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o.Bazzana\Desktop\"/>
    </mc:Choice>
  </mc:AlternateContent>
  <bookViews>
    <workbookView xWindow="0" yWindow="0" windowWidth="28800" windowHeight="11700" tabRatio="744"/>
  </bookViews>
  <sheets>
    <sheet name="TARIFFE" sheetId="13" r:id="rId1"/>
    <sheet name="DATI INPUT" sheetId="1" r:id="rId2"/>
    <sheet name="Kc_Kd" sheetId="14" state="hidden" r:id="rId3"/>
    <sheet name="Kb" sheetId="15" state="hidden" r:id="rId4"/>
    <sheet name="ripartizione UD-UND" sheetId="8" r:id="rId5"/>
    <sheet name="sintesi" sheetId="6" state="hidden" r:id="rId6"/>
    <sheet name="tariffe UD" sheetId="2" r:id="rId7"/>
    <sheet name="tariffe UND" sheetId="3" r:id="rId8"/>
    <sheet name="Pivot" sheetId="25" state="hidden" r:id="rId9"/>
    <sheet name="Tariffe_Ricalcolo" sheetId="34" state="hidden" r:id="rId10"/>
    <sheet name="Utenze_Cevo_2019" sheetId="40" state="hidden" r:id="rId11"/>
    <sheet name="Utenze_2022" sheetId="46" state="hidden" r:id="rId12"/>
    <sheet name="Costi_2022" sheetId="48" r:id="rId13"/>
  </sheets>
  <definedNames>
    <definedName name="_xlnm._FilterDatabase" localSheetId="11" hidden="1">Utenze_2022!$A$1:$DR$1577</definedName>
    <definedName name="_xlnm._FilterDatabase" localSheetId="10" hidden="1">Utenze_Cevo_2019!$A$1:$DH$1493</definedName>
    <definedName name="rid">TARIFFE!$A$39:$C$43</definedName>
    <definedName name="Rid_ud">TARIFFE!$A$46:$C$47</definedName>
    <definedName name="TARIFFE_UD">Tariffe_Ricalcolo!$A$2:$E$7</definedName>
    <definedName name="TARIFFE_UND">Tariffe_Ricalcolo!$A$10:$E$30</definedName>
    <definedName name="ud">Pivot!$A$4:$C$10</definedName>
    <definedName name="und">Pivot!$E$4:$I$17</definedName>
    <definedName name="Utenze_2019">#REF!</definedName>
    <definedName name="Utenze_2020">#REF!</definedName>
    <definedName name="Utenze_2021">#REF!</definedName>
    <definedName name="Utenze_2022">Utenze_2022!$A$1:$DR$1577</definedName>
  </definedNames>
  <calcPr calcId="191029"/>
  <pivotCaches>
    <pivotCache cacheId="0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C5" i="1"/>
  <c r="D9" i="48"/>
  <c r="D8" i="48"/>
  <c r="D7" i="48"/>
  <c r="D6" i="48"/>
  <c r="D5" i="48"/>
  <c r="D10" i="48" s="1"/>
  <c r="DB3" i="46"/>
  <c r="DC3" i="46"/>
  <c r="DD3" i="46"/>
  <c r="DE3" i="46"/>
  <c r="DG3" i="46"/>
  <c r="DH3" i="46"/>
  <c r="DI3" i="46"/>
  <c r="DJ3" i="46"/>
  <c r="DL3" i="46"/>
  <c r="DB4" i="46"/>
  <c r="DF4" i="46" s="1"/>
  <c r="DC4" i="46"/>
  <c r="DD4" i="46"/>
  <c r="DE4" i="46"/>
  <c r="DG4" i="46"/>
  <c r="DH4" i="46"/>
  <c r="DI4" i="46"/>
  <c r="DJ4" i="46"/>
  <c r="DL4" i="46"/>
  <c r="DB5" i="46"/>
  <c r="DC5" i="46"/>
  <c r="DD5" i="46"/>
  <c r="DE5" i="46"/>
  <c r="DG5" i="46"/>
  <c r="DH5" i="46"/>
  <c r="DI5" i="46"/>
  <c r="DJ5" i="46"/>
  <c r="DL5" i="46"/>
  <c r="DB6" i="46"/>
  <c r="DC6" i="46"/>
  <c r="DD6" i="46"/>
  <c r="DE6" i="46"/>
  <c r="DG6" i="46"/>
  <c r="DK6" i="46" s="1"/>
  <c r="DH6" i="46"/>
  <c r="DI6" i="46"/>
  <c r="DJ6" i="46"/>
  <c r="DL6" i="46"/>
  <c r="DB7" i="46"/>
  <c r="DC7" i="46"/>
  <c r="DD7" i="46"/>
  <c r="DE7" i="46"/>
  <c r="DG7" i="46"/>
  <c r="DH7" i="46"/>
  <c r="DI7" i="46"/>
  <c r="DJ7" i="46"/>
  <c r="DL7" i="46"/>
  <c r="DB8" i="46"/>
  <c r="DC8" i="46"/>
  <c r="DD8" i="46"/>
  <c r="DE8" i="46"/>
  <c r="DG8" i="46"/>
  <c r="DK8" i="46" s="1"/>
  <c r="DH8" i="46"/>
  <c r="DI8" i="46"/>
  <c r="DJ8" i="46"/>
  <c r="DL8" i="46"/>
  <c r="DB9" i="46"/>
  <c r="DF9" i="46" s="1"/>
  <c r="DC9" i="46"/>
  <c r="DD9" i="46"/>
  <c r="DE9" i="46"/>
  <c r="DG9" i="46"/>
  <c r="DH9" i="46"/>
  <c r="DI9" i="46"/>
  <c r="DJ9" i="46"/>
  <c r="DL9" i="46"/>
  <c r="DB10" i="46"/>
  <c r="DC10" i="46"/>
  <c r="DD10" i="46"/>
  <c r="DE10" i="46"/>
  <c r="DG10" i="46"/>
  <c r="DH10" i="46"/>
  <c r="DI10" i="46"/>
  <c r="DJ10" i="46"/>
  <c r="DL10" i="46"/>
  <c r="DB11" i="46"/>
  <c r="DC11" i="46"/>
  <c r="DD11" i="46"/>
  <c r="DE11" i="46"/>
  <c r="DG11" i="46"/>
  <c r="DH11" i="46"/>
  <c r="DI11" i="46"/>
  <c r="DJ11" i="46"/>
  <c r="DL11" i="46"/>
  <c r="DB12" i="46"/>
  <c r="DC12" i="46"/>
  <c r="DD12" i="46"/>
  <c r="DE12" i="46"/>
  <c r="DG12" i="46"/>
  <c r="DH12" i="46"/>
  <c r="DI12" i="46"/>
  <c r="DJ12" i="46"/>
  <c r="DL12" i="46"/>
  <c r="DB13" i="46"/>
  <c r="DC13" i="46"/>
  <c r="DD13" i="46"/>
  <c r="DE13" i="46"/>
  <c r="DG13" i="46"/>
  <c r="DK13" i="46" s="1"/>
  <c r="DH13" i="46"/>
  <c r="DI13" i="46"/>
  <c r="DJ13" i="46"/>
  <c r="DL13" i="46"/>
  <c r="DB14" i="46"/>
  <c r="DC14" i="46"/>
  <c r="DD14" i="46"/>
  <c r="DE14" i="46"/>
  <c r="DG14" i="46"/>
  <c r="DH14" i="46"/>
  <c r="DI14" i="46"/>
  <c r="DJ14" i="46"/>
  <c r="DL14" i="46"/>
  <c r="DB15" i="46"/>
  <c r="DC15" i="46"/>
  <c r="DD15" i="46"/>
  <c r="DE15" i="46"/>
  <c r="DG15" i="46"/>
  <c r="DH15" i="46"/>
  <c r="DI15" i="46"/>
  <c r="DJ15" i="46"/>
  <c r="DL15" i="46"/>
  <c r="DB16" i="46"/>
  <c r="DC16" i="46"/>
  <c r="DD16" i="46"/>
  <c r="DE16" i="46"/>
  <c r="DG16" i="46"/>
  <c r="DH16" i="46"/>
  <c r="DI16" i="46"/>
  <c r="DJ16" i="46"/>
  <c r="DL16" i="46"/>
  <c r="DB17" i="46"/>
  <c r="DC17" i="46"/>
  <c r="DD17" i="46"/>
  <c r="DE17" i="46"/>
  <c r="DG17" i="46"/>
  <c r="DH17" i="46"/>
  <c r="DI17" i="46"/>
  <c r="DJ17" i="46"/>
  <c r="DL17" i="46"/>
  <c r="DB18" i="46"/>
  <c r="DF18" i="46" s="1"/>
  <c r="DC18" i="46"/>
  <c r="DD18" i="46"/>
  <c r="DE18" i="46"/>
  <c r="DG18" i="46"/>
  <c r="DH18" i="46"/>
  <c r="DI18" i="46"/>
  <c r="DJ18" i="46"/>
  <c r="DL18" i="46"/>
  <c r="DB19" i="46"/>
  <c r="DF19" i="46" s="1"/>
  <c r="DC19" i="46"/>
  <c r="DD19" i="46"/>
  <c r="DE19" i="46"/>
  <c r="DG19" i="46"/>
  <c r="DH19" i="46"/>
  <c r="DI19" i="46"/>
  <c r="DJ19" i="46"/>
  <c r="DL19" i="46"/>
  <c r="DB20" i="46"/>
  <c r="DC20" i="46"/>
  <c r="DD20" i="46"/>
  <c r="DE20" i="46"/>
  <c r="DG20" i="46"/>
  <c r="DK20" i="46" s="1"/>
  <c r="DH20" i="46"/>
  <c r="DI20" i="46"/>
  <c r="DJ20" i="46"/>
  <c r="DL20" i="46"/>
  <c r="DB21" i="46"/>
  <c r="DC21" i="46"/>
  <c r="DD21" i="46"/>
  <c r="DE21" i="46"/>
  <c r="DG21" i="46"/>
  <c r="DH21" i="46"/>
  <c r="DI21" i="46"/>
  <c r="DJ21" i="46"/>
  <c r="DL21" i="46"/>
  <c r="DB22" i="46"/>
  <c r="DC22" i="46"/>
  <c r="DD22" i="46"/>
  <c r="DE22" i="46"/>
  <c r="DG22" i="46"/>
  <c r="DK22" i="46" s="1"/>
  <c r="DH22" i="46"/>
  <c r="DI22" i="46"/>
  <c r="DJ22" i="46"/>
  <c r="DL22" i="46"/>
  <c r="DB23" i="46"/>
  <c r="DC23" i="46"/>
  <c r="DD23" i="46"/>
  <c r="DE23" i="46"/>
  <c r="DG23" i="46"/>
  <c r="DH23" i="46"/>
  <c r="DI23" i="46"/>
  <c r="DJ23" i="46"/>
  <c r="DL23" i="46"/>
  <c r="DB24" i="46"/>
  <c r="DF24" i="46" s="1"/>
  <c r="DC24" i="46"/>
  <c r="DD24" i="46"/>
  <c r="DE24" i="46"/>
  <c r="DG24" i="46"/>
  <c r="DH24" i="46"/>
  <c r="DI24" i="46"/>
  <c r="DJ24" i="46"/>
  <c r="DL24" i="46"/>
  <c r="DB25" i="46"/>
  <c r="DC25" i="46"/>
  <c r="DD25" i="46"/>
  <c r="DE25" i="46"/>
  <c r="DG25" i="46"/>
  <c r="DH25" i="46"/>
  <c r="DI25" i="46"/>
  <c r="DJ25" i="46"/>
  <c r="DL25" i="46"/>
  <c r="DB26" i="46"/>
  <c r="DC26" i="46"/>
  <c r="DD26" i="46"/>
  <c r="DE26" i="46"/>
  <c r="DG26" i="46"/>
  <c r="DH26" i="46"/>
  <c r="DI26" i="46"/>
  <c r="DJ26" i="46"/>
  <c r="DL26" i="46"/>
  <c r="DB27" i="46"/>
  <c r="DC27" i="46"/>
  <c r="DD27" i="46"/>
  <c r="DE27" i="46"/>
  <c r="DG27" i="46"/>
  <c r="DH27" i="46"/>
  <c r="DI27" i="46"/>
  <c r="DJ27" i="46"/>
  <c r="DL27" i="46"/>
  <c r="DB28" i="46"/>
  <c r="DC28" i="46"/>
  <c r="DF28" i="46" s="1"/>
  <c r="DM28" i="46" s="1"/>
  <c r="DD28" i="46"/>
  <c r="DE28" i="46"/>
  <c r="DG28" i="46"/>
  <c r="DH28" i="46"/>
  <c r="DI28" i="46"/>
  <c r="DJ28" i="46"/>
  <c r="DL28" i="46"/>
  <c r="DB29" i="46"/>
  <c r="DC29" i="46"/>
  <c r="DD29" i="46"/>
  <c r="DE29" i="46"/>
  <c r="DG29" i="46"/>
  <c r="DK29" i="46" s="1"/>
  <c r="DH29" i="46"/>
  <c r="DI29" i="46"/>
  <c r="DJ29" i="46"/>
  <c r="DL29" i="46"/>
  <c r="DB30" i="46"/>
  <c r="DC30" i="46"/>
  <c r="DD30" i="46"/>
  <c r="DE30" i="46"/>
  <c r="DG30" i="46"/>
  <c r="DH30" i="46"/>
  <c r="DI30" i="46"/>
  <c r="DJ30" i="46"/>
  <c r="DL30" i="46"/>
  <c r="DB31" i="46"/>
  <c r="DC31" i="46"/>
  <c r="DD31" i="46"/>
  <c r="DE31" i="46"/>
  <c r="DG31" i="46"/>
  <c r="DK31" i="46" s="1"/>
  <c r="DH31" i="46"/>
  <c r="DI31" i="46"/>
  <c r="DJ31" i="46"/>
  <c r="DL31" i="46"/>
  <c r="DB32" i="46"/>
  <c r="DC32" i="46"/>
  <c r="DD32" i="46"/>
  <c r="DE32" i="46"/>
  <c r="DG32" i="46"/>
  <c r="DH32" i="46"/>
  <c r="DI32" i="46"/>
  <c r="DJ32" i="46"/>
  <c r="DL32" i="46"/>
  <c r="DB33" i="46"/>
  <c r="DC33" i="46"/>
  <c r="DD33" i="46"/>
  <c r="DE33" i="46"/>
  <c r="DG33" i="46"/>
  <c r="DH33" i="46"/>
  <c r="DI33" i="46"/>
  <c r="DJ33" i="46"/>
  <c r="DL33" i="46"/>
  <c r="DB34" i="46"/>
  <c r="DC34" i="46"/>
  <c r="DD34" i="46"/>
  <c r="DE34" i="46"/>
  <c r="DG34" i="46"/>
  <c r="DH34" i="46"/>
  <c r="DI34" i="46"/>
  <c r="DJ34" i="46"/>
  <c r="DL34" i="46"/>
  <c r="DB35" i="46"/>
  <c r="DF35" i="46" s="1"/>
  <c r="DC35" i="46"/>
  <c r="DD35" i="46"/>
  <c r="DE35" i="46"/>
  <c r="DG35" i="46"/>
  <c r="DH35" i="46"/>
  <c r="DI35" i="46"/>
  <c r="DJ35" i="46"/>
  <c r="DL35" i="46"/>
  <c r="DB36" i="46"/>
  <c r="DC36" i="46"/>
  <c r="DD36" i="46"/>
  <c r="DE36" i="46"/>
  <c r="DG36" i="46"/>
  <c r="DH36" i="46"/>
  <c r="DI36" i="46"/>
  <c r="DJ36" i="46"/>
  <c r="DL36" i="46"/>
  <c r="DB37" i="46"/>
  <c r="DC37" i="46"/>
  <c r="DD37" i="46"/>
  <c r="DE37" i="46"/>
  <c r="DG37" i="46"/>
  <c r="DH37" i="46"/>
  <c r="DI37" i="46"/>
  <c r="DJ37" i="46"/>
  <c r="DL37" i="46"/>
  <c r="DB38" i="46"/>
  <c r="DC38" i="46"/>
  <c r="DD38" i="46"/>
  <c r="DE38" i="46"/>
  <c r="DG38" i="46"/>
  <c r="DH38" i="46"/>
  <c r="DK38" i="46" s="1"/>
  <c r="DI38" i="46"/>
  <c r="DJ38" i="46"/>
  <c r="DL38" i="46"/>
  <c r="DB39" i="46"/>
  <c r="DC39" i="46"/>
  <c r="DD39" i="46"/>
  <c r="DE39" i="46"/>
  <c r="DG39" i="46"/>
  <c r="DH39" i="46"/>
  <c r="DK39" i="46" s="1"/>
  <c r="DI39" i="46"/>
  <c r="DJ39" i="46"/>
  <c r="DL39" i="46"/>
  <c r="DB40" i="46"/>
  <c r="DC40" i="46"/>
  <c r="DD40" i="46"/>
  <c r="DE40" i="46"/>
  <c r="DG40" i="46"/>
  <c r="DH40" i="46"/>
  <c r="DI40" i="46"/>
  <c r="DJ40" i="46"/>
  <c r="DL40" i="46"/>
  <c r="DB41" i="46"/>
  <c r="DF41" i="46" s="1"/>
  <c r="DC41" i="46"/>
  <c r="DD41" i="46"/>
  <c r="DE41" i="46"/>
  <c r="DG41" i="46"/>
  <c r="DH41" i="46"/>
  <c r="DI41" i="46"/>
  <c r="DJ41" i="46"/>
  <c r="DL41" i="46"/>
  <c r="DB42" i="46"/>
  <c r="DC42" i="46"/>
  <c r="DD42" i="46"/>
  <c r="DE42" i="46"/>
  <c r="DG42" i="46"/>
  <c r="DH42" i="46"/>
  <c r="DI42" i="46"/>
  <c r="DJ42" i="46"/>
  <c r="DL42" i="46"/>
  <c r="DB43" i="46"/>
  <c r="DC43" i="46"/>
  <c r="DD43" i="46"/>
  <c r="DE43" i="46"/>
  <c r="DG43" i="46"/>
  <c r="DH43" i="46"/>
  <c r="DI43" i="46"/>
  <c r="DJ43" i="46"/>
  <c r="DL43" i="46"/>
  <c r="DB44" i="46"/>
  <c r="DF44" i="46" s="1"/>
  <c r="DM44" i="46" s="1"/>
  <c r="DC44" i="46"/>
  <c r="DD44" i="46"/>
  <c r="DE44" i="46"/>
  <c r="DG44" i="46"/>
  <c r="DK44" i="46" s="1"/>
  <c r="DH44" i="46"/>
  <c r="DI44" i="46"/>
  <c r="DJ44" i="46"/>
  <c r="DL44" i="46"/>
  <c r="DB45" i="46"/>
  <c r="DC45" i="46"/>
  <c r="DD45" i="46"/>
  <c r="DE45" i="46"/>
  <c r="DG45" i="46"/>
  <c r="DH45" i="46"/>
  <c r="DK45" i="46" s="1"/>
  <c r="DI45" i="46"/>
  <c r="DJ45" i="46"/>
  <c r="DL45" i="46"/>
  <c r="DB46" i="46"/>
  <c r="DC46" i="46"/>
  <c r="DD46" i="46"/>
  <c r="DE46" i="46"/>
  <c r="DG46" i="46"/>
  <c r="DH46" i="46"/>
  <c r="DI46" i="46"/>
  <c r="DJ46" i="46"/>
  <c r="DL46" i="46"/>
  <c r="DB47" i="46"/>
  <c r="DC47" i="46"/>
  <c r="DD47" i="46"/>
  <c r="DE47" i="46"/>
  <c r="DG47" i="46"/>
  <c r="DH47" i="46"/>
  <c r="DI47" i="46"/>
  <c r="DJ47" i="46"/>
  <c r="DL47" i="46"/>
  <c r="DB48" i="46"/>
  <c r="DC48" i="46"/>
  <c r="DD48" i="46"/>
  <c r="DE48" i="46"/>
  <c r="DG48" i="46"/>
  <c r="DH48" i="46"/>
  <c r="DI48" i="46"/>
  <c r="DJ48" i="46"/>
  <c r="DL48" i="46"/>
  <c r="DB49" i="46"/>
  <c r="DC49" i="46"/>
  <c r="DD49" i="46"/>
  <c r="DE49" i="46"/>
  <c r="DG49" i="46"/>
  <c r="DH49" i="46"/>
  <c r="DI49" i="46"/>
  <c r="DJ49" i="46"/>
  <c r="DL49" i="46"/>
  <c r="DB50" i="46"/>
  <c r="DF50" i="46" s="1"/>
  <c r="DC50" i="46"/>
  <c r="DD50" i="46"/>
  <c r="DE50" i="46"/>
  <c r="DG50" i="46"/>
  <c r="DH50" i="46"/>
  <c r="DI50" i="46"/>
  <c r="DJ50" i="46"/>
  <c r="DL50" i="46"/>
  <c r="DB51" i="46"/>
  <c r="DC51" i="46"/>
  <c r="DD51" i="46"/>
  <c r="DE51" i="46"/>
  <c r="DG51" i="46"/>
  <c r="DH51" i="46"/>
  <c r="DI51" i="46"/>
  <c r="DJ51" i="46"/>
  <c r="DL51" i="46"/>
  <c r="DB52" i="46"/>
  <c r="DC52" i="46"/>
  <c r="DD52" i="46"/>
  <c r="DE52" i="46"/>
  <c r="DG52" i="46"/>
  <c r="DH52" i="46"/>
  <c r="DI52" i="46"/>
  <c r="DJ52" i="46"/>
  <c r="DL52" i="46"/>
  <c r="DB53" i="46"/>
  <c r="DC53" i="46"/>
  <c r="DD53" i="46"/>
  <c r="DE53" i="46"/>
  <c r="DG53" i="46"/>
  <c r="DH53" i="46"/>
  <c r="DK53" i="46" s="1"/>
  <c r="DI53" i="46"/>
  <c r="DJ53" i="46"/>
  <c r="DL53" i="46"/>
  <c r="DB54" i="46"/>
  <c r="DC54" i="46"/>
  <c r="DD54" i="46"/>
  <c r="DE54" i="46"/>
  <c r="DG54" i="46"/>
  <c r="DH54" i="46"/>
  <c r="DI54" i="46"/>
  <c r="DJ54" i="46"/>
  <c r="DL54" i="46"/>
  <c r="DB55" i="46"/>
  <c r="DC55" i="46"/>
  <c r="DD55" i="46"/>
  <c r="DE55" i="46"/>
  <c r="DG55" i="46"/>
  <c r="DH55" i="46"/>
  <c r="DI55" i="46"/>
  <c r="DJ55" i="46"/>
  <c r="DL55" i="46"/>
  <c r="DB56" i="46"/>
  <c r="DC56" i="46"/>
  <c r="DD56" i="46"/>
  <c r="DE56" i="46"/>
  <c r="DG56" i="46"/>
  <c r="DH56" i="46"/>
  <c r="DI56" i="46"/>
  <c r="DJ56" i="46"/>
  <c r="DL56" i="46"/>
  <c r="DB57" i="46"/>
  <c r="DC57" i="46"/>
  <c r="DD57" i="46"/>
  <c r="DE57" i="46"/>
  <c r="DG57" i="46"/>
  <c r="DH57" i="46"/>
  <c r="DI57" i="46"/>
  <c r="DJ57" i="46"/>
  <c r="DL57" i="46"/>
  <c r="DB58" i="46"/>
  <c r="DF58" i="46" s="1"/>
  <c r="DC58" i="46"/>
  <c r="DD58" i="46"/>
  <c r="DE58" i="46"/>
  <c r="DG58" i="46"/>
  <c r="DH58" i="46"/>
  <c r="DI58" i="46"/>
  <c r="DJ58" i="46"/>
  <c r="DL58" i="46"/>
  <c r="DB59" i="46"/>
  <c r="DC59" i="46"/>
  <c r="DD59" i="46"/>
  <c r="DE59" i="46"/>
  <c r="DG59" i="46"/>
  <c r="DH59" i="46"/>
  <c r="DI59" i="46"/>
  <c r="DJ59" i="46"/>
  <c r="DL59" i="46"/>
  <c r="DB60" i="46"/>
  <c r="DC60" i="46"/>
  <c r="DD60" i="46"/>
  <c r="DE60" i="46"/>
  <c r="DG60" i="46"/>
  <c r="DH60" i="46"/>
  <c r="DI60" i="46"/>
  <c r="DJ60" i="46"/>
  <c r="DL60" i="46"/>
  <c r="DB61" i="46"/>
  <c r="DC61" i="46"/>
  <c r="DD61" i="46"/>
  <c r="DE61" i="46"/>
  <c r="DG61" i="46"/>
  <c r="DH61" i="46"/>
  <c r="DI61" i="46"/>
  <c r="DJ61" i="46"/>
  <c r="DL61" i="46"/>
  <c r="DB62" i="46"/>
  <c r="DC62" i="46"/>
  <c r="DD62" i="46"/>
  <c r="DE62" i="46"/>
  <c r="DG62" i="46"/>
  <c r="DK62" i="46" s="1"/>
  <c r="DH62" i="46"/>
  <c r="DI62" i="46"/>
  <c r="DJ62" i="46"/>
  <c r="DL62" i="46"/>
  <c r="DB63" i="46"/>
  <c r="DC63" i="46"/>
  <c r="DD63" i="46"/>
  <c r="DE63" i="46"/>
  <c r="DG63" i="46"/>
  <c r="DH63" i="46"/>
  <c r="DI63" i="46"/>
  <c r="DJ63" i="46"/>
  <c r="DL63" i="46"/>
  <c r="DB64" i="46"/>
  <c r="DC64" i="46"/>
  <c r="DD64" i="46"/>
  <c r="DE64" i="46"/>
  <c r="DG64" i="46"/>
  <c r="DH64" i="46"/>
  <c r="DI64" i="46"/>
  <c r="DJ64" i="46"/>
  <c r="DL64" i="46"/>
  <c r="DB65" i="46"/>
  <c r="DC65" i="46"/>
  <c r="DD65" i="46"/>
  <c r="DE65" i="46"/>
  <c r="DG65" i="46"/>
  <c r="DH65" i="46"/>
  <c r="DI65" i="46"/>
  <c r="DJ65" i="46"/>
  <c r="DL65" i="46"/>
  <c r="DB66" i="46"/>
  <c r="DF66" i="46" s="1"/>
  <c r="DM66" i="46" s="1"/>
  <c r="DC66" i="46"/>
  <c r="DD66" i="46"/>
  <c r="DE66" i="46"/>
  <c r="DG66" i="46"/>
  <c r="DH66" i="46"/>
  <c r="DI66" i="46"/>
  <c r="DJ66" i="46"/>
  <c r="DL66" i="46"/>
  <c r="DB67" i="46"/>
  <c r="DC67" i="46"/>
  <c r="DD67" i="46"/>
  <c r="DE67" i="46"/>
  <c r="DG67" i="46"/>
  <c r="DH67" i="46"/>
  <c r="DI67" i="46"/>
  <c r="DJ67" i="46"/>
  <c r="DL67" i="46"/>
  <c r="DB68" i="46"/>
  <c r="DC68" i="46"/>
  <c r="DD68" i="46"/>
  <c r="DE68" i="46"/>
  <c r="DG68" i="46"/>
  <c r="DK68" i="46" s="1"/>
  <c r="DH68" i="46"/>
  <c r="DI68" i="46"/>
  <c r="DJ68" i="46"/>
  <c r="DL68" i="46"/>
  <c r="DB69" i="46"/>
  <c r="DC69" i="46"/>
  <c r="DD69" i="46"/>
  <c r="DE69" i="46"/>
  <c r="DG69" i="46"/>
  <c r="DH69" i="46"/>
  <c r="DI69" i="46"/>
  <c r="DJ69" i="46"/>
  <c r="DK69" i="46"/>
  <c r="DL69" i="46"/>
  <c r="DB70" i="46"/>
  <c r="DC70" i="46"/>
  <c r="DD70" i="46"/>
  <c r="DE70" i="46"/>
  <c r="DG70" i="46"/>
  <c r="DH70" i="46"/>
  <c r="DI70" i="46"/>
  <c r="DJ70" i="46"/>
  <c r="DL70" i="46"/>
  <c r="DB71" i="46"/>
  <c r="DC71" i="46"/>
  <c r="DD71" i="46"/>
  <c r="DE71" i="46"/>
  <c r="DG71" i="46"/>
  <c r="DH71" i="46"/>
  <c r="DI71" i="46"/>
  <c r="DJ71" i="46"/>
  <c r="DL71" i="46"/>
  <c r="DB72" i="46"/>
  <c r="DC72" i="46"/>
  <c r="DD72" i="46"/>
  <c r="DE72" i="46"/>
  <c r="DG72" i="46"/>
  <c r="DK72" i="46" s="1"/>
  <c r="DH72" i="46"/>
  <c r="DI72" i="46"/>
  <c r="DJ72" i="46"/>
  <c r="DL72" i="46"/>
  <c r="DB73" i="46"/>
  <c r="DC73" i="46"/>
  <c r="DD73" i="46"/>
  <c r="DE73" i="46"/>
  <c r="DG73" i="46"/>
  <c r="DH73" i="46"/>
  <c r="DI73" i="46"/>
  <c r="DJ73" i="46"/>
  <c r="DL73" i="46"/>
  <c r="DB74" i="46"/>
  <c r="DC74" i="46"/>
  <c r="DD74" i="46"/>
  <c r="DE74" i="46"/>
  <c r="DG74" i="46"/>
  <c r="DH74" i="46"/>
  <c r="DI74" i="46"/>
  <c r="DJ74" i="46"/>
  <c r="DL74" i="46"/>
  <c r="DB75" i="46"/>
  <c r="DC75" i="46"/>
  <c r="DD75" i="46"/>
  <c r="DE75" i="46"/>
  <c r="DG75" i="46"/>
  <c r="DK75" i="46" s="1"/>
  <c r="DH75" i="46"/>
  <c r="DI75" i="46"/>
  <c r="DJ75" i="46"/>
  <c r="DL75" i="46"/>
  <c r="DB76" i="46"/>
  <c r="DC76" i="46"/>
  <c r="DD76" i="46"/>
  <c r="DE76" i="46"/>
  <c r="DG76" i="46"/>
  <c r="DH76" i="46"/>
  <c r="DI76" i="46"/>
  <c r="DJ76" i="46"/>
  <c r="DK76" i="46"/>
  <c r="DL76" i="46"/>
  <c r="DB77" i="46"/>
  <c r="DC77" i="46"/>
  <c r="DD77" i="46"/>
  <c r="DE77" i="46"/>
  <c r="DG77" i="46"/>
  <c r="DH77" i="46"/>
  <c r="DI77" i="46"/>
  <c r="DK77" i="46" s="1"/>
  <c r="DJ77" i="46"/>
  <c r="DL77" i="46"/>
  <c r="DB78" i="46"/>
  <c r="DC78" i="46"/>
  <c r="DD78" i="46"/>
  <c r="DE78" i="46"/>
  <c r="DG78" i="46"/>
  <c r="DH78" i="46"/>
  <c r="DI78" i="46"/>
  <c r="DJ78" i="46"/>
  <c r="DL78" i="46"/>
  <c r="DB79" i="46"/>
  <c r="DC79" i="46"/>
  <c r="DD79" i="46"/>
  <c r="DE79" i="46"/>
  <c r="DG79" i="46"/>
  <c r="DH79" i="46"/>
  <c r="DI79" i="46"/>
  <c r="DJ79" i="46"/>
  <c r="DL79" i="46"/>
  <c r="DB80" i="46"/>
  <c r="DC80" i="46"/>
  <c r="DD80" i="46"/>
  <c r="DE80" i="46"/>
  <c r="DG80" i="46"/>
  <c r="DH80" i="46"/>
  <c r="DI80" i="46"/>
  <c r="DJ80" i="46"/>
  <c r="DL80" i="46"/>
  <c r="DB81" i="46"/>
  <c r="DC81" i="46"/>
  <c r="DF81" i="46" s="1"/>
  <c r="DD81" i="46"/>
  <c r="DE81" i="46"/>
  <c r="DG81" i="46"/>
  <c r="DH81" i="46"/>
  <c r="DI81" i="46"/>
  <c r="DJ81" i="46"/>
  <c r="DL81" i="46"/>
  <c r="DB82" i="46"/>
  <c r="DF82" i="46" s="1"/>
  <c r="DC82" i="46"/>
  <c r="DD82" i="46"/>
  <c r="DE82" i="46"/>
  <c r="DG82" i="46"/>
  <c r="DH82" i="46"/>
  <c r="DI82" i="46"/>
  <c r="DJ82" i="46"/>
  <c r="DL82" i="46"/>
  <c r="DB83" i="46"/>
  <c r="DC83" i="46"/>
  <c r="DD83" i="46"/>
  <c r="DF83" i="46" s="1"/>
  <c r="DE83" i="46"/>
  <c r="DG83" i="46"/>
  <c r="DH83" i="46"/>
  <c r="DI83" i="46"/>
  <c r="DJ83" i="46"/>
  <c r="DL83" i="46"/>
  <c r="DB84" i="46"/>
  <c r="DC84" i="46"/>
  <c r="DD84" i="46"/>
  <c r="DE84" i="46"/>
  <c r="DG84" i="46"/>
  <c r="DH84" i="46"/>
  <c r="DI84" i="46"/>
  <c r="DJ84" i="46"/>
  <c r="DL84" i="46"/>
  <c r="DB85" i="46"/>
  <c r="DC85" i="46"/>
  <c r="DD85" i="46"/>
  <c r="DE85" i="46"/>
  <c r="DG85" i="46"/>
  <c r="DH85" i="46"/>
  <c r="DI85" i="46"/>
  <c r="DJ85" i="46"/>
  <c r="DL85" i="46"/>
  <c r="DB86" i="46"/>
  <c r="DC86" i="46"/>
  <c r="DD86" i="46"/>
  <c r="DE86" i="46"/>
  <c r="DG86" i="46"/>
  <c r="DH86" i="46"/>
  <c r="DI86" i="46"/>
  <c r="DJ86" i="46"/>
  <c r="DL86" i="46"/>
  <c r="DB87" i="46"/>
  <c r="DC87" i="46"/>
  <c r="DD87" i="46"/>
  <c r="DE87" i="46"/>
  <c r="DG87" i="46"/>
  <c r="DH87" i="46"/>
  <c r="DI87" i="46"/>
  <c r="DJ87" i="46"/>
  <c r="DL87" i="46"/>
  <c r="DB88" i="46"/>
  <c r="DC88" i="46"/>
  <c r="DD88" i="46"/>
  <c r="DE88" i="46"/>
  <c r="DG88" i="46"/>
  <c r="DH88" i="46"/>
  <c r="DI88" i="46"/>
  <c r="DJ88" i="46"/>
  <c r="DL88" i="46"/>
  <c r="DB89" i="46"/>
  <c r="DC89" i="46"/>
  <c r="DF89" i="46" s="1"/>
  <c r="DD89" i="46"/>
  <c r="DE89" i="46"/>
  <c r="DG89" i="46"/>
  <c r="DH89" i="46"/>
  <c r="DI89" i="46"/>
  <c r="DJ89" i="46"/>
  <c r="DL89" i="46"/>
  <c r="DB90" i="46"/>
  <c r="DC90" i="46"/>
  <c r="DD90" i="46"/>
  <c r="DE90" i="46"/>
  <c r="DG90" i="46"/>
  <c r="DH90" i="46"/>
  <c r="DI90" i="46"/>
  <c r="DJ90" i="46"/>
  <c r="DL90" i="46"/>
  <c r="DB91" i="46"/>
  <c r="DC91" i="46"/>
  <c r="DD91" i="46"/>
  <c r="DE91" i="46"/>
  <c r="DG91" i="46"/>
  <c r="DH91" i="46"/>
  <c r="DI91" i="46"/>
  <c r="DJ91" i="46"/>
  <c r="DL91" i="46"/>
  <c r="DB92" i="46"/>
  <c r="DC92" i="46"/>
  <c r="DD92" i="46"/>
  <c r="DE92" i="46"/>
  <c r="DG92" i="46"/>
  <c r="DH92" i="46"/>
  <c r="DI92" i="46"/>
  <c r="DJ92" i="46"/>
  <c r="DL92" i="46"/>
  <c r="DB93" i="46"/>
  <c r="DF93" i="46" s="1"/>
  <c r="DC93" i="46"/>
  <c r="DD93" i="46"/>
  <c r="DE93" i="46"/>
  <c r="DG93" i="46"/>
  <c r="DH93" i="46"/>
  <c r="DI93" i="46"/>
  <c r="DJ93" i="46"/>
  <c r="DL93" i="46"/>
  <c r="DB94" i="46"/>
  <c r="DC94" i="46"/>
  <c r="DD94" i="46"/>
  <c r="DE94" i="46"/>
  <c r="DG94" i="46"/>
  <c r="DH94" i="46"/>
  <c r="DI94" i="46"/>
  <c r="DJ94" i="46"/>
  <c r="DL94" i="46"/>
  <c r="DB95" i="46"/>
  <c r="DC95" i="46"/>
  <c r="DD95" i="46"/>
  <c r="DE95" i="46"/>
  <c r="DG95" i="46"/>
  <c r="DH95" i="46"/>
  <c r="DI95" i="46"/>
  <c r="DJ95" i="46"/>
  <c r="DL95" i="46"/>
  <c r="DB96" i="46"/>
  <c r="DC96" i="46"/>
  <c r="DD96" i="46"/>
  <c r="DE96" i="46"/>
  <c r="DG96" i="46"/>
  <c r="DH96" i="46"/>
  <c r="DI96" i="46"/>
  <c r="DJ96" i="46"/>
  <c r="DL96" i="46"/>
  <c r="DB97" i="46"/>
  <c r="DC97" i="46"/>
  <c r="DF97" i="46" s="1"/>
  <c r="DD97" i="46"/>
  <c r="DE97" i="46"/>
  <c r="DG97" i="46"/>
  <c r="DH97" i="46"/>
  <c r="DI97" i="46"/>
  <c r="DJ97" i="46"/>
  <c r="DL97" i="46"/>
  <c r="DB98" i="46"/>
  <c r="DC98" i="46"/>
  <c r="DD98" i="46"/>
  <c r="DE98" i="46"/>
  <c r="DG98" i="46"/>
  <c r="DH98" i="46"/>
  <c r="DI98" i="46"/>
  <c r="DJ98" i="46"/>
  <c r="DL98" i="46"/>
  <c r="DB99" i="46"/>
  <c r="DC99" i="46"/>
  <c r="DD99" i="46"/>
  <c r="DE99" i="46"/>
  <c r="DG99" i="46"/>
  <c r="DH99" i="46"/>
  <c r="DI99" i="46"/>
  <c r="DJ99" i="46"/>
  <c r="DL99" i="46"/>
  <c r="DB100" i="46"/>
  <c r="DC100" i="46"/>
  <c r="DD100" i="46"/>
  <c r="DE100" i="46"/>
  <c r="DG100" i="46"/>
  <c r="DH100" i="46"/>
  <c r="DK100" i="46" s="1"/>
  <c r="DI100" i="46"/>
  <c r="DJ100" i="46"/>
  <c r="DL100" i="46"/>
  <c r="DB101" i="46"/>
  <c r="DC101" i="46"/>
  <c r="DD101" i="46"/>
  <c r="DE101" i="46"/>
  <c r="DG101" i="46"/>
  <c r="DH101" i="46"/>
  <c r="DI101" i="46"/>
  <c r="DJ101" i="46"/>
  <c r="DL101" i="46"/>
  <c r="DB102" i="46"/>
  <c r="DC102" i="46"/>
  <c r="DD102" i="46"/>
  <c r="DE102" i="46"/>
  <c r="DG102" i="46"/>
  <c r="DH102" i="46"/>
  <c r="DI102" i="46"/>
  <c r="DJ102" i="46"/>
  <c r="DL102" i="46"/>
  <c r="DB103" i="46"/>
  <c r="DC103" i="46"/>
  <c r="DD103" i="46"/>
  <c r="DE103" i="46"/>
  <c r="DG103" i="46"/>
  <c r="DH103" i="46"/>
  <c r="DI103" i="46"/>
  <c r="DJ103" i="46"/>
  <c r="DL103" i="46"/>
  <c r="DB104" i="46"/>
  <c r="DC104" i="46"/>
  <c r="DD104" i="46"/>
  <c r="DE104" i="46"/>
  <c r="DG104" i="46"/>
  <c r="DH104" i="46"/>
  <c r="DI104" i="46"/>
  <c r="DJ104" i="46"/>
  <c r="DL104" i="46"/>
  <c r="DB105" i="46"/>
  <c r="DC105" i="46"/>
  <c r="DD105" i="46"/>
  <c r="DE105" i="46"/>
  <c r="DG105" i="46"/>
  <c r="DH105" i="46"/>
  <c r="DI105" i="46"/>
  <c r="DJ105" i="46"/>
  <c r="DL105" i="46"/>
  <c r="DB106" i="46"/>
  <c r="DC106" i="46"/>
  <c r="DD106" i="46"/>
  <c r="DE106" i="46"/>
  <c r="DG106" i="46"/>
  <c r="DH106" i="46"/>
  <c r="DI106" i="46"/>
  <c r="DJ106" i="46"/>
  <c r="DL106" i="46"/>
  <c r="DB107" i="46"/>
  <c r="DC107" i="46"/>
  <c r="DD107" i="46"/>
  <c r="DE107" i="46"/>
  <c r="DG107" i="46"/>
  <c r="DH107" i="46"/>
  <c r="DI107" i="46"/>
  <c r="DJ107" i="46"/>
  <c r="DL107" i="46"/>
  <c r="DB108" i="46"/>
  <c r="DC108" i="46"/>
  <c r="DD108" i="46"/>
  <c r="DE108" i="46"/>
  <c r="DG108" i="46"/>
  <c r="DH108" i="46"/>
  <c r="DI108" i="46"/>
  <c r="DJ108" i="46"/>
  <c r="DL108" i="46"/>
  <c r="DB109" i="46"/>
  <c r="DC109" i="46"/>
  <c r="DD109" i="46"/>
  <c r="DE109" i="46"/>
  <c r="DG109" i="46"/>
  <c r="DH109" i="46"/>
  <c r="DI109" i="46"/>
  <c r="DJ109" i="46"/>
  <c r="DL109" i="46"/>
  <c r="DB110" i="46"/>
  <c r="DC110" i="46"/>
  <c r="DD110" i="46"/>
  <c r="DE110" i="46"/>
  <c r="DG110" i="46"/>
  <c r="DH110" i="46"/>
  <c r="DI110" i="46"/>
  <c r="DJ110" i="46"/>
  <c r="DL110" i="46"/>
  <c r="DB111" i="46"/>
  <c r="DC111" i="46"/>
  <c r="DD111" i="46"/>
  <c r="DE111" i="46"/>
  <c r="DG111" i="46"/>
  <c r="DH111" i="46"/>
  <c r="DI111" i="46"/>
  <c r="DJ111" i="46"/>
  <c r="DL111" i="46"/>
  <c r="DB112" i="46"/>
  <c r="DF112" i="46" s="1"/>
  <c r="DC112" i="46"/>
  <c r="DD112" i="46"/>
  <c r="DE112" i="46"/>
  <c r="DG112" i="46"/>
  <c r="DH112" i="46"/>
  <c r="DI112" i="46"/>
  <c r="DJ112" i="46"/>
  <c r="DL112" i="46"/>
  <c r="DB113" i="46"/>
  <c r="DC113" i="46"/>
  <c r="DD113" i="46"/>
  <c r="DE113" i="46"/>
  <c r="DG113" i="46"/>
  <c r="DH113" i="46"/>
  <c r="DI113" i="46"/>
  <c r="DJ113" i="46"/>
  <c r="DL113" i="46"/>
  <c r="DB114" i="46"/>
  <c r="DC114" i="46"/>
  <c r="DD114" i="46"/>
  <c r="DE114" i="46"/>
  <c r="DG114" i="46"/>
  <c r="DH114" i="46"/>
  <c r="DI114" i="46"/>
  <c r="DJ114" i="46"/>
  <c r="DL114" i="46"/>
  <c r="DB115" i="46"/>
  <c r="DC115" i="46"/>
  <c r="DD115" i="46"/>
  <c r="DE115" i="46"/>
  <c r="DG115" i="46"/>
  <c r="DH115" i="46"/>
  <c r="DI115" i="46"/>
  <c r="DJ115" i="46"/>
  <c r="DL115" i="46"/>
  <c r="DB116" i="46"/>
  <c r="DC116" i="46"/>
  <c r="DD116" i="46"/>
  <c r="DE116" i="46"/>
  <c r="DG116" i="46"/>
  <c r="DH116" i="46"/>
  <c r="DI116" i="46"/>
  <c r="DJ116" i="46"/>
  <c r="DL116" i="46"/>
  <c r="DB117" i="46"/>
  <c r="DF117" i="46" s="1"/>
  <c r="DC117" i="46"/>
  <c r="DD117" i="46"/>
  <c r="DE117" i="46"/>
  <c r="DG117" i="46"/>
  <c r="DH117" i="46"/>
  <c r="DI117" i="46"/>
  <c r="DJ117" i="46"/>
  <c r="DL117" i="46"/>
  <c r="DB118" i="46"/>
  <c r="DC118" i="46"/>
  <c r="DD118" i="46"/>
  <c r="DE118" i="46"/>
  <c r="DG118" i="46"/>
  <c r="DH118" i="46"/>
  <c r="DI118" i="46"/>
  <c r="DJ118" i="46"/>
  <c r="DL118" i="46"/>
  <c r="DB119" i="46"/>
  <c r="DC119" i="46"/>
  <c r="DD119" i="46"/>
  <c r="DE119" i="46"/>
  <c r="DG119" i="46"/>
  <c r="DH119" i="46"/>
  <c r="DI119" i="46"/>
  <c r="DJ119" i="46"/>
  <c r="DL119" i="46"/>
  <c r="DB120" i="46"/>
  <c r="DC120" i="46"/>
  <c r="DD120" i="46"/>
  <c r="DE120" i="46"/>
  <c r="DG120" i="46"/>
  <c r="DH120" i="46"/>
  <c r="DI120" i="46"/>
  <c r="DJ120" i="46"/>
  <c r="DL120" i="46"/>
  <c r="DB121" i="46"/>
  <c r="DC121" i="46"/>
  <c r="DD121" i="46"/>
  <c r="DE121" i="46"/>
  <c r="DG121" i="46"/>
  <c r="DH121" i="46"/>
  <c r="DI121" i="46"/>
  <c r="DJ121" i="46"/>
  <c r="DL121" i="46"/>
  <c r="DB122" i="46"/>
  <c r="DC122" i="46"/>
  <c r="DD122" i="46"/>
  <c r="DE122" i="46"/>
  <c r="DG122" i="46"/>
  <c r="DH122" i="46"/>
  <c r="DI122" i="46"/>
  <c r="DJ122" i="46"/>
  <c r="DL122" i="46"/>
  <c r="DB123" i="46"/>
  <c r="DC123" i="46"/>
  <c r="DD123" i="46"/>
  <c r="DE123" i="46"/>
  <c r="DG123" i="46"/>
  <c r="DH123" i="46"/>
  <c r="DI123" i="46"/>
  <c r="DJ123" i="46"/>
  <c r="DL123" i="46"/>
  <c r="DB124" i="46"/>
  <c r="DC124" i="46"/>
  <c r="DD124" i="46"/>
  <c r="DE124" i="46"/>
  <c r="DG124" i="46"/>
  <c r="DK124" i="46" s="1"/>
  <c r="DH124" i="46"/>
  <c r="DI124" i="46"/>
  <c r="DJ124" i="46"/>
  <c r="DL124" i="46"/>
  <c r="DB125" i="46"/>
  <c r="DF125" i="46" s="1"/>
  <c r="DC125" i="46"/>
  <c r="DD125" i="46"/>
  <c r="DE125" i="46"/>
  <c r="DG125" i="46"/>
  <c r="DH125" i="46"/>
  <c r="DI125" i="46"/>
  <c r="DJ125" i="46"/>
  <c r="DL125" i="46"/>
  <c r="DM125" i="46" s="1"/>
  <c r="DB126" i="46"/>
  <c r="DC126" i="46"/>
  <c r="DD126" i="46"/>
  <c r="DE126" i="46"/>
  <c r="DG126" i="46"/>
  <c r="DH126" i="46"/>
  <c r="DI126" i="46"/>
  <c r="DJ126" i="46"/>
  <c r="DL126" i="46"/>
  <c r="DB127" i="46"/>
  <c r="DF127" i="46" s="1"/>
  <c r="DC127" i="46"/>
  <c r="DD127" i="46"/>
  <c r="DE127" i="46"/>
  <c r="DG127" i="46"/>
  <c r="DH127" i="46"/>
  <c r="DI127" i="46"/>
  <c r="DJ127" i="46"/>
  <c r="DL127" i="46"/>
  <c r="DM127" i="46" s="1"/>
  <c r="DB128" i="46"/>
  <c r="DC128" i="46"/>
  <c r="DD128" i="46"/>
  <c r="DE128" i="46"/>
  <c r="DG128" i="46"/>
  <c r="DH128" i="46"/>
  <c r="DI128" i="46"/>
  <c r="DJ128" i="46"/>
  <c r="DL128" i="46"/>
  <c r="DB129" i="46"/>
  <c r="DC129" i="46"/>
  <c r="DD129" i="46"/>
  <c r="DE129" i="46"/>
  <c r="DG129" i="46"/>
  <c r="DH129" i="46"/>
  <c r="DI129" i="46"/>
  <c r="DJ129" i="46"/>
  <c r="DL129" i="46"/>
  <c r="DB130" i="46"/>
  <c r="DC130" i="46"/>
  <c r="DD130" i="46"/>
  <c r="DE130" i="46"/>
  <c r="DG130" i="46"/>
  <c r="DH130" i="46"/>
  <c r="DK130" i="46" s="1"/>
  <c r="DI130" i="46"/>
  <c r="DJ130" i="46"/>
  <c r="DL130" i="46"/>
  <c r="DB131" i="46"/>
  <c r="DC131" i="46"/>
  <c r="DD131" i="46"/>
  <c r="DE131" i="46"/>
  <c r="DG131" i="46"/>
  <c r="DH131" i="46"/>
  <c r="DI131" i="46"/>
  <c r="DJ131" i="46"/>
  <c r="DL131" i="46"/>
  <c r="DB132" i="46"/>
  <c r="DF132" i="46" s="1"/>
  <c r="DC132" i="46"/>
  <c r="DD132" i="46"/>
  <c r="DE132" i="46"/>
  <c r="DG132" i="46"/>
  <c r="DH132" i="46"/>
  <c r="DI132" i="46"/>
  <c r="DJ132" i="46"/>
  <c r="DL132" i="46"/>
  <c r="DB133" i="46"/>
  <c r="DC133" i="46"/>
  <c r="DD133" i="46"/>
  <c r="DE133" i="46"/>
  <c r="DG133" i="46"/>
  <c r="DH133" i="46"/>
  <c r="DI133" i="46"/>
  <c r="DJ133" i="46"/>
  <c r="DL133" i="46"/>
  <c r="DB134" i="46"/>
  <c r="DC134" i="46"/>
  <c r="DD134" i="46"/>
  <c r="DE134" i="46"/>
  <c r="DG134" i="46"/>
  <c r="DH134" i="46"/>
  <c r="DI134" i="46"/>
  <c r="DJ134" i="46"/>
  <c r="DL134" i="46"/>
  <c r="DB135" i="46"/>
  <c r="DF135" i="46" s="1"/>
  <c r="DC135" i="46"/>
  <c r="DD135" i="46"/>
  <c r="DE135" i="46"/>
  <c r="DG135" i="46"/>
  <c r="DH135" i="46"/>
  <c r="DI135" i="46"/>
  <c r="DJ135" i="46"/>
  <c r="DL135" i="46"/>
  <c r="DB136" i="46"/>
  <c r="DC136" i="46"/>
  <c r="DD136" i="46"/>
  <c r="DE136" i="46"/>
  <c r="DG136" i="46"/>
  <c r="DK136" i="46" s="1"/>
  <c r="DH136" i="46"/>
  <c r="DI136" i="46"/>
  <c r="DJ136" i="46"/>
  <c r="DL136" i="46"/>
  <c r="DB137" i="46"/>
  <c r="DC137" i="46"/>
  <c r="DD137" i="46"/>
  <c r="DE137" i="46"/>
  <c r="DG137" i="46"/>
  <c r="DH137" i="46"/>
  <c r="DI137" i="46"/>
  <c r="DJ137" i="46"/>
  <c r="DL137" i="46"/>
  <c r="DB138" i="46"/>
  <c r="DC138" i="46"/>
  <c r="DD138" i="46"/>
  <c r="DE138" i="46"/>
  <c r="DG138" i="46"/>
  <c r="DK138" i="46" s="1"/>
  <c r="DH138" i="46"/>
  <c r="DI138" i="46"/>
  <c r="DJ138" i="46"/>
  <c r="DL138" i="46"/>
  <c r="DB139" i="46"/>
  <c r="DC139" i="46"/>
  <c r="DD139" i="46"/>
  <c r="DE139" i="46"/>
  <c r="DG139" i="46"/>
  <c r="DH139" i="46"/>
  <c r="DI139" i="46"/>
  <c r="DJ139" i="46"/>
  <c r="DL139" i="46"/>
  <c r="DB140" i="46"/>
  <c r="DF140" i="46" s="1"/>
  <c r="DC140" i="46"/>
  <c r="DD140" i="46"/>
  <c r="DE140" i="46"/>
  <c r="DG140" i="46"/>
  <c r="DH140" i="46"/>
  <c r="DI140" i="46"/>
  <c r="DJ140" i="46"/>
  <c r="DL140" i="46"/>
  <c r="DB141" i="46"/>
  <c r="DC141" i="46"/>
  <c r="DD141" i="46"/>
  <c r="DE141" i="46"/>
  <c r="DG141" i="46"/>
  <c r="DH141" i="46"/>
  <c r="DI141" i="46"/>
  <c r="DJ141" i="46"/>
  <c r="DL141" i="46"/>
  <c r="DB142" i="46"/>
  <c r="DC142" i="46"/>
  <c r="DD142" i="46"/>
  <c r="DE142" i="46"/>
  <c r="DG142" i="46"/>
  <c r="DK142" i="46" s="1"/>
  <c r="DH142" i="46"/>
  <c r="DI142" i="46"/>
  <c r="DJ142" i="46"/>
  <c r="DL142" i="46"/>
  <c r="DB143" i="46"/>
  <c r="DC143" i="46"/>
  <c r="DD143" i="46"/>
  <c r="DF143" i="46" s="1"/>
  <c r="DE143" i="46"/>
  <c r="DG143" i="46"/>
  <c r="DH143" i="46"/>
  <c r="DI143" i="46"/>
  <c r="DJ143" i="46"/>
  <c r="DL143" i="46"/>
  <c r="DB144" i="46"/>
  <c r="DC144" i="46"/>
  <c r="DD144" i="46"/>
  <c r="DE144" i="46"/>
  <c r="DG144" i="46"/>
  <c r="DH144" i="46"/>
  <c r="DI144" i="46"/>
  <c r="DJ144" i="46"/>
  <c r="DL144" i="46"/>
  <c r="DB145" i="46"/>
  <c r="DC145" i="46"/>
  <c r="DD145" i="46"/>
  <c r="DE145" i="46"/>
  <c r="DG145" i="46"/>
  <c r="DH145" i="46"/>
  <c r="DI145" i="46"/>
  <c r="DJ145" i="46"/>
  <c r="DL145" i="46"/>
  <c r="DB146" i="46"/>
  <c r="DF146" i="46" s="1"/>
  <c r="DC146" i="46"/>
  <c r="DD146" i="46"/>
  <c r="DE146" i="46"/>
  <c r="DG146" i="46"/>
  <c r="DH146" i="46"/>
  <c r="DI146" i="46"/>
  <c r="DK146" i="46" s="1"/>
  <c r="DJ146" i="46"/>
  <c r="DL146" i="46"/>
  <c r="DB147" i="46"/>
  <c r="DC147" i="46"/>
  <c r="DD147" i="46"/>
  <c r="DE147" i="46"/>
  <c r="DF147" i="46"/>
  <c r="DG147" i="46"/>
  <c r="DH147" i="46"/>
  <c r="DK147" i="46" s="1"/>
  <c r="DI147" i="46"/>
  <c r="DJ147" i="46"/>
  <c r="DL147" i="46"/>
  <c r="DB148" i="46"/>
  <c r="DC148" i="46"/>
  <c r="DD148" i="46"/>
  <c r="DE148" i="46"/>
  <c r="DG148" i="46"/>
  <c r="DH148" i="46"/>
  <c r="DI148" i="46"/>
  <c r="DJ148" i="46"/>
  <c r="DL148" i="46"/>
  <c r="DB149" i="46"/>
  <c r="DC149" i="46"/>
  <c r="DF149" i="46" s="1"/>
  <c r="DD149" i="46"/>
  <c r="DE149" i="46"/>
  <c r="DG149" i="46"/>
  <c r="DH149" i="46"/>
  <c r="DI149" i="46"/>
  <c r="DJ149" i="46"/>
  <c r="DL149" i="46"/>
  <c r="DB150" i="46"/>
  <c r="DC150" i="46"/>
  <c r="DD150" i="46"/>
  <c r="DE150" i="46"/>
  <c r="DG150" i="46"/>
  <c r="DH150" i="46"/>
  <c r="DI150" i="46"/>
  <c r="DJ150" i="46"/>
  <c r="DL150" i="46"/>
  <c r="DB151" i="46"/>
  <c r="DC151" i="46"/>
  <c r="DD151" i="46"/>
  <c r="DE151" i="46"/>
  <c r="DG151" i="46"/>
  <c r="DH151" i="46"/>
  <c r="DI151" i="46"/>
  <c r="DJ151" i="46"/>
  <c r="DL151" i="46"/>
  <c r="DB152" i="46"/>
  <c r="DC152" i="46"/>
  <c r="DD152" i="46"/>
  <c r="DE152" i="46"/>
  <c r="DG152" i="46"/>
  <c r="DH152" i="46"/>
  <c r="DI152" i="46"/>
  <c r="DK152" i="46" s="1"/>
  <c r="DJ152" i="46"/>
  <c r="DL152" i="46"/>
  <c r="DB153" i="46"/>
  <c r="DC153" i="46"/>
  <c r="DD153" i="46"/>
  <c r="DE153" i="46"/>
  <c r="DG153" i="46"/>
  <c r="DH153" i="46"/>
  <c r="DI153" i="46"/>
  <c r="DJ153" i="46"/>
  <c r="DL153" i="46"/>
  <c r="DB154" i="46"/>
  <c r="DC154" i="46"/>
  <c r="DD154" i="46"/>
  <c r="DE154" i="46"/>
  <c r="DG154" i="46"/>
  <c r="DH154" i="46"/>
  <c r="DI154" i="46"/>
  <c r="DJ154" i="46"/>
  <c r="DL154" i="46"/>
  <c r="DB155" i="46"/>
  <c r="DC155" i="46"/>
  <c r="DD155" i="46"/>
  <c r="DE155" i="46"/>
  <c r="DG155" i="46"/>
  <c r="DH155" i="46"/>
  <c r="DI155" i="46"/>
  <c r="DJ155" i="46"/>
  <c r="DL155" i="46"/>
  <c r="DB156" i="46"/>
  <c r="DC156" i="46"/>
  <c r="DD156" i="46"/>
  <c r="DE156" i="46"/>
  <c r="DG156" i="46"/>
  <c r="DH156" i="46"/>
  <c r="DI156" i="46"/>
  <c r="DJ156" i="46"/>
  <c r="DL156" i="46"/>
  <c r="DB157" i="46"/>
  <c r="DC157" i="46"/>
  <c r="DD157" i="46"/>
  <c r="DE157" i="46"/>
  <c r="DG157" i="46"/>
  <c r="DH157" i="46"/>
  <c r="DI157" i="46"/>
  <c r="DJ157" i="46"/>
  <c r="DL157" i="46"/>
  <c r="DB158" i="46"/>
  <c r="DC158" i="46"/>
  <c r="DD158" i="46"/>
  <c r="DE158" i="46"/>
  <c r="DG158" i="46"/>
  <c r="DH158" i="46"/>
  <c r="DI158" i="46"/>
  <c r="DJ158" i="46"/>
  <c r="DL158" i="46"/>
  <c r="DB159" i="46"/>
  <c r="DC159" i="46"/>
  <c r="DD159" i="46"/>
  <c r="DE159" i="46"/>
  <c r="DG159" i="46"/>
  <c r="DH159" i="46"/>
  <c r="DI159" i="46"/>
  <c r="DJ159" i="46"/>
  <c r="DL159" i="46"/>
  <c r="DB160" i="46"/>
  <c r="DC160" i="46"/>
  <c r="DD160" i="46"/>
  <c r="DE160" i="46"/>
  <c r="DG160" i="46"/>
  <c r="DH160" i="46"/>
  <c r="DI160" i="46"/>
  <c r="DK160" i="46" s="1"/>
  <c r="DJ160" i="46"/>
  <c r="DL160" i="46"/>
  <c r="DB161" i="46"/>
  <c r="DC161" i="46"/>
  <c r="DD161" i="46"/>
  <c r="DE161" i="46"/>
  <c r="DG161" i="46"/>
  <c r="DH161" i="46"/>
  <c r="DI161" i="46"/>
  <c r="DJ161" i="46"/>
  <c r="DL161" i="46"/>
  <c r="DB162" i="46"/>
  <c r="DC162" i="46"/>
  <c r="DD162" i="46"/>
  <c r="DE162" i="46"/>
  <c r="DG162" i="46"/>
  <c r="DH162" i="46"/>
  <c r="DI162" i="46"/>
  <c r="DJ162" i="46"/>
  <c r="DL162" i="46"/>
  <c r="DB163" i="46"/>
  <c r="DC163" i="46"/>
  <c r="DD163" i="46"/>
  <c r="DE163" i="46"/>
  <c r="DG163" i="46"/>
  <c r="DK163" i="46" s="1"/>
  <c r="DH163" i="46"/>
  <c r="DI163" i="46"/>
  <c r="DJ163" i="46"/>
  <c r="DL163" i="46"/>
  <c r="DB164" i="46"/>
  <c r="DC164" i="46"/>
  <c r="DD164" i="46"/>
  <c r="DE164" i="46"/>
  <c r="DG164" i="46"/>
  <c r="DH164" i="46"/>
  <c r="DI164" i="46"/>
  <c r="DJ164" i="46"/>
  <c r="DL164" i="46"/>
  <c r="DB165" i="46"/>
  <c r="DC165" i="46"/>
  <c r="DD165" i="46"/>
  <c r="DE165" i="46"/>
  <c r="DG165" i="46"/>
  <c r="DH165" i="46"/>
  <c r="DI165" i="46"/>
  <c r="DJ165" i="46"/>
  <c r="DL165" i="46"/>
  <c r="DB166" i="46"/>
  <c r="DC166" i="46"/>
  <c r="DD166" i="46"/>
  <c r="DE166" i="46"/>
  <c r="DG166" i="46"/>
  <c r="DH166" i="46"/>
  <c r="DI166" i="46"/>
  <c r="DJ166" i="46"/>
  <c r="DL166" i="46"/>
  <c r="DB167" i="46"/>
  <c r="DC167" i="46"/>
  <c r="DD167" i="46"/>
  <c r="DE167" i="46"/>
  <c r="DG167" i="46"/>
  <c r="DH167" i="46"/>
  <c r="DK167" i="46" s="1"/>
  <c r="DI167" i="46"/>
  <c r="DJ167" i="46"/>
  <c r="DL167" i="46"/>
  <c r="DB168" i="46"/>
  <c r="DC168" i="46"/>
  <c r="DD168" i="46"/>
  <c r="DE168" i="46"/>
  <c r="DG168" i="46"/>
  <c r="DH168" i="46"/>
  <c r="DI168" i="46"/>
  <c r="DJ168" i="46"/>
  <c r="DL168" i="46"/>
  <c r="DB169" i="46"/>
  <c r="DC169" i="46"/>
  <c r="DD169" i="46"/>
  <c r="DE169" i="46"/>
  <c r="DG169" i="46"/>
  <c r="DH169" i="46"/>
  <c r="DI169" i="46"/>
  <c r="DJ169" i="46"/>
  <c r="DL169" i="46"/>
  <c r="DB170" i="46"/>
  <c r="DC170" i="46"/>
  <c r="DD170" i="46"/>
  <c r="DE170" i="46"/>
  <c r="DG170" i="46"/>
  <c r="DH170" i="46"/>
  <c r="DI170" i="46"/>
  <c r="DJ170" i="46"/>
  <c r="DL170" i="46"/>
  <c r="DB171" i="46"/>
  <c r="DC171" i="46"/>
  <c r="DF171" i="46" s="1"/>
  <c r="DD171" i="46"/>
  <c r="DE171" i="46"/>
  <c r="DG171" i="46"/>
  <c r="DH171" i="46"/>
  <c r="DI171" i="46"/>
  <c r="DJ171" i="46"/>
  <c r="DL171" i="46"/>
  <c r="DB172" i="46"/>
  <c r="DC172" i="46"/>
  <c r="DD172" i="46"/>
  <c r="DE172" i="46"/>
  <c r="DG172" i="46"/>
  <c r="DH172" i="46"/>
  <c r="DI172" i="46"/>
  <c r="DJ172" i="46"/>
  <c r="DL172" i="46"/>
  <c r="DB173" i="46"/>
  <c r="DC173" i="46"/>
  <c r="DD173" i="46"/>
  <c r="DE173" i="46"/>
  <c r="DG173" i="46"/>
  <c r="DH173" i="46"/>
  <c r="DI173" i="46"/>
  <c r="DK173" i="46" s="1"/>
  <c r="DJ173" i="46"/>
  <c r="DL173" i="46"/>
  <c r="DB174" i="46"/>
  <c r="DC174" i="46"/>
  <c r="DD174" i="46"/>
  <c r="DE174" i="46"/>
  <c r="DG174" i="46"/>
  <c r="DH174" i="46"/>
  <c r="DI174" i="46"/>
  <c r="DJ174" i="46"/>
  <c r="DL174" i="46"/>
  <c r="DB175" i="46"/>
  <c r="DC175" i="46"/>
  <c r="DD175" i="46"/>
  <c r="DE175" i="46"/>
  <c r="DG175" i="46"/>
  <c r="DH175" i="46"/>
  <c r="DI175" i="46"/>
  <c r="DJ175" i="46"/>
  <c r="DL175" i="46"/>
  <c r="DB176" i="46"/>
  <c r="DC176" i="46"/>
  <c r="DD176" i="46"/>
  <c r="DE176" i="46"/>
  <c r="DG176" i="46"/>
  <c r="DH176" i="46"/>
  <c r="DI176" i="46"/>
  <c r="DJ176" i="46"/>
  <c r="DL176" i="46"/>
  <c r="DB177" i="46"/>
  <c r="DC177" i="46"/>
  <c r="DD177" i="46"/>
  <c r="DE177" i="46"/>
  <c r="DG177" i="46"/>
  <c r="DH177" i="46"/>
  <c r="DI177" i="46"/>
  <c r="DJ177" i="46"/>
  <c r="DL177" i="46"/>
  <c r="DB178" i="46"/>
  <c r="DC178" i="46"/>
  <c r="DD178" i="46"/>
  <c r="DE178" i="46"/>
  <c r="DG178" i="46"/>
  <c r="DH178" i="46"/>
  <c r="DI178" i="46"/>
  <c r="DJ178" i="46"/>
  <c r="DL178" i="46"/>
  <c r="DB179" i="46"/>
  <c r="DC179" i="46"/>
  <c r="DD179" i="46"/>
  <c r="DE179" i="46"/>
  <c r="DG179" i="46"/>
  <c r="DH179" i="46"/>
  <c r="DI179" i="46"/>
  <c r="DJ179" i="46"/>
  <c r="DL179" i="46"/>
  <c r="DB180" i="46"/>
  <c r="DC180" i="46"/>
  <c r="DD180" i="46"/>
  <c r="DE180" i="46"/>
  <c r="DG180" i="46"/>
  <c r="DH180" i="46"/>
  <c r="DI180" i="46"/>
  <c r="DJ180" i="46"/>
  <c r="DL180" i="46"/>
  <c r="DB181" i="46"/>
  <c r="DC181" i="46"/>
  <c r="DD181" i="46"/>
  <c r="DE181" i="46"/>
  <c r="DG181" i="46"/>
  <c r="DH181" i="46"/>
  <c r="DI181" i="46"/>
  <c r="DJ181" i="46"/>
  <c r="DL181" i="46"/>
  <c r="DB182" i="46"/>
  <c r="DC182" i="46"/>
  <c r="DD182" i="46"/>
  <c r="DE182" i="46"/>
  <c r="DG182" i="46"/>
  <c r="DH182" i="46"/>
  <c r="DI182" i="46"/>
  <c r="DJ182" i="46"/>
  <c r="DL182" i="46"/>
  <c r="DB183" i="46"/>
  <c r="DC183" i="46"/>
  <c r="DD183" i="46"/>
  <c r="DE183" i="46"/>
  <c r="DG183" i="46"/>
  <c r="DH183" i="46"/>
  <c r="DI183" i="46"/>
  <c r="DJ183" i="46"/>
  <c r="DL183" i="46"/>
  <c r="DB184" i="46"/>
  <c r="DC184" i="46"/>
  <c r="DD184" i="46"/>
  <c r="DE184" i="46"/>
  <c r="DG184" i="46"/>
  <c r="DH184" i="46"/>
  <c r="DI184" i="46"/>
  <c r="DJ184" i="46"/>
  <c r="DL184" i="46"/>
  <c r="DB185" i="46"/>
  <c r="DC185" i="46"/>
  <c r="DD185" i="46"/>
  <c r="DE185" i="46"/>
  <c r="DG185" i="46"/>
  <c r="DH185" i="46"/>
  <c r="DI185" i="46"/>
  <c r="DJ185" i="46"/>
  <c r="DL185" i="46"/>
  <c r="DB186" i="46"/>
  <c r="DC186" i="46"/>
  <c r="DD186" i="46"/>
  <c r="DE186" i="46"/>
  <c r="DG186" i="46"/>
  <c r="DH186" i="46"/>
  <c r="DI186" i="46"/>
  <c r="DJ186" i="46"/>
  <c r="DL186" i="46"/>
  <c r="DB187" i="46"/>
  <c r="DC187" i="46"/>
  <c r="DD187" i="46"/>
  <c r="DE187" i="46"/>
  <c r="DG187" i="46"/>
  <c r="DH187" i="46"/>
  <c r="DI187" i="46"/>
  <c r="DJ187" i="46"/>
  <c r="DL187" i="46"/>
  <c r="DB188" i="46"/>
  <c r="DC188" i="46"/>
  <c r="DD188" i="46"/>
  <c r="DE188" i="46"/>
  <c r="DG188" i="46"/>
  <c r="DH188" i="46"/>
  <c r="DI188" i="46"/>
  <c r="DJ188" i="46"/>
  <c r="DL188" i="46"/>
  <c r="DB189" i="46"/>
  <c r="DC189" i="46"/>
  <c r="DD189" i="46"/>
  <c r="DE189" i="46"/>
  <c r="DG189" i="46"/>
  <c r="DH189" i="46"/>
  <c r="DI189" i="46"/>
  <c r="DJ189" i="46"/>
  <c r="DL189" i="46"/>
  <c r="DB190" i="46"/>
  <c r="DC190" i="46"/>
  <c r="DD190" i="46"/>
  <c r="DE190" i="46"/>
  <c r="DG190" i="46"/>
  <c r="DH190" i="46"/>
  <c r="DI190" i="46"/>
  <c r="DJ190" i="46"/>
  <c r="DL190" i="46"/>
  <c r="DB191" i="46"/>
  <c r="DC191" i="46"/>
  <c r="DD191" i="46"/>
  <c r="DE191" i="46"/>
  <c r="DG191" i="46"/>
  <c r="DH191" i="46"/>
  <c r="DK191" i="46" s="1"/>
  <c r="DI191" i="46"/>
  <c r="DJ191" i="46"/>
  <c r="DL191" i="46"/>
  <c r="DB192" i="46"/>
  <c r="DC192" i="46"/>
  <c r="DF192" i="46" s="1"/>
  <c r="DD192" i="46"/>
  <c r="DE192" i="46"/>
  <c r="DG192" i="46"/>
  <c r="DH192" i="46"/>
  <c r="DI192" i="46"/>
  <c r="DJ192" i="46"/>
  <c r="DL192" i="46"/>
  <c r="DB193" i="46"/>
  <c r="DC193" i="46"/>
  <c r="DD193" i="46"/>
  <c r="DE193" i="46"/>
  <c r="DG193" i="46"/>
  <c r="DH193" i="46"/>
  <c r="DI193" i="46"/>
  <c r="DJ193" i="46"/>
  <c r="DL193" i="46"/>
  <c r="DB194" i="46"/>
  <c r="DC194" i="46"/>
  <c r="DD194" i="46"/>
  <c r="DE194" i="46"/>
  <c r="DG194" i="46"/>
  <c r="DH194" i="46"/>
  <c r="DI194" i="46"/>
  <c r="DJ194" i="46"/>
  <c r="DL194" i="46"/>
  <c r="DB195" i="46"/>
  <c r="DC195" i="46"/>
  <c r="DD195" i="46"/>
  <c r="DE195" i="46"/>
  <c r="DG195" i="46"/>
  <c r="DH195" i="46"/>
  <c r="DK195" i="46" s="1"/>
  <c r="DN195" i="46" s="1"/>
  <c r="DI195" i="46"/>
  <c r="DJ195" i="46"/>
  <c r="DL195" i="46"/>
  <c r="DB196" i="46"/>
  <c r="DC196" i="46"/>
  <c r="DD196" i="46"/>
  <c r="DE196" i="46"/>
  <c r="DG196" i="46"/>
  <c r="DH196" i="46"/>
  <c r="DI196" i="46"/>
  <c r="DJ196" i="46"/>
  <c r="DL196" i="46"/>
  <c r="DB197" i="46"/>
  <c r="DC197" i="46"/>
  <c r="DD197" i="46"/>
  <c r="DF197" i="46" s="1"/>
  <c r="DE197" i="46"/>
  <c r="DG197" i="46"/>
  <c r="DH197" i="46"/>
  <c r="DI197" i="46"/>
  <c r="DJ197" i="46"/>
  <c r="DL197" i="46"/>
  <c r="DB198" i="46"/>
  <c r="DC198" i="46"/>
  <c r="DD198" i="46"/>
  <c r="DE198" i="46"/>
  <c r="DG198" i="46"/>
  <c r="DH198" i="46"/>
  <c r="DI198" i="46"/>
  <c r="DJ198" i="46"/>
  <c r="DL198" i="46"/>
  <c r="DB199" i="46"/>
  <c r="DF199" i="46" s="1"/>
  <c r="DC199" i="46"/>
  <c r="DD199" i="46"/>
  <c r="DE199" i="46"/>
  <c r="DG199" i="46"/>
  <c r="DH199" i="46"/>
  <c r="DI199" i="46"/>
  <c r="DJ199" i="46"/>
  <c r="DK199" i="46"/>
  <c r="DL199" i="46"/>
  <c r="DB200" i="46"/>
  <c r="DF200" i="46" s="1"/>
  <c r="DC200" i="46"/>
  <c r="DD200" i="46"/>
  <c r="DE200" i="46"/>
  <c r="DG200" i="46"/>
  <c r="DH200" i="46"/>
  <c r="DI200" i="46"/>
  <c r="DJ200" i="46"/>
  <c r="DL200" i="46"/>
  <c r="DB201" i="46"/>
  <c r="DC201" i="46"/>
  <c r="DD201" i="46"/>
  <c r="DE201" i="46"/>
  <c r="DG201" i="46"/>
  <c r="DH201" i="46"/>
  <c r="DI201" i="46"/>
  <c r="DJ201" i="46"/>
  <c r="DL201" i="46"/>
  <c r="DB202" i="46"/>
  <c r="DC202" i="46"/>
  <c r="DD202" i="46"/>
  <c r="DE202" i="46"/>
  <c r="DG202" i="46"/>
  <c r="DH202" i="46"/>
  <c r="DI202" i="46"/>
  <c r="DJ202" i="46"/>
  <c r="DL202" i="46"/>
  <c r="DB203" i="46"/>
  <c r="DC203" i="46"/>
  <c r="DD203" i="46"/>
  <c r="DE203" i="46"/>
  <c r="DG203" i="46"/>
  <c r="DH203" i="46"/>
  <c r="DI203" i="46"/>
  <c r="DJ203" i="46"/>
  <c r="DL203" i="46"/>
  <c r="DB204" i="46"/>
  <c r="DC204" i="46"/>
  <c r="DD204" i="46"/>
  <c r="DE204" i="46"/>
  <c r="DG204" i="46"/>
  <c r="DH204" i="46"/>
  <c r="DI204" i="46"/>
  <c r="DJ204" i="46"/>
  <c r="DL204" i="46"/>
  <c r="DB205" i="46"/>
  <c r="DC205" i="46"/>
  <c r="DD205" i="46"/>
  <c r="DE205" i="46"/>
  <c r="DG205" i="46"/>
  <c r="DH205" i="46"/>
  <c r="DI205" i="46"/>
  <c r="DK205" i="46" s="1"/>
  <c r="DJ205" i="46"/>
  <c r="DL205" i="46"/>
  <c r="DB206" i="46"/>
  <c r="DC206" i="46"/>
  <c r="DD206" i="46"/>
  <c r="DE206" i="46"/>
  <c r="DG206" i="46"/>
  <c r="DH206" i="46"/>
  <c r="DI206" i="46"/>
  <c r="DJ206" i="46"/>
  <c r="DL206" i="46"/>
  <c r="DB207" i="46"/>
  <c r="DC207" i="46"/>
  <c r="DD207" i="46"/>
  <c r="DE207" i="46"/>
  <c r="DG207" i="46"/>
  <c r="DH207" i="46"/>
  <c r="DI207" i="46"/>
  <c r="DJ207" i="46"/>
  <c r="DL207" i="46"/>
  <c r="DB208" i="46"/>
  <c r="DC208" i="46"/>
  <c r="DD208" i="46"/>
  <c r="DE208" i="46"/>
  <c r="DG208" i="46"/>
  <c r="DH208" i="46"/>
  <c r="DI208" i="46"/>
  <c r="DJ208" i="46"/>
  <c r="DL208" i="46"/>
  <c r="DB209" i="46"/>
  <c r="DC209" i="46"/>
  <c r="DD209" i="46"/>
  <c r="DE209" i="46"/>
  <c r="DG209" i="46"/>
  <c r="DH209" i="46"/>
  <c r="DI209" i="46"/>
  <c r="DJ209" i="46"/>
  <c r="DL209" i="46"/>
  <c r="DB210" i="46"/>
  <c r="DC210" i="46"/>
  <c r="DD210" i="46"/>
  <c r="DE210" i="46"/>
  <c r="DG210" i="46"/>
  <c r="DH210" i="46"/>
  <c r="DI210" i="46"/>
  <c r="DJ210" i="46"/>
  <c r="DL210" i="46"/>
  <c r="DB211" i="46"/>
  <c r="DC211" i="46"/>
  <c r="DD211" i="46"/>
  <c r="DE211" i="46"/>
  <c r="DG211" i="46"/>
  <c r="DH211" i="46"/>
  <c r="DI211" i="46"/>
  <c r="DJ211" i="46"/>
  <c r="DL211" i="46"/>
  <c r="DB212" i="46"/>
  <c r="DC212" i="46"/>
  <c r="DD212" i="46"/>
  <c r="DE212" i="46"/>
  <c r="DG212" i="46"/>
  <c r="DH212" i="46"/>
  <c r="DI212" i="46"/>
  <c r="DJ212" i="46"/>
  <c r="DL212" i="46"/>
  <c r="DB213" i="46"/>
  <c r="DC213" i="46"/>
  <c r="DD213" i="46"/>
  <c r="DE213" i="46"/>
  <c r="DG213" i="46"/>
  <c r="DH213" i="46"/>
  <c r="DI213" i="46"/>
  <c r="DJ213" i="46"/>
  <c r="DL213" i="46"/>
  <c r="DB214" i="46"/>
  <c r="DC214" i="46"/>
  <c r="DD214" i="46"/>
  <c r="DE214" i="46"/>
  <c r="DG214" i="46"/>
  <c r="DH214" i="46"/>
  <c r="DI214" i="46"/>
  <c r="DJ214" i="46"/>
  <c r="DL214" i="46"/>
  <c r="DB215" i="46"/>
  <c r="DC215" i="46"/>
  <c r="DD215" i="46"/>
  <c r="DE215" i="46"/>
  <c r="DG215" i="46"/>
  <c r="DH215" i="46"/>
  <c r="DI215" i="46"/>
  <c r="DJ215" i="46"/>
  <c r="DL215" i="46"/>
  <c r="DB216" i="46"/>
  <c r="DC216" i="46"/>
  <c r="DD216" i="46"/>
  <c r="DE216" i="46"/>
  <c r="DG216" i="46"/>
  <c r="DH216" i="46"/>
  <c r="DI216" i="46"/>
  <c r="DJ216" i="46"/>
  <c r="DL216" i="46"/>
  <c r="DB217" i="46"/>
  <c r="DC217" i="46"/>
  <c r="DD217" i="46"/>
  <c r="DE217" i="46"/>
  <c r="DF217" i="46"/>
  <c r="DG217" i="46"/>
  <c r="DH217" i="46"/>
  <c r="DI217" i="46"/>
  <c r="DJ217" i="46"/>
  <c r="DL217" i="46"/>
  <c r="DB218" i="46"/>
  <c r="DC218" i="46"/>
  <c r="DD218" i="46"/>
  <c r="DF218" i="46" s="1"/>
  <c r="DE218" i="46"/>
  <c r="DG218" i="46"/>
  <c r="DK218" i="46" s="1"/>
  <c r="DH218" i="46"/>
  <c r="DI218" i="46"/>
  <c r="DJ218" i="46"/>
  <c r="DL218" i="46"/>
  <c r="DN218" i="46" s="1"/>
  <c r="DB219" i="46"/>
  <c r="DC219" i="46"/>
  <c r="DD219" i="46"/>
  <c r="DE219" i="46"/>
  <c r="DG219" i="46"/>
  <c r="DH219" i="46"/>
  <c r="DI219" i="46"/>
  <c r="DJ219" i="46"/>
  <c r="DL219" i="46"/>
  <c r="DB220" i="46"/>
  <c r="DC220" i="46"/>
  <c r="DD220" i="46"/>
  <c r="DE220" i="46"/>
  <c r="DG220" i="46"/>
  <c r="DH220" i="46"/>
  <c r="DI220" i="46"/>
  <c r="DJ220" i="46"/>
  <c r="DL220" i="46"/>
  <c r="DB221" i="46"/>
  <c r="DC221" i="46"/>
  <c r="DD221" i="46"/>
  <c r="DE221" i="46"/>
  <c r="DG221" i="46"/>
  <c r="DH221" i="46"/>
  <c r="DI221" i="46"/>
  <c r="DJ221" i="46"/>
  <c r="DL221" i="46"/>
  <c r="DB222" i="46"/>
  <c r="DC222" i="46"/>
  <c r="DD222" i="46"/>
  <c r="DE222" i="46"/>
  <c r="DG222" i="46"/>
  <c r="DH222" i="46"/>
  <c r="DI222" i="46"/>
  <c r="DJ222" i="46"/>
  <c r="DL222" i="46"/>
  <c r="DB223" i="46"/>
  <c r="DC223" i="46"/>
  <c r="DD223" i="46"/>
  <c r="DE223" i="46"/>
  <c r="DG223" i="46"/>
  <c r="DH223" i="46"/>
  <c r="DI223" i="46"/>
  <c r="DJ223" i="46"/>
  <c r="DL223" i="46"/>
  <c r="DB224" i="46"/>
  <c r="DC224" i="46"/>
  <c r="DD224" i="46"/>
  <c r="DE224" i="46"/>
  <c r="DG224" i="46"/>
  <c r="DH224" i="46"/>
  <c r="DI224" i="46"/>
  <c r="DJ224" i="46"/>
  <c r="DL224" i="46"/>
  <c r="DB225" i="46"/>
  <c r="DC225" i="46"/>
  <c r="DD225" i="46"/>
  <c r="DE225" i="46"/>
  <c r="DG225" i="46"/>
  <c r="DH225" i="46"/>
  <c r="DI225" i="46"/>
  <c r="DJ225" i="46"/>
  <c r="DL225" i="46"/>
  <c r="DB226" i="46"/>
  <c r="DC226" i="46"/>
  <c r="DF226" i="46" s="1"/>
  <c r="DD226" i="46"/>
  <c r="DE226" i="46"/>
  <c r="DG226" i="46"/>
  <c r="DH226" i="46"/>
  <c r="DI226" i="46"/>
  <c r="DJ226" i="46"/>
  <c r="DL226" i="46"/>
  <c r="DB227" i="46"/>
  <c r="DC227" i="46"/>
  <c r="DD227" i="46"/>
  <c r="DE227" i="46"/>
  <c r="DG227" i="46"/>
  <c r="DH227" i="46"/>
  <c r="DI227" i="46"/>
  <c r="DJ227" i="46"/>
  <c r="DL227" i="46"/>
  <c r="DB228" i="46"/>
  <c r="DF228" i="46" s="1"/>
  <c r="DC228" i="46"/>
  <c r="DD228" i="46"/>
  <c r="DE228" i="46"/>
  <c r="DG228" i="46"/>
  <c r="DH228" i="46"/>
  <c r="DI228" i="46"/>
  <c r="DJ228" i="46"/>
  <c r="DL228" i="46"/>
  <c r="DB229" i="46"/>
  <c r="DC229" i="46"/>
  <c r="DD229" i="46"/>
  <c r="DE229" i="46"/>
  <c r="DG229" i="46"/>
  <c r="DH229" i="46"/>
  <c r="DI229" i="46"/>
  <c r="DJ229" i="46"/>
  <c r="DL229" i="46"/>
  <c r="DB230" i="46"/>
  <c r="DC230" i="46"/>
  <c r="DD230" i="46"/>
  <c r="DE230" i="46"/>
  <c r="DG230" i="46"/>
  <c r="DH230" i="46"/>
  <c r="DI230" i="46"/>
  <c r="DJ230" i="46"/>
  <c r="DL230" i="46"/>
  <c r="DB231" i="46"/>
  <c r="DC231" i="46"/>
  <c r="DD231" i="46"/>
  <c r="DE231" i="46"/>
  <c r="DG231" i="46"/>
  <c r="DH231" i="46"/>
  <c r="DI231" i="46"/>
  <c r="DJ231" i="46"/>
  <c r="DL231" i="46"/>
  <c r="DB232" i="46"/>
  <c r="DC232" i="46"/>
  <c r="DD232" i="46"/>
  <c r="DE232" i="46"/>
  <c r="DG232" i="46"/>
  <c r="DH232" i="46"/>
  <c r="DI232" i="46"/>
  <c r="DJ232" i="46"/>
  <c r="DL232" i="46"/>
  <c r="DB233" i="46"/>
  <c r="DC233" i="46"/>
  <c r="DD233" i="46"/>
  <c r="DE233" i="46"/>
  <c r="DG233" i="46"/>
  <c r="DH233" i="46"/>
  <c r="DI233" i="46"/>
  <c r="DJ233" i="46"/>
  <c r="DL233" i="46"/>
  <c r="DB234" i="46"/>
  <c r="DC234" i="46"/>
  <c r="DD234" i="46"/>
  <c r="DE234" i="46"/>
  <c r="DG234" i="46"/>
  <c r="DH234" i="46"/>
  <c r="DI234" i="46"/>
  <c r="DJ234" i="46"/>
  <c r="DL234" i="46"/>
  <c r="DB235" i="46"/>
  <c r="DC235" i="46"/>
  <c r="DD235" i="46"/>
  <c r="DE235" i="46"/>
  <c r="DG235" i="46"/>
  <c r="DH235" i="46"/>
  <c r="DI235" i="46"/>
  <c r="DJ235" i="46"/>
  <c r="DK235" i="46" s="1"/>
  <c r="DL235" i="46"/>
  <c r="DB236" i="46"/>
  <c r="DC236" i="46"/>
  <c r="DD236" i="46"/>
  <c r="DE236" i="46"/>
  <c r="DG236" i="46"/>
  <c r="DH236" i="46"/>
  <c r="DI236" i="46"/>
  <c r="DK236" i="46" s="1"/>
  <c r="DJ236" i="46"/>
  <c r="DL236" i="46"/>
  <c r="DB237" i="46"/>
  <c r="DC237" i="46"/>
  <c r="DD237" i="46"/>
  <c r="DE237" i="46"/>
  <c r="DG237" i="46"/>
  <c r="DH237" i="46"/>
  <c r="DI237" i="46"/>
  <c r="DJ237" i="46"/>
  <c r="DL237" i="46"/>
  <c r="DB238" i="46"/>
  <c r="DC238" i="46"/>
  <c r="DD238" i="46"/>
  <c r="DE238" i="46"/>
  <c r="DG238" i="46"/>
  <c r="DH238" i="46"/>
  <c r="DI238" i="46"/>
  <c r="DJ238" i="46"/>
  <c r="DL238" i="46"/>
  <c r="DB239" i="46"/>
  <c r="DC239" i="46"/>
  <c r="DD239" i="46"/>
  <c r="DF239" i="46" s="1"/>
  <c r="DE239" i="46"/>
  <c r="DG239" i="46"/>
  <c r="DH239" i="46"/>
  <c r="DI239" i="46"/>
  <c r="DJ239" i="46"/>
  <c r="DL239" i="46"/>
  <c r="DB240" i="46"/>
  <c r="DC240" i="46"/>
  <c r="DD240" i="46"/>
  <c r="DE240" i="46"/>
  <c r="DG240" i="46"/>
  <c r="DH240" i="46"/>
  <c r="DI240" i="46"/>
  <c r="DJ240" i="46"/>
  <c r="DL240" i="46"/>
  <c r="DB241" i="46"/>
  <c r="DC241" i="46"/>
  <c r="DD241" i="46"/>
  <c r="DE241" i="46"/>
  <c r="DG241" i="46"/>
  <c r="DH241" i="46"/>
  <c r="DI241" i="46"/>
  <c r="DJ241" i="46"/>
  <c r="DL241" i="46"/>
  <c r="DB242" i="46"/>
  <c r="DC242" i="46"/>
  <c r="DD242" i="46"/>
  <c r="DE242" i="46"/>
  <c r="DG242" i="46"/>
  <c r="DH242" i="46"/>
  <c r="DI242" i="46"/>
  <c r="DJ242" i="46"/>
  <c r="DL242" i="46"/>
  <c r="DB243" i="46"/>
  <c r="DC243" i="46"/>
  <c r="DD243" i="46"/>
  <c r="DE243" i="46"/>
  <c r="DG243" i="46"/>
  <c r="DH243" i="46"/>
  <c r="DI243" i="46"/>
  <c r="DJ243" i="46"/>
  <c r="DL243" i="46"/>
  <c r="DB244" i="46"/>
  <c r="DC244" i="46"/>
  <c r="DD244" i="46"/>
  <c r="DE244" i="46"/>
  <c r="DG244" i="46"/>
  <c r="DK244" i="46" s="1"/>
  <c r="DH244" i="46"/>
  <c r="DI244" i="46"/>
  <c r="DJ244" i="46"/>
  <c r="DL244" i="46"/>
  <c r="DB245" i="46"/>
  <c r="DC245" i="46"/>
  <c r="DD245" i="46"/>
  <c r="DE245" i="46"/>
  <c r="DG245" i="46"/>
  <c r="DH245" i="46"/>
  <c r="DI245" i="46"/>
  <c r="DJ245" i="46"/>
  <c r="DL245" i="46"/>
  <c r="DB246" i="46"/>
  <c r="DC246" i="46"/>
  <c r="DD246" i="46"/>
  <c r="DE246" i="46"/>
  <c r="DG246" i="46"/>
  <c r="DH246" i="46"/>
  <c r="DI246" i="46"/>
  <c r="DJ246" i="46"/>
  <c r="DL246" i="46"/>
  <c r="DB247" i="46"/>
  <c r="DC247" i="46"/>
  <c r="DF247" i="46" s="1"/>
  <c r="DD247" i="46"/>
  <c r="DE247" i="46"/>
  <c r="DG247" i="46"/>
  <c r="DH247" i="46"/>
  <c r="DI247" i="46"/>
  <c r="DJ247" i="46"/>
  <c r="DL247" i="46"/>
  <c r="DB248" i="46"/>
  <c r="DC248" i="46"/>
  <c r="DD248" i="46"/>
  <c r="DE248" i="46"/>
  <c r="DG248" i="46"/>
  <c r="DH248" i="46"/>
  <c r="DI248" i="46"/>
  <c r="DJ248" i="46"/>
  <c r="DL248" i="46"/>
  <c r="DB249" i="46"/>
  <c r="DF249" i="46" s="1"/>
  <c r="DM249" i="46" s="1"/>
  <c r="DC249" i="46"/>
  <c r="DD249" i="46"/>
  <c r="DE249" i="46"/>
  <c r="DG249" i="46"/>
  <c r="DH249" i="46"/>
  <c r="DI249" i="46"/>
  <c r="DJ249" i="46"/>
  <c r="DL249" i="46"/>
  <c r="DB250" i="46"/>
  <c r="DC250" i="46"/>
  <c r="DD250" i="46"/>
  <c r="DE250" i="46"/>
  <c r="DG250" i="46"/>
  <c r="DH250" i="46"/>
  <c r="DI250" i="46"/>
  <c r="DJ250" i="46"/>
  <c r="DL250" i="46"/>
  <c r="DB251" i="46"/>
  <c r="DC251" i="46"/>
  <c r="DD251" i="46"/>
  <c r="DE251" i="46"/>
  <c r="DG251" i="46"/>
  <c r="DH251" i="46"/>
  <c r="DI251" i="46"/>
  <c r="DJ251" i="46"/>
  <c r="DL251" i="46"/>
  <c r="DB252" i="46"/>
  <c r="DC252" i="46"/>
  <c r="DD252" i="46"/>
  <c r="DE252" i="46"/>
  <c r="DG252" i="46"/>
  <c r="DH252" i="46"/>
  <c r="DI252" i="46"/>
  <c r="DJ252" i="46"/>
  <c r="DL252" i="46"/>
  <c r="DB253" i="46"/>
  <c r="DF253" i="46" s="1"/>
  <c r="DC253" i="46"/>
  <c r="DD253" i="46"/>
  <c r="DE253" i="46"/>
  <c r="DG253" i="46"/>
  <c r="DH253" i="46"/>
  <c r="DI253" i="46"/>
  <c r="DJ253" i="46"/>
  <c r="DL253" i="46"/>
  <c r="DB254" i="46"/>
  <c r="DC254" i="46"/>
  <c r="DD254" i="46"/>
  <c r="DE254" i="46"/>
  <c r="DG254" i="46"/>
  <c r="DH254" i="46"/>
  <c r="DI254" i="46"/>
  <c r="DJ254" i="46"/>
  <c r="DL254" i="46"/>
  <c r="DB255" i="46"/>
  <c r="DC255" i="46"/>
  <c r="DD255" i="46"/>
  <c r="DE255" i="46"/>
  <c r="DG255" i="46"/>
  <c r="DH255" i="46"/>
  <c r="DI255" i="46"/>
  <c r="DJ255" i="46"/>
  <c r="DL255" i="46"/>
  <c r="DB256" i="46"/>
  <c r="DC256" i="46"/>
  <c r="DD256" i="46"/>
  <c r="DE256" i="46"/>
  <c r="DG256" i="46"/>
  <c r="DH256" i="46"/>
  <c r="DI256" i="46"/>
  <c r="DJ256" i="46"/>
  <c r="DL256" i="46"/>
  <c r="DB257" i="46"/>
  <c r="DC257" i="46"/>
  <c r="DD257" i="46"/>
  <c r="DE257" i="46"/>
  <c r="DG257" i="46"/>
  <c r="DH257" i="46"/>
  <c r="DI257" i="46"/>
  <c r="DJ257" i="46"/>
  <c r="DL257" i="46"/>
  <c r="DB258" i="46"/>
  <c r="DC258" i="46"/>
  <c r="DD258" i="46"/>
  <c r="DE258" i="46"/>
  <c r="DG258" i="46"/>
  <c r="DH258" i="46"/>
  <c r="DI258" i="46"/>
  <c r="DJ258" i="46"/>
  <c r="DL258" i="46"/>
  <c r="DB259" i="46"/>
  <c r="DC259" i="46"/>
  <c r="DD259" i="46"/>
  <c r="DE259" i="46"/>
  <c r="DG259" i="46"/>
  <c r="DH259" i="46"/>
  <c r="DI259" i="46"/>
  <c r="DJ259" i="46"/>
  <c r="DL259" i="46"/>
  <c r="DB260" i="46"/>
  <c r="DC260" i="46"/>
  <c r="DD260" i="46"/>
  <c r="DE260" i="46"/>
  <c r="DG260" i="46"/>
  <c r="DH260" i="46"/>
  <c r="DI260" i="46"/>
  <c r="DJ260" i="46"/>
  <c r="DL260" i="46"/>
  <c r="DB261" i="46"/>
  <c r="DC261" i="46"/>
  <c r="DD261" i="46"/>
  <c r="DE261" i="46"/>
  <c r="DG261" i="46"/>
  <c r="DH261" i="46"/>
  <c r="DI261" i="46"/>
  <c r="DJ261" i="46"/>
  <c r="DL261" i="46"/>
  <c r="DB262" i="46"/>
  <c r="DC262" i="46"/>
  <c r="DF262" i="46" s="1"/>
  <c r="DD262" i="46"/>
  <c r="DE262" i="46"/>
  <c r="DG262" i="46"/>
  <c r="DH262" i="46"/>
  <c r="DI262" i="46"/>
  <c r="DJ262" i="46"/>
  <c r="DL262" i="46"/>
  <c r="DB263" i="46"/>
  <c r="DC263" i="46"/>
  <c r="DD263" i="46"/>
  <c r="DE263" i="46"/>
  <c r="DG263" i="46"/>
  <c r="DH263" i="46"/>
  <c r="DI263" i="46"/>
  <c r="DJ263" i="46"/>
  <c r="DL263" i="46"/>
  <c r="DB264" i="46"/>
  <c r="DC264" i="46"/>
  <c r="DD264" i="46"/>
  <c r="DE264" i="46"/>
  <c r="DG264" i="46"/>
  <c r="DH264" i="46"/>
  <c r="DI264" i="46"/>
  <c r="DJ264" i="46"/>
  <c r="DL264" i="46"/>
  <c r="DB265" i="46"/>
  <c r="DC265" i="46"/>
  <c r="DD265" i="46"/>
  <c r="DE265" i="46"/>
  <c r="DG265" i="46"/>
  <c r="DH265" i="46"/>
  <c r="DI265" i="46"/>
  <c r="DJ265" i="46"/>
  <c r="DL265" i="46"/>
  <c r="DB266" i="46"/>
  <c r="DC266" i="46"/>
  <c r="DD266" i="46"/>
  <c r="DE266" i="46"/>
  <c r="DG266" i="46"/>
  <c r="DH266" i="46"/>
  <c r="DI266" i="46"/>
  <c r="DJ266" i="46"/>
  <c r="DL266" i="46"/>
  <c r="DB267" i="46"/>
  <c r="DC267" i="46"/>
  <c r="DD267" i="46"/>
  <c r="DE267" i="46"/>
  <c r="DG267" i="46"/>
  <c r="DK267" i="46" s="1"/>
  <c r="DH267" i="46"/>
  <c r="DI267" i="46"/>
  <c r="DJ267" i="46"/>
  <c r="DL267" i="46"/>
  <c r="DB268" i="46"/>
  <c r="DC268" i="46"/>
  <c r="DD268" i="46"/>
  <c r="DE268" i="46"/>
  <c r="DG268" i="46"/>
  <c r="DH268" i="46"/>
  <c r="DI268" i="46"/>
  <c r="DJ268" i="46"/>
  <c r="DL268" i="46"/>
  <c r="DB269" i="46"/>
  <c r="DC269" i="46"/>
  <c r="DD269" i="46"/>
  <c r="DE269" i="46"/>
  <c r="DG269" i="46"/>
  <c r="DH269" i="46"/>
  <c r="DI269" i="46"/>
  <c r="DJ269" i="46"/>
  <c r="DL269" i="46"/>
  <c r="DB270" i="46"/>
  <c r="DC270" i="46"/>
  <c r="DF270" i="46" s="1"/>
  <c r="DD270" i="46"/>
  <c r="DE270" i="46"/>
  <c r="DG270" i="46"/>
  <c r="DH270" i="46"/>
  <c r="DI270" i="46"/>
  <c r="DJ270" i="46"/>
  <c r="DL270" i="46"/>
  <c r="DB271" i="46"/>
  <c r="DF271" i="46" s="1"/>
  <c r="DC271" i="46"/>
  <c r="DD271" i="46"/>
  <c r="DE271" i="46"/>
  <c r="DG271" i="46"/>
  <c r="DH271" i="46"/>
  <c r="DI271" i="46"/>
  <c r="DJ271" i="46"/>
  <c r="DL271" i="46"/>
  <c r="DB272" i="46"/>
  <c r="DC272" i="46"/>
  <c r="DD272" i="46"/>
  <c r="DE272" i="46"/>
  <c r="DG272" i="46"/>
  <c r="DH272" i="46"/>
  <c r="DI272" i="46"/>
  <c r="DJ272" i="46"/>
  <c r="DL272" i="46"/>
  <c r="DB273" i="46"/>
  <c r="DC273" i="46"/>
  <c r="DD273" i="46"/>
  <c r="DE273" i="46"/>
  <c r="DG273" i="46"/>
  <c r="DH273" i="46"/>
  <c r="DI273" i="46"/>
  <c r="DJ273" i="46"/>
  <c r="DL273" i="46"/>
  <c r="DB274" i="46"/>
  <c r="DC274" i="46"/>
  <c r="DD274" i="46"/>
  <c r="DE274" i="46"/>
  <c r="DG274" i="46"/>
  <c r="DH274" i="46"/>
  <c r="DI274" i="46"/>
  <c r="DJ274" i="46"/>
  <c r="DL274" i="46"/>
  <c r="DB275" i="46"/>
  <c r="DC275" i="46"/>
  <c r="DD275" i="46"/>
  <c r="DE275" i="46"/>
  <c r="DG275" i="46"/>
  <c r="DK275" i="46" s="1"/>
  <c r="DH275" i="46"/>
  <c r="DI275" i="46"/>
  <c r="DJ275" i="46"/>
  <c r="DL275" i="46"/>
  <c r="DB276" i="46"/>
  <c r="DC276" i="46"/>
  <c r="DD276" i="46"/>
  <c r="DE276" i="46"/>
  <c r="DG276" i="46"/>
  <c r="DH276" i="46"/>
  <c r="DI276" i="46"/>
  <c r="DJ276" i="46"/>
  <c r="DL276" i="46"/>
  <c r="DB277" i="46"/>
  <c r="DC277" i="46"/>
  <c r="DD277" i="46"/>
  <c r="DE277" i="46"/>
  <c r="DG277" i="46"/>
  <c r="DH277" i="46"/>
  <c r="DI277" i="46"/>
  <c r="DJ277" i="46"/>
  <c r="DL277" i="46"/>
  <c r="DB278" i="46"/>
  <c r="DC278" i="46"/>
  <c r="DD278" i="46"/>
  <c r="DE278" i="46"/>
  <c r="DG278" i="46"/>
  <c r="DH278" i="46"/>
  <c r="DI278" i="46"/>
  <c r="DK278" i="46" s="1"/>
  <c r="DN278" i="46" s="1"/>
  <c r="DJ278" i="46"/>
  <c r="DL278" i="46"/>
  <c r="DB279" i="46"/>
  <c r="DC279" i="46"/>
  <c r="DD279" i="46"/>
  <c r="DE279" i="46"/>
  <c r="DG279" i="46"/>
  <c r="DH279" i="46"/>
  <c r="DI279" i="46"/>
  <c r="DJ279" i="46"/>
  <c r="DL279" i="46"/>
  <c r="DB280" i="46"/>
  <c r="DF280" i="46" s="1"/>
  <c r="DC280" i="46"/>
  <c r="DD280" i="46"/>
  <c r="DE280" i="46"/>
  <c r="DG280" i="46"/>
  <c r="DH280" i="46"/>
  <c r="DI280" i="46"/>
  <c r="DJ280" i="46"/>
  <c r="DL280" i="46"/>
  <c r="DB281" i="46"/>
  <c r="DC281" i="46"/>
  <c r="DD281" i="46"/>
  <c r="DE281" i="46"/>
  <c r="DG281" i="46"/>
  <c r="DH281" i="46"/>
  <c r="DI281" i="46"/>
  <c r="DJ281" i="46"/>
  <c r="DL281" i="46"/>
  <c r="DB282" i="46"/>
  <c r="DC282" i="46"/>
  <c r="DD282" i="46"/>
  <c r="DE282" i="46"/>
  <c r="DG282" i="46"/>
  <c r="DH282" i="46"/>
  <c r="DI282" i="46"/>
  <c r="DJ282" i="46"/>
  <c r="DL282" i="46"/>
  <c r="DB283" i="46"/>
  <c r="DC283" i="46"/>
  <c r="DD283" i="46"/>
  <c r="DE283" i="46"/>
  <c r="DG283" i="46"/>
  <c r="DH283" i="46"/>
  <c r="DI283" i="46"/>
  <c r="DJ283" i="46"/>
  <c r="DL283" i="46"/>
  <c r="DB284" i="46"/>
  <c r="DC284" i="46"/>
  <c r="DD284" i="46"/>
  <c r="DE284" i="46"/>
  <c r="DG284" i="46"/>
  <c r="DH284" i="46"/>
  <c r="DI284" i="46"/>
  <c r="DJ284" i="46"/>
  <c r="DL284" i="46"/>
  <c r="DB285" i="46"/>
  <c r="DC285" i="46"/>
  <c r="DD285" i="46"/>
  <c r="DE285" i="46"/>
  <c r="DG285" i="46"/>
  <c r="DH285" i="46"/>
  <c r="DI285" i="46"/>
  <c r="DJ285" i="46"/>
  <c r="DL285" i="46"/>
  <c r="DB286" i="46"/>
  <c r="DC286" i="46"/>
  <c r="DD286" i="46"/>
  <c r="DE286" i="46"/>
  <c r="DG286" i="46"/>
  <c r="DH286" i="46"/>
  <c r="DI286" i="46"/>
  <c r="DJ286" i="46"/>
  <c r="DL286" i="46"/>
  <c r="DB287" i="46"/>
  <c r="DC287" i="46"/>
  <c r="DD287" i="46"/>
  <c r="DE287" i="46"/>
  <c r="DG287" i="46"/>
  <c r="DH287" i="46"/>
  <c r="DI287" i="46"/>
  <c r="DJ287" i="46"/>
  <c r="DL287" i="46"/>
  <c r="DB288" i="46"/>
  <c r="DC288" i="46"/>
  <c r="DD288" i="46"/>
  <c r="DE288" i="46"/>
  <c r="DG288" i="46"/>
  <c r="DH288" i="46"/>
  <c r="DI288" i="46"/>
  <c r="DJ288" i="46"/>
  <c r="DL288" i="46"/>
  <c r="DB289" i="46"/>
  <c r="DC289" i="46"/>
  <c r="DD289" i="46"/>
  <c r="DE289" i="46"/>
  <c r="DG289" i="46"/>
  <c r="DH289" i="46"/>
  <c r="DI289" i="46"/>
  <c r="DJ289" i="46"/>
  <c r="DL289" i="46"/>
  <c r="DB290" i="46"/>
  <c r="DC290" i="46"/>
  <c r="DD290" i="46"/>
  <c r="DE290" i="46"/>
  <c r="DG290" i="46"/>
  <c r="DH290" i="46"/>
  <c r="DI290" i="46"/>
  <c r="DJ290" i="46"/>
  <c r="DL290" i="46"/>
  <c r="DB291" i="46"/>
  <c r="DC291" i="46"/>
  <c r="DD291" i="46"/>
  <c r="DE291" i="46"/>
  <c r="DG291" i="46"/>
  <c r="DH291" i="46"/>
  <c r="DI291" i="46"/>
  <c r="DJ291" i="46"/>
  <c r="DL291" i="46"/>
  <c r="DB292" i="46"/>
  <c r="DF292" i="46" s="1"/>
  <c r="DC292" i="46"/>
  <c r="DD292" i="46"/>
  <c r="DE292" i="46"/>
  <c r="DG292" i="46"/>
  <c r="DH292" i="46"/>
  <c r="DI292" i="46"/>
  <c r="DJ292" i="46"/>
  <c r="DL292" i="46"/>
  <c r="DB293" i="46"/>
  <c r="DC293" i="46"/>
  <c r="DD293" i="46"/>
  <c r="DE293" i="46"/>
  <c r="DG293" i="46"/>
  <c r="DH293" i="46"/>
  <c r="DI293" i="46"/>
  <c r="DJ293" i="46"/>
  <c r="DL293" i="46"/>
  <c r="DB294" i="46"/>
  <c r="DC294" i="46"/>
  <c r="DD294" i="46"/>
  <c r="DE294" i="46"/>
  <c r="DG294" i="46"/>
  <c r="DH294" i="46"/>
  <c r="DI294" i="46"/>
  <c r="DJ294" i="46"/>
  <c r="DL294" i="46"/>
  <c r="DB295" i="46"/>
  <c r="DC295" i="46"/>
  <c r="DD295" i="46"/>
  <c r="DE295" i="46"/>
  <c r="DG295" i="46"/>
  <c r="DH295" i="46"/>
  <c r="DI295" i="46"/>
  <c r="DJ295" i="46"/>
  <c r="DL295" i="46"/>
  <c r="DB296" i="46"/>
  <c r="DC296" i="46"/>
  <c r="DD296" i="46"/>
  <c r="DE296" i="46"/>
  <c r="DG296" i="46"/>
  <c r="DH296" i="46"/>
  <c r="DI296" i="46"/>
  <c r="DJ296" i="46"/>
  <c r="DL296" i="46"/>
  <c r="DB297" i="46"/>
  <c r="DC297" i="46"/>
  <c r="DD297" i="46"/>
  <c r="DE297" i="46"/>
  <c r="DG297" i="46"/>
  <c r="DH297" i="46"/>
  <c r="DI297" i="46"/>
  <c r="DJ297" i="46"/>
  <c r="DL297" i="46"/>
  <c r="DB298" i="46"/>
  <c r="DC298" i="46"/>
  <c r="DD298" i="46"/>
  <c r="DE298" i="46"/>
  <c r="DG298" i="46"/>
  <c r="DH298" i="46"/>
  <c r="DI298" i="46"/>
  <c r="DJ298" i="46"/>
  <c r="DL298" i="46"/>
  <c r="DB299" i="46"/>
  <c r="DC299" i="46"/>
  <c r="DF299" i="46" s="1"/>
  <c r="DD299" i="46"/>
  <c r="DE299" i="46"/>
  <c r="DG299" i="46"/>
  <c r="DH299" i="46"/>
  <c r="DI299" i="46"/>
  <c r="DJ299" i="46"/>
  <c r="DL299" i="46"/>
  <c r="DB300" i="46"/>
  <c r="DC300" i="46"/>
  <c r="DD300" i="46"/>
  <c r="DE300" i="46"/>
  <c r="DG300" i="46"/>
  <c r="DH300" i="46"/>
  <c r="DI300" i="46"/>
  <c r="DJ300" i="46"/>
  <c r="DL300" i="46"/>
  <c r="DB301" i="46"/>
  <c r="DC301" i="46"/>
  <c r="DD301" i="46"/>
  <c r="DE301" i="46"/>
  <c r="DG301" i="46"/>
  <c r="DH301" i="46"/>
  <c r="DI301" i="46"/>
  <c r="DJ301" i="46"/>
  <c r="DL301" i="46"/>
  <c r="DB302" i="46"/>
  <c r="DC302" i="46"/>
  <c r="DD302" i="46"/>
  <c r="DE302" i="46"/>
  <c r="DG302" i="46"/>
  <c r="DH302" i="46"/>
  <c r="DI302" i="46"/>
  <c r="DJ302" i="46"/>
  <c r="DL302" i="46"/>
  <c r="DB303" i="46"/>
  <c r="DC303" i="46"/>
  <c r="DD303" i="46"/>
  <c r="DE303" i="46"/>
  <c r="DG303" i="46"/>
  <c r="DH303" i="46"/>
  <c r="DK303" i="46" s="1"/>
  <c r="DI303" i="46"/>
  <c r="DJ303" i="46"/>
  <c r="DL303" i="46"/>
  <c r="DB304" i="46"/>
  <c r="DC304" i="46"/>
  <c r="DF304" i="46" s="1"/>
  <c r="DD304" i="46"/>
  <c r="DE304" i="46"/>
  <c r="DG304" i="46"/>
  <c r="DH304" i="46"/>
  <c r="DI304" i="46"/>
  <c r="DJ304" i="46"/>
  <c r="DL304" i="46"/>
  <c r="DB305" i="46"/>
  <c r="DC305" i="46"/>
  <c r="DD305" i="46"/>
  <c r="DE305" i="46"/>
  <c r="DG305" i="46"/>
  <c r="DH305" i="46"/>
  <c r="DI305" i="46"/>
  <c r="DJ305" i="46"/>
  <c r="DL305" i="46"/>
  <c r="DB306" i="46"/>
  <c r="DC306" i="46"/>
  <c r="DD306" i="46"/>
  <c r="DE306" i="46"/>
  <c r="DG306" i="46"/>
  <c r="DH306" i="46"/>
  <c r="DI306" i="46"/>
  <c r="DJ306" i="46"/>
  <c r="DL306" i="46"/>
  <c r="DB307" i="46"/>
  <c r="DC307" i="46"/>
  <c r="DD307" i="46"/>
  <c r="DE307" i="46"/>
  <c r="DG307" i="46"/>
  <c r="DH307" i="46"/>
  <c r="DI307" i="46"/>
  <c r="DJ307" i="46"/>
  <c r="DL307" i="46"/>
  <c r="DB308" i="46"/>
  <c r="DC308" i="46"/>
  <c r="DD308" i="46"/>
  <c r="DE308" i="46"/>
  <c r="DG308" i="46"/>
  <c r="DH308" i="46"/>
  <c r="DI308" i="46"/>
  <c r="DJ308" i="46"/>
  <c r="DL308" i="46"/>
  <c r="DB309" i="46"/>
  <c r="DC309" i="46"/>
  <c r="DD309" i="46"/>
  <c r="DE309" i="46"/>
  <c r="DG309" i="46"/>
  <c r="DH309" i="46"/>
  <c r="DI309" i="46"/>
  <c r="DJ309" i="46"/>
  <c r="DL309" i="46"/>
  <c r="DB310" i="46"/>
  <c r="DC310" i="46"/>
  <c r="DD310" i="46"/>
  <c r="DE310" i="46"/>
  <c r="DG310" i="46"/>
  <c r="DH310" i="46"/>
  <c r="DI310" i="46"/>
  <c r="DJ310" i="46"/>
  <c r="DL310" i="46"/>
  <c r="DB311" i="46"/>
  <c r="DC311" i="46"/>
  <c r="DD311" i="46"/>
  <c r="DE311" i="46"/>
  <c r="DG311" i="46"/>
  <c r="DH311" i="46"/>
  <c r="DI311" i="46"/>
  <c r="DJ311" i="46"/>
  <c r="DL311" i="46"/>
  <c r="DB312" i="46"/>
  <c r="DC312" i="46"/>
  <c r="DD312" i="46"/>
  <c r="DE312" i="46"/>
  <c r="DG312" i="46"/>
  <c r="DH312" i="46"/>
  <c r="DI312" i="46"/>
  <c r="DJ312" i="46"/>
  <c r="DL312" i="46"/>
  <c r="DB313" i="46"/>
  <c r="DC313" i="46"/>
  <c r="DD313" i="46"/>
  <c r="DE313" i="46"/>
  <c r="DG313" i="46"/>
  <c r="DH313" i="46"/>
  <c r="DI313" i="46"/>
  <c r="DJ313" i="46"/>
  <c r="DL313" i="46"/>
  <c r="DB314" i="46"/>
  <c r="DF314" i="46" s="1"/>
  <c r="DC314" i="46"/>
  <c r="DD314" i="46"/>
  <c r="DE314" i="46"/>
  <c r="DG314" i="46"/>
  <c r="DH314" i="46"/>
  <c r="DI314" i="46"/>
  <c r="DJ314" i="46"/>
  <c r="DL314" i="46"/>
  <c r="DB315" i="46"/>
  <c r="DC315" i="46"/>
  <c r="DD315" i="46"/>
  <c r="DE315" i="46"/>
  <c r="DG315" i="46"/>
  <c r="DH315" i="46"/>
  <c r="DI315" i="46"/>
  <c r="DJ315" i="46"/>
  <c r="DL315" i="46"/>
  <c r="DB316" i="46"/>
  <c r="DC316" i="46"/>
  <c r="DD316" i="46"/>
  <c r="DE316" i="46"/>
  <c r="DG316" i="46"/>
  <c r="DH316" i="46"/>
  <c r="DI316" i="46"/>
  <c r="DJ316" i="46"/>
  <c r="DL316" i="46"/>
  <c r="DB317" i="46"/>
  <c r="DC317" i="46"/>
  <c r="DD317" i="46"/>
  <c r="DE317" i="46"/>
  <c r="DG317" i="46"/>
  <c r="DH317" i="46"/>
  <c r="DI317" i="46"/>
  <c r="DJ317" i="46"/>
  <c r="DL317" i="46"/>
  <c r="DB318" i="46"/>
  <c r="DC318" i="46"/>
  <c r="DD318" i="46"/>
  <c r="DE318" i="46"/>
  <c r="DG318" i="46"/>
  <c r="DH318" i="46"/>
  <c r="DI318" i="46"/>
  <c r="DJ318" i="46"/>
  <c r="DL318" i="46"/>
  <c r="DB319" i="46"/>
  <c r="DC319" i="46"/>
  <c r="DD319" i="46"/>
  <c r="DE319" i="46"/>
  <c r="DG319" i="46"/>
  <c r="DH319" i="46"/>
  <c r="DI319" i="46"/>
  <c r="DJ319" i="46"/>
  <c r="DL319" i="46"/>
  <c r="DB320" i="46"/>
  <c r="DF320" i="46" s="1"/>
  <c r="DC320" i="46"/>
  <c r="DD320" i="46"/>
  <c r="DE320" i="46"/>
  <c r="DG320" i="46"/>
  <c r="DH320" i="46"/>
  <c r="DI320" i="46"/>
  <c r="DJ320" i="46"/>
  <c r="DL320" i="46"/>
  <c r="DB321" i="46"/>
  <c r="DC321" i="46"/>
  <c r="DD321" i="46"/>
  <c r="DE321" i="46"/>
  <c r="DG321" i="46"/>
  <c r="DH321" i="46"/>
  <c r="DI321" i="46"/>
  <c r="DJ321" i="46"/>
  <c r="DL321" i="46"/>
  <c r="DB322" i="46"/>
  <c r="DC322" i="46"/>
  <c r="DD322" i="46"/>
  <c r="DE322" i="46"/>
  <c r="DF322" i="46"/>
  <c r="DG322" i="46"/>
  <c r="DH322" i="46"/>
  <c r="DI322" i="46"/>
  <c r="DJ322" i="46"/>
  <c r="DL322" i="46"/>
  <c r="DB323" i="46"/>
  <c r="DC323" i="46"/>
  <c r="DD323" i="46"/>
  <c r="DE323" i="46"/>
  <c r="DG323" i="46"/>
  <c r="DK323" i="46" s="1"/>
  <c r="DH323" i="46"/>
  <c r="DI323" i="46"/>
  <c r="DJ323" i="46"/>
  <c r="DL323" i="46"/>
  <c r="DB324" i="46"/>
  <c r="DC324" i="46"/>
  <c r="DD324" i="46"/>
  <c r="DE324" i="46"/>
  <c r="DG324" i="46"/>
  <c r="DH324" i="46"/>
  <c r="DI324" i="46"/>
  <c r="DJ324" i="46"/>
  <c r="DL324" i="46"/>
  <c r="DB325" i="46"/>
  <c r="DC325" i="46"/>
  <c r="DD325" i="46"/>
  <c r="DE325" i="46"/>
  <c r="DG325" i="46"/>
  <c r="DH325" i="46"/>
  <c r="DI325" i="46"/>
  <c r="DJ325" i="46"/>
  <c r="DL325" i="46"/>
  <c r="DB326" i="46"/>
  <c r="DC326" i="46"/>
  <c r="DD326" i="46"/>
  <c r="DE326" i="46"/>
  <c r="DG326" i="46"/>
  <c r="DH326" i="46"/>
  <c r="DI326" i="46"/>
  <c r="DJ326" i="46"/>
  <c r="DL326" i="46"/>
  <c r="DB327" i="46"/>
  <c r="DC327" i="46"/>
  <c r="DD327" i="46"/>
  <c r="DE327" i="46"/>
  <c r="DG327" i="46"/>
  <c r="DH327" i="46"/>
  <c r="DI327" i="46"/>
  <c r="DJ327" i="46"/>
  <c r="DL327" i="46"/>
  <c r="DB328" i="46"/>
  <c r="DC328" i="46"/>
  <c r="DF328" i="46" s="1"/>
  <c r="DD328" i="46"/>
  <c r="DE328" i="46"/>
  <c r="DG328" i="46"/>
  <c r="DH328" i="46"/>
  <c r="DI328" i="46"/>
  <c r="DJ328" i="46"/>
  <c r="DL328" i="46"/>
  <c r="DB329" i="46"/>
  <c r="DC329" i="46"/>
  <c r="DD329" i="46"/>
  <c r="DE329" i="46"/>
  <c r="DG329" i="46"/>
  <c r="DH329" i="46"/>
  <c r="DI329" i="46"/>
  <c r="DJ329" i="46"/>
  <c r="DL329" i="46"/>
  <c r="DB330" i="46"/>
  <c r="DC330" i="46"/>
  <c r="DD330" i="46"/>
  <c r="DE330" i="46"/>
  <c r="DG330" i="46"/>
  <c r="DH330" i="46"/>
  <c r="DI330" i="46"/>
  <c r="DJ330" i="46"/>
  <c r="DL330" i="46"/>
  <c r="DB331" i="46"/>
  <c r="DC331" i="46"/>
  <c r="DD331" i="46"/>
  <c r="DE331" i="46"/>
  <c r="DG331" i="46"/>
  <c r="DK331" i="46" s="1"/>
  <c r="DH331" i="46"/>
  <c r="DI331" i="46"/>
  <c r="DJ331" i="46"/>
  <c r="DL331" i="46"/>
  <c r="DN331" i="46" s="1"/>
  <c r="DB332" i="46"/>
  <c r="DC332" i="46"/>
  <c r="DD332" i="46"/>
  <c r="DE332" i="46"/>
  <c r="DG332" i="46"/>
  <c r="DH332" i="46"/>
  <c r="DI332" i="46"/>
  <c r="DJ332" i="46"/>
  <c r="DL332" i="46"/>
  <c r="DB333" i="46"/>
  <c r="DC333" i="46"/>
  <c r="DD333" i="46"/>
  <c r="DE333" i="46"/>
  <c r="DG333" i="46"/>
  <c r="DH333" i="46"/>
  <c r="DI333" i="46"/>
  <c r="DJ333" i="46"/>
  <c r="DL333" i="46"/>
  <c r="DB334" i="46"/>
  <c r="DC334" i="46"/>
  <c r="DD334" i="46"/>
  <c r="DE334" i="46"/>
  <c r="DG334" i="46"/>
  <c r="DH334" i="46"/>
  <c r="DI334" i="46"/>
  <c r="DJ334" i="46"/>
  <c r="DL334" i="46"/>
  <c r="DB335" i="46"/>
  <c r="DC335" i="46"/>
  <c r="DD335" i="46"/>
  <c r="DE335" i="46"/>
  <c r="DG335" i="46"/>
  <c r="DH335" i="46"/>
  <c r="DI335" i="46"/>
  <c r="DJ335" i="46"/>
  <c r="DL335" i="46"/>
  <c r="DB336" i="46"/>
  <c r="DC336" i="46"/>
  <c r="DD336" i="46"/>
  <c r="DE336" i="46"/>
  <c r="DG336" i="46"/>
  <c r="DH336" i="46"/>
  <c r="DI336" i="46"/>
  <c r="DJ336" i="46"/>
  <c r="DL336" i="46"/>
  <c r="DB337" i="46"/>
  <c r="DC337" i="46"/>
  <c r="DD337" i="46"/>
  <c r="DE337" i="46"/>
  <c r="DG337" i="46"/>
  <c r="DH337" i="46"/>
  <c r="DI337" i="46"/>
  <c r="DJ337" i="46"/>
  <c r="DL337" i="46"/>
  <c r="DB338" i="46"/>
  <c r="DC338" i="46"/>
  <c r="DD338" i="46"/>
  <c r="DE338" i="46"/>
  <c r="DG338" i="46"/>
  <c r="DH338" i="46"/>
  <c r="DI338" i="46"/>
  <c r="DJ338" i="46"/>
  <c r="DL338" i="46"/>
  <c r="DB339" i="46"/>
  <c r="DC339" i="46"/>
  <c r="DD339" i="46"/>
  <c r="DE339" i="46"/>
  <c r="DG339" i="46"/>
  <c r="DH339" i="46"/>
  <c r="DI339" i="46"/>
  <c r="DJ339" i="46"/>
  <c r="DL339" i="46"/>
  <c r="DB340" i="46"/>
  <c r="DC340" i="46"/>
  <c r="DD340" i="46"/>
  <c r="DE340" i="46"/>
  <c r="DG340" i="46"/>
  <c r="DH340" i="46"/>
  <c r="DI340" i="46"/>
  <c r="DJ340" i="46"/>
  <c r="DL340" i="46"/>
  <c r="DB341" i="46"/>
  <c r="DC341" i="46"/>
  <c r="DD341" i="46"/>
  <c r="DE341" i="46"/>
  <c r="DG341" i="46"/>
  <c r="DK341" i="46" s="1"/>
  <c r="DH341" i="46"/>
  <c r="DI341" i="46"/>
  <c r="DJ341" i="46"/>
  <c r="DL341" i="46"/>
  <c r="DB342" i="46"/>
  <c r="DC342" i="46"/>
  <c r="DD342" i="46"/>
  <c r="DE342" i="46"/>
  <c r="DG342" i="46"/>
  <c r="DH342" i="46"/>
  <c r="DI342" i="46"/>
  <c r="DJ342" i="46"/>
  <c r="DK342" i="46" s="1"/>
  <c r="DN342" i="46" s="1"/>
  <c r="DL342" i="46"/>
  <c r="DB343" i="46"/>
  <c r="DC343" i="46"/>
  <c r="DD343" i="46"/>
  <c r="DE343" i="46"/>
  <c r="DG343" i="46"/>
  <c r="DH343" i="46"/>
  <c r="DI343" i="46"/>
  <c r="DJ343" i="46"/>
  <c r="DL343" i="46"/>
  <c r="DB344" i="46"/>
  <c r="DF344" i="46" s="1"/>
  <c r="DC344" i="46"/>
  <c r="DD344" i="46"/>
  <c r="DE344" i="46"/>
  <c r="DG344" i="46"/>
  <c r="DH344" i="46"/>
  <c r="DI344" i="46"/>
  <c r="DJ344" i="46"/>
  <c r="DL344" i="46"/>
  <c r="DB345" i="46"/>
  <c r="DC345" i="46"/>
  <c r="DD345" i="46"/>
  <c r="DE345" i="46"/>
  <c r="DG345" i="46"/>
  <c r="DH345" i="46"/>
  <c r="DI345" i="46"/>
  <c r="DJ345" i="46"/>
  <c r="DL345" i="46"/>
  <c r="DB346" i="46"/>
  <c r="DC346" i="46"/>
  <c r="DD346" i="46"/>
  <c r="DE346" i="46"/>
  <c r="DG346" i="46"/>
  <c r="DH346" i="46"/>
  <c r="DI346" i="46"/>
  <c r="DJ346" i="46"/>
  <c r="DL346" i="46"/>
  <c r="DB347" i="46"/>
  <c r="DC347" i="46"/>
  <c r="DD347" i="46"/>
  <c r="DE347" i="46"/>
  <c r="DG347" i="46"/>
  <c r="DH347" i="46"/>
  <c r="DI347" i="46"/>
  <c r="DJ347" i="46"/>
  <c r="DL347" i="46"/>
  <c r="DB348" i="46"/>
  <c r="DC348" i="46"/>
  <c r="DD348" i="46"/>
  <c r="DE348" i="46"/>
  <c r="DG348" i="46"/>
  <c r="DH348" i="46"/>
  <c r="DI348" i="46"/>
  <c r="DJ348" i="46"/>
  <c r="DL348" i="46"/>
  <c r="DB349" i="46"/>
  <c r="DC349" i="46"/>
  <c r="DD349" i="46"/>
  <c r="DE349" i="46"/>
  <c r="DG349" i="46"/>
  <c r="DH349" i="46"/>
  <c r="DI349" i="46"/>
  <c r="DJ349" i="46"/>
  <c r="DL349" i="46"/>
  <c r="DB350" i="46"/>
  <c r="DC350" i="46"/>
  <c r="DD350" i="46"/>
  <c r="DE350" i="46"/>
  <c r="DG350" i="46"/>
  <c r="DH350" i="46"/>
  <c r="DI350" i="46"/>
  <c r="DJ350" i="46"/>
  <c r="DL350" i="46"/>
  <c r="DB351" i="46"/>
  <c r="DC351" i="46"/>
  <c r="DD351" i="46"/>
  <c r="DE351" i="46"/>
  <c r="DG351" i="46"/>
  <c r="DH351" i="46"/>
  <c r="DI351" i="46"/>
  <c r="DJ351" i="46"/>
  <c r="DL351" i="46"/>
  <c r="DB352" i="46"/>
  <c r="DC352" i="46"/>
  <c r="DD352" i="46"/>
  <c r="DE352" i="46"/>
  <c r="DG352" i="46"/>
  <c r="DH352" i="46"/>
  <c r="DI352" i="46"/>
  <c r="DJ352" i="46"/>
  <c r="DL352" i="46"/>
  <c r="DB353" i="46"/>
  <c r="DC353" i="46"/>
  <c r="DD353" i="46"/>
  <c r="DE353" i="46"/>
  <c r="DG353" i="46"/>
  <c r="DH353" i="46"/>
  <c r="DI353" i="46"/>
  <c r="DJ353" i="46"/>
  <c r="DL353" i="46"/>
  <c r="DB354" i="46"/>
  <c r="DC354" i="46"/>
  <c r="DD354" i="46"/>
  <c r="DE354" i="46"/>
  <c r="DG354" i="46"/>
  <c r="DH354" i="46"/>
  <c r="DI354" i="46"/>
  <c r="DJ354" i="46"/>
  <c r="DL354" i="46"/>
  <c r="DB355" i="46"/>
  <c r="DC355" i="46"/>
  <c r="DD355" i="46"/>
  <c r="DE355" i="46"/>
  <c r="DG355" i="46"/>
  <c r="DH355" i="46"/>
  <c r="DI355" i="46"/>
  <c r="DJ355" i="46"/>
  <c r="DL355" i="46"/>
  <c r="DB356" i="46"/>
  <c r="DC356" i="46"/>
  <c r="DD356" i="46"/>
  <c r="DE356" i="46"/>
  <c r="DG356" i="46"/>
  <c r="DH356" i="46"/>
  <c r="DI356" i="46"/>
  <c r="DJ356" i="46"/>
  <c r="DL356" i="46"/>
  <c r="DB357" i="46"/>
  <c r="DC357" i="46"/>
  <c r="DD357" i="46"/>
  <c r="DE357" i="46"/>
  <c r="DG357" i="46"/>
  <c r="DH357" i="46"/>
  <c r="DI357" i="46"/>
  <c r="DJ357" i="46"/>
  <c r="DL357" i="46"/>
  <c r="DB358" i="46"/>
  <c r="DC358" i="46"/>
  <c r="DD358" i="46"/>
  <c r="DE358" i="46"/>
  <c r="DG358" i="46"/>
  <c r="DH358" i="46"/>
  <c r="DI358" i="46"/>
  <c r="DJ358" i="46"/>
  <c r="DL358" i="46"/>
  <c r="DB359" i="46"/>
  <c r="DC359" i="46"/>
  <c r="DD359" i="46"/>
  <c r="DE359" i="46"/>
  <c r="DG359" i="46"/>
  <c r="DH359" i="46"/>
  <c r="DI359" i="46"/>
  <c r="DJ359" i="46"/>
  <c r="DL359" i="46"/>
  <c r="DB360" i="46"/>
  <c r="DC360" i="46"/>
  <c r="DD360" i="46"/>
  <c r="DE360" i="46"/>
  <c r="DG360" i="46"/>
  <c r="DH360" i="46"/>
  <c r="DI360" i="46"/>
  <c r="DJ360" i="46"/>
  <c r="DL360" i="46"/>
  <c r="DB361" i="46"/>
  <c r="DC361" i="46"/>
  <c r="DD361" i="46"/>
  <c r="DE361" i="46"/>
  <c r="DG361" i="46"/>
  <c r="DH361" i="46"/>
  <c r="DI361" i="46"/>
  <c r="DJ361" i="46"/>
  <c r="DL361" i="46"/>
  <c r="DB362" i="46"/>
  <c r="DC362" i="46"/>
  <c r="DD362" i="46"/>
  <c r="DE362" i="46"/>
  <c r="DG362" i="46"/>
  <c r="DH362" i="46"/>
  <c r="DI362" i="46"/>
  <c r="DJ362" i="46"/>
  <c r="DL362" i="46"/>
  <c r="DB363" i="46"/>
  <c r="DC363" i="46"/>
  <c r="DD363" i="46"/>
  <c r="DE363" i="46"/>
  <c r="DG363" i="46"/>
  <c r="DH363" i="46"/>
  <c r="DI363" i="46"/>
  <c r="DJ363" i="46"/>
  <c r="DL363" i="46"/>
  <c r="DB364" i="46"/>
  <c r="DC364" i="46"/>
  <c r="DD364" i="46"/>
  <c r="DE364" i="46"/>
  <c r="DG364" i="46"/>
  <c r="DH364" i="46"/>
  <c r="DI364" i="46"/>
  <c r="DJ364" i="46"/>
  <c r="DL364" i="46"/>
  <c r="DB365" i="46"/>
  <c r="DC365" i="46"/>
  <c r="DD365" i="46"/>
  <c r="DE365" i="46"/>
  <c r="DG365" i="46"/>
  <c r="DH365" i="46"/>
  <c r="DI365" i="46"/>
  <c r="DJ365" i="46"/>
  <c r="DL365" i="46"/>
  <c r="DB366" i="46"/>
  <c r="DC366" i="46"/>
  <c r="DD366" i="46"/>
  <c r="DE366" i="46"/>
  <c r="DG366" i="46"/>
  <c r="DH366" i="46"/>
  <c r="DI366" i="46"/>
  <c r="DJ366" i="46"/>
  <c r="DL366" i="46"/>
  <c r="DB367" i="46"/>
  <c r="DC367" i="46"/>
  <c r="DD367" i="46"/>
  <c r="DE367" i="46"/>
  <c r="DG367" i="46"/>
  <c r="DH367" i="46"/>
  <c r="DI367" i="46"/>
  <c r="DJ367" i="46"/>
  <c r="DL367" i="46"/>
  <c r="DB368" i="46"/>
  <c r="DC368" i="46"/>
  <c r="DD368" i="46"/>
  <c r="DE368" i="46"/>
  <c r="DG368" i="46"/>
  <c r="DH368" i="46"/>
  <c r="DI368" i="46"/>
  <c r="DJ368" i="46"/>
  <c r="DL368" i="46"/>
  <c r="DB369" i="46"/>
  <c r="DC369" i="46"/>
  <c r="DD369" i="46"/>
  <c r="DE369" i="46"/>
  <c r="DG369" i="46"/>
  <c r="DH369" i="46"/>
  <c r="DI369" i="46"/>
  <c r="DJ369" i="46"/>
  <c r="DL369" i="46"/>
  <c r="DB370" i="46"/>
  <c r="DF370" i="46" s="1"/>
  <c r="DC370" i="46"/>
  <c r="DD370" i="46"/>
  <c r="DE370" i="46"/>
  <c r="DG370" i="46"/>
  <c r="DH370" i="46"/>
  <c r="DI370" i="46"/>
  <c r="DJ370" i="46"/>
  <c r="DL370" i="46"/>
  <c r="DB371" i="46"/>
  <c r="DC371" i="46"/>
  <c r="DD371" i="46"/>
  <c r="DE371" i="46"/>
  <c r="DF371" i="46" s="1"/>
  <c r="DM371" i="46" s="1"/>
  <c r="DG371" i="46"/>
  <c r="DH371" i="46"/>
  <c r="DI371" i="46"/>
  <c r="DJ371" i="46"/>
  <c r="DL371" i="46"/>
  <c r="DB372" i="46"/>
  <c r="DC372" i="46"/>
  <c r="DD372" i="46"/>
  <c r="DE372" i="46"/>
  <c r="DG372" i="46"/>
  <c r="DH372" i="46"/>
  <c r="DI372" i="46"/>
  <c r="DJ372" i="46"/>
  <c r="DL372" i="46"/>
  <c r="DB373" i="46"/>
  <c r="DC373" i="46"/>
  <c r="DD373" i="46"/>
  <c r="DE373" i="46"/>
  <c r="DG373" i="46"/>
  <c r="DH373" i="46"/>
  <c r="DI373" i="46"/>
  <c r="DJ373" i="46"/>
  <c r="DL373" i="46"/>
  <c r="DB374" i="46"/>
  <c r="DC374" i="46"/>
  <c r="DD374" i="46"/>
  <c r="DE374" i="46"/>
  <c r="DG374" i="46"/>
  <c r="DH374" i="46"/>
  <c r="DI374" i="46"/>
  <c r="DJ374" i="46"/>
  <c r="DL374" i="46"/>
  <c r="DB375" i="46"/>
  <c r="DC375" i="46"/>
  <c r="DD375" i="46"/>
  <c r="DE375" i="46"/>
  <c r="DG375" i="46"/>
  <c r="DH375" i="46"/>
  <c r="DI375" i="46"/>
  <c r="DJ375" i="46"/>
  <c r="DL375" i="46"/>
  <c r="DB376" i="46"/>
  <c r="DC376" i="46"/>
  <c r="DD376" i="46"/>
  <c r="DE376" i="46"/>
  <c r="DG376" i="46"/>
  <c r="DH376" i="46"/>
  <c r="DI376" i="46"/>
  <c r="DJ376" i="46"/>
  <c r="DL376" i="46"/>
  <c r="DB377" i="46"/>
  <c r="DC377" i="46"/>
  <c r="DD377" i="46"/>
  <c r="DE377" i="46"/>
  <c r="DG377" i="46"/>
  <c r="DH377" i="46"/>
  <c r="DI377" i="46"/>
  <c r="DJ377" i="46"/>
  <c r="DL377" i="46"/>
  <c r="DB378" i="46"/>
  <c r="DF378" i="46" s="1"/>
  <c r="DC378" i="46"/>
  <c r="DD378" i="46"/>
  <c r="DE378" i="46"/>
  <c r="DG378" i="46"/>
  <c r="DH378" i="46"/>
  <c r="DI378" i="46"/>
  <c r="DJ378" i="46"/>
  <c r="DL378" i="46"/>
  <c r="DB379" i="46"/>
  <c r="DC379" i="46"/>
  <c r="DD379" i="46"/>
  <c r="DE379" i="46"/>
  <c r="DF379" i="46" s="1"/>
  <c r="DM379" i="46" s="1"/>
  <c r="DG379" i="46"/>
  <c r="DH379" i="46"/>
  <c r="DI379" i="46"/>
  <c r="DJ379" i="46"/>
  <c r="DL379" i="46"/>
  <c r="DB380" i="46"/>
  <c r="DC380" i="46"/>
  <c r="DD380" i="46"/>
  <c r="DE380" i="46"/>
  <c r="DG380" i="46"/>
  <c r="DH380" i="46"/>
  <c r="DI380" i="46"/>
  <c r="DJ380" i="46"/>
  <c r="DL380" i="46"/>
  <c r="DB381" i="46"/>
  <c r="DC381" i="46"/>
  <c r="DD381" i="46"/>
  <c r="DE381" i="46"/>
  <c r="DG381" i="46"/>
  <c r="DH381" i="46"/>
  <c r="DI381" i="46"/>
  <c r="DJ381" i="46"/>
  <c r="DL381" i="46"/>
  <c r="DB382" i="46"/>
  <c r="DC382" i="46"/>
  <c r="DD382" i="46"/>
  <c r="DE382" i="46"/>
  <c r="DG382" i="46"/>
  <c r="DH382" i="46"/>
  <c r="DI382" i="46"/>
  <c r="DJ382" i="46"/>
  <c r="DL382" i="46"/>
  <c r="DB383" i="46"/>
  <c r="DC383" i="46"/>
  <c r="DD383" i="46"/>
  <c r="DE383" i="46"/>
  <c r="DG383" i="46"/>
  <c r="DH383" i="46"/>
  <c r="DI383" i="46"/>
  <c r="DJ383" i="46"/>
  <c r="DL383" i="46"/>
  <c r="DB384" i="46"/>
  <c r="DC384" i="46"/>
  <c r="DD384" i="46"/>
  <c r="DE384" i="46"/>
  <c r="DG384" i="46"/>
  <c r="DH384" i="46"/>
  <c r="DI384" i="46"/>
  <c r="DJ384" i="46"/>
  <c r="DL384" i="46"/>
  <c r="DB385" i="46"/>
  <c r="DC385" i="46"/>
  <c r="DD385" i="46"/>
  <c r="DE385" i="46"/>
  <c r="DG385" i="46"/>
  <c r="DH385" i="46"/>
  <c r="DI385" i="46"/>
  <c r="DJ385" i="46"/>
  <c r="DL385" i="46"/>
  <c r="DB386" i="46"/>
  <c r="DF386" i="46" s="1"/>
  <c r="DC386" i="46"/>
  <c r="DD386" i="46"/>
  <c r="DE386" i="46"/>
  <c r="DG386" i="46"/>
  <c r="DH386" i="46"/>
  <c r="DI386" i="46"/>
  <c r="DJ386" i="46"/>
  <c r="DL386" i="46"/>
  <c r="DB387" i="46"/>
  <c r="DF387" i="46" s="1"/>
  <c r="DM387" i="46" s="1"/>
  <c r="DC387" i="46"/>
  <c r="DD387" i="46"/>
  <c r="DE387" i="46"/>
  <c r="DG387" i="46"/>
  <c r="DH387" i="46"/>
  <c r="DI387" i="46"/>
  <c r="DJ387" i="46"/>
  <c r="DL387" i="46"/>
  <c r="DB388" i="46"/>
  <c r="DC388" i="46"/>
  <c r="DD388" i="46"/>
  <c r="DE388" i="46"/>
  <c r="DG388" i="46"/>
  <c r="DH388" i="46"/>
  <c r="DI388" i="46"/>
  <c r="DJ388" i="46"/>
  <c r="DL388" i="46"/>
  <c r="DB389" i="46"/>
  <c r="DC389" i="46"/>
  <c r="DD389" i="46"/>
  <c r="DE389" i="46"/>
  <c r="DG389" i="46"/>
  <c r="DK389" i="46" s="1"/>
  <c r="DH389" i="46"/>
  <c r="DI389" i="46"/>
  <c r="DJ389" i="46"/>
  <c r="DL389" i="46"/>
  <c r="DB390" i="46"/>
  <c r="DC390" i="46"/>
  <c r="DD390" i="46"/>
  <c r="DE390" i="46"/>
  <c r="DG390" i="46"/>
  <c r="DH390" i="46"/>
  <c r="DI390" i="46"/>
  <c r="DJ390" i="46"/>
  <c r="DL390" i="46"/>
  <c r="DB391" i="46"/>
  <c r="DC391" i="46"/>
  <c r="DD391" i="46"/>
  <c r="DE391" i="46"/>
  <c r="DG391" i="46"/>
  <c r="DH391" i="46"/>
  <c r="DI391" i="46"/>
  <c r="DJ391" i="46"/>
  <c r="DL391" i="46"/>
  <c r="DB392" i="46"/>
  <c r="DF392" i="46" s="1"/>
  <c r="DM392" i="46" s="1"/>
  <c r="DC392" i="46"/>
  <c r="DD392" i="46"/>
  <c r="DE392" i="46"/>
  <c r="DG392" i="46"/>
  <c r="DH392" i="46"/>
  <c r="DI392" i="46"/>
  <c r="DJ392" i="46"/>
  <c r="DL392" i="46"/>
  <c r="DB393" i="46"/>
  <c r="DC393" i="46"/>
  <c r="DD393" i="46"/>
  <c r="DE393" i="46"/>
  <c r="DG393" i="46"/>
  <c r="DH393" i="46"/>
  <c r="DI393" i="46"/>
  <c r="DJ393" i="46"/>
  <c r="DL393" i="46"/>
  <c r="DB394" i="46"/>
  <c r="DC394" i="46"/>
  <c r="DD394" i="46"/>
  <c r="DE394" i="46"/>
  <c r="DG394" i="46"/>
  <c r="DH394" i="46"/>
  <c r="DI394" i="46"/>
  <c r="DJ394" i="46"/>
  <c r="DL394" i="46"/>
  <c r="DB395" i="46"/>
  <c r="DC395" i="46"/>
  <c r="DD395" i="46"/>
  <c r="DE395" i="46"/>
  <c r="DG395" i="46"/>
  <c r="DH395" i="46"/>
  <c r="DI395" i="46"/>
  <c r="DJ395" i="46"/>
  <c r="DL395" i="46"/>
  <c r="DB396" i="46"/>
  <c r="DC396" i="46"/>
  <c r="DD396" i="46"/>
  <c r="DE396" i="46"/>
  <c r="DG396" i="46"/>
  <c r="DH396" i="46"/>
  <c r="DI396" i="46"/>
  <c r="DJ396" i="46"/>
  <c r="DL396" i="46"/>
  <c r="DB397" i="46"/>
  <c r="DC397" i="46"/>
  <c r="DD397" i="46"/>
  <c r="DE397" i="46"/>
  <c r="DG397" i="46"/>
  <c r="DH397" i="46"/>
  <c r="DI397" i="46"/>
  <c r="DJ397" i="46"/>
  <c r="DK397" i="46"/>
  <c r="DL397" i="46"/>
  <c r="DB398" i="46"/>
  <c r="DC398" i="46"/>
  <c r="DD398" i="46"/>
  <c r="DE398" i="46"/>
  <c r="DG398" i="46"/>
  <c r="DH398" i="46"/>
  <c r="DI398" i="46"/>
  <c r="DJ398" i="46"/>
  <c r="DL398" i="46"/>
  <c r="DB399" i="46"/>
  <c r="DC399" i="46"/>
  <c r="DD399" i="46"/>
  <c r="DE399" i="46"/>
  <c r="DG399" i="46"/>
  <c r="DH399" i="46"/>
  <c r="DI399" i="46"/>
  <c r="DJ399" i="46"/>
  <c r="DL399" i="46"/>
  <c r="DB400" i="46"/>
  <c r="DC400" i="46"/>
  <c r="DD400" i="46"/>
  <c r="DE400" i="46"/>
  <c r="DF400" i="46"/>
  <c r="DG400" i="46"/>
  <c r="DH400" i="46"/>
  <c r="DI400" i="46"/>
  <c r="DJ400" i="46"/>
  <c r="DL400" i="46"/>
  <c r="DB401" i="46"/>
  <c r="DC401" i="46"/>
  <c r="DD401" i="46"/>
  <c r="DE401" i="46"/>
  <c r="DG401" i="46"/>
  <c r="DK401" i="46" s="1"/>
  <c r="DH401" i="46"/>
  <c r="DI401" i="46"/>
  <c r="DJ401" i="46"/>
  <c r="DL401" i="46"/>
  <c r="DB402" i="46"/>
  <c r="DC402" i="46"/>
  <c r="DD402" i="46"/>
  <c r="DE402" i="46"/>
  <c r="DG402" i="46"/>
  <c r="DH402" i="46"/>
  <c r="DI402" i="46"/>
  <c r="DJ402" i="46"/>
  <c r="DL402" i="46"/>
  <c r="DB403" i="46"/>
  <c r="DC403" i="46"/>
  <c r="DD403" i="46"/>
  <c r="DE403" i="46"/>
  <c r="DG403" i="46"/>
  <c r="DH403" i="46"/>
  <c r="DI403" i="46"/>
  <c r="DJ403" i="46"/>
  <c r="DL403" i="46"/>
  <c r="DB404" i="46"/>
  <c r="DC404" i="46"/>
  <c r="DD404" i="46"/>
  <c r="DE404" i="46"/>
  <c r="DG404" i="46"/>
  <c r="DH404" i="46"/>
  <c r="DI404" i="46"/>
  <c r="DJ404" i="46"/>
  <c r="DL404" i="46"/>
  <c r="DB405" i="46"/>
  <c r="DC405" i="46"/>
  <c r="DD405" i="46"/>
  <c r="DE405" i="46"/>
  <c r="DG405" i="46"/>
  <c r="DH405" i="46"/>
  <c r="DI405" i="46"/>
  <c r="DJ405" i="46"/>
  <c r="DL405" i="46"/>
  <c r="DB406" i="46"/>
  <c r="DC406" i="46"/>
  <c r="DD406" i="46"/>
  <c r="DE406" i="46"/>
  <c r="DG406" i="46"/>
  <c r="DH406" i="46"/>
  <c r="DI406" i="46"/>
  <c r="DJ406" i="46"/>
  <c r="DL406" i="46"/>
  <c r="DB407" i="46"/>
  <c r="DF407" i="46" s="1"/>
  <c r="DC407" i="46"/>
  <c r="DD407" i="46"/>
  <c r="DE407" i="46"/>
  <c r="DG407" i="46"/>
  <c r="DH407" i="46"/>
  <c r="DI407" i="46"/>
  <c r="DJ407" i="46"/>
  <c r="DL407" i="46"/>
  <c r="DB408" i="46"/>
  <c r="DC408" i="46"/>
  <c r="DD408" i="46"/>
  <c r="DE408" i="46"/>
  <c r="DG408" i="46"/>
  <c r="DH408" i="46"/>
  <c r="DI408" i="46"/>
  <c r="DJ408" i="46"/>
  <c r="DL408" i="46"/>
  <c r="DB409" i="46"/>
  <c r="DC409" i="46"/>
  <c r="DD409" i="46"/>
  <c r="DE409" i="46"/>
  <c r="DG409" i="46"/>
  <c r="DK409" i="46" s="1"/>
  <c r="DH409" i="46"/>
  <c r="DI409" i="46"/>
  <c r="DJ409" i="46"/>
  <c r="DL409" i="46"/>
  <c r="DB410" i="46"/>
  <c r="DC410" i="46"/>
  <c r="DD410" i="46"/>
  <c r="DE410" i="46"/>
  <c r="DG410" i="46"/>
  <c r="DH410" i="46"/>
  <c r="DI410" i="46"/>
  <c r="DJ410" i="46"/>
  <c r="DL410" i="46"/>
  <c r="DB411" i="46"/>
  <c r="DC411" i="46"/>
  <c r="DD411" i="46"/>
  <c r="DE411" i="46"/>
  <c r="DG411" i="46"/>
  <c r="DH411" i="46"/>
  <c r="DI411" i="46"/>
  <c r="DJ411" i="46"/>
  <c r="DL411" i="46"/>
  <c r="DB412" i="46"/>
  <c r="DC412" i="46"/>
  <c r="DD412" i="46"/>
  <c r="DE412" i="46"/>
  <c r="DG412" i="46"/>
  <c r="DH412" i="46"/>
  <c r="DI412" i="46"/>
  <c r="DJ412" i="46"/>
  <c r="DL412" i="46"/>
  <c r="DB413" i="46"/>
  <c r="DC413" i="46"/>
  <c r="DD413" i="46"/>
  <c r="DE413" i="46"/>
  <c r="DG413" i="46"/>
  <c r="DH413" i="46"/>
  <c r="DI413" i="46"/>
  <c r="DJ413" i="46"/>
  <c r="DL413" i="46"/>
  <c r="DB414" i="46"/>
  <c r="DC414" i="46"/>
  <c r="DD414" i="46"/>
  <c r="DE414" i="46"/>
  <c r="DG414" i="46"/>
  <c r="DH414" i="46"/>
  <c r="DI414" i="46"/>
  <c r="DJ414" i="46"/>
  <c r="DL414" i="46"/>
  <c r="DB415" i="46"/>
  <c r="DF415" i="46" s="1"/>
  <c r="DC415" i="46"/>
  <c r="DD415" i="46"/>
  <c r="DE415" i="46"/>
  <c r="DG415" i="46"/>
  <c r="DH415" i="46"/>
  <c r="DI415" i="46"/>
  <c r="DJ415" i="46"/>
  <c r="DL415" i="46"/>
  <c r="DB416" i="46"/>
  <c r="DC416" i="46"/>
  <c r="DD416" i="46"/>
  <c r="DE416" i="46"/>
  <c r="DG416" i="46"/>
  <c r="DH416" i="46"/>
  <c r="DI416" i="46"/>
  <c r="DJ416" i="46"/>
  <c r="DL416" i="46"/>
  <c r="DB417" i="46"/>
  <c r="DC417" i="46"/>
  <c r="DD417" i="46"/>
  <c r="DE417" i="46"/>
  <c r="DG417" i="46"/>
  <c r="DH417" i="46"/>
  <c r="DI417" i="46"/>
  <c r="DJ417" i="46"/>
  <c r="DL417" i="46"/>
  <c r="DB418" i="46"/>
  <c r="DC418" i="46"/>
  <c r="DD418" i="46"/>
  <c r="DE418" i="46"/>
  <c r="DG418" i="46"/>
  <c r="DH418" i="46"/>
  <c r="DI418" i="46"/>
  <c r="DJ418" i="46"/>
  <c r="DL418" i="46"/>
  <c r="DB419" i="46"/>
  <c r="DC419" i="46"/>
  <c r="DD419" i="46"/>
  <c r="DE419" i="46"/>
  <c r="DG419" i="46"/>
  <c r="DH419" i="46"/>
  <c r="DI419" i="46"/>
  <c r="DJ419" i="46"/>
  <c r="DK419" i="46"/>
  <c r="DL419" i="46"/>
  <c r="DB420" i="46"/>
  <c r="DC420" i="46"/>
  <c r="DD420" i="46"/>
  <c r="DE420" i="46"/>
  <c r="DG420" i="46"/>
  <c r="DH420" i="46"/>
  <c r="DI420" i="46"/>
  <c r="DJ420" i="46"/>
  <c r="DL420" i="46"/>
  <c r="DB421" i="46"/>
  <c r="DC421" i="46"/>
  <c r="DD421" i="46"/>
  <c r="DE421" i="46"/>
  <c r="DG421" i="46"/>
  <c r="DH421" i="46"/>
  <c r="DI421" i="46"/>
  <c r="DJ421" i="46"/>
  <c r="DL421" i="46"/>
  <c r="DB422" i="46"/>
  <c r="DC422" i="46"/>
  <c r="DD422" i="46"/>
  <c r="DE422" i="46"/>
  <c r="DG422" i="46"/>
  <c r="DH422" i="46"/>
  <c r="DI422" i="46"/>
  <c r="DJ422" i="46"/>
  <c r="DL422" i="46"/>
  <c r="DB423" i="46"/>
  <c r="DC423" i="46"/>
  <c r="DD423" i="46"/>
  <c r="DE423" i="46"/>
  <c r="DG423" i="46"/>
  <c r="DH423" i="46"/>
  <c r="DI423" i="46"/>
  <c r="DJ423" i="46"/>
  <c r="DL423" i="46"/>
  <c r="DB424" i="46"/>
  <c r="DC424" i="46"/>
  <c r="DD424" i="46"/>
  <c r="DE424" i="46"/>
  <c r="DG424" i="46"/>
  <c r="DH424" i="46"/>
  <c r="DI424" i="46"/>
  <c r="DJ424" i="46"/>
  <c r="DL424" i="46"/>
  <c r="DB425" i="46"/>
  <c r="DC425" i="46"/>
  <c r="DD425" i="46"/>
  <c r="DE425" i="46"/>
  <c r="DG425" i="46"/>
  <c r="DH425" i="46"/>
  <c r="DI425" i="46"/>
  <c r="DJ425" i="46"/>
  <c r="DL425" i="46"/>
  <c r="DB426" i="46"/>
  <c r="DC426" i="46"/>
  <c r="DD426" i="46"/>
  <c r="DE426" i="46"/>
  <c r="DG426" i="46"/>
  <c r="DH426" i="46"/>
  <c r="DI426" i="46"/>
  <c r="DJ426" i="46"/>
  <c r="DL426" i="46"/>
  <c r="DB427" i="46"/>
  <c r="DC427" i="46"/>
  <c r="DD427" i="46"/>
  <c r="DE427" i="46"/>
  <c r="DG427" i="46"/>
  <c r="DH427" i="46"/>
  <c r="DI427" i="46"/>
  <c r="DJ427" i="46"/>
  <c r="DL427" i="46"/>
  <c r="DB428" i="46"/>
  <c r="DC428" i="46"/>
  <c r="DD428" i="46"/>
  <c r="DE428" i="46"/>
  <c r="DG428" i="46"/>
  <c r="DH428" i="46"/>
  <c r="DI428" i="46"/>
  <c r="DJ428" i="46"/>
  <c r="DL428" i="46"/>
  <c r="DB429" i="46"/>
  <c r="DF429" i="46" s="1"/>
  <c r="DC429" i="46"/>
  <c r="DD429" i="46"/>
  <c r="DE429" i="46"/>
  <c r="DG429" i="46"/>
  <c r="DK429" i="46" s="1"/>
  <c r="DH429" i="46"/>
  <c r="DI429" i="46"/>
  <c r="DJ429" i="46"/>
  <c r="DL429" i="46"/>
  <c r="DB430" i="46"/>
  <c r="DC430" i="46"/>
  <c r="DD430" i="46"/>
  <c r="DE430" i="46"/>
  <c r="DG430" i="46"/>
  <c r="DH430" i="46"/>
  <c r="DI430" i="46"/>
  <c r="DJ430" i="46"/>
  <c r="DL430" i="46"/>
  <c r="DB431" i="46"/>
  <c r="DC431" i="46"/>
  <c r="DD431" i="46"/>
  <c r="DE431" i="46"/>
  <c r="DG431" i="46"/>
  <c r="DH431" i="46"/>
  <c r="DI431" i="46"/>
  <c r="DJ431" i="46"/>
  <c r="DL431" i="46"/>
  <c r="DB432" i="46"/>
  <c r="DC432" i="46"/>
  <c r="DD432" i="46"/>
  <c r="DE432" i="46"/>
  <c r="DG432" i="46"/>
  <c r="DH432" i="46"/>
  <c r="DI432" i="46"/>
  <c r="DJ432" i="46"/>
  <c r="DL432" i="46"/>
  <c r="DB433" i="46"/>
  <c r="DC433" i="46"/>
  <c r="DD433" i="46"/>
  <c r="DE433" i="46"/>
  <c r="DG433" i="46"/>
  <c r="DH433" i="46"/>
  <c r="DI433" i="46"/>
  <c r="DJ433" i="46"/>
  <c r="DL433" i="46"/>
  <c r="DB434" i="46"/>
  <c r="DC434" i="46"/>
  <c r="DD434" i="46"/>
  <c r="DE434" i="46"/>
  <c r="DG434" i="46"/>
  <c r="DH434" i="46"/>
  <c r="DI434" i="46"/>
  <c r="DJ434" i="46"/>
  <c r="DL434" i="46"/>
  <c r="DB435" i="46"/>
  <c r="DC435" i="46"/>
  <c r="DF435" i="46" s="1"/>
  <c r="DM435" i="46" s="1"/>
  <c r="DD435" i="46"/>
  <c r="DE435" i="46"/>
  <c r="DG435" i="46"/>
  <c r="DH435" i="46"/>
  <c r="DI435" i="46"/>
  <c r="DJ435" i="46"/>
  <c r="DL435" i="46"/>
  <c r="DB436" i="46"/>
  <c r="DC436" i="46"/>
  <c r="DD436" i="46"/>
  <c r="DE436" i="46"/>
  <c r="DG436" i="46"/>
  <c r="DH436" i="46"/>
  <c r="DI436" i="46"/>
  <c r="DJ436" i="46"/>
  <c r="DL436" i="46"/>
  <c r="DB437" i="46"/>
  <c r="DC437" i="46"/>
  <c r="DD437" i="46"/>
  <c r="DE437" i="46"/>
  <c r="DG437" i="46"/>
  <c r="DH437" i="46"/>
  <c r="DI437" i="46"/>
  <c r="DJ437" i="46"/>
  <c r="DL437" i="46"/>
  <c r="DB438" i="46"/>
  <c r="DC438" i="46"/>
  <c r="DD438" i="46"/>
  <c r="DE438" i="46"/>
  <c r="DG438" i="46"/>
  <c r="DH438" i="46"/>
  <c r="DI438" i="46"/>
  <c r="DJ438" i="46"/>
  <c r="DL438" i="46"/>
  <c r="DB439" i="46"/>
  <c r="DC439" i="46"/>
  <c r="DD439" i="46"/>
  <c r="DE439" i="46"/>
  <c r="DG439" i="46"/>
  <c r="DH439" i="46"/>
  <c r="DI439" i="46"/>
  <c r="DJ439" i="46"/>
  <c r="DL439" i="46"/>
  <c r="DB440" i="46"/>
  <c r="DC440" i="46"/>
  <c r="DD440" i="46"/>
  <c r="DE440" i="46"/>
  <c r="DG440" i="46"/>
  <c r="DH440" i="46"/>
  <c r="DI440" i="46"/>
  <c r="DJ440" i="46"/>
  <c r="DL440" i="46"/>
  <c r="DB441" i="46"/>
  <c r="DF441" i="46" s="1"/>
  <c r="DC441" i="46"/>
  <c r="DD441" i="46"/>
  <c r="DE441" i="46"/>
  <c r="DG441" i="46"/>
  <c r="DH441" i="46"/>
  <c r="DI441" i="46"/>
  <c r="DJ441" i="46"/>
  <c r="DL441" i="46"/>
  <c r="DB442" i="46"/>
  <c r="DC442" i="46"/>
  <c r="DD442" i="46"/>
  <c r="DE442" i="46"/>
  <c r="DG442" i="46"/>
  <c r="DH442" i="46"/>
  <c r="DI442" i="46"/>
  <c r="DJ442" i="46"/>
  <c r="DL442" i="46"/>
  <c r="DB443" i="46"/>
  <c r="DC443" i="46"/>
  <c r="DD443" i="46"/>
  <c r="DE443" i="46"/>
  <c r="DG443" i="46"/>
  <c r="DH443" i="46"/>
  <c r="DI443" i="46"/>
  <c r="DJ443" i="46"/>
  <c r="DL443" i="46"/>
  <c r="DB444" i="46"/>
  <c r="DC444" i="46"/>
  <c r="DD444" i="46"/>
  <c r="DE444" i="46"/>
  <c r="DG444" i="46"/>
  <c r="DH444" i="46"/>
  <c r="DI444" i="46"/>
  <c r="DJ444" i="46"/>
  <c r="DL444" i="46"/>
  <c r="DB445" i="46"/>
  <c r="DC445" i="46"/>
  <c r="DD445" i="46"/>
  <c r="DE445" i="46"/>
  <c r="DG445" i="46"/>
  <c r="DH445" i="46"/>
  <c r="DI445" i="46"/>
  <c r="DJ445" i="46"/>
  <c r="DL445" i="46"/>
  <c r="DB446" i="46"/>
  <c r="DC446" i="46"/>
  <c r="DD446" i="46"/>
  <c r="DE446" i="46"/>
  <c r="DG446" i="46"/>
  <c r="DH446" i="46"/>
  <c r="DI446" i="46"/>
  <c r="DJ446" i="46"/>
  <c r="DL446" i="46"/>
  <c r="DB447" i="46"/>
  <c r="DC447" i="46"/>
  <c r="DD447" i="46"/>
  <c r="DE447" i="46"/>
  <c r="DG447" i="46"/>
  <c r="DH447" i="46"/>
  <c r="DI447" i="46"/>
  <c r="DJ447" i="46"/>
  <c r="DL447" i="46"/>
  <c r="DB448" i="46"/>
  <c r="DC448" i="46"/>
  <c r="DD448" i="46"/>
  <c r="DE448" i="46"/>
  <c r="DG448" i="46"/>
  <c r="DH448" i="46"/>
  <c r="DI448" i="46"/>
  <c r="DJ448" i="46"/>
  <c r="DL448" i="46"/>
  <c r="DB449" i="46"/>
  <c r="DC449" i="46"/>
  <c r="DD449" i="46"/>
  <c r="DE449" i="46"/>
  <c r="DG449" i="46"/>
  <c r="DH449" i="46"/>
  <c r="DI449" i="46"/>
  <c r="DJ449" i="46"/>
  <c r="DL449" i="46"/>
  <c r="DB450" i="46"/>
  <c r="DC450" i="46"/>
  <c r="DD450" i="46"/>
  <c r="DE450" i="46"/>
  <c r="DG450" i="46"/>
  <c r="DH450" i="46"/>
  <c r="DI450" i="46"/>
  <c r="DJ450" i="46"/>
  <c r="DL450" i="46"/>
  <c r="DB451" i="46"/>
  <c r="DC451" i="46"/>
  <c r="DD451" i="46"/>
  <c r="DE451" i="46"/>
  <c r="DG451" i="46"/>
  <c r="DH451" i="46"/>
  <c r="DI451" i="46"/>
  <c r="DJ451" i="46"/>
  <c r="DL451" i="46"/>
  <c r="DB452" i="46"/>
  <c r="DC452" i="46"/>
  <c r="DD452" i="46"/>
  <c r="DE452" i="46"/>
  <c r="DG452" i="46"/>
  <c r="DH452" i="46"/>
  <c r="DI452" i="46"/>
  <c r="DJ452" i="46"/>
  <c r="DL452" i="46"/>
  <c r="DB453" i="46"/>
  <c r="DC453" i="46"/>
  <c r="DD453" i="46"/>
  <c r="DE453" i="46"/>
  <c r="DG453" i="46"/>
  <c r="DH453" i="46"/>
  <c r="DI453" i="46"/>
  <c r="DJ453" i="46"/>
  <c r="DL453" i="46"/>
  <c r="DB454" i="46"/>
  <c r="DC454" i="46"/>
  <c r="DD454" i="46"/>
  <c r="DE454" i="46"/>
  <c r="DG454" i="46"/>
  <c r="DK454" i="46" s="1"/>
  <c r="DH454" i="46"/>
  <c r="DI454" i="46"/>
  <c r="DJ454" i="46"/>
  <c r="DL454" i="46"/>
  <c r="DB455" i="46"/>
  <c r="DC455" i="46"/>
  <c r="DD455" i="46"/>
  <c r="DE455" i="46"/>
  <c r="DG455" i="46"/>
  <c r="DH455" i="46"/>
  <c r="DI455" i="46"/>
  <c r="DJ455" i="46"/>
  <c r="DL455" i="46"/>
  <c r="DB456" i="46"/>
  <c r="DC456" i="46"/>
  <c r="DD456" i="46"/>
  <c r="DE456" i="46"/>
  <c r="DG456" i="46"/>
  <c r="DH456" i="46"/>
  <c r="DI456" i="46"/>
  <c r="DJ456" i="46"/>
  <c r="DL456" i="46"/>
  <c r="DB457" i="46"/>
  <c r="DC457" i="46"/>
  <c r="DD457" i="46"/>
  <c r="DE457" i="46"/>
  <c r="DG457" i="46"/>
  <c r="DH457" i="46"/>
  <c r="DI457" i="46"/>
  <c r="DJ457" i="46"/>
  <c r="DL457" i="46"/>
  <c r="DB458" i="46"/>
  <c r="DC458" i="46"/>
  <c r="DD458" i="46"/>
  <c r="DE458" i="46"/>
  <c r="DG458" i="46"/>
  <c r="DH458" i="46"/>
  <c r="DI458" i="46"/>
  <c r="DJ458" i="46"/>
  <c r="DL458" i="46"/>
  <c r="DB459" i="46"/>
  <c r="DC459" i="46"/>
  <c r="DD459" i="46"/>
  <c r="DE459" i="46"/>
  <c r="DG459" i="46"/>
  <c r="DH459" i="46"/>
  <c r="DI459" i="46"/>
  <c r="DJ459" i="46"/>
  <c r="DL459" i="46"/>
  <c r="DB460" i="46"/>
  <c r="DC460" i="46"/>
  <c r="DD460" i="46"/>
  <c r="DE460" i="46"/>
  <c r="DG460" i="46"/>
  <c r="DH460" i="46"/>
  <c r="DI460" i="46"/>
  <c r="DJ460" i="46"/>
  <c r="DL460" i="46"/>
  <c r="DB461" i="46"/>
  <c r="DC461" i="46"/>
  <c r="DD461" i="46"/>
  <c r="DE461" i="46"/>
  <c r="DG461" i="46"/>
  <c r="DH461" i="46"/>
  <c r="DI461" i="46"/>
  <c r="DJ461" i="46"/>
  <c r="DL461" i="46"/>
  <c r="DB462" i="46"/>
  <c r="DC462" i="46"/>
  <c r="DD462" i="46"/>
  <c r="DE462" i="46"/>
  <c r="DG462" i="46"/>
  <c r="DH462" i="46"/>
  <c r="DI462" i="46"/>
  <c r="DJ462" i="46"/>
  <c r="DL462" i="46"/>
  <c r="DB463" i="46"/>
  <c r="DC463" i="46"/>
  <c r="DD463" i="46"/>
  <c r="DE463" i="46"/>
  <c r="DG463" i="46"/>
  <c r="DH463" i="46"/>
  <c r="DI463" i="46"/>
  <c r="DJ463" i="46"/>
  <c r="DL463" i="46"/>
  <c r="DB464" i="46"/>
  <c r="DC464" i="46"/>
  <c r="DD464" i="46"/>
  <c r="DE464" i="46"/>
  <c r="DG464" i="46"/>
  <c r="DH464" i="46"/>
  <c r="DI464" i="46"/>
  <c r="DJ464" i="46"/>
  <c r="DL464" i="46"/>
  <c r="DB465" i="46"/>
  <c r="DC465" i="46"/>
  <c r="DD465" i="46"/>
  <c r="DE465" i="46"/>
  <c r="DG465" i="46"/>
  <c r="DH465" i="46"/>
  <c r="DI465" i="46"/>
  <c r="DJ465" i="46"/>
  <c r="DL465" i="46"/>
  <c r="DB466" i="46"/>
  <c r="DC466" i="46"/>
  <c r="DD466" i="46"/>
  <c r="DE466" i="46"/>
  <c r="DG466" i="46"/>
  <c r="DK466" i="46" s="1"/>
  <c r="DH466" i="46"/>
  <c r="DI466" i="46"/>
  <c r="DJ466" i="46"/>
  <c r="DL466" i="46"/>
  <c r="DB467" i="46"/>
  <c r="DC467" i="46"/>
  <c r="DD467" i="46"/>
  <c r="DE467" i="46"/>
  <c r="DG467" i="46"/>
  <c r="DH467" i="46"/>
  <c r="DI467" i="46"/>
  <c r="DJ467" i="46"/>
  <c r="DL467" i="46"/>
  <c r="DB468" i="46"/>
  <c r="DF468" i="46" s="1"/>
  <c r="DC468" i="46"/>
  <c r="DD468" i="46"/>
  <c r="DE468" i="46"/>
  <c r="DG468" i="46"/>
  <c r="DH468" i="46"/>
  <c r="DI468" i="46"/>
  <c r="DJ468" i="46"/>
  <c r="DL468" i="46"/>
  <c r="DB469" i="46"/>
  <c r="DC469" i="46"/>
  <c r="DD469" i="46"/>
  <c r="DE469" i="46"/>
  <c r="DG469" i="46"/>
  <c r="DH469" i="46"/>
  <c r="DI469" i="46"/>
  <c r="DJ469" i="46"/>
  <c r="DL469" i="46"/>
  <c r="DB470" i="46"/>
  <c r="DF470" i="46" s="1"/>
  <c r="DC470" i="46"/>
  <c r="DD470" i="46"/>
  <c r="DE470" i="46"/>
  <c r="DG470" i="46"/>
  <c r="DH470" i="46"/>
  <c r="DI470" i="46"/>
  <c r="DJ470" i="46"/>
  <c r="DL470" i="46"/>
  <c r="DB471" i="46"/>
  <c r="DC471" i="46"/>
  <c r="DD471" i="46"/>
  <c r="DE471" i="46"/>
  <c r="DF471" i="46"/>
  <c r="DG471" i="46"/>
  <c r="DH471" i="46"/>
  <c r="DI471" i="46"/>
  <c r="DJ471" i="46"/>
  <c r="DL471" i="46"/>
  <c r="DB472" i="46"/>
  <c r="DC472" i="46"/>
  <c r="DD472" i="46"/>
  <c r="DE472" i="46"/>
  <c r="DG472" i="46"/>
  <c r="DH472" i="46"/>
  <c r="DI472" i="46"/>
  <c r="DJ472" i="46"/>
  <c r="DL472" i="46"/>
  <c r="DB473" i="46"/>
  <c r="DC473" i="46"/>
  <c r="DD473" i="46"/>
  <c r="DE473" i="46"/>
  <c r="DG473" i="46"/>
  <c r="DH473" i="46"/>
  <c r="DI473" i="46"/>
  <c r="DJ473" i="46"/>
  <c r="DL473" i="46"/>
  <c r="DB474" i="46"/>
  <c r="DC474" i="46"/>
  <c r="DD474" i="46"/>
  <c r="DE474" i="46"/>
  <c r="DG474" i="46"/>
  <c r="DH474" i="46"/>
  <c r="DI474" i="46"/>
  <c r="DJ474" i="46"/>
  <c r="DL474" i="46"/>
  <c r="DB475" i="46"/>
  <c r="DC475" i="46"/>
  <c r="DD475" i="46"/>
  <c r="DE475" i="46"/>
  <c r="DG475" i="46"/>
  <c r="DH475" i="46"/>
  <c r="DI475" i="46"/>
  <c r="DJ475" i="46"/>
  <c r="DL475" i="46"/>
  <c r="DB476" i="46"/>
  <c r="DF476" i="46" s="1"/>
  <c r="DC476" i="46"/>
  <c r="DD476" i="46"/>
  <c r="DE476" i="46"/>
  <c r="DG476" i="46"/>
  <c r="DH476" i="46"/>
  <c r="DI476" i="46"/>
  <c r="DJ476" i="46"/>
  <c r="DL476" i="46"/>
  <c r="DB477" i="46"/>
  <c r="DC477" i="46"/>
  <c r="DD477" i="46"/>
  <c r="DE477" i="46"/>
  <c r="DG477" i="46"/>
  <c r="DH477" i="46"/>
  <c r="DI477" i="46"/>
  <c r="DJ477" i="46"/>
  <c r="DL477" i="46"/>
  <c r="DB478" i="46"/>
  <c r="DC478" i="46"/>
  <c r="DD478" i="46"/>
  <c r="DE478" i="46"/>
  <c r="DG478" i="46"/>
  <c r="DH478" i="46"/>
  <c r="DI478" i="46"/>
  <c r="DJ478" i="46"/>
  <c r="DL478" i="46"/>
  <c r="DB479" i="46"/>
  <c r="DC479" i="46"/>
  <c r="DD479" i="46"/>
  <c r="DE479" i="46"/>
  <c r="DG479" i="46"/>
  <c r="DH479" i="46"/>
  <c r="DI479" i="46"/>
  <c r="DJ479" i="46"/>
  <c r="DL479" i="46"/>
  <c r="DB480" i="46"/>
  <c r="DC480" i="46"/>
  <c r="DD480" i="46"/>
  <c r="DE480" i="46"/>
  <c r="DG480" i="46"/>
  <c r="DH480" i="46"/>
  <c r="DI480" i="46"/>
  <c r="DJ480" i="46"/>
  <c r="DL480" i="46"/>
  <c r="DB481" i="46"/>
  <c r="DC481" i="46"/>
  <c r="DD481" i="46"/>
  <c r="DE481" i="46"/>
  <c r="DG481" i="46"/>
  <c r="DH481" i="46"/>
  <c r="DI481" i="46"/>
  <c r="DJ481" i="46"/>
  <c r="DL481" i="46"/>
  <c r="DB482" i="46"/>
  <c r="DC482" i="46"/>
  <c r="DD482" i="46"/>
  <c r="DE482" i="46"/>
  <c r="DG482" i="46"/>
  <c r="DH482" i="46"/>
  <c r="DI482" i="46"/>
  <c r="DJ482" i="46"/>
  <c r="DL482" i="46"/>
  <c r="DB483" i="46"/>
  <c r="DC483" i="46"/>
  <c r="DD483" i="46"/>
  <c r="DE483" i="46"/>
  <c r="DG483" i="46"/>
  <c r="DH483" i="46"/>
  <c r="DI483" i="46"/>
  <c r="DJ483" i="46"/>
  <c r="DL483" i="46"/>
  <c r="DB484" i="46"/>
  <c r="DC484" i="46"/>
  <c r="DD484" i="46"/>
  <c r="DE484" i="46"/>
  <c r="DG484" i="46"/>
  <c r="DH484" i="46"/>
  <c r="DI484" i="46"/>
  <c r="DJ484" i="46"/>
  <c r="DL484" i="46"/>
  <c r="DB485" i="46"/>
  <c r="DC485" i="46"/>
  <c r="DD485" i="46"/>
  <c r="DE485" i="46"/>
  <c r="DG485" i="46"/>
  <c r="DH485" i="46"/>
  <c r="DI485" i="46"/>
  <c r="DJ485" i="46"/>
  <c r="DL485" i="46"/>
  <c r="DB486" i="46"/>
  <c r="DC486" i="46"/>
  <c r="DD486" i="46"/>
  <c r="DE486" i="46"/>
  <c r="DG486" i="46"/>
  <c r="DH486" i="46"/>
  <c r="DI486" i="46"/>
  <c r="DJ486" i="46"/>
  <c r="DL486" i="46"/>
  <c r="DB487" i="46"/>
  <c r="DC487" i="46"/>
  <c r="DD487" i="46"/>
  <c r="DE487" i="46"/>
  <c r="DG487" i="46"/>
  <c r="DH487" i="46"/>
  <c r="DI487" i="46"/>
  <c r="DJ487" i="46"/>
  <c r="DL487" i="46"/>
  <c r="DB488" i="46"/>
  <c r="DC488" i="46"/>
  <c r="DD488" i="46"/>
  <c r="DE488" i="46"/>
  <c r="DG488" i="46"/>
  <c r="DH488" i="46"/>
  <c r="DI488" i="46"/>
  <c r="DJ488" i="46"/>
  <c r="DL488" i="46"/>
  <c r="DB489" i="46"/>
  <c r="DC489" i="46"/>
  <c r="DD489" i="46"/>
  <c r="DE489" i="46"/>
  <c r="DG489" i="46"/>
  <c r="DH489" i="46"/>
  <c r="DI489" i="46"/>
  <c r="DJ489" i="46"/>
  <c r="DL489" i="46"/>
  <c r="DB490" i="46"/>
  <c r="DC490" i="46"/>
  <c r="DD490" i="46"/>
  <c r="DE490" i="46"/>
  <c r="DG490" i="46"/>
  <c r="DH490" i="46"/>
  <c r="DK490" i="46" s="1"/>
  <c r="DI490" i="46"/>
  <c r="DJ490" i="46"/>
  <c r="DL490" i="46"/>
  <c r="DB491" i="46"/>
  <c r="DC491" i="46"/>
  <c r="DD491" i="46"/>
  <c r="DE491" i="46"/>
  <c r="DG491" i="46"/>
  <c r="DH491" i="46"/>
  <c r="DI491" i="46"/>
  <c r="DJ491" i="46"/>
  <c r="DL491" i="46"/>
  <c r="DB492" i="46"/>
  <c r="DC492" i="46"/>
  <c r="DD492" i="46"/>
  <c r="DE492" i="46"/>
  <c r="DF492" i="46"/>
  <c r="DG492" i="46"/>
  <c r="DH492" i="46"/>
  <c r="DI492" i="46"/>
  <c r="DJ492" i="46"/>
  <c r="DL492" i="46"/>
  <c r="DB493" i="46"/>
  <c r="DC493" i="46"/>
  <c r="DD493" i="46"/>
  <c r="DE493" i="46"/>
  <c r="DG493" i="46"/>
  <c r="DH493" i="46"/>
  <c r="DI493" i="46"/>
  <c r="DJ493" i="46"/>
  <c r="DL493" i="46"/>
  <c r="DB494" i="46"/>
  <c r="DC494" i="46"/>
  <c r="DD494" i="46"/>
  <c r="DE494" i="46"/>
  <c r="DG494" i="46"/>
  <c r="DH494" i="46"/>
  <c r="DI494" i="46"/>
  <c r="DJ494" i="46"/>
  <c r="DL494" i="46"/>
  <c r="DB495" i="46"/>
  <c r="DF495" i="46" s="1"/>
  <c r="DC495" i="46"/>
  <c r="DD495" i="46"/>
  <c r="DE495" i="46"/>
  <c r="DG495" i="46"/>
  <c r="DH495" i="46"/>
  <c r="DI495" i="46"/>
  <c r="DJ495" i="46"/>
  <c r="DL495" i="46"/>
  <c r="DB496" i="46"/>
  <c r="DC496" i="46"/>
  <c r="DD496" i="46"/>
  <c r="DE496" i="46"/>
  <c r="DG496" i="46"/>
  <c r="DH496" i="46"/>
  <c r="DI496" i="46"/>
  <c r="DJ496" i="46"/>
  <c r="DL496" i="46"/>
  <c r="DB497" i="46"/>
  <c r="DC497" i="46"/>
  <c r="DD497" i="46"/>
  <c r="DE497" i="46"/>
  <c r="DG497" i="46"/>
  <c r="DH497" i="46"/>
  <c r="DI497" i="46"/>
  <c r="DJ497" i="46"/>
  <c r="DL497" i="46"/>
  <c r="DB498" i="46"/>
  <c r="DC498" i="46"/>
  <c r="DD498" i="46"/>
  <c r="DE498" i="46"/>
  <c r="DG498" i="46"/>
  <c r="DH498" i="46"/>
  <c r="DI498" i="46"/>
  <c r="DJ498" i="46"/>
  <c r="DL498" i="46"/>
  <c r="DB499" i="46"/>
  <c r="DC499" i="46"/>
  <c r="DD499" i="46"/>
  <c r="DE499" i="46"/>
  <c r="DG499" i="46"/>
  <c r="DH499" i="46"/>
  <c r="DI499" i="46"/>
  <c r="DJ499" i="46"/>
  <c r="DL499" i="46"/>
  <c r="DB500" i="46"/>
  <c r="DC500" i="46"/>
  <c r="DD500" i="46"/>
  <c r="DE500" i="46"/>
  <c r="DG500" i="46"/>
  <c r="DH500" i="46"/>
  <c r="DI500" i="46"/>
  <c r="DJ500" i="46"/>
  <c r="DL500" i="46"/>
  <c r="DB501" i="46"/>
  <c r="DC501" i="46"/>
  <c r="DD501" i="46"/>
  <c r="DE501" i="46"/>
  <c r="DG501" i="46"/>
  <c r="DH501" i="46"/>
  <c r="DI501" i="46"/>
  <c r="DJ501" i="46"/>
  <c r="DL501" i="46"/>
  <c r="DB502" i="46"/>
  <c r="DC502" i="46"/>
  <c r="DD502" i="46"/>
  <c r="DE502" i="46"/>
  <c r="DG502" i="46"/>
  <c r="DH502" i="46"/>
  <c r="DI502" i="46"/>
  <c r="DJ502" i="46"/>
  <c r="DL502" i="46"/>
  <c r="DB503" i="46"/>
  <c r="DC503" i="46"/>
  <c r="DD503" i="46"/>
  <c r="DE503" i="46"/>
  <c r="DG503" i="46"/>
  <c r="DH503" i="46"/>
  <c r="DI503" i="46"/>
  <c r="DJ503" i="46"/>
  <c r="DL503" i="46"/>
  <c r="DB504" i="46"/>
  <c r="DF504" i="46" s="1"/>
  <c r="DC504" i="46"/>
  <c r="DD504" i="46"/>
  <c r="DE504" i="46"/>
  <c r="DG504" i="46"/>
  <c r="DH504" i="46"/>
  <c r="DI504" i="46"/>
  <c r="DJ504" i="46"/>
  <c r="DL504" i="46"/>
  <c r="DB505" i="46"/>
  <c r="DC505" i="46"/>
  <c r="DD505" i="46"/>
  <c r="DE505" i="46"/>
  <c r="DG505" i="46"/>
  <c r="DH505" i="46"/>
  <c r="DI505" i="46"/>
  <c r="DJ505" i="46"/>
  <c r="DL505" i="46"/>
  <c r="DB506" i="46"/>
  <c r="DC506" i="46"/>
  <c r="DD506" i="46"/>
  <c r="DE506" i="46"/>
  <c r="DG506" i="46"/>
  <c r="DH506" i="46"/>
  <c r="DI506" i="46"/>
  <c r="DJ506" i="46"/>
  <c r="DL506" i="46"/>
  <c r="DB507" i="46"/>
  <c r="DC507" i="46"/>
  <c r="DD507" i="46"/>
  <c r="DE507" i="46"/>
  <c r="DG507" i="46"/>
  <c r="DH507" i="46"/>
  <c r="DI507" i="46"/>
  <c r="DJ507" i="46"/>
  <c r="DL507" i="46"/>
  <c r="DB508" i="46"/>
  <c r="DC508" i="46"/>
  <c r="DD508" i="46"/>
  <c r="DE508" i="46"/>
  <c r="DG508" i="46"/>
  <c r="DH508" i="46"/>
  <c r="DI508" i="46"/>
  <c r="DJ508" i="46"/>
  <c r="DL508" i="46"/>
  <c r="DB509" i="46"/>
  <c r="DC509" i="46"/>
  <c r="DD509" i="46"/>
  <c r="DE509" i="46"/>
  <c r="DG509" i="46"/>
  <c r="DH509" i="46"/>
  <c r="DI509" i="46"/>
  <c r="DJ509" i="46"/>
  <c r="DL509" i="46"/>
  <c r="DB510" i="46"/>
  <c r="DC510" i="46"/>
  <c r="DD510" i="46"/>
  <c r="DE510" i="46"/>
  <c r="DG510" i="46"/>
  <c r="DH510" i="46"/>
  <c r="DI510" i="46"/>
  <c r="DJ510" i="46"/>
  <c r="DL510" i="46"/>
  <c r="DB511" i="46"/>
  <c r="DC511" i="46"/>
  <c r="DD511" i="46"/>
  <c r="DE511" i="46"/>
  <c r="DG511" i="46"/>
  <c r="DH511" i="46"/>
  <c r="DI511" i="46"/>
  <c r="DJ511" i="46"/>
  <c r="DL511" i="46"/>
  <c r="DB512" i="46"/>
  <c r="DC512" i="46"/>
  <c r="DD512" i="46"/>
  <c r="DE512" i="46"/>
  <c r="DG512" i="46"/>
  <c r="DH512" i="46"/>
  <c r="DI512" i="46"/>
  <c r="DJ512" i="46"/>
  <c r="DL512" i="46"/>
  <c r="DB513" i="46"/>
  <c r="DC513" i="46"/>
  <c r="DD513" i="46"/>
  <c r="DE513" i="46"/>
  <c r="DG513" i="46"/>
  <c r="DH513" i="46"/>
  <c r="DI513" i="46"/>
  <c r="DJ513" i="46"/>
  <c r="DL513" i="46"/>
  <c r="DB514" i="46"/>
  <c r="DC514" i="46"/>
  <c r="DD514" i="46"/>
  <c r="DE514" i="46"/>
  <c r="DG514" i="46"/>
  <c r="DH514" i="46"/>
  <c r="DI514" i="46"/>
  <c r="DJ514" i="46"/>
  <c r="DL514" i="46"/>
  <c r="DB515" i="46"/>
  <c r="DC515" i="46"/>
  <c r="DD515" i="46"/>
  <c r="DE515" i="46"/>
  <c r="DG515" i="46"/>
  <c r="DH515" i="46"/>
  <c r="DI515" i="46"/>
  <c r="DJ515" i="46"/>
  <c r="DK515" i="46" s="1"/>
  <c r="DL515" i="46"/>
  <c r="DB516" i="46"/>
  <c r="DC516" i="46"/>
  <c r="DD516" i="46"/>
  <c r="DE516" i="46"/>
  <c r="DG516" i="46"/>
  <c r="DH516" i="46"/>
  <c r="DI516" i="46"/>
  <c r="DJ516" i="46"/>
  <c r="DL516" i="46"/>
  <c r="DB517" i="46"/>
  <c r="DC517" i="46"/>
  <c r="DD517" i="46"/>
  <c r="DE517" i="46"/>
  <c r="DG517" i="46"/>
  <c r="DH517" i="46"/>
  <c r="DI517" i="46"/>
  <c r="DJ517" i="46"/>
  <c r="DL517" i="46"/>
  <c r="DB518" i="46"/>
  <c r="DC518" i="46"/>
  <c r="DD518" i="46"/>
  <c r="DE518" i="46"/>
  <c r="DG518" i="46"/>
  <c r="DH518" i="46"/>
  <c r="DI518" i="46"/>
  <c r="DJ518" i="46"/>
  <c r="DL518" i="46"/>
  <c r="DB519" i="46"/>
  <c r="DC519" i="46"/>
  <c r="DD519" i="46"/>
  <c r="DE519" i="46"/>
  <c r="DG519" i="46"/>
  <c r="DH519" i="46"/>
  <c r="DI519" i="46"/>
  <c r="DJ519" i="46"/>
  <c r="DL519" i="46"/>
  <c r="DB520" i="46"/>
  <c r="DC520" i="46"/>
  <c r="DD520" i="46"/>
  <c r="DE520" i="46"/>
  <c r="DG520" i="46"/>
  <c r="DH520" i="46"/>
  <c r="DI520" i="46"/>
  <c r="DJ520" i="46"/>
  <c r="DL520" i="46"/>
  <c r="DB521" i="46"/>
  <c r="DC521" i="46"/>
  <c r="DD521" i="46"/>
  <c r="DE521" i="46"/>
  <c r="DG521" i="46"/>
  <c r="DH521" i="46"/>
  <c r="DI521" i="46"/>
  <c r="DJ521" i="46"/>
  <c r="DL521" i="46"/>
  <c r="DB522" i="46"/>
  <c r="DC522" i="46"/>
  <c r="DD522" i="46"/>
  <c r="DE522" i="46"/>
  <c r="DG522" i="46"/>
  <c r="DH522" i="46"/>
  <c r="DI522" i="46"/>
  <c r="DJ522" i="46"/>
  <c r="DL522" i="46"/>
  <c r="DB523" i="46"/>
  <c r="DC523" i="46"/>
  <c r="DD523" i="46"/>
  <c r="DE523" i="46"/>
  <c r="DG523" i="46"/>
  <c r="DH523" i="46"/>
  <c r="DI523" i="46"/>
  <c r="DJ523" i="46"/>
  <c r="DL523" i="46"/>
  <c r="DB524" i="46"/>
  <c r="DC524" i="46"/>
  <c r="DD524" i="46"/>
  <c r="DE524" i="46"/>
  <c r="DG524" i="46"/>
  <c r="DH524" i="46"/>
  <c r="DI524" i="46"/>
  <c r="DJ524" i="46"/>
  <c r="DL524" i="46"/>
  <c r="DB525" i="46"/>
  <c r="DC525" i="46"/>
  <c r="DD525" i="46"/>
  <c r="DE525" i="46"/>
  <c r="DG525" i="46"/>
  <c r="DH525" i="46"/>
  <c r="DI525" i="46"/>
  <c r="DJ525" i="46"/>
  <c r="DL525" i="46"/>
  <c r="DB526" i="46"/>
  <c r="DC526" i="46"/>
  <c r="DD526" i="46"/>
  <c r="DE526" i="46"/>
  <c r="DG526" i="46"/>
  <c r="DH526" i="46"/>
  <c r="DI526" i="46"/>
  <c r="DJ526" i="46"/>
  <c r="DL526" i="46"/>
  <c r="DB527" i="46"/>
  <c r="DC527" i="46"/>
  <c r="DD527" i="46"/>
  <c r="DE527" i="46"/>
  <c r="DG527" i="46"/>
  <c r="DH527" i="46"/>
  <c r="DI527" i="46"/>
  <c r="DJ527" i="46"/>
  <c r="DL527" i="46"/>
  <c r="DB528" i="46"/>
  <c r="DC528" i="46"/>
  <c r="DD528" i="46"/>
  <c r="DE528" i="46"/>
  <c r="DG528" i="46"/>
  <c r="DH528" i="46"/>
  <c r="DI528" i="46"/>
  <c r="DJ528" i="46"/>
  <c r="DL528" i="46"/>
  <c r="DB529" i="46"/>
  <c r="DC529" i="46"/>
  <c r="DD529" i="46"/>
  <c r="DE529" i="46"/>
  <c r="DG529" i="46"/>
  <c r="DH529" i="46"/>
  <c r="DI529" i="46"/>
  <c r="DJ529" i="46"/>
  <c r="DL529" i="46"/>
  <c r="DB530" i="46"/>
  <c r="DC530" i="46"/>
  <c r="DD530" i="46"/>
  <c r="DE530" i="46"/>
  <c r="DG530" i="46"/>
  <c r="DH530" i="46"/>
  <c r="DI530" i="46"/>
  <c r="DJ530" i="46"/>
  <c r="DL530" i="46"/>
  <c r="DB531" i="46"/>
  <c r="DC531" i="46"/>
  <c r="DD531" i="46"/>
  <c r="DE531" i="46"/>
  <c r="DG531" i="46"/>
  <c r="DH531" i="46"/>
  <c r="DI531" i="46"/>
  <c r="DJ531" i="46"/>
  <c r="DL531" i="46"/>
  <c r="DB532" i="46"/>
  <c r="DC532" i="46"/>
  <c r="DD532" i="46"/>
  <c r="DE532" i="46"/>
  <c r="DG532" i="46"/>
  <c r="DH532" i="46"/>
  <c r="DI532" i="46"/>
  <c r="DJ532" i="46"/>
  <c r="DL532" i="46"/>
  <c r="DB533" i="46"/>
  <c r="DC533" i="46"/>
  <c r="DD533" i="46"/>
  <c r="DE533" i="46"/>
  <c r="DG533" i="46"/>
  <c r="DH533" i="46"/>
  <c r="DI533" i="46"/>
  <c r="DJ533" i="46"/>
  <c r="DL533" i="46"/>
  <c r="DB534" i="46"/>
  <c r="DC534" i="46"/>
  <c r="DD534" i="46"/>
  <c r="DE534" i="46"/>
  <c r="DG534" i="46"/>
  <c r="DH534" i="46"/>
  <c r="DI534" i="46"/>
  <c r="DJ534" i="46"/>
  <c r="DL534" i="46"/>
  <c r="DB535" i="46"/>
  <c r="DC535" i="46"/>
  <c r="DD535" i="46"/>
  <c r="DE535" i="46"/>
  <c r="DG535" i="46"/>
  <c r="DH535" i="46"/>
  <c r="DI535" i="46"/>
  <c r="DJ535" i="46"/>
  <c r="DL535" i="46"/>
  <c r="DB536" i="46"/>
  <c r="DC536" i="46"/>
  <c r="DD536" i="46"/>
  <c r="DE536" i="46"/>
  <c r="DG536" i="46"/>
  <c r="DH536" i="46"/>
  <c r="DI536" i="46"/>
  <c r="DJ536" i="46"/>
  <c r="DL536" i="46"/>
  <c r="DB537" i="46"/>
  <c r="DC537" i="46"/>
  <c r="DD537" i="46"/>
  <c r="DE537" i="46"/>
  <c r="DG537" i="46"/>
  <c r="DH537" i="46"/>
  <c r="DI537" i="46"/>
  <c r="DJ537" i="46"/>
  <c r="DL537" i="46"/>
  <c r="DB538" i="46"/>
  <c r="DC538" i="46"/>
  <c r="DD538" i="46"/>
  <c r="DE538" i="46"/>
  <c r="DG538" i="46"/>
  <c r="DH538" i="46"/>
  <c r="DI538" i="46"/>
  <c r="DJ538" i="46"/>
  <c r="DL538" i="46"/>
  <c r="DB539" i="46"/>
  <c r="DC539" i="46"/>
  <c r="DD539" i="46"/>
  <c r="DE539" i="46"/>
  <c r="DG539" i="46"/>
  <c r="DH539" i="46"/>
  <c r="DI539" i="46"/>
  <c r="DJ539" i="46"/>
  <c r="DK539" i="46" s="1"/>
  <c r="DL539" i="46"/>
  <c r="DB540" i="46"/>
  <c r="DC540" i="46"/>
  <c r="DD540" i="46"/>
  <c r="DE540" i="46"/>
  <c r="DG540" i="46"/>
  <c r="DH540" i="46"/>
  <c r="DI540" i="46"/>
  <c r="DJ540" i="46"/>
  <c r="DL540" i="46"/>
  <c r="DB541" i="46"/>
  <c r="DC541" i="46"/>
  <c r="DD541" i="46"/>
  <c r="DE541" i="46"/>
  <c r="DG541" i="46"/>
  <c r="DH541" i="46"/>
  <c r="DK541" i="46" s="1"/>
  <c r="DI541" i="46"/>
  <c r="DJ541" i="46"/>
  <c r="DL541" i="46"/>
  <c r="DB542" i="46"/>
  <c r="DC542" i="46"/>
  <c r="DD542" i="46"/>
  <c r="DE542" i="46"/>
  <c r="DG542" i="46"/>
  <c r="DK542" i="46" s="1"/>
  <c r="DH542" i="46"/>
  <c r="DI542" i="46"/>
  <c r="DJ542" i="46"/>
  <c r="DL542" i="46"/>
  <c r="DB543" i="46"/>
  <c r="DC543" i="46"/>
  <c r="DD543" i="46"/>
  <c r="DE543" i="46"/>
  <c r="DG543" i="46"/>
  <c r="DH543" i="46"/>
  <c r="DI543" i="46"/>
  <c r="DJ543" i="46"/>
  <c r="DL543" i="46"/>
  <c r="DB544" i="46"/>
  <c r="DC544" i="46"/>
  <c r="DD544" i="46"/>
  <c r="DE544" i="46"/>
  <c r="DG544" i="46"/>
  <c r="DH544" i="46"/>
  <c r="DI544" i="46"/>
  <c r="DJ544" i="46"/>
  <c r="DL544" i="46"/>
  <c r="DB545" i="46"/>
  <c r="DC545" i="46"/>
  <c r="DD545" i="46"/>
  <c r="DE545" i="46"/>
  <c r="DG545" i="46"/>
  <c r="DH545" i="46"/>
  <c r="DI545" i="46"/>
  <c r="DJ545" i="46"/>
  <c r="DL545" i="46"/>
  <c r="DB546" i="46"/>
  <c r="DF546" i="46" s="1"/>
  <c r="DC546" i="46"/>
  <c r="DD546" i="46"/>
  <c r="DE546" i="46"/>
  <c r="DG546" i="46"/>
  <c r="DH546" i="46"/>
  <c r="DI546" i="46"/>
  <c r="DJ546" i="46"/>
  <c r="DL546" i="46"/>
  <c r="DB547" i="46"/>
  <c r="DC547" i="46"/>
  <c r="DD547" i="46"/>
  <c r="DE547" i="46"/>
  <c r="DG547" i="46"/>
  <c r="DH547" i="46"/>
  <c r="DI547" i="46"/>
  <c r="DJ547" i="46"/>
  <c r="DL547" i="46"/>
  <c r="DB548" i="46"/>
  <c r="DC548" i="46"/>
  <c r="DD548" i="46"/>
  <c r="DE548" i="46"/>
  <c r="DG548" i="46"/>
  <c r="DH548" i="46"/>
  <c r="DI548" i="46"/>
  <c r="DJ548" i="46"/>
  <c r="DL548" i="46"/>
  <c r="DB549" i="46"/>
  <c r="DC549" i="46"/>
  <c r="DD549" i="46"/>
  <c r="DE549" i="46"/>
  <c r="DG549" i="46"/>
  <c r="DK549" i="46" s="1"/>
  <c r="DH549" i="46"/>
  <c r="DI549" i="46"/>
  <c r="DJ549" i="46"/>
  <c r="DL549" i="46"/>
  <c r="DB550" i="46"/>
  <c r="DC550" i="46"/>
  <c r="DD550" i="46"/>
  <c r="DE550" i="46"/>
  <c r="DG550" i="46"/>
  <c r="DH550" i="46"/>
  <c r="DI550" i="46"/>
  <c r="DJ550" i="46"/>
  <c r="DL550" i="46"/>
  <c r="DB551" i="46"/>
  <c r="DC551" i="46"/>
  <c r="DD551" i="46"/>
  <c r="DE551" i="46"/>
  <c r="DG551" i="46"/>
  <c r="DH551" i="46"/>
  <c r="DI551" i="46"/>
  <c r="DJ551" i="46"/>
  <c r="DL551" i="46"/>
  <c r="DB552" i="46"/>
  <c r="DC552" i="46"/>
  <c r="DD552" i="46"/>
  <c r="DE552" i="46"/>
  <c r="DG552" i="46"/>
  <c r="DH552" i="46"/>
  <c r="DI552" i="46"/>
  <c r="DJ552" i="46"/>
  <c r="DL552" i="46"/>
  <c r="DB553" i="46"/>
  <c r="DC553" i="46"/>
  <c r="DD553" i="46"/>
  <c r="DE553" i="46"/>
  <c r="DG553" i="46"/>
  <c r="DH553" i="46"/>
  <c r="DI553" i="46"/>
  <c r="DJ553" i="46"/>
  <c r="DL553" i="46"/>
  <c r="DB554" i="46"/>
  <c r="DC554" i="46"/>
  <c r="DD554" i="46"/>
  <c r="DE554" i="46"/>
  <c r="DG554" i="46"/>
  <c r="DH554" i="46"/>
  <c r="DI554" i="46"/>
  <c r="DJ554" i="46"/>
  <c r="DL554" i="46"/>
  <c r="DB555" i="46"/>
  <c r="DC555" i="46"/>
  <c r="DD555" i="46"/>
  <c r="DE555" i="46"/>
  <c r="DG555" i="46"/>
  <c r="DH555" i="46"/>
  <c r="DI555" i="46"/>
  <c r="DJ555" i="46"/>
  <c r="DL555" i="46"/>
  <c r="DB556" i="46"/>
  <c r="DC556" i="46"/>
  <c r="DD556" i="46"/>
  <c r="DE556" i="46"/>
  <c r="DG556" i="46"/>
  <c r="DH556" i="46"/>
  <c r="DI556" i="46"/>
  <c r="DJ556" i="46"/>
  <c r="DL556" i="46"/>
  <c r="DB557" i="46"/>
  <c r="DC557" i="46"/>
  <c r="DD557" i="46"/>
  <c r="DE557" i="46"/>
  <c r="DG557" i="46"/>
  <c r="DH557" i="46"/>
  <c r="DI557" i="46"/>
  <c r="DJ557" i="46"/>
  <c r="DL557" i="46"/>
  <c r="DB558" i="46"/>
  <c r="DF558" i="46" s="1"/>
  <c r="DC558" i="46"/>
  <c r="DD558" i="46"/>
  <c r="DE558" i="46"/>
  <c r="DG558" i="46"/>
  <c r="DH558" i="46"/>
  <c r="DI558" i="46"/>
  <c r="DJ558" i="46"/>
  <c r="DL558" i="46"/>
  <c r="DB559" i="46"/>
  <c r="DC559" i="46"/>
  <c r="DD559" i="46"/>
  <c r="DE559" i="46"/>
  <c r="DG559" i="46"/>
  <c r="DH559" i="46"/>
  <c r="DI559" i="46"/>
  <c r="DJ559" i="46"/>
  <c r="DL559" i="46"/>
  <c r="DB560" i="46"/>
  <c r="DC560" i="46"/>
  <c r="DD560" i="46"/>
  <c r="DE560" i="46"/>
  <c r="DG560" i="46"/>
  <c r="DH560" i="46"/>
  <c r="DI560" i="46"/>
  <c r="DJ560" i="46"/>
  <c r="DL560" i="46"/>
  <c r="DB561" i="46"/>
  <c r="DC561" i="46"/>
  <c r="DD561" i="46"/>
  <c r="DE561" i="46"/>
  <c r="DG561" i="46"/>
  <c r="DH561" i="46"/>
  <c r="DI561" i="46"/>
  <c r="DJ561" i="46"/>
  <c r="DL561" i="46"/>
  <c r="DB562" i="46"/>
  <c r="DC562" i="46"/>
  <c r="DD562" i="46"/>
  <c r="DE562" i="46"/>
  <c r="DG562" i="46"/>
  <c r="DH562" i="46"/>
  <c r="DI562" i="46"/>
  <c r="DJ562" i="46"/>
  <c r="DL562" i="46"/>
  <c r="DB563" i="46"/>
  <c r="DC563" i="46"/>
  <c r="DD563" i="46"/>
  <c r="DE563" i="46"/>
  <c r="DG563" i="46"/>
  <c r="DH563" i="46"/>
  <c r="DI563" i="46"/>
  <c r="DJ563" i="46"/>
  <c r="DL563" i="46"/>
  <c r="DB564" i="46"/>
  <c r="DC564" i="46"/>
  <c r="DD564" i="46"/>
  <c r="DE564" i="46"/>
  <c r="DG564" i="46"/>
  <c r="DH564" i="46"/>
  <c r="DK564" i="46" s="1"/>
  <c r="DI564" i="46"/>
  <c r="DJ564" i="46"/>
  <c r="DL564" i="46"/>
  <c r="DB565" i="46"/>
  <c r="DC565" i="46"/>
  <c r="DD565" i="46"/>
  <c r="DE565" i="46"/>
  <c r="DG565" i="46"/>
  <c r="DH565" i="46"/>
  <c r="DI565" i="46"/>
  <c r="DJ565" i="46"/>
  <c r="DL565" i="46"/>
  <c r="DB566" i="46"/>
  <c r="DF566" i="46" s="1"/>
  <c r="DC566" i="46"/>
  <c r="DD566" i="46"/>
  <c r="DE566" i="46"/>
  <c r="DG566" i="46"/>
  <c r="DH566" i="46"/>
  <c r="DI566" i="46"/>
  <c r="DJ566" i="46"/>
  <c r="DL566" i="46"/>
  <c r="DB567" i="46"/>
  <c r="DF567" i="46" s="1"/>
  <c r="DC567" i="46"/>
  <c r="DD567" i="46"/>
  <c r="DE567" i="46"/>
  <c r="DG567" i="46"/>
  <c r="DH567" i="46"/>
  <c r="DI567" i="46"/>
  <c r="DJ567" i="46"/>
  <c r="DL567" i="46"/>
  <c r="DB568" i="46"/>
  <c r="DC568" i="46"/>
  <c r="DD568" i="46"/>
  <c r="DE568" i="46"/>
  <c r="DG568" i="46"/>
  <c r="DH568" i="46"/>
  <c r="DI568" i="46"/>
  <c r="DJ568" i="46"/>
  <c r="DL568" i="46"/>
  <c r="DB569" i="46"/>
  <c r="DC569" i="46"/>
  <c r="DD569" i="46"/>
  <c r="DE569" i="46"/>
  <c r="DG569" i="46"/>
  <c r="DH569" i="46"/>
  <c r="DI569" i="46"/>
  <c r="DJ569" i="46"/>
  <c r="DL569" i="46"/>
  <c r="DB570" i="46"/>
  <c r="DC570" i="46"/>
  <c r="DD570" i="46"/>
  <c r="DE570" i="46"/>
  <c r="DG570" i="46"/>
  <c r="DH570" i="46"/>
  <c r="DI570" i="46"/>
  <c r="DJ570" i="46"/>
  <c r="DL570" i="46"/>
  <c r="DB571" i="46"/>
  <c r="DC571" i="46"/>
  <c r="DD571" i="46"/>
  <c r="DE571" i="46"/>
  <c r="DG571" i="46"/>
  <c r="DH571" i="46"/>
  <c r="DI571" i="46"/>
  <c r="DJ571" i="46"/>
  <c r="DL571" i="46"/>
  <c r="DB572" i="46"/>
  <c r="DC572" i="46"/>
  <c r="DD572" i="46"/>
  <c r="DE572" i="46"/>
  <c r="DG572" i="46"/>
  <c r="DH572" i="46"/>
  <c r="DI572" i="46"/>
  <c r="DJ572" i="46"/>
  <c r="DL572" i="46"/>
  <c r="DB573" i="46"/>
  <c r="DC573" i="46"/>
  <c r="DD573" i="46"/>
  <c r="DE573" i="46"/>
  <c r="DG573" i="46"/>
  <c r="DH573" i="46"/>
  <c r="DI573" i="46"/>
  <c r="DJ573" i="46"/>
  <c r="DL573" i="46"/>
  <c r="DB574" i="46"/>
  <c r="DC574" i="46"/>
  <c r="DD574" i="46"/>
  <c r="DE574" i="46"/>
  <c r="DG574" i="46"/>
  <c r="DH574" i="46"/>
  <c r="DI574" i="46"/>
  <c r="DJ574" i="46"/>
  <c r="DL574" i="46"/>
  <c r="DB575" i="46"/>
  <c r="DC575" i="46"/>
  <c r="DD575" i="46"/>
  <c r="DE575" i="46"/>
  <c r="DG575" i="46"/>
  <c r="DH575" i="46"/>
  <c r="DI575" i="46"/>
  <c r="DJ575" i="46"/>
  <c r="DL575" i="46"/>
  <c r="DB576" i="46"/>
  <c r="DC576" i="46"/>
  <c r="DD576" i="46"/>
  <c r="DE576" i="46"/>
  <c r="DG576" i="46"/>
  <c r="DH576" i="46"/>
  <c r="DI576" i="46"/>
  <c r="DJ576" i="46"/>
  <c r="DL576" i="46"/>
  <c r="DB577" i="46"/>
  <c r="DC577" i="46"/>
  <c r="DF577" i="46" s="1"/>
  <c r="DD577" i="46"/>
  <c r="DE577" i="46"/>
  <c r="DG577" i="46"/>
  <c r="DK577" i="46" s="1"/>
  <c r="DH577" i="46"/>
  <c r="DI577" i="46"/>
  <c r="DJ577" i="46"/>
  <c r="DL577" i="46"/>
  <c r="DB578" i="46"/>
  <c r="DC578" i="46"/>
  <c r="DD578" i="46"/>
  <c r="DE578" i="46"/>
  <c r="DG578" i="46"/>
  <c r="DH578" i="46"/>
  <c r="DI578" i="46"/>
  <c r="DJ578" i="46"/>
  <c r="DL578" i="46"/>
  <c r="DB579" i="46"/>
  <c r="DC579" i="46"/>
  <c r="DD579" i="46"/>
  <c r="DE579" i="46"/>
  <c r="DG579" i="46"/>
  <c r="DH579" i="46"/>
  <c r="DI579" i="46"/>
  <c r="DJ579" i="46"/>
  <c r="DL579" i="46"/>
  <c r="DB580" i="46"/>
  <c r="DC580" i="46"/>
  <c r="DD580" i="46"/>
  <c r="DE580" i="46"/>
  <c r="DG580" i="46"/>
  <c r="DH580" i="46"/>
  <c r="DI580" i="46"/>
  <c r="DJ580" i="46"/>
  <c r="DL580" i="46"/>
  <c r="DB581" i="46"/>
  <c r="DC581" i="46"/>
  <c r="DD581" i="46"/>
  <c r="DE581" i="46"/>
  <c r="DG581" i="46"/>
  <c r="DH581" i="46"/>
  <c r="DI581" i="46"/>
  <c r="DJ581" i="46"/>
  <c r="DL581" i="46"/>
  <c r="DB582" i="46"/>
  <c r="DC582" i="46"/>
  <c r="DD582" i="46"/>
  <c r="DE582" i="46"/>
  <c r="DG582" i="46"/>
  <c r="DH582" i="46"/>
  <c r="DI582" i="46"/>
  <c r="DJ582" i="46"/>
  <c r="DL582" i="46"/>
  <c r="DB583" i="46"/>
  <c r="DC583" i="46"/>
  <c r="DD583" i="46"/>
  <c r="DE583" i="46"/>
  <c r="DG583" i="46"/>
  <c r="DH583" i="46"/>
  <c r="DI583" i="46"/>
  <c r="DJ583" i="46"/>
  <c r="DL583" i="46"/>
  <c r="DB584" i="46"/>
  <c r="DC584" i="46"/>
  <c r="DD584" i="46"/>
  <c r="DE584" i="46"/>
  <c r="DG584" i="46"/>
  <c r="DH584" i="46"/>
  <c r="DI584" i="46"/>
  <c r="DJ584" i="46"/>
  <c r="DL584" i="46"/>
  <c r="DB585" i="46"/>
  <c r="DC585" i="46"/>
  <c r="DD585" i="46"/>
  <c r="DE585" i="46"/>
  <c r="DG585" i="46"/>
  <c r="DK585" i="46" s="1"/>
  <c r="DH585" i="46"/>
  <c r="DI585" i="46"/>
  <c r="DJ585" i="46"/>
  <c r="DL585" i="46"/>
  <c r="DB586" i="46"/>
  <c r="DC586" i="46"/>
  <c r="DD586" i="46"/>
  <c r="DE586" i="46"/>
  <c r="DG586" i="46"/>
  <c r="DH586" i="46"/>
  <c r="DI586" i="46"/>
  <c r="DJ586" i="46"/>
  <c r="DL586" i="46"/>
  <c r="DB587" i="46"/>
  <c r="DC587" i="46"/>
  <c r="DD587" i="46"/>
  <c r="DE587" i="46"/>
  <c r="DG587" i="46"/>
  <c r="DH587" i="46"/>
  <c r="DI587" i="46"/>
  <c r="DJ587" i="46"/>
  <c r="DL587" i="46"/>
  <c r="DB588" i="46"/>
  <c r="DC588" i="46"/>
  <c r="DD588" i="46"/>
  <c r="DE588" i="46"/>
  <c r="DG588" i="46"/>
  <c r="DH588" i="46"/>
  <c r="DI588" i="46"/>
  <c r="DJ588" i="46"/>
  <c r="DL588" i="46"/>
  <c r="DB589" i="46"/>
  <c r="DC589" i="46"/>
  <c r="DD589" i="46"/>
  <c r="DE589" i="46"/>
  <c r="DG589" i="46"/>
  <c r="DH589" i="46"/>
  <c r="DI589" i="46"/>
  <c r="DJ589" i="46"/>
  <c r="DL589" i="46"/>
  <c r="DB590" i="46"/>
  <c r="DC590" i="46"/>
  <c r="DD590" i="46"/>
  <c r="DE590" i="46"/>
  <c r="DG590" i="46"/>
  <c r="DH590" i="46"/>
  <c r="DI590" i="46"/>
  <c r="DJ590" i="46"/>
  <c r="DL590" i="46"/>
  <c r="DB591" i="46"/>
  <c r="DC591" i="46"/>
  <c r="DD591" i="46"/>
  <c r="DE591" i="46"/>
  <c r="DG591" i="46"/>
  <c r="DH591" i="46"/>
  <c r="DI591" i="46"/>
  <c r="DJ591" i="46"/>
  <c r="DL591" i="46"/>
  <c r="DB592" i="46"/>
  <c r="DC592" i="46"/>
  <c r="DD592" i="46"/>
  <c r="DE592" i="46"/>
  <c r="DG592" i="46"/>
  <c r="DH592" i="46"/>
  <c r="DI592" i="46"/>
  <c r="DJ592" i="46"/>
  <c r="DL592" i="46"/>
  <c r="DB593" i="46"/>
  <c r="DC593" i="46"/>
  <c r="DD593" i="46"/>
  <c r="DE593" i="46"/>
  <c r="DG593" i="46"/>
  <c r="DH593" i="46"/>
  <c r="DI593" i="46"/>
  <c r="DJ593" i="46"/>
  <c r="DL593" i="46"/>
  <c r="DB594" i="46"/>
  <c r="DC594" i="46"/>
  <c r="DD594" i="46"/>
  <c r="DE594" i="46"/>
  <c r="DG594" i="46"/>
  <c r="DH594" i="46"/>
  <c r="DI594" i="46"/>
  <c r="DJ594" i="46"/>
  <c r="DL594" i="46"/>
  <c r="DB595" i="46"/>
  <c r="DC595" i="46"/>
  <c r="DD595" i="46"/>
  <c r="DE595" i="46"/>
  <c r="DG595" i="46"/>
  <c r="DH595" i="46"/>
  <c r="DI595" i="46"/>
  <c r="DJ595" i="46"/>
  <c r="DL595" i="46"/>
  <c r="DB596" i="46"/>
  <c r="DC596" i="46"/>
  <c r="DD596" i="46"/>
  <c r="DE596" i="46"/>
  <c r="DG596" i="46"/>
  <c r="DH596" i="46"/>
  <c r="DI596" i="46"/>
  <c r="DJ596" i="46"/>
  <c r="DL596" i="46"/>
  <c r="DB597" i="46"/>
  <c r="DC597" i="46"/>
  <c r="DD597" i="46"/>
  <c r="DE597" i="46"/>
  <c r="DG597" i="46"/>
  <c r="DH597" i="46"/>
  <c r="DI597" i="46"/>
  <c r="DJ597" i="46"/>
  <c r="DL597" i="46"/>
  <c r="DB598" i="46"/>
  <c r="DC598" i="46"/>
  <c r="DD598" i="46"/>
  <c r="DE598" i="46"/>
  <c r="DG598" i="46"/>
  <c r="DH598" i="46"/>
  <c r="DI598" i="46"/>
  <c r="DJ598" i="46"/>
  <c r="DL598" i="46"/>
  <c r="DB599" i="46"/>
  <c r="DC599" i="46"/>
  <c r="DD599" i="46"/>
  <c r="DE599" i="46"/>
  <c r="DG599" i="46"/>
  <c r="DH599" i="46"/>
  <c r="DI599" i="46"/>
  <c r="DJ599" i="46"/>
  <c r="DL599" i="46"/>
  <c r="DB600" i="46"/>
  <c r="DC600" i="46"/>
  <c r="DD600" i="46"/>
  <c r="DE600" i="46"/>
  <c r="DG600" i="46"/>
  <c r="DH600" i="46"/>
  <c r="DI600" i="46"/>
  <c r="DJ600" i="46"/>
  <c r="DL600" i="46"/>
  <c r="DB601" i="46"/>
  <c r="DC601" i="46"/>
  <c r="DD601" i="46"/>
  <c r="DE601" i="46"/>
  <c r="DG601" i="46"/>
  <c r="DH601" i="46"/>
  <c r="DI601" i="46"/>
  <c r="DJ601" i="46"/>
  <c r="DL601" i="46"/>
  <c r="DB602" i="46"/>
  <c r="DC602" i="46"/>
  <c r="DD602" i="46"/>
  <c r="DE602" i="46"/>
  <c r="DG602" i="46"/>
  <c r="DH602" i="46"/>
  <c r="DI602" i="46"/>
  <c r="DJ602" i="46"/>
  <c r="DL602" i="46"/>
  <c r="DB603" i="46"/>
  <c r="DF603" i="46" s="1"/>
  <c r="DC603" i="46"/>
  <c r="DD603" i="46"/>
  <c r="DE603" i="46"/>
  <c r="DG603" i="46"/>
  <c r="DH603" i="46"/>
  <c r="DI603" i="46"/>
  <c r="DJ603" i="46"/>
  <c r="DL603" i="46"/>
  <c r="DM603" i="46" s="1"/>
  <c r="DB604" i="46"/>
  <c r="DF604" i="46" s="1"/>
  <c r="DC604" i="46"/>
  <c r="DD604" i="46"/>
  <c r="DE604" i="46"/>
  <c r="DG604" i="46"/>
  <c r="DH604" i="46"/>
  <c r="DI604" i="46"/>
  <c r="DJ604" i="46"/>
  <c r="DL604" i="46"/>
  <c r="DB605" i="46"/>
  <c r="DC605" i="46"/>
  <c r="DD605" i="46"/>
  <c r="DE605" i="46"/>
  <c r="DG605" i="46"/>
  <c r="DK605" i="46" s="1"/>
  <c r="DH605" i="46"/>
  <c r="DI605" i="46"/>
  <c r="DJ605" i="46"/>
  <c r="DL605" i="46"/>
  <c r="DB606" i="46"/>
  <c r="DC606" i="46"/>
  <c r="DD606" i="46"/>
  <c r="DE606" i="46"/>
  <c r="DG606" i="46"/>
  <c r="DH606" i="46"/>
  <c r="DI606" i="46"/>
  <c r="DJ606" i="46"/>
  <c r="DL606" i="46"/>
  <c r="DB607" i="46"/>
  <c r="DC607" i="46"/>
  <c r="DD607" i="46"/>
  <c r="DE607" i="46"/>
  <c r="DG607" i="46"/>
  <c r="DH607" i="46"/>
  <c r="DI607" i="46"/>
  <c r="DJ607" i="46"/>
  <c r="DL607" i="46"/>
  <c r="DB608" i="46"/>
  <c r="DC608" i="46"/>
  <c r="DD608" i="46"/>
  <c r="DE608" i="46"/>
  <c r="DG608" i="46"/>
  <c r="DH608" i="46"/>
  <c r="DI608" i="46"/>
  <c r="DJ608" i="46"/>
  <c r="DL608" i="46"/>
  <c r="DB609" i="46"/>
  <c r="DC609" i="46"/>
  <c r="DD609" i="46"/>
  <c r="DE609" i="46"/>
  <c r="DG609" i="46"/>
  <c r="DH609" i="46"/>
  <c r="DI609" i="46"/>
  <c r="DJ609" i="46"/>
  <c r="DL609" i="46"/>
  <c r="DB610" i="46"/>
  <c r="DC610" i="46"/>
  <c r="DD610" i="46"/>
  <c r="DE610" i="46"/>
  <c r="DG610" i="46"/>
  <c r="DH610" i="46"/>
  <c r="DI610" i="46"/>
  <c r="DJ610" i="46"/>
  <c r="DL610" i="46"/>
  <c r="DB611" i="46"/>
  <c r="DC611" i="46"/>
  <c r="DD611" i="46"/>
  <c r="DE611" i="46"/>
  <c r="DG611" i="46"/>
  <c r="DH611" i="46"/>
  <c r="DI611" i="46"/>
  <c r="DJ611" i="46"/>
  <c r="DL611" i="46"/>
  <c r="DB612" i="46"/>
  <c r="DF612" i="46" s="1"/>
  <c r="DC612" i="46"/>
  <c r="DD612" i="46"/>
  <c r="DE612" i="46"/>
  <c r="DG612" i="46"/>
  <c r="DH612" i="46"/>
  <c r="DI612" i="46"/>
  <c r="DJ612" i="46"/>
  <c r="DL612" i="46"/>
  <c r="DB613" i="46"/>
  <c r="DC613" i="46"/>
  <c r="DD613" i="46"/>
  <c r="DE613" i="46"/>
  <c r="DG613" i="46"/>
  <c r="DK613" i="46" s="1"/>
  <c r="DH613" i="46"/>
  <c r="DI613" i="46"/>
  <c r="DJ613" i="46"/>
  <c r="DL613" i="46"/>
  <c r="DB614" i="46"/>
  <c r="DC614" i="46"/>
  <c r="DD614" i="46"/>
  <c r="DE614" i="46"/>
  <c r="DG614" i="46"/>
  <c r="DH614" i="46"/>
  <c r="DI614" i="46"/>
  <c r="DJ614" i="46"/>
  <c r="DL614" i="46"/>
  <c r="DB615" i="46"/>
  <c r="DC615" i="46"/>
  <c r="DD615" i="46"/>
  <c r="DE615" i="46"/>
  <c r="DG615" i="46"/>
  <c r="DK615" i="46" s="1"/>
  <c r="DN615" i="46" s="1"/>
  <c r="DH615" i="46"/>
  <c r="DI615" i="46"/>
  <c r="DJ615" i="46"/>
  <c r="DL615" i="46"/>
  <c r="DB616" i="46"/>
  <c r="DC616" i="46"/>
  <c r="DD616" i="46"/>
  <c r="DE616" i="46"/>
  <c r="DG616" i="46"/>
  <c r="DH616" i="46"/>
  <c r="DI616" i="46"/>
  <c r="DJ616" i="46"/>
  <c r="DL616" i="46"/>
  <c r="DB617" i="46"/>
  <c r="DC617" i="46"/>
  <c r="DD617" i="46"/>
  <c r="DE617" i="46"/>
  <c r="DG617" i="46"/>
  <c r="DH617" i="46"/>
  <c r="DI617" i="46"/>
  <c r="DJ617" i="46"/>
  <c r="DL617" i="46"/>
  <c r="DB618" i="46"/>
  <c r="DC618" i="46"/>
  <c r="DD618" i="46"/>
  <c r="DE618" i="46"/>
  <c r="DG618" i="46"/>
  <c r="DH618" i="46"/>
  <c r="DI618" i="46"/>
  <c r="DJ618" i="46"/>
  <c r="DL618" i="46"/>
  <c r="DB619" i="46"/>
  <c r="DC619" i="46"/>
  <c r="DD619" i="46"/>
  <c r="DE619" i="46"/>
  <c r="DG619" i="46"/>
  <c r="DH619" i="46"/>
  <c r="DI619" i="46"/>
  <c r="DJ619" i="46"/>
  <c r="DL619" i="46"/>
  <c r="DB620" i="46"/>
  <c r="DC620" i="46"/>
  <c r="DD620" i="46"/>
  <c r="DE620" i="46"/>
  <c r="DG620" i="46"/>
  <c r="DH620" i="46"/>
  <c r="DI620" i="46"/>
  <c r="DJ620" i="46"/>
  <c r="DL620" i="46"/>
  <c r="DB621" i="46"/>
  <c r="DC621" i="46"/>
  <c r="DD621" i="46"/>
  <c r="DE621" i="46"/>
  <c r="DG621" i="46"/>
  <c r="DH621" i="46"/>
  <c r="DI621" i="46"/>
  <c r="DJ621" i="46"/>
  <c r="DL621" i="46"/>
  <c r="DB622" i="46"/>
  <c r="DC622" i="46"/>
  <c r="DD622" i="46"/>
  <c r="DE622" i="46"/>
  <c r="DG622" i="46"/>
  <c r="DH622" i="46"/>
  <c r="DI622" i="46"/>
  <c r="DJ622" i="46"/>
  <c r="DL622" i="46"/>
  <c r="DB623" i="46"/>
  <c r="DC623" i="46"/>
  <c r="DD623" i="46"/>
  <c r="DE623" i="46"/>
  <c r="DG623" i="46"/>
  <c r="DH623" i="46"/>
  <c r="DI623" i="46"/>
  <c r="DJ623" i="46"/>
  <c r="DL623" i="46"/>
  <c r="DB624" i="46"/>
  <c r="DC624" i="46"/>
  <c r="DD624" i="46"/>
  <c r="DE624" i="46"/>
  <c r="DG624" i="46"/>
  <c r="DH624" i="46"/>
  <c r="DI624" i="46"/>
  <c r="DJ624" i="46"/>
  <c r="DL624" i="46"/>
  <c r="DB625" i="46"/>
  <c r="DC625" i="46"/>
  <c r="DD625" i="46"/>
  <c r="DE625" i="46"/>
  <c r="DG625" i="46"/>
  <c r="DH625" i="46"/>
  <c r="DI625" i="46"/>
  <c r="DJ625" i="46"/>
  <c r="DL625" i="46"/>
  <c r="DB626" i="46"/>
  <c r="DC626" i="46"/>
  <c r="DD626" i="46"/>
  <c r="DE626" i="46"/>
  <c r="DG626" i="46"/>
  <c r="DH626" i="46"/>
  <c r="DI626" i="46"/>
  <c r="DJ626" i="46"/>
  <c r="DL626" i="46"/>
  <c r="DB627" i="46"/>
  <c r="DC627" i="46"/>
  <c r="DD627" i="46"/>
  <c r="DE627" i="46"/>
  <c r="DG627" i="46"/>
  <c r="DH627" i="46"/>
  <c r="DI627" i="46"/>
  <c r="DJ627" i="46"/>
  <c r="DL627" i="46"/>
  <c r="DB628" i="46"/>
  <c r="DC628" i="46"/>
  <c r="DD628" i="46"/>
  <c r="DE628" i="46"/>
  <c r="DF628" i="46"/>
  <c r="DG628" i="46"/>
  <c r="DH628" i="46"/>
  <c r="DI628" i="46"/>
  <c r="DJ628" i="46"/>
  <c r="DL628" i="46"/>
  <c r="DB629" i="46"/>
  <c r="DC629" i="46"/>
  <c r="DD629" i="46"/>
  <c r="DE629" i="46"/>
  <c r="DG629" i="46"/>
  <c r="DH629" i="46"/>
  <c r="DI629" i="46"/>
  <c r="DJ629" i="46"/>
  <c r="DL629" i="46"/>
  <c r="DB630" i="46"/>
  <c r="DC630" i="46"/>
  <c r="DD630" i="46"/>
  <c r="DE630" i="46"/>
  <c r="DG630" i="46"/>
  <c r="DH630" i="46"/>
  <c r="DI630" i="46"/>
  <c r="DJ630" i="46"/>
  <c r="DL630" i="46"/>
  <c r="DB631" i="46"/>
  <c r="DC631" i="46"/>
  <c r="DD631" i="46"/>
  <c r="DE631" i="46"/>
  <c r="DG631" i="46"/>
  <c r="DH631" i="46"/>
  <c r="DI631" i="46"/>
  <c r="DJ631" i="46"/>
  <c r="DL631" i="46"/>
  <c r="DB632" i="46"/>
  <c r="DC632" i="46"/>
  <c r="DD632" i="46"/>
  <c r="DE632" i="46"/>
  <c r="DG632" i="46"/>
  <c r="DH632" i="46"/>
  <c r="DI632" i="46"/>
  <c r="DJ632" i="46"/>
  <c r="DL632" i="46"/>
  <c r="DB633" i="46"/>
  <c r="DC633" i="46"/>
  <c r="DD633" i="46"/>
  <c r="DE633" i="46"/>
  <c r="DG633" i="46"/>
  <c r="DH633" i="46"/>
  <c r="DI633" i="46"/>
  <c r="DJ633" i="46"/>
  <c r="DL633" i="46"/>
  <c r="DB634" i="46"/>
  <c r="DC634" i="46"/>
  <c r="DD634" i="46"/>
  <c r="DE634" i="46"/>
  <c r="DG634" i="46"/>
  <c r="DH634" i="46"/>
  <c r="DI634" i="46"/>
  <c r="DJ634" i="46"/>
  <c r="DL634" i="46"/>
  <c r="DB635" i="46"/>
  <c r="DC635" i="46"/>
  <c r="DD635" i="46"/>
  <c r="DE635" i="46"/>
  <c r="DG635" i="46"/>
  <c r="DH635" i="46"/>
  <c r="DI635" i="46"/>
  <c r="DJ635" i="46"/>
  <c r="DL635" i="46"/>
  <c r="DB636" i="46"/>
  <c r="DC636" i="46"/>
  <c r="DD636" i="46"/>
  <c r="DE636" i="46"/>
  <c r="DG636" i="46"/>
  <c r="DH636" i="46"/>
  <c r="DI636" i="46"/>
  <c r="DJ636" i="46"/>
  <c r="DL636" i="46"/>
  <c r="DB637" i="46"/>
  <c r="DC637" i="46"/>
  <c r="DD637" i="46"/>
  <c r="DE637" i="46"/>
  <c r="DG637" i="46"/>
  <c r="DH637" i="46"/>
  <c r="DI637" i="46"/>
  <c r="DJ637" i="46"/>
  <c r="DL637" i="46"/>
  <c r="DB638" i="46"/>
  <c r="DC638" i="46"/>
  <c r="DD638" i="46"/>
  <c r="DE638" i="46"/>
  <c r="DG638" i="46"/>
  <c r="DH638" i="46"/>
  <c r="DI638" i="46"/>
  <c r="DJ638" i="46"/>
  <c r="DL638" i="46"/>
  <c r="DB639" i="46"/>
  <c r="DC639" i="46"/>
  <c r="DD639" i="46"/>
  <c r="DE639" i="46"/>
  <c r="DG639" i="46"/>
  <c r="DH639" i="46"/>
  <c r="DI639" i="46"/>
  <c r="DJ639" i="46"/>
  <c r="DL639" i="46"/>
  <c r="DB640" i="46"/>
  <c r="DC640" i="46"/>
  <c r="DD640" i="46"/>
  <c r="DE640" i="46"/>
  <c r="DG640" i="46"/>
  <c r="DH640" i="46"/>
  <c r="DI640" i="46"/>
  <c r="DJ640" i="46"/>
  <c r="DL640" i="46"/>
  <c r="DB641" i="46"/>
  <c r="DC641" i="46"/>
  <c r="DD641" i="46"/>
  <c r="DE641" i="46"/>
  <c r="DG641" i="46"/>
  <c r="DH641" i="46"/>
  <c r="DI641" i="46"/>
  <c r="DJ641" i="46"/>
  <c r="DL641" i="46"/>
  <c r="DB642" i="46"/>
  <c r="DC642" i="46"/>
  <c r="DD642" i="46"/>
  <c r="DE642" i="46"/>
  <c r="DG642" i="46"/>
  <c r="DH642" i="46"/>
  <c r="DI642" i="46"/>
  <c r="DJ642" i="46"/>
  <c r="DL642" i="46"/>
  <c r="DB643" i="46"/>
  <c r="DC643" i="46"/>
  <c r="DD643" i="46"/>
  <c r="DE643" i="46"/>
  <c r="DG643" i="46"/>
  <c r="DH643" i="46"/>
  <c r="DI643" i="46"/>
  <c r="DJ643" i="46"/>
  <c r="DL643" i="46"/>
  <c r="DB644" i="46"/>
  <c r="DC644" i="46"/>
  <c r="DD644" i="46"/>
  <c r="DE644" i="46"/>
  <c r="DF644" i="46"/>
  <c r="DG644" i="46"/>
  <c r="DH644" i="46"/>
  <c r="DI644" i="46"/>
  <c r="DJ644" i="46"/>
  <c r="DL644" i="46"/>
  <c r="DB645" i="46"/>
  <c r="DC645" i="46"/>
  <c r="DD645" i="46"/>
  <c r="DE645" i="46"/>
  <c r="DG645" i="46"/>
  <c r="DH645" i="46"/>
  <c r="DI645" i="46"/>
  <c r="DJ645" i="46"/>
  <c r="DL645" i="46"/>
  <c r="DB646" i="46"/>
  <c r="DC646" i="46"/>
  <c r="DD646" i="46"/>
  <c r="DE646" i="46"/>
  <c r="DG646" i="46"/>
  <c r="DH646" i="46"/>
  <c r="DI646" i="46"/>
  <c r="DJ646" i="46"/>
  <c r="DL646" i="46"/>
  <c r="DB647" i="46"/>
  <c r="DC647" i="46"/>
  <c r="DD647" i="46"/>
  <c r="DE647" i="46"/>
  <c r="DG647" i="46"/>
  <c r="DH647" i="46"/>
  <c r="DI647" i="46"/>
  <c r="DJ647" i="46"/>
  <c r="DL647" i="46"/>
  <c r="DB648" i="46"/>
  <c r="DC648" i="46"/>
  <c r="DD648" i="46"/>
  <c r="DE648" i="46"/>
  <c r="DG648" i="46"/>
  <c r="DH648" i="46"/>
  <c r="DI648" i="46"/>
  <c r="DJ648" i="46"/>
  <c r="DL648" i="46"/>
  <c r="DB649" i="46"/>
  <c r="DC649" i="46"/>
  <c r="DD649" i="46"/>
  <c r="DE649" i="46"/>
  <c r="DG649" i="46"/>
  <c r="DH649" i="46"/>
  <c r="DI649" i="46"/>
  <c r="DJ649" i="46"/>
  <c r="DL649" i="46"/>
  <c r="DB650" i="46"/>
  <c r="DC650" i="46"/>
  <c r="DD650" i="46"/>
  <c r="DE650" i="46"/>
  <c r="DG650" i="46"/>
  <c r="DH650" i="46"/>
  <c r="DI650" i="46"/>
  <c r="DJ650" i="46"/>
  <c r="DL650" i="46"/>
  <c r="DB651" i="46"/>
  <c r="DC651" i="46"/>
  <c r="DF651" i="46" s="1"/>
  <c r="DD651" i="46"/>
  <c r="DE651" i="46"/>
  <c r="DG651" i="46"/>
  <c r="DH651" i="46"/>
  <c r="DI651" i="46"/>
  <c r="DJ651" i="46"/>
  <c r="DL651" i="46"/>
  <c r="DB652" i="46"/>
  <c r="DC652" i="46"/>
  <c r="DD652" i="46"/>
  <c r="DE652" i="46"/>
  <c r="DG652" i="46"/>
  <c r="DH652" i="46"/>
  <c r="DI652" i="46"/>
  <c r="DJ652" i="46"/>
  <c r="DL652" i="46"/>
  <c r="DB653" i="46"/>
  <c r="DC653" i="46"/>
  <c r="DD653" i="46"/>
  <c r="DE653" i="46"/>
  <c r="DG653" i="46"/>
  <c r="DH653" i="46"/>
  <c r="DI653" i="46"/>
  <c r="DJ653" i="46"/>
  <c r="DL653" i="46"/>
  <c r="DB654" i="46"/>
  <c r="DC654" i="46"/>
  <c r="DD654" i="46"/>
  <c r="DE654" i="46"/>
  <c r="DG654" i="46"/>
  <c r="DH654" i="46"/>
  <c r="DI654" i="46"/>
  <c r="DJ654" i="46"/>
  <c r="DL654" i="46"/>
  <c r="DB655" i="46"/>
  <c r="DC655" i="46"/>
  <c r="DD655" i="46"/>
  <c r="DE655" i="46"/>
  <c r="DG655" i="46"/>
  <c r="DH655" i="46"/>
  <c r="DI655" i="46"/>
  <c r="DJ655" i="46"/>
  <c r="DL655" i="46"/>
  <c r="DB656" i="46"/>
  <c r="DC656" i="46"/>
  <c r="DD656" i="46"/>
  <c r="DE656" i="46"/>
  <c r="DG656" i="46"/>
  <c r="DH656" i="46"/>
  <c r="DI656" i="46"/>
  <c r="DJ656" i="46"/>
  <c r="DL656" i="46"/>
  <c r="DB657" i="46"/>
  <c r="DC657" i="46"/>
  <c r="DD657" i="46"/>
  <c r="DE657" i="46"/>
  <c r="DG657" i="46"/>
  <c r="DH657" i="46"/>
  <c r="DI657" i="46"/>
  <c r="DJ657" i="46"/>
  <c r="DL657" i="46"/>
  <c r="DB658" i="46"/>
  <c r="DC658" i="46"/>
  <c r="DD658" i="46"/>
  <c r="DE658" i="46"/>
  <c r="DG658" i="46"/>
  <c r="DH658" i="46"/>
  <c r="DI658" i="46"/>
  <c r="DJ658" i="46"/>
  <c r="DL658" i="46"/>
  <c r="DB659" i="46"/>
  <c r="DC659" i="46"/>
  <c r="DD659" i="46"/>
  <c r="DE659" i="46"/>
  <c r="DG659" i="46"/>
  <c r="DH659" i="46"/>
  <c r="DI659" i="46"/>
  <c r="DJ659" i="46"/>
  <c r="DL659" i="46"/>
  <c r="DB660" i="46"/>
  <c r="DC660" i="46"/>
  <c r="DD660" i="46"/>
  <c r="DE660" i="46"/>
  <c r="DG660" i="46"/>
  <c r="DH660" i="46"/>
  <c r="DI660" i="46"/>
  <c r="DJ660" i="46"/>
  <c r="DL660" i="46"/>
  <c r="DB661" i="46"/>
  <c r="DC661" i="46"/>
  <c r="DD661" i="46"/>
  <c r="DE661" i="46"/>
  <c r="DG661" i="46"/>
  <c r="DH661" i="46"/>
  <c r="DI661" i="46"/>
  <c r="DJ661" i="46"/>
  <c r="DL661" i="46"/>
  <c r="DB662" i="46"/>
  <c r="DC662" i="46"/>
  <c r="DD662" i="46"/>
  <c r="DE662" i="46"/>
  <c r="DG662" i="46"/>
  <c r="DH662" i="46"/>
  <c r="DI662" i="46"/>
  <c r="DJ662" i="46"/>
  <c r="DL662" i="46"/>
  <c r="DB663" i="46"/>
  <c r="DC663" i="46"/>
  <c r="DD663" i="46"/>
  <c r="DE663" i="46"/>
  <c r="DG663" i="46"/>
  <c r="DH663" i="46"/>
  <c r="DK663" i="46" s="1"/>
  <c r="DN663" i="46" s="1"/>
  <c r="DI663" i="46"/>
  <c r="DJ663" i="46"/>
  <c r="DL663" i="46"/>
  <c r="DB664" i="46"/>
  <c r="DC664" i="46"/>
  <c r="DD664" i="46"/>
  <c r="DE664" i="46"/>
  <c r="DG664" i="46"/>
  <c r="DH664" i="46"/>
  <c r="DI664" i="46"/>
  <c r="DJ664" i="46"/>
  <c r="DL664" i="46"/>
  <c r="DB665" i="46"/>
  <c r="DC665" i="46"/>
  <c r="DD665" i="46"/>
  <c r="DE665" i="46"/>
  <c r="DG665" i="46"/>
  <c r="DH665" i="46"/>
  <c r="DI665" i="46"/>
  <c r="DJ665" i="46"/>
  <c r="DL665" i="46"/>
  <c r="DB666" i="46"/>
  <c r="DC666" i="46"/>
  <c r="DD666" i="46"/>
  <c r="DE666" i="46"/>
  <c r="DG666" i="46"/>
  <c r="DH666" i="46"/>
  <c r="DI666" i="46"/>
  <c r="DK666" i="46" s="1"/>
  <c r="DJ666" i="46"/>
  <c r="DL666" i="46"/>
  <c r="DB667" i="46"/>
  <c r="DC667" i="46"/>
  <c r="DD667" i="46"/>
  <c r="DE667" i="46"/>
  <c r="DG667" i="46"/>
  <c r="DH667" i="46"/>
  <c r="DI667" i="46"/>
  <c r="DJ667" i="46"/>
  <c r="DL667" i="46"/>
  <c r="DB668" i="46"/>
  <c r="DC668" i="46"/>
  <c r="DD668" i="46"/>
  <c r="DE668" i="46"/>
  <c r="DG668" i="46"/>
  <c r="DK668" i="46" s="1"/>
  <c r="DN668" i="46" s="1"/>
  <c r="DH668" i="46"/>
  <c r="DI668" i="46"/>
  <c r="DJ668" i="46"/>
  <c r="DL668" i="46"/>
  <c r="DB669" i="46"/>
  <c r="DC669" i="46"/>
  <c r="DD669" i="46"/>
  <c r="DE669" i="46"/>
  <c r="DF669" i="46" s="1"/>
  <c r="DG669" i="46"/>
  <c r="DH669" i="46"/>
  <c r="DI669" i="46"/>
  <c r="DJ669" i="46"/>
  <c r="DL669" i="46"/>
  <c r="DB670" i="46"/>
  <c r="DC670" i="46"/>
  <c r="DD670" i="46"/>
  <c r="DE670" i="46"/>
  <c r="DG670" i="46"/>
  <c r="DH670" i="46"/>
  <c r="DI670" i="46"/>
  <c r="DJ670" i="46"/>
  <c r="DL670" i="46"/>
  <c r="DB671" i="46"/>
  <c r="DC671" i="46"/>
  <c r="DF671" i="46" s="1"/>
  <c r="DD671" i="46"/>
  <c r="DE671" i="46"/>
  <c r="DG671" i="46"/>
  <c r="DH671" i="46"/>
  <c r="DI671" i="46"/>
  <c r="DJ671" i="46"/>
  <c r="DK671" i="46"/>
  <c r="DL671" i="46"/>
  <c r="DB672" i="46"/>
  <c r="DC672" i="46"/>
  <c r="DD672" i="46"/>
  <c r="DE672" i="46"/>
  <c r="DG672" i="46"/>
  <c r="DH672" i="46"/>
  <c r="DI672" i="46"/>
  <c r="DJ672" i="46"/>
  <c r="DL672" i="46"/>
  <c r="DB673" i="46"/>
  <c r="DC673" i="46"/>
  <c r="DD673" i="46"/>
  <c r="DE673" i="46"/>
  <c r="DG673" i="46"/>
  <c r="DH673" i="46"/>
  <c r="DI673" i="46"/>
  <c r="DJ673" i="46"/>
  <c r="DL673" i="46"/>
  <c r="DB674" i="46"/>
  <c r="DC674" i="46"/>
  <c r="DD674" i="46"/>
  <c r="DE674" i="46"/>
  <c r="DG674" i="46"/>
  <c r="DH674" i="46"/>
  <c r="DI674" i="46"/>
  <c r="DJ674" i="46"/>
  <c r="DL674" i="46"/>
  <c r="DB675" i="46"/>
  <c r="DC675" i="46"/>
  <c r="DD675" i="46"/>
  <c r="DE675" i="46"/>
  <c r="DG675" i="46"/>
  <c r="DK675" i="46" s="1"/>
  <c r="DH675" i="46"/>
  <c r="DI675" i="46"/>
  <c r="DJ675" i="46"/>
  <c r="DL675" i="46"/>
  <c r="DB676" i="46"/>
  <c r="DC676" i="46"/>
  <c r="DD676" i="46"/>
  <c r="DE676" i="46"/>
  <c r="DG676" i="46"/>
  <c r="DH676" i="46"/>
  <c r="DI676" i="46"/>
  <c r="DJ676" i="46"/>
  <c r="DL676" i="46"/>
  <c r="DB677" i="46"/>
  <c r="DC677" i="46"/>
  <c r="DD677" i="46"/>
  <c r="DE677" i="46"/>
  <c r="DG677" i="46"/>
  <c r="DH677" i="46"/>
  <c r="DI677" i="46"/>
  <c r="DJ677" i="46"/>
  <c r="DL677" i="46"/>
  <c r="DB678" i="46"/>
  <c r="DC678" i="46"/>
  <c r="DD678" i="46"/>
  <c r="DE678" i="46"/>
  <c r="DG678" i="46"/>
  <c r="DH678" i="46"/>
  <c r="DI678" i="46"/>
  <c r="DJ678" i="46"/>
  <c r="DL678" i="46"/>
  <c r="DB679" i="46"/>
  <c r="DF679" i="46" s="1"/>
  <c r="DC679" i="46"/>
  <c r="DD679" i="46"/>
  <c r="DE679" i="46"/>
  <c r="DG679" i="46"/>
  <c r="DH679" i="46"/>
  <c r="DI679" i="46"/>
  <c r="DJ679" i="46"/>
  <c r="DL679" i="46"/>
  <c r="DB680" i="46"/>
  <c r="DC680" i="46"/>
  <c r="DD680" i="46"/>
  <c r="DE680" i="46"/>
  <c r="DG680" i="46"/>
  <c r="DH680" i="46"/>
  <c r="DI680" i="46"/>
  <c r="DJ680" i="46"/>
  <c r="DL680" i="46"/>
  <c r="DB681" i="46"/>
  <c r="DC681" i="46"/>
  <c r="DD681" i="46"/>
  <c r="DE681" i="46"/>
  <c r="DG681" i="46"/>
  <c r="DH681" i="46"/>
  <c r="DI681" i="46"/>
  <c r="DJ681" i="46"/>
  <c r="DL681" i="46"/>
  <c r="DB682" i="46"/>
  <c r="DC682" i="46"/>
  <c r="DD682" i="46"/>
  <c r="DE682" i="46"/>
  <c r="DG682" i="46"/>
  <c r="DH682" i="46"/>
  <c r="DI682" i="46"/>
  <c r="DJ682" i="46"/>
  <c r="DL682" i="46"/>
  <c r="DB683" i="46"/>
  <c r="DC683" i="46"/>
  <c r="DD683" i="46"/>
  <c r="DE683" i="46"/>
  <c r="DG683" i="46"/>
  <c r="DH683" i="46"/>
  <c r="DI683" i="46"/>
  <c r="DJ683" i="46"/>
  <c r="DL683" i="46"/>
  <c r="DB684" i="46"/>
  <c r="DC684" i="46"/>
  <c r="DD684" i="46"/>
  <c r="DE684" i="46"/>
  <c r="DG684" i="46"/>
  <c r="DH684" i="46"/>
  <c r="DI684" i="46"/>
  <c r="DJ684" i="46"/>
  <c r="DL684" i="46"/>
  <c r="DB685" i="46"/>
  <c r="DC685" i="46"/>
  <c r="DD685" i="46"/>
  <c r="DE685" i="46"/>
  <c r="DG685" i="46"/>
  <c r="DH685" i="46"/>
  <c r="DI685" i="46"/>
  <c r="DJ685" i="46"/>
  <c r="DL685" i="46"/>
  <c r="DB686" i="46"/>
  <c r="DC686" i="46"/>
  <c r="DD686" i="46"/>
  <c r="DE686" i="46"/>
  <c r="DG686" i="46"/>
  <c r="DK686" i="46" s="1"/>
  <c r="DH686" i="46"/>
  <c r="DI686" i="46"/>
  <c r="DJ686" i="46"/>
  <c r="DL686" i="46"/>
  <c r="DB687" i="46"/>
  <c r="DC687" i="46"/>
  <c r="DD687" i="46"/>
  <c r="DE687" i="46"/>
  <c r="DG687" i="46"/>
  <c r="DH687" i="46"/>
  <c r="DI687" i="46"/>
  <c r="DJ687" i="46"/>
  <c r="DL687" i="46"/>
  <c r="DB688" i="46"/>
  <c r="DC688" i="46"/>
  <c r="DD688" i="46"/>
  <c r="DE688" i="46"/>
  <c r="DG688" i="46"/>
  <c r="DH688" i="46"/>
  <c r="DI688" i="46"/>
  <c r="DJ688" i="46"/>
  <c r="DL688" i="46"/>
  <c r="DB689" i="46"/>
  <c r="DC689" i="46"/>
  <c r="DD689" i="46"/>
  <c r="DE689" i="46"/>
  <c r="DG689" i="46"/>
  <c r="DH689" i="46"/>
  <c r="DI689" i="46"/>
  <c r="DJ689" i="46"/>
  <c r="DL689" i="46"/>
  <c r="DB690" i="46"/>
  <c r="DC690" i="46"/>
  <c r="DD690" i="46"/>
  <c r="DE690" i="46"/>
  <c r="DG690" i="46"/>
  <c r="DK690" i="46" s="1"/>
  <c r="DH690" i="46"/>
  <c r="DI690" i="46"/>
  <c r="DJ690" i="46"/>
  <c r="DL690" i="46"/>
  <c r="DB691" i="46"/>
  <c r="DC691" i="46"/>
  <c r="DD691" i="46"/>
  <c r="DE691" i="46"/>
  <c r="DG691" i="46"/>
  <c r="DH691" i="46"/>
  <c r="DI691" i="46"/>
  <c r="DJ691" i="46"/>
  <c r="DL691" i="46"/>
  <c r="DB692" i="46"/>
  <c r="DC692" i="46"/>
  <c r="DD692" i="46"/>
  <c r="DE692" i="46"/>
  <c r="DG692" i="46"/>
  <c r="DH692" i="46"/>
  <c r="DI692" i="46"/>
  <c r="DJ692" i="46"/>
  <c r="DL692" i="46"/>
  <c r="DB693" i="46"/>
  <c r="DC693" i="46"/>
  <c r="DD693" i="46"/>
  <c r="DE693" i="46"/>
  <c r="DG693" i="46"/>
  <c r="DH693" i="46"/>
  <c r="DI693" i="46"/>
  <c r="DJ693" i="46"/>
  <c r="DL693" i="46"/>
  <c r="DB694" i="46"/>
  <c r="DC694" i="46"/>
  <c r="DD694" i="46"/>
  <c r="DE694" i="46"/>
  <c r="DG694" i="46"/>
  <c r="DH694" i="46"/>
  <c r="DI694" i="46"/>
  <c r="DJ694" i="46"/>
  <c r="DL694" i="46"/>
  <c r="DB695" i="46"/>
  <c r="DC695" i="46"/>
  <c r="DD695" i="46"/>
  <c r="DE695" i="46"/>
  <c r="DG695" i="46"/>
  <c r="DH695" i="46"/>
  <c r="DI695" i="46"/>
  <c r="DJ695" i="46"/>
  <c r="DL695" i="46"/>
  <c r="DB696" i="46"/>
  <c r="DC696" i="46"/>
  <c r="DD696" i="46"/>
  <c r="DE696" i="46"/>
  <c r="DG696" i="46"/>
  <c r="DH696" i="46"/>
  <c r="DI696" i="46"/>
  <c r="DJ696" i="46"/>
  <c r="DL696" i="46"/>
  <c r="DB697" i="46"/>
  <c r="DC697" i="46"/>
  <c r="DD697" i="46"/>
  <c r="DE697" i="46"/>
  <c r="DG697" i="46"/>
  <c r="DH697" i="46"/>
  <c r="DI697" i="46"/>
  <c r="DJ697" i="46"/>
  <c r="DL697" i="46"/>
  <c r="DB698" i="46"/>
  <c r="DC698" i="46"/>
  <c r="DD698" i="46"/>
  <c r="DE698" i="46"/>
  <c r="DG698" i="46"/>
  <c r="DK698" i="46" s="1"/>
  <c r="DH698" i="46"/>
  <c r="DI698" i="46"/>
  <c r="DJ698" i="46"/>
  <c r="DL698" i="46"/>
  <c r="DB699" i="46"/>
  <c r="DC699" i="46"/>
  <c r="DD699" i="46"/>
  <c r="DE699" i="46"/>
  <c r="DG699" i="46"/>
  <c r="DH699" i="46"/>
  <c r="DI699" i="46"/>
  <c r="DJ699" i="46"/>
  <c r="DL699" i="46"/>
  <c r="DB700" i="46"/>
  <c r="DC700" i="46"/>
  <c r="DD700" i="46"/>
  <c r="DE700" i="46"/>
  <c r="DG700" i="46"/>
  <c r="DH700" i="46"/>
  <c r="DI700" i="46"/>
  <c r="DJ700" i="46"/>
  <c r="DL700" i="46"/>
  <c r="DB701" i="46"/>
  <c r="DC701" i="46"/>
  <c r="DD701" i="46"/>
  <c r="DE701" i="46"/>
  <c r="DG701" i="46"/>
  <c r="DH701" i="46"/>
  <c r="DK701" i="46" s="1"/>
  <c r="DI701" i="46"/>
  <c r="DJ701" i="46"/>
  <c r="DL701" i="46"/>
  <c r="DB702" i="46"/>
  <c r="DC702" i="46"/>
  <c r="DD702" i="46"/>
  <c r="DE702" i="46"/>
  <c r="DG702" i="46"/>
  <c r="DH702" i="46"/>
  <c r="DI702" i="46"/>
  <c r="DJ702" i="46"/>
  <c r="DL702" i="46"/>
  <c r="DB703" i="46"/>
  <c r="DC703" i="46"/>
  <c r="DD703" i="46"/>
  <c r="DE703" i="46"/>
  <c r="DG703" i="46"/>
  <c r="DH703" i="46"/>
  <c r="DI703" i="46"/>
  <c r="DJ703" i="46"/>
  <c r="DL703" i="46"/>
  <c r="DB704" i="46"/>
  <c r="DC704" i="46"/>
  <c r="DD704" i="46"/>
  <c r="DE704" i="46"/>
  <c r="DG704" i="46"/>
  <c r="DH704" i="46"/>
  <c r="DI704" i="46"/>
  <c r="DJ704" i="46"/>
  <c r="DL704" i="46"/>
  <c r="DB705" i="46"/>
  <c r="DC705" i="46"/>
  <c r="DD705" i="46"/>
  <c r="DE705" i="46"/>
  <c r="DG705" i="46"/>
  <c r="DH705" i="46"/>
  <c r="DI705" i="46"/>
  <c r="DJ705" i="46"/>
  <c r="DL705" i="46"/>
  <c r="DB706" i="46"/>
  <c r="DC706" i="46"/>
  <c r="DD706" i="46"/>
  <c r="DE706" i="46"/>
  <c r="DG706" i="46"/>
  <c r="DH706" i="46"/>
  <c r="DI706" i="46"/>
  <c r="DJ706" i="46"/>
  <c r="DL706" i="46"/>
  <c r="DB707" i="46"/>
  <c r="DC707" i="46"/>
  <c r="DD707" i="46"/>
  <c r="DE707" i="46"/>
  <c r="DG707" i="46"/>
  <c r="DH707" i="46"/>
  <c r="DI707" i="46"/>
  <c r="DJ707" i="46"/>
  <c r="DL707" i="46"/>
  <c r="DB708" i="46"/>
  <c r="DC708" i="46"/>
  <c r="DD708" i="46"/>
  <c r="DE708" i="46"/>
  <c r="DG708" i="46"/>
  <c r="DH708" i="46"/>
  <c r="DI708" i="46"/>
  <c r="DJ708" i="46"/>
  <c r="DL708" i="46"/>
  <c r="DB709" i="46"/>
  <c r="DC709" i="46"/>
  <c r="DD709" i="46"/>
  <c r="DE709" i="46"/>
  <c r="DG709" i="46"/>
  <c r="DH709" i="46"/>
  <c r="DI709" i="46"/>
  <c r="DJ709" i="46"/>
  <c r="DL709" i="46"/>
  <c r="DB710" i="46"/>
  <c r="DC710" i="46"/>
  <c r="DD710" i="46"/>
  <c r="DE710" i="46"/>
  <c r="DG710" i="46"/>
  <c r="DH710" i="46"/>
  <c r="DI710" i="46"/>
  <c r="DJ710" i="46"/>
  <c r="DL710" i="46"/>
  <c r="DB711" i="46"/>
  <c r="DC711" i="46"/>
  <c r="DD711" i="46"/>
  <c r="DE711" i="46"/>
  <c r="DG711" i="46"/>
  <c r="DH711" i="46"/>
  <c r="DI711" i="46"/>
  <c r="DJ711" i="46"/>
  <c r="DL711" i="46"/>
  <c r="DB712" i="46"/>
  <c r="DC712" i="46"/>
  <c r="DD712" i="46"/>
  <c r="DE712" i="46"/>
  <c r="DG712" i="46"/>
  <c r="DH712" i="46"/>
  <c r="DI712" i="46"/>
  <c r="DJ712" i="46"/>
  <c r="DL712" i="46"/>
  <c r="DB713" i="46"/>
  <c r="DC713" i="46"/>
  <c r="DD713" i="46"/>
  <c r="DE713" i="46"/>
  <c r="DG713" i="46"/>
  <c r="DK713" i="46" s="1"/>
  <c r="DH713" i="46"/>
  <c r="DI713" i="46"/>
  <c r="DJ713" i="46"/>
  <c r="DL713" i="46"/>
  <c r="DB714" i="46"/>
  <c r="DC714" i="46"/>
  <c r="DD714" i="46"/>
  <c r="DE714" i="46"/>
  <c r="DG714" i="46"/>
  <c r="DH714" i="46"/>
  <c r="DI714" i="46"/>
  <c r="DJ714" i="46"/>
  <c r="DK714" i="46" s="1"/>
  <c r="DL714" i="46"/>
  <c r="DB715" i="46"/>
  <c r="DC715" i="46"/>
  <c r="DD715" i="46"/>
  <c r="DE715" i="46"/>
  <c r="DG715" i="46"/>
  <c r="DH715" i="46"/>
  <c r="DI715" i="46"/>
  <c r="DJ715" i="46"/>
  <c r="DL715" i="46"/>
  <c r="DB716" i="46"/>
  <c r="DC716" i="46"/>
  <c r="DD716" i="46"/>
  <c r="DE716" i="46"/>
  <c r="DG716" i="46"/>
  <c r="DH716" i="46"/>
  <c r="DI716" i="46"/>
  <c r="DJ716" i="46"/>
  <c r="DL716" i="46"/>
  <c r="DB717" i="46"/>
  <c r="DC717" i="46"/>
  <c r="DD717" i="46"/>
  <c r="DE717" i="46"/>
  <c r="DG717" i="46"/>
  <c r="DH717" i="46"/>
  <c r="DI717" i="46"/>
  <c r="DJ717" i="46"/>
  <c r="DL717" i="46"/>
  <c r="DB718" i="46"/>
  <c r="DC718" i="46"/>
  <c r="DD718" i="46"/>
  <c r="DE718" i="46"/>
  <c r="DG718" i="46"/>
  <c r="DH718" i="46"/>
  <c r="DI718" i="46"/>
  <c r="DJ718" i="46"/>
  <c r="DL718" i="46"/>
  <c r="DB719" i="46"/>
  <c r="DC719" i="46"/>
  <c r="DD719" i="46"/>
  <c r="DE719" i="46"/>
  <c r="DG719" i="46"/>
  <c r="DH719" i="46"/>
  <c r="DI719" i="46"/>
  <c r="DJ719" i="46"/>
  <c r="DL719" i="46"/>
  <c r="DB720" i="46"/>
  <c r="DC720" i="46"/>
  <c r="DD720" i="46"/>
  <c r="DE720" i="46"/>
  <c r="DG720" i="46"/>
  <c r="DH720" i="46"/>
  <c r="DI720" i="46"/>
  <c r="DJ720" i="46"/>
  <c r="DL720" i="46"/>
  <c r="DB721" i="46"/>
  <c r="DC721" i="46"/>
  <c r="DD721" i="46"/>
  <c r="DE721" i="46"/>
  <c r="DG721" i="46"/>
  <c r="DH721" i="46"/>
  <c r="DI721" i="46"/>
  <c r="DJ721" i="46"/>
  <c r="DL721" i="46"/>
  <c r="DB722" i="46"/>
  <c r="DC722" i="46"/>
  <c r="DD722" i="46"/>
  <c r="DE722" i="46"/>
  <c r="DG722" i="46"/>
  <c r="DH722" i="46"/>
  <c r="DI722" i="46"/>
  <c r="DJ722" i="46"/>
  <c r="DL722" i="46"/>
  <c r="DB723" i="46"/>
  <c r="DC723" i="46"/>
  <c r="DD723" i="46"/>
  <c r="DE723" i="46"/>
  <c r="DG723" i="46"/>
  <c r="DH723" i="46"/>
  <c r="DI723" i="46"/>
  <c r="DJ723" i="46"/>
  <c r="DL723" i="46"/>
  <c r="DB724" i="46"/>
  <c r="DC724" i="46"/>
  <c r="DF724" i="46" s="1"/>
  <c r="DD724" i="46"/>
  <c r="DE724" i="46"/>
  <c r="DG724" i="46"/>
  <c r="DH724" i="46"/>
  <c r="DI724" i="46"/>
  <c r="DJ724" i="46"/>
  <c r="DL724" i="46"/>
  <c r="DB725" i="46"/>
  <c r="DC725" i="46"/>
  <c r="DD725" i="46"/>
  <c r="DE725" i="46"/>
  <c r="DG725" i="46"/>
  <c r="DH725" i="46"/>
  <c r="DI725" i="46"/>
  <c r="DJ725" i="46"/>
  <c r="DL725" i="46"/>
  <c r="DB726" i="46"/>
  <c r="DC726" i="46"/>
  <c r="DD726" i="46"/>
  <c r="DE726" i="46"/>
  <c r="DG726" i="46"/>
  <c r="DH726" i="46"/>
  <c r="DI726" i="46"/>
  <c r="DJ726" i="46"/>
  <c r="DL726" i="46"/>
  <c r="DB727" i="46"/>
  <c r="DC727" i="46"/>
  <c r="DD727" i="46"/>
  <c r="DE727" i="46"/>
  <c r="DG727" i="46"/>
  <c r="DH727" i="46"/>
  <c r="DI727" i="46"/>
  <c r="DJ727" i="46"/>
  <c r="DL727" i="46"/>
  <c r="DB728" i="46"/>
  <c r="DC728" i="46"/>
  <c r="DD728" i="46"/>
  <c r="DE728" i="46"/>
  <c r="DG728" i="46"/>
  <c r="DH728" i="46"/>
  <c r="DI728" i="46"/>
  <c r="DJ728" i="46"/>
  <c r="DL728" i="46"/>
  <c r="DB729" i="46"/>
  <c r="DC729" i="46"/>
  <c r="DD729" i="46"/>
  <c r="DE729" i="46"/>
  <c r="DG729" i="46"/>
  <c r="DH729" i="46"/>
  <c r="DI729" i="46"/>
  <c r="DJ729" i="46"/>
  <c r="DL729" i="46"/>
  <c r="DB730" i="46"/>
  <c r="DC730" i="46"/>
  <c r="DD730" i="46"/>
  <c r="DE730" i="46"/>
  <c r="DG730" i="46"/>
  <c r="DH730" i="46"/>
  <c r="DI730" i="46"/>
  <c r="DJ730" i="46"/>
  <c r="DL730" i="46"/>
  <c r="DB731" i="46"/>
  <c r="DC731" i="46"/>
  <c r="DD731" i="46"/>
  <c r="DE731" i="46"/>
  <c r="DG731" i="46"/>
  <c r="DH731" i="46"/>
  <c r="DI731" i="46"/>
  <c r="DJ731" i="46"/>
  <c r="DL731" i="46"/>
  <c r="DB732" i="46"/>
  <c r="DC732" i="46"/>
  <c r="DD732" i="46"/>
  <c r="DE732" i="46"/>
  <c r="DG732" i="46"/>
  <c r="DH732" i="46"/>
  <c r="DI732" i="46"/>
  <c r="DJ732" i="46"/>
  <c r="DL732" i="46"/>
  <c r="DB733" i="46"/>
  <c r="DC733" i="46"/>
  <c r="DD733" i="46"/>
  <c r="DE733" i="46"/>
  <c r="DG733" i="46"/>
  <c r="DH733" i="46"/>
  <c r="DI733" i="46"/>
  <c r="DJ733" i="46"/>
  <c r="DL733" i="46"/>
  <c r="DB734" i="46"/>
  <c r="DF734" i="46" s="1"/>
  <c r="DC734" i="46"/>
  <c r="DD734" i="46"/>
  <c r="DE734" i="46"/>
  <c r="DG734" i="46"/>
  <c r="DH734" i="46"/>
  <c r="DI734" i="46"/>
  <c r="DJ734" i="46"/>
  <c r="DL734" i="46"/>
  <c r="DB735" i="46"/>
  <c r="DC735" i="46"/>
  <c r="DD735" i="46"/>
  <c r="DE735" i="46"/>
  <c r="DG735" i="46"/>
  <c r="DH735" i="46"/>
  <c r="DI735" i="46"/>
  <c r="DJ735" i="46"/>
  <c r="DL735" i="46"/>
  <c r="DB736" i="46"/>
  <c r="DC736" i="46"/>
  <c r="DD736" i="46"/>
  <c r="DE736" i="46"/>
  <c r="DG736" i="46"/>
  <c r="DH736" i="46"/>
  <c r="DI736" i="46"/>
  <c r="DJ736" i="46"/>
  <c r="DL736" i="46"/>
  <c r="DB737" i="46"/>
  <c r="DC737" i="46"/>
  <c r="DD737" i="46"/>
  <c r="DE737" i="46"/>
  <c r="DG737" i="46"/>
  <c r="DH737" i="46"/>
  <c r="DI737" i="46"/>
  <c r="DJ737" i="46"/>
  <c r="DL737" i="46"/>
  <c r="DB738" i="46"/>
  <c r="DC738" i="46"/>
  <c r="DD738" i="46"/>
  <c r="DE738" i="46"/>
  <c r="DG738" i="46"/>
  <c r="DH738" i="46"/>
  <c r="DI738" i="46"/>
  <c r="DJ738" i="46"/>
  <c r="DL738" i="46"/>
  <c r="DB739" i="46"/>
  <c r="DC739" i="46"/>
  <c r="DD739" i="46"/>
  <c r="DE739" i="46"/>
  <c r="DG739" i="46"/>
  <c r="DH739" i="46"/>
  <c r="DI739" i="46"/>
  <c r="DJ739" i="46"/>
  <c r="DL739" i="46"/>
  <c r="DB740" i="46"/>
  <c r="DC740" i="46"/>
  <c r="DD740" i="46"/>
  <c r="DE740" i="46"/>
  <c r="DG740" i="46"/>
  <c r="DH740" i="46"/>
  <c r="DI740" i="46"/>
  <c r="DJ740" i="46"/>
  <c r="DL740" i="46"/>
  <c r="DB741" i="46"/>
  <c r="DC741" i="46"/>
  <c r="DD741" i="46"/>
  <c r="DE741" i="46"/>
  <c r="DG741" i="46"/>
  <c r="DH741" i="46"/>
  <c r="DI741" i="46"/>
  <c r="DJ741" i="46"/>
  <c r="DL741" i="46"/>
  <c r="DB742" i="46"/>
  <c r="DC742" i="46"/>
  <c r="DD742" i="46"/>
  <c r="DE742" i="46"/>
  <c r="DG742" i="46"/>
  <c r="DH742" i="46"/>
  <c r="DI742" i="46"/>
  <c r="DJ742" i="46"/>
  <c r="DL742" i="46"/>
  <c r="DB743" i="46"/>
  <c r="DC743" i="46"/>
  <c r="DD743" i="46"/>
  <c r="DE743" i="46"/>
  <c r="DG743" i="46"/>
  <c r="DH743" i="46"/>
  <c r="DI743" i="46"/>
  <c r="DJ743" i="46"/>
  <c r="DL743" i="46"/>
  <c r="DB744" i="46"/>
  <c r="DC744" i="46"/>
  <c r="DD744" i="46"/>
  <c r="DE744" i="46"/>
  <c r="DG744" i="46"/>
  <c r="DH744" i="46"/>
  <c r="DI744" i="46"/>
  <c r="DJ744" i="46"/>
  <c r="DL744" i="46"/>
  <c r="DB745" i="46"/>
  <c r="DC745" i="46"/>
  <c r="DD745" i="46"/>
  <c r="DE745" i="46"/>
  <c r="DG745" i="46"/>
  <c r="DH745" i="46"/>
  <c r="DI745" i="46"/>
  <c r="DJ745" i="46"/>
  <c r="DL745" i="46"/>
  <c r="DB746" i="46"/>
  <c r="DC746" i="46"/>
  <c r="DD746" i="46"/>
  <c r="DE746" i="46"/>
  <c r="DG746" i="46"/>
  <c r="DH746" i="46"/>
  <c r="DI746" i="46"/>
  <c r="DJ746" i="46"/>
  <c r="DL746" i="46"/>
  <c r="DB747" i="46"/>
  <c r="DC747" i="46"/>
  <c r="DD747" i="46"/>
  <c r="DE747" i="46"/>
  <c r="DG747" i="46"/>
  <c r="DH747" i="46"/>
  <c r="DI747" i="46"/>
  <c r="DJ747" i="46"/>
  <c r="DL747" i="46"/>
  <c r="DB748" i="46"/>
  <c r="DC748" i="46"/>
  <c r="DD748" i="46"/>
  <c r="DE748" i="46"/>
  <c r="DG748" i="46"/>
  <c r="DH748" i="46"/>
  <c r="DI748" i="46"/>
  <c r="DJ748" i="46"/>
  <c r="DL748" i="46"/>
  <c r="DB749" i="46"/>
  <c r="DC749" i="46"/>
  <c r="DD749" i="46"/>
  <c r="DE749" i="46"/>
  <c r="DG749" i="46"/>
  <c r="DH749" i="46"/>
  <c r="DI749" i="46"/>
  <c r="DJ749" i="46"/>
  <c r="DL749" i="46"/>
  <c r="DB750" i="46"/>
  <c r="DC750" i="46"/>
  <c r="DD750" i="46"/>
  <c r="DE750" i="46"/>
  <c r="DG750" i="46"/>
  <c r="DK750" i="46" s="1"/>
  <c r="DH750" i="46"/>
  <c r="DI750" i="46"/>
  <c r="DJ750" i="46"/>
  <c r="DL750" i="46"/>
  <c r="DB751" i="46"/>
  <c r="DC751" i="46"/>
  <c r="DD751" i="46"/>
  <c r="DE751" i="46"/>
  <c r="DG751" i="46"/>
  <c r="DH751" i="46"/>
  <c r="DI751" i="46"/>
  <c r="DJ751" i="46"/>
  <c r="DL751" i="46"/>
  <c r="DB752" i="46"/>
  <c r="DC752" i="46"/>
  <c r="DD752" i="46"/>
  <c r="DE752" i="46"/>
  <c r="DG752" i="46"/>
  <c r="DH752" i="46"/>
  <c r="DI752" i="46"/>
  <c r="DJ752" i="46"/>
  <c r="DL752" i="46"/>
  <c r="DB753" i="46"/>
  <c r="DC753" i="46"/>
  <c r="DD753" i="46"/>
  <c r="DE753" i="46"/>
  <c r="DG753" i="46"/>
  <c r="DH753" i="46"/>
  <c r="DI753" i="46"/>
  <c r="DJ753" i="46"/>
  <c r="DL753" i="46"/>
  <c r="DB754" i="46"/>
  <c r="DC754" i="46"/>
  <c r="DD754" i="46"/>
  <c r="DE754" i="46"/>
  <c r="DG754" i="46"/>
  <c r="DH754" i="46"/>
  <c r="DI754" i="46"/>
  <c r="DJ754" i="46"/>
  <c r="DL754" i="46"/>
  <c r="DB755" i="46"/>
  <c r="DC755" i="46"/>
  <c r="DD755" i="46"/>
  <c r="DE755" i="46"/>
  <c r="DG755" i="46"/>
  <c r="DH755" i="46"/>
  <c r="DI755" i="46"/>
  <c r="DJ755" i="46"/>
  <c r="DL755" i="46"/>
  <c r="DB756" i="46"/>
  <c r="DC756" i="46"/>
  <c r="DD756" i="46"/>
  <c r="DE756" i="46"/>
  <c r="DG756" i="46"/>
  <c r="DH756" i="46"/>
  <c r="DI756" i="46"/>
  <c r="DJ756" i="46"/>
  <c r="DL756" i="46"/>
  <c r="DB757" i="46"/>
  <c r="DC757" i="46"/>
  <c r="DD757" i="46"/>
  <c r="DE757" i="46"/>
  <c r="DG757" i="46"/>
  <c r="DH757" i="46"/>
  <c r="DI757" i="46"/>
  <c r="DJ757" i="46"/>
  <c r="DL757" i="46"/>
  <c r="DB758" i="46"/>
  <c r="DC758" i="46"/>
  <c r="DD758" i="46"/>
  <c r="DE758" i="46"/>
  <c r="DG758" i="46"/>
  <c r="DH758" i="46"/>
  <c r="DI758" i="46"/>
  <c r="DJ758" i="46"/>
  <c r="DL758" i="46"/>
  <c r="DB759" i="46"/>
  <c r="DC759" i="46"/>
  <c r="DD759" i="46"/>
  <c r="DE759" i="46"/>
  <c r="DF759" i="46" s="1"/>
  <c r="DG759" i="46"/>
  <c r="DH759" i="46"/>
  <c r="DI759" i="46"/>
  <c r="DJ759" i="46"/>
  <c r="DL759" i="46"/>
  <c r="DB760" i="46"/>
  <c r="DC760" i="46"/>
  <c r="DD760" i="46"/>
  <c r="DE760" i="46"/>
  <c r="DG760" i="46"/>
  <c r="DH760" i="46"/>
  <c r="DI760" i="46"/>
  <c r="DJ760" i="46"/>
  <c r="DL760" i="46"/>
  <c r="DB761" i="46"/>
  <c r="DC761" i="46"/>
  <c r="DD761" i="46"/>
  <c r="DE761" i="46"/>
  <c r="DG761" i="46"/>
  <c r="DH761" i="46"/>
  <c r="DI761" i="46"/>
  <c r="DJ761" i="46"/>
  <c r="DL761" i="46"/>
  <c r="DB762" i="46"/>
  <c r="DC762" i="46"/>
  <c r="DD762" i="46"/>
  <c r="DE762" i="46"/>
  <c r="DG762" i="46"/>
  <c r="DH762" i="46"/>
  <c r="DI762" i="46"/>
  <c r="DJ762" i="46"/>
  <c r="DL762" i="46"/>
  <c r="DB763" i="46"/>
  <c r="DC763" i="46"/>
  <c r="DD763" i="46"/>
  <c r="DE763" i="46"/>
  <c r="DG763" i="46"/>
  <c r="DH763" i="46"/>
  <c r="DI763" i="46"/>
  <c r="DJ763" i="46"/>
  <c r="DL763" i="46"/>
  <c r="DB764" i="46"/>
  <c r="DC764" i="46"/>
  <c r="DD764" i="46"/>
  <c r="DE764" i="46"/>
  <c r="DG764" i="46"/>
  <c r="DH764" i="46"/>
  <c r="DI764" i="46"/>
  <c r="DJ764" i="46"/>
  <c r="DL764" i="46"/>
  <c r="DB765" i="46"/>
  <c r="DC765" i="46"/>
  <c r="DD765" i="46"/>
  <c r="DE765" i="46"/>
  <c r="DG765" i="46"/>
  <c r="DH765" i="46"/>
  <c r="DK765" i="46" s="1"/>
  <c r="DI765" i="46"/>
  <c r="DJ765" i="46"/>
  <c r="DL765" i="46"/>
  <c r="DB766" i="46"/>
  <c r="DC766" i="46"/>
  <c r="DD766" i="46"/>
  <c r="DE766" i="46"/>
  <c r="DG766" i="46"/>
  <c r="DH766" i="46"/>
  <c r="DI766" i="46"/>
  <c r="DJ766" i="46"/>
  <c r="DL766" i="46"/>
  <c r="DB767" i="46"/>
  <c r="DC767" i="46"/>
  <c r="DD767" i="46"/>
  <c r="DE767" i="46"/>
  <c r="DG767" i="46"/>
  <c r="DH767" i="46"/>
  <c r="DI767" i="46"/>
  <c r="DJ767" i="46"/>
  <c r="DL767" i="46"/>
  <c r="DB768" i="46"/>
  <c r="DC768" i="46"/>
  <c r="DD768" i="46"/>
  <c r="DE768" i="46"/>
  <c r="DG768" i="46"/>
  <c r="DH768" i="46"/>
  <c r="DI768" i="46"/>
  <c r="DJ768" i="46"/>
  <c r="DL768" i="46"/>
  <c r="DB769" i="46"/>
  <c r="DC769" i="46"/>
  <c r="DD769" i="46"/>
  <c r="DE769" i="46"/>
  <c r="DG769" i="46"/>
  <c r="DH769" i="46"/>
  <c r="DI769" i="46"/>
  <c r="DJ769" i="46"/>
  <c r="DL769" i="46"/>
  <c r="DB770" i="46"/>
  <c r="DC770" i="46"/>
  <c r="DD770" i="46"/>
  <c r="DE770" i="46"/>
  <c r="DG770" i="46"/>
  <c r="DH770" i="46"/>
  <c r="DI770" i="46"/>
  <c r="DJ770" i="46"/>
  <c r="DL770" i="46"/>
  <c r="DB771" i="46"/>
  <c r="DC771" i="46"/>
  <c r="DD771" i="46"/>
  <c r="DE771" i="46"/>
  <c r="DG771" i="46"/>
  <c r="DH771" i="46"/>
  <c r="DI771" i="46"/>
  <c r="DJ771" i="46"/>
  <c r="DL771" i="46"/>
  <c r="DB772" i="46"/>
  <c r="DC772" i="46"/>
  <c r="DD772" i="46"/>
  <c r="DE772" i="46"/>
  <c r="DG772" i="46"/>
  <c r="DH772" i="46"/>
  <c r="DI772" i="46"/>
  <c r="DJ772" i="46"/>
  <c r="DL772" i="46"/>
  <c r="DB773" i="46"/>
  <c r="DC773" i="46"/>
  <c r="DD773" i="46"/>
  <c r="DE773" i="46"/>
  <c r="DG773" i="46"/>
  <c r="DH773" i="46"/>
  <c r="DI773" i="46"/>
  <c r="DJ773" i="46"/>
  <c r="DL773" i="46"/>
  <c r="DB774" i="46"/>
  <c r="DC774" i="46"/>
  <c r="DD774" i="46"/>
  <c r="DE774" i="46"/>
  <c r="DG774" i="46"/>
  <c r="DH774" i="46"/>
  <c r="DI774" i="46"/>
  <c r="DJ774" i="46"/>
  <c r="DL774" i="46"/>
  <c r="DB775" i="46"/>
  <c r="DC775" i="46"/>
  <c r="DD775" i="46"/>
  <c r="DE775" i="46"/>
  <c r="DF775" i="46" s="1"/>
  <c r="DM775" i="46" s="1"/>
  <c r="DG775" i="46"/>
  <c r="DH775" i="46"/>
  <c r="DI775" i="46"/>
  <c r="DJ775" i="46"/>
  <c r="DL775" i="46"/>
  <c r="DB776" i="46"/>
  <c r="DC776" i="46"/>
  <c r="DD776" i="46"/>
  <c r="DE776" i="46"/>
  <c r="DG776" i="46"/>
  <c r="DH776" i="46"/>
  <c r="DI776" i="46"/>
  <c r="DJ776" i="46"/>
  <c r="DL776" i="46"/>
  <c r="DB777" i="46"/>
  <c r="DC777" i="46"/>
  <c r="DD777" i="46"/>
  <c r="DE777" i="46"/>
  <c r="DG777" i="46"/>
  <c r="DH777" i="46"/>
  <c r="DI777" i="46"/>
  <c r="DJ777" i="46"/>
  <c r="DL777" i="46"/>
  <c r="DB778" i="46"/>
  <c r="DC778" i="46"/>
  <c r="DD778" i="46"/>
  <c r="DE778" i="46"/>
  <c r="DF778" i="46" s="1"/>
  <c r="DG778" i="46"/>
  <c r="DH778" i="46"/>
  <c r="DI778" i="46"/>
  <c r="DJ778" i="46"/>
  <c r="DL778" i="46"/>
  <c r="DB779" i="46"/>
  <c r="DC779" i="46"/>
  <c r="DD779" i="46"/>
  <c r="DE779" i="46"/>
  <c r="DG779" i="46"/>
  <c r="DH779" i="46"/>
  <c r="DI779" i="46"/>
  <c r="DJ779" i="46"/>
  <c r="DL779" i="46"/>
  <c r="DB780" i="46"/>
  <c r="DC780" i="46"/>
  <c r="DD780" i="46"/>
  <c r="DE780" i="46"/>
  <c r="DG780" i="46"/>
  <c r="DH780" i="46"/>
  <c r="DI780" i="46"/>
  <c r="DJ780" i="46"/>
  <c r="DL780" i="46"/>
  <c r="DB781" i="46"/>
  <c r="DC781" i="46"/>
  <c r="DD781" i="46"/>
  <c r="DE781" i="46"/>
  <c r="DG781" i="46"/>
  <c r="DH781" i="46"/>
  <c r="DI781" i="46"/>
  <c r="DJ781" i="46"/>
  <c r="DL781" i="46"/>
  <c r="DB782" i="46"/>
  <c r="DC782" i="46"/>
  <c r="DD782" i="46"/>
  <c r="DE782" i="46"/>
  <c r="DG782" i="46"/>
  <c r="DH782" i="46"/>
  <c r="DI782" i="46"/>
  <c r="DJ782" i="46"/>
  <c r="DL782" i="46"/>
  <c r="DB783" i="46"/>
  <c r="DC783" i="46"/>
  <c r="DD783" i="46"/>
  <c r="DE783" i="46"/>
  <c r="DF783" i="46" s="1"/>
  <c r="DM783" i="46" s="1"/>
  <c r="DG783" i="46"/>
  <c r="DH783" i="46"/>
  <c r="DI783" i="46"/>
  <c r="DJ783" i="46"/>
  <c r="DL783" i="46"/>
  <c r="DB784" i="46"/>
  <c r="DC784" i="46"/>
  <c r="DD784" i="46"/>
  <c r="DE784" i="46"/>
  <c r="DG784" i="46"/>
  <c r="DH784" i="46"/>
  <c r="DI784" i="46"/>
  <c r="DJ784" i="46"/>
  <c r="DL784" i="46"/>
  <c r="DB785" i="46"/>
  <c r="DC785" i="46"/>
  <c r="DD785" i="46"/>
  <c r="DE785" i="46"/>
  <c r="DG785" i="46"/>
  <c r="DH785" i="46"/>
  <c r="DI785" i="46"/>
  <c r="DJ785" i="46"/>
  <c r="DL785" i="46"/>
  <c r="DB786" i="46"/>
  <c r="DC786" i="46"/>
  <c r="DD786" i="46"/>
  <c r="DE786" i="46"/>
  <c r="DG786" i="46"/>
  <c r="DK786" i="46" s="1"/>
  <c r="DH786" i="46"/>
  <c r="DI786" i="46"/>
  <c r="DJ786" i="46"/>
  <c r="DL786" i="46"/>
  <c r="DB787" i="46"/>
  <c r="DC787" i="46"/>
  <c r="DD787" i="46"/>
  <c r="DE787" i="46"/>
  <c r="DG787" i="46"/>
  <c r="DH787" i="46"/>
  <c r="DI787" i="46"/>
  <c r="DJ787" i="46"/>
  <c r="DL787" i="46"/>
  <c r="DB788" i="46"/>
  <c r="DC788" i="46"/>
  <c r="DD788" i="46"/>
  <c r="DE788" i="46"/>
  <c r="DG788" i="46"/>
  <c r="DH788" i="46"/>
  <c r="DI788" i="46"/>
  <c r="DJ788" i="46"/>
  <c r="DL788" i="46"/>
  <c r="DB789" i="46"/>
  <c r="DC789" i="46"/>
  <c r="DD789" i="46"/>
  <c r="DE789" i="46"/>
  <c r="DG789" i="46"/>
  <c r="DH789" i="46"/>
  <c r="DI789" i="46"/>
  <c r="DJ789" i="46"/>
  <c r="DL789" i="46"/>
  <c r="DB790" i="46"/>
  <c r="DC790" i="46"/>
  <c r="DD790" i="46"/>
  <c r="DE790" i="46"/>
  <c r="DG790" i="46"/>
  <c r="DH790" i="46"/>
  <c r="DI790" i="46"/>
  <c r="DJ790" i="46"/>
  <c r="DL790" i="46"/>
  <c r="DB791" i="46"/>
  <c r="DC791" i="46"/>
  <c r="DD791" i="46"/>
  <c r="DE791" i="46"/>
  <c r="DG791" i="46"/>
  <c r="DH791" i="46"/>
  <c r="DI791" i="46"/>
  <c r="DJ791" i="46"/>
  <c r="DK791" i="46" s="1"/>
  <c r="DL791" i="46"/>
  <c r="DB792" i="46"/>
  <c r="DC792" i="46"/>
  <c r="DD792" i="46"/>
  <c r="DE792" i="46"/>
  <c r="DG792" i="46"/>
  <c r="DH792" i="46"/>
  <c r="DI792" i="46"/>
  <c r="DJ792" i="46"/>
  <c r="DL792" i="46"/>
  <c r="DB793" i="46"/>
  <c r="DC793" i="46"/>
  <c r="DF793" i="46" s="1"/>
  <c r="DM793" i="46" s="1"/>
  <c r="DD793" i="46"/>
  <c r="DE793" i="46"/>
  <c r="DG793" i="46"/>
  <c r="DH793" i="46"/>
  <c r="DI793" i="46"/>
  <c r="DJ793" i="46"/>
  <c r="DL793" i="46"/>
  <c r="DB794" i="46"/>
  <c r="DC794" i="46"/>
  <c r="DD794" i="46"/>
  <c r="DE794" i="46"/>
  <c r="DG794" i="46"/>
  <c r="DH794" i="46"/>
  <c r="DI794" i="46"/>
  <c r="DJ794" i="46"/>
  <c r="DL794" i="46"/>
  <c r="DB795" i="46"/>
  <c r="DC795" i="46"/>
  <c r="DD795" i="46"/>
  <c r="DE795" i="46"/>
  <c r="DG795" i="46"/>
  <c r="DH795" i="46"/>
  <c r="DI795" i="46"/>
  <c r="DJ795" i="46"/>
  <c r="DL795" i="46"/>
  <c r="DB796" i="46"/>
  <c r="DC796" i="46"/>
  <c r="DD796" i="46"/>
  <c r="DE796" i="46"/>
  <c r="DG796" i="46"/>
  <c r="DH796" i="46"/>
  <c r="DI796" i="46"/>
  <c r="DK796" i="46" s="1"/>
  <c r="DN796" i="46" s="1"/>
  <c r="DJ796" i="46"/>
  <c r="DL796" i="46"/>
  <c r="DB797" i="46"/>
  <c r="DC797" i="46"/>
  <c r="DD797" i="46"/>
  <c r="DE797" i="46"/>
  <c r="DG797" i="46"/>
  <c r="DH797" i="46"/>
  <c r="DI797" i="46"/>
  <c r="DJ797" i="46"/>
  <c r="DL797" i="46"/>
  <c r="DB798" i="46"/>
  <c r="DC798" i="46"/>
  <c r="DD798" i="46"/>
  <c r="DE798" i="46"/>
  <c r="DG798" i="46"/>
  <c r="DH798" i="46"/>
  <c r="DI798" i="46"/>
  <c r="DJ798" i="46"/>
  <c r="DL798" i="46"/>
  <c r="DB799" i="46"/>
  <c r="DC799" i="46"/>
  <c r="DD799" i="46"/>
  <c r="DE799" i="46"/>
  <c r="DG799" i="46"/>
  <c r="DH799" i="46"/>
  <c r="DI799" i="46"/>
  <c r="DJ799" i="46"/>
  <c r="DL799" i="46"/>
  <c r="DB800" i="46"/>
  <c r="DC800" i="46"/>
  <c r="DD800" i="46"/>
  <c r="DE800" i="46"/>
  <c r="DG800" i="46"/>
  <c r="DH800" i="46"/>
  <c r="DI800" i="46"/>
  <c r="DJ800" i="46"/>
  <c r="DL800" i="46"/>
  <c r="DB801" i="46"/>
  <c r="DC801" i="46"/>
  <c r="DD801" i="46"/>
  <c r="DE801" i="46"/>
  <c r="DG801" i="46"/>
  <c r="DH801" i="46"/>
  <c r="DI801" i="46"/>
  <c r="DJ801" i="46"/>
  <c r="DL801" i="46"/>
  <c r="DB802" i="46"/>
  <c r="DC802" i="46"/>
  <c r="DD802" i="46"/>
  <c r="DE802" i="46"/>
  <c r="DF802" i="46" s="1"/>
  <c r="DG802" i="46"/>
  <c r="DH802" i="46"/>
  <c r="DI802" i="46"/>
  <c r="DJ802" i="46"/>
  <c r="DL802" i="46"/>
  <c r="DB803" i="46"/>
  <c r="DF803" i="46" s="1"/>
  <c r="DC803" i="46"/>
  <c r="DD803" i="46"/>
  <c r="DE803" i="46"/>
  <c r="DG803" i="46"/>
  <c r="DH803" i="46"/>
  <c r="DI803" i="46"/>
  <c r="DJ803" i="46"/>
  <c r="DL803" i="46"/>
  <c r="DB804" i="46"/>
  <c r="DC804" i="46"/>
  <c r="DD804" i="46"/>
  <c r="DE804" i="46"/>
  <c r="DG804" i="46"/>
  <c r="DH804" i="46"/>
  <c r="DI804" i="46"/>
  <c r="DJ804" i="46"/>
  <c r="DL804" i="46"/>
  <c r="DB805" i="46"/>
  <c r="DC805" i="46"/>
  <c r="DD805" i="46"/>
  <c r="DE805" i="46"/>
  <c r="DG805" i="46"/>
  <c r="DH805" i="46"/>
  <c r="DI805" i="46"/>
  <c r="DJ805" i="46"/>
  <c r="DK805" i="46" s="1"/>
  <c r="DL805" i="46"/>
  <c r="DB806" i="46"/>
  <c r="DC806" i="46"/>
  <c r="DD806" i="46"/>
  <c r="DE806" i="46"/>
  <c r="DG806" i="46"/>
  <c r="DH806" i="46"/>
  <c r="DI806" i="46"/>
  <c r="DJ806" i="46"/>
  <c r="DL806" i="46"/>
  <c r="DB807" i="46"/>
  <c r="DC807" i="46"/>
  <c r="DD807" i="46"/>
  <c r="DE807" i="46"/>
  <c r="DG807" i="46"/>
  <c r="DH807" i="46"/>
  <c r="DI807" i="46"/>
  <c r="DJ807" i="46"/>
  <c r="DL807" i="46"/>
  <c r="DB808" i="46"/>
  <c r="DC808" i="46"/>
  <c r="DD808" i="46"/>
  <c r="DE808" i="46"/>
  <c r="DG808" i="46"/>
  <c r="DH808" i="46"/>
  <c r="DI808" i="46"/>
  <c r="DJ808" i="46"/>
  <c r="DL808" i="46"/>
  <c r="DB809" i="46"/>
  <c r="DC809" i="46"/>
  <c r="DD809" i="46"/>
  <c r="DE809" i="46"/>
  <c r="DG809" i="46"/>
  <c r="DH809" i="46"/>
  <c r="DI809" i="46"/>
  <c r="DJ809" i="46"/>
  <c r="DL809" i="46"/>
  <c r="DB810" i="46"/>
  <c r="DC810" i="46"/>
  <c r="DD810" i="46"/>
  <c r="DE810" i="46"/>
  <c r="DG810" i="46"/>
  <c r="DH810" i="46"/>
  <c r="DI810" i="46"/>
  <c r="DJ810" i="46"/>
  <c r="DL810" i="46"/>
  <c r="DB811" i="46"/>
  <c r="DF811" i="46" s="1"/>
  <c r="DC811" i="46"/>
  <c r="DD811" i="46"/>
  <c r="DE811" i="46"/>
  <c r="DG811" i="46"/>
  <c r="DH811" i="46"/>
  <c r="DI811" i="46"/>
  <c r="DJ811" i="46"/>
  <c r="DL811" i="46"/>
  <c r="DB812" i="46"/>
  <c r="DC812" i="46"/>
  <c r="DD812" i="46"/>
  <c r="DE812" i="46"/>
  <c r="DG812" i="46"/>
  <c r="DH812" i="46"/>
  <c r="DI812" i="46"/>
  <c r="DJ812" i="46"/>
  <c r="DL812" i="46"/>
  <c r="DB813" i="46"/>
  <c r="DC813" i="46"/>
  <c r="DD813" i="46"/>
  <c r="DE813" i="46"/>
  <c r="DG813" i="46"/>
  <c r="DH813" i="46"/>
  <c r="DI813" i="46"/>
  <c r="DJ813" i="46"/>
  <c r="DL813" i="46"/>
  <c r="DB814" i="46"/>
  <c r="DC814" i="46"/>
  <c r="DD814" i="46"/>
  <c r="DE814" i="46"/>
  <c r="DG814" i="46"/>
  <c r="DH814" i="46"/>
  <c r="DI814" i="46"/>
  <c r="DJ814" i="46"/>
  <c r="DL814" i="46"/>
  <c r="DB815" i="46"/>
  <c r="DC815" i="46"/>
  <c r="DD815" i="46"/>
  <c r="DE815" i="46"/>
  <c r="DG815" i="46"/>
  <c r="DH815" i="46"/>
  <c r="DI815" i="46"/>
  <c r="DJ815" i="46"/>
  <c r="DL815" i="46"/>
  <c r="DB816" i="46"/>
  <c r="DC816" i="46"/>
  <c r="DD816" i="46"/>
  <c r="DE816" i="46"/>
  <c r="DG816" i="46"/>
  <c r="DH816" i="46"/>
  <c r="DI816" i="46"/>
  <c r="DJ816" i="46"/>
  <c r="DL816" i="46"/>
  <c r="DB817" i="46"/>
  <c r="DC817" i="46"/>
  <c r="DD817" i="46"/>
  <c r="DE817" i="46"/>
  <c r="DG817" i="46"/>
  <c r="DH817" i="46"/>
  <c r="DI817" i="46"/>
  <c r="DJ817" i="46"/>
  <c r="DL817" i="46"/>
  <c r="DB818" i="46"/>
  <c r="DC818" i="46"/>
  <c r="DD818" i="46"/>
  <c r="DE818" i="46"/>
  <c r="DG818" i="46"/>
  <c r="DH818" i="46"/>
  <c r="DI818" i="46"/>
  <c r="DJ818" i="46"/>
  <c r="DL818" i="46"/>
  <c r="DB819" i="46"/>
  <c r="DC819" i="46"/>
  <c r="DD819" i="46"/>
  <c r="DE819" i="46"/>
  <c r="DG819" i="46"/>
  <c r="DH819" i="46"/>
  <c r="DI819" i="46"/>
  <c r="DJ819" i="46"/>
  <c r="DL819" i="46"/>
  <c r="DB820" i="46"/>
  <c r="DC820" i="46"/>
  <c r="DD820" i="46"/>
  <c r="DE820" i="46"/>
  <c r="DG820" i="46"/>
  <c r="DH820" i="46"/>
  <c r="DI820" i="46"/>
  <c r="DJ820" i="46"/>
  <c r="DL820" i="46"/>
  <c r="DB821" i="46"/>
  <c r="DC821" i="46"/>
  <c r="DD821" i="46"/>
  <c r="DE821" i="46"/>
  <c r="DG821" i="46"/>
  <c r="DH821" i="46"/>
  <c r="DI821" i="46"/>
  <c r="DJ821" i="46"/>
  <c r="DL821" i="46"/>
  <c r="DB822" i="46"/>
  <c r="DC822" i="46"/>
  <c r="DD822" i="46"/>
  <c r="DE822" i="46"/>
  <c r="DG822" i="46"/>
  <c r="DK822" i="46" s="1"/>
  <c r="DH822" i="46"/>
  <c r="DI822" i="46"/>
  <c r="DJ822" i="46"/>
  <c r="DL822" i="46"/>
  <c r="DB823" i="46"/>
  <c r="DC823" i="46"/>
  <c r="DD823" i="46"/>
  <c r="DE823" i="46"/>
  <c r="DG823" i="46"/>
  <c r="DH823" i="46"/>
  <c r="DI823" i="46"/>
  <c r="DJ823" i="46"/>
  <c r="DL823" i="46"/>
  <c r="DB824" i="46"/>
  <c r="DC824" i="46"/>
  <c r="DD824" i="46"/>
  <c r="DE824" i="46"/>
  <c r="DG824" i="46"/>
  <c r="DH824" i="46"/>
  <c r="DI824" i="46"/>
  <c r="DJ824" i="46"/>
  <c r="DL824" i="46"/>
  <c r="DB825" i="46"/>
  <c r="DC825" i="46"/>
  <c r="DD825" i="46"/>
  <c r="DE825" i="46"/>
  <c r="DG825" i="46"/>
  <c r="DH825" i="46"/>
  <c r="DI825" i="46"/>
  <c r="DJ825" i="46"/>
  <c r="DL825" i="46"/>
  <c r="DB826" i="46"/>
  <c r="DC826" i="46"/>
  <c r="DD826" i="46"/>
  <c r="DE826" i="46"/>
  <c r="DG826" i="46"/>
  <c r="DH826" i="46"/>
  <c r="DI826" i="46"/>
  <c r="DJ826" i="46"/>
  <c r="DL826" i="46"/>
  <c r="DB827" i="46"/>
  <c r="DC827" i="46"/>
  <c r="DD827" i="46"/>
  <c r="DF827" i="46" s="1"/>
  <c r="DE827" i="46"/>
  <c r="DG827" i="46"/>
  <c r="DH827" i="46"/>
  <c r="DI827" i="46"/>
  <c r="DJ827" i="46"/>
  <c r="DL827" i="46"/>
  <c r="DB828" i="46"/>
  <c r="DC828" i="46"/>
  <c r="DD828" i="46"/>
  <c r="DE828" i="46"/>
  <c r="DG828" i="46"/>
  <c r="DH828" i="46"/>
  <c r="DI828" i="46"/>
  <c r="DJ828" i="46"/>
  <c r="DL828" i="46"/>
  <c r="DB829" i="46"/>
  <c r="DC829" i="46"/>
  <c r="DD829" i="46"/>
  <c r="DE829" i="46"/>
  <c r="DG829" i="46"/>
  <c r="DH829" i="46"/>
  <c r="DI829" i="46"/>
  <c r="DJ829" i="46"/>
  <c r="DL829" i="46"/>
  <c r="DB830" i="46"/>
  <c r="DC830" i="46"/>
  <c r="DD830" i="46"/>
  <c r="DE830" i="46"/>
  <c r="DG830" i="46"/>
  <c r="DH830" i="46"/>
  <c r="DI830" i="46"/>
  <c r="DJ830" i="46"/>
  <c r="DL830" i="46"/>
  <c r="DB831" i="46"/>
  <c r="DC831" i="46"/>
  <c r="DD831" i="46"/>
  <c r="DE831" i="46"/>
  <c r="DG831" i="46"/>
  <c r="DH831" i="46"/>
  <c r="DI831" i="46"/>
  <c r="DJ831" i="46"/>
  <c r="DL831" i="46"/>
  <c r="DB832" i="46"/>
  <c r="DC832" i="46"/>
  <c r="DD832" i="46"/>
  <c r="DE832" i="46"/>
  <c r="DG832" i="46"/>
  <c r="DH832" i="46"/>
  <c r="DI832" i="46"/>
  <c r="DJ832" i="46"/>
  <c r="DL832" i="46"/>
  <c r="DB833" i="46"/>
  <c r="DC833" i="46"/>
  <c r="DD833" i="46"/>
  <c r="DE833" i="46"/>
  <c r="DG833" i="46"/>
  <c r="DH833" i="46"/>
  <c r="DI833" i="46"/>
  <c r="DJ833" i="46"/>
  <c r="DL833" i="46"/>
  <c r="DB834" i="46"/>
  <c r="DC834" i="46"/>
  <c r="DD834" i="46"/>
  <c r="DE834" i="46"/>
  <c r="DG834" i="46"/>
  <c r="DH834" i="46"/>
  <c r="DI834" i="46"/>
  <c r="DJ834" i="46"/>
  <c r="DL834" i="46"/>
  <c r="DB835" i="46"/>
  <c r="DC835" i="46"/>
  <c r="DF835" i="46" s="1"/>
  <c r="DD835" i="46"/>
  <c r="DE835" i="46"/>
  <c r="DG835" i="46"/>
  <c r="DH835" i="46"/>
  <c r="DI835" i="46"/>
  <c r="DJ835" i="46"/>
  <c r="DL835" i="46"/>
  <c r="DB836" i="46"/>
  <c r="DC836" i="46"/>
  <c r="DD836" i="46"/>
  <c r="DE836" i="46"/>
  <c r="DG836" i="46"/>
  <c r="DK836" i="46" s="1"/>
  <c r="DH836" i="46"/>
  <c r="DI836" i="46"/>
  <c r="DJ836" i="46"/>
  <c r="DL836" i="46"/>
  <c r="DB837" i="46"/>
  <c r="DC837" i="46"/>
  <c r="DD837" i="46"/>
  <c r="DE837" i="46"/>
  <c r="DG837" i="46"/>
  <c r="DH837" i="46"/>
  <c r="DI837" i="46"/>
  <c r="DJ837" i="46"/>
  <c r="DL837" i="46"/>
  <c r="DB838" i="46"/>
  <c r="DC838" i="46"/>
  <c r="DD838" i="46"/>
  <c r="DE838" i="46"/>
  <c r="DG838" i="46"/>
  <c r="DH838" i="46"/>
  <c r="DI838" i="46"/>
  <c r="DJ838" i="46"/>
  <c r="DL838" i="46"/>
  <c r="DB839" i="46"/>
  <c r="DC839" i="46"/>
  <c r="DD839" i="46"/>
  <c r="DE839" i="46"/>
  <c r="DG839" i="46"/>
  <c r="DH839" i="46"/>
  <c r="DI839" i="46"/>
  <c r="DJ839" i="46"/>
  <c r="DL839" i="46"/>
  <c r="DB840" i="46"/>
  <c r="DC840" i="46"/>
  <c r="DD840" i="46"/>
  <c r="DE840" i="46"/>
  <c r="DG840" i="46"/>
  <c r="DH840" i="46"/>
  <c r="DI840" i="46"/>
  <c r="DJ840" i="46"/>
  <c r="DL840" i="46"/>
  <c r="DB841" i="46"/>
  <c r="DC841" i="46"/>
  <c r="DD841" i="46"/>
  <c r="DE841" i="46"/>
  <c r="DG841" i="46"/>
  <c r="DH841" i="46"/>
  <c r="DI841" i="46"/>
  <c r="DJ841" i="46"/>
  <c r="DL841" i="46"/>
  <c r="DB842" i="46"/>
  <c r="DC842" i="46"/>
  <c r="DD842" i="46"/>
  <c r="DE842" i="46"/>
  <c r="DG842" i="46"/>
  <c r="DH842" i="46"/>
  <c r="DI842" i="46"/>
  <c r="DJ842" i="46"/>
  <c r="DL842" i="46"/>
  <c r="DB843" i="46"/>
  <c r="DC843" i="46"/>
  <c r="DD843" i="46"/>
  <c r="DE843" i="46"/>
  <c r="DG843" i="46"/>
  <c r="DH843" i="46"/>
  <c r="DI843" i="46"/>
  <c r="DJ843" i="46"/>
  <c r="DL843" i="46"/>
  <c r="DB844" i="46"/>
  <c r="DC844" i="46"/>
  <c r="DD844" i="46"/>
  <c r="DE844" i="46"/>
  <c r="DG844" i="46"/>
  <c r="DH844" i="46"/>
  <c r="DI844" i="46"/>
  <c r="DJ844" i="46"/>
  <c r="DK844" i="46" s="1"/>
  <c r="DL844" i="46"/>
  <c r="DB845" i="46"/>
  <c r="DC845" i="46"/>
  <c r="DD845" i="46"/>
  <c r="DE845" i="46"/>
  <c r="DG845" i="46"/>
  <c r="DH845" i="46"/>
  <c r="DI845" i="46"/>
  <c r="DJ845" i="46"/>
  <c r="DL845" i="46"/>
  <c r="DB846" i="46"/>
  <c r="DC846" i="46"/>
  <c r="DD846" i="46"/>
  <c r="DE846" i="46"/>
  <c r="DG846" i="46"/>
  <c r="DH846" i="46"/>
  <c r="DI846" i="46"/>
  <c r="DJ846" i="46"/>
  <c r="DL846" i="46"/>
  <c r="DB847" i="46"/>
  <c r="DC847" i="46"/>
  <c r="DD847" i="46"/>
  <c r="DE847" i="46"/>
  <c r="DG847" i="46"/>
  <c r="DH847" i="46"/>
  <c r="DI847" i="46"/>
  <c r="DJ847" i="46"/>
  <c r="DL847" i="46"/>
  <c r="DB848" i="46"/>
  <c r="DC848" i="46"/>
  <c r="DD848" i="46"/>
  <c r="DE848" i="46"/>
  <c r="DG848" i="46"/>
  <c r="DH848" i="46"/>
  <c r="DI848" i="46"/>
  <c r="DJ848" i="46"/>
  <c r="DL848" i="46"/>
  <c r="DB849" i="46"/>
  <c r="DC849" i="46"/>
  <c r="DD849" i="46"/>
  <c r="DE849" i="46"/>
  <c r="DG849" i="46"/>
  <c r="DH849" i="46"/>
  <c r="DI849" i="46"/>
  <c r="DJ849" i="46"/>
  <c r="DL849" i="46"/>
  <c r="DB850" i="46"/>
  <c r="DC850" i="46"/>
  <c r="DD850" i="46"/>
  <c r="DE850" i="46"/>
  <c r="DF850" i="46"/>
  <c r="DG850" i="46"/>
  <c r="DH850" i="46"/>
  <c r="DI850" i="46"/>
  <c r="DJ850" i="46"/>
  <c r="DL850" i="46"/>
  <c r="DB851" i="46"/>
  <c r="DC851" i="46"/>
  <c r="DD851" i="46"/>
  <c r="DE851" i="46"/>
  <c r="DG851" i="46"/>
  <c r="DH851" i="46"/>
  <c r="DI851" i="46"/>
  <c r="DJ851" i="46"/>
  <c r="DL851" i="46"/>
  <c r="DB852" i="46"/>
  <c r="DC852" i="46"/>
  <c r="DD852" i="46"/>
  <c r="DE852" i="46"/>
  <c r="DG852" i="46"/>
  <c r="DH852" i="46"/>
  <c r="DI852" i="46"/>
  <c r="DJ852" i="46"/>
  <c r="DK852" i="46"/>
  <c r="DL852" i="46"/>
  <c r="DB853" i="46"/>
  <c r="DC853" i="46"/>
  <c r="DD853" i="46"/>
  <c r="DE853" i="46"/>
  <c r="DG853" i="46"/>
  <c r="DH853" i="46"/>
  <c r="DI853" i="46"/>
  <c r="DJ853" i="46"/>
  <c r="DL853" i="46"/>
  <c r="DB854" i="46"/>
  <c r="DC854" i="46"/>
  <c r="DD854" i="46"/>
  <c r="DE854" i="46"/>
  <c r="DG854" i="46"/>
  <c r="DH854" i="46"/>
  <c r="DI854" i="46"/>
  <c r="DJ854" i="46"/>
  <c r="DL854" i="46"/>
  <c r="DB855" i="46"/>
  <c r="DC855" i="46"/>
  <c r="DD855" i="46"/>
  <c r="DE855" i="46"/>
  <c r="DG855" i="46"/>
  <c r="DH855" i="46"/>
  <c r="DI855" i="46"/>
  <c r="DJ855" i="46"/>
  <c r="DL855" i="46"/>
  <c r="DB856" i="46"/>
  <c r="DC856" i="46"/>
  <c r="DD856" i="46"/>
  <c r="DE856" i="46"/>
  <c r="DG856" i="46"/>
  <c r="DH856" i="46"/>
  <c r="DI856" i="46"/>
  <c r="DJ856" i="46"/>
  <c r="DL856" i="46"/>
  <c r="DB857" i="46"/>
  <c r="DC857" i="46"/>
  <c r="DD857" i="46"/>
  <c r="DE857" i="46"/>
  <c r="DG857" i="46"/>
  <c r="DH857" i="46"/>
  <c r="DI857" i="46"/>
  <c r="DJ857" i="46"/>
  <c r="DL857" i="46"/>
  <c r="DB858" i="46"/>
  <c r="DC858" i="46"/>
  <c r="DD858" i="46"/>
  <c r="DF858" i="46" s="1"/>
  <c r="DE858" i="46"/>
  <c r="DG858" i="46"/>
  <c r="DH858" i="46"/>
  <c r="DI858" i="46"/>
  <c r="DJ858" i="46"/>
  <c r="DL858" i="46"/>
  <c r="DB859" i="46"/>
  <c r="DC859" i="46"/>
  <c r="DD859" i="46"/>
  <c r="DE859" i="46"/>
  <c r="DG859" i="46"/>
  <c r="DH859" i="46"/>
  <c r="DI859" i="46"/>
  <c r="DJ859" i="46"/>
  <c r="DL859" i="46"/>
  <c r="DB860" i="46"/>
  <c r="DC860" i="46"/>
  <c r="DD860" i="46"/>
  <c r="DE860" i="46"/>
  <c r="DG860" i="46"/>
  <c r="DH860" i="46"/>
  <c r="DI860" i="46"/>
  <c r="DJ860" i="46"/>
  <c r="DL860" i="46"/>
  <c r="DB861" i="46"/>
  <c r="DC861" i="46"/>
  <c r="DD861" i="46"/>
  <c r="DE861" i="46"/>
  <c r="DG861" i="46"/>
  <c r="DH861" i="46"/>
  <c r="DI861" i="46"/>
  <c r="DJ861" i="46"/>
  <c r="DL861" i="46"/>
  <c r="DB862" i="46"/>
  <c r="DC862" i="46"/>
  <c r="DD862" i="46"/>
  <c r="DE862" i="46"/>
  <c r="DG862" i="46"/>
  <c r="DH862" i="46"/>
  <c r="DI862" i="46"/>
  <c r="DJ862" i="46"/>
  <c r="DL862" i="46"/>
  <c r="DB863" i="46"/>
  <c r="DC863" i="46"/>
  <c r="DD863" i="46"/>
  <c r="DE863" i="46"/>
  <c r="DG863" i="46"/>
  <c r="DH863" i="46"/>
  <c r="DI863" i="46"/>
  <c r="DJ863" i="46"/>
  <c r="DL863" i="46"/>
  <c r="DB864" i="46"/>
  <c r="DC864" i="46"/>
  <c r="DD864" i="46"/>
  <c r="DE864" i="46"/>
  <c r="DG864" i="46"/>
  <c r="DH864" i="46"/>
  <c r="DI864" i="46"/>
  <c r="DJ864" i="46"/>
  <c r="DL864" i="46"/>
  <c r="DB865" i="46"/>
  <c r="DC865" i="46"/>
  <c r="DD865" i="46"/>
  <c r="DE865" i="46"/>
  <c r="DG865" i="46"/>
  <c r="DH865" i="46"/>
  <c r="DI865" i="46"/>
  <c r="DJ865" i="46"/>
  <c r="DL865" i="46"/>
  <c r="DB866" i="46"/>
  <c r="DC866" i="46"/>
  <c r="DD866" i="46"/>
  <c r="DE866" i="46"/>
  <c r="DG866" i="46"/>
  <c r="DH866" i="46"/>
  <c r="DI866" i="46"/>
  <c r="DJ866" i="46"/>
  <c r="DL866" i="46"/>
  <c r="DB867" i="46"/>
  <c r="DC867" i="46"/>
  <c r="DD867" i="46"/>
  <c r="DE867" i="46"/>
  <c r="DG867" i="46"/>
  <c r="DH867" i="46"/>
  <c r="DI867" i="46"/>
  <c r="DJ867" i="46"/>
  <c r="DL867" i="46"/>
  <c r="DB868" i="46"/>
  <c r="DC868" i="46"/>
  <c r="DD868" i="46"/>
  <c r="DE868" i="46"/>
  <c r="DG868" i="46"/>
  <c r="DH868" i="46"/>
  <c r="DI868" i="46"/>
  <c r="DJ868" i="46"/>
  <c r="DL868" i="46"/>
  <c r="DB869" i="46"/>
  <c r="DC869" i="46"/>
  <c r="DD869" i="46"/>
  <c r="DE869" i="46"/>
  <c r="DG869" i="46"/>
  <c r="DH869" i="46"/>
  <c r="DK869" i="46" s="1"/>
  <c r="DI869" i="46"/>
  <c r="DJ869" i="46"/>
  <c r="DL869" i="46"/>
  <c r="DB870" i="46"/>
  <c r="DC870" i="46"/>
  <c r="DD870" i="46"/>
  <c r="DE870" i="46"/>
  <c r="DG870" i="46"/>
  <c r="DK870" i="46" s="1"/>
  <c r="DH870" i="46"/>
  <c r="DI870" i="46"/>
  <c r="DJ870" i="46"/>
  <c r="DL870" i="46"/>
  <c r="DB871" i="46"/>
  <c r="DC871" i="46"/>
  <c r="DD871" i="46"/>
  <c r="DE871" i="46"/>
  <c r="DG871" i="46"/>
  <c r="DH871" i="46"/>
  <c r="DI871" i="46"/>
  <c r="DJ871" i="46"/>
  <c r="DL871" i="46"/>
  <c r="DB872" i="46"/>
  <c r="DC872" i="46"/>
  <c r="DD872" i="46"/>
  <c r="DE872" i="46"/>
  <c r="DG872" i="46"/>
  <c r="DH872" i="46"/>
  <c r="DI872" i="46"/>
  <c r="DJ872" i="46"/>
  <c r="DL872" i="46"/>
  <c r="DB873" i="46"/>
  <c r="DF873" i="46" s="1"/>
  <c r="DM873" i="46" s="1"/>
  <c r="DC873" i="46"/>
  <c r="DD873" i="46"/>
  <c r="DE873" i="46"/>
  <c r="DG873" i="46"/>
  <c r="DH873" i="46"/>
  <c r="DI873" i="46"/>
  <c r="DJ873" i="46"/>
  <c r="DL873" i="46"/>
  <c r="DB874" i="46"/>
  <c r="DC874" i="46"/>
  <c r="DD874" i="46"/>
  <c r="DE874" i="46"/>
  <c r="DG874" i="46"/>
  <c r="DH874" i="46"/>
  <c r="DI874" i="46"/>
  <c r="DJ874" i="46"/>
  <c r="DL874" i="46"/>
  <c r="DB875" i="46"/>
  <c r="DC875" i="46"/>
  <c r="DD875" i="46"/>
  <c r="DE875" i="46"/>
  <c r="DG875" i="46"/>
  <c r="DH875" i="46"/>
  <c r="DI875" i="46"/>
  <c r="DJ875" i="46"/>
  <c r="DL875" i="46"/>
  <c r="DB876" i="46"/>
  <c r="DC876" i="46"/>
  <c r="DD876" i="46"/>
  <c r="DE876" i="46"/>
  <c r="DG876" i="46"/>
  <c r="DK876" i="46" s="1"/>
  <c r="DH876" i="46"/>
  <c r="DI876" i="46"/>
  <c r="DJ876" i="46"/>
  <c r="DL876" i="46"/>
  <c r="DB877" i="46"/>
  <c r="DC877" i="46"/>
  <c r="DD877" i="46"/>
  <c r="DE877" i="46"/>
  <c r="DG877" i="46"/>
  <c r="DH877" i="46"/>
  <c r="DI877" i="46"/>
  <c r="DJ877" i="46"/>
  <c r="DL877" i="46"/>
  <c r="DB878" i="46"/>
  <c r="DC878" i="46"/>
  <c r="DD878" i="46"/>
  <c r="DE878" i="46"/>
  <c r="DG878" i="46"/>
  <c r="DH878" i="46"/>
  <c r="DI878" i="46"/>
  <c r="DK878" i="46" s="1"/>
  <c r="DJ878" i="46"/>
  <c r="DL878" i="46"/>
  <c r="DB879" i="46"/>
  <c r="DC879" i="46"/>
  <c r="DD879" i="46"/>
  <c r="DE879" i="46"/>
  <c r="DG879" i="46"/>
  <c r="DH879" i="46"/>
  <c r="DI879" i="46"/>
  <c r="DJ879" i="46"/>
  <c r="DL879" i="46"/>
  <c r="DB880" i="46"/>
  <c r="DC880" i="46"/>
  <c r="DD880" i="46"/>
  <c r="DE880" i="46"/>
  <c r="DG880" i="46"/>
  <c r="DH880" i="46"/>
  <c r="DI880" i="46"/>
  <c r="DJ880" i="46"/>
  <c r="DL880" i="46"/>
  <c r="DB881" i="46"/>
  <c r="DC881" i="46"/>
  <c r="DD881" i="46"/>
  <c r="DE881" i="46"/>
  <c r="DG881" i="46"/>
  <c r="DH881" i="46"/>
  <c r="DI881" i="46"/>
  <c r="DJ881" i="46"/>
  <c r="DL881" i="46"/>
  <c r="DB882" i="46"/>
  <c r="DC882" i="46"/>
  <c r="DD882" i="46"/>
  <c r="DE882" i="46"/>
  <c r="DG882" i="46"/>
  <c r="DH882" i="46"/>
  <c r="DI882" i="46"/>
  <c r="DJ882" i="46"/>
  <c r="DL882" i="46"/>
  <c r="DB883" i="46"/>
  <c r="DC883" i="46"/>
  <c r="DD883" i="46"/>
  <c r="DE883" i="46"/>
  <c r="DG883" i="46"/>
  <c r="DH883" i="46"/>
  <c r="DI883" i="46"/>
  <c r="DJ883" i="46"/>
  <c r="DL883" i="46"/>
  <c r="DB884" i="46"/>
  <c r="DC884" i="46"/>
  <c r="DD884" i="46"/>
  <c r="DE884" i="46"/>
  <c r="DG884" i="46"/>
  <c r="DH884" i="46"/>
  <c r="DI884" i="46"/>
  <c r="DJ884" i="46"/>
  <c r="DL884" i="46"/>
  <c r="DB885" i="46"/>
  <c r="DC885" i="46"/>
  <c r="DD885" i="46"/>
  <c r="DE885" i="46"/>
  <c r="DG885" i="46"/>
  <c r="DH885" i="46"/>
  <c r="DI885" i="46"/>
  <c r="DJ885" i="46"/>
  <c r="DL885" i="46"/>
  <c r="DB886" i="46"/>
  <c r="DC886" i="46"/>
  <c r="DD886" i="46"/>
  <c r="DE886" i="46"/>
  <c r="DG886" i="46"/>
  <c r="DH886" i="46"/>
  <c r="DI886" i="46"/>
  <c r="DJ886" i="46"/>
  <c r="DL886" i="46"/>
  <c r="DB887" i="46"/>
  <c r="DC887" i="46"/>
  <c r="DD887" i="46"/>
  <c r="DE887" i="46"/>
  <c r="DG887" i="46"/>
  <c r="DH887" i="46"/>
  <c r="DI887" i="46"/>
  <c r="DJ887" i="46"/>
  <c r="DK887" i="46"/>
  <c r="DL887" i="46"/>
  <c r="DB888" i="46"/>
  <c r="DC888" i="46"/>
  <c r="DD888" i="46"/>
  <c r="DE888" i="46"/>
  <c r="DG888" i="46"/>
  <c r="DH888" i="46"/>
  <c r="DI888" i="46"/>
  <c r="DJ888" i="46"/>
  <c r="DL888" i="46"/>
  <c r="DB889" i="46"/>
  <c r="DC889" i="46"/>
  <c r="DD889" i="46"/>
  <c r="DE889" i="46"/>
  <c r="DG889" i="46"/>
  <c r="DH889" i="46"/>
  <c r="DI889" i="46"/>
  <c r="DJ889" i="46"/>
  <c r="DL889" i="46"/>
  <c r="DB890" i="46"/>
  <c r="DC890" i="46"/>
  <c r="DD890" i="46"/>
  <c r="DE890" i="46"/>
  <c r="DG890" i="46"/>
  <c r="DH890" i="46"/>
  <c r="DI890" i="46"/>
  <c r="DJ890" i="46"/>
  <c r="DL890" i="46"/>
  <c r="DB891" i="46"/>
  <c r="DC891" i="46"/>
  <c r="DD891" i="46"/>
  <c r="DE891" i="46"/>
  <c r="DG891" i="46"/>
  <c r="DH891" i="46"/>
  <c r="DI891" i="46"/>
  <c r="DJ891" i="46"/>
  <c r="DL891" i="46"/>
  <c r="DB892" i="46"/>
  <c r="DC892" i="46"/>
  <c r="DD892" i="46"/>
  <c r="DE892" i="46"/>
  <c r="DG892" i="46"/>
  <c r="DH892" i="46"/>
  <c r="DI892" i="46"/>
  <c r="DJ892" i="46"/>
  <c r="DL892" i="46"/>
  <c r="DB893" i="46"/>
  <c r="DC893" i="46"/>
  <c r="DD893" i="46"/>
  <c r="DE893" i="46"/>
  <c r="DG893" i="46"/>
  <c r="DH893" i="46"/>
  <c r="DK893" i="46" s="1"/>
  <c r="DI893" i="46"/>
  <c r="DJ893" i="46"/>
  <c r="DL893" i="46"/>
  <c r="DB894" i="46"/>
  <c r="DC894" i="46"/>
  <c r="DD894" i="46"/>
  <c r="DE894" i="46"/>
  <c r="DG894" i="46"/>
  <c r="DH894" i="46"/>
  <c r="DI894" i="46"/>
  <c r="DJ894" i="46"/>
  <c r="DL894" i="46"/>
  <c r="DB895" i="46"/>
  <c r="DC895" i="46"/>
  <c r="DD895" i="46"/>
  <c r="DE895" i="46"/>
  <c r="DG895" i="46"/>
  <c r="DH895" i="46"/>
  <c r="DI895" i="46"/>
  <c r="DJ895" i="46"/>
  <c r="DL895" i="46"/>
  <c r="DB896" i="46"/>
  <c r="DC896" i="46"/>
  <c r="DD896" i="46"/>
  <c r="DE896" i="46"/>
  <c r="DG896" i="46"/>
  <c r="DH896" i="46"/>
  <c r="DI896" i="46"/>
  <c r="DJ896" i="46"/>
  <c r="DL896" i="46"/>
  <c r="DB897" i="46"/>
  <c r="DC897" i="46"/>
  <c r="DD897" i="46"/>
  <c r="DE897" i="46"/>
  <c r="DG897" i="46"/>
  <c r="DH897" i="46"/>
  <c r="DI897" i="46"/>
  <c r="DJ897" i="46"/>
  <c r="DL897" i="46"/>
  <c r="DB898" i="46"/>
  <c r="DC898" i="46"/>
  <c r="DD898" i="46"/>
  <c r="DE898" i="46"/>
  <c r="DG898" i="46"/>
  <c r="DK898" i="46" s="1"/>
  <c r="DH898" i="46"/>
  <c r="DI898" i="46"/>
  <c r="DJ898" i="46"/>
  <c r="DL898" i="46"/>
  <c r="DB899" i="46"/>
  <c r="DC899" i="46"/>
  <c r="DD899" i="46"/>
  <c r="DE899" i="46"/>
  <c r="DG899" i="46"/>
  <c r="DH899" i="46"/>
  <c r="DI899" i="46"/>
  <c r="DJ899" i="46"/>
  <c r="DL899" i="46"/>
  <c r="DB900" i="46"/>
  <c r="DC900" i="46"/>
  <c r="DD900" i="46"/>
  <c r="DE900" i="46"/>
  <c r="DG900" i="46"/>
  <c r="DH900" i="46"/>
  <c r="DI900" i="46"/>
  <c r="DJ900" i="46"/>
  <c r="DL900" i="46"/>
  <c r="DB901" i="46"/>
  <c r="DC901" i="46"/>
  <c r="DF901" i="46" s="1"/>
  <c r="DM901" i="46" s="1"/>
  <c r="DD901" i="46"/>
  <c r="DE901" i="46"/>
  <c r="DG901" i="46"/>
  <c r="DH901" i="46"/>
  <c r="DK901" i="46" s="1"/>
  <c r="DI901" i="46"/>
  <c r="DJ901" i="46"/>
  <c r="DL901" i="46"/>
  <c r="DB902" i="46"/>
  <c r="DC902" i="46"/>
  <c r="DD902" i="46"/>
  <c r="DE902" i="46"/>
  <c r="DG902" i="46"/>
  <c r="DH902" i="46"/>
  <c r="DI902" i="46"/>
  <c r="DJ902" i="46"/>
  <c r="DL902" i="46"/>
  <c r="DB903" i="46"/>
  <c r="DC903" i="46"/>
  <c r="DD903" i="46"/>
  <c r="DF903" i="46" s="1"/>
  <c r="DE903" i="46"/>
  <c r="DG903" i="46"/>
  <c r="DH903" i="46"/>
  <c r="DI903" i="46"/>
  <c r="DJ903" i="46"/>
  <c r="DL903" i="46"/>
  <c r="DB904" i="46"/>
  <c r="DC904" i="46"/>
  <c r="DD904" i="46"/>
  <c r="DE904" i="46"/>
  <c r="DG904" i="46"/>
  <c r="DH904" i="46"/>
  <c r="DI904" i="46"/>
  <c r="DJ904" i="46"/>
  <c r="DL904" i="46"/>
  <c r="DB905" i="46"/>
  <c r="DC905" i="46"/>
  <c r="DD905" i="46"/>
  <c r="DE905" i="46"/>
  <c r="DG905" i="46"/>
  <c r="DH905" i="46"/>
  <c r="DI905" i="46"/>
  <c r="DJ905" i="46"/>
  <c r="DL905" i="46"/>
  <c r="DB906" i="46"/>
  <c r="DC906" i="46"/>
  <c r="DD906" i="46"/>
  <c r="DE906" i="46"/>
  <c r="DG906" i="46"/>
  <c r="DH906" i="46"/>
  <c r="DI906" i="46"/>
  <c r="DJ906" i="46"/>
  <c r="DL906" i="46"/>
  <c r="DB907" i="46"/>
  <c r="DC907" i="46"/>
  <c r="DD907" i="46"/>
  <c r="DE907" i="46"/>
  <c r="DG907" i="46"/>
  <c r="DH907" i="46"/>
  <c r="DI907" i="46"/>
  <c r="DJ907" i="46"/>
  <c r="DL907" i="46"/>
  <c r="DB908" i="46"/>
  <c r="DF908" i="46" s="1"/>
  <c r="DC908" i="46"/>
  <c r="DD908" i="46"/>
  <c r="DE908" i="46"/>
  <c r="DG908" i="46"/>
  <c r="DH908" i="46"/>
  <c r="DI908" i="46"/>
  <c r="DJ908" i="46"/>
  <c r="DL908" i="46"/>
  <c r="DB909" i="46"/>
  <c r="DC909" i="46"/>
  <c r="DD909" i="46"/>
  <c r="DE909" i="46"/>
  <c r="DG909" i="46"/>
  <c r="DH909" i="46"/>
  <c r="DI909" i="46"/>
  <c r="DJ909" i="46"/>
  <c r="DL909" i="46"/>
  <c r="DB910" i="46"/>
  <c r="DC910" i="46"/>
  <c r="DD910" i="46"/>
  <c r="DE910" i="46"/>
  <c r="DG910" i="46"/>
  <c r="DH910" i="46"/>
  <c r="DI910" i="46"/>
  <c r="DJ910" i="46"/>
  <c r="DL910" i="46"/>
  <c r="DB911" i="46"/>
  <c r="DC911" i="46"/>
  <c r="DD911" i="46"/>
  <c r="DE911" i="46"/>
  <c r="DF911" i="46"/>
  <c r="DG911" i="46"/>
  <c r="DH911" i="46"/>
  <c r="DI911" i="46"/>
  <c r="DJ911" i="46"/>
  <c r="DL911" i="46"/>
  <c r="DB912" i="46"/>
  <c r="DC912" i="46"/>
  <c r="DD912" i="46"/>
  <c r="DE912" i="46"/>
  <c r="DG912" i="46"/>
  <c r="DH912" i="46"/>
  <c r="DI912" i="46"/>
  <c r="DJ912" i="46"/>
  <c r="DL912" i="46"/>
  <c r="DB913" i="46"/>
  <c r="DC913" i="46"/>
  <c r="DD913" i="46"/>
  <c r="DE913" i="46"/>
  <c r="DG913" i="46"/>
  <c r="DH913" i="46"/>
  <c r="DI913" i="46"/>
  <c r="DJ913" i="46"/>
  <c r="DL913" i="46"/>
  <c r="DB914" i="46"/>
  <c r="DC914" i="46"/>
  <c r="DD914" i="46"/>
  <c r="DE914" i="46"/>
  <c r="DG914" i="46"/>
  <c r="DH914" i="46"/>
  <c r="DI914" i="46"/>
  <c r="DJ914" i="46"/>
  <c r="DL914" i="46"/>
  <c r="DB915" i="46"/>
  <c r="DC915" i="46"/>
  <c r="DD915" i="46"/>
  <c r="DE915" i="46"/>
  <c r="DG915" i="46"/>
  <c r="DH915" i="46"/>
  <c r="DI915" i="46"/>
  <c r="DJ915" i="46"/>
  <c r="DL915" i="46"/>
  <c r="DB916" i="46"/>
  <c r="DC916" i="46"/>
  <c r="DF916" i="46" s="1"/>
  <c r="DM916" i="46" s="1"/>
  <c r="DD916" i="46"/>
  <c r="DE916" i="46"/>
  <c r="DG916" i="46"/>
  <c r="DH916" i="46"/>
  <c r="DI916" i="46"/>
  <c r="DJ916" i="46"/>
  <c r="DL916" i="46"/>
  <c r="DB917" i="46"/>
  <c r="DC917" i="46"/>
  <c r="DD917" i="46"/>
  <c r="DE917" i="46"/>
  <c r="DG917" i="46"/>
  <c r="DH917" i="46"/>
  <c r="DI917" i="46"/>
  <c r="DJ917" i="46"/>
  <c r="DL917" i="46"/>
  <c r="DB918" i="46"/>
  <c r="DC918" i="46"/>
  <c r="DD918" i="46"/>
  <c r="DE918" i="46"/>
  <c r="DG918" i="46"/>
  <c r="DH918" i="46"/>
  <c r="DI918" i="46"/>
  <c r="DJ918" i="46"/>
  <c r="DL918" i="46"/>
  <c r="DB919" i="46"/>
  <c r="DC919" i="46"/>
  <c r="DD919" i="46"/>
  <c r="DE919" i="46"/>
  <c r="DG919" i="46"/>
  <c r="DH919" i="46"/>
  <c r="DI919" i="46"/>
  <c r="DJ919" i="46"/>
  <c r="DL919" i="46"/>
  <c r="DB920" i="46"/>
  <c r="DC920" i="46"/>
  <c r="DD920" i="46"/>
  <c r="DE920" i="46"/>
  <c r="DG920" i="46"/>
  <c r="DH920" i="46"/>
  <c r="DI920" i="46"/>
  <c r="DJ920" i="46"/>
  <c r="DL920" i="46"/>
  <c r="DB921" i="46"/>
  <c r="DC921" i="46"/>
  <c r="DD921" i="46"/>
  <c r="DE921" i="46"/>
  <c r="DG921" i="46"/>
  <c r="DH921" i="46"/>
  <c r="DI921" i="46"/>
  <c r="DJ921" i="46"/>
  <c r="DL921" i="46"/>
  <c r="DB922" i="46"/>
  <c r="DC922" i="46"/>
  <c r="DD922" i="46"/>
  <c r="DE922" i="46"/>
  <c r="DG922" i="46"/>
  <c r="DH922" i="46"/>
  <c r="DI922" i="46"/>
  <c r="DJ922" i="46"/>
  <c r="DL922" i="46"/>
  <c r="DB923" i="46"/>
  <c r="DC923" i="46"/>
  <c r="DD923" i="46"/>
  <c r="DE923" i="46"/>
  <c r="DG923" i="46"/>
  <c r="DH923" i="46"/>
  <c r="DI923" i="46"/>
  <c r="DJ923" i="46"/>
  <c r="DL923" i="46"/>
  <c r="DB924" i="46"/>
  <c r="DC924" i="46"/>
  <c r="DD924" i="46"/>
  <c r="DE924" i="46"/>
  <c r="DG924" i="46"/>
  <c r="DH924" i="46"/>
  <c r="DI924" i="46"/>
  <c r="DJ924" i="46"/>
  <c r="DL924" i="46"/>
  <c r="DB925" i="46"/>
  <c r="DC925" i="46"/>
  <c r="DD925" i="46"/>
  <c r="DE925" i="46"/>
  <c r="DG925" i="46"/>
  <c r="DH925" i="46"/>
  <c r="DI925" i="46"/>
  <c r="DJ925" i="46"/>
  <c r="DL925" i="46"/>
  <c r="DB926" i="46"/>
  <c r="DC926" i="46"/>
  <c r="DD926" i="46"/>
  <c r="DE926" i="46"/>
  <c r="DG926" i="46"/>
  <c r="DH926" i="46"/>
  <c r="DI926" i="46"/>
  <c r="DJ926" i="46"/>
  <c r="DL926" i="46"/>
  <c r="DB927" i="46"/>
  <c r="DC927" i="46"/>
  <c r="DD927" i="46"/>
  <c r="DE927" i="46"/>
  <c r="DG927" i="46"/>
  <c r="DH927" i="46"/>
  <c r="DI927" i="46"/>
  <c r="DJ927" i="46"/>
  <c r="DL927" i="46"/>
  <c r="DB928" i="46"/>
  <c r="DC928" i="46"/>
  <c r="DD928" i="46"/>
  <c r="DE928" i="46"/>
  <c r="DG928" i="46"/>
  <c r="DH928" i="46"/>
  <c r="DI928" i="46"/>
  <c r="DJ928" i="46"/>
  <c r="DL928" i="46"/>
  <c r="DB929" i="46"/>
  <c r="DC929" i="46"/>
  <c r="DD929" i="46"/>
  <c r="DE929" i="46"/>
  <c r="DG929" i="46"/>
  <c r="DH929" i="46"/>
  <c r="DI929" i="46"/>
  <c r="DJ929" i="46"/>
  <c r="DL929" i="46"/>
  <c r="DB930" i="46"/>
  <c r="DC930" i="46"/>
  <c r="DD930" i="46"/>
  <c r="DE930" i="46"/>
  <c r="DG930" i="46"/>
  <c r="DH930" i="46"/>
  <c r="DI930" i="46"/>
  <c r="DJ930" i="46"/>
  <c r="DL930" i="46"/>
  <c r="DB931" i="46"/>
  <c r="DC931" i="46"/>
  <c r="DD931" i="46"/>
  <c r="DE931" i="46"/>
  <c r="DG931" i="46"/>
  <c r="DK931" i="46" s="1"/>
  <c r="DH931" i="46"/>
  <c r="DI931" i="46"/>
  <c r="DJ931" i="46"/>
  <c r="DL931" i="46"/>
  <c r="DB932" i="46"/>
  <c r="DC932" i="46"/>
  <c r="DD932" i="46"/>
  <c r="DE932" i="46"/>
  <c r="DG932" i="46"/>
  <c r="DH932" i="46"/>
  <c r="DI932" i="46"/>
  <c r="DJ932" i="46"/>
  <c r="DL932" i="46"/>
  <c r="DB933" i="46"/>
  <c r="DC933" i="46"/>
  <c r="DD933" i="46"/>
  <c r="DE933" i="46"/>
  <c r="DG933" i="46"/>
  <c r="DH933" i="46"/>
  <c r="DI933" i="46"/>
  <c r="DJ933" i="46"/>
  <c r="DL933" i="46"/>
  <c r="DB934" i="46"/>
  <c r="DC934" i="46"/>
  <c r="DD934" i="46"/>
  <c r="DE934" i="46"/>
  <c r="DG934" i="46"/>
  <c r="DH934" i="46"/>
  <c r="DI934" i="46"/>
  <c r="DJ934" i="46"/>
  <c r="DL934" i="46"/>
  <c r="DB935" i="46"/>
  <c r="DC935" i="46"/>
  <c r="DD935" i="46"/>
  <c r="DE935" i="46"/>
  <c r="DG935" i="46"/>
  <c r="DH935" i="46"/>
  <c r="DI935" i="46"/>
  <c r="DJ935" i="46"/>
  <c r="DL935" i="46"/>
  <c r="DB936" i="46"/>
  <c r="DC936" i="46"/>
  <c r="DD936" i="46"/>
  <c r="DE936" i="46"/>
  <c r="DG936" i="46"/>
  <c r="DH936" i="46"/>
  <c r="DI936" i="46"/>
  <c r="DJ936" i="46"/>
  <c r="DL936" i="46"/>
  <c r="DB937" i="46"/>
  <c r="DC937" i="46"/>
  <c r="DD937" i="46"/>
  <c r="DE937" i="46"/>
  <c r="DG937" i="46"/>
  <c r="DH937" i="46"/>
  <c r="DI937" i="46"/>
  <c r="DJ937" i="46"/>
  <c r="DL937" i="46"/>
  <c r="DB938" i="46"/>
  <c r="DC938" i="46"/>
  <c r="DD938" i="46"/>
  <c r="DE938" i="46"/>
  <c r="DG938" i="46"/>
  <c r="DH938" i="46"/>
  <c r="DI938" i="46"/>
  <c r="DJ938" i="46"/>
  <c r="DL938" i="46"/>
  <c r="DB939" i="46"/>
  <c r="DC939" i="46"/>
  <c r="DD939" i="46"/>
  <c r="DE939" i="46"/>
  <c r="DG939" i="46"/>
  <c r="DH939" i="46"/>
  <c r="DI939" i="46"/>
  <c r="DJ939" i="46"/>
  <c r="DL939" i="46"/>
  <c r="DB940" i="46"/>
  <c r="DC940" i="46"/>
  <c r="DD940" i="46"/>
  <c r="DE940" i="46"/>
  <c r="DG940" i="46"/>
  <c r="DH940" i="46"/>
  <c r="DI940" i="46"/>
  <c r="DJ940" i="46"/>
  <c r="DL940" i="46"/>
  <c r="DB941" i="46"/>
  <c r="DC941" i="46"/>
  <c r="DD941" i="46"/>
  <c r="DE941" i="46"/>
  <c r="DG941" i="46"/>
  <c r="DH941" i="46"/>
  <c r="DI941" i="46"/>
  <c r="DJ941" i="46"/>
  <c r="DL941" i="46"/>
  <c r="DB942" i="46"/>
  <c r="DC942" i="46"/>
  <c r="DD942" i="46"/>
  <c r="DE942" i="46"/>
  <c r="DG942" i="46"/>
  <c r="DH942" i="46"/>
  <c r="DI942" i="46"/>
  <c r="DJ942" i="46"/>
  <c r="DL942" i="46"/>
  <c r="DB943" i="46"/>
  <c r="DC943" i="46"/>
  <c r="DD943" i="46"/>
  <c r="DE943" i="46"/>
  <c r="DG943" i="46"/>
  <c r="DH943" i="46"/>
  <c r="DI943" i="46"/>
  <c r="DJ943" i="46"/>
  <c r="DL943" i="46"/>
  <c r="DB944" i="46"/>
  <c r="DC944" i="46"/>
  <c r="DD944" i="46"/>
  <c r="DE944" i="46"/>
  <c r="DG944" i="46"/>
  <c r="DH944" i="46"/>
  <c r="DI944" i="46"/>
  <c r="DJ944" i="46"/>
  <c r="DL944" i="46"/>
  <c r="DB945" i="46"/>
  <c r="DC945" i="46"/>
  <c r="DD945" i="46"/>
  <c r="DE945" i="46"/>
  <c r="DG945" i="46"/>
  <c r="DH945" i="46"/>
  <c r="DI945" i="46"/>
  <c r="DJ945" i="46"/>
  <c r="DL945" i="46"/>
  <c r="DB946" i="46"/>
  <c r="DC946" i="46"/>
  <c r="DD946" i="46"/>
  <c r="DE946" i="46"/>
  <c r="DG946" i="46"/>
  <c r="DH946" i="46"/>
  <c r="DI946" i="46"/>
  <c r="DJ946" i="46"/>
  <c r="DL946" i="46"/>
  <c r="DB947" i="46"/>
  <c r="DC947" i="46"/>
  <c r="DD947" i="46"/>
  <c r="DE947" i="46"/>
  <c r="DG947" i="46"/>
  <c r="DH947" i="46"/>
  <c r="DI947" i="46"/>
  <c r="DJ947" i="46"/>
  <c r="DL947" i="46"/>
  <c r="DB948" i="46"/>
  <c r="DF948" i="46" s="1"/>
  <c r="DM948" i="46" s="1"/>
  <c r="DC948" i="46"/>
  <c r="DD948" i="46"/>
  <c r="DE948" i="46"/>
  <c r="DG948" i="46"/>
  <c r="DH948" i="46"/>
  <c r="DI948" i="46"/>
  <c r="DJ948" i="46"/>
  <c r="DL948" i="46"/>
  <c r="DB949" i="46"/>
  <c r="DC949" i="46"/>
  <c r="DD949" i="46"/>
  <c r="DE949" i="46"/>
  <c r="DG949" i="46"/>
  <c r="DH949" i="46"/>
  <c r="DK949" i="46" s="1"/>
  <c r="DI949" i="46"/>
  <c r="DJ949" i="46"/>
  <c r="DL949" i="46"/>
  <c r="DB950" i="46"/>
  <c r="DC950" i="46"/>
  <c r="DD950" i="46"/>
  <c r="DE950" i="46"/>
  <c r="DG950" i="46"/>
  <c r="DH950" i="46"/>
  <c r="DI950" i="46"/>
  <c r="DJ950" i="46"/>
  <c r="DL950" i="46"/>
  <c r="DB951" i="46"/>
  <c r="DC951" i="46"/>
  <c r="DD951" i="46"/>
  <c r="DE951" i="46"/>
  <c r="DG951" i="46"/>
  <c r="DH951" i="46"/>
  <c r="DI951" i="46"/>
  <c r="DJ951" i="46"/>
  <c r="DL951" i="46"/>
  <c r="DB952" i="46"/>
  <c r="DC952" i="46"/>
  <c r="DD952" i="46"/>
  <c r="DE952" i="46"/>
  <c r="DG952" i="46"/>
  <c r="DH952" i="46"/>
  <c r="DI952" i="46"/>
  <c r="DJ952" i="46"/>
  <c r="DL952" i="46"/>
  <c r="DB953" i="46"/>
  <c r="DC953" i="46"/>
  <c r="DD953" i="46"/>
  <c r="DE953" i="46"/>
  <c r="DG953" i="46"/>
  <c r="DH953" i="46"/>
  <c r="DI953" i="46"/>
  <c r="DJ953" i="46"/>
  <c r="DL953" i="46"/>
  <c r="DB954" i="46"/>
  <c r="DC954" i="46"/>
  <c r="DD954" i="46"/>
  <c r="DE954" i="46"/>
  <c r="DG954" i="46"/>
  <c r="DH954" i="46"/>
  <c r="DI954" i="46"/>
  <c r="DJ954" i="46"/>
  <c r="DL954" i="46"/>
  <c r="DB955" i="46"/>
  <c r="DC955" i="46"/>
  <c r="DD955" i="46"/>
  <c r="DE955" i="46"/>
  <c r="DG955" i="46"/>
  <c r="DH955" i="46"/>
  <c r="DI955" i="46"/>
  <c r="DJ955" i="46"/>
  <c r="DL955" i="46"/>
  <c r="DB956" i="46"/>
  <c r="DC956" i="46"/>
  <c r="DD956" i="46"/>
  <c r="DE956" i="46"/>
  <c r="DG956" i="46"/>
  <c r="DH956" i="46"/>
  <c r="DI956" i="46"/>
  <c r="DJ956" i="46"/>
  <c r="DL956" i="46"/>
  <c r="DB957" i="46"/>
  <c r="DC957" i="46"/>
  <c r="DD957" i="46"/>
  <c r="DE957" i="46"/>
  <c r="DG957" i="46"/>
  <c r="DH957" i="46"/>
  <c r="DI957" i="46"/>
  <c r="DJ957" i="46"/>
  <c r="DL957" i="46"/>
  <c r="DB958" i="46"/>
  <c r="DC958" i="46"/>
  <c r="DD958" i="46"/>
  <c r="DE958" i="46"/>
  <c r="DG958" i="46"/>
  <c r="DH958" i="46"/>
  <c r="DI958" i="46"/>
  <c r="DJ958" i="46"/>
  <c r="DL958" i="46"/>
  <c r="DB959" i="46"/>
  <c r="DC959" i="46"/>
  <c r="DD959" i="46"/>
  <c r="DF959" i="46" s="1"/>
  <c r="DE959" i="46"/>
  <c r="DG959" i="46"/>
  <c r="DH959" i="46"/>
  <c r="DI959" i="46"/>
  <c r="DJ959" i="46"/>
  <c r="DL959" i="46"/>
  <c r="DB960" i="46"/>
  <c r="DC960" i="46"/>
  <c r="DD960" i="46"/>
  <c r="DE960" i="46"/>
  <c r="DG960" i="46"/>
  <c r="DH960" i="46"/>
  <c r="DI960" i="46"/>
  <c r="DJ960" i="46"/>
  <c r="DL960" i="46"/>
  <c r="DB961" i="46"/>
  <c r="DC961" i="46"/>
  <c r="DD961" i="46"/>
  <c r="DE961" i="46"/>
  <c r="DG961" i="46"/>
  <c r="DH961" i="46"/>
  <c r="DI961" i="46"/>
  <c r="DJ961" i="46"/>
  <c r="DL961" i="46"/>
  <c r="DB962" i="46"/>
  <c r="DC962" i="46"/>
  <c r="DD962" i="46"/>
  <c r="DE962" i="46"/>
  <c r="DG962" i="46"/>
  <c r="DH962" i="46"/>
  <c r="DI962" i="46"/>
  <c r="DJ962" i="46"/>
  <c r="DL962" i="46"/>
  <c r="DB963" i="46"/>
  <c r="DC963" i="46"/>
  <c r="DD963" i="46"/>
  <c r="DE963" i="46"/>
  <c r="DG963" i="46"/>
  <c r="DH963" i="46"/>
  <c r="DI963" i="46"/>
  <c r="DJ963" i="46"/>
  <c r="DL963" i="46"/>
  <c r="DB964" i="46"/>
  <c r="DF964" i="46" s="1"/>
  <c r="DM964" i="46" s="1"/>
  <c r="DC964" i="46"/>
  <c r="DD964" i="46"/>
  <c r="DE964" i="46"/>
  <c r="DG964" i="46"/>
  <c r="DH964" i="46"/>
  <c r="DI964" i="46"/>
  <c r="DJ964" i="46"/>
  <c r="DL964" i="46"/>
  <c r="DB965" i="46"/>
  <c r="DC965" i="46"/>
  <c r="DD965" i="46"/>
  <c r="DE965" i="46"/>
  <c r="DG965" i="46"/>
  <c r="DH965" i="46"/>
  <c r="DI965" i="46"/>
  <c r="DJ965" i="46"/>
  <c r="DL965" i="46"/>
  <c r="DB966" i="46"/>
  <c r="DC966" i="46"/>
  <c r="DD966" i="46"/>
  <c r="DE966" i="46"/>
  <c r="DG966" i="46"/>
  <c r="DH966" i="46"/>
  <c r="DI966" i="46"/>
  <c r="DJ966" i="46"/>
  <c r="DL966" i="46"/>
  <c r="DB967" i="46"/>
  <c r="DC967" i="46"/>
  <c r="DD967" i="46"/>
  <c r="DE967" i="46"/>
  <c r="DG967" i="46"/>
  <c r="DH967" i="46"/>
  <c r="DK967" i="46" s="1"/>
  <c r="DN967" i="46" s="1"/>
  <c r="DI967" i="46"/>
  <c r="DJ967" i="46"/>
  <c r="DL967" i="46"/>
  <c r="DB968" i="46"/>
  <c r="DC968" i="46"/>
  <c r="DD968" i="46"/>
  <c r="DE968" i="46"/>
  <c r="DG968" i="46"/>
  <c r="DH968" i="46"/>
  <c r="DI968" i="46"/>
  <c r="DJ968" i="46"/>
  <c r="DL968" i="46"/>
  <c r="DB969" i="46"/>
  <c r="DC969" i="46"/>
  <c r="DD969" i="46"/>
  <c r="DE969" i="46"/>
  <c r="DG969" i="46"/>
  <c r="DK969" i="46" s="1"/>
  <c r="DH969" i="46"/>
  <c r="DI969" i="46"/>
  <c r="DJ969" i="46"/>
  <c r="DL969" i="46"/>
  <c r="DB970" i="46"/>
  <c r="DC970" i="46"/>
  <c r="DD970" i="46"/>
  <c r="DE970" i="46"/>
  <c r="DG970" i="46"/>
  <c r="DH970" i="46"/>
  <c r="DI970" i="46"/>
  <c r="DJ970" i="46"/>
  <c r="DL970" i="46"/>
  <c r="DB971" i="46"/>
  <c r="DC971" i="46"/>
  <c r="DD971" i="46"/>
  <c r="DE971" i="46"/>
  <c r="DG971" i="46"/>
  <c r="DH971" i="46"/>
  <c r="DI971" i="46"/>
  <c r="DJ971" i="46"/>
  <c r="DL971" i="46"/>
  <c r="DB972" i="46"/>
  <c r="DF972" i="46" s="1"/>
  <c r="DM972" i="46" s="1"/>
  <c r="DC972" i="46"/>
  <c r="DD972" i="46"/>
  <c r="DE972" i="46"/>
  <c r="DG972" i="46"/>
  <c r="DH972" i="46"/>
  <c r="DI972" i="46"/>
  <c r="DJ972" i="46"/>
  <c r="DL972" i="46"/>
  <c r="DB973" i="46"/>
  <c r="DC973" i="46"/>
  <c r="DD973" i="46"/>
  <c r="DE973" i="46"/>
  <c r="DG973" i="46"/>
  <c r="DH973" i="46"/>
  <c r="DI973" i="46"/>
  <c r="DJ973" i="46"/>
  <c r="DL973" i="46"/>
  <c r="DB974" i="46"/>
  <c r="DC974" i="46"/>
  <c r="DD974" i="46"/>
  <c r="DE974" i="46"/>
  <c r="DG974" i="46"/>
  <c r="DH974" i="46"/>
  <c r="DI974" i="46"/>
  <c r="DJ974" i="46"/>
  <c r="DL974" i="46"/>
  <c r="DB975" i="46"/>
  <c r="DC975" i="46"/>
  <c r="DD975" i="46"/>
  <c r="DE975" i="46"/>
  <c r="DG975" i="46"/>
  <c r="DH975" i="46"/>
  <c r="DI975" i="46"/>
  <c r="DJ975" i="46"/>
  <c r="DL975" i="46"/>
  <c r="DB976" i="46"/>
  <c r="DC976" i="46"/>
  <c r="DD976" i="46"/>
  <c r="DE976" i="46"/>
  <c r="DG976" i="46"/>
  <c r="DH976" i="46"/>
  <c r="DI976" i="46"/>
  <c r="DJ976" i="46"/>
  <c r="DL976" i="46"/>
  <c r="DB977" i="46"/>
  <c r="DC977" i="46"/>
  <c r="DD977" i="46"/>
  <c r="DE977" i="46"/>
  <c r="DG977" i="46"/>
  <c r="DH977" i="46"/>
  <c r="DI977" i="46"/>
  <c r="DJ977" i="46"/>
  <c r="DL977" i="46"/>
  <c r="DB978" i="46"/>
  <c r="DC978" i="46"/>
  <c r="DD978" i="46"/>
  <c r="DE978" i="46"/>
  <c r="DG978" i="46"/>
  <c r="DH978" i="46"/>
  <c r="DI978" i="46"/>
  <c r="DJ978" i="46"/>
  <c r="DL978" i="46"/>
  <c r="DB979" i="46"/>
  <c r="DC979" i="46"/>
  <c r="DD979" i="46"/>
  <c r="DE979" i="46"/>
  <c r="DG979" i="46"/>
  <c r="DH979" i="46"/>
  <c r="DI979" i="46"/>
  <c r="DJ979" i="46"/>
  <c r="DL979" i="46"/>
  <c r="DB980" i="46"/>
  <c r="DC980" i="46"/>
  <c r="DD980" i="46"/>
  <c r="DE980" i="46"/>
  <c r="DG980" i="46"/>
  <c r="DH980" i="46"/>
  <c r="DI980" i="46"/>
  <c r="DJ980" i="46"/>
  <c r="DL980" i="46"/>
  <c r="DB981" i="46"/>
  <c r="DC981" i="46"/>
  <c r="DD981" i="46"/>
  <c r="DE981" i="46"/>
  <c r="DG981" i="46"/>
  <c r="DH981" i="46"/>
  <c r="DI981" i="46"/>
  <c r="DJ981" i="46"/>
  <c r="DL981" i="46"/>
  <c r="DB982" i="46"/>
  <c r="DC982" i="46"/>
  <c r="DD982" i="46"/>
  <c r="DE982" i="46"/>
  <c r="DG982" i="46"/>
  <c r="DH982" i="46"/>
  <c r="DI982" i="46"/>
  <c r="DJ982" i="46"/>
  <c r="DL982" i="46"/>
  <c r="DB983" i="46"/>
  <c r="DC983" i="46"/>
  <c r="DD983" i="46"/>
  <c r="DE983" i="46"/>
  <c r="DG983" i="46"/>
  <c r="DH983" i="46"/>
  <c r="DI983" i="46"/>
  <c r="DJ983" i="46"/>
  <c r="DL983" i="46"/>
  <c r="DB984" i="46"/>
  <c r="DC984" i="46"/>
  <c r="DD984" i="46"/>
  <c r="DE984" i="46"/>
  <c r="DG984" i="46"/>
  <c r="DH984" i="46"/>
  <c r="DI984" i="46"/>
  <c r="DJ984" i="46"/>
  <c r="DL984" i="46"/>
  <c r="DB985" i="46"/>
  <c r="DC985" i="46"/>
  <c r="DD985" i="46"/>
  <c r="DE985" i="46"/>
  <c r="DG985" i="46"/>
  <c r="DH985" i="46"/>
  <c r="DI985" i="46"/>
  <c r="DJ985" i="46"/>
  <c r="DL985" i="46"/>
  <c r="DB986" i="46"/>
  <c r="DC986" i="46"/>
  <c r="DD986" i="46"/>
  <c r="DE986" i="46"/>
  <c r="DG986" i="46"/>
  <c r="DH986" i="46"/>
  <c r="DI986" i="46"/>
  <c r="DJ986" i="46"/>
  <c r="DL986" i="46"/>
  <c r="DB987" i="46"/>
  <c r="DC987" i="46"/>
  <c r="DD987" i="46"/>
  <c r="DE987" i="46"/>
  <c r="DG987" i="46"/>
  <c r="DH987" i="46"/>
  <c r="DI987" i="46"/>
  <c r="DK987" i="46" s="1"/>
  <c r="DJ987" i="46"/>
  <c r="DL987" i="46"/>
  <c r="DB988" i="46"/>
  <c r="DC988" i="46"/>
  <c r="DD988" i="46"/>
  <c r="DE988" i="46"/>
  <c r="DF988" i="46" s="1"/>
  <c r="DM988" i="46" s="1"/>
  <c r="DG988" i="46"/>
  <c r="DH988" i="46"/>
  <c r="DI988" i="46"/>
  <c r="DJ988" i="46"/>
  <c r="DL988" i="46"/>
  <c r="DB989" i="46"/>
  <c r="DC989" i="46"/>
  <c r="DD989" i="46"/>
  <c r="DE989" i="46"/>
  <c r="DG989" i="46"/>
  <c r="DH989" i="46"/>
  <c r="DI989" i="46"/>
  <c r="DJ989" i="46"/>
  <c r="DL989" i="46"/>
  <c r="DB990" i="46"/>
  <c r="DC990" i="46"/>
  <c r="DD990" i="46"/>
  <c r="DE990" i="46"/>
  <c r="DG990" i="46"/>
  <c r="DH990" i="46"/>
  <c r="DI990" i="46"/>
  <c r="DJ990" i="46"/>
  <c r="DL990" i="46"/>
  <c r="DB991" i="46"/>
  <c r="DC991" i="46"/>
  <c r="DD991" i="46"/>
  <c r="DE991" i="46"/>
  <c r="DG991" i="46"/>
  <c r="DH991" i="46"/>
  <c r="DI991" i="46"/>
  <c r="DJ991" i="46"/>
  <c r="DL991" i="46"/>
  <c r="DB992" i="46"/>
  <c r="DC992" i="46"/>
  <c r="DD992" i="46"/>
  <c r="DE992" i="46"/>
  <c r="DG992" i="46"/>
  <c r="DH992" i="46"/>
  <c r="DI992" i="46"/>
  <c r="DJ992" i="46"/>
  <c r="DL992" i="46"/>
  <c r="DB993" i="46"/>
  <c r="DC993" i="46"/>
  <c r="DD993" i="46"/>
  <c r="DE993" i="46"/>
  <c r="DG993" i="46"/>
  <c r="DH993" i="46"/>
  <c r="DI993" i="46"/>
  <c r="DJ993" i="46"/>
  <c r="DL993" i="46"/>
  <c r="DB994" i="46"/>
  <c r="DC994" i="46"/>
  <c r="DD994" i="46"/>
  <c r="DE994" i="46"/>
  <c r="DG994" i="46"/>
  <c r="DH994" i="46"/>
  <c r="DI994" i="46"/>
  <c r="DJ994" i="46"/>
  <c r="DL994" i="46"/>
  <c r="DB995" i="46"/>
  <c r="DC995" i="46"/>
  <c r="DD995" i="46"/>
  <c r="DE995" i="46"/>
  <c r="DG995" i="46"/>
  <c r="DH995" i="46"/>
  <c r="DI995" i="46"/>
  <c r="DJ995" i="46"/>
  <c r="DL995" i="46"/>
  <c r="DB996" i="46"/>
  <c r="DC996" i="46"/>
  <c r="DD996" i="46"/>
  <c r="DE996" i="46"/>
  <c r="DG996" i="46"/>
  <c r="DH996" i="46"/>
  <c r="DI996" i="46"/>
  <c r="DJ996" i="46"/>
  <c r="DL996" i="46"/>
  <c r="DB997" i="46"/>
  <c r="DC997" i="46"/>
  <c r="DD997" i="46"/>
  <c r="DE997" i="46"/>
  <c r="DG997" i="46"/>
  <c r="DH997" i="46"/>
  <c r="DI997" i="46"/>
  <c r="DJ997" i="46"/>
  <c r="DL997" i="46"/>
  <c r="DB998" i="46"/>
  <c r="DC998" i="46"/>
  <c r="DD998" i="46"/>
  <c r="DE998" i="46"/>
  <c r="DG998" i="46"/>
  <c r="DH998" i="46"/>
  <c r="DI998" i="46"/>
  <c r="DJ998" i="46"/>
  <c r="DL998" i="46"/>
  <c r="DB999" i="46"/>
  <c r="DC999" i="46"/>
  <c r="DD999" i="46"/>
  <c r="DE999" i="46"/>
  <c r="DG999" i="46"/>
  <c r="DH999" i="46"/>
  <c r="DI999" i="46"/>
  <c r="DJ999" i="46"/>
  <c r="DL999" i="46"/>
  <c r="DB1000" i="46"/>
  <c r="DC1000" i="46"/>
  <c r="DD1000" i="46"/>
  <c r="DE1000" i="46"/>
  <c r="DG1000" i="46"/>
  <c r="DH1000" i="46"/>
  <c r="DI1000" i="46"/>
  <c r="DJ1000" i="46"/>
  <c r="DL1000" i="46"/>
  <c r="DB1001" i="46"/>
  <c r="DC1001" i="46"/>
  <c r="DD1001" i="46"/>
  <c r="DE1001" i="46"/>
  <c r="DG1001" i="46"/>
  <c r="DH1001" i="46"/>
  <c r="DI1001" i="46"/>
  <c r="DJ1001" i="46"/>
  <c r="DL1001" i="46"/>
  <c r="DB1002" i="46"/>
  <c r="DC1002" i="46"/>
  <c r="DD1002" i="46"/>
  <c r="DE1002" i="46"/>
  <c r="DG1002" i="46"/>
  <c r="DH1002" i="46"/>
  <c r="DI1002" i="46"/>
  <c r="DJ1002" i="46"/>
  <c r="DL1002" i="46"/>
  <c r="DB1003" i="46"/>
  <c r="DC1003" i="46"/>
  <c r="DD1003" i="46"/>
  <c r="DE1003" i="46"/>
  <c r="DG1003" i="46"/>
  <c r="DH1003" i="46"/>
  <c r="DI1003" i="46"/>
  <c r="DJ1003" i="46"/>
  <c r="DL1003" i="46"/>
  <c r="DB1004" i="46"/>
  <c r="DC1004" i="46"/>
  <c r="DD1004" i="46"/>
  <c r="DE1004" i="46"/>
  <c r="DG1004" i="46"/>
  <c r="DH1004" i="46"/>
  <c r="DI1004" i="46"/>
  <c r="DJ1004" i="46"/>
  <c r="DL1004" i="46"/>
  <c r="DB1005" i="46"/>
  <c r="DC1005" i="46"/>
  <c r="DD1005" i="46"/>
  <c r="DE1005" i="46"/>
  <c r="DF1005" i="46" s="1"/>
  <c r="DG1005" i="46"/>
  <c r="DH1005" i="46"/>
  <c r="DI1005" i="46"/>
  <c r="DJ1005" i="46"/>
  <c r="DL1005" i="46"/>
  <c r="DB1006" i="46"/>
  <c r="DC1006" i="46"/>
  <c r="DD1006" i="46"/>
  <c r="DE1006" i="46"/>
  <c r="DG1006" i="46"/>
  <c r="DH1006" i="46"/>
  <c r="DI1006" i="46"/>
  <c r="DJ1006" i="46"/>
  <c r="DL1006" i="46"/>
  <c r="DB1007" i="46"/>
  <c r="DC1007" i="46"/>
  <c r="DD1007" i="46"/>
  <c r="DE1007" i="46"/>
  <c r="DG1007" i="46"/>
  <c r="DH1007" i="46"/>
  <c r="DI1007" i="46"/>
  <c r="DJ1007" i="46"/>
  <c r="DL1007" i="46"/>
  <c r="DB1008" i="46"/>
  <c r="DC1008" i="46"/>
  <c r="DD1008" i="46"/>
  <c r="DE1008" i="46"/>
  <c r="DG1008" i="46"/>
  <c r="DH1008" i="46"/>
  <c r="DI1008" i="46"/>
  <c r="DJ1008" i="46"/>
  <c r="DL1008" i="46"/>
  <c r="DB1009" i="46"/>
  <c r="DC1009" i="46"/>
  <c r="DD1009" i="46"/>
  <c r="DE1009" i="46"/>
  <c r="DG1009" i="46"/>
  <c r="DH1009" i="46"/>
  <c r="DI1009" i="46"/>
  <c r="DJ1009" i="46"/>
  <c r="DL1009" i="46"/>
  <c r="DB1010" i="46"/>
  <c r="DC1010" i="46"/>
  <c r="DD1010" i="46"/>
  <c r="DE1010" i="46"/>
  <c r="DG1010" i="46"/>
  <c r="DH1010" i="46"/>
  <c r="DI1010" i="46"/>
  <c r="DJ1010" i="46"/>
  <c r="DL1010" i="46"/>
  <c r="DB1011" i="46"/>
  <c r="DC1011" i="46"/>
  <c r="DD1011" i="46"/>
  <c r="DE1011" i="46"/>
  <c r="DG1011" i="46"/>
  <c r="DH1011" i="46"/>
  <c r="DK1011" i="46" s="1"/>
  <c r="DI1011" i="46"/>
  <c r="DJ1011" i="46"/>
  <c r="DL1011" i="46"/>
  <c r="DB1012" i="46"/>
  <c r="DC1012" i="46"/>
  <c r="DD1012" i="46"/>
  <c r="DE1012" i="46"/>
  <c r="DG1012" i="46"/>
  <c r="DH1012" i="46"/>
  <c r="DI1012" i="46"/>
  <c r="DJ1012" i="46"/>
  <c r="DL1012" i="46"/>
  <c r="DB1013" i="46"/>
  <c r="DC1013" i="46"/>
  <c r="DD1013" i="46"/>
  <c r="DE1013" i="46"/>
  <c r="DG1013" i="46"/>
  <c r="DH1013" i="46"/>
  <c r="DI1013" i="46"/>
  <c r="DJ1013" i="46"/>
  <c r="DL1013" i="46"/>
  <c r="DB1014" i="46"/>
  <c r="DC1014" i="46"/>
  <c r="DD1014" i="46"/>
  <c r="DE1014" i="46"/>
  <c r="DG1014" i="46"/>
  <c r="DH1014" i="46"/>
  <c r="DI1014" i="46"/>
  <c r="DJ1014" i="46"/>
  <c r="DL1014" i="46"/>
  <c r="DB1015" i="46"/>
  <c r="DC1015" i="46"/>
  <c r="DD1015" i="46"/>
  <c r="DE1015" i="46"/>
  <c r="DG1015" i="46"/>
  <c r="DH1015" i="46"/>
  <c r="DI1015" i="46"/>
  <c r="DJ1015" i="46"/>
  <c r="DL1015" i="46"/>
  <c r="DB1016" i="46"/>
  <c r="DC1016" i="46"/>
  <c r="DD1016" i="46"/>
  <c r="DE1016" i="46"/>
  <c r="DG1016" i="46"/>
  <c r="DH1016" i="46"/>
  <c r="DI1016" i="46"/>
  <c r="DJ1016" i="46"/>
  <c r="DL1016" i="46"/>
  <c r="DB1017" i="46"/>
  <c r="DC1017" i="46"/>
  <c r="DD1017" i="46"/>
  <c r="DE1017" i="46"/>
  <c r="DG1017" i="46"/>
  <c r="DH1017" i="46"/>
  <c r="DI1017" i="46"/>
  <c r="DJ1017" i="46"/>
  <c r="DL1017" i="46"/>
  <c r="DB1018" i="46"/>
  <c r="DC1018" i="46"/>
  <c r="DD1018" i="46"/>
  <c r="DE1018" i="46"/>
  <c r="DG1018" i="46"/>
  <c r="DH1018" i="46"/>
  <c r="DI1018" i="46"/>
  <c r="DJ1018" i="46"/>
  <c r="DL1018" i="46"/>
  <c r="DB1019" i="46"/>
  <c r="DC1019" i="46"/>
  <c r="DD1019" i="46"/>
  <c r="DE1019" i="46"/>
  <c r="DG1019" i="46"/>
  <c r="DH1019" i="46"/>
  <c r="DI1019" i="46"/>
  <c r="DJ1019" i="46"/>
  <c r="DL1019" i="46"/>
  <c r="DB1020" i="46"/>
  <c r="DC1020" i="46"/>
  <c r="DD1020" i="46"/>
  <c r="DE1020" i="46"/>
  <c r="DG1020" i="46"/>
  <c r="DH1020" i="46"/>
  <c r="DI1020" i="46"/>
  <c r="DJ1020" i="46"/>
  <c r="DL1020" i="46"/>
  <c r="DB1021" i="46"/>
  <c r="DC1021" i="46"/>
  <c r="DD1021" i="46"/>
  <c r="DE1021" i="46"/>
  <c r="DG1021" i="46"/>
  <c r="DH1021" i="46"/>
  <c r="DI1021" i="46"/>
  <c r="DJ1021" i="46"/>
  <c r="DL1021" i="46"/>
  <c r="DB1022" i="46"/>
  <c r="DC1022" i="46"/>
  <c r="DD1022" i="46"/>
  <c r="DE1022" i="46"/>
  <c r="DG1022" i="46"/>
  <c r="DH1022" i="46"/>
  <c r="DI1022" i="46"/>
  <c r="DJ1022" i="46"/>
  <c r="DL1022" i="46"/>
  <c r="DB1023" i="46"/>
  <c r="DC1023" i="46"/>
  <c r="DD1023" i="46"/>
  <c r="DE1023" i="46"/>
  <c r="DG1023" i="46"/>
  <c r="DH1023" i="46"/>
  <c r="DI1023" i="46"/>
  <c r="DJ1023" i="46"/>
  <c r="DL1023" i="46"/>
  <c r="DB1024" i="46"/>
  <c r="DF1024" i="46" s="1"/>
  <c r="DC1024" i="46"/>
  <c r="DD1024" i="46"/>
  <c r="DE1024" i="46"/>
  <c r="DG1024" i="46"/>
  <c r="DH1024" i="46"/>
  <c r="DI1024" i="46"/>
  <c r="DJ1024" i="46"/>
  <c r="DL1024" i="46"/>
  <c r="DB1025" i="46"/>
  <c r="DC1025" i="46"/>
  <c r="DD1025" i="46"/>
  <c r="DE1025" i="46"/>
  <c r="DG1025" i="46"/>
  <c r="DH1025" i="46"/>
  <c r="DI1025" i="46"/>
  <c r="DJ1025" i="46"/>
  <c r="DL1025" i="46"/>
  <c r="DB1026" i="46"/>
  <c r="DC1026" i="46"/>
  <c r="DD1026" i="46"/>
  <c r="DE1026" i="46"/>
  <c r="DG1026" i="46"/>
  <c r="DH1026" i="46"/>
  <c r="DI1026" i="46"/>
  <c r="DJ1026" i="46"/>
  <c r="DL1026" i="46"/>
  <c r="DB1027" i="46"/>
  <c r="DC1027" i="46"/>
  <c r="DD1027" i="46"/>
  <c r="DE1027" i="46"/>
  <c r="DG1027" i="46"/>
  <c r="DH1027" i="46"/>
  <c r="DI1027" i="46"/>
  <c r="DJ1027" i="46"/>
  <c r="DL1027" i="46"/>
  <c r="DB1028" i="46"/>
  <c r="DC1028" i="46"/>
  <c r="DD1028" i="46"/>
  <c r="DE1028" i="46"/>
  <c r="DG1028" i="46"/>
  <c r="DH1028" i="46"/>
  <c r="DI1028" i="46"/>
  <c r="DJ1028" i="46"/>
  <c r="DL1028" i="46"/>
  <c r="DB1029" i="46"/>
  <c r="DC1029" i="46"/>
  <c r="DD1029" i="46"/>
  <c r="DE1029" i="46"/>
  <c r="DG1029" i="46"/>
  <c r="DH1029" i="46"/>
  <c r="DI1029" i="46"/>
  <c r="DJ1029" i="46"/>
  <c r="DL1029" i="46"/>
  <c r="DB1030" i="46"/>
  <c r="DC1030" i="46"/>
  <c r="DD1030" i="46"/>
  <c r="DE1030" i="46"/>
  <c r="DG1030" i="46"/>
  <c r="DH1030" i="46"/>
  <c r="DI1030" i="46"/>
  <c r="DJ1030" i="46"/>
  <c r="DL1030" i="46"/>
  <c r="DB1031" i="46"/>
  <c r="DC1031" i="46"/>
  <c r="DD1031" i="46"/>
  <c r="DE1031" i="46"/>
  <c r="DG1031" i="46"/>
  <c r="DH1031" i="46"/>
  <c r="DI1031" i="46"/>
  <c r="DJ1031" i="46"/>
  <c r="DL1031" i="46"/>
  <c r="DB1032" i="46"/>
  <c r="DF1032" i="46" s="1"/>
  <c r="DC1032" i="46"/>
  <c r="DD1032" i="46"/>
  <c r="DE1032" i="46"/>
  <c r="DG1032" i="46"/>
  <c r="DH1032" i="46"/>
  <c r="DI1032" i="46"/>
  <c r="DJ1032" i="46"/>
  <c r="DL1032" i="46"/>
  <c r="DB1033" i="46"/>
  <c r="DC1033" i="46"/>
  <c r="DD1033" i="46"/>
  <c r="DE1033" i="46"/>
  <c r="DG1033" i="46"/>
  <c r="DH1033" i="46"/>
  <c r="DI1033" i="46"/>
  <c r="DJ1033" i="46"/>
  <c r="DL1033" i="46"/>
  <c r="DB1034" i="46"/>
  <c r="DC1034" i="46"/>
  <c r="DD1034" i="46"/>
  <c r="DE1034" i="46"/>
  <c r="DG1034" i="46"/>
  <c r="DH1034" i="46"/>
  <c r="DI1034" i="46"/>
  <c r="DJ1034" i="46"/>
  <c r="DL1034" i="46"/>
  <c r="DB1035" i="46"/>
  <c r="DC1035" i="46"/>
  <c r="DD1035" i="46"/>
  <c r="DE1035" i="46"/>
  <c r="DG1035" i="46"/>
  <c r="DH1035" i="46"/>
  <c r="DI1035" i="46"/>
  <c r="DJ1035" i="46"/>
  <c r="DL1035" i="46"/>
  <c r="DB1036" i="46"/>
  <c r="DC1036" i="46"/>
  <c r="DD1036" i="46"/>
  <c r="DE1036" i="46"/>
  <c r="DG1036" i="46"/>
  <c r="DH1036" i="46"/>
  <c r="DI1036" i="46"/>
  <c r="DJ1036" i="46"/>
  <c r="DL1036" i="46"/>
  <c r="DB1037" i="46"/>
  <c r="DF1037" i="46" s="1"/>
  <c r="DC1037" i="46"/>
  <c r="DD1037" i="46"/>
  <c r="DE1037" i="46"/>
  <c r="DG1037" i="46"/>
  <c r="DH1037" i="46"/>
  <c r="DI1037" i="46"/>
  <c r="DJ1037" i="46"/>
  <c r="DL1037" i="46"/>
  <c r="DM1037" i="46" s="1"/>
  <c r="DB1038" i="46"/>
  <c r="DC1038" i="46"/>
  <c r="DD1038" i="46"/>
  <c r="DE1038" i="46"/>
  <c r="DG1038" i="46"/>
  <c r="DH1038" i="46"/>
  <c r="DI1038" i="46"/>
  <c r="DJ1038" i="46"/>
  <c r="DL1038" i="46"/>
  <c r="DB1039" i="46"/>
  <c r="DC1039" i="46"/>
  <c r="DD1039" i="46"/>
  <c r="DE1039" i="46"/>
  <c r="DG1039" i="46"/>
  <c r="DH1039" i="46"/>
  <c r="DI1039" i="46"/>
  <c r="DJ1039" i="46"/>
  <c r="DL1039" i="46"/>
  <c r="DB1040" i="46"/>
  <c r="DC1040" i="46"/>
  <c r="DD1040" i="46"/>
  <c r="DE1040" i="46"/>
  <c r="DG1040" i="46"/>
  <c r="DH1040" i="46"/>
  <c r="DI1040" i="46"/>
  <c r="DJ1040" i="46"/>
  <c r="DL1040" i="46"/>
  <c r="DB1041" i="46"/>
  <c r="DC1041" i="46"/>
  <c r="DD1041" i="46"/>
  <c r="DE1041" i="46"/>
  <c r="DG1041" i="46"/>
  <c r="DH1041" i="46"/>
  <c r="DI1041" i="46"/>
  <c r="DJ1041" i="46"/>
  <c r="DL1041" i="46"/>
  <c r="DB1042" i="46"/>
  <c r="DC1042" i="46"/>
  <c r="DD1042" i="46"/>
  <c r="DE1042" i="46"/>
  <c r="DG1042" i="46"/>
  <c r="DH1042" i="46"/>
  <c r="DI1042" i="46"/>
  <c r="DJ1042" i="46"/>
  <c r="DL1042" i="46"/>
  <c r="DB1043" i="46"/>
  <c r="DC1043" i="46"/>
  <c r="DD1043" i="46"/>
  <c r="DE1043" i="46"/>
  <c r="DG1043" i="46"/>
  <c r="DK1043" i="46" s="1"/>
  <c r="DH1043" i="46"/>
  <c r="DI1043" i="46"/>
  <c r="DJ1043" i="46"/>
  <c r="DL1043" i="46"/>
  <c r="DB1044" i="46"/>
  <c r="DC1044" i="46"/>
  <c r="DD1044" i="46"/>
  <c r="DE1044" i="46"/>
  <c r="DG1044" i="46"/>
  <c r="DH1044" i="46"/>
  <c r="DI1044" i="46"/>
  <c r="DJ1044" i="46"/>
  <c r="DL1044" i="46"/>
  <c r="DB1045" i="46"/>
  <c r="DC1045" i="46"/>
  <c r="DD1045" i="46"/>
  <c r="DE1045" i="46"/>
  <c r="DG1045" i="46"/>
  <c r="DH1045" i="46"/>
  <c r="DI1045" i="46"/>
  <c r="DJ1045" i="46"/>
  <c r="DL1045" i="46"/>
  <c r="DB1046" i="46"/>
  <c r="DC1046" i="46"/>
  <c r="DD1046" i="46"/>
  <c r="DE1046" i="46"/>
  <c r="DG1046" i="46"/>
  <c r="DH1046" i="46"/>
  <c r="DI1046" i="46"/>
  <c r="DJ1046" i="46"/>
  <c r="DL1046" i="46"/>
  <c r="DB1047" i="46"/>
  <c r="DF1047" i="46" s="1"/>
  <c r="DC1047" i="46"/>
  <c r="DD1047" i="46"/>
  <c r="DE1047" i="46"/>
  <c r="DG1047" i="46"/>
  <c r="DH1047" i="46"/>
  <c r="DI1047" i="46"/>
  <c r="DJ1047" i="46"/>
  <c r="DL1047" i="46"/>
  <c r="DB1048" i="46"/>
  <c r="DC1048" i="46"/>
  <c r="DD1048" i="46"/>
  <c r="DE1048" i="46"/>
  <c r="DG1048" i="46"/>
  <c r="DH1048" i="46"/>
  <c r="DI1048" i="46"/>
  <c r="DJ1048" i="46"/>
  <c r="DL1048" i="46"/>
  <c r="DB1049" i="46"/>
  <c r="DC1049" i="46"/>
  <c r="DD1049" i="46"/>
  <c r="DE1049" i="46"/>
  <c r="DG1049" i="46"/>
  <c r="DH1049" i="46"/>
  <c r="DI1049" i="46"/>
  <c r="DJ1049" i="46"/>
  <c r="DL1049" i="46"/>
  <c r="DB1050" i="46"/>
  <c r="DC1050" i="46"/>
  <c r="DD1050" i="46"/>
  <c r="DE1050" i="46"/>
  <c r="DG1050" i="46"/>
  <c r="DH1050" i="46"/>
  <c r="DI1050" i="46"/>
  <c r="DJ1050" i="46"/>
  <c r="DL1050" i="46"/>
  <c r="DB1051" i="46"/>
  <c r="DC1051" i="46"/>
  <c r="DD1051" i="46"/>
  <c r="DE1051" i="46"/>
  <c r="DG1051" i="46"/>
  <c r="DH1051" i="46"/>
  <c r="DI1051" i="46"/>
  <c r="DJ1051" i="46"/>
  <c r="DL1051" i="46"/>
  <c r="DB1052" i="46"/>
  <c r="DC1052" i="46"/>
  <c r="DD1052" i="46"/>
  <c r="DE1052" i="46"/>
  <c r="DG1052" i="46"/>
  <c r="DH1052" i="46"/>
  <c r="DI1052" i="46"/>
  <c r="DJ1052" i="46"/>
  <c r="DK1052" i="46" s="1"/>
  <c r="DL1052" i="46"/>
  <c r="DB1053" i="46"/>
  <c r="DF1053" i="46" s="1"/>
  <c r="DC1053" i="46"/>
  <c r="DD1053" i="46"/>
  <c r="DE1053" i="46"/>
  <c r="DG1053" i="46"/>
  <c r="DH1053" i="46"/>
  <c r="DI1053" i="46"/>
  <c r="DJ1053" i="46"/>
  <c r="DL1053" i="46"/>
  <c r="DB1054" i="46"/>
  <c r="DC1054" i="46"/>
  <c r="DF1054" i="46" s="1"/>
  <c r="DD1054" i="46"/>
  <c r="DE1054" i="46"/>
  <c r="DG1054" i="46"/>
  <c r="DH1054" i="46"/>
  <c r="DI1054" i="46"/>
  <c r="DJ1054" i="46"/>
  <c r="DL1054" i="46"/>
  <c r="DB1055" i="46"/>
  <c r="DC1055" i="46"/>
  <c r="DD1055" i="46"/>
  <c r="DE1055" i="46"/>
  <c r="DG1055" i="46"/>
  <c r="DH1055" i="46"/>
  <c r="DI1055" i="46"/>
  <c r="DJ1055" i="46"/>
  <c r="DL1055" i="46"/>
  <c r="DB1056" i="46"/>
  <c r="DC1056" i="46"/>
  <c r="DD1056" i="46"/>
  <c r="DE1056" i="46"/>
  <c r="DG1056" i="46"/>
  <c r="DH1056" i="46"/>
  <c r="DI1056" i="46"/>
  <c r="DJ1056" i="46"/>
  <c r="DL1056" i="46"/>
  <c r="DB1057" i="46"/>
  <c r="DC1057" i="46"/>
  <c r="DD1057" i="46"/>
  <c r="DE1057" i="46"/>
  <c r="DG1057" i="46"/>
  <c r="DH1057" i="46"/>
  <c r="DI1057" i="46"/>
  <c r="DJ1057" i="46"/>
  <c r="DL1057" i="46"/>
  <c r="DB1058" i="46"/>
  <c r="DC1058" i="46"/>
  <c r="DD1058" i="46"/>
  <c r="DE1058" i="46"/>
  <c r="DG1058" i="46"/>
  <c r="DH1058" i="46"/>
  <c r="DI1058" i="46"/>
  <c r="DJ1058" i="46"/>
  <c r="DL1058" i="46"/>
  <c r="DB1059" i="46"/>
  <c r="DC1059" i="46"/>
  <c r="DD1059" i="46"/>
  <c r="DE1059" i="46"/>
  <c r="DG1059" i="46"/>
  <c r="DH1059" i="46"/>
  <c r="DI1059" i="46"/>
  <c r="DJ1059" i="46"/>
  <c r="DL1059" i="46"/>
  <c r="DB1060" i="46"/>
  <c r="DF1060" i="46" s="1"/>
  <c r="DC1060" i="46"/>
  <c r="DD1060" i="46"/>
  <c r="DE1060" i="46"/>
  <c r="DG1060" i="46"/>
  <c r="DH1060" i="46"/>
  <c r="DI1060" i="46"/>
  <c r="DJ1060" i="46"/>
  <c r="DL1060" i="46"/>
  <c r="DB1061" i="46"/>
  <c r="DC1061" i="46"/>
  <c r="DD1061" i="46"/>
  <c r="DE1061" i="46"/>
  <c r="DG1061" i="46"/>
  <c r="DH1061" i="46"/>
  <c r="DI1061" i="46"/>
  <c r="DJ1061" i="46"/>
  <c r="DL1061" i="46"/>
  <c r="DB1062" i="46"/>
  <c r="DC1062" i="46"/>
  <c r="DD1062" i="46"/>
  <c r="DE1062" i="46"/>
  <c r="DG1062" i="46"/>
  <c r="DH1062" i="46"/>
  <c r="DI1062" i="46"/>
  <c r="DJ1062" i="46"/>
  <c r="DL1062" i="46"/>
  <c r="DB1063" i="46"/>
  <c r="DC1063" i="46"/>
  <c r="DD1063" i="46"/>
  <c r="DE1063" i="46"/>
  <c r="DG1063" i="46"/>
  <c r="DH1063" i="46"/>
  <c r="DI1063" i="46"/>
  <c r="DJ1063" i="46"/>
  <c r="DL1063" i="46"/>
  <c r="DB1064" i="46"/>
  <c r="DC1064" i="46"/>
  <c r="DD1064" i="46"/>
  <c r="DE1064" i="46"/>
  <c r="DG1064" i="46"/>
  <c r="DH1064" i="46"/>
  <c r="DI1064" i="46"/>
  <c r="DJ1064" i="46"/>
  <c r="DL1064" i="46"/>
  <c r="DB1065" i="46"/>
  <c r="DC1065" i="46"/>
  <c r="DD1065" i="46"/>
  <c r="DE1065" i="46"/>
  <c r="DG1065" i="46"/>
  <c r="DH1065" i="46"/>
  <c r="DI1065" i="46"/>
  <c r="DJ1065" i="46"/>
  <c r="DL1065" i="46"/>
  <c r="DB1066" i="46"/>
  <c r="DC1066" i="46"/>
  <c r="DD1066" i="46"/>
  <c r="DE1066" i="46"/>
  <c r="DG1066" i="46"/>
  <c r="DH1066" i="46"/>
  <c r="DI1066" i="46"/>
  <c r="DJ1066" i="46"/>
  <c r="DL1066" i="46"/>
  <c r="DB1067" i="46"/>
  <c r="DC1067" i="46"/>
  <c r="DD1067" i="46"/>
  <c r="DE1067" i="46"/>
  <c r="DG1067" i="46"/>
  <c r="DH1067" i="46"/>
  <c r="DI1067" i="46"/>
  <c r="DJ1067" i="46"/>
  <c r="DL1067" i="46"/>
  <c r="DB1068" i="46"/>
  <c r="DC1068" i="46"/>
  <c r="DD1068" i="46"/>
  <c r="DE1068" i="46"/>
  <c r="DG1068" i="46"/>
  <c r="DH1068" i="46"/>
  <c r="DI1068" i="46"/>
  <c r="DJ1068" i="46"/>
  <c r="DL1068" i="46"/>
  <c r="DB1069" i="46"/>
  <c r="DC1069" i="46"/>
  <c r="DD1069" i="46"/>
  <c r="DE1069" i="46"/>
  <c r="DG1069" i="46"/>
  <c r="DH1069" i="46"/>
  <c r="DI1069" i="46"/>
  <c r="DJ1069" i="46"/>
  <c r="DL1069" i="46"/>
  <c r="DB1070" i="46"/>
  <c r="DC1070" i="46"/>
  <c r="DD1070" i="46"/>
  <c r="DE1070" i="46"/>
  <c r="DG1070" i="46"/>
  <c r="DH1070" i="46"/>
  <c r="DI1070" i="46"/>
  <c r="DJ1070" i="46"/>
  <c r="DL1070" i="46"/>
  <c r="DB1071" i="46"/>
  <c r="DC1071" i="46"/>
  <c r="DD1071" i="46"/>
  <c r="DE1071" i="46"/>
  <c r="DG1071" i="46"/>
  <c r="DH1071" i="46"/>
  <c r="DI1071" i="46"/>
  <c r="DJ1071" i="46"/>
  <c r="DL1071" i="46"/>
  <c r="DB1072" i="46"/>
  <c r="DC1072" i="46"/>
  <c r="DD1072" i="46"/>
  <c r="DE1072" i="46"/>
  <c r="DG1072" i="46"/>
  <c r="DH1072" i="46"/>
  <c r="DI1072" i="46"/>
  <c r="DJ1072" i="46"/>
  <c r="DL1072" i="46"/>
  <c r="DB1073" i="46"/>
  <c r="DC1073" i="46"/>
  <c r="DD1073" i="46"/>
  <c r="DE1073" i="46"/>
  <c r="DF1073" i="46" s="1"/>
  <c r="DG1073" i="46"/>
  <c r="DH1073" i="46"/>
  <c r="DI1073" i="46"/>
  <c r="DJ1073" i="46"/>
  <c r="DL1073" i="46"/>
  <c r="DB1074" i="46"/>
  <c r="DC1074" i="46"/>
  <c r="DD1074" i="46"/>
  <c r="DE1074" i="46"/>
  <c r="DG1074" i="46"/>
  <c r="DH1074" i="46"/>
  <c r="DI1074" i="46"/>
  <c r="DJ1074" i="46"/>
  <c r="DL1074" i="46"/>
  <c r="DB1075" i="46"/>
  <c r="DC1075" i="46"/>
  <c r="DF1075" i="46" s="1"/>
  <c r="DD1075" i="46"/>
  <c r="DE1075" i="46"/>
  <c r="DG1075" i="46"/>
  <c r="DH1075" i="46"/>
  <c r="DI1075" i="46"/>
  <c r="DJ1075" i="46"/>
  <c r="DL1075" i="46"/>
  <c r="DB1076" i="46"/>
  <c r="DC1076" i="46"/>
  <c r="DD1076" i="46"/>
  <c r="DE1076" i="46"/>
  <c r="DG1076" i="46"/>
  <c r="DH1076" i="46"/>
  <c r="DI1076" i="46"/>
  <c r="DJ1076" i="46"/>
  <c r="DL1076" i="46"/>
  <c r="DB1077" i="46"/>
  <c r="DC1077" i="46"/>
  <c r="DD1077" i="46"/>
  <c r="DE1077" i="46"/>
  <c r="DG1077" i="46"/>
  <c r="DH1077" i="46"/>
  <c r="DI1077" i="46"/>
  <c r="DJ1077" i="46"/>
  <c r="DL1077" i="46"/>
  <c r="DB1078" i="46"/>
  <c r="DC1078" i="46"/>
  <c r="DD1078" i="46"/>
  <c r="DE1078" i="46"/>
  <c r="DG1078" i="46"/>
  <c r="DH1078" i="46"/>
  <c r="DI1078" i="46"/>
  <c r="DJ1078" i="46"/>
  <c r="DL1078" i="46"/>
  <c r="DB1079" i="46"/>
  <c r="DC1079" i="46"/>
  <c r="DD1079" i="46"/>
  <c r="DE1079" i="46"/>
  <c r="DG1079" i="46"/>
  <c r="DH1079" i="46"/>
  <c r="DI1079" i="46"/>
  <c r="DJ1079" i="46"/>
  <c r="DL1079" i="46"/>
  <c r="DB1080" i="46"/>
  <c r="DC1080" i="46"/>
  <c r="DF1080" i="46" s="1"/>
  <c r="DD1080" i="46"/>
  <c r="DE1080" i="46"/>
  <c r="DG1080" i="46"/>
  <c r="DH1080" i="46"/>
  <c r="DI1080" i="46"/>
  <c r="DJ1080" i="46"/>
  <c r="DL1080" i="46"/>
  <c r="DB1081" i="46"/>
  <c r="DC1081" i="46"/>
  <c r="DD1081" i="46"/>
  <c r="DE1081" i="46"/>
  <c r="DG1081" i="46"/>
  <c r="DH1081" i="46"/>
  <c r="DK1081" i="46" s="1"/>
  <c r="DN1081" i="46" s="1"/>
  <c r="DI1081" i="46"/>
  <c r="DJ1081" i="46"/>
  <c r="DL1081" i="46"/>
  <c r="DB1082" i="46"/>
  <c r="DC1082" i="46"/>
  <c r="DD1082" i="46"/>
  <c r="DE1082" i="46"/>
  <c r="DG1082" i="46"/>
  <c r="DK1082" i="46" s="1"/>
  <c r="DH1082" i="46"/>
  <c r="DI1082" i="46"/>
  <c r="DJ1082" i="46"/>
  <c r="DL1082" i="46"/>
  <c r="DB1083" i="46"/>
  <c r="DC1083" i="46"/>
  <c r="DD1083" i="46"/>
  <c r="DE1083" i="46"/>
  <c r="DG1083" i="46"/>
  <c r="DH1083" i="46"/>
  <c r="DI1083" i="46"/>
  <c r="DJ1083" i="46"/>
  <c r="DL1083" i="46"/>
  <c r="DB1084" i="46"/>
  <c r="DC1084" i="46"/>
  <c r="DD1084" i="46"/>
  <c r="DE1084" i="46"/>
  <c r="DG1084" i="46"/>
  <c r="DH1084" i="46"/>
  <c r="DI1084" i="46"/>
  <c r="DJ1084" i="46"/>
  <c r="DL1084" i="46"/>
  <c r="DB1085" i="46"/>
  <c r="DC1085" i="46"/>
  <c r="DD1085" i="46"/>
  <c r="DE1085" i="46"/>
  <c r="DG1085" i="46"/>
  <c r="DH1085" i="46"/>
  <c r="DI1085" i="46"/>
  <c r="DJ1085" i="46"/>
  <c r="DL1085" i="46"/>
  <c r="DB1086" i="46"/>
  <c r="DC1086" i="46"/>
  <c r="DD1086" i="46"/>
  <c r="DE1086" i="46"/>
  <c r="DG1086" i="46"/>
  <c r="DH1086" i="46"/>
  <c r="DI1086" i="46"/>
  <c r="DJ1086" i="46"/>
  <c r="DL1086" i="46"/>
  <c r="DB1087" i="46"/>
  <c r="DC1087" i="46"/>
  <c r="DD1087" i="46"/>
  <c r="DE1087" i="46"/>
  <c r="DG1087" i="46"/>
  <c r="DH1087" i="46"/>
  <c r="DI1087" i="46"/>
  <c r="DJ1087" i="46"/>
  <c r="DL1087" i="46"/>
  <c r="DB1088" i="46"/>
  <c r="DC1088" i="46"/>
  <c r="DD1088" i="46"/>
  <c r="DE1088" i="46"/>
  <c r="DF1088" i="46" s="1"/>
  <c r="DG1088" i="46"/>
  <c r="DH1088" i="46"/>
  <c r="DI1088" i="46"/>
  <c r="DJ1088" i="46"/>
  <c r="DL1088" i="46"/>
  <c r="DB1089" i="46"/>
  <c r="DC1089" i="46"/>
  <c r="DD1089" i="46"/>
  <c r="DE1089" i="46"/>
  <c r="DG1089" i="46"/>
  <c r="DH1089" i="46"/>
  <c r="DI1089" i="46"/>
  <c r="DJ1089" i="46"/>
  <c r="DL1089" i="46"/>
  <c r="DB1090" i="46"/>
  <c r="DC1090" i="46"/>
  <c r="DD1090" i="46"/>
  <c r="DE1090" i="46"/>
  <c r="DG1090" i="46"/>
  <c r="DH1090" i="46"/>
  <c r="DI1090" i="46"/>
  <c r="DJ1090" i="46"/>
  <c r="DL1090" i="46"/>
  <c r="DB1091" i="46"/>
  <c r="DC1091" i="46"/>
  <c r="DD1091" i="46"/>
  <c r="DE1091" i="46"/>
  <c r="DG1091" i="46"/>
  <c r="DH1091" i="46"/>
  <c r="DI1091" i="46"/>
  <c r="DJ1091" i="46"/>
  <c r="DK1091" i="46" s="1"/>
  <c r="DL1091" i="46"/>
  <c r="DB1092" i="46"/>
  <c r="DC1092" i="46"/>
  <c r="DD1092" i="46"/>
  <c r="DE1092" i="46"/>
  <c r="DG1092" i="46"/>
  <c r="DH1092" i="46"/>
  <c r="DI1092" i="46"/>
  <c r="DJ1092" i="46"/>
  <c r="DL1092" i="46"/>
  <c r="DB1093" i="46"/>
  <c r="DC1093" i="46"/>
  <c r="DD1093" i="46"/>
  <c r="DE1093" i="46"/>
  <c r="DG1093" i="46"/>
  <c r="DH1093" i="46"/>
  <c r="DI1093" i="46"/>
  <c r="DJ1093" i="46"/>
  <c r="DL1093" i="46"/>
  <c r="DB1094" i="46"/>
  <c r="DC1094" i="46"/>
  <c r="DD1094" i="46"/>
  <c r="DE1094" i="46"/>
  <c r="DG1094" i="46"/>
  <c r="DH1094" i="46"/>
  <c r="DI1094" i="46"/>
  <c r="DJ1094" i="46"/>
  <c r="DL1094" i="46"/>
  <c r="DB1095" i="46"/>
  <c r="DC1095" i="46"/>
  <c r="DD1095" i="46"/>
  <c r="DE1095" i="46"/>
  <c r="DG1095" i="46"/>
  <c r="DH1095" i="46"/>
  <c r="DI1095" i="46"/>
  <c r="DJ1095" i="46"/>
  <c r="DL1095" i="46"/>
  <c r="DB1096" i="46"/>
  <c r="DC1096" i="46"/>
  <c r="DD1096" i="46"/>
  <c r="DE1096" i="46"/>
  <c r="DG1096" i="46"/>
  <c r="DH1096" i="46"/>
  <c r="DI1096" i="46"/>
  <c r="DJ1096" i="46"/>
  <c r="DL1096" i="46"/>
  <c r="DB1097" i="46"/>
  <c r="DC1097" i="46"/>
  <c r="DD1097" i="46"/>
  <c r="DE1097" i="46"/>
  <c r="DG1097" i="46"/>
  <c r="DH1097" i="46"/>
  <c r="DI1097" i="46"/>
  <c r="DJ1097" i="46"/>
  <c r="DL1097" i="46"/>
  <c r="DB1098" i="46"/>
  <c r="DC1098" i="46"/>
  <c r="DD1098" i="46"/>
  <c r="DE1098" i="46"/>
  <c r="DG1098" i="46"/>
  <c r="DH1098" i="46"/>
  <c r="DI1098" i="46"/>
  <c r="DJ1098" i="46"/>
  <c r="DL1098" i="46"/>
  <c r="DB1099" i="46"/>
  <c r="DC1099" i="46"/>
  <c r="DD1099" i="46"/>
  <c r="DE1099" i="46"/>
  <c r="DG1099" i="46"/>
  <c r="DH1099" i="46"/>
  <c r="DI1099" i="46"/>
  <c r="DJ1099" i="46"/>
  <c r="DL1099" i="46"/>
  <c r="DB1100" i="46"/>
  <c r="DC1100" i="46"/>
  <c r="DD1100" i="46"/>
  <c r="DE1100" i="46"/>
  <c r="DG1100" i="46"/>
  <c r="DH1100" i="46"/>
  <c r="DI1100" i="46"/>
  <c r="DJ1100" i="46"/>
  <c r="DL1100" i="46"/>
  <c r="DB1101" i="46"/>
  <c r="DC1101" i="46"/>
  <c r="DD1101" i="46"/>
  <c r="DE1101" i="46"/>
  <c r="DG1101" i="46"/>
  <c r="DH1101" i="46"/>
  <c r="DI1101" i="46"/>
  <c r="DJ1101" i="46"/>
  <c r="DL1101" i="46"/>
  <c r="DB1102" i="46"/>
  <c r="DC1102" i="46"/>
  <c r="DD1102" i="46"/>
  <c r="DE1102" i="46"/>
  <c r="DG1102" i="46"/>
  <c r="DH1102" i="46"/>
  <c r="DI1102" i="46"/>
  <c r="DJ1102" i="46"/>
  <c r="DL1102" i="46"/>
  <c r="DB1103" i="46"/>
  <c r="DC1103" i="46"/>
  <c r="DD1103" i="46"/>
  <c r="DE1103" i="46"/>
  <c r="DG1103" i="46"/>
  <c r="DH1103" i="46"/>
  <c r="DI1103" i="46"/>
  <c r="DJ1103" i="46"/>
  <c r="DL1103" i="46"/>
  <c r="DB1104" i="46"/>
  <c r="DC1104" i="46"/>
  <c r="DD1104" i="46"/>
  <c r="DE1104" i="46"/>
  <c r="DG1104" i="46"/>
  <c r="DH1104" i="46"/>
  <c r="DI1104" i="46"/>
  <c r="DJ1104" i="46"/>
  <c r="DL1104" i="46"/>
  <c r="DB1105" i="46"/>
  <c r="DC1105" i="46"/>
  <c r="DD1105" i="46"/>
  <c r="DE1105" i="46"/>
  <c r="DG1105" i="46"/>
  <c r="DH1105" i="46"/>
  <c r="DK1105" i="46" s="1"/>
  <c r="DI1105" i="46"/>
  <c r="DJ1105" i="46"/>
  <c r="DL1105" i="46"/>
  <c r="DB1106" i="46"/>
  <c r="DC1106" i="46"/>
  <c r="DD1106" i="46"/>
  <c r="DE1106" i="46"/>
  <c r="DG1106" i="46"/>
  <c r="DH1106" i="46"/>
  <c r="DI1106" i="46"/>
  <c r="DJ1106" i="46"/>
  <c r="DL1106" i="46"/>
  <c r="DB1107" i="46"/>
  <c r="DC1107" i="46"/>
  <c r="DD1107" i="46"/>
  <c r="DE1107" i="46"/>
  <c r="DG1107" i="46"/>
  <c r="DH1107" i="46"/>
  <c r="DI1107" i="46"/>
  <c r="DJ1107" i="46"/>
  <c r="DL1107" i="46"/>
  <c r="DB1108" i="46"/>
  <c r="DC1108" i="46"/>
  <c r="DD1108" i="46"/>
  <c r="DE1108" i="46"/>
  <c r="DG1108" i="46"/>
  <c r="DH1108" i="46"/>
  <c r="DI1108" i="46"/>
  <c r="DJ1108" i="46"/>
  <c r="DL1108" i="46"/>
  <c r="DB1109" i="46"/>
  <c r="DC1109" i="46"/>
  <c r="DD1109" i="46"/>
  <c r="DE1109" i="46"/>
  <c r="DG1109" i="46"/>
  <c r="DH1109" i="46"/>
  <c r="DI1109" i="46"/>
  <c r="DJ1109" i="46"/>
  <c r="DL1109" i="46"/>
  <c r="DB1110" i="46"/>
  <c r="DC1110" i="46"/>
  <c r="DD1110" i="46"/>
  <c r="DE1110" i="46"/>
  <c r="DG1110" i="46"/>
  <c r="DH1110" i="46"/>
  <c r="DI1110" i="46"/>
  <c r="DJ1110" i="46"/>
  <c r="DL1110" i="46"/>
  <c r="DB1111" i="46"/>
  <c r="DC1111" i="46"/>
  <c r="DD1111" i="46"/>
  <c r="DE1111" i="46"/>
  <c r="DG1111" i="46"/>
  <c r="DH1111" i="46"/>
  <c r="DI1111" i="46"/>
  <c r="DJ1111" i="46"/>
  <c r="DL1111" i="46"/>
  <c r="DB1112" i="46"/>
  <c r="DC1112" i="46"/>
  <c r="DD1112" i="46"/>
  <c r="DE1112" i="46"/>
  <c r="DG1112" i="46"/>
  <c r="DH1112" i="46"/>
  <c r="DI1112" i="46"/>
  <c r="DJ1112" i="46"/>
  <c r="DL1112" i="46"/>
  <c r="DB1113" i="46"/>
  <c r="DC1113" i="46"/>
  <c r="DD1113" i="46"/>
  <c r="DE1113" i="46"/>
  <c r="DG1113" i="46"/>
  <c r="DH1113" i="46"/>
  <c r="DI1113" i="46"/>
  <c r="DJ1113" i="46"/>
  <c r="DL1113" i="46"/>
  <c r="DB1114" i="46"/>
  <c r="DC1114" i="46"/>
  <c r="DD1114" i="46"/>
  <c r="DE1114" i="46"/>
  <c r="DG1114" i="46"/>
  <c r="DH1114" i="46"/>
  <c r="DI1114" i="46"/>
  <c r="DJ1114" i="46"/>
  <c r="DL1114" i="46"/>
  <c r="DB1115" i="46"/>
  <c r="DC1115" i="46"/>
  <c r="DD1115" i="46"/>
  <c r="DE1115" i="46"/>
  <c r="DG1115" i="46"/>
  <c r="DH1115" i="46"/>
  <c r="DI1115" i="46"/>
  <c r="DJ1115" i="46"/>
  <c r="DL1115" i="46"/>
  <c r="DB1116" i="46"/>
  <c r="DC1116" i="46"/>
  <c r="DD1116" i="46"/>
  <c r="DE1116" i="46"/>
  <c r="DG1116" i="46"/>
  <c r="DH1116" i="46"/>
  <c r="DI1116" i="46"/>
  <c r="DJ1116" i="46"/>
  <c r="DL1116" i="46"/>
  <c r="DB1117" i="46"/>
  <c r="DC1117" i="46"/>
  <c r="DD1117" i="46"/>
  <c r="DE1117" i="46"/>
  <c r="DG1117" i="46"/>
  <c r="DH1117" i="46"/>
  <c r="DI1117" i="46"/>
  <c r="DJ1117" i="46"/>
  <c r="DL1117" i="46"/>
  <c r="DB1118" i="46"/>
  <c r="DC1118" i="46"/>
  <c r="DD1118" i="46"/>
  <c r="DE1118" i="46"/>
  <c r="DG1118" i="46"/>
  <c r="DH1118" i="46"/>
  <c r="DI1118" i="46"/>
  <c r="DJ1118" i="46"/>
  <c r="DL1118" i="46"/>
  <c r="DB1119" i="46"/>
  <c r="DC1119" i="46"/>
  <c r="DD1119" i="46"/>
  <c r="DE1119" i="46"/>
  <c r="DG1119" i="46"/>
  <c r="DH1119" i="46"/>
  <c r="DI1119" i="46"/>
  <c r="DJ1119" i="46"/>
  <c r="DL1119" i="46"/>
  <c r="DB1120" i="46"/>
  <c r="DC1120" i="46"/>
  <c r="DD1120" i="46"/>
  <c r="DE1120" i="46"/>
  <c r="DG1120" i="46"/>
  <c r="DH1120" i="46"/>
  <c r="DI1120" i="46"/>
  <c r="DJ1120" i="46"/>
  <c r="DL1120" i="46"/>
  <c r="DB1121" i="46"/>
  <c r="DC1121" i="46"/>
  <c r="DD1121" i="46"/>
  <c r="DE1121" i="46"/>
  <c r="DG1121" i="46"/>
  <c r="DH1121" i="46"/>
  <c r="DI1121" i="46"/>
  <c r="DJ1121" i="46"/>
  <c r="DL1121" i="46"/>
  <c r="DB1122" i="46"/>
  <c r="DC1122" i="46"/>
  <c r="DD1122" i="46"/>
  <c r="DE1122" i="46"/>
  <c r="DG1122" i="46"/>
  <c r="DH1122" i="46"/>
  <c r="DI1122" i="46"/>
  <c r="DJ1122" i="46"/>
  <c r="DL1122" i="46"/>
  <c r="DB1123" i="46"/>
  <c r="DC1123" i="46"/>
  <c r="DD1123" i="46"/>
  <c r="DE1123" i="46"/>
  <c r="DG1123" i="46"/>
  <c r="DH1123" i="46"/>
  <c r="DI1123" i="46"/>
  <c r="DJ1123" i="46"/>
  <c r="DL1123" i="46"/>
  <c r="DB1124" i="46"/>
  <c r="DC1124" i="46"/>
  <c r="DD1124" i="46"/>
  <c r="DE1124" i="46"/>
  <c r="DG1124" i="46"/>
  <c r="DH1124" i="46"/>
  <c r="DI1124" i="46"/>
  <c r="DJ1124" i="46"/>
  <c r="DL1124" i="46"/>
  <c r="DB1125" i="46"/>
  <c r="DC1125" i="46"/>
  <c r="DD1125" i="46"/>
  <c r="DE1125" i="46"/>
  <c r="DG1125" i="46"/>
  <c r="DH1125" i="46"/>
  <c r="DI1125" i="46"/>
  <c r="DJ1125" i="46"/>
  <c r="DL1125" i="46"/>
  <c r="DB1126" i="46"/>
  <c r="DC1126" i="46"/>
  <c r="DD1126" i="46"/>
  <c r="DE1126" i="46"/>
  <c r="DG1126" i="46"/>
  <c r="DH1126" i="46"/>
  <c r="DI1126" i="46"/>
  <c r="DK1126" i="46" s="1"/>
  <c r="DJ1126" i="46"/>
  <c r="DL1126" i="46"/>
  <c r="DB1127" i="46"/>
  <c r="DC1127" i="46"/>
  <c r="DD1127" i="46"/>
  <c r="DE1127" i="46"/>
  <c r="DG1127" i="46"/>
  <c r="DH1127" i="46"/>
  <c r="DI1127" i="46"/>
  <c r="DJ1127" i="46"/>
  <c r="DL1127" i="46"/>
  <c r="DB1128" i="46"/>
  <c r="DF1128" i="46" s="1"/>
  <c r="DC1128" i="46"/>
  <c r="DD1128" i="46"/>
  <c r="DE1128" i="46"/>
  <c r="DG1128" i="46"/>
  <c r="DH1128" i="46"/>
  <c r="DI1128" i="46"/>
  <c r="DJ1128" i="46"/>
  <c r="DL1128" i="46"/>
  <c r="DB1129" i="46"/>
  <c r="DC1129" i="46"/>
  <c r="DD1129" i="46"/>
  <c r="DE1129" i="46"/>
  <c r="DG1129" i="46"/>
  <c r="DH1129" i="46"/>
  <c r="DI1129" i="46"/>
  <c r="DJ1129" i="46"/>
  <c r="DL1129" i="46"/>
  <c r="DB1130" i="46"/>
  <c r="DC1130" i="46"/>
  <c r="DD1130" i="46"/>
  <c r="DE1130" i="46"/>
  <c r="DG1130" i="46"/>
  <c r="DH1130" i="46"/>
  <c r="DI1130" i="46"/>
  <c r="DJ1130" i="46"/>
  <c r="DL1130" i="46"/>
  <c r="DB1131" i="46"/>
  <c r="DC1131" i="46"/>
  <c r="DD1131" i="46"/>
  <c r="DE1131" i="46"/>
  <c r="DG1131" i="46"/>
  <c r="DK1131" i="46" s="1"/>
  <c r="DH1131" i="46"/>
  <c r="DI1131" i="46"/>
  <c r="DJ1131" i="46"/>
  <c r="DL1131" i="46"/>
  <c r="DB1132" i="46"/>
  <c r="DC1132" i="46"/>
  <c r="DD1132" i="46"/>
  <c r="DE1132" i="46"/>
  <c r="DG1132" i="46"/>
  <c r="DH1132" i="46"/>
  <c r="DI1132" i="46"/>
  <c r="DJ1132" i="46"/>
  <c r="DL1132" i="46"/>
  <c r="DB1133" i="46"/>
  <c r="DC1133" i="46"/>
  <c r="DD1133" i="46"/>
  <c r="DE1133" i="46"/>
  <c r="DG1133" i="46"/>
  <c r="DH1133" i="46"/>
  <c r="DI1133" i="46"/>
  <c r="DJ1133" i="46"/>
  <c r="DL1133" i="46"/>
  <c r="DB1134" i="46"/>
  <c r="DF1134" i="46" s="1"/>
  <c r="DC1134" i="46"/>
  <c r="DD1134" i="46"/>
  <c r="DE1134" i="46"/>
  <c r="DG1134" i="46"/>
  <c r="DH1134" i="46"/>
  <c r="DI1134" i="46"/>
  <c r="DJ1134" i="46"/>
  <c r="DL1134" i="46"/>
  <c r="DB1135" i="46"/>
  <c r="DF1135" i="46" s="1"/>
  <c r="DC1135" i="46"/>
  <c r="DD1135" i="46"/>
  <c r="DE1135" i="46"/>
  <c r="DG1135" i="46"/>
  <c r="DH1135" i="46"/>
  <c r="DI1135" i="46"/>
  <c r="DJ1135" i="46"/>
  <c r="DL1135" i="46"/>
  <c r="DB1136" i="46"/>
  <c r="DC1136" i="46"/>
  <c r="DD1136" i="46"/>
  <c r="DE1136" i="46"/>
  <c r="DG1136" i="46"/>
  <c r="DH1136" i="46"/>
  <c r="DI1136" i="46"/>
  <c r="DJ1136" i="46"/>
  <c r="DL1136" i="46"/>
  <c r="DB1137" i="46"/>
  <c r="DC1137" i="46"/>
  <c r="DD1137" i="46"/>
  <c r="DE1137" i="46"/>
  <c r="DF1137" i="46"/>
  <c r="DM1137" i="46" s="1"/>
  <c r="DG1137" i="46"/>
  <c r="DH1137" i="46"/>
  <c r="DI1137" i="46"/>
  <c r="DJ1137" i="46"/>
  <c r="DL1137" i="46"/>
  <c r="DB1138" i="46"/>
  <c r="DC1138" i="46"/>
  <c r="DD1138" i="46"/>
  <c r="DE1138" i="46"/>
  <c r="DG1138" i="46"/>
  <c r="DH1138" i="46"/>
  <c r="DI1138" i="46"/>
  <c r="DJ1138" i="46"/>
  <c r="DL1138" i="46"/>
  <c r="DB1139" i="46"/>
  <c r="DC1139" i="46"/>
  <c r="DD1139" i="46"/>
  <c r="DE1139" i="46"/>
  <c r="DG1139" i="46"/>
  <c r="DH1139" i="46"/>
  <c r="DI1139" i="46"/>
  <c r="DJ1139" i="46"/>
  <c r="DL1139" i="46"/>
  <c r="DB1140" i="46"/>
  <c r="DC1140" i="46"/>
  <c r="DD1140" i="46"/>
  <c r="DE1140" i="46"/>
  <c r="DG1140" i="46"/>
  <c r="DH1140" i="46"/>
  <c r="DI1140" i="46"/>
  <c r="DJ1140" i="46"/>
  <c r="DL1140" i="46"/>
  <c r="DB1141" i="46"/>
  <c r="DC1141" i="46"/>
  <c r="DD1141" i="46"/>
  <c r="DE1141" i="46"/>
  <c r="DG1141" i="46"/>
  <c r="DH1141" i="46"/>
  <c r="DI1141" i="46"/>
  <c r="DJ1141" i="46"/>
  <c r="DL1141" i="46"/>
  <c r="DB1142" i="46"/>
  <c r="DC1142" i="46"/>
  <c r="DD1142" i="46"/>
  <c r="DE1142" i="46"/>
  <c r="DG1142" i="46"/>
  <c r="DH1142" i="46"/>
  <c r="DI1142" i="46"/>
  <c r="DJ1142" i="46"/>
  <c r="DL1142" i="46"/>
  <c r="DB1143" i="46"/>
  <c r="DC1143" i="46"/>
  <c r="DD1143" i="46"/>
  <c r="DE1143" i="46"/>
  <c r="DG1143" i="46"/>
  <c r="DH1143" i="46"/>
  <c r="DI1143" i="46"/>
  <c r="DJ1143" i="46"/>
  <c r="DL1143" i="46"/>
  <c r="DB1144" i="46"/>
  <c r="DF1144" i="46" s="1"/>
  <c r="DM1144" i="46" s="1"/>
  <c r="DC1144" i="46"/>
  <c r="DD1144" i="46"/>
  <c r="DE1144" i="46"/>
  <c r="DG1144" i="46"/>
  <c r="DH1144" i="46"/>
  <c r="DI1144" i="46"/>
  <c r="DJ1144" i="46"/>
  <c r="DL1144" i="46"/>
  <c r="DB1145" i="46"/>
  <c r="DC1145" i="46"/>
  <c r="DD1145" i="46"/>
  <c r="DE1145" i="46"/>
  <c r="DG1145" i="46"/>
  <c r="DH1145" i="46"/>
  <c r="DI1145" i="46"/>
  <c r="DJ1145" i="46"/>
  <c r="DL1145" i="46"/>
  <c r="DB1146" i="46"/>
  <c r="DC1146" i="46"/>
  <c r="DD1146" i="46"/>
  <c r="DE1146" i="46"/>
  <c r="DG1146" i="46"/>
  <c r="DH1146" i="46"/>
  <c r="DI1146" i="46"/>
  <c r="DJ1146" i="46"/>
  <c r="DL1146" i="46"/>
  <c r="DB1147" i="46"/>
  <c r="DC1147" i="46"/>
  <c r="DD1147" i="46"/>
  <c r="DE1147" i="46"/>
  <c r="DG1147" i="46"/>
  <c r="DH1147" i="46"/>
  <c r="DI1147" i="46"/>
  <c r="DJ1147" i="46"/>
  <c r="DL1147" i="46"/>
  <c r="DB1148" i="46"/>
  <c r="DC1148" i="46"/>
  <c r="DD1148" i="46"/>
  <c r="DE1148" i="46"/>
  <c r="DG1148" i="46"/>
  <c r="DH1148" i="46"/>
  <c r="DI1148" i="46"/>
  <c r="DJ1148" i="46"/>
  <c r="DL1148" i="46"/>
  <c r="DB1149" i="46"/>
  <c r="DC1149" i="46"/>
  <c r="DD1149" i="46"/>
  <c r="DE1149" i="46"/>
  <c r="DG1149" i="46"/>
  <c r="DH1149" i="46"/>
  <c r="DI1149" i="46"/>
  <c r="DJ1149" i="46"/>
  <c r="DL1149" i="46"/>
  <c r="DB1150" i="46"/>
  <c r="DC1150" i="46"/>
  <c r="DD1150" i="46"/>
  <c r="DE1150" i="46"/>
  <c r="DG1150" i="46"/>
  <c r="DH1150" i="46"/>
  <c r="DI1150" i="46"/>
  <c r="DJ1150" i="46"/>
  <c r="DL1150" i="46"/>
  <c r="DB1151" i="46"/>
  <c r="DC1151" i="46"/>
  <c r="DD1151" i="46"/>
  <c r="DE1151" i="46"/>
  <c r="DG1151" i="46"/>
  <c r="DH1151" i="46"/>
  <c r="DI1151" i="46"/>
  <c r="DJ1151" i="46"/>
  <c r="DL1151" i="46"/>
  <c r="DB1152" i="46"/>
  <c r="DC1152" i="46"/>
  <c r="DD1152" i="46"/>
  <c r="DE1152" i="46"/>
  <c r="DG1152" i="46"/>
  <c r="DH1152" i="46"/>
  <c r="DI1152" i="46"/>
  <c r="DJ1152" i="46"/>
  <c r="DL1152" i="46"/>
  <c r="DB1153" i="46"/>
  <c r="DC1153" i="46"/>
  <c r="DD1153" i="46"/>
  <c r="DE1153" i="46"/>
  <c r="DG1153" i="46"/>
  <c r="DH1153" i="46"/>
  <c r="DI1153" i="46"/>
  <c r="DJ1153" i="46"/>
  <c r="DL1153" i="46"/>
  <c r="DB1154" i="46"/>
  <c r="DC1154" i="46"/>
  <c r="DD1154" i="46"/>
  <c r="DE1154" i="46"/>
  <c r="DG1154" i="46"/>
  <c r="DH1154" i="46"/>
  <c r="DI1154" i="46"/>
  <c r="DJ1154" i="46"/>
  <c r="DL1154" i="46"/>
  <c r="DB1155" i="46"/>
  <c r="DC1155" i="46"/>
  <c r="DF1155" i="46" s="1"/>
  <c r="DD1155" i="46"/>
  <c r="DE1155" i="46"/>
  <c r="DG1155" i="46"/>
  <c r="DH1155" i="46"/>
  <c r="DI1155" i="46"/>
  <c r="DJ1155" i="46"/>
  <c r="DL1155" i="46"/>
  <c r="DB1156" i="46"/>
  <c r="DC1156" i="46"/>
  <c r="DD1156" i="46"/>
  <c r="DE1156" i="46"/>
  <c r="DG1156" i="46"/>
  <c r="DH1156" i="46"/>
  <c r="DI1156" i="46"/>
  <c r="DJ1156" i="46"/>
  <c r="DL1156" i="46"/>
  <c r="DB1157" i="46"/>
  <c r="DC1157" i="46"/>
  <c r="DD1157" i="46"/>
  <c r="DE1157" i="46"/>
  <c r="DG1157" i="46"/>
  <c r="DH1157" i="46"/>
  <c r="DI1157" i="46"/>
  <c r="DJ1157" i="46"/>
  <c r="DL1157" i="46"/>
  <c r="DB1158" i="46"/>
  <c r="DC1158" i="46"/>
  <c r="DD1158" i="46"/>
  <c r="DE1158" i="46"/>
  <c r="DG1158" i="46"/>
  <c r="DH1158" i="46"/>
  <c r="DI1158" i="46"/>
  <c r="DJ1158" i="46"/>
  <c r="DL1158" i="46"/>
  <c r="DB1159" i="46"/>
  <c r="DC1159" i="46"/>
  <c r="DD1159" i="46"/>
  <c r="DE1159" i="46"/>
  <c r="DG1159" i="46"/>
  <c r="DK1159" i="46" s="1"/>
  <c r="DH1159" i="46"/>
  <c r="DI1159" i="46"/>
  <c r="DJ1159" i="46"/>
  <c r="DL1159" i="46"/>
  <c r="DB1160" i="46"/>
  <c r="DC1160" i="46"/>
  <c r="DD1160" i="46"/>
  <c r="DE1160" i="46"/>
  <c r="DG1160" i="46"/>
  <c r="DH1160" i="46"/>
  <c r="DI1160" i="46"/>
  <c r="DJ1160" i="46"/>
  <c r="DL1160" i="46"/>
  <c r="DB1161" i="46"/>
  <c r="DC1161" i="46"/>
  <c r="DD1161" i="46"/>
  <c r="DE1161" i="46"/>
  <c r="DG1161" i="46"/>
  <c r="DH1161" i="46"/>
  <c r="DI1161" i="46"/>
  <c r="DJ1161" i="46"/>
  <c r="DL1161" i="46"/>
  <c r="DB1162" i="46"/>
  <c r="DC1162" i="46"/>
  <c r="DD1162" i="46"/>
  <c r="DE1162" i="46"/>
  <c r="DG1162" i="46"/>
  <c r="DH1162" i="46"/>
  <c r="DI1162" i="46"/>
  <c r="DJ1162" i="46"/>
  <c r="DL1162" i="46"/>
  <c r="DB1163" i="46"/>
  <c r="DC1163" i="46"/>
  <c r="DD1163" i="46"/>
  <c r="DE1163" i="46"/>
  <c r="DG1163" i="46"/>
  <c r="DH1163" i="46"/>
  <c r="DI1163" i="46"/>
  <c r="DJ1163" i="46"/>
  <c r="DL1163" i="46"/>
  <c r="DB1164" i="46"/>
  <c r="DC1164" i="46"/>
  <c r="DD1164" i="46"/>
  <c r="DE1164" i="46"/>
  <c r="DG1164" i="46"/>
  <c r="DH1164" i="46"/>
  <c r="DI1164" i="46"/>
  <c r="DJ1164" i="46"/>
  <c r="DL1164" i="46"/>
  <c r="DB1165" i="46"/>
  <c r="DC1165" i="46"/>
  <c r="DD1165" i="46"/>
  <c r="DE1165" i="46"/>
  <c r="DG1165" i="46"/>
  <c r="DH1165" i="46"/>
  <c r="DI1165" i="46"/>
  <c r="DJ1165" i="46"/>
  <c r="DL1165" i="46"/>
  <c r="DB1166" i="46"/>
  <c r="DC1166" i="46"/>
  <c r="DD1166" i="46"/>
  <c r="DE1166" i="46"/>
  <c r="DG1166" i="46"/>
  <c r="DH1166" i="46"/>
  <c r="DK1166" i="46" s="1"/>
  <c r="DI1166" i="46"/>
  <c r="DJ1166" i="46"/>
  <c r="DL1166" i="46"/>
  <c r="DB1167" i="46"/>
  <c r="DC1167" i="46"/>
  <c r="DD1167" i="46"/>
  <c r="DE1167" i="46"/>
  <c r="DG1167" i="46"/>
  <c r="DH1167" i="46"/>
  <c r="DI1167" i="46"/>
  <c r="DJ1167" i="46"/>
  <c r="DL1167" i="46"/>
  <c r="DB1168" i="46"/>
  <c r="DC1168" i="46"/>
  <c r="DD1168" i="46"/>
  <c r="DE1168" i="46"/>
  <c r="DG1168" i="46"/>
  <c r="DH1168" i="46"/>
  <c r="DI1168" i="46"/>
  <c r="DJ1168" i="46"/>
  <c r="DL1168" i="46"/>
  <c r="DB1169" i="46"/>
  <c r="DC1169" i="46"/>
  <c r="DD1169" i="46"/>
  <c r="DE1169" i="46"/>
  <c r="DG1169" i="46"/>
  <c r="DH1169" i="46"/>
  <c r="DI1169" i="46"/>
  <c r="DJ1169" i="46"/>
  <c r="DL1169" i="46"/>
  <c r="DB1170" i="46"/>
  <c r="DC1170" i="46"/>
  <c r="DD1170" i="46"/>
  <c r="DE1170" i="46"/>
  <c r="DG1170" i="46"/>
  <c r="DH1170" i="46"/>
  <c r="DI1170" i="46"/>
  <c r="DJ1170" i="46"/>
  <c r="DL1170" i="46"/>
  <c r="DB1171" i="46"/>
  <c r="DC1171" i="46"/>
  <c r="DD1171" i="46"/>
  <c r="DE1171" i="46"/>
  <c r="DG1171" i="46"/>
  <c r="DH1171" i="46"/>
  <c r="DI1171" i="46"/>
  <c r="DJ1171" i="46"/>
  <c r="DL1171" i="46"/>
  <c r="DB1172" i="46"/>
  <c r="DC1172" i="46"/>
  <c r="DD1172" i="46"/>
  <c r="DE1172" i="46"/>
  <c r="DG1172" i="46"/>
  <c r="DH1172" i="46"/>
  <c r="DI1172" i="46"/>
  <c r="DJ1172" i="46"/>
  <c r="DL1172" i="46"/>
  <c r="DB1173" i="46"/>
  <c r="DC1173" i="46"/>
  <c r="DD1173" i="46"/>
  <c r="DE1173" i="46"/>
  <c r="DG1173" i="46"/>
  <c r="DH1173" i="46"/>
  <c r="DI1173" i="46"/>
  <c r="DJ1173" i="46"/>
  <c r="DL1173" i="46"/>
  <c r="DB1174" i="46"/>
  <c r="DC1174" i="46"/>
  <c r="DD1174" i="46"/>
  <c r="DE1174" i="46"/>
  <c r="DG1174" i="46"/>
  <c r="DH1174" i="46"/>
  <c r="DK1174" i="46" s="1"/>
  <c r="DI1174" i="46"/>
  <c r="DJ1174" i="46"/>
  <c r="DL1174" i="46"/>
  <c r="DB1175" i="46"/>
  <c r="DC1175" i="46"/>
  <c r="DD1175" i="46"/>
  <c r="DE1175" i="46"/>
  <c r="DG1175" i="46"/>
  <c r="DH1175" i="46"/>
  <c r="DI1175" i="46"/>
  <c r="DJ1175" i="46"/>
  <c r="DL1175" i="46"/>
  <c r="DB1176" i="46"/>
  <c r="DC1176" i="46"/>
  <c r="DD1176" i="46"/>
  <c r="DE1176" i="46"/>
  <c r="DG1176" i="46"/>
  <c r="DH1176" i="46"/>
  <c r="DI1176" i="46"/>
  <c r="DJ1176" i="46"/>
  <c r="DL1176" i="46"/>
  <c r="DB1177" i="46"/>
  <c r="DC1177" i="46"/>
  <c r="DD1177" i="46"/>
  <c r="DE1177" i="46"/>
  <c r="DG1177" i="46"/>
  <c r="DH1177" i="46"/>
  <c r="DI1177" i="46"/>
  <c r="DJ1177" i="46"/>
  <c r="DL1177" i="46"/>
  <c r="DB1178" i="46"/>
  <c r="DC1178" i="46"/>
  <c r="DD1178" i="46"/>
  <c r="DE1178" i="46"/>
  <c r="DG1178" i="46"/>
  <c r="DH1178" i="46"/>
  <c r="DI1178" i="46"/>
  <c r="DJ1178" i="46"/>
  <c r="DL1178" i="46"/>
  <c r="DB1179" i="46"/>
  <c r="DC1179" i="46"/>
  <c r="DD1179" i="46"/>
  <c r="DE1179" i="46"/>
  <c r="DG1179" i="46"/>
  <c r="DH1179" i="46"/>
  <c r="DI1179" i="46"/>
  <c r="DJ1179" i="46"/>
  <c r="DL1179" i="46"/>
  <c r="DB1180" i="46"/>
  <c r="DC1180" i="46"/>
  <c r="DD1180" i="46"/>
  <c r="DE1180" i="46"/>
  <c r="DG1180" i="46"/>
  <c r="DH1180" i="46"/>
  <c r="DI1180" i="46"/>
  <c r="DJ1180" i="46"/>
  <c r="DL1180" i="46"/>
  <c r="DB1181" i="46"/>
  <c r="DC1181" i="46"/>
  <c r="DD1181" i="46"/>
  <c r="DE1181" i="46"/>
  <c r="DG1181" i="46"/>
  <c r="DH1181" i="46"/>
  <c r="DI1181" i="46"/>
  <c r="DJ1181" i="46"/>
  <c r="DL1181" i="46"/>
  <c r="DB1182" i="46"/>
  <c r="DC1182" i="46"/>
  <c r="DD1182" i="46"/>
  <c r="DE1182" i="46"/>
  <c r="DG1182" i="46"/>
  <c r="DK1182" i="46" s="1"/>
  <c r="DH1182" i="46"/>
  <c r="DI1182" i="46"/>
  <c r="DJ1182" i="46"/>
  <c r="DL1182" i="46"/>
  <c r="DB1183" i="46"/>
  <c r="DC1183" i="46"/>
  <c r="DD1183" i="46"/>
  <c r="DE1183" i="46"/>
  <c r="DG1183" i="46"/>
  <c r="DH1183" i="46"/>
  <c r="DI1183" i="46"/>
  <c r="DK1183" i="46" s="1"/>
  <c r="DJ1183" i="46"/>
  <c r="DL1183" i="46"/>
  <c r="DB1184" i="46"/>
  <c r="DF1184" i="46" s="1"/>
  <c r="DC1184" i="46"/>
  <c r="DD1184" i="46"/>
  <c r="DE1184" i="46"/>
  <c r="DG1184" i="46"/>
  <c r="DH1184" i="46"/>
  <c r="DI1184" i="46"/>
  <c r="DJ1184" i="46"/>
  <c r="DK1184" i="46" s="1"/>
  <c r="DL1184" i="46"/>
  <c r="DB1185" i="46"/>
  <c r="DC1185" i="46"/>
  <c r="DD1185" i="46"/>
  <c r="DE1185" i="46"/>
  <c r="DG1185" i="46"/>
  <c r="DH1185" i="46"/>
  <c r="DI1185" i="46"/>
  <c r="DJ1185" i="46"/>
  <c r="DL1185" i="46"/>
  <c r="DB1186" i="46"/>
  <c r="DC1186" i="46"/>
  <c r="DD1186" i="46"/>
  <c r="DE1186" i="46"/>
  <c r="DG1186" i="46"/>
  <c r="DH1186" i="46"/>
  <c r="DI1186" i="46"/>
  <c r="DJ1186" i="46"/>
  <c r="DL1186" i="46"/>
  <c r="DB1187" i="46"/>
  <c r="DC1187" i="46"/>
  <c r="DD1187" i="46"/>
  <c r="DE1187" i="46"/>
  <c r="DG1187" i="46"/>
  <c r="DK1187" i="46" s="1"/>
  <c r="DH1187" i="46"/>
  <c r="DI1187" i="46"/>
  <c r="DJ1187" i="46"/>
  <c r="DL1187" i="46"/>
  <c r="DB1188" i="46"/>
  <c r="DC1188" i="46"/>
  <c r="DD1188" i="46"/>
  <c r="DE1188" i="46"/>
  <c r="DG1188" i="46"/>
  <c r="DH1188" i="46"/>
  <c r="DI1188" i="46"/>
  <c r="DJ1188" i="46"/>
  <c r="DL1188" i="46"/>
  <c r="DB1189" i="46"/>
  <c r="DC1189" i="46"/>
  <c r="DD1189" i="46"/>
  <c r="DF1189" i="46" s="1"/>
  <c r="DE1189" i="46"/>
  <c r="DG1189" i="46"/>
  <c r="DH1189" i="46"/>
  <c r="DI1189" i="46"/>
  <c r="DJ1189" i="46"/>
  <c r="DL1189" i="46"/>
  <c r="DB1190" i="46"/>
  <c r="DC1190" i="46"/>
  <c r="DD1190" i="46"/>
  <c r="DE1190" i="46"/>
  <c r="DG1190" i="46"/>
  <c r="DH1190" i="46"/>
  <c r="DI1190" i="46"/>
  <c r="DK1190" i="46" s="1"/>
  <c r="DJ1190" i="46"/>
  <c r="DL1190" i="46"/>
  <c r="DB1191" i="46"/>
  <c r="DC1191" i="46"/>
  <c r="DD1191" i="46"/>
  <c r="DE1191" i="46"/>
  <c r="DG1191" i="46"/>
  <c r="DH1191" i="46"/>
  <c r="DI1191" i="46"/>
  <c r="DJ1191" i="46"/>
  <c r="DL1191" i="46"/>
  <c r="DB1192" i="46"/>
  <c r="DC1192" i="46"/>
  <c r="DD1192" i="46"/>
  <c r="DE1192" i="46"/>
  <c r="DG1192" i="46"/>
  <c r="DH1192" i="46"/>
  <c r="DI1192" i="46"/>
  <c r="DJ1192" i="46"/>
  <c r="DL1192" i="46"/>
  <c r="DB1193" i="46"/>
  <c r="DC1193" i="46"/>
  <c r="DD1193" i="46"/>
  <c r="DE1193" i="46"/>
  <c r="DG1193" i="46"/>
  <c r="DH1193" i="46"/>
  <c r="DI1193" i="46"/>
  <c r="DJ1193" i="46"/>
  <c r="DL1193" i="46"/>
  <c r="DB1194" i="46"/>
  <c r="DC1194" i="46"/>
  <c r="DD1194" i="46"/>
  <c r="DE1194" i="46"/>
  <c r="DG1194" i="46"/>
  <c r="DH1194" i="46"/>
  <c r="DI1194" i="46"/>
  <c r="DJ1194" i="46"/>
  <c r="DL1194" i="46"/>
  <c r="DB1195" i="46"/>
  <c r="DC1195" i="46"/>
  <c r="DD1195" i="46"/>
  <c r="DE1195" i="46"/>
  <c r="DG1195" i="46"/>
  <c r="DH1195" i="46"/>
  <c r="DI1195" i="46"/>
  <c r="DJ1195" i="46"/>
  <c r="DL1195" i="46"/>
  <c r="DB1196" i="46"/>
  <c r="DC1196" i="46"/>
  <c r="DD1196" i="46"/>
  <c r="DE1196" i="46"/>
  <c r="DG1196" i="46"/>
  <c r="DH1196" i="46"/>
  <c r="DI1196" i="46"/>
  <c r="DJ1196" i="46"/>
  <c r="DL1196" i="46"/>
  <c r="DB1197" i="46"/>
  <c r="DC1197" i="46"/>
  <c r="DD1197" i="46"/>
  <c r="DE1197" i="46"/>
  <c r="DG1197" i="46"/>
  <c r="DH1197" i="46"/>
  <c r="DI1197" i="46"/>
  <c r="DJ1197" i="46"/>
  <c r="DL1197" i="46"/>
  <c r="DB1198" i="46"/>
  <c r="DC1198" i="46"/>
  <c r="DD1198" i="46"/>
  <c r="DE1198" i="46"/>
  <c r="DG1198" i="46"/>
  <c r="DH1198" i="46"/>
  <c r="DI1198" i="46"/>
  <c r="DJ1198" i="46"/>
  <c r="DL1198" i="46"/>
  <c r="DB1199" i="46"/>
  <c r="DC1199" i="46"/>
  <c r="DD1199" i="46"/>
  <c r="DE1199" i="46"/>
  <c r="DG1199" i="46"/>
  <c r="DH1199" i="46"/>
  <c r="DI1199" i="46"/>
  <c r="DJ1199" i="46"/>
  <c r="DL1199" i="46"/>
  <c r="DB1200" i="46"/>
  <c r="DC1200" i="46"/>
  <c r="DD1200" i="46"/>
  <c r="DE1200" i="46"/>
  <c r="DG1200" i="46"/>
  <c r="DH1200" i="46"/>
  <c r="DI1200" i="46"/>
  <c r="DJ1200" i="46"/>
  <c r="DL1200" i="46"/>
  <c r="DB1201" i="46"/>
  <c r="DC1201" i="46"/>
  <c r="DD1201" i="46"/>
  <c r="DE1201" i="46"/>
  <c r="DG1201" i="46"/>
  <c r="DH1201" i="46"/>
  <c r="DI1201" i="46"/>
  <c r="DJ1201" i="46"/>
  <c r="DL1201" i="46"/>
  <c r="DB1202" i="46"/>
  <c r="DC1202" i="46"/>
  <c r="DD1202" i="46"/>
  <c r="DE1202" i="46"/>
  <c r="DG1202" i="46"/>
  <c r="DH1202" i="46"/>
  <c r="DI1202" i="46"/>
  <c r="DJ1202" i="46"/>
  <c r="DL1202" i="46"/>
  <c r="DB1203" i="46"/>
  <c r="DC1203" i="46"/>
  <c r="DD1203" i="46"/>
  <c r="DE1203" i="46"/>
  <c r="DG1203" i="46"/>
  <c r="DH1203" i="46"/>
  <c r="DI1203" i="46"/>
  <c r="DJ1203" i="46"/>
  <c r="DL1203" i="46"/>
  <c r="DB1204" i="46"/>
  <c r="DC1204" i="46"/>
  <c r="DD1204" i="46"/>
  <c r="DE1204" i="46"/>
  <c r="DG1204" i="46"/>
  <c r="DH1204" i="46"/>
  <c r="DI1204" i="46"/>
  <c r="DJ1204" i="46"/>
  <c r="DL1204" i="46"/>
  <c r="DB1205" i="46"/>
  <c r="DC1205" i="46"/>
  <c r="DD1205" i="46"/>
  <c r="DE1205" i="46"/>
  <c r="DG1205" i="46"/>
  <c r="DH1205" i="46"/>
  <c r="DI1205" i="46"/>
  <c r="DJ1205" i="46"/>
  <c r="DL1205" i="46"/>
  <c r="DB1206" i="46"/>
  <c r="DC1206" i="46"/>
  <c r="DD1206" i="46"/>
  <c r="DE1206" i="46"/>
  <c r="DG1206" i="46"/>
  <c r="DH1206" i="46"/>
  <c r="DK1206" i="46" s="1"/>
  <c r="DN1206" i="46" s="1"/>
  <c r="DI1206" i="46"/>
  <c r="DJ1206" i="46"/>
  <c r="DL1206" i="46"/>
  <c r="DB1207" i="46"/>
  <c r="DC1207" i="46"/>
  <c r="DD1207" i="46"/>
  <c r="DE1207" i="46"/>
  <c r="DG1207" i="46"/>
  <c r="DH1207" i="46"/>
  <c r="DI1207" i="46"/>
  <c r="DJ1207" i="46"/>
  <c r="DL1207" i="46"/>
  <c r="DB1208" i="46"/>
  <c r="DC1208" i="46"/>
  <c r="DD1208" i="46"/>
  <c r="DE1208" i="46"/>
  <c r="DG1208" i="46"/>
  <c r="DH1208" i="46"/>
  <c r="DI1208" i="46"/>
  <c r="DJ1208" i="46"/>
  <c r="DK1208" i="46" s="1"/>
  <c r="DL1208" i="46"/>
  <c r="DB1209" i="46"/>
  <c r="DC1209" i="46"/>
  <c r="DD1209" i="46"/>
  <c r="DE1209" i="46"/>
  <c r="DG1209" i="46"/>
  <c r="DH1209" i="46"/>
  <c r="DI1209" i="46"/>
  <c r="DJ1209" i="46"/>
  <c r="DL1209" i="46"/>
  <c r="DB1210" i="46"/>
  <c r="DC1210" i="46"/>
  <c r="DD1210" i="46"/>
  <c r="DE1210" i="46"/>
  <c r="DG1210" i="46"/>
  <c r="DH1210" i="46"/>
  <c r="DI1210" i="46"/>
  <c r="DJ1210" i="46"/>
  <c r="DL1210" i="46"/>
  <c r="DB1211" i="46"/>
  <c r="DC1211" i="46"/>
  <c r="DD1211" i="46"/>
  <c r="DE1211" i="46"/>
  <c r="DG1211" i="46"/>
  <c r="DH1211" i="46"/>
  <c r="DI1211" i="46"/>
  <c r="DJ1211" i="46"/>
  <c r="DL1211" i="46"/>
  <c r="DB1212" i="46"/>
  <c r="DC1212" i="46"/>
  <c r="DD1212" i="46"/>
  <c r="DE1212" i="46"/>
  <c r="DG1212" i="46"/>
  <c r="DH1212" i="46"/>
  <c r="DI1212" i="46"/>
  <c r="DJ1212" i="46"/>
  <c r="DL1212" i="46"/>
  <c r="DB1213" i="46"/>
  <c r="DC1213" i="46"/>
  <c r="DD1213" i="46"/>
  <c r="DE1213" i="46"/>
  <c r="DG1213" i="46"/>
  <c r="DH1213" i="46"/>
  <c r="DI1213" i="46"/>
  <c r="DJ1213" i="46"/>
  <c r="DL1213" i="46"/>
  <c r="DB1214" i="46"/>
  <c r="DC1214" i="46"/>
  <c r="DD1214" i="46"/>
  <c r="DE1214" i="46"/>
  <c r="DG1214" i="46"/>
  <c r="DH1214" i="46"/>
  <c r="DI1214" i="46"/>
  <c r="DJ1214" i="46"/>
  <c r="DL1214" i="46"/>
  <c r="DB1215" i="46"/>
  <c r="DC1215" i="46"/>
  <c r="DD1215" i="46"/>
  <c r="DE1215" i="46"/>
  <c r="DG1215" i="46"/>
  <c r="DH1215" i="46"/>
  <c r="DI1215" i="46"/>
  <c r="DJ1215" i="46"/>
  <c r="DL1215" i="46"/>
  <c r="DB1216" i="46"/>
  <c r="DC1216" i="46"/>
  <c r="DD1216" i="46"/>
  <c r="DE1216" i="46"/>
  <c r="DG1216" i="46"/>
  <c r="DH1216" i="46"/>
  <c r="DI1216" i="46"/>
  <c r="DJ1216" i="46"/>
  <c r="DL1216" i="46"/>
  <c r="DB1217" i="46"/>
  <c r="DC1217" i="46"/>
  <c r="DD1217" i="46"/>
  <c r="DE1217" i="46"/>
  <c r="DG1217" i="46"/>
  <c r="DH1217" i="46"/>
  <c r="DI1217" i="46"/>
  <c r="DJ1217" i="46"/>
  <c r="DL1217" i="46"/>
  <c r="DB1218" i="46"/>
  <c r="DC1218" i="46"/>
  <c r="DD1218" i="46"/>
  <c r="DE1218" i="46"/>
  <c r="DG1218" i="46"/>
  <c r="DH1218" i="46"/>
  <c r="DI1218" i="46"/>
  <c r="DJ1218" i="46"/>
  <c r="DL1218" i="46"/>
  <c r="DB1219" i="46"/>
  <c r="DC1219" i="46"/>
  <c r="DD1219" i="46"/>
  <c r="DE1219" i="46"/>
  <c r="DG1219" i="46"/>
  <c r="DH1219" i="46"/>
  <c r="DI1219" i="46"/>
  <c r="DJ1219" i="46"/>
  <c r="DL1219" i="46"/>
  <c r="DB1220" i="46"/>
  <c r="DC1220" i="46"/>
  <c r="DD1220" i="46"/>
  <c r="DE1220" i="46"/>
  <c r="DG1220" i="46"/>
  <c r="DH1220" i="46"/>
  <c r="DI1220" i="46"/>
  <c r="DJ1220" i="46"/>
  <c r="DK1220" i="46" s="1"/>
  <c r="DL1220" i="46"/>
  <c r="DB1221" i="46"/>
  <c r="DC1221" i="46"/>
  <c r="DD1221" i="46"/>
  <c r="DE1221" i="46"/>
  <c r="DG1221" i="46"/>
  <c r="DH1221" i="46"/>
  <c r="DI1221" i="46"/>
  <c r="DJ1221" i="46"/>
  <c r="DL1221" i="46"/>
  <c r="DB1222" i="46"/>
  <c r="DC1222" i="46"/>
  <c r="DD1222" i="46"/>
  <c r="DE1222" i="46"/>
  <c r="DG1222" i="46"/>
  <c r="DH1222" i="46"/>
  <c r="DI1222" i="46"/>
  <c r="DJ1222" i="46"/>
  <c r="DL1222" i="46"/>
  <c r="DB1223" i="46"/>
  <c r="DC1223" i="46"/>
  <c r="DD1223" i="46"/>
  <c r="DE1223" i="46"/>
  <c r="DG1223" i="46"/>
  <c r="DK1223" i="46" s="1"/>
  <c r="DH1223" i="46"/>
  <c r="DI1223" i="46"/>
  <c r="DJ1223" i="46"/>
  <c r="DL1223" i="46"/>
  <c r="DB1224" i="46"/>
  <c r="DC1224" i="46"/>
  <c r="DD1224" i="46"/>
  <c r="DE1224" i="46"/>
  <c r="DG1224" i="46"/>
  <c r="DH1224" i="46"/>
  <c r="DI1224" i="46"/>
  <c r="DJ1224" i="46"/>
  <c r="DL1224" i="46"/>
  <c r="DB1225" i="46"/>
  <c r="DC1225" i="46"/>
  <c r="DD1225" i="46"/>
  <c r="DE1225" i="46"/>
  <c r="DG1225" i="46"/>
  <c r="DH1225" i="46"/>
  <c r="DI1225" i="46"/>
  <c r="DJ1225" i="46"/>
  <c r="DL1225" i="46"/>
  <c r="DB1226" i="46"/>
  <c r="DC1226" i="46"/>
  <c r="DD1226" i="46"/>
  <c r="DE1226" i="46"/>
  <c r="DG1226" i="46"/>
  <c r="DH1226" i="46"/>
  <c r="DI1226" i="46"/>
  <c r="DJ1226" i="46"/>
  <c r="DL1226" i="46"/>
  <c r="DB1227" i="46"/>
  <c r="DC1227" i="46"/>
  <c r="DD1227" i="46"/>
  <c r="DE1227" i="46"/>
  <c r="DG1227" i="46"/>
  <c r="DK1227" i="46" s="1"/>
  <c r="DH1227" i="46"/>
  <c r="DI1227" i="46"/>
  <c r="DJ1227" i="46"/>
  <c r="DL1227" i="46"/>
  <c r="DB1228" i="46"/>
  <c r="DC1228" i="46"/>
  <c r="DD1228" i="46"/>
  <c r="DE1228" i="46"/>
  <c r="DG1228" i="46"/>
  <c r="DH1228" i="46"/>
  <c r="DI1228" i="46"/>
  <c r="DJ1228" i="46"/>
  <c r="DL1228" i="46"/>
  <c r="DB1229" i="46"/>
  <c r="DC1229" i="46"/>
  <c r="DD1229" i="46"/>
  <c r="DE1229" i="46"/>
  <c r="DG1229" i="46"/>
  <c r="DH1229" i="46"/>
  <c r="DI1229" i="46"/>
  <c r="DJ1229" i="46"/>
  <c r="DL1229" i="46"/>
  <c r="DB1230" i="46"/>
  <c r="DC1230" i="46"/>
  <c r="DD1230" i="46"/>
  <c r="DE1230" i="46"/>
  <c r="DG1230" i="46"/>
  <c r="DH1230" i="46"/>
  <c r="DI1230" i="46"/>
  <c r="DJ1230" i="46"/>
  <c r="DL1230" i="46"/>
  <c r="DB1231" i="46"/>
  <c r="DF1231" i="46" s="1"/>
  <c r="DC1231" i="46"/>
  <c r="DD1231" i="46"/>
  <c r="DE1231" i="46"/>
  <c r="DG1231" i="46"/>
  <c r="DH1231" i="46"/>
  <c r="DI1231" i="46"/>
  <c r="DJ1231" i="46"/>
  <c r="DL1231" i="46"/>
  <c r="DB1232" i="46"/>
  <c r="DC1232" i="46"/>
  <c r="DD1232" i="46"/>
  <c r="DE1232" i="46"/>
  <c r="DG1232" i="46"/>
  <c r="DK1232" i="46" s="1"/>
  <c r="DH1232" i="46"/>
  <c r="DI1232" i="46"/>
  <c r="DJ1232" i="46"/>
  <c r="DL1232" i="46"/>
  <c r="DB1233" i="46"/>
  <c r="DC1233" i="46"/>
  <c r="DD1233" i="46"/>
  <c r="DE1233" i="46"/>
  <c r="DG1233" i="46"/>
  <c r="DH1233" i="46"/>
  <c r="DI1233" i="46"/>
  <c r="DJ1233" i="46"/>
  <c r="DK1233" i="46"/>
  <c r="DL1233" i="46"/>
  <c r="DB1234" i="46"/>
  <c r="DC1234" i="46"/>
  <c r="DD1234" i="46"/>
  <c r="DE1234" i="46"/>
  <c r="DG1234" i="46"/>
  <c r="DH1234" i="46"/>
  <c r="DI1234" i="46"/>
  <c r="DJ1234" i="46"/>
  <c r="DL1234" i="46"/>
  <c r="DB1235" i="46"/>
  <c r="DC1235" i="46"/>
  <c r="DD1235" i="46"/>
  <c r="DE1235" i="46"/>
  <c r="DG1235" i="46"/>
  <c r="DH1235" i="46"/>
  <c r="DI1235" i="46"/>
  <c r="DJ1235" i="46"/>
  <c r="DL1235" i="46"/>
  <c r="DB1236" i="46"/>
  <c r="DC1236" i="46"/>
  <c r="DD1236" i="46"/>
  <c r="DE1236" i="46"/>
  <c r="DG1236" i="46"/>
  <c r="DH1236" i="46"/>
  <c r="DI1236" i="46"/>
  <c r="DJ1236" i="46"/>
  <c r="DL1236" i="46"/>
  <c r="DB1237" i="46"/>
  <c r="DC1237" i="46"/>
  <c r="DD1237" i="46"/>
  <c r="DE1237" i="46"/>
  <c r="DG1237" i="46"/>
  <c r="DK1237" i="46" s="1"/>
  <c r="DH1237" i="46"/>
  <c r="DI1237" i="46"/>
  <c r="DJ1237" i="46"/>
  <c r="DL1237" i="46"/>
  <c r="DB1238" i="46"/>
  <c r="DC1238" i="46"/>
  <c r="DD1238" i="46"/>
  <c r="DE1238" i="46"/>
  <c r="DG1238" i="46"/>
  <c r="DH1238" i="46"/>
  <c r="DI1238" i="46"/>
  <c r="DJ1238" i="46"/>
  <c r="DL1238" i="46"/>
  <c r="DB1239" i="46"/>
  <c r="DC1239" i="46"/>
  <c r="DD1239" i="46"/>
  <c r="DE1239" i="46"/>
  <c r="DG1239" i="46"/>
  <c r="DH1239" i="46"/>
  <c r="DI1239" i="46"/>
  <c r="DJ1239" i="46"/>
  <c r="DL1239" i="46"/>
  <c r="DB1240" i="46"/>
  <c r="DC1240" i="46"/>
  <c r="DF1240" i="46" s="1"/>
  <c r="DD1240" i="46"/>
  <c r="DE1240" i="46"/>
  <c r="DG1240" i="46"/>
  <c r="DH1240" i="46"/>
  <c r="DI1240" i="46"/>
  <c r="DJ1240" i="46"/>
  <c r="DL1240" i="46"/>
  <c r="DB1241" i="46"/>
  <c r="DC1241" i="46"/>
  <c r="DD1241" i="46"/>
  <c r="DE1241" i="46"/>
  <c r="DG1241" i="46"/>
  <c r="DH1241" i="46"/>
  <c r="DI1241" i="46"/>
  <c r="DJ1241" i="46"/>
  <c r="DL1241" i="46"/>
  <c r="DB1242" i="46"/>
  <c r="DC1242" i="46"/>
  <c r="DD1242" i="46"/>
  <c r="DE1242" i="46"/>
  <c r="DG1242" i="46"/>
  <c r="DH1242" i="46"/>
  <c r="DI1242" i="46"/>
  <c r="DJ1242" i="46"/>
  <c r="DL1242" i="46"/>
  <c r="DB1243" i="46"/>
  <c r="DC1243" i="46"/>
  <c r="DD1243" i="46"/>
  <c r="DE1243" i="46"/>
  <c r="DG1243" i="46"/>
  <c r="DH1243" i="46"/>
  <c r="DK1243" i="46" s="1"/>
  <c r="DI1243" i="46"/>
  <c r="DJ1243" i="46"/>
  <c r="DL1243" i="46"/>
  <c r="DB1244" i="46"/>
  <c r="DC1244" i="46"/>
  <c r="DD1244" i="46"/>
  <c r="DE1244" i="46"/>
  <c r="DG1244" i="46"/>
  <c r="DH1244" i="46"/>
  <c r="DI1244" i="46"/>
  <c r="DJ1244" i="46"/>
  <c r="DL1244" i="46"/>
  <c r="DB1245" i="46"/>
  <c r="DC1245" i="46"/>
  <c r="DD1245" i="46"/>
  <c r="DE1245" i="46"/>
  <c r="DG1245" i="46"/>
  <c r="DH1245" i="46"/>
  <c r="DI1245" i="46"/>
  <c r="DJ1245" i="46"/>
  <c r="DL1245" i="46"/>
  <c r="DB1246" i="46"/>
  <c r="DC1246" i="46"/>
  <c r="DF1246" i="46" s="1"/>
  <c r="DD1246" i="46"/>
  <c r="DE1246" i="46"/>
  <c r="DG1246" i="46"/>
  <c r="DH1246" i="46"/>
  <c r="DK1246" i="46" s="1"/>
  <c r="DI1246" i="46"/>
  <c r="DJ1246" i="46"/>
  <c r="DL1246" i="46"/>
  <c r="DB1247" i="46"/>
  <c r="DC1247" i="46"/>
  <c r="DD1247" i="46"/>
  <c r="DE1247" i="46"/>
  <c r="DG1247" i="46"/>
  <c r="DH1247" i="46"/>
  <c r="DI1247" i="46"/>
  <c r="DJ1247" i="46"/>
  <c r="DL1247" i="46"/>
  <c r="DB1248" i="46"/>
  <c r="DC1248" i="46"/>
  <c r="DD1248" i="46"/>
  <c r="DE1248" i="46"/>
  <c r="DG1248" i="46"/>
  <c r="DH1248" i="46"/>
  <c r="DI1248" i="46"/>
  <c r="DJ1248" i="46"/>
  <c r="DL1248" i="46"/>
  <c r="DB1249" i="46"/>
  <c r="DC1249" i="46"/>
  <c r="DD1249" i="46"/>
  <c r="DE1249" i="46"/>
  <c r="DG1249" i="46"/>
  <c r="DH1249" i="46"/>
  <c r="DI1249" i="46"/>
  <c r="DJ1249" i="46"/>
  <c r="DL1249" i="46"/>
  <c r="DB1250" i="46"/>
  <c r="DC1250" i="46"/>
  <c r="DD1250" i="46"/>
  <c r="DE1250" i="46"/>
  <c r="DG1250" i="46"/>
  <c r="DH1250" i="46"/>
  <c r="DI1250" i="46"/>
  <c r="DJ1250" i="46"/>
  <c r="DL1250" i="46"/>
  <c r="DB1251" i="46"/>
  <c r="DC1251" i="46"/>
  <c r="DD1251" i="46"/>
  <c r="DE1251" i="46"/>
  <c r="DG1251" i="46"/>
  <c r="DK1251" i="46" s="1"/>
  <c r="DH1251" i="46"/>
  <c r="DI1251" i="46"/>
  <c r="DJ1251" i="46"/>
  <c r="DL1251" i="46"/>
  <c r="DB1252" i="46"/>
  <c r="DC1252" i="46"/>
  <c r="DD1252" i="46"/>
  <c r="DE1252" i="46"/>
  <c r="DG1252" i="46"/>
  <c r="DH1252" i="46"/>
  <c r="DI1252" i="46"/>
  <c r="DJ1252" i="46"/>
  <c r="DL1252" i="46"/>
  <c r="DB1253" i="46"/>
  <c r="DC1253" i="46"/>
  <c r="DD1253" i="46"/>
  <c r="DE1253" i="46"/>
  <c r="DG1253" i="46"/>
  <c r="DH1253" i="46"/>
  <c r="DI1253" i="46"/>
  <c r="DJ1253" i="46"/>
  <c r="DL1253" i="46"/>
  <c r="DB1254" i="46"/>
  <c r="DF1254" i="46" s="1"/>
  <c r="DC1254" i="46"/>
  <c r="DD1254" i="46"/>
  <c r="DE1254" i="46"/>
  <c r="DG1254" i="46"/>
  <c r="DH1254" i="46"/>
  <c r="DI1254" i="46"/>
  <c r="DJ1254" i="46"/>
  <c r="DL1254" i="46"/>
  <c r="DB1255" i="46"/>
  <c r="DC1255" i="46"/>
  <c r="DD1255" i="46"/>
  <c r="DE1255" i="46"/>
  <c r="DG1255" i="46"/>
  <c r="DH1255" i="46"/>
  <c r="DI1255" i="46"/>
  <c r="DJ1255" i="46"/>
  <c r="DL1255" i="46"/>
  <c r="DB1256" i="46"/>
  <c r="DC1256" i="46"/>
  <c r="DD1256" i="46"/>
  <c r="DE1256" i="46"/>
  <c r="DG1256" i="46"/>
  <c r="DH1256" i="46"/>
  <c r="DI1256" i="46"/>
  <c r="DJ1256" i="46"/>
  <c r="DL1256" i="46"/>
  <c r="DB1257" i="46"/>
  <c r="DC1257" i="46"/>
  <c r="DD1257" i="46"/>
  <c r="DE1257" i="46"/>
  <c r="DG1257" i="46"/>
  <c r="DK1257" i="46" s="1"/>
  <c r="DN1257" i="46" s="1"/>
  <c r="DH1257" i="46"/>
  <c r="DI1257" i="46"/>
  <c r="DJ1257" i="46"/>
  <c r="DL1257" i="46"/>
  <c r="DB1258" i="46"/>
  <c r="DC1258" i="46"/>
  <c r="DD1258" i="46"/>
  <c r="DE1258" i="46"/>
  <c r="DG1258" i="46"/>
  <c r="DH1258" i="46"/>
  <c r="DI1258" i="46"/>
  <c r="DJ1258" i="46"/>
  <c r="DL1258" i="46"/>
  <c r="DB1259" i="46"/>
  <c r="DC1259" i="46"/>
  <c r="DD1259" i="46"/>
  <c r="DE1259" i="46"/>
  <c r="DG1259" i="46"/>
  <c r="DK1259" i="46" s="1"/>
  <c r="DH1259" i="46"/>
  <c r="DI1259" i="46"/>
  <c r="DJ1259" i="46"/>
  <c r="DL1259" i="46"/>
  <c r="DB1260" i="46"/>
  <c r="DC1260" i="46"/>
  <c r="DD1260" i="46"/>
  <c r="DE1260" i="46"/>
  <c r="DG1260" i="46"/>
  <c r="DH1260" i="46"/>
  <c r="DI1260" i="46"/>
  <c r="DJ1260" i="46"/>
  <c r="DL1260" i="46"/>
  <c r="DB1261" i="46"/>
  <c r="DF1261" i="46" s="1"/>
  <c r="DC1261" i="46"/>
  <c r="DD1261" i="46"/>
  <c r="DE1261" i="46"/>
  <c r="DG1261" i="46"/>
  <c r="DH1261" i="46"/>
  <c r="DI1261" i="46"/>
  <c r="DJ1261" i="46"/>
  <c r="DL1261" i="46"/>
  <c r="DB1262" i="46"/>
  <c r="DC1262" i="46"/>
  <c r="DF1262" i="46" s="1"/>
  <c r="DD1262" i="46"/>
  <c r="DE1262" i="46"/>
  <c r="DG1262" i="46"/>
  <c r="DH1262" i="46"/>
  <c r="DI1262" i="46"/>
  <c r="DJ1262" i="46"/>
  <c r="DL1262" i="46"/>
  <c r="DB1263" i="46"/>
  <c r="DC1263" i="46"/>
  <c r="DD1263" i="46"/>
  <c r="DE1263" i="46"/>
  <c r="DG1263" i="46"/>
  <c r="DH1263" i="46"/>
  <c r="DI1263" i="46"/>
  <c r="DJ1263" i="46"/>
  <c r="DL1263" i="46"/>
  <c r="DB1264" i="46"/>
  <c r="DC1264" i="46"/>
  <c r="DD1264" i="46"/>
  <c r="DE1264" i="46"/>
  <c r="DG1264" i="46"/>
  <c r="DH1264" i="46"/>
  <c r="DI1264" i="46"/>
  <c r="DJ1264" i="46"/>
  <c r="DL1264" i="46"/>
  <c r="DB1265" i="46"/>
  <c r="DC1265" i="46"/>
  <c r="DD1265" i="46"/>
  <c r="DE1265" i="46"/>
  <c r="DG1265" i="46"/>
  <c r="DH1265" i="46"/>
  <c r="DI1265" i="46"/>
  <c r="DJ1265" i="46"/>
  <c r="DL1265" i="46"/>
  <c r="DB1266" i="46"/>
  <c r="DC1266" i="46"/>
  <c r="DD1266" i="46"/>
  <c r="DE1266" i="46"/>
  <c r="DG1266" i="46"/>
  <c r="DH1266" i="46"/>
  <c r="DI1266" i="46"/>
  <c r="DJ1266" i="46"/>
  <c r="DL1266" i="46"/>
  <c r="DB1267" i="46"/>
  <c r="DC1267" i="46"/>
  <c r="DD1267" i="46"/>
  <c r="DE1267" i="46"/>
  <c r="DG1267" i="46"/>
  <c r="DH1267" i="46"/>
  <c r="DI1267" i="46"/>
  <c r="DJ1267" i="46"/>
  <c r="DL1267" i="46"/>
  <c r="DB1268" i="46"/>
  <c r="DC1268" i="46"/>
  <c r="DD1268" i="46"/>
  <c r="DE1268" i="46"/>
  <c r="DG1268" i="46"/>
  <c r="DH1268" i="46"/>
  <c r="DK1268" i="46" s="1"/>
  <c r="DI1268" i="46"/>
  <c r="DJ1268" i="46"/>
  <c r="DL1268" i="46"/>
  <c r="DB1269" i="46"/>
  <c r="DF1269" i="46" s="1"/>
  <c r="DC1269" i="46"/>
  <c r="DD1269" i="46"/>
  <c r="DE1269" i="46"/>
  <c r="DG1269" i="46"/>
  <c r="DH1269" i="46"/>
  <c r="DI1269" i="46"/>
  <c r="DJ1269" i="46"/>
  <c r="DL1269" i="46"/>
  <c r="DM1269" i="46" s="1"/>
  <c r="DB1270" i="46"/>
  <c r="DC1270" i="46"/>
  <c r="DD1270" i="46"/>
  <c r="DE1270" i="46"/>
  <c r="DG1270" i="46"/>
  <c r="DH1270" i="46"/>
  <c r="DI1270" i="46"/>
  <c r="DJ1270" i="46"/>
  <c r="DL1270" i="46"/>
  <c r="DB1271" i="46"/>
  <c r="DC1271" i="46"/>
  <c r="DD1271" i="46"/>
  <c r="DE1271" i="46"/>
  <c r="DG1271" i="46"/>
  <c r="DH1271" i="46"/>
  <c r="DI1271" i="46"/>
  <c r="DJ1271" i="46"/>
  <c r="DL1271" i="46"/>
  <c r="DB1272" i="46"/>
  <c r="DC1272" i="46"/>
  <c r="DD1272" i="46"/>
  <c r="DE1272" i="46"/>
  <c r="DF1272" i="46"/>
  <c r="DG1272" i="46"/>
  <c r="DH1272" i="46"/>
  <c r="DI1272" i="46"/>
  <c r="DJ1272" i="46"/>
  <c r="DL1272" i="46"/>
  <c r="DB1273" i="46"/>
  <c r="DC1273" i="46"/>
  <c r="DD1273" i="46"/>
  <c r="DE1273" i="46"/>
  <c r="DG1273" i="46"/>
  <c r="DK1273" i="46" s="1"/>
  <c r="DH1273" i="46"/>
  <c r="DI1273" i="46"/>
  <c r="DJ1273" i="46"/>
  <c r="DL1273" i="46"/>
  <c r="DB1274" i="46"/>
  <c r="DC1274" i="46"/>
  <c r="DD1274" i="46"/>
  <c r="DE1274" i="46"/>
  <c r="DG1274" i="46"/>
  <c r="DH1274" i="46"/>
  <c r="DI1274" i="46"/>
  <c r="DJ1274" i="46"/>
  <c r="DL1274" i="46"/>
  <c r="DB1275" i="46"/>
  <c r="DC1275" i="46"/>
  <c r="DD1275" i="46"/>
  <c r="DE1275" i="46"/>
  <c r="DG1275" i="46"/>
  <c r="DH1275" i="46"/>
  <c r="DI1275" i="46"/>
  <c r="DJ1275" i="46"/>
  <c r="DL1275" i="46"/>
  <c r="DB1276" i="46"/>
  <c r="DC1276" i="46"/>
  <c r="DD1276" i="46"/>
  <c r="DE1276" i="46"/>
  <c r="DG1276" i="46"/>
  <c r="DH1276" i="46"/>
  <c r="DI1276" i="46"/>
  <c r="DJ1276" i="46"/>
  <c r="DL1276" i="46"/>
  <c r="DB1277" i="46"/>
  <c r="DC1277" i="46"/>
  <c r="DD1277" i="46"/>
  <c r="DE1277" i="46"/>
  <c r="DG1277" i="46"/>
  <c r="DH1277" i="46"/>
  <c r="DI1277" i="46"/>
  <c r="DJ1277" i="46"/>
  <c r="DL1277" i="46"/>
  <c r="DB1278" i="46"/>
  <c r="DC1278" i="46"/>
  <c r="DD1278" i="46"/>
  <c r="DE1278" i="46"/>
  <c r="DG1278" i="46"/>
  <c r="DH1278" i="46"/>
  <c r="DI1278" i="46"/>
  <c r="DJ1278" i="46"/>
  <c r="DL1278" i="46"/>
  <c r="DB1279" i="46"/>
  <c r="DC1279" i="46"/>
  <c r="DD1279" i="46"/>
  <c r="DE1279" i="46"/>
  <c r="DG1279" i="46"/>
  <c r="DH1279" i="46"/>
  <c r="DI1279" i="46"/>
  <c r="DJ1279" i="46"/>
  <c r="DL1279" i="46"/>
  <c r="DB1280" i="46"/>
  <c r="DC1280" i="46"/>
  <c r="DD1280" i="46"/>
  <c r="DF1280" i="46" s="1"/>
  <c r="DE1280" i="46"/>
  <c r="DG1280" i="46"/>
  <c r="DH1280" i="46"/>
  <c r="DI1280" i="46"/>
  <c r="DJ1280" i="46"/>
  <c r="DL1280" i="46"/>
  <c r="DB1281" i="46"/>
  <c r="DC1281" i="46"/>
  <c r="DD1281" i="46"/>
  <c r="DE1281" i="46"/>
  <c r="DG1281" i="46"/>
  <c r="DH1281" i="46"/>
  <c r="DI1281" i="46"/>
  <c r="DJ1281" i="46"/>
  <c r="DK1281" i="46"/>
  <c r="DL1281" i="46"/>
  <c r="DB1282" i="46"/>
  <c r="DC1282" i="46"/>
  <c r="DD1282" i="46"/>
  <c r="DE1282" i="46"/>
  <c r="DG1282" i="46"/>
  <c r="DH1282" i="46"/>
  <c r="DI1282" i="46"/>
  <c r="DJ1282" i="46"/>
  <c r="DL1282" i="46"/>
  <c r="DB1283" i="46"/>
  <c r="DC1283" i="46"/>
  <c r="DF1283" i="46" s="1"/>
  <c r="DD1283" i="46"/>
  <c r="DE1283" i="46"/>
  <c r="DG1283" i="46"/>
  <c r="DH1283" i="46"/>
  <c r="DI1283" i="46"/>
  <c r="DJ1283" i="46"/>
  <c r="DL1283" i="46"/>
  <c r="DB1284" i="46"/>
  <c r="DC1284" i="46"/>
  <c r="DD1284" i="46"/>
  <c r="DE1284" i="46"/>
  <c r="DG1284" i="46"/>
  <c r="DH1284" i="46"/>
  <c r="DI1284" i="46"/>
  <c r="DJ1284" i="46"/>
  <c r="DL1284" i="46"/>
  <c r="DB1285" i="46"/>
  <c r="DC1285" i="46"/>
  <c r="DD1285" i="46"/>
  <c r="DE1285" i="46"/>
  <c r="DG1285" i="46"/>
  <c r="DH1285" i="46"/>
  <c r="DI1285" i="46"/>
  <c r="DJ1285" i="46"/>
  <c r="DL1285" i="46"/>
  <c r="DB1286" i="46"/>
  <c r="DC1286" i="46"/>
  <c r="DD1286" i="46"/>
  <c r="DE1286" i="46"/>
  <c r="DG1286" i="46"/>
  <c r="DH1286" i="46"/>
  <c r="DI1286" i="46"/>
  <c r="DJ1286" i="46"/>
  <c r="DL1286" i="46"/>
  <c r="DB1287" i="46"/>
  <c r="DC1287" i="46"/>
  <c r="DD1287" i="46"/>
  <c r="DE1287" i="46"/>
  <c r="DG1287" i="46"/>
  <c r="DH1287" i="46"/>
  <c r="DI1287" i="46"/>
  <c r="DJ1287" i="46"/>
  <c r="DL1287" i="46"/>
  <c r="DB1288" i="46"/>
  <c r="DC1288" i="46"/>
  <c r="DD1288" i="46"/>
  <c r="DE1288" i="46"/>
  <c r="DG1288" i="46"/>
  <c r="DH1288" i="46"/>
  <c r="DI1288" i="46"/>
  <c r="DJ1288" i="46"/>
  <c r="DL1288" i="46"/>
  <c r="DB1289" i="46"/>
  <c r="DC1289" i="46"/>
  <c r="DD1289" i="46"/>
  <c r="DE1289" i="46"/>
  <c r="DG1289" i="46"/>
  <c r="DH1289" i="46"/>
  <c r="DI1289" i="46"/>
  <c r="DJ1289" i="46"/>
  <c r="DL1289" i="46"/>
  <c r="DB1290" i="46"/>
  <c r="DC1290" i="46"/>
  <c r="DD1290" i="46"/>
  <c r="DE1290" i="46"/>
  <c r="DG1290" i="46"/>
  <c r="DH1290" i="46"/>
  <c r="DI1290" i="46"/>
  <c r="DJ1290" i="46"/>
  <c r="DL1290" i="46"/>
  <c r="DB1291" i="46"/>
  <c r="DC1291" i="46"/>
  <c r="DD1291" i="46"/>
  <c r="DE1291" i="46"/>
  <c r="DG1291" i="46"/>
  <c r="DH1291" i="46"/>
  <c r="DI1291" i="46"/>
  <c r="DJ1291" i="46"/>
  <c r="DL1291" i="46"/>
  <c r="DB1292" i="46"/>
  <c r="DC1292" i="46"/>
  <c r="DD1292" i="46"/>
  <c r="DE1292" i="46"/>
  <c r="DG1292" i="46"/>
  <c r="DH1292" i="46"/>
  <c r="DI1292" i="46"/>
  <c r="DJ1292" i="46"/>
  <c r="DL1292" i="46"/>
  <c r="DB1293" i="46"/>
  <c r="DC1293" i="46"/>
  <c r="DD1293" i="46"/>
  <c r="DE1293" i="46"/>
  <c r="DG1293" i="46"/>
  <c r="DH1293" i="46"/>
  <c r="DI1293" i="46"/>
  <c r="DJ1293" i="46"/>
  <c r="DL1293" i="46"/>
  <c r="DB1294" i="46"/>
  <c r="DC1294" i="46"/>
  <c r="DD1294" i="46"/>
  <c r="DF1294" i="46" s="1"/>
  <c r="DE1294" i="46"/>
  <c r="DG1294" i="46"/>
  <c r="DH1294" i="46"/>
  <c r="DI1294" i="46"/>
  <c r="DJ1294" i="46"/>
  <c r="DL1294" i="46"/>
  <c r="DB1295" i="46"/>
  <c r="DC1295" i="46"/>
  <c r="DD1295" i="46"/>
  <c r="DE1295" i="46"/>
  <c r="DG1295" i="46"/>
  <c r="DH1295" i="46"/>
  <c r="DI1295" i="46"/>
  <c r="DJ1295" i="46"/>
  <c r="DL1295" i="46"/>
  <c r="DB1296" i="46"/>
  <c r="DC1296" i="46"/>
  <c r="DD1296" i="46"/>
  <c r="DE1296" i="46"/>
  <c r="DG1296" i="46"/>
  <c r="DH1296" i="46"/>
  <c r="DI1296" i="46"/>
  <c r="DJ1296" i="46"/>
  <c r="DL1296" i="46"/>
  <c r="DB1297" i="46"/>
  <c r="DC1297" i="46"/>
  <c r="DD1297" i="46"/>
  <c r="DE1297" i="46"/>
  <c r="DG1297" i="46"/>
  <c r="DH1297" i="46"/>
  <c r="DI1297" i="46"/>
  <c r="DJ1297" i="46"/>
  <c r="DL1297" i="46"/>
  <c r="DB1298" i="46"/>
  <c r="DC1298" i="46"/>
  <c r="DD1298" i="46"/>
  <c r="DE1298" i="46"/>
  <c r="DG1298" i="46"/>
  <c r="DH1298" i="46"/>
  <c r="DI1298" i="46"/>
  <c r="DJ1298" i="46"/>
  <c r="DL1298" i="46"/>
  <c r="DB1299" i="46"/>
  <c r="DC1299" i="46"/>
  <c r="DF1299" i="46" s="1"/>
  <c r="DD1299" i="46"/>
  <c r="DE1299" i="46"/>
  <c r="DG1299" i="46"/>
  <c r="DH1299" i="46"/>
  <c r="DK1299" i="46" s="1"/>
  <c r="DI1299" i="46"/>
  <c r="DJ1299" i="46"/>
  <c r="DL1299" i="46"/>
  <c r="DB1300" i="46"/>
  <c r="DC1300" i="46"/>
  <c r="DD1300" i="46"/>
  <c r="DE1300" i="46"/>
  <c r="DG1300" i="46"/>
  <c r="DH1300" i="46"/>
  <c r="DI1300" i="46"/>
  <c r="DJ1300" i="46"/>
  <c r="DL1300" i="46"/>
  <c r="DB1301" i="46"/>
  <c r="DC1301" i="46"/>
  <c r="DD1301" i="46"/>
  <c r="DE1301" i="46"/>
  <c r="DG1301" i="46"/>
  <c r="DH1301" i="46"/>
  <c r="DI1301" i="46"/>
  <c r="DJ1301" i="46"/>
  <c r="DL1301" i="46"/>
  <c r="DB1302" i="46"/>
  <c r="DC1302" i="46"/>
  <c r="DF1302" i="46" s="1"/>
  <c r="DD1302" i="46"/>
  <c r="DE1302" i="46"/>
  <c r="DG1302" i="46"/>
  <c r="DH1302" i="46"/>
  <c r="DI1302" i="46"/>
  <c r="DJ1302" i="46"/>
  <c r="DL1302" i="46"/>
  <c r="DB1303" i="46"/>
  <c r="DC1303" i="46"/>
  <c r="DD1303" i="46"/>
  <c r="DE1303" i="46"/>
  <c r="DG1303" i="46"/>
  <c r="DH1303" i="46"/>
  <c r="DI1303" i="46"/>
  <c r="DJ1303" i="46"/>
  <c r="DL1303" i="46"/>
  <c r="DB1304" i="46"/>
  <c r="DC1304" i="46"/>
  <c r="DD1304" i="46"/>
  <c r="DE1304" i="46"/>
  <c r="DG1304" i="46"/>
  <c r="DH1304" i="46"/>
  <c r="DI1304" i="46"/>
  <c r="DJ1304" i="46"/>
  <c r="DL1304" i="46"/>
  <c r="DB1305" i="46"/>
  <c r="DC1305" i="46"/>
  <c r="DD1305" i="46"/>
  <c r="DE1305" i="46"/>
  <c r="DG1305" i="46"/>
  <c r="DH1305" i="46"/>
  <c r="DI1305" i="46"/>
  <c r="DJ1305" i="46"/>
  <c r="DL1305" i="46"/>
  <c r="DB1306" i="46"/>
  <c r="DC1306" i="46"/>
  <c r="DD1306" i="46"/>
  <c r="DE1306" i="46"/>
  <c r="DG1306" i="46"/>
  <c r="DK1306" i="46" s="1"/>
  <c r="DH1306" i="46"/>
  <c r="DI1306" i="46"/>
  <c r="DJ1306" i="46"/>
  <c r="DL1306" i="46"/>
  <c r="DB1307" i="46"/>
  <c r="DC1307" i="46"/>
  <c r="DD1307" i="46"/>
  <c r="DE1307" i="46"/>
  <c r="DG1307" i="46"/>
  <c r="DH1307" i="46"/>
  <c r="DI1307" i="46"/>
  <c r="DJ1307" i="46"/>
  <c r="DL1307" i="46"/>
  <c r="DB1308" i="46"/>
  <c r="DC1308" i="46"/>
  <c r="DD1308" i="46"/>
  <c r="DE1308" i="46"/>
  <c r="DG1308" i="46"/>
  <c r="DH1308" i="46"/>
  <c r="DI1308" i="46"/>
  <c r="DJ1308" i="46"/>
  <c r="DL1308" i="46"/>
  <c r="DB1309" i="46"/>
  <c r="DC1309" i="46"/>
  <c r="DD1309" i="46"/>
  <c r="DE1309" i="46"/>
  <c r="DG1309" i="46"/>
  <c r="DH1309" i="46"/>
  <c r="DI1309" i="46"/>
  <c r="DJ1309" i="46"/>
  <c r="DL1309" i="46"/>
  <c r="DB1310" i="46"/>
  <c r="DC1310" i="46"/>
  <c r="DD1310" i="46"/>
  <c r="DE1310" i="46"/>
  <c r="DG1310" i="46"/>
  <c r="DH1310" i="46"/>
  <c r="DI1310" i="46"/>
  <c r="DJ1310" i="46"/>
  <c r="DL1310" i="46"/>
  <c r="DB1311" i="46"/>
  <c r="DC1311" i="46"/>
  <c r="DD1311" i="46"/>
  <c r="DE1311" i="46"/>
  <c r="DG1311" i="46"/>
  <c r="DH1311" i="46"/>
  <c r="DI1311" i="46"/>
  <c r="DJ1311" i="46"/>
  <c r="DL1311" i="46"/>
  <c r="DB1312" i="46"/>
  <c r="DC1312" i="46"/>
  <c r="DD1312" i="46"/>
  <c r="DE1312" i="46"/>
  <c r="DG1312" i="46"/>
  <c r="DH1312" i="46"/>
  <c r="DI1312" i="46"/>
  <c r="DJ1312" i="46"/>
  <c r="DL1312" i="46"/>
  <c r="DB1313" i="46"/>
  <c r="DC1313" i="46"/>
  <c r="DD1313" i="46"/>
  <c r="DE1313" i="46"/>
  <c r="DG1313" i="46"/>
  <c r="DH1313" i="46"/>
  <c r="DI1313" i="46"/>
  <c r="DJ1313" i="46"/>
  <c r="DL1313" i="46"/>
  <c r="DB1314" i="46"/>
  <c r="DC1314" i="46"/>
  <c r="DD1314" i="46"/>
  <c r="DE1314" i="46"/>
  <c r="DG1314" i="46"/>
  <c r="DH1314" i="46"/>
  <c r="DI1314" i="46"/>
  <c r="DJ1314" i="46"/>
  <c r="DL1314" i="46"/>
  <c r="DB1315" i="46"/>
  <c r="DC1315" i="46"/>
  <c r="DD1315" i="46"/>
  <c r="DE1315" i="46"/>
  <c r="DG1315" i="46"/>
  <c r="DK1315" i="46" s="1"/>
  <c r="DH1315" i="46"/>
  <c r="DI1315" i="46"/>
  <c r="DJ1315" i="46"/>
  <c r="DL1315" i="46"/>
  <c r="DB1316" i="46"/>
  <c r="DC1316" i="46"/>
  <c r="DD1316" i="46"/>
  <c r="DE1316" i="46"/>
  <c r="DG1316" i="46"/>
  <c r="DH1316" i="46"/>
  <c r="DI1316" i="46"/>
  <c r="DJ1316" i="46"/>
  <c r="DL1316" i="46"/>
  <c r="DB1317" i="46"/>
  <c r="DC1317" i="46"/>
  <c r="DD1317" i="46"/>
  <c r="DE1317" i="46"/>
  <c r="DG1317" i="46"/>
  <c r="DH1317" i="46"/>
  <c r="DI1317" i="46"/>
  <c r="DJ1317" i="46"/>
  <c r="DL1317" i="46"/>
  <c r="DB1318" i="46"/>
  <c r="DF1318" i="46" s="1"/>
  <c r="DC1318" i="46"/>
  <c r="DD1318" i="46"/>
  <c r="DE1318" i="46"/>
  <c r="DG1318" i="46"/>
  <c r="DH1318" i="46"/>
  <c r="DI1318" i="46"/>
  <c r="DJ1318" i="46"/>
  <c r="DL1318" i="46"/>
  <c r="DB1319" i="46"/>
  <c r="DC1319" i="46"/>
  <c r="DD1319" i="46"/>
  <c r="DE1319" i="46"/>
  <c r="DG1319" i="46"/>
  <c r="DH1319" i="46"/>
  <c r="DI1319" i="46"/>
  <c r="DJ1319" i="46"/>
  <c r="DL1319" i="46"/>
  <c r="DB1320" i="46"/>
  <c r="DC1320" i="46"/>
  <c r="DD1320" i="46"/>
  <c r="DE1320" i="46"/>
  <c r="DG1320" i="46"/>
  <c r="DH1320" i="46"/>
  <c r="DI1320" i="46"/>
  <c r="DJ1320" i="46"/>
  <c r="DL1320" i="46"/>
  <c r="DB1321" i="46"/>
  <c r="DC1321" i="46"/>
  <c r="DD1321" i="46"/>
  <c r="DE1321" i="46"/>
  <c r="DG1321" i="46"/>
  <c r="DH1321" i="46"/>
  <c r="DI1321" i="46"/>
  <c r="DJ1321" i="46"/>
  <c r="DL1321" i="46"/>
  <c r="DB1322" i="46"/>
  <c r="DC1322" i="46"/>
  <c r="DD1322" i="46"/>
  <c r="DE1322" i="46"/>
  <c r="DG1322" i="46"/>
  <c r="DH1322" i="46"/>
  <c r="DI1322" i="46"/>
  <c r="DJ1322" i="46"/>
  <c r="DL1322" i="46"/>
  <c r="DB1323" i="46"/>
  <c r="DC1323" i="46"/>
  <c r="DD1323" i="46"/>
  <c r="DE1323" i="46"/>
  <c r="DG1323" i="46"/>
  <c r="DK1323" i="46" s="1"/>
  <c r="DH1323" i="46"/>
  <c r="DI1323" i="46"/>
  <c r="DJ1323" i="46"/>
  <c r="DL1323" i="46"/>
  <c r="DB1324" i="46"/>
  <c r="DC1324" i="46"/>
  <c r="DD1324" i="46"/>
  <c r="DE1324" i="46"/>
  <c r="DG1324" i="46"/>
  <c r="DH1324" i="46"/>
  <c r="DI1324" i="46"/>
  <c r="DJ1324" i="46"/>
  <c r="DL1324" i="46"/>
  <c r="DB1325" i="46"/>
  <c r="DC1325" i="46"/>
  <c r="DD1325" i="46"/>
  <c r="DE1325" i="46"/>
  <c r="DG1325" i="46"/>
  <c r="DH1325" i="46"/>
  <c r="DI1325" i="46"/>
  <c r="DJ1325" i="46"/>
  <c r="DL1325" i="46"/>
  <c r="DB1326" i="46"/>
  <c r="DF1326" i="46" s="1"/>
  <c r="DC1326" i="46"/>
  <c r="DD1326" i="46"/>
  <c r="DE1326" i="46"/>
  <c r="DG1326" i="46"/>
  <c r="DH1326" i="46"/>
  <c r="DI1326" i="46"/>
  <c r="DJ1326" i="46"/>
  <c r="DL1326" i="46"/>
  <c r="DB1327" i="46"/>
  <c r="DC1327" i="46"/>
  <c r="DD1327" i="46"/>
  <c r="DE1327" i="46"/>
  <c r="DG1327" i="46"/>
  <c r="DH1327" i="46"/>
  <c r="DI1327" i="46"/>
  <c r="DJ1327" i="46"/>
  <c r="DL1327" i="46"/>
  <c r="DB1328" i="46"/>
  <c r="DC1328" i="46"/>
  <c r="DF1328" i="46" s="1"/>
  <c r="DD1328" i="46"/>
  <c r="DE1328" i="46"/>
  <c r="DG1328" i="46"/>
  <c r="DH1328" i="46"/>
  <c r="DI1328" i="46"/>
  <c r="DJ1328" i="46"/>
  <c r="DL1328" i="46"/>
  <c r="DB1329" i="46"/>
  <c r="DC1329" i="46"/>
  <c r="DD1329" i="46"/>
  <c r="DE1329" i="46"/>
  <c r="DG1329" i="46"/>
  <c r="DH1329" i="46"/>
  <c r="DI1329" i="46"/>
  <c r="DJ1329" i="46"/>
  <c r="DL1329" i="46"/>
  <c r="DB1330" i="46"/>
  <c r="DC1330" i="46"/>
  <c r="DD1330" i="46"/>
  <c r="DE1330" i="46"/>
  <c r="DG1330" i="46"/>
  <c r="DH1330" i="46"/>
  <c r="DI1330" i="46"/>
  <c r="DJ1330" i="46"/>
  <c r="DL1330" i="46"/>
  <c r="DB1331" i="46"/>
  <c r="DC1331" i="46"/>
  <c r="DD1331" i="46"/>
  <c r="DE1331" i="46"/>
  <c r="DG1331" i="46"/>
  <c r="DH1331" i="46"/>
  <c r="DI1331" i="46"/>
  <c r="DJ1331" i="46"/>
  <c r="DL1331" i="46"/>
  <c r="DB1332" i="46"/>
  <c r="DC1332" i="46"/>
  <c r="DD1332" i="46"/>
  <c r="DE1332" i="46"/>
  <c r="DG1332" i="46"/>
  <c r="DH1332" i="46"/>
  <c r="DK1332" i="46" s="1"/>
  <c r="DI1332" i="46"/>
  <c r="DJ1332" i="46"/>
  <c r="DL1332" i="46"/>
  <c r="DB1333" i="46"/>
  <c r="DC1333" i="46"/>
  <c r="DD1333" i="46"/>
  <c r="DE1333" i="46"/>
  <c r="DG1333" i="46"/>
  <c r="DK1333" i="46" s="1"/>
  <c r="DH1333" i="46"/>
  <c r="DI1333" i="46"/>
  <c r="DJ1333" i="46"/>
  <c r="DL1333" i="46"/>
  <c r="DB1334" i="46"/>
  <c r="DC1334" i="46"/>
  <c r="DD1334" i="46"/>
  <c r="DE1334" i="46"/>
  <c r="DG1334" i="46"/>
  <c r="DH1334" i="46"/>
  <c r="DI1334" i="46"/>
  <c r="DJ1334" i="46"/>
  <c r="DL1334" i="46"/>
  <c r="DB1335" i="46"/>
  <c r="DC1335" i="46"/>
  <c r="DD1335" i="46"/>
  <c r="DE1335" i="46"/>
  <c r="DG1335" i="46"/>
  <c r="DH1335" i="46"/>
  <c r="DI1335" i="46"/>
  <c r="DJ1335" i="46"/>
  <c r="DL1335" i="46"/>
  <c r="DB1336" i="46"/>
  <c r="DC1336" i="46"/>
  <c r="DD1336" i="46"/>
  <c r="DE1336" i="46"/>
  <c r="DG1336" i="46"/>
  <c r="DH1336" i="46"/>
  <c r="DI1336" i="46"/>
  <c r="DJ1336" i="46"/>
  <c r="DL1336" i="46"/>
  <c r="DB1337" i="46"/>
  <c r="DC1337" i="46"/>
  <c r="DD1337" i="46"/>
  <c r="DE1337" i="46"/>
  <c r="DG1337" i="46"/>
  <c r="DK1337" i="46" s="1"/>
  <c r="DH1337" i="46"/>
  <c r="DI1337" i="46"/>
  <c r="DJ1337" i="46"/>
  <c r="DL1337" i="46"/>
  <c r="DB1338" i="46"/>
  <c r="DC1338" i="46"/>
  <c r="DD1338" i="46"/>
  <c r="DE1338" i="46"/>
  <c r="DG1338" i="46"/>
  <c r="DH1338" i="46"/>
  <c r="DI1338" i="46"/>
  <c r="DJ1338" i="46"/>
  <c r="DL1338" i="46"/>
  <c r="DB1339" i="46"/>
  <c r="DC1339" i="46"/>
  <c r="DD1339" i="46"/>
  <c r="DE1339" i="46"/>
  <c r="DG1339" i="46"/>
  <c r="DH1339" i="46"/>
  <c r="DI1339" i="46"/>
  <c r="DJ1339" i="46"/>
  <c r="DL1339" i="46"/>
  <c r="DB1340" i="46"/>
  <c r="DC1340" i="46"/>
  <c r="DD1340" i="46"/>
  <c r="DE1340" i="46"/>
  <c r="DG1340" i="46"/>
  <c r="DH1340" i="46"/>
  <c r="DI1340" i="46"/>
  <c r="DJ1340" i="46"/>
  <c r="DL1340" i="46"/>
  <c r="DB1341" i="46"/>
  <c r="DC1341" i="46"/>
  <c r="DD1341" i="46"/>
  <c r="DE1341" i="46"/>
  <c r="DG1341" i="46"/>
  <c r="DH1341" i="46"/>
  <c r="DI1341" i="46"/>
  <c r="DJ1341" i="46"/>
  <c r="DL1341" i="46"/>
  <c r="DB1342" i="46"/>
  <c r="DC1342" i="46"/>
  <c r="DD1342" i="46"/>
  <c r="DE1342" i="46"/>
  <c r="DG1342" i="46"/>
  <c r="DH1342" i="46"/>
  <c r="DI1342" i="46"/>
  <c r="DJ1342" i="46"/>
  <c r="DL1342" i="46"/>
  <c r="DB1343" i="46"/>
  <c r="DC1343" i="46"/>
  <c r="DD1343" i="46"/>
  <c r="DE1343" i="46"/>
  <c r="DG1343" i="46"/>
  <c r="DH1343" i="46"/>
  <c r="DI1343" i="46"/>
  <c r="DJ1343" i="46"/>
  <c r="DL1343" i="46"/>
  <c r="DB1344" i="46"/>
  <c r="DC1344" i="46"/>
  <c r="DD1344" i="46"/>
  <c r="DE1344" i="46"/>
  <c r="DG1344" i="46"/>
  <c r="DH1344" i="46"/>
  <c r="DI1344" i="46"/>
  <c r="DJ1344" i="46"/>
  <c r="DL1344" i="46"/>
  <c r="DB1345" i="46"/>
  <c r="DC1345" i="46"/>
  <c r="DD1345" i="46"/>
  <c r="DE1345" i="46"/>
  <c r="DG1345" i="46"/>
  <c r="DH1345" i="46"/>
  <c r="DI1345" i="46"/>
  <c r="DK1345" i="46" s="1"/>
  <c r="DJ1345" i="46"/>
  <c r="DL1345" i="46"/>
  <c r="DB1346" i="46"/>
  <c r="DC1346" i="46"/>
  <c r="DD1346" i="46"/>
  <c r="DE1346" i="46"/>
  <c r="DG1346" i="46"/>
  <c r="DH1346" i="46"/>
  <c r="DI1346" i="46"/>
  <c r="DJ1346" i="46"/>
  <c r="DL1346" i="46"/>
  <c r="DB1347" i="46"/>
  <c r="DC1347" i="46"/>
  <c r="DD1347" i="46"/>
  <c r="DE1347" i="46"/>
  <c r="DG1347" i="46"/>
  <c r="DH1347" i="46"/>
  <c r="DI1347" i="46"/>
  <c r="DJ1347" i="46"/>
  <c r="DL1347" i="46"/>
  <c r="DB1348" i="46"/>
  <c r="DC1348" i="46"/>
  <c r="DD1348" i="46"/>
  <c r="DE1348" i="46"/>
  <c r="DG1348" i="46"/>
  <c r="DH1348" i="46"/>
  <c r="DI1348" i="46"/>
  <c r="DJ1348" i="46"/>
  <c r="DL1348" i="46"/>
  <c r="DB1349" i="46"/>
  <c r="DC1349" i="46"/>
  <c r="DD1349" i="46"/>
  <c r="DE1349" i="46"/>
  <c r="DG1349" i="46"/>
  <c r="DH1349" i="46"/>
  <c r="DI1349" i="46"/>
  <c r="DJ1349" i="46"/>
  <c r="DL1349" i="46"/>
  <c r="DB1350" i="46"/>
  <c r="DC1350" i="46"/>
  <c r="DD1350" i="46"/>
  <c r="DE1350" i="46"/>
  <c r="DG1350" i="46"/>
  <c r="DH1350" i="46"/>
  <c r="DI1350" i="46"/>
  <c r="DJ1350" i="46"/>
  <c r="DL1350" i="46"/>
  <c r="DB1351" i="46"/>
  <c r="DC1351" i="46"/>
  <c r="DD1351" i="46"/>
  <c r="DE1351" i="46"/>
  <c r="DG1351" i="46"/>
  <c r="DH1351" i="46"/>
  <c r="DI1351" i="46"/>
  <c r="DJ1351" i="46"/>
  <c r="DL1351" i="46"/>
  <c r="DB1352" i="46"/>
  <c r="DC1352" i="46"/>
  <c r="DD1352" i="46"/>
  <c r="DE1352" i="46"/>
  <c r="DG1352" i="46"/>
  <c r="DH1352" i="46"/>
  <c r="DI1352" i="46"/>
  <c r="DJ1352" i="46"/>
  <c r="DL1352" i="46"/>
  <c r="DB1353" i="46"/>
  <c r="DC1353" i="46"/>
  <c r="DD1353" i="46"/>
  <c r="DE1353" i="46"/>
  <c r="DG1353" i="46"/>
  <c r="DH1353" i="46"/>
  <c r="DI1353" i="46"/>
  <c r="DJ1353" i="46"/>
  <c r="DL1353" i="46"/>
  <c r="DB1354" i="46"/>
  <c r="DC1354" i="46"/>
  <c r="DD1354" i="46"/>
  <c r="DE1354" i="46"/>
  <c r="DG1354" i="46"/>
  <c r="DH1354" i="46"/>
  <c r="DI1354" i="46"/>
  <c r="DJ1354" i="46"/>
  <c r="DL1354" i="46"/>
  <c r="DB1355" i="46"/>
  <c r="DC1355" i="46"/>
  <c r="DD1355" i="46"/>
  <c r="DE1355" i="46"/>
  <c r="DG1355" i="46"/>
  <c r="DH1355" i="46"/>
  <c r="DI1355" i="46"/>
  <c r="DJ1355" i="46"/>
  <c r="DL1355" i="46"/>
  <c r="DB1356" i="46"/>
  <c r="DC1356" i="46"/>
  <c r="DD1356" i="46"/>
  <c r="DE1356" i="46"/>
  <c r="DG1356" i="46"/>
  <c r="DH1356" i="46"/>
  <c r="DI1356" i="46"/>
  <c r="DJ1356" i="46"/>
  <c r="DL1356" i="46"/>
  <c r="DB1357" i="46"/>
  <c r="DC1357" i="46"/>
  <c r="DD1357" i="46"/>
  <c r="DE1357" i="46"/>
  <c r="DG1357" i="46"/>
  <c r="DH1357" i="46"/>
  <c r="DI1357" i="46"/>
  <c r="DJ1357" i="46"/>
  <c r="DL1357" i="46"/>
  <c r="DB1358" i="46"/>
  <c r="DC1358" i="46"/>
  <c r="DF1358" i="46" s="1"/>
  <c r="DD1358" i="46"/>
  <c r="DE1358" i="46"/>
  <c r="DG1358" i="46"/>
  <c r="DK1358" i="46" s="1"/>
  <c r="DH1358" i="46"/>
  <c r="DI1358" i="46"/>
  <c r="DJ1358" i="46"/>
  <c r="DL1358" i="46"/>
  <c r="DB1359" i="46"/>
  <c r="DF1359" i="46" s="1"/>
  <c r="DC1359" i="46"/>
  <c r="DD1359" i="46"/>
  <c r="DE1359" i="46"/>
  <c r="DG1359" i="46"/>
  <c r="DH1359" i="46"/>
  <c r="DI1359" i="46"/>
  <c r="DJ1359" i="46"/>
  <c r="DL1359" i="46"/>
  <c r="DB1360" i="46"/>
  <c r="DC1360" i="46"/>
  <c r="DD1360" i="46"/>
  <c r="DE1360" i="46"/>
  <c r="DG1360" i="46"/>
  <c r="DH1360" i="46"/>
  <c r="DI1360" i="46"/>
  <c r="DJ1360" i="46"/>
  <c r="DL1360" i="46"/>
  <c r="DB1361" i="46"/>
  <c r="DC1361" i="46"/>
  <c r="DD1361" i="46"/>
  <c r="DE1361" i="46"/>
  <c r="DG1361" i="46"/>
  <c r="DH1361" i="46"/>
  <c r="DI1361" i="46"/>
  <c r="DJ1361" i="46"/>
  <c r="DL1361" i="46"/>
  <c r="DB1362" i="46"/>
  <c r="DC1362" i="46"/>
  <c r="DD1362" i="46"/>
  <c r="DE1362" i="46"/>
  <c r="DG1362" i="46"/>
  <c r="DK1362" i="46" s="1"/>
  <c r="DH1362" i="46"/>
  <c r="DI1362" i="46"/>
  <c r="DJ1362" i="46"/>
  <c r="DL1362" i="46"/>
  <c r="DB1363" i="46"/>
  <c r="DC1363" i="46"/>
  <c r="DD1363" i="46"/>
  <c r="DE1363" i="46"/>
  <c r="DG1363" i="46"/>
  <c r="DH1363" i="46"/>
  <c r="DI1363" i="46"/>
  <c r="DJ1363" i="46"/>
  <c r="DL1363" i="46"/>
  <c r="DB1364" i="46"/>
  <c r="DC1364" i="46"/>
  <c r="DD1364" i="46"/>
  <c r="DE1364" i="46"/>
  <c r="DG1364" i="46"/>
  <c r="DH1364" i="46"/>
  <c r="DI1364" i="46"/>
  <c r="DJ1364" i="46"/>
  <c r="DL1364" i="46"/>
  <c r="DB1365" i="46"/>
  <c r="DC1365" i="46"/>
  <c r="DD1365" i="46"/>
  <c r="DE1365" i="46"/>
  <c r="DG1365" i="46"/>
  <c r="DH1365" i="46"/>
  <c r="DI1365" i="46"/>
  <c r="DJ1365" i="46"/>
  <c r="DL1365" i="46"/>
  <c r="DB1366" i="46"/>
  <c r="DC1366" i="46"/>
  <c r="DD1366" i="46"/>
  <c r="DE1366" i="46"/>
  <c r="DG1366" i="46"/>
  <c r="DH1366" i="46"/>
  <c r="DI1366" i="46"/>
  <c r="DJ1366" i="46"/>
  <c r="DL1366" i="46"/>
  <c r="DB1367" i="46"/>
  <c r="DF1367" i="46" s="1"/>
  <c r="DC1367" i="46"/>
  <c r="DD1367" i="46"/>
  <c r="DE1367" i="46"/>
  <c r="DG1367" i="46"/>
  <c r="DH1367" i="46"/>
  <c r="DI1367" i="46"/>
  <c r="DJ1367" i="46"/>
  <c r="DL1367" i="46"/>
  <c r="DB1368" i="46"/>
  <c r="DC1368" i="46"/>
  <c r="DD1368" i="46"/>
  <c r="DE1368" i="46"/>
  <c r="DG1368" i="46"/>
  <c r="DH1368" i="46"/>
  <c r="DI1368" i="46"/>
  <c r="DJ1368" i="46"/>
  <c r="DL1368" i="46"/>
  <c r="DB1369" i="46"/>
  <c r="DC1369" i="46"/>
  <c r="DD1369" i="46"/>
  <c r="DE1369" i="46"/>
  <c r="DG1369" i="46"/>
  <c r="DH1369" i="46"/>
  <c r="DI1369" i="46"/>
  <c r="DJ1369" i="46"/>
  <c r="DL1369" i="46"/>
  <c r="DB1370" i="46"/>
  <c r="DC1370" i="46"/>
  <c r="DD1370" i="46"/>
  <c r="DE1370" i="46"/>
  <c r="DG1370" i="46"/>
  <c r="DK1370" i="46" s="1"/>
  <c r="DH1370" i="46"/>
  <c r="DI1370" i="46"/>
  <c r="DJ1370" i="46"/>
  <c r="DL1370" i="46"/>
  <c r="DB1371" i="46"/>
  <c r="DF1371" i="46" s="1"/>
  <c r="DC1371" i="46"/>
  <c r="DD1371" i="46"/>
  <c r="DE1371" i="46"/>
  <c r="DG1371" i="46"/>
  <c r="DH1371" i="46"/>
  <c r="DI1371" i="46"/>
  <c r="DJ1371" i="46"/>
  <c r="DL1371" i="46"/>
  <c r="DB1372" i="46"/>
  <c r="DC1372" i="46"/>
  <c r="DD1372" i="46"/>
  <c r="DE1372" i="46"/>
  <c r="DG1372" i="46"/>
  <c r="DH1372" i="46"/>
  <c r="DI1372" i="46"/>
  <c r="DJ1372" i="46"/>
  <c r="DL1372" i="46"/>
  <c r="DB1373" i="46"/>
  <c r="DC1373" i="46"/>
  <c r="DD1373" i="46"/>
  <c r="DE1373" i="46"/>
  <c r="DG1373" i="46"/>
  <c r="DH1373" i="46"/>
  <c r="DI1373" i="46"/>
  <c r="DJ1373" i="46"/>
  <c r="DL1373" i="46"/>
  <c r="DB1374" i="46"/>
  <c r="DC1374" i="46"/>
  <c r="DD1374" i="46"/>
  <c r="DE1374" i="46"/>
  <c r="DG1374" i="46"/>
  <c r="DH1374" i="46"/>
  <c r="DI1374" i="46"/>
  <c r="DJ1374" i="46"/>
  <c r="DL1374" i="46"/>
  <c r="DB1375" i="46"/>
  <c r="DC1375" i="46"/>
  <c r="DD1375" i="46"/>
  <c r="DE1375" i="46"/>
  <c r="DG1375" i="46"/>
  <c r="DH1375" i="46"/>
  <c r="DI1375" i="46"/>
  <c r="DJ1375" i="46"/>
  <c r="DL1375" i="46"/>
  <c r="DB1376" i="46"/>
  <c r="DC1376" i="46"/>
  <c r="DD1376" i="46"/>
  <c r="DE1376" i="46"/>
  <c r="DG1376" i="46"/>
  <c r="DH1376" i="46"/>
  <c r="DI1376" i="46"/>
  <c r="DJ1376" i="46"/>
  <c r="DL1376" i="46"/>
  <c r="DB1377" i="46"/>
  <c r="DC1377" i="46"/>
  <c r="DD1377" i="46"/>
  <c r="DE1377" i="46"/>
  <c r="DG1377" i="46"/>
  <c r="DH1377" i="46"/>
  <c r="DI1377" i="46"/>
  <c r="DJ1377" i="46"/>
  <c r="DL1377" i="46"/>
  <c r="DB1378" i="46"/>
  <c r="DC1378" i="46"/>
  <c r="DD1378" i="46"/>
  <c r="DE1378" i="46"/>
  <c r="DG1378" i="46"/>
  <c r="DK1378" i="46" s="1"/>
  <c r="DH1378" i="46"/>
  <c r="DI1378" i="46"/>
  <c r="DJ1378" i="46"/>
  <c r="DL1378" i="46"/>
  <c r="DB1379" i="46"/>
  <c r="DF1379" i="46" s="1"/>
  <c r="DC1379" i="46"/>
  <c r="DD1379" i="46"/>
  <c r="DE1379" i="46"/>
  <c r="DG1379" i="46"/>
  <c r="DH1379" i="46"/>
  <c r="DI1379" i="46"/>
  <c r="DJ1379" i="46"/>
  <c r="DL1379" i="46"/>
  <c r="DB1380" i="46"/>
  <c r="DC1380" i="46"/>
  <c r="DD1380" i="46"/>
  <c r="DE1380" i="46"/>
  <c r="DG1380" i="46"/>
  <c r="DH1380" i="46"/>
  <c r="DI1380" i="46"/>
  <c r="DJ1380" i="46"/>
  <c r="DL1380" i="46"/>
  <c r="DB1381" i="46"/>
  <c r="DC1381" i="46"/>
  <c r="DD1381" i="46"/>
  <c r="DE1381" i="46"/>
  <c r="DG1381" i="46"/>
  <c r="DH1381" i="46"/>
  <c r="DI1381" i="46"/>
  <c r="DJ1381" i="46"/>
  <c r="DL1381" i="46"/>
  <c r="DB1382" i="46"/>
  <c r="DC1382" i="46"/>
  <c r="DD1382" i="46"/>
  <c r="DE1382" i="46"/>
  <c r="DG1382" i="46"/>
  <c r="DH1382" i="46"/>
  <c r="DI1382" i="46"/>
  <c r="DJ1382" i="46"/>
  <c r="DL1382" i="46"/>
  <c r="DB1383" i="46"/>
  <c r="DC1383" i="46"/>
  <c r="DD1383" i="46"/>
  <c r="DE1383" i="46"/>
  <c r="DG1383" i="46"/>
  <c r="DH1383" i="46"/>
  <c r="DI1383" i="46"/>
  <c r="DJ1383" i="46"/>
  <c r="DL1383" i="46"/>
  <c r="DB1384" i="46"/>
  <c r="DC1384" i="46"/>
  <c r="DD1384" i="46"/>
  <c r="DE1384" i="46"/>
  <c r="DG1384" i="46"/>
  <c r="DH1384" i="46"/>
  <c r="DI1384" i="46"/>
  <c r="DJ1384" i="46"/>
  <c r="DL1384" i="46"/>
  <c r="DB1385" i="46"/>
  <c r="DC1385" i="46"/>
  <c r="DD1385" i="46"/>
  <c r="DE1385" i="46"/>
  <c r="DG1385" i="46"/>
  <c r="DK1385" i="46" s="1"/>
  <c r="DH1385" i="46"/>
  <c r="DI1385" i="46"/>
  <c r="DJ1385" i="46"/>
  <c r="DL1385" i="46"/>
  <c r="DB1386" i="46"/>
  <c r="DC1386" i="46"/>
  <c r="DD1386" i="46"/>
  <c r="DE1386" i="46"/>
  <c r="DG1386" i="46"/>
  <c r="DH1386" i="46"/>
  <c r="DI1386" i="46"/>
  <c r="DJ1386" i="46"/>
  <c r="DL1386" i="46"/>
  <c r="DB1387" i="46"/>
  <c r="DC1387" i="46"/>
  <c r="DD1387" i="46"/>
  <c r="DE1387" i="46"/>
  <c r="DG1387" i="46"/>
  <c r="DH1387" i="46"/>
  <c r="DI1387" i="46"/>
  <c r="DJ1387" i="46"/>
  <c r="DL1387" i="46"/>
  <c r="DB1388" i="46"/>
  <c r="DC1388" i="46"/>
  <c r="DD1388" i="46"/>
  <c r="DE1388" i="46"/>
  <c r="DG1388" i="46"/>
  <c r="DH1388" i="46"/>
  <c r="DI1388" i="46"/>
  <c r="DJ1388" i="46"/>
  <c r="DL1388" i="46"/>
  <c r="DB1389" i="46"/>
  <c r="DC1389" i="46"/>
  <c r="DD1389" i="46"/>
  <c r="DE1389" i="46"/>
  <c r="DG1389" i="46"/>
  <c r="DH1389" i="46"/>
  <c r="DI1389" i="46"/>
  <c r="DJ1389" i="46"/>
  <c r="DL1389" i="46"/>
  <c r="DB1390" i="46"/>
  <c r="DC1390" i="46"/>
  <c r="DD1390" i="46"/>
  <c r="DE1390" i="46"/>
  <c r="DG1390" i="46"/>
  <c r="DH1390" i="46"/>
  <c r="DI1390" i="46"/>
  <c r="DJ1390" i="46"/>
  <c r="DL1390" i="46"/>
  <c r="DB1391" i="46"/>
  <c r="DC1391" i="46"/>
  <c r="DD1391" i="46"/>
  <c r="DE1391" i="46"/>
  <c r="DG1391" i="46"/>
  <c r="DH1391" i="46"/>
  <c r="DI1391" i="46"/>
  <c r="DJ1391" i="46"/>
  <c r="DL1391" i="46"/>
  <c r="DB1392" i="46"/>
  <c r="DC1392" i="46"/>
  <c r="DD1392" i="46"/>
  <c r="DE1392" i="46"/>
  <c r="DG1392" i="46"/>
  <c r="DH1392" i="46"/>
  <c r="DI1392" i="46"/>
  <c r="DJ1392" i="46"/>
  <c r="DL1392" i="46"/>
  <c r="DB1393" i="46"/>
  <c r="DC1393" i="46"/>
  <c r="DD1393" i="46"/>
  <c r="DE1393" i="46"/>
  <c r="DG1393" i="46"/>
  <c r="DK1393" i="46" s="1"/>
  <c r="DH1393" i="46"/>
  <c r="DI1393" i="46"/>
  <c r="DJ1393" i="46"/>
  <c r="DL1393" i="46"/>
  <c r="DB1394" i="46"/>
  <c r="DF1394" i="46" s="1"/>
  <c r="DC1394" i="46"/>
  <c r="DD1394" i="46"/>
  <c r="DE1394" i="46"/>
  <c r="DG1394" i="46"/>
  <c r="DH1394" i="46"/>
  <c r="DI1394" i="46"/>
  <c r="DJ1394" i="46"/>
  <c r="DK1394" i="46"/>
  <c r="DL1394" i="46"/>
  <c r="DB1395" i="46"/>
  <c r="DC1395" i="46"/>
  <c r="DD1395" i="46"/>
  <c r="DE1395" i="46"/>
  <c r="DG1395" i="46"/>
  <c r="DH1395" i="46"/>
  <c r="DI1395" i="46"/>
  <c r="DK1395" i="46" s="1"/>
  <c r="DJ1395" i="46"/>
  <c r="DL1395" i="46"/>
  <c r="DB1396" i="46"/>
  <c r="DF1396" i="46" s="1"/>
  <c r="DC1396" i="46"/>
  <c r="DD1396" i="46"/>
  <c r="DE1396" i="46"/>
  <c r="DG1396" i="46"/>
  <c r="DH1396" i="46"/>
  <c r="DI1396" i="46"/>
  <c r="DJ1396" i="46"/>
  <c r="DL1396" i="46"/>
  <c r="DM1396" i="46" s="1"/>
  <c r="DB1397" i="46"/>
  <c r="DC1397" i="46"/>
  <c r="DD1397" i="46"/>
  <c r="DE1397" i="46"/>
  <c r="DG1397" i="46"/>
  <c r="DH1397" i="46"/>
  <c r="DI1397" i="46"/>
  <c r="DJ1397" i="46"/>
  <c r="DL1397" i="46"/>
  <c r="DB1398" i="46"/>
  <c r="DC1398" i="46"/>
  <c r="DD1398" i="46"/>
  <c r="DE1398" i="46"/>
  <c r="DG1398" i="46"/>
  <c r="DH1398" i="46"/>
  <c r="DI1398" i="46"/>
  <c r="DJ1398" i="46"/>
  <c r="DL1398" i="46"/>
  <c r="DB1399" i="46"/>
  <c r="DC1399" i="46"/>
  <c r="DD1399" i="46"/>
  <c r="DE1399" i="46"/>
  <c r="DG1399" i="46"/>
  <c r="DH1399" i="46"/>
  <c r="DI1399" i="46"/>
  <c r="DJ1399" i="46"/>
  <c r="DL1399" i="46"/>
  <c r="DB1400" i="46"/>
  <c r="DC1400" i="46"/>
  <c r="DD1400" i="46"/>
  <c r="DE1400" i="46"/>
  <c r="DG1400" i="46"/>
  <c r="DH1400" i="46"/>
  <c r="DI1400" i="46"/>
  <c r="DJ1400" i="46"/>
  <c r="DL1400" i="46"/>
  <c r="DB1401" i="46"/>
  <c r="DC1401" i="46"/>
  <c r="DD1401" i="46"/>
  <c r="DE1401" i="46"/>
  <c r="DG1401" i="46"/>
  <c r="DH1401" i="46"/>
  <c r="DI1401" i="46"/>
  <c r="DJ1401" i="46"/>
  <c r="DL1401" i="46"/>
  <c r="DB1402" i="46"/>
  <c r="DC1402" i="46"/>
  <c r="DD1402" i="46"/>
  <c r="DE1402" i="46"/>
  <c r="DG1402" i="46"/>
  <c r="DH1402" i="46"/>
  <c r="DI1402" i="46"/>
  <c r="DJ1402" i="46"/>
  <c r="DL1402" i="46"/>
  <c r="DB1403" i="46"/>
  <c r="DC1403" i="46"/>
  <c r="DD1403" i="46"/>
  <c r="DE1403" i="46"/>
  <c r="DG1403" i="46"/>
  <c r="DH1403" i="46"/>
  <c r="DI1403" i="46"/>
  <c r="DJ1403" i="46"/>
  <c r="DL1403" i="46"/>
  <c r="DB1404" i="46"/>
  <c r="DF1404" i="46" s="1"/>
  <c r="DC1404" i="46"/>
  <c r="DD1404" i="46"/>
  <c r="DE1404" i="46"/>
  <c r="DG1404" i="46"/>
  <c r="DH1404" i="46"/>
  <c r="DI1404" i="46"/>
  <c r="DJ1404" i="46"/>
  <c r="DL1404" i="46"/>
  <c r="DB1405" i="46"/>
  <c r="DC1405" i="46"/>
  <c r="DD1405" i="46"/>
  <c r="DE1405" i="46"/>
  <c r="DG1405" i="46"/>
  <c r="DH1405" i="46"/>
  <c r="DI1405" i="46"/>
  <c r="DJ1405" i="46"/>
  <c r="DL1405" i="46"/>
  <c r="DB1406" i="46"/>
  <c r="DC1406" i="46"/>
  <c r="DD1406" i="46"/>
  <c r="DE1406" i="46"/>
  <c r="DG1406" i="46"/>
  <c r="DH1406" i="46"/>
  <c r="DI1406" i="46"/>
  <c r="DJ1406" i="46"/>
  <c r="DL1406" i="46"/>
  <c r="DB1407" i="46"/>
  <c r="DC1407" i="46"/>
  <c r="DD1407" i="46"/>
  <c r="DE1407" i="46"/>
  <c r="DG1407" i="46"/>
  <c r="DH1407" i="46"/>
  <c r="DI1407" i="46"/>
  <c r="DJ1407" i="46"/>
  <c r="DL1407" i="46"/>
  <c r="DB1408" i="46"/>
  <c r="DC1408" i="46"/>
  <c r="DD1408" i="46"/>
  <c r="DE1408" i="46"/>
  <c r="DG1408" i="46"/>
  <c r="DH1408" i="46"/>
  <c r="DI1408" i="46"/>
  <c r="DJ1408" i="46"/>
  <c r="DL1408" i="46"/>
  <c r="DB1409" i="46"/>
  <c r="DC1409" i="46"/>
  <c r="DD1409" i="46"/>
  <c r="DE1409" i="46"/>
  <c r="DG1409" i="46"/>
  <c r="DH1409" i="46"/>
  <c r="DI1409" i="46"/>
  <c r="DJ1409" i="46"/>
  <c r="DL1409" i="46"/>
  <c r="DB1410" i="46"/>
  <c r="DC1410" i="46"/>
  <c r="DD1410" i="46"/>
  <c r="DE1410" i="46"/>
  <c r="DG1410" i="46"/>
  <c r="DH1410" i="46"/>
  <c r="DI1410" i="46"/>
  <c r="DJ1410" i="46"/>
  <c r="DL1410" i="46"/>
  <c r="DB1411" i="46"/>
  <c r="DC1411" i="46"/>
  <c r="DD1411" i="46"/>
  <c r="DE1411" i="46"/>
  <c r="DG1411" i="46"/>
  <c r="DH1411" i="46"/>
  <c r="DI1411" i="46"/>
  <c r="DJ1411" i="46"/>
  <c r="DL1411" i="46"/>
  <c r="DB1412" i="46"/>
  <c r="DC1412" i="46"/>
  <c r="DD1412" i="46"/>
  <c r="DE1412" i="46"/>
  <c r="DG1412" i="46"/>
  <c r="DH1412" i="46"/>
  <c r="DI1412" i="46"/>
  <c r="DJ1412" i="46"/>
  <c r="DL1412" i="46"/>
  <c r="DB1413" i="46"/>
  <c r="DC1413" i="46"/>
  <c r="DD1413" i="46"/>
  <c r="DE1413" i="46"/>
  <c r="DG1413" i="46"/>
  <c r="DK1413" i="46" s="1"/>
  <c r="DH1413" i="46"/>
  <c r="DI1413" i="46"/>
  <c r="DJ1413" i="46"/>
  <c r="DL1413" i="46"/>
  <c r="DB1414" i="46"/>
  <c r="DC1414" i="46"/>
  <c r="DD1414" i="46"/>
  <c r="DE1414" i="46"/>
  <c r="DG1414" i="46"/>
  <c r="DH1414" i="46"/>
  <c r="DI1414" i="46"/>
  <c r="DJ1414" i="46"/>
  <c r="DL1414" i="46"/>
  <c r="DB1415" i="46"/>
  <c r="DC1415" i="46"/>
  <c r="DD1415" i="46"/>
  <c r="DE1415" i="46"/>
  <c r="DG1415" i="46"/>
  <c r="DH1415" i="46"/>
  <c r="DI1415" i="46"/>
  <c r="DJ1415" i="46"/>
  <c r="DL1415" i="46"/>
  <c r="DB1416" i="46"/>
  <c r="DC1416" i="46"/>
  <c r="DD1416" i="46"/>
  <c r="DE1416" i="46"/>
  <c r="DG1416" i="46"/>
  <c r="DH1416" i="46"/>
  <c r="DI1416" i="46"/>
  <c r="DJ1416" i="46"/>
  <c r="DL1416" i="46"/>
  <c r="DB1417" i="46"/>
  <c r="DC1417" i="46"/>
  <c r="DD1417" i="46"/>
  <c r="DE1417" i="46"/>
  <c r="DG1417" i="46"/>
  <c r="DH1417" i="46"/>
  <c r="DI1417" i="46"/>
  <c r="DJ1417" i="46"/>
  <c r="DL1417" i="46"/>
  <c r="DB1418" i="46"/>
  <c r="DF1418" i="46" s="1"/>
  <c r="DM1418" i="46" s="1"/>
  <c r="DC1418" i="46"/>
  <c r="DD1418" i="46"/>
  <c r="DE1418" i="46"/>
  <c r="DG1418" i="46"/>
  <c r="DH1418" i="46"/>
  <c r="DI1418" i="46"/>
  <c r="DJ1418" i="46"/>
  <c r="DL1418" i="46"/>
  <c r="DB1419" i="46"/>
  <c r="DC1419" i="46"/>
  <c r="DD1419" i="46"/>
  <c r="DE1419" i="46"/>
  <c r="DG1419" i="46"/>
  <c r="DH1419" i="46"/>
  <c r="DI1419" i="46"/>
  <c r="DJ1419" i="46"/>
  <c r="DL1419" i="46"/>
  <c r="DB1420" i="46"/>
  <c r="DC1420" i="46"/>
  <c r="DD1420" i="46"/>
  <c r="DE1420" i="46"/>
  <c r="DG1420" i="46"/>
  <c r="DH1420" i="46"/>
  <c r="DI1420" i="46"/>
  <c r="DJ1420" i="46"/>
  <c r="DL1420" i="46"/>
  <c r="DB1421" i="46"/>
  <c r="DC1421" i="46"/>
  <c r="DD1421" i="46"/>
  <c r="DE1421" i="46"/>
  <c r="DG1421" i="46"/>
  <c r="DK1421" i="46" s="1"/>
  <c r="DH1421" i="46"/>
  <c r="DI1421" i="46"/>
  <c r="DJ1421" i="46"/>
  <c r="DL1421" i="46"/>
  <c r="DB1422" i="46"/>
  <c r="DC1422" i="46"/>
  <c r="DD1422" i="46"/>
  <c r="DE1422" i="46"/>
  <c r="DG1422" i="46"/>
  <c r="DH1422" i="46"/>
  <c r="DI1422" i="46"/>
  <c r="DJ1422" i="46"/>
  <c r="DL1422" i="46"/>
  <c r="DB1423" i="46"/>
  <c r="DF1423" i="46" s="1"/>
  <c r="DC1423" i="46"/>
  <c r="DD1423" i="46"/>
  <c r="DE1423" i="46"/>
  <c r="DG1423" i="46"/>
  <c r="DH1423" i="46"/>
  <c r="DI1423" i="46"/>
  <c r="DJ1423" i="46"/>
  <c r="DL1423" i="46"/>
  <c r="DB1424" i="46"/>
  <c r="DC1424" i="46"/>
  <c r="DD1424" i="46"/>
  <c r="DE1424" i="46"/>
  <c r="DG1424" i="46"/>
  <c r="DH1424" i="46"/>
  <c r="DI1424" i="46"/>
  <c r="DJ1424" i="46"/>
  <c r="DL1424" i="46"/>
  <c r="DB1425" i="46"/>
  <c r="DC1425" i="46"/>
  <c r="DD1425" i="46"/>
  <c r="DE1425" i="46"/>
  <c r="DG1425" i="46"/>
  <c r="DH1425" i="46"/>
  <c r="DI1425" i="46"/>
  <c r="DJ1425" i="46"/>
  <c r="DL1425" i="46"/>
  <c r="DB1426" i="46"/>
  <c r="DC1426" i="46"/>
  <c r="DD1426" i="46"/>
  <c r="DE1426" i="46"/>
  <c r="DG1426" i="46"/>
  <c r="DH1426" i="46"/>
  <c r="DI1426" i="46"/>
  <c r="DJ1426" i="46"/>
  <c r="DL1426" i="46"/>
  <c r="DB1427" i="46"/>
  <c r="DC1427" i="46"/>
  <c r="DD1427" i="46"/>
  <c r="DE1427" i="46"/>
  <c r="DG1427" i="46"/>
  <c r="DH1427" i="46"/>
  <c r="DI1427" i="46"/>
  <c r="DJ1427" i="46"/>
  <c r="DL1427" i="46"/>
  <c r="DB1428" i="46"/>
  <c r="DC1428" i="46"/>
  <c r="DD1428" i="46"/>
  <c r="DE1428" i="46"/>
  <c r="DG1428" i="46"/>
  <c r="DH1428" i="46"/>
  <c r="DI1428" i="46"/>
  <c r="DJ1428" i="46"/>
  <c r="DL1428" i="46"/>
  <c r="DB1429" i="46"/>
  <c r="DC1429" i="46"/>
  <c r="DD1429" i="46"/>
  <c r="DE1429" i="46"/>
  <c r="DG1429" i="46"/>
  <c r="DH1429" i="46"/>
  <c r="DI1429" i="46"/>
  <c r="DJ1429" i="46"/>
  <c r="DL1429" i="46"/>
  <c r="DB1430" i="46"/>
  <c r="DC1430" i="46"/>
  <c r="DD1430" i="46"/>
  <c r="DE1430" i="46"/>
  <c r="DG1430" i="46"/>
  <c r="DH1430" i="46"/>
  <c r="DI1430" i="46"/>
  <c r="DJ1430" i="46"/>
  <c r="DL1430" i="46"/>
  <c r="DB1431" i="46"/>
  <c r="DC1431" i="46"/>
  <c r="DD1431" i="46"/>
  <c r="DE1431" i="46"/>
  <c r="DG1431" i="46"/>
  <c r="DH1431" i="46"/>
  <c r="DI1431" i="46"/>
  <c r="DJ1431" i="46"/>
  <c r="DL1431" i="46"/>
  <c r="DB1432" i="46"/>
  <c r="DC1432" i="46"/>
  <c r="DD1432" i="46"/>
  <c r="DE1432" i="46"/>
  <c r="DG1432" i="46"/>
  <c r="DH1432" i="46"/>
  <c r="DI1432" i="46"/>
  <c r="DJ1432" i="46"/>
  <c r="DL1432" i="46"/>
  <c r="DB1433" i="46"/>
  <c r="DC1433" i="46"/>
  <c r="DD1433" i="46"/>
  <c r="DE1433" i="46"/>
  <c r="DG1433" i="46"/>
  <c r="DH1433" i="46"/>
  <c r="DI1433" i="46"/>
  <c r="DJ1433" i="46"/>
  <c r="DL1433" i="46"/>
  <c r="DB1434" i="46"/>
  <c r="DC1434" i="46"/>
  <c r="DD1434" i="46"/>
  <c r="DE1434" i="46"/>
  <c r="DG1434" i="46"/>
  <c r="DH1434" i="46"/>
  <c r="DI1434" i="46"/>
  <c r="DJ1434" i="46"/>
  <c r="DL1434" i="46"/>
  <c r="DB1435" i="46"/>
  <c r="DC1435" i="46"/>
  <c r="DD1435" i="46"/>
  <c r="DE1435" i="46"/>
  <c r="DG1435" i="46"/>
  <c r="DH1435" i="46"/>
  <c r="DI1435" i="46"/>
  <c r="DJ1435" i="46"/>
  <c r="DL1435" i="46"/>
  <c r="DB1436" i="46"/>
  <c r="DC1436" i="46"/>
  <c r="DD1436" i="46"/>
  <c r="DE1436" i="46"/>
  <c r="DG1436" i="46"/>
  <c r="DH1436" i="46"/>
  <c r="DI1436" i="46"/>
  <c r="DJ1436" i="46"/>
  <c r="DL1436" i="46"/>
  <c r="DB1437" i="46"/>
  <c r="DC1437" i="46"/>
  <c r="DD1437" i="46"/>
  <c r="DE1437" i="46"/>
  <c r="DG1437" i="46"/>
  <c r="DK1437" i="46" s="1"/>
  <c r="DH1437" i="46"/>
  <c r="DI1437" i="46"/>
  <c r="DJ1437" i="46"/>
  <c r="DL1437" i="46"/>
  <c r="DB1438" i="46"/>
  <c r="DF1438" i="46" s="1"/>
  <c r="DC1438" i="46"/>
  <c r="DD1438" i="46"/>
  <c r="DE1438" i="46"/>
  <c r="DG1438" i="46"/>
  <c r="DH1438" i="46"/>
  <c r="DI1438" i="46"/>
  <c r="DJ1438" i="46"/>
  <c r="DL1438" i="46"/>
  <c r="DB1439" i="46"/>
  <c r="DC1439" i="46"/>
  <c r="DD1439" i="46"/>
  <c r="DE1439" i="46"/>
  <c r="DG1439" i="46"/>
  <c r="DH1439" i="46"/>
  <c r="DI1439" i="46"/>
  <c r="DJ1439" i="46"/>
  <c r="DL1439" i="46"/>
  <c r="DB1440" i="46"/>
  <c r="DC1440" i="46"/>
  <c r="DD1440" i="46"/>
  <c r="DE1440" i="46"/>
  <c r="DG1440" i="46"/>
  <c r="DH1440" i="46"/>
  <c r="DI1440" i="46"/>
  <c r="DJ1440" i="46"/>
  <c r="DL1440" i="46"/>
  <c r="DB1441" i="46"/>
  <c r="DC1441" i="46"/>
  <c r="DD1441" i="46"/>
  <c r="DE1441" i="46"/>
  <c r="DG1441" i="46"/>
  <c r="DH1441" i="46"/>
  <c r="DI1441" i="46"/>
  <c r="DJ1441" i="46"/>
  <c r="DL1441" i="46"/>
  <c r="DB1442" i="46"/>
  <c r="DC1442" i="46"/>
  <c r="DD1442" i="46"/>
  <c r="DE1442" i="46"/>
  <c r="DG1442" i="46"/>
  <c r="DH1442" i="46"/>
  <c r="DI1442" i="46"/>
  <c r="DJ1442" i="46"/>
  <c r="DL1442" i="46"/>
  <c r="DB1443" i="46"/>
  <c r="DC1443" i="46"/>
  <c r="DD1443" i="46"/>
  <c r="DE1443" i="46"/>
  <c r="DG1443" i="46"/>
  <c r="DH1443" i="46"/>
  <c r="DI1443" i="46"/>
  <c r="DJ1443" i="46"/>
  <c r="DL1443" i="46"/>
  <c r="DB1444" i="46"/>
  <c r="DC1444" i="46"/>
  <c r="DD1444" i="46"/>
  <c r="DE1444" i="46"/>
  <c r="DG1444" i="46"/>
  <c r="DH1444" i="46"/>
  <c r="DI1444" i="46"/>
  <c r="DJ1444" i="46"/>
  <c r="DL1444" i="46"/>
  <c r="DB1445" i="46"/>
  <c r="DC1445" i="46"/>
  <c r="DD1445" i="46"/>
  <c r="DE1445" i="46"/>
  <c r="DG1445" i="46"/>
  <c r="DH1445" i="46"/>
  <c r="DI1445" i="46"/>
  <c r="DJ1445" i="46"/>
  <c r="DL1445" i="46"/>
  <c r="DB1446" i="46"/>
  <c r="DF1446" i="46" s="1"/>
  <c r="DC1446" i="46"/>
  <c r="DD1446" i="46"/>
  <c r="DE1446" i="46"/>
  <c r="DG1446" i="46"/>
  <c r="DH1446" i="46"/>
  <c r="DI1446" i="46"/>
  <c r="DJ1446" i="46"/>
  <c r="DL1446" i="46"/>
  <c r="DB1447" i="46"/>
  <c r="DC1447" i="46"/>
  <c r="DD1447" i="46"/>
  <c r="DE1447" i="46"/>
  <c r="DG1447" i="46"/>
  <c r="DH1447" i="46"/>
  <c r="DI1447" i="46"/>
  <c r="DJ1447" i="46"/>
  <c r="DL1447" i="46"/>
  <c r="DB1448" i="46"/>
  <c r="DC1448" i="46"/>
  <c r="DD1448" i="46"/>
  <c r="DE1448" i="46"/>
  <c r="DG1448" i="46"/>
  <c r="DH1448" i="46"/>
  <c r="DI1448" i="46"/>
  <c r="DJ1448" i="46"/>
  <c r="DL1448" i="46"/>
  <c r="DB1449" i="46"/>
  <c r="DC1449" i="46"/>
  <c r="DD1449" i="46"/>
  <c r="DE1449" i="46"/>
  <c r="DG1449" i="46"/>
  <c r="DK1449" i="46" s="1"/>
  <c r="DH1449" i="46"/>
  <c r="DI1449" i="46"/>
  <c r="DJ1449" i="46"/>
  <c r="DL1449" i="46"/>
  <c r="DB1450" i="46"/>
  <c r="DC1450" i="46"/>
  <c r="DD1450" i="46"/>
  <c r="DE1450" i="46"/>
  <c r="DG1450" i="46"/>
  <c r="DH1450" i="46"/>
  <c r="DI1450" i="46"/>
  <c r="DJ1450" i="46"/>
  <c r="DL1450" i="46"/>
  <c r="DB1451" i="46"/>
  <c r="DC1451" i="46"/>
  <c r="DD1451" i="46"/>
  <c r="DE1451" i="46"/>
  <c r="DG1451" i="46"/>
  <c r="DH1451" i="46"/>
  <c r="DI1451" i="46"/>
  <c r="DJ1451" i="46"/>
  <c r="DL1451" i="46"/>
  <c r="DB1452" i="46"/>
  <c r="DC1452" i="46"/>
  <c r="DD1452" i="46"/>
  <c r="DE1452" i="46"/>
  <c r="DG1452" i="46"/>
  <c r="DH1452" i="46"/>
  <c r="DI1452" i="46"/>
  <c r="DJ1452" i="46"/>
  <c r="DL1452" i="46"/>
  <c r="DB1453" i="46"/>
  <c r="DC1453" i="46"/>
  <c r="DD1453" i="46"/>
  <c r="DE1453" i="46"/>
  <c r="DG1453" i="46"/>
  <c r="DH1453" i="46"/>
  <c r="DI1453" i="46"/>
  <c r="DJ1453" i="46"/>
  <c r="DL1453" i="46"/>
  <c r="DB1454" i="46"/>
  <c r="DC1454" i="46"/>
  <c r="DD1454" i="46"/>
  <c r="DE1454" i="46"/>
  <c r="DG1454" i="46"/>
  <c r="DH1454" i="46"/>
  <c r="DI1454" i="46"/>
  <c r="DJ1454" i="46"/>
  <c r="DL1454" i="46"/>
  <c r="DB1455" i="46"/>
  <c r="DC1455" i="46"/>
  <c r="DD1455" i="46"/>
  <c r="DE1455" i="46"/>
  <c r="DG1455" i="46"/>
  <c r="DH1455" i="46"/>
  <c r="DI1455" i="46"/>
  <c r="DJ1455" i="46"/>
  <c r="DL1455" i="46"/>
  <c r="DB1456" i="46"/>
  <c r="DC1456" i="46"/>
  <c r="DD1456" i="46"/>
  <c r="DE1456" i="46"/>
  <c r="DG1456" i="46"/>
  <c r="DH1456" i="46"/>
  <c r="DI1456" i="46"/>
  <c r="DJ1456" i="46"/>
  <c r="DL1456" i="46"/>
  <c r="DB1457" i="46"/>
  <c r="DC1457" i="46"/>
  <c r="DD1457" i="46"/>
  <c r="DE1457" i="46"/>
  <c r="DG1457" i="46"/>
  <c r="DH1457" i="46"/>
  <c r="DI1457" i="46"/>
  <c r="DJ1457" i="46"/>
  <c r="DL1457" i="46"/>
  <c r="DB1458" i="46"/>
  <c r="DC1458" i="46"/>
  <c r="DD1458" i="46"/>
  <c r="DE1458" i="46"/>
  <c r="DG1458" i="46"/>
  <c r="DH1458" i="46"/>
  <c r="DI1458" i="46"/>
  <c r="DJ1458" i="46"/>
  <c r="DL1458" i="46"/>
  <c r="DB1459" i="46"/>
  <c r="DC1459" i="46"/>
  <c r="DD1459" i="46"/>
  <c r="DE1459" i="46"/>
  <c r="DG1459" i="46"/>
  <c r="DH1459" i="46"/>
  <c r="DI1459" i="46"/>
  <c r="DJ1459" i="46"/>
  <c r="DL1459" i="46"/>
  <c r="DB1460" i="46"/>
  <c r="DC1460" i="46"/>
  <c r="DD1460" i="46"/>
  <c r="DE1460" i="46"/>
  <c r="DG1460" i="46"/>
  <c r="DH1460" i="46"/>
  <c r="DI1460" i="46"/>
  <c r="DJ1460" i="46"/>
  <c r="DL1460" i="46"/>
  <c r="DB1461" i="46"/>
  <c r="DC1461" i="46"/>
  <c r="DD1461" i="46"/>
  <c r="DE1461" i="46"/>
  <c r="DG1461" i="46"/>
  <c r="DH1461" i="46"/>
  <c r="DI1461" i="46"/>
  <c r="DJ1461" i="46"/>
  <c r="DL1461" i="46"/>
  <c r="DB1462" i="46"/>
  <c r="DF1462" i="46" s="1"/>
  <c r="DC1462" i="46"/>
  <c r="DD1462" i="46"/>
  <c r="DE1462" i="46"/>
  <c r="DG1462" i="46"/>
  <c r="DH1462" i="46"/>
  <c r="DI1462" i="46"/>
  <c r="DJ1462" i="46"/>
  <c r="DL1462" i="46"/>
  <c r="DB1463" i="46"/>
  <c r="DC1463" i="46"/>
  <c r="DD1463" i="46"/>
  <c r="DE1463" i="46"/>
  <c r="DG1463" i="46"/>
  <c r="DH1463" i="46"/>
  <c r="DI1463" i="46"/>
  <c r="DJ1463" i="46"/>
  <c r="DL1463" i="46"/>
  <c r="DB1464" i="46"/>
  <c r="DC1464" i="46"/>
  <c r="DD1464" i="46"/>
  <c r="DE1464" i="46"/>
  <c r="DG1464" i="46"/>
  <c r="DH1464" i="46"/>
  <c r="DI1464" i="46"/>
  <c r="DJ1464" i="46"/>
  <c r="DL1464" i="46"/>
  <c r="DB1465" i="46"/>
  <c r="DC1465" i="46"/>
  <c r="DD1465" i="46"/>
  <c r="DE1465" i="46"/>
  <c r="DG1465" i="46"/>
  <c r="DH1465" i="46"/>
  <c r="DI1465" i="46"/>
  <c r="DJ1465" i="46"/>
  <c r="DL1465" i="46"/>
  <c r="DB1466" i="46"/>
  <c r="DC1466" i="46"/>
  <c r="DD1466" i="46"/>
  <c r="DE1466" i="46"/>
  <c r="DG1466" i="46"/>
  <c r="DH1466" i="46"/>
  <c r="DI1466" i="46"/>
  <c r="DJ1466" i="46"/>
  <c r="DL1466" i="46"/>
  <c r="DB1467" i="46"/>
  <c r="DC1467" i="46"/>
  <c r="DD1467" i="46"/>
  <c r="DE1467" i="46"/>
  <c r="DG1467" i="46"/>
  <c r="DH1467" i="46"/>
  <c r="DI1467" i="46"/>
  <c r="DJ1467" i="46"/>
  <c r="DL1467" i="46"/>
  <c r="DB1468" i="46"/>
  <c r="DC1468" i="46"/>
  <c r="DD1468" i="46"/>
  <c r="DE1468" i="46"/>
  <c r="DG1468" i="46"/>
  <c r="DH1468" i="46"/>
  <c r="DI1468" i="46"/>
  <c r="DJ1468" i="46"/>
  <c r="DL1468" i="46"/>
  <c r="DB1469" i="46"/>
  <c r="DC1469" i="46"/>
  <c r="DD1469" i="46"/>
  <c r="DE1469" i="46"/>
  <c r="DG1469" i="46"/>
  <c r="DH1469" i="46"/>
  <c r="DI1469" i="46"/>
  <c r="DJ1469" i="46"/>
  <c r="DL1469" i="46"/>
  <c r="DB1470" i="46"/>
  <c r="DF1470" i="46" s="1"/>
  <c r="DC1470" i="46"/>
  <c r="DD1470" i="46"/>
  <c r="DE1470" i="46"/>
  <c r="DG1470" i="46"/>
  <c r="DH1470" i="46"/>
  <c r="DI1470" i="46"/>
  <c r="DJ1470" i="46"/>
  <c r="DL1470" i="46"/>
  <c r="DB1471" i="46"/>
  <c r="DC1471" i="46"/>
  <c r="DD1471" i="46"/>
  <c r="DE1471" i="46"/>
  <c r="DG1471" i="46"/>
  <c r="DH1471" i="46"/>
  <c r="DI1471" i="46"/>
  <c r="DJ1471" i="46"/>
  <c r="DL1471" i="46"/>
  <c r="DB1472" i="46"/>
  <c r="DC1472" i="46"/>
  <c r="DD1472" i="46"/>
  <c r="DE1472" i="46"/>
  <c r="DG1472" i="46"/>
  <c r="DH1472" i="46"/>
  <c r="DI1472" i="46"/>
  <c r="DJ1472" i="46"/>
  <c r="DL1472" i="46"/>
  <c r="DB1473" i="46"/>
  <c r="DC1473" i="46"/>
  <c r="DD1473" i="46"/>
  <c r="DE1473" i="46"/>
  <c r="DG1473" i="46"/>
  <c r="DH1473" i="46"/>
  <c r="DK1473" i="46" s="1"/>
  <c r="DI1473" i="46"/>
  <c r="DJ1473" i="46"/>
  <c r="DL1473" i="46"/>
  <c r="DB1474" i="46"/>
  <c r="DC1474" i="46"/>
  <c r="DD1474" i="46"/>
  <c r="DE1474" i="46"/>
  <c r="DG1474" i="46"/>
  <c r="DH1474" i="46"/>
  <c r="DI1474" i="46"/>
  <c r="DJ1474" i="46"/>
  <c r="DL1474" i="46"/>
  <c r="DB1475" i="46"/>
  <c r="DC1475" i="46"/>
  <c r="DD1475" i="46"/>
  <c r="DE1475" i="46"/>
  <c r="DG1475" i="46"/>
  <c r="DH1475" i="46"/>
  <c r="DI1475" i="46"/>
  <c r="DJ1475" i="46"/>
  <c r="DL1475" i="46"/>
  <c r="DB1476" i="46"/>
  <c r="DC1476" i="46"/>
  <c r="DD1476" i="46"/>
  <c r="DE1476" i="46"/>
  <c r="DG1476" i="46"/>
  <c r="DH1476" i="46"/>
  <c r="DI1476" i="46"/>
  <c r="DJ1476" i="46"/>
  <c r="DK1476" i="46" s="1"/>
  <c r="DL1476" i="46"/>
  <c r="DB1477" i="46"/>
  <c r="DC1477" i="46"/>
  <c r="DD1477" i="46"/>
  <c r="DE1477" i="46"/>
  <c r="DG1477" i="46"/>
  <c r="DH1477" i="46"/>
  <c r="DI1477" i="46"/>
  <c r="DJ1477" i="46"/>
  <c r="DL1477" i="46"/>
  <c r="DB1478" i="46"/>
  <c r="DF1478" i="46" s="1"/>
  <c r="DC1478" i="46"/>
  <c r="DD1478" i="46"/>
  <c r="DE1478" i="46"/>
  <c r="DG1478" i="46"/>
  <c r="DH1478" i="46"/>
  <c r="DI1478" i="46"/>
  <c r="DJ1478" i="46"/>
  <c r="DL1478" i="46"/>
  <c r="DB1479" i="46"/>
  <c r="DC1479" i="46"/>
  <c r="DD1479" i="46"/>
  <c r="DE1479" i="46"/>
  <c r="DG1479" i="46"/>
  <c r="DH1479" i="46"/>
  <c r="DI1479" i="46"/>
  <c r="DJ1479" i="46"/>
  <c r="DL1479" i="46"/>
  <c r="DB1480" i="46"/>
  <c r="DC1480" i="46"/>
  <c r="DD1480" i="46"/>
  <c r="DE1480" i="46"/>
  <c r="DG1480" i="46"/>
  <c r="DH1480" i="46"/>
  <c r="DI1480" i="46"/>
  <c r="DJ1480" i="46"/>
  <c r="DL1480" i="46"/>
  <c r="DB1481" i="46"/>
  <c r="DC1481" i="46"/>
  <c r="DD1481" i="46"/>
  <c r="DE1481" i="46"/>
  <c r="DG1481" i="46"/>
  <c r="DH1481" i="46"/>
  <c r="DI1481" i="46"/>
  <c r="DJ1481" i="46"/>
  <c r="DL1481" i="46"/>
  <c r="DB1482" i="46"/>
  <c r="DC1482" i="46"/>
  <c r="DD1482" i="46"/>
  <c r="DE1482" i="46"/>
  <c r="DG1482" i="46"/>
  <c r="DH1482" i="46"/>
  <c r="DI1482" i="46"/>
  <c r="DJ1482" i="46"/>
  <c r="DL1482" i="46"/>
  <c r="DB1483" i="46"/>
  <c r="DC1483" i="46"/>
  <c r="DD1483" i="46"/>
  <c r="DE1483" i="46"/>
  <c r="DG1483" i="46"/>
  <c r="DH1483" i="46"/>
  <c r="DI1483" i="46"/>
  <c r="DJ1483" i="46"/>
  <c r="DL1483" i="46"/>
  <c r="DB1484" i="46"/>
  <c r="DC1484" i="46"/>
  <c r="DD1484" i="46"/>
  <c r="DE1484" i="46"/>
  <c r="DG1484" i="46"/>
  <c r="DH1484" i="46"/>
  <c r="DI1484" i="46"/>
  <c r="DJ1484" i="46"/>
  <c r="DL1484" i="46"/>
  <c r="DB1485" i="46"/>
  <c r="DC1485" i="46"/>
  <c r="DD1485" i="46"/>
  <c r="DE1485" i="46"/>
  <c r="DG1485" i="46"/>
  <c r="DH1485" i="46"/>
  <c r="DI1485" i="46"/>
  <c r="DJ1485" i="46"/>
  <c r="DL1485" i="46"/>
  <c r="DB1486" i="46"/>
  <c r="DC1486" i="46"/>
  <c r="DD1486" i="46"/>
  <c r="DE1486" i="46"/>
  <c r="DG1486" i="46"/>
  <c r="DH1486" i="46"/>
  <c r="DI1486" i="46"/>
  <c r="DJ1486" i="46"/>
  <c r="DL1486" i="46"/>
  <c r="DB1487" i="46"/>
  <c r="DC1487" i="46"/>
  <c r="DD1487" i="46"/>
  <c r="DE1487" i="46"/>
  <c r="DG1487" i="46"/>
  <c r="DH1487" i="46"/>
  <c r="DI1487" i="46"/>
  <c r="DJ1487" i="46"/>
  <c r="DL1487" i="46"/>
  <c r="DB1488" i="46"/>
  <c r="DC1488" i="46"/>
  <c r="DD1488" i="46"/>
  <c r="DE1488" i="46"/>
  <c r="DG1488" i="46"/>
  <c r="DH1488" i="46"/>
  <c r="DI1488" i="46"/>
  <c r="DJ1488" i="46"/>
  <c r="DL1488" i="46"/>
  <c r="DB1489" i="46"/>
  <c r="DC1489" i="46"/>
  <c r="DD1489" i="46"/>
  <c r="DE1489" i="46"/>
  <c r="DG1489" i="46"/>
  <c r="DH1489" i="46"/>
  <c r="DI1489" i="46"/>
  <c r="DJ1489" i="46"/>
  <c r="DL1489" i="46"/>
  <c r="DB1490" i="46"/>
  <c r="DC1490" i="46"/>
  <c r="DD1490" i="46"/>
  <c r="DE1490" i="46"/>
  <c r="DG1490" i="46"/>
  <c r="DH1490" i="46"/>
  <c r="DI1490" i="46"/>
  <c r="DJ1490" i="46"/>
  <c r="DL1490" i="46"/>
  <c r="DB1491" i="46"/>
  <c r="DC1491" i="46"/>
  <c r="DD1491" i="46"/>
  <c r="DE1491" i="46"/>
  <c r="DG1491" i="46"/>
  <c r="DH1491" i="46"/>
  <c r="DI1491" i="46"/>
  <c r="DJ1491" i="46"/>
  <c r="DL1491" i="46"/>
  <c r="DB1492" i="46"/>
  <c r="DC1492" i="46"/>
  <c r="DD1492" i="46"/>
  <c r="DE1492" i="46"/>
  <c r="DG1492" i="46"/>
  <c r="DH1492" i="46"/>
  <c r="DI1492" i="46"/>
  <c r="DJ1492" i="46"/>
  <c r="DK1492" i="46" s="1"/>
  <c r="DL1492" i="46"/>
  <c r="DB1493" i="46"/>
  <c r="DC1493" i="46"/>
  <c r="DD1493" i="46"/>
  <c r="DE1493" i="46"/>
  <c r="DG1493" i="46"/>
  <c r="DH1493" i="46"/>
  <c r="DI1493" i="46"/>
  <c r="DJ1493" i="46"/>
  <c r="DL1493" i="46"/>
  <c r="DB1494" i="46"/>
  <c r="DC1494" i="46"/>
  <c r="DD1494" i="46"/>
  <c r="DE1494" i="46"/>
  <c r="DG1494" i="46"/>
  <c r="DH1494" i="46"/>
  <c r="DI1494" i="46"/>
  <c r="DJ1494" i="46"/>
  <c r="DL1494" i="46"/>
  <c r="DB1495" i="46"/>
  <c r="DC1495" i="46"/>
  <c r="DD1495" i="46"/>
  <c r="DE1495" i="46"/>
  <c r="DG1495" i="46"/>
  <c r="DH1495" i="46"/>
  <c r="DI1495" i="46"/>
  <c r="DJ1495" i="46"/>
  <c r="DL1495" i="46"/>
  <c r="DB1496" i="46"/>
  <c r="DC1496" i="46"/>
  <c r="DD1496" i="46"/>
  <c r="DE1496" i="46"/>
  <c r="DG1496" i="46"/>
  <c r="DH1496" i="46"/>
  <c r="DI1496" i="46"/>
  <c r="DJ1496" i="46"/>
  <c r="DL1496" i="46"/>
  <c r="DB1497" i="46"/>
  <c r="DC1497" i="46"/>
  <c r="DD1497" i="46"/>
  <c r="DE1497" i="46"/>
  <c r="DG1497" i="46"/>
  <c r="DH1497" i="46"/>
  <c r="DI1497" i="46"/>
  <c r="DJ1497" i="46"/>
  <c r="DL1497" i="46"/>
  <c r="DB1498" i="46"/>
  <c r="DC1498" i="46"/>
  <c r="DD1498" i="46"/>
  <c r="DE1498" i="46"/>
  <c r="DG1498" i="46"/>
  <c r="DH1498" i="46"/>
  <c r="DI1498" i="46"/>
  <c r="DJ1498" i="46"/>
  <c r="DL1498" i="46"/>
  <c r="DB1499" i="46"/>
  <c r="DC1499" i="46"/>
  <c r="DD1499" i="46"/>
  <c r="DE1499" i="46"/>
  <c r="DG1499" i="46"/>
  <c r="DH1499" i="46"/>
  <c r="DI1499" i="46"/>
  <c r="DJ1499" i="46"/>
  <c r="DL1499" i="46"/>
  <c r="DB1500" i="46"/>
  <c r="DC1500" i="46"/>
  <c r="DD1500" i="46"/>
  <c r="DE1500" i="46"/>
  <c r="DG1500" i="46"/>
  <c r="DH1500" i="46"/>
  <c r="DI1500" i="46"/>
  <c r="DJ1500" i="46"/>
  <c r="DL1500" i="46"/>
  <c r="DB1501" i="46"/>
  <c r="DC1501" i="46"/>
  <c r="DD1501" i="46"/>
  <c r="DE1501" i="46"/>
  <c r="DG1501" i="46"/>
  <c r="DH1501" i="46"/>
  <c r="DK1501" i="46" s="1"/>
  <c r="DI1501" i="46"/>
  <c r="DJ1501" i="46"/>
  <c r="DL1501" i="46"/>
  <c r="DB1502" i="46"/>
  <c r="DC1502" i="46"/>
  <c r="DD1502" i="46"/>
  <c r="DE1502" i="46"/>
  <c r="DG1502" i="46"/>
  <c r="DH1502" i="46"/>
  <c r="DI1502" i="46"/>
  <c r="DJ1502" i="46"/>
  <c r="DL1502" i="46"/>
  <c r="DB1503" i="46"/>
  <c r="DC1503" i="46"/>
  <c r="DD1503" i="46"/>
  <c r="DE1503" i="46"/>
  <c r="DG1503" i="46"/>
  <c r="DH1503" i="46"/>
  <c r="DI1503" i="46"/>
  <c r="DJ1503" i="46"/>
  <c r="DL1503" i="46"/>
  <c r="DB1504" i="46"/>
  <c r="DC1504" i="46"/>
  <c r="DF1504" i="46" s="1"/>
  <c r="DD1504" i="46"/>
  <c r="DE1504" i="46"/>
  <c r="DG1504" i="46"/>
  <c r="DK1504" i="46" s="1"/>
  <c r="DH1504" i="46"/>
  <c r="DI1504" i="46"/>
  <c r="DJ1504" i="46"/>
  <c r="DL1504" i="46"/>
  <c r="DB1505" i="46"/>
  <c r="DC1505" i="46"/>
  <c r="DD1505" i="46"/>
  <c r="DE1505" i="46"/>
  <c r="DG1505" i="46"/>
  <c r="DH1505" i="46"/>
  <c r="DI1505" i="46"/>
  <c r="DJ1505" i="46"/>
  <c r="DL1505" i="46"/>
  <c r="DB1506" i="46"/>
  <c r="DC1506" i="46"/>
  <c r="DD1506" i="46"/>
  <c r="DE1506" i="46"/>
  <c r="DG1506" i="46"/>
  <c r="DH1506" i="46"/>
  <c r="DI1506" i="46"/>
  <c r="DJ1506" i="46"/>
  <c r="DL1506" i="46"/>
  <c r="DB1507" i="46"/>
  <c r="DC1507" i="46"/>
  <c r="DD1507" i="46"/>
  <c r="DE1507" i="46"/>
  <c r="DG1507" i="46"/>
  <c r="DH1507" i="46"/>
  <c r="DI1507" i="46"/>
  <c r="DJ1507" i="46"/>
  <c r="DL1507" i="46"/>
  <c r="DB1508" i="46"/>
  <c r="DC1508" i="46"/>
  <c r="DD1508" i="46"/>
  <c r="DE1508" i="46"/>
  <c r="DG1508" i="46"/>
  <c r="DH1508" i="46"/>
  <c r="DI1508" i="46"/>
  <c r="DJ1508" i="46"/>
  <c r="DL1508" i="46"/>
  <c r="DB1509" i="46"/>
  <c r="DC1509" i="46"/>
  <c r="DD1509" i="46"/>
  <c r="DE1509" i="46"/>
  <c r="DG1509" i="46"/>
  <c r="DH1509" i="46"/>
  <c r="DI1509" i="46"/>
  <c r="DJ1509" i="46"/>
  <c r="DL1509" i="46"/>
  <c r="DB1510" i="46"/>
  <c r="DC1510" i="46"/>
  <c r="DD1510" i="46"/>
  <c r="DE1510" i="46"/>
  <c r="DG1510" i="46"/>
  <c r="DH1510" i="46"/>
  <c r="DI1510" i="46"/>
  <c r="DJ1510" i="46"/>
  <c r="DL1510" i="46"/>
  <c r="DB1511" i="46"/>
  <c r="DC1511" i="46"/>
  <c r="DD1511" i="46"/>
  <c r="DE1511" i="46"/>
  <c r="DG1511" i="46"/>
  <c r="DH1511" i="46"/>
  <c r="DI1511" i="46"/>
  <c r="DJ1511" i="46"/>
  <c r="DL1511" i="46"/>
  <c r="DB1512" i="46"/>
  <c r="DC1512" i="46"/>
  <c r="DD1512" i="46"/>
  <c r="DE1512" i="46"/>
  <c r="DG1512" i="46"/>
  <c r="DK1512" i="46" s="1"/>
  <c r="DH1512" i="46"/>
  <c r="DI1512" i="46"/>
  <c r="DJ1512" i="46"/>
  <c r="DL1512" i="46"/>
  <c r="DB1513" i="46"/>
  <c r="DF1513" i="46" s="1"/>
  <c r="DC1513" i="46"/>
  <c r="DD1513" i="46"/>
  <c r="DE1513" i="46"/>
  <c r="DG1513" i="46"/>
  <c r="DH1513" i="46"/>
  <c r="DI1513" i="46"/>
  <c r="DJ1513" i="46"/>
  <c r="DL1513" i="46"/>
  <c r="DB1514" i="46"/>
  <c r="DC1514" i="46"/>
  <c r="DD1514" i="46"/>
  <c r="DE1514" i="46"/>
  <c r="DG1514" i="46"/>
  <c r="DH1514" i="46"/>
  <c r="DI1514" i="46"/>
  <c r="DJ1514" i="46"/>
  <c r="DL1514" i="46"/>
  <c r="DB1515" i="46"/>
  <c r="DC1515" i="46"/>
  <c r="DD1515" i="46"/>
  <c r="DE1515" i="46"/>
  <c r="DG1515" i="46"/>
  <c r="DH1515" i="46"/>
  <c r="DI1515" i="46"/>
  <c r="DJ1515" i="46"/>
  <c r="DL1515" i="46"/>
  <c r="DB1516" i="46"/>
  <c r="DC1516" i="46"/>
  <c r="DD1516" i="46"/>
  <c r="DE1516" i="46"/>
  <c r="DG1516" i="46"/>
  <c r="DH1516" i="46"/>
  <c r="DI1516" i="46"/>
  <c r="DJ1516" i="46"/>
  <c r="DL1516" i="46"/>
  <c r="DB1517" i="46"/>
  <c r="DC1517" i="46"/>
  <c r="DD1517" i="46"/>
  <c r="DE1517" i="46"/>
  <c r="DG1517" i="46"/>
  <c r="DH1517" i="46"/>
  <c r="DI1517" i="46"/>
  <c r="DJ1517" i="46"/>
  <c r="DL1517" i="46"/>
  <c r="DB1518" i="46"/>
  <c r="DC1518" i="46"/>
  <c r="DD1518" i="46"/>
  <c r="DE1518" i="46"/>
  <c r="DG1518" i="46"/>
  <c r="DH1518" i="46"/>
  <c r="DI1518" i="46"/>
  <c r="DJ1518" i="46"/>
  <c r="DL1518" i="46"/>
  <c r="DB1519" i="46"/>
  <c r="DC1519" i="46"/>
  <c r="DD1519" i="46"/>
  <c r="DE1519" i="46"/>
  <c r="DG1519" i="46"/>
  <c r="DH1519" i="46"/>
  <c r="DI1519" i="46"/>
  <c r="DJ1519" i="46"/>
  <c r="DL1519" i="46"/>
  <c r="DB1520" i="46"/>
  <c r="DC1520" i="46"/>
  <c r="DD1520" i="46"/>
  <c r="DE1520" i="46"/>
  <c r="DG1520" i="46"/>
  <c r="DH1520" i="46"/>
  <c r="DI1520" i="46"/>
  <c r="DJ1520" i="46"/>
  <c r="DL1520" i="46"/>
  <c r="DB1521" i="46"/>
  <c r="DF1521" i="46" s="1"/>
  <c r="DC1521" i="46"/>
  <c r="DD1521" i="46"/>
  <c r="DE1521" i="46"/>
  <c r="DG1521" i="46"/>
  <c r="DH1521" i="46"/>
  <c r="DI1521" i="46"/>
  <c r="DJ1521" i="46"/>
  <c r="DL1521" i="46"/>
  <c r="DB1522" i="46"/>
  <c r="DC1522" i="46"/>
  <c r="DD1522" i="46"/>
  <c r="DE1522" i="46"/>
  <c r="DG1522" i="46"/>
  <c r="DH1522" i="46"/>
  <c r="DI1522" i="46"/>
  <c r="DJ1522" i="46"/>
  <c r="DL1522" i="46"/>
  <c r="DB1523" i="46"/>
  <c r="DC1523" i="46"/>
  <c r="DD1523" i="46"/>
  <c r="DE1523" i="46"/>
  <c r="DG1523" i="46"/>
  <c r="DH1523" i="46"/>
  <c r="DI1523" i="46"/>
  <c r="DJ1523" i="46"/>
  <c r="DL1523" i="46"/>
  <c r="DB1524" i="46"/>
  <c r="DC1524" i="46"/>
  <c r="DD1524" i="46"/>
  <c r="DE1524" i="46"/>
  <c r="DG1524" i="46"/>
  <c r="DH1524" i="46"/>
  <c r="DI1524" i="46"/>
  <c r="DJ1524" i="46"/>
  <c r="DL1524" i="46"/>
  <c r="DB1525" i="46"/>
  <c r="DC1525" i="46"/>
  <c r="DD1525" i="46"/>
  <c r="DE1525" i="46"/>
  <c r="DF1525" i="46"/>
  <c r="DM1525" i="46" s="1"/>
  <c r="DG1525" i="46"/>
  <c r="DH1525" i="46"/>
  <c r="DI1525" i="46"/>
  <c r="DJ1525" i="46"/>
  <c r="DL1525" i="46"/>
  <c r="DB1526" i="46"/>
  <c r="DC1526" i="46"/>
  <c r="DD1526" i="46"/>
  <c r="DE1526" i="46"/>
  <c r="DG1526" i="46"/>
  <c r="DH1526" i="46"/>
  <c r="DI1526" i="46"/>
  <c r="DJ1526" i="46"/>
  <c r="DL1526" i="46"/>
  <c r="DB1527" i="46"/>
  <c r="DC1527" i="46"/>
  <c r="DD1527" i="46"/>
  <c r="DE1527" i="46"/>
  <c r="DG1527" i="46"/>
  <c r="DH1527" i="46"/>
  <c r="DI1527" i="46"/>
  <c r="DJ1527" i="46"/>
  <c r="DL1527" i="46"/>
  <c r="DB1528" i="46"/>
  <c r="DC1528" i="46"/>
  <c r="DD1528" i="46"/>
  <c r="DE1528" i="46"/>
  <c r="DG1528" i="46"/>
  <c r="DH1528" i="46"/>
  <c r="DI1528" i="46"/>
  <c r="DJ1528" i="46"/>
  <c r="DK1528" i="46"/>
  <c r="DN1528" i="46" s="1"/>
  <c r="DL1528" i="46"/>
  <c r="DB1529" i="46"/>
  <c r="DC1529" i="46"/>
  <c r="DD1529" i="46"/>
  <c r="DE1529" i="46"/>
  <c r="DG1529" i="46"/>
  <c r="DH1529" i="46"/>
  <c r="DI1529" i="46"/>
  <c r="DJ1529" i="46"/>
  <c r="DL1529" i="46"/>
  <c r="DB1530" i="46"/>
  <c r="DC1530" i="46"/>
  <c r="DD1530" i="46"/>
  <c r="DE1530" i="46"/>
  <c r="DG1530" i="46"/>
  <c r="DH1530" i="46"/>
  <c r="DI1530" i="46"/>
  <c r="DJ1530" i="46"/>
  <c r="DL1530" i="46"/>
  <c r="DB1531" i="46"/>
  <c r="DC1531" i="46"/>
  <c r="DD1531" i="46"/>
  <c r="DE1531" i="46"/>
  <c r="DG1531" i="46"/>
  <c r="DH1531" i="46"/>
  <c r="DI1531" i="46"/>
  <c r="DJ1531" i="46"/>
  <c r="DL1531" i="46"/>
  <c r="DB1532" i="46"/>
  <c r="DC1532" i="46"/>
  <c r="DD1532" i="46"/>
  <c r="DE1532" i="46"/>
  <c r="DG1532" i="46"/>
  <c r="DH1532" i="46"/>
  <c r="DI1532" i="46"/>
  <c r="DJ1532" i="46"/>
  <c r="DL1532" i="46"/>
  <c r="DB1533" i="46"/>
  <c r="DC1533" i="46"/>
  <c r="DD1533" i="46"/>
  <c r="DE1533" i="46"/>
  <c r="DG1533" i="46"/>
  <c r="DH1533" i="46"/>
  <c r="DI1533" i="46"/>
  <c r="DJ1533" i="46"/>
  <c r="DL1533" i="46"/>
  <c r="DB1534" i="46"/>
  <c r="DC1534" i="46"/>
  <c r="DD1534" i="46"/>
  <c r="DE1534" i="46"/>
  <c r="DG1534" i="46"/>
  <c r="DH1534" i="46"/>
  <c r="DI1534" i="46"/>
  <c r="DJ1534" i="46"/>
  <c r="DL1534" i="46"/>
  <c r="DB1535" i="46"/>
  <c r="DF1535" i="46" s="1"/>
  <c r="DC1535" i="46"/>
  <c r="DD1535" i="46"/>
  <c r="DE1535" i="46"/>
  <c r="DG1535" i="46"/>
  <c r="DH1535" i="46"/>
  <c r="DI1535" i="46"/>
  <c r="DJ1535" i="46"/>
  <c r="DL1535" i="46"/>
  <c r="DB1536" i="46"/>
  <c r="DC1536" i="46"/>
  <c r="DD1536" i="46"/>
  <c r="DE1536" i="46"/>
  <c r="DG1536" i="46"/>
  <c r="DH1536" i="46"/>
  <c r="DI1536" i="46"/>
  <c r="DJ1536" i="46"/>
  <c r="DL1536" i="46"/>
  <c r="DB1537" i="46"/>
  <c r="DC1537" i="46"/>
  <c r="DD1537" i="46"/>
  <c r="DE1537" i="46"/>
  <c r="DG1537" i="46"/>
  <c r="DH1537" i="46"/>
  <c r="DI1537" i="46"/>
  <c r="DJ1537" i="46"/>
  <c r="DL1537" i="46"/>
  <c r="DB1538" i="46"/>
  <c r="DF1538" i="46" s="1"/>
  <c r="DC1538" i="46"/>
  <c r="DD1538" i="46"/>
  <c r="DE1538" i="46"/>
  <c r="DG1538" i="46"/>
  <c r="DH1538" i="46"/>
  <c r="DI1538" i="46"/>
  <c r="DJ1538" i="46"/>
  <c r="DL1538" i="46"/>
  <c r="DB1539" i="46"/>
  <c r="DC1539" i="46"/>
  <c r="DD1539" i="46"/>
  <c r="DE1539" i="46"/>
  <c r="DG1539" i="46"/>
  <c r="DH1539" i="46"/>
  <c r="DI1539" i="46"/>
  <c r="DJ1539" i="46"/>
  <c r="DL1539" i="46"/>
  <c r="DB1540" i="46"/>
  <c r="DC1540" i="46"/>
  <c r="DD1540" i="46"/>
  <c r="DE1540" i="46"/>
  <c r="DG1540" i="46"/>
  <c r="DH1540" i="46"/>
  <c r="DI1540" i="46"/>
  <c r="DJ1540" i="46"/>
  <c r="DL1540" i="46"/>
  <c r="DB1541" i="46"/>
  <c r="DC1541" i="46"/>
  <c r="DF1541" i="46" s="1"/>
  <c r="DM1541" i="46" s="1"/>
  <c r="DD1541" i="46"/>
  <c r="DE1541" i="46"/>
  <c r="DG1541" i="46"/>
  <c r="DK1541" i="46" s="1"/>
  <c r="DH1541" i="46"/>
  <c r="DI1541" i="46"/>
  <c r="DJ1541" i="46"/>
  <c r="DL1541" i="46"/>
  <c r="DB1542" i="46"/>
  <c r="DC1542" i="46"/>
  <c r="DD1542" i="46"/>
  <c r="DE1542" i="46"/>
  <c r="DG1542" i="46"/>
  <c r="DH1542" i="46"/>
  <c r="DI1542" i="46"/>
  <c r="DJ1542" i="46"/>
  <c r="DL1542" i="46"/>
  <c r="DB1543" i="46"/>
  <c r="DC1543" i="46"/>
  <c r="DD1543" i="46"/>
  <c r="DE1543" i="46"/>
  <c r="DG1543" i="46"/>
  <c r="DH1543" i="46"/>
  <c r="DI1543" i="46"/>
  <c r="DJ1543" i="46"/>
  <c r="DL1543" i="46"/>
  <c r="DB1544" i="46"/>
  <c r="DC1544" i="46"/>
  <c r="DD1544" i="46"/>
  <c r="DE1544" i="46"/>
  <c r="DG1544" i="46"/>
  <c r="DH1544" i="46"/>
  <c r="DK1544" i="46" s="1"/>
  <c r="DN1544" i="46" s="1"/>
  <c r="DI1544" i="46"/>
  <c r="DJ1544" i="46"/>
  <c r="DL1544" i="46"/>
  <c r="DB1545" i="46"/>
  <c r="DC1545" i="46"/>
  <c r="DD1545" i="46"/>
  <c r="DE1545" i="46"/>
  <c r="DG1545" i="46"/>
  <c r="DH1545" i="46"/>
  <c r="DI1545" i="46"/>
  <c r="DJ1545" i="46"/>
  <c r="DL1545" i="46"/>
  <c r="DB1546" i="46"/>
  <c r="DC1546" i="46"/>
  <c r="DD1546" i="46"/>
  <c r="DE1546" i="46"/>
  <c r="DG1546" i="46"/>
  <c r="DH1546" i="46"/>
  <c r="DI1546" i="46"/>
  <c r="DJ1546" i="46"/>
  <c r="DL1546" i="46"/>
  <c r="DB1547" i="46"/>
  <c r="DC1547" i="46"/>
  <c r="DD1547" i="46"/>
  <c r="DE1547" i="46"/>
  <c r="DG1547" i="46"/>
  <c r="DH1547" i="46"/>
  <c r="DI1547" i="46"/>
  <c r="DJ1547" i="46"/>
  <c r="DL1547" i="46"/>
  <c r="DB1548" i="46"/>
  <c r="DC1548" i="46"/>
  <c r="DD1548" i="46"/>
  <c r="DE1548" i="46"/>
  <c r="DG1548" i="46"/>
  <c r="DK1548" i="46" s="1"/>
  <c r="DH1548" i="46"/>
  <c r="DI1548" i="46"/>
  <c r="DJ1548" i="46"/>
  <c r="DL1548" i="46"/>
  <c r="DB1549" i="46"/>
  <c r="DC1549" i="46"/>
  <c r="DD1549" i="46"/>
  <c r="DE1549" i="46"/>
  <c r="DG1549" i="46"/>
  <c r="DH1549" i="46"/>
  <c r="DI1549" i="46"/>
  <c r="DJ1549" i="46"/>
  <c r="DL1549" i="46"/>
  <c r="DB1550" i="46"/>
  <c r="DC1550" i="46"/>
  <c r="DD1550" i="46"/>
  <c r="DE1550" i="46"/>
  <c r="DG1550" i="46"/>
  <c r="DH1550" i="46"/>
  <c r="DI1550" i="46"/>
  <c r="DJ1550" i="46"/>
  <c r="DL1550" i="46"/>
  <c r="DB1551" i="46"/>
  <c r="DC1551" i="46"/>
  <c r="DD1551" i="46"/>
  <c r="DE1551" i="46"/>
  <c r="DG1551" i="46"/>
  <c r="DH1551" i="46"/>
  <c r="DI1551" i="46"/>
  <c r="DJ1551" i="46"/>
  <c r="DL1551" i="46"/>
  <c r="DB1552" i="46"/>
  <c r="DC1552" i="46"/>
  <c r="DD1552" i="46"/>
  <c r="DE1552" i="46"/>
  <c r="DG1552" i="46"/>
  <c r="DH1552" i="46"/>
  <c r="DI1552" i="46"/>
  <c r="DJ1552" i="46"/>
  <c r="DL1552" i="46"/>
  <c r="DB1553" i="46"/>
  <c r="DC1553" i="46"/>
  <c r="DD1553" i="46"/>
  <c r="DE1553" i="46"/>
  <c r="DG1553" i="46"/>
  <c r="DH1553" i="46"/>
  <c r="DI1553" i="46"/>
  <c r="DJ1553" i="46"/>
  <c r="DL1553" i="46"/>
  <c r="DB1554" i="46"/>
  <c r="DC1554" i="46"/>
  <c r="DD1554" i="46"/>
  <c r="DE1554" i="46"/>
  <c r="DG1554" i="46"/>
  <c r="DH1554" i="46"/>
  <c r="DI1554" i="46"/>
  <c r="DJ1554" i="46"/>
  <c r="DL1554" i="46"/>
  <c r="DB1555" i="46"/>
  <c r="DC1555" i="46"/>
  <c r="DD1555" i="46"/>
  <c r="DE1555" i="46"/>
  <c r="DG1555" i="46"/>
  <c r="DH1555" i="46"/>
  <c r="DI1555" i="46"/>
  <c r="DJ1555" i="46"/>
  <c r="DL1555" i="46"/>
  <c r="DB1556" i="46"/>
  <c r="DC1556" i="46"/>
  <c r="DD1556" i="46"/>
  <c r="DE1556" i="46"/>
  <c r="DG1556" i="46"/>
  <c r="DH1556" i="46"/>
  <c r="DI1556" i="46"/>
  <c r="DJ1556" i="46"/>
  <c r="DL1556" i="46"/>
  <c r="DB1557" i="46"/>
  <c r="DF1557" i="46" s="1"/>
  <c r="DM1557" i="46" s="1"/>
  <c r="DC1557" i="46"/>
  <c r="DD1557" i="46"/>
  <c r="DE1557" i="46"/>
  <c r="DG1557" i="46"/>
  <c r="DH1557" i="46"/>
  <c r="DI1557" i="46"/>
  <c r="DJ1557" i="46"/>
  <c r="DL1557" i="46"/>
  <c r="DB1558" i="46"/>
  <c r="DC1558" i="46"/>
  <c r="DD1558" i="46"/>
  <c r="DE1558" i="46"/>
  <c r="DG1558" i="46"/>
  <c r="DH1558" i="46"/>
  <c r="DI1558" i="46"/>
  <c r="DJ1558" i="46"/>
  <c r="DL1558" i="46"/>
  <c r="DB1559" i="46"/>
  <c r="DC1559" i="46"/>
  <c r="DF1559" i="46" s="1"/>
  <c r="DD1559" i="46"/>
  <c r="DE1559" i="46"/>
  <c r="DG1559" i="46"/>
  <c r="DH1559" i="46"/>
  <c r="DI1559" i="46"/>
  <c r="DJ1559" i="46"/>
  <c r="DL1559" i="46"/>
  <c r="DB1560" i="46"/>
  <c r="DC1560" i="46"/>
  <c r="DD1560" i="46"/>
  <c r="DE1560" i="46"/>
  <c r="DG1560" i="46"/>
  <c r="DH1560" i="46"/>
  <c r="DI1560" i="46"/>
  <c r="DJ1560" i="46"/>
  <c r="DL1560" i="46"/>
  <c r="DB1561" i="46"/>
  <c r="DC1561" i="46"/>
  <c r="DD1561" i="46"/>
  <c r="DE1561" i="46"/>
  <c r="DG1561" i="46"/>
  <c r="DH1561" i="46"/>
  <c r="DI1561" i="46"/>
  <c r="DJ1561" i="46"/>
  <c r="DL1561" i="46"/>
  <c r="DB1562" i="46"/>
  <c r="DC1562" i="46"/>
  <c r="DD1562" i="46"/>
  <c r="DE1562" i="46"/>
  <c r="DG1562" i="46"/>
  <c r="DH1562" i="46"/>
  <c r="DI1562" i="46"/>
  <c r="DJ1562" i="46"/>
  <c r="DL1562" i="46"/>
  <c r="DB1563" i="46"/>
  <c r="DC1563" i="46"/>
  <c r="DD1563" i="46"/>
  <c r="DE1563" i="46"/>
  <c r="DG1563" i="46"/>
  <c r="DH1563" i="46"/>
  <c r="DI1563" i="46"/>
  <c r="DJ1563" i="46"/>
  <c r="DL1563" i="46"/>
  <c r="DB1564" i="46"/>
  <c r="DC1564" i="46"/>
  <c r="DD1564" i="46"/>
  <c r="DE1564" i="46"/>
  <c r="DG1564" i="46"/>
  <c r="DH1564" i="46"/>
  <c r="DI1564" i="46"/>
  <c r="DJ1564" i="46"/>
  <c r="DL1564" i="46"/>
  <c r="DB1565" i="46"/>
  <c r="DF1565" i="46" s="1"/>
  <c r="DM1565" i="46" s="1"/>
  <c r="DC1565" i="46"/>
  <c r="DD1565" i="46"/>
  <c r="DE1565" i="46"/>
  <c r="DG1565" i="46"/>
  <c r="DH1565" i="46"/>
  <c r="DI1565" i="46"/>
  <c r="DJ1565" i="46"/>
  <c r="DL1565" i="46"/>
  <c r="DB1566" i="46"/>
  <c r="DC1566" i="46"/>
  <c r="DD1566" i="46"/>
  <c r="DE1566" i="46"/>
  <c r="DG1566" i="46"/>
  <c r="DH1566" i="46"/>
  <c r="DI1566" i="46"/>
  <c r="DJ1566" i="46"/>
  <c r="DL1566" i="46"/>
  <c r="DB1567" i="46"/>
  <c r="DC1567" i="46"/>
  <c r="DD1567" i="46"/>
  <c r="DE1567" i="46"/>
  <c r="DG1567" i="46"/>
  <c r="DH1567" i="46"/>
  <c r="DI1567" i="46"/>
  <c r="DJ1567" i="46"/>
  <c r="DL1567" i="46"/>
  <c r="DB1568" i="46"/>
  <c r="DC1568" i="46"/>
  <c r="DD1568" i="46"/>
  <c r="DE1568" i="46"/>
  <c r="DG1568" i="46"/>
  <c r="DH1568" i="46"/>
  <c r="DI1568" i="46"/>
  <c r="DJ1568" i="46"/>
  <c r="DL1568" i="46"/>
  <c r="DB1569" i="46"/>
  <c r="DC1569" i="46"/>
  <c r="DD1569" i="46"/>
  <c r="DE1569" i="46"/>
  <c r="DG1569" i="46"/>
  <c r="DH1569" i="46"/>
  <c r="DI1569" i="46"/>
  <c r="DJ1569" i="46"/>
  <c r="DL1569" i="46"/>
  <c r="DB1570" i="46"/>
  <c r="DC1570" i="46"/>
  <c r="DD1570" i="46"/>
  <c r="DE1570" i="46"/>
  <c r="DG1570" i="46"/>
  <c r="DH1570" i="46"/>
  <c r="DI1570" i="46"/>
  <c r="DJ1570" i="46"/>
  <c r="DL1570" i="46"/>
  <c r="DB1571" i="46"/>
  <c r="DC1571" i="46"/>
  <c r="DD1571" i="46"/>
  <c r="DE1571" i="46"/>
  <c r="DG1571" i="46"/>
  <c r="DH1571" i="46"/>
  <c r="DI1571" i="46"/>
  <c r="DJ1571" i="46"/>
  <c r="DL1571" i="46"/>
  <c r="DB1572" i="46"/>
  <c r="DC1572" i="46"/>
  <c r="DD1572" i="46"/>
  <c r="DE1572" i="46"/>
  <c r="DG1572" i="46"/>
  <c r="DH1572" i="46"/>
  <c r="DI1572" i="46"/>
  <c r="DJ1572" i="46"/>
  <c r="DL1572" i="46"/>
  <c r="DB1573" i="46"/>
  <c r="DF1573" i="46" s="1"/>
  <c r="DM1573" i="46" s="1"/>
  <c r="DC1573" i="46"/>
  <c r="DD1573" i="46"/>
  <c r="DE1573" i="46"/>
  <c r="DG1573" i="46"/>
  <c r="DH1573" i="46"/>
  <c r="DI1573" i="46"/>
  <c r="DJ1573" i="46"/>
  <c r="DL1573" i="46"/>
  <c r="DB1574" i="46"/>
  <c r="DC1574" i="46"/>
  <c r="DD1574" i="46"/>
  <c r="DE1574" i="46"/>
  <c r="DG1574" i="46"/>
  <c r="DH1574" i="46"/>
  <c r="DI1574" i="46"/>
  <c r="DJ1574" i="46"/>
  <c r="DL1574" i="46"/>
  <c r="DB1575" i="46"/>
  <c r="DC1575" i="46"/>
  <c r="DD1575" i="46"/>
  <c r="DE1575" i="46"/>
  <c r="DG1575" i="46"/>
  <c r="DH1575" i="46"/>
  <c r="DI1575" i="46"/>
  <c r="DJ1575" i="46"/>
  <c r="DL1575" i="46"/>
  <c r="DB1576" i="46"/>
  <c r="DC1576" i="46"/>
  <c r="DD1576" i="46"/>
  <c r="DE1576" i="46"/>
  <c r="DG1576" i="46"/>
  <c r="DK1576" i="46" s="1"/>
  <c r="DH1576" i="46"/>
  <c r="DI1576" i="46"/>
  <c r="DJ1576" i="46"/>
  <c r="DL1576" i="46"/>
  <c r="DB1577" i="46"/>
  <c r="DC1577" i="46"/>
  <c r="DD1577" i="46"/>
  <c r="DE1577" i="46"/>
  <c r="DG1577" i="46"/>
  <c r="DH1577" i="46"/>
  <c r="DI1577" i="46"/>
  <c r="DJ1577" i="46"/>
  <c r="DL1577" i="46"/>
  <c r="DL2" i="46"/>
  <c r="DJ2" i="46"/>
  <c r="DI2" i="46"/>
  <c r="DH2" i="46"/>
  <c r="DG2" i="46"/>
  <c r="DE2" i="46"/>
  <c r="DD2" i="46"/>
  <c r="DC2" i="46"/>
  <c r="DB2" i="46"/>
  <c r="E21" i="34"/>
  <c r="D11" i="34"/>
  <c r="E11" i="34"/>
  <c r="D12" i="34"/>
  <c r="E12" i="34"/>
  <c r="D13" i="34"/>
  <c r="E13" i="34"/>
  <c r="D14" i="34"/>
  <c r="E14" i="34"/>
  <c r="D15" i="34"/>
  <c r="E15" i="34"/>
  <c r="D16" i="34"/>
  <c r="E16" i="34"/>
  <c r="D17" i="34"/>
  <c r="E17" i="34"/>
  <c r="D18" i="34"/>
  <c r="E18" i="34"/>
  <c r="D19" i="34"/>
  <c r="E19" i="34"/>
  <c r="D20" i="34"/>
  <c r="E20" i="34"/>
  <c r="D21" i="34"/>
  <c r="D22" i="34"/>
  <c r="E22" i="34"/>
  <c r="D23" i="34"/>
  <c r="E23" i="34"/>
  <c r="D24" i="34"/>
  <c r="E24" i="34"/>
  <c r="D25" i="34"/>
  <c r="E25" i="34"/>
  <c r="D26" i="34"/>
  <c r="E26" i="34"/>
  <c r="D27" i="34"/>
  <c r="E27" i="34"/>
  <c r="D28" i="34"/>
  <c r="E28" i="34"/>
  <c r="D29" i="34"/>
  <c r="E29" i="34"/>
  <c r="D30" i="34"/>
  <c r="E30" i="34"/>
  <c r="E10" i="34"/>
  <c r="D10" i="34"/>
  <c r="D3" i="34"/>
  <c r="E3" i="34"/>
  <c r="D4" i="34"/>
  <c r="E4" i="34"/>
  <c r="D5" i="34"/>
  <c r="E5" i="34"/>
  <c r="D6" i="34"/>
  <c r="E6" i="34"/>
  <c r="D7" i="34"/>
  <c r="E7" i="34"/>
  <c r="E2" i="34"/>
  <c r="D2" i="34"/>
  <c r="DK1293" i="46" l="1"/>
  <c r="DF1288" i="46"/>
  <c r="DN1281" i="46"/>
  <c r="DF1564" i="46"/>
  <c r="DK1560" i="46"/>
  <c r="DN1560" i="46" s="1"/>
  <c r="DF1472" i="46"/>
  <c r="DF1465" i="46"/>
  <c r="DF1429" i="46"/>
  <c r="DF1577" i="46"/>
  <c r="DK1574" i="46"/>
  <c r="DF1571" i="46"/>
  <c r="DK1567" i="46"/>
  <c r="DK1467" i="46"/>
  <c r="DK1430" i="46"/>
  <c r="DK1418" i="46"/>
  <c r="DF1415" i="46"/>
  <c r="DF1399" i="46"/>
  <c r="DF1345" i="46"/>
  <c r="DF1344" i="46"/>
  <c r="DK1335" i="46"/>
  <c r="DN1335" i="46" s="1"/>
  <c r="DK1328" i="46"/>
  <c r="DK1305" i="46"/>
  <c r="DK1269" i="46"/>
  <c r="DK1241" i="46"/>
  <c r="DN1241" i="46" s="1"/>
  <c r="DF1230" i="46"/>
  <c r="DK1217" i="46"/>
  <c r="DN1217" i="46" s="1"/>
  <c r="DK1210" i="46"/>
  <c r="DK1207" i="46"/>
  <c r="DK1194" i="46"/>
  <c r="DN1194" i="46" s="1"/>
  <c r="DN1190" i="46"/>
  <c r="DN1174" i="46"/>
  <c r="DF1120" i="46"/>
  <c r="DF1112" i="46"/>
  <c r="DK975" i="46"/>
  <c r="DN975" i="46" s="1"/>
  <c r="DF825" i="46"/>
  <c r="DM825" i="46" s="1"/>
  <c r="DK654" i="46"/>
  <c r="DK1515" i="46"/>
  <c r="DF1481" i="46"/>
  <c r="DF1473" i="46"/>
  <c r="DK1426" i="46"/>
  <c r="DN1426" i="46" s="1"/>
  <c r="DK1387" i="46"/>
  <c r="DK1577" i="46"/>
  <c r="DF1576" i="46"/>
  <c r="DF1574" i="46"/>
  <c r="DK1573" i="46"/>
  <c r="DF1570" i="46"/>
  <c r="DK1550" i="46"/>
  <c r="DF1509" i="46"/>
  <c r="DF1488" i="46"/>
  <c r="DK1422" i="46"/>
  <c r="DN1422" i="46" s="1"/>
  <c r="DF1421" i="46"/>
  <c r="DK1356" i="46"/>
  <c r="DN1356" i="46" s="1"/>
  <c r="DK1355" i="46"/>
  <c r="DK1354" i="46"/>
  <c r="DK1312" i="46"/>
  <c r="DF1279" i="46"/>
  <c r="DN1264" i="46"/>
  <c r="DF1235" i="46"/>
  <c r="DM1235" i="46" s="1"/>
  <c r="DK1201" i="46"/>
  <c r="DF1142" i="46"/>
  <c r="DK1137" i="46"/>
  <c r="DN1137" i="46" s="1"/>
  <c r="DK1123" i="46"/>
  <c r="DK1115" i="46"/>
  <c r="DK990" i="46"/>
  <c r="DK989" i="46"/>
  <c r="DK1568" i="46"/>
  <c r="DN1568" i="46" s="1"/>
  <c r="DF1480" i="46"/>
  <c r="DF1464" i="46"/>
  <c r="DF1553" i="46"/>
  <c r="DK1535" i="46"/>
  <c r="DM1531" i="46"/>
  <c r="DF1531" i="46"/>
  <c r="DF1517" i="46"/>
  <c r="DM1517" i="46" s="1"/>
  <c r="DK1499" i="46"/>
  <c r="DN1499" i="46" s="1"/>
  <c r="DF1495" i="46"/>
  <c r="DK1491" i="46"/>
  <c r="DN1491" i="46" s="1"/>
  <c r="DF1434" i="46"/>
  <c r="DM1434" i="46" s="1"/>
  <c r="DK1409" i="46"/>
  <c r="DF1387" i="46"/>
  <c r="DF1352" i="46"/>
  <c r="DF1330" i="46"/>
  <c r="DK1326" i="46"/>
  <c r="DK1319" i="46"/>
  <c r="DF1293" i="46"/>
  <c r="DM1293" i="46" s="1"/>
  <c r="DK1289" i="46"/>
  <c r="DN1289" i="46" s="1"/>
  <c r="DK1265" i="46"/>
  <c r="DF1196" i="46"/>
  <c r="DK1153" i="46"/>
  <c r="DF985" i="46"/>
  <c r="DK903" i="46"/>
  <c r="DF655" i="46"/>
  <c r="DM858" i="46"/>
  <c r="DM1299" i="46"/>
  <c r="DK1562" i="46"/>
  <c r="DK1546" i="46"/>
  <c r="DF1543" i="46"/>
  <c r="DF1537" i="46"/>
  <c r="DF1490" i="46"/>
  <c r="DM1490" i="46" s="1"/>
  <c r="DK1481" i="46"/>
  <c r="DF1474" i="46"/>
  <c r="DM1474" i="46" s="1"/>
  <c r="DK1465" i="46"/>
  <c r="DF1395" i="46"/>
  <c r="DK1392" i="46"/>
  <c r="DK1369" i="46"/>
  <c r="DK1361" i="46"/>
  <c r="DK1294" i="46"/>
  <c r="DM1283" i="46"/>
  <c r="DK1280" i="46"/>
  <c r="DF1232" i="46"/>
  <c r="DK1222" i="46"/>
  <c r="DK1158" i="46"/>
  <c r="DN1158" i="46" s="1"/>
  <c r="DK1151" i="46"/>
  <c r="DN1151" i="46" s="1"/>
  <c r="DK1143" i="46"/>
  <c r="DK1035" i="46"/>
  <c r="DF1031" i="46"/>
  <c r="DF1549" i="46"/>
  <c r="DM1549" i="46" s="1"/>
  <c r="DK1532" i="46"/>
  <c r="DK1531" i="46"/>
  <c r="DK1509" i="46"/>
  <c r="DF1476" i="46"/>
  <c r="DF1459" i="46"/>
  <c r="DM1459" i="46" s="1"/>
  <c r="DF1417" i="46"/>
  <c r="DF1416" i="46"/>
  <c r="DF1410" i="46"/>
  <c r="DK1406" i="46"/>
  <c r="DN1406" i="46" s="1"/>
  <c r="DF1400" i="46"/>
  <c r="DK1398" i="46"/>
  <c r="DK1384" i="46"/>
  <c r="DK1368" i="46"/>
  <c r="DF1364" i="46"/>
  <c r="DK1360" i="46"/>
  <c r="DK1353" i="46"/>
  <c r="DN1353" i="46" s="1"/>
  <c r="DN1312" i="46"/>
  <c r="DF1312" i="46"/>
  <c r="DK1264" i="46"/>
  <c r="DN1233" i="46"/>
  <c r="DK1181" i="46"/>
  <c r="DN1181" i="46" s="1"/>
  <c r="DF1085" i="46"/>
  <c r="DM1085" i="46" s="1"/>
  <c r="DK1034" i="46"/>
  <c r="DK1033" i="46"/>
  <c r="DN1033" i="46" s="1"/>
  <c r="DK951" i="46"/>
  <c r="DN951" i="46" s="1"/>
  <c r="DK936" i="46"/>
  <c r="DF927" i="46"/>
  <c r="DK862" i="46"/>
  <c r="DN851" i="46"/>
  <c r="DK875" i="46"/>
  <c r="DN875" i="46" s="1"/>
  <c r="DK855" i="46"/>
  <c r="DF851" i="46"/>
  <c r="DM851" i="46" s="1"/>
  <c r="DF832" i="46"/>
  <c r="DM832" i="46" s="1"/>
  <c r="DK793" i="46"/>
  <c r="DK777" i="46"/>
  <c r="DF700" i="46"/>
  <c r="DM700" i="46" s="1"/>
  <c r="DO700" i="46" s="1"/>
  <c r="DF663" i="46"/>
  <c r="DK660" i="46"/>
  <c r="DK569" i="46"/>
  <c r="DF557" i="46"/>
  <c r="DF977" i="46"/>
  <c r="DK974" i="46"/>
  <c r="DK973" i="46"/>
  <c r="DF970" i="46"/>
  <c r="DK959" i="46"/>
  <c r="DN959" i="46" s="1"/>
  <c r="DF956" i="46"/>
  <c r="DM956" i="46" s="1"/>
  <c r="DF925" i="46"/>
  <c r="DM925" i="46" s="1"/>
  <c r="DF917" i="46"/>
  <c r="DK881" i="46"/>
  <c r="DF878" i="46"/>
  <c r="DK868" i="46"/>
  <c r="DF864" i="46"/>
  <c r="DM864" i="46" s="1"/>
  <c r="DK861" i="46"/>
  <c r="DK860" i="46"/>
  <c r="DF857" i="46"/>
  <c r="DK854" i="46"/>
  <c r="DF843" i="46"/>
  <c r="DF836" i="46"/>
  <c r="DM836" i="46" s="1"/>
  <c r="DF817" i="46"/>
  <c r="DK804" i="46"/>
  <c r="DN804" i="46" s="1"/>
  <c r="DK797" i="46"/>
  <c r="DF772" i="46"/>
  <c r="DM772" i="46" s="1"/>
  <c r="DK744" i="46"/>
  <c r="DF740" i="46"/>
  <c r="DF732" i="46"/>
  <c r="DF716" i="46"/>
  <c r="DF692" i="46"/>
  <c r="DF684" i="46"/>
  <c r="DK659" i="46"/>
  <c r="DM604" i="46"/>
  <c r="DF596" i="46"/>
  <c r="DK592" i="46"/>
  <c r="DF588" i="46"/>
  <c r="DF580" i="46"/>
  <c r="DK575" i="46"/>
  <c r="DN575" i="46" s="1"/>
  <c r="DF572" i="46"/>
  <c r="DM572" i="46" s="1"/>
  <c r="DF362" i="46"/>
  <c r="DF1324" i="46"/>
  <c r="DF1317" i="46"/>
  <c r="DK1314" i="46"/>
  <c r="DF1282" i="46"/>
  <c r="DF1270" i="46"/>
  <c r="DK1266" i="46"/>
  <c r="DF1248" i="46"/>
  <c r="DF1234" i="46"/>
  <c r="DM1234" i="46" s="1"/>
  <c r="DF1217" i="46"/>
  <c r="DM1217" i="46" s="1"/>
  <c r="DK1216" i="46"/>
  <c r="DN1216" i="46" s="1"/>
  <c r="DF1212" i="46"/>
  <c r="DF1211" i="46"/>
  <c r="DK1193" i="46"/>
  <c r="DN1193" i="46" s="1"/>
  <c r="DF1174" i="46"/>
  <c r="DF1173" i="46"/>
  <c r="DM1173" i="46" s="1"/>
  <c r="DO1173" i="46" s="1"/>
  <c r="DF1168" i="46"/>
  <c r="DM1168" i="46" s="1"/>
  <c r="DF1165" i="46"/>
  <c r="DM1165" i="46" s="1"/>
  <c r="DK1142" i="46"/>
  <c r="DF1131" i="46"/>
  <c r="DF1104" i="46"/>
  <c r="DF1096" i="46"/>
  <c r="DK1078" i="46"/>
  <c r="DK1076" i="46"/>
  <c r="DK1063" i="46"/>
  <c r="DN1063" i="46" s="1"/>
  <c r="DK1055" i="46"/>
  <c r="DF1052" i="46"/>
  <c r="DF1051" i="46"/>
  <c r="DF1049" i="46"/>
  <c r="DK1048" i="46"/>
  <c r="DK1025" i="46"/>
  <c r="DF1014" i="46"/>
  <c r="DF999" i="46"/>
  <c r="DF992" i="46"/>
  <c r="DF955" i="46"/>
  <c r="DK935" i="46"/>
  <c r="DN935" i="46" s="1"/>
  <c r="DK927" i="46"/>
  <c r="DK922" i="46"/>
  <c r="DF899" i="46"/>
  <c r="DK895" i="46"/>
  <c r="DF884" i="46"/>
  <c r="DM884" i="46" s="1"/>
  <c r="DF863" i="46"/>
  <c r="DK853" i="46"/>
  <c r="DK847" i="46"/>
  <c r="DF844" i="46"/>
  <c r="DK839" i="46"/>
  <c r="DN836" i="46"/>
  <c r="DK820" i="46"/>
  <c r="DN820" i="46" s="1"/>
  <c r="DF816" i="46"/>
  <c r="DM816" i="46" s="1"/>
  <c r="DK812" i="46"/>
  <c r="DN812" i="46" s="1"/>
  <c r="DF795" i="46"/>
  <c r="DK790" i="46"/>
  <c r="DN790" i="46" s="1"/>
  <c r="DF787" i="46"/>
  <c r="DF779" i="46"/>
  <c r="DF763" i="46"/>
  <c r="DK759" i="46"/>
  <c r="DF746" i="46"/>
  <c r="DK719" i="46"/>
  <c r="DK711" i="46"/>
  <c r="DF707" i="46"/>
  <c r="DK703" i="46"/>
  <c r="DN703" i="46" s="1"/>
  <c r="DF699" i="46"/>
  <c r="DK695" i="46"/>
  <c r="DK591" i="46"/>
  <c r="DM485" i="46"/>
  <c r="DF101" i="46"/>
  <c r="DK1175" i="46"/>
  <c r="DK1134" i="46"/>
  <c r="DK1107" i="46"/>
  <c r="DF1103" i="46"/>
  <c r="DF1066" i="46"/>
  <c r="DF1058" i="46"/>
  <c r="DK1010" i="46"/>
  <c r="DK1009" i="46"/>
  <c r="DN1009" i="46" s="1"/>
  <c r="DK972" i="46"/>
  <c r="DK950" i="46"/>
  <c r="DF947" i="46"/>
  <c r="DK921" i="46"/>
  <c r="DK782" i="46"/>
  <c r="DN782" i="46" s="1"/>
  <c r="DK774" i="46"/>
  <c r="DN774" i="46" s="1"/>
  <c r="DF770" i="46"/>
  <c r="DK702" i="46"/>
  <c r="DK652" i="46"/>
  <c r="DK598" i="46"/>
  <c r="DN598" i="46" s="1"/>
  <c r="DF586" i="46"/>
  <c r="DF108" i="46"/>
  <c r="DF1130" i="46"/>
  <c r="DK1106" i="46"/>
  <c r="DN1105" i="46"/>
  <c r="DF1019" i="46"/>
  <c r="DF973" i="46"/>
  <c r="DK964" i="46"/>
  <c r="DN964" i="46" s="1"/>
  <c r="DO964" i="46" s="1"/>
  <c r="DF960" i="46"/>
  <c r="DF924" i="46"/>
  <c r="DM924" i="46" s="1"/>
  <c r="DK907" i="46"/>
  <c r="DF883" i="46"/>
  <c r="DK879" i="46"/>
  <c r="DK863" i="46"/>
  <c r="DK846" i="46"/>
  <c r="DK831" i="46"/>
  <c r="DF828" i="46"/>
  <c r="DM828" i="46" s="1"/>
  <c r="DF822" i="46"/>
  <c r="DF819" i="46"/>
  <c r="DF807" i="46"/>
  <c r="DK757" i="46"/>
  <c r="DK738" i="46"/>
  <c r="DF713" i="46"/>
  <c r="DF647" i="46"/>
  <c r="DM647" i="46" s="1"/>
  <c r="DF646" i="46"/>
  <c r="DK621" i="46"/>
  <c r="DF1370" i="46"/>
  <c r="DK1366" i="46"/>
  <c r="DF1356" i="46"/>
  <c r="DF1342" i="46"/>
  <c r="DK1291" i="46"/>
  <c r="DF1273" i="46"/>
  <c r="DK1263" i="46"/>
  <c r="DF1252" i="46"/>
  <c r="DF1239" i="46"/>
  <c r="DK1235" i="46"/>
  <c r="DF1225" i="46"/>
  <c r="DM1225" i="46" s="1"/>
  <c r="DK1167" i="46"/>
  <c r="DF1150" i="46"/>
  <c r="DK1139" i="46"/>
  <c r="DF1129" i="46"/>
  <c r="DM1129" i="46" s="1"/>
  <c r="DF1109" i="46"/>
  <c r="DF1072" i="46"/>
  <c r="DF1048" i="46"/>
  <c r="DK1022" i="46"/>
  <c r="DF1016" i="46"/>
  <c r="DK1015" i="46"/>
  <c r="DN1015" i="46" s="1"/>
  <c r="DF1012" i="46"/>
  <c r="DF935" i="46"/>
  <c r="DF923" i="46"/>
  <c r="DF909" i="46"/>
  <c r="DM909" i="46" s="1"/>
  <c r="DF882" i="46"/>
  <c r="DF865" i="46"/>
  <c r="DK828" i="46"/>
  <c r="DF773" i="46"/>
  <c r="DF768" i="46"/>
  <c r="DF749" i="46"/>
  <c r="DF741" i="46"/>
  <c r="DF711" i="46"/>
  <c r="DF701" i="46"/>
  <c r="DM701" i="46" s="1"/>
  <c r="DF659" i="46"/>
  <c r="DK650" i="46"/>
  <c r="DN650" i="46" s="1"/>
  <c r="DF631" i="46"/>
  <c r="DK626" i="46"/>
  <c r="DF622" i="46"/>
  <c r="DM82" i="46"/>
  <c r="DN28" i="46"/>
  <c r="DO28" i="46" s="1"/>
  <c r="DK23" i="46"/>
  <c r="DF1414" i="46"/>
  <c r="DK1402" i="46"/>
  <c r="DK1401" i="46"/>
  <c r="DF1391" i="46"/>
  <c r="DF1390" i="46"/>
  <c r="DK1364" i="46"/>
  <c r="DN1364" i="46" s="1"/>
  <c r="DK1363" i="46"/>
  <c r="DN1363" i="46" s="1"/>
  <c r="DF1362" i="46"/>
  <c r="DM1362" i="46" s="1"/>
  <c r="DF1334" i="46"/>
  <c r="DK1331" i="46"/>
  <c r="DK1329" i="46"/>
  <c r="DF1320" i="46"/>
  <c r="DK1297" i="46"/>
  <c r="DK1290" i="46"/>
  <c r="DF1286" i="46"/>
  <c r="DF1266" i="46"/>
  <c r="DF1257" i="46"/>
  <c r="DF1245" i="46"/>
  <c r="DK1242" i="46"/>
  <c r="DF1216" i="46"/>
  <c r="DF1208" i="46"/>
  <c r="DF1172" i="46"/>
  <c r="DM1172" i="46" s="1"/>
  <c r="DF1164" i="46"/>
  <c r="DK1146" i="46"/>
  <c r="DK1145" i="46"/>
  <c r="DF1092" i="46"/>
  <c r="DF1086" i="46"/>
  <c r="DK1075" i="46"/>
  <c r="DK1051" i="46"/>
  <c r="DF1040" i="46"/>
  <c r="DF1018" i="46"/>
  <c r="DK1012" i="46"/>
  <c r="DK1007" i="46"/>
  <c r="DF1003" i="46"/>
  <c r="DM1003" i="46" s="1"/>
  <c r="DK954" i="46"/>
  <c r="DK905" i="46"/>
  <c r="DK904" i="46"/>
  <c r="DN904" i="46" s="1"/>
  <c r="DN895" i="46"/>
  <c r="DO895" i="46" s="1"/>
  <c r="DK890" i="46"/>
  <c r="DN887" i="46"/>
  <c r="DF853" i="46"/>
  <c r="DK851" i="46"/>
  <c r="DM848" i="46"/>
  <c r="DF848" i="46"/>
  <c r="DK830" i="46"/>
  <c r="DK821" i="46"/>
  <c r="DF810" i="46"/>
  <c r="DK795" i="46"/>
  <c r="DN795" i="46" s="1"/>
  <c r="DK770" i="46"/>
  <c r="DN770" i="46" s="1"/>
  <c r="DK728" i="46"/>
  <c r="DK720" i="46"/>
  <c r="DF680" i="46"/>
  <c r="DF677" i="46"/>
  <c r="DM677" i="46" s="1"/>
  <c r="DK634" i="46"/>
  <c r="DF564" i="46"/>
  <c r="DM564" i="46" s="1"/>
  <c r="DN559" i="46"/>
  <c r="DK553" i="46"/>
  <c r="DF544" i="46"/>
  <c r="DF543" i="46"/>
  <c r="DF536" i="46"/>
  <c r="DK532" i="46"/>
  <c r="DF426" i="46"/>
  <c r="DN341" i="46"/>
  <c r="DF176" i="46"/>
  <c r="DN160" i="46"/>
  <c r="DM35" i="46"/>
  <c r="DF571" i="46"/>
  <c r="DM571" i="46" s="1"/>
  <c r="DK568" i="46"/>
  <c r="DK546" i="46"/>
  <c r="DF535" i="46"/>
  <c r="DF527" i="46"/>
  <c r="DK523" i="46"/>
  <c r="DF475" i="46"/>
  <c r="DF474" i="46"/>
  <c r="DF460" i="46"/>
  <c r="DK459" i="46"/>
  <c r="DN459" i="46" s="1"/>
  <c r="DN419" i="46"/>
  <c r="DF418" i="46"/>
  <c r="DK322" i="46"/>
  <c r="DN322" i="46" s="1"/>
  <c r="DK315" i="46"/>
  <c r="DM312" i="46"/>
  <c r="DF312" i="46"/>
  <c r="DK283" i="46"/>
  <c r="DN275" i="46"/>
  <c r="DF245" i="46"/>
  <c r="DK207" i="46"/>
  <c r="DF139" i="46"/>
  <c r="DF131" i="46"/>
  <c r="DM131" i="46" s="1"/>
  <c r="DK120" i="46"/>
  <c r="DF116" i="46"/>
  <c r="DF40" i="46"/>
  <c r="DF34" i="46"/>
  <c r="DM34" i="46" s="1"/>
  <c r="DK30" i="46"/>
  <c r="DK19" i="46"/>
  <c r="DK12" i="46"/>
  <c r="DN12" i="46" s="1"/>
  <c r="DF690" i="46"/>
  <c r="DK687" i="46"/>
  <c r="DN687" i="46" s="1"/>
  <c r="DK679" i="46"/>
  <c r="DN679" i="46" s="1"/>
  <c r="DF676" i="46"/>
  <c r="DM644" i="46"/>
  <c r="DF606" i="46"/>
  <c r="DK594" i="46"/>
  <c r="DK586" i="46"/>
  <c r="DK578" i="46"/>
  <c r="DK559" i="46"/>
  <c r="DK514" i="46"/>
  <c r="DK506" i="46"/>
  <c r="DK498" i="46"/>
  <c r="DK478" i="46"/>
  <c r="DK477" i="46"/>
  <c r="DF461" i="46"/>
  <c r="DK458" i="46"/>
  <c r="DF447" i="46"/>
  <c r="DK442" i="46"/>
  <c r="DF439" i="46"/>
  <c r="DF411" i="46"/>
  <c r="DM411" i="46" s="1"/>
  <c r="DF403" i="46"/>
  <c r="DM403" i="46" s="1"/>
  <c r="DK387" i="46"/>
  <c r="DK314" i="46"/>
  <c r="DN314" i="46" s="1"/>
  <c r="DF311" i="46"/>
  <c r="DF288" i="46"/>
  <c r="DF267" i="46"/>
  <c r="DK262" i="46"/>
  <c r="DF259" i="46"/>
  <c r="DK228" i="46"/>
  <c r="DF225" i="46"/>
  <c r="DF203" i="46"/>
  <c r="DK188" i="46"/>
  <c r="DN188" i="46" s="1"/>
  <c r="DK134" i="46"/>
  <c r="DK119" i="46"/>
  <c r="DK105" i="46"/>
  <c r="DK92" i="46"/>
  <c r="DK84" i="46"/>
  <c r="DF74" i="46"/>
  <c r="DM74" i="46" s="1"/>
  <c r="DF73" i="46"/>
  <c r="DK37" i="46"/>
  <c r="DK36" i="46"/>
  <c r="DF33" i="46"/>
  <c r="DF27" i="46"/>
  <c r="DM27" i="46" s="1"/>
  <c r="DF7" i="46"/>
  <c r="DK4" i="46"/>
  <c r="DK752" i="46"/>
  <c r="DF751" i="46"/>
  <c r="DF727" i="46"/>
  <c r="DK724" i="46"/>
  <c r="DF719" i="46"/>
  <c r="DF705" i="46"/>
  <c r="DF682" i="46"/>
  <c r="DF668" i="46"/>
  <c r="DK665" i="46"/>
  <c r="DF660" i="46"/>
  <c r="DF649" i="46"/>
  <c r="DF636" i="46"/>
  <c r="DK618" i="46"/>
  <c r="DF615" i="46"/>
  <c r="DF599" i="46"/>
  <c r="DK570" i="46"/>
  <c r="DF569" i="46"/>
  <c r="DF562" i="46"/>
  <c r="DF559" i="46"/>
  <c r="DF553" i="46"/>
  <c r="DK551" i="46"/>
  <c r="DN551" i="46" s="1"/>
  <c r="DK537" i="46"/>
  <c r="DK536" i="46"/>
  <c r="DF524" i="46"/>
  <c r="DK497" i="46"/>
  <c r="DK495" i="46"/>
  <c r="DF494" i="46"/>
  <c r="DF453" i="46"/>
  <c r="DM453" i="46" s="1"/>
  <c r="DF446" i="46"/>
  <c r="DM446" i="46" s="1"/>
  <c r="DF444" i="46"/>
  <c r="DF436" i="46"/>
  <c r="DK434" i="46"/>
  <c r="DK421" i="46"/>
  <c r="DK379" i="46"/>
  <c r="DK371" i="46"/>
  <c r="DK349" i="46"/>
  <c r="DK347" i="46"/>
  <c r="DK333" i="46"/>
  <c r="DF324" i="46"/>
  <c r="DF302" i="46"/>
  <c r="DK291" i="46"/>
  <c r="DF287" i="46"/>
  <c r="DF286" i="46"/>
  <c r="DK270" i="46"/>
  <c r="DF266" i="46"/>
  <c r="DM266" i="46" s="1"/>
  <c r="DF264" i="46"/>
  <c r="DM258" i="46"/>
  <c r="DF258" i="46"/>
  <c r="DF255" i="46"/>
  <c r="DK247" i="46"/>
  <c r="DN247" i="46" s="1"/>
  <c r="DF231" i="46"/>
  <c r="DF224" i="46"/>
  <c r="DK220" i="46"/>
  <c r="DF191" i="46"/>
  <c r="DF189" i="46"/>
  <c r="DF183" i="46"/>
  <c r="DF180" i="46"/>
  <c r="DM180" i="46" s="1"/>
  <c r="DK172" i="46"/>
  <c r="DK171" i="46"/>
  <c r="DN171" i="46" s="1"/>
  <c r="DK151" i="46"/>
  <c r="DK150" i="46"/>
  <c r="DK140" i="46"/>
  <c r="DK63" i="46"/>
  <c r="DF60" i="46"/>
  <c r="DM60" i="46" s="1"/>
  <c r="DF39" i="46"/>
  <c r="DN32" i="46"/>
  <c r="DK610" i="46"/>
  <c r="DK607" i="46"/>
  <c r="DN607" i="46" s="1"/>
  <c r="DK602" i="46"/>
  <c r="DF591" i="46"/>
  <c r="DF583" i="46"/>
  <c r="DF551" i="46"/>
  <c r="DF516" i="46"/>
  <c r="DF508" i="46"/>
  <c r="DF500" i="46"/>
  <c r="DF487" i="46"/>
  <c r="DF480" i="46"/>
  <c r="DK474" i="46"/>
  <c r="DK463" i="46"/>
  <c r="DK449" i="46"/>
  <c r="DK427" i="46"/>
  <c r="DF424" i="46"/>
  <c r="DK413" i="46"/>
  <c r="DK411" i="46"/>
  <c r="DK405" i="46"/>
  <c r="DF395" i="46"/>
  <c r="DM395" i="46" s="1"/>
  <c r="DK363" i="46"/>
  <c r="DN363" i="46" s="1"/>
  <c r="DF352" i="46"/>
  <c r="DF338" i="46"/>
  <c r="DF291" i="46"/>
  <c r="DK290" i="46"/>
  <c r="DK289" i="46"/>
  <c r="DF283" i="46"/>
  <c r="DM283" i="46" s="1"/>
  <c r="DK282" i="46"/>
  <c r="DK269" i="46"/>
  <c r="DF237" i="46"/>
  <c r="DM237" i="46" s="1"/>
  <c r="DK234" i="46"/>
  <c r="DK226" i="46"/>
  <c r="DF223" i="46"/>
  <c r="DK213" i="46"/>
  <c r="DF209" i="46"/>
  <c r="DF195" i="46"/>
  <c r="DF175" i="46"/>
  <c r="DF159" i="46"/>
  <c r="DM159" i="46" s="1"/>
  <c r="DK144" i="46"/>
  <c r="DK143" i="46"/>
  <c r="DK132" i="46"/>
  <c r="DF121" i="46"/>
  <c r="DF120" i="46"/>
  <c r="DF118" i="46"/>
  <c r="DF85" i="46"/>
  <c r="DM85" i="46" s="1"/>
  <c r="DN72" i="46"/>
  <c r="DF59" i="46"/>
  <c r="DM59" i="46" s="1"/>
  <c r="DK47" i="46"/>
  <c r="DK28" i="46"/>
  <c r="DF25" i="46"/>
  <c r="DK9" i="46"/>
  <c r="DF754" i="46"/>
  <c r="DK737" i="46"/>
  <c r="DK730" i="46"/>
  <c r="DK722" i="46"/>
  <c r="DF708" i="46"/>
  <c r="DK707" i="46"/>
  <c r="DK704" i="46"/>
  <c r="DF695" i="46"/>
  <c r="DF688" i="46"/>
  <c r="DM688" i="46" s="1"/>
  <c r="DF666" i="46"/>
  <c r="DK656" i="46"/>
  <c r="DF654" i="46"/>
  <c r="DM654" i="46" s="1"/>
  <c r="DF652" i="46"/>
  <c r="DF620" i="46"/>
  <c r="DF574" i="46"/>
  <c r="DK561" i="46"/>
  <c r="DF539" i="46"/>
  <c r="DK519" i="46"/>
  <c r="DF515" i="46"/>
  <c r="DF512" i="46"/>
  <c r="DK503" i="46"/>
  <c r="DF499" i="46"/>
  <c r="DF459" i="46"/>
  <c r="DF458" i="46"/>
  <c r="DK455" i="46"/>
  <c r="DF452" i="46"/>
  <c r="DK426" i="46"/>
  <c r="DF423" i="46"/>
  <c r="DF416" i="46"/>
  <c r="DF408" i="46"/>
  <c r="DK403" i="46"/>
  <c r="DN403" i="46" s="1"/>
  <c r="DF394" i="46"/>
  <c r="DK362" i="46"/>
  <c r="DN362" i="46" s="1"/>
  <c r="DK355" i="46"/>
  <c r="DF330" i="46"/>
  <c r="DK325" i="46"/>
  <c r="DK297" i="46"/>
  <c r="DF272" i="46"/>
  <c r="DF248" i="46"/>
  <c r="DM248" i="46" s="1"/>
  <c r="DK239" i="46"/>
  <c r="DN239" i="46" s="1"/>
  <c r="DF216" i="46"/>
  <c r="DF160" i="46"/>
  <c r="DM160" i="46" s="1"/>
  <c r="DF152" i="46"/>
  <c r="DM152" i="46" s="1"/>
  <c r="DF134" i="46"/>
  <c r="DF133" i="46"/>
  <c r="DM133" i="46" s="1"/>
  <c r="DN120" i="46"/>
  <c r="DF99" i="46"/>
  <c r="DM93" i="46"/>
  <c r="DN19" i="46"/>
  <c r="DM19" i="46"/>
  <c r="DK15" i="46"/>
  <c r="DK502" i="46"/>
  <c r="DF485" i="46"/>
  <c r="DK461" i="46"/>
  <c r="DN387" i="46"/>
  <c r="DO387" i="46" s="1"/>
  <c r="DK381" i="46"/>
  <c r="DK376" i="46"/>
  <c r="DK373" i="46"/>
  <c r="DK354" i="46"/>
  <c r="DN354" i="46" s="1"/>
  <c r="DM134" i="46"/>
  <c r="DK96" i="46"/>
  <c r="DK88" i="46"/>
  <c r="DK80" i="46"/>
  <c r="DN80" i="46" s="1"/>
  <c r="DF65" i="46"/>
  <c r="DK61" i="46"/>
  <c r="DF57" i="46"/>
  <c r="DF49" i="46"/>
  <c r="DF43" i="46"/>
  <c r="DM43" i="46" s="1"/>
  <c r="DK21" i="46"/>
  <c r="DK14" i="46"/>
  <c r="DF11" i="46"/>
  <c r="DM4" i="46"/>
  <c r="DK533" i="46"/>
  <c r="DK471" i="46"/>
  <c r="DK445" i="46"/>
  <c r="DK382" i="46"/>
  <c r="DF376" i="46"/>
  <c r="DF354" i="46"/>
  <c r="DK353" i="46"/>
  <c r="DK350" i="46"/>
  <c r="DN350" i="46" s="1"/>
  <c r="DM342" i="46"/>
  <c r="DF342" i="46"/>
  <c r="DK339" i="46"/>
  <c r="DK317" i="46"/>
  <c r="DK316" i="46"/>
  <c r="DK273" i="46"/>
  <c r="DK250" i="46"/>
  <c r="DF213" i="46"/>
  <c r="DK203" i="46"/>
  <c r="DN203" i="46" s="1"/>
  <c r="DF187" i="46"/>
  <c r="DF179" i="46"/>
  <c r="DK155" i="46"/>
  <c r="DK154" i="46"/>
  <c r="DF102" i="46"/>
  <c r="DM102" i="46" s="1"/>
  <c r="DK86" i="46"/>
  <c r="DF75" i="46"/>
  <c r="DM75" i="46" s="1"/>
  <c r="DK67" i="46"/>
  <c r="DN67" i="46" s="1"/>
  <c r="DF42" i="46"/>
  <c r="DM42" i="46" s="1"/>
  <c r="DK32" i="46"/>
  <c r="DF17" i="46"/>
  <c r="DF3" i="46"/>
  <c r="DN1273" i="46"/>
  <c r="DM1404" i="46"/>
  <c r="DN777" i="46"/>
  <c r="DN1337" i="46"/>
  <c r="DM18" i="46"/>
  <c r="DM1564" i="46"/>
  <c r="DF1304" i="46"/>
  <c r="DK1572" i="46"/>
  <c r="DK1571" i="46"/>
  <c r="DK1569" i="46"/>
  <c r="DF1568" i="46"/>
  <c r="DF1566" i="46"/>
  <c r="DK1565" i="46"/>
  <c r="DN1562" i="46"/>
  <c r="DF1562" i="46"/>
  <c r="DK1559" i="46"/>
  <c r="DF1548" i="46"/>
  <c r="DK1516" i="46"/>
  <c r="DK1457" i="46"/>
  <c r="DK1429" i="46"/>
  <c r="DK1428" i="46"/>
  <c r="DK1427" i="46"/>
  <c r="DF1426" i="46"/>
  <c r="DM1426" i="46" s="1"/>
  <c r="DF1403" i="46"/>
  <c r="DK1570" i="46"/>
  <c r="DF1567" i="46"/>
  <c r="DK1551" i="46"/>
  <c r="DM1547" i="46"/>
  <c r="DF1547" i="46"/>
  <c r="DF1533" i="46"/>
  <c r="DM1533" i="46" s="1"/>
  <c r="DF1519" i="46"/>
  <c r="DK1489" i="46"/>
  <c r="DN1418" i="46"/>
  <c r="DO1418" i="46" s="1"/>
  <c r="DK1386" i="46"/>
  <c r="DF1350" i="46"/>
  <c r="DK1339" i="46"/>
  <c r="DN1339" i="46" s="1"/>
  <c r="DF1310" i="46"/>
  <c r="DM1310" i="46" s="1"/>
  <c r="DM1109" i="46"/>
  <c r="DF1512" i="46"/>
  <c r="DK1321" i="46"/>
  <c r="DN1321" i="46" s="1"/>
  <c r="DK1564" i="46"/>
  <c r="DK1563" i="46"/>
  <c r="DK1561" i="46"/>
  <c r="DF1560" i="46"/>
  <c r="DF1558" i="46"/>
  <c r="DK1557" i="46"/>
  <c r="DF1554" i="46"/>
  <c r="DK1536" i="46"/>
  <c r="DF1532" i="46"/>
  <c r="DK1522" i="46"/>
  <c r="DF1482" i="46"/>
  <c r="DK1474" i="46"/>
  <c r="DN1474" i="46" s="1"/>
  <c r="DO1474" i="46" s="1"/>
  <c r="DF1409" i="46"/>
  <c r="DF1408" i="46"/>
  <c r="DN1368" i="46"/>
  <c r="DM1261" i="46"/>
  <c r="DN1576" i="46"/>
  <c r="DF1575" i="46"/>
  <c r="DK1566" i="46"/>
  <c r="DF1563" i="46"/>
  <c r="DK1552" i="46"/>
  <c r="DN1552" i="46" s="1"/>
  <c r="DF1454" i="46"/>
  <c r="DM1230" i="46"/>
  <c r="DM1553" i="46"/>
  <c r="DN1509" i="46"/>
  <c r="DK1484" i="46"/>
  <c r="DM1318" i="46"/>
  <c r="DM1495" i="46"/>
  <c r="DN1345" i="46"/>
  <c r="DM1345" i="46"/>
  <c r="DF1569" i="46"/>
  <c r="DK1483" i="46"/>
  <c r="DK1423" i="46"/>
  <c r="DF1336" i="46"/>
  <c r="DK1575" i="46"/>
  <c r="DF1572" i="46"/>
  <c r="DK1556" i="46"/>
  <c r="DK1547" i="46"/>
  <c r="DK1545" i="46"/>
  <c r="DF1544" i="46"/>
  <c r="DF1542" i="46"/>
  <c r="DK1534" i="46"/>
  <c r="DK1520" i="46"/>
  <c r="DN1520" i="46" s="1"/>
  <c r="DF1496" i="46"/>
  <c r="DF1475" i="46"/>
  <c r="DK1451" i="46"/>
  <c r="DF1449" i="46"/>
  <c r="DF1448" i="46"/>
  <c r="DF1443" i="46"/>
  <c r="DK1441" i="46"/>
  <c r="DK1377" i="46"/>
  <c r="DF1373" i="46"/>
  <c r="DF1366" i="46"/>
  <c r="DN1166" i="46"/>
  <c r="DM1577" i="46"/>
  <c r="DM1515" i="46"/>
  <c r="DK1508" i="46"/>
  <c r="DN1501" i="46"/>
  <c r="DF1501" i="46"/>
  <c r="DF1398" i="46"/>
  <c r="DM1358" i="46"/>
  <c r="DF1353" i="46"/>
  <c r="DK1343" i="46"/>
  <c r="DF1341" i="46"/>
  <c r="DF1333" i="46"/>
  <c r="DK1330" i="46"/>
  <c r="DF1323" i="46"/>
  <c r="DM1323" i="46" s="1"/>
  <c r="DF1319" i="46"/>
  <c r="DK1316" i="46"/>
  <c r="DF1314" i="46"/>
  <c r="DK1262" i="46"/>
  <c r="DF1260" i="46"/>
  <c r="DF1247" i="46"/>
  <c r="DK1245" i="46"/>
  <c r="DK1198" i="46"/>
  <c r="DN1198" i="46" s="1"/>
  <c r="DK1177" i="46"/>
  <c r="DM1174" i="46"/>
  <c r="DO1174" i="46" s="1"/>
  <c r="DF1163" i="46"/>
  <c r="DK999" i="46"/>
  <c r="DN999" i="46" s="1"/>
  <c r="DF1556" i="46"/>
  <c r="DK1540" i="46"/>
  <c r="DK1539" i="46"/>
  <c r="DK1537" i="46"/>
  <c r="DF1536" i="46"/>
  <c r="DF1534" i="46"/>
  <c r="DK1533" i="46"/>
  <c r="DF1530" i="46"/>
  <c r="DK1527" i="46"/>
  <c r="DK1526" i="46"/>
  <c r="DF1524" i="46"/>
  <c r="DF1523" i="46"/>
  <c r="DF1506" i="46"/>
  <c r="DK1502" i="46"/>
  <c r="DF1491" i="46"/>
  <c r="DM1491" i="46" s="1"/>
  <c r="DO1491" i="46" s="1"/>
  <c r="DF1486" i="46"/>
  <c r="DK1477" i="46"/>
  <c r="DK1461" i="46"/>
  <c r="DK1460" i="46"/>
  <c r="DF1453" i="46"/>
  <c r="DK1445" i="46"/>
  <c r="DK1444" i="46"/>
  <c r="DK1438" i="46"/>
  <c r="DF1437" i="46"/>
  <c r="DK1434" i="46"/>
  <c r="DN1434" i="46" s="1"/>
  <c r="DF1431" i="46"/>
  <c r="DF1425" i="46"/>
  <c r="DF1424" i="46"/>
  <c r="DK1417" i="46"/>
  <c r="DN1417" i="46" s="1"/>
  <c r="DK1405" i="46"/>
  <c r="DK1404" i="46"/>
  <c r="DF1397" i="46"/>
  <c r="DF1392" i="46"/>
  <c r="DK1390" i="46"/>
  <c r="DF1388" i="46"/>
  <c r="DF1383" i="46"/>
  <c r="DF1382" i="46"/>
  <c r="DK1379" i="46"/>
  <c r="DK1376" i="46"/>
  <c r="DF1368" i="46"/>
  <c r="DM1368" i="46" s="1"/>
  <c r="DK1367" i="46"/>
  <c r="DF1360" i="46"/>
  <c r="DM1360" i="46" s="1"/>
  <c r="DK1359" i="46"/>
  <c r="DK1351" i="46"/>
  <c r="DN1351" i="46" s="1"/>
  <c r="DF1349" i="46"/>
  <c r="DF1343" i="46"/>
  <c r="DK1334" i="46"/>
  <c r="DF1332" i="46"/>
  <c r="DF1309" i="46"/>
  <c r="DM1309" i="46" s="1"/>
  <c r="DF1303" i="46"/>
  <c r="DK1284" i="46"/>
  <c r="DK1279" i="46"/>
  <c r="DF1206" i="46"/>
  <c r="DF1205" i="46"/>
  <c r="DK1203" i="46"/>
  <c r="DN1201" i="46"/>
  <c r="DF1201" i="46"/>
  <c r="DK1165" i="46"/>
  <c r="DN1165" i="46" s="1"/>
  <c r="DO1165" i="46" s="1"/>
  <c r="DM908" i="46"/>
  <c r="DM684" i="46"/>
  <c r="DF1561" i="46"/>
  <c r="DM1561" i="46" s="1"/>
  <c r="DK1558" i="46"/>
  <c r="DF1555" i="46"/>
  <c r="DK1538" i="46"/>
  <c r="DF1529" i="46"/>
  <c r="DK1514" i="46"/>
  <c r="DF1510" i="46"/>
  <c r="DM1510" i="46" s="1"/>
  <c r="DK1507" i="46"/>
  <c r="DF1505" i="46"/>
  <c r="DK1500" i="46"/>
  <c r="DK1498" i="46"/>
  <c r="DN1498" i="46" s="1"/>
  <c r="DK1493" i="46"/>
  <c r="DK1486" i="46"/>
  <c r="DK1475" i="46"/>
  <c r="DK1470" i="46"/>
  <c r="DN1470" i="46" s="1"/>
  <c r="DK1466" i="46"/>
  <c r="DF1463" i="46"/>
  <c r="DF1458" i="46"/>
  <c r="DM1458" i="46" s="1"/>
  <c r="DK1450" i="46"/>
  <c r="DN1450" i="46" s="1"/>
  <c r="DF1447" i="46"/>
  <c r="DF1442" i="46"/>
  <c r="DK1439" i="46"/>
  <c r="DN1439" i="46" s="1"/>
  <c r="DF1430" i="46"/>
  <c r="DM1430" i="46" s="1"/>
  <c r="DK1414" i="46"/>
  <c r="DF1413" i="46"/>
  <c r="DK1410" i="46"/>
  <c r="DN1410" i="46" s="1"/>
  <c r="DF1407" i="46"/>
  <c r="DF1406" i="46"/>
  <c r="DK1403" i="46"/>
  <c r="DK1400" i="46"/>
  <c r="DF1378" i="46"/>
  <c r="DF1365" i="46"/>
  <c r="DF1357" i="46"/>
  <c r="DF1351" i="46"/>
  <c r="DK1342" i="46"/>
  <c r="DF1340" i="46"/>
  <c r="DM1340" i="46" s="1"/>
  <c r="DF1327" i="46"/>
  <c r="DK1310" i="46"/>
  <c r="DF1308" i="46"/>
  <c r="DM1308" i="46" s="1"/>
  <c r="DF1307" i="46"/>
  <c r="DM1302" i="46"/>
  <c r="DN1297" i="46"/>
  <c r="DK1295" i="46"/>
  <c r="DF1287" i="46"/>
  <c r="DK1267" i="46"/>
  <c r="DK1254" i="46"/>
  <c r="DK1249" i="46"/>
  <c r="DK1236" i="46"/>
  <c r="DN1236" i="46" s="1"/>
  <c r="DK1231" i="46"/>
  <c r="DF1179" i="46"/>
  <c r="DF1166" i="46"/>
  <c r="DF1147" i="46"/>
  <c r="DK1529" i="46"/>
  <c r="DF1528" i="46"/>
  <c r="DF1526" i="46"/>
  <c r="DK1525" i="46"/>
  <c r="DN1522" i="46"/>
  <c r="DF1522" i="46"/>
  <c r="DK1519" i="46"/>
  <c r="DK1518" i="46"/>
  <c r="DF1516" i="46"/>
  <c r="DF1515" i="46"/>
  <c r="DK1513" i="46"/>
  <c r="DF1499" i="46"/>
  <c r="DM1499" i="46" s="1"/>
  <c r="DO1499" i="46" s="1"/>
  <c r="DF1498" i="46"/>
  <c r="DK1497" i="46"/>
  <c r="DF1489" i="46"/>
  <c r="DF1467" i="46"/>
  <c r="DM1467" i="46" s="1"/>
  <c r="DK1459" i="46"/>
  <c r="DF1457" i="46"/>
  <c r="DF1456" i="46"/>
  <c r="DF1451" i="46"/>
  <c r="DM1451" i="46" s="1"/>
  <c r="DK1443" i="46"/>
  <c r="DF1441" i="46"/>
  <c r="DF1440" i="46"/>
  <c r="DK1433" i="46"/>
  <c r="DK1420" i="46"/>
  <c r="DK1419" i="46"/>
  <c r="DK1415" i="46"/>
  <c r="DF1402" i="46"/>
  <c r="DF1381" i="46"/>
  <c r="DF1376" i="46"/>
  <c r="DK1374" i="46"/>
  <c r="DF1372" i="46"/>
  <c r="DK1350" i="46"/>
  <c r="DF1348" i="46"/>
  <c r="DM1348" i="46" s="1"/>
  <c r="DF1335" i="46"/>
  <c r="DM1326" i="46"/>
  <c r="DF1321" i="46"/>
  <c r="DM1307" i="46"/>
  <c r="DK1304" i="46"/>
  <c r="DN1304" i="46" s="1"/>
  <c r="DK1283" i="46"/>
  <c r="DN1280" i="46"/>
  <c r="DF1264" i="46"/>
  <c r="DF1251" i="46"/>
  <c r="DM1251" i="46" s="1"/>
  <c r="DF1219" i="46"/>
  <c r="DK1209" i="46"/>
  <c r="DN1153" i="46"/>
  <c r="DK1150" i="46"/>
  <c r="DN1142" i="46"/>
  <c r="DM1364" i="46"/>
  <c r="DM1356" i="46"/>
  <c r="DO1356" i="46" s="1"/>
  <c r="DM1254" i="46"/>
  <c r="DN1232" i="46"/>
  <c r="DN1126" i="46"/>
  <c r="DK1555" i="46"/>
  <c r="DK1553" i="46"/>
  <c r="DF1552" i="46"/>
  <c r="DF1550" i="46"/>
  <c r="DK1549" i="46"/>
  <c r="DF1546" i="46"/>
  <c r="DK1543" i="46"/>
  <c r="DF1540" i="46"/>
  <c r="DK1530" i="46"/>
  <c r="DF1527" i="46"/>
  <c r="DK1524" i="46"/>
  <c r="DK1523" i="46"/>
  <c r="DK1521" i="46"/>
  <c r="DF1520" i="46"/>
  <c r="DF1518" i="46"/>
  <c r="DK1517" i="46"/>
  <c r="DK1506" i="46"/>
  <c r="DF1502" i="46"/>
  <c r="DF1494" i="46"/>
  <c r="DM1483" i="46"/>
  <c r="DF1483" i="46"/>
  <c r="DK1478" i="46"/>
  <c r="DF1477" i="46"/>
  <c r="DK1469" i="46"/>
  <c r="DK1468" i="46"/>
  <c r="DF1461" i="46"/>
  <c r="DK1453" i="46"/>
  <c r="DK1452" i="46"/>
  <c r="DN1451" i="46"/>
  <c r="DF1445" i="46"/>
  <c r="DK1436" i="46"/>
  <c r="DK1435" i="46"/>
  <c r="DK1431" i="46"/>
  <c r="DF1422" i="46"/>
  <c r="DF1405" i="46"/>
  <c r="DF1386" i="46"/>
  <c r="DF1346" i="46"/>
  <c r="DK1344" i="46"/>
  <c r="DK1340" i="46"/>
  <c r="DK1336" i="46"/>
  <c r="DM1334" i="46"/>
  <c r="DN1329" i="46"/>
  <c r="DK1318" i="46"/>
  <c r="DF1316" i="46"/>
  <c r="DK1313" i="46"/>
  <c r="DN1313" i="46" s="1"/>
  <c r="DK1309" i="46"/>
  <c r="DN1305" i="46"/>
  <c r="DF1305" i="46"/>
  <c r="DK1303" i="46"/>
  <c r="DF1296" i="46"/>
  <c r="DM1291" i="46"/>
  <c r="DF1291" i="46"/>
  <c r="DK1288" i="46"/>
  <c r="DN1288" i="46" s="1"/>
  <c r="DK1271" i="46"/>
  <c r="DK1270" i="46"/>
  <c r="DF1256" i="46"/>
  <c r="DF1238" i="46"/>
  <c r="DK1221" i="46"/>
  <c r="DK1186" i="46"/>
  <c r="DF1171" i="46"/>
  <c r="DF1158" i="46"/>
  <c r="DM1103" i="46"/>
  <c r="DK1099" i="46"/>
  <c r="DF1056" i="46"/>
  <c r="DK1554" i="46"/>
  <c r="DF1551" i="46"/>
  <c r="DF1545" i="46"/>
  <c r="DM1545" i="46" s="1"/>
  <c r="DK1542" i="46"/>
  <c r="DF1539" i="46"/>
  <c r="DF1514" i="46"/>
  <c r="DK1510" i="46"/>
  <c r="DF1507" i="46"/>
  <c r="DK1505" i="46"/>
  <c r="DF1497" i="46"/>
  <c r="DK1494" i="46"/>
  <c r="DK1485" i="46"/>
  <c r="DM1476" i="46"/>
  <c r="DF1466" i="46"/>
  <c r="DK1458" i="46"/>
  <c r="DN1458" i="46" s="1"/>
  <c r="DF1455" i="46"/>
  <c r="DF1450" i="46"/>
  <c r="DM1450" i="46" s="1"/>
  <c r="DO1450" i="46" s="1"/>
  <c r="DK1442" i="46"/>
  <c r="DF1439" i="46"/>
  <c r="DM1439" i="46" s="1"/>
  <c r="DF1433" i="46"/>
  <c r="DF1432" i="46"/>
  <c r="DK1425" i="46"/>
  <c r="DN1425" i="46" s="1"/>
  <c r="DK1412" i="46"/>
  <c r="DK1411" i="46"/>
  <c r="DK1407" i="46"/>
  <c r="DN1407" i="46" s="1"/>
  <c r="DF1389" i="46"/>
  <c r="DF1384" i="46"/>
  <c r="DK1382" i="46"/>
  <c r="DF1380" i="46"/>
  <c r="DF1375" i="46"/>
  <c r="DF1374" i="46"/>
  <c r="DK1371" i="46"/>
  <c r="DF1354" i="46"/>
  <c r="DK1352" i="46"/>
  <c r="DK1348" i="46"/>
  <c r="DK1347" i="46"/>
  <c r="DK1346" i="46"/>
  <c r="DN1346" i="46" s="1"/>
  <c r="DK1338" i="46"/>
  <c r="DF1337" i="46"/>
  <c r="DK1327" i="46"/>
  <c r="DF1325" i="46"/>
  <c r="DK1322" i="46"/>
  <c r="DN1322" i="46" s="1"/>
  <c r="DF1315" i="46"/>
  <c r="DM1315" i="46" s="1"/>
  <c r="DK1307" i="46"/>
  <c r="DF1300" i="46"/>
  <c r="DF1295" i="46"/>
  <c r="DF1278" i="46"/>
  <c r="DK1275" i="46"/>
  <c r="DK1258" i="46"/>
  <c r="DM1243" i="46"/>
  <c r="DF1243" i="46"/>
  <c r="DK1240" i="46"/>
  <c r="DF1224" i="46"/>
  <c r="DF1195" i="46"/>
  <c r="DK1185" i="46"/>
  <c r="DN1185" i="46" s="1"/>
  <c r="DK1176" i="46"/>
  <c r="DK1173" i="46"/>
  <c r="DN1173" i="46" s="1"/>
  <c r="DM1164" i="46"/>
  <c r="DK1161" i="46"/>
  <c r="DK1059" i="46"/>
  <c r="DK1325" i="46"/>
  <c r="DK1320" i="46"/>
  <c r="DN1320" i="46" s="1"/>
  <c r="DK1311" i="46"/>
  <c r="DK1302" i="46"/>
  <c r="DF1301" i="46"/>
  <c r="DM1301" i="46" s="1"/>
  <c r="DK1298" i="46"/>
  <c r="DF1292" i="46"/>
  <c r="DK1277" i="46"/>
  <c r="DK1272" i="46"/>
  <c r="DN1272" i="46" s="1"/>
  <c r="DM1270" i="46"/>
  <c r="DN1265" i="46"/>
  <c r="DK1255" i="46"/>
  <c r="DF1253" i="46"/>
  <c r="DM1253" i="46" s="1"/>
  <c r="DK1250" i="46"/>
  <c r="DF1244" i="46"/>
  <c r="DK1229" i="46"/>
  <c r="DF1220" i="46"/>
  <c r="DM1220" i="46" s="1"/>
  <c r="DF1213" i="46"/>
  <c r="DK1211" i="46"/>
  <c r="DF1209" i="46"/>
  <c r="DK1191" i="46"/>
  <c r="DN1191" i="46" s="1"/>
  <c r="DF1176" i="46"/>
  <c r="DK1169" i="46"/>
  <c r="DK1168" i="46"/>
  <c r="DF1143" i="46"/>
  <c r="DM1143" i="46" s="1"/>
  <c r="DF1141" i="46"/>
  <c r="DM1093" i="46"/>
  <c r="DF1093" i="46"/>
  <c r="DK1090" i="46"/>
  <c r="DK1089" i="46"/>
  <c r="DF1087" i="46"/>
  <c r="DK1083" i="46"/>
  <c r="DK1050" i="46"/>
  <c r="DK1049" i="46"/>
  <c r="DN1049" i="46" s="1"/>
  <c r="DF1046" i="46"/>
  <c r="DK1020" i="46"/>
  <c r="DF1013" i="46"/>
  <c r="DM1013" i="46" s="1"/>
  <c r="DK995" i="46"/>
  <c r="DK994" i="46"/>
  <c r="DF991" i="46"/>
  <c r="DK953" i="46"/>
  <c r="DF951" i="46"/>
  <c r="DK926" i="46"/>
  <c r="DK925" i="46"/>
  <c r="DK906" i="46"/>
  <c r="DN906" i="46" s="1"/>
  <c r="DF1153" i="46"/>
  <c r="DK978" i="46"/>
  <c r="DF975" i="46"/>
  <c r="DN972" i="46"/>
  <c r="DO972" i="46" s="1"/>
  <c r="DF1064" i="46"/>
  <c r="DK1054" i="46"/>
  <c r="DK1019" i="46"/>
  <c r="DK958" i="46"/>
  <c r="DK957" i="46"/>
  <c r="DN957" i="46" s="1"/>
  <c r="DN919" i="46"/>
  <c r="DK910" i="46"/>
  <c r="DN844" i="46"/>
  <c r="DF1311" i="46"/>
  <c r="DK1301" i="46"/>
  <c r="DK1300" i="46"/>
  <c r="DF1298" i="46"/>
  <c r="DK1296" i="46"/>
  <c r="DN1296" i="46" s="1"/>
  <c r="DM1294" i="46"/>
  <c r="DF1289" i="46"/>
  <c r="DK1278" i="46"/>
  <c r="DN1278" i="46" s="1"/>
  <c r="DF1277" i="46"/>
  <c r="DM1277" i="46" s="1"/>
  <c r="DK1274" i="46"/>
  <c r="DF1268" i="46"/>
  <c r="DM1259" i="46"/>
  <c r="DF1259" i="46"/>
  <c r="DF1255" i="46"/>
  <c r="DK1252" i="46"/>
  <c r="DF1250" i="46"/>
  <c r="DK1248" i="46"/>
  <c r="DM1246" i="46"/>
  <c r="DF1241" i="46"/>
  <c r="DK1230" i="46"/>
  <c r="DF1229" i="46"/>
  <c r="DM1229" i="46" s="1"/>
  <c r="DF1222" i="46"/>
  <c r="DM1222" i="46" s="1"/>
  <c r="DK1215" i="46"/>
  <c r="DK1214" i="46"/>
  <c r="DK1202" i="46"/>
  <c r="DF1200" i="46"/>
  <c r="DF1188" i="46"/>
  <c r="DF1187" i="46"/>
  <c r="DF1182" i="46"/>
  <c r="DM1182" i="46" s="1"/>
  <c r="DF1181" i="46"/>
  <c r="DM1181" i="46" s="1"/>
  <c r="DK1180" i="46"/>
  <c r="DN1180" i="46" s="1"/>
  <c r="DF1178" i="46"/>
  <c r="DK1164" i="46"/>
  <c r="DF1152" i="46"/>
  <c r="DF1139" i="46"/>
  <c r="DF1125" i="46"/>
  <c r="DK1122" i="46"/>
  <c r="DK1121" i="46"/>
  <c r="DN1121" i="46" s="1"/>
  <c r="DF1119" i="46"/>
  <c r="DM1119" i="46" s="1"/>
  <c r="DF1083" i="46"/>
  <c r="DM1083" i="46" s="1"/>
  <c r="DF1081" i="46"/>
  <c r="DK1080" i="46"/>
  <c r="DF1076" i="46"/>
  <c r="DF1070" i="46"/>
  <c r="DK1067" i="46"/>
  <c r="DF1063" i="46"/>
  <c r="DK1027" i="46"/>
  <c r="DN1027" i="46" s="1"/>
  <c r="DF1023" i="46"/>
  <c r="DK1005" i="46"/>
  <c r="DN1005" i="46" s="1"/>
  <c r="DF980" i="46"/>
  <c r="DM980" i="46" s="1"/>
  <c r="DF967" i="46"/>
  <c r="DK962" i="46"/>
  <c r="DF940" i="46"/>
  <c r="DM940" i="46" s="1"/>
  <c r="DM918" i="46"/>
  <c r="DF918" i="46"/>
  <c r="DM817" i="46"/>
  <c r="DK1287" i="46"/>
  <c r="DF1285" i="46"/>
  <c r="DM1285" i="46" s="1"/>
  <c r="DK1282" i="46"/>
  <c r="DF1276" i="46"/>
  <c r="DF1267" i="46"/>
  <c r="DF1263" i="46"/>
  <c r="DM1263" i="46" s="1"/>
  <c r="DK1239" i="46"/>
  <c r="DF1237" i="46"/>
  <c r="DM1237" i="46" s="1"/>
  <c r="DK1234" i="46"/>
  <c r="DF1228" i="46"/>
  <c r="DK1225" i="46"/>
  <c r="DK1219" i="46"/>
  <c r="DK1200" i="46"/>
  <c r="DF1180" i="46"/>
  <c r="DF1170" i="46"/>
  <c r="DM1170" i="46" s="1"/>
  <c r="DF1161" i="46"/>
  <c r="DF1157" i="46"/>
  <c r="DF1138" i="46"/>
  <c r="DK1129" i="46"/>
  <c r="DN1129" i="46" s="1"/>
  <c r="DO1129" i="46" s="1"/>
  <c r="DK1086" i="46"/>
  <c r="DN1086" i="46" s="1"/>
  <c r="DK1084" i="46"/>
  <c r="DK1079" i="46"/>
  <c r="DN1079" i="46" s="1"/>
  <c r="DK1072" i="46"/>
  <c r="DK1066" i="46"/>
  <c r="DK1065" i="46"/>
  <c r="DN1065" i="46" s="1"/>
  <c r="DK1026" i="46"/>
  <c r="DN1026" i="46" s="1"/>
  <c r="DN1025" i="46"/>
  <c r="DF1008" i="46"/>
  <c r="DK1004" i="46"/>
  <c r="DF1000" i="46"/>
  <c r="DM1000" i="46" s="1"/>
  <c r="DK983" i="46"/>
  <c r="DF979" i="46"/>
  <c r="DF966" i="46"/>
  <c r="DK943" i="46"/>
  <c r="DK915" i="46"/>
  <c r="DK914" i="46"/>
  <c r="DF866" i="46"/>
  <c r="DM779" i="46"/>
  <c r="DF771" i="46"/>
  <c r="DK1286" i="46"/>
  <c r="DF1284" i="46"/>
  <c r="DF1275" i="46"/>
  <c r="DM1275" i="46" s="1"/>
  <c r="DF1271" i="46"/>
  <c r="DK1261" i="46"/>
  <c r="DK1256" i="46"/>
  <c r="DN1256" i="46" s="1"/>
  <c r="DK1247" i="46"/>
  <c r="DK1238" i="46"/>
  <c r="DN1238" i="46" s="1"/>
  <c r="DF1236" i="46"/>
  <c r="DF1227" i="46"/>
  <c r="DM1227" i="46" s="1"/>
  <c r="DF1226" i="46"/>
  <c r="DK1224" i="46"/>
  <c r="DM1221" i="46"/>
  <c r="DF1221" i="46"/>
  <c r="DF1204" i="46"/>
  <c r="DF1203" i="46"/>
  <c r="DK1199" i="46"/>
  <c r="DF1197" i="46"/>
  <c r="DF1192" i="46"/>
  <c r="DF1156" i="46"/>
  <c r="DF1136" i="46"/>
  <c r="DF1082" i="46"/>
  <c r="DF1069" i="46"/>
  <c r="DM1069" i="46" s="1"/>
  <c r="DK1038" i="46"/>
  <c r="DK1036" i="46"/>
  <c r="DF1035" i="46"/>
  <c r="DF1033" i="46"/>
  <c r="DK1032" i="46"/>
  <c r="DF1029" i="46"/>
  <c r="DK982" i="46"/>
  <c r="DK981" i="46"/>
  <c r="DK919" i="46"/>
  <c r="DF900" i="46"/>
  <c r="DM900" i="46" s="1"/>
  <c r="DK850" i="46"/>
  <c r="DN850" i="46" s="1"/>
  <c r="DM1262" i="46"/>
  <c r="DN1245" i="46"/>
  <c r="DM1245" i="46"/>
  <c r="DF1214" i="46"/>
  <c r="DK1192" i="46"/>
  <c r="DF1190" i="46"/>
  <c r="DF1017" i="46"/>
  <c r="DM903" i="46"/>
  <c r="DM850" i="46"/>
  <c r="DF801" i="46"/>
  <c r="DK1147" i="46"/>
  <c r="DF1145" i="46"/>
  <c r="DK1144" i="46"/>
  <c r="DK1136" i="46"/>
  <c r="DN1136" i="46" s="1"/>
  <c r="DK1128" i="46"/>
  <c r="DF1126" i="46"/>
  <c r="DK1118" i="46"/>
  <c r="DK1116" i="46"/>
  <c r="DF1115" i="46"/>
  <c r="DF1113" i="46"/>
  <c r="DK1112" i="46"/>
  <c r="DF1110" i="46"/>
  <c r="DK1102" i="46"/>
  <c r="DK1100" i="46"/>
  <c r="DF1099" i="46"/>
  <c r="DF1097" i="46"/>
  <c r="DK1096" i="46"/>
  <c r="DF1094" i="46"/>
  <c r="DF1077" i="46"/>
  <c r="DM1077" i="46" s="1"/>
  <c r="DK1074" i="46"/>
  <c r="DK1073" i="46"/>
  <c r="DN1073" i="46" s="1"/>
  <c r="DF1071" i="46"/>
  <c r="DK1062" i="46"/>
  <c r="DK1060" i="46"/>
  <c r="DF1059" i="46"/>
  <c r="DF1057" i="46"/>
  <c r="DK1056" i="46"/>
  <c r="DF1042" i="46"/>
  <c r="DK1039" i="46"/>
  <c r="DF1036" i="46"/>
  <c r="DF1030" i="46"/>
  <c r="DK1016" i="46"/>
  <c r="DK1006" i="46"/>
  <c r="DF1002" i="46"/>
  <c r="DF996" i="46"/>
  <c r="DF986" i="46"/>
  <c r="DF971" i="46"/>
  <c r="DF946" i="46"/>
  <c r="DK937" i="46"/>
  <c r="DK920" i="46"/>
  <c r="DF919" i="46"/>
  <c r="DF914" i="46"/>
  <c r="DK911" i="46"/>
  <c r="DK902" i="46"/>
  <c r="DK897" i="46"/>
  <c r="DK896" i="46"/>
  <c r="DF895" i="46"/>
  <c r="DM895" i="46" s="1"/>
  <c r="DK886" i="46"/>
  <c r="DF849" i="46"/>
  <c r="DF833" i="46"/>
  <c r="DM833" i="46" s="1"/>
  <c r="DK814" i="46"/>
  <c r="DF804" i="46"/>
  <c r="DM804" i="46" s="1"/>
  <c r="DK798" i="46"/>
  <c r="DK746" i="46"/>
  <c r="DM763" i="46"/>
  <c r="DN695" i="46"/>
  <c r="DF1034" i="46"/>
  <c r="DK1031" i="46"/>
  <c r="DN1031" i="46" s="1"/>
  <c r="DF1028" i="46"/>
  <c r="DF1022" i="46"/>
  <c r="DK1014" i="46"/>
  <c r="DF1011" i="46"/>
  <c r="DF1007" i="46"/>
  <c r="DK1003" i="46"/>
  <c r="DN1003" i="46" s="1"/>
  <c r="DK992" i="46"/>
  <c r="DN992" i="46" s="1"/>
  <c r="DK930" i="46"/>
  <c r="DN930" i="46" s="1"/>
  <c r="DK928" i="46"/>
  <c r="DF922" i="46"/>
  <c r="DF892" i="46"/>
  <c r="DM892" i="46" s="1"/>
  <c r="DK889" i="46"/>
  <c r="DK888" i="46"/>
  <c r="DF887" i="46"/>
  <c r="DK884" i="46"/>
  <c r="DN884" i="46" s="1"/>
  <c r="DF881" i="46"/>
  <c r="DF856" i="46"/>
  <c r="DK838" i="46"/>
  <c r="DK819" i="46"/>
  <c r="DN819" i="46" s="1"/>
  <c r="DF799" i="46"/>
  <c r="DF762" i="46"/>
  <c r="DF738" i="46"/>
  <c r="DM738" i="46" s="1"/>
  <c r="DK735" i="46"/>
  <c r="DM717" i="46"/>
  <c r="DF1149" i="46"/>
  <c r="DM1149" i="46" s="1"/>
  <c r="DN1131" i="46"/>
  <c r="DM1128" i="46"/>
  <c r="DK1124" i="46"/>
  <c r="DF1123" i="46"/>
  <c r="DF1121" i="46"/>
  <c r="DK1120" i="46"/>
  <c r="DF1118" i="46"/>
  <c r="DK1110" i="46"/>
  <c r="DN1110" i="46" s="1"/>
  <c r="DK1108" i="46"/>
  <c r="DF1107" i="46"/>
  <c r="DF1105" i="46"/>
  <c r="DK1104" i="46"/>
  <c r="DF1102" i="46"/>
  <c r="DK1094" i="46"/>
  <c r="DN1094" i="46" s="1"/>
  <c r="DK1092" i="46"/>
  <c r="DN1092" i="46" s="1"/>
  <c r="DF1091" i="46"/>
  <c r="DF1089" i="46"/>
  <c r="DK1088" i="46"/>
  <c r="DF1074" i="46"/>
  <c r="DK1071" i="46"/>
  <c r="DF1068" i="46"/>
  <c r="DM1068" i="46" s="1"/>
  <c r="DF1062" i="46"/>
  <c r="DF1045" i="46"/>
  <c r="DM1045" i="46" s="1"/>
  <c r="DK1042" i="46"/>
  <c r="DK1041" i="46"/>
  <c r="DN1041" i="46" s="1"/>
  <c r="DF1039" i="46"/>
  <c r="DK1030" i="46"/>
  <c r="DK1028" i="46"/>
  <c r="DN1028" i="46" s="1"/>
  <c r="DF1027" i="46"/>
  <c r="DM1027" i="46" s="1"/>
  <c r="DF1025" i="46"/>
  <c r="DK1024" i="46"/>
  <c r="DM1022" i="46"/>
  <c r="DF1009" i="46"/>
  <c r="DF1006" i="46"/>
  <c r="DM1006" i="46" s="1"/>
  <c r="DK1002" i="46"/>
  <c r="DF995" i="46"/>
  <c r="DM995" i="46" s="1"/>
  <c r="DK993" i="46"/>
  <c r="DK986" i="46"/>
  <c r="DF983" i="46"/>
  <c r="DM973" i="46"/>
  <c r="DF968" i="46"/>
  <c r="DK961" i="46"/>
  <c r="DK956" i="46"/>
  <c r="DN956" i="46" s="1"/>
  <c r="DF943" i="46"/>
  <c r="DM943" i="46" s="1"/>
  <c r="DK929" i="46"/>
  <c r="DF891" i="46"/>
  <c r="DF886" i="46"/>
  <c r="DF874" i="46"/>
  <c r="DM874" i="46" s="1"/>
  <c r="DF841" i="46"/>
  <c r="DM841" i="46" s="1"/>
  <c r="DK818" i="46"/>
  <c r="DN818" i="46" s="1"/>
  <c r="DK806" i="46"/>
  <c r="DF792" i="46"/>
  <c r="DK788" i="46"/>
  <c r="DN788" i="46" s="1"/>
  <c r="DK742" i="46"/>
  <c r="DM724" i="46"/>
  <c r="DN724" i="46"/>
  <c r="DF687" i="46"/>
  <c r="DF1079" i="46"/>
  <c r="DK1070" i="46"/>
  <c r="DK1068" i="46"/>
  <c r="DF1067" i="46"/>
  <c r="DF1065" i="46"/>
  <c r="DK1064" i="46"/>
  <c r="DF1050" i="46"/>
  <c r="DK1047" i="46"/>
  <c r="DF1044" i="46"/>
  <c r="DF1038" i="46"/>
  <c r="DF1021" i="46"/>
  <c r="DM1021" i="46" s="1"/>
  <c r="DK1018" i="46"/>
  <c r="DK1017" i="46"/>
  <c r="DN1017" i="46" s="1"/>
  <c r="DF1010" i="46"/>
  <c r="DK1008" i="46"/>
  <c r="DK1000" i="46"/>
  <c r="DK998" i="46"/>
  <c r="DK997" i="46"/>
  <c r="DF981" i="46"/>
  <c r="DM981" i="46" s="1"/>
  <c r="DK980" i="46"/>
  <c r="DN980" i="46" s="1"/>
  <c r="DF978" i="46"/>
  <c r="DK970" i="46"/>
  <c r="DN970" i="46" s="1"/>
  <c r="DK966" i="46"/>
  <c r="DK965" i="46"/>
  <c r="DN965" i="46" s="1"/>
  <c r="DF963" i="46"/>
  <c r="DF936" i="46"/>
  <c r="DF932" i="46"/>
  <c r="DF921" i="46"/>
  <c r="DK894" i="46"/>
  <c r="DF890" i="46"/>
  <c r="DF885" i="46"/>
  <c r="DK871" i="46"/>
  <c r="DF855" i="46"/>
  <c r="DF840" i="46"/>
  <c r="DN828" i="46"/>
  <c r="DF809" i="46"/>
  <c r="DN1139" i="46"/>
  <c r="DF1127" i="46"/>
  <c r="DM1127" i="46" s="1"/>
  <c r="DF1117" i="46"/>
  <c r="DM1117" i="46" s="1"/>
  <c r="DK1114" i="46"/>
  <c r="DK1113" i="46"/>
  <c r="DN1113" i="46" s="1"/>
  <c r="DF1111" i="46"/>
  <c r="DM1111" i="46" s="1"/>
  <c r="DF1101" i="46"/>
  <c r="DK1098" i="46"/>
  <c r="DK1097" i="46"/>
  <c r="DN1097" i="46" s="1"/>
  <c r="DF1095" i="46"/>
  <c r="DM1095" i="46" s="1"/>
  <c r="DF1090" i="46"/>
  <c r="DK1087" i="46"/>
  <c r="DF1084" i="46"/>
  <c r="DF1078" i="46"/>
  <c r="DF1061" i="46"/>
  <c r="DM1061" i="46" s="1"/>
  <c r="DK1058" i="46"/>
  <c r="DK1057" i="46"/>
  <c r="DN1057" i="46" s="1"/>
  <c r="DF1055" i="46"/>
  <c r="DK1046" i="46"/>
  <c r="DK1044" i="46"/>
  <c r="DF1043" i="46"/>
  <c r="DF1041" i="46"/>
  <c r="DK1040" i="46"/>
  <c r="DF1026" i="46"/>
  <c r="DK1023" i="46"/>
  <c r="DN1023" i="46" s="1"/>
  <c r="DF1020" i="46"/>
  <c r="DF1015" i="46"/>
  <c r="DF1004" i="46"/>
  <c r="DK1001" i="46"/>
  <c r="DF994" i="46"/>
  <c r="DK991" i="46"/>
  <c r="DN991" i="46" s="1"/>
  <c r="DF987" i="46"/>
  <c r="DF962" i="46"/>
  <c r="DF958" i="46"/>
  <c r="DF952" i="46"/>
  <c r="DK945" i="46"/>
  <c r="DF942" i="46"/>
  <c r="DK938" i="46"/>
  <c r="DK934" i="46"/>
  <c r="DK933" i="46"/>
  <c r="DF931" i="46"/>
  <c r="DF930" i="46"/>
  <c r="DM926" i="46"/>
  <c r="DF926" i="46"/>
  <c r="DF915" i="46"/>
  <c r="DM910" i="46"/>
  <c r="DF910" i="46"/>
  <c r="DN879" i="46"/>
  <c r="DF820" i="46"/>
  <c r="DM820" i="46" s="1"/>
  <c r="DK794" i="46"/>
  <c r="DN786" i="46"/>
  <c r="DK778" i="46"/>
  <c r="DF767" i="46"/>
  <c r="DK674" i="46"/>
  <c r="DM580" i="46"/>
  <c r="DM17" i="46"/>
  <c r="DF905" i="46"/>
  <c r="DK899" i="46"/>
  <c r="DF871" i="46"/>
  <c r="DM871" i="46" s="1"/>
  <c r="DF859" i="46"/>
  <c r="DM859" i="46" s="1"/>
  <c r="DK858" i="46"/>
  <c r="DN858" i="46" s="1"/>
  <c r="DF852" i="46"/>
  <c r="DM852" i="46" s="1"/>
  <c r="DK845" i="46"/>
  <c r="DK843" i="46"/>
  <c r="DK837" i="46"/>
  <c r="DK835" i="46"/>
  <c r="DN835" i="46" s="1"/>
  <c r="DK829" i="46"/>
  <c r="DK827" i="46"/>
  <c r="DN827" i="46" s="1"/>
  <c r="DK823" i="46"/>
  <c r="DF821" i="46"/>
  <c r="DM821" i="46" s="1"/>
  <c r="DK813" i="46"/>
  <c r="DF812" i="46"/>
  <c r="DM812" i="46" s="1"/>
  <c r="DK811" i="46"/>
  <c r="DK803" i="46"/>
  <c r="DN803" i="46" s="1"/>
  <c r="DF786" i="46"/>
  <c r="DK784" i="46"/>
  <c r="DF774" i="46"/>
  <c r="DK773" i="46"/>
  <c r="DK768" i="46"/>
  <c r="DF757" i="46"/>
  <c r="DK755" i="46"/>
  <c r="DK754" i="46"/>
  <c r="DF752" i="46"/>
  <c r="DK743" i="46"/>
  <c r="DN743" i="46" s="1"/>
  <c r="DK731" i="46"/>
  <c r="DK725" i="46"/>
  <c r="DF717" i="46"/>
  <c r="DF715" i="46"/>
  <c r="DK688" i="46"/>
  <c r="DN671" i="46"/>
  <c r="DN654" i="46"/>
  <c r="DO654" i="46" s="1"/>
  <c r="DK627" i="46"/>
  <c r="DF614" i="46"/>
  <c r="DF585" i="46"/>
  <c r="DF565" i="46"/>
  <c r="DF538" i="46"/>
  <c r="DK810" i="46"/>
  <c r="DN810" i="46" s="1"/>
  <c r="DF808" i="46"/>
  <c r="DK802" i="46"/>
  <c r="DM800" i="46"/>
  <c r="DF800" i="46"/>
  <c r="DF794" i="46"/>
  <c r="DF791" i="46"/>
  <c r="DM791" i="46" s="1"/>
  <c r="DF784" i="46"/>
  <c r="DM784" i="46" s="1"/>
  <c r="DK783" i="46"/>
  <c r="DN783" i="46" s="1"/>
  <c r="DO783" i="46" s="1"/>
  <c r="DK772" i="46"/>
  <c r="DF756" i="46"/>
  <c r="DK747" i="46"/>
  <c r="DF722" i="46"/>
  <c r="DK716" i="46"/>
  <c r="DM692" i="46"/>
  <c r="DF685" i="46"/>
  <c r="DK673" i="46"/>
  <c r="DM655" i="46"/>
  <c r="DF635" i="46"/>
  <c r="DM628" i="46"/>
  <c r="DF607" i="46"/>
  <c r="DF598" i="46"/>
  <c r="DK567" i="46"/>
  <c r="DF556" i="46"/>
  <c r="DF530" i="46"/>
  <c r="DF514" i="46"/>
  <c r="DK511" i="46"/>
  <c r="DF479" i="46"/>
  <c r="DM479" i="46" s="1"/>
  <c r="DF765" i="46"/>
  <c r="DK763" i="46"/>
  <c r="DK758" i="46"/>
  <c r="DF744" i="46"/>
  <c r="DF743" i="46"/>
  <c r="DK734" i="46"/>
  <c r="DK706" i="46"/>
  <c r="DF657" i="46"/>
  <c r="DK637" i="46"/>
  <c r="DM620" i="46"/>
  <c r="DN591" i="46"/>
  <c r="DN463" i="46"/>
  <c r="DF876" i="46"/>
  <c r="DF869" i="46"/>
  <c r="DK867" i="46"/>
  <c r="DN867" i="46" s="1"/>
  <c r="DF847" i="46"/>
  <c r="DK842" i="46"/>
  <c r="DN842" i="46" s="1"/>
  <c r="DK834" i="46"/>
  <c r="DN834" i="46" s="1"/>
  <c r="DK826" i="46"/>
  <c r="DN826" i="46" s="1"/>
  <c r="DM824" i="46"/>
  <c r="DF824" i="46"/>
  <c r="DF818" i="46"/>
  <c r="DK809" i="46"/>
  <c r="DK807" i="46"/>
  <c r="DK801" i="46"/>
  <c r="DK799" i="46"/>
  <c r="DF782" i="46"/>
  <c r="DK781" i="46"/>
  <c r="DK776" i="46"/>
  <c r="DK771" i="46"/>
  <c r="DK767" i="46"/>
  <c r="DK762" i="46"/>
  <c r="DF760" i="46"/>
  <c r="DF755" i="46"/>
  <c r="DK739" i="46"/>
  <c r="DF736" i="46"/>
  <c r="DF731" i="46"/>
  <c r="DK729" i="46"/>
  <c r="DK715" i="46"/>
  <c r="DK700" i="46"/>
  <c r="DN700" i="46" s="1"/>
  <c r="DK678" i="46"/>
  <c r="DK642" i="46"/>
  <c r="DF638" i="46"/>
  <c r="DF619" i="46"/>
  <c r="DM612" i="46"/>
  <c r="DK599" i="46"/>
  <c r="DF590" i="46"/>
  <c r="DF582" i="46"/>
  <c r="DK531" i="46"/>
  <c r="DF519" i="46"/>
  <c r="DK516" i="46"/>
  <c r="DN516" i="46" s="1"/>
  <c r="DK501" i="46"/>
  <c r="DN455" i="46"/>
  <c r="DF954" i="46"/>
  <c r="DF950" i="46"/>
  <c r="DF944" i="46"/>
  <c r="DK942" i="46"/>
  <c r="DK941" i="46"/>
  <c r="DN941" i="46" s="1"/>
  <c r="DF939" i="46"/>
  <c r="DF933" i="46"/>
  <c r="DM933" i="46" s="1"/>
  <c r="DK932" i="46"/>
  <c r="DN932" i="46" s="1"/>
  <c r="DK923" i="46"/>
  <c r="DK909" i="46"/>
  <c r="DF907" i="46"/>
  <c r="DN898" i="46"/>
  <c r="DF898" i="46"/>
  <c r="DF894" i="46"/>
  <c r="DM894" i="46" s="1"/>
  <c r="DF889" i="46"/>
  <c r="DK883" i="46"/>
  <c r="DF875" i="46"/>
  <c r="DM875" i="46" s="1"/>
  <c r="DK874" i="46"/>
  <c r="DN874" i="46" s="1"/>
  <c r="DF868" i="46"/>
  <c r="DM868" i="46" s="1"/>
  <c r="DF861" i="46"/>
  <c r="DF842" i="46"/>
  <c r="DM842" i="46" s="1"/>
  <c r="DK841" i="46"/>
  <c r="DF834" i="46"/>
  <c r="DM834" i="46" s="1"/>
  <c r="DK833" i="46"/>
  <c r="DF826" i="46"/>
  <c r="DK815" i="46"/>
  <c r="DF806" i="46"/>
  <c r="DF798" i="46"/>
  <c r="DF788" i="46"/>
  <c r="DM788" i="46" s="1"/>
  <c r="DK787" i="46"/>
  <c r="DN787" i="46" s="1"/>
  <c r="DF781" i="46"/>
  <c r="DM781" i="46" s="1"/>
  <c r="DK780" i="46"/>
  <c r="DF764" i="46"/>
  <c r="DK760" i="46"/>
  <c r="DK751" i="46"/>
  <c r="DF748" i="46"/>
  <c r="DK745" i="46"/>
  <c r="DK736" i="46"/>
  <c r="DN735" i="46"/>
  <c r="DF735" i="46"/>
  <c r="DF730" i="46"/>
  <c r="DK723" i="46"/>
  <c r="DK718" i="46"/>
  <c r="DF712" i="46"/>
  <c r="DK705" i="46"/>
  <c r="DF703" i="46"/>
  <c r="DN690" i="46"/>
  <c r="DK680" i="46"/>
  <c r="DF662" i="46"/>
  <c r="DM662" i="46" s="1"/>
  <c r="DK643" i="46"/>
  <c r="DF611" i="46"/>
  <c r="DM611" i="46" s="1"/>
  <c r="DK522" i="46"/>
  <c r="DK447" i="46"/>
  <c r="DN949" i="46"/>
  <c r="DK946" i="46"/>
  <c r="DF938" i="46"/>
  <c r="DM934" i="46"/>
  <c r="DF934" i="46"/>
  <c r="DK918" i="46"/>
  <c r="DK913" i="46"/>
  <c r="DK912" i="46"/>
  <c r="DF906" i="46"/>
  <c r="DF902" i="46"/>
  <c r="DM902" i="46" s="1"/>
  <c r="DK900" i="46"/>
  <c r="DF893" i="46"/>
  <c r="DM893" i="46" s="1"/>
  <c r="DK891" i="46"/>
  <c r="DK877" i="46"/>
  <c r="DF872" i="46"/>
  <c r="DF867" i="46"/>
  <c r="DM867" i="46" s="1"/>
  <c r="DK866" i="46"/>
  <c r="DM860" i="46"/>
  <c r="DF860" i="46"/>
  <c r="DK859" i="46"/>
  <c r="DN859" i="46" s="1"/>
  <c r="DM853" i="46"/>
  <c r="DF838" i="46"/>
  <c r="DF830" i="46"/>
  <c r="DK825" i="46"/>
  <c r="DF814" i="46"/>
  <c r="DK808" i="46"/>
  <c r="DF805" i="46"/>
  <c r="DF797" i="46"/>
  <c r="DF796" i="46"/>
  <c r="DM796" i="46" s="1"/>
  <c r="DO796" i="46" s="1"/>
  <c r="DK789" i="46"/>
  <c r="DF780" i="46"/>
  <c r="DM780" i="46" s="1"/>
  <c r="DF776" i="46"/>
  <c r="DK775" i="46"/>
  <c r="DK766" i="46"/>
  <c r="DF733" i="46"/>
  <c r="DK727" i="46"/>
  <c r="DN727" i="46" s="1"/>
  <c r="DN711" i="46"/>
  <c r="DK709" i="46"/>
  <c r="DF689" i="46"/>
  <c r="DK682" i="46"/>
  <c r="DM661" i="46"/>
  <c r="DF661" i="46"/>
  <c r="DK658" i="46"/>
  <c r="DN658" i="46" s="1"/>
  <c r="DK646" i="46"/>
  <c r="DN646" i="46" s="1"/>
  <c r="DM588" i="46"/>
  <c r="DK583" i="46"/>
  <c r="DN583" i="46" s="1"/>
  <c r="DF573" i="46"/>
  <c r="DM573" i="46" s="1"/>
  <c r="DN567" i="46"/>
  <c r="DK550" i="46"/>
  <c r="DN550" i="46" s="1"/>
  <c r="DM548" i="46"/>
  <c r="DF548" i="46"/>
  <c r="DF534" i="46"/>
  <c r="DN503" i="46"/>
  <c r="DK487" i="46"/>
  <c r="DK453" i="46"/>
  <c r="DF451" i="46"/>
  <c r="DF450" i="46"/>
  <c r="DN445" i="46"/>
  <c r="DK431" i="46"/>
  <c r="DK430" i="46"/>
  <c r="DF393" i="46"/>
  <c r="DK390" i="46"/>
  <c r="DF351" i="46"/>
  <c r="DF336" i="46"/>
  <c r="DN323" i="46"/>
  <c r="DK733" i="46"/>
  <c r="DF725" i="46"/>
  <c r="DF723" i="46"/>
  <c r="DK721" i="46"/>
  <c r="DF714" i="46"/>
  <c r="DF709" i="46"/>
  <c r="DM709" i="46" s="1"/>
  <c r="DF706" i="46"/>
  <c r="DM702" i="46"/>
  <c r="DF702" i="46"/>
  <c r="DK689" i="46"/>
  <c r="DK685" i="46"/>
  <c r="DK681" i="46"/>
  <c r="DK677" i="46"/>
  <c r="DF675" i="46"/>
  <c r="DK657" i="46"/>
  <c r="DF656" i="46"/>
  <c r="DF639" i="46"/>
  <c r="DF623" i="46"/>
  <c r="DK612" i="46"/>
  <c r="DK558" i="46"/>
  <c r="DN558" i="46" s="1"/>
  <c r="DF547" i="46"/>
  <c r="DM547" i="46" s="1"/>
  <c r="DF533" i="46"/>
  <c r="DF532" i="46"/>
  <c r="DF498" i="46"/>
  <c r="DF493" i="46"/>
  <c r="DK482" i="46"/>
  <c r="DK476" i="46"/>
  <c r="DN476" i="46" s="1"/>
  <c r="DF469" i="46"/>
  <c r="DM460" i="46"/>
  <c r="DK457" i="46"/>
  <c r="DM444" i="46"/>
  <c r="DM438" i="46"/>
  <c r="DF438" i="46"/>
  <c r="DF433" i="46"/>
  <c r="DN427" i="46"/>
  <c r="DK365" i="46"/>
  <c r="DN365" i="46" s="1"/>
  <c r="DN315" i="46"/>
  <c r="DF710" i="46"/>
  <c r="DM710" i="46" s="1"/>
  <c r="DK708" i="46"/>
  <c r="DK696" i="46"/>
  <c r="DK694" i="46"/>
  <c r="DK693" i="46"/>
  <c r="DF691" i="46"/>
  <c r="DF683" i="46"/>
  <c r="DF674" i="46"/>
  <c r="DM670" i="46"/>
  <c r="DF670" i="46"/>
  <c r="DF653" i="46"/>
  <c r="DM653" i="46" s="1"/>
  <c r="DK639" i="46"/>
  <c r="DN639" i="46" s="1"/>
  <c r="DF634" i="46"/>
  <c r="DM634" i="46" s="1"/>
  <c r="DF633" i="46"/>
  <c r="DK630" i="46"/>
  <c r="DN630" i="46" s="1"/>
  <c r="DK623" i="46"/>
  <c r="DN623" i="46" s="1"/>
  <c r="DF618" i="46"/>
  <c r="DM618" i="46" s="1"/>
  <c r="DF617" i="46"/>
  <c r="DF609" i="46"/>
  <c r="DK593" i="46"/>
  <c r="DF589" i="46"/>
  <c r="DM589" i="46" s="1"/>
  <c r="DK587" i="46"/>
  <c r="DF581" i="46"/>
  <c r="DM581" i="46" s="1"/>
  <c r="DF575" i="46"/>
  <c r="DK574" i="46"/>
  <c r="DN574" i="46" s="1"/>
  <c r="DK566" i="46"/>
  <c r="DN566" i="46" s="1"/>
  <c r="DK547" i="46"/>
  <c r="DK544" i="46"/>
  <c r="DK530" i="46"/>
  <c r="DK526" i="46"/>
  <c r="DK525" i="46"/>
  <c r="DF518" i="46"/>
  <c r="DM518" i="46" s="1"/>
  <c r="DK510" i="46"/>
  <c r="DK509" i="46"/>
  <c r="DN509" i="46" s="1"/>
  <c r="DF507" i="46"/>
  <c r="DK505" i="46"/>
  <c r="DF503" i="46"/>
  <c r="DK500" i="46"/>
  <c r="DN500" i="46" s="1"/>
  <c r="DF488" i="46"/>
  <c r="DF484" i="46"/>
  <c r="DK462" i="46"/>
  <c r="DK456" i="46"/>
  <c r="DF455" i="46"/>
  <c r="DM455" i="46" s="1"/>
  <c r="DF437" i="46"/>
  <c r="DM437" i="46" s="1"/>
  <c r="DK417" i="46"/>
  <c r="DK395" i="46"/>
  <c r="DF368" i="46"/>
  <c r="DN339" i="46"/>
  <c r="DK664" i="46"/>
  <c r="DK662" i="46"/>
  <c r="DN659" i="46"/>
  <c r="DK649" i="46"/>
  <c r="DK645" i="46"/>
  <c r="DK629" i="46"/>
  <c r="DK590" i="46"/>
  <c r="DK557" i="46"/>
  <c r="DF555" i="46"/>
  <c r="DM555" i="46" s="1"/>
  <c r="DK552" i="46"/>
  <c r="DF528" i="46"/>
  <c r="DF523" i="46"/>
  <c r="DM523" i="46" s="1"/>
  <c r="DK486" i="46"/>
  <c r="DF478" i="46"/>
  <c r="DF472" i="46"/>
  <c r="DF443" i="46"/>
  <c r="DN434" i="46"/>
  <c r="DF432" i="46"/>
  <c r="DM368" i="46"/>
  <c r="DN355" i="46"/>
  <c r="DM328" i="46"/>
  <c r="DK697" i="46"/>
  <c r="DF693" i="46"/>
  <c r="DM693" i="46" s="1"/>
  <c r="DF686" i="46"/>
  <c r="DM686" i="46" s="1"/>
  <c r="DK684" i="46"/>
  <c r="DN684" i="46" s="1"/>
  <c r="DF678" i="46"/>
  <c r="DM678" i="46" s="1"/>
  <c r="DF673" i="46"/>
  <c r="DM668" i="46"/>
  <c r="DK661" i="46"/>
  <c r="DF643" i="46"/>
  <c r="DK635" i="46"/>
  <c r="DN635" i="46" s="1"/>
  <c r="DF630" i="46"/>
  <c r="DF627" i="46"/>
  <c r="DM627" i="46" s="1"/>
  <c r="DK619" i="46"/>
  <c r="DK601" i="46"/>
  <c r="DK582" i="46"/>
  <c r="DN582" i="46" s="1"/>
  <c r="DK565" i="46"/>
  <c r="DN565" i="46" s="1"/>
  <c r="DF563" i="46"/>
  <c r="DM563" i="46" s="1"/>
  <c r="DK560" i="46"/>
  <c r="DK556" i="46"/>
  <c r="DF554" i="46"/>
  <c r="DK543" i="46"/>
  <c r="DN541" i="46"/>
  <c r="DF541" i="46"/>
  <c r="DK538" i="46"/>
  <c r="DK534" i="46"/>
  <c r="DK524" i="46"/>
  <c r="DN524" i="46" s="1"/>
  <c r="DF522" i="46"/>
  <c r="DF520" i="46"/>
  <c r="DF511" i="46"/>
  <c r="DK508" i="46"/>
  <c r="DN508" i="46" s="1"/>
  <c r="DF506" i="46"/>
  <c r="DF501" i="46"/>
  <c r="DF496" i="46"/>
  <c r="DF482" i="46"/>
  <c r="DN477" i="46"/>
  <c r="DK470" i="46"/>
  <c r="DK451" i="46"/>
  <c r="DF442" i="46"/>
  <c r="DK439" i="46"/>
  <c r="DF419" i="46"/>
  <c r="DM419" i="46" s="1"/>
  <c r="DN411" i="46"/>
  <c r="DF410" i="46"/>
  <c r="DF384" i="46"/>
  <c r="DK370" i="46"/>
  <c r="DK357" i="46"/>
  <c r="DK356" i="46"/>
  <c r="DK617" i="46"/>
  <c r="DK609" i="46"/>
  <c r="DK554" i="46"/>
  <c r="DN553" i="46"/>
  <c r="DN495" i="46"/>
  <c r="DK493" i="46"/>
  <c r="DF491" i="46"/>
  <c r="DK489" i="46"/>
  <c r="DK479" i="46"/>
  <c r="DK469" i="46"/>
  <c r="DF467" i="46"/>
  <c r="DK465" i="46"/>
  <c r="DF463" i="46"/>
  <c r="DF457" i="46"/>
  <c r="DK450" i="46"/>
  <c r="DF402" i="46"/>
  <c r="DM360" i="46"/>
  <c r="DF360" i="46"/>
  <c r="DF346" i="46"/>
  <c r="DF345" i="46"/>
  <c r="DF331" i="46"/>
  <c r="DM331" i="46" s="1"/>
  <c r="DO331" i="46" s="1"/>
  <c r="DK330" i="46"/>
  <c r="DN283" i="46"/>
  <c r="DK726" i="46"/>
  <c r="DK717" i="46"/>
  <c r="DM716" i="46"/>
  <c r="DK712" i="46"/>
  <c r="DK710" i="46"/>
  <c r="DM708" i="46"/>
  <c r="DF698" i="46"/>
  <c r="DF694" i="46"/>
  <c r="DM694" i="46" s="1"/>
  <c r="DK691" i="46"/>
  <c r="DK683" i="46"/>
  <c r="DK672" i="46"/>
  <c r="DK670" i="46"/>
  <c r="DN670" i="46" s="1"/>
  <c r="DK669" i="46"/>
  <c r="DF667" i="46"/>
  <c r="DK655" i="46"/>
  <c r="DK653" i="46"/>
  <c r="DN653" i="46" s="1"/>
  <c r="DK647" i="46"/>
  <c r="DN647" i="46" s="1"/>
  <c r="DF642" i="46"/>
  <c r="DM642" i="46" s="1"/>
  <c r="DF641" i="46"/>
  <c r="DK638" i="46"/>
  <c r="DN638" i="46" s="1"/>
  <c r="DK631" i="46"/>
  <c r="DN631" i="46" s="1"/>
  <c r="DF626" i="46"/>
  <c r="DM626" i="46" s="1"/>
  <c r="DF625" i="46"/>
  <c r="DK622" i="46"/>
  <c r="DN622" i="46" s="1"/>
  <c r="DK614" i="46"/>
  <c r="DN614" i="46" s="1"/>
  <c r="DK606" i="46"/>
  <c r="DN606" i="46" s="1"/>
  <c r="DK597" i="46"/>
  <c r="DF595" i="46"/>
  <c r="DM595" i="46" s="1"/>
  <c r="DF587" i="46"/>
  <c r="DM587" i="46" s="1"/>
  <c r="DK584" i="46"/>
  <c r="DF579" i="46"/>
  <c r="DM579" i="46" s="1"/>
  <c r="DK576" i="46"/>
  <c r="DK572" i="46"/>
  <c r="DN572" i="46" s="1"/>
  <c r="DK562" i="46"/>
  <c r="DN561" i="46"/>
  <c r="DF561" i="46"/>
  <c r="DN549" i="46"/>
  <c r="DF549" i="46"/>
  <c r="DM540" i="46"/>
  <c r="DF540" i="46"/>
  <c r="DK529" i="46"/>
  <c r="DK528" i="46"/>
  <c r="DF526" i="46"/>
  <c r="DK518" i="46"/>
  <c r="DK517" i="46"/>
  <c r="DN517" i="46" s="1"/>
  <c r="DF510" i="46"/>
  <c r="DK484" i="46"/>
  <c r="DN484" i="46" s="1"/>
  <c r="DK473" i="46"/>
  <c r="DM452" i="46"/>
  <c r="DK448" i="46"/>
  <c r="DF377" i="46"/>
  <c r="DM377" i="46" s="1"/>
  <c r="DK348" i="46"/>
  <c r="DK494" i="46"/>
  <c r="DK485" i="46"/>
  <c r="DF483" i="46"/>
  <c r="DM483" i="46" s="1"/>
  <c r="DK481" i="46"/>
  <c r="DK468" i="46"/>
  <c r="DN468" i="46" s="1"/>
  <c r="DF466" i="46"/>
  <c r="DF462" i="46"/>
  <c r="DM462" i="46" s="1"/>
  <c r="DK460" i="46"/>
  <c r="DF454" i="46"/>
  <c r="DM454" i="46" s="1"/>
  <c r="DK452" i="46"/>
  <c r="DN452" i="46" s="1"/>
  <c r="DO452" i="46" s="1"/>
  <c r="DF445" i="46"/>
  <c r="DM445" i="46" s="1"/>
  <c r="DO445" i="46" s="1"/>
  <c r="DK443" i="46"/>
  <c r="DM436" i="46"/>
  <c r="DK425" i="46"/>
  <c r="DF401" i="46"/>
  <c r="DK398" i="46"/>
  <c r="DK386" i="46"/>
  <c r="DN386" i="46" s="1"/>
  <c r="DM384" i="46"/>
  <c r="DK378" i="46"/>
  <c r="DN378" i="46" s="1"/>
  <c r="DK364" i="46"/>
  <c r="DK361" i="46"/>
  <c r="DF359" i="46"/>
  <c r="DF350" i="46"/>
  <c r="DK343" i="46"/>
  <c r="DN343" i="46" s="1"/>
  <c r="DF339" i="46"/>
  <c r="DM339" i="46" s="1"/>
  <c r="DK338" i="46"/>
  <c r="DK324" i="46"/>
  <c r="DK321" i="46"/>
  <c r="DF319" i="46"/>
  <c r="DF297" i="46"/>
  <c r="DN291" i="46"/>
  <c r="DK254" i="46"/>
  <c r="DF251" i="46"/>
  <c r="DF236" i="46"/>
  <c r="DM236" i="46" s="1"/>
  <c r="DK232" i="46"/>
  <c r="DK187" i="46"/>
  <c r="DF184" i="46"/>
  <c r="DK175" i="46"/>
  <c r="DK174" i="46"/>
  <c r="DM58" i="46"/>
  <c r="DF51" i="46"/>
  <c r="DM51" i="46" s="1"/>
  <c r="DN44" i="46"/>
  <c r="DO44" i="46" s="1"/>
  <c r="DK438" i="46"/>
  <c r="DF431" i="46"/>
  <c r="DN426" i="46"/>
  <c r="DF409" i="46"/>
  <c r="DK406" i="46"/>
  <c r="DK394" i="46"/>
  <c r="DM376" i="46"/>
  <c r="DK369" i="46"/>
  <c r="DF367" i="46"/>
  <c r="DF358" i="46"/>
  <c r="DK332" i="46"/>
  <c r="DK329" i="46"/>
  <c r="DF327" i="46"/>
  <c r="DF318" i="46"/>
  <c r="DF303" i="46"/>
  <c r="DK294" i="46"/>
  <c r="DN294" i="46" s="1"/>
  <c r="DK288" i="46"/>
  <c r="DN288" i="46" s="1"/>
  <c r="DF284" i="46"/>
  <c r="DF275" i="46"/>
  <c r="DM275" i="46" s="1"/>
  <c r="DF269" i="46"/>
  <c r="DF257" i="46"/>
  <c r="DK248" i="46"/>
  <c r="DK242" i="46"/>
  <c r="DF229" i="46"/>
  <c r="DF208" i="46"/>
  <c r="DK78" i="46"/>
  <c r="DK60" i="46"/>
  <c r="DK52" i="46"/>
  <c r="DM50" i="46"/>
  <c r="DK46" i="46"/>
  <c r="DN4" i="46"/>
  <c r="DO4" i="46" s="1"/>
  <c r="DK437" i="46"/>
  <c r="DK433" i="46"/>
  <c r="DF417" i="46"/>
  <c r="DK414" i="46"/>
  <c r="DK402" i="46"/>
  <c r="DN402" i="46" s="1"/>
  <c r="DM400" i="46"/>
  <c r="DK385" i="46"/>
  <c r="DF383" i="46"/>
  <c r="DK380" i="46"/>
  <c r="DK372" i="46"/>
  <c r="DF366" i="46"/>
  <c r="DK358" i="46"/>
  <c r="DN358" i="46" s="1"/>
  <c r="DF353" i="46"/>
  <c r="DF349" i="46"/>
  <c r="DK346" i="46"/>
  <c r="DN346" i="46" s="1"/>
  <c r="DM344" i="46"/>
  <c r="DK337" i="46"/>
  <c r="DF335" i="46"/>
  <c r="DF326" i="46"/>
  <c r="DK318" i="46"/>
  <c r="DN317" i="46"/>
  <c r="DF308" i="46"/>
  <c r="DF307" i="46"/>
  <c r="DK299" i="46"/>
  <c r="DF296" i="46"/>
  <c r="DK281" i="46"/>
  <c r="DF279" i="46"/>
  <c r="DK277" i="46"/>
  <c r="DF227" i="46"/>
  <c r="DF221" i="46"/>
  <c r="DK179" i="46"/>
  <c r="DK135" i="46"/>
  <c r="DM116" i="46"/>
  <c r="DF109" i="46"/>
  <c r="DM109" i="46" s="1"/>
  <c r="DN75" i="46"/>
  <c r="DO75" i="46" s="1"/>
  <c r="DF26" i="46"/>
  <c r="DN20" i="46"/>
  <c r="DK492" i="46"/>
  <c r="DN492" i="46" s="1"/>
  <c r="DF490" i="46"/>
  <c r="DF486" i="46"/>
  <c r="DF477" i="46"/>
  <c r="DF464" i="46"/>
  <c r="DF456" i="46"/>
  <c r="DK446" i="46"/>
  <c r="DK441" i="46"/>
  <c r="DK440" i="46"/>
  <c r="DK436" i="46"/>
  <c r="DN436" i="46" s="1"/>
  <c r="DF434" i="46"/>
  <c r="DF425" i="46"/>
  <c r="DK422" i="46"/>
  <c r="DK410" i="46"/>
  <c r="DN410" i="46" s="1"/>
  <c r="DM408" i="46"/>
  <c r="DF391" i="46"/>
  <c r="DF375" i="46"/>
  <c r="DK366" i="46"/>
  <c r="DF361" i="46"/>
  <c r="DF348" i="46"/>
  <c r="DK340" i="46"/>
  <c r="DM334" i="46"/>
  <c r="DF334" i="46"/>
  <c r="DK326" i="46"/>
  <c r="DN325" i="46"/>
  <c r="DF321" i="46"/>
  <c r="DK311" i="46"/>
  <c r="DN311" i="46" s="1"/>
  <c r="DK310" i="46"/>
  <c r="DN310" i="46" s="1"/>
  <c r="DF301" i="46"/>
  <c r="DK298" i="46"/>
  <c r="DK286" i="46"/>
  <c r="DN286" i="46" s="1"/>
  <c r="DN267" i="46"/>
  <c r="DK264" i="46"/>
  <c r="DK259" i="46"/>
  <c r="DF256" i="46"/>
  <c r="DM256" i="46" s="1"/>
  <c r="DK246" i="46"/>
  <c r="DF233" i="46"/>
  <c r="DK224" i="46"/>
  <c r="DN220" i="46"/>
  <c r="DF220" i="46"/>
  <c r="DM189" i="46"/>
  <c r="DF168" i="46"/>
  <c r="DK70" i="46"/>
  <c r="DK418" i="46"/>
  <c r="DN418" i="46" s="1"/>
  <c r="DM416" i="46"/>
  <c r="DF399" i="46"/>
  <c r="DK393" i="46"/>
  <c r="DN393" i="46" s="1"/>
  <c r="DF382" i="46"/>
  <c r="DF374" i="46"/>
  <c r="DF369" i="46"/>
  <c r="DK345" i="46"/>
  <c r="DF343" i="46"/>
  <c r="DK334" i="46"/>
  <c r="DN334" i="46" s="1"/>
  <c r="DO334" i="46" s="1"/>
  <c r="DN333" i="46"/>
  <c r="DF329" i="46"/>
  <c r="DF316" i="46"/>
  <c r="DK285" i="46"/>
  <c r="DN270" i="46"/>
  <c r="DK258" i="46"/>
  <c r="DF244" i="46"/>
  <c r="DK229" i="46"/>
  <c r="DN229" i="46" s="1"/>
  <c r="DF219" i="46"/>
  <c r="DM219" i="46" s="1"/>
  <c r="DK196" i="46"/>
  <c r="DF186" i="46"/>
  <c r="DK183" i="46"/>
  <c r="DK158" i="46"/>
  <c r="DN147" i="46"/>
  <c r="DO19" i="46"/>
  <c r="DF428" i="46"/>
  <c r="DM428" i="46" s="1"/>
  <c r="DF427" i="46"/>
  <c r="DM427" i="46" s="1"/>
  <c r="DN394" i="46"/>
  <c r="DF385" i="46"/>
  <c r="DM385" i="46" s="1"/>
  <c r="DK374" i="46"/>
  <c r="DN373" i="46"/>
  <c r="DF363" i="46"/>
  <c r="DM363" i="46" s="1"/>
  <c r="DO363" i="46" s="1"/>
  <c r="DF355" i="46"/>
  <c r="DF337" i="46"/>
  <c r="DF323" i="46"/>
  <c r="DM323" i="46" s="1"/>
  <c r="DF315" i="46"/>
  <c r="DM315" i="46" s="1"/>
  <c r="DM299" i="46"/>
  <c r="DK268" i="46"/>
  <c r="DN268" i="46" s="1"/>
  <c r="DN205" i="46"/>
  <c r="DN187" i="46"/>
  <c r="DN132" i="46"/>
  <c r="DN121" i="46"/>
  <c r="DN60" i="46"/>
  <c r="DK7" i="46"/>
  <c r="DN7" i="46" s="1"/>
  <c r="DM320" i="46"/>
  <c r="DK233" i="46"/>
  <c r="DN233" i="46" s="1"/>
  <c r="DN163" i="46"/>
  <c r="DK313" i="46"/>
  <c r="DN313" i="46" s="1"/>
  <c r="DK302" i="46"/>
  <c r="DN302" i="46" s="1"/>
  <c r="DF300" i="46"/>
  <c r="DF295" i="46"/>
  <c r="DK293" i="46"/>
  <c r="DK280" i="46"/>
  <c r="DN280" i="46" s="1"/>
  <c r="DF278" i="46"/>
  <c r="DF274" i="46"/>
  <c r="DF265" i="46"/>
  <c r="DM265" i="46" s="1"/>
  <c r="DF260" i="46"/>
  <c r="DK241" i="46"/>
  <c r="DN241" i="46" s="1"/>
  <c r="DM221" i="46"/>
  <c r="DK211" i="46"/>
  <c r="DN211" i="46" s="1"/>
  <c r="DK206" i="46"/>
  <c r="DF204" i="46"/>
  <c r="DM204" i="46" s="1"/>
  <c r="DF194" i="46"/>
  <c r="DF188" i="46"/>
  <c r="DM188" i="46" s="1"/>
  <c r="DK166" i="46"/>
  <c r="DN166" i="46" s="1"/>
  <c r="DF164" i="46"/>
  <c r="DK161" i="46"/>
  <c r="DK159" i="46"/>
  <c r="DN159" i="46" s="1"/>
  <c r="DF156" i="46"/>
  <c r="DK153" i="46"/>
  <c r="DF145" i="46"/>
  <c r="DF138" i="46"/>
  <c r="DK112" i="46"/>
  <c r="DF105" i="46"/>
  <c r="DK101" i="46"/>
  <c r="DK89" i="46"/>
  <c r="DK85" i="46"/>
  <c r="DN85" i="46" s="1"/>
  <c r="DF67" i="46"/>
  <c r="DM67" i="46" s="1"/>
  <c r="DK66" i="46"/>
  <c r="DM65" i="46"/>
  <c r="DF62" i="46"/>
  <c r="DF56" i="46"/>
  <c r="DF12" i="46"/>
  <c r="DM12" i="46" s="1"/>
  <c r="DO12" i="46" s="1"/>
  <c r="DF130" i="46"/>
  <c r="DK127" i="46"/>
  <c r="DF124" i="46"/>
  <c r="DF123" i="46"/>
  <c r="DK121" i="46"/>
  <c r="DK111" i="46"/>
  <c r="DK95" i="46"/>
  <c r="DF84" i="46"/>
  <c r="DM84" i="46" s="1"/>
  <c r="DF80" i="46"/>
  <c r="DF72" i="46"/>
  <c r="DF48" i="46"/>
  <c r="DM48" i="46" s="1"/>
  <c r="DK43" i="46"/>
  <c r="DN43" i="46" s="1"/>
  <c r="DF32" i="46"/>
  <c r="DK27" i="46"/>
  <c r="DN27" i="46" s="1"/>
  <c r="DO27" i="46" s="1"/>
  <c r="DK11" i="46"/>
  <c r="DM9" i="46"/>
  <c r="DK3" i="46"/>
  <c r="DN3" i="46" s="1"/>
  <c r="DF310" i="46"/>
  <c r="DK307" i="46"/>
  <c r="DN307" i="46" s="1"/>
  <c r="DK296" i="46"/>
  <c r="DN296" i="46" s="1"/>
  <c r="DF294" i="46"/>
  <c r="DF281" i="46"/>
  <c r="DF277" i="46"/>
  <c r="DF273" i="46"/>
  <c r="DM264" i="46"/>
  <c r="DK257" i="46"/>
  <c r="DK253" i="46"/>
  <c r="DN253" i="46" s="1"/>
  <c r="DF234" i="46"/>
  <c r="DM234" i="46" s="1"/>
  <c r="DF232" i="46"/>
  <c r="DM232" i="46" s="1"/>
  <c r="DK223" i="46"/>
  <c r="DF202" i="46"/>
  <c r="DF196" i="46"/>
  <c r="DM196" i="46" s="1"/>
  <c r="DK182" i="46"/>
  <c r="DK181" i="46"/>
  <c r="DF155" i="46"/>
  <c r="DF144" i="46"/>
  <c r="DM144" i="46" s="1"/>
  <c r="DK126" i="46"/>
  <c r="DF114" i="46"/>
  <c r="DM114" i="46" s="1"/>
  <c r="DK110" i="46"/>
  <c r="DF92" i="46"/>
  <c r="DM92" i="46" s="1"/>
  <c r="DF61" i="46"/>
  <c r="DM61" i="46" s="1"/>
  <c r="DF16" i="46"/>
  <c r="DF313" i="46"/>
  <c r="DK300" i="46"/>
  <c r="DN300" i="46" s="1"/>
  <c r="DF289" i="46"/>
  <c r="DF285" i="46"/>
  <c r="DK266" i="46"/>
  <c r="DK261" i="46"/>
  <c r="DK260" i="46"/>
  <c r="DN260" i="46" s="1"/>
  <c r="DF254" i="46"/>
  <c r="DM254" i="46" s="1"/>
  <c r="DK252" i="46"/>
  <c r="DF246" i="46"/>
  <c r="DK243" i="46"/>
  <c r="DF241" i="46"/>
  <c r="DM241" i="46" s="1"/>
  <c r="DK240" i="46"/>
  <c r="DK221" i="46"/>
  <c r="DM220" i="46"/>
  <c r="DK215" i="46"/>
  <c r="DK214" i="46"/>
  <c r="DF212" i="46"/>
  <c r="DM212" i="46" s="1"/>
  <c r="DF211" i="46"/>
  <c r="DK208" i="46"/>
  <c r="DN208" i="46" s="1"/>
  <c r="DM197" i="46"/>
  <c r="DK190" i="46"/>
  <c r="DK189" i="46"/>
  <c r="DF163" i="46"/>
  <c r="DK149" i="46"/>
  <c r="DM147" i="46"/>
  <c r="DK145" i="46"/>
  <c r="DN143" i="46"/>
  <c r="DF136" i="46"/>
  <c r="DM136" i="46" s="1"/>
  <c r="DM129" i="46"/>
  <c r="DF129" i="46"/>
  <c r="DF122" i="46"/>
  <c r="DM122" i="46" s="1"/>
  <c r="DK116" i="46"/>
  <c r="DF113" i="46"/>
  <c r="DK97" i="46"/>
  <c r="DF64" i="46"/>
  <c r="DK55" i="46"/>
  <c r="DK54" i="46"/>
  <c r="DF47" i="46"/>
  <c r="DM41" i="46"/>
  <c r="DF37" i="46"/>
  <c r="DM37" i="46" s="1"/>
  <c r="DF36" i="46"/>
  <c r="DM36" i="46" s="1"/>
  <c r="DF31" i="46"/>
  <c r="DM25" i="46"/>
  <c r="DF21" i="46"/>
  <c r="DF8" i="46"/>
  <c r="DK5" i="46"/>
  <c r="DK274" i="46"/>
  <c r="DM272" i="46"/>
  <c r="DK265" i="46"/>
  <c r="DF263" i="46"/>
  <c r="DK251" i="46"/>
  <c r="DN251" i="46" s="1"/>
  <c r="DF240" i="46"/>
  <c r="DM240" i="46" s="1"/>
  <c r="DF238" i="46"/>
  <c r="DM238" i="46" s="1"/>
  <c r="DK231" i="46"/>
  <c r="DN231" i="46" s="1"/>
  <c r="DF210" i="46"/>
  <c r="DF167" i="46"/>
  <c r="DF165" i="46"/>
  <c r="DM165" i="46" s="1"/>
  <c r="DF162" i="46"/>
  <c r="DF158" i="46"/>
  <c r="DM158" i="46" s="1"/>
  <c r="DF154" i="46"/>
  <c r="DK137" i="46"/>
  <c r="DN137" i="46" s="1"/>
  <c r="DN135" i="46"/>
  <c r="DF128" i="46"/>
  <c r="DM128" i="46" s="1"/>
  <c r="DK115" i="46"/>
  <c r="DN115" i="46" s="1"/>
  <c r="DK109" i="46"/>
  <c r="DF94" i="46"/>
  <c r="DM94" i="46" s="1"/>
  <c r="DF91" i="46"/>
  <c r="DK65" i="46"/>
  <c r="DN65" i="46" s="1"/>
  <c r="DK59" i="46"/>
  <c r="DF52" i="46"/>
  <c r="DK51" i="46"/>
  <c r="DN51" i="46" s="1"/>
  <c r="DK35" i="46"/>
  <c r="DN35" i="46" s="1"/>
  <c r="DO35" i="46" s="1"/>
  <c r="DF20" i="46"/>
  <c r="DM20" i="46" s="1"/>
  <c r="DF15" i="46"/>
  <c r="DN226" i="46"/>
  <c r="DF205" i="46"/>
  <c r="DK198" i="46"/>
  <c r="DN198" i="46" s="1"/>
  <c r="DK197" i="46"/>
  <c r="DF173" i="46"/>
  <c r="DM173" i="46" s="1"/>
  <c r="DF170" i="46"/>
  <c r="DK162" i="46"/>
  <c r="DF157" i="46"/>
  <c r="DM157" i="46" s="1"/>
  <c r="DF126" i="46"/>
  <c r="DM117" i="46"/>
  <c r="DK113" i="46"/>
  <c r="DF110" i="46"/>
  <c r="DM110" i="46" s="1"/>
  <c r="DK108" i="46"/>
  <c r="DK103" i="46"/>
  <c r="DK79" i="46"/>
  <c r="DK71" i="46"/>
  <c r="DN63" i="46"/>
  <c r="DN9" i="46"/>
  <c r="DF181" i="46"/>
  <c r="DM181" i="46" s="1"/>
  <c r="DK180" i="46"/>
  <c r="DN180" i="46" s="1"/>
  <c r="DF178" i="46"/>
  <c r="DF172" i="46"/>
  <c r="DM172" i="46" s="1"/>
  <c r="DF148" i="46"/>
  <c r="DF141" i="46"/>
  <c r="DM141" i="46" s="1"/>
  <c r="DK129" i="46"/>
  <c r="DK102" i="46"/>
  <c r="DF100" i="46"/>
  <c r="DM100" i="46" s="1"/>
  <c r="DK87" i="46"/>
  <c r="DM57" i="46"/>
  <c r="DM49" i="46"/>
  <c r="DM33" i="46"/>
  <c r="DN23" i="46"/>
  <c r="DK16" i="46"/>
  <c r="DF10" i="46"/>
  <c r="DM10" i="46" s="1"/>
  <c r="DN1566" i="46"/>
  <c r="DM1563" i="46"/>
  <c r="DM1537" i="46"/>
  <c r="DN1534" i="46"/>
  <c r="DN1489" i="46"/>
  <c r="DM1481" i="46"/>
  <c r="DM1470" i="46"/>
  <c r="DN1572" i="46"/>
  <c r="DN1571" i="46"/>
  <c r="DM1566" i="46"/>
  <c r="DN1565" i="46"/>
  <c r="DO1565" i="46" s="1"/>
  <c r="DN1540" i="46"/>
  <c r="DN1537" i="46"/>
  <c r="DN1533" i="46"/>
  <c r="DO1533" i="46" s="1"/>
  <c r="DN1530" i="46"/>
  <c r="DN1526" i="46"/>
  <c r="DM1524" i="46"/>
  <c r="DN1502" i="46"/>
  <c r="DM1486" i="46"/>
  <c r="DN1477" i="46"/>
  <c r="DN1570" i="46"/>
  <c r="DN1558" i="46"/>
  <c r="DN1538" i="46"/>
  <c r="DM1523" i="46"/>
  <c r="DM1505" i="46"/>
  <c r="DN1486" i="46"/>
  <c r="DO1458" i="46"/>
  <c r="DN1564" i="46"/>
  <c r="DN1563" i="46"/>
  <c r="DN1561" i="46"/>
  <c r="DO1561" i="46" s="1"/>
  <c r="DM1558" i="46"/>
  <c r="DN1529" i="46"/>
  <c r="DM1526" i="46"/>
  <c r="DN1525" i="46"/>
  <c r="DO1525" i="46" s="1"/>
  <c r="DN1519" i="46"/>
  <c r="DN1518" i="46"/>
  <c r="DM1516" i="46"/>
  <c r="DN1513" i="46"/>
  <c r="DN1497" i="46"/>
  <c r="DM1489" i="46"/>
  <c r="DN1550" i="46"/>
  <c r="DM1521" i="46"/>
  <c r="DN1512" i="46"/>
  <c r="DM1478" i="46"/>
  <c r="DM1473" i="46"/>
  <c r="DM1572" i="46"/>
  <c r="DN1556" i="46"/>
  <c r="DM1550" i="46"/>
  <c r="DN1524" i="46"/>
  <c r="DN1521" i="46"/>
  <c r="DM1518" i="46"/>
  <c r="DN1517" i="46"/>
  <c r="DO1517" i="46" s="1"/>
  <c r="DM1502" i="46"/>
  <c r="DO1502" i="46" s="1"/>
  <c r="DM1494" i="46"/>
  <c r="DN1478" i="46"/>
  <c r="DN1574" i="46"/>
  <c r="DM1571" i="46"/>
  <c r="DN1542" i="46"/>
  <c r="DN1510" i="46"/>
  <c r="DN1505" i="46"/>
  <c r="DM1497" i="46"/>
  <c r="DN1485" i="46"/>
  <c r="DN1577" i="46"/>
  <c r="DM1574" i="46"/>
  <c r="DN1573" i="46"/>
  <c r="DO1573" i="46" s="1"/>
  <c r="DM1570" i="46"/>
  <c r="DN1548" i="46"/>
  <c r="DN1545" i="46"/>
  <c r="DN1541" i="46"/>
  <c r="DO1541" i="46" s="1"/>
  <c r="DM1538" i="46"/>
  <c r="DM1532" i="46"/>
  <c r="DM1519" i="46"/>
  <c r="DN1516" i="46"/>
  <c r="DM1513" i="46"/>
  <c r="DM1507" i="46"/>
  <c r="DN1504" i="46"/>
  <c r="DM1554" i="46"/>
  <c r="DM1546" i="46"/>
  <c r="DM1530" i="46"/>
  <c r="DO1530" i="46" s="1"/>
  <c r="DM1477" i="46"/>
  <c r="DO1477" i="46" s="1"/>
  <c r="DM1463" i="46"/>
  <c r="DM1455" i="46"/>
  <c r="DM1447" i="46"/>
  <c r="DN1433" i="46"/>
  <c r="DN1431" i="46"/>
  <c r="DM1431" i="46"/>
  <c r="DN1423" i="46"/>
  <c r="DM1423" i="46"/>
  <c r="DM1415" i="46"/>
  <c r="DN1409" i="46"/>
  <c r="DM1407" i="46"/>
  <c r="DO1407" i="46" s="1"/>
  <c r="DM1406" i="46"/>
  <c r="DM1384" i="46"/>
  <c r="DN1536" i="46"/>
  <c r="DM1480" i="46"/>
  <c r="DM1472" i="46"/>
  <c r="DN1468" i="46"/>
  <c r="DM1462" i="46"/>
  <c r="DM1446" i="46"/>
  <c r="DN1390" i="46"/>
  <c r="DM1383" i="46"/>
  <c r="DN1379" i="46"/>
  <c r="DM1576" i="46"/>
  <c r="DM1568" i="46"/>
  <c r="DO1568" i="46" s="1"/>
  <c r="DN1567" i="46"/>
  <c r="DN1559" i="46"/>
  <c r="DM1552" i="46"/>
  <c r="DN1551" i="46"/>
  <c r="DN1543" i="46"/>
  <c r="DN1535" i="46"/>
  <c r="DM1528" i="46"/>
  <c r="DO1528" i="46" s="1"/>
  <c r="DM1520" i="46"/>
  <c r="DO1520" i="46" s="1"/>
  <c r="DK1511" i="46"/>
  <c r="DN1508" i="46"/>
  <c r="DK1503" i="46"/>
  <c r="DN1500" i="46"/>
  <c r="DN1492" i="46"/>
  <c r="DK1490" i="46"/>
  <c r="DF1487" i="46"/>
  <c r="DN1484" i="46"/>
  <c r="DK1482" i="46"/>
  <c r="DN1482" i="46" s="1"/>
  <c r="DN1481" i="46"/>
  <c r="DK1479" i="46"/>
  <c r="DN1473" i="46"/>
  <c r="DK1471" i="46"/>
  <c r="DF1468" i="46"/>
  <c r="DK1464" i="46"/>
  <c r="DN1464" i="46" s="1"/>
  <c r="DN1460" i="46"/>
  <c r="DF1460" i="46"/>
  <c r="DK1456" i="46"/>
  <c r="DN1452" i="46"/>
  <c r="DF1452" i="46"/>
  <c r="DK1448" i="46"/>
  <c r="DN1448" i="46" s="1"/>
  <c r="DF1444" i="46"/>
  <c r="DK1440" i="46"/>
  <c r="DM1438" i="46"/>
  <c r="DK1432" i="46"/>
  <c r="DN1432" i="46" s="1"/>
  <c r="DK1424" i="46"/>
  <c r="DM1422" i="46"/>
  <c r="DK1416" i="46"/>
  <c r="DM1414" i="46"/>
  <c r="DK1408" i="46"/>
  <c r="DM1575" i="46"/>
  <c r="DM1567" i="46"/>
  <c r="DM1559" i="46"/>
  <c r="DM1551" i="46"/>
  <c r="DM1543" i="46"/>
  <c r="DM1535" i="46"/>
  <c r="DM1509" i="46"/>
  <c r="DF1508" i="46"/>
  <c r="DM1508" i="46" s="1"/>
  <c r="DM1501" i="46"/>
  <c r="DO1501" i="46" s="1"/>
  <c r="DF1500" i="46"/>
  <c r="DM1500" i="46" s="1"/>
  <c r="DM1496" i="46"/>
  <c r="DF1492" i="46"/>
  <c r="DM1488" i="46"/>
  <c r="DF1484" i="46"/>
  <c r="DN1476" i="46"/>
  <c r="DM1465" i="46"/>
  <c r="DM1457" i="46"/>
  <c r="DM1449" i="46"/>
  <c r="DM1441" i="46"/>
  <c r="DM1433" i="46"/>
  <c r="DO1433" i="46" s="1"/>
  <c r="DM1425" i="46"/>
  <c r="DM1417" i="46"/>
  <c r="DM1409" i="46"/>
  <c r="DM1392" i="46"/>
  <c r="DN1374" i="46"/>
  <c r="DN1465" i="46"/>
  <c r="DN1457" i="46"/>
  <c r="DN1449" i="46"/>
  <c r="DN1441" i="46"/>
  <c r="DN1438" i="46"/>
  <c r="DN1437" i="46"/>
  <c r="DM1437" i="46"/>
  <c r="DN1430" i="46"/>
  <c r="DN1398" i="46"/>
  <c r="DM1391" i="46"/>
  <c r="DN1387" i="46"/>
  <c r="DN1493" i="46"/>
  <c r="DK1480" i="46"/>
  <c r="DN1480" i="46" s="1"/>
  <c r="DK1472" i="46"/>
  <c r="DN1472" i="46" s="1"/>
  <c r="DN1467" i="46"/>
  <c r="DK1463" i="46"/>
  <c r="DK1455" i="46"/>
  <c r="DK1447" i="46"/>
  <c r="DN1436" i="46"/>
  <c r="DF1436" i="46"/>
  <c r="DF1435" i="46"/>
  <c r="DN1428" i="46"/>
  <c r="DF1428" i="46"/>
  <c r="DM1428" i="46" s="1"/>
  <c r="DF1427" i="46"/>
  <c r="DN1420" i="46"/>
  <c r="DF1420" i="46"/>
  <c r="DM1420" i="46" s="1"/>
  <c r="DF1419" i="46"/>
  <c r="DM1419" i="46" s="1"/>
  <c r="DN1412" i="46"/>
  <c r="DF1412" i="46"/>
  <c r="DF1411" i="46"/>
  <c r="DM1411" i="46" s="1"/>
  <c r="DN1404" i="46"/>
  <c r="DM1376" i="46"/>
  <c r="DN1555" i="46"/>
  <c r="DN1539" i="46"/>
  <c r="DN1531" i="46"/>
  <c r="DN1523" i="46"/>
  <c r="DN1515" i="46"/>
  <c r="DO1515" i="46" s="1"/>
  <c r="DN1514" i="46"/>
  <c r="DM1512" i="46"/>
  <c r="DO1512" i="46" s="1"/>
  <c r="DF1511" i="46"/>
  <c r="DM1504" i="46"/>
  <c r="DO1504" i="46" s="1"/>
  <c r="DN1503" i="46"/>
  <c r="DF1503" i="46"/>
  <c r="DK1495" i="46"/>
  <c r="DF1493" i="46"/>
  <c r="DK1487" i="46"/>
  <c r="DF1485" i="46"/>
  <c r="DN1479" i="46"/>
  <c r="DF1479" i="46"/>
  <c r="DN1475" i="46"/>
  <c r="DF1471" i="46"/>
  <c r="DM1464" i="46"/>
  <c r="DK1462" i="46"/>
  <c r="DM1456" i="46"/>
  <c r="DN1456" i="46"/>
  <c r="DK1454" i="46"/>
  <c r="DK1446" i="46"/>
  <c r="DM1440" i="46"/>
  <c r="DO1434" i="46"/>
  <c r="DM1432" i="46"/>
  <c r="DM1416" i="46"/>
  <c r="DM1408" i="46"/>
  <c r="DM1400" i="46"/>
  <c r="DM1375" i="46"/>
  <c r="DN1371" i="46"/>
  <c r="DM1514" i="46"/>
  <c r="DK1496" i="46"/>
  <c r="DK1488" i="46"/>
  <c r="DN1488" i="46" s="1"/>
  <c r="DF1469" i="46"/>
  <c r="DN1442" i="46"/>
  <c r="DN1435" i="46"/>
  <c r="DN1419" i="46"/>
  <c r="DN1411" i="46"/>
  <c r="DM1399" i="46"/>
  <c r="DM1398" i="46"/>
  <c r="DN1395" i="46"/>
  <c r="DN1355" i="46"/>
  <c r="DN1405" i="46"/>
  <c r="DN1393" i="46"/>
  <c r="DN1377" i="46"/>
  <c r="DM1352" i="46"/>
  <c r="DM1344" i="46"/>
  <c r="DN1343" i="46"/>
  <c r="DN1334" i="46"/>
  <c r="DO1334" i="46" s="1"/>
  <c r="DN1327" i="46"/>
  <c r="DN1316" i="46"/>
  <c r="DN1314" i="46"/>
  <c r="DM1311" i="46"/>
  <c r="DN1295" i="46"/>
  <c r="DM1282" i="46"/>
  <c r="DN1282" i="46"/>
  <c r="DM1279" i="46"/>
  <c r="DN1263" i="46"/>
  <c r="DN1252" i="46"/>
  <c r="DM1250" i="46"/>
  <c r="DM1224" i="46"/>
  <c r="DN1224" i="46"/>
  <c r="DM1213" i="46"/>
  <c r="DN1211" i="46"/>
  <c r="DM1204" i="46"/>
  <c r="DN1187" i="46"/>
  <c r="DN1116" i="46"/>
  <c r="DM1113" i="46"/>
  <c r="DN1100" i="46"/>
  <c r="DN1469" i="46"/>
  <c r="DN1461" i="46"/>
  <c r="DN1453" i="46"/>
  <c r="DN1429" i="46"/>
  <c r="DN1421" i="46"/>
  <c r="DN1413" i="46"/>
  <c r="DK1397" i="46"/>
  <c r="DK1389" i="46"/>
  <c r="DK1381" i="46"/>
  <c r="DK1373" i="46"/>
  <c r="DN1373" i="46" s="1"/>
  <c r="DF1363" i="46"/>
  <c r="DM1363" i="46" s="1"/>
  <c r="DF1355" i="46"/>
  <c r="DN1348" i="46"/>
  <c r="DF1347" i="46"/>
  <c r="DM1347" i="46" s="1"/>
  <c r="DN1340" i="46"/>
  <c r="DF1339" i="46"/>
  <c r="DM1339" i="46" s="1"/>
  <c r="DO1339" i="46" s="1"/>
  <c r="DM1332" i="46"/>
  <c r="DM1325" i="46"/>
  <c r="DM1300" i="46"/>
  <c r="DN1294" i="46"/>
  <c r="DN1275" i="46"/>
  <c r="DM1268" i="46"/>
  <c r="DN1262" i="46"/>
  <c r="DN1229" i="46"/>
  <c r="DO1229" i="46" s="1"/>
  <c r="DN1223" i="46"/>
  <c r="DM1214" i="46"/>
  <c r="DM1469" i="46"/>
  <c r="DM1461" i="46"/>
  <c r="DM1453" i="46"/>
  <c r="DM1445" i="46"/>
  <c r="DM1429" i="46"/>
  <c r="DM1421" i="46"/>
  <c r="DM1413" i="46"/>
  <c r="DN1400" i="46"/>
  <c r="DN1392" i="46"/>
  <c r="DN1384" i="46"/>
  <c r="DN1376" i="46"/>
  <c r="DF1338" i="46"/>
  <c r="DM1335" i="46"/>
  <c r="DN1326" i="46"/>
  <c r="DO1326" i="46" s="1"/>
  <c r="DN1319" i="46"/>
  <c r="DF1313" i="46"/>
  <c r="DK1308" i="46"/>
  <c r="DN1306" i="46"/>
  <c r="DF1306" i="46"/>
  <c r="DM1303" i="46"/>
  <c r="DF1281" i="46"/>
  <c r="DK1276" i="46"/>
  <c r="DN1274" i="46"/>
  <c r="DF1274" i="46"/>
  <c r="DM1274" i="46" s="1"/>
  <c r="DM1271" i="46"/>
  <c r="DN1255" i="46"/>
  <c r="DF1249" i="46"/>
  <c r="DM1248" i="46"/>
  <c r="DK1244" i="46"/>
  <c r="DN1242" i="46"/>
  <c r="DF1242" i="46"/>
  <c r="DM1242" i="46" s="1"/>
  <c r="DM1239" i="46"/>
  <c r="DN1208" i="46"/>
  <c r="DF1198" i="46"/>
  <c r="DK1195" i="46"/>
  <c r="DM1189" i="46"/>
  <c r="DN1184" i="46"/>
  <c r="DN1402" i="46"/>
  <c r="DM1386" i="46"/>
  <c r="DN1386" i="46"/>
  <c r="DM1378" i="46"/>
  <c r="DN1378" i="46"/>
  <c r="DN1366" i="46"/>
  <c r="DN1358" i="46"/>
  <c r="DO1358" i="46" s="1"/>
  <c r="DM1354" i="46"/>
  <c r="DM1346" i="46"/>
  <c r="DN1338" i="46"/>
  <c r="DM1337" i="46"/>
  <c r="DO1337" i="46" s="1"/>
  <c r="DN1331" i="46"/>
  <c r="DF1331" i="46"/>
  <c r="DM1324" i="46"/>
  <c r="DN1318" i="46"/>
  <c r="DO1318" i="46" s="1"/>
  <c r="DM1317" i="46"/>
  <c r="DN1299" i="46"/>
  <c r="DO1299" i="46" s="1"/>
  <c r="DN1286" i="46"/>
  <c r="DM1273" i="46"/>
  <c r="DN1267" i="46"/>
  <c r="DM1260" i="46"/>
  <c r="DN1254" i="46"/>
  <c r="DO1254" i="46" s="1"/>
  <c r="DM1241" i="46"/>
  <c r="DN1225" i="46"/>
  <c r="DM1212" i="46"/>
  <c r="DM1187" i="46"/>
  <c r="DN1394" i="46"/>
  <c r="DM1394" i="46"/>
  <c r="DN1370" i="46"/>
  <c r="DM1370" i="46"/>
  <c r="DN1362" i="46"/>
  <c r="DN1354" i="46"/>
  <c r="DN1332" i="46"/>
  <c r="DM1330" i="46"/>
  <c r="DN1330" i="46"/>
  <c r="DM1327" i="46"/>
  <c r="DN1311" i="46"/>
  <c r="DN1300" i="46"/>
  <c r="DM1298" i="46"/>
  <c r="DN1298" i="46"/>
  <c r="DM1295" i="46"/>
  <c r="DN1268" i="46"/>
  <c r="DM1266" i="46"/>
  <c r="DN1266" i="46"/>
  <c r="DN1247" i="46"/>
  <c r="DN1234" i="46"/>
  <c r="DN1231" i="46"/>
  <c r="DM1231" i="46"/>
  <c r="DM1206" i="46"/>
  <c r="DO1206" i="46" s="1"/>
  <c r="DM1197" i="46"/>
  <c r="DN1192" i="46"/>
  <c r="DM1403" i="46"/>
  <c r="DM1397" i="46"/>
  <c r="DK1396" i="46"/>
  <c r="DK1388" i="46"/>
  <c r="DM1381" i="46"/>
  <c r="DN1381" i="46"/>
  <c r="DK1380" i="46"/>
  <c r="DK1372" i="46"/>
  <c r="DK1365" i="46"/>
  <c r="DK1357" i="46"/>
  <c r="DN1323" i="46"/>
  <c r="DM1316" i="46"/>
  <c r="DN1310" i="46"/>
  <c r="DN1291" i="46"/>
  <c r="DM1284" i="46"/>
  <c r="DN1259" i="46"/>
  <c r="DM1252" i="46"/>
  <c r="DN1246" i="46"/>
  <c r="DO1246" i="46" s="1"/>
  <c r="DN1203" i="46"/>
  <c r="DM1196" i="46"/>
  <c r="DN1169" i="46"/>
  <c r="DN1424" i="46"/>
  <c r="DN1416" i="46"/>
  <c r="DN1408" i="46"/>
  <c r="DK1399" i="46"/>
  <c r="DM1395" i="46"/>
  <c r="DK1391" i="46"/>
  <c r="DM1387" i="46"/>
  <c r="DK1383" i="46"/>
  <c r="DM1379" i="46"/>
  <c r="DK1375" i="46"/>
  <c r="DM1371" i="46"/>
  <c r="DN1369" i="46"/>
  <c r="DF1369" i="46"/>
  <c r="DM1367" i="46"/>
  <c r="DF1361" i="46"/>
  <c r="DM1359" i="46"/>
  <c r="DF1329" i="46"/>
  <c r="DM1328" i="46"/>
  <c r="DK1324" i="46"/>
  <c r="DF1322" i="46"/>
  <c r="DM1319" i="46"/>
  <c r="DN1303" i="46"/>
  <c r="DF1297" i="46"/>
  <c r="DK1292" i="46"/>
  <c r="DN1290" i="46"/>
  <c r="DF1290" i="46"/>
  <c r="DM1290" i="46" s="1"/>
  <c r="DM1287" i="46"/>
  <c r="DN1271" i="46"/>
  <c r="DF1265" i="46"/>
  <c r="DK1260" i="46"/>
  <c r="DN1258" i="46"/>
  <c r="DF1258" i="46"/>
  <c r="DM1255" i="46"/>
  <c r="DN1239" i="46"/>
  <c r="DF1233" i="46"/>
  <c r="DK1228" i="46"/>
  <c r="DN1228" i="46" s="1"/>
  <c r="DM1226" i="46"/>
  <c r="DM1405" i="46"/>
  <c r="DN1401" i="46"/>
  <c r="DF1401" i="46"/>
  <c r="DF1393" i="46"/>
  <c r="DM1390" i="46"/>
  <c r="DN1385" i="46"/>
  <c r="DF1385" i="46"/>
  <c r="DF1377" i="46"/>
  <c r="DM1374" i="46"/>
  <c r="DN1361" i="46"/>
  <c r="DN1352" i="46"/>
  <c r="DK1349" i="46"/>
  <c r="DN1344" i="46"/>
  <c r="DK1341" i="46"/>
  <c r="DM1321" i="46"/>
  <c r="DO1321" i="46" s="1"/>
  <c r="DK1317" i="46"/>
  <c r="DN1315" i="46"/>
  <c r="DN1302" i="46"/>
  <c r="DO1302" i="46" s="1"/>
  <c r="DM1289" i="46"/>
  <c r="DO1289" i="46" s="1"/>
  <c r="DK1285" i="46"/>
  <c r="DN1283" i="46"/>
  <c r="DO1283" i="46" s="1"/>
  <c r="DM1276" i="46"/>
  <c r="DN1270" i="46"/>
  <c r="DO1270" i="46" s="1"/>
  <c r="DM1257" i="46"/>
  <c r="DO1257" i="46" s="1"/>
  <c r="DK1253" i="46"/>
  <c r="DM1244" i="46"/>
  <c r="DN1237" i="46"/>
  <c r="DO1237" i="46" s="1"/>
  <c r="DM1205" i="46"/>
  <c r="DN1200" i="46"/>
  <c r="DM1190" i="46"/>
  <c r="DM1180" i="46"/>
  <c r="DM1336" i="46"/>
  <c r="DM1320" i="46"/>
  <c r="DO1320" i="46" s="1"/>
  <c r="DM1312" i="46"/>
  <c r="DO1312" i="46" s="1"/>
  <c r="DM1296" i="46"/>
  <c r="DO1296" i="46" s="1"/>
  <c r="DM1288" i="46"/>
  <c r="DM1280" i="46"/>
  <c r="DO1280" i="46" s="1"/>
  <c r="DM1272" i="46"/>
  <c r="DM1264" i="46"/>
  <c r="DM1256" i="46"/>
  <c r="DO1256" i="46" s="1"/>
  <c r="DM1240" i="46"/>
  <c r="DM1232" i="46"/>
  <c r="DO1232" i="46" s="1"/>
  <c r="DF1223" i="46"/>
  <c r="DM1223" i="46" s="1"/>
  <c r="DO1223" i="46" s="1"/>
  <c r="DN1167" i="46"/>
  <c r="DK1162" i="46"/>
  <c r="DM1157" i="46"/>
  <c r="DK1155" i="46"/>
  <c r="DK1148" i="46"/>
  <c r="DN1134" i="46"/>
  <c r="DK1218" i="46"/>
  <c r="DN1215" i="46"/>
  <c r="DF1193" i="46"/>
  <c r="DF1185" i="46"/>
  <c r="DN1183" i="46"/>
  <c r="DK1178" i="46"/>
  <c r="DN1175" i="46"/>
  <c r="DK1171" i="46"/>
  <c r="DF1167" i="46"/>
  <c r="DM1167" i="46" s="1"/>
  <c r="DO1167" i="46" s="1"/>
  <c r="DF1151" i="46"/>
  <c r="DN1147" i="46"/>
  <c r="DN1357" i="46"/>
  <c r="DN1333" i="46"/>
  <c r="DN1309" i="46"/>
  <c r="DO1309" i="46" s="1"/>
  <c r="DN1293" i="46"/>
  <c r="DO1293" i="46" s="1"/>
  <c r="DN1277" i="46"/>
  <c r="DN1269" i="46"/>
  <c r="DO1269" i="46" s="1"/>
  <c r="DN1261" i="46"/>
  <c r="DO1261" i="46" s="1"/>
  <c r="DN1253" i="46"/>
  <c r="DM1216" i="46"/>
  <c r="DO1216" i="46" s="1"/>
  <c r="DF1215" i="46"/>
  <c r="DM1215" i="46" s="1"/>
  <c r="DK1212" i="46"/>
  <c r="DN1212" i="46" s="1"/>
  <c r="DK1204" i="46"/>
  <c r="DN1204" i="46" s="1"/>
  <c r="DK1196" i="46"/>
  <c r="DK1188" i="46"/>
  <c r="DN1188" i="46" s="1"/>
  <c r="DF1183" i="46"/>
  <c r="DM1183" i="46" s="1"/>
  <c r="DF1177" i="46"/>
  <c r="DF1175" i="46"/>
  <c r="DF1160" i="46"/>
  <c r="DM1160" i="46" s="1"/>
  <c r="DM1156" i="46"/>
  <c r="DM1153" i="46"/>
  <c r="DM1150" i="46"/>
  <c r="DN1150" i="46"/>
  <c r="DK1226" i="46"/>
  <c r="DN1226" i="46" s="1"/>
  <c r="DK1213" i="46"/>
  <c r="DN1210" i="46"/>
  <c r="DF1210" i="46"/>
  <c r="DN1207" i="46"/>
  <c r="DK1205" i="46"/>
  <c r="DN1205" i="46" s="1"/>
  <c r="DN1202" i="46"/>
  <c r="DF1202" i="46"/>
  <c r="DN1199" i="46"/>
  <c r="DK1197" i="46"/>
  <c r="DN1197" i="46" s="1"/>
  <c r="DF1194" i="46"/>
  <c r="DK1189" i="46"/>
  <c r="DN1189" i="46" s="1"/>
  <c r="DN1186" i="46"/>
  <c r="DF1186" i="46"/>
  <c r="DN1182" i="46"/>
  <c r="DK1179" i="46"/>
  <c r="DM1166" i="46"/>
  <c r="DO1166" i="46" s="1"/>
  <c r="DM1135" i="46"/>
  <c r="DN1124" i="46"/>
  <c r="DN1108" i="46"/>
  <c r="DM1105" i="46"/>
  <c r="DO1105" i="46" s="1"/>
  <c r="DN1251" i="46"/>
  <c r="DN1243" i="46"/>
  <c r="DO1243" i="46" s="1"/>
  <c r="DN1235" i="46"/>
  <c r="DN1227" i="46"/>
  <c r="DO1227" i="46" s="1"/>
  <c r="DN1222" i="46"/>
  <c r="DN1221" i="46"/>
  <c r="DO1221" i="46" s="1"/>
  <c r="DN1220" i="46"/>
  <c r="DM1211" i="46"/>
  <c r="DF1207" i="46"/>
  <c r="DM1207" i="46" s="1"/>
  <c r="DF1199" i="46"/>
  <c r="DM1195" i="46"/>
  <c r="DF1191" i="46"/>
  <c r="DM1191" i="46" s="1"/>
  <c r="DK1172" i="46"/>
  <c r="DN1172" i="46" s="1"/>
  <c r="DF1169" i="46"/>
  <c r="DK1163" i="46"/>
  <c r="DK1154" i="46"/>
  <c r="DN1154" i="46" s="1"/>
  <c r="DM1145" i="46"/>
  <c r="DK1140" i="46"/>
  <c r="DO1137" i="46"/>
  <c r="DK1132" i="46"/>
  <c r="DM1219" i="46"/>
  <c r="DN1218" i="46"/>
  <c r="DF1218" i="46"/>
  <c r="DM1208" i="46"/>
  <c r="DM1200" i="46"/>
  <c r="DM1192" i="46"/>
  <c r="DM1184" i="46"/>
  <c r="DM1176" i="46"/>
  <c r="DN1176" i="46"/>
  <c r="DK1170" i="46"/>
  <c r="DN1159" i="46"/>
  <c r="DF1159" i="46"/>
  <c r="DK1156" i="46"/>
  <c r="DN1143" i="46"/>
  <c r="DN1168" i="46"/>
  <c r="DM1161" i="46"/>
  <c r="DM1158" i="46"/>
  <c r="DM1152" i="46"/>
  <c r="DM1138" i="46"/>
  <c r="DM1130" i="46"/>
  <c r="DK1157" i="46"/>
  <c r="DK1149" i="46"/>
  <c r="DN1145" i="46"/>
  <c r="DK1138" i="46"/>
  <c r="DK1135" i="46"/>
  <c r="DM1134" i="46"/>
  <c r="DK1130" i="46"/>
  <c r="DM1120" i="46"/>
  <c r="DK1119" i="46"/>
  <c r="DM1112" i="46"/>
  <c r="DK1111" i="46"/>
  <c r="DM1104" i="46"/>
  <c r="DK1103" i="46"/>
  <c r="DM1096" i="46"/>
  <c r="DK1095" i="46"/>
  <c r="DM1089" i="46"/>
  <c r="DM1086" i="46"/>
  <c r="DM1081" i="46"/>
  <c r="DO1081" i="46" s="1"/>
  <c r="DM1073" i="46"/>
  <c r="DM1070" i="46"/>
  <c r="DM1065" i="46"/>
  <c r="DO1065" i="46" s="1"/>
  <c r="DM1062" i="46"/>
  <c r="DM1057" i="46"/>
  <c r="DO1057" i="46" s="1"/>
  <c r="DM1054" i="46"/>
  <c r="DM1049" i="46"/>
  <c r="DO1049" i="46" s="1"/>
  <c r="DM1046" i="46"/>
  <c r="DM1038" i="46"/>
  <c r="DM1033" i="46"/>
  <c r="DO1033" i="46" s="1"/>
  <c r="DM1030" i="46"/>
  <c r="DM1017" i="46"/>
  <c r="DN1004" i="46"/>
  <c r="DN1002" i="46"/>
  <c r="DM996" i="46"/>
  <c r="DF1162" i="46"/>
  <c r="DM1155" i="46"/>
  <c r="DF1154" i="46"/>
  <c r="DK1141" i="46"/>
  <c r="DN1122" i="46"/>
  <c r="DF1122" i="46"/>
  <c r="DM1122" i="46" s="1"/>
  <c r="DN1114" i="46"/>
  <c r="DF1114" i="46"/>
  <c r="DM1114" i="46" s="1"/>
  <c r="DN1106" i="46"/>
  <c r="DF1106" i="46"/>
  <c r="DM1106" i="46" s="1"/>
  <c r="DN1098" i="46"/>
  <c r="DF1098" i="46"/>
  <c r="DM1098" i="46" s="1"/>
  <c r="DM992" i="46"/>
  <c r="DO992" i="46" s="1"/>
  <c r="DK1160" i="46"/>
  <c r="DN1160" i="46" s="1"/>
  <c r="DK1152" i="46"/>
  <c r="DN1152" i="46" s="1"/>
  <c r="DK1133" i="46"/>
  <c r="DM1125" i="46"/>
  <c r="DN1088" i="46"/>
  <c r="DN1087" i="46"/>
  <c r="DN1080" i="46"/>
  <c r="DN1072" i="46"/>
  <c r="DN1071" i="46"/>
  <c r="DN1056" i="46"/>
  <c r="DN1055" i="46"/>
  <c r="DM1053" i="46"/>
  <c r="DN1048" i="46"/>
  <c r="DN1047" i="46"/>
  <c r="DN1040" i="46"/>
  <c r="DN1039" i="46"/>
  <c r="DN1032" i="46"/>
  <c r="DN1024" i="46"/>
  <c r="DN1007" i="46"/>
  <c r="DN994" i="46"/>
  <c r="DF1148" i="46"/>
  <c r="DF1140" i="46"/>
  <c r="DF1132" i="46"/>
  <c r="DM1088" i="46"/>
  <c r="DM1080" i="46"/>
  <c r="DN1078" i="46"/>
  <c r="DM1072" i="46"/>
  <c r="DN1070" i="46"/>
  <c r="DM1064" i="46"/>
  <c r="DN1062" i="46"/>
  <c r="DM1056" i="46"/>
  <c r="DN1054" i="46"/>
  <c r="DM1048" i="46"/>
  <c r="DN1046" i="46"/>
  <c r="DM1040" i="46"/>
  <c r="DN1038" i="46"/>
  <c r="DN1034" i="46"/>
  <c r="DM1032" i="46"/>
  <c r="DN1030" i="46"/>
  <c r="DM1024" i="46"/>
  <c r="DN1022" i="46"/>
  <c r="DM1016" i="46"/>
  <c r="DN1014" i="46"/>
  <c r="DM1008" i="46"/>
  <c r="DM1092" i="46"/>
  <c r="DO1092" i="46" s="1"/>
  <c r="DN1089" i="46"/>
  <c r="DM1084" i="46"/>
  <c r="DM1076" i="46"/>
  <c r="DM1060" i="46"/>
  <c r="DM1052" i="46"/>
  <c r="DM1044" i="46"/>
  <c r="DM1036" i="46"/>
  <c r="DM1028" i="46"/>
  <c r="DM1020" i="46"/>
  <c r="DM1012" i="46"/>
  <c r="DN1006" i="46"/>
  <c r="DM983" i="46"/>
  <c r="DN1146" i="46"/>
  <c r="DM1141" i="46"/>
  <c r="DN1141" i="46"/>
  <c r="DF1124" i="46"/>
  <c r="DF1116" i="46"/>
  <c r="DF1108" i="46"/>
  <c r="DF1100" i="46"/>
  <c r="DN1091" i="46"/>
  <c r="DN1084" i="46"/>
  <c r="DN1083" i="46"/>
  <c r="DN1076" i="46"/>
  <c r="DN1075" i="46"/>
  <c r="DN1068" i="46"/>
  <c r="DN1067" i="46"/>
  <c r="DN1060" i="46"/>
  <c r="DN1059" i="46"/>
  <c r="DN1052" i="46"/>
  <c r="DN1051" i="46"/>
  <c r="DN1044" i="46"/>
  <c r="DN1043" i="46"/>
  <c r="DN1036" i="46"/>
  <c r="DN1035" i="46"/>
  <c r="DN1020" i="46"/>
  <c r="DN1019" i="46"/>
  <c r="DN1012" i="46"/>
  <c r="DN1011" i="46"/>
  <c r="DO1003" i="46"/>
  <c r="DN1000" i="46"/>
  <c r="DF1146" i="46"/>
  <c r="DM1146" i="46" s="1"/>
  <c r="DM1142" i="46"/>
  <c r="DM1139" i="46"/>
  <c r="DM1136" i="46"/>
  <c r="DN1133" i="46"/>
  <c r="DF1133" i="46"/>
  <c r="DM1133" i="46" s="1"/>
  <c r="DM1131" i="46"/>
  <c r="DK1125" i="46"/>
  <c r="DN1123" i="46"/>
  <c r="DM1123" i="46"/>
  <c r="DK1117" i="46"/>
  <c r="DN1115" i="46"/>
  <c r="DM1115" i="46"/>
  <c r="DK1109" i="46"/>
  <c r="DN1107" i="46"/>
  <c r="DM1107" i="46"/>
  <c r="DK1101" i="46"/>
  <c r="DN1099" i="46"/>
  <c r="DK1093" i="46"/>
  <c r="DM1087" i="46"/>
  <c r="DK1085" i="46"/>
  <c r="DM1079" i="46"/>
  <c r="DK1077" i="46"/>
  <c r="DM1071" i="46"/>
  <c r="DK1069" i="46"/>
  <c r="DM1063" i="46"/>
  <c r="DK1061" i="46"/>
  <c r="DM1055" i="46"/>
  <c r="DK1053" i="46"/>
  <c r="DM1047" i="46"/>
  <c r="DK1045" i="46"/>
  <c r="DM1039" i="46"/>
  <c r="DK1037" i="46"/>
  <c r="DM1031" i="46"/>
  <c r="DK1029" i="46"/>
  <c r="DM1023" i="46"/>
  <c r="DO1023" i="46" s="1"/>
  <c r="DK1021" i="46"/>
  <c r="DM1015" i="46"/>
  <c r="DO1015" i="46" s="1"/>
  <c r="DK1013" i="46"/>
  <c r="DM1007" i="46"/>
  <c r="DO1007" i="46" s="1"/>
  <c r="DM987" i="46"/>
  <c r="DO980" i="46"/>
  <c r="DM1147" i="46"/>
  <c r="DO1147" i="46" s="1"/>
  <c r="DK1127" i="46"/>
  <c r="DN1120" i="46"/>
  <c r="DM1118" i="46"/>
  <c r="DN1112" i="46"/>
  <c r="DM1110" i="46"/>
  <c r="DN1104" i="46"/>
  <c r="DM1102" i="46"/>
  <c r="DN1096" i="46"/>
  <c r="DM1094" i="46"/>
  <c r="DO1094" i="46" s="1"/>
  <c r="DM1090" i="46"/>
  <c r="DM1082" i="46"/>
  <c r="DN1082" i="46"/>
  <c r="DM1074" i="46"/>
  <c r="DN1074" i="46"/>
  <c r="DM1066" i="46"/>
  <c r="DN1066" i="46"/>
  <c r="DM1058" i="46"/>
  <c r="DN1058" i="46"/>
  <c r="DM1050" i="46"/>
  <c r="DN1050" i="46"/>
  <c r="DM1042" i="46"/>
  <c r="DN1042" i="46"/>
  <c r="DM1034" i="46"/>
  <c r="DM1026" i="46"/>
  <c r="DO1026" i="46" s="1"/>
  <c r="DM1018" i="46"/>
  <c r="DN1018" i="46"/>
  <c r="DM1010" i="46"/>
  <c r="DN1010" i="46"/>
  <c r="DM1005" i="46"/>
  <c r="DO1005" i="46" s="1"/>
  <c r="DM1091" i="46"/>
  <c r="DM1075" i="46"/>
  <c r="DM1067" i="46"/>
  <c r="DO1067" i="46" s="1"/>
  <c r="DM1059" i="46"/>
  <c r="DM1051" i="46"/>
  <c r="DM1043" i="46"/>
  <c r="DM1035" i="46"/>
  <c r="DO1035" i="46" s="1"/>
  <c r="DM1019" i="46"/>
  <c r="DM1011" i="46"/>
  <c r="DK996" i="46"/>
  <c r="DN995" i="46"/>
  <c r="DK988" i="46"/>
  <c r="DN987" i="46"/>
  <c r="DK984" i="46"/>
  <c r="DN983" i="46"/>
  <c r="DK976" i="46"/>
  <c r="DM968" i="46"/>
  <c r="DF965" i="46"/>
  <c r="DM960" i="46"/>
  <c r="DF957" i="46"/>
  <c r="DM952" i="46"/>
  <c r="DF949" i="46"/>
  <c r="DM936" i="46"/>
  <c r="DM923" i="46"/>
  <c r="DN907" i="46"/>
  <c r="DM891" i="46"/>
  <c r="DN888" i="46"/>
  <c r="DM782" i="46"/>
  <c r="DO782" i="46" s="1"/>
  <c r="DM744" i="46"/>
  <c r="DN981" i="46"/>
  <c r="DN973" i="46"/>
  <c r="DM971" i="46"/>
  <c r="DM963" i="46"/>
  <c r="DM955" i="46"/>
  <c r="DK948" i="46"/>
  <c r="DM947" i="46"/>
  <c r="DF941" i="46"/>
  <c r="DK940" i="46"/>
  <c r="DM939" i="46"/>
  <c r="DN933" i="46"/>
  <c r="DO933" i="46" s="1"/>
  <c r="DN929" i="46"/>
  <c r="DF929" i="46"/>
  <c r="DK924" i="46"/>
  <c r="DN922" i="46"/>
  <c r="DK917" i="46"/>
  <c r="DM911" i="46"/>
  <c r="DF904" i="46"/>
  <c r="DN901" i="46"/>
  <c r="DO901" i="46" s="1"/>
  <c r="DN897" i="46"/>
  <c r="DF897" i="46"/>
  <c r="DK892" i="46"/>
  <c r="DN890" i="46"/>
  <c r="DK885" i="46"/>
  <c r="DN885" i="46" s="1"/>
  <c r="DM855" i="46"/>
  <c r="DO850" i="46"/>
  <c r="DN998" i="46"/>
  <c r="DN990" i="46"/>
  <c r="DM985" i="46"/>
  <c r="DO956" i="46"/>
  <c r="DN931" i="46"/>
  <c r="DM915" i="46"/>
  <c r="DN912" i="46"/>
  <c r="DN899" i="46"/>
  <c r="DM883" i="46"/>
  <c r="DM878" i="46"/>
  <c r="DN878" i="46"/>
  <c r="DN861" i="46"/>
  <c r="DM861" i="46"/>
  <c r="DN751" i="46"/>
  <c r="DN144" i="46"/>
  <c r="DO144" i="46" s="1"/>
  <c r="DM999" i="46"/>
  <c r="DF998" i="46"/>
  <c r="DF993" i="46"/>
  <c r="DF990" i="46"/>
  <c r="DK968" i="46"/>
  <c r="DN962" i="46"/>
  <c r="DK960" i="46"/>
  <c r="DN954" i="46"/>
  <c r="DK952" i="46"/>
  <c r="DN946" i="46"/>
  <c r="DN942" i="46"/>
  <c r="DN938" i="46"/>
  <c r="DN936" i="46"/>
  <c r="DM935" i="46"/>
  <c r="DO935" i="46" s="1"/>
  <c r="DF928" i="46"/>
  <c r="DN925" i="46"/>
  <c r="DO925" i="46" s="1"/>
  <c r="DM921" i="46"/>
  <c r="DN921" i="46"/>
  <c r="DK916" i="46"/>
  <c r="DN914" i="46"/>
  <c r="DF896" i="46"/>
  <c r="DN893" i="46"/>
  <c r="DO893" i="46" s="1"/>
  <c r="DM889" i="46"/>
  <c r="DN889" i="46"/>
  <c r="DM886" i="46"/>
  <c r="DK944" i="46"/>
  <c r="DN923" i="46"/>
  <c r="DM907" i="46"/>
  <c r="DN891" i="46"/>
  <c r="DM881" i="46"/>
  <c r="DM847" i="46"/>
  <c r="DN839" i="46"/>
  <c r="DM818" i="46"/>
  <c r="DN1109" i="46"/>
  <c r="DO1109" i="46" s="1"/>
  <c r="DN1101" i="46"/>
  <c r="DN1069" i="46"/>
  <c r="DN1045" i="46"/>
  <c r="DO1045" i="46" s="1"/>
  <c r="DN1029" i="46"/>
  <c r="DN1021" i="46"/>
  <c r="DO1021" i="46" s="1"/>
  <c r="DN1013" i="46"/>
  <c r="DO1013" i="46" s="1"/>
  <c r="DF997" i="46"/>
  <c r="DM997" i="46" s="1"/>
  <c r="DF989" i="46"/>
  <c r="DN982" i="46"/>
  <c r="DN974" i="46"/>
  <c r="DK971" i="46"/>
  <c r="DK963" i="46"/>
  <c r="DK955" i="46"/>
  <c r="DK947" i="46"/>
  <c r="DK939" i="46"/>
  <c r="DN928" i="46"/>
  <c r="DM927" i="46"/>
  <c r="DF920" i="46"/>
  <c r="DN917" i="46"/>
  <c r="DF913" i="46"/>
  <c r="DK908" i="46"/>
  <c r="DM906" i="46"/>
  <c r="DF888" i="46"/>
  <c r="DM887" i="46"/>
  <c r="DN823" i="46"/>
  <c r="DN778" i="46"/>
  <c r="DM1002" i="46"/>
  <c r="DO1002" i="46" s="1"/>
  <c r="DN1001" i="46"/>
  <c r="DF1001" i="46"/>
  <c r="DN986" i="46"/>
  <c r="DM986" i="46"/>
  <c r="DK985" i="46"/>
  <c r="DF984" i="46"/>
  <c r="DF982" i="46"/>
  <c r="DK979" i="46"/>
  <c r="DN978" i="46"/>
  <c r="DK977" i="46"/>
  <c r="DF976" i="46"/>
  <c r="DF974" i="46"/>
  <c r="DM974" i="46" s="1"/>
  <c r="DM969" i="46"/>
  <c r="DN969" i="46"/>
  <c r="DF969" i="46"/>
  <c r="DN961" i="46"/>
  <c r="DF961" i="46"/>
  <c r="DM953" i="46"/>
  <c r="DN953" i="46"/>
  <c r="DF953" i="46"/>
  <c r="DN945" i="46"/>
  <c r="DF945" i="46"/>
  <c r="DM937" i="46"/>
  <c r="DN937" i="46"/>
  <c r="DF937" i="46"/>
  <c r="DM931" i="46"/>
  <c r="DN915" i="46"/>
  <c r="DM899" i="46"/>
  <c r="DO899" i="46" s="1"/>
  <c r="DN896" i="46"/>
  <c r="DN883" i="46"/>
  <c r="DM869" i="46"/>
  <c r="DM863" i="46"/>
  <c r="DN809" i="46"/>
  <c r="DN997" i="46"/>
  <c r="DN989" i="46"/>
  <c r="DM979" i="46"/>
  <c r="DM966" i="46"/>
  <c r="DN966" i="46"/>
  <c r="DM958" i="46"/>
  <c r="DN958" i="46"/>
  <c r="DM950" i="46"/>
  <c r="DN950" i="46"/>
  <c r="DM942" i="46"/>
  <c r="DN920" i="46"/>
  <c r="DF912" i="46"/>
  <c r="DN909" i="46"/>
  <c r="DO909" i="46" s="1"/>
  <c r="DM905" i="46"/>
  <c r="DN905" i="46"/>
  <c r="DN886" i="46"/>
  <c r="DM844" i="46"/>
  <c r="DO828" i="46"/>
  <c r="DM978" i="46"/>
  <c r="DO978" i="46" s="1"/>
  <c r="DM970" i="46"/>
  <c r="DM962" i="46"/>
  <c r="DM954" i="46"/>
  <c r="DM946" i="46"/>
  <c r="DM938" i="46"/>
  <c r="DM930" i="46"/>
  <c r="DM922" i="46"/>
  <c r="DM914" i="46"/>
  <c r="DM898" i="46"/>
  <c r="DM890" i="46"/>
  <c r="DO890" i="46" s="1"/>
  <c r="DF880" i="46"/>
  <c r="DN877" i="46"/>
  <c r="DN843" i="46"/>
  <c r="DK816" i="46"/>
  <c r="DN814" i="46"/>
  <c r="DM814" i="46"/>
  <c r="DK800" i="46"/>
  <c r="DN793" i="46"/>
  <c r="DO793" i="46" s="1"/>
  <c r="DN768" i="46"/>
  <c r="DM733" i="46"/>
  <c r="DN693" i="46"/>
  <c r="DF877" i="46"/>
  <c r="DM877" i="46" s="1"/>
  <c r="DK872" i="46"/>
  <c r="DN871" i="46"/>
  <c r="DN869" i="46"/>
  <c r="DK864" i="46"/>
  <c r="DN863" i="46"/>
  <c r="DK856" i="46"/>
  <c r="DN855" i="46"/>
  <c r="DN853" i="46"/>
  <c r="DK848" i="46"/>
  <c r="DN847" i="46"/>
  <c r="DN845" i="46"/>
  <c r="DF845" i="46"/>
  <c r="DM845" i="46" s="1"/>
  <c r="DN841" i="46"/>
  <c r="DN837" i="46"/>
  <c r="DF837" i="46"/>
  <c r="DM835" i="46"/>
  <c r="DO835" i="46" s="1"/>
  <c r="DN833" i="46"/>
  <c r="DO833" i="46" s="1"/>
  <c r="DN829" i="46"/>
  <c r="DF829" i="46"/>
  <c r="DM827" i="46"/>
  <c r="DO827" i="46" s="1"/>
  <c r="DN825" i="46"/>
  <c r="DO825" i="46" s="1"/>
  <c r="DN821" i="46"/>
  <c r="DO821" i="46" s="1"/>
  <c r="DM810" i="46"/>
  <c r="DO810" i="46" s="1"/>
  <c r="DM797" i="46"/>
  <c r="DN797" i="46"/>
  <c r="DN791" i="46"/>
  <c r="DN775" i="46"/>
  <c r="DO775" i="46" s="1"/>
  <c r="DN747" i="46"/>
  <c r="DN715" i="46"/>
  <c r="DM991" i="46"/>
  <c r="DO991" i="46" s="1"/>
  <c r="DM975" i="46"/>
  <c r="DO975" i="46" s="1"/>
  <c r="DM967" i="46"/>
  <c r="DO967" i="46" s="1"/>
  <c r="DM959" i="46"/>
  <c r="DO959" i="46" s="1"/>
  <c r="DM951" i="46"/>
  <c r="DO951" i="46" s="1"/>
  <c r="DN934" i="46"/>
  <c r="DO934" i="46" s="1"/>
  <c r="DN926" i="46"/>
  <c r="DM919" i="46"/>
  <c r="DN918" i="46"/>
  <c r="DN910" i="46"/>
  <c r="DO910" i="46" s="1"/>
  <c r="DN902" i="46"/>
  <c r="DN894" i="46"/>
  <c r="DN876" i="46"/>
  <c r="DK873" i="46"/>
  <c r="DN868" i="46"/>
  <c r="DO868" i="46" s="1"/>
  <c r="DK865" i="46"/>
  <c r="DN860" i="46"/>
  <c r="DO860" i="46" s="1"/>
  <c r="DK857" i="46"/>
  <c r="DN852" i="46"/>
  <c r="DO852" i="46" s="1"/>
  <c r="DK849" i="46"/>
  <c r="DK840" i="46"/>
  <c r="DF839" i="46"/>
  <c r="DK832" i="46"/>
  <c r="DF831" i="46"/>
  <c r="DK824" i="46"/>
  <c r="DF823" i="46"/>
  <c r="DN813" i="46"/>
  <c r="DF813" i="46"/>
  <c r="DM813" i="46" s="1"/>
  <c r="DM807" i="46"/>
  <c r="DN802" i="46"/>
  <c r="DK792" i="46"/>
  <c r="DF790" i="46"/>
  <c r="DK785" i="46"/>
  <c r="DN781" i="46"/>
  <c r="DN759" i="46"/>
  <c r="DM757" i="46"/>
  <c r="DN755" i="46"/>
  <c r="DM741" i="46"/>
  <c r="DN738" i="46"/>
  <c r="DN731" i="46"/>
  <c r="DM699" i="46"/>
  <c r="DK880" i="46"/>
  <c r="DM876" i="46"/>
  <c r="DK817" i="46"/>
  <c r="DN806" i="46"/>
  <c r="DM802" i="46"/>
  <c r="DN789" i="46"/>
  <c r="DF789" i="46"/>
  <c r="DN784" i="46"/>
  <c r="DO784" i="46" s="1"/>
  <c r="DM774" i="46"/>
  <c r="DM771" i="46"/>
  <c r="DN767" i="46"/>
  <c r="DM765" i="46"/>
  <c r="DN763" i="46"/>
  <c r="DO763" i="46" s="1"/>
  <c r="DN683" i="46"/>
  <c r="DK882" i="46"/>
  <c r="DN882" i="46" s="1"/>
  <c r="DN870" i="46"/>
  <c r="DN862" i="46"/>
  <c r="DN854" i="46"/>
  <c r="DN846" i="46"/>
  <c r="DN838" i="46"/>
  <c r="DM838" i="46"/>
  <c r="DM830" i="46"/>
  <c r="DN822" i="46"/>
  <c r="DM822" i="46"/>
  <c r="DN801" i="46"/>
  <c r="DN780" i="46"/>
  <c r="DN773" i="46"/>
  <c r="DM752" i="46"/>
  <c r="DN739" i="46"/>
  <c r="DM667" i="46"/>
  <c r="DF879" i="46"/>
  <c r="DF870" i="46"/>
  <c r="DF862" i="46"/>
  <c r="DF854" i="46"/>
  <c r="DF846" i="46"/>
  <c r="DM846" i="46" s="1"/>
  <c r="DM843" i="46"/>
  <c r="DN815" i="46"/>
  <c r="DM805" i="46"/>
  <c r="DN805" i="46"/>
  <c r="DM799" i="46"/>
  <c r="DN776" i="46"/>
  <c r="DM773" i="46"/>
  <c r="DN771" i="46"/>
  <c r="DM760" i="46"/>
  <c r="DN752" i="46"/>
  <c r="DN736" i="46"/>
  <c r="DN688" i="46"/>
  <c r="DO688" i="46" s="1"/>
  <c r="DN652" i="46"/>
  <c r="DN866" i="46"/>
  <c r="DF815" i="46"/>
  <c r="DN799" i="46"/>
  <c r="DN798" i="46"/>
  <c r="DM794" i="46"/>
  <c r="DK779" i="46"/>
  <c r="DM768" i="46"/>
  <c r="DN760" i="46"/>
  <c r="DM749" i="46"/>
  <c r="DM669" i="46"/>
  <c r="DM806" i="46"/>
  <c r="DM798" i="46"/>
  <c r="DO798" i="46" s="1"/>
  <c r="DN765" i="46"/>
  <c r="DN757" i="46"/>
  <c r="DM748" i="46"/>
  <c r="DM740" i="46"/>
  <c r="DN734" i="46"/>
  <c r="DN728" i="46"/>
  <c r="DN720" i="46"/>
  <c r="DM707" i="46"/>
  <c r="DN701" i="46"/>
  <c r="DN696" i="46"/>
  <c r="DN691" i="46"/>
  <c r="DM675" i="46"/>
  <c r="DN669" i="46"/>
  <c r="DN664" i="46"/>
  <c r="DM657" i="46"/>
  <c r="DN657" i="46"/>
  <c r="DN643" i="46"/>
  <c r="DN627" i="46"/>
  <c r="DN619" i="46"/>
  <c r="DM764" i="46"/>
  <c r="DM756" i="46"/>
  <c r="DN746" i="46"/>
  <c r="DM746" i="46"/>
  <c r="DN730" i="46"/>
  <c r="DN722" i="46"/>
  <c r="DN713" i="46"/>
  <c r="DN706" i="46"/>
  <c r="DN681" i="46"/>
  <c r="DF681" i="46"/>
  <c r="DM681" i="46" s="1"/>
  <c r="DK676" i="46"/>
  <c r="DN674" i="46"/>
  <c r="DM660" i="46"/>
  <c r="DM656" i="46"/>
  <c r="DM819" i="46"/>
  <c r="DM811" i="46"/>
  <c r="DM803" i="46"/>
  <c r="DO803" i="46" s="1"/>
  <c r="DM795" i="46"/>
  <c r="DM787" i="46"/>
  <c r="DM770" i="46"/>
  <c r="DO770" i="46" s="1"/>
  <c r="DF769" i="46"/>
  <c r="DM769" i="46" s="1"/>
  <c r="DF761" i="46"/>
  <c r="DM761" i="46" s="1"/>
  <c r="DF753" i="46"/>
  <c r="DM753" i="46" s="1"/>
  <c r="DM735" i="46"/>
  <c r="DO735" i="46" s="1"/>
  <c r="DN725" i="46"/>
  <c r="DN723" i="46"/>
  <c r="DN717" i="46"/>
  <c r="DO717" i="46" s="1"/>
  <c r="DM705" i="46"/>
  <c r="DN705" i="46"/>
  <c r="DN698" i="46"/>
  <c r="DM673" i="46"/>
  <c r="DN666" i="46"/>
  <c r="DM652" i="46"/>
  <c r="DK641" i="46"/>
  <c r="DM639" i="46"/>
  <c r="DO639" i="46" s="1"/>
  <c r="DK633" i="46"/>
  <c r="DN633" i="46" s="1"/>
  <c r="DM631" i="46"/>
  <c r="DK625" i="46"/>
  <c r="DM623" i="46"/>
  <c r="DN594" i="46"/>
  <c r="DN440" i="46"/>
  <c r="DM762" i="46"/>
  <c r="DM754" i="46"/>
  <c r="DK748" i="46"/>
  <c r="DK740" i="46"/>
  <c r="DF729" i="46"/>
  <c r="DN721" i="46"/>
  <c r="DF721" i="46"/>
  <c r="DN712" i="46"/>
  <c r="DN707" i="46"/>
  <c r="DM691" i="46"/>
  <c r="DN685" i="46"/>
  <c r="DN680" i="46"/>
  <c r="DN675" i="46"/>
  <c r="DN586" i="46"/>
  <c r="DN585" i="46"/>
  <c r="DM585" i="46"/>
  <c r="DN864" i="46"/>
  <c r="DN856" i="46"/>
  <c r="DN832" i="46"/>
  <c r="DO832" i="46" s="1"/>
  <c r="DN808" i="46"/>
  <c r="DN792" i="46"/>
  <c r="DN766" i="46"/>
  <c r="DF766" i="46"/>
  <c r="DK764" i="46"/>
  <c r="DN764" i="46" s="1"/>
  <c r="DN758" i="46"/>
  <c r="DF758" i="46"/>
  <c r="DK756" i="46"/>
  <c r="DN750" i="46"/>
  <c r="DF750" i="46"/>
  <c r="DK749" i="46"/>
  <c r="DN742" i="46"/>
  <c r="DF742" i="46"/>
  <c r="DK741" i="46"/>
  <c r="DN737" i="46"/>
  <c r="DF737" i="46"/>
  <c r="DK732" i="46"/>
  <c r="DN726" i="46"/>
  <c r="DF726" i="46"/>
  <c r="DM726" i="46" s="1"/>
  <c r="DN718" i="46"/>
  <c r="DF718" i="46"/>
  <c r="DM718" i="46" s="1"/>
  <c r="DF704" i="46"/>
  <c r="DN697" i="46"/>
  <c r="DF697" i="46"/>
  <c r="DK692" i="46"/>
  <c r="DF672" i="46"/>
  <c r="DN665" i="46"/>
  <c r="DF665" i="46"/>
  <c r="DM665" i="46" s="1"/>
  <c r="DM649" i="46"/>
  <c r="DN649" i="46"/>
  <c r="DO647" i="46"/>
  <c r="DN578" i="46"/>
  <c r="DN570" i="46"/>
  <c r="DM778" i="46"/>
  <c r="DM767" i="46"/>
  <c r="DM759" i="46"/>
  <c r="DM751" i="46"/>
  <c r="DO751" i="46" s="1"/>
  <c r="DF747" i="46"/>
  <c r="DN745" i="46"/>
  <c r="DF745" i="46"/>
  <c r="DM745" i="46" s="1"/>
  <c r="DF739" i="46"/>
  <c r="DM732" i="46"/>
  <c r="DM715" i="46"/>
  <c r="DN709" i="46"/>
  <c r="DN704" i="46"/>
  <c r="DK699" i="46"/>
  <c r="DM683" i="46"/>
  <c r="DN677" i="46"/>
  <c r="DO677" i="46" s="1"/>
  <c r="DN672" i="46"/>
  <c r="DK667" i="46"/>
  <c r="DM551" i="46"/>
  <c r="DO551" i="46" s="1"/>
  <c r="DF785" i="46"/>
  <c r="DF777" i="46"/>
  <c r="DK769" i="46"/>
  <c r="DN769" i="46" s="1"/>
  <c r="DK761" i="46"/>
  <c r="DK753" i="46"/>
  <c r="DM743" i="46"/>
  <c r="DM736" i="46"/>
  <c r="DM734" i="46"/>
  <c r="DF728" i="46"/>
  <c r="DM723" i="46"/>
  <c r="DO723" i="46" s="1"/>
  <c r="DF720" i="46"/>
  <c r="DN714" i="46"/>
  <c r="DF696" i="46"/>
  <c r="DM689" i="46"/>
  <c r="DN689" i="46"/>
  <c r="DN682" i="46"/>
  <c r="DO668" i="46"/>
  <c r="DF664" i="46"/>
  <c r="DN655" i="46"/>
  <c r="DO655" i="46" s="1"/>
  <c r="DM575" i="46"/>
  <c r="DO575" i="46" s="1"/>
  <c r="DM568" i="46"/>
  <c r="DM567" i="46"/>
  <c r="DO567" i="46" s="1"/>
  <c r="DM730" i="46"/>
  <c r="DM722" i="46"/>
  <c r="DM714" i="46"/>
  <c r="DM706" i="46"/>
  <c r="DM698" i="46"/>
  <c r="DM690" i="46"/>
  <c r="DO690" i="46" s="1"/>
  <c r="DM682" i="46"/>
  <c r="DM674" i="46"/>
  <c r="DM666" i="46"/>
  <c r="DK640" i="46"/>
  <c r="DK632" i="46"/>
  <c r="DK624" i="46"/>
  <c r="DN613" i="46"/>
  <c r="DF613" i="46"/>
  <c r="DN605" i="46"/>
  <c r="DF605" i="46"/>
  <c r="DN597" i="46"/>
  <c r="DF597" i="46"/>
  <c r="DK555" i="46"/>
  <c r="DN538" i="46"/>
  <c r="DN530" i="46"/>
  <c r="DM520" i="46"/>
  <c r="DN656" i="46"/>
  <c r="DK651" i="46"/>
  <c r="DN651" i="46" s="1"/>
  <c r="DF648" i="46"/>
  <c r="DM586" i="46"/>
  <c r="DN568" i="46"/>
  <c r="DF568" i="46"/>
  <c r="DN564" i="46"/>
  <c r="DO564" i="46" s="1"/>
  <c r="DN552" i="46"/>
  <c r="DF552" i="46"/>
  <c r="DK535" i="46"/>
  <c r="DK527" i="46"/>
  <c r="DM484" i="46"/>
  <c r="DM727" i="46"/>
  <c r="DO727" i="46" s="1"/>
  <c r="DM719" i="46"/>
  <c r="DM711" i="46"/>
  <c r="DN710" i="46"/>
  <c r="DM703" i="46"/>
  <c r="DO703" i="46" s="1"/>
  <c r="DN702" i="46"/>
  <c r="DO702" i="46" s="1"/>
  <c r="DM695" i="46"/>
  <c r="DO695" i="46" s="1"/>
  <c r="DN694" i="46"/>
  <c r="DM687" i="46"/>
  <c r="DO687" i="46" s="1"/>
  <c r="DN686" i="46"/>
  <c r="DM679" i="46"/>
  <c r="DO679" i="46" s="1"/>
  <c r="DN678" i="46"/>
  <c r="DM671" i="46"/>
  <c r="DO671" i="46" s="1"/>
  <c r="DM663" i="46"/>
  <c r="DO663" i="46" s="1"/>
  <c r="DN662" i="46"/>
  <c r="DN661" i="46"/>
  <c r="DO661" i="46" s="1"/>
  <c r="DN660" i="46"/>
  <c r="DN645" i="46"/>
  <c r="DF645" i="46"/>
  <c r="DM645" i="46" s="1"/>
  <c r="DK644" i="46"/>
  <c r="DN637" i="46"/>
  <c r="DF637" i="46"/>
  <c r="DM637" i="46" s="1"/>
  <c r="DK636" i="46"/>
  <c r="DN629" i="46"/>
  <c r="DF629" i="46"/>
  <c r="DM629" i="46" s="1"/>
  <c r="DK628" i="46"/>
  <c r="DN621" i="46"/>
  <c r="DF621" i="46"/>
  <c r="DM621" i="46" s="1"/>
  <c r="DK620" i="46"/>
  <c r="DF616" i="46"/>
  <c r="DM616" i="46" s="1"/>
  <c r="DM614" i="46"/>
  <c r="DO614" i="46" s="1"/>
  <c r="DF608" i="46"/>
  <c r="DM608" i="46" s="1"/>
  <c r="DM606" i="46"/>
  <c r="DO606" i="46" s="1"/>
  <c r="DF600" i="46"/>
  <c r="DM600" i="46" s="1"/>
  <c r="DM598" i="46"/>
  <c r="DO598" i="46" s="1"/>
  <c r="DN592" i="46"/>
  <c r="DF592" i="46"/>
  <c r="DM592" i="46" s="1"/>
  <c r="DK589" i="46"/>
  <c r="DF578" i="46"/>
  <c r="DM562" i="46"/>
  <c r="DM443" i="46"/>
  <c r="DM348" i="46"/>
  <c r="DN348" i="46"/>
  <c r="DM646" i="46"/>
  <c r="DO646" i="46" s="1"/>
  <c r="DN642" i="46"/>
  <c r="DO642" i="46" s="1"/>
  <c r="DF640" i="46"/>
  <c r="DM640" i="46" s="1"/>
  <c r="DN634" i="46"/>
  <c r="DO634" i="46" s="1"/>
  <c r="DF632" i="46"/>
  <c r="DN626" i="46"/>
  <c r="DF624" i="46"/>
  <c r="DM624" i="46" s="1"/>
  <c r="DN618" i="46"/>
  <c r="DK579" i="46"/>
  <c r="DN577" i="46"/>
  <c r="DM577" i="46"/>
  <c r="DM565" i="46"/>
  <c r="DO565" i="46" s="1"/>
  <c r="DN562" i="46"/>
  <c r="DN556" i="46"/>
  <c r="DM536" i="46"/>
  <c r="DM528" i="46"/>
  <c r="DN515" i="46"/>
  <c r="DM515" i="46"/>
  <c r="DM659" i="46"/>
  <c r="DO659" i="46" s="1"/>
  <c r="DF658" i="46"/>
  <c r="DM651" i="46"/>
  <c r="DF650" i="46"/>
  <c r="DK648" i="46"/>
  <c r="DN648" i="46" s="1"/>
  <c r="DM638" i="46"/>
  <c r="DM630" i="46"/>
  <c r="DM622" i="46"/>
  <c r="DO622" i="46" s="1"/>
  <c r="DM615" i="46"/>
  <c r="DO615" i="46" s="1"/>
  <c r="DK611" i="46"/>
  <c r="DN610" i="46"/>
  <c r="DF610" i="46"/>
  <c r="DK603" i="46"/>
  <c r="DN602" i="46"/>
  <c r="DF602" i="46"/>
  <c r="DM599" i="46"/>
  <c r="DK595" i="46"/>
  <c r="DF594" i="46"/>
  <c r="DM591" i="46"/>
  <c r="DO591" i="46" s="1"/>
  <c r="DK588" i="46"/>
  <c r="DN584" i="46"/>
  <c r="DF584" i="46"/>
  <c r="DM584" i="46" s="1"/>
  <c r="DK581" i="46"/>
  <c r="DF570" i="46"/>
  <c r="DK563" i="46"/>
  <c r="DM643" i="46"/>
  <c r="DM635" i="46"/>
  <c r="DM619" i="46"/>
  <c r="DK571" i="46"/>
  <c r="DN569" i="46"/>
  <c r="DM569" i="46"/>
  <c r="DN560" i="46"/>
  <c r="DF560" i="46"/>
  <c r="DM554" i="46"/>
  <c r="DN547" i="46"/>
  <c r="DN543" i="46"/>
  <c r="DM539" i="46"/>
  <c r="DN523" i="46"/>
  <c r="DM516" i="46"/>
  <c r="DO516" i="46" s="1"/>
  <c r="DM512" i="46"/>
  <c r="DN641" i="46"/>
  <c r="DM641" i="46"/>
  <c r="DN625" i="46"/>
  <c r="DM625" i="46"/>
  <c r="DN617" i="46"/>
  <c r="DM617" i="46"/>
  <c r="DK616" i="46"/>
  <c r="DN616" i="46" s="1"/>
  <c r="DN609" i="46"/>
  <c r="DM609" i="46"/>
  <c r="DK608" i="46"/>
  <c r="DK604" i="46"/>
  <c r="DN601" i="46"/>
  <c r="DF601" i="46"/>
  <c r="DM601" i="46" s="1"/>
  <c r="DK600" i="46"/>
  <c r="DK596" i="46"/>
  <c r="DN593" i="46"/>
  <c r="DF593" i="46"/>
  <c r="DM583" i="46"/>
  <c r="DK580" i="46"/>
  <c r="DN576" i="46"/>
  <c r="DF576" i="46"/>
  <c r="DM576" i="46" s="1"/>
  <c r="DK573" i="46"/>
  <c r="DN573" i="46" s="1"/>
  <c r="DN557" i="46"/>
  <c r="DM557" i="46"/>
  <c r="DN554" i="46"/>
  <c r="DN546" i="46"/>
  <c r="DN544" i="46"/>
  <c r="DN539" i="46"/>
  <c r="DN532" i="46"/>
  <c r="DM561" i="46"/>
  <c r="DM553" i="46"/>
  <c r="DM549" i="46"/>
  <c r="DM541" i="46"/>
  <c r="DO541" i="46" s="1"/>
  <c r="DN536" i="46"/>
  <c r="DM533" i="46"/>
  <c r="DN528" i="46"/>
  <c r="DF525" i="46"/>
  <c r="DF521" i="46"/>
  <c r="DM519" i="46"/>
  <c r="DF517" i="46"/>
  <c r="DF513" i="46"/>
  <c r="DM513" i="46" s="1"/>
  <c r="DM511" i="46"/>
  <c r="DF509" i="46"/>
  <c r="DM504" i="46"/>
  <c r="DM496" i="46"/>
  <c r="DM488" i="46"/>
  <c r="DM480" i="46"/>
  <c r="DM472" i="46"/>
  <c r="DM464" i="46"/>
  <c r="DN458" i="46"/>
  <c r="DM451" i="46"/>
  <c r="DN448" i="46"/>
  <c r="DK435" i="46"/>
  <c r="DN429" i="46"/>
  <c r="DM429" i="46"/>
  <c r="DM420" i="46"/>
  <c r="DO419" i="46"/>
  <c r="DN533" i="46"/>
  <c r="DN518" i="46"/>
  <c r="DM507" i="46"/>
  <c r="DM499" i="46"/>
  <c r="DM491" i="46"/>
  <c r="DM475" i="46"/>
  <c r="DM467" i="46"/>
  <c r="DN461" i="46"/>
  <c r="DM457" i="46"/>
  <c r="DN457" i="46"/>
  <c r="DN450" i="46"/>
  <c r="DO436" i="46"/>
  <c r="DN430" i="46"/>
  <c r="DM335" i="46"/>
  <c r="DM590" i="46"/>
  <c r="DM582" i="46"/>
  <c r="DO582" i="46" s="1"/>
  <c r="DM574" i="46"/>
  <c r="DM566" i="46"/>
  <c r="DO566" i="46" s="1"/>
  <c r="DM558" i="46"/>
  <c r="DK545" i="46"/>
  <c r="DN542" i="46"/>
  <c r="DN506" i="46"/>
  <c r="DN498" i="46"/>
  <c r="DM495" i="46"/>
  <c r="DO495" i="46" s="1"/>
  <c r="DN494" i="46"/>
  <c r="DN490" i="46"/>
  <c r="DM487" i="46"/>
  <c r="DN482" i="46"/>
  <c r="DN474" i="46"/>
  <c r="DM471" i="46"/>
  <c r="DN466" i="46"/>
  <c r="DM463" i="46"/>
  <c r="DN453" i="46"/>
  <c r="DO453" i="46" s="1"/>
  <c r="DF449" i="46"/>
  <c r="DK444" i="46"/>
  <c r="DN442" i="46"/>
  <c r="DM321" i="46"/>
  <c r="DF550" i="46"/>
  <c r="DM543" i="46"/>
  <c r="DF542" i="46"/>
  <c r="DM542" i="46" s="1"/>
  <c r="DO542" i="46" s="1"/>
  <c r="DN531" i="46"/>
  <c r="DF531" i="46"/>
  <c r="DN522" i="46"/>
  <c r="DM522" i="46"/>
  <c r="DK521" i="46"/>
  <c r="DN514" i="46"/>
  <c r="DM514" i="46"/>
  <c r="DK513" i="46"/>
  <c r="DK504" i="46"/>
  <c r="DK496" i="46"/>
  <c r="DK488" i="46"/>
  <c r="DK480" i="46"/>
  <c r="DK472" i="46"/>
  <c r="DK464" i="46"/>
  <c r="DN451" i="46"/>
  <c r="DM324" i="46"/>
  <c r="DN324" i="46"/>
  <c r="DM303" i="46"/>
  <c r="DK548" i="46"/>
  <c r="DK540" i="46"/>
  <c r="DN537" i="46"/>
  <c r="DF537" i="46"/>
  <c r="DM537" i="46" s="1"/>
  <c r="DM534" i="46"/>
  <c r="DN534" i="46"/>
  <c r="DN529" i="46"/>
  <c r="DF529" i="46"/>
  <c r="DM529" i="46" s="1"/>
  <c r="DM526" i="46"/>
  <c r="DN526" i="46"/>
  <c r="DM524" i="46"/>
  <c r="DM510" i="46"/>
  <c r="DN510" i="46"/>
  <c r="DM508" i="46"/>
  <c r="DO508" i="46" s="1"/>
  <c r="DK507" i="46"/>
  <c r="DN501" i="46"/>
  <c r="DM500" i="46"/>
  <c r="DO500" i="46" s="1"/>
  <c r="DK499" i="46"/>
  <c r="DN493" i="46"/>
  <c r="DM492" i="46"/>
  <c r="DO492" i="46" s="1"/>
  <c r="DK491" i="46"/>
  <c r="DK483" i="46"/>
  <c r="DM476" i="46"/>
  <c r="DO476" i="46" s="1"/>
  <c r="DK475" i="46"/>
  <c r="DM468" i="46"/>
  <c r="DO468" i="46" s="1"/>
  <c r="DK467" i="46"/>
  <c r="DN467" i="46" s="1"/>
  <c r="DO455" i="46"/>
  <c r="DF448" i="46"/>
  <c r="DM441" i="46"/>
  <c r="DN441" i="46"/>
  <c r="DN431" i="46"/>
  <c r="DM431" i="46"/>
  <c r="DM532" i="46"/>
  <c r="DN505" i="46"/>
  <c r="DF505" i="46"/>
  <c r="DM505" i="46" s="1"/>
  <c r="DN497" i="46"/>
  <c r="DF497" i="46"/>
  <c r="DM497" i="46" s="1"/>
  <c r="DF489" i="46"/>
  <c r="DM489" i="46" s="1"/>
  <c r="DN481" i="46"/>
  <c r="DF481" i="46"/>
  <c r="DM481" i="46" s="1"/>
  <c r="DN473" i="46"/>
  <c r="DF473" i="46"/>
  <c r="DM473" i="46" s="1"/>
  <c r="DN465" i="46"/>
  <c r="DF465" i="46"/>
  <c r="DM465" i="46" s="1"/>
  <c r="DM459" i="46"/>
  <c r="DO459" i="46" s="1"/>
  <c r="DN456" i="46"/>
  <c r="DN443" i="46"/>
  <c r="DN356" i="46"/>
  <c r="DM546" i="46"/>
  <c r="DN545" i="46"/>
  <c r="DF545" i="46"/>
  <c r="DM538" i="46"/>
  <c r="DM535" i="46"/>
  <c r="DM530" i="46"/>
  <c r="DM527" i="46"/>
  <c r="DK520" i="46"/>
  <c r="DN519" i="46"/>
  <c r="DK512" i="46"/>
  <c r="DN511" i="46"/>
  <c r="DN502" i="46"/>
  <c r="DF502" i="46"/>
  <c r="DM502" i="46" s="1"/>
  <c r="DM494" i="46"/>
  <c r="DM486" i="46"/>
  <c r="DN486" i="46"/>
  <c r="DM478" i="46"/>
  <c r="DN478" i="46"/>
  <c r="DM470" i="46"/>
  <c r="DN470" i="46"/>
  <c r="DM458" i="46"/>
  <c r="DN449" i="46"/>
  <c r="DM447" i="46"/>
  <c r="DF440" i="46"/>
  <c r="DN437" i="46"/>
  <c r="DO437" i="46" s="1"/>
  <c r="DM359" i="46"/>
  <c r="DM506" i="46"/>
  <c r="DM498" i="46"/>
  <c r="DM490" i="46"/>
  <c r="DM482" i="46"/>
  <c r="DM474" i="46"/>
  <c r="DM466" i="46"/>
  <c r="DO466" i="46" s="1"/>
  <c r="DM450" i="46"/>
  <c r="DM442" i="46"/>
  <c r="DK432" i="46"/>
  <c r="DN432" i="46" s="1"/>
  <c r="DK383" i="46"/>
  <c r="DN381" i="46"/>
  <c r="DK375" i="46"/>
  <c r="DF373" i="46"/>
  <c r="DK368" i="46"/>
  <c r="DN349" i="46"/>
  <c r="DK344" i="46"/>
  <c r="DN326" i="46"/>
  <c r="DM319" i="46"/>
  <c r="DM308" i="46"/>
  <c r="DK305" i="46"/>
  <c r="DN299" i="46"/>
  <c r="DO299" i="46" s="1"/>
  <c r="DK428" i="46"/>
  <c r="DN428" i="46" s="1"/>
  <c r="DM426" i="46"/>
  <c r="DO426" i="46" s="1"/>
  <c r="DF420" i="46"/>
  <c r="DM418" i="46"/>
  <c r="DF412" i="46"/>
  <c r="DM412" i="46" s="1"/>
  <c r="DM410" i="46"/>
  <c r="DO410" i="46" s="1"/>
  <c r="DF404" i="46"/>
  <c r="DM404" i="46" s="1"/>
  <c r="DM402" i="46"/>
  <c r="DO402" i="46" s="1"/>
  <c r="DF396" i="46"/>
  <c r="DM396" i="46" s="1"/>
  <c r="DM394" i="46"/>
  <c r="DO394" i="46" s="1"/>
  <c r="DF388" i="46"/>
  <c r="DM388" i="46" s="1"/>
  <c r="DN385" i="46"/>
  <c r="DO385" i="46" s="1"/>
  <c r="DF381" i="46"/>
  <c r="DM381" i="46" s="1"/>
  <c r="DN372" i="46"/>
  <c r="DF372" i="46"/>
  <c r="DM369" i="46"/>
  <c r="DN361" i="46"/>
  <c r="DK351" i="46"/>
  <c r="DM345" i="46"/>
  <c r="DO342" i="46"/>
  <c r="DN337" i="46"/>
  <c r="DK327" i="46"/>
  <c r="DF325" i="46"/>
  <c r="DM325" i="46" s="1"/>
  <c r="DO325" i="46" s="1"/>
  <c r="DK320" i="46"/>
  <c r="DN462" i="46"/>
  <c r="DO462" i="46" s="1"/>
  <c r="DN454" i="46"/>
  <c r="DN446" i="46"/>
  <c r="DO446" i="46" s="1"/>
  <c r="DN438" i="46"/>
  <c r="DO438" i="46" s="1"/>
  <c r="DK423" i="46"/>
  <c r="DF422" i="46"/>
  <c r="DK415" i="46"/>
  <c r="DF414" i="46"/>
  <c r="DK407" i="46"/>
  <c r="DF406" i="46"/>
  <c r="DK399" i="46"/>
  <c r="DF398" i="46"/>
  <c r="DK391" i="46"/>
  <c r="DF390" i="46"/>
  <c r="DN380" i="46"/>
  <c r="DF380" i="46"/>
  <c r="DM380" i="46" s="1"/>
  <c r="DK377" i="46"/>
  <c r="DK367" i="46"/>
  <c r="DF365" i="46"/>
  <c r="DM365" i="46" s="1"/>
  <c r="DK360" i="46"/>
  <c r="DF341" i="46"/>
  <c r="DM341" i="46" s="1"/>
  <c r="DO341" i="46" s="1"/>
  <c r="DK336" i="46"/>
  <c r="DN318" i="46"/>
  <c r="DM311" i="46"/>
  <c r="DN297" i="46"/>
  <c r="DK420" i="46"/>
  <c r="DK412" i="46"/>
  <c r="DK404" i="46"/>
  <c r="DK396" i="46"/>
  <c r="DK388" i="46"/>
  <c r="DK384" i="46"/>
  <c r="DM383" i="46"/>
  <c r="DM375" i="46"/>
  <c r="DN364" i="46"/>
  <c r="DF364" i="46"/>
  <c r="DM361" i="46"/>
  <c r="DN353" i="46"/>
  <c r="DF347" i="46"/>
  <c r="DM347" i="46" s="1"/>
  <c r="DM340" i="46"/>
  <c r="DN340" i="46"/>
  <c r="DF340" i="46"/>
  <c r="DM337" i="46"/>
  <c r="DN329" i="46"/>
  <c r="DK319" i="46"/>
  <c r="DF317" i="46"/>
  <c r="DM317" i="46" s="1"/>
  <c r="DO317" i="46" s="1"/>
  <c r="DK312" i="46"/>
  <c r="DM301" i="46"/>
  <c r="DN264" i="46"/>
  <c r="DO264" i="46" s="1"/>
  <c r="DN433" i="46"/>
  <c r="DN421" i="46"/>
  <c r="DM421" i="46"/>
  <c r="DN413" i="46"/>
  <c r="DN405" i="46"/>
  <c r="DN397" i="46"/>
  <c r="DN389" i="46"/>
  <c r="DN376" i="46"/>
  <c r="DM351" i="46"/>
  <c r="DM327" i="46"/>
  <c r="DM316" i="46"/>
  <c r="DN316" i="46"/>
  <c r="DM313" i="46"/>
  <c r="DM434" i="46"/>
  <c r="DF430" i="46"/>
  <c r="DN425" i="46"/>
  <c r="DK424" i="46"/>
  <c r="DF421" i="46"/>
  <c r="DN417" i="46"/>
  <c r="DK416" i="46"/>
  <c r="DF413" i="46"/>
  <c r="DN409" i="46"/>
  <c r="DK408" i="46"/>
  <c r="DF405" i="46"/>
  <c r="DN401" i="46"/>
  <c r="DK400" i="46"/>
  <c r="DF397" i="46"/>
  <c r="DM397" i="46" s="1"/>
  <c r="DK392" i="46"/>
  <c r="DF389" i="46"/>
  <c r="DM382" i="46"/>
  <c r="DN369" i="46"/>
  <c r="DK359" i="46"/>
  <c r="DN357" i="46"/>
  <c r="DF357" i="46"/>
  <c r="DK352" i="46"/>
  <c r="DN345" i="46"/>
  <c r="DK335" i="46"/>
  <c r="DF333" i="46"/>
  <c r="DK328" i="46"/>
  <c r="DN246" i="46"/>
  <c r="DM423" i="46"/>
  <c r="DM415" i="46"/>
  <c r="DM407" i="46"/>
  <c r="DM399" i="46"/>
  <c r="DM391" i="46"/>
  <c r="DM367" i="46"/>
  <c r="DF356" i="46"/>
  <c r="DM353" i="46"/>
  <c r="DM343" i="46"/>
  <c r="DO343" i="46" s="1"/>
  <c r="DN332" i="46"/>
  <c r="DF332" i="46"/>
  <c r="DM332" i="46" s="1"/>
  <c r="DM329" i="46"/>
  <c r="DN321" i="46"/>
  <c r="DM280" i="46"/>
  <c r="DO280" i="46" s="1"/>
  <c r="DM269" i="46"/>
  <c r="DN269" i="46"/>
  <c r="DM373" i="46"/>
  <c r="DO373" i="46" s="1"/>
  <c r="DM349" i="46"/>
  <c r="DK304" i="46"/>
  <c r="DM297" i="46"/>
  <c r="DM292" i="46"/>
  <c r="DM284" i="46"/>
  <c r="DK272" i="46"/>
  <c r="DN254" i="46"/>
  <c r="DN190" i="46"/>
  <c r="DN347" i="46"/>
  <c r="DN303" i="46"/>
  <c r="DM295" i="46"/>
  <c r="DM291" i="46"/>
  <c r="DO291" i="46" s="1"/>
  <c r="DM287" i="46"/>
  <c r="DO283" i="46"/>
  <c r="DM279" i="46"/>
  <c r="DF276" i="46"/>
  <c r="DO275" i="46"/>
  <c r="DN263" i="46"/>
  <c r="DM263" i="46"/>
  <c r="DN257" i="46"/>
  <c r="DN221" i="46"/>
  <c r="DO221" i="46" s="1"/>
  <c r="DM386" i="46"/>
  <c r="DM378" i="46"/>
  <c r="DM370" i="46"/>
  <c r="DM362" i="46"/>
  <c r="DO362" i="46" s="1"/>
  <c r="DM354" i="46"/>
  <c r="DO354" i="46" s="1"/>
  <c r="DM346" i="46"/>
  <c r="DO346" i="46" s="1"/>
  <c r="DM338" i="46"/>
  <c r="DM330" i="46"/>
  <c r="DM322" i="46"/>
  <c r="DO322" i="46" s="1"/>
  <c r="DM314" i="46"/>
  <c r="DO314" i="46" s="1"/>
  <c r="DF309" i="46"/>
  <c r="DM309" i="46" s="1"/>
  <c r="DK308" i="46"/>
  <c r="DN308" i="46" s="1"/>
  <c r="DF306" i="46"/>
  <c r="DK271" i="46"/>
  <c r="DM255" i="46"/>
  <c r="DM304" i="46"/>
  <c r="DK292" i="46"/>
  <c r="DN292" i="46" s="1"/>
  <c r="DK284" i="46"/>
  <c r="DN284" i="46" s="1"/>
  <c r="DK276" i="46"/>
  <c r="DN276" i="46" s="1"/>
  <c r="DF268" i="46"/>
  <c r="DN261" i="46"/>
  <c r="DF261" i="46"/>
  <c r="DK256" i="46"/>
  <c r="DN250" i="46"/>
  <c r="DM310" i="46"/>
  <c r="DM307" i="46"/>
  <c r="DO307" i="46" s="1"/>
  <c r="DM296" i="46"/>
  <c r="DK295" i="46"/>
  <c r="DN289" i="46"/>
  <c r="DM288" i="46"/>
  <c r="DK287" i="46"/>
  <c r="DN281" i="46"/>
  <c r="DK279" i="46"/>
  <c r="DN273" i="46"/>
  <c r="DK263" i="46"/>
  <c r="DM260" i="46"/>
  <c r="DO260" i="46" s="1"/>
  <c r="DN252" i="46"/>
  <c r="DN422" i="46"/>
  <c r="DN414" i="46"/>
  <c r="DN406" i="46"/>
  <c r="DN398" i="46"/>
  <c r="DN390" i="46"/>
  <c r="DN382" i="46"/>
  <c r="DN374" i="46"/>
  <c r="DN366" i="46"/>
  <c r="DK301" i="46"/>
  <c r="DN301" i="46" s="1"/>
  <c r="DN298" i="46"/>
  <c r="DF298" i="46"/>
  <c r="DN293" i="46"/>
  <c r="DF293" i="46"/>
  <c r="DM285" i="46"/>
  <c r="DN285" i="46"/>
  <c r="DM277" i="46"/>
  <c r="DN277" i="46"/>
  <c r="DM259" i="46"/>
  <c r="DN242" i="46"/>
  <c r="DN228" i="46"/>
  <c r="DN224" i="46"/>
  <c r="DM209" i="46"/>
  <c r="DK309" i="46"/>
  <c r="DK306" i="46"/>
  <c r="DN306" i="46" s="1"/>
  <c r="DF305" i="46"/>
  <c r="DN290" i="46"/>
  <c r="DF290" i="46"/>
  <c r="DN282" i="46"/>
  <c r="DF282" i="46"/>
  <c r="DM282" i="46" s="1"/>
  <c r="DM274" i="46"/>
  <c r="DN274" i="46"/>
  <c r="DM271" i="46"/>
  <c r="DN265" i="46"/>
  <c r="DM302" i="46"/>
  <c r="DO302" i="46" s="1"/>
  <c r="DM294" i="46"/>
  <c r="DM286" i="46"/>
  <c r="DO286" i="46" s="1"/>
  <c r="DM278" i="46"/>
  <c r="DO278" i="46" s="1"/>
  <c r="DM270" i="46"/>
  <c r="DO270" i="46" s="1"/>
  <c r="DM262" i="46"/>
  <c r="DM245" i="46"/>
  <c r="DF243" i="46"/>
  <c r="DM243" i="46" s="1"/>
  <c r="DK222" i="46"/>
  <c r="DN214" i="46"/>
  <c r="DF207" i="46"/>
  <c r="DM156" i="46"/>
  <c r="DN240" i="46"/>
  <c r="DK238" i="46"/>
  <c r="DN234" i="46"/>
  <c r="DO234" i="46" s="1"/>
  <c r="DM213" i="46"/>
  <c r="DN213" i="46"/>
  <c r="DN89" i="46"/>
  <c r="DN266" i="46"/>
  <c r="DO266" i="46" s="1"/>
  <c r="DN258" i="46"/>
  <c r="DO258" i="46" s="1"/>
  <c r="DK255" i="46"/>
  <c r="DN255" i="46" s="1"/>
  <c r="DM251" i="46"/>
  <c r="DF250" i="46"/>
  <c r="DK249" i="46"/>
  <c r="DN249" i="46" s="1"/>
  <c r="DO249" i="46" s="1"/>
  <c r="DM244" i="46"/>
  <c r="DF242" i="46"/>
  <c r="DK230" i="46"/>
  <c r="DO220" i="46"/>
  <c r="DK219" i="46"/>
  <c r="DN219" i="46" s="1"/>
  <c r="DO219" i="46" s="1"/>
  <c r="DM216" i="46"/>
  <c r="DM205" i="46"/>
  <c r="DO205" i="46" s="1"/>
  <c r="DM200" i="46"/>
  <c r="DN182" i="46"/>
  <c r="DK245" i="46"/>
  <c r="DN245" i="46" s="1"/>
  <c r="DN244" i="46"/>
  <c r="DK237" i="46"/>
  <c r="DN236" i="46"/>
  <c r="DM233" i="46"/>
  <c r="DO233" i="46" s="1"/>
  <c r="DN232" i="46"/>
  <c r="DM217" i="46"/>
  <c r="DM211" i="46"/>
  <c r="DO211" i="46" s="1"/>
  <c r="DN174" i="46"/>
  <c r="DM247" i="46"/>
  <c r="DN223" i="46"/>
  <c r="DM253" i="46"/>
  <c r="DO253" i="46" s="1"/>
  <c r="DF252" i="46"/>
  <c r="DM228" i="46"/>
  <c r="DK227" i="46"/>
  <c r="DN227" i="46" s="1"/>
  <c r="DM224" i="46"/>
  <c r="DM148" i="46"/>
  <c r="DN243" i="46"/>
  <c r="DN235" i="46"/>
  <c r="DF235" i="46"/>
  <c r="DM235" i="46" s="1"/>
  <c r="DM225" i="46"/>
  <c r="DK216" i="46"/>
  <c r="DM239" i="46"/>
  <c r="DO239" i="46" s="1"/>
  <c r="DM231" i="46"/>
  <c r="DO231" i="46" s="1"/>
  <c r="DM226" i="46"/>
  <c r="DM218" i="46"/>
  <c r="DO218" i="46" s="1"/>
  <c r="DF214" i="46"/>
  <c r="DK212" i="46"/>
  <c r="DM210" i="46"/>
  <c r="DM202" i="46"/>
  <c r="DK201" i="46"/>
  <c r="DF198" i="46"/>
  <c r="DM198" i="46" s="1"/>
  <c r="DM194" i="46"/>
  <c r="DK193" i="46"/>
  <c r="DF190" i="46"/>
  <c r="DM186" i="46"/>
  <c r="DK185" i="46"/>
  <c r="DF182" i="46"/>
  <c r="DM182" i="46" s="1"/>
  <c r="DM178" i="46"/>
  <c r="DK177" i="46"/>
  <c r="DF174" i="46"/>
  <c r="DM174" i="46" s="1"/>
  <c r="DM170" i="46"/>
  <c r="DK169" i="46"/>
  <c r="DF166" i="46"/>
  <c r="DM166" i="46" s="1"/>
  <c r="DM163" i="46"/>
  <c r="DO160" i="46"/>
  <c r="DM149" i="46"/>
  <c r="DK123" i="46"/>
  <c r="DN215" i="46"/>
  <c r="DK209" i="46"/>
  <c r="DK204" i="46"/>
  <c r="DN204" i="46" s="1"/>
  <c r="DO204" i="46" s="1"/>
  <c r="DM195" i="46"/>
  <c r="DO195" i="46" s="1"/>
  <c r="DM187" i="46"/>
  <c r="DM179" i="46"/>
  <c r="DM171" i="46"/>
  <c r="DN155" i="46"/>
  <c r="DM223" i="46"/>
  <c r="DN222" i="46"/>
  <c r="DF215" i="46"/>
  <c r="DN206" i="46"/>
  <c r="DK200" i="46"/>
  <c r="DK192" i="46"/>
  <c r="DK184" i="46"/>
  <c r="DK176" i="46"/>
  <c r="DK168" i="46"/>
  <c r="DN158" i="46"/>
  <c r="DN151" i="46"/>
  <c r="DN134" i="46"/>
  <c r="DN96" i="46"/>
  <c r="DF230" i="46"/>
  <c r="DF222" i="46"/>
  <c r="DF206" i="46"/>
  <c r="DM206" i="46" s="1"/>
  <c r="DN197" i="46"/>
  <c r="DN189" i="46"/>
  <c r="DO189" i="46" s="1"/>
  <c r="DN181" i="46"/>
  <c r="DN173" i="46"/>
  <c r="DO173" i="46" s="1"/>
  <c r="DF151" i="46"/>
  <c r="DK210" i="46"/>
  <c r="DK202" i="46"/>
  <c r="DN201" i="46"/>
  <c r="DF201" i="46"/>
  <c r="DN199" i="46"/>
  <c r="DK194" i="46"/>
  <c r="DF193" i="46"/>
  <c r="DN191" i="46"/>
  <c r="DK186" i="46"/>
  <c r="DN186" i="46" s="1"/>
  <c r="DN185" i="46"/>
  <c r="DF185" i="46"/>
  <c r="DN183" i="46"/>
  <c r="DK178" i="46"/>
  <c r="DN177" i="46"/>
  <c r="DF177" i="46"/>
  <c r="DN175" i="46"/>
  <c r="DK170" i="46"/>
  <c r="DN170" i="46" s="1"/>
  <c r="DF169" i="46"/>
  <c r="DN167" i="46"/>
  <c r="DN142" i="46"/>
  <c r="DF142" i="46"/>
  <c r="DM132" i="46"/>
  <c r="DM192" i="46"/>
  <c r="DM184" i="46"/>
  <c r="DM176" i="46"/>
  <c r="DM168" i="46"/>
  <c r="DN136" i="46"/>
  <c r="DN100" i="46"/>
  <c r="DK225" i="46"/>
  <c r="DK217" i="46"/>
  <c r="DN207" i="46"/>
  <c r="DN152" i="46"/>
  <c r="DO152" i="46" s="1"/>
  <c r="DM140" i="46"/>
  <c r="DN119" i="46"/>
  <c r="DM199" i="46"/>
  <c r="DM191" i="46"/>
  <c r="DM183" i="46"/>
  <c r="DM175" i="46"/>
  <c r="DM167" i="46"/>
  <c r="DF161" i="46"/>
  <c r="DM161" i="46" s="1"/>
  <c r="DN150" i="46"/>
  <c r="DF150" i="46"/>
  <c r="DM150" i="46" s="1"/>
  <c r="DK139" i="46"/>
  <c r="DK131" i="46"/>
  <c r="DN110" i="46"/>
  <c r="DO110" i="46" s="1"/>
  <c r="DN102" i="46"/>
  <c r="DO85" i="46"/>
  <c r="DM162" i="46"/>
  <c r="DN162" i="46"/>
  <c r="DM154" i="46"/>
  <c r="DN154" i="46"/>
  <c r="DK148" i="46"/>
  <c r="DM146" i="46"/>
  <c r="DM138" i="46"/>
  <c r="DM130" i="46"/>
  <c r="DN124" i="46"/>
  <c r="DM121" i="46"/>
  <c r="DN113" i="46"/>
  <c r="DM105" i="46"/>
  <c r="DN97" i="46"/>
  <c r="DN149" i="46"/>
  <c r="DK141" i="46"/>
  <c r="DN141" i="46" s="1"/>
  <c r="DM139" i="46"/>
  <c r="DK133" i="46"/>
  <c r="DN133" i="46" s="1"/>
  <c r="DO133" i="46" s="1"/>
  <c r="DM118" i="46"/>
  <c r="DN116" i="46"/>
  <c r="DO116" i="46" s="1"/>
  <c r="DN111" i="46"/>
  <c r="DM111" i="46"/>
  <c r="DN103" i="46"/>
  <c r="DN92" i="46"/>
  <c r="DO92" i="46" s="1"/>
  <c r="DN88" i="46"/>
  <c r="DN76" i="46"/>
  <c r="DF76" i="46"/>
  <c r="DM76" i="46" s="1"/>
  <c r="DK128" i="46"/>
  <c r="DK122" i="46"/>
  <c r="DN108" i="46"/>
  <c r="DM97" i="46"/>
  <c r="DM80" i="46"/>
  <c r="DO80" i="46" s="1"/>
  <c r="DM145" i="46"/>
  <c r="DN145" i="46"/>
  <c r="DM143" i="46"/>
  <c r="DF137" i="46"/>
  <c r="DM135" i="46"/>
  <c r="DO135" i="46" s="1"/>
  <c r="DK125" i="46"/>
  <c r="DK104" i="46"/>
  <c r="DM56" i="46"/>
  <c r="DK165" i="46"/>
  <c r="DK164" i="46"/>
  <c r="DN161" i="46"/>
  <c r="DK157" i="46"/>
  <c r="DK156" i="46"/>
  <c r="DN153" i="46"/>
  <c r="DF153" i="46"/>
  <c r="DM153" i="46" s="1"/>
  <c r="DM113" i="46"/>
  <c r="DM108" i="46"/>
  <c r="DM89" i="46"/>
  <c r="DM87" i="46"/>
  <c r="DK106" i="46"/>
  <c r="DK99" i="46"/>
  <c r="DF98" i="46"/>
  <c r="DF96" i="46"/>
  <c r="DK93" i="46"/>
  <c r="DK91" i="46"/>
  <c r="DF90" i="46"/>
  <c r="DF88" i="46"/>
  <c r="DN70" i="46"/>
  <c r="DO60" i="46"/>
  <c r="DN29" i="46"/>
  <c r="DN146" i="46"/>
  <c r="DN138" i="46"/>
  <c r="DN130" i="46"/>
  <c r="DN129" i="46"/>
  <c r="DO129" i="46" s="1"/>
  <c r="DN127" i="46"/>
  <c r="DO127" i="46" s="1"/>
  <c r="DM120" i="46"/>
  <c r="DF119" i="46"/>
  <c r="DM119" i="46" s="1"/>
  <c r="DK118" i="46"/>
  <c r="DK117" i="46"/>
  <c r="DF115" i="46"/>
  <c r="DF111" i="46"/>
  <c r="DN109" i="46"/>
  <c r="DF103" i="46"/>
  <c r="DN101" i="46"/>
  <c r="DK94" i="46"/>
  <c r="DK74" i="46"/>
  <c r="DN45" i="46"/>
  <c r="DN125" i="46"/>
  <c r="DO125" i="46" s="1"/>
  <c r="DM112" i="46"/>
  <c r="DK107" i="46"/>
  <c r="DN107" i="46" s="1"/>
  <c r="DN95" i="46"/>
  <c r="DF95" i="46"/>
  <c r="DN87" i="46"/>
  <c r="DF87" i="46"/>
  <c r="DF23" i="46"/>
  <c r="DK114" i="46"/>
  <c r="DN114" i="46" s="1"/>
  <c r="DF106" i="46"/>
  <c r="DM99" i="46"/>
  <c r="DN99" i="46"/>
  <c r="DK98" i="46"/>
  <c r="DM91" i="46"/>
  <c r="DK90" i="46"/>
  <c r="DN78" i="46"/>
  <c r="DF68" i="46"/>
  <c r="DM68" i="46" s="1"/>
  <c r="DN53" i="46"/>
  <c r="DK49" i="46"/>
  <c r="DN39" i="46"/>
  <c r="DM123" i="46"/>
  <c r="DN122" i="46"/>
  <c r="DO122" i="46" s="1"/>
  <c r="DN104" i="46"/>
  <c r="DM83" i="46"/>
  <c r="DM72" i="46"/>
  <c r="DO72" i="46" s="1"/>
  <c r="DN68" i="46"/>
  <c r="DF107" i="46"/>
  <c r="DM107" i="46" s="1"/>
  <c r="DF104" i="46"/>
  <c r="DN86" i="46"/>
  <c r="DK82" i="46"/>
  <c r="DN66" i="46"/>
  <c r="DO66" i="46" s="1"/>
  <c r="DM52" i="46"/>
  <c r="DN13" i="46"/>
  <c r="DN6" i="46"/>
  <c r="DF79" i="46"/>
  <c r="DF77" i="46"/>
  <c r="DM77" i="46" s="1"/>
  <c r="DF71" i="46"/>
  <c r="DF69" i="46"/>
  <c r="DM69" i="46" s="1"/>
  <c r="DN54" i="46"/>
  <c r="DK48" i="46"/>
  <c r="DN46" i="46"/>
  <c r="DK41" i="46"/>
  <c r="DM40" i="46"/>
  <c r="DK34" i="46"/>
  <c r="DN30" i="46"/>
  <c r="DK25" i="46"/>
  <c r="DM24" i="46"/>
  <c r="DK18" i="46"/>
  <c r="DN14" i="46"/>
  <c r="DK81" i="46"/>
  <c r="DK73" i="46"/>
  <c r="DN61" i="46"/>
  <c r="DO61" i="46" s="1"/>
  <c r="DK57" i="46"/>
  <c r="DF54" i="46"/>
  <c r="DF46" i="46"/>
  <c r="DF30" i="46"/>
  <c r="DF14" i="46"/>
  <c r="DM11" i="46"/>
  <c r="DM7" i="46"/>
  <c r="DF86" i="46"/>
  <c r="DM86" i="46" s="1"/>
  <c r="DK83" i="46"/>
  <c r="DF78" i="46"/>
  <c r="DM78" i="46" s="1"/>
  <c r="DF70" i="46"/>
  <c r="DM70" i="46" s="1"/>
  <c r="DK64" i="46"/>
  <c r="DF63" i="46"/>
  <c r="DK58" i="46"/>
  <c r="DF53" i="46"/>
  <c r="DM53" i="46" s="1"/>
  <c r="DO53" i="46" s="1"/>
  <c r="DF45" i="46"/>
  <c r="DM45" i="46" s="1"/>
  <c r="DK42" i="46"/>
  <c r="DK40" i="46"/>
  <c r="DN38" i="46"/>
  <c r="DK33" i="46"/>
  <c r="DM32" i="46"/>
  <c r="DO32" i="46" s="1"/>
  <c r="DF29" i="46"/>
  <c r="DM29" i="46" s="1"/>
  <c r="DK26" i="46"/>
  <c r="DK24" i="46"/>
  <c r="DN22" i="46"/>
  <c r="DK17" i="46"/>
  <c r="DM16" i="46"/>
  <c r="DF13" i="46"/>
  <c r="DM13" i="46" s="1"/>
  <c r="DK10" i="46"/>
  <c r="DF6" i="46"/>
  <c r="DM6" i="46" s="1"/>
  <c r="DO6" i="46" s="1"/>
  <c r="DM81" i="46"/>
  <c r="DM73" i="46"/>
  <c r="DN55" i="46"/>
  <c r="DN52" i="46"/>
  <c r="DF38" i="46"/>
  <c r="DF22" i="46"/>
  <c r="DN84" i="46"/>
  <c r="DO84" i="46" s="1"/>
  <c r="DM62" i="46"/>
  <c r="DN62" i="46"/>
  <c r="DK56" i="46"/>
  <c r="DF55" i="46"/>
  <c r="DK50" i="46"/>
  <c r="DN47" i="46"/>
  <c r="DN31" i="46"/>
  <c r="DM21" i="46"/>
  <c r="DM15" i="46"/>
  <c r="DN5" i="46"/>
  <c r="DF5" i="46"/>
  <c r="DM5" i="46" s="1"/>
  <c r="DM3" i="46"/>
  <c r="DO3" i="46" s="1"/>
  <c r="DN79" i="46"/>
  <c r="DN77" i="46"/>
  <c r="DN71" i="46"/>
  <c r="DN69" i="46"/>
  <c r="DN37" i="46"/>
  <c r="DN15" i="46"/>
  <c r="DN8" i="46"/>
  <c r="DM8" i="46"/>
  <c r="DM71" i="46"/>
  <c r="DM47" i="46"/>
  <c r="DM39" i="46"/>
  <c r="DM31" i="46"/>
  <c r="DN21" i="46"/>
  <c r="DK2" i="46"/>
  <c r="DN2" i="46" s="1"/>
  <c r="DF2" i="46"/>
  <c r="DM2" i="46" s="1"/>
  <c r="DO1577" i="46" l="1"/>
  <c r="DO43" i="46"/>
  <c r="DO197" i="46"/>
  <c r="DO482" i="46"/>
  <c r="DO494" i="46"/>
  <c r="DO631" i="46"/>
  <c r="DO818" i="46"/>
  <c r="DO434" i="46"/>
  <c r="DO490" i="46"/>
  <c r="DO265" i="46"/>
  <c r="DO313" i="46"/>
  <c r="DO553" i="46"/>
  <c r="DO630" i="46"/>
  <c r="DO853" i="46"/>
  <c r="DO1469" i="46"/>
  <c r="DO874" i="46"/>
  <c r="DO1184" i="46"/>
  <c r="DO136" i="46"/>
  <c r="DO297" i="46"/>
  <c r="DO361" i="46"/>
  <c r="DO645" i="46"/>
  <c r="DO1371" i="46"/>
  <c r="DO1426" i="46"/>
  <c r="DO120" i="46"/>
  <c r="DO171" i="46"/>
  <c r="DO549" i="46"/>
  <c r="DO999" i="46"/>
  <c r="DO973" i="46"/>
  <c r="DO1019" i="46"/>
  <c r="DO1110" i="46"/>
  <c r="DO1000" i="46"/>
  <c r="DO1073" i="46"/>
  <c r="DO1316" i="46"/>
  <c r="DO1340" i="46"/>
  <c r="DO1113" i="46"/>
  <c r="DO1467" i="46"/>
  <c r="DO188" i="46"/>
  <c r="DO1364" i="46"/>
  <c r="DO836" i="46"/>
  <c r="DO288" i="46"/>
  <c r="DO844" i="46"/>
  <c r="DO109" i="46"/>
  <c r="DO187" i="46"/>
  <c r="DO163" i="46"/>
  <c r="DO524" i="46"/>
  <c r="DO573" i="46"/>
  <c r="DO618" i="46"/>
  <c r="DO693" i="46"/>
  <c r="DO1079" i="46"/>
  <c r="DO1348" i="46"/>
  <c r="DO1545" i="46"/>
  <c r="DO67" i="46"/>
  <c r="DO670" i="46"/>
  <c r="DO166" i="46"/>
  <c r="DO349" i="46"/>
  <c r="DO365" i="46"/>
  <c r="DO601" i="46"/>
  <c r="DO946" i="46"/>
  <c r="DO1208" i="46"/>
  <c r="DO1211" i="46"/>
  <c r="DO121" i="46"/>
  <c r="DO1476" i="46"/>
  <c r="DO114" i="46"/>
  <c r="DO709" i="46"/>
  <c r="DO919" i="46"/>
  <c r="DO1069" i="46"/>
  <c r="DO1087" i="46"/>
  <c r="DO1022" i="46"/>
  <c r="DO1220" i="46"/>
  <c r="DO1272" i="46"/>
  <c r="DO1190" i="46"/>
  <c r="DO180" i="46"/>
  <c r="DO710" i="46"/>
  <c r="DO780" i="46"/>
  <c r="DO1143" i="46"/>
  <c r="DO296" i="46"/>
  <c r="DO158" i="46"/>
  <c r="DO378" i="46"/>
  <c r="DO376" i="46"/>
  <c r="DO484" i="46"/>
  <c r="DO715" i="46"/>
  <c r="DO767" i="46"/>
  <c r="DO819" i="46"/>
  <c r="DO926" i="46"/>
  <c r="DO1134" i="46"/>
  <c r="DO1559" i="46"/>
  <c r="DO143" i="46"/>
  <c r="DO454" i="46"/>
  <c r="DO558" i="46"/>
  <c r="DO226" i="46"/>
  <c r="DO386" i="46"/>
  <c r="DO311" i="46"/>
  <c r="DO574" i="46"/>
  <c r="DO898" i="46"/>
  <c r="DO1034" i="46"/>
  <c r="DO1142" i="46"/>
  <c r="DO1172" i="46"/>
  <c r="DO1291" i="46"/>
  <c r="DO1519" i="46"/>
  <c r="DO381" i="46"/>
  <c r="DO465" i="46"/>
  <c r="DO743" i="46"/>
  <c r="DO887" i="46"/>
  <c r="DO1075" i="46"/>
  <c r="DO1509" i="46"/>
  <c r="DO1439" i="46"/>
  <c r="DO418" i="46"/>
  <c r="DO1327" i="46"/>
  <c r="DO1535" i="46"/>
  <c r="DO29" i="46"/>
  <c r="DO236" i="46"/>
  <c r="DO1039" i="46"/>
  <c r="DO1379" i="46"/>
  <c r="DO820" i="46"/>
  <c r="DO113" i="46"/>
  <c r="DO141" i="46"/>
  <c r="DO102" i="46"/>
  <c r="DO132" i="46"/>
  <c r="DO686" i="46"/>
  <c r="DO864" i="46"/>
  <c r="DO1131" i="46"/>
  <c r="DO1187" i="46"/>
  <c r="DO97" i="46"/>
  <c r="DO619" i="46"/>
  <c r="DO626" i="46"/>
  <c r="DO938" i="46"/>
  <c r="DO1043" i="46"/>
  <c r="DO1200" i="46"/>
  <c r="DO315" i="46"/>
  <c r="DO572" i="46"/>
  <c r="DO310" i="46"/>
  <c r="DO518" i="46"/>
  <c r="DO722" i="46"/>
  <c r="DO1180" i="46"/>
  <c r="DO294" i="46"/>
  <c r="DO583" i="46"/>
  <c r="DO726" i="46"/>
  <c r="DO623" i="46"/>
  <c r="DO841" i="46"/>
  <c r="DO1136" i="46"/>
  <c r="DO1241" i="46"/>
  <c r="DO1576" i="46"/>
  <c r="DO8" i="46"/>
  <c r="DO111" i="46"/>
  <c r="DO1050" i="46"/>
  <c r="DO1082" i="46"/>
  <c r="DO5" i="46"/>
  <c r="DO282" i="46"/>
  <c r="DO431" i="46"/>
  <c r="DO759" i="46"/>
  <c r="DO150" i="46"/>
  <c r="DO689" i="46"/>
  <c r="DO1378" i="46"/>
  <c r="DO1551" i="46"/>
  <c r="DO323" i="46"/>
  <c r="DO89" i="46"/>
  <c r="DO182" i="46"/>
  <c r="DO1011" i="46"/>
  <c r="DO1215" i="46"/>
  <c r="DO684" i="46"/>
  <c r="DO145" i="46"/>
  <c r="DO269" i="46"/>
  <c r="DO353" i="46"/>
  <c r="DO705" i="46"/>
  <c r="DO450" i="46"/>
  <c r="DO629" i="46"/>
  <c r="DO403" i="46"/>
  <c r="DO1255" i="46"/>
  <c r="DO71" i="46"/>
  <c r="DO161" i="46"/>
  <c r="DO421" i="46"/>
  <c r="DO332" i="46"/>
  <c r="DO497" i="46"/>
  <c r="DO529" i="46"/>
  <c r="DO592" i="46"/>
  <c r="DO799" i="46"/>
  <c r="DO907" i="46"/>
  <c r="DO1106" i="46"/>
  <c r="DO585" i="46"/>
  <c r="DO822" i="46"/>
  <c r="DO65" i="46"/>
  <c r="DO428" i="46"/>
  <c r="DO339" i="46"/>
  <c r="DO858" i="46"/>
  <c r="DO804" i="46"/>
  <c r="DO411" i="46"/>
  <c r="DO1217" i="46"/>
  <c r="DO1083" i="46"/>
  <c r="DO724" i="46"/>
  <c r="DO1181" i="46"/>
  <c r="DN903" i="46"/>
  <c r="DO903" i="46" s="1"/>
  <c r="DM897" i="46"/>
  <c r="DO897" i="46" s="1"/>
  <c r="DO78" i="46"/>
  <c r="DM333" i="46"/>
  <c r="DO333" i="46" s="1"/>
  <c r="DO397" i="46"/>
  <c r="DM405" i="46"/>
  <c r="DO405" i="46" s="1"/>
  <c r="DM982" i="46"/>
  <c r="DO1052" i="46"/>
  <c r="DM786" i="46"/>
  <c r="DO786" i="46" s="1"/>
  <c r="DN471" i="46"/>
  <c r="DO471" i="46" s="1"/>
  <c r="DN640" i="46"/>
  <c r="DO640" i="46" s="1"/>
  <c r="DO100" i="46"/>
  <c r="DM1029" i="46"/>
  <c r="DO1029" i="46" s="1"/>
  <c r="DN719" i="46"/>
  <c r="DO719" i="46" s="1"/>
  <c r="DN881" i="46"/>
  <c r="DO881" i="46" s="1"/>
  <c r="DN83" i="46"/>
  <c r="DO134" i="46"/>
  <c r="DO537" i="46"/>
  <c r="DN1119" i="46"/>
  <c r="DO1119" i="46" s="1"/>
  <c r="DN330" i="46"/>
  <c r="DO330" i="46" s="1"/>
  <c r="DN489" i="46"/>
  <c r="DN1196" i="46"/>
  <c r="DO523" i="46"/>
  <c r="DM101" i="46"/>
  <c r="DO101" i="46" s="1"/>
  <c r="DO13" i="46"/>
  <c r="DO45" i="46"/>
  <c r="DM23" i="46"/>
  <c r="DO23" i="46" s="1"/>
  <c r="DO206" i="46"/>
  <c r="DN624" i="46"/>
  <c r="DO624" i="46" s="1"/>
  <c r="DO1024" i="46"/>
  <c r="DM298" i="46"/>
  <c r="DN271" i="46"/>
  <c r="DO329" i="46"/>
  <c r="DN1085" i="46"/>
  <c r="DO1085" i="46" s="1"/>
  <c r="DN1077" i="46"/>
  <c r="DN1095" i="46"/>
  <c r="DO1095" i="46" s="1"/>
  <c r="DM1435" i="46"/>
  <c r="DO1435" i="46" s="1"/>
  <c r="DM208" i="46"/>
  <c r="DO208" i="46" s="1"/>
  <c r="DM1448" i="46"/>
  <c r="DM1544" i="46"/>
  <c r="DO1544" i="46" s="1"/>
  <c r="DN59" i="46"/>
  <c r="DO59" i="46" s="1"/>
  <c r="DO181" i="46"/>
  <c r="DN367" i="46"/>
  <c r="DO367" i="46" s="1"/>
  <c r="DO481" i="46"/>
  <c r="DO617" i="46"/>
  <c r="DM977" i="46"/>
  <c r="DM1369" i="46"/>
  <c r="DM1306" i="46"/>
  <c r="DO1306" i="46" s="1"/>
  <c r="DM503" i="46"/>
  <c r="DO503" i="46" s="1"/>
  <c r="DN587" i="46"/>
  <c r="DO587" i="46" s="1"/>
  <c r="DM633" i="46"/>
  <c r="DO633" i="46" s="1"/>
  <c r="DN1414" i="46"/>
  <c r="DN1466" i="46"/>
  <c r="DN1507" i="46"/>
  <c r="DN1279" i="46"/>
  <c r="DO1279" i="46" s="1"/>
  <c r="DN1445" i="46"/>
  <c r="DO1445" i="46" s="1"/>
  <c r="DM1506" i="46"/>
  <c r="DM1534" i="46"/>
  <c r="DO1534" i="46" s="1"/>
  <c r="DM1314" i="46"/>
  <c r="DO1314" i="46" s="1"/>
  <c r="DM1353" i="46"/>
  <c r="DM521" i="46"/>
  <c r="DN126" i="46"/>
  <c r="DM207" i="46"/>
  <c r="DM306" i="46"/>
  <c r="DN375" i="46"/>
  <c r="DO375" i="46" s="1"/>
  <c r="DM961" i="46"/>
  <c r="DO961" i="46" s="1"/>
  <c r="DN1037" i="46"/>
  <c r="DO1037" i="46" s="1"/>
  <c r="DO1048" i="46"/>
  <c r="DN112" i="46"/>
  <c r="DO112" i="46" s="1"/>
  <c r="DN196" i="46"/>
  <c r="DN1161" i="46"/>
  <c r="DO1161" i="46" s="1"/>
  <c r="DN1240" i="46"/>
  <c r="DN1307" i="46"/>
  <c r="DO1307" i="46" s="1"/>
  <c r="DN1347" i="46"/>
  <c r="DO1347" i="46" s="1"/>
  <c r="DN1382" i="46"/>
  <c r="DN105" i="46"/>
  <c r="DO105" i="46" s="1"/>
  <c r="DN262" i="46"/>
  <c r="DO262" i="46" s="1"/>
  <c r="DM439" i="46"/>
  <c r="DM676" i="46"/>
  <c r="DO918" i="46"/>
  <c r="DM882" i="46"/>
  <c r="DO882" i="46" s="1"/>
  <c r="DO914" i="46"/>
  <c r="DO953" i="46"/>
  <c r="DO969" i="46"/>
  <c r="DN831" i="46"/>
  <c r="DO1088" i="46"/>
  <c r="DN1149" i="46"/>
  <c r="DO1191" i="46"/>
  <c r="DO1153" i="46"/>
  <c r="DM1304" i="46"/>
  <c r="DO1304" i="46" s="1"/>
  <c r="DM1342" i="46"/>
  <c r="DO1387" i="46"/>
  <c r="DO1273" i="46"/>
  <c r="DO1274" i="46"/>
  <c r="DM1436" i="46"/>
  <c r="DO1436" i="46" s="1"/>
  <c r="DO427" i="46"/>
  <c r="DM229" i="46"/>
  <c r="DM358" i="46"/>
  <c r="DO358" i="46" s="1"/>
  <c r="DM826" i="46"/>
  <c r="DN754" i="46"/>
  <c r="DO754" i="46" s="1"/>
  <c r="DN1301" i="46"/>
  <c r="DN1284" i="46"/>
  <c r="DO1284" i="46" s="1"/>
  <c r="DM1424" i="46"/>
  <c r="DO1424" i="46" s="1"/>
  <c r="DM1536" i="46"/>
  <c r="DM636" i="46"/>
  <c r="DN36" i="46"/>
  <c r="DO36" i="46" s="1"/>
  <c r="DM267" i="46"/>
  <c r="DO267" i="46" s="1"/>
  <c r="DM865" i="46"/>
  <c r="DN1328" i="46"/>
  <c r="DO1328" i="46" s="1"/>
  <c r="DM917" i="46"/>
  <c r="DO917" i="46" s="1"/>
  <c r="DO1550" i="46"/>
  <c r="DN338" i="46"/>
  <c r="DO338" i="46" s="1"/>
  <c r="DM1267" i="46"/>
  <c r="DO1267" i="46" s="1"/>
  <c r="DN1415" i="46"/>
  <c r="DO1415" i="46" s="1"/>
  <c r="DN371" i="46"/>
  <c r="DO371" i="46" s="1"/>
  <c r="DM596" i="46"/>
  <c r="DM857" i="46"/>
  <c r="DN1546" i="46"/>
  <c r="DO1546" i="46" s="1"/>
  <c r="DM1444" i="46"/>
  <c r="DN179" i="46"/>
  <c r="DO179" i="46" s="1"/>
  <c r="DM326" i="46"/>
  <c r="DO326" i="46" s="1"/>
  <c r="DN1219" i="46"/>
  <c r="DO1219" i="46" s="1"/>
  <c r="DM1562" i="46"/>
  <c r="DO1562" i="46" s="1"/>
  <c r="DM424" i="46"/>
  <c r="DN172" i="46"/>
  <c r="DO172" i="46" s="1"/>
  <c r="DM1286" i="46"/>
  <c r="DO1286" i="46" s="1"/>
  <c r="DN1532" i="46"/>
  <c r="DO1532" i="46" s="1"/>
  <c r="DO119" i="46"/>
  <c r="DO247" i="46"/>
  <c r="DO530" i="46"/>
  <c r="DO625" i="46"/>
  <c r="DO651" i="46"/>
  <c r="DO711" i="46"/>
  <c r="DM559" i="46"/>
  <c r="DO559" i="46" s="1"/>
  <c r="DM713" i="46"/>
  <c r="DO713" i="46" s="1"/>
  <c r="DN744" i="46"/>
  <c r="DO845" i="46"/>
  <c r="DO847" i="46"/>
  <c r="DO1207" i="46"/>
  <c r="DO1390" i="46"/>
  <c r="DN1214" i="46"/>
  <c r="DM1427" i="46"/>
  <c r="DO20" i="46"/>
  <c r="DN370" i="46"/>
  <c r="DO370" i="46" s="1"/>
  <c r="DM432" i="46"/>
  <c r="DO432" i="46" s="1"/>
  <c r="DM1078" i="46"/>
  <c r="DO1078" i="46" s="1"/>
  <c r="DM1014" i="46"/>
  <c r="DO1014" i="46" s="1"/>
  <c r="DM680" i="46"/>
  <c r="DO680" i="46" s="1"/>
  <c r="DN1360" i="46"/>
  <c r="DO1360" i="46" s="1"/>
  <c r="DM1410" i="46"/>
  <c r="DO1410" i="46" s="1"/>
  <c r="DO730" i="46"/>
  <c r="DO778" i="46"/>
  <c r="DO774" i="46"/>
  <c r="DO894" i="46"/>
  <c r="DN1090" i="46"/>
  <c r="DO1090" i="46" s="1"/>
  <c r="DO1063" i="46"/>
  <c r="DO1277" i="46"/>
  <c r="DO1214" i="46"/>
  <c r="DO1538" i="46"/>
  <c r="DN447" i="46"/>
  <c r="DO447" i="46" s="1"/>
  <c r="DN794" i="46"/>
  <c r="DO794" i="46" s="1"/>
  <c r="DM1097" i="46"/>
  <c r="DO1097" i="46" s="1"/>
  <c r="DN1553" i="46"/>
  <c r="DO1553" i="46" s="1"/>
  <c r="DM1560" i="46"/>
  <c r="DO1560" i="46" s="1"/>
  <c r="DM352" i="46"/>
  <c r="DM544" i="46"/>
  <c r="DO544" i="46" s="1"/>
  <c r="DO167" i="46"/>
  <c r="DO198" i="46"/>
  <c r="DO232" i="46"/>
  <c r="DO240" i="46"/>
  <c r="DO254" i="46"/>
  <c r="DM413" i="46"/>
  <c r="DO413" i="46" s="1"/>
  <c r="DO337" i="46"/>
  <c r="DO532" i="46"/>
  <c r="DO463" i="46"/>
  <c r="DO561" i="46"/>
  <c r="DO706" i="46"/>
  <c r="DO734" i="46"/>
  <c r="DO787" i="46"/>
  <c r="DO846" i="46"/>
  <c r="DM854" i="46"/>
  <c r="DO854" i="46" s="1"/>
  <c r="DO902" i="46"/>
  <c r="DO814" i="46"/>
  <c r="DN913" i="46"/>
  <c r="DO1074" i="46"/>
  <c r="DM1121" i="46"/>
  <c r="DO1121" i="46" s="1"/>
  <c r="DO1150" i="46"/>
  <c r="DM1258" i="46"/>
  <c r="DO1242" i="46"/>
  <c r="DO1429" i="46"/>
  <c r="DO1398" i="46"/>
  <c r="DN379" i="46"/>
  <c r="DO379" i="46" s="1"/>
  <c r="DM1466" i="46"/>
  <c r="DM1305" i="46"/>
  <c r="DO1305" i="46" s="1"/>
  <c r="DN1575" i="46"/>
  <c r="DO1575" i="46" s="1"/>
  <c r="DO68" i="46"/>
  <c r="DM155" i="46"/>
  <c r="DO155" i="46" s="1"/>
  <c r="DO244" i="46"/>
  <c r="DM389" i="46"/>
  <c r="DO389" i="46" s="1"/>
  <c r="DO474" i="46"/>
  <c r="DO506" i="46"/>
  <c r="DO538" i="46"/>
  <c r="DO473" i="46"/>
  <c r="DO643" i="46"/>
  <c r="DM607" i="46"/>
  <c r="DO607" i="46" s="1"/>
  <c r="DO638" i="46"/>
  <c r="DO666" i="46"/>
  <c r="DO736" i="46"/>
  <c r="DO718" i="46"/>
  <c r="DO795" i="46"/>
  <c r="DN830" i="46"/>
  <c r="DO962" i="46"/>
  <c r="DN993" i="46"/>
  <c r="DO1047" i="46"/>
  <c r="DO1071" i="46"/>
  <c r="DO1115" i="46"/>
  <c r="DO1080" i="46"/>
  <c r="DO1374" i="46"/>
  <c r="DO1252" i="46"/>
  <c r="DM1452" i="46"/>
  <c r="DO1452" i="46" s="1"/>
  <c r="DM1542" i="46"/>
  <c r="DO1542" i="46" s="1"/>
  <c r="DO812" i="46"/>
  <c r="DM1366" i="46"/>
  <c r="DO1366" i="46" s="1"/>
  <c r="DO1552" i="46"/>
  <c r="DO1470" i="46"/>
  <c r="DO1537" i="46"/>
  <c r="DM366" i="46"/>
  <c r="DO366" i="46" s="1"/>
  <c r="DO834" i="46"/>
  <c r="DO1294" i="46"/>
  <c r="DN140" i="46"/>
  <c r="DO140" i="46" s="1"/>
  <c r="DM203" i="46"/>
  <c r="DO203" i="46" s="1"/>
  <c r="DM461" i="46"/>
  <c r="DO461" i="46" s="1"/>
  <c r="DN927" i="46"/>
  <c r="DO927" i="46" s="1"/>
  <c r="DO1235" i="46"/>
  <c r="DO1264" i="46"/>
  <c r="DO1290" i="46"/>
  <c r="DO1395" i="46"/>
  <c r="DO1262" i="46"/>
  <c r="DO1531" i="46"/>
  <c r="DO241" i="46"/>
  <c r="DO627" i="46"/>
  <c r="DM808" i="46"/>
  <c r="DO808" i="46" s="1"/>
  <c r="DO1245" i="46"/>
  <c r="DM1556" i="46"/>
  <c r="DO1556" i="46" s="1"/>
  <c r="DO851" i="46"/>
  <c r="DO1406" i="46"/>
  <c r="DO1497" i="46"/>
  <c r="DO1571" i="46"/>
  <c r="DO1564" i="46"/>
  <c r="DO1566" i="46"/>
  <c r="DO159" i="46"/>
  <c r="DM336" i="46"/>
  <c r="DM401" i="46"/>
  <c r="DO401" i="46" s="1"/>
  <c r="DO867" i="46"/>
  <c r="DO842" i="46"/>
  <c r="DO884" i="46"/>
  <c r="DO1263" i="46"/>
  <c r="DO1404" i="46"/>
  <c r="DO458" i="46"/>
  <c r="DO738" i="46"/>
  <c r="DO1417" i="46"/>
  <c r="DO87" i="46"/>
  <c r="DM124" i="46"/>
  <c r="DO124" i="46" s="1"/>
  <c r="DN1549" i="46"/>
  <c r="DO1549" i="46" s="1"/>
  <c r="DN1547" i="46"/>
  <c r="DO1547" i="46" s="1"/>
  <c r="DM79" i="46"/>
  <c r="DO79" i="46" s="1"/>
  <c r="DN91" i="46"/>
  <c r="DN106" i="46"/>
  <c r="DO251" i="46"/>
  <c r="DO274" i="46"/>
  <c r="DM290" i="46"/>
  <c r="DO290" i="46" s="1"/>
  <c r="DN287" i="46"/>
  <c r="DO292" i="46"/>
  <c r="DO340" i="46"/>
  <c r="DO380" i="46"/>
  <c r="DO308" i="46"/>
  <c r="DO505" i="46"/>
  <c r="DN589" i="46"/>
  <c r="DO589" i="46" s="1"/>
  <c r="DO665" i="46"/>
  <c r="DN824" i="46"/>
  <c r="DO824" i="46" s="1"/>
  <c r="DO652" i="46"/>
  <c r="DN880" i="46"/>
  <c r="DO930" i="46"/>
  <c r="DO878" i="46"/>
  <c r="DN1397" i="46"/>
  <c r="DO1397" i="46" s="1"/>
  <c r="DN1440" i="46"/>
  <c r="DO1440" i="46" s="1"/>
  <c r="DN11" i="46"/>
  <c r="DO11" i="46" s="1"/>
  <c r="DM755" i="46"/>
  <c r="DO755" i="46" s="1"/>
  <c r="DM1041" i="46"/>
  <c r="DO1041" i="46" s="1"/>
  <c r="DM1101" i="46"/>
  <c r="DO1101" i="46" s="1"/>
  <c r="DM1025" i="46"/>
  <c r="DO1025" i="46" s="1"/>
  <c r="DN1527" i="46"/>
  <c r="DM1247" i="46"/>
  <c r="DO1247" i="46" s="1"/>
  <c r="DM1333" i="46"/>
  <c r="DM1373" i="46"/>
  <c r="DO1373" i="46" s="1"/>
  <c r="DN194" i="46"/>
  <c r="DO194" i="46" s="1"/>
  <c r="DN40" i="46"/>
  <c r="DO69" i="46"/>
  <c r="DO235" i="46"/>
  <c r="DM293" i="46"/>
  <c r="DO293" i="46" s="1"/>
  <c r="DN540" i="46"/>
  <c r="DO540" i="46" s="1"/>
  <c r="DM390" i="46"/>
  <c r="DO694" i="46"/>
  <c r="DO568" i="46"/>
  <c r="DO768" i="46"/>
  <c r="DO781" i="46"/>
  <c r="DM880" i="46"/>
  <c r="DM945" i="46"/>
  <c r="DO945" i="46" s="1"/>
  <c r="DN1093" i="46"/>
  <c r="DO1093" i="46" s="1"/>
  <c r="DM1355" i="46"/>
  <c r="DO1355" i="46" s="1"/>
  <c r="DM374" i="46"/>
  <c r="DO374" i="46" s="1"/>
  <c r="DM501" i="46"/>
  <c r="DO501" i="46" s="1"/>
  <c r="DN525" i="46"/>
  <c r="DM872" i="46"/>
  <c r="DM1004" i="46"/>
  <c r="DO1004" i="46" s="1"/>
  <c r="DM1236" i="46"/>
  <c r="DO1236" i="46" s="1"/>
  <c r="DN1164" i="46"/>
  <c r="DO1164" i="46" s="1"/>
  <c r="DM1527" i="46"/>
  <c r="DN1249" i="46"/>
  <c r="DM1357" i="46"/>
  <c r="DO1357" i="46" s="1"/>
  <c r="DN24" i="46"/>
  <c r="DO243" i="46"/>
  <c r="DM242" i="46"/>
  <c r="DN420" i="46"/>
  <c r="DO420" i="46" s="1"/>
  <c r="DO489" i="46"/>
  <c r="DO457" i="46"/>
  <c r="DO511" i="46"/>
  <c r="DO576" i="46"/>
  <c r="DO515" i="46"/>
  <c r="DO714" i="46"/>
  <c r="DN848" i="46"/>
  <c r="DO848" i="46" s="1"/>
  <c r="DO691" i="46"/>
  <c r="DO669" i="46"/>
  <c r="DO802" i="46"/>
  <c r="DO876" i="46"/>
  <c r="DO931" i="46"/>
  <c r="DM913" i="46"/>
  <c r="DN1125" i="46"/>
  <c r="DO1125" i="46" s="1"/>
  <c r="DM393" i="46"/>
  <c r="DO393" i="46" s="1"/>
  <c r="DN599" i="46"/>
  <c r="DO599" i="46" s="1"/>
  <c r="DN1064" i="46"/>
  <c r="DO1064" i="46" s="1"/>
  <c r="DM801" i="46"/>
  <c r="DO801" i="46" s="1"/>
  <c r="DM1203" i="46"/>
  <c r="DO1203" i="46" s="1"/>
  <c r="DM1292" i="46"/>
  <c r="DN1336" i="46"/>
  <c r="DN1506" i="46"/>
  <c r="DM1402" i="46"/>
  <c r="DO1402" i="46" s="1"/>
  <c r="DN1443" i="46"/>
  <c r="DM1498" i="46"/>
  <c r="DO1498" i="46" s="1"/>
  <c r="DM1522" i="46"/>
  <c r="DO1522" i="46" s="1"/>
  <c r="DN1444" i="46"/>
  <c r="DN1557" i="46"/>
  <c r="DO1557" i="46" s="1"/>
  <c r="DM1278" i="46"/>
  <c r="DO1278" i="46" s="1"/>
  <c r="DM1475" i="46"/>
  <c r="DO1475" i="46" s="1"/>
  <c r="DM1569" i="46"/>
  <c r="DM55" i="46"/>
  <c r="DO55" i="46" s="1"/>
  <c r="DO7" i="46"/>
  <c r="DO77" i="46"/>
  <c r="DN98" i="46"/>
  <c r="DM88" i="46"/>
  <c r="DO88" i="46" s="1"/>
  <c r="DO130" i="46"/>
  <c r="DO174" i="46"/>
  <c r="DM214" i="46"/>
  <c r="DO214" i="46" s="1"/>
  <c r="DO298" i="46"/>
  <c r="DO347" i="46"/>
  <c r="DM364" i="46"/>
  <c r="DN383" i="46"/>
  <c r="DO383" i="46" s="1"/>
  <c r="DO543" i="46"/>
  <c r="DO609" i="46"/>
  <c r="DO584" i="46"/>
  <c r="DO621" i="46"/>
  <c r="DO637" i="46"/>
  <c r="DO678" i="46"/>
  <c r="DO674" i="46"/>
  <c r="DN673" i="46"/>
  <c r="DO675" i="46"/>
  <c r="DO805" i="46"/>
  <c r="DO843" i="46"/>
  <c r="DO982" i="46"/>
  <c r="DO1051" i="46"/>
  <c r="DO1018" i="46"/>
  <c r="DO1251" i="46"/>
  <c r="DN1341" i="46"/>
  <c r="DM1188" i="46"/>
  <c r="DO1188" i="46" s="1"/>
  <c r="DN1455" i="46"/>
  <c r="DN811" i="46"/>
  <c r="DO811" i="46" s="1"/>
  <c r="DM1099" i="46"/>
  <c r="DN1118" i="46"/>
  <c r="DO1118" i="46" s="1"/>
  <c r="DN1250" i="46"/>
  <c r="DO1250" i="46" s="1"/>
  <c r="DM1382" i="46"/>
  <c r="DO1382" i="46" s="1"/>
  <c r="DM1482" i="46"/>
  <c r="DO1482" i="46" s="1"/>
  <c r="DN1427" i="46"/>
  <c r="DO502" i="46"/>
  <c r="DO698" i="46"/>
  <c r="DN16" i="46"/>
  <c r="DO16" i="46" s="1"/>
  <c r="DM932" i="46"/>
  <c r="DO932" i="46" s="1"/>
  <c r="DM1389" i="46"/>
  <c r="DN1494" i="46"/>
  <c r="DO1494" i="46" s="1"/>
  <c r="DM1454" i="46"/>
  <c r="DM63" i="46"/>
  <c r="DO63" i="46" s="1"/>
  <c r="DN178" i="46"/>
  <c r="DO178" i="46" s="1"/>
  <c r="DO369" i="46"/>
  <c r="DN548" i="46"/>
  <c r="DO548" i="46" s="1"/>
  <c r="DO554" i="46"/>
  <c r="DO528" i="46"/>
  <c r="DO562" i="46"/>
  <c r="DO662" i="46"/>
  <c r="DN800" i="46"/>
  <c r="DO800" i="46" s="1"/>
  <c r="DO771" i="46"/>
  <c r="DO937" i="46"/>
  <c r="DO906" i="46"/>
  <c r="DO997" i="46"/>
  <c r="DO1077" i="46"/>
  <c r="DN1244" i="46"/>
  <c r="DO1244" i="46" s="1"/>
  <c r="DM477" i="46"/>
  <c r="DO477" i="46" s="1"/>
  <c r="DN248" i="46"/>
  <c r="DO248" i="46" s="1"/>
  <c r="DM944" i="46"/>
  <c r="DM866" i="46"/>
  <c r="DO866" i="46" s="1"/>
  <c r="DN1209" i="46"/>
  <c r="DM215" i="46"/>
  <c r="DO215" i="46" s="1"/>
  <c r="DN210" i="46"/>
  <c r="DO210" i="46" s="1"/>
  <c r="DO224" i="46"/>
  <c r="DO37" i="46"/>
  <c r="DO70" i="46"/>
  <c r="DO153" i="46"/>
  <c r="DO76" i="46"/>
  <c r="DO223" i="46"/>
  <c r="DN388" i="46"/>
  <c r="DO388" i="46" s="1"/>
  <c r="DO557" i="46"/>
  <c r="DO635" i="46"/>
  <c r="DO547" i="46"/>
  <c r="DO682" i="46"/>
  <c r="DO745" i="46"/>
  <c r="DO681" i="46"/>
  <c r="DO806" i="46"/>
  <c r="DM789" i="46"/>
  <c r="DO791" i="46"/>
  <c r="DO974" i="46"/>
  <c r="DN1178" i="46"/>
  <c r="DN1162" i="46"/>
  <c r="DM1412" i="46"/>
  <c r="DO1412" i="46" s="1"/>
  <c r="DN1471" i="46"/>
  <c r="DN1490" i="46"/>
  <c r="DO1490" i="46" s="1"/>
  <c r="DN1511" i="46"/>
  <c r="DN460" i="46"/>
  <c r="DO460" i="46" s="1"/>
  <c r="DN1287" i="46"/>
  <c r="DO1287" i="46" s="1"/>
  <c r="DN1230" i="46"/>
  <c r="DO1230" i="46" s="1"/>
  <c r="DN1403" i="46"/>
  <c r="DO1403" i="46" s="1"/>
  <c r="DM1442" i="46"/>
  <c r="DM1529" i="46"/>
  <c r="DO1529" i="46" s="1"/>
  <c r="DM1350" i="46"/>
  <c r="DO1031" i="46"/>
  <c r="DO1258" i="46"/>
  <c r="DO1266" i="46"/>
  <c r="DO1441" i="46"/>
  <c r="DO1513" i="46"/>
  <c r="DM64" i="46"/>
  <c r="DM281" i="46"/>
  <c r="DO281" i="46" s="1"/>
  <c r="DM257" i="46"/>
  <c r="DO257" i="46" s="1"/>
  <c r="DN485" i="46"/>
  <c r="DO485" i="46" s="1"/>
  <c r="DO875" i="46"/>
  <c r="DM685" i="46"/>
  <c r="DO685" i="46" s="1"/>
  <c r="DN807" i="46"/>
  <c r="DO807" i="46" s="1"/>
  <c r="DO1451" i="46"/>
  <c r="DN1359" i="46"/>
  <c r="DO1359" i="46" s="1"/>
  <c r="DM1372" i="46"/>
  <c r="DO1345" i="46"/>
  <c r="DN1350" i="46"/>
  <c r="DO923" i="46"/>
  <c r="DO1042" i="46"/>
  <c r="DO1055" i="46"/>
  <c r="DO1017" i="46"/>
  <c r="DO1183" i="46"/>
  <c r="DO1253" i="46"/>
  <c r="DN1285" i="46"/>
  <c r="DO1285" i="46" s="1"/>
  <c r="DO1333" i="46"/>
  <c r="DN1365" i="46"/>
  <c r="DO1288" i="46"/>
  <c r="DO1336" i="46"/>
  <c r="DO1225" i="46"/>
  <c r="DO1319" i="46"/>
  <c r="DO1370" i="46"/>
  <c r="DO1413" i="46"/>
  <c r="DO1437" i="46"/>
  <c r="DO1521" i="46"/>
  <c r="DM227" i="46"/>
  <c r="DO227" i="46" s="1"/>
  <c r="DM318" i="46"/>
  <c r="DO318" i="46" s="1"/>
  <c r="DM433" i="46"/>
  <c r="DO433" i="46" s="1"/>
  <c r="DM493" i="46"/>
  <c r="DO493" i="46" s="1"/>
  <c r="DN487" i="46"/>
  <c r="DO487" i="46" s="1"/>
  <c r="DN762" i="46"/>
  <c r="DO762" i="46" s="1"/>
  <c r="DN1102" i="46"/>
  <c r="DO1102" i="46" s="1"/>
  <c r="DM1126" i="46"/>
  <c r="DO1126" i="46" s="1"/>
  <c r="DM1178" i="46"/>
  <c r="DM1171" i="46"/>
  <c r="DM1388" i="46"/>
  <c r="DM1380" i="46"/>
  <c r="DO981" i="46"/>
  <c r="DO1139" i="46"/>
  <c r="DO1032" i="46"/>
  <c r="DO1315" i="46"/>
  <c r="DO1405" i="46"/>
  <c r="DO1421" i="46"/>
  <c r="DO1275" i="46"/>
  <c r="DO1420" i="46"/>
  <c r="DO1449" i="46"/>
  <c r="DO1570" i="46"/>
  <c r="DO1518" i="46"/>
  <c r="DO229" i="46"/>
  <c r="DN612" i="46"/>
  <c r="DO612" i="46" s="1"/>
  <c r="DN729" i="46"/>
  <c r="DN716" i="46"/>
  <c r="DO716" i="46" s="1"/>
  <c r="DM355" i="46"/>
  <c r="DO355" i="46" s="1"/>
  <c r="DM809" i="46"/>
  <c r="DO809" i="46" s="1"/>
  <c r="DN1128" i="46"/>
  <c r="DO1128" i="46" s="1"/>
  <c r="DN1248" i="46"/>
  <c r="DO1248" i="46" s="1"/>
  <c r="DM1365" i="46"/>
  <c r="DM1555" i="46"/>
  <c r="DO1555" i="46" s="1"/>
  <c r="DN1367" i="46"/>
  <c r="DO1367" i="46" s="1"/>
  <c r="DN1459" i="46"/>
  <c r="DO1459" i="46" s="1"/>
  <c r="DM1163" i="46"/>
  <c r="DM1341" i="46"/>
  <c r="DO1114" i="46"/>
  <c r="DO1182" i="46"/>
  <c r="DO147" i="46"/>
  <c r="DM164" i="46"/>
  <c r="DM731" i="46"/>
  <c r="DO731" i="46" s="1"/>
  <c r="DM885" i="46"/>
  <c r="DO885" i="46" s="1"/>
  <c r="DM856" i="46"/>
  <c r="DO856" i="46" s="1"/>
  <c r="DN733" i="46"/>
  <c r="DO733" i="46" s="1"/>
  <c r="DM1228" i="46"/>
  <c r="DO1228" i="46" s="1"/>
  <c r="DM1009" i="46"/>
  <c r="DO1009" i="46" s="1"/>
  <c r="DM1540" i="46"/>
  <c r="DO1540" i="46" s="1"/>
  <c r="DM1179" i="46"/>
  <c r="DO1368" i="46"/>
  <c r="DM1209" i="46"/>
  <c r="DM1443" i="46"/>
  <c r="DM456" i="46"/>
  <c r="DO456" i="46" s="1"/>
  <c r="DM26" i="46"/>
  <c r="DO653" i="46"/>
  <c r="DN900" i="46"/>
  <c r="DO900" i="46" s="1"/>
  <c r="DO826" i="46"/>
  <c r="DM994" i="46"/>
  <c r="DO994" i="46" s="1"/>
  <c r="DN1144" i="46"/>
  <c r="DO1144" i="46" s="1"/>
  <c r="DN1177" i="46"/>
  <c r="DO1353" i="46"/>
  <c r="DO1107" i="46"/>
  <c r="DO1056" i="46"/>
  <c r="DO1098" i="46"/>
  <c r="DO1158" i="46"/>
  <c r="DO1301" i="46"/>
  <c r="DN1349" i="46"/>
  <c r="DO1310" i="46"/>
  <c r="DO1295" i="46"/>
  <c r="DO1362" i="46"/>
  <c r="DO1363" i="46"/>
  <c r="DO1282" i="46"/>
  <c r="DO1514" i="46"/>
  <c r="DO1409" i="46"/>
  <c r="DO1500" i="46"/>
  <c r="DO1478" i="46"/>
  <c r="DN1569" i="46"/>
  <c r="DM126" i="46"/>
  <c r="DO196" i="46"/>
  <c r="DN259" i="46"/>
  <c r="DO259" i="46" s="1"/>
  <c r="DM409" i="46"/>
  <c r="DO409" i="46" s="1"/>
  <c r="DO51" i="46"/>
  <c r="DM246" i="46"/>
  <c r="DO246" i="46" s="1"/>
  <c r="DM350" i="46"/>
  <c r="DO350" i="46" s="1"/>
  <c r="DN479" i="46"/>
  <c r="DO479" i="46" s="1"/>
  <c r="DN708" i="46"/>
  <c r="DO708" i="46" s="1"/>
  <c r="DM469" i="46"/>
  <c r="DM725" i="46"/>
  <c r="DO725" i="46" s="1"/>
  <c r="DM776" i="46"/>
  <c r="DO776" i="46" s="1"/>
  <c r="DN590" i="46"/>
  <c r="DO590" i="46" s="1"/>
  <c r="DM556" i="46"/>
  <c r="DO556" i="46" s="1"/>
  <c r="DM840" i="46"/>
  <c r="DN1016" i="46"/>
  <c r="DO1016" i="46" s="1"/>
  <c r="DN943" i="46"/>
  <c r="DO943" i="46" s="1"/>
  <c r="DN1008" i="46"/>
  <c r="DO1008" i="46" s="1"/>
  <c r="DM1238" i="46"/>
  <c r="DO1238" i="46" s="1"/>
  <c r="DN1342" i="46"/>
  <c r="DO1342" i="46" s="1"/>
  <c r="DM1201" i="46"/>
  <c r="DO1201" i="46" s="1"/>
  <c r="DO1133" i="46"/>
  <c r="DO1122" i="46"/>
  <c r="DO1192" i="46"/>
  <c r="DO1222" i="46"/>
  <c r="DO1240" i="46"/>
  <c r="DO1259" i="46"/>
  <c r="DO1461" i="46"/>
  <c r="DO1428" i="46"/>
  <c r="DO1567" i="46"/>
  <c r="DM273" i="46"/>
  <c r="DO273" i="46" s="1"/>
  <c r="DO9" i="46"/>
  <c r="DM300" i="46"/>
  <c r="DO300" i="46" s="1"/>
  <c r="DM289" i="46"/>
  <c r="DO289" i="46" s="1"/>
  <c r="DN469" i="46"/>
  <c r="DM417" i="46"/>
  <c r="DO417" i="46" s="1"/>
  <c r="DM425" i="46"/>
  <c r="DO425" i="46" s="1"/>
  <c r="DN439" i="46"/>
  <c r="DN395" i="46"/>
  <c r="DO395" i="46" s="1"/>
  <c r="DM712" i="46"/>
  <c r="DO712" i="46" s="1"/>
  <c r="DO788" i="46"/>
  <c r="DN772" i="46"/>
  <c r="DO772" i="46" s="1"/>
  <c r="DO859" i="46"/>
  <c r="DM792" i="46"/>
  <c r="DO792" i="46" s="1"/>
  <c r="DM849" i="46"/>
  <c r="DN911" i="46"/>
  <c r="DO911" i="46" s="1"/>
  <c r="DN1325" i="46"/>
  <c r="DO1325" i="46" s="1"/>
  <c r="DM1539" i="46"/>
  <c r="DO1539" i="46" s="1"/>
  <c r="DM1351" i="46"/>
  <c r="DO1351" i="46" s="1"/>
  <c r="DM1349" i="46"/>
  <c r="DN1483" i="46"/>
  <c r="DO1483" i="46" s="1"/>
  <c r="DN1554" i="46"/>
  <c r="DO1554" i="46" s="1"/>
  <c r="DM1343" i="46"/>
  <c r="DO1343" i="46" s="1"/>
  <c r="DM1548" i="46"/>
  <c r="DO1548" i="46" s="1"/>
  <c r="DO1160" i="46"/>
  <c r="DO107" i="46"/>
  <c r="DN581" i="46"/>
  <c r="DO581" i="46" s="1"/>
  <c r="DM728" i="46"/>
  <c r="DO728" i="46" s="1"/>
  <c r="DM739" i="46"/>
  <c r="DO739" i="46" s="1"/>
  <c r="DN692" i="46"/>
  <c r="DO692" i="46" s="1"/>
  <c r="DN741" i="46"/>
  <c r="DN753" i="46"/>
  <c r="DO753" i="46" s="1"/>
  <c r="DO660" i="46"/>
  <c r="DM815" i="46"/>
  <c r="DO815" i="46" s="1"/>
  <c r="DO757" i="46"/>
  <c r="DO869" i="46"/>
  <c r="DN977" i="46"/>
  <c r="DM941" i="46"/>
  <c r="DO941" i="46" s="1"/>
  <c r="DO744" i="46"/>
  <c r="DM1116" i="46"/>
  <c r="DO1116" i="46" s="1"/>
  <c r="DM989" i="46"/>
  <c r="DO989" i="46" s="1"/>
  <c r="DO1096" i="46"/>
  <c r="DN1170" i="46"/>
  <c r="DO1170" i="46" s="1"/>
  <c r="DN1132" i="46"/>
  <c r="DM1322" i="46"/>
  <c r="DO1322" i="46" s="1"/>
  <c r="DN1399" i="46"/>
  <c r="DN1388" i="46"/>
  <c r="DO1386" i="46"/>
  <c r="DM1199" i="46"/>
  <c r="DO1199" i="46" s="1"/>
  <c r="DN1454" i="46"/>
  <c r="DO1376" i="46"/>
  <c r="DO1419" i="46"/>
  <c r="DO1480" i="46"/>
  <c r="DO1455" i="46"/>
  <c r="DO1489" i="46"/>
  <c r="DO1516" i="46"/>
  <c r="DO1526" i="46"/>
  <c r="DO1486" i="46"/>
  <c r="DM22" i="46"/>
  <c r="DO22" i="46" s="1"/>
  <c r="DN56" i="46"/>
  <c r="DO56" i="46" s="1"/>
  <c r="DO31" i="46"/>
  <c r="DN33" i="46"/>
  <c r="DO33" i="46" s="1"/>
  <c r="DM14" i="46"/>
  <c r="DO14" i="46" s="1"/>
  <c r="DN25" i="46"/>
  <c r="DO25" i="46" s="1"/>
  <c r="DO40" i="46"/>
  <c r="DM104" i="46"/>
  <c r="DO104" i="46" s="1"/>
  <c r="DN49" i="46"/>
  <c r="DO49" i="46" s="1"/>
  <c r="DO99" i="46"/>
  <c r="DN94" i="46"/>
  <c r="DO94" i="46" s="1"/>
  <c r="DN128" i="46"/>
  <c r="DO128" i="46" s="1"/>
  <c r="DO108" i="46"/>
  <c r="DM103" i="46"/>
  <c r="DO103" i="46" s="1"/>
  <c r="DN118" i="46"/>
  <c r="DO118" i="46" s="1"/>
  <c r="DO138" i="46"/>
  <c r="DN131" i="46"/>
  <c r="DO131" i="46" s="1"/>
  <c r="DO199" i="46"/>
  <c r="DN217" i="46"/>
  <c r="DO217" i="46" s="1"/>
  <c r="DM185" i="46"/>
  <c r="DO185" i="46" s="1"/>
  <c r="DM201" i="46"/>
  <c r="DO201" i="46" s="1"/>
  <c r="DM222" i="46"/>
  <c r="DO222" i="46" s="1"/>
  <c r="DM151" i="46"/>
  <c r="DO151" i="46" s="1"/>
  <c r="DN192" i="46"/>
  <c r="DO192" i="46" s="1"/>
  <c r="DN169" i="46"/>
  <c r="DO228" i="46"/>
  <c r="DN238" i="46"/>
  <c r="DO238" i="46" s="1"/>
  <c r="DO285" i="46"/>
  <c r="DM190" i="46"/>
  <c r="DO190" i="46" s="1"/>
  <c r="DO284" i="46"/>
  <c r="DM356" i="46"/>
  <c r="DO356" i="46" s="1"/>
  <c r="DN328" i="46"/>
  <c r="DO328" i="46" s="1"/>
  <c r="DO316" i="46"/>
  <c r="DO364" i="46"/>
  <c r="DN412" i="46"/>
  <c r="DO412" i="46" s="1"/>
  <c r="DN344" i="46"/>
  <c r="DO344" i="46" s="1"/>
  <c r="DM440" i="46"/>
  <c r="DO440" i="46" s="1"/>
  <c r="DO441" i="46"/>
  <c r="DM525" i="46"/>
  <c r="DO525" i="46" s="1"/>
  <c r="DO539" i="46"/>
  <c r="DN571" i="46"/>
  <c r="DO571" i="46" s="1"/>
  <c r="DM398" i="46"/>
  <c r="DO398" i="46" s="1"/>
  <c r="DN595" i="46"/>
  <c r="DO595" i="46" s="1"/>
  <c r="DN579" i="46"/>
  <c r="DO579" i="46" s="1"/>
  <c r="DN608" i="46"/>
  <c r="DO608" i="46" s="1"/>
  <c r="DM605" i="46"/>
  <c r="DO605" i="46" s="1"/>
  <c r="DM648" i="46"/>
  <c r="DO648" i="46" s="1"/>
  <c r="DM742" i="46"/>
  <c r="DO742" i="46" s="1"/>
  <c r="DM758" i="46"/>
  <c r="DO758" i="46" s="1"/>
  <c r="DO673" i="46"/>
  <c r="DM879" i="46"/>
  <c r="DO879" i="46" s="1"/>
  <c r="DO789" i="46"/>
  <c r="DN849" i="46"/>
  <c r="DN865" i="46"/>
  <c r="DO865" i="46" s="1"/>
  <c r="DO922" i="46"/>
  <c r="DO905" i="46"/>
  <c r="DO913" i="46"/>
  <c r="DN939" i="46"/>
  <c r="DO939" i="46" s="1"/>
  <c r="DN971" i="46"/>
  <c r="DO971" i="46" s="1"/>
  <c r="DN1117" i="46"/>
  <c r="DO1117" i="46" s="1"/>
  <c r="DO871" i="46"/>
  <c r="DM904" i="46"/>
  <c r="DO904" i="46" s="1"/>
  <c r="DM929" i="46"/>
  <c r="DO929" i="46" s="1"/>
  <c r="DM949" i="46"/>
  <c r="DO949" i="46" s="1"/>
  <c r="DO1010" i="46"/>
  <c r="DN1053" i="46"/>
  <c r="DO1053" i="46" s="1"/>
  <c r="DO1123" i="46"/>
  <c r="DO1146" i="46"/>
  <c r="DO1020" i="46"/>
  <c r="DO1084" i="46"/>
  <c r="DM1132" i="46"/>
  <c r="DO1132" i="46" s="1"/>
  <c r="DO1006" i="46"/>
  <c r="DO1038" i="46"/>
  <c r="DO1070" i="46"/>
  <c r="DN1103" i="46"/>
  <c r="DO1103" i="46" s="1"/>
  <c r="DN1130" i="46"/>
  <c r="DO1130" i="46" s="1"/>
  <c r="DN1163" i="46"/>
  <c r="DN1157" i="46"/>
  <c r="DO1157" i="46" s="1"/>
  <c r="DN1324" i="46"/>
  <c r="DO1324" i="46" s="1"/>
  <c r="DO1196" i="46"/>
  <c r="DN1396" i="46"/>
  <c r="DO1396" i="46" s="1"/>
  <c r="DM1175" i="46"/>
  <c r="DO1175" i="46" s="1"/>
  <c r="DO1234" i="46"/>
  <c r="DO1330" i="46"/>
  <c r="DN1195" i="46"/>
  <c r="DO1335" i="46"/>
  <c r="DO1432" i="46"/>
  <c r="DM1471" i="46"/>
  <c r="DO1392" i="46"/>
  <c r="DO1430" i="46"/>
  <c r="DN1463" i="46"/>
  <c r="DO1463" i="46" s="1"/>
  <c r="DN1496" i="46"/>
  <c r="DO1496" i="46" s="1"/>
  <c r="DN42" i="46"/>
  <c r="DO42" i="46" s="1"/>
  <c r="DN117" i="46"/>
  <c r="DO117" i="46" s="1"/>
  <c r="DN184" i="46"/>
  <c r="DN272" i="46"/>
  <c r="DO272" i="46" s="1"/>
  <c r="DN391" i="46"/>
  <c r="DO391" i="46" s="1"/>
  <c r="DM610" i="46"/>
  <c r="DO610" i="46" s="1"/>
  <c r="DO15" i="46"/>
  <c r="DO62" i="46"/>
  <c r="DN10" i="46"/>
  <c r="DO10" i="46" s="1"/>
  <c r="DN73" i="46"/>
  <c r="DO73" i="46" s="1"/>
  <c r="DM54" i="46"/>
  <c r="DO54" i="46" s="1"/>
  <c r="DN82" i="46"/>
  <c r="DO82" i="46" s="1"/>
  <c r="DM90" i="46"/>
  <c r="DO146" i="46"/>
  <c r="DN225" i="46"/>
  <c r="DO225" i="46" s="1"/>
  <c r="DM169" i="46"/>
  <c r="DN165" i="46"/>
  <c r="DO165" i="46" s="1"/>
  <c r="DM230" i="46"/>
  <c r="DN200" i="46"/>
  <c r="DO200" i="46" s="1"/>
  <c r="DO245" i="46"/>
  <c r="DO255" i="46"/>
  <c r="DN392" i="46"/>
  <c r="DO392" i="46" s="1"/>
  <c r="DN416" i="46"/>
  <c r="DO416" i="46" s="1"/>
  <c r="DM430" i="46"/>
  <c r="DO430" i="46" s="1"/>
  <c r="DN312" i="46"/>
  <c r="DO312" i="46" s="1"/>
  <c r="DN336" i="46"/>
  <c r="DN399" i="46"/>
  <c r="DO399" i="46" s="1"/>
  <c r="DO345" i="46"/>
  <c r="DN404" i="46"/>
  <c r="DO404" i="46" s="1"/>
  <c r="DO442" i="46"/>
  <c r="DO498" i="46"/>
  <c r="DN475" i="46"/>
  <c r="DO475" i="46" s="1"/>
  <c r="DO303" i="46"/>
  <c r="DN464" i="46"/>
  <c r="DO464" i="46" s="1"/>
  <c r="DN496" i="46"/>
  <c r="DO522" i="46"/>
  <c r="DM406" i="46"/>
  <c r="DO406" i="46" s="1"/>
  <c r="DO429" i="46"/>
  <c r="DN513" i="46"/>
  <c r="DO513" i="46" s="1"/>
  <c r="DM593" i="46"/>
  <c r="DO593" i="46" s="1"/>
  <c r="DO641" i="46"/>
  <c r="DM560" i="46"/>
  <c r="DO560" i="46" s="1"/>
  <c r="DN632" i="46"/>
  <c r="DO443" i="46"/>
  <c r="DN600" i="46"/>
  <c r="DO600" i="46" s="1"/>
  <c r="DM552" i="46"/>
  <c r="DO552" i="46" s="1"/>
  <c r="DO586" i="46"/>
  <c r="DO683" i="46"/>
  <c r="DN872" i="46"/>
  <c r="DM721" i="46"/>
  <c r="DO721" i="46" s="1"/>
  <c r="DM632" i="46"/>
  <c r="DO954" i="46"/>
  <c r="DN979" i="46"/>
  <c r="DO979" i="46" s="1"/>
  <c r="DM888" i="46"/>
  <c r="DO888" i="46" s="1"/>
  <c r="DO921" i="46"/>
  <c r="DM993" i="46"/>
  <c r="DN892" i="46"/>
  <c r="DO892" i="46" s="1"/>
  <c r="DN984" i="46"/>
  <c r="DO1066" i="46"/>
  <c r="DO987" i="46"/>
  <c r="DO1099" i="46"/>
  <c r="DM1124" i="46"/>
  <c r="DO1124" i="46" s="1"/>
  <c r="DO995" i="46"/>
  <c r="DO1072" i="46"/>
  <c r="DO1104" i="46"/>
  <c r="DN1135" i="46"/>
  <c r="DO1135" i="46" s="1"/>
  <c r="DO1152" i="46"/>
  <c r="DN1140" i="46"/>
  <c r="DM1169" i="46"/>
  <c r="DO1169" i="46" s="1"/>
  <c r="DM1177" i="46"/>
  <c r="DO1177" i="46" s="1"/>
  <c r="DM1233" i="46"/>
  <c r="DO1233" i="46" s="1"/>
  <c r="DN1375" i="46"/>
  <c r="DO1375" i="46" s="1"/>
  <c r="DN1372" i="46"/>
  <c r="DO1354" i="46"/>
  <c r="DM1198" i="46"/>
  <c r="DO1198" i="46" s="1"/>
  <c r="DM1249" i="46"/>
  <c r="DN1308" i="46"/>
  <c r="DO1308" i="46" s="1"/>
  <c r="DM1218" i="46"/>
  <c r="DO1218" i="46" s="1"/>
  <c r="DO1332" i="46"/>
  <c r="DN1389" i="46"/>
  <c r="DO1389" i="46" s="1"/>
  <c r="DO1204" i="46"/>
  <c r="DO1400" i="46"/>
  <c r="DM1485" i="46"/>
  <c r="DO1485" i="46" s="1"/>
  <c r="DM1503" i="46"/>
  <c r="DO1503" i="46" s="1"/>
  <c r="DO1411" i="46"/>
  <c r="DN1447" i="46"/>
  <c r="DO1447" i="46" s="1"/>
  <c r="DO1425" i="46"/>
  <c r="DO1508" i="46"/>
  <c r="DN1495" i="46"/>
  <c r="DO1495" i="46" s="1"/>
  <c r="DO1423" i="46"/>
  <c r="DO1574" i="46"/>
  <c r="DO1558" i="46"/>
  <c r="DO1505" i="46"/>
  <c r="DO1563" i="46"/>
  <c r="DN423" i="46"/>
  <c r="DO423" i="46" s="1"/>
  <c r="DO21" i="46"/>
  <c r="DM38" i="46"/>
  <c r="DO38" i="46" s="1"/>
  <c r="DN48" i="46"/>
  <c r="DO48" i="46" s="1"/>
  <c r="DO86" i="46"/>
  <c r="DM30" i="46"/>
  <c r="DO30" i="46" s="1"/>
  <c r="DN41" i="46"/>
  <c r="DO41" i="46" s="1"/>
  <c r="DM106" i="46"/>
  <c r="DO106" i="46" s="1"/>
  <c r="DN90" i="46"/>
  <c r="DM137" i="46"/>
  <c r="DO137" i="46" s="1"/>
  <c r="DN148" i="46"/>
  <c r="DN139" i="46"/>
  <c r="DO139" i="46" s="1"/>
  <c r="DO175" i="46"/>
  <c r="DO149" i="46"/>
  <c r="DN230" i="46"/>
  <c r="DO271" i="46"/>
  <c r="DM305" i="46"/>
  <c r="DM250" i="46"/>
  <c r="DO250" i="46" s="1"/>
  <c r="DM261" i="46"/>
  <c r="DO261" i="46" s="1"/>
  <c r="DN309" i="46"/>
  <c r="DO309" i="46" s="1"/>
  <c r="DM276" i="46"/>
  <c r="DO276" i="46" s="1"/>
  <c r="DO287" i="46"/>
  <c r="DN295" i="46"/>
  <c r="DO295" i="46" s="1"/>
  <c r="DN335" i="46"/>
  <c r="DO335" i="46" s="1"/>
  <c r="DN320" i="46"/>
  <c r="DO320" i="46" s="1"/>
  <c r="DN351" i="46"/>
  <c r="DO351" i="46" s="1"/>
  <c r="DM372" i="46"/>
  <c r="DO372" i="46" s="1"/>
  <c r="DN396" i="46"/>
  <c r="DO396" i="46" s="1"/>
  <c r="DN359" i="46"/>
  <c r="DO359" i="46" s="1"/>
  <c r="DO470" i="46"/>
  <c r="DO486" i="46"/>
  <c r="DM422" i="46"/>
  <c r="DO422" i="46" s="1"/>
  <c r="DN499" i="46"/>
  <c r="DO499" i="46" s="1"/>
  <c r="DO510" i="46"/>
  <c r="DM550" i="46"/>
  <c r="DO550" i="46" s="1"/>
  <c r="DO533" i="46"/>
  <c r="DN604" i="46"/>
  <c r="DO604" i="46" s="1"/>
  <c r="DM602" i="46"/>
  <c r="DO602" i="46" s="1"/>
  <c r="DN611" i="46"/>
  <c r="DO611" i="46" s="1"/>
  <c r="DM650" i="46"/>
  <c r="DO650" i="46" s="1"/>
  <c r="DN620" i="46"/>
  <c r="DO620" i="46" s="1"/>
  <c r="DN636" i="46"/>
  <c r="DO636" i="46" s="1"/>
  <c r="DN555" i="46"/>
  <c r="DO555" i="46" s="1"/>
  <c r="DM613" i="46"/>
  <c r="DO613" i="46" s="1"/>
  <c r="DN667" i="46"/>
  <c r="DO667" i="46" s="1"/>
  <c r="DM697" i="46"/>
  <c r="DO697" i="46" s="1"/>
  <c r="DN732" i="46"/>
  <c r="DO732" i="46" s="1"/>
  <c r="DN816" i="46"/>
  <c r="DO816" i="46" s="1"/>
  <c r="DM545" i="46"/>
  <c r="DO545" i="46" s="1"/>
  <c r="DN761" i="46"/>
  <c r="DO761" i="46" s="1"/>
  <c r="DN676" i="46"/>
  <c r="DO676" i="46" s="1"/>
  <c r="DO657" i="46"/>
  <c r="DO707" i="46"/>
  <c r="DM790" i="46"/>
  <c r="DO790" i="46" s="1"/>
  <c r="DO773" i="46"/>
  <c r="DO752" i="46"/>
  <c r="DO830" i="46"/>
  <c r="DM870" i="46"/>
  <c r="DO870" i="46" s="1"/>
  <c r="DO765" i="46"/>
  <c r="DM823" i="46"/>
  <c r="DO823" i="46" s="1"/>
  <c r="DM829" i="46"/>
  <c r="DO829" i="46" s="1"/>
  <c r="DO942" i="46"/>
  <c r="DO958" i="46"/>
  <c r="DN947" i="46"/>
  <c r="DO947" i="46" s="1"/>
  <c r="DN960" i="46"/>
  <c r="DO960" i="46" s="1"/>
  <c r="DN985" i="46"/>
  <c r="DO985" i="46" s="1"/>
  <c r="DN948" i="46"/>
  <c r="DO948" i="46" s="1"/>
  <c r="DM957" i="46"/>
  <c r="DO957" i="46" s="1"/>
  <c r="DO1028" i="46"/>
  <c r="DO1060" i="46"/>
  <c r="DM1140" i="46"/>
  <c r="DM1001" i="46"/>
  <c r="DO1001" i="46" s="1"/>
  <c r="DM998" i="46"/>
  <c r="DO998" i="46" s="1"/>
  <c r="DM1154" i="46"/>
  <c r="DO1154" i="46" s="1"/>
  <c r="DO1046" i="46"/>
  <c r="DN1111" i="46"/>
  <c r="DO1111" i="46" s="1"/>
  <c r="DO1145" i="46"/>
  <c r="DN1171" i="46"/>
  <c r="DM1393" i="46"/>
  <c r="DO1393" i="46" s="1"/>
  <c r="DN1292" i="46"/>
  <c r="DM1361" i="46"/>
  <c r="DO1361" i="46" s="1"/>
  <c r="DO1231" i="46"/>
  <c r="DO1298" i="46"/>
  <c r="DO1323" i="46"/>
  <c r="DO1394" i="46"/>
  <c r="DO1303" i="46"/>
  <c r="DM1338" i="46"/>
  <c r="DO1338" i="46" s="1"/>
  <c r="DO1453" i="46"/>
  <c r="DO1224" i="46"/>
  <c r="DO1408" i="46"/>
  <c r="DO1456" i="46"/>
  <c r="DN1487" i="46"/>
  <c r="DM1493" i="46"/>
  <c r="DO1493" i="46" s="1"/>
  <c r="DM1484" i="46"/>
  <c r="DO1484" i="46" s="1"/>
  <c r="DO1543" i="46"/>
  <c r="DO1414" i="46"/>
  <c r="DM1460" i="46"/>
  <c r="DO1460" i="46" s="1"/>
  <c r="DM1468" i="46"/>
  <c r="DO1468" i="46" s="1"/>
  <c r="DO1442" i="46"/>
  <c r="DN209" i="46"/>
  <c r="DO209" i="46" s="1"/>
  <c r="DN256" i="46"/>
  <c r="DO256" i="46" s="1"/>
  <c r="DO382" i="46"/>
  <c r="DO39" i="46"/>
  <c r="DN123" i="46"/>
  <c r="DO123" i="46" s="1"/>
  <c r="DN164" i="46"/>
  <c r="DO170" i="46"/>
  <c r="DN400" i="46"/>
  <c r="DO400" i="46" s="1"/>
  <c r="DN319" i="46"/>
  <c r="DO319" i="46" s="1"/>
  <c r="DN384" i="46"/>
  <c r="DO384" i="46" s="1"/>
  <c r="DN407" i="46"/>
  <c r="DO407" i="46" s="1"/>
  <c r="DN368" i="46"/>
  <c r="DO368" i="46" s="1"/>
  <c r="DN512" i="46"/>
  <c r="DO512" i="46" s="1"/>
  <c r="DM448" i="46"/>
  <c r="DO448" i="46" s="1"/>
  <c r="DN472" i="46"/>
  <c r="DO472" i="46" s="1"/>
  <c r="DN504" i="46"/>
  <c r="DO504" i="46" s="1"/>
  <c r="DO390" i="46"/>
  <c r="DM517" i="46"/>
  <c r="DO517" i="46" s="1"/>
  <c r="DN580" i="46"/>
  <c r="DO580" i="46" s="1"/>
  <c r="DM720" i="46"/>
  <c r="DO720" i="46" s="1"/>
  <c r="DM747" i="46"/>
  <c r="DO747" i="46" s="1"/>
  <c r="DN749" i="46"/>
  <c r="DM729" i="46"/>
  <c r="DO764" i="46"/>
  <c r="DN756" i="46"/>
  <c r="DO756" i="46" s="1"/>
  <c r="DN817" i="46"/>
  <c r="DO817" i="46" s="1"/>
  <c r="DO741" i="46"/>
  <c r="DM984" i="46"/>
  <c r="DN944" i="46"/>
  <c r="DO944" i="46" s="1"/>
  <c r="DM896" i="46"/>
  <c r="DO896" i="46" s="1"/>
  <c r="DN1127" i="46"/>
  <c r="DO1127" i="46" s="1"/>
  <c r="DM1100" i="46"/>
  <c r="DO1100" i="46" s="1"/>
  <c r="DM1148" i="46"/>
  <c r="DO1112" i="46"/>
  <c r="DN1156" i="46"/>
  <c r="DO1156" i="46" s="1"/>
  <c r="DM1185" i="46"/>
  <c r="DO1185" i="46" s="1"/>
  <c r="DN1148" i="46"/>
  <c r="DM1401" i="46"/>
  <c r="DO1401" i="46" s="1"/>
  <c r="DN1383" i="46"/>
  <c r="DO1383" i="46" s="1"/>
  <c r="DM1313" i="46"/>
  <c r="DO1313" i="46" s="1"/>
  <c r="DO1268" i="46"/>
  <c r="DO1300" i="46"/>
  <c r="DO1352" i="46"/>
  <c r="DN1446" i="46"/>
  <c r="DO1446" i="46" s="1"/>
  <c r="DN1462" i="46"/>
  <c r="DO1462" i="46" s="1"/>
  <c r="DO1457" i="46"/>
  <c r="DO1488" i="46"/>
  <c r="DO1438" i="46"/>
  <c r="DO1572" i="46"/>
  <c r="DO1481" i="46"/>
  <c r="DN156" i="46"/>
  <c r="DO156" i="46" s="1"/>
  <c r="DN377" i="46"/>
  <c r="DO377" i="46" s="1"/>
  <c r="DN26" i="46"/>
  <c r="DN58" i="46"/>
  <c r="DO58" i="46" s="1"/>
  <c r="DN57" i="46"/>
  <c r="DO57" i="46" s="1"/>
  <c r="DN81" i="46"/>
  <c r="DO81" i="46" s="1"/>
  <c r="DN18" i="46"/>
  <c r="DO18" i="46" s="1"/>
  <c r="DM46" i="46"/>
  <c r="DO46" i="46" s="1"/>
  <c r="DO52" i="46"/>
  <c r="DO91" i="46"/>
  <c r="DN93" i="46"/>
  <c r="DO93" i="46" s="1"/>
  <c r="DM95" i="46"/>
  <c r="DO95" i="46" s="1"/>
  <c r="DO154" i="46"/>
  <c r="DO183" i="46"/>
  <c r="DO207" i="46"/>
  <c r="DN157" i="46"/>
  <c r="DO157" i="46" s="1"/>
  <c r="DM177" i="46"/>
  <c r="DO177" i="46" s="1"/>
  <c r="DM193" i="46"/>
  <c r="DM96" i="46"/>
  <c r="DO96" i="46" s="1"/>
  <c r="DN216" i="46"/>
  <c r="DO216" i="46" s="1"/>
  <c r="DN237" i="46"/>
  <c r="DO237" i="46" s="1"/>
  <c r="DN212" i="46"/>
  <c r="DO212" i="46" s="1"/>
  <c r="DO213" i="46"/>
  <c r="DO242" i="46"/>
  <c r="DN424" i="46"/>
  <c r="DN360" i="46"/>
  <c r="DO360" i="46" s="1"/>
  <c r="DN327" i="46"/>
  <c r="DO327" i="46" s="1"/>
  <c r="DN483" i="46"/>
  <c r="DO483" i="46" s="1"/>
  <c r="DO534" i="46"/>
  <c r="DM414" i="46"/>
  <c r="DO414" i="46" s="1"/>
  <c r="DM531" i="46"/>
  <c r="DO531" i="46" s="1"/>
  <c r="DO467" i="46"/>
  <c r="DO451" i="46"/>
  <c r="DO496" i="46"/>
  <c r="DO519" i="46"/>
  <c r="DN596" i="46"/>
  <c r="DO569" i="46"/>
  <c r="DM658" i="46"/>
  <c r="DO658" i="46" s="1"/>
  <c r="DO577" i="46"/>
  <c r="DN527" i="46"/>
  <c r="DM777" i="46"/>
  <c r="DO777" i="46" s="1"/>
  <c r="DM672" i="46"/>
  <c r="DO672" i="46" s="1"/>
  <c r="DM750" i="46"/>
  <c r="DO750" i="46" s="1"/>
  <c r="DM766" i="46"/>
  <c r="DO766" i="46" s="1"/>
  <c r="DN740" i="46"/>
  <c r="DO740" i="46" s="1"/>
  <c r="DO769" i="46"/>
  <c r="DN779" i="46"/>
  <c r="DO779" i="46" s="1"/>
  <c r="DM862" i="46"/>
  <c r="DO862" i="46" s="1"/>
  <c r="DM831" i="46"/>
  <c r="DN857" i="46"/>
  <c r="DO857" i="46" s="1"/>
  <c r="DN873" i="46"/>
  <c r="DO873" i="46" s="1"/>
  <c r="DO797" i="46"/>
  <c r="DO880" i="46"/>
  <c r="DM912" i="46"/>
  <c r="DO912" i="46" s="1"/>
  <c r="DM920" i="46"/>
  <c r="DO920" i="46" s="1"/>
  <c r="DN955" i="46"/>
  <c r="DO955" i="46" s="1"/>
  <c r="DO886" i="46"/>
  <c r="DO861" i="46"/>
  <c r="DO855" i="46"/>
  <c r="DN924" i="46"/>
  <c r="DO924" i="46" s="1"/>
  <c r="DM965" i="46"/>
  <c r="DO965" i="46" s="1"/>
  <c r="DN988" i="46"/>
  <c r="DO988" i="46" s="1"/>
  <c r="DO1027" i="46"/>
  <c r="DO1059" i="46"/>
  <c r="DO1091" i="46"/>
  <c r="DO1058" i="46"/>
  <c r="DO1036" i="46"/>
  <c r="DO1068" i="46"/>
  <c r="DO1054" i="46"/>
  <c r="DO1086" i="46"/>
  <c r="DN1138" i="46"/>
  <c r="DO1138" i="46" s="1"/>
  <c r="DO1168" i="46"/>
  <c r="DM1159" i="46"/>
  <c r="DO1159" i="46" s="1"/>
  <c r="DO1176" i="46"/>
  <c r="DO1195" i="46"/>
  <c r="DM1193" i="46"/>
  <c r="DO1193" i="46" s="1"/>
  <c r="DN1155" i="46"/>
  <c r="DO1155" i="46" s="1"/>
  <c r="DM1377" i="46"/>
  <c r="DO1377" i="46" s="1"/>
  <c r="DN1260" i="46"/>
  <c r="DO1260" i="46" s="1"/>
  <c r="DM1297" i="46"/>
  <c r="DO1297" i="46" s="1"/>
  <c r="DM1329" i="46"/>
  <c r="DO1329" i="46" s="1"/>
  <c r="DO1369" i="46"/>
  <c r="DN1380" i="46"/>
  <c r="DO1380" i="46" s="1"/>
  <c r="DO1212" i="46"/>
  <c r="DM1331" i="46"/>
  <c r="DO1331" i="46" s="1"/>
  <c r="DN1276" i="46"/>
  <c r="DO1276" i="46" s="1"/>
  <c r="DO1416" i="46"/>
  <c r="DM1492" i="46"/>
  <c r="DO1492" i="46" s="1"/>
  <c r="DO1384" i="46"/>
  <c r="DO1510" i="46"/>
  <c r="DO1524" i="46"/>
  <c r="DO1536" i="46"/>
  <c r="DO306" i="46"/>
  <c r="DM357" i="46"/>
  <c r="DO357" i="46" s="1"/>
  <c r="DN50" i="46"/>
  <c r="DO50" i="46" s="1"/>
  <c r="DN17" i="46"/>
  <c r="DO17" i="46" s="1"/>
  <c r="DN64" i="46"/>
  <c r="DO64" i="46" s="1"/>
  <c r="DO184" i="46"/>
  <c r="DN193" i="46"/>
  <c r="DN168" i="46"/>
  <c r="DO168" i="46" s="1"/>
  <c r="DO186" i="46"/>
  <c r="DN202" i="46"/>
  <c r="DO202" i="46" s="1"/>
  <c r="DM142" i="46"/>
  <c r="DO142" i="46" s="1"/>
  <c r="DO277" i="46"/>
  <c r="DN279" i="46"/>
  <c r="DO279" i="46" s="1"/>
  <c r="DM268" i="46"/>
  <c r="DO268" i="46" s="1"/>
  <c r="DN304" i="46"/>
  <c r="DO304" i="46" s="1"/>
  <c r="DN415" i="46"/>
  <c r="DO415" i="46" s="1"/>
  <c r="DN305" i="46"/>
  <c r="DN520" i="46"/>
  <c r="DO520" i="46" s="1"/>
  <c r="DO324" i="46"/>
  <c r="DN480" i="46"/>
  <c r="DO480" i="46" s="1"/>
  <c r="DO514" i="46"/>
  <c r="DN444" i="46"/>
  <c r="DO444" i="46" s="1"/>
  <c r="DN435" i="46"/>
  <c r="DO435" i="46" s="1"/>
  <c r="DN563" i="46"/>
  <c r="DO563" i="46" s="1"/>
  <c r="DN588" i="46"/>
  <c r="DO588" i="46" s="1"/>
  <c r="DN603" i="46"/>
  <c r="DO603" i="46" s="1"/>
  <c r="DO348" i="46"/>
  <c r="DN535" i="46"/>
  <c r="DO535" i="46" s="1"/>
  <c r="DM785" i="46"/>
  <c r="DN699" i="46"/>
  <c r="DO699" i="46" s="1"/>
  <c r="DM704" i="46"/>
  <c r="DO704" i="46" s="1"/>
  <c r="DM737" i="46"/>
  <c r="DO737" i="46" s="1"/>
  <c r="DN840" i="46"/>
  <c r="DN748" i="46"/>
  <c r="DO748" i="46" s="1"/>
  <c r="DO749" i="46"/>
  <c r="DO760" i="46"/>
  <c r="DO838" i="46"/>
  <c r="DO877" i="46"/>
  <c r="DO970" i="46"/>
  <c r="DM837" i="46"/>
  <c r="DO837" i="46" s="1"/>
  <c r="DO863" i="46"/>
  <c r="DO986" i="46"/>
  <c r="DN908" i="46"/>
  <c r="DO908" i="46" s="1"/>
  <c r="DN1061" i="46"/>
  <c r="DO1061" i="46" s="1"/>
  <c r="DM928" i="46"/>
  <c r="DO928" i="46" s="1"/>
  <c r="DO883" i="46"/>
  <c r="DO891" i="46"/>
  <c r="DM1108" i="46"/>
  <c r="DO1108" i="46" s="1"/>
  <c r="DO1141" i="46"/>
  <c r="DO1040" i="46"/>
  <c r="DM1162" i="46"/>
  <c r="DO1089" i="46"/>
  <c r="DO1120" i="46"/>
  <c r="DO1149" i="46"/>
  <c r="DM1186" i="46"/>
  <c r="DO1186" i="46" s="1"/>
  <c r="DM1194" i="46"/>
  <c r="DO1194" i="46" s="1"/>
  <c r="DM1202" i="46"/>
  <c r="DO1202" i="46" s="1"/>
  <c r="DM1210" i="46"/>
  <c r="DO1210" i="46" s="1"/>
  <c r="DM1151" i="46"/>
  <c r="DO1151" i="46" s="1"/>
  <c r="DO1205" i="46"/>
  <c r="DN1391" i="46"/>
  <c r="DO1391" i="46" s="1"/>
  <c r="DO1197" i="46"/>
  <c r="DO1271" i="46"/>
  <c r="DO1311" i="46"/>
  <c r="DO1344" i="46"/>
  <c r="DO1399" i="46"/>
  <c r="DM1479" i="46"/>
  <c r="DO1479" i="46" s="1"/>
  <c r="DO1422" i="46"/>
  <c r="DM1487" i="46"/>
  <c r="DO1472" i="46"/>
  <c r="DO1473" i="46"/>
  <c r="DO1523" i="46"/>
  <c r="DN74" i="46"/>
  <c r="DO74" i="46" s="1"/>
  <c r="DO301" i="46"/>
  <c r="DN488" i="46"/>
  <c r="DO488" i="46" s="1"/>
  <c r="DM594" i="46"/>
  <c r="DO594" i="46" s="1"/>
  <c r="DO47" i="46"/>
  <c r="DO24" i="46"/>
  <c r="DN34" i="46"/>
  <c r="DO34" i="46" s="1"/>
  <c r="DO83" i="46"/>
  <c r="DM115" i="46"/>
  <c r="DO115" i="46" s="1"/>
  <c r="DM98" i="46"/>
  <c r="DO162" i="46"/>
  <c r="DO191" i="46"/>
  <c r="DN176" i="46"/>
  <c r="DO176" i="46" s="1"/>
  <c r="DO148" i="46"/>
  <c r="DM252" i="46"/>
  <c r="DO252" i="46" s="1"/>
  <c r="DO263" i="46"/>
  <c r="DN352" i="46"/>
  <c r="DO352" i="46" s="1"/>
  <c r="DN408" i="46"/>
  <c r="DO408" i="46" s="1"/>
  <c r="DO478" i="46"/>
  <c r="DO527" i="46"/>
  <c r="DO546" i="46"/>
  <c r="DN491" i="46"/>
  <c r="DO491" i="46" s="1"/>
  <c r="DN507" i="46"/>
  <c r="DO507" i="46" s="1"/>
  <c r="DO526" i="46"/>
  <c r="DO321" i="46"/>
  <c r="DM449" i="46"/>
  <c r="DO449" i="46" s="1"/>
  <c r="DM509" i="46"/>
  <c r="DO509" i="46" s="1"/>
  <c r="DN521" i="46"/>
  <c r="DO521" i="46" s="1"/>
  <c r="DM570" i="46"/>
  <c r="DO570" i="46" s="1"/>
  <c r="DO536" i="46"/>
  <c r="DM578" i="46"/>
  <c r="DO578" i="46" s="1"/>
  <c r="DO616" i="46"/>
  <c r="DN628" i="46"/>
  <c r="DO628" i="46" s="1"/>
  <c r="DN644" i="46"/>
  <c r="DO644" i="46" s="1"/>
  <c r="DM597" i="46"/>
  <c r="DO597" i="46" s="1"/>
  <c r="DM664" i="46"/>
  <c r="DO664" i="46" s="1"/>
  <c r="DM696" i="46"/>
  <c r="DO696" i="46" s="1"/>
  <c r="DO649" i="46"/>
  <c r="DO656" i="46"/>
  <c r="DO746" i="46"/>
  <c r="DO701" i="46"/>
  <c r="DN785" i="46"/>
  <c r="DO813" i="46"/>
  <c r="DM839" i="46"/>
  <c r="DO839" i="46" s="1"/>
  <c r="DO950" i="46"/>
  <c r="DO966" i="46"/>
  <c r="DM976" i="46"/>
  <c r="DN963" i="46"/>
  <c r="DO963" i="46" s="1"/>
  <c r="DO889" i="46"/>
  <c r="DN916" i="46"/>
  <c r="DO916" i="46" s="1"/>
  <c r="DN952" i="46"/>
  <c r="DO952" i="46" s="1"/>
  <c r="DN968" i="46"/>
  <c r="DO968" i="46" s="1"/>
  <c r="DO915" i="46"/>
  <c r="DM990" i="46"/>
  <c r="DO990" i="46" s="1"/>
  <c r="DN940" i="46"/>
  <c r="DO940" i="46" s="1"/>
  <c r="DO936" i="46"/>
  <c r="DN976" i="46"/>
  <c r="DN996" i="46"/>
  <c r="DO996" i="46" s="1"/>
  <c r="DO983" i="46"/>
  <c r="DO1012" i="46"/>
  <c r="DO1044" i="46"/>
  <c r="DO1076" i="46"/>
  <c r="DO1030" i="46"/>
  <c r="DO1062" i="46"/>
  <c r="DN1179" i="46"/>
  <c r="DN1213" i="46"/>
  <c r="DO1213" i="46" s="1"/>
  <c r="DN1317" i="46"/>
  <c r="DO1317" i="46" s="1"/>
  <c r="DM1385" i="46"/>
  <c r="DO1385" i="46" s="1"/>
  <c r="DO1226" i="46"/>
  <c r="DM1265" i="46"/>
  <c r="DO1265" i="46" s="1"/>
  <c r="DO1381" i="46"/>
  <c r="DO1346" i="46"/>
  <c r="DO1189" i="46"/>
  <c r="DO1239" i="46"/>
  <c r="DM1281" i="46"/>
  <c r="DO1281" i="46" s="1"/>
  <c r="DO1448" i="46"/>
  <c r="DO1464" i="46"/>
  <c r="DM1511" i="46"/>
  <c r="DO1511" i="46" s="1"/>
  <c r="DO1465" i="46"/>
  <c r="DO1431" i="46"/>
  <c r="DO1507" i="46"/>
  <c r="DO2" i="46"/>
  <c r="DO1179" i="46" l="1"/>
  <c r="DO1427" i="46"/>
  <c r="DO1162" i="46"/>
  <c r="DO1454" i="46"/>
  <c r="DO872" i="46"/>
  <c r="DO993" i="46"/>
  <c r="DO977" i="46"/>
  <c r="DO1487" i="46"/>
  <c r="DO849" i="46"/>
  <c r="DO1466" i="46"/>
  <c r="DO831" i="46"/>
  <c r="DO424" i="46"/>
  <c r="DO1471" i="46"/>
  <c r="DO1209" i="46"/>
  <c r="DO164" i="46"/>
  <c r="DO596" i="46"/>
  <c r="DO984" i="46"/>
  <c r="DO1249" i="46"/>
  <c r="DO976" i="46"/>
  <c r="DO1444" i="46"/>
  <c r="DO26" i="46"/>
  <c r="DO1388" i="46"/>
  <c r="DO1506" i="46"/>
  <c r="DO439" i="46"/>
  <c r="DO1569" i="46"/>
  <c r="DO1148" i="46"/>
  <c r="DO1443" i="46"/>
  <c r="DO729" i="46"/>
  <c r="DO1171" i="46"/>
  <c r="DO98" i="46"/>
  <c r="DO1292" i="46"/>
  <c r="DO126" i="46"/>
  <c r="DO336" i="46"/>
  <c r="DO840" i="46"/>
  <c r="DO1140" i="46"/>
  <c r="DO1349" i="46"/>
  <c r="DO305" i="46"/>
  <c r="DO469" i="46"/>
  <c r="DO90" i="46"/>
  <c r="DO1527" i="46"/>
  <c r="DO1163" i="46"/>
  <c r="DO1350" i="46"/>
  <c r="DO1365" i="46"/>
  <c r="DO1178" i="46"/>
  <c r="DO1341" i="46"/>
  <c r="DO1372" i="46"/>
  <c r="DO632" i="46"/>
  <c r="DO230" i="46"/>
  <c r="DO785" i="46"/>
  <c r="DO169" i="46"/>
  <c r="DO193" i="46"/>
  <c r="G15" i="1" l="1"/>
  <c r="G45" i="3" l="1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4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14" i="3"/>
  <c r="J29" i="2"/>
  <c r="J30" i="2"/>
  <c r="J31" i="2"/>
  <c r="J32" i="2"/>
  <c r="J33" i="2"/>
  <c r="J28" i="2"/>
  <c r="J15" i="2"/>
  <c r="J16" i="2"/>
  <c r="J17" i="2"/>
  <c r="J18" i="2"/>
  <c r="J19" i="2"/>
  <c r="J14" i="2"/>
  <c r="H40" i="3"/>
  <c r="H10" i="3"/>
  <c r="I6" i="3"/>
  <c r="H6" i="3"/>
  <c r="H4" i="3" s="1"/>
  <c r="F24" i="2"/>
  <c r="F10" i="2"/>
  <c r="J6" i="2"/>
  <c r="I6" i="2"/>
  <c r="J5" i="2"/>
  <c r="I5" i="2"/>
  <c r="C9" i="1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96" i="3"/>
  <c r="K83" i="1"/>
  <c r="CC3" i="40"/>
  <c r="CD3" i="40" s="1"/>
  <c r="CE3" i="40"/>
  <c r="CF3" i="40" s="1"/>
  <c r="CC4" i="40"/>
  <c r="CD4" i="40" s="1"/>
  <c r="CE4" i="40"/>
  <c r="CF4" i="40" s="1"/>
  <c r="CC5" i="40"/>
  <c r="CD5" i="40" s="1"/>
  <c r="CE5" i="40"/>
  <c r="CF5" i="40" s="1"/>
  <c r="CC6" i="40"/>
  <c r="CD6" i="40" s="1"/>
  <c r="CE6" i="40"/>
  <c r="CF6" i="40" s="1"/>
  <c r="CC7" i="40"/>
  <c r="CD7" i="40" s="1"/>
  <c r="CE7" i="40"/>
  <c r="CF7" i="40" s="1"/>
  <c r="CC8" i="40"/>
  <c r="CD8" i="40" s="1"/>
  <c r="CE8" i="40"/>
  <c r="CF8" i="40" s="1"/>
  <c r="CC9" i="40"/>
  <c r="CD9" i="40" s="1"/>
  <c r="CE9" i="40"/>
  <c r="CF9" i="40" s="1"/>
  <c r="CC10" i="40"/>
  <c r="CD10" i="40" s="1"/>
  <c r="CE10" i="40"/>
  <c r="CF10" i="40" s="1"/>
  <c r="CC11" i="40"/>
  <c r="CD11" i="40" s="1"/>
  <c r="CE11" i="40"/>
  <c r="CF11" i="40" s="1"/>
  <c r="CC12" i="40"/>
  <c r="CD12" i="40" s="1"/>
  <c r="CE12" i="40"/>
  <c r="CF12" i="40" s="1"/>
  <c r="CC13" i="40"/>
  <c r="CD13" i="40" s="1"/>
  <c r="CE13" i="40"/>
  <c r="CF13" i="40" s="1"/>
  <c r="CC14" i="40"/>
  <c r="CD14" i="40" s="1"/>
  <c r="CE14" i="40"/>
  <c r="CF14" i="40" s="1"/>
  <c r="CC15" i="40"/>
  <c r="CD15" i="40" s="1"/>
  <c r="CE15" i="40"/>
  <c r="CF15" i="40" s="1"/>
  <c r="CC16" i="40"/>
  <c r="CD16" i="40" s="1"/>
  <c r="CE16" i="40"/>
  <c r="CF16" i="40" s="1"/>
  <c r="CC17" i="40"/>
  <c r="CD17" i="40" s="1"/>
  <c r="CE17" i="40"/>
  <c r="CF17" i="40" s="1"/>
  <c r="CC18" i="40"/>
  <c r="CD18" i="40" s="1"/>
  <c r="CE18" i="40"/>
  <c r="CF18" i="40" s="1"/>
  <c r="CC19" i="40"/>
  <c r="CD19" i="40" s="1"/>
  <c r="CE19" i="40"/>
  <c r="CF19" i="40" s="1"/>
  <c r="CC20" i="40"/>
  <c r="CD20" i="40" s="1"/>
  <c r="CE20" i="40"/>
  <c r="CF20" i="40" s="1"/>
  <c r="CC21" i="40"/>
  <c r="CD21" i="40" s="1"/>
  <c r="CE21" i="40"/>
  <c r="CF21" i="40" s="1"/>
  <c r="CC22" i="40"/>
  <c r="CD22" i="40" s="1"/>
  <c r="DG22" i="40" s="1"/>
  <c r="CE22" i="40"/>
  <c r="CF22" i="40" s="1"/>
  <c r="DH22" i="40" s="1"/>
  <c r="CC23" i="40"/>
  <c r="CD23" i="40" s="1"/>
  <c r="CE23" i="40"/>
  <c r="CF23" i="40" s="1"/>
  <c r="CC24" i="40"/>
  <c r="CD24" i="40" s="1"/>
  <c r="CE24" i="40"/>
  <c r="CF24" i="40" s="1"/>
  <c r="CC25" i="40"/>
  <c r="CD25" i="40" s="1"/>
  <c r="CE25" i="40"/>
  <c r="CF25" i="40" s="1"/>
  <c r="CC26" i="40"/>
  <c r="CD26" i="40" s="1"/>
  <c r="CE26" i="40"/>
  <c r="CF26" i="40" s="1"/>
  <c r="CC27" i="40"/>
  <c r="CD27" i="40" s="1"/>
  <c r="CE27" i="40"/>
  <c r="CF27" i="40" s="1"/>
  <c r="CC28" i="40"/>
  <c r="CD28" i="40" s="1"/>
  <c r="CE28" i="40"/>
  <c r="CF28" i="40" s="1"/>
  <c r="CC29" i="40"/>
  <c r="CD29" i="40" s="1"/>
  <c r="CE29" i="40"/>
  <c r="CF29" i="40" s="1"/>
  <c r="CC30" i="40"/>
  <c r="CD30" i="40" s="1"/>
  <c r="CE30" i="40"/>
  <c r="CF30" i="40" s="1"/>
  <c r="CC31" i="40"/>
  <c r="CD31" i="40" s="1"/>
  <c r="CE31" i="40"/>
  <c r="CF31" i="40" s="1"/>
  <c r="CC32" i="40"/>
  <c r="CD32" i="40" s="1"/>
  <c r="CE32" i="40"/>
  <c r="CF32" i="40" s="1"/>
  <c r="CC33" i="40"/>
  <c r="CD33" i="40" s="1"/>
  <c r="CE33" i="40"/>
  <c r="CF33" i="40" s="1"/>
  <c r="CC34" i="40"/>
  <c r="CD34" i="40" s="1"/>
  <c r="CE34" i="40"/>
  <c r="CF34" i="40" s="1"/>
  <c r="CC35" i="40"/>
  <c r="CD35" i="40" s="1"/>
  <c r="CE35" i="40"/>
  <c r="CF35" i="40" s="1"/>
  <c r="CC36" i="40"/>
  <c r="CD36" i="40" s="1"/>
  <c r="CE36" i="40"/>
  <c r="CF36" i="40" s="1"/>
  <c r="CC37" i="40"/>
  <c r="CD37" i="40" s="1"/>
  <c r="CE37" i="40"/>
  <c r="CF37" i="40" s="1"/>
  <c r="CC38" i="40"/>
  <c r="CD38" i="40" s="1"/>
  <c r="CE38" i="40"/>
  <c r="CF38" i="40" s="1"/>
  <c r="CC39" i="40"/>
  <c r="CD39" i="40" s="1"/>
  <c r="CE39" i="40"/>
  <c r="CF39" i="40" s="1"/>
  <c r="CC40" i="40"/>
  <c r="CD40" i="40" s="1"/>
  <c r="CE40" i="40"/>
  <c r="CF40" i="40" s="1"/>
  <c r="CC41" i="40"/>
  <c r="CD41" i="40" s="1"/>
  <c r="CE41" i="40"/>
  <c r="CF41" i="40" s="1"/>
  <c r="CC42" i="40"/>
  <c r="CD42" i="40" s="1"/>
  <c r="CE42" i="40"/>
  <c r="CF42" i="40" s="1"/>
  <c r="CC43" i="40"/>
  <c r="CD43" i="40" s="1"/>
  <c r="CE43" i="40"/>
  <c r="CF43" i="40" s="1"/>
  <c r="CC44" i="40"/>
  <c r="CD44" i="40" s="1"/>
  <c r="CE44" i="40"/>
  <c r="CF44" i="40" s="1"/>
  <c r="CC45" i="40"/>
  <c r="CD45" i="40" s="1"/>
  <c r="CE45" i="40"/>
  <c r="CF45" i="40" s="1"/>
  <c r="CC46" i="40"/>
  <c r="CD46" i="40" s="1"/>
  <c r="CE46" i="40"/>
  <c r="CF46" i="40" s="1"/>
  <c r="CC47" i="40"/>
  <c r="CD47" i="40" s="1"/>
  <c r="CE47" i="40"/>
  <c r="CF47" i="40" s="1"/>
  <c r="CC48" i="40"/>
  <c r="CD48" i="40" s="1"/>
  <c r="CE48" i="40"/>
  <c r="CF48" i="40" s="1"/>
  <c r="CC49" i="40"/>
  <c r="CD49" i="40" s="1"/>
  <c r="CE49" i="40"/>
  <c r="CF49" i="40" s="1"/>
  <c r="CC50" i="40"/>
  <c r="CD50" i="40" s="1"/>
  <c r="CE50" i="40"/>
  <c r="CF50" i="40" s="1"/>
  <c r="CC51" i="40"/>
  <c r="CD51" i="40" s="1"/>
  <c r="CE51" i="40"/>
  <c r="CF51" i="40" s="1"/>
  <c r="CC52" i="40"/>
  <c r="CD52" i="40" s="1"/>
  <c r="CE52" i="40"/>
  <c r="CF52" i="40" s="1"/>
  <c r="CC53" i="40"/>
  <c r="CD53" i="40" s="1"/>
  <c r="CE53" i="40"/>
  <c r="CF53" i="40" s="1"/>
  <c r="CC54" i="40"/>
  <c r="CD54" i="40" s="1"/>
  <c r="CE54" i="40"/>
  <c r="CF54" i="40" s="1"/>
  <c r="CC55" i="40"/>
  <c r="CD55" i="40" s="1"/>
  <c r="CE55" i="40"/>
  <c r="CF55" i="40" s="1"/>
  <c r="CC56" i="40"/>
  <c r="CD56" i="40" s="1"/>
  <c r="CE56" i="40"/>
  <c r="CF56" i="40" s="1"/>
  <c r="CC57" i="40"/>
  <c r="CD57" i="40" s="1"/>
  <c r="CE57" i="40"/>
  <c r="CF57" i="40" s="1"/>
  <c r="CC58" i="40"/>
  <c r="CD58" i="40" s="1"/>
  <c r="CE58" i="40"/>
  <c r="CF58" i="40" s="1"/>
  <c r="CC59" i="40"/>
  <c r="CD59" i="40" s="1"/>
  <c r="CE59" i="40"/>
  <c r="CF59" i="40" s="1"/>
  <c r="CC60" i="40"/>
  <c r="CD60" i="40" s="1"/>
  <c r="CE60" i="40"/>
  <c r="CF60" i="40" s="1"/>
  <c r="CC61" i="40"/>
  <c r="CD61" i="40" s="1"/>
  <c r="CE61" i="40"/>
  <c r="CF61" i="40" s="1"/>
  <c r="CC62" i="40"/>
  <c r="CD62" i="40" s="1"/>
  <c r="CE62" i="40"/>
  <c r="CF62" i="40" s="1"/>
  <c r="CC63" i="40"/>
  <c r="CD63" i="40" s="1"/>
  <c r="CE63" i="40"/>
  <c r="CF63" i="40" s="1"/>
  <c r="CC64" i="40"/>
  <c r="CD64" i="40" s="1"/>
  <c r="CE64" i="40"/>
  <c r="CF64" i="40" s="1"/>
  <c r="CC65" i="40"/>
  <c r="CD65" i="40" s="1"/>
  <c r="CE65" i="40"/>
  <c r="CF65" i="40" s="1"/>
  <c r="CC66" i="40"/>
  <c r="CD66" i="40" s="1"/>
  <c r="CE66" i="40"/>
  <c r="CF66" i="40" s="1"/>
  <c r="CC67" i="40"/>
  <c r="CD67" i="40" s="1"/>
  <c r="CE67" i="40"/>
  <c r="CF67" i="40" s="1"/>
  <c r="CC68" i="40"/>
  <c r="CD68" i="40" s="1"/>
  <c r="CE68" i="40"/>
  <c r="CF68" i="40" s="1"/>
  <c r="CC69" i="40"/>
  <c r="CD69" i="40" s="1"/>
  <c r="CE69" i="40"/>
  <c r="CF69" i="40" s="1"/>
  <c r="CC70" i="40"/>
  <c r="CD70" i="40" s="1"/>
  <c r="CE70" i="40"/>
  <c r="CF70" i="40" s="1"/>
  <c r="CC71" i="40"/>
  <c r="CD71" i="40" s="1"/>
  <c r="CE71" i="40"/>
  <c r="CF71" i="40" s="1"/>
  <c r="CC72" i="40"/>
  <c r="CD72" i="40" s="1"/>
  <c r="CE72" i="40"/>
  <c r="CF72" i="40" s="1"/>
  <c r="CC73" i="40"/>
  <c r="CD73" i="40" s="1"/>
  <c r="CE73" i="40"/>
  <c r="CF73" i="40" s="1"/>
  <c r="CC74" i="40"/>
  <c r="CD74" i="40" s="1"/>
  <c r="CE74" i="40"/>
  <c r="CF74" i="40" s="1"/>
  <c r="CC75" i="40"/>
  <c r="CD75" i="40" s="1"/>
  <c r="CE75" i="40"/>
  <c r="CF75" i="40" s="1"/>
  <c r="CC76" i="40"/>
  <c r="CD76" i="40" s="1"/>
  <c r="CE76" i="40"/>
  <c r="CF76" i="40" s="1"/>
  <c r="CC77" i="40"/>
  <c r="CD77" i="40" s="1"/>
  <c r="CE77" i="40"/>
  <c r="CF77" i="40" s="1"/>
  <c r="CC78" i="40"/>
  <c r="CD78" i="40" s="1"/>
  <c r="CE78" i="40"/>
  <c r="CF78" i="40" s="1"/>
  <c r="CC79" i="40"/>
  <c r="CD79" i="40" s="1"/>
  <c r="CE79" i="40"/>
  <c r="CF79" i="40" s="1"/>
  <c r="CC80" i="40"/>
  <c r="CD80" i="40" s="1"/>
  <c r="CE80" i="40"/>
  <c r="CF80" i="40" s="1"/>
  <c r="CC81" i="40"/>
  <c r="CD81" i="40" s="1"/>
  <c r="CE81" i="40"/>
  <c r="CF81" i="40" s="1"/>
  <c r="CC82" i="40"/>
  <c r="CD82" i="40" s="1"/>
  <c r="CE82" i="40"/>
  <c r="CF82" i="40" s="1"/>
  <c r="CC83" i="40"/>
  <c r="CD83" i="40" s="1"/>
  <c r="CE83" i="40"/>
  <c r="CF83" i="40" s="1"/>
  <c r="CC84" i="40"/>
  <c r="CD84" i="40" s="1"/>
  <c r="CE84" i="40"/>
  <c r="CF84" i="40" s="1"/>
  <c r="CC85" i="40"/>
  <c r="CD85" i="40" s="1"/>
  <c r="CE85" i="40"/>
  <c r="CF85" i="40" s="1"/>
  <c r="CC86" i="40"/>
  <c r="CD86" i="40" s="1"/>
  <c r="CE86" i="40"/>
  <c r="CF86" i="40" s="1"/>
  <c r="CC87" i="40"/>
  <c r="CD87" i="40" s="1"/>
  <c r="CE87" i="40"/>
  <c r="CF87" i="40" s="1"/>
  <c r="CC88" i="40"/>
  <c r="CD88" i="40" s="1"/>
  <c r="CE88" i="40"/>
  <c r="CF88" i="40" s="1"/>
  <c r="CC89" i="40"/>
  <c r="CD89" i="40" s="1"/>
  <c r="CE89" i="40"/>
  <c r="CF89" i="40" s="1"/>
  <c r="CC90" i="40"/>
  <c r="CD90" i="40" s="1"/>
  <c r="CE90" i="40"/>
  <c r="CF90" i="40" s="1"/>
  <c r="CC91" i="40"/>
  <c r="CD91" i="40" s="1"/>
  <c r="CE91" i="40"/>
  <c r="CF91" i="40" s="1"/>
  <c r="CC92" i="40"/>
  <c r="CD92" i="40" s="1"/>
  <c r="CE92" i="40"/>
  <c r="CF92" i="40" s="1"/>
  <c r="CC93" i="40"/>
  <c r="CD93" i="40" s="1"/>
  <c r="CE93" i="40"/>
  <c r="CF93" i="40" s="1"/>
  <c r="CC94" i="40"/>
  <c r="CD94" i="40" s="1"/>
  <c r="CE94" i="40"/>
  <c r="CF94" i="40" s="1"/>
  <c r="CC95" i="40"/>
  <c r="CD95" i="40" s="1"/>
  <c r="CE95" i="40"/>
  <c r="CF95" i="40" s="1"/>
  <c r="CC96" i="40"/>
  <c r="CD96" i="40" s="1"/>
  <c r="CE96" i="40"/>
  <c r="CF96" i="40" s="1"/>
  <c r="CC97" i="40"/>
  <c r="CD97" i="40" s="1"/>
  <c r="CE97" i="40"/>
  <c r="CF97" i="40" s="1"/>
  <c r="CC98" i="40"/>
  <c r="CD98" i="40" s="1"/>
  <c r="CE98" i="40"/>
  <c r="CF98" i="40" s="1"/>
  <c r="CC99" i="40"/>
  <c r="CD99" i="40" s="1"/>
  <c r="CE99" i="40"/>
  <c r="CF99" i="40" s="1"/>
  <c r="CC100" i="40"/>
  <c r="CD100" i="40" s="1"/>
  <c r="CE100" i="40"/>
  <c r="CF100" i="40" s="1"/>
  <c r="CC101" i="40"/>
  <c r="CD101" i="40" s="1"/>
  <c r="CE101" i="40"/>
  <c r="CF101" i="40" s="1"/>
  <c r="CC102" i="40"/>
  <c r="CD102" i="40" s="1"/>
  <c r="CE102" i="40"/>
  <c r="CF102" i="40" s="1"/>
  <c r="CC103" i="40"/>
  <c r="CD103" i="40" s="1"/>
  <c r="CE103" i="40"/>
  <c r="CF103" i="40" s="1"/>
  <c r="CC104" i="40"/>
  <c r="CD104" i="40" s="1"/>
  <c r="CE104" i="40"/>
  <c r="CF104" i="40" s="1"/>
  <c r="CC105" i="40"/>
  <c r="CD105" i="40" s="1"/>
  <c r="CE105" i="40"/>
  <c r="CF105" i="40" s="1"/>
  <c r="CC106" i="40"/>
  <c r="CD106" i="40" s="1"/>
  <c r="CE106" i="40"/>
  <c r="CF106" i="40" s="1"/>
  <c r="CC107" i="40"/>
  <c r="CD107" i="40" s="1"/>
  <c r="CE107" i="40"/>
  <c r="CF107" i="40" s="1"/>
  <c r="CC108" i="40"/>
  <c r="CD108" i="40" s="1"/>
  <c r="CE108" i="40"/>
  <c r="CF108" i="40" s="1"/>
  <c r="CC109" i="40"/>
  <c r="CD109" i="40" s="1"/>
  <c r="CE109" i="40"/>
  <c r="CF109" i="40" s="1"/>
  <c r="CC110" i="40"/>
  <c r="CD110" i="40" s="1"/>
  <c r="CE110" i="40"/>
  <c r="CF110" i="40" s="1"/>
  <c r="CC111" i="40"/>
  <c r="CD111" i="40" s="1"/>
  <c r="CE111" i="40"/>
  <c r="CF111" i="40" s="1"/>
  <c r="CC112" i="40"/>
  <c r="CD112" i="40" s="1"/>
  <c r="CE112" i="40"/>
  <c r="CF112" i="40" s="1"/>
  <c r="CC113" i="40"/>
  <c r="CD113" i="40" s="1"/>
  <c r="CE113" i="40"/>
  <c r="CF113" i="40" s="1"/>
  <c r="CC114" i="40"/>
  <c r="CD114" i="40" s="1"/>
  <c r="CE114" i="40"/>
  <c r="CF114" i="40" s="1"/>
  <c r="CC115" i="40"/>
  <c r="CD115" i="40" s="1"/>
  <c r="CE115" i="40"/>
  <c r="CF115" i="40" s="1"/>
  <c r="CC116" i="40"/>
  <c r="CD116" i="40" s="1"/>
  <c r="CE116" i="40"/>
  <c r="CF116" i="40" s="1"/>
  <c r="CC117" i="40"/>
  <c r="CD117" i="40" s="1"/>
  <c r="CE117" i="40"/>
  <c r="CF117" i="40" s="1"/>
  <c r="CC118" i="40"/>
  <c r="CD118" i="40" s="1"/>
  <c r="CE118" i="40"/>
  <c r="CF118" i="40" s="1"/>
  <c r="CC119" i="40"/>
  <c r="CD119" i="40" s="1"/>
  <c r="CE119" i="40"/>
  <c r="CF119" i="40" s="1"/>
  <c r="CC120" i="40"/>
  <c r="CD120" i="40" s="1"/>
  <c r="CE120" i="40"/>
  <c r="CF120" i="40" s="1"/>
  <c r="CC121" i="40"/>
  <c r="CD121" i="40" s="1"/>
  <c r="CE121" i="40"/>
  <c r="CF121" i="40" s="1"/>
  <c r="CC122" i="40"/>
  <c r="CD122" i="40" s="1"/>
  <c r="CE122" i="40"/>
  <c r="CF122" i="40" s="1"/>
  <c r="CC123" i="40"/>
  <c r="CD123" i="40" s="1"/>
  <c r="CE123" i="40"/>
  <c r="CF123" i="40" s="1"/>
  <c r="CC124" i="40"/>
  <c r="CD124" i="40" s="1"/>
  <c r="CE124" i="40"/>
  <c r="CF124" i="40" s="1"/>
  <c r="CC125" i="40"/>
  <c r="CD125" i="40" s="1"/>
  <c r="CE125" i="40"/>
  <c r="CF125" i="40" s="1"/>
  <c r="CC126" i="40"/>
  <c r="CD126" i="40" s="1"/>
  <c r="DG126" i="40" s="1"/>
  <c r="CE126" i="40"/>
  <c r="CF126" i="40" s="1"/>
  <c r="DH126" i="40" s="1"/>
  <c r="CC127" i="40"/>
  <c r="CD127" i="40" s="1"/>
  <c r="CE127" i="40"/>
  <c r="CF127" i="40" s="1"/>
  <c r="CC128" i="40"/>
  <c r="CD128" i="40" s="1"/>
  <c r="CE128" i="40"/>
  <c r="CF128" i="40" s="1"/>
  <c r="CC129" i="40"/>
  <c r="CD129" i="40" s="1"/>
  <c r="CE129" i="40"/>
  <c r="CF129" i="40" s="1"/>
  <c r="CC130" i="40"/>
  <c r="CD130" i="40" s="1"/>
  <c r="CE130" i="40"/>
  <c r="CF130" i="40" s="1"/>
  <c r="CC131" i="40"/>
  <c r="CD131" i="40" s="1"/>
  <c r="CE131" i="40"/>
  <c r="CF131" i="40" s="1"/>
  <c r="CC132" i="40"/>
  <c r="CD132" i="40" s="1"/>
  <c r="CE132" i="40"/>
  <c r="CF132" i="40" s="1"/>
  <c r="CC133" i="40"/>
  <c r="CD133" i="40" s="1"/>
  <c r="CE133" i="40"/>
  <c r="CF133" i="40" s="1"/>
  <c r="CC134" i="40"/>
  <c r="CD134" i="40" s="1"/>
  <c r="CE134" i="40"/>
  <c r="CF134" i="40" s="1"/>
  <c r="CC135" i="40"/>
  <c r="CD135" i="40" s="1"/>
  <c r="CE135" i="40"/>
  <c r="CF135" i="40" s="1"/>
  <c r="CC136" i="40"/>
  <c r="CD136" i="40" s="1"/>
  <c r="CE136" i="40"/>
  <c r="CF136" i="40" s="1"/>
  <c r="CC137" i="40"/>
  <c r="CD137" i="40" s="1"/>
  <c r="CE137" i="40"/>
  <c r="CF137" i="40" s="1"/>
  <c r="CC138" i="40"/>
  <c r="CD138" i="40" s="1"/>
  <c r="CE138" i="40"/>
  <c r="CF138" i="40" s="1"/>
  <c r="CC139" i="40"/>
  <c r="CD139" i="40" s="1"/>
  <c r="CE139" i="40"/>
  <c r="CF139" i="40" s="1"/>
  <c r="CC140" i="40"/>
  <c r="CD140" i="40" s="1"/>
  <c r="CE140" i="40"/>
  <c r="CF140" i="40" s="1"/>
  <c r="CC141" i="40"/>
  <c r="CD141" i="40" s="1"/>
  <c r="CE141" i="40"/>
  <c r="CF141" i="40" s="1"/>
  <c r="CC142" i="40"/>
  <c r="CD142" i="40" s="1"/>
  <c r="CE142" i="40"/>
  <c r="CF142" i="40" s="1"/>
  <c r="CC143" i="40"/>
  <c r="CD143" i="40" s="1"/>
  <c r="CE143" i="40"/>
  <c r="CF143" i="40" s="1"/>
  <c r="CC144" i="40"/>
  <c r="CD144" i="40" s="1"/>
  <c r="CE144" i="40"/>
  <c r="CF144" i="40" s="1"/>
  <c r="CC145" i="40"/>
  <c r="CD145" i="40" s="1"/>
  <c r="CE145" i="40"/>
  <c r="CF145" i="40" s="1"/>
  <c r="CC146" i="40"/>
  <c r="CD146" i="40" s="1"/>
  <c r="CE146" i="40"/>
  <c r="CF146" i="40" s="1"/>
  <c r="CC147" i="40"/>
  <c r="CD147" i="40" s="1"/>
  <c r="CE147" i="40"/>
  <c r="CF147" i="40" s="1"/>
  <c r="CC148" i="40"/>
  <c r="CD148" i="40" s="1"/>
  <c r="CE148" i="40"/>
  <c r="CF148" i="40" s="1"/>
  <c r="CC149" i="40"/>
  <c r="CD149" i="40" s="1"/>
  <c r="CE149" i="40"/>
  <c r="CF149" i="40" s="1"/>
  <c r="CC150" i="40"/>
  <c r="CD150" i="40" s="1"/>
  <c r="CE150" i="40"/>
  <c r="CF150" i="40" s="1"/>
  <c r="CC151" i="40"/>
  <c r="CD151" i="40" s="1"/>
  <c r="CE151" i="40"/>
  <c r="CF151" i="40" s="1"/>
  <c r="CC152" i="40"/>
  <c r="CD152" i="40" s="1"/>
  <c r="CE152" i="40"/>
  <c r="CF152" i="40" s="1"/>
  <c r="CC153" i="40"/>
  <c r="CD153" i="40" s="1"/>
  <c r="CE153" i="40"/>
  <c r="CF153" i="40" s="1"/>
  <c r="CC154" i="40"/>
  <c r="CD154" i="40" s="1"/>
  <c r="CE154" i="40"/>
  <c r="CF154" i="40" s="1"/>
  <c r="CC155" i="40"/>
  <c r="CD155" i="40" s="1"/>
  <c r="CE155" i="40"/>
  <c r="CF155" i="40" s="1"/>
  <c r="CC156" i="40"/>
  <c r="CD156" i="40" s="1"/>
  <c r="CE156" i="40"/>
  <c r="CF156" i="40" s="1"/>
  <c r="CC157" i="40"/>
  <c r="CD157" i="40" s="1"/>
  <c r="CE157" i="40"/>
  <c r="CF157" i="40" s="1"/>
  <c r="CC158" i="40"/>
  <c r="CD158" i="40" s="1"/>
  <c r="CE158" i="40"/>
  <c r="CF158" i="40" s="1"/>
  <c r="CC159" i="40"/>
  <c r="CD159" i="40" s="1"/>
  <c r="CE159" i="40"/>
  <c r="CF159" i="40" s="1"/>
  <c r="CC160" i="40"/>
  <c r="CD160" i="40" s="1"/>
  <c r="CE160" i="40"/>
  <c r="CF160" i="40" s="1"/>
  <c r="CC161" i="40"/>
  <c r="CD161" i="40" s="1"/>
  <c r="CE161" i="40"/>
  <c r="CF161" i="40" s="1"/>
  <c r="CC162" i="40"/>
  <c r="CD162" i="40" s="1"/>
  <c r="CE162" i="40"/>
  <c r="CF162" i="40" s="1"/>
  <c r="CC163" i="40"/>
  <c r="CD163" i="40" s="1"/>
  <c r="CE163" i="40"/>
  <c r="CF163" i="40" s="1"/>
  <c r="CC164" i="40"/>
  <c r="CD164" i="40" s="1"/>
  <c r="CE164" i="40"/>
  <c r="CF164" i="40" s="1"/>
  <c r="CC165" i="40"/>
  <c r="CD165" i="40" s="1"/>
  <c r="CE165" i="40"/>
  <c r="CF165" i="40" s="1"/>
  <c r="CC166" i="40"/>
  <c r="CD166" i="40" s="1"/>
  <c r="CE166" i="40"/>
  <c r="CF166" i="40" s="1"/>
  <c r="CC167" i="40"/>
  <c r="CD167" i="40" s="1"/>
  <c r="CE167" i="40"/>
  <c r="CF167" i="40" s="1"/>
  <c r="CC168" i="40"/>
  <c r="CD168" i="40" s="1"/>
  <c r="CE168" i="40"/>
  <c r="CF168" i="40" s="1"/>
  <c r="CC169" i="40"/>
  <c r="CD169" i="40" s="1"/>
  <c r="CE169" i="40"/>
  <c r="CF169" i="40" s="1"/>
  <c r="CC170" i="40"/>
  <c r="CD170" i="40" s="1"/>
  <c r="CE170" i="40"/>
  <c r="CF170" i="40" s="1"/>
  <c r="CC171" i="40"/>
  <c r="CD171" i="40" s="1"/>
  <c r="CE171" i="40"/>
  <c r="CF171" i="40" s="1"/>
  <c r="CC172" i="40"/>
  <c r="CD172" i="40" s="1"/>
  <c r="CE172" i="40"/>
  <c r="CF172" i="40" s="1"/>
  <c r="CC173" i="40"/>
  <c r="CD173" i="40" s="1"/>
  <c r="CE173" i="40"/>
  <c r="CF173" i="40" s="1"/>
  <c r="CC174" i="40"/>
  <c r="CD174" i="40" s="1"/>
  <c r="CE174" i="40"/>
  <c r="CF174" i="40" s="1"/>
  <c r="CC175" i="40"/>
  <c r="CD175" i="40" s="1"/>
  <c r="CE175" i="40"/>
  <c r="CF175" i="40" s="1"/>
  <c r="CC176" i="40"/>
  <c r="CD176" i="40" s="1"/>
  <c r="CE176" i="40"/>
  <c r="CF176" i="40" s="1"/>
  <c r="CC177" i="40"/>
  <c r="CD177" i="40" s="1"/>
  <c r="CE177" i="40"/>
  <c r="CF177" i="40" s="1"/>
  <c r="CC178" i="40"/>
  <c r="CD178" i="40" s="1"/>
  <c r="CE178" i="40"/>
  <c r="CF178" i="40" s="1"/>
  <c r="CC179" i="40"/>
  <c r="CD179" i="40" s="1"/>
  <c r="CE179" i="40"/>
  <c r="CF179" i="40" s="1"/>
  <c r="CC180" i="40"/>
  <c r="CD180" i="40" s="1"/>
  <c r="CE180" i="40"/>
  <c r="CF180" i="40" s="1"/>
  <c r="CC181" i="40"/>
  <c r="CD181" i="40" s="1"/>
  <c r="CE181" i="40"/>
  <c r="CF181" i="40" s="1"/>
  <c r="CC182" i="40"/>
  <c r="CD182" i="40" s="1"/>
  <c r="DG182" i="40" s="1"/>
  <c r="CE182" i="40"/>
  <c r="CF182" i="40" s="1"/>
  <c r="DH182" i="40" s="1"/>
  <c r="CC183" i="40"/>
  <c r="CD183" i="40" s="1"/>
  <c r="CE183" i="40"/>
  <c r="CF183" i="40" s="1"/>
  <c r="CC184" i="40"/>
  <c r="CD184" i="40" s="1"/>
  <c r="CE184" i="40"/>
  <c r="CF184" i="40" s="1"/>
  <c r="CC185" i="40"/>
  <c r="CD185" i="40" s="1"/>
  <c r="CE185" i="40"/>
  <c r="CF185" i="40" s="1"/>
  <c r="CC186" i="40"/>
  <c r="CD186" i="40" s="1"/>
  <c r="CE186" i="40"/>
  <c r="CF186" i="40" s="1"/>
  <c r="CC187" i="40"/>
  <c r="CD187" i="40" s="1"/>
  <c r="CE187" i="40"/>
  <c r="CF187" i="40" s="1"/>
  <c r="CC188" i="40"/>
  <c r="CD188" i="40" s="1"/>
  <c r="CE188" i="40"/>
  <c r="CF188" i="40" s="1"/>
  <c r="CC189" i="40"/>
  <c r="CD189" i="40" s="1"/>
  <c r="CE189" i="40"/>
  <c r="CF189" i="40" s="1"/>
  <c r="CC190" i="40"/>
  <c r="CD190" i="40" s="1"/>
  <c r="CE190" i="40"/>
  <c r="CF190" i="40" s="1"/>
  <c r="CC191" i="40"/>
  <c r="CD191" i="40" s="1"/>
  <c r="CE191" i="40"/>
  <c r="CF191" i="40" s="1"/>
  <c r="CC192" i="40"/>
  <c r="CD192" i="40" s="1"/>
  <c r="CE192" i="40"/>
  <c r="CF192" i="40" s="1"/>
  <c r="CC193" i="40"/>
  <c r="CD193" i="40" s="1"/>
  <c r="CE193" i="40"/>
  <c r="CF193" i="40" s="1"/>
  <c r="CC194" i="40"/>
  <c r="CD194" i="40" s="1"/>
  <c r="CE194" i="40"/>
  <c r="CF194" i="40" s="1"/>
  <c r="CC195" i="40"/>
  <c r="CD195" i="40" s="1"/>
  <c r="CE195" i="40"/>
  <c r="CF195" i="40" s="1"/>
  <c r="CC196" i="40"/>
  <c r="CD196" i="40" s="1"/>
  <c r="CE196" i="40"/>
  <c r="CF196" i="40" s="1"/>
  <c r="CC197" i="40"/>
  <c r="CD197" i="40" s="1"/>
  <c r="CE197" i="40"/>
  <c r="CF197" i="40" s="1"/>
  <c r="CC198" i="40"/>
  <c r="CD198" i="40" s="1"/>
  <c r="CE198" i="40"/>
  <c r="CF198" i="40" s="1"/>
  <c r="CC199" i="40"/>
  <c r="CD199" i="40" s="1"/>
  <c r="CE199" i="40"/>
  <c r="CF199" i="40" s="1"/>
  <c r="CC200" i="40"/>
  <c r="CD200" i="40" s="1"/>
  <c r="CE200" i="40"/>
  <c r="CF200" i="40" s="1"/>
  <c r="CC201" i="40"/>
  <c r="CD201" i="40" s="1"/>
  <c r="CE201" i="40"/>
  <c r="CF201" i="40" s="1"/>
  <c r="CC202" i="40"/>
  <c r="CD202" i="40" s="1"/>
  <c r="CE202" i="40"/>
  <c r="CF202" i="40" s="1"/>
  <c r="CC203" i="40"/>
  <c r="CD203" i="40" s="1"/>
  <c r="CE203" i="40"/>
  <c r="CF203" i="40" s="1"/>
  <c r="CC204" i="40"/>
  <c r="CD204" i="40" s="1"/>
  <c r="CE204" i="40"/>
  <c r="CF204" i="40" s="1"/>
  <c r="CC205" i="40"/>
  <c r="CD205" i="40" s="1"/>
  <c r="CE205" i="40"/>
  <c r="CF205" i="40" s="1"/>
  <c r="CC206" i="40"/>
  <c r="CD206" i="40" s="1"/>
  <c r="CE206" i="40"/>
  <c r="CF206" i="40" s="1"/>
  <c r="CC207" i="40"/>
  <c r="CD207" i="40" s="1"/>
  <c r="CE207" i="40"/>
  <c r="CF207" i="40" s="1"/>
  <c r="CC208" i="40"/>
  <c r="CD208" i="40" s="1"/>
  <c r="CE208" i="40"/>
  <c r="CF208" i="40" s="1"/>
  <c r="CC209" i="40"/>
  <c r="CD209" i="40" s="1"/>
  <c r="CE209" i="40"/>
  <c r="CF209" i="40" s="1"/>
  <c r="CC210" i="40"/>
  <c r="CD210" i="40" s="1"/>
  <c r="CE210" i="40"/>
  <c r="CF210" i="40" s="1"/>
  <c r="CC211" i="40"/>
  <c r="CD211" i="40" s="1"/>
  <c r="CE211" i="40"/>
  <c r="CF211" i="40" s="1"/>
  <c r="CC212" i="40"/>
  <c r="CD212" i="40" s="1"/>
  <c r="CE212" i="40"/>
  <c r="CF212" i="40" s="1"/>
  <c r="CC213" i="40"/>
  <c r="CD213" i="40" s="1"/>
  <c r="CE213" i="40"/>
  <c r="CF213" i="40" s="1"/>
  <c r="CC214" i="40"/>
  <c r="CD214" i="40" s="1"/>
  <c r="CE214" i="40"/>
  <c r="CF214" i="40" s="1"/>
  <c r="CC215" i="40"/>
  <c r="CD215" i="40" s="1"/>
  <c r="CE215" i="40"/>
  <c r="CF215" i="40" s="1"/>
  <c r="CC216" i="40"/>
  <c r="CD216" i="40" s="1"/>
  <c r="CE216" i="40"/>
  <c r="CF216" i="40" s="1"/>
  <c r="CC217" i="40"/>
  <c r="CD217" i="40" s="1"/>
  <c r="CE217" i="40"/>
  <c r="CF217" i="40" s="1"/>
  <c r="CC218" i="40"/>
  <c r="CD218" i="40" s="1"/>
  <c r="CE218" i="40"/>
  <c r="CF218" i="40" s="1"/>
  <c r="CC219" i="40"/>
  <c r="CD219" i="40" s="1"/>
  <c r="CE219" i="40"/>
  <c r="CF219" i="40" s="1"/>
  <c r="CC220" i="40"/>
  <c r="CD220" i="40" s="1"/>
  <c r="CE220" i="40"/>
  <c r="CF220" i="40" s="1"/>
  <c r="CC221" i="40"/>
  <c r="CD221" i="40" s="1"/>
  <c r="CE221" i="40"/>
  <c r="CF221" i="40" s="1"/>
  <c r="CC222" i="40"/>
  <c r="CD222" i="40" s="1"/>
  <c r="CE222" i="40"/>
  <c r="CF222" i="40" s="1"/>
  <c r="CC223" i="40"/>
  <c r="CD223" i="40" s="1"/>
  <c r="CE223" i="40"/>
  <c r="CF223" i="40" s="1"/>
  <c r="CC224" i="40"/>
  <c r="CD224" i="40" s="1"/>
  <c r="CE224" i="40"/>
  <c r="CF224" i="40" s="1"/>
  <c r="CC225" i="40"/>
  <c r="CD225" i="40" s="1"/>
  <c r="CE225" i="40"/>
  <c r="CF225" i="40" s="1"/>
  <c r="CC226" i="40"/>
  <c r="CD226" i="40" s="1"/>
  <c r="CE226" i="40"/>
  <c r="CF226" i="40" s="1"/>
  <c r="CC227" i="40"/>
  <c r="CD227" i="40" s="1"/>
  <c r="CE227" i="40"/>
  <c r="CF227" i="40" s="1"/>
  <c r="CC228" i="40"/>
  <c r="CD228" i="40" s="1"/>
  <c r="CE228" i="40"/>
  <c r="CF228" i="40" s="1"/>
  <c r="CC229" i="40"/>
  <c r="CD229" i="40" s="1"/>
  <c r="CE229" i="40"/>
  <c r="CF229" i="40" s="1"/>
  <c r="CC230" i="40"/>
  <c r="CD230" i="40" s="1"/>
  <c r="CE230" i="40"/>
  <c r="CF230" i="40" s="1"/>
  <c r="CC231" i="40"/>
  <c r="CD231" i="40" s="1"/>
  <c r="CE231" i="40"/>
  <c r="CF231" i="40" s="1"/>
  <c r="CC232" i="40"/>
  <c r="CD232" i="40" s="1"/>
  <c r="CE232" i="40"/>
  <c r="CF232" i="40" s="1"/>
  <c r="CC233" i="40"/>
  <c r="CD233" i="40" s="1"/>
  <c r="CE233" i="40"/>
  <c r="CF233" i="40" s="1"/>
  <c r="CC234" i="40"/>
  <c r="CD234" i="40" s="1"/>
  <c r="CE234" i="40"/>
  <c r="CF234" i="40" s="1"/>
  <c r="CC235" i="40"/>
  <c r="CD235" i="40" s="1"/>
  <c r="CE235" i="40"/>
  <c r="CF235" i="40" s="1"/>
  <c r="CC236" i="40"/>
  <c r="CD236" i="40" s="1"/>
  <c r="CE236" i="40"/>
  <c r="CF236" i="40" s="1"/>
  <c r="CC237" i="40"/>
  <c r="CD237" i="40" s="1"/>
  <c r="CE237" i="40"/>
  <c r="CF237" i="40" s="1"/>
  <c r="CC238" i="40"/>
  <c r="CD238" i="40" s="1"/>
  <c r="CE238" i="40"/>
  <c r="CF238" i="40" s="1"/>
  <c r="CC239" i="40"/>
  <c r="CD239" i="40" s="1"/>
  <c r="CE239" i="40"/>
  <c r="CF239" i="40" s="1"/>
  <c r="CC240" i="40"/>
  <c r="CD240" i="40" s="1"/>
  <c r="CE240" i="40"/>
  <c r="CF240" i="40" s="1"/>
  <c r="CC241" i="40"/>
  <c r="CD241" i="40" s="1"/>
  <c r="CE241" i="40"/>
  <c r="CF241" i="40" s="1"/>
  <c r="CC242" i="40"/>
  <c r="CD242" i="40" s="1"/>
  <c r="CE242" i="40"/>
  <c r="CF242" i="40" s="1"/>
  <c r="CC243" i="40"/>
  <c r="CD243" i="40" s="1"/>
  <c r="CE243" i="40"/>
  <c r="CF243" i="40" s="1"/>
  <c r="CC244" i="40"/>
  <c r="CD244" i="40" s="1"/>
  <c r="CE244" i="40"/>
  <c r="CF244" i="40" s="1"/>
  <c r="CC245" i="40"/>
  <c r="CD245" i="40" s="1"/>
  <c r="CE245" i="40"/>
  <c r="CF245" i="40" s="1"/>
  <c r="CC246" i="40"/>
  <c r="CD246" i="40" s="1"/>
  <c r="CE246" i="40"/>
  <c r="CF246" i="40" s="1"/>
  <c r="CC247" i="40"/>
  <c r="CD247" i="40" s="1"/>
  <c r="CE247" i="40"/>
  <c r="CF247" i="40" s="1"/>
  <c r="CC248" i="40"/>
  <c r="CD248" i="40" s="1"/>
  <c r="CE248" i="40"/>
  <c r="CF248" i="40" s="1"/>
  <c r="CC249" i="40"/>
  <c r="CD249" i="40" s="1"/>
  <c r="CE249" i="40"/>
  <c r="CF249" i="40" s="1"/>
  <c r="CC250" i="40"/>
  <c r="CD250" i="40" s="1"/>
  <c r="CE250" i="40"/>
  <c r="CF250" i="40" s="1"/>
  <c r="CC251" i="40"/>
  <c r="CD251" i="40" s="1"/>
  <c r="CE251" i="40"/>
  <c r="CF251" i="40" s="1"/>
  <c r="CC252" i="40"/>
  <c r="CD252" i="40" s="1"/>
  <c r="CE252" i="40"/>
  <c r="CF252" i="40" s="1"/>
  <c r="CC253" i="40"/>
  <c r="CD253" i="40" s="1"/>
  <c r="CE253" i="40"/>
  <c r="CF253" i="40" s="1"/>
  <c r="CC254" i="40"/>
  <c r="CD254" i="40" s="1"/>
  <c r="CE254" i="40"/>
  <c r="CF254" i="40" s="1"/>
  <c r="CC255" i="40"/>
  <c r="CD255" i="40" s="1"/>
  <c r="CE255" i="40"/>
  <c r="CF255" i="40" s="1"/>
  <c r="CC256" i="40"/>
  <c r="CD256" i="40" s="1"/>
  <c r="CE256" i="40"/>
  <c r="CF256" i="40" s="1"/>
  <c r="CC257" i="40"/>
  <c r="CD257" i="40" s="1"/>
  <c r="CE257" i="40"/>
  <c r="CF257" i="40" s="1"/>
  <c r="CC258" i="40"/>
  <c r="CD258" i="40" s="1"/>
  <c r="CE258" i="40"/>
  <c r="CF258" i="40" s="1"/>
  <c r="CC259" i="40"/>
  <c r="CD259" i="40" s="1"/>
  <c r="CE259" i="40"/>
  <c r="CF259" i="40" s="1"/>
  <c r="CC260" i="40"/>
  <c r="CD260" i="40" s="1"/>
  <c r="CE260" i="40"/>
  <c r="CF260" i="40" s="1"/>
  <c r="CC261" i="40"/>
  <c r="CD261" i="40" s="1"/>
  <c r="CE261" i="40"/>
  <c r="CF261" i="40" s="1"/>
  <c r="CC262" i="40"/>
  <c r="CD262" i="40" s="1"/>
  <c r="CE262" i="40"/>
  <c r="CF262" i="40" s="1"/>
  <c r="CC263" i="40"/>
  <c r="CD263" i="40" s="1"/>
  <c r="CE263" i="40"/>
  <c r="CF263" i="40" s="1"/>
  <c r="CC264" i="40"/>
  <c r="CD264" i="40" s="1"/>
  <c r="CE264" i="40"/>
  <c r="CF264" i="40" s="1"/>
  <c r="CC265" i="40"/>
  <c r="CD265" i="40" s="1"/>
  <c r="CE265" i="40"/>
  <c r="CF265" i="40" s="1"/>
  <c r="CC266" i="40"/>
  <c r="CD266" i="40" s="1"/>
  <c r="CE266" i="40"/>
  <c r="CF266" i="40" s="1"/>
  <c r="CC267" i="40"/>
  <c r="CD267" i="40" s="1"/>
  <c r="CE267" i="40"/>
  <c r="CF267" i="40" s="1"/>
  <c r="CC268" i="40"/>
  <c r="CD268" i="40" s="1"/>
  <c r="CE268" i="40"/>
  <c r="CF268" i="40" s="1"/>
  <c r="CC269" i="40"/>
  <c r="CD269" i="40" s="1"/>
  <c r="CE269" i="40"/>
  <c r="CF269" i="40" s="1"/>
  <c r="CC270" i="40"/>
  <c r="CD270" i="40" s="1"/>
  <c r="CE270" i="40"/>
  <c r="CF270" i="40" s="1"/>
  <c r="CC271" i="40"/>
  <c r="CD271" i="40" s="1"/>
  <c r="CE271" i="40"/>
  <c r="CF271" i="40" s="1"/>
  <c r="CC272" i="40"/>
  <c r="CD272" i="40" s="1"/>
  <c r="CE272" i="40"/>
  <c r="CF272" i="40" s="1"/>
  <c r="CC273" i="40"/>
  <c r="CD273" i="40" s="1"/>
  <c r="CE273" i="40"/>
  <c r="CF273" i="40" s="1"/>
  <c r="CC274" i="40"/>
  <c r="CD274" i="40" s="1"/>
  <c r="CE274" i="40"/>
  <c r="CF274" i="40" s="1"/>
  <c r="CC275" i="40"/>
  <c r="CD275" i="40" s="1"/>
  <c r="CE275" i="40"/>
  <c r="CF275" i="40" s="1"/>
  <c r="CC276" i="40"/>
  <c r="CD276" i="40" s="1"/>
  <c r="CE276" i="40"/>
  <c r="CF276" i="40" s="1"/>
  <c r="CC277" i="40"/>
  <c r="CD277" i="40" s="1"/>
  <c r="CE277" i="40"/>
  <c r="CF277" i="40" s="1"/>
  <c r="CC278" i="40"/>
  <c r="CD278" i="40" s="1"/>
  <c r="CE278" i="40"/>
  <c r="CF278" i="40" s="1"/>
  <c r="CC279" i="40"/>
  <c r="CD279" i="40" s="1"/>
  <c r="CE279" i="40"/>
  <c r="CF279" i="40" s="1"/>
  <c r="CC280" i="40"/>
  <c r="CD280" i="40" s="1"/>
  <c r="CE280" i="40"/>
  <c r="CF280" i="40" s="1"/>
  <c r="CC281" i="40"/>
  <c r="CD281" i="40" s="1"/>
  <c r="CE281" i="40"/>
  <c r="CF281" i="40" s="1"/>
  <c r="CC282" i="40"/>
  <c r="CD282" i="40" s="1"/>
  <c r="CE282" i="40"/>
  <c r="CF282" i="40" s="1"/>
  <c r="CC283" i="40"/>
  <c r="CD283" i="40" s="1"/>
  <c r="CE283" i="40"/>
  <c r="CF283" i="40" s="1"/>
  <c r="CC284" i="40"/>
  <c r="CD284" i="40" s="1"/>
  <c r="CE284" i="40"/>
  <c r="CF284" i="40" s="1"/>
  <c r="CC285" i="40"/>
  <c r="CD285" i="40" s="1"/>
  <c r="CE285" i="40"/>
  <c r="CF285" i="40" s="1"/>
  <c r="CC286" i="40"/>
  <c r="CD286" i="40" s="1"/>
  <c r="CE286" i="40"/>
  <c r="CF286" i="40" s="1"/>
  <c r="CC287" i="40"/>
  <c r="CD287" i="40" s="1"/>
  <c r="CE287" i="40"/>
  <c r="CF287" i="40" s="1"/>
  <c r="CC288" i="40"/>
  <c r="CD288" i="40" s="1"/>
  <c r="CE288" i="40"/>
  <c r="CF288" i="40" s="1"/>
  <c r="CC289" i="40"/>
  <c r="CD289" i="40" s="1"/>
  <c r="CE289" i="40"/>
  <c r="CF289" i="40" s="1"/>
  <c r="CC290" i="40"/>
  <c r="CD290" i="40" s="1"/>
  <c r="CE290" i="40"/>
  <c r="CF290" i="40" s="1"/>
  <c r="CC291" i="40"/>
  <c r="CD291" i="40" s="1"/>
  <c r="CE291" i="40"/>
  <c r="CF291" i="40" s="1"/>
  <c r="CC292" i="40"/>
  <c r="CD292" i="40" s="1"/>
  <c r="CE292" i="40"/>
  <c r="CF292" i="40" s="1"/>
  <c r="CC293" i="40"/>
  <c r="CD293" i="40" s="1"/>
  <c r="CE293" i="40"/>
  <c r="CF293" i="40" s="1"/>
  <c r="CC294" i="40"/>
  <c r="CD294" i="40" s="1"/>
  <c r="CE294" i="40"/>
  <c r="CF294" i="40" s="1"/>
  <c r="CC295" i="40"/>
  <c r="CD295" i="40" s="1"/>
  <c r="CE295" i="40"/>
  <c r="CF295" i="40" s="1"/>
  <c r="CC296" i="40"/>
  <c r="CD296" i="40" s="1"/>
  <c r="CE296" i="40"/>
  <c r="CF296" i="40" s="1"/>
  <c r="CC297" i="40"/>
  <c r="CD297" i="40" s="1"/>
  <c r="CE297" i="40"/>
  <c r="CF297" i="40" s="1"/>
  <c r="CC298" i="40"/>
  <c r="CD298" i="40" s="1"/>
  <c r="CE298" i="40"/>
  <c r="CF298" i="40" s="1"/>
  <c r="CC299" i="40"/>
  <c r="CD299" i="40" s="1"/>
  <c r="CE299" i="40"/>
  <c r="CF299" i="40" s="1"/>
  <c r="CC300" i="40"/>
  <c r="CD300" i="40" s="1"/>
  <c r="CE300" i="40"/>
  <c r="CF300" i="40" s="1"/>
  <c r="CC301" i="40"/>
  <c r="CD301" i="40" s="1"/>
  <c r="CE301" i="40"/>
  <c r="CF301" i="40" s="1"/>
  <c r="CC302" i="40"/>
  <c r="CD302" i="40" s="1"/>
  <c r="CE302" i="40"/>
  <c r="CF302" i="40" s="1"/>
  <c r="CC303" i="40"/>
  <c r="CD303" i="40" s="1"/>
  <c r="CE303" i="40"/>
  <c r="CF303" i="40" s="1"/>
  <c r="CC304" i="40"/>
  <c r="CD304" i="40" s="1"/>
  <c r="CE304" i="40"/>
  <c r="CF304" i="40" s="1"/>
  <c r="CC305" i="40"/>
  <c r="CD305" i="40" s="1"/>
  <c r="CE305" i="40"/>
  <c r="CF305" i="40" s="1"/>
  <c r="CC306" i="40"/>
  <c r="CD306" i="40" s="1"/>
  <c r="CE306" i="40"/>
  <c r="CF306" i="40" s="1"/>
  <c r="CC307" i="40"/>
  <c r="CD307" i="40" s="1"/>
  <c r="CE307" i="40"/>
  <c r="CF307" i="40" s="1"/>
  <c r="CC308" i="40"/>
  <c r="CD308" i="40" s="1"/>
  <c r="CE308" i="40"/>
  <c r="CF308" i="40" s="1"/>
  <c r="CC309" i="40"/>
  <c r="CD309" i="40" s="1"/>
  <c r="CE309" i="40"/>
  <c r="CF309" i="40" s="1"/>
  <c r="CC310" i="40"/>
  <c r="CD310" i="40" s="1"/>
  <c r="CE310" i="40"/>
  <c r="CF310" i="40" s="1"/>
  <c r="CC311" i="40"/>
  <c r="CD311" i="40" s="1"/>
  <c r="CE311" i="40"/>
  <c r="CF311" i="40" s="1"/>
  <c r="CC312" i="40"/>
  <c r="CD312" i="40" s="1"/>
  <c r="CE312" i="40"/>
  <c r="CF312" i="40" s="1"/>
  <c r="CC313" i="40"/>
  <c r="CD313" i="40" s="1"/>
  <c r="CE313" i="40"/>
  <c r="CF313" i="40" s="1"/>
  <c r="CC314" i="40"/>
  <c r="CD314" i="40" s="1"/>
  <c r="CE314" i="40"/>
  <c r="CF314" i="40" s="1"/>
  <c r="CC315" i="40"/>
  <c r="CD315" i="40" s="1"/>
  <c r="CE315" i="40"/>
  <c r="CF315" i="40" s="1"/>
  <c r="CC316" i="40"/>
  <c r="CD316" i="40" s="1"/>
  <c r="CE316" i="40"/>
  <c r="CF316" i="40" s="1"/>
  <c r="CC317" i="40"/>
  <c r="CD317" i="40" s="1"/>
  <c r="CE317" i="40"/>
  <c r="CF317" i="40" s="1"/>
  <c r="CC318" i="40"/>
  <c r="CD318" i="40" s="1"/>
  <c r="CE318" i="40"/>
  <c r="CF318" i="40" s="1"/>
  <c r="CC319" i="40"/>
  <c r="CD319" i="40" s="1"/>
  <c r="CE319" i="40"/>
  <c r="CF319" i="40" s="1"/>
  <c r="CC320" i="40"/>
  <c r="CD320" i="40" s="1"/>
  <c r="CE320" i="40"/>
  <c r="CF320" i="40" s="1"/>
  <c r="CC321" i="40"/>
  <c r="CD321" i="40" s="1"/>
  <c r="CE321" i="40"/>
  <c r="CF321" i="40" s="1"/>
  <c r="CC322" i="40"/>
  <c r="CD322" i="40" s="1"/>
  <c r="CE322" i="40"/>
  <c r="CF322" i="40" s="1"/>
  <c r="CC323" i="40"/>
  <c r="CD323" i="40" s="1"/>
  <c r="CE323" i="40"/>
  <c r="CF323" i="40" s="1"/>
  <c r="CC324" i="40"/>
  <c r="CD324" i="40" s="1"/>
  <c r="CE324" i="40"/>
  <c r="CF324" i="40" s="1"/>
  <c r="CC325" i="40"/>
  <c r="CD325" i="40" s="1"/>
  <c r="CE325" i="40"/>
  <c r="CF325" i="40" s="1"/>
  <c r="CC326" i="40"/>
  <c r="CD326" i="40" s="1"/>
  <c r="CE326" i="40"/>
  <c r="CF326" i="40" s="1"/>
  <c r="CC327" i="40"/>
  <c r="CD327" i="40" s="1"/>
  <c r="CE327" i="40"/>
  <c r="CF327" i="40" s="1"/>
  <c r="CC328" i="40"/>
  <c r="CD328" i="40" s="1"/>
  <c r="CE328" i="40"/>
  <c r="CF328" i="40" s="1"/>
  <c r="CC329" i="40"/>
  <c r="CD329" i="40" s="1"/>
  <c r="CE329" i="40"/>
  <c r="CF329" i="40" s="1"/>
  <c r="CC330" i="40"/>
  <c r="CD330" i="40" s="1"/>
  <c r="CE330" i="40"/>
  <c r="CF330" i="40" s="1"/>
  <c r="CC331" i="40"/>
  <c r="CD331" i="40" s="1"/>
  <c r="CE331" i="40"/>
  <c r="CF331" i="40" s="1"/>
  <c r="CC332" i="40"/>
  <c r="CD332" i="40" s="1"/>
  <c r="CE332" i="40"/>
  <c r="CF332" i="40" s="1"/>
  <c r="CC333" i="40"/>
  <c r="CD333" i="40" s="1"/>
  <c r="CE333" i="40"/>
  <c r="CF333" i="40" s="1"/>
  <c r="CC334" i="40"/>
  <c r="CD334" i="40" s="1"/>
  <c r="CE334" i="40"/>
  <c r="CF334" i="40" s="1"/>
  <c r="CC335" i="40"/>
  <c r="CD335" i="40" s="1"/>
  <c r="CE335" i="40"/>
  <c r="CF335" i="40" s="1"/>
  <c r="CC336" i="40"/>
  <c r="CD336" i="40" s="1"/>
  <c r="CE336" i="40"/>
  <c r="CF336" i="40" s="1"/>
  <c r="CC337" i="40"/>
  <c r="CD337" i="40" s="1"/>
  <c r="CE337" i="40"/>
  <c r="CF337" i="40" s="1"/>
  <c r="CC338" i="40"/>
  <c r="CD338" i="40" s="1"/>
  <c r="CE338" i="40"/>
  <c r="CF338" i="40" s="1"/>
  <c r="CC339" i="40"/>
  <c r="CD339" i="40" s="1"/>
  <c r="CE339" i="40"/>
  <c r="CF339" i="40" s="1"/>
  <c r="CC340" i="40"/>
  <c r="CD340" i="40" s="1"/>
  <c r="CE340" i="40"/>
  <c r="CF340" i="40" s="1"/>
  <c r="CC341" i="40"/>
  <c r="CD341" i="40" s="1"/>
  <c r="CE341" i="40"/>
  <c r="CF341" i="40" s="1"/>
  <c r="CC342" i="40"/>
  <c r="CD342" i="40" s="1"/>
  <c r="CE342" i="40"/>
  <c r="CF342" i="40" s="1"/>
  <c r="CC343" i="40"/>
  <c r="CD343" i="40" s="1"/>
  <c r="CE343" i="40"/>
  <c r="CF343" i="40" s="1"/>
  <c r="CC344" i="40"/>
  <c r="CD344" i="40" s="1"/>
  <c r="CE344" i="40"/>
  <c r="CF344" i="40" s="1"/>
  <c r="CC345" i="40"/>
  <c r="CD345" i="40" s="1"/>
  <c r="CE345" i="40"/>
  <c r="CF345" i="40" s="1"/>
  <c r="CC346" i="40"/>
  <c r="CD346" i="40" s="1"/>
  <c r="CE346" i="40"/>
  <c r="CF346" i="40" s="1"/>
  <c r="CC347" i="40"/>
  <c r="CD347" i="40" s="1"/>
  <c r="CE347" i="40"/>
  <c r="CF347" i="40" s="1"/>
  <c r="CC348" i="40"/>
  <c r="CD348" i="40" s="1"/>
  <c r="CE348" i="40"/>
  <c r="CF348" i="40" s="1"/>
  <c r="CC349" i="40"/>
  <c r="CD349" i="40" s="1"/>
  <c r="CE349" i="40"/>
  <c r="CF349" i="40" s="1"/>
  <c r="CC350" i="40"/>
  <c r="CD350" i="40" s="1"/>
  <c r="CE350" i="40"/>
  <c r="CF350" i="40" s="1"/>
  <c r="CC351" i="40"/>
  <c r="CD351" i="40" s="1"/>
  <c r="CE351" i="40"/>
  <c r="CF351" i="40" s="1"/>
  <c r="CC352" i="40"/>
  <c r="CD352" i="40" s="1"/>
  <c r="CE352" i="40"/>
  <c r="CF352" i="40" s="1"/>
  <c r="CC353" i="40"/>
  <c r="CD353" i="40" s="1"/>
  <c r="CE353" i="40"/>
  <c r="CF353" i="40" s="1"/>
  <c r="CC354" i="40"/>
  <c r="CD354" i="40" s="1"/>
  <c r="CE354" i="40"/>
  <c r="CF354" i="40" s="1"/>
  <c r="CC355" i="40"/>
  <c r="CD355" i="40" s="1"/>
  <c r="CE355" i="40"/>
  <c r="CF355" i="40" s="1"/>
  <c r="CC356" i="40"/>
  <c r="CD356" i="40" s="1"/>
  <c r="CE356" i="40"/>
  <c r="CF356" i="40" s="1"/>
  <c r="CC357" i="40"/>
  <c r="CD357" i="40" s="1"/>
  <c r="CE357" i="40"/>
  <c r="CF357" i="40" s="1"/>
  <c r="CC358" i="40"/>
  <c r="CD358" i="40" s="1"/>
  <c r="CE358" i="40"/>
  <c r="CF358" i="40" s="1"/>
  <c r="CC359" i="40"/>
  <c r="CD359" i="40" s="1"/>
  <c r="CE359" i="40"/>
  <c r="CF359" i="40" s="1"/>
  <c r="CC360" i="40"/>
  <c r="CD360" i="40" s="1"/>
  <c r="CE360" i="40"/>
  <c r="CF360" i="40" s="1"/>
  <c r="CC361" i="40"/>
  <c r="CD361" i="40" s="1"/>
  <c r="CE361" i="40"/>
  <c r="CF361" i="40" s="1"/>
  <c r="CC362" i="40"/>
  <c r="CD362" i="40" s="1"/>
  <c r="CE362" i="40"/>
  <c r="CF362" i="40" s="1"/>
  <c r="CC363" i="40"/>
  <c r="CD363" i="40" s="1"/>
  <c r="CE363" i="40"/>
  <c r="CF363" i="40" s="1"/>
  <c r="CC364" i="40"/>
  <c r="CD364" i="40" s="1"/>
  <c r="CE364" i="40"/>
  <c r="CF364" i="40" s="1"/>
  <c r="CC365" i="40"/>
  <c r="CD365" i="40" s="1"/>
  <c r="CE365" i="40"/>
  <c r="CF365" i="40" s="1"/>
  <c r="CC366" i="40"/>
  <c r="CD366" i="40" s="1"/>
  <c r="CE366" i="40"/>
  <c r="CF366" i="40" s="1"/>
  <c r="CC367" i="40"/>
  <c r="CD367" i="40" s="1"/>
  <c r="CE367" i="40"/>
  <c r="CF367" i="40" s="1"/>
  <c r="CC368" i="40"/>
  <c r="CD368" i="40" s="1"/>
  <c r="CE368" i="40"/>
  <c r="CF368" i="40" s="1"/>
  <c r="CC369" i="40"/>
  <c r="CD369" i="40" s="1"/>
  <c r="CE369" i="40"/>
  <c r="CF369" i="40" s="1"/>
  <c r="CC370" i="40"/>
  <c r="CD370" i="40" s="1"/>
  <c r="CE370" i="40"/>
  <c r="CF370" i="40" s="1"/>
  <c r="CC371" i="40"/>
  <c r="CD371" i="40" s="1"/>
  <c r="CE371" i="40"/>
  <c r="CF371" i="40" s="1"/>
  <c r="CC372" i="40"/>
  <c r="CD372" i="40" s="1"/>
  <c r="CE372" i="40"/>
  <c r="CF372" i="40" s="1"/>
  <c r="CC373" i="40"/>
  <c r="CD373" i="40" s="1"/>
  <c r="CE373" i="40"/>
  <c r="CF373" i="40" s="1"/>
  <c r="CC374" i="40"/>
  <c r="CD374" i="40" s="1"/>
  <c r="CE374" i="40"/>
  <c r="CF374" i="40" s="1"/>
  <c r="CC375" i="40"/>
  <c r="CD375" i="40" s="1"/>
  <c r="CE375" i="40"/>
  <c r="CF375" i="40" s="1"/>
  <c r="CC376" i="40"/>
  <c r="CD376" i="40" s="1"/>
  <c r="CE376" i="40"/>
  <c r="CF376" i="40" s="1"/>
  <c r="CC377" i="40"/>
  <c r="CD377" i="40" s="1"/>
  <c r="CE377" i="40"/>
  <c r="CF377" i="40" s="1"/>
  <c r="CC378" i="40"/>
  <c r="CD378" i="40" s="1"/>
  <c r="CE378" i="40"/>
  <c r="CF378" i="40" s="1"/>
  <c r="CC379" i="40"/>
  <c r="CD379" i="40" s="1"/>
  <c r="CE379" i="40"/>
  <c r="CF379" i="40" s="1"/>
  <c r="CC380" i="40"/>
  <c r="CD380" i="40" s="1"/>
  <c r="CE380" i="40"/>
  <c r="CF380" i="40" s="1"/>
  <c r="CC381" i="40"/>
  <c r="CD381" i="40" s="1"/>
  <c r="CE381" i="40"/>
  <c r="CF381" i="40" s="1"/>
  <c r="CC382" i="40"/>
  <c r="CD382" i="40" s="1"/>
  <c r="DG382" i="40" s="1"/>
  <c r="CE382" i="40"/>
  <c r="CF382" i="40" s="1"/>
  <c r="DH382" i="40" s="1"/>
  <c r="CC383" i="40"/>
  <c r="CD383" i="40" s="1"/>
  <c r="CE383" i="40"/>
  <c r="CF383" i="40" s="1"/>
  <c r="CC384" i="40"/>
  <c r="CD384" i="40" s="1"/>
  <c r="CE384" i="40"/>
  <c r="CF384" i="40" s="1"/>
  <c r="CC385" i="40"/>
  <c r="CD385" i="40" s="1"/>
  <c r="CE385" i="40"/>
  <c r="CF385" i="40" s="1"/>
  <c r="CC386" i="40"/>
  <c r="CD386" i="40" s="1"/>
  <c r="CE386" i="40"/>
  <c r="CF386" i="40" s="1"/>
  <c r="CC387" i="40"/>
  <c r="CD387" i="40" s="1"/>
  <c r="CE387" i="40"/>
  <c r="CF387" i="40" s="1"/>
  <c r="CC388" i="40"/>
  <c r="CD388" i="40" s="1"/>
  <c r="CE388" i="40"/>
  <c r="CF388" i="40" s="1"/>
  <c r="CC389" i="40"/>
  <c r="CD389" i="40" s="1"/>
  <c r="CE389" i="40"/>
  <c r="CF389" i="40" s="1"/>
  <c r="CC390" i="40"/>
  <c r="CD390" i="40" s="1"/>
  <c r="CE390" i="40"/>
  <c r="CF390" i="40" s="1"/>
  <c r="CC391" i="40"/>
  <c r="CD391" i="40" s="1"/>
  <c r="CE391" i="40"/>
  <c r="CF391" i="40" s="1"/>
  <c r="CC392" i="40"/>
  <c r="CD392" i="40" s="1"/>
  <c r="CE392" i="40"/>
  <c r="CF392" i="40" s="1"/>
  <c r="CC393" i="40"/>
  <c r="CD393" i="40" s="1"/>
  <c r="CE393" i="40"/>
  <c r="CF393" i="40" s="1"/>
  <c r="CC394" i="40"/>
  <c r="CD394" i="40" s="1"/>
  <c r="CE394" i="40"/>
  <c r="CF394" i="40" s="1"/>
  <c r="CC395" i="40"/>
  <c r="CD395" i="40" s="1"/>
  <c r="CE395" i="40"/>
  <c r="CF395" i="40" s="1"/>
  <c r="CC396" i="40"/>
  <c r="CD396" i="40" s="1"/>
  <c r="CE396" i="40"/>
  <c r="CF396" i="40" s="1"/>
  <c r="CC397" i="40"/>
  <c r="CD397" i="40" s="1"/>
  <c r="CE397" i="40"/>
  <c r="CF397" i="40" s="1"/>
  <c r="CC398" i="40"/>
  <c r="CD398" i="40" s="1"/>
  <c r="CE398" i="40"/>
  <c r="CF398" i="40" s="1"/>
  <c r="CC399" i="40"/>
  <c r="CD399" i="40" s="1"/>
  <c r="CE399" i="40"/>
  <c r="CF399" i="40" s="1"/>
  <c r="CC400" i="40"/>
  <c r="CD400" i="40" s="1"/>
  <c r="CE400" i="40"/>
  <c r="CF400" i="40" s="1"/>
  <c r="CC401" i="40"/>
  <c r="CD401" i="40" s="1"/>
  <c r="CE401" i="40"/>
  <c r="CF401" i="40" s="1"/>
  <c r="CC402" i="40"/>
  <c r="CD402" i="40" s="1"/>
  <c r="CE402" i="40"/>
  <c r="CF402" i="40" s="1"/>
  <c r="CC403" i="40"/>
  <c r="CD403" i="40" s="1"/>
  <c r="CE403" i="40"/>
  <c r="CF403" i="40" s="1"/>
  <c r="CC404" i="40"/>
  <c r="CD404" i="40" s="1"/>
  <c r="CE404" i="40"/>
  <c r="CF404" i="40" s="1"/>
  <c r="CC405" i="40"/>
  <c r="CD405" i="40" s="1"/>
  <c r="CE405" i="40"/>
  <c r="CF405" i="40" s="1"/>
  <c r="CC406" i="40"/>
  <c r="CD406" i="40" s="1"/>
  <c r="CE406" i="40"/>
  <c r="CF406" i="40" s="1"/>
  <c r="CC407" i="40"/>
  <c r="CD407" i="40" s="1"/>
  <c r="CE407" i="40"/>
  <c r="CF407" i="40" s="1"/>
  <c r="CC408" i="40"/>
  <c r="CD408" i="40" s="1"/>
  <c r="CE408" i="40"/>
  <c r="CF408" i="40" s="1"/>
  <c r="CC409" i="40"/>
  <c r="CD409" i="40" s="1"/>
  <c r="CE409" i="40"/>
  <c r="CF409" i="40" s="1"/>
  <c r="CC410" i="40"/>
  <c r="CD410" i="40" s="1"/>
  <c r="CE410" i="40"/>
  <c r="CF410" i="40" s="1"/>
  <c r="CC411" i="40"/>
  <c r="CD411" i="40" s="1"/>
  <c r="CE411" i="40"/>
  <c r="CF411" i="40" s="1"/>
  <c r="CC412" i="40"/>
  <c r="CD412" i="40" s="1"/>
  <c r="CE412" i="40"/>
  <c r="CF412" i="40" s="1"/>
  <c r="CC413" i="40"/>
  <c r="CD413" i="40" s="1"/>
  <c r="CE413" i="40"/>
  <c r="CF413" i="40" s="1"/>
  <c r="CC414" i="40"/>
  <c r="CD414" i="40" s="1"/>
  <c r="CE414" i="40"/>
  <c r="CF414" i="40" s="1"/>
  <c r="CC415" i="40"/>
  <c r="CD415" i="40" s="1"/>
  <c r="CE415" i="40"/>
  <c r="CF415" i="40" s="1"/>
  <c r="CC416" i="40"/>
  <c r="CD416" i="40" s="1"/>
  <c r="CE416" i="40"/>
  <c r="CF416" i="40" s="1"/>
  <c r="CC417" i="40"/>
  <c r="CD417" i="40" s="1"/>
  <c r="CE417" i="40"/>
  <c r="CF417" i="40" s="1"/>
  <c r="CC418" i="40"/>
  <c r="CD418" i="40" s="1"/>
  <c r="CE418" i="40"/>
  <c r="CF418" i="40" s="1"/>
  <c r="CC419" i="40"/>
  <c r="CD419" i="40" s="1"/>
  <c r="CE419" i="40"/>
  <c r="CF419" i="40" s="1"/>
  <c r="CC420" i="40"/>
  <c r="CD420" i="40" s="1"/>
  <c r="CE420" i="40"/>
  <c r="CF420" i="40" s="1"/>
  <c r="CC421" i="40"/>
  <c r="CD421" i="40" s="1"/>
  <c r="CE421" i="40"/>
  <c r="CF421" i="40" s="1"/>
  <c r="CC422" i="40"/>
  <c r="CD422" i="40" s="1"/>
  <c r="CE422" i="40"/>
  <c r="CF422" i="40" s="1"/>
  <c r="CC423" i="40"/>
  <c r="CD423" i="40" s="1"/>
  <c r="CE423" i="40"/>
  <c r="CF423" i="40" s="1"/>
  <c r="CC424" i="40"/>
  <c r="CD424" i="40" s="1"/>
  <c r="CE424" i="40"/>
  <c r="CF424" i="40" s="1"/>
  <c r="CC425" i="40"/>
  <c r="CD425" i="40" s="1"/>
  <c r="CE425" i="40"/>
  <c r="CF425" i="40" s="1"/>
  <c r="CC426" i="40"/>
  <c r="CD426" i="40" s="1"/>
  <c r="CE426" i="40"/>
  <c r="CF426" i="40" s="1"/>
  <c r="CC427" i="40"/>
  <c r="CD427" i="40" s="1"/>
  <c r="CE427" i="40"/>
  <c r="CF427" i="40" s="1"/>
  <c r="CC428" i="40"/>
  <c r="CD428" i="40" s="1"/>
  <c r="CE428" i="40"/>
  <c r="CF428" i="40" s="1"/>
  <c r="CC429" i="40"/>
  <c r="CD429" i="40" s="1"/>
  <c r="CE429" i="40"/>
  <c r="CF429" i="40" s="1"/>
  <c r="CC430" i="40"/>
  <c r="CD430" i="40" s="1"/>
  <c r="CE430" i="40"/>
  <c r="CF430" i="40" s="1"/>
  <c r="CC431" i="40"/>
  <c r="CD431" i="40" s="1"/>
  <c r="CE431" i="40"/>
  <c r="CF431" i="40" s="1"/>
  <c r="CC432" i="40"/>
  <c r="CD432" i="40" s="1"/>
  <c r="CE432" i="40"/>
  <c r="CF432" i="40" s="1"/>
  <c r="CC433" i="40"/>
  <c r="CD433" i="40" s="1"/>
  <c r="CE433" i="40"/>
  <c r="CF433" i="40" s="1"/>
  <c r="CC434" i="40"/>
  <c r="CD434" i="40" s="1"/>
  <c r="CE434" i="40"/>
  <c r="CF434" i="40" s="1"/>
  <c r="CC435" i="40"/>
  <c r="CD435" i="40" s="1"/>
  <c r="CE435" i="40"/>
  <c r="CF435" i="40" s="1"/>
  <c r="CC436" i="40"/>
  <c r="CD436" i="40" s="1"/>
  <c r="CE436" i="40"/>
  <c r="CF436" i="40" s="1"/>
  <c r="CC437" i="40"/>
  <c r="CD437" i="40" s="1"/>
  <c r="CE437" i="40"/>
  <c r="CF437" i="40" s="1"/>
  <c r="CC438" i="40"/>
  <c r="CD438" i="40" s="1"/>
  <c r="CE438" i="40"/>
  <c r="CF438" i="40" s="1"/>
  <c r="CC439" i="40"/>
  <c r="CD439" i="40" s="1"/>
  <c r="CE439" i="40"/>
  <c r="CF439" i="40" s="1"/>
  <c r="CC440" i="40"/>
  <c r="CD440" i="40" s="1"/>
  <c r="CE440" i="40"/>
  <c r="CF440" i="40" s="1"/>
  <c r="CC441" i="40"/>
  <c r="CD441" i="40" s="1"/>
  <c r="CE441" i="40"/>
  <c r="CF441" i="40" s="1"/>
  <c r="CC442" i="40"/>
  <c r="CD442" i="40" s="1"/>
  <c r="CE442" i="40"/>
  <c r="CF442" i="40" s="1"/>
  <c r="CC443" i="40"/>
  <c r="CD443" i="40" s="1"/>
  <c r="CE443" i="40"/>
  <c r="CF443" i="40" s="1"/>
  <c r="CC444" i="40"/>
  <c r="CD444" i="40" s="1"/>
  <c r="CE444" i="40"/>
  <c r="CF444" i="40" s="1"/>
  <c r="CC445" i="40"/>
  <c r="CD445" i="40" s="1"/>
  <c r="CE445" i="40"/>
  <c r="CF445" i="40" s="1"/>
  <c r="CC446" i="40"/>
  <c r="CD446" i="40" s="1"/>
  <c r="CE446" i="40"/>
  <c r="CF446" i="40" s="1"/>
  <c r="CC447" i="40"/>
  <c r="CD447" i="40" s="1"/>
  <c r="CE447" i="40"/>
  <c r="CF447" i="40" s="1"/>
  <c r="CC448" i="40"/>
  <c r="CD448" i="40" s="1"/>
  <c r="CE448" i="40"/>
  <c r="CF448" i="40" s="1"/>
  <c r="CC449" i="40"/>
  <c r="CD449" i="40" s="1"/>
  <c r="CE449" i="40"/>
  <c r="CF449" i="40" s="1"/>
  <c r="CC450" i="40"/>
  <c r="CD450" i="40" s="1"/>
  <c r="CE450" i="40"/>
  <c r="CF450" i="40" s="1"/>
  <c r="CC451" i="40"/>
  <c r="CD451" i="40" s="1"/>
  <c r="CE451" i="40"/>
  <c r="CF451" i="40" s="1"/>
  <c r="CC452" i="40"/>
  <c r="CD452" i="40" s="1"/>
  <c r="CE452" i="40"/>
  <c r="CF452" i="40" s="1"/>
  <c r="CC453" i="40"/>
  <c r="CD453" i="40" s="1"/>
  <c r="CE453" i="40"/>
  <c r="CF453" i="40" s="1"/>
  <c r="CC454" i="40"/>
  <c r="CD454" i="40" s="1"/>
  <c r="CE454" i="40"/>
  <c r="CF454" i="40" s="1"/>
  <c r="CC455" i="40"/>
  <c r="CD455" i="40" s="1"/>
  <c r="CE455" i="40"/>
  <c r="CF455" i="40" s="1"/>
  <c r="CC456" i="40"/>
  <c r="CD456" i="40" s="1"/>
  <c r="CE456" i="40"/>
  <c r="CF456" i="40" s="1"/>
  <c r="CC457" i="40"/>
  <c r="CD457" i="40" s="1"/>
  <c r="CE457" i="40"/>
  <c r="CF457" i="40" s="1"/>
  <c r="CC458" i="40"/>
  <c r="CD458" i="40" s="1"/>
  <c r="CE458" i="40"/>
  <c r="CF458" i="40" s="1"/>
  <c r="CC459" i="40"/>
  <c r="CD459" i="40" s="1"/>
  <c r="CE459" i="40"/>
  <c r="CF459" i="40" s="1"/>
  <c r="CC460" i="40"/>
  <c r="CD460" i="40" s="1"/>
  <c r="CE460" i="40"/>
  <c r="CF460" i="40" s="1"/>
  <c r="CC461" i="40"/>
  <c r="CD461" i="40" s="1"/>
  <c r="CE461" i="40"/>
  <c r="CF461" i="40" s="1"/>
  <c r="CC462" i="40"/>
  <c r="CD462" i="40" s="1"/>
  <c r="CE462" i="40"/>
  <c r="CF462" i="40" s="1"/>
  <c r="CC463" i="40"/>
  <c r="CD463" i="40" s="1"/>
  <c r="CE463" i="40"/>
  <c r="CF463" i="40" s="1"/>
  <c r="CC464" i="40"/>
  <c r="CD464" i="40" s="1"/>
  <c r="CE464" i="40"/>
  <c r="CF464" i="40" s="1"/>
  <c r="CC465" i="40"/>
  <c r="CD465" i="40" s="1"/>
  <c r="CE465" i="40"/>
  <c r="CF465" i="40" s="1"/>
  <c r="CC466" i="40"/>
  <c r="CD466" i="40" s="1"/>
  <c r="CE466" i="40"/>
  <c r="CF466" i="40" s="1"/>
  <c r="CC467" i="40"/>
  <c r="CD467" i="40" s="1"/>
  <c r="CE467" i="40"/>
  <c r="CF467" i="40" s="1"/>
  <c r="CC468" i="40"/>
  <c r="CD468" i="40" s="1"/>
  <c r="CE468" i="40"/>
  <c r="CF468" i="40" s="1"/>
  <c r="CC469" i="40"/>
  <c r="CD469" i="40" s="1"/>
  <c r="CE469" i="40"/>
  <c r="CF469" i="40" s="1"/>
  <c r="CC470" i="40"/>
  <c r="CD470" i="40" s="1"/>
  <c r="CE470" i="40"/>
  <c r="CF470" i="40" s="1"/>
  <c r="CC471" i="40"/>
  <c r="CD471" i="40" s="1"/>
  <c r="CE471" i="40"/>
  <c r="CF471" i="40" s="1"/>
  <c r="CC472" i="40"/>
  <c r="CD472" i="40" s="1"/>
  <c r="CE472" i="40"/>
  <c r="CF472" i="40" s="1"/>
  <c r="CC473" i="40"/>
  <c r="CD473" i="40" s="1"/>
  <c r="CE473" i="40"/>
  <c r="CF473" i="40" s="1"/>
  <c r="CC474" i="40"/>
  <c r="CD474" i="40" s="1"/>
  <c r="CE474" i="40"/>
  <c r="CF474" i="40" s="1"/>
  <c r="CC475" i="40"/>
  <c r="CD475" i="40" s="1"/>
  <c r="CE475" i="40"/>
  <c r="CF475" i="40" s="1"/>
  <c r="CC476" i="40"/>
  <c r="CD476" i="40" s="1"/>
  <c r="CE476" i="40"/>
  <c r="CF476" i="40" s="1"/>
  <c r="CC477" i="40"/>
  <c r="CD477" i="40" s="1"/>
  <c r="CE477" i="40"/>
  <c r="CF477" i="40" s="1"/>
  <c r="CC478" i="40"/>
  <c r="CD478" i="40" s="1"/>
  <c r="CE478" i="40"/>
  <c r="CF478" i="40" s="1"/>
  <c r="CC479" i="40"/>
  <c r="CD479" i="40" s="1"/>
  <c r="CE479" i="40"/>
  <c r="CF479" i="40" s="1"/>
  <c r="CC480" i="40"/>
  <c r="CD480" i="40" s="1"/>
  <c r="CE480" i="40"/>
  <c r="CF480" i="40" s="1"/>
  <c r="CC481" i="40"/>
  <c r="CD481" i="40" s="1"/>
  <c r="CE481" i="40"/>
  <c r="CF481" i="40" s="1"/>
  <c r="CC482" i="40"/>
  <c r="CD482" i="40" s="1"/>
  <c r="CE482" i="40"/>
  <c r="CF482" i="40" s="1"/>
  <c r="CC483" i="40"/>
  <c r="CD483" i="40" s="1"/>
  <c r="CE483" i="40"/>
  <c r="CF483" i="40" s="1"/>
  <c r="CC484" i="40"/>
  <c r="CD484" i="40" s="1"/>
  <c r="CE484" i="40"/>
  <c r="CF484" i="40" s="1"/>
  <c r="CC485" i="40"/>
  <c r="CD485" i="40" s="1"/>
  <c r="CE485" i="40"/>
  <c r="CF485" i="40" s="1"/>
  <c r="CC486" i="40"/>
  <c r="CD486" i="40" s="1"/>
  <c r="CE486" i="40"/>
  <c r="CF486" i="40" s="1"/>
  <c r="CC487" i="40"/>
  <c r="CD487" i="40" s="1"/>
  <c r="CE487" i="40"/>
  <c r="CF487" i="40" s="1"/>
  <c r="CC488" i="40"/>
  <c r="CD488" i="40" s="1"/>
  <c r="CE488" i="40"/>
  <c r="CF488" i="40" s="1"/>
  <c r="CC489" i="40"/>
  <c r="CD489" i="40" s="1"/>
  <c r="CE489" i="40"/>
  <c r="CF489" i="40" s="1"/>
  <c r="CC490" i="40"/>
  <c r="CD490" i="40" s="1"/>
  <c r="CE490" i="40"/>
  <c r="CF490" i="40" s="1"/>
  <c r="CC491" i="40"/>
  <c r="CD491" i="40" s="1"/>
  <c r="CE491" i="40"/>
  <c r="CF491" i="40" s="1"/>
  <c r="CC492" i="40"/>
  <c r="CD492" i="40" s="1"/>
  <c r="CE492" i="40"/>
  <c r="CF492" i="40" s="1"/>
  <c r="CC493" i="40"/>
  <c r="CD493" i="40" s="1"/>
  <c r="CE493" i="40"/>
  <c r="CF493" i="40" s="1"/>
  <c r="CC494" i="40"/>
  <c r="CD494" i="40" s="1"/>
  <c r="CE494" i="40"/>
  <c r="CF494" i="40" s="1"/>
  <c r="CC495" i="40"/>
  <c r="CD495" i="40" s="1"/>
  <c r="CE495" i="40"/>
  <c r="CF495" i="40" s="1"/>
  <c r="CC496" i="40"/>
  <c r="CD496" i="40" s="1"/>
  <c r="CE496" i="40"/>
  <c r="CF496" i="40" s="1"/>
  <c r="CC497" i="40"/>
  <c r="CD497" i="40" s="1"/>
  <c r="CE497" i="40"/>
  <c r="CF497" i="40" s="1"/>
  <c r="CC498" i="40"/>
  <c r="CD498" i="40" s="1"/>
  <c r="CE498" i="40"/>
  <c r="CF498" i="40" s="1"/>
  <c r="CC499" i="40"/>
  <c r="CD499" i="40" s="1"/>
  <c r="CE499" i="40"/>
  <c r="CF499" i="40" s="1"/>
  <c r="CC500" i="40"/>
  <c r="CD500" i="40" s="1"/>
  <c r="CE500" i="40"/>
  <c r="CF500" i="40" s="1"/>
  <c r="CC501" i="40"/>
  <c r="CD501" i="40" s="1"/>
  <c r="CE501" i="40"/>
  <c r="CF501" i="40" s="1"/>
  <c r="CC502" i="40"/>
  <c r="CD502" i="40" s="1"/>
  <c r="CE502" i="40"/>
  <c r="CF502" i="40" s="1"/>
  <c r="CC503" i="40"/>
  <c r="CD503" i="40" s="1"/>
  <c r="CE503" i="40"/>
  <c r="CF503" i="40" s="1"/>
  <c r="CC504" i="40"/>
  <c r="CD504" i="40" s="1"/>
  <c r="CE504" i="40"/>
  <c r="CF504" i="40" s="1"/>
  <c r="CC505" i="40"/>
  <c r="CD505" i="40" s="1"/>
  <c r="CE505" i="40"/>
  <c r="CF505" i="40" s="1"/>
  <c r="CC506" i="40"/>
  <c r="CD506" i="40" s="1"/>
  <c r="CE506" i="40"/>
  <c r="CF506" i="40" s="1"/>
  <c r="CC507" i="40"/>
  <c r="CD507" i="40" s="1"/>
  <c r="CE507" i="40"/>
  <c r="CF507" i="40" s="1"/>
  <c r="CC508" i="40"/>
  <c r="CD508" i="40" s="1"/>
  <c r="CE508" i="40"/>
  <c r="CF508" i="40" s="1"/>
  <c r="CC509" i="40"/>
  <c r="CD509" i="40" s="1"/>
  <c r="CE509" i="40"/>
  <c r="CF509" i="40" s="1"/>
  <c r="CC510" i="40"/>
  <c r="CD510" i="40" s="1"/>
  <c r="CE510" i="40"/>
  <c r="CF510" i="40" s="1"/>
  <c r="CC511" i="40"/>
  <c r="CD511" i="40" s="1"/>
  <c r="CE511" i="40"/>
  <c r="CF511" i="40" s="1"/>
  <c r="CC512" i="40"/>
  <c r="CD512" i="40" s="1"/>
  <c r="CE512" i="40"/>
  <c r="CF512" i="40" s="1"/>
  <c r="CC513" i="40"/>
  <c r="CD513" i="40" s="1"/>
  <c r="CE513" i="40"/>
  <c r="CF513" i="40" s="1"/>
  <c r="CC514" i="40"/>
  <c r="CD514" i="40" s="1"/>
  <c r="CE514" i="40"/>
  <c r="CF514" i="40" s="1"/>
  <c r="CC515" i="40"/>
  <c r="CD515" i="40" s="1"/>
  <c r="CE515" i="40"/>
  <c r="CF515" i="40" s="1"/>
  <c r="CC516" i="40"/>
  <c r="CD516" i="40" s="1"/>
  <c r="CE516" i="40"/>
  <c r="CF516" i="40" s="1"/>
  <c r="CC517" i="40"/>
  <c r="CD517" i="40" s="1"/>
  <c r="CE517" i="40"/>
  <c r="CF517" i="40" s="1"/>
  <c r="CC518" i="40"/>
  <c r="CD518" i="40" s="1"/>
  <c r="CE518" i="40"/>
  <c r="CF518" i="40" s="1"/>
  <c r="CC519" i="40"/>
  <c r="CD519" i="40" s="1"/>
  <c r="CE519" i="40"/>
  <c r="CF519" i="40" s="1"/>
  <c r="CC520" i="40"/>
  <c r="CD520" i="40" s="1"/>
  <c r="CE520" i="40"/>
  <c r="CF520" i="40" s="1"/>
  <c r="CC521" i="40"/>
  <c r="CD521" i="40" s="1"/>
  <c r="CE521" i="40"/>
  <c r="CF521" i="40" s="1"/>
  <c r="CC522" i="40"/>
  <c r="CD522" i="40" s="1"/>
  <c r="CE522" i="40"/>
  <c r="CF522" i="40" s="1"/>
  <c r="CC523" i="40"/>
  <c r="CD523" i="40" s="1"/>
  <c r="CE523" i="40"/>
  <c r="CF523" i="40" s="1"/>
  <c r="CC524" i="40"/>
  <c r="CD524" i="40" s="1"/>
  <c r="CE524" i="40"/>
  <c r="CF524" i="40" s="1"/>
  <c r="CC525" i="40"/>
  <c r="CD525" i="40" s="1"/>
  <c r="CE525" i="40"/>
  <c r="CF525" i="40" s="1"/>
  <c r="CC526" i="40"/>
  <c r="CD526" i="40" s="1"/>
  <c r="CE526" i="40"/>
  <c r="CF526" i="40" s="1"/>
  <c r="CC527" i="40"/>
  <c r="CD527" i="40" s="1"/>
  <c r="CE527" i="40"/>
  <c r="CF527" i="40" s="1"/>
  <c r="CC528" i="40"/>
  <c r="CD528" i="40" s="1"/>
  <c r="CE528" i="40"/>
  <c r="CF528" i="40" s="1"/>
  <c r="CC529" i="40"/>
  <c r="CD529" i="40" s="1"/>
  <c r="CE529" i="40"/>
  <c r="CF529" i="40" s="1"/>
  <c r="CC530" i="40"/>
  <c r="CD530" i="40" s="1"/>
  <c r="CE530" i="40"/>
  <c r="CF530" i="40" s="1"/>
  <c r="CC531" i="40"/>
  <c r="CD531" i="40" s="1"/>
  <c r="CE531" i="40"/>
  <c r="CF531" i="40" s="1"/>
  <c r="CC532" i="40"/>
  <c r="CD532" i="40" s="1"/>
  <c r="CE532" i="40"/>
  <c r="CF532" i="40" s="1"/>
  <c r="CC533" i="40"/>
  <c r="CD533" i="40" s="1"/>
  <c r="CE533" i="40"/>
  <c r="CF533" i="40" s="1"/>
  <c r="CC534" i="40"/>
  <c r="CD534" i="40" s="1"/>
  <c r="CE534" i="40"/>
  <c r="CF534" i="40" s="1"/>
  <c r="CC535" i="40"/>
  <c r="CD535" i="40" s="1"/>
  <c r="CE535" i="40"/>
  <c r="CF535" i="40" s="1"/>
  <c r="CC536" i="40"/>
  <c r="CD536" i="40" s="1"/>
  <c r="CE536" i="40"/>
  <c r="CF536" i="40" s="1"/>
  <c r="CC537" i="40"/>
  <c r="CD537" i="40" s="1"/>
  <c r="CE537" i="40"/>
  <c r="CF537" i="40" s="1"/>
  <c r="CC538" i="40"/>
  <c r="CD538" i="40" s="1"/>
  <c r="CE538" i="40"/>
  <c r="CF538" i="40" s="1"/>
  <c r="CC539" i="40"/>
  <c r="CD539" i="40" s="1"/>
  <c r="CE539" i="40"/>
  <c r="CF539" i="40" s="1"/>
  <c r="CC540" i="40"/>
  <c r="CD540" i="40" s="1"/>
  <c r="CE540" i="40"/>
  <c r="CF540" i="40" s="1"/>
  <c r="CC541" i="40"/>
  <c r="CD541" i="40" s="1"/>
  <c r="CE541" i="40"/>
  <c r="CF541" i="40" s="1"/>
  <c r="CC542" i="40"/>
  <c r="CD542" i="40" s="1"/>
  <c r="CE542" i="40"/>
  <c r="CF542" i="40" s="1"/>
  <c r="CC543" i="40"/>
  <c r="CD543" i="40" s="1"/>
  <c r="CE543" i="40"/>
  <c r="CF543" i="40" s="1"/>
  <c r="CC544" i="40"/>
  <c r="CD544" i="40" s="1"/>
  <c r="CE544" i="40"/>
  <c r="CF544" i="40" s="1"/>
  <c r="CC545" i="40"/>
  <c r="CD545" i="40" s="1"/>
  <c r="CE545" i="40"/>
  <c r="CF545" i="40" s="1"/>
  <c r="CC546" i="40"/>
  <c r="CD546" i="40" s="1"/>
  <c r="CE546" i="40"/>
  <c r="CF546" i="40" s="1"/>
  <c r="CC547" i="40"/>
  <c r="CD547" i="40" s="1"/>
  <c r="CE547" i="40"/>
  <c r="CF547" i="40" s="1"/>
  <c r="CC548" i="40"/>
  <c r="CD548" i="40" s="1"/>
  <c r="CE548" i="40"/>
  <c r="CF548" i="40" s="1"/>
  <c r="CC549" i="40"/>
  <c r="CD549" i="40" s="1"/>
  <c r="CE549" i="40"/>
  <c r="CF549" i="40" s="1"/>
  <c r="CC550" i="40"/>
  <c r="CD550" i="40" s="1"/>
  <c r="CE550" i="40"/>
  <c r="CF550" i="40" s="1"/>
  <c r="CC551" i="40"/>
  <c r="CD551" i="40" s="1"/>
  <c r="CE551" i="40"/>
  <c r="CF551" i="40" s="1"/>
  <c r="CC552" i="40"/>
  <c r="CD552" i="40" s="1"/>
  <c r="CE552" i="40"/>
  <c r="CF552" i="40" s="1"/>
  <c r="CC553" i="40"/>
  <c r="CD553" i="40" s="1"/>
  <c r="CE553" i="40"/>
  <c r="CF553" i="40" s="1"/>
  <c r="CC554" i="40"/>
  <c r="CD554" i="40" s="1"/>
  <c r="CE554" i="40"/>
  <c r="CF554" i="40" s="1"/>
  <c r="CC555" i="40"/>
  <c r="CD555" i="40" s="1"/>
  <c r="CE555" i="40"/>
  <c r="CF555" i="40" s="1"/>
  <c r="CC556" i="40"/>
  <c r="CD556" i="40" s="1"/>
  <c r="CE556" i="40"/>
  <c r="CF556" i="40" s="1"/>
  <c r="CC557" i="40"/>
  <c r="CD557" i="40" s="1"/>
  <c r="CE557" i="40"/>
  <c r="CF557" i="40" s="1"/>
  <c r="CC558" i="40"/>
  <c r="CD558" i="40" s="1"/>
  <c r="CE558" i="40"/>
  <c r="CF558" i="40" s="1"/>
  <c r="CC559" i="40"/>
  <c r="CD559" i="40" s="1"/>
  <c r="CE559" i="40"/>
  <c r="CF559" i="40" s="1"/>
  <c r="CC560" i="40"/>
  <c r="CD560" i="40" s="1"/>
  <c r="CE560" i="40"/>
  <c r="CF560" i="40" s="1"/>
  <c r="CC561" i="40"/>
  <c r="CD561" i="40" s="1"/>
  <c r="CE561" i="40"/>
  <c r="CF561" i="40" s="1"/>
  <c r="CC562" i="40"/>
  <c r="CD562" i="40" s="1"/>
  <c r="CE562" i="40"/>
  <c r="CF562" i="40" s="1"/>
  <c r="CC563" i="40"/>
  <c r="CD563" i="40" s="1"/>
  <c r="CE563" i="40"/>
  <c r="CF563" i="40" s="1"/>
  <c r="CC564" i="40"/>
  <c r="CD564" i="40" s="1"/>
  <c r="DG564" i="40" s="1"/>
  <c r="CE564" i="40"/>
  <c r="CF564" i="40" s="1"/>
  <c r="DH564" i="40" s="1"/>
  <c r="CC565" i="40"/>
  <c r="CD565" i="40" s="1"/>
  <c r="DG565" i="40" s="1"/>
  <c r="CE565" i="40"/>
  <c r="CF565" i="40" s="1"/>
  <c r="DH565" i="40" s="1"/>
  <c r="CC566" i="40"/>
  <c r="CD566" i="40" s="1"/>
  <c r="CE566" i="40"/>
  <c r="CF566" i="40" s="1"/>
  <c r="CC567" i="40"/>
  <c r="CD567" i="40" s="1"/>
  <c r="CE567" i="40"/>
  <c r="CF567" i="40" s="1"/>
  <c r="CC568" i="40"/>
  <c r="CD568" i="40" s="1"/>
  <c r="CE568" i="40"/>
  <c r="CF568" i="40" s="1"/>
  <c r="CC569" i="40"/>
  <c r="CD569" i="40" s="1"/>
  <c r="CE569" i="40"/>
  <c r="CF569" i="40" s="1"/>
  <c r="CC570" i="40"/>
  <c r="CD570" i="40" s="1"/>
  <c r="CE570" i="40"/>
  <c r="CF570" i="40" s="1"/>
  <c r="CC571" i="40"/>
  <c r="CD571" i="40" s="1"/>
  <c r="CE571" i="40"/>
  <c r="CF571" i="40" s="1"/>
  <c r="CC572" i="40"/>
  <c r="CD572" i="40" s="1"/>
  <c r="CE572" i="40"/>
  <c r="CF572" i="40" s="1"/>
  <c r="CC573" i="40"/>
  <c r="CD573" i="40" s="1"/>
  <c r="CE573" i="40"/>
  <c r="CF573" i="40" s="1"/>
  <c r="CC574" i="40"/>
  <c r="CD574" i="40" s="1"/>
  <c r="CE574" i="40"/>
  <c r="CF574" i="40" s="1"/>
  <c r="CC575" i="40"/>
  <c r="CD575" i="40" s="1"/>
  <c r="CE575" i="40"/>
  <c r="CF575" i="40" s="1"/>
  <c r="CC576" i="40"/>
  <c r="CD576" i="40" s="1"/>
  <c r="CE576" i="40"/>
  <c r="CF576" i="40" s="1"/>
  <c r="CC577" i="40"/>
  <c r="CD577" i="40" s="1"/>
  <c r="CE577" i="40"/>
  <c r="CF577" i="40" s="1"/>
  <c r="CC578" i="40"/>
  <c r="CD578" i="40" s="1"/>
  <c r="CE578" i="40"/>
  <c r="CF578" i="40" s="1"/>
  <c r="CC579" i="40"/>
  <c r="CD579" i="40" s="1"/>
  <c r="CE579" i="40"/>
  <c r="CF579" i="40" s="1"/>
  <c r="CC580" i="40"/>
  <c r="CD580" i="40" s="1"/>
  <c r="CE580" i="40"/>
  <c r="CF580" i="40" s="1"/>
  <c r="CC581" i="40"/>
  <c r="CD581" i="40" s="1"/>
  <c r="CE581" i="40"/>
  <c r="CF581" i="40" s="1"/>
  <c r="CC582" i="40"/>
  <c r="CD582" i="40" s="1"/>
  <c r="CE582" i="40"/>
  <c r="CF582" i="40" s="1"/>
  <c r="CC583" i="40"/>
  <c r="CD583" i="40" s="1"/>
  <c r="CE583" i="40"/>
  <c r="CF583" i="40" s="1"/>
  <c r="CC584" i="40"/>
  <c r="CD584" i="40" s="1"/>
  <c r="CE584" i="40"/>
  <c r="CF584" i="40" s="1"/>
  <c r="CC585" i="40"/>
  <c r="CD585" i="40" s="1"/>
  <c r="CE585" i="40"/>
  <c r="CF585" i="40" s="1"/>
  <c r="CC586" i="40"/>
  <c r="CD586" i="40" s="1"/>
  <c r="CE586" i="40"/>
  <c r="CF586" i="40" s="1"/>
  <c r="CC587" i="40"/>
  <c r="CD587" i="40" s="1"/>
  <c r="CE587" i="40"/>
  <c r="CF587" i="40" s="1"/>
  <c r="CC588" i="40"/>
  <c r="CD588" i="40" s="1"/>
  <c r="CE588" i="40"/>
  <c r="CF588" i="40" s="1"/>
  <c r="CC589" i="40"/>
  <c r="CD589" i="40" s="1"/>
  <c r="CE589" i="40"/>
  <c r="CF589" i="40" s="1"/>
  <c r="CC590" i="40"/>
  <c r="CD590" i="40" s="1"/>
  <c r="CE590" i="40"/>
  <c r="CF590" i="40" s="1"/>
  <c r="CC591" i="40"/>
  <c r="CD591" i="40" s="1"/>
  <c r="CE591" i="40"/>
  <c r="CF591" i="40" s="1"/>
  <c r="CC592" i="40"/>
  <c r="CD592" i="40" s="1"/>
  <c r="CE592" i="40"/>
  <c r="CF592" i="40" s="1"/>
  <c r="CC593" i="40"/>
  <c r="CD593" i="40" s="1"/>
  <c r="CE593" i="40"/>
  <c r="CF593" i="40" s="1"/>
  <c r="CC594" i="40"/>
  <c r="CD594" i="40" s="1"/>
  <c r="CE594" i="40"/>
  <c r="CF594" i="40" s="1"/>
  <c r="CC595" i="40"/>
  <c r="CD595" i="40" s="1"/>
  <c r="CE595" i="40"/>
  <c r="CF595" i="40" s="1"/>
  <c r="CC596" i="40"/>
  <c r="CD596" i="40" s="1"/>
  <c r="CE596" i="40"/>
  <c r="CF596" i="40" s="1"/>
  <c r="CC597" i="40"/>
  <c r="CD597" i="40" s="1"/>
  <c r="CE597" i="40"/>
  <c r="CF597" i="40" s="1"/>
  <c r="CC598" i="40"/>
  <c r="CD598" i="40" s="1"/>
  <c r="CE598" i="40"/>
  <c r="CF598" i="40" s="1"/>
  <c r="CC599" i="40"/>
  <c r="CD599" i="40" s="1"/>
  <c r="CE599" i="40"/>
  <c r="CF599" i="40" s="1"/>
  <c r="CC600" i="40"/>
  <c r="CD600" i="40" s="1"/>
  <c r="CE600" i="40"/>
  <c r="CF600" i="40" s="1"/>
  <c r="CC601" i="40"/>
  <c r="CD601" i="40" s="1"/>
  <c r="CE601" i="40"/>
  <c r="CF601" i="40" s="1"/>
  <c r="CC602" i="40"/>
  <c r="CD602" i="40" s="1"/>
  <c r="CE602" i="40"/>
  <c r="CF602" i="40" s="1"/>
  <c r="CC603" i="40"/>
  <c r="CD603" i="40" s="1"/>
  <c r="CE603" i="40"/>
  <c r="CF603" i="40" s="1"/>
  <c r="CC604" i="40"/>
  <c r="CD604" i="40" s="1"/>
  <c r="CE604" i="40"/>
  <c r="CF604" i="40" s="1"/>
  <c r="CC605" i="40"/>
  <c r="CD605" i="40" s="1"/>
  <c r="CE605" i="40"/>
  <c r="CF605" i="40" s="1"/>
  <c r="CC606" i="40"/>
  <c r="CD606" i="40" s="1"/>
  <c r="CE606" i="40"/>
  <c r="CF606" i="40" s="1"/>
  <c r="CC607" i="40"/>
  <c r="CD607" i="40" s="1"/>
  <c r="CE607" i="40"/>
  <c r="CF607" i="40" s="1"/>
  <c r="CC608" i="40"/>
  <c r="CD608" i="40" s="1"/>
  <c r="CE608" i="40"/>
  <c r="CF608" i="40" s="1"/>
  <c r="CC609" i="40"/>
  <c r="CD609" i="40" s="1"/>
  <c r="CE609" i="40"/>
  <c r="CF609" i="40" s="1"/>
  <c r="CC610" i="40"/>
  <c r="CD610" i="40" s="1"/>
  <c r="CE610" i="40"/>
  <c r="CF610" i="40" s="1"/>
  <c r="CC611" i="40"/>
  <c r="CD611" i="40" s="1"/>
  <c r="CE611" i="40"/>
  <c r="CF611" i="40" s="1"/>
  <c r="CC612" i="40"/>
  <c r="CD612" i="40" s="1"/>
  <c r="CE612" i="40"/>
  <c r="CF612" i="40" s="1"/>
  <c r="CC613" i="40"/>
  <c r="CD613" i="40" s="1"/>
  <c r="CE613" i="40"/>
  <c r="CF613" i="40" s="1"/>
  <c r="CC614" i="40"/>
  <c r="CD614" i="40" s="1"/>
  <c r="CE614" i="40"/>
  <c r="CF614" i="40" s="1"/>
  <c r="CC615" i="40"/>
  <c r="CD615" i="40" s="1"/>
  <c r="CE615" i="40"/>
  <c r="CF615" i="40" s="1"/>
  <c r="CC616" i="40"/>
  <c r="CD616" i="40" s="1"/>
  <c r="CE616" i="40"/>
  <c r="CF616" i="40" s="1"/>
  <c r="CC617" i="40"/>
  <c r="CD617" i="40" s="1"/>
  <c r="CE617" i="40"/>
  <c r="CF617" i="40" s="1"/>
  <c r="CC618" i="40"/>
  <c r="CD618" i="40" s="1"/>
  <c r="CE618" i="40"/>
  <c r="CF618" i="40" s="1"/>
  <c r="CC619" i="40"/>
  <c r="CD619" i="40" s="1"/>
  <c r="CE619" i="40"/>
  <c r="CF619" i="40" s="1"/>
  <c r="CC620" i="40"/>
  <c r="CD620" i="40" s="1"/>
  <c r="CE620" i="40"/>
  <c r="CF620" i="40" s="1"/>
  <c r="CC621" i="40"/>
  <c r="CD621" i="40" s="1"/>
  <c r="CE621" i="40"/>
  <c r="CF621" i="40" s="1"/>
  <c r="CC622" i="40"/>
  <c r="CD622" i="40" s="1"/>
  <c r="CE622" i="40"/>
  <c r="CF622" i="40" s="1"/>
  <c r="CC623" i="40"/>
  <c r="CD623" i="40" s="1"/>
  <c r="CE623" i="40"/>
  <c r="CF623" i="40" s="1"/>
  <c r="CC624" i="40"/>
  <c r="CD624" i="40" s="1"/>
  <c r="CE624" i="40"/>
  <c r="CF624" i="40" s="1"/>
  <c r="CC625" i="40"/>
  <c r="CD625" i="40" s="1"/>
  <c r="CE625" i="40"/>
  <c r="CF625" i="40" s="1"/>
  <c r="CC626" i="40"/>
  <c r="CD626" i="40" s="1"/>
  <c r="CE626" i="40"/>
  <c r="CF626" i="40" s="1"/>
  <c r="CC627" i="40"/>
  <c r="CD627" i="40" s="1"/>
  <c r="CE627" i="40"/>
  <c r="CF627" i="40" s="1"/>
  <c r="CC628" i="40"/>
  <c r="CD628" i="40" s="1"/>
  <c r="CE628" i="40"/>
  <c r="CF628" i="40" s="1"/>
  <c r="CC629" i="40"/>
  <c r="CD629" i="40" s="1"/>
  <c r="CE629" i="40"/>
  <c r="CF629" i="40" s="1"/>
  <c r="CC630" i="40"/>
  <c r="CD630" i="40" s="1"/>
  <c r="CE630" i="40"/>
  <c r="CF630" i="40" s="1"/>
  <c r="CC631" i="40"/>
  <c r="CD631" i="40" s="1"/>
  <c r="CE631" i="40"/>
  <c r="CF631" i="40" s="1"/>
  <c r="CC632" i="40"/>
  <c r="CD632" i="40" s="1"/>
  <c r="CE632" i="40"/>
  <c r="CF632" i="40" s="1"/>
  <c r="CC633" i="40"/>
  <c r="CD633" i="40" s="1"/>
  <c r="CE633" i="40"/>
  <c r="CF633" i="40" s="1"/>
  <c r="CC634" i="40"/>
  <c r="CD634" i="40" s="1"/>
  <c r="CE634" i="40"/>
  <c r="CF634" i="40" s="1"/>
  <c r="CC635" i="40"/>
  <c r="CD635" i="40" s="1"/>
  <c r="CE635" i="40"/>
  <c r="CF635" i="40" s="1"/>
  <c r="CC636" i="40"/>
  <c r="CD636" i="40" s="1"/>
  <c r="CE636" i="40"/>
  <c r="CF636" i="40" s="1"/>
  <c r="CC637" i="40"/>
  <c r="CD637" i="40" s="1"/>
  <c r="CE637" i="40"/>
  <c r="CF637" i="40" s="1"/>
  <c r="CC638" i="40"/>
  <c r="CD638" i="40" s="1"/>
  <c r="CE638" i="40"/>
  <c r="CF638" i="40" s="1"/>
  <c r="CC639" i="40"/>
  <c r="CD639" i="40" s="1"/>
  <c r="CE639" i="40"/>
  <c r="CF639" i="40" s="1"/>
  <c r="CC640" i="40"/>
  <c r="CD640" i="40" s="1"/>
  <c r="CE640" i="40"/>
  <c r="CF640" i="40" s="1"/>
  <c r="CC641" i="40"/>
  <c r="CD641" i="40" s="1"/>
  <c r="CE641" i="40"/>
  <c r="CF641" i="40" s="1"/>
  <c r="CC642" i="40"/>
  <c r="CD642" i="40" s="1"/>
  <c r="CE642" i="40"/>
  <c r="CF642" i="40" s="1"/>
  <c r="CC643" i="40"/>
  <c r="CD643" i="40" s="1"/>
  <c r="CE643" i="40"/>
  <c r="CF643" i="40" s="1"/>
  <c r="CC644" i="40"/>
  <c r="CD644" i="40" s="1"/>
  <c r="CE644" i="40"/>
  <c r="CF644" i="40" s="1"/>
  <c r="CC645" i="40"/>
  <c r="CD645" i="40" s="1"/>
  <c r="CE645" i="40"/>
  <c r="CF645" i="40" s="1"/>
  <c r="CC646" i="40"/>
  <c r="CD646" i="40" s="1"/>
  <c r="CE646" i="40"/>
  <c r="CF646" i="40" s="1"/>
  <c r="CC647" i="40"/>
  <c r="CD647" i="40" s="1"/>
  <c r="CE647" i="40"/>
  <c r="CF647" i="40" s="1"/>
  <c r="CC648" i="40"/>
  <c r="CD648" i="40" s="1"/>
  <c r="CE648" i="40"/>
  <c r="CF648" i="40" s="1"/>
  <c r="CC649" i="40"/>
  <c r="CD649" i="40" s="1"/>
  <c r="CE649" i="40"/>
  <c r="CF649" i="40" s="1"/>
  <c r="CC650" i="40"/>
  <c r="CD650" i="40" s="1"/>
  <c r="CE650" i="40"/>
  <c r="CF650" i="40" s="1"/>
  <c r="CC651" i="40"/>
  <c r="CD651" i="40" s="1"/>
  <c r="CE651" i="40"/>
  <c r="CF651" i="40" s="1"/>
  <c r="CC652" i="40"/>
  <c r="CD652" i="40" s="1"/>
  <c r="CE652" i="40"/>
  <c r="CF652" i="40" s="1"/>
  <c r="CC653" i="40"/>
  <c r="CD653" i="40" s="1"/>
  <c r="CE653" i="40"/>
  <c r="CF653" i="40" s="1"/>
  <c r="CC654" i="40"/>
  <c r="CD654" i="40" s="1"/>
  <c r="CE654" i="40"/>
  <c r="CF654" i="40" s="1"/>
  <c r="CC655" i="40"/>
  <c r="CD655" i="40" s="1"/>
  <c r="CE655" i="40"/>
  <c r="CF655" i="40" s="1"/>
  <c r="CC656" i="40"/>
  <c r="CD656" i="40" s="1"/>
  <c r="CE656" i="40"/>
  <c r="CF656" i="40" s="1"/>
  <c r="CC657" i="40"/>
  <c r="CD657" i="40" s="1"/>
  <c r="CE657" i="40"/>
  <c r="CF657" i="40" s="1"/>
  <c r="CC658" i="40"/>
  <c r="CD658" i="40" s="1"/>
  <c r="CE658" i="40"/>
  <c r="CF658" i="40" s="1"/>
  <c r="CC659" i="40"/>
  <c r="CD659" i="40" s="1"/>
  <c r="CE659" i="40"/>
  <c r="CF659" i="40" s="1"/>
  <c r="CC660" i="40"/>
  <c r="CD660" i="40" s="1"/>
  <c r="CE660" i="40"/>
  <c r="CF660" i="40" s="1"/>
  <c r="CC661" i="40"/>
  <c r="CD661" i="40" s="1"/>
  <c r="CE661" i="40"/>
  <c r="CF661" i="40" s="1"/>
  <c r="CC662" i="40"/>
  <c r="CD662" i="40" s="1"/>
  <c r="CE662" i="40"/>
  <c r="CF662" i="40" s="1"/>
  <c r="CC663" i="40"/>
  <c r="CD663" i="40" s="1"/>
  <c r="CE663" i="40"/>
  <c r="CF663" i="40" s="1"/>
  <c r="CC664" i="40"/>
  <c r="CD664" i="40" s="1"/>
  <c r="CE664" i="40"/>
  <c r="CF664" i="40" s="1"/>
  <c r="CC665" i="40"/>
  <c r="CD665" i="40" s="1"/>
  <c r="CE665" i="40"/>
  <c r="CF665" i="40" s="1"/>
  <c r="CC666" i="40"/>
  <c r="CD666" i="40" s="1"/>
  <c r="CE666" i="40"/>
  <c r="CF666" i="40" s="1"/>
  <c r="CC667" i="40"/>
  <c r="CD667" i="40" s="1"/>
  <c r="CE667" i="40"/>
  <c r="CF667" i="40" s="1"/>
  <c r="CC668" i="40"/>
  <c r="CD668" i="40" s="1"/>
  <c r="CE668" i="40"/>
  <c r="CF668" i="40" s="1"/>
  <c r="CC669" i="40"/>
  <c r="CD669" i="40" s="1"/>
  <c r="CE669" i="40"/>
  <c r="CF669" i="40" s="1"/>
  <c r="CC670" i="40"/>
  <c r="CD670" i="40" s="1"/>
  <c r="CE670" i="40"/>
  <c r="CF670" i="40" s="1"/>
  <c r="CC671" i="40"/>
  <c r="CD671" i="40" s="1"/>
  <c r="CE671" i="40"/>
  <c r="CF671" i="40" s="1"/>
  <c r="CC672" i="40"/>
  <c r="CD672" i="40" s="1"/>
  <c r="CE672" i="40"/>
  <c r="CF672" i="40" s="1"/>
  <c r="CC673" i="40"/>
  <c r="CD673" i="40" s="1"/>
  <c r="CE673" i="40"/>
  <c r="CF673" i="40" s="1"/>
  <c r="CC674" i="40"/>
  <c r="CD674" i="40" s="1"/>
  <c r="CE674" i="40"/>
  <c r="CF674" i="40" s="1"/>
  <c r="CC675" i="40"/>
  <c r="CD675" i="40" s="1"/>
  <c r="CE675" i="40"/>
  <c r="CF675" i="40" s="1"/>
  <c r="CC676" i="40"/>
  <c r="CD676" i="40" s="1"/>
  <c r="CE676" i="40"/>
  <c r="CF676" i="40" s="1"/>
  <c r="CC677" i="40"/>
  <c r="CD677" i="40" s="1"/>
  <c r="CE677" i="40"/>
  <c r="CF677" i="40" s="1"/>
  <c r="CC678" i="40"/>
  <c r="CD678" i="40" s="1"/>
  <c r="CE678" i="40"/>
  <c r="CF678" i="40" s="1"/>
  <c r="CC679" i="40"/>
  <c r="CD679" i="40" s="1"/>
  <c r="CE679" i="40"/>
  <c r="CF679" i="40" s="1"/>
  <c r="CC680" i="40"/>
  <c r="CD680" i="40" s="1"/>
  <c r="CE680" i="40"/>
  <c r="CF680" i="40" s="1"/>
  <c r="CC681" i="40"/>
  <c r="CD681" i="40" s="1"/>
  <c r="CE681" i="40"/>
  <c r="CF681" i="40" s="1"/>
  <c r="CC682" i="40"/>
  <c r="CD682" i="40" s="1"/>
  <c r="CE682" i="40"/>
  <c r="CF682" i="40" s="1"/>
  <c r="CC683" i="40"/>
  <c r="CD683" i="40" s="1"/>
  <c r="CE683" i="40"/>
  <c r="CF683" i="40" s="1"/>
  <c r="CC684" i="40"/>
  <c r="CD684" i="40" s="1"/>
  <c r="CE684" i="40"/>
  <c r="CF684" i="40" s="1"/>
  <c r="CC685" i="40"/>
  <c r="CD685" i="40" s="1"/>
  <c r="CE685" i="40"/>
  <c r="CF685" i="40" s="1"/>
  <c r="CC686" i="40"/>
  <c r="CD686" i="40" s="1"/>
  <c r="CE686" i="40"/>
  <c r="CF686" i="40" s="1"/>
  <c r="CC687" i="40"/>
  <c r="CD687" i="40" s="1"/>
  <c r="CE687" i="40"/>
  <c r="CF687" i="40" s="1"/>
  <c r="CC688" i="40"/>
  <c r="CD688" i="40" s="1"/>
  <c r="CE688" i="40"/>
  <c r="CF688" i="40" s="1"/>
  <c r="CC689" i="40"/>
  <c r="CD689" i="40" s="1"/>
  <c r="CE689" i="40"/>
  <c r="CF689" i="40" s="1"/>
  <c r="CC690" i="40"/>
  <c r="CD690" i="40" s="1"/>
  <c r="CE690" i="40"/>
  <c r="CF690" i="40" s="1"/>
  <c r="CC691" i="40"/>
  <c r="CD691" i="40" s="1"/>
  <c r="CE691" i="40"/>
  <c r="CF691" i="40" s="1"/>
  <c r="CC692" i="40"/>
  <c r="CD692" i="40" s="1"/>
  <c r="CE692" i="40"/>
  <c r="CF692" i="40" s="1"/>
  <c r="CC693" i="40"/>
  <c r="CD693" i="40" s="1"/>
  <c r="CE693" i="40"/>
  <c r="CF693" i="40" s="1"/>
  <c r="CC694" i="40"/>
  <c r="CD694" i="40" s="1"/>
  <c r="CE694" i="40"/>
  <c r="CF694" i="40" s="1"/>
  <c r="CC695" i="40"/>
  <c r="CD695" i="40" s="1"/>
  <c r="CE695" i="40"/>
  <c r="CF695" i="40" s="1"/>
  <c r="CC696" i="40"/>
  <c r="CD696" i="40" s="1"/>
  <c r="CE696" i="40"/>
  <c r="CF696" i="40" s="1"/>
  <c r="CC697" i="40"/>
  <c r="CD697" i="40" s="1"/>
  <c r="CE697" i="40"/>
  <c r="CF697" i="40" s="1"/>
  <c r="CC698" i="40"/>
  <c r="CD698" i="40" s="1"/>
  <c r="CE698" i="40"/>
  <c r="CF698" i="40" s="1"/>
  <c r="CC699" i="40"/>
  <c r="CD699" i="40" s="1"/>
  <c r="CE699" i="40"/>
  <c r="CF699" i="40" s="1"/>
  <c r="CC700" i="40"/>
  <c r="CD700" i="40" s="1"/>
  <c r="CE700" i="40"/>
  <c r="CF700" i="40" s="1"/>
  <c r="CC701" i="40"/>
  <c r="CD701" i="40" s="1"/>
  <c r="CE701" i="40"/>
  <c r="CF701" i="40" s="1"/>
  <c r="CC702" i="40"/>
  <c r="CD702" i="40" s="1"/>
  <c r="CE702" i="40"/>
  <c r="CF702" i="40" s="1"/>
  <c r="CC703" i="40"/>
  <c r="CD703" i="40" s="1"/>
  <c r="CE703" i="40"/>
  <c r="CF703" i="40" s="1"/>
  <c r="CC704" i="40"/>
  <c r="CD704" i="40" s="1"/>
  <c r="CE704" i="40"/>
  <c r="CF704" i="40" s="1"/>
  <c r="CC705" i="40"/>
  <c r="CD705" i="40" s="1"/>
  <c r="CE705" i="40"/>
  <c r="CF705" i="40" s="1"/>
  <c r="CC706" i="40"/>
  <c r="CD706" i="40" s="1"/>
  <c r="CE706" i="40"/>
  <c r="CF706" i="40" s="1"/>
  <c r="CC707" i="40"/>
  <c r="CD707" i="40" s="1"/>
  <c r="CE707" i="40"/>
  <c r="CF707" i="40" s="1"/>
  <c r="CC708" i="40"/>
  <c r="CD708" i="40" s="1"/>
  <c r="CE708" i="40"/>
  <c r="CF708" i="40" s="1"/>
  <c r="CC709" i="40"/>
  <c r="CD709" i="40" s="1"/>
  <c r="CE709" i="40"/>
  <c r="CF709" i="40" s="1"/>
  <c r="CC710" i="40"/>
  <c r="CD710" i="40" s="1"/>
  <c r="CE710" i="40"/>
  <c r="CF710" i="40" s="1"/>
  <c r="CC711" i="40"/>
  <c r="CD711" i="40" s="1"/>
  <c r="CE711" i="40"/>
  <c r="CF711" i="40" s="1"/>
  <c r="CC712" i="40"/>
  <c r="CD712" i="40" s="1"/>
  <c r="CE712" i="40"/>
  <c r="CF712" i="40" s="1"/>
  <c r="CC713" i="40"/>
  <c r="CD713" i="40" s="1"/>
  <c r="CE713" i="40"/>
  <c r="CF713" i="40" s="1"/>
  <c r="CC714" i="40"/>
  <c r="CD714" i="40" s="1"/>
  <c r="CE714" i="40"/>
  <c r="CF714" i="40" s="1"/>
  <c r="CC715" i="40"/>
  <c r="CD715" i="40" s="1"/>
  <c r="CE715" i="40"/>
  <c r="CF715" i="40" s="1"/>
  <c r="CC716" i="40"/>
  <c r="CD716" i="40" s="1"/>
  <c r="CE716" i="40"/>
  <c r="CF716" i="40" s="1"/>
  <c r="CC717" i="40"/>
  <c r="CD717" i="40" s="1"/>
  <c r="CE717" i="40"/>
  <c r="CF717" i="40" s="1"/>
  <c r="CC718" i="40"/>
  <c r="CD718" i="40" s="1"/>
  <c r="CE718" i="40"/>
  <c r="CF718" i="40" s="1"/>
  <c r="CC719" i="40"/>
  <c r="CD719" i="40" s="1"/>
  <c r="CE719" i="40"/>
  <c r="CF719" i="40" s="1"/>
  <c r="CC720" i="40"/>
  <c r="CD720" i="40" s="1"/>
  <c r="CE720" i="40"/>
  <c r="CF720" i="40" s="1"/>
  <c r="CC721" i="40"/>
  <c r="CD721" i="40" s="1"/>
  <c r="CE721" i="40"/>
  <c r="CF721" i="40" s="1"/>
  <c r="CC722" i="40"/>
  <c r="CD722" i="40" s="1"/>
  <c r="CE722" i="40"/>
  <c r="CF722" i="40" s="1"/>
  <c r="CC723" i="40"/>
  <c r="CD723" i="40" s="1"/>
  <c r="CE723" i="40"/>
  <c r="CF723" i="40" s="1"/>
  <c r="CC724" i="40"/>
  <c r="CD724" i="40" s="1"/>
  <c r="CE724" i="40"/>
  <c r="CF724" i="40" s="1"/>
  <c r="CC725" i="40"/>
  <c r="CD725" i="40" s="1"/>
  <c r="CE725" i="40"/>
  <c r="CF725" i="40" s="1"/>
  <c r="CC726" i="40"/>
  <c r="CD726" i="40" s="1"/>
  <c r="CE726" i="40"/>
  <c r="CF726" i="40" s="1"/>
  <c r="CC727" i="40"/>
  <c r="CD727" i="40" s="1"/>
  <c r="CE727" i="40"/>
  <c r="CF727" i="40" s="1"/>
  <c r="CC728" i="40"/>
  <c r="CD728" i="40" s="1"/>
  <c r="CE728" i="40"/>
  <c r="CF728" i="40" s="1"/>
  <c r="CC729" i="40"/>
  <c r="CD729" i="40" s="1"/>
  <c r="CE729" i="40"/>
  <c r="CF729" i="40" s="1"/>
  <c r="CC730" i="40"/>
  <c r="CD730" i="40" s="1"/>
  <c r="CE730" i="40"/>
  <c r="CF730" i="40" s="1"/>
  <c r="CC731" i="40"/>
  <c r="CD731" i="40" s="1"/>
  <c r="CE731" i="40"/>
  <c r="CF731" i="40" s="1"/>
  <c r="CC732" i="40"/>
  <c r="CD732" i="40" s="1"/>
  <c r="CE732" i="40"/>
  <c r="CF732" i="40" s="1"/>
  <c r="CC733" i="40"/>
  <c r="CD733" i="40" s="1"/>
  <c r="CE733" i="40"/>
  <c r="CF733" i="40" s="1"/>
  <c r="CC734" i="40"/>
  <c r="CD734" i="40" s="1"/>
  <c r="CE734" i="40"/>
  <c r="CF734" i="40" s="1"/>
  <c r="CC735" i="40"/>
  <c r="CD735" i="40" s="1"/>
  <c r="CE735" i="40"/>
  <c r="CF735" i="40" s="1"/>
  <c r="CC736" i="40"/>
  <c r="CD736" i="40" s="1"/>
  <c r="CE736" i="40"/>
  <c r="CF736" i="40" s="1"/>
  <c r="CC737" i="40"/>
  <c r="CD737" i="40" s="1"/>
  <c r="CE737" i="40"/>
  <c r="CF737" i="40" s="1"/>
  <c r="CC738" i="40"/>
  <c r="CD738" i="40" s="1"/>
  <c r="CE738" i="40"/>
  <c r="CF738" i="40" s="1"/>
  <c r="CC739" i="40"/>
  <c r="CD739" i="40" s="1"/>
  <c r="CE739" i="40"/>
  <c r="CF739" i="40" s="1"/>
  <c r="CC740" i="40"/>
  <c r="CD740" i="40" s="1"/>
  <c r="CE740" i="40"/>
  <c r="CF740" i="40" s="1"/>
  <c r="CC741" i="40"/>
  <c r="CD741" i="40" s="1"/>
  <c r="CE741" i="40"/>
  <c r="CF741" i="40" s="1"/>
  <c r="CC742" i="40"/>
  <c r="CD742" i="40" s="1"/>
  <c r="CE742" i="40"/>
  <c r="CF742" i="40" s="1"/>
  <c r="CC743" i="40"/>
  <c r="CD743" i="40" s="1"/>
  <c r="CE743" i="40"/>
  <c r="CF743" i="40" s="1"/>
  <c r="CC744" i="40"/>
  <c r="CD744" i="40" s="1"/>
  <c r="CE744" i="40"/>
  <c r="CF744" i="40" s="1"/>
  <c r="CC745" i="40"/>
  <c r="CD745" i="40" s="1"/>
  <c r="CE745" i="40"/>
  <c r="CF745" i="40" s="1"/>
  <c r="CC746" i="40"/>
  <c r="CD746" i="40" s="1"/>
  <c r="CE746" i="40"/>
  <c r="CF746" i="40" s="1"/>
  <c r="CC747" i="40"/>
  <c r="CD747" i="40" s="1"/>
  <c r="CE747" i="40"/>
  <c r="CF747" i="40" s="1"/>
  <c r="CC748" i="40"/>
  <c r="CD748" i="40" s="1"/>
  <c r="CE748" i="40"/>
  <c r="CF748" i="40" s="1"/>
  <c r="CC749" i="40"/>
  <c r="CD749" i="40" s="1"/>
  <c r="CE749" i="40"/>
  <c r="CF749" i="40" s="1"/>
  <c r="CC750" i="40"/>
  <c r="CD750" i="40" s="1"/>
  <c r="CE750" i="40"/>
  <c r="CF750" i="40" s="1"/>
  <c r="CC751" i="40"/>
  <c r="CD751" i="40" s="1"/>
  <c r="CE751" i="40"/>
  <c r="CF751" i="40" s="1"/>
  <c r="CC752" i="40"/>
  <c r="CD752" i="40" s="1"/>
  <c r="CE752" i="40"/>
  <c r="CF752" i="40" s="1"/>
  <c r="CC753" i="40"/>
  <c r="CD753" i="40" s="1"/>
  <c r="CE753" i="40"/>
  <c r="CF753" i="40" s="1"/>
  <c r="CC754" i="40"/>
  <c r="CD754" i="40" s="1"/>
  <c r="CE754" i="40"/>
  <c r="CF754" i="40" s="1"/>
  <c r="CC755" i="40"/>
  <c r="CD755" i="40" s="1"/>
  <c r="CE755" i="40"/>
  <c r="CF755" i="40" s="1"/>
  <c r="CC756" i="40"/>
  <c r="CD756" i="40" s="1"/>
  <c r="CE756" i="40"/>
  <c r="CF756" i="40" s="1"/>
  <c r="CC757" i="40"/>
  <c r="CD757" i="40" s="1"/>
  <c r="CE757" i="40"/>
  <c r="CF757" i="40" s="1"/>
  <c r="CC758" i="40"/>
  <c r="CD758" i="40" s="1"/>
  <c r="CE758" i="40"/>
  <c r="CF758" i="40" s="1"/>
  <c r="CC759" i="40"/>
  <c r="CD759" i="40" s="1"/>
  <c r="CE759" i="40"/>
  <c r="CF759" i="40" s="1"/>
  <c r="CC760" i="40"/>
  <c r="CD760" i="40" s="1"/>
  <c r="CE760" i="40"/>
  <c r="CF760" i="40" s="1"/>
  <c r="CC761" i="40"/>
  <c r="CD761" i="40" s="1"/>
  <c r="CE761" i="40"/>
  <c r="CF761" i="40" s="1"/>
  <c r="CC762" i="40"/>
  <c r="CD762" i="40" s="1"/>
  <c r="CE762" i="40"/>
  <c r="CF762" i="40" s="1"/>
  <c r="CC763" i="40"/>
  <c r="CD763" i="40" s="1"/>
  <c r="CE763" i="40"/>
  <c r="CF763" i="40" s="1"/>
  <c r="CC764" i="40"/>
  <c r="CD764" i="40" s="1"/>
  <c r="CE764" i="40"/>
  <c r="CF764" i="40" s="1"/>
  <c r="CC765" i="40"/>
  <c r="CD765" i="40" s="1"/>
  <c r="CE765" i="40"/>
  <c r="CF765" i="40" s="1"/>
  <c r="CC766" i="40"/>
  <c r="CD766" i="40" s="1"/>
  <c r="CE766" i="40"/>
  <c r="CF766" i="40" s="1"/>
  <c r="CC767" i="40"/>
  <c r="CD767" i="40" s="1"/>
  <c r="CE767" i="40"/>
  <c r="CF767" i="40" s="1"/>
  <c r="CC768" i="40"/>
  <c r="CD768" i="40" s="1"/>
  <c r="CE768" i="40"/>
  <c r="CF768" i="40" s="1"/>
  <c r="CC769" i="40"/>
  <c r="CD769" i="40" s="1"/>
  <c r="CE769" i="40"/>
  <c r="CF769" i="40" s="1"/>
  <c r="CC770" i="40"/>
  <c r="CD770" i="40" s="1"/>
  <c r="CE770" i="40"/>
  <c r="CF770" i="40" s="1"/>
  <c r="CC771" i="40"/>
  <c r="CD771" i="40" s="1"/>
  <c r="CE771" i="40"/>
  <c r="CF771" i="40" s="1"/>
  <c r="CC772" i="40"/>
  <c r="CD772" i="40" s="1"/>
  <c r="CE772" i="40"/>
  <c r="CF772" i="40" s="1"/>
  <c r="CC773" i="40"/>
  <c r="CD773" i="40" s="1"/>
  <c r="CE773" i="40"/>
  <c r="CF773" i="40" s="1"/>
  <c r="CC774" i="40"/>
  <c r="CD774" i="40" s="1"/>
  <c r="CE774" i="40"/>
  <c r="CF774" i="40" s="1"/>
  <c r="CC775" i="40"/>
  <c r="CD775" i="40" s="1"/>
  <c r="CE775" i="40"/>
  <c r="CF775" i="40" s="1"/>
  <c r="CC776" i="40"/>
  <c r="CD776" i="40" s="1"/>
  <c r="CE776" i="40"/>
  <c r="CF776" i="40" s="1"/>
  <c r="CC777" i="40"/>
  <c r="CD777" i="40" s="1"/>
  <c r="CE777" i="40"/>
  <c r="CF777" i="40" s="1"/>
  <c r="CC778" i="40"/>
  <c r="CD778" i="40" s="1"/>
  <c r="CE778" i="40"/>
  <c r="CF778" i="40" s="1"/>
  <c r="CC779" i="40"/>
  <c r="CD779" i="40" s="1"/>
  <c r="CE779" i="40"/>
  <c r="CF779" i="40" s="1"/>
  <c r="CC780" i="40"/>
  <c r="CD780" i="40" s="1"/>
  <c r="CE780" i="40"/>
  <c r="CF780" i="40" s="1"/>
  <c r="CC781" i="40"/>
  <c r="CD781" i="40" s="1"/>
  <c r="CE781" i="40"/>
  <c r="CF781" i="40" s="1"/>
  <c r="CC782" i="40"/>
  <c r="CD782" i="40" s="1"/>
  <c r="CE782" i="40"/>
  <c r="CF782" i="40" s="1"/>
  <c r="CC783" i="40"/>
  <c r="CD783" i="40" s="1"/>
  <c r="CE783" i="40"/>
  <c r="CF783" i="40" s="1"/>
  <c r="CC784" i="40"/>
  <c r="CD784" i="40" s="1"/>
  <c r="CE784" i="40"/>
  <c r="CF784" i="40" s="1"/>
  <c r="CC785" i="40"/>
  <c r="CD785" i="40" s="1"/>
  <c r="CE785" i="40"/>
  <c r="CF785" i="40" s="1"/>
  <c r="CC786" i="40"/>
  <c r="CD786" i="40" s="1"/>
  <c r="CE786" i="40"/>
  <c r="CF786" i="40" s="1"/>
  <c r="CC787" i="40"/>
  <c r="CD787" i="40" s="1"/>
  <c r="CE787" i="40"/>
  <c r="CF787" i="40" s="1"/>
  <c r="CC788" i="40"/>
  <c r="CD788" i="40" s="1"/>
  <c r="CE788" i="40"/>
  <c r="CF788" i="40" s="1"/>
  <c r="CC789" i="40"/>
  <c r="CD789" i="40" s="1"/>
  <c r="CE789" i="40"/>
  <c r="CF789" i="40" s="1"/>
  <c r="CC790" i="40"/>
  <c r="CD790" i="40" s="1"/>
  <c r="CE790" i="40"/>
  <c r="CF790" i="40" s="1"/>
  <c r="CC791" i="40"/>
  <c r="CD791" i="40" s="1"/>
  <c r="CE791" i="40"/>
  <c r="CF791" i="40" s="1"/>
  <c r="CC792" i="40"/>
  <c r="CD792" i="40" s="1"/>
  <c r="CE792" i="40"/>
  <c r="CF792" i="40" s="1"/>
  <c r="CC793" i="40"/>
  <c r="CD793" i="40" s="1"/>
  <c r="CE793" i="40"/>
  <c r="CF793" i="40" s="1"/>
  <c r="CC794" i="40"/>
  <c r="CD794" i="40" s="1"/>
  <c r="CE794" i="40"/>
  <c r="CF794" i="40" s="1"/>
  <c r="CC795" i="40"/>
  <c r="CD795" i="40" s="1"/>
  <c r="CE795" i="40"/>
  <c r="CF795" i="40" s="1"/>
  <c r="CC796" i="40"/>
  <c r="CD796" i="40" s="1"/>
  <c r="CE796" i="40"/>
  <c r="CF796" i="40" s="1"/>
  <c r="CC797" i="40"/>
  <c r="CD797" i="40" s="1"/>
  <c r="CE797" i="40"/>
  <c r="CF797" i="40" s="1"/>
  <c r="CC798" i="40"/>
  <c r="CD798" i="40" s="1"/>
  <c r="CE798" i="40"/>
  <c r="CF798" i="40" s="1"/>
  <c r="CC799" i="40"/>
  <c r="CD799" i="40" s="1"/>
  <c r="CE799" i="40"/>
  <c r="CF799" i="40" s="1"/>
  <c r="CC800" i="40"/>
  <c r="CD800" i="40" s="1"/>
  <c r="CE800" i="40"/>
  <c r="CF800" i="40" s="1"/>
  <c r="CC801" i="40"/>
  <c r="CD801" i="40" s="1"/>
  <c r="CE801" i="40"/>
  <c r="CF801" i="40" s="1"/>
  <c r="CC802" i="40"/>
  <c r="CD802" i="40" s="1"/>
  <c r="DG802" i="40" s="1"/>
  <c r="CE802" i="40"/>
  <c r="CF802" i="40" s="1"/>
  <c r="DH802" i="40" s="1"/>
  <c r="CC803" i="40"/>
  <c r="CD803" i="40" s="1"/>
  <c r="DG803" i="40" s="1"/>
  <c r="CE803" i="40"/>
  <c r="CF803" i="40" s="1"/>
  <c r="DH803" i="40" s="1"/>
  <c r="CC804" i="40"/>
  <c r="CD804" i="40" s="1"/>
  <c r="CE804" i="40"/>
  <c r="CF804" i="40" s="1"/>
  <c r="CC805" i="40"/>
  <c r="CD805" i="40" s="1"/>
  <c r="CE805" i="40"/>
  <c r="CF805" i="40" s="1"/>
  <c r="CC806" i="40"/>
  <c r="CD806" i="40" s="1"/>
  <c r="CE806" i="40"/>
  <c r="CF806" i="40" s="1"/>
  <c r="CC807" i="40"/>
  <c r="CD807" i="40" s="1"/>
  <c r="CE807" i="40"/>
  <c r="CF807" i="40" s="1"/>
  <c r="CC808" i="40"/>
  <c r="CD808" i="40" s="1"/>
  <c r="CE808" i="40"/>
  <c r="CF808" i="40" s="1"/>
  <c r="CC809" i="40"/>
  <c r="CD809" i="40" s="1"/>
  <c r="CE809" i="40"/>
  <c r="CF809" i="40" s="1"/>
  <c r="CC810" i="40"/>
  <c r="CD810" i="40" s="1"/>
  <c r="CE810" i="40"/>
  <c r="CF810" i="40" s="1"/>
  <c r="CC811" i="40"/>
  <c r="CD811" i="40" s="1"/>
  <c r="CE811" i="40"/>
  <c r="CF811" i="40" s="1"/>
  <c r="CC812" i="40"/>
  <c r="CD812" i="40" s="1"/>
  <c r="CE812" i="40"/>
  <c r="CF812" i="40" s="1"/>
  <c r="CC813" i="40"/>
  <c r="CD813" i="40" s="1"/>
  <c r="CE813" i="40"/>
  <c r="CF813" i="40" s="1"/>
  <c r="CC814" i="40"/>
  <c r="CD814" i="40" s="1"/>
  <c r="CE814" i="40"/>
  <c r="CF814" i="40" s="1"/>
  <c r="CC815" i="40"/>
  <c r="CD815" i="40" s="1"/>
  <c r="CE815" i="40"/>
  <c r="CF815" i="40" s="1"/>
  <c r="CC816" i="40"/>
  <c r="CD816" i="40" s="1"/>
  <c r="CE816" i="40"/>
  <c r="CF816" i="40" s="1"/>
  <c r="CC817" i="40"/>
  <c r="CD817" i="40" s="1"/>
  <c r="CE817" i="40"/>
  <c r="CF817" i="40" s="1"/>
  <c r="CC818" i="40"/>
  <c r="CD818" i="40" s="1"/>
  <c r="CE818" i="40"/>
  <c r="CF818" i="40" s="1"/>
  <c r="CC819" i="40"/>
  <c r="CD819" i="40" s="1"/>
  <c r="CE819" i="40"/>
  <c r="CF819" i="40" s="1"/>
  <c r="CC820" i="40"/>
  <c r="CD820" i="40" s="1"/>
  <c r="CE820" i="40"/>
  <c r="CF820" i="40" s="1"/>
  <c r="CC821" i="40"/>
  <c r="CD821" i="40" s="1"/>
  <c r="CE821" i="40"/>
  <c r="CF821" i="40" s="1"/>
  <c r="CC822" i="40"/>
  <c r="CD822" i="40" s="1"/>
  <c r="CE822" i="40"/>
  <c r="CF822" i="40" s="1"/>
  <c r="CC823" i="40"/>
  <c r="CD823" i="40" s="1"/>
  <c r="CE823" i="40"/>
  <c r="CF823" i="40" s="1"/>
  <c r="CC824" i="40"/>
  <c r="CD824" i="40" s="1"/>
  <c r="CE824" i="40"/>
  <c r="CF824" i="40" s="1"/>
  <c r="CC825" i="40"/>
  <c r="CD825" i="40" s="1"/>
  <c r="CE825" i="40"/>
  <c r="CF825" i="40" s="1"/>
  <c r="CC826" i="40"/>
  <c r="CD826" i="40" s="1"/>
  <c r="CE826" i="40"/>
  <c r="CF826" i="40" s="1"/>
  <c r="CC827" i="40"/>
  <c r="CD827" i="40" s="1"/>
  <c r="CE827" i="40"/>
  <c r="CF827" i="40" s="1"/>
  <c r="CC828" i="40"/>
  <c r="CD828" i="40" s="1"/>
  <c r="CE828" i="40"/>
  <c r="CF828" i="40" s="1"/>
  <c r="CC829" i="40"/>
  <c r="CD829" i="40" s="1"/>
  <c r="CE829" i="40"/>
  <c r="CF829" i="40" s="1"/>
  <c r="CC830" i="40"/>
  <c r="CD830" i="40" s="1"/>
  <c r="CE830" i="40"/>
  <c r="CF830" i="40" s="1"/>
  <c r="CC831" i="40"/>
  <c r="CD831" i="40" s="1"/>
  <c r="CE831" i="40"/>
  <c r="CF831" i="40" s="1"/>
  <c r="CC832" i="40"/>
  <c r="CD832" i="40" s="1"/>
  <c r="CE832" i="40"/>
  <c r="CF832" i="40" s="1"/>
  <c r="CC833" i="40"/>
  <c r="CD833" i="40" s="1"/>
  <c r="CE833" i="40"/>
  <c r="CF833" i="40" s="1"/>
  <c r="CC834" i="40"/>
  <c r="CD834" i="40" s="1"/>
  <c r="CE834" i="40"/>
  <c r="CF834" i="40" s="1"/>
  <c r="CC835" i="40"/>
  <c r="CD835" i="40" s="1"/>
  <c r="CE835" i="40"/>
  <c r="CF835" i="40" s="1"/>
  <c r="CC836" i="40"/>
  <c r="CD836" i="40" s="1"/>
  <c r="CE836" i="40"/>
  <c r="CF836" i="40" s="1"/>
  <c r="CC837" i="40"/>
  <c r="CD837" i="40" s="1"/>
  <c r="CE837" i="40"/>
  <c r="CF837" i="40" s="1"/>
  <c r="CC838" i="40"/>
  <c r="CD838" i="40" s="1"/>
  <c r="CE838" i="40"/>
  <c r="CF838" i="40" s="1"/>
  <c r="CC839" i="40"/>
  <c r="CD839" i="40" s="1"/>
  <c r="CE839" i="40"/>
  <c r="CF839" i="40" s="1"/>
  <c r="CC840" i="40"/>
  <c r="CD840" i="40" s="1"/>
  <c r="CE840" i="40"/>
  <c r="CF840" i="40" s="1"/>
  <c r="CC841" i="40"/>
  <c r="CD841" i="40" s="1"/>
  <c r="CE841" i="40"/>
  <c r="CF841" i="40" s="1"/>
  <c r="CC842" i="40"/>
  <c r="CD842" i="40" s="1"/>
  <c r="CE842" i="40"/>
  <c r="CF842" i="40" s="1"/>
  <c r="CC843" i="40"/>
  <c r="CD843" i="40" s="1"/>
  <c r="CE843" i="40"/>
  <c r="CF843" i="40" s="1"/>
  <c r="CC844" i="40"/>
  <c r="CD844" i="40" s="1"/>
  <c r="CE844" i="40"/>
  <c r="CF844" i="40" s="1"/>
  <c r="CC845" i="40"/>
  <c r="CD845" i="40" s="1"/>
  <c r="CE845" i="40"/>
  <c r="CF845" i="40" s="1"/>
  <c r="CC846" i="40"/>
  <c r="CD846" i="40" s="1"/>
  <c r="CE846" i="40"/>
  <c r="CF846" i="40" s="1"/>
  <c r="CC847" i="40"/>
  <c r="CD847" i="40" s="1"/>
  <c r="CE847" i="40"/>
  <c r="CF847" i="40" s="1"/>
  <c r="CC848" i="40"/>
  <c r="CD848" i="40" s="1"/>
  <c r="CE848" i="40"/>
  <c r="CF848" i="40" s="1"/>
  <c r="CC849" i="40"/>
  <c r="CD849" i="40" s="1"/>
  <c r="CE849" i="40"/>
  <c r="CF849" i="40" s="1"/>
  <c r="CC850" i="40"/>
  <c r="CD850" i="40" s="1"/>
  <c r="CE850" i="40"/>
  <c r="CF850" i="40" s="1"/>
  <c r="CC851" i="40"/>
  <c r="CD851" i="40" s="1"/>
  <c r="CE851" i="40"/>
  <c r="CF851" i="40" s="1"/>
  <c r="CC852" i="40"/>
  <c r="CD852" i="40" s="1"/>
  <c r="CE852" i="40"/>
  <c r="CF852" i="40" s="1"/>
  <c r="CC853" i="40"/>
  <c r="CD853" i="40" s="1"/>
  <c r="CE853" i="40"/>
  <c r="CF853" i="40" s="1"/>
  <c r="CC854" i="40"/>
  <c r="CD854" i="40" s="1"/>
  <c r="CE854" i="40"/>
  <c r="CF854" i="40" s="1"/>
  <c r="CC855" i="40"/>
  <c r="CD855" i="40" s="1"/>
  <c r="CE855" i="40"/>
  <c r="CF855" i="40" s="1"/>
  <c r="CC856" i="40"/>
  <c r="CD856" i="40" s="1"/>
  <c r="CE856" i="40"/>
  <c r="CF856" i="40" s="1"/>
  <c r="CC857" i="40"/>
  <c r="CD857" i="40" s="1"/>
  <c r="CE857" i="40"/>
  <c r="CF857" i="40" s="1"/>
  <c r="CC858" i="40"/>
  <c r="CD858" i="40" s="1"/>
  <c r="CE858" i="40"/>
  <c r="CF858" i="40" s="1"/>
  <c r="CC859" i="40"/>
  <c r="CD859" i="40" s="1"/>
  <c r="CE859" i="40"/>
  <c r="CF859" i="40" s="1"/>
  <c r="CC860" i="40"/>
  <c r="CD860" i="40" s="1"/>
  <c r="CE860" i="40"/>
  <c r="CF860" i="40" s="1"/>
  <c r="CC861" i="40"/>
  <c r="CD861" i="40" s="1"/>
  <c r="CE861" i="40"/>
  <c r="CF861" i="40" s="1"/>
  <c r="CC862" i="40"/>
  <c r="CD862" i="40" s="1"/>
  <c r="CE862" i="40"/>
  <c r="CF862" i="40" s="1"/>
  <c r="CC863" i="40"/>
  <c r="CD863" i="40" s="1"/>
  <c r="CE863" i="40"/>
  <c r="CF863" i="40" s="1"/>
  <c r="CC864" i="40"/>
  <c r="CD864" i="40" s="1"/>
  <c r="CE864" i="40"/>
  <c r="CF864" i="40" s="1"/>
  <c r="CC865" i="40"/>
  <c r="CD865" i="40" s="1"/>
  <c r="CE865" i="40"/>
  <c r="CF865" i="40" s="1"/>
  <c r="CC866" i="40"/>
  <c r="CD866" i="40" s="1"/>
  <c r="CE866" i="40"/>
  <c r="CF866" i="40" s="1"/>
  <c r="CC867" i="40"/>
  <c r="CD867" i="40" s="1"/>
  <c r="CE867" i="40"/>
  <c r="CF867" i="40" s="1"/>
  <c r="CC868" i="40"/>
  <c r="CD868" i="40" s="1"/>
  <c r="CE868" i="40"/>
  <c r="CF868" i="40" s="1"/>
  <c r="CC869" i="40"/>
  <c r="CD869" i="40" s="1"/>
  <c r="CE869" i="40"/>
  <c r="CF869" i="40" s="1"/>
  <c r="CC870" i="40"/>
  <c r="CD870" i="40" s="1"/>
  <c r="CE870" i="40"/>
  <c r="CF870" i="40" s="1"/>
  <c r="CC871" i="40"/>
  <c r="CD871" i="40" s="1"/>
  <c r="CE871" i="40"/>
  <c r="CF871" i="40" s="1"/>
  <c r="CC872" i="40"/>
  <c r="CD872" i="40" s="1"/>
  <c r="CE872" i="40"/>
  <c r="CF872" i="40" s="1"/>
  <c r="CC873" i="40"/>
  <c r="CD873" i="40" s="1"/>
  <c r="CE873" i="40"/>
  <c r="CF873" i="40" s="1"/>
  <c r="CC874" i="40"/>
  <c r="CD874" i="40" s="1"/>
  <c r="CE874" i="40"/>
  <c r="CF874" i="40" s="1"/>
  <c r="CC875" i="40"/>
  <c r="CD875" i="40" s="1"/>
  <c r="CE875" i="40"/>
  <c r="CF875" i="40" s="1"/>
  <c r="CC876" i="40"/>
  <c r="CD876" i="40" s="1"/>
  <c r="CE876" i="40"/>
  <c r="CF876" i="40" s="1"/>
  <c r="CC877" i="40"/>
  <c r="CD877" i="40" s="1"/>
  <c r="CE877" i="40"/>
  <c r="CF877" i="40" s="1"/>
  <c r="CC878" i="40"/>
  <c r="CD878" i="40" s="1"/>
  <c r="CE878" i="40"/>
  <c r="CF878" i="40" s="1"/>
  <c r="CC879" i="40"/>
  <c r="CD879" i="40" s="1"/>
  <c r="CE879" i="40"/>
  <c r="CF879" i="40" s="1"/>
  <c r="CC880" i="40"/>
  <c r="CD880" i="40" s="1"/>
  <c r="CE880" i="40"/>
  <c r="CF880" i="40" s="1"/>
  <c r="CC881" i="40"/>
  <c r="CD881" i="40" s="1"/>
  <c r="CE881" i="40"/>
  <c r="CF881" i="40" s="1"/>
  <c r="CC882" i="40"/>
  <c r="CD882" i="40" s="1"/>
  <c r="CE882" i="40"/>
  <c r="CF882" i="40" s="1"/>
  <c r="CC883" i="40"/>
  <c r="CD883" i="40" s="1"/>
  <c r="CE883" i="40"/>
  <c r="CF883" i="40" s="1"/>
  <c r="CC884" i="40"/>
  <c r="CD884" i="40" s="1"/>
  <c r="CE884" i="40"/>
  <c r="CF884" i="40" s="1"/>
  <c r="CC885" i="40"/>
  <c r="CD885" i="40" s="1"/>
  <c r="CE885" i="40"/>
  <c r="CF885" i="40" s="1"/>
  <c r="CC886" i="40"/>
  <c r="CD886" i="40" s="1"/>
  <c r="CE886" i="40"/>
  <c r="CF886" i="40" s="1"/>
  <c r="CC887" i="40"/>
  <c r="CD887" i="40" s="1"/>
  <c r="CE887" i="40"/>
  <c r="CF887" i="40" s="1"/>
  <c r="CC888" i="40"/>
  <c r="CD888" i="40" s="1"/>
  <c r="CE888" i="40"/>
  <c r="CF888" i="40" s="1"/>
  <c r="CC889" i="40"/>
  <c r="CD889" i="40" s="1"/>
  <c r="CE889" i="40"/>
  <c r="CF889" i="40" s="1"/>
  <c r="CC890" i="40"/>
  <c r="CD890" i="40" s="1"/>
  <c r="CE890" i="40"/>
  <c r="CF890" i="40" s="1"/>
  <c r="CC891" i="40"/>
  <c r="CD891" i="40" s="1"/>
  <c r="CE891" i="40"/>
  <c r="CF891" i="40" s="1"/>
  <c r="CC892" i="40"/>
  <c r="CD892" i="40" s="1"/>
  <c r="CE892" i="40"/>
  <c r="CF892" i="40" s="1"/>
  <c r="CC893" i="40"/>
  <c r="CD893" i="40" s="1"/>
  <c r="CE893" i="40"/>
  <c r="CF893" i="40" s="1"/>
  <c r="CC894" i="40"/>
  <c r="CD894" i="40" s="1"/>
  <c r="CE894" i="40"/>
  <c r="CF894" i="40" s="1"/>
  <c r="CC895" i="40"/>
  <c r="CD895" i="40" s="1"/>
  <c r="CE895" i="40"/>
  <c r="CF895" i="40" s="1"/>
  <c r="CC896" i="40"/>
  <c r="CD896" i="40" s="1"/>
  <c r="CE896" i="40"/>
  <c r="CF896" i="40" s="1"/>
  <c r="CC897" i="40"/>
  <c r="CD897" i="40" s="1"/>
  <c r="CE897" i="40"/>
  <c r="CF897" i="40" s="1"/>
  <c r="CC898" i="40"/>
  <c r="CD898" i="40" s="1"/>
  <c r="CE898" i="40"/>
  <c r="CF898" i="40" s="1"/>
  <c r="CC899" i="40"/>
  <c r="CD899" i="40" s="1"/>
  <c r="CE899" i="40"/>
  <c r="CF899" i="40" s="1"/>
  <c r="CC900" i="40"/>
  <c r="CD900" i="40" s="1"/>
  <c r="CE900" i="40"/>
  <c r="CF900" i="40" s="1"/>
  <c r="CC901" i="40"/>
  <c r="CD901" i="40" s="1"/>
  <c r="CE901" i="40"/>
  <c r="CF901" i="40" s="1"/>
  <c r="CC902" i="40"/>
  <c r="CD902" i="40" s="1"/>
  <c r="CE902" i="40"/>
  <c r="CF902" i="40" s="1"/>
  <c r="CC903" i="40"/>
  <c r="CD903" i="40" s="1"/>
  <c r="CE903" i="40"/>
  <c r="CF903" i="40" s="1"/>
  <c r="CC904" i="40"/>
  <c r="CD904" i="40" s="1"/>
  <c r="CE904" i="40"/>
  <c r="CF904" i="40" s="1"/>
  <c r="CC905" i="40"/>
  <c r="CD905" i="40" s="1"/>
  <c r="CE905" i="40"/>
  <c r="CF905" i="40" s="1"/>
  <c r="CC906" i="40"/>
  <c r="CD906" i="40" s="1"/>
  <c r="CE906" i="40"/>
  <c r="CF906" i="40" s="1"/>
  <c r="CC907" i="40"/>
  <c r="CD907" i="40" s="1"/>
  <c r="CE907" i="40"/>
  <c r="CF907" i="40" s="1"/>
  <c r="CC908" i="40"/>
  <c r="CD908" i="40" s="1"/>
  <c r="CE908" i="40"/>
  <c r="CF908" i="40" s="1"/>
  <c r="CC909" i="40"/>
  <c r="CD909" i="40" s="1"/>
  <c r="CE909" i="40"/>
  <c r="CF909" i="40" s="1"/>
  <c r="CC910" i="40"/>
  <c r="CD910" i="40" s="1"/>
  <c r="CE910" i="40"/>
  <c r="CF910" i="40" s="1"/>
  <c r="CC911" i="40"/>
  <c r="CD911" i="40" s="1"/>
  <c r="CE911" i="40"/>
  <c r="CF911" i="40" s="1"/>
  <c r="CC912" i="40"/>
  <c r="CD912" i="40" s="1"/>
  <c r="CE912" i="40"/>
  <c r="CF912" i="40" s="1"/>
  <c r="CC913" i="40"/>
  <c r="CD913" i="40" s="1"/>
  <c r="CE913" i="40"/>
  <c r="CF913" i="40" s="1"/>
  <c r="CC914" i="40"/>
  <c r="CD914" i="40" s="1"/>
  <c r="CE914" i="40"/>
  <c r="CF914" i="40" s="1"/>
  <c r="CC915" i="40"/>
  <c r="CD915" i="40" s="1"/>
  <c r="CE915" i="40"/>
  <c r="CF915" i="40" s="1"/>
  <c r="CC916" i="40"/>
  <c r="CD916" i="40" s="1"/>
  <c r="CE916" i="40"/>
  <c r="CF916" i="40" s="1"/>
  <c r="CC917" i="40"/>
  <c r="CD917" i="40" s="1"/>
  <c r="CE917" i="40"/>
  <c r="CF917" i="40" s="1"/>
  <c r="CC918" i="40"/>
  <c r="CD918" i="40" s="1"/>
  <c r="CE918" i="40"/>
  <c r="CF918" i="40" s="1"/>
  <c r="CC919" i="40"/>
  <c r="CD919" i="40" s="1"/>
  <c r="DG919" i="40" s="1"/>
  <c r="CE919" i="40"/>
  <c r="CF919" i="40" s="1"/>
  <c r="DH919" i="40" s="1"/>
  <c r="CC920" i="40"/>
  <c r="CD920" i="40" s="1"/>
  <c r="DG920" i="40" s="1"/>
  <c r="CE920" i="40"/>
  <c r="CF920" i="40" s="1"/>
  <c r="DH920" i="40" s="1"/>
  <c r="CC921" i="40"/>
  <c r="CD921" i="40" s="1"/>
  <c r="CE921" i="40"/>
  <c r="CF921" i="40" s="1"/>
  <c r="CC922" i="40"/>
  <c r="CD922" i="40" s="1"/>
  <c r="CE922" i="40"/>
  <c r="CF922" i="40" s="1"/>
  <c r="CC923" i="40"/>
  <c r="CD923" i="40" s="1"/>
  <c r="CE923" i="40"/>
  <c r="CF923" i="40" s="1"/>
  <c r="CC924" i="40"/>
  <c r="CD924" i="40" s="1"/>
  <c r="CE924" i="40"/>
  <c r="CF924" i="40" s="1"/>
  <c r="CC925" i="40"/>
  <c r="CD925" i="40" s="1"/>
  <c r="CE925" i="40"/>
  <c r="CF925" i="40" s="1"/>
  <c r="CC926" i="40"/>
  <c r="CD926" i="40" s="1"/>
  <c r="CE926" i="40"/>
  <c r="CF926" i="40" s="1"/>
  <c r="CC927" i="40"/>
  <c r="CD927" i="40" s="1"/>
  <c r="CE927" i="40"/>
  <c r="CF927" i="40" s="1"/>
  <c r="CC928" i="40"/>
  <c r="CD928" i="40" s="1"/>
  <c r="CE928" i="40"/>
  <c r="CF928" i="40" s="1"/>
  <c r="CC929" i="40"/>
  <c r="CD929" i="40" s="1"/>
  <c r="CE929" i="40"/>
  <c r="CF929" i="40" s="1"/>
  <c r="CC930" i="40"/>
  <c r="CD930" i="40" s="1"/>
  <c r="CE930" i="40"/>
  <c r="CF930" i="40" s="1"/>
  <c r="CC931" i="40"/>
  <c r="CD931" i="40" s="1"/>
  <c r="CE931" i="40"/>
  <c r="CF931" i="40" s="1"/>
  <c r="CC932" i="40"/>
  <c r="CD932" i="40" s="1"/>
  <c r="CE932" i="40"/>
  <c r="CF932" i="40" s="1"/>
  <c r="CC933" i="40"/>
  <c r="CD933" i="40" s="1"/>
  <c r="CE933" i="40"/>
  <c r="CF933" i="40" s="1"/>
  <c r="CC934" i="40"/>
  <c r="CD934" i="40" s="1"/>
  <c r="CE934" i="40"/>
  <c r="CF934" i="40" s="1"/>
  <c r="CC935" i="40"/>
  <c r="CD935" i="40" s="1"/>
  <c r="CE935" i="40"/>
  <c r="CF935" i="40" s="1"/>
  <c r="CC936" i="40"/>
  <c r="CD936" i="40" s="1"/>
  <c r="CE936" i="40"/>
  <c r="CF936" i="40" s="1"/>
  <c r="CC937" i="40"/>
  <c r="CD937" i="40" s="1"/>
  <c r="CE937" i="40"/>
  <c r="CF937" i="40" s="1"/>
  <c r="CC938" i="40"/>
  <c r="CD938" i="40" s="1"/>
  <c r="CE938" i="40"/>
  <c r="CF938" i="40" s="1"/>
  <c r="CC939" i="40"/>
  <c r="CD939" i="40" s="1"/>
  <c r="CE939" i="40"/>
  <c r="CF939" i="40" s="1"/>
  <c r="CC940" i="40"/>
  <c r="CD940" i="40" s="1"/>
  <c r="CE940" i="40"/>
  <c r="CF940" i="40" s="1"/>
  <c r="CC941" i="40"/>
  <c r="CD941" i="40" s="1"/>
  <c r="CE941" i="40"/>
  <c r="CF941" i="40" s="1"/>
  <c r="CC942" i="40"/>
  <c r="CD942" i="40" s="1"/>
  <c r="CE942" i="40"/>
  <c r="CF942" i="40" s="1"/>
  <c r="CC943" i="40"/>
  <c r="CD943" i="40" s="1"/>
  <c r="CE943" i="40"/>
  <c r="CF943" i="40" s="1"/>
  <c r="CC944" i="40"/>
  <c r="CD944" i="40" s="1"/>
  <c r="CE944" i="40"/>
  <c r="CF944" i="40" s="1"/>
  <c r="CC945" i="40"/>
  <c r="CD945" i="40" s="1"/>
  <c r="CE945" i="40"/>
  <c r="CF945" i="40" s="1"/>
  <c r="CC946" i="40"/>
  <c r="CD946" i="40" s="1"/>
  <c r="CE946" i="40"/>
  <c r="CF946" i="40" s="1"/>
  <c r="CC947" i="40"/>
  <c r="CD947" i="40" s="1"/>
  <c r="CE947" i="40"/>
  <c r="CF947" i="40" s="1"/>
  <c r="CC948" i="40"/>
  <c r="CD948" i="40" s="1"/>
  <c r="CE948" i="40"/>
  <c r="CF948" i="40" s="1"/>
  <c r="CC949" i="40"/>
  <c r="CD949" i="40" s="1"/>
  <c r="CE949" i="40"/>
  <c r="CF949" i="40" s="1"/>
  <c r="CC950" i="40"/>
  <c r="CD950" i="40" s="1"/>
  <c r="CE950" i="40"/>
  <c r="CF950" i="40" s="1"/>
  <c r="CC951" i="40"/>
  <c r="CD951" i="40" s="1"/>
  <c r="CE951" i="40"/>
  <c r="CF951" i="40" s="1"/>
  <c r="CC952" i="40"/>
  <c r="CD952" i="40" s="1"/>
  <c r="CE952" i="40"/>
  <c r="CF952" i="40" s="1"/>
  <c r="CC953" i="40"/>
  <c r="CD953" i="40" s="1"/>
  <c r="CE953" i="40"/>
  <c r="CF953" i="40" s="1"/>
  <c r="CC954" i="40"/>
  <c r="CD954" i="40" s="1"/>
  <c r="CE954" i="40"/>
  <c r="CF954" i="40" s="1"/>
  <c r="CC955" i="40"/>
  <c r="CD955" i="40" s="1"/>
  <c r="CE955" i="40"/>
  <c r="CF955" i="40" s="1"/>
  <c r="CC956" i="40"/>
  <c r="CD956" i="40" s="1"/>
  <c r="CE956" i="40"/>
  <c r="CF956" i="40" s="1"/>
  <c r="CC957" i="40"/>
  <c r="CD957" i="40" s="1"/>
  <c r="CE957" i="40"/>
  <c r="CF957" i="40" s="1"/>
  <c r="CC958" i="40"/>
  <c r="CD958" i="40" s="1"/>
  <c r="CE958" i="40"/>
  <c r="CF958" i="40" s="1"/>
  <c r="CC959" i="40"/>
  <c r="CD959" i="40" s="1"/>
  <c r="CE959" i="40"/>
  <c r="CF959" i="40" s="1"/>
  <c r="CC960" i="40"/>
  <c r="CD960" i="40" s="1"/>
  <c r="CE960" i="40"/>
  <c r="CF960" i="40" s="1"/>
  <c r="CC961" i="40"/>
  <c r="CD961" i="40" s="1"/>
  <c r="CE961" i="40"/>
  <c r="CF961" i="40" s="1"/>
  <c r="CC962" i="40"/>
  <c r="CD962" i="40" s="1"/>
  <c r="CE962" i="40"/>
  <c r="CF962" i="40" s="1"/>
  <c r="CC963" i="40"/>
  <c r="CD963" i="40" s="1"/>
  <c r="CE963" i="40"/>
  <c r="CF963" i="40" s="1"/>
  <c r="CC964" i="40"/>
  <c r="CD964" i="40" s="1"/>
  <c r="CE964" i="40"/>
  <c r="CF964" i="40" s="1"/>
  <c r="CC965" i="40"/>
  <c r="CD965" i="40" s="1"/>
  <c r="CE965" i="40"/>
  <c r="CF965" i="40" s="1"/>
  <c r="CC966" i="40"/>
  <c r="CD966" i="40" s="1"/>
  <c r="CE966" i="40"/>
  <c r="CF966" i="40" s="1"/>
  <c r="CC967" i="40"/>
  <c r="CD967" i="40" s="1"/>
  <c r="CE967" i="40"/>
  <c r="CF967" i="40" s="1"/>
  <c r="CC968" i="40"/>
  <c r="CD968" i="40" s="1"/>
  <c r="CE968" i="40"/>
  <c r="CF968" i="40" s="1"/>
  <c r="CC969" i="40"/>
  <c r="CD969" i="40" s="1"/>
  <c r="CE969" i="40"/>
  <c r="CF969" i="40" s="1"/>
  <c r="CC970" i="40"/>
  <c r="CD970" i="40" s="1"/>
  <c r="CE970" i="40"/>
  <c r="CF970" i="40" s="1"/>
  <c r="CC971" i="40"/>
  <c r="CD971" i="40" s="1"/>
  <c r="CE971" i="40"/>
  <c r="CF971" i="40" s="1"/>
  <c r="CC972" i="40"/>
  <c r="CD972" i="40" s="1"/>
  <c r="CE972" i="40"/>
  <c r="CF972" i="40" s="1"/>
  <c r="CC973" i="40"/>
  <c r="CD973" i="40" s="1"/>
  <c r="CE973" i="40"/>
  <c r="CF973" i="40" s="1"/>
  <c r="CC974" i="40"/>
  <c r="CD974" i="40" s="1"/>
  <c r="CE974" i="40"/>
  <c r="CF974" i="40" s="1"/>
  <c r="CC975" i="40"/>
  <c r="CD975" i="40" s="1"/>
  <c r="CE975" i="40"/>
  <c r="CF975" i="40" s="1"/>
  <c r="CC976" i="40"/>
  <c r="CD976" i="40" s="1"/>
  <c r="CE976" i="40"/>
  <c r="CF976" i="40" s="1"/>
  <c r="CC977" i="40"/>
  <c r="CD977" i="40" s="1"/>
  <c r="CE977" i="40"/>
  <c r="CF977" i="40" s="1"/>
  <c r="CC978" i="40"/>
  <c r="CD978" i="40" s="1"/>
  <c r="CE978" i="40"/>
  <c r="CF978" i="40" s="1"/>
  <c r="CC979" i="40"/>
  <c r="CD979" i="40" s="1"/>
  <c r="CE979" i="40"/>
  <c r="CF979" i="40" s="1"/>
  <c r="CC980" i="40"/>
  <c r="CD980" i="40" s="1"/>
  <c r="CE980" i="40"/>
  <c r="CF980" i="40" s="1"/>
  <c r="CC981" i="40"/>
  <c r="CD981" i="40" s="1"/>
  <c r="CE981" i="40"/>
  <c r="CF981" i="40" s="1"/>
  <c r="CC982" i="40"/>
  <c r="CD982" i="40" s="1"/>
  <c r="CE982" i="40"/>
  <c r="CF982" i="40" s="1"/>
  <c r="CC983" i="40"/>
  <c r="CD983" i="40" s="1"/>
  <c r="CE983" i="40"/>
  <c r="CF983" i="40" s="1"/>
  <c r="CC984" i="40"/>
  <c r="CD984" i="40" s="1"/>
  <c r="CE984" i="40"/>
  <c r="CF984" i="40" s="1"/>
  <c r="CC985" i="40"/>
  <c r="CD985" i="40" s="1"/>
  <c r="CE985" i="40"/>
  <c r="CF985" i="40" s="1"/>
  <c r="CC986" i="40"/>
  <c r="CD986" i="40" s="1"/>
  <c r="CE986" i="40"/>
  <c r="CF986" i="40" s="1"/>
  <c r="CC987" i="40"/>
  <c r="CD987" i="40" s="1"/>
  <c r="CE987" i="40"/>
  <c r="CF987" i="40" s="1"/>
  <c r="CC988" i="40"/>
  <c r="CD988" i="40" s="1"/>
  <c r="CE988" i="40"/>
  <c r="CF988" i="40" s="1"/>
  <c r="CC989" i="40"/>
  <c r="CD989" i="40" s="1"/>
  <c r="CE989" i="40"/>
  <c r="CF989" i="40" s="1"/>
  <c r="CC990" i="40"/>
  <c r="CD990" i="40" s="1"/>
  <c r="CE990" i="40"/>
  <c r="CF990" i="40" s="1"/>
  <c r="CC991" i="40"/>
  <c r="CD991" i="40" s="1"/>
  <c r="CE991" i="40"/>
  <c r="CF991" i="40" s="1"/>
  <c r="CC992" i="40"/>
  <c r="CD992" i="40" s="1"/>
  <c r="CE992" i="40"/>
  <c r="CF992" i="40" s="1"/>
  <c r="CC993" i="40"/>
  <c r="CD993" i="40" s="1"/>
  <c r="CE993" i="40"/>
  <c r="CF993" i="40" s="1"/>
  <c r="CC994" i="40"/>
  <c r="CD994" i="40" s="1"/>
  <c r="CE994" i="40"/>
  <c r="CF994" i="40" s="1"/>
  <c r="CC995" i="40"/>
  <c r="CD995" i="40" s="1"/>
  <c r="CE995" i="40"/>
  <c r="CF995" i="40" s="1"/>
  <c r="CC996" i="40"/>
  <c r="CD996" i="40" s="1"/>
  <c r="CE996" i="40"/>
  <c r="CF996" i="40" s="1"/>
  <c r="CC997" i="40"/>
  <c r="CD997" i="40" s="1"/>
  <c r="CE997" i="40"/>
  <c r="CF997" i="40" s="1"/>
  <c r="CC998" i="40"/>
  <c r="CD998" i="40" s="1"/>
  <c r="CE998" i="40"/>
  <c r="CF998" i="40" s="1"/>
  <c r="CC999" i="40"/>
  <c r="CD999" i="40" s="1"/>
  <c r="CE999" i="40"/>
  <c r="CF999" i="40" s="1"/>
  <c r="CC1000" i="40"/>
  <c r="CD1000" i="40" s="1"/>
  <c r="CE1000" i="40"/>
  <c r="CF1000" i="40" s="1"/>
  <c r="CC1001" i="40"/>
  <c r="CD1001" i="40" s="1"/>
  <c r="CE1001" i="40"/>
  <c r="CF1001" i="40" s="1"/>
  <c r="CC1002" i="40"/>
  <c r="CD1002" i="40" s="1"/>
  <c r="CE1002" i="40"/>
  <c r="CF1002" i="40" s="1"/>
  <c r="CC1003" i="40"/>
  <c r="CD1003" i="40" s="1"/>
  <c r="CE1003" i="40"/>
  <c r="CF1003" i="40" s="1"/>
  <c r="CC1004" i="40"/>
  <c r="CD1004" i="40" s="1"/>
  <c r="CE1004" i="40"/>
  <c r="CF1004" i="40" s="1"/>
  <c r="CC1005" i="40"/>
  <c r="CD1005" i="40" s="1"/>
  <c r="CE1005" i="40"/>
  <c r="CF1005" i="40" s="1"/>
  <c r="CC1006" i="40"/>
  <c r="CD1006" i="40" s="1"/>
  <c r="CE1006" i="40"/>
  <c r="CF1006" i="40" s="1"/>
  <c r="CC1007" i="40"/>
  <c r="CD1007" i="40" s="1"/>
  <c r="CE1007" i="40"/>
  <c r="CF1007" i="40" s="1"/>
  <c r="CC1008" i="40"/>
  <c r="CD1008" i="40" s="1"/>
  <c r="CE1008" i="40"/>
  <c r="CF1008" i="40" s="1"/>
  <c r="CC1009" i="40"/>
  <c r="CD1009" i="40" s="1"/>
  <c r="CE1009" i="40"/>
  <c r="CF1009" i="40" s="1"/>
  <c r="CC1010" i="40"/>
  <c r="CD1010" i="40" s="1"/>
  <c r="CE1010" i="40"/>
  <c r="CF1010" i="40" s="1"/>
  <c r="CC1011" i="40"/>
  <c r="CD1011" i="40" s="1"/>
  <c r="CE1011" i="40"/>
  <c r="CF1011" i="40" s="1"/>
  <c r="CC1012" i="40"/>
  <c r="CD1012" i="40" s="1"/>
  <c r="CE1012" i="40"/>
  <c r="CF1012" i="40" s="1"/>
  <c r="CC1013" i="40"/>
  <c r="CD1013" i="40" s="1"/>
  <c r="CE1013" i="40"/>
  <c r="CF1013" i="40" s="1"/>
  <c r="CC1014" i="40"/>
  <c r="CD1014" i="40" s="1"/>
  <c r="CE1014" i="40"/>
  <c r="CF1014" i="40" s="1"/>
  <c r="CC1015" i="40"/>
  <c r="CD1015" i="40" s="1"/>
  <c r="CE1015" i="40"/>
  <c r="CF1015" i="40" s="1"/>
  <c r="CC1016" i="40"/>
  <c r="CD1016" i="40" s="1"/>
  <c r="CE1016" i="40"/>
  <c r="CF1016" i="40" s="1"/>
  <c r="CC1017" i="40"/>
  <c r="CD1017" i="40" s="1"/>
  <c r="CE1017" i="40"/>
  <c r="CF1017" i="40" s="1"/>
  <c r="CC1018" i="40"/>
  <c r="CD1018" i="40" s="1"/>
  <c r="CE1018" i="40"/>
  <c r="CF1018" i="40" s="1"/>
  <c r="CC1019" i="40"/>
  <c r="CD1019" i="40" s="1"/>
  <c r="CE1019" i="40"/>
  <c r="CF1019" i="40" s="1"/>
  <c r="CC1020" i="40"/>
  <c r="CD1020" i="40" s="1"/>
  <c r="CE1020" i="40"/>
  <c r="CF1020" i="40" s="1"/>
  <c r="CC1021" i="40"/>
  <c r="CD1021" i="40" s="1"/>
  <c r="CE1021" i="40"/>
  <c r="CF1021" i="40" s="1"/>
  <c r="CC1022" i="40"/>
  <c r="CD1022" i="40" s="1"/>
  <c r="CE1022" i="40"/>
  <c r="CF1022" i="40" s="1"/>
  <c r="CC1023" i="40"/>
  <c r="CD1023" i="40" s="1"/>
  <c r="CE1023" i="40"/>
  <c r="CF1023" i="40" s="1"/>
  <c r="CC1024" i="40"/>
  <c r="CD1024" i="40" s="1"/>
  <c r="CE1024" i="40"/>
  <c r="CF1024" i="40" s="1"/>
  <c r="CC1025" i="40"/>
  <c r="CD1025" i="40" s="1"/>
  <c r="CE1025" i="40"/>
  <c r="CF1025" i="40" s="1"/>
  <c r="CC1026" i="40"/>
  <c r="CD1026" i="40" s="1"/>
  <c r="CE1026" i="40"/>
  <c r="CF1026" i="40" s="1"/>
  <c r="CC1027" i="40"/>
  <c r="CD1027" i="40" s="1"/>
  <c r="CE1027" i="40"/>
  <c r="CF1027" i="40" s="1"/>
  <c r="CC1028" i="40"/>
  <c r="CD1028" i="40" s="1"/>
  <c r="CE1028" i="40"/>
  <c r="CF1028" i="40" s="1"/>
  <c r="CC1029" i="40"/>
  <c r="CD1029" i="40" s="1"/>
  <c r="CE1029" i="40"/>
  <c r="CF1029" i="40" s="1"/>
  <c r="CC1030" i="40"/>
  <c r="CD1030" i="40" s="1"/>
  <c r="CE1030" i="40"/>
  <c r="CF1030" i="40" s="1"/>
  <c r="CC1031" i="40"/>
  <c r="CD1031" i="40" s="1"/>
  <c r="CE1031" i="40"/>
  <c r="CF1031" i="40" s="1"/>
  <c r="CC1032" i="40"/>
  <c r="CD1032" i="40" s="1"/>
  <c r="CE1032" i="40"/>
  <c r="CF1032" i="40" s="1"/>
  <c r="CC1033" i="40"/>
  <c r="CD1033" i="40" s="1"/>
  <c r="CE1033" i="40"/>
  <c r="CF1033" i="40" s="1"/>
  <c r="CC1034" i="40"/>
  <c r="CD1034" i="40" s="1"/>
  <c r="CE1034" i="40"/>
  <c r="CF1034" i="40" s="1"/>
  <c r="CC1035" i="40"/>
  <c r="CD1035" i="40" s="1"/>
  <c r="CE1035" i="40"/>
  <c r="CF1035" i="40" s="1"/>
  <c r="CC1036" i="40"/>
  <c r="CD1036" i="40" s="1"/>
  <c r="CE1036" i="40"/>
  <c r="CF1036" i="40" s="1"/>
  <c r="CC1037" i="40"/>
  <c r="CD1037" i="40" s="1"/>
  <c r="CE1037" i="40"/>
  <c r="CF1037" i="40" s="1"/>
  <c r="CC1038" i="40"/>
  <c r="CD1038" i="40" s="1"/>
  <c r="CE1038" i="40"/>
  <c r="CF1038" i="40" s="1"/>
  <c r="CC1039" i="40"/>
  <c r="CD1039" i="40" s="1"/>
  <c r="CE1039" i="40"/>
  <c r="CF1039" i="40" s="1"/>
  <c r="CC1040" i="40"/>
  <c r="CD1040" i="40" s="1"/>
  <c r="CE1040" i="40"/>
  <c r="CF1040" i="40" s="1"/>
  <c r="CC1041" i="40"/>
  <c r="CD1041" i="40" s="1"/>
  <c r="CE1041" i="40"/>
  <c r="CF1041" i="40" s="1"/>
  <c r="CC1042" i="40"/>
  <c r="CD1042" i="40" s="1"/>
  <c r="CE1042" i="40"/>
  <c r="CF1042" i="40" s="1"/>
  <c r="CC1043" i="40"/>
  <c r="CD1043" i="40" s="1"/>
  <c r="CE1043" i="40"/>
  <c r="CF1043" i="40" s="1"/>
  <c r="CC1044" i="40"/>
  <c r="CD1044" i="40" s="1"/>
  <c r="CE1044" i="40"/>
  <c r="CF1044" i="40" s="1"/>
  <c r="CC1045" i="40"/>
  <c r="CD1045" i="40" s="1"/>
  <c r="CE1045" i="40"/>
  <c r="CF1045" i="40" s="1"/>
  <c r="CC1046" i="40"/>
  <c r="CD1046" i="40" s="1"/>
  <c r="CE1046" i="40"/>
  <c r="CF1046" i="40" s="1"/>
  <c r="CC1047" i="40"/>
  <c r="CD1047" i="40" s="1"/>
  <c r="CE1047" i="40"/>
  <c r="CF1047" i="40" s="1"/>
  <c r="CC1048" i="40"/>
  <c r="CD1048" i="40" s="1"/>
  <c r="CE1048" i="40"/>
  <c r="CF1048" i="40" s="1"/>
  <c r="CC1049" i="40"/>
  <c r="CD1049" i="40" s="1"/>
  <c r="CE1049" i="40"/>
  <c r="CF1049" i="40" s="1"/>
  <c r="CC1050" i="40"/>
  <c r="CD1050" i="40" s="1"/>
  <c r="CE1050" i="40"/>
  <c r="CF1050" i="40" s="1"/>
  <c r="CC1051" i="40"/>
  <c r="CD1051" i="40" s="1"/>
  <c r="CE1051" i="40"/>
  <c r="CF1051" i="40" s="1"/>
  <c r="CC1052" i="40"/>
  <c r="CD1052" i="40" s="1"/>
  <c r="CE1052" i="40"/>
  <c r="CF1052" i="40" s="1"/>
  <c r="CC1053" i="40"/>
  <c r="CD1053" i="40" s="1"/>
  <c r="CE1053" i="40"/>
  <c r="CF1053" i="40" s="1"/>
  <c r="CC1054" i="40"/>
  <c r="CD1054" i="40" s="1"/>
  <c r="CE1054" i="40"/>
  <c r="CF1054" i="40" s="1"/>
  <c r="CC1055" i="40"/>
  <c r="CD1055" i="40" s="1"/>
  <c r="CE1055" i="40"/>
  <c r="CF1055" i="40" s="1"/>
  <c r="CC1056" i="40"/>
  <c r="CD1056" i="40" s="1"/>
  <c r="CE1056" i="40"/>
  <c r="CF1056" i="40" s="1"/>
  <c r="CC1057" i="40"/>
  <c r="CD1057" i="40" s="1"/>
  <c r="CE1057" i="40"/>
  <c r="CF1057" i="40" s="1"/>
  <c r="CC1058" i="40"/>
  <c r="CD1058" i="40" s="1"/>
  <c r="CE1058" i="40"/>
  <c r="CF1058" i="40" s="1"/>
  <c r="CC1059" i="40"/>
  <c r="CD1059" i="40" s="1"/>
  <c r="CE1059" i="40"/>
  <c r="CF1059" i="40" s="1"/>
  <c r="CC1060" i="40"/>
  <c r="CD1060" i="40" s="1"/>
  <c r="CE1060" i="40"/>
  <c r="CF1060" i="40" s="1"/>
  <c r="CC1061" i="40"/>
  <c r="CD1061" i="40" s="1"/>
  <c r="CE1061" i="40"/>
  <c r="CF1061" i="40" s="1"/>
  <c r="CC1062" i="40"/>
  <c r="CD1062" i="40" s="1"/>
  <c r="CE1062" i="40"/>
  <c r="CF1062" i="40" s="1"/>
  <c r="CC1063" i="40"/>
  <c r="CD1063" i="40" s="1"/>
  <c r="CE1063" i="40"/>
  <c r="CF1063" i="40" s="1"/>
  <c r="CC1064" i="40"/>
  <c r="CD1064" i="40" s="1"/>
  <c r="CE1064" i="40"/>
  <c r="CF1064" i="40" s="1"/>
  <c r="CC1065" i="40"/>
  <c r="CD1065" i="40" s="1"/>
  <c r="CE1065" i="40"/>
  <c r="CF1065" i="40" s="1"/>
  <c r="CC1066" i="40"/>
  <c r="CD1066" i="40" s="1"/>
  <c r="CE1066" i="40"/>
  <c r="CF1066" i="40" s="1"/>
  <c r="CC1067" i="40"/>
  <c r="CD1067" i="40" s="1"/>
  <c r="CE1067" i="40"/>
  <c r="CF1067" i="40" s="1"/>
  <c r="CC1068" i="40"/>
  <c r="CD1068" i="40" s="1"/>
  <c r="CE1068" i="40"/>
  <c r="CF1068" i="40" s="1"/>
  <c r="CC1069" i="40"/>
  <c r="CD1069" i="40" s="1"/>
  <c r="CE1069" i="40"/>
  <c r="CF1069" i="40" s="1"/>
  <c r="CC1070" i="40"/>
  <c r="CD1070" i="40" s="1"/>
  <c r="CE1070" i="40"/>
  <c r="CF1070" i="40" s="1"/>
  <c r="CC1071" i="40"/>
  <c r="CD1071" i="40" s="1"/>
  <c r="CE1071" i="40"/>
  <c r="CF1071" i="40" s="1"/>
  <c r="CC1072" i="40"/>
  <c r="CD1072" i="40" s="1"/>
  <c r="CE1072" i="40"/>
  <c r="CF1072" i="40" s="1"/>
  <c r="CC1073" i="40"/>
  <c r="CD1073" i="40" s="1"/>
  <c r="CE1073" i="40"/>
  <c r="CF1073" i="40" s="1"/>
  <c r="CC1074" i="40"/>
  <c r="CD1074" i="40" s="1"/>
  <c r="CE1074" i="40"/>
  <c r="CF1074" i="40" s="1"/>
  <c r="CC1075" i="40"/>
  <c r="CD1075" i="40" s="1"/>
  <c r="CE1075" i="40"/>
  <c r="CF1075" i="40" s="1"/>
  <c r="CC1076" i="40"/>
  <c r="CD1076" i="40" s="1"/>
  <c r="CE1076" i="40"/>
  <c r="CF1076" i="40" s="1"/>
  <c r="CC1077" i="40"/>
  <c r="CD1077" i="40" s="1"/>
  <c r="CE1077" i="40"/>
  <c r="CF1077" i="40" s="1"/>
  <c r="CC1078" i="40"/>
  <c r="CD1078" i="40" s="1"/>
  <c r="CE1078" i="40"/>
  <c r="CF1078" i="40" s="1"/>
  <c r="CC1079" i="40"/>
  <c r="CD1079" i="40" s="1"/>
  <c r="CE1079" i="40"/>
  <c r="CF1079" i="40" s="1"/>
  <c r="CC1080" i="40"/>
  <c r="CD1080" i="40" s="1"/>
  <c r="CE1080" i="40"/>
  <c r="CF1080" i="40" s="1"/>
  <c r="CC1081" i="40"/>
  <c r="CD1081" i="40" s="1"/>
  <c r="CE1081" i="40"/>
  <c r="CF1081" i="40" s="1"/>
  <c r="CC1082" i="40"/>
  <c r="CD1082" i="40" s="1"/>
  <c r="CE1082" i="40"/>
  <c r="CF1082" i="40" s="1"/>
  <c r="CC1083" i="40"/>
  <c r="CD1083" i="40" s="1"/>
  <c r="CE1083" i="40"/>
  <c r="CF1083" i="40" s="1"/>
  <c r="CC1084" i="40"/>
  <c r="CD1084" i="40" s="1"/>
  <c r="CE1084" i="40"/>
  <c r="CF1084" i="40" s="1"/>
  <c r="CC1085" i="40"/>
  <c r="CD1085" i="40" s="1"/>
  <c r="CE1085" i="40"/>
  <c r="CF1085" i="40" s="1"/>
  <c r="CC1086" i="40"/>
  <c r="CD1086" i="40" s="1"/>
  <c r="CE1086" i="40"/>
  <c r="CF1086" i="40" s="1"/>
  <c r="CC1087" i="40"/>
  <c r="CD1087" i="40" s="1"/>
  <c r="CE1087" i="40"/>
  <c r="CF1087" i="40" s="1"/>
  <c r="CC1088" i="40"/>
  <c r="CD1088" i="40" s="1"/>
  <c r="CE1088" i="40"/>
  <c r="CF1088" i="40" s="1"/>
  <c r="CC1089" i="40"/>
  <c r="CD1089" i="40" s="1"/>
  <c r="CE1089" i="40"/>
  <c r="CF1089" i="40" s="1"/>
  <c r="CC1090" i="40"/>
  <c r="CD1090" i="40" s="1"/>
  <c r="CE1090" i="40"/>
  <c r="CF1090" i="40" s="1"/>
  <c r="CC1091" i="40"/>
  <c r="CD1091" i="40" s="1"/>
  <c r="CE1091" i="40"/>
  <c r="CF1091" i="40" s="1"/>
  <c r="CC1092" i="40"/>
  <c r="CD1092" i="40" s="1"/>
  <c r="CE1092" i="40"/>
  <c r="CF1092" i="40" s="1"/>
  <c r="CC1093" i="40"/>
  <c r="CD1093" i="40" s="1"/>
  <c r="CE1093" i="40"/>
  <c r="CF1093" i="40" s="1"/>
  <c r="CC1094" i="40"/>
  <c r="CD1094" i="40" s="1"/>
  <c r="CE1094" i="40"/>
  <c r="CF1094" i="40" s="1"/>
  <c r="CC1095" i="40"/>
  <c r="CD1095" i="40" s="1"/>
  <c r="CE1095" i="40"/>
  <c r="CF1095" i="40" s="1"/>
  <c r="CC1096" i="40"/>
  <c r="CD1096" i="40" s="1"/>
  <c r="CE1096" i="40"/>
  <c r="CF1096" i="40" s="1"/>
  <c r="CC1097" i="40"/>
  <c r="CD1097" i="40" s="1"/>
  <c r="CE1097" i="40"/>
  <c r="CF1097" i="40" s="1"/>
  <c r="CC1098" i="40"/>
  <c r="CD1098" i="40" s="1"/>
  <c r="CE1098" i="40"/>
  <c r="CF1098" i="40" s="1"/>
  <c r="CC1099" i="40"/>
  <c r="CD1099" i="40" s="1"/>
  <c r="CE1099" i="40"/>
  <c r="CF1099" i="40" s="1"/>
  <c r="CC1100" i="40"/>
  <c r="CD1100" i="40" s="1"/>
  <c r="CE1100" i="40"/>
  <c r="CF1100" i="40" s="1"/>
  <c r="CC1101" i="40"/>
  <c r="CD1101" i="40" s="1"/>
  <c r="CE1101" i="40"/>
  <c r="CF1101" i="40" s="1"/>
  <c r="CC1102" i="40"/>
  <c r="CD1102" i="40" s="1"/>
  <c r="CE1102" i="40"/>
  <c r="CF1102" i="40" s="1"/>
  <c r="CC1103" i="40"/>
  <c r="CD1103" i="40" s="1"/>
  <c r="CE1103" i="40"/>
  <c r="CF1103" i="40" s="1"/>
  <c r="CC1104" i="40"/>
  <c r="CD1104" i="40" s="1"/>
  <c r="CE1104" i="40"/>
  <c r="CF1104" i="40" s="1"/>
  <c r="CC1105" i="40"/>
  <c r="CD1105" i="40" s="1"/>
  <c r="CE1105" i="40"/>
  <c r="CF1105" i="40" s="1"/>
  <c r="CC1106" i="40"/>
  <c r="CD1106" i="40" s="1"/>
  <c r="CE1106" i="40"/>
  <c r="CF1106" i="40" s="1"/>
  <c r="CC1107" i="40"/>
  <c r="CD1107" i="40" s="1"/>
  <c r="CE1107" i="40"/>
  <c r="CF1107" i="40" s="1"/>
  <c r="CC1108" i="40"/>
  <c r="CD1108" i="40" s="1"/>
  <c r="CE1108" i="40"/>
  <c r="CF1108" i="40" s="1"/>
  <c r="CC1109" i="40"/>
  <c r="CD1109" i="40" s="1"/>
  <c r="CE1109" i="40"/>
  <c r="CF1109" i="40" s="1"/>
  <c r="CC1110" i="40"/>
  <c r="CD1110" i="40" s="1"/>
  <c r="CE1110" i="40"/>
  <c r="CF1110" i="40" s="1"/>
  <c r="CC1111" i="40"/>
  <c r="CD1111" i="40" s="1"/>
  <c r="CE1111" i="40"/>
  <c r="CF1111" i="40" s="1"/>
  <c r="CC1112" i="40"/>
  <c r="CD1112" i="40" s="1"/>
  <c r="CE1112" i="40"/>
  <c r="CF1112" i="40" s="1"/>
  <c r="CC1113" i="40"/>
  <c r="CD1113" i="40" s="1"/>
  <c r="CE1113" i="40"/>
  <c r="CF1113" i="40" s="1"/>
  <c r="CC1114" i="40"/>
  <c r="CD1114" i="40" s="1"/>
  <c r="CE1114" i="40"/>
  <c r="CF1114" i="40" s="1"/>
  <c r="CC1115" i="40"/>
  <c r="CD1115" i="40" s="1"/>
  <c r="CE1115" i="40"/>
  <c r="CF1115" i="40" s="1"/>
  <c r="CC1116" i="40"/>
  <c r="CD1116" i="40" s="1"/>
  <c r="CE1116" i="40"/>
  <c r="CF1116" i="40" s="1"/>
  <c r="CC1117" i="40"/>
  <c r="CD1117" i="40" s="1"/>
  <c r="CE1117" i="40"/>
  <c r="CF1117" i="40" s="1"/>
  <c r="CC1118" i="40"/>
  <c r="CD1118" i="40" s="1"/>
  <c r="CE1118" i="40"/>
  <c r="CF1118" i="40" s="1"/>
  <c r="CC1119" i="40"/>
  <c r="CD1119" i="40" s="1"/>
  <c r="CE1119" i="40"/>
  <c r="CF1119" i="40" s="1"/>
  <c r="CC1120" i="40"/>
  <c r="CD1120" i="40" s="1"/>
  <c r="CE1120" i="40"/>
  <c r="CF1120" i="40" s="1"/>
  <c r="CC1121" i="40"/>
  <c r="CD1121" i="40" s="1"/>
  <c r="CE1121" i="40"/>
  <c r="CF1121" i="40" s="1"/>
  <c r="CC1122" i="40"/>
  <c r="CD1122" i="40" s="1"/>
  <c r="CE1122" i="40"/>
  <c r="CF1122" i="40" s="1"/>
  <c r="CC1123" i="40"/>
  <c r="CD1123" i="40" s="1"/>
  <c r="CE1123" i="40"/>
  <c r="CF1123" i="40" s="1"/>
  <c r="CC1124" i="40"/>
  <c r="CD1124" i="40" s="1"/>
  <c r="CE1124" i="40"/>
  <c r="CF1124" i="40" s="1"/>
  <c r="CC1125" i="40"/>
  <c r="CD1125" i="40" s="1"/>
  <c r="CE1125" i="40"/>
  <c r="CF1125" i="40" s="1"/>
  <c r="CC1126" i="40"/>
  <c r="CD1126" i="40" s="1"/>
  <c r="CE1126" i="40"/>
  <c r="CF1126" i="40" s="1"/>
  <c r="CC1127" i="40"/>
  <c r="CD1127" i="40" s="1"/>
  <c r="CE1127" i="40"/>
  <c r="CF1127" i="40" s="1"/>
  <c r="CC1128" i="40"/>
  <c r="CD1128" i="40" s="1"/>
  <c r="CE1128" i="40"/>
  <c r="CF1128" i="40" s="1"/>
  <c r="CC1129" i="40"/>
  <c r="CD1129" i="40" s="1"/>
  <c r="CE1129" i="40"/>
  <c r="CF1129" i="40" s="1"/>
  <c r="CC1130" i="40"/>
  <c r="CD1130" i="40" s="1"/>
  <c r="CE1130" i="40"/>
  <c r="CF1130" i="40" s="1"/>
  <c r="CC1131" i="40"/>
  <c r="CD1131" i="40" s="1"/>
  <c r="CE1131" i="40"/>
  <c r="CF1131" i="40" s="1"/>
  <c r="CC1132" i="40"/>
  <c r="CD1132" i="40" s="1"/>
  <c r="CE1132" i="40"/>
  <c r="CF1132" i="40" s="1"/>
  <c r="CC1133" i="40"/>
  <c r="CD1133" i="40" s="1"/>
  <c r="CE1133" i="40"/>
  <c r="CF1133" i="40" s="1"/>
  <c r="CC1134" i="40"/>
  <c r="CD1134" i="40" s="1"/>
  <c r="CE1134" i="40"/>
  <c r="CF1134" i="40" s="1"/>
  <c r="CC1135" i="40"/>
  <c r="CD1135" i="40" s="1"/>
  <c r="CE1135" i="40"/>
  <c r="CF1135" i="40" s="1"/>
  <c r="CC1136" i="40"/>
  <c r="CD1136" i="40" s="1"/>
  <c r="CE1136" i="40"/>
  <c r="CF1136" i="40" s="1"/>
  <c r="CC1137" i="40"/>
  <c r="CD1137" i="40" s="1"/>
  <c r="CE1137" i="40"/>
  <c r="CF1137" i="40" s="1"/>
  <c r="CC1138" i="40"/>
  <c r="CD1138" i="40" s="1"/>
  <c r="CE1138" i="40"/>
  <c r="CF1138" i="40" s="1"/>
  <c r="CC1139" i="40"/>
  <c r="CD1139" i="40" s="1"/>
  <c r="CE1139" i="40"/>
  <c r="CF1139" i="40" s="1"/>
  <c r="CC1140" i="40"/>
  <c r="CD1140" i="40" s="1"/>
  <c r="CE1140" i="40"/>
  <c r="CF1140" i="40" s="1"/>
  <c r="CC1141" i="40"/>
  <c r="CD1141" i="40" s="1"/>
  <c r="CE1141" i="40"/>
  <c r="CF1141" i="40" s="1"/>
  <c r="CC1142" i="40"/>
  <c r="CD1142" i="40" s="1"/>
  <c r="CE1142" i="40"/>
  <c r="CF1142" i="40" s="1"/>
  <c r="CC1143" i="40"/>
  <c r="CD1143" i="40" s="1"/>
  <c r="CE1143" i="40"/>
  <c r="CF1143" i="40" s="1"/>
  <c r="CC1144" i="40"/>
  <c r="CD1144" i="40" s="1"/>
  <c r="CE1144" i="40"/>
  <c r="CF1144" i="40" s="1"/>
  <c r="CC1145" i="40"/>
  <c r="CD1145" i="40" s="1"/>
  <c r="CE1145" i="40"/>
  <c r="CF1145" i="40" s="1"/>
  <c r="CC1146" i="40"/>
  <c r="CD1146" i="40" s="1"/>
  <c r="CE1146" i="40"/>
  <c r="CF1146" i="40" s="1"/>
  <c r="CC1147" i="40"/>
  <c r="CD1147" i="40" s="1"/>
  <c r="CE1147" i="40"/>
  <c r="CF1147" i="40" s="1"/>
  <c r="CC1148" i="40"/>
  <c r="CD1148" i="40" s="1"/>
  <c r="CE1148" i="40"/>
  <c r="CF1148" i="40" s="1"/>
  <c r="CC1149" i="40"/>
  <c r="CD1149" i="40" s="1"/>
  <c r="CE1149" i="40"/>
  <c r="CF1149" i="40" s="1"/>
  <c r="CC1150" i="40"/>
  <c r="CD1150" i="40" s="1"/>
  <c r="CE1150" i="40"/>
  <c r="CF1150" i="40" s="1"/>
  <c r="CC1151" i="40"/>
  <c r="CD1151" i="40" s="1"/>
  <c r="CE1151" i="40"/>
  <c r="CF1151" i="40" s="1"/>
  <c r="CC1152" i="40"/>
  <c r="CD1152" i="40" s="1"/>
  <c r="CE1152" i="40"/>
  <c r="CF1152" i="40" s="1"/>
  <c r="CC1153" i="40"/>
  <c r="CD1153" i="40" s="1"/>
  <c r="CE1153" i="40"/>
  <c r="CF1153" i="40" s="1"/>
  <c r="CC1154" i="40"/>
  <c r="CD1154" i="40" s="1"/>
  <c r="CE1154" i="40"/>
  <c r="CF1154" i="40" s="1"/>
  <c r="CC1155" i="40"/>
  <c r="CD1155" i="40" s="1"/>
  <c r="CE1155" i="40"/>
  <c r="CF1155" i="40" s="1"/>
  <c r="CC1156" i="40"/>
  <c r="CD1156" i="40" s="1"/>
  <c r="CE1156" i="40"/>
  <c r="CF1156" i="40" s="1"/>
  <c r="CC1157" i="40"/>
  <c r="CD1157" i="40" s="1"/>
  <c r="CE1157" i="40"/>
  <c r="CF1157" i="40" s="1"/>
  <c r="CC1158" i="40"/>
  <c r="CD1158" i="40" s="1"/>
  <c r="CE1158" i="40"/>
  <c r="CF1158" i="40" s="1"/>
  <c r="CC1159" i="40"/>
  <c r="CD1159" i="40" s="1"/>
  <c r="CE1159" i="40"/>
  <c r="CF1159" i="40" s="1"/>
  <c r="CC1160" i="40"/>
  <c r="CD1160" i="40" s="1"/>
  <c r="CE1160" i="40"/>
  <c r="CF1160" i="40" s="1"/>
  <c r="CC1161" i="40"/>
  <c r="CD1161" i="40" s="1"/>
  <c r="CE1161" i="40"/>
  <c r="CF1161" i="40" s="1"/>
  <c r="CC1162" i="40"/>
  <c r="CD1162" i="40" s="1"/>
  <c r="CE1162" i="40"/>
  <c r="CF1162" i="40" s="1"/>
  <c r="CC1163" i="40"/>
  <c r="CD1163" i="40" s="1"/>
  <c r="CE1163" i="40"/>
  <c r="CF1163" i="40" s="1"/>
  <c r="CC1164" i="40"/>
  <c r="CD1164" i="40" s="1"/>
  <c r="CE1164" i="40"/>
  <c r="CF1164" i="40" s="1"/>
  <c r="CC1165" i="40"/>
  <c r="CD1165" i="40" s="1"/>
  <c r="CE1165" i="40"/>
  <c r="CF1165" i="40" s="1"/>
  <c r="CC1166" i="40"/>
  <c r="CD1166" i="40" s="1"/>
  <c r="CE1166" i="40"/>
  <c r="CF1166" i="40" s="1"/>
  <c r="CC1167" i="40"/>
  <c r="CD1167" i="40" s="1"/>
  <c r="CE1167" i="40"/>
  <c r="CF1167" i="40" s="1"/>
  <c r="CC1168" i="40"/>
  <c r="CD1168" i="40" s="1"/>
  <c r="CE1168" i="40"/>
  <c r="CF1168" i="40" s="1"/>
  <c r="CC1169" i="40"/>
  <c r="CD1169" i="40" s="1"/>
  <c r="CE1169" i="40"/>
  <c r="CF1169" i="40" s="1"/>
  <c r="CC1170" i="40"/>
  <c r="CD1170" i="40" s="1"/>
  <c r="CE1170" i="40"/>
  <c r="CF1170" i="40" s="1"/>
  <c r="CC1171" i="40"/>
  <c r="CD1171" i="40" s="1"/>
  <c r="CE1171" i="40"/>
  <c r="CF1171" i="40" s="1"/>
  <c r="CC1172" i="40"/>
  <c r="CD1172" i="40" s="1"/>
  <c r="CE1172" i="40"/>
  <c r="CF1172" i="40" s="1"/>
  <c r="CC1173" i="40"/>
  <c r="CD1173" i="40" s="1"/>
  <c r="CE1173" i="40"/>
  <c r="CF1173" i="40" s="1"/>
  <c r="CC1174" i="40"/>
  <c r="CD1174" i="40" s="1"/>
  <c r="CE1174" i="40"/>
  <c r="CF1174" i="40" s="1"/>
  <c r="CC1175" i="40"/>
  <c r="CD1175" i="40" s="1"/>
  <c r="CE1175" i="40"/>
  <c r="CF1175" i="40" s="1"/>
  <c r="CC1176" i="40"/>
  <c r="CD1176" i="40" s="1"/>
  <c r="CE1176" i="40"/>
  <c r="CF1176" i="40" s="1"/>
  <c r="CC1177" i="40"/>
  <c r="CD1177" i="40" s="1"/>
  <c r="CE1177" i="40"/>
  <c r="CF1177" i="40" s="1"/>
  <c r="CC1178" i="40"/>
  <c r="CD1178" i="40" s="1"/>
  <c r="CE1178" i="40"/>
  <c r="CF1178" i="40" s="1"/>
  <c r="CC1179" i="40"/>
  <c r="CD1179" i="40" s="1"/>
  <c r="CE1179" i="40"/>
  <c r="CF1179" i="40" s="1"/>
  <c r="CC1180" i="40"/>
  <c r="CD1180" i="40" s="1"/>
  <c r="CE1180" i="40"/>
  <c r="CF1180" i="40" s="1"/>
  <c r="CC1181" i="40"/>
  <c r="CD1181" i="40" s="1"/>
  <c r="CE1181" i="40"/>
  <c r="CF1181" i="40" s="1"/>
  <c r="CC1182" i="40"/>
  <c r="CD1182" i="40" s="1"/>
  <c r="CE1182" i="40"/>
  <c r="CF1182" i="40" s="1"/>
  <c r="CC1183" i="40"/>
  <c r="CD1183" i="40" s="1"/>
  <c r="CE1183" i="40"/>
  <c r="CF1183" i="40" s="1"/>
  <c r="CC1184" i="40"/>
  <c r="CD1184" i="40" s="1"/>
  <c r="CE1184" i="40"/>
  <c r="CF1184" i="40" s="1"/>
  <c r="CC1185" i="40"/>
  <c r="CD1185" i="40" s="1"/>
  <c r="CE1185" i="40"/>
  <c r="CF1185" i="40" s="1"/>
  <c r="CC1186" i="40"/>
  <c r="CD1186" i="40" s="1"/>
  <c r="CE1186" i="40"/>
  <c r="CF1186" i="40" s="1"/>
  <c r="CC1187" i="40"/>
  <c r="CD1187" i="40" s="1"/>
  <c r="CE1187" i="40"/>
  <c r="CF1187" i="40" s="1"/>
  <c r="CC1188" i="40"/>
  <c r="CD1188" i="40" s="1"/>
  <c r="CE1188" i="40"/>
  <c r="CF1188" i="40" s="1"/>
  <c r="CC1189" i="40"/>
  <c r="CD1189" i="40" s="1"/>
  <c r="CE1189" i="40"/>
  <c r="CF1189" i="40" s="1"/>
  <c r="CC1190" i="40"/>
  <c r="CD1190" i="40" s="1"/>
  <c r="CE1190" i="40"/>
  <c r="CF1190" i="40" s="1"/>
  <c r="CC1191" i="40"/>
  <c r="CD1191" i="40" s="1"/>
  <c r="CE1191" i="40"/>
  <c r="CF1191" i="40" s="1"/>
  <c r="CC1192" i="40"/>
  <c r="CD1192" i="40" s="1"/>
  <c r="CE1192" i="40"/>
  <c r="CF1192" i="40" s="1"/>
  <c r="CC1193" i="40"/>
  <c r="CD1193" i="40" s="1"/>
  <c r="CE1193" i="40"/>
  <c r="CF1193" i="40" s="1"/>
  <c r="CC1194" i="40"/>
  <c r="CD1194" i="40" s="1"/>
  <c r="CE1194" i="40"/>
  <c r="CF1194" i="40" s="1"/>
  <c r="CC1195" i="40"/>
  <c r="CD1195" i="40" s="1"/>
  <c r="CE1195" i="40"/>
  <c r="CF1195" i="40" s="1"/>
  <c r="CC1196" i="40"/>
  <c r="CD1196" i="40" s="1"/>
  <c r="CE1196" i="40"/>
  <c r="CF1196" i="40" s="1"/>
  <c r="CC1197" i="40"/>
  <c r="CD1197" i="40" s="1"/>
  <c r="CE1197" i="40"/>
  <c r="CF1197" i="40" s="1"/>
  <c r="CC1198" i="40"/>
  <c r="CD1198" i="40" s="1"/>
  <c r="CE1198" i="40"/>
  <c r="CF1198" i="40" s="1"/>
  <c r="CC1199" i="40"/>
  <c r="CD1199" i="40" s="1"/>
  <c r="CE1199" i="40"/>
  <c r="CF1199" i="40" s="1"/>
  <c r="CC1200" i="40"/>
  <c r="CD1200" i="40" s="1"/>
  <c r="CE1200" i="40"/>
  <c r="CF1200" i="40" s="1"/>
  <c r="CC1201" i="40"/>
  <c r="CD1201" i="40" s="1"/>
  <c r="CE1201" i="40"/>
  <c r="CF1201" i="40" s="1"/>
  <c r="CC1202" i="40"/>
  <c r="CD1202" i="40" s="1"/>
  <c r="CE1202" i="40"/>
  <c r="CF1202" i="40" s="1"/>
  <c r="CC1203" i="40"/>
  <c r="CD1203" i="40" s="1"/>
  <c r="CE1203" i="40"/>
  <c r="CF1203" i="40" s="1"/>
  <c r="CC1204" i="40"/>
  <c r="CD1204" i="40" s="1"/>
  <c r="CE1204" i="40"/>
  <c r="CF1204" i="40" s="1"/>
  <c r="CC1205" i="40"/>
  <c r="CD1205" i="40" s="1"/>
  <c r="CE1205" i="40"/>
  <c r="CF1205" i="40" s="1"/>
  <c r="CC1206" i="40"/>
  <c r="CD1206" i="40" s="1"/>
  <c r="CE1206" i="40"/>
  <c r="CF1206" i="40" s="1"/>
  <c r="CC1207" i="40"/>
  <c r="CD1207" i="40" s="1"/>
  <c r="CE1207" i="40"/>
  <c r="CF1207" i="40" s="1"/>
  <c r="CC1208" i="40"/>
  <c r="CD1208" i="40" s="1"/>
  <c r="CE1208" i="40"/>
  <c r="CF1208" i="40" s="1"/>
  <c r="CC1209" i="40"/>
  <c r="CD1209" i="40" s="1"/>
  <c r="CE1209" i="40"/>
  <c r="CF1209" i="40" s="1"/>
  <c r="CC1210" i="40"/>
  <c r="CD1210" i="40" s="1"/>
  <c r="CE1210" i="40"/>
  <c r="CF1210" i="40" s="1"/>
  <c r="CC1211" i="40"/>
  <c r="CD1211" i="40" s="1"/>
  <c r="CE1211" i="40"/>
  <c r="CF1211" i="40" s="1"/>
  <c r="CC1212" i="40"/>
  <c r="CD1212" i="40" s="1"/>
  <c r="CE1212" i="40"/>
  <c r="CF1212" i="40" s="1"/>
  <c r="CC1213" i="40"/>
  <c r="CD1213" i="40" s="1"/>
  <c r="CE1213" i="40"/>
  <c r="CF1213" i="40" s="1"/>
  <c r="CC1214" i="40"/>
  <c r="CD1214" i="40" s="1"/>
  <c r="CE1214" i="40"/>
  <c r="CF1214" i="40" s="1"/>
  <c r="CC1215" i="40"/>
  <c r="CD1215" i="40" s="1"/>
  <c r="CE1215" i="40"/>
  <c r="CF1215" i="40" s="1"/>
  <c r="CC1216" i="40"/>
  <c r="CD1216" i="40" s="1"/>
  <c r="CE1216" i="40"/>
  <c r="CF1216" i="40" s="1"/>
  <c r="CC1217" i="40"/>
  <c r="CD1217" i="40" s="1"/>
  <c r="CE1217" i="40"/>
  <c r="CF1217" i="40" s="1"/>
  <c r="CC1218" i="40"/>
  <c r="CD1218" i="40" s="1"/>
  <c r="CE1218" i="40"/>
  <c r="CF1218" i="40" s="1"/>
  <c r="CC1219" i="40"/>
  <c r="CD1219" i="40" s="1"/>
  <c r="CE1219" i="40"/>
  <c r="CF1219" i="40" s="1"/>
  <c r="CC1220" i="40"/>
  <c r="CD1220" i="40" s="1"/>
  <c r="CE1220" i="40"/>
  <c r="CF1220" i="40" s="1"/>
  <c r="CC1221" i="40"/>
  <c r="CD1221" i="40" s="1"/>
  <c r="CE1221" i="40"/>
  <c r="CF1221" i="40" s="1"/>
  <c r="CC1222" i="40"/>
  <c r="CD1222" i="40" s="1"/>
  <c r="CE1222" i="40"/>
  <c r="CF1222" i="40" s="1"/>
  <c r="CC1223" i="40"/>
  <c r="CD1223" i="40" s="1"/>
  <c r="CE1223" i="40"/>
  <c r="CF1223" i="40" s="1"/>
  <c r="CC1224" i="40"/>
  <c r="CD1224" i="40" s="1"/>
  <c r="CE1224" i="40"/>
  <c r="CF1224" i="40" s="1"/>
  <c r="CC1225" i="40"/>
  <c r="CD1225" i="40" s="1"/>
  <c r="CE1225" i="40"/>
  <c r="CF1225" i="40" s="1"/>
  <c r="CC1226" i="40"/>
  <c r="CD1226" i="40" s="1"/>
  <c r="CE1226" i="40"/>
  <c r="CF1226" i="40" s="1"/>
  <c r="CC1227" i="40"/>
  <c r="CD1227" i="40" s="1"/>
  <c r="CE1227" i="40"/>
  <c r="CF1227" i="40" s="1"/>
  <c r="CC1228" i="40"/>
  <c r="CD1228" i="40" s="1"/>
  <c r="CE1228" i="40"/>
  <c r="CF1228" i="40" s="1"/>
  <c r="CC1229" i="40"/>
  <c r="CD1229" i="40" s="1"/>
  <c r="CE1229" i="40"/>
  <c r="CF1229" i="40" s="1"/>
  <c r="CC1230" i="40"/>
  <c r="CD1230" i="40" s="1"/>
  <c r="CE1230" i="40"/>
  <c r="CF1230" i="40" s="1"/>
  <c r="CC1231" i="40"/>
  <c r="CD1231" i="40" s="1"/>
  <c r="CE1231" i="40"/>
  <c r="CF1231" i="40" s="1"/>
  <c r="CC1232" i="40"/>
  <c r="CD1232" i="40" s="1"/>
  <c r="CE1232" i="40"/>
  <c r="CF1232" i="40" s="1"/>
  <c r="CC1233" i="40"/>
  <c r="CD1233" i="40" s="1"/>
  <c r="CE1233" i="40"/>
  <c r="CF1233" i="40" s="1"/>
  <c r="CC1234" i="40"/>
  <c r="CD1234" i="40" s="1"/>
  <c r="CE1234" i="40"/>
  <c r="CF1234" i="40" s="1"/>
  <c r="CC1235" i="40"/>
  <c r="CD1235" i="40" s="1"/>
  <c r="CE1235" i="40"/>
  <c r="CF1235" i="40" s="1"/>
  <c r="CC1236" i="40"/>
  <c r="CD1236" i="40" s="1"/>
  <c r="DG1236" i="40" s="1"/>
  <c r="CE1236" i="40"/>
  <c r="CF1236" i="40" s="1"/>
  <c r="DH1236" i="40" s="1"/>
  <c r="CC1237" i="40"/>
  <c r="CD1237" i="40" s="1"/>
  <c r="CE1237" i="40"/>
  <c r="CF1237" i="40" s="1"/>
  <c r="CC1238" i="40"/>
  <c r="CD1238" i="40" s="1"/>
  <c r="CE1238" i="40"/>
  <c r="CF1238" i="40" s="1"/>
  <c r="CC1239" i="40"/>
  <c r="CD1239" i="40" s="1"/>
  <c r="CE1239" i="40"/>
  <c r="CF1239" i="40" s="1"/>
  <c r="CC1240" i="40"/>
  <c r="CD1240" i="40" s="1"/>
  <c r="CE1240" i="40"/>
  <c r="CF1240" i="40" s="1"/>
  <c r="CC1241" i="40"/>
  <c r="CD1241" i="40" s="1"/>
  <c r="CE1241" i="40"/>
  <c r="CF1241" i="40" s="1"/>
  <c r="CC1242" i="40"/>
  <c r="CD1242" i="40" s="1"/>
  <c r="CE1242" i="40"/>
  <c r="CF1242" i="40" s="1"/>
  <c r="CC1243" i="40"/>
  <c r="CD1243" i="40" s="1"/>
  <c r="CE1243" i="40"/>
  <c r="CF1243" i="40" s="1"/>
  <c r="CC1244" i="40"/>
  <c r="CD1244" i="40" s="1"/>
  <c r="CE1244" i="40"/>
  <c r="CF1244" i="40" s="1"/>
  <c r="CC1245" i="40"/>
  <c r="CD1245" i="40" s="1"/>
  <c r="CE1245" i="40"/>
  <c r="CF1245" i="40" s="1"/>
  <c r="CC1246" i="40"/>
  <c r="CD1246" i="40" s="1"/>
  <c r="CE1246" i="40"/>
  <c r="CF1246" i="40" s="1"/>
  <c r="CC1247" i="40"/>
  <c r="CD1247" i="40" s="1"/>
  <c r="CE1247" i="40"/>
  <c r="CF1247" i="40" s="1"/>
  <c r="CC1248" i="40"/>
  <c r="CD1248" i="40" s="1"/>
  <c r="CE1248" i="40"/>
  <c r="CF1248" i="40" s="1"/>
  <c r="CC1249" i="40"/>
  <c r="CD1249" i="40" s="1"/>
  <c r="CE1249" i="40"/>
  <c r="CF1249" i="40" s="1"/>
  <c r="CC1250" i="40"/>
  <c r="CD1250" i="40" s="1"/>
  <c r="CE1250" i="40"/>
  <c r="CF1250" i="40" s="1"/>
  <c r="CC1251" i="40"/>
  <c r="CD1251" i="40" s="1"/>
  <c r="CE1251" i="40"/>
  <c r="CF1251" i="40" s="1"/>
  <c r="CC1252" i="40"/>
  <c r="CD1252" i="40" s="1"/>
  <c r="CE1252" i="40"/>
  <c r="CF1252" i="40" s="1"/>
  <c r="CC1253" i="40"/>
  <c r="CD1253" i="40" s="1"/>
  <c r="CE1253" i="40"/>
  <c r="CF1253" i="40" s="1"/>
  <c r="CC1254" i="40"/>
  <c r="CD1254" i="40" s="1"/>
  <c r="CE1254" i="40"/>
  <c r="CF1254" i="40" s="1"/>
  <c r="CC1255" i="40"/>
  <c r="CD1255" i="40" s="1"/>
  <c r="CE1255" i="40"/>
  <c r="CF1255" i="40" s="1"/>
  <c r="CC1256" i="40"/>
  <c r="CD1256" i="40" s="1"/>
  <c r="CE1256" i="40"/>
  <c r="CF1256" i="40" s="1"/>
  <c r="CC1257" i="40"/>
  <c r="CD1257" i="40" s="1"/>
  <c r="CE1257" i="40"/>
  <c r="CF1257" i="40" s="1"/>
  <c r="CC1258" i="40"/>
  <c r="CD1258" i="40" s="1"/>
  <c r="CE1258" i="40"/>
  <c r="CF1258" i="40" s="1"/>
  <c r="CC1259" i="40"/>
  <c r="CD1259" i="40" s="1"/>
  <c r="CE1259" i="40"/>
  <c r="CF1259" i="40" s="1"/>
  <c r="CC1260" i="40"/>
  <c r="CD1260" i="40" s="1"/>
  <c r="CE1260" i="40"/>
  <c r="CF1260" i="40" s="1"/>
  <c r="CC1261" i="40"/>
  <c r="CD1261" i="40" s="1"/>
  <c r="CE1261" i="40"/>
  <c r="CF1261" i="40" s="1"/>
  <c r="CC1262" i="40"/>
  <c r="CD1262" i="40" s="1"/>
  <c r="CE1262" i="40"/>
  <c r="CF1262" i="40" s="1"/>
  <c r="CC1263" i="40"/>
  <c r="CD1263" i="40" s="1"/>
  <c r="CE1263" i="40"/>
  <c r="CF1263" i="40" s="1"/>
  <c r="CC1264" i="40"/>
  <c r="CD1264" i="40" s="1"/>
  <c r="CE1264" i="40"/>
  <c r="CF1264" i="40" s="1"/>
  <c r="CC1265" i="40"/>
  <c r="CD1265" i="40" s="1"/>
  <c r="CE1265" i="40"/>
  <c r="CF1265" i="40" s="1"/>
  <c r="CC1266" i="40"/>
  <c r="CD1266" i="40" s="1"/>
  <c r="CE1266" i="40"/>
  <c r="CF1266" i="40" s="1"/>
  <c r="CC1267" i="40"/>
  <c r="CD1267" i="40" s="1"/>
  <c r="CE1267" i="40"/>
  <c r="CF1267" i="40" s="1"/>
  <c r="CC1268" i="40"/>
  <c r="CD1268" i="40" s="1"/>
  <c r="CE1268" i="40"/>
  <c r="CF1268" i="40" s="1"/>
  <c r="CC1269" i="40"/>
  <c r="CD1269" i="40" s="1"/>
  <c r="CE1269" i="40"/>
  <c r="CF1269" i="40" s="1"/>
  <c r="CC1270" i="40"/>
  <c r="CD1270" i="40" s="1"/>
  <c r="CE1270" i="40"/>
  <c r="CF1270" i="40" s="1"/>
  <c r="CC1271" i="40"/>
  <c r="CD1271" i="40" s="1"/>
  <c r="CE1271" i="40"/>
  <c r="CF1271" i="40" s="1"/>
  <c r="CC1272" i="40"/>
  <c r="CD1272" i="40" s="1"/>
  <c r="CE1272" i="40"/>
  <c r="CF1272" i="40" s="1"/>
  <c r="CC1273" i="40"/>
  <c r="CD1273" i="40" s="1"/>
  <c r="CE1273" i="40"/>
  <c r="CF1273" i="40" s="1"/>
  <c r="CC1274" i="40"/>
  <c r="CD1274" i="40" s="1"/>
  <c r="CE1274" i="40"/>
  <c r="CF1274" i="40" s="1"/>
  <c r="CC1275" i="40"/>
  <c r="CD1275" i="40" s="1"/>
  <c r="CE1275" i="40"/>
  <c r="CF1275" i="40" s="1"/>
  <c r="CC1276" i="40"/>
  <c r="CD1276" i="40" s="1"/>
  <c r="CE1276" i="40"/>
  <c r="CF1276" i="40" s="1"/>
  <c r="CC1277" i="40"/>
  <c r="CD1277" i="40" s="1"/>
  <c r="CE1277" i="40"/>
  <c r="CF1277" i="40" s="1"/>
  <c r="CC1278" i="40"/>
  <c r="CD1278" i="40" s="1"/>
  <c r="CE1278" i="40"/>
  <c r="CF1278" i="40" s="1"/>
  <c r="CC1279" i="40"/>
  <c r="CD1279" i="40" s="1"/>
  <c r="CE1279" i="40"/>
  <c r="CF1279" i="40" s="1"/>
  <c r="CC1280" i="40"/>
  <c r="CD1280" i="40" s="1"/>
  <c r="CE1280" i="40"/>
  <c r="CF1280" i="40" s="1"/>
  <c r="CC1281" i="40"/>
  <c r="CD1281" i="40" s="1"/>
  <c r="CE1281" i="40"/>
  <c r="CF1281" i="40" s="1"/>
  <c r="CC1282" i="40"/>
  <c r="CD1282" i="40" s="1"/>
  <c r="CE1282" i="40"/>
  <c r="CF1282" i="40" s="1"/>
  <c r="CC1283" i="40"/>
  <c r="CD1283" i="40" s="1"/>
  <c r="CE1283" i="40"/>
  <c r="CF1283" i="40" s="1"/>
  <c r="CC1284" i="40"/>
  <c r="CD1284" i="40" s="1"/>
  <c r="CE1284" i="40"/>
  <c r="CF1284" i="40" s="1"/>
  <c r="CC1285" i="40"/>
  <c r="CD1285" i="40" s="1"/>
  <c r="CE1285" i="40"/>
  <c r="CF1285" i="40" s="1"/>
  <c r="CC1286" i="40"/>
  <c r="CD1286" i="40" s="1"/>
  <c r="CE1286" i="40"/>
  <c r="CF1286" i="40" s="1"/>
  <c r="CC1287" i="40"/>
  <c r="CD1287" i="40" s="1"/>
  <c r="CE1287" i="40"/>
  <c r="CF1287" i="40" s="1"/>
  <c r="CC1288" i="40"/>
  <c r="CD1288" i="40" s="1"/>
  <c r="CE1288" i="40"/>
  <c r="CF1288" i="40" s="1"/>
  <c r="CC1289" i="40"/>
  <c r="CD1289" i="40" s="1"/>
  <c r="CE1289" i="40"/>
  <c r="CF1289" i="40" s="1"/>
  <c r="CC1290" i="40"/>
  <c r="CD1290" i="40" s="1"/>
  <c r="CE1290" i="40"/>
  <c r="CF1290" i="40" s="1"/>
  <c r="CC1291" i="40"/>
  <c r="CD1291" i="40" s="1"/>
  <c r="CE1291" i="40"/>
  <c r="CF1291" i="40" s="1"/>
  <c r="CC1292" i="40"/>
  <c r="CD1292" i="40" s="1"/>
  <c r="CE1292" i="40"/>
  <c r="CF1292" i="40" s="1"/>
  <c r="CC1293" i="40"/>
  <c r="CD1293" i="40" s="1"/>
  <c r="CE1293" i="40"/>
  <c r="CF1293" i="40" s="1"/>
  <c r="CC1294" i="40"/>
  <c r="CD1294" i="40" s="1"/>
  <c r="CE1294" i="40"/>
  <c r="CF1294" i="40" s="1"/>
  <c r="CC1295" i="40"/>
  <c r="CD1295" i="40" s="1"/>
  <c r="CE1295" i="40"/>
  <c r="CF1295" i="40" s="1"/>
  <c r="CC1296" i="40"/>
  <c r="CD1296" i="40" s="1"/>
  <c r="CE1296" i="40"/>
  <c r="CF1296" i="40" s="1"/>
  <c r="CC1297" i="40"/>
  <c r="CD1297" i="40" s="1"/>
  <c r="CE1297" i="40"/>
  <c r="CF1297" i="40" s="1"/>
  <c r="CC1298" i="40"/>
  <c r="CD1298" i="40" s="1"/>
  <c r="CE1298" i="40"/>
  <c r="CF1298" i="40" s="1"/>
  <c r="CC1299" i="40"/>
  <c r="CD1299" i="40" s="1"/>
  <c r="CE1299" i="40"/>
  <c r="CF1299" i="40" s="1"/>
  <c r="CC1300" i="40"/>
  <c r="CD1300" i="40" s="1"/>
  <c r="CE1300" i="40"/>
  <c r="CF1300" i="40" s="1"/>
  <c r="CC1301" i="40"/>
  <c r="CD1301" i="40" s="1"/>
  <c r="CE1301" i="40"/>
  <c r="CF1301" i="40" s="1"/>
  <c r="CC1302" i="40"/>
  <c r="CD1302" i="40" s="1"/>
  <c r="CE1302" i="40"/>
  <c r="CF1302" i="40" s="1"/>
  <c r="CC1303" i="40"/>
  <c r="CD1303" i="40" s="1"/>
  <c r="CE1303" i="40"/>
  <c r="CF1303" i="40" s="1"/>
  <c r="CC1304" i="40"/>
  <c r="CD1304" i="40" s="1"/>
  <c r="CE1304" i="40"/>
  <c r="CF1304" i="40" s="1"/>
  <c r="CC1305" i="40"/>
  <c r="CD1305" i="40" s="1"/>
  <c r="CE1305" i="40"/>
  <c r="CF1305" i="40" s="1"/>
  <c r="CC1306" i="40"/>
  <c r="CD1306" i="40" s="1"/>
  <c r="CE1306" i="40"/>
  <c r="CF1306" i="40" s="1"/>
  <c r="CC1307" i="40"/>
  <c r="CD1307" i="40" s="1"/>
  <c r="CE1307" i="40"/>
  <c r="CF1307" i="40" s="1"/>
  <c r="CC1308" i="40"/>
  <c r="CD1308" i="40" s="1"/>
  <c r="CE1308" i="40"/>
  <c r="CF1308" i="40" s="1"/>
  <c r="CC1309" i="40"/>
  <c r="CD1309" i="40" s="1"/>
  <c r="CE1309" i="40"/>
  <c r="CF1309" i="40" s="1"/>
  <c r="CC1310" i="40"/>
  <c r="CD1310" i="40" s="1"/>
  <c r="DG1310" i="40" s="1"/>
  <c r="CE1310" i="40"/>
  <c r="CF1310" i="40" s="1"/>
  <c r="DH1310" i="40" s="1"/>
  <c r="CC1311" i="40"/>
  <c r="CD1311" i="40" s="1"/>
  <c r="CE1311" i="40"/>
  <c r="CF1311" i="40" s="1"/>
  <c r="CC1312" i="40"/>
  <c r="CD1312" i="40" s="1"/>
  <c r="CE1312" i="40"/>
  <c r="CF1312" i="40" s="1"/>
  <c r="CC1313" i="40"/>
  <c r="CD1313" i="40" s="1"/>
  <c r="CE1313" i="40"/>
  <c r="CF1313" i="40" s="1"/>
  <c r="CC1314" i="40"/>
  <c r="CD1314" i="40" s="1"/>
  <c r="CE1314" i="40"/>
  <c r="CF1314" i="40" s="1"/>
  <c r="CC1315" i="40"/>
  <c r="CD1315" i="40" s="1"/>
  <c r="CE1315" i="40"/>
  <c r="CF1315" i="40" s="1"/>
  <c r="CC1316" i="40"/>
  <c r="CD1316" i="40" s="1"/>
  <c r="CE1316" i="40"/>
  <c r="CF1316" i="40" s="1"/>
  <c r="CC1317" i="40"/>
  <c r="CD1317" i="40" s="1"/>
  <c r="CE1317" i="40"/>
  <c r="CF1317" i="40" s="1"/>
  <c r="CC1318" i="40"/>
  <c r="CD1318" i="40" s="1"/>
  <c r="CE1318" i="40"/>
  <c r="CF1318" i="40" s="1"/>
  <c r="CC1319" i="40"/>
  <c r="CD1319" i="40" s="1"/>
  <c r="CE1319" i="40"/>
  <c r="CF1319" i="40" s="1"/>
  <c r="CC1320" i="40"/>
  <c r="CD1320" i="40" s="1"/>
  <c r="CE1320" i="40"/>
  <c r="CF1320" i="40" s="1"/>
  <c r="CC1321" i="40"/>
  <c r="CD1321" i="40" s="1"/>
  <c r="CE1321" i="40"/>
  <c r="CF1321" i="40" s="1"/>
  <c r="CC1322" i="40"/>
  <c r="CD1322" i="40" s="1"/>
  <c r="CE1322" i="40"/>
  <c r="CF1322" i="40" s="1"/>
  <c r="CC1323" i="40"/>
  <c r="CD1323" i="40" s="1"/>
  <c r="CE1323" i="40"/>
  <c r="CF1323" i="40" s="1"/>
  <c r="CC1324" i="40"/>
  <c r="CD1324" i="40" s="1"/>
  <c r="CE1324" i="40"/>
  <c r="CF1324" i="40" s="1"/>
  <c r="CC1325" i="40"/>
  <c r="CD1325" i="40" s="1"/>
  <c r="CE1325" i="40"/>
  <c r="CF1325" i="40" s="1"/>
  <c r="CC1326" i="40"/>
  <c r="CD1326" i="40" s="1"/>
  <c r="CE1326" i="40"/>
  <c r="CF1326" i="40" s="1"/>
  <c r="CC1327" i="40"/>
  <c r="CD1327" i="40" s="1"/>
  <c r="CE1327" i="40"/>
  <c r="CF1327" i="40" s="1"/>
  <c r="CC1328" i="40"/>
  <c r="CD1328" i="40" s="1"/>
  <c r="CE1328" i="40"/>
  <c r="CF1328" i="40" s="1"/>
  <c r="CC1329" i="40"/>
  <c r="CD1329" i="40" s="1"/>
  <c r="CE1329" i="40"/>
  <c r="CF1329" i="40" s="1"/>
  <c r="CC1330" i="40"/>
  <c r="CD1330" i="40" s="1"/>
  <c r="CE1330" i="40"/>
  <c r="CF1330" i="40" s="1"/>
  <c r="CC1331" i="40"/>
  <c r="CD1331" i="40" s="1"/>
  <c r="CE1331" i="40"/>
  <c r="CF1331" i="40" s="1"/>
  <c r="CC1332" i="40"/>
  <c r="CD1332" i="40" s="1"/>
  <c r="CE1332" i="40"/>
  <c r="CF1332" i="40" s="1"/>
  <c r="CC1333" i="40"/>
  <c r="CD1333" i="40" s="1"/>
  <c r="CE1333" i="40"/>
  <c r="CF1333" i="40" s="1"/>
  <c r="CC1334" i="40"/>
  <c r="CD1334" i="40" s="1"/>
  <c r="CE1334" i="40"/>
  <c r="CF1334" i="40" s="1"/>
  <c r="CC1335" i="40"/>
  <c r="CD1335" i="40" s="1"/>
  <c r="CE1335" i="40"/>
  <c r="CF1335" i="40" s="1"/>
  <c r="CC1336" i="40"/>
  <c r="CD1336" i="40" s="1"/>
  <c r="CE1336" i="40"/>
  <c r="CF1336" i="40" s="1"/>
  <c r="CC1337" i="40"/>
  <c r="CD1337" i="40" s="1"/>
  <c r="CE1337" i="40"/>
  <c r="CF1337" i="40" s="1"/>
  <c r="CC1338" i="40"/>
  <c r="CD1338" i="40" s="1"/>
  <c r="DG1338" i="40" s="1"/>
  <c r="CE1338" i="40"/>
  <c r="CF1338" i="40" s="1"/>
  <c r="DH1338" i="40" s="1"/>
  <c r="CC1339" i="40"/>
  <c r="CD1339" i="40" s="1"/>
  <c r="CE1339" i="40"/>
  <c r="CF1339" i="40" s="1"/>
  <c r="CC1340" i="40"/>
  <c r="CD1340" i="40" s="1"/>
  <c r="CE1340" i="40"/>
  <c r="CF1340" i="40" s="1"/>
  <c r="CC1341" i="40"/>
  <c r="CD1341" i="40" s="1"/>
  <c r="CE1341" i="40"/>
  <c r="CF1341" i="40" s="1"/>
  <c r="CC1342" i="40"/>
  <c r="CD1342" i="40" s="1"/>
  <c r="CE1342" i="40"/>
  <c r="CF1342" i="40" s="1"/>
  <c r="CC1343" i="40"/>
  <c r="CD1343" i="40" s="1"/>
  <c r="CE1343" i="40"/>
  <c r="CF1343" i="40" s="1"/>
  <c r="CC1344" i="40"/>
  <c r="CD1344" i="40" s="1"/>
  <c r="CE1344" i="40"/>
  <c r="CF1344" i="40" s="1"/>
  <c r="CC1345" i="40"/>
  <c r="CD1345" i="40" s="1"/>
  <c r="CE1345" i="40"/>
  <c r="CF1345" i="40" s="1"/>
  <c r="CC1346" i="40"/>
  <c r="CD1346" i="40" s="1"/>
  <c r="CE1346" i="40"/>
  <c r="CF1346" i="40" s="1"/>
  <c r="CC1347" i="40"/>
  <c r="CD1347" i="40" s="1"/>
  <c r="DG1347" i="40" s="1"/>
  <c r="CE1347" i="40"/>
  <c r="CF1347" i="40" s="1"/>
  <c r="DH1347" i="40" s="1"/>
  <c r="CC1348" i="40"/>
  <c r="CD1348" i="40" s="1"/>
  <c r="CE1348" i="40"/>
  <c r="CF1348" i="40" s="1"/>
  <c r="CC1349" i="40"/>
  <c r="CD1349" i="40" s="1"/>
  <c r="CE1349" i="40"/>
  <c r="CF1349" i="40" s="1"/>
  <c r="CC1350" i="40"/>
  <c r="CD1350" i="40" s="1"/>
  <c r="CE1350" i="40"/>
  <c r="CF1350" i="40" s="1"/>
  <c r="CC1351" i="40"/>
  <c r="CD1351" i="40" s="1"/>
  <c r="CE1351" i="40"/>
  <c r="CF1351" i="40" s="1"/>
  <c r="CC1352" i="40"/>
  <c r="CD1352" i="40" s="1"/>
  <c r="DG1352" i="40" s="1"/>
  <c r="CE1352" i="40"/>
  <c r="CF1352" i="40" s="1"/>
  <c r="DH1352" i="40" s="1"/>
  <c r="CC1353" i="40"/>
  <c r="CD1353" i="40" s="1"/>
  <c r="DG1353" i="40" s="1"/>
  <c r="CE1353" i="40"/>
  <c r="CF1353" i="40" s="1"/>
  <c r="DH1353" i="40" s="1"/>
  <c r="CC1354" i="40"/>
  <c r="CD1354" i="40" s="1"/>
  <c r="DG1354" i="40" s="1"/>
  <c r="CE1354" i="40"/>
  <c r="CF1354" i="40" s="1"/>
  <c r="DH1354" i="40" s="1"/>
  <c r="CC1355" i="40"/>
  <c r="CD1355" i="40" s="1"/>
  <c r="CE1355" i="40"/>
  <c r="CF1355" i="40" s="1"/>
  <c r="CC1356" i="40"/>
  <c r="CD1356" i="40" s="1"/>
  <c r="DG1356" i="40" s="1"/>
  <c r="CE1356" i="40"/>
  <c r="CF1356" i="40" s="1"/>
  <c r="DH1356" i="40" s="1"/>
  <c r="CC1357" i="40"/>
  <c r="CD1357" i="40" s="1"/>
  <c r="CE1357" i="40"/>
  <c r="CF1357" i="40" s="1"/>
  <c r="CC1358" i="40"/>
  <c r="CD1358" i="40" s="1"/>
  <c r="CE1358" i="40"/>
  <c r="CF1358" i="40" s="1"/>
  <c r="CC1359" i="40"/>
  <c r="CD1359" i="40" s="1"/>
  <c r="CE1359" i="40"/>
  <c r="CF1359" i="40" s="1"/>
  <c r="CC1360" i="40"/>
  <c r="CD1360" i="40" s="1"/>
  <c r="CE1360" i="40"/>
  <c r="CF1360" i="40" s="1"/>
  <c r="CC1361" i="40"/>
  <c r="CD1361" i="40" s="1"/>
  <c r="CE1361" i="40"/>
  <c r="CF1361" i="40" s="1"/>
  <c r="CC1362" i="40"/>
  <c r="CD1362" i="40" s="1"/>
  <c r="CE1362" i="40"/>
  <c r="CF1362" i="40" s="1"/>
  <c r="CC1363" i="40"/>
  <c r="CD1363" i="40" s="1"/>
  <c r="CE1363" i="40"/>
  <c r="CF1363" i="40" s="1"/>
  <c r="CC1364" i="40"/>
  <c r="CD1364" i="40" s="1"/>
  <c r="CE1364" i="40"/>
  <c r="CF1364" i="40" s="1"/>
  <c r="CC1365" i="40"/>
  <c r="CD1365" i="40" s="1"/>
  <c r="CE1365" i="40"/>
  <c r="CF1365" i="40" s="1"/>
  <c r="CC1366" i="40"/>
  <c r="CD1366" i="40" s="1"/>
  <c r="CE1366" i="40"/>
  <c r="CF1366" i="40" s="1"/>
  <c r="CC1367" i="40"/>
  <c r="CD1367" i="40" s="1"/>
  <c r="CE1367" i="40"/>
  <c r="CF1367" i="40" s="1"/>
  <c r="CC1368" i="40"/>
  <c r="CD1368" i="40" s="1"/>
  <c r="CE1368" i="40"/>
  <c r="CF1368" i="40" s="1"/>
  <c r="CC1369" i="40"/>
  <c r="CD1369" i="40" s="1"/>
  <c r="CE1369" i="40"/>
  <c r="CF1369" i="40" s="1"/>
  <c r="CC1370" i="40"/>
  <c r="CD1370" i="40" s="1"/>
  <c r="CE1370" i="40"/>
  <c r="CF1370" i="40" s="1"/>
  <c r="CC1371" i="40"/>
  <c r="CD1371" i="40" s="1"/>
  <c r="CE1371" i="40"/>
  <c r="CF1371" i="40" s="1"/>
  <c r="CC1372" i="40"/>
  <c r="CD1372" i="40" s="1"/>
  <c r="CE1372" i="40"/>
  <c r="CF1372" i="40" s="1"/>
  <c r="CC1373" i="40"/>
  <c r="CD1373" i="40" s="1"/>
  <c r="CE1373" i="40"/>
  <c r="CF1373" i="40" s="1"/>
  <c r="CC1374" i="40"/>
  <c r="CD1374" i="40" s="1"/>
  <c r="CE1374" i="40"/>
  <c r="CF1374" i="40" s="1"/>
  <c r="CC1375" i="40"/>
  <c r="CD1375" i="40" s="1"/>
  <c r="CE1375" i="40"/>
  <c r="CF1375" i="40" s="1"/>
  <c r="CC1376" i="40"/>
  <c r="CD1376" i="40" s="1"/>
  <c r="CE1376" i="40"/>
  <c r="CF1376" i="40" s="1"/>
  <c r="CC1377" i="40"/>
  <c r="CD1377" i="40" s="1"/>
  <c r="CE1377" i="40"/>
  <c r="CF1377" i="40" s="1"/>
  <c r="CC1378" i="40"/>
  <c r="CD1378" i="40" s="1"/>
  <c r="CE1378" i="40"/>
  <c r="CF1378" i="40" s="1"/>
  <c r="CC1379" i="40"/>
  <c r="CD1379" i="40" s="1"/>
  <c r="CE1379" i="40"/>
  <c r="CF1379" i="40" s="1"/>
  <c r="CC1380" i="40"/>
  <c r="CD1380" i="40" s="1"/>
  <c r="DG1380" i="40" s="1"/>
  <c r="CE1380" i="40"/>
  <c r="CF1380" i="40" s="1"/>
  <c r="DH1380" i="40" s="1"/>
  <c r="CC1381" i="40"/>
  <c r="CD1381" i="40" s="1"/>
  <c r="CE1381" i="40"/>
  <c r="CF1381" i="40" s="1"/>
  <c r="CC1382" i="40"/>
  <c r="CD1382" i="40" s="1"/>
  <c r="CE1382" i="40"/>
  <c r="CF1382" i="40" s="1"/>
  <c r="CC1383" i="40"/>
  <c r="CD1383" i="40" s="1"/>
  <c r="CE1383" i="40"/>
  <c r="CF1383" i="40" s="1"/>
  <c r="CC1384" i="40"/>
  <c r="CD1384" i="40" s="1"/>
  <c r="CE1384" i="40"/>
  <c r="CF1384" i="40" s="1"/>
  <c r="CC1385" i="40"/>
  <c r="CD1385" i="40" s="1"/>
  <c r="CE1385" i="40"/>
  <c r="CF1385" i="40" s="1"/>
  <c r="CC1386" i="40"/>
  <c r="CD1386" i="40" s="1"/>
  <c r="CE1386" i="40"/>
  <c r="CF1386" i="40" s="1"/>
  <c r="CC1387" i="40"/>
  <c r="CD1387" i="40" s="1"/>
  <c r="CE1387" i="40"/>
  <c r="CF1387" i="40" s="1"/>
  <c r="CC1388" i="40"/>
  <c r="CD1388" i="40" s="1"/>
  <c r="CE1388" i="40"/>
  <c r="CF1388" i="40" s="1"/>
  <c r="CC1389" i="40"/>
  <c r="CD1389" i="40" s="1"/>
  <c r="CE1389" i="40"/>
  <c r="CF1389" i="40" s="1"/>
  <c r="CC1390" i="40"/>
  <c r="CD1390" i="40" s="1"/>
  <c r="CE1390" i="40"/>
  <c r="CF1390" i="40" s="1"/>
  <c r="CC1391" i="40"/>
  <c r="CD1391" i="40" s="1"/>
  <c r="CE1391" i="40"/>
  <c r="CF1391" i="40" s="1"/>
  <c r="CC1392" i="40"/>
  <c r="CD1392" i="40" s="1"/>
  <c r="CE1392" i="40"/>
  <c r="CF1392" i="40" s="1"/>
  <c r="CC1393" i="40"/>
  <c r="CD1393" i="40" s="1"/>
  <c r="CE1393" i="40"/>
  <c r="CF1393" i="40" s="1"/>
  <c r="CC1394" i="40"/>
  <c r="CD1394" i="40" s="1"/>
  <c r="CE1394" i="40"/>
  <c r="CF1394" i="40" s="1"/>
  <c r="CC1395" i="40"/>
  <c r="CD1395" i="40" s="1"/>
  <c r="CE1395" i="40"/>
  <c r="CF1395" i="40" s="1"/>
  <c r="CC1396" i="40"/>
  <c r="CD1396" i="40" s="1"/>
  <c r="CE1396" i="40"/>
  <c r="CF1396" i="40" s="1"/>
  <c r="CC1397" i="40"/>
  <c r="CD1397" i="40" s="1"/>
  <c r="CE1397" i="40"/>
  <c r="CF1397" i="40" s="1"/>
  <c r="CC1398" i="40"/>
  <c r="CD1398" i="40" s="1"/>
  <c r="CE1398" i="40"/>
  <c r="CF1398" i="40" s="1"/>
  <c r="CC1399" i="40"/>
  <c r="CD1399" i="40" s="1"/>
  <c r="CE1399" i="40"/>
  <c r="CF1399" i="40" s="1"/>
  <c r="CC1400" i="40"/>
  <c r="CD1400" i="40" s="1"/>
  <c r="CE1400" i="40"/>
  <c r="CF1400" i="40" s="1"/>
  <c r="CC1401" i="40"/>
  <c r="CD1401" i="40" s="1"/>
  <c r="CE1401" i="40"/>
  <c r="CF1401" i="40" s="1"/>
  <c r="CC1402" i="40"/>
  <c r="CD1402" i="40" s="1"/>
  <c r="CE1402" i="40"/>
  <c r="CF1402" i="40" s="1"/>
  <c r="CC1403" i="40"/>
  <c r="CD1403" i="40" s="1"/>
  <c r="CE1403" i="40"/>
  <c r="CF1403" i="40" s="1"/>
  <c r="CC1404" i="40"/>
  <c r="CD1404" i="40" s="1"/>
  <c r="CE1404" i="40"/>
  <c r="CF1404" i="40" s="1"/>
  <c r="CC1405" i="40"/>
  <c r="CD1405" i="40" s="1"/>
  <c r="CE1405" i="40"/>
  <c r="CF1405" i="40" s="1"/>
  <c r="CC1406" i="40"/>
  <c r="CD1406" i="40" s="1"/>
  <c r="CE1406" i="40"/>
  <c r="CF1406" i="40" s="1"/>
  <c r="CC1407" i="40"/>
  <c r="CD1407" i="40" s="1"/>
  <c r="CE1407" i="40"/>
  <c r="CF1407" i="40" s="1"/>
  <c r="CC1408" i="40"/>
  <c r="CD1408" i="40" s="1"/>
  <c r="CE1408" i="40"/>
  <c r="CF1408" i="40" s="1"/>
  <c r="CC1409" i="40"/>
  <c r="CD1409" i="40" s="1"/>
  <c r="CE1409" i="40"/>
  <c r="CF1409" i="40" s="1"/>
  <c r="CC1410" i="40"/>
  <c r="CD1410" i="40" s="1"/>
  <c r="CE1410" i="40"/>
  <c r="CF1410" i="40" s="1"/>
  <c r="CC1411" i="40"/>
  <c r="CD1411" i="40" s="1"/>
  <c r="CE1411" i="40"/>
  <c r="CF1411" i="40" s="1"/>
  <c r="CC1412" i="40"/>
  <c r="CD1412" i="40" s="1"/>
  <c r="CE1412" i="40"/>
  <c r="CF1412" i="40" s="1"/>
  <c r="CC1413" i="40"/>
  <c r="CD1413" i="40" s="1"/>
  <c r="CE1413" i="40"/>
  <c r="CF1413" i="40" s="1"/>
  <c r="CC1414" i="40"/>
  <c r="CD1414" i="40" s="1"/>
  <c r="CE1414" i="40"/>
  <c r="CF1414" i="40" s="1"/>
  <c r="CC1415" i="40"/>
  <c r="CD1415" i="40" s="1"/>
  <c r="CE1415" i="40"/>
  <c r="CF1415" i="40" s="1"/>
  <c r="CC1416" i="40"/>
  <c r="CD1416" i="40" s="1"/>
  <c r="CE1416" i="40"/>
  <c r="CF1416" i="40" s="1"/>
  <c r="CC1417" i="40"/>
  <c r="CD1417" i="40" s="1"/>
  <c r="CE1417" i="40"/>
  <c r="CF1417" i="40" s="1"/>
  <c r="CC1418" i="40"/>
  <c r="CD1418" i="40" s="1"/>
  <c r="CE1418" i="40"/>
  <c r="CF1418" i="40" s="1"/>
  <c r="CC1419" i="40"/>
  <c r="CD1419" i="40" s="1"/>
  <c r="CE1419" i="40"/>
  <c r="CF1419" i="40" s="1"/>
  <c r="CC1420" i="40"/>
  <c r="CD1420" i="40" s="1"/>
  <c r="CE1420" i="40"/>
  <c r="CF1420" i="40" s="1"/>
  <c r="CC1421" i="40"/>
  <c r="CD1421" i="40" s="1"/>
  <c r="CE1421" i="40"/>
  <c r="CF1421" i="40" s="1"/>
  <c r="CC1422" i="40"/>
  <c r="CD1422" i="40" s="1"/>
  <c r="CE1422" i="40"/>
  <c r="CF1422" i="40" s="1"/>
  <c r="CC1423" i="40"/>
  <c r="CD1423" i="40" s="1"/>
  <c r="CE1423" i="40"/>
  <c r="CF1423" i="40" s="1"/>
  <c r="CC1424" i="40"/>
  <c r="CD1424" i="40" s="1"/>
  <c r="CE1424" i="40"/>
  <c r="CF1424" i="40" s="1"/>
  <c r="CC1425" i="40"/>
  <c r="CD1425" i="40" s="1"/>
  <c r="CE1425" i="40"/>
  <c r="CF1425" i="40" s="1"/>
  <c r="CC1426" i="40"/>
  <c r="CD1426" i="40" s="1"/>
  <c r="CE1426" i="40"/>
  <c r="CF1426" i="40" s="1"/>
  <c r="CC1427" i="40"/>
  <c r="CD1427" i="40" s="1"/>
  <c r="CE1427" i="40"/>
  <c r="CF1427" i="40" s="1"/>
  <c r="CC1428" i="40"/>
  <c r="CD1428" i="40" s="1"/>
  <c r="CE1428" i="40"/>
  <c r="CF1428" i="40" s="1"/>
  <c r="CC1429" i="40"/>
  <c r="CD1429" i="40" s="1"/>
  <c r="CE1429" i="40"/>
  <c r="CF1429" i="40" s="1"/>
  <c r="CC1430" i="40"/>
  <c r="CD1430" i="40" s="1"/>
  <c r="CE1430" i="40"/>
  <c r="CF1430" i="40" s="1"/>
  <c r="CC1431" i="40"/>
  <c r="CD1431" i="40" s="1"/>
  <c r="CE1431" i="40"/>
  <c r="CF1431" i="40" s="1"/>
  <c r="CC1432" i="40"/>
  <c r="CD1432" i="40" s="1"/>
  <c r="CE1432" i="40"/>
  <c r="CF1432" i="40" s="1"/>
  <c r="CC1433" i="40"/>
  <c r="CD1433" i="40" s="1"/>
  <c r="DG1433" i="40" s="1"/>
  <c r="CE1433" i="40"/>
  <c r="CF1433" i="40" s="1"/>
  <c r="DH1433" i="40" s="1"/>
  <c r="CC1434" i="40"/>
  <c r="CD1434" i="40" s="1"/>
  <c r="CE1434" i="40"/>
  <c r="CF1434" i="40" s="1"/>
  <c r="CC1435" i="40"/>
  <c r="CD1435" i="40" s="1"/>
  <c r="DG1435" i="40" s="1"/>
  <c r="CE1435" i="40"/>
  <c r="CF1435" i="40" s="1"/>
  <c r="DH1435" i="40" s="1"/>
  <c r="CC1436" i="40"/>
  <c r="CD1436" i="40" s="1"/>
  <c r="CE1436" i="40"/>
  <c r="CF1436" i="40" s="1"/>
  <c r="CC1437" i="40"/>
  <c r="CD1437" i="40" s="1"/>
  <c r="CE1437" i="40"/>
  <c r="CF1437" i="40" s="1"/>
  <c r="CC1438" i="40"/>
  <c r="CD1438" i="40" s="1"/>
  <c r="CE1438" i="40"/>
  <c r="CF1438" i="40" s="1"/>
  <c r="CC1439" i="40"/>
  <c r="CD1439" i="40" s="1"/>
  <c r="CE1439" i="40"/>
  <c r="CF1439" i="40" s="1"/>
  <c r="CC1440" i="40"/>
  <c r="CD1440" i="40" s="1"/>
  <c r="DG1440" i="40" s="1"/>
  <c r="CE1440" i="40"/>
  <c r="CF1440" i="40" s="1"/>
  <c r="DH1440" i="40" s="1"/>
  <c r="CC1441" i="40"/>
  <c r="CD1441" i="40" s="1"/>
  <c r="CE1441" i="40"/>
  <c r="CF1441" i="40" s="1"/>
  <c r="CC1442" i="40"/>
  <c r="CD1442" i="40" s="1"/>
  <c r="CE1442" i="40"/>
  <c r="CF1442" i="40" s="1"/>
  <c r="CC1443" i="40"/>
  <c r="CD1443" i="40" s="1"/>
  <c r="CE1443" i="40"/>
  <c r="CF1443" i="40" s="1"/>
  <c r="CC1444" i="40"/>
  <c r="CD1444" i="40" s="1"/>
  <c r="DG1444" i="40" s="1"/>
  <c r="CE1444" i="40"/>
  <c r="CF1444" i="40" s="1"/>
  <c r="DH1444" i="40" s="1"/>
  <c r="CC1445" i="40"/>
  <c r="CD1445" i="40" s="1"/>
  <c r="CE1445" i="40"/>
  <c r="CF1445" i="40" s="1"/>
  <c r="CC1446" i="40"/>
  <c r="CD1446" i="40" s="1"/>
  <c r="CE1446" i="40"/>
  <c r="CF1446" i="40" s="1"/>
  <c r="CC1447" i="40"/>
  <c r="CD1447" i="40" s="1"/>
  <c r="CE1447" i="40"/>
  <c r="CF1447" i="40" s="1"/>
  <c r="CC1448" i="40"/>
  <c r="CD1448" i="40" s="1"/>
  <c r="CE1448" i="40"/>
  <c r="CF1448" i="40" s="1"/>
  <c r="CC1449" i="40"/>
  <c r="CD1449" i="40" s="1"/>
  <c r="CE1449" i="40"/>
  <c r="CF1449" i="40" s="1"/>
  <c r="CC1450" i="40"/>
  <c r="CD1450" i="40" s="1"/>
  <c r="DG1450" i="40" s="1"/>
  <c r="CE1450" i="40"/>
  <c r="CF1450" i="40" s="1"/>
  <c r="DH1450" i="40" s="1"/>
  <c r="CC1451" i="40"/>
  <c r="CD1451" i="40" s="1"/>
  <c r="DG1451" i="40" s="1"/>
  <c r="CE1451" i="40"/>
  <c r="CF1451" i="40" s="1"/>
  <c r="DH1451" i="40" s="1"/>
  <c r="CC1452" i="40"/>
  <c r="CD1452" i="40" s="1"/>
  <c r="CE1452" i="40"/>
  <c r="CF1452" i="40" s="1"/>
  <c r="CC1453" i="40"/>
  <c r="CD1453" i="40" s="1"/>
  <c r="CE1453" i="40"/>
  <c r="CF1453" i="40" s="1"/>
  <c r="CC1454" i="40"/>
  <c r="CD1454" i="40" s="1"/>
  <c r="CE1454" i="40"/>
  <c r="CF1454" i="40" s="1"/>
  <c r="CC1455" i="40"/>
  <c r="CD1455" i="40" s="1"/>
  <c r="CE1455" i="40"/>
  <c r="CF1455" i="40" s="1"/>
  <c r="CC1456" i="40"/>
  <c r="CD1456" i="40" s="1"/>
  <c r="CE1456" i="40"/>
  <c r="CF1456" i="40" s="1"/>
  <c r="CC1457" i="40"/>
  <c r="CD1457" i="40" s="1"/>
  <c r="CE1457" i="40"/>
  <c r="CF1457" i="40" s="1"/>
  <c r="CC1458" i="40"/>
  <c r="CD1458" i="40" s="1"/>
  <c r="CE1458" i="40"/>
  <c r="CF1458" i="40" s="1"/>
  <c r="CC1459" i="40"/>
  <c r="CD1459" i="40" s="1"/>
  <c r="CE1459" i="40"/>
  <c r="CF1459" i="40" s="1"/>
  <c r="CC1460" i="40"/>
  <c r="CD1460" i="40" s="1"/>
  <c r="CE1460" i="40"/>
  <c r="CF1460" i="40" s="1"/>
  <c r="CC1461" i="40"/>
  <c r="CD1461" i="40" s="1"/>
  <c r="CE1461" i="40"/>
  <c r="CF1461" i="40" s="1"/>
  <c r="CC1462" i="40"/>
  <c r="CD1462" i="40" s="1"/>
  <c r="CE1462" i="40"/>
  <c r="CF1462" i="40" s="1"/>
  <c r="CC1463" i="40"/>
  <c r="CD1463" i="40" s="1"/>
  <c r="CE1463" i="40"/>
  <c r="CF1463" i="40" s="1"/>
  <c r="CC1464" i="40"/>
  <c r="CD1464" i="40" s="1"/>
  <c r="CE1464" i="40"/>
  <c r="CF1464" i="40" s="1"/>
  <c r="CC1465" i="40"/>
  <c r="CD1465" i="40" s="1"/>
  <c r="CE1465" i="40"/>
  <c r="CF1465" i="40" s="1"/>
  <c r="CC1466" i="40"/>
  <c r="CD1466" i="40" s="1"/>
  <c r="CE1466" i="40"/>
  <c r="CF1466" i="40" s="1"/>
  <c r="CC1467" i="40"/>
  <c r="CD1467" i="40" s="1"/>
  <c r="CE1467" i="40"/>
  <c r="CF1467" i="40" s="1"/>
  <c r="CC1468" i="40"/>
  <c r="CD1468" i="40" s="1"/>
  <c r="DG1468" i="40" s="1"/>
  <c r="CE1468" i="40"/>
  <c r="CF1468" i="40" s="1"/>
  <c r="DH1468" i="40" s="1"/>
  <c r="CC1469" i="40"/>
  <c r="CD1469" i="40" s="1"/>
  <c r="CE1469" i="40"/>
  <c r="CF1469" i="40" s="1"/>
  <c r="CC1470" i="40"/>
  <c r="CD1470" i="40" s="1"/>
  <c r="CE1470" i="40"/>
  <c r="CF1470" i="40" s="1"/>
  <c r="CC1471" i="40"/>
  <c r="CD1471" i="40" s="1"/>
  <c r="CE1471" i="40"/>
  <c r="CF1471" i="40" s="1"/>
  <c r="CC1472" i="40"/>
  <c r="CD1472" i="40" s="1"/>
  <c r="CE1472" i="40"/>
  <c r="CF1472" i="40" s="1"/>
  <c r="CC1473" i="40"/>
  <c r="CD1473" i="40" s="1"/>
  <c r="CE1473" i="40"/>
  <c r="CF1473" i="40" s="1"/>
  <c r="CC1474" i="40"/>
  <c r="CD1474" i="40" s="1"/>
  <c r="CE1474" i="40"/>
  <c r="CF1474" i="40" s="1"/>
  <c r="CC1475" i="40"/>
  <c r="CD1475" i="40" s="1"/>
  <c r="CE1475" i="40"/>
  <c r="CF1475" i="40" s="1"/>
  <c r="CC1476" i="40"/>
  <c r="CD1476" i="40" s="1"/>
  <c r="CE1476" i="40"/>
  <c r="CF1476" i="40" s="1"/>
  <c r="CC1477" i="40"/>
  <c r="CD1477" i="40" s="1"/>
  <c r="DG1477" i="40" s="1"/>
  <c r="CE1477" i="40"/>
  <c r="CF1477" i="40" s="1"/>
  <c r="DH1477" i="40" s="1"/>
  <c r="CC1478" i="40"/>
  <c r="CD1478" i="40" s="1"/>
  <c r="DG1478" i="40" s="1"/>
  <c r="CE1478" i="40"/>
  <c r="CF1478" i="40" s="1"/>
  <c r="DH1478" i="40" s="1"/>
  <c r="CC1479" i="40"/>
  <c r="CD1479" i="40" s="1"/>
  <c r="CE1479" i="40"/>
  <c r="CF1479" i="40" s="1"/>
  <c r="CC1480" i="40"/>
  <c r="CD1480" i="40" s="1"/>
  <c r="CE1480" i="40"/>
  <c r="CF1480" i="40" s="1"/>
  <c r="CC1481" i="40"/>
  <c r="CD1481" i="40" s="1"/>
  <c r="CE1481" i="40"/>
  <c r="CF1481" i="40" s="1"/>
  <c r="CC1482" i="40"/>
  <c r="CD1482" i="40" s="1"/>
  <c r="CE1482" i="40"/>
  <c r="CF1482" i="40" s="1"/>
  <c r="CC1483" i="40"/>
  <c r="CD1483" i="40" s="1"/>
  <c r="CE1483" i="40"/>
  <c r="CF1483" i="40" s="1"/>
  <c r="CC1484" i="40"/>
  <c r="CD1484" i="40" s="1"/>
  <c r="CE1484" i="40"/>
  <c r="CF1484" i="40" s="1"/>
  <c r="CC1485" i="40"/>
  <c r="CD1485" i="40" s="1"/>
  <c r="CE1485" i="40"/>
  <c r="CF1485" i="40" s="1"/>
  <c r="CC1486" i="40"/>
  <c r="CD1486" i="40" s="1"/>
  <c r="CE1486" i="40"/>
  <c r="CF1486" i="40" s="1"/>
  <c r="CC1487" i="40"/>
  <c r="CD1487" i="40" s="1"/>
  <c r="CE1487" i="40"/>
  <c r="CF1487" i="40" s="1"/>
  <c r="CC1488" i="40"/>
  <c r="CD1488" i="40" s="1"/>
  <c r="CE1488" i="40"/>
  <c r="CF1488" i="40" s="1"/>
  <c r="CC1489" i="40"/>
  <c r="CD1489" i="40" s="1"/>
  <c r="CE1489" i="40"/>
  <c r="CF1489" i="40" s="1"/>
  <c r="CC1490" i="40"/>
  <c r="CD1490" i="40" s="1"/>
  <c r="CE1490" i="40"/>
  <c r="CF1490" i="40" s="1"/>
  <c r="CC1491" i="40"/>
  <c r="CD1491" i="40" s="1"/>
  <c r="CE1491" i="40"/>
  <c r="CF1491" i="40" s="1"/>
  <c r="CC1492" i="40"/>
  <c r="CD1492" i="40" s="1"/>
  <c r="CE1492" i="40"/>
  <c r="CF1492" i="40" s="1"/>
  <c r="CC1493" i="40"/>
  <c r="CD1493" i="40" s="1"/>
  <c r="CE1493" i="40"/>
  <c r="CF1493" i="40" s="1"/>
  <c r="CE2" i="40"/>
  <c r="CF2" i="40" s="1"/>
  <c r="CC2" i="40"/>
  <c r="CD2" i="40" s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35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F47" i="1"/>
  <c r="E11" i="1" l="1"/>
  <c r="B1" i="6" s="1"/>
  <c r="I5" i="3"/>
  <c r="H41" i="3" s="1"/>
  <c r="B10" i="6" s="1"/>
  <c r="I4" i="2"/>
  <c r="F11" i="2" s="1"/>
  <c r="B7" i="6" s="1"/>
  <c r="J4" i="2"/>
  <c r="F25" i="2" s="1"/>
  <c r="B8" i="6" s="1"/>
  <c r="H5" i="3"/>
  <c r="H11" i="3" s="1"/>
  <c r="B9" i="6" s="1"/>
  <c r="I4" i="3"/>
  <c r="J4" i="3" s="1"/>
  <c r="K5" i="2"/>
  <c r="G56" i="1"/>
  <c r="F36" i="1"/>
  <c r="F37" i="1"/>
  <c r="F38" i="1"/>
  <c r="F39" i="1"/>
  <c r="F40" i="1"/>
  <c r="F41" i="1"/>
  <c r="F42" i="1"/>
  <c r="F43" i="1"/>
  <c r="F44" i="1"/>
  <c r="F45" i="1"/>
  <c r="F46" i="1"/>
  <c r="F48" i="1"/>
  <c r="F49" i="1"/>
  <c r="F50" i="1"/>
  <c r="F51" i="1"/>
  <c r="F52" i="1"/>
  <c r="F53" i="1"/>
  <c r="F54" i="1"/>
  <c r="F55" i="1"/>
  <c r="F35" i="1"/>
  <c r="E23" i="1"/>
  <c r="I31" i="2" s="1"/>
  <c r="E24" i="1"/>
  <c r="I32" i="2" s="1"/>
  <c r="E25" i="1"/>
  <c r="I33" i="2" s="1"/>
  <c r="E20" i="1"/>
  <c r="I28" i="2" s="1"/>
  <c r="C20" i="1"/>
  <c r="C23" i="1"/>
  <c r="I17" i="2" s="1"/>
  <c r="C24" i="1"/>
  <c r="I18" i="2" s="1"/>
  <c r="C25" i="1"/>
  <c r="I19" i="2" s="1"/>
  <c r="E27" i="1"/>
  <c r="E21" i="1" s="1"/>
  <c r="I29" i="2" s="1"/>
  <c r="C27" i="1"/>
  <c r="C21" i="1" s="1"/>
  <c r="I15" i="2" s="1"/>
  <c r="B11" i="6" l="1"/>
  <c r="C10" i="6" s="1"/>
  <c r="B4" i="6"/>
  <c r="K4" i="2"/>
  <c r="K6" i="2" s="1"/>
  <c r="B3" i="6"/>
  <c r="C22" i="1"/>
  <c r="I16" i="2" s="1"/>
  <c r="E22" i="1"/>
  <c r="I30" i="2" s="1"/>
  <c r="J5" i="3"/>
  <c r="J6" i="3" s="1"/>
  <c r="I14" i="2"/>
  <c r="F56" i="1"/>
  <c r="C7" i="6" l="1"/>
  <c r="C8" i="6"/>
  <c r="C9" i="6"/>
  <c r="B5" i="6"/>
  <c r="C3" i="6" s="1"/>
  <c r="C29" i="1"/>
  <c r="E29" i="1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71" i="3"/>
  <c r="C4" i="6" l="1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K80" i="1" l="1"/>
  <c r="K81" i="1" l="1"/>
  <c r="K82" i="1"/>
  <c r="K84" i="1" l="1"/>
  <c r="K85" i="1" l="1"/>
  <c r="J116" i="3"/>
  <c r="K86" i="1" l="1"/>
  <c r="J104" i="3"/>
  <c r="J108" i="3"/>
  <c r="J112" i="3"/>
  <c r="J105" i="3"/>
  <c r="J109" i="3"/>
  <c r="J103" i="3"/>
  <c r="J107" i="3"/>
  <c r="J111" i="3"/>
  <c r="J115" i="3"/>
  <c r="J113" i="3"/>
  <c r="J102" i="3"/>
  <c r="J106" i="3"/>
  <c r="J110" i="3"/>
  <c r="J114" i="3"/>
  <c r="J101" i="3"/>
  <c r="J100" i="3"/>
  <c r="J99" i="3"/>
  <c r="J98" i="3"/>
  <c r="J97" i="3"/>
  <c r="J96" i="3"/>
  <c r="K87" i="1" l="1"/>
  <c r="K88" i="1" l="1"/>
  <c r="K89" i="1" l="1"/>
  <c r="K90" i="1" l="1"/>
  <c r="K91" i="1" l="1"/>
  <c r="K92" i="1" l="1"/>
  <c r="L52" i="2"/>
  <c r="I52" i="2"/>
  <c r="L51" i="2"/>
  <c r="I51" i="2"/>
  <c r="L50" i="2"/>
  <c r="I50" i="2"/>
  <c r="L49" i="2"/>
  <c r="I49" i="2"/>
  <c r="L48" i="2"/>
  <c r="I48" i="2"/>
  <c r="K93" i="1" l="1"/>
  <c r="L47" i="2"/>
  <c r="I47" i="2"/>
  <c r="K94" i="1" l="1"/>
  <c r="A47" i="2"/>
  <c r="K95" i="1" l="1"/>
  <c r="K96" i="1" l="1"/>
  <c r="A23" i="8"/>
  <c r="A22" i="8"/>
  <c r="A21" i="8"/>
  <c r="A20" i="8"/>
  <c r="A19" i="8"/>
  <c r="A18" i="8"/>
  <c r="E8" i="15"/>
  <c r="D8" i="15"/>
  <c r="E7" i="15"/>
  <c r="D7" i="15"/>
  <c r="E6" i="15"/>
  <c r="D6" i="15"/>
  <c r="E5" i="15"/>
  <c r="D5" i="15"/>
  <c r="K97" i="1" l="1"/>
  <c r="B5" i="8"/>
  <c r="C4" i="8" s="1"/>
  <c r="E4" i="15"/>
  <c r="D4" i="15"/>
  <c r="E3" i="15"/>
  <c r="D3" i="15"/>
  <c r="I23" i="14"/>
  <c r="H23" i="14"/>
  <c r="G23" i="14"/>
  <c r="F23" i="14"/>
  <c r="I22" i="14"/>
  <c r="H22" i="14"/>
  <c r="G22" i="14"/>
  <c r="F22" i="14"/>
  <c r="I21" i="14"/>
  <c r="H21" i="14"/>
  <c r="G21" i="14"/>
  <c r="F21" i="14"/>
  <c r="I20" i="14"/>
  <c r="H20" i="14"/>
  <c r="G20" i="14"/>
  <c r="F20" i="14"/>
  <c r="I19" i="14"/>
  <c r="H19" i="14"/>
  <c r="G19" i="14"/>
  <c r="F19" i="14"/>
  <c r="I18" i="14"/>
  <c r="H18" i="14"/>
  <c r="G18" i="14"/>
  <c r="F18" i="14"/>
  <c r="I17" i="14"/>
  <c r="H17" i="14"/>
  <c r="G17" i="14"/>
  <c r="F17" i="14"/>
  <c r="I16" i="14"/>
  <c r="H16" i="14"/>
  <c r="G16" i="14"/>
  <c r="F16" i="14"/>
  <c r="I15" i="14"/>
  <c r="H15" i="14"/>
  <c r="G15" i="14"/>
  <c r="F15" i="14"/>
  <c r="I14" i="14"/>
  <c r="H14" i="14"/>
  <c r="G14" i="14"/>
  <c r="F14" i="14"/>
  <c r="I13" i="14"/>
  <c r="H13" i="14"/>
  <c r="G13" i="14"/>
  <c r="F13" i="14"/>
  <c r="I12" i="14"/>
  <c r="H12" i="14"/>
  <c r="G12" i="14"/>
  <c r="F12" i="14"/>
  <c r="I11" i="14"/>
  <c r="H11" i="14"/>
  <c r="G11" i="14"/>
  <c r="F11" i="14"/>
  <c r="I10" i="14"/>
  <c r="H10" i="14"/>
  <c r="G10" i="14"/>
  <c r="F10" i="14"/>
  <c r="I9" i="14"/>
  <c r="H9" i="14"/>
  <c r="G9" i="14"/>
  <c r="F9" i="14"/>
  <c r="I8" i="14"/>
  <c r="H8" i="14"/>
  <c r="G8" i="14"/>
  <c r="F8" i="14"/>
  <c r="I7" i="14"/>
  <c r="H7" i="14"/>
  <c r="G7" i="14"/>
  <c r="F7" i="14"/>
  <c r="I6" i="14"/>
  <c r="H6" i="14"/>
  <c r="G6" i="14"/>
  <c r="F6" i="14"/>
  <c r="I5" i="14"/>
  <c r="H5" i="14"/>
  <c r="G5" i="14"/>
  <c r="F5" i="14"/>
  <c r="I4" i="14"/>
  <c r="C77" i="15" l="1"/>
  <c r="E70" i="1"/>
  <c r="J99" i="1"/>
  <c r="K98" i="1"/>
  <c r="L98" i="1" s="1"/>
  <c r="G98" i="1" s="1"/>
  <c r="C3" i="8"/>
  <c r="C5" i="8" s="1"/>
  <c r="H4" i="14"/>
  <c r="G4" i="14"/>
  <c r="F4" i="14"/>
  <c r="I3" i="14"/>
  <c r="H3" i="14"/>
  <c r="G3" i="14"/>
  <c r="F3" i="14"/>
  <c r="F100" i="1"/>
  <c r="C100" i="1"/>
  <c r="A100" i="1"/>
  <c r="F99" i="1"/>
  <c r="C99" i="1"/>
  <c r="A99" i="1"/>
  <c r="J98" i="1"/>
  <c r="F98" i="1"/>
  <c r="C98" i="1"/>
  <c r="A98" i="1"/>
  <c r="L97" i="1"/>
  <c r="G97" i="1" s="1"/>
  <c r="J97" i="1"/>
  <c r="F97" i="1"/>
  <c r="C97" i="1"/>
  <c r="A97" i="1"/>
  <c r="L96" i="1"/>
  <c r="G96" i="1" s="1"/>
  <c r="J96" i="1"/>
  <c r="F96" i="1"/>
  <c r="C96" i="1"/>
  <c r="A96" i="1"/>
  <c r="L95" i="1"/>
  <c r="G95" i="1" s="1"/>
  <c r="J95" i="1"/>
  <c r="F95" i="1"/>
  <c r="C95" i="1"/>
  <c r="A95" i="1"/>
  <c r="L94" i="1"/>
  <c r="G94" i="1" s="1"/>
  <c r="J94" i="1"/>
  <c r="F94" i="1"/>
  <c r="C94" i="1"/>
  <c r="A94" i="1"/>
  <c r="L93" i="1"/>
  <c r="G93" i="1" s="1"/>
  <c r="J93" i="1"/>
  <c r="F93" i="1"/>
  <c r="C93" i="1"/>
  <c r="A93" i="1"/>
  <c r="L92" i="1"/>
  <c r="G92" i="1" s="1"/>
  <c r="J92" i="1"/>
  <c r="F92" i="1"/>
  <c r="C92" i="1"/>
  <c r="A92" i="1"/>
  <c r="L91" i="1"/>
  <c r="G91" i="1" s="1"/>
  <c r="J91" i="1"/>
  <c r="F91" i="1"/>
  <c r="C91" i="1"/>
  <c r="A91" i="1"/>
  <c r="L90" i="1"/>
  <c r="G90" i="1" s="1"/>
  <c r="J90" i="1"/>
  <c r="F90" i="1"/>
  <c r="C90" i="1"/>
  <c r="A90" i="1"/>
  <c r="L89" i="1"/>
  <c r="G89" i="1" s="1"/>
  <c r="J89" i="1"/>
  <c r="F89" i="1"/>
  <c r="C89" i="1"/>
  <c r="A89" i="1"/>
  <c r="L88" i="1"/>
  <c r="G88" i="1" s="1"/>
  <c r="J88" i="1"/>
  <c r="F88" i="1"/>
  <c r="C88" i="1"/>
  <c r="A88" i="1"/>
  <c r="L87" i="1"/>
  <c r="G87" i="1" s="1"/>
  <c r="J87" i="1"/>
  <c r="F87" i="1"/>
  <c r="C87" i="1"/>
  <c r="A87" i="1"/>
  <c r="L86" i="1"/>
  <c r="J86" i="1"/>
  <c r="F86" i="1"/>
  <c r="C86" i="1"/>
  <c r="A86" i="1"/>
  <c r="L85" i="1"/>
  <c r="G85" i="1" s="1"/>
  <c r="J85" i="1"/>
  <c r="F85" i="1"/>
  <c r="C85" i="1"/>
  <c r="A85" i="1"/>
  <c r="L84" i="1"/>
  <c r="G84" i="1" s="1"/>
  <c r="J84" i="1"/>
  <c r="F84" i="1"/>
  <c r="C84" i="1"/>
  <c r="A84" i="1"/>
  <c r="L83" i="1"/>
  <c r="G83" i="1" s="1"/>
  <c r="J83" i="1"/>
  <c r="F83" i="1"/>
  <c r="C83" i="1"/>
  <c r="A83" i="1"/>
  <c r="L82" i="1"/>
  <c r="J82" i="1"/>
  <c r="E94" i="1" l="1"/>
  <c r="E89" i="1"/>
  <c r="E97" i="1"/>
  <c r="E93" i="1"/>
  <c r="E96" i="1"/>
  <c r="E91" i="1"/>
  <c r="E83" i="1"/>
  <c r="E84" i="1"/>
  <c r="E92" i="1"/>
  <c r="E87" i="1"/>
  <c r="E95" i="1"/>
  <c r="E90" i="1"/>
  <c r="E98" i="1"/>
  <c r="E85" i="1"/>
  <c r="E88" i="1"/>
  <c r="E99" i="1"/>
  <c r="A76" i="3"/>
  <c r="A101" i="3" s="1"/>
  <c r="A49" i="3"/>
  <c r="A19" i="3"/>
  <c r="A32" i="8"/>
  <c r="A80" i="3"/>
  <c r="A105" i="3" s="1"/>
  <c r="A53" i="3"/>
  <c r="A23" i="3"/>
  <c r="A36" i="8"/>
  <c r="A84" i="3"/>
  <c r="A109" i="3" s="1"/>
  <c r="A57" i="3"/>
  <c r="A27" i="3"/>
  <c r="A40" i="8"/>
  <c r="A87" i="3"/>
  <c r="A112" i="3" s="1"/>
  <c r="A60" i="3"/>
  <c r="A30" i="3"/>
  <c r="A43" i="8"/>
  <c r="A77" i="3"/>
  <c r="A102" i="3" s="1"/>
  <c r="A50" i="3"/>
  <c r="A20" i="3"/>
  <c r="A33" i="8"/>
  <c r="A81" i="3"/>
  <c r="A106" i="3" s="1"/>
  <c r="A54" i="3"/>
  <c r="A24" i="3"/>
  <c r="A37" i="8"/>
  <c r="A88" i="3"/>
  <c r="A113" i="3" s="1"/>
  <c r="A61" i="3"/>
  <c r="A31" i="3"/>
  <c r="A44" i="8"/>
  <c r="A74" i="3"/>
  <c r="A99" i="3" s="1"/>
  <c r="A47" i="3"/>
  <c r="A17" i="3"/>
  <c r="A30" i="8"/>
  <c r="A78" i="3"/>
  <c r="A103" i="3" s="1"/>
  <c r="A51" i="3"/>
  <c r="A21" i="3"/>
  <c r="A34" i="8"/>
  <c r="A82" i="3"/>
  <c r="A107" i="3" s="1"/>
  <c r="A55" i="3"/>
  <c r="A25" i="3"/>
  <c r="A38" i="8"/>
  <c r="A85" i="3"/>
  <c r="A110" i="3" s="1"/>
  <c r="A58" i="3"/>
  <c r="A28" i="3"/>
  <c r="A41" i="8"/>
  <c r="A89" i="3"/>
  <c r="A114" i="3" s="1"/>
  <c r="A62" i="3"/>
  <c r="A32" i="3"/>
  <c r="A45" i="8"/>
  <c r="A75" i="3"/>
  <c r="A100" i="3" s="1"/>
  <c r="A48" i="3"/>
  <c r="A18" i="3"/>
  <c r="A31" i="8"/>
  <c r="A79" i="3"/>
  <c r="A104" i="3" s="1"/>
  <c r="A52" i="3"/>
  <c r="A22" i="3"/>
  <c r="A35" i="8"/>
  <c r="A83" i="3"/>
  <c r="A108" i="3" s="1"/>
  <c r="A56" i="3"/>
  <c r="A26" i="3"/>
  <c r="A39" i="8"/>
  <c r="A86" i="3"/>
  <c r="A111" i="3" s="1"/>
  <c r="A59" i="3"/>
  <c r="A29" i="3"/>
  <c r="A42" i="8"/>
  <c r="A90" i="3"/>
  <c r="A115" i="3" s="1"/>
  <c r="A63" i="3"/>
  <c r="A33" i="3"/>
  <c r="A46" i="8"/>
  <c r="A91" i="3"/>
  <c r="A116" i="3" s="1"/>
  <c r="A64" i="3"/>
  <c r="A34" i="3"/>
  <c r="A47" i="8"/>
  <c r="K99" i="1"/>
  <c r="L99" i="1" s="1"/>
  <c r="G99" i="1" s="1"/>
  <c r="G86" i="1"/>
  <c r="E86" i="1"/>
  <c r="G82" i="1"/>
  <c r="F82" i="1"/>
  <c r="E82" i="1"/>
  <c r="C82" i="1"/>
  <c r="A82" i="1"/>
  <c r="L81" i="1"/>
  <c r="G81" i="1" s="1"/>
  <c r="J81" i="1"/>
  <c r="F81" i="1"/>
  <c r="C81" i="1"/>
  <c r="A81" i="1"/>
  <c r="L80" i="1"/>
  <c r="J80" i="1"/>
  <c r="F80" i="1"/>
  <c r="C80" i="1"/>
  <c r="A80" i="1"/>
  <c r="C75" i="1"/>
  <c r="C74" i="1"/>
  <c r="E81" i="1" l="1"/>
  <c r="A73" i="3"/>
  <c r="A98" i="3" s="1"/>
  <c r="A46" i="3"/>
  <c r="A16" i="3"/>
  <c r="A29" i="8"/>
  <c r="A71" i="3"/>
  <c r="A96" i="3" s="1"/>
  <c r="A44" i="3"/>
  <c r="A14" i="3"/>
  <c r="A72" i="3"/>
  <c r="A97" i="3" s="1"/>
  <c r="A45" i="3"/>
  <c r="A15" i="3"/>
  <c r="A28" i="8"/>
  <c r="K100" i="1"/>
  <c r="L100" i="1" s="1"/>
  <c r="G100" i="1" s="1"/>
  <c r="J100" i="1"/>
  <c r="G80" i="1"/>
  <c r="E80" i="1"/>
  <c r="C73" i="1"/>
  <c r="C72" i="1"/>
  <c r="E71" i="1"/>
  <c r="C71" i="1"/>
  <c r="C70" i="1"/>
  <c r="F64" i="3"/>
  <c r="F34" i="3"/>
  <c r="F63" i="3"/>
  <c r="H63" i="3" s="1"/>
  <c r="F62" i="3"/>
  <c r="H62" i="3" s="1"/>
  <c r="F61" i="3"/>
  <c r="H61" i="3" s="1"/>
  <c r="F60" i="3"/>
  <c r="H60" i="3" s="1"/>
  <c r="F59" i="3"/>
  <c r="H59" i="3" s="1"/>
  <c r="F58" i="3"/>
  <c r="H58" i="3" s="1"/>
  <c r="F57" i="3"/>
  <c r="H57" i="3" s="1"/>
  <c r="F56" i="3"/>
  <c r="H56" i="3" s="1"/>
  <c r="F55" i="3"/>
  <c r="H55" i="3" s="1"/>
  <c r="F54" i="3"/>
  <c r="H54" i="3" s="1"/>
  <c r="F53" i="3"/>
  <c r="H53" i="3" s="1"/>
  <c r="F52" i="3"/>
  <c r="H52" i="3" s="1"/>
  <c r="F51" i="3"/>
  <c r="H51" i="3" s="1"/>
  <c r="F50" i="3"/>
  <c r="H50" i="3" s="1"/>
  <c r="F49" i="3"/>
  <c r="H49" i="3" s="1"/>
  <c r="F48" i="3"/>
  <c r="H48" i="3" s="1"/>
  <c r="F47" i="3"/>
  <c r="H47" i="3" s="1"/>
  <c r="F46" i="3"/>
  <c r="H46" i="3" s="1"/>
  <c r="F45" i="3"/>
  <c r="H45" i="3" s="1"/>
  <c r="E100" i="1" l="1"/>
  <c r="H64" i="3"/>
  <c r="G66" i="3"/>
  <c r="E56" i="1"/>
  <c r="B11" i="8" s="1"/>
  <c r="F44" i="3"/>
  <c r="H44" i="3" s="1"/>
  <c r="E72" i="1"/>
  <c r="F15" i="3"/>
  <c r="B28" i="8"/>
  <c r="F17" i="3"/>
  <c r="B30" i="8"/>
  <c r="F19" i="3"/>
  <c r="B32" i="8"/>
  <c r="F21" i="3"/>
  <c r="B34" i="8"/>
  <c r="F23" i="3"/>
  <c r="B36" i="8"/>
  <c r="F25" i="3"/>
  <c r="B38" i="8"/>
  <c r="F27" i="3"/>
  <c r="B40" i="8"/>
  <c r="F29" i="3"/>
  <c r="B42" i="8"/>
  <c r="F31" i="3"/>
  <c r="B44" i="8"/>
  <c r="F33" i="3"/>
  <c r="B46" i="8"/>
  <c r="F14" i="3"/>
  <c r="B27" i="8"/>
  <c r="F16" i="3"/>
  <c r="B29" i="8"/>
  <c r="F18" i="3"/>
  <c r="B31" i="8"/>
  <c r="F20" i="3"/>
  <c r="B33" i="8"/>
  <c r="F22" i="3"/>
  <c r="B35" i="8"/>
  <c r="F24" i="3"/>
  <c r="B37" i="8"/>
  <c r="F26" i="3"/>
  <c r="B39" i="8"/>
  <c r="F28" i="3"/>
  <c r="B41" i="8"/>
  <c r="F30" i="3"/>
  <c r="B43" i="8"/>
  <c r="F32" i="3"/>
  <c r="B45" i="8"/>
  <c r="K19" i="2"/>
  <c r="K18" i="2"/>
  <c r="K17" i="2"/>
  <c r="K15" i="2"/>
  <c r="F66" i="3" l="1"/>
  <c r="K29" i="2"/>
  <c r="L6" i="13"/>
  <c r="J40" i="2" s="1"/>
  <c r="L8" i="13"/>
  <c r="J42" i="2" s="1"/>
  <c r="L10" i="13"/>
  <c r="J44" i="2" s="1"/>
  <c r="K30" i="2"/>
  <c r="L7" i="13"/>
  <c r="J41" i="2" s="1"/>
  <c r="L9" i="13"/>
  <c r="J43" i="2" s="1"/>
  <c r="H66" i="3"/>
  <c r="E73" i="1"/>
  <c r="B19" i="8"/>
  <c r="A27" i="8"/>
  <c r="B20" i="8"/>
  <c r="F36" i="3"/>
  <c r="H14" i="3"/>
  <c r="B21" i="8" l="1"/>
  <c r="K31" i="2"/>
  <c r="E74" i="1"/>
  <c r="E75" i="1"/>
  <c r="K32" i="2" l="1"/>
  <c r="B22" i="8"/>
  <c r="K33" i="2"/>
  <c r="B23" i="8"/>
  <c r="C7" i="1" l="1"/>
  <c r="G7" i="1"/>
  <c r="L36" i="13" l="1"/>
  <c r="F36" i="13"/>
  <c r="E36" i="13"/>
  <c r="L35" i="13"/>
  <c r="F35" i="13"/>
  <c r="E35" i="13"/>
  <c r="L34" i="13"/>
  <c r="F34" i="13"/>
  <c r="E34" i="13"/>
  <c r="L33" i="13"/>
  <c r="F33" i="13"/>
  <c r="E33" i="13"/>
  <c r="L32" i="13"/>
  <c r="F32" i="13"/>
  <c r="E32" i="13"/>
  <c r="L31" i="13"/>
  <c r="F31" i="13"/>
  <c r="E31" i="13"/>
  <c r="L30" i="13"/>
  <c r="F30" i="13"/>
  <c r="E30" i="13"/>
  <c r="L29" i="13"/>
  <c r="F29" i="13"/>
  <c r="E29" i="13"/>
  <c r="O29" i="13" l="1"/>
  <c r="O33" i="13"/>
  <c r="O30" i="13"/>
  <c r="O34" i="13"/>
  <c r="O31" i="13"/>
  <c r="O35" i="13"/>
  <c r="L28" i="13"/>
  <c r="F28" i="13"/>
  <c r="E28" i="13"/>
  <c r="L27" i="13"/>
  <c r="F27" i="13"/>
  <c r="E27" i="13"/>
  <c r="L26" i="13"/>
  <c r="F26" i="13"/>
  <c r="E26" i="13"/>
  <c r="L25" i="13"/>
  <c r="F25" i="13"/>
  <c r="E25" i="13"/>
  <c r="L24" i="13"/>
  <c r="F24" i="13"/>
  <c r="E24" i="13"/>
  <c r="L23" i="13"/>
  <c r="F23" i="13"/>
  <c r="E23" i="13"/>
  <c r="L22" i="13"/>
  <c r="F22" i="13"/>
  <c r="E22" i="13"/>
  <c r="L21" i="13"/>
  <c r="F21" i="13"/>
  <c r="E21" i="13"/>
  <c r="O22" i="13" l="1"/>
  <c r="O26" i="13"/>
  <c r="O21" i="13"/>
  <c r="O25" i="13"/>
  <c r="O23" i="13"/>
  <c r="O27" i="13"/>
  <c r="O24" i="13"/>
  <c r="O28" i="13"/>
  <c r="L20" i="13"/>
  <c r="F20" i="13"/>
  <c r="E20" i="13"/>
  <c r="L19" i="13"/>
  <c r="F19" i="13"/>
  <c r="E19" i="13"/>
  <c r="L18" i="13"/>
  <c r="F18" i="13"/>
  <c r="E18" i="13"/>
  <c r="O18" i="13" l="1"/>
  <c r="O19" i="13"/>
  <c r="O20" i="13"/>
  <c r="L17" i="13"/>
  <c r="F17" i="13"/>
  <c r="E17" i="13"/>
  <c r="L16" i="13"/>
  <c r="F16" i="13"/>
  <c r="E16" i="13"/>
  <c r="F10" i="13"/>
  <c r="E10" i="13"/>
  <c r="O17" i="13" l="1"/>
  <c r="O16" i="13"/>
  <c r="F9" i="13"/>
  <c r="E9" i="13"/>
  <c r="F8" i="13"/>
  <c r="E8" i="13"/>
  <c r="F7" i="13" l="1"/>
  <c r="E7" i="13"/>
  <c r="O7" i="13" l="1"/>
  <c r="F6" i="13"/>
  <c r="E6" i="13"/>
  <c r="F5" i="13" l="1"/>
  <c r="E5" i="13"/>
  <c r="O6" i="13"/>
  <c r="P6" i="13" s="1"/>
  <c r="P7" i="13"/>
  <c r="O8" i="13"/>
  <c r="P8" i="13" s="1"/>
  <c r="P16" i="13"/>
  <c r="O9" i="13"/>
  <c r="P9" i="13" s="1"/>
  <c r="O10" i="13"/>
  <c r="P10" i="13" s="1"/>
  <c r="P17" i="13"/>
  <c r="P19" i="13"/>
  <c r="P18" i="13"/>
  <c r="P26" i="13"/>
  <c r="P20" i="13"/>
  <c r="P22" i="13"/>
  <c r="P24" i="13"/>
  <c r="P25" i="13"/>
  <c r="P21" i="13"/>
  <c r="P23" i="13"/>
  <c r="P27" i="13"/>
  <c r="P28" i="13"/>
  <c r="P30" i="13"/>
  <c r="P33" i="13"/>
  <c r="P34" i="13"/>
  <c r="O32" i="13"/>
  <c r="P32" i="13" s="1"/>
  <c r="O36" i="13"/>
  <c r="P36" i="13" s="1"/>
  <c r="P29" i="13"/>
  <c r="P31" i="13"/>
  <c r="P35" i="1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K96" i="3"/>
  <c r="L96" i="3" s="1"/>
  <c r="K111" i="3"/>
  <c r="L111" i="3" s="1"/>
  <c r="K99" i="3"/>
  <c r="L99" i="3" s="1"/>
  <c r="K115" i="3"/>
  <c r="L115" i="3" s="1"/>
  <c r="K104" i="3"/>
  <c r="L104" i="3" s="1"/>
  <c r="K116" i="3"/>
  <c r="L116" i="3" s="1"/>
  <c r="K102" i="3"/>
  <c r="L102" i="3" s="1"/>
  <c r="K98" i="3"/>
  <c r="L98" i="3" s="1"/>
  <c r="K100" i="3"/>
  <c r="L100" i="3" s="1"/>
  <c r="K114" i="3"/>
  <c r="L114" i="3" s="1"/>
  <c r="K103" i="3"/>
  <c r="L103" i="3" s="1"/>
  <c r="K109" i="3"/>
  <c r="L109" i="3" s="1"/>
  <c r="K112" i="3"/>
  <c r="L112" i="3" s="1"/>
  <c r="K101" i="3"/>
  <c r="L101" i="3" s="1"/>
  <c r="K97" i="3"/>
  <c r="L97" i="3" s="1"/>
  <c r="K14" i="2"/>
  <c r="K16" i="2"/>
  <c r="K107" i="3"/>
  <c r="L107" i="3" s="1"/>
  <c r="K106" i="3"/>
  <c r="L106" i="3" s="1"/>
  <c r="K113" i="3"/>
  <c r="L113" i="3" s="1"/>
  <c r="J48" i="2"/>
  <c r="K48" i="2" s="1"/>
  <c r="M48" i="2" s="1"/>
  <c r="K105" i="3"/>
  <c r="L105" i="3" s="1"/>
  <c r="K110" i="3"/>
  <c r="L110" i="3" s="1"/>
  <c r="J49" i="2"/>
  <c r="K49" i="2" s="1"/>
  <c r="M49" i="2" s="1"/>
  <c r="K108" i="3"/>
  <c r="L108" i="3" s="1"/>
  <c r="J50" i="2"/>
  <c r="K50" i="2" s="1"/>
  <c r="M50" i="2" s="1"/>
  <c r="J52" i="2"/>
  <c r="K52" i="2" s="1"/>
  <c r="M52" i="2" s="1"/>
  <c r="J51" i="2"/>
  <c r="K51" i="2" s="1"/>
  <c r="M51" i="2" s="1"/>
  <c r="N51" i="2" s="1"/>
  <c r="B47" i="8"/>
  <c r="B48" i="8" s="1"/>
  <c r="H36" i="3" l="1"/>
  <c r="I14" i="3" s="1"/>
  <c r="L5" i="13"/>
  <c r="J39" i="2" s="1"/>
  <c r="J47" i="2" s="1"/>
  <c r="K47" i="2" s="1"/>
  <c r="M47" i="2" s="1"/>
  <c r="N47" i="2" s="1"/>
  <c r="O47" i="2" s="1"/>
  <c r="K20" i="2"/>
  <c r="B18" i="8"/>
  <c r="B24" i="8" s="1"/>
  <c r="B50" i="8" s="1"/>
  <c r="C48" i="8" s="1"/>
  <c r="I20" i="2"/>
  <c r="B10" i="8"/>
  <c r="B12" i="8" s="1"/>
  <c r="C11" i="8" s="1"/>
  <c r="O51" i="2"/>
  <c r="N49" i="2"/>
  <c r="O49" i="2" s="1"/>
  <c r="N52" i="2"/>
  <c r="O52" i="2" s="1"/>
  <c r="N48" i="2"/>
  <c r="O48" i="2" s="1"/>
  <c r="N50" i="2"/>
  <c r="O50" i="2" s="1"/>
  <c r="L14" i="2" l="1"/>
  <c r="L19" i="2"/>
  <c r="L18" i="2"/>
  <c r="L17" i="2"/>
  <c r="L16" i="2"/>
  <c r="L15" i="2"/>
  <c r="I31" i="3"/>
  <c r="J31" i="3" s="1"/>
  <c r="M31" i="3" s="1"/>
  <c r="I17" i="3"/>
  <c r="J17" i="3" s="1"/>
  <c r="O5" i="13"/>
  <c r="P5" i="13" s="1"/>
  <c r="C24" i="8"/>
  <c r="C50" i="8" s="1"/>
  <c r="K28" i="2"/>
  <c r="K34" i="2" s="1"/>
  <c r="I34" i="2"/>
  <c r="I50" i="3"/>
  <c r="J50" i="3" s="1"/>
  <c r="I64" i="3"/>
  <c r="J64" i="3" s="1"/>
  <c r="I46" i="3"/>
  <c r="J46" i="3" s="1"/>
  <c r="I57" i="3"/>
  <c r="J57" i="3" s="1"/>
  <c r="I61" i="3"/>
  <c r="J61" i="3" s="1"/>
  <c r="I62" i="3"/>
  <c r="J62" i="3" s="1"/>
  <c r="I51" i="3"/>
  <c r="J51" i="3" s="1"/>
  <c r="I45" i="3"/>
  <c r="J45" i="3" s="1"/>
  <c r="I54" i="3"/>
  <c r="J54" i="3" s="1"/>
  <c r="I44" i="3"/>
  <c r="I59" i="3"/>
  <c r="J59" i="3" s="1"/>
  <c r="I63" i="3"/>
  <c r="J63" i="3" s="1"/>
  <c r="I48" i="3"/>
  <c r="J48" i="3" s="1"/>
  <c r="I60" i="3"/>
  <c r="J60" i="3" s="1"/>
  <c r="I55" i="3"/>
  <c r="J55" i="3" s="1"/>
  <c r="I53" i="3"/>
  <c r="J53" i="3" s="1"/>
  <c r="I49" i="3"/>
  <c r="J49" i="3" s="1"/>
  <c r="I56" i="3"/>
  <c r="J56" i="3" s="1"/>
  <c r="I47" i="3"/>
  <c r="J47" i="3" s="1"/>
  <c r="I58" i="3"/>
  <c r="J58" i="3" s="1"/>
  <c r="I52" i="3"/>
  <c r="J52" i="3" s="1"/>
  <c r="I26" i="3"/>
  <c r="J26" i="3" s="1"/>
  <c r="I21" i="3"/>
  <c r="J21" i="3" s="1"/>
  <c r="I28" i="3"/>
  <c r="J28" i="3" s="1"/>
  <c r="I19" i="3"/>
  <c r="J19" i="3" s="1"/>
  <c r="I27" i="3"/>
  <c r="J27" i="3" s="1"/>
  <c r="I34" i="3"/>
  <c r="J34" i="3" s="1"/>
  <c r="I24" i="3"/>
  <c r="J24" i="3" s="1"/>
  <c r="I30" i="3"/>
  <c r="J30" i="3" s="1"/>
  <c r="I33" i="3"/>
  <c r="J33" i="3" s="1"/>
  <c r="I32" i="3"/>
  <c r="J32" i="3" s="1"/>
  <c r="I25" i="3"/>
  <c r="J25" i="3" s="1"/>
  <c r="I16" i="3"/>
  <c r="J16" i="3" s="1"/>
  <c r="I20" i="3"/>
  <c r="J20" i="3" s="1"/>
  <c r="I22" i="3"/>
  <c r="J22" i="3" s="1"/>
  <c r="I15" i="3"/>
  <c r="J15" i="3" s="1"/>
  <c r="I23" i="3"/>
  <c r="J23" i="3" s="1"/>
  <c r="I18" i="3"/>
  <c r="J18" i="3" s="1"/>
  <c r="I29" i="3"/>
  <c r="J29" i="3" s="1"/>
  <c r="C10" i="8"/>
  <c r="C12" i="8" s="1"/>
  <c r="L33" i="2" l="1"/>
  <c r="M33" i="2" s="1"/>
  <c r="L32" i="2"/>
  <c r="M32" i="2" s="1"/>
  <c r="L31" i="2"/>
  <c r="M31" i="2" s="1"/>
  <c r="L30" i="2"/>
  <c r="M30" i="2" s="1"/>
  <c r="L29" i="2"/>
  <c r="M29" i="2" s="1"/>
  <c r="L28" i="2"/>
  <c r="G88" i="3"/>
  <c r="B33" i="13" s="1"/>
  <c r="B27" i="34" s="1"/>
  <c r="N31" i="3"/>
  <c r="J14" i="3"/>
  <c r="I36" i="3"/>
  <c r="M27" i="3"/>
  <c r="G84" i="3"/>
  <c r="N27" i="3"/>
  <c r="H85" i="3"/>
  <c r="C30" i="13" s="1"/>
  <c r="C24" i="34" s="1"/>
  <c r="N58" i="3"/>
  <c r="M58" i="3"/>
  <c r="N48" i="3"/>
  <c r="H75" i="3"/>
  <c r="C20" i="13" s="1"/>
  <c r="C14" i="34" s="1"/>
  <c r="M48" i="3"/>
  <c r="H88" i="3"/>
  <c r="C33" i="13" s="1"/>
  <c r="C27" i="34" s="1"/>
  <c r="M61" i="3"/>
  <c r="N61" i="3"/>
  <c r="N29" i="3"/>
  <c r="G86" i="3"/>
  <c r="M29" i="3"/>
  <c r="G90" i="3"/>
  <c r="M33" i="3"/>
  <c r="N33" i="3"/>
  <c r="G78" i="3"/>
  <c r="N21" i="3"/>
  <c r="M21" i="3"/>
  <c r="N60" i="3"/>
  <c r="M60" i="3"/>
  <c r="H87" i="3"/>
  <c r="C32" i="13" s="1"/>
  <c r="C26" i="34" s="1"/>
  <c r="M16" i="3"/>
  <c r="G73" i="3"/>
  <c r="N16" i="3"/>
  <c r="M28" i="3"/>
  <c r="N28" i="3"/>
  <c r="G85" i="3"/>
  <c r="H83" i="3"/>
  <c r="C28" i="13" s="1"/>
  <c r="C22" i="34" s="1"/>
  <c r="M56" i="3"/>
  <c r="N56" i="3"/>
  <c r="M55" i="3"/>
  <c r="N55" i="3"/>
  <c r="H82" i="3"/>
  <c r="C27" i="13" s="1"/>
  <c r="C21" i="34" s="1"/>
  <c r="M59" i="3"/>
  <c r="N59" i="3"/>
  <c r="H86" i="3"/>
  <c r="C31" i="13" s="1"/>
  <c r="C25" i="34" s="1"/>
  <c r="H78" i="3"/>
  <c r="C23" i="13" s="1"/>
  <c r="C17" i="34" s="1"/>
  <c r="M51" i="3"/>
  <c r="N51" i="3"/>
  <c r="H73" i="3"/>
  <c r="C18" i="13" s="1"/>
  <c r="C12" i="34" s="1"/>
  <c r="M46" i="3"/>
  <c r="N46" i="3"/>
  <c r="M18" i="3"/>
  <c r="G75" i="3"/>
  <c r="N18" i="3"/>
  <c r="G87" i="3"/>
  <c r="M30" i="3"/>
  <c r="N30" i="3"/>
  <c r="G83" i="3"/>
  <c r="M26" i="3"/>
  <c r="N26" i="3"/>
  <c r="H81" i="3"/>
  <c r="C26" i="13" s="1"/>
  <c r="C20" i="34" s="1"/>
  <c r="N54" i="3"/>
  <c r="M54" i="3"/>
  <c r="H77" i="3"/>
  <c r="C22" i="13" s="1"/>
  <c r="C16" i="34" s="1"/>
  <c r="M50" i="3"/>
  <c r="N50" i="3"/>
  <c r="G79" i="3"/>
  <c r="M22" i="3"/>
  <c r="N22" i="3"/>
  <c r="N25" i="3"/>
  <c r="G82" i="3"/>
  <c r="M25" i="3"/>
  <c r="M34" i="3"/>
  <c r="N34" i="3"/>
  <c r="G91" i="3"/>
  <c r="N52" i="3"/>
  <c r="H79" i="3"/>
  <c r="C24" i="13" s="1"/>
  <c r="C18" i="34" s="1"/>
  <c r="M52" i="3"/>
  <c r="H76" i="3"/>
  <c r="C21" i="13" s="1"/>
  <c r="C15" i="34" s="1"/>
  <c r="M49" i="3"/>
  <c r="N49" i="3"/>
  <c r="J44" i="3"/>
  <c r="I66" i="3"/>
  <c r="H89" i="3"/>
  <c r="C34" i="13" s="1"/>
  <c r="C28" i="34" s="1"/>
  <c r="M62" i="3"/>
  <c r="N62" i="3"/>
  <c r="N64" i="3"/>
  <c r="H91" i="3"/>
  <c r="C36" i="13" s="1"/>
  <c r="C30" i="34" s="1"/>
  <c r="M64" i="3"/>
  <c r="M15" i="3"/>
  <c r="G72" i="3"/>
  <c r="N15" i="3"/>
  <c r="G74" i="3"/>
  <c r="M17" i="3"/>
  <c r="N17" i="3"/>
  <c r="M23" i="3"/>
  <c r="N23" i="3"/>
  <c r="G80" i="3"/>
  <c r="G77" i="3"/>
  <c r="M20" i="3"/>
  <c r="N20" i="3"/>
  <c r="G89" i="3"/>
  <c r="N32" i="3"/>
  <c r="M32" i="3"/>
  <c r="G81" i="3"/>
  <c r="N24" i="3"/>
  <c r="M24" i="3"/>
  <c r="G76" i="3"/>
  <c r="M19" i="3"/>
  <c r="N19" i="3"/>
  <c r="H74" i="3"/>
  <c r="C19" i="13" s="1"/>
  <c r="C13" i="34" s="1"/>
  <c r="M47" i="3"/>
  <c r="N47" i="3"/>
  <c r="N53" i="3"/>
  <c r="M53" i="3"/>
  <c r="H80" i="3"/>
  <c r="C25" i="13" s="1"/>
  <c r="C19" i="34" s="1"/>
  <c r="N63" i="3"/>
  <c r="M63" i="3"/>
  <c r="H90" i="3"/>
  <c r="C35" i="13" s="1"/>
  <c r="C29" i="34" s="1"/>
  <c r="H72" i="3"/>
  <c r="C17" i="13" s="1"/>
  <c r="C11" i="34" s="1"/>
  <c r="N45" i="3"/>
  <c r="M45" i="3"/>
  <c r="N57" i="3"/>
  <c r="H84" i="3"/>
  <c r="C29" i="13" s="1"/>
  <c r="C23" i="34" s="1"/>
  <c r="M57" i="3"/>
  <c r="M16" i="2"/>
  <c r="M18" i="2"/>
  <c r="M15" i="2"/>
  <c r="M17" i="2"/>
  <c r="M19" i="2"/>
  <c r="DQ955" i="46" l="1"/>
  <c r="DQ887" i="46"/>
  <c r="DQ1007" i="46"/>
  <c r="DQ1573" i="46"/>
  <c r="DQ291" i="46"/>
  <c r="DQ392" i="46"/>
  <c r="DQ16" i="46"/>
  <c r="DQ1053" i="46"/>
  <c r="DQ11" i="46"/>
  <c r="DQ137" i="46"/>
  <c r="DQ833" i="46"/>
  <c r="DQ1370" i="46"/>
  <c r="DQ942" i="46"/>
  <c r="DQ943" i="46"/>
  <c r="DP983" i="46"/>
  <c r="DP1519" i="46"/>
  <c r="DP906" i="46"/>
  <c r="DP729" i="46"/>
  <c r="DQ280" i="46"/>
  <c r="DQ1089" i="46"/>
  <c r="DQ886" i="46"/>
  <c r="DQ1570" i="46"/>
  <c r="DQ1485" i="46"/>
  <c r="DQ1569" i="46"/>
  <c r="DQ1519" i="46"/>
  <c r="DQ906" i="46"/>
  <c r="DR906" i="46" s="1"/>
  <c r="DQ729" i="46"/>
  <c r="DR729" i="46" s="1"/>
  <c r="DQ983" i="46"/>
  <c r="DQ1034" i="46"/>
  <c r="DQ1571" i="46"/>
  <c r="DQ802" i="46"/>
  <c r="DQ1563" i="46"/>
  <c r="DQ799" i="46"/>
  <c r="DQ1477" i="46"/>
  <c r="DQ1529" i="46"/>
  <c r="DQ1439" i="46"/>
  <c r="DQ1318" i="46"/>
  <c r="DQ1486" i="46"/>
  <c r="DQ238" i="46"/>
  <c r="DQ1443" i="46"/>
  <c r="DQ1442" i="46"/>
  <c r="DQ1317" i="46"/>
  <c r="DQ994" i="46"/>
  <c r="DQ494" i="46"/>
  <c r="DQ996" i="46"/>
  <c r="DQ944" i="46"/>
  <c r="DQ995" i="46"/>
  <c r="DQ21" i="46"/>
  <c r="DQ1377" i="46"/>
  <c r="DQ237" i="46"/>
  <c r="DQ449" i="46"/>
  <c r="DQ357" i="46"/>
  <c r="DQ1572" i="46"/>
  <c r="DQ1437" i="46"/>
  <c r="DQ861" i="46"/>
  <c r="DQ1407" i="46"/>
  <c r="DQ655" i="46"/>
  <c r="DQ1438" i="46"/>
  <c r="DQ484" i="46"/>
  <c r="DQ1406" i="46"/>
  <c r="DQ1389" i="46"/>
  <c r="DQ429" i="46"/>
  <c r="DQ430" i="46"/>
  <c r="I17" i="13"/>
  <c r="I36" i="13"/>
  <c r="I26" i="13"/>
  <c r="I18" i="13"/>
  <c r="I31" i="13"/>
  <c r="I24" i="13"/>
  <c r="I23" i="13"/>
  <c r="I27" i="13"/>
  <c r="I32" i="13"/>
  <c r="I20" i="13"/>
  <c r="I30" i="13"/>
  <c r="I35" i="13"/>
  <c r="I19" i="13"/>
  <c r="I21" i="13"/>
  <c r="I22" i="13"/>
  <c r="I29" i="13"/>
  <c r="I25" i="13"/>
  <c r="I34" i="13"/>
  <c r="I28" i="13"/>
  <c r="I33" i="13"/>
  <c r="I88" i="3"/>
  <c r="N88" i="3" s="1"/>
  <c r="M14" i="2"/>
  <c r="L20" i="2"/>
  <c r="I87" i="3"/>
  <c r="B32" i="13"/>
  <c r="B26" i="34" s="1"/>
  <c r="L43" i="2"/>
  <c r="P32" i="2"/>
  <c r="C9" i="13"/>
  <c r="C6" i="34" s="1"/>
  <c r="R32" i="2"/>
  <c r="R17" i="2"/>
  <c r="I42" i="2"/>
  <c r="K42" i="2" s="1"/>
  <c r="B8" i="13"/>
  <c r="B5" i="34" s="1"/>
  <c r="P17" i="2"/>
  <c r="B25" i="13"/>
  <c r="B19" i="34" s="1"/>
  <c r="I80" i="3"/>
  <c r="N44" i="3"/>
  <c r="M44" i="3"/>
  <c r="H71" i="3"/>
  <c r="C16" i="13" s="1"/>
  <c r="C10" i="34" s="1"/>
  <c r="M33" i="13"/>
  <c r="H33" i="13"/>
  <c r="I85" i="3"/>
  <c r="B30" i="13"/>
  <c r="B24" i="34" s="1"/>
  <c r="B31" i="13"/>
  <c r="B25" i="34" s="1"/>
  <c r="I86" i="3"/>
  <c r="L34" i="2"/>
  <c r="M28" i="2"/>
  <c r="P18" i="2"/>
  <c r="B9" i="13"/>
  <c r="B6" i="34" s="1"/>
  <c r="I43" i="2"/>
  <c r="K43" i="2" s="1"/>
  <c r="R18" i="2"/>
  <c r="I77" i="3"/>
  <c r="B22" i="13"/>
  <c r="B16" i="34" s="1"/>
  <c r="B10" i="13"/>
  <c r="B7" i="34" s="1"/>
  <c r="I44" i="2"/>
  <c r="K44" i="2" s="1"/>
  <c r="R19" i="2"/>
  <c r="P19" i="2"/>
  <c r="B6" i="13"/>
  <c r="B3" i="34" s="1"/>
  <c r="I40" i="2"/>
  <c r="K40" i="2" s="1"/>
  <c r="R15" i="2"/>
  <c r="P15" i="2"/>
  <c r="I76" i="3"/>
  <c r="B21" i="13"/>
  <c r="B15" i="34" s="1"/>
  <c r="B28" i="13"/>
  <c r="B22" i="34" s="1"/>
  <c r="I83" i="3"/>
  <c r="B35" i="13"/>
  <c r="B29" i="34" s="1"/>
  <c r="I90" i="3"/>
  <c r="P33" i="2"/>
  <c r="C10" i="13"/>
  <c r="C7" i="34" s="1"/>
  <c r="L44" i="2"/>
  <c r="R33" i="2"/>
  <c r="P30" i="2"/>
  <c r="L41" i="2"/>
  <c r="R30" i="2"/>
  <c r="C7" i="13"/>
  <c r="C4" i="34" s="1"/>
  <c r="M14" i="3"/>
  <c r="G71" i="3"/>
  <c r="N14" i="3"/>
  <c r="I81" i="3"/>
  <c r="B26" i="13"/>
  <c r="B20" i="34" s="1"/>
  <c r="I74" i="3"/>
  <c r="B19" i="13"/>
  <c r="B13" i="34" s="1"/>
  <c r="B7" i="13"/>
  <c r="B4" i="34" s="1"/>
  <c r="I41" i="2"/>
  <c r="K41" i="2" s="1"/>
  <c r="P16" i="2"/>
  <c r="R16" i="2"/>
  <c r="I89" i="3"/>
  <c r="B34" i="13"/>
  <c r="B28" i="34" s="1"/>
  <c r="I73" i="3"/>
  <c r="B18" i="13"/>
  <c r="B12" i="34" s="1"/>
  <c r="B17" i="13"/>
  <c r="B11" i="34" s="1"/>
  <c r="I72" i="3"/>
  <c r="I91" i="3"/>
  <c r="B36" i="13"/>
  <c r="B30" i="34" s="1"/>
  <c r="I82" i="3"/>
  <c r="B27" i="13"/>
  <c r="B21" i="34" s="1"/>
  <c r="I79" i="3"/>
  <c r="B24" i="13"/>
  <c r="B18" i="34" s="1"/>
  <c r="I75" i="3"/>
  <c r="B20" i="13"/>
  <c r="B14" i="34" s="1"/>
  <c r="I78" i="3"/>
  <c r="B23" i="13"/>
  <c r="B17" i="34" s="1"/>
  <c r="C8" i="13"/>
  <c r="C5" i="34" s="1"/>
  <c r="L42" i="2"/>
  <c r="P31" i="2"/>
  <c r="R31" i="2"/>
  <c r="C6" i="13"/>
  <c r="C3" i="34" s="1"/>
  <c r="R29" i="2"/>
  <c r="L40" i="2"/>
  <c r="P29" i="2"/>
  <c r="I84" i="3"/>
  <c r="B29" i="13"/>
  <c r="B23" i="34" s="1"/>
  <c r="DP237" i="46" l="1"/>
  <c r="DP1377" i="46"/>
  <c r="DR1377" i="46" s="1"/>
  <c r="DP955" i="46"/>
  <c r="DR955" i="46" s="1"/>
  <c r="DP833" i="46"/>
  <c r="DR833" i="46" s="1"/>
  <c r="DP137" i="46"/>
  <c r="DR137" i="46" s="1"/>
  <c r="DR983" i="46"/>
  <c r="DP1053" i="46"/>
  <c r="DP11" i="46"/>
  <c r="DR11" i="46" s="1"/>
  <c r="DP429" i="46"/>
  <c r="DR429" i="46" s="1"/>
  <c r="DP430" i="46"/>
  <c r="DR430" i="46" s="1"/>
  <c r="DP1573" i="46"/>
  <c r="DR1573" i="46" s="1"/>
  <c r="DP1007" i="46"/>
  <c r="DP291" i="46"/>
  <c r="DR291" i="46" s="1"/>
  <c r="DP16" i="46"/>
  <c r="DR16" i="46" s="1"/>
  <c r="DP887" i="46"/>
  <c r="DR887" i="46" s="1"/>
  <c r="DP392" i="46"/>
  <c r="DR392" i="46" s="1"/>
  <c r="DP1571" i="46"/>
  <c r="DR1571" i="46" s="1"/>
  <c r="DP1439" i="46"/>
  <c r="DP802" i="46"/>
  <c r="DP799" i="46"/>
  <c r="DP1317" i="46"/>
  <c r="DP1318" i="46"/>
  <c r="DP1486" i="46"/>
  <c r="DR1486" i="46" s="1"/>
  <c r="DP1477" i="46"/>
  <c r="DR1477" i="46" s="1"/>
  <c r="DP238" i="46"/>
  <c r="DR238" i="46" s="1"/>
  <c r="DP1563" i="46"/>
  <c r="DP1442" i="46"/>
  <c r="DR1442" i="46" s="1"/>
  <c r="DP1529" i="46"/>
  <c r="DR1529" i="46" s="1"/>
  <c r="DP1443" i="46"/>
  <c r="DP1034" i="46"/>
  <c r="DR1034" i="46" s="1"/>
  <c r="DP655" i="46"/>
  <c r="DP484" i="46"/>
  <c r="DR484" i="46" s="1"/>
  <c r="DP1407" i="46"/>
  <c r="DP1438" i="46"/>
  <c r="DR1438" i="46" s="1"/>
  <c r="DP1437" i="46"/>
  <c r="DR1437" i="46" s="1"/>
  <c r="DP1406" i="46"/>
  <c r="DP861" i="46"/>
  <c r="DP1389" i="46"/>
  <c r="DR1389" i="46" s="1"/>
  <c r="DR1318" i="46"/>
  <c r="DP995" i="46"/>
  <c r="DR995" i="46" s="1"/>
  <c r="DP494" i="46"/>
  <c r="DR494" i="46" s="1"/>
  <c r="DP996" i="46"/>
  <c r="DR996" i="46" s="1"/>
  <c r="DP21" i="46"/>
  <c r="DR21" i="46" s="1"/>
  <c r="DP994" i="46"/>
  <c r="DR994" i="46" s="1"/>
  <c r="DP944" i="46"/>
  <c r="DR944" i="46" s="1"/>
  <c r="DR237" i="46"/>
  <c r="DR1317" i="46"/>
  <c r="DR1007" i="46"/>
  <c r="DP1572" i="46"/>
  <c r="DR1572" i="46" s="1"/>
  <c r="DP449" i="46"/>
  <c r="DR449" i="46" s="1"/>
  <c r="DP357" i="46"/>
  <c r="DR357" i="46" s="1"/>
  <c r="DR655" i="46"/>
  <c r="DR799" i="46"/>
  <c r="DR1439" i="46"/>
  <c r="DR1407" i="46"/>
  <c r="DR1443" i="46"/>
  <c r="DR1563" i="46"/>
  <c r="DR1519" i="46"/>
  <c r="DR1406" i="46"/>
  <c r="DP886" i="46"/>
  <c r="DR886" i="46" s="1"/>
  <c r="DP280" i="46"/>
  <c r="DR280" i="46" s="1"/>
  <c r="DP1570" i="46"/>
  <c r="DR1570" i="46" s="1"/>
  <c r="DP1089" i="46"/>
  <c r="DR1089" i="46" s="1"/>
  <c r="DP1569" i="46"/>
  <c r="DR1569" i="46" s="1"/>
  <c r="DP1485" i="46"/>
  <c r="DR1485" i="46" s="1"/>
  <c r="DP943" i="46"/>
  <c r="DR943" i="46" s="1"/>
  <c r="DP1370" i="46"/>
  <c r="DR1370" i="46" s="1"/>
  <c r="DP942" i="46"/>
  <c r="DR942" i="46" s="1"/>
  <c r="DR861" i="46"/>
  <c r="DR802" i="46"/>
  <c r="DR1053" i="46"/>
  <c r="DP1425" i="46"/>
  <c r="DP1130" i="46"/>
  <c r="DP859" i="46"/>
  <c r="DP860" i="46"/>
  <c r="DP956" i="46"/>
  <c r="DP157" i="46"/>
  <c r="DP213" i="46"/>
  <c r="DP214" i="46"/>
  <c r="DP936" i="46"/>
  <c r="DP1057" i="46"/>
  <c r="DP22" i="46"/>
  <c r="DP1426" i="46"/>
  <c r="DP45" i="46"/>
  <c r="DP185" i="46"/>
  <c r="DQ1501" i="46"/>
  <c r="DQ1227" i="46"/>
  <c r="DQ972" i="46"/>
  <c r="DQ1031" i="46"/>
  <c r="DQ724" i="46"/>
  <c r="DQ39" i="46"/>
  <c r="DQ1105" i="46"/>
  <c r="DQ846" i="46"/>
  <c r="DQ244" i="46"/>
  <c r="DQ63" i="46"/>
  <c r="DQ303" i="46"/>
  <c r="DQ559" i="46"/>
  <c r="DQ160" i="46"/>
  <c r="DQ847" i="46"/>
  <c r="DQ322" i="46"/>
  <c r="DQ268" i="46"/>
  <c r="DQ1263" i="46"/>
  <c r="DQ1312" i="46"/>
  <c r="DQ147" i="46"/>
  <c r="DQ1574" i="46"/>
  <c r="DQ703" i="46"/>
  <c r="DQ80" i="46"/>
  <c r="DQ1217" i="46"/>
  <c r="DQ1332" i="46"/>
  <c r="DQ1315" i="46"/>
  <c r="DQ1353" i="46"/>
  <c r="DQ138" i="46"/>
  <c r="DQ1481" i="46"/>
  <c r="DQ1390" i="46"/>
  <c r="DQ132" i="46"/>
  <c r="DQ1306" i="46"/>
  <c r="DQ1271" i="46"/>
  <c r="DQ1200" i="46"/>
  <c r="DQ163" i="46"/>
  <c r="DQ187" i="46"/>
  <c r="DQ1500" i="46"/>
  <c r="DQ1576" i="46"/>
  <c r="DQ1314" i="46"/>
  <c r="DQ1183" i="46"/>
  <c r="DQ1272" i="46"/>
  <c r="DQ1512" i="46"/>
  <c r="DQ1482" i="46"/>
  <c r="DQ1134" i="46"/>
  <c r="DQ1264" i="46"/>
  <c r="DQ1073" i="46"/>
  <c r="DQ1123" i="46"/>
  <c r="DQ998" i="46"/>
  <c r="DQ1051" i="46"/>
  <c r="DQ1143" i="46"/>
  <c r="DQ1106" i="46"/>
  <c r="DQ691" i="46"/>
  <c r="DQ743" i="46"/>
  <c r="DQ878" i="46"/>
  <c r="DQ901" i="46"/>
  <c r="DQ1049" i="46"/>
  <c r="DQ763" i="46"/>
  <c r="DQ702" i="46"/>
  <c r="DQ1042" i="46"/>
  <c r="DQ867" i="46"/>
  <c r="DQ1313" i="46"/>
  <c r="DQ1012" i="46"/>
  <c r="DQ1115" i="46"/>
  <c r="DQ918" i="46"/>
  <c r="DQ652" i="46"/>
  <c r="DQ701" i="46"/>
  <c r="DQ348" i="46"/>
  <c r="DQ1281" i="46"/>
  <c r="DQ1086" i="46"/>
  <c r="DQ1067" i="46"/>
  <c r="DQ904" i="46"/>
  <c r="DQ717" i="46"/>
  <c r="DQ804" i="46"/>
  <c r="DQ617" i="46"/>
  <c r="DQ509" i="46"/>
  <c r="DQ523" i="46"/>
  <c r="DQ470" i="46"/>
  <c r="DQ321" i="46"/>
  <c r="DQ242" i="46"/>
  <c r="DQ1050" i="46"/>
  <c r="DQ797" i="46"/>
  <c r="DQ742" i="46"/>
  <c r="DQ342" i="46"/>
  <c r="DQ333" i="46"/>
  <c r="DQ182" i="46"/>
  <c r="DQ174" i="46"/>
  <c r="DQ514" i="46"/>
  <c r="DQ502" i="46"/>
  <c r="DQ190" i="46"/>
  <c r="DQ273" i="46"/>
  <c r="DQ298" i="46"/>
  <c r="DQ468" i="46"/>
  <c r="DQ410" i="46"/>
  <c r="DQ361" i="46"/>
  <c r="DQ428" i="46"/>
  <c r="DQ246" i="46"/>
  <c r="DQ269" i="46"/>
  <c r="DQ294" i="46"/>
  <c r="DQ394" i="46"/>
  <c r="DQ307" i="46"/>
  <c r="DQ498" i="46"/>
  <c r="DQ376" i="46"/>
  <c r="DQ373" i="46"/>
  <c r="DQ231" i="46"/>
  <c r="DQ1145" i="46"/>
  <c r="DQ672" i="46"/>
  <c r="DQ607" i="46"/>
  <c r="DQ285" i="46"/>
  <c r="DQ265" i="46"/>
  <c r="DQ205" i="46"/>
  <c r="DQ167" i="46"/>
  <c r="DQ53" i="46"/>
  <c r="DQ29" i="46"/>
  <c r="DQ75" i="46"/>
  <c r="DQ69" i="46"/>
  <c r="DQ290" i="46"/>
  <c r="DQ166" i="46"/>
  <c r="DQ155" i="46"/>
  <c r="DQ232" i="46"/>
  <c r="DQ203" i="46"/>
  <c r="DQ199" i="46"/>
  <c r="DQ108" i="46"/>
  <c r="DQ68" i="46"/>
  <c r="DQ52" i="46"/>
  <c r="DQ54" i="46"/>
  <c r="DQ61" i="46"/>
  <c r="DQ183" i="46"/>
  <c r="DQ30" i="46"/>
  <c r="DQ60" i="46"/>
  <c r="DQ102" i="46"/>
  <c r="DQ175" i="46"/>
  <c r="DQ76" i="46"/>
  <c r="DQ62" i="46"/>
  <c r="DQ77" i="46"/>
  <c r="DQ417" i="46"/>
  <c r="DQ55" i="46"/>
  <c r="DQ387" i="46"/>
  <c r="DQ202" i="46"/>
  <c r="DQ856" i="46"/>
  <c r="DQ1061" i="46"/>
  <c r="DQ1045" i="46"/>
  <c r="DQ149" i="46"/>
  <c r="DQ1231" i="46"/>
  <c r="DQ706" i="46"/>
  <c r="DQ528" i="46"/>
  <c r="DQ513" i="46"/>
  <c r="DQ1085" i="46"/>
  <c r="DQ1479" i="46"/>
  <c r="DQ1161" i="46"/>
  <c r="DQ263" i="46"/>
  <c r="DQ540" i="46"/>
  <c r="DQ864" i="46"/>
  <c r="DQ126" i="46"/>
  <c r="DQ109" i="46"/>
  <c r="DQ411" i="46"/>
  <c r="DQ304" i="46"/>
  <c r="DQ848" i="46"/>
  <c r="DQ1088" i="46"/>
  <c r="DQ153" i="46"/>
  <c r="DQ654" i="46"/>
  <c r="DQ375" i="46"/>
  <c r="DQ212" i="46"/>
  <c r="DQ359" i="46"/>
  <c r="DQ486" i="46"/>
  <c r="DQ497" i="46"/>
  <c r="DQ519" i="46"/>
  <c r="DQ866" i="46"/>
  <c r="DQ40" i="46"/>
  <c r="DQ412" i="46"/>
  <c r="DQ101" i="46"/>
  <c r="DQ162" i="46"/>
  <c r="DQ469" i="46"/>
  <c r="DQ453" i="46"/>
  <c r="DQ1203" i="46"/>
  <c r="DQ112" i="46"/>
  <c r="DQ1013" i="46"/>
  <c r="DQ1483" i="46"/>
  <c r="DQ460" i="46"/>
  <c r="DQ180" i="46"/>
  <c r="DQ741" i="46"/>
  <c r="DQ1301" i="46"/>
  <c r="DQ172" i="46"/>
  <c r="DQ133" i="46"/>
  <c r="DQ388" i="46"/>
  <c r="DQ262" i="46"/>
  <c r="DQ358" i="46"/>
  <c r="DQ292" i="46"/>
  <c r="DQ1228" i="46"/>
  <c r="DQ154" i="46"/>
  <c r="DQ1392" i="46"/>
  <c r="DQ1162" i="46"/>
  <c r="DQ1511" i="46"/>
  <c r="DQ1188" i="46"/>
  <c r="DQ620" i="46"/>
  <c r="DQ676" i="46"/>
  <c r="DQ740" i="46"/>
  <c r="DQ520" i="46"/>
  <c r="DQ504" i="46"/>
  <c r="DQ377" i="46"/>
  <c r="DQ1189" i="46"/>
  <c r="DQ1160" i="46"/>
  <c r="DQ1219" i="46"/>
  <c r="DQ186" i="46"/>
  <c r="DQ1132" i="46"/>
  <c r="DQ1480" i="46"/>
  <c r="DQ360" i="46"/>
  <c r="DQ272" i="46"/>
  <c r="DQ1121" i="46"/>
  <c r="DQ344" i="46"/>
  <c r="DQ1324" i="46"/>
  <c r="DQ764" i="46"/>
  <c r="DQ604" i="46"/>
  <c r="DQ184" i="46"/>
  <c r="DQ200" i="46"/>
  <c r="DQ1391" i="46"/>
  <c r="DQ74" i="46"/>
  <c r="DQ148" i="46"/>
  <c r="DQ305" i="46"/>
  <c r="DQ692" i="46"/>
  <c r="DQ499" i="46"/>
  <c r="DQ616" i="46"/>
  <c r="DQ988" i="46"/>
  <c r="DP82" i="46"/>
  <c r="DP1367" i="46"/>
  <c r="DP925" i="46"/>
  <c r="DP832" i="46"/>
  <c r="DP1262" i="46"/>
  <c r="DP1280" i="46"/>
  <c r="DP825" i="46"/>
  <c r="DP588" i="46"/>
  <c r="DP73" i="46"/>
  <c r="DP81" i="46"/>
  <c r="DP9" i="46"/>
  <c r="DP1359" i="46"/>
  <c r="DP1273" i="46"/>
  <c r="DP526" i="46"/>
  <c r="DP125" i="46"/>
  <c r="DP249" i="46"/>
  <c r="DP35" i="46"/>
  <c r="DP226" i="46"/>
  <c r="DP1302" i="46"/>
  <c r="DP770" i="46"/>
  <c r="DP651" i="46"/>
  <c r="DP58" i="46"/>
  <c r="DP42" i="46"/>
  <c r="DP1358" i="46"/>
  <c r="DP41" i="46"/>
  <c r="DP666" i="46"/>
  <c r="DP612" i="46"/>
  <c r="DP223" i="46"/>
  <c r="DP778" i="46"/>
  <c r="DP1553" i="46"/>
  <c r="DP116" i="46"/>
  <c r="DP1254" i="46"/>
  <c r="DP1545" i="46"/>
  <c r="DP1257" i="46"/>
  <c r="DP530" i="46"/>
  <c r="DP644" i="46"/>
  <c r="DP218" i="46"/>
  <c r="DP1164" i="46"/>
  <c r="DP688" i="46"/>
  <c r="DP874" i="46"/>
  <c r="DP580" i="46"/>
  <c r="DP400" i="46"/>
  <c r="DP628" i="46"/>
  <c r="DP1396" i="46"/>
  <c r="DP850" i="46"/>
  <c r="DP625" i="46"/>
  <c r="DP320" i="46"/>
  <c r="DP34" i="46"/>
  <c r="DP43" i="46"/>
  <c r="DP1478" i="46"/>
  <c r="DP1462" i="46"/>
  <c r="DP1413" i="46"/>
  <c r="DP1546" i="46"/>
  <c r="DP1467" i="46"/>
  <c r="DP1461" i="46"/>
  <c r="DP1256" i="46"/>
  <c r="DP1327" i="46"/>
  <c r="DP1298" i="46"/>
  <c r="DP1316" i="46"/>
  <c r="DP1196" i="46"/>
  <c r="DP1240" i="46"/>
  <c r="DP534" i="46"/>
  <c r="DP59" i="46"/>
  <c r="DP27" i="46"/>
  <c r="DP1537" i="46"/>
  <c r="DP1470" i="46"/>
  <c r="DP1489" i="46"/>
  <c r="DP1423" i="46"/>
  <c r="DP1474" i="46"/>
  <c r="DP1453" i="46"/>
  <c r="DP1399" i="46"/>
  <c r="DP1213" i="46"/>
  <c r="DP1368" i="46"/>
  <c r="DP1239" i="46"/>
  <c r="DP1187" i="46"/>
  <c r="DP1403" i="46"/>
  <c r="DP1253" i="46"/>
  <c r="DP1395" i="46"/>
  <c r="DP1150" i="46"/>
  <c r="DP1192" i="46"/>
  <c r="DP924" i="46"/>
  <c r="DP18" i="46"/>
  <c r="DP1446" i="46"/>
  <c r="DP1430" i="46"/>
  <c r="DP1429" i="46"/>
  <c r="DP1507" i="46"/>
  <c r="DP1344" i="46"/>
  <c r="DP1320" i="46"/>
  <c r="DP1400" i="46"/>
  <c r="DP1157" i="46"/>
  <c r="DP1156" i="46"/>
  <c r="DP1149" i="46"/>
  <c r="DP546" i="46"/>
  <c r="DP127" i="46"/>
  <c r="DP1516" i="46"/>
  <c r="DP1473" i="46"/>
  <c r="DP1502" i="46"/>
  <c r="DP1415" i="46"/>
  <c r="DP1549" i="46"/>
  <c r="DP1457" i="46"/>
  <c r="DP1490" i="46"/>
  <c r="DP1491" i="46"/>
  <c r="DP1459" i="46"/>
  <c r="DP1325" i="46"/>
  <c r="DP1360" i="46"/>
  <c r="DP1248" i="46"/>
  <c r="DP1277" i="46"/>
  <c r="DP1208" i="46"/>
  <c r="DP328" i="46"/>
  <c r="DP1521" i="46"/>
  <c r="DP1538" i="46"/>
  <c r="DP1422" i="46"/>
  <c r="DP1375" i="46"/>
  <c r="DP1398" i="46"/>
  <c r="DP1282" i="46"/>
  <c r="DP1197" i="46"/>
  <c r="DP572" i="46"/>
  <c r="DP17" i="46"/>
  <c r="DP1494" i="46"/>
  <c r="DP1513" i="46"/>
  <c r="DP1551" i="46"/>
  <c r="DP1458" i="46"/>
  <c r="DP1431" i="46"/>
  <c r="DP1449" i="46"/>
  <c r="DP1421" i="46"/>
  <c r="DP1250" i="46"/>
  <c r="DP1300" i="46"/>
  <c r="DP1214" i="46"/>
  <c r="DP1328" i="46"/>
  <c r="DP1170" i="46"/>
  <c r="DP1153" i="46"/>
  <c r="DP1166" i="46"/>
  <c r="DP1182" i="46"/>
  <c r="DP1364" i="46"/>
  <c r="DP1505" i="46"/>
  <c r="DP1279" i="46"/>
  <c r="DP1451" i="46"/>
  <c r="DP1354" i="46"/>
  <c r="DP1394" i="46"/>
  <c r="DP1330" i="46"/>
  <c r="DP1234" i="46"/>
  <c r="DP1291" i="46"/>
  <c r="DP1532" i="46"/>
  <c r="DP1535" i="46"/>
  <c r="DP1450" i="46"/>
  <c r="DP1414" i="46"/>
  <c r="DP1441" i="46"/>
  <c r="DP1417" i="46"/>
  <c r="DP1303" i="46"/>
  <c r="DP1404" i="46"/>
  <c r="DP1212" i="46"/>
  <c r="DP1405" i="46"/>
  <c r="DP1293" i="46"/>
  <c r="DP1261" i="46"/>
  <c r="DP1339" i="46"/>
  <c r="DP1283" i="46"/>
  <c r="DP1243" i="46"/>
  <c r="DP1308" i="46"/>
  <c r="DP1136" i="46"/>
  <c r="DP1023" i="46"/>
  <c r="DP987" i="46"/>
  <c r="DP1010" i="46"/>
  <c r="DP1112" i="46"/>
  <c r="DP1032" i="46"/>
  <c r="DP947" i="46"/>
  <c r="DP948" i="46"/>
  <c r="DP899" i="46"/>
  <c r="DP844" i="46"/>
  <c r="DP822" i="46"/>
  <c r="DP768" i="46"/>
  <c r="DP811" i="46"/>
  <c r="DP735" i="46"/>
  <c r="DP585" i="46"/>
  <c r="DP798" i="46"/>
  <c r="DP711" i="46"/>
  <c r="DP687" i="46"/>
  <c r="DP618" i="46"/>
  <c r="DP1168" i="46"/>
  <c r="DP992" i="46"/>
  <c r="DP1052" i="46"/>
  <c r="DP1087" i="46"/>
  <c r="DP1063" i="46"/>
  <c r="DP1104" i="46"/>
  <c r="DP971" i="46"/>
  <c r="DP881" i="46"/>
  <c r="DP959" i="46"/>
  <c r="DP927" i="46"/>
  <c r="DP934" i="46"/>
  <c r="DP902" i="46"/>
  <c r="DP869" i="46"/>
  <c r="DP875" i="46"/>
  <c r="DP807" i="46"/>
  <c r="DP805" i="46"/>
  <c r="DP623" i="46"/>
  <c r="DP723" i="46"/>
  <c r="DP663" i="46"/>
  <c r="DP1309" i="46"/>
  <c r="DP1135" i="46"/>
  <c r="DP1039" i="46"/>
  <c r="DP1147" i="46"/>
  <c r="DP1096" i="46"/>
  <c r="DP1000" i="46"/>
  <c r="DP1117" i="46"/>
  <c r="DP1037" i="46"/>
  <c r="DP871" i="46"/>
  <c r="DP1091" i="46"/>
  <c r="DP1043" i="46"/>
  <c r="DP966" i="46"/>
  <c r="DP905" i="46"/>
  <c r="DP841" i="46"/>
  <c r="DP803" i="46"/>
  <c r="DP783" i="46"/>
  <c r="DP567" i="46"/>
  <c r="DP686" i="46"/>
  <c r="DP586" i="46"/>
  <c r="DP598" i="46"/>
  <c r="DP1235" i="46"/>
  <c r="DP1167" i="46"/>
  <c r="DP1119" i="46"/>
  <c r="DP1044" i="46"/>
  <c r="DP1074" i="46"/>
  <c r="DP1056" i="46"/>
  <c r="DP1016" i="46"/>
  <c r="DP963" i="46"/>
  <c r="DP1021" i="46"/>
  <c r="DP921" i="46"/>
  <c r="DP1083" i="46"/>
  <c r="DP1035" i="46"/>
  <c r="DP931" i="46"/>
  <c r="DP991" i="46"/>
  <c r="DP926" i="46"/>
  <c r="DP894" i="46"/>
  <c r="DP791" i="46"/>
  <c r="DP774" i="46"/>
  <c r="DP749" i="46"/>
  <c r="DP707" i="46"/>
  <c r="DP639" i="46"/>
  <c r="DP767" i="46"/>
  <c r="DP679" i="46"/>
  <c r="DP573" i="46"/>
  <c r="DP748" i="46"/>
  <c r="DP708" i="46"/>
  <c r="DP1299" i="46"/>
  <c r="DP1158" i="46"/>
  <c r="DP1111" i="46"/>
  <c r="DP1129" i="46"/>
  <c r="DP1055" i="46"/>
  <c r="DP1018" i="46"/>
  <c r="DP933" i="46"/>
  <c r="DP939" i="46"/>
  <c r="DP1093" i="46"/>
  <c r="DP889" i="46"/>
  <c r="DP1075" i="46"/>
  <c r="DP964" i="46"/>
  <c r="DP981" i="46"/>
  <c r="DP784" i="46"/>
  <c r="DP838" i="46"/>
  <c r="DP843" i="46"/>
  <c r="DP795" i="46"/>
  <c r="DP1152" i="46"/>
  <c r="DP1155" i="46"/>
  <c r="DP1103" i="46"/>
  <c r="DP1076" i="46"/>
  <c r="DP1139" i="46"/>
  <c r="DP1090" i="46"/>
  <c r="DP1005" i="46"/>
  <c r="DP1080" i="46"/>
  <c r="DP1008" i="46"/>
  <c r="DP895" i="46"/>
  <c r="DP975" i="46"/>
  <c r="DP780" i="46"/>
  <c r="DP810" i="46"/>
  <c r="DP851" i="46"/>
  <c r="DP828" i="46"/>
  <c r="DP796" i="46"/>
  <c r="DP667" i="46"/>
  <c r="DP769" i="46"/>
  <c r="DP788" i="46"/>
  <c r="DP759" i="46"/>
  <c r="DP732" i="46"/>
  <c r="DP661" i="46"/>
  <c r="DP642" i="46"/>
  <c r="DP647" i="46"/>
  <c r="DP1095" i="46"/>
  <c r="DP1128" i="46"/>
  <c r="DP1077" i="46"/>
  <c r="DP1019" i="46"/>
  <c r="DP958" i="46"/>
  <c r="DP935" i="46"/>
  <c r="DP814" i="46"/>
  <c r="DP631" i="46"/>
  <c r="DP719" i="46"/>
  <c r="DP660" i="46"/>
  <c r="DP1138" i="46"/>
  <c r="DP1082" i="46"/>
  <c r="DP751" i="46"/>
  <c r="DP662" i="46"/>
  <c r="DP684" i="46"/>
  <c r="DP646" i="46"/>
  <c r="DP590" i="46"/>
  <c r="DP454" i="46"/>
  <c r="DP313" i="46"/>
  <c r="DP423" i="46"/>
  <c r="DP391" i="46"/>
  <c r="DP386" i="46"/>
  <c r="DP338" i="46"/>
  <c r="DP279" i="46"/>
  <c r="DP309" i="46"/>
  <c r="DP760" i="46"/>
  <c r="DP562" i="46"/>
  <c r="DP581" i="46"/>
  <c r="DP457" i="46"/>
  <c r="DP595" i="46"/>
  <c r="DP563" i="46"/>
  <c r="DP446" i="46"/>
  <c r="DP385" i="46"/>
  <c r="DP378" i="46"/>
  <c r="DP330" i="46"/>
  <c r="DP295" i="46"/>
  <c r="DP156" i="46"/>
  <c r="DP233" i="46"/>
  <c r="DP224" i="46"/>
  <c r="DP554" i="46"/>
  <c r="DP557" i="46"/>
  <c r="DP574" i="46"/>
  <c r="DP431" i="46"/>
  <c r="DP458" i="46"/>
  <c r="DP495" i="46"/>
  <c r="DP463" i="46"/>
  <c r="DP308" i="46"/>
  <c r="DP418" i="46"/>
  <c r="DP369" i="46"/>
  <c r="DP500" i="46"/>
  <c r="DP380" i="46"/>
  <c r="DP311" i="46"/>
  <c r="DP403" i="46"/>
  <c r="DP327" i="46"/>
  <c r="DP415" i="46"/>
  <c r="DP349" i="46"/>
  <c r="DP277" i="46"/>
  <c r="DP264" i="46"/>
  <c r="DP225" i="46"/>
  <c r="DP1059" i="46"/>
  <c r="DP980" i="46"/>
  <c r="DP614" i="46"/>
  <c r="DP443" i="46"/>
  <c r="DP630" i="46"/>
  <c r="DP569" i="46"/>
  <c r="DP516" i="46"/>
  <c r="DP566" i="46"/>
  <c r="DP335" i="46"/>
  <c r="DP587" i="46"/>
  <c r="DP518" i="46"/>
  <c r="DP549" i="46"/>
  <c r="DP402" i="46"/>
  <c r="DP492" i="46"/>
  <c r="DP444" i="46"/>
  <c r="DP397" i="46"/>
  <c r="DP316" i="46"/>
  <c r="DP367" i="46"/>
  <c r="DP370" i="46"/>
  <c r="DP314" i="46"/>
  <c r="DP275" i="46"/>
  <c r="DP266" i="46"/>
  <c r="DP216" i="46"/>
  <c r="DP248" i="46"/>
  <c r="DP705" i="46"/>
  <c r="DP806" i="46"/>
  <c r="DP668" i="46"/>
  <c r="DP512" i="46"/>
  <c r="DP643" i="46"/>
  <c r="DP441" i="46"/>
  <c r="DP478" i="46"/>
  <c r="DP535" i="46"/>
  <c r="DP487" i="46"/>
  <c r="DP455" i="46"/>
  <c r="DP396" i="46"/>
  <c r="DP395" i="46"/>
  <c r="DP371" i="46"/>
  <c r="DP363" i="46"/>
  <c r="DP362" i="46"/>
  <c r="DP325" i="46"/>
  <c r="DP1066" i="46"/>
  <c r="DP649" i="46"/>
  <c r="DP515" i="46"/>
  <c r="DP558" i="46"/>
  <c r="DP451" i="46"/>
  <c r="DP475" i="46"/>
  <c r="DP579" i="46"/>
  <c r="DP561" i="46"/>
  <c r="DP527" i="46"/>
  <c r="DP426" i="46"/>
  <c r="DP379" i="46"/>
  <c r="DP354" i="46"/>
  <c r="DP255" i="46"/>
  <c r="DP217" i="46"/>
  <c r="DP1060" i="46"/>
  <c r="DP782" i="46"/>
  <c r="DP973" i="46"/>
  <c r="DP827" i="46"/>
  <c r="DP626" i="46"/>
  <c r="DP536" i="46"/>
  <c r="DP547" i="46"/>
  <c r="DP324" i="46"/>
  <c r="DP553" i="46"/>
  <c r="DP479" i="46"/>
  <c r="DP427" i="46"/>
  <c r="DP419" i="46"/>
  <c r="DP399" i="46"/>
  <c r="DP296" i="46"/>
  <c r="DP236" i="46"/>
  <c r="DP1047" i="46"/>
  <c r="DP1120" i="46"/>
  <c r="DP818" i="46"/>
  <c r="DP715" i="46"/>
  <c r="DP710" i="46"/>
  <c r="DP638" i="46"/>
  <c r="DP622" i="46"/>
  <c r="DP611" i="46"/>
  <c r="DP571" i="46"/>
  <c r="DP459" i="46"/>
  <c r="DP511" i="46"/>
  <c r="DP319" i="46"/>
  <c r="DP462" i="46"/>
  <c r="DP353" i="46"/>
  <c r="DP346" i="46"/>
  <c r="DP259" i="46"/>
  <c r="DP288" i="46"/>
  <c r="DP211" i="46"/>
  <c r="DP179" i="46"/>
  <c r="DP141" i="46"/>
  <c r="DP113" i="46"/>
  <c r="DP114" i="46"/>
  <c r="DP4" i="46"/>
  <c r="DP32" i="46"/>
  <c r="DP189" i="46"/>
  <c r="DP176" i="46"/>
  <c r="DP159" i="46"/>
  <c r="DP122" i="46"/>
  <c r="DP83" i="46"/>
  <c r="DP110" i="46"/>
  <c r="DP28" i="46"/>
  <c r="DP171" i="46"/>
  <c r="DP120" i="46"/>
  <c r="DP51" i="46"/>
  <c r="DP158" i="46"/>
  <c r="DP119" i="46"/>
  <c r="DP66" i="46"/>
  <c r="DP152" i="46"/>
  <c r="DP118" i="46"/>
  <c r="DP128" i="46"/>
  <c r="DP72" i="46"/>
  <c r="DP44" i="46"/>
  <c r="DP195" i="46"/>
  <c r="DP121" i="46"/>
  <c r="DP94" i="46"/>
  <c r="DP192" i="46"/>
  <c r="DP85" i="46"/>
  <c r="DP12" i="46"/>
  <c r="DP256" i="46"/>
  <c r="DP144" i="46"/>
  <c r="DP196" i="46"/>
  <c r="DP97" i="46"/>
  <c r="DP56" i="46"/>
  <c r="DP8" i="46"/>
  <c r="DP36" i="46"/>
  <c r="DP220" i="46"/>
  <c r="DP197" i="46"/>
  <c r="DP165" i="46"/>
  <c r="DP140" i="46"/>
  <c r="DP105" i="46"/>
  <c r="DP84" i="46"/>
  <c r="DP37" i="46"/>
  <c r="DP104" i="46"/>
  <c r="DP71" i="46"/>
  <c r="DP142" i="46"/>
  <c r="DP593" i="46"/>
  <c r="DP390" i="46"/>
  <c r="DP568" i="46"/>
  <c r="DP552" i="46"/>
  <c r="DP929" i="46"/>
  <c r="DP1381" i="46"/>
  <c r="DP178" i="46"/>
  <c r="DP762" i="46"/>
  <c r="DP1218" i="46"/>
  <c r="DP450" i="46"/>
  <c r="DP714" i="46"/>
  <c r="DP1495" i="46"/>
  <c r="DP876" i="46"/>
  <c r="DP736" i="46"/>
  <c r="DP1276" i="46"/>
  <c r="DP1341" i="46"/>
  <c r="DP1365" i="46"/>
  <c r="DP659" i="46"/>
  <c r="DP100" i="46"/>
  <c r="DP1369" i="46"/>
  <c r="DP207" i="46"/>
  <c r="DP151" i="46"/>
  <c r="DP306" i="46"/>
  <c r="DP422" i="46"/>
  <c r="DP355" i="46"/>
  <c r="DP754" i="46"/>
  <c r="DP722" i="46"/>
  <c r="DP326" i="46"/>
  <c r="DP1543" i="46"/>
  <c r="DP752" i="46"/>
  <c r="DP1238" i="46"/>
  <c r="DP57" i="46"/>
  <c r="DP425" i="46"/>
  <c r="DP1289" i="46"/>
  <c r="DP1463" i="46"/>
  <c r="DP583" i="46"/>
  <c r="DP779" i="46"/>
  <c r="DP897" i="46"/>
  <c r="DP592" i="46"/>
  <c r="DP1544" i="46"/>
  <c r="DP103" i="46"/>
  <c r="DP215" i="46"/>
  <c r="DP389" i="46"/>
  <c r="DP414" i="46"/>
  <c r="DP372" i="46"/>
  <c r="DP790" i="46"/>
  <c r="DP829" i="46"/>
  <c r="DP648" i="46"/>
  <c r="DP675" i="46"/>
  <c r="DP210" i="46"/>
  <c r="DP1065" i="46"/>
  <c r="DP591" i="46"/>
  <c r="DP800" i="46"/>
  <c r="DP1322" i="46"/>
  <c r="DP289" i="46"/>
  <c r="DP1547" i="46"/>
  <c r="DP1176" i="46"/>
  <c r="DP808" i="46"/>
  <c r="DP1456" i="46"/>
  <c r="DP286" i="46"/>
  <c r="DP1081" i="46"/>
  <c r="DP1447" i="46"/>
  <c r="DP1472" i="46"/>
  <c r="DP368" i="46"/>
  <c r="DP1552" i="46"/>
  <c r="DP641" i="46"/>
  <c r="DP565" i="46"/>
  <c r="DP1022" i="46"/>
  <c r="DP1548" i="46"/>
  <c r="DP139" i="46"/>
  <c r="DP890" i="46"/>
  <c r="DP1514" i="46"/>
  <c r="DP1206" i="46"/>
  <c r="DP10" i="46"/>
  <c r="DP96" i="46"/>
  <c r="DP250" i="46"/>
  <c r="DP413" i="46"/>
  <c r="DP837" i="46"/>
  <c r="DP1175" i="46"/>
  <c r="DP882" i="46"/>
  <c r="DP130" i="46"/>
  <c r="DP1452" i="46"/>
  <c r="DP99" i="46"/>
  <c r="DP946" i="46"/>
  <c r="DP1520" i="46"/>
  <c r="DP962" i="46"/>
  <c r="DP496" i="46"/>
  <c r="DP1178" i="46"/>
  <c r="DP1142" i="46"/>
  <c r="DP1337" i="46"/>
  <c r="DP1342" i="46"/>
  <c r="DP533" i="46"/>
  <c r="DP1343" i="46"/>
  <c r="DP599" i="46"/>
  <c r="DP1416" i="46"/>
  <c r="DP38" i="46"/>
  <c r="DP398" i="46"/>
  <c r="DP737" i="46"/>
  <c r="DP1469" i="46"/>
  <c r="DP145" i="46"/>
  <c r="DP1378" i="46"/>
  <c r="DP1468" i="46"/>
  <c r="DP615" i="46"/>
  <c r="DP318" i="46"/>
  <c r="DP350" i="46"/>
  <c r="DP1211" i="46"/>
  <c r="DP522" i="46"/>
  <c r="DP1036" i="46"/>
  <c r="DP792" i="46"/>
  <c r="DP1311" i="46"/>
  <c r="DP922" i="46"/>
  <c r="DP488" i="46"/>
  <c r="DP1374" i="46"/>
  <c r="DP713" i="46"/>
  <c r="DP1531" i="46"/>
  <c r="DP1435" i="46"/>
  <c r="DP1506" i="46"/>
  <c r="DP521" i="46"/>
  <c r="DP79" i="46"/>
  <c r="DP364" i="46"/>
  <c r="DP721" i="46"/>
  <c r="DP1460" i="46"/>
  <c r="DP1186" i="46"/>
  <c r="DP472" i="46"/>
  <c r="DP401" i="46"/>
  <c r="DP830" i="46"/>
  <c r="DP817" i="46"/>
  <c r="DP1071" i="46"/>
  <c r="DP1476" i="46"/>
  <c r="DP1038" i="46"/>
  <c r="DP680" i="46"/>
  <c r="DP278" i="46"/>
  <c r="DP1209" i="46"/>
  <c r="DP1408" i="46"/>
  <c r="DP1046" i="46"/>
  <c r="DP1555" i="46"/>
  <c r="DP674" i="46"/>
  <c r="DP7" i="46"/>
  <c r="DP111" i="46"/>
  <c r="DP560" i="46"/>
  <c r="DP1432" i="46"/>
  <c r="DP1210" i="46"/>
  <c r="DP274" i="46"/>
  <c r="DP1349" i="46"/>
  <c r="DP129" i="46"/>
  <c r="DP1070" i="46"/>
  <c r="DP33" i="46"/>
  <c r="DP930" i="46"/>
  <c r="DP1523" i="46"/>
  <c r="DP898" i="46"/>
  <c r="DP474" i="46"/>
  <c r="DP1321" i="46"/>
  <c r="DP5" i="46"/>
  <c r="DP208" i="46"/>
  <c r="DP855" i="46"/>
  <c r="DP221" i="46"/>
  <c r="DP466" i="46"/>
  <c r="DP974" i="46"/>
  <c r="DP1534" i="46"/>
  <c r="DP826" i="46"/>
  <c r="DP267" i="46"/>
  <c r="DP1068" i="46"/>
  <c r="DP331" i="46"/>
  <c r="DP1006" i="46"/>
  <c r="DP755" i="46"/>
  <c r="DP1099" i="46"/>
  <c r="DP445" i="46"/>
  <c r="DP809" i="46"/>
  <c r="DP731" i="46"/>
  <c r="DP95" i="46"/>
  <c r="DP870" i="46"/>
  <c r="DP824" i="46"/>
  <c r="DP1102" i="46"/>
  <c r="DP1436" i="46"/>
  <c r="DP1536" i="46"/>
  <c r="DP424" i="46"/>
  <c r="DP1172" i="46"/>
  <c r="DP1323" i="46"/>
  <c r="DP753" i="46"/>
  <c r="DP1041" i="46"/>
  <c r="DP1247" i="46"/>
  <c r="DP1355" i="46"/>
  <c r="DP872" i="46"/>
  <c r="DP584" i="46"/>
  <c r="DP48" i="46"/>
  <c r="DP1310" i="46"/>
  <c r="DP1201" i="46"/>
  <c r="DP789" i="46"/>
  <c r="DP1493" i="46"/>
  <c r="DP1190" i="46"/>
  <c r="DP1440" i="46"/>
  <c r="DP865" i="46"/>
  <c r="DP596" i="46"/>
  <c r="DP1362" i="46"/>
  <c r="DP1466" i="46"/>
  <c r="DP738" i="46"/>
  <c r="DP726" i="46"/>
  <c r="DP1292" i="46"/>
  <c r="DP665" i="46"/>
  <c r="DP627" i="46"/>
  <c r="DP932" i="46"/>
  <c r="DP477" i="46"/>
  <c r="DP456" i="46"/>
  <c r="DP776" i="46"/>
  <c r="DP334" i="46"/>
  <c r="DP1366" i="46"/>
  <c r="DP1110" i="46"/>
  <c r="DP961" i="46"/>
  <c r="DP1333" i="46"/>
  <c r="DP481" i="46"/>
  <c r="DP1004" i="46"/>
  <c r="DP465" i="46"/>
  <c r="DP685" i="46"/>
  <c r="DP1163" i="46"/>
  <c r="DP885" i="46"/>
  <c r="DP1340" i="46"/>
  <c r="DP712" i="46"/>
  <c r="DP728" i="46"/>
  <c r="DP14" i="46"/>
  <c r="DP1455" i="46"/>
  <c r="DP1334" i="46"/>
  <c r="DP761" i="46"/>
  <c r="DP1278" i="46"/>
  <c r="DP317" i="46"/>
  <c r="DP473" i="46"/>
  <c r="DP257" i="46"/>
  <c r="DP164" i="46"/>
  <c r="DP849" i="46"/>
  <c r="DP46" i="46"/>
  <c r="DP990" i="46"/>
  <c r="DP416" i="46"/>
  <c r="DP284" i="46"/>
  <c r="DP1448" i="46"/>
  <c r="DP439" i="46"/>
  <c r="DP1078" i="46"/>
  <c r="DP544" i="46"/>
  <c r="DP1173" i="46"/>
  <c r="DP1373" i="46"/>
  <c r="DP801" i="46"/>
  <c r="DP1522" i="46"/>
  <c r="DP1382" i="46"/>
  <c r="DP589" i="46"/>
  <c r="DP681" i="46"/>
  <c r="DP786" i="46"/>
  <c r="DP1424" i="46"/>
  <c r="DP1562" i="46"/>
  <c r="DP1427" i="46"/>
  <c r="DP781" i="46"/>
  <c r="DP640" i="46"/>
  <c r="DP393" i="46"/>
  <c r="DP1402" i="46"/>
  <c r="DP235" i="46"/>
  <c r="DP1454" i="46"/>
  <c r="DP281" i="46"/>
  <c r="DP254" i="46"/>
  <c r="DP323" i="46"/>
  <c r="DP219" i="46"/>
  <c r="DP725" i="46"/>
  <c r="DP739" i="46"/>
  <c r="DP201" i="46"/>
  <c r="DP1169" i="46"/>
  <c r="DP550" i="46"/>
  <c r="DP613" i="46"/>
  <c r="DP718" i="46"/>
  <c r="DP1098" i="46"/>
  <c r="DP1361" i="46"/>
  <c r="DP720" i="46"/>
  <c r="DP1223" i="46"/>
  <c r="DP621" i="46"/>
  <c r="DP704" i="46"/>
  <c r="DP15" i="46"/>
  <c r="DP1097" i="46"/>
  <c r="DP501" i="46"/>
  <c r="DP13" i="46"/>
  <c r="DP537" i="46"/>
  <c r="DP26" i="46"/>
  <c r="DP6" i="46"/>
  <c r="DP356" i="46"/>
  <c r="DP525" i="46"/>
  <c r="DP1207" i="46"/>
  <c r="DP206" i="46"/>
  <c r="DP1420" i="46"/>
  <c r="DP602" i="46"/>
  <c r="DP957" i="46"/>
  <c r="DP1193" i="46"/>
  <c r="DP98" i="46"/>
  <c r="DP664" i="46"/>
  <c r="DP1475" i="46"/>
  <c r="DP300" i="46"/>
  <c r="DP645" i="46"/>
  <c r="DP815" i="46"/>
  <c r="DP222" i="46"/>
  <c r="DP86" i="46"/>
  <c r="DP1242" i="46"/>
  <c r="DP984" i="46"/>
  <c r="DP1357" i="46"/>
  <c r="DP78" i="46"/>
  <c r="DP1171" i="46"/>
  <c r="DP1471" i="46"/>
  <c r="DP169" i="46"/>
  <c r="DP529" i="46"/>
  <c r="DP1177" i="46"/>
  <c r="DP1154" i="46"/>
  <c r="DP1151" i="46"/>
  <c r="DP150" i="46"/>
  <c r="DP696" i="46"/>
  <c r="DP1116" i="46"/>
  <c r="DP993" i="46"/>
  <c r="DP282" i="46"/>
  <c r="DP517" i="46"/>
  <c r="DP1401" i="46"/>
  <c r="DP750" i="46"/>
  <c r="DP831" i="46"/>
  <c r="DP928" i="46"/>
  <c r="DP556" i="46"/>
  <c r="DP709" i="46"/>
  <c r="DP1428" i="46"/>
  <c r="DP347" i="46"/>
  <c r="DP608" i="46"/>
  <c r="DP766" i="46"/>
  <c r="DP352" i="46"/>
  <c r="DP949" i="46"/>
  <c r="DP877" i="46"/>
  <c r="DP1249" i="46"/>
  <c r="DP1503" i="46"/>
  <c r="DP896" i="46"/>
  <c r="DP1148" i="46"/>
  <c r="DP777" i="46"/>
  <c r="DP1331" i="46"/>
  <c r="DP597" i="46"/>
  <c r="DP888" i="46"/>
  <c r="DP594" i="46"/>
  <c r="DP578" i="46"/>
  <c r="DP1350" i="46"/>
  <c r="DP1487" i="46"/>
  <c r="DP1363" i="46"/>
  <c r="DP1198" i="46"/>
  <c r="DP1140" i="46"/>
  <c r="DP1159" i="46"/>
  <c r="DP440" i="46"/>
  <c r="DP823" i="46"/>
  <c r="DP920" i="46"/>
  <c r="DP570" i="46"/>
  <c r="DP1233" i="46"/>
  <c r="DP650" i="46"/>
  <c r="DP1393" i="46"/>
  <c r="DP177" i="46"/>
  <c r="DP1492" i="46"/>
  <c r="DP1338" i="46"/>
  <c r="DP976" i="46"/>
  <c r="DP115" i="46"/>
  <c r="DP839" i="46"/>
  <c r="DQ1333" i="46"/>
  <c r="DQ401" i="46"/>
  <c r="DQ130" i="46"/>
  <c r="DQ1535" i="46"/>
  <c r="DQ714" i="46"/>
  <c r="DQ1551" i="46"/>
  <c r="DR1551" i="46" s="1"/>
  <c r="DQ822" i="46"/>
  <c r="DQ465" i="46"/>
  <c r="DQ445" i="46"/>
  <c r="DQ236" i="46"/>
  <c r="DQ354" i="46"/>
  <c r="DQ4" i="46"/>
  <c r="DQ331" i="46"/>
  <c r="DQ1473" i="46"/>
  <c r="DR1473" i="46" s="1"/>
  <c r="DQ1358" i="46"/>
  <c r="DR1358" i="46" s="1"/>
  <c r="DQ844" i="46"/>
  <c r="DQ935" i="46"/>
  <c r="DR935" i="46" s="1"/>
  <c r="DQ1186" i="46"/>
  <c r="DQ876" i="46"/>
  <c r="DR876" i="46" s="1"/>
  <c r="DQ323" i="46"/>
  <c r="DQ275" i="46"/>
  <c r="DQ78" i="46"/>
  <c r="DQ791" i="46"/>
  <c r="DQ1243" i="46"/>
  <c r="DQ786" i="46"/>
  <c r="DQ1543" i="46"/>
  <c r="DQ1210" i="46"/>
  <c r="DR1210" i="46" s="1"/>
  <c r="DQ687" i="46"/>
  <c r="DQ8" i="46"/>
  <c r="DQ987" i="46"/>
  <c r="DQ870" i="46"/>
  <c r="DQ267" i="46"/>
  <c r="DQ1309" i="46"/>
  <c r="DR1309" i="46" s="1"/>
  <c r="DQ455" i="46"/>
  <c r="DQ363" i="46"/>
  <c r="DQ413" i="46"/>
  <c r="DQ28" i="46"/>
  <c r="DQ12" i="46"/>
  <c r="DQ666" i="46"/>
  <c r="DR666" i="46" s="1"/>
  <c r="DQ558" i="46"/>
  <c r="DQ419" i="46"/>
  <c r="DQ1491" i="46"/>
  <c r="DQ1293" i="46"/>
  <c r="DQ1142" i="46"/>
  <c r="DR1142" i="46" s="1"/>
  <c r="DQ403" i="46"/>
  <c r="DQ838" i="46"/>
  <c r="DQ711" i="46"/>
  <c r="DQ679" i="46"/>
  <c r="DQ591" i="46"/>
  <c r="DR591" i="46" s="1"/>
  <c r="DQ362" i="46"/>
  <c r="DQ1545" i="46"/>
  <c r="DR1545" i="46" s="1"/>
  <c r="DQ1492" i="46"/>
  <c r="DQ1422" i="46"/>
  <c r="DR1422" i="46" s="1"/>
  <c r="DQ1428" i="46"/>
  <c r="DQ1520" i="46"/>
  <c r="DR1520" i="46" s="1"/>
  <c r="DQ1456" i="46"/>
  <c r="DQ1187" i="46"/>
  <c r="DQ1474" i="46"/>
  <c r="DR1474" i="46" s="1"/>
  <c r="DQ1378" i="46"/>
  <c r="DR1378" i="46" s="1"/>
  <c r="DQ1299" i="46"/>
  <c r="DQ1421" i="46"/>
  <c r="DR1421" i="46" s="1"/>
  <c r="DQ1322" i="46"/>
  <c r="DR1322" i="46" s="1"/>
  <c r="DQ44" i="46"/>
  <c r="DR44" i="46" s="1"/>
  <c r="DQ1538" i="46"/>
  <c r="DQ1505" i="46"/>
  <c r="DQ1452" i="46"/>
  <c r="DR1452" i="46" s="1"/>
  <c r="DQ1531" i="46"/>
  <c r="DR1531" i="46" s="1"/>
  <c r="DQ1398" i="46"/>
  <c r="DR1398" i="46" s="1"/>
  <c r="DQ1355" i="46"/>
  <c r="DQ1327" i="46"/>
  <c r="DR1327" i="46" s="1"/>
  <c r="DQ1400" i="46"/>
  <c r="DR1400" i="46" s="1"/>
  <c r="DQ1402" i="46"/>
  <c r="DQ1254" i="46"/>
  <c r="DR1254" i="46" s="1"/>
  <c r="DQ1354" i="46"/>
  <c r="DR1354" i="46" s="1"/>
  <c r="DQ1298" i="46"/>
  <c r="DR1298" i="46" s="1"/>
  <c r="DQ1310" i="46"/>
  <c r="DQ1361" i="46"/>
  <c r="DQ1238" i="46"/>
  <c r="DQ1233" i="46"/>
  <c r="DQ1207" i="46"/>
  <c r="DQ1523" i="46"/>
  <c r="DR1523" i="46" s="1"/>
  <c r="DQ1552" i="46"/>
  <c r="DR1552" i="46" s="1"/>
  <c r="DQ1448" i="46"/>
  <c r="DR1448" i="46" s="1"/>
  <c r="DQ1116" i="46"/>
  <c r="DQ1368" i="46"/>
  <c r="DR1368" i="46" s="1"/>
  <c r="DQ1176" i="46"/>
  <c r="DR1176" i="46" s="1"/>
  <c r="DQ1364" i="46"/>
  <c r="DQ1311" i="46"/>
  <c r="DR1311" i="46" s="1"/>
  <c r="DQ1169" i="46"/>
  <c r="DQ1413" i="46"/>
  <c r="DR1413" i="46" s="1"/>
  <c r="DQ1206" i="46"/>
  <c r="DR1206" i="46" s="1"/>
  <c r="DQ1175" i="46"/>
  <c r="DQ1150" i="46"/>
  <c r="DQ1192" i="46"/>
  <c r="DR1192" i="46" s="1"/>
  <c r="DQ32" i="46"/>
  <c r="DQ171" i="46"/>
  <c r="DQ195" i="46"/>
  <c r="DQ1516" i="46"/>
  <c r="DQ1470" i="46"/>
  <c r="DR1470" i="46" s="1"/>
  <c r="DQ1457" i="46"/>
  <c r="DR1457" i="46" s="1"/>
  <c r="DQ1544" i="46"/>
  <c r="DR1544" i="46" s="1"/>
  <c r="DQ1344" i="46"/>
  <c r="DQ1223" i="46"/>
  <c r="DQ1432" i="46"/>
  <c r="DR1432" i="46" s="1"/>
  <c r="DQ1338" i="46"/>
  <c r="DQ1247" i="46"/>
  <c r="DR1247" i="46" s="1"/>
  <c r="DQ1469" i="46"/>
  <c r="DR1469" i="46" s="1"/>
  <c r="DQ1198" i="46"/>
  <c r="DQ1289" i="46"/>
  <c r="DQ1366" i="46"/>
  <c r="DR1366" i="46" s="1"/>
  <c r="DQ663" i="46"/>
  <c r="DQ583" i="46"/>
  <c r="DR583" i="46" s="1"/>
  <c r="DQ1534" i="46"/>
  <c r="DQ1513" i="46"/>
  <c r="DR1513" i="46" s="1"/>
  <c r="DQ1521" i="46"/>
  <c r="DQ1374" i="46"/>
  <c r="DR1374" i="46" s="1"/>
  <c r="DQ1436" i="46"/>
  <c r="DR1436" i="46" s="1"/>
  <c r="DQ1420" i="46"/>
  <c r="DQ1393" i="46"/>
  <c r="DQ1316" i="46"/>
  <c r="DQ1211" i="46"/>
  <c r="DQ1458" i="46"/>
  <c r="DR1458" i="46" s="1"/>
  <c r="DQ1424" i="46"/>
  <c r="DQ1394" i="46"/>
  <c r="DQ1291" i="46"/>
  <c r="DQ1461" i="46"/>
  <c r="DQ1303" i="46"/>
  <c r="DR1303" i="46" s="1"/>
  <c r="DQ567" i="46"/>
  <c r="DR567" i="46" s="1"/>
  <c r="DQ152" i="46"/>
  <c r="DQ120" i="46"/>
  <c r="DQ72" i="46"/>
  <c r="DQ1489" i="46"/>
  <c r="DQ1537" i="46"/>
  <c r="DR1537" i="46" s="1"/>
  <c r="DQ1460" i="46"/>
  <c r="DQ1449" i="46"/>
  <c r="DR1449" i="46" s="1"/>
  <c r="DQ1475" i="46"/>
  <c r="DQ1343" i="46"/>
  <c r="DR1343" i="46" s="1"/>
  <c r="DQ1282" i="46"/>
  <c r="DQ1416" i="46"/>
  <c r="DQ1300" i="46"/>
  <c r="DQ1453" i="46"/>
  <c r="DQ1369" i="46"/>
  <c r="DQ1302" i="46"/>
  <c r="DR1302" i="46" s="1"/>
  <c r="DQ1151" i="46"/>
  <c r="DQ1337" i="46"/>
  <c r="DQ1273" i="46"/>
  <c r="DR1273" i="46" s="1"/>
  <c r="DQ1280" i="46"/>
  <c r="DQ397" i="46"/>
  <c r="DQ463" i="46"/>
  <c r="DQ121" i="46"/>
  <c r="DQ1476" i="46"/>
  <c r="DR1476" i="46" s="1"/>
  <c r="DQ1430" i="46"/>
  <c r="DR1430" i="46" s="1"/>
  <c r="DQ1395" i="46"/>
  <c r="DQ1340" i="46"/>
  <c r="DQ1262" i="46"/>
  <c r="DR1262" i="46" s="1"/>
  <c r="DQ1408" i="46"/>
  <c r="DR1408" i="46" s="1"/>
  <c r="DQ1331" i="46"/>
  <c r="DQ1323" i="46"/>
  <c r="DQ1429" i="46"/>
  <c r="DR1429" i="46" s="1"/>
  <c r="DQ1239" i="46"/>
  <c r="DR1239" i="46" s="1"/>
  <c r="DQ1339" i="46"/>
  <c r="DQ1153" i="46"/>
  <c r="DQ1166" i="46"/>
  <c r="DR1166" i="46" s="1"/>
  <c r="DQ389" i="46"/>
  <c r="DQ1502" i="46"/>
  <c r="DR1502" i="46" s="1"/>
  <c r="DQ1478" i="46"/>
  <c r="DR1478" i="46" s="1"/>
  <c r="DQ1548" i="46"/>
  <c r="DR1548" i="46" s="1"/>
  <c r="DQ1441" i="46"/>
  <c r="DQ1363" i="46"/>
  <c r="DQ1334" i="46"/>
  <c r="DR1334" i="46" s="1"/>
  <c r="DQ1450" i="46"/>
  <c r="DR1450" i="46" s="1"/>
  <c r="DQ1242" i="46"/>
  <c r="DQ1362" i="46"/>
  <c r="DQ1330" i="46"/>
  <c r="DR1330" i="46" s="1"/>
  <c r="DQ1234" i="46"/>
  <c r="DR1234" i="46" s="1"/>
  <c r="DQ1278" i="46"/>
  <c r="DQ1401" i="46"/>
  <c r="DQ1321" i="46"/>
  <c r="DR1321" i="46" s="1"/>
  <c r="DQ1257" i="46"/>
  <c r="DR1257" i="46" s="1"/>
  <c r="DQ1208" i="46"/>
  <c r="DR1208" i="46" s="1"/>
  <c r="DQ1193" i="46"/>
  <c r="DQ1182" i="46"/>
  <c r="DR1182" i="46" s="1"/>
  <c r="DQ1038" i="46"/>
  <c r="DQ1022" i="46"/>
  <c r="DR1022" i="46" s="1"/>
  <c r="DQ1052" i="46"/>
  <c r="DR1052" i="46" s="1"/>
  <c r="DQ1082" i="46"/>
  <c r="DQ1066" i="46"/>
  <c r="DR1066" i="46" s="1"/>
  <c r="DQ875" i="46"/>
  <c r="DQ781" i="46"/>
  <c r="DR781" i="46" s="1"/>
  <c r="DQ898" i="46"/>
  <c r="DR898" i="46" s="1"/>
  <c r="DQ810" i="46"/>
  <c r="DR810" i="46" s="1"/>
  <c r="DQ752" i="46"/>
  <c r="DR752" i="46" s="1"/>
  <c r="DQ705" i="46"/>
  <c r="DQ798" i="46"/>
  <c r="DR798" i="46" s="1"/>
  <c r="DQ685" i="46"/>
  <c r="DQ766" i="46"/>
  <c r="DR766" i="46" s="1"/>
  <c r="DQ750" i="46"/>
  <c r="DR750" i="46" s="1"/>
  <c r="DQ788" i="46"/>
  <c r="DQ631" i="46"/>
  <c r="DR631" i="46" s="1"/>
  <c r="DQ1256" i="46"/>
  <c r="DR1256" i="46" s="1"/>
  <c r="DQ1065" i="46"/>
  <c r="DQ1087" i="46"/>
  <c r="DR1087" i="46" s="1"/>
  <c r="DQ1055" i="46"/>
  <c r="DR1055" i="46" s="1"/>
  <c r="DQ1039" i="46"/>
  <c r="DQ1078" i="46"/>
  <c r="DQ1000" i="46"/>
  <c r="DR1000" i="46" s="1"/>
  <c r="DQ1010" i="46"/>
  <c r="DR1010" i="46" s="1"/>
  <c r="DQ144" i="46"/>
  <c r="DR144" i="46" s="1"/>
  <c r="DQ1043" i="46"/>
  <c r="DQ974" i="46"/>
  <c r="DR974" i="46" s="1"/>
  <c r="DQ896" i="46"/>
  <c r="DQ809" i="46"/>
  <c r="DQ715" i="46"/>
  <c r="DQ962" i="46"/>
  <c r="DR962" i="46" s="1"/>
  <c r="DQ890" i="46"/>
  <c r="DR890" i="46" s="1"/>
  <c r="DQ784" i="46"/>
  <c r="DR784" i="46" s="1"/>
  <c r="DQ776" i="46"/>
  <c r="DQ760" i="46"/>
  <c r="DR760" i="46" s="1"/>
  <c r="DQ790" i="46"/>
  <c r="DR790" i="46" s="1"/>
  <c r="DQ712" i="46"/>
  <c r="DQ680" i="46"/>
  <c r="DQ585" i="46"/>
  <c r="DR585" i="46" s="1"/>
  <c r="DQ570" i="46"/>
  <c r="DQ709" i="46"/>
  <c r="DQ686" i="46"/>
  <c r="DQ1068" i="46"/>
  <c r="DQ990" i="46"/>
  <c r="DR990" i="46" s="1"/>
  <c r="DQ1035" i="46"/>
  <c r="DR1035" i="46" s="1"/>
  <c r="DQ992" i="46"/>
  <c r="DQ926" i="46"/>
  <c r="DQ902" i="46"/>
  <c r="DR902" i="46" s="1"/>
  <c r="DQ933" i="46"/>
  <c r="DR933" i="46" s="1"/>
  <c r="DQ869" i="46"/>
  <c r="DQ829" i="46"/>
  <c r="DQ759" i="46"/>
  <c r="DR759" i="46" s="1"/>
  <c r="DQ738" i="46"/>
  <c r="DR738" i="46" s="1"/>
  <c r="DQ803" i="46"/>
  <c r="DQ739" i="46"/>
  <c r="DQ805" i="46"/>
  <c r="DR805" i="46" s="1"/>
  <c r="DQ725" i="46"/>
  <c r="DQ649" i="46"/>
  <c r="DR649" i="46" s="1"/>
  <c r="DQ704" i="46"/>
  <c r="DQ660" i="46"/>
  <c r="DR660" i="46" s="1"/>
  <c r="DQ623" i="46"/>
  <c r="DR623" i="46" s="1"/>
  <c r="DQ473" i="46"/>
  <c r="DR473" i="46" s="1"/>
  <c r="DQ1201" i="46"/>
  <c r="DQ1173" i="46"/>
  <c r="DR1173" i="46" s="1"/>
  <c r="DQ1136" i="46"/>
  <c r="DQ1044" i="46"/>
  <c r="DR1044" i="46" s="1"/>
  <c r="DQ888" i="46"/>
  <c r="DQ899" i="46"/>
  <c r="DR899" i="46" s="1"/>
  <c r="DQ1091" i="46"/>
  <c r="DQ991" i="46"/>
  <c r="DQ778" i="46"/>
  <c r="DR778" i="46" s="1"/>
  <c r="DQ966" i="46"/>
  <c r="DR966" i="46" s="1"/>
  <c r="DQ905" i="46"/>
  <c r="DR905" i="46" s="1"/>
  <c r="DQ837" i="46"/>
  <c r="DR837" i="46" s="1"/>
  <c r="DQ946" i="46"/>
  <c r="DR946" i="46" s="1"/>
  <c r="DQ801" i="46"/>
  <c r="DQ795" i="46"/>
  <c r="DQ713" i="46"/>
  <c r="DQ782" i="46"/>
  <c r="DQ726" i="46"/>
  <c r="DQ828" i="46"/>
  <c r="DR828" i="46" s="1"/>
  <c r="DQ552" i="46"/>
  <c r="DR552" i="46" s="1"/>
  <c r="DQ1167" i="46"/>
  <c r="DR1167" i="46" s="1"/>
  <c r="DQ1098" i="46"/>
  <c r="DQ1041" i="46"/>
  <c r="DQ1070" i="46"/>
  <c r="DQ1074" i="46"/>
  <c r="DR1074" i="46" s="1"/>
  <c r="DQ981" i="46"/>
  <c r="DQ921" i="46"/>
  <c r="DR921" i="46" s="1"/>
  <c r="DQ1083" i="46"/>
  <c r="DQ1019" i="46"/>
  <c r="DQ928" i="46"/>
  <c r="DQ894" i="46"/>
  <c r="DR894" i="46" s="1"/>
  <c r="DQ925" i="46"/>
  <c r="DQ850" i="46"/>
  <c r="DR850" i="46" s="1"/>
  <c r="DQ851" i="46"/>
  <c r="DR851" i="46" s="1"/>
  <c r="DQ731" i="46"/>
  <c r="DQ643" i="46"/>
  <c r="DQ723" i="46"/>
  <c r="DQ1190" i="46"/>
  <c r="DR1190" i="46" s="1"/>
  <c r="DQ1159" i="46"/>
  <c r="DQ1212" i="46"/>
  <c r="DQ1071" i="46"/>
  <c r="DR1071" i="46" s="1"/>
  <c r="DQ1046" i="46"/>
  <c r="DR1046" i="46" s="1"/>
  <c r="DQ1060" i="46"/>
  <c r="DR1060" i="46" s="1"/>
  <c r="DQ1018" i="46"/>
  <c r="DR1018" i="46" s="1"/>
  <c r="DQ975" i="46"/>
  <c r="DR975" i="46" s="1"/>
  <c r="DQ959" i="46"/>
  <c r="DR959" i="46" s="1"/>
  <c r="DQ889" i="46"/>
  <c r="DR889" i="46" s="1"/>
  <c r="DQ1075" i="46"/>
  <c r="DR1075" i="46" s="1"/>
  <c r="DQ827" i="46"/>
  <c r="DR827" i="46" s="1"/>
  <c r="DQ930" i="46"/>
  <c r="DR930" i="46" s="1"/>
  <c r="DQ780" i="46"/>
  <c r="DQ728" i="46"/>
  <c r="DQ664" i="46"/>
  <c r="DQ440" i="46"/>
  <c r="DR440" i="46" s="1"/>
  <c r="DQ774" i="46"/>
  <c r="DR774" i="46" s="1"/>
  <c r="DQ1154" i="46"/>
  <c r="DQ1129" i="46"/>
  <c r="DQ1063" i="46"/>
  <c r="DQ1047" i="46"/>
  <c r="DR1047" i="46" s="1"/>
  <c r="DQ1005" i="46"/>
  <c r="DR1005" i="46" s="1"/>
  <c r="DQ1036" i="46"/>
  <c r="DR1036" i="46" s="1"/>
  <c r="DQ1099" i="46"/>
  <c r="DR1099" i="46" s="1"/>
  <c r="DQ929" i="46"/>
  <c r="DR929" i="46" s="1"/>
  <c r="DQ931" i="46"/>
  <c r="DR931" i="46" s="1"/>
  <c r="DQ920" i="46"/>
  <c r="DQ777" i="46"/>
  <c r="DQ957" i="46"/>
  <c r="DR957" i="46" s="1"/>
  <c r="DQ874" i="46"/>
  <c r="DR874" i="46" s="1"/>
  <c r="DQ755" i="46"/>
  <c r="DQ922" i="46"/>
  <c r="DQ696" i="46"/>
  <c r="DQ681" i="46"/>
  <c r="DQ735" i="46"/>
  <c r="DR735" i="46" s="1"/>
  <c r="DQ586" i="46"/>
  <c r="DQ718" i="46"/>
  <c r="DQ665" i="46"/>
  <c r="DQ668" i="46"/>
  <c r="DR668" i="46" s="1"/>
  <c r="DQ639" i="46"/>
  <c r="DR639" i="46" s="1"/>
  <c r="DQ934" i="46"/>
  <c r="DR934" i="46" s="1"/>
  <c r="DQ877" i="46"/>
  <c r="DQ578" i="46"/>
  <c r="DQ568" i="46"/>
  <c r="DQ626" i="46"/>
  <c r="DR626" i="46" s="1"/>
  <c r="DQ602" i="46"/>
  <c r="DQ431" i="46"/>
  <c r="DR431" i="46" s="1"/>
  <c r="DQ456" i="46"/>
  <c r="DQ418" i="46"/>
  <c r="DQ314" i="46"/>
  <c r="DR314" i="46" s="1"/>
  <c r="DQ350" i="46"/>
  <c r="DR350" i="46" s="1"/>
  <c r="DQ349" i="46"/>
  <c r="DR349" i="46" s="1"/>
  <c r="DQ250" i="46"/>
  <c r="DR250" i="46" s="1"/>
  <c r="DQ281" i="46"/>
  <c r="DQ650" i="46"/>
  <c r="DR650" i="46" s="1"/>
  <c r="DQ659" i="46"/>
  <c r="DQ614" i="46"/>
  <c r="DR614" i="46" s="1"/>
  <c r="DQ598" i="46"/>
  <c r="DR598" i="46" s="1"/>
  <c r="DQ630" i="46"/>
  <c r="DQ393" i="46"/>
  <c r="DQ402" i="46"/>
  <c r="DQ474" i="46"/>
  <c r="DQ221" i="46"/>
  <c r="DR221" i="46" s="1"/>
  <c r="DQ300" i="46"/>
  <c r="DQ1147" i="46"/>
  <c r="DR1147" i="46" s="1"/>
  <c r="DQ1004" i="46"/>
  <c r="DQ1081" i="46"/>
  <c r="DR1081" i="46" s="1"/>
  <c r="DQ973" i="46"/>
  <c r="DQ768" i="46"/>
  <c r="DR768" i="46" s="1"/>
  <c r="DQ720" i="46"/>
  <c r="DQ645" i="46"/>
  <c r="DQ642" i="46"/>
  <c r="DR642" i="46" s="1"/>
  <c r="DQ647" i="46"/>
  <c r="DQ457" i="46"/>
  <c r="DR457" i="46" s="1"/>
  <c r="DQ466" i="46"/>
  <c r="DR466" i="46" s="1"/>
  <c r="DQ254" i="46"/>
  <c r="DR254" i="46" s="1"/>
  <c r="DQ278" i="46"/>
  <c r="DR278" i="46" s="1"/>
  <c r="DQ218" i="46"/>
  <c r="DR218" i="46" s="1"/>
  <c r="DQ233" i="46"/>
  <c r="DR233" i="46" s="1"/>
  <c r="DQ1168" i="46"/>
  <c r="DR1168" i="46" s="1"/>
  <c r="DQ958" i="46"/>
  <c r="DR958" i="46" s="1"/>
  <c r="DQ767" i="46"/>
  <c r="DQ594" i="46"/>
  <c r="DQ796" i="46"/>
  <c r="DR796" i="46" s="1"/>
  <c r="DQ566" i="46"/>
  <c r="DQ592" i="46"/>
  <c r="DQ618" i="46"/>
  <c r="DR618" i="46" s="1"/>
  <c r="DQ562" i="46"/>
  <c r="DQ515" i="46"/>
  <c r="DR515" i="46" s="1"/>
  <c r="DQ547" i="46"/>
  <c r="DQ458" i="46"/>
  <c r="DQ443" i="46"/>
  <c r="DR443" i="46" s="1"/>
  <c r="DQ530" i="46"/>
  <c r="DQ462" i="46"/>
  <c r="DR462" i="46" s="1"/>
  <c r="DQ386" i="46"/>
  <c r="DR386" i="46" s="1"/>
  <c r="DQ380" i="46"/>
  <c r="DQ450" i="46"/>
  <c r="DQ353" i="46"/>
  <c r="DR353" i="46" s="1"/>
  <c r="DQ313" i="46"/>
  <c r="DQ422" i="46"/>
  <c r="DR422" i="46" s="1"/>
  <c r="DQ325" i="46"/>
  <c r="DQ274" i="46"/>
  <c r="DQ675" i="46"/>
  <c r="DR675" i="46" s="1"/>
  <c r="DQ641" i="46"/>
  <c r="DQ625" i="46"/>
  <c r="DQ569" i="46"/>
  <c r="DR569" i="46" s="1"/>
  <c r="DQ554" i="46"/>
  <c r="DQ518" i="46"/>
  <c r="DR518" i="46" s="1"/>
  <c r="DQ550" i="46"/>
  <c r="DR550" i="46" s="1"/>
  <c r="DQ516" i="46"/>
  <c r="DR516" i="46" s="1"/>
  <c r="DQ492" i="46"/>
  <c r="DR492" i="46" s="1"/>
  <c r="DQ526" i="46"/>
  <c r="DQ501" i="46"/>
  <c r="DR501" i="46" s="1"/>
  <c r="DQ356" i="46"/>
  <c r="DQ264" i="46"/>
  <c r="DR264" i="46" s="1"/>
  <c r="DQ316" i="46"/>
  <c r="DQ414" i="46"/>
  <c r="DR414" i="46" s="1"/>
  <c r="DQ334" i="46"/>
  <c r="DR334" i="46" s="1"/>
  <c r="DQ296" i="46"/>
  <c r="DR296" i="46" s="1"/>
  <c r="DQ317" i="46"/>
  <c r="DQ289" i="46"/>
  <c r="DQ1076" i="46"/>
  <c r="DQ897" i="46"/>
  <c r="DR897" i="46" s="1"/>
  <c r="DQ1059" i="46"/>
  <c r="DQ806" i="46"/>
  <c r="DR806" i="46" s="1"/>
  <c r="DQ770" i="46"/>
  <c r="DR770" i="46" s="1"/>
  <c r="DQ646" i="46"/>
  <c r="DQ621" i="46"/>
  <c r="DQ556" i="46"/>
  <c r="DQ638" i="46"/>
  <c r="DR638" i="46" s="1"/>
  <c r="DQ622" i="46"/>
  <c r="DR622" i="46" s="1"/>
  <c r="DQ613" i="46"/>
  <c r="DR613" i="46" s="1"/>
  <c r="DQ546" i="46"/>
  <c r="DR546" i="46" s="1"/>
  <c r="DQ561" i="46"/>
  <c r="DQ451" i="46"/>
  <c r="DQ459" i="46"/>
  <c r="DR459" i="46" s="1"/>
  <c r="DQ478" i="46"/>
  <c r="DR478" i="46" s="1"/>
  <c r="DQ454" i="46"/>
  <c r="DR454" i="46" s="1"/>
  <c r="DQ326" i="46"/>
  <c r="DR326" i="46" s="1"/>
  <c r="DQ426" i="46"/>
  <c r="DR426" i="46" s="1"/>
  <c r="DQ364" i="46"/>
  <c r="DR364" i="46" s="1"/>
  <c r="DQ224" i="46"/>
  <c r="DR224" i="46" s="1"/>
  <c r="DQ751" i="46"/>
  <c r="DR751" i="46" s="1"/>
  <c r="DQ814" i="46"/>
  <c r="DR814" i="46" s="1"/>
  <c r="DQ949" i="46"/>
  <c r="DQ826" i="46"/>
  <c r="DR826" i="46" s="1"/>
  <c r="DQ661" i="46"/>
  <c r="DR661" i="46" s="1"/>
  <c r="DQ615" i="46"/>
  <c r="DR615" i="46" s="1"/>
  <c r="DQ560" i="46"/>
  <c r="DR560" i="46" s="1"/>
  <c r="DQ574" i="46"/>
  <c r="DR574" i="46" s="1"/>
  <c r="DQ557" i="46"/>
  <c r="DR557" i="46" s="1"/>
  <c r="DQ553" i="46"/>
  <c r="DR553" i="46" s="1"/>
  <c r="DQ277" i="46"/>
  <c r="DR277" i="46" s="1"/>
  <c r="DQ372" i="46"/>
  <c r="DR372" i="46" s="1"/>
  <c r="DQ378" i="46"/>
  <c r="DR378" i="46" s="1"/>
  <c r="DQ398" i="46"/>
  <c r="DR398" i="46" s="1"/>
  <c r="DQ288" i="46"/>
  <c r="DR288" i="46" s="1"/>
  <c r="DQ266" i="46"/>
  <c r="DR266" i="46" s="1"/>
  <c r="DQ223" i="46"/>
  <c r="DR223" i="46" s="1"/>
  <c r="DQ1320" i="46"/>
  <c r="DR1320" i="46" s="1"/>
  <c r="DQ627" i="46"/>
  <c r="DR627" i="46" s="1"/>
  <c r="DQ707" i="46"/>
  <c r="DR707" i="46" s="1"/>
  <c r="DQ584" i="46"/>
  <c r="DR584" i="46" s="1"/>
  <c r="DQ544" i="46"/>
  <c r="DQ597" i="46"/>
  <c r="DQ500" i="46"/>
  <c r="DR500" i="46" s="1"/>
  <c r="DQ522" i="46"/>
  <c r="DQ324" i="46"/>
  <c r="DR324" i="46" s="1"/>
  <c r="DQ549" i="46"/>
  <c r="DR549" i="46" s="1"/>
  <c r="DQ534" i="46"/>
  <c r="DQ517" i="46"/>
  <c r="DQ318" i="46"/>
  <c r="DR318" i="46" s="1"/>
  <c r="DQ369" i="46"/>
  <c r="DR369" i="46" s="1"/>
  <c r="DQ257" i="46"/>
  <c r="DQ390" i="46"/>
  <c r="DR390" i="46" s="1"/>
  <c r="DQ286" i="46"/>
  <c r="DR286" i="46" s="1"/>
  <c r="DQ282" i="46"/>
  <c r="DQ100" i="46"/>
  <c r="DQ150" i="46"/>
  <c r="DQ66" i="46"/>
  <c r="DR66" i="46" s="1"/>
  <c r="DQ46" i="46"/>
  <c r="DR46" i="46" s="1"/>
  <c r="DQ37" i="46"/>
  <c r="DR37" i="46" s="1"/>
  <c r="DQ226" i="46"/>
  <c r="DR226" i="46" s="1"/>
  <c r="DQ211" i="46"/>
  <c r="DR211" i="46" s="1"/>
  <c r="DQ119" i="46"/>
  <c r="DQ97" i="46"/>
  <c r="DQ103" i="46"/>
  <c r="DR103" i="46" s="1"/>
  <c r="DQ5" i="46"/>
  <c r="DR5" i="46" s="1"/>
  <c r="DQ51" i="46"/>
  <c r="DR51" i="46" s="1"/>
  <c r="DQ206" i="46"/>
  <c r="DR206" i="46" s="1"/>
  <c r="DQ158" i="46"/>
  <c r="DR158" i="46" s="1"/>
  <c r="DQ96" i="46"/>
  <c r="DR96" i="46" s="1"/>
  <c r="DQ159" i="46"/>
  <c r="DQ27" i="46"/>
  <c r="DR27" i="46" s="1"/>
  <c r="DQ13" i="46"/>
  <c r="DQ15" i="46"/>
  <c r="DR15" i="46" s="1"/>
  <c r="DQ207" i="46"/>
  <c r="DR207" i="46" s="1"/>
  <c r="DQ116" i="46"/>
  <c r="DQ95" i="46"/>
  <c r="DR95" i="46" s="1"/>
  <c r="DQ127" i="46"/>
  <c r="DQ14" i="46"/>
  <c r="DQ38" i="46"/>
  <c r="DR38" i="46" s="1"/>
  <c r="DQ43" i="46"/>
  <c r="DR43" i="46" s="1"/>
  <c r="DQ151" i="46"/>
  <c r="DR151" i="46" s="1"/>
  <c r="DQ110" i="46"/>
  <c r="DR110" i="46" s="1"/>
  <c r="DQ145" i="46"/>
  <c r="DR145" i="46" s="1"/>
  <c r="DQ6" i="46"/>
  <c r="DQ235" i="46"/>
  <c r="DQ113" i="46"/>
  <c r="DR113" i="46" s="1"/>
  <c r="DQ111" i="46"/>
  <c r="DQ114" i="46"/>
  <c r="DR114" i="46" s="1"/>
  <c r="DQ85" i="46"/>
  <c r="DR85" i="46" s="1"/>
  <c r="DQ9" i="46"/>
  <c r="DQ142" i="46"/>
  <c r="DR142" i="46" s="1"/>
  <c r="DQ35" i="46"/>
  <c r="DR35" i="46" s="1"/>
  <c r="DQ872" i="46"/>
  <c r="DQ1157" i="46"/>
  <c r="DR1157" i="46" s="1"/>
  <c r="DQ446" i="46"/>
  <c r="DQ1503" i="46"/>
  <c r="DQ1349" i="46"/>
  <c r="DR1349" i="46" s="1"/>
  <c r="DQ590" i="46"/>
  <c r="DQ441" i="46"/>
  <c r="DR441" i="46" s="1"/>
  <c r="DQ379" i="46"/>
  <c r="DR379" i="46" s="1"/>
  <c r="DQ710" i="46"/>
  <c r="DR710" i="46" s="1"/>
  <c r="DQ533" i="46"/>
  <c r="DQ481" i="46"/>
  <c r="DQ843" i="46"/>
  <c r="DQ737" i="46"/>
  <c r="DQ1119" i="46"/>
  <c r="DQ367" i="46"/>
  <c r="DR367" i="46" s="1"/>
  <c r="DQ48" i="46"/>
  <c r="DR48" i="46" s="1"/>
  <c r="DQ98" i="46"/>
  <c r="DR98" i="46" s="1"/>
  <c r="DQ295" i="46"/>
  <c r="DQ761" i="46"/>
  <c r="DR761" i="46" s="1"/>
  <c r="DQ792" i="46"/>
  <c r="DR792" i="46" s="1"/>
  <c r="DQ1218" i="46"/>
  <c r="DR1218" i="46" s="1"/>
  <c r="DQ1021" i="46"/>
  <c r="DR1021" i="46" s="1"/>
  <c r="DQ71" i="46"/>
  <c r="DQ529" i="46"/>
  <c r="DQ197" i="46"/>
  <c r="DQ1455" i="46"/>
  <c r="DR1455" i="46" s="1"/>
  <c r="DQ189" i="46"/>
  <c r="DQ1451" i="46"/>
  <c r="DQ841" i="46"/>
  <c r="DQ1283" i="46"/>
  <c r="DR1283" i="46" s="1"/>
  <c r="DQ1032" i="46"/>
  <c r="DR1032" i="46" s="1"/>
  <c r="DQ495" i="46"/>
  <c r="DQ1261" i="46"/>
  <c r="DR1261" i="46" s="1"/>
  <c r="DQ1536" i="46"/>
  <c r="DQ477" i="46"/>
  <c r="DQ855" i="46"/>
  <c r="DQ83" i="46"/>
  <c r="DR83" i="46" s="1"/>
  <c r="DQ1414" i="46"/>
  <c r="DR1414" i="46" s="1"/>
  <c r="DQ1037" i="46"/>
  <c r="DR1037" i="46" s="1"/>
  <c r="DQ104" i="46"/>
  <c r="DR104" i="46" s="1"/>
  <c r="DQ1357" i="46"/>
  <c r="DR1357" i="46" s="1"/>
  <c r="DQ129" i="46"/>
  <c r="DR129" i="46" s="1"/>
  <c r="DQ762" i="46"/>
  <c r="DR762" i="46" s="1"/>
  <c r="DQ674" i="46"/>
  <c r="DR674" i="46" s="1"/>
  <c r="DQ722" i="46"/>
  <c r="DQ1562" i="46"/>
  <c r="DQ536" i="46"/>
  <c r="DQ839" i="46"/>
  <c r="DQ640" i="46"/>
  <c r="DR640" i="46" s="1"/>
  <c r="DQ330" i="46"/>
  <c r="DQ1095" i="46"/>
  <c r="DR1095" i="46" s="1"/>
  <c r="DQ165" i="46"/>
  <c r="DR165" i="46" s="1"/>
  <c r="DQ122" i="46"/>
  <c r="DQ222" i="46"/>
  <c r="DQ1117" i="46"/>
  <c r="DQ1138" i="46"/>
  <c r="DR1138" i="46" s="1"/>
  <c r="DQ662" i="46"/>
  <c r="DR662" i="46" s="1"/>
  <c r="DQ537" i="46"/>
  <c r="DQ1365" i="46"/>
  <c r="DR1365" i="46" s="1"/>
  <c r="DQ961" i="46"/>
  <c r="DQ807" i="46"/>
  <c r="DQ871" i="46"/>
  <c r="DQ1493" i="46"/>
  <c r="DQ808" i="46"/>
  <c r="DR808" i="46" s="1"/>
  <c r="DQ1120" i="46"/>
  <c r="DQ427" i="46"/>
  <c r="DQ688" i="46"/>
  <c r="DQ86" i="46"/>
  <c r="DQ1468" i="46"/>
  <c r="DR1468" i="46" s="1"/>
  <c r="DQ719" i="46"/>
  <c r="DR719" i="46" s="1"/>
  <c r="DQ1149" i="46"/>
  <c r="DR1149" i="46" s="1"/>
  <c r="DQ178" i="46"/>
  <c r="DQ210" i="46"/>
  <c r="DQ125" i="46"/>
  <c r="DQ396" i="46"/>
  <c r="DR396" i="46" s="1"/>
  <c r="DQ309" i="46"/>
  <c r="DR309" i="46" s="1"/>
  <c r="DQ824" i="46"/>
  <c r="DR824" i="46" s="1"/>
  <c r="DQ1235" i="46"/>
  <c r="DQ79" i="46"/>
  <c r="DQ215" i="46"/>
  <c r="DR215" i="46" s="1"/>
  <c r="DQ1495" i="46"/>
  <c r="DR1495" i="46" s="1"/>
  <c r="DQ789" i="46"/>
  <c r="DR789" i="46" s="1"/>
  <c r="DQ220" i="46"/>
  <c r="DQ823" i="46"/>
  <c r="DQ830" i="46"/>
  <c r="DQ1522" i="46"/>
  <c r="DQ1139" i="46"/>
  <c r="DQ1214" i="46"/>
  <c r="DR1214" i="46" s="1"/>
  <c r="DQ1459" i="46"/>
  <c r="DQ1008" i="46"/>
  <c r="DQ355" i="46"/>
  <c r="DR355" i="46" s="1"/>
  <c r="DQ1104" i="46"/>
  <c r="DQ1405" i="46"/>
  <c r="DR1405" i="46" s="1"/>
  <c r="DQ573" i="46"/>
  <c r="DR573" i="46" s="1"/>
  <c r="DQ1466" i="46"/>
  <c r="DQ1240" i="46"/>
  <c r="DR1240" i="46" s="1"/>
  <c r="DQ105" i="46"/>
  <c r="DR105" i="46" s="1"/>
  <c r="DQ118" i="46"/>
  <c r="DR118" i="46" s="1"/>
  <c r="DQ177" i="46"/>
  <c r="DQ128" i="46"/>
  <c r="DQ581" i="46"/>
  <c r="DQ608" i="46"/>
  <c r="DQ1277" i="46"/>
  <c r="DQ1435" i="46"/>
  <c r="DQ1463" i="46"/>
  <c r="DR1463" i="46" s="1"/>
  <c r="DQ511" i="46"/>
  <c r="DQ347" i="46"/>
  <c r="DQ1514" i="46"/>
  <c r="DQ721" i="46"/>
  <c r="DQ815" i="46"/>
  <c r="DQ1328" i="46"/>
  <c r="DQ1431" i="46"/>
  <c r="DQ831" i="46"/>
  <c r="DQ1006" i="46"/>
  <c r="DR1006" i="46" s="1"/>
  <c r="DQ1555" i="46"/>
  <c r="DR1555" i="46" s="1"/>
  <c r="DQ1423" i="46"/>
  <c r="DQ56" i="46"/>
  <c r="DR56" i="46" s="1"/>
  <c r="DQ201" i="46"/>
  <c r="DQ589" i="46"/>
  <c r="DQ521" i="46"/>
  <c r="DR521" i="46" s="1"/>
  <c r="DQ832" i="46"/>
  <c r="DR832" i="46" s="1"/>
  <c r="DQ825" i="46"/>
  <c r="DQ593" i="46"/>
  <c r="DQ1080" i="46"/>
  <c r="DQ1350" i="46"/>
  <c r="DQ425" i="46"/>
  <c r="DR425" i="46" s="1"/>
  <c r="DQ1056" i="46"/>
  <c r="DQ1467" i="46"/>
  <c r="DR1467" i="46" s="1"/>
  <c r="DQ993" i="46"/>
  <c r="DQ1404" i="46"/>
  <c r="DQ385" i="46"/>
  <c r="DR385" i="46" s="1"/>
  <c r="DQ1096" i="46"/>
  <c r="DQ84" i="46"/>
  <c r="DQ648" i="46"/>
  <c r="DR648" i="46" s="1"/>
  <c r="DQ1196" i="46"/>
  <c r="DR1196" i="46" s="1"/>
  <c r="DQ587" i="46"/>
  <c r="DR587" i="46" s="1"/>
  <c r="DQ196" i="46"/>
  <c r="DQ1382" i="46"/>
  <c r="DQ1164" i="46"/>
  <c r="DQ1403" i="46"/>
  <c r="DR1403" i="46" s="1"/>
  <c r="DQ1097" i="46"/>
  <c r="DR1097" i="46" s="1"/>
  <c r="DQ980" i="46"/>
  <c r="DR980" i="46" s="1"/>
  <c r="DQ259" i="46"/>
  <c r="DQ346" i="46"/>
  <c r="DR346" i="46" s="1"/>
  <c r="DQ1077" i="46"/>
  <c r="DQ818" i="46"/>
  <c r="DQ754" i="46"/>
  <c r="DQ1549" i="46"/>
  <c r="DQ599" i="46"/>
  <c r="DR599" i="46" s="1"/>
  <c r="DQ1341" i="46"/>
  <c r="DR1341" i="46" s="1"/>
  <c r="DQ1128" i="46"/>
  <c r="DR1128" i="46" s="1"/>
  <c r="DQ479" i="46"/>
  <c r="DR479" i="46" s="1"/>
  <c r="DQ1253" i="46"/>
  <c r="DR1253" i="46" s="1"/>
  <c r="DQ736" i="46"/>
  <c r="DR736" i="46" s="1"/>
  <c r="DQ1112" i="46"/>
  <c r="DQ59" i="46"/>
  <c r="DQ1507" i="46"/>
  <c r="DQ338" i="46"/>
  <c r="DR338" i="46" s="1"/>
  <c r="DQ140" i="46"/>
  <c r="DQ7" i="46"/>
  <c r="DR7" i="46" s="1"/>
  <c r="DQ1427" i="46"/>
  <c r="DQ1359" i="46"/>
  <c r="DR1359" i="46" s="1"/>
  <c r="DQ753" i="46"/>
  <c r="DQ964" i="46"/>
  <c r="DQ179" i="46"/>
  <c r="DQ1373" i="46"/>
  <c r="DR1373" i="46" s="1"/>
  <c r="DQ1547" i="46"/>
  <c r="DR1547" i="46" s="1"/>
  <c r="DQ1209" i="46"/>
  <c r="DR1209" i="46" s="1"/>
  <c r="DQ1471" i="46"/>
  <c r="DR1471" i="46" s="1"/>
  <c r="DQ1110" i="46"/>
  <c r="DQ1248" i="46"/>
  <c r="DR1248" i="46" s="1"/>
  <c r="DQ1381" i="46"/>
  <c r="DR1381" i="46" s="1"/>
  <c r="DQ1279" i="46"/>
  <c r="DR1279" i="46" s="1"/>
  <c r="DQ370" i="46"/>
  <c r="DR370" i="46" s="1"/>
  <c r="DQ1360" i="46"/>
  <c r="DR1360" i="46" s="1"/>
  <c r="DQ255" i="46"/>
  <c r="DQ1440" i="46"/>
  <c r="DQ1249" i="46"/>
  <c r="DR1249" i="46" s="1"/>
  <c r="DQ208" i="46"/>
  <c r="DQ708" i="46"/>
  <c r="DR708" i="46" s="1"/>
  <c r="DQ1023" i="46"/>
  <c r="DR1023" i="46" s="1"/>
  <c r="DQ1158" i="46"/>
  <c r="DR1158" i="46" s="1"/>
  <c r="DQ565" i="46"/>
  <c r="DQ1494" i="46"/>
  <c r="DQ1490" i="46"/>
  <c r="DR1490" i="46" s="1"/>
  <c r="DQ311" i="46"/>
  <c r="DQ487" i="46"/>
  <c r="DQ612" i="46"/>
  <c r="DQ99" i="46"/>
  <c r="DQ1093" i="46"/>
  <c r="DQ881" i="46"/>
  <c r="DR881" i="46" s="1"/>
  <c r="DQ371" i="46"/>
  <c r="DQ1532" i="46"/>
  <c r="DR1532" i="46" s="1"/>
  <c r="DQ1553" i="46"/>
  <c r="DQ927" i="46"/>
  <c r="DQ115" i="46"/>
  <c r="DQ525" i="46"/>
  <c r="DQ811" i="46"/>
  <c r="DQ141" i="46"/>
  <c r="DQ1367" i="46"/>
  <c r="DR1367" i="46" s="1"/>
  <c r="DQ932" i="46"/>
  <c r="DR932" i="46" s="1"/>
  <c r="DQ1177" i="46"/>
  <c r="DQ1016" i="46"/>
  <c r="DQ1342" i="46"/>
  <c r="DQ439" i="46"/>
  <c r="DQ1415" i="46"/>
  <c r="DR1415" i="46" s="1"/>
  <c r="DQ1506" i="46"/>
  <c r="DR1506" i="46" s="1"/>
  <c r="DQ248" i="46"/>
  <c r="DR248" i="46" s="1"/>
  <c r="DQ395" i="46"/>
  <c r="DR395" i="46" s="1"/>
  <c r="DQ1454" i="46"/>
  <c r="DR1454" i="46" s="1"/>
  <c r="DQ94" i="46"/>
  <c r="DR94" i="46" s="1"/>
  <c r="DQ971" i="46"/>
  <c r="DR971" i="46" s="1"/>
  <c r="DQ416" i="46"/>
  <c r="DR416" i="46" s="1"/>
  <c r="DQ1171" i="46"/>
  <c r="DQ1148" i="46"/>
  <c r="DQ924" i="46"/>
  <c r="DR924" i="46" s="1"/>
  <c r="DQ1417" i="46"/>
  <c r="DR1417" i="46" s="1"/>
  <c r="DQ595" i="46"/>
  <c r="DR595" i="46" s="1"/>
  <c r="DQ865" i="46"/>
  <c r="DR865" i="46" s="1"/>
  <c r="DQ1396" i="46"/>
  <c r="DR1396" i="46" s="1"/>
  <c r="DQ225" i="46"/>
  <c r="DQ882" i="46"/>
  <c r="DR882" i="46" s="1"/>
  <c r="DQ732" i="46"/>
  <c r="DR732" i="46" s="1"/>
  <c r="DQ1462" i="46"/>
  <c r="DQ57" i="46"/>
  <c r="DR57" i="46" s="1"/>
  <c r="DQ415" i="46"/>
  <c r="DR415" i="46" s="1"/>
  <c r="DQ176" i="46"/>
  <c r="DR176" i="46" s="1"/>
  <c r="DQ963" i="46"/>
  <c r="DR963" i="46" s="1"/>
  <c r="DQ82" i="46"/>
  <c r="DR82" i="46" s="1"/>
  <c r="DQ475" i="46"/>
  <c r="DR475" i="46" s="1"/>
  <c r="DQ984" i="46"/>
  <c r="DQ249" i="46"/>
  <c r="DR249" i="46" s="1"/>
  <c r="DQ368" i="46"/>
  <c r="DR368" i="46" s="1"/>
  <c r="DQ1197" i="46"/>
  <c r="DR1197" i="46" s="1"/>
  <c r="DQ444" i="46"/>
  <c r="DR444" i="46" s="1"/>
  <c r="DQ488" i="46"/>
  <c r="DR488" i="46" s="1"/>
  <c r="DQ628" i="46"/>
  <c r="DR628" i="46" s="1"/>
  <c r="DQ769" i="46"/>
  <c r="DR769" i="46" s="1"/>
  <c r="DQ572" i="46"/>
  <c r="DR572" i="46" s="1"/>
  <c r="DQ579" i="46"/>
  <c r="DR579" i="46" s="1"/>
  <c r="DQ1103" i="46"/>
  <c r="DQ399" i="46"/>
  <c r="DR399" i="46" s="1"/>
  <c r="DQ1308" i="46"/>
  <c r="DQ1447" i="46"/>
  <c r="DR1447" i="46" s="1"/>
  <c r="DQ219" i="46"/>
  <c r="DR219" i="46" s="1"/>
  <c r="DQ611" i="46"/>
  <c r="DQ319" i="46"/>
  <c r="DQ512" i="46"/>
  <c r="DR512" i="46" s="1"/>
  <c r="DQ1156" i="46"/>
  <c r="DQ81" i="46"/>
  <c r="DR81" i="46" s="1"/>
  <c r="DQ1276" i="46"/>
  <c r="DQ306" i="46"/>
  <c r="DQ563" i="46"/>
  <c r="DR563" i="46" s="1"/>
  <c r="DQ895" i="46"/>
  <c r="DR895" i="46" s="1"/>
  <c r="DQ1325" i="46"/>
  <c r="DR1325" i="46" s="1"/>
  <c r="DQ33" i="46"/>
  <c r="DQ217" i="46"/>
  <c r="DR217" i="46" s="1"/>
  <c r="DQ192" i="46"/>
  <c r="DR192" i="46" s="1"/>
  <c r="DQ328" i="46"/>
  <c r="DR328" i="46" s="1"/>
  <c r="DQ42" i="46"/>
  <c r="DQ10" i="46"/>
  <c r="DQ1135" i="46"/>
  <c r="DQ335" i="46"/>
  <c r="DQ667" i="46"/>
  <c r="DR667" i="46" s="1"/>
  <c r="DQ256" i="46"/>
  <c r="DR256" i="46" s="1"/>
  <c r="DQ327" i="46"/>
  <c r="DR327" i="46" s="1"/>
  <c r="DQ527" i="46"/>
  <c r="DQ1155" i="46"/>
  <c r="DR1155" i="46" s="1"/>
  <c r="DQ17" i="46"/>
  <c r="DQ34" i="46"/>
  <c r="DR34" i="46" s="1"/>
  <c r="DQ644" i="46"/>
  <c r="DR644" i="46" s="1"/>
  <c r="DQ1090" i="46"/>
  <c r="DR1090" i="46" s="1"/>
  <c r="DQ36" i="46"/>
  <c r="DR36" i="46" s="1"/>
  <c r="DQ1250" i="46"/>
  <c r="DQ1399" i="46"/>
  <c r="DQ284" i="46"/>
  <c r="DR284" i="46" s="1"/>
  <c r="DQ939" i="46"/>
  <c r="DR939" i="46" s="1"/>
  <c r="DQ73" i="46"/>
  <c r="DR73" i="46" s="1"/>
  <c r="DQ423" i="46"/>
  <c r="DQ947" i="46"/>
  <c r="DR947" i="46" s="1"/>
  <c r="DQ1111" i="46"/>
  <c r="DR1111" i="46" s="1"/>
  <c r="DQ749" i="46"/>
  <c r="DQ156" i="46"/>
  <c r="DR156" i="46" s="1"/>
  <c r="DQ58" i="46"/>
  <c r="DQ308" i="46"/>
  <c r="DR308" i="46" s="1"/>
  <c r="DQ596" i="46"/>
  <c r="DR596" i="46" s="1"/>
  <c r="DQ783" i="46"/>
  <c r="DR783" i="46" s="1"/>
  <c r="DQ1102" i="46"/>
  <c r="DR1102" i="46" s="1"/>
  <c r="DQ684" i="46"/>
  <c r="DR684" i="46" s="1"/>
  <c r="DQ1170" i="46"/>
  <c r="DR1170" i="46" s="1"/>
  <c r="DQ169" i="46"/>
  <c r="DR169" i="46" s="1"/>
  <c r="DQ849" i="46"/>
  <c r="DR849" i="46" s="1"/>
  <c r="DQ1163" i="46"/>
  <c r="DR1163" i="46" s="1"/>
  <c r="DQ496" i="46"/>
  <c r="DQ1140" i="46"/>
  <c r="DQ1375" i="46"/>
  <c r="DR1375" i="46" s="1"/>
  <c r="DQ41" i="46"/>
  <c r="DR41" i="46" s="1"/>
  <c r="DQ139" i="46"/>
  <c r="DR139" i="46" s="1"/>
  <c r="DQ320" i="46"/>
  <c r="DQ948" i="46"/>
  <c r="DQ1292" i="46"/>
  <c r="DR1292" i="46" s="1"/>
  <c r="DQ1487" i="46"/>
  <c r="DQ400" i="46"/>
  <c r="DR400" i="46" s="1"/>
  <c r="DQ472" i="46"/>
  <c r="DR472" i="46" s="1"/>
  <c r="DQ580" i="46"/>
  <c r="DR580" i="46" s="1"/>
  <c r="DQ817" i="46"/>
  <c r="DQ1446" i="46"/>
  <c r="DQ424" i="46"/>
  <c r="DR424" i="46" s="1"/>
  <c r="DQ279" i="46"/>
  <c r="DR279" i="46" s="1"/>
  <c r="DQ748" i="46"/>
  <c r="DR748" i="46" s="1"/>
  <c r="DQ216" i="46"/>
  <c r="DR216" i="46" s="1"/>
  <c r="DQ1546" i="46"/>
  <c r="DR1546" i="46" s="1"/>
  <c r="DQ571" i="46"/>
  <c r="DR571" i="46" s="1"/>
  <c r="DQ535" i="46"/>
  <c r="DQ651" i="46"/>
  <c r="DR651" i="46" s="1"/>
  <c r="DQ1472" i="46"/>
  <c r="DQ26" i="46"/>
  <c r="DR26" i="46" s="1"/>
  <c r="DQ885" i="46"/>
  <c r="DQ588" i="46"/>
  <c r="DR588" i="46" s="1"/>
  <c r="DQ391" i="46"/>
  <c r="DR391" i="46" s="1"/>
  <c r="DQ164" i="46"/>
  <c r="DR164" i="46" s="1"/>
  <c r="DQ779" i="46"/>
  <c r="DR779" i="46" s="1"/>
  <c r="DQ352" i="46"/>
  <c r="DR352" i="46" s="1"/>
  <c r="DQ800" i="46"/>
  <c r="DR800" i="46" s="1"/>
  <c r="DQ1152" i="46"/>
  <c r="DR1152" i="46" s="1"/>
  <c r="DQ1213" i="46"/>
  <c r="DR1213" i="46" s="1"/>
  <c r="DQ1178" i="46"/>
  <c r="DR1178" i="46" s="1"/>
  <c r="DQ1172" i="46"/>
  <c r="DR1172" i="46" s="1"/>
  <c r="DQ18" i="46"/>
  <c r="DR18" i="46" s="1"/>
  <c r="DQ976" i="46"/>
  <c r="DR976" i="46" s="1"/>
  <c r="DP816" i="46"/>
  <c r="DP253" i="46"/>
  <c r="DP677" i="46"/>
  <c r="DP270" i="46"/>
  <c r="DP793" i="46"/>
  <c r="DP1499" i="46"/>
  <c r="DP1288" i="46"/>
  <c r="DP1181" i="46"/>
  <c r="DP1245" i="46"/>
  <c r="DP1287" i="46"/>
  <c r="DP1269" i="46"/>
  <c r="DP1558" i="46"/>
  <c r="DP1554" i="46"/>
  <c r="DP1180" i="46"/>
  <c r="DP1371" i="46"/>
  <c r="DP744" i="46"/>
  <c r="DP835" i="46"/>
  <c r="DP765" i="46"/>
  <c r="DP694" i="46"/>
  <c r="DP1127" i="46"/>
  <c r="DP891" i="46"/>
  <c r="DP1058" i="46"/>
  <c r="DP757" i="46"/>
  <c r="DP670" i="46"/>
  <c r="DP1079" i="46"/>
  <c r="DP836" i="46"/>
  <c r="DP1048" i="46"/>
  <c r="DP787" i="46"/>
  <c r="DP756" i="46"/>
  <c r="DP695" i="46"/>
  <c r="DP937" i="46"/>
  <c r="DP669" i="46"/>
  <c r="DP693" i="46"/>
  <c r="DP863" i="46"/>
  <c r="DP819" i="46"/>
  <c r="DP575" i="46"/>
  <c r="DP1184" i="46"/>
  <c r="DP476" i="46"/>
  <c r="DP619" i="46"/>
  <c r="DP188" i="46"/>
  <c r="DP24" i="46"/>
  <c r="DP89" i="46"/>
  <c r="DP1304" i="46"/>
  <c r="DP1286" i="46"/>
  <c r="DP1009" i="46"/>
  <c r="DP1241" i="46"/>
  <c r="DP25" i="46"/>
  <c r="DP880" i="46"/>
  <c r="DP1488" i="46"/>
  <c r="DP938" i="46"/>
  <c r="DP194" i="46"/>
  <c r="DP1270" i="46"/>
  <c r="DP1199" i="46"/>
  <c r="DP730" i="46"/>
  <c r="DP678" i="46"/>
  <c r="DP251" i="46"/>
  <c r="DP1244" i="46"/>
  <c r="DP23" i="46"/>
  <c r="DP1498" i="46"/>
  <c r="DP794" i="46"/>
  <c r="DP893" i="46"/>
  <c r="DP90" i="46"/>
  <c r="DP879" i="46"/>
  <c r="DP758" i="46"/>
  <c r="DP1185" i="46"/>
  <c r="DP252" i="46"/>
  <c r="DP745" i="46"/>
  <c r="DQ270" i="46"/>
  <c r="DR270" i="46" s="1"/>
  <c r="DQ937" i="46"/>
  <c r="DQ819" i="46"/>
  <c r="DQ575" i="46"/>
  <c r="DQ1499" i="46"/>
  <c r="DQ695" i="46"/>
  <c r="DQ879" i="46"/>
  <c r="DQ765" i="46"/>
  <c r="DQ1269" i="46"/>
  <c r="DQ1498" i="46"/>
  <c r="DQ188" i="46"/>
  <c r="DQ1286" i="46"/>
  <c r="DQ1181" i="46"/>
  <c r="DR1181" i="46" s="1"/>
  <c r="DQ1304" i="46"/>
  <c r="DQ1185" i="46"/>
  <c r="DQ1558" i="46"/>
  <c r="DR1558" i="46" s="1"/>
  <c r="DQ1371" i="46"/>
  <c r="DQ1180" i="46"/>
  <c r="DQ1199" i="46"/>
  <c r="DQ1184" i="46"/>
  <c r="DQ1288" i="46"/>
  <c r="DQ891" i="46"/>
  <c r="DQ619" i="46"/>
  <c r="DQ836" i="46"/>
  <c r="DR836" i="46" s="1"/>
  <c r="DQ793" i="46"/>
  <c r="DQ677" i="46"/>
  <c r="DQ1058" i="46"/>
  <c r="DR1058" i="46" s="1"/>
  <c r="DQ693" i="46"/>
  <c r="DQ893" i="46"/>
  <c r="DQ938" i="46"/>
  <c r="DR938" i="46" s="1"/>
  <c r="DQ669" i="46"/>
  <c r="DQ835" i="46"/>
  <c r="DQ694" i="46"/>
  <c r="DQ1241" i="46"/>
  <c r="DQ476" i="46"/>
  <c r="DR476" i="46" s="1"/>
  <c r="DQ758" i="46"/>
  <c r="DQ678" i="46"/>
  <c r="DQ670" i="46"/>
  <c r="DQ252" i="46"/>
  <c r="DQ89" i="46"/>
  <c r="DR89" i="46" s="1"/>
  <c r="DQ1270" i="46"/>
  <c r="DR1270" i="46" s="1"/>
  <c r="DQ863" i="46"/>
  <c r="DQ1554" i="46"/>
  <c r="DQ194" i="46"/>
  <c r="DQ745" i="46"/>
  <c r="DQ744" i="46"/>
  <c r="DQ756" i="46"/>
  <c r="DQ23" i="46"/>
  <c r="DQ757" i="46"/>
  <c r="DQ90" i="46"/>
  <c r="DQ816" i="46"/>
  <c r="DQ1245" i="46"/>
  <c r="DQ24" i="46"/>
  <c r="DQ1048" i="46"/>
  <c r="DQ730" i="46"/>
  <c r="DQ1009" i="46"/>
  <c r="DQ1244" i="46"/>
  <c r="DQ1079" i="46"/>
  <c r="DQ251" i="46"/>
  <c r="DQ880" i="46"/>
  <c r="DQ1287" i="46"/>
  <c r="DR1287" i="46" s="1"/>
  <c r="DQ253" i="46"/>
  <c r="DR253" i="46" s="1"/>
  <c r="DQ794" i="46"/>
  <c r="DQ787" i="46"/>
  <c r="DR787" i="46" s="1"/>
  <c r="DQ1127" i="46"/>
  <c r="DR1127" i="46" s="1"/>
  <c r="DQ1488" i="46"/>
  <c r="DQ25" i="46"/>
  <c r="DP434" i="46"/>
  <c r="DP241" i="46"/>
  <c r="DP433" i="46"/>
  <c r="DP432" i="46"/>
  <c r="DP901" i="46"/>
  <c r="DP262" i="46"/>
  <c r="DP604" i="46"/>
  <c r="DP74" i="46"/>
  <c r="DP1312" i="46"/>
  <c r="DP1134" i="46"/>
  <c r="DP848" i="46"/>
  <c r="DP498" i="46"/>
  <c r="DP186" i="46"/>
  <c r="DP376" i="46"/>
  <c r="DP344" i="46"/>
  <c r="DP804" i="46"/>
  <c r="DP864" i="46"/>
  <c r="DP617" i="46"/>
  <c r="DP1073" i="46"/>
  <c r="DP620" i="46"/>
  <c r="DP292" i="46"/>
  <c r="DP360" i="46"/>
  <c r="DP342" i="46"/>
  <c r="DP504" i="46"/>
  <c r="DP149" i="46"/>
  <c r="DP1481" i="46"/>
  <c r="DP1574" i="46"/>
  <c r="DP1332" i="46"/>
  <c r="DP1324" i="46"/>
  <c r="DP1231" i="46"/>
  <c r="DR1231" i="46" s="1"/>
  <c r="DP1217" i="46"/>
  <c r="DP1315" i="46"/>
  <c r="DP1227" i="46"/>
  <c r="DR1227" i="46" s="1"/>
  <c r="DP1263" i="46"/>
  <c r="DP147" i="46"/>
  <c r="DP265" i="46"/>
  <c r="DP1391" i="46"/>
  <c r="DP1272" i="46"/>
  <c r="DP1161" i="46"/>
  <c r="DP1483" i="46"/>
  <c r="DP1264" i="46"/>
  <c r="DP1301" i="46"/>
  <c r="DP1143" i="46"/>
  <c r="DP1219" i="46"/>
  <c r="DP1105" i="46"/>
  <c r="DP1480" i="46"/>
  <c r="DP1271" i="46"/>
  <c r="DP1200" i="46"/>
  <c r="DP1501" i="46"/>
  <c r="DR1501" i="46" s="1"/>
  <c r="DP1189" i="46"/>
  <c r="DP1392" i="46"/>
  <c r="DP1061" i="46"/>
  <c r="DP988" i="46"/>
  <c r="DP1051" i="46"/>
  <c r="DP702" i="46"/>
  <c r="DP1045" i="46"/>
  <c r="DP652" i="46"/>
  <c r="DP1012" i="46"/>
  <c r="DP972" i="46"/>
  <c r="DP703" i="46"/>
  <c r="DR703" i="46" s="1"/>
  <c r="DP1042" i="46"/>
  <c r="DP701" i="46"/>
  <c r="DP764" i="46"/>
  <c r="DP743" i="46"/>
  <c r="DP1115" i="46"/>
  <c r="DP1088" i="46"/>
  <c r="DR1088" i="46" s="1"/>
  <c r="DP1013" i="46"/>
  <c r="DP847" i="46"/>
  <c r="DR847" i="46" s="1"/>
  <c r="DP1031" i="46"/>
  <c r="DP1085" i="46"/>
  <c r="DP918" i="46"/>
  <c r="DP867" i="46"/>
  <c r="DP520" i="46"/>
  <c r="DP1160" i="46"/>
  <c r="DP1067" i="46"/>
  <c r="DP797" i="46"/>
  <c r="DP691" i="46"/>
  <c r="DP724" i="46"/>
  <c r="DP741" i="46"/>
  <c r="DP528" i="46"/>
  <c r="DP654" i="46"/>
  <c r="DR654" i="46" s="1"/>
  <c r="DP499" i="46"/>
  <c r="DP470" i="46"/>
  <c r="DP394" i="46"/>
  <c r="DP411" i="46"/>
  <c r="DR411" i="46" s="1"/>
  <c r="DP1123" i="46"/>
  <c r="DP540" i="46"/>
  <c r="DP486" i="46"/>
  <c r="DP388" i="46"/>
  <c r="DP361" i="46"/>
  <c r="DP373" i="46"/>
  <c r="DP200" i="46"/>
  <c r="DP322" i="46"/>
  <c r="DR322" i="46" s="1"/>
  <c r="DP740" i="46"/>
  <c r="DP303" i="46"/>
  <c r="DP497" i="46"/>
  <c r="DP359" i="46"/>
  <c r="DP375" i="46"/>
  <c r="DP148" i="46"/>
  <c r="DP348" i="46"/>
  <c r="DP321" i="46"/>
  <c r="DP269" i="46"/>
  <c r="DP692" i="46"/>
  <c r="DP468" i="46"/>
  <c r="DP263" i="46"/>
  <c r="DP205" i="46"/>
  <c r="DP519" i="46"/>
  <c r="DR519" i="46" s="1"/>
  <c r="DP410" i="46"/>
  <c r="DP387" i="46"/>
  <c r="DR387" i="46" s="1"/>
  <c r="DP304" i="46"/>
  <c r="DP878" i="46"/>
  <c r="DP460" i="46"/>
  <c r="DP285" i="46"/>
  <c r="DP75" i="46"/>
  <c r="DP133" i="46"/>
  <c r="DP162" i="46"/>
  <c r="DR162" i="46" s="1"/>
  <c r="DP112" i="46"/>
  <c r="DP212" i="46"/>
  <c r="DP132" i="46"/>
  <c r="DR132" i="46" s="1"/>
  <c r="DP180" i="46"/>
  <c r="DP199" i="46"/>
  <c r="DP307" i="46"/>
  <c r="DP272" i="46"/>
  <c r="DP108" i="46"/>
  <c r="DP172" i="46"/>
  <c r="DP183" i="46"/>
  <c r="DP102" i="46"/>
  <c r="DP40" i="46"/>
  <c r="DP61" i="46"/>
  <c r="DP175" i="46"/>
  <c r="DP154" i="46"/>
  <c r="DP68" i="46"/>
  <c r="DP52" i="46"/>
  <c r="DP187" i="46"/>
  <c r="DP167" i="46"/>
  <c r="DP109" i="46"/>
  <c r="DR109" i="46" s="1"/>
  <c r="DP77" i="46"/>
  <c r="DP184" i="46"/>
  <c r="DP160" i="46"/>
  <c r="DR160" i="46" s="1"/>
  <c r="DP60" i="46"/>
  <c r="DP242" i="46"/>
  <c r="DP202" i="46"/>
  <c r="DP294" i="46"/>
  <c r="DP1188" i="46"/>
  <c r="DP1121" i="46"/>
  <c r="DP1314" i="46"/>
  <c r="DR1314" i="46" s="1"/>
  <c r="DP514" i="46"/>
  <c r="DP231" i="46"/>
  <c r="DP856" i="46"/>
  <c r="DP101" i="46"/>
  <c r="DR101" i="46" s="1"/>
  <c r="DP190" i="46"/>
  <c r="DP80" i="46"/>
  <c r="DR80" i="46" s="1"/>
  <c r="DP1576" i="46"/>
  <c r="DP1306" i="46"/>
  <c r="DP1353" i="46"/>
  <c r="DP676" i="46"/>
  <c r="DP55" i="46"/>
  <c r="DR55" i="46" s="1"/>
  <c r="DP717" i="46"/>
  <c r="DP62" i="46"/>
  <c r="DP706" i="46"/>
  <c r="DP1049" i="46"/>
  <c r="DP559" i="46"/>
  <c r="DP155" i="46"/>
  <c r="DP1086" i="46"/>
  <c r="DP54" i="46"/>
  <c r="DP290" i="46"/>
  <c r="DP39" i="46"/>
  <c r="DR39" i="46" s="1"/>
  <c r="DP232" i="46"/>
  <c r="DR232" i="46" s="1"/>
  <c r="DP998" i="46"/>
  <c r="DP126" i="46"/>
  <c r="DP1050" i="46"/>
  <c r="DP63" i="46"/>
  <c r="DR63" i="46" s="1"/>
  <c r="DP163" i="46"/>
  <c r="DP1390" i="46"/>
  <c r="DP244" i="46"/>
  <c r="DR244" i="46" s="1"/>
  <c r="DP1145" i="46"/>
  <c r="DP763" i="46"/>
  <c r="DP607" i="46"/>
  <c r="DP1512" i="46"/>
  <c r="DP333" i="46"/>
  <c r="DP846" i="46"/>
  <c r="DR846" i="46" s="1"/>
  <c r="DP182" i="46"/>
  <c r="DP1482" i="46"/>
  <c r="DP866" i="46"/>
  <c r="DR866" i="46" s="1"/>
  <c r="DP377" i="46"/>
  <c r="DP1500" i="46"/>
  <c r="DP76" i="46"/>
  <c r="DP502" i="46"/>
  <c r="DP298" i="46"/>
  <c r="DP428" i="46"/>
  <c r="DP203" i="46"/>
  <c r="DR203" i="46" s="1"/>
  <c r="DP417" i="46"/>
  <c r="DR417" i="46" s="1"/>
  <c r="DP246" i="46"/>
  <c r="DP1228" i="46"/>
  <c r="DP153" i="46"/>
  <c r="DR153" i="46" s="1"/>
  <c r="DP523" i="46"/>
  <c r="DP273" i="46"/>
  <c r="DR273" i="46" s="1"/>
  <c r="DP1203" i="46"/>
  <c r="DR1203" i="46" s="1"/>
  <c r="DP469" i="46"/>
  <c r="DP268" i="46"/>
  <c r="DP672" i="46"/>
  <c r="DP30" i="46"/>
  <c r="DP29" i="46"/>
  <c r="DP904" i="46"/>
  <c r="DP513" i="46"/>
  <c r="DR513" i="46" s="1"/>
  <c r="DP53" i="46"/>
  <c r="DR53" i="46" s="1"/>
  <c r="DP1479" i="46"/>
  <c r="DP138" i="46"/>
  <c r="DR138" i="46" s="1"/>
  <c r="DP453" i="46"/>
  <c r="DR453" i="46" s="1"/>
  <c r="DP509" i="46"/>
  <c r="DR509" i="46" s="1"/>
  <c r="DP742" i="46"/>
  <c r="DR742" i="46" s="1"/>
  <c r="DP1132" i="46"/>
  <c r="DP1183" i="46"/>
  <c r="DR1183" i="46" s="1"/>
  <c r="DP412" i="46"/>
  <c r="DP305" i="46"/>
  <c r="DP1313" i="46"/>
  <c r="DP166" i="46"/>
  <c r="DR166" i="46" s="1"/>
  <c r="DP616" i="46"/>
  <c r="DP69" i="46"/>
  <c r="DR69" i="46" s="1"/>
  <c r="DP174" i="46"/>
  <c r="DR174" i="46" s="1"/>
  <c r="DP1162" i="46"/>
  <c r="DR1162" i="46" s="1"/>
  <c r="DP1281" i="46"/>
  <c r="DP358" i="46"/>
  <c r="DP1106" i="46"/>
  <c r="DR1106" i="46" s="1"/>
  <c r="DP1511" i="46"/>
  <c r="DR1511" i="46" s="1"/>
  <c r="DQ434" i="46"/>
  <c r="DQ433" i="46"/>
  <c r="DR433" i="46" s="1"/>
  <c r="DQ241" i="46"/>
  <c r="DQ432" i="46"/>
  <c r="DR432" i="46" s="1"/>
  <c r="DQ1426" i="46"/>
  <c r="DQ1425" i="46"/>
  <c r="DQ859" i="46"/>
  <c r="DR859" i="46" s="1"/>
  <c r="DQ1057" i="46"/>
  <c r="DR1057" i="46" s="1"/>
  <c r="DQ956" i="46"/>
  <c r="DR956" i="46" s="1"/>
  <c r="DQ936" i="46"/>
  <c r="DQ860" i="46"/>
  <c r="DR860" i="46" s="1"/>
  <c r="DQ213" i="46"/>
  <c r="DR213" i="46" s="1"/>
  <c r="DQ214" i="46"/>
  <c r="DR214" i="46" s="1"/>
  <c r="DQ22" i="46"/>
  <c r="DR22" i="46" s="1"/>
  <c r="DQ45" i="46"/>
  <c r="DR45" i="46" s="1"/>
  <c r="DQ157" i="46"/>
  <c r="DQ185" i="46"/>
  <c r="DQ1130" i="46"/>
  <c r="J33" i="13"/>
  <c r="DG1270" i="40"/>
  <c r="DG1258" i="40"/>
  <c r="DG811" i="40"/>
  <c r="DG660" i="40"/>
  <c r="DG350" i="40"/>
  <c r="DG1123" i="40"/>
  <c r="DG1464" i="40"/>
  <c r="DG790" i="40"/>
  <c r="DG64" i="40"/>
  <c r="DG37" i="40"/>
  <c r="DG1196" i="40"/>
  <c r="DG794" i="40"/>
  <c r="DG1480" i="40"/>
  <c r="DG5" i="40"/>
  <c r="DG1469" i="40"/>
  <c r="DG770" i="40"/>
  <c r="DG648" i="40"/>
  <c r="DG694" i="40"/>
  <c r="DG647" i="40"/>
  <c r="DG190" i="40"/>
  <c r="DG335" i="40"/>
  <c r="DG430" i="40"/>
  <c r="DG1026" i="40"/>
  <c r="DG1027" i="40"/>
  <c r="DH1180" i="40"/>
  <c r="DH1366" i="40"/>
  <c r="DG19" i="40"/>
  <c r="DG424" i="40"/>
  <c r="DH909" i="40"/>
  <c r="DH1020" i="40"/>
  <c r="DH937" i="40"/>
  <c r="DH1026" i="40"/>
  <c r="I16" i="13"/>
  <c r="I8" i="13"/>
  <c r="I7" i="13"/>
  <c r="I6" i="13"/>
  <c r="I9" i="13"/>
  <c r="I10" i="13"/>
  <c r="M6" i="13"/>
  <c r="N6" i="13" s="1"/>
  <c r="M43" i="2"/>
  <c r="R51" i="2" s="1"/>
  <c r="M88" i="3"/>
  <c r="G113" i="3"/>
  <c r="N113" i="3" s="1"/>
  <c r="M42" i="2"/>
  <c r="N42" i="2" s="1"/>
  <c r="H23" i="13"/>
  <c r="J23" i="13" s="1"/>
  <c r="M23" i="13"/>
  <c r="M24" i="13"/>
  <c r="H24" i="13"/>
  <c r="J24" i="13" s="1"/>
  <c r="M36" i="13"/>
  <c r="H36" i="13"/>
  <c r="J36" i="13" s="1"/>
  <c r="M18" i="13"/>
  <c r="H18" i="13"/>
  <c r="J18" i="13" s="1"/>
  <c r="M19" i="13"/>
  <c r="H19" i="13"/>
  <c r="J19" i="13" s="1"/>
  <c r="M35" i="13"/>
  <c r="H35" i="13"/>
  <c r="J35" i="13" s="1"/>
  <c r="M76" i="3"/>
  <c r="G101" i="3"/>
  <c r="N76" i="3"/>
  <c r="H6" i="13"/>
  <c r="M10" i="13"/>
  <c r="H10" i="13"/>
  <c r="M31" i="13"/>
  <c r="H31" i="13"/>
  <c r="J31" i="13" s="1"/>
  <c r="R33" i="13"/>
  <c r="N33" i="13"/>
  <c r="Q33" i="13" s="1"/>
  <c r="M80" i="3"/>
  <c r="G105" i="3"/>
  <c r="N80" i="3"/>
  <c r="P14" i="2"/>
  <c r="B5" i="13"/>
  <c r="R14" i="2"/>
  <c r="I39" i="2"/>
  <c r="K39" i="2" s="1"/>
  <c r="N84" i="3"/>
  <c r="G109" i="3"/>
  <c r="M84" i="3"/>
  <c r="M75" i="3"/>
  <c r="G100" i="3"/>
  <c r="N75" i="3"/>
  <c r="G107" i="3"/>
  <c r="N82" i="3"/>
  <c r="M82" i="3"/>
  <c r="M17" i="13"/>
  <c r="H17" i="13"/>
  <c r="J17" i="13" s="1"/>
  <c r="N89" i="3"/>
  <c r="G114" i="3"/>
  <c r="M89" i="3"/>
  <c r="H7" i="13"/>
  <c r="M7" i="13"/>
  <c r="G106" i="3"/>
  <c r="M81" i="3"/>
  <c r="N81" i="3"/>
  <c r="G115" i="3"/>
  <c r="M90" i="3"/>
  <c r="N90" i="3"/>
  <c r="M21" i="13"/>
  <c r="H21" i="13"/>
  <c r="J21" i="13" s="1"/>
  <c r="M86" i="3"/>
  <c r="G111" i="3"/>
  <c r="N86" i="3"/>
  <c r="M8" i="13"/>
  <c r="H8" i="13"/>
  <c r="G112" i="3"/>
  <c r="N87" i="3"/>
  <c r="M87" i="3"/>
  <c r="M29" i="13"/>
  <c r="H29" i="13"/>
  <c r="J29" i="13" s="1"/>
  <c r="M20" i="13"/>
  <c r="H20" i="13"/>
  <c r="J20" i="13" s="1"/>
  <c r="M27" i="13"/>
  <c r="H27" i="13"/>
  <c r="J27" i="13" s="1"/>
  <c r="N72" i="3"/>
  <c r="G97" i="3"/>
  <c r="M72" i="3"/>
  <c r="H34" i="13"/>
  <c r="J34" i="13" s="1"/>
  <c r="M34" i="13"/>
  <c r="M26" i="13"/>
  <c r="H26" i="13"/>
  <c r="J26" i="13" s="1"/>
  <c r="H28" i="13"/>
  <c r="J28" i="13" s="1"/>
  <c r="M28" i="13"/>
  <c r="N77" i="3"/>
  <c r="M77" i="3"/>
  <c r="G102" i="3"/>
  <c r="N85" i="3"/>
  <c r="M85" i="3"/>
  <c r="G110" i="3"/>
  <c r="H32" i="13"/>
  <c r="J32" i="13" s="1"/>
  <c r="M32" i="13"/>
  <c r="M40" i="2"/>
  <c r="M44" i="2"/>
  <c r="M41" i="2"/>
  <c r="M78" i="3"/>
  <c r="G103" i="3"/>
  <c r="N78" i="3"/>
  <c r="N79" i="3"/>
  <c r="M79" i="3"/>
  <c r="G104" i="3"/>
  <c r="N91" i="3"/>
  <c r="G116" i="3"/>
  <c r="M91" i="3"/>
  <c r="N73" i="3"/>
  <c r="M73" i="3"/>
  <c r="G98" i="3"/>
  <c r="M74" i="3"/>
  <c r="G99" i="3"/>
  <c r="N74" i="3"/>
  <c r="I71" i="3"/>
  <c r="B16" i="13"/>
  <c r="G108" i="3"/>
  <c r="N83" i="3"/>
  <c r="M83" i="3"/>
  <c r="M22" i="13"/>
  <c r="H22" i="13"/>
  <c r="J22" i="13" s="1"/>
  <c r="H9" i="13"/>
  <c r="M9" i="13"/>
  <c r="C5" i="13"/>
  <c r="C2" i="34" s="1"/>
  <c r="L39" i="2"/>
  <c r="R28" i="2"/>
  <c r="P28" i="2"/>
  <c r="M30" i="13"/>
  <c r="H30" i="13"/>
  <c r="J30" i="13" s="1"/>
  <c r="M25" i="13"/>
  <c r="H25" i="13"/>
  <c r="J25" i="13" s="1"/>
  <c r="DR1269" i="46" l="1"/>
  <c r="DR1103" i="46"/>
  <c r="DR1077" i="46"/>
  <c r="DR196" i="46"/>
  <c r="DR210" i="46"/>
  <c r="DR127" i="46"/>
  <c r="DR526" i="46"/>
  <c r="DR641" i="46"/>
  <c r="DR380" i="46"/>
  <c r="DR562" i="46"/>
  <c r="DR659" i="46"/>
  <c r="DR1280" i="46"/>
  <c r="DR1521" i="46"/>
  <c r="DR612" i="46"/>
  <c r="DR1549" i="46"/>
  <c r="DR1428" i="46"/>
  <c r="DR29" i="46"/>
  <c r="DR927" i="46"/>
  <c r="DR749" i="46"/>
  <c r="DR1446" i="46"/>
  <c r="DR157" i="46"/>
  <c r="DR268" i="46"/>
  <c r="DR1488" i="46"/>
  <c r="DR1079" i="46"/>
  <c r="DR984" i="46"/>
  <c r="DR1148" i="46"/>
  <c r="DR259" i="46"/>
  <c r="DR1117" i="46"/>
  <c r="DR274" i="46"/>
  <c r="DR592" i="46"/>
  <c r="DR474" i="46"/>
  <c r="DR665" i="46"/>
  <c r="DR643" i="46"/>
  <c r="DR1083" i="46"/>
  <c r="DR1169" i="46"/>
  <c r="DR412" i="46"/>
  <c r="DR794" i="46"/>
  <c r="DR1130" i="46"/>
  <c r="DR936" i="46"/>
  <c r="DR972" i="46"/>
  <c r="DR1048" i="46"/>
  <c r="DR744" i="46"/>
  <c r="DR670" i="46"/>
  <c r="DR1304" i="46"/>
  <c r="DR1185" i="46"/>
  <c r="DR1245" i="46"/>
  <c r="DR320" i="46"/>
  <c r="DR1399" i="46"/>
  <c r="DR527" i="46"/>
  <c r="DR1308" i="46"/>
  <c r="DR1016" i="46"/>
  <c r="DR487" i="46"/>
  <c r="DR208" i="46"/>
  <c r="DR753" i="46"/>
  <c r="DR754" i="46"/>
  <c r="DR1164" i="46"/>
  <c r="DR688" i="46"/>
  <c r="DR111" i="46"/>
  <c r="DR97" i="46"/>
  <c r="DR100" i="46"/>
  <c r="DR534" i="46"/>
  <c r="DR1076" i="46"/>
  <c r="DR767" i="46"/>
  <c r="DR681" i="46"/>
  <c r="DR1212" i="46"/>
  <c r="DR1070" i="46"/>
  <c r="DR713" i="46"/>
  <c r="DR991" i="46"/>
  <c r="DR680" i="46"/>
  <c r="DR715" i="46"/>
  <c r="DR1078" i="46"/>
  <c r="DR1362" i="46"/>
  <c r="DR1453" i="46"/>
  <c r="DR1291" i="46"/>
  <c r="DR1289" i="46"/>
  <c r="DR1150" i="46"/>
  <c r="DR434" i="46"/>
  <c r="DR1288" i="46"/>
  <c r="DR188" i="46"/>
  <c r="DR535" i="46"/>
  <c r="DR1250" i="46"/>
  <c r="DR1553" i="46"/>
  <c r="DR311" i="46"/>
  <c r="DR818" i="46"/>
  <c r="DR825" i="46"/>
  <c r="DR125" i="46"/>
  <c r="DR330" i="46"/>
  <c r="DR295" i="46"/>
  <c r="DR14" i="46"/>
  <c r="DR159" i="46"/>
  <c r="DR119" i="46"/>
  <c r="DR625" i="46"/>
  <c r="DR450" i="46"/>
  <c r="DR1159" i="46"/>
  <c r="DR1091" i="46"/>
  <c r="DR1039" i="46"/>
  <c r="DR875" i="46"/>
  <c r="DR1300" i="46"/>
  <c r="DR497" i="46"/>
  <c r="DR33" i="46"/>
  <c r="DR1516" i="46"/>
  <c r="DR1425" i="46"/>
  <c r="DR1479" i="46"/>
  <c r="DR469" i="46"/>
  <c r="DR90" i="46"/>
  <c r="DR1241" i="46"/>
  <c r="DR677" i="46"/>
  <c r="DR1180" i="46"/>
  <c r="DR1498" i="46"/>
  <c r="DR937" i="46"/>
  <c r="DR893" i="46"/>
  <c r="DR1554" i="46"/>
  <c r="DR1140" i="46"/>
  <c r="DR423" i="46"/>
  <c r="DR335" i="46"/>
  <c r="DR319" i="46"/>
  <c r="DR141" i="46"/>
  <c r="DR565" i="46"/>
  <c r="DR140" i="46"/>
  <c r="DR1466" i="46"/>
  <c r="DR116" i="46"/>
  <c r="DR561" i="46"/>
  <c r="DR720" i="46"/>
  <c r="DR728" i="46"/>
  <c r="DR869" i="46"/>
  <c r="DR686" i="46"/>
  <c r="DR1043" i="46"/>
  <c r="DR1065" i="46"/>
  <c r="DR705" i="46"/>
  <c r="DR1395" i="46"/>
  <c r="DR1337" i="46"/>
  <c r="DR1211" i="46"/>
  <c r="DR1505" i="46"/>
  <c r="DR25" i="46"/>
  <c r="DR522" i="46"/>
  <c r="DR1082" i="46"/>
  <c r="DR1281" i="46"/>
  <c r="DR187" i="46"/>
  <c r="DR757" i="46"/>
  <c r="DR1371" i="46"/>
  <c r="DR575" i="46"/>
  <c r="DR1135" i="46"/>
  <c r="DR1171" i="46"/>
  <c r="DR325" i="46"/>
  <c r="DR566" i="46"/>
  <c r="DR780" i="46"/>
  <c r="DR1136" i="46"/>
  <c r="DR1402" i="46"/>
  <c r="DR1538" i="46"/>
  <c r="DR1456" i="46"/>
  <c r="DR1019" i="46"/>
  <c r="DR1031" i="46"/>
  <c r="DR745" i="46"/>
  <c r="DR17" i="46"/>
  <c r="DR10" i="46"/>
  <c r="DR225" i="46"/>
  <c r="DR439" i="46"/>
  <c r="DR99" i="46"/>
  <c r="DR179" i="46"/>
  <c r="DR1507" i="46"/>
  <c r="DR581" i="46"/>
  <c r="DR122" i="46"/>
  <c r="DR722" i="46"/>
  <c r="DR1059" i="46"/>
  <c r="DR316" i="46"/>
  <c r="DR973" i="46"/>
  <c r="DR568" i="46"/>
  <c r="DR586" i="46"/>
  <c r="DR1063" i="46"/>
  <c r="DR981" i="46"/>
  <c r="DR1038" i="46"/>
  <c r="DR1364" i="46"/>
  <c r="DR608" i="46"/>
  <c r="DR1154" i="46"/>
  <c r="DR664" i="46"/>
  <c r="DR1427" i="46"/>
  <c r="DR801" i="46"/>
  <c r="DR872" i="46"/>
  <c r="DR1536" i="46"/>
  <c r="DR445" i="46"/>
  <c r="DR220" i="46"/>
  <c r="DR12" i="46"/>
  <c r="DR236" i="46"/>
  <c r="DR275" i="46"/>
  <c r="DR1080" i="46"/>
  <c r="DR1313" i="46"/>
  <c r="DR1494" i="46"/>
  <c r="DR241" i="46"/>
  <c r="DR523" i="46"/>
  <c r="DR619" i="46"/>
  <c r="DR948" i="46"/>
  <c r="DR58" i="46"/>
  <c r="DR42" i="46"/>
  <c r="DR1342" i="46"/>
  <c r="DR964" i="46"/>
  <c r="DR59" i="46"/>
  <c r="DR13" i="46"/>
  <c r="DR313" i="46"/>
  <c r="DR458" i="46"/>
  <c r="DR1129" i="46"/>
  <c r="DR782" i="46"/>
  <c r="DR926" i="46"/>
  <c r="DR788" i="46"/>
  <c r="DR1460" i="46"/>
  <c r="DR1461" i="46"/>
  <c r="DR1420" i="46"/>
  <c r="DR1344" i="46"/>
  <c r="DR1242" i="46"/>
  <c r="DR1355" i="46"/>
  <c r="DR1401" i="46"/>
  <c r="DR1339" i="46"/>
  <c r="DR1534" i="46"/>
  <c r="DR1187" i="46"/>
  <c r="DR1198" i="46"/>
  <c r="DR1331" i="46"/>
  <c r="DR831" i="46"/>
  <c r="DR150" i="46"/>
  <c r="DR78" i="46"/>
  <c r="DR300" i="46"/>
  <c r="DR1098" i="46"/>
  <c r="DR1382" i="46"/>
  <c r="DR712" i="46"/>
  <c r="DR1333" i="46"/>
  <c r="DR731" i="46"/>
  <c r="DR267" i="46"/>
  <c r="DR721" i="46"/>
  <c r="DR130" i="46"/>
  <c r="DR593" i="46"/>
  <c r="DR1120" i="46"/>
  <c r="DR362" i="46"/>
  <c r="DR871" i="46"/>
  <c r="DR1243" i="46"/>
  <c r="DR692" i="46"/>
  <c r="DR764" i="46"/>
  <c r="DR186" i="46"/>
  <c r="DR676" i="46"/>
  <c r="DR292" i="46"/>
  <c r="DR180" i="46"/>
  <c r="DR359" i="46"/>
  <c r="DR1085" i="46"/>
  <c r="DR856" i="46"/>
  <c r="DR175" i="46"/>
  <c r="DR68" i="46"/>
  <c r="DR607" i="46"/>
  <c r="DR394" i="46"/>
  <c r="DR298" i="46"/>
  <c r="DR342" i="46"/>
  <c r="DR348" i="46"/>
  <c r="DR1042" i="46"/>
  <c r="DR1482" i="46"/>
  <c r="DR163" i="46"/>
  <c r="DR1353" i="46"/>
  <c r="DR1312" i="46"/>
  <c r="DR1244" i="46"/>
  <c r="DR694" i="46"/>
  <c r="DR793" i="46"/>
  <c r="DR885" i="46"/>
  <c r="DR1487" i="46"/>
  <c r="DR496" i="46"/>
  <c r="DR611" i="46"/>
  <c r="DR811" i="46"/>
  <c r="DR1093" i="46"/>
  <c r="DR1119" i="46"/>
  <c r="DR9" i="46"/>
  <c r="DR530" i="46"/>
  <c r="DR402" i="46"/>
  <c r="DR1278" i="46"/>
  <c r="DR1441" i="46"/>
  <c r="DR1316" i="46"/>
  <c r="DR171" i="46"/>
  <c r="DR839" i="46"/>
  <c r="DR1233" i="46"/>
  <c r="DR1363" i="46"/>
  <c r="DR777" i="46"/>
  <c r="DR1151" i="46"/>
  <c r="DR1475" i="46"/>
  <c r="DR1207" i="46"/>
  <c r="DR718" i="46"/>
  <c r="DR323" i="46"/>
  <c r="DR1522" i="46"/>
  <c r="DR317" i="46"/>
  <c r="DR1340" i="46"/>
  <c r="DR961" i="46"/>
  <c r="DR809" i="46"/>
  <c r="DR1514" i="46"/>
  <c r="DR197" i="46"/>
  <c r="DR72" i="46"/>
  <c r="DR120" i="46"/>
  <c r="DR189" i="46"/>
  <c r="DR363" i="46"/>
  <c r="DR590" i="46"/>
  <c r="DR1008" i="46"/>
  <c r="DR663" i="46"/>
  <c r="DR1423" i="46"/>
  <c r="DR305" i="46"/>
  <c r="DR1324" i="46"/>
  <c r="DR1219" i="46"/>
  <c r="DR620" i="46"/>
  <c r="DR358" i="46"/>
  <c r="DR460" i="46"/>
  <c r="DR212" i="46"/>
  <c r="DR202" i="46"/>
  <c r="DR102" i="46"/>
  <c r="DR108" i="46"/>
  <c r="DR75" i="46"/>
  <c r="DR672" i="46"/>
  <c r="DR294" i="46"/>
  <c r="DR617" i="46"/>
  <c r="DR701" i="46"/>
  <c r="DR702" i="46"/>
  <c r="DR1143" i="46"/>
  <c r="DR1512" i="46"/>
  <c r="DR1200" i="46"/>
  <c r="DR1315" i="46"/>
  <c r="DR1263" i="46"/>
  <c r="DQ2" i="46"/>
  <c r="DQ31" i="46"/>
  <c r="DQ1237" i="46"/>
  <c r="DQ999" i="46"/>
  <c r="DQ405" i="46"/>
  <c r="DQ173" i="46"/>
  <c r="DQ421" i="46"/>
  <c r="DQ1131" i="46"/>
  <c r="DQ862" i="46"/>
  <c r="DQ671" i="46"/>
  <c r="DQ698" i="46"/>
  <c r="DQ146" i="46"/>
  <c r="DQ1216" i="46"/>
  <c r="DQ339" i="46"/>
  <c r="DQ315" i="46"/>
  <c r="DQ1251" i="46"/>
  <c r="DQ690" i="46"/>
  <c r="DQ1559" i="46"/>
  <c r="DQ1015" i="46"/>
  <c r="DQ409" i="46"/>
  <c r="DQ551" i="46"/>
  <c r="DQ1533" i="46"/>
  <c r="DQ1510" i="46"/>
  <c r="DQ1504" i="46"/>
  <c r="DQ1412" i="46"/>
  <c r="DQ1560" i="46"/>
  <c r="DQ1295" i="46"/>
  <c r="DQ1224" i="46"/>
  <c r="DQ1434" i="46"/>
  <c r="DQ1410" i="46"/>
  <c r="DQ1319" i="46"/>
  <c r="DQ1255" i="46"/>
  <c r="DQ1518" i="46"/>
  <c r="DQ1517" i="46"/>
  <c r="DQ1379" i="46"/>
  <c r="DQ1465" i="46"/>
  <c r="DQ1351" i="46"/>
  <c r="DQ1346" i="46"/>
  <c r="DQ1266" i="46"/>
  <c r="DQ1259" i="46"/>
  <c r="DQ1290" i="46"/>
  <c r="DQ1305" i="46"/>
  <c r="DQ1126" i="46"/>
  <c r="DQ20" i="46"/>
  <c r="DQ1565" i="46"/>
  <c r="DQ1564" i="46"/>
  <c r="DQ1275" i="46"/>
  <c r="DQ1258" i="46"/>
  <c r="DQ1215" i="46"/>
  <c r="DQ1222" i="46"/>
  <c r="DQ1297" i="46"/>
  <c r="DQ1124" i="46"/>
  <c r="DQ283" i="46"/>
  <c r="DQ1526" i="46"/>
  <c r="DQ1550" i="46"/>
  <c r="DQ1524" i="46"/>
  <c r="DQ1541" i="46"/>
  <c r="DQ1433" i="46"/>
  <c r="DQ1508" i="46"/>
  <c r="DQ1515" i="46"/>
  <c r="DQ1252" i="46"/>
  <c r="DQ1348" i="46"/>
  <c r="DQ1335" i="46"/>
  <c r="DQ1221" i="46"/>
  <c r="DQ1191" i="46"/>
  <c r="DQ1296" i="46"/>
  <c r="DQ1540" i="46"/>
  <c r="DQ1484" i="46"/>
  <c r="DQ1464" i="46"/>
  <c r="DQ1384" i="46"/>
  <c r="DQ1274" i="46"/>
  <c r="DQ1356" i="46"/>
  <c r="DQ1246" i="46"/>
  <c r="DQ969" i="46"/>
  <c r="DQ1525" i="46"/>
  <c r="DQ1418" i="46"/>
  <c r="DQ1386" i="46"/>
  <c r="DQ1225" i="46"/>
  <c r="DQ1268" i="46"/>
  <c r="DQ1236" i="46"/>
  <c r="DQ1566" i="46"/>
  <c r="DQ1497" i="46"/>
  <c r="DQ1409" i="46"/>
  <c r="DQ1387" i="46"/>
  <c r="DQ1528" i="46"/>
  <c r="DQ1100" i="46"/>
  <c r="DQ1376" i="46"/>
  <c r="DQ1326" i="46"/>
  <c r="DQ1329" i="46"/>
  <c r="DQ1265" i="46"/>
  <c r="DQ1556" i="46"/>
  <c r="DQ1539" i="46"/>
  <c r="DQ1568" i="46"/>
  <c r="DQ1294" i="46"/>
  <c r="DQ1003" i="46"/>
  <c r="DQ1028" i="46"/>
  <c r="DQ907" i="46"/>
  <c r="DQ986" i="46"/>
  <c r="DQ910" i="46"/>
  <c r="DQ941" i="46"/>
  <c r="DQ909" i="46"/>
  <c r="DQ970" i="46"/>
  <c r="DQ657" i="46"/>
  <c r="DQ746" i="46"/>
  <c r="DQ1092" i="46"/>
  <c r="DQ951" i="46"/>
  <c r="DQ852" i="46"/>
  <c r="DQ727" i="46"/>
  <c r="DQ697" i="46"/>
  <c r="DQ564" i="46"/>
  <c r="DQ1137" i="46"/>
  <c r="DQ1054" i="46"/>
  <c r="DQ1020" i="46"/>
  <c r="DQ1107" i="46"/>
  <c r="DQ1026" i="46"/>
  <c r="DQ967" i="46"/>
  <c r="DQ853" i="46"/>
  <c r="DQ821" i="46"/>
  <c r="DQ954" i="46"/>
  <c r="DQ1174" i="46"/>
  <c r="DQ1122" i="46"/>
  <c r="DQ1014" i="46"/>
  <c r="DQ1027" i="46"/>
  <c r="DQ923" i="46"/>
  <c r="DQ950" i="46"/>
  <c r="DQ868" i="46"/>
  <c r="DQ658" i="46"/>
  <c r="DQ637" i="46"/>
  <c r="DQ1385" i="46"/>
  <c r="DQ1345" i="46"/>
  <c r="DQ1220" i="46"/>
  <c r="DQ1165" i="46"/>
  <c r="DQ1084" i="46"/>
  <c r="DQ883" i="46"/>
  <c r="DQ734" i="46"/>
  <c r="DQ1108" i="46"/>
  <c r="DQ1232" i="46"/>
  <c r="DQ1033" i="46"/>
  <c r="DQ1030" i="46"/>
  <c r="DQ1011" i="46"/>
  <c r="DQ915" i="46"/>
  <c r="DQ965" i="46"/>
  <c r="DQ775" i="46"/>
  <c r="DQ813" i="46"/>
  <c r="DQ842" i="46"/>
  <c r="DQ635" i="46"/>
  <c r="DQ812" i="46"/>
  <c r="DQ1204" i="46"/>
  <c r="DQ1114" i="46"/>
  <c r="DQ1025" i="46"/>
  <c r="DQ997" i="46"/>
  <c r="DQ982" i="46"/>
  <c r="DQ917" i="46"/>
  <c r="DQ858" i="46"/>
  <c r="DQ683" i="46"/>
  <c r="DQ834" i="46"/>
  <c r="DQ747" i="46"/>
  <c r="DQ633" i="46"/>
  <c r="DQ539" i="46"/>
  <c r="DQ436" i="46"/>
  <c r="DQ510" i="46"/>
  <c r="DQ493" i="46"/>
  <c r="DQ482" i="46"/>
  <c r="DQ302" i="46"/>
  <c r="DQ1146" i="46"/>
  <c r="DQ629" i="46"/>
  <c r="DQ653" i="46"/>
  <c r="DQ542" i="46"/>
  <c r="DQ541" i="46"/>
  <c r="DQ438" i="46"/>
  <c r="DQ382" i="46"/>
  <c r="DQ341" i="46"/>
  <c r="DQ204" i="46"/>
  <c r="DQ820" i="46"/>
  <c r="DQ700" i="46"/>
  <c r="DQ689" i="46"/>
  <c r="DQ582" i="46"/>
  <c r="DQ524" i="46"/>
  <c r="DQ337" i="46"/>
  <c r="DQ198" i="46"/>
  <c r="DQ1017" i="46"/>
  <c r="DQ845" i="46"/>
  <c r="DQ576" i="46"/>
  <c r="DQ532" i="46"/>
  <c r="DQ332" i="46"/>
  <c r="DQ374" i="46"/>
  <c r="DQ261" i="46"/>
  <c r="DQ228" i="46"/>
  <c r="DQ239" i="46"/>
  <c r="DQ773" i="46"/>
  <c r="DQ610" i="46"/>
  <c r="DQ531" i="46"/>
  <c r="DQ299" i="46"/>
  <c r="DQ297" i="46"/>
  <c r="DQ442" i="46"/>
  <c r="DQ978" i="46"/>
  <c r="DQ606" i="46"/>
  <c r="DQ634" i="46"/>
  <c r="DQ508" i="46"/>
  <c r="DQ340" i="46"/>
  <c r="DQ329" i="46"/>
  <c r="DQ406" i="46"/>
  <c r="DQ366" i="46"/>
  <c r="DQ310" i="46"/>
  <c r="DQ989" i="46"/>
  <c r="DQ914" i="46"/>
  <c r="DQ605" i="46"/>
  <c r="DQ448" i="46"/>
  <c r="DQ545" i="46"/>
  <c r="DQ381" i="46"/>
  <c r="DQ345" i="46"/>
  <c r="DQ243" i="46"/>
  <c r="DQ1062" i="46"/>
  <c r="DQ577" i="46"/>
  <c r="DQ656" i="46"/>
  <c r="DQ490" i="46"/>
  <c r="DQ343" i="46"/>
  <c r="DQ365" i="46"/>
  <c r="DQ247" i="46"/>
  <c r="DQ67" i="46"/>
  <c r="DQ134" i="46"/>
  <c r="DQ135" i="46"/>
  <c r="DQ258" i="46"/>
  <c r="DQ124" i="46"/>
  <c r="DQ92" i="46"/>
  <c r="DQ65" i="46"/>
  <c r="DQ19" i="46"/>
  <c r="DQ234" i="46"/>
  <c r="DQ191" i="46"/>
  <c r="DQ88" i="46"/>
  <c r="DQ143" i="46"/>
  <c r="DQ136" i="46"/>
  <c r="DQ3" i="46"/>
  <c r="DQ87" i="46"/>
  <c r="DQ91" i="46"/>
  <c r="DQ840" i="46"/>
  <c r="DQ420" i="46"/>
  <c r="DQ1101" i="46"/>
  <c r="DQ985" i="46"/>
  <c r="DQ447" i="46"/>
  <c r="DQ1542" i="46"/>
  <c r="DQ461" i="46"/>
  <c r="DQ1352" i="46"/>
  <c r="DQ503" i="46"/>
  <c r="DQ1509" i="46"/>
  <c r="DQ673" i="46"/>
  <c r="DQ70" i="46"/>
  <c r="DQ953" i="46"/>
  <c r="DQ471" i="46"/>
  <c r="DQ271" i="46"/>
  <c r="DQ977" i="46"/>
  <c r="DQ1285" i="46"/>
  <c r="DQ505" i="46"/>
  <c r="DQ609" i="46"/>
  <c r="DQ538" i="46"/>
  <c r="DQ1040" i="46"/>
  <c r="DQ106" i="46"/>
  <c r="DQ123" i="46"/>
  <c r="DQ209" i="46"/>
  <c r="DQ287" i="46"/>
  <c r="DQ1109" i="46"/>
  <c r="DQ1069" i="46"/>
  <c r="DQ1141" i="46"/>
  <c r="DQ1133" i="46"/>
  <c r="DQ1445" i="46"/>
  <c r="DQ64" i="46"/>
  <c r="DQ919" i="46"/>
  <c r="DQ1202" i="46"/>
  <c r="DQ1567" i="46"/>
  <c r="DQ489" i="46"/>
  <c r="DQ624" i="46"/>
  <c r="DQ404" i="46"/>
  <c r="DQ548" i="46"/>
  <c r="DQ1229" i="46"/>
  <c r="DQ1002" i="46"/>
  <c r="DQ733" i="46"/>
  <c r="DQ1530" i="46"/>
  <c r="DQ1397" i="46"/>
  <c r="DQ181" i="46"/>
  <c r="DQ1561" i="46"/>
  <c r="DQ1024" i="46"/>
  <c r="DQ437" i="46"/>
  <c r="DQ161" i="46"/>
  <c r="DQ1577" i="46"/>
  <c r="DQ193" i="46"/>
  <c r="DQ383" i="46"/>
  <c r="DQ632" i="46"/>
  <c r="DQ1029" i="46"/>
  <c r="DQ1125" i="46"/>
  <c r="DQ1496" i="46"/>
  <c r="DQ1001" i="46"/>
  <c r="DQ945" i="46"/>
  <c r="DQ485" i="46"/>
  <c r="DQ913" i="46"/>
  <c r="DQ854" i="46"/>
  <c r="DQ1411" i="46"/>
  <c r="DQ682" i="46"/>
  <c r="DQ1527" i="46"/>
  <c r="DQ1444" i="46"/>
  <c r="DQ245" i="46"/>
  <c r="DQ900" i="46"/>
  <c r="DQ543" i="46"/>
  <c r="DQ601" i="46"/>
  <c r="DQ1072" i="46"/>
  <c r="DQ771" i="46"/>
  <c r="DQ1557" i="46"/>
  <c r="DQ884" i="46"/>
  <c r="DQ1194" i="46"/>
  <c r="DQ229" i="46"/>
  <c r="DQ1064" i="46"/>
  <c r="DQ1118" i="46"/>
  <c r="DQ1267" i="46"/>
  <c r="DQ506" i="46"/>
  <c r="DQ1419" i="46"/>
  <c r="DQ260" i="46"/>
  <c r="DQ170" i="46"/>
  <c r="DQ1336" i="46"/>
  <c r="DQ600" i="46"/>
  <c r="DQ903" i="46"/>
  <c r="DQ1284" i="46"/>
  <c r="DQ276" i="46"/>
  <c r="DQ1113" i="46"/>
  <c r="DQ240" i="46"/>
  <c r="DQ293" i="46"/>
  <c r="DQ1347" i="46"/>
  <c r="DQ1094" i="46"/>
  <c r="DQ452" i="46"/>
  <c r="DQ772" i="46"/>
  <c r="DQ47" i="46"/>
  <c r="DQ1144" i="46"/>
  <c r="DQ131" i="46"/>
  <c r="DQ230" i="46"/>
  <c r="DQ873" i="46"/>
  <c r="DQ50" i="46"/>
  <c r="DQ911" i="46"/>
  <c r="DQ1388" i="46"/>
  <c r="DQ336" i="46"/>
  <c r="DQ351" i="46"/>
  <c r="DQ93" i="46"/>
  <c r="DQ1307" i="46"/>
  <c r="DQ1372" i="46"/>
  <c r="DQ636" i="46"/>
  <c r="DQ1205" i="46"/>
  <c r="DQ507" i="46"/>
  <c r="DQ785" i="46"/>
  <c r="DQ1575" i="46"/>
  <c r="DQ716" i="46"/>
  <c r="DQ979" i="46"/>
  <c r="DQ960" i="46"/>
  <c r="DQ227" i="46"/>
  <c r="DQ1260" i="46"/>
  <c r="DQ1380" i="46"/>
  <c r="DQ168" i="46"/>
  <c r="DQ1230" i="46"/>
  <c r="DQ117" i="46"/>
  <c r="DQ892" i="46"/>
  <c r="DQ555" i="46"/>
  <c r="DQ1383" i="46"/>
  <c r="DQ857" i="46"/>
  <c r="DQ301" i="46"/>
  <c r="DQ480" i="46"/>
  <c r="DQ408" i="46"/>
  <c r="DQ912" i="46"/>
  <c r="DQ1195" i="46"/>
  <c r="DQ107" i="46"/>
  <c r="DQ407" i="46"/>
  <c r="DQ483" i="46"/>
  <c r="DQ435" i="46"/>
  <c r="DQ603" i="46"/>
  <c r="DQ908" i="46"/>
  <c r="DQ467" i="46"/>
  <c r="DQ49" i="46"/>
  <c r="DQ384" i="46"/>
  <c r="DQ491" i="46"/>
  <c r="DQ916" i="46"/>
  <c r="DQ1179" i="46"/>
  <c r="DQ312" i="46"/>
  <c r="DQ968" i="46"/>
  <c r="DQ952" i="46"/>
  <c r="DQ940" i="46"/>
  <c r="DQ699" i="46"/>
  <c r="DQ464" i="46"/>
  <c r="DQ1226" i="46"/>
  <c r="DR1009" i="46"/>
  <c r="DR835" i="46"/>
  <c r="DR570" i="46"/>
  <c r="DR525" i="46"/>
  <c r="DR79" i="46"/>
  <c r="DR71" i="46"/>
  <c r="DR32" i="46"/>
  <c r="DR1112" i="46"/>
  <c r="DR1277" i="46"/>
  <c r="DR148" i="46"/>
  <c r="DR344" i="46"/>
  <c r="DR1160" i="46"/>
  <c r="DR1188" i="46"/>
  <c r="DR262" i="46"/>
  <c r="DR1483" i="46"/>
  <c r="DR375" i="46"/>
  <c r="DR126" i="46"/>
  <c r="DR528" i="46"/>
  <c r="DR60" i="46"/>
  <c r="DR199" i="46"/>
  <c r="DR1145" i="46"/>
  <c r="DR269" i="46"/>
  <c r="DR190" i="46"/>
  <c r="DR797" i="46"/>
  <c r="DR804" i="46"/>
  <c r="DR652" i="46"/>
  <c r="DR763" i="46"/>
  <c r="DR1051" i="46"/>
  <c r="DR1272" i="46"/>
  <c r="DR1271" i="46"/>
  <c r="DR1332" i="46"/>
  <c r="DR185" i="46"/>
  <c r="DR756" i="46"/>
  <c r="DR669" i="46"/>
  <c r="DR252" i="46"/>
  <c r="DR23" i="46"/>
  <c r="DR863" i="46"/>
  <c r="DR765" i="46"/>
  <c r="DR1472" i="46"/>
  <c r="DR306" i="46"/>
  <c r="DR115" i="46"/>
  <c r="DR128" i="46"/>
  <c r="DR554" i="46"/>
  <c r="DR630" i="46"/>
  <c r="DR1238" i="46"/>
  <c r="DR920" i="46"/>
  <c r="DR1350" i="46"/>
  <c r="DR347" i="46"/>
  <c r="DR517" i="46"/>
  <c r="DR1177" i="46"/>
  <c r="DR356" i="46"/>
  <c r="DR704" i="46"/>
  <c r="DR281" i="46"/>
  <c r="DR1562" i="46"/>
  <c r="DR830" i="46"/>
  <c r="DR28" i="46"/>
  <c r="DR4" i="46"/>
  <c r="DR536" i="46"/>
  <c r="DR354" i="46"/>
  <c r="DR558" i="46"/>
  <c r="DR843" i="46"/>
  <c r="DR841" i="46"/>
  <c r="DR74" i="46"/>
  <c r="DR1121" i="46"/>
  <c r="DR1189" i="46"/>
  <c r="DR388" i="46"/>
  <c r="DR1013" i="46"/>
  <c r="DR40" i="46"/>
  <c r="DR864" i="46"/>
  <c r="DR706" i="46"/>
  <c r="DR30" i="46"/>
  <c r="DR231" i="46"/>
  <c r="DR246" i="46"/>
  <c r="DR502" i="46"/>
  <c r="DR1050" i="46"/>
  <c r="DR717" i="46"/>
  <c r="DR918" i="46"/>
  <c r="DR1049" i="46"/>
  <c r="DR998" i="46"/>
  <c r="DR1306" i="46"/>
  <c r="DR1217" i="46"/>
  <c r="DR1105" i="46"/>
  <c r="DR891" i="46"/>
  <c r="DR1276" i="46"/>
  <c r="DR446" i="46"/>
  <c r="DR547" i="46"/>
  <c r="DR925" i="46"/>
  <c r="DR803" i="46"/>
  <c r="DR992" i="46"/>
  <c r="DR1338" i="46"/>
  <c r="DR823" i="46"/>
  <c r="DR578" i="46"/>
  <c r="DR1503" i="46"/>
  <c r="DR282" i="46"/>
  <c r="DR529" i="46"/>
  <c r="DR86" i="46"/>
  <c r="DR1193" i="46"/>
  <c r="DR6" i="46"/>
  <c r="DR621" i="46"/>
  <c r="DR1424" i="46"/>
  <c r="DR685" i="46"/>
  <c r="DR726" i="46"/>
  <c r="DR1493" i="46"/>
  <c r="DR755" i="46"/>
  <c r="DR401" i="46"/>
  <c r="DR413" i="46"/>
  <c r="DR1543" i="46"/>
  <c r="DR8" i="46"/>
  <c r="DR152" i="46"/>
  <c r="DR463" i="46"/>
  <c r="DR838" i="46"/>
  <c r="DR791" i="46"/>
  <c r="DR1235" i="46"/>
  <c r="DR1096" i="46"/>
  <c r="DR822" i="46"/>
  <c r="DR987" i="46"/>
  <c r="DR1293" i="46"/>
  <c r="DR1451" i="46"/>
  <c r="DR1328" i="46"/>
  <c r="DR1391" i="46"/>
  <c r="DR272" i="46"/>
  <c r="DR377" i="46"/>
  <c r="DR133" i="46"/>
  <c r="DR112" i="46"/>
  <c r="DR540" i="46"/>
  <c r="DR183" i="46"/>
  <c r="DR167" i="46"/>
  <c r="DR373" i="46"/>
  <c r="DR428" i="46"/>
  <c r="DR514" i="46"/>
  <c r="DR242" i="46"/>
  <c r="DR904" i="46"/>
  <c r="DR1115" i="46"/>
  <c r="DR901" i="46"/>
  <c r="DR1123" i="46"/>
  <c r="DR1426" i="46"/>
  <c r="DR24" i="46"/>
  <c r="DR817" i="46"/>
  <c r="DR1110" i="46"/>
  <c r="DR289" i="46"/>
  <c r="DR647" i="46"/>
  <c r="DR418" i="46"/>
  <c r="DR795" i="46"/>
  <c r="DR1489" i="46"/>
  <c r="DR1394" i="46"/>
  <c r="DR1175" i="46"/>
  <c r="DR1299" i="46"/>
  <c r="DR1492" i="46"/>
  <c r="DR594" i="46"/>
  <c r="DR709" i="46"/>
  <c r="DR993" i="46"/>
  <c r="DR222" i="46"/>
  <c r="DR1223" i="46"/>
  <c r="DR201" i="46"/>
  <c r="DR235" i="46"/>
  <c r="DR786" i="46"/>
  <c r="DR544" i="46"/>
  <c r="DR465" i="46"/>
  <c r="DR776" i="46"/>
  <c r="DR1041" i="46"/>
  <c r="DR1435" i="46"/>
  <c r="DR533" i="46"/>
  <c r="DR1369" i="46"/>
  <c r="DR84" i="46"/>
  <c r="DR419" i="46"/>
  <c r="DR455" i="46"/>
  <c r="DR403" i="46"/>
  <c r="DR495" i="46"/>
  <c r="DR1139" i="46"/>
  <c r="DR807" i="46"/>
  <c r="DR687" i="46"/>
  <c r="DR844" i="46"/>
  <c r="DR1535" i="46"/>
  <c r="DR988" i="46"/>
  <c r="DR200" i="46"/>
  <c r="DR360" i="46"/>
  <c r="DR504" i="46"/>
  <c r="DR1392" i="46"/>
  <c r="DR172" i="46"/>
  <c r="DR263" i="46"/>
  <c r="DR149" i="46"/>
  <c r="DR77" i="46"/>
  <c r="DR61" i="46"/>
  <c r="DR155" i="46"/>
  <c r="DR205" i="46"/>
  <c r="DR376" i="46"/>
  <c r="DR361" i="46"/>
  <c r="DR321" i="46"/>
  <c r="DR1067" i="46"/>
  <c r="DR1012" i="46"/>
  <c r="DR878" i="46"/>
  <c r="DR1073" i="46"/>
  <c r="DR1576" i="46"/>
  <c r="DR1390" i="46"/>
  <c r="DR724" i="46"/>
  <c r="DR880" i="46"/>
  <c r="DR194" i="46"/>
  <c r="DR758" i="46"/>
  <c r="DR693" i="46"/>
  <c r="DR1184" i="46"/>
  <c r="DR1286" i="46"/>
  <c r="DR879" i="46"/>
  <c r="DR678" i="46"/>
  <c r="DR1156" i="46"/>
  <c r="DR1440" i="46"/>
  <c r="DR922" i="46"/>
  <c r="DR896" i="46"/>
  <c r="DR1416" i="46"/>
  <c r="DR177" i="46"/>
  <c r="DR888" i="46"/>
  <c r="DR877" i="46"/>
  <c r="DR556" i="46"/>
  <c r="DR1116" i="46"/>
  <c r="DR815" i="46"/>
  <c r="DR602" i="46"/>
  <c r="DR537" i="46"/>
  <c r="DR739" i="46"/>
  <c r="DR1004" i="46"/>
  <c r="DR456" i="46"/>
  <c r="DR1201" i="46"/>
  <c r="DR870" i="46"/>
  <c r="DR331" i="46"/>
  <c r="DR855" i="46"/>
  <c r="DR1186" i="46"/>
  <c r="DR389" i="46"/>
  <c r="DR714" i="46"/>
  <c r="DR121" i="46"/>
  <c r="DR427" i="46"/>
  <c r="DR679" i="46"/>
  <c r="DR1104" i="46"/>
  <c r="DR711" i="46"/>
  <c r="DR1459" i="46"/>
  <c r="DR616" i="46"/>
  <c r="DR184" i="46"/>
  <c r="DR1480" i="46"/>
  <c r="DR520" i="46"/>
  <c r="DR154" i="46"/>
  <c r="DR1301" i="46"/>
  <c r="DR848" i="46"/>
  <c r="DR1161" i="46"/>
  <c r="DR1045" i="46"/>
  <c r="DR62" i="46"/>
  <c r="DR54" i="46"/>
  <c r="DR265" i="46"/>
  <c r="DR498" i="46"/>
  <c r="DR410" i="46"/>
  <c r="DR182" i="46"/>
  <c r="DR470" i="46"/>
  <c r="DR1086" i="46"/>
  <c r="DR743" i="46"/>
  <c r="DR1264" i="46"/>
  <c r="DR1500" i="46"/>
  <c r="DR1481" i="46"/>
  <c r="DR1574" i="46"/>
  <c r="DR559" i="46"/>
  <c r="DR251" i="46"/>
  <c r="DR816" i="46"/>
  <c r="DR1199" i="46"/>
  <c r="DR819" i="46"/>
  <c r="DR730" i="46"/>
  <c r="DR695" i="46"/>
  <c r="DR1499" i="46"/>
  <c r="DR1462" i="46"/>
  <c r="DR371" i="46"/>
  <c r="DR255" i="46"/>
  <c r="DR1431" i="46"/>
  <c r="DR178" i="46"/>
  <c r="DR451" i="46"/>
  <c r="DR646" i="46"/>
  <c r="DR723" i="46"/>
  <c r="DR829" i="46"/>
  <c r="DR1153" i="46"/>
  <c r="DR1282" i="46"/>
  <c r="DR1393" i="46"/>
  <c r="DR597" i="46"/>
  <c r="DR949" i="46"/>
  <c r="DR928" i="46"/>
  <c r="DR696" i="46"/>
  <c r="DR645" i="46"/>
  <c r="DR1361" i="46"/>
  <c r="DR725" i="46"/>
  <c r="DR393" i="46"/>
  <c r="DR589" i="46"/>
  <c r="DR257" i="46"/>
  <c r="DR481" i="46"/>
  <c r="DR477" i="46"/>
  <c r="DR1310" i="46"/>
  <c r="DR1323" i="46"/>
  <c r="DR1068" i="46"/>
  <c r="DR737" i="46"/>
  <c r="DR195" i="46"/>
  <c r="DR511" i="46"/>
  <c r="DR397" i="46"/>
  <c r="DR1056" i="46"/>
  <c r="DR1404" i="46"/>
  <c r="DR1491" i="46"/>
  <c r="DR499" i="46"/>
  <c r="DR604" i="46"/>
  <c r="DR1132" i="46"/>
  <c r="DR740" i="46"/>
  <c r="DR1228" i="46"/>
  <c r="DR741" i="46"/>
  <c r="DR486" i="46"/>
  <c r="DR304" i="46"/>
  <c r="DR1061" i="46"/>
  <c r="DR76" i="46"/>
  <c r="DR52" i="46"/>
  <c r="DR290" i="46"/>
  <c r="DR285" i="46"/>
  <c r="DR307" i="46"/>
  <c r="DR468" i="46"/>
  <c r="DR333" i="46"/>
  <c r="DR867" i="46"/>
  <c r="DR691" i="46"/>
  <c r="DR1134" i="46"/>
  <c r="DR147" i="46"/>
  <c r="DR303" i="46"/>
  <c r="B2" i="34"/>
  <c r="B10" i="34"/>
  <c r="DG691" i="40"/>
  <c r="DG687" i="40"/>
  <c r="DG1427" i="40"/>
  <c r="DG1145" i="40"/>
  <c r="DG625" i="40"/>
  <c r="DG924" i="40"/>
  <c r="DG61" i="40"/>
  <c r="DH603" i="40"/>
  <c r="DH302" i="40"/>
  <c r="DG546" i="40"/>
  <c r="DG180" i="40"/>
  <c r="DG123" i="40"/>
  <c r="DG855" i="40"/>
  <c r="DG119" i="40"/>
  <c r="DG783" i="40"/>
  <c r="DG880" i="40"/>
  <c r="DG1080" i="40"/>
  <c r="DG374" i="40"/>
  <c r="DG743" i="40"/>
  <c r="DG14" i="40"/>
  <c r="DG874" i="40"/>
  <c r="DG462" i="40"/>
  <c r="DG1099" i="40"/>
  <c r="DG672" i="40"/>
  <c r="DG865" i="40"/>
  <c r="DG457" i="40"/>
  <c r="DG179" i="40"/>
  <c r="DG1060" i="40"/>
  <c r="DG609" i="40"/>
  <c r="DG31" i="40"/>
  <c r="DG787" i="40"/>
  <c r="DG380" i="40"/>
  <c r="DG1078" i="40"/>
  <c r="DG30" i="40"/>
  <c r="DG1296" i="40"/>
  <c r="DG856" i="40"/>
  <c r="DG1032" i="40"/>
  <c r="DG619" i="40"/>
  <c r="DG48" i="40"/>
  <c r="DG899" i="40"/>
  <c r="DH1027" i="40"/>
  <c r="DG490" i="40"/>
  <c r="DG96" i="40"/>
  <c r="DG139" i="40"/>
  <c r="DG362" i="40"/>
  <c r="DG1388" i="40"/>
  <c r="DG284" i="40"/>
  <c r="DG773" i="40"/>
  <c r="DG726" i="40"/>
  <c r="DG1346" i="40"/>
  <c r="DG85" i="40"/>
  <c r="DG45" i="40"/>
  <c r="DG465" i="40"/>
  <c r="DG143" i="40"/>
  <c r="DG977" i="40"/>
  <c r="DH875" i="40"/>
  <c r="DG835" i="40"/>
  <c r="DG1473" i="40"/>
  <c r="DG1203" i="40"/>
  <c r="DG752" i="40"/>
  <c r="DG385" i="40"/>
  <c r="DH771" i="40"/>
  <c r="DH1425" i="40"/>
  <c r="DH1119" i="40"/>
  <c r="DG1093" i="40"/>
  <c r="DH294" i="40"/>
  <c r="DG468" i="40"/>
  <c r="DG736" i="40"/>
  <c r="DG1140" i="40"/>
  <c r="DG508" i="40"/>
  <c r="DG373" i="40"/>
  <c r="DG1204" i="40"/>
  <c r="DG429" i="40"/>
  <c r="DG1224" i="40"/>
  <c r="DG1122" i="40"/>
  <c r="DG1321" i="40"/>
  <c r="DG1274" i="40"/>
  <c r="DG305" i="40"/>
  <c r="DG71" i="40"/>
  <c r="DG754" i="40"/>
  <c r="DG381" i="40"/>
  <c r="DG104" i="40"/>
  <c r="DG548" i="40"/>
  <c r="DG667" i="40"/>
  <c r="DG1155" i="40"/>
  <c r="DG330" i="40"/>
  <c r="DG940" i="40"/>
  <c r="DG59" i="40"/>
  <c r="DG557" i="40"/>
  <c r="DG1342" i="40"/>
  <c r="DG1289" i="40"/>
  <c r="DG1276" i="40"/>
  <c r="DG1240" i="40"/>
  <c r="DG1306" i="40"/>
  <c r="DG608" i="40"/>
  <c r="DG823" i="40"/>
  <c r="DG1281" i="40"/>
  <c r="DG595" i="40"/>
  <c r="DG762" i="40"/>
  <c r="DG1132" i="40"/>
  <c r="DG252" i="40"/>
  <c r="DG1232" i="40"/>
  <c r="DG833" i="40"/>
  <c r="DG87" i="40"/>
  <c r="DG653" i="40"/>
  <c r="DG891" i="40"/>
  <c r="DG1365" i="40"/>
  <c r="DG873" i="40"/>
  <c r="DG375" i="40"/>
  <c r="DG824" i="40"/>
  <c r="DG290" i="40"/>
  <c r="DG397" i="40"/>
  <c r="DG1337" i="40"/>
  <c r="DG655" i="40"/>
  <c r="DG758" i="40"/>
  <c r="DG1260" i="40"/>
  <c r="DG530" i="40"/>
  <c r="DG861" i="40"/>
  <c r="DG115" i="40"/>
  <c r="DG713" i="40"/>
  <c r="DG1135" i="40"/>
  <c r="DG111" i="40"/>
  <c r="DG876" i="40"/>
  <c r="DG437" i="40"/>
  <c r="DG1098" i="40"/>
  <c r="DG523" i="40"/>
  <c r="DG650" i="40"/>
  <c r="DG654" i="40"/>
  <c r="DG346" i="40"/>
  <c r="DG1434" i="40"/>
  <c r="DG596" i="40"/>
  <c r="DG775" i="40"/>
  <c r="DG21" i="40"/>
  <c r="DG1308" i="40"/>
  <c r="DG299" i="40"/>
  <c r="DG363" i="40"/>
  <c r="DG1314" i="40"/>
  <c r="DG316" i="40"/>
  <c r="DG1251" i="40"/>
  <c r="DG788" i="40"/>
  <c r="DG867" i="40"/>
  <c r="DG1419" i="40"/>
  <c r="DG980" i="40"/>
  <c r="DG29" i="40"/>
  <c r="DG1367" i="40"/>
  <c r="DG471" i="40"/>
  <c r="DG772" i="40"/>
  <c r="DG156" i="40"/>
  <c r="DG1166" i="40"/>
  <c r="DG202" i="40"/>
  <c r="DG710" i="40"/>
  <c r="DG807" i="40"/>
  <c r="DG1315" i="40"/>
  <c r="DG217" i="40"/>
  <c r="DG1198" i="40"/>
  <c r="DG566" i="40"/>
  <c r="DG138" i="40"/>
  <c r="DG571" i="40"/>
  <c r="DG95" i="40"/>
  <c r="DG868" i="40"/>
  <c r="DG1008" i="40"/>
  <c r="DG1421" i="40"/>
  <c r="DG525" i="40"/>
  <c r="DG1483" i="40"/>
  <c r="DG1165" i="40"/>
  <c r="DG965" i="40"/>
  <c r="DG1108" i="40"/>
  <c r="DG1126" i="40"/>
  <c r="DG576" i="40"/>
  <c r="DG433" i="40"/>
  <c r="DG1153" i="40"/>
  <c r="DG452" i="40"/>
  <c r="DG428" i="40"/>
  <c r="DG925" i="40"/>
  <c r="DG220" i="40"/>
  <c r="DG1168" i="40"/>
  <c r="DG769" i="40"/>
  <c r="DG1479" i="40"/>
  <c r="DG621" i="40"/>
  <c r="DG1326" i="40"/>
  <c r="DG1022" i="40"/>
  <c r="DG614" i="40"/>
  <c r="DG311" i="40"/>
  <c r="DG792" i="40"/>
  <c r="DG226" i="40"/>
  <c r="DG333" i="40"/>
  <c r="DG1209" i="40"/>
  <c r="DG623" i="40"/>
  <c r="DG503" i="40"/>
  <c r="DG1188" i="40"/>
  <c r="DG475" i="40"/>
  <c r="DG797" i="40"/>
  <c r="DG83" i="40"/>
  <c r="DG617" i="40"/>
  <c r="DG1075" i="40"/>
  <c r="DG79" i="40"/>
  <c r="DG709" i="40"/>
  <c r="DG512" i="40"/>
  <c r="DG632" i="40"/>
  <c r="DG185" i="40"/>
  <c r="DG1049" i="40"/>
  <c r="DG308" i="40"/>
  <c r="DG314" i="40"/>
  <c r="DG1254" i="40"/>
  <c r="DG560" i="40"/>
  <c r="DG496" i="40"/>
  <c r="DG1257" i="40"/>
  <c r="DG582" i="40"/>
  <c r="DG75" i="40"/>
  <c r="DG985" i="40"/>
  <c r="DG624" i="40"/>
  <c r="DG894" i="40"/>
  <c r="DG494" i="40"/>
  <c r="DG676" i="40"/>
  <c r="DG620" i="40"/>
  <c r="DG1238" i="40"/>
  <c r="DG1244" i="40"/>
  <c r="DG1199" i="40"/>
  <c r="DG1279" i="40"/>
  <c r="DG771" i="40"/>
  <c r="DG639" i="40"/>
  <c r="DG799" i="40"/>
  <c r="DG984" i="40"/>
  <c r="DG55" i="40"/>
  <c r="DG1438" i="40"/>
  <c r="DG53" i="40"/>
  <c r="DG1070" i="40"/>
  <c r="DH1039" i="40"/>
  <c r="DG1083" i="40"/>
  <c r="DG719" i="40"/>
  <c r="DH1369" i="40"/>
  <c r="DH1070" i="40"/>
  <c r="DG1180" i="40"/>
  <c r="DH25" i="40"/>
  <c r="DH969" i="40"/>
  <c r="DG1368" i="40"/>
  <c r="DG1039" i="40"/>
  <c r="DG1028" i="40"/>
  <c r="DG528" i="40"/>
  <c r="DH424" i="40"/>
  <c r="DH1438" i="40"/>
  <c r="DG302" i="40"/>
  <c r="DG1069" i="40"/>
  <c r="DH1083" i="40"/>
  <c r="DH1427" i="40"/>
  <c r="DG1119" i="40"/>
  <c r="DG1121" i="40"/>
  <c r="DG1426" i="40"/>
  <c r="DG1316" i="40"/>
  <c r="DH19" i="40"/>
  <c r="DH1069" i="40"/>
  <c r="DH639" i="40"/>
  <c r="DG11" i="40"/>
  <c r="DH1081" i="40"/>
  <c r="DH467" i="40"/>
  <c r="DG259" i="40"/>
  <c r="DH258" i="40"/>
  <c r="DG1081" i="40"/>
  <c r="DG1020" i="40"/>
  <c r="DH1093" i="40"/>
  <c r="DH1142" i="40"/>
  <c r="DH53" i="40"/>
  <c r="DG1142" i="40"/>
  <c r="DH1028" i="40"/>
  <c r="DH468" i="40"/>
  <c r="DG603" i="40"/>
  <c r="DG1082" i="40"/>
  <c r="DG1425" i="40"/>
  <c r="DH490" i="40"/>
  <c r="DH11" i="40"/>
  <c r="DH984" i="40"/>
  <c r="DG294" i="40"/>
  <c r="DH1428" i="40"/>
  <c r="DG878" i="40"/>
  <c r="DG25" i="40"/>
  <c r="DG36" i="40"/>
  <c r="DG148" i="40"/>
  <c r="DH383" i="40"/>
  <c r="DH55" i="40"/>
  <c r="DG1366" i="40"/>
  <c r="DH1426" i="40"/>
  <c r="DG26" i="40"/>
  <c r="DH1121" i="40"/>
  <c r="DG909" i="40"/>
  <c r="DH315" i="40"/>
  <c r="DH799" i="40"/>
  <c r="DG968" i="40"/>
  <c r="DH538" i="40"/>
  <c r="DG969" i="40"/>
  <c r="DH878" i="40"/>
  <c r="DG1428" i="40"/>
  <c r="DG834" i="40"/>
  <c r="DG798" i="40"/>
  <c r="DG728" i="40"/>
  <c r="DH528" i="40"/>
  <c r="DH1368" i="40"/>
  <c r="DG472" i="40"/>
  <c r="DG1369" i="40"/>
  <c r="DG467" i="40"/>
  <c r="DG334" i="40"/>
  <c r="DG599" i="40"/>
  <c r="DG230" i="40"/>
  <c r="DG92" i="40"/>
  <c r="DG336" i="40"/>
  <c r="DG939" i="40"/>
  <c r="DG88" i="40"/>
  <c r="DG908" i="40"/>
  <c r="DG150" i="40"/>
  <c r="DG646" i="40"/>
  <c r="DG78" i="40"/>
  <c r="DG1485" i="40"/>
  <c r="DG779" i="40"/>
  <c r="DG907" i="40"/>
  <c r="DG973" i="40"/>
  <c r="DG70" i="40"/>
  <c r="DG201" i="40"/>
  <c r="DG777" i="40"/>
  <c r="DG967" i="40"/>
  <c r="DG1003" i="40"/>
  <c r="DG1334" i="40"/>
  <c r="DG482" i="40"/>
  <c r="DG1271" i="40"/>
  <c r="DG958" i="40"/>
  <c r="DG432" i="40"/>
  <c r="DG610" i="40"/>
  <c r="DG1058" i="40"/>
  <c r="DG540" i="40"/>
  <c r="DG401" i="40"/>
  <c r="DG926" i="40"/>
  <c r="DG289" i="40"/>
  <c r="DG396" i="40"/>
  <c r="DG730" i="40"/>
  <c r="DG188" i="40"/>
  <c r="DG945" i="40"/>
  <c r="DG435" i="40"/>
  <c r="DG1355" i="40"/>
  <c r="DG553" i="40"/>
  <c r="DG1475" i="40"/>
  <c r="DG859" i="40"/>
  <c r="DG866" i="40"/>
  <c r="DG1304" i="40"/>
  <c r="DG501" i="40"/>
  <c r="DG122" i="40"/>
  <c r="DG1234" i="40"/>
  <c r="DG1085" i="40"/>
  <c r="DG285" i="40"/>
  <c r="DG1349" i="40"/>
  <c r="DG1128" i="40"/>
  <c r="DG280" i="40"/>
  <c r="DG399" i="40"/>
  <c r="DG1302" i="40"/>
  <c r="DG517" i="40"/>
  <c r="DG857" i="40"/>
  <c r="DG47" i="40"/>
  <c r="DG677" i="40"/>
  <c r="DG1031" i="40"/>
  <c r="DG286" i="40"/>
  <c r="DG1417" i="40"/>
  <c r="DG822" i="40"/>
  <c r="DG212" i="40"/>
  <c r="DG793" i="40"/>
  <c r="DG732" i="40"/>
  <c r="DG481" i="40"/>
  <c r="DG421" i="40"/>
  <c r="DG1197" i="40"/>
  <c r="DG949" i="40"/>
  <c r="DG1455" i="40"/>
  <c r="DG587" i="40"/>
  <c r="DG477" i="40"/>
  <c r="DG611" i="40"/>
  <c r="DG323" i="40"/>
  <c r="DG66" i="40"/>
  <c r="DG840" i="40"/>
  <c r="DG813" i="40"/>
  <c r="DG1416" i="40"/>
  <c r="DG627" i="40"/>
  <c r="DG233" i="40"/>
  <c r="DG258" i="40"/>
  <c r="DH1316" i="40"/>
  <c r="DG315" i="40"/>
  <c r="DG461" i="40"/>
  <c r="DG216" i="40"/>
  <c r="DH36" i="40"/>
  <c r="DH259" i="40"/>
  <c r="DG470" i="40"/>
  <c r="DG533" i="40"/>
  <c r="DH968" i="40"/>
  <c r="DG366" i="40"/>
  <c r="DG827" i="40"/>
  <c r="DG426" i="40"/>
  <c r="DG332" i="40"/>
  <c r="DG567" i="40"/>
  <c r="DG572" i="40"/>
  <c r="DG598" i="40"/>
  <c r="DG1290" i="40"/>
  <c r="DG1170" i="40"/>
  <c r="DG304" i="40"/>
  <c r="DG393" i="40"/>
  <c r="DG574" i="40"/>
  <c r="DG1226" i="40"/>
  <c r="DG106" i="40"/>
  <c r="DG742" i="40"/>
  <c r="DG729" i="40"/>
  <c r="DG105" i="40"/>
  <c r="DG379" i="40"/>
  <c r="DG971" i="40"/>
  <c r="DG402" i="40"/>
  <c r="DG1487" i="40"/>
  <c r="DG283" i="40"/>
  <c r="DG1207" i="40"/>
  <c r="DG341" i="40"/>
  <c r="DG1105" i="40"/>
  <c r="DG288" i="40"/>
  <c r="DG887" i="40"/>
  <c r="DG198" i="40"/>
  <c r="DG1250" i="40"/>
  <c r="DG703" i="40"/>
  <c r="DG257" i="40"/>
  <c r="DG1357" i="40"/>
  <c r="DG666" i="40"/>
  <c r="DG124" i="40"/>
  <c r="DG877" i="40"/>
  <c r="DG403" i="40"/>
  <c r="DG1283" i="40"/>
  <c r="DG521" i="40"/>
  <c r="DG1391" i="40"/>
  <c r="DG791" i="40"/>
  <c r="DG1301" i="40"/>
  <c r="DG1176" i="40"/>
  <c r="DG354" i="40"/>
  <c r="DG90" i="40"/>
  <c r="DG1106" i="40"/>
  <c r="DG1046" i="40"/>
  <c r="DG253" i="40"/>
  <c r="DG1285" i="40"/>
  <c r="DG1068" i="40"/>
  <c r="DG184" i="40"/>
  <c r="DG1430" i="40"/>
  <c r="DG1471" i="40"/>
  <c r="DG307" i="40"/>
  <c r="DG1401" i="40"/>
  <c r="DG15" i="40"/>
  <c r="DG613" i="40"/>
  <c r="DG1282" i="40"/>
  <c r="DG86" i="40"/>
  <c r="DG1010" i="40"/>
  <c r="DG499" i="40"/>
  <c r="DG116" i="40"/>
  <c r="DG427" i="40"/>
  <c r="DG1047" i="40"/>
  <c r="DG218" i="40"/>
  <c r="DG389" i="40"/>
  <c r="DG1129" i="40"/>
  <c r="DG1397" i="40"/>
  <c r="DG789" i="40"/>
  <c r="DG568" i="40"/>
  <c r="DG178" i="40"/>
  <c r="DG81" i="40"/>
  <c r="DG634" i="40"/>
  <c r="DG1171" i="40"/>
  <c r="DG84" i="40"/>
  <c r="DG296" i="40"/>
  <c r="DG558" i="40"/>
  <c r="DH1082" i="40"/>
  <c r="DG291" i="40"/>
  <c r="DG538" i="40"/>
  <c r="DG1147" i="40"/>
  <c r="DG1343" i="40"/>
  <c r="DG838" i="40"/>
  <c r="DG896" i="40"/>
  <c r="DG911" i="40"/>
  <c r="DG199" i="40"/>
  <c r="DG1137" i="40"/>
  <c r="DG519" i="40"/>
  <c r="DG1021" i="40"/>
  <c r="DG734" i="40"/>
  <c r="DG830" i="40"/>
  <c r="DG597" i="40"/>
  <c r="DG63" i="40"/>
  <c r="DG1012" i="40"/>
  <c r="DG1476" i="40"/>
  <c r="DG1488" i="40"/>
  <c r="DG622" i="40"/>
  <c r="DG372" i="40"/>
  <c r="DG265" i="40"/>
  <c r="DG882" i="40"/>
  <c r="DG1130" i="40"/>
  <c r="DG1481" i="40"/>
  <c r="DG1370" i="40"/>
  <c r="DG1016" i="40"/>
  <c r="DG491" i="40"/>
  <c r="DG1364" i="40"/>
  <c r="DG810" i="40"/>
  <c r="DG607" i="40"/>
  <c r="DG109" i="40"/>
  <c r="DG966" i="40"/>
  <c r="DG652" i="40"/>
  <c r="DG1007" i="40"/>
  <c r="DG276" i="40"/>
  <c r="DG388" i="40"/>
  <c r="DG1042" i="40"/>
  <c r="DG852" i="40"/>
  <c r="DG234" i="40"/>
  <c r="DG944" i="40"/>
  <c r="DG263" i="40"/>
  <c r="DG1387" i="40"/>
  <c r="DG355" i="40"/>
  <c r="DG506" i="40"/>
  <c r="DG44" i="40"/>
  <c r="DG348" i="40"/>
  <c r="DG675" i="40"/>
  <c r="DG17" i="40"/>
  <c r="DG970" i="40"/>
  <c r="DG321" i="40"/>
  <c r="DG556" i="40"/>
  <c r="DG46" i="40"/>
  <c r="DG1011" i="40"/>
  <c r="DG502" i="40"/>
  <c r="DG683" i="40"/>
  <c r="DG222" i="40"/>
  <c r="DG1303" i="40"/>
  <c r="DG466" i="40"/>
  <c r="DG1410" i="40"/>
  <c r="DG498" i="40"/>
  <c r="DG917" i="40"/>
  <c r="DG1418" i="40"/>
  <c r="DG981" i="40"/>
  <c r="DG1269" i="40"/>
  <c r="DG245" i="40"/>
  <c r="DG1018" i="40"/>
  <c r="DG870" i="40"/>
  <c r="DG1095" i="40"/>
  <c r="DG210" i="40"/>
  <c r="DG733" i="40"/>
  <c r="DG273" i="40"/>
  <c r="DG1201" i="40"/>
  <c r="DG829" i="40"/>
  <c r="DG1344" i="40"/>
  <c r="DG862" i="40"/>
  <c r="DG661" i="40"/>
  <c r="DG159" i="40"/>
  <c r="DG1239" i="40"/>
  <c r="DG347" i="40"/>
  <c r="DG4" i="40"/>
  <c r="DG682" i="40"/>
  <c r="DG404" i="40"/>
  <c r="DG460" i="40"/>
  <c r="DG942" i="40"/>
  <c r="DG1190" i="40"/>
  <c r="DG38" i="40"/>
  <c r="DG67" i="40"/>
  <c r="DG1048" i="40"/>
  <c r="DG626" i="40"/>
  <c r="DG1424" i="40"/>
  <c r="DG842" i="40"/>
  <c r="DG671" i="40"/>
  <c r="DG141" i="40"/>
  <c r="DG1030" i="40"/>
  <c r="DG684" i="40"/>
  <c r="DG1390" i="40"/>
  <c r="DG522" i="40"/>
  <c r="DG854" i="40"/>
  <c r="DG1077" i="40"/>
  <c r="DG943" i="40"/>
  <c r="DG544" i="40"/>
  <c r="DG1103" i="40"/>
  <c r="DG295" i="40"/>
  <c r="DG1447" i="40"/>
  <c r="DG387" i="40"/>
  <c r="DG570" i="40"/>
  <c r="DG76" i="40"/>
  <c r="DG814" i="40"/>
  <c r="DG711" i="40"/>
  <c r="DG49" i="40"/>
  <c r="DG1002" i="40"/>
  <c r="DG353" i="40"/>
  <c r="DG592" i="40"/>
  <c r="DG110" i="40"/>
  <c r="DG1043" i="40"/>
  <c r="DG825" i="40"/>
  <c r="DG1277" i="40"/>
  <c r="DG453" i="40"/>
  <c r="DG1443" i="40"/>
  <c r="DG541" i="40"/>
  <c r="DG43" i="40"/>
  <c r="DG757" i="40"/>
  <c r="DG1208" i="40"/>
  <c r="DG16" i="40"/>
  <c r="DG1045" i="40"/>
  <c r="DG1333" i="40"/>
  <c r="DG277" i="40"/>
  <c r="DG51" i="40"/>
  <c r="DG1148" i="40"/>
  <c r="DG1222" i="40"/>
  <c r="DG274" i="40"/>
  <c r="DG1295" i="40"/>
  <c r="DG579" i="40"/>
  <c r="DG176" i="40"/>
  <c r="DG175" i="40"/>
  <c r="DG447" i="40"/>
  <c r="DG28" i="40"/>
  <c r="DG693" i="40"/>
  <c r="DG191" i="40"/>
  <c r="DG1299" i="40"/>
  <c r="DG411" i="40"/>
  <c r="DG164" i="40"/>
  <c r="DG881" i="40"/>
  <c r="DG436" i="40"/>
  <c r="DG539" i="40"/>
  <c r="DG1173" i="40"/>
  <c r="DG1446" i="40"/>
  <c r="DG206" i="40"/>
  <c r="DG163" i="40"/>
  <c r="DG1051" i="40"/>
  <c r="DG901" i="40"/>
  <c r="DG1358" i="40"/>
  <c r="DG1005" i="40"/>
  <c r="DG1057" i="40"/>
  <c r="DG205" i="40"/>
  <c r="DG890" i="40"/>
  <c r="DG1138" i="40"/>
  <c r="DG6" i="40"/>
  <c r="DG395" i="40"/>
  <c r="DG1017" i="40"/>
  <c r="DG935" i="40"/>
  <c r="DG100" i="40"/>
  <c r="DG680" i="40"/>
  <c r="DG173" i="40"/>
  <c r="DG1134" i="40"/>
  <c r="DG1164" i="40"/>
  <c r="DG272" i="40"/>
  <c r="DG581" i="40"/>
  <c r="DG760" i="40"/>
  <c r="DG801" i="40"/>
  <c r="DG725" i="40"/>
  <c r="DG223" i="40"/>
  <c r="DG1371" i="40"/>
  <c r="DG745" i="40"/>
  <c r="DG228" i="40"/>
  <c r="DG941" i="40"/>
  <c r="DG738" i="40"/>
  <c r="DG635" i="40"/>
  <c r="DG1233" i="40"/>
  <c r="DG313" i="40"/>
  <c r="DG238" i="40"/>
  <c r="DG458" i="40"/>
  <c r="DG1243" i="40"/>
  <c r="DG1124" i="40"/>
  <c r="DG8" i="40"/>
  <c r="DG451" i="40"/>
  <c r="DG1253" i="40"/>
  <c r="DG269" i="40"/>
  <c r="DG1181" i="40"/>
  <c r="DG1294" i="40"/>
  <c r="DG42" i="40"/>
  <c r="DG338" i="40"/>
  <c r="DG590" i="40"/>
  <c r="DG121" i="40"/>
  <c r="DG254" i="40"/>
  <c r="DG1182" i="40"/>
  <c r="DG1227" i="40"/>
  <c r="DG573" i="40"/>
  <c r="DG1386" i="40"/>
  <c r="DG785" i="40"/>
  <c r="DG702" i="40"/>
  <c r="DG140" i="40"/>
  <c r="DG1009" i="40"/>
  <c r="DG1133" i="40"/>
  <c r="DG113" i="40"/>
  <c r="DG1125" i="40"/>
  <c r="DG417" i="40"/>
  <c r="DG656" i="40"/>
  <c r="DG214" i="40"/>
  <c r="DG927" i="40"/>
  <c r="DG780" i="40"/>
  <c r="DG714" i="40"/>
  <c r="DG1158" i="40"/>
  <c r="DG166" i="40"/>
  <c r="DG641" i="40"/>
  <c r="DG107" i="40"/>
  <c r="DG821" i="40"/>
  <c r="DG1420" i="40"/>
  <c r="DG112" i="40"/>
  <c r="DG905" i="40"/>
  <c r="DG352" i="40"/>
  <c r="DG615" i="40"/>
  <c r="DG200" i="40"/>
  <c r="DG1396" i="40"/>
  <c r="DG1278" i="40"/>
  <c r="DG237" i="40"/>
  <c r="DG555" i="40"/>
  <c r="DG1394" i="40"/>
  <c r="DG960" i="40"/>
  <c r="DG1019" i="40"/>
  <c r="DG959" i="40"/>
  <c r="DG912" i="40"/>
  <c r="DG800" i="40"/>
  <c r="DG932" i="40"/>
  <c r="DG287" i="40"/>
  <c r="DG1431" i="40"/>
  <c r="DG809" i="40"/>
  <c r="DG487" i="40"/>
  <c r="DG1212" i="40"/>
  <c r="DG806" i="40"/>
  <c r="DG1177" i="40"/>
  <c r="DG9" i="40"/>
  <c r="DG345" i="40"/>
  <c r="DG270" i="40"/>
  <c r="DG569" i="40"/>
  <c r="DG1307" i="40"/>
  <c r="DG1252" i="40"/>
  <c r="DG40" i="40"/>
  <c r="DG630" i="40"/>
  <c r="DG312" i="40"/>
  <c r="DG301" i="40"/>
  <c r="DG1241" i="40"/>
  <c r="DG1474" i="40"/>
  <c r="DG242" i="40"/>
  <c r="DG370" i="40"/>
  <c r="DG913" i="40"/>
  <c r="DG444" i="40"/>
  <c r="DG600" i="40"/>
  <c r="DG405" i="40"/>
  <c r="DG1359" i="40"/>
  <c r="DG605" i="40"/>
  <c r="DG7" i="40"/>
  <c r="DG956" i="40"/>
  <c r="DG1136" i="40"/>
  <c r="DG172" i="40"/>
  <c r="DG1041" i="40"/>
  <c r="DG1193" i="40"/>
  <c r="DG177" i="40"/>
  <c r="DG1189" i="40"/>
  <c r="DG492" i="40"/>
  <c r="DG688" i="40"/>
  <c r="DG246" i="40"/>
  <c r="DG1094" i="40"/>
  <c r="DG812" i="40"/>
  <c r="DG20" i="40"/>
  <c r="DG1493" i="40"/>
  <c r="DG386" i="40"/>
  <c r="DG872" i="40"/>
  <c r="DG171" i="40"/>
  <c r="DG853" i="40"/>
  <c r="DG1378" i="40"/>
  <c r="DG144" i="40"/>
  <c r="DG1052" i="40"/>
  <c r="DG384" i="40"/>
  <c r="DG679" i="40"/>
  <c r="DG936" i="40"/>
  <c r="DG1167" i="40"/>
  <c r="DG831" i="40"/>
  <c r="DG232" i="40"/>
  <c r="DG761" i="40"/>
  <c r="DG1200" i="40"/>
  <c r="DG1395" i="40"/>
  <c r="DG816" i="40"/>
  <c r="DG1482" i="40"/>
  <c r="DG1219" i="40"/>
  <c r="DG869" i="40"/>
  <c r="DG1215" i="40"/>
  <c r="DG454" i="40"/>
  <c r="DG1202" i="40"/>
  <c r="DG841" i="40"/>
  <c r="DG618" i="40"/>
  <c r="DG1284" i="40"/>
  <c r="DG1001" i="40"/>
  <c r="DG1245" i="40"/>
  <c r="DG41" i="40"/>
  <c r="DG409" i="40"/>
  <c r="DG469" i="40"/>
  <c r="DG601" i="40"/>
  <c r="DG1379" i="40"/>
  <c r="DG1484" i="40"/>
  <c r="DG136" i="40"/>
  <c r="DG1096" i="40"/>
  <c r="DG344" i="40"/>
  <c r="DG464" i="40"/>
  <c r="DG1305" i="40"/>
  <c r="DG349" i="40"/>
  <c r="DG520" i="40"/>
  <c r="DG406" i="40"/>
  <c r="DG1384" i="40"/>
  <c r="DG651" i="40"/>
  <c r="DG931" i="40"/>
  <c r="DG318" i="40"/>
  <c r="DG1246" i="40"/>
  <c r="DG637" i="40"/>
  <c r="DG39" i="40"/>
  <c r="DG1059" i="40"/>
  <c r="DG1264" i="40"/>
  <c r="DG236" i="40"/>
  <c r="DG1228" i="40"/>
  <c r="DG1261" i="40"/>
  <c r="DG241" i="40"/>
  <c r="DG1249" i="40"/>
  <c r="DG739" i="40"/>
  <c r="DG724" i="40"/>
  <c r="DG278" i="40"/>
  <c r="DG1162" i="40"/>
  <c r="DG844" i="40"/>
  <c r="DG244" i="40"/>
  <c r="DG153" i="40"/>
  <c r="DG955" i="40"/>
  <c r="DG904" i="40"/>
  <c r="DG235" i="40"/>
  <c r="DG1067" i="40"/>
  <c r="DG327" i="40"/>
  <c r="DG208" i="40"/>
  <c r="DG1172" i="40"/>
  <c r="DG495" i="40"/>
  <c r="DG715" i="40"/>
  <c r="DG170" i="40"/>
  <c r="DG1040" i="40"/>
  <c r="DG892" i="40"/>
  <c r="DG863" i="40"/>
  <c r="DG99" i="40"/>
  <c r="DG744" i="40"/>
  <c r="DG1412" i="40"/>
  <c r="DG580" i="40"/>
  <c r="DG1461" i="40"/>
  <c r="DG918" i="40"/>
  <c r="DG1490" i="40"/>
  <c r="DG33" i="40"/>
  <c r="DG1411" i="40"/>
  <c r="DG486" i="40"/>
  <c r="DG1445" i="40"/>
  <c r="DG948" i="40"/>
  <c r="DG893" i="40"/>
  <c r="DG1360" i="40"/>
  <c r="DG1033" i="40"/>
  <c r="DG1309" i="40"/>
  <c r="DG137" i="40"/>
  <c r="DG795" i="40"/>
  <c r="DG516" i="40"/>
  <c r="DG633" i="40"/>
  <c r="DG1439" i="40"/>
  <c r="DG1453" i="40"/>
  <c r="DG168" i="40"/>
  <c r="DG1220" i="40"/>
  <c r="DG376" i="40"/>
  <c r="DG543" i="40"/>
  <c r="DG13" i="40"/>
  <c r="DG767" i="40"/>
  <c r="DG588" i="40"/>
  <c r="DG776" i="40"/>
  <c r="DG1442" i="40"/>
  <c r="DG914" i="40"/>
  <c r="DG425" i="40"/>
  <c r="DG418" i="40"/>
  <c r="DG999" i="40"/>
  <c r="DG701" i="40"/>
  <c r="DG167" i="40"/>
  <c r="DG1183" i="40"/>
  <c r="DG1492" i="40"/>
  <c r="DG300" i="40"/>
  <c r="DG1432" i="40"/>
  <c r="DG1389" i="40"/>
  <c r="DG515" i="40"/>
  <c r="DG1317" i="40"/>
  <c r="DG839" i="40"/>
  <c r="DG915" i="40"/>
  <c r="DG445" i="40"/>
  <c r="DG1242" i="40"/>
  <c r="DG947" i="40"/>
  <c r="DG586" i="40"/>
  <c r="DG476" i="40"/>
  <c r="DG1178" i="40"/>
  <c r="DG1179" i="40"/>
  <c r="DG267" i="40"/>
  <c r="DG1195" i="40"/>
  <c r="DG359" i="40"/>
  <c r="DG240" i="40"/>
  <c r="DG1248" i="40"/>
  <c r="DG782" i="40"/>
  <c r="DG906" i="40"/>
  <c r="DG149" i="40"/>
  <c r="DG262" i="40"/>
  <c r="DG219" i="40"/>
  <c r="DG727" i="40"/>
  <c r="DG723" i="40"/>
  <c r="DG951" i="40"/>
  <c r="DG705" i="40"/>
  <c r="DG485" i="40"/>
  <c r="DG408" i="40"/>
  <c r="DG195" i="40"/>
  <c r="DG1297" i="40"/>
  <c r="DG768" i="40"/>
  <c r="DG832" i="40"/>
  <c r="DG1423" i="40"/>
  <c r="DG251" i="40"/>
  <c r="DG1079" i="40"/>
  <c r="DG1422" i="40"/>
  <c r="DG663" i="40"/>
  <c r="DG224" i="40"/>
  <c r="DG796" i="40"/>
  <c r="DG162" i="40"/>
  <c r="DG1174" i="40"/>
  <c r="DG1050" i="40"/>
  <c r="DG225" i="40"/>
  <c r="DG1293" i="40"/>
  <c r="DG606" i="40"/>
  <c r="DG60" i="40"/>
  <c r="DG670" i="40"/>
  <c r="DG371" i="40"/>
  <c r="DG1151" i="40"/>
  <c r="DG478" i="40"/>
  <c r="DG1327" i="40"/>
  <c r="DG309" i="40"/>
  <c r="DG1169" i="40"/>
  <c r="DG678" i="40"/>
  <c r="DG322" i="40"/>
  <c r="DG1286" i="40"/>
  <c r="DG704" i="40"/>
  <c r="DG950" i="40"/>
  <c r="DG189" i="40"/>
  <c r="DG1221" i="40"/>
  <c r="DG957" i="40"/>
  <c r="DG152" i="40"/>
  <c r="DG1436" i="40"/>
  <c r="DG1407" i="40"/>
  <c r="DG275" i="40"/>
  <c r="DG1467" i="40"/>
  <c r="DG1463" i="40"/>
  <c r="DG545" i="40"/>
  <c r="DG1311" i="40"/>
  <c r="DG1110" i="40"/>
  <c r="DG815" i="40"/>
  <c r="DG356" i="40"/>
  <c r="DG52" i="40"/>
  <c r="DG331" i="40"/>
  <c r="DG1015" i="40"/>
  <c r="DG114" i="40"/>
  <c r="DG325" i="40"/>
  <c r="DG902" i="40"/>
  <c r="DG1141" i="40"/>
  <c r="DG423" i="40"/>
  <c r="DG18" i="40"/>
  <c r="DG10" i="40"/>
  <c r="DG1385" i="40"/>
  <c r="DG463" i="40"/>
  <c r="DG900" i="40"/>
  <c r="DG1213" i="40"/>
  <c r="DG1292" i="40"/>
  <c r="DG340" i="40"/>
  <c r="DH26" i="40"/>
  <c r="DG975" i="40"/>
  <c r="DG27" i="40"/>
  <c r="DG394" i="40"/>
  <c r="DG535" i="40"/>
  <c r="DG1186" i="40"/>
  <c r="DG1131" i="40"/>
  <c r="DG1376" i="40"/>
  <c r="DG510" i="40"/>
  <c r="DG1150" i="40"/>
  <c r="DG686" i="40"/>
  <c r="DH1489" i="40"/>
  <c r="DH719" i="40"/>
  <c r="DH148" i="40"/>
  <c r="DG383" i="40"/>
  <c r="DH1367" i="40"/>
  <c r="DG1489" i="40"/>
  <c r="DG91" i="40"/>
  <c r="DG407" i="40"/>
  <c r="DG484" i="40"/>
  <c r="DG229" i="40"/>
  <c r="DG422" i="40"/>
  <c r="DG480" i="40"/>
  <c r="DG1275" i="40"/>
  <c r="DG378" i="40"/>
  <c r="DG706" i="40"/>
  <c r="DG509" i="40"/>
  <c r="DG778" i="40"/>
  <c r="DG154" i="40"/>
  <c r="DG808" i="40"/>
  <c r="DG1377" i="40"/>
  <c r="DG952" i="40"/>
  <c r="DG1109" i="40"/>
  <c r="DG196" i="40"/>
  <c r="DG903" i="40"/>
  <c r="DG836" i="40"/>
  <c r="DG1231" i="40"/>
  <c r="DG187" i="40"/>
  <c r="DG689" i="40"/>
  <c r="DG712" i="40"/>
  <c r="DG293" i="40"/>
  <c r="DG160" i="40"/>
  <c r="DG358" i="40"/>
  <c r="DG94" i="40"/>
  <c r="DG883" i="40"/>
  <c r="DG986" i="40"/>
  <c r="DG161" i="40"/>
  <c r="DG1229" i="40"/>
  <c r="DG542" i="40"/>
  <c r="DG1400" i="40"/>
  <c r="DG602" i="40"/>
  <c r="DG1454" i="40"/>
  <c r="DG1091" i="40"/>
  <c r="DG446" i="40"/>
  <c r="DG1263" i="40"/>
  <c r="DG1262" i="40"/>
  <c r="DG631" i="40"/>
  <c r="DG256" i="40"/>
  <c r="DG976" i="40"/>
  <c r="DG1118" i="40"/>
  <c r="DG636" i="40"/>
  <c r="DG851" i="40"/>
  <c r="DG157" i="40"/>
  <c r="DG1157" i="40"/>
  <c r="DG858" i="40"/>
  <c r="DG120" i="40"/>
  <c r="DG1348" i="40"/>
  <c r="DG1339" i="40"/>
  <c r="DG243" i="40"/>
  <c r="DG1383" i="40"/>
  <c r="DG1399" i="40"/>
  <c r="DG513" i="40"/>
  <c r="DG1247" i="40"/>
  <c r="DG820" i="40"/>
  <c r="DG500" i="40"/>
  <c r="DG1341" i="40"/>
  <c r="DG1456" i="40"/>
  <c r="DG1406" i="40"/>
  <c r="DG848" i="40"/>
  <c r="DG82" i="40"/>
  <c r="DG1090" i="40"/>
  <c r="DG1006" i="40"/>
  <c r="DG583" i="40"/>
  <c r="DG1272" i="40"/>
  <c r="DG1266" i="40"/>
  <c r="DG692" i="40"/>
  <c r="DG1061" i="40"/>
  <c r="DG108" i="40"/>
  <c r="DG505" i="40"/>
  <c r="DG1265" i="40"/>
  <c r="DG774" i="40"/>
  <c r="DG169" i="40"/>
  <c r="DG875" i="40"/>
  <c r="DG817" i="40"/>
  <c r="DG937" i="40"/>
  <c r="DG1291" i="40"/>
  <c r="DG1486" i="40"/>
  <c r="DG193" i="40"/>
  <c r="DG69" i="40"/>
  <c r="DG390" i="40"/>
  <c r="DG93" i="40"/>
  <c r="DG1143" i="40"/>
  <c r="DG89" i="40"/>
  <c r="DG416" i="40"/>
  <c r="DG203" i="40"/>
  <c r="DG746" i="40"/>
  <c r="DG54" i="40"/>
  <c r="DG1340" i="40"/>
  <c r="DG707" i="40"/>
  <c r="DG415" i="40"/>
  <c r="DG1066" i="40"/>
  <c r="DG68" i="40"/>
  <c r="DG864" i="40"/>
  <c r="DG434" i="40"/>
  <c r="DG1159" i="40"/>
  <c r="DG155" i="40"/>
  <c r="DG657" i="40"/>
  <c r="DG34" i="40"/>
  <c r="DG165" i="40"/>
  <c r="DG32" i="40"/>
  <c r="DG343" i="40"/>
  <c r="DG62" i="40"/>
  <c r="DG708" i="40"/>
  <c r="DG954" i="40"/>
  <c r="DG65" i="40"/>
  <c r="DG1161" i="40"/>
  <c r="DG961" i="40"/>
  <c r="DG1332" i="40"/>
  <c r="DG479" i="40"/>
  <c r="DG1452" i="40"/>
  <c r="DG972" i="40"/>
  <c r="DG151" i="40"/>
  <c r="DG1139" i="40"/>
  <c r="DG612" i="40"/>
  <c r="DG197" i="40"/>
  <c r="DG192" i="40"/>
  <c r="DG837" i="40"/>
  <c r="DG879" i="40"/>
  <c r="DG536" i="40"/>
  <c r="DG819" i="40"/>
  <c r="DG125" i="40"/>
  <c r="DG922" i="40"/>
  <c r="DG826" i="40"/>
  <c r="DG56" i="40"/>
  <c r="DG1288" i="40"/>
  <c r="DG1211" i="40"/>
  <c r="DG211" i="40"/>
  <c r="DG1255" i="40"/>
  <c r="DG1267" i="40"/>
  <c r="DG271" i="40"/>
  <c r="DG1187" i="40"/>
  <c r="DG497" i="40"/>
  <c r="DG361" i="40"/>
  <c r="DG1149" i="40"/>
  <c r="DG1256" i="40"/>
  <c r="DG1280" i="40"/>
  <c r="DG784" i="40"/>
  <c r="DG50" i="40"/>
  <c r="DG923" i="40"/>
  <c r="DG843" i="40"/>
  <c r="DG213" i="40"/>
  <c r="DG514" i="40"/>
  <c r="DG1235" i="40"/>
  <c r="DG979" i="40"/>
  <c r="DG871" i="40"/>
  <c r="DG12" i="40"/>
  <c r="DG231" i="40"/>
  <c r="DG978" i="40"/>
  <c r="DG575" i="40"/>
  <c r="DG962" i="40"/>
  <c r="DG561" i="40"/>
  <c r="DG759" i="40"/>
  <c r="DH533" i="40"/>
  <c r="DG2" i="40"/>
  <c r="DG1362" i="40"/>
  <c r="DG1491" i="40"/>
  <c r="DG1087" i="40"/>
  <c r="DG629" i="40"/>
  <c r="DG529" i="40"/>
  <c r="DG255" i="40"/>
  <c r="DG127" i="40"/>
  <c r="DG1350" i="40"/>
  <c r="DG1107" i="40"/>
  <c r="DG1044" i="40"/>
  <c r="DG443" i="40"/>
  <c r="DG1413" i="40"/>
  <c r="DG1312" i="40"/>
  <c r="DG1184" i="40"/>
  <c r="DG1116" i="40"/>
  <c r="DG554" i="40"/>
  <c r="DG455" i="40"/>
  <c r="DG292" i="40"/>
  <c r="DG260" i="40"/>
  <c r="DG132" i="40"/>
  <c r="DG1088" i="40"/>
  <c r="DG1113" i="40"/>
  <c r="DG699" i="40"/>
  <c r="DG507" i="40"/>
  <c r="DG297" i="40"/>
  <c r="DG73" i="40"/>
  <c r="DG1373" i="40"/>
  <c r="DG994" i="40"/>
  <c r="DG763" i="40"/>
  <c r="DG441" i="40"/>
  <c r="DG377" i="40"/>
  <c r="DG716" i="40"/>
  <c r="DG616" i="40"/>
  <c r="DG584" i="40"/>
  <c r="DG102" i="40"/>
  <c r="DG1374" i="40"/>
  <c r="DG1382" i="40"/>
  <c r="DG1214" i="40"/>
  <c r="DG1351" i="40"/>
  <c r="DG1287" i="40"/>
  <c r="DG1223" i="40"/>
  <c r="DG1163" i="40"/>
  <c r="DG697" i="40"/>
  <c r="DG665" i="40"/>
  <c r="DG227" i="40"/>
  <c r="DG131" i="40"/>
  <c r="DG35" i="40"/>
  <c r="DG3" i="40"/>
  <c r="DG1175" i="40"/>
  <c r="DG1115" i="40"/>
  <c r="DG845" i="40"/>
  <c r="DG781" i="40"/>
  <c r="DG749" i="40"/>
  <c r="DG351" i="40"/>
  <c r="DG319" i="40"/>
  <c r="DG1404" i="40"/>
  <c r="DG1320" i="40"/>
  <c r="DG1192" i="40"/>
  <c r="DG1056" i="40"/>
  <c r="DG562" i="40"/>
  <c r="DG459" i="40"/>
  <c r="DG264" i="40"/>
  <c r="DG72" i="40"/>
  <c r="DG1156" i="40"/>
  <c r="DG889" i="40"/>
  <c r="DG690" i="40"/>
  <c r="DG1037" i="40"/>
  <c r="DG440" i="40"/>
  <c r="DG1313" i="40"/>
  <c r="DG1185" i="40"/>
  <c r="DG886" i="40"/>
  <c r="DG511" i="40"/>
  <c r="DG77" i="40"/>
  <c r="DG1381" i="40"/>
  <c r="DG1117" i="40"/>
  <c r="DG1053" i="40"/>
  <c r="DG998" i="40"/>
  <c r="DG735" i="40"/>
  <c r="DG413" i="40"/>
  <c r="DG317" i="40"/>
  <c r="DG1074" i="40"/>
  <c r="DG720" i="40"/>
  <c r="DG552" i="40"/>
  <c r="DG473" i="40"/>
  <c r="DG306" i="40"/>
  <c r="DG174" i="40"/>
  <c r="DG142" i="40"/>
  <c r="DG74" i="40"/>
  <c r="DG1230" i="40"/>
  <c r="DG1086" i="40"/>
  <c r="DG438" i="40"/>
  <c r="DG1152" i="40"/>
  <c r="DG718" i="40"/>
  <c r="DG329" i="40"/>
  <c r="DG664" i="40"/>
  <c r="DG1402" i="40"/>
  <c r="DG669" i="40"/>
  <c r="DG537" i="40"/>
  <c r="DG135" i="40"/>
  <c r="DG103" i="40"/>
  <c r="DG988" i="40"/>
  <c r="DG849" i="40"/>
  <c r="DG753" i="40"/>
  <c r="DG419" i="40"/>
  <c r="DG1328" i="40"/>
  <c r="DG1064" i="40"/>
  <c r="DG268" i="40"/>
  <c r="DG204" i="40"/>
  <c r="DG1300" i="40"/>
  <c r="DG1104" i="40"/>
  <c r="DG897" i="40"/>
  <c r="DG698" i="40"/>
  <c r="DG638" i="40"/>
  <c r="DG846" i="40"/>
  <c r="DG412" i="40"/>
  <c r="DG1325" i="40"/>
  <c r="DG1065" i="40"/>
  <c r="DG643" i="40"/>
  <c r="DG547" i="40"/>
  <c r="DG209" i="40"/>
  <c r="DG145" i="40"/>
  <c r="DG898" i="40"/>
  <c r="DG1034" i="40"/>
  <c r="DG1429" i="40"/>
  <c r="DG1210" i="40"/>
  <c r="DG1146" i="40"/>
  <c r="DG524" i="40"/>
  <c r="DG146" i="40"/>
  <c r="DG1414" i="40"/>
  <c r="DG748" i="40"/>
  <c r="DG442" i="40"/>
  <c r="DG410" i="40"/>
  <c r="DG342" i="40"/>
  <c r="DG310" i="40"/>
  <c r="DG1216" i="40"/>
  <c r="DG929" i="40"/>
  <c r="DG1120" i="40"/>
  <c r="DG526" i="40"/>
  <c r="DG786" i="40"/>
  <c r="DG420" i="40"/>
  <c r="DG324" i="40"/>
  <c r="DG249" i="40"/>
  <c r="DG57" i="40"/>
  <c r="DG1329" i="40"/>
  <c r="DG847" i="40"/>
  <c r="DG747" i="40"/>
  <c r="DG118" i="40"/>
  <c r="DG756" i="40"/>
  <c r="DG1062" i="40"/>
  <c r="DG266" i="40"/>
  <c r="DG1449" i="40"/>
  <c r="DG1111" i="40"/>
  <c r="DG673" i="40"/>
  <c r="DG577" i="40"/>
  <c r="DG1323" i="40"/>
  <c r="DG1259" i="40"/>
  <c r="DG1127" i="40"/>
  <c r="DG1024" i="40"/>
  <c r="DG992" i="40"/>
  <c r="DG391" i="40"/>
  <c r="DG1336" i="40"/>
  <c r="DG1144" i="40"/>
  <c r="DG1072" i="40"/>
  <c r="DG578" i="40"/>
  <c r="DG80" i="40"/>
  <c r="DG1448" i="40"/>
  <c r="DG1112" i="40"/>
  <c r="DG642" i="40"/>
  <c r="DG518" i="40"/>
  <c r="DG1013" i="40"/>
  <c r="DG850" i="40"/>
  <c r="DG818" i="40"/>
  <c r="DG750" i="40"/>
  <c r="DG320" i="40"/>
  <c r="DG1073" i="40"/>
  <c r="DG551" i="40"/>
  <c r="DG181" i="40"/>
  <c r="DG117" i="40"/>
  <c r="DG1393" i="40"/>
  <c r="DG1038" i="40"/>
  <c r="DG974" i="40"/>
  <c r="DG357" i="40"/>
  <c r="DG1330" i="40"/>
  <c r="DG1218" i="40"/>
  <c r="DG1154" i="40"/>
  <c r="DG696" i="40"/>
  <c r="DG628" i="40"/>
  <c r="DG449" i="40"/>
  <c r="DG282" i="40"/>
  <c r="DG250" i="40"/>
  <c r="DG186" i="40"/>
  <c r="DG1102" i="40"/>
  <c r="DG983" i="40"/>
  <c r="DG493" i="40"/>
  <c r="DG414" i="40"/>
  <c r="DG953" i="40"/>
  <c r="DG281" i="40"/>
  <c r="DG1205" i="40"/>
  <c r="DG910" i="40"/>
  <c r="DG946" i="40"/>
  <c r="DG700" i="40"/>
  <c r="DG532" i="40"/>
  <c r="DG1458" i="40"/>
  <c r="DG987" i="40"/>
  <c r="DG644" i="40"/>
  <c r="DG98" i="40"/>
  <c r="DG1206" i="40"/>
  <c r="DG1470" i="40"/>
  <c r="DG1459" i="40"/>
  <c r="DG1375" i="40"/>
  <c r="DG1055" i="40"/>
  <c r="DG645" i="40"/>
  <c r="DG303" i="40"/>
  <c r="DG239" i="40"/>
  <c r="DG207" i="40"/>
  <c r="DG1331" i="40"/>
  <c r="DG996" i="40"/>
  <c r="DG964" i="40"/>
  <c r="DG1298" i="40"/>
  <c r="DG1319" i="40"/>
  <c r="DG1191" i="40"/>
  <c r="DG1063" i="40"/>
  <c r="DG916" i="40"/>
  <c r="DG681" i="40"/>
  <c r="DG649" i="40"/>
  <c r="DG585" i="40"/>
  <c r="DG549" i="40"/>
  <c r="DG474" i="40"/>
  <c r="DG147" i="40"/>
  <c r="DG1466" i="40"/>
  <c r="DG1000" i="40"/>
  <c r="DG765" i="40"/>
  <c r="DG431" i="40"/>
  <c r="DG367" i="40"/>
  <c r="DG1160" i="40"/>
  <c r="DG1092" i="40"/>
  <c r="DG662" i="40"/>
  <c r="DG594" i="40"/>
  <c r="DG248" i="40"/>
  <c r="DG24" i="40"/>
  <c r="DG1462" i="40"/>
  <c r="DG1392" i="40"/>
  <c r="DG1324" i="40"/>
  <c r="DG921" i="40"/>
  <c r="DG722" i="40"/>
  <c r="DG658" i="40"/>
  <c r="DG534" i="40"/>
  <c r="DG989" i="40"/>
  <c r="DG392" i="40"/>
  <c r="DG360" i="40"/>
  <c r="DG328" i="40"/>
  <c r="DG1457" i="40"/>
  <c r="DG1089" i="40"/>
  <c r="DG591" i="40"/>
  <c r="DG559" i="40"/>
  <c r="DG527" i="40"/>
  <c r="DG448" i="40"/>
  <c r="DG221" i="40"/>
  <c r="DG1441" i="40"/>
  <c r="DG1273" i="40"/>
  <c r="DG1014" i="40"/>
  <c r="DG982" i="40"/>
  <c r="DG751" i="40"/>
  <c r="DG504" i="40"/>
  <c r="DG365" i="40"/>
  <c r="DG668" i="40"/>
  <c r="DG604" i="40"/>
  <c r="DG489" i="40"/>
  <c r="DG194" i="40"/>
  <c r="DG158" i="40"/>
  <c r="DG58" i="40"/>
  <c r="DG1023" i="40"/>
  <c r="DG991" i="40"/>
  <c r="DG326" i="40"/>
  <c r="DG805" i="40"/>
  <c r="DG439" i="40"/>
  <c r="DG1460" i="40"/>
  <c r="DG128" i="40"/>
  <c r="DG1465" i="40"/>
  <c r="DG1408" i="40"/>
  <c r="DG1084" i="40"/>
  <c r="DG997" i="40"/>
  <c r="DG400" i="40"/>
  <c r="DG1361" i="40"/>
  <c r="DG938" i="40"/>
  <c r="DG695" i="40"/>
  <c r="DG488" i="40"/>
  <c r="DG456" i="40"/>
  <c r="DG261" i="40"/>
  <c r="DG133" i="40"/>
  <c r="DG1225" i="40"/>
  <c r="DG1101" i="40"/>
  <c r="DG990" i="40"/>
  <c r="DG895" i="40"/>
  <c r="DG134" i="40"/>
  <c r="DG1322" i="40"/>
  <c r="DG1437" i="40"/>
  <c r="DG1071" i="40"/>
  <c r="DG884" i="40"/>
  <c r="DG717" i="40"/>
  <c r="DG685" i="40"/>
  <c r="DG589" i="40"/>
  <c r="DG279" i="40"/>
  <c r="DG247" i="40"/>
  <c r="DG215" i="40"/>
  <c r="DG183" i="40"/>
  <c r="DG23" i="40"/>
  <c r="DG1318" i="40"/>
  <c r="DG1415" i="40"/>
  <c r="DG1036" i="40"/>
  <c r="DG1004" i="40"/>
  <c r="DG737" i="40"/>
  <c r="DG339" i="40"/>
  <c r="DG1372" i="40"/>
  <c r="DG1100" i="40"/>
  <c r="DG1405" i="40"/>
  <c r="DG1472" i="40"/>
  <c r="DG1268" i="40"/>
  <c r="DG1076" i="40"/>
  <c r="DG1025" i="40"/>
  <c r="DG993" i="40"/>
  <c r="DG364" i="40"/>
  <c r="DG1097" i="40"/>
  <c r="DG930" i="40"/>
  <c r="DG659" i="40"/>
  <c r="DG563" i="40"/>
  <c r="DG531" i="40"/>
  <c r="DG129" i="40"/>
  <c r="DG97" i="40"/>
  <c r="DG1345" i="40"/>
  <c r="DG1217" i="40"/>
  <c r="DG755" i="40"/>
  <c r="DG369" i="40"/>
  <c r="DG337" i="40"/>
  <c r="DG1398" i="40"/>
  <c r="DG1114" i="40"/>
  <c r="DG1054" i="40"/>
  <c r="DG640" i="40"/>
  <c r="DG130" i="40"/>
  <c r="DG1409" i="40"/>
  <c r="DG1194" i="40"/>
  <c r="DG995" i="40"/>
  <c r="DG963" i="40"/>
  <c r="DG860" i="40"/>
  <c r="DG828" i="40"/>
  <c r="DG764" i="40"/>
  <c r="DG741" i="40"/>
  <c r="DG885" i="40"/>
  <c r="DG483" i="40"/>
  <c r="DG933" i="40"/>
  <c r="DG674" i="40"/>
  <c r="DG550" i="40"/>
  <c r="DG1029" i="40"/>
  <c r="DG766" i="40"/>
  <c r="DG368" i="40"/>
  <c r="DG1237" i="40"/>
  <c r="DG731" i="40"/>
  <c r="DG101" i="40"/>
  <c r="DG934" i="40"/>
  <c r="DG298" i="40"/>
  <c r="DG1403" i="40"/>
  <c r="DG1335" i="40"/>
  <c r="DG928" i="40"/>
  <c r="DG888" i="40"/>
  <c r="DG721" i="40"/>
  <c r="DG593" i="40"/>
  <c r="DG450" i="40"/>
  <c r="DG1363" i="40"/>
  <c r="DG398" i="40"/>
  <c r="DG1035" i="40"/>
  <c r="DG804" i="40"/>
  <c r="DG740" i="40"/>
  <c r="DH54" i="40"/>
  <c r="DH70" i="40"/>
  <c r="DH78" i="40"/>
  <c r="DH106" i="40"/>
  <c r="DH138" i="40"/>
  <c r="DH150" i="40"/>
  <c r="DH154" i="40"/>
  <c r="DH190" i="40"/>
  <c r="DH202" i="40"/>
  <c r="DH230" i="40"/>
  <c r="DH334" i="40"/>
  <c r="DH366" i="40"/>
  <c r="DH378" i="40"/>
  <c r="DH390" i="40"/>
  <c r="DH394" i="40"/>
  <c r="DH422" i="40"/>
  <c r="DH426" i="40"/>
  <c r="DH430" i="40"/>
  <c r="DH462" i="40"/>
  <c r="DH510" i="40"/>
  <c r="DH546" i="40"/>
  <c r="DH566" i="40"/>
  <c r="DH574" i="40"/>
  <c r="DH598" i="40"/>
  <c r="DH646" i="40"/>
  <c r="DH686" i="40"/>
  <c r="DH694" i="40"/>
  <c r="DH706" i="40"/>
  <c r="DH710" i="40"/>
  <c r="DH742" i="40"/>
  <c r="DH746" i="40"/>
  <c r="DH754" i="40"/>
  <c r="DH770" i="40"/>
  <c r="DH778" i="40"/>
  <c r="DH798" i="40"/>
  <c r="DH834" i="40"/>
  <c r="DH874" i="40"/>
  <c r="DH69" i="40"/>
  <c r="DH89" i="40"/>
  <c r="DH93" i="40"/>
  <c r="DH105" i="40"/>
  <c r="DH193" i="40"/>
  <c r="DH201" i="40"/>
  <c r="DH217" i="40"/>
  <c r="DH229" i="40"/>
  <c r="DH305" i="40"/>
  <c r="DH373" i="40"/>
  <c r="DH381" i="40"/>
  <c r="DH393" i="40"/>
  <c r="DH429" i="40"/>
  <c r="DH461" i="40"/>
  <c r="DH485" i="40"/>
  <c r="DH509" i="40"/>
  <c r="DH705" i="40"/>
  <c r="DH729" i="40"/>
  <c r="DH777" i="40"/>
  <c r="DH973" i="40"/>
  <c r="DH68" i="40"/>
  <c r="DH88" i="40"/>
  <c r="DH92" i="40"/>
  <c r="DH96" i="40"/>
  <c r="DH104" i="40"/>
  <c r="DH156" i="40"/>
  <c r="DH180" i="40"/>
  <c r="DH196" i="40"/>
  <c r="DH216" i="40"/>
  <c r="DH304" i="40"/>
  <c r="DH332" i="40"/>
  <c r="DH336" i="40"/>
  <c r="DH380" i="40"/>
  <c r="DH408" i="40"/>
  <c r="DH416" i="40"/>
  <c r="DH480" i="40"/>
  <c r="DH484" i="40"/>
  <c r="DH508" i="40"/>
  <c r="DH548" i="40"/>
  <c r="DH572" i="40"/>
  <c r="DH648" i="40"/>
  <c r="DH728" i="40"/>
  <c r="DH736" i="40"/>
  <c r="DH772" i="40"/>
  <c r="DH808" i="40"/>
  <c r="DH908" i="40"/>
  <c r="DH952" i="40"/>
  <c r="DH71" i="40"/>
  <c r="DH91" i="40"/>
  <c r="DH95" i="40"/>
  <c r="DH139" i="40"/>
  <c r="DH195" i="40"/>
  <c r="DH203" i="40"/>
  <c r="DH219" i="40"/>
  <c r="DH335" i="40"/>
  <c r="DH379" i="40"/>
  <c r="DH407" i="40"/>
  <c r="DH415" i="40"/>
  <c r="DH535" i="40"/>
  <c r="DH567" i="40"/>
  <c r="DH571" i="40"/>
  <c r="DH599" i="40"/>
  <c r="DH647" i="40"/>
  <c r="DH667" i="40"/>
  <c r="DH707" i="40"/>
  <c r="DH723" i="40"/>
  <c r="DH727" i="40"/>
  <c r="DH779" i="40"/>
  <c r="DH787" i="40"/>
  <c r="DH807" i="40"/>
  <c r="DH827" i="40"/>
  <c r="DH835" i="40"/>
  <c r="DH907" i="40"/>
  <c r="DH939" i="40"/>
  <c r="DH951" i="40"/>
  <c r="DH1109" i="40"/>
  <c r="DH1145" i="40"/>
  <c r="DH1297" i="40"/>
  <c r="DH1321" i="40"/>
  <c r="DH1377" i="40"/>
  <c r="DH1485" i="40"/>
  <c r="DH1140" i="40"/>
  <c r="DH1204" i="40"/>
  <c r="DH1224" i="40"/>
  <c r="DH1340" i="40"/>
  <c r="DH1376" i="40"/>
  <c r="DH1131" i="40"/>
  <c r="DH1143" i="40"/>
  <c r="DH1155" i="40"/>
  <c r="DH1275" i="40"/>
  <c r="DH1291" i="40"/>
  <c r="DH1315" i="40"/>
  <c r="DH1066" i="40"/>
  <c r="DH1122" i="40"/>
  <c r="DH1150" i="40"/>
  <c r="DH1166" i="40"/>
  <c r="DH1170" i="40"/>
  <c r="DH1186" i="40"/>
  <c r="DH1198" i="40"/>
  <c r="DH1226" i="40"/>
  <c r="DH1274" i="40"/>
  <c r="DH1290" i="40"/>
  <c r="DH1486" i="40"/>
  <c r="DH6" i="40"/>
  <c r="DH10" i="40"/>
  <c r="DH14" i="40"/>
  <c r="DH18" i="40"/>
  <c r="DH30" i="40"/>
  <c r="DH34" i="40"/>
  <c r="DH38" i="40"/>
  <c r="DH42" i="40"/>
  <c r="DH46" i="40"/>
  <c r="DH50" i="40"/>
  <c r="DH62" i="40"/>
  <c r="DH66" i="40"/>
  <c r="DH82" i="40"/>
  <c r="DH86" i="40"/>
  <c r="DH90" i="40"/>
  <c r="DH94" i="40"/>
  <c r="DH110" i="40"/>
  <c r="DH114" i="40"/>
  <c r="DH122" i="40"/>
  <c r="DH162" i="40"/>
  <c r="DH166" i="40"/>
  <c r="DH178" i="40"/>
  <c r="DH198" i="40"/>
  <c r="DH206" i="40"/>
  <c r="DH214" i="40"/>
  <c r="DH218" i="40"/>
  <c r="DH222" i="40"/>
  <c r="DH226" i="40"/>
  <c r="DH234" i="40"/>
  <c r="DH238" i="40"/>
  <c r="DH242" i="40"/>
  <c r="DH246" i="40"/>
  <c r="DH254" i="40"/>
  <c r="DH270" i="40"/>
  <c r="DH278" i="40"/>
  <c r="DH286" i="40"/>
  <c r="DH290" i="40"/>
  <c r="DH314" i="40"/>
  <c r="DH318" i="40"/>
  <c r="DH322" i="40"/>
  <c r="DH330" i="40"/>
  <c r="DH338" i="40"/>
  <c r="DH346" i="40"/>
  <c r="DH350" i="40"/>
  <c r="DH354" i="40"/>
  <c r="DH358" i="40"/>
  <c r="DH362" i="40"/>
  <c r="DH370" i="40"/>
  <c r="DH374" i="40"/>
  <c r="DH386" i="40"/>
  <c r="DH402" i="40"/>
  <c r="DH406" i="40"/>
  <c r="DH418" i="40"/>
  <c r="DH434" i="40"/>
  <c r="DH446" i="40"/>
  <c r="DH454" i="40"/>
  <c r="DH458" i="40"/>
  <c r="DH466" i="40"/>
  <c r="DH478" i="40"/>
  <c r="DH482" i="40"/>
  <c r="DH486" i="40"/>
  <c r="DH494" i="40"/>
  <c r="DH498" i="40"/>
  <c r="DH502" i="40"/>
  <c r="DH506" i="40"/>
  <c r="DH514" i="40"/>
  <c r="DH522" i="40"/>
  <c r="DH530" i="40"/>
  <c r="DH542" i="40"/>
  <c r="DH558" i="40"/>
  <c r="DH570" i="40"/>
  <c r="DH582" i="40"/>
  <c r="DH586" i="40"/>
  <c r="DH590" i="40"/>
  <c r="DH602" i="40"/>
  <c r="DH606" i="40"/>
  <c r="DH610" i="40"/>
  <c r="DH614" i="40"/>
  <c r="DH618" i="40"/>
  <c r="DH622" i="40"/>
  <c r="DH626" i="40"/>
  <c r="DH630" i="40"/>
  <c r="DH634" i="40"/>
  <c r="DH650" i="40"/>
  <c r="DH654" i="40"/>
  <c r="DH666" i="40"/>
  <c r="DH670" i="40"/>
  <c r="DH678" i="40"/>
  <c r="DH682" i="40"/>
  <c r="DH702" i="40"/>
  <c r="DH714" i="40"/>
  <c r="DH726" i="40"/>
  <c r="DH730" i="40"/>
  <c r="DH738" i="40"/>
  <c r="DH758" i="40"/>
  <c r="DH762" i="40"/>
  <c r="DH774" i="40"/>
  <c r="DH782" i="40"/>
  <c r="DH790" i="40"/>
  <c r="DH794" i="40"/>
  <c r="DH806" i="40"/>
  <c r="DH810" i="40"/>
  <c r="DH814" i="40"/>
  <c r="DH822" i="40"/>
  <c r="DH826" i="40"/>
  <c r="DH842" i="40"/>
  <c r="DH854" i="40"/>
  <c r="DH858" i="40"/>
  <c r="DH866" i="40"/>
  <c r="DH882" i="40"/>
  <c r="DH890" i="40"/>
  <c r="DH894" i="40"/>
  <c r="DH902" i="40"/>
  <c r="DH906" i="40"/>
  <c r="DH914" i="40"/>
  <c r="DH922" i="40"/>
  <c r="DH926" i="40"/>
  <c r="DH942" i="40"/>
  <c r="DH950" i="40"/>
  <c r="DH954" i="40"/>
  <c r="DH958" i="40"/>
  <c r="DH962" i="40"/>
  <c r="DH966" i="40"/>
  <c r="DH970" i="40"/>
  <c r="DH978" i="40"/>
  <c r="DH986" i="40"/>
  <c r="DH1002" i="40"/>
  <c r="DH1006" i="40"/>
  <c r="DH1010" i="40"/>
  <c r="DH1022" i="40"/>
  <c r="DH1030" i="40"/>
  <c r="DH1042" i="40"/>
  <c r="DH1046" i="40"/>
  <c r="DH1050" i="40"/>
  <c r="DH5" i="40"/>
  <c r="DH9" i="40"/>
  <c r="DH13" i="40"/>
  <c r="DH17" i="40"/>
  <c r="DH21" i="40"/>
  <c r="DH37" i="40"/>
  <c r="DH41" i="40"/>
  <c r="DH45" i="40"/>
  <c r="DH49" i="40"/>
  <c r="DH61" i="40"/>
  <c r="DH65" i="40"/>
  <c r="DH81" i="40"/>
  <c r="DH85" i="40"/>
  <c r="DH109" i="40"/>
  <c r="DH113" i="40"/>
  <c r="DH121" i="40"/>
  <c r="DH125" i="40"/>
  <c r="DH137" i="40"/>
  <c r="DH141" i="40"/>
  <c r="DH149" i="40"/>
  <c r="DH153" i="40"/>
  <c r="DH157" i="40"/>
  <c r="DH161" i="40"/>
  <c r="DH165" i="40"/>
  <c r="DH169" i="40"/>
  <c r="DH177" i="40"/>
  <c r="DH185" i="40"/>
  <c r="DH189" i="40"/>
  <c r="DH197" i="40"/>
  <c r="DH205" i="40"/>
  <c r="DH213" i="40"/>
  <c r="DH225" i="40"/>
  <c r="DH241" i="40"/>
  <c r="DH245" i="40"/>
  <c r="DH253" i="40"/>
  <c r="DH257" i="40"/>
  <c r="DH265" i="40"/>
  <c r="DH269" i="40"/>
  <c r="DH277" i="40"/>
  <c r="DH285" i="40"/>
  <c r="DH289" i="40"/>
  <c r="DH293" i="40"/>
  <c r="DH301" i="40"/>
  <c r="DH309" i="40"/>
  <c r="DH313" i="40"/>
  <c r="DH321" i="40"/>
  <c r="DH325" i="40"/>
  <c r="DH333" i="40"/>
  <c r="DH341" i="40"/>
  <c r="DH345" i="40"/>
  <c r="DH349" i="40"/>
  <c r="DH353" i="40"/>
  <c r="DH361" i="40"/>
  <c r="DH385" i="40"/>
  <c r="DH389" i="40"/>
  <c r="DH397" i="40"/>
  <c r="DH401" i="40"/>
  <c r="DH405" i="40"/>
  <c r="DH409" i="40"/>
  <c r="DH417" i="40"/>
  <c r="DH421" i="40"/>
  <c r="DH425" i="40"/>
  <c r="DH433" i="40"/>
  <c r="DH437" i="40"/>
  <c r="DH445" i="40"/>
  <c r="DH453" i="40"/>
  <c r="DH457" i="40"/>
  <c r="DH465" i="40"/>
  <c r="DH469" i="40"/>
  <c r="DH477" i="40"/>
  <c r="DH481" i="40"/>
  <c r="DH497" i="40"/>
  <c r="DH501" i="40"/>
  <c r="DH505" i="40"/>
  <c r="DH513" i="40"/>
  <c r="DH517" i="40"/>
  <c r="DH521" i="40"/>
  <c r="DH525" i="40"/>
  <c r="DH541" i="40"/>
  <c r="DH545" i="40"/>
  <c r="DH553" i="40"/>
  <c r="DH557" i="40"/>
  <c r="DH561" i="40"/>
  <c r="DH569" i="40"/>
  <c r="DH573" i="40"/>
  <c r="DH597" i="40"/>
  <c r="DH601" i="40"/>
  <c r="DH605" i="40"/>
  <c r="DH609" i="40"/>
  <c r="DH613" i="40"/>
  <c r="DH617" i="40"/>
  <c r="DH621" i="40"/>
  <c r="DH625" i="40"/>
  <c r="DH633" i="40"/>
  <c r="DH637" i="40"/>
  <c r="DH641" i="40"/>
  <c r="DH653" i="40"/>
  <c r="DH657" i="40"/>
  <c r="DH661" i="40"/>
  <c r="DH677" i="40"/>
  <c r="DH689" i="40"/>
  <c r="DH693" i="40"/>
  <c r="DH701" i="40"/>
  <c r="DH709" i="40"/>
  <c r="DH713" i="40"/>
  <c r="DH725" i="40"/>
  <c r="DH745" i="40"/>
  <c r="DH757" i="40"/>
  <c r="DH769" i="40"/>
  <c r="DH773" i="40"/>
  <c r="DH785" i="40"/>
  <c r="DH789" i="40"/>
  <c r="DH793" i="40"/>
  <c r="DH797" i="40"/>
  <c r="DH809" i="40"/>
  <c r="DH813" i="40"/>
  <c r="DH821" i="40"/>
  <c r="DH825" i="40"/>
  <c r="DH833" i="40"/>
  <c r="DH837" i="40"/>
  <c r="DH841" i="40"/>
  <c r="DH853" i="40"/>
  <c r="DH857" i="40"/>
  <c r="DH861" i="40"/>
  <c r="DH865" i="40"/>
  <c r="DH873" i="40"/>
  <c r="DH877" i="40"/>
  <c r="DH881" i="40"/>
  <c r="DH893" i="40"/>
  <c r="DH901" i="40"/>
  <c r="DH905" i="40"/>
  <c r="DH913" i="40"/>
  <c r="DH917" i="40"/>
  <c r="DH925" i="40"/>
  <c r="DH941" i="40"/>
  <c r="DH945" i="40"/>
  <c r="DH949" i="40"/>
  <c r="DH957" i="40"/>
  <c r="DH961" i="40"/>
  <c r="DH965" i="40"/>
  <c r="DH977" i="40"/>
  <c r="DH981" i="40"/>
  <c r="DH985" i="40"/>
  <c r="DH1001" i="40"/>
  <c r="DH1005" i="40"/>
  <c r="DH1009" i="40"/>
  <c r="DH1017" i="40"/>
  <c r="DH1033" i="40"/>
  <c r="DH1041" i="40"/>
  <c r="DH1045" i="40"/>
  <c r="DH1049" i="40"/>
  <c r="DH4" i="40"/>
  <c r="DH8" i="40"/>
  <c r="DH12" i="40"/>
  <c r="DH16" i="40"/>
  <c r="DH20" i="40"/>
  <c r="DH32" i="40"/>
  <c r="DH40" i="40"/>
  <c r="DH44" i="40"/>
  <c r="DH48" i="40"/>
  <c r="DH52" i="40"/>
  <c r="DH56" i="40"/>
  <c r="DH60" i="40"/>
  <c r="DH64" i="40"/>
  <c r="DH76" i="40"/>
  <c r="DH84" i="40"/>
  <c r="DH108" i="40"/>
  <c r="DH112" i="40"/>
  <c r="DH116" i="40"/>
  <c r="DH120" i="40"/>
  <c r="DH124" i="40"/>
  <c r="DH136" i="40"/>
  <c r="DH140" i="40"/>
  <c r="DH144" i="40"/>
  <c r="DH152" i="40"/>
  <c r="DH160" i="40"/>
  <c r="DH164" i="40"/>
  <c r="DH168" i="40"/>
  <c r="DH172" i="40"/>
  <c r="DH184" i="40"/>
  <c r="DH188" i="40"/>
  <c r="DH192" i="40"/>
  <c r="DH208" i="40"/>
  <c r="DH212" i="40"/>
  <c r="DH220" i="40"/>
  <c r="DH224" i="40"/>
  <c r="DH228" i="40"/>
  <c r="DH236" i="40"/>
  <c r="DH240" i="40"/>
  <c r="DH244" i="40"/>
  <c r="DH252" i="40"/>
  <c r="DH256" i="40"/>
  <c r="DH276" i="40"/>
  <c r="DH280" i="40"/>
  <c r="DH284" i="40"/>
  <c r="DH288" i="40"/>
  <c r="DH296" i="40"/>
  <c r="DH300" i="40"/>
  <c r="DH308" i="40"/>
  <c r="DH312" i="40"/>
  <c r="DH316" i="40"/>
  <c r="DH340" i="40"/>
  <c r="DH344" i="40"/>
  <c r="DH348" i="40"/>
  <c r="DH352" i="40"/>
  <c r="DH356" i="40"/>
  <c r="DH372" i="40"/>
  <c r="DH376" i="40"/>
  <c r="DH384" i="40"/>
  <c r="DH388" i="40"/>
  <c r="DH396" i="40"/>
  <c r="DH404" i="40"/>
  <c r="DH428" i="40"/>
  <c r="DH432" i="40"/>
  <c r="DH436" i="40"/>
  <c r="DH444" i="40"/>
  <c r="DH452" i="40"/>
  <c r="DH460" i="40"/>
  <c r="DH464" i="40"/>
  <c r="DH476" i="40"/>
  <c r="DH492" i="40"/>
  <c r="DH496" i="40"/>
  <c r="DH500" i="40"/>
  <c r="DH512" i="40"/>
  <c r="DH516" i="40"/>
  <c r="DH520" i="40"/>
  <c r="DH536" i="40"/>
  <c r="DH540" i="40"/>
  <c r="DH544" i="40"/>
  <c r="DH556" i="40"/>
  <c r="DH560" i="40"/>
  <c r="DH568" i="40"/>
  <c r="DH576" i="40"/>
  <c r="DH588" i="40"/>
  <c r="DH592" i="40"/>
  <c r="DH596" i="40"/>
  <c r="DH600" i="40"/>
  <c r="DH608" i="40"/>
  <c r="DH612" i="40"/>
  <c r="DH620" i="40"/>
  <c r="DH624" i="40"/>
  <c r="DH632" i="40"/>
  <c r="DH636" i="40"/>
  <c r="DH652" i="40"/>
  <c r="DH656" i="40"/>
  <c r="DH660" i="40"/>
  <c r="DH672" i="40"/>
  <c r="DH676" i="40"/>
  <c r="DH684" i="40"/>
  <c r="DH688" i="40"/>
  <c r="DH692" i="40"/>
  <c r="DH704" i="40"/>
  <c r="DH708" i="40"/>
  <c r="DH712" i="40"/>
  <c r="DH724" i="40"/>
  <c r="DH732" i="40"/>
  <c r="DH752" i="40"/>
  <c r="DH768" i="40"/>
  <c r="DH776" i="40"/>
  <c r="DH780" i="40"/>
  <c r="DH784" i="40"/>
  <c r="DH788" i="40"/>
  <c r="DH792" i="40"/>
  <c r="DH796" i="40"/>
  <c r="DH812" i="40"/>
  <c r="DH820" i="40"/>
  <c r="DH824" i="40"/>
  <c r="DH832" i="40"/>
  <c r="DH836" i="40"/>
  <c r="DH840" i="40"/>
  <c r="DH844" i="40"/>
  <c r="DH848" i="40"/>
  <c r="DH852" i="40"/>
  <c r="DH856" i="40"/>
  <c r="DH864" i="40"/>
  <c r="DH868" i="40"/>
  <c r="DH872" i="40"/>
  <c r="DH876" i="40"/>
  <c r="DH880" i="40"/>
  <c r="DH900" i="40"/>
  <c r="DH904" i="40"/>
  <c r="DH924" i="40"/>
  <c r="DH932" i="40"/>
  <c r="DH940" i="40"/>
  <c r="DH944" i="40"/>
  <c r="DH948" i="40"/>
  <c r="DH956" i="40"/>
  <c r="DH972" i="40"/>
  <c r="DH976" i="40"/>
  <c r="DH980" i="40"/>
  <c r="DH1008" i="40"/>
  <c r="DH1012" i="40"/>
  <c r="DH1016" i="40"/>
  <c r="DH1032" i="40"/>
  <c r="DH1048" i="40"/>
  <c r="DH1052" i="40"/>
  <c r="DH7" i="40"/>
  <c r="DH15" i="40"/>
  <c r="DH31" i="40"/>
  <c r="DH39" i="40"/>
  <c r="DH43" i="40"/>
  <c r="DH47" i="40"/>
  <c r="DH59" i="40"/>
  <c r="DH63" i="40"/>
  <c r="DH67" i="40"/>
  <c r="DH75" i="40"/>
  <c r="DH79" i="40"/>
  <c r="DH83" i="40"/>
  <c r="DH87" i="40"/>
  <c r="DH107" i="40"/>
  <c r="DH111" i="40"/>
  <c r="DH115" i="40"/>
  <c r="DH119" i="40"/>
  <c r="DH123" i="40"/>
  <c r="DH143" i="40"/>
  <c r="DH151" i="40"/>
  <c r="DH155" i="40"/>
  <c r="DH159" i="40"/>
  <c r="DH163" i="40"/>
  <c r="DH167" i="40"/>
  <c r="DH171" i="40"/>
  <c r="DH179" i="40"/>
  <c r="DH187" i="40"/>
  <c r="DH191" i="40"/>
  <c r="DH211" i="40"/>
  <c r="DH223" i="40"/>
  <c r="DH231" i="40"/>
  <c r="DH235" i="40"/>
  <c r="DH243" i="40"/>
  <c r="DH251" i="40"/>
  <c r="DH263" i="40"/>
  <c r="DH267" i="40"/>
  <c r="DH271" i="40"/>
  <c r="DH275" i="40"/>
  <c r="DH283" i="40"/>
  <c r="DH287" i="40"/>
  <c r="DH295" i="40"/>
  <c r="DH299" i="40"/>
  <c r="DH307" i="40"/>
  <c r="DH311" i="40"/>
  <c r="DH323" i="40"/>
  <c r="DH327" i="40"/>
  <c r="DH331" i="40"/>
  <c r="DH343" i="40"/>
  <c r="DH347" i="40"/>
  <c r="DH355" i="40"/>
  <c r="DH359" i="40"/>
  <c r="DH363" i="40"/>
  <c r="DH371" i="40"/>
  <c r="DH375" i="40"/>
  <c r="DH387" i="40"/>
  <c r="DH395" i="40"/>
  <c r="DH399" i="40"/>
  <c r="DH403" i="40"/>
  <c r="DH411" i="40"/>
  <c r="DH423" i="40"/>
  <c r="DH427" i="40"/>
  <c r="DH435" i="40"/>
  <c r="DH451" i="40"/>
  <c r="DH463" i="40"/>
  <c r="DH475" i="40"/>
  <c r="DH479" i="40"/>
  <c r="DH487" i="40"/>
  <c r="DH491" i="40"/>
  <c r="DH495" i="40"/>
  <c r="DH499" i="40"/>
  <c r="DH503" i="40"/>
  <c r="DH515" i="40"/>
  <c r="DH523" i="40"/>
  <c r="DH539" i="40"/>
  <c r="DH543" i="40"/>
  <c r="DH575" i="40"/>
  <c r="DH583" i="40"/>
  <c r="DH587" i="40"/>
  <c r="DH595" i="40"/>
  <c r="DH607" i="40"/>
  <c r="DH611" i="40"/>
  <c r="DH615" i="40"/>
  <c r="DH619" i="40"/>
  <c r="DH623" i="40"/>
  <c r="DH631" i="40"/>
  <c r="DH635" i="40"/>
  <c r="DH651" i="40"/>
  <c r="DH655" i="40"/>
  <c r="DH663" i="40"/>
  <c r="DH671" i="40"/>
  <c r="DH675" i="40"/>
  <c r="DH679" i="40"/>
  <c r="DH683" i="40"/>
  <c r="DH687" i="40"/>
  <c r="DH691" i="40"/>
  <c r="DH703" i="40"/>
  <c r="DH711" i="40"/>
  <c r="DH715" i="40"/>
  <c r="DH739" i="40"/>
  <c r="DH767" i="40"/>
  <c r="DH775" i="40"/>
  <c r="DH783" i="40"/>
  <c r="DH791" i="40"/>
  <c r="DH795" i="40"/>
  <c r="DH811" i="40"/>
  <c r="DH815" i="40"/>
  <c r="DH819" i="40"/>
  <c r="DH823" i="40"/>
  <c r="DH839" i="40"/>
  <c r="DH843" i="40"/>
  <c r="DH851" i="40"/>
  <c r="DH855" i="40"/>
  <c r="DH859" i="40"/>
  <c r="DH867" i="40"/>
  <c r="DH871" i="40"/>
  <c r="DH879" i="40"/>
  <c r="DH883" i="40"/>
  <c r="DH887" i="40"/>
  <c r="DH891" i="40"/>
  <c r="DH899" i="40"/>
  <c r="DH903" i="40"/>
  <c r="DH915" i="40"/>
  <c r="DH923" i="40"/>
  <c r="DH927" i="40"/>
  <c r="DH931" i="40"/>
  <c r="DH943" i="40"/>
  <c r="DH947" i="40"/>
  <c r="DH955" i="40"/>
  <c r="DH967" i="40"/>
  <c r="DH971" i="40"/>
  <c r="DH979" i="40"/>
  <c r="DH999" i="40"/>
  <c r="DH1003" i="40"/>
  <c r="DH1007" i="40"/>
  <c r="DH1011" i="40"/>
  <c r="DH1015" i="40"/>
  <c r="DH1031" i="40"/>
  <c r="DH1043" i="40"/>
  <c r="DH1047" i="40"/>
  <c r="DH1051" i="40"/>
  <c r="DH1057" i="40"/>
  <c r="DH1061" i="40"/>
  <c r="DH1077" i="40"/>
  <c r="DH1085" i="40"/>
  <c r="DH1105" i="40"/>
  <c r="DH1125" i="40"/>
  <c r="DH1129" i="40"/>
  <c r="DH1133" i="40"/>
  <c r="DH1141" i="40"/>
  <c r="DH1149" i="40"/>
  <c r="DH1153" i="40"/>
  <c r="DH1157" i="40"/>
  <c r="DH1161" i="40"/>
  <c r="DH1165" i="40"/>
  <c r="DH1169" i="40"/>
  <c r="DH1173" i="40"/>
  <c r="DH1177" i="40"/>
  <c r="DH1181" i="40"/>
  <c r="DH1189" i="40"/>
  <c r="DH1193" i="40"/>
  <c r="DH1197" i="40"/>
  <c r="DH1209" i="40"/>
  <c r="DH1213" i="40"/>
  <c r="DH1221" i="40"/>
  <c r="DH1229" i="40"/>
  <c r="DH1233" i="40"/>
  <c r="DH1241" i="40"/>
  <c r="DH1245" i="40"/>
  <c r="DH1249" i="40"/>
  <c r="DH1253" i="40"/>
  <c r="DH1257" i="40"/>
  <c r="DH1261" i="40"/>
  <c r="DH1265" i="40"/>
  <c r="DH1269" i="40"/>
  <c r="DH1277" i="40"/>
  <c r="DH1281" i="40"/>
  <c r="DH1285" i="40"/>
  <c r="DH1289" i="40"/>
  <c r="DH1293" i="40"/>
  <c r="DH1301" i="40"/>
  <c r="DH1305" i="40"/>
  <c r="DH1309" i="40"/>
  <c r="DH1317" i="40"/>
  <c r="DH1333" i="40"/>
  <c r="DH1337" i="40"/>
  <c r="DH1341" i="40"/>
  <c r="DH1349" i="40"/>
  <c r="DH1357" i="40"/>
  <c r="DH1365" i="40"/>
  <c r="DH1385" i="40"/>
  <c r="DH1389" i="40"/>
  <c r="DH1397" i="40"/>
  <c r="DH1401" i="40"/>
  <c r="DH1417" i="40"/>
  <c r="DH1421" i="40"/>
  <c r="DH1445" i="40"/>
  <c r="DH1453" i="40"/>
  <c r="DH1469" i="40"/>
  <c r="DH1473" i="40"/>
  <c r="DH1481" i="40"/>
  <c r="DH1493" i="40"/>
  <c r="DH1060" i="40"/>
  <c r="DH1068" i="40"/>
  <c r="DH1080" i="40"/>
  <c r="DH1096" i="40"/>
  <c r="DH1108" i="40"/>
  <c r="DH1124" i="40"/>
  <c r="DH1128" i="40"/>
  <c r="DH1132" i="40"/>
  <c r="DH1136" i="40"/>
  <c r="DH1168" i="40"/>
  <c r="DH1172" i="40"/>
  <c r="DH1176" i="40"/>
  <c r="DH1188" i="40"/>
  <c r="DH1196" i="40"/>
  <c r="DH1208" i="40"/>
  <c r="DH1212" i="40"/>
  <c r="DH1220" i="40"/>
  <c r="DH1228" i="40"/>
  <c r="DH1232" i="40"/>
  <c r="DH1240" i="40"/>
  <c r="DH1244" i="40"/>
  <c r="DH1248" i="40"/>
  <c r="DH1252" i="40"/>
  <c r="DH1256" i="40"/>
  <c r="DH1260" i="40"/>
  <c r="DH1264" i="40"/>
  <c r="DH1272" i="40"/>
  <c r="DH1276" i="40"/>
  <c r="DH1280" i="40"/>
  <c r="DH1284" i="40"/>
  <c r="DH1288" i="40"/>
  <c r="DH1292" i="40"/>
  <c r="DH1296" i="40"/>
  <c r="DH1304" i="40"/>
  <c r="DH1308" i="40"/>
  <c r="DH1332" i="40"/>
  <c r="DH1348" i="40"/>
  <c r="DH1360" i="40"/>
  <c r="DH1364" i="40"/>
  <c r="DH1384" i="40"/>
  <c r="DH1388" i="40"/>
  <c r="DH1400" i="40"/>
  <c r="DH1416" i="40"/>
  <c r="DH1420" i="40"/>
  <c r="DH1424" i="40"/>
  <c r="DH1432" i="40"/>
  <c r="DH1436" i="40"/>
  <c r="DH1452" i="40"/>
  <c r="DH1456" i="40"/>
  <c r="DH1464" i="40"/>
  <c r="DH1476" i="40"/>
  <c r="DH1480" i="40"/>
  <c r="DH1484" i="40"/>
  <c r="DH1488" i="40"/>
  <c r="DH1492" i="40"/>
  <c r="DH1059" i="40"/>
  <c r="DH1067" i="40"/>
  <c r="DH1075" i="40"/>
  <c r="DH1079" i="40"/>
  <c r="DH1091" i="40"/>
  <c r="DH1099" i="40"/>
  <c r="DH1103" i="40"/>
  <c r="DH1123" i="40"/>
  <c r="DH1135" i="40"/>
  <c r="DH1139" i="40"/>
  <c r="DH1151" i="40"/>
  <c r="DH1159" i="40"/>
  <c r="DH1171" i="40"/>
  <c r="DH1179" i="40"/>
  <c r="DH1183" i="40"/>
  <c r="DH1187" i="40"/>
  <c r="DH1195" i="40"/>
  <c r="DH1203" i="40"/>
  <c r="DH1207" i="40"/>
  <c r="DH1211" i="40"/>
  <c r="DH1215" i="40"/>
  <c r="DH1227" i="40"/>
  <c r="DH1231" i="40"/>
  <c r="DH1235" i="40"/>
  <c r="DH1239" i="40"/>
  <c r="DH1243" i="40"/>
  <c r="DH1247" i="40"/>
  <c r="DH1251" i="40"/>
  <c r="DH1255" i="40"/>
  <c r="DH1263" i="40"/>
  <c r="DH1267" i="40"/>
  <c r="DH1271" i="40"/>
  <c r="DH1283" i="40"/>
  <c r="DH1299" i="40"/>
  <c r="DH1303" i="40"/>
  <c r="DH1307" i="40"/>
  <c r="DH1311" i="40"/>
  <c r="DH1327" i="40"/>
  <c r="DH1339" i="40"/>
  <c r="DH1355" i="40"/>
  <c r="DH1359" i="40"/>
  <c r="DH1371" i="40"/>
  <c r="DH1379" i="40"/>
  <c r="DH1383" i="40"/>
  <c r="DH1387" i="40"/>
  <c r="DH1391" i="40"/>
  <c r="DH1399" i="40"/>
  <c r="DH1407" i="40"/>
  <c r="DH1411" i="40"/>
  <c r="DH1419" i="40"/>
  <c r="DH1423" i="40"/>
  <c r="DH1431" i="40"/>
  <c r="DH1439" i="40"/>
  <c r="DH1443" i="40"/>
  <c r="DH1447" i="40"/>
  <c r="DH1455" i="40"/>
  <c r="DH1463" i="40"/>
  <c r="DH1467" i="40"/>
  <c r="DH1471" i="40"/>
  <c r="DH1475" i="40"/>
  <c r="DH1479" i="40"/>
  <c r="DH1483" i="40"/>
  <c r="DH1487" i="40"/>
  <c r="DH1058" i="40"/>
  <c r="DH1078" i="40"/>
  <c r="DH1090" i="40"/>
  <c r="DH1094" i="40"/>
  <c r="DH1098" i="40"/>
  <c r="DH1106" i="40"/>
  <c r="DH1110" i="40"/>
  <c r="DH1118" i="40"/>
  <c r="DH1126" i="40"/>
  <c r="DH1130" i="40"/>
  <c r="DH1138" i="40"/>
  <c r="DH1158" i="40"/>
  <c r="DH1162" i="40"/>
  <c r="DH1174" i="40"/>
  <c r="DH1178" i="40"/>
  <c r="DH1182" i="40"/>
  <c r="DH1190" i="40"/>
  <c r="DH1202" i="40"/>
  <c r="DH1234" i="40"/>
  <c r="DH1238" i="40"/>
  <c r="DH1242" i="40"/>
  <c r="DH1246" i="40"/>
  <c r="DH1250" i="40"/>
  <c r="DH1254" i="40"/>
  <c r="DH1258" i="40"/>
  <c r="DH1262" i="40"/>
  <c r="DH1266" i="40"/>
  <c r="DH1270" i="40"/>
  <c r="DH1282" i="40"/>
  <c r="DH1286" i="40"/>
  <c r="DH1294" i="40"/>
  <c r="DH1302" i="40"/>
  <c r="DH1306" i="40"/>
  <c r="DH1314" i="40"/>
  <c r="DH1326" i="40"/>
  <c r="DH1334" i="40"/>
  <c r="DH1342" i="40"/>
  <c r="DH1346" i="40"/>
  <c r="DH1358" i="40"/>
  <c r="DH1370" i="40"/>
  <c r="DH1378" i="40"/>
  <c r="DH1386" i="40"/>
  <c r="DH1390" i="40"/>
  <c r="DH1406" i="40"/>
  <c r="DH1410" i="40"/>
  <c r="DH1418" i="40"/>
  <c r="DH1422" i="40"/>
  <c r="DH1430" i="40"/>
  <c r="DH1434" i="40"/>
  <c r="DH1442" i="40"/>
  <c r="DH1446" i="40"/>
  <c r="DH1454" i="40"/>
  <c r="DH1474" i="40"/>
  <c r="DH170" i="40"/>
  <c r="DH1018" i="40"/>
  <c r="DH200" i="40"/>
  <c r="DH936" i="40"/>
  <c r="DH1040" i="40"/>
  <c r="DH27" i="40"/>
  <c r="DH51" i="40"/>
  <c r="DH935" i="40"/>
  <c r="DH1147" i="40"/>
  <c r="DH262" i="40"/>
  <c r="DH470" i="40"/>
  <c r="DH472" i="40"/>
  <c r="DH471" i="40"/>
  <c r="DH210" i="40"/>
  <c r="DH274" i="40"/>
  <c r="DH734" i="40"/>
  <c r="DH830" i="40"/>
  <c r="DH838" i="40"/>
  <c r="DH862" i="40"/>
  <c r="DH870" i="40"/>
  <c r="DH918" i="40"/>
  <c r="DH29" i="40"/>
  <c r="DH33" i="40"/>
  <c r="DH173" i="40"/>
  <c r="DH233" i="40"/>
  <c r="DH237" i="40"/>
  <c r="DH273" i="40"/>
  <c r="DH581" i="40"/>
  <c r="DH733" i="40"/>
  <c r="DH761" i="40"/>
  <c r="DH801" i="40"/>
  <c r="DH817" i="40"/>
  <c r="DH829" i="40"/>
  <c r="DH869" i="40"/>
  <c r="DH1021" i="40"/>
  <c r="DH28" i="40"/>
  <c r="DH100" i="40"/>
  <c r="DH176" i="40"/>
  <c r="DH232" i="40"/>
  <c r="DH272" i="40"/>
  <c r="DH580" i="40"/>
  <c r="DH680" i="40"/>
  <c r="DH744" i="40"/>
  <c r="DH760" i="40"/>
  <c r="DH800" i="40"/>
  <c r="DH816" i="40"/>
  <c r="DH892" i="40"/>
  <c r="DH896" i="40"/>
  <c r="DH912" i="40"/>
  <c r="DH960" i="40"/>
  <c r="DH99" i="40"/>
  <c r="DH175" i="40"/>
  <c r="DH199" i="40"/>
  <c r="DH291" i="40"/>
  <c r="DH447" i="40"/>
  <c r="DH519" i="40"/>
  <c r="DH555" i="40"/>
  <c r="DH579" i="40"/>
  <c r="DH627" i="40"/>
  <c r="DH743" i="40"/>
  <c r="DH759" i="40"/>
  <c r="DH831" i="40"/>
  <c r="DH863" i="40"/>
  <c r="DH911" i="40"/>
  <c r="DH959" i="40"/>
  <c r="DH975" i="40"/>
  <c r="DH1019" i="40"/>
  <c r="DH1137" i="40"/>
  <c r="DH1201" i="40"/>
  <c r="DH1461" i="40"/>
  <c r="DH1148" i="40"/>
  <c r="DH1164" i="40"/>
  <c r="DH1200" i="40"/>
  <c r="DH1344" i="40"/>
  <c r="DH1396" i="40"/>
  <c r="DH1412" i="40"/>
  <c r="DH1095" i="40"/>
  <c r="DH1167" i="40"/>
  <c r="DH1199" i="40"/>
  <c r="DH1219" i="40"/>
  <c r="DH1279" i="40"/>
  <c r="DH1295" i="40"/>
  <c r="DH1343" i="40"/>
  <c r="DH1395" i="40"/>
  <c r="DH1134" i="40"/>
  <c r="DH1222" i="40"/>
  <c r="DH1278" i="40"/>
  <c r="DH1394" i="40"/>
  <c r="DH1482" i="40"/>
  <c r="DH1490" i="40"/>
  <c r="I5" i="13"/>
  <c r="N43" i="2"/>
  <c r="O43" i="2" s="1"/>
  <c r="Q51" i="2" s="1"/>
  <c r="H113" i="3"/>
  <c r="I113" i="3" s="1"/>
  <c r="M113" i="3" s="1"/>
  <c r="R50" i="2"/>
  <c r="O42" i="2"/>
  <c r="Q50" i="2" s="1"/>
  <c r="N22" i="13"/>
  <c r="Q22" i="13" s="1"/>
  <c r="R22" i="13"/>
  <c r="N40" i="2"/>
  <c r="O40" i="2" s="1"/>
  <c r="Q48" i="2" s="1"/>
  <c r="R48" i="2"/>
  <c r="N28" i="13"/>
  <c r="Q28" i="13" s="1"/>
  <c r="R28" i="13"/>
  <c r="R31" i="13"/>
  <c r="N31" i="13"/>
  <c r="Q31" i="13" s="1"/>
  <c r="R6" i="13"/>
  <c r="Q6" i="13"/>
  <c r="N19" i="13"/>
  <c r="Q19" i="13" s="1"/>
  <c r="R19" i="13"/>
  <c r="R36" i="13"/>
  <c r="N36" i="13"/>
  <c r="Q36" i="13" s="1"/>
  <c r="H103" i="3"/>
  <c r="I103" i="3" s="1"/>
  <c r="M103" i="3" s="1"/>
  <c r="N103" i="3"/>
  <c r="N26" i="13"/>
  <c r="Q26" i="13" s="1"/>
  <c r="R26" i="13"/>
  <c r="N7" i="13"/>
  <c r="Q7" i="13" s="1"/>
  <c r="R7" i="13"/>
  <c r="N101" i="3"/>
  <c r="H101" i="3"/>
  <c r="I101" i="3" s="1"/>
  <c r="M101" i="3" s="1"/>
  <c r="N110" i="3"/>
  <c r="H110" i="3"/>
  <c r="I110" i="3" s="1"/>
  <c r="M110" i="3" s="1"/>
  <c r="N27" i="13"/>
  <c r="Q27" i="13" s="1"/>
  <c r="R27" i="13"/>
  <c r="R29" i="13"/>
  <c r="N29" i="13"/>
  <c r="Q29" i="13" s="1"/>
  <c r="H106" i="3"/>
  <c r="I106" i="3" s="1"/>
  <c r="M106" i="3" s="1"/>
  <c r="N106" i="3"/>
  <c r="N114" i="3"/>
  <c r="H114" i="3"/>
  <c r="I114" i="3" s="1"/>
  <c r="M114" i="3" s="1"/>
  <c r="H100" i="3"/>
  <c r="I100" i="3" s="1"/>
  <c r="M100" i="3" s="1"/>
  <c r="N100" i="3"/>
  <c r="N35" i="13"/>
  <c r="Q35" i="13" s="1"/>
  <c r="R35" i="13"/>
  <c r="N18" i="13"/>
  <c r="Q18" i="13" s="1"/>
  <c r="R18" i="13"/>
  <c r="N24" i="13"/>
  <c r="Q24" i="13" s="1"/>
  <c r="R24" i="13"/>
  <c r="R30" i="13"/>
  <c r="N30" i="13"/>
  <c r="Q30" i="13" s="1"/>
  <c r="M16" i="13"/>
  <c r="H16" i="13"/>
  <c r="J16" i="13" s="1"/>
  <c r="N32" i="13"/>
  <c r="Q32" i="13" s="1"/>
  <c r="R32" i="13"/>
  <c r="N34" i="13"/>
  <c r="Q34" i="13" s="1"/>
  <c r="R34" i="13"/>
  <c r="N20" i="13"/>
  <c r="Q20" i="13" s="1"/>
  <c r="R20" i="13"/>
  <c r="N21" i="13"/>
  <c r="Q21" i="13" s="1"/>
  <c r="R21" i="13"/>
  <c r="H107" i="3"/>
  <c r="I107" i="3" s="1"/>
  <c r="M107" i="3" s="1"/>
  <c r="N107" i="3"/>
  <c r="H108" i="3"/>
  <c r="I108" i="3" s="1"/>
  <c r="M108" i="3" s="1"/>
  <c r="N108" i="3"/>
  <c r="N99" i="3"/>
  <c r="H99" i="3"/>
  <c r="I99" i="3" s="1"/>
  <c r="M99" i="3" s="1"/>
  <c r="H104" i="3"/>
  <c r="I104" i="3" s="1"/>
  <c r="M104" i="3" s="1"/>
  <c r="N104" i="3"/>
  <c r="N44" i="2"/>
  <c r="O44" i="2" s="1"/>
  <c r="Q52" i="2" s="1"/>
  <c r="R52" i="2"/>
  <c r="N97" i="3"/>
  <c r="H97" i="3"/>
  <c r="I97" i="3" s="1"/>
  <c r="M97" i="3" s="1"/>
  <c r="R8" i="13"/>
  <c r="N8" i="13"/>
  <c r="Q8" i="13" s="1"/>
  <c r="H115" i="3"/>
  <c r="I115" i="3" s="1"/>
  <c r="M115" i="3" s="1"/>
  <c r="N115" i="3"/>
  <c r="H105" i="3"/>
  <c r="I105" i="3" s="1"/>
  <c r="M105" i="3" s="1"/>
  <c r="N105" i="3"/>
  <c r="R10" i="13"/>
  <c r="N10" i="13"/>
  <c r="Q10" i="13" s="1"/>
  <c r="N23" i="13"/>
  <c r="Q23" i="13" s="1"/>
  <c r="R23" i="13"/>
  <c r="N25" i="13"/>
  <c r="Q25" i="13" s="1"/>
  <c r="R25" i="13"/>
  <c r="N9" i="13"/>
  <c r="Q9" i="13" s="1"/>
  <c r="R9" i="13"/>
  <c r="M71" i="3"/>
  <c r="G96" i="3"/>
  <c r="N71" i="3"/>
  <c r="N98" i="3"/>
  <c r="H98" i="3"/>
  <c r="I98" i="3" s="1"/>
  <c r="M98" i="3" s="1"/>
  <c r="N116" i="3"/>
  <c r="H116" i="3"/>
  <c r="I116" i="3" s="1"/>
  <c r="M116" i="3" s="1"/>
  <c r="R49" i="2"/>
  <c r="N41" i="2"/>
  <c r="O41" i="2" s="1"/>
  <c r="Q49" i="2" s="1"/>
  <c r="N102" i="3"/>
  <c r="H102" i="3"/>
  <c r="I102" i="3" s="1"/>
  <c r="M102" i="3" s="1"/>
  <c r="H112" i="3"/>
  <c r="I112" i="3" s="1"/>
  <c r="M112" i="3" s="1"/>
  <c r="N112" i="3"/>
  <c r="N111" i="3"/>
  <c r="H111" i="3"/>
  <c r="I111" i="3" s="1"/>
  <c r="M111" i="3" s="1"/>
  <c r="R17" i="13"/>
  <c r="N17" i="13"/>
  <c r="Q17" i="13" s="1"/>
  <c r="H109" i="3"/>
  <c r="I109" i="3" s="1"/>
  <c r="M109" i="3" s="1"/>
  <c r="N109" i="3"/>
  <c r="H5" i="13"/>
  <c r="M5" i="13"/>
  <c r="M39" i="2"/>
  <c r="DP2" i="46" l="1"/>
  <c r="DR2" i="46" s="1"/>
  <c r="DP1054" i="46"/>
  <c r="DP909" i="46"/>
  <c r="DP970" i="46"/>
  <c r="DR970" i="46" s="1"/>
  <c r="DP858" i="46"/>
  <c r="DP1434" i="46"/>
  <c r="DR1434" i="46" s="1"/>
  <c r="DP480" i="46"/>
  <c r="DR480" i="46" s="1"/>
  <c r="DP312" i="46"/>
  <c r="DR312" i="46" s="1"/>
  <c r="DP247" i="46"/>
  <c r="DP1504" i="46"/>
  <c r="DP1528" i="46"/>
  <c r="DP873" i="46"/>
  <c r="DP892" i="46"/>
  <c r="DP908" i="46"/>
  <c r="DP49" i="46"/>
  <c r="DR49" i="46" s="1"/>
  <c r="DP1525" i="46"/>
  <c r="DR1525" i="46" s="1"/>
  <c r="DP1294" i="46"/>
  <c r="DR1294" i="46" s="1"/>
  <c r="DP1418" i="46"/>
  <c r="DP1118" i="46"/>
  <c r="DP1246" i="46"/>
  <c r="DP239" i="46"/>
  <c r="DP1230" i="46"/>
  <c r="DR1230" i="46" s="1"/>
  <c r="DP746" i="46"/>
  <c r="DR746" i="46" s="1"/>
  <c r="DP510" i="46"/>
  <c r="DR510" i="46" s="1"/>
  <c r="DP170" i="46"/>
  <c r="DP245" i="46"/>
  <c r="DP1517" i="46"/>
  <c r="DP50" i="46"/>
  <c r="DR50" i="46" s="1"/>
  <c r="DP1566" i="46"/>
  <c r="DP1557" i="46"/>
  <c r="DP1232" i="46"/>
  <c r="DR1232" i="46" s="1"/>
  <c r="DP1346" i="46"/>
  <c r="DR1346" i="46" s="1"/>
  <c r="DP1384" i="46"/>
  <c r="DR1384" i="46" s="1"/>
  <c r="DP1266" i="46"/>
  <c r="DP146" i="46"/>
  <c r="DP1550" i="46"/>
  <c r="DP1575" i="46"/>
  <c r="DP1465" i="46"/>
  <c r="DP1433" i="46"/>
  <c r="DP1530" i="46"/>
  <c r="DR1530" i="46" s="1"/>
  <c r="DP1376" i="46"/>
  <c r="DP1285" i="46"/>
  <c r="DP1275" i="46"/>
  <c r="DP1174" i="46"/>
  <c r="DP1567" i="46"/>
  <c r="DR1567" i="46" s="1"/>
  <c r="DP1409" i="46"/>
  <c r="DP1445" i="46"/>
  <c r="DR1445" i="46" s="1"/>
  <c r="DP1295" i="46"/>
  <c r="DR1295" i="46" s="1"/>
  <c r="DP1319" i="46"/>
  <c r="DP1387" i="46"/>
  <c r="DP1526" i="46"/>
  <c r="DR1526" i="46" s="1"/>
  <c r="DP1559" i="46"/>
  <c r="DR1559" i="46" s="1"/>
  <c r="DP1113" i="46"/>
  <c r="DP1252" i="46"/>
  <c r="DR1252" i="46" s="1"/>
  <c r="DP1226" i="46"/>
  <c r="DR1226" i="46" s="1"/>
  <c r="DP1205" i="46"/>
  <c r="DR1205" i="46" s="1"/>
  <c r="DP1379" i="46"/>
  <c r="DP1307" i="46"/>
  <c r="DP1222" i="46"/>
  <c r="DP1221" i="46"/>
  <c r="DP1510" i="46"/>
  <c r="DP1497" i="46"/>
  <c r="DR1497" i="46" s="1"/>
  <c r="DP1509" i="46"/>
  <c r="DR1509" i="46" s="1"/>
  <c r="DP1419" i="46"/>
  <c r="DR1419" i="46" s="1"/>
  <c r="DP1268" i="46"/>
  <c r="DP1386" i="46"/>
  <c r="DP19" i="46"/>
  <c r="DP1524" i="46"/>
  <c r="DP1541" i="46"/>
  <c r="DP1383" i="46"/>
  <c r="DR1383" i="46" s="1"/>
  <c r="DP1565" i="46"/>
  <c r="DR1565" i="46" s="1"/>
  <c r="DP1204" i="46"/>
  <c r="DR1204" i="46" s="1"/>
  <c r="DP1296" i="46"/>
  <c r="DP1284" i="46"/>
  <c r="DP1347" i="46"/>
  <c r="DP1251" i="46"/>
  <c r="DR1251" i="46" s="1"/>
  <c r="DP1356" i="46"/>
  <c r="DP1326" i="46"/>
  <c r="DR1326" i="46" s="1"/>
  <c r="DP1518" i="46"/>
  <c r="DR1518" i="46" s="1"/>
  <c r="DP1533" i="46"/>
  <c r="DR1533" i="46" s="1"/>
  <c r="DP1352" i="46"/>
  <c r="DP1411" i="46"/>
  <c r="DR1411" i="46" s="1"/>
  <c r="DP1260" i="46"/>
  <c r="DP1336" i="46"/>
  <c r="DP1229" i="46"/>
  <c r="DR1229" i="46" s="1"/>
  <c r="DP1165" i="46"/>
  <c r="DR1165" i="46" s="1"/>
  <c r="DP1216" i="46"/>
  <c r="DR1216" i="46" s="1"/>
  <c r="DP1345" i="46"/>
  <c r="DR1345" i="46" s="1"/>
  <c r="DP1144" i="46"/>
  <c r="DP1020" i="46"/>
  <c r="DP915" i="46"/>
  <c r="DP1011" i="46"/>
  <c r="DP953" i="46"/>
  <c r="DR953" i="46" s="1"/>
  <c r="DP852" i="46"/>
  <c r="DR852" i="46" s="1"/>
  <c r="DP551" i="46"/>
  <c r="DR551" i="46" s="1"/>
  <c r="DP656" i="46"/>
  <c r="DR656" i="46" s="1"/>
  <c r="DP1259" i="46"/>
  <c r="DP1107" i="46"/>
  <c r="DP1026" i="46"/>
  <c r="DP1064" i="46"/>
  <c r="DR1064" i="46" s="1"/>
  <c r="DP1024" i="46"/>
  <c r="DR1024" i="46" s="1"/>
  <c r="DP903" i="46"/>
  <c r="DR903" i="46" s="1"/>
  <c r="DP853" i="46"/>
  <c r="DR853" i="46" s="1"/>
  <c r="DP821" i="46"/>
  <c r="DR821" i="46" s="1"/>
  <c r="DP683" i="46"/>
  <c r="DP1237" i="46"/>
  <c r="DR1237" i="46" s="1"/>
  <c r="DP1125" i="46"/>
  <c r="DP940" i="46"/>
  <c r="DP969" i="46"/>
  <c r="DR969" i="46" s="1"/>
  <c r="DP950" i="46"/>
  <c r="DR950" i="46" s="1"/>
  <c r="DP733" i="46"/>
  <c r="DR733" i="46" s="1"/>
  <c r="DP868" i="46"/>
  <c r="DR868" i="46" s="1"/>
  <c r="DP657" i="46"/>
  <c r="DP1084" i="46"/>
  <c r="DP1137" i="46"/>
  <c r="DP1131" i="46"/>
  <c r="DR1131" i="46" s="1"/>
  <c r="DP1015" i="46"/>
  <c r="DR1015" i="46" s="1"/>
  <c r="DP1109" i="46"/>
  <c r="DR1109" i="46" s="1"/>
  <c r="DP951" i="46"/>
  <c r="DR951" i="46" s="1"/>
  <c r="DP916" i="46"/>
  <c r="DR916" i="46" s="1"/>
  <c r="DP773" i="46"/>
  <c r="DR773" i="46" s="1"/>
  <c r="DP734" i="46"/>
  <c r="DP1220" i="46"/>
  <c r="DP919" i="46"/>
  <c r="DR919" i="46" s="1"/>
  <c r="DP673" i="46"/>
  <c r="DR673" i="46" s="1"/>
  <c r="DP907" i="46"/>
  <c r="DR907" i="46" s="1"/>
  <c r="DP771" i="46"/>
  <c r="DR771" i="46" s="1"/>
  <c r="DP606" i="46"/>
  <c r="DR606" i="46" s="1"/>
  <c r="DP1028" i="46"/>
  <c r="DP923" i="46"/>
  <c r="DP883" i="46"/>
  <c r="DR883" i="46" s="1"/>
  <c r="DP979" i="46"/>
  <c r="DP699" i="46"/>
  <c r="DP820" i="46"/>
  <c r="DR820" i="46" s="1"/>
  <c r="DP772" i="46"/>
  <c r="DR772" i="46" s="1"/>
  <c r="DP689" i="46"/>
  <c r="DR689" i="46" s="1"/>
  <c r="DP671" i="46"/>
  <c r="DR671" i="46" s="1"/>
  <c r="DP634" i="46"/>
  <c r="DR634" i="46" s="1"/>
  <c r="DP700" i="46"/>
  <c r="DP1092" i="46"/>
  <c r="DP1069" i="46"/>
  <c r="DR1069" i="46" s="1"/>
  <c r="DP548" i="46"/>
  <c r="DR548" i="46" s="1"/>
  <c r="DP603" i="46"/>
  <c r="DR603" i="46" s="1"/>
  <c r="DP471" i="46"/>
  <c r="DR471" i="46" s="1"/>
  <c r="DP315" i="46"/>
  <c r="DR315" i="46" s="1"/>
  <c r="DP524" i="46"/>
  <c r="DP351" i="46"/>
  <c r="DP283" i="46"/>
  <c r="DR283" i="46" s="1"/>
  <c r="DP582" i="46"/>
  <c r="DP543" i="46"/>
  <c r="DR543" i="46" s="1"/>
  <c r="DP508" i="46"/>
  <c r="DR508" i="46" s="1"/>
  <c r="DP452" i="46"/>
  <c r="DR452" i="46" s="1"/>
  <c r="DP383" i="46"/>
  <c r="DR383" i="46" s="1"/>
  <c r="DP301" i="46"/>
  <c r="DP343" i="46"/>
  <c r="DP1072" i="46"/>
  <c r="DR1072" i="46" s="1"/>
  <c r="DP653" i="46"/>
  <c r="DP491" i="46"/>
  <c r="DR491" i="46" s="1"/>
  <c r="DP438" i="46"/>
  <c r="DR438" i="46" s="1"/>
  <c r="DP337" i="46"/>
  <c r="DR337" i="46" s="1"/>
  <c r="DP339" i="46"/>
  <c r="DR339" i="46" s="1"/>
  <c r="DP967" i="46"/>
  <c r="DP483" i="46"/>
  <c r="DP555" i="46"/>
  <c r="DP341" i="46"/>
  <c r="DP911" i="46"/>
  <c r="DR911" i="46" s="1"/>
  <c r="DP541" i="46"/>
  <c r="DP407" i="46"/>
  <c r="DR407" i="46" s="1"/>
  <c r="DP635" i="46"/>
  <c r="DP436" i="46"/>
  <c r="DP287" i="46"/>
  <c r="DP271" i="46"/>
  <c r="DP775" i="46"/>
  <c r="DP716" i="46"/>
  <c r="DR716" i="46" s="1"/>
  <c r="DP577" i="46"/>
  <c r="DR577" i="46" s="1"/>
  <c r="DP609" i="46"/>
  <c r="DR609" i="46" s="1"/>
  <c r="DP507" i="46"/>
  <c r="DP532" i="46"/>
  <c r="DP435" i="46"/>
  <c r="DP1255" i="46"/>
  <c r="DP910" i="46"/>
  <c r="DP600" i="46"/>
  <c r="DR600" i="46" s="1"/>
  <c r="DP539" i="46"/>
  <c r="DR539" i="46" s="1"/>
  <c r="DP467" i="46"/>
  <c r="DR467" i="46" s="1"/>
  <c r="DP447" i="46"/>
  <c r="DP404" i="46"/>
  <c r="DP345" i="46"/>
  <c r="DP329" i="46"/>
  <c r="DP299" i="46"/>
  <c r="DP209" i="46"/>
  <c r="DR209" i="46" s="1"/>
  <c r="DP134" i="46"/>
  <c r="DP135" i="46"/>
  <c r="DR135" i="46" s="1"/>
  <c r="DP123" i="46"/>
  <c r="DP3" i="46"/>
  <c r="DP136" i="46"/>
  <c r="DP258" i="46"/>
  <c r="DP168" i="46"/>
  <c r="DP191" i="46"/>
  <c r="DP93" i="46"/>
  <c r="DR93" i="46" s="1"/>
  <c r="DP67" i="46"/>
  <c r="DR67" i="46" s="1"/>
  <c r="DP20" i="46"/>
  <c r="DR20" i="46" s="1"/>
  <c r="DP173" i="46"/>
  <c r="DR173" i="46" s="1"/>
  <c r="DP204" i="46"/>
  <c r="DP143" i="46"/>
  <c r="DP240" i="46"/>
  <c r="DR240" i="46" s="1"/>
  <c r="DP234" i="46"/>
  <c r="DR234" i="46" s="1"/>
  <c r="DP92" i="46"/>
  <c r="DR92" i="46" s="1"/>
  <c r="DP228" i="46"/>
  <c r="DR228" i="46" s="1"/>
  <c r="DP117" i="46"/>
  <c r="DP88" i="46"/>
  <c r="DR88" i="46" s="1"/>
  <c r="DP87" i="46"/>
  <c r="DP913" i="46"/>
  <c r="DR913" i="46" s="1"/>
  <c r="DP1412" i="46"/>
  <c r="DP954" i="46"/>
  <c r="DR954" i="46" s="1"/>
  <c r="DP1040" i="46"/>
  <c r="DR1040" i="46" s="1"/>
  <c r="DP968" i="46"/>
  <c r="DR968" i="46" s="1"/>
  <c r="DP297" i="46"/>
  <c r="DP1017" i="46"/>
  <c r="DP1515" i="46"/>
  <c r="DP1033" i="46"/>
  <c r="DP999" i="46"/>
  <c r="DR999" i="46" s="1"/>
  <c r="DP1014" i="46"/>
  <c r="DR1014" i="46" s="1"/>
  <c r="DP293" i="46"/>
  <c r="DR293" i="46" s="1"/>
  <c r="DP978" i="46"/>
  <c r="DR978" i="46" s="1"/>
  <c r="DP1258" i="46"/>
  <c r="DP1194" i="46"/>
  <c r="DP408" i="46"/>
  <c r="DP1464" i="46"/>
  <c r="DP538" i="46"/>
  <c r="DP1195" i="46"/>
  <c r="DR1195" i="46" s="1"/>
  <c r="DP1029" i="46"/>
  <c r="DR1029" i="46" s="1"/>
  <c r="DP382" i="46"/>
  <c r="DR382" i="46" s="1"/>
  <c r="DP310" i="46"/>
  <c r="DP952" i="46"/>
  <c r="DP698" i="46"/>
  <c r="DR698" i="46" s="1"/>
  <c r="DP985" i="46"/>
  <c r="DP690" i="46"/>
  <c r="DP1062" i="46"/>
  <c r="DR1062" i="46" s="1"/>
  <c r="DP1141" i="46"/>
  <c r="DP442" i="46"/>
  <c r="DR442" i="46" s="1"/>
  <c r="DP405" i="46"/>
  <c r="DR405" i="46" s="1"/>
  <c r="DP1202" i="46"/>
  <c r="DR1202" i="46" s="1"/>
  <c r="DP545" i="46"/>
  <c r="DP697" i="46"/>
  <c r="DP91" i="46"/>
  <c r="DP840" i="46"/>
  <c r="DR840" i="46" s="1"/>
  <c r="DP490" i="46"/>
  <c r="DR490" i="46" s="1"/>
  <c r="DP384" i="46"/>
  <c r="DR384" i="46" s="1"/>
  <c r="DP1496" i="46"/>
  <c r="DP464" i="46"/>
  <c r="DR464" i="46" s="1"/>
  <c r="DP1372" i="46"/>
  <c r="DP506" i="46"/>
  <c r="DP1002" i="46"/>
  <c r="DP601" i="46"/>
  <c r="DR601" i="46" s="1"/>
  <c r="DP1001" i="46"/>
  <c r="DR1001" i="46" s="1"/>
  <c r="DP854" i="46"/>
  <c r="DR854" i="46" s="1"/>
  <c r="DP1224" i="46"/>
  <c r="DP366" i="46"/>
  <c r="DP260" i="46"/>
  <c r="DP1335" i="46"/>
  <c r="DP727" i="46"/>
  <c r="DP227" i="46"/>
  <c r="DR227" i="46" s="1"/>
  <c r="DP1564" i="46"/>
  <c r="DR1564" i="46" s="1"/>
  <c r="DP682" i="46"/>
  <c r="DR682" i="46" s="1"/>
  <c r="DP982" i="46"/>
  <c r="DP503" i="46"/>
  <c r="DR503" i="46" s="1"/>
  <c r="DP632" i="46"/>
  <c r="DP261" i="46"/>
  <c r="DP406" i="46"/>
  <c r="DP945" i="46"/>
  <c r="DR945" i="46" s="1"/>
  <c r="DP989" i="46"/>
  <c r="DR989" i="46" s="1"/>
  <c r="DP1380" i="46"/>
  <c r="DR1380" i="46" s="1"/>
  <c r="DP47" i="46"/>
  <c r="DR47" i="46" s="1"/>
  <c r="DP1030" i="46"/>
  <c r="DP914" i="46"/>
  <c r="DR914" i="46" s="1"/>
  <c r="DP1094" i="46"/>
  <c r="DR1094" i="46" s="1"/>
  <c r="DP489" i="46"/>
  <c r="DR489" i="46" s="1"/>
  <c r="DP421" i="46"/>
  <c r="DR421" i="46" s="1"/>
  <c r="DP862" i="46"/>
  <c r="DR862" i="46" s="1"/>
  <c r="DP31" i="46"/>
  <c r="DR31" i="46" s="1"/>
  <c r="DP1540" i="46"/>
  <c r="DP1577" i="46"/>
  <c r="DR1577" i="46" s="1"/>
  <c r="DP1126" i="46"/>
  <c r="DP485" i="46"/>
  <c r="DP986" i="46"/>
  <c r="DP1568" i="46"/>
  <c r="DR1568" i="46" s="1"/>
  <c r="DP1444" i="46"/>
  <c r="DR1444" i="46" s="1"/>
  <c r="DP1225" i="46"/>
  <c r="DR1225" i="46" s="1"/>
  <c r="DP1542" i="46"/>
  <c r="DR1542" i="46" s="1"/>
  <c r="DP1003" i="46"/>
  <c r="DR1003" i="46" s="1"/>
  <c r="DP564" i="46"/>
  <c r="DR564" i="46" s="1"/>
  <c r="DP365" i="46"/>
  <c r="DP420" i="46"/>
  <c r="DR420" i="46" s="1"/>
  <c r="DP1539" i="46"/>
  <c r="DR1539" i="46" s="1"/>
  <c r="DP812" i="46"/>
  <c r="DR812" i="46" s="1"/>
  <c r="DP1561" i="46"/>
  <c r="DR1561" i="46" s="1"/>
  <c r="DP340" i="46"/>
  <c r="DP1560" i="46"/>
  <c r="DP845" i="46"/>
  <c r="DR845" i="46" s="1"/>
  <c r="DP1527" i="46"/>
  <c r="DP409" i="46"/>
  <c r="DR409" i="46" s="1"/>
  <c r="DP1556" i="46"/>
  <c r="DR1556" i="46" s="1"/>
  <c r="DP65" i="46"/>
  <c r="DR65" i="46" s="1"/>
  <c r="DP229" i="46"/>
  <c r="DR229" i="46" s="1"/>
  <c r="DP636" i="46"/>
  <c r="DR636" i="46" s="1"/>
  <c r="DP1305" i="46"/>
  <c r="DR1305" i="46" s="1"/>
  <c r="DP900" i="46"/>
  <c r="DP131" i="46"/>
  <c r="DP1101" i="46"/>
  <c r="DR1101" i="46" s="1"/>
  <c r="DP374" i="46"/>
  <c r="DR374" i="46" s="1"/>
  <c r="DP505" i="46"/>
  <c r="DR505" i="46" s="1"/>
  <c r="DP493" i="46"/>
  <c r="DR493" i="46" s="1"/>
  <c r="DP842" i="46"/>
  <c r="DR842" i="46" s="1"/>
  <c r="DP437" i="46"/>
  <c r="DR437" i="46" s="1"/>
  <c r="DP1351" i="46"/>
  <c r="DR1351" i="46" s="1"/>
  <c r="DP482" i="46"/>
  <c r="DR482" i="46" s="1"/>
  <c r="DP302" i="46"/>
  <c r="DP1267" i="46"/>
  <c r="DR1267" i="46" s="1"/>
  <c r="DP857" i="46"/>
  <c r="DP1027" i="46"/>
  <c r="DR1027" i="46" s="1"/>
  <c r="DP381" i="46"/>
  <c r="DP1179" i="46"/>
  <c r="DR1179" i="46" s="1"/>
  <c r="DP336" i="46"/>
  <c r="DR336" i="46" s="1"/>
  <c r="DP960" i="46"/>
  <c r="DP633" i="46"/>
  <c r="DR633" i="46" s="1"/>
  <c r="DP1410" i="46"/>
  <c r="DR1410" i="46" s="1"/>
  <c r="DP461" i="46"/>
  <c r="DR461" i="46" s="1"/>
  <c r="DP834" i="46"/>
  <c r="DR834" i="46" s="1"/>
  <c r="DP64" i="46"/>
  <c r="DR64" i="46" s="1"/>
  <c r="DP977" i="46"/>
  <c r="DR977" i="46" s="1"/>
  <c r="DP181" i="46"/>
  <c r="DR181" i="46" s="1"/>
  <c r="DP1508" i="46"/>
  <c r="DP917" i="46"/>
  <c r="DR917" i="46" s="1"/>
  <c r="DP124" i="46"/>
  <c r="DR124" i="46" s="1"/>
  <c r="DP1388" i="46"/>
  <c r="DR1388" i="46" s="1"/>
  <c r="DP1191" i="46"/>
  <c r="DR1191" i="46" s="1"/>
  <c r="DP1215" i="46"/>
  <c r="DP1025" i="46"/>
  <c r="DR1025" i="46" s="1"/>
  <c r="DP941" i="46"/>
  <c r="DR941" i="46" s="1"/>
  <c r="DP243" i="46"/>
  <c r="DR243" i="46" s="1"/>
  <c r="DP605" i="46"/>
  <c r="DR605" i="46" s="1"/>
  <c r="DP997" i="46"/>
  <c r="DR997" i="46" s="1"/>
  <c r="DP1274" i="46"/>
  <c r="DR1274" i="46" s="1"/>
  <c r="DP1114" i="46"/>
  <c r="DR1114" i="46" s="1"/>
  <c r="DP658" i="46"/>
  <c r="DR658" i="46" s="1"/>
  <c r="DP624" i="46"/>
  <c r="DR624" i="46" s="1"/>
  <c r="DP785" i="46"/>
  <c r="DP1108" i="46"/>
  <c r="DR1108" i="46" s="1"/>
  <c r="DP1348" i="46"/>
  <c r="DR1348" i="46" s="1"/>
  <c r="DP531" i="46"/>
  <c r="DR531" i="46" s="1"/>
  <c r="DP629" i="46"/>
  <c r="DR629" i="46" s="1"/>
  <c r="DP1397" i="46"/>
  <c r="DR1397" i="46" s="1"/>
  <c r="DP332" i="46"/>
  <c r="DR332" i="46" s="1"/>
  <c r="DP70" i="46"/>
  <c r="DR70" i="46" s="1"/>
  <c r="DP1484" i="46"/>
  <c r="DR1484" i="46" s="1"/>
  <c r="DP912" i="46"/>
  <c r="DR912" i="46" s="1"/>
  <c r="DP965" i="46"/>
  <c r="DR965" i="46" s="1"/>
  <c r="DP884" i="46"/>
  <c r="DR884" i="46" s="1"/>
  <c r="DP1290" i="46"/>
  <c r="DR1290" i="46" s="1"/>
  <c r="DP1124" i="46"/>
  <c r="DR1124" i="46" s="1"/>
  <c r="DP576" i="46"/>
  <c r="DR576" i="46" s="1"/>
  <c r="DP747" i="46"/>
  <c r="DR747" i="46" s="1"/>
  <c r="DP1297" i="46"/>
  <c r="DR1297" i="46" s="1"/>
  <c r="DP1236" i="46"/>
  <c r="DR1236" i="46" s="1"/>
  <c r="DP1133" i="46"/>
  <c r="DR1133" i="46" s="1"/>
  <c r="DP276" i="46"/>
  <c r="DR276" i="46" s="1"/>
  <c r="DP1100" i="46"/>
  <c r="DR1100" i="46" s="1"/>
  <c r="DP610" i="46"/>
  <c r="DR610" i="46" s="1"/>
  <c r="DP193" i="46"/>
  <c r="DR193" i="46" s="1"/>
  <c r="DP1329" i="46"/>
  <c r="DR1329" i="46" s="1"/>
  <c r="DP230" i="46"/>
  <c r="DR230" i="46" s="1"/>
  <c r="DP637" i="46"/>
  <c r="DR637" i="46" s="1"/>
  <c r="DP161" i="46"/>
  <c r="DR161" i="46" s="1"/>
  <c r="DP1385" i="46"/>
  <c r="DR1385" i="46" s="1"/>
  <c r="DP1146" i="46"/>
  <c r="DR1146" i="46" s="1"/>
  <c r="DP107" i="46"/>
  <c r="DR107" i="46" s="1"/>
  <c r="DP106" i="46"/>
  <c r="DR106" i="46" s="1"/>
  <c r="DP198" i="46"/>
  <c r="DR198" i="46" s="1"/>
  <c r="DP542" i="46"/>
  <c r="DR542" i="46" s="1"/>
  <c r="DP1265" i="46"/>
  <c r="DR1265" i="46" s="1"/>
  <c r="DP1122" i="46"/>
  <c r="DR1122" i="46" s="1"/>
  <c r="DP448" i="46"/>
  <c r="DR448" i="46" s="1"/>
  <c r="DP813" i="46"/>
  <c r="DR813" i="46" s="1"/>
  <c r="DR699" i="46"/>
  <c r="DR555" i="46"/>
  <c r="DR960" i="46"/>
  <c r="DR1372" i="46"/>
  <c r="DR873" i="46"/>
  <c r="DR1347" i="46"/>
  <c r="DR1336" i="46"/>
  <c r="DR900" i="46"/>
  <c r="DR485" i="46"/>
  <c r="DR191" i="46"/>
  <c r="DR134" i="46"/>
  <c r="DR239" i="46"/>
  <c r="DR1017" i="46"/>
  <c r="DR204" i="46"/>
  <c r="DR915" i="46"/>
  <c r="DR1084" i="46"/>
  <c r="DR697" i="46"/>
  <c r="DR909" i="46"/>
  <c r="DR1528" i="46"/>
  <c r="DR1386" i="46"/>
  <c r="DR1464" i="46"/>
  <c r="DR940" i="46"/>
  <c r="DR892" i="46"/>
  <c r="DR979" i="46"/>
  <c r="DR1307" i="46"/>
  <c r="DR170" i="46"/>
  <c r="DR1194" i="46"/>
  <c r="DR245" i="46"/>
  <c r="DR287" i="46"/>
  <c r="DR1285" i="46"/>
  <c r="DR310" i="46"/>
  <c r="DR341" i="46"/>
  <c r="DR302" i="46"/>
  <c r="DR1011" i="46"/>
  <c r="DR923" i="46"/>
  <c r="DR967" i="46"/>
  <c r="DR727" i="46"/>
  <c r="DR1387" i="46"/>
  <c r="DR1418" i="46"/>
  <c r="DR1515" i="46"/>
  <c r="DR1465" i="46"/>
  <c r="DR1224" i="46"/>
  <c r="DR146" i="46"/>
  <c r="DR952" i="46"/>
  <c r="DR117" i="46"/>
  <c r="DR131" i="46"/>
  <c r="DR260" i="46"/>
  <c r="DR1002" i="46"/>
  <c r="DR1352" i="46"/>
  <c r="DR91" i="46"/>
  <c r="DR19" i="46"/>
  <c r="DR247" i="46"/>
  <c r="DR345" i="46"/>
  <c r="DR366" i="46"/>
  <c r="DR261" i="46"/>
  <c r="DR683" i="46"/>
  <c r="DR1030" i="46"/>
  <c r="DR1220" i="46"/>
  <c r="DR1026" i="46"/>
  <c r="DR910" i="46"/>
  <c r="DR1409" i="46"/>
  <c r="DR1540" i="46"/>
  <c r="DR1508" i="46"/>
  <c r="DR1126" i="46"/>
  <c r="DR1379" i="46"/>
  <c r="DR908" i="46"/>
  <c r="DR408" i="46"/>
  <c r="DR1575" i="46"/>
  <c r="DR351" i="46"/>
  <c r="DR1144" i="46"/>
  <c r="DR1113" i="46"/>
  <c r="DR1557" i="46"/>
  <c r="DR1527" i="46"/>
  <c r="DR1496" i="46"/>
  <c r="DR123" i="46"/>
  <c r="DR271" i="46"/>
  <c r="DR87" i="46"/>
  <c r="DR365" i="46"/>
  <c r="DR381" i="46"/>
  <c r="DR406" i="46"/>
  <c r="DR297" i="46"/>
  <c r="DR524" i="46"/>
  <c r="DR858" i="46"/>
  <c r="DR635" i="46"/>
  <c r="DR1033" i="46"/>
  <c r="DR1107" i="46"/>
  <c r="DR986" i="46"/>
  <c r="DR1296" i="46"/>
  <c r="DR1433" i="46"/>
  <c r="DR1222" i="46"/>
  <c r="DR1517" i="46"/>
  <c r="DR1560" i="46"/>
  <c r="DR168" i="46"/>
  <c r="DR785" i="46"/>
  <c r="DR506" i="46"/>
  <c r="DR1125" i="46"/>
  <c r="DR3" i="46"/>
  <c r="DR343" i="46"/>
  <c r="DR545" i="46"/>
  <c r="DR329" i="46"/>
  <c r="DR299" i="46"/>
  <c r="DR582" i="46"/>
  <c r="DR541" i="46"/>
  <c r="DR1020" i="46"/>
  <c r="DR1092" i="46"/>
  <c r="DR1566" i="46"/>
  <c r="DR1246" i="46"/>
  <c r="DR1541" i="46"/>
  <c r="DR1215" i="46"/>
  <c r="DR1412" i="46"/>
  <c r="DR690" i="46"/>
  <c r="DR435" i="46"/>
  <c r="DR301" i="46"/>
  <c r="DR507" i="46"/>
  <c r="DR1284" i="46"/>
  <c r="DR404" i="46"/>
  <c r="DR447" i="46"/>
  <c r="DR136" i="46"/>
  <c r="DR340" i="46"/>
  <c r="DR532" i="46"/>
  <c r="DR436" i="46"/>
  <c r="DR982" i="46"/>
  <c r="DR1174" i="46"/>
  <c r="DR1054" i="46"/>
  <c r="DR1028" i="46"/>
  <c r="DR1356" i="46"/>
  <c r="DR1221" i="46"/>
  <c r="DR1524" i="46"/>
  <c r="DR1258" i="46"/>
  <c r="DR1259" i="46"/>
  <c r="DR1255" i="46"/>
  <c r="DR1504" i="46"/>
  <c r="DR483" i="46"/>
  <c r="DR857" i="46"/>
  <c r="DR1260" i="46"/>
  <c r="DR1118" i="46"/>
  <c r="DR632" i="46"/>
  <c r="DR1141" i="46"/>
  <c r="DR538" i="46"/>
  <c r="DR985" i="46"/>
  <c r="DR143" i="46"/>
  <c r="DR258" i="46"/>
  <c r="DR700" i="46"/>
  <c r="DR653" i="46"/>
  <c r="DR775" i="46"/>
  <c r="DR734" i="46"/>
  <c r="DR1137" i="46"/>
  <c r="DR657" i="46"/>
  <c r="DR1376" i="46"/>
  <c r="DR1268" i="46"/>
  <c r="DR1335" i="46"/>
  <c r="DR1550" i="46"/>
  <c r="DR1275" i="46"/>
  <c r="DR1266" i="46"/>
  <c r="DR1319" i="46"/>
  <c r="DR1510" i="46"/>
  <c r="DH2" i="40"/>
  <c r="DH58" i="40"/>
  <c r="DH74" i="40"/>
  <c r="DH98" i="40"/>
  <c r="DH102" i="40"/>
  <c r="DH118" i="40"/>
  <c r="DH130" i="40"/>
  <c r="DH134" i="40"/>
  <c r="DH142" i="40"/>
  <c r="DH146" i="40"/>
  <c r="DH158" i="40"/>
  <c r="DH174" i="40"/>
  <c r="DH186" i="40"/>
  <c r="DH194" i="40"/>
  <c r="DH250" i="40"/>
  <c r="DH266" i="40"/>
  <c r="DH282" i="40"/>
  <c r="DH298" i="40"/>
  <c r="DH306" i="40"/>
  <c r="DH310" i="40"/>
  <c r="DH326" i="40"/>
  <c r="DH342" i="40"/>
  <c r="DH398" i="40"/>
  <c r="DH410" i="40"/>
  <c r="DH414" i="40"/>
  <c r="DH438" i="40"/>
  <c r="DH442" i="40"/>
  <c r="DH450" i="40"/>
  <c r="DH474" i="40"/>
  <c r="DH518" i="40"/>
  <c r="DH526" i="40"/>
  <c r="DH534" i="40"/>
  <c r="DH550" i="40"/>
  <c r="DH554" i="40"/>
  <c r="DH562" i="40"/>
  <c r="DH578" i="40"/>
  <c r="DH594" i="40"/>
  <c r="DH638" i="40"/>
  <c r="DH642" i="40"/>
  <c r="DH658" i="40"/>
  <c r="DH662" i="40"/>
  <c r="DH674" i="40"/>
  <c r="DH690" i="40"/>
  <c r="DH698" i="40"/>
  <c r="DH718" i="40"/>
  <c r="DH722" i="40"/>
  <c r="DH750" i="40"/>
  <c r="DH766" i="40"/>
  <c r="DH786" i="40"/>
  <c r="DH818" i="40"/>
  <c r="DH846" i="40"/>
  <c r="DH850" i="40"/>
  <c r="DH886" i="40"/>
  <c r="DH898" i="40"/>
  <c r="DH910" i="40"/>
  <c r="DH930" i="40"/>
  <c r="DH934" i="40"/>
  <c r="DH938" i="40"/>
  <c r="DH946" i="40"/>
  <c r="DH974" i="40"/>
  <c r="DH982" i="40"/>
  <c r="DH990" i="40"/>
  <c r="DH994" i="40"/>
  <c r="DH998" i="40"/>
  <c r="DH1014" i="40"/>
  <c r="DH1034" i="40"/>
  <c r="DH1038" i="40"/>
  <c r="DH1054" i="40"/>
  <c r="DH57" i="40"/>
  <c r="DH73" i="40"/>
  <c r="DH77" i="40"/>
  <c r="DH97" i="40"/>
  <c r="DH101" i="40"/>
  <c r="DH117" i="40"/>
  <c r="DH129" i="40"/>
  <c r="DH133" i="40"/>
  <c r="DH145" i="40"/>
  <c r="DH181" i="40"/>
  <c r="DH209" i="40"/>
  <c r="DH221" i="40"/>
  <c r="DH249" i="40"/>
  <c r="DH261" i="40"/>
  <c r="DH281" i="40"/>
  <c r="DH297" i="40"/>
  <c r="DH317" i="40"/>
  <c r="DH329" i="40"/>
  <c r="DH337" i="40"/>
  <c r="DH357" i="40"/>
  <c r="DH365" i="40"/>
  <c r="DH369" i="40"/>
  <c r="DH377" i="40"/>
  <c r="DH413" i="40"/>
  <c r="DH441" i="40"/>
  <c r="DH449" i="40"/>
  <c r="DH473" i="40"/>
  <c r="DH489" i="40"/>
  <c r="DH493" i="40"/>
  <c r="DH529" i="40"/>
  <c r="DH537" i="40"/>
  <c r="DH549" i="40"/>
  <c r="DH577" i="40"/>
  <c r="DH585" i="40"/>
  <c r="DH589" i="40"/>
  <c r="DH593" i="40"/>
  <c r="DH629" i="40"/>
  <c r="DH645" i="40"/>
  <c r="DH649" i="40"/>
  <c r="DH665" i="40"/>
  <c r="DH669" i="40"/>
  <c r="DH673" i="40"/>
  <c r="DH681" i="40"/>
  <c r="DH685" i="40"/>
  <c r="DH697" i="40"/>
  <c r="DH717" i="40"/>
  <c r="DH721" i="40"/>
  <c r="DH737" i="40"/>
  <c r="DH741" i="40"/>
  <c r="DH749" i="40"/>
  <c r="DH753" i="40"/>
  <c r="DH765" i="40"/>
  <c r="DH781" i="40"/>
  <c r="DH805" i="40"/>
  <c r="DH845" i="40"/>
  <c r="DH849" i="40"/>
  <c r="DH885" i="40"/>
  <c r="DH889" i="40"/>
  <c r="DH897" i="40"/>
  <c r="DH921" i="40"/>
  <c r="DH929" i="40"/>
  <c r="DH933" i="40"/>
  <c r="DH953" i="40"/>
  <c r="DH989" i="40"/>
  <c r="DH993" i="40"/>
  <c r="DH997" i="40"/>
  <c r="DH1013" i="40"/>
  <c r="DH1025" i="40"/>
  <c r="DH1029" i="40"/>
  <c r="DH1037" i="40"/>
  <c r="DH1053" i="40"/>
  <c r="DH24" i="40"/>
  <c r="DH72" i="40"/>
  <c r="DH80" i="40"/>
  <c r="DH128" i="40"/>
  <c r="DH132" i="40"/>
  <c r="DH204" i="40"/>
  <c r="DH248" i="40"/>
  <c r="DH260" i="40"/>
  <c r="DH264" i="40"/>
  <c r="DH268" i="40"/>
  <c r="DH292" i="40"/>
  <c r="DH320" i="40"/>
  <c r="DH324" i="40"/>
  <c r="DH328" i="40"/>
  <c r="DH360" i="40"/>
  <c r="DH364" i="40"/>
  <c r="DH368" i="40"/>
  <c r="DH392" i="40"/>
  <c r="DH400" i="40"/>
  <c r="DH412" i="40"/>
  <c r="DH420" i="40"/>
  <c r="DH440" i="40"/>
  <c r="DH448" i="40"/>
  <c r="DH456" i="40"/>
  <c r="DH488" i="40"/>
  <c r="DH504" i="40"/>
  <c r="DH524" i="40"/>
  <c r="DH532" i="40"/>
  <c r="DH552" i="40"/>
  <c r="DH584" i="40"/>
  <c r="DH604" i="40"/>
  <c r="DH616" i="40"/>
  <c r="DH628" i="40"/>
  <c r="DH640" i="40"/>
  <c r="DH644" i="40"/>
  <c r="DH664" i="40"/>
  <c r="DH668" i="40"/>
  <c r="DH696" i="40"/>
  <c r="DH700" i="40"/>
  <c r="DH716" i="40"/>
  <c r="DH720" i="40"/>
  <c r="DH740" i="40"/>
  <c r="DH748" i="40"/>
  <c r="DH756" i="40"/>
  <c r="DH764" i="40"/>
  <c r="DH804" i="40"/>
  <c r="DH828" i="40"/>
  <c r="DH860" i="40"/>
  <c r="DH884" i="40"/>
  <c r="DH888" i="40"/>
  <c r="DH916" i="40"/>
  <c r="DH928" i="40"/>
  <c r="DH964" i="40"/>
  <c r="DH988" i="40"/>
  <c r="DH992" i="40"/>
  <c r="DH996" i="40"/>
  <c r="DH1000" i="40"/>
  <c r="DH1004" i="40"/>
  <c r="DH1024" i="40"/>
  <c r="DH1036" i="40"/>
  <c r="DH1044" i="40"/>
  <c r="DH1056" i="40"/>
  <c r="DH3" i="40"/>
  <c r="DH23" i="40"/>
  <c r="DH35" i="40"/>
  <c r="DH103" i="40"/>
  <c r="DH127" i="40"/>
  <c r="DH131" i="40"/>
  <c r="DH135" i="40"/>
  <c r="DH147" i="40"/>
  <c r="DH183" i="40"/>
  <c r="DH207" i="40"/>
  <c r="DH215" i="40"/>
  <c r="DH227" i="40"/>
  <c r="DH239" i="40"/>
  <c r="DH247" i="40"/>
  <c r="DH255" i="40"/>
  <c r="DH279" i="40"/>
  <c r="DH303" i="40"/>
  <c r="DH319" i="40"/>
  <c r="DH339" i="40"/>
  <c r="DH351" i="40"/>
  <c r="DH367" i="40"/>
  <c r="DH391" i="40"/>
  <c r="DH419" i="40"/>
  <c r="DH431" i="40"/>
  <c r="DH439" i="40"/>
  <c r="DH443" i="40"/>
  <c r="DH455" i="40"/>
  <c r="DH459" i="40"/>
  <c r="DH483" i="40"/>
  <c r="DH507" i="40"/>
  <c r="DH511" i="40"/>
  <c r="DH527" i="40"/>
  <c r="DH531" i="40"/>
  <c r="DH547" i="40"/>
  <c r="DH551" i="40"/>
  <c r="DH559" i="40"/>
  <c r="DH563" i="40"/>
  <c r="DH591" i="40"/>
  <c r="DH643" i="40"/>
  <c r="DH659" i="40"/>
  <c r="DH695" i="40"/>
  <c r="DH699" i="40"/>
  <c r="DH731" i="40"/>
  <c r="DH735" i="40"/>
  <c r="DH747" i="40"/>
  <c r="DH751" i="40"/>
  <c r="DH755" i="40"/>
  <c r="DH763" i="40"/>
  <c r="DH847" i="40"/>
  <c r="DH895" i="40"/>
  <c r="DH963" i="40"/>
  <c r="DH983" i="40"/>
  <c r="DH987" i="40"/>
  <c r="DH991" i="40"/>
  <c r="DH995" i="40"/>
  <c r="DH1023" i="40"/>
  <c r="DH1035" i="40"/>
  <c r="DH1055" i="40"/>
  <c r="DH1065" i="40"/>
  <c r="DH1073" i="40"/>
  <c r="DH1089" i="40"/>
  <c r="DH1097" i="40"/>
  <c r="DH1101" i="40"/>
  <c r="DH1113" i="40"/>
  <c r="DH1117" i="40"/>
  <c r="DH1185" i="40"/>
  <c r="DH1205" i="40"/>
  <c r="DH1217" i="40"/>
  <c r="DH1225" i="40"/>
  <c r="DH1237" i="40"/>
  <c r="DH1273" i="40"/>
  <c r="DH1313" i="40"/>
  <c r="DH1325" i="40"/>
  <c r="DH1329" i="40"/>
  <c r="DH1345" i="40"/>
  <c r="DH1361" i="40"/>
  <c r="DH1373" i="40"/>
  <c r="DH1381" i="40"/>
  <c r="DH1393" i="40"/>
  <c r="DH1405" i="40"/>
  <c r="DH1409" i="40"/>
  <c r="DH1413" i="40"/>
  <c r="DH1429" i="40"/>
  <c r="DH1437" i="40"/>
  <c r="DH1441" i="40"/>
  <c r="DH1449" i="40"/>
  <c r="DH1457" i="40"/>
  <c r="DH1465" i="40"/>
  <c r="DH1064" i="40"/>
  <c r="DH1072" i="40"/>
  <c r="DH1076" i="40"/>
  <c r="DH1084" i="40"/>
  <c r="DH1088" i="40"/>
  <c r="DH1092" i="40"/>
  <c r="DH1100" i="40"/>
  <c r="DH1104" i="40"/>
  <c r="DH1112" i="40"/>
  <c r="DH1116" i="40"/>
  <c r="DH1120" i="40"/>
  <c r="DH1144" i="40"/>
  <c r="DH1152" i="40"/>
  <c r="DH1156" i="40"/>
  <c r="DH1160" i="40"/>
  <c r="DH1184" i="40"/>
  <c r="DH1192" i="40"/>
  <c r="DH1216" i="40"/>
  <c r="DH1268" i="40"/>
  <c r="DH1300" i="40"/>
  <c r="DH1312" i="40"/>
  <c r="DH1320" i="40"/>
  <c r="DH1324" i="40"/>
  <c r="DH1328" i="40"/>
  <c r="DH1336" i="40"/>
  <c r="DH1372" i="40"/>
  <c r="DH1392" i="40"/>
  <c r="DH1404" i="40"/>
  <c r="DH1408" i="40"/>
  <c r="DH1448" i="40"/>
  <c r="DH1460" i="40"/>
  <c r="DH1472" i="40"/>
  <c r="DH1063" i="40"/>
  <c r="DH1071" i="40"/>
  <c r="DH1087" i="40"/>
  <c r="DH1107" i="40"/>
  <c r="DH1111" i="40"/>
  <c r="DH1115" i="40"/>
  <c r="DH1127" i="40"/>
  <c r="DH1163" i="40"/>
  <c r="DH1175" i="40"/>
  <c r="DH1191" i="40"/>
  <c r="DH1223" i="40"/>
  <c r="DH1259" i="40"/>
  <c r="DH1287" i="40"/>
  <c r="DH1319" i="40"/>
  <c r="DH1323" i="40"/>
  <c r="DH1331" i="40"/>
  <c r="DH1335" i="40"/>
  <c r="DH1351" i="40"/>
  <c r="DH1363" i="40"/>
  <c r="DH1375" i="40"/>
  <c r="DH1403" i="40"/>
  <c r="DH1415" i="40"/>
  <c r="DH1459" i="40"/>
  <c r="DH1491" i="40"/>
  <c r="DH1062" i="40"/>
  <c r="DH1074" i="40"/>
  <c r="DH1086" i="40"/>
  <c r="DH1102" i="40"/>
  <c r="DH1114" i="40"/>
  <c r="DH1146" i="40"/>
  <c r="DH1154" i="40"/>
  <c r="DH1194" i="40"/>
  <c r="DH1206" i="40"/>
  <c r="DH1210" i="40"/>
  <c r="DH1214" i="40"/>
  <c r="DH1218" i="40"/>
  <c r="DH1230" i="40"/>
  <c r="DH1298" i="40"/>
  <c r="DH1318" i="40"/>
  <c r="DH1322" i="40"/>
  <c r="DH1330" i="40"/>
  <c r="DH1350" i="40"/>
  <c r="DH1362" i="40"/>
  <c r="DH1374" i="40"/>
  <c r="DH1382" i="40"/>
  <c r="DH1398" i="40"/>
  <c r="DH1402" i="40"/>
  <c r="DH1414" i="40"/>
  <c r="DH1458" i="40"/>
  <c r="DH1462" i="40"/>
  <c r="DH1466" i="40"/>
  <c r="DH1470" i="40"/>
  <c r="H96" i="3"/>
  <c r="I96" i="3" s="1"/>
  <c r="M96" i="3" s="1"/>
  <c r="N96" i="3"/>
  <c r="N5" i="13"/>
  <c r="Q5" i="13" s="1"/>
  <c r="R5" i="13"/>
  <c r="N39" i="2"/>
  <c r="O39" i="2" s="1"/>
  <c r="Q47" i="2" s="1"/>
  <c r="R47" i="2"/>
  <c r="R16" i="13"/>
  <c r="N16" i="13"/>
  <c r="Q16" i="13" s="1"/>
</calcChain>
</file>

<file path=xl/sharedStrings.xml><?xml version="1.0" encoding="utf-8"?>
<sst xmlns="http://schemas.openxmlformats.org/spreadsheetml/2006/main" count="304223" uniqueCount="11728">
  <si>
    <t>Totale parte fissa (IVA compresa)</t>
  </si>
  <si>
    <t>Totale parte variabile (IVA compresa)</t>
  </si>
  <si>
    <t>pari al</t>
  </si>
  <si>
    <t>totale costi PF</t>
  </si>
  <si>
    <t>Totale costi fissi attribuibili alle utenze domestiche</t>
  </si>
  <si>
    <t>Superficie totale utenze domestiche con 1 componenti nucleo familiare</t>
  </si>
  <si>
    <t>Superficie totale utenze domestiche con 2 componenti nucleo familiare</t>
  </si>
  <si>
    <t>Superficie totale utenze domestiche con 3 componenti nucleo familiare</t>
  </si>
  <si>
    <t>Superficie totale utenze domestiche con 4 componenti nucleo familiare</t>
  </si>
  <si>
    <t>Superficie totale utenze domestiche con 5 componenti nucleo familiare</t>
  </si>
  <si>
    <t>Superficie totale utenze domestiche con 6 o più componenti nucleo familiare</t>
  </si>
  <si>
    <t>superfici</t>
  </si>
  <si>
    <t>Numero totale utenze domestiche con 1 componenti nucleo familiare</t>
  </si>
  <si>
    <t>Numero totale utenze domestiche con 2 componenti nucleo familiare</t>
  </si>
  <si>
    <t>Numero totale utenze domestiche con 3 componenti nucleo familiare</t>
  </si>
  <si>
    <t>Numero totale utenze domestiche con 4 componenti nucleo familiare</t>
  </si>
  <si>
    <t>Numero totale utenze domestiche con 5 componenti nucleo familiare</t>
  </si>
  <si>
    <t>Numero totale utenze domestiche con 6 o più componenti nucleo familiare</t>
  </si>
  <si>
    <t>Totale costi variabili attribuibili alle utenze domestiche</t>
  </si>
  <si>
    <t>Utenze domestiche con 1 componenti nucleo familiare</t>
  </si>
  <si>
    <t>Utenze domestiche con 2 componenti nucleo familiare</t>
  </si>
  <si>
    <t>Utenze domestiche con 3 componenti nucleo familiare</t>
  </si>
  <si>
    <t>Utenze domestiche con 4 componenti nucleo familiare</t>
  </si>
  <si>
    <t>Utenze domestiche con 5 componenti nucleo familiare</t>
  </si>
  <si>
    <t>Utenze domestiche con 6 o più componenti nucleo familiare</t>
  </si>
  <si>
    <t>Totale costi fissi attribuibili alle utenze non domestiche</t>
  </si>
  <si>
    <t>Totale costi variabili attribuibili alle utenze non domestiche</t>
  </si>
  <si>
    <t>ripartizione costi in classi di attività</t>
  </si>
  <si>
    <t>scelta operata</t>
  </si>
  <si>
    <t>DATI PER UTENZE DOMESTICHE</t>
  </si>
  <si>
    <t>PARTE FISSA</t>
  </si>
  <si>
    <t>PARTE VARIABILE</t>
  </si>
  <si>
    <t>01 - Musei, biblioteche, scuole, associazioni, luoghi di culto</t>
  </si>
  <si>
    <t>DATI PER UTENZE NON DOMESTICHE</t>
  </si>
  <si>
    <t>kg./anno ottenuti</t>
  </si>
  <si>
    <t>superfici assoggettabili</t>
  </si>
  <si>
    <t xml:space="preserve">pari al </t>
  </si>
  <si>
    <t>UTENZE NON DOMESTICHE</t>
  </si>
  <si>
    <t>UTENZE DOMESTICHE</t>
  </si>
  <si>
    <t xml:space="preserve">fisso da tabella </t>
  </si>
  <si>
    <t>costi fissi €/mq. per classe</t>
  </si>
  <si>
    <t>ripartizione costi fissi per classe di abitanti</t>
  </si>
  <si>
    <t>ripartizione costi variabili per classe di abitanti</t>
  </si>
  <si>
    <t>ripartizione costi variabili per utenza</t>
  </si>
  <si>
    <t>numero utenze per classe</t>
  </si>
  <si>
    <t>costi variabili €/mq. per classe</t>
  </si>
  <si>
    <t>superfici riparametrate</t>
  </si>
  <si>
    <t>numero utenze riparametrato</t>
  </si>
  <si>
    <t>SINTESI</t>
  </si>
  <si>
    <t>totale al mq.</t>
  </si>
  <si>
    <t>mq. medi per utenza</t>
  </si>
  <si>
    <t>totale costi fissi</t>
  </si>
  <si>
    <t>totale tariffa per classe</t>
  </si>
  <si>
    <t>SCELTE PER UTENZE DOMESTICHE</t>
  </si>
  <si>
    <t>SCELTE PER UTENZE NON DOMESTICHE</t>
  </si>
  <si>
    <t>Costi da ripartire:</t>
  </si>
  <si>
    <t>Quota utenze non domestiche</t>
  </si>
  <si>
    <t>UD copertura costi fissi</t>
  </si>
  <si>
    <t>UD copertura costi variabili</t>
  </si>
  <si>
    <t>UND copertura costi fissi</t>
  </si>
  <si>
    <t>UND copertura costi variabili</t>
  </si>
  <si>
    <t>Quota utenze domestiche</t>
  </si>
  <si>
    <t>kg/mq. anno scelto DPR158 (nord)</t>
  </si>
  <si>
    <t>coefficiente scelto DPR 158 (nord)</t>
  </si>
  <si>
    <t>coefficiente fisso DPR 158</t>
  </si>
  <si>
    <t>coefficiente scelto DPR 158</t>
  </si>
  <si>
    <t>parametro kg/mq. anno scelto DPR 158</t>
  </si>
  <si>
    <t>superfici totali utenze domestiche</t>
  </si>
  <si>
    <t>superfici totali utenze non domestiche</t>
  </si>
  <si>
    <t>IPOTESI ARTICOLAZIONE UD/UND SU SUPERFICI</t>
  </si>
  <si>
    <t>IPOTESI ARTICOLAZIONE UD/UND SU PRODUZIONE TEORICA</t>
  </si>
  <si>
    <t>importo tributo derivante da utenze domestiche</t>
  </si>
  <si>
    <t>importo tributo derivante da u. non domestiche</t>
  </si>
  <si>
    <t>02 - Campeggi, distributori carburanti</t>
  </si>
  <si>
    <t>04 - Esposizioni, autosaloni</t>
  </si>
  <si>
    <t>05 - Alberghi con ristorante</t>
  </si>
  <si>
    <t>06 - Alberghi senza ristorante</t>
  </si>
  <si>
    <t>07 - Case di cura e riposo</t>
  </si>
  <si>
    <t>08 - Uffici, agenzie, studi professionali</t>
  </si>
  <si>
    <t>09 - Banche ed istituti di credito</t>
  </si>
  <si>
    <t>10 - Negozi abbigl., calzature, libreria, cartol., ferram. e altri beni durevoli</t>
  </si>
  <si>
    <t>11 - Edicola, farmacia, tabaccaio, plurilicenze</t>
  </si>
  <si>
    <t>12 - Attività artigianali tipo botteghe: falegname, idraul.,fabbro, elettric., parrucchiere</t>
  </si>
  <si>
    <t>13 - Carrozzeria, autofficina, elettrauto</t>
  </si>
  <si>
    <t>14 - Attività industriali con capannoni di produzione</t>
  </si>
  <si>
    <t>15 - Attività artigianali di produzione beni specifici</t>
  </si>
  <si>
    <t>17 - Bar, caffè, pasticceria</t>
  </si>
  <si>
    <t>18 - Supermercato, pane e pasta, macelleria, salumi e formaggi, generi alim.</t>
  </si>
  <si>
    <t>19 - Plurilicenze alimentari e/o miste</t>
  </si>
  <si>
    <t>20 - Ortofrutta, pescherie, fiori e piante</t>
  </si>
  <si>
    <t>21 - Discoteche, night club</t>
  </si>
  <si>
    <t>16 - Ristoranti, trattorie, osterie, pizzerie</t>
  </si>
  <si>
    <t>Coefficiente per parte fissa (nord, pop. &lt; 5.000 abitanti)</t>
  </si>
  <si>
    <t>Coefficiente scelto per parte variabile (nord, pop. &lt; 5.000 abitanti)</t>
  </si>
  <si>
    <t>Coefficiente per parte variabile (nord, pop. &lt; 5.000 abitanti)</t>
  </si>
  <si>
    <t>DIFFERENZA</t>
  </si>
  <si>
    <t xml:space="preserve">UD con 2 componenti </t>
  </si>
  <si>
    <t xml:space="preserve">UD con 3 componenti </t>
  </si>
  <si>
    <t xml:space="preserve">UD con 4 componenti </t>
  </si>
  <si>
    <t xml:space="preserve">UD con 5 componenti </t>
  </si>
  <si>
    <t xml:space="preserve">UD con 6 o più componenti </t>
  </si>
  <si>
    <t>% intervallo</t>
  </si>
  <si>
    <t>Utenze domestiche tenute a disposizione</t>
  </si>
  <si>
    <t>TOTALE</t>
  </si>
  <si>
    <t>Kc</t>
  </si>
  <si>
    <t>Kd</t>
  </si>
  <si>
    <t>% intervallo Kc</t>
  </si>
  <si>
    <t>% intervallo Kd</t>
  </si>
  <si>
    <t>riduzione</t>
  </si>
  <si>
    <t>Tariffa fissa €/mq.</t>
  </si>
  <si>
    <t>Tariffa variabile €/utenza</t>
  </si>
  <si>
    <t>PIANO FINANZIARIO</t>
  </si>
  <si>
    <t>imposta prov.le (5%)</t>
  </si>
  <si>
    <t>DIFFERENZA (escluso tributo provinciale)</t>
  </si>
  <si>
    <t>MQ</t>
  </si>
  <si>
    <t>TARIFFA</t>
  </si>
  <si>
    <t>Tributo provinciale (5%)</t>
  </si>
  <si>
    <t>ripartizione costi per classe di attività</t>
  </si>
  <si>
    <t>CATEGORIA</t>
  </si>
  <si>
    <t>RAFFRONTO</t>
  </si>
  <si>
    <t>TF</t>
  </si>
  <si>
    <t>TV</t>
  </si>
  <si>
    <t>1 OCCUPANTE</t>
  </si>
  <si>
    <t>2 OCCUPANTI</t>
  </si>
  <si>
    <t>3 OCCUPANTI</t>
  </si>
  <si>
    <t>4 OCCUPANTI</t>
  </si>
  <si>
    <t>5 OCCUPANTI</t>
  </si>
  <si>
    <t>6 OCCUPANTI</t>
  </si>
  <si>
    <t>DIFFERENZA (no trib prov)</t>
  </si>
  <si>
    <t>TOTALE (tariffa+trib prov)</t>
  </si>
  <si>
    <t>min</t>
  </si>
  <si>
    <t>max</t>
  </si>
  <si>
    <t>+o- 50% Kc</t>
  </si>
  <si>
    <t>+o- 50% Kd</t>
  </si>
  <si>
    <t>+o- 50%</t>
  </si>
  <si>
    <t>COSTI FISSI</t>
  </si>
  <si>
    <t>COSTI VARIABILI</t>
  </si>
  <si>
    <t>Produzione teorica totale UD  (kg./mq/anno)</t>
  </si>
  <si>
    <t>Produzione teorica totale UD  (1 kg./giorno/ab equivalente DPR 158 x 365)</t>
  </si>
  <si>
    <t>Kb</t>
  </si>
  <si>
    <t>+o- 50% Kb</t>
  </si>
  <si>
    <t>UD con 1 componenti</t>
  </si>
  <si>
    <t>D</t>
  </si>
  <si>
    <t>ND</t>
  </si>
  <si>
    <t>Totale complessivo</t>
  </si>
  <si>
    <t>Valori</t>
  </si>
  <si>
    <t>Etichette di riga</t>
  </si>
  <si>
    <t>03 - Stabilimenti balneari, terme e simili, stadio, autostazioni e Stazioni ferroviarie</t>
  </si>
  <si>
    <t>VIA IV NOVEMBRE</t>
  </si>
  <si>
    <t>Superfici PV</t>
  </si>
  <si>
    <t>Superfici PF</t>
  </si>
  <si>
    <t>VIA ALDO MORO</t>
  </si>
  <si>
    <t>MILANO</t>
  </si>
  <si>
    <t>B</t>
  </si>
  <si>
    <t>A</t>
  </si>
  <si>
    <t>G</t>
  </si>
  <si>
    <t>F</t>
  </si>
  <si>
    <t>C</t>
  </si>
  <si>
    <t>RIDUZIONI</t>
  </si>
  <si>
    <t>% Rid Fissa</t>
  </si>
  <si>
    <t>% Rid Var.</t>
  </si>
  <si>
    <t>Ripartizione costi fissi</t>
  </si>
  <si>
    <t>Ripartizione costi variabili</t>
  </si>
  <si>
    <t>ID_UTENZA</t>
  </si>
  <si>
    <t>ID_CONTRIBUENTE</t>
  </si>
  <si>
    <t>COD_UTENZA</t>
  </si>
  <si>
    <t>CF_CONTRIBUENTE</t>
  </si>
  <si>
    <t>PIVA_CONTRIBUENTE</t>
  </si>
  <si>
    <t>FISICA_GIURIDICA</t>
  </si>
  <si>
    <t>DENOMINAZIONE</t>
  </si>
  <si>
    <t>COGNOME</t>
  </si>
  <si>
    <t>NOME</t>
  </si>
  <si>
    <t>SESSO</t>
  </si>
  <si>
    <t>DATA_NASCITA</t>
  </si>
  <si>
    <t>COMUNE_NASCITA</t>
  </si>
  <si>
    <t>RESIDENZA</t>
  </si>
  <si>
    <t>RESIDENZA_COMUNE</t>
  </si>
  <si>
    <t>RESIDENZA_CAP</t>
  </si>
  <si>
    <t>RESIDENZA_AREA</t>
  </si>
  <si>
    <t>RESIDENZA_CIVICO</t>
  </si>
  <si>
    <t>RESIDENZA_LETTERA</t>
  </si>
  <si>
    <t>RESIDENZA_CORTE</t>
  </si>
  <si>
    <t>RESIDENZA_SCALA</t>
  </si>
  <si>
    <t>RESIDENZA_PIANO</t>
  </si>
  <si>
    <t>RESIDENZA_INTERNO</t>
  </si>
  <si>
    <t>ACCESSO</t>
  </si>
  <si>
    <t>ACCESSO_AREA</t>
  </si>
  <si>
    <t>ACCESSO_CIVICO</t>
  </si>
  <si>
    <t>ACCESSO_LETTERA</t>
  </si>
  <si>
    <t>ACCESSO_CORTE</t>
  </si>
  <si>
    <t>ACCESSO_SCALA</t>
  </si>
  <si>
    <t>ACCESSO_PIANO</t>
  </si>
  <si>
    <t>ACCESSO_INTERNO</t>
  </si>
  <si>
    <t>TIPO_IMMOBILE_1</t>
  </si>
  <si>
    <t>COD_AMMINISTRATIVO_COMUNE_1</t>
  </si>
  <si>
    <t>SEZIONE_1</t>
  </si>
  <si>
    <t>FOGLIO_1</t>
  </si>
  <si>
    <t>PARTICELLA_1</t>
  </si>
  <si>
    <t>DENOMINATORE_1</t>
  </si>
  <si>
    <t>SUBALTERNO_1</t>
  </si>
  <si>
    <t>PARTITA_1</t>
  </si>
  <si>
    <t>CATEGORIA_CAT_1</t>
  </si>
  <si>
    <t>TIPO_IMMOBILE_2</t>
  </si>
  <si>
    <t>COD_AMMINISTRATIVO_COMUNE_2</t>
  </si>
  <si>
    <t>SEZIONE_2</t>
  </si>
  <si>
    <t>FOGLIO_2</t>
  </si>
  <si>
    <t>PARTICELLA_2</t>
  </si>
  <si>
    <t>DENOMINATORE_2</t>
  </si>
  <si>
    <t>SUBALTERNO_2</t>
  </si>
  <si>
    <t>PARTITA_2</t>
  </si>
  <si>
    <t>CATEGORIA_CAT_2</t>
  </si>
  <si>
    <t>TIPO_IMMOBILE_3</t>
  </si>
  <si>
    <t>COD_AMMINISTRATIVO_COMUNE_3</t>
  </si>
  <si>
    <t>SEZIONE_3</t>
  </si>
  <si>
    <t>FOGLIO_3</t>
  </si>
  <si>
    <t>PARTICELLA_3</t>
  </si>
  <si>
    <t>DENOMINATORE_3</t>
  </si>
  <si>
    <t>SUBALTERNO_3</t>
  </si>
  <si>
    <t>PARTITA_3</t>
  </si>
  <si>
    <t>CATEGORIA_CAT_3</t>
  </si>
  <si>
    <t>TIPO_IMMOBILE_4</t>
  </si>
  <si>
    <t>COD_AMMINISTRATIVO_COMUNE_4</t>
  </si>
  <si>
    <t>SEZIONE_4</t>
  </si>
  <si>
    <t>FOGLIO_4</t>
  </si>
  <si>
    <t>PARTICELLA_4</t>
  </si>
  <si>
    <t>DENOMINATORE_4</t>
  </si>
  <si>
    <t>SUBALTERNO_4</t>
  </si>
  <si>
    <t>PARTITA_4</t>
  </si>
  <si>
    <t>CATEGORIA_CAT_4</t>
  </si>
  <si>
    <t>TIPO_IMMOBILE_5</t>
  </si>
  <si>
    <t>COD_AMMINISTRATIVO_COMUNE_5</t>
  </si>
  <si>
    <t>SEZIONE_5</t>
  </si>
  <si>
    <t>FOGLIO_5</t>
  </si>
  <si>
    <t>PARTICELLA_5</t>
  </si>
  <si>
    <t>DENOMINATORE_5</t>
  </si>
  <si>
    <t>SUBALTERNO_5</t>
  </si>
  <si>
    <t>PARTITA_5</t>
  </si>
  <si>
    <t>CATEGORIA_CAT_5</t>
  </si>
  <si>
    <t>N_ULTERIORI_IMM_COLLEGATI</t>
  </si>
  <si>
    <t>SUP_CONSIDERATA</t>
  </si>
  <si>
    <t>SUP_RIFERIMENTO</t>
  </si>
  <si>
    <t>TIPOLOGIA_CATEGORIA</t>
  </si>
  <si>
    <t>CODICE_CATEGORIA</t>
  </si>
  <si>
    <t>DESCRIZIONE_CATEGORIA</t>
  </si>
  <si>
    <t>CODICE_SOTTOCATEGORIA</t>
  </si>
  <si>
    <t>DESCRIZIONE_SOTTOCATEGORIA</t>
  </si>
  <si>
    <t>COMPONENTI_NUCLEO_FAM</t>
  </si>
  <si>
    <t>RIDUZIONE_1</t>
  </si>
  <si>
    <t>RIDUZIONE_2</t>
  </si>
  <si>
    <t>RIDUZIONE_3</t>
  </si>
  <si>
    <t>RIDUZIONE_4</t>
  </si>
  <si>
    <t>RIDUZIONE_5</t>
  </si>
  <si>
    <t>NOTE</t>
  </si>
  <si>
    <t>PERIODO_IMPOSTA</t>
  </si>
  <si>
    <t>IMPORTO_TASSA_TARIFFA</t>
  </si>
  <si>
    <t>IMPORTO_RIDUZIONI</t>
  </si>
  <si>
    <t>IMPORTO_TOTALE</t>
  </si>
  <si>
    <t>QUANTITA_TEMPO</t>
  </si>
  <si>
    <t>UNITA_MISURA_TEMPO</t>
  </si>
  <si>
    <t>ANNO_RIFERIMENTO</t>
  </si>
  <si>
    <t>DATA_INIZIO_VALIDITA</t>
  </si>
  <si>
    <t>DATA_FINE_VALIDITA</t>
  </si>
  <si>
    <t>NUOVA_TIPOLOGIA</t>
  </si>
  <si>
    <t>CODICE_CATEGORIA_RONCHI</t>
  </si>
  <si>
    <t>CODICE_NUOVA_CATEGORIA</t>
  </si>
  <si>
    <t>DESCRIZIONE_NUOVA_CATEGORIA</t>
  </si>
  <si>
    <t>CODICE_NUOVA_SOTTOCATEGORIA</t>
  </si>
  <si>
    <t>DESCRIZIONE_NUOVA_SOTTOCATEGORIA</t>
  </si>
  <si>
    <t/>
  </si>
  <si>
    <t>5</t>
  </si>
  <si>
    <t>22</t>
  </si>
  <si>
    <t>1</t>
  </si>
  <si>
    <t>23</t>
  </si>
  <si>
    <t>ALESSANDRO</t>
  </si>
  <si>
    <t>M</t>
  </si>
  <si>
    <t>3</t>
  </si>
  <si>
    <t>6</t>
  </si>
  <si>
    <t>8</t>
  </si>
  <si>
    <t>UFFICI, AGENZIE, STUDI PROFESSIONALI</t>
  </si>
  <si>
    <t>28</t>
  </si>
  <si>
    <t>2</t>
  </si>
  <si>
    <t>SILVIA</t>
  </si>
  <si>
    <t>4</t>
  </si>
  <si>
    <t>NICOLA</t>
  </si>
  <si>
    <t>STEFANO</t>
  </si>
  <si>
    <t>26</t>
  </si>
  <si>
    <t>ENRICO</t>
  </si>
  <si>
    <t>FAB</t>
  </si>
  <si>
    <t>A03</t>
  </si>
  <si>
    <t>20010</t>
  </si>
  <si>
    <t>21</t>
  </si>
  <si>
    <t>66</t>
  </si>
  <si>
    <t>MAURIZIO</t>
  </si>
  <si>
    <t>12</t>
  </si>
  <si>
    <t>24</t>
  </si>
  <si>
    <t>17/1</t>
  </si>
  <si>
    <t>54</t>
  </si>
  <si>
    <t>MARCO</t>
  </si>
  <si>
    <t>20</t>
  </si>
  <si>
    <t>19</t>
  </si>
  <si>
    <t>41</t>
  </si>
  <si>
    <t>22/1</t>
  </si>
  <si>
    <t>GIOVANNA</t>
  </si>
  <si>
    <t>BRESCIA</t>
  </si>
  <si>
    <t>14</t>
  </si>
  <si>
    <t>FERRARI</t>
  </si>
  <si>
    <t>RENATO</t>
  </si>
  <si>
    <t>ROBERTO</t>
  </si>
  <si>
    <t>NAPOLI</t>
  </si>
  <si>
    <t>9</t>
  </si>
  <si>
    <t>GIUSEPPE</t>
  </si>
  <si>
    <t>CRISTINA</t>
  </si>
  <si>
    <t>159</t>
  </si>
  <si>
    <t>15</t>
  </si>
  <si>
    <t>ATTIVITA' ARTIGIANALI DI PRODUZIONE BENI SPECIFICI</t>
  </si>
  <si>
    <t>10</t>
  </si>
  <si>
    <t>NEGOZI ABBIGLIAMENTO, CALZATURE, LIBRERIA, CARTOLERIA, FERRAMENTA, E ALTRI BENI DUREVOLI</t>
  </si>
  <si>
    <t>37/1</t>
  </si>
  <si>
    <t>ANDREA</t>
  </si>
  <si>
    <t>LUCA</t>
  </si>
  <si>
    <t>DIEGO</t>
  </si>
  <si>
    <t>FLAVIO</t>
  </si>
  <si>
    <t>ELISA</t>
  </si>
  <si>
    <t>18</t>
  </si>
  <si>
    <t>42/1</t>
  </si>
  <si>
    <t>GIAN ANTONIO</t>
  </si>
  <si>
    <t>CLAUDIO</t>
  </si>
  <si>
    <t>FEDERICO</t>
  </si>
  <si>
    <t>51/1</t>
  </si>
  <si>
    <t>30</t>
  </si>
  <si>
    <t>32</t>
  </si>
  <si>
    <t>34</t>
  </si>
  <si>
    <t>ANNA</t>
  </si>
  <si>
    <t>36</t>
  </si>
  <si>
    <t>59/1</t>
  </si>
  <si>
    <t>GIULIANA</t>
  </si>
  <si>
    <t>DANIELA</t>
  </si>
  <si>
    <t>62/1</t>
  </si>
  <si>
    <t>ROSSI</t>
  </si>
  <si>
    <t>17</t>
  </si>
  <si>
    <t>FRANCO</t>
  </si>
  <si>
    <t>13</t>
  </si>
  <si>
    <t>FABRIZIO</t>
  </si>
  <si>
    <t>11</t>
  </si>
  <si>
    <t>PAOLO</t>
  </si>
  <si>
    <t>SIMONE</t>
  </si>
  <si>
    <t>7</t>
  </si>
  <si>
    <t>STEFANIA</t>
  </si>
  <si>
    <t>FABIO</t>
  </si>
  <si>
    <t>VITTORIO</t>
  </si>
  <si>
    <t>90/1</t>
  </si>
  <si>
    <t>ANGELO</t>
  </si>
  <si>
    <t>0010</t>
  </si>
  <si>
    <t>C06</t>
  </si>
  <si>
    <t>0006</t>
  </si>
  <si>
    <t>A02</t>
  </si>
  <si>
    <t>97/1</t>
  </si>
  <si>
    <t>FRANCESCO</t>
  </si>
  <si>
    <t>GIANLUIGI</t>
  </si>
  <si>
    <t>RITA</t>
  </si>
  <si>
    <t>MARIO</t>
  </si>
  <si>
    <t>VALERIA</t>
  </si>
  <si>
    <t>PIETRO</t>
  </si>
  <si>
    <t>BRUNO</t>
  </si>
  <si>
    <t>112/1</t>
  </si>
  <si>
    <t>GIOVANNI</t>
  </si>
  <si>
    <t>0001</t>
  </si>
  <si>
    <t>C01</t>
  </si>
  <si>
    <t>16</t>
  </si>
  <si>
    <t>PATRIZIA</t>
  </si>
  <si>
    <t>121/1</t>
  </si>
  <si>
    <t>MARGHERITA</t>
  </si>
  <si>
    <t>ROBERTA</t>
  </si>
  <si>
    <t>ALFONSO</t>
  </si>
  <si>
    <t>38</t>
  </si>
  <si>
    <t>0008</t>
  </si>
  <si>
    <t>GIACOMO</t>
  </si>
  <si>
    <t>0002</t>
  </si>
  <si>
    <t>PALERMO</t>
  </si>
  <si>
    <t>DAVIDE</t>
  </si>
  <si>
    <t>00017</t>
  </si>
  <si>
    <t>0003</t>
  </si>
  <si>
    <t>0007</t>
  </si>
  <si>
    <t>DANIELE</t>
  </si>
  <si>
    <t>SILVANA</t>
  </si>
  <si>
    <t>ELIO</t>
  </si>
  <si>
    <t>25</t>
  </si>
  <si>
    <t>DOMENICO</t>
  </si>
  <si>
    <t>000126</t>
  </si>
  <si>
    <t>MARIA</t>
  </si>
  <si>
    <t>PAOLA</t>
  </si>
  <si>
    <t>IVAN</t>
  </si>
  <si>
    <t>BAR, CAFFE', PASTICCERIA</t>
  </si>
  <si>
    <t>EUGENIO</t>
  </si>
  <si>
    <t>00006</t>
  </si>
  <si>
    <t>0004</t>
  </si>
  <si>
    <t>0012</t>
  </si>
  <si>
    <t>57</t>
  </si>
  <si>
    <t>198/1</t>
  </si>
  <si>
    <t>MANERBIO</t>
  </si>
  <si>
    <t>MAURO</t>
  </si>
  <si>
    <t>217/1</t>
  </si>
  <si>
    <t>GIOVANNI BATTISTA</t>
  </si>
  <si>
    <t>00008</t>
  </si>
  <si>
    <t>000327</t>
  </si>
  <si>
    <t>A04</t>
  </si>
  <si>
    <t>MARIO DOMENICO</t>
  </si>
  <si>
    <t>ALDO</t>
  </si>
  <si>
    <t>SERGIO</t>
  </si>
  <si>
    <t>LUCIANO</t>
  </si>
  <si>
    <t>0005</t>
  </si>
  <si>
    <t>C02</t>
  </si>
  <si>
    <t>VALERIO</t>
  </si>
  <si>
    <t>0009</t>
  </si>
  <si>
    <t>FRANCESCA</t>
  </si>
  <si>
    <t>EMANUELE</t>
  </si>
  <si>
    <t>DOMENICA</t>
  </si>
  <si>
    <t>176</t>
  </si>
  <si>
    <t>ROMA</t>
  </si>
  <si>
    <t>MARIA TERESA</t>
  </si>
  <si>
    <t>271/1</t>
  </si>
  <si>
    <t>273/1</t>
  </si>
  <si>
    <t>274/1</t>
  </si>
  <si>
    <t>00012</t>
  </si>
  <si>
    <t>286/1</t>
  </si>
  <si>
    <t>ALESSANDRA</t>
  </si>
  <si>
    <t>DANILO</t>
  </si>
  <si>
    <t>294/1</t>
  </si>
  <si>
    <t>GABRIELLA</t>
  </si>
  <si>
    <t>483</t>
  </si>
  <si>
    <t>601</t>
  </si>
  <si>
    <t>A07</t>
  </si>
  <si>
    <t>MARIA LUISA</t>
  </si>
  <si>
    <t>SALVATORE</t>
  </si>
  <si>
    <t>FORMENTI</t>
  </si>
  <si>
    <t>361/1</t>
  </si>
  <si>
    <t>364/1</t>
  </si>
  <si>
    <t>367/1</t>
  </si>
  <si>
    <t>369/1</t>
  </si>
  <si>
    <t>372/1</t>
  </si>
  <si>
    <t>MICHELE</t>
  </si>
  <si>
    <t>376/1</t>
  </si>
  <si>
    <t>379/1</t>
  </si>
  <si>
    <t>381/1</t>
  </si>
  <si>
    <t>382/1</t>
  </si>
  <si>
    <t>MONICA</t>
  </si>
  <si>
    <t>ALBERTO</t>
  </si>
  <si>
    <t>406/1</t>
  </si>
  <si>
    <t>407/1</t>
  </si>
  <si>
    <t>SARA</t>
  </si>
  <si>
    <t>ELENA</t>
  </si>
  <si>
    <t>420/1</t>
  </si>
  <si>
    <t>GAETANO</t>
  </si>
  <si>
    <t>MASSIMO</t>
  </si>
  <si>
    <t>313</t>
  </si>
  <si>
    <t>GIANCARLO</t>
  </si>
  <si>
    <t>456/1</t>
  </si>
  <si>
    <t>PASINI</t>
  </si>
  <si>
    <t>MARISA</t>
  </si>
  <si>
    <t>1087</t>
  </si>
  <si>
    <t>43</t>
  </si>
  <si>
    <t>39</t>
  </si>
  <si>
    <t>37</t>
  </si>
  <si>
    <t>35</t>
  </si>
  <si>
    <t>33</t>
  </si>
  <si>
    <t>31</t>
  </si>
  <si>
    <t>29</t>
  </si>
  <si>
    <t>0017</t>
  </si>
  <si>
    <t>MASSIMILIANO</t>
  </si>
  <si>
    <t>512/1</t>
  </si>
  <si>
    <t>108</t>
  </si>
  <si>
    <t>518/1</t>
  </si>
  <si>
    <t>519/1</t>
  </si>
  <si>
    <t>681</t>
  </si>
  <si>
    <t>537/1</t>
  </si>
  <si>
    <t>ANTONIO</t>
  </si>
  <si>
    <t>MARIA ROSA</t>
  </si>
  <si>
    <t>551/1</t>
  </si>
  <si>
    <t>552/1</t>
  </si>
  <si>
    <t>574</t>
  </si>
  <si>
    <t>647</t>
  </si>
  <si>
    <t>000111</t>
  </si>
  <si>
    <t>559/1</t>
  </si>
  <si>
    <t>560/1</t>
  </si>
  <si>
    <t>40</t>
  </si>
  <si>
    <t>44</t>
  </si>
  <si>
    <t>46</t>
  </si>
  <si>
    <t>563/1</t>
  </si>
  <si>
    <t>50</t>
  </si>
  <si>
    <t>52</t>
  </si>
  <si>
    <t>645</t>
  </si>
  <si>
    <t>51</t>
  </si>
  <si>
    <t>MARINA</t>
  </si>
  <si>
    <t>49</t>
  </si>
  <si>
    <t>64</t>
  </si>
  <si>
    <t>574/1</t>
  </si>
  <si>
    <t>47</t>
  </si>
  <si>
    <t>27</t>
  </si>
  <si>
    <t>42</t>
  </si>
  <si>
    <t>71</t>
  </si>
  <si>
    <t>69</t>
  </si>
  <si>
    <t>608/1</t>
  </si>
  <si>
    <t>63</t>
  </si>
  <si>
    <t>59</t>
  </si>
  <si>
    <t>53</t>
  </si>
  <si>
    <t>615/1</t>
  </si>
  <si>
    <t>634/1</t>
  </si>
  <si>
    <t>637/1</t>
  </si>
  <si>
    <t>643/1</t>
  </si>
  <si>
    <t>230</t>
  </si>
  <si>
    <t>000180</t>
  </si>
  <si>
    <t>0016</t>
  </si>
  <si>
    <t>680/1</t>
  </si>
  <si>
    <t>TORINO</t>
  </si>
  <si>
    <t>685/1</t>
  </si>
  <si>
    <t>240</t>
  </si>
  <si>
    <t>686/1</t>
  </si>
  <si>
    <t>689/1</t>
  </si>
  <si>
    <t>690/1</t>
  </si>
  <si>
    <t>691/1</t>
  </si>
  <si>
    <t>484</t>
  </si>
  <si>
    <t>ILARIA</t>
  </si>
  <si>
    <t>706/1</t>
  </si>
  <si>
    <t>709/1</t>
  </si>
  <si>
    <t>710/1</t>
  </si>
  <si>
    <t>688</t>
  </si>
  <si>
    <t>725/1</t>
  </si>
  <si>
    <t>736/1</t>
  </si>
  <si>
    <t>759/1</t>
  </si>
  <si>
    <t>679</t>
  </si>
  <si>
    <t>762/1</t>
  </si>
  <si>
    <t>561</t>
  </si>
  <si>
    <t>0029</t>
  </si>
  <si>
    <t>ANNA MARIA</t>
  </si>
  <si>
    <t>810/1</t>
  </si>
  <si>
    <t>815/1</t>
  </si>
  <si>
    <t>819/1</t>
  </si>
  <si>
    <t>422</t>
  </si>
  <si>
    <t>425</t>
  </si>
  <si>
    <t>EDOARDO</t>
  </si>
  <si>
    <t>000284</t>
  </si>
  <si>
    <t>74</t>
  </si>
  <si>
    <t>77</t>
  </si>
  <si>
    <t>87</t>
  </si>
  <si>
    <t>65</t>
  </si>
  <si>
    <t>56</t>
  </si>
  <si>
    <t>81</t>
  </si>
  <si>
    <t>000267</t>
  </si>
  <si>
    <t>877/1</t>
  </si>
  <si>
    <t>878/1</t>
  </si>
  <si>
    <t>879/1</t>
  </si>
  <si>
    <t>703</t>
  </si>
  <si>
    <t>000058</t>
  </si>
  <si>
    <t>BARBARA</t>
  </si>
  <si>
    <t>906/1</t>
  </si>
  <si>
    <t>85</t>
  </si>
  <si>
    <t>926/1</t>
  </si>
  <si>
    <t>930/1</t>
  </si>
  <si>
    <t>932/1</t>
  </si>
  <si>
    <t>937/1</t>
  </si>
  <si>
    <t>939/1</t>
  </si>
  <si>
    <t>RUGGERO</t>
  </si>
  <si>
    <t>000368</t>
  </si>
  <si>
    <t>C03</t>
  </si>
  <si>
    <t>944/1</t>
  </si>
  <si>
    <t>947/1</t>
  </si>
  <si>
    <t>A10</t>
  </si>
  <si>
    <t>950/1</t>
  </si>
  <si>
    <t>986/1</t>
  </si>
  <si>
    <t>198</t>
  </si>
  <si>
    <t>1122</t>
  </si>
  <si>
    <t>20/12/1948</t>
  </si>
  <si>
    <t>330</t>
  </si>
  <si>
    <t>1025/1</t>
  </si>
  <si>
    <t>1030/1</t>
  </si>
  <si>
    <t>1031/1</t>
  </si>
  <si>
    <t>1032/1</t>
  </si>
  <si>
    <t>1033/1</t>
  </si>
  <si>
    <t>000149</t>
  </si>
  <si>
    <t>000164</t>
  </si>
  <si>
    <t>1038/1</t>
  </si>
  <si>
    <t>1044/1</t>
  </si>
  <si>
    <t>GRAZIANO</t>
  </si>
  <si>
    <t>1074/1</t>
  </si>
  <si>
    <t>1080/1</t>
  </si>
  <si>
    <t>1081/1</t>
  </si>
  <si>
    <t>1086/1</t>
  </si>
  <si>
    <t>1109</t>
  </si>
  <si>
    <t>1089/1</t>
  </si>
  <si>
    <t>1095/1</t>
  </si>
  <si>
    <t>1098/1</t>
  </si>
  <si>
    <t>1115/1</t>
  </si>
  <si>
    <t>1117/1</t>
  </si>
  <si>
    <t>1118/1</t>
  </si>
  <si>
    <t>1119/1</t>
  </si>
  <si>
    <t>1122/1</t>
  </si>
  <si>
    <t>1127/1</t>
  </si>
  <si>
    <t>1128/1</t>
  </si>
  <si>
    <t>163</t>
  </si>
  <si>
    <t>1148/1</t>
  </si>
  <si>
    <t>1149/1</t>
  </si>
  <si>
    <t>1150/1</t>
  </si>
  <si>
    <t>1161/1</t>
  </si>
  <si>
    <t>1165/1</t>
  </si>
  <si>
    <t>130</t>
  </si>
  <si>
    <t>1175/1</t>
  </si>
  <si>
    <t>751</t>
  </si>
  <si>
    <t>NADIA</t>
  </si>
  <si>
    <t>1178/1</t>
  </si>
  <si>
    <t>TULLIO</t>
  </si>
  <si>
    <t>PIERINA</t>
  </si>
  <si>
    <t>1204/1</t>
  </si>
  <si>
    <t>1209/1</t>
  </si>
  <si>
    <t>VIA ROMA</t>
  </si>
  <si>
    <t>1218/1</t>
  </si>
  <si>
    <t>LUCIA</t>
  </si>
  <si>
    <t>CATERINA</t>
  </si>
  <si>
    <t>72</t>
  </si>
  <si>
    <t>1230/1</t>
  </si>
  <si>
    <t>1236/1</t>
  </si>
  <si>
    <t>1242/1</t>
  </si>
  <si>
    <t>1253/1</t>
  </si>
  <si>
    <t>MARIA ANGELA</t>
  </si>
  <si>
    <t>1254/1</t>
  </si>
  <si>
    <t>1282/1</t>
  </si>
  <si>
    <t>82</t>
  </si>
  <si>
    <t>ERMINIA</t>
  </si>
  <si>
    <t>000169</t>
  </si>
  <si>
    <t>1317/1</t>
  </si>
  <si>
    <t>1318/1</t>
  </si>
  <si>
    <t>1331/1</t>
  </si>
  <si>
    <t>1340/1</t>
  </si>
  <si>
    <t>1341/1</t>
  </si>
  <si>
    <t>MANTOVA</t>
  </si>
  <si>
    <t>1354/1</t>
  </si>
  <si>
    <t>1355/1</t>
  </si>
  <si>
    <t>1356/1</t>
  </si>
  <si>
    <t>ATTIVITA' ARTIGIANALI TIPO BOTTEGHE (FALEGNAME, IDRAULICO, FABBRO, ELETTRICISTA, PARRUCCHIERE)</t>
  </si>
  <si>
    <t>000292</t>
  </si>
  <si>
    <t>235</t>
  </si>
  <si>
    <t>1368/1</t>
  </si>
  <si>
    <t>GEROLAMO</t>
  </si>
  <si>
    <t>000330</t>
  </si>
  <si>
    <t>1409/1</t>
  </si>
  <si>
    <t>LAURA</t>
  </si>
  <si>
    <t>424</t>
  </si>
  <si>
    <t>1410/1</t>
  </si>
  <si>
    <t>73</t>
  </si>
  <si>
    <t>1413/1</t>
  </si>
  <si>
    <t>780</t>
  </si>
  <si>
    <t>387</t>
  </si>
  <si>
    <t>1430/1</t>
  </si>
  <si>
    <t>000135</t>
  </si>
  <si>
    <t>ALICE</t>
  </si>
  <si>
    <t>418</t>
  </si>
  <si>
    <t>0038</t>
  </si>
  <si>
    <t>62</t>
  </si>
  <si>
    <t>000039</t>
  </si>
  <si>
    <t>1464/1</t>
  </si>
  <si>
    <t>NICOLETTA</t>
  </si>
  <si>
    <t>61</t>
  </si>
  <si>
    <t>760</t>
  </si>
  <si>
    <t>1490/1</t>
  </si>
  <si>
    <t>1496/1</t>
  </si>
  <si>
    <t>170</t>
  </si>
  <si>
    <t>000151</t>
  </si>
  <si>
    <t>1509/1</t>
  </si>
  <si>
    <t>1512/1</t>
  </si>
  <si>
    <t>248</t>
  </si>
  <si>
    <t>0013</t>
  </si>
  <si>
    <t>544</t>
  </si>
  <si>
    <t>000190</t>
  </si>
  <si>
    <t>000257</t>
  </si>
  <si>
    <t>EDICOLA, FARMACIA, TABACCAIO, PLURILICENZE</t>
  </si>
  <si>
    <t>20/10/1975</t>
  </si>
  <si>
    <t>1547/1</t>
  </si>
  <si>
    <t>1549/1</t>
  </si>
  <si>
    <t>000279</t>
  </si>
  <si>
    <t>1557/1</t>
  </si>
  <si>
    <t>000116</t>
  </si>
  <si>
    <t>1579/1</t>
  </si>
  <si>
    <t>1580/1</t>
  </si>
  <si>
    <t>1583/1</t>
  </si>
  <si>
    <t>1592/1</t>
  </si>
  <si>
    <t>1595/1</t>
  </si>
  <si>
    <t>1597/1</t>
  </si>
  <si>
    <t>000057</t>
  </si>
  <si>
    <t>192</t>
  </si>
  <si>
    <t>1619/1</t>
  </si>
  <si>
    <t>1620/1</t>
  </si>
  <si>
    <t>553</t>
  </si>
  <si>
    <t>1627/1</t>
  </si>
  <si>
    <t>1630/1</t>
  </si>
  <si>
    <t>0011</t>
  </si>
  <si>
    <t>000050</t>
  </si>
  <si>
    <t>1644/1</t>
  </si>
  <si>
    <t>000304</t>
  </si>
  <si>
    <t>1659/1</t>
  </si>
  <si>
    <t>1660/1</t>
  </si>
  <si>
    <t>000289</t>
  </si>
  <si>
    <t>1666/1</t>
  </si>
  <si>
    <t>000066</t>
  </si>
  <si>
    <t>1720/1</t>
  </si>
  <si>
    <t>0018</t>
  </si>
  <si>
    <t>0023</t>
  </si>
  <si>
    <t>0019</t>
  </si>
  <si>
    <t>1731/1</t>
  </si>
  <si>
    <t>1732/1</t>
  </si>
  <si>
    <t>000099</t>
  </si>
  <si>
    <t>000195</t>
  </si>
  <si>
    <t>1818/1</t>
  </si>
  <si>
    <t>1821/1</t>
  </si>
  <si>
    <t>1824/1</t>
  </si>
  <si>
    <t>0030</t>
  </si>
  <si>
    <t>000399</t>
  </si>
  <si>
    <t>1935/1</t>
  </si>
  <si>
    <t>1936/1</t>
  </si>
  <si>
    <t>000142</t>
  </si>
  <si>
    <t>000315</t>
  </si>
  <si>
    <t>1944/1</t>
  </si>
  <si>
    <t>1945/1</t>
  </si>
  <si>
    <t>602</t>
  </si>
  <si>
    <t>1951/1</t>
  </si>
  <si>
    <t>1954/1</t>
  </si>
  <si>
    <t>0014</t>
  </si>
  <si>
    <t>0015</t>
  </si>
  <si>
    <t>0028</t>
  </si>
  <si>
    <t>0020</t>
  </si>
  <si>
    <t>0021</t>
  </si>
  <si>
    <t>0022</t>
  </si>
  <si>
    <t>2010/1</t>
  </si>
  <si>
    <t>2016/1</t>
  </si>
  <si>
    <t>% Rid (fissa)</t>
  </si>
  <si>
    <t>% Rid (var)</t>
  </si>
  <si>
    <t>Nmero Comp. Per Pivot</t>
  </si>
  <si>
    <t>Media di SUP_CONSIDERATA</t>
  </si>
  <si>
    <t>A dispo.</t>
  </si>
  <si>
    <t>Superficie tot.</t>
  </si>
  <si>
    <t>Numero ut.</t>
  </si>
  <si>
    <t>Immobili a disposizione: n. occup. In base alla sup (vedi fg. Ud_Disposizione)</t>
  </si>
  <si>
    <t>000147</t>
  </si>
  <si>
    <t>000122</t>
  </si>
  <si>
    <t>000378</t>
  </si>
  <si>
    <t>D02</t>
  </si>
  <si>
    <t>000316</t>
  </si>
  <si>
    <t>000313</t>
  </si>
  <si>
    <t>000158</t>
  </si>
  <si>
    <t>000163</t>
  </si>
  <si>
    <t>000237</t>
  </si>
  <si>
    <t>000232</t>
  </si>
  <si>
    <t>000324</t>
  </si>
  <si>
    <t>000179</t>
  </si>
  <si>
    <t>000035</t>
  </si>
  <si>
    <t>000305</t>
  </si>
  <si>
    <t>000074</t>
  </si>
  <si>
    <t>000155</t>
  </si>
  <si>
    <t>000159</t>
  </si>
  <si>
    <t>0032</t>
  </si>
  <si>
    <t>0031</t>
  </si>
  <si>
    <t>SUPERMERCATO, PANE E PASTA, MACELLERIA, SALUMI E FORMAGGI, GENERI ALIMENTARI</t>
  </si>
  <si>
    <t>000353</t>
  </si>
  <si>
    <t>000356</t>
  </si>
  <si>
    <t>000294</t>
  </si>
  <si>
    <t>000106</t>
  </si>
  <si>
    <t>000094</t>
  </si>
  <si>
    <t>000103</t>
  </si>
  <si>
    <t>000081</t>
  </si>
  <si>
    <t>000077</t>
  </si>
  <si>
    <t>000080</t>
  </si>
  <si>
    <t>000089</t>
  </si>
  <si>
    <t>000101</t>
  </si>
  <si>
    <t>000107</t>
  </si>
  <si>
    <t>000196</t>
  </si>
  <si>
    <t>000148</t>
  </si>
  <si>
    <t>000113</t>
  </si>
  <si>
    <t>000008</t>
  </si>
  <si>
    <t>000328</t>
  </si>
  <si>
    <t>000225</t>
  </si>
  <si>
    <t>000063</t>
  </si>
  <si>
    <t>0026</t>
  </si>
  <si>
    <t>0033</t>
  </si>
  <si>
    <t>000185</t>
  </si>
  <si>
    <t>000162</t>
  </si>
  <si>
    <t>000166</t>
  </si>
  <si>
    <t>000125</t>
  </si>
  <si>
    <t>000231</t>
  </si>
  <si>
    <t>000175</t>
  </si>
  <si>
    <t>000154</t>
  </si>
  <si>
    <t>000160</t>
  </si>
  <si>
    <t>000141</t>
  </si>
  <si>
    <t>000062</t>
  </si>
  <si>
    <t>000091</t>
  </si>
  <si>
    <t>000347</t>
  </si>
  <si>
    <t>000138</t>
  </si>
  <si>
    <t>000005</t>
  </si>
  <si>
    <t>000131</t>
  </si>
  <si>
    <t>000084</t>
  </si>
  <si>
    <t>000092</t>
  </si>
  <si>
    <t>000123</t>
  </si>
  <si>
    <t>000183</t>
  </si>
  <si>
    <t>000349</t>
  </si>
  <si>
    <t>2047/1</t>
  </si>
  <si>
    <t>2069/1</t>
  </si>
  <si>
    <t>2072/1</t>
  </si>
  <si>
    <t>2077/1</t>
  </si>
  <si>
    <t>2080/1</t>
  </si>
  <si>
    <t>DONATELLA</t>
  </si>
  <si>
    <t>000157</t>
  </si>
  <si>
    <t>2134/1</t>
  </si>
  <si>
    <t>2138/1</t>
  </si>
  <si>
    <t>2142/1</t>
  </si>
  <si>
    <t>2161/1</t>
  </si>
  <si>
    <t>2177/1</t>
  </si>
  <si>
    <t>2178/1</t>
  </si>
  <si>
    <t>2186/1</t>
  </si>
  <si>
    <t>2192/1</t>
  </si>
  <si>
    <t>2193/1</t>
  </si>
  <si>
    <t>2199/1</t>
  </si>
  <si>
    <t>000037</t>
  </si>
  <si>
    <t>515</t>
  </si>
  <si>
    <t>2270/1</t>
  </si>
  <si>
    <t>2295/1</t>
  </si>
  <si>
    <t>2299/1</t>
  </si>
  <si>
    <t>2302/1</t>
  </si>
  <si>
    <t>2316/1</t>
  </si>
  <si>
    <t>2317/1</t>
  </si>
  <si>
    <t>MIRELLA</t>
  </si>
  <si>
    <t>2318/1</t>
  </si>
  <si>
    <t>2336/1</t>
  </si>
  <si>
    <t>Ricalcolo Tariffa Fissa</t>
  </si>
  <si>
    <t>Ricalcolo Tariffa Variabile</t>
  </si>
  <si>
    <t>UD</t>
  </si>
  <si>
    <t>FISSA</t>
  </si>
  <si>
    <t>VARIABILE</t>
  </si>
  <si>
    <t>UND</t>
  </si>
  <si>
    <t>2019</t>
  </si>
  <si>
    <t>01/01/2019</t>
  </si>
  <si>
    <t>31/12/2019</t>
  </si>
  <si>
    <t>000152</t>
  </si>
  <si>
    <t>117</t>
  </si>
  <si>
    <t>2343/1</t>
  </si>
  <si>
    <t>2344/1</t>
  </si>
  <si>
    <t>2346/1</t>
  </si>
  <si>
    <t>0036</t>
  </si>
  <si>
    <t>2376/1</t>
  </si>
  <si>
    <t>2383/1</t>
  </si>
  <si>
    <t>2386/1</t>
  </si>
  <si>
    <t>2387/1</t>
  </si>
  <si>
    <t>2388/1</t>
  </si>
  <si>
    <t>SCOLARI</t>
  </si>
  <si>
    <t>000230</t>
  </si>
  <si>
    <t>2396/1</t>
  </si>
  <si>
    <t>2415/1</t>
  </si>
  <si>
    <t>2416/1</t>
  </si>
  <si>
    <t>862</t>
  </si>
  <si>
    <t>2420/1</t>
  </si>
  <si>
    <t>2421/1</t>
  </si>
  <si>
    <t>2429/1</t>
  </si>
  <si>
    <t>2432/1</t>
  </si>
  <si>
    <t>000249</t>
  </si>
  <si>
    <t>2442/1</t>
  </si>
  <si>
    <t>2446/1</t>
  </si>
  <si>
    <t>2449/1</t>
  </si>
  <si>
    <t>2452/1</t>
  </si>
  <si>
    <t>2453/1</t>
  </si>
  <si>
    <t>2458/1</t>
  </si>
  <si>
    <t>2461/1</t>
  </si>
  <si>
    <t>2464/1</t>
  </si>
  <si>
    <t>384</t>
  </si>
  <si>
    <t>Conteggio di TIPOLOGIA_CATEGORIA</t>
  </si>
  <si>
    <t>N° Utenze</t>
  </si>
  <si>
    <t>BRENO</t>
  </si>
  <si>
    <t>BERZO DEMO</t>
  </si>
  <si>
    <t>25040</t>
  </si>
  <si>
    <t>VIA NAZIONALE</t>
  </si>
  <si>
    <t>NCT</t>
  </si>
  <si>
    <t>LOCALI AD USO ABITAZIONE</t>
  </si>
  <si>
    <t>TARI ANNO 2019</t>
  </si>
  <si>
    <t>giorni</t>
  </si>
  <si>
    <t>CEDEGOLO</t>
  </si>
  <si>
    <t>EDOLO</t>
  </si>
  <si>
    <t>000042</t>
  </si>
  <si>
    <t>VIA VALLE</t>
  </si>
  <si>
    <t>PAISCO LOVENO</t>
  </si>
  <si>
    <t>000029</t>
  </si>
  <si>
    <t>101</t>
  </si>
  <si>
    <t>BACCANELLI</t>
  </si>
  <si>
    <t>VIA ADAMELLO</t>
  </si>
  <si>
    <t>00025</t>
  </si>
  <si>
    <t>000085</t>
  </si>
  <si>
    <t>BATTISTA</t>
  </si>
  <si>
    <t>000083</t>
  </si>
  <si>
    <t>000056</t>
  </si>
  <si>
    <t>000087</t>
  </si>
  <si>
    <t>000194</t>
  </si>
  <si>
    <t>SONICO</t>
  </si>
  <si>
    <t>25050</t>
  </si>
  <si>
    <t>25043</t>
  </si>
  <si>
    <t>000082</t>
  </si>
  <si>
    <t>000117</t>
  </si>
  <si>
    <t>55</t>
  </si>
  <si>
    <t>000255</t>
  </si>
  <si>
    <t>000219</t>
  </si>
  <si>
    <t>287/1</t>
  </si>
  <si>
    <t>120</t>
  </si>
  <si>
    <t>ORTOFRUTTA, PESCHERIE, FIORI E PIANTE</t>
  </si>
  <si>
    <t>292/1</t>
  </si>
  <si>
    <t>67</t>
  </si>
  <si>
    <t>25127</t>
  </si>
  <si>
    <t>000049</t>
  </si>
  <si>
    <t>VIA DOSSO</t>
  </si>
  <si>
    <t>79</t>
  </si>
  <si>
    <t>83</t>
  </si>
  <si>
    <t>BORTOLINO</t>
  </si>
  <si>
    <t>BELOTTI</t>
  </si>
  <si>
    <t>000139</t>
  </si>
  <si>
    <t>99</t>
  </si>
  <si>
    <t>000165</t>
  </si>
  <si>
    <t>102</t>
  </si>
  <si>
    <t>25124</t>
  </si>
  <si>
    <t>000105</t>
  </si>
  <si>
    <t>104</t>
  </si>
  <si>
    <t>MORESCHI</t>
  </si>
  <si>
    <t>105</t>
  </si>
  <si>
    <t>MALONNO</t>
  </si>
  <si>
    <t>109</t>
  </si>
  <si>
    <t>BERNARDI</t>
  </si>
  <si>
    <t>VIA FUCINE</t>
  </si>
  <si>
    <t>000016</t>
  </si>
  <si>
    <t>000299</t>
  </si>
  <si>
    <t>610/1</t>
  </si>
  <si>
    <t>PAROLARI</t>
  </si>
  <si>
    <t>125</t>
  </si>
  <si>
    <t>000144</t>
  </si>
  <si>
    <t>128</t>
  </si>
  <si>
    <t>58</t>
  </si>
  <si>
    <t>141</t>
  </si>
  <si>
    <t>142</t>
  </si>
  <si>
    <t>000211</t>
  </si>
  <si>
    <t>146</t>
  </si>
  <si>
    <t>148</t>
  </si>
  <si>
    <t>774/1</t>
  </si>
  <si>
    <t>150</t>
  </si>
  <si>
    <t>25030</t>
  </si>
  <si>
    <t>152</t>
  </si>
  <si>
    <t>158</t>
  </si>
  <si>
    <t>000023</t>
  </si>
  <si>
    <t>166</t>
  </si>
  <si>
    <t>169</t>
  </si>
  <si>
    <t>000128</t>
  </si>
  <si>
    <t>000108</t>
  </si>
  <si>
    <t>172</t>
  </si>
  <si>
    <t>000071</t>
  </si>
  <si>
    <t>945/1</t>
  </si>
  <si>
    <t>952/1</t>
  </si>
  <si>
    <t>000308</t>
  </si>
  <si>
    <t>000192</t>
  </si>
  <si>
    <t>187</t>
  </si>
  <si>
    <t>000034</t>
  </si>
  <si>
    <t>BOLDINI</t>
  </si>
  <si>
    <t>VALSAVIORE</t>
  </si>
  <si>
    <t>201</t>
  </si>
  <si>
    <t>DARFO BOARIO TERME</t>
  </si>
  <si>
    <t>000161</t>
  </si>
  <si>
    <t>SELLERO</t>
  </si>
  <si>
    <t>000212</t>
  </si>
  <si>
    <t>BONOMELLI</t>
  </si>
  <si>
    <t>TIBERTI</t>
  </si>
  <si>
    <t>000053</t>
  </si>
  <si>
    <t>206</t>
  </si>
  <si>
    <t>207</t>
  </si>
  <si>
    <t>CETO</t>
  </si>
  <si>
    <t>215</t>
  </si>
  <si>
    <t>000003</t>
  </si>
  <si>
    <t>216</t>
  </si>
  <si>
    <t>000018</t>
  </si>
  <si>
    <t>219</t>
  </si>
  <si>
    <t>000031</t>
  </si>
  <si>
    <t>220</t>
  </si>
  <si>
    <t>GRAZIELLA</t>
  </si>
  <si>
    <t>RENATA</t>
  </si>
  <si>
    <t>228</t>
  </si>
  <si>
    <t>MADDALENA</t>
  </si>
  <si>
    <t>CASALINI</t>
  </si>
  <si>
    <t>CEVO</t>
  </si>
  <si>
    <t>243</t>
  </si>
  <si>
    <t>CERVELLI</t>
  </si>
  <si>
    <t>1308/1</t>
  </si>
  <si>
    <t>1309/1</t>
  </si>
  <si>
    <t>253</t>
  </si>
  <si>
    <t>A06</t>
  </si>
  <si>
    <t>1414/1</t>
  </si>
  <si>
    <t>272</t>
  </si>
  <si>
    <t>283</t>
  </si>
  <si>
    <t>AGOSTINA</t>
  </si>
  <si>
    <t>GELMI</t>
  </si>
  <si>
    <t>1550/1</t>
  </si>
  <si>
    <t>294</t>
  </si>
  <si>
    <t>25051</t>
  </si>
  <si>
    <t>1581/1</t>
  </si>
  <si>
    <t>1586/1</t>
  </si>
  <si>
    <t>1596/1</t>
  </si>
  <si>
    <t>303</t>
  </si>
  <si>
    <t>GIACOMINI</t>
  </si>
  <si>
    <t>1623/1</t>
  </si>
  <si>
    <t>312</t>
  </si>
  <si>
    <t>320</t>
  </si>
  <si>
    <t>SNC</t>
  </si>
  <si>
    <t>25048</t>
  </si>
  <si>
    <t>1749/1</t>
  </si>
  <si>
    <t>1771/1</t>
  </si>
  <si>
    <t>000093</t>
  </si>
  <si>
    <t>333</t>
  </si>
  <si>
    <t>1774/1</t>
  </si>
  <si>
    <t>1775/1</t>
  </si>
  <si>
    <t>1776/1</t>
  </si>
  <si>
    <t>CAPO DI PONTE</t>
  </si>
  <si>
    <t>25044</t>
  </si>
  <si>
    <t>1797/1</t>
  </si>
  <si>
    <t>338</t>
  </si>
  <si>
    <t>000167</t>
  </si>
  <si>
    <t>0501</t>
  </si>
  <si>
    <t>1846/1</t>
  </si>
  <si>
    <t>1851/1</t>
  </si>
  <si>
    <t>000245</t>
  </si>
  <si>
    <t>000189</t>
  </si>
  <si>
    <t>353</t>
  </si>
  <si>
    <t>ESPOSIZIONI, AUTOSALONI, DEPOSITI</t>
  </si>
  <si>
    <t>MALONI</t>
  </si>
  <si>
    <t>000187</t>
  </si>
  <si>
    <t>BERNARDO</t>
  </si>
  <si>
    <t>000006</t>
  </si>
  <si>
    <t>363</t>
  </si>
  <si>
    <t>MATTI</t>
  </si>
  <si>
    <t>365</t>
  </si>
  <si>
    <t>000140</t>
  </si>
  <si>
    <t>367</t>
  </si>
  <si>
    <t>AURELIO</t>
  </si>
  <si>
    <t>369</t>
  </si>
  <si>
    <t>000118</t>
  </si>
  <si>
    <t>372</t>
  </si>
  <si>
    <t>373</t>
  </si>
  <si>
    <t>375</t>
  </si>
  <si>
    <t>VEZZA D'OGLIO</t>
  </si>
  <si>
    <t>382</t>
  </si>
  <si>
    <t>385</t>
  </si>
  <si>
    <t>VIA CASTELLO</t>
  </si>
  <si>
    <t>397</t>
  </si>
  <si>
    <t>398</t>
  </si>
  <si>
    <t>EMILIO</t>
  </si>
  <si>
    <t>406</t>
  </si>
  <si>
    <t>2183/1</t>
  </si>
  <si>
    <t>421</t>
  </si>
  <si>
    <t>426</t>
  </si>
  <si>
    <t>000146</t>
  </si>
  <si>
    <t>2349/1</t>
  </si>
  <si>
    <t>000014</t>
  </si>
  <si>
    <t>444</t>
  </si>
  <si>
    <t>451</t>
  </si>
  <si>
    <t>464</t>
  </si>
  <si>
    <t>2486/1</t>
  </si>
  <si>
    <t>2487/1</t>
  </si>
  <si>
    <t>20/11/1947</t>
  </si>
  <si>
    <t>000027</t>
  </si>
  <si>
    <t>470</t>
  </si>
  <si>
    <t>MARIA VITTORIA</t>
  </si>
  <si>
    <t>000156</t>
  </si>
  <si>
    <t>000236</t>
  </si>
  <si>
    <t>478</t>
  </si>
  <si>
    <t>2550/1</t>
  </si>
  <si>
    <t>479</t>
  </si>
  <si>
    <t>2558/1</t>
  </si>
  <si>
    <t>485</t>
  </si>
  <si>
    <t>2590/1</t>
  </si>
  <si>
    <t>2591/1</t>
  </si>
  <si>
    <t>2592/1</t>
  </si>
  <si>
    <t>2605/1</t>
  </si>
  <si>
    <t>2625/1</t>
  </si>
  <si>
    <t>492</t>
  </si>
  <si>
    <t>2637/1</t>
  </si>
  <si>
    <t>2640/1</t>
  </si>
  <si>
    <t>RIVETTA</t>
  </si>
  <si>
    <t>2653/1</t>
  </si>
  <si>
    <t>000079</t>
  </si>
  <si>
    <t>500</t>
  </si>
  <si>
    <t>GIACINTO</t>
  </si>
  <si>
    <t>2667/1</t>
  </si>
  <si>
    <t>503</t>
  </si>
  <si>
    <t>000132</t>
  </si>
  <si>
    <t>2705/1</t>
  </si>
  <si>
    <t>2727/1</t>
  </si>
  <si>
    <t>RONCHI</t>
  </si>
  <si>
    <t>2728/1</t>
  </si>
  <si>
    <t>2739/1</t>
  </si>
  <si>
    <t>2753/1</t>
  </si>
  <si>
    <t>2754/1</t>
  </si>
  <si>
    <t>516</t>
  </si>
  <si>
    <t>2757/1</t>
  </si>
  <si>
    <t>2758/1</t>
  </si>
  <si>
    <t>2798/1</t>
  </si>
  <si>
    <t>2799/1</t>
  </si>
  <si>
    <t>2800/1</t>
  </si>
  <si>
    <t>2803/1</t>
  </si>
  <si>
    <t>2804/1</t>
  </si>
  <si>
    <t>2815/1</t>
  </si>
  <si>
    <t>2819/1</t>
  </si>
  <si>
    <t>2820/1</t>
  </si>
  <si>
    <t>2831/1</t>
  </si>
  <si>
    <t>533</t>
  </si>
  <si>
    <t>2852/1</t>
  </si>
  <si>
    <t>2853/1</t>
  </si>
  <si>
    <t>2854/1</t>
  </si>
  <si>
    <t>542</t>
  </si>
  <si>
    <t>2913/1</t>
  </si>
  <si>
    <t>2948/1</t>
  </si>
  <si>
    <t>2949/1</t>
  </si>
  <si>
    <t>2950/1</t>
  </si>
  <si>
    <t>550</t>
  </si>
  <si>
    <t>2960/1</t>
  </si>
  <si>
    <t>2961/1</t>
  </si>
  <si>
    <t>2962/1</t>
  </si>
  <si>
    <t>2963/1</t>
  </si>
  <si>
    <t>552</t>
  </si>
  <si>
    <t>2971/1</t>
  </si>
  <si>
    <t>2975/1</t>
  </si>
  <si>
    <t>2976/1</t>
  </si>
  <si>
    <t>555</t>
  </si>
  <si>
    <t>2986/1</t>
  </si>
  <si>
    <t>2987/1</t>
  </si>
  <si>
    <t>2988/1</t>
  </si>
  <si>
    <t>559</t>
  </si>
  <si>
    <t>568</t>
  </si>
  <si>
    <t>000201</t>
  </si>
  <si>
    <t>570</t>
  </si>
  <si>
    <t>TRAVAGLIATO</t>
  </si>
  <si>
    <t>SAVIORE DELL'ADAMELLO</t>
  </si>
  <si>
    <t>000137</t>
  </si>
  <si>
    <t>BAZZANA</t>
  </si>
  <si>
    <t>000297</t>
  </si>
  <si>
    <t>000000</t>
  </si>
  <si>
    <t>595</t>
  </si>
  <si>
    <t>24040</t>
  </si>
  <si>
    <t>597</t>
  </si>
  <si>
    <t>45</t>
  </si>
  <si>
    <t>000020</t>
  </si>
  <si>
    <t>612</t>
  </si>
  <si>
    <t>ALBERGHI CON RISTORANTE</t>
  </si>
  <si>
    <t>624</t>
  </si>
  <si>
    <t>GUARINONI</t>
  </si>
  <si>
    <t>LOSINE</t>
  </si>
  <si>
    <t>000022</t>
  </si>
  <si>
    <t>PELOSATO</t>
  </si>
  <si>
    <t>636</t>
  </si>
  <si>
    <t>638</t>
  </si>
  <si>
    <t>641</t>
  </si>
  <si>
    <t>642</t>
  </si>
  <si>
    <t>000041</t>
  </si>
  <si>
    <t>644</t>
  </si>
  <si>
    <t>652</t>
  </si>
  <si>
    <t>FORTUNATO</t>
  </si>
  <si>
    <t>663</t>
  </si>
  <si>
    <t>000078</t>
  </si>
  <si>
    <t>GUANI</t>
  </si>
  <si>
    <t>BIENNO</t>
  </si>
  <si>
    <t>669</t>
  </si>
  <si>
    <t>000301</t>
  </si>
  <si>
    <t>000061</t>
  </si>
  <si>
    <t>682</t>
  </si>
  <si>
    <t>LUISELLA</t>
  </si>
  <si>
    <t>ERBUSCO</t>
  </si>
  <si>
    <t>693</t>
  </si>
  <si>
    <t>CALVETTI</t>
  </si>
  <si>
    <t>ANGIOLINA</t>
  </si>
  <si>
    <t>000060</t>
  </si>
  <si>
    <t>716</t>
  </si>
  <si>
    <t>PRADELLA</t>
  </si>
  <si>
    <t>25047</t>
  </si>
  <si>
    <t>719</t>
  </si>
  <si>
    <t>723</t>
  </si>
  <si>
    <t>GILBERTO</t>
  </si>
  <si>
    <t>SONDRIO</t>
  </si>
  <si>
    <t>726</t>
  </si>
  <si>
    <t>732</t>
  </si>
  <si>
    <t>733</t>
  </si>
  <si>
    <t>ORZINUOVI</t>
  </si>
  <si>
    <t>741</t>
  </si>
  <si>
    <t>SISTI</t>
  </si>
  <si>
    <t>770</t>
  </si>
  <si>
    <t>000046</t>
  </si>
  <si>
    <t>VIA ROMA, 30</t>
  </si>
  <si>
    <t>BERGAMO</t>
  </si>
  <si>
    <t>CORTE FRANCA</t>
  </si>
  <si>
    <t>PIANCOGNO</t>
  </si>
  <si>
    <t>25052</t>
  </si>
  <si>
    <t>000096</t>
  </si>
  <si>
    <t>ISEO</t>
  </si>
  <si>
    <t>25049</t>
  </si>
  <si>
    <t>793</t>
  </si>
  <si>
    <t>000251</t>
  </si>
  <si>
    <t>06/10/1953</t>
  </si>
  <si>
    <t>000256</t>
  </si>
  <si>
    <t>817</t>
  </si>
  <si>
    <t>000181</t>
  </si>
  <si>
    <t>829</t>
  </si>
  <si>
    <t>REZZATO</t>
  </si>
  <si>
    <t>BANCHE ED ISTITUTI DI CREDITO</t>
  </si>
  <si>
    <t>03053920165</t>
  </si>
  <si>
    <t>PIAZZA VITTORIO VENETO, 8</t>
  </si>
  <si>
    <t>PIAZZA VITTORIO VENETO</t>
  </si>
  <si>
    <t>841</t>
  </si>
  <si>
    <t>ZURIGO</t>
  </si>
  <si>
    <t>MAFFEIS</t>
  </si>
  <si>
    <t>SALE MARASINO</t>
  </si>
  <si>
    <t>25057</t>
  </si>
  <si>
    <t>000227</t>
  </si>
  <si>
    <t>25126</t>
  </si>
  <si>
    <t>309</t>
  </si>
  <si>
    <t>000127</t>
  </si>
  <si>
    <t>933</t>
  </si>
  <si>
    <t>936</t>
  </si>
  <si>
    <t>955</t>
  </si>
  <si>
    <t>GELMINI</t>
  </si>
  <si>
    <t>962</t>
  </si>
  <si>
    <t>000025</t>
  </si>
  <si>
    <t>1016</t>
  </si>
  <si>
    <t>GIOVANNA MARIA</t>
  </si>
  <si>
    <t>276</t>
  </si>
  <si>
    <t>000012</t>
  </si>
  <si>
    <t>1114</t>
  </si>
  <si>
    <t>LOREDANA</t>
  </si>
  <si>
    <t>ENDINE GAIANO</t>
  </si>
  <si>
    <t>24060</t>
  </si>
  <si>
    <t>16/01/1949</t>
  </si>
  <si>
    <t>000278</t>
  </si>
  <si>
    <t>20143</t>
  </si>
  <si>
    <t>000174</t>
  </si>
  <si>
    <t>ASSUNTA</t>
  </si>
  <si>
    <t>MAFFESSOLI</t>
  </si>
  <si>
    <t>FOI</t>
  </si>
  <si>
    <t>000124</t>
  </si>
  <si>
    <t>575</t>
  </si>
  <si>
    <t>PASINETTI</t>
  </si>
  <si>
    <t>ROVATO</t>
  </si>
  <si>
    <t>000172</t>
  </si>
  <si>
    <t>VIA TIZIANO</t>
  </si>
  <si>
    <t>VIA VALERIANA</t>
  </si>
  <si>
    <t>000307</t>
  </si>
  <si>
    <t>MARIA GRAZIA</t>
  </si>
  <si>
    <t>000213</t>
  </si>
  <si>
    <t>1041</t>
  </si>
  <si>
    <t>000030</t>
  </si>
  <si>
    <t>1056</t>
  </si>
  <si>
    <t>GIANMARIO</t>
  </si>
  <si>
    <t>000216</t>
  </si>
  <si>
    <t>000184</t>
  </si>
  <si>
    <t>427</t>
  </si>
  <si>
    <t>GIACOMINA</t>
  </si>
  <si>
    <t>VITALI</t>
  </si>
  <si>
    <t>20090</t>
  </si>
  <si>
    <t>ESINE</t>
  </si>
  <si>
    <t>I</t>
  </si>
  <si>
    <t>TORBOLE CASAGLIA</t>
  </si>
  <si>
    <t>VIALE REGINA MARGHERITA, 125</t>
  </si>
  <si>
    <t>VIALE REGINA MARGHERITA</t>
  </si>
  <si>
    <t>000253</t>
  </si>
  <si>
    <t>ROSARIA</t>
  </si>
  <si>
    <t>LOVERE</t>
  </si>
  <si>
    <t>24065</t>
  </si>
  <si>
    <t>651</t>
  </si>
  <si>
    <t>322</t>
  </si>
  <si>
    <t>20100</t>
  </si>
  <si>
    <t>000028</t>
  </si>
  <si>
    <t>614</t>
  </si>
  <si>
    <t>25100</t>
  </si>
  <si>
    <t>349</t>
  </si>
  <si>
    <t>60</t>
  </si>
  <si>
    <t>20126</t>
  </si>
  <si>
    <t>000021</t>
  </si>
  <si>
    <t>000015</t>
  </si>
  <si>
    <t>0505</t>
  </si>
  <si>
    <t>cantina</t>
  </si>
  <si>
    <t>soffitta</t>
  </si>
  <si>
    <t>556</t>
  </si>
  <si>
    <t>000333</t>
  </si>
  <si>
    <t>1032</t>
  </si>
  <si>
    <t>RINALDI</t>
  </si>
  <si>
    <t xml:space="preserve">VIA DOSSO, </t>
  </si>
  <si>
    <t>Sup Ridotta</t>
  </si>
  <si>
    <t>Sup./Utenza Ridotta</t>
  </si>
  <si>
    <t>Categoria UD</t>
  </si>
  <si>
    <t>Somma di Sup Ridotta</t>
  </si>
  <si>
    <t>Somma di Sup./Utenza Ridotta</t>
  </si>
  <si>
    <t>Numero Occupanti Utenze a Disposizione</t>
  </si>
  <si>
    <t>VIA TORCHIO</t>
  </si>
  <si>
    <t>31/1</t>
  </si>
  <si>
    <t>40/1</t>
  </si>
  <si>
    <t>08/07/1955</t>
  </si>
  <si>
    <t>VIA G. VERDI</t>
  </si>
  <si>
    <t>VIA PIAZZA</t>
  </si>
  <si>
    <t>100/1</t>
  </si>
  <si>
    <t>12/05/1965</t>
  </si>
  <si>
    <t>130/1</t>
  </si>
  <si>
    <t>131/1</t>
  </si>
  <si>
    <t>132/1</t>
  </si>
  <si>
    <t>113</t>
  </si>
  <si>
    <t>176/1</t>
  </si>
  <si>
    <t>SALEMI</t>
  </si>
  <si>
    <t>SESTO SAN GIOVANNI</t>
  </si>
  <si>
    <t>20099</t>
  </si>
  <si>
    <t>VIA GUGLIELMO MARCONI, 11</t>
  </si>
  <si>
    <t>VIA GUGLIELMO MARCONI</t>
  </si>
  <si>
    <t>MARIA MADDALENA</t>
  </si>
  <si>
    <t>000040</t>
  </si>
  <si>
    <t>UNIONE DI BANCHE ITALIANE SPA</t>
  </si>
  <si>
    <t>24100</t>
  </si>
  <si>
    <t>70</t>
  </si>
  <si>
    <t>15/12/1946</t>
  </si>
  <si>
    <t>25020</t>
  </si>
  <si>
    <t>BLTBTL59M08C591E</t>
  </si>
  <si>
    <t>BELOTTI BORTOLINO</t>
  </si>
  <si>
    <t>08/08/1959</t>
  </si>
  <si>
    <t>VIA DOSSO, 3</t>
  </si>
  <si>
    <t>75</t>
  </si>
  <si>
    <t>78</t>
  </si>
  <si>
    <t>BLTNNM47E06L648D</t>
  </si>
  <si>
    <t>BELTRAMELLI ANTONIO MASSIMO</t>
  </si>
  <si>
    <t>BELTRAMELLI</t>
  </si>
  <si>
    <t>ANTONIO MASSIMO</t>
  </si>
  <si>
    <t>06/05/1947</t>
  </si>
  <si>
    <t>272/1</t>
  </si>
  <si>
    <t>VIA GUGLIELMO MARCONI, 9</t>
  </si>
  <si>
    <t>288/1</t>
  </si>
  <si>
    <t>84</t>
  </si>
  <si>
    <t>295/1</t>
  </si>
  <si>
    <t>296/1</t>
  </si>
  <si>
    <t>89</t>
  </si>
  <si>
    <t>347/1</t>
  </si>
  <si>
    <t>103</t>
  </si>
  <si>
    <t>360/1</t>
  </si>
  <si>
    <t>134</t>
  </si>
  <si>
    <t>106</t>
  </si>
  <si>
    <t>VIA ROMA, 15</t>
  </si>
  <si>
    <t>154</t>
  </si>
  <si>
    <t>373/1</t>
  </si>
  <si>
    <t>110</t>
  </si>
  <si>
    <t>380/1</t>
  </si>
  <si>
    <t>115</t>
  </si>
  <si>
    <t>402/1</t>
  </si>
  <si>
    <t>PASQUINO</t>
  </si>
  <si>
    <t>122</t>
  </si>
  <si>
    <t>133</t>
  </si>
  <si>
    <t>136</t>
  </si>
  <si>
    <t>000134</t>
  </si>
  <si>
    <t>CITRONI</t>
  </si>
  <si>
    <t>VIA GUGLIELMO MARCONI, 21</t>
  </si>
  <si>
    <t>000233</t>
  </si>
  <si>
    <t>164</t>
  </si>
  <si>
    <t>167</t>
  </si>
  <si>
    <t>590/1</t>
  </si>
  <si>
    <t>VIA ROMA, 75</t>
  </si>
  <si>
    <t>05617841001</t>
  </si>
  <si>
    <t>609/1</t>
  </si>
  <si>
    <t>00003</t>
  </si>
  <si>
    <t>189</t>
  </si>
  <si>
    <t>652/1</t>
  </si>
  <si>
    <t>191</t>
  </si>
  <si>
    <t>678/1</t>
  </si>
  <si>
    <t>FRANZINELLI</t>
  </si>
  <si>
    <t>684/1</t>
  </si>
  <si>
    <t>199</t>
  </si>
  <si>
    <t>FRATTINI</t>
  </si>
  <si>
    <t>702/1</t>
  </si>
  <si>
    <t>GALBASSINI</t>
  </si>
  <si>
    <t>703/1</t>
  </si>
  <si>
    <t>GALLI</t>
  </si>
  <si>
    <t>000264</t>
  </si>
  <si>
    <t>209</t>
  </si>
  <si>
    <t>CAMPEGGI, DISTRIBUTORI CARBURANTI</t>
  </si>
  <si>
    <t>VIA ROMA, 41</t>
  </si>
  <si>
    <t>VIA ROMA, 38</t>
  </si>
  <si>
    <t>213</t>
  </si>
  <si>
    <t>733/1</t>
  </si>
  <si>
    <t>214</t>
  </si>
  <si>
    <t>217</t>
  </si>
  <si>
    <t>218</t>
  </si>
  <si>
    <t>17/05/1938</t>
  </si>
  <si>
    <t>VIA LORENZO PANZERINI, 8</t>
  </si>
  <si>
    <t>VIA LORENZO PANZERINI</t>
  </si>
  <si>
    <t>GIAN MARIO</t>
  </si>
  <si>
    <t>224</t>
  </si>
  <si>
    <t>236</t>
  </si>
  <si>
    <t>242</t>
  </si>
  <si>
    <t>251</t>
  </si>
  <si>
    <t>MAFFEIS ARTURO</t>
  </si>
  <si>
    <t>ARTURO</t>
  </si>
  <si>
    <t>886/1</t>
  </si>
  <si>
    <t>931/1</t>
  </si>
  <si>
    <t>936/1</t>
  </si>
  <si>
    <t>000188</t>
  </si>
  <si>
    <t>275</t>
  </si>
  <si>
    <t>000250</t>
  </si>
  <si>
    <t>277</t>
  </si>
  <si>
    <t>282</t>
  </si>
  <si>
    <t>ARCORE</t>
  </si>
  <si>
    <t>BESANA IN BRIANZA</t>
  </si>
  <si>
    <t>20842</t>
  </si>
  <si>
    <t>974/1</t>
  </si>
  <si>
    <t>MANSINI</t>
  </si>
  <si>
    <t>25038</t>
  </si>
  <si>
    <t>290</t>
  </si>
  <si>
    <t>ANTONIO GIOVANNI</t>
  </si>
  <si>
    <t>295</t>
  </si>
  <si>
    <t>00024</t>
  </si>
  <si>
    <t>299</t>
  </si>
  <si>
    <t>VIA AFRICANO</t>
  </si>
  <si>
    <t>VIA ROMA, 62</t>
  </si>
  <si>
    <t>92</t>
  </si>
  <si>
    <t>317</t>
  </si>
  <si>
    <t>1112/1</t>
  </si>
  <si>
    <t>319</t>
  </si>
  <si>
    <t>1116/1</t>
  </si>
  <si>
    <t>321</t>
  </si>
  <si>
    <t>1123/1</t>
  </si>
  <si>
    <t>328</t>
  </si>
  <si>
    <t>1147/1</t>
  </si>
  <si>
    <t>329</t>
  </si>
  <si>
    <t>12/07/1940</t>
  </si>
  <si>
    <t>331</t>
  </si>
  <si>
    <t>ARLUNO</t>
  </si>
  <si>
    <t>1181/1</t>
  </si>
  <si>
    <t>CINISELLO BALSAMO</t>
  </si>
  <si>
    <t>20092</t>
  </si>
  <si>
    <t>1205/1</t>
  </si>
  <si>
    <t>1206/1</t>
  </si>
  <si>
    <t>1233/1</t>
  </si>
  <si>
    <t>344</t>
  </si>
  <si>
    <t>1255/1</t>
  </si>
  <si>
    <t>1256/1</t>
  </si>
  <si>
    <t>366</t>
  </si>
  <si>
    <t>1343/1</t>
  </si>
  <si>
    <t>370</t>
  </si>
  <si>
    <t>15/02/1937</t>
  </si>
  <si>
    <t>ESTER</t>
  </si>
  <si>
    <t>27/12/1930</t>
  </si>
  <si>
    <t>389</t>
  </si>
  <si>
    <t>1424/1</t>
  </si>
  <si>
    <t>CONCESIO</t>
  </si>
  <si>
    <t>25062</t>
  </si>
  <si>
    <t>11/09/1945</t>
  </si>
  <si>
    <t>PAINI</t>
  </si>
  <si>
    <t>BORNO</t>
  </si>
  <si>
    <t>107</t>
  </si>
  <si>
    <t>402</t>
  </si>
  <si>
    <t>1478/1</t>
  </si>
  <si>
    <t>VIA PIAZZA, 3</t>
  </si>
  <si>
    <t>1497/1</t>
  </si>
  <si>
    <t>1498/1</t>
  </si>
  <si>
    <t>1499/1</t>
  </si>
  <si>
    <t>1500/1</t>
  </si>
  <si>
    <t>25128</t>
  </si>
  <si>
    <t>410</t>
  </si>
  <si>
    <t>414</t>
  </si>
  <si>
    <t>MARIA CATERINA</t>
  </si>
  <si>
    <t>416</t>
  </si>
  <si>
    <t>000215</t>
  </si>
  <si>
    <t>423</t>
  </si>
  <si>
    <t>1582/1</t>
  </si>
  <si>
    <t>1593/1</t>
  </si>
  <si>
    <t>1598/1</t>
  </si>
  <si>
    <t>1601/1</t>
  </si>
  <si>
    <t>PAVARINI</t>
  </si>
  <si>
    <t>ANDREA BORTOLO</t>
  </si>
  <si>
    <t>1622/1</t>
  </si>
  <si>
    <t>1624/1</t>
  </si>
  <si>
    <t>431</t>
  </si>
  <si>
    <t>432</t>
  </si>
  <si>
    <t>443</t>
  </si>
  <si>
    <t>1701/1</t>
  </si>
  <si>
    <t>1704/1</t>
  </si>
  <si>
    <t>11/10/1963</t>
  </si>
  <si>
    <t>458</t>
  </si>
  <si>
    <t>461</t>
  </si>
  <si>
    <t>1742/1</t>
  </si>
  <si>
    <t>463</t>
  </si>
  <si>
    <t>GIANICO</t>
  </si>
  <si>
    <t>000273</t>
  </si>
  <si>
    <t>1750/1</t>
  </si>
  <si>
    <t>1770/1</t>
  </si>
  <si>
    <t>1773/1</t>
  </si>
  <si>
    <t>471</t>
  </si>
  <si>
    <t>VIA PIAZZA, 19</t>
  </si>
  <si>
    <t>472</t>
  </si>
  <si>
    <t>475</t>
  </si>
  <si>
    <t>08/04/1959</t>
  </si>
  <si>
    <t>1837/1</t>
  </si>
  <si>
    <t>20147</t>
  </si>
  <si>
    <t>1841/1</t>
  </si>
  <si>
    <t>1842/1</t>
  </si>
  <si>
    <t>1843/1</t>
  </si>
  <si>
    <t>1865/1</t>
  </si>
  <si>
    <t>1867/1</t>
  </si>
  <si>
    <t>20060</t>
  </si>
  <si>
    <t>495</t>
  </si>
  <si>
    <t>VIA DEL MOLINO</t>
  </si>
  <si>
    <t>508</t>
  </si>
  <si>
    <t>PINA</t>
  </si>
  <si>
    <t>VIA ROMA, 4</t>
  </si>
  <si>
    <t>528</t>
  </si>
  <si>
    <t>530</t>
  </si>
  <si>
    <t>2013/1</t>
  </si>
  <si>
    <t>539</t>
  </si>
  <si>
    <t>540</t>
  </si>
  <si>
    <t>2059/1</t>
  </si>
  <si>
    <t>ROMELLI</t>
  </si>
  <si>
    <t>546</t>
  </si>
  <si>
    <t>549</t>
  </si>
  <si>
    <t>2121/1</t>
  </si>
  <si>
    <t>MONZA</t>
  </si>
  <si>
    <t>VIA ROMA, 57</t>
  </si>
  <si>
    <t>VIA ROMA, 13</t>
  </si>
  <si>
    <t>565</t>
  </si>
  <si>
    <t>SILVESTRI</t>
  </si>
  <si>
    <t>VIA GUGLIELMO MARCONI, 7</t>
  </si>
  <si>
    <t>590</t>
  </si>
  <si>
    <t>593</t>
  </si>
  <si>
    <t>VIA DISPERSI IN RUSSIA, 34</t>
  </si>
  <si>
    <t>25086</t>
  </si>
  <si>
    <t>VIA DISPERSI IN RUSSIA</t>
  </si>
  <si>
    <t>VIA PIAZZA, 15</t>
  </si>
  <si>
    <t>ROZZANO</t>
  </si>
  <si>
    <t>20089</t>
  </si>
  <si>
    <t>606</t>
  </si>
  <si>
    <t>VIA A. MORO</t>
  </si>
  <si>
    <t>BUSTO ARSIZIO</t>
  </si>
  <si>
    <t>21052</t>
  </si>
  <si>
    <t>613</t>
  </si>
  <si>
    <t>VIA ROMA, 77</t>
  </si>
  <si>
    <t>623</t>
  </si>
  <si>
    <t>VIA LATTANZIO GAMBARA, 12</t>
  </si>
  <si>
    <t>25122</t>
  </si>
  <si>
    <t>VIA LATTANZIO GAMBARA</t>
  </si>
  <si>
    <t>NIARDO</t>
  </si>
  <si>
    <t>VIA CAMPOROTONDO</t>
  </si>
  <si>
    <t>TREVIGLIO</t>
  </si>
  <si>
    <t>VIA CRISTOFORO COLOMBO</t>
  </si>
  <si>
    <t>639</t>
  </si>
  <si>
    <t>14/04/1944</t>
  </si>
  <si>
    <t>02/10/1946</t>
  </si>
  <si>
    <t>2517/1</t>
  </si>
  <si>
    <t>2520/1</t>
  </si>
  <si>
    <t>2531/1</t>
  </si>
  <si>
    <t>17/11/1937</t>
  </si>
  <si>
    <t>2553/1</t>
  </si>
  <si>
    <t>673</t>
  </si>
  <si>
    <t>676</t>
  </si>
  <si>
    <t>2567/1</t>
  </si>
  <si>
    <t>000276</t>
  </si>
  <si>
    <t>2572/1</t>
  </si>
  <si>
    <t>2577/1</t>
  </si>
  <si>
    <t>2578/1</t>
  </si>
  <si>
    <t>2587/1</t>
  </si>
  <si>
    <t>2588/1</t>
  </si>
  <si>
    <t>CIVIDATE CAMUNO</t>
  </si>
  <si>
    <t>2589/1</t>
  </si>
  <si>
    <t>2596/1</t>
  </si>
  <si>
    <t>RAFFAELLA</t>
  </si>
  <si>
    <t>2602/1</t>
  </si>
  <si>
    <t>SONCINO</t>
  </si>
  <si>
    <t>2610/1</t>
  </si>
  <si>
    <t>2611/1</t>
  </si>
  <si>
    <t>FRANCA</t>
  </si>
  <si>
    <t>2612/1</t>
  </si>
  <si>
    <t>2613/1</t>
  </si>
  <si>
    <t>2616/1</t>
  </si>
  <si>
    <t>2617/1</t>
  </si>
  <si>
    <t>2618/1</t>
  </si>
  <si>
    <t>2619/1</t>
  </si>
  <si>
    <t>2647/1</t>
  </si>
  <si>
    <t>2656/1</t>
  </si>
  <si>
    <t>2659/1</t>
  </si>
  <si>
    <t>18/11/1942</t>
  </si>
  <si>
    <t>2668/1</t>
  </si>
  <si>
    <t>000318</t>
  </si>
  <si>
    <t>2669/1</t>
  </si>
  <si>
    <t>2670/1</t>
  </si>
  <si>
    <t>SILVESTRI ANGELO</t>
  </si>
  <si>
    <t>715</t>
  </si>
  <si>
    <t>VIA ROMA, 50</t>
  </si>
  <si>
    <t>2687/1</t>
  </si>
  <si>
    <t>VIA EUROPA</t>
  </si>
  <si>
    <t>2694/1</t>
  </si>
  <si>
    <t>721</t>
  </si>
  <si>
    <t>18/12/1971</t>
  </si>
  <si>
    <t>2708/1</t>
  </si>
  <si>
    <t>2710/1</t>
  </si>
  <si>
    <t>2711/1</t>
  </si>
  <si>
    <t>2718/1</t>
  </si>
  <si>
    <t>2719/1</t>
  </si>
  <si>
    <t>2720/1</t>
  </si>
  <si>
    <t>2721/1</t>
  </si>
  <si>
    <t>2733/1</t>
  </si>
  <si>
    <t>2736/1</t>
  </si>
  <si>
    <t>2746/1</t>
  </si>
  <si>
    <t>2747/1</t>
  </si>
  <si>
    <t>2748/1</t>
  </si>
  <si>
    <t>2749/1</t>
  </si>
  <si>
    <t>07/10/1968</t>
  </si>
  <si>
    <t>2752/1</t>
  </si>
  <si>
    <t>2755/1</t>
  </si>
  <si>
    <t>2756/1</t>
  </si>
  <si>
    <t>2759/1</t>
  </si>
  <si>
    <t>2760/1</t>
  </si>
  <si>
    <t>2761/1</t>
  </si>
  <si>
    <t>2762/1</t>
  </si>
  <si>
    <t>PISONI</t>
  </si>
  <si>
    <t>2767/1</t>
  </si>
  <si>
    <t>2768/1</t>
  </si>
  <si>
    <t>865</t>
  </si>
  <si>
    <t>2769/1</t>
  </si>
  <si>
    <t>869</t>
  </si>
  <si>
    <t>2770/1</t>
  </si>
  <si>
    <t>2773/1</t>
  </si>
  <si>
    <t>2774/1</t>
  </si>
  <si>
    <t>2791/1</t>
  </si>
  <si>
    <t>2792/1</t>
  </si>
  <si>
    <t>2793/1</t>
  </si>
  <si>
    <t>2794/1</t>
  </si>
  <si>
    <t>ANGELA</t>
  </si>
  <si>
    <t>924</t>
  </si>
  <si>
    <t>2801/1</t>
  </si>
  <si>
    <t>2802/1</t>
  </si>
  <si>
    <t>2806/1</t>
  </si>
  <si>
    <t>2807/1</t>
  </si>
  <si>
    <t>2808/1</t>
  </si>
  <si>
    <t>2809/1</t>
  </si>
  <si>
    <t>2810/1</t>
  </si>
  <si>
    <t>25123</t>
  </si>
  <si>
    <t>2811/1</t>
  </si>
  <si>
    <t>2812/1</t>
  </si>
  <si>
    <t>2813/1</t>
  </si>
  <si>
    <t>25/07/1948</t>
  </si>
  <si>
    <t>2817/1</t>
  </si>
  <si>
    <t>2818/1</t>
  </si>
  <si>
    <t>2821/1</t>
  </si>
  <si>
    <t>2825/1</t>
  </si>
  <si>
    <t>2828/1</t>
  </si>
  <si>
    <t>2834/1</t>
  </si>
  <si>
    <t>PRIMO PIANO</t>
  </si>
  <si>
    <t>2837/1</t>
  </si>
  <si>
    <t>2838/1</t>
  </si>
  <si>
    <t>2839/1</t>
  </si>
  <si>
    <t>2846/1</t>
  </si>
  <si>
    <t>2847/1</t>
  </si>
  <si>
    <t>1030</t>
  </si>
  <si>
    <t>2848/1</t>
  </si>
  <si>
    <t>2849/1</t>
  </si>
  <si>
    <t>2850/1</t>
  </si>
  <si>
    <t>88</t>
  </si>
  <si>
    <t>2851/1</t>
  </si>
  <si>
    <t>1039</t>
  </si>
  <si>
    <t>2856/1</t>
  </si>
  <si>
    <t>2857/1</t>
  </si>
  <si>
    <t>1059</t>
  </si>
  <si>
    <t>2860/1</t>
  </si>
  <si>
    <t>2861/1</t>
  </si>
  <si>
    <t>1079</t>
  </si>
  <si>
    <t>2866/1</t>
  </si>
  <si>
    <t>1086</t>
  </si>
  <si>
    <t>2869/1</t>
  </si>
  <si>
    <t>2870/1</t>
  </si>
  <si>
    <t>1098</t>
  </si>
  <si>
    <t>2877/1</t>
  </si>
  <si>
    <t>1100</t>
  </si>
  <si>
    <t>2878/1</t>
  </si>
  <si>
    <t>VIA ROMA, 36 D</t>
  </si>
  <si>
    <t>2879/1</t>
  </si>
  <si>
    <t>1102</t>
  </si>
  <si>
    <t>2880/1</t>
  </si>
  <si>
    <t>2881/1</t>
  </si>
  <si>
    <t>2882/1</t>
  </si>
  <si>
    <t>2883/1</t>
  </si>
  <si>
    <t>2884/1</t>
  </si>
  <si>
    <t>1111</t>
  </si>
  <si>
    <t>2887/1</t>
  </si>
  <si>
    <t>2888/1</t>
  </si>
  <si>
    <t>VIA TORCHIO, 24</t>
  </si>
  <si>
    <t>2889/1</t>
  </si>
  <si>
    <t>2890/1</t>
  </si>
  <si>
    <t>2894/1</t>
  </si>
  <si>
    <t>2895/1</t>
  </si>
  <si>
    <t>2898/1</t>
  </si>
  <si>
    <t>2899/1</t>
  </si>
  <si>
    <t>2900/1</t>
  </si>
  <si>
    <t>1117</t>
  </si>
  <si>
    <t>2909/1</t>
  </si>
  <si>
    <t>2914/1</t>
  </si>
  <si>
    <t>2917/1</t>
  </si>
  <si>
    <t>2918/1</t>
  </si>
  <si>
    <t>2919/1</t>
  </si>
  <si>
    <t>20/04/1961</t>
  </si>
  <si>
    <t>2920/1</t>
  </si>
  <si>
    <t>2924/1</t>
  </si>
  <si>
    <t>2925/1</t>
  </si>
  <si>
    <t>2926/1</t>
  </si>
  <si>
    <t>2927/1</t>
  </si>
  <si>
    <t>2928/1</t>
  </si>
  <si>
    <t>2935/1</t>
  </si>
  <si>
    <t>15/09/1952</t>
  </si>
  <si>
    <t>2940/1</t>
  </si>
  <si>
    <t>2943/1</t>
  </si>
  <si>
    <t>2946/1</t>
  </si>
  <si>
    <t>2947/1</t>
  </si>
  <si>
    <t>25/02/1955</t>
  </si>
  <si>
    <t>124</t>
  </si>
  <si>
    <t>2958/1</t>
  </si>
  <si>
    <t>2959/1</t>
  </si>
  <si>
    <t>2964/1</t>
  </si>
  <si>
    <t>2965/1</t>
  </si>
  <si>
    <t>2969/1</t>
  </si>
  <si>
    <t>2970/1</t>
  </si>
  <si>
    <t>MTLGNN51H25B664B</t>
  </si>
  <si>
    <t>METELLI GIOVANNI</t>
  </si>
  <si>
    <t>METELLI</t>
  </si>
  <si>
    <t>25/06/1951</t>
  </si>
  <si>
    <t>2973/1</t>
  </si>
  <si>
    <t>2974/1</t>
  </si>
  <si>
    <t>2981/1</t>
  </si>
  <si>
    <t>23/10/1947</t>
  </si>
  <si>
    <t>2982/1</t>
  </si>
  <si>
    <t>2995/1</t>
  </si>
  <si>
    <t>2996/1</t>
  </si>
  <si>
    <t>26029</t>
  </si>
  <si>
    <t>VIA MILANO</t>
  </si>
  <si>
    <t>1196</t>
  </si>
  <si>
    <t>GAGGIANO</t>
  </si>
  <si>
    <t>20083</t>
  </si>
  <si>
    <t>000104</t>
  </si>
  <si>
    <t>15/06/1982</t>
  </si>
  <si>
    <t>CASTANO PRIMO</t>
  </si>
  <si>
    <t>20022</t>
  </si>
  <si>
    <t>VIA ALCIDE DE GASPERI</t>
  </si>
  <si>
    <t xml:space="preserve">VIA ROMA, </t>
  </si>
  <si>
    <t>MANUEL</t>
  </si>
  <si>
    <t>VIA GUGLIELMO MARCONI, 31</t>
  </si>
  <si>
    <t>CHIAPPINI</t>
  </si>
  <si>
    <t>VIA ROMA, 19</t>
  </si>
  <si>
    <t>SERIATE</t>
  </si>
  <si>
    <t>VIA ROMA, 27</t>
  </si>
  <si>
    <t>12/12/1986</t>
  </si>
  <si>
    <t>CAMPANA</t>
  </si>
  <si>
    <t>MFFPTR46R12B664M</t>
  </si>
  <si>
    <t>MAFFESSOLI PIETRO</t>
  </si>
  <si>
    <t>12/10/1946</t>
  </si>
  <si>
    <t>VIA UMBERTO I, 28</t>
  </si>
  <si>
    <t>VIA UMBERTO I</t>
  </si>
  <si>
    <t>20153</t>
  </si>
  <si>
    <t>SILVIO</t>
  </si>
  <si>
    <t>CORNATE D'ADDA</t>
  </si>
  <si>
    <t>20040</t>
  </si>
  <si>
    <t>151</t>
  </si>
  <si>
    <t>376</t>
  </si>
  <si>
    <t>ZONTA</t>
  </si>
  <si>
    <t>VIA FORNO ALLIONE</t>
  </si>
  <si>
    <t>GAUDIOSI</t>
  </si>
  <si>
    <t>VIA PLOT CAMPANA</t>
  </si>
  <si>
    <t>13/05/1983</t>
  </si>
  <si>
    <t>897</t>
  </si>
  <si>
    <t>COLLEBEATO</t>
  </si>
  <si>
    <t>25060</t>
  </si>
  <si>
    <t>985</t>
  </si>
  <si>
    <t>00026</t>
  </si>
  <si>
    <t>1058</t>
  </si>
  <si>
    <t>GUZZA</t>
  </si>
  <si>
    <t>VIA DON MINZONI</t>
  </si>
  <si>
    <t>25/08/1963</t>
  </si>
  <si>
    <t>30/01/1949</t>
  </si>
  <si>
    <t>920</t>
  </si>
  <si>
    <t>SIBILIA</t>
  </si>
  <si>
    <t>FIORINA</t>
  </si>
  <si>
    <t>GIUSEPPINA MARIA</t>
  </si>
  <si>
    <t>000352</t>
  </si>
  <si>
    <t>846</t>
  </si>
  <si>
    <t>1046</t>
  </si>
  <si>
    <t>MARIA GIACOMINA</t>
  </si>
  <si>
    <t>987</t>
  </si>
  <si>
    <t>12/12/1966</t>
  </si>
  <si>
    <t>box</t>
  </si>
  <si>
    <t>29/11/1951</t>
  </si>
  <si>
    <t>17052</t>
  </si>
  <si>
    <t>1066</t>
  </si>
  <si>
    <t>966</t>
  </si>
  <si>
    <t>VIA ADAMELLO, 6</t>
  </si>
  <si>
    <t>1073</t>
  </si>
  <si>
    <t>VIA ROMA, 61</t>
  </si>
  <si>
    <t>VIA ROMA, 10</t>
  </si>
  <si>
    <t>839</t>
  </si>
  <si>
    <t>963</t>
  </si>
  <si>
    <t>RODENGO SAIANO</t>
  </si>
  <si>
    <t>VIA PAOLO VI</t>
  </si>
  <si>
    <t>12/11/1955</t>
  </si>
  <si>
    <t>1106</t>
  </si>
  <si>
    <t>25080</t>
  </si>
  <si>
    <t>1089</t>
  </si>
  <si>
    <t>V2K3D31122012C122</t>
  </si>
  <si>
    <t>3/1</t>
  </si>
  <si>
    <t>LBRFNC34A65H192O</t>
  </si>
  <si>
    <t>ALBERTI FRANCA</t>
  </si>
  <si>
    <t>ALBERTI</t>
  </si>
  <si>
    <t>25/01/1934</t>
  </si>
  <si>
    <t>RASURA</t>
  </si>
  <si>
    <t>VIA ROMA, 23</t>
  </si>
  <si>
    <t>C591</t>
  </si>
  <si>
    <t>00014</t>
  </si>
  <si>
    <t>000129</t>
  </si>
  <si>
    <t>V2K4D31122012C123</t>
  </si>
  <si>
    <t>4/1</t>
  </si>
  <si>
    <t>123</t>
  </si>
  <si>
    <t>LOCALI ACCESSORI UTENZA DOMESTICA</t>
  </si>
  <si>
    <t>V2K15D31122012C122</t>
  </si>
  <si>
    <t>16/1</t>
  </si>
  <si>
    <t>LSSMZM70R61C618T</t>
  </si>
  <si>
    <t>ALESSANDRINI MARZIA MARILENA</t>
  </si>
  <si>
    <t>ALESSANDRINI</t>
  </si>
  <si>
    <t>MARZIA MARILENA</t>
  </si>
  <si>
    <t>21/10/1970</t>
  </si>
  <si>
    <t>CHIARI</t>
  </si>
  <si>
    <t>VIA S GIOV D'ANTIDA, 11</t>
  </si>
  <si>
    <t>RUDIANO</t>
  </si>
  <si>
    <t>VIA S GIOV D'ANTIDA</t>
  </si>
  <si>
    <t>VIA PINETA, 10</t>
  </si>
  <si>
    <t>VIA PINETA</t>
  </si>
  <si>
    <t>00016</t>
  </si>
  <si>
    <t>V2K17D31122012C123</t>
  </si>
  <si>
    <t>V2K19D31122012C123</t>
  </si>
  <si>
    <t>20/1</t>
  </si>
  <si>
    <t>V2K21D31122012C122</t>
  </si>
  <si>
    <t>21/1</t>
  </si>
  <si>
    <t>GZZNLL42R69L276T</t>
  </si>
  <si>
    <t>GUZZARDI NELLA</t>
  </si>
  <si>
    <t>GUZZARDI</t>
  </si>
  <si>
    <t>NELLA</t>
  </si>
  <si>
    <t>29/10/1942</t>
  </si>
  <si>
    <t>TORRE PALLAVICINA</t>
  </si>
  <si>
    <t>VIA DON TISI, 10</t>
  </si>
  <si>
    <t>ROCCAFRANCA</t>
  </si>
  <si>
    <t>VIA DON TISI</t>
  </si>
  <si>
    <t>VIA SAN VIGILIO, 5</t>
  </si>
  <si>
    <t>VIA SAN VIGILIO</t>
  </si>
  <si>
    <t>00015</t>
  </si>
  <si>
    <t>V2K22D31122012C122</t>
  </si>
  <si>
    <t>MBRLDA37B13F924A</t>
  </si>
  <si>
    <t>AMBROSIANO ALDO</t>
  </si>
  <si>
    <t>AMBROSIANO</t>
  </si>
  <si>
    <t>13/02/1937</t>
  </si>
  <si>
    <t>NOLA</t>
  </si>
  <si>
    <t>VIALE BRIANZA, 58</t>
  </si>
  <si>
    <t>20043</t>
  </si>
  <si>
    <t>VIALE BRIANZA</t>
  </si>
  <si>
    <t>V2K24D31122012C123</t>
  </si>
  <si>
    <t>25/1</t>
  </si>
  <si>
    <t>V2K26D31122012C122</t>
  </si>
  <si>
    <t>26/1</t>
  </si>
  <si>
    <t>MNDMRA52P25I610M</t>
  </si>
  <si>
    <t>AMENDOLARA MARIO</t>
  </si>
  <si>
    <t>AMENDOLARA</t>
  </si>
  <si>
    <t>25/09/1952</t>
  </si>
  <si>
    <t>SENISE</t>
  </si>
  <si>
    <t>SETTALA</t>
  </si>
  <si>
    <t xml:space="preserve">LOCALITA' FONTANA, </t>
  </si>
  <si>
    <t>LOCALITA' FONTANA</t>
  </si>
  <si>
    <t>000371</t>
  </si>
  <si>
    <t>V2K28D01012015C111</t>
  </si>
  <si>
    <t>29/1</t>
  </si>
  <si>
    <t>MMNJML62B01Z240K</t>
  </si>
  <si>
    <t>01993020989</t>
  </si>
  <si>
    <t>AMMOUNE JAMAL</t>
  </si>
  <si>
    <t>AMMOUNE</t>
  </si>
  <si>
    <t>JAMAL</t>
  </si>
  <si>
    <t>01/02/1962</t>
  </si>
  <si>
    <t>ALEPPO</t>
  </si>
  <si>
    <t>VIA ROMA, 11</t>
  </si>
  <si>
    <t>VIA ROMA, 23 B</t>
  </si>
  <si>
    <t>111</t>
  </si>
  <si>
    <t>V2K30D31122012C122</t>
  </si>
  <si>
    <t>30/1</t>
  </si>
  <si>
    <t>GZZPNM45C66A299D</t>
  </si>
  <si>
    <t>GUZZARDI PIERINA MARIA</t>
  </si>
  <si>
    <t>PIERINA MARIA</t>
  </si>
  <si>
    <t>26/03/1945</t>
  </si>
  <si>
    <t>ANNICCO</t>
  </si>
  <si>
    <t>VIA MATTEOTTI, 16</t>
  </si>
  <si>
    <t>CASTELLEONE</t>
  </si>
  <si>
    <t>26012</t>
  </si>
  <si>
    <t>VIA MATTEOTTI</t>
  </si>
  <si>
    <t>V2K31D31122012C122</t>
  </si>
  <si>
    <t>GZZVGL46L06G047Q</t>
  </si>
  <si>
    <t>GUZZARDI VIGILIO</t>
  </si>
  <si>
    <t>VIGILIO</t>
  </si>
  <si>
    <t>06/07/1946</t>
  </si>
  <si>
    <t>OLMENETA</t>
  </si>
  <si>
    <t>VIA 54^ BGT. GARIBALDI, 25</t>
  </si>
  <si>
    <t>VIA 54^ BGT. GARIBALDI</t>
  </si>
  <si>
    <t>V2K32D31122012C123</t>
  </si>
  <si>
    <t>32/1</t>
  </si>
  <si>
    <t>V2K35D31122012C122</t>
  </si>
  <si>
    <t>35/1</t>
  </si>
  <si>
    <t>NTZNNZ50A08F052N</t>
  </si>
  <si>
    <t>ANTEZZA NUNZIO</t>
  </si>
  <si>
    <t>ANTEZZA</t>
  </si>
  <si>
    <t>NUNZIO</t>
  </si>
  <si>
    <t>08/01/1950</t>
  </si>
  <si>
    <t>MATERA</t>
  </si>
  <si>
    <t>VIA DON MINZONI, 49</t>
  </si>
  <si>
    <t>MEZZAGO</t>
  </si>
  <si>
    <t>20050</t>
  </si>
  <si>
    <t>V2K37D31122012C122</t>
  </si>
  <si>
    <t>GZZVTR46B07L648O</t>
  </si>
  <si>
    <t>GUZZARDI VITTORIO MARIO</t>
  </si>
  <si>
    <t>VITTORIO MARIO</t>
  </si>
  <si>
    <t>07/02/1946</t>
  </si>
  <si>
    <t>VIA SAN VIGILIO, 7 A</t>
  </si>
  <si>
    <t>VIA TRIESTE, 28 A</t>
  </si>
  <si>
    <t>VIA TRIESTE</t>
  </si>
  <si>
    <t>V2K38D31122012C122</t>
  </si>
  <si>
    <t>38/1</t>
  </si>
  <si>
    <t>RSALDA37P24G206V</t>
  </si>
  <si>
    <t>ARESI ALDO</t>
  </si>
  <si>
    <t>ARESI</t>
  </si>
  <si>
    <t>24/09/1937</t>
  </si>
  <si>
    <t>OZZERO</t>
  </si>
  <si>
    <t>VIA PAPA GIOVANNI XXIII, 5</t>
  </si>
  <si>
    <t>BUCCINASCO</t>
  </si>
  <si>
    <t>VIA PAPA GIOVANNI XXIII</t>
  </si>
  <si>
    <t>VIA ANDROLA, 65</t>
  </si>
  <si>
    <t>VIA ANDROLA</t>
  </si>
  <si>
    <t>00013</t>
  </si>
  <si>
    <t>V2K39D31122012C123</t>
  </si>
  <si>
    <t>39/1</t>
  </si>
  <si>
    <t>V2K40D01012015C108</t>
  </si>
  <si>
    <t>02389480985</t>
  </si>
  <si>
    <t>PRO LOCO VALSAVIORE</t>
  </si>
  <si>
    <t>VIA ROMA, 46</t>
  </si>
  <si>
    <t>VIA ROMA, 44</t>
  </si>
  <si>
    <t>V2K42D31122012C122</t>
  </si>
  <si>
    <t>STANGL62B09A794O</t>
  </si>
  <si>
    <t>ASTE ANGELO</t>
  </si>
  <si>
    <t>ASTE</t>
  </si>
  <si>
    <t>09/02/1962</t>
  </si>
  <si>
    <t>VIA GIOVANNI FALCONE, 3</t>
  </si>
  <si>
    <t>PROVAGLIO D'ISEO</t>
  </si>
  <si>
    <t>VIA GIOVANNI FALCONE</t>
  </si>
  <si>
    <t>VIA SAN VIGILIO, 11</t>
  </si>
  <si>
    <t>V2K43D31122012C122</t>
  </si>
  <si>
    <t>43/1</t>
  </si>
  <si>
    <t>NMILGN40R71B157H</t>
  </si>
  <si>
    <t>INAMA LUIGINA</t>
  </si>
  <si>
    <t>INAMA</t>
  </si>
  <si>
    <t>LUIGINA</t>
  </si>
  <si>
    <t>31/10/1940</t>
  </si>
  <si>
    <t>VIA P.E. TIBONI, 41</t>
  </si>
  <si>
    <t>VIA P.E. TIBONI</t>
  </si>
  <si>
    <t>VIA RISORGIMENTO, 1</t>
  </si>
  <si>
    <t>VIA RISORGIMENTO</t>
  </si>
  <si>
    <t>00020</t>
  </si>
  <si>
    <t>V2K44D22032018C99</t>
  </si>
  <si>
    <t>44/1</t>
  </si>
  <si>
    <t>ZZLLNI36H42H223V</t>
  </si>
  <si>
    <t>AZZOLINI ILEANA</t>
  </si>
  <si>
    <t>AZZOLINI</t>
  </si>
  <si>
    <t>ILEANA</t>
  </si>
  <si>
    <t>02/06/1936</t>
  </si>
  <si>
    <t>REGGIO NELL'EMILIA</t>
  </si>
  <si>
    <t>VIA D. MACCABIANI, 43</t>
  </si>
  <si>
    <t>PONCARALE</t>
  </si>
  <si>
    <t>VIA D. MACCABIANI</t>
  </si>
  <si>
    <t>V2K51D31122012C122</t>
  </si>
  <si>
    <t>BCCLDI30C46C417P</t>
  </si>
  <si>
    <t>BACCANELLI LIDIA</t>
  </si>
  <si>
    <t>LIDIA</t>
  </si>
  <si>
    <t>06/03/1930</t>
  </si>
  <si>
    <t>VIA UMBERTO I, 21</t>
  </si>
  <si>
    <t>00010</t>
  </si>
  <si>
    <t>V2K52D31122012C122</t>
  </si>
  <si>
    <t>52/1</t>
  </si>
  <si>
    <t>DATI COMUNICATI DA UT PER RISTRUTTURAZIONE SOTTOTETTO</t>
  </si>
  <si>
    <t>V2K54D01012015C106</t>
  </si>
  <si>
    <t>54/1</t>
  </si>
  <si>
    <t>80034550154</t>
  </si>
  <si>
    <t>ISPETTORIA SALESIANA LOMBARDO EMILIANA</t>
  </si>
  <si>
    <t>VIA COPERNICO, 9</t>
  </si>
  <si>
    <t>VIA COPERNICO</t>
  </si>
  <si>
    <t>VIA SAN VIGILIO, 138</t>
  </si>
  <si>
    <t>138</t>
  </si>
  <si>
    <t>ALBERGHI SENZA RISTORANTE</t>
  </si>
  <si>
    <t>145 - RIDUZIONI = 136 - USO STAGIONALE ATTIVITA'</t>
  </si>
  <si>
    <t>V2K55D01012015C109</t>
  </si>
  <si>
    <t>17558</t>
  </si>
  <si>
    <t>55/1</t>
  </si>
  <si>
    <t>24122</t>
  </si>
  <si>
    <t>V2K59D31122012C122</t>
  </si>
  <si>
    <t>BZZNGL55S22C591S</t>
  </si>
  <si>
    <t>BAZZANA ANGELO</t>
  </si>
  <si>
    <t>22/11/1955</t>
  </si>
  <si>
    <t>VIA GUGLIELMO MARCONI, 36</t>
  </si>
  <si>
    <t>V2K60D31122012C122</t>
  </si>
  <si>
    <t>61/1</t>
  </si>
  <si>
    <t>BZZNLD54L18L648C</t>
  </si>
  <si>
    <t>BAZZANA ANGELO DONATO</t>
  </si>
  <si>
    <t>ANGELO DONATO</t>
  </si>
  <si>
    <t>18/07/1954</t>
  </si>
  <si>
    <t>VIA GUGLIELMO MARCONI, 19 B</t>
  </si>
  <si>
    <t>000436</t>
  </si>
  <si>
    <t>V2K62D31122012C123</t>
  </si>
  <si>
    <t>V2K65D31122012C122</t>
  </si>
  <si>
    <t>65/1</t>
  </si>
  <si>
    <t>BZZNPR39L66L648P</t>
  </si>
  <si>
    <t>BAZZANA ANNA PIERA</t>
  </si>
  <si>
    <t>ANNA PIERA</t>
  </si>
  <si>
    <t>26/07/1939</t>
  </si>
  <si>
    <t>VIA ARMAIOLI, 4</t>
  </si>
  <si>
    <t>VIA ARMAIOLI</t>
  </si>
  <si>
    <t>V2K66D31122012C123</t>
  </si>
  <si>
    <t>66/1</t>
  </si>
  <si>
    <t>VIA ROMA, 85</t>
  </si>
  <si>
    <t>V2K67D31122012C122</t>
  </si>
  <si>
    <t>67/1</t>
  </si>
  <si>
    <t>BZZNTN44D14L648L</t>
  </si>
  <si>
    <t>BAZZANA ANTONIO</t>
  </si>
  <si>
    <t>VIA ALDO MORO, 4</t>
  </si>
  <si>
    <t>VIA ADAMELLO, 56</t>
  </si>
  <si>
    <t>000309</t>
  </si>
  <si>
    <t>V2K68D31122012C122</t>
  </si>
  <si>
    <t>69/1</t>
  </si>
  <si>
    <t>BZZRNG57L19C591F</t>
  </si>
  <si>
    <t>BAZZANA ARCANGELO</t>
  </si>
  <si>
    <t>ARCANGELO</t>
  </si>
  <si>
    <t>19/07/1957</t>
  </si>
  <si>
    <t>VIA 54^ BGT. GARIBALDI, 36</t>
  </si>
  <si>
    <t>DATI FORNITI UT PER 2008</t>
  </si>
  <si>
    <t>V2K78D31122012C122</t>
  </si>
  <si>
    <t>78/1</t>
  </si>
  <si>
    <t>BZZBTS31R12L648W</t>
  </si>
  <si>
    <t>BAZZANA BATTISTA</t>
  </si>
  <si>
    <t>12/10/1931</t>
  </si>
  <si>
    <t>VIA FRESINE, 36</t>
  </si>
  <si>
    <t>VIA FRESINE</t>
  </si>
  <si>
    <t>VIA FRESINE, 36 A</t>
  </si>
  <si>
    <t>00029</t>
  </si>
  <si>
    <t>000069</t>
  </si>
  <si>
    <t>V2K79D31122012C122</t>
  </si>
  <si>
    <t>79/1</t>
  </si>
  <si>
    <t>V2K80D01012015C117</t>
  </si>
  <si>
    <t>80/1</t>
  </si>
  <si>
    <t>V2K81D31122012C122</t>
  </si>
  <si>
    <t>81/1</t>
  </si>
  <si>
    <t>LMRMHL78B63I849Y</t>
  </si>
  <si>
    <t>LAMERA MICHELA</t>
  </si>
  <si>
    <t>LAMERA</t>
  </si>
  <si>
    <t>MICHELA</t>
  </si>
  <si>
    <t>23/02/1978</t>
  </si>
  <si>
    <t>SORESINA</t>
  </si>
  <si>
    <t>VIA FRANCESCO GENALA, 19</t>
  </si>
  <si>
    <t>26015</t>
  </si>
  <si>
    <t>VIA FRANCESCO GENALA</t>
  </si>
  <si>
    <t>V2K82D31122012C123</t>
  </si>
  <si>
    <t>82/1</t>
  </si>
  <si>
    <t>V2K88D31122012C122</t>
  </si>
  <si>
    <t>88/1</t>
  </si>
  <si>
    <t>LMRPTR45M25A299W</t>
  </si>
  <si>
    <t>LAMERA PIETRO</t>
  </si>
  <si>
    <t>25/08/1945</t>
  </si>
  <si>
    <t>VIA DONATORI DI SANGUE, 16</t>
  </si>
  <si>
    <t>CASALMORANO</t>
  </si>
  <si>
    <t>26020</t>
  </si>
  <si>
    <t>VIA DONATORI DI SANGUE</t>
  </si>
  <si>
    <t>V2K89D31122012C123</t>
  </si>
  <si>
    <t>89/1</t>
  </si>
  <si>
    <t>V2K90D31122012C123</t>
  </si>
  <si>
    <t>V2K95D31122012C122</t>
  </si>
  <si>
    <t>95/1</t>
  </si>
  <si>
    <t>LMRSNM70R67I849S</t>
  </si>
  <si>
    <t>LAMERA SABINA MARIA</t>
  </si>
  <si>
    <t>SABINA MARIA</t>
  </si>
  <si>
    <t>27/10/1970</t>
  </si>
  <si>
    <t>VIA ANELLI, 42</t>
  </si>
  <si>
    <t>VIA ANELLI</t>
  </si>
  <si>
    <t>0024</t>
  </si>
  <si>
    <t>V2K96D31122012C123</t>
  </si>
  <si>
    <t>V2K100D31122012C122</t>
  </si>
  <si>
    <t>BZZCDD53S30L648L</t>
  </si>
  <si>
    <t>BAZZANA CANDIDO GIAN PIETRO</t>
  </si>
  <si>
    <t>CANDIDO GIAN PIETRO</t>
  </si>
  <si>
    <t>30/11/1953</t>
  </si>
  <si>
    <t>VIA 54^ BGT. GARIBALDI, 13</t>
  </si>
  <si>
    <t>V2K102D31122012C123</t>
  </si>
  <si>
    <t>102/1</t>
  </si>
  <si>
    <t>V2K103D31122012C122</t>
  </si>
  <si>
    <t>103/1</t>
  </si>
  <si>
    <t>LZZCRL32A08B025P</t>
  </si>
  <si>
    <t>LAZZARI CARLO</t>
  </si>
  <si>
    <t>LAZZARI</t>
  </si>
  <si>
    <t>CARLO</t>
  </si>
  <si>
    <t>08/01/1932</t>
  </si>
  <si>
    <t>BORGONOVO VAL TIDONE</t>
  </si>
  <si>
    <t>VIA SILVIO PELLICO, 19 4</t>
  </si>
  <si>
    <t>CASTEL SAN GIOVANNI</t>
  </si>
  <si>
    <t>29015</t>
  </si>
  <si>
    <t>VIA SILVIO PELLICO</t>
  </si>
  <si>
    <t>VIA ROMA, 23 A</t>
  </si>
  <si>
    <t>V2K105D31122012C122</t>
  </si>
  <si>
    <t>105/1</t>
  </si>
  <si>
    <t>BZZCRN37L50L648O</t>
  </si>
  <si>
    <t>BAZZANA CATERINA LUCIA</t>
  </si>
  <si>
    <t>CATERINA LUCIA</t>
  </si>
  <si>
    <t>10/07/1937</t>
  </si>
  <si>
    <t>VIA GIARDINO, 14 A</t>
  </si>
  <si>
    <t>VIA GIARDINO</t>
  </si>
  <si>
    <t>VIA CASTELLO, 23</t>
  </si>
  <si>
    <t>V2K106D31122012C122</t>
  </si>
  <si>
    <t>106/1</t>
  </si>
  <si>
    <t>LNCBNL48B19A137J</t>
  </si>
  <si>
    <t>LINCETTI BRUNO ALBERTO</t>
  </si>
  <si>
    <t>LINCETTI</t>
  </si>
  <si>
    <t>BRUNO ALBERTO</t>
  </si>
  <si>
    <t>19/02/1948</t>
  </si>
  <si>
    <t>ALBAREDO D'ADIGE</t>
  </si>
  <si>
    <t>VIA TOMMASO GROSSI, 26</t>
  </si>
  <si>
    <t>BOLLATE</t>
  </si>
  <si>
    <t>20021</t>
  </si>
  <si>
    <t>VIA TOMMASO GROSSI</t>
  </si>
  <si>
    <t xml:space="preserve">LOCALITA' ECCIA, </t>
  </si>
  <si>
    <t>LOCALITA' ECCIA</t>
  </si>
  <si>
    <t>145 - RIDUZIONI = 135 - INSEDIAMENTI UBICATI FUORI DALL'AREA DI RACCOLTA, SUPERIORE A 300</t>
  </si>
  <si>
    <t>V2K109D31122012C122</t>
  </si>
  <si>
    <t>109/1</t>
  </si>
  <si>
    <t>BZZCRN48B44L648U</t>
  </si>
  <si>
    <t>BAZZANA CATERINA ANNA</t>
  </si>
  <si>
    <t>CATERINA ANNA</t>
  </si>
  <si>
    <t>04/02/1948</t>
  </si>
  <si>
    <t>VIA SAN ROCCO, 23</t>
  </si>
  <si>
    <t>CARDANO AL CAMPO</t>
  </si>
  <si>
    <t>21010</t>
  </si>
  <si>
    <t>VIA SAN ROCCO</t>
  </si>
  <si>
    <t>VIA ADAMELLO, 54</t>
  </si>
  <si>
    <t>V2K112D31122012C122</t>
  </si>
  <si>
    <t>BZZCLD55L54C591N</t>
  </si>
  <si>
    <t>BAZZANA CLAUDIA</t>
  </si>
  <si>
    <t>CLAUDIA</t>
  </si>
  <si>
    <t>14/07/1955</t>
  </si>
  <si>
    <t>VIA LEONARDO DA VINCI, 2 A</t>
  </si>
  <si>
    <t>CORSICO</t>
  </si>
  <si>
    <t>20094</t>
  </si>
  <si>
    <t>VIA LEONARDO DA VINCI</t>
  </si>
  <si>
    <t>VIA UMBERTO I, 5</t>
  </si>
  <si>
    <t>00011</t>
  </si>
  <si>
    <t>V2K119D31122012C122</t>
  </si>
  <si>
    <t>119/1</t>
  </si>
  <si>
    <t>MFFRTR48A11C417C</t>
  </si>
  <si>
    <t>11/01/1948</t>
  </si>
  <si>
    <t>LOCALITA' POZZUOLO, 1</t>
  </si>
  <si>
    <t>LOCALITA' POZZUOLO</t>
  </si>
  <si>
    <t>00021</t>
  </si>
  <si>
    <t>V2K120D31122012C122</t>
  </si>
  <si>
    <t>120/1</t>
  </si>
  <si>
    <t>BZZDNL66M58C591N</t>
  </si>
  <si>
    <t>BAZZANA DANIELA</t>
  </si>
  <si>
    <t>18/08/1966</t>
  </si>
  <si>
    <t>VIA EZIO VANONI, 2</t>
  </si>
  <si>
    <t>VIA EZIO VANONI</t>
  </si>
  <si>
    <t>V2K121D01012015C118</t>
  </si>
  <si>
    <t>BZZDLD69S08C591H</t>
  </si>
  <si>
    <t>02103240988</t>
  </si>
  <si>
    <t>BAZZANA DANILO DAVIDE</t>
  </si>
  <si>
    <t>DANILO DAVIDE</t>
  </si>
  <si>
    <t>08/11/1969</t>
  </si>
  <si>
    <t>VIA ROMA, 47</t>
  </si>
  <si>
    <t>000575</t>
  </si>
  <si>
    <t>118</t>
  </si>
  <si>
    <t>V2K130D31122012C122</t>
  </si>
  <si>
    <t>76</t>
  </si>
  <si>
    <t>BZZDDD42H43L648T</t>
  </si>
  <si>
    <t>BAZZANA DARIA EDDA</t>
  </si>
  <si>
    <t>DARIA EDDA</t>
  </si>
  <si>
    <t>03/06/1942</t>
  </si>
  <si>
    <t>VIA ROMA, 3</t>
  </si>
  <si>
    <t>V2K131D01012015C118</t>
  </si>
  <si>
    <t>BZZDBT66P04C591X</t>
  </si>
  <si>
    <t>BAZZANA DIEGO BATTISTA</t>
  </si>
  <si>
    <t>DIEGO BATTISTA</t>
  </si>
  <si>
    <t>04/09/1966</t>
  </si>
  <si>
    <t>V2K132D31122012C122</t>
  </si>
  <si>
    <t>BZZDRS40E42L648X</t>
  </si>
  <si>
    <t>BAZZANA DOLORES</t>
  </si>
  <si>
    <t>DOLORES</t>
  </si>
  <si>
    <t>02/05/1940</t>
  </si>
  <si>
    <t>VIA PRIMA QUARTIERE ABBA, 19</t>
  </si>
  <si>
    <t>VIA PRIMA QUARTIERE ABBA</t>
  </si>
  <si>
    <t>V2K146D31122012C122</t>
  </si>
  <si>
    <t>147/1</t>
  </si>
  <si>
    <t>MGRLSN52R14L648U</t>
  </si>
  <si>
    <t>MAGRINI ALESSANDRO</t>
  </si>
  <si>
    <t>MAGRINI</t>
  </si>
  <si>
    <t>14/10/1952</t>
  </si>
  <si>
    <t>VIA GUGLIELMO MARCONI, 5</t>
  </si>
  <si>
    <t>V2K148D31122012C123</t>
  </si>
  <si>
    <t>148/1</t>
  </si>
  <si>
    <t>V2K149D31122012C122</t>
  </si>
  <si>
    <t>149/1</t>
  </si>
  <si>
    <t>BZZDLC53S45L648V</t>
  </si>
  <si>
    <t>BAZZANA DORIA ALICE</t>
  </si>
  <si>
    <t>DORIA ALICE</t>
  </si>
  <si>
    <t>05/11/1953</t>
  </si>
  <si>
    <t>VIA EUROPA, 5 A</t>
  </si>
  <si>
    <t>V2K158D31122012C122</t>
  </si>
  <si>
    <t>158/1</t>
  </si>
  <si>
    <t>MGRNLG56P11C591Y</t>
  </si>
  <si>
    <t>MAGRINI ANGELO GIUSEPPE</t>
  </si>
  <si>
    <t>ANGELO GIUSEPPE</t>
  </si>
  <si>
    <t>11/09/1956</t>
  </si>
  <si>
    <t>EX BERRINO FRANCESCO</t>
  </si>
  <si>
    <t>V2K159D31122012C123</t>
  </si>
  <si>
    <t>159/1</t>
  </si>
  <si>
    <t>V2K160D31122012C122</t>
  </si>
  <si>
    <t>160/1</t>
  </si>
  <si>
    <t>MGRBTL55M21C591Q</t>
  </si>
  <si>
    <t>MAGRINI BARTOLOMEO SANDRINO</t>
  </si>
  <si>
    <t>BARTOLOMEO SANDRINO</t>
  </si>
  <si>
    <t>21/08/1955</t>
  </si>
  <si>
    <t>VIA ROMA, 2</t>
  </si>
  <si>
    <t>V2K161D31122012C123</t>
  </si>
  <si>
    <t>161/1</t>
  </si>
  <si>
    <t>V2K162D31122012C122</t>
  </si>
  <si>
    <t>162/1</t>
  </si>
  <si>
    <t>BZZCRN37R63C591A</t>
  </si>
  <si>
    <t>BAZZANA CATERINA</t>
  </si>
  <si>
    <t>23/10/1937</t>
  </si>
  <si>
    <t>RUE SAINT LAURENT, 3</t>
  </si>
  <si>
    <t>CHAMBAVE</t>
  </si>
  <si>
    <t>11023</t>
  </si>
  <si>
    <t>RUE SAINT LAURENT</t>
  </si>
  <si>
    <t>VIA SANT' ANTONIO, 23</t>
  </si>
  <si>
    <t>VIA SANT' ANTONIO</t>
  </si>
  <si>
    <t>V2K163D31122012C123</t>
  </si>
  <si>
    <t>163/1</t>
  </si>
  <si>
    <t>V2K164D31122012C122</t>
  </si>
  <si>
    <t>90</t>
  </si>
  <si>
    <t>164/1</t>
  </si>
  <si>
    <t>LNGRSO37M50L682W</t>
  </si>
  <si>
    <t>LANGINI ROSA</t>
  </si>
  <si>
    <t>LANGINI</t>
  </si>
  <si>
    <t>ROSA</t>
  </si>
  <si>
    <t>10/08/1937</t>
  </si>
  <si>
    <t>VARESE</t>
  </si>
  <si>
    <t>VIA PAVIA, 92</t>
  </si>
  <si>
    <t>INDUNO OLONA</t>
  </si>
  <si>
    <t>21056</t>
  </si>
  <si>
    <t>VIA PAVIA</t>
  </si>
  <si>
    <t>VIA TRENTO, 10</t>
  </si>
  <si>
    <t>VIA TRENTO</t>
  </si>
  <si>
    <t>000379</t>
  </si>
  <si>
    <t>V2K170D31122012C122</t>
  </si>
  <si>
    <t>93</t>
  </si>
  <si>
    <t>170/1</t>
  </si>
  <si>
    <t>BZZMNL58E28C591K</t>
  </si>
  <si>
    <t>BAZZANA EMANUELE</t>
  </si>
  <si>
    <t>28/05/1958</t>
  </si>
  <si>
    <t>VIA EUROPA, 25</t>
  </si>
  <si>
    <t>V2K175D31122012C122</t>
  </si>
  <si>
    <t>96</t>
  </si>
  <si>
    <t>MGRGLG64H11C591F</t>
  </si>
  <si>
    <t>02666310988</t>
  </si>
  <si>
    <t>MAGRINI GIAN LUIGI</t>
  </si>
  <si>
    <t>GIAN LUIGI</t>
  </si>
  <si>
    <t>11/06/1964</t>
  </si>
  <si>
    <t>VIA GUGLIELMO MARCONI, 25</t>
  </si>
  <si>
    <t>000033</t>
  </si>
  <si>
    <t>DATI FORNITI U.T. (30/03/2009) PRIMA 70 MQ ORA 79,46 + MQ. 26,78 RECUPERO SOTTOTETTO</t>
  </si>
  <si>
    <t>V2K179D31122012C123</t>
  </si>
  <si>
    <t>180/1</t>
  </si>
  <si>
    <t>DATI FORNITI U.T. (30/03/2009) BOX SOTTO APPARTAMENTI</t>
  </si>
  <si>
    <t>V2K182D31122012C123</t>
  </si>
  <si>
    <t>183/1</t>
  </si>
  <si>
    <t>DATI COMUNICATI UT (30/03/2009) PER BOX A DESTRA DEL FABBRICATO</t>
  </si>
  <si>
    <t>V2K184D31122012C123</t>
  </si>
  <si>
    <t>184/1</t>
  </si>
  <si>
    <t>V2K197D31122012C122</t>
  </si>
  <si>
    <t>98</t>
  </si>
  <si>
    <t>197/1</t>
  </si>
  <si>
    <t>BZZFST59S15C591A</t>
  </si>
  <si>
    <t>BAZZANA FAUSTO</t>
  </si>
  <si>
    <t>FAUSTO</t>
  </si>
  <si>
    <t>15/11/1959</t>
  </si>
  <si>
    <t>VIA ADAMELLO, 44</t>
  </si>
  <si>
    <t>000298</t>
  </si>
  <si>
    <t>V2K198D31122012C122</t>
  </si>
  <si>
    <t>BZZFCT46R64L648I</t>
  </si>
  <si>
    <t>BAZZANA FELICITA BORTOLINA</t>
  </si>
  <si>
    <t>FELICITA BORTOLINA</t>
  </si>
  <si>
    <t>24/10/1946</t>
  </si>
  <si>
    <t>00018</t>
  </si>
  <si>
    <t>000221</t>
  </si>
  <si>
    <t>V2K204D31122012C122</t>
  </si>
  <si>
    <t>204/1</t>
  </si>
  <si>
    <t>MGRGNN29H11L648W</t>
  </si>
  <si>
    <t>MAGRINI GIOVANNI VALERIO</t>
  </si>
  <si>
    <t>GIOVANNI VALERIO</t>
  </si>
  <si>
    <t>11/06/1929</t>
  </si>
  <si>
    <t>VIA TRIESTE, 26 A</t>
  </si>
  <si>
    <t>V2K215D31122012C122</t>
  </si>
  <si>
    <t>216/1</t>
  </si>
  <si>
    <t>BZZGLM35R15L648X</t>
  </si>
  <si>
    <t>BAZZANA GEROLAMO</t>
  </si>
  <si>
    <t>15/10/1935</t>
  </si>
  <si>
    <t>VIA EUROPA, 58</t>
  </si>
  <si>
    <t>VIA GUGLIELMO MARCONI, 37</t>
  </si>
  <si>
    <t>V2K217D31122012C122</t>
  </si>
  <si>
    <t>BZZGMN50R49L648Y</t>
  </si>
  <si>
    <t>BAZZANA GIACOMINA</t>
  </si>
  <si>
    <t>09/10/1950</t>
  </si>
  <si>
    <t>VIA P  KOLBE, 11</t>
  </si>
  <si>
    <t>VILLA CORTESE</t>
  </si>
  <si>
    <t>20020</t>
  </si>
  <si>
    <t>VIA P  KOLBE</t>
  </si>
  <si>
    <t>V2K222D31122012C122</t>
  </si>
  <si>
    <t>222/1</t>
  </si>
  <si>
    <t>BZZGMN44A65L648L</t>
  </si>
  <si>
    <t>BAZZANA GIACOMINA DONATELLA</t>
  </si>
  <si>
    <t>GIACOMINA DONATELLA</t>
  </si>
  <si>
    <t>25/01/1944</t>
  </si>
  <si>
    <t>VIA ROMA, 19 G</t>
  </si>
  <si>
    <t>V2K223D31122012C123</t>
  </si>
  <si>
    <t>223/1</t>
  </si>
  <si>
    <t>V2K224D31122012C122</t>
  </si>
  <si>
    <t>224/1</t>
  </si>
  <si>
    <t>MGRLNM64S01C591A</t>
  </si>
  <si>
    <t>MAGRINI LUCIANO MARIO</t>
  </si>
  <si>
    <t>LUCIANO MARIO</t>
  </si>
  <si>
    <t>01/11/1964</t>
  </si>
  <si>
    <t>VIA TRIESTE, 24</t>
  </si>
  <si>
    <t>V2K226D31122012C122</t>
  </si>
  <si>
    <t>227/1</t>
  </si>
  <si>
    <t>VIA TRIESTE, 26</t>
  </si>
  <si>
    <t>EX MAGRINI ANGELO GIUSEPPE</t>
  </si>
  <si>
    <t>V2K228D31122012C122</t>
  </si>
  <si>
    <t>228/1</t>
  </si>
  <si>
    <t>BZZGMN43S24L648N</t>
  </si>
  <si>
    <t>BAZZANA GIACOMINO CARLO</t>
  </si>
  <si>
    <t>GIACOMINO CARLO</t>
  </si>
  <si>
    <t>24/11/1943</t>
  </si>
  <si>
    <t>VIA NUOVA SOPRA, 13</t>
  </si>
  <si>
    <t>CIGOLE</t>
  </si>
  <si>
    <t>VIA NUOVA SOPRA</t>
  </si>
  <si>
    <t>VIA SAN VIGILIO, 29</t>
  </si>
  <si>
    <t>V2K229D31122012C122</t>
  </si>
  <si>
    <t>229/1</t>
  </si>
  <si>
    <t>EX BAZZANA ROMEO</t>
  </si>
  <si>
    <t>V2K230D31122012C123</t>
  </si>
  <si>
    <t>230/1</t>
  </si>
  <si>
    <t>V2K231D31122012C122</t>
  </si>
  <si>
    <t>232/1</t>
  </si>
  <si>
    <t>MGRMMR66S50C591M</t>
  </si>
  <si>
    <t>MAGRINI MARIA MARGHERITA</t>
  </si>
  <si>
    <t>MARIA MARGHERITA</t>
  </si>
  <si>
    <t>10/11/1966</t>
  </si>
  <si>
    <t>VIA MAISTRA, 218</t>
  </si>
  <si>
    <t>PONTRESINA</t>
  </si>
  <si>
    <t>7504</t>
  </si>
  <si>
    <t>VIA MAISTRA</t>
  </si>
  <si>
    <t>DATI FORNITI U.T. (30/03/2009) PRIMA MQ. 70 ORA 79,46 + MQ. 24,33 RECUPERO SOTTOTETTO</t>
  </si>
  <si>
    <t>V2K238D31122012C123</t>
  </si>
  <si>
    <t>238/1</t>
  </si>
  <si>
    <t>BOX SOTTO APPARTAMENTO</t>
  </si>
  <si>
    <t>V2K239D31122012C123</t>
  </si>
  <si>
    <t>239/1</t>
  </si>
  <si>
    <t>BOX SINISTRA CASA</t>
  </si>
  <si>
    <t>V2K240D31122012C123</t>
  </si>
  <si>
    <t>240/1</t>
  </si>
  <si>
    <t>V2K241D31122012C122</t>
  </si>
  <si>
    <t>241/1</t>
  </si>
  <si>
    <t>BZZGMC62M07C591U</t>
  </si>
  <si>
    <t>BAZZANA GIACOMO CELESTE</t>
  </si>
  <si>
    <t>GIACOMO CELESTE</t>
  </si>
  <si>
    <t>07/08/1962</t>
  </si>
  <si>
    <t>VIA ADAMELLO, 58</t>
  </si>
  <si>
    <t>V2K242D31122012C123</t>
  </si>
  <si>
    <t>243/1</t>
  </si>
  <si>
    <t>VIA SAN VIGILIO, 136</t>
  </si>
  <si>
    <t>00019</t>
  </si>
  <si>
    <t>V2K244D31122012C122</t>
  </si>
  <si>
    <t>112</t>
  </si>
  <si>
    <t>244/1</t>
  </si>
  <si>
    <t>MGRMRN54P56C591Z</t>
  </si>
  <si>
    <t>MAGRINI MARIA RENATA</t>
  </si>
  <si>
    <t>MARIA RENATA</t>
  </si>
  <si>
    <t>16/09/1954</t>
  </si>
  <si>
    <t>VIA CASTELLO, 5</t>
  </si>
  <si>
    <t>COMPRENSIVI DI 35 MQ EX BAZZANA DOMENICA</t>
  </si>
  <si>
    <t>V2K246D31122012C122</t>
  </si>
  <si>
    <t>246/1</t>
  </si>
  <si>
    <t>BZZGMN51T22L648N</t>
  </si>
  <si>
    <t>BAZZANA GIACOMO NATALE</t>
  </si>
  <si>
    <t>GIACOMO NATALE</t>
  </si>
  <si>
    <t>22/12/1951</t>
  </si>
  <si>
    <t>VIA ROMA, 43</t>
  </si>
  <si>
    <t>V2K247D31122012C123</t>
  </si>
  <si>
    <t>247/1</t>
  </si>
  <si>
    <t>V2K248D31122012C123</t>
  </si>
  <si>
    <t>248/1</t>
  </si>
  <si>
    <t xml:space="preserve">VIA PINETA, </t>
  </si>
  <si>
    <t>000544</t>
  </si>
  <si>
    <t>V2K252D31122012C122</t>
  </si>
  <si>
    <t>252/1</t>
  </si>
  <si>
    <t>BZZGNP47A09L648U</t>
  </si>
  <si>
    <t>BAZZANA GIAN PIO</t>
  </si>
  <si>
    <t>GIAN PIO</t>
  </si>
  <si>
    <t>09/01/1947</t>
  </si>
  <si>
    <t>VIA ALDO MORO, 3</t>
  </si>
  <si>
    <t>VIA ADAMELLO, 13</t>
  </si>
  <si>
    <t>V2K254D31122012C122</t>
  </si>
  <si>
    <t>254/1</t>
  </si>
  <si>
    <t>BZZGTT55L26C591U</t>
  </si>
  <si>
    <t>BAZZANA GIO BATTISTA SILVANO</t>
  </si>
  <si>
    <t>GIO BATTISTA SILVANO</t>
  </si>
  <si>
    <t>26/07/1955</t>
  </si>
  <si>
    <t>V2K255D31122012C123</t>
  </si>
  <si>
    <t>255/1</t>
  </si>
  <si>
    <t>V2K256D31122012C123</t>
  </si>
  <si>
    <t>257/1</t>
  </si>
  <si>
    <t>MGRSLD41A02L648S</t>
  </si>
  <si>
    <t>MAGRINI OSVALDO MARTINO</t>
  </si>
  <si>
    <t>OSVALDO MARTINO</t>
  </si>
  <si>
    <t>02/01/1941</t>
  </si>
  <si>
    <t>VIA ANDROLA, 24</t>
  </si>
  <si>
    <t>000248</t>
  </si>
  <si>
    <t>DATI FORNITI U.T. (30/03/2009) PRIMA MQ. 60 ORA MQ. 68,94</t>
  </si>
  <si>
    <t>V2K258D31122012C122</t>
  </si>
  <si>
    <t>258/1</t>
  </si>
  <si>
    <t>V2K267D31122012C122</t>
  </si>
  <si>
    <t>267/1</t>
  </si>
  <si>
    <t>MGRPRF52P17L648P</t>
  </si>
  <si>
    <t>MAGRINI PIETRO FRANCESCO</t>
  </si>
  <si>
    <t>PIETRO FRANCESCO</t>
  </si>
  <si>
    <t>17/09/1952</t>
  </si>
  <si>
    <t>VIA 54^ BGT. GARIBALDI, 21</t>
  </si>
  <si>
    <t>V2K268D31122012C123</t>
  </si>
  <si>
    <t>268/1</t>
  </si>
  <si>
    <t>0503</t>
  </si>
  <si>
    <t>V2K269D31122012C122</t>
  </si>
  <si>
    <t>121</t>
  </si>
  <si>
    <t>269/1</t>
  </si>
  <si>
    <t>BZZGNI35A07L648F</t>
  </si>
  <si>
    <t>BAZZANA GIONA</t>
  </si>
  <si>
    <t>GIONA</t>
  </si>
  <si>
    <t>07/01/1935</t>
  </si>
  <si>
    <t>V2K270D31122012C122</t>
  </si>
  <si>
    <t>270/1</t>
  </si>
  <si>
    <t>V2K271D31122012C122</t>
  </si>
  <si>
    <t>V2K272D31122012C122</t>
  </si>
  <si>
    <t>EX QUETTI CATERINA</t>
  </si>
  <si>
    <t>V2K273D31122012C123</t>
  </si>
  <si>
    <t>V2K274D31122012C123</t>
  </si>
  <si>
    <t>VIA GUGLIELMO MARCONI, 45</t>
  </si>
  <si>
    <t>V2K275D31122012C122</t>
  </si>
  <si>
    <t>275/1</t>
  </si>
  <si>
    <t>BZZGNN43P53C591I</t>
  </si>
  <si>
    <t>BAZZANA GIOVANNA</t>
  </si>
  <si>
    <t>13/09/1943</t>
  </si>
  <si>
    <t>STRADA PROVINCIALE, 79</t>
  </si>
  <si>
    <t>VOGOGNA</t>
  </si>
  <si>
    <t>28020</t>
  </si>
  <si>
    <t>STRADA PROVINCIALE</t>
  </si>
  <si>
    <t>V2K276D31122012C122</t>
  </si>
  <si>
    <t>276/1</t>
  </si>
  <si>
    <t>MGRSRA72A63Z112S</t>
  </si>
  <si>
    <t>MAGRINI SARA</t>
  </si>
  <si>
    <t>23/01/1972</t>
  </si>
  <si>
    <t>GERMANIA OVEST</t>
  </si>
  <si>
    <t>VIA Q RE I MAGGIO, 13</t>
  </si>
  <si>
    <t>VIA Q RE I MAGGIO</t>
  </si>
  <si>
    <t>V2K279D31122012C122</t>
  </si>
  <si>
    <t>279/1</t>
  </si>
  <si>
    <t>BZZGNN53L67L648X</t>
  </si>
  <si>
    <t>BAZZANA GIOVANNA ANCILLA</t>
  </si>
  <si>
    <t>GIOVANNA ANCILLA</t>
  </si>
  <si>
    <t>27/07/1953</t>
  </si>
  <si>
    <t>VIA NIKOLAJEWKA, 8</t>
  </si>
  <si>
    <t>MAZZANO</t>
  </si>
  <si>
    <t>VIA NIKOLAJEWKA</t>
  </si>
  <si>
    <t>VICOLO DELL'ALBERA, 16</t>
  </si>
  <si>
    <t>VICOLO DELL'ALBERA</t>
  </si>
  <si>
    <t>000403</t>
  </si>
  <si>
    <t>V2K284D31122012C122</t>
  </si>
  <si>
    <t>126</t>
  </si>
  <si>
    <t>284/1</t>
  </si>
  <si>
    <t>BZZGNN38B60L648C</t>
  </si>
  <si>
    <t>20/02/1938</t>
  </si>
  <si>
    <t>VIA M. MALIBRAN, 10</t>
  </si>
  <si>
    <t>VIA M. MALIBRAN</t>
  </si>
  <si>
    <t>VIA SAN VIGILIO, 102</t>
  </si>
  <si>
    <t>V2K285D31122012C122</t>
  </si>
  <si>
    <t>V2K287D31122012C122</t>
  </si>
  <si>
    <t>127</t>
  </si>
  <si>
    <t>MGRRNT63M25C591H</t>
  </si>
  <si>
    <t>MAGRO RENATO</t>
  </si>
  <si>
    <t>MAGRO</t>
  </si>
  <si>
    <t>VIA MONTICELLI, 21</t>
  </si>
  <si>
    <t>VIA MONTICELLI</t>
  </si>
  <si>
    <t>000072</t>
  </si>
  <si>
    <t>V2K288D31122012C123</t>
  </si>
  <si>
    <t>VIA SANT' ANTONIO, 19 A</t>
  </si>
  <si>
    <t>V2K291D31122012C122</t>
  </si>
  <si>
    <t>129</t>
  </si>
  <si>
    <t>291/1</t>
  </si>
  <si>
    <t>BZZGNN45T19L648E</t>
  </si>
  <si>
    <t>BAZZANA GIOVANNI</t>
  </si>
  <si>
    <t>19/12/1945</t>
  </si>
  <si>
    <t>VIA TIZIANO, 65</t>
  </si>
  <si>
    <t>V2K292D31122012C122</t>
  </si>
  <si>
    <t>MFRGRG61P05B157C</t>
  </si>
  <si>
    <t>MAIFRINI GIORGIO</t>
  </si>
  <si>
    <t>MAIFRINI</t>
  </si>
  <si>
    <t>GIORGIO</t>
  </si>
  <si>
    <t>05/09/1961</t>
  </si>
  <si>
    <t>VIA CARIBIO, 10</t>
  </si>
  <si>
    <t>ROE' VOLCIANO</t>
  </si>
  <si>
    <t>25077</t>
  </si>
  <si>
    <t>VIA CARIBIO</t>
  </si>
  <si>
    <t xml:space="preserve">LOCALITA' LAGO D'ARNO, </t>
  </si>
  <si>
    <t>LOCALITA' LAGO D'ARNO</t>
  </si>
  <si>
    <t>00031</t>
  </si>
  <si>
    <t>V2K294D31122012C122</t>
  </si>
  <si>
    <t>132</t>
  </si>
  <si>
    <t>MNRGZN68C11D150P</t>
  </si>
  <si>
    <t>MANARA GRAZIANO</t>
  </si>
  <si>
    <t>MANARA</t>
  </si>
  <si>
    <t>11/03/1968</t>
  </si>
  <si>
    <t>CREMONA</t>
  </si>
  <si>
    <t>VIA IV NOVEMBRE, 12</t>
  </si>
  <si>
    <t>PIZZIGHETTONE</t>
  </si>
  <si>
    <t>26026</t>
  </si>
  <si>
    <t>LOCALITA' POZZUOLO, 8</t>
  </si>
  <si>
    <t>V2K295D31122012C122</t>
  </si>
  <si>
    <t>BZZGNN57E20C591N</t>
  </si>
  <si>
    <t>BAZZANA GIOVANNI MARIO</t>
  </si>
  <si>
    <t>GIOVANNI MARIO</t>
  </si>
  <si>
    <t>20/05/1957</t>
  </si>
  <si>
    <t>V2K296D31122012C122</t>
  </si>
  <si>
    <t>MNCGFR41M11A299G</t>
  </si>
  <si>
    <t>MANCASTROPPA GIANFRANCO</t>
  </si>
  <si>
    <t>MANCASTROPPA</t>
  </si>
  <si>
    <t>GIANFRANCO</t>
  </si>
  <si>
    <t>11/08/1941</t>
  </si>
  <si>
    <t>000485</t>
  </si>
  <si>
    <t>V2K300D31122012C122</t>
  </si>
  <si>
    <t>300/1</t>
  </si>
  <si>
    <t>MNSGMF51H19G247B</t>
  </si>
  <si>
    <t>MANSINI GIACOMO FRANCESCO</t>
  </si>
  <si>
    <t>GIACOMO FRANCESCO</t>
  </si>
  <si>
    <t>19/06/1951</t>
  </si>
  <si>
    <t>VIA SANTI NAZZARO E CELSO, 18</t>
  </si>
  <si>
    <t>VIA SANTI NAZZARO E CELSO</t>
  </si>
  <si>
    <t>V2K301D31122012C123</t>
  </si>
  <si>
    <t>301/1</t>
  </si>
  <si>
    <t>V2K319D31122012C122</t>
  </si>
  <si>
    <t>319/1</t>
  </si>
  <si>
    <t>MRCVGL62C27D227Z</t>
  </si>
  <si>
    <t>MARCHETTI VIRGILIO</t>
  </si>
  <si>
    <t>MARCHETTI</t>
  </si>
  <si>
    <t>VIRGILIO</t>
  </si>
  <si>
    <t>27/03/1962</t>
  </si>
  <si>
    <t>CURTATONE</t>
  </si>
  <si>
    <t>VIA GERMANIA, 5</t>
  </si>
  <si>
    <t>46010</t>
  </si>
  <si>
    <t>VIA GERMANIA</t>
  </si>
  <si>
    <t>VIA SAN SISTO, 2</t>
  </si>
  <si>
    <t>VIA SAN SISTO</t>
  </si>
  <si>
    <t>00022</t>
  </si>
  <si>
    <t>000070</t>
  </si>
  <si>
    <t>V2K320D31122012C122</t>
  </si>
  <si>
    <t>17237</t>
  </si>
  <si>
    <t>320/1</t>
  </si>
  <si>
    <t>BZZMSS47M55L648J</t>
  </si>
  <si>
    <t>BAZZANA MARIA ASSUNTA</t>
  </si>
  <si>
    <t>MARIA ASSUNTA</t>
  </si>
  <si>
    <t>15/08/1947</t>
  </si>
  <si>
    <t>VIA BRESCIA, 14</t>
  </si>
  <si>
    <t>CALCINATO</t>
  </si>
  <si>
    <t>25011</t>
  </si>
  <si>
    <t>VIA BRESCIA</t>
  </si>
  <si>
    <t>V2K325D31122012C122</t>
  </si>
  <si>
    <t>325/1</t>
  </si>
  <si>
    <t>BZZMGC52C64L648F</t>
  </si>
  <si>
    <t>BAZZANA MARIA GIACOMINA</t>
  </si>
  <si>
    <t>24/03/1952</t>
  </si>
  <si>
    <t>VIA CASTELLO, 27</t>
  </si>
  <si>
    <t>V2K334D31122012C122</t>
  </si>
  <si>
    <t>334/1</t>
  </si>
  <si>
    <t>MRPRNZ51H02B157D</t>
  </si>
  <si>
    <t>MARPICATI RENZO</t>
  </si>
  <si>
    <t>MARPICATI</t>
  </si>
  <si>
    <t>RENZO</t>
  </si>
  <si>
    <t>02/06/1951</t>
  </si>
  <si>
    <t>VIA DE GASPERI, 57</t>
  </si>
  <si>
    <t>VIA DE GASPERI</t>
  </si>
  <si>
    <t xml:space="preserve">LOCALITA' PORTULE, </t>
  </si>
  <si>
    <t>LOCALITA' PORTULE</t>
  </si>
  <si>
    <t>000302</t>
  </si>
  <si>
    <t>V2K336D31122012C122</t>
  </si>
  <si>
    <t>336/1</t>
  </si>
  <si>
    <t>BZZMRA47E07L648D</t>
  </si>
  <si>
    <t>BAZZANA MARIO</t>
  </si>
  <si>
    <t>07/05/1947</t>
  </si>
  <si>
    <t>VIA D. DI BUONINSEGNA, 9 L</t>
  </si>
  <si>
    <t>ASSAGO</t>
  </si>
  <si>
    <t>VIA D. DI BUONINSEGNA</t>
  </si>
  <si>
    <t>L</t>
  </si>
  <si>
    <t>VICOLO ALLEGRO, 3</t>
  </si>
  <si>
    <t>VICOLO ALLEGRO</t>
  </si>
  <si>
    <t>V2K338D20042018C99</t>
  </si>
  <si>
    <t>338/1</t>
  </si>
  <si>
    <t>BZZNZR49A14L648X</t>
  </si>
  <si>
    <t>BAZZANA NAZZARO FIORENZO</t>
  </si>
  <si>
    <t>NAZZARO FIORENZO</t>
  </si>
  <si>
    <t>14/01/1949</t>
  </si>
  <si>
    <t>V2K340D31122012C122</t>
  </si>
  <si>
    <t>340/1</t>
  </si>
  <si>
    <t>MRTGNN28T03L648P</t>
  </si>
  <si>
    <t>MARTENZINI GIOVANNI</t>
  </si>
  <si>
    <t>MARTENZINI</t>
  </si>
  <si>
    <t>03/12/1928</t>
  </si>
  <si>
    <t>VIA SANTI NAZZARO E CELSO, 6 A</t>
  </si>
  <si>
    <t>V2K341D31122012C122</t>
  </si>
  <si>
    <t>341/1</t>
  </si>
  <si>
    <t>VIA SANTI NAZZARO E CELSO, 10</t>
  </si>
  <si>
    <t>000176</t>
  </si>
  <si>
    <t>V2K342D31122012C123</t>
  </si>
  <si>
    <t>342/1</t>
  </si>
  <si>
    <t>V2K343D31122012C123</t>
  </si>
  <si>
    <t>343/1</t>
  </si>
  <si>
    <t>V2K344D31122012C123</t>
  </si>
  <si>
    <t>344/1</t>
  </si>
  <si>
    <t>V2K345D31122012C123</t>
  </si>
  <si>
    <t>345/1</t>
  </si>
  <si>
    <t>V2K346D31122012C123</t>
  </si>
  <si>
    <t>346/1</t>
  </si>
  <si>
    <t>V2K347D31122012C122</t>
  </si>
  <si>
    <t>153</t>
  </si>
  <si>
    <t>BZZRLL41C68L648N</t>
  </si>
  <si>
    <t>BAZZANA ORNELLA FLORA</t>
  </si>
  <si>
    <t>ORNELLA FLORA</t>
  </si>
  <si>
    <t>28/03/1941</t>
  </si>
  <si>
    <t>V2K350D31122012C123</t>
  </si>
  <si>
    <t>350/1</t>
  </si>
  <si>
    <t>V2K351D31122012C122</t>
  </si>
  <si>
    <t>351/1</t>
  </si>
  <si>
    <t>BZZSLD48R15L648F</t>
  </si>
  <si>
    <t>BAZZANA OSVALDO SAMUELE</t>
  </si>
  <si>
    <t>OSVALDO SAMUELE</t>
  </si>
  <si>
    <t>15/10/1948</t>
  </si>
  <si>
    <t>VIA G.MARCONI, 45</t>
  </si>
  <si>
    <t>VIA G.MARCONI</t>
  </si>
  <si>
    <t xml:space="preserve">LOCALITA' CANNETO, </t>
  </si>
  <si>
    <t>LOCALITA' CANNETO</t>
  </si>
  <si>
    <t>V2K359D31122012C122</t>
  </si>
  <si>
    <t>359/1</t>
  </si>
  <si>
    <t>BZZPGR46S27F205I</t>
  </si>
  <si>
    <t>BAZZANA PIERGIORGIO</t>
  </si>
  <si>
    <t>PIERGIORGIO</t>
  </si>
  <si>
    <t>27/11/1946</t>
  </si>
  <si>
    <t>VIA IV NOVEMBRE, 17</t>
  </si>
  <si>
    <t>V2K360D31122012C122</t>
  </si>
  <si>
    <t>MTTDDD59P56C591D</t>
  </si>
  <si>
    <t>MATTI ADA MADDALENA</t>
  </si>
  <si>
    <t>ADA MADDALENA</t>
  </si>
  <si>
    <t>16/09/1959</t>
  </si>
  <si>
    <t>V2K361D31122012C123</t>
  </si>
  <si>
    <t>V2K364D31122012C122</t>
  </si>
  <si>
    <t>161</t>
  </si>
  <si>
    <t>BZZPRN49A49L648V</t>
  </si>
  <si>
    <t>BAZZANA PIERINA</t>
  </si>
  <si>
    <t>09/01/1949</t>
  </si>
  <si>
    <t>VIA F BARACCA, 20 20</t>
  </si>
  <si>
    <t>CERRO MAGGIORE</t>
  </si>
  <si>
    <t>20023</t>
  </si>
  <si>
    <t>VIA F BARACCA</t>
  </si>
  <si>
    <t>V2K367D31122012C122</t>
  </si>
  <si>
    <t>BZZPRG36T17L648P</t>
  </si>
  <si>
    <t>BAZZANA PIETRO GIACOMO</t>
  </si>
  <si>
    <t>PIETRO GIACOMO</t>
  </si>
  <si>
    <t>17/12/1936</t>
  </si>
  <si>
    <t>VIA CAPPUCCINI, 9 A</t>
  </si>
  <si>
    <t>VIA CAPPUCCINI</t>
  </si>
  <si>
    <t>VIA ADAMELLO, 10</t>
  </si>
  <si>
    <t>V2K368D31122012C122</t>
  </si>
  <si>
    <t>MTTDNN56A02C591G</t>
  </si>
  <si>
    <t>MATTI ADRIANO NATALE</t>
  </si>
  <si>
    <t>ADRIANO NATALE</t>
  </si>
  <si>
    <t>02/01/1956</t>
  </si>
  <si>
    <t>VICOLO CHIARO, 7</t>
  </si>
  <si>
    <t>VICOLO CHIARO</t>
  </si>
  <si>
    <t>000421</t>
  </si>
  <si>
    <t>V2K372D31122012C122</t>
  </si>
  <si>
    <t>MTTLRT58L14C591S</t>
  </si>
  <si>
    <t>MATTI ALBERTO LUIGI</t>
  </si>
  <si>
    <t>ALBERTO LUIGI</t>
  </si>
  <si>
    <t>14/07/1958</t>
  </si>
  <si>
    <t>VIA ROMA, 7 B</t>
  </si>
  <si>
    <t>V2K373D31122012C123</t>
  </si>
  <si>
    <t>V2K374D31122012C122</t>
  </si>
  <si>
    <t>374/1</t>
  </si>
  <si>
    <t>BZZRSO35T51L648P</t>
  </si>
  <si>
    <t>BAZZANA ROSA</t>
  </si>
  <si>
    <t>11/12/1935</t>
  </si>
  <si>
    <t>VIA CASTELLO, 22</t>
  </si>
  <si>
    <t>V2K375D31122012C123</t>
  </si>
  <si>
    <t>375/1</t>
  </si>
  <si>
    <t>V2K376D31122012C122</t>
  </si>
  <si>
    <t>V2K377D01012015C110</t>
  </si>
  <si>
    <t>168</t>
  </si>
  <si>
    <t>377/1</t>
  </si>
  <si>
    <t>MTTLDA44H41L648W</t>
  </si>
  <si>
    <t>00326050986</t>
  </si>
  <si>
    <t>MATTI ALDA</t>
  </si>
  <si>
    <t>ALDA</t>
  </si>
  <si>
    <t>01/06/1944</t>
  </si>
  <si>
    <t>VIA ROMA, 14</t>
  </si>
  <si>
    <t>VIA ROMA, 14 A</t>
  </si>
  <si>
    <t>V2K378D31122012C123</t>
  </si>
  <si>
    <t>378/1</t>
  </si>
  <si>
    <t>V2K379D31122012C122</t>
  </si>
  <si>
    <t>BZZRNN56L52C591Z</t>
  </si>
  <si>
    <t>BAZZANA ROSANNA DANIELA</t>
  </si>
  <si>
    <t>ROSANNA DANIELA</t>
  </si>
  <si>
    <t>12/07/1956</t>
  </si>
  <si>
    <t>VIA GUGLIELMO MARCONI, 15</t>
  </si>
  <si>
    <t>VIA UMBERTO I, 11</t>
  </si>
  <si>
    <t>V2K380D31122012C122</t>
  </si>
  <si>
    <t>BZZSVT48E07C591G</t>
  </si>
  <si>
    <t>BAZZANA SALVATORE</t>
  </si>
  <si>
    <t>07/05/1948</t>
  </si>
  <si>
    <t>VIA CASSIA, 1196</t>
  </si>
  <si>
    <t>00189</t>
  </si>
  <si>
    <t>VIA CASSIA</t>
  </si>
  <si>
    <t>000173</t>
  </si>
  <si>
    <t>0509</t>
  </si>
  <si>
    <t>V2K381D31122012C123</t>
  </si>
  <si>
    <t>0502</t>
  </si>
  <si>
    <t>V2K382D31122012C122</t>
  </si>
  <si>
    <t>171</t>
  </si>
  <si>
    <t>MTTNDR80C30B157J</t>
  </si>
  <si>
    <t>MATTI ANDREA</t>
  </si>
  <si>
    <t>30/03/1980</t>
  </si>
  <si>
    <t>VIA VALLE, 24</t>
  </si>
  <si>
    <t>LOCALITA' POZZUOLO, 2</t>
  </si>
  <si>
    <t>V2K386D31122012C122</t>
  </si>
  <si>
    <t>173</t>
  </si>
  <si>
    <t>386/1</t>
  </si>
  <si>
    <t>BZZSRN26S48C591B</t>
  </si>
  <si>
    <t>BAZZANA SEVERINA MARIA</t>
  </si>
  <si>
    <t>SEVERINA MARIA</t>
  </si>
  <si>
    <t>08/11/1926</t>
  </si>
  <si>
    <t>VIA GUGLIELMO MARCONI, 33</t>
  </si>
  <si>
    <t>V2K393D31122012C122</t>
  </si>
  <si>
    <t>393/1</t>
  </si>
  <si>
    <t>BZZVLR46D50L648L</t>
  </si>
  <si>
    <t>BAZZANA VALERIA</t>
  </si>
  <si>
    <t>10/04/1946</t>
  </si>
  <si>
    <t>VIA GALLARATE, 30</t>
  </si>
  <si>
    <t>20151</t>
  </si>
  <si>
    <t>VIA GALLARATE</t>
  </si>
  <si>
    <t>AGGIUNTO 6 MQ ACUISTATI DA SPECIA GIUSEPPE</t>
  </si>
  <si>
    <t>V2K399D31122012C122</t>
  </si>
  <si>
    <t>180</t>
  </si>
  <si>
    <t>399/1</t>
  </si>
  <si>
    <t>BLTGTN22L68C591O</t>
  </si>
  <si>
    <t>BELOTTI AGOSTINA GIOVANNINA</t>
  </si>
  <si>
    <t>AGOSTINA GIOVANNINA</t>
  </si>
  <si>
    <t>28/07/1922</t>
  </si>
  <si>
    <t>VICOLO CHIARO, 5</t>
  </si>
  <si>
    <t>VIA TRENTO, 14</t>
  </si>
  <si>
    <t>000407</t>
  </si>
  <si>
    <t>V2K400D31122012C122</t>
  </si>
  <si>
    <t>181</t>
  </si>
  <si>
    <t>400/1</t>
  </si>
  <si>
    <t>MTTNLD52R20L648Q</t>
  </si>
  <si>
    <t>MATTI ANGELO DOMENICO</t>
  </si>
  <si>
    <t>ANGELO DOMENICO</t>
  </si>
  <si>
    <t>20/10/1952</t>
  </si>
  <si>
    <t>VIA KENNEDY, 21</t>
  </si>
  <si>
    <t>VIA KENNEDY</t>
  </si>
  <si>
    <t>VIA SAN VIGILIO, 132</t>
  </si>
  <si>
    <t>V2K401D31122012C122</t>
  </si>
  <si>
    <t>182</t>
  </si>
  <si>
    <t>401/1</t>
  </si>
  <si>
    <t>BLTNDR38M18L648I</t>
  </si>
  <si>
    <t>BELOTTI ANDREA</t>
  </si>
  <si>
    <t>18/08/1938</t>
  </si>
  <si>
    <t>VIA GIARDINO, 4</t>
  </si>
  <si>
    <t>V2K402D31122012C122</t>
  </si>
  <si>
    <t>V2K406D31122012C123</t>
  </si>
  <si>
    <t>000052</t>
  </si>
  <si>
    <t>V2K407D31122012C123</t>
  </si>
  <si>
    <t>V2K411D31122012C122</t>
  </si>
  <si>
    <t>185</t>
  </si>
  <si>
    <t>411/1</t>
  </si>
  <si>
    <t>BLTNGL31R64L648O</t>
  </si>
  <si>
    <t>BELOTTI ANGELA</t>
  </si>
  <si>
    <t>24/10/1931</t>
  </si>
  <si>
    <t>VIA PAOLO VI, 11</t>
  </si>
  <si>
    <t>CAPRIOLO</t>
  </si>
  <si>
    <t>25031</t>
  </si>
  <si>
    <t>VIA EMILIO ALESSANDRINI, 4</t>
  </si>
  <si>
    <t>VIA EMILIO ALESSANDRINI</t>
  </si>
  <si>
    <t>V2K412D31122012C122</t>
  </si>
  <si>
    <t>186</t>
  </si>
  <si>
    <t>412/1</t>
  </si>
  <si>
    <t>MTTBTS40R09L426D</t>
  </si>
  <si>
    <t>MATTI BATTISTA</t>
  </si>
  <si>
    <t>09/10/1940</t>
  </si>
  <si>
    <t>TRIGOLO</t>
  </si>
  <si>
    <t>VICOLO FRATTE, 3</t>
  </si>
  <si>
    <t>26018</t>
  </si>
  <si>
    <t>VICOLO FRATTE</t>
  </si>
  <si>
    <t>VIA ROMA, 6</t>
  </si>
  <si>
    <t>0507</t>
  </si>
  <si>
    <t>V2K413D31122012C123</t>
  </si>
  <si>
    <t>413/1</t>
  </si>
  <si>
    <t>V2K414D31122012C122</t>
  </si>
  <si>
    <t>415/1</t>
  </si>
  <si>
    <t>BLTNNC41C44L648H</t>
  </si>
  <si>
    <t>BELOTTI ANNUNCIATA</t>
  </si>
  <si>
    <t>ANNUNCIATA</t>
  </si>
  <si>
    <t>04/03/1941</t>
  </si>
  <si>
    <t>V2K416D31122012C123</t>
  </si>
  <si>
    <t>416/1</t>
  </si>
  <si>
    <t>V2K417D31122012C123</t>
  </si>
  <si>
    <t>417/1</t>
  </si>
  <si>
    <t>V2K418D31122012C122</t>
  </si>
  <si>
    <t>188</t>
  </si>
  <si>
    <t>418/1</t>
  </si>
  <si>
    <t>MTTDNC27L71C591T</t>
  </si>
  <si>
    <t>MATTI DOMENICA VIRGINIA</t>
  </si>
  <si>
    <t>DOMENICA VIRGINIA</t>
  </si>
  <si>
    <t>31/07/1927</t>
  </si>
  <si>
    <t>VIA GUGLIELMO MARCONI, 32</t>
  </si>
  <si>
    <t>V2K419D31122012C122</t>
  </si>
  <si>
    <t>419/1</t>
  </si>
  <si>
    <t>BLTBTL45M62C591O</t>
  </si>
  <si>
    <t>BELOTTI BORTOLINA</t>
  </si>
  <si>
    <t>BORTOLINA</t>
  </si>
  <si>
    <t>22/08/1945</t>
  </si>
  <si>
    <t>VIA DELLE ORTENSIE, 9</t>
  </si>
  <si>
    <t>VIA DELLE ORTENSIE</t>
  </si>
  <si>
    <t>V2K420D31122012C122</t>
  </si>
  <si>
    <t>190</t>
  </si>
  <si>
    <t>GZZMTN63C13Z110E</t>
  </si>
  <si>
    <t>GUZZARDI MARTINO</t>
  </si>
  <si>
    <t>MARTINO</t>
  </si>
  <si>
    <t>13/03/1963</t>
  </si>
  <si>
    <t>CONDE' SUR L'ESCAUT</t>
  </si>
  <si>
    <t>RUE DU CHAMPS DE MARS, 13</t>
  </si>
  <si>
    <t>59163</t>
  </si>
  <si>
    <t>RUE DU CHAMPS DE MARS</t>
  </si>
  <si>
    <t>VIA TRIESTE, 28</t>
  </si>
  <si>
    <t>V2K421D31122012C122</t>
  </si>
  <si>
    <t>421/1</t>
  </si>
  <si>
    <t>VIA ROMA, 53</t>
  </si>
  <si>
    <t>V2K422D31122012C122</t>
  </si>
  <si>
    <t>422/1</t>
  </si>
  <si>
    <t>BLTCRN41L57L648D</t>
  </si>
  <si>
    <t>BELOTTI CATERINA MARIA</t>
  </si>
  <si>
    <t>CATERINA MARIA</t>
  </si>
  <si>
    <t>17/07/1941</t>
  </si>
  <si>
    <t>VIA NINO BIXIO, 22</t>
  </si>
  <si>
    <t>BINASCO</t>
  </si>
  <si>
    <t>20082</t>
  </si>
  <si>
    <t>VIA NINO BIXIO</t>
  </si>
  <si>
    <t>VIA SAN VIGILIO, 1</t>
  </si>
  <si>
    <t>V2K425D31122012C122</t>
  </si>
  <si>
    <t>194</t>
  </si>
  <si>
    <t>425/1</t>
  </si>
  <si>
    <t>BLTCSR58P23C591J</t>
  </si>
  <si>
    <t>BELOTTI CESARE</t>
  </si>
  <si>
    <t>CESARE</t>
  </si>
  <si>
    <t>23/09/1958</t>
  </si>
  <si>
    <t>VIA CASTELLO, 22 A</t>
  </si>
  <si>
    <t>000514</t>
  </si>
  <si>
    <t>V2K426D31122012C122</t>
  </si>
  <si>
    <t>426/1</t>
  </si>
  <si>
    <t>V2K427D31122012C123</t>
  </si>
  <si>
    <t>427/1</t>
  </si>
  <si>
    <t>V2K428D31122012C123</t>
  </si>
  <si>
    <t>429/1</t>
  </si>
  <si>
    <t xml:space="preserve">VIA ALDO MORO, </t>
  </si>
  <si>
    <t>000427</t>
  </si>
  <si>
    <t>DATI FORNITI U.T. (30/03/2009)</t>
  </si>
  <si>
    <t>V2K431D31122012C122</t>
  </si>
  <si>
    <t>196</t>
  </si>
  <si>
    <t>431/1</t>
  </si>
  <si>
    <t>BLTLSE49E47L648T</t>
  </si>
  <si>
    <t>BELOTTI ELSA</t>
  </si>
  <si>
    <t>ELSA</t>
  </si>
  <si>
    <t>07/05/1949</t>
  </si>
  <si>
    <t>VIA MONSIGNOR LUIGI FOSSATI, 1</t>
  </si>
  <si>
    <t>VIA MONSIGNOR LUIGI FOSSATI</t>
  </si>
  <si>
    <t>VIA GUGLIELMO MARCONI, 27</t>
  </si>
  <si>
    <t>V2K433D31122012C122</t>
  </si>
  <si>
    <t>433/1</t>
  </si>
  <si>
    <t>BLTFDN40A09G391Z</t>
  </si>
  <si>
    <t>BELOTTI FERDINANDO</t>
  </si>
  <si>
    <t>FERDINANDO</t>
  </si>
  <si>
    <t>09/01/1940</t>
  </si>
  <si>
    <t>PAVONE DEL MELLA</t>
  </si>
  <si>
    <t>VIA CO BETTONI, 15</t>
  </si>
  <si>
    <t>VIA CO BETTONI</t>
  </si>
  <si>
    <t>VIA ADAMELLO, 36</t>
  </si>
  <si>
    <t>V2K434D31122012C122</t>
  </si>
  <si>
    <t>434/1</t>
  </si>
  <si>
    <t>BLTFNC44M18L648W</t>
  </si>
  <si>
    <t>BELOTTI FRANCESCO PIETRO</t>
  </si>
  <si>
    <t>FRANCESCO PIETRO</t>
  </si>
  <si>
    <t>18/08/1944</t>
  </si>
  <si>
    <t>VIA CASTELLO, 18</t>
  </si>
  <si>
    <t>V2K437D31122012C122</t>
  </si>
  <si>
    <t>437/1</t>
  </si>
  <si>
    <t>BLTGNT42M13L648A</t>
  </si>
  <si>
    <t>BELOTTI GIAN ANTONIO</t>
  </si>
  <si>
    <t>13/08/1942</t>
  </si>
  <si>
    <t>VIA ROMA, 25</t>
  </si>
  <si>
    <t>VIA FIUME, 11</t>
  </si>
  <si>
    <t>VIA FIUME</t>
  </si>
  <si>
    <t>V2K438D31122012C122</t>
  </si>
  <si>
    <t>202</t>
  </si>
  <si>
    <t>438/1</t>
  </si>
  <si>
    <t>BLTGBR61P26C591E</t>
  </si>
  <si>
    <t>BELOTTI GILBERTO</t>
  </si>
  <si>
    <t>26/09/1961</t>
  </si>
  <si>
    <t>VIA MONTICELLI, 8</t>
  </si>
  <si>
    <t>V2K439D31122017C99</t>
  </si>
  <si>
    <t>203</t>
  </si>
  <si>
    <t>439/1</t>
  </si>
  <si>
    <t>MTTLRG54S09C591U</t>
  </si>
  <si>
    <t>MATTI ELIO SERGIO</t>
  </si>
  <si>
    <t>ELIO SERGIO</t>
  </si>
  <si>
    <t>09/11/1954</t>
  </si>
  <si>
    <t>VIA COLTURE, 99</t>
  </si>
  <si>
    <t>VIA COLTURE</t>
  </si>
  <si>
    <t>VIA SAN VIGILIO, 106</t>
  </si>
  <si>
    <t>000354</t>
  </si>
  <si>
    <t>V2K445D31122012C122</t>
  </si>
  <si>
    <t>445/1</t>
  </si>
  <si>
    <t>MTTNRM41S27L648S</t>
  </si>
  <si>
    <t>MATTI ENZO ARMANDO</t>
  </si>
  <si>
    <t>ENZO ARMANDO</t>
  </si>
  <si>
    <t>27/11/1941</t>
  </si>
  <si>
    <t>VIA GUGLIELMO MARCONI, 26</t>
  </si>
  <si>
    <t>V2K446D31122012C122</t>
  </si>
  <si>
    <t>446/1</t>
  </si>
  <si>
    <t>BLTLCN57L01C591Y</t>
  </si>
  <si>
    <t>BELOTTI LUCIANO</t>
  </si>
  <si>
    <t>01/07/1957</t>
  </si>
  <si>
    <t>VIA VALERIANA, 18</t>
  </si>
  <si>
    <t>MALEGNO</t>
  </si>
  <si>
    <t>25053</t>
  </si>
  <si>
    <t>V2K453D31122012C122</t>
  </si>
  <si>
    <t>453/1</t>
  </si>
  <si>
    <t>MTTFNC54E19L648T</t>
  </si>
  <si>
    <t>MATTI FRANCO ROBERTO</t>
  </si>
  <si>
    <t>FRANCO ROBERTO</t>
  </si>
  <si>
    <t>19/05/1954</t>
  </si>
  <si>
    <t>VIA SANT' ANTONIO, 6 A</t>
  </si>
  <si>
    <t>V2K454D31122012C122</t>
  </si>
  <si>
    <t>454/1</t>
  </si>
  <si>
    <t>V2K455D31122012C123</t>
  </si>
  <si>
    <t>455/1</t>
  </si>
  <si>
    <t>V2K456D31122012C122</t>
  </si>
  <si>
    <t>210</t>
  </si>
  <si>
    <t>BLTLGU52A24L648R</t>
  </si>
  <si>
    <t>BELOTTI LUIGI</t>
  </si>
  <si>
    <t>LUIGI</t>
  </si>
  <si>
    <t>24/01/1952</t>
  </si>
  <si>
    <t>VIA ANDROLA, 26</t>
  </si>
  <si>
    <t>000537</t>
  </si>
  <si>
    <t>V2K474D31122012C122</t>
  </si>
  <si>
    <t>474/1</t>
  </si>
  <si>
    <t>BLTMLL47E52L648G</t>
  </si>
  <si>
    <t>BELOTTI MARIA LILIANA</t>
  </si>
  <si>
    <t>MARIA LILIANA</t>
  </si>
  <si>
    <t>12/05/1947</t>
  </si>
  <si>
    <t>VIA RIPA TICINESE, 31</t>
  </si>
  <si>
    <t>VIA RIPA TICINESE</t>
  </si>
  <si>
    <t>V2K475D31122012C122</t>
  </si>
  <si>
    <t>475/1</t>
  </si>
  <si>
    <t>MTTGMN66D14C591U</t>
  </si>
  <si>
    <t>MATTI GERMANO</t>
  </si>
  <si>
    <t>GERMANO</t>
  </si>
  <si>
    <t>14/04/1966</t>
  </si>
  <si>
    <t>VIA CASTELLO, 15</t>
  </si>
  <si>
    <t>VIA SANT' ANTONIO, 8</t>
  </si>
  <si>
    <t>V2K476D01012018C122</t>
  </si>
  <si>
    <t>476/1</t>
  </si>
  <si>
    <t>BLTMMR46E61L648V</t>
  </si>
  <si>
    <t>BELOTTI MARIA MARGHERITA</t>
  </si>
  <si>
    <t>21/05/1946</t>
  </si>
  <si>
    <t>VIA AFRICANO, 7 B</t>
  </si>
  <si>
    <t>VIA CESARE BATTISTI, 21</t>
  </si>
  <si>
    <t>VIA CESARE BATTISTI</t>
  </si>
  <si>
    <t>V2K480D31122012C123</t>
  </si>
  <si>
    <t>480/1</t>
  </si>
  <si>
    <t>V2K483D31122012C122</t>
  </si>
  <si>
    <t>483/1</t>
  </si>
  <si>
    <t>BLTMRA49L03L648T</t>
  </si>
  <si>
    <t>BELOTTI MARIO</t>
  </si>
  <si>
    <t>03/07/1949</t>
  </si>
  <si>
    <t>V2K484D31122012C122</t>
  </si>
  <si>
    <t>484/1</t>
  </si>
  <si>
    <t>V2K487D31122012C123</t>
  </si>
  <si>
    <t>487/1</t>
  </si>
  <si>
    <t>V2K488D31122012C123</t>
  </si>
  <si>
    <t>488/1</t>
  </si>
  <si>
    <t>V2K489D31122012C122</t>
  </si>
  <si>
    <t>489/1</t>
  </si>
  <si>
    <t>MTTGCM32M11L648V</t>
  </si>
  <si>
    <t>MATTI GIACOMO</t>
  </si>
  <si>
    <t>11/08/1932</t>
  </si>
  <si>
    <t>VIA ODESCALCHI, 5</t>
  </si>
  <si>
    <t>CHIASSO</t>
  </si>
  <si>
    <t>6830</t>
  </si>
  <si>
    <t>VIA ODESCALCHI</t>
  </si>
  <si>
    <t>VICOLO DELL'ALBERA, 4</t>
  </si>
  <si>
    <t>000374</t>
  </si>
  <si>
    <t>V2K490D31122012C123</t>
  </si>
  <si>
    <t>490/1</t>
  </si>
  <si>
    <t>V2K491D31122012C122</t>
  </si>
  <si>
    <t>491/1</t>
  </si>
  <si>
    <t>MTTGMB47S03L648E</t>
  </si>
  <si>
    <t>MATTI GIACOMO BORTOLO</t>
  </si>
  <si>
    <t>GIACOMO BORTOLO</t>
  </si>
  <si>
    <t>03/11/1947</t>
  </si>
  <si>
    <t>VIA CASTELLO, 11</t>
  </si>
  <si>
    <t>V2K494D31122012C122</t>
  </si>
  <si>
    <t>221</t>
  </si>
  <si>
    <t>494/1</t>
  </si>
  <si>
    <t>BLTPGV73A01B149T</t>
  </si>
  <si>
    <t>BELOTTI PIERGIOVANNI</t>
  </si>
  <si>
    <t>PIERGIOVANNI</t>
  </si>
  <si>
    <t>01/01/1973</t>
  </si>
  <si>
    <t>VIA ANDROLA, 8 A</t>
  </si>
  <si>
    <t>000417</t>
  </si>
  <si>
    <t>V2K500D31122012C122</t>
  </si>
  <si>
    <t>222</t>
  </si>
  <si>
    <t>500/1</t>
  </si>
  <si>
    <t>MTTGMF39E12L648E</t>
  </si>
  <si>
    <t>MATTI GIACOMO FORTUNATO</t>
  </si>
  <si>
    <t>GIACOMO FORTUNATO</t>
  </si>
  <si>
    <t>12/05/1939</t>
  </si>
  <si>
    <t>V2K501D31122012C123</t>
  </si>
  <si>
    <t>501/1</t>
  </si>
  <si>
    <t>V2K506D31122012C122</t>
  </si>
  <si>
    <t>507/1</t>
  </si>
  <si>
    <t>MTTGCS50S11L648Z</t>
  </si>
  <si>
    <t>MATTI GIANCOSTANZO</t>
  </si>
  <si>
    <t>GIANCOSTANZO</t>
  </si>
  <si>
    <t>11/11/1950</t>
  </si>
  <si>
    <t>VIA PINETA, 20</t>
  </si>
  <si>
    <t>V2K512D31122012C122</t>
  </si>
  <si>
    <t>226</t>
  </si>
  <si>
    <t>BLTPTR43P12L648L</t>
  </si>
  <si>
    <t>BELOTTI PIETRO</t>
  </si>
  <si>
    <t>12/09/1943</t>
  </si>
  <si>
    <t>VIA FIUME, 9</t>
  </si>
  <si>
    <t>V2K513D31122012C122</t>
  </si>
  <si>
    <t>513/1</t>
  </si>
  <si>
    <t>V2K518D31122012C122</t>
  </si>
  <si>
    <t>MTTNCN46R02L648D</t>
  </si>
  <si>
    <t>MATTI INNOCENZO PIERINO</t>
  </si>
  <si>
    <t>INNOCENZO PIERINO</t>
  </si>
  <si>
    <t>VIA GIARDINO, 8 A</t>
  </si>
  <si>
    <t>V2K519D31122012C122</t>
  </si>
  <si>
    <t>V2K522D31122012C122</t>
  </si>
  <si>
    <t>522/1</t>
  </si>
  <si>
    <t>MTTSLL70S56B149D</t>
  </si>
  <si>
    <t>MATTI ISABELLA</t>
  </si>
  <si>
    <t>ISABELLA</t>
  </si>
  <si>
    <t>16/11/1970</t>
  </si>
  <si>
    <t>VIA C. BISEO, 4</t>
  </si>
  <si>
    <t>VIA C. BISEO</t>
  </si>
  <si>
    <t>V2K535D31122012C122</t>
  </si>
  <si>
    <t>234</t>
  </si>
  <si>
    <t>535/1</t>
  </si>
  <si>
    <t>MTTLCU33L47L648P</t>
  </si>
  <si>
    <t>MATTI LUCIA</t>
  </si>
  <si>
    <t>07/07/1933</t>
  </si>
  <si>
    <t>VIA SAN VIGILIO, 114</t>
  </si>
  <si>
    <t>114</t>
  </si>
  <si>
    <t>V2K536D31122012C122</t>
  </si>
  <si>
    <t>536/1</t>
  </si>
  <si>
    <t>BLTVRN48H30L648Y</t>
  </si>
  <si>
    <t>BELOTTI VALERIANO</t>
  </si>
  <si>
    <t>VALERIANO</t>
  </si>
  <si>
    <t>30/06/1948</t>
  </si>
  <si>
    <t>VIA EMILIO ALESSANDRINI, 2</t>
  </si>
  <si>
    <t>000579</t>
  </si>
  <si>
    <t>V2K537D31122012C122</t>
  </si>
  <si>
    <t>MTTLNL51M18L648M</t>
  </si>
  <si>
    <t>MATTI LUCIANO LUIGI</t>
  </si>
  <si>
    <t>LUCIANO LUIGI</t>
  </si>
  <si>
    <t>18/08/1951</t>
  </si>
  <si>
    <t>VIA G. MARCONI, 70</t>
  </si>
  <si>
    <t>VIA G. MARCONI</t>
  </si>
  <si>
    <t>000357</t>
  </si>
  <si>
    <t>V2K538D31122012C122</t>
  </si>
  <si>
    <t>237</t>
  </si>
  <si>
    <t>538/1</t>
  </si>
  <si>
    <t>BLTDNM40M70C564V</t>
  </si>
  <si>
    <t>BELTRAMELLI ADRIANA MARIA ANGELA</t>
  </si>
  <si>
    <t>ADRIANA MARIA ANGELA</t>
  </si>
  <si>
    <t>30/08/1940</t>
  </si>
  <si>
    <t>CESANA TORINESE</t>
  </si>
  <si>
    <t>VIA MICHELANGELO, 1</t>
  </si>
  <si>
    <t>SANSEPOLCRO</t>
  </si>
  <si>
    <t>52037</t>
  </si>
  <si>
    <t>VIA MICHELANGELO</t>
  </si>
  <si>
    <t>VIA UMBERTO I, 26</t>
  </si>
  <si>
    <t>V2K540D31122012C122</t>
  </si>
  <si>
    <t>239</t>
  </si>
  <si>
    <t>541/1</t>
  </si>
  <si>
    <t>BLTNPL44E58C591S</t>
  </si>
  <si>
    <t>BELTRAMELLI ANNA PAOLA</t>
  </si>
  <si>
    <t>ANNA PAOLA</t>
  </si>
  <si>
    <t>18/05/1944</t>
  </si>
  <si>
    <t>VIA PIO LA TORRE, 5</t>
  </si>
  <si>
    <t>PONTI SUL MINCIO</t>
  </si>
  <si>
    <t>46040</t>
  </si>
  <si>
    <t>VIA PIO LA TORRE</t>
  </si>
  <si>
    <t>VIA UMBERTO I, 3</t>
  </si>
  <si>
    <t>V2K542D31122012C123</t>
  </si>
  <si>
    <t>543/1</t>
  </si>
  <si>
    <t>VIA SANTI NAZZARO E CELSO, 6</t>
  </si>
  <si>
    <t>ex Martenzini Giovanni</t>
  </si>
  <si>
    <t>V2K544D31122012C122</t>
  </si>
  <si>
    <t>544/1</t>
  </si>
  <si>
    <t>MTTMGR55R65B149K</t>
  </si>
  <si>
    <t>MATTI MARIA GRAZIA</t>
  </si>
  <si>
    <t>25/10/1955</t>
  </si>
  <si>
    <t>V2K545D31122012C123</t>
  </si>
  <si>
    <t>545/1</t>
  </si>
  <si>
    <t>V2K546D31122012C122</t>
  </si>
  <si>
    <t>546/1</t>
  </si>
  <si>
    <t>EX BAZZANA MARIA ANGELA</t>
  </si>
  <si>
    <t>V2K551D31122012C123</t>
  </si>
  <si>
    <t>241</t>
  </si>
  <si>
    <t>VIA S. GIROLAMO, 8</t>
  </si>
  <si>
    <t>VIA S. GIROLAMO</t>
  </si>
  <si>
    <t>V2K552D31122012C122</t>
  </si>
  <si>
    <t>BLTBTL57R12C591F</t>
  </si>
  <si>
    <t>BELTRAMELLI BORTOLO ANTONIO</t>
  </si>
  <si>
    <t>BORTOLO ANTONIO</t>
  </si>
  <si>
    <t>12/10/1957</t>
  </si>
  <si>
    <t>VIA SANTI NAZZARO E CELSO, 6 B</t>
  </si>
  <si>
    <t>V2K554D31122012C122</t>
  </si>
  <si>
    <t>554/1</t>
  </si>
  <si>
    <t>MTTMMR46P61L648P</t>
  </si>
  <si>
    <t>MATTI MARIA MARTINA</t>
  </si>
  <si>
    <t>MARIA MARTINA</t>
  </si>
  <si>
    <t>21/09/1946</t>
  </si>
  <si>
    <t>VIA ADAMELLO, 34</t>
  </si>
  <si>
    <t>00052</t>
  </si>
  <si>
    <t>003464</t>
  </si>
  <si>
    <t>V2K555D31122012C122</t>
  </si>
  <si>
    <t>244</t>
  </si>
  <si>
    <t>555/1</t>
  </si>
  <si>
    <t>BLTCML16L58C591K</t>
  </si>
  <si>
    <t>BELTRAMELLI CARMELINA PAOLINA</t>
  </si>
  <si>
    <t>CARMELINA PAOLINA</t>
  </si>
  <si>
    <t>18/07/1916</t>
  </si>
  <si>
    <t>VIA UMBERTO I, 6</t>
  </si>
  <si>
    <t>V2K556D31122012C122</t>
  </si>
  <si>
    <t>245</t>
  </si>
  <si>
    <t>556/1</t>
  </si>
  <si>
    <t>BLTCML39M09C564L</t>
  </si>
  <si>
    <t>BELTRAMELLI CARMELO</t>
  </si>
  <si>
    <t>CARMELO</t>
  </si>
  <si>
    <t>09/08/1939</t>
  </si>
  <si>
    <t>VIA UMBERTO I, 24</t>
  </si>
  <si>
    <t>000024</t>
  </si>
  <si>
    <t>V2K558D31122012C122</t>
  </si>
  <si>
    <t>246</t>
  </si>
  <si>
    <t>558/1</t>
  </si>
  <si>
    <t>MTTMMR26H42C591D</t>
  </si>
  <si>
    <t>02/06/1926</t>
  </si>
  <si>
    <t>VIA CASTELLO, 26</t>
  </si>
  <si>
    <t>00058</t>
  </si>
  <si>
    <t>006493</t>
  </si>
  <si>
    <t>V2K559D31122012C122</t>
  </si>
  <si>
    <t>247</t>
  </si>
  <si>
    <t>MTTMBT47E20L648D</t>
  </si>
  <si>
    <t>MATTI MARIO BATTISTA</t>
  </si>
  <si>
    <t>MARIO BATTISTA</t>
  </si>
  <si>
    <t>20/05/1947</t>
  </si>
  <si>
    <t>VIA DELLA PACE, 17</t>
  </si>
  <si>
    <t>SAN ZENO NAVIGLIO</t>
  </si>
  <si>
    <t>25010</t>
  </si>
  <si>
    <t>VIA DELLA PACE</t>
  </si>
  <si>
    <t>V2K560D31122012C122</t>
  </si>
  <si>
    <t>BLTCRN53M60L648I</t>
  </si>
  <si>
    <t>BELTRAMELLI CATERINA</t>
  </si>
  <si>
    <t>20/08/1953</t>
  </si>
  <si>
    <t>VILLAGGIO SERENO TRAV XX, 28</t>
  </si>
  <si>
    <t>25125</t>
  </si>
  <si>
    <t>VILLAGGIO SERENO TRAV XX</t>
  </si>
  <si>
    <t>VIA RISORGIMENTO, 21</t>
  </si>
  <si>
    <t>V2K563D31122012C122</t>
  </si>
  <si>
    <t>MTTMRT68C71C591T</t>
  </si>
  <si>
    <t>MATTI MIRTA</t>
  </si>
  <si>
    <t>MIRTA</t>
  </si>
  <si>
    <t>31/03/1968</t>
  </si>
  <si>
    <t>VIA SANTA CATERINA, 54</t>
  </si>
  <si>
    <t>VIA SANTA CATERINA</t>
  </si>
  <si>
    <t>V2K565D31122012C122</t>
  </si>
  <si>
    <t>565/1</t>
  </si>
  <si>
    <t>MTTLGV56E62C591F</t>
  </si>
  <si>
    <t>MATTI OLGA GIOVANNA</t>
  </si>
  <si>
    <t>OLGA GIOVANNA</t>
  </si>
  <si>
    <t>22/05/1956</t>
  </si>
  <si>
    <t>V2K574D31122012C122</t>
  </si>
  <si>
    <t>258</t>
  </si>
  <si>
    <t>MTTPML29M59L648U</t>
  </si>
  <si>
    <t>MATTI PAOLA EMILIA BICE</t>
  </si>
  <si>
    <t>PAOLA EMILIA BICE</t>
  </si>
  <si>
    <t>19/08/1929</t>
  </si>
  <si>
    <t>VIA SAN VIGILIO, 110</t>
  </si>
  <si>
    <t>000355</t>
  </si>
  <si>
    <t>V2K578D31122012C122</t>
  </si>
  <si>
    <t>261</t>
  </si>
  <si>
    <t>578/1</t>
  </si>
  <si>
    <t>BRNSGN62S07A816I</t>
  </si>
  <si>
    <t>02867530988</t>
  </si>
  <si>
    <t>BERNARDI SERGIO ANGELO</t>
  </si>
  <si>
    <t>SERGIO ANGELO</t>
  </si>
  <si>
    <t>07/11/1962</t>
  </si>
  <si>
    <t>VIA IGNA, 6</t>
  </si>
  <si>
    <t>VIA IGNA</t>
  </si>
  <si>
    <t>000565</t>
  </si>
  <si>
    <t>V2K579D31122012C123</t>
  </si>
  <si>
    <t>579/1</t>
  </si>
  <si>
    <t>V2K589D31122012C122</t>
  </si>
  <si>
    <t>264</t>
  </si>
  <si>
    <t>MTTRRT35L14L648O</t>
  </si>
  <si>
    <t>MATTI ROBERTO CESARE</t>
  </si>
  <si>
    <t>ROBERTO CESARE</t>
  </si>
  <si>
    <t>14/07/1935</t>
  </si>
  <si>
    <t>VIA ROMA, 7</t>
  </si>
  <si>
    <t>V2K594D31122012C122</t>
  </si>
  <si>
    <t>265</t>
  </si>
  <si>
    <t>594/1</t>
  </si>
  <si>
    <t>MTTSGL59M09B149A</t>
  </si>
  <si>
    <t>MATTI SERGIO ALFREDO</t>
  </si>
  <si>
    <t>SERGIO ALFREDO</t>
  </si>
  <si>
    <t>09/08/1959</t>
  </si>
  <si>
    <t>VIA ANDROLA, 64</t>
  </si>
  <si>
    <t>000400</t>
  </si>
  <si>
    <t>V2K595D31122012C123</t>
  </si>
  <si>
    <t>595/1</t>
  </si>
  <si>
    <t>V2K598D31122012C122</t>
  </si>
  <si>
    <t>267</t>
  </si>
  <si>
    <t>598/1</t>
  </si>
  <si>
    <t>MTTSNM47D20L648U</t>
  </si>
  <si>
    <t>MATTI SIMONE MARIO</t>
  </si>
  <si>
    <t>SIMONE MARIO</t>
  </si>
  <si>
    <t>20/04/1947</t>
  </si>
  <si>
    <t>VIA DON SEGHEZZI, 12</t>
  </si>
  <si>
    <t>24068</t>
  </si>
  <si>
    <t>VIA DON SEGHEZZI</t>
  </si>
  <si>
    <t>VIA FRESINE, 20</t>
  </si>
  <si>
    <t>V2K599D31122012C122</t>
  </si>
  <si>
    <t>599/1</t>
  </si>
  <si>
    <t>V2K600D31122012C122</t>
  </si>
  <si>
    <t>600/1</t>
  </si>
  <si>
    <t>V2K603D31122012C122</t>
  </si>
  <si>
    <t>269</t>
  </si>
  <si>
    <t>603/1</t>
  </si>
  <si>
    <t>MTTSFN65R05C591E</t>
  </si>
  <si>
    <t>MATTI STEFANO BERNARDO</t>
  </si>
  <si>
    <t>STEFANO BERNARDO</t>
  </si>
  <si>
    <t>05/10/1965</t>
  </si>
  <si>
    <t>VIA ANDROLA, 6</t>
  </si>
  <si>
    <t>000177</t>
  </si>
  <si>
    <t>V2K606D31122012C122</t>
  </si>
  <si>
    <t>271</t>
  </si>
  <si>
    <t>606/1</t>
  </si>
  <si>
    <t>MTTVMC58E46C591J</t>
  </si>
  <si>
    <t>MATTI VILMA CHIARA</t>
  </si>
  <si>
    <t>VILMA CHIARA</t>
  </si>
  <si>
    <t>06/05/1958</t>
  </si>
  <si>
    <t>VIA SANT' ANTONIO, 32</t>
  </si>
  <si>
    <t>V2K607D31122012C122</t>
  </si>
  <si>
    <t>607/1</t>
  </si>
  <si>
    <t>MTTVCN35R59L648D</t>
  </si>
  <si>
    <t>MATTI VINCENZA</t>
  </si>
  <si>
    <t>VINCENZA</t>
  </si>
  <si>
    <t>19/10/1935</t>
  </si>
  <si>
    <t>VIA SAN VIGILIO, 52</t>
  </si>
  <si>
    <t>V2K608D31122012C122</t>
  </si>
  <si>
    <t>17960</t>
  </si>
  <si>
    <t>BNDNGL29D61L648F</t>
  </si>
  <si>
    <t>BIONDI ANGELA</t>
  </si>
  <si>
    <t>BIONDI</t>
  </si>
  <si>
    <t>21/04/1929</t>
  </si>
  <si>
    <t>VIA G L  GROSSI, 9</t>
  </si>
  <si>
    <t>VIA G L  GROSSI</t>
  </si>
  <si>
    <t>VIA TRIESTE, 36</t>
  </si>
  <si>
    <t>000224</t>
  </si>
  <si>
    <t>V2K609D31122012C122</t>
  </si>
  <si>
    <t>MZZGST38S03G047J</t>
  </si>
  <si>
    <t>MAZZINI AUGUSTO</t>
  </si>
  <si>
    <t>MAZZINI</t>
  </si>
  <si>
    <t>AUGUSTO</t>
  </si>
  <si>
    <t>03/11/1938</t>
  </si>
  <si>
    <t>VIA S. FRANCESCO, 103</t>
  </si>
  <si>
    <t>MUGGIO'</t>
  </si>
  <si>
    <t>20053</t>
  </si>
  <si>
    <t>VIA S. FRANCESCO</t>
  </si>
  <si>
    <t>V2K610D31122012C123</t>
  </si>
  <si>
    <t>V2K611D31122012C123</t>
  </si>
  <si>
    <t>611/1</t>
  </si>
  <si>
    <t>V2K612D31122012C122</t>
  </si>
  <si>
    <t>613/1</t>
  </si>
  <si>
    <t>MZZFNN42L28G047M</t>
  </si>
  <si>
    <t>MAZZINI FERNANDO</t>
  </si>
  <si>
    <t>FERNANDO</t>
  </si>
  <si>
    <t>28/07/1942</t>
  </si>
  <si>
    <t>VIA MICHELANGELO, 3</t>
  </si>
  <si>
    <t>26010</t>
  </si>
  <si>
    <t>VIA TRIESTE, 12</t>
  </si>
  <si>
    <t>V2K614D31122012C123</t>
  </si>
  <si>
    <t>614/1</t>
  </si>
  <si>
    <t>000559</t>
  </si>
  <si>
    <t>DATI FORNITI U.T.</t>
  </si>
  <si>
    <t>V2K615D31122012C122</t>
  </si>
  <si>
    <t>MRCGZL57C46B157R</t>
  </si>
  <si>
    <t>MERICI GRAZIELLA</t>
  </si>
  <si>
    <t>MERICI</t>
  </si>
  <si>
    <t>06/03/1957</t>
  </si>
  <si>
    <t>VIA PROVINCIALE, 41</t>
  </si>
  <si>
    <t>BRIONE</t>
  </si>
  <si>
    <t>VIA PROVINCIALE</t>
  </si>
  <si>
    <t>V2K625D31122012C122</t>
  </si>
  <si>
    <t>278</t>
  </si>
  <si>
    <t>625/1</t>
  </si>
  <si>
    <t>BNDNLB46L52L648M</t>
  </si>
  <si>
    <t>BIONDI ANGELA BARTOLOMEA</t>
  </si>
  <si>
    <t>ANGELA BARTOLOMEA</t>
  </si>
  <si>
    <t>12/07/1946</t>
  </si>
  <si>
    <t>VIA ADAMELLO, 7</t>
  </si>
  <si>
    <t>V2K626D31122012C122</t>
  </si>
  <si>
    <t>626/1</t>
  </si>
  <si>
    <t>000300</t>
  </si>
  <si>
    <t>V2K627D31122012C122</t>
  </si>
  <si>
    <t>627/1</t>
  </si>
  <si>
    <t>V2K628D31122012C122</t>
  </si>
  <si>
    <t>628/1</t>
  </si>
  <si>
    <t>V2K629D31122012C122</t>
  </si>
  <si>
    <t>279</t>
  </si>
  <si>
    <t>629/1</t>
  </si>
  <si>
    <t>VIA RISORGIMENTO, 6</t>
  </si>
  <si>
    <t>V2K630D31122012C123</t>
  </si>
  <si>
    <t>630/1</t>
  </si>
  <si>
    <t>V2K634D31122012C122</t>
  </si>
  <si>
    <t>281</t>
  </si>
  <si>
    <t>BNDNLR34H17L648T</t>
  </si>
  <si>
    <t>BIONDI ANGELO REMO</t>
  </si>
  <si>
    <t>ANGELO REMO</t>
  </si>
  <si>
    <t>17/06/1934</t>
  </si>
  <si>
    <t>VIA CASTELLO, 30</t>
  </si>
  <si>
    <t>007005</t>
  </si>
  <si>
    <t>V2K635D31122012C122</t>
  </si>
  <si>
    <t>635/1</t>
  </si>
  <si>
    <t>BNDNGL54L21L648B</t>
  </si>
  <si>
    <t>BIONDI ANGELO</t>
  </si>
  <si>
    <t>21/07/1954</t>
  </si>
  <si>
    <t>VIA TARTAGLIA, 3</t>
  </si>
  <si>
    <t>VIA TARTAGLIA</t>
  </si>
  <si>
    <t>VIA IGNA, 5</t>
  </si>
  <si>
    <t>V2K637D31122012C122</t>
  </si>
  <si>
    <t>BNDNLL48E43L648E</t>
  </si>
  <si>
    <t>BIONDI ANGIOLA LUISA</t>
  </si>
  <si>
    <t>ANGIOLA LUISA</t>
  </si>
  <si>
    <t>03/05/1948</t>
  </si>
  <si>
    <t>VIA TRIESTE, 6</t>
  </si>
  <si>
    <t>V2K642D31122012C122</t>
  </si>
  <si>
    <t>285</t>
  </si>
  <si>
    <t>642/1</t>
  </si>
  <si>
    <t>BNDNNG61A62C591H</t>
  </si>
  <si>
    <t>BIONDI ANITA ANGELA</t>
  </si>
  <si>
    <t>ANITA ANGELA</t>
  </si>
  <si>
    <t>22/01/1961</t>
  </si>
  <si>
    <t>VIA PUCCINI, 13</t>
  </si>
  <si>
    <t>ZIBIDO SAN GIACOMO</t>
  </si>
  <si>
    <t>20080</t>
  </si>
  <si>
    <t>VIA PUCCINI</t>
  </si>
  <si>
    <t>V2K643D31122012C123</t>
  </si>
  <si>
    <t>V2K649D01012015C102</t>
  </si>
  <si>
    <t>289</t>
  </si>
  <si>
    <t>649/1</t>
  </si>
  <si>
    <t>MNIPGR50A04E349A</t>
  </si>
  <si>
    <t>00290350982</t>
  </si>
  <si>
    <t>MION PIER GIORGIO</t>
  </si>
  <si>
    <t>MION</t>
  </si>
  <si>
    <t>PIER GIORGIO</t>
  </si>
  <si>
    <t>04/01/1950</t>
  </si>
  <si>
    <t>ISOLA DELLA SCALA</t>
  </si>
  <si>
    <t>VIA ROMA, 9</t>
  </si>
  <si>
    <t>V2K650D01012015C104</t>
  </si>
  <si>
    <t>650/1</t>
  </si>
  <si>
    <t>V2K651D31122012C122</t>
  </si>
  <si>
    <t>651/1</t>
  </si>
  <si>
    <t>BNDNND42P19L648L</t>
  </si>
  <si>
    <t>BIONDI ANTONIO EDOARDO</t>
  </si>
  <si>
    <t>ANTONIO EDOARDO</t>
  </si>
  <si>
    <t>19/09/1942</t>
  </si>
  <si>
    <t>V2K652D31122012C123</t>
  </si>
  <si>
    <t>V2K658D31122012C122</t>
  </si>
  <si>
    <t>293</t>
  </si>
  <si>
    <t>658/1</t>
  </si>
  <si>
    <t>MNLLRT62B12C591Q</t>
  </si>
  <si>
    <t>MONELLA ALBERTO BORTOLO</t>
  </si>
  <si>
    <t>MONELLA</t>
  </si>
  <si>
    <t>ALBERTO BORTOLO</t>
  </si>
  <si>
    <t>12/02/1962</t>
  </si>
  <si>
    <t>VIA ADAMELLO, 4 A</t>
  </si>
  <si>
    <t>V2K659D31122012C122</t>
  </si>
  <si>
    <t>659/1</t>
  </si>
  <si>
    <t>MNLNGL49L08L648I</t>
  </si>
  <si>
    <t>MONELLA ANGELO</t>
  </si>
  <si>
    <t>08/07/1949</t>
  </si>
  <si>
    <t>VIA GUIDO ROSSA, 2</t>
  </si>
  <si>
    <t>VIA GUIDO ROSSA</t>
  </si>
  <si>
    <t>V2K660D31122012C122</t>
  </si>
  <si>
    <t>660/1</t>
  </si>
  <si>
    <t>BNDGTM46L45L648H</t>
  </si>
  <si>
    <t>BIONDI AUGUSTA MADDALENA</t>
  </si>
  <si>
    <t>AUGUSTA MADDALENA</t>
  </si>
  <si>
    <t>05/07/1946</t>
  </si>
  <si>
    <t>V2K672D31122012C122</t>
  </si>
  <si>
    <t>672/1</t>
  </si>
  <si>
    <t>MNLSTR41T62L648M</t>
  </si>
  <si>
    <t>MONELLA ESTER</t>
  </si>
  <si>
    <t>22/12/1941</t>
  </si>
  <si>
    <t>VIA ADAMELLO, 32</t>
  </si>
  <si>
    <t>V2K673D31122012C122</t>
  </si>
  <si>
    <t>673/1</t>
  </si>
  <si>
    <t>V2K674D31122012C123</t>
  </si>
  <si>
    <t>674/1</t>
  </si>
  <si>
    <t>V2K676D31122012C122</t>
  </si>
  <si>
    <t>301</t>
  </si>
  <si>
    <t>676/1</t>
  </si>
  <si>
    <t>MNLGMG44T22L648S</t>
  </si>
  <si>
    <t>MONELLA GIACOMO GIO MARIO</t>
  </si>
  <si>
    <t>GIACOMO GIO MARIO</t>
  </si>
  <si>
    <t>22/12/1944</t>
  </si>
  <si>
    <t>V2K677D31122012C122</t>
  </si>
  <si>
    <t>15989</t>
  </si>
  <si>
    <t>677/1</t>
  </si>
  <si>
    <t>BNDBCR38R46L648E</t>
  </si>
  <si>
    <t>BIONDI BIANCA ROSA</t>
  </si>
  <si>
    <t>BIANCA ROSA</t>
  </si>
  <si>
    <t>06/10/1938</t>
  </si>
  <si>
    <t>VIA BADETTO, 30 A</t>
  </si>
  <si>
    <t>VIA BADETTO</t>
  </si>
  <si>
    <t>VIA TRIESTE, 6 A</t>
  </si>
  <si>
    <t>V2K678D31122012C122</t>
  </si>
  <si>
    <t>BNDBNN30T27L648N</t>
  </si>
  <si>
    <t>BIONDI BRUNONE</t>
  </si>
  <si>
    <t>BRUNONE</t>
  </si>
  <si>
    <t xml:space="preserve">CASCINA CORNA, </t>
  </si>
  <si>
    <t>CENATE SOPRA</t>
  </si>
  <si>
    <t>CASCINA CORNA</t>
  </si>
  <si>
    <t>VIA TRIESTE, 14</t>
  </si>
  <si>
    <t>V2K679D31122012C123</t>
  </si>
  <si>
    <t>679/1</t>
  </si>
  <si>
    <t>V2K680D31122012C122</t>
  </si>
  <si>
    <t>304</t>
  </si>
  <si>
    <t>MNLGRN54H22L648W</t>
  </si>
  <si>
    <t>MONELLA GIO LORENZO MARTINO</t>
  </si>
  <si>
    <t>GIO LORENZO MARTINO</t>
  </si>
  <si>
    <t>22/06/1954</t>
  </si>
  <si>
    <t>VIA ANTONIO GRAMSCI, 3</t>
  </si>
  <si>
    <t>VIA ANTONIO GRAMSCI</t>
  </si>
  <si>
    <t>000535</t>
  </si>
  <si>
    <t>V2K684D31122012C123</t>
  </si>
  <si>
    <t>V2K685D31122012C123</t>
  </si>
  <si>
    <t>V2K686D31122012C122</t>
  </si>
  <si>
    <t>305</t>
  </si>
  <si>
    <t>BNDCRN19T71C591T</t>
  </si>
  <si>
    <t>BIONDI CATERINA</t>
  </si>
  <si>
    <t>31/12/1919</t>
  </si>
  <si>
    <t>VIA CESARE BATTISTI, 14</t>
  </si>
  <si>
    <t>V2K689D31122012C122</t>
  </si>
  <si>
    <t>307</t>
  </si>
  <si>
    <t>BNDCDR62S14C591F</t>
  </si>
  <si>
    <t>BIONDI CLAUDIO RICCARDO</t>
  </si>
  <si>
    <t>CLAUDIO RICCARDO</t>
  </si>
  <si>
    <t>14/11/1962</t>
  </si>
  <si>
    <t>PIAZZA DEL SEMINATORE, 2</t>
  </si>
  <si>
    <t>SEDRIANO</t>
  </si>
  <si>
    <t>20018</t>
  </si>
  <si>
    <t>PIAZZA DEL SEMINATORE</t>
  </si>
  <si>
    <t>V2K690D31122012C123</t>
  </si>
  <si>
    <t>0025</t>
  </si>
  <si>
    <t>V2K691D31122012C122</t>
  </si>
  <si>
    <t>308</t>
  </si>
  <si>
    <t>MNLGPP57H09C591L</t>
  </si>
  <si>
    <t>MONELLA GIUSEPPE</t>
  </si>
  <si>
    <t>09/06/1957</t>
  </si>
  <si>
    <t>PIAZZA MANIFATTURA AUGUSTA, 7</t>
  </si>
  <si>
    <t>PADERNO FRANCIACORTA</t>
  </si>
  <si>
    <t>PIAZZA MANIFATTURA AUGUSTA</t>
  </si>
  <si>
    <t>V2K692D31122012C122</t>
  </si>
  <si>
    <t>692/1</t>
  </si>
  <si>
    <t>BNDCLL40P46L648N</t>
  </si>
  <si>
    <t>BIONDI CLELIA ELVIRA</t>
  </si>
  <si>
    <t>CLELIA ELVIRA</t>
  </si>
  <si>
    <t>06/09/1940</t>
  </si>
  <si>
    <t>V2K694D31122012C122</t>
  </si>
  <si>
    <t>311</t>
  </si>
  <si>
    <t>694/1</t>
  </si>
  <si>
    <t>MNLMDL39L59L648E</t>
  </si>
  <si>
    <t>MONELLA MARIA DOLORES</t>
  </si>
  <si>
    <t>MARIA DOLORES</t>
  </si>
  <si>
    <t>19/07/1939</t>
  </si>
  <si>
    <t>VIA DANTE, 4</t>
  </si>
  <si>
    <t>NERVIANO</t>
  </si>
  <si>
    <t>20014</t>
  </si>
  <si>
    <t>VIA DANTE</t>
  </si>
  <si>
    <t>VIA ADAMELLO, 3</t>
  </si>
  <si>
    <t>V2K695D31122012C122</t>
  </si>
  <si>
    <t>695/1</t>
  </si>
  <si>
    <t>BNDDLL62C06B149X</t>
  </si>
  <si>
    <t>BIONDI DANILO LUIGI</t>
  </si>
  <si>
    <t>DANILO LUIGI</t>
  </si>
  <si>
    <t>06/03/1962</t>
  </si>
  <si>
    <t>VIA SAN VIGILIO, 10</t>
  </si>
  <si>
    <t>V2K697D31122013C123</t>
  </si>
  <si>
    <t>697/1</t>
  </si>
  <si>
    <t>VIA TRIESTE, 29</t>
  </si>
  <si>
    <t>TOLTO I 40 MQ EX NEGOZIO PER SLACCIO BOLLETTA ENEL</t>
  </si>
  <si>
    <t>V2K698D31122012C122</t>
  </si>
  <si>
    <t>698/1</t>
  </si>
  <si>
    <t>MNLMMD46H55L648L</t>
  </si>
  <si>
    <t>MONELLA MARIA MADDALENA</t>
  </si>
  <si>
    <t>15/06/1946</t>
  </si>
  <si>
    <t>VIA SANT' ANTONIO, 12</t>
  </si>
  <si>
    <t>V2K699D31122012C122</t>
  </si>
  <si>
    <t>314</t>
  </si>
  <si>
    <t>699/1</t>
  </si>
  <si>
    <t>BNDDNT49L03L648K</t>
  </si>
  <si>
    <t>BIONDI DONATO</t>
  </si>
  <si>
    <t>DONATO</t>
  </si>
  <si>
    <t>VIA TRIESTE, 18</t>
  </si>
  <si>
    <t>DATI FORNITI U.T. (SETTEMBRE 2009)</t>
  </si>
  <si>
    <t>V2K701D31122012C122</t>
  </si>
  <si>
    <t>315</t>
  </si>
  <si>
    <t>MNLMMR49H50L648Q</t>
  </si>
  <si>
    <t>MONELLA MARIA MARGHERITA</t>
  </si>
  <si>
    <t>10/06/1949</t>
  </si>
  <si>
    <t>VICOLO VIGNETTA, 7</t>
  </si>
  <si>
    <t>CORMANO</t>
  </si>
  <si>
    <t>20032</t>
  </si>
  <si>
    <t>VICOLO VIGNETTA</t>
  </si>
  <si>
    <t>VIA ANDROLA, 60</t>
  </si>
  <si>
    <t>000287</t>
  </si>
  <si>
    <t>V2K703D31122012C122</t>
  </si>
  <si>
    <t>316</t>
  </si>
  <si>
    <t>MNLNLN53T62L648Z</t>
  </si>
  <si>
    <t>MONELLA NATALINA</t>
  </si>
  <si>
    <t>NATALINA</t>
  </si>
  <si>
    <t>22/12/1953</t>
  </si>
  <si>
    <t>VIA ROMA, 36</t>
  </si>
  <si>
    <t>PIANO PRIMO</t>
  </si>
  <si>
    <t>V2K706D31122012C122</t>
  </si>
  <si>
    <t>MNLSLV54P50C591Y</t>
  </si>
  <si>
    <t>MONELLA SILVIA</t>
  </si>
  <si>
    <t>10/09/1954</t>
  </si>
  <si>
    <t>VIA RISORGIMENTO, 3</t>
  </si>
  <si>
    <t>VIA MONTICELLI, 9</t>
  </si>
  <si>
    <t>V2K709D31122012C122</t>
  </si>
  <si>
    <t>318</t>
  </si>
  <si>
    <t>MNTGPP49L29I140X</t>
  </si>
  <si>
    <t>MONTANINI GIUSEPPE</t>
  </si>
  <si>
    <t>MONTANINI</t>
  </si>
  <si>
    <t>29/07/1949</t>
  </si>
  <si>
    <t>SAN ROCCO AL PORTO</t>
  </si>
  <si>
    <t>C NA CORVI, 3</t>
  </si>
  <si>
    <t>26865</t>
  </si>
  <si>
    <t>VIA FIUME, 4</t>
  </si>
  <si>
    <t>V2K710D31122012C122</t>
  </si>
  <si>
    <t>BNDLDE43S43L648W</t>
  </si>
  <si>
    <t>BIONDI ELIDE</t>
  </si>
  <si>
    <t>ELIDE</t>
  </si>
  <si>
    <t>03/11/1943</t>
  </si>
  <si>
    <t>VIA PINETA, 6</t>
  </si>
  <si>
    <t>V2K711D31122012C123</t>
  </si>
  <si>
    <t>711/1</t>
  </si>
  <si>
    <t>V2K714D31122012C122</t>
  </si>
  <si>
    <t>714/1</t>
  </si>
  <si>
    <t>MNTCLD63C28F205R</t>
  </si>
  <si>
    <t>MONTEVERDI CLAUDIO</t>
  </si>
  <si>
    <t>MONTEVERDI</t>
  </si>
  <si>
    <t>28/03/1963</t>
  </si>
  <si>
    <t>VIA SAN VIGILIO, 14</t>
  </si>
  <si>
    <t>V2K715D31122012C122</t>
  </si>
  <si>
    <t>715/1</t>
  </si>
  <si>
    <t>MRONNG45A01L648T</t>
  </si>
  <si>
    <t>MORA ANTONIO GIOVANNI</t>
  </si>
  <si>
    <t>MORA</t>
  </si>
  <si>
    <t>01/01/1945</t>
  </si>
  <si>
    <t>VIA SAN VIGILIO, 96</t>
  </si>
  <si>
    <t>V2K716D31122012C122</t>
  </si>
  <si>
    <t>716/1</t>
  </si>
  <si>
    <t>BNDFNN57B08C591R</t>
  </si>
  <si>
    <t>00024220980</t>
  </si>
  <si>
    <t>BIONDI FERNANDO ANGELO</t>
  </si>
  <si>
    <t>FERNANDO ANGELO</t>
  </si>
  <si>
    <t>08/02/1957</t>
  </si>
  <si>
    <t>VIA ANDROLA, 23</t>
  </si>
  <si>
    <t>V2K719D01012015C112</t>
  </si>
  <si>
    <t>719/1</t>
  </si>
  <si>
    <t>V2K725D31122012C122</t>
  </si>
  <si>
    <t>324</t>
  </si>
  <si>
    <t>MRONBR62P12M188L</t>
  </si>
  <si>
    <t>MORA NORBERTO</t>
  </si>
  <si>
    <t>NORBERTO</t>
  </si>
  <si>
    <t>12/09/1962</t>
  </si>
  <si>
    <t>ZONE</t>
  </si>
  <si>
    <t>VIA VALURBES, 5</t>
  </si>
  <si>
    <t>VIA VALURBES</t>
  </si>
  <si>
    <t>VIA PIAZZA, 4</t>
  </si>
  <si>
    <t>V2K726D31122012C122</t>
  </si>
  <si>
    <t>325</t>
  </si>
  <si>
    <t>726/1</t>
  </si>
  <si>
    <t>BNDFNC37E18L648J</t>
  </si>
  <si>
    <t>BIONDI FRANCESCO</t>
  </si>
  <si>
    <t>18/05/1937</t>
  </si>
  <si>
    <t>VIA SQUADRA DELL’ ARSÜRA, 2</t>
  </si>
  <si>
    <t>VIA SQUADRA DELL’ ARSÜRA</t>
  </si>
  <si>
    <t>V2K727D01012018C123</t>
  </si>
  <si>
    <t>727/1</t>
  </si>
  <si>
    <t>V2K728D31122012C122</t>
  </si>
  <si>
    <t>728/1</t>
  </si>
  <si>
    <t>VIA TRIESTE, 10</t>
  </si>
  <si>
    <t>EX SCHIOPPETTI GIUSEPPE</t>
  </si>
  <si>
    <t>V2K729D31122012C123</t>
  </si>
  <si>
    <t>729/1</t>
  </si>
  <si>
    <t>V2K733D31122012C122</t>
  </si>
  <si>
    <t>326</t>
  </si>
  <si>
    <t>MRSSRA80A61E333Q</t>
  </si>
  <si>
    <t>MORASCHI SARA</t>
  </si>
  <si>
    <t>MORASCHI</t>
  </si>
  <si>
    <t>21/01/1980</t>
  </si>
  <si>
    <t>VIA FONTANE, 14 Z</t>
  </si>
  <si>
    <t>PARATICO</t>
  </si>
  <si>
    <t>VIA FONTANE</t>
  </si>
  <si>
    <t>Z</t>
  </si>
  <si>
    <t>V2K734D31122012C122</t>
  </si>
  <si>
    <t>327</t>
  </si>
  <si>
    <t>734/1</t>
  </si>
  <si>
    <t>BNDFNC50E02L648T</t>
  </si>
  <si>
    <t>BIONDI FRANCO BORTOLO</t>
  </si>
  <si>
    <t>FRANCO BORTOLO</t>
  </si>
  <si>
    <t>02/05/1950</t>
  </si>
  <si>
    <t>VIA PAGANORA, 19 A</t>
  </si>
  <si>
    <t>VIA PAGANORA</t>
  </si>
  <si>
    <t>VIA SAN VIGILIO, 12</t>
  </si>
  <si>
    <t>V2K735D01012015C112</t>
  </si>
  <si>
    <t>735/1</t>
  </si>
  <si>
    <t>MRSBTL55H15A816B</t>
  </si>
  <si>
    <t>MORESCHI BORTOLINO PEPPINO</t>
  </si>
  <si>
    <t>BORTOLINO PEPPINO</t>
  </si>
  <si>
    <t>15/06/1955</t>
  </si>
  <si>
    <t>VIA ROMA, 40</t>
  </si>
  <si>
    <t>VIA ROMA, 63</t>
  </si>
  <si>
    <t>000338</t>
  </si>
  <si>
    <t>V2K736D31122012C122</t>
  </si>
  <si>
    <t>BNDGML40L52L648X</t>
  </si>
  <si>
    <t>BIONDI GEMMA LUISA</t>
  </si>
  <si>
    <t>GEMMA LUISA</t>
  </si>
  <si>
    <t>VIA ANDROLA, 49</t>
  </si>
  <si>
    <t>000153</t>
  </si>
  <si>
    <t>V2K737D31122012C122</t>
  </si>
  <si>
    <t>737/1</t>
  </si>
  <si>
    <t>MRGRNT48D07L648O</t>
  </si>
  <si>
    <t>MORGANI RENATO</t>
  </si>
  <si>
    <t>MORGANI</t>
  </si>
  <si>
    <t>07/04/1948</t>
  </si>
  <si>
    <t>VIA SQUADRA DELL’ ARSÜRA, 5</t>
  </si>
  <si>
    <t>V2K738D31122012C123</t>
  </si>
  <si>
    <t>738/1</t>
  </si>
  <si>
    <t>V2K751D31122012C122</t>
  </si>
  <si>
    <t>335</t>
  </si>
  <si>
    <t>751/1</t>
  </si>
  <si>
    <t>BNDGNN50C24L648H</t>
  </si>
  <si>
    <t>BIONDI GIOVANNI</t>
  </si>
  <si>
    <t>24/03/1950</t>
  </si>
  <si>
    <t>VIA RIPIDA, 2</t>
  </si>
  <si>
    <t>VIA RIPIDA</t>
  </si>
  <si>
    <t>V2K756D31122012C122</t>
  </si>
  <si>
    <t>756/1</t>
  </si>
  <si>
    <t>NLLGPP59C31D150U</t>
  </si>
  <si>
    <t>NOLLI GIUSEPPE</t>
  </si>
  <si>
    <t>NOLLI</t>
  </si>
  <si>
    <t>31/03/1959</t>
  </si>
  <si>
    <t>VIA NAZIONALE, 80</t>
  </si>
  <si>
    <t>COSTA VOLPINO</t>
  </si>
  <si>
    <t>24062</t>
  </si>
  <si>
    <t>80</t>
  </si>
  <si>
    <t xml:space="preserve">LOCALITA' ZIMILLINA, </t>
  </si>
  <si>
    <t>LOCALITA' ZIMILLINA</t>
  </si>
  <si>
    <t>V2K759D31122012C122</t>
  </si>
  <si>
    <t>340</t>
  </si>
  <si>
    <t>BNDGPP51P16L648W</t>
  </si>
  <si>
    <t>BIONDI GIUSEPPE</t>
  </si>
  <si>
    <t>16/09/1951</t>
  </si>
  <si>
    <t>VIA ANDROLA, 37</t>
  </si>
  <si>
    <t>V2K762D31122012C122</t>
  </si>
  <si>
    <t>342</t>
  </si>
  <si>
    <t>NRNMRA70L19B157N</t>
  </si>
  <si>
    <t>NORINI MAURO</t>
  </si>
  <si>
    <t>NORINI</t>
  </si>
  <si>
    <t>19/07/1970</t>
  </si>
  <si>
    <t>VIA RISORGIMENTO, 2</t>
  </si>
  <si>
    <t>V2K763D31122012C122</t>
  </si>
  <si>
    <t>763/1</t>
  </si>
  <si>
    <t>mansarda (dati forniti U.T. in data 07/11/2010)</t>
  </si>
  <si>
    <t>V2K764D31122012C123</t>
  </si>
  <si>
    <t>764/1</t>
  </si>
  <si>
    <t>V2K767D31122012C122</t>
  </si>
  <si>
    <t>767/1</t>
  </si>
  <si>
    <t>NSTRRT58B21F205M</t>
  </si>
  <si>
    <t>NOSOTTI ROBERTO</t>
  </si>
  <si>
    <t>NOSOTTI</t>
  </si>
  <si>
    <t>21/02/1958</t>
  </si>
  <si>
    <t>VIA EUROPA, 46</t>
  </si>
  <si>
    <t>PESSANO CON BORNAGO</t>
  </si>
  <si>
    <t>V2K774D31122012C122</t>
  </si>
  <si>
    <t>17514</t>
  </si>
  <si>
    <t>NVLGFR48A14L002W</t>
  </si>
  <si>
    <t>NOVALI GIANFRANCO</t>
  </si>
  <si>
    <t>NOVALI</t>
  </si>
  <si>
    <t>14/01/1948</t>
  </si>
  <si>
    <t>SULZANO</t>
  </si>
  <si>
    <t>VIA S.BONOMELLI, 15 A</t>
  </si>
  <si>
    <t>VIA S.BONOMELLI</t>
  </si>
  <si>
    <t>VIA MERANO, 23</t>
  </si>
  <si>
    <t>VIA MERANO</t>
  </si>
  <si>
    <t>V2K778D31122012C122</t>
  </si>
  <si>
    <t>348</t>
  </si>
  <si>
    <t>778/1</t>
  </si>
  <si>
    <t>BNDLCL49L09L648J</t>
  </si>
  <si>
    <t>BIONDI LUIGI CLAUDIO</t>
  </si>
  <si>
    <t>LUIGI CLAUDIO</t>
  </si>
  <si>
    <t>09/07/1949</t>
  </si>
  <si>
    <t>VIA ANDROLA, 35</t>
  </si>
  <si>
    <t>V2K779D01012015C108</t>
  </si>
  <si>
    <t>779/1</t>
  </si>
  <si>
    <t>V2K780D31122012C122</t>
  </si>
  <si>
    <t>780/1</t>
  </si>
  <si>
    <t>PGLGNN45M24D673X</t>
  </si>
  <si>
    <t>PAGLIARI GIOVANNI</t>
  </si>
  <si>
    <t>PAGLIARI</t>
  </si>
  <si>
    <t>24/08/1945</t>
  </si>
  <si>
    <t>FONTANELLATO</t>
  </si>
  <si>
    <t>VIA ANDROLA, 50</t>
  </si>
  <si>
    <t>000252</t>
  </si>
  <si>
    <t>V2K781D31122012C122</t>
  </si>
  <si>
    <t>781/1</t>
  </si>
  <si>
    <t>V2K782D31122012C123</t>
  </si>
  <si>
    <t>782/1</t>
  </si>
  <si>
    <t>V2K783D31122012C122</t>
  </si>
  <si>
    <t>350</t>
  </si>
  <si>
    <t>783/1</t>
  </si>
  <si>
    <t>BNDLNG34R17L648N</t>
  </si>
  <si>
    <t>BIONDI LUIGI ANGELO</t>
  </si>
  <si>
    <t>LUIGI ANGELO</t>
  </si>
  <si>
    <t>17/10/1934</t>
  </si>
  <si>
    <t>VIA CESARE BATTISTI, 5</t>
  </si>
  <si>
    <t>V2K784D31122012C123</t>
  </si>
  <si>
    <t>784/1</t>
  </si>
  <si>
    <t>V2K787D31122012C122</t>
  </si>
  <si>
    <t>17342</t>
  </si>
  <si>
    <t>787/1</t>
  </si>
  <si>
    <t>PNALRT45P11L648S</t>
  </si>
  <si>
    <t>PAINI ALBERTO</t>
  </si>
  <si>
    <t>VIA GIOSUÈ CARDUCCI, 12</t>
  </si>
  <si>
    <t>CUSAGO</t>
  </si>
  <si>
    <t>VIA GIOSUÈ CARDUCCI</t>
  </si>
  <si>
    <t>000513</t>
  </si>
  <si>
    <t>V2K788D31122012C123</t>
  </si>
  <si>
    <t>788/1</t>
  </si>
  <si>
    <t>V2K789D31122012C122</t>
  </si>
  <si>
    <t>789/1</t>
  </si>
  <si>
    <t>BNDMGH69B62C591J</t>
  </si>
  <si>
    <t>BIONDI MARGHERITA ROSARIA</t>
  </si>
  <si>
    <t>MARGHERITA ROSARIA</t>
  </si>
  <si>
    <t>22/02/1969</t>
  </si>
  <si>
    <t>VIA GIARDINO, 3</t>
  </si>
  <si>
    <t>V2K798D31122012C122</t>
  </si>
  <si>
    <t>356</t>
  </si>
  <si>
    <t>798/1</t>
  </si>
  <si>
    <t>PRLLZM56T71A816P</t>
  </si>
  <si>
    <t>PAROLARI LETIZIA AMABILE</t>
  </si>
  <si>
    <t>LETIZIA AMABILE</t>
  </si>
  <si>
    <t>31/12/1956</t>
  </si>
  <si>
    <t>V2K799D31122012C122</t>
  </si>
  <si>
    <t>357</t>
  </si>
  <si>
    <t>799/1</t>
  </si>
  <si>
    <t>PRLTRN49A21A816Q</t>
  </si>
  <si>
    <t>PAROLARI OTTORINO</t>
  </si>
  <si>
    <t>OTTORINO</t>
  </si>
  <si>
    <t>21/01/1949</t>
  </si>
  <si>
    <t>VIA MONTICELLI, 11</t>
  </si>
  <si>
    <t>V2K804D31122012C122</t>
  </si>
  <si>
    <t>360</t>
  </si>
  <si>
    <t>804/1</t>
  </si>
  <si>
    <t>BNDMRA32S69L648H</t>
  </si>
  <si>
    <t>BIONDI MARIA</t>
  </si>
  <si>
    <t>29/11/1932</t>
  </si>
  <si>
    <t>VIA TRIESTE, 40</t>
  </si>
  <si>
    <t>V2K807D31122012C122</t>
  </si>
  <si>
    <t>362</t>
  </si>
  <si>
    <t>807/1</t>
  </si>
  <si>
    <t>BNDMFR41L41L648Z</t>
  </si>
  <si>
    <t>BIONDI MARIA FRANCA</t>
  </si>
  <si>
    <t>MARIA FRANCA</t>
  </si>
  <si>
    <t>01/07/1941</t>
  </si>
  <si>
    <t>VIA FRANCESCO FERRER, 4 2</t>
  </si>
  <si>
    <t>VIA FRANCESCO FERRER</t>
  </si>
  <si>
    <t>VIA CESARE BATTISTI, 10</t>
  </si>
  <si>
    <t>V2K808D31122012C122</t>
  </si>
  <si>
    <t>808/1</t>
  </si>
  <si>
    <t>PSNCRN41T42L648Q</t>
  </si>
  <si>
    <t>PASINETTI CATERINA FRANCA</t>
  </si>
  <si>
    <t>CATERINA FRANCA</t>
  </si>
  <si>
    <t>02/12/1941</t>
  </si>
  <si>
    <t>FORCHSTRASSE, 193</t>
  </si>
  <si>
    <t>HINTEREGG</t>
  </si>
  <si>
    <t>8132</t>
  </si>
  <si>
    <t>FORCHSTRASSE</t>
  </si>
  <si>
    <t>193</t>
  </si>
  <si>
    <t>VIA FRESINE, 7</t>
  </si>
  <si>
    <t>V2K809D31122012C122</t>
  </si>
  <si>
    <t>364</t>
  </si>
  <si>
    <t>BNDMRN65L14C591H</t>
  </si>
  <si>
    <t>BIONDI MARIANO</t>
  </si>
  <si>
    <t>MARIANO</t>
  </si>
  <si>
    <t>14/07/1965</t>
  </si>
  <si>
    <t>VIA CESARE BATTISTI, 9</t>
  </si>
  <si>
    <t>V2K812D31122012C122</t>
  </si>
  <si>
    <t>812/1</t>
  </si>
  <si>
    <t>BNDMGC45H19L648V</t>
  </si>
  <si>
    <t>BIONDI MARIO GIACOMO</t>
  </si>
  <si>
    <t>MARIO GIACOMO</t>
  </si>
  <si>
    <t>19/06/1945</t>
  </si>
  <si>
    <t>VIA IGNA, 4</t>
  </si>
  <si>
    <t>V2K813D31122012C123</t>
  </si>
  <si>
    <t>813/1</t>
  </si>
  <si>
    <t>0504</t>
  </si>
  <si>
    <t>V2K814D31122012C122</t>
  </si>
  <si>
    <t>814/1</t>
  </si>
  <si>
    <t>PSNFNC46A27L648W</t>
  </si>
  <si>
    <t>PASINETTI FRANCESCO SERGIO</t>
  </si>
  <si>
    <t>FRANCESCO SERGIO</t>
  </si>
  <si>
    <t>27/01/1946</t>
  </si>
  <si>
    <t>VIA FRESINE, 11</t>
  </si>
  <si>
    <t>000114</t>
  </si>
  <si>
    <t>V2K815D31122012C122</t>
  </si>
  <si>
    <t>BNDMKL73R10Z133G</t>
  </si>
  <si>
    <t>BIONDI MIRKO</t>
  </si>
  <si>
    <t>MIRKO</t>
  </si>
  <si>
    <t>10/10/1973</t>
  </si>
  <si>
    <t>LOCARNO</t>
  </si>
  <si>
    <t>VIA CRISTOFORO COLOMBO, 34</t>
  </si>
  <si>
    <t>SUZZARA</t>
  </si>
  <si>
    <t>46029</t>
  </si>
  <si>
    <t>VIA GIARDINO, 1</t>
  </si>
  <si>
    <t>V2K816D31122012C122</t>
  </si>
  <si>
    <t>368</t>
  </si>
  <si>
    <t>816/1</t>
  </si>
  <si>
    <t>PSNGPT53R01L648M</t>
  </si>
  <si>
    <t>PASINETTI GIANPIETRO</t>
  </si>
  <si>
    <t>GIANPIETRO</t>
  </si>
  <si>
    <t>01/10/1953</t>
  </si>
  <si>
    <t>LOCALITA' SOREGNA, 1</t>
  </si>
  <si>
    <t>LOCALITA' SOREGNA</t>
  </si>
  <si>
    <t>00030</t>
  </si>
  <si>
    <t>V2K819D31122012C122</t>
  </si>
  <si>
    <t>BNDMNC72M67B149K</t>
  </si>
  <si>
    <t>BIONDI MONICA</t>
  </si>
  <si>
    <t>27/08/1972</t>
  </si>
  <si>
    <t>VIA ANDROLA, 46</t>
  </si>
  <si>
    <t>000564</t>
  </si>
  <si>
    <t>dati fornit u.t. (08/011/2010)</t>
  </si>
  <si>
    <t>V2K821D31122012C123</t>
  </si>
  <si>
    <t>822/1</t>
  </si>
  <si>
    <t>dati forniti u.t (08/11/2010)</t>
  </si>
  <si>
    <t>V2K823D31122012C122</t>
  </si>
  <si>
    <t>823/1</t>
  </si>
  <si>
    <t>PSNPNM50H46L648E</t>
  </si>
  <si>
    <t>PASINETTI PIERINA MADDALENA</t>
  </si>
  <si>
    <t>PIERINA MADDALENA</t>
  </si>
  <si>
    <t>06/06/1950</t>
  </si>
  <si>
    <t>VIA FONTANE, 79</t>
  </si>
  <si>
    <t>VIA ANDROLA, 56</t>
  </si>
  <si>
    <t>V2K833D31122012C122</t>
  </si>
  <si>
    <t>833/1</t>
  </si>
  <si>
    <t>BNDPMN35L13G927G</t>
  </si>
  <si>
    <t>BIONDI PERMINO</t>
  </si>
  <si>
    <t>PERMINO</t>
  </si>
  <si>
    <t>13/07/1935</t>
  </si>
  <si>
    <t>PORTULA</t>
  </si>
  <si>
    <t>VIA BEVILACQUA, 28</t>
  </si>
  <si>
    <t>VIA BEVILACQUA</t>
  </si>
  <si>
    <t>VIA MONTICELLI, 14</t>
  </si>
  <si>
    <t>V2K836D31122012C122</t>
  </si>
  <si>
    <t>374</t>
  </si>
  <si>
    <t>836/1</t>
  </si>
  <si>
    <t>PSNTDR43S69L648C</t>
  </si>
  <si>
    <t>PASINETTI TEODORA</t>
  </si>
  <si>
    <t>TEODORA</t>
  </si>
  <si>
    <t>29/11/1943</t>
  </si>
  <si>
    <t>V2K837D31122012C122</t>
  </si>
  <si>
    <t>837/1</t>
  </si>
  <si>
    <t>PVRSRN69T02B157H</t>
  </si>
  <si>
    <t>PAVARINI SEVERINO</t>
  </si>
  <si>
    <t>SEVERINO</t>
  </si>
  <si>
    <t>02/12/1969</t>
  </si>
  <si>
    <t>VIA DONATORI DI SANGUE, 22</t>
  </si>
  <si>
    <t>BEDIZZOLE</t>
  </si>
  <si>
    <t>25081</t>
  </si>
  <si>
    <t>V2K838D31122012C122</t>
  </si>
  <si>
    <t>838/1</t>
  </si>
  <si>
    <t>BNDPLG49R25L648F</t>
  </si>
  <si>
    <t>BIONDI PIERLUIGI</t>
  </si>
  <si>
    <t>PIERLUIGI</t>
  </si>
  <si>
    <t>25/10/1949</t>
  </si>
  <si>
    <t>VIA PIER LUIGI GROSSI, 9</t>
  </si>
  <si>
    <t>VIA PIER LUIGI GROSSI</t>
  </si>
  <si>
    <t>VIA TRIESTE, 4</t>
  </si>
  <si>
    <t>V2K851D31122012C122</t>
  </si>
  <si>
    <t>851/1</t>
  </si>
  <si>
    <t>BNDPTR55L29C591F</t>
  </si>
  <si>
    <t>BIONDI PIETRO</t>
  </si>
  <si>
    <t>29/07/1955</t>
  </si>
  <si>
    <t>V2K854D31122012C122</t>
  </si>
  <si>
    <t>854/1</t>
  </si>
  <si>
    <t>BNDDTR41D21L648S</t>
  </si>
  <si>
    <t>BIONDI DANTE ROMEO</t>
  </si>
  <si>
    <t>DANTE ROMEO</t>
  </si>
  <si>
    <t>21/04/1941</t>
  </si>
  <si>
    <t>VIA CARDUCCI, 49</t>
  </si>
  <si>
    <t>VIA CARDUCCI</t>
  </si>
  <si>
    <t>V2K855D31122012C123</t>
  </si>
  <si>
    <t>855/1</t>
  </si>
  <si>
    <t>VIA ROMA, 19 B</t>
  </si>
  <si>
    <t>V2K856D31122012C122</t>
  </si>
  <si>
    <t>856/1</t>
  </si>
  <si>
    <t>BNDRSR69S48B149V</t>
  </si>
  <si>
    <t>BIONDI ROSARIA</t>
  </si>
  <si>
    <t>VIA F.LLI ANDERLONI, 5</t>
  </si>
  <si>
    <t>VIA F.LLI ANDERLONI</t>
  </si>
  <si>
    <t>VIA GUGLIELMO MARCONI, 8</t>
  </si>
  <si>
    <t>V2K857D31122012C123</t>
  </si>
  <si>
    <t>857/1</t>
  </si>
  <si>
    <t>V2K860D31122012C122</t>
  </si>
  <si>
    <t>860/1</t>
  </si>
  <si>
    <t>BNDSDR64E06B149B</t>
  </si>
  <si>
    <t>BIONDI SANDRO</t>
  </si>
  <si>
    <t>SANDRO</t>
  </si>
  <si>
    <t>06/05/1964</t>
  </si>
  <si>
    <t>VIA CASTELLINI, 71</t>
  </si>
  <si>
    <t>VIA CASTELLINI</t>
  </si>
  <si>
    <t>0508</t>
  </si>
  <si>
    <t>V2K863D31122012C122</t>
  </si>
  <si>
    <t>388</t>
  </si>
  <si>
    <t>863/1</t>
  </si>
  <si>
    <t>PLSRDM45H41B149T</t>
  </si>
  <si>
    <t>PELOSATO ROSA DOMENICA</t>
  </si>
  <si>
    <t>ROSA DOMENICA</t>
  </si>
  <si>
    <t>01/06/1945</t>
  </si>
  <si>
    <t>VICOLO ALLEGRO, 4</t>
  </si>
  <si>
    <t>V2K864D31122012C123</t>
  </si>
  <si>
    <t>864/1</t>
  </si>
  <si>
    <t>V2K865D31122012C122</t>
  </si>
  <si>
    <t>865/1</t>
  </si>
  <si>
    <t>PZZGPP38T31D058F</t>
  </si>
  <si>
    <t>PEZZOTTI GIUSEPPE</t>
  </si>
  <si>
    <t>PEZZOTTI</t>
  </si>
  <si>
    <t>31/12/1938</t>
  </si>
  <si>
    <t>VIA X GIORNATE, 15</t>
  </si>
  <si>
    <t>VIA X GIORNATE</t>
  </si>
  <si>
    <t>VIA MERANO, 21</t>
  </si>
  <si>
    <t>V2K877D31122012C122</t>
  </si>
  <si>
    <t>395</t>
  </si>
  <si>
    <t>PPIMRA30P55C417K</t>
  </si>
  <si>
    <t>PIAPI MARIA</t>
  </si>
  <si>
    <t>PIAPI</t>
  </si>
  <si>
    <t>15/09/1930</t>
  </si>
  <si>
    <t>VIA ADAMELLO, 12</t>
  </si>
  <si>
    <t>000203</t>
  </si>
  <si>
    <t>V2K878D31122012C122</t>
  </si>
  <si>
    <t>396</t>
  </si>
  <si>
    <t>BNDGLC42S23L648J</t>
  </si>
  <si>
    <t>BIONDI UGO FELICE</t>
  </si>
  <si>
    <t>UGO FELICE</t>
  </si>
  <si>
    <t>23/11/1942</t>
  </si>
  <si>
    <t>VIA TIEPOLO, 30</t>
  </si>
  <si>
    <t>VIA TIEPOLO</t>
  </si>
  <si>
    <t>V2K879D31122012C123</t>
  </si>
  <si>
    <t>V2K880D31122012C122</t>
  </si>
  <si>
    <t>880/1</t>
  </si>
  <si>
    <t>PTRMVT38E63A052P</t>
  </si>
  <si>
    <t>PIETRAVALLE MARIA VITTORIA</t>
  </si>
  <si>
    <t>PIETRAVALLE</t>
  </si>
  <si>
    <t>23/05/1938</t>
  </si>
  <si>
    <t>ACQUI TERME</t>
  </si>
  <si>
    <t>VIA CROCEFISSA DI ROSA, 50</t>
  </si>
  <si>
    <t>VIA CROCEFISSA DI ROSA</t>
  </si>
  <si>
    <t>V2K881D31122012C123</t>
  </si>
  <si>
    <t>881/1</t>
  </si>
  <si>
    <t>V2K882D31122012C123</t>
  </si>
  <si>
    <t>882/1</t>
  </si>
  <si>
    <t>V2K883D31122012C122</t>
  </si>
  <si>
    <t>883/1</t>
  </si>
  <si>
    <t>BNDVGL41P24L648K</t>
  </si>
  <si>
    <t>BIONDI VIRGILIO</t>
  </si>
  <si>
    <t>24/09/1941</t>
  </si>
  <si>
    <t>VIA CESARE BATTISTI, 7</t>
  </si>
  <si>
    <t>V2K885D31122012C122</t>
  </si>
  <si>
    <t>399</t>
  </si>
  <si>
    <t>885/1</t>
  </si>
  <si>
    <t>PGHLNS30S21L494E</t>
  </si>
  <si>
    <t>PIGHETTI ALFONSO</t>
  </si>
  <si>
    <t>PIGHETTI</t>
  </si>
  <si>
    <t>21/11/1930</t>
  </si>
  <si>
    <t>URAGO D'OGLIO</t>
  </si>
  <si>
    <t>VICOLO S.M. BATTAGLIA, 20</t>
  </si>
  <si>
    <t>25032</t>
  </si>
  <si>
    <t>VICOLO S.M. BATTAGLIA</t>
  </si>
  <si>
    <t>V2K886D31122012C123</t>
  </si>
  <si>
    <t>V2K892D31122012C122</t>
  </si>
  <si>
    <t>401</t>
  </si>
  <si>
    <t>892/1</t>
  </si>
  <si>
    <t>PNIFST47P43L648U</t>
  </si>
  <si>
    <t>PINA FAUSTA</t>
  </si>
  <si>
    <t>FAUSTA</t>
  </si>
  <si>
    <t>03/09/1947</t>
  </si>
  <si>
    <t>VIA UMBERTO I, 8</t>
  </si>
  <si>
    <t>V2K893D31122012C122</t>
  </si>
  <si>
    <t>893/1</t>
  </si>
  <si>
    <t>PNILNM37S17L648P</t>
  </si>
  <si>
    <t>PINA LUCIANO MARIO</t>
  </si>
  <si>
    <t>PIAZZA DEI LAVORATORI, 5</t>
  </si>
  <si>
    <t>PIAZZA DEI LAVORATORI</t>
  </si>
  <si>
    <t>V2K896D31122012C122</t>
  </si>
  <si>
    <t>404</t>
  </si>
  <si>
    <t>896/1</t>
  </si>
  <si>
    <t>BLDCLP50R67L648C</t>
  </si>
  <si>
    <t>BOLDINI CECILIA PIERINA</t>
  </si>
  <si>
    <t>CECILIA PIERINA</t>
  </si>
  <si>
    <t>27/10/1950</t>
  </si>
  <si>
    <t>VIA L. PASTEUR, 23</t>
  </si>
  <si>
    <t>VIA L. PASTEUR</t>
  </si>
  <si>
    <t>0510</t>
  </si>
  <si>
    <t>V2K897D01012017C123</t>
  </si>
  <si>
    <t>897/1</t>
  </si>
  <si>
    <t>0506</t>
  </si>
  <si>
    <t>V2K898D31122012C122</t>
  </si>
  <si>
    <t>898/1</t>
  </si>
  <si>
    <t>PNIMRA40L24L648Y</t>
  </si>
  <si>
    <t>PINA MARIO</t>
  </si>
  <si>
    <t>24/07/1940</t>
  </si>
  <si>
    <t>VIA SANTI NAZZARO E CELSO, 4 A</t>
  </si>
  <si>
    <t>VIA SANTI NAZZARO E CELSO, 4</t>
  </si>
  <si>
    <t>V2K903D31122012C122</t>
  </si>
  <si>
    <t>409</t>
  </si>
  <si>
    <t>903/1</t>
  </si>
  <si>
    <t>PNIRME70D27Z133W</t>
  </si>
  <si>
    <t>PINA REMO</t>
  </si>
  <si>
    <t>REMO</t>
  </si>
  <si>
    <t>27/04/1970</t>
  </si>
  <si>
    <t>COIRA</t>
  </si>
  <si>
    <t>VIA IV NOVEMBRE, 28</t>
  </si>
  <si>
    <t>V2K904D31122012C122</t>
  </si>
  <si>
    <t>904/1</t>
  </si>
  <si>
    <t>BNMBNR57M02I476V</t>
  </si>
  <si>
    <t>BONOMELLI BERNARDO GIOVANNI</t>
  </si>
  <si>
    <t>BERNARDO GIOVANNI</t>
  </si>
  <si>
    <t>02/08/1957</t>
  </si>
  <si>
    <t>SAVIORE</t>
  </si>
  <si>
    <t>V2K906D31122012C122</t>
  </si>
  <si>
    <t>412</t>
  </si>
  <si>
    <t>PNITLL46P13L648O</t>
  </si>
  <si>
    <t>PINA TULLIO</t>
  </si>
  <si>
    <t>13/09/1946</t>
  </si>
  <si>
    <t>V2K907D31122012C122</t>
  </si>
  <si>
    <t>907/1</t>
  </si>
  <si>
    <t>V2K908D31122012C122</t>
  </si>
  <si>
    <t>908/1</t>
  </si>
  <si>
    <t>BNMFNC48C06Z133A</t>
  </si>
  <si>
    <t>BONOMELLI FRANCO BERNARDO</t>
  </si>
  <si>
    <t>FRANCO BERNARDO</t>
  </si>
  <si>
    <t>06/03/1948</t>
  </si>
  <si>
    <t>DAVOS PLATZ</t>
  </si>
  <si>
    <t>VIA GUGLIELMO MARCONI, 28</t>
  </si>
  <si>
    <t>V2K911D31122012C122</t>
  </si>
  <si>
    <t>911/1</t>
  </si>
  <si>
    <t>PNIVRN63P49C591R</t>
  </si>
  <si>
    <t>PINA VALERIA ENRICA</t>
  </si>
  <si>
    <t>VALERIA ENRICA</t>
  </si>
  <si>
    <t>09/09/1963</t>
  </si>
  <si>
    <t>V2K912D31122012C123</t>
  </si>
  <si>
    <t>912/1</t>
  </si>
  <si>
    <t>V2K913D31122012C122</t>
  </si>
  <si>
    <t>417</t>
  </si>
  <si>
    <t>913/1</t>
  </si>
  <si>
    <t>BNMSVN56P66I476Y</t>
  </si>
  <si>
    <t>BONOMELLI SAVINA</t>
  </si>
  <si>
    <t>SAVINA</t>
  </si>
  <si>
    <t>26/09/1956</t>
  </si>
  <si>
    <t>VIA TRENTO, 113</t>
  </si>
  <si>
    <t>VIA PIAZZA, 7</t>
  </si>
  <si>
    <t>V2K914D31122012C122</t>
  </si>
  <si>
    <t>914/1</t>
  </si>
  <si>
    <t>BNMSRG63D17E216B</t>
  </si>
  <si>
    <t>02045130982</t>
  </si>
  <si>
    <t>BONOMELLI SERGIO</t>
  </si>
  <si>
    <t>17/04/1963</t>
  </si>
  <si>
    <t>GRUGLIASCO</t>
  </si>
  <si>
    <t>VIA 54^ BGT. GARIBALDI, 38</t>
  </si>
  <si>
    <t>DATI FORNITI UT PER IL 2008</t>
  </si>
  <si>
    <t>V2K923D31122012C122</t>
  </si>
  <si>
    <t>924/1</t>
  </si>
  <si>
    <t>PMTNGN53S27D391G</t>
  </si>
  <si>
    <t>PIUMETTI ENZO EUGENIO</t>
  </si>
  <si>
    <t>PIUMETTI</t>
  </si>
  <si>
    <t>ENZO EUGENIO</t>
  </si>
  <si>
    <t>27/11/1953</t>
  </si>
  <si>
    <t>VIA 54^ BGT. GARIBALDI, 26</t>
  </si>
  <si>
    <t>DATI COMUNICATI DA UT PER 2008</t>
  </si>
  <si>
    <t>V2K926D31122012C122</t>
  </si>
  <si>
    <t>BSLLSP52R09L494M</t>
  </si>
  <si>
    <t>BOSELLI ELIO GIUSEPPE</t>
  </si>
  <si>
    <t>BOSELLI</t>
  </si>
  <si>
    <t>ELIO GIUSEPPE</t>
  </si>
  <si>
    <t>09/10/1952</t>
  </si>
  <si>
    <t>VIA PASCOLI, 25</t>
  </si>
  <si>
    <t>VIA PASCOLI</t>
  </si>
  <si>
    <t>VIA SAN SISTO, 6</t>
  </si>
  <si>
    <t>V2K927D31122012C122</t>
  </si>
  <si>
    <t>927/1</t>
  </si>
  <si>
    <t>V2K930D31122012C122</t>
  </si>
  <si>
    <t>PLSCLD72D13Z133A</t>
  </si>
  <si>
    <t>POLESELLO CLAUDIO</t>
  </si>
  <si>
    <t>POLESELLO</t>
  </si>
  <si>
    <t>13/04/1972</t>
  </si>
  <si>
    <t>LOCALITA' ESINA, 3</t>
  </si>
  <si>
    <t>LOCALITA' ESINA</t>
  </si>
  <si>
    <t>00027</t>
  </si>
  <si>
    <t>V2K931D31122012C122</t>
  </si>
  <si>
    <t>BRNLCT34A66C417E</t>
  </si>
  <si>
    <t>BRENNI ALICE CATERINA</t>
  </si>
  <si>
    <t>BRENNI</t>
  </si>
  <si>
    <t>ALICE CATERINA</t>
  </si>
  <si>
    <t>26/01/1934</t>
  </si>
  <si>
    <t>000032</t>
  </si>
  <si>
    <t>V2K932D31122012C123</t>
  </si>
  <si>
    <t>V2K933D31122012C123</t>
  </si>
  <si>
    <t>933/1</t>
  </si>
  <si>
    <t>V2K934D31122012C123</t>
  </si>
  <si>
    <t>934/1</t>
  </si>
  <si>
    <t>V2K935D01012017C99</t>
  </si>
  <si>
    <t>935/1</t>
  </si>
  <si>
    <t>BRSFVN57D60A326L</t>
  </si>
  <si>
    <t>BRESADOLA FLAVIANA MATILDE</t>
  </si>
  <si>
    <t>BRESADOLA</t>
  </si>
  <si>
    <t>FLAVIANA MATILDE</t>
  </si>
  <si>
    <t>20/04/1957</t>
  </si>
  <si>
    <t>AOSTA</t>
  </si>
  <si>
    <t>VIA ADAMELLO, 40</t>
  </si>
  <si>
    <t>Utenza priva di Allacciamento elettrico</t>
  </si>
  <si>
    <t>V2K936D01012015C108</t>
  </si>
  <si>
    <t>80048570172</t>
  </si>
  <si>
    <t>POSTE  ITALIANE S.P.A.- COMPETENCE CENTER DI BRESCIA</t>
  </si>
  <si>
    <t>VIA ROMA, 23 C</t>
  </si>
  <si>
    <t>V2K937D01012017C122</t>
  </si>
  <si>
    <t>BRSGMT64R14C591D</t>
  </si>
  <si>
    <t>BRESADOLA GIAN MATTEO BATTISTA</t>
  </si>
  <si>
    <t>GIAN MATTEO BATTISTA</t>
  </si>
  <si>
    <t>14/10/1964</t>
  </si>
  <si>
    <t>V2K8175D01012017C123</t>
  </si>
  <si>
    <t>937/2</t>
  </si>
  <si>
    <t>V2K8178D01012017C123</t>
  </si>
  <si>
    <t>937/3</t>
  </si>
  <si>
    <t>lavanderia</t>
  </si>
  <si>
    <t>V2K939D01012017C123</t>
  </si>
  <si>
    <t>V2K944D31122012C122</t>
  </si>
  <si>
    <t>PZZFRZ51E20D161U</t>
  </si>
  <si>
    <t>POZZATO FABRIZIO</t>
  </si>
  <si>
    <t>POZZATO</t>
  </si>
  <si>
    <t>20/05/1951</t>
  </si>
  <si>
    <t>CRESPINO</t>
  </si>
  <si>
    <t>VIA GORIZIA, 17</t>
  </si>
  <si>
    <t>PADERNO DUGNANO</t>
  </si>
  <si>
    <t>20037</t>
  </si>
  <si>
    <t>VIA GORIZIA</t>
  </si>
  <si>
    <t>V2K945D31122012C123</t>
  </si>
  <si>
    <t>V2K947D31122012C122</t>
  </si>
  <si>
    <t>433</t>
  </si>
  <si>
    <t>BRSGNN52D03L648Q</t>
  </si>
  <si>
    <t>BRESADOLA GIOVANNI BATTISTA</t>
  </si>
  <si>
    <t>03/04/1952</t>
  </si>
  <si>
    <t>VIA CASTELLO, 21</t>
  </si>
  <si>
    <t>V2K949D31122012C122</t>
  </si>
  <si>
    <t>DATI FORNITI DA U.T.</t>
  </si>
  <si>
    <t>V2K951D31122012C122</t>
  </si>
  <si>
    <t>DEPOSITO DATI COMUNICATI U.T. SETTEMBRE 2009</t>
  </si>
  <si>
    <t>V2K953D31122012C123</t>
  </si>
  <si>
    <t>953/1</t>
  </si>
  <si>
    <t>V2K955D31122012C123</t>
  </si>
  <si>
    <t>955/1</t>
  </si>
  <si>
    <t>V2K956D31122012C122</t>
  </si>
  <si>
    <t>434</t>
  </si>
  <si>
    <t>956/1</t>
  </si>
  <si>
    <t>PRDCLM42H46L648L</t>
  </si>
  <si>
    <t>PRADELLA CECILIA MARIA</t>
  </si>
  <si>
    <t>CECILIA MARIA</t>
  </si>
  <si>
    <t>06/06/1942</t>
  </si>
  <si>
    <t>VIA S. BARBARA, 3 int 1</t>
  </si>
  <si>
    <t>VIA S. BARBARA</t>
  </si>
  <si>
    <t>V2K957D31122012C122</t>
  </si>
  <si>
    <t>957/1</t>
  </si>
  <si>
    <t>V2K958D31122012C123</t>
  </si>
  <si>
    <t>958/1</t>
  </si>
  <si>
    <t>V2K961D31122012C122</t>
  </si>
  <si>
    <t>437</t>
  </si>
  <si>
    <t>961/1</t>
  </si>
  <si>
    <t>BRSMTN32B50L648C</t>
  </si>
  <si>
    <t>BRESADOLA MARTINA DOMENICA</t>
  </si>
  <si>
    <t>MARTINA DOMENICA</t>
  </si>
  <si>
    <t>10/02/1932</t>
  </si>
  <si>
    <t>VIA CASTELLO, 25</t>
  </si>
  <si>
    <t>riattivata a seguito di ristrutturazione</t>
  </si>
  <si>
    <t>V2K974D31122012C122</t>
  </si>
  <si>
    <t>442</t>
  </si>
  <si>
    <t>QTTRLG54P67C591D</t>
  </si>
  <si>
    <t>QUETTI ROSA LUIGIA</t>
  </si>
  <si>
    <t>QUETTI</t>
  </si>
  <si>
    <t>ROSA LUIGIA</t>
  </si>
  <si>
    <t>27/09/1954</t>
  </si>
  <si>
    <t>V2K975D31122012C122</t>
  </si>
  <si>
    <t>975/1</t>
  </si>
  <si>
    <t>V2K976D31122012C122</t>
  </si>
  <si>
    <t>976/1</t>
  </si>
  <si>
    <t>BRSBNR40M19L648J</t>
  </si>
  <si>
    <t>BRUSEGHINI BERNARDO</t>
  </si>
  <si>
    <t>BRUSEGHINI</t>
  </si>
  <si>
    <t>19/08/1940</t>
  </si>
  <si>
    <t>V2K977D31122012C123</t>
  </si>
  <si>
    <t>977/1</t>
  </si>
  <si>
    <t>V2K978D31122012C122</t>
  </si>
  <si>
    <t>978/1</t>
  </si>
  <si>
    <t>RGZNGL28A70L648R</t>
  </si>
  <si>
    <t>RAGAZZOLI ANGELA</t>
  </si>
  <si>
    <t>RAGAZZOLI</t>
  </si>
  <si>
    <t>30/01/1928</t>
  </si>
  <si>
    <t>V2K984D31122012C122</t>
  </si>
  <si>
    <t>448</t>
  </si>
  <si>
    <t>984/1</t>
  </si>
  <si>
    <t>BFFLRN29E59H598R</t>
  </si>
  <si>
    <t>BUFFOLI LAURINA</t>
  </si>
  <si>
    <t>BUFFOLI</t>
  </si>
  <si>
    <t>LAURINA</t>
  </si>
  <si>
    <t>19/05/1929</t>
  </si>
  <si>
    <t>VIA BADIA, 35</t>
  </si>
  <si>
    <t>VIA BADIA</t>
  </si>
  <si>
    <t>VIA CASTELLO, 17</t>
  </si>
  <si>
    <t>000068</t>
  </si>
  <si>
    <t>V2K985D31122012C122</t>
  </si>
  <si>
    <t>985/1</t>
  </si>
  <si>
    <t>V2K986D31122012C123</t>
  </si>
  <si>
    <t>V2K987D31122012C122</t>
  </si>
  <si>
    <t>449</t>
  </si>
  <si>
    <t>988/1</t>
  </si>
  <si>
    <t>RGZBTL56A10C591F</t>
  </si>
  <si>
    <t>RAGAZZOLI BORTOLO</t>
  </si>
  <si>
    <t>BORTOLO</t>
  </si>
  <si>
    <t>10/01/1956</t>
  </si>
  <si>
    <t>VIA 54^ BGT. GARIBALDI, 28</t>
  </si>
  <si>
    <t>V2K989D31122012C123</t>
  </si>
  <si>
    <t>989/1</t>
  </si>
  <si>
    <t>V2K992D31122012C122</t>
  </si>
  <si>
    <t>992/1</t>
  </si>
  <si>
    <t>BGNBRN37A09F205D</t>
  </si>
  <si>
    <t>BUGANZA BRUNO</t>
  </si>
  <si>
    <t>BUGANZA</t>
  </si>
  <si>
    <t>09/01/1937</t>
  </si>
  <si>
    <t>VIA VILLIRENE, 11</t>
  </si>
  <si>
    <t>26100</t>
  </si>
  <si>
    <t>VIA VILLIRENE</t>
  </si>
  <si>
    <t>000560</t>
  </si>
  <si>
    <t>V2K998D31122012C122</t>
  </si>
  <si>
    <t>454</t>
  </si>
  <si>
    <t>998/1</t>
  </si>
  <si>
    <t>RGZFNN63T04C591K</t>
  </si>
  <si>
    <t>RAGAZZOLI FERNANDO GIOVANNI</t>
  </si>
  <si>
    <t>FERNANDO GIOVANNI</t>
  </si>
  <si>
    <t>04/12/1963</t>
  </si>
  <si>
    <t>V2K1010D31122012C122</t>
  </si>
  <si>
    <t>457</t>
  </si>
  <si>
    <t>1010/1</t>
  </si>
  <si>
    <t>CMMTLG49R43A783D</t>
  </si>
  <si>
    <t>CAMMAROTA ITALIA OLGA CANDIDA</t>
  </si>
  <si>
    <t>CAMMAROTA</t>
  </si>
  <si>
    <t>ITALIA OLGA CANDIDA</t>
  </si>
  <si>
    <t>03/10/1949</t>
  </si>
  <si>
    <t>BENEVENTO</t>
  </si>
  <si>
    <t>VIA VITTORIO ENMANUELE II, 38</t>
  </si>
  <si>
    <t>PALESTRO</t>
  </si>
  <si>
    <t>27030</t>
  </si>
  <si>
    <t>VIA VITTORIO ENMANUELE II</t>
  </si>
  <si>
    <t>V2K1011D31122012C122</t>
  </si>
  <si>
    <t>1011/1</t>
  </si>
  <si>
    <t>CMPNDR32E02L648Z</t>
  </si>
  <si>
    <t>CAMPANA ANDREA</t>
  </si>
  <si>
    <t>02/05/1932</t>
  </si>
  <si>
    <t>VIA PINETA, 28</t>
  </si>
  <si>
    <t>V2K1012D31122012C123</t>
  </si>
  <si>
    <t>1012/1</t>
  </si>
  <si>
    <t>V2K1013D31122012C123</t>
  </si>
  <si>
    <t>1013/1</t>
  </si>
  <si>
    <t>V2K1020D31122012C122</t>
  </si>
  <si>
    <t>460</t>
  </si>
  <si>
    <t>1020/1</t>
  </si>
  <si>
    <t>CMPDNC60D41C591R</t>
  </si>
  <si>
    <t>CAMPANA DOMENICA LUCIA</t>
  </si>
  <si>
    <t>DOMENICA LUCIA</t>
  </si>
  <si>
    <t>01/04/1960</t>
  </si>
  <si>
    <t>VIA 54^ BGT. GARIBALDI, 30</t>
  </si>
  <si>
    <t>V2K1022D31122012C123</t>
  </si>
  <si>
    <t>1023/1</t>
  </si>
  <si>
    <t>V2K1024D31122012C122</t>
  </si>
  <si>
    <t>1024/1</t>
  </si>
  <si>
    <t>CMPGNN58S57C591I</t>
  </si>
  <si>
    <t>CAMPANA GIOVANNA MARIA</t>
  </si>
  <si>
    <t>17/11/1958</t>
  </si>
  <si>
    <t>V2K1025D31122012C123</t>
  </si>
  <si>
    <t>V2K1030D31122012C122</t>
  </si>
  <si>
    <t>CMPMGH22M70I476W</t>
  </si>
  <si>
    <t>CAMPANA MARGHERITA</t>
  </si>
  <si>
    <t>30/08/1922</t>
  </si>
  <si>
    <t>VIA 54^ BGT. GARIBALDI, 23</t>
  </si>
  <si>
    <t>V2K1031D31122012C123</t>
  </si>
  <si>
    <t>V2K1032D31122012C122</t>
  </si>
  <si>
    <t>RGZGPP44P26L648N</t>
  </si>
  <si>
    <t>RAGAZZOLI GIUSEPPE BORTOLO</t>
  </si>
  <si>
    <t>GIUSEPPE BORTOLO</t>
  </si>
  <si>
    <t>26/09/1944</t>
  </si>
  <si>
    <t>ROBERTO ROSSELLINI, 2</t>
  </si>
  <si>
    <t>VIA SANT' ANTONIO, 37</t>
  </si>
  <si>
    <t>V2K1033D31122012C122</t>
  </si>
  <si>
    <t>465</t>
  </si>
  <si>
    <t>CMPMZS65A22C591V</t>
  </si>
  <si>
    <t>CAMPANA MAURIZIO SIRO</t>
  </si>
  <si>
    <t>MAURIZIO SIRO</t>
  </si>
  <si>
    <t>22/01/1965</t>
  </si>
  <si>
    <t>V2K1036D31122012C122</t>
  </si>
  <si>
    <t>467</t>
  </si>
  <si>
    <t>1036/1</t>
  </si>
  <si>
    <t>RGZLGC70E06B149C</t>
  </si>
  <si>
    <t>RAGAZZOLI ILARIO GIACOMO</t>
  </si>
  <si>
    <t>ILARIO GIACOMO</t>
  </si>
  <si>
    <t>06/05/1970</t>
  </si>
  <si>
    <t>VIA 8 SETTEMBRE - TRAVERSA 2, 2</t>
  </si>
  <si>
    <t>OSPITALETTO</t>
  </si>
  <si>
    <t>25035</t>
  </si>
  <si>
    <t>VIA 8 SETTEMBRE - TRAVERSA 2</t>
  </si>
  <si>
    <t>VIA SAN VIGILIO, 37</t>
  </si>
  <si>
    <t>000320</t>
  </si>
  <si>
    <t>V2K1037D01012015C108</t>
  </si>
  <si>
    <t>1037/1</t>
  </si>
  <si>
    <t>V2K1038D31122012C123</t>
  </si>
  <si>
    <t>V2K1042D31122012C122</t>
  </si>
  <si>
    <t>1042/1</t>
  </si>
  <si>
    <t>CPAMTN55L02C591H</t>
  </si>
  <si>
    <t>CAPE MARTINO DOMENICO</t>
  </si>
  <si>
    <t>CAPE</t>
  </si>
  <si>
    <t>MARTINO DOMENICO</t>
  </si>
  <si>
    <t>02/07/1955</t>
  </si>
  <si>
    <t>LOCALITA' CARVIGNONE, 1</t>
  </si>
  <si>
    <t>LOCALITA' CARVIGNONE</t>
  </si>
  <si>
    <t>000120</t>
  </si>
  <si>
    <t>V2K1043D31122012C122</t>
  </si>
  <si>
    <t>1043/1</t>
  </si>
  <si>
    <t>RGZMNR50P43L648G</t>
  </si>
  <si>
    <t>RAGAZZOLI MARIA ONORINA</t>
  </si>
  <si>
    <t>MARIA ONORINA</t>
  </si>
  <si>
    <t>03/09/1950</t>
  </si>
  <si>
    <t>VIA ADAMELLO, 5</t>
  </si>
  <si>
    <t>000214</t>
  </si>
  <si>
    <t>V2K1044D31122012C122</t>
  </si>
  <si>
    <t>CPLSRG62M02D150B</t>
  </si>
  <si>
    <t>CAPELLI SERGIO</t>
  </si>
  <si>
    <t>CAPELLI</t>
  </si>
  <si>
    <t>02/08/1962</t>
  </si>
  <si>
    <t>VIA BELGIARDINO, 16</t>
  </si>
  <si>
    <t>VIA BELGIARDINO</t>
  </si>
  <si>
    <t>VIA SANT' ANTONIO, 6</t>
  </si>
  <si>
    <t>V2K1050D31122012C122</t>
  </si>
  <si>
    <t>1050/1</t>
  </si>
  <si>
    <t>RGZSLN61L29C591J</t>
  </si>
  <si>
    <t>RAGAZZOLI SAMUELE ANDREA</t>
  </si>
  <si>
    <t>SAMUELE ANDREA</t>
  </si>
  <si>
    <t>29/07/1961</t>
  </si>
  <si>
    <t>V2K1053D31122012C123</t>
  </si>
  <si>
    <t>1053/1</t>
  </si>
  <si>
    <t>V2K1054D31122012C122</t>
  </si>
  <si>
    <t>476</t>
  </si>
  <si>
    <t>1054/1</t>
  </si>
  <si>
    <t>RGZSRN28M68L648Z</t>
  </si>
  <si>
    <t>RAGAZZOLI SPERANZA PIERINA</t>
  </si>
  <si>
    <t>SPERANZA PIERINA</t>
  </si>
  <si>
    <t>28/08/1928</t>
  </si>
  <si>
    <t>V2K1058D31122012C122</t>
  </si>
  <si>
    <t>1058/1</t>
  </si>
  <si>
    <t>RGZTLL55B25B149A</t>
  </si>
  <si>
    <t>RAGAZZOLI TULLIO</t>
  </si>
  <si>
    <t>VIA EUROPA, 11</t>
  </si>
  <si>
    <t>VIA SAN VIGILIO, 68</t>
  </si>
  <si>
    <t>68</t>
  </si>
  <si>
    <t>000325</t>
  </si>
  <si>
    <t>V2K1059D31122012C122</t>
  </si>
  <si>
    <t>1059/1</t>
  </si>
  <si>
    <t>CRNMSM72D05F205K</t>
  </si>
  <si>
    <t>CARNEVALI MASSIMO</t>
  </si>
  <si>
    <t>CARNEVALI</t>
  </si>
  <si>
    <t>05/04/1972</t>
  </si>
  <si>
    <t>VIA MONTE SPLUGA, 19</t>
  </si>
  <si>
    <t>VIA MONTE SPLUGA</t>
  </si>
  <si>
    <t>VIA FRESINE, 3</t>
  </si>
  <si>
    <t>V2K1060D31122012C122</t>
  </si>
  <si>
    <t>1060/1</t>
  </si>
  <si>
    <t>V2K1061D31122012C123</t>
  </si>
  <si>
    <t>1061/1</t>
  </si>
  <si>
    <t>V2K1062D31122012C122</t>
  </si>
  <si>
    <t>480</t>
  </si>
  <si>
    <t>1062/1</t>
  </si>
  <si>
    <t>99000980179</t>
  </si>
  <si>
    <t>PARROCCHIA DI S.GIROLAMO</t>
  </si>
  <si>
    <t xml:space="preserve">VIA S. GIROLAMO, </t>
  </si>
  <si>
    <t>V2K1063D31122012C122</t>
  </si>
  <si>
    <t>1063/1</t>
  </si>
  <si>
    <t>RMPDNC36P21C937F</t>
  </si>
  <si>
    <t>RAMPINELLI DOMENICO</t>
  </si>
  <si>
    <t>RAMPINELLI</t>
  </si>
  <si>
    <t>21/09/1936</t>
  </si>
  <si>
    <t>COMUN NUOVO</t>
  </si>
  <si>
    <t>VIA CARSO, 1</t>
  </si>
  <si>
    <t>VIA CARSO</t>
  </si>
  <si>
    <t>000206</t>
  </si>
  <si>
    <t>V2K1064D31122012C122</t>
  </si>
  <si>
    <t>1064/1</t>
  </si>
  <si>
    <t>CSLNLP32S30L648D</t>
  </si>
  <si>
    <t>CASALINI ANGELO PIERINO</t>
  </si>
  <si>
    <t>ANGELO PIERINO</t>
  </si>
  <si>
    <t>30/11/1932</t>
  </si>
  <si>
    <t>VIA GUGLIELMO MARCONI, 14</t>
  </si>
  <si>
    <t>DATI FORNITI U.T.  30/03/2009 (AGGIUNTI MQ. 4,32 PER VERANDA)</t>
  </si>
  <si>
    <t>V2K1066D31122012C122</t>
  </si>
  <si>
    <t>1066/1</t>
  </si>
  <si>
    <t>V2K1067D31122012C122</t>
  </si>
  <si>
    <t>1067/1</t>
  </si>
  <si>
    <t>V2K1068D31122012C123</t>
  </si>
  <si>
    <t>1068/1</t>
  </si>
  <si>
    <t>V2K1071D31122012C123</t>
  </si>
  <si>
    <t>1071/1</t>
  </si>
  <si>
    <t>differenza metri quadrati (150-90)</t>
  </si>
  <si>
    <t>V2K1072D31122012C122</t>
  </si>
  <si>
    <t>1072/1</t>
  </si>
  <si>
    <t>RMPLNZ50D19A816A</t>
  </si>
  <si>
    <t>RAMPONI LORENZO</t>
  </si>
  <si>
    <t>RAMPONI</t>
  </si>
  <si>
    <t>LORENZO</t>
  </si>
  <si>
    <t>19/04/1950</t>
  </si>
  <si>
    <t>VIA GUGLIELMO MARCONI, 18</t>
  </si>
  <si>
    <t>000019</t>
  </si>
  <si>
    <t>V2K1073D31122012C122</t>
  </si>
  <si>
    <t>1073/1</t>
  </si>
  <si>
    <t>V2K1074D31122012C123</t>
  </si>
  <si>
    <t>V2K1075D31122012C123</t>
  </si>
  <si>
    <t>1075/1</t>
  </si>
  <si>
    <t>V2K1080D31122012C122</t>
  </si>
  <si>
    <t>489</t>
  </si>
  <si>
    <t>CSLBTL26E02C591Y</t>
  </si>
  <si>
    <t>CASALINI BORTOLO GIACOMO</t>
  </si>
  <si>
    <t>BORTOLO GIACOMO</t>
  </si>
  <si>
    <t>02/05/1926</t>
  </si>
  <si>
    <t>VIA ROMA, 5</t>
  </si>
  <si>
    <t>000178</t>
  </si>
  <si>
    <t>V2K1081D31122012C122</t>
  </si>
  <si>
    <t>490</t>
  </si>
  <si>
    <t>RNCNLT40L60L648B</t>
  </si>
  <si>
    <t>RONCHI ANGIOLETTA</t>
  </si>
  <si>
    <t>ANGIOLETTA</t>
  </si>
  <si>
    <t>20/07/1940</t>
  </si>
  <si>
    <t>STEINBRUCHSTRASSE, 16</t>
  </si>
  <si>
    <t>7000</t>
  </si>
  <si>
    <t>STEINBRUCHSTRASSE</t>
  </si>
  <si>
    <t>VIA IV NOVEMBRE, 23</t>
  </si>
  <si>
    <t>V2K1082D31122012C123</t>
  </si>
  <si>
    <t>1082/1</t>
  </si>
  <si>
    <t>V2K1083D31122012C123</t>
  </si>
  <si>
    <t>1083/1</t>
  </si>
  <si>
    <t>V2K1086D31122012C122</t>
  </si>
  <si>
    <t>CSLLBT50A51L648V</t>
  </si>
  <si>
    <t>CASALINI ELISABETTA PIA</t>
  </si>
  <si>
    <t>ELISABETTA PIA</t>
  </si>
  <si>
    <t>11/01/1950</t>
  </si>
  <si>
    <t>VIA MONTICELLI, 2</t>
  </si>
  <si>
    <t>V2K1089D31122012C122</t>
  </si>
  <si>
    <t>494</t>
  </si>
  <si>
    <t>CSLNGV51L26L648E</t>
  </si>
  <si>
    <t>CASALINI ENZO GIOVANNI</t>
  </si>
  <si>
    <t>ENZO GIOVANNI</t>
  </si>
  <si>
    <t>26/07/1951</t>
  </si>
  <si>
    <t>VIA ROMA, 5 B</t>
  </si>
  <si>
    <t>V2K1090D31122012C122</t>
  </si>
  <si>
    <t>1090/1</t>
  </si>
  <si>
    <t>RNCBTL41P02L648P</t>
  </si>
  <si>
    <t>RONCHI BORTOLO CARMELO</t>
  </si>
  <si>
    <t>BORTOLO CARMELO</t>
  </si>
  <si>
    <t>02/09/1941</t>
  </si>
  <si>
    <t>VIA A. BOITO, 4</t>
  </si>
  <si>
    <t>VAREDO</t>
  </si>
  <si>
    <t>20039</t>
  </si>
  <si>
    <t>VIA A. BOITO</t>
  </si>
  <si>
    <t>V2K1093D31122012C122</t>
  </si>
  <si>
    <t>497</t>
  </si>
  <si>
    <t>1093/1</t>
  </si>
  <si>
    <t>RNCBTL46S14L648I</t>
  </si>
  <si>
    <t>RONCHI BORTOLO GUIDO</t>
  </si>
  <si>
    <t>BORTOLO GUIDO</t>
  </si>
  <si>
    <t>14/11/1946</t>
  </si>
  <si>
    <t>VIA P.GIOVIO, 15</t>
  </si>
  <si>
    <t>20144</t>
  </si>
  <si>
    <t>VIA P.GIOVIO</t>
  </si>
  <si>
    <t>VIA UMBERTO I, 12</t>
  </si>
  <si>
    <t>V2K1094D31122012C122</t>
  </si>
  <si>
    <t>498</t>
  </si>
  <si>
    <t>1094/1</t>
  </si>
  <si>
    <t>RNCCRL52B14L648R</t>
  </si>
  <si>
    <t>RONCHI CARLO</t>
  </si>
  <si>
    <t>14/02/1952</t>
  </si>
  <si>
    <t>VIA RISORGIMENTO, 11</t>
  </si>
  <si>
    <t>V2K1095D31122012C123</t>
  </si>
  <si>
    <t>V2K1096D31122012C122</t>
  </si>
  <si>
    <t>499</t>
  </si>
  <si>
    <t>1096/1</t>
  </si>
  <si>
    <t>RNCCMN52C50L648E</t>
  </si>
  <si>
    <t>RONCHI CARMEN</t>
  </si>
  <si>
    <t>CARMEN</t>
  </si>
  <si>
    <t>10/03/1952</t>
  </si>
  <si>
    <t>VIA VOLTURNO, 10</t>
  </si>
  <si>
    <t>VIA VOLTURNO</t>
  </si>
  <si>
    <t>V2K1097D31122012C122</t>
  </si>
  <si>
    <t>1097/1</t>
  </si>
  <si>
    <t>CSLFTN47R23L648L</t>
  </si>
  <si>
    <t>CASALINI FORTUNATO</t>
  </si>
  <si>
    <t>VIA ROMA, 26</t>
  </si>
  <si>
    <t>V2K1098D31122012C122</t>
  </si>
  <si>
    <t>V2K1099D31122012C123</t>
  </si>
  <si>
    <t>1099/1</t>
  </si>
  <si>
    <t>VIA TRIESTE, 1</t>
  </si>
  <si>
    <t>V2K1102D31122012C122</t>
  </si>
  <si>
    <t>502</t>
  </si>
  <si>
    <t>1102/1</t>
  </si>
  <si>
    <t>CSLGCM56T23C591M</t>
  </si>
  <si>
    <t>CASALINI GIACOMO</t>
  </si>
  <si>
    <t>23/12/1956</t>
  </si>
  <si>
    <t>VIA ANDROLA, 25</t>
  </si>
  <si>
    <t>000002</t>
  </si>
  <si>
    <t>V2K1103D31122012C123</t>
  </si>
  <si>
    <t>1103/1</t>
  </si>
  <si>
    <t>V2K1104D31122012C122</t>
  </si>
  <si>
    <t>1104/1</t>
  </si>
  <si>
    <t>RNCGRD46A13L648M</t>
  </si>
  <si>
    <t>RONCHI EGIDIO RODOLFO</t>
  </si>
  <si>
    <t>EGIDIO RODOLFO</t>
  </si>
  <si>
    <t>13/01/1946</t>
  </si>
  <si>
    <t>VIA PROVINCIALE, 5</t>
  </si>
  <si>
    <t>VOBARNO</t>
  </si>
  <si>
    <t>25079</t>
  </si>
  <si>
    <t>V2K1105D31122012C122</t>
  </si>
  <si>
    <t>504</t>
  </si>
  <si>
    <t>1105/1</t>
  </si>
  <si>
    <t>RNCGNE49E06L648R</t>
  </si>
  <si>
    <t>RONCHI EUGENIO</t>
  </si>
  <si>
    <t>06/05/1949</t>
  </si>
  <si>
    <t>VILLAGGIO BADIA VIA VII, 106</t>
  </si>
  <si>
    <t>25132</t>
  </si>
  <si>
    <t>VILLAGGIO BADIA VIA VII</t>
  </si>
  <si>
    <t>V2K1106D31122012C123</t>
  </si>
  <si>
    <t>1106/1</t>
  </si>
  <si>
    <t>V2K1112D31122012C122</t>
  </si>
  <si>
    <t>506</t>
  </si>
  <si>
    <t>CSLLRI74E50B149M</t>
  </si>
  <si>
    <t>CASALINI ILARIA</t>
  </si>
  <si>
    <t>10/05/1974</t>
  </si>
  <si>
    <t>VIA RIPIDA, 14</t>
  </si>
  <si>
    <t>000229</t>
  </si>
  <si>
    <t>V2K1114D01012015C105</t>
  </si>
  <si>
    <t>1114/1</t>
  </si>
  <si>
    <t>CSLMCF59L27Z133Z</t>
  </si>
  <si>
    <t>00129810982</t>
  </si>
  <si>
    <t>CASALINI MARCO FEDERICO</t>
  </si>
  <si>
    <t>MARCO FEDERICO</t>
  </si>
  <si>
    <t>27/07/1959</t>
  </si>
  <si>
    <t>VIA 54^ BGT. GARIBALDI, 4</t>
  </si>
  <si>
    <t>V2K1115D01012015C105</t>
  </si>
  <si>
    <t>000455</t>
  </si>
  <si>
    <t>V2K1116D01012015C123</t>
  </si>
  <si>
    <t>LOCALI ACCESSORI ATTIVITA' COMMERCIALE</t>
  </si>
  <si>
    <t>V2K1117D31122012C122</t>
  </si>
  <si>
    <t>509</t>
  </si>
  <si>
    <t>RNCVNI73L10B149X</t>
  </si>
  <si>
    <t>RONCHI IVAN</t>
  </si>
  <si>
    <t>10/07/1973</t>
  </si>
  <si>
    <t>VIA RISORGIMENTO, 4</t>
  </si>
  <si>
    <t>V2K1118D31122012C123</t>
  </si>
  <si>
    <t>V2K1119D31122012C123</t>
  </si>
  <si>
    <t>NUOVO BOX DATI FORNITI DA U.T. (SETTEMBRE 2009)</t>
  </si>
  <si>
    <t>V2K1122D31122012C122</t>
  </si>
  <si>
    <t>510</t>
  </si>
  <si>
    <t>RNCLNZ54D14L648J</t>
  </si>
  <si>
    <t>RONCHI LORENZO MARIANO</t>
  </si>
  <si>
    <t>LORENZO MARIANO</t>
  </si>
  <si>
    <t>14/04/1954</t>
  </si>
  <si>
    <t>VIA RISORGIMENTO, 13</t>
  </si>
  <si>
    <t>V2K1123D31122012C123</t>
  </si>
  <si>
    <t>V2K1127D31122012C122</t>
  </si>
  <si>
    <t>512</t>
  </si>
  <si>
    <t>CSLMML42E67L648E</t>
  </si>
  <si>
    <t>CASALINI MARIA MILENA</t>
  </si>
  <si>
    <t>MARIA MILENA</t>
  </si>
  <si>
    <t>27/05/1942</t>
  </si>
  <si>
    <t>VIA LAZZARO PALAZZI, 19</t>
  </si>
  <si>
    <t>20124</t>
  </si>
  <si>
    <t>VIA LAZZARO PALAZZI</t>
  </si>
  <si>
    <t>VIA TRENTO, 2</t>
  </si>
  <si>
    <t>000375</t>
  </si>
  <si>
    <t>V2K1128D31122012C123</t>
  </si>
  <si>
    <t>V2K1132D31122012C122</t>
  </si>
  <si>
    <t>1132/1</t>
  </si>
  <si>
    <t>RNCNRN34P20L648W</t>
  </si>
  <si>
    <t>RONCHI NAZARIO INNOCENZO</t>
  </si>
  <si>
    <t>NAZARIO INNOCENZO</t>
  </si>
  <si>
    <t>20/09/1934</t>
  </si>
  <si>
    <t>V2K1133D31122012C123</t>
  </si>
  <si>
    <t>1133/1</t>
  </si>
  <si>
    <t>V2K1134D31122012C123</t>
  </si>
  <si>
    <t>1134/1</t>
  </si>
  <si>
    <t>V2K1137D31122012C122</t>
  </si>
  <si>
    <t>1137/1</t>
  </si>
  <si>
    <t>CSLPLA69S18F205V</t>
  </si>
  <si>
    <t>CASALINI PAOLO</t>
  </si>
  <si>
    <t>18/11/1969</t>
  </si>
  <si>
    <t>VIA GIARDINO, 8 B</t>
  </si>
  <si>
    <t>V2K1140D31122012C122</t>
  </si>
  <si>
    <t>518</t>
  </si>
  <si>
    <t>1142/1</t>
  </si>
  <si>
    <t>RNCSLD65S19B157Y</t>
  </si>
  <si>
    <t>RONCHI OSVALDO</t>
  </si>
  <si>
    <t>OSVALDO</t>
  </si>
  <si>
    <t>19/11/1965</t>
  </si>
  <si>
    <t>PIAZZA MARTIRI DI VIA FANI, 11</t>
  </si>
  <si>
    <t>PIAZZA MARTIRI DI VIA FANI</t>
  </si>
  <si>
    <t>V2K1144D31122012C122</t>
  </si>
  <si>
    <t>1145/1</t>
  </si>
  <si>
    <t>DATI FORNITI TELEFONICAMENTE A SEGUITO AMPLIAMENTO ABITAZIONE</t>
  </si>
  <si>
    <t>V2K1146D31122012C122</t>
  </si>
  <si>
    <t>519</t>
  </si>
  <si>
    <t>1146/1</t>
  </si>
  <si>
    <t>CSLVTR65L17B149R</t>
  </si>
  <si>
    <t>CASALINI VALTER GIAN MARIO</t>
  </si>
  <si>
    <t>VALTER GIAN MARIO</t>
  </si>
  <si>
    <t>17/07/1965</t>
  </si>
  <si>
    <t>VIA SAN VIGILIO, 25</t>
  </si>
  <si>
    <t>V2K1147D31122012C122</t>
  </si>
  <si>
    <t>VIA SAN VIGILIO, 25 B</t>
  </si>
  <si>
    <t>V2K1148D31122012C123</t>
  </si>
  <si>
    <t>V2K1149D31122012C122</t>
  </si>
  <si>
    <t>520</t>
  </si>
  <si>
    <t>RNCPMR36D44L648C</t>
  </si>
  <si>
    <t>RONCHI PALMIRA</t>
  </si>
  <si>
    <t>PALMIRA</t>
  </si>
  <si>
    <t>04/04/1936</t>
  </si>
  <si>
    <t>VIA MILANO, 107 C</t>
  </si>
  <si>
    <t>VIA SANTI NAZZARO E CELSO, 14</t>
  </si>
  <si>
    <t>000088</t>
  </si>
  <si>
    <t>V2K1150D31122012C123</t>
  </si>
  <si>
    <t>CANTINE</t>
  </si>
  <si>
    <t>V2K1161D31122012C122</t>
  </si>
  <si>
    <t>524</t>
  </si>
  <si>
    <t>RNCSFN50M26L648L</t>
  </si>
  <si>
    <t>RONCHI STEFANO ALESSANDRO</t>
  </si>
  <si>
    <t>STEFANO ALESSANDRO</t>
  </si>
  <si>
    <t>26/08/1950</t>
  </si>
  <si>
    <t>V2K1162D31122012C123</t>
  </si>
  <si>
    <t>1162/1</t>
  </si>
  <si>
    <t>V2K1163D01012015C108</t>
  </si>
  <si>
    <t>525</t>
  </si>
  <si>
    <t>1163/1</t>
  </si>
  <si>
    <t>80094490150</t>
  </si>
  <si>
    <t>COMANDO STAZIONE CARABINIERI DI CEVO</t>
  </si>
  <si>
    <t>V2K1164D31122012C122</t>
  </si>
  <si>
    <t>1164/1</t>
  </si>
  <si>
    <t>RNCMRT57B27C591Y</t>
  </si>
  <si>
    <t>RONCHI UMBERTO</t>
  </si>
  <si>
    <t>UMBERTO</t>
  </si>
  <si>
    <t>27/02/1957</t>
  </si>
  <si>
    <t>VIA ALCIDE DE GASPERI, 24</t>
  </si>
  <si>
    <t>BOTTICINO</t>
  </si>
  <si>
    <t>V2K1165D31122012C123</t>
  </si>
  <si>
    <t>V2K1166D31122012C122</t>
  </si>
  <si>
    <t>529</t>
  </si>
  <si>
    <t>1166/1</t>
  </si>
  <si>
    <t>CLSNRN37M68L648M</t>
  </si>
  <si>
    <t>CELSI ANDREINA</t>
  </si>
  <si>
    <t>CELSI</t>
  </si>
  <si>
    <t>ANDREINA</t>
  </si>
  <si>
    <t>28/08/1937</t>
  </si>
  <si>
    <t>VIA UMBERTO I, 25</t>
  </si>
  <si>
    <t>VIA UMBERTO I, 23</t>
  </si>
  <si>
    <t>000004</t>
  </si>
  <si>
    <t>V2K1167D31122012C122</t>
  </si>
  <si>
    <t>1167/1</t>
  </si>
  <si>
    <t>V2K1168D31122012C122</t>
  </si>
  <si>
    <t>1168/1</t>
  </si>
  <si>
    <t>RNCVTR64P61B149C</t>
  </si>
  <si>
    <t>RONCHI VITTORINA</t>
  </si>
  <si>
    <t>VITTORINA</t>
  </si>
  <si>
    <t>21/09/1964</t>
  </si>
  <si>
    <t>VIA VII VILLAGGIO BADIA, 106</t>
  </si>
  <si>
    <t>VIA VII VILLAGGIO BADIA</t>
  </si>
  <si>
    <t>V2K1169D31122012C123</t>
  </si>
  <si>
    <t>1169/1</t>
  </si>
  <si>
    <t>V2K1170D31122012C122</t>
  </si>
  <si>
    <t>531</t>
  </si>
  <si>
    <t>1170/1</t>
  </si>
  <si>
    <t>CLSLDM44E55C591S</t>
  </si>
  <si>
    <t>CELSI LIDIA DOMENICA</t>
  </si>
  <si>
    <t>LIDIA DOMENICA</t>
  </si>
  <si>
    <t>15/05/1944</t>
  </si>
  <si>
    <t>VIA SCIALOIA, 24</t>
  </si>
  <si>
    <t>10148</t>
  </si>
  <si>
    <t>VIA SCIALOIA</t>
  </si>
  <si>
    <t>000010</t>
  </si>
  <si>
    <t>V2K1173D31122012C122</t>
  </si>
  <si>
    <t>1173/1</t>
  </si>
  <si>
    <t>RBGMHL55T07I487Z</t>
  </si>
  <si>
    <t>RUBAGOTTI MICHELE</t>
  </si>
  <si>
    <t>RUBAGOTTI</t>
  </si>
  <si>
    <t>07/12/1955</t>
  </si>
  <si>
    <t>SCALDASOLE</t>
  </si>
  <si>
    <t>LOCALITA' TERRA ROSSA, 2</t>
  </si>
  <si>
    <t>CODEVILLA</t>
  </si>
  <si>
    <t>27050</t>
  </si>
  <si>
    <t>LOCALITA' TERRA ROSSA</t>
  </si>
  <si>
    <t>VIA ADAMELLO, 70</t>
  </si>
  <si>
    <t>000329</t>
  </si>
  <si>
    <t>V2K1174D31122012C122</t>
  </si>
  <si>
    <t>534</t>
  </si>
  <si>
    <t>1174/1</t>
  </si>
  <si>
    <t>CLSMGH52R64L648T</t>
  </si>
  <si>
    <t>CELSI MARGHERITA BENEDETTA</t>
  </si>
  <si>
    <t>MARGHERITA BENEDETTA</t>
  </si>
  <si>
    <t>24/10/1952</t>
  </si>
  <si>
    <t>VIALE VIAREGGIO, 2 int 19</t>
  </si>
  <si>
    <t>RIMINI</t>
  </si>
  <si>
    <t>47900</t>
  </si>
  <si>
    <t>VIALE VIAREGGIO</t>
  </si>
  <si>
    <t>V2K1175D31122012C122</t>
  </si>
  <si>
    <t>535</t>
  </si>
  <si>
    <t>RGGLCN51L58D150F</t>
  </si>
  <si>
    <t>RUGGERI LUCIANA</t>
  </si>
  <si>
    <t>RUGGERI</t>
  </si>
  <si>
    <t>LUCIANA</t>
  </si>
  <si>
    <t>18/07/1951</t>
  </si>
  <si>
    <t>VIA MICHELANGELO, 11</t>
  </si>
  <si>
    <t>VICOLO ALLEGRO, 8</t>
  </si>
  <si>
    <t>000121</t>
  </si>
  <si>
    <t>V2K1178D31122012C122</t>
  </si>
  <si>
    <t>537</t>
  </si>
  <si>
    <t>CRVNVN61E49C591M</t>
  </si>
  <si>
    <t>CERVELLI ANNA VINCENZA</t>
  </si>
  <si>
    <t>ANNA VINCENZA</t>
  </si>
  <si>
    <t>09/05/1961</t>
  </si>
  <si>
    <t>VIA GIARDINO, 9</t>
  </si>
  <si>
    <t>V2K1179D31122012C122</t>
  </si>
  <si>
    <t>538</t>
  </si>
  <si>
    <t>1179/1</t>
  </si>
  <si>
    <t>SBBLGU68P04C153E</t>
  </si>
  <si>
    <t>SABBATO LUIGI</t>
  </si>
  <si>
    <t>SABBATO</t>
  </si>
  <si>
    <t>04/09/1968</t>
  </si>
  <si>
    <t>VIA BROCCHI, 6</t>
  </si>
  <si>
    <t>VIA BROCCHI</t>
  </si>
  <si>
    <t>V2K1180D31122012C123</t>
  </si>
  <si>
    <t>1180/1</t>
  </si>
  <si>
    <t>V2K1181D31122012C122</t>
  </si>
  <si>
    <t>CRVCDN61E41Z110G</t>
  </si>
  <si>
    <t>CERVELLI CLAUDINE ANGELE</t>
  </si>
  <si>
    <t>CLAUDINE ANGELE</t>
  </si>
  <si>
    <t>01/05/1961</t>
  </si>
  <si>
    <t>GRASSE</t>
  </si>
  <si>
    <t xml:space="preserve">LA CHESNAIE-BAT C7-40 BD EMMANUEL ROUQUIER, </t>
  </si>
  <si>
    <t>06130</t>
  </si>
  <si>
    <t>LA CHESNAIE-BAT C7-40 BD EMMANUEL ROUQUIER</t>
  </si>
  <si>
    <t>VIA MONTICELLI, 3</t>
  </si>
  <si>
    <t>V2K1182D31122012C122</t>
  </si>
  <si>
    <t>1182/1</t>
  </si>
  <si>
    <t>SLAFNC56C09G150E</t>
  </si>
  <si>
    <t>SALA FRANCO</t>
  </si>
  <si>
    <t>SALA</t>
  </si>
  <si>
    <t>09/03/1956</t>
  </si>
  <si>
    <t>ORZIVECCHI</t>
  </si>
  <si>
    <t>VIA O. NAVONI, 26</t>
  </si>
  <si>
    <t>POMPIANO</t>
  </si>
  <si>
    <t>VIA O. NAVONI</t>
  </si>
  <si>
    <t>VIA SAN VIGILIO, 23</t>
  </si>
  <si>
    <t>V2K1187D31122012C122</t>
  </si>
  <si>
    <t>1187/1</t>
  </si>
  <si>
    <t>SLMFNC46E01A638Z</t>
  </si>
  <si>
    <t>SALAMONE FRANCESCO</t>
  </si>
  <si>
    <t>SALAMONE</t>
  </si>
  <si>
    <t>01/05/1946</t>
  </si>
  <si>
    <t>BARCELLONA POZZO DI GOTTO</t>
  </si>
  <si>
    <t>VIA GIOVANNI DE MEDICI, 61 A</t>
  </si>
  <si>
    <t>CESANO MADERNO</t>
  </si>
  <si>
    <t>20811</t>
  </si>
  <si>
    <t>VIA GIOVANNI DE MEDICI</t>
  </si>
  <si>
    <t>V2K1188D31122012C122</t>
  </si>
  <si>
    <t>543</t>
  </si>
  <si>
    <t>1188/1</t>
  </si>
  <si>
    <t>CRVFST63C28Z110J</t>
  </si>
  <si>
    <t>CERVELLI FAUSTO</t>
  </si>
  <si>
    <t>CHEMIN DU PEYLOUBIER, 14</t>
  </si>
  <si>
    <t>PEYMEINADE</t>
  </si>
  <si>
    <t>06530</t>
  </si>
  <si>
    <t>CHEMIN DU PEYLOUBIER</t>
  </si>
  <si>
    <t>V2K1189D31122012C122</t>
  </si>
  <si>
    <t>1189/1</t>
  </si>
  <si>
    <t>SLCLDA62S03I476R</t>
  </si>
  <si>
    <t>SALICE ALDO</t>
  </si>
  <si>
    <t>SALICE</t>
  </si>
  <si>
    <t>03/11/1962</t>
  </si>
  <si>
    <t>V2K1190D31122012C123</t>
  </si>
  <si>
    <t>1190/1</t>
  </si>
  <si>
    <t>V2K1191D31122012C123</t>
  </si>
  <si>
    <t>1191/1</t>
  </si>
  <si>
    <t>V2K1192D31122012C122</t>
  </si>
  <si>
    <t>545</t>
  </si>
  <si>
    <t>1192/1</t>
  </si>
  <si>
    <t>CRVMRS53P44L648V</t>
  </si>
  <si>
    <t>CERVELLI MARIA ROSA</t>
  </si>
  <si>
    <t>04/09/1953</t>
  </si>
  <si>
    <t>VIA MONTICELLI, 11 A</t>
  </si>
  <si>
    <t>COMPRENSIVI DI MQ. 70 EX SCOLARI BARBARA</t>
  </si>
  <si>
    <t>V2K1202D31122012C122</t>
  </si>
  <si>
    <t>1203/1</t>
  </si>
  <si>
    <t>SLMRRT64T12I690B</t>
  </si>
  <si>
    <t>SALIMBENI ROBERTO</t>
  </si>
  <si>
    <t>SALIMBENI</t>
  </si>
  <si>
    <t>12/12/1964</t>
  </si>
  <si>
    <t>VIA PERUGIA, 10</t>
  </si>
  <si>
    <t>20122</t>
  </si>
  <si>
    <t>VIA PERUGIA</t>
  </si>
  <si>
    <t>V2K1204D31122012C122</t>
  </si>
  <si>
    <t>547</t>
  </si>
  <si>
    <t>SLVGTN28H61L648V</t>
  </si>
  <si>
    <t>SALVETTI AGOSTINA</t>
  </si>
  <si>
    <t>SALVETTI</t>
  </si>
  <si>
    <t>21/06/1928</t>
  </si>
  <si>
    <t>VIA CONTINI, 38</t>
  </si>
  <si>
    <t>VIA CONTINI</t>
  </si>
  <si>
    <t>VIA CASTELLO, 2</t>
  </si>
  <si>
    <t>000026</t>
  </si>
  <si>
    <t>V2K1205D31122012C123</t>
  </si>
  <si>
    <t>V2K1206D31122012C122</t>
  </si>
  <si>
    <t>548</t>
  </si>
  <si>
    <t>CRVMRA53H11L648F</t>
  </si>
  <si>
    <t>CERVELLI MARIO</t>
  </si>
  <si>
    <t>11/06/1953</t>
  </si>
  <si>
    <t>VIA MARCONI, 52</t>
  </si>
  <si>
    <t>VIA MARCONI</t>
  </si>
  <si>
    <t>VIA MONTICELLI, 1</t>
  </si>
  <si>
    <t>V2K1207D31122012C123</t>
  </si>
  <si>
    <t>1207/1</t>
  </si>
  <si>
    <t>V2K1208D31122012C122</t>
  </si>
  <si>
    <t>1208/1</t>
  </si>
  <si>
    <t>SLVNGL56E17C591M</t>
  </si>
  <si>
    <t>SALVETTI ANGELO</t>
  </si>
  <si>
    <t>17/05/1956</t>
  </si>
  <si>
    <t>VIA PANIGADA, 3</t>
  </si>
  <si>
    <t>VIA PANIGADA</t>
  </si>
  <si>
    <t>VIA PINETA, 3</t>
  </si>
  <si>
    <t>000009</t>
  </si>
  <si>
    <t>V2K1209D31122012C122</t>
  </si>
  <si>
    <t>SLVCRN26M47C591A</t>
  </si>
  <si>
    <t>SALVETTI CATERINA</t>
  </si>
  <si>
    <t>07/08/1926</t>
  </si>
  <si>
    <t>VIA GUGLIELMO MARCONI, 5 A</t>
  </si>
  <si>
    <t>V2K1217D31122012C122</t>
  </si>
  <si>
    <t>551</t>
  </si>
  <si>
    <t>1217/1</t>
  </si>
  <si>
    <t>CRVMSM68D28B149P</t>
  </si>
  <si>
    <t>CERVELLI MASSIMILIANO ROBERTO</t>
  </si>
  <si>
    <t>MASSIMILIANO ROBERTO</t>
  </si>
  <si>
    <t>28/04/1968</t>
  </si>
  <si>
    <t>VIA ALDO MORO, 1 A</t>
  </si>
  <si>
    <t>V2K1218D31122012C122</t>
  </si>
  <si>
    <t>CRVPLA72D10E648R</t>
  </si>
  <si>
    <t>CERVELLI PAOLO</t>
  </si>
  <si>
    <t>10/04/1972</t>
  </si>
  <si>
    <t>LODI</t>
  </si>
  <si>
    <t xml:space="preserve">VIA A. MORO, </t>
  </si>
  <si>
    <t>CASELLE LURANI</t>
  </si>
  <si>
    <t>26853</t>
  </si>
  <si>
    <t>VIA TRENTO, 6</t>
  </si>
  <si>
    <t>V2K1219D31122012C122</t>
  </si>
  <si>
    <t>1219/1</t>
  </si>
  <si>
    <t>SLVDRN67C16C591U</t>
  </si>
  <si>
    <t>SALVETTI DORIANO</t>
  </si>
  <si>
    <t>DORIANO</t>
  </si>
  <si>
    <t>16/03/1967</t>
  </si>
  <si>
    <t>VIA DEGLI ALPINI, 9</t>
  </si>
  <si>
    <t>VIA DEGLI ALPINI</t>
  </si>
  <si>
    <t>VIA PINETA, 1</t>
  </si>
  <si>
    <t>000465</t>
  </si>
  <si>
    <t>V2K1220D31122012C123</t>
  </si>
  <si>
    <t>1220/1</t>
  </si>
  <si>
    <t>V2K1223D31122012C122</t>
  </si>
  <si>
    <t>1223/1</t>
  </si>
  <si>
    <t>SLVGNN39D15C591D</t>
  </si>
  <si>
    <t>SALVETTI GIOVANNI</t>
  </si>
  <si>
    <t>15/04/1939</t>
  </si>
  <si>
    <t>VIA G. VERDI, 13</t>
  </si>
  <si>
    <t>RONCADELLE</t>
  </si>
  <si>
    <t>VIA SAN VIGILIO, 56</t>
  </si>
  <si>
    <t>V2K1224D31122012C122</t>
  </si>
  <si>
    <t>1224/1</t>
  </si>
  <si>
    <t>SLVMBR44E69L648E</t>
  </si>
  <si>
    <t>SALVETTI MARIA BORTOLA</t>
  </si>
  <si>
    <t>MARIA BORTOLA</t>
  </si>
  <si>
    <t>29/05/1944</t>
  </si>
  <si>
    <t>VIA RIPIDA, 12</t>
  </si>
  <si>
    <t>V2K1225D31122012C122</t>
  </si>
  <si>
    <t>17201</t>
  </si>
  <si>
    <t>1225/1</t>
  </si>
  <si>
    <t>CRVSLV50B56C591B</t>
  </si>
  <si>
    <t>CERVELLI SILVIA</t>
  </si>
  <si>
    <t>16/02/1950</t>
  </si>
  <si>
    <t>VIA TORRI G. MARIA, 8</t>
  </si>
  <si>
    <t>VIA TORRI G. MARIA</t>
  </si>
  <si>
    <t>V2K1226D31122012C122</t>
  </si>
  <si>
    <t>1226/1</t>
  </si>
  <si>
    <t>SLVSTB65E23C591Y</t>
  </si>
  <si>
    <t>SALVETTI SISTO BARTOLOMEO</t>
  </si>
  <si>
    <t>SISTO BARTOLOMEO</t>
  </si>
  <si>
    <t>23/05/1965</t>
  </si>
  <si>
    <t>VIA SAN VIGILIO, 54</t>
  </si>
  <si>
    <t>000580</t>
  </si>
  <si>
    <t>V2K1227D31122012C122</t>
  </si>
  <si>
    <t>1227/1</t>
  </si>
  <si>
    <t>EX VINCENTI MADDALENA</t>
  </si>
  <si>
    <t>V2K1228D01012015C117</t>
  </si>
  <si>
    <t>1228/1</t>
  </si>
  <si>
    <t>V2K1229D31122012C123</t>
  </si>
  <si>
    <t>1229/1</t>
  </si>
  <si>
    <t>V2K1230D31122012C122</t>
  </si>
  <si>
    <t>560</t>
  </si>
  <si>
    <t>CRVVCN55H10C591C</t>
  </si>
  <si>
    <t>CERVELLI VINCENZO RENZO</t>
  </si>
  <si>
    <t>VINCENZO RENZO</t>
  </si>
  <si>
    <t>10/06/1955</t>
  </si>
  <si>
    <t>VIA TRENTO, 4</t>
  </si>
  <si>
    <t>V2K1231D31122012C122</t>
  </si>
  <si>
    <t>1231/1</t>
  </si>
  <si>
    <t>CHPBTL30E59L648C</t>
  </si>
  <si>
    <t>CHIAPPINI BARTOLOMEA</t>
  </si>
  <si>
    <t>BARTOLOMEA</t>
  </si>
  <si>
    <t>19/05/1930</t>
  </si>
  <si>
    <t>V2K1233D31122012C122</t>
  </si>
  <si>
    <t>563</t>
  </si>
  <si>
    <t>CTRSVM58A18L816E</t>
  </si>
  <si>
    <t>01980010985</t>
  </si>
  <si>
    <t>CITRONI SILVIO MARCELLO</t>
  </si>
  <si>
    <t>SILVIO MARCELLO</t>
  </si>
  <si>
    <t>18/01/1958</t>
  </si>
  <si>
    <t xml:space="preserve">LOCALITA' CARGADOI, </t>
  </si>
  <si>
    <t>LOCALITA' CARGADOI</t>
  </si>
  <si>
    <t>VIA GUGLIELMO MARCONI, 6</t>
  </si>
  <si>
    <t>V2K1236D01012015C108</t>
  </si>
  <si>
    <t>V2K1237D31122012C123</t>
  </si>
  <si>
    <t>1237/1</t>
  </si>
  <si>
    <t>V2K1242D31122012C122</t>
  </si>
  <si>
    <t>CLMTLL41L18M065E</t>
  </si>
  <si>
    <t>CLEMENTI TULLIO</t>
  </si>
  <si>
    <t>CLEMENTI</t>
  </si>
  <si>
    <t>18/07/1941</t>
  </si>
  <si>
    <t>VIONE</t>
  </si>
  <si>
    <t>V2K1245D31122012C122</t>
  </si>
  <si>
    <t>567</t>
  </si>
  <si>
    <t>1245/1</t>
  </si>
  <si>
    <t>CCCLCU55T53H410G</t>
  </si>
  <si>
    <t>COCCAGLIO LUCIA</t>
  </si>
  <si>
    <t>COCCAGLIO</t>
  </si>
  <si>
    <t>13/12/1955</t>
  </si>
  <si>
    <t>VIA SS MM GERVASIO E PROTASIO, 25</t>
  </si>
  <si>
    <t>VIA SS MM GERVASIO E PROTASIO</t>
  </si>
  <si>
    <t>VIA GIARDINO, 19</t>
  </si>
  <si>
    <t>V2K1246D31122012C122</t>
  </si>
  <si>
    <t>1246/1</t>
  </si>
  <si>
    <t>SNTMCL38T48E068T</t>
  </si>
  <si>
    <t>SANTINI IMMACOLATA</t>
  </si>
  <si>
    <t>SANTINI</t>
  </si>
  <si>
    <t>IMMACOLATA</t>
  </si>
  <si>
    <t>08/12/1938</t>
  </si>
  <si>
    <t>GIZZERIA</t>
  </si>
  <si>
    <t>V2K1250D01012015C106</t>
  </si>
  <si>
    <t>1250/1</t>
  </si>
  <si>
    <t>02510770585</t>
  </si>
  <si>
    <t>CONGREGAZIONE DELLE SUORE DI SANTA MARTA</t>
  </si>
  <si>
    <t>VIA VIRGINIO ORSINI, 15</t>
  </si>
  <si>
    <t>00100</t>
  </si>
  <si>
    <t>VIA VIRGINIO ORSINI</t>
  </si>
  <si>
    <t>VIA CASTELLO, 24</t>
  </si>
  <si>
    <t>V2K1252D31122012C122</t>
  </si>
  <si>
    <t>573</t>
  </si>
  <si>
    <t>1252/1</t>
  </si>
  <si>
    <t>SBRGLG55D18B157B</t>
  </si>
  <si>
    <t>SBERNA GIANLUIGI</t>
  </si>
  <si>
    <t>SBERNA</t>
  </si>
  <si>
    <t>18/04/1955</t>
  </si>
  <si>
    <t>VIA PAOLO VI, 21</t>
  </si>
  <si>
    <t>NUVOLERA</t>
  </si>
  <si>
    <t>VIA FRESINE, 2</t>
  </si>
  <si>
    <t>V2K1253D31122012C123</t>
  </si>
  <si>
    <t>V2K1254D31122012C122</t>
  </si>
  <si>
    <t>CMNLMR55P61C591E</t>
  </si>
  <si>
    <t>COMINCIOLI ALICE MARINELLA</t>
  </si>
  <si>
    <t>COMINCIOLI</t>
  </si>
  <si>
    <t>ALICE MARINELLA</t>
  </si>
  <si>
    <t>21/09/1955</t>
  </si>
  <si>
    <t>V2K1255D31122012C122</t>
  </si>
  <si>
    <t>SCNVTR47T25F205Y</t>
  </si>
  <si>
    <t>SCANAVACCA VALTER NATALINO</t>
  </si>
  <si>
    <t>SCANAVACCA</t>
  </si>
  <si>
    <t>VALTER NATALINO</t>
  </si>
  <si>
    <t>25/12/1947</t>
  </si>
  <si>
    <t>VIA 54^ BGT. GARIBALDI, 15</t>
  </si>
  <si>
    <t>V2K1256D31122012C123</t>
  </si>
  <si>
    <t>V2K1257D31122012C122</t>
  </si>
  <si>
    <t>576</t>
  </si>
  <si>
    <t>1257/1</t>
  </si>
  <si>
    <t>CMNNDR37B24L648S</t>
  </si>
  <si>
    <t>COMINCIOLI ANDREA</t>
  </si>
  <si>
    <t>24/02/1937</t>
  </si>
  <si>
    <t>VIA OSCAR ROMERO, 10</t>
  </si>
  <si>
    <t>CAZZAGO SAN MARTINO</t>
  </si>
  <si>
    <t>25046</t>
  </si>
  <si>
    <t>VIA OSCAR ROMERO</t>
  </si>
  <si>
    <t>VIA MONTICELLI, 5</t>
  </si>
  <si>
    <t>V2K1258D31122012C122</t>
  </si>
  <si>
    <t>577</t>
  </si>
  <si>
    <t>1258/1</t>
  </si>
  <si>
    <t>SCHGRL49A56A940R</t>
  </si>
  <si>
    <t>SCHIEPPATI GABRIELLA</t>
  </si>
  <si>
    <t>SCHIEPPATI</t>
  </si>
  <si>
    <t>VIA C. BATTISTI, 21</t>
  </si>
  <si>
    <t>VIA C. BATTISTI</t>
  </si>
  <si>
    <t>VIA ANDROLA, 16</t>
  </si>
  <si>
    <t>000288</t>
  </si>
  <si>
    <t>V2K1261D31122012C123</t>
  </si>
  <si>
    <t>579</t>
  </si>
  <si>
    <t>1261/1</t>
  </si>
  <si>
    <t>CMNNTA44A64L648M</t>
  </si>
  <si>
    <t>COMINCIOLI ANITA</t>
  </si>
  <si>
    <t>ANITA</t>
  </si>
  <si>
    <t>24/01/1944</t>
  </si>
  <si>
    <t>000036</t>
  </si>
  <si>
    <t>V2K1262D31122012C122</t>
  </si>
  <si>
    <t>1262/1</t>
  </si>
  <si>
    <t>V2K1263D31122012C122</t>
  </si>
  <si>
    <t>1263/1</t>
  </si>
  <si>
    <t>V2K1264D31122012C122</t>
  </si>
  <si>
    <t>1264/1</t>
  </si>
  <si>
    <t>V2K1268D31122012C122</t>
  </si>
  <si>
    <t>582</t>
  </si>
  <si>
    <t>1268/1</t>
  </si>
  <si>
    <t>SCLNNZ35T01L648V</t>
  </si>
  <si>
    <t>SCOLARI ANNUNZIO VITTORIO</t>
  </si>
  <si>
    <t>ANNUNZIO VITTORIO</t>
  </si>
  <si>
    <t>01/12/1935</t>
  </si>
  <si>
    <t>VIA CASTELLO, 16</t>
  </si>
  <si>
    <t>000517</t>
  </si>
  <si>
    <t>V2K1271D31122012C122</t>
  </si>
  <si>
    <t>1271/1</t>
  </si>
  <si>
    <t>V2K1272D31122012C123</t>
  </si>
  <si>
    <t>1272/1</t>
  </si>
  <si>
    <t>V2K1273D31122012C122</t>
  </si>
  <si>
    <t>583</t>
  </si>
  <si>
    <t>1273/1</t>
  </si>
  <si>
    <t>CMNNNM48E04L648K</t>
  </si>
  <si>
    <t>COMINCIOLI ANTONIO MARIO</t>
  </si>
  <si>
    <t>ANTONIO MARIO</t>
  </si>
  <si>
    <t>04/05/1948</t>
  </si>
  <si>
    <t>V2K1282D31122012C122</t>
  </si>
  <si>
    <t>586</t>
  </si>
  <si>
    <t>CMNBMD29P69L648W</t>
  </si>
  <si>
    <t>COMINCIOLI BICE MADDALENA</t>
  </si>
  <si>
    <t>BICE MADDALENA</t>
  </si>
  <si>
    <t>29/09/1929</t>
  </si>
  <si>
    <t>V2K1293D31122012C122</t>
  </si>
  <si>
    <t>588</t>
  </si>
  <si>
    <t>1293/1</t>
  </si>
  <si>
    <t>CMNCST71L41B149S</t>
  </si>
  <si>
    <t>COMINCIOLI CRISTINA ELENA</t>
  </si>
  <si>
    <t>CRISTINA ELENA</t>
  </si>
  <si>
    <t>01/07/1971</t>
  </si>
  <si>
    <t>V2K1296D31122012C122</t>
  </si>
  <si>
    <t>1296/1</t>
  </si>
  <si>
    <t>SCLBTS48S26L648Q</t>
  </si>
  <si>
    <t>SCOLARI BATTISTA VIGILIO</t>
  </si>
  <si>
    <t>BATTISTA VIGILIO</t>
  </si>
  <si>
    <t>26/11/1948</t>
  </si>
  <si>
    <t>VIA LEONARDO DA VINCI, 7</t>
  </si>
  <si>
    <t>CORNAREDO</t>
  </si>
  <si>
    <t>VIA ADAMELLO, 17</t>
  </si>
  <si>
    <t>000314</t>
  </si>
  <si>
    <t>V2K1305D31122012C122</t>
  </si>
  <si>
    <t>1305/1</t>
  </si>
  <si>
    <t>CMNGMN45C15L648A</t>
  </si>
  <si>
    <t>COMINCIOLI GERMANO PIERINO</t>
  </si>
  <si>
    <t>GERMANO PIERINO</t>
  </si>
  <si>
    <t>15/03/1945</t>
  </si>
  <si>
    <t>V2K1308D31122012C123</t>
  </si>
  <si>
    <t>V2K1309D31122012C122</t>
  </si>
  <si>
    <t>594</t>
  </si>
  <si>
    <t>CMNGNT34S24L648J</t>
  </si>
  <si>
    <t>COMINCIOLI GIACINTO</t>
  </si>
  <si>
    <t>24/11/1934</t>
  </si>
  <si>
    <t>VIA GUGLIELMO MARCONI, 24</t>
  </si>
  <si>
    <t>V2K1311D31122012C122</t>
  </si>
  <si>
    <t>1311/1</t>
  </si>
  <si>
    <t>V2K1312D31122012C123</t>
  </si>
  <si>
    <t>1312/1</t>
  </si>
  <si>
    <t>V2K1317D31122012C122</t>
  </si>
  <si>
    <t>CMNRMR37B68L648V</t>
  </si>
  <si>
    <t>COMINCIOLI IRMA MARIA</t>
  </si>
  <si>
    <t>IRMA MARIA</t>
  </si>
  <si>
    <t>28/02/1937</t>
  </si>
  <si>
    <t>VIA DAL MULIN, 4</t>
  </si>
  <si>
    <t>ST.MORITZ</t>
  </si>
  <si>
    <t>VIA DAL MULIN</t>
  </si>
  <si>
    <t>V2K1318D31122012C123</t>
  </si>
  <si>
    <t>V2K1329D01012018C99</t>
  </si>
  <si>
    <t>1329/1</t>
  </si>
  <si>
    <t>CMNPLA35H62L648P</t>
  </si>
  <si>
    <t>COMINCIOLI PAOLA</t>
  </si>
  <si>
    <t>22/06/1935</t>
  </si>
  <si>
    <t>VIA ARTIGIANI, 50</t>
  </si>
  <si>
    <t>VIA ARTIGIANI</t>
  </si>
  <si>
    <t>V2K1330D01012018C99</t>
  </si>
  <si>
    <t>1330/1</t>
  </si>
  <si>
    <t>V2K1331D31122012C122</t>
  </si>
  <si>
    <t>603</t>
  </si>
  <si>
    <t>SCLLTN52T04L648N</t>
  </si>
  <si>
    <t>SCOLARI ELIA ANTONIO</t>
  </si>
  <si>
    <t>ELIA ANTONIO</t>
  </si>
  <si>
    <t>04/12/1952</t>
  </si>
  <si>
    <t>VIA 54^ BGT. GARIBALDI, 17</t>
  </si>
  <si>
    <t>V2K1332D31122012C123</t>
  </si>
  <si>
    <t>1332/1</t>
  </si>
  <si>
    <t>V2K1340D31122012C122</t>
  </si>
  <si>
    <t>CMNPRZ61P46C591R</t>
  </si>
  <si>
    <t>COMINCIOLI PATRIZIA MILVA</t>
  </si>
  <si>
    <t>PATRIZIA MILVA</t>
  </si>
  <si>
    <t>06/09/1961</t>
  </si>
  <si>
    <t>LOCALITA' CORTE MADAMA VIA MONTECOLLERO, 8</t>
  </si>
  <si>
    <t>LOCALITA' CORTE MADAMA VIA MONTECOLLERO</t>
  </si>
  <si>
    <t>V2K1341D31122012C122</t>
  </si>
  <si>
    <t>607</t>
  </si>
  <si>
    <t>SCLRMN53S51C591T</t>
  </si>
  <si>
    <t>SCOLARI ERMINIA</t>
  </si>
  <si>
    <t>11/11/1953</t>
  </si>
  <si>
    <t>VIA LEONCAVALLO, 28 B</t>
  </si>
  <si>
    <t>CASTIGLIONE DELLE STIVIERE</t>
  </si>
  <si>
    <t>46043</t>
  </si>
  <si>
    <t>VIA LEONCAVALLO</t>
  </si>
  <si>
    <t>V2K1343D31122012C122</t>
  </si>
  <si>
    <t>609</t>
  </si>
  <si>
    <t>SCLSRN48R49L648A</t>
  </si>
  <si>
    <t>SCOLARI ESTERINA</t>
  </si>
  <si>
    <t>ESTERINA</t>
  </si>
  <si>
    <t>09/10/1948</t>
  </si>
  <si>
    <t>P.ZZALE OSPEDALE, 6</t>
  </si>
  <si>
    <t>25039</t>
  </si>
  <si>
    <t>V2K1354D31122012C122</t>
  </si>
  <si>
    <t>1353/1</t>
  </si>
  <si>
    <t>SCLFLC50S30L648D</t>
  </si>
  <si>
    <t>SCOLARI FELICE</t>
  </si>
  <si>
    <t>FELICE</t>
  </si>
  <si>
    <t>30/11/1950</t>
  </si>
  <si>
    <t>V2K1355D31122012C123</t>
  </si>
  <si>
    <t>V2K1356D31122012C122</t>
  </si>
  <si>
    <t>SCLFVL55A66B149G</t>
  </si>
  <si>
    <t>SCOLARI FLAVIA OLGA</t>
  </si>
  <si>
    <t>FLAVIA OLGA</t>
  </si>
  <si>
    <t>26/01/1955</t>
  </si>
  <si>
    <t>VIA PADRE MARCOLINI, 11</t>
  </si>
  <si>
    <t>VIA PADRE MARCOLINI</t>
  </si>
  <si>
    <t>VIA ROMA, 42</t>
  </si>
  <si>
    <t>V2K1357D31122012C122</t>
  </si>
  <si>
    <t>SCLFNC44A60L648L</t>
  </si>
  <si>
    <t>SCOLARI FRANCA AGOSTINA</t>
  </si>
  <si>
    <t>FRANCA AGOSTINA</t>
  </si>
  <si>
    <t>20/01/1944</t>
  </si>
  <si>
    <t>VIA SAN VIGILIO, 90</t>
  </si>
  <si>
    <t>000394</t>
  </si>
  <si>
    <t>V2K1364D31122012C122</t>
  </si>
  <si>
    <t>617</t>
  </si>
  <si>
    <t>1363/1</t>
  </si>
  <si>
    <t>CMNSRG47P15L648V</t>
  </si>
  <si>
    <t>COMINCIOLI SERGIO</t>
  </si>
  <si>
    <t>15/09/1947</t>
  </si>
  <si>
    <t>VIA CUCCA, 83</t>
  </si>
  <si>
    <t>VIA CUCCA</t>
  </si>
  <si>
    <t>V2K1367D31122012C122</t>
  </si>
  <si>
    <t>619</t>
  </si>
  <si>
    <t>1366/1</t>
  </si>
  <si>
    <t>SCLGNB42S18L648H</t>
  </si>
  <si>
    <t>SCOLARI GIANNI BRUNO</t>
  </si>
  <si>
    <t>GIANNI BRUNO</t>
  </si>
  <si>
    <t>VIA VERDI, 100</t>
  </si>
  <si>
    <t>SAREZZO</t>
  </si>
  <si>
    <t>25068</t>
  </si>
  <si>
    <t>VIA VERDI</t>
  </si>
  <si>
    <t>100</t>
  </si>
  <si>
    <t>VIA SAN VIGILIO, 88</t>
  </si>
  <si>
    <t>V2K1368D31122012C122</t>
  </si>
  <si>
    <t>620</t>
  </si>
  <si>
    <t>1367/1</t>
  </si>
  <si>
    <t>CRCSFN63S30F205Y</t>
  </si>
  <si>
    <t>CURCI STEFANO</t>
  </si>
  <si>
    <t>CURCI</t>
  </si>
  <si>
    <t>30/11/1963</t>
  </si>
  <si>
    <t>VIA SANT' ANTONIO, 3</t>
  </si>
  <si>
    <t>VIA SANT' ANTONIO, 5</t>
  </si>
  <si>
    <t>V2K1369D31122012C122</t>
  </si>
  <si>
    <t>621</t>
  </si>
  <si>
    <t>SCLGNN55C58C591Y</t>
  </si>
  <si>
    <t>SCOLARI GIOVANNA CARLA</t>
  </si>
  <si>
    <t>GIOVANNA CARLA</t>
  </si>
  <si>
    <t>18/03/1955</t>
  </si>
  <si>
    <t>VIA ADAMELLO, 60</t>
  </si>
  <si>
    <t>VIA EMILIO ALESSANDRINI, 5</t>
  </si>
  <si>
    <t>V2K1370D31122012C122</t>
  </si>
  <si>
    <t>1369/1</t>
  </si>
  <si>
    <t>00053</t>
  </si>
  <si>
    <t>003184</t>
  </si>
  <si>
    <t>0744</t>
  </si>
  <si>
    <t>V2K1371D31122012C123</t>
  </si>
  <si>
    <t>1370/1</t>
  </si>
  <si>
    <t>V2K1372D31122012C123</t>
  </si>
  <si>
    <t>1371/1</t>
  </si>
  <si>
    <t>V2K1373D31122012C122</t>
  </si>
  <si>
    <t>622</t>
  </si>
  <si>
    <t>1372/1</t>
  </si>
  <si>
    <t>DVLMGR53T54C417T</t>
  </si>
  <si>
    <t>D'AVELLA MARIA GRAZIA</t>
  </si>
  <si>
    <t>D'AVELLA</t>
  </si>
  <si>
    <t>14/12/1953</t>
  </si>
  <si>
    <t>PAGANORA, 19</t>
  </si>
  <si>
    <t>25121</t>
  </si>
  <si>
    <t>VIA ADAMELLO, 48</t>
  </si>
  <si>
    <t>48</t>
  </si>
  <si>
    <t>V2K1374D31122012C122</t>
  </si>
  <si>
    <t>1373/1</t>
  </si>
  <si>
    <t>DVDDNC67L52L013M</t>
  </si>
  <si>
    <t>DAVIDE DOMENICA</t>
  </si>
  <si>
    <t>12/07/1967</t>
  </si>
  <si>
    <t>SUSA</t>
  </si>
  <si>
    <t>VIA PASCOLI, 19</t>
  </si>
  <si>
    <t>VIA PIAZZA, 17</t>
  </si>
  <si>
    <t>V2K1375D31122012C122</t>
  </si>
  <si>
    <t>1374/1</t>
  </si>
  <si>
    <t>DVDFNC49H11L648R</t>
  </si>
  <si>
    <t>DAVIDE FRANCO AUGUSTO</t>
  </si>
  <si>
    <t>FRANCO AUGUSTO</t>
  </si>
  <si>
    <t>11/06/1949</t>
  </si>
  <si>
    <t>V2K1381D31122012C123</t>
  </si>
  <si>
    <t>1380/1</t>
  </si>
  <si>
    <t>V2K1401D01012015C122</t>
  </si>
  <si>
    <t>632</t>
  </si>
  <si>
    <t>1400/1</t>
  </si>
  <si>
    <t>SCLLRA55C66C591B</t>
  </si>
  <si>
    <t>SCOLARI LAURA</t>
  </si>
  <si>
    <t>26/03/1955</t>
  </si>
  <si>
    <t>VIA SAN VIGILIO, 124</t>
  </si>
  <si>
    <t>V2K1410D31122012C122</t>
  </si>
  <si>
    <t>SCLLVC48H04L648D</t>
  </si>
  <si>
    <t>SCOLARI LODOVICO DANTE</t>
  </si>
  <si>
    <t>LODOVICO DANTE</t>
  </si>
  <si>
    <t>04/06/1948</t>
  </si>
  <si>
    <t>VIA SAN VIGILIO, 130</t>
  </si>
  <si>
    <t>V2K1411D31122012C123</t>
  </si>
  <si>
    <t>VIA TRENTO, 20</t>
  </si>
  <si>
    <t>000637</t>
  </si>
  <si>
    <t>BOX COME DA NOTIZIE U.T.</t>
  </si>
  <si>
    <t>V2K1414D31122012C122</t>
  </si>
  <si>
    <t>SCLMDL41C62L648T</t>
  </si>
  <si>
    <t>SCOLARI MADDALENA OLGA</t>
  </si>
  <si>
    <t>MADDALENA OLGA</t>
  </si>
  <si>
    <t>22/03/1941</t>
  </si>
  <si>
    <t>VIA 54^ BGT. GARIBALDI, 7</t>
  </si>
  <si>
    <t>V2K1415D31122012C122</t>
  </si>
  <si>
    <t>DVLFBA62C26C591W</t>
  </si>
  <si>
    <t>DAVOLIO FABIO</t>
  </si>
  <si>
    <t>DAVOLIO</t>
  </si>
  <si>
    <t>26/03/1962</t>
  </si>
  <si>
    <t>VIA PITTORE DI PISTICCI, 1</t>
  </si>
  <si>
    <t>PISTICCI</t>
  </si>
  <si>
    <t>75015</t>
  </si>
  <si>
    <t>VIA PITTORE DI PISTICCI</t>
  </si>
  <si>
    <t>V2K1417D31122012C122</t>
  </si>
  <si>
    <t>1416/1</t>
  </si>
  <si>
    <t>SCLMMD29S64L648L</t>
  </si>
  <si>
    <t>SCOLARI MARIA MADDALENA</t>
  </si>
  <si>
    <t>24/11/1929</t>
  </si>
  <si>
    <t>V2K1418D31122012C122</t>
  </si>
  <si>
    <t>1417/1</t>
  </si>
  <si>
    <t>DLCNGL48B48B157V</t>
  </si>
  <si>
    <t>DEL CARRO ANGELA</t>
  </si>
  <si>
    <t>DEL CARRO</t>
  </si>
  <si>
    <t>08/02/1948</t>
  </si>
  <si>
    <t>QUARTIERE PERLASCA, 11</t>
  </si>
  <si>
    <t>QUARTIERE PERLASCA</t>
  </si>
  <si>
    <t>VIA SAN VIGILIO, 43</t>
  </si>
  <si>
    <t>000323</t>
  </si>
  <si>
    <t>V2K1422D31122012C122</t>
  </si>
  <si>
    <t>1422/1</t>
  </si>
  <si>
    <t>DLDGTT46A08F089E</t>
  </si>
  <si>
    <t>DEL DIN GIO BATTA</t>
  </si>
  <si>
    <t>DEL DIN</t>
  </si>
  <si>
    <t>GIO BATTA</t>
  </si>
  <si>
    <t>08/01/1946</t>
  </si>
  <si>
    <t>MEDUNO</t>
  </si>
  <si>
    <t>VIA ANDROLA, 8</t>
  </si>
  <si>
    <t>DATI FORNITI DA U.T. (30/03/2009) PRIMO PIANO -</t>
  </si>
  <si>
    <t>V2K1425D31122012C122</t>
  </si>
  <si>
    <t>DATI FORNITI DA U.T. (30/03/2009) SEMINTERRATO</t>
  </si>
  <si>
    <t>V2K1428D31122012C122</t>
  </si>
  <si>
    <t>1427/1</t>
  </si>
  <si>
    <t>SCLMRA42B44Z110L</t>
  </si>
  <si>
    <t>SCOLARI MARIE</t>
  </si>
  <si>
    <t>MARIE</t>
  </si>
  <si>
    <t>04/02/1942</t>
  </si>
  <si>
    <t>ANBELY</t>
  </si>
  <si>
    <t>V2K1431D31122012C122</t>
  </si>
  <si>
    <t>SCLMRA49H15L648G</t>
  </si>
  <si>
    <t>SCOLARI MARIO</t>
  </si>
  <si>
    <t>15/06/1949</t>
  </si>
  <si>
    <t>VIA BEVILACQUA, 13</t>
  </si>
  <si>
    <t>VIA GIARDINO, 5</t>
  </si>
  <si>
    <t>V2K1432D31122012C123</t>
  </si>
  <si>
    <t>1431/1</t>
  </si>
  <si>
    <t>NUOVO BOX DATI FORNITI U.T. SETTEMBRE 2009</t>
  </si>
  <si>
    <t>V2K1448D31122012C122</t>
  </si>
  <si>
    <t>650</t>
  </si>
  <si>
    <t>1448/1</t>
  </si>
  <si>
    <t>SCLMSR39R64L648R</t>
  </si>
  <si>
    <t>SCOLARI MARISA AURELIA</t>
  </si>
  <si>
    <t>MARISA AURELIA</t>
  </si>
  <si>
    <t>24/10/1939</t>
  </si>
  <si>
    <t>V2K1450D31122012C123</t>
  </si>
  <si>
    <t>1449/1</t>
  </si>
  <si>
    <t>V2K1451D31122012C122</t>
  </si>
  <si>
    <t>1450/1</t>
  </si>
  <si>
    <t>SCLMTN33M43C591Q</t>
  </si>
  <si>
    <t>SCOLARI MARTINA</t>
  </si>
  <si>
    <t>MARTINA</t>
  </si>
  <si>
    <t>03/08/1933</t>
  </si>
  <si>
    <t>VIA CASTELLO, 57 A</t>
  </si>
  <si>
    <t>VICOLO ALLEGRO, 10</t>
  </si>
  <si>
    <t>V2K1452D31122012C122</t>
  </si>
  <si>
    <t>1451/1</t>
  </si>
  <si>
    <t>DGRLCU74P16B898P</t>
  </si>
  <si>
    <t>DUGARIA LUCA</t>
  </si>
  <si>
    <t>DUGARIA</t>
  </si>
  <si>
    <t>16/09/1974</t>
  </si>
  <si>
    <t>CASALMAGGIORE</t>
  </si>
  <si>
    <t>VIA CESARE BECCARIA, 2</t>
  </si>
  <si>
    <t>26041</t>
  </si>
  <si>
    <t>VIA CESARE BECCARIA</t>
  </si>
  <si>
    <t>VIA GIARDINO, 14</t>
  </si>
  <si>
    <t>V2K1453D31122012C122</t>
  </si>
  <si>
    <t>653</t>
  </si>
  <si>
    <t>1452/1</t>
  </si>
  <si>
    <t>SCLMNG61E08C591U</t>
  </si>
  <si>
    <t>SCOLARI MAURO ANGELO</t>
  </si>
  <si>
    <t>MAURO ANGELO</t>
  </si>
  <si>
    <t>08/05/1961</t>
  </si>
  <si>
    <t>VIA VERDI, 34 F</t>
  </si>
  <si>
    <t>TREZZANO SUL NAVIGLIO</t>
  </si>
  <si>
    <t>V2K1465D01012015C104</t>
  </si>
  <si>
    <t>1108</t>
  </si>
  <si>
    <t>02201080989</t>
  </si>
  <si>
    <t>TAVERNA DEI BRAVI</t>
  </si>
  <si>
    <t>VIA DELLE ENERGIE RINNOVABILI, 6</t>
  </si>
  <si>
    <t>VIA DELLE ENERGIE RINNOVABILI</t>
  </si>
  <si>
    <t>DATI FORNITI U.T. COME  DA CERTIFICATO DI AGIBILITA' modificati A SEGUITO DI SCIA</t>
  </si>
  <si>
    <t>V2K1467D31122012C122</t>
  </si>
  <si>
    <t>661</t>
  </si>
  <si>
    <t>1466/1</t>
  </si>
  <si>
    <t>SCLPGC55M16C591W</t>
  </si>
  <si>
    <t>SCOLARI PAOLO GIACOMO</t>
  </si>
  <si>
    <t>PAOLO GIACOMO</t>
  </si>
  <si>
    <t>16/08/1955</t>
  </si>
  <si>
    <t>V2K1470D31122012C122</t>
  </si>
  <si>
    <t>1469/1</t>
  </si>
  <si>
    <t>RBTMRA62P08L319S</t>
  </si>
  <si>
    <t>ERBETTA MAURO</t>
  </si>
  <si>
    <t>ERBETTA</t>
  </si>
  <si>
    <t>08/09/1962</t>
  </si>
  <si>
    <t>TRADATE</t>
  </si>
  <si>
    <t>VIA FIUME, 21</t>
  </si>
  <si>
    <t>NOVA MILANESE</t>
  </si>
  <si>
    <t>20054</t>
  </si>
  <si>
    <t>V2K1471D31122012C122</t>
  </si>
  <si>
    <t>1470/1</t>
  </si>
  <si>
    <t>V2K1472D31122012C123</t>
  </si>
  <si>
    <t>1471/1</t>
  </si>
  <si>
    <t>V2K1475D31122012C122</t>
  </si>
  <si>
    <t>665</t>
  </si>
  <si>
    <t>1474/1</t>
  </si>
  <si>
    <t>SCLRSN54P29C591X</t>
  </si>
  <si>
    <t>SCOLARI REMO SANDRO</t>
  </si>
  <si>
    <t>REMO SANDRO</t>
  </si>
  <si>
    <t>29/09/1954</t>
  </si>
  <si>
    <t>VIA GUGLIELMO MARCONI, 39</t>
  </si>
  <si>
    <t>V2K1476D31122012C122</t>
  </si>
  <si>
    <t>666</t>
  </si>
  <si>
    <t>1475/1</t>
  </si>
  <si>
    <t>SCLRNV45B28L648E</t>
  </si>
  <si>
    <t>SCOLARI ROMANO VITTORIO</t>
  </si>
  <si>
    <t>ROMANO VITTORIO</t>
  </si>
  <si>
    <t>28/02/1945</t>
  </si>
  <si>
    <t>VIA DANTE, 149</t>
  </si>
  <si>
    <t>149</t>
  </si>
  <si>
    <t>VIA SANT' ANTONIO, 24</t>
  </si>
  <si>
    <t>V2K1479D31122012C122</t>
  </si>
  <si>
    <t>17965</t>
  </si>
  <si>
    <t>FCCRRC32A05C153G</t>
  </si>
  <si>
    <t>FACIOCCHI RINO ERCOLE</t>
  </si>
  <si>
    <t>FACIOCCHI</t>
  </si>
  <si>
    <t>RINO ERCOLE</t>
  </si>
  <si>
    <t>05/01/1932</t>
  </si>
  <si>
    <t>VIA PICASSO, 3</t>
  </si>
  <si>
    <t>VIA PICASSO</t>
  </si>
  <si>
    <t>V2K1480D31122012C123</t>
  </si>
  <si>
    <t>1479/1</t>
  </si>
  <si>
    <t>V2K1481D31122012C122</t>
  </si>
  <si>
    <t>1480/1</t>
  </si>
  <si>
    <t>SCLSVN34A68C591Q</t>
  </si>
  <si>
    <t>SCOLARI SAVINA</t>
  </si>
  <si>
    <t>28/01/1934</t>
  </si>
  <si>
    <t>VIA ZOCCOLO, 62</t>
  </si>
  <si>
    <t>VIA ZOCCOLO</t>
  </si>
  <si>
    <t>V2K1489D31122012C122</t>
  </si>
  <si>
    <t>672</t>
  </si>
  <si>
    <t>1488/1</t>
  </si>
  <si>
    <t>FRRBTL37D57L648A</t>
  </si>
  <si>
    <t>FERRAMONTI BARTOLOMEA</t>
  </si>
  <si>
    <t>FERRAMONTI</t>
  </si>
  <si>
    <t>17/04/1937</t>
  </si>
  <si>
    <t>VIALE DELLA VITTORIA, 30</t>
  </si>
  <si>
    <t>BRUGHERIO</t>
  </si>
  <si>
    <t>20861</t>
  </si>
  <si>
    <t>VIALE DELLA VITTORIA</t>
  </si>
  <si>
    <t>VIA ROMA, 58</t>
  </si>
  <si>
    <t>V2K1491D31122012C123</t>
  </si>
  <si>
    <t>VICOLO ALLEGRO, 1</t>
  </si>
  <si>
    <t>V2K1494D31122012C122</t>
  </si>
  <si>
    <t>1494/1</t>
  </si>
  <si>
    <t>99001680174</t>
  </si>
  <si>
    <t>P.D. SEZIONE DI CEVO</t>
  </si>
  <si>
    <t>V2K1497D31122012C122</t>
  </si>
  <si>
    <t>675</t>
  </si>
  <si>
    <t>SBLLRD48D20L648L</t>
  </si>
  <si>
    <t>SIBILIA ALFREDO BATTISTA</t>
  </si>
  <si>
    <t>ALFREDO BATTISTA</t>
  </si>
  <si>
    <t>20/04/1948</t>
  </si>
  <si>
    <t>VIA RISORGIMENTO, 5</t>
  </si>
  <si>
    <t>V2K1498D31122012C122</t>
  </si>
  <si>
    <t>V2K1499D31122012C123</t>
  </si>
  <si>
    <t>V2K1500D31122012C122</t>
  </si>
  <si>
    <t>FRRCRN35P62C591H</t>
  </si>
  <si>
    <t>FERRAMONTI CATERINA</t>
  </si>
  <si>
    <t>22/09/1935</t>
  </si>
  <si>
    <t>VIA LESSONA, 1</t>
  </si>
  <si>
    <t>VIA LESSONA</t>
  </si>
  <si>
    <t>VICOLO ALLEGRO, 2</t>
  </si>
  <si>
    <t>000115</t>
  </si>
  <si>
    <t>V2K1501D31122012C123</t>
  </si>
  <si>
    <t>000055</t>
  </si>
  <si>
    <t>V2K1505D31122012C122</t>
  </si>
  <si>
    <t>1504/1</t>
  </si>
  <si>
    <t>FRRMDL33M54C591E</t>
  </si>
  <si>
    <t>FERRAMONTI MADDALENA</t>
  </si>
  <si>
    <t>14/08/1933</t>
  </si>
  <si>
    <t>VIA ALESSANDRO CRUTO, 25</t>
  </si>
  <si>
    <t>10154</t>
  </si>
  <si>
    <t>VIA ALESSANDRO CRUTO</t>
  </si>
  <si>
    <t>V2K1506D31122012C123</t>
  </si>
  <si>
    <t>1505/1</t>
  </si>
  <si>
    <t>V2K1510D31122012C122</t>
  </si>
  <si>
    <t>FRRRSL38D60L648A</t>
  </si>
  <si>
    <t>FERRAMONTI ORSOLA</t>
  </si>
  <si>
    <t>ORSOLA</t>
  </si>
  <si>
    <t>20/04/1938</t>
  </si>
  <si>
    <t>VIA BALZERINA, 41</t>
  </si>
  <si>
    <t>VIA BALZERINA</t>
  </si>
  <si>
    <t>VIA SANT' ANTONIO, 1</t>
  </si>
  <si>
    <t>V2K1513D31122012C123</t>
  </si>
  <si>
    <t>V2K1516D31122012C123</t>
  </si>
  <si>
    <t>1515/1</t>
  </si>
  <si>
    <t>V2K1517D31122012C122</t>
  </si>
  <si>
    <t>1516/1</t>
  </si>
  <si>
    <t>SBLLGO39C42C591H</t>
  </si>
  <si>
    <t>SIBILIA OLGA</t>
  </si>
  <si>
    <t>OLGA</t>
  </si>
  <si>
    <t>02/03/1939</t>
  </si>
  <si>
    <t>VIA AIROLDI, 37</t>
  </si>
  <si>
    <t>MONTEFORTE D'ALPONE</t>
  </si>
  <si>
    <t>37032</t>
  </si>
  <si>
    <t>VIA AIROLDI</t>
  </si>
  <si>
    <t>V2K1519D31122012C122</t>
  </si>
  <si>
    <t>684</t>
  </si>
  <si>
    <t>1518/1</t>
  </si>
  <si>
    <t>SBLSGR62E18C591H</t>
  </si>
  <si>
    <t>SIBILIA SERGIO RODOLFO</t>
  </si>
  <si>
    <t>SERGIO RODOLFO</t>
  </si>
  <si>
    <t>18/05/1962</t>
  </si>
  <si>
    <t>VIA RISORGIMENTO, 10</t>
  </si>
  <si>
    <t>000150</t>
  </si>
  <si>
    <t>V2K1526D31122012C122</t>
  </si>
  <si>
    <t>1525/1</t>
  </si>
  <si>
    <t>SLVFNZ52B05L648E</t>
  </si>
  <si>
    <t>SILVESTRI FIORENZO GIOVANNI</t>
  </si>
  <si>
    <t>FIORENZO GIOVANNI</t>
  </si>
  <si>
    <t>05/02/1952</t>
  </si>
  <si>
    <t>V2K1527D31122012C123</t>
  </si>
  <si>
    <t>1526/1</t>
  </si>
  <si>
    <t>V2K1530D01012018C122</t>
  </si>
  <si>
    <t>691</t>
  </si>
  <si>
    <t>1530/1</t>
  </si>
  <si>
    <t>FRRGMR59R06B149U</t>
  </si>
  <si>
    <t>FERRARI GIAN MARIO</t>
  </si>
  <si>
    <t>06/10/1959</t>
  </si>
  <si>
    <t>VIA LENIN, 6</t>
  </si>
  <si>
    <t>MEDE</t>
  </si>
  <si>
    <t>27035</t>
  </si>
  <si>
    <t>VIA LENIN</t>
  </si>
  <si>
    <t>VIA PIAZZA, 15 A</t>
  </si>
  <si>
    <t>V2K1535D31122012C122</t>
  </si>
  <si>
    <t>1534/1</t>
  </si>
  <si>
    <t>SLVMTT38E57L648R</t>
  </si>
  <si>
    <t>SILVESTRI MATTEA</t>
  </si>
  <si>
    <t>MATTEA</t>
  </si>
  <si>
    <t>VIA TAGLIAMENTO, 25</t>
  </si>
  <si>
    <t>VIA TAGLIAMENTO</t>
  </si>
  <si>
    <t>VIA FRESINE, 32</t>
  </si>
  <si>
    <t>V2K1541D31122012C122</t>
  </si>
  <si>
    <t>696</t>
  </si>
  <si>
    <t>1540/1</t>
  </si>
  <si>
    <t>FOINFR43H47L648G</t>
  </si>
  <si>
    <t>FOI ANITA FERNANDA</t>
  </si>
  <si>
    <t>ANITA FERNANDA</t>
  </si>
  <si>
    <t>07/06/1943</t>
  </si>
  <si>
    <t>MADONNA DELLA TORRE, 13</t>
  </si>
  <si>
    <t>SOVERE</t>
  </si>
  <si>
    <t>VIA UMBERTO I, 19</t>
  </si>
  <si>
    <t>V2K1542D31122012C122</t>
  </si>
  <si>
    <t>1541/1</t>
  </si>
  <si>
    <t>V2K1548D31122012C122</t>
  </si>
  <si>
    <t>699</t>
  </si>
  <si>
    <t>SSTDNL50A29L648I</t>
  </si>
  <si>
    <t>SISTI DANIELE</t>
  </si>
  <si>
    <t>29/01/1950</t>
  </si>
  <si>
    <t>VIA FRANZINETTI, 11</t>
  </si>
  <si>
    <t>VIA FRANZINETTI</t>
  </si>
  <si>
    <t>VIA CASTELLO, 6</t>
  </si>
  <si>
    <t>V2K1550D31122012C122</t>
  </si>
  <si>
    <t>700</t>
  </si>
  <si>
    <t>SSTDNL59B22I476Q</t>
  </si>
  <si>
    <t>SISTI DANILO</t>
  </si>
  <si>
    <t>22/02/1959</t>
  </si>
  <si>
    <t>V2K1551D31122012C122</t>
  </si>
  <si>
    <t>701</t>
  </si>
  <si>
    <t>FOIBTL42P24F205Q</t>
  </si>
  <si>
    <t>FOI BORTOLINO STEFANO</t>
  </si>
  <si>
    <t>BORTOLINO STEFANO</t>
  </si>
  <si>
    <t>24/09/1942</t>
  </si>
  <si>
    <t>VIA RISORGIMENTO, 144 A</t>
  </si>
  <si>
    <t>144</t>
  </si>
  <si>
    <t>VIA RISORGIMENTO, 9</t>
  </si>
  <si>
    <t>V2K1554D01012015C122</t>
  </si>
  <si>
    <t>1553/1</t>
  </si>
  <si>
    <t>FOIGNT48L30F205J</t>
  </si>
  <si>
    <t>FOI EGIDIO ANTONIO</t>
  </si>
  <si>
    <t>EGIDIO ANTONIO</t>
  </si>
  <si>
    <t>30/07/1948</t>
  </si>
  <si>
    <t>V2K1557D31122012C122</t>
  </si>
  <si>
    <t>704</t>
  </si>
  <si>
    <t>1556/1</t>
  </si>
  <si>
    <t>FOIGRL41T66L648J</t>
  </si>
  <si>
    <t>FOI GABRIELLA NATALINA</t>
  </si>
  <si>
    <t>GABRIELLA NATALINA</t>
  </si>
  <si>
    <t>26/12/1941</t>
  </si>
  <si>
    <t>V2K1558D01012015C118</t>
  </si>
  <si>
    <t>VIA IV NOVEMBRE, 14 A</t>
  </si>
  <si>
    <t>V2K1559D31122012C123</t>
  </si>
  <si>
    <t>1558/1</t>
  </si>
  <si>
    <t>V2K1580D31122012C122</t>
  </si>
  <si>
    <t>FOISFN44B45L648N</t>
  </si>
  <si>
    <t>FOI STEFANIA CARMELINA</t>
  </si>
  <si>
    <t>STEFANIA CARMELINA</t>
  </si>
  <si>
    <t>05/02/1944</t>
  </si>
  <si>
    <t>V2K1581D31122012C122</t>
  </si>
  <si>
    <t>STFFPP57T20E698V</t>
  </si>
  <si>
    <t>STEFANI FILIPPO</t>
  </si>
  <si>
    <t>STEFANI</t>
  </si>
  <si>
    <t>FILIPPO</t>
  </si>
  <si>
    <t>20/12/1957</t>
  </si>
  <si>
    <t>VIA SAN VIGILIO, 50</t>
  </si>
  <si>
    <t>V2K1582D31122012C122</t>
  </si>
  <si>
    <t>V2K1583D31122012C122</t>
  </si>
  <si>
    <t>V2K1584D31122012C122</t>
  </si>
  <si>
    <t>V2K1585D31122012C122</t>
  </si>
  <si>
    <t>717</t>
  </si>
  <si>
    <t>1584/1</t>
  </si>
  <si>
    <t>FRMFRM65B51C591S</t>
  </si>
  <si>
    <t>FORMENTI FLORA MARIA</t>
  </si>
  <si>
    <t>FLORA MARIA</t>
  </si>
  <si>
    <t>11/02/1965</t>
  </si>
  <si>
    <t>VIA ANDROLA, 45</t>
  </si>
  <si>
    <t>V2K1586D31122012C123</t>
  </si>
  <si>
    <t>1585/1</t>
  </si>
  <si>
    <t>VIA ANDROLA, 47</t>
  </si>
  <si>
    <t>V2K1587D31122012C123</t>
  </si>
  <si>
    <t>V2K1589D31122012C122</t>
  </si>
  <si>
    <t>1588/1</t>
  </si>
  <si>
    <t>FRNNGL47M28C417R</t>
  </si>
  <si>
    <t>FRANZINELLI ANGELO</t>
  </si>
  <si>
    <t>28/08/1947</t>
  </si>
  <si>
    <t>VIA GUGLIELMO MARCONI, 17</t>
  </si>
  <si>
    <t>000076</t>
  </si>
  <si>
    <t>V2K1591D31122012C122</t>
  </si>
  <si>
    <t>1590/1</t>
  </si>
  <si>
    <t>FRNBRN35P04L648P</t>
  </si>
  <si>
    <t>FRANZINELLI BRUNO</t>
  </si>
  <si>
    <t>04/09/1935</t>
  </si>
  <si>
    <t>VIA A.DA ROSCIATE, 8</t>
  </si>
  <si>
    <t>VIA A.DA ROSCIATE</t>
  </si>
  <si>
    <t>VIA PIAZZA, 9</t>
  </si>
  <si>
    <t>V2K1593D31122012C122</t>
  </si>
  <si>
    <t>FRNMRA33S08L648E</t>
  </si>
  <si>
    <t>FRANZINELLI MARIO</t>
  </si>
  <si>
    <t>08/11/1933</t>
  </si>
  <si>
    <t>VIA I MAGGIO, 4</t>
  </si>
  <si>
    <t>CASTRO</t>
  </si>
  <si>
    <t>24063</t>
  </si>
  <si>
    <t>VIA I MAGGIO</t>
  </si>
  <si>
    <t>VIA PIAZZA, 21</t>
  </si>
  <si>
    <t>V2K1594D31122012C122</t>
  </si>
  <si>
    <t>724</t>
  </si>
  <si>
    <t>TNGMHL51H48A285G</t>
  </si>
  <si>
    <t>TANGARO MICHELINA</t>
  </si>
  <si>
    <t>TANGARO</t>
  </si>
  <si>
    <t>MICHELINA</t>
  </si>
  <si>
    <t>08/06/1951</t>
  </si>
  <si>
    <t>ANDRIA</t>
  </si>
  <si>
    <t>VIA ARDISSONE FRANCESCO, 1</t>
  </si>
  <si>
    <t>20155</t>
  </si>
  <si>
    <t>VIA ARDISSONE FRANCESCO</t>
  </si>
  <si>
    <t>VIA IV NOVEMBRE, 4</t>
  </si>
  <si>
    <t>V2K1596D31122012C122</t>
  </si>
  <si>
    <t>V2K1597D31122012C122</t>
  </si>
  <si>
    <t>V2K1598D31122012C122</t>
  </si>
  <si>
    <t>V2K1599D31122012C122</t>
  </si>
  <si>
    <t>725</t>
  </si>
  <si>
    <t>FLGMWL65H11F205P</t>
  </si>
  <si>
    <t>FUOLEGA MAURO WALTER</t>
  </si>
  <si>
    <t>FUOLEGA</t>
  </si>
  <si>
    <t>MAURO WALTER</t>
  </si>
  <si>
    <t>11/06/1965</t>
  </si>
  <si>
    <t>VIA PERICLE, 5</t>
  </si>
  <si>
    <t>VIA PERICLE</t>
  </si>
  <si>
    <t>V2K1600D31122012C123</t>
  </si>
  <si>
    <t>1599/1</t>
  </si>
  <si>
    <t>V2K1601D31122012C122</t>
  </si>
  <si>
    <t>1600/1</t>
  </si>
  <si>
    <t>GLBLDM34P15L648D</t>
  </si>
  <si>
    <t>GALBASSINI ALDO DOMENICO</t>
  </si>
  <si>
    <t>ALDO DOMENICO</t>
  </si>
  <si>
    <t>15/09/1934</t>
  </si>
  <si>
    <t>V2K1602D31122012C122</t>
  </si>
  <si>
    <t>V2K1607D31122012C122</t>
  </si>
  <si>
    <t>729</t>
  </si>
  <si>
    <t>1606/1</t>
  </si>
  <si>
    <t>TVZNNF41A26F205R</t>
  </si>
  <si>
    <t>TAVAZZI ANTONIO FRANCO</t>
  </si>
  <si>
    <t>TAVAZZI</t>
  </si>
  <si>
    <t>ANTONIO FRANCO</t>
  </si>
  <si>
    <t>26/01/1941</t>
  </si>
  <si>
    <t>VIA DEI CAMPI, 3</t>
  </si>
  <si>
    <t>BASIANO</t>
  </si>
  <si>
    <t>VIA DEI CAMPI</t>
  </si>
  <si>
    <t>V2K1613D31122012C122</t>
  </si>
  <si>
    <t>1612/1</t>
  </si>
  <si>
    <t>GLBNMR35T63L648G</t>
  </si>
  <si>
    <t>GALBASSINI ANNA MARGHERITA</t>
  </si>
  <si>
    <t>ANNA MARGHERITA</t>
  </si>
  <si>
    <t>23/12/1935</t>
  </si>
  <si>
    <t>VIA CANTELLO, 30</t>
  </si>
  <si>
    <t>CLIVIO</t>
  </si>
  <si>
    <t>21050</t>
  </si>
  <si>
    <t>VIA CANTELLO</t>
  </si>
  <si>
    <t>VIA ADAMELLO, 21</t>
  </si>
  <si>
    <t>V2K1614D31122012C122</t>
  </si>
  <si>
    <t>1613/1</t>
  </si>
  <si>
    <t>GLBNMR45B68L648G</t>
  </si>
  <si>
    <t>GALBASSINI ANNA MARIA</t>
  </si>
  <si>
    <t>VIA ADAMELLO, 68</t>
  </si>
  <si>
    <t>V2K1615D31122012C122</t>
  </si>
  <si>
    <t>1614/1</t>
  </si>
  <si>
    <t>V2K1618D31122012C122</t>
  </si>
  <si>
    <t>735</t>
  </si>
  <si>
    <t>1617/1</t>
  </si>
  <si>
    <t>GLBRNG46R30L648P</t>
  </si>
  <si>
    <t>GALBASSINI ARCANGELO</t>
  </si>
  <si>
    <t>30/10/1946</t>
  </si>
  <si>
    <t>VIA SAN VIGILIO, 79</t>
  </si>
  <si>
    <t>V2K1620D31122012C122</t>
  </si>
  <si>
    <t>V2K1621D31122012C122</t>
  </si>
  <si>
    <t>000566</t>
  </si>
  <si>
    <t>V2K1622D31122012C122</t>
  </si>
  <si>
    <t>736</t>
  </si>
  <si>
    <t>1621/1</t>
  </si>
  <si>
    <t>TBRRTI44H63L648Y</t>
  </si>
  <si>
    <t>TIBERTI RITA</t>
  </si>
  <si>
    <t>23/06/1944</t>
  </si>
  <si>
    <t>VIA PINETA, 4</t>
  </si>
  <si>
    <t>V2K1623D31122012C122</t>
  </si>
  <si>
    <t>V2K1624D31122012C122</t>
  </si>
  <si>
    <t>737</t>
  </si>
  <si>
    <t>GLBBNL65H47B149M</t>
  </si>
  <si>
    <t>GALBASSINI BRUNELLA</t>
  </si>
  <si>
    <t>BRUNELLA</t>
  </si>
  <si>
    <t>07/06/1965</t>
  </si>
  <si>
    <t>VIA CESARE BATTISTI, 2 A</t>
  </si>
  <si>
    <t>VIA TRIESTE, 9</t>
  </si>
  <si>
    <t>V2K1625D31122012C122</t>
  </si>
  <si>
    <t>738</t>
  </si>
  <si>
    <t>GLBCRN35E49L648O</t>
  </si>
  <si>
    <t>GALBASSINI CATERINA</t>
  </si>
  <si>
    <t>09/05/1935</t>
  </si>
  <si>
    <t>VIA DON GIACOMO VENDER, 6</t>
  </si>
  <si>
    <t>VIA DON GIACOMO VENDER</t>
  </si>
  <si>
    <t>VIA ADAMELLO, 64</t>
  </si>
  <si>
    <t>V2K1626D31122012C123</t>
  </si>
  <si>
    <t>1625/1</t>
  </si>
  <si>
    <t>V2K1627D31122012C122</t>
  </si>
  <si>
    <t>739</t>
  </si>
  <si>
    <t>1626/1</t>
  </si>
  <si>
    <t>TRRLBT67S49C591W</t>
  </si>
  <si>
    <t>TORRO ELISABETTA GIULIA</t>
  </si>
  <si>
    <t>TORRO</t>
  </si>
  <si>
    <t>ELISABETTA GIULIA</t>
  </si>
  <si>
    <t>09/11/1967</t>
  </si>
  <si>
    <t>VIA GIUSEPPE DI VITTORIO, 52</t>
  </si>
  <si>
    <t>VIA GIUSEPPE DI VITTORIO</t>
  </si>
  <si>
    <t>V2K1628D31122012C122</t>
  </si>
  <si>
    <t>740</t>
  </si>
  <si>
    <t>GLBCRN36S51L648Y</t>
  </si>
  <si>
    <t>GALBASSINI CATERINA EDDA</t>
  </si>
  <si>
    <t>CATERINA EDDA</t>
  </si>
  <si>
    <t>11/11/1936</t>
  </si>
  <si>
    <t>VIA CASTELLO, 4</t>
  </si>
  <si>
    <t>V2K1629D31122012C123</t>
  </si>
  <si>
    <t>1628/1</t>
  </si>
  <si>
    <t>000503</t>
  </si>
  <si>
    <t>DATI DA VISURA CATASTALE</t>
  </si>
  <si>
    <t>V2K1630D31122012C122</t>
  </si>
  <si>
    <t>1629/1</t>
  </si>
  <si>
    <t>GLBCZM62L56C591Y</t>
  </si>
  <si>
    <t>GALBASSINI CINZIA MARIA CARMEN</t>
  </si>
  <si>
    <t>CINZIA MARIA CARMEN</t>
  </si>
  <si>
    <t>16/07/1962</t>
  </si>
  <si>
    <t>V2K1631D31122012C123</t>
  </si>
  <si>
    <t>V2K1632D31122012C122</t>
  </si>
  <si>
    <t>17321</t>
  </si>
  <si>
    <t>1631/1</t>
  </si>
  <si>
    <t>TRLGNN24B55C761W</t>
  </si>
  <si>
    <t>TURELLI GIOVANNA</t>
  </si>
  <si>
    <t>TURELLI</t>
  </si>
  <si>
    <t>15/02/1924</t>
  </si>
  <si>
    <t>VIA SIMONI, 33</t>
  </si>
  <si>
    <t>VIA SIMONI</t>
  </si>
  <si>
    <t>VIA UMBERTO I, 16</t>
  </si>
  <si>
    <t>V2K1637D31122012C122</t>
  </si>
  <si>
    <t>744</t>
  </si>
  <si>
    <t>1636/1</t>
  </si>
  <si>
    <t>BRTGTM47S20B157N</t>
  </si>
  <si>
    <t>UBERTI GIANTOMMASO</t>
  </si>
  <si>
    <t>UBERTI</t>
  </si>
  <si>
    <t>GIANTOMMASO</t>
  </si>
  <si>
    <t xml:space="preserve">LOCALITA' BAIT DE PAIA, </t>
  </si>
  <si>
    <t>LOCALITA' BAIT DE PAIA</t>
  </si>
  <si>
    <t>V2K1639D31122012C122</t>
  </si>
  <si>
    <t>747</t>
  </si>
  <si>
    <t>1638/1</t>
  </si>
  <si>
    <t>VLSTLL37M30D150I</t>
  </si>
  <si>
    <t>VALESI TULLIO</t>
  </si>
  <si>
    <t>VALESI</t>
  </si>
  <si>
    <t>30/08/1937</t>
  </si>
  <si>
    <t>CREMONA ED UNITI</t>
  </si>
  <si>
    <t>VIA PO', 22</t>
  </si>
  <si>
    <t>VIA PO'</t>
  </si>
  <si>
    <t>V2K1640D31122012C122</t>
  </si>
  <si>
    <t>748</t>
  </si>
  <si>
    <t>1639/1</t>
  </si>
  <si>
    <t>GLBDRD73C25B149C</t>
  </si>
  <si>
    <t>GALBASSINI EDOARDO</t>
  </si>
  <si>
    <t>25/03/1973</t>
  </si>
  <si>
    <t>VIA SAN VIGILIO, 128 A</t>
  </si>
  <si>
    <t>000366</t>
  </si>
  <si>
    <t>V2K1641D31122012C122</t>
  </si>
  <si>
    <t>749</t>
  </si>
  <si>
    <t>1640/1</t>
  </si>
  <si>
    <t>VLRCLD60M02B149Y</t>
  </si>
  <si>
    <t>VALRA CLAUDIO</t>
  </si>
  <si>
    <t>VALRA</t>
  </si>
  <si>
    <t>02/08/1960</t>
  </si>
  <si>
    <t>VIA ANDROLA, 7</t>
  </si>
  <si>
    <t>000017</t>
  </si>
  <si>
    <t>V2K1642D31122012C122</t>
  </si>
  <si>
    <t>750</t>
  </si>
  <si>
    <t>1641/1</t>
  </si>
  <si>
    <t>GLBFRN48D53L648H</t>
  </si>
  <si>
    <t>GALBASSINI FIORINA</t>
  </si>
  <si>
    <t>13/04/1948</t>
  </si>
  <si>
    <t>VIA L. ALBERTI, 10</t>
  </si>
  <si>
    <t>VIA L. ALBERTI</t>
  </si>
  <si>
    <t>V2K1643D31122012C123</t>
  </si>
  <si>
    <t>1642/1</t>
  </si>
  <si>
    <t>V2K1644D31122012C123</t>
  </si>
  <si>
    <t>1643/1</t>
  </si>
  <si>
    <t>V2K1645D31122012C122</t>
  </si>
  <si>
    <t>VLRGMR53A03L648N</t>
  </si>
  <si>
    <t>VALRA GIANMARIO</t>
  </si>
  <si>
    <t>03/01/1953</t>
  </si>
  <si>
    <t>VIA ANDROLA, 5</t>
  </si>
  <si>
    <t>V2K1648D31122012C122</t>
  </si>
  <si>
    <t>753</t>
  </si>
  <si>
    <t>1647/1</t>
  </si>
  <si>
    <t>VLRGCR55D12C591I</t>
  </si>
  <si>
    <t>VALRA GIANCARLO</t>
  </si>
  <si>
    <t>12/04/1955</t>
  </si>
  <si>
    <t>V2K1651D31122012C122</t>
  </si>
  <si>
    <t>755</t>
  </si>
  <si>
    <t>1650/1</t>
  </si>
  <si>
    <t>VLRLDI39T48C591C</t>
  </si>
  <si>
    <t>VALRA LIDIA</t>
  </si>
  <si>
    <t>08/12/1939</t>
  </si>
  <si>
    <t>VIA PLEBISCITO, 1 B</t>
  </si>
  <si>
    <t>VIA PLEBISCITO</t>
  </si>
  <si>
    <t>V2K1652D31122012C122</t>
  </si>
  <si>
    <t>756</t>
  </si>
  <si>
    <t>1651/1</t>
  </si>
  <si>
    <t>GLBGMG48E31L648E</t>
  </si>
  <si>
    <t>GALBASSINI GIACOMO UGO</t>
  </si>
  <si>
    <t>GIACOMO UGO</t>
  </si>
  <si>
    <t>31/05/1948</t>
  </si>
  <si>
    <t>VIA DANTE, 12</t>
  </si>
  <si>
    <t>ROSATE</t>
  </si>
  <si>
    <t>20088</t>
  </si>
  <si>
    <t>VIA ROMA, 68 A</t>
  </si>
  <si>
    <t>000337</t>
  </si>
  <si>
    <t>V2K1656D31122012C122</t>
  </si>
  <si>
    <t>758</t>
  </si>
  <si>
    <t>1655/1</t>
  </si>
  <si>
    <t>GLBGCR48C43L648G</t>
  </si>
  <si>
    <t>GALBASSINI GINA CARLA</t>
  </si>
  <si>
    <t>GINA CARLA</t>
  </si>
  <si>
    <t>03/03/1948</t>
  </si>
  <si>
    <t>VIA BELINZONI, 2</t>
  </si>
  <si>
    <t>CANTELLO</t>
  </si>
  <si>
    <t>VIA BELINZONI</t>
  </si>
  <si>
    <t>V2K1659D31122012C122</t>
  </si>
  <si>
    <t>1658/1</t>
  </si>
  <si>
    <t>GLBGNN68P13C591T</t>
  </si>
  <si>
    <t>GALBASSINI GIOVANNI FELICE</t>
  </si>
  <si>
    <t>GIOVANNI FELICE</t>
  </si>
  <si>
    <t>13/09/1968</t>
  </si>
  <si>
    <t>VIA GUGLIELMO MARCONI, 21 B</t>
  </si>
  <si>
    <t>V2K1660D31122012C122</t>
  </si>
  <si>
    <t>761</t>
  </si>
  <si>
    <t>VLRMNG36R49L648G</t>
  </si>
  <si>
    <t>VALRA MARIA ANGELA</t>
  </si>
  <si>
    <t>09/10/1936</t>
  </si>
  <si>
    <t>VIA PAVIA, 6 2</t>
  </si>
  <si>
    <t>20136</t>
  </si>
  <si>
    <t>VIA IGNA, 1</t>
  </si>
  <si>
    <t>V2K1661D31122012C123</t>
  </si>
  <si>
    <t>V2K1663D31122012C122</t>
  </si>
  <si>
    <t>763</t>
  </si>
  <si>
    <t>1662/1</t>
  </si>
  <si>
    <t>VLRMDR56P03C591O</t>
  </si>
  <si>
    <t>VALRA MARIO EDOARDO</t>
  </si>
  <si>
    <t>MARIO EDOARDO</t>
  </si>
  <si>
    <t>03/09/1956</t>
  </si>
  <si>
    <t>V2K1664D31122012C122</t>
  </si>
  <si>
    <t>764</t>
  </si>
  <si>
    <t>1663/1</t>
  </si>
  <si>
    <t>GLBGNN47C10L648H</t>
  </si>
  <si>
    <t>GALBASSINI GIOVANNI BATTISTA</t>
  </si>
  <si>
    <t>10/03/1947</t>
  </si>
  <si>
    <t>V2K1666D31122012C122</t>
  </si>
  <si>
    <t>766</t>
  </si>
  <si>
    <t>1665/1</t>
  </si>
  <si>
    <t>GLBLRG38B61L648R</t>
  </si>
  <si>
    <t>GALBASSINI LEONORA GIOVANNA</t>
  </si>
  <si>
    <t>LEONORA GIOVANNA</t>
  </si>
  <si>
    <t>21/02/1938</t>
  </si>
  <si>
    <t>VIA ADAMELLO, 19 B</t>
  </si>
  <si>
    <t>000563</t>
  </si>
  <si>
    <t>V2K1667D31122012C122</t>
  </si>
  <si>
    <t>V2K1670D31122012C122</t>
  </si>
  <si>
    <t>1669/1</t>
  </si>
  <si>
    <t>V2K1671D31122012C123</t>
  </si>
  <si>
    <t>1671/1</t>
  </si>
  <si>
    <t>V2K1673D31122012C123</t>
  </si>
  <si>
    <t>1672/1</t>
  </si>
  <si>
    <t>V2K1694D31122012C122</t>
  </si>
  <si>
    <t>769</t>
  </si>
  <si>
    <t>1693/1</t>
  </si>
  <si>
    <t>VRNCRD48R03B619A</t>
  </si>
  <si>
    <t>VERNO' CORRADO DOMENICO</t>
  </si>
  <si>
    <t>VERNO'</t>
  </si>
  <si>
    <t>CORRADO DOMENICO</t>
  </si>
  <si>
    <t>03/10/1948</t>
  </si>
  <si>
    <t>CANOSA DI PUGLIA</t>
  </si>
  <si>
    <t>VIA ANDROLA, 39</t>
  </si>
  <si>
    <t>EX GOZZI RICCARDO</t>
  </si>
  <si>
    <t>V2K1695D31122012C123</t>
  </si>
  <si>
    <t>1694/1</t>
  </si>
  <si>
    <t>V2K1696D31122012C123</t>
  </si>
  <si>
    <t>1695/1</t>
  </si>
  <si>
    <t>V2K1697D31122012C122</t>
  </si>
  <si>
    <t>1696/1</t>
  </si>
  <si>
    <t>VRRGTN50H23F119E</t>
  </si>
  <si>
    <t>VERRI GAETANO</t>
  </si>
  <si>
    <t>VERRI</t>
  </si>
  <si>
    <t>23/06/1950</t>
  </si>
  <si>
    <t>MELZO</t>
  </si>
  <si>
    <t>VIA A.C. SANDINO, 12</t>
  </si>
  <si>
    <t>20066</t>
  </si>
  <si>
    <t>VIA A.C. SANDINO</t>
  </si>
  <si>
    <t>V2K1698D31122012C123</t>
  </si>
  <si>
    <t>1697/1</t>
  </si>
  <si>
    <t>V2K1699D31122012C122</t>
  </si>
  <si>
    <t>771</t>
  </si>
  <si>
    <t>1698/1</t>
  </si>
  <si>
    <t>GLBLMD48C43L648K</t>
  </si>
  <si>
    <t>GALBASSINI LUIGIA MADDALENA</t>
  </si>
  <si>
    <t>LUIGIA MADDALENA</t>
  </si>
  <si>
    <t>VIA CAMPAGNOLA, 33</t>
  </si>
  <si>
    <t>S.PIETRO DI STABIO</t>
  </si>
  <si>
    <t>6854</t>
  </si>
  <si>
    <t>VIA CAMPAGNOLA</t>
  </si>
  <si>
    <t>V2K1702D31122012C122</t>
  </si>
  <si>
    <t>772</t>
  </si>
  <si>
    <t>VNCNRG56L20C591B</t>
  </si>
  <si>
    <t>VINCENTI ANDREA GUERRINO</t>
  </si>
  <si>
    <t>VINCENTI</t>
  </si>
  <si>
    <t>ANDREA GUERRINO</t>
  </si>
  <si>
    <t>20/07/1956</t>
  </si>
  <si>
    <t>VIA ANDROLA, 12</t>
  </si>
  <si>
    <t>000562</t>
  </si>
  <si>
    <t>V2K1705D31122012C123</t>
  </si>
  <si>
    <t>V2K1720D31122012C122</t>
  </si>
  <si>
    <t>776</t>
  </si>
  <si>
    <t>1719/1</t>
  </si>
  <si>
    <t>GLBSGB51L02L648C</t>
  </si>
  <si>
    <t>GALBASSINI SERGIO ABRAMO</t>
  </si>
  <si>
    <t>SERGIO ABRAMO</t>
  </si>
  <si>
    <t>02/07/1951</t>
  </si>
  <si>
    <t>VIA DELLA COOPERAZIONE, 5</t>
  </si>
  <si>
    <t>VIA DELLA COOPERAZIONE</t>
  </si>
  <si>
    <t>V2K1721D31122012C122</t>
  </si>
  <si>
    <t>777</t>
  </si>
  <si>
    <t>VNCBNR45P23L648L</t>
  </si>
  <si>
    <t>VINCENTI BERNARDO</t>
  </si>
  <si>
    <t>23/09/1945</t>
  </si>
  <si>
    <t>VIA MATTEOTTI, 55</t>
  </si>
  <si>
    <t>VIA ANDROLA, 1</t>
  </si>
  <si>
    <t>V2K1725D31122012C122</t>
  </si>
  <si>
    <t>1724/1</t>
  </si>
  <si>
    <t>GLBVTR43C17L648G</t>
  </si>
  <si>
    <t>GALBASSINI VITTORIO</t>
  </si>
  <si>
    <t>17/03/1943</t>
  </si>
  <si>
    <t>VIA ADAMELLO, 62 A</t>
  </si>
  <si>
    <t>V2K1728D31122012C122</t>
  </si>
  <si>
    <t>781</t>
  </si>
  <si>
    <t>1727/1</t>
  </si>
  <si>
    <t>GLMLNE74A65F205N</t>
  </si>
  <si>
    <t>GALIMBERTI ELENA</t>
  </si>
  <si>
    <t>GALIMBERTI</t>
  </si>
  <si>
    <t>25/01/1974</t>
  </si>
  <si>
    <t>VIA SCOGLIO DI QUARTO, 4</t>
  </si>
  <si>
    <t>VIA SCOGLIO DI QUARTO</t>
  </si>
  <si>
    <t>000168</t>
  </si>
  <si>
    <t>V2K1729D31122012C122</t>
  </si>
  <si>
    <t>782</t>
  </si>
  <si>
    <t>1728/1</t>
  </si>
  <si>
    <t>VNCGMN38A27L648T</t>
  </si>
  <si>
    <t>VINCENTI GIACOMINO BRUNO</t>
  </si>
  <si>
    <t>GIACOMINO BRUNO</t>
  </si>
  <si>
    <t>27/01/1938</t>
  </si>
  <si>
    <t>VIA FORNO ALLIONE, 19</t>
  </si>
  <si>
    <t>V2K1732D31122012C122</t>
  </si>
  <si>
    <t>784</t>
  </si>
  <si>
    <t>GLLLSN46S29F205J</t>
  </si>
  <si>
    <t>GALLIANI ALESSANDRO</t>
  </si>
  <si>
    <t>GALLIANI</t>
  </si>
  <si>
    <t>29/11/1946</t>
  </si>
  <si>
    <t>VIA J.F. KENNEDY, 12 B</t>
  </si>
  <si>
    <t>GORGONZOLA</t>
  </si>
  <si>
    <t>20064</t>
  </si>
  <si>
    <t>VIA J.F. KENNEDY</t>
  </si>
  <si>
    <t>V2K1733D31122012C123</t>
  </si>
  <si>
    <t>V2K1734D31122012C123</t>
  </si>
  <si>
    <t>1733/1</t>
  </si>
  <si>
    <t>V2K1735D31122012C122</t>
  </si>
  <si>
    <t>785</t>
  </si>
  <si>
    <t>1734/1</t>
  </si>
  <si>
    <t>VNCMLS49H63L648D</t>
  </si>
  <si>
    <t>VINCENTI MARIA LUISA</t>
  </si>
  <si>
    <t>23/06/1949</t>
  </si>
  <si>
    <t>VIA ROMA, 8 A</t>
  </si>
  <si>
    <t>VIA ROMA, 8</t>
  </si>
  <si>
    <t>V2K1736D31122012C122</t>
  </si>
  <si>
    <t>1735/1</t>
  </si>
  <si>
    <t>V2K1737D31122012C123</t>
  </si>
  <si>
    <t>1736/1</t>
  </si>
  <si>
    <t>V2K1740D01012015C117</t>
  </si>
  <si>
    <t>787</t>
  </si>
  <si>
    <t>1739/1</t>
  </si>
  <si>
    <t>GDSSLV77A53B149G</t>
  </si>
  <si>
    <t>GAUDIOSI SILVIA</t>
  </si>
  <si>
    <t>13/01/1977</t>
  </si>
  <si>
    <t>VIA SAN VIGILIO, 16</t>
  </si>
  <si>
    <t>SOSPESA DAL 28/01 AL 14/08 PER LAVORI DI RISTRUTTURAZIONE</t>
  </si>
  <si>
    <t>V2K1741D31122012C122</t>
  </si>
  <si>
    <t>788</t>
  </si>
  <si>
    <t>1740/1</t>
  </si>
  <si>
    <t>VNCMLL63M64C591A</t>
  </si>
  <si>
    <t>VINCENTI MARIELLA MARGHERITA</t>
  </si>
  <si>
    <t>MARIELLA MARGHERITA</t>
  </si>
  <si>
    <t>24/08/1963</t>
  </si>
  <si>
    <t>VIA ANDROLA, 10</t>
  </si>
  <si>
    <t>000453</t>
  </si>
  <si>
    <t>V2K1742D31122012C123</t>
  </si>
  <si>
    <t>1741/1</t>
  </si>
  <si>
    <t>V2K1743D31122012C123</t>
  </si>
  <si>
    <t>V2K1746D31122012C122</t>
  </si>
  <si>
    <t>790</t>
  </si>
  <si>
    <t>1745/1</t>
  </si>
  <si>
    <t>VNCPNG48E47L648J</t>
  </si>
  <si>
    <t>VINCENTI PIERANGELA</t>
  </si>
  <si>
    <t>PIERANGELA</t>
  </si>
  <si>
    <t>V2K1750D31122012C122</t>
  </si>
  <si>
    <t>792</t>
  </si>
  <si>
    <t>GLMLRT59C43I476D</t>
  </si>
  <si>
    <t>GELMINI ELEONORA OTTAVIA</t>
  </si>
  <si>
    <t>ELEONORA OTTAVIA</t>
  </si>
  <si>
    <t>03/03/1959</t>
  </si>
  <si>
    <t>VIA HARLEM, 8</t>
  </si>
  <si>
    <t>JESOLO</t>
  </si>
  <si>
    <t>30016</t>
  </si>
  <si>
    <t>VIA HARLEM</t>
  </si>
  <si>
    <t>V2K1751D31122012C122</t>
  </si>
  <si>
    <t>ZNTNGL61D20F205I</t>
  </si>
  <si>
    <t>ZANETTINI ANGELO</t>
  </si>
  <si>
    <t>ZANETTINI</t>
  </si>
  <si>
    <t>VIA G. PUCCINI, 13</t>
  </si>
  <si>
    <t>VIA G. PUCCINI</t>
  </si>
  <si>
    <t>V2K1752D31122012C123</t>
  </si>
  <si>
    <t>1751/1</t>
  </si>
  <si>
    <t>V2K1753D31122012C122</t>
  </si>
  <si>
    <t>794</t>
  </si>
  <si>
    <t>1752/1</t>
  </si>
  <si>
    <t>GLMGCM58R03B149Z</t>
  </si>
  <si>
    <t>GELMINI GIACOMO</t>
  </si>
  <si>
    <t>03/10/1958</t>
  </si>
  <si>
    <t>VIA SANTI NAZZARO E CELSO, 12 B</t>
  </si>
  <si>
    <t>VIA SANTI NAZZARO E CELSO, 12 A</t>
  </si>
  <si>
    <t>V2K1754D31122012C123</t>
  </si>
  <si>
    <t>1753/1</t>
  </si>
  <si>
    <t>V2K1756D31122012C122</t>
  </si>
  <si>
    <t>796</t>
  </si>
  <si>
    <t>1755/1</t>
  </si>
  <si>
    <t>ZNDPRG53R06L648E</t>
  </si>
  <si>
    <t>ZENDRINI PIETRO GIORGIO</t>
  </si>
  <si>
    <t>ZENDRINI</t>
  </si>
  <si>
    <t>PIETRO GIORGIO</t>
  </si>
  <si>
    <t>VIA GUGLIELMO MARCONI, 13</t>
  </si>
  <si>
    <t>V2K1762D31122012C122</t>
  </si>
  <si>
    <t>798</t>
  </si>
  <si>
    <t>1761/1</t>
  </si>
  <si>
    <t>GCMDTL51H47E865B</t>
  </si>
  <si>
    <t>GIACOMINI DONATELLA</t>
  </si>
  <si>
    <t>07/06/1951</t>
  </si>
  <si>
    <t>VIA CAMPO, 11</t>
  </si>
  <si>
    <t>VIA CAMPO</t>
  </si>
  <si>
    <t>VIA SAN VIGILIO, 45</t>
  </si>
  <si>
    <t>V2K1767D31122012C122</t>
  </si>
  <si>
    <t>803</t>
  </si>
  <si>
    <t>1766/1</t>
  </si>
  <si>
    <t>GLSGSB30A47L648F</t>
  </si>
  <si>
    <t>GLISENTI AGNESE BARTOLOMEA</t>
  </si>
  <si>
    <t>GLISENTI</t>
  </si>
  <si>
    <t>AGNESE BARTOLOMEA</t>
  </si>
  <si>
    <t>07/01/1930</t>
  </si>
  <si>
    <t>VIA IV NOVEMBRE, 26</t>
  </si>
  <si>
    <t>V2K1768D31122012C122</t>
  </si>
  <si>
    <t>804</t>
  </si>
  <si>
    <t>1767/1</t>
  </si>
  <si>
    <t>GLSCRN28L43C591J</t>
  </si>
  <si>
    <t>GLISENTI CATERINA</t>
  </si>
  <si>
    <t>03/07/1928</t>
  </si>
  <si>
    <t>VIA TELLINI, 26 A</t>
  </si>
  <si>
    <t>CHIVASSO</t>
  </si>
  <si>
    <t>10034</t>
  </si>
  <si>
    <t>VIA TELLINI</t>
  </si>
  <si>
    <t>VIA IV NOVEMBRE, 24</t>
  </si>
  <si>
    <t>V2K1771D31122012C122</t>
  </si>
  <si>
    <t>807</t>
  </si>
  <si>
    <t>ZNTGMR57T23C591C</t>
  </si>
  <si>
    <t>ZONTA GIANMARIO</t>
  </si>
  <si>
    <t>23/12/1957</t>
  </si>
  <si>
    <t>VIA GIARDINO, 10</t>
  </si>
  <si>
    <t>000047</t>
  </si>
  <si>
    <t>V2K1772D31122012C123</t>
  </si>
  <si>
    <t>V2K1773D31122012C122</t>
  </si>
  <si>
    <t>808</t>
  </si>
  <si>
    <t>1772/1</t>
  </si>
  <si>
    <t>GLSVNT27A25C591U</t>
  </si>
  <si>
    <t>GLISENTI VALENTINO</t>
  </si>
  <si>
    <t>VALENTINO</t>
  </si>
  <si>
    <t>25/01/1927</t>
  </si>
  <si>
    <t>VIA SANTI NAZZARO E CELSO, 16</t>
  </si>
  <si>
    <t>V2K1774D31122012C122</t>
  </si>
  <si>
    <t>V2K1775D31122012C122</t>
  </si>
  <si>
    <t>V2K1776D31122012C122</t>
  </si>
  <si>
    <t>809</t>
  </si>
  <si>
    <t>ZNTMPR26H54C591S</t>
  </si>
  <si>
    <t>ZONTA MARIA PIERINA</t>
  </si>
  <si>
    <t>MARIA PIERINA</t>
  </si>
  <si>
    <t>14/06/1926</t>
  </si>
  <si>
    <t>000051</t>
  </si>
  <si>
    <t>V2K1777D31122012C123</t>
  </si>
  <si>
    <t>V2K1780D31122012C122</t>
  </si>
  <si>
    <t>811</t>
  </si>
  <si>
    <t>1779/1</t>
  </si>
  <si>
    <t>ZNTMHL67C23C591U</t>
  </si>
  <si>
    <t>ZONTA MICHELE</t>
  </si>
  <si>
    <t>23/03/1967</t>
  </si>
  <si>
    <t>V2K1781D31122012C123</t>
  </si>
  <si>
    <t>1780/1</t>
  </si>
  <si>
    <t>000340</t>
  </si>
  <si>
    <t>V2K1782D31122012C122</t>
  </si>
  <si>
    <t>812</t>
  </si>
  <si>
    <t>1781/1</t>
  </si>
  <si>
    <t>GZZRLA57L20C591F</t>
  </si>
  <si>
    <t>GOZZI AURELIO</t>
  </si>
  <si>
    <t>GOZZI</t>
  </si>
  <si>
    <t>20/07/1957</t>
  </si>
  <si>
    <t>V2K1783D31122012C122</t>
  </si>
  <si>
    <t>813</t>
  </si>
  <si>
    <t>1782/1</t>
  </si>
  <si>
    <t>ZNTPLA69T24B149O</t>
  </si>
  <si>
    <t>ZONTA PAOLO</t>
  </si>
  <si>
    <t>24/12/1969</t>
  </si>
  <si>
    <t>VIA ALFREDO BIONDI, 2</t>
  </si>
  <si>
    <t>VIA ALFREDO BIONDI</t>
  </si>
  <si>
    <t>VIA ANDROLA, 32</t>
  </si>
  <si>
    <t>V2K1786D31122012C123</t>
  </si>
  <si>
    <t>1785/1</t>
  </si>
  <si>
    <t>V2K1795D31122012C122</t>
  </si>
  <si>
    <t>1794/1</t>
  </si>
  <si>
    <t>GZZBNR37M13L648I</t>
  </si>
  <si>
    <t>GOZZI BERNARDO</t>
  </si>
  <si>
    <t>13/08/1937</t>
  </si>
  <si>
    <t>VIA XI - VILLAGGIO SERENO, 23</t>
  </si>
  <si>
    <t>VIA XI - VILLAGGIO SERENO</t>
  </si>
  <si>
    <t>VIA CASTELLO, 28</t>
  </si>
  <si>
    <t>V2K1796D31122012C122</t>
  </si>
  <si>
    <t>818</t>
  </si>
  <si>
    <t>1795/1</t>
  </si>
  <si>
    <t>GZZDRS75R60Z133I</t>
  </si>
  <si>
    <t>GOZZI DORIS</t>
  </si>
  <si>
    <t>DORIS</t>
  </si>
  <si>
    <t>VIA GIARDINO, 12</t>
  </si>
  <si>
    <t>000048</t>
  </si>
  <si>
    <t>V2K1798D31122012C122</t>
  </si>
  <si>
    <t>820</t>
  </si>
  <si>
    <t>GZZNCH25P58C591T</t>
  </si>
  <si>
    <t>GOZZI ENRICHETTA</t>
  </si>
  <si>
    <t>ENRICHETTA</t>
  </si>
  <si>
    <t>18/09/1925</t>
  </si>
  <si>
    <t>V2K1799D31122012C122</t>
  </si>
  <si>
    <t>1798/1</t>
  </si>
  <si>
    <t>V2K1800D31122012C122</t>
  </si>
  <si>
    <t>1799/1</t>
  </si>
  <si>
    <t>V2K1801D31122012C123</t>
  </si>
  <si>
    <t>1800/1</t>
  </si>
  <si>
    <t>V2K1802D31122012C123</t>
  </si>
  <si>
    <t>1801/1</t>
  </si>
  <si>
    <t>V2K1814D31122012C122</t>
  </si>
  <si>
    <t>824</t>
  </si>
  <si>
    <t>1813/1</t>
  </si>
  <si>
    <t>GRNRRA66P55F205M</t>
  </si>
  <si>
    <t>GUARINONI AURORA</t>
  </si>
  <si>
    <t>AURORA</t>
  </si>
  <si>
    <t>15/09/1966</t>
  </si>
  <si>
    <t>VIA TRENTO, 11</t>
  </si>
  <si>
    <t>000549</t>
  </si>
  <si>
    <t>ACQUISTO BELOTTI PIERGIOVANNI</t>
  </si>
  <si>
    <t>V2K1815D31122012C122</t>
  </si>
  <si>
    <t>825</t>
  </si>
  <si>
    <t>1814/1</t>
  </si>
  <si>
    <t>GZZFTN40P04L648J</t>
  </si>
  <si>
    <t>GOZZI FAUSTINO</t>
  </si>
  <si>
    <t>FAUSTINO</t>
  </si>
  <si>
    <t>04/09/1940</t>
  </si>
  <si>
    <t>V2K1816D31122012C122</t>
  </si>
  <si>
    <t>826</t>
  </si>
  <si>
    <t>1815/1</t>
  </si>
  <si>
    <t>GZZSMN48S01L648I</t>
  </si>
  <si>
    <t>GUZZA SIMONE</t>
  </si>
  <si>
    <t>01/11/1948</t>
  </si>
  <si>
    <t>VICOLO CHIARO, 3</t>
  </si>
  <si>
    <t>000425</t>
  </si>
  <si>
    <t>V2K1817D31122012C122</t>
  </si>
  <si>
    <t>827</t>
  </si>
  <si>
    <t>1816/1</t>
  </si>
  <si>
    <t>GZZFLC45H20L648B</t>
  </si>
  <si>
    <t>GOZZI FELICE</t>
  </si>
  <si>
    <t>20/06/1945</t>
  </si>
  <si>
    <t>VIA ANTONIO GRAMSCI, 5</t>
  </si>
  <si>
    <t>V2K1818D31122012C122</t>
  </si>
  <si>
    <t>1817/1</t>
  </si>
  <si>
    <t>V2K1819D31122012C123</t>
  </si>
  <si>
    <t>000426</t>
  </si>
  <si>
    <t>V2K1822D31122012C122</t>
  </si>
  <si>
    <t>V2K1823D31122012C122</t>
  </si>
  <si>
    <t>828</t>
  </si>
  <si>
    <t>1822/1</t>
  </si>
  <si>
    <t>GZZNRN66M21C591G</t>
  </si>
  <si>
    <t>00241050988</t>
  </si>
  <si>
    <t>GUZZARDI ANDREINO</t>
  </si>
  <si>
    <t>ANDREINO</t>
  </si>
  <si>
    <t>21/08/1966</t>
  </si>
  <si>
    <t>VIA ANDROLA, 20</t>
  </si>
  <si>
    <t>000286</t>
  </si>
  <si>
    <t>V2K1824D31122012C123</t>
  </si>
  <si>
    <t>1823/1</t>
  </si>
  <si>
    <t>V2K1825D31122012C123</t>
  </si>
  <si>
    <t>V2K1826D31122012C122</t>
  </si>
  <si>
    <t>1825/1</t>
  </si>
  <si>
    <t>GZZFNC40T64C591W</t>
  </si>
  <si>
    <t>GOZZI FRANCA</t>
  </si>
  <si>
    <t>24/12/1940</t>
  </si>
  <si>
    <t>VIA EINAUDI, 33</t>
  </si>
  <si>
    <t>VIA EINAUDI</t>
  </si>
  <si>
    <t>V2K1835D31122012C122</t>
  </si>
  <si>
    <t>833</t>
  </si>
  <si>
    <t>1834/1</t>
  </si>
  <si>
    <t>GZZDDF42E10L648T</t>
  </si>
  <si>
    <t>GUZZARDI EDOARDO FRANCO</t>
  </si>
  <si>
    <t>EDOARDO FRANCO</t>
  </si>
  <si>
    <t>10/05/1942</t>
  </si>
  <si>
    <t>VIA GUGLIELMO MARCONI, 10</t>
  </si>
  <si>
    <t>V2K1836D31122012C122</t>
  </si>
  <si>
    <t>1835/1</t>
  </si>
  <si>
    <t>V2K1837D31122012C122</t>
  </si>
  <si>
    <t>1836/1</t>
  </si>
  <si>
    <t>V2K1838D31122012C123</t>
  </si>
  <si>
    <t>V2K1841D31122012C122</t>
  </si>
  <si>
    <t>834</t>
  </si>
  <si>
    <t>GZZGCM49A30L648C</t>
  </si>
  <si>
    <t>GOZZI GIACOMO</t>
  </si>
  <si>
    <t>VIA 54^ BGT. GARIBALDI, 11</t>
  </si>
  <si>
    <t>V2K1843D31122012C123</t>
  </si>
  <si>
    <t>V2K1844D31122012C123</t>
  </si>
  <si>
    <t>V2K1845D31122012C122</t>
  </si>
  <si>
    <t>835</t>
  </si>
  <si>
    <t>1844/1</t>
  </si>
  <si>
    <t>GZZGNN54B02L648R</t>
  </si>
  <si>
    <t>00239960982</t>
  </si>
  <si>
    <t>GOZZI GIOVANNI PIERINO</t>
  </si>
  <si>
    <t>GIOVANNI PIERINO</t>
  </si>
  <si>
    <t>02/02/1954</t>
  </si>
  <si>
    <t>VIA ADAMELLO, 22</t>
  </si>
  <si>
    <t>V2K1846D01012015C118</t>
  </si>
  <si>
    <t>1845/1</t>
  </si>
  <si>
    <t>V2K1847D31122012C123</t>
  </si>
  <si>
    <t>V2K1848D31122012C122</t>
  </si>
  <si>
    <t>836</t>
  </si>
  <si>
    <t>1847/1</t>
  </si>
  <si>
    <t>GZZPTR37M19L648E</t>
  </si>
  <si>
    <t>GOZZI PIETRO</t>
  </si>
  <si>
    <t>19/08/1937</t>
  </si>
  <si>
    <t>V2K1849D31122012C123</t>
  </si>
  <si>
    <t>1848/1</t>
  </si>
  <si>
    <t>V2K1852D31122012C122</t>
  </si>
  <si>
    <t>838</t>
  </si>
  <si>
    <t>GZZRFL52P22L648W</t>
  </si>
  <si>
    <t>GOZZI REMO FULVIO</t>
  </si>
  <si>
    <t>REMO FULVIO</t>
  </si>
  <si>
    <t>22/09/1952</t>
  </si>
  <si>
    <t>VIA 54^ BGT. GARIBALDI, 9</t>
  </si>
  <si>
    <t>V2K1854D31122012C122</t>
  </si>
  <si>
    <t>1853/1</t>
  </si>
  <si>
    <t>GZZLCU38T51L648A</t>
  </si>
  <si>
    <t>GOZZI LUCIA</t>
  </si>
  <si>
    <t>11/12/1938</t>
  </si>
  <si>
    <t>VIA GIOVANNI XXIII, 33</t>
  </si>
  <si>
    <t>VIA GIOVANNI XXIII</t>
  </si>
  <si>
    <t>V2K1855D31122012C122</t>
  </si>
  <si>
    <t>840</t>
  </si>
  <si>
    <t>1854/1</t>
  </si>
  <si>
    <t>GZZRLD42R20L648C</t>
  </si>
  <si>
    <t>GOZZI ROMALDO</t>
  </si>
  <si>
    <t>ROMALDO</t>
  </si>
  <si>
    <t>20/10/1942</t>
  </si>
  <si>
    <t>V2K1856D31122012C123</t>
  </si>
  <si>
    <t>1855/1</t>
  </si>
  <si>
    <t>V2K1857D31122012C123</t>
  </si>
  <si>
    <t>1856/1</t>
  </si>
  <si>
    <t>DATI FORNITI .U.T</t>
  </si>
  <si>
    <t>V2K1858D31122012C122</t>
  </si>
  <si>
    <t>1857/1</t>
  </si>
  <si>
    <t>GZZLCU40D64L648X</t>
  </si>
  <si>
    <t>24/04/1940</t>
  </si>
  <si>
    <t>VIA PAOLO VI, 99</t>
  </si>
  <si>
    <t>PALAZZOLO SULL'OGLIO</t>
  </si>
  <si>
    <t>25036</t>
  </si>
  <si>
    <t>VIA SAN VIGILIO, 122</t>
  </si>
  <si>
    <t>000358</t>
  </si>
  <si>
    <t>V2K1866D31122012C122</t>
  </si>
  <si>
    <t>845</t>
  </si>
  <si>
    <t>GZZMDM48P29L648E</t>
  </si>
  <si>
    <t>GOZZI MARIO DOMENICO</t>
  </si>
  <si>
    <t>29/09/1948</t>
  </si>
  <si>
    <t>VIA TRENTO, 12</t>
  </si>
  <si>
    <t>V2K1868D31122012C122</t>
  </si>
  <si>
    <t>GZZNLN49E70G869Y</t>
  </si>
  <si>
    <t>GOZZINI ANGELINA ORSOLINA</t>
  </si>
  <si>
    <t>GOZZINI</t>
  </si>
  <si>
    <t>ANGELINA ORSOLINA</t>
  </si>
  <si>
    <t>30/05/1949</t>
  </si>
  <si>
    <t>PONTOGLIO</t>
  </si>
  <si>
    <t>VIA MONTE ADAMELLO, 22</t>
  </si>
  <si>
    <t>25037</t>
  </si>
  <si>
    <t>VIA MONTE ADAMELLO</t>
  </si>
  <si>
    <t>V2K1871D01012015C122</t>
  </si>
  <si>
    <t>848</t>
  </si>
  <si>
    <t>1870/1</t>
  </si>
  <si>
    <t>LSSNTN54R08G361H</t>
  </si>
  <si>
    <t>ALESSANDRI ANTONIO</t>
  </si>
  <si>
    <t>ALESSANDRI</t>
  </si>
  <si>
    <t>08/10/1954</t>
  </si>
  <si>
    <t>PASSIRANO</t>
  </si>
  <si>
    <t>VIA S. ANTONIO, 9</t>
  </si>
  <si>
    <t>VIA S. ANTONIO</t>
  </si>
  <si>
    <t>VIA GUGLIELMO MARCONI, 2</t>
  </si>
  <si>
    <t>V2K1872D01012015C122</t>
  </si>
  <si>
    <t>1871/1</t>
  </si>
  <si>
    <t>VIA GUGLIELMO MARCONI, 4</t>
  </si>
  <si>
    <t>V2K1873D01012015C123</t>
  </si>
  <si>
    <t>1873/1</t>
  </si>
  <si>
    <t>V2K1900D31122012C122</t>
  </si>
  <si>
    <t>1899/1</t>
  </si>
  <si>
    <t>V2K1901D31122012C122</t>
  </si>
  <si>
    <t>857</t>
  </si>
  <si>
    <t>1900/1</t>
  </si>
  <si>
    <t>MJCNJJ58D43Z153V</t>
  </si>
  <si>
    <t>MUJCIC NADJIJA</t>
  </si>
  <si>
    <t>MUJCIC</t>
  </si>
  <si>
    <t>NADJIJA</t>
  </si>
  <si>
    <t>03/04/1958</t>
  </si>
  <si>
    <t>SREBRENICA</t>
  </si>
  <si>
    <t>VIA CASTELLO, 10</t>
  </si>
  <si>
    <t>V2K1925D31122012C122</t>
  </si>
  <si>
    <t>1924/1</t>
  </si>
  <si>
    <t>FRSGFR51D14F205C</t>
  </si>
  <si>
    <t>FIORASO GIANFRANCO ALESSANDRO</t>
  </si>
  <si>
    <t>FIORASO</t>
  </si>
  <si>
    <t>GIANFRANCO ALESSANDRO</t>
  </si>
  <si>
    <t>14/04/1951</t>
  </si>
  <si>
    <t>VIA TERRAZZANO, 71 B</t>
  </si>
  <si>
    <t>RHO</t>
  </si>
  <si>
    <t>20017</t>
  </si>
  <si>
    <t>VIA TERRAZZANO</t>
  </si>
  <si>
    <t>VIA CASTELLO, 25 A</t>
  </si>
  <si>
    <t>V2K1933D31122012C122</t>
  </si>
  <si>
    <t>1932/1</t>
  </si>
  <si>
    <t>MSSFRC50C26C806E</t>
  </si>
  <si>
    <t>MESSALI FEDERICO</t>
  </si>
  <si>
    <t>MESSALI</t>
  </si>
  <si>
    <t>26/03/1950</t>
  </si>
  <si>
    <t>VIA TRENTO, 34</t>
  </si>
  <si>
    <t>V2K1934D31122012C123</t>
  </si>
  <si>
    <t>1933/1</t>
  </si>
  <si>
    <t>V2K1936D31122012C122</t>
  </si>
  <si>
    <t>867</t>
  </si>
  <si>
    <t>MRCMDL51R58H230C</t>
  </si>
  <si>
    <t>MARCOLINI MADDALENA</t>
  </si>
  <si>
    <t>MARCOLINI</t>
  </si>
  <si>
    <t>18/10/1951</t>
  </si>
  <si>
    <t>REMEDELLO</t>
  </si>
  <si>
    <t>VIA N. SAURO, 7</t>
  </si>
  <si>
    <t>21100</t>
  </si>
  <si>
    <t>VIA N. SAURO</t>
  </si>
  <si>
    <t>V2K1937D31122012C122</t>
  </si>
  <si>
    <t>868</t>
  </si>
  <si>
    <t>RDLVTR50A16B914Z</t>
  </si>
  <si>
    <t>ARDOLI VALTER</t>
  </si>
  <si>
    <t>ARDOLI</t>
  </si>
  <si>
    <t>VALTER</t>
  </si>
  <si>
    <t>16/01/1950</t>
  </si>
  <si>
    <t>POZZAGLIO ED UNITI</t>
  </si>
  <si>
    <t>VIA BERNAMONTI, 15</t>
  </si>
  <si>
    <t>VIA BERNAMONTI</t>
  </si>
  <si>
    <t>000303</t>
  </si>
  <si>
    <t>V2K1938D31122012C122</t>
  </si>
  <si>
    <t>1937/1</t>
  </si>
  <si>
    <t>MDNCRN44P61C760I</t>
  </si>
  <si>
    <t>MODENA CATERINA</t>
  </si>
  <si>
    <t>MODENA</t>
  </si>
  <si>
    <t>21/09/1944</t>
  </si>
  <si>
    <t>VIA G. MARCONI, 51</t>
  </si>
  <si>
    <t>VIA CASTELLO, 1</t>
  </si>
  <si>
    <t>V2K1940D01012018C122</t>
  </si>
  <si>
    <t>871</t>
  </si>
  <si>
    <t>1939/1</t>
  </si>
  <si>
    <t>BNDMLC67T53C591G</t>
  </si>
  <si>
    <t>BIONDI MARA LUCIA</t>
  </si>
  <si>
    <t>MARA LUCIA</t>
  </si>
  <si>
    <t>13/12/1967</t>
  </si>
  <si>
    <t>VIA VALLE, 29</t>
  </si>
  <si>
    <t>VIA ANDROLA, 3</t>
  </si>
  <si>
    <t>Matti Gabriella Flora Subentra alla figlia Biondi Mara Lucia</t>
  </si>
  <si>
    <t>V2K1941D31122012C122</t>
  </si>
  <si>
    <t>872</t>
  </si>
  <si>
    <t>1940/1</t>
  </si>
  <si>
    <t>CRVRRT52E14D150P</t>
  </si>
  <si>
    <t>CERVINO ROBERTO</t>
  </si>
  <si>
    <t>CERVINO</t>
  </si>
  <si>
    <t>14/05/1952</t>
  </si>
  <si>
    <t>VIA 4 MARIE, 18 2</t>
  </si>
  <si>
    <t>BELLINZAGO LOMBARDO</t>
  </si>
  <si>
    <t>VIA 4 MARIE</t>
  </si>
  <si>
    <t>V2K1942D31122012C123</t>
  </si>
  <si>
    <t>1941/1</t>
  </si>
  <si>
    <t>CESSIONE DI FABBRICATO POZZATO STEFANO</t>
  </si>
  <si>
    <t>V2K1944D31122012C122</t>
  </si>
  <si>
    <t>874</t>
  </si>
  <si>
    <t>1943/1</t>
  </si>
  <si>
    <t>SCLNBL50P23L648M</t>
  </si>
  <si>
    <t>SCOLARI ANNIBALE RINO</t>
  </si>
  <si>
    <t>ANNIBALE RINO</t>
  </si>
  <si>
    <t>23/09/1950</t>
  </si>
  <si>
    <t>VIA VAL TOCE, 19</t>
  </si>
  <si>
    <t>INVERUNO</t>
  </si>
  <si>
    <t>VIA VAL TOCE</t>
  </si>
  <si>
    <t>V2K1945D31122012C122</t>
  </si>
  <si>
    <t>876</t>
  </si>
  <si>
    <t>BZZSVN63T46B149K</t>
  </si>
  <si>
    <t>02308760988</t>
  </si>
  <si>
    <t>BAZZANA SILVANA</t>
  </si>
  <si>
    <t>06/12/1963</t>
  </si>
  <si>
    <t>VIA ROMA, 45</t>
  </si>
  <si>
    <t>V2K1946D01012015C118</t>
  </si>
  <si>
    <t>V2K1951D31122012C122</t>
  </si>
  <si>
    <t>877</t>
  </si>
  <si>
    <t>MTTSVT68T28C591Y</t>
  </si>
  <si>
    <t>02769130986</t>
  </si>
  <si>
    <t>MATTI SALVATORE</t>
  </si>
  <si>
    <t>28/12/1968</t>
  </si>
  <si>
    <t>V2K1953D31122012C123</t>
  </si>
  <si>
    <t>1952/1</t>
  </si>
  <si>
    <t>V2K1954D01012017C99</t>
  </si>
  <si>
    <t>878</t>
  </si>
  <si>
    <t>1953/1</t>
  </si>
  <si>
    <t>ZLLGNE63T07B680M</t>
  </si>
  <si>
    <t>ZELIOLI EUGENIO</t>
  </si>
  <si>
    <t>ZELIOLI</t>
  </si>
  <si>
    <t>07/12/1963</t>
  </si>
  <si>
    <t>CAPPELLA DE' PICENARDI</t>
  </si>
  <si>
    <t>VIALE RIMEMBRANZE, 13 A</t>
  </si>
  <si>
    <t>PIEVE D'OLMI</t>
  </si>
  <si>
    <t>26040</t>
  </si>
  <si>
    <t>VIALE RIMEMBRANZE</t>
  </si>
  <si>
    <t>VIA GUIDO ROSSA, 4</t>
  </si>
  <si>
    <t>casa inagibile incendio</t>
  </si>
  <si>
    <t>V2K1955D01012017C99</t>
  </si>
  <si>
    <t>V2K1958D01012016C122</t>
  </si>
  <si>
    <t>880</t>
  </si>
  <si>
    <t>1957/1</t>
  </si>
  <si>
    <t>RBBCDD27T43H192B</t>
  </si>
  <si>
    <t>RABBIOSI CANDIDA ISOLINA</t>
  </si>
  <si>
    <t>RABBIOSI</t>
  </si>
  <si>
    <t>CANDIDA ISOLINA</t>
  </si>
  <si>
    <t>03/12/1927</t>
  </si>
  <si>
    <t>VIA 54^ BGT. GARIBALDI, 6</t>
  </si>
  <si>
    <t>V2K1959D31122012C122</t>
  </si>
  <si>
    <t>881</t>
  </si>
  <si>
    <t>1958/1</t>
  </si>
  <si>
    <t>FRRGMR53P03L648Y</t>
  </si>
  <si>
    <t>FERRAMONTI GIANMARIO LUIGI</t>
  </si>
  <si>
    <t>GIANMARIO LUIGI</t>
  </si>
  <si>
    <t>03/09/1953</t>
  </si>
  <si>
    <t>V2K1974D31122012C122</t>
  </si>
  <si>
    <t>886</t>
  </si>
  <si>
    <t>1973/1</t>
  </si>
  <si>
    <t>CLMRSN69M47F119K</t>
  </si>
  <si>
    <t>COLOMBO ROSSANA</t>
  </si>
  <si>
    <t>COLOMBO</t>
  </si>
  <si>
    <t>ROSSANA</t>
  </si>
  <si>
    <t>07/08/1969</t>
  </si>
  <si>
    <t>VIA DON GNOCCHI, 8</t>
  </si>
  <si>
    <t>VIA DON GNOCCHI</t>
  </si>
  <si>
    <t>VIA ANDROLA, 8 B</t>
  </si>
  <si>
    <t>VERIFICA CON CATASTO</t>
  </si>
  <si>
    <t>V2K1977D31122012C122</t>
  </si>
  <si>
    <t>887</t>
  </si>
  <si>
    <t>1976/1</t>
  </si>
  <si>
    <t>MFFPLA69L47B149A</t>
  </si>
  <si>
    <t>MAFFESSOLI PAOLA</t>
  </si>
  <si>
    <t>07/07/1969</t>
  </si>
  <si>
    <t>VIA SANTI NAZZARO E CELSO, 12</t>
  </si>
  <si>
    <t>V2K1978D31122012C123</t>
  </si>
  <si>
    <t>1977/1</t>
  </si>
  <si>
    <t>V2K1979D31122012C122</t>
  </si>
  <si>
    <t>888</t>
  </si>
  <si>
    <t>1978/1</t>
  </si>
  <si>
    <t>BRNCZG69A49C933V</t>
  </si>
  <si>
    <t>BARONE CINZIA GIOVANNA</t>
  </si>
  <si>
    <t>BARONE</t>
  </si>
  <si>
    <t>CINZIA GIOVANNA</t>
  </si>
  <si>
    <t>09/01/1969</t>
  </si>
  <si>
    <t>COMO</t>
  </si>
  <si>
    <t>VIA ROMA, 89</t>
  </si>
  <si>
    <t>LIMIDO COMASCO</t>
  </si>
  <si>
    <t>22070</t>
  </si>
  <si>
    <t>VIA GUGLIELMO MARCONI, 19</t>
  </si>
  <si>
    <t>EX BUOMPRISCO ANTONIO</t>
  </si>
  <si>
    <t>V2K1980D31122012C122</t>
  </si>
  <si>
    <t>889</t>
  </si>
  <si>
    <t>1979/1</t>
  </si>
  <si>
    <t>BZZPGV63R08C591M</t>
  </si>
  <si>
    <t>BAZZANA PIERGIOVANNI</t>
  </si>
  <si>
    <t>08/10/1963</t>
  </si>
  <si>
    <t>VIA ABATE DI TIVOLI, 45</t>
  </si>
  <si>
    <t>VIA ABATE DI TIVOLI</t>
  </si>
  <si>
    <t>VIA GUGLIELMO MARCONI, 35</t>
  </si>
  <si>
    <t>V2K1981D31122012C122</t>
  </si>
  <si>
    <t>890</t>
  </si>
  <si>
    <t>1980/1</t>
  </si>
  <si>
    <t>BZZRSR65P42B157T</t>
  </si>
  <si>
    <t>BAZZANA ROSARIA</t>
  </si>
  <si>
    <t>02/09/1965</t>
  </si>
  <si>
    <t>VIA CANALONE, 21</t>
  </si>
  <si>
    <t>JOLANDA DI SAVOIA</t>
  </si>
  <si>
    <t>44037</t>
  </si>
  <si>
    <t>VIA CANALONE</t>
  </si>
  <si>
    <t>VIA SAN VIGILIO, 31</t>
  </si>
  <si>
    <t>000295</t>
  </si>
  <si>
    <t>V2K1982D31122012C122</t>
  </si>
  <si>
    <t>891</t>
  </si>
  <si>
    <t>1981/1</t>
  </si>
  <si>
    <t>BLTGZL52C69L648F</t>
  </si>
  <si>
    <t>BELOTTI GRAZIELLA</t>
  </si>
  <si>
    <t>29/03/1952</t>
  </si>
  <si>
    <t>V2K1983D31122012C123</t>
  </si>
  <si>
    <t>1982/1</t>
  </si>
  <si>
    <t>V2K1986D31122012C122</t>
  </si>
  <si>
    <t>893</t>
  </si>
  <si>
    <t>1985/1</t>
  </si>
  <si>
    <t>CLVNGL62S20G247Z</t>
  </si>
  <si>
    <t>CALVETTI ANGELO</t>
  </si>
  <si>
    <t>20/11/1962</t>
  </si>
  <si>
    <t>V2K1988D31122012C123</t>
  </si>
  <si>
    <t>1987/1</t>
  </si>
  <si>
    <t>V2K2000D31122012C122</t>
  </si>
  <si>
    <t>896</t>
  </si>
  <si>
    <t>1999/1</t>
  </si>
  <si>
    <t>ZNTNRC79M11B149O</t>
  </si>
  <si>
    <t>ZONTA ENRICO</t>
  </si>
  <si>
    <t>11/08/1979</t>
  </si>
  <si>
    <t>V2K2001D31122012C123</t>
  </si>
  <si>
    <t>2000/1</t>
  </si>
  <si>
    <t>V2K2003D31122012C122</t>
  </si>
  <si>
    <t>2002/1</t>
  </si>
  <si>
    <t>TRMLDN58E56L422B</t>
  </si>
  <si>
    <t>TORMEN LOREDANA</t>
  </si>
  <si>
    <t>TORMEN</t>
  </si>
  <si>
    <t>16/05/1958</t>
  </si>
  <si>
    <t>TRICHIANA</t>
  </si>
  <si>
    <t>EX SCOLARI FRANCESCO</t>
  </si>
  <si>
    <t>V2K2004D31122012C123</t>
  </si>
  <si>
    <t>2003/1</t>
  </si>
  <si>
    <t>V2K2005D31122012C122</t>
  </si>
  <si>
    <t>8664</t>
  </si>
  <si>
    <t>2004/1</t>
  </si>
  <si>
    <t>ENEL PRODUZIONE SPA</t>
  </si>
  <si>
    <t>00038</t>
  </si>
  <si>
    <t>V2K2006D31122012C122</t>
  </si>
  <si>
    <t>899</t>
  </si>
  <si>
    <t>2006/1</t>
  </si>
  <si>
    <t>FCCPNT60P02D142F</t>
  </si>
  <si>
    <t>FACIOCCHI PIERANTONIO</t>
  </si>
  <si>
    <t>PIERANTONIO</t>
  </si>
  <si>
    <t>02/09/1960</t>
  </si>
  <si>
    <t>CREMA</t>
  </si>
  <si>
    <t>V2K2009D31122012C122</t>
  </si>
  <si>
    <t>900</t>
  </si>
  <si>
    <t>2008/1</t>
  </si>
  <si>
    <t>FOIVLN49A43L648H</t>
  </si>
  <si>
    <t>FOI VITALINA FELICITA</t>
  </si>
  <si>
    <t>VITALINA FELICITA</t>
  </si>
  <si>
    <t>03/01/1949</t>
  </si>
  <si>
    <t>VIA E.VALMADRE, 4</t>
  </si>
  <si>
    <t>GROSIO</t>
  </si>
  <si>
    <t>23033</t>
  </si>
  <si>
    <t>VIA E.VALMADRE</t>
  </si>
  <si>
    <t>V2K2010D31122012C122</t>
  </si>
  <si>
    <t>901</t>
  </si>
  <si>
    <t>2009/1</t>
  </si>
  <si>
    <t>DRENTN61C22G149C</t>
  </si>
  <si>
    <t>DERIU ANTONIO</t>
  </si>
  <si>
    <t>DERIU</t>
  </si>
  <si>
    <t>22/03/1961</t>
  </si>
  <si>
    <t>VILLA VALSERESINO, 6 A</t>
  </si>
  <si>
    <t>VILLA VALSERESINO</t>
  </si>
  <si>
    <t>V2K2011D31122012C122</t>
  </si>
  <si>
    <t>902</t>
  </si>
  <si>
    <t>VLCBTF40T29D710K</t>
  </si>
  <si>
    <t>VALCARENGHI BENITO FERDINANDO</t>
  </si>
  <si>
    <t>VALCARENGHI</t>
  </si>
  <si>
    <t>BENITO FERDINANDO</t>
  </si>
  <si>
    <t>29/12/1940</t>
  </si>
  <si>
    <t>FORMIGARA</t>
  </si>
  <si>
    <t>VIA SOLFERINO, 109</t>
  </si>
  <si>
    <t>VIA SOLFERINO</t>
  </si>
  <si>
    <t>V2K2012D31122012C122</t>
  </si>
  <si>
    <t>903</t>
  </si>
  <si>
    <t>2011/1</t>
  </si>
  <si>
    <t>PNTGNN55S12L511A</t>
  </si>
  <si>
    <t>PENATI GIOVANNI</t>
  </si>
  <si>
    <t>PENATI</t>
  </si>
  <si>
    <t>USMATE VELATE</t>
  </si>
  <si>
    <t>VIA ASIAGO, 2</t>
  </si>
  <si>
    <t>VIA ASIAGO</t>
  </si>
  <si>
    <t>VIA IGNA, 15</t>
  </si>
  <si>
    <t>000143</t>
  </si>
  <si>
    <t>EX BELOTTI MARIA CATERINA</t>
  </si>
  <si>
    <t>V2K2013D31122012C122</t>
  </si>
  <si>
    <t>904</t>
  </si>
  <si>
    <t>2012/1</t>
  </si>
  <si>
    <t>SLVNNA52A53L648N</t>
  </si>
  <si>
    <t>SALVETTI ANNA</t>
  </si>
  <si>
    <t>13/01/1952</t>
  </si>
  <si>
    <t>VIA TOSCANA, 12</t>
  </si>
  <si>
    <t>LACCHIARELLA</t>
  </si>
  <si>
    <t>20084</t>
  </si>
  <si>
    <t>VIA TOSCANA</t>
  </si>
  <si>
    <t>EX MAGRINI BARTOLOMEA SILVIA</t>
  </si>
  <si>
    <t>V2K2014D31122012C122</t>
  </si>
  <si>
    <t>905</t>
  </si>
  <si>
    <t>SCLRTR48H02L648Y</t>
  </si>
  <si>
    <t>SCOLARI ARTURO</t>
  </si>
  <si>
    <t>02/06/1948</t>
  </si>
  <si>
    <t>V2K2015D31122012C122</t>
  </si>
  <si>
    <t>906</t>
  </si>
  <si>
    <t>2014/1</t>
  </si>
  <si>
    <t>SCLFRC42P19L648O</t>
  </si>
  <si>
    <t>SCOLARI FERRUCCIO GILDO</t>
  </si>
  <si>
    <t>FERRUCCIO GILDO</t>
  </si>
  <si>
    <t>VIA SAN VIGILIO, 94</t>
  </si>
  <si>
    <t>94</t>
  </si>
  <si>
    <t>000373</t>
  </si>
  <si>
    <t>V2K2016D31122012C122</t>
  </si>
  <si>
    <t>907</t>
  </si>
  <si>
    <t>2015/1</t>
  </si>
  <si>
    <t>SCLGDN66D10C591U</t>
  </si>
  <si>
    <t>SCOLARI GIORDANO</t>
  </si>
  <si>
    <t>GIORDANO</t>
  </si>
  <si>
    <t>10/04/1966</t>
  </si>
  <si>
    <t>VIA SAN VIGILIO, 86</t>
  </si>
  <si>
    <t>86</t>
  </si>
  <si>
    <t>000351</t>
  </si>
  <si>
    <t>MQ.  216 (PAPA') - 24,78 (INTESTATI A TIBERTI MICHELA</t>
  </si>
  <si>
    <t>V2K2017D31122012C123</t>
  </si>
  <si>
    <t>EX SCOLATI VIGILIO PASQUALINO</t>
  </si>
  <si>
    <t>V2K2018D31122012C123</t>
  </si>
  <si>
    <t>2017/1</t>
  </si>
  <si>
    <t>EX SCOLARI VIGILIO PASQUALINO</t>
  </si>
  <si>
    <t>V2K2019D31122012C122</t>
  </si>
  <si>
    <t>908</t>
  </si>
  <si>
    <t>2018/1</t>
  </si>
  <si>
    <t>SCLSDR54L04L648J</t>
  </si>
  <si>
    <t>SCOLARI SANDRO EMILIO</t>
  </si>
  <si>
    <t>SANDRO EMILIO</t>
  </si>
  <si>
    <t>04/07/1954</t>
  </si>
  <si>
    <t>VIA DON STURZO, 2 A</t>
  </si>
  <si>
    <t>BERNATE TICINO</t>
  </si>
  <si>
    <t>VIA DON STURZO</t>
  </si>
  <si>
    <t>VIA CESARE BATTISTI, 13</t>
  </si>
  <si>
    <t>V2K2021D31122012C122</t>
  </si>
  <si>
    <t>910</t>
  </si>
  <si>
    <t>2020/1</t>
  </si>
  <si>
    <t>SLVNGL34C25L648W</t>
  </si>
  <si>
    <t>25/03/1934</t>
  </si>
  <si>
    <t>EX GUANI MARIA</t>
  </si>
  <si>
    <t>V2K2022D31122012C122</t>
  </si>
  <si>
    <t>911</t>
  </si>
  <si>
    <t>2021/1</t>
  </si>
  <si>
    <t>BLTRRT80M53D391H</t>
  </si>
  <si>
    <t>BELOTTI ROBERTA</t>
  </si>
  <si>
    <t>13/08/1980</t>
  </si>
  <si>
    <t>VIA ANDROLA, 61</t>
  </si>
  <si>
    <t>V2K2023D31122012C123</t>
  </si>
  <si>
    <t>2022/1</t>
  </si>
  <si>
    <t>DATI PRELEVATI AUTOMATICAMENTE DAL CATASTO</t>
  </si>
  <si>
    <t>V2K2024D31122012C122</t>
  </si>
  <si>
    <t>912</t>
  </si>
  <si>
    <t>2023/1</t>
  </si>
  <si>
    <t>BLTSVN49P47L648B</t>
  </si>
  <si>
    <t>BELOTTI SAVINA</t>
  </si>
  <si>
    <t>07/09/1949</t>
  </si>
  <si>
    <t>V2K2025D31122012C123</t>
  </si>
  <si>
    <t>2024/1</t>
  </si>
  <si>
    <t>V2K2026D31122012C122</t>
  </si>
  <si>
    <t>913</t>
  </si>
  <si>
    <t>2025/1</t>
  </si>
  <si>
    <t>BLTRCR67H30B149D</t>
  </si>
  <si>
    <t>BELTRAMELLI RICCARDO</t>
  </si>
  <si>
    <t>RICCARDO</t>
  </si>
  <si>
    <t>30/06/1967</t>
  </si>
  <si>
    <t>VIA UMBERTO I, 26 A</t>
  </si>
  <si>
    <t>V2K2027D31122012C122</t>
  </si>
  <si>
    <t>17243</t>
  </si>
  <si>
    <t>2026/1</t>
  </si>
  <si>
    <t>BNDFVN47H25L648P</t>
  </si>
  <si>
    <t>BIONDI FLAVIANO</t>
  </si>
  <si>
    <t>FLAVIANO</t>
  </si>
  <si>
    <t>25/06/1947</t>
  </si>
  <si>
    <t>VIA BROGGI, 5</t>
  </si>
  <si>
    <t>VIA BROGGI</t>
  </si>
  <si>
    <t>V2K2028D01012015C122</t>
  </si>
  <si>
    <t>915</t>
  </si>
  <si>
    <t>2027/1</t>
  </si>
  <si>
    <t>BNDGZN62R23C591Q</t>
  </si>
  <si>
    <t>BIONDI GRAZIANO</t>
  </si>
  <si>
    <t>23/10/1962</t>
  </si>
  <si>
    <t>VIA ALDO MORO, 24</t>
  </si>
  <si>
    <t>CELLATICA</t>
  </si>
  <si>
    <t>EX BIONDI ANGELO</t>
  </si>
  <si>
    <t>V2K2041D31122012C122</t>
  </si>
  <si>
    <t>917</t>
  </si>
  <si>
    <t>2040/1</t>
  </si>
  <si>
    <t>MGRNLR40T07C591A</t>
  </si>
  <si>
    <t>MAGRINI ANGELO ARISTIDE</t>
  </si>
  <si>
    <t>ANGELO ARISTIDE</t>
  </si>
  <si>
    <t>07/12/1940</t>
  </si>
  <si>
    <t>VIALE MONS BENEDINI, 12</t>
  </si>
  <si>
    <t>MARCARIA</t>
  </si>
  <si>
    <t>VIALE MONS BENEDINI</t>
  </si>
  <si>
    <t>VIA FIUME, 8</t>
  </si>
  <si>
    <t>DATI FORNITI DA U.T. (30/03/2009)</t>
  </si>
  <si>
    <t>V2K2048D31122012C122</t>
  </si>
  <si>
    <t>919</t>
  </si>
  <si>
    <t>CRNCSK71H66D938M</t>
  </si>
  <si>
    <t>CORONA CATIUSKA</t>
  </si>
  <si>
    <t>CORONA</t>
  </si>
  <si>
    <t>CATIUSKA</t>
  </si>
  <si>
    <t>26/06/1971</t>
  </si>
  <si>
    <t>GATTINARA</t>
  </si>
  <si>
    <t>VIA PIANE DI MONOLO, 12</t>
  </si>
  <si>
    <t>ROASIO</t>
  </si>
  <si>
    <t>13060</t>
  </si>
  <si>
    <t>VIA PIANE DI MONOLO</t>
  </si>
  <si>
    <t>V2K2049D31122012C123</t>
  </si>
  <si>
    <t>2048/1</t>
  </si>
  <si>
    <t>V2K2050D31122012C122</t>
  </si>
  <si>
    <t>2049/1</t>
  </si>
  <si>
    <t>CRMRNT46T15E082B</t>
  </si>
  <si>
    <t>CREMASCOLI RENATO</t>
  </si>
  <si>
    <t>CREMASCOLI</t>
  </si>
  <si>
    <t>GOMBITO</t>
  </si>
  <si>
    <t>VIA GARBELLI, 13</t>
  </si>
  <si>
    <t>POZZUOLO MARTESANA</t>
  </si>
  <si>
    <t>VIA GARBELLI</t>
  </si>
  <si>
    <t>EX LOMBARDINI IDA</t>
  </si>
  <si>
    <t>V2K2051D31122012C122</t>
  </si>
  <si>
    <t>921</t>
  </si>
  <si>
    <t>2050/1</t>
  </si>
  <si>
    <t>GLLFRC44H03D251R</t>
  </si>
  <si>
    <t>GALLI FEDERICO</t>
  </si>
  <si>
    <t>03/06/1944</t>
  </si>
  <si>
    <t>VIA MERANO, 13</t>
  </si>
  <si>
    <t>000045</t>
  </si>
  <si>
    <t>V2K2052D31122012C122</t>
  </si>
  <si>
    <t>922</t>
  </si>
  <si>
    <t>2051/1</t>
  </si>
  <si>
    <t>GZZNRN42P57L648A</t>
  </si>
  <si>
    <t>GOZZI ANDREANA LILIANA</t>
  </si>
  <si>
    <t>ANDREANA LILIANA</t>
  </si>
  <si>
    <t>17/09/1942</t>
  </si>
  <si>
    <t>VIA PINETA, 2</t>
  </si>
  <si>
    <t>V2K2053D31122012C123</t>
  </si>
  <si>
    <t>2052/1</t>
  </si>
  <si>
    <t>V2K2056D31122012C122</t>
  </si>
  <si>
    <t>2055/1</t>
  </si>
  <si>
    <t>GNULCT54E55L648Q</t>
  </si>
  <si>
    <t>GUANI ELENA CATERINA</t>
  </si>
  <si>
    <t>ELENA CATERINA</t>
  </si>
  <si>
    <t>15/05/1954</t>
  </si>
  <si>
    <t>VIA CRISTEI, 34</t>
  </si>
  <si>
    <t>SEGRATE</t>
  </si>
  <si>
    <t>VIA CRISTEI</t>
  </si>
  <si>
    <t>VIA MERANO, 1</t>
  </si>
  <si>
    <t>EX SICILIANO GIUSEPPE</t>
  </si>
  <si>
    <t>V2K2057D31122012C122</t>
  </si>
  <si>
    <t>925</t>
  </si>
  <si>
    <t>2056/1</t>
  </si>
  <si>
    <t>GNUGNN57H24C591Z</t>
  </si>
  <si>
    <t>GUANI GIOVANNI EDOARDO</t>
  </si>
  <si>
    <t>GIOVANNI EDOARDO</t>
  </si>
  <si>
    <t>24/06/1957</t>
  </si>
  <si>
    <t>VIA MERANO, 5</t>
  </si>
  <si>
    <t>EX DAVIDE MARGHERITA</t>
  </si>
  <si>
    <t>V2K2058D31122012C122</t>
  </si>
  <si>
    <t>2057/1</t>
  </si>
  <si>
    <t>V2K2059D31122012C122</t>
  </si>
  <si>
    <t>926</t>
  </si>
  <si>
    <t>2058/1</t>
  </si>
  <si>
    <t>MTTGMN42R06L648P</t>
  </si>
  <si>
    <t>MATTI GIACOMINO</t>
  </si>
  <si>
    <t>GIACOMINO</t>
  </si>
  <si>
    <t>06/10/1942</t>
  </si>
  <si>
    <t>EX GOZZI ROSALIA</t>
  </si>
  <si>
    <t>V2K2060D31122012C123</t>
  </si>
  <si>
    <t>V2K2061D31122012C122</t>
  </si>
  <si>
    <t>927</t>
  </si>
  <si>
    <t>2060/1</t>
  </si>
  <si>
    <t>MTTGCM63P22C591W</t>
  </si>
  <si>
    <t>22/09/1963</t>
  </si>
  <si>
    <t>VIA TOSCANINI, 3</t>
  </si>
  <si>
    <t>VIA TOSCANINI</t>
  </si>
  <si>
    <t>V2K2062D31122012C123</t>
  </si>
  <si>
    <t>2061/1</t>
  </si>
  <si>
    <t>V2K2063D31122012C122</t>
  </si>
  <si>
    <t>928</t>
  </si>
  <si>
    <t>2062/1</t>
  </si>
  <si>
    <t>MTTMRL47B60L648Y</t>
  </si>
  <si>
    <t>MATTI MARIA LIA</t>
  </si>
  <si>
    <t>MARIA LIA</t>
  </si>
  <si>
    <t>20/02/1947</t>
  </si>
  <si>
    <t>VIA CIMABUE, 219</t>
  </si>
  <si>
    <t>VIA CIMABUE</t>
  </si>
  <si>
    <t>EX BAZZANA GIOVANNI</t>
  </si>
  <si>
    <t>V2K2064D31122012C122</t>
  </si>
  <si>
    <t>929</t>
  </si>
  <si>
    <t>2063/1</t>
  </si>
  <si>
    <t>MNLBMF62C08C591U</t>
  </si>
  <si>
    <t>MONELLA ABRAMO FULVIO</t>
  </si>
  <si>
    <t>ABRAMO FULVIO</t>
  </si>
  <si>
    <t>08/03/1962</t>
  </si>
  <si>
    <t>VIA T. EDISON, 32</t>
  </si>
  <si>
    <t>VIA T. EDISON</t>
  </si>
  <si>
    <t>VIA MONTICELLI, 25</t>
  </si>
  <si>
    <t>RIATTIVATO A SEGUITO DI ULTIMAZIONE LAVORI</t>
  </si>
  <si>
    <t>V2K2068D31122012C122</t>
  </si>
  <si>
    <t>930</t>
  </si>
  <si>
    <t>2067/1</t>
  </si>
  <si>
    <t>MNLLGN59M47C591D</t>
  </si>
  <si>
    <t>MONELLA LUIGINA</t>
  </si>
  <si>
    <t>07/08/1959</t>
  </si>
  <si>
    <t>VIA KENNEDY, 11</t>
  </si>
  <si>
    <t>VIA MONTICELLI, 23</t>
  </si>
  <si>
    <t>DATI FORNITI U.T. (30/03/2009) INSERITO 1 APPARTAMENTO STESSI MQ DEL FRATELLO MONELLA ABRAMO</t>
  </si>
  <si>
    <t>V2K2069D31122012C122</t>
  </si>
  <si>
    <t>931</t>
  </si>
  <si>
    <t>2068/1</t>
  </si>
  <si>
    <t>MNTNTN59R65G535N</t>
  </si>
  <si>
    <t>MONTANINI ANTONIA</t>
  </si>
  <si>
    <t>ANTONIA</t>
  </si>
  <si>
    <t>25/10/1959</t>
  </si>
  <si>
    <t>PIACENZA</t>
  </si>
  <si>
    <t>CASCINA CORVI, 3 int 4</t>
  </si>
  <si>
    <t>CASCINA CORVI</t>
  </si>
  <si>
    <t>VIA FIUME, 6</t>
  </si>
  <si>
    <t>COMPROPRIETARIA CON MONTANINI GIUSEPPE E BARBIERI NAZZARENA</t>
  </si>
  <si>
    <t>V2K2070D31122012C122</t>
  </si>
  <si>
    <t>932</t>
  </si>
  <si>
    <t>RSSSRG46S27G220A</t>
  </si>
  <si>
    <t>RISSO SERGIO</t>
  </si>
  <si>
    <t>RISSO</t>
  </si>
  <si>
    <t>VIA ITALIA, 9</t>
  </si>
  <si>
    <t>VIA ITALIA</t>
  </si>
  <si>
    <t xml:space="preserve">LOCALITA' BARZABAL, </t>
  </si>
  <si>
    <t>LOCALITA' BARZABAL</t>
  </si>
  <si>
    <t>FIENILE BARZABAl</t>
  </si>
  <si>
    <t>V2K2071D31122012C122</t>
  </si>
  <si>
    <t>2070/1</t>
  </si>
  <si>
    <t>RVTBRN40M69C417S</t>
  </si>
  <si>
    <t>RIVETTA BRUNA</t>
  </si>
  <si>
    <t>BRUNA</t>
  </si>
  <si>
    <t>29/08/1940</t>
  </si>
  <si>
    <t>VIA RISORGIMENTO, 8</t>
  </si>
  <si>
    <t>V2K2072D31122012C122</t>
  </si>
  <si>
    <t>934</t>
  </si>
  <si>
    <t>2071/1</t>
  </si>
  <si>
    <t>RNCGTD47D58L648P</t>
  </si>
  <si>
    <t>RONCHI AUGUSTA DORINA</t>
  </si>
  <si>
    <t>AUGUSTA DORINA</t>
  </si>
  <si>
    <t>18/04/1947</t>
  </si>
  <si>
    <t>VIA PASSO GAVIA, 7</t>
  </si>
  <si>
    <t>VIA PASSO GAVIA</t>
  </si>
  <si>
    <t>EX GANDOSSI MIRIAM</t>
  </si>
  <si>
    <t>V2K2073D31122012C122</t>
  </si>
  <si>
    <t>935</t>
  </si>
  <si>
    <t>MFFMRC72M21B149T</t>
  </si>
  <si>
    <t>MAFFESSOLI MARCO</t>
  </si>
  <si>
    <t>21/08/1972</t>
  </si>
  <si>
    <t>V2K2074D31122013C122</t>
  </si>
  <si>
    <t>2075/1</t>
  </si>
  <si>
    <t>MTTGRL66S70C591L</t>
  </si>
  <si>
    <t>MATTI GLORIA LUCIA</t>
  </si>
  <si>
    <t>GLORIA LUCIA</t>
  </si>
  <si>
    <t>30/11/1966</t>
  </si>
  <si>
    <t>VIA GUGLIELMO MARCONI, 3 B</t>
  </si>
  <si>
    <t xml:space="preserve">DATI FORNITI DA U.T. mq comprensivi delle stanze della zia </t>
  </si>
  <si>
    <t>V2K2078D31122012C122</t>
  </si>
  <si>
    <t>937</t>
  </si>
  <si>
    <t>TTTFNC35P18L777F</t>
  </si>
  <si>
    <t>TAIETTI FRANCESCO</t>
  </si>
  <si>
    <t>TAIETTI</t>
  </si>
  <si>
    <t>18/09/1935</t>
  </si>
  <si>
    <t>VEROLANUOVA</t>
  </si>
  <si>
    <t>VIA GARIBALDI, 4</t>
  </si>
  <si>
    <t>ROBECCO D'OGLIO</t>
  </si>
  <si>
    <t>VIA GARIBALDI</t>
  </si>
  <si>
    <t>VIA GUGLIELMO MARCONI, 23</t>
  </si>
  <si>
    <t>V2K2079D31122012C122</t>
  </si>
  <si>
    <t>938</t>
  </si>
  <si>
    <t>2078/1</t>
  </si>
  <si>
    <t>BNIDGI37P06B128I</t>
  </si>
  <si>
    <t>BIN DIEGO</t>
  </si>
  <si>
    <t>BIN</t>
  </si>
  <si>
    <t>06/09/1937</t>
  </si>
  <si>
    <t>BREDA DI PIAVE</t>
  </si>
  <si>
    <t>VIA BURGO, 30</t>
  </si>
  <si>
    <t>MASLIANICO</t>
  </si>
  <si>
    <t>22026</t>
  </si>
  <si>
    <t>VIA BURGO</t>
  </si>
  <si>
    <t>V2K2080D31122012C122</t>
  </si>
  <si>
    <t>939</t>
  </si>
  <si>
    <t>2079/1</t>
  </si>
  <si>
    <t>STTLSN62M06G264B</t>
  </si>
  <si>
    <t>SETTI ALESSANDRO</t>
  </si>
  <si>
    <t>SETTI</t>
  </si>
  <si>
    <t>06/08/1962</t>
  </si>
  <si>
    <t>VIA MANTEGNA, 9</t>
  </si>
  <si>
    <t>CASTELNUOVO DEL GARDA</t>
  </si>
  <si>
    <t>37014</t>
  </si>
  <si>
    <t>VIA MANTEGNA</t>
  </si>
  <si>
    <t>V2K2081D31122012C122</t>
  </si>
  <si>
    <t>940</t>
  </si>
  <si>
    <t>MRCFNC44T54L502H</t>
  </si>
  <si>
    <t>MARCHIONDELLI FRANCESCA</t>
  </si>
  <si>
    <t>MARCHIONDELLI</t>
  </si>
  <si>
    <t>14/12/1944</t>
  </si>
  <si>
    <t>URGNANO</t>
  </si>
  <si>
    <t>VIA ADUA, 50</t>
  </si>
  <si>
    <t>VERDELLO</t>
  </si>
  <si>
    <t>24049</t>
  </si>
  <si>
    <t>VIA ADUA</t>
  </si>
  <si>
    <t>V2K2089D31122012C122</t>
  </si>
  <si>
    <t>17221</t>
  </si>
  <si>
    <t>2088/1</t>
  </si>
  <si>
    <t>MTTGTT31P65L648N</t>
  </si>
  <si>
    <t>MATTI GIUDITTA</t>
  </si>
  <si>
    <t>GIUDITTA</t>
  </si>
  <si>
    <t>25/09/1931</t>
  </si>
  <si>
    <t>VIA SCARELLA, 15</t>
  </si>
  <si>
    <t>VIA SCARELLA</t>
  </si>
  <si>
    <t>V2K2090D31122012C122</t>
  </si>
  <si>
    <t>946</t>
  </si>
  <si>
    <t>2089/1</t>
  </si>
  <si>
    <t>BNMVLM73T45B149P</t>
  </si>
  <si>
    <t>BONOMELLI VILMA</t>
  </si>
  <si>
    <t>VILMA</t>
  </si>
  <si>
    <t>05/12/1973</t>
  </si>
  <si>
    <t>000370</t>
  </si>
  <si>
    <t>V2K2091D31122012C122</t>
  </si>
  <si>
    <t>947</t>
  </si>
  <si>
    <t>2090/1</t>
  </si>
  <si>
    <t>SCLLCN72C10B149V</t>
  </si>
  <si>
    <t>SCOLARI LUCIANO</t>
  </si>
  <si>
    <t>10/03/1972</t>
  </si>
  <si>
    <t>VIA ADAMELLO, 1</t>
  </si>
  <si>
    <t>V2K2092D31122012C122</t>
  </si>
  <si>
    <t>948</t>
  </si>
  <si>
    <t>2091/1</t>
  </si>
  <si>
    <t>PLOFLV51E07D574X</t>
  </si>
  <si>
    <t>POLI FLAVIO</t>
  </si>
  <si>
    <t>POLI</t>
  </si>
  <si>
    <t>07/05/1951</t>
  </si>
  <si>
    <t>FIESCO</t>
  </si>
  <si>
    <t>VIA NOLI, 9 A</t>
  </si>
  <si>
    <t>VIA NOLI</t>
  </si>
  <si>
    <t>EX. ZANOTTI RICCARDO</t>
  </si>
  <si>
    <t>V2K2097D31122012C122</t>
  </si>
  <si>
    <t>950</t>
  </si>
  <si>
    <t>2096/1</t>
  </si>
  <si>
    <t>MTTDTL44E56L648O</t>
  </si>
  <si>
    <t>MATTI DONATELLA</t>
  </si>
  <si>
    <t>16/05/1944</t>
  </si>
  <si>
    <t>VIA FRANCESCO DIPRIZIO, 5 B</t>
  </si>
  <si>
    <t>VIA FRANCESCO DIPRIZIO</t>
  </si>
  <si>
    <t>V2K2098D31122012C122</t>
  </si>
  <si>
    <t>951</t>
  </si>
  <si>
    <t>2097/1</t>
  </si>
  <si>
    <t>PSNCRN56T52C591B</t>
  </si>
  <si>
    <t>PASINETTI CATERINA</t>
  </si>
  <si>
    <t>12/12/1956</t>
  </si>
  <si>
    <t>VIA SANT' ANTONIO, 26</t>
  </si>
  <si>
    <t>V2K2109D31122012C122</t>
  </si>
  <si>
    <t>954</t>
  </si>
  <si>
    <t>2108/1</t>
  </si>
  <si>
    <t>GZZDNL72M55Z133F</t>
  </si>
  <si>
    <t>GOZZI DANIELA</t>
  </si>
  <si>
    <t>15/08/1972</t>
  </si>
  <si>
    <t>condomino gozzi felice-gozzi giovanni</t>
  </si>
  <si>
    <t>V2K2110D01012015C104</t>
  </si>
  <si>
    <t>2109/1</t>
  </si>
  <si>
    <t>01690900988</t>
  </si>
  <si>
    <t>EDIL CAMUNA DI SANDRINI ALBA &amp; C. SAS</t>
  </si>
  <si>
    <t>VIA GELPI, 43</t>
  </si>
  <si>
    <t>VIA GELPI</t>
  </si>
  <si>
    <t>VIA ROMA, 23 D</t>
  </si>
  <si>
    <t>V2K2111D01012018C122</t>
  </si>
  <si>
    <t>958</t>
  </si>
  <si>
    <t>2110/1</t>
  </si>
  <si>
    <t>BZZMRK70T05F205P</t>
  </si>
  <si>
    <t>BAZZANA MIRKO</t>
  </si>
  <si>
    <t>05/12/1970</t>
  </si>
  <si>
    <t>VIA TIZIANO, 89 B</t>
  </si>
  <si>
    <t>VIA ADAMELLO, 58 A</t>
  </si>
  <si>
    <t>V2K2112D31122012C122</t>
  </si>
  <si>
    <t>959</t>
  </si>
  <si>
    <t>2112/1</t>
  </si>
  <si>
    <t>MRGTLV54B50L648K</t>
  </si>
  <si>
    <t>MORGANI TEA LIVIA</t>
  </si>
  <si>
    <t>TEA LIVIA</t>
  </si>
  <si>
    <t>10/02/1954</t>
  </si>
  <si>
    <t>VIA FOLETTA, 52</t>
  </si>
  <si>
    <t>BOFFALORA SOPRA TICINO</t>
  </si>
  <si>
    <t>VIA FOLETTA</t>
  </si>
  <si>
    <t>VIA CASTELLO, 3</t>
  </si>
  <si>
    <t>V2K2114D01012015C104</t>
  </si>
  <si>
    <t>960</t>
  </si>
  <si>
    <t>2113/1</t>
  </si>
  <si>
    <t>01564210985</t>
  </si>
  <si>
    <t>EDILMONTE DI RIVETTA NARCISO E VALERIO S.N.C.</t>
  </si>
  <si>
    <t>VIA PIAN DELLA REGINA, 24</t>
  </si>
  <si>
    <t>VIA PIAN DELLA REGINA</t>
  </si>
  <si>
    <t>VIA DELLE ENERGIE RINNOVABILI, 10</t>
  </si>
  <si>
    <t>V2K2116D31122012C122</t>
  </si>
  <si>
    <t>2115/1</t>
  </si>
  <si>
    <t>GZZLCU47A44A299I</t>
  </si>
  <si>
    <t>GUZZARDI LUCIA</t>
  </si>
  <si>
    <t>04/01/1947</t>
  </si>
  <si>
    <t>VIA VERTUA, 12</t>
  </si>
  <si>
    <t>VIA VERTUA</t>
  </si>
  <si>
    <t>VIA SAN VIGILIO, 3</t>
  </si>
  <si>
    <t>EX COMINCIOLI PAOLO</t>
  </si>
  <si>
    <t>V2K2117D31122012C122</t>
  </si>
  <si>
    <t>2116/1</t>
  </si>
  <si>
    <t>PNIMNL70B25C591E</t>
  </si>
  <si>
    <t>PINA EMANUELE</t>
  </si>
  <si>
    <t>25/02/1970</t>
  </si>
  <si>
    <t>VIA RISORGIMENTO, 13 A</t>
  </si>
  <si>
    <t>V2K2118D31122012C122</t>
  </si>
  <si>
    <t>964</t>
  </si>
  <si>
    <t>2117/1</t>
  </si>
  <si>
    <t>GLMGPP55H48I476J</t>
  </si>
  <si>
    <t>GELMINI GIUSEPPINA MARIA</t>
  </si>
  <si>
    <t>08/06/1955</t>
  </si>
  <si>
    <t>VIA MERANO, 3</t>
  </si>
  <si>
    <t>V2K2119D31122012C122</t>
  </si>
  <si>
    <t>965</t>
  </si>
  <si>
    <t>2118/1</t>
  </si>
  <si>
    <t>GLMGRG59D08C591G</t>
  </si>
  <si>
    <t>GELMINI GIORGIO</t>
  </si>
  <si>
    <t>VIA MAGELLANO, 30</t>
  </si>
  <si>
    <t>ALBANO SANT'ALESSANDRO</t>
  </si>
  <si>
    <t>24061</t>
  </si>
  <si>
    <t>VIA MAGELLANO</t>
  </si>
  <si>
    <t>V2K2122D31122012C122</t>
  </si>
  <si>
    <t>NVLRRT80R61F119T</t>
  </si>
  <si>
    <t>NOVELLI ROBERTA</t>
  </si>
  <si>
    <t>NOVELLI</t>
  </si>
  <si>
    <t>21/10/1980</t>
  </si>
  <si>
    <t>CORSO EUROPA, 16</t>
  </si>
  <si>
    <t>CORSO EUROPA</t>
  </si>
  <si>
    <t>V2K2135D31122012C122</t>
  </si>
  <si>
    <t>970</t>
  </si>
  <si>
    <t>MTLLSN73T07B157V</t>
  </si>
  <si>
    <t>METELLI ALESSANDRO</t>
  </si>
  <si>
    <t>07/12/1973</t>
  </si>
  <si>
    <t>V2K2136D31122012C123</t>
  </si>
  <si>
    <t>2135/1</t>
  </si>
  <si>
    <t>EX BOX METELLI RICCARDO</t>
  </si>
  <si>
    <t>V2K2139D31122012C122</t>
  </si>
  <si>
    <t>972</t>
  </si>
  <si>
    <t>PTLFNC63C08B149R</t>
  </si>
  <si>
    <t>PUTELLI FRANCESCO</t>
  </si>
  <si>
    <t>PUTELLI</t>
  </si>
  <si>
    <t>08/03/1963</t>
  </si>
  <si>
    <t>VIA ROMA, 80</t>
  </si>
  <si>
    <t>V2K2143D31122012C122</t>
  </si>
  <si>
    <t>974</t>
  </si>
  <si>
    <t>BRTGRG57M27F205B</t>
  </si>
  <si>
    <t>BERTOLINI GIORGIO</t>
  </si>
  <si>
    <t>BERTOLINI</t>
  </si>
  <si>
    <t>27/08/1957</t>
  </si>
  <si>
    <t>VIA CLAUDIO TREVES, 52</t>
  </si>
  <si>
    <t>VIA CLAUDIO TREVES</t>
  </si>
  <si>
    <t>V2K2154D31122012C122</t>
  </si>
  <si>
    <t>979</t>
  </si>
  <si>
    <t>2153/1</t>
  </si>
  <si>
    <t>BNDSFN68T04C591E</t>
  </si>
  <si>
    <t>BIONDI STEFANO</t>
  </si>
  <si>
    <t>04/12/1968</t>
  </si>
  <si>
    <t>V2K2156D31122012C122</t>
  </si>
  <si>
    <t>981</t>
  </si>
  <si>
    <t>2155/1</t>
  </si>
  <si>
    <t>CSLDLV42H41L648G</t>
  </si>
  <si>
    <t>CASALINI IDA SILVANA</t>
  </si>
  <si>
    <t>IDA SILVANA</t>
  </si>
  <si>
    <t>01/06/1942</t>
  </si>
  <si>
    <t>HINTERM-BACH, 24</t>
  </si>
  <si>
    <t>HINTERM-BACH</t>
  </si>
  <si>
    <t>EX GALBASSINI FRANCO 50 + ex celsi maria 30</t>
  </si>
  <si>
    <t>V2K2158D31122012C122</t>
  </si>
  <si>
    <t>982</t>
  </si>
  <si>
    <t>2157/1</t>
  </si>
  <si>
    <t>BRMRTI59A62E094B</t>
  </si>
  <si>
    <t>BRAMBILLA RITA</t>
  </si>
  <si>
    <t>BRAMBILLA</t>
  </si>
  <si>
    <t>22/01/1959</t>
  </si>
  <si>
    <t>VIALE KENNEDY, 12 B</t>
  </si>
  <si>
    <t>VIALE KENNEDY</t>
  </si>
  <si>
    <t>EX SANTARELLA FILIPPO</t>
  </si>
  <si>
    <t>V2K2159D31122012C123</t>
  </si>
  <si>
    <t>2158/1</t>
  </si>
  <si>
    <t>V2K2160D31122012C122</t>
  </si>
  <si>
    <t>983</t>
  </si>
  <si>
    <t>2159/1</t>
  </si>
  <si>
    <t>RNCSLV74C26B149I</t>
  </si>
  <si>
    <t>RONCHI SILVIO</t>
  </si>
  <si>
    <t>26/03/1974</t>
  </si>
  <si>
    <t>V2K2161D31122012C122</t>
  </si>
  <si>
    <t>984</t>
  </si>
  <si>
    <t>2160/1</t>
  </si>
  <si>
    <t>CLMCRD70P09F119L</t>
  </si>
  <si>
    <t>COLOMBO CESARE EDOARDO</t>
  </si>
  <si>
    <t>CESARE EDOARDO</t>
  </si>
  <si>
    <t>09/09/1970</t>
  </si>
  <si>
    <t>VIA MONTENERO, 40</t>
  </si>
  <si>
    <t>VIA MONTENERO</t>
  </si>
  <si>
    <t>V2K2162D31122012C122</t>
  </si>
  <si>
    <t>MTTNMR43R70L648U</t>
  </si>
  <si>
    <t>MATTI HUWYLER ANNA MARIA LUIGINA</t>
  </si>
  <si>
    <t>MATTI HUWYLER</t>
  </si>
  <si>
    <t>ANNA MARIA LUIGINA</t>
  </si>
  <si>
    <t>30/10/1943</t>
  </si>
  <si>
    <t>VIA GIARDINO, 6</t>
  </si>
  <si>
    <t>V2K2163D31122012C122</t>
  </si>
  <si>
    <t>2162/1</t>
  </si>
  <si>
    <t>MTTMDL26S62C591J</t>
  </si>
  <si>
    <t>MATTI MADDALENA ESTERINA</t>
  </si>
  <si>
    <t>MADDALENA ESTERINA</t>
  </si>
  <si>
    <t>22/11/1926</t>
  </si>
  <si>
    <t>RASCHERENWEG, 38</t>
  </si>
  <si>
    <t>RASCHERENWEG</t>
  </si>
  <si>
    <t>V2K2164D31122012C122</t>
  </si>
  <si>
    <t>988</t>
  </si>
  <si>
    <t>2163/1</t>
  </si>
  <si>
    <t>RNCFRC78A27B149I</t>
  </si>
  <si>
    <t>RONCHI FEDERICO</t>
  </si>
  <si>
    <t>27/01/1978</t>
  </si>
  <si>
    <t>VIA IV NOVEMBRE, 6</t>
  </si>
  <si>
    <t>V2K2178D31122012C122</t>
  </si>
  <si>
    <t>993</t>
  </si>
  <si>
    <t>MNSNCL85P24B149G</t>
  </si>
  <si>
    <t>MANSINI NICOLA</t>
  </si>
  <si>
    <t>24/09/1985</t>
  </si>
  <si>
    <t>VIA RISORGIMENTO, 15</t>
  </si>
  <si>
    <t>EX PINA VINCENZO</t>
  </si>
  <si>
    <t>V2K2179D31122012C123</t>
  </si>
  <si>
    <t>V2K2180D31122012C122</t>
  </si>
  <si>
    <t>994</t>
  </si>
  <si>
    <t>2179/1</t>
  </si>
  <si>
    <t>MSCGRG45M05B157Z</t>
  </si>
  <si>
    <t>MUSCOJONA GIORGIO</t>
  </si>
  <si>
    <t>MUSCOJONA</t>
  </si>
  <si>
    <t>05/08/1945</t>
  </si>
  <si>
    <t>VIA GEROLAMO OREFICI, 27</t>
  </si>
  <si>
    <t>VIA GEROLAMO OREFICI</t>
  </si>
  <si>
    <t>000408</t>
  </si>
  <si>
    <t>LOCALITA' DOS - DATI FORNITI U.T.</t>
  </si>
  <si>
    <t>V2K2181D31122012C122</t>
  </si>
  <si>
    <t>995</t>
  </si>
  <si>
    <t>2180/1</t>
  </si>
  <si>
    <t>BRBMSM72M24G721W</t>
  </si>
  <si>
    <t>BARBORINI MASSIMO</t>
  </si>
  <si>
    <t>BARBORINI</t>
  </si>
  <si>
    <t>24/08/1972</t>
  </si>
  <si>
    <t>VIA PODGORA, 15</t>
  </si>
  <si>
    <t>VIA PODGORA</t>
  </si>
  <si>
    <t>V2K2182D31122012C122</t>
  </si>
  <si>
    <t>996</t>
  </si>
  <si>
    <t>2181/1</t>
  </si>
  <si>
    <t>BTTPRZ52M41C417R</t>
  </si>
  <si>
    <t>BATTISTELLO PATRIZIA</t>
  </si>
  <si>
    <t>BATTISTELLO</t>
  </si>
  <si>
    <t>01/08/1952</t>
  </si>
  <si>
    <t>VIA FALGER, 69</t>
  </si>
  <si>
    <t>VIA FALGER</t>
  </si>
  <si>
    <t>VIA SAN VIGILIO, 35</t>
  </si>
  <si>
    <t>EX PAROLETTI VALERIA MARIA</t>
  </si>
  <si>
    <t>V2K2183D31122012C122</t>
  </si>
  <si>
    <t>997</t>
  </si>
  <si>
    <t>BZZLLS65P70B149I</t>
  </si>
  <si>
    <t>BAZZANA LAURA ELISABETTA MADDALENA</t>
  </si>
  <si>
    <t>LAURA ELISABETTA MADDALENA</t>
  </si>
  <si>
    <t>30/09/1965</t>
  </si>
  <si>
    <t>VIA G MARCONI, 38</t>
  </si>
  <si>
    <t>VIA G MARCONI</t>
  </si>
  <si>
    <t>EX BAZZANA BATTISTA (3 piani da mq. 81) - mai risposto alle richieste di mq</t>
  </si>
  <si>
    <t>V2K2185D31122012C123</t>
  </si>
  <si>
    <t>2184/1</t>
  </si>
  <si>
    <t>EX BAZZANA BATTISTA</t>
  </si>
  <si>
    <t>V2K2186D31122012C122</t>
  </si>
  <si>
    <t>998</t>
  </si>
  <si>
    <t>2185/1</t>
  </si>
  <si>
    <t>SQRNDR39A04B664A</t>
  </si>
  <si>
    <t>SQUARATTI ANDREA</t>
  </si>
  <si>
    <t>SQUARATTI</t>
  </si>
  <si>
    <t>04/01/1939</t>
  </si>
  <si>
    <t>VIA PALMANOVA, 213 A</t>
  </si>
  <si>
    <t>VIA PALMANOVA</t>
  </si>
  <si>
    <t>VIA MERANO, 9</t>
  </si>
  <si>
    <t>V2K2187D31122012C122</t>
  </si>
  <si>
    <t>999</t>
  </si>
  <si>
    <t>BZZCRG77M09B149X</t>
  </si>
  <si>
    <t>03333910986</t>
  </si>
  <si>
    <t>BAZZANA CESARE AUGUSTO</t>
  </si>
  <si>
    <t>CESARE AUGUSTO</t>
  </si>
  <si>
    <t>09/08/1977</t>
  </si>
  <si>
    <t>VIA CESARE BATTISTI, 4</t>
  </si>
  <si>
    <t>PRIMA PAGAVA LA MAMMA BIONDI ANGELA BARTOLOMEA</t>
  </si>
  <si>
    <t>V2K2191D31122012C122</t>
  </si>
  <si>
    <t>1002</t>
  </si>
  <si>
    <t>2190/1</t>
  </si>
  <si>
    <t>MROGLM58P13C591U</t>
  </si>
  <si>
    <t>MORA GIROLAMO DANTE</t>
  </si>
  <si>
    <t>GIROLAMO DANTE</t>
  </si>
  <si>
    <t>13/09/1958</t>
  </si>
  <si>
    <t>VIA PAVIA, 7</t>
  </si>
  <si>
    <t>EX BAZZANA ARSENIO</t>
  </si>
  <si>
    <t>V2K2192D31122012C122</t>
  </si>
  <si>
    <t>1003</t>
  </si>
  <si>
    <t>2191/1</t>
  </si>
  <si>
    <t>TBRLBN72A30I476G</t>
  </si>
  <si>
    <t>TIBERTI ALBANO</t>
  </si>
  <si>
    <t>ALBANO</t>
  </si>
  <si>
    <t>30/01/1972</t>
  </si>
  <si>
    <t>V2K2193D31122012C123</t>
  </si>
  <si>
    <t>DATI DA CATASTO</t>
  </si>
  <si>
    <t>V2K2194D01012015C110</t>
  </si>
  <si>
    <t>1004</t>
  </si>
  <si>
    <t>BZZNLG60C64B149C</t>
  </si>
  <si>
    <t>BAZZANA ANGELA GIACOMINA</t>
  </si>
  <si>
    <t>ANGELA GIACOMINA</t>
  </si>
  <si>
    <t>24/03/1960</t>
  </si>
  <si>
    <t>PER NEGOZIO BELOTTI MARIO</t>
  </si>
  <si>
    <t>V2K2195D31122012C122</t>
  </si>
  <si>
    <t>1005</t>
  </si>
  <si>
    <t>2194/1</t>
  </si>
  <si>
    <t>BNDMGR55P42C591O</t>
  </si>
  <si>
    <t>BIONDI MARIA GRAZIA</t>
  </si>
  <si>
    <t>02/09/1955</t>
  </si>
  <si>
    <t>V2K2199D31122012C122</t>
  </si>
  <si>
    <t>1006</t>
  </si>
  <si>
    <t>RNCFRZ74C28B149H</t>
  </si>
  <si>
    <t>02090130986</t>
  </si>
  <si>
    <t>RONCHI FABRIZIO BATTISTA</t>
  </si>
  <si>
    <t>FABRIZIO BATTISTA</t>
  </si>
  <si>
    <t>28/03/1974</t>
  </si>
  <si>
    <t>V2K2203D31122012C123</t>
  </si>
  <si>
    <t>2203/1</t>
  </si>
  <si>
    <t>V2K2205D31122012C122</t>
  </si>
  <si>
    <t>1007</t>
  </si>
  <si>
    <t>2204/1</t>
  </si>
  <si>
    <t>CLMNMR48T49E801F</t>
  </si>
  <si>
    <t>COLOMBO ANNAMARIA</t>
  </si>
  <si>
    <t>ANNAMARIA</t>
  </si>
  <si>
    <t>09/12/1948</t>
  </si>
  <si>
    <t>MAGENTA</t>
  </si>
  <si>
    <t>VIA ROVERETO, 10</t>
  </si>
  <si>
    <t>VIA ROVERETO</t>
  </si>
  <si>
    <t>VIA ANDROLA, 48</t>
  </si>
  <si>
    <t>V2K2206D31122012C122</t>
  </si>
  <si>
    <t>2205/1</t>
  </si>
  <si>
    <t>V2K2207D31122012C123</t>
  </si>
  <si>
    <t>2206/1</t>
  </si>
  <si>
    <t>V2K2208D31122012C122</t>
  </si>
  <si>
    <t>1008</t>
  </si>
  <si>
    <t>2207/1</t>
  </si>
  <si>
    <t>BLDCST76M51D391M</t>
  </si>
  <si>
    <t>BOLDINI CRISTINA</t>
  </si>
  <si>
    <t>11/08/1976</t>
  </si>
  <si>
    <t>V2K2209D31122012C122</t>
  </si>
  <si>
    <t>1009</t>
  </si>
  <si>
    <t>2208/1</t>
  </si>
  <si>
    <t>RDCDNI44R57F797I</t>
  </si>
  <si>
    <t>RADICE DINA</t>
  </si>
  <si>
    <t>RADICE</t>
  </si>
  <si>
    <t>DINA</t>
  </si>
  <si>
    <t>17/10/1944</t>
  </si>
  <si>
    <t>VIA SILVIO PELLICO, 5</t>
  </si>
  <si>
    <t>CAPRIATE SAN GERVASIO</t>
  </si>
  <si>
    <t>24042</t>
  </si>
  <si>
    <t>V2K2210D31122012C122</t>
  </si>
  <si>
    <t>1010</t>
  </si>
  <si>
    <t>2209/1</t>
  </si>
  <si>
    <t>MTTMRC74R15H501G</t>
  </si>
  <si>
    <t>MATTI MARCO</t>
  </si>
  <si>
    <t>15/10/1974</t>
  </si>
  <si>
    <t>VIA CESARE BATTISTI, 2 B</t>
  </si>
  <si>
    <t>EX GALBASSINI VITTORIO</t>
  </si>
  <si>
    <t>V2K2219D01012016C99</t>
  </si>
  <si>
    <t>2219/1</t>
  </si>
  <si>
    <t>SCLDLE60P50C591Z</t>
  </si>
  <si>
    <t>SCOLARI DELIA</t>
  </si>
  <si>
    <t>DELIA</t>
  </si>
  <si>
    <t>10/09/1960</t>
  </si>
  <si>
    <t>BAR SPORT PER 6 MESI DI EFFETTIVO UTILIZZO - nel 2015 chiuso- Anno 2016 chiuso vedi scia</t>
  </si>
  <si>
    <t>V2K2229D01012016C99</t>
  </si>
  <si>
    <t>2229/1</t>
  </si>
  <si>
    <t>BAR SPORT PER MESI DI NON UTLIZZO - 2015 LOCALI ACCESSORI  nel 2016 Chiuso vedi scia</t>
  </si>
  <si>
    <t>V2K2231D31122012C122</t>
  </si>
  <si>
    <t>1012</t>
  </si>
  <si>
    <t>2230/1</t>
  </si>
  <si>
    <t>BNDRLN36R60L648B</t>
  </si>
  <si>
    <t>BIONDI IRENE ELEONORA</t>
  </si>
  <si>
    <t>IRENE ELEONORA</t>
  </si>
  <si>
    <t>20/10/1936</t>
  </si>
  <si>
    <t>V2K2232D31122012C122</t>
  </si>
  <si>
    <t>2231/1</t>
  </si>
  <si>
    <t>V2K2233D31122012C123</t>
  </si>
  <si>
    <t>2232/1</t>
  </si>
  <si>
    <t>V2K2234D31122012C123</t>
  </si>
  <si>
    <t>2233/1</t>
  </si>
  <si>
    <t>V2K2238D31122012C122</t>
  </si>
  <si>
    <t>1015</t>
  </si>
  <si>
    <t>2237/1</t>
  </si>
  <si>
    <t>MSCNNA40M44C623K</t>
  </si>
  <si>
    <t>MUSCOJONA ANNA</t>
  </si>
  <si>
    <t>04/08/1940</t>
  </si>
  <si>
    <t>CHIAVENNA</t>
  </si>
  <si>
    <t xml:space="preserve">VIA DUCCO 9, </t>
  </si>
  <si>
    <t>VIA DUCCO 9</t>
  </si>
  <si>
    <t>VIA ROMA, 68 B</t>
  </si>
  <si>
    <t>V2K2239D31122012C122</t>
  </si>
  <si>
    <t>2238/1</t>
  </si>
  <si>
    <t>MCCBTL46P13Z133I</t>
  </si>
  <si>
    <t>MACCHI BARTOLOMEO ARTURO</t>
  </si>
  <si>
    <t>MACCHI</t>
  </si>
  <si>
    <t>BARTOLOMEO ARTURO</t>
  </si>
  <si>
    <t>VIALE PESCHIERA, 37</t>
  </si>
  <si>
    <t>NOVARA</t>
  </si>
  <si>
    <t>28100</t>
  </si>
  <si>
    <t>VIALE PESCHIERA</t>
  </si>
  <si>
    <t>VIA TRIESTE, 20 A</t>
  </si>
  <si>
    <t>V2K2240D31122012C122</t>
  </si>
  <si>
    <t>1017</t>
  </si>
  <si>
    <t>2239/1</t>
  </si>
  <si>
    <t>RMNLSE76D70D150K</t>
  </si>
  <si>
    <t>RAIMONDI ELISA</t>
  </si>
  <si>
    <t>RAIMONDI</t>
  </si>
  <si>
    <t>30/04/1976</t>
  </si>
  <si>
    <t>VICOLO SILVESTRI, 10</t>
  </si>
  <si>
    <t>CASTELL'ARQUATO</t>
  </si>
  <si>
    <t>29014</t>
  </si>
  <si>
    <t>VICOLO SILVESTRI</t>
  </si>
  <si>
    <t>V2K2245D31122012C122</t>
  </si>
  <si>
    <t>1020</t>
  </si>
  <si>
    <t>2244/1</t>
  </si>
  <si>
    <t>MTTMRM81B62B149K</t>
  </si>
  <si>
    <t>MATTI MIRIAM</t>
  </si>
  <si>
    <t>MIRIAM</t>
  </si>
  <si>
    <t>22/02/1981</t>
  </si>
  <si>
    <t>VIA SANT' ANTONIO, 6 B</t>
  </si>
  <si>
    <t>EX MATTI SERGIO</t>
  </si>
  <si>
    <t>V2K2246D31122012C122</t>
  </si>
  <si>
    <t>1021</t>
  </si>
  <si>
    <t>2245/1</t>
  </si>
  <si>
    <t>GZZGNN37E60L648Z</t>
  </si>
  <si>
    <t>GOZZI GIOVANNA RITA</t>
  </si>
  <si>
    <t>GIOVANNA RITA</t>
  </si>
  <si>
    <t>20/05/1937</t>
  </si>
  <si>
    <t>VIA ANDROLA, 15</t>
  </si>
  <si>
    <t>000011</t>
  </si>
  <si>
    <t>V2K2247D31122012C122</t>
  </si>
  <si>
    <t>2246/1</t>
  </si>
  <si>
    <t>EX GUARINONI AURORA</t>
  </si>
  <si>
    <t>V2K2248D31122012C122</t>
  </si>
  <si>
    <t>1022</t>
  </si>
  <si>
    <t>2247/1</t>
  </si>
  <si>
    <t>BRTGLR75S45B149F</t>
  </si>
  <si>
    <t>BERTOLI GLORIA</t>
  </si>
  <si>
    <t>BERTOLI</t>
  </si>
  <si>
    <t>GLORIA</t>
  </si>
  <si>
    <t>05/11/1975</t>
  </si>
  <si>
    <t>VIA VALLECAMONICA, 7</t>
  </si>
  <si>
    <t>VIA VALLECAMONICA</t>
  </si>
  <si>
    <t>VIA CASTELLO, 7</t>
  </si>
  <si>
    <t>QUOTA PARTE ABITAZIONE EX SCOLARI NATALINA</t>
  </si>
  <si>
    <t>V2K2253D31122012C122</t>
  </si>
  <si>
    <t>1024</t>
  </si>
  <si>
    <t>2252/1</t>
  </si>
  <si>
    <t>RGZHGL75C49B149S</t>
  </si>
  <si>
    <t>RAGAZZOLI HELGA LUISA</t>
  </si>
  <si>
    <t>HELGA LUISA</t>
  </si>
  <si>
    <t>09/03/1975</t>
  </si>
  <si>
    <t>V2K2254D31122012C122</t>
  </si>
  <si>
    <t>1025</t>
  </si>
  <si>
    <t>2253/1</t>
  </si>
  <si>
    <t>RGZNNA88T60B149O</t>
  </si>
  <si>
    <t>RAGAZZOLI ANNA</t>
  </si>
  <si>
    <t>20/12/1988</t>
  </si>
  <si>
    <t>VIA CESARE BATTISTI, 10 A</t>
  </si>
  <si>
    <t>EX BIONDI ROSA AURORA</t>
  </si>
  <si>
    <t>V2K2255D31122012C123</t>
  </si>
  <si>
    <t>2254/1</t>
  </si>
  <si>
    <t>V2K2256D31122012C122</t>
  </si>
  <si>
    <t>1026</t>
  </si>
  <si>
    <t>2255/1</t>
  </si>
  <si>
    <t>SCLMNL81D10B149M</t>
  </si>
  <si>
    <t>SCOLARI MANUEL</t>
  </si>
  <si>
    <t>10/04/1981</t>
  </si>
  <si>
    <t>VIA SANT' ANTONIO, 25</t>
  </si>
  <si>
    <t>V2K2257D31122012C123</t>
  </si>
  <si>
    <t>2256/1</t>
  </si>
  <si>
    <t>V2K2258D01012015C117</t>
  </si>
  <si>
    <t>8252</t>
  </si>
  <si>
    <t>2257/1</t>
  </si>
  <si>
    <t>GRLSLV78C57B149B</t>
  </si>
  <si>
    <t>01849620982</t>
  </si>
  <si>
    <t>LIP E LAP DI GROLI SILVIA &amp; C. SNC</t>
  </si>
  <si>
    <t>V2K2261D31122012C122</t>
  </si>
  <si>
    <t>1029</t>
  </si>
  <si>
    <t>2260/1</t>
  </si>
  <si>
    <t>CPATRP62M29B149R</t>
  </si>
  <si>
    <t>CAPE TEODORO PIETRO</t>
  </si>
  <si>
    <t>TEODORO PIETRO</t>
  </si>
  <si>
    <t>29/08/1962</t>
  </si>
  <si>
    <t>EX VIA ADAMELLO E CARVIGNONE MAMMA LAURINA</t>
  </si>
  <si>
    <t>V2K2263D31122012C122</t>
  </si>
  <si>
    <t>2262/1</t>
  </si>
  <si>
    <t>MRGPTR83E13D391Y</t>
  </si>
  <si>
    <t>MORGANI PETER</t>
  </si>
  <si>
    <t>PETER</t>
  </si>
  <si>
    <t>VIA ROMA, 6 B</t>
  </si>
  <si>
    <t>V2K2268D31122012C122</t>
  </si>
  <si>
    <t>2267/1</t>
  </si>
  <si>
    <t>PNILNZ62B23B149N</t>
  </si>
  <si>
    <t>PINA LORENZO BATTISTA ANTONIANO</t>
  </si>
  <si>
    <t>LORENZO BATTISTA ANTONIANO</t>
  </si>
  <si>
    <t>23/02/1962</t>
  </si>
  <si>
    <t>EX PINA PIETRO</t>
  </si>
  <si>
    <t>V2K2269D31122012C122</t>
  </si>
  <si>
    <t>1033</t>
  </si>
  <si>
    <t>2268/1</t>
  </si>
  <si>
    <t>PSNGZM54R70C591J</t>
  </si>
  <si>
    <t>PASINETTI GRAZIA MARISA</t>
  </si>
  <si>
    <t>GRAZIA MARISA</t>
  </si>
  <si>
    <t>30/10/1954</t>
  </si>
  <si>
    <t>VIA DON BASSI PF, 5</t>
  </si>
  <si>
    <t>VIA DON BASSI PF</t>
  </si>
  <si>
    <t>VICOLO ALLEGRO, 6</t>
  </si>
  <si>
    <t>EX SCOLARI BARTOLOMEA</t>
  </si>
  <si>
    <t>V2K2270D31122012C122</t>
  </si>
  <si>
    <t>1034</t>
  </si>
  <si>
    <t>2269/1</t>
  </si>
  <si>
    <t>EX FOI ROMELINA</t>
  </si>
  <si>
    <t>V2K2271D31122012C123</t>
  </si>
  <si>
    <t>V2K2272D31122012C122</t>
  </si>
  <si>
    <t>1035</t>
  </si>
  <si>
    <t>2272/1</t>
  </si>
  <si>
    <t>GZZMLC50A47L648J</t>
  </si>
  <si>
    <t>GOZZI MARIA LUCIANA</t>
  </si>
  <si>
    <t>MARIA LUCIANA</t>
  </si>
  <si>
    <t>07/01/1950</t>
  </si>
  <si>
    <t>VIA 54^ BGT. GARIBALDI, 34</t>
  </si>
  <si>
    <t>V2K2274D31122012C123</t>
  </si>
  <si>
    <t>2273/1</t>
  </si>
  <si>
    <t>V2K2294D31122012C122</t>
  </si>
  <si>
    <t>1038</t>
  </si>
  <si>
    <t>2293/1</t>
  </si>
  <si>
    <t>RZOFRZ54P15A293H</t>
  </si>
  <si>
    <t>ORIZIO FABRIZIO ANDREA</t>
  </si>
  <si>
    <t>ORIZIO</t>
  </si>
  <si>
    <t>FABRIZIO ANDREA</t>
  </si>
  <si>
    <t>15/09/1954</t>
  </si>
  <si>
    <t>ANGOLO</t>
  </si>
  <si>
    <t xml:space="preserve">LOCALITA' GASGIOLA, </t>
  </si>
  <si>
    <t>LOCALITA' GASGIOLA</t>
  </si>
  <si>
    <t>V2K2295D31122012C122</t>
  </si>
  <si>
    <t>2294/1</t>
  </si>
  <si>
    <t>SCLMLM64C27C591J</t>
  </si>
  <si>
    <t>SCOLARI MAURILIO MARIO</t>
  </si>
  <si>
    <t>MAURILIO MARIO</t>
  </si>
  <si>
    <t>27/03/1964</t>
  </si>
  <si>
    <t>VIA ROMA, 64 A</t>
  </si>
  <si>
    <t>EX CERVELLI MARIA CATERINA</t>
  </si>
  <si>
    <t>V2K2296D01012017C122</t>
  </si>
  <si>
    <t>1040</t>
  </si>
  <si>
    <t>CMNRDM28R66L648I</t>
  </si>
  <si>
    <t>COMINCIOLI ROSA DOMENICA</t>
  </si>
  <si>
    <t>26/10/1928</t>
  </si>
  <si>
    <t>VIA GUGLIELMO MARCONI, 19 C</t>
  </si>
  <si>
    <t>80 mt da 1-1-2017 vanno a Dorigatti Paolo</t>
  </si>
  <si>
    <t>V2K2297D31122012C123</t>
  </si>
  <si>
    <t>2296/1</t>
  </si>
  <si>
    <t>V2K2298D31122012C122</t>
  </si>
  <si>
    <t>2298/1</t>
  </si>
  <si>
    <t>PSCGNN43T01A794W</t>
  </si>
  <si>
    <t>PESCHINI GIOVANNI</t>
  </si>
  <si>
    <t>PESCHINI</t>
  </si>
  <si>
    <t>01/12/1943</t>
  </si>
  <si>
    <t>VIA S. MARCO, 25</t>
  </si>
  <si>
    <t>BOLTIERE</t>
  </si>
  <si>
    <t>VIA S. MARCO</t>
  </si>
  <si>
    <t>000038</t>
  </si>
  <si>
    <t>EX NEGRIN ZITTA DATI FORNITI U.T. (30/03/2009)</t>
  </si>
  <si>
    <t>V2K2300D01012018C122</t>
  </si>
  <si>
    <t>1042</t>
  </si>
  <si>
    <t>MFFMSM71T18E333P</t>
  </si>
  <si>
    <t>MAFFESSOLI MASSIMO</t>
  </si>
  <si>
    <t>VIA ANDROLA, 63</t>
  </si>
  <si>
    <t>V2K2301D31122017C123</t>
  </si>
  <si>
    <t>2300/1</t>
  </si>
  <si>
    <t>V2K2302D31122012C123</t>
  </si>
  <si>
    <t>1043</t>
  </si>
  <si>
    <t>2301/1</t>
  </si>
  <si>
    <t>BRTNRN65D11C591N</t>
  </si>
  <si>
    <t>BERTOLINI ANDREINO MICHELE</t>
  </si>
  <si>
    <t>ANDREINO MICHELE</t>
  </si>
  <si>
    <t>11/04/1965</t>
  </si>
  <si>
    <t>000638</t>
  </si>
  <si>
    <t>V2K2303D31122012C122</t>
  </si>
  <si>
    <t>1044</t>
  </si>
  <si>
    <t>SCLRSR67H65B149S</t>
  </si>
  <si>
    <t>SCOLARI ROSARIA</t>
  </si>
  <si>
    <t>25/06/1967</t>
  </si>
  <si>
    <t>VIA PALESTRO, 6</t>
  </si>
  <si>
    <t>VIA PALESTRO</t>
  </si>
  <si>
    <t>EX CERVELLI CATERINA</t>
  </si>
  <si>
    <t>V2K2304D31122012C123</t>
  </si>
  <si>
    <t>2303/1</t>
  </si>
  <si>
    <t>DATI FORNITI DAL CATASTO</t>
  </si>
  <si>
    <t>V2K2305D31122012C122</t>
  </si>
  <si>
    <t>17069</t>
  </si>
  <si>
    <t>2304/1</t>
  </si>
  <si>
    <t>STLNRB71D27Z133G</t>
  </si>
  <si>
    <t>ASTOLFI ANDREA BORTOLO</t>
  </si>
  <si>
    <t>ASTOLFI</t>
  </si>
  <si>
    <t>27/04/1971</t>
  </si>
  <si>
    <t>VIA MAZZINI- CASTELNUOVO V, 4</t>
  </si>
  <si>
    <t>CASTELLALTO</t>
  </si>
  <si>
    <t>64020</t>
  </si>
  <si>
    <t>VIA MAZZINI- CASTELNUOVO V</t>
  </si>
  <si>
    <t>V2K2311D31122012C122</t>
  </si>
  <si>
    <t>1048</t>
  </si>
  <si>
    <t>2310/1</t>
  </si>
  <si>
    <t>GNNLLL70L71A816H</t>
  </si>
  <si>
    <t>GNANI LUISELLA</t>
  </si>
  <si>
    <t>GNANI</t>
  </si>
  <si>
    <t>31/07/1970</t>
  </si>
  <si>
    <t>VIA ALDO MORO, 37</t>
  </si>
  <si>
    <t>TREVIOLO</t>
  </si>
  <si>
    <t>24048</t>
  </si>
  <si>
    <t>V2K2312D31122012C122</t>
  </si>
  <si>
    <t>1049</t>
  </si>
  <si>
    <t>2311/1</t>
  </si>
  <si>
    <t>GLBMNL72L04B149X</t>
  </si>
  <si>
    <t>GALBASSINI EMANUELE</t>
  </si>
  <si>
    <t>04/07/1972</t>
  </si>
  <si>
    <t>EX BAZZANA MARIA BRIGIDA</t>
  </si>
  <si>
    <t>V2K2313D31122012C122</t>
  </si>
  <si>
    <t>1050</t>
  </si>
  <si>
    <t>2312/1</t>
  </si>
  <si>
    <t>MNCVLR74C46F205Q</t>
  </si>
  <si>
    <t>MANCASTROPPA VALERIA</t>
  </si>
  <si>
    <t>06/03/1974</t>
  </si>
  <si>
    <t>VIA ADAMELLO, 2 A</t>
  </si>
  <si>
    <t>EX MOTTA STEFANO</t>
  </si>
  <si>
    <t>V2K2314D31122012C123</t>
  </si>
  <si>
    <t>2313/1</t>
  </si>
  <si>
    <t>V2K2315D31122012C122</t>
  </si>
  <si>
    <t>1051</t>
  </si>
  <si>
    <t>2314/1</t>
  </si>
  <si>
    <t>NNCLSN75M66F205C</t>
  </si>
  <si>
    <t>ANNACONDIA ALESSANDRA</t>
  </si>
  <si>
    <t>ANNACONDIA</t>
  </si>
  <si>
    <t>26/08/1975</t>
  </si>
  <si>
    <t>VIA GIERES, 8</t>
  </si>
  <si>
    <t>VIGNATE</t>
  </si>
  <si>
    <t>VIA GIERES</t>
  </si>
  <si>
    <t>EX VINCENTI ANDREA</t>
  </si>
  <si>
    <t>V2K2316D31122012C122</t>
  </si>
  <si>
    <t>1052</t>
  </si>
  <si>
    <t>2315/1</t>
  </si>
  <si>
    <t>BZZRND37L05L648M</t>
  </si>
  <si>
    <t>BAZZANA ARMANDO</t>
  </si>
  <si>
    <t>ARMANDO</t>
  </si>
  <si>
    <t>05/07/1937</t>
  </si>
  <si>
    <t>EX DAVIDE MARIA</t>
  </si>
  <si>
    <t>V2K2317D31122012C123</t>
  </si>
  <si>
    <t>1053</t>
  </si>
  <si>
    <t>GZZVLR70M06C591X</t>
  </si>
  <si>
    <t>GOZZI VALERIO</t>
  </si>
  <si>
    <t>06/08/1970</t>
  </si>
  <si>
    <t>V2K2318D31122012C122</t>
  </si>
  <si>
    <t>1054</t>
  </si>
  <si>
    <t>MGRGMN56M49C591Z</t>
  </si>
  <si>
    <t>MAGRINI GIACOMINA ALDA</t>
  </si>
  <si>
    <t>GIACOMINA ALDA</t>
  </si>
  <si>
    <t>09/08/1956</t>
  </si>
  <si>
    <t>EX DALLA CORTE</t>
  </si>
  <si>
    <t>V2K2319D31122012C122</t>
  </si>
  <si>
    <t>1055</t>
  </si>
  <si>
    <t>SCLLBR52S56L648M</t>
  </si>
  <si>
    <t>SCOLARI LIBERA</t>
  </si>
  <si>
    <t>LIBERA</t>
  </si>
  <si>
    <t>16/11/1952</t>
  </si>
  <si>
    <t>VIA ADAMELLO, 16</t>
  </si>
  <si>
    <t>VIA ROMA, 68</t>
  </si>
  <si>
    <t>000268</t>
  </si>
  <si>
    <t>ex Casalini Maria</t>
  </si>
  <si>
    <t>V2K2320D31122012C122</t>
  </si>
  <si>
    <t>2319/1</t>
  </si>
  <si>
    <t>BRNCSR49A28A816N</t>
  </si>
  <si>
    <t>BERNARDI CESARE</t>
  </si>
  <si>
    <t>28/01/1949</t>
  </si>
  <si>
    <t>VIA GEROLAMO SAVOLDO, 53</t>
  </si>
  <si>
    <t>VIA GEROLAMO SAVOLDO</t>
  </si>
  <si>
    <t>V2K2323D31122012C123</t>
  </si>
  <si>
    <t>2322/1</t>
  </si>
  <si>
    <t>RNCLNA82H15B149F</t>
  </si>
  <si>
    <t>02592560987</t>
  </si>
  <si>
    <t>RONCHI ALAN</t>
  </si>
  <si>
    <t>ALAN</t>
  </si>
  <si>
    <t>VIA DOSSELLO, 8 A piano T</t>
  </si>
  <si>
    <t>VIA DOSSELLO</t>
  </si>
  <si>
    <t>T</t>
  </si>
  <si>
    <t>V2K2324D01012015C112</t>
  </si>
  <si>
    <t>2323/1</t>
  </si>
  <si>
    <t>BZZMHL88R71B149A</t>
  </si>
  <si>
    <t>BAZZANA MICHELA</t>
  </si>
  <si>
    <t>31/10/1988</t>
  </si>
  <si>
    <t>MQ. EX CITRONI SILVIO (IN ATTESA DICHIARAZIONE)</t>
  </si>
  <si>
    <t>V2K2325D01012015C109</t>
  </si>
  <si>
    <t>1060</t>
  </si>
  <si>
    <t>2324/1</t>
  </si>
  <si>
    <t>00053810149</t>
  </si>
  <si>
    <t>BANCA POPOLARE DI SONDRIO</t>
  </si>
  <si>
    <t>PIAZZA GARIBALDI, 16</t>
  </si>
  <si>
    <t>23100</t>
  </si>
  <si>
    <t>PIAZZA GARIBALDI</t>
  </si>
  <si>
    <t>DATI FONITI U.T.</t>
  </si>
  <si>
    <t>V2K2327D31122012C122</t>
  </si>
  <si>
    <t>1061</t>
  </si>
  <si>
    <t>2326/1</t>
  </si>
  <si>
    <t>BNDMRA67M50C591G</t>
  </si>
  <si>
    <t>10/08/1967</t>
  </si>
  <si>
    <t>V2K2328D31122012C122</t>
  </si>
  <si>
    <t>1062</t>
  </si>
  <si>
    <t>2327/1</t>
  </si>
  <si>
    <t>BRNMNG55A61A816F</t>
  </si>
  <si>
    <t>BERNARDI MARIA ANGELA</t>
  </si>
  <si>
    <t>21/01/1955</t>
  </si>
  <si>
    <t>VIA CERCOVI, 49</t>
  </si>
  <si>
    <t>VIA CERCOVI</t>
  </si>
  <si>
    <t>VIA GIARDINO, 8</t>
  </si>
  <si>
    <t>V2K2329D31122012C123</t>
  </si>
  <si>
    <t>2328/1</t>
  </si>
  <si>
    <t>V2K2330D01012016C122</t>
  </si>
  <si>
    <t>1063</t>
  </si>
  <si>
    <t>2329/1</t>
  </si>
  <si>
    <t>BZZBBR85P64D391X</t>
  </si>
  <si>
    <t>BAZZANA BARBARA</t>
  </si>
  <si>
    <t>VIA CESARE BATTISTI, 2</t>
  </si>
  <si>
    <t>V2K2332D31122012C123</t>
  </si>
  <si>
    <t>1064</t>
  </si>
  <si>
    <t>2331/1</t>
  </si>
  <si>
    <t>BZZGNN79D19B149M</t>
  </si>
  <si>
    <t>19/04/1979</t>
  </si>
  <si>
    <t>VIA ROMA, 32</t>
  </si>
  <si>
    <t>VIA TRIESTE, 11</t>
  </si>
  <si>
    <t>V2K2334D01012016C123</t>
  </si>
  <si>
    <t>1065</t>
  </si>
  <si>
    <t>2333/1</t>
  </si>
  <si>
    <t>BZZSFN83T31D391U</t>
  </si>
  <si>
    <t>BAZZANA STEFANO ALDO</t>
  </si>
  <si>
    <t>STEFANO ALDO</t>
  </si>
  <si>
    <t>31/12/1983</t>
  </si>
  <si>
    <t>VIA TRIESTE, 7 B</t>
  </si>
  <si>
    <t>V2K2335D31122012C122</t>
  </si>
  <si>
    <t>2334/1</t>
  </si>
  <si>
    <t>MGRMRS51M70L648D</t>
  </si>
  <si>
    <t>MAGRINI MARIA ROSA</t>
  </si>
  <si>
    <t>30/08/1951</t>
  </si>
  <si>
    <t>VIA PONTICELLO, 10</t>
  </si>
  <si>
    <t>VIA PONTICELLO</t>
  </si>
  <si>
    <t>V2K2337D31122012C123</t>
  </si>
  <si>
    <t>V2K2344D31122012C122</t>
  </si>
  <si>
    <t>1071</t>
  </si>
  <si>
    <t>CMNGPR55R18I588B</t>
  </si>
  <si>
    <t>COMINELLI GIAMPIERO</t>
  </si>
  <si>
    <t>COMINELLI</t>
  </si>
  <si>
    <t>GIAMPIERO</t>
  </si>
  <si>
    <t>18/10/1955</t>
  </si>
  <si>
    <t>VIA DI MONTENERO, 384</t>
  </si>
  <si>
    <t>LIVORNO</t>
  </si>
  <si>
    <t>57100</t>
  </si>
  <si>
    <t>VIA DI MONTENERO</t>
  </si>
  <si>
    <t>VIA ANDROLA, 59</t>
  </si>
  <si>
    <t>V2K2345D31122012C123</t>
  </si>
  <si>
    <t>V2K2347D31122012C122</t>
  </si>
  <si>
    <t>BZZMNT55L48C417R</t>
  </si>
  <si>
    <t>BAZZANA MARIA NATALINA</t>
  </si>
  <si>
    <t>MARIA NATALINA</t>
  </si>
  <si>
    <t>VIA NAZIONALE, 6 A</t>
  </si>
  <si>
    <t>BARGHE</t>
  </si>
  <si>
    <t>25070</t>
  </si>
  <si>
    <t>VIA SAN VIGILIO, 100</t>
  </si>
  <si>
    <t>000372</t>
  </si>
  <si>
    <t>V2K2350D31122012C122</t>
  </si>
  <si>
    <t>1076</t>
  </si>
  <si>
    <t>BNCMRZ54M15B157F</t>
  </si>
  <si>
    <t>BIANCHETTI MAURIZIO</t>
  </si>
  <si>
    <t>BIANCHETTI</t>
  </si>
  <si>
    <t>15/08/1954</t>
  </si>
  <si>
    <t>VIA CESARE ARICI, 12</t>
  </si>
  <si>
    <t>VIA CESARE ARICI</t>
  </si>
  <si>
    <t>EX DI NARDO LUCIANO</t>
  </si>
  <si>
    <t>V2K2353D31122012C122</t>
  </si>
  <si>
    <t>1078</t>
  </si>
  <si>
    <t>2352/1</t>
  </si>
  <si>
    <t>MGRBRM84P25B149Q</t>
  </si>
  <si>
    <t>MAGRINI ABRAMO</t>
  </si>
  <si>
    <t>ABRAMO</t>
  </si>
  <si>
    <t>25/09/1984</t>
  </si>
  <si>
    <t>V2K2354D31122012C123</t>
  </si>
  <si>
    <t>2353/1</t>
  </si>
  <si>
    <t>BOX</t>
  </si>
  <si>
    <t>V2K2355D01012015C118</t>
  </si>
  <si>
    <t>2354/1</t>
  </si>
  <si>
    <t>CHPRSO77T56B149M</t>
  </si>
  <si>
    <t>CHIAPPINI ROSA</t>
  </si>
  <si>
    <t>16/12/1977</t>
  </si>
  <si>
    <t>VIA G. VERDI 16, 16</t>
  </si>
  <si>
    <t>VIA G. VERDI 16</t>
  </si>
  <si>
    <t>EX CANOBBIO LUCIA</t>
  </si>
  <si>
    <t>V2K2356D31122012C122</t>
  </si>
  <si>
    <t>1080</t>
  </si>
  <si>
    <t>2355/1</t>
  </si>
  <si>
    <t>BRRLBT65T42F205R</t>
  </si>
  <si>
    <t>BORRONI ELISABETTA SANTINA</t>
  </si>
  <si>
    <t>BORRONI</t>
  </si>
  <si>
    <t>ELISABETTA SANTINA</t>
  </si>
  <si>
    <t>02/12/1965</t>
  </si>
  <si>
    <t>PIAZZA LIONELLO BETTINI, 5</t>
  </si>
  <si>
    <t>PIAZZA LIONELLO BETTINI</t>
  </si>
  <si>
    <t>V2K2357D31122012C123</t>
  </si>
  <si>
    <t>2356/1</t>
  </si>
  <si>
    <t>EX BORRONI NAPOLEONE</t>
  </si>
  <si>
    <t>V2K2364D31122012C122</t>
  </si>
  <si>
    <t>1082</t>
  </si>
  <si>
    <t>2363/1</t>
  </si>
  <si>
    <t>CTRZRR86T52D391U</t>
  </si>
  <si>
    <t>CITRONI AZZURRA</t>
  </si>
  <si>
    <t>AZZURRA</t>
  </si>
  <si>
    <t>EX BELOTTI GIACINTA</t>
  </si>
  <si>
    <t>V2K2367D31122012C122</t>
  </si>
  <si>
    <t>1084</t>
  </si>
  <si>
    <t>2366/1</t>
  </si>
  <si>
    <t>BNDPLC33L57L648W</t>
  </si>
  <si>
    <t>BIONDI PIERA LUCIA</t>
  </si>
  <si>
    <t>PIERA LUCIA</t>
  </si>
  <si>
    <t>17/07/1933</t>
  </si>
  <si>
    <t>VIA ANDROLA, 21</t>
  </si>
  <si>
    <t>V2K2368D31122012C122</t>
  </si>
  <si>
    <t>2367/1</t>
  </si>
  <si>
    <t>V2K2369D31122012C123</t>
  </si>
  <si>
    <t>2368/1</t>
  </si>
  <si>
    <t>V2K2370D31122012C122</t>
  </si>
  <si>
    <t>1085</t>
  </si>
  <si>
    <t>2369/1</t>
  </si>
  <si>
    <t>GRTNAA51T59Z129G</t>
  </si>
  <si>
    <t>GURITA ANA</t>
  </si>
  <si>
    <t>GURITA</t>
  </si>
  <si>
    <t>ANA</t>
  </si>
  <si>
    <t>19/12/1951</t>
  </si>
  <si>
    <t>CERNAVODA</t>
  </si>
  <si>
    <t>VIA GIARDINO, 2</t>
  </si>
  <si>
    <t>000086</t>
  </si>
  <si>
    <t>V2K2371D31122012C123</t>
  </si>
  <si>
    <t>2370/1</t>
  </si>
  <si>
    <t>V2K2372D31122012C123</t>
  </si>
  <si>
    <t>2371/1</t>
  </si>
  <si>
    <t>V2K2373D31122012C123</t>
  </si>
  <si>
    <t>2372/1</t>
  </si>
  <si>
    <t>V2K2374D31122012C122</t>
  </si>
  <si>
    <t>2373/1</t>
  </si>
  <si>
    <t>BRSPNM32D53L648X</t>
  </si>
  <si>
    <t>BRESADOLA PIERINA MARGHERITA</t>
  </si>
  <si>
    <t>PIERINA MARGHERITA</t>
  </si>
  <si>
    <t>13/04/1932</t>
  </si>
  <si>
    <t>VIA ADAMELLO, 8</t>
  </si>
  <si>
    <t>V2K2375D31122012C123</t>
  </si>
  <si>
    <t>2374/1</t>
  </si>
  <si>
    <t>VIA CASTELLO, 14</t>
  </si>
  <si>
    <t>V2K2376D31122012C123</t>
  </si>
  <si>
    <t>2375/1</t>
  </si>
  <si>
    <t>V2K2377D31122012C122</t>
  </si>
  <si>
    <t>SCLCRN32T53L648V</t>
  </si>
  <si>
    <t>SCOLARI CATERINA GIOVANNA</t>
  </si>
  <si>
    <t>CATERINA GIOVANNA</t>
  </si>
  <si>
    <t>13/12/1932</t>
  </si>
  <si>
    <t>VICOLO CHIARO, 1</t>
  </si>
  <si>
    <t>000424</t>
  </si>
  <si>
    <t>V2K2378D31122012C122</t>
  </si>
  <si>
    <t>1088</t>
  </si>
  <si>
    <t>2378/1</t>
  </si>
  <si>
    <t>MGRMGN63H51B149I</t>
  </si>
  <si>
    <t>MAGRINI MARIA AGNESE</t>
  </si>
  <si>
    <t>MARIA AGNESE</t>
  </si>
  <si>
    <t>11/06/1963</t>
  </si>
  <si>
    <t>VIA ANDROLA, 13</t>
  </si>
  <si>
    <t>V2K2380D31122012C122</t>
  </si>
  <si>
    <t>2379/1</t>
  </si>
  <si>
    <t>V2K2382D31122012C122</t>
  </si>
  <si>
    <t>2382/1</t>
  </si>
  <si>
    <t>MLGPLA40M04H264W</t>
  </si>
  <si>
    <t>MALGRATI PAOLO</t>
  </si>
  <si>
    <t>MALGRATI</t>
  </si>
  <si>
    <t>VIA CASTELLAZZO, 42</t>
  </si>
  <si>
    <t>VIA CASTELLAZZO</t>
  </si>
  <si>
    <t>V2K2384D31122012C122</t>
  </si>
  <si>
    <t>1090</t>
  </si>
  <si>
    <t>MNDGFR52P15C618N</t>
  </si>
  <si>
    <t>MONDINI GIANFRANCO</t>
  </si>
  <si>
    <t>MONDINI</t>
  </si>
  <si>
    <t>VIA TAGLIATA, 65</t>
  </si>
  <si>
    <t>VIA TAGLIATA</t>
  </si>
  <si>
    <t>VIA SANT' ANTONIO, 26 A</t>
  </si>
  <si>
    <t>V2K2386D31122012C122</t>
  </si>
  <si>
    <t>1091</t>
  </si>
  <si>
    <t>2385/1</t>
  </si>
  <si>
    <t>MNNMHL80H30B149B</t>
  </si>
  <si>
    <t>MININI MICHELE</t>
  </si>
  <si>
    <t>MININI</t>
  </si>
  <si>
    <t>30/06/1980</t>
  </si>
  <si>
    <t>VIA PIAVE, 6</t>
  </si>
  <si>
    <t>VIA PIAVE</t>
  </si>
  <si>
    <t xml:space="preserve">LOCALITA' FOPPA, </t>
  </si>
  <si>
    <t>LOCALITA' FOPPA</t>
  </si>
  <si>
    <t>LOC. FOPPA</t>
  </si>
  <si>
    <t>V2K2387D31122012C122</t>
  </si>
  <si>
    <t>1092</t>
  </si>
  <si>
    <t>BNDRMR56E43C591F</t>
  </si>
  <si>
    <t>BIONDI AURELIA MARINA</t>
  </si>
  <si>
    <t>AURELIA MARINA</t>
  </si>
  <si>
    <t>03/05/1956</t>
  </si>
  <si>
    <t>VIA CESARE BATTISTI, 12</t>
  </si>
  <si>
    <t>V2K2388D31122012C122</t>
  </si>
  <si>
    <t>17788</t>
  </si>
  <si>
    <t>GZZGZL49P55L648J</t>
  </si>
  <si>
    <t>GOZZI GRAZIELLA</t>
  </si>
  <si>
    <t>15/09/1949</t>
  </si>
  <si>
    <t>VIA SAN VIGILIO, 19</t>
  </si>
  <si>
    <t>EX BIONDI TERESA</t>
  </si>
  <si>
    <t>V2K2389D31122012C122</t>
  </si>
  <si>
    <t>V2K2390D31122012C123</t>
  </si>
  <si>
    <t>2389/1</t>
  </si>
  <si>
    <t>V2K2391D31122012C122</t>
  </si>
  <si>
    <t>1095</t>
  </si>
  <si>
    <t>2391/1</t>
  </si>
  <si>
    <t>TBRMHL87R66B149O</t>
  </si>
  <si>
    <t>TIBERTI MICHELA</t>
  </si>
  <si>
    <t>26/10/1987</t>
  </si>
  <si>
    <t xml:space="preserve">VIA DELLA TORRE, </t>
  </si>
  <si>
    <t>VIA DELLA TORRE</t>
  </si>
  <si>
    <t>EX SCOLARI VIGILIO P-</t>
  </si>
  <si>
    <t>V2K2394D31122012C122</t>
  </si>
  <si>
    <t>2394/1</t>
  </si>
  <si>
    <t>SLVCRG58L09C591P</t>
  </si>
  <si>
    <t>SALVETTI CESARE AGOSTINO</t>
  </si>
  <si>
    <t>CESARE AGOSTINO</t>
  </si>
  <si>
    <t>09/07/1958</t>
  </si>
  <si>
    <t>VIA DEL MOLINO, 81</t>
  </si>
  <si>
    <t>V2K2396D31122012C123</t>
  </si>
  <si>
    <t>acquistato da Zonta Giampaolo</t>
  </si>
  <si>
    <t>V2K2402D31122012C122</t>
  </si>
  <si>
    <t>2402/1</t>
  </si>
  <si>
    <t>CSSFNC56T23H357K</t>
  </si>
  <si>
    <t>CASSI FRANCO</t>
  </si>
  <si>
    <t>CASSI</t>
  </si>
  <si>
    <t>RIVOLTA D'ADDA</t>
  </si>
  <si>
    <t>VIA GIOVANNI XXIII, 4</t>
  </si>
  <si>
    <t>V2K2403D31122012C122</t>
  </si>
  <si>
    <t>1101</t>
  </si>
  <si>
    <t>2403/1</t>
  </si>
  <si>
    <t>BNDMLL49D62L648C</t>
  </si>
  <si>
    <t>BIONDI MIRELLA</t>
  </si>
  <si>
    <t>22/04/1949</t>
  </si>
  <si>
    <t>VIA COLLE GALLO, 9</t>
  </si>
  <si>
    <t>GAVERINA TERME</t>
  </si>
  <si>
    <t>VIA COLLE GALLO</t>
  </si>
  <si>
    <t>EX BIONDI MONICA</t>
  </si>
  <si>
    <t>V2K2404D31122012C122</t>
  </si>
  <si>
    <t>2404/1</t>
  </si>
  <si>
    <t>SCLJGL54T12Z611B</t>
  </si>
  <si>
    <t>ESCALANTE VINCES JORGE LUIS</t>
  </si>
  <si>
    <t>ESCALANTE VINCES</t>
  </si>
  <si>
    <t>JORGE LUIS</t>
  </si>
  <si>
    <t>12/12/1954</t>
  </si>
  <si>
    <t>LA VICTORIA</t>
  </si>
  <si>
    <t>VIA FRESINE, 8</t>
  </si>
  <si>
    <t>V2K2405D31122012C123</t>
  </si>
  <si>
    <t>2405/1</t>
  </si>
  <si>
    <t>EX SQUILLANTE</t>
  </si>
  <si>
    <t>V2K2406D31122012C122</t>
  </si>
  <si>
    <t>1103</t>
  </si>
  <si>
    <t>2406/1</t>
  </si>
  <si>
    <t>SLVDMN75B21B149N</t>
  </si>
  <si>
    <t>SALVETTI DAMIANO</t>
  </si>
  <si>
    <t>DAMIANO</t>
  </si>
  <si>
    <t>21/02/1975</t>
  </si>
  <si>
    <t>VIA CADUTI SUL LAVORO, 36</t>
  </si>
  <si>
    <t>VIA CADUTI SUL LAVORO</t>
  </si>
  <si>
    <t>EX SBARDELLA IVO</t>
  </si>
  <si>
    <t>V2K2407D31122012C123</t>
  </si>
  <si>
    <t>2407/1</t>
  </si>
  <si>
    <t>V2K2410D31122012C122</t>
  </si>
  <si>
    <t>1105</t>
  </si>
  <si>
    <t>2410/1</t>
  </si>
  <si>
    <t>MCCSVN30T57E897C</t>
  </si>
  <si>
    <t>MACCARI SILVANA</t>
  </si>
  <si>
    <t>MACCARI</t>
  </si>
  <si>
    <t>17/12/1930</t>
  </si>
  <si>
    <t>VIA ALLENDE, 35</t>
  </si>
  <si>
    <t>46100</t>
  </si>
  <si>
    <t>VIA ALLENDE</t>
  </si>
  <si>
    <t>EX FACIOCCHI PIERANTONIO</t>
  </si>
  <si>
    <t>V2K2411D31122012C122</t>
  </si>
  <si>
    <t>2411/1</t>
  </si>
  <si>
    <t>MNLNDA84M52D391V</t>
  </si>
  <si>
    <t>MONELLA NADIA</t>
  </si>
  <si>
    <t>12/08/1984</t>
  </si>
  <si>
    <t>VIA MONTICELLI, 27</t>
  </si>
  <si>
    <t>EX APPARTAMENTO MONELLA ABRAMO</t>
  </si>
  <si>
    <t>V2K2412D31122012C122</t>
  </si>
  <si>
    <t>1107</t>
  </si>
  <si>
    <t>2412/1</t>
  </si>
  <si>
    <t>DLDSRG74C24Z133Z</t>
  </si>
  <si>
    <t>DEL DIN SERGIO</t>
  </si>
  <si>
    <t>24/03/1974</t>
  </si>
  <si>
    <t>SAMEDAN</t>
  </si>
  <si>
    <t>EX DEL DIN GIO BATTA</t>
  </si>
  <si>
    <t>V2K2413D01012015C117</t>
  </si>
  <si>
    <t>2413/1</t>
  </si>
  <si>
    <t>V2K2415D31122012C122</t>
  </si>
  <si>
    <t>RNCRRT73D57B149P</t>
  </si>
  <si>
    <t>RONCHI ROBERTA PAOLA</t>
  </si>
  <si>
    <t>ROBERTA PAOLA</t>
  </si>
  <si>
    <t>17/04/1973</t>
  </si>
  <si>
    <t>EX RONCHI FABRIZIO</t>
  </si>
  <si>
    <t>V2K2416D31122012C122</t>
  </si>
  <si>
    <t>1110</t>
  </si>
  <si>
    <t>DDELNI89M54B157L</t>
  </si>
  <si>
    <t>DEDEI ILENIA</t>
  </si>
  <si>
    <t>DEDEI</t>
  </si>
  <si>
    <t>ILENIA</t>
  </si>
  <si>
    <t>14/08/1989</t>
  </si>
  <si>
    <t>VIA ANNA FRANK, 3</t>
  </si>
  <si>
    <t>VIA ANNA FRANK</t>
  </si>
  <si>
    <t>V2K2420D31122012C122</t>
  </si>
  <si>
    <t>RGZPRZ65E52C591S</t>
  </si>
  <si>
    <t>RAGAZZOLI PATRIZIA</t>
  </si>
  <si>
    <t>000310</t>
  </si>
  <si>
    <t>EX SIMONI ANTONIA</t>
  </si>
  <si>
    <t>V2K2421D31122012C123</t>
  </si>
  <si>
    <t>000312</t>
  </si>
  <si>
    <t>V2K2427D31122012C122</t>
  </si>
  <si>
    <t>2427/1</t>
  </si>
  <si>
    <t>PSNMRA37E50L648J</t>
  </si>
  <si>
    <t>PASINETTI MARIA</t>
  </si>
  <si>
    <t>10/05/1937</t>
  </si>
  <si>
    <t>EX DAVIDE SIMONE</t>
  </si>
  <si>
    <t>V2K2428D01012015C116</t>
  </si>
  <si>
    <t>8068</t>
  </si>
  <si>
    <t>01750810986</t>
  </si>
  <si>
    <t>TURNACHE  DI CERVELLI ANNA VINCENZA E C. SNC</t>
  </si>
  <si>
    <t>VIA ROMA, 18</t>
  </si>
  <si>
    <t>RISTORANTI, TRATTORIE, OSTERIE, PIZZERIE</t>
  </si>
  <si>
    <t>EX TIBERTI RITA</t>
  </si>
  <si>
    <t>V2K2430D01012015C116</t>
  </si>
  <si>
    <t>2430/1</t>
  </si>
  <si>
    <t>V2K2432D01012015C106</t>
  </si>
  <si>
    <t>V2K2442D31122012C122</t>
  </si>
  <si>
    <t>CMNMTR67P51B149G</t>
  </si>
  <si>
    <t>COMINCIOLI MARIA TERESA</t>
  </si>
  <si>
    <t>11/09/1967</t>
  </si>
  <si>
    <t>VIA SAN VIGILIO, 72</t>
  </si>
  <si>
    <t>EX COMINCIOLI MARIA FILOMENA</t>
  </si>
  <si>
    <t>V2K2445D31122012C122</t>
  </si>
  <si>
    <t>1118</t>
  </si>
  <si>
    <t>2445/1</t>
  </si>
  <si>
    <t>CMNRTI46H53L648N</t>
  </si>
  <si>
    <t>COMINCIOLI RITA</t>
  </si>
  <si>
    <t>13/06/1946</t>
  </si>
  <si>
    <t>VIA GUIDO DA VELATE, 12</t>
  </si>
  <si>
    <t>VIA GUIDO DA VELATE</t>
  </si>
  <si>
    <t>EX COMINCIOLI ENRICHETTA</t>
  </si>
  <si>
    <t>V2K2446D31122012C122</t>
  </si>
  <si>
    <t>1119</t>
  </si>
  <si>
    <t>MNLCSR56B03C591M</t>
  </si>
  <si>
    <t>MONELLA CESARE</t>
  </si>
  <si>
    <t>03/02/1956</t>
  </si>
  <si>
    <t>V2K2448D31122012C122</t>
  </si>
  <si>
    <t>1121</t>
  </si>
  <si>
    <t>2448/1</t>
  </si>
  <si>
    <t>BSSMGH30P63L648G</t>
  </si>
  <si>
    <t>BASSI MARGHERITA</t>
  </si>
  <si>
    <t>BASSI</t>
  </si>
  <si>
    <t>23/09/1930</t>
  </si>
  <si>
    <t>VIA BRUSOCCHI, 31</t>
  </si>
  <si>
    <t>FORNOVO SAN GIOVANNI</t>
  </si>
  <si>
    <t>VIA BRUSOCCHI</t>
  </si>
  <si>
    <t>EX VINCENTI ANTONIO</t>
  </si>
  <si>
    <t>V2K2449D31122012C123</t>
  </si>
  <si>
    <t>V2K2450D31122012C122</t>
  </si>
  <si>
    <t>2450/1</t>
  </si>
  <si>
    <t>VLRNLM34A58L648N</t>
  </si>
  <si>
    <t>VALRA ANGELA MARGHERITA</t>
  </si>
  <si>
    <t>ANGELA MARGHERITA</t>
  </si>
  <si>
    <t>18/01/1934</t>
  </si>
  <si>
    <t>VIA IGNA, 7</t>
  </si>
  <si>
    <t>EX VALRA LUIGI</t>
  </si>
  <si>
    <t>V2K2451D31122012C122</t>
  </si>
  <si>
    <t>1123</t>
  </si>
  <si>
    <t>FRRVGN60B27C591P</t>
  </si>
  <si>
    <t>FERRARI VIRGINIO</t>
  </si>
  <si>
    <t>VIRGINIO</t>
  </si>
  <si>
    <t>27/02/1960</t>
  </si>
  <si>
    <t>EX MAFFESSOLI SANTA</t>
  </si>
  <si>
    <t>V2K2453D31122012C122</t>
  </si>
  <si>
    <t>1124</t>
  </si>
  <si>
    <t>GLBSDR43S60L648S</t>
  </si>
  <si>
    <t>GALBASSINI SANDRA MARIA</t>
  </si>
  <si>
    <t>SANDRA MARIA</t>
  </si>
  <si>
    <t>20/11/1943</t>
  </si>
  <si>
    <t>EX BIONDI MARGHERITA</t>
  </si>
  <si>
    <t>V2K2454D31122012C122</t>
  </si>
  <si>
    <t>2454/1</t>
  </si>
  <si>
    <t>V2K2455D31122012C123</t>
  </si>
  <si>
    <t>2455/1</t>
  </si>
  <si>
    <t>V2K2456D01012015C115</t>
  </si>
  <si>
    <t>1125</t>
  </si>
  <si>
    <t>2457/1</t>
  </si>
  <si>
    <t>MFFFRC81C12B149E</t>
  </si>
  <si>
    <t>MAFFEIS FEDERICO</t>
  </si>
  <si>
    <t>12/03/1981</t>
  </si>
  <si>
    <t>caseificio (dati u.t. 08/11/2010)</t>
  </si>
  <si>
    <t>V2K2458D31122012C123</t>
  </si>
  <si>
    <t>box sotto caseificio (dati u.t. 08/11/2010)</t>
  </si>
  <si>
    <t>V2K2460D31122012C122</t>
  </si>
  <si>
    <t>1126</t>
  </si>
  <si>
    <t>2460/1</t>
  </si>
  <si>
    <t>BSCLLC38T42Z118T</t>
  </si>
  <si>
    <t>BOSICO LICIA LUCIA</t>
  </si>
  <si>
    <t>BOSICO</t>
  </si>
  <si>
    <t>LICIA LUCIA</t>
  </si>
  <si>
    <t>02/12/1938</t>
  </si>
  <si>
    <t>PODPCIANO</t>
  </si>
  <si>
    <t>VIA MORONI, 40</t>
  </si>
  <si>
    <t>VIA MORONI</t>
  </si>
  <si>
    <t>Ex Casalini Filomena Giulia</t>
  </si>
  <si>
    <t>V2K2466D31122013C122</t>
  </si>
  <si>
    <t>7880</t>
  </si>
  <si>
    <t>PSNRGL66S05F205X</t>
  </si>
  <si>
    <t>PASINI ARRIGO ALESSANDRO</t>
  </si>
  <si>
    <t>ARRIGO ALESSANDRO</t>
  </si>
  <si>
    <t>05/11/1966</t>
  </si>
  <si>
    <t>VIA VILLANUOVA, 4</t>
  </si>
  <si>
    <t>VIA VILLANUOVA</t>
  </si>
  <si>
    <t>-</t>
  </si>
  <si>
    <t>V2K2467D31122012C122</t>
  </si>
  <si>
    <t>7881</t>
  </si>
  <si>
    <t>2462/1</t>
  </si>
  <si>
    <t>BTTLCA78T60E333M</t>
  </si>
  <si>
    <t>BETTONI ALICE</t>
  </si>
  <si>
    <t>BETTONI</t>
  </si>
  <si>
    <t>20/12/1978</t>
  </si>
  <si>
    <t>VIA F.DI PRIZIO, 2 A</t>
  </si>
  <si>
    <t>VIA F.DI PRIZIO</t>
  </si>
  <si>
    <t>VIA MERANO, 11</t>
  </si>
  <si>
    <t>EX NOVALI NON ABITATA</t>
  </si>
  <si>
    <t>V2K2469D31122012C122</t>
  </si>
  <si>
    <t>2463/1</t>
  </si>
  <si>
    <t>APPARTAMENTO CHE PRIMA PAGAVA BANCHIERI MARIA</t>
  </si>
  <si>
    <t>V2K2471D31122012C122</t>
  </si>
  <si>
    <t>7882</t>
  </si>
  <si>
    <t>BNDMTR55H61B157X</t>
  </si>
  <si>
    <t>BIONDI MARIA TERESA</t>
  </si>
  <si>
    <t>21/06/1955</t>
  </si>
  <si>
    <t>VIA A. GRANDI, 8</t>
  </si>
  <si>
    <t>BORGOSATOLLO</t>
  </si>
  <si>
    <t>VIA A. GRANDI</t>
  </si>
  <si>
    <t>VIA SAN VIGILIO, 6</t>
  </si>
  <si>
    <t>SUBENTRATATA A BIONDI GIORGIO LUIGI</t>
  </si>
  <si>
    <t>V2K2475D31122012C122</t>
  </si>
  <si>
    <t>5116</t>
  </si>
  <si>
    <t>2466/1</t>
  </si>
  <si>
    <t>MLUGPP45B15F205Q</t>
  </si>
  <si>
    <t>MULE GIUSEPPE</t>
  </si>
  <si>
    <t>MULE</t>
  </si>
  <si>
    <t>15/02/1945</t>
  </si>
  <si>
    <t>VIA BORSELLINO, 9</t>
  </si>
  <si>
    <t>VIA BORSELLINO</t>
  </si>
  <si>
    <t>subentro a biondi alfredo</t>
  </si>
  <si>
    <t>V2K2477D31122012C122</t>
  </si>
  <si>
    <t>2467/1</t>
  </si>
  <si>
    <t>BNDGGL65A13B157A</t>
  </si>
  <si>
    <t>BIONDI GIORGIO LUIGI</t>
  </si>
  <si>
    <t>GIORGIO LUIGI</t>
  </si>
  <si>
    <t>13/01/1965</t>
  </si>
  <si>
    <t>VIA SCUOLE, 24</t>
  </si>
  <si>
    <t>CASTEGNATO</t>
  </si>
  <si>
    <t>25045</t>
  </si>
  <si>
    <t>VIA SCUOLE</t>
  </si>
  <si>
    <t>SUBENTRO A BIONDI ALFREDO</t>
  </si>
  <si>
    <t>V2K2482D31122012C123</t>
  </si>
  <si>
    <t>8612</t>
  </si>
  <si>
    <t>2470/1</t>
  </si>
  <si>
    <t>MTTVLM51S69L648I</t>
  </si>
  <si>
    <t>MATTI VILMA</t>
  </si>
  <si>
    <t>VIA DEL TONALE E DELLA MENDOLA, 260</t>
  </si>
  <si>
    <t>VIA DEL TONALE E DELLA MENDOLA</t>
  </si>
  <si>
    <t>260</t>
  </si>
  <si>
    <t>VIA GUGLIELMO MARCONI, 20</t>
  </si>
  <si>
    <t>V2K2484D31122012C122</t>
  </si>
  <si>
    <t>2471/1</t>
  </si>
  <si>
    <t>V2K2485D31122012C122</t>
  </si>
  <si>
    <t>15003</t>
  </si>
  <si>
    <t>2472/1</t>
  </si>
  <si>
    <t>ZTRPTR46H23I827B</t>
  </si>
  <si>
    <t>ZUTERNI PIETRO</t>
  </si>
  <si>
    <t>ZUTERNI</t>
  </si>
  <si>
    <t>23/06/1946</t>
  </si>
  <si>
    <t>VIA A MERIGHI, 2</t>
  </si>
  <si>
    <t>VIA A MERIGHI</t>
  </si>
  <si>
    <t>V2K2492D31122012C122</t>
  </si>
  <si>
    <t>10935</t>
  </si>
  <si>
    <t>2475/1</t>
  </si>
  <si>
    <t>RGZSML57E49C591G</t>
  </si>
  <si>
    <t>RAGAZZOLI SAMUELIA</t>
  </si>
  <si>
    <t>SAMUELIA</t>
  </si>
  <si>
    <t>09/05/1957</t>
  </si>
  <si>
    <t>VIA CESARE BATTISTI, 17</t>
  </si>
  <si>
    <t>V2K2493D31122012C122</t>
  </si>
  <si>
    <t>15006</t>
  </si>
  <si>
    <t>2476/1</t>
  </si>
  <si>
    <t>PGNMRS83R49C618D</t>
  </si>
  <si>
    <t>PAGANI MARISA</t>
  </si>
  <si>
    <t>PAGANI</t>
  </si>
  <si>
    <t>09/10/1983</t>
  </si>
  <si>
    <t>VIALE PIEMONTE, 9</t>
  </si>
  <si>
    <t>VIALE PIEMONTE</t>
  </si>
  <si>
    <t>VIA TRENTO, 18</t>
  </si>
  <si>
    <t>V2K2497D31122012C122</t>
  </si>
  <si>
    <t>4999</t>
  </si>
  <si>
    <t>2478/1</t>
  </si>
  <si>
    <t>CSLPLN51D48L648W</t>
  </si>
  <si>
    <t>CASALINI PIERA LINA</t>
  </si>
  <si>
    <t>PIERA LINA</t>
  </si>
  <si>
    <t>08/04/1951</t>
  </si>
  <si>
    <t>VIA ROMA, 21</t>
  </si>
  <si>
    <t>V2K2499D31122012C122</t>
  </si>
  <si>
    <t>2479/1</t>
  </si>
  <si>
    <t>V2K2501D31122012C122</t>
  </si>
  <si>
    <t>2480/1</t>
  </si>
  <si>
    <t>V2K2503D31122012C123</t>
  </si>
  <si>
    <t>2481/1</t>
  </si>
  <si>
    <t>V2K2505D31122012C122</t>
  </si>
  <si>
    <t>15007</t>
  </si>
  <si>
    <t>2482/1</t>
  </si>
  <si>
    <t>MGRPLA78P13B149J</t>
  </si>
  <si>
    <t>MAGRINI PAOLO</t>
  </si>
  <si>
    <t>13/09/1978</t>
  </si>
  <si>
    <t>V2K2507D31122012C122</t>
  </si>
  <si>
    <t>10831</t>
  </si>
  <si>
    <t>2483/1</t>
  </si>
  <si>
    <t>PZZPQN51D05G869P</t>
  </si>
  <si>
    <t>PEZZONI PASQUINO</t>
  </si>
  <si>
    <t>PEZZONI</t>
  </si>
  <si>
    <t>05/04/1951</t>
  </si>
  <si>
    <t>V2K2516D31122012C122</t>
  </si>
  <si>
    <t>BZZGNN44H11L648L</t>
  </si>
  <si>
    <t>11/06/1944</t>
  </si>
  <si>
    <t>SUBINGRESSO FERRAMONTI CLELIA</t>
  </si>
  <si>
    <t>V2K2519D31122012C122</t>
  </si>
  <si>
    <t>15008</t>
  </si>
  <si>
    <t>MTTSFN63R57C591L</t>
  </si>
  <si>
    <t>MATTI STEFANIA</t>
  </si>
  <si>
    <t>17/10/1963</t>
  </si>
  <si>
    <t>VIA G. PUCCINI, 6</t>
  </si>
  <si>
    <t>V2K2522D31122012C122</t>
  </si>
  <si>
    <t>15009</t>
  </si>
  <si>
    <t>2488/1</t>
  </si>
  <si>
    <t>SCRSRA73T41D869F</t>
  </si>
  <si>
    <t>SCROSATI SARA</t>
  </si>
  <si>
    <t>SCROSATI</t>
  </si>
  <si>
    <t>01/12/1973</t>
  </si>
  <si>
    <t>GALLARATE</t>
  </si>
  <si>
    <t>VIA SALVATOR ALLENDE, 8 R</t>
  </si>
  <si>
    <t>VIA SALVATOR ALLENDE</t>
  </si>
  <si>
    <t>R</t>
  </si>
  <si>
    <t>VIA ADAMELLO, 50</t>
  </si>
  <si>
    <t>V2K2528D31122012C122</t>
  </si>
  <si>
    <t>10071</t>
  </si>
  <si>
    <t>2491/1</t>
  </si>
  <si>
    <t>CHNMRN55B25E772B</t>
  </si>
  <si>
    <t>CHIANDOTTO MORENO</t>
  </si>
  <si>
    <t>CHIANDOTTO</t>
  </si>
  <si>
    <t>MORENO</t>
  </si>
  <si>
    <t>LUZZARA</t>
  </si>
  <si>
    <t>TER</t>
  </si>
  <si>
    <t>V2K2533D31122012C122</t>
  </si>
  <si>
    <t>8017</t>
  </si>
  <si>
    <t>2492/1</t>
  </si>
  <si>
    <t>BZZMSM71S05B157U</t>
  </si>
  <si>
    <t>BAZZANA MASSIMO</t>
  </si>
  <si>
    <t>05/11/1971</t>
  </si>
  <si>
    <t>VIA ANDROLA, 22</t>
  </si>
  <si>
    <t>000567</t>
  </si>
  <si>
    <t>DATI U.T.</t>
  </si>
  <si>
    <t>V2K2534D31122012C123</t>
  </si>
  <si>
    <t>2493/1</t>
  </si>
  <si>
    <t>V2K2535D31122012C123</t>
  </si>
  <si>
    <t>2494/1</t>
  </si>
  <si>
    <t>V2K2536D31122012C122</t>
  </si>
  <si>
    <t>8221</t>
  </si>
  <si>
    <t>2495/1</t>
  </si>
  <si>
    <t>MTTSVS71E05B042S</t>
  </si>
  <si>
    <t>MATTI SILVESTRO</t>
  </si>
  <si>
    <t>SILVESTRO</t>
  </si>
  <si>
    <t>05/05/1971</t>
  </si>
  <si>
    <t>BORGO VAL DI TARO</t>
  </si>
  <si>
    <t>VIA 54^ BGT. GARIBALDI, 7 A</t>
  </si>
  <si>
    <t>V2K2538D31122012C122</t>
  </si>
  <si>
    <t>15012</t>
  </si>
  <si>
    <t>2496/1</t>
  </si>
  <si>
    <t>SLMLCN57M19B157X</t>
  </si>
  <si>
    <t>SALEMI LUCIANO</t>
  </si>
  <si>
    <t>19/08/1957</t>
  </si>
  <si>
    <t>VILLAGGIO BADIA VIA VII, 96</t>
  </si>
  <si>
    <t>SUBINGRESSO RAGAZZOLI CLORINDA</t>
  </si>
  <si>
    <t>V2K2542D31122012C123</t>
  </si>
  <si>
    <t>2498/1</t>
  </si>
  <si>
    <t>0005499</t>
  </si>
  <si>
    <t>V2K2598D01012015C111</t>
  </si>
  <si>
    <t>2516/1</t>
  </si>
  <si>
    <t>VIA TRIESTE, 15</t>
  </si>
  <si>
    <t>000145</t>
  </si>
  <si>
    <t>V2K2600D01012015C118</t>
  </si>
  <si>
    <t>9632</t>
  </si>
  <si>
    <t>BLTCLD87P60D391L</t>
  </si>
  <si>
    <t>BELOTTI CLAUDIA</t>
  </si>
  <si>
    <t>20/09/1987</t>
  </si>
  <si>
    <t>V2K2605D31122012C122</t>
  </si>
  <si>
    <t>10603</t>
  </si>
  <si>
    <t>2519/1</t>
  </si>
  <si>
    <t>MTTSRN27R43C591P</t>
  </si>
  <si>
    <t>MATTI ESTERINA</t>
  </si>
  <si>
    <t>03/10/1927</t>
  </si>
  <si>
    <t>VIA GUGLIELMO MARCONI, 30</t>
  </si>
  <si>
    <t>V2K2607D31122012C122</t>
  </si>
  <si>
    <t>V2K2609D31122012C122</t>
  </si>
  <si>
    <t>2521/1</t>
  </si>
  <si>
    <t>V2K2611D31122012C123</t>
  </si>
  <si>
    <t>2522/1</t>
  </si>
  <si>
    <t>V2K2615D31122012C122</t>
  </si>
  <si>
    <t>9594</t>
  </si>
  <si>
    <t>2524/1</t>
  </si>
  <si>
    <t>BZZRNT65D51C591E</t>
  </si>
  <si>
    <t>BAZZANA RENATA</t>
  </si>
  <si>
    <t>V2K2617D31122012C122</t>
  </si>
  <si>
    <t>8254</t>
  </si>
  <si>
    <t>2525/1</t>
  </si>
  <si>
    <t>GLBVDM62E54C591A</t>
  </si>
  <si>
    <t>GALBASSINI VANDA MARIA</t>
  </si>
  <si>
    <t>VANDA MARIA</t>
  </si>
  <si>
    <t>14/05/1962</t>
  </si>
  <si>
    <t>V2K2619D31122012C122</t>
  </si>
  <si>
    <t>15022</t>
  </si>
  <si>
    <t>2526/1</t>
  </si>
  <si>
    <t>RBSFNC47B62D150G</t>
  </si>
  <si>
    <t>ROBUSCHI FRANCA</t>
  </si>
  <si>
    <t>ROBUSCHI</t>
  </si>
  <si>
    <t>22/02/1947</t>
  </si>
  <si>
    <t>FRAZIONE CASTIONE MARCHESI, 141</t>
  </si>
  <si>
    <t>FIDENZA</t>
  </si>
  <si>
    <t>43036</t>
  </si>
  <si>
    <t>FRAZIONE CASTIONE MARCHESI</t>
  </si>
  <si>
    <t>V2K2621D31122012C123</t>
  </si>
  <si>
    <t>2527/1</t>
  </si>
  <si>
    <t>V2K2624D31122012C122</t>
  </si>
  <si>
    <t>9561</t>
  </si>
  <si>
    <t>2528/1</t>
  </si>
  <si>
    <t>BZZLRZ67B60C591P</t>
  </si>
  <si>
    <t>BAZZANA LUCREZIA</t>
  </si>
  <si>
    <t>LUCREZIA</t>
  </si>
  <si>
    <t>20/02/1967</t>
  </si>
  <si>
    <t>VIA PLOT CAMPANA, 4</t>
  </si>
  <si>
    <t>VIA ADAMELLO, 11</t>
  </si>
  <si>
    <t>V2K2626D31122012C122</t>
  </si>
  <si>
    <t>15023</t>
  </si>
  <si>
    <t>2529/1</t>
  </si>
  <si>
    <t>CSLMNO78C71D391Z</t>
  </si>
  <si>
    <t>CASALINI MONIA</t>
  </si>
  <si>
    <t>MONIA</t>
  </si>
  <si>
    <t>31/03/1978</t>
  </si>
  <si>
    <t>VIA SAN VIGILIO, 126</t>
  </si>
  <si>
    <t>000363</t>
  </si>
  <si>
    <t>V2K2629D01012015C106</t>
  </si>
  <si>
    <t>15016</t>
  </si>
  <si>
    <t>DPRFBA67A25H501P</t>
  </si>
  <si>
    <t>03364100986</t>
  </si>
  <si>
    <t>DI PRIAMO FABIO</t>
  </si>
  <si>
    <t>DI PRIAMO</t>
  </si>
  <si>
    <t>25/01/1967</t>
  </si>
  <si>
    <t xml:space="preserve">LOCALITA' PLANOST, </t>
  </si>
  <si>
    <t>LOCALITA' PLANOST</t>
  </si>
  <si>
    <t>V2K2630D01012015C106</t>
  </si>
  <si>
    <t>2531/2</t>
  </si>
  <si>
    <t>V2K2631D01012015C106</t>
  </si>
  <si>
    <t>2531/3</t>
  </si>
  <si>
    <t>deposito agriturismo</t>
  </si>
  <si>
    <t>V2K2635D31122012C122</t>
  </si>
  <si>
    <t>2533/1</t>
  </si>
  <si>
    <t>VIA CESARE BATTISTI, 19</t>
  </si>
  <si>
    <t>V2K2638D31122012C122</t>
  </si>
  <si>
    <t>2534/1</t>
  </si>
  <si>
    <t>BNDPNN57L60C591T</t>
  </si>
  <si>
    <t>BIONDI PIERANNA</t>
  </si>
  <si>
    <t>PIERANNA</t>
  </si>
  <si>
    <t>VIA TRIESTE, 21 A</t>
  </si>
  <si>
    <t>V2K2639D31122012C122</t>
  </si>
  <si>
    <t>11011</t>
  </si>
  <si>
    <t>2535/1</t>
  </si>
  <si>
    <t>SLCLCU89E18D918J</t>
  </si>
  <si>
    <t>SALICE LUCA</t>
  </si>
  <si>
    <t>18/05/1989</t>
  </si>
  <si>
    <t>GARDONE VAL TROMPIA</t>
  </si>
  <si>
    <t>VIA CESARE BATTISTI, 8</t>
  </si>
  <si>
    <t>V2K2641D31122012C122</t>
  </si>
  <si>
    <t>2536/1</t>
  </si>
  <si>
    <t>VIA TRIESTE, 19</t>
  </si>
  <si>
    <t>V2K2645D31122012C122</t>
  </si>
  <si>
    <t>2537/1</t>
  </si>
  <si>
    <t>VIA TRIESTE, 17</t>
  </si>
  <si>
    <t>V2K2650D31122012C122</t>
  </si>
  <si>
    <t>2539/1</t>
  </si>
  <si>
    <t>V2K2660D31122012C122</t>
  </si>
  <si>
    <t>971</t>
  </si>
  <si>
    <t>2545/1</t>
  </si>
  <si>
    <t>PSSDNL76P11B393O</t>
  </si>
  <si>
    <t>PASSERA DANILO</t>
  </si>
  <si>
    <t>PASSERA</t>
  </si>
  <si>
    <t>11/09/1976</t>
  </si>
  <si>
    <t>CALCINATE</t>
  </si>
  <si>
    <t>VIA ADUA, 50 C</t>
  </si>
  <si>
    <t>V2K2661D31122012C122</t>
  </si>
  <si>
    <t>15092</t>
  </si>
  <si>
    <t>2546/1</t>
  </si>
  <si>
    <t>MRGMNG73D48L400D</t>
  </si>
  <si>
    <t>MORIGGI MARIA ANGELA</t>
  </si>
  <si>
    <t>MORIGGI</t>
  </si>
  <si>
    <t>08/04/1973</t>
  </si>
  <si>
    <t>V2K2667D31122012C122</t>
  </si>
  <si>
    <t>2547/1</t>
  </si>
  <si>
    <t>VIA IV NOVEMBRE, 16</t>
  </si>
  <si>
    <t>V2K2673D01012015C108</t>
  </si>
  <si>
    <t>18473</t>
  </si>
  <si>
    <t>2548/1</t>
  </si>
  <si>
    <t>03177380981</t>
  </si>
  <si>
    <t xml:space="preserve">STUDIO TECNICO ASSOCIATO BELOTTI GEOM.PIERGIOVANNI E RAGAZZOLI GEOM. DISMA </t>
  </si>
  <si>
    <t>01981</t>
  </si>
  <si>
    <t>1607</t>
  </si>
  <si>
    <t>V2K2676D31122012C122</t>
  </si>
  <si>
    <t>9305</t>
  </si>
  <si>
    <t>2549/1</t>
  </si>
  <si>
    <t>LDOMSM68S12H598N</t>
  </si>
  <si>
    <t>LODA MASSIMO</t>
  </si>
  <si>
    <t>LODA</t>
  </si>
  <si>
    <t>12/11/1968</t>
  </si>
  <si>
    <t>VIA FERMI, 6</t>
  </si>
  <si>
    <t>VIA FERMI</t>
  </si>
  <si>
    <t xml:space="preserve">LOCALITÀ CODEPLE', </t>
  </si>
  <si>
    <t>LOCALITÀ CODEPLE'</t>
  </si>
  <si>
    <t>V2K2678D31122012C122</t>
  </si>
  <si>
    <t>8242</t>
  </si>
  <si>
    <t>MFFLNZ64E06D952N</t>
  </si>
  <si>
    <t>MAFFEIS LORENZO</t>
  </si>
  <si>
    <t>GAZZANIGA</t>
  </si>
  <si>
    <t>VIA IV NOVEMBRE, 15</t>
  </si>
  <si>
    <t>CASA IN AFFITTO DA BELTRAMELLI BORTOLO</t>
  </si>
  <si>
    <t>V2K2681D31122012C122</t>
  </si>
  <si>
    <t>15127</t>
  </si>
  <si>
    <t>2551/1</t>
  </si>
  <si>
    <t>LLRGNN54C12I690T</t>
  </si>
  <si>
    <t>ALLARIA GIOVANNI</t>
  </si>
  <si>
    <t>ALLARIA</t>
  </si>
  <si>
    <t>12/03/1954</t>
  </si>
  <si>
    <t>VIA PODGORA, 3</t>
  </si>
  <si>
    <t>VIA ANDROLA, 58</t>
  </si>
  <si>
    <t>000594</t>
  </si>
  <si>
    <t>V2K2684D31122012C122</t>
  </si>
  <si>
    <t>10231</t>
  </si>
  <si>
    <t>2552/1</t>
  </si>
  <si>
    <t>GLBCTY71L49B149J</t>
  </si>
  <si>
    <t>GALBASSINI CATYA</t>
  </si>
  <si>
    <t>CATYA</t>
  </si>
  <si>
    <t>09/07/1971</t>
  </si>
  <si>
    <t>VIA FIUME, 2</t>
  </si>
  <si>
    <t>V2K2686D31122012C122</t>
  </si>
  <si>
    <t>844</t>
  </si>
  <si>
    <t>GZZMRA50M27L648A</t>
  </si>
  <si>
    <t>GOZZI MARIO</t>
  </si>
  <si>
    <t>27/08/1950</t>
  </si>
  <si>
    <t>VIA PINETA, 8</t>
  </si>
  <si>
    <t>ACQUISTATO DA FOTI ANDREA</t>
  </si>
  <si>
    <t>V2K2688D31122012C123</t>
  </si>
  <si>
    <t>2554/1</t>
  </si>
  <si>
    <t>0000001</t>
  </si>
  <si>
    <t>V2K2705D31122012C122</t>
  </si>
  <si>
    <t>11084</t>
  </si>
  <si>
    <t>SCLFRN52A21L648H</t>
  </si>
  <si>
    <t>SCOLARI FLORINDO SAMUELE</t>
  </si>
  <si>
    <t>FLORINDO SAMUELE</t>
  </si>
  <si>
    <t>21/01/1952</t>
  </si>
  <si>
    <t>VIA CASTELLO, 1 A</t>
  </si>
  <si>
    <t>V2K2708D31122012C122</t>
  </si>
  <si>
    <t>2559/1</t>
  </si>
  <si>
    <t>MTTGMN49S65L648E</t>
  </si>
  <si>
    <t>MATTI GIACOMINA</t>
  </si>
  <si>
    <t>25/11/1949</t>
  </si>
  <si>
    <t>VIA 54^ BGT. GARIBALDI, 32</t>
  </si>
  <si>
    <t>SUBENTRATA ALA MARITO DEFUNTO GALBASSINI GIACOMO LUIGI</t>
  </si>
  <si>
    <t>V2K2710D31122012C122</t>
  </si>
  <si>
    <t>9535</t>
  </si>
  <si>
    <t>2560/1</t>
  </si>
  <si>
    <t>BZZGCM56S30C591A</t>
  </si>
  <si>
    <t>BAZZANA GIACOMO</t>
  </si>
  <si>
    <t>30/11/1956</t>
  </si>
  <si>
    <t>VIA SAN VIGILIO, 62</t>
  </si>
  <si>
    <t>SUBENTRO PER DECESSO DELLA MADRE RAGAZZOLI BARBARA</t>
  </si>
  <si>
    <t>V2K2724D31122012C122</t>
  </si>
  <si>
    <t>15249</t>
  </si>
  <si>
    <t>2563/1</t>
  </si>
  <si>
    <t>BNDGNN52M52I498R</t>
  </si>
  <si>
    <t>BIONDI GIOVANNA</t>
  </si>
  <si>
    <t>12/08/1952</t>
  </si>
  <si>
    <t>SCANDOLARA RIPA D'OGLIO</t>
  </si>
  <si>
    <t>VIA PRAMPOLINI, 10</t>
  </si>
  <si>
    <t>CAMPAGNOLA EMILIA</t>
  </si>
  <si>
    <t>42012</t>
  </si>
  <si>
    <t>VIA PRAMPOLINI</t>
  </si>
  <si>
    <t>SUBINGRESSO A BAZZANA GIOVANNI BATTISTA</t>
  </si>
  <si>
    <t>V2K2734D31122012C122</t>
  </si>
  <si>
    <t>131</t>
  </si>
  <si>
    <t>2565/1</t>
  </si>
  <si>
    <t>BZZGNN54R28C591B</t>
  </si>
  <si>
    <t>BAZZANA GIOVANNI BATTISTA</t>
  </si>
  <si>
    <t>28/10/1954</t>
  </si>
  <si>
    <t>V2K2748D01012013C122</t>
  </si>
  <si>
    <t>15306</t>
  </si>
  <si>
    <t>2566/1</t>
  </si>
  <si>
    <t>CLMVEA70P59C591E</t>
  </si>
  <si>
    <t>CLEMENTI EVA</t>
  </si>
  <si>
    <t>EVA</t>
  </si>
  <si>
    <t>19/09/1970</t>
  </si>
  <si>
    <t>VIA SOSTEGNO, 6 B</t>
  </si>
  <si>
    <t>VIA SOSTEGNO</t>
  </si>
  <si>
    <t>SUBENTRATA A GOZZI REMO</t>
  </si>
  <si>
    <t>V2K2751D31122012C122</t>
  </si>
  <si>
    <t>15170</t>
  </si>
  <si>
    <t>DDNMLS35A70B781H</t>
  </si>
  <si>
    <t>DI DONATO MARIA LUISA</t>
  </si>
  <si>
    <t>DI DONATO</t>
  </si>
  <si>
    <t>30/01/1935</t>
  </si>
  <si>
    <t>CARINOLA</t>
  </si>
  <si>
    <t>VIA NAZIONALE FRAZ. CASANOVA, 118</t>
  </si>
  <si>
    <t>81030</t>
  </si>
  <si>
    <t>VIA NAZIONALE FRAZ. CASANOVA</t>
  </si>
  <si>
    <t>VIA IV NOVEMBRE, 18</t>
  </si>
  <si>
    <t>ereditato dal marito camasa oreste defunto</t>
  </si>
  <si>
    <t>V2K2753D31122012C122</t>
  </si>
  <si>
    <t>2568/1</t>
  </si>
  <si>
    <t>VIA IV NOVEMBRE, 20</t>
  </si>
  <si>
    <t>ereditato dal marito camasa oreste per decesso</t>
  </si>
  <si>
    <t>V2K2755D31122012C123</t>
  </si>
  <si>
    <t>2569/1</t>
  </si>
  <si>
    <t>V2K2759D31122012C123</t>
  </si>
  <si>
    <t>2570/1</t>
  </si>
  <si>
    <t>VIA ALFREDO BIONDI, 8</t>
  </si>
  <si>
    <t>V2K2761D31122012C122</t>
  </si>
  <si>
    <t>15455</t>
  </si>
  <si>
    <t>2571/1</t>
  </si>
  <si>
    <t>SCLMNG50P53L648D</t>
  </si>
  <si>
    <t>SCOLARI MARIA ANGELA</t>
  </si>
  <si>
    <t>13/09/1950</t>
  </si>
  <si>
    <t>VIA DE GASPERI, 12</t>
  </si>
  <si>
    <t>V2K2767D25022013C122</t>
  </si>
  <si>
    <t>000097</t>
  </si>
  <si>
    <t>ACQUISTO DA RAGAZZOLI DARIO</t>
  </si>
  <si>
    <t>V2K2769D23022013C122</t>
  </si>
  <si>
    <t>2573/1</t>
  </si>
  <si>
    <t>ACQUISTATA DA RAGAZZOLI DARIO</t>
  </si>
  <si>
    <t>V2K2779D31122012C122</t>
  </si>
  <si>
    <t>10773</t>
  </si>
  <si>
    <t>2574/1</t>
  </si>
  <si>
    <t>NCTVTR44R56C286D</t>
  </si>
  <si>
    <t>NICOTRA VITTORIA</t>
  </si>
  <si>
    <t>NICOTRA</t>
  </si>
  <si>
    <t>VITTORIA</t>
  </si>
  <si>
    <t>16/10/1944</t>
  </si>
  <si>
    <t>CASTELVETRANO</t>
  </si>
  <si>
    <t>VIA GUGLIELMO TELL, 14</t>
  </si>
  <si>
    <t>VIA GUGLIELMO TELL</t>
  </si>
  <si>
    <t>VICOLO DELL'ALBERA, 8</t>
  </si>
  <si>
    <t>V2K2781D31122012C123</t>
  </si>
  <si>
    <t>2575/1</t>
  </si>
  <si>
    <t>V2K2784D31122012C122</t>
  </si>
  <si>
    <t>2576/1</t>
  </si>
  <si>
    <t>BZZSTN34R65Z110C</t>
  </si>
  <si>
    <t>BAZZANA SANTINA MARIA</t>
  </si>
  <si>
    <t>SANTINA MARIA</t>
  </si>
  <si>
    <t>25/10/1934</t>
  </si>
  <si>
    <t>AUDINCOURT</t>
  </si>
  <si>
    <t>VIA SANT' ANTONIO, 4</t>
  </si>
  <si>
    <t>V2K2787D31122012C122</t>
  </si>
  <si>
    <t>V2K2789D31122012C122</t>
  </si>
  <si>
    <t>V2K2798D01012013C122</t>
  </si>
  <si>
    <t>10361</t>
  </si>
  <si>
    <t>2582/1</t>
  </si>
  <si>
    <t>GZZSRA73B61A010O</t>
  </si>
  <si>
    <t>GOZZI SARA</t>
  </si>
  <si>
    <t>21/02/1973</t>
  </si>
  <si>
    <t>ABBIATEGRASSO</t>
  </si>
  <si>
    <t>V2K2802D01012015C104</t>
  </si>
  <si>
    <t>2583/1</t>
  </si>
  <si>
    <t>COME DA SCIA</t>
  </si>
  <si>
    <t>V2K2825D31122012C122</t>
  </si>
  <si>
    <t>V2K2828D01012015C120</t>
  </si>
  <si>
    <t>8185</t>
  </si>
  <si>
    <t>SCLPML93M54D434M</t>
  </si>
  <si>
    <t>SCOLARI PAMELA</t>
  </si>
  <si>
    <t>PAMELA</t>
  </si>
  <si>
    <t>14/08/1993</t>
  </si>
  <si>
    <t>V2K2836D31122012C122</t>
  </si>
  <si>
    <t>861</t>
  </si>
  <si>
    <t>CSLCLD67R19C591I</t>
  </si>
  <si>
    <t>CASALINI CLAUDIO</t>
  </si>
  <si>
    <t>19/10/1967</t>
  </si>
  <si>
    <t>V2K2842D01012013C122</t>
  </si>
  <si>
    <t>15589</t>
  </si>
  <si>
    <t>GRNPRZ63D66F205N</t>
  </si>
  <si>
    <t>GUARINONI PATRIZIA</t>
  </si>
  <si>
    <t>26/04/1963</t>
  </si>
  <si>
    <t>VIA ONTINI, 12</t>
  </si>
  <si>
    <t>VIA ONTINI</t>
  </si>
  <si>
    <t>SUBENTRO GOZZI MARIA ELIDE</t>
  </si>
  <si>
    <t>V2K2852D31122012C122</t>
  </si>
  <si>
    <t>15369</t>
  </si>
  <si>
    <t>BRNLVI54R14C618I</t>
  </si>
  <si>
    <t>BURNI LIVIO</t>
  </si>
  <si>
    <t>BURNI</t>
  </si>
  <si>
    <t>LIVIO</t>
  </si>
  <si>
    <t>14/10/1954</t>
  </si>
  <si>
    <t>VIA RUDIANO, 48</t>
  </si>
  <si>
    <t>VIA RUDIANO</t>
  </si>
  <si>
    <t>VIA ROMA, 24</t>
  </si>
  <si>
    <t>V2K2854D01012016C122</t>
  </si>
  <si>
    <t>15635</t>
  </si>
  <si>
    <t>VNCMNC73A65F205V</t>
  </si>
  <si>
    <t>VINCENTI MONICA</t>
  </si>
  <si>
    <t>25/01/1973</t>
  </si>
  <si>
    <t>VIA LIGURIA, 17</t>
  </si>
  <si>
    <t>VIA LIGURIA</t>
  </si>
  <si>
    <t>subimgresso a boldini giovanna</t>
  </si>
  <si>
    <t>V2K7391D01012016C123</t>
  </si>
  <si>
    <t>2592/2</t>
  </si>
  <si>
    <t>veranda e cantina</t>
  </si>
  <si>
    <t>V2K2858D31122012C122</t>
  </si>
  <si>
    <t>2594/1</t>
  </si>
  <si>
    <t>subingresso a zonta battista</t>
  </si>
  <si>
    <t>V2K2863D31122012C122</t>
  </si>
  <si>
    <t>15636</t>
  </si>
  <si>
    <t>MTTMGH70H50Z133E</t>
  </si>
  <si>
    <t>MATTI MARGHERITA</t>
  </si>
  <si>
    <t>10/06/1970</t>
  </si>
  <si>
    <t>VIA PREDAROSSA, 22</t>
  </si>
  <si>
    <t>PRATA CAMPORTACCIO</t>
  </si>
  <si>
    <t>23020</t>
  </si>
  <si>
    <t>VIA PREDAROSSA</t>
  </si>
  <si>
    <t>VIA CESARE BATTISTI, 15</t>
  </si>
  <si>
    <t>V2K2870D01012013C122</t>
  </si>
  <si>
    <t>10791</t>
  </si>
  <si>
    <t>2599/1</t>
  </si>
  <si>
    <t>PRLRNN75B04B149B</t>
  </si>
  <si>
    <t>PAROLARI ERMANNO</t>
  </si>
  <si>
    <t>ERMANNO</t>
  </si>
  <si>
    <t>04/02/1975</t>
  </si>
  <si>
    <t>VIA CASTELLO, 8</t>
  </si>
  <si>
    <t>V2K2872D30062013C122</t>
  </si>
  <si>
    <t>2600/1</t>
  </si>
  <si>
    <t>RUOLO EX AMMOUNE JAMAL</t>
  </si>
  <si>
    <t>V2K2876D31122012C122</t>
  </si>
  <si>
    <t>9835</t>
  </si>
  <si>
    <t>BNDRFL71T55B149H</t>
  </si>
  <si>
    <t>BIONDI RAFFAELLA</t>
  </si>
  <si>
    <t>15/12/1971</t>
  </si>
  <si>
    <t>VIA MERANO, 7 A</t>
  </si>
  <si>
    <t>V2K2877D31122012C123</t>
  </si>
  <si>
    <t>2603/1</t>
  </si>
  <si>
    <t>V2K2878D31122012C123</t>
  </si>
  <si>
    <t>2604/1</t>
  </si>
  <si>
    <t>ex vincenti andrea</t>
  </si>
  <si>
    <t>V2K2880D31122012C123</t>
  </si>
  <si>
    <t>V2K2882D31122012C123</t>
  </si>
  <si>
    <t>2606/1</t>
  </si>
  <si>
    <t>V2K2883D31122012C123</t>
  </si>
  <si>
    <t>2607/1</t>
  </si>
  <si>
    <t>V2K2884D01012016C122</t>
  </si>
  <si>
    <t>2608/1</t>
  </si>
  <si>
    <t>V2K2885D31122012C123</t>
  </si>
  <si>
    <t>2609/1</t>
  </si>
  <si>
    <t>V2K2890D31122012C123</t>
  </si>
  <si>
    <t>V2K2891D31122012C123</t>
  </si>
  <si>
    <t>V2K2892D31122012C123</t>
  </si>
  <si>
    <t>V2K2894D01012015C111</t>
  </si>
  <si>
    <t>15512</t>
  </si>
  <si>
    <t>FRMNCI72L26B149K</t>
  </si>
  <si>
    <t>03517980987</t>
  </si>
  <si>
    <t>FORMENTELLI NICO</t>
  </si>
  <si>
    <t>FORMENTELLI</t>
  </si>
  <si>
    <t>NICO</t>
  </si>
  <si>
    <t>26/07/1972</t>
  </si>
  <si>
    <t>VIA S. BOLDINI, 13</t>
  </si>
  <si>
    <t>VIA S. BOLDINI</t>
  </si>
  <si>
    <t>SUBINGRESSO A BIONDI VIRGILIO</t>
  </si>
  <si>
    <t>V2K2897D31122012C123</t>
  </si>
  <si>
    <t>2614/1</t>
  </si>
  <si>
    <t>V2K2899D31122012C123</t>
  </si>
  <si>
    <t>2615/1</t>
  </si>
  <si>
    <t>V2K2901D31122012C123</t>
  </si>
  <si>
    <t>V2K2902D31122012C123</t>
  </si>
  <si>
    <t>V2K4388D31122012C123</t>
  </si>
  <si>
    <t>V2K4393D31121999C123</t>
  </si>
  <si>
    <t>V2K4394D31122012C123</t>
  </si>
  <si>
    <t>2620/1</t>
  </si>
  <si>
    <t>V2K4399D31122012C123</t>
  </si>
  <si>
    <t>2622/1</t>
  </si>
  <si>
    <t>V2K4403D31122012C123</t>
  </si>
  <si>
    <t>2623/1</t>
  </si>
  <si>
    <t>V2K4406D31122012C123</t>
  </si>
  <si>
    <t>2624/1</t>
  </si>
  <si>
    <t>V2K4409D01012015C123</t>
  </si>
  <si>
    <t>V2K4411D31122012C123</t>
  </si>
  <si>
    <t>2626/1</t>
  </si>
  <si>
    <t>V2K4413D31122012C123</t>
  </si>
  <si>
    <t>2627/1</t>
  </si>
  <si>
    <t>V2K4415D31122012C123</t>
  </si>
  <si>
    <t>2628/1</t>
  </si>
  <si>
    <t>V2K4418D31122012C123</t>
  </si>
  <si>
    <t>2629/1</t>
  </si>
  <si>
    <t>V2K4421D31122012C123</t>
  </si>
  <si>
    <t>2630/1</t>
  </si>
  <si>
    <t>V2K4424D31122012C123</t>
  </si>
  <si>
    <t>2631/1</t>
  </si>
  <si>
    <t>V2K4430D31122012C123</t>
  </si>
  <si>
    <t>2634/1</t>
  </si>
  <si>
    <t>V2K4434D31122012C123</t>
  </si>
  <si>
    <t>2635/1</t>
  </si>
  <si>
    <t>V2K4436D31122012C123</t>
  </si>
  <si>
    <t>2636/1</t>
  </si>
  <si>
    <t>V2K4439D31122012C123</t>
  </si>
  <si>
    <t>V2K4441D31122012C123</t>
  </si>
  <si>
    <t>2638/1</t>
  </si>
  <si>
    <t>000391</t>
  </si>
  <si>
    <t>V2K4443D31122012C123</t>
  </si>
  <si>
    <t>2639/1</t>
  </si>
  <si>
    <t>V2K4446D31122012C123</t>
  </si>
  <si>
    <t>V2K4451D31122012C123</t>
  </si>
  <si>
    <t>2641/1</t>
  </si>
  <si>
    <t>V2K4453D31122012C123</t>
  </si>
  <si>
    <t>2642/1</t>
  </si>
  <si>
    <t>V2K4455D31122012C122</t>
  </si>
  <si>
    <t>2643/1</t>
  </si>
  <si>
    <t>V2K4458D31122012C123</t>
  </si>
  <si>
    <t>2644/1</t>
  </si>
  <si>
    <t>V2K4461D31122012C123</t>
  </si>
  <si>
    <t>2645/1</t>
  </si>
  <si>
    <t>V2K4463D31122012C123</t>
  </si>
  <si>
    <t>2646/1</t>
  </si>
  <si>
    <t>V2K4465D31122012C123</t>
  </si>
  <si>
    <t>V2K4468D31122012C123</t>
  </si>
  <si>
    <t>2648/1</t>
  </si>
  <si>
    <t>V2K4473D31122012C123</t>
  </si>
  <si>
    <t>2650/1</t>
  </si>
  <si>
    <t>V2K4476D31122012C123</t>
  </si>
  <si>
    <t>2651/1</t>
  </si>
  <si>
    <t>V2K4481D31122012C123</t>
  </si>
  <si>
    <t>2652/1</t>
  </si>
  <si>
    <t>V2K4484D31122012C123</t>
  </si>
  <si>
    <t>V2K4487D31122012C123</t>
  </si>
  <si>
    <t>2654/1</t>
  </si>
  <si>
    <t>CANTINA</t>
  </si>
  <si>
    <t>V2K4499D01012015C112</t>
  </si>
  <si>
    <t>V2K4508D29022012C123</t>
  </si>
  <si>
    <t>2657/1</t>
  </si>
  <si>
    <t>V2K4512D31122012C123</t>
  </si>
  <si>
    <t>2658/1</t>
  </si>
  <si>
    <t>V2K4514D31122012C123</t>
  </si>
  <si>
    <t>V2K4516D31122012C123</t>
  </si>
  <si>
    <t>2660/1</t>
  </si>
  <si>
    <t>V2K4520D31122012C123</t>
  </si>
  <si>
    <t>2661/1</t>
  </si>
  <si>
    <t>V2K4527D31122012C123</t>
  </si>
  <si>
    <t>2664/1</t>
  </si>
  <si>
    <t>V2K4533D31122012C123</t>
  </si>
  <si>
    <t>2666/1</t>
  </si>
  <si>
    <t>box mq 18 e cantina mq 9.40</t>
  </si>
  <si>
    <t>V2K4536D31122012C122</t>
  </si>
  <si>
    <t>15817</t>
  </si>
  <si>
    <t>PRNMRN74H52B149R</t>
  </si>
  <si>
    <t>PRANDINI MARINA</t>
  </si>
  <si>
    <t>PRANDINI</t>
  </si>
  <si>
    <t>12/06/1974</t>
  </si>
  <si>
    <t xml:space="preserve">VIA VENETO 13/2 S. BOVIO, </t>
  </si>
  <si>
    <t>PESCHIERA BORROMEO</t>
  </si>
  <si>
    <t>20068</t>
  </si>
  <si>
    <t>VIA VENETO 13/2 S. BOVIO</t>
  </si>
  <si>
    <t>subingresso bonomelli teresa lina</t>
  </si>
  <si>
    <t>V2K4537D31122013C122</t>
  </si>
  <si>
    <t>9890</t>
  </si>
  <si>
    <t>BNMMLL53H62Z133H</t>
  </si>
  <si>
    <t>BONOMELLI MIRELLA</t>
  </si>
  <si>
    <t>22/06/1953</t>
  </si>
  <si>
    <t>V2K4538D31122012C123</t>
  </si>
  <si>
    <t>subingresso a bonomelli teresa lina</t>
  </si>
  <si>
    <t>V2K4541D31122012C122</t>
  </si>
  <si>
    <t>10703</t>
  </si>
  <si>
    <t>MTTVCN77H03B149I</t>
  </si>
  <si>
    <t>MATTI VINCENZO MARCELLO</t>
  </si>
  <si>
    <t>VINCENZO MARCELLO</t>
  </si>
  <si>
    <t>03/06/1977</t>
  </si>
  <si>
    <t>VIA TRIESTE, 30 A</t>
  </si>
  <si>
    <t>acquistata da gozzi angiola</t>
  </si>
  <si>
    <t>V2K4542D31122012C123</t>
  </si>
  <si>
    <t>2671/1</t>
  </si>
  <si>
    <t>acquistata da gozzi angiola mq 17 box e mq 15 cantina</t>
  </si>
  <si>
    <t>V2K4548D05102013C122</t>
  </si>
  <si>
    <t>15818</t>
  </si>
  <si>
    <t>2672/1</t>
  </si>
  <si>
    <t>VTLMRA63R11F205Z</t>
  </si>
  <si>
    <t>VITALI MAURO</t>
  </si>
  <si>
    <t>VIA G. MARCONI, 7</t>
  </si>
  <si>
    <t>CALVIGNASCO</t>
  </si>
  <si>
    <t>V2K4550D29022012C123</t>
  </si>
  <si>
    <t>2673/1</t>
  </si>
  <si>
    <t>SOLAI 10MQ  CANTINE 6MQ</t>
  </si>
  <si>
    <t>V2K4552D31122012C123</t>
  </si>
  <si>
    <t>2674/1</t>
  </si>
  <si>
    <t>V2K4554D31122012C123</t>
  </si>
  <si>
    <t>2675/1</t>
  </si>
  <si>
    <t>CONTROLLO CON CATASTO</t>
  </si>
  <si>
    <t>V2K4556D31122012C123</t>
  </si>
  <si>
    <t>2676/1</t>
  </si>
  <si>
    <t>V2K4559D31122012C123</t>
  </si>
  <si>
    <t>2677/1</t>
  </si>
  <si>
    <t>V2K4562D25022013C122</t>
  </si>
  <si>
    <t>2678/1</t>
  </si>
  <si>
    <t>V2K4563D25022013C123</t>
  </si>
  <si>
    <t>2679/1</t>
  </si>
  <si>
    <t>V2K4564D01012014C123</t>
  </si>
  <si>
    <t>2680/1</t>
  </si>
  <si>
    <t>solaio</t>
  </si>
  <si>
    <t>V2K4638D31082013C122</t>
  </si>
  <si>
    <t>16029</t>
  </si>
  <si>
    <t>2683/1</t>
  </si>
  <si>
    <t>BZZGMR45S16L648Y</t>
  </si>
  <si>
    <t>BAZZANA GIAN MARIO</t>
  </si>
  <si>
    <t>16/11/1945</t>
  </si>
  <si>
    <t>VIA S.ANTONIO, 9 C</t>
  </si>
  <si>
    <t>VIA S.ANTONIO</t>
  </si>
  <si>
    <t>V2K4649D31122012C122</t>
  </si>
  <si>
    <t>6361</t>
  </si>
  <si>
    <t>2684/1</t>
  </si>
  <si>
    <t>BZZJNY86H44E333V</t>
  </si>
  <si>
    <t>BAZZANA JENNY</t>
  </si>
  <si>
    <t>JENNY</t>
  </si>
  <si>
    <t>04/06/1986</t>
  </si>
  <si>
    <t>VIA PIAN DELLA REGINA, 12</t>
  </si>
  <si>
    <t>passaggio da Bazzana Gino</t>
  </si>
  <si>
    <t>V2K4662D31122012C122</t>
  </si>
  <si>
    <t>9920</t>
  </si>
  <si>
    <t>2686/1</t>
  </si>
  <si>
    <t>BRSKFM70S53C591Z</t>
  </si>
  <si>
    <t>BRESADOLA KATIA EUFEMIA</t>
  </si>
  <si>
    <t>KATIA EUFEMIA</t>
  </si>
  <si>
    <t>13/11/1970</t>
  </si>
  <si>
    <t>VIA CESARE BATTISTI, 13 A</t>
  </si>
  <si>
    <t>V2K6114D01012014C122</t>
  </si>
  <si>
    <t>562</t>
  </si>
  <si>
    <t>SNTDTM62E26C591F</t>
  </si>
  <si>
    <t>SANTANTONIO DANTE MARIO FORTUNATO</t>
  </si>
  <si>
    <t>SANTANTONIO</t>
  </si>
  <si>
    <t>DANTE MARIO FORTUNATO</t>
  </si>
  <si>
    <t>26/05/1962</t>
  </si>
  <si>
    <t>concesso in usofrutto da cervelli maria rosa</t>
  </si>
  <si>
    <t>V2K6272D31122013C122</t>
  </si>
  <si>
    <t>9532</t>
  </si>
  <si>
    <t>2688/1</t>
  </si>
  <si>
    <t>BZZGRL65A48Z133W</t>
  </si>
  <si>
    <t>BAZZANA GABRIELLA</t>
  </si>
  <si>
    <t>08/01/1965</t>
  </si>
  <si>
    <t>VIA DEL SOLE, 35</t>
  </si>
  <si>
    <t>BRIONE S/MINUSIO</t>
  </si>
  <si>
    <t>6645</t>
  </si>
  <si>
    <t>VIA DEL SOLE</t>
  </si>
  <si>
    <t>V2K6287D31122013C122</t>
  </si>
  <si>
    <t>11278</t>
  </si>
  <si>
    <t>2693/1</t>
  </si>
  <si>
    <t>VLRMLN79D65B149G</t>
  </si>
  <si>
    <t>VALRA MARILENA</t>
  </si>
  <si>
    <t>MARILENA</t>
  </si>
  <si>
    <t>25/04/1979</t>
  </si>
  <si>
    <t>V2K6288D30062014C122</t>
  </si>
  <si>
    <t>16912</t>
  </si>
  <si>
    <t>RCNLGU44D41H598S</t>
  </si>
  <si>
    <t>RECENTI LUIGIA</t>
  </si>
  <si>
    <t>RECENTI</t>
  </si>
  <si>
    <t>LUIGIA</t>
  </si>
  <si>
    <t>01/04/1944</t>
  </si>
  <si>
    <t>VIA MONSIGNOR BOSETTI, 10</t>
  </si>
  <si>
    <t>VIA MONSIGNOR BOSETTI</t>
  </si>
  <si>
    <t>V2K6292D31122013C122</t>
  </si>
  <si>
    <t>16600</t>
  </si>
  <si>
    <t>2696/1</t>
  </si>
  <si>
    <t>BNDDGI63E16B041R</t>
  </si>
  <si>
    <t>BIONDI DIEGO</t>
  </si>
  <si>
    <t>16/05/1963</t>
  </si>
  <si>
    <t>BORGOSESIA</t>
  </si>
  <si>
    <t>VIA ALLA NOCA, 17</t>
  </si>
  <si>
    <t>QUARONA</t>
  </si>
  <si>
    <t>13017</t>
  </si>
  <si>
    <t>VIA ALLA NOCA</t>
  </si>
  <si>
    <t>V2K6446D01012016C122</t>
  </si>
  <si>
    <t>2697/1</t>
  </si>
  <si>
    <t>V2K6454D31122014C122</t>
  </si>
  <si>
    <t>17671</t>
  </si>
  <si>
    <t>2698/1</t>
  </si>
  <si>
    <t>MTTRMR50A62L648V</t>
  </si>
  <si>
    <t>MATTI ERICA MARIA</t>
  </si>
  <si>
    <t>ERICA MARIA</t>
  </si>
  <si>
    <t>22/01/1950</t>
  </si>
  <si>
    <t>VIA S MARCO, 43</t>
  </si>
  <si>
    <t>VIA S MARCO</t>
  </si>
  <si>
    <t>V2K6455D31122014C123</t>
  </si>
  <si>
    <t>2699/1</t>
  </si>
  <si>
    <t>V2K6610D31122014C122</t>
  </si>
  <si>
    <t>16343</t>
  </si>
  <si>
    <t>2700/1</t>
  </si>
  <si>
    <t>MTTMLL55R64C591N</t>
  </si>
  <si>
    <t>MATTI MARIELLA</t>
  </si>
  <si>
    <t>MARIELLA</t>
  </si>
  <si>
    <t>24/10/1955</t>
  </si>
  <si>
    <t>VIA FUCINE, 5</t>
  </si>
  <si>
    <t>VIA GIARDINO, 7</t>
  </si>
  <si>
    <t>000044</t>
  </si>
  <si>
    <t>V2K6613D31122014C122</t>
  </si>
  <si>
    <t>2701/1</t>
  </si>
  <si>
    <t>V2K6616D31122014C122</t>
  </si>
  <si>
    <t>2702/1</t>
  </si>
  <si>
    <t>V2K6619D31122014C123</t>
  </si>
  <si>
    <t>2703/1</t>
  </si>
  <si>
    <t>V2K6622D31122014C123</t>
  </si>
  <si>
    <t>2704/1</t>
  </si>
  <si>
    <t>V2K6625D31122014C123</t>
  </si>
  <si>
    <t>V2K6636D31122014C122</t>
  </si>
  <si>
    <t>10391</t>
  </si>
  <si>
    <t>2706/1</t>
  </si>
  <si>
    <t>GZZGNN82E61B149I</t>
  </si>
  <si>
    <t>GUZZARDI GIOVANNA</t>
  </si>
  <si>
    <t>21/05/1982</t>
  </si>
  <si>
    <t>V2K6639D31122014C122</t>
  </si>
  <si>
    <t>16016</t>
  </si>
  <si>
    <t>2707/1</t>
  </si>
  <si>
    <t>BLZCTN44M68C591N</t>
  </si>
  <si>
    <t>BALZINI SIMONI COSTANZA LINA</t>
  </si>
  <si>
    <t>BALZINI SIMONI</t>
  </si>
  <si>
    <t>COSTANZA LINA</t>
  </si>
  <si>
    <t>28/08/1944</t>
  </si>
  <si>
    <t>VIA LEONARDO DA VINCI, 36 cor 8</t>
  </si>
  <si>
    <t>V2K6642D31122014C123</t>
  </si>
  <si>
    <t>000486</t>
  </si>
  <si>
    <t>V2K6648D31122014C122</t>
  </si>
  <si>
    <t>10069</t>
  </si>
  <si>
    <t>CSRMPL55P14C591I</t>
  </si>
  <si>
    <t>CESARINI MARIO PAOLO</t>
  </si>
  <si>
    <t>CESARINI</t>
  </si>
  <si>
    <t>MARIO PAOLO</t>
  </si>
  <si>
    <t>14/09/1955</t>
  </si>
  <si>
    <t>VIA TRENTO, 16</t>
  </si>
  <si>
    <t>V2K6651D31122014C122</t>
  </si>
  <si>
    <t>16187</t>
  </si>
  <si>
    <t>BLTBRT66T12C591O</t>
  </si>
  <si>
    <t>BELOTTI OBERTO</t>
  </si>
  <si>
    <t>OBERTO</t>
  </si>
  <si>
    <t>VIA TRIESTE, 20</t>
  </si>
  <si>
    <t>V2K6656D31122014C122</t>
  </si>
  <si>
    <t>9502</t>
  </si>
  <si>
    <t>2712/1</t>
  </si>
  <si>
    <t>BZZBTL59T14C591O</t>
  </si>
  <si>
    <t>BAZZANA BORTOLO LUCIANO</t>
  </si>
  <si>
    <t>BORTOLO LUCIANO</t>
  </si>
  <si>
    <t>14/12/1959</t>
  </si>
  <si>
    <t>VIA ROMA, 56</t>
  </si>
  <si>
    <t>V2K6659D31122014C122</t>
  </si>
  <si>
    <t>2713/1</t>
  </si>
  <si>
    <t>V2K6662D31122014C123</t>
  </si>
  <si>
    <t>2714/1</t>
  </si>
  <si>
    <t>V2K6665D31122014C122</t>
  </si>
  <si>
    <t>15454</t>
  </si>
  <si>
    <t>2715/1</t>
  </si>
  <si>
    <t>RCCGMN57D03L669J</t>
  </si>
  <si>
    <t>RICCIO GERMANO</t>
  </si>
  <si>
    <t>RICCIO</t>
  </si>
  <si>
    <t>03/04/1957</t>
  </si>
  <si>
    <t>VARALLO</t>
  </si>
  <si>
    <t>VIA PIANE, 29</t>
  </si>
  <si>
    <t>SERRAVALLE SESIA</t>
  </si>
  <si>
    <t>13037</t>
  </si>
  <si>
    <t>VIA PIANE</t>
  </si>
  <si>
    <t>VIA IGNA, 9</t>
  </si>
  <si>
    <t>V2K6668D31122014C122</t>
  </si>
  <si>
    <t>2716/1</t>
  </si>
  <si>
    <t>V2K6671D31122014C123</t>
  </si>
  <si>
    <t>2717/1</t>
  </si>
  <si>
    <t>V2K6672D31122014C122</t>
  </si>
  <si>
    <t>V2K6677D31122014C122</t>
  </si>
  <si>
    <t>16190</t>
  </si>
  <si>
    <t>BLTSVT49L07H108H</t>
  </si>
  <si>
    <t>BELOTTI SALVATORE</t>
  </si>
  <si>
    <t>07/07/1949</t>
  </si>
  <si>
    <t>VIA CANTON DEI CAPI, 1</t>
  </si>
  <si>
    <t>VIA CANTON DEI CAPI</t>
  </si>
  <si>
    <t>VIA IGNA, 11</t>
  </si>
  <si>
    <t>V2K6680D31122014C122</t>
  </si>
  <si>
    <t>16863</t>
  </si>
  <si>
    <t>VTLCHR67R54L682W</t>
  </si>
  <si>
    <t>VITALI CHIARA</t>
  </si>
  <si>
    <t>CHIARA</t>
  </si>
  <si>
    <t>14/10/1967</t>
  </si>
  <si>
    <t>VIA DEI MUGHETTI, 3</t>
  </si>
  <si>
    <t>VIGGIU'</t>
  </si>
  <si>
    <t>21059</t>
  </si>
  <si>
    <t>VIA DEI MUGHETTI</t>
  </si>
  <si>
    <t>V2K6683D31122014C122</t>
  </si>
  <si>
    <t>16289</t>
  </si>
  <si>
    <t>GLNGLN43S44H410U</t>
  </si>
  <si>
    <t>GIULIANI GIULIANA</t>
  </si>
  <si>
    <t>GIULIANI</t>
  </si>
  <si>
    <t>04/11/1943</t>
  </si>
  <si>
    <t>VIA ADUA, 92</t>
  </si>
  <si>
    <t>25034</t>
  </si>
  <si>
    <t>V2K6699D01012015C122</t>
  </si>
  <si>
    <t>17814</t>
  </si>
  <si>
    <t>2722/1</t>
  </si>
  <si>
    <t>BNDMDL19D52C591W</t>
  </si>
  <si>
    <t>BIONDI SCOLARI MADDALENA</t>
  </si>
  <si>
    <t>BIONDI SCOLARI</t>
  </si>
  <si>
    <t>12/04/1919</t>
  </si>
  <si>
    <t>VIA SAN GIORGIO, 2</t>
  </si>
  <si>
    <t>MAGLIASO</t>
  </si>
  <si>
    <t>6983</t>
  </si>
  <si>
    <t>VIA SAN GIORGIO</t>
  </si>
  <si>
    <t>VIA CESARE BATTISTI, 11</t>
  </si>
  <si>
    <t>V2K6712D01012015C123</t>
  </si>
  <si>
    <t>16163</t>
  </si>
  <si>
    <t>SCLTDR57R67C591G</t>
  </si>
  <si>
    <t>SCOLARI TEODORA</t>
  </si>
  <si>
    <t>27/10/1957</t>
  </si>
  <si>
    <t>V2K6715D01012018C99</t>
  </si>
  <si>
    <t>V2K6716D01012015C123</t>
  </si>
  <si>
    <t>2729/1</t>
  </si>
  <si>
    <t>V2K6719D01012015C122</t>
  </si>
  <si>
    <t>2730/1</t>
  </si>
  <si>
    <t>V2K6723D01012015C122</t>
  </si>
  <si>
    <t>17631</t>
  </si>
  <si>
    <t>2731/1</t>
  </si>
  <si>
    <t>BLDMNL82T24I476Q</t>
  </si>
  <si>
    <t>BOLDINI EMANUELE</t>
  </si>
  <si>
    <t>24/12/1982</t>
  </si>
  <si>
    <t>V2K6724D01012015C123</t>
  </si>
  <si>
    <t>2732/1</t>
  </si>
  <si>
    <t>V2K6727D01012015C123</t>
  </si>
  <si>
    <t>V2K6728D01012015C122</t>
  </si>
  <si>
    <t>16206</t>
  </si>
  <si>
    <t>2734/1</t>
  </si>
  <si>
    <t>BNDPLA66P26C591A</t>
  </si>
  <si>
    <t>BIONDI PAOLO</t>
  </si>
  <si>
    <t>26/09/1966</t>
  </si>
  <si>
    <t>V2K6730D01012013C122</t>
  </si>
  <si>
    <t>2735/1</t>
  </si>
  <si>
    <t>BRGGPP41M22C055I</t>
  </si>
  <si>
    <t>BORGHETTI GIUSEPPE</t>
  </si>
  <si>
    <t>BORGHETTI</t>
  </si>
  <si>
    <t>22/08/1941</t>
  </si>
  <si>
    <t>VIA BRESCIA, 64</t>
  </si>
  <si>
    <t>V2K6731D01012013C123</t>
  </si>
  <si>
    <t>V2K6740D01012015C122</t>
  </si>
  <si>
    <t>15386</t>
  </si>
  <si>
    <t>2737/1</t>
  </si>
  <si>
    <t>RBLNCL67L21A794B</t>
  </si>
  <si>
    <t>REBAIOLI NICOLA</t>
  </si>
  <si>
    <t>REBAIOLI</t>
  </si>
  <si>
    <t>21/07/1967</t>
  </si>
  <si>
    <t>VIA MONTE AGA, 16</t>
  </si>
  <si>
    <t>VIA MONTE AGA</t>
  </si>
  <si>
    <t>VIA SAN VIGILIO, 82</t>
  </si>
  <si>
    <t>V2K6741D01012015C122</t>
  </si>
  <si>
    <t>15387</t>
  </si>
  <si>
    <t>2738/1</t>
  </si>
  <si>
    <t>BZZFBA71D05F704S</t>
  </si>
  <si>
    <t>BAZZANA FABIO</t>
  </si>
  <si>
    <t>05/04/1971</t>
  </si>
  <si>
    <t>VIA UMBRIA, 7</t>
  </si>
  <si>
    <t>VIA UMBRIA</t>
  </si>
  <si>
    <t>VIA SAN VIGILIO, 80</t>
  </si>
  <si>
    <t>V2K6747D10042015C122</t>
  </si>
  <si>
    <t>16971</t>
  </si>
  <si>
    <t>BNRMLE47H10G361R</t>
  </si>
  <si>
    <t>BONARDI EMILIO</t>
  </si>
  <si>
    <t>BONARDI</t>
  </si>
  <si>
    <t>10/06/1947</t>
  </si>
  <si>
    <t>DONATORI DI SANGUE, 18</t>
  </si>
  <si>
    <t>DONATORI DI SANGUE</t>
  </si>
  <si>
    <t>VIA MERANO, 18</t>
  </si>
  <si>
    <t>V2K6748D10042015C123</t>
  </si>
  <si>
    <t>2740/1</t>
  </si>
  <si>
    <t>V2K6749D01082013C122</t>
  </si>
  <si>
    <t>17818</t>
  </si>
  <si>
    <t>2741/1</t>
  </si>
  <si>
    <t>FCCLRI84S60B157I</t>
  </si>
  <si>
    <t>FACCHI ILARIA</t>
  </si>
  <si>
    <t>FACCHI</t>
  </si>
  <si>
    <t>20/11/1984</t>
  </si>
  <si>
    <t>VIA GIOVANNI XXIII, 23</t>
  </si>
  <si>
    <t>V2K6750D01012014C122</t>
  </si>
  <si>
    <t>17831</t>
  </si>
  <si>
    <t>2742/1</t>
  </si>
  <si>
    <t>MRCGNN44C10H256B</t>
  </si>
  <si>
    <t>MERICI GIOVANNI</t>
  </si>
  <si>
    <t>10/03/1944</t>
  </si>
  <si>
    <t>VIA DISCIPLINA, 67</t>
  </si>
  <si>
    <t>VIA DISCIPLINA</t>
  </si>
  <si>
    <t xml:space="preserve">LOCALITA' URE, </t>
  </si>
  <si>
    <t>LOCALITA' URE</t>
  </si>
  <si>
    <t>V2K6751D28032015C122</t>
  </si>
  <si>
    <t>17799</t>
  </si>
  <si>
    <t>2743/1</t>
  </si>
  <si>
    <t>BRZMRC62A09F205U</t>
  </si>
  <si>
    <t>BARZAGHI MARCO</t>
  </si>
  <si>
    <t>BARZAGHI</t>
  </si>
  <si>
    <t>09/01/1962</t>
  </si>
  <si>
    <t>VIA GRAZIA DELEDDA, 7</t>
  </si>
  <si>
    <t>VIA GRAZIA DELEDDA</t>
  </si>
  <si>
    <t>V2K6752D30062015C122</t>
  </si>
  <si>
    <t>16681</t>
  </si>
  <si>
    <t>2744/1</t>
  </si>
  <si>
    <t>SSLLRA61L19L494D</t>
  </si>
  <si>
    <t>OSSOLI LAURO</t>
  </si>
  <si>
    <t>OSSOLI</t>
  </si>
  <si>
    <t>LAURO</t>
  </si>
  <si>
    <t>19/07/1961</t>
  </si>
  <si>
    <t>VIA S.M. DELLA BATTAGLIA, 23</t>
  </si>
  <si>
    <t>VIA S.M. DELLA BATTAGLIA</t>
  </si>
  <si>
    <t>VIA SANT' ANTONIO, 4 B</t>
  </si>
  <si>
    <t>V2K6753D01082015C122</t>
  </si>
  <si>
    <t>16495</t>
  </si>
  <si>
    <t>2745/1</t>
  </si>
  <si>
    <t>02299080982</t>
  </si>
  <si>
    <t>SAN GIORGIO IMMOBILIARE SRL</t>
  </si>
  <si>
    <t>VIA VITTORIO EMANUELE, 3</t>
  </si>
  <si>
    <t>VIA VITTORIO EMANUELE</t>
  </si>
  <si>
    <t>VIA ROMA, 31</t>
  </si>
  <si>
    <t>V2K6754D01012015C122</t>
  </si>
  <si>
    <t>16050</t>
  </si>
  <si>
    <t>ZNLCLD49T29D110F</t>
  </si>
  <si>
    <t>ZANELLI CLAUDIO</t>
  </si>
  <si>
    <t>ZANELLI</t>
  </si>
  <si>
    <t>29/12/1949</t>
  </si>
  <si>
    <t>COSTA MONTICELLI</t>
  </si>
  <si>
    <t>VIA BARTOLOMEO COLLEONI, 50</t>
  </si>
  <si>
    <t>MONTELLO</t>
  </si>
  <si>
    <t>VIA BARTOLOMEO COLLEONI</t>
  </si>
  <si>
    <t>V2K6755D17072014C122</t>
  </si>
  <si>
    <t>15554</t>
  </si>
  <si>
    <t>FRMCNN80A68D391R</t>
  </si>
  <si>
    <t>FORMIS CORINNE</t>
  </si>
  <si>
    <t>FORMIS</t>
  </si>
  <si>
    <t>CORINNE</t>
  </si>
  <si>
    <t>28/01/1980</t>
  </si>
  <si>
    <t>V2K6757D17072014C123</t>
  </si>
  <si>
    <t>V2K6761D01012015C122</t>
  </si>
  <si>
    <t>17821</t>
  </si>
  <si>
    <t>BRSPRN50L42L648K</t>
  </si>
  <si>
    <t>BRESADOLA PIERINA</t>
  </si>
  <si>
    <t>02/07/1950</t>
  </si>
  <si>
    <t>VIA TIZIANO, 130</t>
  </si>
  <si>
    <t>V2K6771D15062015C122</t>
  </si>
  <si>
    <t>16640</t>
  </si>
  <si>
    <t>RGHMRC76M24D284A</t>
  </si>
  <si>
    <t>RIGHETTI MARCO</t>
  </si>
  <si>
    <t>RIGHETTI</t>
  </si>
  <si>
    <t>24/08/1976</t>
  </si>
  <si>
    <t>DESENZANO DEL GARDA</t>
  </si>
  <si>
    <t>VIA 1866, 138</t>
  </si>
  <si>
    <t>25015</t>
  </si>
  <si>
    <t>VIA 1866</t>
  </si>
  <si>
    <t>VIA TRENTO, 14 B</t>
  </si>
  <si>
    <t>V2K6774D01012015C122</t>
  </si>
  <si>
    <t>15905</t>
  </si>
  <si>
    <t>BCCLNE79E58B149X</t>
  </si>
  <si>
    <t>BUCCI ELENA</t>
  </si>
  <si>
    <t>BUCCI</t>
  </si>
  <si>
    <t>18/05/1979</t>
  </si>
  <si>
    <t>V2K6777D01012015C122</t>
  </si>
  <si>
    <t>16649</t>
  </si>
  <si>
    <t>FRNPLT46T69H129S</t>
  </si>
  <si>
    <t>FORONI IPPOLITA</t>
  </si>
  <si>
    <t>FORONI</t>
  </si>
  <si>
    <t>IPPOLITA</t>
  </si>
  <si>
    <t>29/12/1946</t>
  </si>
  <si>
    <t>QUINGENTOLE</t>
  </si>
  <si>
    <t>VIA FERMI, 74</t>
  </si>
  <si>
    <t>V2K6780D01012015C123</t>
  </si>
  <si>
    <t>V2K6783D01012015C123</t>
  </si>
  <si>
    <t>V2K6795D01012015C122</t>
  </si>
  <si>
    <t>17850</t>
  </si>
  <si>
    <t>LDOMRA48P12B947D</t>
  </si>
  <si>
    <t>LODI MARIO</t>
  </si>
  <si>
    <t>12/09/1948</t>
  </si>
  <si>
    <t>CASAZZA</t>
  </si>
  <si>
    <t>VIA LUGHISELLO, 2</t>
  </si>
  <si>
    <t>VIA LUGHISELLO</t>
  </si>
  <si>
    <t>VIA FRESINE, 26</t>
  </si>
  <si>
    <t>V2K6798D01012015C123</t>
  </si>
  <si>
    <t>V2K6799D01012015C122</t>
  </si>
  <si>
    <t>17851</t>
  </si>
  <si>
    <t>LSSNMD75R58B393Q</t>
  </si>
  <si>
    <t>ALESSANDRINI NADIA MADDALENA</t>
  </si>
  <si>
    <t>NADIA MADDALENA</t>
  </si>
  <si>
    <t>18/10/1975</t>
  </si>
  <si>
    <t>VIA S. GIOVANNA D'ANTIDA, 13</t>
  </si>
  <si>
    <t>VIA S. GIOVANNA D'ANTIDA</t>
  </si>
  <si>
    <t>V2K6800D01012015C123</t>
  </si>
  <si>
    <t>V2K6801D01012015C123</t>
  </si>
  <si>
    <t>V2K6805D01012015C122</t>
  </si>
  <si>
    <t>10323</t>
  </si>
  <si>
    <t>GZZRSE81S16B149O</t>
  </si>
  <si>
    <t>GOZZI EROS</t>
  </si>
  <si>
    <t>EROS</t>
  </si>
  <si>
    <t>16/11/1981</t>
  </si>
  <si>
    <t>V2K6856D01012015C122</t>
  </si>
  <si>
    <t>16988</t>
  </si>
  <si>
    <t>MSTGNR42E57E507N</t>
  </si>
  <si>
    <t>MASTROGIOVANNI GENNARA</t>
  </si>
  <si>
    <t>MASTROGIOVANNI</t>
  </si>
  <si>
    <t>GENNARA</t>
  </si>
  <si>
    <t>17/05/1942</t>
  </si>
  <si>
    <t>LECCO</t>
  </si>
  <si>
    <t>VIA VIII MAGGIO, 15</t>
  </si>
  <si>
    <t>VIA VIII MAGGIO</t>
  </si>
  <si>
    <t>VIA GUGLIELMO MARCONI, 8 A</t>
  </si>
  <si>
    <t>000259</t>
  </si>
  <si>
    <t>V2K6859D01012015C122</t>
  </si>
  <si>
    <t>V2K6862D01012015C122</t>
  </si>
  <si>
    <t>V2K6865D01012015C123</t>
  </si>
  <si>
    <t>V2K7036D01012015C122</t>
  </si>
  <si>
    <t>10909</t>
  </si>
  <si>
    <t>2772/1</t>
  </si>
  <si>
    <t>RGZGFR52A04L648R</t>
  </si>
  <si>
    <t>RAGAZZOLI GIANFRANCO</t>
  </si>
  <si>
    <t>04/01/1952</t>
  </si>
  <si>
    <t>VIA CASTELLO, 29</t>
  </si>
  <si>
    <t>V2K7037D01012015C122</t>
  </si>
  <si>
    <t>10723</t>
  </si>
  <si>
    <t>MNLDNL85E20D391U</t>
  </si>
  <si>
    <t>MONELLA DANIELE</t>
  </si>
  <si>
    <t>20/05/1985</t>
  </si>
  <si>
    <t>VIA MONTICELLI, 19</t>
  </si>
  <si>
    <t>V2K7038D01012015C123</t>
  </si>
  <si>
    <t>000661</t>
  </si>
  <si>
    <t>V2K7039D01102015C122</t>
  </si>
  <si>
    <t>17583</t>
  </si>
  <si>
    <t>2775/1</t>
  </si>
  <si>
    <t>BAUSNL58C51M032N</t>
  </si>
  <si>
    <t>BAU' SERENELLA</t>
  </si>
  <si>
    <t>BAU'</t>
  </si>
  <si>
    <t>SERENELLA</t>
  </si>
  <si>
    <t>11/03/1958</t>
  </si>
  <si>
    <t>VILLAVERLA</t>
  </si>
  <si>
    <t>VIA RUDIANO, 58</t>
  </si>
  <si>
    <t>VIA ROMA, 8 C</t>
  </si>
  <si>
    <t>V2K7295D01012015C123</t>
  </si>
  <si>
    <t>2776/1</t>
  </si>
  <si>
    <t xml:space="preserve">VIA TRENTO, </t>
  </si>
  <si>
    <t>V2K7300D07032015C122</t>
  </si>
  <si>
    <t>9621</t>
  </si>
  <si>
    <t>2777/1</t>
  </si>
  <si>
    <t>BLTNRF67P29C591T</t>
  </si>
  <si>
    <t>BELOTTI ANDREA FRANCO</t>
  </si>
  <si>
    <t>ANDREA FRANCO</t>
  </si>
  <si>
    <t>29/09/1967</t>
  </si>
  <si>
    <t>VIA NENA BAZZANA, 15</t>
  </si>
  <si>
    <t>VIA NENA BAZZANA</t>
  </si>
  <si>
    <t xml:space="preserve">LOCALITA' RAGU', </t>
  </si>
  <si>
    <t>LOCALITA' RAGU'</t>
  </si>
  <si>
    <t>000244</t>
  </si>
  <si>
    <t>V2K7301D07032015C123</t>
  </si>
  <si>
    <t>2778/1</t>
  </si>
  <si>
    <t>V2K7302D01012015C123</t>
  </si>
  <si>
    <t>2779/1</t>
  </si>
  <si>
    <t>FLSRVL50L10G047R</t>
  </si>
  <si>
    <t>FELISARI ROSVALDO</t>
  </si>
  <si>
    <t>FELISARI</t>
  </si>
  <si>
    <t>ROSVALDO</t>
  </si>
  <si>
    <t>10/07/1950</t>
  </si>
  <si>
    <t>VIA BUONARROTI, 11</t>
  </si>
  <si>
    <t>VIA BUONARROTI</t>
  </si>
  <si>
    <t>VIA SANT' ANTONIO, 9</t>
  </si>
  <si>
    <t>V2K7303D01012015C122</t>
  </si>
  <si>
    <t>2780/1</t>
  </si>
  <si>
    <t>V2K7306D01022013C123</t>
  </si>
  <si>
    <t>2781/1</t>
  </si>
  <si>
    <t>V2K7307D01022013C123</t>
  </si>
  <si>
    <t>2782/1</t>
  </si>
  <si>
    <t>V2K7308D01022013C123</t>
  </si>
  <si>
    <t>2783/1</t>
  </si>
  <si>
    <t>V2K7309D01022013C123</t>
  </si>
  <si>
    <t>2784/1</t>
  </si>
  <si>
    <t>V2K7310D05062013C123</t>
  </si>
  <si>
    <t>16278</t>
  </si>
  <si>
    <t>2785/1</t>
  </si>
  <si>
    <t>GLBPLA74R26B149N</t>
  </si>
  <si>
    <t>GALBASSINI PAOLO</t>
  </si>
  <si>
    <t>26/10/1974</t>
  </si>
  <si>
    <t>VIA DANTE ALIGHIERI, 12</t>
  </si>
  <si>
    <t>VIA DANTE ALIGHIERI</t>
  </si>
  <si>
    <t>V2K7311D01012014C123</t>
  </si>
  <si>
    <t>2786/1</t>
  </si>
  <si>
    <t>V2K7312D01022013C123</t>
  </si>
  <si>
    <t>2787/1</t>
  </si>
  <si>
    <t>V2K7314D31122017C123</t>
  </si>
  <si>
    <t>2789/1</t>
  </si>
  <si>
    <t>V2K7315D06022013C123</t>
  </si>
  <si>
    <t>2790/1</t>
  </si>
  <si>
    <t>V2K7316D06022013C123</t>
  </si>
  <si>
    <t>V2K7317D04022013C123</t>
  </si>
  <si>
    <t>V2K7318D04022013C123</t>
  </si>
  <si>
    <t>V2K7319D10102014C123</t>
  </si>
  <si>
    <t>18078</t>
  </si>
  <si>
    <t>CRVRCR65D06B149J</t>
  </si>
  <si>
    <t>CERVELLI RICCARDO</t>
  </si>
  <si>
    <t>06/04/1965</t>
  </si>
  <si>
    <t>QUARTIERE ABBA VIA V, 31</t>
  </si>
  <si>
    <t>QUARTIERE ABBA VIA V</t>
  </si>
  <si>
    <t>V2K7321D25012013C123</t>
  </si>
  <si>
    <t>2796/1</t>
  </si>
  <si>
    <t>V2K7322D06022013C123</t>
  </si>
  <si>
    <t>10797</t>
  </si>
  <si>
    <t>2797/1</t>
  </si>
  <si>
    <t>PRLRML76D10B149Y</t>
  </si>
  <si>
    <t>PAROLARI ROMOLO</t>
  </si>
  <si>
    <t>ROMOLO</t>
  </si>
  <si>
    <t>10/04/1976</t>
  </si>
  <si>
    <t>V2K7323D25012013C123</t>
  </si>
  <si>
    <t>V2K7324D25012013C123</t>
  </si>
  <si>
    <t>V2K7325D25012013C123</t>
  </si>
  <si>
    <t>V2K7326D25012013C123</t>
  </si>
  <si>
    <t>CMNGMC63B01C591B</t>
  </si>
  <si>
    <t>02128650989</t>
  </si>
  <si>
    <t>COMINCIOLI GIACOMO CLAUDIO</t>
  </si>
  <si>
    <t>GIACOMO CLAUDIO</t>
  </si>
  <si>
    <t>01/02/1963</t>
  </si>
  <si>
    <t>V2K7356D31122015C122</t>
  </si>
  <si>
    <t>9838</t>
  </si>
  <si>
    <t>BNDRRT68E26C591H</t>
  </si>
  <si>
    <t>BIONDI ROBERTO</t>
  </si>
  <si>
    <t>26/05/1968</t>
  </si>
  <si>
    <t>V2K7359D31122015C122</t>
  </si>
  <si>
    <t>18140</t>
  </si>
  <si>
    <t>RGZNLN38S58L648L</t>
  </si>
  <si>
    <t>RAGAZZOLI NATALINA</t>
  </si>
  <si>
    <t>18/11/1938</t>
  </si>
  <si>
    <t>VIA LIVORNO, 66</t>
  </si>
  <si>
    <t>VIA LIVORNO</t>
  </si>
  <si>
    <t>V2K7361D31122015C122</t>
  </si>
  <si>
    <t>18128</t>
  </si>
  <si>
    <t>FRRSFN84E21E884A</t>
  </si>
  <si>
    <t>FERRARI STEFANO</t>
  </si>
  <si>
    <t>21/05/1984</t>
  </si>
  <si>
    <t>VIA HIROSHIMA, 9</t>
  </si>
  <si>
    <t>25028</t>
  </si>
  <si>
    <t>VIA HIROSHIMA</t>
  </si>
  <si>
    <t>VIA SAN VIGILIO, 41</t>
  </si>
  <si>
    <t>000321</t>
  </si>
  <si>
    <t>V2K7364D01012016C122</t>
  </si>
  <si>
    <t>5562</t>
  </si>
  <si>
    <t>2805/1</t>
  </si>
  <si>
    <t>SLVGNN55D06C591G</t>
  </si>
  <si>
    <t>SILVESTRI GIOVANNI ERMANNO</t>
  </si>
  <si>
    <t>GIOVANNI ERMANNO</t>
  </si>
  <si>
    <t>06/04/1955</t>
  </si>
  <si>
    <t>VIA N. SAURO, 21 A</t>
  </si>
  <si>
    <t>V2K7365D01012016C123</t>
  </si>
  <si>
    <t>V2K7366D01012016C122</t>
  </si>
  <si>
    <t>V2K7371D06022016C122</t>
  </si>
  <si>
    <t>18132</t>
  </si>
  <si>
    <t>STCRCR56P10F205S</t>
  </si>
  <si>
    <t>STUCCHI RICCARDO</t>
  </si>
  <si>
    <t>STUCCHI</t>
  </si>
  <si>
    <t>10/09/1956</t>
  </si>
  <si>
    <t>VIA CANNERO, 18</t>
  </si>
  <si>
    <t>VIA CANNERO</t>
  </si>
  <si>
    <t>V2K7374D06022016C123</t>
  </si>
  <si>
    <t>V2K7377D06022016C123</t>
  </si>
  <si>
    <t>V2K7378D06022016C99</t>
  </si>
  <si>
    <t>Cessato in data 31-12-2018 in quanto posto auto all'aperto</t>
  </si>
  <si>
    <t>V2K7379D01012016C122</t>
  </si>
  <si>
    <t>16553</t>
  </si>
  <si>
    <t>DRZMRZ64L19G264H</t>
  </si>
  <si>
    <t>DURIZZI MAURIZIO</t>
  </si>
  <si>
    <t>DURIZZI</t>
  </si>
  <si>
    <t>19/07/1964</t>
  </si>
  <si>
    <t>VIA UGO FOSCOLO, 31</t>
  </si>
  <si>
    <t>CASTELLI CALEPIO</t>
  </si>
  <si>
    <t>VIA UGO FOSCOLO</t>
  </si>
  <si>
    <t>A11</t>
  </si>
  <si>
    <t>V2K7382D01012016C122</t>
  </si>
  <si>
    <t>9677</t>
  </si>
  <si>
    <t>BLTSFN81R01B149T</t>
  </si>
  <si>
    <t>BELOTTI STEFANO GIUSEPPE</t>
  </si>
  <si>
    <t>STEFANO GIUSEPPE</t>
  </si>
  <si>
    <t>01/10/1981</t>
  </si>
  <si>
    <t>VIA ROMA, 64</t>
  </si>
  <si>
    <t>V2K7383D01012016C123</t>
  </si>
  <si>
    <t>2813/2</t>
  </si>
  <si>
    <t>Verificare categoria deposito</t>
  </si>
  <si>
    <t>V2K7393D03082015C123</t>
  </si>
  <si>
    <t>V2K7396D01012016C122</t>
  </si>
  <si>
    <t>9936</t>
  </si>
  <si>
    <t>2816/1</t>
  </si>
  <si>
    <t>BRSLDN48C70L648J</t>
  </si>
  <si>
    <t>BRUSEGHINI IOLANDA ANNA</t>
  </si>
  <si>
    <t>IOLANDA ANNA</t>
  </si>
  <si>
    <t>30/03/1948</t>
  </si>
  <si>
    <t>V2K7401D03032016C117</t>
  </si>
  <si>
    <t>18142</t>
  </si>
  <si>
    <t>FNNSRA83R44B149L</t>
  </si>
  <si>
    <t>03783820982</t>
  </si>
  <si>
    <t>LA BAITA DI FININI SARA</t>
  </si>
  <si>
    <t>VIA ROMA, 34</t>
  </si>
  <si>
    <t>V2K7405D01012016C122</t>
  </si>
  <si>
    <t>8210</t>
  </si>
  <si>
    <t>QTTFNC54B02L648H</t>
  </si>
  <si>
    <t>QUETTI FRANCO</t>
  </si>
  <si>
    <t>V2K7409D01012016C122</t>
  </si>
  <si>
    <t>10738</t>
  </si>
  <si>
    <t>MNLLML59T12C591L</t>
  </si>
  <si>
    <t>MONELLA LUIGI EMILIO</t>
  </si>
  <si>
    <t>LUIGI EMILIO</t>
  </si>
  <si>
    <t>12/12/1959</t>
  </si>
  <si>
    <t>VIA SANT' ANTONIO, 20</t>
  </si>
  <si>
    <t>V2K7412D31122015C122</t>
  </si>
  <si>
    <t>9793</t>
  </si>
  <si>
    <t>BNDMNG28R64L648N</t>
  </si>
  <si>
    <t>BIONDI MARIA ANGELA</t>
  </si>
  <si>
    <t>24/10/1928</t>
  </si>
  <si>
    <t>V2K7414D31122015C123</t>
  </si>
  <si>
    <t>V2K7420D01012016C122</t>
  </si>
  <si>
    <t>10213</t>
  </si>
  <si>
    <t>2823/1</t>
  </si>
  <si>
    <t>FRTLNM41L70C417I</t>
  </si>
  <si>
    <t>FRATTINI LILIANA MARIA PIERA</t>
  </si>
  <si>
    <t>LILIANA MARIA PIERA</t>
  </si>
  <si>
    <t>30/07/1941</t>
  </si>
  <si>
    <t>VIA IV NOVEMBRE, 14</t>
  </si>
  <si>
    <t>V2K7424D01012016C122</t>
  </si>
  <si>
    <t>9836</t>
  </si>
  <si>
    <t>2824/1</t>
  </si>
  <si>
    <t>BNDRTI44E62L648L</t>
  </si>
  <si>
    <t>BIONDI RITA</t>
  </si>
  <si>
    <t>22/05/1944</t>
  </si>
  <si>
    <t>VIA ANTONIO GRAMSCI, 2</t>
  </si>
  <si>
    <t>000332</t>
  </si>
  <si>
    <t>V2K7428D01012016C122</t>
  </si>
  <si>
    <t>V2K7432D01012016C123</t>
  </si>
  <si>
    <t>2826/1</t>
  </si>
  <si>
    <t>V2K7436D01012016C123</t>
  </si>
  <si>
    <t>2827/1</t>
  </si>
  <si>
    <t>V2K7439D01012016C122</t>
  </si>
  <si>
    <t>11184</t>
  </si>
  <si>
    <t>SLVGNN48T20L648Z</t>
  </si>
  <si>
    <t>SILVESTRI GIOVANNI DARIO</t>
  </si>
  <si>
    <t>GIOVANNI DARIO</t>
  </si>
  <si>
    <t>VIA FRESINE, 6</t>
  </si>
  <si>
    <t>V2K7442D01012016C123</t>
  </si>
  <si>
    <t>2829/1</t>
  </si>
  <si>
    <t>V2K7445D01012016C122</t>
  </si>
  <si>
    <t>6131</t>
  </si>
  <si>
    <t>2830/1</t>
  </si>
  <si>
    <t>SBLGSM58R57C591S</t>
  </si>
  <si>
    <t>SIBILIA GELSOMINA MARIA</t>
  </si>
  <si>
    <t>GELSOMINA MARIA</t>
  </si>
  <si>
    <t>17/10/1958</t>
  </si>
  <si>
    <t>V2K7449D01012016C122</t>
  </si>
  <si>
    <t>000406</t>
  </si>
  <si>
    <t>V2K7452D01012016C122</t>
  </si>
  <si>
    <t>5744</t>
  </si>
  <si>
    <t>2832/1</t>
  </si>
  <si>
    <t>MTTGRL46A57L648H</t>
  </si>
  <si>
    <t>MATTI GABRIELLA FLORA</t>
  </si>
  <si>
    <t>GABRIELLA FLORA</t>
  </si>
  <si>
    <t>17/01/1946</t>
  </si>
  <si>
    <t>V2K7457D01012017C122</t>
  </si>
  <si>
    <t>10290</t>
  </si>
  <si>
    <t>2833/1</t>
  </si>
  <si>
    <t>GLMLSE54H56E865L</t>
  </si>
  <si>
    <t>GELMI ELSA</t>
  </si>
  <si>
    <t>16/06/1954</t>
  </si>
  <si>
    <t>VIA ADAMELLO, 2</t>
  </si>
  <si>
    <t>V2K7461D01012016C122</t>
  </si>
  <si>
    <t>10843</t>
  </si>
  <si>
    <t>PNIMLS48A67L648D</t>
  </si>
  <si>
    <t>PINA MARIA ELSA</t>
  </si>
  <si>
    <t>MARIA ELSA</t>
  </si>
  <si>
    <t>27/01/1948</t>
  </si>
  <si>
    <t>VIA VARENNA, 32</t>
  </si>
  <si>
    <t>VIA VARENNA</t>
  </si>
  <si>
    <t>V2K7464D19032016C122</t>
  </si>
  <si>
    <t>18145</t>
  </si>
  <si>
    <t>2835/1</t>
  </si>
  <si>
    <t>RSSFBA72B21M102D</t>
  </si>
  <si>
    <t>ROSSI FABIO</t>
  </si>
  <si>
    <t>21/02/1972</t>
  </si>
  <si>
    <t>VIZZOLO PREDABISSI</t>
  </si>
  <si>
    <t>VIA ASILO, 34</t>
  </si>
  <si>
    <t>TRESCORE CREMASCO</t>
  </si>
  <si>
    <t>26017</t>
  </si>
  <si>
    <t>VIA ASILO</t>
  </si>
  <si>
    <t>EX RONCHI ANDREINO</t>
  </si>
  <si>
    <t>V2K7467D01012016C122</t>
  </si>
  <si>
    <t>16188</t>
  </si>
  <si>
    <t>2836/1</t>
  </si>
  <si>
    <t>BLTRTT60B42C591T</t>
  </si>
  <si>
    <t>BELOTTI ORIETTA</t>
  </si>
  <si>
    <t>ORIETTA</t>
  </si>
  <si>
    <t>02/02/1960</t>
  </si>
  <si>
    <t>VIA PAOLO VERONESE, 36</t>
  </si>
  <si>
    <t>VIA PAOLO VERONESE</t>
  </si>
  <si>
    <t>V2K7468D01012016C122</t>
  </si>
  <si>
    <t>000561</t>
  </si>
  <si>
    <t>V2K7469D01012016C123</t>
  </si>
  <si>
    <t>LOCALI CANTINE</t>
  </si>
  <si>
    <t>V2K7495D01012015C123</t>
  </si>
  <si>
    <t>LOCALI ACCESSORI/MAGAZZINI ATTIVITA' COMMERCIALE</t>
  </si>
  <si>
    <t>V2K7530D01012018C99</t>
  </si>
  <si>
    <t>7934</t>
  </si>
  <si>
    <t>2840/1</t>
  </si>
  <si>
    <t>BLTDNL48B26L648M</t>
  </si>
  <si>
    <t>BELOTTI DANIELE</t>
  </si>
  <si>
    <t>26/02/1948</t>
  </si>
  <si>
    <t>Da 1-1-2018 Immobile privo di utenze come da bolletta allegata</t>
  </si>
  <si>
    <t>V2K7533D01012016C122</t>
  </si>
  <si>
    <t>5158</t>
  </si>
  <si>
    <t>2841/1</t>
  </si>
  <si>
    <t>MTTLNM62L43C591U</t>
  </si>
  <si>
    <t>MATTI LORENA MARIA</t>
  </si>
  <si>
    <t>LORENA MARIA</t>
  </si>
  <si>
    <t>03/07/1962</t>
  </si>
  <si>
    <t>VIA ALDO MORO, 1</t>
  </si>
  <si>
    <t>VIA SAN VIGILIO, 42</t>
  </si>
  <si>
    <t>subentro scolari laura</t>
  </si>
  <si>
    <t>V2K7541D01012016C123</t>
  </si>
  <si>
    <t>2842/1</t>
  </si>
  <si>
    <t>V2K7545D19032016C123</t>
  </si>
  <si>
    <t>2843/1</t>
  </si>
  <si>
    <t>V2K7546D19032016C123</t>
  </si>
  <si>
    <t>2844/1</t>
  </si>
  <si>
    <t>V2K7653D01012016C123</t>
  </si>
  <si>
    <t>2845/1</t>
  </si>
  <si>
    <t>cantine e magazzini utenza domestica</t>
  </si>
  <si>
    <t>V2K7654D01012016C123</t>
  </si>
  <si>
    <t>VIA TRIESTE, 13</t>
  </si>
  <si>
    <t>V2K7656D01012016C123</t>
  </si>
  <si>
    <t>V2K7657D01072015C122</t>
  </si>
  <si>
    <t>15302</t>
  </si>
  <si>
    <t>CRSLEI77E25B157D</t>
  </si>
  <si>
    <t>CRESCINI ELIO</t>
  </si>
  <si>
    <t>CRESCINI</t>
  </si>
  <si>
    <t>25/05/1977</t>
  </si>
  <si>
    <t>BLIGNY, 11</t>
  </si>
  <si>
    <t>25133</t>
  </si>
  <si>
    <t>V2K7675D01012018C99</t>
  </si>
  <si>
    <t>16304</t>
  </si>
  <si>
    <t>GNURCC48S68L648P</t>
  </si>
  <si>
    <t>GUANI RITA CECILIA</t>
  </si>
  <si>
    <t>RITA CECILIA</t>
  </si>
  <si>
    <t>28/11/1948</t>
  </si>
  <si>
    <t>VIA S. ALBERTO, 1</t>
  </si>
  <si>
    <t>VIA S. ALBERTO</t>
  </si>
  <si>
    <t>Subentro a seguito del decesso di Guani Natale---Contatto Enel chiuso come Allegato</t>
  </si>
  <si>
    <t>V2K7692D01012016C123</t>
  </si>
  <si>
    <t>VIA TRIESTE, 5</t>
  </si>
  <si>
    <t>V2K7707D01012016C122</t>
  </si>
  <si>
    <t>5866</t>
  </si>
  <si>
    <t>CLSNGL57M24C591K</t>
  </si>
  <si>
    <t>CELSI ENZO GIULIANO</t>
  </si>
  <si>
    <t>ENZO GIULIANO</t>
  </si>
  <si>
    <t>24/08/1957</t>
  </si>
  <si>
    <t>XI NOVEMBRE, 8 A</t>
  </si>
  <si>
    <t>XI NOVEMBRE</t>
  </si>
  <si>
    <t>V2K7710D01012017C122</t>
  </si>
  <si>
    <t>V2K7712D01012017C123</t>
  </si>
  <si>
    <t>V2K7715D01012016C99</t>
  </si>
  <si>
    <t>VIA SANT' ANTONIO, 28</t>
  </si>
  <si>
    <t>Immobile non agibile in quanto lo stanno ristrutturando</t>
  </si>
  <si>
    <t>V2K7727D01012016C99</t>
  </si>
  <si>
    <t>2854/2</t>
  </si>
  <si>
    <t>V2K7728D01012016C99</t>
  </si>
  <si>
    <t>2854/3</t>
  </si>
  <si>
    <t>V2K7732D01012017C122</t>
  </si>
  <si>
    <t>17057</t>
  </si>
  <si>
    <t>SLVMRA61P08B149N</t>
  </si>
  <si>
    <t>SILVESTRI MARIO</t>
  </si>
  <si>
    <t>08/09/1961</t>
  </si>
  <si>
    <t>VIA CAMPOROTONDO, 6</t>
  </si>
  <si>
    <t>V2K7751D01012017C99</t>
  </si>
  <si>
    <t>10112</t>
  </si>
  <si>
    <t>CMNMGR60H63C591U</t>
  </si>
  <si>
    <t>COMINCIOLI MARIA GRAZIA</t>
  </si>
  <si>
    <t>23/06/1960</t>
  </si>
  <si>
    <t>V2K7763D01032016C122</t>
  </si>
  <si>
    <t>17994</t>
  </si>
  <si>
    <t>2858/1</t>
  </si>
  <si>
    <t>VTTGPR52A55F205W</t>
  </si>
  <si>
    <t>VETTORETTI GIULIA PIERA</t>
  </si>
  <si>
    <t>VETTORETTI</t>
  </si>
  <si>
    <t>GIULIA PIERA</t>
  </si>
  <si>
    <t>15/01/1952</t>
  </si>
  <si>
    <t>V2K7779D01012017C122</t>
  </si>
  <si>
    <t>18424</t>
  </si>
  <si>
    <t>SBLMCD65A12Z133V</t>
  </si>
  <si>
    <t>SIBILIA MARCO DANILO</t>
  </si>
  <si>
    <t>MARCO DANILO</t>
  </si>
  <si>
    <t>12/01/1965</t>
  </si>
  <si>
    <t>CORSO GENOVA, 69</t>
  </si>
  <si>
    <t>CAORLE</t>
  </si>
  <si>
    <t>30021</t>
  </si>
  <si>
    <t>CORSO GENOVA</t>
  </si>
  <si>
    <t>PIAZZA DEI LAVORATORI, 1</t>
  </si>
  <si>
    <t>V2K7782D01012017C122</t>
  </si>
  <si>
    <t>V2K7787D01012017C122</t>
  </si>
  <si>
    <t>5061</t>
  </si>
  <si>
    <t>2862/1</t>
  </si>
  <si>
    <t>GLSRLL35P67C417H</t>
  </si>
  <si>
    <t>GLISENTI ORNELLA</t>
  </si>
  <si>
    <t>ORNELLA</t>
  </si>
  <si>
    <t>27/09/1935</t>
  </si>
  <si>
    <t>V2K7790D01012017C122</t>
  </si>
  <si>
    <t>2863/1</t>
  </si>
  <si>
    <t>V2K7791D01012017C123</t>
  </si>
  <si>
    <t>2864/1</t>
  </si>
  <si>
    <t>--soffitta---</t>
  </si>
  <si>
    <t>V2K7794D01012017C122</t>
  </si>
  <si>
    <t>2865/1</t>
  </si>
  <si>
    <t>VIA ANDROLA, 9</t>
  </si>
  <si>
    <t>V2K7795D01012017C122</t>
  </si>
  <si>
    <t>18421</t>
  </si>
  <si>
    <t>BRLLSN75B12I849H</t>
  </si>
  <si>
    <t>BERLONGHI ALESSANDRO</t>
  </si>
  <si>
    <t>BERLONGHI</t>
  </si>
  <si>
    <t>12/02/1975</t>
  </si>
  <si>
    <t>VIA SUOR MARTINA, 5</t>
  </si>
  <si>
    <t>VIA SUOR MARTINA</t>
  </si>
  <si>
    <t>000613</t>
  </si>
  <si>
    <t>V2K7796D01012017C123</t>
  </si>
  <si>
    <t>2867/1</t>
  </si>
  <si>
    <t>Box</t>
  </si>
  <si>
    <t>V2K7825D01012015C112</t>
  </si>
  <si>
    <t>15325</t>
  </si>
  <si>
    <t>2868/1</t>
  </si>
  <si>
    <t>01955330178</t>
  </si>
  <si>
    <t>FAMIGLIA ARTIGIANA DI GAUDIOSI MASSIMO E BOLDINI ANGELO SNC</t>
  </si>
  <si>
    <t>VIA DELLE ENERGIE RINNOVABILI, 16</t>
  </si>
  <si>
    <t>000522</t>
  </si>
  <si>
    <t>V2K7844D01012015C112</t>
  </si>
  <si>
    <t>2868/2</t>
  </si>
  <si>
    <t>V2K7879D01012015C104</t>
  </si>
  <si>
    <t>2868/3</t>
  </si>
  <si>
    <t>V2K7931D01012015C108</t>
  </si>
  <si>
    <t>2868/4</t>
  </si>
  <si>
    <t>V2K8062D01012017C122</t>
  </si>
  <si>
    <t>10539</t>
  </si>
  <si>
    <t>MLNLRC52P57A816P</t>
  </si>
  <si>
    <t>MALONI LUISA RACHELE</t>
  </si>
  <si>
    <t>LUISA RACHELE</t>
  </si>
  <si>
    <t>VIA 54^ BGT. GARIBALDI, 19</t>
  </si>
  <si>
    <t>V2K8065D01012017C123</t>
  </si>
  <si>
    <t>V2K8073D01012017C122</t>
  </si>
  <si>
    <t>8183</t>
  </si>
  <si>
    <t>2873/1</t>
  </si>
  <si>
    <t>SCLSDR49H41L648S</t>
  </si>
  <si>
    <t>SCOLARI SANDRA MARIA</t>
  </si>
  <si>
    <t>01/06/1949</t>
  </si>
  <si>
    <t>V2K8079D01012017C123</t>
  </si>
  <si>
    <t>2874/1</t>
  </si>
  <si>
    <t>V2K8090D01012017C122</t>
  </si>
  <si>
    <t>9623</t>
  </si>
  <si>
    <t>BLTNLN46L61L648Z</t>
  </si>
  <si>
    <t>BELOTTI ANGIOLINA</t>
  </si>
  <si>
    <t>21/07/1946</t>
  </si>
  <si>
    <t>VIA ALFREDO BIONDI, 10</t>
  </si>
  <si>
    <t>VIA ANDROLA, 36</t>
  </si>
  <si>
    <t>V2K8096D01012017C123</t>
  </si>
  <si>
    <t>V2K8097D01012017C122</t>
  </si>
  <si>
    <t>8260</t>
  </si>
  <si>
    <t>FRMLGU83L09B149L</t>
  </si>
  <si>
    <t>FORMENTI LUIGI</t>
  </si>
  <si>
    <t>09/07/1983</t>
  </si>
  <si>
    <t>VIA ANDROLA, 43</t>
  </si>
  <si>
    <t>V2K8098D01012017C123</t>
  </si>
  <si>
    <t>V2K8101D01012017C122</t>
  </si>
  <si>
    <t>9460</t>
  </si>
  <si>
    <t>NGLCLD71M31B149A</t>
  </si>
  <si>
    <t>ANGELI CLAUDIO</t>
  </si>
  <si>
    <t>ANGELI</t>
  </si>
  <si>
    <t>31/08/1971</t>
  </si>
  <si>
    <t>V2K8104D01012017C123</t>
  </si>
  <si>
    <t>V2K8106D01012017C99</t>
  </si>
  <si>
    <t>Senza Utenze</t>
  </si>
  <si>
    <t>V2K8113D01012017C122</t>
  </si>
  <si>
    <t>10961</t>
  </si>
  <si>
    <t>RMLGLL70A60B149S</t>
  </si>
  <si>
    <t>ROMELLI GIGLIOLA</t>
  </si>
  <si>
    <t>GIGLIOLA</t>
  </si>
  <si>
    <t>20/01/1970</t>
  </si>
  <si>
    <t>V2K8115D01012017C123</t>
  </si>
  <si>
    <t>2885/1</t>
  </si>
  <si>
    <t>V2K8125D18012017C122</t>
  </si>
  <si>
    <t>5015</t>
  </si>
  <si>
    <t>2886/1</t>
  </si>
  <si>
    <t>DVDDNC46D03L648I</t>
  </si>
  <si>
    <t>DAVIDE DOMENICO</t>
  </si>
  <si>
    <t>03/04/1946</t>
  </si>
  <si>
    <t xml:space="preserve">VIA CASAZZA, </t>
  </si>
  <si>
    <t>VIA CASAZZA</t>
  </si>
  <si>
    <t>VIA FRESINE, 28</t>
  </si>
  <si>
    <t>V2K8137D18012017C123</t>
  </si>
  <si>
    <t>V2K8140D30062016C123</t>
  </si>
  <si>
    <t>18324</t>
  </si>
  <si>
    <t>SNGDNL71R70B898A</t>
  </si>
  <si>
    <t>SANGUANINI DANIELA</t>
  </si>
  <si>
    <t>SANGUANINI</t>
  </si>
  <si>
    <t>30/10/1971</t>
  </si>
  <si>
    <t>MAZZINI G., 42</t>
  </si>
  <si>
    <t>RIVAROLO MANTOVANO</t>
  </si>
  <si>
    <t>46017</t>
  </si>
  <si>
    <t>MAZZINI G.</t>
  </si>
  <si>
    <t>V2K8149D30062016C122</t>
  </si>
  <si>
    <t>V2K8150D16092016C122</t>
  </si>
  <si>
    <t>18437</t>
  </si>
  <si>
    <t>BLLCSR59H03B110R</t>
  </si>
  <si>
    <t>BELLINGERI CESARE</t>
  </si>
  <si>
    <t>BELLINGERI</t>
  </si>
  <si>
    <t>03/06/1959</t>
  </si>
  <si>
    <t>BOZZOLO</t>
  </si>
  <si>
    <t>VIA DEL BOSELLINO, 1</t>
  </si>
  <si>
    <t>VIA DEL BOSELLINO</t>
  </si>
  <si>
    <t>V2K8161D01012017C122</t>
  </si>
  <si>
    <t>9911</t>
  </si>
  <si>
    <t>2892/1</t>
  </si>
  <si>
    <t>BRSLEI95L08D434A</t>
  </si>
  <si>
    <t>BRESADOLA ELIO</t>
  </si>
  <si>
    <t>08/07/1995</t>
  </si>
  <si>
    <t>V2K8164D01012017C122</t>
  </si>
  <si>
    <t>17802</t>
  </si>
  <si>
    <t>2893/1</t>
  </si>
  <si>
    <t>SCHVND47T41H124X</t>
  </si>
  <si>
    <t>SCHIEVENIN VANDA</t>
  </si>
  <si>
    <t>SCHIEVENIN</t>
  </si>
  <si>
    <t>VANDA</t>
  </si>
  <si>
    <t>01/12/1947</t>
  </si>
  <si>
    <t>QUERO</t>
  </si>
  <si>
    <t>VIA PARTIGIANI D'ITALIA, 7 D</t>
  </si>
  <si>
    <t>MARCHENO</t>
  </si>
  <si>
    <t>VIA PARTIGIANI D'ITALIA</t>
  </si>
  <si>
    <t>V2K8179D31122012C122</t>
  </si>
  <si>
    <t>18880</t>
  </si>
  <si>
    <t>DVLMKT68A42C591S</t>
  </si>
  <si>
    <t>DAVOLIO MIRKA TIZIANA</t>
  </si>
  <si>
    <t>MIRKA TIZIANA</t>
  </si>
  <si>
    <t>02/01/1968</t>
  </si>
  <si>
    <t>CORSO ALBA, 11</t>
  </si>
  <si>
    <t>ASTI</t>
  </si>
  <si>
    <t>14100</t>
  </si>
  <si>
    <t>CORSO ALBA</t>
  </si>
  <si>
    <t>V2K8184D01012017C122</t>
  </si>
  <si>
    <t>18399</t>
  </si>
  <si>
    <t>CSLGLN53H28L648X</t>
  </si>
  <si>
    <t>CASALINI GIULIANO</t>
  </si>
  <si>
    <t>GIULIANO</t>
  </si>
  <si>
    <t>28/06/1953</t>
  </si>
  <si>
    <t>VIA CAIDONE, 1</t>
  </si>
  <si>
    <t>25042</t>
  </si>
  <si>
    <t>VIA CAIDONE</t>
  </si>
  <si>
    <t>VIA SAN VIGILIO, 128</t>
  </si>
  <si>
    <t>V2K8186D01012018C122</t>
  </si>
  <si>
    <t>9744</t>
  </si>
  <si>
    <t>2896/1</t>
  </si>
  <si>
    <t>BNDFRZ76E62B149X</t>
  </si>
  <si>
    <t>BIONDI FABRIZIA</t>
  </si>
  <si>
    <t>FABRIZIA</t>
  </si>
  <si>
    <t>22/05/1976</t>
  </si>
  <si>
    <t>V2K8187D01012018C123</t>
  </si>
  <si>
    <t>2897/1</t>
  </si>
  <si>
    <t>VIA ADAMELLO,  SNC</t>
  </si>
  <si>
    <t>000592</t>
  </si>
  <si>
    <t>V2K8188D01012017C122</t>
  </si>
  <si>
    <t>9781</t>
  </si>
  <si>
    <t>BNDMRC72T23B149G</t>
  </si>
  <si>
    <t>BIONDI MARCO</t>
  </si>
  <si>
    <t>23/12/1972</t>
  </si>
  <si>
    <t>V2K8189D01012017C123</t>
  </si>
  <si>
    <t>V2K8190D01012017C122</t>
  </si>
  <si>
    <t xml:space="preserve">LOCALITA' MUSNA, </t>
  </si>
  <si>
    <t>LOCALITA' MUSNA</t>
  </si>
  <si>
    <t>V2K8193D31122016C122</t>
  </si>
  <si>
    <t>18469</t>
  </si>
  <si>
    <t>2901/1</t>
  </si>
  <si>
    <t>MTTGNI50M42L648S</t>
  </si>
  <si>
    <t>MATTI GINA</t>
  </si>
  <si>
    <t>GINA</t>
  </si>
  <si>
    <t>02/08/1950</t>
  </si>
  <si>
    <t>V2K8198D01012017C122</t>
  </si>
  <si>
    <t>18257</t>
  </si>
  <si>
    <t>2902/1</t>
  </si>
  <si>
    <t>VRTFNC94L27B157J</t>
  </si>
  <si>
    <t>VERTUA FRANCESCO</t>
  </si>
  <si>
    <t>VERTUA</t>
  </si>
  <si>
    <t>27/07/1994</t>
  </si>
  <si>
    <t>VIA IV NOVEMBRE, 2</t>
  </si>
  <si>
    <t>V2K8208D01012017C122</t>
  </si>
  <si>
    <t>18649</t>
  </si>
  <si>
    <t>2903/1</t>
  </si>
  <si>
    <t>BLDDNL66A62I476U</t>
  </si>
  <si>
    <t>BOLDINI DANIELA</t>
  </si>
  <si>
    <t>22/01/1966</t>
  </si>
  <si>
    <t>VIA RUK, 4</t>
  </si>
  <si>
    <t>VIA RUK</t>
  </si>
  <si>
    <t>SUBENTRO DI CAPUZZI ANDREA</t>
  </si>
  <si>
    <t>V2K8210D01012017C123</t>
  </si>
  <si>
    <t>2904/1</t>
  </si>
  <si>
    <t>V2K8212D01012017C123</t>
  </si>
  <si>
    <t>2905/1</t>
  </si>
  <si>
    <t>V2K8215D01012017C122</t>
  </si>
  <si>
    <t>9725</t>
  </si>
  <si>
    <t>2906/1</t>
  </si>
  <si>
    <t>BNDSNT50M53L648N</t>
  </si>
  <si>
    <t>BIONDI ASSUNTA</t>
  </si>
  <si>
    <t>13/08/1950</t>
  </si>
  <si>
    <t>V2K8222D01012017C123</t>
  </si>
  <si>
    <t>2907/1</t>
  </si>
  <si>
    <t>V2K8225D01012017C122</t>
  </si>
  <si>
    <t>2908/1</t>
  </si>
  <si>
    <t>V2K8228D01012017C122</t>
  </si>
  <si>
    <t>10192</t>
  </si>
  <si>
    <t>FOIDTL50S56L648M</t>
  </si>
  <si>
    <t>FOI DONATELLA</t>
  </si>
  <si>
    <t>16/11/1950</t>
  </si>
  <si>
    <t>VIA MANARA VALGIMIGLI, 27</t>
  </si>
  <si>
    <t>VIA MANARA VALGIMIGLI</t>
  </si>
  <si>
    <t>VIA RISORGIMENTO, 17</t>
  </si>
  <si>
    <t>V2K8233D01012017C122</t>
  </si>
  <si>
    <t>2910/1</t>
  </si>
  <si>
    <t>V2K8236D01012017C123</t>
  </si>
  <si>
    <t>2911/1</t>
  </si>
  <si>
    <t>V2K8238D01012017C122</t>
  </si>
  <si>
    <t>11280</t>
  </si>
  <si>
    <t>2912/1</t>
  </si>
  <si>
    <t>VLRMRN85M49B149Z</t>
  </si>
  <si>
    <t>VALRA MORENA</t>
  </si>
  <si>
    <t>MORENA</t>
  </si>
  <si>
    <t>09/08/1985</t>
  </si>
  <si>
    <t>V2K8241D01012017C122</t>
  </si>
  <si>
    <t>9898</t>
  </si>
  <si>
    <t>BNMTLD81C48B149B</t>
  </si>
  <si>
    <t>BONOMELLI TILDE</t>
  </si>
  <si>
    <t>TILDE</t>
  </si>
  <si>
    <t>08/03/1981</t>
  </si>
  <si>
    <t xml:space="preserve">LOCALITA' TIPINOSO, </t>
  </si>
  <si>
    <t>LOCALITA' TIPINOSO</t>
  </si>
  <si>
    <t>D10</t>
  </si>
  <si>
    <t>V2K8244D01012018C122</t>
  </si>
  <si>
    <t>4408</t>
  </si>
  <si>
    <t>BNDPMC38P28C591O</t>
  </si>
  <si>
    <t>BIONDI PAOLO MICHELE</t>
  </si>
  <si>
    <t>PAOLO MICHELE</t>
  </si>
  <si>
    <t>28/09/1938</t>
  </si>
  <si>
    <t>VIALE PLEBISCITI, 1 B</t>
  </si>
  <si>
    <t>VIALE PLEBISCITI</t>
  </si>
  <si>
    <t>V2K8247D10022017C123</t>
  </si>
  <si>
    <t>2915/1</t>
  </si>
  <si>
    <t>V2K8249D31012017C122</t>
  </si>
  <si>
    <t>18309</t>
  </si>
  <si>
    <t>2916/1</t>
  </si>
  <si>
    <t>SNGBJN78S20Z222W</t>
  </si>
  <si>
    <t>SINGH BALJINDER</t>
  </si>
  <si>
    <t>SINGH</t>
  </si>
  <si>
    <t>BALJINDER</t>
  </si>
  <si>
    <t>20/11/1978</t>
  </si>
  <si>
    <t xml:space="preserve">MAJITHA AMRITSAR </t>
  </si>
  <si>
    <t>V2K8256D01012017C122</t>
  </si>
  <si>
    <t>17983</t>
  </si>
  <si>
    <t>DRGPLA48L25I849Q</t>
  </si>
  <si>
    <t>DORIGATTI PAOLO</t>
  </si>
  <si>
    <t>DORIGATTI</t>
  </si>
  <si>
    <t>VIA GUGLIELMO MARCONI, 19 A</t>
  </si>
  <si>
    <t>V2K8264D04042017C122</t>
  </si>
  <si>
    <t>17714</t>
  </si>
  <si>
    <t>VLRMRC87A10B149C</t>
  </si>
  <si>
    <t>VALRA MARCO</t>
  </si>
  <si>
    <t>10/01/1987</t>
  </si>
  <si>
    <t>V2K8267D01012018C122</t>
  </si>
  <si>
    <t>V2K8290D01032017C122</t>
  </si>
  <si>
    <t>18513</t>
  </si>
  <si>
    <t>DSTPLA64B14F205G</t>
  </si>
  <si>
    <t>DESTEFANI PAOLO</t>
  </si>
  <si>
    <t>DESTEFANI</t>
  </si>
  <si>
    <t>14/02/1964</t>
  </si>
  <si>
    <t>VIA MOSE' BIANCHI, 30</t>
  </si>
  <si>
    <t>CERNUSCO SUL NAVIGLIO</t>
  </si>
  <si>
    <t>20063</t>
  </si>
  <si>
    <t>VIA MOSE' BIANCHI</t>
  </si>
  <si>
    <t>00028</t>
  </si>
  <si>
    <t>V2K8291D01032017C123</t>
  </si>
  <si>
    <t>2920/2</t>
  </si>
  <si>
    <t>V2K8292D01032017C123</t>
  </si>
  <si>
    <t>2920/3</t>
  </si>
  <si>
    <t>000322</t>
  </si>
  <si>
    <t>V2K8293D01032017C123</t>
  </si>
  <si>
    <t>2920/4</t>
  </si>
  <si>
    <t>V2K8317D01012018C123</t>
  </si>
  <si>
    <t>BZZFBA81P29D391O</t>
  </si>
  <si>
    <t>29/09/1981</t>
  </si>
  <si>
    <t>V2K8319D01012018C123</t>
  </si>
  <si>
    <t>V2K8322D01012018C122</t>
  </si>
  <si>
    <t>9577</t>
  </si>
  <si>
    <t>BZZMSM77L28D391W</t>
  </si>
  <si>
    <t>BAZZANA MASSIMILIANO</t>
  </si>
  <si>
    <t>28/07/1977</t>
  </si>
  <si>
    <t>VIA SAN VIGILIO, 118</t>
  </si>
  <si>
    <t>V2K8324D01012018C123</t>
  </si>
  <si>
    <t>V2K8327D31122017C122</t>
  </si>
  <si>
    <t>16400</t>
  </si>
  <si>
    <t>RVTNTL71T31A816V</t>
  </si>
  <si>
    <t>RIVETTA NATALE</t>
  </si>
  <si>
    <t>NATALE</t>
  </si>
  <si>
    <t>31/12/1971</t>
  </si>
  <si>
    <t>VIA ROSSINI, 13 A</t>
  </si>
  <si>
    <t>VIA ROSSINI</t>
  </si>
  <si>
    <t>VIA EMILIO ALESSANDRINI, 6</t>
  </si>
  <si>
    <t>V2K8335D07042017C117</t>
  </si>
  <si>
    <t>18550</t>
  </si>
  <si>
    <t>2929/1</t>
  </si>
  <si>
    <t>PNDSLV86L65E704O</t>
  </si>
  <si>
    <t>03879750986</t>
  </si>
  <si>
    <t>PANDOCCHI SILVIA</t>
  </si>
  <si>
    <t>PANDOCCHI</t>
  </si>
  <si>
    <t>25/07/1986</t>
  </si>
  <si>
    <t>VIA VALERIANA, 69</t>
  </si>
  <si>
    <t>ARTOGNE</t>
  </si>
  <si>
    <t>VIA PINETA, 30</t>
  </si>
  <si>
    <t>V2K8340D07042017C106</t>
  </si>
  <si>
    <t>2930/1</t>
  </si>
  <si>
    <t>V2K8345D31032017C105</t>
  </si>
  <si>
    <t>18552</t>
  </si>
  <si>
    <t>2931/1</t>
  </si>
  <si>
    <t>09864660965</t>
  </si>
  <si>
    <t>GIGANTE ADRIANA</t>
  </si>
  <si>
    <t>GIGANTE</t>
  </si>
  <si>
    <t>ADRIANA</t>
  </si>
  <si>
    <t>15/10/1942</t>
  </si>
  <si>
    <t>VIA SUPERGA, 42</t>
  </si>
  <si>
    <t>VIA SUPERGA</t>
  </si>
  <si>
    <t>V2K8346D31032017C105</t>
  </si>
  <si>
    <t>2932/1</t>
  </si>
  <si>
    <t>V2K8357D08032017C122</t>
  </si>
  <si>
    <t>7883</t>
  </si>
  <si>
    <t>2933/1</t>
  </si>
  <si>
    <t>BRSGNN56L23C591U</t>
  </si>
  <si>
    <t>BRESADOLA GIOVANNI PAOLO</t>
  </si>
  <si>
    <t>GIOVANNI PAOLO</t>
  </si>
  <si>
    <t>23/07/1956</t>
  </si>
  <si>
    <t>VIA CESARE BATTISTI, 6</t>
  </si>
  <si>
    <t>V2K8360D27032018C122</t>
  </si>
  <si>
    <t>16542</t>
  </si>
  <si>
    <t>2934/1</t>
  </si>
  <si>
    <t>BRSLTT61D59C591Q</t>
  </si>
  <si>
    <t>BRESADOLA LORETTA</t>
  </si>
  <si>
    <t>LORETTA</t>
  </si>
  <si>
    <t>19/04/1961</t>
  </si>
  <si>
    <t>VIA ALENA, 10</t>
  </si>
  <si>
    <t>VIA ALENA</t>
  </si>
  <si>
    <t>V2K8363D31122017C122</t>
  </si>
  <si>
    <t>6351</t>
  </si>
  <si>
    <t>BLTLNI52M50C591X</t>
  </si>
  <si>
    <t>BELTRAMELLI LINA</t>
  </si>
  <si>
    <t>LINA</t>
  </si>
  <si>
    <t>10/08/1952</t>
  </si>
  <si>
    <t>VIA DONIZONE DA CANOSSA, 14</t>
  </si>
  <si>
    <t>42100</t>
  </si>
  <si>
    <t>VIA DONIZONE DA CANOSSA</t>
  </si>
  <si>
    <t>VIA UMBERTO I, 9</t>
  </si>
  <si>
    <t>V2K8364D01012015C123</t>
  </si>
  <si>
    <t>16659</t>
  </si>
  <si>
    <t>2936/1</t>
  </si>
  <si>
    <t>BLDFDN52E25L648B</t>
  </si>
  <si>
    <t>BOLDINI FERDINANDO</t>
  </si>
  <si>
    <t>25/05/1952</t>
  </si>
  <si>
    <t>VIA GUANI, 8</t>
  </si>
  <si>
    <t>VIA GUANI</t>
  </si>
  <si>
    <t>Deposito</t>
  </si>
  <si>
    <t>V2K8367D31122017C99</t>
  </si>
  <si>
    <t>11197</t>
  </si>
  <si>
    <t>2937/1</t>
  </si>
  <si>
    <t>SMNGZL57R46I476O</t>
  </si>
  <si>
    <t>SIMONI GRAZIELLA</t>
  </si>
  <si>
    <t>SIMONI</t>
  </si>
  <si>
    <t>06/10/1957</t>
  </si>
  <si>
    <t>V2K8370D31122017C123</t>
  </si>
  <si>
    <t>2938/1</t>
  </si>
  <si>
    <t>V2K8373D31122017C99</t>
  </si>
  <si>
    <t>2939/1</t>
  </si>
  <si>
    <t>V2K8378D31122017C122</t>
  </si>
  <si>
    <t>18073</t>
  </si>
  <si>
    <t>ZNRRGR22S15D674E</t>
  </si>
  <si>
    <t>ZANARDO RUGGERO</t>
  </si>
  <si>
    <t>ZANARDO</t>
  </si>
  <si>
    <t>15/11/1922</t>
  </si>
  <si>
    <t>FONTANELLE</t>
  </si>
  <si>
    <t>VIA ILLIRICO, 1</t>
  </si>
  <si>
    <t>VIA ILLIRICO</t>
  </si>
  <si>
    <t>V2K8379D01012013C122</t>
  </si>
  <si>
    <t>11001</t>
  </si>
  <si>
    <t>2941/1</t>
  </si>
  <si>
    <t>RNCTMS74S29B149H</t>
  </si>
  <si>
    <t>RONCHI TOMAS</t>
  </si>
  <si>
    <t>TOMAS</t>
  </si>
  <si>
    <t>29/11/1974</t>
  </si>
  <si>
    <t>VIA IV NOVEMBRE, 13</t>
  </si>
  <si>
    <t>V2K8389D01062017C118</t>
  </si>
  <si>
    <t>18612</t>
  </si>
  <si>
    <t>2942/1</t>
  </si>
  <si>
    <t>03901400980</t>
  </si>
  <si>
    <t>LA BOUTIQUE DELLA CARNE DI BIONDI LUCA</t>
  </si>
  <si>
    <t>V2K8390D01072017C122</t>
  </si>
  <si>
    <t>18616</t>
  </si>
  <si>
    <t>PRNGRG66C24B157Q</t>
  </si>
  <si>
    <t>PRANDINI GIORGIO</t>
  </si>
  <si>
    <t>24/03/1966</t>
  </si>
  <si>
    <t>VILLAGGIO BADIA - VIA XI , 84</t>
  </si>
  <si>
    <t xml:space="preserve">VILLAGGIO BADIA - VIA XI </t>
  </si>
  <si>
    <t>VIA SAN VIGILIO, 73</t>
  </si>
  <si>
    <t>SUBENTRA A BAZZANA MARIO</t>
  </si>
  <si>
    <t>V2K8391D01072017C15</t>
  </si>
  <si>
    <t>2943/2</t>
  </si>
  <si>
    <t>V2K8408D31122017C122</t>
  </si>
  <si>
    <t>2945/1</t>
  </si>
  <si>
    <t>VIA GUGLIELMO MARCONI, 17 A</t>
  </si>
  <si>
    <t>V2K8409D31122017C122</t>
  </si>
  <si>
    <t>10062</t>
  </si>
  <si>
    <t>CRVRDR57R20C591Y</t>
  </si>
  <si>
    <t>CERVELLI REMO EDOARDO</t>
  </si>
  <si>
    <t>REMO EDOARDO</t>
  </si>
  <si>
    <t>20/10/1957</t>
  </si>
  <si>
    <t>PLACE ST PIERRE, 4</t>
  </si>
  <si>
    <t>GAGNES</t>
  </si>
  <si>
    <t>PLACE ST PIERRE</t>
  </si>
  <si>
    <t>V2K8410D01072017C122</t>
  </si>
  <si>
    <t xml:space="preserve">VIA CASTELLO, </t>
  </si>
  <si>
    <t>V2K8435D01102017C99</t>
  </si>
  <si>
    <t>18790</t>
  </si>
  <si>
    <t>01766100984</t>
  </si>
  <si>
    <t>COMUNITA' MONTANA DI VALLECAMONICA</t>
  </si>
  <si>
    <t>PIAZZA F.TASSARA, 3</t>
  </si>
  <si>
    <t>PIAZZA F.TASSARA</t>
  </si>
  <si>
    <t>VIA ROMA, 70</t>
  </si>
  <si>
    <t>B01</t>
  </si>
  <si>
    <t>V2K8445D31122017C122</t>
  </si>
  <si>
    <t>10447</t>
  </si>
  <si>
    <t>MCRPLA72P53I476Q</t>
  </si>
  <si>
    <t>MACRI PAOLA</t>
  </si>
  <si>
    <t>MACRI</t>
  </si>
  <si>
    <t>13/09/1972</t>
  </si>
  <si>
    <t>V2K8447D31122017C123</t>
  </si>
  <si>
    <t>15644</t>
  </si>
  <si>
    <t>MGRGNC60C13C591I</t>
  </si>
  <si>
    <t>MAGRINI UGO VINCENZO</t>
  </si>
  <si>
    <t>UGO VINCENZO</t>
  </si>
  <si>
    <t>13/03/1960</t>
  </si>
  <si>
    <t>VIA ANTONIO SCHIVARDI, 67</t>
  </si>
  <si>
    <t>VIA ANTONIO SCHIVARDI</t>
  </si>
  <si>
    <t>VIA GUGLIELMO MARCONI, 22</t>
  </si>
  <si>
    <t>V2K8449D31122017C122</t>
  </si>
  <si>
    <t>2951/1</t>
  </si>
  <si>
    <t>V2K8451D31122017C122</t>
  </si>
  <si>
    <t>2952/1</t>
  </si>
  <si>
    <t>V2K8454D31122017C122</t>
  </si>
  <si>
    <t>9887</t>
  </si>
  <si>
    <t>2953/1</t>
  </si>
  <si>
    <t>BNMLTZ60M61I476D</t>
  </si>
  <si>
    <t>BONOMELLI LETIZIA</t>
  </si>
  <si>
    <t>LETIZIA</t>
  </si>
  <si>
    <t>21/08/1960</t>
  </si>
  <si>
    <t>V2K8457D31122017C99</t>
  </si>
  <si>
    <t>2954/1</t>
  </si>
  <si>
    <t>VIA ROMA, 9 B</t>
  </si>
  <si>
    <t>000075</t>
  </si>
  <si>
    <t>V2K8460D31122017C99</t>
  </si>
  <si>
    <t>2955/1</t>
  </si>
  <si>
    <t>V2K8463D31122017C122</t>
  </si>
  <si>
    <t>15939</t>
  </si>
  <si>
    <t>2956/1</t>
  </si>
  <si>
    <t>RNCMCT50L60L648F</t>
  </si>
  <si>
    <t>RONCHI MARIA CATERINA</t>
  </si>
  <si>
    <t>20/07/1950</t>
  </si>
  <si>
    <t>VIA INGANNI, 103</t>
  </si>
  <si>
    <t>VIA INGANNI</t>
  </si>
  <si>
    <t>V2K8466D31122017C123</t>
  </si>
  <si>
    <t>2957/1</t>
  </si>
  <si>
    <t>V2K8479D31122017C122</t>
  </si>
  <si>
    <t>17632</t>
  </si>
  <si>
    <t>CRVGNN51H09L648Q</t>
  </si>
  <si>
    <t>CERVELLI GIOVANNI VINCENZO</t>
  </si>
  <si>
    <t>GIOVANNI VINCENZO</t>
  </si>
  <si>
    <t>09/06/1951</t>
  </si>
  <si>
    <t>VIA DELLA TORRE, 11</t>
  </si>
  <si>
    <t>VIA SAN VIGILIO, 27</t>
  </si>
  <si>
    <t>V2K8482D31122017C123</t>
  </si>
  <si>
    <t>V2K8485D31122017C122</t>
  </si>
  <si>
    <t>18797</t>
  </si>
  <si>
    <t>FZZTTV50A31F839Y</t>
  </si>
  <si>
    <t>FAZZINI OTTAVIO</t>
  </si>
  <si>
    <t>FAZZINI</t>
  </si>
  <si>
    <t>OTTAVIO</t>
  </si>
  <si>
    <t>31/01/1950</t>
  </si>
  <si>
    <t>VIA SAN VIGILIO, 78</t>
  </si>
  <si>
    <t>V2K8492D01012018C122</t>
  </si>
  <si>
    <t>10222</t>
  </si>
  <si>
    <t>GLBNNA42E56L648S</t>
  </si>
  <si>
    <t>GALBASSINI ANNA</t>
  </si>
  <si>
    <t>16/05/1942</t>
  </si>
  <si>
    <t>VIA ROMA, 7 A</t>
  </si>
  <si>
    <t>V2K8494D01012018C122</t>
  </si>
  <si>
    <t>V2K8496D01012018C123</t>
  </si>
  <si>
    <t>V2K8498D01012018C123</t>
  </si>
  <si>
    <t>V2K8511D01012018C122</t>
  </si>
  <si>
    <t>18555</t>
  </si>
  <si>
    <t>LTMFTN78D18F112G</t>
  </si>
  <si>
    <t>ALTOMONTE FORTUNATO</t>
  </si>
  <si>
    <t>ALTOMONTE</t>
  </si>
  <si>
    <t>18/04/1978</t>
  </si>
  <si>
    <t>MELITO DI PORTO SALVO</t>
  </si>
  <si>
    <t>V2K8516D01012018C122</t>
  </si>
  <si>
    <t>2966/1</t>
  </si>
  <si>
    <t>VIA ADAMELLO, 4</t>
  </si>
  <si>
    <t>V2K8519D01012018C122</t>
  </si>
  <si>
    <t>18757</t>
  </si>
  <si>
    <t>2967/1</t>
  </si>
  <si>
    <t>FRRNLT61P69C591O</t>
  </si>
  <si>
    <t>FERRAMONTI NICOLETTA</t>
  </si>
  <si>
    <t>29/09/1961</t>
  </si>
  <si>
    <t>VIA LUIGI GALVANI, 2</t>
  </si>
  <si>
    <t>20862</t>
  </si>
  <si>
    <t>VIA LUIGI GALVANI</t>
  </si>
  <si>
    <t>V2K8522D01012018C123</t>
  </si>
  <si>
    <t>2968/1</t>
  </si>
  <si>
    <t>V2K8533D01012018C122</t>
  </si>
  <si>
    <t>9907</t>
  </si>
  <si>
    <t>BRSCLD70H26B149L</t>
  </si>
  <si>
    <t>BRESADOLA CLAUDIO</t>
  </si>
  <si>
    <t>26/06/1970</t>
  </si>
  <si>
    <t>VIA SANT' ANTONIO, 16</t>
  </si>
  <si>
    <t>SUBENTRO ZONTA PIERINA - EREDE</t>
  </si>
  <si>
    <t>V2K8536D01012018C122</t>
  </si>
  <si>
    <t>SUBENTRO ZONTA PIERINA LAZZARINA - EREDE</t>
  </si>
  <si>
    <t>V2K8539D01012018C122</t>
  </si>
  <si>
    <t>10116</t>
  </si>
  <si>
    <t>CMNMTN52M03L648J</t>
  </si>
  <si>
    <t>COMINCIOLI MARTINO RENATO</t>
  </si>
  <si>
    <t>MARTINO RENATO</t>
  </si>
  <si>
    <t>03/08/1952</t>
  </si>
  <si>
    <t>SUBENTRO BRESADOLA MADDALENA</t>
  </si>
  <si>
    <t>V2K8542D01032018C99</t>
  </si>
  <si>
    <t>2972/1</t>
  </si>
  <si>
    <t>SUBENTRO RONCHI FERDINANDO EGIDIO</t>
  </si>
  <si>
    <t>V2K8545D01012018C122</t>
  </si>
  <si>
    <t>VIA FRESINE, 33</t>
  </si>
  <si>
    <t>SUBENTRO ZENERE MARGHERITA</t>
  </si>
  <si>
    <t>V2K8549D01012018C122</t>
  </si>
  <si>
    <t>5174</t>
  </si>
  <si>
    <t>MTTRRT37R12L648Q</t>
  </si>
  <si>
    <t>MATTI ROBERTO</t>
  </si>
  <si>
    <t>12/10/1937</t>
  </si>
  <si>
    <t>SUBENTRO MATTI ELIA</t>
  </si>
  <si>
    <t>V2K8552D01012018C122</t>
  </si>
  <si>
    <t>9426</t>
  </si>
  <si>
    <t>PNIGLN67S13B149W</t>
  </si>
  <si>
    <t>PINA GIULIANO</t>
  </si>
  <si>
    <t>13/11/1967</t>
  </si>
  <si>
    <t>VIA LUDOVICO BARCELLA, 31 int 2</t>
  </si>
  <si>
    <t>VIA LUDOVICO BARCELLA</t>
  </si>
  <si>
    <t>VIA SANTI NAZZARO E CELSO, 8</t>
  </si>
  <si>
    <t>SUBENTRO PINA MARINO</t>
  </si>
  <si>
    <t>V2K8555D01012018C122</t>
  </si>
  <si>
    <t>V2K8558D01012018C122</t>
  </si>
  <si>
    <t>16070</t>
  </si>
  <si>
    <t>2977/1</t>
  </si>
  <si>
    <t>LNENGL32C66C003G</t>
  </si>
  <si>
    <t>LEONI ANGELA</t>
  </si>
  <si>
    <t>LEONI</t>
  </si>
  <si>
    <t>26/03/1932</t>
  </si>
  <si>
    <t>CASSANO D'ADDA</t>
  </si>
  <si>
    <t>SUBENTRO MANDELLI FRANCO</t>
  </si>
  <si>
    <t>V2K8561D01012018C123</t>
  </si>
  <si>
    <t>2978/1</t>
  </si>
  <si>
    <t>V2K8564D01012018C123</t>
  </si>
  <si>
    <t>2979/1</t>
  </si>
  <si>
    <t>V2K8568D01012018C122</t>
  </si>
  <si>
    <t>17060</t>
  </si>
  <si>
    <t>2980/1</t>
  </si>
  <si>
    <t>MFFLGV68R07F205Y</t>
  </si>
  <si>
    <t>MAFFEZZONI LUCA GIOVANNI</t>
  </si>
  <si>
    <t>MAFFEZZONI</t>
  </si>
  <si>
    <t>LUCA GIOVANNI</t>
  </si>
  <si>
    <t>VIA CARLO MARX, 185 sc A</t>
  </si>
  <si>
    <t>VIA CARLO MARX</t>
  </si>
  <si>
    <t>SUBENTRO BELOTTI SEVERINA</t>
  </si>
  <si>
    <t>V2K8571D01012018C99</t>
  </si>
  <si>
    <t>4544</t>
  </si>
  <si>
    <t>MFFDNC37B55L648M</t>
  </si>
  <si>
    <t>MAFFEZZOLI DOMENICA</t>
  </si>
  <si>
    <t>MAFFEZZOLI</t>
  </si>
  <si>
    <t>VIA PIAVE, 72</t>
  </si>
  <si>
    <t>V2K8588D01012018C99</t>
  </si>
  <si>
    <t>7640</t>
  </si>
  <si>
    <t>GLBRRT54H06B149P</t>
  </si>
  <si>
    <t>GALBASSINI ROBERTO</t>
  </si>
  <si>
    <t>06/06/1954</t>
  </si>
  <si>
    <t>VIA FOPE, 6</t>
  </si>
  <si>
    <t>VIA FOPE</t>
  </si>
  <si>
    <t>V2K8593D01012018C123</t>
  </si>
  <si>
    <t>18768</t>
  </si>
  <si>
    <t>2983/1</t>
  </si>
  <si>
    <t>MLNNRC30R46C761B</t>
  </si>
  <si>
    <t>MILANI ENRICA</t>
  </si>
  <si>
    <t>MILANI</t>
  </si>
  <si>
    <t>ENRICA</t>
  </si>
  <si>
    <t>06/10/1930</t>
  </si>
  <si>
    <t>VIA CAVA, 2</t>
  </si>
  <si>
    <t>VIA CAVA</t>
  </si>
  <si>
    <t>V2K8596D01012018C122</t>
  </si>
  <si>
    <t>2984/1</t>
  </si>
  <si>
    <t>VIA GUGLIELMO MARCONI, 3 A</t>
  </si>
  <si>
    <t>V2K8624D01012018C122</t>
  </si>
  <si>
    <t>16906</t>
  </si>
  <si>
    <t>2985/1</t>
  </si>
  <si>
    <t>PSNSFN34B08I696G</t>
  </si>
  <si>
    <t>PISONI STEFANO</t>
  </si>
  <si>
    <t>08/02/1934</t>
  </si>
  <si>
    <t>VIA ITALIA, 75 I</t>
  </si>
  <si>
    <t>VIA SAN VIGILIO, 108</t>
  </si>
  <si>
    <t>SUBENTRA A PEAFRINI LUCIANA FRANCA</t>
  </si>
  <si>
    <t>V2K8627D01042018C122</t>
  </si>
  <si>
    <t>17066</t>
  </si>
  <si>
    <t>SNGJWN76P26Z222I</t>
  </si>
  <si>
    <t>SINGH JASWINDER</t>
  </si>
  <si>
    <t>JASWINDER</t>
  </si>
  <si>
    <t>26/09/1976</t>
  </si>
  <si>
    <t>MAJITHA ASR</t>
  </si>
  <si>
    <t>SUBENTRA A TORMEN LOREDANA</t>
  </si>
  <si>
    <t>V2K8668D01012018C122</t>
  </si>
  <si>
    <t>BNDGBT51P26L648Y</t>
  </si>
  <si>
    <t>BIONDI GIANBATTISTA</t>
  </si>
  <si>
    <t>GIANBATTISTA</t>
  </si>
  <si>
    <t>26/09/1951</t>
  </si>
  <si>
    <t>CAMIGNONE VIA I MAGGIO, 27</t>
  </si>
  <si>
    <t>VIA ROMA, 1</t>
  </si>
  <si>
    <t>V2K8671D01012018C123</t>
  </si>
  <si>
    <t>V2K8686D01012019C122</t>
  </si>
  <si>
    <t>10580</t>
  </si>
  <si>
    <t>2989/1</t>
  </si>
  <si>
    <t>MTTNNA78D60D391M</t>
  </si>
  <si>
    <t>MATTI ANNA</t>
  </si>
  <si>
    <t>20/04/1978</t>
  </si>
  <si>
    <t>LOCALITA' POZZUOLO, 3</t>
  </si>
  <si>
    <t>V2K8687D01012019C123</t>
  </si>
  <si>
    <t>2989/2</t>
  </si>
  <si>
    <t>V2K8690D01012018C122</t>
  </si>
  <si>
    <t>17353</t>
  </si>
  <si>
    <t>2990/1</t>
  </si>
  <si>
    <t>RNLMLS53T71D251F</t>
  </si>
  <si>
    <t>RINALDI MARIA LUISA</t>
  </si>
  <si>
    <t>31/12/1953</t>
  </si>
  <si>
    <t>DARFO</t>
  </si>
  <si>
    <t>VIA DON GIACOMO VENDER, 70</t>
  </si>
  <si>
    <t>V2K8693D01012018C123</t>
  </si>
  <si>
    <t>2991/1</t>
  </si>
  <si>
    <t>V2K8699D18062016C116</t>
  </si>
  <si>
    <t>18739</t>
  </si>
  <si>
    <t>2992/1</t>
  </si>
  <si>
    <t>CMNRCR63D02C591A</t>
  </si>
  <si>
    <t>03822200980</t>
  </si>
  <si>
    <t>CHALET PINETA DI COMINCIOLI RICCARDO</t>
  </si>
  <si>
    <t>PIAZZA DELLA RESISTENZA, 1</t>
  </si>
  <si>
    <t>PIAZZA DELLA RESISTENZA</t>
  </si>
  <si>
    <t>D08</t>
  </si>
  <si>
    <t>V2K8704D01052018C122</t>
  </si>
  <si>
    <t>18888</t>
  </si>
  <si>
    <t>2993/1</t>
  </si>
  <si>
    <t>TVNNTN71S11G273V</t>
  </si>
  <si>
    <t>TAVANO ANTONIO</t>
  </si>
  <si>
    <t>TAVANO</t>
  </si>
  <si>
    <t>11/11/1971</t>
  </si>
  <si>
    <t>SUBENTRO BACCO BRUNELLO - CASERMA CARABINIERI</t>
  </si>
  <si>
    <t>V2K8709D01012019C122</t>
  </si>
  <si>
    <t>10121</t>
  </si>
  <si>
    <t>2994/1</t>
  </si>
  <si>
    <t>COMINCIOLI RICCARDO</t>
  </si>
  <si>
    <t>02/04/1963</t>
  </si>
  <si>
    <t>V2K8719D01012019C122</t>
  </si>
  <si>
    <t>18676</t>
  </si>
  <si>
    <t>BNDGPP57C24C591A</t>
  </si>
  <si>
    <t>24/03/1957</t>
  </si>
  <si>
    <t>VIA BERLINGUER ENRICO, 4</t>
  </si>
  <si>
    <t>POGGIO IMPERIALE</t>
  </si>
  <si>
    <t>71010</t>
  </si>
  <si>
    <t>VIA BERLINGUER ENRICO</t>
  </si>
  <si>
    <t>VIA ROMA, 36 B</t>
  </si>
  <si>
    <t>subentra a BIONDI BARTOLOMEO</t>
  </si>
  <si>
    <t>V2K8724D01012019C122</t>
  </si>
  <si>
    <t>17107</t>
  </si>
  <si>
    <t>TLAVCC62C46F205O</t>
  </si>
  <si>
    <t>TALE' IVANA CECILIA IMELDE</t>
  </si>
  <si>
    <t>TALE'</t>
  </si>
  <si>
    <t>IVANA CECILIA IMELDE</t>
  </si>
  <si>
    <t>NINO BIXIO, 40</t>
  </si>
  <si>
    <t>NINO BIXIO</t>
  </si>
  <si>
    <t>SUBENTRA A TALE' IMELDA</t>
  </si>
  <si>
    <t>Nel 2018 coefficiente oltre i limiti</t>
  </si>
  <si>
    <t>Ka 2018</t>
  </si>
  <si>
    <t>Kb 2018</t>
  </si>
  <si>
    <t>Kc 2018</t>
  </si>
  <si>
    <t>Kd 2018</t>
  </si>
  <si>
    <t>Articolazione Costi Fissi</t>
  </si>
  <si>
    <t>Articolazione Costi Variabili</t>
  </si>
  <si>
    <t>FISSI</t>
  </si>
  <si>
    <t>VARIABILI</t>
  </si>
  <si>
    <t>QUOTA UD</t>
  </si>
  <si>
    <t>QUOTA UND</t>
  </si>
  <si>
    <t>K come 2018</t>
  </si>
  <si>
    <t>SI</t>
  </si>
  <si>
    <t>VIA CINQUANTAQUATTRESIMA BRIGATA GARIBALDI, 25</t>
  </si>
  <si>
    <t>VIA CINQUANTAQUATTRESIMA BRIGATA GARIBALDI</t>
  </si>
  <si>
    <t>VIA UMBERTO PRIMO, 21</t>
  </si>
  <si>
    <t>VIA UMBERTO PRIMO</t>
  </si>
  <si>
    <t>VIA UMBERTO PRIMO, 28</t>
  </si>
  <si>
    <t>VIA CINQUANTAQUATTRESIMA BRIGATA GARIBALDI, 36</t>
  </si>
  <si>
    <t>VIA CINQUANTAQUATTRESIMA BRIGATA GARIBALDI, 13</t>
  </si>
  <si>
    <t>VIA UMBERTO PRIMO, 5</t>
  </si>
  <si>
    <t>VIA CINQUANTAQUATTRESIMA BRIGATA GARIBALDI, 21</t>
  </si>
  <si>
    <t>VIA QUATTRO NOVEMBRE, 17</t>
  </si>
  <si>
    <t>VIA QUATTRO NOVEMBRE</t>
  </si>
  <si>
    <t>VIA UMBERTO PRIMO, 11</t>
  </si>
  <si>
    <t>VIA UMBERTO PRIMO, 26</t>
  </si>
  <si>
    <t>VIA UMBERTO PRIMO, 3</t>
  </si>
  <si>
    <t>VIA UMBERTO PRIMO, 6</t>
  </si>
  <si>
    <t>VIA UMBERTO PRIMO, 24</t>
  </si>
  <si>
    <t>V2K694D01012019C99</t>
  </si>
  <si>
    <t>VIA SQUADRA DELL' ARSURA, 2</t>
  </si>
  <si>
    <t>VIA SQUADRA DELL' ARSURA</t>
  </si>
  <si>
    <t>VIA SQUADRA DELL' ARSURA, 5</t>
  </si>
  <si>
    <t>VIA UMBERTO PRIMO, 8</t>
  </si>
  <si>
    <t>VIA QUATTRO NOVEMBRE, 28</t>
  </si>
  <si>
    <t>VIA CINQUANTAQUATTRESIMA BRIGATA GARIBALDI, 38</t>
  </si>
  <si>
    <t>VIA CINQUANTAQUATTRESIMA BRIGATA GARIBALDI, 26</t>
  </si>
  <si>
    <t>VIA CINQUANTAQUATTRESIMA BRIGATA GARIBALDI, 28</t>
  </si>
  <si>
    <t>VIA CINQUANTAQUATTRESIMA BRIGATA GARIBALDI, 30</t>
  </si>
  <si>
    <t>VIA CINQUANTAQUATTRESIMA BRIGATA GARIBALDI, 23</t>
  </si>
  <si>
    <t>VIA QUATTRO NOVEMBRE, 23</t>
  </si>
  <si>
    <t>VIA UMBERTO PRIMO, 12</t>
  </si>
  <si>
    <t>VIA CINQUANTAQUATTRESIMA BRIGATA GARIBALDI, 4</t>
  </si>
  <si>
    <t>VIA UMBERTO PRIMO, 25</t>
  </si>
  <si>
    <t>VIA UMBERTO PRIMO, 23</t>
  </si>
  <si>
    <t>CRVSLV50B56L648B</t>
  </si>
  <si>
    <t>VIA CINQUANTAQUATTRESIMA BRIGATA GARIBALDI, 15</t>
  </si>
  <si>
    <t>VIA CINQUANTAQUATTRESIMA BRIGATA GARIBALDI, 17</t>
  </si>
  <si>
    <t>VIA CINQUANTAQUATTRESIMA BRIGATA GARIBALDI, 7</t>
  </si>
  <si>
    <t>VIA UMBERTO PRIMO, 19</t>
  </si>
  <si>
    <t>VIA QUATTRO NOVEMBRE, 12</t>
  </si>
  <si>
    <t>VIA QUATTRO NOVEMBRE, 14 A</t>
  </si>
  <si>
    <t>VIA QUATTRO NOVEMBRE, 4</t>
  </si>
  <si>
    <t>VIA UMBERTO PRIMO, 16</t>
  </si>
  <si>
    <t>VIA QUATTRO NOVEMBRE, 26</t>
  </si>
  <si>
    <t>VIA QUATTRO NOVEMBRE, 24</t>
  </si>
  <si>
    <t>VIA CINQUANTAQUATTRESIMA BRIGATA GARIBALDI, 11</t>
  </si>
  <si>
    <t>VIA CINQUANTAQUATTRESIMA BRIGATA GARIBALDI, 9</t>
  </si>
  <si>
    <t>VIA CINQUANTAQUATTRESIMA BRIGATA GARIBALDI, 6</t>
  </si>
  <si>
    <t>VIA UMBERTO PRIMO, 26 A</t>
  </si>
  <si>
    <t>V2K2059D01012019C99</t>
  </si>
  <si>
    <t>V2K2060D01012019C99</t>
  </si>
  <si>
    <t>VIA QUATTRO NOVEMBRE, 6</t>
  </si>
  <si>
    <t>VIA CINQUANTAQUATTRESIMA BRIGATA GARIBALDI, 34</t>
  </si>
  <si>
    <t>VIA CINQUANTAQUATTRESIMA BRIGATA GARIBALDI, 7 A</t>
  </si>
  <si>
    <t>VIA QUATTRO NOVEMBRE, 16</t>
  </si>
  <si>
    <t xml:space="preserve">LOCALITA' CODEPLE', </t>
  </si>
  <si>
    <t>LOCALITA' CODEPLE'</t>
  </si>
  <si>
    <t>VIA QUATTRO NOVEMBRE, 15</t>
  </si>
  <si>
    <t>VIA CINQUANTAQUATTRESIMA BRIGATA GARIBALDI, 32</t>
  </si>
  <si>
    <t>VIA QUATTRO NOVEMBRE, 18</t>
  </si>
  <si>
    <t>VIA QUATTRO NOVEMBRE, 20</t>
  </si>
  <si>
    <t>VIA QUATTRO NOVEMBRE, 14</t>
  </si>
  <si>
    <t>VIA CINQUANTAQUATTRESIMA BRIGATA GARIBALDI, 19</t>
  </si>
  <si>
    <t>VIA QUATTRO NOVEMBRE, 2</t>
  </si>
  <si>
    <t>VIA UMBERTO PRIMO, 9</t>
  </si>
  <si>
    <t>VIA QUATTRO NOVEMBRE, 13</t>
  </si>
  <si>
    <t>V2K8755D01012019C122</t>
  </si>
  <si>
    <t>2997/1</t>
  </si>
  <si>
    <t>NTZGLI60D59F052O</t>
  </si>
  <si>
    <t>ANTEZZA GIULIA</t>
  </si>
  <si>
    <t>GIULIA</t>
  </si>
  <si>
    <t>19/04/1960</t>
  </si>
  <si>
    <t>CORSO EUROPA, 46</t>
  </si>
  <si>
    <t>SUBENTRA A NOSOTTI ROBERTO</t>
  </si>
  <si>
    <t>V2K8764D01012019C122</t>
  </si>
  <si>
    <t>2998/1</t>
  </si>
  <si>
    <t>BNTLRI59D07L551Z</t>
  </si>
  <si>
    <t>BONATO ILARIO</t>
  </si>
  <si>
    <t>BONATO</t>
  </si>
  <si>
    <t>ILARIO</t>
  </si>
  <si>
    <t>07/04/1959</t>
  </si>
  <si>
    <t>VALDAGNO</t>
  </si>
  <si>
    <t>SCHIO</t>
  </si>
  <si>
    <t>36015</t>
  </si>
  <si>
    <t>V2K8766D01042017C102</t>
  </si>
  <si>
    <t>3000/1</t>
  </si>
  <si>
    <t xml:space="preserve">LOCALITA' PLA DE LE EGE, </t>
  </si>
  <si>
    <t>LOCALITA' PLA DE LE EGE</t>
  </si>
  <si>
    <t>000065</t>
  </si>
  <si>
    <t>Campeggio Pineta</t>
  </si>
  <si>
    <t>VIA MATTEOTTI, 4</t>
  </si>
  <si>
    <t xml:space="preserve">, </t>
  </si>
  <si>
    <t>BZZMSS47M55C591K</t>
  </si>
  <si>
    <t>VIA BRESCIA, 56</t>
  </si>
  <si>
    <t>ACQUI</t>
  </si>
  <si>
    <t>BNDFVN47H25C591Q</t>
  </si>
  <si>
    <t>MTTGTT31P65C591O</t>
  </si>
  <si>
    <t>V2K2667D01012019C99</t>
  </si>
  <si>
    <t>Chiusa causa incendio</t>
  </si>
  <si>
    <t>7356</t>
  </si>
  <si>
    <t>BIONDI MADDALENA</t>
  </si>
  <si>
    <t>V2K7378D01012019C99</t>
  </si>
  <si>
    <t>,  SNC</t>
  </si>
  <si>
    <t>BNDPMC38P28L648N</t>
  </si>
  <si>
    <t>16008</t>
  </si>
  <si>
    <t>V2K8771D01012019C122</t>
  </si>
  <si>
    <t>16439</t>
  </si>
  <si>
    <t>3001/1</t>
  </si>
  <si>
    <t>02108280989</t>
  </si>
  <si>
    <t>IMMOBILIARE A.Z. SRL</t>
  </si>
  <si>
    <t>VIA SALA, 58</t>
  </si>
  <si>
    <t>VIA SALA</t>
  </si>
  <si>
    <t>V2K8775D01012014C122</t>
  </si>
  <si>
    <t>3002/1</t>
  </si>
  <si>
    <t>V2K8776D01012014C123</t>
  </si>
  <si>
    <t>3002/2</t>
  </si>
  <si>
    <t>V2K8779D01012019C122</t>
  </si>
  <si>
    <t>19087</t>
  </si>
  <si>
    <t>3003/1</t>
  </si>
  <si>
    <t>BTTGCR67R06Z133L</t>
  </si>
  <si>
    <t>BATTOCCHIO GIANCARLO</t>
  </si>
  <si>
    <t>BATTOCCHIO</t>
  </si>
  <si>
    <t>06/10/1967</t>
  </si>
  <si>
    <t>VIA MORETTO, 4 C</t>
  </si>
  <si>
    <t>VIA MORETTO</t>
  </si>
  <si>
    <t>V2K8780D01012019C123</t>
  </si>
  <si>
    <t>3003/2</t>
  </si>
  <si>
    <t>V2K8788D01012019C122</t>
  </si>
  <si>
    <t>10015</t>
  </si>
  <si>
    <t>3004/1</t>
  </si>
  <si>
    <t>CSLPLA80D02B149Z</t>
  </si>
  <si>
    <t>02/04/1980</t>
  </si>
  <si>
    <t>V2K8791D01012019C122</t>
  </si>
  <si>
    <t>3005/1</t>
  </si>
  <si>
    <t>V2K8794D01012019C123</t>
  </si>
  <si>
    <t>3006/1</t>
  </si>
  <si>
    <t>V2K8797D01012019C122</t>
  </si>
  <si>
    <t>11187</t>
  </si>
  <si>
    <t>3007/1</t>
  </si>
  <si>
    <t>SMNNNC53C51A816K</t>
  </si>
  <si>
    <t>SIMONCINI ANNUNCIATA</t>
  </si>
  <si>
    <t>SIMONCINI</t>
  </si>
  <si>
    <t>11/03/1953</t>
  </si>
  <si>
    <t>9828</t>
  </si>
  <si>
    <t>3008/1</t>
  </si>
  <si>
    <t>BNDSCR72T05B149C</t>
  </si>
  <si>
    <t>BIONDI OSCAR</t>
  </si>
  <si>
    <t>OSCAR</t>
  </si>
  <si>
    <t>05/12/1972</t>
  </si>
  <si>
    <t>V2K8803D01012019C122</t>
  </si>
  <si>
    <t>10286</t>
  </si>
  <si>
    <t>3009/1</t>
  </si>
  <si>
    <t>GDSMSM72P12B149Q</t>
  </si>
  <si>
    <t>GAUDIOSI MASSIMO</t>
  </si>
  <si>
    <t>12/09/1972</t>
  </si>
  <si>
    <t>V2K8809D01012019C117</t>
  </si>
  <si>
    <t>11182</t>
  </si>
  <si>
    <t>3010/1</t>
  </si>
  <si>
    <t>SLVCLD88H60D391I</t>
  </si>
  <si>
    <t>SILVESTRI CLAUDIA</t>
  </si>
  <si>
    <t>20/06/1988</t>
  </si>
  <si>
    <t>VIA FRESINE, 39 A</t>
  </si>
  <si>
    <t>IPOTESI ARTICOLAZIONE UD/UND DA PEF 2019</t>
  </si>
  <si>
    <t>V2K60D01012020C122</t>
  </si>
  <si>
    <t>V2K9056D01012020C123</t>
  </si>
  <si>
    <t>61/2</t>
  </si>
  <si>
    <t>V2K62D01012020C123</t>
  </si>
  <si>
    <t>V2K284D01012019C122</t>
  </si>
  <si>
    <t>97103880585</t>
  </si>
  <si>
    <t>V2K1174D01012020C99</t>
  </si>
  <si>
    <t>V2K1317D01012020C99</t>
  </si>
  <si>
    <t>V2K1318D01012020C99</t>
  </si>
  <si>
    <t>V2K1401D01062018C122</t>
  </si>
  <si>
    <t>000597</t>
  </si>
  <si>
    <t>altri metri suddivisi con scolari francesco e scolari bortolo</t>
  </si>
  <si>
    <t>FRRMDL33M54L648D</t>
  </si>
  <si>
    <t>VICOLO ALLEGRO, 2 A</t>
  </si>
  <si>
    <t>V2K1980D03072019C99</t>
  </si>
  <si>
    <t>VIA DI SETTECAMINI, 35</t>
  </si>
  <si>
    <t>VIA DI SETTECAMINI</t>
  </si>
  <si>
    <t>SLVNNA52A53C591O</t>
  </si>
  <si>
    <t>SQRNRC39A04B664M</t>
  </si>
  <si>
    <t>VIA SAN ROCCO, 2 7</t>
  </si>
  <si>
    <t>VIA SEGHERINA, 6 C</t>
  </si>
  <si>
    <t>BUBBIANO</t>
  </si>
  <si>
    <t>VIA SEGHERINA</t>
  </si>
  <si>
    <t>BRIONE S MINUSIO</t>
  </si>
  <si>
    <t>V2K6668D01012019C122</t>
  </si>
  <si>
    <t>V2K6795D01012020C99</t>
  </si>
  <si>
    <t>V2K6798D01012020C99</t>
  </si>
  <si>
    <t>V2K7707D01072019C99</t>
  </si>
  <si>
    <t>390</t>
  </si>
  <si>
    <t>GGNDRN42R55Z118R</t>
  </si>
  <si>
    <t>VIA SOPERGA, 42</t>
  </si>
  <si>
    <t>VIA SOPERGA</t>
  </si>
  <si>
    <t>16056</t>
  </si>
  <si>
    <t>TLAVNI62C46F205J</t>
  </si>
  <si>
    <t>TALE' IVANA</t>
  </si>
  <si>
    <t>IVANA</t>
  </si>
  <si>
    <t>VIA KRAMER, 30</t>
  </si>
  <si>
    <t>VIA KRAMER</t>
  </si>
  <si>
    <t>V2K8800D01012020C122</t>
  </si>
  <si>
    <t>SUBENTRA A BIONDI ANGELO REMO</t>
  </si>
  <si>
    <t>10065</t>
  </si>
  <si>
    <t>CRVSNN52A69L648T</t>
  </si>
  <si>
    <t>CERVELLI SUSANNA</t>
  </si>
  <si>
    <t>SUSANNA</t>
  </si>
  <si>
    <t>29/01/1952</t>
  </si>
  <si>
    <t>V2K8828D01012019C122</t>
  </si>
  <si>
    <t>17882</t>
  </si>
  <si>
    <t>3012/1</t>
  </si>
  <si>
    <t>GZZRRT64A69C591W</t>
  </si>
  <si>
    <t>GOZZI ROBERTA</t>
  </si>
  <si>
    <t>29/01/1964</t>
  </si>
  <si>
    <t>Subentra a Gozzi Pietro</t>
  </si>
  <si>
    <t>V2K8831D01012019C123</t>
  </si>
  <si>
    <t>3013/1</t>
  </si>
  <si>
    <t>V2K8834D25052019C99</t>
  </si>
  <si>
    <t>9574</t>
  </si>
  <si>
    <t>3014/1</t>
  </si>
  <si>
    <t>BZZMNP59H57C591Y</t>
  </si>
  <si>
    <t>BAZZANA MARINA PAOLA</t>
  </si>
  <si>
    <t>MARINA PAOLA</t>
  </si>
  <si>
    <t>17/06/1959</t>
  </si>
  <si>
    <t>Subentra a Bazzana Giacomo</t>
  </si>
  <si>
    <t>9950</t>
  </si>
  <si>
    <t>3015/1</t>
  </si>
  <si>
    <t>CMPRGB58H27B149G</t>
  </si>
  <si>
    <t>CAMPANA REMIGIO BATTISTA</t>
  </si>
  <si>
    <t>REMIGIO BATTISTA</t>
  </si>
  <si>
    <t>27/06/1958</t>
  </si>
  <si>
    <t>ACCESSO APPROSSIMATIVO</t>
  </si>
  <si>
    <t>Subentra alla mamma Matti Maria Martina</t>
  </si>
  <si>
    <t>V2K8841D01012019C122</t>
  </si>
  <si>
    <t>18945</t>
  </si>
  <si>
    <t>3016/1</t>
  </si>
  <si>
    <t>BZZGTR66D19C591D</t>
  </si>
  <si>
    <t>BAZZANA GUALTIERO</t>
  </si>
  <si>
    <t>GUALTIERO</t>
  </si>
  <si>
    <t>19/04/1966</t>
  </si>
  <si>
    <t>VIA VENEZIA GIULIA, 10</t>
  </si>
  <si>
    <t>VIA VENEZIA GIULIA</t>
  </si>
  <si>
    <t>V2K8842D01012019C122</t>
  </si>
  <si>
    <t>19085</t>
  </si>
  <si>
    <t>3017/1</t>
  </si>
  <si>
    <t>BZZDBR78H69B157E</t>
  </si>
  <si>
    <t>BAZZANA DEBORA</t>
  </si>
  <si>
    <t>DEBORA</t>
  </si>
  <si>
    <t>29/06/1978</t>
  </si>
  <si>
    <t>VIA G.B.GUARNERI, 2</t>
  </si>
  <si>
    <t>VIA G.B.GUARNERI</t>
  </si>
  <si>
    <t>V2K8846D23042019C122</t>
  </si>
  <si>
    <t>9420</t>
  </si>
  <si>
    <t>3018/1</t>
  </si>
  <si>
    <t>MTTMKT74C44B149T</t>
  </si>
  <si>
    <t>MATTI MARIA KETTY</t>
  </si>
  <si>
    <t>MARIA KETTY</t>
  </si>
  <si>
    <t>04/03/1974</t>
  </si>
  <si>
    <t>V2K8847D01012020C14</t>
  </si>
  <si>
    <t>3019/1</t>
  </si>
  <si>
    <t>V2K8855D12042019C123</t>
  </si>
  <si>
    <t>3020/1</t>
  </si>
  <si>
    <t>V2K8857D01012014C122</t>
  </si>
  <si>
    <t>16234</t>
  </si>
  <si>
    <t>3021/1</t>
  </si>
  <si>
    <t>BNMFNZ54P15I476Y</t>
  </si>
  <si>
    <t>BONOMELLI FIORENZO</t>
  </si>
  <si>
    <t>FIORENZO</t>
  </si>
  <si>
    <t>VIA DELLE BATTAGLIE, 3</t>
  </si>
  <si>
    <t>VIA DELLE BATTAGLIE</t>
  </si>
  <si>
    <t xml:space="preserve">LOCALITA' RASEGA, </t>
  </si>
  <si>
    <t>LOCALITA' RASEGA</t>
  </si>
  <si>
    <t>00033</t>
  </si>
  <si>
    <t>V2K8858D01012014C123</t>
  </si>
  <si>
    <t>3021/2</t>
  </si>
  <si>
    <t>V2K8871D01012020C122</t>
  </si>
  <si>
    <t>15086</t>
  </si>
  <si>
    <t>3022/1</t>
  </si>
  <si>
    <t>RSSCDM62E50B157K</t>
  </si>
  <si>
    <t>ROSSO CLAUDIA MARIA</t>
  </si>
  <si>
    <t>ROSSO</t>
  </si>
  <si>
    <t>CLAUDIA MARIA</t>
  </si>
  <si>
    <t>10/05/1962</t>
  </si>
  <si>
    <t>VIA LUCIANO MANARA, 48 BIS</t>
  </si>
  <si>
    <t>VIA LUCIANO MANARA</t>
  </si>
  <si>
    <t>BIS</t>
  </si>
  <si>
    <t>V2K8876D01012019C122</t>
  </si>
  <si>
    <t>3023/1</t>
  </si>
  <si>
    <t xml:space="preserve">LOCALITA' GHISELLA, </t>
  </si>
  <si>
    <t>LOCALITA' GHISELLA</t>
  </si>
  <si>
    <t>00004</t>
  </si>
  <si>
    <t>V2K8877D01012019C15</t>
  </si>
  <si>
    <t>3023/2</t>
  </si>
  <si>
    <t>V2K8878D01012019C123</t>
  </si>
  <si>
    <t>3024/1</t>
  </si>
  <si>
    <t>V2K8884D21062019C117</t>
  </si>
  <si>
    <t>19165</t>
  </si>
  <si>
    <t>3026/1</t>
  </si>
  <si>
    <t>04100370982</t>
  </si>
  <si>
    <t>LA BAITA SNC DI GRAZIOLI VALENTINA E DAMIOLINI PIERANGELA</t>
  </si>
  <si>
    <t>V2K8885D21062019C117</t>
  </si>
  <si>
    <t>3027/1</t>
  </si>
  <si>
    <t>V2K8888D01012020C122</t>
  </si>
  <si>
    <t>18285</t>
  </si>
  <si>
    <t>3028/1</t>
  </si>
  <si>
    <t>BNIFDN67C18C933H</t>
  </si>
  <si>
    <t>BIN FERDINANDO</t>
  </si>
  <si>
    <t>18/03/1967</t>
  </si>
  <si>
    <t>VIA DEL SOLE, 2</t>
  </si>
  <si>
    <t>23900</t>
  </si>
  <si>
    <t>Subentra a Bin Diego come da comunicazione allegata nel fascicolo</t>
  </si>
  <si>
    <t>V2K8896D01012020C122</t>
  </si>
  <si>
    <t>10866</t>
  </si>
  <si>
    <t>3029/1</t>
  </si>
  <si>
    <t>PZZMLS34L56E463Q</t>
  </si>
  <si>
    <t>POZZI MARIA LUISA</t>
  </si>
  <si>
    <t>POZZI</t>
  </si>
  <si>
    <t>16/07/1934</t>
  </si>
  <si>
    <t>LA SPEZIA</t>
  </si>
  <si>
    <t>SUBENTRA A MATTI GIACOMO</t>
  </si>
  <si>
    <t>V2K8899D01012020C123</t>
  </si>
  <si>
    <t>3030/1</t>
  </si>
  <si>
    <t>V2K8911D01012020C122</t>
  </si>
  <si>
    <t>18857</t>
  </si>
  <si>
    <t>3031/1</t>
  </si>
  <si>
    <t>BZZLGU59L29C591L</t>
  </si>
  <si>
    <t>BAZZANA LUIGI</t>
  </si>
  <si>
    <t>29/07/1959</t>
  </si>
  <si>
    <t>subentra a Comincioli Rosa Domenica</t>
  </si>
  <si>
    <t>V2K8914D01012020C123</t>
  </si>
  <si>
    <t>3032/1</t>
  </si>
  <si>
    <t>V2K8915D02082019C122</t>
  </si>
  <si>
    <t>19250</t>
  </si>
  <si>
    <t>3033/1</t>
  </si>
  <si>
    <t>VLSNLS78E49D150G</t>
  </si>
  <si>
    <t>VALESI ANNALISA</t>
  </si>
  <si>
    <t>ANNALISA</t>
  </si>
  <si>
    <t>09/05/1978</t>
  </si>
  <si>
    <t>PADRE UGO MINELLI, 12 A</t>
  </si>
  <si>
    <t>PADRE UGO MINELLI</t>
  </si>
  <si>
    <t>V2K8916D02082019C123</t>
  </si>
  <si>
    <t>3034/1</t>
  </si>
  <si>
    <t>0027</t>
  </si>
  <si>
    <t>V2K8921D01012017C123</t>
  </si>
  <si>
    <t>18433</t>
  </si>
  <si>
    <t>3036/1</t>
  </si>
  <si>
    <t>LVTGNN84T16I476O</t>
  </si>
  <si>
    <t>ELVETTI GIANNI</t>
  </si>
  <si>
    <t>ELVETTI</t>
  </si>
  <si>
    <t>GIANNI</t>
  </si>
  <si>
    <t>16/12/1984</t>
  </si>
  <si>
    <t>VIA DELL'EMIGRANTE, 6</t>
  </si>
  <si>
    <t>VIA DELL'EMIGRANTE</t>
  </si>
  <si>
    <t>SUBENTRA A RONCHI ALAN</t>
  </si>
  <si>
    <t>V2K8924D01012020C122</t>
  </si>
  <si>
    <t>18152</t>
  </si>
  <si>
    <t>3037/1</t>
  </si>
  <si>
    <t>CRVFBL97S52I274X</t>
  </si>
  <si>
    <t>CERVELLI FABIOLA</t>
  </si>
  <si>
    <t>FABIOLA</t>
  </si>
  <si>
    <t>12/11/1997</t>
  </si>
  <si>
    <t>SANT'ANGELO LODIGIANO</t>
  </si>
  <si>
    <t xml:space="preserve">STRADA C.PER CASALETTO LODIGIANO, </t>
  </si>
  <si>
    <t>STRADA C.PER CASALETTO LODIGIANO</t>
  </si>
  <si>
    <t>SUBENTRA A CERVELLI PAOLO</t>
  </si>
  <si>
    <t>V2K8927D01012020C15</t>
  </si>
  <si>
    <t>3038/1</t>
  </si>
  <si>
    <t>V2K8930D01012020C122</t>
  </si>
  <si>
    <t>11207</t>
  </si>
  <si>
    <t>3039/1</t>
  </si>
  <si>
    <t>SSTNLN44T46L648N</t>
  </si>
  <si>
    <t>SISTI NATALINA</t>
  </si>
  <si>
    <t>06/12/1944</t>
  </si>
  <si>
    <t>V2K8933D01012020C123</t>
  </si>
  <si>
    <t>3040/1</t>
  </si>
  <si>
    <t>V2K8936D01012020C122</t>
  </si>
  <si>
    <t>10191</t>
  </si>
  <si>
    <t>3041/1</t>
  </si>
  <si>
    <t>FOICDN41E49L648F</t>
  </si>
  <si>
    <t>FOI CLAUDINA</t>
  </si>
  <si>
    <t>CLAUDINA</t>
  </si>
  <si>
    <t>09/05/1941</t>
  </si>
  <si>
    <t>V2K8939D01012020C123</t>
  </si>
  <si>
    <t>3042/1</t>
  </si>
  <si>
    <t>V2K8942D01012020C123</t>
  </si>
  <si>
    <t>3043/1</t>
  </si>
  <si>
    <t>V2K8944D01012020C122</t>
  </si>
  <si>
    <t>16492</t>
  </si>
  <si>
    <t>3044/1</t>
  </si>
  <si>
    <t>BNMGNN96H05D434V</t>
  </si>
  <si>
    <t>BONOMELLI GIOVANNI</t>
  </si>
  <si>
    <t>05/06/1996</t>
  </si>
  <si>
    <t>V2K8949D01012020C122</t>
  </si>
  <si>
    <t>19337</t>
  </si>
  <si>
    <t>3045/1</t>
  </si>
  <si>
    <t>MGRCRL70L26B110Q</t>
  </si>
  <si>
    <t>MAGRINI CARLO</t>
  </si>
  <si>
    <t>26/07/1970</t>
  </si>
  <si>
    <t>VIA MONS. BENEDINI, 12</t>
  </si>
  <si>
    <t>VIA MONS. BENEDINI</t>
  </si>
  <si>
    <t>SUBENTRA A MAGRINI ANGELO ARISTIDE</t>
  </si>
  <si>
    <t>V2K8951D01012020C122</t>
  </si>
  <si>
    <t>19323</t>
  </si>
  <si>
    <t>3046/1</t>
  </si>
  <si>
    <t>NBLNDR85C24H501S</t>
  </si>
  <si>
    <t>NOBILE ANDREA</t>
  </si>
  <si>
    <t>NOBILE</t>
  </si>
  <si>
    <t>24/03/1985</t>
  </si>
  <si>
    <t>VIA UMBERTO PRIMO, 14</t>
  </si>
  <si>
    <t>SUBENTRA A GLISENTI ORNELLA</t>
  </si>
  <si>
    <t>V2K8952D01012020C123</t>
  </si>
  <si>
    <t>3046/2</t>
  </si>
  <si>
    <t>V2K8955D01012020C122</t>
  </si>
  <si>
    <t>18463</t>
  </si>
  <si>
    <t>3047/1</t>
  </si>
  <si>
    <t>ZNRSGN69C06F205B</t>
  </si>
  <si>
    <t>ZANARDO SERGIO ANDREA BENEDETTO</t>
  </si>
  <si>
    <t>SERGIO ANDREA BENEDETTO</t>
  </si>
  <si>
    <t>06/03/1969</t>
  </si>
  <si>
    <t>VIA ANGELO CAZZANIGA, 131 B</t>
  </si>
  <si>
    <t>VIMODRONE</t>
  </si>
  <si>
    <t>VIA ANGELO CAZZANIGA</t>
  </si>
  <si>
    <t>SUBENTRA A ZANARDO RUGGERO</t>
  </si>
  <si>
    <t>V2K8960D01012020C122</t>
  </si>
  <si>
    <t>6128</t>
  </si>
  <si>
    <t>3048/1</t>
  </si>
  <si>
    <t>GNUPMR56C65C591F</t>
  </si>
  <si>
    <t>GUANI PALMIRA</t>
  </si>
  <si>
    <t>25/03/1956</t>
  </si>
  <si>
    <t>VIA CASSANESE, 200 N</t>
  </si>
  <si>
    <t>VIA CASSANESE</t>
  </si>
  <si>
    <t>200</t>
  </si>
  <si>
    <t>N</t>
  </si>
  <si>
    <t xml:space="preserve">SUBENTRA A GUANI GIOVANNI EDOARDO </t>
  </si>
  <si>
    <t>V2K8982D01062018C122</t>
  </si>
  <si>
    <t>18023</t>
  </si>
  <si>
    <t>3049/1</t>
  </si>
  <si>
    <t>SCLFNC52L14L648T</t>
  </si>
  <si>
    <t>SCOLARI FRANCESCO</t>
  </si>
  <si>
    <t>14/07/1952</t>
  </si>
  <si>
    <t>VIA CASAGLIO, 10</t>
  </si>
  <si>
    <t>GUSSAGO</t>
  </si>
  <si>
    <t>25064</t>
  </si>
  <si>
    <t>VIA CASAGLIO</t>
  </si>
  <si>
    <t>subentra a scolari laura</t>
  </si>
  <si>
    <t>V2K8983D01062018C122</t>
  </si>
  <si>
    <t>18024</t>
  </si>
  <si>
    <t>3050/1</t>
  </si>
  <si>
    <t>SCLBTL50S30L648S</t>
  </si>
  <si>
    <t>SCOLARI BORTOLO DOMENICO</t>
  </si>
  <si>
    <t>BORTOLO DOMENICO</t>
  </si>
  <si>
    <t>VIA TRAVERSA, 11</t>
  </si>
  <si>
    <t>BRENTONICO</t>
  </si>
  <si>
    <t>38060</t>
  </si>
  <si>
    <t>VIA TRAVERSA</t>
  </si>
  <si>
    <t>SUBENTRA A SCOLARI LAURA</t>
  </si>
  <si>
    <t>V2K9021D01012016C122</t>
  </si>
  <si>
    <t>5773</t>
  </si>
  <si>
    <t>3051/1</t>
  </si>
  <si>
    <t>RGSGPT62A17B157J</t>
  </si>
  <si>
    <t>RIGOSA GIAMPIETRO</t>
  </si>
  <si>
    <t>RIGOSA</t>
  </si>
  <si>
    <t>GIAMPIETRO</t>
  </si>
  <si>
    <t>17/01/1962</t>
  </si>
  <si>
    <t>VIA PIO XI, 31</t>
  </si>
  <si>
    <t>VIA PIO XI</t>
  </si>
  <si>
    <t xml:space="preserve">LOCALITA' GHISELLA BASSA, </t>
  </si>
  <si>
    <t>LOCALITA' GHISELLA BASSA</t>
  </si>
  <si>
    <t>3051/2</t>
  </si>
  <si>
    <t>V2K9052D01012020C123</t>
  </si>
  <si>
    <t>3056/1</t>
  </si>
  <si>
    <t>V2K9059D01012020C122</t>
  </si>
  <si>
    <t>3057/1</t>
  </si>
  <si>
    <t>V2K9067D28052019C122</t>
  </si>
  <si>
    <t>19216</t>
  </si>
  <si>
    <t>3058/1</t>
  </si>
  <si>
    <t>CNVLRA79B46D150X</t>
  </si>
  <si>
    <t>CANEVARI LAURA</t>
  </si>
  <si>
    <t>CANEVARI</t>
  </si>
  <si>
    <t>06/02/1979</t>
  </si>
  <si>
    <t>DUBENTRA A SCOLARI ROMANO</t>
  </si>
  <si>
    <t>V2K40D01012020C109</t>
  </si>
  <si>
    <t>BANCHE ED ISTITUTI DI CREDITO, STUDI PROFESSIONALI</t>
  </si>
  <si>
    <t>289 - Riduzione COVID-19 = 425 - Applicata</t>
  </si>
  <si>
    <t>Da 1-1-2020 Riclassificazione Studi Professionali Art 58 dl 26.10-2019 n 124</t>
  </si>
  <si>
    <t>VIA BETTOLE, 10</t>
  </si>
  <si>
    <t>VIA BETTOLE</t>
  </si>
  <si>
    <t>01652220987</t>
  </si>
  <si>
    <t>VIA OGLIO, 13</t>
  </si>
  <si>
    <t>SESTO ED UNITI</t>
  </si>
  <si>
    <t>26028</t>
  </si>
  <si>
    <t>VIA OGLIO</t>
  </si>
  <si>
    <t>VIA SPINO AL BREMBO, 50</t>
  </si>
  <si>
    <t>ZOGNO</t>
  </si>
  <si>
    <t>24019</t>
  </si>
  <si>
    <t>VIA SPINO AL BREMBO</t>
  </si>
  <si>
    <t>V2K719D01012020C123</t>
  </si>
  <si>
    <t>VIA ANDROLA, 37 A</t>
  </si>
  <si>
    <t>V2K779D01012020C109</t>
  </si>
  <si>
    <t>UFFICI, AGENZIE</t>
  </si>
  <si>
    <t>V2K1037D01012020C109</t>
  </si>
  <si>
    <t>VIA DEL RISORGIMENTO, 12</t>
  </si>
  <si>
    <t>VIA DEL RISORGIMENTO</t>
  </si>
  <si>
    <t>01955560980</t>
  </si>
  <si>
    <t>VIA DEI MILLE, 6</t>
  </si>
  <si>
    <t>BUSSOLENGO</t>
  </si>
  <si>
    <t>37012</t>
  </si>
  <si>
    <t>VIA DEI MILLE</t>
  </si>
  <si>
    <t>V2K2056D01012015C122</t>
  </si>
  <si>
    <t>V2K2057D01012015C122</t>
  </si>
  <si>
    <t>VIA FELICIANO NOLI, 9 A</t>
  </si>
  <si>
    <t>VIA FELICIANO NOLI</t>
  </si>
  <si>
    <t>VIA QUARTERONI, 31</t>
  </si>
  <si>
    <t>VIA QUARTERONI</t>
  </si>
  <si>
    <t>VIA LEONARDO DA VINCI, 25 A int 2</t>
  </si>
  <si>
    <t>VIA MONSIGNOR ADRIANO BERNAREGGI, 22 sc 11 int 5</t>
  </si>
  <si>
    <t>VIMERCATE</t>
  </si>
  <si>
    <t>20871</t>
  </si>
  <si>
    <t>VIA MONSIGNOR ADRIANO BERNAREGGI</t>
  </si>
  <si>
    <t>V2K2673D01012020C109</t>
  </si>
  <si>
    <t>V2K6755D11072019C122</t>
  </si>
  <si>
    <t>V2K9389D11072019C123</t>
  </si>
  <si>
    <t>2747/2</t>
  </si>
  <si>
    <t>VIA VITTORIO VENETO, 26</t>
  </si>
  <si>
    <t>VIA VITTORIO VENETO</t>
  </si>
  <si>
    <t>V2K8345D01012020C104</t>
  </si>
  <si>
    <t>V2K8346D01012020C104</t>
  </si>
  <si>
    <t>4536</t>
  </si>
  <si>
    <t>MAFFESSOLI DOMENICA</t>
  </si>
  <si>
    <t>VIA A DE GASPERI, 29</t>
  </si>
  <si>
    <t>VIA A DE GASPERI</t>
  </si>
  <si>
    <t>V2K8699D01012020C116</t>
  </si>
  <si>
    <t>19565</t>
  </si>
  <si>
    <t>02384340242</t>
  </si>
  <si>
    <t>VIA MAGELLANO, 5</t>
  </si>
  <si>
    <t>V2K8837D06122019C99</t>
  </si>
  <si>
    <t>V2K9022D01012016C123</t>
  </si>
  <si>
    <t>V2K9071D01012020C122</t>
  </si>
  <si>
    <t>16339</t>
  </si>
  <si>
    <t>3059/1</t>
  </si>
  <si>
    <t>MTTGZN63R05C591A</t>
  </si>
  <si>
    <t>MATTI GRAZIANO</t>
  </si>
  <si>
    <t>05/10/1963</t>
  </si>
  <si>
    <t>VIA DELLE RAZZICHE, 11</t>
  </si>
  <si>
    <t>VIA DELLE RAZZICHE</t>
  </si>
  <si>
    <t>SUBENTRA A RAGAZZOLI SPERANZA PIERINA</t>
  </si>
  <si>
    <t>11266</t>
  </si>
  <si>
    <t>3060/1</t>
  </si>
  <si>
    <t>VLRCST82C04B157Q</t>
  </si>
  <si>
    <t>04116310980</t>
  </si>
  <si>
    <t>VALRA CRISTIAN</t>
  </si>
  <si>
    <t>CRISTIAN</t>
  </si>
  <si>
    <t>04/03/1982</t>
  </si>
  <si>
    <t>000632</t>
  </si>
  <si>
    <t>TAVERNA dei BRAVI</t>
  </si>
  <si>
    <t>V2K9090D12072019C117</t>
  </si>
  <si>
    <t>3060/2</t>
  </si>
  <si>
    <t>TERRAZZA ESTERNA</t>
  </si>
  <si>
    <t>V2K9091D12072019C117</t>
  </si>
  <si>
    <t>3061/1</t>
  </si>
  <si>
    <t>V2K9092D12072019C104</t>
  </si>
  <si>
    <t>V2K9107D01012020C123</t>
  </si>
  <si>
    <t>3062/1</t>
  </si>
  <si>
    <t>V2K9111D02042020C122</t>
  </si>
  <si>
    <t>15949</t>
  </si>
  <si>
    <t>3063/1</t>
  </si>
  <si>
    <t>MGRMBR59R43C591W</t>
  </si>
  <si>
    <t>MAGRINI MARIA BARTOLOMEA</t>
  </si>
  <si>
    <t>MARIA BARTOLOMEA</t>
  </si>
  <si>
    <t>03/10/1959</t>
  </si>
  <si>
    <t>Subentra a Magrini Giovanni Valerio</t>
  </si>
  <si>
    <t>V2K9121D01012020C104</t>
  </si>
  <si>
    <t>15316</t>
  </si>
  <si>
    <t>3064/1</t>
  </si>
  <si>
    <t>CMPLLN61P60Z133F</t>
  </si>
  <si>
    <t>CAMPANA LILIANA</t>
  </si>
  <si>
    <t>LILIANA</t>
  </si>
  <si>
    <t>20/09/1961</t>
  </si>
  <si>
    <t>SION</t>
  </si>
  <si>
    <t>VIALE OSPEDALE, 33</t>
  </si>
  <si>
    <t>VIALE OSPEDALE</t>
  </si>
  <si>
    <t>V2K9131D31122019C104</t>
  </si>
  <si>
    <t>3065/1</t>
  </si>
  <si>
    <t>V2K9134D18032020C122</t>
  </si>
  <si>
    <t>9801</t>
  </si>
  <si>
    <t>3066/1</t>
  </si>
  <si>
    <t>BNDMLS54H62L648S</t>
  </si>
  <si>
    <t>BIONDI MARIA LUISA</t>
  </si>
  <si>
    <t>V2K9137D15032020C122</t>
  </si>
  <si>
    <t>9626</t>
  </si>
  <si>
    <t>3067/1</t>
  </si>
  <si>
    <t>BLTBNV65A01C591I</t>
  </si>
  <si>
    <t>BELOTTI BRUNO VITTORIO</t>
  </si>
  <si>
    <t>BRUNO VITTORIO</t>
  </si>
  <si>
    <t>01/01/1965</t>
  </si>
  <si>
    <t>16149</t>
  </si>
  <si>
    <t>3072/1</t>
  </si>
  <si>
    <t>SCLGMD57P10C591Q</t>
  </si>
  <si>
    <t>SCOLARI GIACOMO DONATO</t>
  </si>
  <si>
    <t>GIACOMO DONATO</t>
  </si>
  <si>
    <t>10/09/1957</t>
  </si>
  <si>
    <t>VIA TAGLIAMENTO, 27</t>
  </si>
  <si>
    <t>V2K9164D11092020C14</t>
  </si>
  <si>
    <t>3073/1</t>
  </si>
  <si>
    <t>V2K9166D01012020C122</t>
  </si>
  <si>
    <t>16989</t>
  </si>
  <si>
    <t>3074/1</t>
  </si>
  <si>
    <t>BNDGNN61M65C591G</t>
  </si>
  <si>
    <t>25/08/1961</t>
  </si>
  <si>
    <t>VIA PRATOLUNGO, 279</t>
  </si>
  <si>
    <t>VIA PRATOLUNGO</t>
  </si>
  <si>
    <t>SUBENTRA A RAGAZZOLI NATALINA</t>
  </si>
  <si>
    <t>V2K9170D01012020C123</t>
  </si>
  <si>
    <t>3075/1</t>
  </si>
  <si>
    <t>SUBENTRA A MATTI SALVATORE</t>
  </si>
  <si>
    <t>V2K9173D15072020C122</t>
  </si>
  <si>
    <t>16380</t>
  </si>
  <si>
    <t>3076/1</t>
  </si>
  <si>
    <t>RZZWTR32M24D574X</t>
  </si>
  <si>
    <t>ROZZA WALTER MATTEO</t>
  </si>
  <si>
    <t>ROZZA</t>
  </si>
  <si>
    <t>WALTER MATTEO</t>
  </si>
  <si>
    <t>24/08/1932</t>
  </si>
  <si>
    <t>subentra a valra maria angela (36)</t>
  </si>
  <si>
    <t>V2K9176D15072020C123</t>
  </si>
  <si>
    <t>3077/1</t>
  </si>
  <si>
    <t>SUBENTRA A VALRA MARIA ANGELA (1936)</t>
  </si>
  <si>
    <t>V2K9179D18062020C122</t>
  </si>
  <si>
    <t>5445</t>
  </si>
  <si>
    <t>3078/1</t>
  </si>
  <si>
    <t>VNTDLN58C45H598S</t>
  </si>
  <si>
    <t>VENTURINI DANIELA ANNA</t>
  </si>
  <si>
    <t>VENTURINI</t>
  </si>
  <si>
    <t>DANIELA ANNA</t>
  </si>
  <si>
    <t>05/03/1958</t>
  </si>
  <si>
    <t>VIA DELLA BADIA, 44</t>
  </si>
  <si>
    <t>VIA DELLA BADIA</t>
  </si>
  <si>
    <t>SUBENTRA A BUFFOLI LAURINA</t>
  </si>
  <si>
    <t>V2K9182D18062020C122</t>
  </si>
  <si>
    <t>3079/1</t>
  </si>
  <si>
    <t>V2K9187D18062020C123</t>
  </si>
  <si>
    <t>3080/1</t>
  </si>
  <si>
    <t>V2K9190D01032020C122</t>
  </si>
  <si>
    <t>19364</t>
  </si>
  <si>
    <t>3081/1</t>
  </si>
  <si>
    <t>VNCVNT89T42F205G</t>
  </si>
  <si>
    <t>VINCOLI VALENTINA TEODOLINDA</t>
  </si>
  <si>
    <t>VINCOLI</t>
  </si>
  <si>
    <t>VALENTINA TEODOLINDA</t>
  </si>
  <si>
    <t>02/12/1989</t>
  </si>
  <si>
    <t>PIAZZA BETTINI LIONELLO, 5</t>
  </si>
  <si>
    <t>PIAZZA BETTINI LIONELLO</t>
  </si>
  <si>
    <t>SUBENTRA A BORRONI ELISABETTA SANTINA</t>
  </si>
  <si>
    <t>V2K9193D01032020C123</t>
  </si>
  <si>
    <t>3082/1</t>
  </si>
  <si>
    <t xml:space="preserve">SUBENTRA A BORRONI ELISABETTA </t>
  </si>
  <si>
    <t>V2K9196D26062020C122</t>
  </si>
  <si>
    <t>16350</t>
  </si>
  <si>
    <t>3083/1</t>
  </si>
  <si>
    <t>MZZGZL44M48G047G</t>
  </si>
  <si>
    <t>MAZZINI GRAZIELLA</t>
  </si>
  <si>
    <t>08/08/1944</t>
  </si>
  <si>
    <t>SUBENTRA A VALESI TULLIO</t>
  </si>
  <si>
    <t>V2K9199D11072020C122</t>
  </si>
  <si>
    <t>19566</t>
  </si>
  <si>
    <t>3084/1</t>
  </si>
  <si>
    <t>VLSFNC73H70D150K</t>
  </si>
  <si>
    <t>VALESI FRANCESCA</t>
  </si>
  <si>
    <t>30/06/1973</t>
  </si>
  <si>
    <t>SANDRO PERTINI, 8</t>
  </si>
  <si>
    <t>CASTELCOVATI</t>
  </si>
  <si>
    <t>SANDRO PERTINI</t>
  </si>
  <si>
    <t>SUBENTRA A BIONDI FRANCESCO</t>
  </si>
  <si>
    <t>V2K9201D01032020C122</t>
  </si>
  <si>
    <t>16189</t>
  </si>
  <si>
    <t>3085/1</t>
  </si>
  <si>
    <t>BLTPNT56D29H108Y</t>
  </si>
  <si>
    <t>BELOTTI PIERANTONIO</t>
  </si>
  <si>
    <t>29/04/1956</t>
  </si>
  <si>
    <t>VIA VARALLO, 164</t>
  </si>
  <si>
    <t>13011</t>
  </si>
  <si>
    <t>VIA VARALLO</t>
  </si>
  <si>
    <t>subentra a belotti salvatore</t>
  </si>
  <si>
    <t>V2K9211D15032020C122</t>
  </si>
  <si>
    <t>7520</t>
  </si>
  <si>
    <t>3086/1</t>
  </si>
  <si>
    <t>DFRCST74M44E329J</t>
  </si>
  <si>
    <t>DI FRENNA CRISTINA</t>
  </si>
  <si>
    <t>DI FRENNA</t>
  </si>
  <si>
    <t>04/08/1974</t>
  </si>
  <si>
    <t>ISCHIA</t>
  </si>
  <si>
    <t>VIA ROMA, 72</t>
  </si>
  <si>
    <t>BARANO D'ISCHIA</t>
  </si>
  <si>
    <t>80072</t>
  </si>
  <si>
    <t>SUBENTRA A BELTRAMELLI ADRIANA</t>
  </si>
  <si>
    <t>V2K9214D15032020C122</t>
  </si>
  <si>
    <t>19577</t>
  </si>
  <si>
    <t>3087/1</t>
  </si>
  <si>
    <t>SCRWTR32P28H598A</t>
  </si>
  <si>
    <t>SCARSI WALTER</t>
  </si>
  <si>
    <t>SCARSI</t>
  </si>
  <si>
    <t>WALTER</t>
  </si>
  <si>
    <t>28/09/1932</t>
  </si>
  <si>
    <t>VIA PIETRO EMILIO TIBONI, 41 int 1 piano 7</t>
  </si>
  <si>
    <t>VIA PIETRO EMILIO TIBONI</t>
  </si>
  <si>
    <t>SUBENTRA A INAMA LUIGINA</t>
  </si>
  <si>
    <t>V2K9216D15032020C123</t>
  </si>
  <si>
    <t>18966</t>
  </si>
  <si>
    <t>3088/1</t>
  </si>
  <si>
    <t>BFFFNC60A18E851F</t>
  </si>
  <si>
    <t>BAFFELLI FRANCESCO</t>
  </si>
  <si>
    <t>BAFFELLI</t>
  </si>
  <si>
    <t>18/01/1960</t>
  </si>
  <si>
    <t>SUBENTRA A MILANI ENRICA</t>
  </si>
  <si>
    <t>V2K9218D15032020C122</t>
  </si>
  <si>
    <t>3089/1</t>
  </si>
  <si>
    <t>SUBENTRA A KILANI ENRICA</t>
  </si>
  <si>
    <t>V2K9221D15032020C122</t>
  </si>
  <si>
    <t>3090/1</t>
  </si>
  <si>
    <t>SUBENTRA A ZONTA MARIA</t>
  </si>
  <si>
    <t>V2K9224D15032020C123</t>
  </si>
  <si>
    <t>3091/1</t>
  </si>
  <si>
    <t>V2K9233D15032020C122</t>
  </si>
  <si>
    <t>19446</t>
  </si>
  <si>
    <t>3092/1</t>
  </si>
  <si>
    <t>NGRNGL61C44L682Q</t>
  </si>
  <si>
    <t>NEGRETTI ANGELA</t>
  </si>
  <si>
    <t>NEGRETTI</t>
  </si>
  <si>
    <t>04/03/1961</t>
  </si>
  <si>
    <t>VIA LUGANO, 6</t>
  </si>
  <si>
    <t>VIA LUGANO</t>
  </si>
  <si>
    <t>subentra a GALBASSINI ANNA</t>
  </si>
  <si>
    <t>V2K9234D15032020C123</t>
  </si>
  <si>
    <t>3093/1</t>
  </si>
  <si>
    <t>SUBENTRA A GALBASSINI ANNA</t>
  </si>
  <si>
    <t>3094/1</t>
  </si>
  <si>
    <t>VIA MERANO, 25</t>
  </si>
  <si>
    <t>V2K9244D01012020C123</t>
  </si>
  <si>
    <t>3095/1</t>
  </si>
  <si>
    <t>V2K9317D01012020C123</t>
  </si>
  <si>
    <t>3096/1</t>
  </si>
  <si>
    <t>000319</t>
  </si>
  <si>
    <t>V2K9331D01012021C122</t>
  </si>
  <si>
    <t>8249</t>
  </si>
  <si>
    <t>3097/1</t>
  </si>
  <si>
    <t>GZZMNL74P02B149F</t>
  </si>
  <si>
    <t>GOZZI MANUEL</t>
  </si>
  <si>
    <t>02/09/1974</t>
  </si>
  <si>
    <t>VIA SERRADELLI, 85</t>
  </si>
  <si>
    <t>VIA SERRADELLI</t>
  </si>
  <si>
    <t>SUBENTRA A GOZZI MARIO DOMENICO</t>
  </si>
  <si>
    <t>V2K9333D01012021C123</t>
  </si>
  <si>
    <t>3098/1</t>
  </si>
  <si>
    <t>V2K9346D01012021C122</t>
  </si>
  <si>
    <t>19241</t>
  </si>
  <si>
    <t>3099/1</t>
  </si>
  <si>
    <t>MGGRRT50S28B157W</t>
  </si>
  <si>
    <t>MAGGIORI ROBERTO</t>
  </si>
  <si>
    <t>MAGGIORI</t>
  </si>
  <si>
    <t>28/11/1950</t>
  </si>
  <si>
    <t>VIA BENIAMINO SIMONI, 33</t>
  </si>
  <si>
    <t>VIA BENIAMINO SIMONI</t>
  </si>
  <si>
    <t>V2K9349D01012021C122</t>
  </si>
  <si>
    <t>19175</t>
  </si>
  <si>
    <t>3100/1</t>
  </si>
  <si>
    <t>CMNLMR42P53C417I</t>
  </si>
  <si>
    <t>COMINASSI ELENA MARIA GIUDITTA</t>
  </si>
  <si>
    <t>COMINASSI</t>
  </si>
  <si>
    <t>ELENA MARIA GIUDITTA</t>
  </si>
  <si>
    <t>13/09/1942</t>
  </si>
  <si>
    <t>VIA FORNO D'ALLIONE, 19</t>
  </si>
  <si>
    <t>VIA FORNO D'ALLIONE</t>
  </si>
  <si>
    <t>SUBENTRA A VINCENTI GIACOMINO</t>
  </si>
  <si>
    <t>V2K9350D26062017C122</t>
  </si>
  <si>
    <t>18919</t>
  </si>
  <si>
    <t>3101/1</t>
  </si>
  <si>
    <t>RSNPLA82M23D872R</t>
  </si>
  <si>
    <t>ROSINA PAOLO</t>
  </si>
  <si>
    <t>ROSINA</t>
  </si>
  <si>
    <t>23/08/1982</t>
  </si>
  <si>
    <t>GALLIATE</t>
  </si>
  <si>
    <t>VIA SAN GIUSEPPE MARIA GAMBARO, 81</t>
  </si>
  <si>
    <t>28066</t>
  </si>
  <si>
    <t>VIA SAN GIUSEPPE MARIA GAMBARO</t>
  </si>
  <si>
    <t>VIA SAN SISTO, 4</t>
  </si>
  <si>
    <t>000791</t>
  </si>
  <si>
    <t>V2K9351D26062017C123</t>
  </si>
  <si>
    <t>3102/1</t>
  </si>
  <si>
    <t>V2K9356D05032020C104</t>
  </si>
  <si>
    <t>3103/1</t>
  </si>
  <si>
    <t>subentra a BONATO ILARIO - CASA DEL PARCO</t>
  </si>
  <si>
    <t>V2K9359D01012021C122</t>
  </si>
  <si>
    <t>7451</t>
  </si>
  <si>
    <t>3104/1</t>
  </si>
  <si>
    <t>GZZGLG48L15L648H</t>
  </si>
  <si>
    <t>GOZZI GIAN LUIGI BORTOLO</t>
  </si>
  <si>
    <t>GIAN LUIGI BORTOLO</t>
  </si>
  <si>
    <t>15/07/1948</t>
  </si>
  <si>
    <t>VIA SAN NAZZARO, 6</t>
  </si>
  <si>
    <t>ANGOLO TERME</t>
  </si>
  <si>
    <t>VIA SAN NAZZARO</t>
  </si>
  <si>
    <t>SUBENTRA A BELOTTI AGOSTINA (1922)</t>
  </si>
  <si>
    <t>V2K9372D01012015C122</t>
  </si>
  <si>
    <t>16114</t>
  </si>
  <si>
    <t>3107/1</t>
  </si>
  <si>
    <t>PNIRTM62M66C591C</t>
  </si>
  <si>
    <t>PINA RENATA MARIA</t>
  </si>
  <si>
    <t>RENATA MARIA</t>
  </si>
  <si>
    <t>26/08/1962</t>
  </si>
  <si>
    <t>V2K9373D01012015C123</t>
  </si>
  <si>
    <t>3107/2</t>
  </si>
  <si>
    <t>V2K9374D01012015C123</t>
  </si>
  <si>
    <t>3107/3</t>
  </si>
  <si>
    <t>V2K9375D01012015C123</t>
  </si>
  <si>
    <t>3108/1</t>
  </si>
  <si>
    <t>V2K9376D01012015C123</t>
  </si>
  <si>
    <t>3109/1</t>
  </si>
  <si>
    <t>10041</t>
  </si>
  <si>
    <t>3110/1</t>
  </si>
  <si>
    <t>CRVMLV92M11E704L</t>
  </si>
  <si>
    <t>CERAVOLO MANUEL VITTORIO</t>
  </si>
  <si>
    <t>CERAVOLO</t>
  </si>
  <si>
    <t>MANUEL VITTORIO</t>
  </si>
  <si>
    <t>11/08/1992</t>
  </si>
  <si>
    <t>V2K9392D01012021C122</t>
  </si>
  <si>
    <t>3111/1</t>
  </si>
  <si>
    <t>V2K9428D01012015C104</t>
  </si>
  <si>
    <t>3111/2</t>
  </si>
  <si>
    <t>% Rid Categoria (fissa)</t>
  </si>
  <si>
    <t>% Rid 1 (fissa)</t>
  </si>
  <si>
    <t>% Rid 2 (fissa)</t>
  </si>
  <si>
    <t>% Rid 3 (fissa)</t>
  </si>
  <si>
    <t>% Rid Categoria (variabile)</t>
  </si>
  <si>
    <t>% Rid 1 (var)</t>
  </si>
  <si>
    <t>% Rid 2 (var)</t>
  </si>
  <si>
    <t>% Rid 3 (var)</t>
  </si>
  <si>
    <t>Ricalcolo Tariffa Fissa anno prec</t>
  </si>
  <si>
    <t>Ricalcolo Tariffa Variabile anno prec</t>
  </si>
  <si>
    <t>Differenza</t>
  </si>
  <si>
    <t>Agevolazioni da bilancio</t>
  </si>
  <si>
    <t>COSTI  Variabili</t>
  </si>
  <si>
    <t>TOTALI</t>
  </si>
  <si>
    <t>Totale costi da riparametrare ΣT</t>
  </si>
  <si>
    <t>Tari 2021</t>
  </si>
  <si>
    <t>TARI 2021</t>
  </si>
  <si>
    <t>Tariffa 2021</t>
  </si>
  <si>
    <t>Tot TARI 2021</t>
  </si>
  <si>
    <t>Tari 2022</t>
  </si>
  <si>
    <t>TOTALE PREV. 2022</t>
  </si>
  <si>
    <t>TARI 2022</t>
  </si>
  <si>
    <t>Tariffa 2022</t>
  </si>
  <si>
    <t>Tot TARI 2022</t>
  </si>
  <si>
    <t>Tariffa fissa €/mq. 2021</t>
  </si>
  <si>
    <t>Differenza % 2021/2022</t>
  </si>
  <si>
    <t>Differenza € 2021/2022</t>
  </si>
  <si>
    <t>Tariffa variabile €/utenza 2021</t>
  </si>
  <si>
    <t>TOTALE 2021</t>
  </si>
  <si>
    <t>Tariffa Fissa 2021</t>
  </si>
  <si>
    <t>Diff % 2021/2022</t>
  </si>
  <si>
    <t>Diff € 2021/2022</t>
  </si>
  <si>
    <t>Tariffa Variabile 2021</t>
  </si>
  <si>
    <t>TARI 2021 (totale al mq)</t>
  </si>
  <si>
    <t>SIMULAZIONE TARI 2022 MT</t>
  </si>
  <si>
    <t>2022</t>
  </si>
  <si>
    <t>01/01/2022</t>
  </si>
  <si>
    <t>31/12/2022</t>
  </si>
  <si>
    <t>289 - Riduzione COVID-19 = 424 - Non applicata</t>
  </si>
  <si>
    <t>VIA RAGO, 1</t>
  </si>
  <si>
    <t>VIA RAGO</t>
  </si>
  <si>
    <t>V2K734D01072021C99</t>
  </si>
  <si>
    <t>V2K774D01012016C122</t>
  </si>
  <si>
    <t>RECUPERO METRI</t>
  </si>
  <si>
    <t>V2K865D01012016C122</t>
  </si>
  <si>
    <t>V2K911D31122012C122S</t>
  </si>
  <si>
    <t>10/03/2022</t>
  </si>
  <si>
    <t>11/03/2022</t>
  </si>
  <si>
    <t>V2K912D31122012C123S</t>
  </si>
  <si>
    <t>V2K1178D31122012C122S</t>
  </si>
  <si>
    <t>14/01/2022</t>
  </si>
  <si>
    <t>15/01/2022</t>
  </si>
  <si>
    <t>V2K1236D01012021C1</t>
  </si>
  <si>
    <t>EX UFFICIO</t>
  </si>
  <si>
    <t>V2K9466D01012021C123</t>
  </si>
  <si>
    <t>1236/2</t>
  </si>
  <si>
    <t>V2K1343D31122012C122S</t>
  </si>
  <si>
    <t>11/01/2022</t>
  </si>
  <si>
    <t>12/01/2022</t>
  </si>
  <si>
    <t>VIA MORTIROLO, 43 C</t>
  </si>
  <si>
    <t>MONNO</t>
  </si>
  <si>
    <t>VIA MORTIROLO</t>
  </si>
  <si>
    <t>VIA PADRE MARCOLINI, 3</t>
  </si>
  <si>
    <t>V2K2191D01012019C122</t>
  </si>
  <si>
    <t>V2K9721D01012015C123</t>
  </si>
  <si>
    <t>2190/2</t>
  </si>
  <si>
    <t>VIA DELL'INDIPENDENZA, 25 A</t>
  </si>
  <si>
    <t>VIA DELL'INDIPENDENZA</t>
  </si>
  <si>
    <t>03006330983</t>
  </si>
  <si>
    <t>V2K2353D31122012C122S</t>
  </si>
  <si>
    <t>27/01/2022</t>
  </si>
  <si>
    <t>28/01/2022</t>
  </si>
  <si>
    <t>10/04/2022</t>
  </si>
  <si>
    <t>11/04/2022</t>
  </si>
  <si>
    <t>V2K2354D31122012C123S</t>
  </si>
  <si>
    <t>VICOLO SAN CLEMENTE, 5</t>
  </si>
  <si>
    <t>VICOLO SAN CLEMENTE</t>
  </si>
  <si>
    <t>VIA PIAVE, 8 int 03 piano 1</t>
  </si>
  <si>
    <t>03</t>
  </si>
  <si>
    <t>V2K2598D01012022C122</t>
  </si>
  <si>
    <t>EX EDICOLA</t>
  </si>
  <si>
    <t>V2K2639D31122012C122S</t>
  </si>
  <si>
    <t>21/03/2022</t>
  </si>
  <si>
    <t>22/03/2022</t>
  </si>
  <si>
    <t>V2K2798D01012013C122S</t>
  </si>
  <si>
    <t>14/03/2022</t>
  </si>
  <si>
    <t>15/03/2022</t>
  </si>
  <si>
    <t>V2K4516D31122012C123S</t>
  </si>
  <si>
    <t>6703</t>
  </si>
  <si>
    <t>BZZGNN45S16L648W</t>
  </si>
  <si>
    <t>VIA DEL LANICO, 110</t>
  </si>
  <si>
    <t>VIA DEL LANICO</t>
  </si>
  <si>
    <t>V2K6723D01012015C122S</t>
  </si>
  <si>
    <t>18/02/2022</t>
  </si>
  <si>
    <t>19/02/2022</t>
  </si>
  <si>
    <t>V2K6724D01012015C123S</t>
  </si>
  <si>
    <t>VIA GANDHI, 9</t>
  </si>
  <si>
    <t>VIA GANDHI</t>
  </si>
  <si>
    <t>000335</t>
  </si>
  <si>
    <t>VIA ROMA, 59</t>
  </si>
  <si>
    <t>VIA BRUNO MANENTI, 3</t>
  </si>
  <si>
    <t>26013</t>
  </si>
  <si>
    <t>VIA BRUNO MANENTI</t>
  </si>
  <si>
    <t>V2K7763D01012022C122</t>
  </si>
  <si>
    <t>04025200983</t>
  </si>
  <si>
    <t>VIA MAGENTA, 11</t>
  </si>
  <si>
    <t>VIA MAGENTA</t>
  </si>
  <si>
    <t>VIA PURICELLI GUERRA, 22</t>
  </si>
  <si>
    <t>VIA PURICELLI GUERRA</t>
  </si>
  <si>
    <t>V2K9453D01012015C122</t>
  </si>
  <si>
    <t>3011/2</t>
  </si>
  <si>
    <t>VIA PANORAMICA, 28</t>
  </si>
  <si>
    <t>25041</t>
  </si>
  <si>
    <t>VIA PANORAMICA</t>
  </si>
  <si>
    <t>VIA DUOMO, 50</t>
  </si>
  <si>
    <t>VIA DUOMO</t>
  </si>
  <si>
    <t>V2K9163D11092020C122</t>
  </si>
  <si>
    <t>000170</t>
  </si>
  <si>
    <t>V2K9238D01012020C123</t>
  </si>
  <si>
    <t>SYBENTRA A BIONDI MARGHERITA ROSARIA</t>
  </si>
  <si>
    <t>V2K9425D01012021C112</t>
  </si>
  <si>
    <t>V2K9438D28042021C1</t>
  </si>
  <si>
    <t>3112/1</t>
  </si>
  <si>
    <t>SUBENTRA A MONDINI GIANFRANCO</t>
  </si>
  <si>
    <t>V2K9439D28042021C123</t>
  </si>
  <si>
    <t>3112/2</t>
  </si>
  <si>
    <t>V2K9441D08052021C123</t>
  </si>
  <si>
    <t>19795</t>
  </si>
  <si>
    <t>3113/1</t>
  </si>
  <si>
    <t>NCOCST71A61L426Y</t>
  </si>
  <si>
    <t>NOCI CRISTINA FRANCA</t>
  </si>
  <si>
    <t>NOCI</t>
  </si>
  <si>
    <t>CRISTINA FRANCA</t>
  </si>
  <si>
    <t>21/01/1971</t>
  </si>
  <si>
    <t>VIA PADRE ARSENIO, 5 B</t>
  </si>
  <si>
    <t>VIA PADRE ARSENIO</t>
  </si>
  <si>
    <t>acquistato da TOMASONI VILMA</t>
  </si>
  <si>
    <t>V2K9442D08052021C122</t>
  </si>
  <si>
    <t>3114/1</t>
  </si>
  <si>
    <t>ACQUISTATA DA TOMASONI VILMA</t>
  </si>
  <si>
    <t>V2K9443D01012016C123</t>
  </si>
  <si>
    <t>16624</t>
  </si>
  <si>
    <t>3115/1</t>
  </si>
  <si>
    <t>PNIDLE53D69L648P</t>
  </si>
  <si>
    <t>PINA DELIA</t>
  </si>
  <si>
    <t>29/04/1953</t>
  </si>
  <si>
    <t>VIA G. MARCONI, 35</t>
  </si>
  <si>
    <t xml:space="preserve">VIA SANTI NAZZARO E CELSO, </t>
  </si>
  <si>
    <t>V2K9444D15072016C123</t>
  </si>
  <si>
    <t>3115/2</t>
  </si>
  <si>
    <t>V2K9445D15072016C123</t>
  </si>
  <si>
    <t>3115/3</t>
  </si>
  <si>
    <t>V2K9451D01012021C122</t>
  </si>
  <si>
    <t>19744</t>
  </si>
  <si>
    <t>3117/1</t>
  </si>
  <si>
    <t>MGNVCN72L64F205O</t>
  </si>
  <si>
    <t>MAGNANI VINCENZA</t>
  </si>
  <si>
    <t>MAGNANI</t>
  </si>
  <si>
    <t>24/07/1972</t>
  </si>
  <si>
    <t>VIA ROSINA FERRARIO GRUGNOLA, 179 sc A piano 6</t>
  </si>
  <si>
    <t>VIA ROSINA FERRARIO GRUGNOLA</t>
  </si>
  <si>
    <t>179</t>
  </si>
  <si>
    <t>000345</t>
  </si>
  <si>
    <t>SUBENTRA A BIONDI RAFFAELLA</t>
  </si>
  <si>
    <t>V2K9452D01012021C123</t>
  </si>
  <si>
    <t>3117/2</t>
  </si>
  <si>
    <t>V2K9459D01012021C122</t>
  </si>
  <si>
    <t>4499</t>
  </si>
  <si>
    <t>3118/1</t>
  </si>
  <si>
    <t>GLBNLN48T66L648B</t>
  </si>
  <si>
    <t>GALBASSINI NATALINA</t>
  </si>
  <si>
    <t>26/12/1948</t>
  </si>
  <si>
    <t xml:space="preserve">SUBENTRA A SISTI DANIELE </t>
  </si>
  <si>
    <t>V2K9462D01012020C122</t>
  </si>
  <si>
    <t>19286</t>
  </si>
  <si>
    <t>3119/1</t>
  </si>
  <si>
    <t>RGAFPP61D46F205Z</t>
  </si>
  <si>
    <t>RAGO FILIPPINA</t>
  </si>
  <si>
    <t>RAGO</t>
  </si>
  <si>
    <t>FILIPPINA</t>
  </si>
  <si>
    <t>06/04/1961</t>
  </si>
  <si>
    <t>VIA TRENTO, 2 A</t>
  </si>
  <si>
    <t>SUBENTRA A SCOLARI MARIE</t>
  </si>
  <si>
    <t>V2K9475D01042021C123</t>
  </si>
  <si>
    <t>3120/1</t>
  </si>
  <si>
    <t>V2K9476D01042021C123</t>
  </si>
  <si>
    <t>3121/1</t>
  </si>
  <si>
    <t>V2K9597D15042021C122</t>
  </si>
  <si>
    <t>11250</t>
  </si>
  <si>
    <t>3123/1</t>
  </si>
  <si>
    <t>TSNCTA66L57I831P</t>
  </si>
  <si>
    <t>TOSANA CATIA</t>
  </si>
  <si>
    <t>TOSANA</t>
  </si>
  <si>
    <t>CATIA</t>
  </si>
  <si>
    <t>17/07/1966</t>
  </si>
  <si>
    <t>SUB A CAPE MARTINO</t>
  </si>
  <si>
    <t>V2K9600D15042021C123</t>
  </si>
  <si>
    <t>3124/1</t>
  </si>
  <si>
    <t>V2K9603D01012021C122</t>
  </si>
  <si>
    <t>7587</t>
  </si>
  <si>
    <t>3125/1</t>
  </si>
  <si>
    <t>FCCLRA74S56F205L</t>
  </si>
  <si>
    <t>FACIOCCHI LAURA</t>
  </si>
  <si>
    <t>16/11/1974</t>
  </si>
  <si>
    <t>VIA DEI PLATANI, 15</t>
  </si>
  <si>
    <t>VIA DEI PLATANI</t>
  </si>
  <si>
    <t>SUB A FACIOCCI RINO ERCOLE</t>
  </si>
  <si>
    <t>V2K9606D01012021C123</t>
  </si>
  <si>
    <t>3126/1</t>
  </si>
  <si>
    <t>SUB A FACIOCCHI RINO ERCOLE
SUB A FACIOCCHI  RINO ERCOLE</t>
  </si>
  <si>
    <t>V2K9625D01012022C122</t>
  </si>
  <si>
    <t>10903</t>
  </si>
  <si>
    <t>3127/1</t>
  </si>
  <si>
    <t>RGZFTN62A08C591A</t>
  </si>
  <si>
    <t>RAGAZZOLI FAUSTINO VINCENZO</t>
  </si>
  <si>
    <t>FAUSTINO VINCENZO</t>
  </si>
  <si>
    <t>08/01/1962</t>
  </si>
  <si>
    <t>V2K9626D01012021C122</t>
  </si>
  <si>
    <t>17879</t>
  </si>
  <si>
    <t>3128/1</t>
  </si>
  <si>
    <t>RVGMDA53C01C618R</t>
  </si>
  <si>
    <t>RAVAGNA AMEDEO</t>
  </si>
  <si>
    <t>RAVAGNA</t>
  </si>
  <si>
    <t>AMEDEO</t>
  </si>
  <si>
    <t>01/03/1953</t>
  </si>
  <si>
    <t>VIA VECCHIA PER PONTOGLIO, 11 A</t>
  </si>
  <si>
    <t>VIA VECCHIA PER PONTOGLIO</t>
  </si>
  <si>
    <t>VIA SANT' ANTONIO, 30</t>
  </si>
  <si>
    <t>V2K9627D01012021C122</t>
  </si>
  <si>
    <t>3128/2</t>
  </si>
  <si>
    <t>V2K9628D01012021C123</t>
  </si>
  <si>
    <t>3128/3</t>
  </si>
  <si>
    <t>Taverna-soffitto-cantina</t>
  </si>
  <si>
    <t>V2K9631D01012022C122</t>
  </si>
  <si>
    <t>11108</t>
  </si>
  <si>
    <t>3129/1</t>
  </si>
  <si>
    <t>SCLGPP52L06L648V</t>
  </si>
  <si>
    <t>SCOLARI GIUSEPPE</t>
  </si>
  <si>
    <t>06/07/1952</t>
  </si>
  <si>
    <t>V2K9633D01012022C123</t>
  </si>
  <si>
    <t>3130/1</t>
  </si>
  <si>
    <t>V2K9638D01012022C122</t>
  </si>
  <si>
    <t>3131/1</t>
  </si>
  <si>
    <t>V2K9645D01012021C123</t>
  </si>
  <si>
    <t>10692</t>
  </si>
  <si>
    <t>3132/1</t>
  </si>
  <si>
    <t>MTTSRN90L49B149K</t>
  </si>
  <si>
    <t>MATTI SERENA</t>
  </si>
  <si>
    <t>SERENA</t>
  </si>
  <si>
    <t>09/07/1990</t>
  </si>
  <si>
    <t>V2K9648D01012021C122</t>
  </si>
  <si>
    <t>3133/1</t>
  </si>
  <si>
    <t>V2K9654D01012022C122</t>
  </si>
  <si>
    <t>10753</t>
  </si>
  <si>
    <t>3134/1</t>
  </si>
  <si>
    <t>MRSFNC46M52C417Q</t>
  </si>
  <si>
    <t>MORASCHETTI FRANCESCA</t>
  </si>
  <si>
    <t>MORASCHETTI</t>
  </si>
  <si>
    <t>12/08/1946</t>
  </si>
  <si>
    <t>VIA CHIOSO, 6</t>
  </si>
  <si>
    <t>VIA CHIOSO</t>
  </si>
  <si>
    <t>282 - RIDUZIONE RESIDENTE AIRE = 375 - SI - RESIDENTE AIRE</t>
  </si>
  <si>
    <t>V2K9657D01012022C123</t>
  </si>
  <si>
    <t>3135/1</t>
  </si>
  <si>
    <t>V2K9662D01012021C122</t>
  </si>
  <si>
    <t>8239</t>
  </si>
  <si>
    <t>3136/1</t>
  </si>
  <si>
    <t>MGRFLV99B09D434H</t>
  </si>
  <si>
    <t>MAGRINI FLAVIO</t>
  </si>
  <si>
    <t>09/02/1999</t>
  </si>
  <si>
    <t>SUB A PASINETTI MARIA</t>
  </si>
  <si>
    <t>V2K9663D06102020C122</t>
  </si>
  <si>
    <t>19130</t>
  </si>
  <si>
    <t>3137/1</t>
  </si>
  <si>
    <t>RVYGMN74M06A326M</t>
  </si>
  <si>
    <t>ROVEYAZ EUGENIO EMANUELE</t>
  </si>
  <si>
    <t>ROVEYAZ</t>
  </si>
  <si>
    <t>EUGENIO EMANUELE</t>
  </si>
  <si>
    <t>06/08/1974</t>
  </si>
  <si>
    <t xml:space="preserve">VIA CASSA, </t>
  </si>
  <si>
    <t>ONO SAN PIETRO</t>
  </si>
  <si>
    <t>VIA CASSA</t>
  </si>
  <si>
    <t>V2K9664D01012015C122</t>
  </si>
  <si>
    <t>3138/1</t>
  </si>
  <si>
    <t>V2K9665D01012015C123</t>
  </si>
  <si>
    <t>3139/1</t>
  </si>
  <si>
    <t>V2K9666D01012022C118</t>
  </si>
  <si>
    <t>3140/1</t>
  </si>
  <si>
    <t>V2K9674D01012021C122</t>
  </si>
  <si>
    <t>19897</t>
  </si>
  <si>
    <t>3141/1</t>
  </si>
  <si>
    <t>RCVLMR63P14F205Q</t>
  </si>
  <si>
    <t>RICEVUTI LUCA MARIO</t>
  </si>
  <si>
    <t>RICEVUTI</t>
  </si>
  <si>
    <t>LUCA MARIO</t>
  </si>
  <si>
    <t>14/09/1963</t>
  </si>
  <si>
    <t>VIA G. CIMABUE, 5</t>
  </si>
  <si>
    <t>VIA G. CIMABUE</t>
  </si>
  <si>
    <t>SUBENTRA A PAINI ALBERTO</t>
  </si>
  <si>
    <t>V2K9675D01012021C123</t>
  </si>
  <si>
    <t>3141/2</t>
  </si>
  <si>
    <t>V2K9678D01012022C122</t>
  </si>
  <si>
    <t>16697</t>
  </si>
  <si>
    <t>3142/1</t>
  </si>
  <si>
    <t>BMPLSI93M56C933L</t>
  </si>
  <si>
    <t>BUOMPRISCO LISA</t>
  </si>
  <si>
    <t>BUOMPRISCO</t>
  </si>
  <si>
    <t>LISA</t>
  </si>
  <si>
    <t>16/08/1993</t>
  </si>
  <si>
    <t>VIA DONIZZETTI, 1</t>
  </si>
  <si>
    <t>GUANZATE</t>
  </si>
  <si>
    <t>VIA DONIZZETTI</t>
  </si>
  <si>
    <t>SUB A BARONE CINZIA</t>
  </si>
  <si>
    <t>V2K9679D01012021C123</t>
  </si>
  <si>
    <t>3143/1</t>
  </si>
  <si>
    <t>V2K9696D01012017C122</t>
  </si>
  <si>
    <t>3144/1</t>
  </si>
  <si>
    <t>SUB A BIONDI LUCIANO</t>
  </si>
  <si>
    <t>V2K9699D01012022C123</t>
  </si>
  <si>
    <t>3145/1</t>
  </si>
  <si>
    <t>V2K9700D01012022C123</t>
  </si>
  <si>
    <t>3146/1</t>
  </si>
  <si>
    <t>V2K9704D01012022C122</t>
  </si>
  <si>
    <t>3147/1</t>
  </si>
  <si>
    <t>SUB A SCOLARI MARISA</t>
  </si>
  <si>
    <t>V2K9705D01012022C123</t>
  </si>
  <si>
    <t>3147/2</t>
  </si>
  <si>
    <t>V2K9722D01012015C104</t>
  </si>
  <si>
    <t>3151/1</t>
  </si>
  <si>
    <t xml:space="preserve">VIA MONTICELLI, </t>
  </si>
  <si>
    <t>Deposito farina, fabbricato della provincia</t>
  </si>
  <si>
    <t>V2K9723D01012015C123</t>
  </si>
  <si>
    <t>3151/2</t>
  </si>
  <si>
    <t>00002</t>
  </si>
  <si>
    <t>V2K9742D01012016C123</t>
  </si>
  <si>
    <t>3152/1</t>
  </si>
  <si>
    <t>V2K9743D01012016C123</t>
  </si>
  <si>
    <t>3153/1</t>
  </si>
  <si>
    <t>V2K9744D01012016C122</t>
  </si>
  <si>
    <t>3154/1</t>
  </si>
  <si>
    <t xml:space="preserve">LOCALITA' I RONCHI, </t>
  </si>
  <si>
    <t>LOCALITA' I RONCHI</t>
  </si>
  <si>
    <t>V2K9745D01012016C123</t>
  </si>
  <si>
    <t>3155/1</t>
  </si>
  <si>
    <t>V2K9755D01072021C123</t>
  </si>
  <si>
    <t>19791</t>
  </si>
  <si>
    <t>3157/1</t>
  </si>
  <si>
    <t>PRLMRC84E26B149R</t>
  </si>
  <si>
    <t>PAROLETTI MARCO</t>
  </si>
  <si>
    <t>PAROLETTI</t>
  </si>
  <si>
    <t>26/05/1984</t>
  </si>
  <si>
    <t>VIA TORCHIO, 41</t>
  </si>
  <si>
    <t>SUB A SCOLARI TEODORA</t>
  </si>
  <si>
    <t>V2K9758D01072021C99</t>
  </si>
  <si>
    <t>3158/1</t>
  </si>
  <si>
    <t>V2K9759D01012022C123</t>
  </si>
  <si>
    <t>3159/1</t>
  </si>
  <si>
    <t>V2K9760D01072021C99</t>
  </si>
  <si>
    <t>3160/1</t>
  </si>
  <si>
    <t>sub a scolari teodora</t>
  </si>
  <si>
    <t>V2K9785D01012019C122</t>
  </si>
  <si>
    <t>19935</t>
  </si>
  <si>
    <t>3161/1</t>
  </si>
  <si>
    <t>81005440177</t>
  </si>
  <si>
    <t>PARROCCHIA DI S. VIGILIO</t>
  </si>
  <si>
    <t>VIA SAN VIGILIO, 30</t>
  </si>
  <si>
    <t xml:space="preserve">SUB A STEFANI FILIPPO   </t>
  </si>
  <si>
    <t>V2K9786D01012019C122</t>
  </si>
  <si>
    <t>3162/1</t>
  </si>
  <si>
    <t>SUB A STEFANI FILIPPO</t>
  </si>
  <si>
    <t>V2K9787D01012019C122</t>
  </si>
  <si>
    <t>3163/1</t>
  </si>
  <si>
    <t>V2K9790D01012019C122</t>
  </si>
  <si>
    <t>3164/1</t>
  </si>
  <si>
    <t>V2K9798D01012022C123</t>
  </si>
  <si>
    <t>1097</t>
  </si>
  <si>
    <t>3165/1</t>
  </si>
  <si>
    <t>ZNTGPL41S14B664D</t>
  </si>
  <si>
    <t>ZONTA GIANPAOLO</t>
  </si>
  <si>
    <t>GIANPAOLO</t>
  </si>
  <si>
    <t>14/11/1941</t>
  </si>
  <si>
    <t>VIA ITALIA, 71</t>
  </si>
  <si>
    <t>SUB A  SALVETTI CESARE</t>
  </si>
  <si>
    <t>V2K9799D01072021C122</t>
  </si>
  <si>
    <t>3166/1</t>
  </si>
  <si>
    <t>LOCALITA' CARVIGNONE, 3</t>
  </si>
  <si>
    <t>V2K9800D01072021C123</t>
  </si>
  <si>
    <t>3166/2</t>
  </si>
  <si>
    <t>V2K9802D01072021C123</t>
  </si>
  <si>
    <t>3167/1</t>
  </si>
  <si>
    <t>V2K9828D01012021C122</t>
  </si>
  <si>
    <t>6266</t>
  </si>
  <si>
    <t>3168/1</t>
  </si>
  <si>
    <t>GLBMGC55C45C591P</t>
  </si>
  <si>
    <t>GALBASSINI MARIA GIACINTA</t>
  </si>
  <si>
    <t>MARIA GIACINTA</t>
  </si>
  <si>
    <t>05/03/1955</t>
  </si>
  <si>
    <t>VIA A. CONTINI, 38</t>
  </si>
  <si>
    <t>VIA A. CONTINI</t>
  </si>
  <si>
    <t>SUB A  SALVETTI AGOSTINA</t>
  </si>
  <si>
    <t>V2K9829D01012021C123</t>
  </si>
  <si>
    <t>3169/1</t>
  </si>
  <si>
    <t>SUB A SALVETTI AGOSTINA</t>
  </si>
  <si>
    <t>V2K9831D01012021C123</t>
  </si>
  <si>
    <t>3170/1</t>
  </si>
  <si>
    <t>V2K9832D01012016C122</t>
  </si>
  <si>
    <t>9952</t>
  </si>
  <si>
    <t>3171/1</t>
  </si>
  <si>
    <t>CPABBR82T70B149E</t>
  </si>
  <si>
    <t>CAPE BARBARA</t>
  </si>
  <si>
    <t>30/12/1982</t>
  </si>
  <si>
    <t>V2K9836D01012022C122</t>
  </si>
  <si>
    <t>20013</t>
  </si>
  <si>
    <t>3172/1</t>
  </si>
  <si>
    <t>CLZMCR45R13B369I</t>
  </si>
  <si>
    <t>CALZOLAI EMILIO CARLO</t>
  </si>
  <si>
    <t>CALZOLAI</t>
  </si>
  <si>
    <t>EMILIO CARLO</t>
  </si>
  <si>
    <t>13/10/1945</t>
  </si>
  <si>
    <t>CAIRO MONTENOTTE</t>
  </si>
  <si>
    <t>VIA VITTORIO EMANUELE II, 38</t>
  </si>
  <si>
    <t>VIA VITTORIO EMANUELE II</t>
  </si>
  <si>
    <t>sub a CAMMAROTA ITALIA OLGA</t>
  </si>
  <si>
    <t>V2K9841D01012022C122</t>
  </si>
  <si>
    <t>3173/1</t>
  </si>
  <si>
    <t>BRRSTN46H12B157B</t>
  </si>
  <si>
    <t>BERARDELLI SANTINA</t>
  </si>
  <si>
    <t>BERARDELLI</t>
  </si>
  <si>
    <t>SANTINA</t>
  </si>
  <si>
    <t>12/06/1946</t>
  </si>
  <si>
    <t>VIA RONCADELLE, 9 A</t>
  </si>
  <si>
    <t>VIA RONCADELLE</t>
  </si>
  <si>
    <t>V2K9849D01012022C123</t>
  </si>
  <si>
    <t>3174/1</t>
  </si>
  <si>
    <t>V2K9859D01012022C122</t>
  </si>
  <si>
    <t>3175/1</t>
  </si>
  <si>
    <t>SUB A CASALINI GIULIANO</t>
  </si>
  <si>
    <t>V2K9862D01012022C122</t>
  </si>
  <si>
    <t>19832</t>
  </si>
  <si>
    <t>3176/1</t>
  </si>
  <si>
    <t>LPZMLL80A06Z600P</t>
  </si>
  <si>
    <t>LOPEZ EMANUEL ALEJANDRO</t>
  </si>
  <si>
    <t>LOPEZ</t>
  </si>
  <si>
    <t>EMANUEL ALEJANDRO</t>
  </si>
  <si>
    <t>06/01/1980</t>
  </si>
  <si>
    <t>CORDOBA</t>
  </si>
  <si>
    <t xml:space="preserve"> SUB A VALCARENGHI BENITO</t>
  </si>
  <si>
    <t>V2K9864D01012022C122</t>
  </si>
  <si>
    <t>19598</t>
  </si>
  <si>
    <t>3177/1</t>
  </si>
  <si>
    <t>MRBMTR64T44F754E</t>
  </si>
  <si>
    <t>MARABELLI MARIATERESA ETTORINA</t>
  </si>
  <si>
    <t>MARABELLI</t>
  </si>
  <si>
    <t>MARIATERESA ETTORINA</t>
  </si>
  <si>
    <t>04/12/1964</t>
  </si>
  <si>
    <t>MORTARA</t>
  </si>
  <si>
    <t>VIA CASTELLO, 1 B</t>
  </si>
  <si>
    <t>SUB A SAN GIORGIO IMMOBILIARE</t>
  </si>
  <si>
    <t>V2K9871D01012022C122</t>
  </si>
  <si>
    <t>3178/1</t>
  </si>
  <si>
    <t>SUB A SINGH JASWINDER</t>
  </si>
  <si>
    <t>V2K9875D01012022C122</t>
  </si>
  <si>
    <t>3179/1</t>
  </si>
  <si>
    <t>V2K9887D01012022C122</t>
  </si>
  <si>
    <t>9563</t>
  </si>
  <si>
    <t>3180/1</t>
  </si>
  <si>
    <t>BZZMDL36A69L648M</t>
  </si>
  <si>
    <t>BAZZANA MADDALENA</t>
  </si>
  <si>
    <t>29/01/1936</t>
  </si>
  <si>
    <t>SUB A COMINCIOLI GIACINTO</t>
  </si>
  <si>
    <t>V2K9890D01012022C122</t>
  </si>
  <si>
    <t>3181/1</t>
  </si>
  <si>
    <t>V2K9893D01012022C123</t>
  </si>
  <si>
    <t>3182/1</t>
  </si>
  <si>
    <t>V2K9896D01012022C122</t>
  </si>
  <si>
    <t>20095</t>
  </si>
  <si>
    <t>3183/1</t>
  </si>
  <si>
    <t>PRTNGL60C01B091A</t>
  </si>
  <si>
    <t>PRATI ANGELO</t>
  </si>
  <si>
    <t>PRATI</t>
  </si>
  <si>
    <t>01/03/1960</t>
  </si>
  <si>
    <t xml:space="preserve">VIA SANT' EUSTACCHIO, </t>
  </si>
  <si>
    <t>VIA SANT' EUSTACCHIO</t>
  </si>
  <si>
    <t>SUB A BELOTTI PIETRO</t>
  </si>
  <si>
    <t>V2K9898D01012016C104</t>
  </si>
  <si>
    <t>11090</t>
  </si>
  <si>
    <t>3184/1</t>
  </si>
  <si>
    <t>SCLGCM69P21B149S</t>
  </si>
  <si>
    <t>SCOLARI GIACOMO</t>
  </si>
  <si>
    <t>21/09/1969</t>
  </si>
  <si>
    <t>V2K9899D01012016C122</t>
  </si>
  <si>
    <t>3185/1</t>
  </si>
  <si>
    <t>VIA ROMA, 66</t>
  </si>
  <si>
    <t>000265</t>
  </si>
  <si>
    <t>V2K9900D01012016C123</t>
  </si>
  <si>
    <t>3186/1</t>
  </si>
  <si>
    <t>V2K9901D01012016C122</t>
  </si>
  <si>
    <t>3187/1</t>
  </si>
  <si>
    <t>V2K9902D01012016C122</t>
  </si>
  <si>
    <t>3188/1</t>
  </si>
  <si>
    <t>V2K9903D01012016C123</t>
  </si>
  <si>
    <t>3189/1</t>
  </si>
  <si>
    <t>V2K9937D01012022C112</t>
  </si>
  <si>
    <t>20098</t>
  </si>
  <si>
    <t>3190/1</t>
  </si>
  <si>
    <t>04311820981</t>
  </si>
  <si>
    <t>TOMEC CEVO SRL DI GAUDIOSI MASSIMO</t>
  </si>
  <si>
    <t>V2K9938D01012022C112</t>
  </si>
  <si>
    <t>3190/2</t>
  </si>
  <si>
    <t>V2K9939D01012022C104</t>
  </si>
  <si>
    <t>3190/3</t>
  </si>
  <si>
    <t>V2K9940D01012022C108</t>
  </si>
  <si>
    <t>3190/4</t>
  </si>
  <si>
    <t>V2K9957D01012022C109</t>
  </si>
  <si>
    <t>19825</t>
  </si>
  <si>
    <t>3191/1</t>
  </si>
  <si>
    <t>00799960158</t>
  </si>
  <si>
    <t>11991500015</t>
  </si>
  <si>
    <t>INTESA SAN PAOLO SPA</t>
  </si>
  <si>
    <t>VIA CEFALONIA, 74</t>
  </si>
  <si>
    <t>VIA CEFALONIA</t>
  </si>
  <si>
    <t>SUB A A UBI BANCA</t>
  </si>
  <si>
    <t>V2K9972D01012022C122S</t>
  </si>
  <si>
    <t>10990</t>
  </si>
  <si>
    <t>3192/1</t>
  </si>
  <si>
    <t>RNCMLL53B51L648T</t>
  </si>
  <si>
    <t>RONCHI MIRELLA</t>
  </si>
  <si>
    <t>11/02/1953</t>
  </si>
  <si>
    <t>SUB A MAFFESSOLI PIETRO</t>
  </si>
  <si>
    <t>08/02/2022</t>
  </si>
  <si>
    <t>V2K9972D01012022C122</t>
  </si>
  <si>
    <t>09/02/2022</t>
  </si>
  <si>
    <t>V2K9975D01012022C123S</t>
  </si>
  <si>
    <t>3193/1</t>
  </si>
  <si>
    <t>V2K9975D01012022C123</t>
  </si>
  <si>
    <t>TOT 2022</t>
  </si>
  <si>
    <t>Pef 2022</t>
  </si>
  <si>
    <t>TOTALE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</si>
</sst>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00_-;\-* #,##0.0000_-;_-* &quot;-&quot;??_-;_-@_-"/>
    <numFmt numFmtId="165" formatCode="_-* #,##0_-;\-* #,##0_-;_-* &quot;-&quot;??_-;_-@_-"/>
    <numFmt numFmtId="166" formatCode="0.0000"/>
    <numFmt numFmtId="167" formatCode="_-[$€-2]\ * #,##0.00_-;\-[$€-2]\ * #,##0.00_-;_-[$€-2]\ * &quot;-&quot;??_-"/>
    <numFmt numFmtId="168" formatCode="#,##0.0000_ ;\-#,##0.0000\ "/>
    <numFmt numFmtId="169" formatCode="#,##0.00000_ ;\-#,##0.00000\ "/>
    <numFmt numFmtId="170" formatCode="0.00000"/>
    <numFmt numFmtId="171" formatCode="0.0%"/>
    <numFmt numFmtId="172" formatCode="_-* #,##0.00000_-;\-* #,##0.00000_-;_-* &quot;-&quot;??_-;_-@_-"/>
    <numFmt numFmtId="173" formatCode="&quot;€&quot;\ #,##0.0000;[Red]\-&quot;€&quot;\ #,##0.0000"/>
    <numFmt numFmtId="174" formatCode="_-&quot;€&quot;\ * #,##0.00_-;\-&quot;€&quot;\ * #,##0.00_-;_-&quot;€&quot;\ * &quot;-&quot;????_-;_-@_-"/>
    <numFmt numFmtId="175" formatCode="_-&quot;€&quot;\ * #,##0.00000_-;\-&quot;€&quot;\ * #,##0.00000_-;_-&quot;€&quot;\ * &quot;-&quot;??_-;_-@_-"/>
    <numFmt numFmtId="176" formatCode="&quot;€&quot;\ #,##0.00000;[Red]\-&quot;€&quot;\ #,##0.00000"/>
    <numFmt numFmtId="177" formatCode="_-* #,##0.0_-;\-* #,##0.0_-;_-* &quot;-&quot;??_-;_-@_-"/>
    <numFmt numFmtId="178" formatCode="#,##0.00000"/>
    <numFmt numFmtId="179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10"/>
      <name val="Arial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4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0"/>
      <name val="Arial"/>
      <family val="2"/>
    </font>
    <font>
      <i/>
      <sz val="10"/>
      <color theme="0" tint="-0.1499984740745262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5"/>
      <name val="Arial"/>
      <family val="2"/>
    </font>
    <font>
      <b/>
      <sz val="11"/>
      <name val="Arial"/>
      <family val="2"/>
    </font>
    <font>
      <sz val="12"/>
      <name val="Cambria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4A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0">
    <xf numFmtId="0" fontId="0" fillId="0" borderId="0" xfId="0"/>
    <xf numFmtId="0" fontId="0" fillId="0" borderId="0" xfId="0" applyAlignment="1">
      <alignment vertical="top" wrapText="1"/>
    </xf>
    <xf numFmtId="43" fontId="0" fillId="0" borderId="0" xfId="0" applyNumberFormat="1" applyAlignment="1">
      <alignment vertical="top" wrapText="1"/>
    </xf>
    <xf numFmtId="43" fontId="0" fillId="0" borderId="0" xfId="0" applyNumberFormat="1"/>
    <xf numFmtId="10" fontId="0" fillId="0" borderId="0" xfId="0" applyNumberFormat="1"/>
    <xf numFmtId="0" fontId="3" fillId="0" borderId="0" xfId="0" applyFont="1" applyAlignment="1">
      <alignment vertical="top" wrapText="1"/>
    </xf>
    <xf numFmtId="43" fontId="0" fillId="0" borderId="1" xfId="0" applyNumberFormat="1" applyBorder="1"/>
    <xf numFmtId="0" fontId="0" fillId="0" borderId="0" xfId="0" applyAlignment="1">
      <alignment horizontal="right" vertical="top" wrapText="1"/>
    </xf>
    <xf numFmtId="164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5" fillId="0" borderId="2" xfId="0" applyFont="1" applyBorder="1" applyAlignment="1">
      <alignment vertical="top" wrapText="1"/>
    </xf>
    <xf numFmtId="10" fontId="5" fillId="0" borderId="2" xfId="1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43" fontId="0" fillId="0" borderId="0" xfId="1" applyFont="1" applyFill="1" applyBorder="1"/>
    <xf numFmtId="0" fontId="3" fillId="0" borderId="0" xfId="0" applyFont="1" applyAlignment="1">
      <alignment horizontal="right" vertical="top" wrapText="1"/>
    </xf>
    <xf numFmtId="0" fontId="3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3" fillId="0" borderId="0" xfId="0" applyFont="1" applyFill="1" applyAlignment="1">
      <alignment horizontal="right" vertical="top" wrapText="1"/>
    </xf>
    <xf numFmtId="43" fontId="0" fillId="0" borderId="0" xfId="0" applyNumberFormat="1" applyFill="1"/>
    <xf numFmtId="43" fontId="0" fillId="0" borderId="0" xfId="1" applyFont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0" fillId="3" borderId="6" xfId="0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0" fillId="0" borderId="0" xfId="0" applyFont="1"/>
    <xf numFmtId="0" fontId="0" fillId="0" borderId="0" xfId="0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165" fontId="0" fillId="0" borderId="1" xfId="1" applyNumberFormat="1" applyFont="1" applyFill="1" applyBorder="1"/>
    <xf numFmtId="43" fontId="0" fillId="0" borderId="8" xfId="0" applyNumberFormat="1" applyBorder="1"/>
    <xf numFmtId="43" fontId="0" fillId="0" borderId="0" xfId="0" applyNumberFormat="1" applyBorder="1"/>
    <xf numFmtId="0" fontId="3" fillId="0" borderId="2" xfId="0" applyFont="1" applyBorder="1" applyAlignment="1">
      <alignment horizontal="right" vertical="top" wrapText="1"/>
    </xf>
    <xf numFmtId="0" fontId="0" fillId="7" borderId="0" xfId="0" applyFill="1" applyAlignment="1">
      <alignment vertical="top" wrapText="1"/>
    </xf>
    <xf numFmtId="0" fontId="3" fillId="7" borderId="0" xfId="0" applyFont="1" applyFill="1" applyAlignment="1">
      <alignment horizontal="left"/>
    </xf>
    <xf numFmtId="2" fontId="0" fillId="0" borderId="3" xfId="0" applyNumberFormat="1" applyFill="1" applyBorder="1" applyAlignment="1">
      <alignment vertical="top"/>
    </xf>
    <xf numFmtId="2" fontId="0" fillId="0" borderId="3" xfId="0" applyNumberFormat="1" applyFill="1" applyBorder="1"/>
    <xf numFmtId="2" fontId="0" fillId="0" borderId="4" xfId="0" applyNumberFormat="1" applyFill="1" applyBorder="1"/>
    <xf numFmtId="2" fontId="0" fillId="0" borderId="5" xfId="0" applyNumberFormat="1" applyFill="1" applyBorder="1"/>
    <xf numFmtId="2" fontId="0" fillId="0" borderId="0" xfId="0" applyNumberFormat="1" applyFill="1" applyBorder="1"/>
    <xf numFmtId="2" fontId="3" fillId="0" borderId="5" xfId="0" applyNumberFormat="1" applyFont="1" applyFill="1" applyBorder="1"/>
    <xf numFmtId="0" fontId="0" fillId="3" borderId="9" xfId="0" applyFill="1" applyBorder="1" applyAlignment="1">
      <alignment vertical="top" wrapText="1"/>
    </xf>
    <xf numFmtId="43" fontId="0" fillId="3" borderId="9" xfId="1" applyFont="1" applyFill="1" applyBorder="1"/>
    <xf numFmtId="0" fontId="3" fillId="3" borderId="9" xfId="0" applyFont="1" applyFill="1" applyBorder="1"/>
    <xf numFmtId="0" fontId="0" fillId="3" borderId="7" xfId="0" applyFill="1" applyBorder="1"/>
    <xf numFmtId="0" fontId="0" fillId="4" borderId="9" xfId="0" applyFill="1" applyBorder="1" applyAlignment="1">
      <alignment vertical="top" wrapText="1"/>
    </xf>
    <xf numFmtId="0" fontId="0" fillId="4" borderId="7" xfId="0" applyFill="1" applyBorder="1"/>
    <xf numFmtId="0" fontId="0" fillId="0" borderId="0" xfId="0"/>
    <xf numFmtId="43" fontId="0" fillId="0" borderId="0" xfId="0" applyNumberFormat="1"/>
    <xf numFmtId="0" fontId="0" fillId="0" borderId="0" xfId="0" applyBorder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7" fillId="0" borderId="0" xfId="0" applyFont="1"/>
    <xf numFmtId="0" fontId="8" fillId="0" borderId="0" xfId="0" applyFont="1"/>
    <xf numFmtId="10" fontId="0" fillId="0" borderId="0" xfId="0" applyNumberFormat="1" applyFill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Fill="1"/>
    <xf numFmtId="0" fontId="0" fillId="0" borderId="0" xfId="0"/>
    <xf numFmtId="0" fontId="0" fillId="0" borderId="0" xfId="0"/>
    <xf numFmtId="43" fontId="4" fillId="0" borderId="0" xfId="0" applyNumberFormat="1" applyFont="1"/>
    <xf numFmtId="0" fontId="3" fillId="11" borderId="2" xfId="0" applyFont="1" applyFill="1" applyBorder="1" applyAlignment="1">
      <alignment horizontal="center" vertical="top" wrapText="1"/>
    </xf>
    <xf numFmtId="43" fontId="1" fillId="0" borderId="0" xfId="1" applyFont="1"/>
    <xf numFmtId="43" fontId="1" fillId="0" borderId="0" xfId="1" applyFont="1" applyFill="1"/>
    <xf numFmtId="165" fontId="0" fillId="0" borderId="9" xfId="0" applyNumberFormat="1" applyFill="1" applyBorder="1"/>
    <xf numFmtId="0" fontId="0" fillId="0" borderId="9" xfId="0" applyFill="1" applyBorder="1"/>
    <xf numFmtId="165" fontId="1" fillId="0" borderId="9" xfId="1" applyNumberFormat="1" applyFont="1" applyFill="1" applyBorder="1"/>
    <xf numFmtId="165" fontId="0" fillId="4" borderId="14" xfId="0" applyNumberFormat="1" applyFill="1" applyBorder="1"/>
    <xf numFmtId="0" fontId="0" fillId="4" borderId="1" xfId="0" applyFill="1" applyBorder="1"/>
    <xf numFmtId="165" fontId="1" fillId="4" borderId="15" xfId="1" applyNumberFormat="1" applyFont="1" applyFill="1" applyBorder="1"/>
    <xf numFmtId="43" fontId="3" fillId="0" borderId="0" xfId="1" applyFont="1"/>
    <xf numFmtId="165" fontId="0" fillId="2" borderId="14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65" fontId="0" fillId="2" borderId="15" xfId="0" applyNumberFormat="1" applyFill="1" applyBorder="1"/>
    <xf numFmtId="10" fontId="0" fillId="0" borderId="0" xfId="0" applyNumberFormat="1" applyFill="1"/>
    <xf numFmtId="10" fontId="0" fillId="2" borderId="3" xfId="0" applyNumberFormat="1" applyFill="1" applyBorder="1" applyAlignment="1">
      <alignment horizontal="center" vertical="top" wrapText="1"/>
    </xf>
    <xf numFmtId="10" fontId="0" fillId="2" borderId="5" xfId="0" applyNumberForma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0" fontId="0" fillId="0" borderId="22" xfId="0" applyBorder="1"/>
    <xf numFmtId="165" fontId="3" fillId="2" borderId="10" xfId="0" applyNumberFormat="1" applyFont="1" applyFill="1" applyBorder="1"/>
    <xf numFmtId="44" fontId="0" fillId="0" borderId="18" xfId="0" applyNumberFormat="1" applyBorder="1"/>
    <xf numFmtId="44" fontId="0" fillId="0" borderId="24" xfId="0" applyNumberFormat="1" applyBorder="1"/>
    <xf numFmtId="44" fontId="0" fillId="0" borderId="21" xfId="0" applyNumberFormat="1" applyBorder="1"/>
    <xf numFmtId="44" fontId="0" fillId="0" borderId="23" xfId="3" applyFont="1" applyBorder="1"/>
    <xf numFmtId="44" fontId="0" fillId="0" borderId="0" xfId="3" applyFont="1"/>
    <xf numFmtId="44" fontId="0" fillId="0" borderId="27" xfId="3" applyFont="1" applyBorder="1"/>
    <xf numFmtId="44" fontId="0" fillId="0" borderId="30" xfId="3" applyFont="1" applyBorder="1"/>
    <xf numFmtId="44" fontId="0" fillId="0" borderId="21" xfId="3" applyFont="1" applyBorder="1"/>
    <xf numFmtId="0" fontId="2" fillId="1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9" fontId="0" fillId="0" borderId="0" xfId="1" applyNumberFormat="1" applyFont="1"/>
    <xf numFmtId="169" fontId="0" fillId="0" borderId="0" xfId="1" applyNumberFormat="1" applyFont="1" applyBorder="1"/>
    <xf numFmtId="0" fontId="0" fillId="0" borderId="25" xfId="0" applyBorder="1"/>
    <xf numFmtId="0" fontId="0" fillId="0" borderId="34" xfId="0" applyBorder="1"/>
    <xf numFmtId="1" fontId="0" fillId="0" borderId="34" xfId="0" applyNumberFormat="1" applyBorder="1" applyAlignment="1">
      <alignment horizontal="center"/>
    </xf>
    <xf numFmtId="44" fontId="0" fillId="0" borderId="34" xfId="3" applyFont="1" applyBorder="1"/>
    <xf numFmtId="44" fontId="12" fillId="13" borderId="34" xfId="3" applyFont="1" applyFill="1" applyBorder="1"/>
    <xf numFmtId="0" fontId="0" fillId="0" borderId="26" xfId="0" applyBorder="1"/>
    <xf numFmtId="0" fontId="0" fillId="0" borderId="32" xfId="0" applyBorder="1"/>
    <xf numFmtId="1" fontId="0" fillId="0" borderId="32" xfId="0" applyNumberFormat="1" applyBorder="1" applyAlignment="1">
      <alignment horizontal="center"/>
    </xf>
    <xf numFmtId="44" fontId="0" fillId="0" borderId="32" xfId="3" applyFont="1" applyBorder="1"/>
    <xf numFmtId="44" fontId="12" fillId="13" borderId="32" xfId="3" applyFont="1" applyFill="1" applyBorder="1"/>
    <xf numFmtId="0" fontId="0" fillId="0" borderId="29" xfId="0" applyBorder="1"/>
    <xf numFmtId="0" fontId="0" fillId="0" borderId="33" xfId="0" applyBorder="1"/>
    <xf numFmtId="1" fontId="0" fillId="0" borderId="33" xfId="0" applyNumberFormat="1" applyBorder="1" applyAlignment="1">
      <alignment horizontal="center"/>
    </xf>
    <xf numFmtId="44" fontId="0" fillId="0" borderId="33" xfId="3" applyFont="1" applyBorder="1"/>
    <xf numFmtId="44" fontId="12" fillId="13" borderId="33" xfId="3" applyFont="1" applyFill="1" applyBorder="1"/>
    <xf numFmtId="44" fontId="12" fillId="13" borderId="25" xfId="3" applyFont="1" applyFill="1" applyBorder="1"/>
    <xf numFmtId="44" fontId="12" fillId="13" borderId="26" xfId="3" applyFont="1" applyFill="1" applyBorder="1"/>
    <xf numFmtId="44" fontId="12" fillId="13" borderId="29" xfId="3" applyFont="1" applyFill="1" applyBorder="1"/>
    <xf numFmtId="171" fontId="0" fillId="0" borderId="35" xfId="0" applyNumberFormat="1" applyBorder="1" applyAlignment="1">
      <alignment horizontal="center"/>
    </xf>
    <xf numFmtId="171" fontId="0" fillId="0" borderId="28" xfId="4" applyNumberFormat="1" applyFont="1" applyBorder="1" applyAlignment="1">
      <alignment horizontal="center"/>
    </xf>
    <xf numFmtId="171" fontId="0" fillId="0" borderId="31" xfId="4" applyNumberFormat="1" applyFont="1" applyBorder="1" applyAlignment="1">
      <alignment horizontal="center"/>
    </xf>
    <xf numFmtId="44" fontId="12" fillId="13" borderId="35" xfId="3" applyFont="1" applyFill="1" applyBorder="1"/>
    <xf numFmtId="44" fontId="12" fillId="13" borderId="28" xfId="3" applyFont="1" applyFill="1" applyBorder="1"/>
    <xf numFmtId="44" fontId="12" fillId="13" borderId="31" xfId="3" applyFont="1" applyFill="1" applyBorder="1"/>
    <xf numFmtId="0" fontId="4" fillId="0" borderId="12" xfId="0" applyFont="1" applyFill="1" applyBorder="1" applyAlignment="1">
      <alignment horizontal="left" vertical="top" wrapText="1"/>
    </xf>
    <xf numFmtId="10" fontId="0" fillId="0" borderId="13" xfId="0" applyNumberFormat="1" applyFill="1" applyBorder="1" applyAlignment="1">
      <alignment vertical="top" wrapText="1"/>
    </xf>
    <xf numFmtId="10" fontId="0" fillId="0" borderId="15" xfId="0" applyNumberFormat="1" applyFill="1" applyBorder="1" applyAlignment="1">
      <alignment vertical="top" wrapText="1"/>
    </xf>
    <xf numFmtId="0" fontId="6" fillId="0" borderId="14" xfId="0" applyFont="1" applyFill="1" applyBorder="1" applyAlignment="1">
      <alignment horizontal="left" vertical="top" wrapText="1"/>
    </xf>
    <xf numFmtId="43" fontId="0" fillId="0" borderId="1" xfId="0" applyNumberFormat="1" applyFill="1" applyBorder="1" applyAlignment="1">
      <alignment vertical="top" wrapText="1"/>
    </xf>
    <xf numFmtId="43" fontId="0" fillId="0" borderId="0" xfId="0" applyNumberFormat="1" applyFill="1" applyBorder="1" applyAlignment="1">
      <alignment vertical="top" wrapText="1"/>
    </xf>
    <xf numFmtId="0" fontId="4" fillId="0" borderId="12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right" vertical="top" wrapText="1"/>
    </xf>
    <xf numFmtId="43" fontId="0" fillId="0" borderId="9" xfId="0" applyNumberFormat="1" applyFill="1" applyBorder="1" applyAlignment="1">
      <alignment vertical="top" wrapText="1"/>
    </xf>
    <xf numFmtId="0" fontId="18" fillId="0" borderId="0" xfId="0" applyFont="1"/>
    <xf numFmtId="4" fontId="0" fillId="0" borderId="0" xfId="0" applyNumberFormat="1"/>
    <xf numFmtId="0" fontId="10" fillId="0" borderId="2" xfId="0" applyFont="1" applyFill="1" applyBorder="1" applyAlignment="1">
      <alignment horizontal="center" vertical="center" wrapText="1"/>
    </xf>
    <xf numFmtId="8" fontId="12" fillId="13" borderId="16" xfId="3" applyNumberFormat="1" applyFont="1" applyFill="1" applyBorder="1" applyAlignment="1">
      <alignment horizontal="center"/>
    </xf>
    <xf numFmtId="8" fontId="12" fillId="13" borderId="18" xfId="3" applyNumberFormat="1" applyFont="1" applyFill="1" applyBorder="1" applyAlignment="1">
      <alignment horizontal="center"/>
    </xf>
    <xf numFmtId="8" fontId="12" fillId="13" borderId="19" xfId="3" applyNumberFormat="1" applyFont="1" applyFill="1" applyBorder="1" applyAlignment="1">
      <alignment horizontal="center"/>
    </xf>
    <xf numFmtId="8" fontId="12" fillId="13" borderId="21" xfId="3" applyNumberFormat="1" applyFont="1" applyFill="1" applyBorder="1" applyAlignment="1">
      <alignment horizontal="center"/>
    </xf>
    <xf numFmtId="8" fontId="12" fillId="13" borderId="22" xfId="3" applyNumberFormat="1" applyFont="1" applyFill="1" applyBorder="1" applyAlignment="1">
      <alignment horizontal="center"/>
    </xf>
    <xf numFmtId="8" fontId="12" fillId="13" borderId="24" xfId="3" applyNumberFormat="1" applyFont="1" applyFill="1" applyBorder="1" applyAlignment="1">
      <alignment horizontal="center"/>
    </xf>
    <xf numFmtId="172" fontId="0" fillId="0" borderId="25" xfId="0" applyNumberFormat="1" applyBorder="1"/>
    <xf numFmtId="172" fontId="0" fillId="0" borderId="26" xfId="0" applyNumberFormat="1" applyBorder="1"/>
    <xf numFmtId="172" fontId="0" fillId="0" borderId="29" xfId="0" applyNumberFormat="1" applyBorder="1"/>
    <xf numFmtId="44" fontId="0" fillId="0" borderId="36" xfId="3" applyFont="1" applyBorder="1"/>
    <xf numFmtId="2" fontId="3" fillId="0" borderId="3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169" fontId="0" fillId="0" borderId="12" xfId="0" applyNumberFormat="1" applyBorder="1" applyAlignment="1">
      <alignment horizontal="center"/>
    </xf>
    <xf numFmtId="169" fontId="0" fillId="0" borderId="10" xfId="0" applyNumberForma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top" wrapText="1"/>
    </xf>
    <xf numFmtId="172" fontId="0" fillId="14" borderId="0" xfId="1" applyNumberFormat="1" applyFont="1" applyFill="1"/>
    <xf numFmtId="168" fontId="0" fillId="15" borderId="10" xfId="0" applyNumberFormat="1" applyFill="1" applyBorder="1" applyAlignment="1">
      <alignment horizontal="center"/>
    </xf>
    <xf numFmtId="168" fontId="0" fillId="15" borderId="12" xfId="0" applyNumberFormat="1" applyFill="1" applyBorder="1" applyAlignment="1">
      <alignment horizontal="center"/>
    </xf>
    <xf numFmtId="170" fontId="0" fillId="15" borderId="0" xfId="0" applyNumberFormat="1" applyFont="1" applyFill="1" applyAlignment="1">
      <alignment horizontal="center"/>
    </xf>
    <xf numFmtId="170" fontId="0" fillId="15" borderId="11" xfId="0" applyNumberFormat="1" applyFill="1" applyBorder="1" applyAlignment="1">
      <alignment horizontal="center"/>
    </xf>
    <xf numFmtId="170" fontId="0" fillId="15" borderId="13" xfId="0" applyNumberFormat="1" applyFill="1" applyBorder="1" applyAlignment="1">
      <alignment horizontal="center"/>
    </xf>
    <xf numFmtId="169" fontId="0" fillId="14" borderId="11" xfId="0" applyNumberFormat="1" applyFill="1" applyBorder="1" applyAlignment="1">
      <alignment horizontal="center"/>
    </xf>
    <xf numFmtId="169" fontId="0" fillId="14" borderId="3" xfId="0" applyNumberFormat="1" applyFill="1" applyBorder="1" applyAlignment="1">
      <alignment horizontal="center"/>
    </xf>
    <xf numFmtId="169" fontId="0" fillId="14" borderId="13" xfId="0" applyNumberFormat="1" applyFill="1" applyBorder="1" applyAlignment="1">
      <alignment horizontal="center"/>
    </xf>
    <xf numFmtId="169" fontId="0" fillId="14" borderId="4" xfId="0" applyNumberForma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169" fontId="2" fillId="13" borderId="10" xfId="0" applyNumberFormat="1" applyFont="1" applyFill="1" applyBorder="1" applyAlignment="1">
      <alignment horizontal="center"/>
    </xf>
    <xf numFmtId="169" fontId="2" fillId="13" borderId="12" xfId="0" applyNumberFormat="1" applyFont="1" applyFill="1" applyBorder="1" applyAlignment="1">
      <alignment horizontal="center"/>
    </xf>
    <xf numFmtId="44" fontId="0" fillId="0" borderId="16" xfId="3" applyFont="1" applyBorder="1"/>
    <xf numFmtId="44" fontId="0" fillId="0" borderId="17" xfId="0" applyNumberFormat="1" applyBorder="1"/>
    <xf numFmtId="44" fontId="0" fillId="0" borderId="19" xfId="3" applyFont="1" applyBorder="1"/>
    <xf numFmtId="44" fontId="0" fillId="0" borderId="20" xfId="0" applyNumberFormat="1" applyBorder="1"/>
    <xf numFmtId="44" fontId="0" fillId="0" borderId="22" xfId="3" applyFont="1" applyBorder="1"/>
    <xf numFmtId="44" fontId="0" fillId="0" borderId="23" xfId="0" applyNumberFormat="1" applyBorder="1"/>
    <xf numFmtId="44" fontId="0" fillId="0" borderId="17" xfId="3" applyFont="1" applyBorder="1"/>
    <xf numFmtId="44" fontId="0" fillId="0" borderId="18" xfId="3" applyFont="1" applyBorder="1"/>
    <xf numFmtId="44" fontId="0" fillId="0" borderId="20" xfId="3" applyFont="1" applyBorder="1"/>
    <xf numFmtId="44" fontId="0" fillId="0" borderId="24" xfId="3" applyFont="1" applyBorder="1"/>
    <xf numFmtId="0" fontId="16" fillId="0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2" fontId="0" fillId="0" borderId="35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175" fontId="1" fillId="0" borderId="0" xfId="3" applyNumberFormat="1" applyFont="1"/>
    <xf numFmtId="169" fontId="0" fillId="15" borderId="10" xfId="0" applyNumberFormat="1" applyFill="1" applyBorder="1" applyAlignment="1">
      <alignment horizontal="center"/>
    </xf>
    <xf numFmtId="169" fontId="0" fillId="15" borderId="12" xfId="0" applyNumberFormat="1" applyFill="1" applyBorder="1" applyAlignment="1">
      <alignment horizontal="center"/>
    </xf>
    <xf numFmtId="0" fontId="0" fillId="0" borderId="16" xfId="0" applyBorder="1"/>
    <xf numFmtId="0" fontId="0" fillId="0" borderId="19" xfId="0" applyBorder="1"/>
    <xf numFmtId="174" fontId="0" fillId="0" borderId="23" xfId="0" applyNumberFormat="1" applyBorder="1"/>
    <xf numFmtId="175" fontId="1" fillId="0" borderId="17" xfId="3" applyNumberFormat="1" applyFont="1" applyBorder="1"/>
    <xf numFmtId="175" fontId="1" fillId="0" borderId="18" xfId="3" applyNumberFormat="1" applyFont="1" applyBorder="1"/>
    <xf numFmtId="175" fontId="1" fillId="0" borderId="20" xfId="3" applyNumberFormat="1" applyFont="1" applyBorder="1"/>
    <xf numFmtId="175" fontId="1" fillId="0" borderId="21" xfId="3" applyNumberFormat="1" applyFont="1" applyBorder="1"/>
    <xf numFmtId="175" fontId="1" fillId="0" borderId="23" xfId="3" applyNumberFormat="1" applyFont="1" applyBorder="1"/>
    <xf numFmtId="175" fontId="1" fillId="0" borderId="24" xfId="3" applyNumberFormat="1" applyFont="1" applyBorder="1"/>
    <xf numFmtId="175" fontId="1" fillId="0" borderId="16" xfId="3" applyNumberFormat="1" applyFont="1" applyBorder="1"/>
    <xf numFmtId="175" fontId="1" fillId="0" borderId="19" xfId="3" applyNumberFormat="1" applyFont="1" applyBorder="1"/>
    <xf numFmtId="175" fontId="1" fillId="0" borderId="22" xfId="3" applyNumberFormat="1" applyFont="1" applyBorder="1"/>
    <xf numFmtId="40" fontId="12" fillId="13" borderId="16" xfId="3" applyNumberFormat="1" applyFont="1" applyFill="1" applyBorder="1" applyAlignment="1">
      <alignment horizontal="center"/>
    </xf>
    <xf numFmtId="40" fontId="12" fillId="13" borderId="19" xfId="3" applyNumberFormat="1" applyFont="1" applyFill="1" applyBorder="1" applyAlignment="1">
      <alignment horizontal="center"/>
    </xf>
    <xf numFmtId="40" fontId="12" fillId="13" borderId="22" xfId="3" applyNumberFormat="1" applyFont="1" applyFill="1" applyBorder="1" applyAlignment="1">
      <alignment horizontal="center"/>
    </xf>
    <xf numFmtId="174" fontId="0" fillId="0" borderId="37" xfId="0" applyNumberFormat="1" applyBorder="1"/>
    <xf numFmtId="174" fontId="0" fillId="0" borderId="38" xfId="0" applyNumberFormat="1" applyBorder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17" borderId="2" xfId="0" quotePrefix="1" applyFill="1" applyBorder="1" applyAlignment="1">
      <alignment horizontal="center" vertical="center" wrapText="1"/>
    </xf>
    <xf numFmtId="2" fontId="0" fillId="18" borderId="35" xfId="0" applyNumberFormat="1" applyFill="1" applyBorder="1" applyAlignment="1">
      <alignment horizontal="center"/>
    </xf>
    <xf numFmtId="2" fontId="0" fillId="18" borderId="28" xfId="0" applyNumberFormat="1" applyFill="1" applyBorder="1" applyAlignment="1">
      <alignment horizontal="center"/>
    </xf>
    <xf numFmtId="2" fontId="0" fillId="18" borderId="31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9" fillId="0" borderId="0" xfId="0" quotePrefix="1" applyFont="1" applyAlignment="1">
      <alignment vertical="center" wrapText="1"/>
    </xf>
    <xf numFmtId="0" fontId="2" fillId="12" borderId="2" xfId="0" applyFont="1" applyFill="1" applyBorder="1" applyAlignment="1">
      <alignment horizontal="center" vertical="center"/>
    </xf>
    <xf numFmtId="0" fontId="13" fillId="0" borderId="0" xfId="0" applyFont="1"/>
    <xf numFmtId="44" fontId="0" fillId="0" borderId="0" xfId="3" applyFont="1" applyAlignment="1">
      <alignment vertical="top" wrapText="1"/>
    </xf>
    <xf numFmtId="44" fontId="5" fillId="0" borderId="2" xfId="3" applyFont="1" applyBorder="1" applyAlignment="1">
      <alignment vertical="top" wrapText="1"/>
    </xf>
    <xf numFmtId="2" fontId="0" fillId="0" borderId="0" xfId="0" applyNumberFormat="1" applyAlignment="1">
      <alignment horizontal="center"/>
    </xf>
    <xf numFmtId="0" fontId="20" fillId="0" borderId="0" xfId="0" applyFont="1" applyAlignment="1">
      <alignment vertical="top" wrapText="1"/>
    </xf>
    <xf numFmtId="0" fontId="0" fillId="0" borderId="0" xfId="0" applyFont="1" applyFill="1"/>
    <xf numFmtId="44" fontId="0" fillId="0" borderId="0" xfId="3" applyFont="1" applyFill="1"/>
    <xf numFmtId="10" fontId="4" fillId="0" borderId="0" xfId="0" applyNumberFormat="1" applyFont="1" applyFill="1" applyBorder="1" applyAlignment="1">
      <alignment vertical="top" wrapText="1"/>
    </xf>
    <xf numFmtId="10" fontId="0" fillId="9" borderId="0" xfId="0" applyNumberFormat="1" applyFont="1" applyFill="1"/>
    <xf numFmtId="44" fontId="0" fillId="0" borderId="1" xfId="3" applyFont="1" applyFill="1" applyBorder="1"/>
    <xf numFmtId="10" fontId="0" fillId="4" borderId="1" xfId="0" applyNumberFormat="1" applyFont="1" applyFill="1" applyBorder="1"/>
    <xf numFmtId="10" fontId="0" fillId="8" borderId="0" xfId="0" applyNumberFormat="1" applyFont="1" applyFill="1"/>
    <xf numFmtId="0" fontId="3" fillId="0" borderId="0" xfId="0" applyFont="1" applyFill="1"/>
    <xf numFmtId="44" fontId="3" fillId="0" borderId="1" xfId="3" applyFont="1" applyFill="1" applyBorder="1"/>
    <xf numFmtId="10" fontId="3" fillId="3" borderId="1" xfId="0" applyNumberFormat="1" applyFont="1" applyFill="1" applyBorder="1"/>
    <xf numFmtId="10" fontId="0" fillId="10" borderId="0" xfId="0" applyNumberFormat="1" applyFont="1" applyFill="1"/>
    <xf numFmtId="10" fontId="3" fillId="2" borderId="1" xfId="0" applyNumberFormat="1" applyFont="1" applyFill="1" applyBorder="1"/>
    <xf numFmtId="0" fontId="14" fillId="11" borderId="3" xfId="0" applyFont="1" applyFill="1" applyBorder="1" applyAlignment="1">
      <alignment horizontal="center" vertical="top" wrapText="1"/>
    </xf>
    <xf numFmtId="0" fontId="14" fillId="11" borderId="4" xfId="0" applyFont="1" applyFill="1" applyBorder="1" applyAlignment="1">
      <alignment horizontal="center" vertical="top" wrapText="1"/>
    </xf>
    <xf numFmtId="0" fontId="14" fillId="11" borderId="5" xfId="0" applyFont="1" applyFill="1" applyBorder="1" applyAlignment="1">
      <alignment horizontal="center" vertical="top" wrapText="1"/>
    </xf>
    <xf numFmtId="9" fontId="14" fillId="11" borderId="4" xfId="4" applyFont="1" applyFill="1" applyBorder="1" applyAlignment="1">
      <alignment horizontal="center" vertical="top" wrapText="1"/>
    </xf>
    <xf numFmtId="9" fontId="14" fillId="11" borderId="5" xfId="4" applyFont="1" applyFill="1" applyBorder="1" applyAlignment="1">
      <alignment horizontal="center" vertical="top" wrapText="1"/>
    </xf>
    <xf numFmtId="2" fontId="0" fillId="0" borderId="0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0" xfId="0" pivotButton="1"/>
    <xf numFmtId="4" fontId="0" fillId="2" borderId="4" xfId="1" applyNumberFormat="1" applyFont="1" applyFill="1" applyBorder="1"/>
    <xf numFmtId="0" fontId="0" fillId="0" borderId="0" xfId="0" applyAlignment="1">
      <alignment horizontal="left"/>
    </xf>
    <xf numFmtId="10" fontId="0" fillId="15" borderId="3" xfId="4" applyNumberFormat="1" applyFont="1" applyFill="1" applyBorder="1" applyAlignment="1">
      <alignment horizontal="center"/>
    </xf>
    <xf numFmtId="10" fontId="0" fillId="15" borderId="4" xfId="4" applyNumberFormat="1" applyFont="1" applyFill="1" applyBorder="1" applyAlignment="1">
      <alignment horizontal="center"/>
    </xf>
    <xf numFmtId="10" fontId="3" fillId="0" borderId="0" xfId="4" applyNumberFormat="1" applyFont="1" applyAlignment="1">
      <alignment vertical="top" wrapText="1"/>
    </xf>
    <xf numFmtId="0" fontId="0" fillId="0" borderId="0" xfId="0" applyAlignment="1">
      <alignment horizontal="left" inden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4" fontId="0" fillId="0" borderId="0" xfId="1" applyNumberFormat="1" applyFont="1" applyFill="1" applyBorder="1" applyAlignment="1">
      <alignment vertical="top" wrapText="1"/>
    </xf>
    <xf numFmtId="165" fontId="3" fillId="2" borderId="11" xfId="0" applyNumberFormat="1" applyFont="1" applyFill="1" applyBorder="1"/>
    <xf numFmtId="165" fontId="3" fillId="2" borderId="13" xfId="0" applyNumberFormat="1" applyFont="1" applyFill="1" applyBorder="1"/>
    <xf numFmtId="165" fontId="3" fillId="2" borderId="15" xfId="0" applyNumberFormat="1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vertical="top" wrapText="1"/>
    </xf>
    <xf numFmtId="0" fontId="3" fillId="0" borderId="8" xfId="0" applyFont="1" applyFill="1" applyBorder="1" applyAlignment="1">
      <alignment horizontal="right" vertical="top" wrapText="1"/>
    </xf>
    <xf numFmtId="0" fontId="0" fillId="0" borderId="11" xfId="0" applyBorder="1" applyAlignment="1">
      <alignment vertical="top" wrapText="1"/>
    </xf>
    <xf numFmtId="0" fontId="0" fillId="0" borderId="0" xfId="0" applyBorder="1"/>
    <xf numFmtId="0" fontId="0" fillId="0" borderId="13" xfId="0" applyBorder="1" applyAlignment="1">
      <alignment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0" fillId="0" borderId="0" xfId="0"/>
    <xf numFmtId="174" fontId="0" fillId="0" borderId="18" xfId="0" applyNumberFormat="1" applyBorder="1"/>
    <xf numFmtId="174" fontId="0" fillId="0" borderId="21" xfId="0" applyNumberFormat="1" applyBorder="1"/>
    <xf numFmtId="174" fontId="0" fillId="0" borderId="24" xfId="0" applyNumberFormat="1" applyBorder="1"/>
    <xf numFmtId="9" fontId="0" fillId="0" borderId="0" xfId="4" applyFont="1"/>
    <xf numFmtId="10" fontId="0" fillId="0" borderId="2" xfId="0" applyNumberFormat="1" applyFill="1" applyBorder="1" applyAlignment="1">
      <alignment horizontal="center"/>
    </xf>
    <xf numFmtId="9" fontId="0" fillId="0" borderId="0" xfId="4" applyFont="1" applyBorder="1" applyAlignment="1">
      <alignment horizontal="center"/>
    </xf>
    <xf numFmtId="170" fontId="0" fillId="0" borderId="13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3" fillId="2" borderId="41" xfId="0" applyNumberFormat="1" applyFont="1" applyFill="1" applyBorder="1"/>
    <xf numFmtId="165" fontId="3" fillId="2" borderId="14" xfId="0" applyNumberFormat="1" applyFont="1" applyFill="1" applyBorder="1"/>
    <xf numFmtId="0" fontId="22" fillId="0" borderId="0" xfId="0" applyFont="1" applyFill="1" applyAlignment="1">
      <alignment vertical="top" wrapText="1"/>
    </xf>
    <xf numFmtId="4" fontId="16" fillId="4" borderId="2" xfId="1" applyNumberFormat="1" applyFont="1" applyFill="1" applyBorder="1"/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4" fontId="0" fillId="0" borderId="0" xfId="3" applyFont="1" applyBorder="1"/>
    <xf numFmtId="0" fontId="16" fillId="17" borderId="2" xfId="0" applyFont="1" applyFill="1" applyBorder="1" applyAlignment="1">
      <alignment horizontal="center"/>
    </xf>
    <xf numFmtId="8" fontId="0" fillId="0" borderId="16" xfId="0" applyNumberFormat="1" applyFont="1" applyBorder="1" applyAlignment="1">
      <alignment horizontal="right"/>
    </xf>
    <xf numFmtId="8" fontId="0" fillId="0" borderId="18" xfId="0" applyNumberFormat="1" applyFont="1" applyBorder="1" applyAlignment="1">
      <alignment horizontal="right"/>
    </xf>
    <xf numFmtId="8" fontId="0" fillId="0" borderId="19" xfId="0" applyNumberFormat="1" applyFont="1" applyBorder="1" applyAlignment="1">
      <alignment horizontal="right"/>
    </xf>
    <xf numFmtId="8" fontId="0" fillId="0" borderId="21" xfId="0" applyNumberFormat="1" applyFont="1" applyBorder="1" applyAlignment="1">
      <alignment horizontal="right"/>
    </xf>
    <xf numFmtId="8" fontId="0" fillId="0" borderId="22" xfId="0" applyNumberFormat="1" applyFont="1" applyBorder="1" applyAlignment="1">
      <alignment horizontal="right"/>
    </xf>
    <xf numFmtId="8" fontId="0" fillId="0" borderId="24" xfId="0" applyNumberFormat="1" applyFont="1" applyBorder="1" applyAlignment="1">
      <alignment horizontal="right"/>
    </xf>
    <xf numFmtId="8" fontId="0" fillId="0" borderId="39" xfId="0" applyNumberFormat="1" applyFont="1" applyBorder="1" applyAlignment="1">
      <alignment horizontal="right"/>
    </xf>
    <xf numFmtId="0" fontId="2" fillId="12" borderId="7" xfId="0" applyFont="1" applyFill="1" applyBorder="1" applyAlignment="1">
      <alignment horizontal="center" vertical="center"/>
    </xf>
    <xf numFmtId="174" fontId="0" fillId="0" borderId="42" xfId="0" applyNumberFormat="1" applyBorder="1"/>
    <xf numFmtId="174" fontId="0" fillId="0" borderId="43" xfId="0" applyNumberFormat="1" applyBorder="1"/>
    <xf numFmtId="174" fontId="0" fillId="0" borderId="44" xfId="0" applyNumberFormat="1" applyBorder="1"/>
    <xf numFmtId="174" fontId="0" fillId="0" borderId="16" xfId="0" applyNumberFormat="1" applyBorder="1"/>
    <xf numFmtId="174" fontId="0" fillId="0" borderId="19" xfId="0" applyNumberFormat="1" applyBorder="1"/>
    <xf numFmtId="174" fontId="0" fillId="0" borderId="22" xfId="0" applyNumberFormat="1" applyBorder="1"/>
    <xf numFmtId="2" fontId="0" fillId="16" borderId="25" xfId="0" applyNumberFormat="1" applyFont="1" applyFill="1" applyBorder="1" applyAlignment="1">
      <alignment horizontal="right"/>
    </xf>
    <xf numFmtId="2" fontId="0" fillId="16" borderId="26" xfId="0" applyNumberFormat="1" applyFont="1" applyFill="1" applyBorder="1" applyAlignment="1">
      <alignment horizontal="right"/>
    </xf>
    <xf numFmtId="2" fontId="0" fillId="16" borderId="29" xfId="0" applyNumberFormat="1" applyFont="1" applyFill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22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24" xfId="0" applyNumberFormat="1" applyBorder="1" applyAlignment="1">
      <alignment horizontal="right"/>
    </xf>
    <xf numFmtId="0" fontId="0" fillId="0" borderId="0" xfId="0" quotePrefix="1" applyNumberFormat="1" applyAlignment="1">
      <alignment vertical="top"/>
    </xf>
    <xf numFmtId="0" fontId="0" fillId="0" borderId="0" xfId="0" applyAlignment="1">
      <alignment vertical="center"/>
    </xf>
    <xf numFmtId="165" fontId="4" fillId="0" borderId="0" xfId="0" applyNumberFormat="1" applyFont="1"/>
    <xf numFmtId="0" fontId="3" fillId="0" borderId="0" xfId="0" applyFont="1" applyAlignment="1">
      <alignment horizontal="right"/>
    </xf>
    <xf numFmtId="43" fontId="0" fillId="0" borderId="0" xfId="1" applyFont="1" applyAlignment="1">
      <alignment horizontal="left"/>
    </xf>
    <xf numFmtId="43" fontId="3" fillId="0" borderId="0" xfId="1" applyFont="1" applyAlignment="1">
      <alignment horizontal="left"/>
    </xf>
    <xf numFmtId="177" fontId="0" fillId="0" borderId="0" xfId="0" applyNumberFormat="1"/>
    <xf numFmtId="43" fontId="0" fillId="0" borderId="11" xfId="1" applyFont="1" applyFill="1" applyBorder="1"/>
    <xf numFmtId="43" fontId="0" fillId="0" borderId="13" xfId="1" applyFont="1" applyFill="1" applyBorder="1"/>
    <xf numFmtId="43" fontId="0" fillId="0" borderId="15" xfId="1" applyFont="1" applyFill="1" applyBorder="1"/>
    <xf numFmtId="165" fontId="0" fillId="0" borderId="11" xfId="1" applyNumberFormat="1" applyFont="1" applyFill="1" applyBorder="1"/>
    <xf numFmtId="165" fontId="0" fillId="0" borderId="13" xfId="1" applyNumberFormat="1" applyFont="1" applyFill="1" applyBorder="1"/>
    <xf numFmtId="165" fontId="0" fillId="0" borderId="15" xfId="1" applyNumberFormat="1" applyFont="1" applyFill="1" applyBorder="1"/>
    <xf numFmtId="2" fontId="0" fillId="16" borderId="35" xfId="0" applyNumberFormat="1" applyFont="1" applyFill="1" applyBorder="1" applyAlignment="1">
      <alignment horizontal="right" vertical="center"/>
    </xf>
    <xf numFmtId="2" fontId="0" fillId="16" borderId="28" xfId="0" applyNumberFormat="1" applyFont="1" applyFill="1" applyBorder="1" applyAlignment="1">
      <alignment horizontal="right" vertical="center"/>
    </xf>
    <xf numFmtId="2" fontId="0" fillId="16" borderId="31" xfId="0" applyNumberFormat="1" applyFont="1" applyFill="1" applyBorder="1" applyAlignment="1">
      <alignment horizontal="right" vertical="center"/>
    </xf>
    <xf numFmtId="10" fontId="0" fillId="0" borderId="18" xfId="4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/>
    </xf>
    <xf numFmtId="178" fontId="0" fillId="0" borderId="0" xfId="0" applyNumberFormat="1" applyAlignment="1">
      <alignment horizontal="center"/>
    </xf>
    <xf numFmtId="178" fontId="0" fillId="0" borderId="0" xfId="0" applyNumberFormat="1" applyAlignment="1"/>
    <xf numFmtId="44" fontId="23" fillId="17" borderId="2" xfId="3" applyFont="1" applyFill="1" applyBorder="1" applyAlignment="1">
      <alignment horizontal="center" vertical="center" wrapText="1"/>
    </xf>
    <xf numFmtId="0" fontId="0" fillId="0" borderId="1" xfId="0" applyFill="1" applyBorder="1"/>
    <xf numFmtId="165" fontId="0" fillId="0" borderId="1" xfId="0" applyNumberFormat="1" applyFill="1" applyBorder="1"/>
    <xf numFmtId="165" fontId="1" fillId="0" borderId="1" xfId="1" applyNumberFormat="1" applyFont="1" applyFill="1" applyBorder="1"/>
    <xf numFmtId="165" fontId="24" fillId="2" borderId="8" xfId="1" applyNumberFormat="1" applyFont="1" applyFill="1" applyBorder="1" applyAlignment="1">
      <alignment horizontal="center"/>
    </xf>
    <xf numFmtId="165" fontId="24" fillId="2" borderId="0" xfId="1" applyNumberFormat="1" applyFont="1" applyFill="1" applyBorder="1" applyAlignment="1">
      <alignment horizontal="center"/>
    </xf>
    <xf numFmtId="165" fontId="24" fillId="2" borderId="1" xfId="1" applyNumberFormat="1" applyFont="1" applyFill="1" applyBorder="1" applyAlignment="1">
      <alignment horizontal="center"/>
    </xf>
    <xf numFmtId="44" fontId="0" fillId="0" borderId="0" xfId="0" applyNumberFormat="1"/>
    <xf numFmtId="44" fontId="0" fillId="0" borderId="9" xfId="3" applyFont="1" applyFill="1" applyBorder="1" applyAlignment="1">
      <alignment vertical="top" wrapText="1"/>
    </xf>
    <xf numFmtId="0" fontId="2" fillId="12" borderId="2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Alignment="1">
      <alignment horizontal="right"/>
    </xf>
    <xf numFmtId="4" fontId="2" fillId="12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10" fontId="0" fillId="0" borderId="24" xfId="4" applyNumberFormat="1" applyFont="1" applyFill="1" applyBorder="1" applyAlignment="1">
      <alignment horizontal="center" vertical="center"/>
    </xf>
    <xf numFmtId="0" fontId="16" fillId="17" borderId="6" xfId="0" applyFont="1" applyFill="1" applyBorder="1" applyAlignment="1">
      <alignment horizontal="center"/>
    </xf>
    <xf numFmtId="0" fontId="16" fillId="19" borderId="2" xfId="0" applyFont="1" applyFill="1" applyBorder="1" applyAlignment="1">
      <alignment horizontal="center"/>
    </xf>
    <xf numFmtId="10" fontId="0" fillId="0" borderId="17" xfId="4" applyNumberFormat="1" applyFont="1" applyFill="1" applyBorder="1" applyAlignment="1">
      <alignment horizontal="center" vertical="center"/>
    </xf>
    <xf numFmtId="10" fontId="0" fillId="0" borderId="23" xfId="4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right"/>
    </xf>
    <xf numFmtId="0" fontId="0" fillId="2" borderId="0" xfId="0" applyFill="1" applyBorder="1"/>
    <xf numFmtId="3" fontId="1" fillId="0" borderId="0" xfId="1" applyNumberFormat="1" applyFont="1" applyBorder="1" applyAlignment="1">
      <alignment horizontal="center" vertical="top" wrapText="1"/>
    </xf>
    <xf numFmtId="3" fontId="1" fillId="0" borderId="2" xfId="1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NumberFormat="1" applyAlignment="1">
      <alignment wrapText="1"/>
    </xf>
    <xf numFmtId="0" fontId="14" fillId="2" borderId="4" xfId="0" applyFont="1" applyFill="1" applyBorder="1" applyAlignment="1">
      <alignment horizontal="center" vertical="top" wrapText="1"/>
    </xf>
    <xf numFmtId="9" fontId="14" fillId="2" borderId="3" xfId="4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0" fillId="0" borderId="5" xfId="0" applyNumberFormat="1" applyBorder="1" applyAlignment="1">
      <alignment horizontal="center" vertical="top" wrapText="1"/>
    </xf>
    <xf numFmtId="0" fontId="16" fillId="0" borderId="2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16" fillId="0" borderId="7" xfId="0" applyNumberFormat="1" applyFont="1" applyBorder="1" applyAlignment="1">
      <alignment horizontal="center" vertical="center" wrapText="1"/>
    </xf>
    <xf numFmtId="2" fontId="25" fillId="0" borderId="4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2" fontId="0" fillId="0" borderId="0" xfId="0" applyNumberFormat="1" applyFill="1" applyBorder="1" applyAlignment="1">
      <alignment horizontal="center" vertical="top" wrapText="1"/>
    </xf>
    <xf numFmtId="0" fontId="2" fillId="12" borderId="2" xfId="0" applyFont="1" applyFill="1" applyBorder="1" applyAlignment="1">
      <alignment horizontal="center"/>
    </xf>
    <xf numFmtId="44" fontId="2" fillId="19" borderId="2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12" borderId="6" xfId="0" applyFont="1" applyFill="1" applyBorder="1" applyAlignment="1">
      <alignment horizontal="center"/>
    </xf>
    <xf numFmtId="44" fontId="0" fillId="20" borderId="16" xfId="0" applyNumberFormat="1" applyFill="1" applyBorder="1"/>
    <xf numFmtId="44" fontId="0" fillId="20" borderId="37" xfId="0" applyNumberFormat="1" applyFill="1" applyBorder="1"/>
    <xf numFmtId="44" fontId="2" fillId="3" borderId="35" xfId="0" applyNumberFormat="1" applyFont="1" applyFill="1" applyBorder="1"/>
    <xf numFmtId="44" fontId="0" fillId="0" borderId="22" xfId="0" applyNumberFormat="1" applyBorder="1"/>
    <xf numFmtId="44" fontId="0" fillId="0" borderId="45" xfId="0" applyNumberFormat="1" applyBorder="1"/>
    <xf numFmtId="44" fontId="2" fillId="0" borderId="31" xfId="0" applyNumberFormat="1" applyFont="1" applyBorder="1"/>
    <xf numFmtId="0" fontId="2" fillId="0" borderId="0" xfId="0" applyFont="1" applyFill="1" applyBorder="1" applyAlignment="1">
      <alignment horizontal="right"/>
    </xf>
    <xf numFmtId="44" fontId="0" fillId="0" borderId="0" xfId="0" applyNumberFormat="1" applyBorder="1"/>
    <xf numFmtId="44" fontId="2" fillId="0" borderId="0" xfId="0" applyNumberFormat="1" applyFont="1" applyBorder="1"/>
    <xf numFmtId="44" fontId="2" fillId="20" borderId="2" xfId="3" applyFont="1" applyFill="1" applyBorder="1"/>
    <xf numFmtId="0" fontId="3" fillId="0" borderId="2" xfId="0" applyFont="1" applyBorder="1" applyAlignment="1">
      <alignment horizontal="center" vertical="center"/>
    </xf>
    <xf numFmtId="0" fontId="2" fillId="12" borderId="6" xfId="0" applyFont="1" applyFill="1" applyBorder="1" applyAlignment="1">
      <alignment horizontal="right"/>
    </xf>
    <xf numFmtId="44" fontId="0" fillId="0" borderId="16" xfId="3" applyFont="1" applyFill="1" applyBorder="1"/>
    <xf numFmtId="44" fontId="0" fillId="0" borderId="37" xfId="0" applyNumberFormat="1" applyFill="1" applyBorder="1"/>
    <xf numFmtId="44" fontId="2" fillId="0" borderId="35" xfId="0" applyNumberFormat="1" applyFont="1" applyFill="1" applyBorder="1"/>
    <xf numFmtId="44" fontId="0" fillId="13" borderId="22" xfId="0" applyNumberFormat="1" applyFill="1" applyBorder="1"/>
    <xf numFmtId="44" fontId="0" fillId="13" borderId="45" xfId="0" applyNumberFormat="1" applyFill="1" applyBorder="1"/>
    <xf numFmtId="44" fontId="2" fillId="4" borderId="31" xfId="0" applyNumberFormat="1" applyFont="1" applyFill="1" applyBorder="1"/>
    <xf numFmtId="44" fontId="2" fillId="13" borderId="2" xfId="3" applyFont="1" applyFill="1" applyBorder="1"/>
    <xf numFmtId="0" fontId="0" fillId="17" borderId="0" xfId="0" applyFill="1" applyAlignment="1">
      <alignment horizontal="center" vertical="top" wrapText="1"/>
    </xf>
    <xf numFmtId="2" fontId="0" fillId="0" borderId="4" xfId="0" applyNumberFormat="1" applyFill="1" applyBorder="1" applyAlignment="1">
      <alignment vertical="top"/>
    </xf>
    <xf numFmtId="2" fontId="0" fillId="0" borderId="5" xfId="0" applyNumberFormat="1" applyFill="1" applyBorder="1" applyAlignment="1">
      <alignment vertical="top"/>
    </xf>
    <xf numFmtId="0" fontId="2" fillId="11" borderId="0" xfId="0" applyFont="1" applyFill="1" applyBorder="1" applyAlignment="1">
      <alignment horizontal="center" vertical="center"/>
    </xf>
    <xf numFmtId="173" fontId="0" fillId="0" borderId="0" xfId="0" applyNumberFormat="1" applyBorder="1" applyAlignment="1">
      <alignment horizontal="right"/>
    </xf>
    <xf numFmtId="10" fontId="0" fillId="0" borderId="0" xfId="4" applyNumberFormat="1" applyFont="1" applyBorder="1" applyAlignment="1">
      <alignment horizontal="center"/>
    </xf>
    <xf numFmtId="170" fontId="0" fillId="0" borderId="11" xfId="0" applyNumberFormat="1" applyBorder="1" applyAlignment="1">
      <alignment horizontal="right"/>
    </xf>
    <xf numFmtId="0" fontId="23" fillId="4" borderId="2" xfId="3" applyNumberFormat="1" applyFont="1" applyFill="1" applyBorder="1" applyAlignment="1">
      <alignment horizontal="center" vertical="center" wrapText="1"/>
    </xf>
    <xf numFmtId="0" fontId="23" fillId="17" borderId="2" xfId="3" applyNumberFormat="1" applyFont="1" applyFill="1" applyBorder="1" applyAlignment="1">
      <alignment horizontal="center" vertical="center" wrapText="1"/>
    </xf>
    <xf numFmtId="9" fontId="0" fillId="0" borderId="0" xfId="4" applyFont="1" applyAlignment="1">
      <alignment horizontal="center"/>
    </xf>
    <xf numFmtId="44" fontId="0" fillId="0" borderId="0" xfId="3" applyFon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2" borderId="0" xfId="0" applyFill="1"/>
    <xf numFmtId="10" fontId="0" fillId="0" borderId="20" xfId="4" applyNumberFormat="1" applyFont="1" applyFill="1" applyBorder="1" applyAlignment="1">
      <alignment horizontal="center" vertical="center"/>
    </xf>
    <xf numFmtId="10" fontId="0" fillId="0" borderId="21" xfId="4" applyNumberFormat="1" applyFont="1" applyFill="1" applyBorder="1" applyAlignment="1">
      <alignment horizontal="center" vertical="center"/>
    </xf>
    <xf numFmtId="178" fontId="0" fillId="0" borderId="0" xfId="0" applyNumberFormat="1"/>
    <xf numFmtId="179" fontId="0" fillId="0" borderId="0" xfId="0" applyNumberFormat="1"/>
    <xf numFmtId="178" fontId="0" fillId="2" borderId="0" xfId="0" applyNumberFormat="1" applyFill="1" applyAlignment="1"/>
    <xf numFmtId="0" fontId="6" fillId="0" borderId="22" xfId="0" applyFont="1" applyBorder="1"/>
    <xf numFmtId="10" fontId="6" fillId="0" borderId="23" xfId="4" applyNumberFormat="1" applyFont="1" applyFill="1" applyBorder="1" applyAlignment="1">
      <alignment horizontal="center" vertical="center"/>
    </xf>
    <xf numFmtId="10" fontId="6" fillId="0" borderId="24" xfId="4" applyNumberFormat="1" applyFont="1" applyFill="1" applyBorder="1" applyAlignment="1">
      <alignment horizontal="center" vertical="center"/>
    </xf>
    <xf numFmtId="0" fontId="6" fillId="0" borderId="0" xfId="0" quotePrefix="1" applyNumberFormat="1" applyFont="1" applyAlignment="1">
      <alignment vertical="top"/>
    </xf>
    <xf numFmtId="0" fontId="6" fillId="0" borderId="0" xfId="0" applyFont="1" applyAlignment="1">
      <alignment vertical="center"/>
    </xf>
    <xf numFmtId="0" fontId="26" fillId="21" borderId="0" xfId="0" applyFont="1" applyFill="1"/>
    <xf numFmtId="0" fontId="26" fillId="0" borderId="0" xfId="0" applyFont="1"/>
    <xf numFmtId="0" fontId="23" fillId="22" borderId="3" xfId="0" applyFont="1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7" fillId="0" borderId="2" xfId="0" applyFont="1" applyBorder="1"/>
    <xf numFmtId="10" fontId="6" fillId="0" borderId="20" xfId="4" applyNumberFormat="1" applyFont="1" applyBorder="1" applyAlignment="1">
      <alignment horizontal="center"/>
    </xf>
    <xf numFmtId="10" fontId="6" fillId="0" borderId="21" xfId="4" applyNumberFormat="1" applyFont="1" applyBorder="1" applyAlignment="1">
      <alignment horizontal="center"/>
    </xf>
    <xf numFmtId="0" fontId="6" fillId="0" borderId="19" xfId="0" applyFont="1" applyBorder="1"/>
    <xf numFmtId="10" fontId="0" fillId="0" borderId="20" xfId="4" applyNumberFormat="1" applyFont="1" applyBorder="1" applyAlignment="1">
      <alignment horizontal="center"/>
    </xf>
    <xf numFmtId="10" fontId="0" fillId="0" borderId="21" xfId="4" applyNumberFormat="1" applyFont="1" applyBorder="1" applyAlignment="1">
      <alignment horizontal="center"/>
    </xf>
    <xf numFmtId="0" fontId="23" fillId="23" borderId="2" xfId="0" applyFont="1" applyFill="1" applyBorder="1" applyAlignment="1">
      <alignment horizontal="center"/>
    </xf>
    <xf numFmtId="44" fontId="28" fillId="21" borderId="2" xfId="1" applyNumberFormat="1" applyFont="1" applyFill="1" applyBorder="1"/>
    <xf numFmtId="44" fontId="28" fillId="0" borderId="0" xfId="3" applyFont="1" applyAlignment="1">
      <alignment vertical="center"/>
    </xf>
    <xf numFmtId="44" fontId="28" fillId="21" borderId="2" xfId="0" applyNumberFormat="1" applyFont="1" applyFill="1" applyBorder="1"/>
    <xf numFmtId="44" fontId="28" fillId="21" borderId="2" xfId="3" applyFont="1" applyFill="1" applyBorder="1"/>
    <xf numFmtId="0" fontId="17" fillId="4" borderId="6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1" fillId="6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/>
    </xf>
    <xf numFmtId="0" fontId="2" fillId="12" borderId="2" xfId="0" quotePrefix="1" applyFont="1" applyFill="1" applyBorder="1" applyAlignment="1">
      <alignment horizontal="center"/>
    </xf>
    <xf numFmtId="0" fontId="2" fillId="12" borderId="2" xfId="0" quotePrefix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2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13" xfId="0" applyFont="1" applyFill="1" applyBorder="1" applyAlignment="1">
      <alignment horizontal="center" vertical="top"/>
    </xf>
    <xf numFmtId="0" fontId="15" fillId="12" borderId="6" xfId="0" applyFont="1" applyFill="1" applyBorder="1" applyAlignment="1">
      <alignment horizontal="center" vertical="top" wrapText="1"/>
    </xf>
    <xf numFmtId="0" fontId="15" fillId="12" borderId="9" xfId="0" applyFont="1" applyFill="1" applyBorder="1" applyAlignment="1">
      <alignment horizontal="center" vertical="top" wrapText="1"/>
    </xf>
    <xf numFmtId="0" fontId="15" fillId="12" borderId="7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9" fontId="0" fillId="0" borderId="40" xfId="4" applyNumberFormat="1" applyFont="1" applyBorder="1" applyAlignment="1">
      <alignment horizontal="center"/>
    </xf>
    <xf numFmtId="9" fontId="0" fillId="0" borderId="13" xfId="4" applyNumberFormat="1" applyFont="1" applyBorder="1" applyAlignment="1">
      <alignment horizontal="center"/>
    </xf>
    <xf numFmtId="9" fontId="0" fillId="0" borderId="10" xfId="4" applyNumberFormat="1" applyFont="1" applyBorder="1" applyAlignment="1">
      <alignment horizontal="center"/>
    </xf>
    <xf numFmtId="9" fontId="0" fillId="0" borderId="11" xfId="4" applyNumberFormat="1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/>
    </xf>
    <xf numFmtId="0" fontId="16" fillId="12" borderId="2" xfId="0" applyFont="1" applyFill="1" applyBorder="1" applyAlignment="1">
      <alignment horizontal="center"/>
    </xf>
  </cellXfs>
  <cellStyles count="5">
    <cellStyle name="Euro" xfId="2"/>
    <cellStyle name="Migliaia" xfId="1" builtinId="3"/>
    <cellStyle name="Normale" xfId="0" builtinId="0"/>
    <cellStyle name="Percentuale" xfId="4" builtinId="5"/>
    <cellStyle name="Valuta" xfId="3" builtinId="4"/>
  </cellStyles>
  <dxfs count="21">
    <dxf>
      <alignment wrapText="1" readingOrder="0"/>
    </dxf>
    <dxf>
      <alignment wrapText="1" readingOrder="0"/>
    </dxf>
    <dxf>
      <numFmt numFmtId="4" formatCode="#,##0.00"/>
    </dxf>
    <dxf>
      <numFmt numFmtId="4" formatCode="#,##0.00"/>
    </dxf>
    <dxf>
      <alignment horizontal="center" readingOrder="0"/>
    </dxf>
    <dxf>
      <alignment vertical="center" readingOrder="0"/>
    </dxf>
    <dxf>
      <numFmt numFmtId="4" formatCode="#,##0.00"/>
    </dxf>
    <dxf>
      <alignment wrapText="1" readingOrder="0"/>
    </dxf>
    <dxf>
      <alignment wrapText="1" readingOrder="0"/>
    </dxf>
    <dxf>
      <numFmt numFmtId="4" formatCode="#,##0.00"/>
    </dxf>
    <dxf>
      <numFmt numFmtId="2" formatCode="0.00"/>
    </dxf>
    <dxf>
      <numFmt numFmtId="4" formatCode="#,##0.00"/>
    </dxf>
    <dxf>
      <alignment horizontal="center" readingOrder="0"/>
    </dxf>
    <dxf>
      <alignment vertical="center" readingOrder="0"/>
    </dxf>
    <dxf>
      <numFmt numFmtId="4" formatCode="#,##0.00"/>
    </dxf>
    <dxf>
      <alignment vertical="center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center" readingOrder="0"/>
    </dxf>
    <dxf>
      <alignment horizontal="center" indent="0" readingOrder="0"/>
    </dxf>
  </dxfs>
  <tableStyles count="0" defaultTableStyle="TableStyleMedium9" defaultPivotStyle="PivotStyleLight16"/>
  <colors>
    <mruColors>
      <color rgb="FF66FF66"/>
      <color rgb="FFFFCCCC"/>
      <color rgb="FFCCFF99"/>
      <color rgb="FFFFC4A7"/>
      <color rgb="FFFFFFCC"/>
      <color rgb="FFFF9966"/>
      <color rgb="FFFF9999"/>
      <color rgb="FFFF99CC"/>
      <color rgb="FF00CC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rgbClr val="FF0000"/>
                </a:solidFill>
              </a:rPr>
              <a:t>Articolazione</a:t>
            </a:r>
            <a:r>
              <a:rPr lang="it-IT" baseline="0">
                <a:solidFill>
                  <a:srgbClr val="FF0000"/>
                </a:solidFill>
              </a:rPr>
              <a:t> della TARI</a:t>
            </a:r>
            <a:endParaRPr lang="it-IT">
              <a:solidFill>
                <a:srgbClr val="FF0000"/>
              </a:solidFill>
            </a:endParaRPr>
          </a:p>
        </c:rich>
      </c:tx>
      <c:overlay val="0"/>
    </c:title>
    <c:autoTitleDeleted val="0"/>
    <c:view3D>
      <c:rotX val="60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0-326A-4437-8043-FA3279AE0B25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326A-4437-8043-FA3279AE0B25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26A-4437-8043-FA3279AE0B25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3-326A-4437-8043-FA3279AE0B2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sintesi!$A$7:$A$10</c:f>
              <c:strCache>
                <c:ptCount val="4"/>
                <c:pt idx="0">
                  <c:v>UD copertura costi fissi</c:v>
                </c:pt>
                <c:pt idx="1">
                  <c:v>UD copertura costi variabili</c:v>
                </c:pt>
                <c:pt idx="2">
                  <c:v>UND copertura costi fissi</c:v>
                </c:pt>
                <c:pt idx="3">
                  <c:v>UND copertura costi variabili</c:v>
                </c:pt>
              </c:strCache>
            </c:strRef>
          </c:cat>
          <c:val>
            <c:numRef>
              <c:f>sintesi!$B$7:$B$10</c:f>
              <c:numCache>
                <c:formatCode>_("€"* #,##0.00_);_("€"* \(#,##0.00\);_("€"* "-"??_);_(@_)</c:formatCode>
                <c:ptCount val="4"/>
                <c:pt idx="0">
                  <c:v>60751.321925762197</c:v>
                </c:pt>
                <c:pt idx="1">
                  <c:v>44010.76</c:v>
                </c:pt>
                <c:pt idx="2">
                  <c:v>4186.6780742378105</c:v>
                </c:pt>
                <c:pt idx="3">
                  <c:v>15463.24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6A-4437-8043-FA3279AE0B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</c:legend>
    <c:plotVisOnly val="1"/>
    <c:dispBlanksAs val="zero"/>
    <c:showDLblsOverMax val="0"/>
  </c:chart>
  <c:spPr>
    <a:scene3d>
      <a:camera prst="orthographicFront"/>
      <a:lightRig rig="threePt" dir="t"/>
    </a:scene3d>
    <a:sp3d prstMaterial="metal"/>
  </c:sp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152401</xdr:colOff>
      <xdr:row>0</xdr:row>
      <xdr:rowOff>95251</xdr:rowOff>
    </xdr:from>
    <xdr:to>
      <xdr:col>9</xdr:col>
      <xdr:colOff>104775</xdr:colOff>
      <xdr:row>22</xdr:row>
      <xdr:rowOff>9526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." refreshedDate="44670.632599421297" createdVersion="7" refreshedVersion="7" minRefreshableVersion="3" recordCount="1576">
  <cacheSource type="worksheet">
    <worksheetSource name="Utenze_2022"/>
  </cacheSource>
  <cacheFields count="122">
    <cacheField name="ID_UTENZA" numFmtId="0">
      <sharedItems/>
    </cacheField>
    <cacheField name="ID_CONTRIBUENTE" numFmtId="0">
      <sharedItems/>
    </cacheField>
    <cacheField name="COD_UTENZA" numFmtId="0">
      <sharedItems/>
    </cacheField>
    <cacheField name="CF_CONTRIBUENTE" numFmtId="0">
      <sharedItems/>
    </cacheField>
    <cacheField name="PIVA_CONTRIBUENTE" numFmtId="0">
      <sharedItems/>
    </cacheField>
    <cacheField name="FISICA_GIURIDICA" numFmtId="0">
      <sharedItems/>
    </cacheField>
    <cacheField name="DENOMINAZIONE" numFmtId="0">
      <sharedItems/>
    </cacheField>
    <cacheField name="COGNOME" numFmtId="0">
      <sharedItems/>
    </cacheField>
    <cacheField name="NOME" numFmtId="0">
      <sharedItems/>
    </cacheField>
    <cacheField name="SESSO" numFmtId="0">
      <sharedItems/>
    </cacheField>
    <cacheField name="DATA_NASCITA" numFmtId="0">
      <sharedItems/>
    </cacheField>
    <cacheField name="COMUNE_NASCITA" numFmtId="0">
      <sharedItems/>
    </cacheField>
    <cacheField name="RESIDENZA" numFmtId="0">
      <sharedItems/>
    </cacheField>
    <cacheField name="RESIDENZA_COMUNE" numFmtId="0">
      <sharedItems/>
    </cacheField>
    <cacheField name="RESIDENZA_CAP" numFmtId="0">
      <sharedItems/>
    </cacheField>
    <cacheField name="RESIDENZA_AREA" numFmtId="0">
      <sharedItems/>
    </cacheField>
    <cacheField name="RESIDENZA_CIVICO" numFmtId="0">
      <sharedItems/>
    </cacheField>
    <cacheField name="RESIDENZA_LETTERA" numFmtId="0">
      <sharedItems/>
    </cacheField>
    <cacheField name="RESIDENZA_CORTE" numFmtId="0">
      <sharedItems/>
    </cacheField>
    <cacheField name="RESIDENZA_SCALA" numFmtId="0">
      <sharedItems/>
    </cacheField>
    <cacheField name="RESIDENZA_PIANO" numFmtId="0">
      <sharedItems/>
    </cacheField>
    <cacheField name="RESIDENZA_INTERNO" numFmtId="0">
      <sharedItems/>
    </cacheField>
    <cacheField name="ACCESSO" numFmtId="0">
      <sharedItems/>
    </cacheField>
    <cacheField name="ACCESSO_AREA" numFmtId="0">
      <sharedItems/>
    </cacheField>
    <cacheField name="ACCESSO_CIVICO" numFmtId="0">
      <sharedItems/>
    </cacheField>
    <cacheField name="ACCESSO_LETTERA" numFmtId="0">
      <sharedItems/>
    </cacheField>
    <cacheField name="ACCESSO_CORTE" numFmtId="0">
      <sharedItems/>
    </cacheField>
    <cacheField name="ACCESSO_SCALA" numFmtId="0">
      <sharedItems/>
    </cacheField>
    <cacheField name="ACCESSO_PIANO" numFmtId="0">
      <sharedItems/>
    </cacheField>
    <cacheField name="ACCESSO_INTERNO" numFmtId="0">
      <sharedItems/>
    </cacheField>
    <cacheField name="TIPO_IMMOBILE_1" numFmtId="0">
      <sharedItems/>
    </cacheField>
    <cacheField name="COD_AMMINISTRATIVO_COMUNE_1" numFmtId="0">
      <sharedItems/>
    </cacheField>
    <cacheField name="SEZIONE_1" numFmtId="0">
      <sharedItems/>
    </cacheField>
    <cacheField name="FOGLIO_1" numFmtId="0">
      <sharedItems/>
    </cacheField>
    <cacheField name="PARTICELLA_1" numFmtId="0">
      <sharedItems/>
    </cacheField>
    <cacheField name="DENOMINATORE_1" numFmtId="0">
      <sharedItems/>
    </cacheField>
    <cacheField name="SUBALTERNO_1" numFmtId="0">
      <sharedItems/>
    </cacheField>
    <cacheField name="PARTITA_1" numFmtId="0">
      <sharedItems/>
    </cacheField>
    <cacheField name="CATEGORIA_CAT_1" numFmtId="0">
      <sharedItems/>
    </cacheField>
    <cacheField name="TIPO_IMMOBILE_2" numFmtId="0">
      <sharedItems/>
    </cacheField>
    <cacheField name="COD_AMMINISTRATIVO_COMUNE_2" numFmtId="0">
      <sharedItems/>
    </cacheField>
    <cacheField name="SEZIONE_2" numFmtId="0">
      <sharedItems/>
    </cacheField>
    <cacheField name="FOGLIO_2" numFmtId="0">
      <sharedItems/>
    </cacheField>
    <cacheField name="PARTICELLA_2" numFmtId="0">
      <sharedItems/>
    </cacheField>
    <cacheField name="DENOMINATORE_2" numFmtId="0">
      <sharedItems/>
    </cacheField>
    <cacheField name="SUBALTERNO_2" numFmtId="0">
      <sharedItems/>
    </cacheField>
    <cacheField name="PARTITA_2" numFmtId="0">
      <sharedItems/>
    </cacheField>
    <cacheField name="CATEGORIA_CAT_2" numFmtId="0">
      <sharedItems/>
    </cacheField>
    <cacheField name="TIPO_IMMOBILE_3" numFmtId="0">
      <sharedItems/>
    </cacheField>
    <cacheField name="COD_AMMINISTRATIVO_COMUNE_3" numFmtId="0">
      <sharedItems/>
    </cacheField>
    <cacheField name="SEZIONE_3" numFmtId="0">
      <sharedItems/>
    </cacheField>
    <cacheField name="FOGLIO_3" numFmtId="0">
      <sharedItems/>
    </cacheField>
    <cacheField name="PARTICELLA_3" numFmtId="0">
      <sharedItems/>
    </cacheField>
    <cacheField name="DENOMINATORE_3" numFmtId="0">
      <sharedItems/>
    </cacheField>
    <cacheField name="SUBALTERNO_3" numFmtId="0">
      <sharedItems/>
    </cacheField>
    <cacheField name="PARTITA_3" numFmtId="0">
      <sharedItems/>
    </cacheField>
    <cacheField name="CATEGORIA_CAT_3" numFmtId="0">
      <sharedItems/>
    </cacheField>
    <cacheField name="TIPO_IMMOBILE_4" numFmtId="0">
      <sharedItems/>
    </cacheField>
    <cacheField name="COD_AMMINISTRATIVO_COMUNE_4" numFmtId="0">
      <sharedItems/>
    </cacheField>
    <cacheField name="SEZIONE_4" numFmtId="0">
      <sharedItems/>
    </cacheField>
    <cacheField name="FOGLIO_4" numFmtId="0">
      <sharedItems/>
    </cacheField>
    <cacheField name="PARTICELLA_4" numFmtId="0">
      <sharedItems/>
    </cacheField>
    <cacheField name="DENOMINATORE_4" numFmtId="0">
      <sharedItems/>
    </cacheField>
    <cacheField name="SUBALTERNO_4" numFmtId="0">
      <sharedItems/>
    </cacheField>
    <cacheField name="PARTITA_4" numFmtId="0">
      <sharedItems/>
    </cacheField>
    <cacheField name="CATEGORIA_CAT_4" numFmtId="0">
      <sharedItems/>
    </cacheField>
    <cacheField name="TIPO_IMMOBILE_5" numFmtId="0">
      <sharedItems/>
    </cacheField>
    <cacheField name="COD_AMMINISTRATIVO_COMUNE_5" numFmtId="0">
      <sharedItems/>
    </cacheField>
    <cacheField name="SEZIONE_5" numFmtId="0">
      <sharedItems/>
    </cacheField>
    <cacheField name="FOGLIO_5" numFmtId="0">
      <sharedItems/>
    </cacheField>
    <cacheField name="PARTICELLA_5" numFmtId="0">
      <sharedItems/>
    </cacheField>
    <cacheField name="DENOMINATORE_5" numFmtId="0">
      <sharedItems/>
    </cacheField>
    <cacheField name="SUBALTERNO_5" numFmtId="0">
      <sharedItems/>
    </cacheField>
    <cacheField name="PARTITA_5" numFmtId="0">
      <sharedItems/>
    </cacheField>
    <cacheField name="CATEGORIA_CAT_5" numFmtId="0">
      <sharedItems/>
    </cacheField>
    <cacheField name="N_ULTERIORI_IMM_COLLEGATI" numFmtId="0">
      <sharedItems/>
    </cacheField>
    <cacheField name="SUP_CONSIDERATA" numFmtId="0">
      <sharedItems containsSemiMixedTypes="0" containsString="0" containsNumber="1" minValue="0" maxValue="2360"/>
    </cacheField>
    <cacheField name="SUP_RIFERIMENTO" numFmtId="0">
      <sharedItems containsSemiMixedTypes="0" containsString="0" containsNumber="1" minValue="0" maxValue="2360"/>
    </cacheField>
    <cacheField name="TIPOLOGIA_CATEGORIA" numFmtId="0">
      <sharedItems count="2">
        <s v="D"/>
        <s v="ND"/>
      </sharedItems>
    </cacheField>
    <cacheField name="CODICE_CATEGORIA" numFmtId="0">
      <sharedItems containsMixedTypes="1" containsNumber="1" containsInteger="1" minValue="102" maxValue="123" count="17">
        <n v="122"/>
        <n v="123"/>
        <n v="111"/>
        <n v="109"/>
        <s v=""/>
        <n v="106"/>
        <n v="110"/>
        <n v="102"/>
        <n v="104"/>
        <n v="112"/>
        <n v="108"/>
        <n v="105"/>
        <n v="117"/>
        <n v="118"/>
        <n v="116"/>
        <n v="115"/>
        <n v="120"/>
      </sharedItems>
    </cacheField>
    <cacheField name="DESCRIZIONE_CATEGORIA" numFmtId="0">
      <sharedItems/>
    </cacheField>
    <cacheField name="CODICE_SOTTOCATEGORIA" numFmtId="0">
      <sharedItems/>
    </cacheField>
    <cacheField name="DESCRIZIONE_SOTTOCATEGORIA" numFmtId="0">
      <sharedItems/>
    </cacheField>
    <cacheField name="COMPONENTI_NUCLEO_FAM" numFmtId="0">
      <sharedItems containsMixedTypes="1" containsNumber="1" containsInteger="1" minValue="1" maxValue="6"/>
    </cacheField>
    <cacheField name="RIDUZIONE_1" numFmtId="0">
      <sharedItems/>
    </cacheField>
    <cacheField name="RIDUZIONE_2" numFmtId="0">
      <sharedItems/>
    </cacheField>
    <cacheField name="RIDUZIONE_3" numFmtId="0">
      <sharedItems/>
    </cacheField>
    <cacheField name="RIDUZIONE_4" numFmtId="0">
      <sharedItems/>
    </cacheField>
    <cacheField name="RIDUZIONE_5" numFmtId="0">
      <sharedItems/>
    </cacheField>
    <cacheField name="NOTE" numFmtId="0">
      <sharedItems/>
    </cacheField>
    <cacheField name="PERIODO_IMPOSTA" numFmtId="0">
      <sharedItems/>
    </cacheField>
    <cacheField name="IMPORTO_TASSA_TARIFFA" numFmtId="0">
      <sharedItems containsMixedTypes="1" containsNumber="1" minValue="0" maxValue="5343.65"/>
    </cacheField>
    <cacheField name="IMPORTO_RIDUZIONI" numFmtId="0">
      <sharedItems containsMixedTypes="1" containsNumber="1" minValue="-2671.83" maxValue="0"/>
    </cacheField>
    <cacheField name="IMPORTO_TOTALE" numFmtId="0">
      <sharedItems containsSemiMixedTypes="0" containsString="0" containsNumber="1" minValue="0" maxValue="2671.82"/>
    </cacheField>
    <cacheField name="QUANTITA_TEMPO" numFmtId="0">
      <sharedItems containsSemiMixedTypes="0" containsString="0" containsNumber="1" containsInteger="1" minValue="0" maxValue="365"/>
    </cacheField>
    <cacheField name="UNITA_MISURA_TEMPO" numFmtId="0">
      <sharedItems/>
    </cacheField>
    <cacheField name="ANNO_RIFERIMENTO" numFmtId="0">
      <sharedItems/>
    </cacheField>
    <cacheField name="DATA_INIZIO_VALIDITA" numFmtId="0">
      <sharedItems/>
    </cacheField>
    <cacheField name="DATA_FINE_VALIDITA" numFmtId="0">
      <sharedItems/>
    </cacheField>
    <cacheField name="NUOVA_TIPOLOGIA" numFmtId="0">
      <sharedItems/>
    </cacheField>
    <cacheField name="CODICE_CATEGORIA_RONCHI" numFmtId="0">
      <sharedItems/>
    </cacheField>
    <cacheField name="CODICE_NUOVA_CATEGORIA" numFmtId="0">
      <sharedItems/>
    </cacheField>
    <cacheField name="DESCRIZIONE_NUOVA_CATEGORIA" numFmtId="0">
      <sharedItems/>
    </cacheField>
    <cacheField name="CODICE_NUOVA_SOTTOCATEGORIA" numFmtId="0">
      <sharedItems/>
    </cacheField>
    <cacheField name="DESCRIZIONE_NUOVA_SOTTOCATEGORIA" numFmtId="0">
      <sharedItems/>
    </cacheField>
    <cacheField name="% Rid Categoria (fissa)" numFmtId="9">
      <sharedItems containsSemiMixedTypes="0" containsString="0" containsNumber="1" containsInteger="1" minValue="0" maxValue="0"/>
    </cacheField>
    <cacheField name="% Rid 1 (fissa)" numFmtId="9">
      <sharedItems containsSemiMixedTypes="0" containsString="0" containsNumber="1" minValue="0" maxValue="0.75"/>
    </cacheField>
    <cacheField name="% Rid 2 (fissa)" numFmtId="9">
      <sharedItems containsSemiMixedTypes="0" containsString="0" containsNumber="1" minValue="0" maxValue="0.75"/>
    </cacheField>
    <cacheField name="% Rid 3 (fissa)" numFmtId="9">
      <sharedItems containsSemiMixedTypes="0" containsString="0" containsNumber="1" containsInteger="1" minValue="0" maxValue="0"/>
    </cacheField>
    <cacheField name="Sup Ridotta" numFmtId="4">
      <sharedItems containsSemiMixedTypes="0" containsString="0" containsNumber="1" minValue="0" maxValue="1180"/>
    </cacheField>
    <cacheField name="% Rid Categoria (variabile)" numFmtId="9">
      <sharedItems containsSemiMixedTypes="0" containsString="0" containsNumber="1" containsInteger="1" minValue="0" maxValue="1"/>
    </cacheField>
    <cacheField name="% Rid 1 (var)" numFmtId="9">
      <sharedItems containsSemiMixedTypes="0" containsString="0" containsNumber="1" minValue="0" maxValue="0.75"/>
    </cacheField>
    <cacheField name="% Rid 2 (var)" numFmtId="9">
      <sharedItems containsSemiMixedTypes="0" containsString="0" containsNumber="1" minValue="0" maxValue="0.75"/>
    </cacheField>
    <cacheField name="% Rid 3 (var)" numFmtId="9">
      <sharedItems containsSemiMixedTypes="0" containsString="0" containsNumber="1" containsInteger="1" minValue="0" maxValue="0"/>
    </cacheField>
    <cacheField name="Sup./Utenza Ridotta" numFmtId="4">
      <sharedItems containsSemiMixedTypes="0" containsString="0" containsNumber="1" minValue="0" maxValue="1180"/>
    </cacheField>
    <cacheField name="Nmero Comp. Per Pivot" numFmtId="0">
      <sharedItems containsMixedTypes="1" containsNumber="1" containsInteger="1" minValue="1" maxValue="6" count="8">
        <n v="1"/>
        <s v="A dispo."/>
        <s v=""/>
        <n v="5"/>
        <n v="4"/>
        <n v="2"/>
        <n v="3"/>
        <n v="6"/>
      </sharedItems>
    </cacheField>
    <cacheField name="Ricalcolo Tariffa Fissa anno prec" numFmtId="44">
      <sharedItems containsSemiMixedTypes="0" containsString="0" containsNumber="1" minValue="0" maxValue="440.91129405118926"/>
    </cacheField>
    <cacheField name="Ricalcolo Tariffa Variabile anno prec" numFmtId="44">
      <sharedItems containsSemiMixedTypes="0" containsString="0" containsNumber="1" minValue="0" maxValue="2230.9243135029042"/>
    </cacheField>
    <cacheField name="Differenza" numFmtId="44">
      <sharedItems containsSemiMixedTypes="0" containsString="0" containsNumber="1" minValue="-9.7358509785010483E-3" maxValue="1.5607554093094222E-2"/>
    </cacheField>
    <cacheField name="Ricalcolo Tariffa Fissa" numFmtId="44">
      <sharedItems containsSemiMixedTypes="0" containsString="0" containsNumber="1" minValue="0" maxValue="440.91129405118926"/>
    </cacheField>
    <cacheField name="Ricalcolo Tariffa Variabile" numFmtId="44">
      <sharedItems containsSemiMixedTypes="0" containsString="0" containsNumber="1" minValue="0" maxValue="2230.9243135029042"/>
    </cacheField>
    <cacheField name="TOT 2022" numFmtId="44">
      <sharedItems containsSemiMixedTypes="0" containsString="0" containsNumber="1" minValue="0" maxValue="2671.83560755409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6">
  <r>
    <s v="V2K3D31122012C122"/>
    <s v="16"/>
    <s v="3/1"/>
    <s v="LBRFNC34A65H192O"/>
    <s v=""/>
    <s v="F"/>
    <s v="ALBERTI FRANCA"/>
    <s v="ALBERTI"/>
    <s v="FRANCA"/>
    <s v="F"/>
    <s v="25/01/1934"/>
    <s v="RASURA"/>
    <s v="VIA ROMA, 23"/>
    <s v="CEVO"/>
    <s v="25040"/>
    <s v="VIA ROMA"/>
    <s v="23"/>
    <s v=""/>
    <s v=""/>
    <s v=""/>
    <s v=""/>
    <s v=""/>
    <s v="VIA ROMA, 23"/>
    <s v="VIA ROMA"/>
    <s v="23"/>
    <s v=""/>
    <s v=""/>
    <s v=""/>
    <s v=""/>
    <s v=""/>
    <s v="FAB"/>
    <s v="C591"/>
    <s v="NCT"/>
    <s v="00014"/>
    <s v="000129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0"/>
    <s v="LOCALI AD USO ABITAZIONE"/>
    <s v=""/>
    <s v=""/>
    <n v="1"/>
    <s v=""/>
    <s v=""/>
    <s v=""/>
    <s v=""/>
    <s v=""/>
    <s v=""/>
    <s v="SIMULAZIONE TARI 2022 MT"/>
    <n v="42.57"/>
    <s v=""/>
    <n v="42.57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1"/>
    <x v="0"/>
    <n v="25.637115558413139"/>
    <n v="16.930848468833439"/>
    <n v="-2.0359727534255967E-3"/>
    <n v="25.637115558413139"/>
    <n v="16.930848468833439"/>
    <n v="42.567964027246575"/>
  </r>
  <r>
    <s v="V2K4D31122012C123"/>
    <s v="16"/>
    <s v="4/1"/>
    <s v="LBRFNC34A65H192O"/>
    <s v=""/>
    <s v="F"/>
    <s v="ALBERTI FRANCA"/>
    <s v="ALBERTI"/>
    <s v="FRANCA"/>
    <s v="F"/>
    <s v="25/01/1934"/>
    <s v="RASURA"/>
    <s v="VIA ROMA, 23"/>
    <s v="CEVO"/>
    <s v="25040"/>
    <s v="VIA ROMA"/>
    <s v="23"/>
    <s v=""/>
    <s v=""/>
    <s v=""/>
    <s v=""/>
    <s v=""/>
    <s v="VIA ROMA, 23"/>
    <s v="VIA ROMA"/>
    <s v="23"/>
    <s v=""/>
    <s v=""/>
    <s v=""/>
    <s v=""/>
    <s v=""/>
    <s v="FAB"/>
    <s v="C591"/>
    <s v="NCT"/>
    <s v="00014"/>
    <s v="000129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n v="1"/>
    <s v=""/>
    <s v=""/>
    <s v=""/>
    <s v=""/>
    <s v=""/>
    <s v=""/>
    <s v="SIMULAZIONE TARI 2022 MT"/>
    <n v="6.41"/>
    <s v=""/>
    <n v="6.41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0"/>
    <n v="6.4092788896032848"/>
    <n v="0"/>
    <n v="-7.2111039671529653E-4"/>
    <n v="6.4092788896032848"/>
    <n v="0"/>
    <n v="6.4092788896032848"/>
  </r>
  <r>
    <s v="V2K15D31122012C122"/>
    <s v="20"/>
    <s v="16/1"/>
    <s v="LSSMZM70R61C618T"/>
    <s v=""/>
    <s v="F"/>
    <s v="ALESSANDRINI MARZIA MARILENA"/>
    <s v="ALESSANDRINI"/>
    <s v="MARZIA MARILENA"/>
    <s v="F"/>
    <s v="21/10/1970"/>
    <s v="CHIARI"/>
    <s v="VIA S GIOV D'ANTIDA, 11"/>
    <s v="RUDIANO"/>
    <s v="25030"/>
    <s v="VIA S GIOV D'ANTIDA"/>
    <s v="11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.5"/>
    <n v="32.5"/>
    <x v="0"/>
    <x v="0"/>
    <s v="LOCALI AD USO ABITAZIONE"/>
    <s v=""/>
    <s v=""/>
    <s v=""/>
    <s v=""/>
    <s v=""/>
    <s v=""/>
    <s v=""/>
    <s v=""/>
    <s v=""/>
    <s v="SIMULAZIONE TARI 2022 MT"/>
    <n v="88"/>
    <s v=""/>
    <n v="88"/>
    <n v="365"/>
    <s v="giorni"/>
    <s v="2022"/>
    <s v="01/01/2022"/>
    <s v="31/12/2022"/>
    <s v=""/>
    <s v=""/>
    <s v=""/>
    <s v=""/>
    <s v=""/>
    <s v=""/>
    <n v="0"/>
    <n v="0"/>
    <n v="0"/>
    <n v="0"/>
    <n v="32.5"/>
    <n v="0"/>
    <n v="0"/>
    <n v="0"/>
    <n v="0"/>
    <n v="1"/>
    <x v="1"/>
    <n v="20.601253573724847"/>
    <n v="67.397800635548478"/>
    <n v="-9.4579072667499986E-4"/>
    <n v="20.601253573724847"/>
    <n v="67.397800635548478"/>
    <n v="87.999054209273325"/>
  </r>
  <r>
    <s v="V2K17D31122012C123"/>
    <s v="20"/>
    <s v="17/1"/>
    <s v="LSSMZM70R61C618T"/>
    <s v=""/>
    <s v="F"/>
    <s v="ALESSANDRINI MARZIA MARILENA"/>
    <s v="ALESSANDRINI"/>
    <s v="MARZIA MARILENA"/>
    <s v="F"/>
    <s v="21/10/1970"/>
    <s v="CHIARI"/>
    <s v="VIA S GIOV D'ANTIDA, 11"/>
    <s v="RUDIANO"/>
    <s v="25030"/>
    <s v="VIA S GIOV D'ANTIDA"/>
    <s v="11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.9"/>
    <n v="13.9"/>
    <x v="0"/>
    <x v="1"/>
    <s v="LOCALI ACCESSORI UTENZA DOMESTICA"/>
    <s v=""/>
    <s v=""/>
    <s v=""/>
    <s v=""/>
    <s v=""/>
    <s v=""/>
    <s v=""/>
    <s v=""/>
    <s v=""/>
    <s v="SIMULAZIONE TARI 2022 MT"/>
    <n v="8.81"/>
    <s v=""/>
    <n v="8.81"/>
    <n v="365"/>
    <s v="giorni"/>
    <s v="2022"/>
    <s v="01/01/2022"/>
    <s v="31/12/2022"/>
    <s v=""/>
    <s v=""/>
    <s v=""/>
    <s v=""/>
    <s v=""/>
    <s v=""/>
    <n v="0"/>
    <n v="0"/>
    <n v="0"/>
    <n v="0"/>
    <n v="13.899999999999999"/>
    <n v="1"/>
    <n v="0"/>
    <n v="0"/>
    <n v="0"/>
    <n v="0"/>
    <x v="1"/>
    <n v="8.8109976823007798"/>
    <n v="0"/>
    <n v="9.9768230077934561E-4"/>
    <n v="8.8109976823007798"/>
    <n v="0"/>
    <n v="8.8109976823007798"/>
  </r>
  <r>
    <s v="V2K19D31122012C123"/>
    <s v="20"/>
    <s v="20/1"/>
    <s v="LSSMZM70R61C618T"/>
    <s v=""/>
    <s v="F"/>
    <s v="ALESSANDRINI MARZIA MARILENA"/>
    <s v="ALESSANDRINI"/>
    <s v="MARZIA MARILENA"/>
    <s v="F"/>
    <s v="21/10/1970"/>
    <s v="CHIARI"/>
    <s v="VIA S GIOV D'ANTIDA, 11"/>
    <s v="RUDIANO"/>
    <s v="25030"/>
    <s v="VIA S GIOV D'ANTIDA"/>
    <s v="11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.72"/>
    <n v="1.72"/>
    <x v="0"/>
    <x v="1"/>
    <s v="LOCALI ACCESSORI UTENZA DOMESTICA"/>
    <s v=""/>
    <s v=""/>
    <s v=""/>
    <s v=""/>
    <s v=""/>
    <s v=""/>
    <s v=""/>
    <s v=""/>
    <s v=""/>
    <s v="SIMULAZIONE TARI 2022 MT"/>
    <n v="1.0900000000000001"/>
    <s v=""/>
    <n v="1.0900000000000001"/>
    <n v="365"/>
    <s v="giorni"/>
    <s v="2022"/>
    <s v="01/01/2022"/>
    <s v="31/12/2022"/>
    <s v=""/>
    <s v=""/>
    <s v=""/>
    <s v=""/>
    <s v=""/>
    <s v=""/>
    <n v="0"/>
    <n v="0"/>
    <n v="0"/>
    <n v="0"/>
    <n v="1.72"/>
    <n v="1"/>
    <n v="0"/>
    <n v="0"/>
    <n v="0"/>
    <n v="0"/>
    <x v="1"/>
    <n v="1.0902817275940533"/>
    <n v="0"/>
    <n v="2.8172759405320491E-4"/>
    <n v="1.0902817275940533"/>
    <n v="0"/>
    <n v="1.0902817275940533"/>
  </r>
  <r>
    <s v="V2K21D31122012C122"/>
    <s v="21"/>
    <s v="21/1"/>
    <s v="GZZNLL42R69L276T"/>
    <s v=""/>
    <s v="F"/>
    <s v="GUZZARDI NELLA"/>
    <s v="GUZZARDI"/>
    <s v="NELLA"/>
    <s v="F"/>
    <s v="29/10/1942"/>
    <s v="TORRE PALLAVICINA"/>
    <s v="VIA DON TISI, 10"/>
    <s v="ROCCAFRANCA"/>
    <s v="25030"/>
    <s v="VIA DON TISI"/>
    <s v="10"/>
    <s v=""/>
    <s v=""/>
    <s v=""/>
    <s v=""/>
    <s v=""/>
    <s v="VIA SAN VIGILIO, 5"/>
    <s v="VIA SAN VIGILIO"/>
    <s v="5"/>
    <s v=""/>
    <s v=""/>
    <s v=""/>
    <s v=""/>
    <s v=""/>
    <s v="FAB"/>
    <s v="C591"/>
    <s v="NCT"/>
    <s v="00015"/>
    <s v="00018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2D31122012C122"/>
    <s v="22"/>
    <s v="22/1"/>
    <s v="MBRLDA37B13F924A"/>
    <s v=""/>
    <s v="F"/>
    <s v="AMBROSIANO ALDO"/>
    <s v="AMBROSIANO"/>
    <s v="ALDO"/>
    <s v="M"/>
    <s v="13/02/1937"/>
    <s v="NOLA"/>
    <s v="VIALE BRIANZA, 58"/>
    <s v="ARCORE"/>
    <s v="20043"/>
    <s v="VIALE BRIANZA"/>
    <s v="58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s v=""/>
    <s v=""/>
    <s v=""/>
    <s v=""/>
    <s v=""/>
    <s v=""/>
    <s v=""/>
    <s v="SIMULAZIONE TARI 2022 MT"/>
    <n v="95.92"/>
    <s v=""/>
    <n v="95.92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1"/>
    <n v="28.524812640542095"/>
    <n v="67.397800635548478"/>
    <n v="2.6132760905710484E-3"/>
    <n v="28.524812640542095"/>
    <n v="67.397800635548478"/>
    <n v="95.922613276090573"/>
  </r>
  <r>
    <s v="V2K24D31122012C123"/>
    <s v="22"/>
    <s v="25/1"/>
    <s v="MBRLDA37B13F924A"/>
    <s v=""/>
    <s v="F"/>
    <s v="AMBROSIANO ALDO"/>
    <s v="AMBROSIANO"/>
    <s v="ALDO"/>
    <s v="M"/>
    <s v="13/02/1937"/>
    <s v="NOLA"/>
    <s v="VIALE BRIANZA, 58"/>
    <s v="ARCORE"/>
    <s v="20043"/>
    <s v="VIALE BRIANZA"/>
    <s v="58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s v=""/>
    <s v=""/>
    <s v=""/>
    <s v=""/>
    <s v=""/>
    <s v=""/>
    <s v=""/>
    <s v="SIMULAZIONE TARI 2022 MT"/>
    <n v="7.61"/>
    <s v=""/>
    <n v="7.61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1"/>
    <n v="7.6066167041445576"/>
    <n v="0"/>
    <n v="-3.383295855442725E-3"/>
    <n v="7.6066167041445576"/>
    <n v="0"/>
    <n v="7.6066167041445576"/>
  </r>
  <r>
    <s v="V2K26D31122012C122"/>
    <s v="23"/>
    <s v="26/1"/>
    <s v="MNDMRA52P25I610M"/>
    <s v=""/>
    <s v="F"/>
    <s v="AMENDOLARA MARIO"/>
    <s v="AMENDOLARA"/>
    <s v="MARIO"/>
    <s v="M"/>
    <s v="25/09/1952"/>
    <s v="SENISE"/>
    <s v="VIA ROMA, 23"/>
    <s v="SETTALA"/>
    <s v="20090"/>
    <s v="VIA ROMA"/>
    <s v="23"/>
    <s v=""/>
    <s v=""/>
    <s v=""/>
    <s v=""/>
    <s v=""/>
    <s v="LOCALITA' FONTANA, "/>
    <s v="LOCALITA' FONTANA"/>
    <s v=""/>
    <s v=""/>
    <s v=""/>
    <s v=""/>
    <s v=""/>
    <s v=""/>
    <s v="FAB"/>
    <s v="C591"/>
    <s v="NCT"/>
    <s v="00016"/>
    <s v="000371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8D01012015C111"/>
    <s v="24"/>
    <s v="29/1"/>
    <s v="MMNJML62B01Z240K"/>
    <s v="01993020989"/>
    <s v="F"/>
    <s v="AMMOUNE JAMAL"/>
    <s v="AMMOUNE"/>
    <s v="JAMAL"/>
    <s v="M"/>
    <s v="01/02/1962"/>
    <s v="ALEPPO"/>
    <s v="VIA ROMA, 11"/>
    <s v="CEVO"/>
    <s v="25040"/>
    <s v="VIA ROMA"/>
    <s v="11"/>
    <s v=""/>
    <s v=""/>
    <s v=""/>
    <s v=""/>
    <s v=""/>
    <s v="VIA ROMA, 23 B"/>
    <s v="VIA ROMA"/>
    <s v="23"/>
    <s v="B"/>
    <s v=""/>
    <s v=""/>
    <s v=""/>
    <s v=""/>
    <s v="FAB"/>
    <s v="C591"/>
    <s v="NCT"/>
    <s v="00014"/>
    <s v="000378"/>
    <s v=""/>
    <s v="0012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.5"/>
    <n v="92.5"/>
    <x v="1"/>
    <x v="2"/>
    <s v="EDICOLA, FARMACIA, TABACCAIO, PLURILICENZE"/>
    <s v=""/>
    <s v=""/>
    <s v=""/>
    <s v=""/>
    <s v=""/>
    <s v=""/>
    <s v=""/>
    <s v=""/>
    <s v=""/>
    <s v="SIMULAZIONE TARI 2022 MT"/>
    <n v="246.11"/>
    <s v=""/>
    <n v="246.11"/>
    <n v="365"/>
    <s v="giorni"/>
    <s v="2022"/>
    <s v="01/01/2022"/>
    <s v="31/12/2022"/>
    <s v=""/>
    <s v=""/>
    <s v=""/>
    <s v=""/>
    <s v=""/>
    <s v=""/>
    <n v="0"/>
    <n v="0"/>
    <n v="0"/>
    <n v="0"/>
    <n v="92.5"/>
    <n v="0"/>
    <n v="0"/>
    <n v="0"/>
    <n v="0"/>
    <n v="92.5"/>
    <x v="2"/>
    <n v="40.639965849056111"/>
    <n v="205.46857857837165"/>
    <n v="-1.4555725722402713E-3"/>
    <n v="40.639965849056111"/>
    <n v="205.46857857837165"/>
    <n v="246.10854442742777"/>
  </r>
  <r>
    <s v="V2K30D31122012C122"/>
    <s v="25"/>
    <s v="30/1"/>
    <s v="GZZPNM45C66A299D"/>
    <s v=""/>
    <s v="F"/>
    <s v="GUZZARDI PIERINA MARIA"/>
    <s v="GUZZARDI"/>
    <s v="PIERINA MARIA"/>
    <s v="F"/>
    <s v="26/03/1945"/>
    <s v="ANNICCO"/>
    <s v="VIA MATTEOTTI, 4"/>
    <s v="CASTELLEONE"/>
    <s v="26012"/>
    <s v="VIA MATTEOTTI"/>
    <s v="4"/>
    <s v=""/>
    <s v=""/>
    <s v=""/>
    <s v=""/>
    <s v=""/>
    <s v="VIA SAN VIGILIO, 5"/>
    <s v="VIA SAN VIGILIO"/>
    <s v="5"/>
    <s v=""/>
    <s v=""/>
    <s v=""/>
    <s v=""/>
    <s v=""/>
    <s v="FAB"/>
    <s v="C591"/>
    <s v="NCT"/>
    <s v="00015"/>
    <s v="000184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35D31122012C122"/>
    <s v="28"/>
    <s v="35/1"/>
    <s v="NTZNNZ50A08F052N"/>
    <s v=""/>
    <s v="F"/>
    <s v="ANTEZZA NUNZIO"/>
    <s v="ANTEZZA"/>
    <s v="NUNZIO"/>
    <s v="M"/>
    <s v="08/01/1950"/>
    <s v="MATERA"/>
    <s v="VIA DON MINZONI, 49"/>
    <s v="MEZZAGO"/>
    <s v="20050"/>
    <s v="VIA DON MINZONI"/>
    <s v="49"/>
    <s v=""/>
    <s v=""/>
    <s v=""/>
    <s v=""/>
    <s v=""/>
    <s v="LOCALITA' FONTANA, "/>
    <s v="LOCALITA' FONTANA"/>
    <s v=""/>
    <s v=""/>
    <s v=""/>
    <s v=""/>
    <s v=""/>
    <s v=""/>
    <s v="FAB"/>
    <s v="C591"/>
    <s v="NCT"/>
    <s v="00016"/>
    <s v="00037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s v=""/>
    <s v=""/>
    <s v=""/>
    <s v=""/>
    <s v=""/>
    <s v=""/>
    <s v="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1"/>
    <n v="42.470276598140451"/>
    <n v="67.397800635548478"/>
    <n v="-1.9227663110825688E-3"/>
    <n v="42.470276598140451"/>
    <n v="67.397800635548478"/>
    <n v="109.86807723368892"/>
  </r>
  <r>
    <s v="V2K38D31122012C122"/>
    <s v="30"/>
    <s v="38/1"/>
    <s v="RSALDA37P24G206V"/>
    <s v=""/>
    <s v="F"/>
    <s v="ARESI ALDO"/>
    <s v="ARESI"/>
    <s v="ALDO"/>
    <s v="M"/>
    <s v="24/09/1937"/>
    <s v="OZZERO"/>
    <s v="VIA PAPA GIOVANNI XXIII, 5"/>
    <s v="BUCCINASCO"/>
    <s v="20090"/>
    <s v="VIA PAPA GIOVANNI XXIII"/>
    <s v="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1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s v=""/>
    <s v=""/>
    <s v=""/>
    <s v=""/>
    <s v=""/>
    <s v=""/>
    <s v=""/>
    <s v="SIMULAZIONE TARI 2022 MT"/>
    <n v="107.33"/>
    <s v=""/>
    <n v="107.33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1"/>
    <n v="39.934737696758937"/>
    <n v="67.397800635548478"/>
    <n v="2.5383323074237296E-3"/>
    <n v="39.934737696758937"/>
    <n v="67.397800635548478"/>
    <n v="107.33253833230742"/>
  </r>
  <r>
    <s v="V2K39D31122012C123"/>
    <s v="30"/>
    <s v="39/1"/>
    <s v="RSALDA37P24G206V"/>
    <s v=""/>
    <s v="F"/>
    <s v="ARESI ALDO"/>
    <s v="ARESI"/>
    <s v="ALDO"/>
    <s v="M"/>
    <s v="24/09/1937"/>
    <s v="OZZERO"/>
    <s v="VIA PAPA GIOVANNI XXIII, 5"/>
    <s v="BUCCINASCO"/>
    <s v="20090"/>
    <s v="VIA PAPA GIOVANNI XXIII"/>
    <s v="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s v=""/>
    <s v=""/>
    <s v=""/>
    <s v=""/>
    <s v=""/>
    <s v=""/>
    <s v=""/>
    <s v="SIMULAZIONE TARI 2022 MT"/>
    <n v="7.61"/>
    <s v=""/>
    <n v="7.61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1"/>
    <n v="7.6066167041445576"/>
    <n v="0"/>
    <n v="-3.383295855442725E-3"/>
    <n v="7.6066167041445576"/>
    <n v="0"/>
    <n v="7.6066167041445576"/>
  </r>
  <r>
    <s v="V2K40D01012020C109"/>
    <s v="31"/>
    <s v="40/1"/>
    <s v="02389480985"/>
    <s v="02389480985"/>
    <s v="G"/>
    <s v="PRO LOCO VALSAVIORE"/>
    <s v=""/>
    <s v=""/>
    <s v=""/>
    <s v=""/>
    <s v=""/>
    <s v="VIA ROMA, 46"/>
    <s v="CEVO"/>
    <s v="25040"/>
    <s v="VIA ROMA"/>
    <s v="46"/>
    <s v=""/>
    <s v=""/>
    <s v=""/>
    <s v=""/>
    <s v=""/>
    <s v="VIA ROMA, 44"/>
    <s v="VIA ROMA"/>
    <s v="44"/>
    <s v=""/>
    <s v=""/>
    <s v=""/>
    <s v=""/>
    <s v=""/>
    <s v="FAB"/>
    <s v="C591"/>
    <s v="NCT"/>
    <s v="00014"/>
    <s v="000169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1"/>
    <x v="3"/>
    <s v="BANCHE ED ISTITUTI DI CREDITO, STUDI PROFESSIONALI"/>
    <s v=""/>
    <s v=""/>
    <s v=""/>
    <s v="289 - Riduzione COVID-19 = 424 - Non applicata"/>
    <s v=""/>
    <s v=""/>
    <s v=""/>
    <s v=""/>
    <s v="Da 1-1-2020 Riclassificazione Studi Professionali Art 58 dl 26.10-2019 n 124"/>
    <s v="SIMULAZIONE TARI 2022 MT"/>
    <n v="31.78"/>
    <s v=""/>
    <n v="31.78"/>
    <n v="365"/>
    <s v="giorni"/>
    <s v="2022"/>
    <s v="01/01/2022"/>
    <s v="31/12/2022"/>
    <s v=""/>
    <s v=""/>
    <s v=""/>
    <s v=""/>
    <s v=""/>
    <s v=""/>
    <n v="0"/>
    <n v="0"/>
    <n v="0"/>
    <n v="0"/>
    <n v="22"/>
    <n v="0"/>
    <n v="0"/>
    <n v="0"/>
    <n v="0"/>
    <n v="22"/>
    <x v="2"/>
    <n v="5.2393631142607306"/>
    <n v="26.544319070395041"/>
    <n v="3.682184655769305E-3"/>
    <n v="5.2393631142607306"/>
    <n v="26.544319070395041"/>
    <n v="31.78368218465577"/>
  </r>
  <r>
    <s v="V2K42D31122012C122"/>
    <s v="33"/>
    <s v="42/1"/>
    <s v="STANGL62B09A794O"/>
    <s v=""/>
    <s v="F"/>
    <s v="ASTE ANGELO"/>
    <s v="ASTE"/>
    <s v="ANGELO"/>
    <s v="M"/>
    <s v="09/02/1962"/>
    <s v="BERGAMO"/>
    <s v="VIA BETTOLE, 10"/>
    <s v="PASSIRANO"/>
    <s v="25050"/>
    <s v="VIA BETTOLE"/>
    <s v="10"/>
    <s v=""/>
    <s v=""/>
    <s v=""/>
    <s v=""/>
    <s v=""/>
    <s v="VIA SAN VIGILIO, 11"/>
    <s v="VIA SAN VIGILIO"/>
    <s v="11"/>
    <s v=""/>
    <s v=""/>
    <s v=""/>
    <s v=""/>
    <s v=""/>
    <s v="FAB"/>
    <s v="C591"/>
    <s v="NCT"/>
    <s v="00015"/>
    <s v="000188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44D22032018C99"/>
    <s v="35"/>
    <s v="44/1"/>
    <s v="ZZLLNI36H42H223V"/>
    <s v=""/>
    <s v="F"/>
    <s v="AZZOLINI ILEANA"/>
    <s v="AZZOLINI"/>
    <s v="ILEANA"/>
    <s v="F"/>
    <s v="02/06/1936"/>
    <s v="REGGIO NELL'EMILIA"/>
    <s v="VIA D. MACCABIANI, 43"/>
    <s v="PONCARALE"/>
    <s v="25020"/>
    <s v="VIA D. MACCABIANI"/>
    <s v="43"/>
    <s v=""/>
    <s v=""/>
    <s v=""/>
    <s v=""/>
    <s v=""/>
    <s v="VIA RISORGIMENTO, 1"/>
    <s v="VIA RISORGIMENTO"/>
    <s v="1"/>
    <s v=""/>
    <s v=""/>
    <s v=""/>
    <s v=""/>
    <s v=""/>
    <s v="FAB"/>
    <s v="C591"/>
    <s v="NCT"/>
    <s v="00020"/>
    <s v="000058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5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51D31122012C122"/>
    <s v="38"/>
    <s v="51/1"/>
    <s v="BCCLDI30C46C417P"/>
    <s v=""/>
    <s v="F"/>
    <s v="BACCANELLI LIDIA"/>
    <s v="BACCANELLI"/>
    <s v="LIDIA"/>
    <s v="F"/>
    <s v="06/03/1930"/>
    <s v="CEDEGOLO"/>
    <s v="VIA UMBERTO PRIMO, 21"/>
    <s v="CEVO"/>
    <s v="25040"/>
    <s v="VIA UMBERTO PRIMO"/>
    <s v="21"/>
    <s v=""/>
    <s v=""/>
    <s v=""/>
    <s v=""/>
    <s v=""/>
    <s v="VIA UMBERTO PRIMO, 21"/>
    <s v="VIA UMBERTO PRIMO"/>
    <s v="21"/>
    <s v=""/>
    <s v=""/>
    <s v=""/>
    <s v=""/>
    <s v=""/>
    <s v="FAB"/>
    <s v="C591"/>
    <s v="NCT"/>
    <s v="00010"/>
    <s v="000140"/>
    <s v=""/>
    <s v="0002"/>
    <s v=""/>
    <s v=""/>
    <s v="FAB"/>
    <s v="C591"/>
    <s v="NCT"/>
    <s v="00010"/>
    <s v="000140"/>
    <s v=""/>
    <s v="0001"/>
    <s v=""/>
    <s v=""/>
    <s v="FAB"/>
    <s v="C591"/>
    <s v="NCT"/>
    <s v="00010"/>
    <s v="000140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2.30000000000001"/>
    <n v="152.30000000000001"/>
    <x v="0"/>
    <x v="0"/>
    <s v="LOCALI AD USO ABITAZIONE"/>
    <s v=""/>
    <s v=""/>
    <n v="1"/>
    <s v=""/>
    <s v=""/>
    <s v=""/>
    <s v=""/>
    <s v=""/>
    <s v=""/>
    <s v="SIMULAZIONE TARI 2022 MT"/>
    <n v="92.02"/>
    <s v=""/>
    <n v="92.02"/>
    <n v="365"/>
    <s v="giorni"/>
    <s v="2022"/>
    <s v="01/01/2022"/>
    <s v="31/12/2022"/>
    <s v=""/>
    <s v=""/>
    <s v=""/>
    <s v=""/>
    <s v=""/>
    <s v=""/>
    <n v="0"/>
    <n v="0"/>
    <n v="0"/>
    <n v="0"/>
    <n v="152.30000000000001"/>
    <n v="0"/>
    <n v="0"/>
    <n v="0"/>
    <n v="0"/>
    <n v="1"/>
    <x v="0"/>
    <n v="75.087167298967728"/>
    <n v="16.930848468833439"/>
    <n v="-1.9842321988363665E-3"/>
    <n v="75.087167298967728"/>
    <n v="16.930848468833439"/>
    <n v="92.01801576780116"/>
  </r>
  <r>
    <s v="V2K52D31122012C122"/>
    <s v="38"/>
    <s v="52/1"/>
    <s v="BCCLDI30C46C417P"/>
    <s v=""/>
    <s v="F"/>
    <s v="BACCANELLI LIDIA"/>
    <s v="BACCANELLI"/>
    <s v="LIDIA"/>
    <s v="F"/>
    <s v="06/03/1930"/>
    <s v="CEDEGOLO"/>
    <s v="VIA UMBERTO PRIMO, 21"/>
    <s v="CEVO"/>
    <s v="25040"/>
    <s v="VIA UMBERTO PRIMO"/>
    <s v="21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0"/>
    <s v="000140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.58"/>
    <n v="59.58"/>
    <x v="0"/>
    <x v="0"/>
    <s v="LOCALI AD USO ABITAZIONE"/>
    <s v=""/>
    <s v=""/>
    <n v="1"/>
    <s v=""/>
    <s v=""/>
    <s v=""/>
    <s v=""/>
    <s v=""/>
    <s v="DATI COMUNICATI DA UT PER RISTRUTTURAZIONE SOTTOTETTO"/>
    <s v="SIMULAZIONE TARI 2022 MT"/>
    <n v="46.3"/>
    <s v=""/>
    <n v="46.3"/>
    <n v="365"/>
    <s v="giorni"/>
    <s v="2022"/>
    <s v="01/01/2022"/>
    <s v="31/12/2022"/>
    <s v=""/>
    <s v=""/>
    <s v=""/>
    <s v=""/>
    <s v=""/>
    <s v=""/>
    <n v="0"/>
    <n v="0"/>
    <n v="0"/>
    <n v="0"/>
    <n v="59.579999999999991"/>
    <n v="0"/>
    <n v="0"/>
    <n v="0"/>
    <n v="0"/>
    <n v="1"/>
    <x v="0"/>
    <n v="29.374218172504897"/>
    <n v="16.930848468833439"/>
    <n v="5.0666413383382292E-3"/>
    <n v="29.374218172504897"/>
    <n v="16.930848468833439"/>
    <n v="46.305066641338335"/>
  </r>
  <r>
    <s v="V2K54D01012015C106"/>
    <s v="40"/>
    <s v="54/1"/>
    <s v="80034550154"/>
    <s v=""/>
    <s v="G"/>
    <s v="ISPETTORIA SALESIANA LOMBARDO EMILIANA"/>
    <s v=""/>
    <s v=""/>
    <s v=""/>
    <s v=""/>
    <s v=""/>
    <s v="VIA COPERNICO, 9"/>
    <s v="MILANO"/>
    <s v="20100"/>
    <s v="VIA COPERNICO"/>
    <s v="9"/>
    <s v=""/>
    <s v=""/>
    <s v=""/>
    <s v=""/>
    <s v=""/>
    <s v="VIA SAN VIGILIO, 138"/>
    <s v="VIA SAN VIGILIO"/>
    <s v="13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60"/>
    <n v="2360"/>
    <x v="1"/>
    <x v="5"/>
    <s v="ALBERGHI SENZA RISTORANTE"/>
    <s v=""/>
    <s v=""/>
    <s v=""/>
    <s v="289 - Riduzione COVID-19 = 424 - Non applicata"/>
    <s v="145 - RIDUZIONI = 136 - USO STAGIONALE ATTIVITA'"/>
    <s v=""/>
    <s v=""/>
    <s v=""/>
    <s v=""/>
    <s v="SIMULAZIONE TARI 2022 MT"/>
    <n v="5343.65"/>
    <n v="-2671.83"/>
    <n v="2671.82"/>
    <n v="365"/>
    <s v="giorni"/>
    <s v="2022"/>
    <s v="01/01/2022"/>
    <s v="31/12/2022"/>
    <s v=""/>
    <s v=""/>
    <s v=""/>
    <s v=""/>
    <s v=""/>
    <s v=""/>
    <n v="0"/>
    <n v="0"/>
    <n v="0.5"/>
    <n v="0"/>
    <n v="1180"/>
    <n v="0"/>
    <n v="0"/>
    <n v="0.5"/>
    <n v="0"/>
    <n v="1180"/>
    <x v="2"/>
    <n v="440.91129405118926"/>
    <n v="2230.9243135029042"/>
    <n v="1.5607554093094222E-2"/>
    <n v="440.91129405118926"/>
    <n v="2230.9243135029042"/>
    <n v="2671.8356075540933"/>
  </r>
  <r>
    <s v="V2K59D31122012C122"/>
    <s v="46"/>
    <s v="59/1"/>
    <s v="BZZNGL55S22C591S"/>
    <s v=""/>
    <s v="F"/>
    <s v="BAZZANA ANGELO"/>
    <s v="BAZZANA"/>
    <s v="ANGELO"/>
    <s v="M"/>
    <s v="22/11/1955"/>
    <s v="CEVO"/>
    <s v="VIA GUGLIELMO MARCONI, 36"/>
    <s v="CEVO"/>
    <s v="25040"/>
    <s v="VIA GUGLIELMO MARCONI"/>
    <s v="36"/>
    <s v=""/>
    <s v=""/>
    <s v=""/>
    <s v=""/>
    <s v=""/>
    <s v="VIA GUGLIELMO MARCONI, 36"/>
    <s v="VIA GUGLIELMO MARCONI"/>
    <s v="36"/>
    <s v=""/>
    <s v=""/>
    <s v=""/>
    <s v=""/>
    <s v=""/>
    <s v="FAB"/>
    <s v="C591"/>
    <s v="NCT"/>
    <s v="00014"/>
    <s v="000016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5"/>
    <s v=""/>
    <s v=""/>
    <s v=""/>
    <s v=""/>
    <s v=""/>
    <s v=""/>
    <s v="SIMULAZIONE TARI 2022 MT"/>
    <n v="168.6"/>
    <s v=""/>
    <n v="168.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3"/>
    <n v="58.223485883575634"/>
    <n v="110.3761082872026"/>
    <n v="-4.0582922176213287E-4"/>
    <n v="58.223485883575634"/>
    <n v="110.3761082872026"/>
    <n v="168.59959417077823"/>
  </r>
  <r>
    <s v="V2K60D01012020C122"/>
    <s v="47"/>
    <s v="61/1"/>
    <s v="BZZNLD54L18L648C"/>
    <s v=""/>
    <s v="F"/>
    <s v="BAZZANA ANGELO DONATO"/>
    <s v="BAZZANA"/>
    <s v="ANGELO DONATO"/>
    <s v="M"/>
    <s v="18/07/1954"/>
    <s v="VALSAVIORE"/>
    <s v="VIA GUGLIELMO MARCONI, 19 B"/>
    <s v="CEVO"/>
    <s v="25040"/>
    <s v="VIA GUGLIELMO MARCONI"/>
    <s v="19"/>
    <s v="B"/>
    <s v=""/>
    <s v=""/>
    <s v=""/>
    <s v=""/>
    <s v="VIA GUGLIELMO MARCONI, 19 B"/>
    <s v="VIA GUGLIELMO MARCONI"/>
    <s v="19"/>
    <s v="B"/>
    <s v=""/>
    <s v=""/>
    <s v=""/>
    <s v=""/>
    <s v="FAB"/>
    <s v="C591"/>
    <s v="NCT"/>
    <s v="00014"/>
    <s v="000436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0"/>
    <n v="140"/>
    <x v="0"/>
    <x v="0"/>
    <s v="LOCALI AD USO ABITAZIONE"/>
    <s v=""/>
    <s v=""/>
    <n v="4"/>
    <s v=""/>
    <s v=""/>
    <s v=""/>
    <s v=""/>
    <s v=""/>
    <s v=""/>
    <s v="SIMULAZIONE TARI 2022 MT"/>
    <n v="177.7"/>
    <s v=""/>
    <n v="177.7"/>
    <n v="365"/>
    <s v="giorni"/>
    <s v="2022"/>
    <s v="01/01/2022"/>
    <s v="31/12/2022"/>
    <s v=""/>
    <s v=""/>
    <s v=""/>
    <s v=""/>
    <s v=""/>
    <s v=""/>
    <n v="0"/>
    <n v="0"/>
    <n v="0"/>
    <n v="0"/>
    <n v="140"/>
    <n v="0"/>
    <n v="0"/>
    <n v="0"/>
    <n v="0"/>
    <n v="1"/>
    <x v="4"/>
    <n v="95.317480922305251"/>
    <n v="82.375089665670373"/>
    <n v="-7.4294120243507678E-3"/>
    <n v="95.317480922305251"/>
    <n v="82.375089665670373"/>
    <n v="177.69257058797564"/>
  </r>
  <r>
    <s v="V2K9056D01012020C123"/>
    <s v="47"/>
    <s v="61/2"/>
    <s v="BZZNLD54L18L648C"/>
    <s v=""/>
    <s v="F"/>
    <s v="BAZZANA ANGELO DONATO"/>
    <s v="BAZZANA"/>
    <s v="ANGELO DONATO"/>
    <s v="M"/>
    <s v="18/07/1954"/>
    <s v="VALSAVIORE"/>
    <s v="VIA GUGLIELMO MARCONI, 19 B"/>
    <s v="CEVO"/>
    <s v="25040"/>
    <s v="VIA GUGLIELMO MARCONI"/>
    <s v="19"/>
    <s v="B"/>
    <s v=""/>
    <s v=""/>
    <s v=""/>
    <s v=""/>
    <s v="VIA GUGLIELMO MARCONI, 19 B"/>
    <s v="VIA GUGLIELMO MARCONI"/>
    <s v="19"/>
    <s v="B"/>
    <s v=""/>
    <s v=""/>
    <s v=""/>
    <s v=""/>
    <s v="FAB"/>
    <s v="C591"/>
    <s v="NCT"/>
    <s v="00014"/>
    <s v="000436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1"/>
    <s v="LOCALI ACCESSORI UTENZA DOMESTICA"/>
    <s v=""/>
    <s v=""/>
    <n v="4"/>
    <s v=""/>
    <s v=""/>
    <s v=""/>
    <s v=""/>
    <s v=""/>
    <s v="lavanderia"/>
    <s v="SIMULAZIONE TARI 2022 MT"/>
    <n v="21.79"/>
    <s v=""/>
    <n v="21.79"/>
    <n v="365"/>
    <s v="giorni"/>
    <s v="2022"/>
    <s v="01/01/2022"/>
    <s v="31/12/2022"/>
    <s v=""/>
    <s v=""/>
    <s v=""/>
    <s v=""/>
    <s v=""/>
    <s v=""/>
    <n v="0"/>
    <n v="0"/>
    <n v="0"/>
    <n v="0"/>
    <n v="32"/>
    <n v="1"/>
    <n v="0"/>
    <n v="0"/>
    <n v="0"/>
    <n v="0"/>
    <x v="4"/>
    <n v="21.786852782241201"/>
    <n v="0"/>
    <n v="-3.1472177587978933E-3"/>
    <n v="21.786852782241201"/>
    <n v="0"/>
    <n v="21.786852782241201"/>
  </r>
  <r>
    <s v="V2K62D01012020C123"/>
    <s v="47"/>
    <s v="62/1"/>
    <s v="BZZNLD54L18L648C"/>
    <s v=""/>
    <s v="F"/>
    <s v="BAZZANA ANGELO DONATO"/>
    <s v="BAZZANA"/>
    <s v="ANGELO DONATO"/>
    <s v="M"/>
    <s v="18/07/1954"/>
    <s v="VALSAVIORE"/>
    <s v="VIA GUGLIELMO MARCONI, 19 B"/>
    <s v="CEVO"/>
    <s v="25040"/>
    <s v="VIA GUGLIELMO MARCONI"/>
    <s v="19"/>
    <s v="B"/>
    <s v=""/>
    <s v=""/>
    <s v=""/>
    <s v=""/>
    <s v="VIA GUGLIELMO MARCONI, 19 B"/>
    <s v="VIA GUGLIELMO MARCONI"/>
    <s v="19"/>
    <s v="B"/>
    <s v=""/>
    <s v=""/>
    <s v=""/>
    <s v=""/>
    <s v="FAB"/>
    <s v="C591"/>
    <s v="NCT"/>
    <s v="00014"/>
    <s v="000436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1"/>
    <s v="LOCALI ACCESSORI UTENZA DOMESTICA"/>
    <s v=""/>
    <s v=""/>
    <n v="4"/>
    <s v=""/>
    <s v=""/>
    <s v=""/>
    <s v=""/>
    <s v=""/>
    <s v=""/>
    <s v="SIMULAZIONE TARI 2022 MT"/>
    <n v="23.15"/>
    <s v=""/>
    <n v="23.15"/>
    <n v="365"/>
    <s v="giorni"/>
    <s v="2022"/>
    <s v="01/01/2022"/>
    <s v="31/12/2022"/>
    <s v=""/>
    <s v=""/>
    <s v=""/>
    <s v=""/>
    <s v=""/>
    <s v=""/>
    <n v="0"/>
    <n v="0"/>
    <n v="0"/>
    <n v="0"/>
    <n v="34"/>
    <n v="1"/>
    <n v="0"/>
    <n v="0"/>
    <n v="0"/>
    <n v="0"/>
    <x v="4"/>
    <n v="23.148531081131278"/>
    <n v="0"/>
    <n v="-1.4689188687206922E-3"/>
    <n v="23.148531081131278"/>
    <n v="0"/>
    <n v="23.148531081131278"/>
  </r>
  <r>
    <s v="V2K65D31122012C122"/>
    <s v="49"/>
    <s v="65/1"/>
    <s v="BZZNPR39L66L648P"/>
    <s v=""/>
    <s v="F"/>
    <s v="BAZZANA ANNA PIERA"/>
    <s v="BAZZANA"/>
    <s v="ANNA PIERA"/>
    <s v="F"/>
    <s v="26/07/1939"/>
    <s v="VALSAVIORE"/>
    <s v="VIA ARMAIOLI, 4"/>
    <s v="BRESCIA"/>
    <s v="25127"/>
    <s v="VIA ARMAIOLI"/>
    <s v="4"/>
    <s v=""/>
    <s v=""/>
    <s v=""/>
    <s v=""/>
    <s v=""/>
    <s v="VIA GUGLIELMO MARCONI, 7"/>
    <s v="VIA GUGLIELMO MARCONI"/>
    <s v="7"/>
    <s v=""/>
    <s v=""/>
    <s v=""/>
    <s v=""/>
    <s v=""/>
    <s v="FAB"/>
    <s v="C591"/>
    <s v="NCT"/>
    <s v="00014"/>
    <s v="000122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s v="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1"/>
    <n v="41.202507147449694"/>
    <n v="67.397800635548478"/>
    <n v="3.0778299817768584E-4"/>
    <n v="41.202507147449694"/>
    <n v="67.397800635548478"/>
    <n v="108.60030778299817"/>
  </r>
  <r>
    <s v="V2K66D31122012C123"/>
    <s v="49"/>
    <s v="66/1"/>
    <s v="BZZNPR39L66L648P"/>
    <s v=""/>
    <s v="F"/>
    <s v="BAZZANA ANNA PIERA"/>
    <s v="BAZZANA"/>
    <s v="ANNA PIERA"/>
    <s v="F"/>
    <s v="26/07/1939"/>
    <s v="VALSAVIORE"/>
    <s v="VIA ARMAIOLI, 4"/>
    <s v="BRESCIA"/>
    <s v="25127"/>
    <s v="VIA ARMAIOLI"/>
    <s v="4"/>
    <s v=""/>
    <s v=""/>
    <s v=""/>
    <s v=""/>
    <s v=""/>
    <s v="VIA ROMA, 85"/>
    <s v="VIA ROMA"/>
    <s v="85"/>
    <s v=""/>
    <s v=""/>
    <s v=""/>
    <s v=""/>
    <s v=""/>
    <s v="FAB"/>
    <s v="C591"/>
    <s v="NCT"/>
    <s v="00014"/>
    <s v="000122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s v=""/>
    <s v=""/>
    <s v=""/>
    <s v=""/>
    <s v=""/>
    <s v=""/>
    <s v="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1"/>
    <n v="9.5082708801806977"/>
    <n v="0"/>
    <n v="-1.7291198193021273E-3"/>
    <n v="9.5082708801806977"/>
    <n v="0"/>
    <n v="9.5082708801806977"/>
  </r>
  <r>
    <s v="V2K67D31122012C122"/>
    <s v="50"/>
    <s v="67/1"/>
    <s v="BZZNTN44D14L648L"/>
    <s v=""/>
    <s v="F"/>
    <s v="BAZZANA ANTONIO"/>
    <s v="BAZZANA"/>
    <s v="ANTONIO"/>
    <s v="M"/>
    <s v="14/04/1944"/>
    <s v="VALSAVIORE"/>
    <s v="VIA ALDO MORO, 4"/>
    <s v="TORBOLE CASAGLIA"/>
    <s v="25030"/>
    <s v="VIA ALDO MORO"/>
    <s v="4"/>
    <s v=""/>
    <s v=""/>
    <s v=""/>
    <s v=""/>
    <s v=""/>
    <s v="VIA ADAMELLO, 56"/>
    <s v="VIA ADAMELLO"/>
    <s v="56"/>
    <s v=""/>
    <s v=""/>
    <s v=""/>
    <s v=""/>
    <s v=""/>
    <s v="FAB"/>
    <s v="C591"/>
    <s v="NCT"/>
    <s v="00015"/>
    <s v="000309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68D31122012C122"/>
    <s v="51"/>
    <s v="69/1"/>
    <s v="BZZRNG57L19C591F"/>
    <s v=""/>
    <s v="F"/>
    <s v="BAZZANA ARCANGELO"/>
    <s v="BAZZANA"/>
    <s v="ARCANGELO"/>
    <s v="M"/>
    <s v="19/07/1957"/>
    <s v="CEVO"/>
    <s v="VIA CINQUANTAQUATTRESIMA BRIGATA GARIBALDI, 36"/>
    <s v="CEVO"/>
    <s v="25040"/>
    <s v="VIA CINQUANTAQUATTRESIMA BRIGATA GARIBALDI"/>
    <s v="36"/>
    <s v=""/>
    <s v=""/>
    <s v=""/>
    <s v=""/>
    <s v=""/>
    <s v="VIA CINQUANTAQUATTRESIMA BRIGATA GARIBALDI, 36"/>
    <s v="VIA CINQUANTAQUATTRESIMA BRIGATA GARIBALDI"/>
    <s v="36"/>
    <s v=""/>
    <s v=""/>
    <s v=""/>
    <s v=""/>
    <s v=""/>
    <s v="FAB"/>
    <s v="C591"/>
    <s v="NCT"/>
    <s v="00017"/>
    <s v="000175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DATI FORNITI UT PER 2008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78D31122012C122"/>
    <s v="55"/>
    <s v="78/1"/>
    <s v="BZZBTS31R12L648W"/>
    <s v=""/>
    <s v="F"/>
    <s v="BAZZANA BATTISTA"/>
    <s v="BAZZANA"/>
    <s v="BATTISTA"/>
    <s v="M"/>
    <s v="12/10/1931"/>
    <s v="VALSAVIORE"/>
    <s v="VIA FRESINE, 36"/>
    <s v="CEVO"/>
    <s v="25040"/>
    <s v="VIA FRESINE"/>
    <s v="36"/>
    <s v=""/>
    <s v=""/>
    <s v=""/>
    <s v=""/>
    <s v=""/>
    <s v="VIA FRESINE, 36 A"/>
    <s v="VIA FRESINE"/>
    <s v="36"/>
    <s v="A"/>
    <s v=""/>
    <s v=""/>
    <s v=""/>
    <s v=""/>
    <s v="FAB"/>
    <s v="C591"/>
    <s v="NCT"/>
    <s v="00029"/>
    <s v="000069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"/>
    <n v="77"/>
    <x v="0"/>
    <x v="0"/>
    <s v="LOCALI AD USO ABITAZIONE"/>
    <s v=""/>
    <s v=""/>
    <n v="2"/>
    <s v=""/>
    <s v=""/>
    <s v=""/>
    <s v=""/>
    <s v=""/>
    <s v=""/>
    <s v="SIMULAZIONE TARI 2022 MT"/>
    <n v="95.73"/>
    <s v=""/>
    <n v="95.73"/>
    <n v="365"/>
    <s v="giorni"/>
    <s v="2022"/>
    <s v="01/01/2022"/>
    <s v="31/12/2022"/>
    <s v=""/>
    <s v=""/>
    <s v=""/>
    <s v=""/>
    <s v=""/>
    <s v=""/>
    <n v="0"/>
    <n v="0"/>
    <n v="0"/>
    <n v="0"/>
    <n v="77"/>
    <n v="0"/>
    <n v="0"/>
    <n v="0"/>
    <n v="0"/>
    <n v="1"/>
    <x v="5"/>
    <n v="44.289760532002191"/>
    <n v="51.443731886070836"/>
    <n v="3.4924180730229182E-3"/>
    <n v="44.289760532002191"/>
    <n v="51.443731886070836"/>
    <n v="95.733492418073027"/>
  </r>
  <r>
    <s v="V2K79D31122012C122"/>
    <s v="55"/>
    <s v="79/1"/>
    <s v="BZZBTS31R12L648W"/>
    <s v=""/>
    <s v="F"/>
    <s v="BAZZANA BATTISTA"/>
    <s v="BAZZANA"/>
    <s v="BATTISTA"/>
    <s v="M"/>
    <s v="12/10/1931"/>
    <s v="VALSAVIORE"/>
    <s v="VIA FRESINE, 36"/>
    <s v="CEVO"/>
    <s v="25040"/>
    <s v="VIA FRESINE"/>
    <s v="36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69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.799999999999997"/>
    <n v="35.799999999999997"/>
    <x v="0"/>
    <x v="0"/>
    <s v="LOCALI AD USO ABITAZIONE"/>
    <s v=""/>
    <s v=""/>
    <n v="1"/>
    <s v=""/>
    <s v=""/>
    <s v=""/>
    <s v=""/>
    <s v=""/>
    <s v=""/>
    <s v="SIMULAZIONE TARI 2022 MT"/>
    <n v="34.58"/>
    <s v=""/>
    <n v="34.58"/>
    <n v="365"/>
    <s v="giorni"/>
    <s v="2022"/>
    <s v="01/01/2022"/>
    <s v="31/12/2022"/>
    <s v=""/>
    <s v=""/>
    <s v=""/>
    <s v=""/>
    <s v=""/>
    <s v=""/>
    <n v="0"/>
    <n v="0"/>
    <n v="0"/>
    <n v="0"/>
    <n v="35.799999999999997"/>
    <n v="0"/>
    <n v="0"/>
    <n v="0"/>
    <n v="0"/>
    <n v="1"/>
    <x v="0"/>
    <n v="17.650168019061354"/>
    <n v="16.930848468833439"/>
    <n v="1.0164878947946931E-3"/>
    <n v="17.650168019061354"/>
    <n v="16.930848468833439"/>
    <n v="34.581016487894793"/>
  </r>
  <r>
    <s v="V2K81D31122012C122"/>
    <s v="56"/>
    <s v="81/1"/>
    <s v="LMRMHL78B63I849Y"/>
    <s v=""/>
    <s v="F"/>
    <s v="LAMERA MICHELA"/>
    <s v="LAMERA"/>
    <s v="MICHELA"/>
    <s v="F"/>
    <s v="23/02/1978"/>
    <s v="SORESINA"/>
    <s v="VIA FRANCESCO GENALA, 19"/>
    <s v="SORESINA"/>
    <s v="26015"/>
    <s v="VIA FRANCESCO GENALA"/>
    <s v="19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82D31122012C123"/>
    <s v="56"/>
    <s v="82/1"/>
    <s v="LMRMHL78B63I849Y"/>
    <s v=""/>
    <s v="F"/>
    <s v="LAMERA MICHELA"/>
    <s v="LAMERA"/>
    <s v="MICHELA"/>
    <s v="F"/>
    <s v="23/02/1978"/>
    <s v="SORESINA"/>
    <s v="VIA FRANCESCO GENALA, 19"/>
    <s v="SORESINA"/>
    <s v="26015"/>
    <s v="VIA FRANCESCO GENALA"/>
    <s v="19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.76"/>
    <n v="2.76"/>
    <x v="0"/>
    <x v="1"/>
    <s v="LOCALI ACCESSORI UTENZA DOMESTICA"/>
    <s v=""/>
    <s v=""/>
    <s v=""/>
    <s v=""/>
    <s v=""/>
    <s v=""/>
    <s v=""/>
    <s v=""/>
    <s v=""/>
    <s v="SIMULAZIONE TARI 2022 MT"/>
    <n v="1.75"/>
    <s v=""/>
    <n v="1.75"/>
    <n v="365"/>
    <s v="giorni"/>
    <s v="2022"/>
    <s v="01/01/2022"/>
    <s v="31/12/2022"/>
    <s v=""/>
    <s v=""/>
    <s v=""/>
    <s v=""/>
    <s v=""/>
    <s v=""/>
    <n v="0"/>
    <n v="0"/>
    <n v="0"/>
    <n v="0"/>
    <n v="2.76"/>
    <n v="1"/>
    <n v="0"/>
    <n v="0"/>
    <n v="0"/>
    <n v="0"/>
    <x v="1"/>
    <n v="1.7495218419532483"/>
    <n v="0"/>
    <n v="-4.781580467516644E-4"/>
    <n v="1.7495218419532483"/>
    <n v="0"/>
    <n v="1.7495218419532483"/>
  </r>
  <r>
    <s v="V2K88D31122012C122"/>
    <s v="58"/>
    <s v="88/1"/>
    <s v="LMRPTR45M25A299W"/>
    <s v=""/>
    <s v="F"/>
    <s v="LAMERA PIETRO"/>
    <s v="LAMERA"/>
    <s v="PIETRO"/>
    <s v="M"/>
    <s v="25/08/1945"/>
    <s v="ANNICCO"/>
    <s v="VIA DONATORI DI SANGUE, 16"/>
    <s v="CASALMORANO"/>
    <s v="26020"/>
    <s v="VIA DONATORI DI SANGUE"/>
    <s v="16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1"/>
    <n v="41"/>
    <x v="0"/>
    <x v="0"/>
    <s v="LOCALI AD USO ABITAZIONE"/>
    <s v=""/>
    <s v=""/>
    <s v=""/>
    <s v=""/>
    <s v=""/>
    <s v=""/>
    <s v=""/>
    <s v=""/>
    <s v=""/>
    <s v="SIMULAZIONE TARI 2022 MT"/>
    <n v="93.39"/>
    <s v=""/>
    <n v="93.39"/>
    <n v="365"/>
    <s v="giorni"/>
    <s v="2022"/>
    <s v="01/01/2022"/>
    <s v="31/12/2022"/>
    <s v=""/>
    <s v=""/>
    <s v=""/>
    <s v=""/>
    <s v=""/>
    <s v=""/>
    <n v="0"/>
    <n v="0"/>
    <n v="0"/>
    <n v="0"/>
    <n v="41"/>
    <n v="0"/>
    <n v="0"/>
    <n v="0"/>
    <n v="0"/>
    <n v="1"/>
    <x v="1"/>
    <n v="25.989273739160573"/>
    <n v="67.397800635548478"/>
    <n v="-2.9256252909561908E-3"/>
    <n v="25.989273739160573"/>
    <n v="67.397800635548478"/>
    <n v="93.387074374709044"/>
  </r>
  <r>
    <s v="V2K89D31122012C123"/>
    <s v="58"/>
    <s v="89/1"/>
    <s v="LMRPTR45M25A299W"/>
    <s v=""/>
    <s v="F"/>
    <s v="LAMERA PIETRO"/>
    <s v="LAMERA"/>
    <s v="PIETRO"/>
    <s v="M"/>
    <s v="25/08/1945"/>
    <s v="ANNICCO"/>
    <s v="VIA DONATORI DI SANGUE, 16"/>
    <s v="CASALMORANO"/>
    <s v="26020"/>
    <s v="VIA DONATORI DI SANGUE"/>
    <s v="16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.04"/>
    <n v="14.04"/>
    <x v="0"/>
    <x v="1"/>
    <s v="LOCALI ACCESSORI UTENZA DOMESTICA"/>
    <s v=""/>
    <s v=""/>
    <s v=""/>
    <s v=""/>
    <s v=""/>
    <s v=""/>
    <s v=""/>
    <s v=""/>
    <s v=""/>
    <s v="SIMULAZIONE TARI 2022 MT"/>
    <n v="8.9"/>
    <s v=""/>
    <n v="8.9"/>
    <n v="365"/>
    <s v="giorni"/>
    <s v="2022"/>
    <s v="01/01/2022"/>
    <s v="31/12/2022"/>
    <s v=""/>
    <s v=""/>
    <s v=""/>
    <s v=""/>
    <s v=""/>
    <s v=""/>
    <n v="0"/>
    <n v="0"/>
    <n v="0"/>
    <n v="0"/>
    <n v="14.04"/>
    <n v="1"/>
    <n v="0"/>
    <n v="0"/>
    <n v="0"/>
    <n v="0"/>
    <x v="1"/>
    <n v="8.8997415438491334"/>
    <n v="0"/>
    <n v="-2.5845615086694806E-4"/>
    <n v="8.8997415438491334"/>
    <n v="0"/>
    <n v="8.8997415438491334"/>
  </r>
  <r>
    <s v="V2K90D31122012C123"/>
    <s v="58"/>
    <s v="90/1"/>
    <s v="LMRPTR45M25A299W"/>
    <s v=""/>
    <s v="F"/>
    <s v="LAMERA PIETRO"/>
    <s v="LAMERA"/>
    <s v="PIETRO"/>
    <s v="M"/>
    <s v="25/08/1945"/>
    <s v="ANNICCO"/>
    <s v="VIA DONATORI DI SANGUE, 16"/>
    <s v="CASALMORANO"/>
    <s v="26020"/>
    <s v="VIA DONATORI DI SANGUE"/>
    <s v="16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.16"/>
    <n v="2.16"/>
    <x v="0"/>
    <x v="1"/>
    <s v="LOCALI ACCESSORI UTENZA DOMESTICA"/>
    <s v=""/>
    <s v=""/>
    <s v=""/>
    <s v=""/>
    <s v=""/>
    <s v=""/>
    <s v=""/>
    <s v=""/>
    <s v=""/>
    <s v="SIMULAZIONE TARI 2022 MT"/>
    <n v="1.37"/>
    <s v=""/>
    <n v="1.37"/>
    <n v="365"/>
    <s v="giorni"/>
    <s v="2022"/>
    <s v="01/01/2022"/>
    <s v="31/12/2022"/>
    <s v=""/>
    <s v=""/>
    <s v=""/>
    <s v=""/>
    <s v=""/>
    <s v=""/>
    <n v="0"/>
    <n v="0"/>
    <n v="0"/>
    <n v="0"/>
    <n v="2.16"/>
    <n v="1"/>
    <n v="0"/>
    <n v="0"/>
    <n v="0"/>
    <n v="0"/>
    <x v="1"/>
    <n v="1.3691910067460207"/>
    <n v="0"/>
    <n v="-8.0899325397942867E-4"/>
    <n v="1.3691910067460207"/>
    <n v="0"/>
    <n v="1.3691910067460207"/>
  </r>
  <r>
    <s v="V2K95D31122012C122"/>
    <s v="60"/>
    <s v="95/1"/>
    <s v="LMRSNM70R67I849S"/>
    <s v=""/>
    <s v="F"/>
    <s v="LAMERA SABINA MARIA"/>
    <s v="LAMERA"/>
    <s v="SABINA MARIA"/>
    <s v="F"/>
    <s v="27/10/1970"/>
    <s v="SORESINA"/>
    <s v="VIA ANELLI, 42"/>
    <s v="CASALMORANO"/>
    <s v="26020"/>
    <s v="VIA ANELLI"/>
    <s v="4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0"/>
    <s v="LOCALI AD USO ABITAZIONE"/>
    <s v=""/>
    <s v=""/>
    <s v=""/>
    <s v=""/>
    <s v=""/>
    <s v=""/>
    <s v=""/>
    <s v=""/>
    <s v=""/>
    <s v="SIMULAZIONE TARI 2022 MT"/>
    <n v="94.02"/>
    <s v=""/>
    <n v="94.02"/>
    <n v="365"/>
    <s v="giorni"/>
    <s v="2022"/>
    <s v="01/01/2022"/>
    <s v="31/12/2022"/>
    <s v=""/>
    <s v=""/>
    <s v=""/>
    <s v=""/>
    <s v=""/>
    <s v=""/>
    <n v="0"/>
    <n v="0"/>
    <n v="0"/>
    <n v="0"/>
    <n v="42"/>
    <n v="0"/>
    <n v="0"/>
    <n v="0"/>
    <n v="0"/>
    <n v="1"/>
    <x v="1"/>
    <n v="26.623158464505956"/>
    <n v="67.397800635548478"/>
    <n v="9.5910005443045065E-4"/>
    <n v="26.623158464505956"/>
    <n v="67.397800635548478"/>
    <n v="94.020959100054426"/>
  </r>
  <r>
    <s v="V2K96D31122012C123"/>
    <s v="60"/>
    <s v="97/1"/>
    <s v="LMRSNM70R67I849S"/>
    <s v=""/>
    <s v="F"/>
    <s v="LAMERA SABINA MARIA"/>
    <s v="LAMERA"/>
    <s v="SABINA MARIA"/>
    <s v="F"/>
    <s v="27/10/1970"/>
    <s v="SORESINA"/>
    <s v="VIA ANELLI, 42"/>
    <s v="CASALMORANO"/>
    <s v="26020"/>
    <s v="VIA ANELLI"/>
    <s v="4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s v=""/>
    <s v=""/>
    <s v=""/>
    <s v=""/>
    <s v=""/>
    <s v=""/>
    <s v="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1"/>
    <n v="9.5082708801806977"/>
    <n v="0"/>
    <n v="-1.7291198193021273E-3"/>
    <n v="9.5082708801806977"/>
    <n v="0"/>
    <n v="9.5082708801806977"/>
  </r>
  <r>
    <s v="V2K100D31122012C122"/>
    <s v="62"/>
    <s v="100/1"/>
    <s v="BZZCDD53S30L648L"/>
    <s v=""/>
    <s v="F"/>
    <s v="BAZZANA CANDIDO GIAN PIETRO"/>
    <s v="BAZZANA"/>
    <s v="CANDIDO GIAN PIETRO"/>
    <s v="M"/>
    <s v="30/11/1953"/>
    <s v="VALSAVIORE"/>
    <s v="VIA CINQUANTAQUATTRESIMA BRIGATA GARIBALDI, 13"/>
    <s v="CEVO"/>
    <s v="25040"/>
    <s v="VIA CINQUANTAQUATTRESIMA BRIGATA GARIBALDI"/>
    <s v="13"/>
    <s v=""/>
    <s v=""/>
    <s v=""/>
    <s v=""/>
    <s v=""/>
    <s v="VIA CINQUANTAQUATTRESIMA BRIGATA GARIBALDI, 13"/>
    <s v="VIA CINQUANTAQUATTRESIMA BRIGATA GARIBALDI"/>
    <s v="13"/>
    <s v=""/>
    <s v=""/>
    <s v=""/>
    <s v=""/>
    <s v=""/>
    <s v="FAB"/>
    <s v="C591"/>
    <s v="NCT"/>
    <s v="00017"/>
    <s v="000138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02D31122012C123"/>
    <s v="62"/>
    <s v="102/1"/>
    <s v="BZZCDD53S30L648L"/>
    <s v=""/>
    <s v="F"/>
    <s v="BAZZANA CANDIDO GIAN PIETRO"/>
    <s v="BAZZANA"/>
    <s v="CANDIDO GIAN PIETRO"/>
    <s v="M"/>
    <s v="30/11/1953"/>
    <s v="VALSAVIORE"/>
    <s v="VIA CINQUANTAQUATTRESIMA BRIGATA GARIBALDI, 13"/>
    <s v="CEVO"/>
    <s v="25040"/>
    <s v="VIA CINQUANTAQUATTRESIMA BRIGATA GARIBALDI"/>
    <s v="13"/>
    <s v=""/>
    <s v=""/>
    <s v=""/>
    <s v=""/>
    <s v=""/>
    <s v="VIA CINQUANTAQUATTRESIMA BRIGATA GARIBALDI, 13"/>
    <s v="VIA CINQUANTAQUATTRESIMA BRIGATA GARIBALDI"/>
    <s v="13"/>
    <s v=""/>
    <s v=""/>
    <s v=""/>
    <s v=""/>
    <s v=""/>
    <s v="FAB"/>
    <s v="C591"/>
    <s v="NCT"/>
    <s v="00017"/>
    <s v="000138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103D31122012C122"/>
    <s v="63"/>
    <s v="103/1"/>
    <s v="LZZCRL32A08B025P"/>
    <s v=""/>
    <s v="F"/>
    <s v="LAZZARI CARLO"/>
    <s v="LAZZARI"/>
    <s v="CARLO"/>
    <s v="M"/>
    <s v="08/01/1932"/>
    <s v="BORGONOVO VAL TIDONE"/>
    <s v="VIA SILVIO PELLICO, 19 4"/>
    <s v="CASTEL SAN GIOVANNI"/>
    <s v="29015"/>
    <s v="VIA SILVIO PELLICO"/>
    <s v="19"/>
    <s v="4"/>
    <s v=""/>
    <s v=""/>
    <s v=""/>
    <s v=""/>
    <s v="VIA ROMA, 23 A"/>
    <s v="VIA ROMA"/>
    <s v="23"/>
    <s v="A"/>
    <s v=""/>
    <s v=""/>
    <s v=""/>
    <s v=""/>
    <s v="FAB"/>
    <s v="C591"/>
    <s v="NCT"/>
    <s v="00014"/>
    <s v="000129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0"/>
    <s v="LOCALI AD USO ABITAZIONE"/>
    <s v=""/>
    <s v=""/>
    <s v=""/>
    <s v=""/>
    <s v=""/>
    <s v=""/>
    <s v=""/>
    <s v=""/>
    <s v=""/>
    <s v="SIMULAZIONE TARI 2022 MT"/>
    <n v="102.9"/>
    <s v=""/>
    <n v="102.9"/>
    <n v="365"/>
    <s v="giorni"/>
    <s v="2022"/>
    <s v="01/01/2022"/>
    <s v="31/12/2022"/>
    <s v=""/>
    <s v=""/>
    <s v=""/>
    <s v=""/>
    <s v=""/>
    <s v=""/>
    <n v="0"/>
    <n v="0"/>
    <n v="0"/>
    <n v="0"/>
    <n v="56"/>
    <n v="0"/>
    <n v="0"/>
    <n v="0"/>
    <n v="0"/>
    <n v="1"/>
    <x v="1"/>
    <n v="35.497544619341269"/>
    <n v="67.397800635548478"/>
    <n v="-4.6547451102583182E-3"/>
    <n v="35.497544619341269"/>
    <n v="67.397800635548478"/>
    <n v="102.89534525488975"/>
  </r>
  <r>
    <s v="V2K106D31122012C122"/>
    <s v="65"/>
    <s v="106/1"/>
    <s v="LNCBNL48B19A137J"/>
    <s v=""/>
    <s v="F"/>
    <s v="LINCETTI BRUNO ALBERTO"/>
    <s v="LINCETTI"/>
    <s v="BRUNO ALBERTO"/>
    <s v="M"/>
    <s v="19/02/1948"/>
    <s v="ALBAREDO D'ADIGE"/>
    <s v="VIA TOMMASO GROSSI, 26"/>
    <s v="BOLLATE"/>
    <s v="20021"/>
    <s v="VIA TOMMASO GROSSI"/>
    <s v="26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225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07.97"/>
    <n v="-80.98"/>
    <n v="26.99"/>
    <n v="365"/>
    <s v="giorni"/>
    <s v="2022"/>
    <s v="01/01/2022"/>
    <s v="31/12/2022"/>
    <s v=""/>
    <s v=""/>
    <s v=""/>
    <s v=""/>
    <s v=""/>
    <s v=""/>
    <n v="0"/>
    <n v="0.75"/>
    <n v="0"/>
    <n v="0"/>
    <n v="16"/>
    <n v="0"/>
    <n v="0.75"/>
    <n v="0"/>
    <n v="0"/>
    <n v="0.25"/>
    <x v="1"/>
    <n v="10.142155605526078"/>
    <n v="16.849450158887119"/>
    <n v="1.6057644131990401E-3"/>
    <n v="10.142155605526078"/>
    <n v="16.849450158887119"/>
    <n v="26.991605764413197"/>
  </r>
  <r>
    <s v="V2K109D31122012C122"/>
    <s v="66"/>
    <s v="109/1"/>
    <s v="BZZCRN48B44L648U"/>
    <s v=""/>
    <s v="F"/>
    <s v="BAZZANA CATERINA ANNA"/>
    <s v="BAZZANA"/>
    <s v="CATERINA ANNA"/>
    <s v="F"/>
    <s v="04/02/1948"/>
    <s v="VALSAVIORE"/>
    <s v="VIA SAN ROCCO, 23"/>
    <s v="CARDANO AL CAMPO"/>
    <s v="21010"/>
    <s v="VIA SAN ROCCO"/>
    <s v="23"/>
    <s v=""/>
    <s v=""/>
    <s v=""/>
    <s v=""/>
    <s v=""/>
    <s v="VIA ADAMELLO, 54"/>
    <s v="VIA ADAMELLO"/>
    <s v="54"/>
    <s v=""/>
    <s v=""/>
    <s v=""/>
    <s v=""/>
    <s v=""/>
    <s v="FAB"/>
    <s v="C591"/>
    <s v="NCT"/>
    <s v="00015"/>
    <s v="000309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0"/>
    <s v="LOCALI AD USO ABITAZIONE"/>
    <s v=""/>
    <s v=""/>
    <s v=""/>
    <s v=""/>
    <s v=""/>
    <s v=""/>
    <s v=""/>
    <s v=""/>
    <s v=""/>
    <s v="SIMULAZIONE TARI 2022 MT"/>
    <n v="78.81"/>
    <s v=""/>
    <n v="78.81"/>
    <n v="365"/>
    <s v="giorni"/>
    <s v="2022"/>
    <s v="01/01/2022"/>
    <s v="31/12/2022"/>
    <s v=""/>
    <s v=""/>
    <s v=""/>
    <s v=""/>
    <s v=""/>
    <s v=""/>
    <n v="0"/>
    <n v="0"/>
    <n v="0"/>
    <n v="0"/>
    <n v="18"/>
    <n v="0"/>
    <n v="0"/>
    <n v="0"/>
    <n v="0"/>
    <n v="1"/>
    <x v="1"/>
    <n v="11.409925056216839"/>
    <n v="67.397800635548478"/>
    <n v="-2.2743082346892152E-3"/>
    <n v="11.409925056216839"/>
    <n v="67.397800635548478"/>
    <n v="78.807725691765313"/>
  </r>
  <r>
    <s v="V2K112D31122012C122"/>
    <s v="69"/>
    <s v="112/1"/>
    <s v="BZZCLD55L54C591N"/>
    <s v=""/>
    <s v="F"/>
    <s v="BAZZANA CLAUDIA"/>
    <s v="BAZZANA"/>
    <s v="CLAUDIA"/>
    <s v="F"/>
    <s v="14/07/1955"/>
    <s v="CEVO"/>
    <s v="VIA LEONARDO DA VINCI, 2 A"/>
    <s v="CORSICO"/>
    <s v="20094"/>
    <s v="VIA LEONARDO DA VINCI"/>
    <s v="2"/>
    <s v="A"/>
    <s v=""/>
    <s v=""/>
    <s v=""/>
    <s v=""/>
    <s v="VIA UMBERTO PRIMO, 5"/>
    <s v="VIA UMBERTO PRIMO"/>
    <s v="5"/>
    <s v=""/>
    <s v=""/>
    <s v=""/>
    <s v=""/>
    <s v=""/>
    <s v="FAB"/>
    <s v="C591"/>
    <s v="NCT"/>
    <s v="00011"/>
    <s v="000037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119D31122012C122"/>
    <s v="72"/>
    <s v="119/1"/>
    <s v="MFFRTR48A11C417C"/>
    <s v=""/>
    <s v="F"/>
    <s v="MAFFEIS ARTURO"/>
    <s v="MAFFEIS"/>
    <s v="ARTURO"/>
    <s v="M"/>
    <s v="11/01/1948"/>
    <s v="CEDEGOLO"/>
    <s v="LOCALITA' POZZUOLO, 1"/>
    <s v="CEVO"/>
    <s v="25040"/>
    <s v="LOCALITA' POZZUOLO"/>
    <s v="1"/>
    <s v=""/>
    <s v=""/>
    <s v=""/>
    <s v=""/>
    <s v=""/>
    <s v="LOCALITA' POZZUOLO, 1"/>
    <s v="LOCALITA' POZZUOLO"/>
    <s v="1"/>
    <s v=""/>
    <s v=""/>
    <s v=""/>
    <s v=""/>
    <s v=""/>
    <s v="FAB"/>
    <s v="C591"/>
    <s v="NCT"/>
    <s v="00021"/>
    <s v="000087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"/>
    <n v="96"/>
    <x v="0"/>
    <x v="0"/>
    <s v="LOCALI AD USO ABITAZIONE"/>
    <s v=""/>
    <s v=""/>
    <n v="5"/>
    <s v=""/>
    <s v=""/>
    <s v=""/>
    <s v=""/>
    <s v=""/>
    <s v=""/>
    <s v="SIMULAZIONE TARI 2022 MT"/>
    <n v="180.25"/>
    <s v=""/>
    <n v="180.25"/>
    <n v="365"/>
    <s v="giorni"/>
    <s v="2022"/>
    <s v="01/01/2022"/>
    <s v="31/12/2022"/>
    <s v=""/>
    <s v=""/>
    <s v=""/>
    <s v=""/>
    <s v=""/>
    <s v=""/>
    <n v="0"/>
    <n v="0"/>
    <n v="0"/>
    <n v="0"/>
    <n v="95.999999999999986"/>
    <n v="0"/>
    <n v="0"/>
    <n v="0"/>
    <n v="0"/>
    <n v="1"/>
    <x v="3"/>
    <n v="69.868183060290747"/>
    <n v="110.3761082872026"/>
    <n v="-5.7086525066551985E-3"/>
    <n v="69.868183060290747"/>
    <n v="110.3761082872026"/>
    <n v="180.24429134749334"/>
  </r>
  <r>
    <s v="V2K120D31122012C122"/>
    <s v="73"/>
    <s v="120/1"/>
    <s v="BZZDNL66M58C591N"/>
    <s v=""/>
    <s v="F"/>
    <s v="BAZZANA DANIELA"/>
    <s v="BAZZANA"/>
    <s v="DANIELA"/>
    <s v="F"/>
    <s v="18/08/1966"/>
    <s v="CEVO"/>
    <s v="VIA EZIO VANONI, 2"/>
    <s v="COLLEBEATO"/>
    <s v="25060"/>
    <s v="VIA EZIO VANONI"/>
    <s v="2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69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s v=""/>
    <s v=""/>
    <s v=""/>
    <s v=""/>
    <s v=""/>
    <s v=""/>
    <s v="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1"/>
    <n v="57.04962528108419"/>
    <n v="67.397800635548478"/>
    <n v="-2.5740833673353336E-3"/>
    <n v="57.04962528108419"/>
    <n v="67.397800635548478"/>
    <n v="124.44742591663267"/>
  </r>
  <r>
    <s v="V2K130D31122012C122"/>
    <s v="76"/>
    <s v="130/1"/>
    <s v="BZZDDD42H43L648T"/>
    <s v=""/>
    <s v="F"/>
    <s v="BAZZANA DARIA EDDA"/>
    <s v="BAZZANA"/>
    <s v="DARIA EDDA"/>
    <s v="F"/>
    <s v="03/06/1942"/>
    <s v="VALSAVIORE"/>
    <s v="VIA ROMA, 3"/>
    <s v="CEVO"/>
    <s v="25040"/>
    <s v="VIA ROMA"/>
    <s v="3"/>
    <s v=""/>
    <s v=""/>
    <s v=""/>
    <s v=""/>
    <s v=""/>
    <s v="LOCALITA' FONTANA, "/>
    <s v="LOCALITA' FONTANA"/>
    <s v=""/>
    <s v=""/>
    <s v=""/>
    <s v=""/>
    <s v=""/>
    <s v=""/>
    <s v="FAB"/>
    <s v="C591"/>
    <s v="NCT"/>
    <s v="00016"/>
    <s v="00037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n v="1"/>
    <s v=""/>
    <s v=""/>
    <s v=""/>
    <s v=""/>
    <s v=""/>
    <s v=""/>
    <s v="SIMULAZIONE TARI 2022 MT"/>
    <n v="48.48"/>
    <s v=""/>
    <n v="48.48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0"/>
    <n v="31.553372994970019"/>
    <n v="16.930848468833439"/>
    <n v="4.2214638034607788E-3"/>
    <n v="31.553372994970019"/>
    <n v="16.930848468833439"/>
    <n v="48.484221463803458"/>
  </r>
  <r>
    <s v="V2K132D31122012C122"/>
    <s v="78"/>
    <s v="132/1"/>
    <s v="BZZDRS40E42L648X"/>
    <s v=""/>
    <s v="F"/>
    <s v="BAZZANA DOLORES"/>
    <s v="BAZZANA"/>
    <s v="DOLORES"/>
    <s v="F"/>
    <s v="02/05/1940"/>
    <s v="VALSAVIORE"/>
    <s v="VIA PRIMA QUARTIERE ABBA, 19"/>
    <s v="BRESCIA"/>
    <s v="25126"/>
    <s v="VIA PRIMA QUARTIERE ABBA"/>
    <s v="19"/>
    <s v=""/>
    <s v=""/>
    <s v=""/>
    <s v=""/>
    <s v=""/>
    <s v="VIA GIARDINO, 14 A"/>
    <s v="VIA GIARDINO"/>
    <s v="14"/>
    <s v="A"/>
    <s v=""/>
    <s v=""/>
    <s v=""/>
    <s v=""/>
    <s v="FAB"/>
    <s v="C591"/>
    <s v="NCT"/>
    <s v="00014"/>
    <s v="000050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"/>
    <n v="51"/>
    <x v="0"/>
    <x v="0"/>
    <s v="LOCALI AD USO ABITAZIONE"/>
    <s v=""/>
    <s v=""/>
    <s v=""/>
    <s v=""/>
    <s v=""/>
    <s v=""/>
    <s v=""/>
    <s v=""/>
    <s v=""/>
    <s v="SIMULAZIONE TARI 2022 MT"/>
    <n v="99.73"/>
    <s v=""/>
    <n v="99.73"/>
    <n v="365"/>
    <s v="giorni"/>
    <s v="2022"/>
    <s v="01/01/2022"/>
    <s v="31/12/2022"/>
    <s v=""/>
    <s v=""/>
    <s v=""/>
    <s v=""/>
    <s v=""/>
    <s v=""/>
    <n v="0"/>
    <n v="0"/>
    <n v="0"/>
    <n v="0"/>
    <n v="51"/>
    <n v="0"/>
    <n v="0"/>
    <n v="0"/>
    <n v="0"/>
    <n v="1"/>
    <x v="1"/>
    <n v="32.328120992614373"/>
    <n v="67.397800635548478"/>
    <n v="-4.0783718371528721E-3"/>
    <n v="32.328120992614373"/>
    <n v="67.397800635548478"/>
    <n v="99.725921628162851"/>
  </r>
  <r>
    <s v="V2K146D31122012C122"/>
    <s v="84"/>
    <s v="147/1"/>
    <s v="MGRLSN52R14L648U"/>
    <s v=""/>
    <s v="F"/>
    <s v="MAGRINI ALESSANDRO"/>
    <s v="MAGRINI"/>
    <s v="ALESSANDRO"/>
    <s v="M"/>
    <s v="14/10/1952"/>
    <s v="VALSAVIORE"/>
    <s v="VIA GUGLIELMO MARCONI, 5"/>
    <s v="CEVO"/>
    <s v="25040"/>
    <s v="VIA GUGLIELMO MARCONI"/>
    <s v="5"/>
    <s v="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148D31122012C123"/>
    <s v="84"/>
    <s v="148/1"/>
    <s v="MGRLSN52R14L648U"/>
    <s v=""/>
    <s v="F"/>
    <s v="MAGRINI ALESSANDRO"/>
    <s v="MAGRINI"/>
    <s v="ALESSANDRO"/>
    <s v="M"/>
    <s v="14/10/1952"/>
    <s v="VALSAVIORE"/>
    <s v="VIA GUGLIELMO MARCONI, 5"/>
    <s v="CEVO"/>
    <s v="25040"/>
    <s v="VIA GUGLIELMO MARCONI"/>
    <s v="5"/>
    <s v="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149D31122012C122"/>
    <s v="85"/>
    <s v="149/1"/>
    <s v="BZZDLC53S45L648V"/>
    <s v=""/>
    <s v="F"/>
    <s v="BAZZANA DORIA ALICE"/>
    <s v="BAZZANA"/>
    <s v="DORIA ALICE"/>
    <s v="F"/>
    <s v="05/11/1953"/>
    <s v="VALSAVIORE"/>
    <s v="VIA EUROPA, 5 A"/>
    <s v="TORBOLE CASAGLIA"/>
    <s v="25030"/>
    <s v="VIA EUROPA"/>
    <s v="5"/>
    <s v="A"/>
    <s v=""/>
    <s v=""/>
    <s v=""/>
    <s v=""/>
    <s v="VIA ADAMELLO, 56"/>
    <s v="VIA ADAMELLO"/>
    <s v="56"/>
    <s v=""/>
    <s v=""/>
    <s v=""/>
    <s v=""/>
    <s v=""/>
    <s v="FAB"/>
    <s v="C591"/>
    <s v="NCT"/>
    <s v="00015"/>
    <s v="000309"/>
    <s v=""/>
    <s v="0007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158D31122012C122"/>
    <s v="87"/>
    <s v="158/1"/>
    <s v="MGRNLG56P11C591Y"/>
    <s v=""/>
    <s v="F"/>
    <s v="MAGRINI ANGELO GIUSEPPE"/>
    <s v="MAGRINI"/>
    <s v="ANGELO GIUSEPPE"/>
    <s v="M"/>
    <s v="11/09/1956"/>
    <s v="CEV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EX BERRINO FRANCESCO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59D31122012C123"/>
    <s v="87"/>
    <s v="159/1"/>
    <s v="MGRNLG56P11C591Y"/>
    <s v=""/>
    <s v="F"/>
    <s v="MAGRINI ANGELO GIUSEPPE"/>
    <s v="MAGRINI"/>
    <s v="ANGELO GIUSEPPE"/>
    <s v="M"/>
    <s v="11/09/1956"/>
    <s v="CEV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1"/>
    <s v="LOCALI ACCESSORI UTENZA DOMESTICA"/>
    <s v=""/>
    <s v=""/>
    <n v="2"/>
    <s v=""/>
    <s v=""/>
    <s v=""/>
    <s v=""/>
    <s v=""/>
    <s v="EX BERRINO FRANCESCO"/>
    <s v="SIMULAZIONE TARI 2022 MT"/>
    <n v="18.98"/>
    <s v=""/>
    <n v="18.98"/>
    <n v="365"/>
    <s v="giorni"/>
    <s v="2022"/>
    <s v="01/01/2022"/>
    <s v="31/12/2022"/>
    <s v=""/>
    <s v=""/>
    <s v=""/>
    <s v=""/>
    <s v=""/>
    <s v=""/>
    <n v="0"/>
    <n v="0"/>
    <n v="0"/>
    <n v="0"/>
    <n v="33"/>
    <n v="1"/>
    <n v="0"/>
    <n v="0"/>
    <n v="0"/>
    <n v="0"/>
    <x v="5"/>
    <n v="18.981325942286656"/>
    <n v="0"/>
    <n v="1.3259422866553905E-3"/>
    <n v="18.981325942286656"/>
    <n v="0"/>
    <n v="18.981325942286656"/>
  </r>
  <r>
    <s v="V2K160D31122012C122"/>
    <s v="88"/>
    <s v="160/1"/>
    <s v="MGRBTL55M21C591Q"/>
    <s v=""/>
    <s v="F"/>
    <s v="MAGRINI BARTOLOMEO SANDRINO"/>
    <s v="MAGRINI"/>
    <s v="BARTOLOMEO SANDRINO"/>
    <s v="M"/>
    <s v="21/08/1955"/>
    <s v="CEVO"/>
    <s v="VIA ROMA, 2"/>
    <s v="CEVO"/>
    <s v="25040"/>
    <s v="VIA ROMA"/>
    <s v="2"/>
    <s v=""/>
    <s v=""/>
    <s v=""/>
    <s v=""/>
    <s v=""/>
    <s v="VIA ROMA, 2"/>
    <s v="VIA ROMA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.55"/>
    <n v="72.55"/>
    <x v="0"/>
    <x v="0"/>
    <s v="LOCALI AD USO ABITAZIONE"/>
    <s v=""/>
    <s v=""/>
    <n v="2"/>
    <s v=""/>
    <s v=""/>
    <s v=""/>
    <s v=""/>
    <s v=""/>
    <s v=""/>
    <s v="SIMULAZIONE TARI 2022 MT"/>
    <n v="93.17"/>
    <s v=""/>
    <n v="93.17"/>
    <n v="365"/>
    <s v="giorni"/>
    <s v="2022"/>
    <s v="01/01/2022"/>
    <s v="31/12/2022"/>
    <s v=""/>
    <s v=""/>
    <s v=""/>
    <s v=""/>
    <s v=""/>
    <s v=""/>
    <n v="0"/>
    <n v="0"/>
    <n v="0"/>
    <n v="0"/>
    <n v="72.55"/>
    <n v="0"/>
    <n v="0"/>
    <n v="0"/>
    <n v="0"/>
    <n v="1"/>
    <x v="5"/>
    <n v="41.730157488269597"/>
    <n v="51.443731886070836"/>
    <n v="3.8893743404315728E-3"/>
    <n v="41.730157488269597"/>
    <n v="51.443731886070836"/>
    <n v="93.173889374340433"/>
  </r>
  <r>
    <s v="V2K161D31122012C123"/>
    <s v="88"/>
    <s v="161/1"/>
    <s v="MGRBTL55M21C591Q"/>
    <s v=""/>
    <s v="F"/>
    <s v="MAGRINI BARTOLOMEO SANDRINO"/>
    <s v="MAGRINI"/>
    <s v="BARTOLOMEO SANDRINO"/>
    <s v="M"/>
    <s v="21/08/1955"/>
    <s v="CEVO"/>
    <s v="VIA ROMA, 2"/>
    <s v="CEVO"/>
    <s v="25040"/>
    <s v="VIA ROMA"/>
    <s v="2"/>
    <s v=""/>
    <s v=""/>
    <s v=""/>
    <s v=""/>
    <s v=""/>
    <s v="VIA ROMA, 2"/>
    <s v="VIA ROMA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n v="2"/>
    <s v=""/>
    <s v=""/>
    <s v=""/>
    <s v=""/>
    <s v=""/>
    <s v=""/>
    <s v="SIMULAZIONE TARI 2022 MT"/>
    <n v="7.48"/>
    <s v=""/>
    <n v="7.48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5"/>
    <n v="7.4774920378705003"/>
    <n v="0"/>
    <n v="-2.5079621295001076E-3"/>
    <n v="7.4774920378705003"/>
    <n v="0"/>
    <n v="7.4774920378705003"/>
  </r>
  <r>
    <s v="V2K162D31122012C122"/>
    <s v="89"/>
    <s v="162/1"/>
    <s v="BZZCRN37R63C591A"/>
    <s v=""/>
    <s v="F"/>
    <s v="BAZZANA CATERINA"/>
    <s v="BAZZANA"/>
    <s v="CATERINA"/>
    <s v="F"/>
    <s v="23/10/1937"/>
    <s v="CEVO"/>
    <s v="RUE SAINT LAURENT, 3"/>
    <s v="CHAMBAVE"/>
    <s v="11023"/>
    <s v="RUE SAINT LAURENT"/>
    <s v="3"/>
    <s v=""/>
    <s v=""/>
    <s v=""/>
    <s v=""/>
    <s v=""/>
    <s v="VIA SANT' ANTONIO, 23"/>
    <s v="VIA SANT' ANTONIO"/>
    <s v="23"/>
    <s v=""/>
    <s v=""/>
    <s v=""/>
    <s v=""/>
    <s v=""/>
    <s v="FAB"/>
    <s v="C591"/>
    <s v="NCT"/>
    <s v="00015"/>
    <s v="000129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.5"/>
    <n v="36.5"/>
    <x v="0"/>
    <x v="0"/>
    <s v="LOCALI AD USO ABITAZIONE"/>
    <s v=""/>
    <s v=""/>
    <s v=""/>
    <s v=""/>
    <s v=""/>
    <s v=""/>
    <s v=""/>
    <s v=""/>
    <s v=""/>
    <s v="SIMULAZIONE TARI 2022 MT"/>
    <n v="90.54"/>
    <s v=""/>
    <n v="90.54"/>
    <n v="365"/>
    <s v="giorni"/>
    <s v="2022"/>
    <s v="01/01/2022"/>
    <s v="31/12/2022"/>
    <s v=""/>
    <s v=""/>
    <s v=""/>
    <s v=""/>
    <s v=""/>
    <s v=""/>
    <n v="0"/>
    <n v="0"/>
    <n v="0"/>
    <n v="0"/>
    <n v="36.5"/>
    <n v="0"/>
    <n v="0"/>
    <n v="0"/>
    <n v="0"/>
    <n v="1"/>
    <x v="1"/>
    <n v="23.136792475106365"/>
    <n v="67.397800635548478"/>
    <n v="-5.4068893451670874E-3"/>
    <n v="23.136792475106365"/>
    <n v="67.397800635548478"/>
    <n v="90.534593110654839"/>
  </r>
  <r>
    <s v="V2K163D31122012C123"/>
    <s v="89"/>
    <s v="163/1"/>
    <s v="BZZCRN37R63C591A"/>
    <s v=""/>
    <s v="F"/>
    <s v="BAZZANA CATERINA"/>
    <s v="BAZZANA"/>
    <s v="CATERINA"/>
    <s v="F"/>
    <s v="23/10/1937"/>
    <s v="CEVO"/>
    <s v="RUE SAINT LAURENT, 3"/>
    <s v="CHAMBAVE"/>
    <s v="11023"/>
    <s v="RUE SAINT LAURENT"/>
    <s v="3"/>
    <s v=""/>
    <s v=""/>
    <s v=""/>
    <s v=""/>
    <s v=""/>
    <s v="VIA SANT' ANTONIO, 23"/>
    <s v="VIA SANT' ANTONIO"/>
    <s v="23"/>
    <s v=""/>
    <s v=""/>
    <s v=""/>
    <s v=""/>
    <s v=""/>
    <s v="FAB"/>
    <s v="C591"/>
    <s v="NCT"/>
    <s v="00015"/>
    <s v="000129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s v=""/>
    <s v=""/>
    <s v=""/>
    <s v=""/>
    <s v=""/>
    <s v=""/>
    <s v=""/>
    <s v="SIMULAZIONE TARI 2022 MT"/>
    <n v="15.21"/>
    <s v=""/>
    <n v="15.21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1"/>
    <n v="15.213233408289115"/>
    <n v="0"/>
    <n v="3.2334082891143368E-3"/>
    <n v="15.213233408289115"/>
    <n v="0"/>
    <n v="15.213233408289115"/>
  </r>
  <r>
    <s v="V2K164D31122012C122"/>
    <s v="90"/>
    <s v="164/1"/>
    <s v="LNGRSO37M50L682W"/>
    <s v=""/>
    <s v="F"/>
    <s v="LANGINI ROSA"/>
    <s v="LANGINI"/>
    <s v="ROSA"/>
    <s v="F"/>
    <s v="10/08/1937"/>
    <s v="VARESE"/>
    <s v="VIA PAVIA, 92"/>
    <s v="INDUNO OLONA"/>
    <s v="21056"/>
    <s v="VIA PAVIA"/>
    <s v="92"/>
    <s v=""/>
    <s v=""/>
    <s v=""/>
    <s v=""/>
    <s v=""/>
    <s v="VIA TRENTO, 10"/>
    <s v="VIA TRENTO"/>
    <s v="10"/>
    <s v=""/>
    <s v=""/>
    <s v=""/>
    <s v=""/>
    <s v=""/>
    <s v="FAB"/>
    <s v="C591"/>
    <s v="NCT"/>
    <s v="00015"/>
    <s v="000379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0"/>
    <s v="LOCALI AD USO ABITAZIONE"/>
    <s v=""/>
    <s v=""/>
    <s v=""/>
    <s v=""/>
    <s v=""/>
    <s v=""/>
    <s v=""/>
    <s v=""/>
    <s v=""/>
    <s v="SIMULAZIONE TARI 2022 MT"/>
    <n v="81.349999999999994"/>
    <s v=""/>
    <n v="81.349999999999994"/>
    <n v="365"/>
    <s v="giorni"/>
    <s v="2022"/>
    <s v="01/01/2022"/>
    <s v="31/12/2022"/>
    <s v=""/>
    <s v=""/>
    <s v=""/>
    <s v=""/>
    <s v=""/>
    <s v=""/>
    <n v="0"/>
    <n v="0"/>
    <n v="0"/>
    <n v="0"/>
    <n v="22"/>
    <n v="0"/>
    <n v="0"/>
    <n v="0"/>
    <n v="0"/>
    <n v="1"/>
    <x v="1"/>
    <n v="13.945463957598356"/>
    <n v="67.397800635548478"/>
    <n v="-6.735406853152881E-3"/>
    <n v="13.945463957598356"/>
    <n v="67.397800635548478"/>
    <n v="81.343264593146841"/>
  </r>
  <r>
    <s v="V2K170D31122012C122"/>
    <s v="93"/>
    <s v="170/1"/>
    <s v="BZZMNL58E28C591K"/>
    <s v=""/>
    <s v="F"/>
    <s v="BAZZANA EMANUELE"/>
    <s v="BAZZANA"/>
    <s v="EMANUELE"/>
    <s v="M"/>
    <s v="28/05/1958"/>
    <s v="CEVO"/>
    <s v="VIA EUROPA, 25"/>
    <s v="TORBOLE CASAGLIA"/>
    <s v="25030"/>
    <s v="VIA EUROPA"/>
    <s v="25"/>
    <s v=""/>
    <s v=""/>
    <s v=""/>
    <s v=""/>
    <s v=""/>
    <s v="VIA ADAMELLO, 56"/>
    <s v="VIA ADAMELLO"/>
    <s v="56"/>
    <s v=""/>
    <s v=""/>
    <s v=""/>
    <s v=""/>
    <s v=""/>
    <s v="FAB"/>
    <s v="C591"/>
    <s v="NCT"/>
    <s v="00015"/>
    <s v="000309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175D31122012C122"/>
    <s v="96"/>
    <s v="176/1"/>
    <s v="MGRGLG64H11C591F"/>
    <s v="02666310988"/>
    <s v="F"/>
    <s v="MAGRINI GIAN LUIGI"/>
    <s v="MAGRINI"/>
    <s v="GIAN LUIGI"/>
    <s v="M"/>
    <s v="11/06/1964"/>
    <s v="CEVO"/>
    <s v="VIA GUGLIELMO MARCONI, 25"/>
    <s v="CEVO"/>
    <s v="25040"/>
    <s v="VIA GUGLIELMO MARCONI"/>
    <s v="25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6.24"/>
    <n v="106.24"/>
    <x v="0"/>
    <x v="0"/>
    <s v="LOCALI AD USO ABITAZIONE"/>
    <s v=""/>
    <s v=""/>
    <n v="2"/>
    <s v=""/>
    <s v=""/>
    <s v=""/>
    <s v=""/>
    <s v=""/>
    <s v="DATI FORNITI U.T. (30/03/2009) PRIMA 70 MQ ORA 79,46 + MQ. 26,78 RECUPERO SOTTOTETTO"/>
    <s v="SIMULAZIONE TARI 2022 MT"/>
    <n v="112.55"/>
    <s v=""/>
    <n v="112.55"/>
    <n v="365"/>
    <s v="giorni"/>
    <s v="2022"/>
    <s v="01/01/2022"/>
    <s v="31/12/2022"/>
    <s v=""/>
    <s v=""/>
    <s v=""/>
    <s v=""/>
    <s v=""/>
    <s v=""/>
    <n v="0"/>
    <n v="0"/>
    <n v="0"/>
    <n v="0"/>
    <n v="106.23999999999998"/>
    <n v="0"/>
    <n v="0"/>
    <n v="0"/>
    <n v="0"/>
    <n v="1"/>
    <x v="5"/>
    <n v="61.108365700258602"/>
    <n v="51.443731886070836"/>
    <n v="2.0975863294410146E-3"/>
    <n v="61.108365700258602"/>
    <n v="51.443731886070836"/>
    <n v="112.55209758632944"/>
  </r>
  <r>
    <s v="V2K179D31122012C123"/>
    <s v="96"/>
    <s v="180/1"/>
    <s v="MGRGLG64H11C591F"/>
    <s v="02666310988"/>
    <s v="F"/>
    <s v="MAGRINI GIAN LUIGI"/>
    <s v="MAGRINI"/>
    <s v="GIAN LUIGI"/>
    <s v="M"/>
    <s v="11/06/1964"/>
    <s v="CEVO"/>
    <s v="VIA GUGLIELMO MARCONI, 25"/>
    <s v="CEVO"/>
    <s v="25040"/>
    <s v="VIA GUGLIELMO MARCONI"/>
    <s v="25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.69"/>
    <n v="20.69"/>
    <x v="0"/>
    <x v="1"/>
    <s v="LOCALI ACCESSORI UTENZA DOMESTICA"/>
    <s v=""/>
    <s v=""/>
    <n v="2"/>
    <s v=""/>
    <s v=""/>
    <s v=""/>
    <s v=""/>
    <s v=""/>
    <s v="DATI FORNITI U.T. (30/03/2009) BOX SOTTO APPARTAMENTI"/>
    <s v="SIMULAZIONE TARI 2022 MT"/>
    <n v="11.9"/>
    <s v=""/>
    <n v="11.9"/>
    <n v="365"/>
    <s v="giorni"/>
    <s v="2022"/>
    <s v="01/01/2022"/>
    <s v="31/12/2022"/>
    <s v=""/>
    <s v=""/>
    <s v=""/>
    <s v=""/>
    <s v=""/>
    <s v=""/>
    <n v="0"/>
    <n v="0"/>
    <n v="0"/>
    <n v="0"/>
    <n v="20.69"/>
    <n v="1"/>
    <n v="0"/>
    <n v="0"/>
    <n v="0"/>
    <n v="0"/>
    <x v="5"/>
    <n v="11.900716174118513"/>
    <n v="0"/>
    <n v="7.1617411851221391E-4"/>
    <n v="11.900716174118513"/>
    <n v="0"/>
    <n v="11.900716174118513"/>
  </r>
  <r>
    <s v="V2K182D31122012C123"/>
    <s v="96"/>
    <s v="183/1"/>
    <s v="MGRGLG64H11C591F"/>
    <s v="02666310988"/>
    <s v="F"/>
    <s v="MAGRINI GIAN LUIGI"/>
    <s v="MAGRINI"/>
    <s v="GIAN LUIGI"/>
    <s v="M"/>
    <s v="11/06/1964"/>
    <s v="CEVO"/>
    <s v="VIA GUGLIELMO MARCONI, 25"/>
    <s v="CEVO"/>
    <s v="25040"/>
    <s v="VIA GUGLIELMO MARCONI"/>
    <s v="25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.84"/>
    <n v="48.84"/>
    <x v="0"/>
    <x v="1"/>
    <s v="LOCALI ACCESSORI UTENZA DOMESTICA"/>
    <s v=""/>
    <s v=""/>
    <n v="2"/>
    <s v=""/>
    <s v=""/>
    <s v=""/>
    <s v=""/>
    <s v=""/>
    <s v="DATI COMUNICATI UT (30/03/2009) PER BOX A DESTRA DEL FABBRICATO"/>
    <s v="SIMULAZIONE TARI 2022 MT"/>
    <n v="28.09"/>
    <s v=""/>
    <n v="28.09"/>
    <n v="365"/>
    <s v="giorni"/>
    <s v="2022"/>
    <s v="01/01/2022"/>
    <s v="31/12/2022"/>
    <s v=""/>
    <s v=""/>
    <s v=""/>
    <s v=""/>
    <s v=""/>
    <s v=""/>
    <n v="0"/>
    <n v="0"/>
    <n v="0"/>
    <n v="0"/>
    <n v="48.84"/>
    <n v="1"/>
    <n v="0"/>
    <n v="0"/>
    <n v="0"/>
    <n v="0"/>
    <x v="5"/>
    <n v="28.092362394584249"/>
    <n v="0"/>
    <n v="2.362394584249472E-3"/>
    <n v="28.092362394584249"/>
    <n v="0"/>
    <n v="28.092362394584249"/>
  </r>
  <r>
    <s v="V2K184D31122012C123"/>
    <s v="96"/>
    <s v="184/1"/>
    <s v="MGRGLG64H11C591F"/>
    <s v="02666310988"/>
    <s v="F"/>
    <s v="MAGRINI GIAN LUIGI"/>
    <s v="MAGRINI"/>
    <s v="GIAN LUIGI"/>
    <s v="M"/>
    <s v="11/06/1964"/>
    <s v="CEVO"/>
    <s v="VIA GUGLIELMO MARCONI, 25"/>
    <s v="CEVO"/>
    <s v="25040"/>
    <s v="VIA GUGLIELMO MARCONI"/>
    <s v="25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.08"/>
    <n v="22.08"/>
    <x v="0"/>
    <x v="1"/>
    <s v="LOCALI ACCESSORI UTENZA DOMESTICA"/>
    <s v=""/>
    <s v=""/>
    <n v="2"/>
    <s v=""/>
    <s v=""/>
    <s v=""/>
    <s v=""/>
    <s v=""/>
    <s v=""/>
    <s v="SIMULAZIONE TARI 2022 MT"/>
    <n v="12.7"/>
    <s v=""/>
    <n v="12.7"/>
    <n v="365"/>
    <s v="giorni"/>
    <s v="2022"/>
    <s v="01/01/2022"/>
    <s v="31/12/2022"/>
    <s v=""/>
    <s v=""/>
    <s v=""/>
    <s v=""/>
    <s v=""/>
    <s v=""/>
    <n v="0"/>
    <n v="0"/>
    <n v="0"/>
    <n v="0"/>
    <n v="22.08"/>
    <n v="1"/>
    <n v="0"/>
    <n v="0"/>
    <n v="0"/>
    <n v="0"/>
    <x v="5"/>
    <n v="12.700232630475433"/>
    <n v="0"/>
    <n v="2.3263047543409243E-4"/>
    <n v="12.700232630475433"/>
    <n v="0"/>
    <n v="12.700232630475433"/>
  </r>
  <r>
    <s v="V2K197D31122012C122"/>
    <s v="98"/>
    <s v="197/1"/>
    <s v="BZZFST59S15C591A"/>
    <s v=""/>
    <s v="F"/>
    <s v="BAZZANA FAUSTO"/>
    <s v="BAZZANA"/>
    <s v="FAUSTO"/>
    <s v="M"/>
    <s v="15/11/1959"/>
    <s v="CEVO"/>
    <s v="VIA ADAMELLO, 44"/>
    <s v="CEVO"/>
    <s v="25040"/>
    <s v="VIA ADAMELLO"/>
    <s v="44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10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0"/>
    <s v="LOCALI AD USO ABITAZIONE"/>
    <s v=""/>
    <s v=""/>
    <n v="1"/>
    <s v=""/>
    <s v=""/>
    <s v=""/>
    <s v=""/>
    <s v=""/>
    <s v=""/>
    <s v="SIMULAZIONE TARI 2022 MT"/>
    <n v="38.130000000000003"/>
    <s v=""/>
    <n v="38.130000000000003"/>
    <n v="365"/>
    <s v="giorni"/>
    <s v="2022"/>
    <s v="01/01/2022"/>
    <s v="31/12/2022"/>
    <s v=""/>
    <s v=""/>
    <s v=""/>
    <s v=""/>
    <s v=""/>
    <s v=""/>
    <n v="0"/>
    <n v="0"/>
    <n v="0"/>
    <n v="0"/>
    <n v="43"/>
    <n v="0"/>
    <n v="0"/>
    <n v="0"/>
    <n v="0"/>
    <n v="1"/>
    <x v="0"/>
    <n v="21.199922480995482"/>
    <n v="16.930848468833439"/>
    <n v="7.7094982891878772E-4"/>
    <n v="21.199922480995482"/>
    <n v="16.930848468833439"/>
    <n v="38.130770949828921"/>
  </r>
  <r>
    <s v="V2K198D31122012C122"/>
    <s v="99"/>
    <s v="198/1"/>
    <s v="BZZFCT46R64L648I"/>
    <s v=""/>
    <s v="F"/>
    <s v="BAZZANA FELICITA BORTOLINA"/>
    <s v="BAZZANA"/>
    <s v="FELICITA BORTOLINA"/>
    <s v="F"/>
    <s v="24/10/1946"/>
    <s v="VALSAVIORE"/>
    <s v="VIA ROMA, 77"/>
    <s v="CEVO"/>
    <s v="25040"/>
    <s v="VIA ROMA"/>
    <s v="77"/>
    <s v=""/>
    <s v=""/>
    <s v=""/>
    <s v=""/>
    <s v=""/>
    <s v="VIA ROMA, 75"/>
    <s v="VIA ROMA"/>
    <s v="75"/>
    <s v=""/>
    <s v=""/>
    <s v=""/>
    <s v=""/>
    <s v=""/>
    <s v="FAB"/>
    <s v="C591"/>
    <s v="NCT"/>
    <s v="00018"/>
    <s v="000221"/>
    <s v=""/>
    <s v="0002"/>
    <s v=""/>
    <s v="A03"/>
    <s v="FAB"/>
    <s v="C591"/>
    <s v="NCT"/>
    <s v="00018"/>
    <s v="000221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217D31122012C122"/>
    <s v="105"/>
    <s v="217/1"/>
    <s v="BZZGMN50R49L648Y"/>
    <s v=""/>
    <s v="F"/>
    <s v="BAZZANA GIACOMINA"/>
    <s v="BAZZANA"/>
    <s v="GIACOMINA"/>
    <s v="F"/>
    <s v="09/10/1950"/>
    <s v="VALSAVIORE"/>
    <s v="VIA P  KOLBE, 11"/>
    <s v="VILLA CORTESE"/>
    <s v="20020"/>
    <s v="VIA P  KOLBE"/>
    <s v="11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22D31122012C122"/>
    <s v="107"/>
    <s v="222/1"/>
    <s v="BZZGMN44A65L648L"/>
    <s v=""/>
    <s v="F"/>
    <s v="BAZZANA GIACOMINA DONATELLA"/>
    <s v="BAZZANA"/>
    <s v="GIACOMINA DONATELLA"/>
    <s v="F"/>
    <s v="25/01/1944"/>
    <s v="VALSAVIORE"/>
    <s v="VIA ROMA, 19 G"/>
    <s v="CEVO"/>
    <s v="25040"/>
    <s v="VIA ROMA"/>
    <s v="19"/>
    <s v="G"/>
    <s v=""/>
    <s v=""/>
    <s v=""/>
    <s v=""/>
    <s v="VIA ROMA, 75"/>
    <s v="VIA ROMA"/>
    <s v="7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n v="1"/>
    <s v=""/>
    <s v=""/>
    <s v=""/>
    <s v=""/>
    <s v=""/>
    <s v=""/>
    <s v="SIMULAZIONE TARI 2022 MT"/>
    <n v="76.09"/>
    <s v=""/>
    <n v="76.09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0"/>
    <n v="59.162574365568787"/>
    <n v="16.930848468833439"/>
    <n v="3.4228344022153578E-3"/>
    <n v="59.162574365568787"/>
    <n v="16.930848468833439"/>
    <n v="76.093422834402219"/>
  </r>
  <r>
    <s v="V2K223D31122012C123"/>
    <s v="107"/>
    <s v="223/1"/>
    <s v="BZZGMN44A65L648L"/>
    <s v=""/>
    <s v="F"/>
    <s v="BAZZANA GIACOMINA DONATELLA"/>
    <s v="BAZZANA"/>
    <s v="GIACOMINA DONATELLA"/>
    <s v="F"/>
    <s v="25/01/1944"/>
    <s v="VALSAVIORE"/>
    <s v="VIA ROMA, 19 G"/>
    <s v="CEVO"/>
    <s v="25040"/>
    <s v="VIA ROMA"/>
    <s v="19"/>
    <s v="G"/>
    <s v=""/>
    <s v=""/>
    <s v=""/>
    <s v=""/>
    <s v="VIA ROMA, 75"/>
    <s v="VIA ROMA"/>
    <s v="75"/>
    <s v=""/>
    <s v=""/>
    <s v=""/>
    <s v=""/>
    <s v=""/>
    <s v="FAB"/>
    <s v="C591"/>
    <s v="NCT"/>
    <s v="00018"/>
    <s v="000221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224D31122012C122"/>
    <s v="108"/>
    <s v="224/1"/>
    <s v="MGRLNM64S01C591A"/>
    <s v=""/>
    <s v="F"/>
    <s v="MAGRINI LUCIANO MARIO"/>
    <s v="MAGRINI"/>
    <s v="LUCIANO MARIO"/>
    <s v="M"/>
    <s v="01/11/1964"/>
    <s v="CEVO"/>
    <s v="VIA TRIESTE, 24"/>
    <s v="CEVO"/>
    <s v="25040"/>
    <s v="VIA TRIESTE"/>
    <s v="24"/>
    <s v=""/>
    <s v=""/>
    <s v=""/>
    <s v=""/>
    <s v=""/>
    <s v="VIA TRIESTE, 24"/>
    <s v="VIA TRIESTE"/>
    <s v="2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.6"/>
    <n v="35.6"/>
    <x v="0"/>
    <x v="0"/>
    <s v="LOCALI AD USO ABITAZIONE"/>
    <s v=""/>
    <s v=""/>
    <n v="2"/>
    <s v=""/>
    <s v=""/>
    <s v=""/>
    <s v=""/>
    <s v=""/>
    <s v=""/>
    <s v="SIMULAZIONE TARI 2022 MT"/>
    <n v="71.92"/>
    <s v=""/>
    <n v="71.92"/>
    <n v="365"/>
    <s v="giorni"/>
    <s v="2022"/>
    <s v="01/01/2022"/>
    <s v="31/12/2022"/>
    <s v=""/>
    <s v=""/>
    <s v=""/>
    <s v=""/>
    <s v=""/>
    <s v=""/>
    <n v="0"/>
    <n v="0"/>
    <n v="0"/>
    <n v="0"/>
    <n v="35.6"/>
    <n v="0"/>
    <n v="0"/>
    <n v="0"/>
    <n v="0"/>
    <n v="1"/>
    <x v="5"/>
    <n v="20.476824349860756"/>
    <n v="51.443731886070836"/>
    <n v="5.5623593159737084E-4"/>
    <n v="20.476824349860756"/>
    <n v="51.443731886070836"/>
    <n v="71.920556235931599"/>
  </r>
  <r>
    <s v="V2K226D31122012C122"/>
    <s v="108"/>
    <s v="227/1"/>
    <s v="MGRLNM64S01C591A"/>
    <s v=""/>
    <s v="F"/>
    <s v="MAGRINI LUCIANO MARIO"/>
    <s v="MAGRINI"/>
    <s v="LUCIANO MARIO"/>
    <s v="M"/>
    <s v="01/11/1964"/>
    <s v="CEVO"/>
    <s v="VIA TRIESTE, 24"/>
    <s v="CEVO"/>
    <s v="25040"/>
    <s v="VIA TRIESTE"/>
    <s v="24"/>
    <s v=""/>
    <s v=""/>
    <s v=""/>
    <s v=""/>
    <s v=""/>
    <s v="VIA TRIESTE, 26"/>
    <s v="VIA TRIESTE"/>
    <s v="2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"/>
    <n v="28"/>
    <x v="0"/>
    <x v="0"/>
    <s v="LOCALI AD USO ABITAZIONE"/>
    <s v=""/>
    <s v=""/>
    <n v="1"/>
    <s v=""/>
    <s v=""/>
    <s v=""/>
    <s v=""/>
    <s v=""/>
    <s v="EX MAGRINI ANGELO GIUSEPPE"/>
    <s v="SIMULAZIONE TARI 2022 MT"/>
    <n v="30.73"/>
    <s v=""/>
    <n v="30.73"/>
    <n v="365"/>
    <s v="giorni"/>
    <s v="2022"/>
    <s v="01/01/2022"/>
    <s v="31/12/2022"/>
    <s v=""/>
    <s v=""/>
    <s v=""/>
    <s v=""/>
    <s v=""/>
    <s v=""/>
    <n v="0"/>
    <n v="0"/>
    <n v="0"/>
    <n v="0"/>
    <n v="28"/>
    <n v="0"/>
    <n v="0"/>
    <n v="0"/>
    <n v="0"/>
    <n v="1"/>
    <x v="0"/>
    <n v="13.804600685299384"/>
    <n v="16.930848468833439"/>
    <n v="5.4491541328225424E-3"/>
    <n v="13.804600685299384"/>
    <n v="16.930848468833439"/>
    <n v="30.735449154132823"/>
  </r>
  <r>
    <s v="V2K228D31122012C122"/>
    <s v="109"/>
    <s v="228/1"/>
    <s v="BZZGMN43S24L648N"/>
    <s v=""/>
    <s v="F"/>
    <s v="BAZZANA GIACOMINO CARLO"/>
    <s v="BAZZANA"/>
    <s v="GIACOMINO CARLO"/>
    <s v="M"/>
    <s v="24/11/1943"/>
    <s v="VALSAVIORE"/>
    <s v="VIA NUOVA SOPRA, 13"/>
    <s v="CIGOLE"/>
    <s v="25020"/>
    <s v="VIA NUOVA SOPRA"/>
    <s v="13"/>
    <s v="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7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s v=""/>
    <s v=""/>
    <s v=""/>
    <s v=""/>
    <s v=""/>
    <s v=""/>
    <s v="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1"/>
    <n v="42.470276598140451"/>
    <n v="67.397800635548478"/>
    <n v="-1.9227663110825688E-3"/>
    <n v="42.470276598140451"/>
    <n v="67.397800635548478"/>
    <n v="109.86807723368892"/>
  </r>
  <r>
    <s v="V2K229D31122012C122"/>
    <s v="109"/>
    <s v="229/1"/>
    <s v="BZZGMN43S24L648N"/>
    <s v=""/>
    <s v="F"/>
    <s v="BAZZANA GIACOMINO CARLO"/>
    <s v="BAZZANA"/>
    <s v="GIACOMINO CARLO"/>
    <s v="M"/>
    <s v="24/11/1943"/>
    <s v="VALSAVIORE"/>
    <s v="VIA NUOVA SOPRA, 13"/>
    <s v="CIGOLE"/>
    <s v="25020"/>
    <s v="VIA NUOVA SOPRA"/>
    <s v="13"/>
    <s v="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7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EX BAZZANA ROMEO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230D31122012C123"/>
    <s v="109"/>
    <s v="230/1"/>
    <s v="BZZGMN43S24L648N"/>
    <s v=""/>
    <s v="F"/>
    <s v="BAZZANA GIACOMINO CARLO"/>
    <s v="BAZZANA"/>
    <s v="GIACOMINO CARLO"/>
    <s v="M"/>
    <s v="24/11/1943"/>
    <s v="VALSAVIORE"/>
    <s v="VIA NUOVA SOPRA, 13"/>
    <s v="CIGOLE"/>
    <s v="25020"/>
    <s v="VIA NUOVA SOPRA"/>
    <s v="13"/>
    <s v="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7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231D31122012C122"/>
    <s v="110"/>
    <s v="232/1"/>
    <s v="MGRMMR66S50C591M"/>
    <s v=""/>
    <s v="F"/>
    <s v="MAGRINI MARIA MARGHERITA"/>
    <s v="MAGRINI"/>
    <s v="MARIA MARGHERITA"/>
    <s v="F"/>
    <s v="10/11/1966"/>
    <s v="CEVO"/>
    <s v="VIA MAISTRA, 218"/>
    <s v="PONTRESINA"/>
    <s v="7504"/>
    <s v="VIA MAISTRA"/>
    <s v="218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.79"/>
    <n v="103.79"/>
    <x v="0"/>
    <x v="0"/>
    <s v="LOCALI AD USO ABITAZIONE"/>
    <s v=""/>
    <s v=""/>
    <n v="2"/>
    <s v=""/>
    <s v=""/>
    <s v=""/>
    <s v=""/>
    <s v=""/>
    <s v="DATI FORNITI U.T. (30/03/2009) PRIMA MQ. 70 ORA 79,46 + MQ. 24,33 RECUPERO SOTTOTETTO"/>
    <s v="SIMULAZIONE TARI 2022 MT"/>
    <n v="111.14"/>
    <s v=""/>
    <n v="111.14"/>
    <n v="365"/>
    <s v="giorni"/>
    <s v="2022"/>
    <s v="01/01/2022"/>
    <s v="31/12/2022"/>
    <s v=""/>
    <s v=""/>
    <s v=""/>
    <s v=""/>
    <s v=""/>
    <s v=""/>
    <n v="0"/>
    <n v="0"/>
    <n v="0"/>
    <n v="0"/>
    <n v="103.79"/>
    <n v="0"/>
    <n v="0"/>
    <n v="0"/>
    <n v="0"/>
    <n v="1"/>
    <x v="5"/>
    <n v="59.699146046967634"/>
    <n v="51.443731886070836"/>
    <n v="2.877933038476499E-3"/>
    <n v="59.699146046967634"/>
    <n v="51.443731886070836"/>
    <n v="111.14287793303848"/>
  </r>
  <r>
    <s v="V2K238D31122012C123"/>
    <s v="110"/>
    <s v="238/1"/>
    <s v="MGRMMR66S50C591M"/>
    <s v=""/>
    <s v="F"/>
    <s v="MAGRINI MARIA MARGHERITA"/>
    <s v="MAGRINI"/>
    <s v="MARIA MARGHERITA"/>
    <s v="F"/>
    <s v="10/11/1966"/>
    <s v="CEVO"/>
    <s v="VIA MAISTRA, 218"/>
    <s v="PONTRESINA"/>
    <s v="7504"/>
    <s v="VIA MAISTRA"/>
    <s v="218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.43"/>
    <n v="38.43"/>
    <x v="0"/>
    <x v="1"/>
    <s v="LOCALI ACCESSORI UTENZA DOMESTICA"/>
    <s v=""/>
    <s v=""/>
    <n v="2"/>
    <s v=""/>
    <s v=""/>
    <s v=""/>
    <s v=""/>
    <s v=""/>
    <s v="BOX SOTTO APPARTAMENTO"/>
    <s v="SIMULAZIONE TARI 2022 MT"/>
    <n v="22.1"/>
    <s v=""/>
    <n v="22.1"/>
    <n v="365"/>
    <s v="giorni"/>
    <s v="2022"/>
    <s v="01/01/2022"/>
    <s v="31/12/2022"/>
    <s v=""/>
    <s v=""/>
    <s v=""/>
    <s v=""/>
    <s v=""/>
    <s v=""/>
    <n v="0"/>
    <n v="0"/>
    <n v="0"/>
    <n v="0"/>
    <n v="38.43"/>
    <n v="1"/>
    <n v="0"/>
    <n v="0"/>
    <n v="0"/>
    <n v="0"/>
    <x v="5"/>
    <n v="22.104616847335642"/>
    <n v="0"/>
    <n v="4.6168473356402728E-3"/>
    <n v="22.104616847335642"/>
    <n v="0"/>
    <n v="22.104616847335642"/>
  </r>
  <r>
    <s v="V2K239D31122012C123"/>
    <s v="110"/>
    <s v="239/1"/>
    <s v="MGRMMR66S50C591M"/>
    <s v=""/>
    <s v="F"/>
    <s v="MAGRINI MARIA MARGHERITA"/>
    <s v="MAGRINI"/>
    <s v="MARIA MARGHERITA"/>
    <s v="F"/>
    <s v="10/11/1966"/>
    <s v="CEVO"/>
    <s v="VIA MAISTRA, 218"/>
    <s v="PONTRESINA"/>
    <s v="7504"/>
    <s v="VIA MAISTRA"/>
    <s v="218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.6"/>
    <n v="32.6"/>
    <x v="0"/>
    <x v="1"/>
    <s v="LOCALI ACCESSORI UTENZA DOMESTICA"/>
    <s v=""/>
    <s v=""/>
    <n v="2"/>
    <s v=""/>
    <s v=""/>
    <s v=""/>
    <s v=""/>
    <s v=""/>
    <s v="BOX SINISTRA CASA"/>
    <s v="SIMULAZIONE TARI 2022 MT"/>
    <n v="18.75"/>
    <s v=""/>
    <n v="18.75"/>
    <n v="365"/>
    <s v="giorni"/>
    <s v="2022"/>
    <s v="01/01/2022"/>
    <s v="31/12/2022"/>
    <s v=""/>
    <s v=""/>
    <s v=""/>
    <s v=""/>
    <s v=""/>
    <s v=""/>
    <n v="0"/>
    <n v="0"/>
    <n v="0"/>
    <n v="0"/>
    <n v="32.6"/>
    <n v="1"/>
    <n v="0"/>
    <n v="0"/>
    <n v="0"/>
    <n v="0"/>
    <x v="5"/>
    <n v="18.751249264198332"/>
    <n v="0"/>
    <n v="1.2492641983321562E-3"/>
    <n v="18.751249264198332"/>
    <n v="0"/>
    <n v="18.751249264198332"/>
  </r>
  <r>
    <s v="V2K240D31122012C123"/>
    <s v="110"/>
    <s v="240/1"/>
    <s v="MGRMMR66S50C591M"/>
    <s v=""/>
    <s v="F"/>
    <s v="MAGRINI MARIA MARGHERITA"/>
    <s v="MAGRINI"/>
    <s v="MARIA MARGHERITA"/>
    <s v="F"/>
    <s v="10/11/1966"/>
    <s v="CEVO"/>
    <s v="VIA MAISTRA, 218"/>
    <s v="PONTRESINA"/>
    <s v="7504"/>
    <s v="VIA MAISTRA"/>
    <s v="218"/>
    <s v=""/>
    <s v=""/>
    <s v=""/>
    <s v=""/>
    <s v=""/>
    <s v="VIA GUGLIELMO MARCONI, 25"/>
    <s v="VIA GUGLIELMO MARCONI"/>
    <s v="25"/>
    <s v=""/>
    <s v=""/>
    <s v=""/>
    <s v=""/>
    <s v=""/>
    <s v="FAB"/>
    <s v="C591"/>
    <s v="NCT"/>
    <s v="00006"/>
    <s v="000033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.55"/>
    <n v="4.55"/>
    <x v="0"/>
    <x v="1"/>
    <s v="LOCALI ACCESSORI UTENZA DOMESTICA"/>
    <s v=""/>
    <s v=""/>
    <n v="2"/>
    <s v=""/>
    <s v=""/>
    <s v=""/>
    <s v=""/>
    <s v=""/>
    <s v=""/>
    <s v="SIMULAZIONE TARI 2022 MT"/>
    <n v="2.62"/>
    <s v=""/>
    <n v="2.62"/>
    <n v="365"/>
    <s v="giorni"/>
    <s v="2022"/>
    <s v="01/01/2022"/>
    <s v="31/12/2022"/>
    <s v=""/>
    <s v=""/>
    <s v=""/>
    <s v=""/>
    <s v=""/>
    <s v=""/>
    <n v="0"/>
    <n v="0"/>
    <n v="0"/>
    <n v="0"/>
    <n v="4.55"/>
    <n v="1"/>
    <n v="0"/>
    <n v="0"/>
    <n v="0"/>
    <n v="0"/>
    <x v="5"/>
    <n v="2.617122213254675"/>
    <n v="0"/>
    <n v="-2.8777867453251282E-3"/>
    <n v="2.617122213254675"/>
    <n v="0"/>
    <n v="2.617122213254675"/>
  </r>
  <r>
    <s v="V2K241D31122012C122"/>
    <s v="111"/>
    <s v="241/1"/>
    <s v="BZZGMC62M07C591U"/>
    <s v=""/>
    <s v="F"/>
    <s v="BAZZANA GIACOMO CELESTE"/>
    <s v="BAZZANA"/>
    <s v="GIACOMO CELESTE"/>
    <s v="M"/>
    <s v="07/08/1962"/>
    <s v="CEVO"/>
    <s v="VIA ADAMELLO, 58"/>
    <s v="CEVO"/>
    <s v="25040"/>
    <s v="VIA ADAMELLO"/>
    <s v="58"/>
    <s v=""/>
    <s v=""/>
    <s v=""/>
    <s v=""/>
    <s v=""/>
    <s v="VIA ADAMELLO, 58"/>
    <s v="VIA ADAMELLO"/>
    <s v="58"/>
    <s v=""/>
    <s v=""/>
    <s v=""/>
    <s v=""/>
    <s v=""/>
    <s v="FAB"/>
    <s v="C591"/>
    <s v="NCT"/>
    <s v="00015"/>
    <s v="00030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3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6"/>
    <n v="44.37193077417659"/>
    <n v="67.397800635548478"/>
    <n v="-2.6859027492776022E-4"/>
    <n v="44.37193077417659"/>
    <n v="67.397800635548478"/>
    <n v="111.76973140972507"/>
  </r>
  <r>
    <s v="V2K242D31122012C123"/>
    <s v="111"/>
    <s v="243/1"/>
    <s v="BZZGMC62M07C591U"/>
    <s v=""/>
    <s v="F"/>
    <s v="BAZZANA GIACOMO CELESTE"/>
    <s v="BAZZANA"/>
    <s v="GIACOMO CELESTE"/>
    <s v="M"/>
    <s v="07/08/1962"/>
    <s v="CEVO"/>
    <s v="VIA ADAMELLO, 58"/>
    <s v="CEVO"/>
    <s v="25040"/>
    <s v="VIA ADAMELLO"/>
    <s v="58"/>
    <s v=""/>
    <s v=""/>
    <s v=""/>
    <s v=""/>
    <s v=""/>
    <s v="VIA SAN VIGILIO, 136"/>
    <s v="VIA SAN VIGILIO"/>
    <s v="136"/>
    <s v=""/>
    <s v=""/>
    <s v=""/>
    <s v=""/>
    <s v=""/>
    <s v="FAB"/>
    <s v="C591"/>
    <s v="NCT"/>
    <s v="00019"/>
    <s v="000079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1"/>
    <s v="LOCALI ACCESSORI UTENZA DOMESTICA"/>
    <s v=""/>
    <s v=""/>
    <n v="3"/>
    <s v=""/>
    <s v=""/>
    <s v=""/>
    <s v=""/>
    <s v=""/>
    <s v=""/>
    <s v="SIMULAZIONE TARI 2022 MT"/>
    <n v="21.55"/>
    <s v=""/>
    <n v="21.55"/>
    <n v="365"/>
    <s v="giorni"/>
    <s v="2022"/>
    <s v="01/01/2022"/>
    <s v="31/12/2022"/>
    <s v=""/>
    <s v=""/>
    <s v=""/>
    <s v=""/>
    <s v=""/>
    <s v=""/>
    <n v="0"/>
    <n v="0"/>
    <n v="0"/>
    <n v="0"/>
    <n v="34"/>
    <n v="1"/>
    <n v="0"/>
    <n v="0"/>
    <n v="0"/>
    <n v="0"/>
    <x v="6"/>
    <n v="21.552080661742917"/>
    <n v="0"/>
    <n v="2.0806617429158791E-3"/>
    <n v="21.552080661742917"/>
    <n v="0"/>
    <n v="21.552080661742917"/>
  </r>
  <r>
    <s v="V2K244D31122012C122"/>
    <s v="112"/>
    <s v="244/1"/>
    <s v="MGRMRN54P56C591Z"/>
    <s v=""/>
    <s v="F"/>
    <s v="MAGRINI MARIA RENATA"/>
    <s v="MAGRINI"/>
    <s v="MARIA RENATA"/>
    <s v="F"/>
    <s v="16/09/1954"/>
    <s v="CEVO"/>
    <s v="VIA CASTELLO, 5"/>
    <s v="CEVO"/>
    <s v="25040"/>
    <s v="VIA CASTELLO"/>
    <s v="5"/>
    <s v=""/>
    <s v=""/>
    <s v=""/>
    <s v=""/>
    <s v=""/>
    <s v="VIA CASTELLO, 5"/>
    <s v="VIA CASTELLO"/>
    <s v="5"/>
    <s v=""/>
    <s v=""/>
    <s v=""/>
    <s v=""/>
    <s v=""/>
    <s v="FAB"/>
    <s v="C591"/>
    <s v="NCT"/>
    <s v="00015"/>
    <s v="000042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2"/>
    <s v=""/>
    <s v=""/>
    <s v=""/>
    <s v=""/>
    <s v=""/>
    <s v="COMPRENSIVI DI 35 MQ EX BAZZANA DOMENICA"/>
    <s v="SIMULAZIONE TARI 2022 MT"/>
    <n v="94.58"/>
    <s v=""/>
    <n v="94.58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5"/>
    <n v="43.13937714156058"/>
    <n v="51.443731886070836"/>
    <n v="3.1090276314245102E-3"/>
    <n v="43.13937714156058"/>
    <n v="51.443731886070836"/>
    <n v="94.583109027631423"/>
  </r>
  <r>
    <s v="V2K246D31122012C122"/>
    <s v="113"/>
    <s v="246/1"/>
    <s v="BZZGMN51T22L648N"/>
    <s v=""/>
    <s v="F"/>
    <s v="BAZZANA GIACOMO NATALE"/>
    <s v="BAZZANA"/>
    <s v="GIACOMO NATALE"/>
    <s v="M"/>
    <s v="22/12/1951"/>
    <s v="VALSAVIORE"/>
    <s v="VIA ROMA, 43"/>
    <s v="CEVO"/>
    <s v="25040"/>
    <s v="VIA ROMA"/>
    <s v="43"/>
    <s v=""/>
    <s v=""/>
    <s v=""/>
    <s v=""/>
    <s v=""/>
    <s v="VIA ROMA, 43"/>
    <s v="VIA ROMA"/>
    <s v="43"/>
    <s v=""/>
    <s v=""/>
    <s v=""/>
    <s v=""/>
    <s v=""/>
    <s v="FAB"/>
    <s v="C591"/>
    <s v="NCT"/>
    <s v="00015"/>
    <s v="000033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3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6"/>
    <n v="44.37193077417659"/>
    <n v="67.397800635548478"/>
    <n v="-2.6859027492776022E-4"/>
    <n v="44.37193077417659"/>
    <n v="67.397800635548478"/>
    <n v="111.76973140972507"/>
  </r>
  <r>
    <s v="V2K247D31122012C123"/>
    <s v="113"/>
    <s v="247/1"/>
    <s v="BZZGMN51T22L648N"/>
    <s v=""/>
    <s v="F"/>
    <s v="BAZZANA GIACOMO NATALE"/>
    <s v="BAZZANA"/>
    <s v="GIACOMO NATALE"/>
    <s v="M"/>
    <s v="22/12/1951"/>
    <s v="VALSAVIORE"/>
    <s v="VIA ROMA, 43"/>
    <s v="CEVO"/>
    <s v="25040"/>
    <s v="VIA ROMA"/>
    <s v="43"/>
    <s v=""/>
    <s v=""/>
    <s v=""/>
    <s v=""/>
    <s v=""/>
    <s v="VIA ROMA, 43"/>
    <s v="VIA ROMA"/>
    <s v="43"/>
    <s v=""/>
    <s v=""/>
    <s v=""/>
    <s v=""/>
    <s v=""/>
    <s v="FAB"/>
    <s v="C591"/>
    <s v="NCT"/>
    <s v="00015"/>
    <s v="000033"/>
    <s v=""/>
    <s v="0001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n v="3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6"/>
    <n v="8.8743861548353173"/>
    <n v="0"/>
    <n v="4.3861548353181234E-3"/>
    <n v="8.8743861548353173"/>
    <n v="0"/>
    <n v="8.8743861548353173"/>
  </r>
  <r>
    <s v="V2K248D31122012C123"/>
    <s v="113"/>
    <s v="248/1"/>
    <s v="BZZGMN51T22L648N"/>
    <s v=""/>
    <s v="F"/>
    <s v="BAZZANA GIACOMO NATALE"/>
    <s v="BAZZANA"/>
    <s v="GIACOMO NATALE"/>
    <s v="M"/>
    <s v="22/12/1951"/>
    <s v="VALSAVIORE"/>
    <s v="VIA ROMA, 43"/>
    <s v="CEVO"/>
    <s v="25040"/>
    <s v="VIA ROMA"/>
    <s v="43"/>
    <s v=""/>
    <s v=""/>
    <s v=""/>
    <s v=""/>
    <s v=""/>
    <s v=", "/>
    <s v=""/>
    <s v=""/>
    <s v=""/>
    <s v=""/>
    <s v=""/>
    <s v=""/>
    <s v=""/>
    <s v="FAB"/>
    <s v="C591"/>
    <s v="NCT"/>
    <s v="00015"/>
    <s v="000544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3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6"/>
    <n v="11.409925056216839"/>
    <n v="0"/>
    <n v="-7.4943783161529609E-5"/>
    <n v="11.409925056216839"/>
    <n v="0"/>
    <n v="11.409925056216839"/>
  </r>
  <r>
    <s v="V2K252D31122012C122"/>
    <s v="115"/>
    <s v="252/1"/>
    <s v="BZZGNP47A09L648U"/>
    <s v=""/>
    <s v="F"/>
    <s v="BAZZANA GIAN PIO"/>
    <s v="BAZZANA"/>
    <s v="GIAN PIO"/>
    <s v="M"/>
    <s v="09/01/1947"/>
    <s v="VALSAVIORE"/>
    <s v="VIA ALDO MORO, 3"/>
    <s v="TORBOLE CASAGLIA"/>
    <s v="25030"/>
    <s v="VIA ALDO MORO"/>
    <s v="3"/>
    <s v=""/>
    <s v=""/>
    <s v=""/>
    <s v=""/>
    <s v=""/>
    <s v="VIA ADAMELLO, 13"/>
    <s v="VIA ADAMELLO"/>
    <s v="13"/>
    <s v=""/>
    <s v=""/>
    <s v=""/>
    <s v=""/>
    <s v=""/>
    <s v="FAB"/>
    <s v="C591"/>
    <s v="NCT"/>
    <s v="00015"/>
    <s v="000301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54D31122012C122"/>
    <s v="117"/>
    <s v="254/1"/>
    <s v="BZZGTT55L26C591U"/>
    <s v=""/>
    <s v="F"/>
    <s v="BAZZANA GIO BATTISTA SILVANO"/>
    <s v="BAZZANA"/>
    <s v="GIO BATTISTA SILVANO"/>
    <s v="M"/>
    <s v="26/07/1955"/>
    <s v="CEVO"/>
    <s v="VIA ROMA, 43"/>
    <s v="CEVO"/>
    <s v="25040"/>
    <s v="VIA ROMA"/>
    <s v="43"/>
    <s v=""/>
    <s v=""/>
    <s v=""/>
    <s v=""/>
    <s v=""/>
    <s v="VIA ROMA, 43"/>
    <s v="VIA ROMA"/>
    <s v="43"/>
    <s v=""/>
    <s v=""/>
    <s v=""/>
    <s v=""/>
    <s v=""/>
    <s v="FAB"/>
    <s v="C591"/>
    <s v="NCT"/>
    <s v="00015"/>
    <s v="000033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3"/>
    <s v=""/>
    <s v=""/>
    <s v=""/>
    <s v=""/>
    <s v=""/>
    <s v=""/>
    <s v="SIMULAZIONE TARI 2022 MT"/>
    <n v="113.04"/>
    <s v=""/>
    <n v="113.04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6"/>
    <n v="45.639700224867354"/>
    <n v="67.397800635548478"/>
    <n v="-2.499139584173804E-3"/>
    <n v="45.639700224867354"/>
    <n v="67.397800635548478"/>
    <n v="113.03750086041583"/>
  </r>
  <r>
    <s v="V2K255D31122012C123"/>
    <s v="117"/>
    <s v="255/1"/>
    <s v="BZZGTT55L26C591U"/>
    <s v=""/>
    <s v="F"/>
    <s v="BAZZANA GIO BATTISTA SILVANO"/>
    <s v="BAZZANA"/>
    <s v="GIO BATTISTA SILVANO"/>
    <s v="M"/>
    <s v="26/07/1955"/>
    <s v="CEVO"/>
    <s v="VIA ROMA, 43"/>
    <s v="CEVO"/>
    <s v="25040"/>
    <s v="VIA ROMA"/>
    <s v="43"/>
    <s v=""/>
    <s v=""/>
    <s v=""/>
    <s v=""/>
    <s v=""/>
    <s v=", "/>
    <s v=""/>
    <s v=""/>
    <s v=""/>
    <s v=""/>
    <s v=""/>
    <s v=""/>
    <s v=""/>
    <s v="FAB"/>
    <s v="C591"/>
    <s v="NCT"/>
    <s v="00015"/>
    <s v="000544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3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6"/>
    <n v="11.409925056216839"/>
    <n v="0"/>
    <n v="-7.4943783161529609E-5"/>
    <n v="11.409925056216839"/>
    <n v="0"/>
    <n v="11.409925056216839"/>
  </r>
  <r>
    <s v="V2K256D31122012C123"/>
    <s v="118"/>
    <s v="257/1"/>
    <s v="MGRSLD41A02L648S"/>
    <s v=""/>
    <s v="F"/>
    <s v="MAGRINI OSVALDO MARTINO"/>
    <s v="MAGRINI"/>
    <s v="OSVALDO MARTINO"/>
    <s v="M"/>
    <s v="02/01/1941"/>
    <s v="VALSAVIORE"/>
    <s v="VIA ANDROLA, 24"/>
    <s v="CEVO"/>
    <s v="25040"/>
    <s v="VIA ANDROLA"/>
    <s v="24"/>
    <s v=""/>
    <s v=""/>
    <s v=""/>
    <s v=""/>
    <s v=""/>
    <s v="VIA ANDROLA, 24"/>
    <s v="VIA ANDROLA"/>
    <s v="24"/>
    <s v=""/>
    <s v=""/>
    <s v=""/>
    <s v=""/>
    <s v=""/>
    <s v="FAB"/>
    <s v="C591"/>
    <s v="NCT"/>
    <s v="00013"/>
    <s v="000248"/>
    <s v=""/>
    <s v="0018"/>
    <s v=""/>
    <s v="C02"/>
    <s v="FAB"/>
    <s v="C591"/>
    <s v="NCT"/>
    <s v="00013"/>
    <s v="000248"/>
    <s v=""/>
    <s v="0002"/>
    <s v=""/>
    <s v="C06"/>
    <s v="FAB"/>
    <s v="C591"/>
    <s v="NCT"/>
    <s v="00013"/>
    <s v="000248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.94"/>
    <n v="68.94"/>
    <x v="0"/>
    <x v="1"/>
    <s v="LOCALI ACCESSORI UTENZA DOMESTICA"/>
    <s v=""/>
    <s v=""/>
    <n v="1"/>
    <s v=""/>
    <s v=""/>
    <s v=""/>
    <s v=""/>
    <s v=""/>
    <s v="DATI FORNITI U.T. (30/03/2009) PRIMA MQ. 60 ORA MQ. 68,94"/>
    <s v="SIMULAZIONE TARI 2022 MT"/>
    <n v="33.99"/>
    <s v=""/>
    <n v="33.99"/>
    <n v="365"/>
    <s v="giorni"/>
    <s v="2022"/>
    <s v="01/01/2022"/>
    <s v="31/12/2022"/>
    <s v=""/>
    <s v=""/>
    <s v=""/>
    <s v=""/>
    <s v=""/>
    <s v=""/>
    <n v="0"/>
    <n v="0"/>
    <n v="0"/>
    <n v="0"/>
    <n v="68.94"/>
    <n v="1"/>
    <n v="0"/>
    <n v="0"/>
    <n v="0"/>
    <n v="0"/>
    <x v="0"/>
    <n v="33.988898973019268"/>
    <n v="0"/>
    <n v="-1.101026980734332E-3"/>
    <n v="33.988898973019268"/>
    <n v="0"/>
    <n v="33.988898973019268"/>
  </r>
  <r>
    <s v="V2K258D31122012C122"/>
    <s v="118"/>
    <s v="258/1"/>
    <s v="MGRSLD41A02L648S"/>
    <s v=""/>
    <s v="F"/>
    <s v="MAGRINI OSVALDO MARTINO"/>
    <s v="MAGRINI"/>
    <s v="OSVALDO MARTINO"/>
    <s v="M"/>
    <s v="02/01/1941"/>
    <s v="VALSAVIORE"/>
    <s v="VIA ANDROLA, 24"/>
    <s v="CEVO"/>
    <s v="25040"/>
    <s v="VIA ANDROLA"/>
    <s v="24"/>
    <s v=""/>
    <s v=""/>
    <s v=""/>
    <s v=""/>
    <s v=""/>
    <s v="VIA ANDROLA, 24"/>
    <s v="VIA ANDROLA"/>
    <s v="24"/>
    <s v=""/>
    <s v=""/>
    <s v=""/>
    <s v=""/>
    <s v=""/>
    <s v="FAB"/>
    <s v="C591"/>
    <s v="NCT"/>
    <s v="00013"/>
    <s v="000248"/>
    <s v=""/>
    <s v="001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n v="1"/>
    <s v=""/>
    <s v=""/>
    <s v=""/>
    <s v=""/>
    <s v=""/>
    <s v=""/>
    <s v="SIMULAZIONE TARI 2022 MT"/>
    <n v="34.19"/>
    <s v=""/>
    <n v="34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0"/>
    <n v="17.255750856624228"/>
    <n v="16.930848468833439"/>
    <n v="-3.400674542334059E-3"/>
    <n v="17.255750856624228"/>
    <n v="16.930848468833439"/>
    <n v="34.186599325457664"/>
  </r>
  <r>
    <s v="V2K267D31122012C122"/>
    <s v="120"/>
    <s v="267/1"/>
    <s v="MGRPRF52P17L648P"/>
    <s v=""/>
    <s v="F"/>
    <s v="MAGRINI PIETRO FRANCESCO"/>
    <s v="MAGRINI"/>
    <s v="PIETRO FRANCESCO"/>
    <s v="M"/>
    <s v="17/09/1952"/>
    <s v="VALSAVIORE"/>
    <s v="VIA CINQUANTAQUATTRESIMA BRIGATA GARIBALDI, 21"/>
    <s v="CEVO"/>
    <s v="25040"/>
    <s v="VIA CINQUANTAQUATTRESIMA BRIGATA GARIBALDI"/>
    <s v="21"/>
    <s v=""/>
    <s v=""/>
    <s v=""/>
    <s v=""/>
    <s v=""/>
    <s v="VIA CINQUANTAQUATTRESIMA BRIGATA GARIBALDI, 21"/>
    <s v="VIA CINQUANTAQUATTRESIMA BRIGATA GARIBALDI"/>
    <s v="21"/>
    <s v=""/>
    <s v=""/>
    <s v=""/>
    <s v=""/>
    <s v=""/>
    <s v="FAB"/>
    <s v="C591"/>
    <s v="NCT"/>
    <s v="00017"/>
    <s v="000138"/>
    <s v=""/>
    <s v="001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4"/>
    <s v=""/>
    <s v=""/>
    <s v=""/>
    <s v=""/>
    <s v=""/>
    <s v=""/>
    <s v="SIMULAZIONE TARI 2022 MT"/>
    <n v="133.44"/>
    <s v=""/>
    <n v="133.4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4"/>
    <n v="51.062936208377813"/>
    <n v="82.375089665670373"/>
    <n v="-1.9741259518184506E-3"/>
    <n v="51.062936208377813"/>
    <n v="82.375089665670373"/>
    <n v="133.43802587404818"/>
  </r>
  <r>
    <s v="V2K268D31122012C123"/>
    <s v="120"/>
    <s v="268/1"/>
    <s v="MGRPRF52P17L648P"/>
    <s v=""/>
    <s v="F"/>
    <s v="MAGRINI PIETRO FRANCESCO"/>
    <s v="MAGRINI"/>
    <s v="PIETRO FRANCESCO"/>
    <s v="M"/>
    <s v="17/09/1952"/>
    <s v="VALSAVIORE"/>
    <s v="VIA CINQUANTAQUATTRESIMA BRIGATA GARIBALDI, 21"/>
    <s v="CEVO"/>
    <s v="25040"/>
    <s v="VIA CINQUANTAQUATTRESIMA BRIGATA GARIBALDI"/>
    <s v="21"/>
    <s v=""/>
    <s v=""/>
    <s v=""/>
    <s v=""/>
    <s v=""/>
    <s v="VIA CINQUANTAQUATTRESIMA BRIGATA GARIBALDI, 21"/>
    <s v="VIA CINQUANTAQUATTRESIMA BRIGATA GARIBALDI"/>
    <s v="21"/>
    <s v=""/>
    <s v=""/>
    <s v=""/>
    <s v=""/>
    <s v=""/>
    <s v="FAB"/>
    <s v="C591"/>
    <s v="NCT"/>
    <s v="00017"/>
    <s v="000138"/>
    <s v=""/>
    <s v="0503"/>
    <s v=""/>
    <s v="C06"/>
    <s v="FAB"/>
    <s v="C591"/>
    <s v="NCT"/>
    <s v="00017"/>
    <s v="000138"/>
    <s v=""/>
    <s v="001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4"/>
    <s v=""/>
    <s v=""/>
    <s v=""/>
    <s v=""/>
    <s v=""/>
    <s v=""/>
    <s v="SIMULAZIONE TARI 2022 MT"/>
    <n v="24.51"/>
    <s v=""/>
    <n v="24.51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4"/>
    <n v="24.510209380021351"/>
    <n v="0"/>
    <n v="2.0938002134940348E-4"/>
    <n v="24.510209380021351"/>
    <n v="0"/>
    <n v="24.510209380021351"/>
  </r>
  <r>
    <s v="V2K269D31122012C122"/>
    <s v="121"/>
    <s v="269/1"/>
    <s v="BZZGNI35A07L648F"/>
    <s v=""/>
    <s v="F"/>
    <s v="BAZZANA GIONA"/>
    <s v="BAZZANA"/>
    <s v="GIONA"/>
    <s v="M"/>
    <s v="07/01/1935"/>
    <s v="VALSAVIORE"/>
    <s v="VIA ROMA, 19"/>
    <s v="CEVO"/>
    <s v="25040"/>
    <s v="VIA ROMA"/>
    <s v="19"/>
    <s v=""/>
    <s v=""/>
    <s v=""/>
    <s v=""/>
    <s v=""/>
    <s v="VIA ROMA, 19"/>
    <s v="VIA ROMA"/>
    <s v="19"/>
    <s v=""/>
    <s v=""/>
    <s v=""/>
    <s v=""/>
    <s v=""/>
    <s v="FAB"/>
    <s v="C591"/>
    <s v="NCT"/>
    <s v="00018"/>
    <s v="00022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270D31122012C122"/>
    <s v="121"/>
    <s v="270/1"/>
    <s v="BZZGNI35A07L648F"/>
    <s v=""/>
    <s v="F"/>
    <s v="BAZZANA GIONA"/>
    <s v="BAZZANA"/>
    <s v="GIONA"/>
    <s v="M"/>
    <s v="07/01/1935"/>
    <s v="VALSAVIORE"/>
    <s v="VIA ROMA, 19"/>
    <s v="CEVO"/>
    <s v="25040"/>
    <s v="VIA ROMA"/>
    <s v="19"/>
    <s v=""/>
    <s v=""/>
    <s v=""/>
    <s v=""/>
    <s v=""/>
    <s v="VIA ROMA, 75"/>
    <s v="VIA ROMA"/>
    <s v="75"/>
    <s v=""/>
    <s v=""/>
    <s v=""/>
    <s v=""/>
    <s v=""/>
    <s v="FAB"/>
    <s v="C591"/>
    <s v="NCT"/>
    <s v="00018"/>
    <s v="00022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271D31122012C122"/>
    <s v="121"/>
    <s v="271/1"/>
    <s v="BZZGNI35A07L648F"/>
    <s v=""/>
    <s v="F"/>
    <s v="BAZZANA GIONA"/>
    <s v="BAZZANA"/>
    <s v="GIONA"/>
    <s v="M"/>
    <s v="07/01/1935"/>
    <s v="VALSAVIORE"/>
    <s v="VIA ROMA, 19"/>
    <s v="CEVO"/>
    <s v="25040"/>
    <s v="VIA ROMA"/>
    <s v="19"/>
    <s v=""/>
    <s v=""/>
    <s v=""/>
    <s v=""/>
    <s v=""/>
    <s v="VIA ROMA, 19"/>
    <s v="VIA ROMA"/>
    <s v="19"/>
    <s v=""/>
    <s v=""/>
    <s v=""/>
    <s v=""/>
    <s v=""/>
    <s v="FAB"/>
    <s v="C591"/>
    <s v="NCT"/>
    <s v="00018"/>
    <s v="00022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"/>
    <n v="73"/>
    <x v="0"/>
    <x v="0"/>
    <s v="LOCALI AD USO ABITAZIONE"/>
    <s v=""/>
    <s v=""/>
    <n v="1"/>
    <s v=""/>
    <s v=""/>
    <s v=""/>
    <s v=""/>
    <s v=""/>
    <s v=""/>
    <s v="SIMULAZIONE TARI 2022 MT"/>
    <n v="52.92"/>
    <s v=""/>
    <n v="52.92"/>
    <n v="365"/>
    <s v="giorni"/>
    <s v="2022"/>
    <s v="01/01/2022"/>
    <s v="31/12/2022"/>
    <s v=""/>
    <s v=""/>
    <s v=""/>
    <s v=""/>
    <s v=""/>
    <s v=""/>
    <n v="0"/>
    <n v="0"/>
    <n v="0"/>
    <n v="0"/>
    <n v="73"/>
    <n v="0"/>
    <n v="0"/>
    <n v="0"/>
    <n v="0"/>
    <n v="1"/>
    <x v="0"/>
    <n v="35.990566072387679"/>
    <n v="16.930848468833439"/>
    <n v="1.4145412211163944E-3"/>
    <n v="35.990566072387679"/>
    <n v="16.930848468833439"/>
    <n v="52.921414541221118"/>
  </r>
  <r>
    <s v="V2K272D31122012C122"/>
    <s v="121"/>
    <s v="272/1"/>
    <s v="BZZGNI35A07L648F"/>
    <s v=""/>
    <s v="F"/>
    <s v="BAZZANA GIONA"/>
    <s v="BAZZANA"/>
    <s v="GIONA"/>
    <s v="M"/>
    <s v="07/01/1935"/>
    <s v="VALSAVIORE"/>
    <s v="VIA ROMA, 19"/>
    <s v="CEVO"/>
    <s v="25040"/>
    <s v="VIA ROMA"/>
    <s v="19"/>
    <s v=""/>
    <s v=""/>
    <s v=""/>
    <s v=""/>
    <s v=""/>
    <s v="VIA ROMA, 19"/>
    <s v="VIA ROMA"/>
    <s v="19"/>
    <s v=""/>
    <s v=""/>
    <s v=""/>
    <s v=""/>
    <s v=""/>
    <s v="FAB"/>
    <s v="C591"/>
    <s v="NCT"/>
    <s v="00018"/>
    <s v="00022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3"/>
    <s v=""/>
    <s v=""/>
    <s v=""/>
    <s v=""/>
    <s v=""/>
    <s v="EX QUETTI CATERINA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6"/>
    <n v="50.71077802763039"/>
    <n v="67.397800635548478"/>
    <n v="-1.4213368211386523E-3"/>
    <n v="50.71077802763039"/>
    <n v="67.397800635548478"/>
    <n v="118.10857866317886"/>
  </r>
  <r>
    <s v="V2K273D31122012C123"/>
    <s v="121"/>
    <s v="273/1"/>
    <s v="BZZGNI35A07L648F"/>
    <s v=""/>
    <s v="F"/>
    <s v="BAZZANA GIONA"/>
    <s v="BAZZANA"/>
    <s v="GIONA"/>
    <s v="M"/>
    <s v="07/01/1935"/>
    <s v="VALSAVIORE"/>
    <s v="VIA ROMA, 19"/>
    <s v="CEVO"/>
    <s v="25040"/>
    <s v="VIA ROMA"/>
    <s v="19"/>
    <s v=""/>
    <s v=""/>
    <s v=""/>
    <s v=""/>
    <s v=""/>
    <s v="VIA ROMA, 19"/>
    <s v="VIA ROMA"/>
    <s v="19"/>
    <s v=""/>
    <s v=""/>
    <s v=""/>
    <s v=""/>
    <s v=""/>
    <s v="FAB"/>
    <s v="C591"/>
    <s v="NCT"/>
    <s v="00018"/>
    <s v="000221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3"/>
    <s v=""/>
    <s v=""/>
    <s v=""/>
    <s v=""/>
    <s v=""/>
    <s v=""/>
    <s v="SIMULAZIONE TARI 2022 MT"/>
    <n v="22.82"/>
    <s v=""/>
    <n v="22.82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6"/>
    <n v="22.819850112433677"/>
    <n v="0"/>
    <n v="-1.4988756632305922E-4"/>
    <n v="22.819850112433677"/>
    <n v="0"/>
    <n v="22.819850112433677"/>
  </r>
  <r>
    <s v="V2K274D31122012C123"/>
    <s v="121"/>
    <s v="274/1"/>
    <s v="BZZGNI35A07L648F"/>
    <s v=""/>
    <s v="F"/>
    <s v="BAZZANA GIONA"/>
    <s v="BAZZANA"/>
    <s v="GIONA"/>
    <s v="M"/>
    <s v="07/01/1935"/>
    <s v="VALSAVIORE"/>
    <s v="VIA ROMA, 19"/>
    <s v="CEVO"/>
    <s v="25040"/>
    <s v="VIA ROMA"/>
    <s v="19"/>
    <s v=""/>
    <s v=""/>
    <s v=""/>
    <s v=""/>
    <s v=""/>
    <s v="VIA GUGLIELMO MARCONI, 45"/>
    <s v="VIA GUGLIELMO MARCONI"/>
    <s v="45"/>
    <s v=""/>
    <s v=""/>
    <s v=""/>
    <s v=""/>
    <s v=""/>
    <s v="FAB"/>
    <s v="C591"/>
    <s v="NCT"/>
    <s v="00014"/>
    <s v="000103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.63"/>
    <n v="11.63"/>
    <x v="0"/>
    <x v="1"/>
    <s v="LOCALI ACCESSORI UTENZA DOMESTICA"/>
    <s v=""/>
    <s v=""/>
    <n v="3"/>
    <s v=""/>
    <s v=""/>
    <s v=""/>
    <s v=""/>
    <s v=""/>
    <s v=""/>
    <s v="SIMULAZIONE TARI 2022 MT"/>
    <n v="7.37"/>
    <s v=""/>
    <n v="7.37"/>
    <n v="365"/>
    <s v="giorni"/>
    <s v="2022"/>
    <s v="01/01/2022"/>
    <s v="31/12/2022"/>
    <s v=""/>
    <s v=""/>
    <s v=""/>
    <s v=""/>
    <s v=""/>
    <s v=""/>
    <n v="0"/>
    <n v="0"/>
    <n v="0"/>
    <n v="0"/>
    <n v="11.630000000000003"/>
    <n v="1"/>
    <n v="0"/>
    <n v="0"/>
    <n v="0"/>
    <n v="0"/>
    <x v="6"/>
    <n v="7.3720793557667692"/>
    <n v="0"/>
    <n v="2.0793557667690976E-3"/>
    <n v="7.3720793557667692"/>
    <n v="0"/>
    <n v="7.3720793557667692"/>
  </r>
  <r>
    <s v="V2K275D31122012C122"/>
    <s v="122"/>
    <s v="275/1"/>
    <s v="BZZGNN43P53C591I"/>
    <s v=""/>
    <s v="F"/>
    <s v="BAZZANA GIOVANNA"/>
    <s v="BAZZANA"/>
    <s v="GIOVANNA"/>
    <s v="F"/>
    <s v="13/09/1943"/>
    <s v="CEVO"/>
    <s v="STRADA PROVINCIALE, 79"/>
    <s v="VOGOGNA"/>
    <s v="28020"/>
    <s v="STRADA PROVINCIALE"/>
    <s v="79"/>
    <s v=""/>
    <s v=""/>
    <s v=""/>
    <s v=""/>
    <s v=""/>
    <s v="VIA SANT' ANTONIO, 23"/>
    <s v="VIA SANT' ANTONIO"/>
    <s v="23"/>
    <s v=""/>
    <s v=""/>
    <s v=""/>
    <s v=""/>
    <s v=""/>
    <s v="FAB"/>
    <s v="C591"/>
    <s v="NCT"/>
    <s v="00015"/>
    <s v="000129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76D31122012C122"/>
    <s v="123"/>
    <s v="276/1"/>
    <s v="MGRSRA72A63Z112S"/>
    <s v=""/>
    <s v="F"/>
    <s v="MAGRINI SARA"/>
    <s v="MAGRINI"/>
    <s v="SARA"/>
    <s v="F"/>
    <s v="23/01/1972"/>
    <s v="GERMANIA OVEST"/>
    <s v="VIA Q RE I MAGGIO, 13"/>
    <s v="BRESCIA"/>
    <s v="25126"/>
    <s v="VIA Q RE I MAGGIO"/>
    <s v="13"/>
    <s v=""/>
    <s v=""/>
    <s v=""/>
    <s v=""/>
    <s v=""/>
    <s v="VIA ANDROLA, 24"/>
    <s v="VIA ANDROLA"/>
    <s v="24"/>
    <s v=""/>
    <s v=""/>
    <s v=""/>
    <s v=""/>
    <s v=""/>
    <s v="FAB"/>
    <s v="C591"/>
    <s v="NCT"/>
    <s v="00013"/>
    <s v="000248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s v=""/>
    <s v=""/>
    <s v=""/>
    <s v=""/>
    <s v=""/>
    <s v=""/>
    <s v=""/>
    <s v="SIMULAZIONE TARI 2022 MT"/>
    <n v="103.53"/>
    <s v=""/>
    <n v="103.53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1"/>
    <n v="36.131429344686651"/>
    <n v="67.397800635548478"/>
    <n v="-7.7001976487167667E-4"/>
    <n v="36.131429344686651"/>
    <n v="67.397800635548478"/>
    <n v="103.52922998023513"/>
  </r>
  <r>
    <s v="V2K279D31122012C122"/>
    <s v="124"/>
    <s v="279/1"/>
    <s v="BZZGNN53L67L648X"/>
    <s v=""/>
    <s v="F"/>
    <s v="BAZZANA GIOVANNA ANCILLA"/>
    <s v="BAZZANA"/>
    <s v="GIOVANNA ANCILLA"/>
    <s v="F"/>
    <s v="27/07/1953"/>
    <s v="VALSAVIORE"/>
    <s v="VIA NIKOLAJEWKA, 8"/>
    <s v="MAZZANO"/>
    <s v="25080"/>
    <s v="VIA NIKOLAJEWKA"/>
    <s v="8"/>
    <s v="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403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284D01012019C122"/>
    <s v="126"/>
    <s v="284/1"/>
    <s v="BZZGNN38B60L648C"/>
    <s v=""/>
    <s v="F"/>
    <s v="BAZZANA GIOVANNA"/>
    <s v="BAZZANA"/>
    <s v="GIOVANNA"/>
    <s v="F"/>
    <s v="20/02/1938"/>
    <s v="VALSAVIORE"/>
    <s v="VIA M. MALIBRAN, 10"/>
    <s v="BRESCIA"/>
    <s v="25100"/>
    <s v="VIA M. MALIBRAN"/>
    <s v="10"/>
    <s v=""/>
    <s v=""/>
    <s v=""/>
    <s v=""/>
    <s v=""/>
    <s v="VIA SAN VIGILIO, 102"/>
    <s v="VIA SAN VIGILIO"/>
    <s v="102"/>
    <s v=""/>
    <s v=""/>
    <s v=""/>
    <s v=""/>
    <s v=""/>
    <s v="FAB"/>
    <s v="C591"/>
    <s v="NCT"/>
    <s v="00015"/>
    <s v="000353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287D31122012C122"/>
    <s v="127"/>
    <s v="287/1"/>
    <s v="MGRRNT63M25C591H"/>
    <s v=""/>
    <s v="F"/>
    <s v="MAGRO RENATO"/>
    <s v="MAGRO"/>
    <s v="RENATO"/>
    <s v="M"/>
    <s v="25/08/1963"/>
    <s v="CEVO"/>
    <s v="VIA MONTICELLI, 21"/>
    <s v="CEVO"/>
    <s v="25040"/>
    <s v="VIA MONTICELLI"/>
    <s v="21"/>
    <s v=""/>
    <s v=""/>
    <s v=""/>
    <s v=""/>
    <s v=""/>
    <s v="VIA MONTICELLI, 21"/>
    <s v="VIA MONTICELLI"/>
    <s v="21"/>
    <s v=""/>
    <s v=""/>
    <s v=""/>
    <s v=""/>
    <s v=""/>
    <s v="FAB"/>
    <s v="C591"/>
    <s v="NCT"/>
    <s v="00015"/>
    <s v="000072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.3"/>
    <n v="48.3"/>
    <x v="0"/>
    <x v="0"/>
    <s v="LOCALI AD USO ABITAZIONE"/>
    <s v=""/>
    <s v=""/>
    <n v="2"/>
    <s v=""/>
    <s v=""/>
    <s v=""/>
    <s v=""/>
    <s v=""/>
    <s v=""/>
    <s v="SIMULAZIONE TARI 2022 MT"/>
    <n v="79.22"/>
    <s v=""/>
    <n v="79.22"/>
    <n v="365"/>
    <s v="giorni"/>
    <s v="2022"/>
    <s v="01/01/2022"/>
    <s v="31/12/2022"/>
    <s v=""/>
    <s v=""/>
    <s v=""/>
    <s v=""/>
    <s v=""/>
    <s v=""/>
    <n v="0"/>
    <n v="0"/>
    <n v="0"/>
    <n v="0"/>
    <n v="48.3"/>
    <n v="0"/>
    <n v="0"/>
    <n v="0"/>
    <n v="0"/>
    <n v="1"/>
    <x v="5"/>
    <n v="27.781758879165011"/>
    <n v="51.443731886070836"/>
    <n v="5.4907652358480163E-3"/>
    <n v="27.781758879165011"/>
    <n v="51.443731886070836"/>
    <n v="79.225490765235847"/>
  </r>
  <r>
    <s v="V2K288D31122012C123"/>
    <s v="127"/>
    <s v="288/1"/>
    <s v="MGRRNT63M25C591H"/>
    <s v=""/>
    <s v="F"/>
    <s v="MAGRO RENATO"/>
    <s v="MAGRO"/>
    <s v="RENATO"/>
    <s v="M"/>
    <s v="25/08/1963"/>
    <s v="CEVO"/>
    <s v="VIA MONTICELLI, 21"/>
    <s v="CEVO"/>
    <s v="25040"/>
    <s v="VIA MONTICELLI"/>
    <s v="21"/>
    <s v=""/>
    <s v=""/>
    <s v=""/>
    <s v=""/>
    <s v=""/>
    <s v="VIA SANT' ANTONIO, 19 A"/>
    <s v="VIA SANT' ANTONIO"/>
    <s v="19"/>
    <s v="A"/>
    <s v=""/>
    <s v=""/>
    <s v=""/>
    <s v=""/>
    <s v="FAB"/>
    <s v="C591"/>
    <s v="NCT"/>
    <s v="00015"/>
    <s v="000061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.8"/>
    <n v="15.8"/>
    <x v="0"/>
    <x v="1"/>
    <s v="LOCALI ACCESSORI UTENZA DOMESTICA"/>
    <s v=""/>
    <s v=""/>
    <n v="2"/>
    <s v=""/>
    <s v=""/>
    <s v=""/>
    <s v=""/>
    <s v=""/>
    <s v=""/>
    <s v="SIMULAZIONE TARI 2022 MT"/>
    <n v="9.09"/>
    <s v=""/>
    <n v="9.09"/>
    <n v="365"/>
    <s v="giorni"/>
    <s v="2022"/>
    <s v="01/01/2022"/>
    <s v="31/12/2022"/>
    <s v=""/>
    <s v=""/>
    <s v=""/>
    <s v=""/>
    <s v=""/>
    <s v=""/>
    <n v="0"/>
    <n v="0"/>
    <n v="0"/>
    <n v="0"/>
    <n v="15.800000000000002"/>
    <n v="1"/>
    <n v="0"/>
    <n v="0"/>
    <n v="0"/>
    <n v="0"/>
    <x v="5"/>
    <n v="9.0880287844887633"/>
    <n v="0"/>
    <n v="-1.9712155112365792E-3"/>
    <n v="9.0880287844887633"/>
    <n v="0"/>
    <n v="9.0880287844887633"/>
  </r>
  <r>
    <s v="V2K291D31122012C122"/>
    <s v="129"/>
    <s v="291/1"/>
    <s v="BZZGNN45T19L648E"/>
    <s v=""/>
    <s v="F"/>
    <s v="BAZZANA GIOVANNI"/>
    <s v="BAZZANA"/>
    <s v="GIOVANNI"/>
    <s v="M"/>
    <s v="19/12/1945"/>
    <s v="VALSAVIORE"/>
    <s v="VIA TIZIANO, 65"/>
    <s v="BRESCIA"/>
    <s v="25100"/>
    <s v="VIA TIZIANO"/>
    <s v="65"/>
    <s v=""/>
    <s v=""/>
    <s v=""/>
    <s v=""/>
    <s v=""/>
    <s v="VIA SANT' ANTONIO, 23"/>
    <s v="VIA SANT' ANTONIO"/>
    <s v="23"/>
    <s v=""/>
    <s v=""/>
    <s v=""/>
    <s v=""/>
    <s v=""/>
    <s v="FAB"/>
    <s v="C591"/>
    <s v="NCT"/>
    <s v="00015"/>
    <s v="000129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292D31122012C122"/>
    <s v="130"/>
    <s v="292/1"/>
    <s v="MFRGRG61P05B157C"/>
    <s v=""/>
    <s v="F"/>
    <s v="MAIFRINI GIORGIO"/>
    <s v="MAIFRINI"/>
    <s v="GIORGIO"/>
    <s v="M"/>
    <s v="05/09/1961"/>
    <s v="BRESCIA"/>
    <s v="VIA CARIBIO, 10"/>
    <s v="ROE' VOLCIANO"/>
    <s v="25077"/>
    <s v="VIA CARIBIO"/>
    <s v="10"/>
    <s v=""/>
    <s v=""/>
    <s v=""/>
    <s v=""/>
    <s v=""/>
    <s v="LOCALITA' LAGO D'ARNO, "/>
    <s v="LOCALITA' LAGO D'ARNO"/>
    <s v=""/>
    <s v=""/>
    <s v=""/>
    <s v=""/>
    <s v=""/>
    <s v=""/>
    <s v="FAB"/>
    <s v="C591"/>
    <s v="NCT"/>
    <s v="00031"/>
    <s v="000107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80.08"/>
    <n v="-60.06"/>
    <n v="20.02"/>
    <n v="365"/>
    <s v="giorni"/>
    <s v="2022"/>
    <s v="01/01/2022"/>
    <s v="31/12/2022"/>
    <s v=""/>
    <s v=""/>
    <s v=""/>
    <s v=""/>
    <s v=""/>
    <s v=""/>
    <n v="0"/>
    <n v="0.75"/>
    <n v="0"/>
    <n v="0"/>
    <n v="5"/>
    <n v="0"/>
    <n v="0.75"/>
    <n v="0"/>
    <n v="0"/>
    <n v="0.25"/>
    <x v="1"/>
    <n v="3.1694236267268994"/>
    <n v="16.849450158887119"/>
    <n v="-1.126214385980262E-3"/>
    <n v="3.1694236267268994"/>
    <n v="16.849450158887119"/>
    <n v="20.018873785614019"/>
  </r>
  <r>
    <s v="V2K294D31122012C122"/>
    <s v="132"/>
    <s v="294/1"/>
    <s v="MNRGZN68C11D150P"/>
    <s v=""/>
    <s v="F"/>
    <s v="MANARA GRAZIANO"/>
    <s v="MANARA"/>
    <s v="GRAZIANO"/>
    <s v="M"/>
    <s v="11/03/1968"/>
    <s v="CREMONA"/>
    <s v="VIA OGLIO, 13"/>
    <s v="SESTO ED UNITI"/>
    <s v="26028"/>
    <s v="VIA OGLIO"/>
    <s v="13"/>
    <s v=""/>
    <s v=""/>
    <s v=""/>
    <s v=""/>
    <s v=""/>
    <s v="LOCALITA' POZZUOLO, 8"/>
    <s v="LOCALITA' POZZUOLO"/>
    <s v="8"/>
    <s v=""/>
    <s v=""/>
    <s v=""/>
    <s v=""/>
    <s v=""/>
    <s v="FAB"/>
    <s v="C591"/>
    <s v="NCT"/>
    <s v="00026"/>
    <s v="00007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95D31122012C122"/>
    <s v="133"/>
    <s v="295/1"/>
    <s v="BZZGNN57E20C591N"/>
    <s v=""/>
    <s v="F"/>
    <s v="BAZZANA GIOVANNI MARIO"/>
    <s v="BAZZANA"/>
    <s v="GIOVANNI MARIO"/>
    <s v="M"/>
    <s v="20/05/1957"/>
    <s v="CEVO"/>
    <s v="VICOLO DELL'ALBERA, 16"/>
    <s v="CEVO"/>
    <s v="25040"/>
    <s v="VICOLO DELL'ALBERA"/>
    <s v="16"/>
    <s v="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403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296D31122012C122"/>
    <s v="134"/>
    <s v="296/1"/>
    <s v="MNCGFR41M11A299G"/>
    <s v=""/>
    <s v="F"/>
    <s v="MANCASTROPPA GIANFRANCO"/>
    <s v="MANCASTROPPA"/>
    <s v="GIANFRANCO"/>
    <s v="M"/>
    <s v="11/08/1941"/>
    <s v="ANNICCO"/>
    <s v="VIA PINETA, 10"/>
    <s v="CEVO"/>
    <s v="25040"/>
    <s v="VIA PINETA"/>
    <s v="10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485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1.3"/>
    <n v="41.3"/>
    <x v="0"/>
    <x v="0"/>
    <s v="LOCALI AD USO ABITAZIONE"/>
    <s v=""/>
    <s v=""/>
    <n v="1"/>
    <s v=""/>
    <s v=""/>
    <s v=""/>
    <s v=""/>
    <s v=""/>
    <s v=""/>
    <s v="SIMULAZIONE TARI 2022 MT"/>
    <n v="37.29"/>
    <s v=""/>
    <n v="37.29"/>
    <n v="365"/>
    <s v="giorni"/>
    <s v="2022"/>
    <s v="01/01/2022"/>
    <s v="31/12/2022"/>
    <s v=""/>
    <s v=""/>
    <s v=""/>
    <s v=""/>
    <s v=""/>
    <s v=""/>
    <n v="0"/>
    <n v="0"/>
    <n v="0"/>
    <n v="0"/>
    <n v="41.3"/>
    <n v="0"/>
    <n v="0"/>
    <n v="0"/>
    <n v="0"/>
    <n v="1"/>
    <x v="0"/>
    <n v="20.361786010816587"/>
    <n v="16.930848468833439"/>
    <n v="2.634479650026833E-3"/>
    <n v="20.361786010816587"/>
    <n v="16.930848468833439"/>
    <n v="37.292634479650026"/>
  </r>
  <r>
    <s v="V2K300D31122012C122"/>
    <s v="136"/>
    <s v="300/1"/>
    <s v="MNSGMF51H19G247B"/>
    <s v=""/>
    <s v="F"/>
    <s v="MANSINI GIACOMO FRANCESCO"/>
    <s v="MANSINI"/>
    <s v="GIACOMO FRANCESCO"/>
    <s v="M"/>
    <s v="19/06/1951"/>
    <s v="PAISCO LOVENO"/>
    <s v="VIA SANTI NAZZARO E CELSO, 18"/>
    <s v="CEVO"/>
    <s v="25040"/>
    <s v="VIA SANTI NAZZARO E CELSO"/>
    <s v="18"/>
    <s v=""/>
    <s v=""/>
    <s v=""/>
    <s v=""/>
    <s v=""/>
    <s v="VIA SANTI NAZZARO E CELSO, 18"/>
    <s v="VIA SANTI NAZZARO E CELSO"/>
    <s v="18"/>
    <s v=""/>
    <s v=""/>
    <s v=""/>
    <s v=""/>
    <s v=""/>
    <s v="FAB"/>
    <s v="C591"/>
    <s v="NCT"/>
    <s v="00020"/>
    <s v="00010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569999999999993"/>
    <n v="65.569999999999993"/>
    <x v="0"/>
    <x v="0"/>
    <s v="LOCALI AD USO ABITAZIONE"/>
    <s v=""/>
    <s v=""/>
    <n v="2"/>
    <s v=""/>
    <s v=""/>
    <s v=""/>
    <s v=""/>
    <s v=""/>
    <s v=""/>
    <s v="SIMULAZIONE TARI 2022 MT"/>
    <n v="89.16"/>
    <s v=""/>
    <n v="89.16"/>
    <n v="365"/>
    <s v="giorni"/>
    <s v="2022"/>
    <s v="01/01/2022"/>
    <s v="31/12/2022"/>
    <s v=""/>
    <s v=""/>
    <s v=""/>
    <s v=""/>
    <s v=""/>
    <s v=""/>
    <n v="0"/>
    <n v="0"/>
    <n v="0"/>
    <n v="0"/>
    <n v="65.569999999999993"/>
    <n v="0"/>
    <n v="0"/>
    <n v="0"/>
    <n v="0"/>
    <n v="1"/>
    <x v="5"/>
    <n v="37.715319455628361"/>
    <n v="51.443731886070836"/>
    <n v="-9.4865830079982061E-4"/>
    <n v="37.715319455628361"/>
    <n v="51.443731886070836"/>
    <n v="89.159051341699197"/>
  </r>
  <r>
    <s v="V2K301D31122012C123"/>
    <s v="136"/>
    <s v="301/1"/>
    <s v="MNSGMF51H19G247B"/>
    <s v=""/>
    <s v="F"/>
    <s v="MANSINI GIACOMO FRANCESCO"/>
    <s v="MANSINI"/>
    <s v="GIACOMO FRANCESCO"/>
    <s v="M"/>
    <s v="19/06/1951"/>
    <s v="PAISCO LOVENO"/>
    <s v="VIA SANTI NAZZARO E CELSO, 18"/>
    <s v="CEVO"/>
    <s v="25040"/>
    <s v="VIA SANTI NAZZARO E CELSO"/>
    <s v="18"/>
    <s v=""/>
    <s v=""/>
    <s v=""/>
    <s v=""/>
    <s v=""/>
    <s v="VIA SANTI NAZZARO E CELSO, 18"/>
    <s v="VIA SANTI NAZZARO E CELSO"/>
    <s v="18"/>
    <s v=""/>
    <s v=""/>
    <s v=""/>
    <s v=""/>
    <s v=""/>
    <s v="FAB"/>
    <s v="C591"/>
    <s v="NCT"/>
    <s v="00020"/>
    <s v="00010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.14"/>
    <n v="24.14"/>
    <x v="0"/>
    <x v="1"/>
    <s v="LOCALI ACCESSORI UTENZA DOMESTICA"/>
    <s v=""/>
    <s v=""/>
    <n v="2"/>
    <s v=""/>
    <s v=""/>
    <s v=""/>
    <s v=""/>
    <s v=""/>
    <s v=""/>
    <s v="SIMULAZIONE TARI 2022 MT"/>
    <n v="13.89"/>
    <s v=""/>
    <n v="13.89"/>
    <n v="365"/>
    <s v="giorni"/>
    <s v="2022"/>
    <s v="01/01/2022"/>
    <s v="31/12/2022"/>
    <s v=""/>
    <s v=""/>
    <s v=""/>
    <s v=""/>
    <s v=""/>
    <s v=""/>
    <n v="0"/>
    <n v="0"/>
    <n v="0"/>
    <n v="0"/>
    <n v="24.14"/>
    <n v="1"/>
    <n v="0"/>
    <n v="0"/>
    <n v="0"/>
    <n v="0"/>
    <x v="5"/>
    <n v="13.885127522630299"/>
    <n v="0"/>
    <n v="-4.8724773697017554E-3"/>
    <n v="13.885127522630299"/>
    <n v="0"/>
    <n v="13.885127522630299"/>
  </r>
  <r>
    <s v="V2K319D31122012C122"/>
    <s v="142"/>
    <s v="319/1"/>
    <s v="MRCVGL62C27D227Z"/>
    <s v=""/>
    <s v="F"/>
    <s v="MARCHETTI VIRGILIO"/>
    <s v="MARCHETTI"/>
    <s v="VIRGILIO"/>
    <s v="M"/>
    <s v="27/03/1962"/>
    <s v="CURTATONE"/>
    <s v="VIA GERMANIA, 5"/>
    <s v="CURTATONE"/>
    <s v="46010"/>
    <s v="VIA GERMANIA"/>
    <s v="5"/>
    <s v=""/>
    <s v=""/>
    <s v=""/>
    <s v=""/>
    <s v=""/>
    <s v="VIA SAN SISTO, 2"/>
    <s v="VIA SAN SISTO"/>
    <s v="2"/>
    <s v=""/>
    <s v=""/>
    <s v=""/>
    <s v=""/>
    <s v=""/>
    <s v="FAB"/>
    <s v="C591"/>
    <s v="NCT"/>
    <s v="00022"/>
    <s v="000070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s v=""/>
    <s v=""/>
    <s v=""/>
    <s v=""/>
    <s v=""/>
    <s v=""/>
    <s v="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1"/>
    <n v="42.470276598140451"/>
    <n v="67.397800635548478"/>
    <n v="-1.9227663110825688E-3"/>
    <n v="42.470276598140451"/>
    <n v="67.397800635548478"/>
    <n v="109.86807723368892"/>
  </r>
  <r>
    <s v="V2K320D31122012C122"/>
    <s v="17237"/>
    <s v="320/1"/>
    <s v="BZZMSS47M55C591K"/>
    <s v=""/>
    <s v="F"/>
    <s v="BAZZANA MARIA ASSUNTA"/>
    <s v="BAZZANA"/>
    <s v="MARIA ASSUNTA"/>
    <s v="F"/>
    <s v="15/08/1947"/>
    <s v="CEVO"/>
    <s v="VIA BRESCIA, 14"/>
    <s v="CALCINATO"/>
    <s v="25011"/>
    <s v="VIA BRESCIA"/>
    <s v="14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30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325D31122012C122"/>
    <s v="146"/>
    <s v="325/1"/>
    <s v="BZZMGC52C64L648F"/>
    <s v=""/>
    <s v="F"/>
    <s v="BAZZANA MARIA GIACOMINA"/>
    <s v="BAZZANA"/>
    <s v="MARIA GIACOMINA"/>
    <s v="F"/>
    <s v="24/03/1952"/>
    <s v="VALSAVIORE"/>
    <s v="VIA CASTELLO, 27"/>
    <s v="CEVO"/>
    <s v="25040"/>
    <s v="VIA CASTELLO"/>
    <s v="27"/>
    <s v=""/>
    <s v=""/>
    <s v=""/>
    <s v=""/>
    <s v=""/>
    <s v="VIA CASTELLO, 27"/>
    <s v="VIA CASTELLO"/>
    <s v="27"/>
    <s v=""/>
    <s v=""/>
    <s v=""/>
    <s v=""/>
    <s v=""/>
    <s v="FAB"/>
    <s v="C591"/>
    <s v="NCT"/>
    <s v="00014"/>
    <s v="000027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7"/>
    <n v="117"/>
    <x v="0"/>
    <x v="0"/>
    <s v="LOCALI AD USO ABITAZIONE"/>
    <s v=""/>
    <s v=""/>
    <n v="2"/>
    <s v=""/>
    <s v=""/>
    <s v=""/>
    <s v=""/>
    <s v=""/>
    <s v=""/>
    <s v="SIMULAZIONE TARI 2022 MT"/>
    <n v="118.74"/>
    <s v=""/>
    <n v="118.74"/>
    <n v="365"/>
    <s v="giorni"/>
    <s v="2022"/>
    <s v="01/01/2022"/>
    <s v="31/12/2022"/>
    <s v=""/>
    <s v=""/>
    <s v=""/>
    <s v=""/>
    <s v=""/>
    <s v=""/>
    <n v="0"/>
    <n v="0"/>
    <n v="0"/>
    <n v="0"/>
    <n v="117"/>
    <n v="0"/>
    <n v="0"/>
    <n v="0"/>
    <n v="0"/>
    <n v="1"/>
    <x v="5"/>
    <n v="67.2974283408345"/>
    <n v="51.443731886070836"/>
    <n v="1.1602269053412329E-3"/>
    <n v="67.2974283408345"/>
    <n v="51.443731886070836"/>
    <n v="118.74116022690534"/>
  </r>
  <r>
    <s v="V2K334D31122012C122"/>
    <s v="148"/>
    <s v="334/1"/>
    <s v="MRPRNZ51H02B157D"/>
    <s v=""/>
    <s v="F"/>
    <s v="MARPICATI RENZO"/>
    <s v="MARPICATI"/>
    <s v="RENZO"/>
    <s v="M"/>
    <s v="02/06/1951"/>
    <s v="BRESCIA"/>
    <s v="VIA DE GASPERI, 57"/>
    <s v="REZZATO"/>
    <s v="25086"/>
    <s v="VIA DE GASPERI"/>
    <s v="57"/>
    <s v=""/>
    <s v=""/>
    <s v=""/>
    <s v=""/>
    <s v=""/>
    <s v="LOCALITA' PORTULE, "/>
    <s v="LOCALITA' PORTULE"/>
    <s v=""/>
    <s v=""/>
    <s v=""/>
    <s v=""/>
    <s v=""/>
    <s v=""/>
    <s v="FAB"/>
    <s v="C591"/>
    <s v="NCT"/>
    <s v="00020"/>
    <s v="000302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92.76"/>
    <n v="-69.569999999999993"/>
    <n v="23.19"/>
    <n v="365"/>
    <s v="giorni"/>
    <s v="2022"/>
    <s v="01/01/2022"/>
    <s v="31/12/2022"/>
    <s v=""/>
    <s v=""/>
    <s v=""/>
    <s v=""/>
    <s v=""/>
    <s v=""/>
    <n v="0"/>
    <n v="0.75"/>
    <n v="0"/>
    <n v="0"/>
    <n v="10"/>
    <n v="0"/>
    <n v="0.75"/>
    <n v="0"/>
    <n v="0"/>
    <n v="0.25"/>
    <x v="1"/>
    <n v="6.3388472534537987"/>
    <n v="16.849450158887119"/>
    <n v="-1.7025876590821554E-3"/>
    <n v="6.3388472534537987"/>
    <n v="16.849450158887119"/>
    <n v="23.188297412340919"/>
  </r>
  <r>
    <s v="V2K336D31122012C122"/>
    <s v="150"/>
    <s v="336/1"/>
    <s v="BZZMRA47E07L648D"/>
    <s v=""/>
    <s v="F"/>
    <s v="BAZZANA MARIO"/>
    <s v="BAZZANA"/>
    <s v="MARIO"/>
    <s v="M"/>
    <s v="07/05/1947"/>
    <s v="VALSAVIORE"/>
    <s v="VIA SPINO AL BREMBO, 50"/>
    <s v="ZOGNO"/>
    <s v="24019"/>
    <s v="VIA SPINO AL BREMBO"/>
    <s v="50"/>
    <s v=""/>
    <s v=""/>
    <s v=""/>
    <s v=""/>
    <s v=""/>
    <s v="VICOLO ALLEGRO, 3"/>
    <s v="VICOLO ALLEGRO"/>
    <s v="3"/>
    <s v=""/>
    <s v=""/>
    <s v=""/>
    <s v=""/>
    <s v=""/>
    <s v="FAB"/>
    <s v="C591"/>
    <s v="NCT"/>
    <s v="00015"/>
    <s v="000058"/>
    <s v=""/>
    <s v="0010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338D20042018C99"/>
    <s v="151"/>
    <s v="338/1"/>
    <s v="BZZNZR49A14L648X"/>
    <s v=""/>
    <s v="F"/>
    <s v="BAZZANA NAZZARO FIORENZO"/>
    <s v="BAZZANA"/>
    <s v="NAZZARO FIORENZO"/>
    <s v="M"/>
    <s v="14/01/1949"/>
    <s v="VALSAVIORE"/>
    <s v="VIA UMBERTO PRIMO, 5"/>
    <s v="CEVO"/>
    <s v="25040"/>
    <s v="VIA UMBERTO PRIMO"/>
    <s v="5"/>
    <s v=""/>
    <s v=""/>
    <s v=""/>
    <s v=""/>
    <s v=""/>
    <s v="VIA UMBERTO PRIMO, 5"/>
    <s v="VIA UMBERTO PRIMO"/>
    <s v="5"/>
    <s v=""/>
    <s v=""/>
    <s v=""/>
    <s v=""/>
    <s v=""/>
    <s v="FAB"/>
    <s v="C591"/>
    <s v="NCT"/>
    <s v="00011"/>
    <s v="000037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30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340D31122012C122"/>
    <s v="152"/>
    <s v="340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6 A"/>
    <s v="VIA SANTI NAZZARO E CELSO"/>
    <s v="6"/>
    <s v="A"/>
    <s v=""/>
    <s v=""/>
    <s v=""/>
    <s v=""/>
    <s v="FAB"/>
    <s v="C591"/>
    <s v="NCT"/>
    <s v="00011"/>
    <s v="000131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0"/>
    <s v="LOCALI AD USO ABITAZIONE"/>
    <s v=""/>
    <s v=""/>
    <s v=""/>
    <s v=""/>
    <s v=""/>
    <s v=""/>
    <s v=""/>
    <s v=""/>
    <s v=""/>
    <s v="SIMULAZIONE TARI 2022 MT"/>
    <n v="119.38"/>
    <s v=""/>
    <n v="119.38"/>
    <n v="365"/>
    <s v="giorni"/>
    <s v="2022"/>
    <s v="01/01/2022"/>
    <s v="31/12/2022"/>
    <s v=""/>
    <s v=""/>
    <s v=""/>
    <s v=""/>
    <s v=""/>
    <s v=""/>
    <n v="0"/>
    <n v="0"/>
    <n v="0"/>
    <n v="0"/>
    <n v="82"/>
    <n v="0"/>
    <n v="0"/>
    <n v="0"/>
    <n v="0"/>
    <n v="1"/>
    <x v="1"/>
    <n v="51.978547478321147"/>
    <n v="67.397800635548478"/>
    <n v="-3.6518861303704853E-3"/>
    <n v="51.978547478321147"/>
    <n v="67.397800635548478"/>
    <n v="119.37634811386962"/>
  </r>
  <r>
    <s v="V2K341D31122012C122"/>
    <s v="152"/>
    <s v="341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10"/>
    <s v="VIA SANTI NAZZARO E CELSO"/>
    <s v="10"/>
    <s v=""/>
    <s v=""/>
    <s v=""/>
    <s v=""/>
    <s v=""/>
    <s v="FAB"/>
    <s v="C591"/>
    <s v="NCT"/>
    <s v="00011"/>
    <s v="00017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.2"/>
    <n v="60.2"/>
    <x v="0"/>
    <x v="0"/>
    <s v="LOCALI AD USO ABITAZIONE"/>
    <s v=""/>
    <s v=""/>
    <n v="1"/>
    <s v=""/>
    <s v=""/>
    <s v=""/>
    <s v=""/>
    <s v=""/>
    <s v=""/>
    <s v="SIMULAZIONE TARI 2022 MT"/>
    <n v="46.61"/>
    <s v=""/>
    <n v="46.61"/>
    <n v="365"/>
    <s v="giorni"/>
    <s v="2022"/>
    <s v="01/01/2022"/>
    <s v="31/12/2022"/>
    <s v=""/>
    <s v=""/>
    <s v=""/>
    <s v=""/>
    <s v=""/>
    <s v=""/>
    <n v="0"/>
    <n v="0"/>
    <n v="0"/>
    <n v="0"/>
    <n v="60.2"/>
    <n v="0"/>
    <n v="0"/>
    <n v="0"/>
    <n v="0"/>
    <n v="1"/>
    <x v="0"/>
    <n v="29.679891473393674"/>
    <n v="16.930848468833439"/>
    <n v="7.3994222711348812E-4"/>
    <n v="29.679891473393674"/>
    <n v="16.930848468833439"/>
    <n v="46.610739942227113"/>
  </r>
  <r>
    <s v="V2K342D31122012C123"/>
    <s v="152"/>
    <s v="342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6 A"/>
    <s v="VIA SANTI NAZZARO E CELSO"/>
    <s v="6"/>
    <s v="A"/>
    <s v=""/>
    <s v=""/>
    <s v=""/>
    <s v=""/>
    <s v="FAB"/>
    <s v="C591"/>
    <s v="NCT"/>
    <s v="00011"/>
    <s v="00013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343D31122012C123"/>
    <s v="152"/>
    <s v="343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10"/>
    <s v="VIA SANTI NAZZARO E CELSO"/>
    <s v="10"/>
    <s v=""/>
    <s v=""/>
    <s v=""/>
    <s v=""/>
    <s v=""/>
    <s v="FAB"/>
    <s v="C591"/>
    <s v="NCT"/>
    <s v="00011"/>
    <s v="000219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.4"/>
    <n v="38.4"/>
    <x v="0"/>
    <x v="1"/>
    <s v="LOCALI ACCESSORI UTENZA DOMESTICA"/>
    <s v=""/>
    <s v=""/>
    <s v=""/>
    <s v=""/>
    <s v=""/>
    <s v=""/>
    <s v=""/>
    <s v=""/>
    <s v=""/>
    <s v="SIMULAZIONE TARI 2022 MT"/>
    <n v="24.34"/>
    <s v=""/>
    <n v="24.34"/>
    <n v="365"/>
    <s v="giorni"/>
    <s v="2022"/>
    <s v="01/01/2022"/>
    <s v="31/12/2022"/>
    <s v=""/>
    <s v=""/>
    <s v=""/>
    <s v=""/>
    <s v=""/>
    <s v=""/>
    <n v="0"/>
    <n v="0"/>
    <n v="0"/>
    <n v="0"/>
    <n v="38.4"/>
    <n v="1"/>
    <n v="0"/>
    <n v="0"/>
    <n v="0"/>
    <n v="0"/>
    <x v="1"/>
    <n v="24.341173453262588"/>
    <n v="0"/>
    <n v="1.1734532625879979E-3"/>
    <n v="24.341173453262588"/>
    <n v="0"/>
    <n v="24.341173453262588"/>
  </r>
  <r>
    <s v="V2K344D31122012C123"/>
    <s v="152"/>
    <s v="344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10"/>
    <s v="VIA SANTI NAZZARO E CELSO"/>
    <s v="10"/>
    <s v=""/>
    <s v=""/>
    <s v=""/>
    <s v=""/>
    <s v=""/>
    <s v="FAB"/>
    <s v="C591"/>
    <s v="NCT"/>
    <s v="00011"/>
    <s v="00013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1"/>
    <n v="12.677694506907597"/>
    <n v="0"/>
    <n v="-2.3054930924022443E-3"/>
    <n v="12.677694506907597"/>
    <n v="0"/>
    <n v="12.677694506907597"/>
  </r>
  <r>
    <s v="V2K345D31122012C123"/>
    <s v="152"/>
    <s v="345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6 A"/>
    <s v="VIA SANTI NAZZARO E CELSO"/>
    <s v="6"/>
    <s v="A"/>
    <s v=""/>
    <s v=""/>
    <s v=""/>
    <s v=""/>
    <s v="FAB"/>
    <s v="C591"/>
    <s v="NCT"/>
    <s v="00011"/>
    <s v="00022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1"/>
    <s v="LOCALI ACCESSORI UTENZA DOMESTICA"/>
    <s v=""/>
    <s v=""/>
    <s v=""/>
    <s v=""/>
    <s v=""/>
    <s v=""/>
    <s v=""/>
    <s v=""/>
    <s v=""/>
    <s v="SIMULAZIONE TARI 2022 MT"/>
    <n v="57.05"/>
    <s v=""/>
    <n v="57.05"/>
    <n v="365"/>
    <s v="giorni"/>
    <s v="2022"/>
    <s v="01/01/2022"/>
    <s v="31/12/2022"/>
    <s v=""/>
    <s v=""/>
    <s v=""/>
    <s v=""/>
    <s v=""/>
    <s v=""/>
    <n v="0"/>
    <n v="0"/>
    <n v="0"/>
    <n v="0"/>
    <n v="90"/>
    <n v="1"/>
    <n v="0"/>
    <n v="0"/>
    <n v="0"/>
    <n v="0"/>
    <x v="1"/>
    <n v="57.04962528108419"/>
    <n v="0"/>
    <n v="-3.7471891580764805E-4"/>
    <n v="57.04962528108419"/>
    <n v="0"/>
    <n v="57.04962528108419"/>
  </r>
  <r>
    <s v="V2K346D31122012C123"/>
    <s v="152"/>
    <s v="346/1"/>
    <s v="MRTGNN28T03L648P"/>
    <s v=""/>
    <s v="F"/>
    <s v="MARTENZINI GIOVANNI"/>
    <s v="MARTENZINI"/>
    <s v="GIOVANNI"/>
    <s v="M"/>
    <s v="03/12/1928"/>
    <s v="VALSAVIORE"/>
    <s v="VIA SANTI NAZZARO E CELSO, 6 A"/>
    <s v="CEVO"/>
    <s v="25040"/>
    <s v="VIA SANTI NAZZARO E CELSO"/>
    <s v="6"/>
    <s v="A"/>
    <s v=""/>
    <s v=""/>
    <s v=""/>
    <s v=""/>
    <s v="VIA SANTI NAZZARO E CELSO, 10"/>
    <s v="VIA SANTI NAZZARO E CELSO"/>
    <s v="10"/>
    <s v=""/>
    <s v=""/>
    <s v=""/>
    <s v=""/>
    <s v=""/>
    <s v="FAB"/>
    <s v="C591"/>
    <s v="NCT"/>
    <s v="00011"/>
    <s v="000225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347D31122012C122"/>
    <s v="153"/>
    <s v="347/1"/>
    <s v="BZZRLL41C68L648N"/>
    <s v=""/>
    <s v="F"/>
    <s v="BAZZANA ORNELLA FLORA"/>
    <s v="BAZZANA"/>
    <s v="ORNELLA FLORA"/>
    <s v="F"/>
    <s v="28/03/1941"/>
    <s v="VALSAVIORE"/>
    <s v="VIA ALDO MORO, 3"/>
    <s v="CEVO"/>
    <s v="25040"/>
    <s v="VIA ALDO MORO"/>
    <s v="3"/>
    <s v=""/>
    <s v=""/>
    <s v=""/>
    <s v=""/>
    <s v=""/>
    <s v="VIA ALDO MORO, 3"/>
    <s v="VIA ALDO MORO"/>
    <s v="3"/>
    <s v=""/>
    <s v=""/>
    <s v=""/>
    <s v=""/>
    <s v=""/>
    <s v="FAB"/>
    <s v="C591"/>
    <s v="NCT"/>
    <s v="00014"/>
    <s v="000041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.81"/>
    <n v="103.81"/>
    <x v="0"/>
    <x v="0"/>
    <s v="LOCALI AD USO ABITAZIONE"/>
    <s v=""/>
    <s v=""/>
    <n v="1"/>
    <s v=""/>
    <s v=""/>
    <s v=""/>
    <s v=""/>
    <s v=""/>
    <s v=""/>
    <s v="SIMULAZIONE TARI 2022 MT"/>
    <n v="68.11"/>
    <s v=""/>
    <n v="68.11"/>
    <n v="365"/>
    <s v="giorni"/>
    <s v="2022"/>
    <s v="01/01/2022"/>
    <s v="31/12/2022"/>
    <s v=""/>
    <s v=""/>
    <s v=""/>
    <s v=""/>
    <s v=""/>
    <s v=""/>
    <n v="0"/>
    <n v="0"/>
    <n v="0"/>
    <n v="0"/>
    <n v="103.81"/>
    <n v="0"/>
    <n v="0"/>
    <n v="0"/>
    <n v="0"/>
    <n v="1"/>
    <x v="0"/>
    <n v="51.180557040747466"/>
    <n v="16.930848468833439"/>
    <n v="1.4055095809055729E-3"/>
    <n v="51.180557040747466"/>
    <n v="16.930848468833439"/>
    <n v="68.111405509580905"/>
  </r>
  <r>
    <s v="V2K350D31122012C123"/>
    <s v="153"/>
    <s v="350/1"/>
    <s v="BZZRLL41C68L648N"/>
    <s v=""/>
    <s v="F"/>
    <s v="BAZZANA ORNELLA FLORA"/>
    <s v="BAZZANA"/>
    <s v="ORNELLA FLORA"/>
    <s v="F"/>
    <s v="28/03/1941"/>
    <s v="VALSAVIORE"/>
    <s v="VIA ALDO MORO, 3"/>
    <s v="CEVO"/>
    <s v="25040"/>
    <s v="VIA ALDO MORO"/>
    <s v="3"/>
    <s v=""/>
    <s v=""/>
    <s v=""/>
    <s v=""/>
    <s v=""/>
    <s v="VIA ALDO MORO, 3"/>
    <s v="VIA ALDO MORO"/>
    <s v="3"/>
    <s v=""/>
    <s v=""/>
    <s v=""/>
    <s v=""/>
    <s v=""/>
    <s v="FAB"/>
    <s v="C591"/>
    <s v="NCT"/>
    <s v="00014"/>
    <s v="000041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.28"/>
    <n v="30.28"/>
    <x v="0"/>
    <x v="1"/>
    <s v="LOCALI ACCESSORI UTENZA DOMESTICA"/>
    <s v=""/>
    <s v=""/>
    <n v="1"/>
    <s v=""/>
    <s v=""/>
    <s v=""/>
    <s v=""/>
    <s v=""/>
    <s v=""/>
    <s v="SIMULAZIONE TARI 2022 MT"/>
    <n v="14.93"/>
    <s v=""/>
    <n v="14.93"/>
    <n v="365"/>
    <s v="giorni"/>
    <s v="2022"/>
    <s v="01/01/2022"/>
    <s v="31/12/2022"/>
    <s v=""/>
    <s v=""/>
    <s v=""/>
    <s v=""/>
    <s v=""/>
    <s v=""/>
    <n v="0"/>
    <n v="0"/>
    <n v="0"/>
    <n v="0"/>
    <n v="30.28"/>
    <n v="1"/>
    <n v="0"/>
    <n v="0"/>
    <n v="0"/>
    <n v="0"/>
    <x v="0"/>
    <n v="14.928689598245191"/>
    <n v="0"/>
    <n v="-1.3104017548091207E-3"/>
    <n v="14.928689598245191"/>
    <n v="0"/>
    <n v="14.928689598245191"/>
  </r>
  <r>
    <s v="V2K351D31122012C122"/>
    <s v="154"/>
    <s v="351/1"/>
    <s v="BZZSLD48R15L648F"/>
    <s v=""/>
    <s v="F"/>
    <s v="BAZZANA OSVALDO SAMUELE"/>
    <s v="BAZZANA"/>
    <s v="OSVALDO SAMUELE"/>
    <s v="M"/>
    <s v="15/10/1948"/>
    <s v="VALSAVIORE"/>
    <s v="VIA G.MARCONI, 45"/>
    <s v="TORBOLE CASAGLIA"/>
    <s v="25030"/>
    <s v="VIA G.MARCONI"/>
    <s v="45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25"/>
    <s v="000077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"/>
    <n v="38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91.49"/>
    <n v="-68.62"/>
    <n v="22.87"/>
    <n v="365"/>
    <s v="giorni"/>
    <s v="2022"/>
    <s v="01/01/2022"/>
    <s v="31/12/2022"/>
    <s v=""/>
    <s v=""/>
    <s v=""/>
    <s v=""/>
    <s v=""/>
    <s v=""/>
    <n v="0"/>
    <n v="0.75"/>
    <n v="0"/>
    <n v="0"/>
    <n v="9.5"/>
    <n v="0"/>
    <n v="0.75"/>
    <n v="0"/>
    <n v="0"/>
    <n v="0.25"/>
    <x v="1"/>
    <n v="6.0219048907811086"/>
    <n v="16.849450158887119"/>
    <n v="1.3550496682270818E-3"/>
    <n v="6.0219048907811086"/>
    <n v="16.849450158887119"/>
    <n v="22.871355049668228"/>
  </r>
  <r>
    <s v="V2K359D31122012C122"/>
    <s v="158"/>
    <s v="359/1"/>
    <s v="BZZPGR46S27F205I"/>
    <s v=""/>
    <s v="F"/>
    <s v="BAZZANA PIERGIORGIO"/>
    <s v="BAZZANA"/>
    <s v="PIERGIORGIO"/>
    <s v="M"/>
    <s v="27/11/1946"/>
    <s v="MILANO"/>
    <s v="VIA QUATTRO NOVEMBRE, 17"/>
    <s v="CEVO"/>
    <s v="25040"/>
    <s v="VIA QUATTRO NOVEMBRE"/>
    <s v="17"/>
    <s v=""/>
    <s v=""/>
    <s v=""/>
    <s v=""/>
    <s v=""/>
    <s v="VIA QUATTRO NOVEMBRE, 17"/>
    <s v="VIA QUATTRO NOVEMBRE"/>
    <s v="17"/>
    <s v=""/>
    <s v=""/>
    <s v=""/>
    <s v=""/>
    <s v=""/>
    <s v="FAB"/>
    <s v="C591"/>
    <s v="NCT"/>
    <s v="00011"/>
    <s v="00011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360D31122012C122"/>
    <s v="159"/>
    <s v="360/1"/>
    <s v="MTTDDD59P56C591D"/>
    <s v=""/>
    <s v="F"/>
    <s v="MATTI ADA MADDALENA"/>
    <s v="MATTI"/>
    <s v="ADA MADDALENA"/>
    <s v="F"/>
    <s v="16/09/1959"/>
    <s v="CEVO"/>
    <s v="VIA ADAMELLO, 6"/>
    <s v="CEVO"/>
    <s v="25040"/>
    <s v="VIA ADAMELLO"/>
    <s v="6"/>
    <s v=""/>
    <s v=""/>
    <s v=""/>
    <s v=""/>
    <s v=""/>
    <s v="VIA ADAMELLO, 6"/>
    <s v="VIA ADAMELLO"/>
    <s v="6"/>
    <s v=""/>
    <s v=""/>
    <s v=""/>
    <s v=""/>
    <s v=""/>
    <s v="FAB"/>
    <s v="C591"/>
    <s v="NCT"/>
    <s v="00015"/>
    <s v="000156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3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6"/>
    <n v="63.388472534537989"/>
    <n v="67.397800635548478"/>
    <n v="-3.726829913517804E-3"/>
    <n v="63.388472534537989"/>
    <n v="67.397800635548478"/>
    <n v="130.78627317008647"/>
  </r>
  <r>
    <s v="V2K361D31122012C123"/>
    <s v="159"/>
    <s v="361/1"/>
    <s v="MTTDDD59P56C591D"/>
    <s v=""/>
    <s v="F"/>
    <s v="MATTI ADA MADDALENA"/>
    <s v="MATTI"/>
    <s v="ADA MADDALENA"/>
    <s v="F"/>
    <s v="16/09/1959"/>
    <s v="CEVO"/>
    <s v="VIA ADAMELLO, 6"/>
    <s v="CEVO"/>
    <s v="25040"/>
    <s v="VIA ADAMELLO"/>
    <s v="6"/>
    <s v=""/>
    <s v=""/>
    <s v=""/>
    <s v=""/>
    <s v=""/>
    <s v="VIA ADAMELLO, 6"/>
    <s v="VIA ADAMELLO"/>
    <s v="6"/>
    <s v=""/>
    <s v=""/>
    <s v=""/>
    <s v=""/>
    <s v=""/>
    <s v="FAB"/>
    <s v="C591"/>
    <s v="NCT"/>
    <s v="00015"/>
    <s v="00015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3"/>
    <s v=""/>
    <s v=""/>
    <s v=""/>
    <s v=""/>
    <s v=""/>
    <s v=""/>
    <s v="SIMULAZIONE TARI 2022 MT"/>
    <n v="25.36"/>
    <s v=""/>
    <n v="25.36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6"/>
    <n v="25.355389013815195"/>
    <n v="0"/>
    <n v="-4.6109861848044886E-3"/>
    <n v="25.355389013815195"/>
    <n v="0"/>
    <n v="25.355389013815195"/>
  </r>
  <r>
    <s v="V2K364D31122012C122"/>
    <s v="161"/>
    <s v="364/1"/>
    <s v="BZZPRN49A49L648V"/>
    <s v=""/>
    <s v="F"/>
    <s v="BAZZANA PIERINA"/>
    <s v="BAZZANA"/>
    <s v="PIERINA"/>
    <s v="F"/>
    <s v="09/01/1949"/>
    <s v="VALSAVIORE"/>
    <s v="VIA F BARACCA, 20 20"/>
    <s v="CERRO MAGGIORE"/>
    <s v="20023"/>
    <s v="VIA F BARACCA"/>
    <s v="20"/>
    <s v="20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.6"/>
    <n v="59.6"/>
    <x v="0"/>
    <x v="0"/>
    <s v="LOCALI AD USO ABITAZIONE"/>
    <s v=""/>
    <s v=""/>
    <s v=""/>
    <s v=""/>
    <s v=""/>
    <s v=""/>
    <s v=""/>
    <s v=""/>
    <s v=""/>
    <s v="SIMULAZIONE TARI 2022 MT"/>
    <n v="105.18"/>
    <s v=""/>
    <n v="105.18"/>
    <n v="365"/>
    <s v="giorni"/>
    <s v="2022"/>
    <s v="01/01/2022"/>
    <s v="31/12/2022"/>
    <s v=""/>
    <s v=""/>
    <s v=""/>
    <s v=""/>
    <s v=""/>
    <s v=""/>
    <n v="0"/>
    <n v="0"/>
    <n v="0"/>
    <n v="0"/>
    <n v="59.6"/>
    <n v="0"/>
    <n v="0"/>
    <n v="0"/>
    <n v="0"/>
    <n v="1"/>
    <x v="1"/>
    <n v="37.779529630584641"/>
    <n v="67.397800635548478"/>
    <n v="-2.6697338668952852E-3"/>
    <n v="37.779529630584641"/>
    <n v="67.397800635548478"/>
    <n v="105.17733026613311"/>
  </r>
  <r>
    <s v="V2K367D31122012C122"/>
    <s v="163"/>
    <s v="367/1"/>
    <s v="BZZPRG36T17L648P"/>
    <s v=""/>
    <s v="F"/>
    <s v="BAZZANA PIETRO GIACOMO"/>
    <s v="BAZZANA"/>
    <s v="PIETRO GIACOMO"/>
    <s v="M"/>
    <s v="17/12/1936"/>
    <s v="VALSAVIORE"/>
    <s v="VIA CAPPUCCINI, 9 A"/>
    <s v="BRENO"/>
    <s v="25043"/>
    <s v="VIA CAPPUCCINI"/>
    <s v="9"/>
    <s v="A"/>
    <s v=""/>
    <s v=""/>
    <s v=""/>
    <s v=""/>
    <s v="VIA ADAMELLO, 10"/>
    <s v="VIA ADAMELLO"/>
    <s v="10"/>
    <s v=""/>
    <s v=""/>
    <s v=""/>
    <s v=""/>
    <s v=""/>
    <s v="FAB"/>
    <s v="C591"/>
    <s v="NCT"/>
    <s v="00015"/>
    <s v="000159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s v=""/>
    <s v=""/>
    <s v=""/>
    <s v=""/>
    <s v=""/>
    <s v=""/>
    <s v=""/>
    <s v="SIMULAZIONE TARI 2022 MT"/>
    <n v="95.92"/>
    <s v=""/>
    <n v="95.92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1"/>
    <n v="28.524812640542095"/>
    <n v="67.397800635548478"/>
    <n v="2.6132760905710484E-3"/>
    <n v="28.524812640542095"/>
    <n v="67.397800635548478"/>
    <n v="95.922613276090573"/>
  </r>
  <r>
    <s v="V2K368D31122012C122"/>
    <s v="164"/>
    <s v="369/1"/>
    <s v="MTTDNN56A02C591G"/>
    <s v=""/>
    <s v="F"/>
    <s v="MATTI ADRIANO NATALE"/>
    <s v="MATTI"/>
    <s v="ADRIANO NATALE"/>
    <s v="M"/>
    <s v="02/01/1956"/>
    <s v="CEVO"/>
    <s v="VICOLO CHIARO, 7"/>
    <s v="CEVO"/>
    <s v="25040"/>
    <s v="VICOLO CHIARO"/>
    <s v="7"/>
    <s v=""/>
    <s v=""/>
    <s v=""/>
    <s v=""/>
    <s v=""/>
    <s v="VICOLO CHIARO, 7"/>
    <s v="VICOLO CHIARO"/>
    <s v="7"/>
    <s v=""/>
    <s v=""/>
    <s v=""/>
    <s v=""/>
    <s v=""/>
    <s v="FAB"/>
    <s v="C591"/>
    <s v="NCT"/>
    <s v="00015"/>
    <s v="000421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372D31122012C122"/>
    <s v="166"/>
    <s v="372/1"/>
    <s v="MTTLRT58L14C591S"/>
    <s v=""/>
    <s v="F"/>
    <s v="MATTI ALBERTO LUIGI"/>
    <s v="MATTI"/>
    <s v="ALBERTO LUIGI"/>
    <s v="M"/>
    <s v="14/07/1958"/>
    <s v="CEVO"/>
    <s v="VIA ROMA, 7 B"/>
    <s v="CEVO"/>
    <s v="25040"/>
    <s v="VIA ROMA"/>
    <s v="7"/>
    <s v="B"/>
    <s v=""/>
    <s v=""/>
    <s v=""/>
    <s v=""/>
    <s v="VIA ROMA, 7 B"/>
    <s v="VIA ROMA"/>
    <s v="7"/>
    <s v="B"/>
    <s v=""/>
    <s v=""/>
    <s v=""/>
    <s v=""/>
    <s v="FAB"/>
    <s v="C591"/>
    <s v="NCT"/>
    <s v="00014"/>
    <s v="000149"/>
    <s v=""/>
    <s v="05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25"/>
    <n v="70.25"/>
    <x v="0"/>
    <x v="0"/>
    <s v="LOCALI AD USO ABITAZIONE"/>
    <s v=""/>
    <s v=""/>
    <n v="2"/>
    <s v=""/>
    <s v=""/>
    <s v=""/>
    <s v=""/>
    <s v=""/>
    <s v=""/>
    <s v="SIMULAZIONE TARI 2022 MT"/>
    <n v="91.85"/>
    <s v=""/>
    <n v="91.85"/>
    <n v="365"/>
    <s v="giorni"/>
    <s v="2022"/>
    <s v="01/01/2022"/>
    <s v="31/12/2022"/>
    <s v=""/>
    <s v=""/>
    <s v=""/>
    <s v=""/>
    <s v=""/>
    <s v=""/>
    <n v="0"/>
    <n v="0"/>
    <n v="0"/>
    <n v="0"/>
    <n v="70.25"/>
    <n v="0"/>
    <n v="0"/>
    <n v="0"/>
    <n v="0"/>
    <n v="1"/>
    <x v="5"/>
    <n v="40.407216589261743"/>
    <n v="51.443731886070836"/>
    <n v="9.4847533259212469E-4"/>
    <n v="40.407216589261743"/>
    <n v="51.443731886070836"/>
    <n v="91.850948475332586"/>
  </r>
  <r>
    <s v="V2K373D31122012C123"/>
    <s v="166"/>
    <s v="373/1"/>
    <s v="MTTLRT58L14C591S"/>
    <s v=""/>
    <s v="F"/>
    <s v="MATTI ALBERTO LUIGI"/>
    <s v="MATTI"/>
    <s v="ALBERTO LUIGI"/>
    <s v="M"/>
    <s v="14/07/1958"/>
    <s v="CEVO"/>
    <s v="VIA ROMA, 7 B"/>
    <s v="CEVO"/>
    <s v="25040"/>
    <s v="VIA ROMA"/>
    <s v="7"/>
    <s v="B"/>
    <s v=""/>
    <s v=""/>
    <s v=""/>
    <s v=""/>
    <s v="VIA ROMA, 7 B"/>
    <s v="VIA ROMA"/>
    <s v="7"/>
    <s v="B"/>
    <s v=""/>
    <s v=""/>
    <s v=""/>
    <s v=""/>
    <s v="FAB"/>
    <s v="C591"/>
    <s v="NCT"/>
    <s v="00014"/>
    <s v="000149"/>
    <s v=""/>
    <s v="05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.9600000000000009"/>
    <n v="9.9600000000000009"/>
    <x v="0"/>
    <x v="1"/>
    <s v="LOCALI ACCESSORI UTENZA DOMESTICA"/>
    <s v=""/>
    <s v=""/>
    <n v="2"/>
    <s v=""/>
    <s v=""/>
    <s v=""/>
    <s v=""/>
    <s v=""/>
    <s v=""/>
    <s v="SIMULAZIONE TARI 2022 MT"/>
    <n v="5.73"/>
    <s v=""/>
    <n v="5.73"/>
    <n v="365"/>
    <s v="giorni"/>
    <s v="2022"/>
    <s v="01/01/2022"/>
    <s v="31/12/2022"/>
    <s v=""/>
    <s v=""/>
    <s v=""/>
    <s v=""/>
    <s v=""/>
    <s v=""/>
    <n v="0"/>
    <n v="0"/>
    <n v="0"/>
    <n v="0"/>
    <n v="9.9600000000000009"/>
    <n v="1"/>
    <n v="0"/>
    <n v="0"/>
    <n v="0"/>
    <n v="0"/>
    <x v="5"/>
    <n v="5.7289092843992453"/>
    <n v="0"/>
    <n v="-1.0907156007551322E-3"/>
    <n v="5.7289092843992453"/>
    <n v="0"/>
    <n v="5.7289092843992453"/>
  </r>
  <r>
    <s v="V2K374D31122012C122"/>
    <s v="167"/>
    <s v="374/1"/>
    <s v="BZZRSO35T51L648P"/>
    <s v=""/>
    <s v="F"/>
    <s v="BAZZANA ROSA"/>
    <s v="BAZZANA"/>
    <s v="ROSA"/>
    <s v="F"/>
    <s v="11/12/1935"/>
    <s v="VALSAVIORE"/>
    <s v="VIA CASTELLO, 22"/>
    <s v="CEVO"/>
    <s v="25040"/>
    <s v="VIA CASTELLO"/>
    <s v="22"/>
    <s v=""/>
    <s v=""/>
    <s v=""/>
    <s v=""/>
    <s v=""/>
    <s v="VIA CASTELLO, 22"/>
    <s v="VIA CASTELLO"/>
    <s v="22"/>
    <s v=""/>
    <s v=""/>
    <s v=""/>
    <s v=""/>
    <s v=""/>
    <s v="FAB"/>
    <s v="C591"/>
    <s v="NCT"/>
    <s v="00016"/>
    <s v="000117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n v="1"/>
    <s v=""/>
    <s v=""/>
    <s v=""/>
    <s v=""/>
    <s v=""/>
    <s v=""/>
    <s v="SIMULAZIONE TARI 2022 MT"/>
    <n v="34.19"/>
    <s v=""/>
    <n v="34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0"/>
    <n v="17.255750856624228"/>
    <n v="16.930848468833439"/>
    <n v="-3.400674542334059E-3"/>
    <n v="17.255750856624228"/>
    <n v="16.930848468833439"/>
    <n v="34.186599325457664"/>
  </r>
  <r>
    <s v="V2K375D31122012C123"/>
    <s v="167"/>
    <s v="375/1"/>
    <s v="BZZRSO35T51L648P"/>
    <s v=""/>
    <s v="F"/>
    <s v="BAZZANA ROSA"/>
    <s v="BAZZANA"/>
    <s v="ROSA"/>
    <s v="F"/>
    <s v="11/12/1935"/>
    <s v="VALSAVIORE"/>
    <s v="VIA CASTELLO, 22"/>
    <s v="CEVO"/>
    <s v="25040"/>
    <s v="VIA CASTELLO"/>
    <s v="22"/>
    <s v=""/>
    <s v=""/>
    <s v=""/>
    <s v=""/>
    <s v=""/>
    <s v="VIA CASTELLO, 22"/>
    <s v="VIA CASTELLO"/>
    <s v="22"/>
    <s v=""/>
    <s v=""/>
    <s v=""/>
    <s v=""/>
    <s v=""/>
    <s v="FAB"/>
    <s v="C591"/>
    <s v="NCT"/>
    <s v="00016"/>
    <s v="00011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.3"/>
    <n v="6.3"/>
    <x v="0"/>
    <x v="1"/>
    <s v="LOCALI ACCESSORI UTENZA DOMESTICA"/>
    <s v=""/>
    <s v=""/>
    <n v="1"/>
    <s v=""/>
    <s v=""/>
    <s v=""/>
    <s v=""/>
    <s v=""/>
    <s v=""/>
    <s v="SIMULAZIONE TARI 2022 MT"/>
    <n v="3.11"/>
    <s v=""/>
    <n v="3.11"/>
    <n v="365"/>
    <s v="giorni"/>
    <s v="2022"/>
    <s v="01/01/2022"/>
    <s v="31/12/2022"/>
    <s v=""/>
    <s v=""/>
    <s v=""/>
    <s v=""/>
    <s v=""/>
    <s v=""/>
    <n v="0"/>
    <n v="0"/>
    <n v="0"/>
    <n v="0"/>
    <n v="6.2999999999999989"/>
    <n v="1"/>
    <n v="0"/>
    <n v="0"/>
    <n v="0"/>
    <n v="0"/>
    <x v="0"/>
    <n v="3.1060351541923605"/>
    <n v="0"/>
    <n v="-3.9648458076393389E-3"/>
    <n v="3.1060351541923605"/>
    <n v="0"/>
    <n v="3.1060351541923605"/>
  </r>
  <r>
    <s v="V2K376D31122012C122"/>
    <s v="167"/>
    <s v="376/1"/>
    <s v="BZZRSO35T51L648P"/>
    <s v=""/>
    <s v="F"/>
    <s v="BAZZANA ROSA"/>
    <s v="BAZZANA"/>
    <s v="ROSA"/>
    <s v="F"/>
    <s v="11/12/1935"/>
    <s v="VALSAVIORE"/>
    <s v="VIA CASTELLO, 22"/>
    <s v="CEVO"/>
    <s v="25040"/>
    <s v="VIA CASTELLO"/>
    <s v="22"/>
    <s v=""/>
    <s v=""/>
    <s v=""/>
    <s v=""/>
    <s v=""/>
    <s v="VIA CASTELLO, 22"/>
    <s v="VIA CASTELLO"/>
    <s v="22"/>
    <s v=""/>
    <s v=""/>
    <s v=""/>
    <s v=""/>
    <s v=""/>
    <s v="FAB"/>
    <s v="C591"/>
    <s v="NCT"/>
    <s v="00016"/>
    <s v="000117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n v="1"/>
    <s v=""/>
    <s v=""/>
    <s v=""/>
    <s v=""/>
    <s v=""/>
    <s v=""/>
    <s v="SIMULAZIONE TARI 2022 MT"/>
    <n v="46.02"/>
    <s v=""/>
    <n v="46.02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0"/>
    <n v="29.088265729737987"/>
    <n v="16.930848468833439"/>
    <n v="-8.8580142857352939E-4"/>
    <n v="29.088265729737987"/>
    <n v="16.930848468833439"/>
    <n v="46.01911419857143"/>
  </r>
  <r>
    <s v="V2K377D01012015C110"/>
    <s v="168"/>
    <s v="377/1"/>
    <s v="MTTLDA44H41L648W"/>
    <s v="00326050986"/>
    <s v="F"/>
    <s v="MATTI ALDA"/>
    <s v="MATTI"/>
    <s v="ALDA"/>
    <s v="F"/>
    <s v="01/06/1944"/>
    <s v="VALSAVIORE"/>
    <s v="VIA ROMA, 14"/>
    <s v="CEVO"/>
    <s v="25040"/>
    <s v="VIA ROMA"/>
    <s v="14"/>
    <s v=""/>
    <s v=""/>
    <s v=""/>
    <s v=""/>
    <s v=""/>
    <s v="VIA ROMA, 14 A"/>
    <s v="VIA ROMA"/>
    <s v="14"/>
    <s v="A"/>
    <s v=""/>
    <s v=""/>
    <s v=""/>
    <s v=""/>
    <s v="FAB"/>
    <s v="C591"/>
    <s v="NCT"/>
    <s v="00014"/>
    <s v="000131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"/>
    <n v="47"/>
    <x v="1"/>
    <x v="6"/>
    <s v="NEGOZI ABBIGLIAMENTO, CALZATURE, LIBRERIA, CARTOLERIA, FERRAMENTA, E ALTRI BENI DUREVOLI"/>
    <s v=""/>
    <s v=""/>
    <s v=""/>
    <s v="289 - Riduzione COVID-19 = 424 - Non applicata"/>
    <s v=""/>
    <s v=""/>
    <s v=""/>
    <s v=""/>
    <s v=""/>
    <s v="SIMULAZIONE TARI 2022 MT"/>
    <n v="129.62"/>
    <s v=""/>
    <n v="129.62"/>
    <n v="365"/>
    <s v="giorni"/>
    <s v="2022"/>
    <s v="01/01/2022"/>
    <s v="31/12/2022"/>
    <s v=""/>
    <s v=""/>
    <s v=""/>
    <s v=""/>
    <s v=""/>
    <s v=""/>
    <n v="0"/>
    <n v="0"/>
    <n v="0"/>
    <n v="0"/>
    <n v="47"/>
    <n v="0"/>
    <n v="0"/>
    <n v="0"/>
    <n v="0"/>
    <n v="47"/>
    <x v="2"/>
    <n v="21.421439942866957"/>
    <n v="108.1966234911956"/>
    <n v="-1.9365659374557254E-3"/>
    <n v="21.421439942866957"/>
    <n v="108.1966234911956"/>
    <n v="129.61806343406255"/>
  </r>
  <r>
    <s v="V2K378D31122012C123"/>
    <s v="168"/>
    <s v="378/1"/>
    <s v="MTTLDA44H41L648W"/>
    <s v="00326050986"/>
    <s v="F"/>
    <s v="MATTI ALDA"/>
    <s v="MATTI"/>
    <s v="ALDA"/>
    <s v="F"/>
    <s v="01/06/1944"/>
    <s v="VALSAVIORE"/>
    <s v="VIA ROMA, 14"/>
    <s v="CEVO"/>
    <s v="25040"/>
    <s v="VIA ROMA"/>
    <s v="14"/>
    <s v=""/>
    <s v=""/>
    <s v=""/>
    <s v=""/>
    <s v=""/>
    <s v="VIA ROMA, 14 A"/>
    <s v="VIA ROMA"/>
    <s v="14"/>
    <s v="A"/>
    <s v=""/>
    <s v=""/>
    <s v=""/>
    <s v=""/>
    <s v="FAB"/>
    <s v="C591"/>
    <s v="NCT"/>
    <s v="00014"/>
    <s v="000131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2"/>
    <s v=""/>
    <s v=""/>
    <s v=""/>
    <s v=""/>
    <s v=""/>
    <s v=""/>
    <s v="SIMULAZIONE TARI 2022 MT"/>
    <n v="9.1999999999999993"/>
    <s v=""/>
    <n v="9.1999999999999993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5"/>
    <n v="9.2030671235329233"/>
    <n v="0"/>
    <n v="3.0671235329240432E-3"/>
    <n v="9.2030671235329233"/>
    <n v="0"/>
    <n v="9.2030671235329233"/>
  </r>
  <r>
    <s v="V2K379D31122012C122"/>
    <s v="169"/>
    <s v="379/1"/>
    <s v="BZZRNN56L52C591Z"/>
    <s v=""/>
    <s v="F"/>
    <s v="BAZZANA ROSANNA DANIELA"/>
    <s v="BAZZANA"/>
    <s v="ROSANNA DANIELA"/>
    <s v="F"/>
    <s v="12/07/1956"/>
    <s v="CEVO"/>
    <s v="VIA GUGLIELMO MARCONI, 15"/>
    <s v="CEVO"/>
    <s v="25040"/>
    <s v="VIA GUGLIELMO MARCONI"/>
    <s v="15"/>
    <s v=""/>
    <s v=""/>
    <s v=""/>
    <s v=""/>
    <s v=""/>
    <s v="VIA UMBERTO PRIMO, 11"/>
    <s v="VIA UMBERTO PRIMO"/>
    <s v="11"/>
    <s v=""/>
    <s v=""/>
    <s v=""/>
    <s v=""/>
    <s v=""/>
    <s v="FAB"/>
    <s v="C591"/>
    <s v="NCT"/>
    <s v="00011"/>
    <s v="000071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0"/>
    <s v="LOCALI AD USO ABITAZIONE"/>
    <s v=""/>
    <s v=""/>
    <n v="3"/>
    <s v=""/>
    <s v=""/>
    <s v=""/>
    <s v=""/>
    <s v=""/>
    <s v=""/>
    <s v="SIMULAZIONE TARI 2022 MT"/>
    <n v="90.22"/>
    <s v=""/>
    <n v="90.22"/>
    <n v="365"/>
    <s v="giorni"/>
    <s v="2022"/>
    <s v="01/01/2022"/>
    <s v="31/12/2022"/>
    <s v=""/>
    <s v=""/>
    <s v=""/>
    <s v=""/>
    <s v=""/>
    <s v=""/>
    <n v="0"/>
    <n v="0"/>
    <n v="0"/>
    <n v="0"/>
    <n v="36"/>
    <n v="0"/>
    <n v="0"/>
    <n v="0"/>
    <n v="0"/>
    <n v="1"/>
    <x v="6"/>
    <n v="22.819850112433677"/>
    <n v="67.397800635548478"/>
    <n v="-2.3492520178365339E-3"/>
    <n v="22.819850112433677"/>
    <n v="67.397800635548478"/>
    <n v="90.217650747982162"/>
  </r>
  <r>
    <s v="V2K380D31122012C122"/>
    <s v="170"/>
    <s v="380/1"/>
    <s v="BZZSVT48E07C591G"/>
    <s v=""/>
    <s v="F"/>
    <s v="BAZZANA SALVATORE"/>
    <s v="BAZZANA"/>
    <s v="SALVATORE"/>
    <s v="M"/>
    <s v="07/05/1948"/>
    <s v="CEVO"/>
    <s v="VIA CASSIA, 1196"/>
    <s v="ROMA"/>
    <s v="00189"/>
    <s v="VIA CASSIA"/>
    <s v="1196"/>
    <s v=""/>
    <s v=""/>
    <s v=""/>
    <s v=""/>
    <s v=""/>
    <s v="VIA ROMA, 4"/>
    <s v="VIA ROMA"/>
    <s v="4"/>
    <s v=""/>
    <s v=""/>
    <s v=""/>
    <s v=""/>
    <s v=""/>
    <s v="FAB"/>
    <s v="C591"/>
    <s v="NCT"/>
    <s v="00015"/>
    <s v="000173"/>
    <s v=""/>
    <s v="05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.5"/>
    <n v="35.5"/>
    <x v="0"/>
    <x v="0"/>
    <s v="LOCALI AD USO ABITAZIONE"/>
    <s v=""/>
    <s v=""/>
    <s v=""/>
    <s v=""/>
    <s v=""/>
    <s v=""/>
    <s v=""/>
    <s v=""/>
    <s v=""/>
    <s v="SIMULAZIONE TARI 2022 MT"/>
    <n v="89.9"/>
    <s v=""/>
    <n v="89.9"/>
    <n v="365"/>
    <s v="giorni"/>
    <s v="2022"/>
    <s v="01/01/2022"/>
    <s v="31/12/2022"/>
    <s v=""/>
    <s v=""/>
    <s v=""/>
    <s v=""/>
    <s v=""/>
    <s v=""/>
    <n v="0"/>
    <n v="0"/>
    <n v="0"/>
    <n v="0"/>
    <n v="35.5"/>
    <n v="0"/>
    <n v="0"/>
    <n v="0"/>
    <n v="0"/>
    <n v="1"/>
    <x v="1"/>
    <n v="22.502907749760986"/>
    <n v="67.397800635548478"/>
    <n v="7.08385309451387E-4"/>
    <n v="22.502907749760986"/>
    <n v="67.397800635548478"/>
    <n v="89.900708385309457"/>
  </r>
  <r>
    <s v="V2K381D31122012C123"/>
    <s v="170"/>
    <s v="381/1"/>
    <s v="BZZSVT48E07C591G"/>
    <s v=""/>
    <s v="F"/>
    <s v="BAZZANA SALVATORE"/>
    <s v="BAZZANA"/>
    <s v="SALVATORE"/>
    <s v="M"/>
    <s v="07/05/1948"/>
    <s v="CEVO"/>
    <s v="VIA CASSIA, 1196"/>
    <s v="ROMA"/>
    <s v="00189"/>
    <s v="VIA CASSIA"/>
    <s v="1196"/>
    <s v=""/>
    <s v=""/>
    <s v=""/>
    <s v=""/>
    <s v=""/>
    <s v="VIA ROMA, 4"/>
    <s v="VIA ROMA"/>
    <s v="4"/>
    <s v=""/>
    <s v=""/>
    <s v=""/>
    <s v=""/>
    <s v=""/>
    <s v="FAB"/>
    <s v="C591"/>
    <s v="NCT"/>
    <s v="00015"/>
    <s v="000173"/>
    <s v=""/>
    <s v="05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.5"/>
    <n v="18.5"/>
    <x v="0"/>
    <x v="1"/>
    <s v="LOCALI ACCESSORI UTENZA DOMESTICA"/>
    <s v=""/>
    <s v=""/>
    <s v=""/>
    <s v=""/>
    <s v=""/>
    <s v=""/>
    <s v=""/>
    <s v=""/>
    <s v=""/>
    <s v="SIMULAZIONE TARI 2022 MT"/>
    <n v="11.73"/>
    <s v=""/>
    <n v="11.73"/>
    <n v="365"/>
    <s v="giorni"/>
    <s v="2022"/>
    <s v="01/01/2022"/>
    <s v="31/12/2022"/>
    <s v=""/>
    <s v=""/>
    <s v=""/>
    <s v=""/>
    <s v=""/>
    <s v=""/>
    <n v="0"/>
    <n v="0"/>
    <n v="0"/>
    <n v="0"/>
    <n v="18.5"/>
    <n v="1"/>
    <n v="0"/>
    <n v="0"/>
    <n v="0"/>
    <n v="0"/>
    <x v="1"/>
    <n v="11.726867418889528"/>
    <n v="0"/>
    <n v="-3.1325811104725432E-3"/>
    <n v="11.726867418889528"/>
    <n v="0"/>
    <n v="11.726867418889528"/>
  </r>
  <r>
    <s v="V2K382D31122012C122"/>
    <s v="171"/>
    <s v="382/1"/>
    <s v="MTTNDR80C30B157J"/>
    <s v=""/>
    <s v="F"/>
    <s v="MATTI ANDREA"/>
    <s v="MATTI"/>
    <s v="ANDREA"/>
    <s v="M"/>
    <s v="30/03/1980"/>
    <s v="BRESCIA"/>
    <s v="VIA VALLE, 24"/>
    <s v="BERZO DEMO"/>
    <s v="25040"/>
    <s v="VIA VALLE"/>
    <s v="24"/>
    <s v=""/>
    <s v=""/>
    <s v=""/>
    <s v=""/>
    <s v=""/>
    <s v="LOCALITA' POZZUOLO, 2"/>
    <s v="LOCALITA' POZZUOLO"/>
    <s v="2"/>
    <s v=""/>
    <s v=""/>
    <s v=""/>
    <s v=""/>
    <s v=""/>
    <s v="FAB"/>
    <s v="C591"/>
    <s v="NCT"/>
    <s v="00026"/>
    <s v="000101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386D31122012C122"/>
    <s v="173"/>
    <s v="386/1"/>
    <s v="BZZSRN26S48C591B"/>
    <s v=""/>
    <s v="F"/>
    <s v="BAZZANA SEVERINA MARIA"/>
    <s v="BAZZANA"/>
    <s v="SEVERINA MARIA"/>
    <s v="F"/>
    <s v="08/11/1926"/>
    <s v="CEVO"/>
    <s v="VIA GUGLIELMO MARCONI, 33"/>
    <s v="CEVO"/>
    <s v="25040"/>
    <s v="VIA GUGLIELMO MARCONI"/>
    <s v="33"/>
    <s v=""/>
    <s v=""/>
    <s v=""/>
    <s v=""/>
    <s v=""/>
    <s v="VIA GUGLIELMO MARCONI, 33"/>
    <s v="VIA GUGLIELMO MARCONI"/>
    <s v="3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393D31122012C122"/>
    <s v="176"/>
    <s v="393/1"/>
    <s v="BZZVLR46D50L648L"/>
    <s v=""/>
    <s v="F"/>
    <s v="BAZZANA VALERIA"/>
    <s v="BAZZANA"/>
    <s v="VALERIA"/>
    <s v="F"/>
    <s v="10/04/1946"/>
    <s v="VALSAVIORE"/>
    <s v="VIA BRESCIA, 56"/>
    <s v="CALCINATO"/>
    <s v="25011"/>
    <s v="VIA BRESCIA"/>
    <s v="56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30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0"/>
    <s v="LOCALI AD USO ABITAZIONE"/>
    <s v=""/>
    <s v=""/>
    <s v=""/>
    <s v=""/>
    <s v=""/>
    <s v=""/>
    <s v=""/>
    <s v=""/>
    <s v="AGGIUNTO 6 MQ ACUISTATI DA SPECIA GIUSEPPE"/>
    <s v="SIMULAZIONE TARI 2022 MT"/>
    <n v="94.66"/>
    <s v=""/>
    <n v="94.66"/>
    <n v="365"/>
    <s v="giorni"/>
    <s v="2022"/>
    <s v="01/01/2022"/>
    <s v="31/12/2022"/>
    <s v=""/>
    <s v=""/>
    <s v=""/>
    <s v=""/>
    <s v=""/>
    <s v=""/>
    <n v="0"/>
    <n v="0"/>
    <n v="0"/>
    <n v="0"/>
    <n v="43"/>
    <n v="0"/>
    <n v="0"/>
    <n v="0"/>
    <n v="0"/>
    <n v="1"/>
    <x v="1"/>
    <n v="27.257043189851334"/>
    <n v="67.397800635548478"/>
    <n v="-5.1561746001880238E-3"/>
    <n v="27.257043189851334"/>
    <n v="67.397800635548478"/>
    <n v="94.654843825399809"/>
  </r>
  <r>
    <s v="V2K400D31122012C122"/>
    <s v="181"/>
    <s v="400/1"/>
    <s v="MTTNLD52R20L648Q"/>
    <s v=""/>
    <s v="F"/>
    <s v="MATTI ANGELO DOMENICO"/>
    <s v="MATTI"/>
    <s v="ANGELO DOMENICO"/>
    <s v="M"/>
    <s v="20/10/1952"/>
    <s v="VALSAVIORE"/>
    <s v="VIA KENNEDY, 21"/>
    <s v="BERZO DEMO"/>
    <s v="25040"/>
    <s v="VIA KENNEDY"/>
    <s v="21"/>
    <s v=""/>
    <s v=""/>
    <s v=""/>
    <s v=""/>
    <s v=""/>
    <s v="VIA SAN VIGILIO, 132"/>
    <s v="VIA SAN VIGILIO"/>
    <s v="132"/>
    <s v=""/>
    <s v=""/>
    <s v=""/>
    <s v=""/>
    <s v=""/>
    <s v="FAB"/>
    <s v="C591"/>
    <s v="NCT"/>
    <s v="00015"/>
    <s v="000368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401D31122012C122"/>
    <s v="182"/>
    <s v="401/1"/>
    <s v="BLTNDR38M18L648I"/>
    <s v=""/>
    <s v="F"/>
    <s v="BELOTTI ANDREA"/>
    <s v="BELOTTI"/>
    <s v="ANDREA"/>
    <s v="M"/>
    <s v="18/08/1938"/>
    <s v="VALSAVIORE"/>
    <s v="VIA GIARDINO, 4"/>
    <s v="CEVO"/>
    <s v="25040"/>
    <s v="VIA GIARDINO"/>
    <s v="4"/>
    <s v=""/>
    <s v=""/>
    <s v=""/>
    <s v=""/>
    <s v=""/>
    <s v="VIA GIARDINO, 4"/>
    <s v="VIA GIARDINO"/>
    <s v="4"/>
    <s v=""/>
    <s v=""/>
    <s v=""/>
    <s v=""/>
    <s v=""/>
    <s v="FAB"/>
    <s v="C591"/>
    <s v="NCT"/>
    <s v="00014"/>
    <s v="000084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n v="1"/>
    <s v=""/>
    <s v=""/>
    <s v=""/>
    <s v=""/>
    <s v=""/>
    <s v=""/>
    <s v="SIMULAZIONE TARI 2022 MT"/>
    <n v="32.71"/>
    <s v=""/>
    <n v="32.71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0"/>
    <n v="15.776686497485009"/>
    <n v="16.930848468833439"/>
    <n v="-2.4650336815525975E-3"/>
    <n v="15.776686497485009"/>
    <n v="16.930848468833439"/>
    <n v="32.707534966318448"/>
  </r>
  <r>
    <s v="V2K402D31122012C122"/>
    <s v="182"/>
    <s v="402/1"/>
    <s v="BLTNDR38M18L648I"/>
    <s v=""/>
    <s v="F"/>
    <s v="BELOTTI ANDREA"/>
    <s v="BELOTTI"/>
    <s v="ANDREA"/>
    <s v="M"/>
    <s v="18/08/1938"/>
    <s v="VALSAVIORE"/>
    <s v="VIA GIARDINO, 4"/>
    <s v="CEVO"/>
    <s v="25040"/>
    <s v="VIA GIARDINO"/>
    <s v="4"/>
    <s v=""/>
    <s v=""/>
    <s v=""/>
    <s v=""/>
    <s v=""/>
    <s v="VIA GIARDINO, 4"/>
    <s v="VIA GIARDINO"/>
    <s v="4"/>
    <s v=""/>
    <s v=""/>
    <s v=""/>
    <s v=""/>
    <s v=""/>
    <s v="FAB"/>
    <s v="C591"/>
    <s v="NCT"/>
    <s v="00014"/>
    <s v="000084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"/>
    <n v="93"/>
    <x v="0"/>
    <x v="0"/>
    <s v="LOCALI AD USO ABITAZIONE"/>
    <s v=""/>
    <s v=""/>
    <n v="2"/>
    <s v=""/>
    <s v=""/>
    <s v=""/>
    <s v=""/>
    <s v=""/>
    <s v=""/>
    <s v="SIMULAZIONE TARI 2022 MT"/>
    <n v="104.93"/>
    <s v=""/>
    <n v="104.93"/>
    <n v="365"/>
    <s v="giorni"/>
    <s v="2022"/>
    <s v="01/01/2022"/>
    <s v="31/12/2022"/>
    <s v=""/>
    <s v=""/>
    <s v=""/>
    <s v=""/>
    <s v=""/>
    <s v=""/>
    <n v="0"/>
    <n v="0"/>
    <n v="0"/>
    <n v="0"/>
    <n v="93"/>
    <n v="0"/>
    <n v="0"/>
    <n v="0"/>
    <n v="0"/>
    <n v="1"/>
    <x v="5"/>
    <n v="53.492827655535116"/>
    <n v="51.443731886070836"/>
    <n v="6.5595416059522904E-3"/>
    <n v="53.492827655535116"/>
    <n v="51.443731886070836"/>
    <n v="104.93655954160596"/>
  </r>
  <r>
    <s v="V2K406D31122012C123"/>
    <s v="182"/>
    <s v="406/1"/>
    <s v="BLTNDR38M18L648I"/>
    <s v=""/>
    <s v="F"/>
    <s v="BELOTTI ANDREA"/>
    <s v="BELOTTI"/>
    <s v="ANDREA"/>
    <s v="M"/>
    <s v="18/08/1938"/>
    <s v="VALSAVIORE"/>
    <s v="VIA GIARDINO, 4"/>
    <s v="CEVO"/>
    <s v="25040"/>
    <s v="VIA GIARDINO"/>
    <s v="4"/>
    <s v=""/>
    <s v=""/>
    <s v=""/>
    <s v=""/>
    <s v=""/>
    <s v="VIA GIARDINO, 4"/>
    <s v="VIA GIARDINO"/>
    <s v="4"/>
    <s v=""/>
    <s v=""/>
    <s v=""/>
    <s v=""/>
    <s v=""/>
    <s v="FAB"/>
    <s v="C591"/>
    <s v="NCT"/>
    <s v="00014"/>
    <s v="000052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2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5"/>
    <n v="10.353450513974538"/>
    <n v="0"/>
    <n v="3.4505139745384383E-3"/>
    <n v="10.353450513974538"/>
    <n v="0"/>
    <n v="10.353450513974538"/>
  </r>
  <r>
    <s v="V2K407D31122012C123"/>
    <s v="182"/>
    <s v="407/1"/>
    <s v="BLTNDR38M18L648I"/>
    <s v=""/>
    <s v="F"/>
    <s v="BELOTTI ANDREA"/>
    <s v="BELOTTI"/>
    <s v="ANDREA"/>
    <s v="M"/>
    <s v="18/08/1938"/>
    <s v="VALSAVIORE"/>
    <s v="VIA GIARDINO, 4"/>
    <s v="CEVO"/>
    <s v="25040"/>
    <s v="VIA GIARDINO"/>
    <s v="4"/>
    <s v=""/>
    <s v=""/>
    <s v=""/>
    <s v=""/>
    <s v=""/>
    <s v="VIA ROMA, 85"/>
    <s v="VIA ROMA"/>
    <s v="85"/>
    <s v=""/>
    <s v=""/>
    <s v=""/>
    <s v=""/>
    <s v=""/>
    <s v="FAB"/>
    <s v="C591"/>
    <s v="NCT"/>
    <s v="00014"/>
    <s v="000378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411D31122012C122"/>
    <s v="185"/>
    <s v="411/1"/>
    <s v="BLTNGL31R64L648O"/>
    <s v=""/>
    <s v="F"/>
    <s v="BELOTTI ANGELA"/>
    <s v="BELOTTI"/>
    <s v="ANGELA"/>
    <s v="F"/>
    <s v="24/10/1931"/>
    <s v="VALSAVIORE"/>
    <s v="VIA PAOLO VI, 11"/>
    <s v="CAPRIOLO"/>
    <s v="25031"/>
    <s v="VIA PAOLO VI"/>
    <s v="11"/>
    <s v=""/>
    <s v=""/>
    <s v=""/>
    <s v=""/>
    <s v=""/>
    <s v="VIA EMILIO ALESSANDRINI, 4"/>
    <s v="VIA EMILIO ALESSANDRINI"/>
    <s v="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412D31122012C122"/>
    <s v="186"/>
    <s v="412/1"/>
    <s v="MTTBTS40R09L426D"/>
    <s v=""/>
    <s v="F"/>
    <s v="MATTI BATTISTA"/>
    <s v="MATTI"/>
    <s v="BATTISTA"/>
    <s v="M"/>
    <s v="09/10/1940"/>
    <s v="TRIGOLO"/>
    <s v="VICOLO FRATTE, 3"/>
    <s v="TRIGOLO"/>
    <s v="26018"/>
    <s v="VICOLO FRATTE"/>
    <s v="3"/>
    <s v=""/>
    <s v=""/>
    <s v=""/>
    <s v=""/>
    <s v=""/>
    <s v="VIA ROMA, 6"/>
    <s v="VIA ROMA"/>
    <s v="6"/>
    <s v=""/>
    <s v=""/>
    <s v=""/>
    <s v=""/>
    <s v=""/>
    <s v="FAB"/>
    <s v="C591"/>
    <s v="NCT"/>
    <s v="00015"/>
    <s v="000173"/>
    <s v=""/>
    <s v="0507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"/>
    <n v="37"/>
    <x v="0"/>
    <x v="0"/>
    <s v="LOCALI AD USO ABITAZIONE"/>
    <s v=""/>
    <s v=""/>
    <s v=""/>
    <s v=""/>
    <s v=""/>
    <s v=""/>
    <s v=""/>
    <s v=""/>
    <s v=""/>
    <s v="SIMULAZIONE TARI 2022 MT"/>
    <n v="90.85"/>
    <s v=""/>
    <n v="90.85"/>
    <n v="365"/>
    <s v="giorni"/>
    <s v="2022"/>
    <s v="01/01/2022"/>
    <s v="31/12/2022"/>
    <s v=""/>
    <s v=""/>
    <s v=""/>
    <s v=""/>
    <s v=""/>
    <s v=""/>
    <n v="0"/>
    <n v="0"/>
    <n v="0"/>
    <n v="0"/>
    <n v="37"/>
    <n v="0"/>
    <n v="0"/>
    <n v="0"/>
    <n v="0"/>
    <n v="1"/>
    <x v="1"/>
    <n v="23.453734837779056"/>
    <n v="67.397800635548478"/>
    <n v="1.5354733275358967E-3"/>
    <n v="23.453734837779056"/>
    <n v="67.397800635548478"/>
    <n v="90.85153547332753"/>
  </r>
  <r>
    <s v="V2K413D31122012C123"/>
    <s v="186"/>
    <s v="413/1"/>
    <s v="MTTBTS40R09L426D"/>
    <s v=""/>
    <s v="F"/>
    <s v="MATTI BATTISTA"/>
    <s v="MATTI"/>
    <s v="BATTISTA"/>
    <s v="M"/>
    <s v="09/10/1940"/>
    <s v="TRIGOLO"/>
    <s v="VICOLO FRATTE, 3"/>
    <s v="TRIGOLO"/>
    <s v="26018"/>
    <s v="VICOLO FRATTE"/>
    <s v="3"/>
    <s v=""/>
    <s v=""/>
    <s v=""/>
    <s v=""/>
    <s v=""/>
    <s v="VIA ROMA, 6"/>
    <s v="VIA ROMA"/>
    <s v="6"/>
    <s v=""/>
    <s v=""/>
    <s v=""/>
    <s v=""/>
    <s v=""/>
    <s v="FAB"/>
    <s v="C591"/>
    <s v="NCT"/>
    <s v="00015"/>
    <s v="000173"/>
    <s v=""/>
    <s v="05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s v=""/>
    <s v=""/>
    <s v=""/>
    <s v=""/>
    <s v=""/>
    <s v=""/>
    <s v=""/>
    <s v="SIMULAZIONE TARI 2022 MT"/>
    <n v="8.24"/>
    <s v=""/>
    <n v="8.24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1"/>
    <n v="8.2405014294899388"/>
    <n v="0"/>
    <n v="5.0142948993858738E-4"/>
    <n v="8.2405014294899388"/>
    <n v="0"/>
    <n v="8.2405014294899388"/>
  </r>
  <r>
    <s v="V2K414D31122012C122"/>
    <s v="187"/>
    <s v="415/1"/>
    <s v="BLTNNC41C44L648H"/>
    <s v=""/>
    <s v="F"/>
    <s v="BELOTTI ANNUNCIATA"/>
    <s v="BELOTTI"/>
    <s v="ANNUNCIATA"/>
    <s v="F"/>
    <s v="04/03/1941"/>
    <s v="VALSAVIORE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89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"/>
    <n v="77"/>
    <x v="0"/>
    <x v="0"/>
    <s v="LOCALI AD USO ABITAZIONE"/>
    <s v=""/>
    <s v=""/>
    <n v="2"/>
    <s v=""/>
    <s v=""/>
    <s v=""/>
    <s v=""/>
    <s v=""/>
    <s v=""/>
    <s v="SIMULAZIONE TARI 2022 MT"/>
    <n v="95.73"/>
    <s v=""/>
    <n v="95.73"/>
    <n v="365"/>
    <s v="giorni"/>
    <s v="2022"/>
    <s v="01/01/2022"/>
    <s v="31/12/2022"/>
    <s v=""/>
    <s v=""/>
    <s v=""/>
    <s v=""/>
    <s v=""/>
    <s v=""/>
    <n v="0"/>
    <n v="0"/>
    <n v="0"/>
    <n v="0"/>
    <n v="77"/>
    <n v="0"/>
    <n v="0"/>
    <n v="0"/>
    <n v="0"/>
    <n v="1"/>
    <x v="5"/>
    <n v="44.289760532002191"/>
    <n v="51.443731886070836"/>
    <n v="3.4924180730229182E-3"/>
    <n v="44.289760532002191"/>
    <n v="51.443731886070836"/>
    <n v="95.733492418073027"/>
  </r>
  <r>
    <s v="V2K416D31122012C123"/>
    <s v="187"/>
    <s v="416/1"/>
    <s v="BLTNNC41C44L648H"/>
    <s v=""/>
    <s v="F"/>
    <s v="BELOTTI ANNUNCIATA"/>
    <s v="BELOTTI"/>
    <s v="ANNUNCIATA"/>
    <s v="F"/>
    <s v="04/03/1941"/>
    <s v="VALSAVIORE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4"/>
    <s v="000378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417D31122012C123"/>
    <s v="187"/>
    <s v="417/1"/>
    <s v="BLTNNC41C44L648H"/>
    <s v=""/>
    <s v="F"/>
    <s v="BELOTTI ANNUNCIATA"/>
    <s v="BELOTTI"/>
    <s v="ANNUNCIATA"/>
    <s v="F"/>
    <s v="04/03/1941"/>
    <s v="VALSAVIORE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4"/>
    <s v="000378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2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5"/>
    <n v="10.353450513974538"/>
    <n v="0"/>
    <n v="3.4505139745384383E-3"/>
    <n v="10.353450513974538"/>
    <n v="0"/>
    <n v="10.353450513974538"/>
  </r>
  <r>
    <s v="V2K419D31122012C122"/>
    <s v="189"/>
    <s v="419/1"/>
    <s v="BLTBTL45M62C591O"/>
    <s v=""/>
    <s v="F"/>
    <s v="BELOTTI BORTOLINA"/>
    <s v="BELOTTI"/>
    <s v="BORTOLINA"/>
    <s v="F"/>
    <s v="22/08/1945"/>
    <s v="CEVO"/>
    <s v="VIA DELLE ORTENSIE, 9"/>
    <s v="BESANA IN BRIANZA"/>
    <s v="20842"/>
    <s v="VIA DELLE ORTENSIE"/>
    <s v="9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99"/>
    <s v=""/>
    <s v="001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0"/>
    <s v="LOCALI AD USO ABITAZIONE"/>
    <s v=""/>
    <s v=""/>
    <s v=""/>
    <s v=""/>
    <s v=""/>
    <s v=""/>
    <s v=""/>
    <s v=""/>
    <s v=""/>
    <s v="SIMULAZIONE TARI 2022 MT"/>
    <n v="81.349999999999994"/>
    <s v=""/>
    <n v="81.349999999999994"/>
    <n v="365"/>
    <s v="giorni"/>
    <s v="2022"/>
    <s v="01/01/2022"/>
    <s v="31/12/2022"/>
    <s v=""/>
    <s v=""/>
    <s v=""/>
    <s v=""/>
    <s v=""/>
    <s v=""/>
    <n v="0"/>
    <n v="0"/>
    <n v="0"/>
    <n v="0"/>
    <n v="22"/>
    <n v="0"/>
    <n v="0"/>
    <n v="0"/>
    <n v="0"/>
    <n v="1"/>
    <x v="1"/>
    <n v="13.945463957598356"/>
    <n v="67.397800635548478"/>
    <n v="-6.735406853152881E-3"/>
    <n v="13.945463957598356"/>
    <n v="67.397800635548478"/>
    <n v="81.343264593146841"/>
  </r>
  <r>
    <s v="V2K420D31122012C122"/>
    <s v="190"/>
    <s v="420/1"/>
    <s v="GZZMTN63C13Z110E"/>
    <s v=""/>
    <s v="F"/>
    <s v="GUZZARDI MARTINO"/>
    <s v="GUZZARDI"/>
    <s v="MARTINO"/>
    <s v="M"/>
    <s v="13/03/1963"/>
    <s v="CONDE' SUR L'ESCAUT"/>
    <s v="RUE DU CHAMPS DE MARS, 13"/>
    <s v="CONDE' SUR L'ESCAUT"/>
    <s v="59163"/>
    <s v="RUE DU CHAMPS DE MARS"/>
    <s v="13"/>
    <s v=""/>
    <s v=""/>
    <s v=""/>
    <s v=""/>
    <s v=""/>
    <s v="VIA TRIESTE, 28"/>
    <s v="VIA TRIESTE"/>
    <s v="28"/>
    <s v=""/>
    <s v=""/>
    <s v=""/>
    <s v=""/>
    <s v=""/>
    <s v="FAB"/>
    <s v="C591"/>
    <s v="NCT"/>
    <s v="00015"/>
    <s v="000179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5"/>
    <s v=""/>
    <s v=""/>
    <s v=""/>
    <s v=""/>
    <s v=""/>
    <s v=""/>
    <s v="SIMULAZIONE TARI 2022 MT"/>
    <n v="157.69"/>
    <s v=""/>
    <n v="157.69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3"/>
    <n v="47.306582280405202"/>
    <n v="110.3761082872026"/>
    <n v="-7.3094323921907289E-3"/>
    <n v="47.306582280405202"/>
    <n v="110.3761082872026"/>
    <n v="157.68269056760781"/>
  </r>
  <r>
    <s v="V2K421D31122012C122"/>
    <s v="191"/>
    <s v="421/1"/>
    <s v="BLTBTL59M08C591E"/>
    <s v=""/>
    <s v="F"/>
    <s v="BELOTTI BORTOLINO"/>
    <s v="BELOTTI"/>
    <s v="BORTOLINO"/>
    <s v="M"/>
    <s v="08/08/1959"/>
    <s v="CEVO"/>
    <s v="VIA DOSSO, 3"/>
    <s v="CEDEGOLO"/>
    <s v="25051"/>
    <s v="VIA DOSSO"/>
    <s v="3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1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422D31122012C122"/>
    <s v="192"/>
    <s v="422/1"/>
    <s v="BLTCRN41L57L648D"/>
    <s v=""/>
    <s v="F"/>
    <s v="BELOTTI CATERINA MARIA"/>
    <s v="BELOTTI"/>
    <s v="CATERINA MARIA"/>
    <s v="F"/>
    <s v="17/07/1941"/>
    <s v="VALSAVIORE"/>
    <s v="VIA NINO BIXIO, 22"/>
    <s v="BINASCO"/>
    <s v="20082"/>
    <s v="VIA NINO BIXIO"/>
    <s v="22"/>
    <s v=""/>
    <s v=""/>
    <s v=""/>
    <s v=""/>
    <s v=""/>
    <s v="VIA SAN VIGILIO, 1"/>
    <s v="VIA SAN VIGILIO"/>
    <s v="1"/>
    <s v=""/>
    <s v=""/>
    <s v=""/>
    <s v=""/>
    <s v=""/>
    <s v="FAB"/>
    <s v="C591"/>
    <s v="NCT"/>
    <s v="00015"/>
    <s v="000219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.5"/>
    <n v="56.5"/>
    <x v="0"/>
    <x v="0"/>
    <s v="LOCALI AD USO ABITAZIONE"/>
    <s v=""/>
    <s v=""/>
    <s v=""/>
    <s v=""/>
    <s v=""/>
    <s v=""/>
    <s v=""/>
    <s v=""/>
    <s v=""/>
    <s v="SIMULAZIONE TARI 2022 MT"/>
    <n v="103.21"/>
    <s v=""/>
    <n v="103.21"/>
    <n v="365"/>
    <s v="giorni"/>
    <s v="2022"/>
    <s v="01/01/2022"/>
    <s v="31/12/2022"/>
    <s v=""/>
    <s v=""/>
    <s v=""/>
    <s v=""/>
    <s v=""/>
    <s v=""/>
    <n v="0"/>
    <n v="0"/>
    <n v="0"/>
    <n v="0"/>
    <n v="56.5"/>
    <n v="0"/>
    <n v="0"/>
    <n v="0"/>
    <n v="0"/>
    <n v="1"/>
    <x v="1"/>
    <n v="35.81448698201396"/>
    <n v="67.397800635548478"/>
    <n v="2.287617562444666E-3"/>
    <n v="35.81448698201396"/>
    <n v="67.397800635548478"/>
    <n v="103.21228761756244"/>
  </r>
  <r>
    <s v="V2K425D31122012C122"/>
    <s v="194"/>
    <s v="425/1"/>
    <s v="BLTCSR58P23C591J"/>
    <s v=""/>
    <s v="F"/>
    <s v="BELOTTI CESARE"/>
    <s v="BELOTTI"/>
    <s v="CESARE"/>
    <s v="M"/>
    <s v="23/09/1958"/>
    <s v="CEVO"/>
    <s v="VIA CASTELLO, 22 A"/>
    <s v="CEVO"/>
    <s v="25040"/>
    <s v="VIA CASTELLO"/>
    <s v="22"/>
    <s v="A"/>
    <s v=""/>
    <s v=""/>
    <s v=""/>
    <s v=""/>
    <s v="VIA CASTELLO, 22 A"/>
    <s v="VIA CASTELLO"/>
    <s v="22"/>
    <s v="A"/>
    <s v=""/>
    <s v=""/>
    <s v=""/>
    <s v=""/>
    <s v="FAB"/>
    <s v="C591"/>
    <s v="NCT"/>
    <s v="00016"/>
    <s v="000514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n v="2"/>
    <s v=""/>
    <s v=""/>
    <s v=""/>
    <s v=""/>
    <s v=""/>
    <s v=""/>
    <s v="SIMULAZIONE TARI 2022 MT"/>
    <n v="106.08"/>
    <s v=""/>
    <n v="106.08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5"/>
    <n v="54.643211045976734"/>
    <n v="51.443731886070836"/>
    <n v="6.9429320475791201E-3"/>
    <n v="54.643211045976734"/>
    <n v="51.443731886070836"/>
    <n v="106.08694293204758"/>
  </r>
  <r>
    <s v="V2K426D31122012C122"/>
    <s v="194"/>
    <s v="426/1"/>
    <s v="BLTCSR58P23C591J"/>
    <s v=""/>
    <s v="F"/>
    <s v="BELOTTI CESARE"/>
    <s v="BELOTTI"/>
    <s v="CESARE"/>
    <s v="M"/>
    <s v="23/09/1958"/>
    <s v="CEVO"/>
    <s v="VIA CASTELLO, 22 A"/>
    <s v="CEVO"/>
    <s v="25040"/>
    <s v="VIA CASTELLO"/>
    <s v="22"/>
    <s v="A"/>
    <s v=""/>
    <s v=""/>
    <s v=""/>
    <s v=""/>
    <s v="VIA CASTELLO, 22 A"/>
    <s v="VIA CASTELLO"/>
    <s v="22"/>
    <s v="A"/>
    <s v=""/>
    <s v=""/>
    <s v=""/>
    <s v=""/>
    <s v="FAB"/>
    <s v="C591"/>
    <s v="NCT"/>
    <s v="00016"/>
    <s v="000514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n v="1"/>
    <s v=""/>
    <s v=""/>
    <s v=""/>
    <s v=""/>
    <s v=""/>
    <s v=""/>
    <s v="SIMULAZIONE TARI 2022 MT"/>
    <n v="63.77"/>
    <s v=""/>
    <n v="63.77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0"/>
    <n v="46.837038039408618"/>
    <n v="16.930848468833439"/>
    <n v="-2.1134917579459511E-3"/>
    <n v="46.837038039408618"/>
    <n v="16.930848468833439"/>
    <n v="63.767886508242057"/>
  </r>
  <r>
    <s v="V2K427D31122012C123"/>
    <s v="194"/>
    <s v="427/1"/>
    <s v="BLTCSR58P23C591J"/>
    <s v=""/>
    <s v="F"/>
    <s v="BELOTTI CESARE"/>
    <s v="BELOTTI"/>
    <s v="CESARE"/>
    <s v="M"/>
    <s v="23/09/1958"/>
    <s v="CEVO"/>
    <s v="VIA CASTELLO, 22 A"/>
    <s v="CEVO"/>
    <s v="25040"/>
    <s v="VIA CASTELLO"/>
    <s v="22"/>
    <s v="A"/>
    <s v=""/>
    <s v=""/>
    <s v=""/>
    <s v=""/>
    <s v="VIA CASTELLO, 22 A"/>
    <s v="VIA CASTELLO"/>
    <s v="22"/>
    <s v="A"/>
    <s v=""/>
    <s v=""/>
    <s v=""/>
    <s v=""/>
    <s v="FAB"/>
    <s v="C591"/>
    <s v="NCT"/>
    <s v="00016"/>
    <s v="000514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n v="2"/>
    <s v=""/>
    <s v=""/>
    <s v=""/>
    <s v=""/>
    <s v=""/>
    <s v=""/>
    <s v="SIMULAZIONE TARI 2022 MT"/>
    <n v="34.51"/>
    <s v=""/>
    <n v="34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5"/>
    <n v="34.511501713248464"/>
    <n v="0"/>
    <n v="1.5017132484658191E-3"/>
    <n v="34.511501713248464"/>
    <n v="0"/>
    <n v="34.511501713248464"/>
  </r>
  <r>
    <s v="V2K428D31122012C123"/>
    <s v="194"/>
    <s v="429/1"/>
    <s v="BLTCSR58P23C591J"/>
    <s v=""/>
    <s v="F"/>
    <s v="BELOTTI CESARE"/>
    <s v="BELOTTI"/>
    <s v="CESARE"/>
    <s v="M"/>
    <s v="23/09/1958"/>
    <s v="CEVO"/>
    <s v="VIA CASTELLO, 22 A"/>
    <s v="CEVO"/>
    <s v="25040"/>
    <s v="VIA CASTELLO"/>
    <s v="22"/>
    <s v="A"/>
    <s v=""/>
    <s v=""/>
    <s v=""/>
    <s v=""/>
    <s v=", "/>
    <s v=""/>
    <s v=""/>
    <s v=""/>
    <s v=""/>
    <s v=""/>
    <s v=""/>
    <s v=""/>
    <s v="FAB"/>
    <s v="C591"/>
    <s v="NCT"/>
    <s v="00014"/>
    <s v="000427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.61"/>
    <n v="16.61"/>
    <x v="0"/>
    <x v="1"/>
    <s v="LOCALI ACCESSORI UTENZA DOMESTICA"/>
    <s v=""/>
    <s v=""/>
    <n v="2"/>
    <s v=""/>
    <s v=""/>
    <s v=""/>
    <s v=""/>
    <s v=""/>
    <s v="DATI FORNITI U.T. (30/03/2009)"/>
    <s v="SIMULAZIONE TARI 2022 MT"/>
    <n v="9.5500000000000007"/>
    <s v=""/>
    <n v="9.5500000000000007"/>
    <n v="365"/>
    <s v="giorni"/>
    <s v="2022"/>
    <s v="01/01/2022"/>
    <s v="31/12/2022"/>
    <s v=""/>
    <s v=""/>
    <s v=""/>
    <s v=""/>
    <s v=""/>
    <s v=""/>
    <n v="0"/>
    <n v="0"/>
    <n v="0"/>
    <n v="0"/>
    <n v="16.61"/>
    <n v="1"/>
    <n v="0"/>
    <n v="0"/>
    <n v="0"/>
    <n v="0"/>
    <x v="5"/>
    <n v="9.5539340576176155"/>
    <n v="0"/>
    <n v="3.9340576176147835E-3"/>
    <n v="9.5539340576176155"/>
    <n v="0"/>
    <n v="9.5539340576176155"/>
  </r>
  <r>
    <s v="V2K431D31122012C122"/>
    <s v="196"/>
    <s v="431/1"/>
    <s v="BLTLSE49E47L648T"/>
    <s v=""/>
    <s v="F"/>
    <s v="BELOTTI ELSA"/>
    <s v="BELOTTI"/>
    <s v="ELSA"/>
    <s v="F"/>
    <s v="07/05/1949"/>
    <s v="VALSAVIORE"/>
    <s v="VIA MONSIGNOR LUIGI FOSSATI, 1"/>
    <s v="BRESCIA"/>
    <s v="25124"/>
    <s v="VIA MONSIGNOR LUIGI FOSSATI"/>
    <s v="1"/>
    <s v=""/>
    <s v=""/>
    <s v=""/>
    <s v=""/>
    <s v=""/>
    <s v="VIA GUGLIELMO MARCONI, 27"/>
    <s v="VIA GUGLIELMO MARCONI"/>
    <s v="27"/>
    <s v=""/>
    <s v=""/>
    <s v=""/>
    <s v=""/>
    <s v=""/>
    <s v="FAB"/>
    <s v="C591"/>
    <s v="NCT"/>
    <s v="00006"/>
    <s v="000034"/>
    <s v=""/>
    <s v="0003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8"/>
    <n v="228"/>
    <x v="0"/>
    <x v="0"/>
    <s v="LOCALI AD USO ABITAZIONE"/>
    <s v=""/>
    <s v=""/>
    <s v=""/>
    <s v=""/>
    <s v=""/>
    <s v=""/>
    <s v=""/>
    <s v=""/>
    <s v=""/>
    <s v="SIMULAZIONE TARI 2022 MT"/>
    <n v="211.92"/>
    <s v=""/>
    <n v="211.92"/>
    <n v="365"/>
    <s v="giorni"/>
    <s v="2022"/>
    <s v="01/01/2022"/>
    <s v="31/12/2022"/>
    <s v=""/>
    <s v=""/>
    <s v=""/>
    <s v=""/>
    <s v=""/>
    <s v=""/>
    <n v="0"/>
    <n v="0"/>
    <n v="0"/>
    <n v="0"/>
    <n v="228"/>
    <n v="0"/>
    <n v="0"/>
    <n v="0"/>
    <n v="0"/>
    <n v="1"/>
    <x v="1"/>
    <n v="144.52571737874661"/>
    <n v="67.397800635548478"/>
    <n v="3.5180142951105609E-3"/>
    <n v="144.52571737874661"/>
    <n v="67.397800635548478"/>
    <n v="211.9235180142951"/>
  </r>
  <r>
    <s v="V2K433D31122012C122"/>
    <s v="198"/>
    <s v="433/1"/>
    <s v="BLTFDN40A09G391Z"/>
    <s v=""/>
    <s v="F"/>
    <s v="BELOTTI FERDINANDO"/>
    <s v="BELOTTI"/>
    <s v="FERDINANDO"/>
    <s v="M"/>
    <s v="09/01/1940"/>
    <s v="PAVONE DEL MELLA"/>
    <s v="VIA CO BETTONI, 15"/>
    <s v="PAVONE DEL MELLA"/>
    <s v="25020"/>
    <s v="VIA CO BETTONI"/>
    <s v="15"/>
    <s v=""/>
    <s v=""/>
    <s v=""/>
    <s v=""/>
    <s v=""/>
    <s v="VIA ADAMELLO, 36"/>
    <s v="VIA ADAMELLO"/>
    <s v="36"/>
    <s v=""/>
    <s v=""/>
    <s v=""/>
    <s v=""/>
    <s v=""/>
    <s v="FAB"/>
    <s v="C591"/>
    <s v="NCT"/>
    <s v="00015"/>
    <s v="000250"/>
    <s v=""/>
    <s v="0001"/>
    <s v=""/>
    <s v="C06"/>
    <s v="FAB"/>
    <s v="C591"/>
    <s v="NCT"/>
    <s v="00015"/>
    <s v="000250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434D31122012C122"/>
    <s v="199"/>
    <s v="434/1"/>
    <s v="BLTFNC44M18L648W"/>
    <s v=""/>
    <s v="F"/>
    <s v="BELOTTI FRANCESCO PIETRO"/>
    <s v="BELOTTI"/>
    <s v="FRANCESCO PIETRO"/>
    <s v="M"/>
    <s v="18/08/1944"/>
    <s v="VALSAVIORE"/>
    <s v="VIA CASTELLO, 18"/>
    <s v="CEVO"/>
    <s v="25040"/>
    <s v="VIA CASTELLO"/>
    <s v="18"/>
    <s v=""/>
    <s v=""/>
    <s v=""/>
    <s v=""/>
    <s v=""/>
    <s v="VIA CASTELLO, 18"/>
    <s v="VIA CASTELLO"/>
    <s v="18"/>
    <s v=""/>
    <s v=""/>
    <s v=""/>
    <s v=""/>
    <s v=""/>
    <s v="FAB"/>
    <s v="C591"/>
    <s v="NCT"/>
    <s v="00016"/>
    <s v="000117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n v="2"/>
    <s v=""/>
    <s v=""/>
    <s v=""/>
    <s v=""/>
    <s v=""/>
    <s v=""/>
    <s v="SIMULAZIONE TARI 2022 MT"/>
    <n v="79.05"/>
    <s v=""/>
    <n v="79.05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5"/>
    <n v="27.609201370598765"/>
    <n v="51.443731886070836"/>
    <n v="2.9332566696069762E-3"/>
    <n v="27.609201370598765"/>
    <n v="51.443731886070836"/>
    <n v="79.052933256669604"/>
  </r>
  <r>
    <s v="V2K437D31122012C122"/>
    <s v="201"/>
    <s v="437/1"/>
    <s v="BLTGNT42M13L648A"/>
    <s v=""/>
    <s v="F"/>
    <s v="BELOTTI GIAN ANTONIO"/>
    <s v="BELOTTI"/>
    <s v="GIAN ANTONIO"/>
    <s v="M"/>
    <s v="13/08/1942"/>
    <s v="VALSAVIORE"/>
    <s v="VIA ROMA, 25"/>
    <s v="CEVO"/>
    <s v="25040"/>
    <s v="VIA ROMA"/>
    <s v="25"/>
    <s v=""/>
    <s v=""/>
    <s v=""/>
    <s v=""/>
    <s v=""/>
    <s v="VIA FIUME, 11"/>
    <s v="VIA FIUME"/>
    <s v="11"/>
    <s v=""/>
    <s v=""/>
    <s v=""/>
    <s v=""/>
    <s v=""/>
    <s v="FAB"/>
    <s v="C591"/>
    <s v="NCT"/>
    <s v="00015"/>
    <s v="000236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2"/>
    <s v=""/>
    <s v=""/>
    <s v=""/>
    <s v=""/>
    <s v=""/>
    <s v=""/>
    <s v="SIMULAZIONE TARI 2022 MT"/>
    <n v="77.319999999999993"/>
    <s v=""/>
    <n v="77.319999999999993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5"/>
    <n v="25.883626284936348"/>
    <n v="51.443731886070836"/>
    <n v="7.3581710071835005E-3"/>
    <n v="25.883626284936348"/>
    <n v="51.443731886070836"/>
    <n v="77.327358171007177"/>
  </r>
  <r>
    <s v="V2K438D31122012C122"/>
    <s v="202"/>
    <s v="438/1"/>
    <s v="BLTGBR61P26C591E"/>
    <s v=""/>
    <s v="F"/>
    <s v="BELOTTI GILBERTO"/>
    <s v="BELOTTI"/>
    <s v="GILBERTO"/>
    <s v="M"/>
    <s v="26/09/1961"/>
    <s v="CEVO"/>
    <s v="VIA MONTICELLI, 8"/>
    <s v="CEVO"/>
    <s v="25040"/>
    <s v="VIA MONTICELLI"/>
    <s v="8"/>
    <s v=""/>
    <s v=""/>
    <s v=""/>
    <s v=""/>
    <s v=""/>
    <s v="VIA MONTICELLI, 8"/>
    <s v="VIA MONTICELLI"/>
    <s v="8"/>
    <s v=""/>
    <s v=""/>
    <s v=""/>
    <s v=""/>
    <s v=""/>
    <s v="FAB"/>
    <s v="C591"/>
    <s v="NCT"/>
    <s v="00015"/>
    <s v="00021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439D31122017C99"/>
    <s v="203"/>
    <s v="439/1"/>
    <s v="MTTLRG54S09C591U"/>
    <s v=""/>
    <s v="F"/>
    <s v="MATTI ELIO SERGIO"/>
    <s v="MATTI"/>
    <s v="ELIO SERGIO"/>
    <s v="M"/>
    <s v="09/11/1954"/>
    <s v="CEVO"/>
    <s v="VIA COLTURE, 99"/>
    <s v="BIENNO"/>
    <s v="25040"/>
    <s v="VIA COLTURE"/>
    <s v="99"/>
    <s v=""/>
    <s v=""/>
    <s v=""/>
    <s v=""/>
    <s v=""/>
    <s v="VIA SAN VIGILIO, 106"/>
    <s v="VIA SAN VIGILIO"/>
    <s v="106"/>
    <s v=""/>
    <s v=""/>
    <s v=""/>
    <s v=""/>
    <s v=""/>
    <s v="FAB"/>
    <s v="C591"/>
    <s v="NCT"/>
    <s v="00015"/>
    <s v="000354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50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445D31122012C122"/>
    <s v="206"/>
    <s v="445/1"/>
    <s v="MTTNRM41S27L648S"/>
    <s v=""/>
    <s v="F"/>
    <s v="MATTI ENZO ARMANDO"/>
    <s v="MATTI"/>
    <s v="ENZO ARMANDO"/>
    <s v="M"/>
    <s v="27/11/1941"/>
    <s v="VALSAVIORE"/>
    <s v="VIA GUGLIELMO MARCONI, 26"/>
    <s v="CEVO"/>
    <s v="25040"/>
    <s v="VIA GUGLIELMO MARCONI"/>
    <s v="26"/>
    <s v=""/>
    <s v=""/>
    <s v=""/>
    <s v=""/>
    <s v=""/>
    <s v="VIA GUGLIELMO MARCONI, 26"/>
    <s v="VIA GUGLIELMO MARCONI"/>
    <s v="26"/>
    <s v=""/>
    <s v=""/>
    <s v=""/>
    <s v=""/>
    <s v=""/>
    <s v="FAB"/>
    <s v="C591"/>
    <s v="NCT"/>
    <s v="00014"/>
    <s v="000020"/>
    <s v=""/>
    <s v="0002"/>
    <s v=""/>
    <s v="A03"/>
    <s v="FAB"/>
    <s v="C591"/>
    <s v="NCT"/>
    <s v="00014"/>
    <s v="000020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1"/>
    <s v=""/>
    <s v=""/>
    <s v=""/>
    <s v=""/>
    <s v=""/>
    <s v=""/>
    <s v="SIMULAZIONE TARI 2022 MT"/>
    <n v="52.43"/>
    <s v=""/>
    <n v="52.43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0"/>
    <n v="35.497544619341269"/>
    <n v="16.930848468833439"/>
    <n v="-1.6069118252914905E-3"/>
    <n v="35.497544619341269"/>
    <n v="16.930848468833439"/>
    <n v="52.428393088174708"/>
  </r>
  <r>
    <s v="V2K446D31122012C122"/>
    <s v="207"/>
    <s v="446/1"/>
    <s v="BLTLCN57L01C591Y"/>
    <s v=""/>
    <s v="F"/>
    <s v="BELOTTI LUCIANO"/>
    <s v="BELOTTI"/>
    <s v="LUCIANO"/>
    <s v="M"/>
    <s v="01/07/1957"/>
    <s v="CEVO"/>
    <s v="VIA VALERIANA, 18"/>
    <s v="MALEGNO"/>
    <s v="25053"/>
    <s v="VIA VALERIANA"/>
    <s v="18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89"/>
    <s v=""/>
    <s v="0004"/>
    <s v=""/>
    <s v="A02"/>
    <s v="FAB"/>
    <s v="C591"/>
    <s v="NCT"/>
    <s v="00015"/>
    <s v="000093"/>
    <s v=""/>
    <s v="0006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453D31122012C122"/>
    <s v="209"/>
    <s v="453/1"/>
    <s v="MTTFNC54E19L648T"/>
    <s v=""/>
    <s v="F"/>
    <s v="MATTI FRANCO ROBERTO"/>
    <s v="MATTI"/>
    <s v="FRANCO ROBERTO"/>
    <s v="M"/>
    <s v="19/05/1954"/>
    <s v="VALSAVIORE"/>
    <s v="VIA SANT' ANTONIO, 6 A"/>
    <s v="CEVO"/>
    <s v="25040"/>
    <s v="VIA SANT' ANTONIO"/>
    <s v="6"/>
    <s v="A"/>
    <s v=""/>
    <s v=""/>
    <s v=""/>
    <s v=""/>
    <s v="VIA SANT' ANTONIO, 6 A"/>
    <s v="VIA SANT' ANTONIO"/>
    <s v="6"/>
    <s v="A"/>
    <s v=""/>
    <s v=""/>
    <s v=""/>
    <s v=""/>
    <s v="FAB"/>
    <s v="C591"/>
    <s v="NCT"/>
    <s v="00015"/>
    <s v="00010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n v="2"/>
    <s v=""/>
    <s v=""/>
    <s v=""/>
    <s v=""/>
    <s v=""/>
    <s v=""/>
    <s v="SIMULAZIONE TARI 2022 MT"/>
    <n v="84.23"/>
    <s v=""/>
    <n v="84.23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5"/>
    <n v="32.785926627586036"/>
    <n v="51.443731886070836"/>
    <n v="-3.4148634313169168E-4"/>
    <n v="32.785926627586036"/>
    <n v="51.443731886070836"/>
    <n v="84.229658513656872"/>
  </r>
  <r>
    <s v="V2K454D31122012C122"/>
    <s v="209"/>
    <s v="454/1"/>
    <s v="MTTFNC54E19L648T"/>
    <s v=""/>
    <s v="F"/>
    <s v="MATTI FRANCO ROBERTO"/>
    <s v="MATTI"/>
    <s v="FRANCO ROBERTO"/>
    <s v="M"/>
    <s v="19/05/1954"/>
    <s v="VALSAVIORE"/>
    <s v="VIA SANT' ANTONIO, 6 A"/>
    <s v="CEVO"/>
    <s v="25040"/>
    <s v="VIA SANT' ANTONIO"/>
    <s v="6"/>
    <s v="A"/>
    <s v=""/>
    <s v=""/>
    <s v=""/>
    <s v=""/>
    <s v="VIA SANT' ANTONIO, 6 A"/>
    <s v="VIA SANT' ANTONIO"/>
    <s v="6"/>
    <s v="A"/>
    <s v=""/>
    <s v=""/>
    <s v=""/>
    <s v=""/>
    <s v="FAB"/>
    <s v="C591"/>
    <s v="NCT"/>
    <s v="00015"/>
    <s v="00010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n v="1"/>
    <s v=""/>
    <s v=""/>
    <s v=""/>
    <s v=""/>
    <s v=""/>
    <s v=""/>
    <s v="SIMULAZIONE TARI 2022 MT"/>
    <n v="45.03"/>
    <s v=""/>
    <n v="45.03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0"/>
    <n v="28.102222823645175"/>
    <n v="16.930848468833439"/>
    <n v="3.0712924786087115E-3"/>
    <n v="28.102222823645175"/>
    <n v="16.930848468833439"/>
    <n v="45.03307129247861"/>
  </r>
  <r>
    <s v="V2K455D31122012C123"/>
    <s v="209"/>
    <s v="455/1"/>
    <s v="MTTFNC54E19L648T"/>
    <s v=""/>
    <s v="F"/>
    <s v="MATTI FRANCO ROBERTO"/>
    <s v="MATTI"/>
    <s v="FRANCO ROBERTO"/>
    <s v="M"/>
    <s v="19/05/1954"/>
    <s v="VALSAVIORE"/>
    <s v="VIA SANT' ANTONIO, 6 A"/>
    <s v="CEVO"/>
    <s v="25040"/>
    <s v="VIA SANT' ANTONIO"/>
    <s v="6"/>
    <s v="A"/>
    <s v=""/>
    <s v=""/>
    <s v=""/>
    <s v=""/>
    <s v="VIA SANT' ANTONIO, 6 A"/>
    <s v="VIA SANT' ANTONIO"/>
    <s v="6"/>
    <s v="A"/>
    <s v=""/>
    <s v=""/>
    <s v=""/>
    <s v=""/>
    <s v="FAB"/>
    <s v="C591"/>
    <s v="NCT"/>
    <s v="00015"/>
    <s v="00010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2"/>
    <s v=""/>
    <s v=""/>
    <s v=""/>
    <s v=""/>
    <s v=""/>
    <s v=""/>
    <s v="SIMULAZIONE TARI 2022 MT"/>
    <n v="9.1999999999999993"/>
    <s v=""/>
    <n v="9.1999999999999993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5"/>
    <n v="9.2030671235329233"/>
    <n v="0"/>
    <n v="3.0671235329240432E-3"/>
    <n v="9.2030671235329233"/>
    <n v="0"/>
    <n v="9.2030671235329233"/>
  </r>
  <r>
    <s v="V2K456D31122012C122"/>
    <s v="210"/>
    <s v="456/1"/>
    <s v="BLTLGU52A24L648R"/>
    <s v=""/>
    <s v="F"/>
    <s v="BELOTTI LUIGI"/>
    <s v="BELOTTI"/>
    <s v="LUIGI"/>
    <s v="M"/>
    <s v="24/01/1952"/>
    <s v="VALSAVIORE"/>
    <s v="VIA ANDROLA, 26"/>
    <s v="CEVO"/>
    <s v="25040"/>
    <s v="VIA ANDROLA"/>
    <s v="26"/>
    <s v=""/>
    <s v=""/>
    <s v=""/>
    <s v=""/>
    <s v=""/>
    <s v="VIA ANDROLA, 26"/>
    <s v="VIA ANDROLA"/>
    <s v="26"/>
    <s v=""/>
    <s v=""/>
    <s v=""/>
    <s v=""/>
    <s v=""/>
    <s v="FAB"/>
    <s v="C591"/>
    <s v="NCT"/>
    <s v="00013"/>
    <s v="00053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8"/>
    <n v="118"/>
    <x v="0"/>
    <x v="0"/>
    <s v="LOCALI AD USO ABITAZIONE"/>
    <s v=""/>
    <s v=""/>
    <n v="2"/>
    <s v=""/>
    <s v=""/>
    <s v=""/>
    <s v=""/>
    <s v=""/>
    <s v=""/>
    <s v="SIMULAZIONE TARI 2022 MT"/>
    <n v="119.31"/>
    <s v=""/>
    <n v="119.31"/>
    <n v="365"/>
    <s v="giorni"/>
    <s v="2022"/>
    <s v="01/01/2022"/>
    <s v="31/12/2022"/>
    <s v=""/>
    <s v=""/>
    <s v=""/>
    <s v=""/>
    <s v=""/>
    <s v=""/>
    <n v="0"/>
    <n v="0"/>
    <n v="0"/>
    <n v="0"/>
    <n v="118"/>
    <n v="0"/>
    <n v="0"/>
    <n v="0"/>
    <n v="0"/>
    <n v="1"/>
    <x v="5"/>
    <n v="67.872620036055309"/>
    <n v="51.443731886070836"/>
    <n v="6.3519221261429948E-3"/>
    <n v="67.872620036055309"/>
    <n v="51.443731886070836"/>
    <n v="119.31635192212615"/>
  </r>
  <r>
    <s v="V2K474D31122012C122"/>
    <s v="214"/>
    <s v="474/1"/>
    <s v="BLTMLL47E52L648G"/>
    <s v=""/>
    <s v="F"/>
    <s v="BELOTTI MARIA LILIANA"/>
    <s v="BELOTTI"/>
    <s v="MARIA LILIANA"/>
    <s v="F"/>
    <s v="12/05/1947"/>
    <s v="VALSAVIORE"/>
    <s v="VIA RIPA TICINESE, 31"/>
    <s v="MILANO"/>
    <s v="20143"/>
    <s v="VIA RIPA TICINESE"/>
    <s v="31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1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9"/>
    <n v="69"/>
    <x v="0"/>
    <x v="0"/>
    <s v="LOCALI AD USO ABITAZIONE"/>
    <s v=""/>
    <s v=""/>
    <s v=""/>
    <s v=""/>
    <s v=""/>
    <s v=""/>
    <s v=""/>
    <s v=""/>
    <s v=""/>
    <s v="SIMULAZIONE TARI 2022 MT"/>
    <n v="111.14"/>
    <s v=""/>
    <n v="111.14"/>
    <n v="365"/>
    <s v="giorni"/>
    <s v="2022"/>
    <s v="01/01/2022"/>
    <s v="31/12/2022"/>
    <s v=""/>
    <s v=""/>
    <s v=""/>
    <s v=""/>
    <s v=""/>
    <s v=""/>
    <n v="0"/>
    <n v="0"/>
    <n v="0"/>
    <n v="0"/>
    <n v="69"/>
    <n v="0"/>
    <n v="0"/>
    <n v="0"/>
    <n v="0"/>
    <n v="1"/>
    <x v="1"/>
    <n v="43.738046048831208"/>
    <n v="67.397800635548478"/>
    <n v="-4.1533156203144017E-3"/>
    <n v="43.738046048831208"/>
    <n v="67.397800635548478"/>
    <n v="111.13584668437969"/>
  </r>
  <r>
    <s v="V2K475D31122012C122"/>
    <s v="215"/>
    <s v="475/1"/>
    <s v="MTTGMN66D14C591U"/>
    <s v=""/>
    <s v="F"/>
    <s v="MATTI GERMANO"/>
    <s v="MATTI"/>
    <s v="GERMANO"/>
    <s v="M"/>
    <s v="14/04/1966"/>
    <s v="CEVO"/>
    <s v="VIA CASTELLO, 15"/>
    <s v="CEVO"/>
    <s v="25040"/>
    <s v="VIA CASTELLO"/>
    <s v="15"/>
    <s v=""/>
    <s v=""/>
    <s v=""/>
    <s v=""/>
    <s v=""/>
    <s v="VIA SANT' ANTONIO, 8"/>
    <s v="VIA SANT' ANTONIO"/>
    <s v="8"/>
    <s v=""/>
    <s v=""/>
    <s v=""/>
    <s v=""/>
    <s v=""/>
    <s v="FAB"/>
    <s v="C591"/>
    <s v="NCT"/>
    <s v="00015"/>
    <s v="000113"/>
    <s v=""/>
    <s v="0002"/>
    <s v=""/>
    <s v="A03"/>
    <s v="FAB"/>
    <s v="C591"/>
    <s v="NCT"/>
    <s v="00015"/>
    <s v="000113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3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6"/>
    <n v="31.694236267268995"/>
    <n v="67.397800635548478"/>
    <n v="2.0369028174656023E-3"/>
    <n v="31.694236267268995"/>
    <n v="67.397800635548478"/>
    <n v="99.092036902817469"/>
  </r>
  <r>
    <s v="V2K476D01012018C122"/>
    <s v="216"/>
    <s v="476/1"/>
    <s v="BLTMMR46E61L648V"/>
    <s v=""/>
    <s v="F"/>
    <s v="BELOTTI MARIA MARGHERITA"/>
    <s v="BELOTTI"/>
    <s v="MARIA MARGHERITA"/>
    <s v="F"/>
    <s v="21/05/1946"/>
    <s v="VALSAVIORE"/>
    <s v="VIA AFRICANO, 7 B"/>
    <s v="PIANCOGNO"/>
    <s v="25052"/>
    <s v="VIA AFRICANO"/>
    <s v="7"/>
    <s v="B"/>
    <s v=""/>
    <s v=""/>
    <s v=""/>
    <s v=""/>
    <s v="VIA CESARE BATTISTI, 21"/>
    <s v="VIA CESARE BATTISTI"/>
    <s v="21"/>
    <s v=""/>
    <s v=""/>
    <s v=""/>
    <s v=""/>
    <s v=""/>
    <s v="FAB"/>
    <s v="C591"/>
    <s v="NCT"/>
    <s v="00015"/>
    <s v="000103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s v=""/>
    <s v=""/>
    <s v=""/>
    <s v=""/>
    <s v=""/>
    <s v=""/>
    <s v=""/>
    <s v="SIMULAZIONE TARI 2022 MT"/>
    <n v="96.56"/>
    <s v=""/>
    <n v="96.56"/>
    <n v="365"/>
    <s v="giorni"/>
    <s v="2022"/>
    <s v="01/01/2022"/>
    <s v="31/12/2022"/>
    <s v=""/>
    <s v=""/>
    <s v=""/>
    <s v=""/>
    <s v=""/>
    <s v=""/>
    <n v="0"/>
    <n v="0"/>
    <n v="0"/>
    <n v="0"/>
    <n v="46"/>
    <n v="0"/>
    <n v="0"/>
    <n v="0"/>
    <n v="0"/>
    <n v="1"/>
    <x v="1"/>
    <n v="29.158697365887473"/>
    <n v="67.397800635548478"/>
    <n v="-3.501998564047426E-3"/>
    <n v="29.158697365887473"/>
    <n v="67.397800635548478"/>
    <n v="96.556498001435955"/>
  </r>
  <r>
    <s v="V2K480D31122012C123"/>
    <s v="216"/>
    <s v="480/1"/>
    <s v="BLTMMR46E61L648V"/>
    <s v=""/>
    <s v="F"/>
    <s v="BELOTTI MARIA MARGHERITA"/>
    <s v="BELOTTI"/>
    <s v="MARIA MARGHERITA"/>
    <s v="F"/>
    <s v="21/05/1946"/>
    <s v="VALSAVIORE"/>
    <s v="VIA AFRICANO, 7 B"/>
    <s v="PIANCOGNO"/>
    <s v="25052"/>
    <s v="VIA AFRICANO"/>
    <s v="7"/>
    <s v="B"/>
    <s v=""/>
    <s v=""/>
    <s v=""/>
    <s v=""/>
    <s v="VIA CESARE BATTISTI, 21"/>
    <s v="VIA CESARE BATTISTI"/>
    <s v="21"/>
    <s v=""/>
    <s v=""/>
    <s v=""/>
    <s v=""/>
    <s v=""/>
    <s v="FAB"/>
    <s v="C591"/>
    <s v="NCT"/>
    <s v="00015"/>
    <s v="000103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s v=""/>
    <s v=""/>
    <s v=""/>
    <s v=""/>
    <s v=""/>
    <s v=""/>
    <s v=""/>
    <s v="SIMULAZIONE TARI 2022 MT"/>
    <n v="7.61"/>
    <s v=""/>
    <n v="7.61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1"/>
    <n v="7.6066167041445576"/>
    <n v="0"/>
    <n v="-3.383295855442725E-3"/>
    <n v="7.6066167041445576"/>
    <n v="0"/>
    <n v="7.6066167041445576"/>
  </r>
  <r>
    <s v="V2K483D31122012C122"/>
    <s v="218"/>
    <s v="483/1"/>
    <s v="BLTMRA49L03L648T"/>
    <s v=""/>
    <s v="F"/>
    <s v="BELOTTI MARIO"/>
    <s v="BELOTTI"/>
    <s v="MARIO"/>
    <s v="M"/>
    <s v="03/07/1949"/>
    <s v="VALSAVIORE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8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6.12"/>
    <n v="76.12"/>
    <x v="0"/>
    <x v="0"/>
    <s v="LOCALI AD USO ABITAZIONE"/>
    <s v=""/>
    <s v=""/>
    <n v="2"/>
    <s v=""/>
    <s v=""/>
    <s v=""/>
    <s v=""/>
    <s v=""/>
    <s v=""/>
    <s v="SIMULAZIONE TARI 2022 MT"/>
    <n v="95.22"/>
    <s v=""/>
    <n v="95.22"/>
    <n v="365"/>
    <s v="giorni"/>
    <s v="2022"/>
    <s v="01/01/2022"/>
    <s v="31/12/2022"/>
    <s v=""/>
    <s v=""/>
    <s v=""/>
    <s v=""/>
    <s v=""/>
    <s v=""/>
    <n v="0"/>
    <n v="0"/>
    <n v="0"/>
    <n v="0"/>
    <n v="76.12"/>
    <n v="0"/>
    <n v="0"/>
    <n v="0"/>
    <n v="0"/>
    <n v="1"/>
    <x v="5"/>
    <n v="43.783591840207883"/>
    <n v="51.443731886070836"/>
    <n v="7.3237262787131385E-3"/>
    <n v="43.783591840207883"/>
    <n v="51.443731886070836"/>
    <n v="95.227323726278712"/>
  </r>
  <r>
    <s v="V2K484D31122012C122"/>
    <s v="218"/>
    <s v="484/1"/>
    <s v="BLTMRA49L03L648T"/>
    <s v=""/>
    <s v="F"/>
    <s v="BELOTTI MARIO"/>
    <s v="BELOTTI"/>
    <s v="MARIO"/>
    <s v="M"/>
    <s v="03/07/1949"/>
    <s v="VALSAVIORE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89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.819999999999993"/>
    <n v="71.819999999999993"/>
    <x v="0"/>
    <x v="0"/>
    <s v="LOCALI AD USO ABITAZIONE"/>
    <s v=""/>
    <s v=""/>
    <n v="1"/>
    <s v=""/>
    <s v=""/>
    <s v=""/>
    <s v=""/>
    <s v=""/>
    <s v=""/>
    <s v="SIMULAZIONE TARI 2022 MT"/>
    <n v="52.34"/>
    <s v=""/>
    <n v="52.34"/>
    <n v="365"/>
    <s v="giorni"/>
    <s v="2022"/>
    <s v="01/01/2022"/>
    <s v="31/12/2022"/>
    <s v=""/>
    <s v=""/>
    <s v=""/>
    <s v=""/>
    <s v=""/>
    <s v=""/>
    <n v="0"/>
    <n v="0"/>
    <n v="0"/>
    <n v="0"/>
    <n v="71.819999999999993"/>
    <n v="0"/>
    <n v="0"/>
    <n v="0"/>
    <n v="0"/>
    <n v="1"/>
    <x v="0"/>
    <n v="35.408800757792918"/>
    <n v="16.930848468833439"/>
    <n v="-3.5077337364697314E-4"/>
    <n v="35.408800757792918"/>
    <n v="16.930848468833439"/>
    <n v="52.339649226626356"/>
  </r>
  <r>
    <s v="V2K487D31122012C123"/>
    <s v="218"/>
    <s v="487/1"/>
    <s v="BLTMRA49L03L648T"/>
    <s v=""/>
    <s v="F"/>
    <s v="BELOTTI MARIO"/>
    <s v="BELOTTI"/>
    <s v="MARIO"/>
    <s v="M"/>
    <s v="03/07/1949"/>
    <s v="VALSAVIORE"/>
    <s v="VIA ROMA, 38"/>
    <s v="CEVO"/>
    <s v="25040"/>
    <s v="VIA ROMA"/>
    <s v="38"/>
    <s v=""/>
    <s v=""/>
    <s v=""/>
    <s v=""/>
    <s v=""/>
    <s v="VIA ROMA, 23"/>
    <s v="VIA ROMA"/>
    <s v="23"/>
    <s v=""/>
    <s v=""/>
    <s v=""/>
    <s v=""/>
    <s v=""/>
    <s v="FAB"/>
    <s v="C591"/>
    <s v="NCT"/>
    <s v="00014"/>
    <s v="000378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.6"/>
    <n v="15.6"/>
    <x v="0"/>
    <x v="1"/>
    <s v="LOCALI ACCESSORI UTENZA DOMESTICA"/>
    <s v=""/>
    <s v=""/>
    <n v="2"/>
    <s v=""/>
    <s v=""/>
    <s v=""/>
    <s v=""/>
    <s v=""/>
    <s v=""/>
    <s v="SIMULAZIONE TARI 2022 MT"/>
    <n v="8.9700000000000006"/>
    <s v=""/>
    <n v="8.9700000000000006"/>
    <n v="365"/>
    <s v="giorni"/>
    <s v="2022"/>
    <s v="01/01/2022"/>
    <s v="31/12/2022"/>
    <s v=""/>
    <s v=""/>
    <s v=""/>
    <s v=""/>
    <s v=""/>
    <s v=""/>
    <n v="0"/>
    <n v="0"/>
    <n v="0"/>
    <n v="0"/>
    <n v="15.599999999999998"/>
    <n v="1"/>
    <n v="0"/>
    <n v="0"/>
    <n v="0"/>
    <n v="0"/>
    <x v="5"/>
    <n v="8.9729904454445997"/>
    <n v="0"/>
    <n v="2.9904454445990325E-3"/>
    <n v="8.9729904454445997"/>
    <n v="0"/>
    <n v="8.9729904454445997"/>
  </r>
  <r>
    <s v="V2K488D31122012C123"/>
    <s v="218"/>
    <s v="488/1"/>
    <s v="BLTMRA49L03L648T"/>
    <s v=""/>
    <s v="F"/>
    <s v="BELOTTI MARIO"/>
    <s v="BELOTTI"/>
    <s v="MARIO"/>
    <s v="M"/>
    <s v="03/07/1949"/>
    <s v="VALSAVIORE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8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4.47"/>
    <n v="44.47"/>
    <x v="0"/>
    <x v="1"/>
    <s v="LOCALI ACCESSORI UTENZA DOMESTICA"/>
    <s v=""/>
    <s v=""/>
    <n v="2"/>
    <s v=""/>
    <s v=""/>
    <s v=""/>
    <s v=""/>
    <s v=""/>
    <s v=""/>
    <s v="SIMULAZIONE TARI 2022 MT"/>
    <n v="25.58"/>
    <s v=""/>
    <n v="25.58"/>
    <n v="365"/>
    <s v="giorni"/>
    <s v="2022"/>
    <s v="01/01/2022"/>
    <s v="31/12/2022"/>
    <s v=""/>
    <s v=""/>
    <s v=""/>
    <s v=""/>
    <s v=""/>
    <s v=""/>
    <n v="0"/>
    <n v="0"/>
    <n v="0"/>
    <n v="0"/>
    <n v="44.47"/>
    <n v="1"/>
    <n v="0"/>
    <n v="0"/>
    <n v="0"/>
    <n v="0"/>
    <x v="5"/>
    <n v="25.57877468646932"/>
    <n v="0"/>
    <n v="-1.2253135306785623E-3"/>
    <n v="25.57877468646932"/>
    <n v="0"/>
    <n v="25.57877468646932"/>
  </r>
  <r>
    <s v="V2K491D31122012C122"/>
    <s v="220"/>
    <s v="491/1"/>
    <s v="MTTGMB47S03L648E"/>
    <s v=""/>
    <s v="F"/>
    <s v="MATTI GIACOMO BORTOLO"/>
    <s v="MATTI"/>
    <s v="GIACOMO BORTOLO"/>
    <s v="M"/>
    <s v="03/11/1947"/>
    <s v="VALSAVIORE"/>
    <s v="VIA CASTELLO, 11"/>
    <s v="CEVO"/>
    <s v="25040"/>
    <s v="VIA CASTELLO"/>
    <s v="11"/>
    <s v=""/>
    <s v=""/>
    <s v=""/>
    <s v=""/>
    <s v=""/>
    <s v="VIA CASTELLO, 11"/>
    <s v="VIA CASTELLO"/>
    <s v="11"/>
    <s v=""/>
    <s v=""/>
    <s v=""/>
    <s v=""/>
    <s v=""/>
    <s v="FAB"/>
    <s v="C591"/>
    <s v="NCT"/>
    <s v="00014"/>
    <s v="000093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2"/>
    <n v="112"/>
    <x v="0"/>
    <x v="0"/>
    <s v="LOCALI AD USO ABITAZIONE"/>
    <s v=""/>
    <s v=""/>
    <n v="2"/>
    <s v=""/>
    <s v=""/>
    <s v=""/>
    <s v=""/>
    <s v=""/>
    <s v=""/>
    <s v="SIMULAZIONE TARI 2022 MT"/>
    <n v="115.86"/>
    <s v=""/>
    <n v="115.86"/>
    <n v="365"/>
    <s v="giorni"/>
    <s v="2022"/>
    <s v="01/01/2022"/>
    <s v="31/12/2022"/>
    <s v=""/>
    <s v=""/>
    <s v=""/>
    <s v=""/>
    <s v=""/>
    <s v=""/>
    <n v="0"/>
    <n v="0"/>
    <n v="0"/>
    <n v="0"/>
    <n v="112"/>
    <n v="0"/>
    <n v="0"/>
    <n v="0"/>
    <n v="0"/>
    <n v="1"/>
    <x v="5"/>
    <n v="64.421469864730469"/>
    <n v="51.443731886070836"/>
    <n v="5.2017508013051383E-3"/>
    <n v="64.421469864730469"/>
    <n v="51.443731886070836"/>
    <n v="115.8652017508013"/>
  </r>
  <r>
    <s v="V2K494D31122012C122"/>
    <s v="221"/>
    <s v="494/1"/>
    <s v="BLTPGV73A01B149T"/>
    <s v=""/>
    <s v="F"/>
    <s v="BELOTTI PIERGIOVANNI"/>
    <s v="BELOTTI"/>
    <s v="PIERGIOVANNI"/>
    <s v="M"/>
    <s v="01/01/1973"/>
    <s v="BRENO"/>
    <s v="VIA ANDROLA, 8 A"/>
    <s v="CEVO"/>
    <s v="25040"/>
    <s v="VIA ANDROLA"/>
    <s v="8"/>
    <s v="A"/>
    <s v=""/>
    <s v=""/>
    <s v=""/>
    <s v=""/>
    <s v="VIA ANDROLA, 8 A"/>
    <s v="VIA ANDROLA"/>
    <s v="8"/>
    <s v="A"/>
    <s v=""/>
    <s v=""/>
    <s v=""/>
    <s v=""/>
    <s v="FAB"/>
    <s v="C591"/>
    <s v="NCT"/>
    <s v="00014"/>
    <s v="00041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92.64"/>
    <n v="192.64"/>
    <x v="0"/>
    <x v="0"/>
    <s v="LOCALI AD USO ABITAZIONE"/>
    <s v=""/>
    <s v=""/>
    <n v="5"/>
    <s v=""/>
    <s v=""/>
    <s v=""/>
    <s v=""/>
    <s v=""/>
    <s v=""/>
    <s v="SIMULAZIONE TARI 2022 MT"/>
    <n v="250.58"/>
    <s v=""/>
    <n v="250.58"/>
    <n v="365"/>
    <s v="giorni"/>
    <s v="2022"/>
    <s v="01/01/2022"/>
    <s v="31/12/2022"/>
    <s v=""/>
    <s v=""/>
    <s v=""/>
    <s v=""/>
    <s v=""/>
    <s v=""/>
    <n v="0"/>
    <n v="0"/>
    <n v="0"/>
    <n v="0"/>
    <n v="192.64"/>
    <n v="0"/>
    <n v="0"/>
    <n v="0"/>
    <n v="0"/>
    <n v="1"/>
    <x v="3"/>
    <n v="140.20215400765011"/>
    <n v="110.3761082872026"/>
    <n v="-1.7377051472919902E-3"/>
    <n v="140.20215400765011"/>
    <n v="110.3761082872026"/>
    <n v="250.57826229485272"/>
  </r>
  <r>
    <s v="V2K500D31122012C122"/>
    <s v="222"/>
    <s v="500/1"/>
    <s v="MTTGMF39E12L648E"/>
    <s v=""/>
    <s v="F"/>
    <s v="MATTI GIACOMO FORTUNATO"/>
    <s v="MATTI"/>
    <s v="GIACOMO FORTUNATO"/>
    <s v="M"/>
    <s v="12/05/1939"/>
    <s v="VALSAVIORE"/>
    <s v="VIA ROMA, 19 G"/>
    <s v="CEVO"/>
    <s v="25040"/>
    <s v="VIA ROMA"/>
    <s v="19"/>
    <s v="G"/>
    <s v=""/>
    <s v=""/>
    <s v=""/>
    <s v=""/>
    <s v="VIA ROMA, 19 G"/>
    <s v="VIA ROMA"/>
    <s v="19"/>
    <s v="G"/>
    <s v=""/>
    <s v=""/>
    <s v=""/>
    <s v=""/>
    <s v="FAB"/>
    <s v="C591"/>
    <s v="NCT"/>
    <s v="00014"/>
    <s v="000125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2"/>
    <s v=""/>
    <s v=""/>
    <s v=""/>
    <s v=""/>
    <s v=""/>
    <s v=""/>
    <s v="SIMULAZIONE TARI 2022 MT"/>
    <n v="108.96"/>
    <s v=""/>
    <n v="108.9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5"/>
    <n v="57.519169522080773"/>
    <n v="51.443731886070836"/>
    <n v="2.9014081516152146E-3"/>
    <n v="57.519169522080773"/>
    <n v="51.443731886070836"/>
    <n v="108.96290140815161"/>
  </r>
  <r>
    <s v="V2K501D31122012C123"/>
    <s v="222"/>
    <s v="501/1"/>
    <s v="MTTGMF39E12L648E"/>
    <s v=""/>
    <s v="F"/>
    <s v="MATTI GIACOMO FORTUNATO"/>
    <s v="MATTI"/>
    <s v="GIACOMO FORTUNATO"/>
    <s v="M"/>
    <s v="12/05/1939"/>
    <s v="VALSAVIORE"/>
    <s v="VIA ROMA, 19 G"/>
    <s v="CEVO"/>
    <s v="25040"/>
    <s v="VIA ROMA"/>
    <s v="19"/>
    <s v="G"/>
    <s v=""/>
    <s v=""/>
    <s v=""/>
    <s v=""/>
    <s v="VIA ROMA, 19 G"/>
    <s v="VIA ROMA"/>
    <s v="19"/>
    <s v="G"/>
    <s v=""/>
    <s v=""/>
    <s v=""/>
    <s v=""/>
    <s v="FAB"/>
    <s v="C591"/>
    <s v="NCT"/>
    <s v="00014"/>
    <s v="000125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"/>
    <n v="66"/>
    <x v="0"/>
    <x v="1"/>
    <s v="LOCALI ACCESSORI UTENZA DOMESTICA"/>
    <s v=""/>
    <s v=""/>
    <n v="2"/>
    <s v=""/>
    <s v=""/>
    <s v=""/>
    <s v=""/>
    <s v=""/>
    <s v=""/>
    <s v="SIMULAZIONE TARI 2022 MT"/>
    <n v="37.96"/>
    <s v=""/>
    <n v="37.96"/>
    <n v="365"/>
    <s v="giorni"/>
    <s v="2022"/>
    <s v="01/01/2022"/>
    <s v="31/12/2022"/>
    <s v=""/>
    <s v=""/>
    <s v=""/>
    <s v=""/>
    <s v=""/>
    <s v=""/>
    <n v="0"/>
    <n v="0"/>
    <n v="0"/>
    <n v="0"/>
    <n v="66"/>
    <n v="1"/>
    <n v="0"/>
    <n v="0"/>
    <n v="0"/>
    <n v="0"/>
    <x v="5"/>
    <n v="37.962651884573312"/>
    <n v="0"/>
    <n v="2.651884573310781E-3"/>
    <n v="37.962651884573312"/>
    <n v="0"/>
    <n v="37.962651884573312"/>
  </r>
  <r>
    <s v="V2K506D31122012C122"/>
    <s v="224"/>
    <s v="507/1"/>
    <s v="MTTGCS50S11L648Z"/>
    <s v=""/>
    <s v="F"/>
    <s v="MATTI GIANCOSTANZO"/>
    <s v="MATTI"/>
    <s v="GIANCOSTANZO"/>
    <s v="M"/>
    <s v="11/11/1950"/>
    <s v="VALSAVIORE"/>
    <s v="VIA PINETA, 20"/>
    <s v="CEVO"/>
    <s v="25040"/>
    <s v="VIA PINETA"/>
    <s v="20"/>
    <s v=""/>
    <s v=""/>
    <s v=""/>
    <s v=""/>
    <s v=""/>
    <s v="VIA PINETA, 20"/>
    <s v="VIA PINETA"/>
    <s v="20"/>
    <s v=""/>
    <s v=""/>
    <s v=""/>
    <s v=""/>
    <s v=""/>
    <s v="FAB"/>
    <s v="C591"/>
    <s v="NCT"/>
    <s v="00016"/>
    <s v="000028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"/>
    <n v="83"/>
    <x v="0"/>
    <x v="0"/>
    <s v="LOCALI AD USO ABITAZIONE"/>
    <s v=""/>
    <s v=""/>
    <n v="4"/>
    <s v=""/>
    <s v=""/>
    <s v=""/>
    <s v=""/>
    <s v=""/>
    <s v=""/>
    <s v="SIMULAZIONE TARI 2022 MT"/>
    <n v="138.88999999999999"/>
    <s v=""/>
    <n v="138.88999999999999"/>
    <n v="365"/>
    <s v="giorni"/>
    <s v="2022"/>
    <s v="01/01/2022"/>
    <s v="31/12/2022"/>
    <s v=""/>
    <s v=""/>
    <s v=""/>
    <s v=""/>
    <s v=""/>
    <s v=""/>
    <n v="0"/>
    <n v="0"/>
    <n v="0"/>
    <n v="0"/>
    <n v="83"/>
    <n v="0"/>
    <n v="0"/>
    <n v="0"/>
    <n v="0"/>
    <n v="1"/>
    <x v="4"/>
    <n v="56.509649403938113"/>
    <n v="82.375089665670373"/>
    <n v="-5.2609303915005512E-3"/>
    <n v="56.509649403938113"/>
    <n v="82.375089665670373"/>
    <n v="138.88473906960849"/>
  </r>
  <r>
    <s v="V2K513D31122012C122"/>
    <s v="226"/>
    <s v="513/1"/>
    <s v="BLTPTR43P12L648L"/>
    <s v=""/>
    <s v="F"/>
    <s v="BELOTTI PIETRO"/>
    <s v="BELOTTI"/>
    <s v="PIETRO"/>
    <s v="M"/>
    <s v="12/09/1943"/>
    <s v="VALSAVIORE"/>
    <s v="VIA CESARE BATTISTI, 21"/>
    <s v="CEVO"/>
    <s v="25040"/>
    <s v="VIA CESARE BATTISTI"/>
    <s v="21"/>
    <s v=""/>
    <s v=""/>
    <s v=""/>
    <s v=""/>
    <s v=""/>
    <s v="VIA CESARE BATTISTI, 21"/>
    <s v="VIA CESARE BATTISTI"/>
    <s v="21"/>
    <s v=""/>
    <s v=""/>
    <s v=""/>
    <s v=""/>
    <s v=""/>
    <s v="FAB"/>
    <s v="C591"/>
    <s v="NCT"/>
    <s v="00015"/>
    <s v="000103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518D31122012C122"/>
    <s v="228"/>
    <s v="518/1"/>
    <s v="MTTNCN46R02L648D"/>
    <s v=""/>
    <s v="F"/>
    <s v="MATTI INNOCENZO PIERINO"/>
    <s v="MATTI"/>
    <s v="INNOCENZO PIERINO"/>
    <s v="M"/>
    <s v="02/10/1946"/>
    <s v="VALSAVIORE"/>
    <s v="VIA GIARDINO, 8 A"/>
    <s v="CEVO"/>
    <s v="25040"/>
    <s v="VIA GIARDINO"/>
    <s v="8"/>
    <s v="A"/>
    <s v=""/>
    <s v=""/>
    <s v=""/>
    <s v=""/>
    <s v="VIA GIARDINO, 8 A"/>
    <s v="VIA GIARDINO"/>
    <s v="8"/>
    <s v="A"/>
    <s v=""/>
    <s v=""/>
    <s v=""/>
    <s v=""/>
    <s v="FAB"/>
    <s v="C591"/>
    <s v="NCT"/>
    <s v="00014"/>
    <s v="000046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3.06"/>
    <n v="123.06"/>
    <x v="0"/>
    <x v="0"/>
    <s v="LOCALI AD USO ABITAZIONE"/>
    <s v=""/>
    <s v=""/>
    <n v="2"/>
    <s v=""/>
    <s v=""/>
    <s v=""/>
    <s v=""/>
    <s v=""/>
    <s v=""/>
    <s v="SIMULAZIONE TARI 2022 MT"/>
    <n v="122.22"/>
    <s v=""/>
    <n v="122.22"/>
    <n v="365"/>
    <s v="giorni"/>
    <s v="2022"/>
    <s v="01/01/2022"/>
    <s v="31/12/2022"/>
    <s v=""/>
    <s v=""/>
    <s v=""/>
    <s v=""/>
    <s v=""/>
    <s v=""/>
    <n v="0"/>
    <n v="0"/>
    <n v="0"/>
    <n v="0"/>
    <n v="123.06"/>
    <n v="0"/>
    <n v="0"/>
    <n v="0"/>
    <n v="0"/>
    <n v="1"/>
    <x v="5"/>
    <n v="70.783090013872595"/>
    <n v="51.443731886070836"/>
    <n v="6.8218999434321859E-3"/>
    <n v="70.783090013872595"/>
    <n v="51.443731886070836"/>
    <n v="122.22682189994343"/>
  </r>
  <r>
    <s v="V2K519D31122012C122"/>
    <s v="228"/>
    <s v="519/1"/>
    <s v="MTTNCN46R02L648D"/>
    <s v=""/>
    <s v="F"/>
    <s v="MATTI INNOCENZO PIERINO"/>
    <s v="MATTI"/>
    <s v="INNOCENZO PIERINO"/>
    <s v="M"/>
    <s v="02/10/1946"/>
    <s v="VALSAVIORE"/>
    <s v="VIA GIARDINO, 8 A"/>
    <s v="CEVO"/>
    <s v="25040"/>
    <s v="VIA GIARDINO"/>
    <s v="8"/>
    <s v="A"/>
    <s v=""/>
    <s v=""/>
    <s v=""/>
    <s v=""/>
    <s v="VIA GIARDINO, 8 A"/>
    <s v="VIA GIARDINO"/>
    <s v="8"/>
    <s v="A"/>
    <s v=""/>
    <s v=""/>
    <s v=""/>
    <s v=""/>
    <s v="FAB"/>
    <s v="C591"/>
    <s v="NCT"/>
    <s v="00014"/>
    <s v="000046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0"/>
    <x v="0"/>
    <s v="LOCALI AD USO ABITAZIONE"/>
    <s v=""/>
    <s v=""/>
    <n v="1"/>
    <s v=""/>
    <s v=""/>
    <s v=""/>
    <s v=""/>
    <s v=""/>
    <s v=""/>
    <s v="SIMULAZIONE TARI 2022 MT"/>
    <n v="29.75"/>
    <s v=""/>
    <n v="29.75"/>
    <n v="365"/>
    <s v="giorni"/>
    <s v="2022"/>
    <s v="01/01/2022"/>
    <s v="31/12/2022"/>
    <s v=""/>
    <s v=""/>
    <s v=""/>
    <s v=""/>
    <s v=""/>
    <s v=""/>
    <n v="0"/>
    <n v="0"/>
    <n v="0"/>
    <n v="0"/>
    <n v="26"/>
    <n v="0"/>
    <n v="0"/>
    <n v="0"/>
    <n v="0"/>
    <n v="1"/>
    <x v="0"/>
    <n v="12.81855777920657"/>
    <n v="16.930848468833439"/>
    <n v="-5.9375195998967456E-4"/>
    <n v="12.81855777920657"/>
    <n v="16.930848468833439"/>
    <n v="29.74940624804001"/>
  </r>
  <r>
    <s v="V2K522D31122012C122"/>
    <s v="230"/>
    <s v="522/1"/>
    <s v="MTTSLL70S56B149D"/>
    <s v=""/>
    <s v="F"/>
    <s v="MATTI ISABELLA"/>
    <s v="MATTI"/>
    <s v="ISABELLA"/>
    <s v="F"/>
    <s v="16/11/1970"/>
    <s v="BRENO"/>
    <s v="VIA C. BISEO, 4"/>
    <s v="BRESCIA"/>
    <s v="25128"/>
    <s v="VIA C. BISEO"/>
    <s v="4"/>
    <s v=""/>
    <s v=""/>
    <s v=""/>
    <s v=""/>
    <s v=""/>
    <s v="VIA SAN VIGILIO, 132"/>
    <s v="VIA SAN VIGILIO"/>
    <s v="13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535D31122012C122"/>
    <s v="234"/>
    <s v="535/1"/>
    <s v="MTTLCU33L47L648P"/>
    <s v=""/>
    <s v="F"/>
    <s v="MATTI LUCIA"/>
    <s v="MATTI"/>
    <s v="LUCIA"/>
    <s v="F"/>
    <s v="07/07/1933"/>
    <s v="VALSAVIORE"/>
    <s v="VIA SAN VIGILIO, 114"/>
    <s v="CEVO"/>
    <s v="25040"/>
    <s v="VIA SAN VIGILIO"/>
    <s v="114"/>
    <s v=""/>
    <s v=""/>
    <s v=""/>
    <s v=""/>
    <s v=""/>
    <s v="VIA SAN VIGILIO, 114"/>
    <s v="VIA SAN VIGILIO"/>
    <s v="114"/>
    <s v=""/>
    <s v=""/>
    <s v=""/>
    <s v=""/>
    <s v=""/>
    <s v="FAB"/>
    <s v="C591"/>
    <s v="NCT"/>
    <s v="00015"/>
    <s v="00035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536D31122012C122"/>
    <s v="235"/>
    <s v="536/1"/>
    <s v="BLTVRN48H30L648Y"/>
    <s v=""/>
    <s v="F"/>
    <s v="BELOTTI VALERIANO"/>
    <s v="BELOTTI"/>
    <s v="VALERIANO"/>
    <s v="M"/>
    <s v="30/06/1948"/>
    <s v="VALSAVIORE"/>
    <s v="VIA EMILIO ALESSANDRINI, 2"/>
    <s v="CEVO"/>
    <s v="25040"/>
    <s v="VIA EMILIO ALESSANDRINI"/>
    <s v="2"/>
    <s v=""/>
    <s v=""/>
    <s v=""/>
    <s v=""/>
    <s v=""/>
    <s v="VIA EMILIO ALESSANDRINI, 2"/>
    <s v="VIA EMILIO ALESSANDRINI"/>
    <s v="2"/>
    <s v=""/>
    <s v=""/>
    <s v=""/>
    <s v=""/>
    <s v=""/>
    <s v="FAB"/>
    <s v="C591"/>
    <s v="NCT"/>
    <s v="00015"/>
    <s v="000579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2"/>
    <n v="70.2"/>
    <x v="0"/>
    <x v="0"/>
    <s v="LOCALI AD USO ABITAZIONE"/>
    <s v=""/>
    <s v=""/>
    <n v="4"/>
    <s v=""/>
    <s v=""/>
    <s v=""/>
    <s v=""/>
    <s v=""/>
    <s v=""/>
    <s v="SIMULAZIONE TARI 2022 MT"/>
    <n v="130.16999999999999"/>
    <s v=""/>
    <n v="130.16999999999999"/>
    <n v="365"/>
    <s v="giorni"/>
    <s v="2022"/>
    <s v="01/01/2022"/>
    <s v="31/12/2022"/>
    <s v=""/>
    <s v=""/>
    <s v=""/>
    <s v=""/>
    <s v=""/>
    <s v=""/>
    <n v="0"/>
    <n v="0"/>
    <n v="0"/>
    <n v="0"/>
    <n v="70.2"/>
    <n v="0"/>
    <n v="0"/>
    <n v="0"/>
    <n v="0"/>
    <n v="1"/>
    <x v="4"/>
    <n v="47.794908291041637"/>
    <n v="82.375089665670373"/>
    <n v="-2.043287992137266E-6"/>
    <n v="47.794908291041637"/>
    <n v="82.375089665670373"/>
    <n v="130.169997956712"/>
  </r>
  <r>
    <s v="V2K537D31122012C122"/>
    <s v="236"/>
    <s v="537/1"/>
    <s v="MTTLNL51M18L648M"/>
    <s v=""/>
    <s v="F"/>
    <s v="MATTI LUCIANO LUIGI"/>
    <s v="MATTI"/>
    <s v="LUCIANO LUIGI"/>
    <s v="M"/>
    <s v="18/08/1951"/>
    <s v="VALSAVIORE"/>
    <s v="VIA G. MARCONI, 70"/>
    <s v="GIANICO"/>
    <s v="25040"/>
    <s v="VIA G. MARCONI"/>
    <s v="70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18"/>
    <s v="00035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19.38"/>
    <n v="-89.54"/>
    <n v="29.84"/>
    <n v="365"/>
    <s v="giorni"/>
    <s v="2022"/>
    <s v="01/01/2022"/>
    <s v="31/12/2022"/>
    <s v=""/>
    <s v=""/>
    <s v=""/>
    <s v=""/>
    <s v=""/>
    <s v=""/>
    <n v="0"/>
    <n v="0.75"/>
    <n v="0"/>
    <n v="0"/>
    <n v="20.5"/>
    <n v="0"/>
    <n v="0.75"/>
    <n v="0"/>
    <n v="0"/>
    <n v="0.25"/>
    <x v="1"/>
    <n v="12.994636869580287"/>
    <n v="16.849450158887119"/>
    <n v="4.0870284674063839E-3"/>
    <n v="12.994636869580287"/>
    <n v="16.849450158887119"/>
    <n v="29.844087028467406"/>
  </r>
  <r>
    <s v="V2K540D31122012C122"/>
    <s v="239"/>
    <s v="541/1"/>
    <s v="BLTNPL44E58C591S"/>
    <s v=""/>
    <s v="F"/>
    <s v="BELTRAMELLI ANNA PAOLA"/>
    <s v="BELTRAMELLI"/>
    <s v="ANNA PAOLA"/>
    <s v="F"/>
    <s v="18/05/1944"/>
    <s v="CEVO"/>
    <s v="VIA PIO LA TORRE, 5"/>
    <s v="PONTI SUL MINCIO"/>
    <s v="46040"/>
    <s v="VIA PIO LA TORRE"/>
    <s v="5"/>
    <s v=""/>
    <s v=""/>
    <s v=""/>
    <s v=""/>
    <s v=""/>
    <s v="VIA UMBERTO PRIMO, 3"/>
    <s v="VIA UMBERTO PRIMO"/>
    <s v="3"/>
    <s v=""/>
    <s v=""/>
    <s v=""/>
    <s v=""/>
    <s v=""/>
    <s v="FAB"/>
    <s v="C591"/>
    <s v="NCT"/>
    <s v="00011"/>
    <s v="000037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542D31122012C123"/>
    <s v="239"/>
    <s v="543/1"/>
    <s v="BLTNPL44E58C591S"/>
    <s v=""/>
    <s v="F"/>
    <s v="BELTRAMELLI ANNA PAOLA"/>
    <s v="BELTRAMELLI"/>
    <s v="ANNA PAOLA"/>
    <s v="F"/>
    <s v="18/05/1944"/>
    <s v="CEVO"/>
    <s v="VIA PIO LA TORRE, 5"/>
    <s v="PONTI SUL MINCIO"/>
    <s v="46040"/>
    <s v="VIA PIO LA TORRE"/>
    <s v="5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037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s v=""/>
    <s v=""/>
    <s v=""/>
    <s v=""/>
    <s v=""/>
    <s v=""/>
    <s v="ex Martenzini Giovanni"/>
    <s v="SIMULAZIONE TARI 2022 MT"/>
    <n v="13.31"/>
    <s v=""/>
    <n v="13.31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1"/>
    <n v="13.311579232252978"/>
    <n v="0"/>
    <n v="1.5792322529772918E-3"/>
    <n v="13.311579232252978"/>
    <n v="0"/>
    <n v="13.311579232252978"/>
  </r>
  <r>
    <s v="V2K544D31122012C122"/>
    <s v="240"/>
    <s v="544/1"/>
    <s v="MTTMGR55R65B149K"/>
    <s v=""/>
    <s v="F"/>
    <s v="MATTI MARIA GRAZIA"/>
    <s v="MATTI"/>
    <s v="MARIA GRAZIA"/>
    <s v="F"/>
    <s v="25/10/1955"/>
    <s v="BRENO"/>
    <s v="VIA ROMA, 15"/>
    <s v="CEVO"/>
    <s v="25040"/>
    <s v="VIA ROMA"/>
    <s v="15"/>
    <s v=""/>
    <s v=""/>
    <s v=""/>
    <s v=""/>
    <s v=""/>
    <s v="VIA ROMA, 15"/>
    <s v="VIA ROMA"/>
    <s v="15"/>
    <s v=""/>
    <s v=""/>
    <s v=""/>
    <s v=""/>
    <s v=""/>
    <s v="FAB"/>
    <s v="C591"/>
    <s v="NCT"/>
    <s v="00015"/>
    <s v="000173"/>
    <s v=""/>
    <s v="05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8"/>
    <n v="88"/>
    <x v="0"/>
    <x v="0"/>
    <s v="LOCALI AD USO ABITAZIONE"/>
    <s v=""/>
    <s v=""/>
    <n v="1"/>
    <s v=""/>
    <s v=""/>
    <s v=""/>
    <s v=""/>
    <s v=""/>
    <s v=""/>
    <s v="SIMULAZIONE TARI 2022 MT"/>
    <n v="60.32"/>
    <s v=""/>
    <n v="60.32"/>
    <n v="365"/>
    <s v="giorni"/>
    <s v="2022"/>
    <s v="01/01/2022"/>
    <s v="31/12/2022"/>
    <s v=""/>
    <s v=""/>
    <s v=""/>
    <s v=""/>
    <s v=""/>
    <s v=""/>
    <n v="0"/>
    <n v="0"/>
    <n v="0"/>
    <n v="0"/>
    <n v="88"/>
    <n v="0"/>
    <n v="0"/>
    <n v="0"/>
    <n v="0"/>
    <n v="1"/>
    <x v="0"/>
    <n v="43.385887868083778"/>
    <n v="16.930848468833439"/>
    <n v="-3.2636630827838076E-3"/>
    <n v="43.385887868083778"/>
    <n v="16.930848468833439"/>
    <n v="60.316736336917216"/>
  </r>
  <r>
    <s v="V2K545D31122012C123"/>
    <s v="240"/>
    <s v="545/1"/>
    <s v="MTTMGR55R65B149K"/>
    <s v=""/>
    <s v="F"/>
    <s v="MATTI MARIA GRAZIA"/>
    <s v="MATTI"/>
    <s v="MARIA GRAZIA"/>
    <s v="F"/>
    <s v="25/10/1955"/>
    <s v="BRENO"/>
    <s v="VIA ROMA, 15"/>
    <s v="CEVO"/>
    <s v="25040"/>
    <s v="VIA ROMA"/>
    <s v="15"/>
    <s v=""/>
    <s v=""/>
    <s v=""/>
    <s v=""/>
    <s v=""/>
    <s v="VIA ROMA, 15"/>
    <s v="VIA ROMA"/>
    <s v="15"/>
    <s v=""/>
    <s v=""/>
    <s v=""/>
    <s v=""/>
    <s v=""/>
    <s v="FAB"/>
    <s v="C591"/>
    <s v="NCT"/>
    <s v="00015"/>
    <s v="000173"/>
    <s v=""/>
    <s v="05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n v="2"/>
    <s v=""/>
    <s v=""/>
    <s v=""/>
    <s v=""/>
    <s v=""/>
    <s v=""/>
    <s v="SIMULAZIONE TARI 2022 MT"/>
    <n v="25.88"/>
    <s v=""/>
    <n v="25.88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5"/>
    <n v="25.883626284936348"/>
    <n v="0"/>
    <n v="3.6262849363488669E-3"/>
    <n v="25.883626284936348"/>
    <n v="0"/>
    <n v="25.883626284936348"/>
  </r>
  <r>
    <s v="V2K546D31122012C122"/>
    <s v="240"/>
    <s v="546/1"/>
    <s v="MTTMGR55R65B149K"/>
    <s v=""/>
    <s v="F"/>
    <s v="MATTI MARIA GRAZIA"/>
    <s v="MATTI"/>
    <s v="MARIA GRAZIA"/>
    <s v="F"/>
    <s v="25/10/1955"/>
    <s v="BRENO"/>
    <s v="VIA ROMA, 15"/>
    <s v="CEVO"/>
    <s v="25040"/>
    <s v="VIA ROMA"/>
    <s v="15"/>
    <s v=""/>
    <s v=""/>
    <s v=""/>
    <s v=""/>
    <s v=""/>
    <s v="VIA ROMA, 15"/>
    <s v="VIA ROMA"/>
    <s v="15"/>
    <s v=""/>
    <s v=""/>
    <s v=""/>
    <s v=""/>
    <s v=""/>
    <s v="FAB"/>
    <s v="C591"/>
    <s v="NCT"/>
    <s v="00015"/>
    <s v="000173"/>
    <s v=""/>
    <s v="05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8"/>
    <n v="88"/>
    <x v="0"/>
    <x v="0"/>
    <s v="LOCALI AD USO ABITAZIONE"/>
    <s v=""/>
    <s v=""/>
    <n v="2"/>
    <s v=""/>
    <s v=""/>
    <s v=""/>
    <s v=""/>
    <s v=""/>
    <s v="EX BAZZANA MARIA ANGELA"/>
    <s v="SIMULAZIONE TARI 2022 MT"/>
    <n v="102.06"/>
    <s v=""/>
    <n v="102.06"/>
    <n v="365"/>
    <s v="giorni"/>
    <s v="2022"/>
    <s v="01/01/2022"/>
    <s v="31/12/2022"/>
    <s v=""/>
    <s v=""/>
    <s v=""/>
    <s v=""/>
    <s v=""/>
    <s v=""/>
    <n v="0"/>
    <n v="0"/>
    <n v="0"/>
    <n v="0"/>
    <n v="88"/>
    <n v="0"/>
    <n v="0"/>
    <n v="0"/>
    <n v="0"/>
    <n v="1"/>
    <x v="5"/>
    <n v="50.616869179431077"/>
    <n v="51.443731886070836"/>
    <n v="6.0106550191107999E-4"/>
    <n v="50.616869179431077"/>
    <n v="51.443731886070836"/>
    <n v="102.06060106550191"/>
  </r>
  <r>
    <s v="V2K551D31122012C123"/>
    <s v="241"/>
    <s v="551/1"/>
    <s v="BLTNNM47E06L648D"/>
    <s v=""/>
    <s v="F"/>
    <s v="BELTRAMELLI ANTONIO MASSIMO"/>
    <s v="BELTRAMELLI"/>
    <s v="ANTONIO MASSIMO"/>
    <s v="M"/>
    <s v="06/05/1947"/>
    <s v="VALSAVIORE"/>
    <s v="VIA S. GIROLAMO, 8"/>
    <s v="CEDEGOLO"/>
    <s v="25051"/>
    <s v="VIA S. GIROLAMO"/>
    <s v="8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39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.5"/>
    <n v="8.5"/>
    <x v="0"/>
    <x v="1"/>
    <s v="LOCALI ACCESSORI UTENZA DOMESTICA"/>
    <s v=""/>
    <s v=""/>
    <s v=""/>
    <s v=""/>
    <s v=""/>
    <s v=""/>
    <s v=""/>
    <s v=""/>
    <s v=""/>
    <s v="SIMULAZIONE TARI 2022 MT"/>
    <n v="5.39"/>
    <s v=""/>
    <n v="5.39"/>
    <n v="365"/>
    <s v="giorni"/>
    <s v="2022"/>
    <s v="01/01/2022"/>
    <s v="31/12/2022"/>
    <s v=""/>
    <s v=""/>
    <s v=""/>
    <s v=""/>
    <s v=""/>
    <s v=""/>
    <n v="0"/>
    <n v="0"/>
    <n v="0"/>
    <n v="0"/>
    <n v="8.5"/>
    <n v="1"/>
    <n v="0"/>
    <n v="0"/>
    <n v="0"/>
    <n v="0"/>
    <x v="1"/>
    <n v="5.3880201654357291"/>
    <n v="0"/>
    <n v="-1.9798345642705328E-3"/>
    <n v="5.3880201654357291"/>
    <n v="0"/>
    <n v="5.3880201654357291"/>
  </r>
  <r>
    <s v="V2K552D31122012C122"/>
    <s v="242"/>
    <s v="552/1"/>
    <s v="BLTBTL57R12C591F"/>
    <s v=""/>
    <s v="F"/>
    <s v="BELTRAMELLI BORTOLO ANTONIO"/>
    <s v="BELTRAMELLI"/>
    <s v="BORTOLO ANTONIO"/>
    <s v="M"/>
    <s v="12/10/1957"/>
    <s v="CEVO"/>
    <s v="VIA SANTI NAZZARO E CELSO, 6 B"/>
    <s v="CEVO"/>
    <s v="25040"/>
    <s v="VIA SANTI NAZZARO E CELSO"/>
    <s v="6"/>
    <s v="B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20"/>
    <s v="000006"/>
    <s v=""/>
    <s v="0003"/>
    <s v=""/>
    <s v="A02"/>
    <s v="FAB"/>
    <s v="C591"/>
    <s v="NCT"/>
    <s v="00020"/>
    <s v="000006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4"/>
    <n v="174"/>
    <x v="0"/>
    <x v="0"/>
    <s v="LOCALI AD USO ABITAZIONE"/>
    <s v=""/>
    <s v=""/>
    <n v="2"/>
    <s v=""/>
    <s v=""/>
    <s v=""/>
    <s v=""/>
    <s v=""/>
    <s v=""/>
    <s v="SIMULAZIONE TARI 2022 MT"/>
    <n v="151.52000000000001"/>
    <s v=""/>
    <n v="151.52000000000001"/>
    <n v="365"/>
    <s v="giorni"/>
    <s v="2022"/>
    <s v="01/01/2022"/>
    <s v="31/12/2022"/>
    <s v=""/>
    <s v=""/>
    <s v=""/>
    <s v=""/>
    <s v=""/>
    <s v=""/>
    <n v="0"/>
    <n v="0"/>
    <n v="0"/>
    <n v="0"/>
    <n v="174"/>
    <n v="0"/>
    <n v="0"/>
    <n v="0"/>
    <n v="0"/>
    <n v="1"/>
    <x v="5"/>
    <n v="100.08335496842054"/>
    <n v="51.443731886070836"/>
    <n v="7.0868544913480491E-3"/>
    <n v="100.08335496842054"/>
    <n v="51.443731886070836"/>
    <n v="151.52708685449136"/>
  </r>
  <r>
    <s v="V2K554D31122012C122"/>
    <s v="243"/>
    <s v="554/1"/>
    <s v="MTTMMR46P61L648P"/>
    <s v=""/>
    <s v="F"/>
    <s v="MATTI MARIA MARTINA"/>
    <s v="MATTI"/>
    <s v="MARIA MARTINA"/>
    <s v="F"/>
    <s v="21/09/1946"/>
    <s v="VALSAVIORE"/>
    <s v="VIA ADAMELLO, 34"/>
    <s v="CEVO"/>
    <s v="25040"/>
    <s v="VIA ADAMELLO"/>
    <s v="34"/>
    <s v=""/>
    <s v=""/>
    <s v=""/>
    <s v=""/>
    <s v=""/>
    <s v="VIA ADAMELLO, 34"/>
    <s v="VIA ADAMELLO"/>
    <s v="34"/>
    <s v=""/>
    <s v=""/>
    <s v=""/>
    <s v=""/>
    <s v=""/>
    <s v="FAB"/>
    <s v=""/>
    <s v=""/>
    <s v="00052"/>
    <s v="003464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2"/>
    <s v=""/>
    <s v=""/>
    <s v=""/>
    <s v=""/>
    <s v=""/>
    <s v=""/>
    <s v="SIMULAZIONE TARI 2022 MT"/>
    <n v="85.95"/>
    <s v=""/>
    <n v="85.95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5"/>
    <n v="34.511501713248464"/>
    <n v="51.443731886070836"/>
    <n v="5.2335993192968999E-3"/>
    <n v="34.511501713248464"/>
    <n v="51.443731886070836"/>
    <n v="85.9552335993193"/>
  </r>
  <r>
    <s v="V2K555D31122012C122"/>
    <s v="244"/>
    <s v="555/1"/>
    <s v="BLTCML16L58C591K"/>
    <s v=""/>
    <s v="F"/>
    <s v="BELTRAMELLI CARMELINA PAOLINA"/>
    <s v="BELTRAMELLI"/>
    <s v="CARMELINA PAOLINA"/>
    <s v="F"/>
    <s v="18/07/1916"/>
    <s v="CEVO"/>
    <s v="VIA UMBERTO PRIMO, 6"/>
    <s v="CEVO"/>
    <s v="25040"/>
    <s v="VIA UMBERTO PRIMO"/>
    <s v="6"/>
    <s v=""/>
    <s v=""/>
    <s v=""/>
    <s v=""/>
    <s v=""/>
    <s v="VIA UMBERTO PRIMO, 6"/>
    <s v="VIA UMBERTO PRIMO"/>
    <s v="6"/>
    <s v=""/>
    <s v=""/>
    <s v=""/>
    <s v=""/>
    <s v=""/>
    <s v="FAB"/>
    <s v="C591"/>
    <s v="NCT"/>
    <s v="00011"/>
    <s v="000071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.7"/>
    <n v="45.7"/>
    <x v="0"/>
    <x v="0"/>
    <s v="LOCALI AD USO ABITAZIONE"/>
    <s v=""/>
    <s v=""/>
    <n v="1"/>
    <s v=""/>
    <s v=""/>
    <s v=""/>
    <s v=""/>
    <s v=""/>
    <s v=""/>
    <s v="SIMULAZIONE TARI 2022 MT"/>
    <n v="39.46"/>
    <s v=""/>
    <n v="39.46"/>
    <n v="365"/>
    <s v="giorni"/>
    <s v="2022"/>
    <s v="01/01/2022"/>
    <s v="31/12/2022"/>
    <s v=""/>
    <s v=""/>
    <s v=""/>
    <s v=""/>
    <s v=""/>
    <s v=""/>
    <n v="0"/>
    <n v="0"/>
    <n v="0"/>
    <n v="0"/>
    <n v="45.699999999999996"/>
    <n v="0"/>
    <n v="0"/>
    <n v="0"/>
    <n v="0"/>
    <n v="1"/>
    <x v="0"/>
    <n v="22.531080404220777"/>
    <n v="16.930848468833439"/>
    <n v="1.9288730542186272E-3"/>
    <n v="22.531080404220777"/>
    <n v="16.930848468833439"/>
    <n v="39.461928873054219"/>
  </r>
  <r>
    <s v="V2K556D31122012C122"/>
    <s v="245"/>
    <s v="556/1"/>
    <s v="BLTCML39M09C564L"/>
    <s v=""/>
    <s v="F"/>
    <s v="BELTRAMELLI CARMELO"/>
    <s v="BELTRAMELLI"/>
    <s v="CARMELO"/>
    <s v="M"/>
    <s v="09/08/1939"/>
    <s v="CESANA TORINESE"/>
    <s v="VIA UMBERTO PRIMO, 24"/>
    <s v="CEVO"/>
    <s v="25040"/>
    <s v="VIA UMBERTO PRIMO"/>
    <s v="24"/>
    <s v=""/>
    <s v=""/>
    <s v=""/>
    <s v=""/>
    <s v=""/>
    <s v="VIA UMBERTO PRIMO, 24"/>
    <s v="VIA UMBERTO PRIMO"/>
    <s v="24"/>
    <s v=""/>
    <s v=""/>
    <s v=""/>
    <s v=""/>
    <s v=""/>
    <s v="FAB"/>
    <s v="C591"/>
    <s v="NCT"/>
    <s v="00011"/>
    <s v="000024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2"/>
    <s v=""/>
    <s v=""/>
    <s v=""/>
    <s v=""/>
    <s v=""/>
    <s v=""/>
    <s v="SIMULAZIONE TARI 2022 MT"/>
    <n v="108.96"/>
    <s v=""/>
    <n v="108.9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5"/>
    <n v="57.519169522080773"/>
    <n v="51.443731886070836"/>
    <n v="2.9014081516152146E-3"/>
    <n v="57.519169522080773"/>
    <n v="51.443731886070836"/>
    <n v="108.96290140815161"/>
  </r>
  <r>
    <s v="V2K559D31122012C122"/>
    <s v="247"/>
    <s v="559/1"/>
    <s v="MTTMBT47E20L648D"/>
    <s v=""/>
    <s v="F"/>
    <s v="MATTI MARIO BATTISTA"/>
    <s v="MATTI"/>
    <s v="MARIO BATTISTA"/>
    <s v="M"/>
    <s v="20/05/1947"/>
    <s v="VALSAVIORE"/>
    <s v="VIA DELLA PACE, 17"/>
    <s v="SAN ZENO NAVIGLIO"/>
    <s v="25010"/>
    <s v="VIA DELLA PACE"/>
    <s v="17"/>
    <s v=""/>
    <s v=""/>
    <s v=""/>
    <s v=""/>
    <s v=""/>
    <s v="VIA GUGLIELMO MARCONI, 26"/>
    <s v="VIA GUGLIELMO MARCONI"/>
    <s v="26"/>
    <s v=""/>
    <s v=""/>
    <s v=""/>
    <s v=""/>
    <s v=""/>
    <s v="FAB"/>
    <s v="C591"/>
    <s v="NCT"/>
    <s v="00014"/>
    <s v="000020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560D31122012C122"/>
    <s v="248"/>
    <s v="560/1"/>
    <s v="BLTCRN53M60L648I"/>
    <s v=""/>
    <s v="F"/>
    <s v="BELTRAMELLI CATERINA"/>
    <s v="BELTRAMELLI"/>
    <s v="CATERINA"/>
    <s v="F"/>
    <s v="20/08/1953"/>
    <s v="VALSAVIORE"/>
    <s v="VILLAGGIO SERENO TRAV XX, 28"/>
    <s v="BRESCIA"/>
    <s v="25125"/>
    <s v="VILLAGGIO SERENO TRAV XX"/>
    <s v="28"/>
    <s v=""/>
    <s v=""/>
    <s v=""/>
    <s v=""/>
    <s v=""/>
    <s v="VIA RISORGIMENTO, 21"/>
    <s v="VIA RISORGIMENTO"/>
    <s v="2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563D31122012C122"/>
    <s v="251"/>
    <s v="563/1"/>
    <s v="MTTMRT68C71C591T"/>
    <s v=""/>
    <s v="F"/>
    <s v="MATTI MIRTA"/>
    <s v="MATTI"/>
    <s v="MIRTA"/>
    <s v="F"/>
    <s v="31/03/1968"/>
    <s v="CEVO"/>
    <s v="VIA SANTA CATERINA, 54"/>
    <s v="ROVATO"/>
    <s v="25038"/>
    <s v="VIA SANTA CATERINA"/>
    <s v="54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1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.38"/>
    <n v="46.38"/>
    <x v="0"/>
    <x v="0"/>
    <s v="LOCALI AD USO ABITAZIONE"/>
    <s v=""/>
    <s v=""/>
    <s v=""/>
    <s v=""/>
    <s v=""/>
    <s v=""/>
    <s v=""/>
    <s v=""/>
    <s v=""/>
    <s v="SIMULAZIONE TARI 2022 MT"/>
    <n v="96.8"/>
    <s v=""/>
    <n v="96.8"/>
    <n v="365"/>
    <s v="giorni"/>
    <s v="2022"/>
    <s v="01/01/2022"/>
    <s v="31/12/2022"/>
    <s v=""/>
    <s v=""/>
    <s v=""/>
    <s v=""/>
    <s v=""/>
    <s v=""/>
    <n v="0"/>
    <n v="0"/>
    <n v="0"/>
    <n v="0"/>
    <n v="46.38"/>
    <n v="0"/>
    <n v="0"/>
    <n v="0"/>
    <n v="0"/>
    <n v="1"/>
    <x v="1"/>
    <n v="29.399573561518721"/>
    <n v="67.397800635548478"/>
    <n v="-2.6258029327976828E-3"/>
    <n v="29.399573561518721"/>
    <n v="67.397800635548478"/>
    <n v="96.797374197067199"/>
  </r>
  <r>
    <s v="V2K565D31122012C122"/>
    <s v="253"/>
    <s v="565/1"/>
    <s v="MTTLGV56E62C591F"/>
    <s v=""/>
    <s v="F"/>
    <s v="MATTI OLGA GIOVANNA"/>
    <s v="MATTI"/>
    <s v="OLGA GIOVANNA"/>
    <s v="F"/>
    <s v="22/05/1956"/>
    <s v="CEVO"/>
    <s v="VIA CASTELLO, 15"/>
    <s v="CEVO"/>
    <s v="25040"/>
    <s v="VIA CASTELLO"/>
    <s v="15"/>
    <s v=""/>
    <s v=""/>
    <s v=""/>
    <s v=""/>
    <s v=""/>
    <s v="VIA CASTELLO, 15"/>
    <s v="VIA CASTELLO"/>
    <s v="15"/>
    <s v=""/>
    <s v=""/>
    <s v=""/>
    <s v=""/>
    <s v=""/>
    <s v="FAB"/>
    <s v="C591"/>
    <s v="NCT"/>
    <s v="00014"/>
    <s v="000069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1"/>
    <n v="151"/>
    <x v="0"/>
    <x v="0"/>
    <s v="LOCALI AD USO ABITAZIONE"/>
    <s v=""/>
    <s v=""/>
    <n v="1"/>
    <s v=""/>
    <s v=""/>
    <s v=""/>
    <s v=""/>
    <s v=""/>
    <s v=""/>
    <s v="SIMULAZIONE TARI 2022 MT"/>
    <n v="91.38"/>
    <s v=""/>
    <n v="91.38"/>
    <n v="365"/>
    <s v="giorni"/>
    <s v="2022"/>
    <s v="01/01/2022"/>
    <s v="31/12/2022"/>
    <s v=""/>
    <s v=""/>
    <s v=""/>
    <s v=""/>
    <s v=""/>
    <s v=""/>
    <n v="0"/>
    <n v="0"/>
    <n v="0"/>
    <n v="0"/>
    <n v="151"/>
    <n v="0"/>
    <n v="0"/>
    <n v="0"/>
    <n v="0"/>
    <n v="1"/>
    <x v="0"/>
    <n v="74.446239410007394"/>
    <n v="16.930848468833439"/>
    <n v="-2.9121211591700558E-3"/>
    <n v="74.446239410007394"/>
    <n v="16.930848468833439"/>
    <n v="91.377087878840825"/>
  </r>
  <r>
    <s v="V2K578D31122012C122"/>
    <s v="261"/>
    <s v="578/1"/>
    <s v="BRNSGN62S07A816I"/>
    <s v="02867530988"/>
    <s v="F"/>
    <s v="BERNARDI SERGIO ANGELO"/>
    <s v="BERNARDI"/>
    <s v="SERGIO ANGELO"/>
    <s v="M"/>
    <s v="07/11/1962"/>
    <s v="BERZO DEMO"/>
    <s v="VIA IGNA, 6"/>
    <s v="CEVO"/>
    <s v="25040"/>
    <s v="VIA IGNA"/>
    <s v="6"/>
    <s v=""/>
    <s v=""/>
    <s v=""/>
    <s v=""/>
    <s v=""/>
    <s v="VIA IGNA, 6"/>
    <s v="VIA IGNA"/>
    <s v="6"/>
    <s v=""/>
    <s v=""/>
    <s v=""/>
    <s v=""/>
    <s v=""/>
    <s v="FAB"/>
    <s v="C591"/>
    <s v="NCT"/>
    <s v="00015"/>
    <s v="000565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.6"/>
    <n v="56.6"/>
    <x v="0"/>
    <x v="0"/>
    <s v="LOCALI AD USO ABITAZIONE"/>
    <s v=""/>
    <s v=""/>
    <n v="3"/>
    <s v=""/>
    <s v=""/>
    <s v=""/>
    <s v=""/>
    <s v=""/>
    <s v=""/>
    <s v="SIMULAZIONE TARI 2022 MT"/>
    <n v="103.28"/>
    <s v=""/>
    <n v="103.28"/>
    <n v="365"/>
    <s v="giorni"/>
    <s v="2022"/>
    <s v="01/01/2022"/>
    <s v="31/12/2022"/>
    <s v=""/>
    <s v=""/>
    <s v=""/>
    <s v=""/>
    <s v=""/>
    <s v=""/>
    <n v="0"/>
    <n v="0"/>
    <n v="0"/>
    <n v="0"/>
    <n v="56.6"/>
    <n v="0"/>
    <n v="0"/>
    <n v="0"/>
    <n v="0"/>
    <n v="1"/>
    <x v="6"/>
    <n v="35.877875454548501"/>
    <n v="67.397800635548478"/>
    <n v="-4.3239099030216721E-3"/>
    <n v="35.877875454548501"/>
    <n v="67.397800635548478"/>
    <n v="103.27567609009698"/>
  </r>
  <r>
    <s v="V2K579D31122012C123"/>
    <s v="261"/>
    <s v="579/1"/>
    <s v="BRNSGN62S07A816I"/>
    <s v="02867530988"/>
    <s v="F"/>
    <s v="BERNARDI SERGIO ANGELO"/>
    <s v="BERNARDI"/>
    <s v="SERGIO ANGELO"/>
    <s v="M"/>
    <s v="07/11/1962"/>
    <s v="BERZO DEMO"/>
    <s v="VIA IGNA, 6"/>
    <s v="CEVO"/>
    <s v="25040"/>
    <s v="VIA IGNA"/>
    <s v="6"/>
    <s v=""/>
    <s v=""/>
    <s v=""/>
    <s v=""/>
    <s v=""/>
    <s v="VIA IGNA, 6"/>
    <s v="VIA IGNA"/>
    <s v="6"/>
    <s v=""/>
    <s v=""/>
    <s v=""/>
    <s v=""/>
    <s v=""/>
    <s v="FAB"/>
    <s v="C591"/>
    <s v="NCT"/>
    <s v="00015"/>
    <s v="000565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.6"/>
    <n v="32.6"/>
    <x v="0"/>
    <x v="1"/>
    <s v="LOCALI ACCESSORI UTENZA DOMESTICA"/>
    <s v=""/>
    <s v=""/>
    <n v="3"/>
    <s v=""/>
    <s v=""/>
    <s v=""/>
    <s v=""/>
    <s v=""/>
    <s v=""/>
    <s v="SIMULAZIONE TARI 2022 MT"/>
    <n v="20.66"/>
    <s v=""/>
    <n v="20.66"/>
    <n v="365"/>
    <s v="giorni"/>
    <s v="2022"/>
    <s v="01/01/2022"/>
    <s v="31/12/2022"/>
    <s v=""/>
    <s v=""/>
    <s v=""/>
    <s v=""/>
    <s v=""/>
    <s v=""/>
    <n v="0"/>
    <n v="0"/>
    <n v="0"/>
    <n v="0"/>
    <n v="32.6"/>
    <n v="1"/>
    <n v="0"/>
    <n v="0"/>
    <n v="0"/>
    <n v="0"/>
    <x v="6"/>
    <n v="20.664642046259385"/>
    <n v="0"/>
    <n v="4.6420462593843581E-3"/>
    <n v="20.664642046259385"/>
    <n v="0"/>
    <n v="20.664642046259385"/>
  </r>
  <r>
    <s v="V2K589D31122012C122"/>
    <s v="264"/>
    <s v="590/1"/>
    <s v="MTTRRT35L14L648O"/>
    <s v=""/>
    <s v="F"/>
    <s v="MATTI ROBERTO CESARE"/>
    <s v="MATTI"/>
    <s v="ROBERTO CESARE"/>
    <s v="M"/>
    <s v="14/07/1935"/>
    <s v="VALSAVIORE"/>
    <s v="VIA ROMA, 7"/>
    <s v="CEVO"/>
    <s v="25040"/>
    <s v="VIA ROMA"/>
    <s v="7"/>
    <s v=""/>
    <s v=""/>
    <s v=""/>
    <s v=""/>
    <s v=""/>
    <s v="VIA ROMA, 7"/>
    <s v="VIA ROMA"/>
    <s v="7"/>
    <s v=""/>
    <s v=""/>
    <s v=""/>
    <s v=""/>
    <s v=""/>
    <s v="FAB"/>
    <s v="C591"/>
    <s v="NCT"/>
    <s v="00014"/>
    <s v="00014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n v="2"/>
    <s v=""/>
    <s v=""/>
    <s v=""/>
    <s v=""/>
    <s v=""/>
    <s v=""/>
    <s v="SIMULAZIONE TARI 2022 MT"/>
    <n v="85.38"/>
    <s v=""/>
    <n v="85.38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5"/>
    <n v="33.936310018027655"/>
    <n v="51.443731886070836"/>
    <n v="4.1904098495137987E-5"/>
    <n v="33.936310018027655"/>
    <n v="51.443731886070836"/>
    <n v="85.380041904098491"/>
  </r>
  <r>
    <s v="V2K594D31122012C122"/>
    <s v="265"/>
    <s v="594/1"/>
    <s v="MTTSGL59M09B149A"/>
    <s v=""/>
    <s v="F"/>
    <s v="MATTI SERGIO ALFREDO"/>
    <s v="MATTI"/>
    <s v="SERGIO ALFREDO"/>
    <s v="M"/>
    <s v="09/08/1959"/>
    <s v="BRENO"/>
    <s v="VIA ANDROLA, 64"/>
    <s v="CEVO"/>
    <s v="25040"/>
    <s v="VIA ANDROLA"/>
    <s v="64"/>
    <s v=""/>
    <s v=""/>
    <s v=""/>
    <s v=""/>
    <s v=""/>
    <s v="VIA ANDROLA, 64"/>
    <s v="VIA ANDROLA"/>
    <s v="64"/>
    <s v=""/>
    <s v=""/>
    <s v=""/>
    <s v=""/>
    <s v=""/>
    <s v="FAB"/>
    <s v="C591"/>
    <s v="NCT"/>
    <s v="00014"/>
    <s v="000400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8"/>
    <n v="98"/>
    <x v="0"/>
    <x v="0"/>
    <s v="LOCALI AD USO ABITAZIONE"/>
    <s v=""/>
    <s v=""/>
    <n v="5"/>
    <s v=""/>
    <s v=""/>
    <s v=""/>
    <s v=""/>
    <s v=""/>
    <s v=""/>
    <s v="SIMULAZIONE TARI 2022 MT"/>
    <n v="181.7"/>
    <s v=""/>
    <n v="181.7"/>
    <n v="365"/>
    <s v="giorni"/>
    <s v="2022"/>
    <s v="01/01/2022"/>
    <s v="31/12/2022"/>
    <s v=""/>
    <s v=""/>
    <s v=""/>
    <s v=""/>
    <s v=""/>
    <s v=""/>
    <n v="0"/>
    <n v="0"/>
    <n v="0"/>
    <n v="0"/>
    <n v="98"/>
    <n v="0"/>
    <n v="0"/>
    <n v="0"/>
    <n v="0"/>
    <n v="1"/>
    <x v="3"/>
    <n v="71.32377020738015"/>
    <n v="110.3761082872026"/>
    <n v="-1.2150541724054165E-4"/>
    <n v="71.32377020738015"/>
    <n v="110.3761082872026"/>
    <n v="181.69987849458275"/>
  </r>
  <r>
    <s v="V2K595D31122012C123"/>
    <s v="265"/>
    <s v="595/1"/>
    <s v="MTTSGL59M09B149A"/>
    <s v=""/>
    <s v="F"/>
    <s v="MATTI SERGIO ALFREDO"/>
    <s v="MATTI"/>
    <s v="SERGIO ALFREDO"/>
    <s v="M"/>
    <s v="09/08/1959"/>
    <s v="BRENO"/>
    <s v="VIA ANDROLA, 64"/>
    <s v="CEVO"/>
    <s v="25040"/>
    <s v="VIA ANDROLA"/>
    <s v="64"/>
    <s v=""/>
    <s v=""/>
    <s v=""/>
    <s v=""/>
    <s v=""/>
    <s v="VIA ANDROLA, 64"/>
    <s v="VIA ANDROLA"/>
    <s v="64"/>
    <s v=""/>
    <s v=""/>
    <s v=""/>
    <s v=""/>
    <s v=""/>
    <s v="FAB"/>
    <s v="C591"/>
    <s v="NCT"/>
    <s v="00014"/>
    <s v="000400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n v="5"/>
    <s v=""/>
    <s v=""/>
    <s v=""/>
    <s v=""/>
    <s v=""/>
    <s v=""/>
    <s v="SIMULAZIONE TARI 2022 MT"/>
    <n v="43.67"/>
    <s v=""/>
    <n v="43.67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3"/>
    <n v="43.667614412681729"/>
    <n v="0"/>
    <n v="-2.3855873182725418E-3"/>
    <n v="43.667614412681729"/>
    <n v="0"/>
    <n v="43.667614412681729"/>
  </r>
  <r>
    <s v="V2K598D31122012C122"/>
    <s v="267"/>
    <s v="598/1"/>
    <s v="MTTSNM47D20L648U"/>
    <s v=""/>
    <s v="F"/>
    <s v="MATTI SIMONE MARIO"/>
    <s v="MATTI"/>
    <s v="SIMONE MARIO"/>
    <s v="M"/>
    <s v="20/04/1947"/>
    <s v="VALSAVIORE"/>
    <s v="VIA DON SEGHEZZI, 12"/>
    <s v="SERIATE"/>
    <s v="24068"/>
    <s v="VIA DON SEGHEZZI"/>
    <s v="12"/>
    <s v=""/>
    <s v=""/>
    <s v=""/>
    <s v=""/>
    <s v=""/>
    <s v="VIA FRESINE, 20"/>
    <s v="VIA FRESINE"/>
    <s v="20"/>
    <s v=""/>
    <s v=""/>
    <s v=""/>
    <s v=""/>
    <s v=""/>
    <s v="FAB"/>
    <s v="C591"/>
    <s v="NCT"/>
    <s v="00029"/>
    <s v="000154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s v=""/>
    <s v=""/>
    <s v=""/>
    <s v=""/>
    <s v=""/>
    <s v=""/>
    <s v="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1"/>
    <n v="42.470276598140451"/>
    <n v="67.397800635548478"/>
    <n v="-1.9227663110825688E-3"/>
    <n v="42.470276598140451"/>
    <n v="67.397800635548478"/>
    <n v="109.86807723368892"/>
  </r>
  <r>
    <s v="V2K599D31122012C122"/>
    <s v="267"/>
    <s v="599/1"/>
    <s v="MTTSNM47D20L648U"/>
    <s v=""/>
    <s v="F"/>
    <s v="MATTI SIMONE MARIO"/>
    <s v="MATTI"/>
    <s v="SIMONE MARIO"/>
    <s v="M"/>
    <s v="20/04/1947"/>
    <s v="VALSAVIORE"/>
    <s v="VIA DON SEGHEZZI, 12"/>
    <s v="SERIATE"/>
    <s v="24068"/>
    <s v="VIA DON SEGHEZZI"/>
    <s v="12"/>
    <s v=""/>
    <s v=""/>
    <s v=""/>
    <s v=""/>
    <s v=""/>
    <s v="VIA FRESINE, 20"/>
    <s v="VIA FRESINE"/>
    <s v="20"/>
    <s v=""/>
    <s v=""/>
    <s v=""/>
    <s v=""/>
    <s v=""/>
    <s v="FAB"/>
    <s v="C591"/>
    <s v="NCT"/>
    <s v="00029"/>
    <s v="000154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.5"/>
    <n v="66.5"/>
    <x v="0"/>
    <x v="0"/>
    <s v="LOCALI AD USO ABITAZIONE"/>
    <s v=""/>
    <s v=""/>
    <s v=""/>
    <s v=""/>
    <s v=""/>
    <s v=""/>
    <s v=""/>
    <s v=""/>
    <s v=""/>
    <s v="SIMULAZIONE TARI 2022 MT"/>
    <n v="109.55"/>
    <s v=""/>
    <n v="109.55"/>
    <n v="365"/>
    <s v="giorni"/>
    <s v="2022"/>
    <s v="01/01/2022"/>
    <s v="31/12/2022"/>
    <s v=""/>
    <s v=""/>
    <s v=""/>
    <s v=""/>
    <s v=""/>
    <s v=""/>
    <n v="0"/>
    <n v="0"/>
    <n v="0"/>
    <n v="0"/>
    <n v="66.5"/>
    <n v="0"/>
    <n v="0"/>
    <n v="0"/>
    <n v="0"/>
    <n v="1"/>
    <x v="1"/>
    <n v="42.15333423546776"/>
    <n v="67.397800635548478"/>
    <n v="1.1348710162479847E-3"/>
    <n v="42.15333423546776"/>
    <n v="67.397800635548478"/>
    <n v="109.55113487101625"/>
  </r>
  <r>
    <s v="V2K600D31122012C122"/>
    <s v="267"/>
    <s v="600/1"/>
    <s v="MTTSNM47D20L648U"/>
    <s v=""/>
    <s v="F"/>
    <s v="MATTI SIMONE MARIO"/>
    <s v="MATTI"/>
    <s v="SIMONE MARIO"/>
    <s v="M"/>
    <s v="20/04/1947"/>
    <s v="VALSAVIORE"/>
    <s v="VIA DON SEGHEZZI, 12"/>
    <s v="SERIATE"/>
    <s v="24068"/>
    <s v="VIA DON SEGHEZZI"/>
    <s v="12"/>
    <s v=""/>
    <s v=""/>
    <s v=""/>
    <s v=""/>
    <s v=""/>
    <s v="VIA FRESINE, 20"/>
    <s v="VIA FRESINE"/>
    <s v="20"/>
    <s v=""/>
    <s v=""/>
    <s v=""/>
    <s v=""/>
    <s v=""/>
    <s v="FAB"/>
    <s v="C591"/>
    <s v="NCT"/>
    <s v="00029"/>
    <s v="000154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.5"/>
    <n v="66.5"/>
    <x v="0"/>
    <x v="0"/>
    <s v="LOCALI AD USO ABITAZIONE"/>
    <s v=""/>
    <s v=""/>
    <s v=""/>
    <s v=""/>
    <s v=""/>
    <s v=""/>
    <s v=""/>
    <s v=""/>
    <s v=""/>
    <s v="SIMULAZIONE TARI 2022 MT"/>
    <n v="109.55"/>
    <s v=""/>
    <n v="109.55"/>
    <n v="365"/>
    <s v="giorni"/>
    <s v="2022"/>
    <s v="01/01/2022"/>
    <s v="31/12/2022"/>
    <s v=""/>
    <s v=""/>
    <s v=""/>
    <s v=""/>
    <s v=""/>
    <s v=""/>
    <n v="0"/>
    <n v="0"/>
    <n v="0"/>
    <n v="0"/>
    <n v="66.5"/>
    <n v="0"/>
    <n v="0"/>
    <n v="0"/>
    <n v="0"/>
    <n v="1"/>
    <x v="1"/>
    <n v="42.15333423546776"/>
    <n v="67.397800635548478"/>
    <n v="1.1348710162479847E-3"/>
    <n v="42.15333423546776"/>
    <n v="67.397800635548478"/>
    <n v="109.55113487101625"/>
  </r>
  <r>
    <s v="V2K603D31122012C122"/>
    <s v="269"/>
    <s v="603/1"/>
    <s v="MTTSFN65R05C591E"/>
    <s v=""/>
    <s v="F"/>
    <s v="MATTI STEFANO BERNARDO"/>
    <s v="MATTI"/>
    <s v="STEFANO BERNARDO"/>
    <s v="M"/>
    <s v="05/10/1965"/>
    <s v="CEVO"/>
    <s v="VIA ANDROLA, 6"/>
    <s v="CEVO"/>
    <s v="25040"/>
    <s v="VIA ANDROLA"/>
    <s v="6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"/>
    <n v="84"/>
    <x v="0"/>
    <x v="0"/>
    <s v="LOCALI AD USO ABITAZIONE"/>
    <s v=""/>
    <s v=""/>
    <n v="3"/>
    <s v=""/>
    <s v=""/>
    <s v=""/>
    <s v=""/>
    <s v=""/>
    <s v=""/>
    <s v="SIMULAZIONE TARI 2022 MT"/>
    <n v="120.65"/>
    <s v=""/>
    <n v="120.65"/>
    <n v="365"/>
    <s v="giorni"/>
    <s v="2022"/>
    <s v="01/01/2022"/>
    <s v="31/12/2022"/>
    <s v=""/>
    <s v=""/>
    <s v=""/>
    <s v=""/>
    <s v=""/>
    <s v=""/>
    <n v="0"/>
    <n v="0"/>
    <n v="0"/>
    <n v="0"/>
    <n v="84"/>
    <n v="0"/>
    <n v="0"/>
    <n v="0"/>
    <n v="0"/>
    <n v="1"/>
    <x v="6"/>
    <n v="53.246316929011911"/>
    <n v="67.397800635548478"/>
    <n v="-5.882435439616529E-3"/>
    <n v="53.246316929011911"/>
    <n v="67.397800635548478"/>
    <n v="120.64411756456039"/>
  </r>
  <r>
    <s v="V2K606D31122012C122"/>
    <s v="271"/>
    <s v="606/1"/>
    <s v="MTTVMC58E46C591J"/>
    <s v=""/>
    <s v="F"/>
    <s v="MATTI VILMA CHIARA"/>
    <s v="MATTI"/>
    <s v="VILMA CHIARA"/>
    <s v="F"/>
    <s v="06/05/1958"/>
    <s v="CEVO"/>
    <s v="VIA COLTURE, 99"/>
    <s v="BIENNO"/>
    <s v="25040"/>
    <s v="VIA COLTURE"/>
    <s v="99"/>
    <s v=""/>
    <s v=""/>
    <s v=""/>
    <s v=""/>
    <s v=""/>
    <s v="VIA SANT' ANTONIO, 32"/>
    <s v="VIA SANT' ANTONIO"/>
    <s v="32"/>
    <s v=""/>
    <s v=""/>
    <s v=""/>
    <s v=""/>
    <s v=""/>
    <s v="FAB"/>
    <s v="C591"/>
    <s v="NCT"/>
    <s v="00015"/>
    <s v="000169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607D31122012C122"/>
    <s v="272"/>
    <s v="607/1"/>
    <s v="MTTVCN35R59L648D"/>
    <s v=""/>
    <s v="F"/>
    <s v="MATTI VINCENZA"/>
    <s v="MATTI"/>
    <s v="VINCENZA"/>
    <s v="F"/>
    <s v="19/10/1935"/>
    <s v="VALSAVIORE"/>
    <s v="VIA SAN VIGILIO, 52"/>
    <s v="CEVO"/>
    <s v="25040"/>
    <s v="VIA SAN VIGILIO"/>
    <s v="52"/>
    <s v=""/>
    <s v=""/>
    <s v=""/>
    <s v=""/>
    <s v=""/>
    <s v="VIA SAN VIGILIO, 52"/>
    <s v="VIA SAN VIGILIO"/>
    <s v="52"/>
    <s v=""/>
    <s v=""/>
    <s v=""/>
    <s v=""/>
    <s v=""/>
    <s v="FAB"/>
    <s v="C591"/>
    <s v="NCT"/>
    <s v="00015"/>
    <s v="000196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609D31122012C122"/>
    <s v="275"/>
    <s v="609/1"/>
    <s v="MZZGST38S03G047J"/>
    <s v=""/>
    <s v="F"/>
    <s v="MAZZINI AUGUSTO"/>
    <s v="MAZZINI"/>
    <s v="AUGUSTO"/>
    <s v="M"/>
    <s v="03/11/1938"/>
    <s v="OLMENETA"/>
    <s v="VIA S. FRANCESCO, 103"/>
    <s v="MUGGIO'"/>
    <s v="20053"/>
    <s v="VIA S. FRANCESCO"/>
    <s v="10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"/>
    <n v="31"/>
    <x v="0"/>
    <x v="0"/>
    <s v="LOCALI AD USO ABITAZIONE"/>
    <s v=""/>
    <s v=""/>
    <s v=""/>
    <s v=""/>
    <s v=""/>
    <s v=""/>
    <s v=""/>
    <s v=""/>
    <s v=""/>
    <s v="SIMULAZIONE TARI 2022 MT"/>
    <n v="87.05"/>
    <s v=""/>
    <n v="87.05"/>
    <n v="365"/>
    <s v="giorni"/>
    <s v="2022"/>
    <s v="01/01/2022"/>
    <s v="31/12/2022"/>
    <s v=""/>
    <s v=""/>
    <s v=""/>
    <s v=""/>
    <s v=""/>
    <s v=""/>
    <n v="0"/>
    <n v="0"/>
    <n v="0"/>
    <n v="0"/>
    <n v="31"/>
    <n v="0"/>
    <n v="0"/>
    <n v="0"/>
    <n v="0"/>
    <n v="1"/>
    <x v="1"/>
    <n v="19.650426485706777"/>
    <n v="67.397800635548478"/>
    <n v="-1.7728787447452987E-3"/>
    <n v="19.650426485706777"/>
    <n v="67.397800635548478"/>
    <n v="87.048227121255252"/>
  </r>
  <r>
    <s v="V2K610D31122012C123"/>
    <s v="275"/>
    <s v="610/1"/>
    <s v="MZZGST38S03G047J"/>
    <s v=""/>
    <s v="F"/>
    <s v="MAZZINI AUGUSTO"/>
    <s v="MAZZINI"/>
    <s v="AUGUSTO"/>
    <s v="M"/>
    <s v="03/11/1938"/>
    <s v="OLMENETA"/>
    <s v="VIA S. FRANCESCO, 103"/>
    <s v="MUGGIO'"/>
    <s v="20053"/>
    <s v="VIA S. FRANCESCO"/>
    <s v="10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611D31122012C123"/>
    <s v="275"/>
    <s v="611/1"/>
    <s v="MZZGST38S03G047J"/>
    <s v=""/>
    <s v="F"/>
    <s v="MAZZINI AUGUSTO"/>
    <s v="MAZZINI"/>
    <s v="AUGUSTO"/>
    <s v="M"/>
    <s v="03/11/1938"/>
    <s v="OLMENETA"/>
    <s v="VIA S. FRANCESCO, 103"/>
    <s v="MUGGIO'"/>
    <s v="20053"/>
    <s v="VIA S. FRANCESCO"/>
    <s v="10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.7"/>
    <n v="1.7"/>
    <x v="0"/>
    <x v="1"/>
    <s v="LOCALI ACCESSORI UTENZA DOMESTICA"/>
    <s v=""/>
    <s v=""/>
    <s v=""/>
    <s v=""/>
    <s v=""/>
    <s v=""/>
    <s v=""/>
    <s v=""/>
    <s v=""/>
    <s v="SIMULAZIONE TARI 2022 MT"/>
    <n v="1.08"/>
    <s v=""/>
    <n v="1.08"/>
    <n v="365"/>
    <s v="giorni"/>
    <s v="2022"/>
    <s v="01/01/2022"/>
    <s v="31/12/2022"/>
    <s v=""/>
    <s v=""/>
    <s v=""/>
    <s v=""/>
    <s v=""/>
    <s v=""/>
    <n v="0"/>
    <n v="0"/>
    <n v="0"/>
    <n v="0"/>
    <n v="1.7"/>
    <n v="1"/>
    <n v="0"/>
    <n v="0"/>
    <n v="0"/>
    <n v="0"/>
    <x v="1"/>
    <n v="1.0776040330871457"/>
    <n v="0"/>
    <n v="-2.3959669128543748E-3"/>
    <n v="1.0776040330871457"/>
    <n v="0"/>
    <n v="1.0776040330871457"/>
  </r>
  <r>
    <s v="V2K612D31122012C122"/>
    <s v="276"/>
    <s v="613/1"/>
    <s v="MZZFNN42L28G047M"/>
    <s v=""/>
    <s v="F"/>
    <s v="MAZZINI FERNANDO"/>
    <s v="MAZZINI"/>
    <s v="FERNANDO"/>
    <s v="M"/>
    <s v="28/07/1942"/>
    <s v="OLMENETA"/>
    <s v="VIA MICHELANGELO, 3"/>
    <s v="OLMENETA"/>
    <s v="26010"/>
    <s v="VIA MICHELANGELO"/>
    <s v="3"/>
    <s v=""/>
    <s v=""/>
    <s v=""/>
    <s v=""/>
    <s v=""/>
    <s v="VIA TRIESTE, 12"/>
    <s v="VIA TRIESTE"/>
    <s v="12"/>
    <s v=""/>
    <s v=""/>
    <s v=""/>
    <s v=""/>
    <s v=""/>
    <s v="FAB"/>
    <s v="C591"/>
    <s v="NCT"/>
    <s v="00015"/>
    <s v="000135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"/>
    <n v="86"/>
    <x v="0"/>
    <x v="0"/>
    <s v="LOCALI AD USO ABITAZIONE"/>
    <s v=""/>
    <s v=""/>
    <s v=""/>
    <s v=""/>
    <s v=""/>
    <s v=""/>
    <s v=""/>
    <s v=""/>
    <s v=""/>
    <s v="SIMULAZIONE TARI 2022 MT"/>
    <n v="121.91"/>
    <s v=""/>
    <n v="121.91"/>
    <n v="365"/>
    <s v="giorni"/>
    <s v="2022"/>
    <s v="01/01/2022"/>
    <s v="31/12/2022"/>
    <s v=""/>
    <s v=""/>
    <s v=""/>
    <s v=""/>
    <s v=""/>
    <s v=""/>
    <n v="0"/>
    <n v="0"/>
    <n v="0"/>
    <n v="0"/>
    <n v="86"/>
    <n v="0"/>
    <n v="0"/>
    <n v="0"/>
    <n v="0"/>
    <n v="1"/>
    <x v="1"/>
    <n v="54.514086379702668"/>
    <n v="67.397800635548478"/>
    <n v="1.8870152511567539E-3"/>
    <n v="54.514086379702668"/>
    <n v="67.397800635548478"/>
    <n v="121.91188701525115"/>
  </r>
  <r>
    <s v="V2K614D31122012C123"/>
    <s v="276"/>
    <s v="614/1"/>
    <s v="MZZFNN42L28G047M"/>
    <s v=""/>
    <s v="F"/>
    <s v="MAZZINI FERNANDO"/>
    <s v="MAZZINI"/>
    <s v="FERNANDO"/>
    <s v="M"/>
    <s v="28/07/1942"/>
    <s v="OLMENETA"/>
    <s v="VIA MICHELANGELO, 3"/>
    <s v="OLMENETA"/>
    <s v="26010"/>
    <s v="VIA MICHELANGELO"/>
    <s v="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s v=""/>
    <s v=""/>
    <s v=""/>
    <s v=""/>
    <s v=""/>
    <s v=""/>
    <s v="DATI FORNITI U.T.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1"/>
    <n v="10.142155605526078"/>
    <n v="0"/>
    <n v="2.1556055260774087E-3"/>
    <n v="10.142155605526078"/>
    <n v="0"/>
    <n v="10.142155605526078"/>
  </r>
  <r>
    <s v="V2K615D31122012C122"/>
    <s v="277"/>
    <s v="615/1"/>
    <s v="MRCGZL57C46B157R"/>
    <s v=""/>
    <s v="F"/>
    <s v="MERICI GRAZIELLA"/>
    <s v="MERICI"/>
    <s v="GRAZIELLA"/>
    <s v="F"/>
    <s v="06/03/1957"/>
    <s v="BRESCIA"/>
    <s v="VIA PROVINCIALE, 41"/>
    <s v="BRIONE"/>
    <s v="25060"/>
    <s v="VIA PROVINCIALE"/>
    <s v="41"/>
    <s v=""/>
    <s v=""/>
    <s v=""/>
    <s v=""/>
    <s v=""/>
    <s v="VIA RISORGIMENTO, 1"/>
    <s v="VIA RISORGIMENTO"/>
    <s v="1"/>
    <s v=""/>
    <s v=""/>
    <s v=""/>
    <s v=""/>
    <s v=""/>
    <s v="FAB"/>
    <s v="C591"/>
    <s v="NCT"/>
    <s v="00020"/>
    <s v="000058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625D31122012C122"/>
    <s v="278"/>
    <s v="625/1"/>
    <s v="BNDNLB46L52L648M"/>
    <s v=""/>
    <s v="F"/>
    <s v="BIONDI ANGELA BARTOLOMEA"/>
    <s v="BIONDI"/>
    <s v="ANGELA BARTOLOMEA"/>
    <s v="F"/>
    <s v="12/07/1946"/>
    <s v="VALSAVIORE"/>
    <s v="VIA ADAMELLO, 7"/>
    <s v="CEVO"/>
    <s v="25040"/>
    <s v="VIA ADAMELLO"/>
    <s v="7"/>
    <s v=""/>
    <s v=""/>
    <s v=""/>
    <s v=""/>
    <s v=""/>
    <s v="VIA ADAMELLO, 7"/>
    <s v="VIA ADAMELLO"/>
    <s v="7"/>
    <s v=""/>
    <s v=""/>
    <s v=""/>
    <s v=""/>
    <s v=""/>
    <s v="FAB"/>
    <s v="C591"/>
    <s v="NCT"/>
    <s v="00015"/>
    <s v="000255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0"/>
    <s v="LOCALI AD USO ABITAZIONE"/>
    <s v=""/>
    <s v=""/>
    <n v="1"/>
    <s v=""/>
    <s v=""/>
    <s v=""/>
    <s v=""/>
    <s v=""/>
    <s v=""/>
    <s v="SIMULAZIONE TARI 2022 MT"/>
    <n v="41.09"/>
    <s v=""/>
    <n v="41.09"/>
    <n v="365"/>
    <s v="giorni"/>
    <s v="2022"/>
    <s v="01/01/2022"/>
    <s v="31/12/2022"/>
    <s v=""/>
    <s v=""/>
    <s v=""/>
    <s v=""/>
    <s v=""/>
    <s v=""/>
    <n v="0"/>
    <n v="0"/>
    <n v="0"/>
    <n v="0"/>
    <n v="49"/>
    <n v="0"/>
    <n v="0"/>
    <n v="0"/>
    <n v="0"/>
    <n v="1"/>
    <x v="0"/>
    <n v="24.15805119927392"/>
    <n v="16.930848468833439"/>
    <n v="-1.1003318926441352E-3"/>
    <n v="24.15805119927392"/>
    <n v="16.930848468833439"/>
    <n v="41.088899668107359"/>
  </r>
  <r>
    <s v="V2K626D31122012C122"/>
    <s v="278"/>
    <s v="626/1"/>
    <s v="BNDNLB46L52L648M"/>
    <s v=""/>
    <s v="F"/>
    <s v="BIONDI ANGELA BARTOLOMEA"/>
    <s v="BIONDI"/>
    <s v="ANGELA BARTOLOMEA"/>
    <s v="F"/>
    <s v="12/07/1946"/>
    <s v="VALSAVIORE"/>
    <s v="VIA ADAMELLO, 7"/>
    <s v="CEVO"/>
    <s v="25040"/>
    <s v="VIA ADAMELLO"/>
    <s v="7"/>
    <s v=""/>
    <s v=""/>
    <s v=""/>
    <s v=""/>
    <s v=""/>
    <s v="VIA ADAMELLO, 7"/>
    <s v="VIA ADAMELLO"/>
    <s v="7"/>
    <s v=""/>
    <s v=""/>
    <s v=""/>
    <s v=""/>
    <s v=""/>
    <s v="FAB"/>
    <s v="C591"/>
    <s v="NCT"/>
    <s v="00015"/>
    <s v="000300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n v="1"/>
    <s v=""/>
    <s v=""/>
    <s v=""/>
    <s v=""/>
    <s v=""/>
    <s v=""/>
    <s v="SIMULAZIONE TARI 2022 MT"/>
    <n v="46.02"/>
    <s v=""/>
    <n v="46.02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0"/>
    <n v="29.088265729737987"/>
    <n v="16.930848468833439"/>
    <n v="-8.8580142857352939E-4"/>
    <n v="29.088265729737987"/>
    <n v="16.930848468833439"/>
    <n v="46.01911419857143"/>
  </r>
  <r>
    <s v="V2K627D31122012C122"/>
    <s v="278"/>
    <s v="627/1"/>
    <s v="BNDNLB46L52L648M"/>
    <s v=""/>
    <s v="F"/>
    <s v="BIONDI ANGELA BARTOLOMEA"/>
    <s v="BIONDI"/>
    <s v="ANGELA BARTOLOMEA"/>
    <s v="F"/>
    <s v="12/07/1946"/>
    <s v="VALSAVIORE"/>
    <s v="VIA ADAMELLO, 7"/>
    <s v="CEVO"/>
    <s v="25040"/>
    <s v="VIA ADAMELLO"/>
    <s v="7"/>
    <s v=""/>
    <s v=""/>
    <s v=""/>
    <s v=""/>
    <s v=""/>
    <s v="VIA ADAMELLO, 7"/>
    <s v="VIA ADAMELLO"/>
    <s v="7"/>
    <s v=""/>
    <s v=""/>
    <s v=""/>
    <s v=""/>
    <s v=""/>
    <s v="FAB"/>
    <s v="C591"/>
    <s v="NCT"/>
    <s v="00015"/>
    <s v="000300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628D31122012C122"/>
    <s v="278"/>
    <s v="628/1"/>
    <s v="BNDNLB46L52L648M"/>
    <s v=""/>
    <s v="F"/>
    <s v="BIONDI ANGELA BARTOLOMEA"/>
    <s v="BIONDI"/>
    <s v="ANGELA BARTOLOMEA"/>
    <s v="F"/>
    <s v="12/07/1946"/>
    <s v="VALSAVIORE"/>
    <s v="VIA ADAMELLO, 7"/>
    <s v="CEVO"/>
    <s v="25040"/>
    <s v="VIA ADAMELLO"/>
    <s v="7"/>
    <s v=""/>
    <s v=""/>
    <s v=""/>
    <s v=""/>
    <s v=""/>
    <s v="VIA ADAMELLO, 7"/>
    <s v="VIA ADAMELLO"/>
    <s v="7"/>
    <s v=""/>
    <s v=""/>
    <s v=""/>
    <s v=""/>
    <s v=""/>
    <s v="FAB"/>
    <s v="C591"/>
    <s v="NCT"/>
    <s v="00015"/>
    <s v="000300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629D31122012C122"/>
    <s v="279"/>
    <s v="629/1"/>
    <s v="MTLGNN51H25B664B"/>
    <s v=""/>
    <s v="F"/>
    <s v="METELLI GIOVANNI"/>
    <s v="METELLI"/>
    <s v="GIOVANNI"/>
    <s v="M"/>
    <s v="25/06/1951"/>
    <s v="CAPO DI PONTE"/>
    <s v="VIA RISORGIMENTO, 6"/>
    <s v="CEVO"/>
    <s v="25040"/>
    <s v="VIA RISORGIMENTO"/>
    <s v="6"/>
    <s v=""/>
    <s v=""/>
    <s v=""/>
    <s v=""/>
    <s v=""/>
    <s v="VIA RISORGIMENTO, 6"/>
    <s v="VIA RISORGIMENTO"/>
    <s v="6"/>
    <s v=""/>
    <s v=""/>
    <s v=""/>
    <s v=""/>
    <s v=""/>
    <s v="FAB"/>
    <s v="C591"/>
    <s v="NCT"/>
    <s v="00020"/>
    <s v="000256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5"/>
    <n v="125"/>
    <x v="0"/>
    <x v="0"/>
    <s v="LOCALI AD USO ABITAZIONE"/>
    <s v=""/>
    <s v=""/>
    <n v="2"/>
    <s v=""/>
    <s v=""/>
    <s v=""/>
    <s v=""/>
    <s v=""/>
    <s v=""/>
    <s v="SIMULAZIONE TARI 2022 MT"/>
    <n v="123.34"/>
    <s v=""/>
    <n v="123.34"/>
    <n v="365"/>
    <s v="giorni"/>
    <s v="2022"/>
    <s v="01/01/2022"/>
    <s v="31/12/2022"/>
    <s v=""/>
    <s v=""/>
    <s v=""/>
    <s v=""/>
    <s v=""/>
    <s v=""/>
    <n v="0"/>
    <n v="0"/>
    <n v="0"/>
    <n v="0"/>
    <n v="125"/>
    <n v="0"/>
    <n v="0"/>
    <n v="0"/>
    <n v="0"/>
    <n v="1"/>
    <x v="5"/>
    <n v="71.898961902600959"/>
    <n v="51.443731886070836"/>
    <n v="2.6937886717917081E-3"/>
    <n v="71.898961902600959"/>
    <n v="51.443731886070836"/>
    <n v="123.3426937886718"/>
  </r>
  <r>
    <s v="V2K630D31122012C123"/>
    <s v="279"/>
    <s v="630/1"/>
    <s v="MTLGNN51H25B664B"/>
    <s v=""/>
    <s v="F"/>
    <s v="METELLI GIOVANNI"/>
    <s v="METELLI"/>
    <s v="GIOVANNI"/>
    <s v="M"/>
    <s v="25/06/1951"/>
    <s v="CAPO DI PONTE"/>
    <s v="VIA RISORGIMENTO, 6"/>
    <s v="CEVO"/>
    <s v="25040"/>
    <s v="VIA RISORGIMENTO"/>
    <s v="6"/>
    <s v=""/>
    <s v=""/>
    <s v=""/>
    <s v=""/>
    <s v=""/>
    <s v="VIA RISORGIMENTO, 6"/>
    <s v="VIA RISORGIMENTO"/>
    <s v="6"/>
    <s v=""/>
    <s v=""/>
    <s v=""/>
    <s v=""/>
    <s v=""/>
    <s v="FAB"/>
    <s v="C591"/>
    <s v="NCT"/>
    <s v="00020"/>
    <s v="00026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.5"/>
    <n v="12.5"/>
    <x v="0"/>
    <x v="1"/>
    <s v="LOCALI ACCESSORI UTENZA DOMESTICA"/>
    <s v=""/>
    <s v=""/>
    <n v="2"/>
    <s v=""/>
    <s v=""/>
    <s v=""/>
    <s v=""/>
    <s v=""/>
    <s v=""/>
    <s v="SIMULAZIONE TARI 2022 MT"/>
    <n v="7.19"/>
    <s v=""/>
    <n v="7.19"/>
    <n v="365"/>
    <s v="giorni"/>
    <s v="2022"/>
    <s v="01/01/2022"/>
    <s v="31/12/2022"/>
    <s v=""/>
    <s v=""/>
    <s v=""/>
    <s v=""/>
    <s v=""/>
    <s v=""/>
    <n v="0"/>
    <n v="0"/>
    <n v="0"/>
    <n v="0"/>
    <n v="12.5"/>
    <n v="1"/>
    <n v="0"/>
    <n v="0"/>
    <n v="0"/>
    <n v="0"/>
    <x v="5"/>
    <n v="7.1898961902600966"/>
    <n v="0"/>
    <n v="-1.0380973990375963E-4"/>
    <n v="7.1898961902600966"/>
    <n v="0"/>
    <n v="7.1898961902600966"/>
  </r>
  <r>
    <s v="V2K635D31122012C122"/>
    <s v="282"/>
    <s v="635/1"/>
    <s v="BNDNGL54L21L648B"/>
    <s v=""/>
    <s v="F"/>
    <s v="BIONDI ANGELO"/>
    <s v="BIONDI"/>
    <s v="ANGELO"/>
    <s v="M"/>
    <s v="21/07/1954"/>
    <s v="VALSAVIORE"/>
    <s v="VIA TARTAGLIA, 3"/>
    <s v="DARFO BOARIO TERME"/>
    <s v="25047"/>
    <s v="VIA TARTAGLIA"/>
    <s v="3"/>
    <s v=""/>
    <s v=""/>
    <s v=""/>
    <s v=""/>
    <s v=""/>
    <s v="VIA IGNA, 5"/>
    <s v="VIA IGNA"/>
    <s v="5"/>
    <s v=""/>
    <s v=""/>
    <s v=""/>
    <s v=""/>
    <s v=""/>
    <s v="FAB"/>
    <s v="C591"/>
    <s v="NCT"/>
    <s v="00015"/>
    <s v="00017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637D31122012C122"/>
    <s v="283"/>
    <s v="637/1"/>
    <s v="BNDNLL48E43L648E"/>
    <s v=""/>
    <s v="F"/>
    <s v="BIONDI ANGIOLA LUISA"/>
    <s v="BIONDI"/>
    <s v="ANGIOLA LUISA"/>
    <s v="F"/>
    <s v="03/05/1948"/>
    <s v="VALSAVIORE"/>
    <s v="VIA TRIESTE, 6"/>
    <s v="CEVO"/>
    <s v="25040"/>
    <s v="VIA TRIESTE"/>
    <s v="6"/>
    <s v=""/>
    <s v=""/>
    <s v=""/>
    <s v=""/>
    <s v=""/>
    <s v="VIA TRIESTE, 6"/>
    <s v="VIA TRIESTE"/>
    <s v="6"/>
    <s v=""/>
    <s v=""/>
    <s v=""/>
    <s v=""/>
    <s v=""/>
    <s v="FAB"/>
    <s v="C591"/>
    <s v="NCT"/>
    <s v="00014"/>
    <s v="000161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642D31122012C122"/>
    <s v="285"/>
    <s v="642/1"/>
    <s v="BNDNNG61A62C591H"/>
    <s v=""/>
    <s v="F"/>
    <s v="BIONDI ANITA ANGELA"/>
    <s v="BIONDI"/>
    <s v="ANITA ANGELA"/>
    <s v="F"/>
    <s v="22/01/1961"/>
    <s v="CEVO"/>
    <s v="VIA PUCCINI, 13"/>
    <s v="ZIBIDO SAN GIACOMO"/>
    <s v="20080"/>
    <s v="VIA PUCCINI"/>
    <s v="1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643D31122012C123"/>
    <s v="285"/>
    <s v="643/1"/>
    <s v="BNDNNG61A62C591H"/>
    <s v=""/>
    <s v="F"/>
    <s v="BIONDI ANITA ANGELA"/>
    <s v="BIONDI"/>
    <s v="ANITA ANGELA"/>
    <s v="F"/>
    <s v="22/01/1961"/>
    <s v="CEVO"/>
    <s v="VIA PUCCINI, 13"/>
    <s v="ZIBIDO SAN GIACOMO"/>
    <s v="20080"/>
    <s v="VIA PUCCINI"/>
    <s v="1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649D01012015C102"/>
    <s v="289"/>
    <s v="649/1"/>
    <s v="MNIPGR50A04E349A"/>
    <s v="00290350982"/>
    <s v="F"/>
    <s v="MION PIER GIORGIO"/>
    <s v="MION"/>
    <s v="PIER GIORGIO"/>
    <s v="M"/>
    <s v="04/01/1950"/>
    <s v="ISOLA DELLA SCALA"/>
    <s v="VIA ROMA, 9"/>
    <s v="CEVO"/>
    <s v="25040"/>
    <s v="VIA ROMA"/>
    <s v="9"/>
    <s v=""/>
    <s v=""/>
    <s v=""/>
    <s v=""/>
    <s v=""/>
    <s v="VIA ROMA, 9"/>
    <s v="VIA ROMA"/>
    <s v="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1"/>
    <x v="7"/>
    <s v="CAMPEGGI, DISTRIBUTORI CARBURANTI"/>
    <s v=""/>
    <s v=""/>
    <s v=""/>
    <s v=""/>
    <s v=""/>
    <s v=""/>
    <s v=""/>
    <s v=""/>
    <s v=""/>
    <s v="SIMULAZIONE TARI 2022 MT"/>
    <n v="218"/>
    <s v=""/>
    <n v="218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10"/>
    <x v="2"/>
    <n v="36.133538719039528"/>
    <n v="181.86745806599112"/>
    <n v="9.9678503065092627E-4"/>
    <n v="36.133538719039528"/>
    <n v="181.86745806599112"/>
    <n v="218.00099678503065"/>
  </r>
  <r>
    <s v="V2K650D01012015C104"/>
    <s v="289"/>
    <s v="650/1"/>
    <s v="MNIPGR50A04E349A"/>
    <s v="00290350982"/>
    <s v="F"/>
    <s v="MION PIER GIORGIO"/>
    <s v="MION"/>
    <s v="PIER GIORGIO"/>
    <s v="M"/>
    <s v="04/01/1950"/>
    <s v="ISOLA DELLA SCALA"/>
    <s v="VIA ROMA, 9"/>
    <s v="CEVO"/>
    <s v="25040"/>
    <s v="VIA ROMA"/>
    <s v="9"/>
    <s v=""/>
    <s v=""/>
    <s v=""/>
    <s v=""/>
    <s v=""/>
    <s v="VIA ROMA, 9"/>
    <s v="VIA ROMA"/>
    <s v="9"/>
    <s v=""/>
    <s v=""/>
    <s v=""/>
    <s v=""/>
    <s v=""/>
    <s v="FAB"/>
    <s v="C591"/>
    <s v="NCT"/>
    <s v="00014"/>
    <s v="000071"/>
    <s v=""/>
    <s v="0004"/>
    <s v=""/>
    <s v="C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0"/>
    <n v="230"/>
    <x v="1"/>
    <x v="8"/>
    <s v="ESPOSIZIONI, AUTOSALONI, DEPOSITI"/>
    <s v=""/>
    <s v=""/>
    <s v=""/>
    <s v="289 - Riduzione COVID-19 = 424 - Non applicata"/>
    <s v=""/>
    <s v=""/>
    <s v=""/>
    <s v=""/>
    <s v=""/>
    <s v="SIMULAZIONE TARI 2022 MT"/>
    <n v="202.5"/>
    <s v=""/>
    <n v="202.5"/>
    <n v="365"/>
    <s v="giorni"/>
    <s v="2022"/>
    <s v="01/01/2022"/>
    <s v="31/12/2022"/>
    <s v=""/>
    <s v=""/>
    <s v=""/>
    <s v=""/>
    <s v=""/>
    <s v=""/>
    <n v="0"/>
    <n v="0"/>
    <n v="0"/>
    <n v="0"/>
    <n v="230"/>
    <n v="0"/>
    <n v="0"/>
    <n v="0"/>
    <n v="0"/>
    <n v="230"/>
    <x v="2"/>
    <n v="28.331979222883266"/>
    <n v="174.16869682933222"/>
    <n v="6.7605221548205918E-4"/>
    <n v="28.331979222883266"/>
    <n v="174.16869682933222"/>
    <n v="202.50067605221548"/>
  </r>
  <r>
    <s v="V2K651D31122012C122"/>
    <s v="290"/>
    <s v="651/1"/>
    <s v="BNDNND42P19L648L"/>
    <s v=""/>
    <s v="F"/>
    <s v="BIONDI ANTONIO EDOARDO"/>
    <s v="BIONDI"/>
    <s v="ANTONIO EDOARDO"/>
    <s v="M"/>
    <s v="19/09/1942"/>
    <s v="VALSAVIORE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n v="1"/>
    <s v=""/>
    <s v=""/>
    <s v=""/>
    <s v=""/>
    <s v=""/>
    <s v=""/>
    <s v="SIMULAZIONE TARI 2022 MT"/>
    <n v="49.96"/>
    <s v=""/>
    <n v="49.96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0"/>
    <n v="33.032437354109241"/>
    <n v="16.930848468833439"/>
    <n v="3.2858229426793173E-3"/>
    <n v="33.032437354109241"/>
    <n v="16.930848468833439"/>
    <n v="49.96328582294268"/>
  </r>
  <r>
    <s v="V2K652D31122012C123"/>
    <s v="290"/>
    <s v="652/1"/>
    <s v="BNDNND42P19L648L"/>
    <s v=""/>
    <s v="F"/>
    <s v="BIONDI ANTONIO EDOARDO"/>
    <s v="BIONDI"/>
    <s v="ANTONIO EDOARDO"/>
    <s v="M"/>
    <s v="19/09/1942"/>
    <s v="VALSAVIORE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1"/>
    <s v="LOCALI ACCESSORI UTENZA DOMESTICA"/>
    <s v=""/>
    <s v=""/>
    <n v="1"/>
    <s v=""/>
    <s v=""/>
    <s v=""/>
    <s v=""/>
    <s v=""/>
    <s v=""/>
    <s v="SIMULAZIONE TARI 2022 MT"/>
    <n v="21.2"/>
    <s v=""/>
    <n v="21.2"/>
    <n v="365"/>
    <s v="giorni"/>
    <s v="2022"/>
    <s v="01/01/2022"/>
    <s v="31/12/2022"/>
    <s v=""/>
    <s v=""/>
    <s v=""/>
    <s v=""/>
    <s v=""/>
    <s v=""/>
    <n v="0"/>
    <n v="0"/>
    <n v="0"/>
    <n v="0"/>
    <n v="43"/>
    <n v="1"/>
    <n v="0"/>
    <n v="0"/>
    <n v="0"/>
    <n v="0"/>
    <x v="0"/>
    <n v="21.199922480995482"/>
    <n v="0"/>
    <n v="-7.7519004516801715E-5"/>
    <n v="21.199922480995482"/>
    <n v="0"/>
    <n v="21.199922480995482"/>
  </r>
  <r>
    <s v="V2K658D31122012C122"/>
    <s v="293"/>
    <s v="658/1"/>
    <s v="MNLLRT62B12C591Q"/>
    <s v=""/>
    <s v="F"/>
    <s v="MONELLA ALBERTO BORTOLO"/>
    <s v="MONELLA"/>
    <s v="ALBERTO BORTOLO"/>
    <s v="M"/>
    <s v="12/02/1962"/>
    <s v="CEVO"/>
    <s v="VIA ADAMELLO, 4 A"/>
    <s v="CEVO"/>
    <s v="25040"/>
    <s v="VIA ADAMELLO"/>
    <s v="4"/>
    <s v="A"/>
    <s v=""/>
    <s v=""/>
    <s v=""/>
    <s v=""/>
    <s v="VIA ADAMELLO, 4 A"/>
    <s v="VIA ADAMELLO"/>
    <s v="4"/>
    <s v="A"/>
    <s v=""/>
    <s v=""/>
    <s v=""/>
    <s v=""/>
    <s v="FAB"/>
    <s v="C591"/>
    <s v="NCT"/>
    <s v="00015"/>
    <s v="00015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5"/>
    <n v="135"/>
    <x v="0"/>
    <x v="0"/>
    <s v="LOCALI AD USO ABITAZIONE"/>
    <s v=""/>
    <s v=""/>
    <n v="6"/>
    <s v=""/>
    <s v=""/>
    <s v=""/>
    <s v=""/>
    <s v=""/>
    <s v=""/>
    <s v="SIMULAZIONE TARI 2022 MT"/>
    <n v="230.32"/>
    <s v=""/>
    <n v="230.32"/>
    <n v="365"/>
    <s v="giorni"/>
    <s v="2022"/>
    <s v="01/01/2022"/>
    <s v="31/12/2022"/>
    <s v=""/>
    <s v=""/>
    <s v=""/>
    <s v=""/>
    <s v=""/>
    <s v=""/>
    <n v="0"/>
    <n v="0"/>
    <n v="0"/>
    <n v="0"/>
    <n v="135"/>
    <n v="0"/>
    <n v="0"/>
    <n v="0"/>
    <n v="0"/>
    <n v="1"/>
    <x v="7"/>
    <n v="103.00626786862424"/>
    <n v="127.30695675603603"/>
    <n v="-6.7753753397141736E-3"/>
    <n v="103.00626786862424"/>
    <n v="127.30695675603603"/>
    <n v="230.31322462466028"/>
  </r>
  <r>
    <s v="V2K659D31122012C122"/>
    <s v="294"/>
    <s v="659/1"/>
    <s v="MNLNGL49L08L648I"/>
    <s v=""/>
    <s v="F"/>
    <s v="MONELLA ANGELO"/>
    <s v="MONELLA"/>
    <s v="ANGELO"/>
    <s v="M"/>
    <s v="08/07/1949"/>
    <s v="VALSAVIORE"/>
    <s v="VIA GUIDO ROSSA, 2"/>
    <s v="CEVO"/>
    <s v="25040"/>
    <s v="VIA GUIDO ROSSA"/>
    <s v="2"/>
    <s v=""/>
    <s v=""/>
    <s v=""/>
    <s v=""/>
    <s v=""/>
    <s v="VIA GUIDO ROSSA, 2"/>
    <s v="VIA GUIDO ROSSA"/>
    <s v="2"/>
    <s v=""/>
    <s v=""/>
    <s v=""/>
    <s v=""/>
    <s v=""/>
    <s v="FAB"/>
    <s v="C591"/>
    <s v="NCT"/>
    <s v="00016"/>
    <s v="000053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660D31122012C122"/>
    <s v="295"/>
    <s v="660/1"/>
    <s v="BNDGTM46L45L648H"/>
    <s v=""/>
    <s v="F"/>
    <s v="BIONDI AUGUSTA MADDALENA"/>
    <s v="BIONDI"/>
    <s v="AUGUSTA MADDALENA"/>
    <s v="F"/>
    <s v="05/07/1946"/>
    <s v="VALSAVIORE"/>
    <s v="VIA GUGLIELMO MARCONI, 11"/>
    <s v="CEVO"/>
    <s v="25040"/>
    <s v="VIA GUGLIELMO MARCONI"/>
    <s v="11"/>
    <s v=""/>
    <s v=""/>
    <s v=""/>
    <s v=""/>
    <s v=""/>
    <s v="VIA GUGLIELMO MARCONI, 11"/>
    <s v="VIA GUGLIELMO MARCONI"/>
    <s v="11"/>
    <s v=""/>
    <s v=""/>
    <s v=""/>
    <s v=""/>
    <s v=""/>
    <s v="FAB"/>
    <s v="C591"/>
    <s v="NCT"/>
    <s v="00014"/>
    <s v="00008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672D31122012C122"/>
    <s v="299"/>
    <s v="672/1"/>
    <s v="MNLSTR41T62L648M"/>
    <s v=""/>
    <s v="F"/>
    <s v="MONELLA ESTER"/>
    <s v="MONELLA"/>
    <s v="ESTER"/>
    <s v="F"/>
    <s v="22/12/1941"/>
    <s v="VALSAVIORE"/>
    <s v="VIA ADAMELLO, 32"/>
    <s v="CEVO"/>
    <s v="25040"/>
    <s v="VIA ADAMELLO"/>
    <s v="32"/>
    <s v=""/>
    <s v=""/>
    <s v=""/>
    <s v=""/>
    <s v=""/>
    <s v="VIA ADAMELLO, 32"/>
    <s v="VIA ADAMELLO"/>
    <s v="32"/>
    <s v=""/>
    <s v=""/>
    <s v=""/>
    <s v=""/>
    <s v=""/>
    <s v="FAB"/>
    <s v="C591"/>
    <s v="NCT"/>
    <s v="00015"/>
    <s v="000211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"/>
    <n v="77"/>
    <x v="0"/>
    <x v="0"/>
    <s v="LOCALI AD USO ABITAZIONE"/>
    <s v=""/>
    <s v=""/>
    <n v="2"/>
    <s v=""/>
    <s v=""/>
    <s v=""/>
    <s v=""/>
    <s v=""/>
    <s v=""/>
    <s v="SIMULAZIONE TARI 2022 MT"/>
    <n v="95.73"/>
    <s v=""/>
    <n v="95.73"/>
    <n v="365"/>
    <s v="giorni"/>
    <s v="2022"/>
    <s v="01/01/2022"/>
    <s v="31/12/2022"/>
    <s v=""/>
    <s v=""/>
    <s v=""/>
    <s v=""/>
    <s v=""/>
    <s v=""/>
    <n v="0"/>
    <n v="0"/>
    <n v="0"/>
    <n v="0"/>
    <n v="77"/>
    <n v="0"/>
    <n v="0"/>
    <n v="0"/>
    <n v="0"/>
    <n v="1"/>
    <x v="5"/>
    <n v="44.289760532002191"/>
    <n v="51.443731886070836"/>
    <n v="3.4924180730229182E-3"/>
    <n v="44.289760532002191"/>
    <n v="51.443731886070836"/>
    <n v="95.733492418073027"/>
  </r>
  <r>
    <s v="V2K673D31122012C122"/>
    <s v="299"/>
    <s v="673/1"/>
    <s v="MNLSTR41T62L648M"/>
    <s v=""/>
    <s v="F"/>
    <s v="MONELLA ESTER"/>
    <s v="MONELLA"/>
    <s v="ESTER"/>
    <s v="F"/>
    <s v="22/12/1941"/>
    <s v="VALSAVIORE"/>
    <s v="VIA ADAMELLO, 32"/>
    <s v="CEVO"/>
    <s v="25040"/>
    <s v="VIA ADAMELLO"/>
    <s v="32"/>
    <s v=""/>
    <s v=""/>
    <s v=""/>
    <s v=""/>
    <s v=""/>
    <s v="VIA PIAZZA, 3"/>
    <s v="VIA PIAZZA"/>
    <s v="3"/>
    <s v=""/>
    <s v=""/>
    <s v=""/>
    <s v=""/>
    <s v=""/>
    <s v="FAB"/>
    <s v="C591"/>
    <s v="NCT"/>
    <s v="00031"/>
    <s v="000070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674D31122012C123"/>
    <s v="299"/>
    <s v="674/1"/>
    <s v="MNLSTR41T62L648M"/>
    <s v=""/>
    <s v="F"/>
    <s v="MONELLA ESTER"/>
    <s v="MONELLA"/>
    <s v="ESTER"/>
    <s v="F"/>
    <s v="22/12/1941"/>
    <s v="VALSAVIORE"/>
    <s v="VIA ADAMELLO, 32"/>
    <s v="CEVO"/>
    <s v="25040"/>
    <s v="VIA ADAMELLO"/>
    <s v="32"/>
    <s v=""/>
    <s v=""/>
    <s v=""/>
    <s v=""/>
    <s v=""/>
    <s v="VIA ADAMELLO, 32"/>
    <s v="VIA ADAMELLO"/>
    <s v="32"/>
    <s v=""/>
    <s v=""/>
    <s v=""/>
    <s v=""/>
    <s v=""/>
    <s v="FAB"/>
    <s v="C591"/>
    <s v="NCT"/>
    <s v="00015"/>
    <s v="000211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n v="2"/>
    <s v=""/>
    <s v=""/>
    <s v=""/>
    <s v=""/>
    <s v=""/>
    <s v=""/>
    <s v="SIMULAZIONE TARI 2022 MT"/>
    <n v="14.38"/>
    <s v=""/>
    <n v="14.38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5"/>
    <n v="14.379792380520193"/>
    <n v="0"/>
    <n v="-2.0761947980751927E-4"/>
    <n v="14.379792380520193"/>
    <n v="0"/>
    <n v="14.379792380520193"/>
  </r>
  <r>
    <s v="V2K676D31122012C122"/>
    <s v="301"/>
    <s v="676/1"/>
    <s v="MNLGMG44T22L648S"/>
    <s v=""/>
    <s v="F"/>
    <s v="MONELLA GIACOMO GIO MARIO"/>
    <s v="MONELLA"/>
    <s v="GIACOMO GIO MARIO"/>
    <s v="M"/>
    <s v="22/12/1944"/>
    <s v="VALSAVIORE"/>
    <s v="VIA GUIDO ROSSA, 2"/>
    <s v="CEVO"/>
    <s v="25040"/>
    <s v="VIA GUIDO ROSSA"/>
    <s v="2"/>
    <s v=""/>
    <s v=""/>
    <s v=""/>
    <s v=""/>
    <s v=""/>
    <s v="VIA GUIDO ROSSA, 2"/>
    <s v="VIA GUIDO ROSSA"/>
    <s v="2"/>
    <s v=""/>
    <s v=""/>
    <s v=""/>
    <s v=""/>
    <s v=""/>
    <s v="FAB"/>
    <s v="C591"/>
    <s v="NCT"/>
    <s v="00016"/>
    <s v="000053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1"/>
    <s v=""/>
    <s v=""/>
    <s v=""/>
    <s v=""/>
    <s v=""/>
    <s v=""/>
    <s v="SIMULAZIONE TARI 2022 MT"/>
    <n v="52.43"/>
    <s v=""/>
    <n v="52.43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0"/>
    <n v="35.497544619341269"/>
    <n v="16.930848468833439"/>
    <n v="-1.6069118252914905E-3"/>
    <n v="35.497544619341269"/>
    <n v="16.930848468833439"/>
    <n v="52.428393088174708"/>
  </r>
  <r>
    <s v="V2K677D31122012C122"/>
    <s v="15989"/>
    <s v="677/1"/>
    <s v="BNDBCR38R46L648E"/>
    <s v=""/>
    <s v="F"/>
    <s v="BIONDI BIANCA ROSA"/>
    <s v="BIONDI"/>
    <s v="BIANCA ROSA"/>
    <s v="F"/>
    <s v="06/10/1938"/>
    <s v="VALSAVIORE"/>
    <s v="VIA BADETTO, 30 A"/>
    <s v="CETO"/>
    <s v="25040"/>
    <s v="VIA BADETTO"/>
    <s v="30"/>
    <s v="A"/>
    <s v=""/>
    <s v=""/>
    <s v=""/>
    <s v=""/>
    <s v="VIA TRIESTE, 6 A"/>
    <s v="VIA TRIESTE"/>
    <s v="6"/>
    <s v="A"/>
    <s v=""/>
    <s v=""/>
    <s v=""/>
    <s v=""/>
    <s v="FAB"/>
    <s v="C591"/>
    <s v="NCT"/>
    <s v="00014"/>
    <s v="000161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678D31122012C122"/>
    <s v="303"/>
    <s v="678/1"/>
    <s v="BNDBNN30T27L648N"/>
    <s v=""/>
    <s v="F"/>
    <s v="BIONDI BRUNONE"/>
    <s v="BIONDI"/>
    <s v="BRUNONE"/>
    <s v="M"/>
    <s v="27/12/1930"/>
    <s v="VALSAVIORE"/>
    <s v="CASCINA CORNA, "/>
    <s v="CENATE SOPRA"/>
    <s v="24060"/>
    <s v="CASCINA CORNA"/>
    <s v=""/>
    <s v=""/>
    <s v=""/>
    <s v=""/>
    <s v=""/>
    <s v=""/>
    <s v="VIA TRIESTE, 14"/>
    <s v="VIA TRIESTE"/>
    <s v="14"/>
    <s v=""/>
    <s v=""/>
    <s v=""/>
    <s v=""/>
    <s v=""/>
    <s v="FAB"/>
    <s v="C591"/>
    <s v="NCT"/>
    <s v="00015"/>
    <s v="00013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679D31122012C123"/>
    <s v="303"/>
    <s v="679/1"/>
    <s v="BNDBNN30T27L648N"/>
    <s v=""/>
    <s v="F"/>
    <s v="BIONDI BRUNONE"/>
    <s v="BIONDI"/>
    <s v="BRUNONE"/>
    <s v="M"/>
    <s v="27/12/1930"/>
    <s v="VALSAVIORE"/>
    <s v="CASCINA CORNA, "/>
    <s v="CENATE SOPRA"/>
    <s v="24060"/>
    <s v="CASCINA CORNA"/>
    <s v=""/>
    <s v=""/>
    <s v=""/>
    <s v=""/>
    <s v=""/>
    <s v=""/>
    <s v="VIA TRIESTE, 14"/>
    <s v="VIA TRIESTE"/>
    <s v="14"/>
    <s v=""/>
    <s v=""/>
    <s v=""/>
    <s v=""/>
    <s v=""/>
    <s v="FAB"/>
    <s v="C591"/>
    <s v="NCT"/>
    <s v="00015"/>
    <s v="00013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1"/>
    <n v="12.677694506907597"/>
    <n v="0"/>
    <n v="-2.3054930924022443E-3"/>
    <n v="12.677694506907597"/>
    <n v="0"/>
    <n v="12.677694506907597"/>
  </r>
  <r>
    <s v="V2K680D31122012C122"/>
    <s v="304"/>
    <s v="680/1"/>
    <s v="MNLGRN54H22L648W"/>
    <s v=""/>
    <s v="F"/>
    <s v="MONELLA GIO LORENZO MARTINO"/>
    <s v="MONELLA"/>
    <s v="GIO LORENZO MARTINO"/>
    <s v="M"/>
    <s v="22/06/1954"/>
    <s v="VALSAVIORE"/>
    <s v="VIA ANTONIO GRAMSCI, 3"/>
    <s v="CEVO"/>
    <s v="25040"/>
    <s v="VIA ANTONIO GRAMSCI"/>
    <s v="3"/>
    <s v=""/>
    <s v=""/>
    <s v=""/>
    <s v=""/>
    <s v=""/>
    <s v="VIA ANTONIO GRAMSCI, 3"/>
    <s v="VIA ANTONIO GRAMSCI"/>
    <s v="3"/>
    <s v=""/>
    <s v=""/>
    <s v=""/>
    <s v=""/>
    <s v=""/>
    <s v="FAB"/>
    <s v="C591"/>
    <s v="NCT"/>
    <s v="00016"/>
    <s v="000535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4"/>
    <s v=""/>
    <s v=""/>
    <s v=""/>
    <s v=""/>
    <s v=""/>
    <s v=""/>
    <s v="SIMULAZIONE TARI 2022 MT"/>
    <n v="143.66"/>
    <s v=""/>
    <n v="143.66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4"/>
    <n v="61.275523450053377"/>
    <n v="82.375089665670373"/>
    <n v="-9.3868842762390159E-3"/>
    <n v="61.275523450053377"/>
    <n v="82.375089665670373"/>
    <n v="143.65061311572376"/>
  </r>
  <r>
    <s v="V2K684D31122012C123"/>
    <s v="304"/>
    <s v="684/1"/>
    <s v="MNLGRN54H22L648W"/>
    <s v=""/>
    <s v="F"/>
    <s v="MONELLA GIO LORENZO MARTINO"/>
    <s v="MONELLA"/>
    <s v="GIO LORENZO MARTINO"/>
    <s v="M"/>
    <s v="22/06/1954"/>
    <s v="VALSAVIORE"/>
    <s v="VIA ANTONIO GRAMSCI, 3"/>
    <s v="CEVO"/>
    <s v="25040"/>
    <s v="VIA ANTONIO GRAMSCI"/>
    <s v="3"/>
    <s v=""/>
    <s v=""/>
    <s v=""/>
    <s v=""/>
    <s v=""/>
    <s v="VIA ANTONIO GRAMSCI, 3"/>
    <s v="VIA ANTONIO GRAMSCI"/>
    <s v="3"/>
    <s v=""/>
    <s v=""/>
    <s v=""/>
    <s v=""/>
    <s v=""/>
    <s v="FAB"/>
    <s v="C591"/>
    <s v="NCT"/>
    <s v="00016"/>
    <s v="000535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4"/>
    <s v=""/>
    <s v=""/>
    <s v=""/>
    <s v=""/>
    <s v=""/>
    <s v=""/>
    <s v="SIMULAZIONE TARI 2022 MT"/>
    <n v="27.23"/>
    <s v=""/>
    <n v="27.23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4"/>
    <n v="27.233565977801501"/>
    <n v="0"/>
    <n v="3.565977801500253E-3"/>
    <n v="27.233565977801501"/>
    <n v="0"/>
    <n v="27.233565977801501"/>
  </r>
  <r>
    <s v="V2K685D31122012C123"/>
    <s v="304"/>
    <s v="685/1"/>
    <s v="MNLGRN54H22L648W"/>
    <s v=""/>
    <s v="F"/>
    <s v="MONELLA GIO LORENZO MARTINO"/>
    <s v="MONELLA"/>
    <s v="GIO LORENZO MARTINO"/>
    <s v="M"/>
    <s v="22/06/1954"/>
    <s v="VALSAVIORE"/>
    <s v="VIA ANTONIO GRAMSCI, 3"/>
    <s v="CEVO"/>
    <s v="25040"/>
    <s v="VIA ANTONIO GRAMSCI"/>
    <s v="3"/>
    <s v=""/>
    <s v=""/>
    <s v=""/>
    <s v=""/>
    <s v=""/>
    <s v="VIA ANTONIO GRAMSCI, 3"/>
    <s v="VIA ANTONIO GRAMSCI"/>
    <s v="3"/>
    <s v=""/>
    <s v=""/>
    <s v=""/>
    <s v=""/>
    <s v=""/>
    <s v="FAB"/>
    <s v="C591"/>
    <s v="NCT"/>
    <s v="00016"/>
    <s v="000535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4"/>
    <s v=""/>
    <s v=""/>
    <s v=""/>
    <s v=""/>
    <s v=""/>
    <s v=""/>
    <s v="SIMULAZIONE TARI 2022 MT"/>
    <n v="12.26"/>
    <s v=""/>
    <n v="12.26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4"/>
    <n v="12.255104690010675"/>
    <n v="0"/>
    <n v="-4.8953099893243035E-3"/>
    <n v="12.255104690010675"/>
    <n v="0"/>
    <n v="12.255104690010675"/>
  </r>
  <r>
    <s v="V2K686D31122012C122"/>
    <s v="305"/>
    <s v="686/1"/>
    <s v="BNDCRN19T71C591T"/>
    <s v=""/>
    <s v="F"/>
    <s v="BIONDI CATERINA"/>
    <s v="BIONDI"/>
    <s v="CATERINA"/>
    <s v="F"/>
    <s v="31/12/1919"/>
    <s v="CEVO"/>
    <s v="VIA CESARE BATTISTI, 14"/>
    <s v="CEVO"/>
    <s v="25040"/>
    <s v="VIA CESARE BATTISTI"/>
    <s v="14"/>
    <s v=""/>
    <s v=""/>
    <s v=""/>
    <s v=""/>
    <s v=""/>
    <s v="VIA CESARE BATTISTI, 14"/>
    <s v="VIA CESARE BATTISTI"/>
    <s v="1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689D31122012C122"/>
    <s v="307"/>
    <s v="689/1"/>
    <s v="BNDCDR62S14C591F"/>
    <s v=""/>
    <s v="F"/>
    <s v="BIONDI CLAUDIO RICCARDO"/>
    <s v="BIONDI"/>
    <s v="CLAUDIO RICCARDO"/>
    <s v="M"/>
    <s v="14/11/1962"/>
    <s v="CEVO"/>
    <s v="PIAZZA DEL SEMINATORE, 2"/>
    <s v="SEDRIANO"/>
    <s v="20018"/>
    <s v="PIAZZA DEL SEMINATORE"/>
    <s v="2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690D31122012C123"/>
    <s v="307"/>
    <s v="690/1"/>
    <s v="BNDCDR62S14C591F"/>
    <s v=""/>
    <s v="F"/>
    <s v="BIONDI CLAUDIO RICCARDO"/>
    <s v="BIONDI"/>
    <s v="CLAUDIO RICCARDO"/>
    <s v="M"/>
    <s v="14/11/1962"/>
    <s v="CEVO"/>
    <s v="PIAZZA DEL SEMINATORE, 2"/>
    <s v="SEDRIANO"/>
    <s v="20018"/>
    <s v="PIAZZA DEL SEMINATORE"/>
    <s v="2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s v=""/>
    <s v=""/>
    <s v=""/>
    <s v=""/>
    <s v=""/>
    <s v=""/>
    <s v="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1"/>
    <n v="9.5082708801806977"/>
    <n v="0"/>
    <n v="-1.7291198193021273E-3"/>
    <n v="9.5082708801806977"/>
    <n v="0"/>
    <n v="9.5082708801806977"/>
  </r>
  <r>
    <s v="V2K691D31122012C122"/>
    <s v="308"/>
    <s v="691/1"/>
    <s v="MNLGPP57H09C591L"/>
    <s v=""/>
    <s v="F"/>
    <s v="MONELLA GIUSEPPE"/>
    <s v="MONELLA"/>
    <s v="GIUSEPPE"/>
    <s v="M"/>
    <s v="09/06/1957"/>
    <s v="CEVO"/>
    <s v="PIAZZA MANIFATTURA AUGUSTA, 7"/>
    <s v="PADERNO FRANCIACORTA"/>
    <s v="25050"/>
    <s v="PIAZZA MANIFATTURA AUGUSTA"/>
    <s v="7"/>
    <s v=""/>
    <s v=""/>
    <s v=""/>
    <s v=""/>
    <s v=""/>
    <s v="VIA ADAMELLO, 4 A"/>
    <s v="VIA ADAMELLO"/>
    <s v="4"/>
    <s v="A"/>
    <s v=""/>
    <s v=""/>
    <s v=""/>
    <s v=""/>
    <s v="FAB"/>
    <s v="C591"/>
    <s v="NCT"/>
    <s v="00015"/>
    <s v="000155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692D31122012C122"/>
    <s v="309"/>
    <s v="692/1"/>
    <s v="BNDCLL40P46L648N"/>
    <s v=""/>
    <s v="F"/>
    <s v="BIONDI CLELIA ELVIRA"/>
    <s v="BIONDI"/>
    <s v="CLELIA ELVIRA"/>
    <s v="F"/>
    <s v="06/09/1940"/>
    <s v="VALSAVIORE"/>
    <s v="VIA TRIESTE, 14"/>
    <s v="CEVO"/>
    <s v="25040"/>
    <s v="VIA TRIESTE"/>
    <s v="14"/>
    <s v=""/>
    <s v=""/>
    <s v=""/>
    <s v=""/>
    <s v=""/>
    <s v="VIA TRIESTE, 14"/>
    <s v="VIA TRIESTE"/>
    <s v="14"/>
    <s v=""/>
    <s v=""/>
    <s v=""/>
    <s v=""/>
    <s v=""/>
    <s v="FAB"/>
    <s v="C591"/>
    <s v="NCT"/>
    <s v="00015"/>
    <s v="00013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694D01012019C99"/>
    <s v="311"/>
    <s v="694/1"/>
    <s v="MNLMDL39L59L648E"/>
    <s v=""/>
    <s v="F"/>
    <s v="MONELLA MARIA DOLORES"/>
    <s v="MONELLA"/>
    <s v="MARIA DOLORES"/>
    <s v="F"/>
    <s v="19/07/1939"/>
    <s v="VALSAVIORE"/>
    <s v="VIA DANTE, 4"/>
    <s v="NERVIANO"/>
    <s v="20014"/>
    <s v="VIA DANTE"/>
    <s v="4"/>
    <s v=""/>
    <s v=""/>
    <s v=""/>
    <s v=""/>
    <s v=""/>
    <s v="VIA ADAMELLO, 3"/>
    <s v="VIA ADAMELLO"/>
    <s v="3"/>
    <s v=""/>
    <s v=""/>
    <s v=""/>
    <s v=""/>
    <s v=""/>
    <s v="FAB"/>
    <s v="C591"/>
    <s v="NCT"/>
    <s v="00015"/>
    <s v="000165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8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695D31122012C122"/>
    <s v="312"/>
    <s v="695/1"/>
    <s v="BNDDLL62C06B149X"/>
    <s v=""/>
    <s v="F"/>
    <s v="BIONDI DANILO LUIGI"/>
    <s v="BIONDI"/>
    <s v="DANILO LUIGI"/>
    <s v="M"/>
    <s v="06/03/1962"/>
    <s v="BRENO"/>
    <s v="VIA SAN VIGILIO, 10"/>
    <s v="CEVO"/>
    <s v="25040"/>
    <s v="VIA SAN VIGILIO"/>
    <s v="10"/>
    <s v=""/>
    <s v=""/>
    <s v=""/>
    <s v=""/>
    <s v=""/>
    <s v="VIA SAN VIGILIO, 10"/>
    <s v="VIA SAN VIGILIO"/>
    <s v="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697D31122013C123"/>
    <s v="312"/>
    <s v="697/1"/>
    <s v="BNDDLL62C06B149X"/>
    <s v=""/>
    <s v="F"/>
    <s v="BIONDI DANILO LUIGI"/>
    <s v="BIONDI"/>
    <s v="DANILO LUIGI"/>
    <s v="M"/>
    <s v="06/03/1962"/>
    <s v="BRENO"/>
    <s v="VIA SAN VIGILIO, 10"/>
    <s v="CEVO"/>
    <s v="25040"/>
    <s v="VIA SAN VIGILIO"/>
    <s v="10"/>
    <s v=""/>
    <s v=""/>
    <s v=""/>
    <s v=""/>
    <s v=""/>
    <s v="VIA TRIESTE, 29"/>
    <s v="VIA TRIESTE"/>
    <s v="29"/>
    <s v=""/>
    <s v=""/>
    <s v=""/>
    <s v=""/>
    <s v=""/>
    <s v="FAB"/>
    <s v="C591"/>
    <s v="NCT"/>
    <s v="00015"/>
    <s v="000152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1"/>
    <s v="LOCALI ACCESSORI UTENZA DOMESTICA"/>
    <s v=""/>
    <s v=""/>
    <n v="1"/>
    <s v=""/>
    <s v=""/>
    <s v=""/>
    <s v=""/>
    <s v=""/>
    <s v="TOLTO I 40 MQ EX NEGOZIO PER SLACCIO BOLLETTA ENEL"/>
    <s v="SIMULAZIONE TARI 2022 MT"/>
    <n v="24.65"/>
    <s v=""/>
    <n v="24.65"/>
    <n v="365"/>
    <s v="giorni"/>
    <s v="2022"/>
    <s v="01/01/2022"/>
    <s v="31/12/2022"/>
    <s v=""/>
    <s v=""/>
    <s v=""/>
    <s v=""/>
    <s v=""/>
    <s v=""/>
    <n v="0"/>
    <n v="0"/>
    <n v="0"/>
    <n v="0"/>
    <n v="50"/>
    <n v="1"/>
    <n v="0"/>
    <n v="0"/>
    <n v="0"/>
    <n v="0"/>
    <x v="0"/>
    <n v="24.651072652320327"/>
    <n v="0"/>
    <n v="1.0726523203281602E-3"/>
    <n v="24.651072652320327"/>
    <n v="0"/>
    <n v="24.651072652320327"/>
  </r>
  <r>
    <s v="V2K698D31122012C122"/>
    <s v="313"/>
    <s v="698/1"/>
    <s v="MNLMMD46H55L648L"/>
    <s v=""/>
    <s v="F"/>
    <s v="MONELLA MARIA MADDALENA"/>
    <s v="MONELLA"/>
    <s v="MARIA MADDALENA"/>
    <s v="F"/>
    <s v="15/06/1946"/>
    <s v="VALSAVIORE"/>
    <s v="VIA SANT' ANTONIO, 12"/>
    <s v="CEVO"/>
    <s v="25040"/>
    <s v="VIA SANT' ANTONIO"/>
    <s v="12"/>
    <s v=""/>
    <s v=""/>
    <s v=""/>
    <s v=""/>
    <s v=""/>
    <s v="VIA SANT' ANTONIO, 12"/>
    <s v="VIA SANT' ANTONIO"/>
    <s v="12"/>
    <s v=""/>
    <s v=""/>
    <s v=""/>
    <s v=""/>
    <s v=""/>
    <s v="FAB"/>
    <s v="C591"/>
    <s v="NCT"/>
    <s v="00015"/>
    <s v="000118"/>
    <s v=""/>
    <s v="0002"/>
    <s v=""/>
    <s v="A03"/>
    <s v="FAB"/>
    <s v="C591"/>
    <s v="NCT"/>
    <s v="00015"/>
    <s v="000118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699D31122012C122"/>
    <s v="314"/>
    <s v="699/1"/>
    <s v="BNDDNT49L03L648K"/>
    <s v=""/>
    <s v="F"/>
    <s v="BIONDI DONATO"/>
    <s v="BIONDI"/>
    <s v="DONATO"/>
    <s v="M"/>
    <s v="03/07/1949"/>
    <s v="VALSAVIORE"/>
    <s v="VIA TRIESTE, 18"/>
    <s v="CEVO"/>
    <s v="25040"/>
    <s v="VIA TRIESTE"/>
    <s v="18"/>
    <s v=""/>
    <s v=""/>
    <s v=""/>
    <s v=""/>
    <s v=""/>
    <s v="VIA TRIESTE, 18"/>
    <s v="VIA TRIESTE"/>
    <s v="18"/>
    <s v=""/>
    <s v=""/>
    <s v=""/>
    <s v=""/>
    <s v=""/>
    <s v="FAB"/>
    <s v="C591"/>
    <s v="NCT"/>
    <s v="00015"/>
    <s v="000142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4.9"/>
    <n v="104.9"/>
    <x v="0"/>
    <x v="0"/>
    <s v="LOCALI AD USO ABITAZIONE"/>
    <s v=""/>
    <s v=""/>
    <n v="2"/>
    <s v=""/>
    <s v=""/>
    <s v=""/>
    <s v=""/>
    <s v=""/>
    <s v="DATI FORNITI U.T. (SETTEMBRE 2009)"/>
    <s v="SIMULAZIONE TARI 2022 MT"/>
    <n v="111.78"/>
    <s v=""/>
    <n v="111.78"/>
    <n v="365"/>
    <s v="giorni"/>
    <s v="2022"/>
    <s v="01/01/2022"/>
    <s v="31/12/2022"/>
    <s v=""/>
    <s v=""/>
    <s v=""/>
    <s v=""/>
    <s v=""/>
    <s v=""/>
    <n v="0"/>
    <n v="0"/>
    <n v="0"/>
    <n v="0"/>
    <n v="104.9"/>
    <n v="0"/>
    <n v="0"/>
    <n v="0"/>
    <n v="0"/>
    <n v="1"/>
    <x v="5"/>
    <n v="60.337608828662731"/>
    <n v="51.443731886070836"/>
    <n v="1.3407147335726677E-3"/>
    <n v="60.337608828662731"/>
    <n v="51.443731886070836"/>
    <n v="111.78134071473357"/>
  </r>
  <r>
    <s v="V2K701D31122012C122"/>
    <s v="315"/>
    <s v="702/1"/>
    <s v="MNLMMR49H50L648Q"/>
    <s v=""/>
    <s v="F"/>
    <s v="MONELLA MARIA MARGHERITA"/>
    <s v="MONELLA"/>
    <s v="MARIA MARGHERITA"/>
    <s v="F"/>
    <s v="10/06/1949"/>
    <s v="CEVO"/>
    <s v="VICOLO VIGNETTA, 7"/>
    <s v="CORMANO"/>
    <s v="20032"/>
    <s v="VICOLO VIGNETTA"/>
    <s v="7"/>
    <s v=""/>
    <s v=""/>
    <s v=""/>
    <s v=""/>
    <s v=""/>
    <s v="VIA ANDROLA, 60"/>
    <s v="VIA ANDROLA"/>
    <s v="60"/>
    <s v=""/>
    <s v=""/>
    <s v=""/>
    <s v=""/>
    <s v=""/>
    <s v="FAB"/>
    <s v="C591"/>
    <s v="NCT"/>
    <s v="00013"/>
    <s v="000287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s v="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1"/>
    <n v="63.388472534537989"/>
    <n v="67.397800635548478"/>
    <n v="-3.726829913517804E-3"/>
    <n v="63.388472534537989"/>
    <n v="67.397800635548478"/>
    <n v="130.78627317008647"/>
  </r>
  <r>
    <s v="V2K703D31122012C122"/>
    <s v="316"/>
    <s v="703/1"/>
    <s v="MNLNLN53T62L648Z"/>
    <s v=""/>
    <s v="F"/>
    <s v="MONELLA NATALINA"/>
    <s v="MONELLA"/>
    <s v="NATALINA"/>
    <s v="F"/>
    <s v="22/12/1953"/>
    <s v="VALSAVIORE"/>
    <s v="VIA ROMA, 36"/>
    <s v="CEVO"/>
    <s v="25040"/>
    <s v="VIA ROMA"/>
    <s v="36"/>
    <s v=""/>
    <s v=""/>
    <s v=""/>
    <s v=""/>
    <s v=""/>
    <s v="VIA ROMA, 36"/>
    <s v="VIA ROMA"/>
    <s v="36"/>
    <s v=""/>
    <s v=""/>
    <s v=""/>
    <s v=""/>
    <s v=""/>
    <s v="FAB"/>
    <s v="C591"/>
    <s v="NCT"/>
    <s v="00014"/>
    <s v="000141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0"/>
    <s v="LOCALI AD USO ABITAZIONE"/>
    <s v=""/>
    <s v=""/>
    <n v="2"/>
    <s v=""/>
    <s v=""/>
    <s v=""/>
    <s v=""/>
    <s v=""/>
    <s v="PIANO PRIMO"/>
    <s v="SIMULAZIONE TARI 2022 MT"/>
    <n v="79.62"/>
    <s v=""/>
    <n v="79.62"/>
    <n v="365"/>
    <s v="giorni"/>
    <s v="2022"/>
    <s v="01/01/2022"/>
    <s v="31/12/2022"/>
    <s v=""/>
    <s v=""/>
    <s v=""/>
    <s v=""/>
    <s v=""/>
    <s v=""/>
    <n v="0"/>
    <n v="0"/>
    <n v="0"/>
    <n v="0"/>
    <n v="49"/>
    <n v="0"/>
    <n v="0"/>
    <n v="0"/>
    <n v="0"/>
    <n v="1"/>
    <x v="5"/>
    <n v="28.184393065819577"/>
    <n v="51.443731886070836"/>
    <n v="8.1249518904087381E-3"/>
    <n v="28.184393065819577"/>
    <n v="51.443731886070836"/>
    <n v="79.628124951890413"/>
  </r>
  <r>
    <s v="V2K706D31122012C122"/>
    <s v="317"/>
    <s v="706/1"/>
    <s v="MNLSLV54P50C591Y"/>
    <s v=""/>
    <s v="F"/>
    <s v="MONELLA SILVIA"/>
    <s v="MONELLA"/>
    <s v="SILVIA"/>
    <s v="F"/>
    <s v="10/09/1954"/>
    <s v="CEVO"/>
    <s v="VIA RISORGIMENTO, 3"/>
    <s v="SAVIORE DELL'ADAMELLO"/>
    <s v="25050"/>
    <s v="VIA RISORGIMENTO"/>
    <s v="3"/>
    <s v=""/>
    <s v=""/>
    <s v=""/>
    <s v=""/>
    <s v=""/>
    <s v="VIA MONTICELLI, 9"/>
    <s v="VIA MONTICELLI"/>
    <s v="9"/>
    <s v=""/>
    <s v=""/>
    <s v=""/>
    <s v=""/>
    <s v=""/>
    <s v="FAB"/>
    <s v="C591"/>
    <s v="NCT"/>
    <s v="00015"/>
    <s v="000167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0"/>
    <s v="LOCALI AD USO ABITAZIONE"/>
    <s v=""/>
    <s v=""/>
    <s v=""/>
    <s v=""/>
    <s v=""/>
    <s v=""/>
    <s v=""/>
    <s v=""/>
    <s v=""/>
    <s v="SIMULAZIONE TARI 2022 MT"/>
    <n v="94.02"/>
    <s v=""/>
    <n v="94.02"/>
    <n v="365"/>
    <s v="giorni"/>
    <s v="2022"/>
    <s v="01/01/2022"/>
    <s v="31/12/2022"/>
    <s v=""/>
    <s v=""/>
    <s v=""/>
    <s v=""/>
    <s v=""/>
    <s v=""/>
    <n v="0"/>
    <n v="0"/>
    <n v="0"/>
    <n v="0"/>
    <n v="42"/>
    <n v="0"/>
    <n v="0"/>
    <n v="0"/>
    <n v="0"/>
    <n v="1"/>
    <x v="1"/>
    <n v="26.623158464505956"/>
    <n v="67.397800635548478"/>
    <n v="9.5910005443045065E-4"/>
    <n v="26.623158464505956"/>
    <n v="67.397800635548478"/>
    <n v="94.020959100054426"/>
  </r>
  <r>
    <s v="V2K709D31122012C122"/>
    <s v="318"/>
    <s v="709/1"/>
    <s v="MNTGPP49L29I140X"/>
    <s v=""/>
    <s v="F"/>
    <s v="MONTANINI GIUSEPPE"/>
    <s v="MONTANINI"/>
    <s v="GIUSEPPE"/>
    <s v="M"/>
    <s v="29/07/1949"/>
    <s v="SAN ROCCO AL PORTO"/>
    <s v="C NA CORVI, 3"/>
    <s v="SAN ROCCO AL PORTO"/>
    <s v="26865"/>
    <s v=""/>
    <s v=""/>
    <s v=""/>
    <s v=""/>
    <s v=""/>
    <s v=""/>
    <s v=""/>
    <s v="VIA FIUME, 4"/>
    <s v="VIA FIUME"/>
    <s v="4"/>
    <s v=""/>
    <s v=""/>
    <s v=""/>
    <s v=""/>
    <s v=""/>
    <s v="FAB"/>
    <s v="C591"/>
    <s v="NCT"/>
    <s v="00015"/>
    <s v="000231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s v=""/>
    <s v=""/>
    <s v=""/>
    <s v=""/>
    <s v=""/>
    <s v=""/>
    <s v=""/>
    <s v="SIMULAZIONE TARI 2022 MT"/>
    <n v="87.68"/>
    <s v=""/>
    <n v="87.68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1"/>
    <n v="20.284311211052156"/>
    <n v="67.397800635548478"/>
    <n v="2.1118466006271319E-3"/>
    <n v="20.284311211052156"/>
    <n v="67.397800635548478"/>
    <n v="87.682111846600634"/>
  </r>
  <r>
    <s v="V2K710D31122012C122"/>
    <s v="319"/>
    <s v="710/1"/>
    <s v="BNDLDE43S43L648W"/>
    <s v=""/>
    <s v="F"/>
    <s v="BIONDI ELIDE"/>
    <s v="BIONDI"/>
    <s v="ELIDE"/>
    <s v="F"/>
    <s v="03/11/1943"/>
    <s v="VALSAVIORE"/>
    <s v="VIA PINETA, 6"/>
    <s v="CEVO"/>
    <s v="25040"/>
    <s v="VIA PINETA"/>
    <s v="6"/>
    <s v=""/>
    <s v=""/>
    <s v=""/>
    <s v=""/>
    <s v=""/>
    <s v="VIA PINETA, 6"/>
    <s v="VIA PINETA"/>
    <s v="6"/>
    <s v=""/>
    <s v=""/>
    <s v=""/>
    <s v=""/>
    <s v=""/>
    <s v="FAB"/>
    <s v="C591"/>
    <s v="NCT"/>
    <s v="00016"/>
    <s v="000129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2"/>
    <s v=""/>
    <s v=""/>
    <s v=""/>
    <s v=""/>
    <s v=""/>
    <s v=""/>
    <s v="SIMULAZIONE TARI 2022 MT"/>
    <n v="103.21"/>
    <s v=""/>
    <n v="103.21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5"/>
    <n v="51.767252569872696"/>
    <n v="51.443731886070836"/>
    <n v="9.8445594353790966E-4"/>
    <n v="51.767252569872696"/>
    <n v="51.443731886070836"/>
    <n v="103.21098445594353"/>
  </r>
  <r>
    <s v="V2K711D31122012C123"/>
    <s v="319"/>
    <s v="711/1"/>
    <s v="BNDLDE43S43L648W"/>
    <s v=""/>
    <s v="F"/>
    <s v="BIONDI ELIDE"/>
    <s v="BIONDI"/>
    <s v="ELIDE"/>
    <s v="F"/>
    <s v="03/11/1943"/>
    <s v="VALSAVIORE"/>
    <s v="VIA PINETA, 6"/>
    <s v="CEVO"/>
    <s v="25040"/>
    <s v="VIA PINETA"/>
    <s v="6"/>
    <s v=""/>
    <s v=""/>
    <s v=""/>
    <s v=""/>
    <s v=""/>
    <s v="VIA PINETA, 6"/>
    <s v="VIA PINETA"/>
    <s v="6"/>
    <s v=""/>
    <s v=""/>
    <s v=""/>
    <s v=""/>
    <s v=""/>
    <s v="FAB"/>
    <s v="C591"/>
    <s v="NCT"/>
    <s v="00016"/>
    <s v="000129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n v="2"/>
    <s v=""/>
    <s v=""/>
    <s v=""/>
    <s v=""/>
    <s v=""/>
    <s v=""/>
    <s v="SIMULAZIONE TARI 2022 MT"/>
    <n v="14.38"/>
    <s v=""/>
    <n v="14.38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5"/>
    <n v="14.379792380520193"/>
    <n v="0"/>
    <n v="-2.0761947980751927E-4"/>
    <n v="14.379792380520193"/>
    <n v="0"/>
    <n v="14.379792380520193"/>
  </r>
  <r>
    <s v="V2K714D31122012C122"/>
    <s v="320"/>
    <s v="714/1"/>
    <s v="MNTCLD63C28F205R"/>
    <s v=""/>
    <s v="F"/>
    <s v="MONTEVERDI CLAUDIO"/>
    <s v="MONTEVERDI"/>
    <s v="CLAUDIO"/>
    <s v="M"/>
    <s v="28/03/1963"/>
    <s v="MILANO"/>
    <s v="VIA SAN VIGILIO, 14"/>
    <s v="CEVO"/>
    <s v="25040"/>
    <s v="VIA SAN VIGILIO"/>
    <s v="14"/>
    <s v=""/>
    <s v=""/>
    <s v=""/>
    <s v=""/>
    <s v=""/>
    <s v="VIA SAN VIGILIO, 14"/>
    <s v="VIA SAN VIGILIO"/>
    <s v="14"/>
    <s v=""/>
    <s v=""/>
    <s v=""/>
    <s v=""/>
    <s v=""/>
    <s v="FAB"/>
    <s v="C591"/>
    <s v="NCT"/>
    <s v="00015"/>
    <s v="000192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8.94999999999999"/>
    <n v="148.94999999999999"/>
    <x v="0"/>
    <x v="0"/>
    <s v="LOCALI AD USO ABITAZIONE"/>
    <s v=""/>
    <s v=""/>
    <n v="4"/>
    <s v=""/>
    <s v=""/>
    <s v=""/>
    <s v=""/>
    <s v=""/>
    <s v=""/>
    <s v="SIMULAZIONE TARI 2022 MT"/>
    <n v="183.79"/>
    <s v=""/>
    <n v="183.79"/>
    <n v="365"/>
    <s v="giorni"/>
    <s v="2022"/>
    <s v="01/01/2022"/>
    <s v="31/12/2022"/>
    <s v=""/>
    <s v=""/>
    <s v=""/>
    <s v=""/>
    <s v=""/>
    <s v=""/>
    <n v="0"/>
    <n v="0"/>
    <n v="0"/>
    <n v="0"/>
    <n v="148.94999999999999"/>
    <n v="0"/>
    <n v="0"/>
    <n v="0"/>
    <n v="0"/>
    <n v="1"/>
    <x v="4"/>
    <n v="101.41099130983834"/>
    <n v="82.375089665670373"/>
    <n v="-3.919024491295886E-3"/>
    <n v="101.41099130983834"/>
    <n v="82.375089665670373"/>
    <n v="183.7860809755087"/>
  </r>
  <r>
    <s v="V2K715D31122012C122"/>
    <s v="321"/>
    <s v="715/1"/>
    <s v="MRONNG45A01L648T"/>
    <s v=""/>
    <s v="F"/>
    <s v="MORA ANTONIO GIOVANNI"/>
    <s v="MORA"/>
    <s v="ANTONIO GIOVANNI"/>
    <s v="M"/>
    <s v="01/01/1945"/>
    <s v="VALSAVIORE"/>
    <s v="VIA SAN VIGILIO, 96"/>
    <s v="CEVO"/>
    <s v="25040"/>
    <s v="VIA SAN VIGILIO"/>
    <s v="96"/>
    <s v=""/>
    <s v=""/>
    <s v=""/>
    <s v=""/>
    <s v=""/>
    <s v="VIA SAN VIGILIO, 96"/>
    <s v="VIA SAN VIGILIO"/>
    <s v="96"/>
    <s v=""/>
    <s v=""/>
    <s v=""/>
    <s v=""/>
    <s v=""/>
    <s v="FAB"/>
    <s v="C591"/>
    <s v="NCT"/>
    <s v="00015"/>
    <s v="000352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n v="1"/>
    <s v=""/>
    <s v=""/>
    <s v=""/>
    <s v=""/>
    <s v=""/>
    <s v=""/>
    <s v="SIMULAZIONE TARI 2022 MT"/>
    <n v="76.09"/>
    <s v=""/>
    <n v="76.09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0"/>
    <n v="59.162574365568787"/>
    <n v="16.930848468833439"/>
    <n v="3.4228344022153578E-3"/>
    <n v="59.162574365568787"/>
    <n v="16.930848468833439"/>
    <n v="76.093422834402219"/>
  </r>
  <r>
    <s v="V2K716D31122012C122"/>
    <s v="322"/>
    <s v="716/1"/>
    <s v="BNDFNN57B08C591R"/>
    <s v="00024220980"/>
    <s v="F"/>
    <s v="BIONDI FERNANDO ANGELO"/>
    <s v="BIONDI"/>
    <s v="FERNANDO ANGELO"/>
    <s v="M"/>
    <s v="08/02/1957"/>
    <s v="CEVO"/>
    <s v="VIA ANDROLA, 23"/>
    <s v="CEVO"/>
    <s v="25040"/>
    <s v="VIA ANDROLA"/>
    <s v="23"/>
    <s v=""/>
    <s v=""/>
    <s v=""/>
    <s v=""/>
    <s v=""/>
    <s v="VIA ANDROLA, 23"/>
    <s v="VIA ANDROLA"/>
    <s v="23"/>
    <s v=""/>
    <s v=""/>
    <s v=""/>
    <s v=""/>
    <s v=""/>
    <s v="FAB"/>
    <s v="C591"/>
    <s v="NCT"/>
    <s v="00022"/>
    <s v="000003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2"/>
    <n v="132"/>
    <x v="0"/>
    <x v="0"/>
    <s v="LOCALI AD USO ABITAZIONE"/>
    <s v=""/>
    <s v=""/>
    <n v="2"/>
    <s v=""/>
    <s v=""/>
    <s v=""/>
    <s v=""/>
    <s v=""/>
    <s v=""/>
    <s v="SIMULAZIONE TARI 2022 MT"/>
    <n v="127.37"/>
    <s v=""/>
    <n v="127.37"/>
    <n v="365"/>
    <s v="giorni"/>
    <s v="2022"/>
    <s v="01/01/2022"/>
    <s v="31/12/2022"/>
    <s v=""/>
    <s v=""/>
    <s v=""/>
    <s v=""/>
    <s v=""/>
    <s v=""/>
    <n v="0"/>
    <n v="0"/>
    <n v="0"/>
    <n v="0"/>
    <n v="132"/>
    <n v="0"/>
    <n v="0"/>
    <n v="0"/>
    <n v="0"/>
    <n v="1"/>
    <x v="5"/>
    <n v="75.925303769146623"/>
    <n v="51.443731886070836"/>
    <n v="-9.6434478254536771E-4"/>
    <n v="75.925303769146623"/>
    <n v="51.443731886070836"/>
    <n v="127.36903565521746"/>
  </r>
  <r>
    <s v="V2K719D01012020C123"/>
    <s v="322"/>
    <s v="719/1"/>
    <s v="BNDFNN57B08C591R"/>
    <s v="00024220980"/>
    <s v="F"/>
    <s v="BIONDI FERNANDO ANGELO"/>
    <s v="BIONDI"/>
    <s v="FERNANDO ANGELO"/>
    <s v="M"/>
    <s v="08/02/1957"/>
    <s v="CEVO"/>
    <s v="VIA ANDROLA, 23"/>
    <s v="CEVO"/>
    <s v="25040"/>
    <s v="VIA ANDROLA"/>
    <s v="23"/>
    <s v=""/>
    <s v=""/>
    <s v=""/>
    <s v=""/>
    <s v=""/>
    <s v="VIA ANDROLA, 23"/>
    <s v="VIA ANDROLA"/>
    <s v="23"/>
    <s v=""/>
    <s v=""/>
    <s v=""/>
    <s v=""/>
    <s v=""/>
    <s v="FAB"/>
    <s v="C591"/>
    <s v="NCT"/>
    <s v="00022"/>
    <s v="000003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3"/>
    <n v="113"/>
    <x v="0"/>
    <x v="1"/>
    <s v="LOCALI ACCESSORI UTENZA DOMESTICA"/>
    <s v=""/>
    <s v=""/>
    <n v="2"/>
    <s v=""/>
    <s v=""/>
    <s v=""/>
    <s v=""/>
    <s v=""/>
    <s v=""/>
    <s v="SIMULAZIONE TARI 2022 MT"/>
    <n v="65"/>
    <s v=""/>
    <n v="65"/>
    <n v="365"/>
    <s v="giorni"/>
    <s v="2022"/>
    <s v="01/01/2022"/>
    <s v="31/12/2022"/>
    <s v=""/>
    <s v=""/>
    <s v=""/>
    <s v=""/>
    <s v=""/>
    <s v=""/>
    <n v="0"/>
    <n v="0"/>
    <n v="0"/>
    <n v="0"/>
    <n v="113"/>
    <n v="1"/>
    <n v="0"/>
    <n v="0"/>
    <n v="0"/>
    <n v="0"/>
    <x v="5"/>
    <n v="64.996661559951278"/>
    <n v="0"/>
    <n v="-3.338440048722191E-3"/>
    <n v="64.996661559951278"/>
    <n v="0"/>
    <n v="64.996661559951278"/>
  </r>
  <r>
    <s v="V2K725D31122012C122"/>
    <s v="324"/>
    <s v="725/1"/>
    <s v="MRONBR62P12M188L"/>
    <s v=""/>
    <s v="F"/>
    <s v="MORA NORBERTO"/>
    <s v="MORA"/>
    <s v="NORBERTO"/>
    <s v="M"/>
    <s v="12/09/1962"/>
    <s v="ZONE"/>
    <s v="VIA VALURBES, 5"/>
    <s v="ZONE"/>
    <s v="25050"/>
    <s v="VIA VALURBES"/>
    <s v="5"/>
    <s v=""/>
    <s v=""/>
    <s v=""/>
    <s v=""/>
    <s v=""/>
    <s v="VIA PIAZZA, 4"/>
    <s v="VIA PIAZZA"/>
    <s v="4"/>
    <s v=""/>
    <s v=""/>
    <s v=""/>
    <s v=""/>
    <s v=""/>
    <s v="FAB"/>
    <s v="C591"/>
    <s v="NCT"/>
    <s v="00031"/>
    <s v="000049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726D31122012C122"/>
    <s v="325"/>
    <s v="726/1"/>
    <s v="BNDFNC37E18L648J"/>
    <s v=""/>
    <s v="F"/>
    <s v="BIONDI FRANCESCO"/>
    <s v="BIONDI"/>
    <s v="FRANCESCO"/>
    <s v="M"/>
    <s v="18/05/1937"/>
    <s v="VALSAVIORE"/>
    <s v="VIA RAGO, 1"/>
    <s v="BIENNO"/>
    <s v="25040"/>
    <s v="VIA RAGO"/>
    <s v="1"/>
    <s v=""/>
    <s v=""/>
    <s v=""/>
    <s v=""/>
    <s v=""/>
    <s v="VIA SQUADRA DELL' ARSURA, 2"/>
    <s v="VIA SQUADRA DELL' ARSURA"/>
    <s v="2"/>
    <s v=""/>
    <s v=""/>
    <s v=""/>
    <s v=""/>
    <s v=""/>
    <s v="FAB"/>
    <s v="C591"/>
    <s v="NCT"/>
    <s v="00022"/>
    <s v="000029"/>
    <s v=""/>
    <s v="0001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4"/>
    <n v="154"/>
    <x v="0"/>
    <x v="0"/>
    <s v="LOCALI AD USO ABITAZIONE"/>
    <s v=""/>
    <s v=""/>
    <s v=""/>
    <s v=""/>
    <s v=""/>
    <s v=""/>
    <s v=""/>
    <s v=""/>
    <s v=""/>
    <s v="SIMULAZIONE TARI 2022 MT"/>
    <n v="165.02"/>
    <s v=""/>
    <n v="165.02"/>
    <n v="365"/>
    <s v="giorni"/>
    <s v="2022"/>
    <s v="01/01/2022"/>
    <s v="31/12/2022"/>
    <s v=""/>
    <s v=""/>
    <s v=""/>
    <s v=""/>
    <s v=""/>
    <s v=""/>
    <n v="0"/>
    <n v="0"/>
    <n v="0"/>
    <n v="0"/>
    <n v="154"/>
    <n v="0"/>
    <n v="0"/>
    <n v="0"/>
    <n v="0"/>
    <n v="1"/>
    <x v="1"/>
    <n v="97.618247703188501"/>
    <n v="67.397800635548478"/>
    <n v="-3.9516612630166037E-3"/>
    <n v="97.618247703188501"/>
    <n v="67.397800635548478"/>
    <n v="165.01604833873699"/>
  </r>
  <r>
    <s v="V2K727D01012018C123"/>
    <s v="325"/>
    <s v="727/1"/>
    <s v="BNDFNC37E18L648J"/>
    <s v=""/>
    <s v="F"/>
    <s v="BIONDI FRANCESCO"/>
    <s v="BIONDI"/>
    <s v="FRANCESCO"/>
    <s v="M"/>
    <s v="18/05/1937"/>
    <s v="VALSAVIORE"/>
    <s v="VIA RAGO, 1"/>
    <s v="BIENNO"/>
    <s v="25040"/>
    <s v="VIA RAGO"/>
    <s v="1"/>
    <s v=""/>
    <s v=""/>
    <s v=""/>
    <s v=""/>
    <s v=""/>
    <s v="VIA SQUADRA DELL' ARSURA, 2"/>
    <s v="VIA SQUADRA DELL' ARSURA"/>
    <s v="2"/>
    <s v=""/>
    <s v=""/>
    <s v=""/>
    <s v=""/>
    <s v=""/>
    <s v="FAB"/>
    <s v="C591"/>
    <s v="NCT"/>
    <s v="00022"/>
    <s v="000029"/>
    <s v=""/>
    <s v="0001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n v="1"/>
    <s v=""/>
    <s v=""/>
    <s v=""/>
    <s v=""/>
    <s v=""/>
    <s v="box"/>
    <s v="SIMULAZIONE TARI 2022 MT"/>
    <n v="10.85"/>
    <s v=""/>
    <n v="10.85"/>
    <n v="365"/>
    <s v="giorni"/>
    <s v="2022"/>
    <s v="01/01/2022"/>
    <s v="31/12/2022"/>
    <s v=""/>
    <s v=""/>
    <s v=""/>
    <s v=""/>
    <s v=""/>
    <s v=""/>
    <n v="0"/>
    <n v="0"/>
    <n v="0"/>
    <n v="0"/>
    <n v="22"/>
    <n v="1"/>
    <n v="0"/>
    <n v="0"/>
    <n v="0"/>
    <n v="0"/>
    <x v="0"/>
    <n v="10.846471967020944"/>
    <n v="0"/>
    <n v="-3.52803297905524E-3"/>
    <n v="10.846471967020944"/>
    <n v="0"/>
    <n v="10.846471967020944"/>
  </r>
  <r>
    <s v="V2K729D31122012C123"/>
    <s v="325"/>
    <s v="729/1"/>
    <s v="BNDFNC37E18L648J"/>
    <s v=""/>
    <s v="F"/>
    <s v="BIONDI FRANCESCO"/>
    <s v="BIONDI"/>
    <s v="FRANCESCO"/>
    <s v="M"/>
    <s v="18/05/1937"/>
    <s v="VALSAVIORE"/>
    <s v="VIA RAGO, 1"/>
    <s v="BIENNO"/>
    <s v="25040"/>
    <s v="VIA RAGO"/>
    <s v="1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DATI FORNITI U.T.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733D31122012C122"/>
    <s v="326"/>
    <s v="733/1"/>
    <s v="MRSSRA80A61E333Q"/>
    <s v=""/>
    <s v="F"/>
    <s v="MORASCHI SARA"/>
    <s v="MORASCHI"/>
    <s v="SARA"/>
    <s v="F"/>
    <s v="21/01/1980"/>
    <s v="ISEO"/>
    <s v="VIA FONTANE, 14 Z"/>
    <s v="PARATICO"/>
    <s v="25030"/>
    <s v="VIA FONTANE"/>
    <s v="14"/>
    <s v="Z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163"/>
    <s v=""/>
    <s v="0001"/>
    <s v=""/>
    <s v="A03"/>
    <s v="FAB"/>
    <s v="C591"/>
    <s v="NCT"/>
    <s v="00029"/>
    <s v="000159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0.07"/>
    <n v="150.07"/>
    <x v="0"/>
    <x v="0"/>
    <s v="LOCALI AD USO ABITAZIONE"/>
    <s v=""/>
    <s v=""/>
    <s v=""/>
    <s v=""/>
    <s v=""/>
    <s v=""/>
    <s v=""/>
    <s v=""/>
    <s v=""/>
    <s v="SIMULAZIONE TARI 2022 MT"/>
    <n v="162.53"/>
    <s v=""/>
    <n v="162.53"/>
    <n v="365"/>
    <s v="giorni"/>
    <s v="2022"/>
    <s v="01/01/2022"/>
    <s v="31/12/2022"/>
    <s v=""/>
    <s v=""/>
    <s v=""/>
    <s v=""/>
    <s v=""/>
    <s v=""/>
    <n v="0"/>
    <n v="0"/>
    <n v="0"/>
    <n v="0"/>
    <n v="150.07"/>
    <n v="0"/>
    <n v="0"/>
    <n v="0"/>
    <n v="0"/>
    <n v="1"/>
    <x v="1"/>
    <n v="95.127080732581149"/>
    <n v="67.397800635548478"/>
    <n v="-5.1186318703742018E-3"/>
    <n v="95.127080732581149"/>
    <n v="67.397800635548478"/>
    <n v="162.52488136812963"/>
  </r>
  <r>
    <s v="V2K734D01072021C99"/>
    <s v="327"/>
    <s v="734/1"/>
    <s v="BNDFNC50E02L648T"/>
    <s v=""/>
    <s v="F"/>
    <s v="BIONDI FRANCO BORTOLO"/>
    <s v="BIONDI"/>
    <s v="FRANCO BORTOLO"/>
    <s v="M"/>
    <s v="02/05/1950"/>
    <s v="VALSAVIORE"/>
    <s v="VIA PAGANORA, 19 A"/>
    <s v="BRESCIA"/>
    <s v="25127"/>
    <s v="VIA PAGANORA"/>
    <s v="19"/>
    <s v="A"/>
    <s v=""/>
    <s v=""/>
    <s v=""/>
    <s v=""/>
    <s v="VIA SAN VIGILIO, 12"/>
    <s v="VIA SAN VIGILIO"/>
    <s v="12"/>
    <s v=""/>
    <s v=""/>
    <s v=""/>
    <s v=""/>
    <s v=""/>
    <s v="FAB"/>
    <s v="C591"/>
    <s v="NCT"/>
    <s v="00015"/>
    <s v="000227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735D01012015C112"/>
    <s v="328"/>
    <s v="735/1"/>
    <s v="MRSBTL55H15A816B"/>
    <s v=""/>
    <s v="F"/>
    <s v="MORESCHI BORTOLINO PEPPINO"/>
    <s v="MORESCHI"/>
    <s v="BORTOLINO PEPPINO"/>
    <s v="M"/>
    <s v="15/06/1955"/>
    <s v="BERZO DEMO"/>
    <s v="VIA ROMA, 40"/>
    <s v="CEVO"/>
    <s v="25040"/>
    <s v="VIA ROMA"/>
    <s v="40"/>
    <s v=""/>
    <s v=""/>
    <s v=""/>
    <s v=""/>
    <s v=""/>
    <s v="VIA ROMA, 63"/>
    <s v="VIA ROMA"/>
    <s v="63"/>
    <s v=""/>
    <s v=""/>
    <s v=""/>
    <s v=""/>
    <s v=""/>
    <s v="FAB"/>
    <s v="C591"/>
    <s v="NCT"/>
    <s v="00016"/>
    <s v="000338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1"/>
    <x v="9"/>
    <s v="ATTIVITA' ARTIGIANALI TIPO BOTTEGHE (FALEGNAME, IDRAULICO, FABBRO, ELETTRICISTA, PARRUCCHIERE)"/>
    <s v=""/>
    <s v=""/>
    <s v=""/>
    <s v="289 - Riduzione COVID-19 = 424 - Non applicata"/>
    <s v=""/>
    <s v=""/>
    <s v=""/>
    <s v=""/>
    <s v=""/>
    <s v="SIMULAZIONE TARI 2022 MT"/>
    <n v="42.84"/>
    <s v=""/>
    <n v="42.84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0"/>
    <n v="0"/>
    <n v="0"/>
    <n v="0"/>
    <n v="23.999999999999996"/>
    <x v="2"/>
    <n v="7.0953130575568517"/>
    <n v="35.742445610193393"/>
    <n v="-2.2413322497598642E-3"/>
    <n v="7.0953130575568517"/>
    <n v="35.742445610193393"/>
    <n v="42.837758667750244"/>
  </r>
  <r>
    <s v="V2K737D31122012C122"/>
    <s v="330"/>
    <s v="737/1"/>
    <s v="MRGRNT48D07L648O"/>
    <s v=""/>
    <s v="F"/>
    <s v="MORGANI RENATO"/>
    <s v="MORGANI"/>
    <s v="RENATO"/>
    <s v="M"/>
    <s v="07/04/1948"/>
    <s v="VALSAVIORE"/>
    <s v="VIA SQUADRA DELL' ARSURA, 5"/>
    <s v="CEVO"/>
    <s v="25040"/>
    <s v="VIA SQUADRA DELL' ARSURA"/>
    <s v="5"/>
    <s v=""/>
    <s v=""/>
    <s v=""/>
    <s v=""/>
    <s v=""/>
    <s v="VIA SQUADRA DELL' ARSURA, 5"/>
    <s v="VIA SQUADRA DELL' ARSURA"/>
    <s v="5"/>
    <s v=""/>
    <s v=""/>
    <s v=""/>
    <s v=""/>
    <s v=""/>
    <s v="FAB"/>
    <s v="C591"/>
    <s v="NCT"/>
    <s v="00022"/>
    <s v="000031"/>
    <s v=""/>
    <s v="0001"/>
    <s v=""/>
    <s v="A03"/>
    <s v="FAB"/>
    <s v="C591"/>
    <s v="NCT"/>
    <s v="00022"/>
    <s v="000031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2"/>
    <n v="102"/>
    <x v="0"/>
    <x v="0"/>
    <s v="LOCALI AD USO ABITAZIONE"/>
    <s v=""/>
    <s v=""/>
    <n v="3"/>
    <s v=""/>
    <s v=""/>
    <s v=""/>
    <s v=""/>
    <s v=""/>
    <s v=""/>
    <s v="SIMULAZIONE TARI 2022 MT"/>
    <n v="132.06"/>
    <s v=""/>
    <n v="132.06"/>
    <n v="365"/>
    <s v="giorni"/>
    <s v="2022"/>
    <s v="01/01/2022"/>
    <s v="31/12/2022"/>
    <s v=""/>
    <s v=""/>
    <s v=""/>
    <s v=""/>
    <s v=""/>
    <s v=""/>
    <n v="0"/>
    <n v="0"/>
    <n v="0"/>
    <n v="0"/>
    <n v="102"/>
    <n v="0"/>
    <n v="0"/>
    <n v="0"/>
    <n v="0"/>
    <n v="1"/>
    <x v="6"/>
    <n v="64.656241985228746"/>
    <n v="67.397800635548478"/>
    <n v="-5.9573792227638478E-3"/>
    <n v="64.656241985228746"/>
    <n v="67.397800635548478"/>
    <n v="132.05404262077724"/>
  </r>
  <r>
    <s v="V2K738D31122012C123"/>
    <s v="330"/>
    <s v="738/1"/>
    <s v="MRGRNT48D07L648O"/>
    <s v=""/>
    <s v="F"/>
    <s v="MORGANI RENATO"/>
    <s v="MORGANI"/>
    <s v="RENATO"/>
    <s v="M"/>
    <s v="07/04/1948"/>
    <s v="VALSAVIORE"/>
    <s v="VIA SQUADRA DELL' ARSURA, 5"/>
    <s v="CEVO"/>
    <s v="25040"/>
    <s v="VIA SQUADRA DELL' ARSURA"/>
    <s v="5"/>
    <s v=""/>
    <s v=""/>
    <s v=""/>
    <s v=""/>
    <s v=""/>
    <s v="VIA SQUADRA DELL' ARSURA, 5"/>
    <s v="VIA SQUADRA DELL' ARSURA"/>
    <s v="5"/>
    <s v=""/>
    <s v=""/>
    <s v=""/>
    <s v=""/>
    <s v=""/>
    <s v="FAB"/>
    <s v="C591"/>
    <s v="NCT"/>
    <s v="00022"/>
    <s v="000031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.5"/>
    <n v="31.5"/>
    <x v="0"/>
    <x v="1"/>
    <s v="LOCALI ACCESSORI UTENZA DOMESTICA"/>
    <s v=""/>
    <s v=""/>
    <n v="3"/>
    <s v=""/>
    <s v=""/>
    <s v=""/>
    <s v=""/>
    <s v=""/>
    <s v="DATI FORNITI U.T. (30/03/2009)"/>
    <s v="SIMULAZIONE TARI 2022 MT"/>
    <n v="19.97"/>
    <s v=""/>
    <n v="19.97"/>
    <n v="365"/>
    <s v="giorni"/>
    <s v="2022"/>
    <s v="01/01/2022"/>
    <s v="31/12/2022"/>
    <s v=""/>
    <s v=""/>
    <s v=""/>
    <s v=""/>
    <s v=""/>
    <s v=""/>
    <n v="0"/>
    <n v="0"/>
    <n v="0"/>
    <n v="0"/>
    <n v="31.500000000000004"/>
    <n v="1"/>
    <n v="0"/>
    <n v="0"/>
    <n v="0"/>
    <n v="0"/>
    <x v="6"/>
    <n v="19.967368848379468"/>
    <n v="0"/>
    <n v="-2.6311516205304031E-3"/>
    <n v="19.967368848379468"/>
    <n v="0"/>
    <n v="19.967368848379468"/>
  </r>
  <r>
    <s v="V2K751D31122012C122"/>
    <s v="335"/>
    <s v="751/1"/>
    <s v="BNDGNN50C24L648H"/>
    <s v=""/>
    <s v="F"/>
    <s v="BIONDI GIOVANNI"/>
    <s v="BIONDI"/>
    <s v="GIOVANNI"/>
    <s v="M"/>
    <s v="24/03/1950"/>
    <s v="VALSAVIORE"/>
    <s v="VIA RIPIDA, 2"/>
    <s v="CEVO"/>
    <s v="25040"/>
    <s v="VIA RIPIDA"/>
    <s v="2"/>
    <s v=""/>
    <s v=""/>
    <s v=""/>
    <s v=""/>
    <s v=""/>
    <s v="VIA RIPIDA, 2"/>
    <s v="VIA RIPIDA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756D31122012C122"/>
    <s v="338"/>
    <s v="756/1"/>
    <s v="NLLGPP59C31D150U"/>
    <s v=""/>
    <s v="F"/>
    <s v="NOLLI GIUSEPPE"/>
    <s v="NOLLI"/>
    <s v="GIUSEPPE"/>
    <s v="M"/>
    <s v="31/03/1959"/>
    <s v="CREMONA"/>
    <s v="VIA NAZIONALE, 80"/>
    <s v="COSTA VOLPINO"/>
    <s v="24062"/>
    <s v="VIA NAZIONALE"/>
    <s v="80"/>
    <s v=""/>
    <s v=""/>
    <s v=""/>
    <s v=""/>
    <s v=""/>
    <s v="LOCALITA' ZIMILLINA, "/>
    <s v="LOCALITA' ZIMILLINA"/>
    <s v=""/>
    <s v=""/>
    <s v=""/>
    <s v=""/>
    <s v=""/>
    <s v=""/>
    <s v="FAB"/>
    <s v="C591"/>
    <s v="NCT"/>
    <s v="00025"/>
    <s v="000324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0"/>
    <n v="160"/>
    <x v="0"/>
    <x v="0"/>
    <s v="LOCALI AD USO ABITAZIONE"/>
    <s v=""/>
    <s v=""/>
    <s v=""/>
    <s v=""/>
    <s v=""/>
    <s v=""/>
    <s v=""/>
    <s v=""/>
    <s v=""/>
    <s v="SIMULAZIONE TARI 2022 MT"/>
    <n v="168.82"/>
    <s v=""/>
    <n v="168.82"/>
    <n v="365"/>
    <s v="giorni"/>
    <s v="2022"/>
    <s v="01/01/2022"/>
    <s v="31/12/2022"/>
    <s v=""/>
    <s v=""/>
    <s v=""/>
    <s v=""/>
    <s v=""/>
    <s v=""/>
    <n v="0"/>
    <n v="0"/>
    <n v="0"/>
    <n v="0"/>
    <n v="160"/>
    <n v="0"/>
    <n v="0"/>
    <n v="0"/>
    <n v="0"/>
    <n v="1"/>
    <x v="1"/>
    <n v="101.42155605526078"/>
    <n v="67.397800635548478"/>
    <n v="-6.4330919073540827E-4"/>
    <n v="101.42155605526078"/>
    <n v="67.397800635548478"/>
    <n v="168.81935669080926"/>
  </r>
  <r>
    <s v="V2K759D31122012C122"/>
    <s v="340"/>
    <s v="759/1"/>
    <s v="BNDGPP51P16L648W"/>
    <s v=""/>
    <s v="F"/>
    <s v="BIONDI GIUSEPPE"/>
    <s v="BIONDI"/>
    <s v="GIUSEPPE"/>
    <s v="M"/>
    <s v="16/09/1951"/>
    <s v="VALSAVIORE"/>
    <s v="VIA ANDROLA, 37 A"/>
    <s v="CEVO"/>
    <s v="25040"/>
    <s v="VIA ANDROLA"/>
    <s v="37"/>
    <s v="A"/>
    <s v=""/>
    <s v=""/>
    <s v=""/>
    <s v=""/>
    <s v="VIA ANDROLA, 37"/>
    <s v="VIA ANDROLA"/>
    <s v="37"/>
    <s v=""/>
    <s v=""/>
    <s v=""/>
    <s v=""/>
    <s v=""/>
    <s v="FAB"/>
    <s v="C591"/>
    <s v="NCT"/>
    <s v="00013"/>
    <s v="000308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2"/>
    <s v=""/>
    <s v=""/>
    <s v=""/>
    <s v=""/>
    <s v=""/>
    <s v=""/>
    <s v="SIMULAZIONE TARI 2022 MT"/>
    <n v="108.96"/>
    <s v=""/>
    <n v="108.9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5"/>
    <n v="57.519169522080773"/>
    <n v="51.443731886070836"/>
    <n v="2.9014081516152146E-3"/>
    <n v="57.519169522080773"/>
    <n v="51.443731886070836"/>
    <n v="108.96290140815161"/>
  </r>
  <r>
    <s v="V2K762D31122012C122"/>
    <s v="342"/>
    <s v="762/1"/>
    <s v="NRNMRA70L19B157N"/>
    <s v=""/>
    <s v="F"/>
    <s v="NORINI MAURO"/>
    <s v="NORINI"/>
    <s v="MAURO"/>
    <s v="M"/>
    <s v="19/07/1970"/>
    <s v="BRESCIA"/>
    <s v="VIA RISORGIMENTO, 2"/>
    <s v="CEVO"/>
    <s v="25040"/>
    <s v="VIA RISORGIMENTO"/>
    <s v="2"/>
    <s v=""/>
    <s v=""/>
    <s v=""/>
    <s v=""/>
    <s v=""/>
    <s v="VIA RISORGIMENTO, 2"/>
    <s v="VIA RISORGIMENTO"/>
    <s v="2"/>
    <s v=""/>
    <s v=""/>
    <s v=""/>
    <s v=""/>
    <s v=""/>
    <s v="FAB"/>
    <s v="C591"/>
    <s v="NCT"/>
    <s v="00020"/>
    <s v="000104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1"/>
    <n v="91"/>
    <x v="0"/>
    <x v="0"/>
    <s v="LOCALI AD USO ABITAZIONE"/>
    <s v=""/>
    <s v=""/>
    <n v="3"/>
    <s v=""/>
    <s v=""/>
    <s v=""/>
    <s v=""/>
    <s v=""/>
    <s v=""/>
    <s v="SIMULAZIONE TARI 2022 MT"/>
    <n v="125.08"/>
    <s v=""/>
    <n v="125.08"/>
    <n v="365"/>
    <s v="giorni"/>
    <s v="2022"/>
    <s v="01/01/2022"/>
    <s v="31/12/2022"/>
    <s v=""/>
    <s v=""/>
    <s v=""/>
    <s v=""/>
    <s v=""/>
    <s v=""/>
    <n v="0"/>
    <n v="0"/>
    <n v="0"/>
    <n v="0"/>
    <n v="91"/>
    <n v="0"/>
    <n v="0"/>
    <n v="0"/>
    <n v="0"/>
    <n v="1"/>
    <x v="6"/>
    <n v="57.683510006429572"/>
    <n v="67.397800635548478"/>
    <n v="1.3106419780513079E-3"/>
    <n v="57.683510006429572"/>
    <n v="67.397800635548478"/>
    <n v="125.08131064197805"/>
  </r>
  <r>
    <s v="V2K763D31122012C122"/>
    <s v="342"/>
    <s v="763/1"/>
    <s v="NRNMRA70L19B157N"/>
    <s v=""/>
    <s v="F"/>
    <s v="NORINI MAURO"/>
    <s v="NORINI"/>
    <s v="MAURO"/>
    <s v="M"/>
    <s v="19/07/1970"/>
    <s v="BRESCIA"/>
    <s v="VIA RISORGIMENTO, 2"/>
    <s v="CEVO"/>
    <s v="25040"/>
    <s v="VIA RISORGIMENTO"/>
    <s v="2"/>
    <s v=""/>
    <s v=""/>
    <s v=""/>
    <s v=""/>
    <s v=""/>
    <s v="VIA RISORGIMENTO, 2"/>
    <s v="VIA RISORGIMENTO"/>
    <s v="2"/>
    <s v=""/>
    <s v=""/>
    <s v=""/>
    <s v=""/>
    <s v=""/>
    <s v="FAB"/>
    <s v="C591"/>
    <s v="NCT"/>
    <s v="00020"/>
    <s v="000104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.27"/>
    <n v="82.27"/>
    <x v="0"/>
    <x v="0"/>
    <s v="LOCALI AD USO ABITAZIONE"/>
    <s v=""/>
    <s v=""/>
    <n v="1"/>
    <s v=""/>
    <s v=""/>
    <s v=""/>
    <s v=""/>
    <s v=""/>
    <s v="mansarda (dati forniti U.T. in data 07/11/2010)"/>
    <s v="SIMULAZIONE TARI 2022 MT"/>
    <n v="57.49"/>
    <s v=""/>
    <n v="57.49"/>
    <n v="365"/>
    <s v="giorni"/>
    <s v="2022"/>
    <s v="01/01/2022"/>
    <s v="31/12/2022"/>
    <s v=""/>
    <s v=""/>
    <s v=""/>
    <s v=""/>
    <s v=""/>
    <s v=""/>
    <n v="0"/>
    <n v="0"/>
    <n v="0"/>
    <n v="0"/>
    <n v="82.27"/>
    <n v="0"/>
    <n v="0"/>
    <n v="0"/>
    <n v="0"/>
    <n v="1"/>
    <x v="0"/>
    <n v="40.560874942127867"/>
    <n v="16.930848468833439"/>
    <n v="1.7234109613042392E-3"/>
    <n v="40.560874942127867"/>
    <n v="16.930848468833439"/>
    <n v="57.491723410961306"/>
  </r>
  <r>
    <s v="V2K764D31122012C123"/>
    <s v="342"/>
    <s v="764/1"/>
    <s v="NRNMRA70L19B157N"/>
    <s v=""/>
    <s v="F"/>
    <s v="NORINI MAURO"/>
    <s v="NORINI"/>
    <s v="MAURO"/>
    <s v="M"/>
    <s v="19/07/1970"/>
    <s v="BRESCIA"/>
    <s v="VIA RISORGIMENTO, 2"/>
    <s v="CEVO"/>
    <s v="25040"/>
    <s v="VIA RISORGIMENTO"/>
    <s v="2"/>
    <s v=""/>
    <s v=""/>
    <s v=""/>
    <s v=""/>
    <s v=""/>
    <s v="VIA RISORGIMENTO, 2"/>
    <s v="VIA RISORGIMENTO"/>
    <s v="2"/>
    <s v=""/>
    <s v=""/>
    <s v=""/>
    <s v=""/>
    <s v=""/>
    <s v="FAB"/>
    <s v="C591"/>
    <s v="NCT"/>
    <s v="00020"/>
    <s v="000104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1"/>
    <s v="LOCALI ACCESSORI UTENZA DOMESTICA"/>
    <s v=""/>
    <s v=""/>
    <n v="3"/>
    <s v=""/>
    <s v=""/>
    <s v=""/>
    <s v=""/>
    <s v=""/>
    <s v=""/>
    <s v="SIMULAZIONE TARI 2022 MT"/>
    <n v="51.98"/>
    <s v=""/>
    <n v="51.98"/>
    <n v="365"/>
    <s v="giorni"/>
    <s v="2022"/>
    <s v="01/01/2022"/>
    <s v="31/12/2022"/>
    <s v=""/>
    <s v=""/>
    <s v=""/>
    <s v=""/>
    <s v=""/>
    <s v=""/>
    <n v="0"/>
    <n v="0"/>
    <n v="0"/>
    <n v="0"/>
    <n v="82"/>
    <n v="1"/>
    <n v="0"/>
    <n v="0"/>
    <n v="0"/>
    <n v="0"/>
    <x v="6"/>
    <n v="51.978547478321147"/>
    <n v="0"/>
    <n v="-1.4525216788499051E-3"/>
    <n v="51.978547478321147"/>
    <n v="0"/>
    <n v="51.978547478321147"/>
  </r>
  <r>
    <s v="V2K774D01012016C122"/>
    <s v="17514"/>
    <s v="774/1"/>
    <s v="NVLGFR48A14L002W"/>
    <s v=""/>
    <s v="F"/>
    <s v="NOVALI GIANFRANCO"/>
    <s v="NOVALI"/>
    <s v="GIANFRANCO"/>
    <s v="M"/>
    <s v="14/01/1948"/>
    <s v="SULZANO"/>
    <s v="VIA S.BONOMELLI, 15 A"/>
    <s v="ISEO"/>
    <s v="25049"/>
    <s v="VIA S.BONOMELLI"/>
    <s v="15"/>
    <s v="A"/>
    <s v=""/>
    <s v=""/>
    <s v=""/>
    <s v=""/>
    <s v="VIA MERANO, 23"/>
    <s v="VIA MERANO"/>
    <s v="23"/>
    <s v=""/>
    <s v=""/>
    <s v=""/>
    <s v=""/>
    <s v=""/>
    <s v="FAB"/>
    <s v="C591"/>
    <s v="NCT"/>
    <s v="00029"/>
    <s v="000021"/>
    <s v=""/>
    <s v="0003"/>
    <s v=""/>
    <s v="A03"/>
    <s v="FAB"/>
    <s v="C591"/>
    <s v="NCT"/>
    <s v="00029"/>
    <s v="000021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s v=""/>
    <s v=""/>
    <s v=""/>
    <s v=""/>
    <s v=""/>
    <s v=""/>
    <s v="RECUPERO METRI"/>
    <s v="SIMULAZIONE TARI 2022 MT"/>
    <n v="103.53"/>
    <s v=""/>
    <n v="103.53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1"/>
    <n v="36.131429344686651"/>
    <n v="67.397800635548478"/>
    <n v="-7.7001976487167667E-4"/>
    <n v="36.131429344686651"/>
    <n v="67.397800635548478"/>
    <n v="103.52922998023513"/>
  </r>
  <r>
    <s v="V2K778D31122012C122"/>
    <s v="348"/>
    <s v="778/1"/>
    <s v="BNDLCL49L09L648J"/>
    <s v=""/>
    <s v="F"/>
    <s v="BIONDI LUIGI CLAUDIO"/>
    <s v="BIONDI"/>
    <s v="LUIGI CLAUDIO"/>
    <s v="M"/>
    <s v="09/07/1949"/>
    <s v="VALSAVIORE"/>
    <s v="VIA ANDROLA, 35"/>
    <s v="CEVO"/>
    <s v="25040"/>
    <s v="VIA ANDROLA"/>
    <s v="35"/>
    <s v=""/>
    <s v=""/>
    <s v=""/>
    <s v=""/>
    <s v=""/>
    <s v="VIA ANDROLA, 35"/>
    <s v="VIA ANDROLA"/>
    <s v="35"/>
    <s v=""/>
    <s v=""/>
    <s v=""/>
    <s v=""/>
    <s v=""/>
    <s v="FAB"/>
    <s v="C591"/>
    <s v="NCT"/>
    <s v="00013"/>
    <s v="000308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2"/>
    <n v="132"/>
    <x v="0"/>
    <x v="0"/>
    <s v="LOCALI AD USO ABITAZIONE"/>
    <s v=""/>
    <s v=""/>
    <n v="2"/>
    <s v=""/>
    <s v=""/>
    <s v=""/>
    <s v=""/>
    <s v=""/>
    <s v=""/>
    <s v="SIMULAZIONE TARI 2022 MT"/>
    <n v="127.37"/>
    <s v=""/>
    <n v="127.37"/>
    <n v="365"/>
    <s v="giorni"/>
    <s v="2022"/>
    <s v="01/01/2022"/>
    <s v="31/12/2022"/>
    <s v=""/>
    <s v=""/>
    <s v=""/>
    <s v=""/>
    <s v=""/>
    <s v=""/>
    <n v="0"/>
    <n v="0"/>
    <n v="0"/>
    <n v="0"/>
    <n v="132"/>
    <n v="0"/>
    <n v="0"/>
    <n v="0"/>
    <n v="0"/>
    <n v="1"/>
    <x v="5"/>
    <n v="75.925303769146623"/>
    <n v="51.443731886070836"/>
    <n v="-9.6434478254536771E-4"/>
    <n v="75.925303769146623"/>
    <n v="51.443731886070836"/>
    <n v="127.36903565521746"/>
  </r>
  <r>
    <s v="V2K779D01012020C109"/>
    <s v="348"/>
    <s v="779/1"/>
    <s v="BNDLCL49L09L648J"/>
    <s v=""/>
    <s v="F"/>
    <s v="BIONDI LUIGI CLAUDIO"/>
    <s v="BIONDI"/>
    <s v="LUIGI CLAUDIO"/>
    <s v="M"/>
    <s v="09/07/1949"/>
    <s v="VALSAVIORE"/>
    <s v="VIA ANDROLA, 35"/>
    <s v="CEVO"/>
    <s v="25040"/>
    <s v="VIA ANDROLA"/>
    <s v="35"/>
    <s v=""/>
    <s v=""/>
    <s v=""/>
    <s v=""/>
    <s v=""/>
    <s v="VIA ANDROLA, 35"/>
    <s v="VIA ANDROLA"/>
    <s v="35"/>
    <s v=""/>
    <s v=""/>
    <s v=""/>
    <s v=""/>
    <s v=""/>
    <s v="FAB"/>
    <s v="C591"/>
    <s v="NCT"/>
    <s v="00013"/>
    <s v="000308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1"/>
    <x v="3"/>
    <s v="BANCHE ED ISTITUTI DI CREDITO, STUDI PROFESSIONALI"/>
    <s v=""/>
    <s v=""/>
    <s v=""/>
    <s v="289 - Riduzione COVID-19 = 424 - Non applicata"/>
    <s v=""/>
    <s v=""/>
    <s v=""/>
    <s v=""/>
    <s v="Da 1-1-2020 Riclassificazione Studi Professionali Art 58 dl 26.10-2019 n 124"/>
    <s v="SIMULAZIONE TARI 2022 MT"/>
    <n v="57.79"/>
    <s v=""/>
    <n v="57.79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40"/>
    <x v="2"/>
    <n v="9.5261147532013286"/>
    <n v="48.262398309809164"/>
    <n v="-1.4869369895080808E-3"/>
    <n v="9.5261147532013286"/>
    <n v="48.262398309809164"/>
    <n v="57.788513063010491"/>
  </r>
  <r>
    <s v="V2K780D31122012C122"/>
    <s v="349"/>
    <s v="780/1"/>
    <s v="PGLGNN45M24D673X"/>
    <s v=""/>
    <s v="F"/>
    <s v="PAGLIARI GIOVANNI"/>
    <s v="PAGLIARI"/>
    <s v="GIOVANNI"/>
    <s v="M"/>
    <s v="24/08/1945"/>
    <s v="FONTANELLATO"/>
    <s v="VIA ANDROLA, 50"/>
    <s v="CEVO"/>
    <s v="25040"/>
    <s v="VIA ANDROLA"/>
    <s v="50"/>
    <s v=""/>
    <s v=""/>
    <s v=""/>
    <s v=""/>
    <s v=""/>
    <s v="VIA ANDROLA, 50"/>
    <s v="VIA ANDROLA"/>
    <s v="50"/>
    <s v=""/>
    <s v=""/>
    <s v=""/>
    <s v=""/>
    <s v=""/>
    <s v="FAB"/>
    <s v="C591"/>
    <s v=""/>
    <s v="00013"/>
    <s v="000252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1"/>
    <n v="111"/>
    <x v="0"/>
    <x v="0"/>
    <s v="LOCALI AD USO ABITAZIONE"/>
    <s v=""/>
    <s v=""/>
    <n v="2"/>
    <s v=""/>
    <s v=""/>
    <s v=""/>
    <s v=""/>
    <s v=""/>
    <s v=""/>
    <s v="SIMULAZIONE TARI 2022 MT"/>
    <n v="115.29"/>
    <s v=""/>
    <n v="115.29"/>
    <n v="365"/>
    <s v="giorni"/>
    <s v="2022"/>
    <s v="01/01/2022"/>
    <s v="31/12/2022"/>
    <s v=""/>
    <s v=""/>
    <s v=""/>
    <s v=""/>
    <s v=""/>
    <s v=""/>
    <n v="0"/>
    <n v="0"/>
    <n v="0"/>
    <n v="0"/>
    <n v="111.00000000000001"/>
    <n v="0"/>
    <n v="0"/>
    <n v="0"/>
    <n v="0"/>
    <n v="1"/>
    <x v="5"/>
    <n v="63.846278169509667"/>
    <n v="51.443731886070836"/>
    <n v="1.005558048916555E-5"/>
    <n v="63.846278169509667"/>
    <n v="51.443731886070836"/>
    <n v="115.2900100555805"/>
  </r>
  <r>
    <s v="V2K781D31122012C122"/>
    <s v="349"/>
    <s v="781/1"/>
    <s v="PGLGNN45M24D673X"/>
    <s v=""/>
    <s v="F"/>
    <s v="PAGLIARI GIOVANNI"/>
    <s v="PAGLIARI"/>
    <s v="GIOVANNI"/>
    <s v="M"/>
    <s v="24/08/1945"/>
    <s v="FONTANELLATO"/>
    <s v="VIA ANDROLA, 50"/>
    <s v="CEVO"/>
    <s v="25040"/>
    <s v="VIA ANDROLA"/>
    <s v="50"/>
    <s v=""/>
    <s v=""/>
    <s v=""/>
    <s v=""/>
    <s v=""/>
    <s v="VIA ANDROLA, 50"/>
    <s v="VIA ANDROLA"/>
    <s v="50"/>
    <s v=""/>
    <s v=""/>
    <s v=""/>
    <s v=""/>
    <s v=""/>
    <s v="FAB"/>
    <s v="C591"/>
    <s v=""/>
    <s v="00013"/>
    <s v="000252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1"/>
    <n v="111"/>
    <x v="0"/>
    <x v="0"/>
    <s v="LOCALI AD USO ABITAZIONE"/>
    <s v=""/>
    <s v=""/>
    <n v="1"/>
    <s v=""/>
    <s v=""/>
    <s v=""/>
    <s v=""/>
    <s v=""/>
    <s v=""/>
    <s v="SIMULAZIONE TARI 2022 MT"/>
    <n v="71.66"/>
    <s v=""/>
    <n v="71.66"/>
    <n v="365"/>
    <s v="giorni"/>
    <s v="2022"/>
    <s v="01/01/2022"/>
    <s v="31/12/2022"/>
    <s v=""/>
    <s v=""/>
    <s v=""/>
    <s v=""/>
    <s v=""/>
    <s v=""/>
    <n v="0"/>
    <n v="0"/>
    <n v="0"/>
    <n v="0"/>
    <n v="111.00000000000001"/>
    <n v="0"/>
    <n v="0"/>
    <n v="0"/>
    <n v="0"/>
    <n v="1"/>
    <x v="0"/>
    <n v="54.725381288151134"/>
    <n v="16.930848468833439"/>
    <n v="-3.7702430154240574E-3"/>
    <n v="54.725381288151134"/>
    <n v="16.930848468833439"/>
    <n v="71.656229756984573"/>
  </r>
  <r>
    <s v="V2K782D31122012C123"/>
    <s v="349"/>
    <s v="782/1"/>
    <s v="PGLGNN45M24D673X"/>
    <s v=""/>
    <s v="F"/>
    <s v="PAGLIARI GIOVANNI"/>
    <s v="PAGLIARI"/>
    <s v="GIOVANNI"/>
    <s v="M"/>
    <s v="24/08/1945"/>
    <s v="FONTANELLATO"/>
    <s v="VIA ANDROLA, 50"/>
    <s v="CEVO"/>
    <s v="25040"/>
    <s v="VIA ANDROLA"/>
    <s v="50"/>
    <s v=""/>
    <s v=""/>
    <s v=""/>
    <s v=""/>
    <s v=""/>
    <s v="VIA ANDROLA, 50"/>
    <s v="VIA ANDROLA"/>
    <s v="50"/>
    <s v=""/>
    <s v=""/>
    <s v=""/>
    <s v=""/>
    <s v=""/>
    <s v="FAB"/>
    <s v="C591"/>
    <s v=""/>
    <s v="00013"/>
    <s v="000252"/>
    <s v=""/>
    <s v="0002"/>
    <s v=""/>
    <s v="C06"/>
    <s v="FAB"/>
    <s v="C591"/>
    <s v=""/>
    <s v="00013"/>
    <s v="000252"/>
    <s v=""/>
    <s v="0004"/>
    <s v=""/>
    <s v="C06"/>
    <s v="FAB"/>
    <s v="C591"/>
    <s v=""/>
    <s v="00013"/>
    <s v="000252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5"/>
    <n v="125"/>
    <x v="0"/>
    <x v="1"/>
    <s v="LOCALI ACCESSORI UTENZA DOMESTICA"/>
    <s v=""/>
    <s v=""/>
    <n v="2"/>
    <s v=""/>
    <s v=""/>
    <s v=""/>
    <s v=""/>
    <s v=""/>
    <s v=""/>
    <s v="SIMULAZIONE TARI 2022 MT"/>
    <n v="71.900000000000006"/>
    <s v=""/>
    <n v="71.900000000000006"/>
    <n v="365"/>
    <s v="giorni"/>
    <s v="2022"/>
    <s v="01/01/2022"/>
    <s v="31/12/2022"/>
    <s v=""/>
    <s v=""/>
    <s v=""/>
    <s v=""/>
    <s v=""/>
    <s v=""/>
    <n v="0"/>
    <n v="0"/>
    <n v="0"/>
    <n v="0"/>
    <n v="125"/>
    <n v="1"/>
    <n v="0"/>
    <n v="0"/>
    <n v="0"/>
    <n v="0"/>
    <x v="5"/>
    <n v="71.898961902600959"/>
    <n v="0"/>
    <n v="-1.0380973990464781E-3"/>
    <n v="71.898961902600959"/>
    <n v="0"/>
    <n v="71.898961902600959"/>
  </r>
  <r>
    <s v="V2K783D31122012C122"/>
    <s v="350"/>
    <s v="783/1"/>
    <s v="BNDLNG34R17L648N"/>
    <s v=""/>
    <s v="F"/>
    <s v="BIONDI LUIGI ANGELO"/>
    <s v="BIONDI"/>
    <s v="LUIGI ANGELO"/>
    <s v="M"/>
    <s v="17/10/1934"/>
    <s v="VALSAVIORE"/>
    <s v="VIA CESARE BATTISTI, 5"/>
    <s v="CEVO"/>
    <s v="25040"/>
    <s v="VIA CESARE BATTISTI"/>
    <s v="5"/>
    <s v=""/>
    <s v=""/>
    <s v=""/>
    <s v=""/>
    <s v=""/>
    <s v="VIA CESARE BATTISTI, 5"/>
    <s v="VIA CESARE BATTISTI"/>
    <s v="5"/>
    <s v=""/>
    <s v=""/>
    <s v=""/>
    <s v=""/>
    <s v=""/>
    <s v="FAB"/>
    <s v="C591"/>
    <s v="NCT"/>
    <s v="00015"/>
    <s v="000081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8.03"/>
    <n v="118.03"/>
    <x v="0"/>
    <x v="0"/>
    <s v="LOCALI AD USO ABITAZIONE"/>
    <s v=""/>
    <s v=""/>
    <s v=""/>
    <s v=""/>
    <s v=""/>
    <s v=""/>
    <s v=""/>
    <s v=""/>
    <s v=""/>
    <s v="SIMULAZIONE TARI 2022 MT"/>
    <n v="142.22"/>
    <s v=""/>
    <n v="142.22"/>
    <n v="365"/>
    <s v="giorni"/>
    <s v="2022"/>
    <s v="01/01/2022"/>
    <s v="31/12/2022"/>
    <s v=""/>
    <s v=""/>
    <s v=""/>
    <s v=""/>
    <s v=""/>
    <s v=""/>
    <n v="0"/>
    <n v="0"/>
    <n v="0"/>
    <n v="0"/>
    <n v="118.03"/>
    <n v="0"/>
    <n v="0"/>
    <n v="0"/>
    <n v="0"/>
    <n v="1"/>
    <x v="1"/>
    <n v="74.817414132515182"/>
    <n v="67.397800635548478"/>
    <n v="-4.7852319363244078E-3"/>
    <n v="74.817414132515182"/>
    <n v="67.397800635548478"/>
    <n v="142.21521476806367"/>
  </r>
  <r>
    <s v="V2K784D31122012C123"/>
    <s v="350"/>
    <s v="784/1"/>
    <s v="BNDLNG34R17L648N"/>
    <s v=""/>
    <s v="F"/>
    <s v="BIONDI LUIGI ANGELO"/>
    <s v="BIONDI"/>
    <s v="LUIGI ANGELO"/>
    <s v="M"/>
    <s v="17/10/1934"/>
    <s v="VALSAVIORE"/>
    <s v="VIA CESARE BATTISTI, 5"/>
    <s v="CEVO"/>
    <s v="25040"/>
    <s v="VIA CESARE BATTISTI"/>
    <s v="5"/>
    <s v=""/>
    <s v=""/>
    <s v=""/>
    <s v=""/>
    <s v=""/>
    <s v="VIA CESARE BATTISTI, 5"/>
    <s v="VIA CESARE BATTISTI"/>
    <s v="5"/>
    <s v=""/>
    <s v=""/>
    <s v=""/>
    <s v=""/>
    <s v=""/>
    <s v="FAB"/>
    <s v="C591"/>
    <s v="NCT"/>
    <s v="00015"/>
    <s v="000081"/>
    <s v=""/>
    <s v="0003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.5"/>
    <n v="8.5"/>
    <x v="0"/>
    <x v="1"/>
    <s v="LOCALI ACCESSORI UTENZA DOMESTICA"/>
    <s v=""/>
    <s v=""/>
    <s v=""/>
    <s v=""/>
    <s v=""/>
    <s v=""/>
    <s v=""/>
    <s v=""/>
    <s v=""/>
    <s v="SIMULAZIONE TARI 2022 MT"/>
    <n v="5.39"/>
    <s v=""/>
    <n v="5.39"/>
    <n v="365"/>
    <s v="giorni"/>
    <s v="2022"/>
    <s v="01/01/2022"/>
    <s v="31/12/2022"/>
    <s v=""/>
    <s v=""/>
    <s v=""/>
    <s v=""/>
    <s v=""/>
    <s v=""/>
    <n v="0"/>
    <n v="0"/>
    <n v="0"/>
    <n v="0"/>
    <n v="8.5"/>
    <n v="1"/>
    <n v="0"/>
    <n v="0"/>
    <n v="0"/>
    <n v="0"/>
    <x v="1"/>
    <n v="5.3880201654357291"/>
    <n v="0"/>
    <n v="-1.9798345642705328E-3"/>
    <n v="5.3880201654357291"/>
    <n v="0"/>
    <n v="5.3880201654357291"/>
  </r>
  <r>
    <s v="V2K798D31122012C122"/>
    <s v="356"/>
    <s v="798/1"/>
    <s v="PRLLZM56T71A816P"/>
    <s v=""/>
    <s v="F"/>
    <s v="PAROLARI LETIZIA AMABILE"/>
    <s v="PAROLARI"/>
    <s v="LETIZIA AMABILE"/>
    <s v="F"/>
    <s v="31/12/1956"/>
    <s v="BERZO DEMO"/>
    <s v="VIA MONTICELLI, 8"/>
    <s v="CEVO"/>
    <s v="25040"/>
    <s v="VIA MONTICELLI"/>
    <s v="8"/>
    <s v=""/>
    <s v=""/>
    <s v=""/>
    <s v=""/>
    <s v=""/>
    <s v="VIA MONTICELLI, 8"/>
    <s v="VIA MONTICELLI"/>
    <s v="8"/>
    <s v=""/>
    <s v=""/>
    <s v=""/>
    <s v=""/>
    <s v=""/>
    <s v="FAB"/>
    <s v="C591"/>
    <s v="NCT"/>
    <s v="00015"/>
    <s v="000216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799D31122012C122"/>
    <s v="357"/>
    <s v="799/1"/>
    <s v="PRLTRN49A21A816Q"/>
    <s v=""/>
    <s v="F"/>
    <s v="PAROLARI OTTORINO"/>
    <s v="PAROLARI"/>
    <s v="OTTORINO"/>
    <s v="M"/>
    <s v="21/01/1949"/>
    <s v="BERZO DEMO"/>
    <s v="VIA MONTICELLI, 11"/>
    <s v="CEVO"/>
    <s v="25040"/>
    <s v="VIA MONTICELLI"/>
    <s v="11"/>
    <s v=""/>
    <s v=""/>
    <s v=""/>
    <s v=""/>
    <s v=""/>
    <s v="VIA MONTICELLI, 11"/>
    <s v="VIA MONTICELLI"/>
    <s v="11"/>
    <s v=""/>
    <s v=""/>
    <s v=""/>
    <s v=""/>
    <s v=""/>
    <s v="FAB"/>
    <s v="C591"/>
    <s v="NCT"/>
    <s v="00015"/>
    <s v="000213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n v="2"/>
    <s v=""/>
    <s v=""/>
    <s v=""/>
    <s v=""/>
    <s v=""/>
    <s v=""/>
    <s v="SIMULAZIONE TARI 2022 MT"/>
    <n v="71.569999999999993"/>
    <s v=""/>
    <n v="71.569999999999993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5"/>
    <n v="20.131709332728271"/>
    <n v="51.443731886070836"/>
    <n v="5.4412187991204064E-3"/>
    <n v="20.131709332728271"/>
    <n v="51.443731886070836"/>
    <n v="71.575441218799114"/>
  </r>
  <r>
    <s v="V2K804D31122012C122"/>
    <s v="360"/>
    <s v="804/1"/>
    <s v="BNDMRA32S69L648H"/>
    <s v=""/>
    <s v="F"/>
    <s v="BIONDI MARIA"/>
    <s v="BIONDI"/>
    <s v="MARIA"/>
    <s v="F"/>
    <s v="29/11/1932"/>
    <s v="VALSAVIORE"/>
    <s v="VIA TRIESTE, 40"/>
    <s v="CEVO"/>
    <s v="25040"/>
    <s v="VIA TRIESTE"/>
    <s v="40"/>
    <s v=""/>
    <s v=""/>
    <s v=""/>
    <s v=""/>
    <s v=""/>
    <s v="VIA TRIESTE, 40"/>
    <s v="VIA TRIESTE"/>
    <s v="40"/>
    <s v=""/>
    <s v=""/>
    <s v=""/>
    <s v=""/>
    <s v=""/>
    <s v="FAB"/>
    <s v="C591"/>
    <s v="NCT"/>
    <s v="00015"/>
    <s v="000189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807D31122012C122"/>
    <s v="362"/>
    <s v="807/1"/>
    <s v="BNDMFR41L41L648Z"/>
    <s v=""/>
    <s v="F"/>
    <s v="BIONDI MARIA FRANCA"/>
    <s v="BIONDI"/>
    <s v="MARIA FRANCA"/>
    <s v="F"/>
    <s v="01/07/1941"/>
    <s v="VALSAVIORE"/>
    <s v="VIA FRANCESCO FERRER, 4 2"/>
    <s v="BUSTO ARSIZIO"/>
    <s v="21052"/>
    <s v="VIA FRANCESCO FERRER"/>
    <s v="4"/>
    <s v="2"/>
    <s v=""/>
    <s v=""/>
    <s v=""/>
    <s v=""/>
    <s v="VIA CESARE BATTISTI, 10"/>
    <s v="VIA CESARE BATTISTI"/>
    <s v="10"/>
    <s v=""/>
    <s v=""/>
    <s v=""/>
    <s v=""/>
    <s v=""/>
    <s v="FAB"/>
    <s v="C591"/>
    <s v="NCT"/>
    <s v="00015"/>
    <s v="000151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808D31122012C122"/>
    <s v="363"/>
    <s v="808/1"/>
    <s v="PSNCRN41T42L648Q"/>
    <s v=""/>
    <s v="F"/>
    <s v="PASINETTI CATERINA FRANCA"/>
    <s v="PASINETTI"/>
    <s v="CATERINA FRANCA"/>
    <s v="F"/>
    <s v="02/12/1941"/>
    <s v="VALSAVIORE"/>
    <s v="FORCHSTRASSE, 193"/>
    <s v="HINTEREGG"/>
    <s v="8132"/>
    <s v="FORCHSTRASSE"/>
    <s v="193"/>
    <s v=""/>
    <s v=""/>
    <s v=""/>
    <s v=""/>
    <s v=""/>
    <s v="VIA FRESINE, 7"/>
    <s v="VIA FRESINE"/>
    <s v="7"/>
    <s v=""/>
    <s v=""/>
    <s v=""/>
    <s v=""/>
    <s v=""/>
    <s v="FAB"/>
    <s v="C591"/>
    <s v="NCT"/>
    <s v="00029"/>
    <s v="000116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809D31122012C122"/>
    <s v="364"/>
    <s v="810/1"/>
    <s v="BNDMRN65L14C591H"/>
    <s v=""/>
    <s v="F"/>
    <s v="BIONDI MARIANO"/>
    <s v="BIONDI"/>
    <s v="MARIANO"/>
    <s v="M"/>
    <s v="14/07/1965"/>
    <s v="CEVO"/>
    <s v="VIA CESARE BATTISTI, 9"/>
    <s v="CEVO"/>
    <s v="25040"/>
    <s v="VIA CESARE BATTISTI"/>
    <s v="9"/>
    <s v=""/>
    <s v=""/>
    <s v=""/>
    <s v=""/>
    <s v=""/>
    <s v="VIA CESARE BATTISTI, 9"/>
    <s v="VIA CESARE BATTISTI"/>
    <s v="9"/>
    <s v=""/>
    <s v=""/>
    <s v=""/>
    <s v=""/>
    <s v=""/>
    <s v="FAB"/>
    <s v="C591"/>
    <s v="NCT"/>
    <s v="00015"/>
    <s v="000083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.209999999999994"/>
    <n v="66.209999999999994"/>
    <x v="0"/>
    <x v="0"/>
    <s v="LOCALI AD USO ABITAZIONE"/>
    <s v=""/>
    <s v=""/>
    <n v="1"/>
    <s v=""/>
    <s v=""/>
    <s v=""/>
    <s v=""/>
    <s v=""/>
    <s v=""/>
    <s v="SIMULAZIONE TARI 2022 MT"/>
    <n v="49.57"/>
    <s v=""/>
    <n v="49.57"/>
    <n v="365"/>
    <s v="giorni"/>
    <s v="2022"/>
    <s v="01/01/2022"/>
    <s v="31/12/2022"/>
    <s v=""/>
    <s v=""/>
    <s v=""/>
    <s v=""/>
    <s v=""/>
    <s v=""/>
    <n v="0"/>
    <n v="0"/>
    <n v="0"/>
    <n v="0"/>
    <n v="66.209999999999994"/>
    <n v="0"/>
    <n v="0"/>
    <n v="0"/>
    <n v="0"/>
    <n v="1"/>
    <x v="0"/>
    <n v="32.642950406202573"/>
    <n v="16.930848468833439"/>
    <n v="3.7988750360113954E-3"/>
    <n v="32.642950406202573"/>
    <n v="16.930848468833439"/>
    <n v="49.573798875036012"/>
  </r>
  <r>
    <s v="V2K812D31122012C122"/>
    <s v="365"/>
    <s v="812/1"/>
    <s v="BNDMGC45H19L648V"/>
    <s v=""/>
    <s v="F"/>
    <s v="BIONDI MARIO GIACOMO"/>
    <s v="BIONDI"/>
    <s v="MARIO GIACOMO"/>
    <s v="M"/>
    <s v="19/06/1945"/>
    <s v="VALSAVIORE"/>
    <s v="VIA IGNA, 4"/>
    <s v="CEVO"/>
    <s v="25040"/>
    <s v="VIA IGNA"/>
    <s v="4"/>
    <s v=""/>
    <s v=""/>
    <s v=""/>
    <s v=""/>
    <s v=""/>
    <s v="VIA IGNA, 4"/>
    <s v="VIA IGNA"/>
    <s v="4"/>
    <s v=""/>
    <s v=""/>
    <s v=""/>
    <s v=""/>
    <s v=""/>
    <s v="FAB"/>
    <s v="C591"/>
    <s v="NCT"/>
    <s v="00015"/>
    <s v="000181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2"/>
    <s v=""/>
    <s v=""/>
    <s v=""/>
    <s v=""/>
    <s v=""/>
    <s v=""/>
    <s v="SIMULAZIONE TARI 2022 MT"/>
    <n v="85.95"/>
    <s v=""/>
    <n v="85.95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5"/>
    <n v="34.511501713248464"/>
    <n v="51.443731886070836"/>
    <n v="5.2335993192968999E-3"/>
    <n v="34.511501713248464"/>
    <n v="51.443731886070836"/>
    <n v="85.9552335993193"/>
  </r>
  <r>
    <s v="V2K813D31122012C123"/>
    <s v="365"/>
    <s v="813/1"/>
    <s v="BNDMGC45H19L648V"/>
    <s v=""/>
    <s v="F"/>
    <s v="BIONDI MARIO GIACOMO"/>
    <s v="BIONDI"/>
    <s v="MARIO GIACOMO"/>
    <s v="M"/>
    <s v="19/06/1945"/>
    <s v="VALSAVIORE"/>
    <s v="VIA IGNA, 4"/>
    <s v="CEVO"/>
    <s v="25040"/>
    <s v="VIA IGNA"/>
    <s v="4"/>
    <s v=""/>
    <s v=""/>
    <s v=""/>
    <s v=""/>
    <s v=""/>
    <s v="VIA ROMA, 6"/>
    <s v="VIA ROMA"/>
    <s v="6"/>
    <s v=""/>
    <s v=""/>
    <s v=""/>
    <s v=""/>
    <s v=""/>
    <s v="FAB"/>
    <s v="C591"/>
    <s v="NCT"/>
    <s v="00015"/>
    <s v="000173"/>
    <s v=""/>
    <s v="05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814D31122012C122"/>
    <s v="366"/>
    <s v="814/1"/>
    <s v="PSNFNC46A27L648W"/>
    <s v=""/>
    <s v="F"/>
    <s v="PASINETTI FRANCESCO SERGIO"/>
    <s v="PASINETTI"/>
    <s v="FRANCESCO SERGIO"/>
    <s v="M"/>
    <s v="27/01/1946"/>
    <s v="VALSAVIORE"/>
    <s v="VIA FRESINE, 11"/>
    <s v="CEVO"/>
    <s v="25040"/>
    <s v="VIA FRESINE"/>
    <s v="11"/>
    <s v=""/>
    <s v=""/>
    <s v=""/>
    <s v=""/>
    <s v=""/>
    <s v="VIA FRESINE, 11"/>
    <s v="VIA FRESINE"/>
    <s v="11"/>
    <s v=""/>
    <s v=""/>
    <s v=""/>
    <s v=""/>
    <s v=""/>
    <s v="FAB"/>
    <s v="C591"/>
    <s v="NCT"/>
    <s v="00029"/>
    <s v="000114"/>
    <s v=""/>
    <s v="0006"/>
    <s v=""/>
    <s v="C06"/>
    <s v="FAB"/>
    <s v="C591"/>
    <s v="NCT"/>
    <s v="00029"/>
    <s v="000114"/>
    <s v=""/>
    <s v="0007"/>
    <s v=""/>
    <s v="A07"/>
    <s v="FAB"/>
    <s v="C591"/>
    <s v="NCT"/>
    <s v="00029"/>
    <s v="000116"/>
    <s v=""/>
    <s v="000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n v="2"/>
    <s v=""/>
    <s v=""/>
    <s v=""/>
    <s v=""/>
    <s v=""/>
    <s v=""/>
    <s v="SIMULAZIONE TARI 2022 MT"/>
    <n v="120.46"/>
    <s v=""/>
    <n v="120.46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5"/>
    <n v="69.023003426496928"/>
    <n v="51.443731886070836"/>
    <n v="6.7353125677698245E-3"/>
    <n v="69.023003426496928"/>
    <n v="51.443731886070836"/>
    <n v="120.46673531256776"/>
  </r>
  <r>
    <s v="V2K815D31122012C122"/>
    <s v="367"/>
    <s v="815/1"/>
    <s v="BNDMKL73R10Z133G"/>
    <s v=""/>
    <s v="F"/>
    <s v="BIONDI MIRKO"/>
    <s v="BIONDI"/>
    <s v="MIRKO"/>
    <s v="M"/>
    <s v="10/10/1973"/>
    <s v="LOCARNO"/>
    <s v="VIA CRISTOFORO COLOMBO, 34"/>
    <s v="SUZZARA"/>
    <s v="46029"/>
    <s v="VIA CRISTOFORO COLOMBO"/>
    <s v="34"/>
    <s v=""/>
    <s v=""/>
    <s v=""/>
    <s v=""/>
    <s v=""/>
    <s v="VIA GIARDINO, 1"/>
    <s v="VIA GIARDINO"/>
    <s v="1"/>
    <s v=""/>
    <s v=""/>
    <s v=""/>
    <s v=""/>
    <s v=""/>
    <s v="FAB"/>
    <s v="C591"/>
    <s v="NCT"/>
    <s v="00014"/>
    <s v="000062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816D31122012C122"/>
    <s v="368"/>
    <s v="816/1"/>
    <s v="PSNGPT53R01L648M"/>
    <s v=""/>
    <s v="F"/>
    <s v="PASINETTI GIANPIETRO"/>
    <s v="PASINETTI"/>
    <s v="GIANPIETRO"/>
    <s v="M"/>
    <s v="01/10/1953"/>
    <s v="VALSAVIORE"/>
    <s v="LOCALITA' SOREGNA, 1"/>
    <s v="CEVO"/>
    <s v="25040"/>
    <s v="LOCALITA' SOREGNA"/>
    <s v="1"/>
    <s v=""/>
    <s v=""/>
    <s v=""/>
    <s v=""/>
    <s v=""/>
    <s v="LOCALITA' SOREGNA, 1"/>
    <s v="LOCALITA' SOREGNA"/>
    <s v="1"/>
    <s v=""/>
    <s v=""/>
    <s v=""/>
    <s v=""/>
    <s v=""/>
    <s v="FAB"/>
    <s v="C591"/>
    <s v="NCT"/>
    <s v="00030"/>
    <s v="00003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2"/>
    <s v=""/>
    <s v=""/>
    <s v=""/>
    <s v=""/>
    <s v=""/>
    <s v=""/>
    <s v="SIMULAZIONE TARI 2022 MT"/>
    <n v="80.2"/>
    <s v=""/>
    <n v="80.2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5"/>
    <n v="28.759584761040387"/>
    <n v="51.443731886070836"/>
    <n v="3.316647111219595E-3"/>
    <n v="28.759584761040387"/>
    <n v="51.443731886070836"/>
    <n v="80.203316647111222"/>
  </r>
  <r>
    <s v="V2K819D31122012C122"/>
    <s v="369"/>
    <s v="819/1"/>
    <s v="BNDMNC72M67B149K"/>
    <s v=""/>
    <s v="F"/>
    <s v="BIONDI MONICA"/>
    <s v="BIONDI"/>
    <s v="MONICA"/>
    <s v="F"/>
    <s v="27/08/1972"/>
    <s v="BRENO"/>
    <s v="VIA ANDROLA, 46"/>
    <s v="CEVO"/>
    <s v="25040"/>
    <s v="VIA ANDROLA"/>
    <s v="46"/>
    <s v=""/>
    <s v=""/>
    <s v=""/>
    <s v=""/>
    <s v=""/>
    <s v="VIA ANDROLA, 46"/>
    <s v="VIA ANDROLA"/>
    <s v="46"/>
    <s v=""/>
    <s v=""/>
    <s v=""/>
    <s v=""/>
    <s v=""/>
    <s v="FAB"/>
    <s v="C591"/>
    <s v="NCT"/>
    <s v="00013"/>
    <s v="000564"/>
    <s v=""/>
    <s v="0001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6.41"/>
    <n v="226.41"/>
    <x v="0"/>
    <x v="0"/>
    <s v="LOCALI AD USO ABITAZIONE"/>
    <s v=""/>
    <s v=""/>
    <n v="3"/>
    <s v=""/>
    <s v=""/>
    <s v=""/>
    <s v=""/>
    <s v=""/>
    <s v="dati fornit u.t. (08/011/2010)"/>
    <s v="SIMULAZIONE TARI 2022 MT"/>
    <n v="210.92"/>
    <s v=""/>
    <n v="210.92"/>
    <n v="365"/>
    <s v="giorni"/>
    <s v="2022"/>
    <s v="01/01/2022"/>
    <s v="31/12/2022"/>
    <s v=""/>
    <s v=""/>
    <s v=""/>
    <s v=""/>
    <s v=""/>
    <s v=""/>
    <n v="0"/>
    <n v="0"/>
    <n v="0"/>
    <n v="0"/>
    <n v="226.41"/>
    <n v="0"/>
    <n v="0"/>
    <n v="0"/>
    <n v="0"/>
    <n v="1"/>
    <x v="6"/>
    <n v="143.51784066544747"/>
    <n v="67.397800635548478"/>
    <n v="-4.3586990040296314E-3"/>
    <n v="143.51784066544747"/>
    <n v="67.397800635548478"/>
    <n v="210.91564130099596"/>
  </r>
  <r>
    <s v="V2K821D31122012C123"/>
    <s v="369"/>
    <s v="822/1"/>
    <s v="BNDMNC72M67B149K"/>
    <s v=""/>
    <s v="F"/>
    <s v="BIONDI MONICA"/>
    <s v="BIONDI"/>
    <s v="MONICA"/>
    <s v="F"/>
    <s v="27/08/1972"/>
    <s v="BRENO"/>
    <s v="VIA ANDROLA, 46"/>
    <s v="CEVO"/>
    <s v="25040"/>
    <s v="VIA ANDROLA"/>
    <s v="46"/>
    <s v=""/>
    <s v=""/>
    <s v=""/>
    <s v=""/>
    <s v=""/>
    <s v="VIA ANDROLA, 46"/>
    <s v="VIA ANDROLA"/>
    <s v="46"/>
    <s v=""/>
    <s v=""/>
    <s v=""/>
    <s v=""/>
    <s v=""/>
    <s v="FAB"/>
    <s v="C591"/>
    <s v="NCT"/>
    <s v="00013"/>
    <s v="000564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.71"/>
    <n v="36.71"/>
    <x v="0"/>
    <x v="1"/>
    <s v="LOCALI ACCESSORI UTENZA DOMESTICA"/>
    <s v=""/>
    <s v=""/>
    <n v="3"/>
    <s v=""/>
    <s v=""/>
    <s v=""/>
    <s v=""/>
    <s v=""/>
    <s v="dati forniti u.t (08/11/2010)"/>
    <s v="SIMULAZIONE TARI 2022 MT"/>
    <n v="23.27"/>
    <s v=""/>
    <n v="23.27"/>
    <n v="365"/>
    <s v="giorni"/>
    <s v="2022"/>
    <s v="01/01/2022"/>
    <s v="31/12/2022"/>
    <s v=""/>
    <s v=""/>
    <s v=""/>
    <s v=""/>
    <s v=""/>
    <s v=""/>
    <n v="0"/>
    <n v="0"/>
    <n v="0"/>
    <n v="0"/>
    <n v="36.71"/>
    <n v="1"/>
    <n v="0"/>
    <n v="0"/>
    <n v="0"/>
    <n v="0"/>
    <x v="6"/>
    <n v="23.269908267428896"/>
    <n v="0"/>
    <n v="-9.1732571103619875E-5"/>
    <n v="23.269908267428896"/>
    <n v="0"/>
    <n v="23.269908267428896"/>
  </r>
  <r>
    <s v="V2K823D31122012C122"/>
    <s v="370"/>
    <s v="823/1"/>
    <s v="PSNPNM50H46L648E"/>
    <s v=""/>
    <s v="F"/>
    <s v="PASINETTI PIERINA MADDALENA"/>
    <s v="PASINETTI"/>
    <s v="PIERINA MADDALENA"/>
    <s v="F"/>
    <s v="06/06/1950"/>
    <s v="VALSAVIORE"/>
    <s v="VIA FONTANE, 79"/>
    <s v="SAVIORE DELL'ADAMELLO"/>
    <s v="25040"/>
    <s v="VIA FONTANE"/>
    <s v="79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n v="1"/>
    <s v=""/>
    <s v=""/>
    <s v=""/>
    <s v=""/>
    <s v=""/>
    <s v=""/>
    <s v="SIMULAZIONE TARI 2022 MT"/>
    <n v="40.590000000000003"/>
    <s v=""/>
    <n v="40.59000000000000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0"/>
    <n v="23.665029746227511"/>
    <n v="16.930848468833439"/>
    <n v="5.8782150609459904E-3"/>
    <n v="23.665029746227511"/>
    <n v="16.930848468833439"/>
    <n v="40.595878215060949"/>
  </r>
  <r>
    <s v="V2K833D31122012C122"/>
    <s v="372"/>
    <s v="833/1"/>
    <s v="BNDPMN35L13G927G"/>
    <s v=""/>
    <s v="F"/>
    <s v="BIONDI PERMINO"/>
    <s v="BIONDI"/>
    <s v="PERMINO"/>
    <s v="M"/>
    <s v="13/07/1935"/>
    <s v="PORTULA"/>
    <s v="VIA BEVILACQUA, 28"/>
    <s v="BRESCIA"/>
    <s v="25126"/>
    <s v="VIA BEVILACQUA"/>
    <s v="28"/>
    <s v=""/>
    <s v=""/>
    <s v=""/>
    <s v=""/>
    <s v=""/>
    <s v="VIA MONTICELLI, 14"/>
    <s v="VIA MONTICELLI"/>
    <s v="14"/>
    <s v=""/>
    <s v=""/>
    <s v=""/>
    <s v=""/>
    <s v=""/>
    <s v="FAB"/>
    <s v="C591"/>
    <s v="NCT"/>
    <s v="00015"/>
    <s v="000128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836D31122012C122"/>
    <s v="374"/>
    <s v="836/1"/>
    <s v="PSNTDR43S69L648C"/>
    <s v=""/>
    <s v="F"/>
    <s v="PASINETTI TEODORA"/>
    <s v="PASINETTI"/>
    <s v="TEODORA"/>
    <s v="F"/>
    <s v="29/11/1943"/>
    <s v="VALSAVIORE"/>
    <s v="VIA FRESINE, 7"/>
    <s v="CEVO"/>
    <s v="25040"/>
    <s v="VIA FRESINE"/>
    <s v="7"/>
    <s v=""/>
    <s v=""/>
    <s v=""/>
    <s v=""/>
    <s v=""/>
    <s v="VIA FRESINE, 7"/>
    <s v="VIA FRESINE"/>
    <s v="7"/>
    <s v=""/>
    <s v=""/>
    <s v=""/>
    <s v=""/>
    <s v=""/>
    <s v="FAB"/>
    <s v="C591"/>
    <s v="NCT"/>
    <s v="00029"/>
    <s v="000116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837D31122012C122"/>
    <s v="375"/>
    <s v="837/1"/>
    <s v="PVRSRN69T02B157H"/>
    <s v=""/>
    <s v="F"/>
    <s v="PAVARINI SEVERINO"/>
    <s v="PAVARINI"/>
    <s v="SEVERINO"/>
    <s v="M"/>
    <s v="02/12/1969"/>
    <s v="BRESCIA"/>
    <s v="VIA DONATORI DI SANGUE, 22"/>
    <s v="BEDIZZOLE"/>
    <s v="25081"/>
    <s v="VIA DONATORI DI SANGUE"/>
    <s v="22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74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s v=""/>
    <s v=""/>
    <s v=""/>
    <s v=""/>
    <s v=""/>
    <s v=""/>
    <s v="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1"/>
    <n v="42.470276598140451"/>
    <n v="67.397800635548478"/>
    <n v="-1.9227663110825688E-3"/>
    <n v="42.470276598140451"/>
    <n v="67.397800635548478"/>
    <n v="109.86807723368892"/>
  </r>
  <r>
    <s v="V2K838D31122012C122"/>
    <s v="376"/>
    <s v="838/1"/>
    <s v="BNDPLG49R25L648F"/>
    <s v=""/>
    <s v="F"/>
    <s v="BIONDI PIERLUIGI"/>
    <s v="BIONDI"/>
    <s v="PIERLUIGI"/>
    <s v="M"/>
    <s v="25/10/1949"/>
    <s v="VALSAVIORE"/>
    <s v="VIA PIER LUIGI GROSSI, 9"/>
    <s v="BRESCIA"/>
    <s v="25100"/>
    <s v="VIA PIER LUIGI GROSSI"/>
    <s v="9"/>
    <s v=""/>
    <s v=""/>
    <s v=""/>
    <s v=""/>
    <s v=""/>
    <s v="VIA TRIESTE, 4"/>
    <s v="VIA TRIESTE"/>
    <s v="4"/>
    <s v=""/>
    <s v=""/>
    <s v=""/>
    <s v=""/>
    <s v=""/>
    <s v="FAB"/>
    <s v="C591"/>
    <s v="NCT"/>
    <s v="00014"/>
    <s v="000161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851D31122012C122"/>
    <s v="382"/>
    <s v="851/1"/>
    <s v="BNDPTR55L29C591F"/>
    <s v=""/>
    <s v="F"/>
    <s v="BIONDI PIETRO"/>
    <s v="BIONDI"/>
    <s v="PIETRO"/>
    <s v="M"/>
    <s v="29/07/1955"/>
    <s v="CEVO"/>
    <s v="VIA IGNA, 4"/>
    <s v="CEVO"/>
    <s v="25040"/>
    <s v="VIA IGNA"/>
    <s v="4"/>
    <s v=""/>
    <s v=""/>
    <s v=""/>
    <s v=""/>
    <s v=""/>
    <s v="VIA IGNA, 4"/>
    <s v="VIA IGNA"/>
    <s v="4"/>
    <s v=""/>
    <s v=""/>
    <s v=""/>
    <s v=""/>
    <s v=""/>
    <s v="FAB"/>
    <s v="C591"/>
    <s v="NCT"/>
    <s v="00015"/>
    <s v="000181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n v="1"/>
    <s v=""/>
    <s v=""/>
    <s v=""/>
    <s v=""/>
    <s v=""/>
    <s v=""/>
    <s v="SIMULAZIONE TARI 2022 MT"/>
    <n v="32.71"/>
    <s v=""/>
    <n v="32.71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0"/>
    <n v="15.776686497485009"/>
    <n v="16.930848468833439"/>
    <n v="-2.4650336815525975E-3"/>
    <n v="15.776686497485009"/>
    <n v="16.930848468833439"/>
    <n v="32.707534966318448"/>
  </r>
  <r>
    <s v="V2K854D31122012C122"/>
    <s v="384"/>
    <s v="854/1"/>
    <s v="BNDDTR41D21L648S"/>
    <s v=""/>
    <s v="F"/>
    <s v="BIONDI DANTE ROMEO"/>
    <s v="BIONDI"/>
    <s v="DANTE ROMEO"/>
    <s v="M"/>
    <s v="21/04/1941"/>
    <s v="VALSAVIORE"/>
    <s v="VIA CARDUCCI, 49"/>
    <s v="BRESCIA"/>
    <s v="25100"/>
    <s v="VIA CARDUCCI"/>
    <s v="49"/>
    <s v=""/>
    <s v=""/>
    <s v=""/>
    <s v=""/>
    <s v=""/>
    <s v="VIA GUGLIELMO MARCONI, 7"/>
    <s v="VIA GUGLIELMO MARCONI"/>
    <s v="7"/>
    <s v=""/>
    <s v=""/>
    <s v=""/>
    <s v=""/>
    <s v=""/>
    <s v="FAB"/>
    <s v="C591"/>
    <s v="NCT"/>
    <s v="00014"/>
    <s v="000122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s v=""/>
    <s v=""/>
    <s v=""/>
    <s v=""/>
    <s v=""/>
    <s v=""/>
    <s v=""/>
    <s v="SIMULAZIONE TARI 2022 MT"/>
    <n v="107.97"/>
    <s v=""/>
    <n v="107.97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1"/>
    <n v="40.568622422104312"/>
    <n v="67.397800635548478"/>
    <n v="-3.5769423472089557E-3"/>
    <n v="40.568622422104312"/>
    <n v="67.397800635548478"/>
    <n v="107.96642305765279"/>
  </r>
  <r>
    <s v="V2K855D31122012C123"/>
    <s v="384"/>
    <s v="855/1"/>
    <s v="BNDDTR41D21L648S"/>
    <s v=""/>
    <s v="F"/>
    <s v="BIONDI DANTE ROMEO"/>
    <s v="BIONDI"/>
    <s v="DANTE ROMEO"/>
    <s v="M"/>
    <s v="21/04/1941"/>
    <s v="VALSAVIORE"/>
    <s v="VIA CARDUCCI, 49"/>
    <s v="BRESCIA"/>
    <s v="25100"/>
    <s v="VIA CARDUCCI"/>
    <s v="49"/>
    <s v=""/>
    <s v=""/>
    <s v=""/>
    <s v=""/>
    <s v=""/>
    <s v="VIA ROMA, 19 B"/>
    <s v="VIA ROMA"/>
    <s v="19"/>
    <s v="B"/>
    <s v=""/>
    <s v=""/>
    <s v=""/>
    <s v=""/>
    <s v="FAB"/>
    <s v="C591"/>
    <s v="NCT"/>
    <s v="00014"/>
    <s v="000122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856D31122012C122"/>
    <s v="385"/>
    <s v="856/1"/>
    <s v="BNDRSR69S48B149V"/>
    <s v=""/>
    <s v="F"/>
    <s v="BIONDI ROSARIA"/>
    <s v="BIONDI"/>
    <s v="ROSARIA"/>
    <s v="F"/>
    <s v="08/11/1969"/>
    <s v="BRENO"/>
    <s v="VIA F.LLI ANDERLONI, 5"/>
    <s v="BRESCIA"/>
    <s v="25127"/>
    <s v="VIA F.LLI ANDERLONI"/>
    <s v="5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"/>
    <n v="66"/>
    <x v="0"/>
    <x v="0"/>
    <s v="LOCALI AD USO ABITAZIONE"/>
    <s v=""/>
    <s v=""/>
    <s v=""/>
    <s v=""/>
    <s v=""/>
    <s v=""/>
    <s v=""/>
    <s v=""/>
    <s v=""/>
    <s v="SIMULAZIONE TARI 2022 MT"/>
    <n v="109.24"/>
    <s v=""/>
    <n v="109.24"/>
    <n v="365"/>
    <s v="giorni"/>
    <s v="2022"/>
    <s v="01/01/2022"/>
    <s v="31/12/2022"/>
    <s v=""/>
    <s v=""/>
    <s v=""/>
    <s v=""/>
    <s v=""/>
    <s v=""/>
    <n v="0"/>
    <n v="0"/>
    <n v="0"/>
    <n v="0"/>
    <n v="66"/>
    <n v="0"/>
    <n v="0"/>
    <n v="0"/>
    <n v="0"/>
    <n v="1"/>
    <x v="1"/>
    <n v="41.836391872795069"/>
    <n v="67.397800635548478"/>
    <n v="-5.8074916564549994E-3"/>
    <n v="41.836391872795069"/>
    <n v="67.397800635548478"/>
    <n v="109.23419250834354"/>
  </r>
  <r>
    <s v="V2K857D31122012C123"/>
    <s v="385"/>
    <s v="857/1"/>
    <s v="BNDRSR69S48B149V"/>
    <s v=""/>
    <s v="F"/>
    <s v="BIONDI ROSARIA"/>
    <s v="BIONDI"/>
    <s v="ROSARIA"/>
    <s v="F"/>
    <s v="08/11/1969"/>
    <s v="BRENO"/>
    <s v="VIA F.LLI ANDERLONI, 5"/>
    <s v="BRESCIA"/>
    <s v="25127"/>
    <s v="VIA F.LLI ANDERLONI"/>
    <s v="5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1"/>
    <s v="LOCALI ACCESSORI UTENZA DOMESTICA"/>
    <s v=""/>
    <s v=""/>
    <s v=""/>
    <s v=""/>
    <s v=""/>
    <s v=""/>
    <s v=""/>
    <s v=""/>
    <s v=""/>
    <s v="SIMULAZIONE TARI 2022 MT"/>
    <n v="17.11"/>
    <s v=""/>
    <n v="17.11"/>
    <n v="365"/>
    <s v="giorni"/>
    <s v="2022"/>
    <s v="01/01/2022"/>
    <s v="31/12/2022"/>
    <s v=""/>
    <s v=""/>
    <s v=""/>
    <s v=""/>
    <s v=""/>
    <s v=""/>
    <n v="0"/>
    <n v="0"/>
    <n v="0"/>
    <n v="0"/>
    <n v="27"/>
    <n v="1"/>
    <n v="0"/>
    <n v="0"/>
    <n v="0"/>
    <n v="0"/>
    <x v="1"/>
    <n v="17.114887584325256"/>
    <n v="0"/>
    <n v="4.8875843252567108E-3"/>
    <n v="17.114887584325256"/>
    <n v="0"/>
    <n v="17.114887584325256"/>
  </r>
  <r>
    <s v="V2K860D31122012C122"/>
    <s v="387"/>
    <s v="860/1"/>
    <s v="BNDSDR64E06B149B"/>
    <s v=""/>
    <s v="F"/>
    <s v="BIONDI SANDRO"/>
    <s v="BIONDI"/>
    <s v="SANDRO"/>
    <s v="M"/>
    <s v="06/05/1964"/>
    <s v="BRENO"/>
    <s v="VIA CASTELLINI, 71"/>
    <s v="REZZATO"/>
    <s v="25086"/>
    <s v="VIA CASTELLINI"/>
    <s v="71"/>
    <s v=""/>
    <s v=""/>
    <s v=""/>
    <s v=""/>
    <s v=""/>
    <s v="VIA ROMA, 4"/>
    <s v="VIA ROMA"/>
    <s v="4"/>
    <s v=""/>
    <s v=""/>
    <s v=""/>
    <s v=""/>
    <s v=""/>
    <s v="FAB"/>
    <s v="C591"/>
    <s v="NCT"/>
    <s v="00015"/>
    <s v="000173"/>
    <s v=""/>
    <s v="05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863D31122012C122"/>
    <s v="388"/>
    <s v="863/1"/>
    <s v="PLSRDM45H41B149T"/>
    <s v=""/>
    <s v="F"/>
    <s v="PELOSATO ROSA DOMENICA"/>
    <s v="PELOSATO"/>
    <s v="ROSA DOMENICA"/>
    <s v="F"/>
    <s v="01/06/1945"/>
    <s v="BRENO"/>
    <s v="VICOLO ALLEGRO, 4"/>
    <s v="CEVO"/>
    <s v="25040"/>
    <s v="VICOLO ALLEGRO"/>
    <s v="4"/>
    <s v=""/>
    <s v=""/>
    <s v=""/>
    <s v=""/>
    <s v=""/>
    <s v="VICOLO ALLEGRO, 4"/>
    <s v="VICOLO ALLEGRO"/>
    <s v="4"/>
    <s v=""/>
    <s v=""/>
    <s v=""/>
    <s v=""/>
    <s v=""/>
    <s v="FAB"/>
    <s v="C591"/>
    <s v="NCT"/>
    <s v="00015"/>
    <s v="00011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0"/>
    <s v="LOCALI AD USO ABITAZIONE"/>
    <s v=""/>
    <s v=""/>
    <n v="2"/>
    <s v=""/>
    <s v=""/>
    <s v=""/>
    <s v=""/>
    <s v=""/>
    <s v=""/>
    <s v="SIMULAZIONE TARI 2022 MT"/>
    <n v="81.349999999999994"/>
    <s v=""/>
    <n v="81.349999999999994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1"/>
    <x v="5"/>
    <n v="29.909968151482001"/>
    <n v="51.443731886070836"/>
    <n v="3.7000375528464247E-3"/>
    <n v="29.909968151482001"/>
    <n v="51.443731886070836"/>
    <n v="81.353700037552841"/>
  </r>
  <r>
    <s v="V2K864D31122012C123"/>
    <s v="388"/>
    <s v="864/1"/>
    <s v="PLSRDM45H41B149T"/>
    <s v=""/>
    <s v="F"/>
    <s v="PELOSATO ROSA DOMENICA"/>
    <s v="PELOSATO"/>
    <s v="ROSA DOMENICA"/>
    <s v="F"/>
    <s v="01/06/1945"/>
    <s v="BRENO"/>
    <s v="VICOLO ALLEGRO, 4"/>
    <s v="CEVO"/>
    <s v="25040"/>
    <s v="VICOLO ALLEGRO"/>
    <s v="4"/>
    <s v=""/>
    <s v=""/>
    <s v=""/>
    <s v=""/>
    <s v=""/>
    <s v="VIA CASTELLO, 30"/>
    <s v="VIA CASTELLO"/>
    <s v="30"/>
    <s v=""/>
    <s v=""/>
    <s v=""/>
    <s v=""/>
    <s v=""/>
    <s v="FAB"/>
    <s v="C591"/>
    <s v="NCT"/>
    <s v="00015"/>
    <s v="000117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2"/>
    <s v=""/>
    <s v=""/>
    <s v=""/>
    <s v=""/>
    <s v=""/>
    <s v=""/>
    <s v="SIMULAZIONE TARI 2022 MT"/>
    <n v="17.260000000000002"/>
    <s v=""/>
    <n v="17.2600000000000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5"/>
    <n v="17.255750856624232"/>
    <n v="0"/>
    <n v="-4.2491433757696484E-3"/>
    <n v="17.255750856624232"/>
    <n v="0"/>
    <n v="17.255750856624232"/>
  </r>
  <r>
    <s v="V2K865D01012016C122"/>
    <s v="389"/>
    <s v="865/1"/>
    <s v="PZZGPP38T31D058F"/>
    <s v=""/>
    <s v="F"/>
    <s v="PEZZOTTI GIUSEPPE"/>
    <s v="PEZZOTTI"/>
    <s v="GIUSEPPE"/>
    <s v="M"/>
    <s v="31/12/1938"/>
    <s v="CORTE FRANCA"/>
    <s v="VIA X GIORNATE, 15"/>
    <s v="CORTE FRANCA"/>
    <s v="25040"/>
    <s v="VIA X GIORNATE"/>
    <s v="15"/>
    <s v=""/>
    <s v=""/>
    <s v=""/>
    <s v=""/>
    <s v=""/>
    <s v="VIA MERANO, 21"/>
    <s v="VIA MERANO"/>
    <s v="21"/>
    <s v=""/>
    <s v=""/>
    <s v=""/>
    <s v=""/>
    <s v=""/>
    <s v="FAB"/>
    <s v="C591"/>
    <s v="NCT"/>
    <s v="00029"/>
    <s v="000021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03.53"/>
    <n v="-77.650000000000006"/>
    <n v="25.88"/>
    <n v="365"/>
    <s v="giorni"/>
    <s v="2022"/>
    <s v="01/01/2022"/>
    <s v="31/12/2022"/>
    <s v=""/>
    <s v=""/>
    <s v=""/>
    <s v=""/>
    <s v=""/>
    <s v=""/>
    <n v="0"/>
    <n v="0.75"/>
    <n v="0"/>
    <n v="0"/>
    <n v="14.25"/>
    <n v="0"/>
    <n v="0.75"/>
    <n v="0"/>
    <n v="0"/>
    <n v="0.25"/>
    <x v="1"/>
    <n v="9.0328573361716629"/>
    <n v="16.849450158887119"/>
    <n v="2.3074950587833598E-3"/>
    <n v="9.0328573361716629"/>
    <n v="16.849450158887119"/>
    <n v="25.882307495058782"/>
  </r>
  <r>
    <s v="V2K878D31122012C122"/>
    <s v="396"/>
    <s v="878/1"/>
    <s v="BNDGLC42S23L648J"/>
    <s v=""/>
    <s v="F"/>
    <s v="BIONDI UGO FELICE"/>
    <s v="BIONDI"/>
    <s v="UGO FELICE"/>
    <s v="M"/>
    <s v="23/11/1942"/>
    <s v="VALSAVIORE"/>
    <s v="VIA TIEPOLO, 30"/>
    <s v="BRESCIA"/>
    <s v="25100"/>
    <s v="VIA TIEPOLO"/>
    <s v="30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"/>
    <n v="66"/>
    <x v="0"/>
    <x v="0"/>
    <s v="LOCALI AD USO ABITAZIONE"/>
    <s v=""/>
    <s v=""/>
    <s v=""/>
    <s v=""/>
    <s v=""/>
    <s v=""/>
    <s v=""/>
    <s v=""/>
    <s v=""/>
    <s v="SIMULAZIONE TARI 2022 MT"/>
    <n v="109.24"/>
    <s v=""/>
    <n v="109.24"/>
    <n v="365"/>
    <s v="giorni"/>
    <s v="2022"/>
    <s v="01/01/2022"/>
    <s v="31/12/2022"/>
    <s v=""/>
    <s v=""/>
    <s v=""/>
    <s v=""/>
    <s v=""/>
    <s v=""/>
    <n v="0"/>
    <n v="0"/>
    <n v="0"/>
    <n v="0"/>
    <n v="66"/>
    <n v="0"/>
    <n v="0"/>
    <n v="0"/>
    <n v="0"/>
    <n v="1"/>
    <x v="1"/>
    <n v="41.836391872795069"/>
    <n v="67.397800635548478"/>
    <n v="-5.8074916564549994E-3"/>
    <n v="41.836391872795069"/>
    <n v="67.397800635548478"/>
    <n v="109.23419250834354"/>
  </r>
  <r>
    <s v="V2K879D31122012C123"/>
    <s v="396"/>
    <s v="879/1"/>
    <s v="BNDGLC42S23L648J"/>
    <s v=""/>
    <s v="F"/>
    <s v="BIONDI UGO FELICE"/>
    <s v="BIONDI"/>
    <s v="UGO FELICE"/>
    <s v="M"/>
    <s v="23/11/1942"/>
    <s v="VALSAVIORE"/>
    <s v="VIA TIEPOLO, 30"/>
    <s v="BRESCIA"/>
    <s v="25100"/>
    <s v="VIA TIEPOLO"/>
    <s v="30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1"/>
    <s v="LOCALI ACCESSORI UTENZA DOMESTICA"/>
    <s v=""/>
    <s v=""/>
    <s v=""/>
    <s v=""/>
    <s v=""/>
    <s v=""/>
    <s v=""/>
    <s v=""/>
    <s v=""/>
    <s v="SIMULAZIONE TARI 2022 MT"/>
    <n v="17.11"/>
    <s v=""/>
    <n v="17.11"/>
    <n v="365"/>
    <s v="giorni"/>
    <s v="2022"/>
    <s v="01/01/2022"/>
    <s v="31/12/2022"/>
    <s v=""/>
    <s v=""/>
    <s v=""/>
    <s v=""/>
    <s v=""/>
    <s v=""/>
    <n v="0"/>
    <n v="0"/>
    <n v="0"/>
    <n v="0"/>
    <n v="27"/>
    <n v="1"/>
    <n v="0"/>
    <n v="0"/>
    <n v="0"/>
    <n v="0"/>
    <x v="1"/>
    <n v="17.114887584325256"/>
    <n v="0"/>
    <n v="4.8875843252567108E-3"/>
    <n v="17.114887584325256"/>
    <n v="0"/>
    <n v="17.114887584325256"/>
  </r>
  <r>
    <s v="V2K880D31122012C122"/>
    <s v="397"/>
    <s v="880/1"/>
    <s v="PTRMVT38E63A052P"/>
    <s v=""/>
    <s v="F"/>
    <s v="PIETRAVALLE MARIA VITTORIA"/>
    <s v="PIETRAVALLE"/>
    <s v="MARIA VITTORIA"/>
    <s v="F"/>
    <s v="23/05/1938"/>
    <s v="ACQUI"/>
    <s v="VIA CROCEFISSA DI ROSA, 50"/>
    <s v="BRESCIA"/>
    <s v="25100"/>
    <s v="VIA CROCEFISSA DI ROSA"/>
    <s v="50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485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.3"/>
    <n v="31.3"/>
    <x v="0"/>
    <x v="0"/>
    <s v="LOCALI AD USO ABITAZIONE"/>
    <s v=""/>
    <s v=""/>
    <s v=""/>
    <s v=""/>
    <s v=""/>
    <s v=""/>
    <s v=""/>
    <s v=""/>
    <s v=""/>
    <s v="SIMULAZIONE TARI 2022 MT"/>
    <n v="87.24"/>
    <s v=""/>
    <n v="87.24"/>
    <n v="365"/>
    <s v="giorni"/>
    <s v="2022"/>
    <s v="01/01/2022"/>
    <s v="31/12/2022"/>
    <s v=""/>
    <s v=""/>
    <s v=""/>
    <s v=""/>
    <s v=""/>
    <s v=""/>
    <n v="0"/>
    <n v="0"/>
    <n v="0"/>
    <n v="0"/>
    <n v="31.3"/>
    <n v="0"/>
    <n v="0"/>
    <n v="0"/>
    <n v="0"/>
    <n v="1"/>
    <x v="1"/>
    <n v="19.84059190331039"/>
    <n v="67.397800635548478"/>
    <n v="-1.6074611411198703E-3"/>
    <n v="19.84059190331039"/>
    <n v="67.397800635548478"/>
    <n v="87.238392538858875"/>
  </r>
  <r>
    <s v="V2K881D31122012C123"/>
    <s v="397"/>
    <s v="881/1"/>
    <s v="PTRMVT38E63A052P"/>
    <s v=""/>
    <s v="F"/>
    <s v="PIETRAVALLE MARIA VITTORIA"/>
    <s v="PIETRAVALLE"/>
    <s v="MARIA VITTORIA"/>
    <s v="F"/>
    <s v="23/05/1938"/>
    <s v="ACQUI"/>
    <s v="VIA CROCEFISSA DI ROSA, 50"/>
    <s v="BRESCIA"/>
    <s v="25100"/>
    <s v="VIA CROCEFISSA DI ROSA"/>
    <s v="50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882D31122012C123"/>
    <s v="397"/>
    <s v="882/1"/>
    <s v="PTRMVT38E63A052P"/>
    <s v=""/>
    <s v="F"/>
    <s v="PIETRAVALLE MARIA VITTORIA"/>
    <s v="PIETRAVALLE"/>
    <s v="MARIA VITTORIA"/>
    <s v="F"/>
    <s v="23/05/1938"/>
    <s v="ACQUI"/>
    <s v="VIA CROCEFISSA DI ROSA, 50"/>
    <s v="BRESCIA"/>
    <s v="25100"/>
    <s v="VIA CROCEFISSA DI ROSA"/>
    <s v="50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s v=""/>
    <s v=""/>
    <s v=""/>
    <s v=""/>
    <s v=""/>
    <s v=""/>
    <s v=""/>
    <s v="SIMULAZIONE TARI 2022 MT"/>
    <n v="1.27"/>
    <s v=""/>
    <n v="1.27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1"/>
    <n v="1.2677694506907597"/>
    <n v="0"/>
    <n v="-2.2305493092402706E-3"/>
    <n v="1.2677694506907597"/>
    <n v="0"/>
    <n v="1.2677694506907597"/>
  </r>
  <r>
    <s v="V2K883D31122012C122"/>
    <s v="398"/>
    <s v="883/1"/>
    <s v="BNDVGL41P24L648K"/>
    <s v=""/>
    <s v="F"/>
    <s v="BIONDI VIRGILIO"/>
    <s v="BIONDI"/>
    <s v="VIRGILIO"/>
    <s v="M"/>
    <s v="24/09/1941"/>
    <s v="VALSAVIORE"/>
    <s v="VIA CESARE BATTISTI, 7"/>
    <s v="CEVO"/>
    <s v="25040"/>
    <s v="VIA CESARE BATTISTI"/>
    <s v="7"/>
    <s v=""/>
    <s v=""/>
    <s v=""/>
    <s v=""/>
    <s v=""/>
    <s v="VIA CESARE BATTISTI, 7"/>
    <s v="VIA CESARE BATTISTI"/>
    <s v="7"/>
    <s v=""/>
    <s v=""/>
    <s v=""/>
    <s v=""/>
    <s v=""/>
    <s v="FAB"/>
    <s v="C591"/>
    <s v="NCT"/>
    <s v="00015"/>
    <s v="000085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885D31122012C122"/>
    <s v="399"/>
    <s v="885/1"/>
    <s v="PGHLNS30S21L494E"/>
    <s v=""/>
    <s v="F"/>
    <s v="PIGHETTI ALFONSO"/>
    <s v="PIGHETTI"/>
    <s v="ALFONSO"/>
    <s v="M"/>
    <s v="21/11/1930"/>
    <s v="URAGO D'OGLIO"/>
    <s v="VICOLO S.M. BATTAGLIA, 20"/>
    <s v="CHIARI"/>
    <s v="25032"/>
    <s v="VICOLO S.M. BATTAGLIA"/>
    <s v="20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"/>
    <n v="38"/>
    <x v="0"/>
    <x v="0"/>
    <s v="LOCALI AD USO ABITAZIONE"/>
    <s v=""/>
    <s v=""/>
    <s v=""/>
    <s v=""/>
    <s v=""/>
    <s v=""/>
    <s v=""/>
    <s v=""/>
    <s v=""/>
    <s v="SIMULAZIONE TARI 2022 MT"/>
    <n v="91.49"/>
    <s v=""/>
    <n v="91.49"/>
    <n v="365"/>
    <s v="giorni"/>
    <s v="2022"/>
    <s v="01/01/2022"/>
    <s v="31/12/2022"/>
    <s v=""/>
    <s v=""/>
    <s v=""/>
    <s v=""/>
    <s v=""/>
    <s v=""/>
    <n v="0"/>
    <n v="0"/>
    <n v="0"/>
    <n v="0"/>
    <n v="38"/>
    <n v="0"/>
    <n v="0"/>
    <n v="0"/>
    <n v="0"/>
    <n v="1"/>
    <x v="1"/>
    <n v="24.087619563124434"/>
    <n v="67.397800635548478"/>
    <n v="-4.5798013270825777E-3"/>
    <n v="24.087619563124434"/>
    <n v="67.397800635548478"/>
    <n v="91.485420198672912"/>
  </r>
  <r>
    <s v="V2K886D31122012C123"/>
    <s v="399"/>
    <s v="886/1"/>
    <s v="PGHLNS30S21L494E"/>
    <s v=""/>
    <s v="F"/>
    <s v="PIGHETTI ALFONSO"/>
    <s v="PIGHETTI"/>
    <s v="ALFONSO"/>
    <s v="M"/>
    <s v="21/11/1930"/>
    <s v="URAGO D'OGLIO"/>
    <s v="VICOLO S.M. BATTAGLIA, 20"/>
    <s v="CHIARI"/>
    <s v="25032"/>
    <s v="VICOLO S.M. BATTAGLIA"/>
    <s v="20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2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s v=""/>
    <s v=""/>
    <s v=""/>
    <s v=""/>
    <s v=""/>
    <s v=""/>
    <s v=""/>
    <s v="SIMULAZIONE TARI 2022 MT"/>
    <n v="10.78"/>
    <s v=""/>
    <n v="10.78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1"/>
    <n v="10.776040330871458"/>
    <n v="0"/>
    <n v="-3.9596691285410657E-3"/>
    <n v="10.776040330871458"/>
    <n v="0"/>
    <n v="10.776040330871458"/>
  </r>
  <r>
    <s v="V2K892D31122012C122"/>
    <s v="401"/>
    <s v="892/1"/>
    <s v="PNIFST47P43L648U"/>
    <s v=""/>
    <s v="F"/>
    <s v="PINA FAUSTA"/>
    <s v="PINA"/>
    <s v="FAUSTA"/>
    <s v="F"/>
    <s v="03/09/1947"/>
    <s v="VALSAVIORE"/>
    <s v="VIA UMBERTO PRIMO, 8"/>
    <s v="CEVO"/>
    <s v="25040"/>
    <s v="VIA UMBERTO PRIMO"/>
    <s v="8"/>
    <s v=""/>
    <s v=""/>
    <s v=""/>
    <s v=""/>
    <s v=""/>
    <s v="VIA UMBERTO PRIMO, 8"/>
    <s v="VIA UMBERTO PRIMO"/>
    <s v="8"/>
    <s v=""/>
    <s v=""/>
    <s v=""/>
    <s v=""/>
    <s v=""/>
    <s v="FAB"/>
    <s v="C591"/>
    <s v="NCT"/>
    <s v="00011"/>
    <s v="000071"/>
    <s v=""/>
    <s v="0004"/>
    <s v=""/>
    <s v="A04"/>
    <s v="FAB"/>
    <s v="C591"/>
    <s v="NCT"/>
    <s v="00011"/>
    <s v="000071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.2"/>
    <n v="66.2"/>
    <x v="0"/>
    <x v="0"/>
    <s v="LOCALI AD USO ABITAZIONE"/>
    <s v=""/>
    <s v=""/>
    <n v="1"/>
    <s v=""/>
    <s v=""/>
    <s v=""/>
    <s v=""/>
    <s v=""/>
    <s v=""/>
    <s v="SIMULAZIONE TARI 2022 MT"/>
    <n v="49.57"/>
    <s v=""/>
    <n v="49.57"/>
    <n v="365"/>
    <s v="giorni"/>
    <s v="2022"/>
    <s v="01/01/2022"/>
    <s v="31/12/2022"/>
    <s v=""/>
    <s v=""/>
    <s v=""/>
    <s v=""/>
    <s v=""/>
    <s v=""/>
    <n v="0"/>
    <n v="0"/>
    <n v="0"/>
    <n v="0"/>
    <n v="66.2"/>
    <n v="0"/>
    <n v="0"/>
    <n v="0"/>
    <n v="0"/>
    <n v="1"/>
    <x v="0"/>
    <n v="32.638020191672112"/>
    <n v="16.930848468833439"/>
    <n v="-1.1313394944494348E-3"/>
    <n v="32.638020191672112"/>
    <n v="16.930848468833439"/>
    <n v="49.568868660505551"/>
  </r>
  <r>
    <s v="V2K893D31122012C122"/>
    <s v="402"/>
    <s v="893/1"/>
    <s v="PNILNM37S17L648P"/>
    <s v=""/>
    <s v="F"/>
    <s v="PINA LUCIANO MARIO"/>
    <s v="PINA"/>
    <s v="LUCIANO MARIO"/>
    <s v="M"/>
    <s v="17/11/1937"/>
    <s v="VALSAVIORE"/>
    <s v="PIAZZA DEI LAVORATORI, 5"/>
    <s v="CEVO"/>
    <s v="25040"/>
    <s v="PIAZZA DEI LAVORATORI"/>
    <s v="5"/>
    <s v=""/>
    <s v=""/>
    <s v=""/>
    <s v=""/>
    <s v=""/>
    <s v="PIAZZA DEI LAVORATORI, 5"/>
    <s v="PIAZZA DEI LAVORATORI"/>
    <s v="5"/>
    <s v=""/>
    <s v=""/>
    <s v=""/>
    <s v=""/>
    <s v=""/>
    <s v="FAB"/>
    <s v="C591"/>
    <s v="NCT"/>
    <s v="00011"/>
    <s v="000104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7"/>
    <n v="87"/>
    <x v="0"/>
    <x v="0"/>
    <s v="LOCALI AD USO ABITAZIONE"/>
    <s v=""/>
    <s v=""/>
    <n v="2"/>
    <s v=""/>
    <s v=""/>
    <s v=""/>
    <s v=""/>
    <s v=""/>
    <s v=""/>
    <s v="SIMULAZIONE TARI 2022 MT"/>
    <n v="101.48"/>
    <s v=""/>
    <n v="101.48"/>
    <n v="365"/>
    <s v="giorni"/>
    <s v="2022"/>
    <s v="01/01/2022"/>
    <s v="31/12/2022"/>
    <s v=""/>
    <s v=""/>
    <s v=""/>
    <s v=""/>
    <s v=""/>
    <s v=""/>
    <n v="0"/>
    <n v="0"/>
    <n v="0"/>
    <n v="0"/>
    <n v="87"/>
    <n v="0"/>
    <n v="0"/>
    <n v="0"/>
    <n v="0"/>
    <n v="1"/>
    <x v="5"/>
    <n v="50.041677484210268"/>
    <n v="51.443731886070836"/>
    <n v="5.4093702811002231E-3"/>
    <n v="50.041677484210268"/>
    <n v="51.443731886070836"/>
    <n v="101.4854093702811"/>
  </r>
  <r>
    <s v="V2K896D31122012C122"/>
    <s v="404"/>
    <s v="896/1"/>
    <s v="BLDCLP50R67L648C"/>
    <s v=""/>
    <s v="F"/>
    <s v="BOLDINI CECILIA PIERINA"/>
    <s v="BOLDINI"/>
    <s v="CECILIA PIERINA"/>
    <s v="F"/>
    <s v="27/10/1950"/>
    <s v="VALSAVIORE"/>
    <s v="VIA L. PASTEUR, 23"/>
    <s v="MILANO"/>
    <s v="20100"/>
    <s v="VIA L. PASTEUR"/>
    <s v="23"/>
    <s v=""/>
    <s v=""/>
    <s v=""/>
    <s v=""/>
    <s v=""/>
    <s v="VIA ROMA, 6"/>
    <s v="VIA ROMA"/>
    <s v="6"/>
    <s v=""/>
    <s v=""/>
    <s v=""/>
    <s v=""/>
    <s v=""/>
    <s v="FAB"/>
    <s v="C591"/>
    <s v="NCT"/>
    <s v="00015"/>
    <s v="000173"/>
    <s v=""/>
    <s v="0510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897D01012017C123"/>
    <s v="404"/>
    <s v="897/1"/>
    <s v="BLDCLP50R67L648C"/>
    <s v=""/>
    <s v="F"/>
    <s v="BOLDINI CECILIA PIERINA"/>
    <s v="BOLDINI"/>
    <s v="CECILIA PIERINA"/>
    <s v="F"/>
    <s v="27/10/1950"/>
    <s v="VALSAVIORE"/>
    <s v="VIA L. PASTEUR, 23"/>
    <s v="MILANO"/>
    <s v="20100"/>
    <s v="VIA L. PASTEUR"/>
    <s v="23"/>
    <s v=""/>
    <s v=""/>
    <s v=""/>
    <s v=""/>
    <s v=""/>
    <s v="VIA ROMA, 6"/>
    <s v="VIA ROMA"/>
    <s v="6"/>
    <s v=""/>
    <s v=""/>
    <s v=""/>
    <s v=""/>
    <s v=""/>
    <s v="FAB"/>
    <s v="C591"/>
    <s v="NCT"/>
    <s v="00015"/>
    <s v="000173"/>
    <s v=""/>
    <s v="05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s v=""/>
    <s v=""/>
    <s v=""/>
    <s v=""/>
    <s v=""/>
    <s v=""/>
    <s v=""/>
    <s v="SIMULAZIONE TARI 2022 MT"/>
    <n v="8.24"/>
    <s v=""/>
    <n v="8.24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1"/>
    <n v="8.2405014294899388"/>
    <n v="0"/>
    <n v="5.0142948993858738E-4"/>
    <n v="8.2405014294899388"/>
    <n v="0"/>
    <n v="8.2405014294899388"/>
  </r>
  <r>
    <s v="V2K898D31122012C122"/>
    <s v="406"/>
    <s v="898/1"/>
    <s v="PNIMRA40L24L648Y"/>
    <s v=""/>
    <s v="F"/>
    <s v="PINA MARIO"/>
    <s v="PINA"/>
    <s v="MARIO"/>
    <s v="M"/>
    <s v="24/07/1940"/>
    <s v="VALSAVIORE"/>
    <s v="VIA SANTI NAZZARO E CELSO, 4 A"/>
    <s v="CEVO"/>
    <s v="25040"/>
    <s v="VIA SANTI NAZZARO E CELSO"/>
    <s v="4"/>
    <s v="A"/>
    <s v=""/>
    <s v=""/>
    <s v=""/>
    <s v=""/>
    <s v="VIA SANTI NAZZARO E CELSO, 4"/>
    <s v="VIA SANTI NAZZARO E CELSO"/>
    <s v="4"/>
    <s v=""/>
    <s v=""/>
    <s v=""/>
    <s v=""/>
    <s v=""/>
    <s v="FAB"/>
    <s v="C591"/>
    <s v="NCT"/>
    <s v="00011"/>
    <s v="00009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.84"/>
    <n v="47.84"/>
    <x v="0"/>
    <x v="0"/>
    <s v="LOCALI AD USO ABITAZIONE"/>
    <s v=""/>
    <s v=""/>
    <n v="1"/>
    <s v=""/>
    <s v=""/>
    <s v=""/>
    <s v=""/>
    <s v=""/>
    <s v=""/>
    <s v="SIMULAZIONE TARI 2022 MT"/>
    <n v="40.520000000000003"/>
    <s v=""/>
    <n v="40.520000000000003"/>
    <n v="365"/>
    <s v="giorni"/>
    <s v="2022"/>
    <s v="01/01/2022"/>
    <s v="31/12/2022"/>
    <s v=""/>
    <s v=""/>
    <s v=""/>
    <s v=""/>
    <s v=""/>
    <s v=""/>
    <n v="0"/>
    <n v="0"/>
    <n v="0"/>
    <n v="0"/>
    <n v="47.84"/>
    <n v="0"/>
    <n v="0"/>
    <n v="0"/>
    <n v="0"/>
    <n v="1"/>
    <x v="0"/>
    <n v="23.586146313740091"/>
    <n v="16.930848468833439"/>
    <n v="-3.0052174264696419E-3"/>
    <n v="23.586146313740091"/>
    <n v="16.930848468833439"/>
    <n v="40.516994782573533"/>
  </r>
  <r>
    <s v="V2K903D31122012C122"/>
    <s v="409"/>
    <s v="903/1"/>
    <s v="PNIRME70D27Z133W"/>
    <s v=""/>
    <s v="F"/>
    <s v="PINA REMO"/>
    <s v="PINA"/>
    <s v="REMO"/>
    <s v="M"/>
    <s v="27/04/1970"/>
    <s v="COIRA"/>
    <s v="VIA QUATTRO NOVEMBRE, 28"/>
    <s v="CEVO"/>
    <s v="25040"/>
    <s v="VIA QUATTRO NOVEMBRE"/>
    <s v="28"/>
    <s v=""/>
    <s v=""/>
    <s v=""/>
    <s v=""/>
    <s v=""/>
    <s v="VIA QUATTRO NOVEMBRE, 28"/>
    <s v="VIA QUATTRO NOVEMBRE"/>
    <s v="28"/>
    <s v=""/>
    <s v=""/>
    <s v=""/>
    <s v=""/>
    <s v=""/>
    <s v="FAB"/>
    <s v="C591"/>
    <s v="NCT"/>
    <s v="00011"/>
    <s v="00018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.82"/>
    <n v="56.82"/>
    <x v="0"/>
    <x v="0"/>
    <s v="LOCALI AD USO ABITAZIONE"/>
    <s v=""/>
    <s v=""/>
    <n v="1"/>
    <s v=""/>
    <s v=""/>
    <s v=""/>
    <s v=""/>
    <s v=""/>
    <s v=""/>
    <s v="SIMULAZIONE TARI 2022 MT"/>
    <n v="44.94"/>
    <s v=""/>
    <n v="44.94"/>
    <n v="365"/>
    <s v="giorni"/>
    <s v="2022"/>
    <s v="01/01/2022"/>
    <s v="31/12/2022"/>
    <s v=""/>
    <s v=""/>
    <s v=""/>
    <s v=""/>
    <s v=""/>
    <s v=""/>
    <n v="0"/>
    <n v="0"/>
    <n v="0"/>
    <n v="0"/>
    <n v="56.82"/>
    <n v="0"/>
    <n v="0"/>
    <n v="0"/>
    <n v="0"/>
    <n v="1"/>
    <x v="0"/>
    <n v="28.013478962096819"/>
    <n v="16.930848468833439"/>
    <n v="4.3274309302603342E-3"/>
    <n v="28.013478962096819"/>
    <n v="16.930848468833439"/>
    <n v="44.944327430930258"/>
  </r>
  <r>
    <s v="V2K904D31122012C122"/>
    <s v="410"/>
    <s v="904/1"/>
    <s v="BNMBNR57M02I476V"/>
    <s v=""/>
    <s v="F"/>
    <s v="BONOMELLI BERNARDO GIOVANNI"/>
    <s v="BONOMELLI"/>
    <s v="BERNARDO GIOVANNI"/>
    <s v="M"/>
    <s v="02/08/1957"/>
    <s v="SAVIORE"/>
    <s v="VIA ANDROLA, 24"/>
    <s v="CEVO"/>
    <s v="25040"/>
    <s v="VIA ANDROLA"/>
    <s v="24"/>
    <s v=""/>
    <s v=""/>
    <s v=""/>
    <s v=""/>
    <s v=""/>
    <s v="VIA ANDROLA, 24"/>
    <s v="VIA ANDROLA"/>
    <s v="24"/>
    <s v=""/>
    <s v=""/>
    <s v=""/>
    <s v=""/>
    <s v=""/>
    <s v="FAB"/>
    <s v="C591"/>
    <s v="NCT"/>
    <s v="00013"/>
    <s v="000248"/>
    <s v=""/>
    <s v="001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3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6"/>
    <n v="63.388472534537989"/>
    <n v="67.397800635548478"/>
    <n v="-3.726829913517804E-3"/>
    <n v="63.388472534537989"/>
    <n v="67.397800635548478"/>
    <n v="130.78627317008647"/>
  </r>
  <r>
    <s v="V2K906D31122012C122"/>
    <s v="412"/>
    <s v="906/1"/>
    <s v="PNITLL46P13L648O"/>
    <s v=""/>
    <s v="F"/>
    <s v="PINA TULLIO"/>
    <s v="PINA"/>
    <s v="TULLIO"/>
    <s v="M"/>
    <s v="13/09/1946"/>
    <s v="VALSAVIORE"/>
    <s v="VIA SANTI NAZZARO E CELSO, 4"/>
    <s v="CEVO"/>
    <s v="25040"/>
    <s v="VIA SANTI NAZZARO E CELSO"/>
    <s v="4"/>
    <s v=""/>
    <s v=""/>
    <s v=""/>
    <s v=""/>
    <s v=""/>
    <s v="VIA QUATTRO NOVEMBRE, 28"/>
    <s v="VIA QUATTRO NOVEMBRE"/>
    <s v="28"/>
    <s v=""/>
    <s v=""/>
    <s v=""/>
    <s v=""/>
    <s v=""/>
    <s v="FAB"/>
    <s v="C591"/>
    <s v="NCT"/>
    <s v="00011"/>
    <s v="000093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.82"/>
    <n v="36.82"/>
    <x v="0"/>
    <x v="0"/>
    <s v="LOCALI AD USO ABITAZIONE"/>
    <s v=""/>
    <s v=""/>
    <n v="1"/>
    <s v=""/>
    <s v=""/>
    <s v=""/>
    <s v=""/>
    <s v=""/>
    <s v=""/>
    <s v="SIMULAZIONE TARI 2022 MT"/>
    <n v="35.08"/>
    <s v=""/>
    <n v="35.08"/>
    <n v="365"/>
    <s v="giorni"/>
    <s v="2022"/>
    <s v="01/01/2022"/>
    <s v="31/12/2022"/>
    <s v=""/>
    <s v=""/>
    <s v=""/>
    <s v=""/>
    <s v=""/>
    <s v=""/>
    <n v="0"/>
    <n v="0"/>
    <n v="0"/>
    <n v="0"/>
    <n v="36.82"/>
    <n v="0"/>
    <n v="0"/>
    <n v="0"/>
    <n v="0"/>
    <n v="1"/>
    <x v="0"/>
    <n v="18.153049901168689"/>
    <n v="16.930848468833439"/>
    <n v="3.8983700021333334E-3"/>
    <n v="18.153049901168689"/>
    <n v="16.930848468833439"/>
    <n v="35.083898370002132"/>
  </r>
  <r>
    <s v="V2K907D31122012C122"/>
    <s v="412"/>
    <s v="907/1"/>
    <s v="PNITLL46P13L648O"/>
    <s v=""/>
    <s v="F"/>
    <s v="PINA TULLIO"/>
    <s v="PINA"/>
    <s v="TULLIO"/>
    <s v="M"/>
    <s v="13/09/1946"/>
    <s v="VALSAVIORE"/>
    <s v="VIA SANTI NAZZARO E CELSO, 4"/>
    <s v="CEVO"/>
    <s v="25040"/>
    <s v="VIA SANTI NAZZARO E CELSO"/>
    <s v="4"/>
    <s v=""/>
    <s v=""/>
    <s v=""/>
    <s v=""/>
    <s v=""/>
    <s v="VIA SANTI NAZZARO E CELSO, 4"/>
    <s v="VIA SANTI NAZZARO E CELSO"/>
    <s v="4"/>
    <s v=""/>
    <s v=""/>
    <s v=""/>
    <s v=""/>
    <s v=""/>
    <s v="FAB"/>
    <s v="C591"/>
    <s v="NCT"/>
    <s v="00011"/>
    <s v="000093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.75"/>
    <n v="78.75"/>
    <x v="0"/>
    <x v="0"/>
    <s v="LOCALI AD USO ABITAZIONE"/>
    <s v=""/>
    <s v=""/>
    <n v="1"/>
    <s v=""/>
    <s v=""/>
    <s v=""/>
    <s v=""/>
    <s v=""/>
    <s v=""/>
    <s v="SIMULAZIONE TARI 2022 MT"/>
    <n v="55.76"/>
    <s v=""/>
    <n v="55.76"/>
    <n v="365"/>
    <s v="giorni"/>
    <s v="2022"/>
    <s v="01/01/2022"/>
    <s v="31/12/2022"/>
    <s v=""/>
    <s v=""/>
    <s v=""/>
    <s v=""/>
    <s v=""/>
    <s v=""/>
    <n v="0"/>
    <n v="0"/>
    <n v="0"/>
    <n v="0"/>
    <n v="78.75"/>
    <n v="0"/>
    <n v="0"/>
    <n v="0"/>
    <n v="0"/>
    <n v="1"/>
    <x v="0"/>
    <n v="38.825439427404518"/>
    <n v="16.930848468833439"/>
    <n v="-3.712103762040897E-3"/>
    <n v="38.825439427404518"/>
    <n v="16.930848468833439"/>
    <n v="55.756287896237957"/>
  </r>
  <r>
    <s v="V2K908D31122012C122"/>
    <s v="414"/>
    <s v="908/1"/>
    <s v="BNMFNC48C06Z133A"/>
    <s v=""/>
    <s v="F"/>
    <s v="BONOMELLI FRANCO BERNARDO"/>
    <s v="BONOMELLI"/>
    <s v="FRANCO BERNARDO"/>
    <s v="M"/>
    <s v="06/03/1948"/>
    <s v="DAVOS PLATZ"/>
    <s v="VIA GUGLIELMO MARCONI, 28"/>
    <s v="CEVO"/>
    <s v="25040"/>
    <s v="VIA GUGLIELMO MARCONI"/>
    <s v="28"/>
    <s v=""/>
    <s v=""/>
    <s v=""/>
    <s v=""/>
    <s v=""/>
    <s v="VIA GUGLIELMO MARCONI, 28"/>
    <s v="VIA GUGLIELMO MARCONI"/>
    <s v="28"/>
    <s v=""/>
    <s v=""/>
    <s v=""/>
    <s v=""/>
    <s v=""/>
    <s v="FAB"/>
    <s v="C591"/>
    <s v="NCT"/>
    <s v="00014"/>
    <s v="000021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400000000000006"/>
    <n v="70.400000000000006"/>
    <x v="0"/>
    <x v="0"/>
    <s v="LOCALI AD USO ABITAZIONE"/>
    <s v=""/>
    <s v=""/>
    <n v="1"/>
    <s v=""/>
    <s v=""/>
    <s v=""/>
    <s v=""/>
    <s v=""/>
    <s v=""/>
    <s v="SIMULAZIONE TARI 2022 MT"/>
    <n v="51.64"/>
    <s v=""/>
    <n v="51.64"/>
    <n v="365"/>
    <s v="giorni"/>
    <s v="2022"/>
    <s v="01/01/2022"/>
    <s v="31/12/2022"/>
    <s v=""/>
    <s v=""/>
    <s v=""/>
    <s v=""/>
    <s v=""/>
    <s v=""/>
    <n v="0"/>
    <n v="0"/>
    <n v="0"/>
    <n v="0"/>
    <n v="70.400000000000006"/>
    <n v="0"/>
    <n v="0"/>
    <n v="0"/>
    <n v="0"/>
    <n v="1"/>
    <x v="0"/>
    <n v="34.708710294467025"/>
    <n v="16.930848468833439"/>
    <n v="-4.4123669953677336E-4"/>
    <n v="34.708710294467025"/>
    <n v="16.930848468833439"/>
    <n v="51.639558763300464"/>
  </r>
  <r>
    <s v="V2K911D31122012C122S"/>
    <s v="416"/>
    <s v="911/1"/>
    <s v="PNIVRN63P49C591R"/>
    <s v=""/>
    <s v="F"/>
    <s v="PINA VALERIA ENRICA"/>
    <s v="PINA"/>
    <s v="VALERIA ENRICA"/>
    <s v="F"/>
    <s v="09/09/1963"/>
    <s v="CEVO"/>
    <s v="VIA SANTI NAZZARO E CELSO, 18"/>
    <s v="CEVO"/>
    <s v="25040"/>
    <s v="VIA SANTI NAZZARO E CELSO"/>
    <s v="18"/>
    <s v=""/>
    <s v=""/>
    <s v=""/>
    <s v=""/>
    <s v=""/>
    <s v="VIA SANTI NAZZARO E CELSO, 18"/>
    <s v="VIA SANTI NAZZARO E CELSO"/>
    <s v="18"/>
    <s v=""/>
    <s v=""/>
    <s v=""/>
    <s v=""/>
    <s v=""/>
    <s v="FAB"/>
    <s v="C591"/>
    <s v="NCT"/>
    <s v="00020"/>
    <s v="00010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569999999999993"/>
    <n v="65.569999999999993"/>
    <x v="0"/>
    <x v="0"/>
    <s v="LOCALI AD USO ABITAZIONE"/>
    <s v=""/>
    <s v=""/>
    <n v="2"/>
    <s v=""/>
    <s v=""/>
    <s v=""/>
    <s v=""/>
    <s v=""/>
    <s v=""/>
    <s v="SIMULAZIONE TARI 2022 MT"/>
    <n v="16.850000000000001"/>
    <s v=""/>
    <n v="16.850000000000001"/>
    <n v="69"/>
    <s v="giorni"/>
    <s v="2022"/>
    <s v="01/01/2022"/>
    <s v="10/03/2022"/>
    <s v=""/>
    <s v=""/>
    <s v=""/>
    <s v=""/>
    <s v=""/>
    <s v=""/>
    <n v="0"/>
    <n v="0"/>
    <n v="0"/>
    <n v="0"/>
    <n v="12.395424657534246"/>
    <n v="0"/>
    <n v="0"/>
    <n v="0"/>
    <n v="0"/>
    <n v="0.18904109589041096"/>
    <x v="5"/>
    <n v="7.1297453217489224"/>
    <n v="9.7249794524353081"/>
    <n v="4.7247741842291191E-3"/>
    <n v="7.1297453217489224"/>
    <n v="9.7249794524353081"/>
    <n v="16.854724774184231"/>
  </r>
  <r>
    <s v="V2K911D31122012C122"/>
    <s v="416"/>
    <s v="911/1"/>
    <s v="PNIVRN63P49C591R"/>
    <s v=""/>
    <s v="F"/>
    <s v="PINA VALERIA ENRICA"/>
    <s v="PINA"/>
    <s v="VALERIA ENRICA"/>
    <s v="F"/>
    <s v="09/09/1963"/>
    <s v="CEVO"/>
    <s v="VIA SANTI NAZZARO E CELSO, 18"/>
    <s v="CEVO"/>
    <s v="25040"/>
    <s v="VIA SANTI NAZZARO E CELSO"/>
    <s v="18"/>
    <s v=""/>
    <s v=""/>
    <s v=""/>
    <s v=""/>
    <s v=""/>
    <s v="VIA SANTI NAZZARO E CELSO, 18"/>
    <s v="VIA SANTI NAZZARO E CELSO"/>
    <s v="18"/>
    <s v=""/>
    <s v=""/>
    <s v=""/>
    <s v=""/>
    <s v=""/>
    <s v="FAB"/>
    <s v="C591"/>
    <s v="NCT"/>
    <s v="00020"/>
    <s v="00010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569999999999993"/>
    <n v="65.569999999999993"/>
    <x v="0"/>
    <x v="0"/>
    <s v="LOCALI AD USO ABITAZIONE"/>
    <s v=""/>
    <s v=""/>
    <n v="1"/>
    <s v=""/>
    <s v=""/>
    <s v=""/>
    <s v=""/>
    <s v=""/>
    <s v=""/>
    <s v="SIMULAZIONE TARI 2022 MT"/>
    <n v="39.950000000000003"/>
    <s v=""/>
    <n v="39.950000000000003"/>
    <n v="296"/>
    <s v="giorni"/>
    <s v="2022"/>
    <s v="11/03/2022"/>
    <s v="31/12/2022"/>
    <s v=""/>
    <s v=""/>
    <s v=""/>
    <s v=""/>
    <s v=""/>
    <s v=""/>
    <n v="0"/>
    <n v="0"/>
    <n v="0"/>
    <n v="0"/>
    <n v="53.174575342465751"/>
    <n v="0"/>
    <n v="0"/>
    <n v="0"/>
    <n v="0"/>
    <n v="0.81095890410958904"/>
    <x v="0"/>
    <n v="26.216206400468085"/>
    <n v="13.730222319930679"/>
    <n v="-3.5712796012390413E-3"/>
    <n v="26.216206400468085"/>
    <n v="13.730222319930679"/>
    <n v="39.946428720398764"/>
  </r>
  <r>
    <s v="V2K912D31122012C123S"/>
    <s v="416"/>
    <s v="912/1"/>
    <s v="PNIVRN63P49C591R"/>
    <s v=""/>
    <s v="F"/>
    <s v="PINA VALERIA ENRICA"/>
    <s v="PINA"/>
    <s v="VALERIA ENRICA"/>
    <s v="F"/>
    <s v="09/09/1963"/>
    <s v="CEVO"/>
    <s v="VIA SANTI NAZZARO E CELSO, 18"/>
    <s v="CEVO"/>
    <s v="25040"/>
    <s v="VIA SANTI NAZZARO E CELSO"/>
    <s v="18"/>
    <s v=""/>
    <s v=""/>
    <s v=""/>
    <s v=""/>
    <s v=""/>
    <s v="VIA SANTI NAZZARO E CELSO, 18"/>
    <s v="VIA SANTI NAZZARO E CELSO"/>
    <s v="18"/>
    <s v=""/>
    <s v=""/>
    <s v=""/>
    <s v=""/>
    <s v=""/>
    <s v="FAB"/>
    <s v="C591"/>
    <s v="NCT"/>
    <s v="00020"/>
    <s v="00010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.14"/>
    <n v="24.14"/>
    <x v="0"/>
    <x v="1"/>
    <s v="LOCALI ACCESSORI UTENZA DOMESTICA"/>
    <s v=""/>
    <s v=""/>
    <n v="2"/>
    <s v=""/>
    <s v=""/>
    <s v=""/>
    <s v=""/>
    <s v=""/>
    <s v=""/>
    <s v="SIMULAZIONE TARI 2022 MT"/>
    <n v="2.62"/>
    <s v=""/>
    <n v="2.62"/>
    <n v="69"/>
    <s v="giorni"/>
    <s v="2022"/>
    <s v="01/01/2022"/>
    <s v="10/03/2022"/>
    <s v=""/>
    <s v=""/>
    <s v=""/>
    <s v=""/>
    <s v=""/>
    <s v=""/>
    <n v="0"/>
    <n v="0"/>
    <n v="0"/>
    <n v="0"/>
    <n v="4.5634520547945208"/>
    <n v="1"/>
    <n v="0"/>
    <n v="0"/>
    <n v="0"/>
    <n v="0"/>
    <x v="5"/>
    <n v="2.6248597234561388"/>
    <n v="0"/>
    <n v="4.8597234561387204E-3"/>
    <n v="2.6248597234561388"/>
    <n v="0"/>
    <n v="2.6248597234561388"/>
  </r>
  <r>
    <s v="V2K912D31122012C123"/>
    <s v="416"/>
    <s v="912/1"/>
    <s v="PNIVRN63P49C591R"/>
    <s v=""/>
    <s v="F"/>
    <s v="PINA VALERIA ENRICA"/>
    <s v="PINA"/>
    <s v="VALERIA ENRICA"/>
    <s v="F"/>
    <s v="09/09/1963"/>
    <s v="CEVO"/>
    <s v="VIA SANTI NAZZARO E CELSO, 18"/>
    <s v="CEVO"/>
    <s v="25040"/>
    <s v="VIA SANTI NAZZARO E CELSO"/>
    <s v="18"/>
    <s v=""/>
    <s v=""/>
    <s v=""/>
    <s v=""/>
    <s v=""/>
    <s v="VIA SANTI NAZZARO E CELSO, 18"/>
    <s v="VIA SANTI NAZZARO E CELSO"/>
    <s v="18"/>
    <s v=""/>
    <s v=""/>
    <s v=""/>
    <s v=""/>
    <s v=""/>
    <s v="FAB"/>
    <s v="C591"/>
    <s v="NCT"/>
    <s v="00020"/>
    <s v="00010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.14"/>
    <n v="24.14"/>
    <x v="0"/>
    <x v="1"/>
    <s v="LOCALI ACCESSORI UTENZA DOMESTICA"/>
    <s v=""/>
    <s v=""/>
    <n v="1"/>
    <s v=""/>
    <s v=""/>
    <s v=""/>
    <s v=""/>
    <s v=""/>
    <s v=""/>
    <s v="SIMULAZIONE TARI 2022 MT"/>
    <n v="9.65"/>
    <s v=""/>
    <n v="9.65"/>
    <n v="296"/>
    <s v="giorni"/>
    <s v="2022"/>
    <s v="11/03/2022"/>
    <s v="31/12/2022"/>
    <s v=""/>
    <s v=""/>
    <s v=""/>
    <s v=""/>
    <s v=""/>
    <s v=""/>
    <n v="0"/>
    <n v="0"/>
    <n v="0"/>
    <n v="0"/>
    <n v="19.57654794520548"/>
    <n v="1"/>
    <n v="0"/>
    <n v="0"/>
    <n v="0"/>
    <n v="0"/>
    <x v="0"/>
    <n v="9.6516581135778505"/>
    <n v="0"/>
    <n v="1.6581135778501732E-3"/>
    <n v="9.6516581135778505"/>
    <n v="0"/>
    <n v="9.6516581135778505"/>
  </r>
  <r>
    <s v="V2K913D31122012C122"/>
    <s v="417"/>
    <s v="913/1"/>
    <s v="BNMSVN56P66I476Y"/>
    <s v=""/>
    <s v="F"/>
    <s v="BONOMELLI SAVINA"/>
    <s v="BONOMELLI"/>
    <s v="SAVINA"/>
    <s v="F"/>
    <s v="26/09/1956"/>
    <s v="SAVIORE"/>
    <s v="VIA TRENTO, 113"/>
    <s v="SAVIORE DELL'ADAMELLO"/>
    <s v="25040"/>
    <s v="VIA TRENTO"/>
    <s v="113"/>
    <s v=""/>
    <s v=""/>
    <s v=""/>
    <s v=""/>
    <s v=""/>
    <s v="VIA PIAZZA, 7"/>
    <s v="VIA PIAZZA"/>
    <s v="7"/>
    <s v=""/>
    <s v=""/>
    <s v=""/>
    <s v=""/>
    <s v=""/>
    <s v="FAB"/>
    <s v="C591"/>
    <s v="NCT"/>
    <s v="00031"/>
    <s v="000072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3"/>
    <n v="70.3"/>
    <x v="0"/>
    <x v="0"/>
    <s v="LOCALI AD USO ABITAZIONE"/>
    <s v=""/>
    <s v=""/>
    <s v=""/>
    <s v=""/>
    <s v=""/>
    <s v=""/>
    <s v=""/>
    <s v=""/>
    <s v=""/>
    <s v="SIMULAZIONE TARI 2022 MT"/>
    <n v="111.96"/>
    <s v=""/>
    <n v="111.96"/>
    <n v="365"/>
    <s v="giorni"/>
    <s v="2022"/>
    <s v="01/01/2022"/>
    <s v="31/12/2022"/>
    <s v=""/>
    <s v=""/>
    <s v=""/>
    <s v=""/>
    <s v=""/>
    <s v=""/>
    <n v="0"/>
    <n v="0"/>
    <n v="0"/>
    <n v="0"/>
    <n v="70.3"/>
    <n v="0"/>
    <n v="0"/>
    <n v="0"/>
    <n v="0"/>
    <n v="1"/>
    <x v="1"/>
    <n v="44.562096191780206"/>
    <n v="67.397800635548478"/>
    <n v="-1.0317267130233176E-4"/>
    <n v="44.562096191780206"/>
    <n v="67.397800635548478"/>
    <n v="111.95989682732869"/>
  </r>
  <r>
    <s v="V2K914D31122012C122"/>
    <s v="418"/>
    <s v="914/1"/>
    <s v="BNMSRG63D17E216B"/>
    <s v="02045130982"/>
    <s v="F"/>
    <s v="BONOMELLI SERGIO"/>
    <s v="BONOMELLI"/>
    <s v="SERGIO"/>
    <s v="M"/>
    <s v="17/04/1963"/>
    <s v="GRUGLIASCO"/>
    <s v="VIA CINQUANTAQUATTRESIMA BRIGATA GARIBALDI, 38"/>
    <s v="CEVO"/>
    <s v="25040"/>
    <s v="VIA CINQUANTAQUATTRESIMA BRIGATA GARIBALDI"/>
    <s v="38"/>
    <s v=""/>
    <s v=""/>
    <s v=""/>
    <s v=""/>
    <s v=""/>
    <s v="VIA CINQUANTAQUATTRESIMA BRIGATA GARIBALDI, 38"/>
    <s v="VIA CINQUANTAQUATTRESIMA BRIGATA GARIBALDI"/>
    <s v="38"/>
    <s v=""/>
    <s v=""/>
    <s v=""/>
    <s v=""/>
    <s v=""/>
    <s v="FAB"/>
    <s v="C591"/>
    <s v="NCT"/>
    <s v="00017"/>
    <s v="000175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6.08"/>
    <n v="106.08"/>
    <x v="0"/>
    <x v="0"/>
    <s v="LOCALI AD USO ABITAZIONE"/>
    <s v=""/>
    <s v=""/>
    <n v="3"/>
    <s v=""/>
    <s v=""/>
    <s v=""/>
    <s v=""/>
    <s v=""/>
    <s v="DATI FORNITI UT PER IL 2008"/>
    <s v="SIMULAZIONE TARI 2022 MT"/>
    <n v="134.63999999999999"/>
    <s v=""/>
    <n v="134.63999999999999"/>
    <n v="365"/>
    <s v="giorni"/>
    <s v="2022"/>
    <s v="01/01/2022"/>
    <s v="31/12/2022"/>
    <s v=""/>
    <s v=""/>
    <s v=""/>
    <s v=""/>
    <s v=""/>
    <s v=""/>
    <n v="0"/>
    <n v="0"/>
    <n v="0"/>
    <n v="0"/>
    <n v="106.08"/>
    <n v="0"/>
    <n v="0"/>
    <n v="0"/>
    <n v="0"/>
    <n v="1"/>
    <x v="6"/>
    <n v="67.242491664637896"/>
    <n v="67.397800635548478"/>
    <n v="2.9230018640191702E-4"/>
    <n v="67.242491664637896"/>
    <n v="67.397800635548478"/>
    <n v="134.64029230018639"/>
  </r>
  <r>
    <s v="V2K923D31122012C122"/>
    <s v="421"/>
    <s v="924/1"/>
    <s v="PMTNGN53S27D391G"/>
    <s v=""/>
    <s v="F"/>
    <s v="PIUMETTI ENZO EUGENIO"/>
    <s v="PIUMETTI"/>
    <s v="ENZO EUGENIO"/>
    <s v="M"/>
    <s v="27/11/1953"/>
    <s v="EDOLO"/>
    <s v="VIA CINQUANTAQUATTRESIMA BRIGATA GARIBALDI, 26"/>
    <s v="CEVO"/>
    <s v="25040"/>
    <s v="VIA CINQUANTAQUATTRESIMA BRIGATA GARIBALDI"/>
    <s v="26"/>
    <s v=""/>
    <s v=""/>
    <s v=""/>
    <s v=""/>
    <s v=""/>
    <s v="VIA CINQUANTAQUATTRESIMA BRIGATA GARIBALDI, 26"/>
    <s v="VIA CINQUANTAQUATTRESIMA BRIGATA GARIBALDI"/>
    <s v="26"/>
    <s v=""/>
    <s v=""/>
    <s v=""/>
    <s v=""/>
    <s v=""/>
    <s v="FAB"/>
    <s v="C591"/>
    <s v="NCT"/>
    <s v="00017"/>
    <s v="000175"/>
    <s v=""/>
    <s v="001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.07"/>
    <n v="93.07"/>
    <x v="0"/>
    <x v="0"/>
    <s v="LOCALI AD USO ABITAZIONE"/>
    <s v=""/>
    <s v=""/>
    <n v="2"/>
    <s v=""/>
    <s v=""/>
    <s v=""/>
    <s v=""/>
    <s v=""/>
    <s v="DATI COMUNICATI DA UT PER 2008"/>
    <s v="SIMULAZIONE TARI 2022 MT"/>
    <n v="104.97"/>
    <s v=""/>
    <n v="104.97"/>
    <n v="365"/>
    <s v="giorni"/>
    <s v="2022"/>
    <s v="01/01/2022"/>
    <s v="31/12/2022"/>
    <s v=""/>
    <s v=""/>
    <s v=""/>
    <s v=""/>
    <s v=""/>
    <s v=""/>
    <n v="0"/>
    <n v="0"/>
    <n v="0"/>
    <n v="0"/>
    <n v="93.07"/>
    <n v="0"/>
    <n v="0"/>
    <n v="0"/>
    <n v="0"/>
    <n v="1"/>
    <x v="5"/>
    <n v="53.53309107420057"/>
    <n v="51.443731886070836"/>
    <n v="6.8229602714069415E-3"/>
    <n v="53.53309107420057"/>
    <n v="51.443731886070836"/>
    <n v="104.97682296027141"/>
  </r>
  <r>
    <s v="V2K926D31122012C122"/>
    <s v="423"/>
    <s v="926/1"/>
    <s v="BSLLSP52R09L494M"/>
    <s v=""/>
    <s v="F"/>
    <s v="BOSELLI ELIO GIUSEPPE"/>
    <s v="BOSELLI"/>
    <s v="ELIO GIUSEPPE"/>
    <s v="M"/>
    <s v="09/10/1952"/>
    <s v="URAGO D'OGLIO"/>
    <s v="VIA PASCOLI, 25"/>
    <s v="BOLLATE"/>
    <s v="20021"/>
    <s v="VIA PASCOLI"/>
    <s v="25"/>
    <s v=""/>
    <s v=""/>
    <s v=""/>
    <s v=""/>
    <s v=""/>
    <s v="VIA SAN SISTO, 6"/>
    <s v="VIA SAN SISTO"/>
    <s v="6"/>
    <s v=""/>
    <s v=""/>
    <s v=""/>
    <s v=""/>
    <s v=""/>
    <s v="FAB"/>
    <s v="C591"/>
    <s v="NCT"/>
    <s v="00022"/>
    <s v="000070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927D31122012C122"/>
    <s v="423"/>
    <s v="927/1"/>
    <s v="BSLLSP52R09L494M"/>
    <s v=""/>
    <s v="F"/>
    <s v="BOSELLI ELIO GIUSEPPE"/>
    <s v="BOSELLI"/>
    <s v="ELIO GIUSEPPE"/>
    <s v="M"/>
    <s v="09/10/1952"/>
    <s v="URAGO D'OGLIO"/>
    <s v="VIA PASCOLI, 25"/>
    <s v="BOLLATE"/>
    <s v="20021"/>
    <s v="VIA PASCOLI"/>
    <s v="25"/>
    <s v=""/>
    <s v=""/>
    <s v=""/>
    <s v=""/>
    <s v=""/>
    <s v="VIA SAN SISTO, 6"/>
    <s v="VIA SAN SISTO"/>
    <s v="6"/>
    <s v=""/>
    <s v=""/>
    <s v=""/>
    <s v=""/>
    <s v=""/>
    <s v="FAB"/>
    <s v="C591"/>
    <s v="NCT"/>
    <s v="00022"/>
    <s v="000070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930D31122012C122"/>
    <s v="424"/>
    <s v="930/1"/>
    <s v="PLSCLD72D13Z133A"/>
    <s v=""/>
    <s v="F"/>
    <s v="POLESELLO CLAUDIO"/>
    <s v="POLESELLO"/>
    <s v="CLAUDIO"/>
    <s v="M"/>
    <s v="13/04/1972"/>
    <s v="ZURIGO"/>
    <s v="LOCALITA' ESINA, 3"/>
    <s v="CEVO"/>
    <s v="25040"/>
    <s v="LOCALITA' ESINA"/>
    <s v="3"/>
    <s v=""/>
    <s v=""/>
    <s v=""/>
    <s v=""/>
    <s v=""/>
    <s v="LOCALITA' ESINA, 3"/>
    <s v="LOCALITA' ESINA"/>
    <s v="3"/>
    <s v=""/>
    <s v=""/>
    <s v=""/>
    <s v=""/>
    <s v=""/>
    <s v="FAB"/>
    <s v="C591"/>
    <s v="NCT"/>
    <s v="00027"/>
    <s v="000276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58.84"/>
    <n v="-44.13"/>
    <n v="14.71"/>
    <n v="365"/>
    <s v="giorni"/>
    <s v="2022"/>
    <s v="01/01/2022"/>
    <s v="31/12/2022"/>
    <s v=""/>
    <s v=""/>
    <s v=""/>
    <s v=""/>
    <s v=""/>
    <s v=""/>
    <n v="0"/>
    <n v="0.75"/>
    <n v="0"/>
    <n v="0"/>
    <n v="21.25"/>
    <n v="0"/>
    <n v="0.75"/>
    <n v="0"/>
    <n v="0"/>
    <n v="0.25"/>
    <x v="0"/>
    <n v="10.476705877236139"/>
    <n v="4.2327121172083597"/>
    <n v="-5.8200555550236288E-4"/>
    <n v="10.476705877236139"/>
    <n v="4.2327121172083597"/>
    <n v="14.709417994444498"/>
  </r>
  <r>
    <s v="V2K931D31122012C122"/>
    <s v="425"/>
    <s v="931/1"/>
    <s v="BRNLCT34A66C417E"/>
    <s v=""/>
    <s v="F"/>
    <s v="BRENNI ALICE CATERINA"/>
    <s v="BRENNI"/>
    <s v="ALICE CATERINA"/>
    <s v="F"/>
    <s v="26/01/1934"/>
    <s v="CEDEGOLO"/>
    <s v="VIA ROMA, 41"/>
    <s v="CEVO"/>
    <s v="25040"/>
    <s v="VIA ROMA"/>
    <s v="41"/>
    <s v=""/>
    <s v=""/>
    <s v=""/>
    <s v=""/>
    <s v=""/>
    <s v="VIA ROMA, 41"/>
    <s v="VIA ROMA"/>
    <s v="41"/>
    <s v=""/>
    <s v=""/>
    <s v=""/>
    <s v=""/>
    <s v=""/>
    <s v="FAB"/>
    <s v="C591"/>
    <s v=""/>
    <s v="00015"/>
    <s v="000032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0"/>
    <n v="130"/>
    <x v="0"/>
    <x v="0"/>
    <s v="LOCALI AD USO ABITAZIONE"/>
    <s v=""/>
    <s v=""/>
    <n v="3"/>
    <s v=""/>
    <s v=""/>
    <s v=""/>
    <s v=""/>
    <s v=""/>
    <s v=""/>
    <s v="SIMULAZIONE TARI 2022 MT"/>
    <n v="149.80000000000001"/>
    <s v=""/>
    <n v="149.80000000000001"/>
    <n v="365"/>
    <s v="giorni"/>
    <s v="2022"/>
    <s v="01/01/2022"/>
    <s v="31/12/2022"/>
    <s v=""/>
    <s v=""/>
    <s v=""/>
    <s v=""/>
    <s v=""/>
    <s v=""/>
    <n v="0"/>
    <n v="0"/>
    <n v="0"/>
    <n v="0"/>
    <n v="130"/>
    <n v="0"/>
    <n v="0"/>
    <n v="0"/>
    <n v="0"/>
    <n v="1"/>
    <x v="6"/>
    <n v="82.405014294899388"/>
    <n v="67.397800635548478"/>
    <n v="2.8149304478688464E-3"/>
    <n v="82.405014294899388"/>
    <n v="67.397800635548478"/>
    <n v="149.80281493044788"/>
  </r>
  <r>
    <s v="V2K932D31122012C123"/>
    <s v="425"/>
    <s v="932/1"/>
    <s v="BRNLCT34A66C417E"/>
    <s v=""/>
    <s v="F"/>
    <s v="BRENNI ALICE CATERINA"/>
    <s v="BRENNI"/>
    <s v="ALICE CATERINA"/>
    <s v="F"/>
    <s v="26/01/1934"/>
    <s v="CEDEGOLO"/>
    <s v="VIA ROMA, 41"/>
    <s v="CEVO"/>
    <s v="25040"/>
    <s v="VIA ROMA"/>
    <s v="41"/>
    <s v=""/>
    <s v=""/>
    <s v=""/>
    <s v=""/>
    <s v=""/>
    <s v="VIA ROMA, 41"/>
    <s v="VIA ROMA"/>
    <s v="41"/>
    <s v=""/>
    <s v=""/>
    <s v=""/>
    <s v=""/>
    <s v=""/>
    <s v="FAB"/>
    <s v="C591"/>
    <s v="NCT"/>
    <s v="00015"/>
    <s v="000032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n v="3"/>
    <s v=""/>
    <s v=""/>
    <s v=""/>
    <s v=""/>
    <s v=""/>
    <s v=""/>
    <s v="SIMULAZIONE TARI 2022 MT"/>
    <n v="38.03"/>
    <s v=""/>
    <n v="38.03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6"/>
    <n v="38.033083520722791"/>
    <n v="0"/>
    <n v="3.0835207227895012E-3"/>
    <n v="38.033083520722791"/>
    <n v="0"/>
    <n v="38.033083520722791"/>
  </r>
  <r>
    <s v="V2K933D31122012C123"/>
    <s v="425"/>
    <s v="933/1"/>
    <s v="BRNLCT34A66C417E"/>
    <s v=""/>
    <s v="F"/>
    <s v="BRENNI ALICE CATERINA"/>
    <s v="BRENNI"/>
    <s v="ALICE CATERINA"/>
    <s v="F"/>
    <s v="26/01/1934"/>
    <s v="CEDEGOLO"/>
    <s v="VIA ROMA, 41"/>
    <s v="CEVO"/>
    <s v="25040"/>
    <s v="VIA ROMA"/>
    <s v="41"/>
    <s v=""/>
    <s v=""/>
    <s v=""/>
    <s v=""/>
    <s v=""/>
    <s v=", "/>
    <s v=""/>
    <s v=""/>
    <s v=""/>
    <s v=""/>
    <s v=""/>
    <s v=""/>
    <s v=""/>
    <s v="FAB"/>
    <s v="C591"/>
    <s v="NCT"/>
    <s v="00015"/>
    <s v="000544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n v="3"/>
    <s v=""/>
    <s v=""/>
    <s v=""/>
    <s v=""/>
    <s v=""/>
    <s v=""/>
    <s v="SIMULAZIONE TARI 2022 MT"/>
    <n v="13.31"/>
    <s v=""/>
    <n v="13.31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6"/>
    <n v="13.311579232252978"/>
    <n v="0"/>
    <n v="1.5792322529772918E-3"/>
    <n v="13.311579232252978"/>
    <n v="0"/>
    <n v="13.311579232252978"/>
  </r>
  <r>
    <s v="V2K934D31122012C123"/>
    <s v="425"/>
    <s v="934/1"/>
    <s v="BRNLCT34A66C417E"/>
    <s v=""/>
    <s v="F"/>
    <s v="BRENNI ALICE CATERINA"/>
    <s v="BRENNI"/>
    <s v="ALICE CATERINA"/>
    <s v="F"/>
    <s v="26/01/1934"/>
    <s v="CEDEGOLO"/>
    <s v="VIA ROMA, 41"/>
    <s v="CEVO"/>
    <s v="25040"/>
    <s v="VIA ROMA"/>
    <s v="41"/>
    <s v=""/>
    <s v=""/>
    <s v=""/>
    <s v=""/>
    <s v=""/>
    <s v=", "/>
    <s v=""/>
    <s v=""/>
    <s v=""/>
    <s v=""/>
    <s v=""/>
    <s v=""/>
    <s v=""/>
    <s v="FAB"/>
    <s v="C591"/>
    <s v="NCT"/>
    <s v="00015"/>
    <s v="000544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n v="3"/>
    <s v=""/>
    <s v=""/>
    <s v=""/>
    <s v=""/>
    <s v=""/>
    <s v=""/>
    <s v="SIMULAZIONE TARI 2022 MT"/>
    <n v="10.78"/>
    <s v=""/>
    <n v="10.78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6"/>
    <n v="10.776040330871458"/>
    <n v="0"/>
    <n v="-3.9596691285410657E-3"/>
    <n v="10.776040330871458"/>
    <n v="0"/>
    <n v="10.776040330871458"/>
  </r>
  <r>
    <s v="V2K935D01012017C99"/>
    <s v="426"/>
    <s v="935/1"/>
    <s v="BRSFVN57D60A326L"/>
    <s v=""/>
    <s v="F"/>
    <s v="BRESADOLA FLAVIANA MATILDE"/>
    <s v="BRESADOLA"/>
    <s v="FLAVIANA MATILDE"/>
    <s v="F"/>
    <s v="20/04/1957"/>
    <s v="AOSTA"/>
    <s v="VIA MONTICELLI, 21"/>
    <s v="CEVO"/>
    <s v="25040"/>
    <s v="VIA MONTICELLI"/>
    <s v="21"/>
    <s v=""/>
    <s v=""/>
    <s v=""/>
    <s v=""/>
    <s v=""/>
    <s v="VIA ADAMELLO, 40"/>
    <s v="VIA ADAMELLO"/>
    <s v="4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50"/>
    <x v="0"/>
    <x v="4"/>
    <s v=""/>
    <s v=""/>
    <s v=""/>
    <s v=""/>
    <s v=""/>
    <s v=""/>
    <s v=""/>
    <s v=""/>
    <s v=""/>
    <s v="Utenza priva di Allacciamento elettric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936D01012015C108"/>
    <s v="427"/>
    <s v="936/1"/>
    <s v="97103880585"/>
    <s v="97103880585"/>
    <s v="G"/>
    <s v="POSTE  ITALIANE S.P.A.- COMPETENCE CENTER DI BRESCIA"/>
    <s v=""/>
    <s v=""/>
    <s v=""/>
    <s v=""/>
    <s v=""/>
    <s v="VIA LATTANZIO GAMBARA, 12"/>
    <s v="BRESCIA"/>
    <s v="25122"/>
    <s v="VIA LATTANZIO GAMBARA"/>
    <s v="12"/>
    <s v=""/>
    <s v=""/>
    <s v=""/>
    <s v=""/>
    <s v=""/>
    <s v="VIA ROMA, 23 C"/>
    <s v="VIA ROMA"/>
    <s v="23"/>
    <s v="C"/>
    <s v=""/>
    <s v=""/>
    <s v=""/>
    <s v=""/>
    <s v="FAB"/>
    <s v="C591"/>
    <s v="NCT"/>
    <s v="00014"/>
    <s v="000378"/>
    <s v=""/>
    <s v="0013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8"/>
    <n v="108"/>
    <x v="1"/>
    <x v="10"/>
    <s v="UFFICI, AGENZIE"/>
    <s v=""/>
    <s v=""/>
    <s v=""/>
    <s v="289 - Riduzione COVID-19 = 424 - Non applicata"/>
    <s v=""/>
    <s v=""/>
    <s v=""/>
    <s v=""/>
    <s v=""/>
    <s v="SIMULAZIONE TARI 2022 MT"/>
    <n v="268.16000000000003"/>
    <s v=""/>
    <n v="268.16000000000003"/>
    <n v="365"/>
    <s v="giorni"/>
    <s v="2022"/>
    <s v="01/01/2022"/>
    <s v="31/12/2022"/>
    <s v=""/>
    <s v=""/>
    <s v=""/>
    <s v=""/>
    <s v=""/>
    <s v=""/>
    <n v="0"/>
    <n v="0"/>
    <n v="0"/>
    <n v="0"/>
    <n v="108"/>
    <n v="0"/>
    <n v="0"/>
    <n v="0"/>
    <n v="0"/>
    <n v="108"/>
    <x v="2"/>
    <n v="44.345706609730343"/>
    <n v="223.814347977728"/>
    <n v="5.4587458350852103E-5"/>
    <n v="44.345706609730343"/>
    <n v="223.814347977728"/>
    <n v="268.16005458745838"/>
  </r>
  <r>
    <s v="V2K937D01012017C122"/>
    <s v="431"/>
    <s v="937/1"/>
    <s v="BRSGMT64R14C591D"/>
    <s v=""/>
    <s v="F"/>
    <s v="BRESADOLA GIAN MATTEO BATTISTA"/>
    <s v="BRESADOLA"/>
    <s v="GIAN MATTEO BATTISTA"/>
    <s v="M"/>
    <s v="14/10/1964"/>
    <s v="CEVO"/>
    <s v="VIA GUGLIELMO MARCONI, 45"/>
    <s v="CEVO"/>
    <s v="25040"/>
    <s v="VIA GUGLIELMO MARCONI"/>
    <s v="45"/>
    <s v=""/>
    <s v=""/>
    <s v=""/>
    <s v=""/>
    <s v=""/>
    <s v="VIA GUGLIELMO MARCONI, 45"/>
    <s v="VIA GUGLIELMO MARCONI"/>
    <s v="45"/>
    <s v=""/>
    <s v=""/>
    <s v=""/>
    <s v=""/>
    <s v=""/>
    <s v="FAB"/>
    <s v="C591"/>
    <s v="NCT"/>
    <s v="00006"/>
    <s v="00001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7"/>
    <n v="167"/>
    <x v="0"/>
    <x v="0"/>
    <s v="LOCALI AD USO ABITAZIONE"/>
    <s v=""/>
    <s v=""/>
    <n v="2"/>
    <s v=""/>
    <s v=""/>
    <s v=""/>
    <s v=""/>
    <s v=""/>
    <s v=""/>
    <s v="SIMULAZIONE TARI 2022 MT"/>
    <n v="147.5"/>
    <s v=""/>
    <n v="147.5"/>
    <n v="365"/>
    <s v="giorni"/>
    <s v="2022"/>
    <s v="01/01/2022"/>
    <s v="31/12/2022"/>
    <s v=""/>
    <s v=""/>
    <s v=""/>
    <s v=""/>
    <s v=""/>
    <s v=""/>
    <n v="0"/>
    <n v="0"/>
    <n v="0"/>
    <n v="0"/>
    <n v="167"/>
    <n v="0"/>
    <n v="0"/>
    <n v="0"/>
    <n v="0"/>
    <n v="1"/>
    <x v="5"/>
    <n v="96.057013101874887"/>
    <n v="51.443731886070836"/>
    <n v="7.449879457226416E-4"/>
    <n v="96.057013101874887"/>
    <n v="51.443731886070836"/>
    <n v="147.50074498794572"/>
  </r>
  <r>
    <s v="V2K8175D01012017C123"/>
    <s v="431"/>
    <s v="937/2"/>
    <s v="BRSGMT64R14C591D"/>
    <s v=""/>
    <s v="F"/>
    <s v="BRESADOLA GIAN MATTEO BATTISTA"/>
    <s v="BRESADOLA"/>
    <s v="GIAN MATTEO BATTISTA"/>
    <s v="M"/>
    <s v="14/10/1964"/>
    <s v="CEVO"/>
    <s v="VIA GUGLIELMO MARCONI, 45"/>
    <s v="CEVO"/>
    <s v="25040"/>
    <s v="VIA GUGLIELMO MARCONI"/>
    <s v="45"/>
    <s v=""/>
    <s v=""/>
    <s v=""/>
    <s v=""/>
    <s v=""/>
    <s v="VIA GUGLIELMO MARCONI, 45"/>
    <s v="VIA GUGLIELMO MARCONI"/>
    <s v="4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n v="2"/>
    <s v=""/>
    <s v=""/>
    <s v=""/>
    <s v=""/>
    <s v=""/>
    <s v="cantina"/>
    <s v="SIMULAZIONE TARI 2022 MT"/>
    <n v="7.48"/>
    <s v=""/>
    <n v="7.48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5"/>
    <n v="7.4774920378705003"/>
    <n v="0"/>
    <n v="-2.5079621295001076E-3"/>
    <n v="7.4774920378705003"/>
    <n v="0"/>
    <n v="7.4774920378705003"/>
  </r>
  <r>
    <s v="V2K8178D01012017C123"/>
    <s v="431"/>
    <s v="937/3"/>
    <s v="BRSGMT64R14C591D"/>
    <s v=""/>
    <s v="F"/>
    <s v="BRESADOLA GIAN MATTEO BATTISTA"/>
    <s v="BRESADOLA"/>
    <s v="GIAN MATTEO BATTISTA"/>
    <s v="M"/>
    <s v="14/10/1964"/>
    <s v="CEVO"/>
    <s v="VIA GUGLIELMO MARCONI, 45"/>
    <s v="CEVO"/>
    <s v="25040"/>
    <s v="VIA GUGLIELMO MARCONI"/>
    <s v="45"/>
    <s v=""/>
    <s v=""/>
    <s v=""/>
    <s v=""/>
    <s v=""/>
    <s v="VIA GUGLIELMO MARCONI, 45"/>
    <s v="VIA GUGLIELMO MARCONI"/>
    <s v="4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1"/>
    <s v="LOCALI ACCESSORI UTENZA DOMESTICA"/>
    <s v=""/>
    <s v=""/>
    <n v="2"/>
    <s v=""/>
    <s v=""/>
    <s v=""/>
    <s v=""/>
    <s v=""/>
    <s v="lavanderia"/>
    <s v="SIMULAZIONE TARI 2022 MT"/>
    <n v="24.73"/>
    <s v=""/>
    <n v="24.73"/>
    <n v="365"/>
    <s v="giorni"/>
    <s v="2022"/>
    <s v="01/01/2022"/>
    <s v="31/12/2022"/>
    <s v=""/>
    <s v=""/>
    <s v=""/>
    <s v=""/>
    <s v=""/>
    <s v=""/>
    <n v="0"/>
    <n v="0"/>
    <n v="0"/>
    <n v="0"/>
    <n v="43"/>
    <n v="1"/>
    <n v="0"/>
    <n v="0"/>
    <n v="0"/>
    <n v="0"/>
    <x v="5"/>
    <n v="24.733242894494733"/>
    <n v="0"/>
    <n v="3.2428944947326954E-3"/>
    <n v="24.733242894494733"/>
    <n v="0"/>
    <n v="24.733242894494733"/>
  </r>
  <r>
    <s v="V2K939D01012017C123"/>
    <s v="431"/>
    <s v="939/1"/>
    <s v="BRSGMT64R14C591D"/>
    <s v=""/>
    <s v="F"/>
    <s v="BRESADOLA GIAN MATTEO BATTISTA"/>
    <s v="BRESADOLA"/>
    <s v="GIAN MATTEO BATTISTA"/>
    <s v="M"/>
    <s v="14/10/1964"/>
    <s v="CEVO"/>
    <s v="VIA GUGLIELMO MARCONI, 45"/>
    <s v="CEVO"/>
    <s v="25040"/>
    <s v="VIA GUGLIELMO MARCONI"/>
    <s v="45"/>
    <s v=""/>
    <s v=""/>
    <s v=""/>
    <s v=""/>
    <s v=""/>
    <s v="VIA GUGLIELMO MARCONI, 45"/>
    <s v="VIA GUGLIELMO MARCONI"/>
    <s v="45"/>
    <s v=""/>
    <s v=""/>
    <s v=""/>
    <s v=""/>
    <s v=""/>
    <s v="FAB"/>
    <s v="C591"/>
    <s v="NCT"/>
    <s v="00006"/>
    <s v="000016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"/>
    <n v="86"/>
    <x v="0"/>
    <x v="1"/>
    <s v="LOCALI ACCESSORI UTENZA DOMESTICA"/>
    <s v=""/>
    <s v=""/>
    <n v="2"/>
    <s v=""/>
    <s v=""/>
    <s v=""/>
    <s v=""/>
    <s v=""/>
    <s v=""/>
    <s v="SIMULAZIONE TARI 2022 MT"/>
    <n v="49.47"/>
    <s v=""/>
    <n v="49.47"/>
    <n v="365"/>
    <s v="giorni"/>
    <s v="2022"/>
    <s v="01/01/2022"/>
    <s v="31/12/2022"/>
    <s v=""/>
    <s v=""/>
    <s v=""/>
    <s v=""/>
    <s v=""/>
    <s v=""/>
    <n v="0"/>
    <n v="0"/>
    <n v="0"/>
    <n v="0"/>
    <n v="86"/>
    <n v="1"/>
    <n v="0"/>
    <n v="0"/>
    <n v="0"/>
    <n v="0"/>
    <x v="5"/>
    <n v="49.466485788989466"/>
    <n v="0"/>
    <n v="-3.5142110105326196E-3"/>
    <n v="49.466485788989466"/>
    <n v="0"/>
    <n v="49.466485788989466"/>
  </r>
  <r>
    <s v="V2K944D31122012C122"/>
    <s v="432"/>
    <s v="944/1"/>
    <s v="PZZFRZ51E20D161U"/>
    <s v=""/>
    <s v="F"/>
    <s v="POZZATO FABRIZIO"/>
    <s v="POZZATO"/>
    <s v="FABRIZIO"/>
    <s v="M"/>
    <s v="20/05/1951"/>
    <s v="CRESPINO"/>
    <s v="VIA GORIZIA, 17"/>
    <s v="PADERNO DUGNANO"/>
    <s v="20037"/>
    <s v="VIA GORIZIA"/>
    <s v="17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s v=""/>
    <s v=""/>
    <s v=""/>
    <s v=""/>
    <s v=""/>
    <s v=""/>
    <s v=""/>
    <s v="SIMULAZIONE TARI 2022 MT"/>
    <n v="83.25"/>
    <s v=""/>
    <n v="83.25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1"/>
    <n v="15.847118133634497"/>
    <n v="67.397800635548478"/>
    <n v="-5.0812308170264942E-3"/>
    <n v="15.847118133634497"/>
    <n v="67.397800635548478"/>
    <n v="83.244918769182974"/>
  </r>
  <r>
    <s v="V2K945D31122012C123"/>
    <s v="432"/>
    <s v="945/1"/>
    <s v="PZZFRZ51E20D161U"/>
    <s v=""/>
    <s v="F"/>
    <s v="POZZATO FABRIZIO"/>
    <s v="POZZATO"/>
    <s v="FABRIZIO"/>
    <s v="M"/>
    <s v="20/05/1951"/>
    <s v="CRESPINO"/>
    <s v="VIA GORIZIA, 17"/>
    <s v="PADERNO DUGNANO"/>
    <s v="20037"/>
    <s v="VIA GORIZIA"/>
    <s v="17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s v=""/>
    <s v=""/>
    <s v=""/>
    <s v=""/>
    <s v=""/>
    <s v=""/>
    <s v="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1"/>
    <n v="9.5082708801806977"/>
    <n v="0"/>
    <n v="-1.7291198193021273E-3"/>
    <n v="9.5082708801806977"/>
    <n v="0"/>
    <n v="9.5082708801806977"/>
  </r>
  <r>
    <s v="V2K947D31122012C122"/>
    <s v="433"/>
    <s v="947/1"/>
    <s v="BRSGNN52D03L648Q"/>
    <s v=""/>
    <s v="F"/>
    <s v="BRESADOLA GIOVANNI BATTISTA"/>
    <s v="BRESADOLA"/>
    <s v="GIOVANNI BATTISTA"/>
    <s v="M"/>
    <s v="03/04/1952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9.62"/>
    <n v="99.62"/>
    <x v="0"/>
    <x v="0"/>
    <s v="LOCALI AD USO ABITAZIONE"/>
    <s v=""/>
    <s v=""/>
    <n v="3"/>
    <s v=""/>
    <s v=""/>
    <s v=""/>
    <s v=""/>
    <s v=""/>
    <s v=""/>
    <s v="SIMULAZIONE TARI 2022 MT"/>
    <n v="130.55000000000001"/>
    <s v=""/>
    <n v="130.55000000000001"/>
    <n v="365"/>
    <s v="giorni"/>
    <s v="2022"/>
    <s v="01/01/2022"/>
    <s v="31/12/2022"/>
    <s v=""/>
    <s v=""/>
    <s v=""/>
    <s v=""/>
    <s v=""/>
    <s v=""/>
    <n v="0"/>
    <n v="0"/>
    <n v="0"/>
    <n v="0"/>
    <n v="99.620000000000019"/>
    <n v="0"/>
    <n v="0"/>
    <n v="0"/>
    <n v="0"/>
    <n v="1"/>
    <x v="6"/>
    <n v="63.147596338906752"/>
    <n v="67.397800635548478"/>
    <n v="-4.6030255447817581E-3"/>
    <n v="63.147596338906752"/>
    <n v="67.397800635548478"/>
    <n v="130.54539697445523"/>
  </r>
  <r>
    <s v="V2K949D31122012C122"/>
    <s v="433"/>
    <s v="950/1"/>
    <s v="BRSGNN52D03L648Q"/>
    <s v=""/>
    <s v="F"/>
    <s v="BRESADOLA GIOVANNI BATTISTA"/>
    <s v="BRESADOLA"/>
    <s v="GIOVANNI BATTISTA"/>
    <s v="M"/>
    <s v="03/04/1952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9.62"/>
    <n v="99.62"/>
    <x v="0"/>
    <x v="0"/>
    <s v="LOCALI AD USO ABITAZIONE"/>
    <s v=""/>
    <s v=""/>
    <n v="1"/>
    <s v=""/>
    <s v=""/>
    <s v=""/>
    <s v=""/>
    <s v=""/>
    <s v="DATI FORNITI DA U.T."/>
    <s v="SIMULAZIONE TARI 2022 MT"/>
    <n v="66.040000000000006"/>
    <s v=""/>
    <n v="66.040000000000006"/>
    <n v="365"/>
    <s v="giorni"/>
    <s v="2022"/>
    <s v="01/01/2022"/>
    <s v="31/12/2022"/>
    <s v=""/>
    <s v=""/>
    <s v=""/>
    <s v=""/>
    <s v=""/>
    <s v=""/>
    <n v="0"/>
    <n v="0"/>
    <n v="0"/>
    <n v="0"/>
    <n v="99.620000000000019"/>
    <n v="0"/>
    <n v="0"/>
    <n v="0"/>
    <n v="0"/>
    <n v="1"/>
    <x v="0"/>
    <n v="49.114797152483028"/>
    <n v="16.930848468833439"/>
    <n v="5.6456213164608471E-3"/>
    <n v="49.114797152483028"/>
    <n v="16.930848468833439"/>
    <n v="66.045645621316467"/>
  </r>
  <r>
    <s v="V2K951D31122012C122"/>
    <s v="433"/>
    <s v="952/1"/>
    <s v="BRSGNN52D03L648Q"/>
    <s v=""/>
    <s v="F"/>
    <s v="BRESADOLA GIOVANNI BATTISTA"/>
    <s v="BRESADOLA"/>
    <s v="GIOVANNI BATTISTA"/>
    <s v="M"/>
    <s v="03/04/1952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FAB"/>
    <s v="C591"/>
    <s v="NCT"/>
    <s v="00016"/>
    <s v="000117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.91"/>
    <n v="11.91"/>
    <x v="0"/>
    <x v="0"/>
    <s v="LOCALI AD USO ABITAZIONE"/>
    <s v=""/>
    <s v=""/>
    <n v="1"/>
    <s v=""/>
    <s v=""/>
    <s v=""/>
    <s v=""/>
    <s v=""/>
    <s v="DEPOSITO DATI COMUNICATI U.T. SETTEMBRE 2009"/>
    <s v="SIMULAZIONE TARI 2022 MT"/>
    <n v="22.8"/>
    <s v=""/>
    <n v="22.8"/>
    <n v="365"/>
    <s v="giorni"/>
    <s v="2022"/>
    <s v="01/01/2022"/>
    <s v="31/12/2022"/>
    <s v=""/>
    <s v=""/>
    <s v=""/>
    <s v=""/>
    <s v=""/>
    <s v=""/>
    <n v="0"/>
    <n v="0"/>
    <n v="0"/>
    <n v="0"/>
    <n v="11.91"/>
    <n v="0"/>
    <n v="0"/>
    <n v="0"/>
    <n v="0"/>
    <n v="1"/>
    <x v="0"/>
    <n v="5.8718855057827017"/>
    <n v="16.930848468833439"/>
    <n v="2.7339746161381129E-3"/>
    <n v="5.8718855057827017"/>
    <n v="16.930848468833439"/>
    <n v="22.802733974616139"/>
  </r>
  <r>
    <s v="V2K953D31122012C123"/>
    <s v="433"/>
    <s v="953/1"/>
    <s v="BRSGNN52D03L648Q"/>
    <s v=""/>
    <s v="F"/>
    <s v="BRESADOLA GIOVANNI BATTISTA"/>
    <s v="BRESADOLA"/>
    <s v="GIOVANNI BATTISTA"/>
    <s v="M"/>
    <s v="03/04/1952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1"/>
    <s v="LOCALI ACCESSORI UTENZA DOMESTICA"/>
    <s v=""/>
    <s v=""/>
    <n v="3"/>
    <s v=""/>
    <s v=""/>
    <s v=""/>
    <s v=""/>
    <s v=""/>
    <s v=""/>
    <s v="SIMULAZIONE TARI 2022 MT"/>
    <n v="26.62"/>
    <s v=""/>
    <n v="26.62"/>
    <n v="365"/>
    <s v="giorni"/>
    <s v="2022"/>
    <s v="01/01/2022"/>
    <s v="31/12/2022"/>
    <s v=""/>
    <s v=""/>
    <s v=""/>
    <s v=""/>
    <s v=""/>
    <s v=""/>
    <n v="0"/>
    <n v="0"/>
    <n v="0"/>
    <n v="0"/>
    <n v="42"/>
    <n v="1"/>
    <n v="0"/>
    <n v="0"/>
    <n v="0"/>
    <n v="0"/>
    <x v="6"/>
    <n v="26.623158464505956"/>
    <n v="0"/>
    <n v="3.1584645059545835E-3"/>
    <n v="26.623158464505956"/>
    <n v="0"/>
    <n v="26.623158464505956"/>
  </r>
  <r>
    <s v="V2K955D31122012C123"/>
    <s v="433"/>
    <s v="955/1"/>
    <s v="BRSGNN52D03L648Q"/>
    <s v=""/>
    <s v="F"/>
    <s v="BRESADOLA GIOVANNI BATTISTA"/>
    <s v="BRESADOLA"/>
    <s v="GIOVANNI BATTISTA"/>
    <s v="M"/>
    <s v="03/04/1952"/>
    <s v="VALSAVIORE"/>
    <s v="VIA CASTELLO, 21"/>
    <s v="CEVO"/>
    <s v="25040"/>
    <s v="VIA CASTELLO"/>
    <s v="21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3"/>
    <s v=""/>
    <s v=""/>
    <s v=""/>
    <s v=""/>
    <s v=""/>
    <s v="DATI FORNITI U.T.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6"/>
    <n v="10.142155605526078"/>
    <n v="0"/>
    <n v="2.1556055260774087E-3"/>
    <n v="10.142155605526078"/>
    <n v="0"/>
    <n v="10.142155605526078"/>
  </r>
  <r>
    <s v="V2K956D31122012C122"/>
    <s v="434"/>
    <s v="956/1"/>
    <s v="PRDCLM42H46L648L"/>
    <s v=""/>
    <s v="F"/>
    <s v="PRADELLA CECILIA MARIA"/>
    <s v="PRADELLA"/>
    <s v="CECILIA MARIA"/>
    <s v="F"/>
    <s v="06/06/1942"/>
    <s v="VALSAVIORE"/>
    <s v="VIA S. BARBARA, 3 int 1"/>
    <s v="BRENO"/>
    <s v="25043"/>
    <s v="VIA S. BARBARA"/>
    <s v="3"/>
    <s v=""/>
    <s v=""/>
    <s v=""/>
    <s v=""/>
    <s v="1"/>
    <s v="VIA FRESINE, 36"/>
    <s v="VIA FRESINE"/>
    <s v="36"/>
    <s v=""/>
    <s v=""/>
    <s v=""/>
    <s v=""/>
    <s v=""/>
    <s v="FAB"/>
    <s v="C591"/>
    <s v="NCT"/>
    <s v="00029"/>
    <s v="000125"/>
    <s v=""/>
    <s v="05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"/>
    <n v="84"/>
    <x v="0"/>
    <x v="0"/>
    <s v="LOCALI AD USO ABITAZIONE"/>
    <s v=""/>
    <s v=""/>
    <s v=""/>
    <s v=""/>
    <s v=""/>
    <s v=""/>
    <s v=""/>
    <s v=""/>
    <s v=""/>
    <s v="SIMULAZIONE TARI 2022 MT"/>
    <n v="120.65"/>
    <s v=""/>
    <n v="120.65"/>
    <n v="365"/>
    <s v="giorni"/>
    <s v="2022"/>
    <s v="01/01/2022"/>
    <s v="31/12/2022"/>
    <s v=""/>
    <s v=""/>
    <s v=""/>
    <s v=""/>
    <s v=""/>
    <s v=""/>
    <n v="0"/>
    <n v="0"/>
    <n v="0"/>
    <n v="0"/>
    <n v="84"/>
    <n v="0"/>
    <n v="0"/>
    <n v="0"/>
    <n v="0"/>
    <n v="1"/>
    <x v="1"/>
    <n v="53.246316929011911"/>
    <n v="67.397800635548478"/>
    <n v="-5.882435439616529E-3"/>
    <n v="53.246316929011911"/>
    <n v="67.397800635548478"/>
    <n v="120.64411756456039"/>
  </r>
  <r>
    <s v="V2K957D31122012C122"/>
    <s v="434"/>
    <s v="957/1"/>
    <s v="PRDCLM42H46L648L"/>
    <s v=""/>
    <s v="F"/>
    <s v="PRADELLA CECILIA MARIA"/>
    <s v="PRADELLA"/>
    <s v="CECILIA MARIA"/>
    <s v="F"/>
    <s v="06/06/1942"/>
    <s v="VALSAVIORE"/>
    <s v="VIA S. BARBARA, 3 int 1"/>
    <s v="BRENO"/>
    <s v="25043"/>
    <s v="VIA S. BARBARA"/>
    <s v="3"/>
    <s v=""/>
    <s v=""/>
    <s v=""/>
    <s v=""/>
    <s v="1"/>
    <s v="VIA FRESINE, 36"/>
    <s v="VIA FRESINE"/>
    <s v="36"/>
    <s v=""/>
    <s v=""/>
    <s v=""/>
    <s v=""/>
    <s v=""/>
    <s v="FAB"/>
    <s v="C591"/>
    <s v="NCT"/>
    <s v="00029"/>
    <s v="000125"/>
    <s v=""/>
    <s v="05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6"/>
    <n v="116"/>
    <x v="0"/>
    <x v="0"/>
    <s v="LOCALI AD USO ABITAZIONE"/>
    <s v=""/>
    <s v=""/>
    <s v=""/>
    <s v=""/>
    <s v=""/>
    <s v=""/>
    <s v=""/>
    <s v=""/>
    <s v=""/>
    <s v="SIMULAZIONE TARI 2022 MT"/>
    <n v="140.93"/>
    <s v=""/>
    <n v="140.93"/>
    <n v="365"/>
    <s v="giorni"/>
    <s v="2022"/>
    <s v="01/01/2022"/>
    <s v="31/12/2022"/>
    <s v=""/>
    <s v=""/>
    <s v=""/>
    <s v=""/>
    <s v=""/>
    <s v=""/>
    <n v="0"/>
    <n v="0"/>
    <n v="0"/>
    <n v="0"/>
    <n v="116.00000000000001"/>
    <n v="0"/>
    <n v="0"/>
    <n v="0"/>
    <n v="0"/>
    <n v="1"/>
    <x v="1"/>
    <n v="73.530628140064081"/>
    <n v="67.397800635548478"/>
    <n v="-1.5712243874475007E-3"/>
    <n v="73.530628140064081"/>
    <n v="67.397800635548478"/>
    <n v="140.92842877561256"/>
  </r>
  <r>
    <s v="V2K958D31122012C123"/>
    <s v="434"/>
    <s v="958/1"/>
    <s v="PRDCLM42H46L648L"/>
    <s v=""/>
    <s v="F"/>
    <s v="PRADELLA CECILIA MARIA"/>
    <s v="PRADELLA"/>
    <s v="CECILIA MARIA"/>
    <s v="F"/>
    <s v="06/06/1942"/>
    <s v="VALSAVIORE"/>
    <s v="VIA S. BARBARA, 3 int 1"/>
    <s v="BRENO"/>
    <s v="25043"/>
    <s v="VIA S. BARBARA"/>
    <s v="3"/>
    <s v=""/>
    <s v=""/>
    <s v=""/>
    <s v=""/>
    <s v="1"/>
    <s v="VIA FRESINE, 36"/>
    <s v="VIA FRESINE"/>
    <s v="36"/>
    <s v=""/>
    <s v=""/>
    <s v=""/>
    <s v=""/>
    <s v=""/>
    <s v="FAB"/>
    <s v="C591"/>
    <s v="NCT"/>
    <s v="00029"/>
    <s v="000125"/>
    <s v=""/>
    <s v="0504"/>
    <s v=""/>
    <s v="C06"/>
    <s v="FAB"/>
    <s v="C591"/>
    <s v="NCT"/>
    <s v="00029"/>
    <s v="000125"/>
    <s v=""/>
    <s v="05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9"/>
    <n v="29"/>
    <x v="0"/>
    <x v="1"/>
    <s v="LOCALI ACCESSORI UTENZA DOMESTICA"/>
    <s v=""/>
    <s v=""/>
    <s v=""/>
    <s v=""/>
    <s v=""/>
    <s v=""/>
    <s v=""/>
    <s v=""/>
    <s v=""/>
    <s v="SIMULAZIONE TARI 2022 MT"/>
    <n v="18.38"/>
    <s v=""/>
    <n v="18.38"/>
    <n v="365"/>
    <s v="giorni"/>
    <s v="2022"/>
    <s v="01/01/2022"/>
    <s v="31/12/2022"/>
    <s v=""/>
    <s v=""/>
    <s v=""/>
    <s v=""/>
    <s v=""/>
    <s v=""/>
    <n v="0"/>
    <n v="0"/>
    <n v="0"/>
    <n v="0"/>
    <n v="29.000000000000004"/>
    <n v="1"/>
    <n v="0"/>
    <n v="0"/>
    <n v="0"/>
    <n v="0"/>
    <x v="1"/>
    <n v="18.38265703501602"/>
    <n v="0"/>
    <n v="2.6570350160213252E-3"/>
    <n v="18.38265703501602"/>
    <n v="0"/>
    <n v="18.38265703501602"/>
  </r>
  <r>
    <s v="V2K961D31122012C122"/>
    <s v="437"/>
    <s v="961/1"/>
    <s v="BRSMTN32B50L648C"/>
    <s v=""/>
    <s v="F"/>
    <s v="BRESADOLA MARTINA DOMENICA"/>
    <s v="BRESADOLA"/>
    <s v="MARTINA DOMENICA"/>
    <s v="F"/>
    <s v="10/02/1932"/>
    <s v="VALSAVIORE"/>
    <s v="VIA CASTELLO, 25"/>
    <s v="CEVO"/>
    <s v="25040"/>
    <s v="VIA CASTELLO"/>
    <s v="25"/>
    <s v=""/>
    <s v=""/>
    <s v=""/>
    <s v=""/>
    <s v=""/>
    <s v="VIA CASTELLO, 25"/>
    <s v="VIA CASTELLO"/>
    <s v="25"/>
    <s v=""/>
    <s v=""/>
    <s v=""/>
    <s v=""/>
    <s v=""/>
    <s v="FAB"/>
    <s v="C591"/>
    <s v="NCT"/>
    <s v="00014"/>
    <s v="000037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"/>
    <n v="28"/>
    <x v="0"/>
    <x v="0"/>
    <s v="LOCALI AD USO ABITAZIONE"/>
    <s v=""/>
    <s v=""/>
    <s v=""/>
    <s v=""/>
    <s v=""/>
    <s v=""/>
    <s v=""/>
    <s v=""/>
    <s v="riattivata a seguito di ristrutturazione"/>
    <s v="SIMULAZIONE TARI 2022 MT"/>
    <n v="85.15"/>
    <s v=""/>
    <n v="85.15"/>
    <n v="365"/>
    <s v="giorni"/>
    <s v="2022"/>
    <s v="01/01/2022"/>
    <s v="31/12/2022"/>
    <s v=""/>
    <s v=""/>
    <s v=""/>
    <s v=""/>
    <s v=""/>
    <s v=""/>
    <n v="0"/>
    <n v="0"/>
    <n v="0"/>
    <n v="0"/>
    <n v="28"/>
    <n v="0"/>
    <n v="0"/>
    <n v="0"/>
    <n v="0"/>
    <n v="1"/>
    <x v="1"/>
    <n v="17.748772309670635"/>
    <n v="67.397800635548478"/>
    <n v="-3.4270547809001073E-3"/>
    <n v="17.748772309670635"/>
    <n v="67.397800635548478"/>
    <n v="85.146572945219106"/>
  </r>
  <r>
    <s v="V2K974D31122012C122"/>
    <s v="442"/>
    <s v="974/1"/>
    <s v="QTTRLG54P67C591D"/>
    <s v=""/>
    <s v="F"/>
    <s v="QUETTI ROSA LUIGIA"/>
    <s v="QUETTI"/>
    <s v="ROSA LUIGIA"/>
    <s v="F"/>
    <s v="27/09/1954"/>
    <s v="CEVO"/>
    <s v="VIA GUGLIELMO MARCONI, 9"/>
    <s v="CEVO"/>
    <s v="25040"/>
    <s v="VIA GUGLIELMO MARCONI"/>
    <s v="9"/>
    <s v=""/>
    <s v=""/>
    <s v=""/>
    <s v=""/>
    <s v=""/>
    <s v="VIA GUGLIELMO MARCONI, 9"/>
    <s v="VIA GUGLIELMO MARCONI"/>
    <s v="9"/>
    <s v=""/>
    <s v=""/>
    <s v=""/>
    <s v=""/>
    <s v=""/>
    <s v="FAB"/>
    <s v="C591"/>
    <s v="NCT"/>
    <s v="00014"/>
    <s v="00008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"/>
    <n v="93"/>
    <x v="0"/>
    <x v="0"/>
    <s v="LOCALI AD USO ABITAZIONE"/>
    <s v=""/>
    <s v=""/>
    <n v="2"/>
    <s v=""/>
    <s v=""/>
    <s v=""/>
    <s v=""/>
    <s v=""/>
    <s v=""/>
    <s v="SIMULAZIONE TARI 2022 MT"/>
    <n v="104.93"/>
    <s v=""/>
    <n v="104.93"/>
    <n v="365"/>
    <s v="giorni"/>
    <s v="2022"/>
    <s v="01/01/2022"/>
    <s v="31/12/2022"/>
    <s v=""/>
    <s v=""/>
    <s v=""/>
    <s v=""/>
    <s v=""/>
    <s v=""/>
    <n v="0"/>
    <n v="0"/>
    <n v="0"/>
    <n v="0"/>
    <n v="93"/>
    <n v="0"/>
    <n v="0"/>
    <n v="0"/>
    <n v="0"/>
    <n v="1"/>
    <x v="5"/>
    <n v="53.492827655535116"/>
    <n v="51.443731886070836"/>
    <n v="6.5595416059522904E-3"/>
    <n v="53.492827655535116"/>
    <n v="51.443731886070836"/>
    <n v="104.93655954160596"/>
  </r>
  <r>
    <s v="V2K975D31122012C122"/>
    <s v="442"/>
    <s v="975/1"/>
    <s v="QTTRLG54P67C591D"/>
    <s v=""/>
    <s v="F"/>
    <s v="QUETTI ROSA LUIGIA"/>
    <s v="QUETTI"/>
    <s v="ROSA LUIGIA"/>
    <s v="F"/>
    <s v="27/09/1954"/>
    <s v="CEVO"/>
    <s v="VIA GUGLIELMO MARCONI, 9"/>
    <s v="CEVO"/>
    <s v="25040"/>
    <s v="VIA GUGLIELMO MARCONI"/>
    <s v="9"/>
    <s v=""/>
    <s v=""/>
    <s v=""/>
    <s v=""/>
    <s v=""/>
    <s v="VIA GUGLIELMO MARCONI, 9"/>
    <s v="VIA GUGLIELMO MARCONI"/>
    <s v="9"/>
    <s v=""/>
    <s v=""/>
    <s v=""/>
    <s v=""/>
    <s v=""/>
    <s v="FAB"/>
    <s v="C591"/>
    <s v="NCT"/>
    <s v="00014"/>
    <s v="000083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n v="1"/>
    <s v=""/>
    <s v=""/>
    <s v=""/>
    <s v=""/>
    <s v=""/>
    <s v=""/>
    <s v="SIMULAZIONE TARI 2022 MT"/>
    <n v="31.72"/>
    <s v=""/>
    <n v="31.7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0"/>
    <n v="14.790643591392197"/>
    <n v="16.930848468833439"/>
    <n v="1.4920602256367488E-3"/>
    <n v="14.790643591392197"/>
    <n v="16.930848468833439"/>
    <n v="31.721492060225636"/>
  </r>
  <r>
    <s v="V2K976D31122012C122"/>
    <s v="443"/>
    <s v="976/1"/>
    <s v="BRSBNR40M19L648J"/>
    <s v=""/>
    <s v="F"/>
    <s v="BRUSEGHINI BERNARDO"/>
    <s v="BRUSEGHINI"/>
    <s v="BERNARDO"/>
    <s v="M"/>
    <s v="19/08/1940"/>
    <s v="VALSAVIORE"/>
    <s v="VIA RISORGIMENTO, 1"/>
    <s v="CEVO"/>
    <s v="25040"/>
    <s v="VIA RISORGIMENTO"/>
    <s v="1"/>
    <s v=""/>
    <s v=""/>
    <s v=""/>
    <s v=""/>
    <s v=""/>
    <s v="VIA RISORGIMENTO, 1"/>
    <s v="VIA RISORGIMENTO"/>
    <s v="1"/>
    <s v=""/>
    <s v=""/>
    <s v=""/>
    <s v=""/>
    <s v=""/>
    <s v="FAB"/>
    <s v="C591"/>
    <s v="NCT"/>
    <s v="00020"/>
    <s v="00005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.82"/>
    <n v="47.82"/>
    <x v="0"/>
    <x v="0"/>
    <s v="LOCALI AD USO ABITAZIONE"/>
    <s v=""/>
    <s v=""/>
    <n v="2"/>
    <s v=""/>
    <s v=""/>
    <s v=""/>
    <s v=""/>
    <s v=""/>
    <s v=""/>
    <s v="SIMULAZIONE TARI 2022 MT"/>
    <n v="78.95"/>
    <s v=""/>
    <n v="78.95"/>
    <n v="365"/>
    <s v="giorni"/>
    <s v="2022"/>
    <s v="01/01/2022"/>
    <s v="31/12/2022"/>
    <s v=""/>
    <s v=""/>
    <s v=""/>
    <s v=""/>
    <s v=""/>
    <s v=""/>
    <n v="0"/>
    <n v="0"/>
    <n v="0"/>
    <n v="0"/>
    <n v="47.82"/>
    <n v="0"/>
    <n v="0"/>
    <n v="0"/>
    <n v="0"/>
    <n v="1"/>
    <x v="5"/>
    <n v="27.505666865459023"/>
    <n v="51.443731886070836"/>
    <n v="-6.0124847014719762E-4"/>
    <n v="27.505666865459023"/>
    <n v="51.443731886070836"/>
    <n v="78.949398751529856"/>
  </r>
  <r>
    <s v="V2K977D31122012C123"/>
    <s v="443"/>
    <s v="977/1"/>
    <s v="BRSBNR40M19L648J"/>
    <s v=""/>
    <s v="F"/>
    <s v="BRUSEGHINI BERNARDO"/>
    <s v="BRUSEGHINI"/>
    <s v="BERNARDO"/>
    <s v="M"/>
    <s v="19/08/1940"/>
    <s v="VALSAVIORE"/>
    <s v="VIA RISORGIMENTO, 1"/>
    <s v="CEVO"/>
    <s v="25040"/>
    <s v="VIA RISORGIMENTO"/>
    <s v="1"/>
    <s v=""/>
    <s v=""/>
    <s v=""/>
    <s v=""/>
    <s v=""/>
    <s v="VIA RISORGIMENTO, 1"/>
    <s v="VIA RISORGIMENTO"/>
    <s v="1"/>
    <s v=""/>
    <s v=""/>
    <s v=""/>
    <s v=""/>
    <s v=""/>
    <s v="FAB"/>
    <s v="C591"/>
    <s v="NCT"/>
    <s v="00020"/>
    <s v="00005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.96"/>
    <n v="50.96"/>
    <x v="0"/>
    <x v="1"/>
    <s v="LOCALI ACCESSORI UTENZA DOMESTICA"/>
    <s v=""/>
    <s v=""/>
    <n v="2"/>
    <s v=""/>
    <s v=""/>
    <s v=""/>
    <s v=""/>
    <s v=""/>
    <s v=""/>
    <s v="SIMULAZIONE TARI 2022 MT"/>
    <n v="29.31"/>
    <s v=""/>
    <n v="29.31"/>
    <n v="365"/>
    <s v="giorni"/>
    <s v="2022"/>
    <s v="01/01/2022"/>
    <s v="31/12/2022"/>
    <s v=""/>
    <s v=""/>
    <s v=""/>
    <s v=""/>
    <s v=""/>
    <s v=""/>
    <n v="0"/>
    <n v="0"/>
    <n v="0"/>
    <n v="0"/>
    <n v="50.96"/>
    <n v="1"/>
    <n v="0"/>
    <n v="0"/>
    <n v="0"/>
    <n v="0"/>
    <x v="5"/>
    <n v="29.311768788452362"/>
    <n v="0"/>
    <n v="1.7687884523631681E-3"/>
    <n v="29.311768788452362"/>
    <n v="0"/>
    <n v="29.311768788452362"/>
  </r>
  <r>
    <s v="V2K978D31122012C122"/>
    <s v="444"/>
    <s v="978/1"/>
    <s v="RGZNGL28A70L648R"/>
    <s v=""/>
    <s v="F"/>
    <s v="RAGAZZOLI ANGELA"/>
    <s v="RAGAZZOLI"/>
    <s v="ANGELA"/>
    <s v="F"/>
    <s v="30/01/1928"/>
    <s v="VALSAVIORE"/>
    <s v="VIA ADAMELLO, 12"/>
    <s v="CEVO"/>
    <s v="25040"/>
    <s v="VIA ADAMELLO"/>
    <s v="12"/>
    <s v=""/>
    <s v=""/>
    <s v=""/>
    <s v=""/>
    <s v=""/>
    <s v="VIA ADAMELLO, 12"/>
    <s v="VIA ADAMELLO"/>
    <s v="12"/>
    <s v=""/>
    <s v=""/>
    <s v=""/>
    <s v=""/>
    <s v=""/>
    <s v="FAB"/>
    <s v="C591"/>
    <s v="NCT"/>
    <s v="00015"/>
    <s v="000203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n v="2"/>
    <s v=""/>
    <s v=""/>
    <s v=""/>
    <s v=""/>
    <s v=""/>
    <s v=""/>
    <s v="SIMULAZIONE TARI 2022 MT"/>
    <n v="114.71"/>
    <s v=""/>
    <n v="114.71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"/>
    <x v="5"/>
    <n v="63.27108647428885"/>
    <n v="51.443731886070836"/>
    <n v="4.8183603596925195E-3"/>
    <n v="63.27108647428885"/>
    <n v="51.443731886070836"/>
    <n v="114.71481836035969"/>
  </r>
  <r>
    <s v="V2K987D31122012C122"/>
    <s v="449"/>
    <s v="988/1"/>
    <s v="RGZBTL56A10C591F"/>
    <s v=""/>
    <s v="F"/>
    <s v="RAGAZZOLI BORTOLO"/>
    <s v="RAGAZZOLI"/>
    <s v="BORTOLO"/>
    <s v="M"/>
    <s v="10/01/1956"/>
    <s v="CEVO"/>
    <s v="VIA CINQUANTAQUATTRESIMA BRIGATA GARIBALDI, 28"/>
    <s v="CEVO"/>
    <s v="25040"/>
    <s v="VIA CINQUANTAQUATTRESIMA BRIGATA GARIBALDI"/>
    <s v="28"/>
    <s v=""/>
    <s v=""/>
    <s v=""/>
    <s v=""/>
    <s v=""/>
    <s v="VIA CINQUANTAQUATTRESIMA BRIGATA GARIBALDI, 28"/>
    <s v="VIA CINQUANTAQUATTRESIMA BRIGATA GARIBALDI"/>
    <s v="28"/>
    <s v=""/>
    <s v=""/>
    <s v=""/>
    <s v=""/>
    <s v=""/>
    <s v="FAB"/>
    <s v="C591"/>
    <s v="NCT"/>
    <s v="00017"/>
    <s v="000175"/>
    <s v=""/>
    <s v="001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.07"/>
    <n v="93.07"/>
    <x v="0"/>
    <x v="0"/>
    <s v="LOCALI AD USO ABITAZIONE"/>
    <s v=""/>
    <s v=""/>
    <n v="3"/>
    <s v=""/>
    <s v=""/>
    <s v=""/>
    <s v=""/>
    <s v=""/>
    <s v="DATI FORNITI UT PER IL 2008"/>
    <s v="SIMULAZIONE TARI 2022 MT"/>
    <n v="126.4"/>
    <s v=""/>
    <n v="126.4"/>
    <n v="365"/>
    <s v="giorni"/>
    <s v="2022"/>
    <s v="01/01/2022"/>
    <s v="31/12/2022"/>
    <s v=""/>
    <s v=""/>
    <s v=""/>
    <s v=""/>
    <s v=""/>
    <s v=""/>
    <n v="0"/>
    <n v="0"/>
    <n v="0"/>
    <n v="0"/>
    <n v="93.07"/>
    <n v="0"/>
    <n v="0"/>
    <n v="0"/>
    <n v="0"/>
    <n v="1"/>
    <x v="6"/>
    <n v="58.995651387894497"/>
    <n v="67.397800635548478"/>
    <n v="-6.5479765570302106E-3"/>
    <n v="58.995651387894497"/>
    <n v="67.397800635548478"/>
    <n v="126.39345202344298"/>
  </r>
  <r>
    <s v="V2K989D31122012C123"/>
    <s v="449"/>
    <s v="989/1"/>
    <s v="RGZBTL56A10C591F"/>
    <s v=""/>
    <s v="F"/>
    <s v="RAGAZZOLI BORTOLO"/>
    <s v="RAGAZZOLI"/>
    <s v="BORTOLO"/>
    <s v="M"/>
    <s v="10/01/1956"/>
    <s v="CEVO"/>
    <s v="VIA CINQUANTAQUATTRESIMA BRIGATA GARIBALDI, 28"/>
    <s v="CEVO"/>
    <s v="25040"/>
    <s v="VIA CINQUANTAQUATTRESIMA BRIGATA GARIBALDI"/>
    <s v="28"/>
    <s v=""/>
    <s v=""/>
    <s v=""/>
    <s v=""/>
    <s v=""/>
    <s v="VIA CINQUANTAQUATTRESIMA BRIGATA GARIBALDI, 28"/>
    <s v="VIA CINQUANTAQUATTRESIMA BRIGATA GARIBALDI"/>
    <s v="28"/>
    <s v=""/>
    <s v=""/>
    <s v=""/>
    <s v=""/>
    <s v=""/>
    <s v="FAB"/>
    <s v="C591"/>
    <s v="NCT"/>
    <s v="00017"/>
    <s v="000175"/>
    <s v=""/>
    <s v="001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3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6"/>
    <n v="11.409925056216839"/>
    <n v="0"/>
    <n v="-7.4943783161529609E-5"/>
    <n v="11.409925056216839"/>
    <n v="0"/>
    <n v="11.409925056216839"/>
  </r>
  <r>
    <s v="V2K992D31122012C122"/>
    <s v="451"/>
    <s v="992/1"/>
    <s v="BGNBRN37A09F205D"/>
    <s v=""/>
    <s v="F"/>
    <s v="BUGANZA BRUNO"/>
    <s v="BUGANZA"/>
    <s v="BRUNO"/>
    <s v="M"/>
    <s v="09/01/1937"/>
    <s v="MILANO"/>
    <s v="VIA VILLIRENE, 11"/>
    <s v="CREMONA"/>
    <s v="26100"/>
    <s v="VIA VILLIRENE"/>
    <s v="11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60"/>
    <s v=""/>
    <s v="001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998D31122012C122"/>
    <s v="454"/>
    <s v="998/1"/>
    <s v="RGZFNN63T04C591K"/>
    <s v=""/>
    <s v="F"/>
    <s v="RAGAZZOLI FERNANDO GIOVANNI"/>
    <s v="RAGAZZOLI"/>
    <s v="FERNANDO GIOVANNI"/>
    <s v="M"/>
    <s v="04/12/1963"/>
    <s v="CEVO"/>
    <s v="VIA EMILIO ALESSANDRINI, 4"/>
    <s v="CEVO"/>
    <s v="25040"/>
    <s v="VIA EMILIO ALESSANDRINI"/>
    <s v="4"/>
    <s v=""/>
    <s v=""/>
    <s v=""/>
    <s v=""/>
    <s v=""/>
    <s v="VIA EMILIO ALESSANDRINI, 4"/>
    <s v="VIA EMILIO ALESSANDRINI"/>
    <s v="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1011D31122012C122"/>
    <s v="458"/>
    <s v="1011/1"/>
    <s v="CMPNDR32E02L648Z"/>
    <s v=""/>
    <s v="F"/>
    <s v="CAMPANA ANDREA"/>
    <s v="CAMPANA"/>
    <s v="ANDREA"/>
    <s v="M"/>
    <s v="02/05/1932"/>
    <s v="VALSAVIORE"/>
    <s v="VIA PINETA, 28"/>
    <s v="CEVO"/>
    <s v="25040"/>
    <s v="VIA PINETA"/>
    <s v="28"/>
    <s v=""/>
    <s v=""/>
    <s v=""/>
    <s v=""/>
    <s v=""/>
    <s v="VIA PINETA, 28"/>
    <s v="VIA PINETA"/>
    <s v="28"/>
    <s v=""/>
    <s v=""/>
    <s v=""/>
    <s v=""/>
    <s v=""/>
    <s v="FAB"/>
    <s v="C591"/>
    <s v="NCT"/>
    <s v="00016"/>
    <s v="000003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.21"/>
    <n v="92.21"/>
    <x v="0"/>
    <x v="0"/>
    <s v="LOCALI AD USO ABITAZIONE"/>
    <s v=""/>
    <s v=""/>
    <n v="1"/>
    <s v=""/>
    <s v=""/>
    <s v=""/>
    <s v=""/>
    <s v=""/>
    <s v=""/>
    <s v="SIMULAZIONE TARI 2022 MT"/>
    <n v="62.39"/>
    <s v=""/>
    <n v="62.39"/>
    <n v="365"/>
    <s v="giorni"/>
    <s v="2022"/>
    <s v="01/01/2022"/>
    <s v="31/12/2022"/>
    <s v=""/>
    <s v=""/>
    <s v=""/>
    <s v=""/>
    <s v=""/>
    <s v=""/>
    <n v="0"/>
    <n v="0"/>
    <n v="0"/>
    <n v="0"/>
    <n v="92.210000000000008"/>
    <n v="0"/>
    <n v="0"/>
    <n v="0"/>
    <n v="0"/>
    <n v="1"/>
    <x v="0"/>
    <n v="45.461508185409151"/>
    <n v="16.930848468833439"/>
    <n v="2.3566542425896841E-3"/>
    <n v="45.461508185409151"/>
    <n v="16.930848468833439"/>
    <n v="62.39235665424259"/>
  </r>
  <r>
    <s v="V2K1012D31122012C123"/>
    <s v="458"/>
    <s v="1012/1"/>
    <s v="CMPNDR32E02L648Z"/>
    <s v=""/>
    <s v="F"/>
    <s v="CAMPANA ANDREA"/>
    <s v="CAMPANA"/>
    <s v="ANDREA"/>
    <s v="M"/>
    <s v="02/05/1932"/>
    <s v="VALSAVIORE"/>
    <s v="VIA PINETA, 28"/>
    <s v="CEVO"/>
    <s v="25040"/>
    <s v="VIA PINETA"/>
    <s v="28"/>
    <s v=""/>
    <s v=""/>
    <s v=""/>
    <s v=""/>
    <s v=""/>
    <s v="VIA PINETA, 28"/>
    <s v="VIA PINETA"/>
    <s v="28"/>
    <s v=""/>
    <s v=""/>
    <s v=""/>
    <s v=""/>
    <s v=""/>
    <s v="FAB"/>
    <s v="C591"/>
    <s v="NCT"/>
    <s v="00016"/>
    <s v="00000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1"/>
    <s v=""/>
    <s v=""/>
    <s v=""/>
    <s v=""/>
    <s v=""/>
    <s v=""/>
    <s v="SIMULAZIONE TARI 2022 MT"/>
    <n v="9.86"/>
    <s v=""/>
    <n v="9.86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0"/>
    <n v="9.86042906092813"/>
    <n v="0"/>
    <n v="4.2906092813055352E-4"/>
    <n v="9.86042906092813"/>
    <n v="0"/>
    <n v="9.86042906092813"/>
  </r>
  <r>
    <s v="V2K1013D31122012C123"/>
    <s v="458"/>
    <s v="1013/1"/>
    <s v="CMPNDR32E02L648Z"/>
    <s v=""/>
    <s v="F"/>
    <s v="CAMPANA ANDREA"/>
    <s v="CAMPANA"/>
    <s v="ANDREA"/>
    <s v="M"/>
    <s v="02/05/1932"/>
    <s v="VALSAVIORE"/>
    <s v="VIA PINETA, 28"/>
    <s v="CEVO"/>
    <s v="25040"/>
    <s v="VIA PINETA"/>
    <s v="28"/>
    <s v=""/>
    <s v=""/>
    <s v=""/>
    <s v=""/>
    <s v=""/>
    <s v="VIA PINETA, 28"/>
    <s v="VIA PINETA"/>
    <s v="28"/>
    <s v=""/>
    <s v=""/>
    <s v=""/>
    <s v=""/>
    <s v=""/>
    <s v="FAB"/>
    <s v="C591"/>
    <s v="NCT"/>
    <s v="00016"/>
    <s v="00000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1"/>
    <s v="LOCALI ACCESSORI UTENZA DOMESTICA"/>
    <s v=""/>
    <s v=""/>
    <n v="1"/>
    <s v=""/>
    <s v=""/>
    <s v=""/>
    <s v=""/>
    <s v=""/>
    <s v=""/>
    <s v="SIMULAZIONE TARI 2022 MT"/>
    <n v="27.61"/>
    <s v=""/>
    <n v="27.61"/>
    <n v="365"/>
    <s v="giorni"/>
    <s v="2022"/>
    <s v="01/01/2022"/>
    <s v="31/12/2022"/>
    <s v=""/>
    <s v=""/>
    <s v=""/>
    <s v=""/>
    <s v=""/>
    <s v=""/>
    <n v="0"/>
    <n v="0"/>
    <n v="0"/>
    <n v="0"/>
    <n v="56"/>
    <n v="1"/>
    <n v="0"/>
    <n v="0"/>
    <n v="0"/>
    <n v="0"/>
    <x v="0"/>
    <n v="27.609201370598768"/>
    <n v="0"/>
    <n v="-7.9862940123121007E-4"/>
    <n v="27.609201370598768"/>
    <n v="0"/>
    <n v="27.609201370598768"/>
  </r>
  <r>
    <s v="V2K1020D31122012C122"/>
    <s v="460"/>
    <s v="1020/1"/>
    <s v="CMPDNC60D41C591R"/>
    <s v=""/>
    <s v="F"/>
    <s v="CAMPANA DOMENICA LUCIA"/>
    <s v="CAMPANA"/>
    <s v="DOMENICA LUCIA"/>
    <s v="F"/>
    <s v="01/04/1960"/>
    <s v="CEVO"/>
    <s v="VIA CINQUANTAQUATTRESIMA BRIGATA GARIBALDI, 30"/>
    <s v="CEVO"/>
    <s v="25040"/>
    <s v="VIA CINQUANTAQUATTRESIMA BRIGATA GARIBALDI"/>
    <s v="30"/>
    <s v=""/>
    <s v=""/>
    <s v=""/>
    <s v=""/>
    <s v=""/>
    <s v="VIA CINQUANTAQUATTRESIMA BRIGATA GARIBALDI, 30"/>
    <s v="VIA CINQUANTAQUATTRESIMA BRIGATA GARIBALDI"/>
    <s v="30"/>
    <s v=""/>
    <s v=""/>
    <s v=""/>
    <s v=""/>
    <s v=""/>
    <s v="FAB"/>
    <s v="C591"/>
    <s v="NCT"/>
    <s v="00017"/>
    <s v="000175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.07"/>
    <n v="93.07"/>
    <x v="0"/>
    <x v="0"/>
    <s v="LOCALI AD USO ABITAZIONE"/>
    <s v=""/>
    <s v=""/>
    <n v="3"/>
    <s v=""/>
    <s v=""/>
    <s v=""/>
    <s v=""/>
    <s v=""/>
    <s v=""/>
    <s v="SIMULAZIONE TARI 2022 MT"/>
    <n v="126.4"/>
    <s v=""/>
    <n v="126.4"/>
    <n v="365"/>
    <s v="giorni"/>
    <s v="2022"/>
    <s v="01/01/2022"/>
    <s v="31/12/2022"/>
    <s v=""/>
    <s v=""/>
    <s v=""/>
    <s v=""/>
    <s v=""/>
    <s v=""/>
    <n v="0"/>
    <n v="0"/>
    <n v="0"/>
    <n v="0"/>
    <n v="93.07"/>
    <n v="0"/>
    <n v="0"/>
    <n v="0"/>
    <n v="0"/>
    <n v="1"/>
    <x v="6"/>
    <n v="58.995651387894497"/>
    <n v="67.397800635548478"/>
    <n v="-6.5479765570302106E-3"/>
    <n v="58.995651387894497"/>
    <n v="67.397800635548478"/>
    <n v="126.39345202344298"/>
  </r>
  <r>
    <s v="V2K1022D31122012C123"/>
    <s v="460"/>
    <s v="1023/1"/>
    <s v="CMPDNC60D41C591R"/>
    <s v=""/>
    <s v="F"/>
    <s v="CAMPANA DOMENICA LUCIA"/>
    <s v="CAMPANA"/>
    <s v="DOMENICA LUCIA"/>
    <s v="F"/>
    <s v="01/04/1960"/>
    <s v="CEVO"/>
    <s v="VIA CINQUANTAQUATTRESIMA BRIGATA GARIBALDI, 30"/>
    <s v="CEVO"/>
    <s v="25040"/>
    <s v="VIA CINQUANTAQUATTRESIMA BRIGATA GARIBALDI"/>
    <s v="30"/>
    <s v=""/>
    <s v=""/>
    <s v=""/>
    <s v=""/>
    <s v=""/>
    <s v="VIA CINQUANTAQUATTRESIMA BRIGATA GARIBALDI, 30"/>
    <s v="VIA CINQUANTAQUATTRESIMA BRIGATA GARIBALDI"/>
    <s v="30"/>
    <s v=""/>
    <s v=""/>
    <s v=""/>
    <s v=""/>
    <s v=""/>
    <s v="FAB"/>
    <s v="C591"/>
    <s v="NCT"/>
    <s v="00017"/>
    <s v="000175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3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6"/>
    <n v="11.409925056216839"/>
    <n v="0"/>
    <n v="-7.4943783161529609E-5"/>
    <n v="11.409925056216839"/>
    <n v="0"/>
    <n v="11.409925056216839"/>
  </r>
  <r>
    <s v="V2K1024D31122012C122"/>
    <s v="461"/>
    <s v="1024/1"/>
    <s v="CMPGNN58S57C591I"/>
    <s v=""/>
    <s v="F"/>
    <s v="CAMPANA GIOVANNA MARIA"/>
    <s v="CAMPANA"/>
    <s v="GIOVANNA MARIA"/>
    <s v="F"/>
    <s v="17/11/1958"/>
    <s v="CEVO"/>
    <s v="VIA PINETA, 28"/>
    <s v="CEVO"/>
    <s v="25040"/>
    <s v="VIA PINETA"/>
    <s v="28"/>
    <s v=""/>
    <s v=""/>
    <s v=""/>
    <s v=""/>
    <s v=""/>
    <s v="VIA PINETA, 28"/>
    <s v="VIA PINETA"/>
    <s v="28"/>
    <s v=""/>
    <s v=""/>
    <s v=""/>
    <s v=""/>
    <s v=""/>
    <s v="FAB"/>
    <s v="C591"/>
    <s v="NCT"/>
    <s v="00016"/>
    <s v="000003"/>
    <s v=""/>
    <s v="001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2"/>
    <s v=""/>
    <s v=""/>
    <s v=""/>
    <s v=""/>
    <s v=""/>
    <s v=""/>
    <s v="SIMULAZIONE TARI 2022 MT"/>
    <n v="103.21"/>
    <s v=""/>
    <n v="103.21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5"/>
    <n v="51.767252569872696"/>
    <n v="51.443731886070836"/>
    <n v="9.8445594353790966E-4"/>
    <n v="51.767252569872696"/>
    <n v="51.443731886070836"/>
    <n v="103.21098445594353"/>
  </r>
  <r>
    <s v="V2K1025D31122012C123"/>
    <s v="461"/>
    <s v="1025/1"/>
    <s v="CMPGNN58S57C591I"/>
    <s v=""/>
    <s v="F"/>
    <s v="CAMPANA GIOVANNA MARIA"/>
    <s v="CAMPANA"/>
    <s v="GIOVANNA MARIA"/>
    <s v="F"/>
    <s v="17/11/1958"/>
    <s v="CEVO"/>
    <s v="VIA PINETA, 28"/>
    <s v="CEVO"/>
    <s v="25040"/>
    <s v="VIA PINETA"/>
    <s v="28"/>
    <s v=""/>
    <s v=""/>
    <s v=""/>
    <s v=""/>
    <s v=""/>
    <s v="VIA PINETA, 28"/>
    <s v="VIA PINETA"/>
    <s v="28"/>
    <s v=""/>
    <s v=""/>
    <s v=""/>
    <s v=""/>
    <s v=""/>
    <s v="FAB"/>
    <s v="C591"/>
    <s v="NCT"/>
    <s v="00016"/>
    <s v="000003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2"/>
    <s v=""/>
    <s v=""/>
    <s v=""/>
    <s v=""/>
    <s v=""/>
    <s v=""/>
    <s v="SIMULAZIONE TARI 2022 MT"/>
    <n v="11.5"/>
    <s v=""/>
    <n v="11.5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5"/>
    <n v="11.503833904416155"/>
    <n v="0"/>
    <n v="3.8339044161546099E-3"/>
    <n v="11.503833904416155"/>
    <n v="0"/>
    <n v="11.503833904416155"/>
  </r>
  <r>
    <s v="V2K1032D31122012C122"/>
    <s v="464"/>
    <s v="1032/1"/>
    <s v="RGZGPP44P26L648N"/>
    <s v=""/>
    <s v="F"/>
    <s v="RAGAZZOLI GIUSEPPE BORTOLO"/>
    <s v="RAGAZZOLI"/>
    <s v="GIUSEPPE BORTOLO"/>
    <s v="M"/>
    <s v="26/09/1944"/>
    <s v="VALSAVIORE"/>
    <s v="ROBERTO ROSSELLINI, 2"/>
    <s v="MILANO"/>
    <s v="20153"/>
    <s v=""/>
    <s v=""/>
    <s v=""/>
    <s v=""/>
    <s v=""/>
    <s v=""/>
    <s v=""/>
    <s v="VIA SANT' ANTONIO, 37"/>
    <s v="VIA SANT' ANTONIO"/>
    <s v="37"/>
    <s v=""/>
    <s v=""/>
    <s v=""/>
    <s v=""/>
    <s v=""/>
    <s v="FAB"/>
    <s v="C591"/>
    <s v="NCT"/>
    <s v="00015"/>
    <s v="00026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.260000000000005"/>
    <n v="73.260000000000005"/>
    <x v="0"/>
    <x v="0"/>
    <s v="LOCALI AD USO ABITAZIONE"/>
    <s v=""/>
    <s v=""/>
    <s v=""/>
    <s v=""/>
    <s v=""/>
    <s v=""/>
    <s v=""/>
    <s v=""/>
    <s v=""/>
    <s v="SIMULAZIONE TARI 2022 MT"/>
    <n v="113.84"/>
    <s v=""/>
    <n v="113.84"/>
    <n v="365"/>
    <s v="giorni"/>
    <s v="2022"/>
    <s v="01/01/2022"/>
    <s v="31/12/2022"/>
    <s v=""/>
    <s v=""/>
    <s v=""/>
    <s v=""/>
    <s v=""/>
    <s v=""/>
    <n v="0"/>
    <n v="0"/>
    <n v="0"/>
    <n v="0"/>
    <n v="73.260000000000005"/>
    <n v="0"/>
    <n v="0"/>
    <n v="0"/>
    <n v="0"/>
    <n v="1"/>
    <x v="1"/>
    <n v="46.438394978802535"/>
    <n v="67.397800635548478"/>
    <n v="-3.8043856489906602E-3"/>
    <n v="46.438394978802535"/>
    <n v="67.397800635548478"/>
    <n v="113.83619561435101"/>
  </r>
  <r>
    <s v="V2K1033D31122012C122"/>
    <s v="465"/>
    <s v="1033/1"/>
    <s v="CMPMZS65A22C591V"/>
    <s v=""/>
    <s v="F"/>
    <s v="CAMPANA MAURIZIO SIRO"/>
    <s v="CAMPANA"/>
    <s v="MAURIZIO SIRO"/>
    <s v="M"/>
    <s v="22/01/1965"/>
    <s v="CEVO"/>
    <s v="VIA PINETA, 28"/>
    <s v="CEVO"/>
    <s v="25040"/>
    <s v="VIA PINETA"/>
    <s v="28"/>
    <s v=""/>
    <s v=""/>
    <s v=""/>
    <s v=""/>
    <s v=""/>
    <s v="VIA PINETA, 28"/>
    <s v="VIA PINETA"/>
    <s v="28"/>
    <s v=""/>
    <s v=""/>
    <s v=""/>
    <s v=""/>
    <s v=""/>
    <s v="FAB"/>
    <s v="C591"/>
    <s v="NCT"/>
    <s v="00016"/>
    <s v="000003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.209999999999994"/>
    <n v="67.209999999999994"/>
    <x v="0"/>
    <x v="0"/>
    <s v="LOCALI AD USO ABITAZIONE"/>
    <s v=""/>
    <s v=""/>
    <n v="3"/>
    <s v=""/>
    <s v=""/>
    <s v=""/>
    <s v=""/>
    <s v=""/>
    <s v=""/>
    <s v="SIMULAZIONE TARI 2022 MT"/>
    <n v="110"/>
    <s v=""/>
    <n v="110"/>
    <n v="365"/>
    <s v="giorni"/>
    <s v="2022"/>
    <s v="01/01/2022"/>
    <s v="31/12/2022"/>
    <s v=""/>
    <s v=""/>
    <s v=""/>
    <s v=""/>
    <s v=""/>
    <s v=""/>
    <n v="0"/>
    <n v="0"/>
    <n v="0"/>
    <n v="0"/>
    <n v="67.209999999999994"/>
    <n v="0"/>
    <n v="0"/>
    <n v="0"/>
    <n v="0"/>
    <n v="1"/>
    <x v="6"/>
    <n v="42.603392390462979"/>
    <n v="67.397800635548478"/>
    <n v="1.1930260114638713E-3"/>
    <n v="42.603392390462979"/>
    <n v="67.397800635548478"/>
    <n v="110.00119302601146"/>
  </r>
  <r>
    <s v="V2K1036D31122012C122"/>
    <s v="467"/>
    <s v="1036/1"/>
    <s v="RGZLGC70E06B149C"/>
    <s v=""/>
    <s v="F"/>
    <s v="RAGAZZOLI ILARIO GIACOMO"/>
    <s v="RAGAZZOLI"/>
    <s v="ILARIO GIACOMO"/>
    <s v="M"/>
    <s v="06/05/1970"/>
    <s v="BRENO"/>
    <s v="VIA 8 SETTEMBRE - TRAVERSA 2, 2"/>
    <s v="OSPITALETTO"/>
    <s v="25035"/>
    <s v="VIA 8 SETTEMBRE - TRAVERSA 2"/>
    <s v="2"/>
    <s v=""/>
    <s v=""/>
    <s v=""/>
    <s v=""/>
    <s v=""/>
    <s v="VIA SAN VIGILIO, 37"/>
    <s v="VIA SAN VIGILIO"/>
    <s v="37"/>
    <s v=""/>
    <s v=""/>
    <s v=""/>
    <s v=""/>
    <s v=""/>
    <s v="FAB"/>
    <s v="C591"/>
    <s v="NCT"/>
    <s v="00015"/>
    <s v="000320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1"/>
    <n v="131"/>
    <x v="0"/>
    <x v="0"/>
    <s v="LOCALI AD USO ABITAZIONE"/>
    <s v=""/>
    <s v=""/>
    <s v=""/>
    <s v=""/>
    <s v=""/>
    <s v=""/>
    <s v=""/>
    <s v=""/>
    <s v=""/>
    <s v="SIMULAZIONE TARI 2022 MT"/>
    <n v="150.44"/>
    <s v=""/>
    <n v="150.44"/>
    <n v="365"/>
    <s v="giorni"/>
    <s v="2022"/>
    <s v="01/01/2022"/>
    <s v="31/12/2022"/>
    <s v=""/>
    <s v=""/>
    <s v=""/>
    <s v=""/>
    <s v=""/>
    <s v=""/>
    <n v="0"/>
    <n v="0"/>
    <n v="0"/>
    <n v="0"/>
    <n v="131"/>
    <n v="0"/>
    <n v="0"/>
    <n v="0"/>
    <n v="0"/>
    <n v="1"/>
    <x v="1"/>
    <n v="83.03889902024477"/>
    <n v="67.397800635548478"/>
    <n v="-3.3003442067638389E-3"/>
    <n v="83.03889902024477"/>
    <n v="67.397800635548478"/>
    <n v="150.43669965579323"/>
  </r>
  <r>
    <s v="V2K1037D01012020C109"/>
    <s v="467"/>
    <s v="1037/1"/>
    <s v="RGZLGC70E06B149C"/>
    <s v=""/>
    <s v="F"/>
    <s v="RAGAZZOLI ILARIO GIACOMO"/>
    <s v="RAGAZZOLI"/>
    <s v="ILARIO GIACOMO"/>
    <s v="M"/>
    <s v="06/05/1970"/>
    <s v="BRENO"/>
    <s v="VIA 8 SETTEMBRE - TRAVERSA 2, 2"/>
    <s v="OSPITALETTO"/>
    <s v="25035"/>
    <s v="VIA 8 SETTEMBRE - TRAVERSA 2"/>
    <s v="2"/>
    <s v=""/>
    <s v=""/>
    <s v=""/>
    <s v=""/>
    <s v=""/>
    <s v="VIA SAN VIGILIO, 37"/>
    <s v="VIA SAN VIGILIO"/>
    <s v="37"/>
    <s v=""/>
    <s v=""/>
    <s v=""/>
    <s v=""/>
    <s v=""/>
    <s v="FAB"/>
    <s v="C591"/>
    <s v="NCT"/>
    <s v="00015"/>
    <s v="000313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"/>
    <n v="4"/>
    <x v="1"/>
    <x v="3"/>
    <s v="BANCHE ED ISTITUTI DI CREDITO, STUDI PROFESSIONALI"/>
    <s v=""/>
    <s v=""/>
    <s v=""/>
    <s v="289 - Riduzione COVID-19 = 424 - Non applicata"/>
    <s v=""/>
    <s v=""/>
    <s v=""/>
    <s v=""/>
    <s v="Da 1-1-2020 Riclassificazione Studi Professionali Art 58 dl 26.10-2019 n 124"/>
    <s v="SIMULAZIONE TARI 2022 MT"/>
    <n v="5.78"/>
    <s v=""/>
    <n v="5.78"/>
    <n v="365"/>
    <s v="giorni"/>
    <s v="2022"/>
    <s v="01/01/2022"/>
    <s v="31/12/2022"/>
    <s v=""/>
    <s v=""/>
    <s v=""/>
    <s v=""/>
    <s v=""/>
    <s v=""/>
    <n v="0"/>
    <n v="0"/>
    <n v="0"/>
    <n v="0"/>
    <n v="4"/>
    <n v="0"/>
    <n v="0"/>
    <n v="0"/>
    <n v="0"/>
    <n v="4"/>
    <x v="2"/>
    <n v="0.95261147532013291"/>
    <n v="4.8262398309809162"/>
    <n v="-1.1486936989513197E-3"/>
    <n v="0.95261147532013291"/>
    <n v="4.8262398309809162"/>
    <n v="5.7788513063010489"/>
  </r>
  <r>
    <s v="V2K1038D31122012C123"/>
    <s v="467"/>
    <s v="1038/1"/>
    <s v="RGZLGC70E06B149C"/>
    <s v=""/>
    <s v="F"/>
    <s v="RAGAZZOLI ILARIO GIACOMO"/>
    <s v="RAGAZZOLI"/>
    <s v="ILARIO GIACOMO"/>
    <s v="M"/>
    <s v="06/05/1970"/>
    <s v="BRENO"/>
    <s v="VIA 8 SETTEMBRE - TRAVERSA 2, 2"/>
    <s v="OSPITALETTO"/>
    <s v="25035"/>
    <s v="VIA 8 SETTEMBRE - TRAVERSA 2"/>
    <s v="2"/>
    <s v=""/>
    <s v=""/>
    <s v=""/>
    <s v=""/>
    <s v=""/>
    <s v="VIA SAN VIGILIO, 37"/>
    <s v="VIA SAN VIGILIO"/>
    <s v="37"/>
    <s v=""/>
    <s v=""/>
    <s v=""/>
    <s v=""/>
    <s v=""/>
    <s v="FAB"/>
    <s v="C591"/>
    <s v="NCT"/>
    <s v="00015"/>
    <s v="000357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1043D31122012C122"/>
    <s v="471"/>
    <s v="1043/1"/>
    <s v="RGZMNR50P43L648G"/>
    <s v=""/>
    <s v="F"/>
    <s v="RAGAZZOLI MARIA ONORINA"/>
    <s v="RAGAZZOLI"/>
    <s v="MARIA ONORINA"/>
    <s v="F"/>
    <s v="03/09/1950"/>
    <s v="VALSAVIORE"/>
    <s v="VIA ADAMELLO, 5"/>
    <s v="CEVO"/>
    <s v="25040"/>
    <s v="VIA ADAMELLO"/>
    <s v="5"/>
    <s v=""/>
    <s v=""/>
    <s v=""/>
    <s v=""/>
    <s v=""/>
    <s v="VIA ADAMELLO, 5"/>
    <s v="VIA ADAMELLO"/>
    <s v="5"/>
    <s v=""/>
    <s v=""/>
    <s v=""/>
    <s v=""/>
    <s v=""/>
    <s v="FAB"/>
    <s v="C591"/>
    <s v="NCT"/>
    <s v="00015"/>
    <s v="00021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.33"/>
    <n v="64.33"/>
    <x v="0"/>
    <x v="0"/>
    <s v="LOCALI AD USO ABITAZIONE"/>
    <s v=""/>
    <s v=""/>
    <n v="2"/>
    <s v=""/>
    <s v=""/>
    <s v=""/>
    <s v=""/>
    <s v=""/>
    <s v=""/>
    <s v="SIMULAZIONE TARI 2022 MT"/>
    <n v="88.44"/>
    <s v=""/>
    <n v="88.44"/>
    <n v="365"/>
    <s v="giorni"/>
    <s v="2022"/>
    <s v="01/01/2022"/>
    <s v="31/12/2022"/>
    <s v=""/>
    <s v=""/>
    <s v=""/>
    <s v=""/>
    <s v=""/>
    <s v=""/>
    <n v="0"/>
    <n v="0"/>
    <n v="0"/>
    <n v="0"/>
    <n v="64.33"/>
    <n v="0"/>
    <n v="0"/>
    <n v="0"/>
    <n v="0"/>
    <n v="1"/>
    <x v="5"/>
    <n v="37.002081753554556"/>
    <n v="51.443731886070836"/>
    <n v="5.8136396253871681E-3"/>
    <n v="37.002081753554556"/>
    <n v="51.443731886070836"/>
    <n v="88.445813639625385"/>
  </r>
  <r>
    <s v="V2K1044D31122012C122"/>
    <s v="472"/>
    <s v="1044/1"/>
    <s v="CPLSRG62M02D150B"/>
    <s v=""/>
    <s v="F"/>
    <s v="CAPELLI SERGIO"/>
    <s v="CAPELLI"/>
    <s v="SERGIO"/>
    <s v="M"/>
    <s v="02/08/1962"/>
    <s v="CREMONA"/>
    <s v="VIA BELGIARDINO, 16"/>
    <s v="CREMONA"/>
    <s v="26100"/>
    <s v="VIA BELGIARDINO"/>
    <s v="16"/>
    <s v=""/>
    <s v=""/>
    <s v=""/>
    <s v=""/>
    <s v=""/>
    <s v="VIA SANT' ANTONIO, 6"/>
    <s v="VIA SANT' ANTONIO"/>
    <s v="6"/>
    <s v=""/>
    <s v=""/>
    <s v=""/>
    <s v=""/>
    <s v=""/>
    <s v="FAB"/>
    <s v="C591"/>
    <s v="NCT"/>
    <s v="00015"/>
    <s v="000107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0"/>
    <s v="LOCALI AD USO ABITAZIONE"/>
    <s v=""/>
    <s v=""/>
    <s v=""/>
    <s v=""/>
    <s v=""/>
    <s v=""/>
    <s v=""/>
    <s v=""/>
    <s v=""/>
    <s v="SIMULAZIONE TARI 2022 MT"/>
    <n v="102.9"/>
    <s v=""/>
    <n v="102.9"/>
    <n v="365"/>
    <s v="giorni"/>
    <s v="2022"/>
    <s v="01/01/2022"/>
    <s v="31/12/2022"/>
    <s v=""/>
    <s v=""/>
    <s v=""/>
    <s v=""/>
    <s v=""/>
    <s v=""/>
    <n v="0"/>
    <n v="0"/>
    <n v="0"/>
    <n v="0"/>
    <n v="56"/>
    <n v="0"/>
    <n v="0"/>
    <n v="0"/>
    <n v="0"/>
    <n v="1"/>
    <x v="1"/>
    <n v="35.497544619341269"/>
    <n v="67.397800635548478"/>
    <n v="-4.6547451102583182E-3"/>
    <n v="35.497544619341269"/>
    <n v="67.397800635548478"/>
    <n v="102.89534525488975"/>
  </r>
  <r>
    <s v="V2K1050D31122012C122"/>
    <s v="475"/>
    <s v="1050/1"/>
    <s v="RGZSLN61L29C591J"/>
    <s v=""/>
    <s v="F"/>
    <s v="RAGAZZOLI SAMUELE ANDREA"/>
    <s v="RAGAZZOLI"/>
    <s v="SAMUELE ANDREA"/>
    <s v="M"/>
    <s v="29/07/1961"/>
    <s v="CEV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1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3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6"/>
    <n v="34.863659893995894"/>
    <n v="67.397800635548478"/>
    <n v="1.4605295443601563E-3"/>
    <n v="34.863659893995894"/>
    <n v="67.397800635548478"/>
    <n v="102.26146052954437"/>
  </r>
  <r>
    <s v="V2K1053D31122012C123"/>
    <s v="475"/>
    <s v="1053/1"/>
    <s v="RGZSLN61L29C591J"/>
    <s v=""/>
    <s v="F"/>
    <s v="RAGAZZOLI SAMUELE ANDREA"/>
    <s v="RAGAZZOLI"/>
    <s v="SAMUELE ANDREA"/>
    <s v="M"/>
    <s v="29/07/1961"/>
    <s v="CEV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3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6"/>
    <n v="12.677694506907597"/>
    <n v="0"/>
    <n v="-2.3054930924022443E-3"/>
    <n v="12.677694506907597"/>
    <n v="0"/>
    <n v="12.677694506907597"/>
  </r>
  <r>
    <s v="V2K1058D31122012C122"/>
    <s v="478"/>
    <s v="1058/1"/>
    <s v="RGZTLL55B25B149A"/>
    <s v=""/>
    <s v="F"/>
    <s v="RAGAZZOLI TULLIO"/>
    <s v="RAGAZZOLI"/>
    <s v="TULLIO"/>
    <s v="M"/>
    <s v="25/02/1955"/>
    <s v="BRENO"/>
    <s v="VIA EUROPA, 11"/>
    <s v="MALONNO"/>
    <s v="25040"/>
    <s v="VIA EUROPA"/>
    <s v="11"/>
    <s v=""/>
    <s v=""/>
    <s v=""/>
    <s v=""/>
    <s v=""/>
    <s v="VIA SAN VIGILIO, 68"/>
    <s v="VIA SAN VIGILIO"/>
    <s v="68"/>
    <s v=""/>
    <s v=""/>
    <s v=""/>
    <s v=""/>
    <s v=""/>
    <s v="FAB"/>
    <s v="C591"/>
    <s v="NCT"/>
    <s v="00015"/>
    <s v="000325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"/>
    <n v="51"/>
    <x v="0"/>
    <x v="0"/>
    <s v="LOCALI AD USO ABITAZIONE"/>
    <s v=""/>
    <s v=""/>
    <s v=""/>
    <s v=""/>
    <s v=""/>
    <s v=""/>
    <s v=""/>
    <s v=""/>
    <s v=""/>
    <s v="SIMULAZIONE TARI 2022 MT"/>
    <n v="99.73"/>
    <s v=""/>
    <n v="99.73"/>
    <n v="365"/>
    <s v="giorni"/>
    <s v="2022"/>
    <s v="01/01/2022"/>
    <s v="31/12/2022"/>
    <s v=""/>
    <s v=""/>
    <s v=""/>
    <s v=""/>
    <s v=""/>
    <s v=""/>
    <n v="0"/>
    <n v="0"/>
    <n v="0"/>
    <n v="0"/>
    <n v="51"/>
    <n v="0"/>
    <n v="0"/>
    <n v="0"/>
    <n v="0"/>
    <n v="1"/>
    <x v="1"/>
    <n v="32.328120992614373"/>
    <n v="67.397800635548478"/>
    <n v="-4.0783718371528721E-3"/>
    <n v="32.328120992614373"/>
    <n v="67.397800635548478"/>
    <n v="99.725921628162851"/>
  </r>
  <r>
    <s v="V2K1059D31122012C122"/>
    <s v="479"/>
    <s v="1059/1"/>
    <s v="CRNMSM72D05F205K"/>
    <s v=""/>
    <s v="F"/>
    <s v="CARNEVALI MASSIMO"/>
    <s v="CARNEVALI"/>
    <s v="MASSIMO"/>
    <s v="M"/>
    <s v="05/04/1972"/>
    <s v="MILANO"/>
    <s v="VIA MONTE SPLUGA, 19"/>
    <s v="CINISELLO BALSAMO"/>
    <s v="20092"/>
    <s v="VIA MONTE SPLUGA"/>
    <s v="19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1060D31122012C122"/>
    <s v="479"/>
    <s v="1060/1"/>
    <s v="CRNMSM72D05F205K"/>
    <s v=""/>
    <s v="F"/>
    <s v="CARNEVALI MASSIMO"/>
    <s v="CARNEVALI"/>
    <s v="MASSIMO"/>
    <s v="M"/>
    <s v="05/04/1972"/>
    <s v="MILANO"/>
    <s v="VIA MONTE SPLUGA, 19"/>
    <s v="CINISELLO BALSAMO"/>
    <s v="20092"/>
    <s v="VIA MONTE SPLUGA"/>
    <s v="19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s v=""/>
    <s v=""/>
    <s v=""/>
    <s v=""/>
    <s v=""/>
    <s v=""/>
    <s v=""/>
    <s v="SIMULAZIONE TARI 2022 MT"/>
    <n v="87.68"/>
    <s v=""/>
    <n v="87.68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1"/>
    <n v="20.284311211052156"/>
    <n v="67.397800635548478"/>
    <n v="2.1118466006271319E-3"/>
    <n v="20.284311211052156"/>
    <n v="67.397800635548478"/>
    <n v="87.682111846600634"/>
  </r>
  <r>
    <s v="V2K1061D31122012C123"/>
    <s v="479"/>
    <s v="1061/1"/>
    <s v="CRNMSM72D05F205K"/>
    <s v=""/>
    <s v="F"/>
    <s v="CARNEVALI MASSIMO"/>
    <s v="CARNEVALI"/>
    <s v="MASSIMO"/>
    <s v="M"/>
    <s v="05/04/1972"/>
    <s v="MILANO"/>
    <s v="VIA MONTE SPLUGA, 19"/>
    <s v="CINISELLO BALSAMO"/>
    <s v="20092"/>
    <s v="VIA MONTE SPLUGA"/>
    <s v="19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1062D31122012C122"/>
    <s v="480"/>
    <s v="1062/1"/>
    <s v="99000980179"/>
    <s v="99000980179"/>
    <s v="G"/>
    <s v="PARROCCHIA DI S.GIROLAMO"/>
    <s v=""/>
    <s v=""/>
    <s v=""/>
    <s v=""/>
    <s v=""/>
    <s v="VIA S. GIROLAMO, "/>
    <s v="CEDEGOLO"/>
    <s v="25051"/>
    <s v="VIA S. GIROLAMO"/>
    <s v=""/>
    <s v=""/>
    <s v=""/>
    <s v=""/>
    <s v=""/>
    <s v=""/>
    <s v="VIA SANTI NAZZARO E CELSO, 18"/>
    <s v="VIA SANTI NAZZARO E CELSO"/>
    <s v="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1063D31122012C122"/>
    <s v="483"/>
    <s v="1063/1"/>
    <s v="RMPDNC36P21C937F"/>
    <s v=""/>
    <s v="F"/>
    <s v="RAMPINELLI DOMENICO"/>
    <s v="RAMPINELLI"/>
    <s v="DOMENICO"/>
    <s v="M"/>
    <s v="21/09/1936"/>
    <s v="COMUN NUOVO"/>
    <s v="VIA CARSO, 1"/>
    <s v="CASTANO PRIMO"/>
    <s v="20022"/>
    <s v="VIA CARSO"/>
    <s v="1"/>
    <s v=""/>
    <s v=""/>
    <s v=""/>
    <s v=""/>
    <s v=""/>
    <s v="VIA RISORGIMENTO, 21"/>
    <s v="VIA RISORGIMENTO"/>
    <s v="21"/>
    <s v=""/>
    <s v=""/>
    <s v=""/>
    <s v=""/>
    <s v=""/>
    <s v="FAB"/>
    <s v="C591"/>
    <s v="NCT"/>
    <s v="00020"/>
    <s v="000206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1064D31122012C122"/>
    <s v="484"/>
    <s v="1064/1"/>
    <s v="CSLNLP32S30L648D"/>
    <s v=""/>
    <s v="F"/>
    <s v="CASALINI ANGELO PIERINO"/>
    <s v="CASALINI"/>
    <s v="ANGELO PIERINO"/>
    <s v="M"/>
    <s v="30/11/1932"/>
    <s v="VALSAVIORE"/>
    <s v="VIA GUGLIELMO MARCONI, 14"/>
    <s v="CEVO"/>
    <s v="25040"/>
    <s v="VIA GUGLIELMO MARCONI"/>
    <s v="14"/>
    <s v=""/>
    <s v=""/>
    <s v=""/>
    <s v=""/>
    <s v=""/>
    <s v="VIA GUGLIELMO MARCONI, 14"/>
    <s v="VIA GUGLIELMO MARCONI"/>
    <s v="14"/>
    <s v=""/>
    <s v=""/>
    <s v=""/>
    <s v=""/>
    <s v=""/>
    <s v="FAB"/>
    <s v="C591"/>
    <s v="NCT"/>
    <s v="00014"/>
    <s v="000040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.32"/>
    <n v="62.32"/>
    <x v="0"/>
    <x v="0"/>
    <s v="LOCALI AD USO ABITAZIONE"/>
    <s v=""/>
    <s v=""/>
    <n v="1"/>
    <s v=""/>
    <s v=""/>
    <s v=""/>
    <s v=""/>
    <s v=""/>
    <s v="DATI FORNITI U.T.  30/03/2009 (AGGIUNTI MQ. 4,32 PER VERANDA)"/>
    <s v="SIMULAZIONE TARI 2022 MT"/>
    <n v="47.66"/>
    <s v=""/>
    <n v="47.66"/>
    <n v="365"/>
    <s v="giorni"/>
    <s v="2022"/>
    <s v="01/01/2022"/>
    <s v="31/12/2022"/>
    <s v=""/>
    <s v=""/>
    <s v=""/>
    <s v=""/>
    <s v=""/>
    <s v=""/>
    <n v="0"/>
    <n v="0"/>
    <n v="0"/>
    <n v="0"/>
    <n v="62.32"/>
    <n v="0"/>
    <n v="0"/>
    <n v="0"/>
    <n v="0"/>
    <n v="1"/>
    <x v="0"/>
    <n v="30.725096953852056"/>
    <n v="16.930848468833439"/>
    <n v="-4.0545773145055364E-3"/>
    <n v="30.725096953852056"/>
    <n v="16.930848468833439"/>
    <n v="47.655945422685491"/>
  </r>
  <r>
    <s v="V2K1066D31122012C122"/>
    <s v="484"/>
    <s v="1066/1"/>
    <s v="CSLNLP32S30L648D"/>
    <s v=""/>
    <s v="F"/>
    <s v="CASALINI ANGELO PIERINO"/>
    <s v="CASALINI"/>
    <s v="ANGELO PIERINO"/>
    <s v="M"/>
    <s v="30/11/1932"/>
    <s v="VALSAVIORE"/>
    <s v="VIA GUGLIELMO MARCONI, 14"/>
    <s v="CEVO"/>
    <s v="25040"/>
    <s v="VIA GUGLIELMO MARCONI"/>
    <s v="14"/>
    <s v=""/>
    <s v=""/>
    <s v=""/>
    <s v=""/>
    <s v=""/>
    <s v="VIA GUGLIELMO MARCONI, 14"/>
    <s v="VIA GUGLIELMO MARCONI"/>
    <s v="14"/>
    <s v=""/>
    <s v=""/>
    <s v=""/>
    <s v=""/>
    <s v=""/>
    <s v="FAB"/>
    <s v="C591"/>
    <s v="NCT"/>
    <s v="00014"/>
    <s v="000040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"/>
    <n v="58"/>
    <x v="0"/>
    <x v="0"/>
    <s v="LOCALI AD USO ABITAZIONE"/>
    <s v=""/>
    <s v=""/>
    <n v="1"/>
    <s v=""/>
    <s v=""/>
    <s v=""/>
    <s v=""/>
    <s v=""/>
    <s v=""/>
    <s v="SIMULAZIONE TARI 2022 MT"/>
    <n v="45.53"/>
    <s v=""/>
    <n v="45.53"/>
    <n v="365"/>
    <s v="giorni"/>
    <s v="2022"/>
    <s v="01/01/2022"/>
    <s v="31/12/2022"/>
    <s v=""/>
    <s v=""/>
    <s v=""/>
    <s v=""/>
    <s v=""/>
    <s v=""/>
    <n v="0"/>
    <n v="0"/>
    <n v="0"/>
    <n v="0"/>
    <n v="58.000000000000007"/>
    <n v="0"/>
    <n v="0"/>
    <n v="0"/>
    <n v="0"/>
    <n v="1"/>
    <x v="0"/>
    <n v="28.595244276691584"/>
    <n v="16.930848468833439"/>
    <n v="-3.9072544749814142E-3"/>
    <n v="28.595244276691584"/>
    <n v="16.930848468833439"/>
    <n v="45.52609274552502"/>
  </r>
  <r>
    <s v="V2K1067D31122012C122"/>
    <s v="484"/>
    <s v="1067/1"/>
    <s v="CSLNLP32S30L648D"/>
    <s v=""/>
    <s v="F"/>
    <s v="CASALINI ANGELO PIERINO"/>
    <s v="CASALINI"/>
    <s v="ANGELO PIERINO"/>
    <s v="M"/>
    <s v="30/11/1932"/>
    <s v="VALSAVIORE"/>
    <s v="VIA GUGLIELMO MARCONI, 14"/>
    <s v="CEVO"/>
    <s v="25040"/>
    <s v="VIA GUGLIELMO MARCONI"/>
    <s v="14"/>
    <s v=""/>
    <s v=""/>
    <s v=""/>
    <s v=""/>
    <s v=""/>
    <s v="VIA GUGLIELMO MARCONI, 14"/>
    <s v="VIA GUGLIELMO MARCONI"/>
    <s v="14"/>
    <s v=""/>
    <s v=""/>
    <s v=""/>
    <s v=""/>
    <s v=""/>
    <s v="FAB"/>
    <s v="C591"/>
    <s v="NCT"/>
    <s v="00014"/>
    <s v="000040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599999999999994"/>
    <n v="65.599999999999994"/>
    <x v="0"/>
    <x v="0"/>
    <s v="LOCALI AD USO ABITAZIONE"/>
    <s v=""/>
    <s v=""/>
    <n v="1"/>
    <s v=""/>
    <s v=""/>
    <s v=""/>
    <s v=""/>
    <s v=""/>
    <s v=""/>
    <s v="SIMULAZIONE TARI 2022 MT"/>
    <n v="49.27"/>
    <s v=""/>
    <n v="49.27"/>
    <n v="365"/>
    <s v="giorni"/>
    <s v="2022"/>
    <s v="01/01/2022"/>
    <s v="31/12/2022"/>
    <s v=""/>
    <s v=""/>
    <s v=""/>
    <s v=""/>
    <s v=""/>
    <s v=""/>
    <n v="0"/>
    <n v="0"/>
    <n v="0"/>
    <n v="0"/>
    <n v="65.599999999999994"/>
    <n v="0"/>
    <n v="0"/>
    <n v="0"/>
    <n v="0"/>
    <n v="1"/>
    <x v="0"/>
    <n v="32.342207319844263"/>
    <n v="16.930848468833439"/>
    <n v="3.0557886776989562E-3"/>
    <n v="32.342207319844263"/>
    <n v="16.930848468833439"/>
    <n v="49.273055788677702"/>
  </r>
  <r>
    <s v="V2K1068D31122012C123"/>
    <s v="484"/>
    <s v="1068/1"/>
    <s v="CSLNLP32S30L648D"/>
    <s v=""/>
    <s v="F"/>
    <s v="CASALINI ANGELO PIERINO"/>
    <s v="CASALINI"/>
    <s v="ANGELO PIERINO"/>
    <s v="M"/>
    <s v="30/11/1932"/>
    <s v="VALSAVIORE"/>
    <s v="VIA GUGLIELMO MARCONI, 14"/>
    <s v="CEVO"/>
    <s v="25040"/>
    <s v="VIA GUGLIELMO MARCONI"/>
    <s v="14"/>
    <s v=""/>
    <s v=""/>
    <s v=""/>
    <s v=""/>
    <s v=""/>
    <s v="VIA GUGLIELMO MARCONI, 14"/>
    <s v="VIA GUGLIELMO MARCONI"/>
    <s v="14"/>
    <s v=""/>
    <s v=""/>
    <s v=""/>
    <s v=""/>
    <s v=""/>
    <s v="FAB"/>
    <s v="C591"/>
    <s v="NCT"/>
    <s v="00014"/>
    <s v="000040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1"/>
    <s v="LOCALI ACCESSORI UTENZA DOMESTICA"/>
    <s v=""/>
    <s v=""/>
    <n v="1"/>
    <s v=""/>
    <s v=""/>
    <s v=""/>
    <s v=""/>
    <s v=""/>
    <s v=""/>
    <s v="SIMULAZIONE TARI 2022 MT"/>
    <n v="26.62"/>
    <s v=""/>
    <n v="26.62"/>
    <n v="365"/>
    <s v="giorni"/>
    <s v="2022"/>
    <s v="01/01/2022"/>
    <s v="31/12/2022"/>
    <s v=""/>
    <s v=""/>
    <s v=""/>
    <s v=""/>
    <s v=""/>
    <s v=""/>
    <n v="0"/>
    <n v="0"/>
    <n v="0"/>
    <n v="0"/>
    <n v="54"/>
    <n v="1"/>
    <n v="0"/>
    <n v="0"/>
    <n v="0"/>
    <n v="0"/>
    <x v="0"/>
    <n v="26.623158464505952"/>
    <n v="0"/>
    <n v="3.1584645059510308E-3"/>
    <n v="26.623158464505952"/>
    <n v="0"/>
    <n v="26.623158464505952"/>
  </r>
  <r>
    <s v="V2K1071D31122012C123"/>
    <s v="484"/>
    <s v="1071/1"/>
    <s v="CSLNLP32S30L648D"/>
    <s v=""/>
    <s v="F"/>
    <s v="CASALINI ANGELO PIERINO"/>
    <s v="CASALINI"/>
    <s v="ANGELO PIERINO"/>
    <s v="M"/>
    <s v="30/11/1932"/>
    <s v="VALSAVIORE"/>
    <s v="VIA GUGLIELMO MARCONI, 14"/>
    <s v="CEVO"/>
    <s v="25040"/>
    <s v="VIA GUGLIELMO MARCONI"/>
    <s v="14"/>
    <s v=""/>
    <s v=""/>
    <s v=""/>
    <s v=""/>
    <s v=""/>
    <s v="VIA GUGLIELMO MARCONI, 14"/>
    <s v="VIA GUGLIELMO MARCONI"/>
    <s v="14"/>
    <s v=""/>
    <s v=""/>
    <s v=""/>
    <s v=""/>
    <s v=""/>
    <s v="FAB"/>
    <s v="C591"/>
    <s v="NCT"/>
    <s v="00014"/>
    <s v="000040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n v="1"/>
    <s v=""/>
    <s v=""/>
    <s v=""/>
    <s v=""/>
    <s v=""/>
    <s v="differenza metri quadrati (150-90)"/>
    <s v="SIMULAZIONE TARI 2022 MT"/>
    <n v="29.58"/>
    <s v=""/>
    <n v="29.58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0"/>
    <n v="29.581287182784394"/>
    <n v="0"/>
    <n v="1.2871827843952133E-3"/>
    <n v="29.581287182784394"/>
    <n v="0"/>
    <n v="29.581287182784394"/>
  </r>
  <r>
    <s v="V2K1072D31122012C122"/>
    <s v="485"/>
    <s v="1072/1"/>
    <s v="RMPLNZ50D19A816A"/>
    <s v=""/>
    <s v="F"/>
    <s v="RAMPONI LORENZO"/>
    <s v="RAMPONI"/>
    <s v="LORENZO"/>
    <s v="M"/>
    <s v="19/04/1950"/>
    <s v="BERZO DEMO"/>
    <s v="VIA GUGLIELMO MARCONI, 18"/>
    <s v="CEVO"/>
    <s v="25040"/>
    <s v="VIA GUGLIELMO MARCONI"/>
    <s v="18"/>
    <s v=""/>
    <s v=""/>
    <s v=""/>
    <s v=""/>
    <s v=""/>
    <s v="VIA GUGLIELMO MARCONI, 18"/>
    <s v="VIA GUGLIELMO MARCONI"/>
    <s v="18"/>
    <s v=""/>
    <s v=""/>
    <s v=""/>
    <s v=""/>
    <s v=""/>
    <s v="FAB"/>
    <s v="C591"/>
    <s v="NCT"/>
    <s v="00014"/>
    <s v="000019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1"/>
    <n v="81"/>
    <x v="0"/>
    <x v="0"/>
    <s v="LOCALI AD USO ABITAZIONE"/>
    <s v=""/>
    <s v=""/>
    <n v="1"/>
    <s v=""/>
    <s v=""/>
    <s v=""/>
    <s v=""/>
    <s v=""/>
    <s v=""/>
    <s v="SIMULAZIONE TARI 2022 MT"/>
    <n v="56.86"/>
    <s v=""/>
    <n v="56.86"/>
    <n v="365"/>
    <s v="giorni"/>
    <s v="2022"/>
    <s v="01/01/2022"/>
    <s v="31/12/2022"/>
    <s v=""/>
    <s v=""/>
    <s v=""/>
    <s v=""/>
    <s v=""/>
    <s v=""/>
    <n v="0"/>
    <n v="0"/>
    <n v="0"/>
    <n v="0"/>
    <n v="81"/>
    <n v="0"/>
    <n v="0"/>
    <n v="0"/>
    <n v="0"/>
    <n v="1"/>
    <x v="0"/>
    <n v="39.93473769675893"/>
    <n v="16.930848468833439"/>
    <n v="5.586165592369241E-3"/>
    <n v="39.93473769675893"/>
    <n v="16.930848468833439"/>
    <n v="56.865586165592369"/>
  </r>
  <r>
    <s v="V2K1073D31122012C122"/>
    <s v="485"/>
    <s v="1073/1"/>
    <s v="RMPLNZ50D19A816A"/>
    <s v=""/>
    <s v="F"/>
    <s v="RAMPONI LORENZO"/>
    <s v="RAMPONI"/>
    <s v="LORENZO"/>
    <s v="M"/>
    <s v="19/04/1950"/>
    <s v="BERZO DEMO"/>
    <s v="VIA GUGLIELMO MARCONI, 18"/>
    <s v="CEVO"/>
    <s v="25040"/>
    <s v="VIA GUGLIELMO MARCONI"/>
    <s v="18"/>
    <s v=""/>
    <s v=""/>
    <s v=""/>
    <s v=""/>
    <s v=""/>
    <s v="VIA GUGLIELMO MARCONI, 18"/>
    <s v="VIA GUGLIELMO MARCONI"/>
    <s v="18"/>
    <s v=""/>
    <s v=""/>
    <s v=""/>
    <s v=""/>
    <s v=""/>
    <s v="FAB"/>
    <s v="C591"/>
    <s v="NCT"/>
    <s v="00014"/>
    <s v="000019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1"/>
    <n v="81"/>
    <x v="0"/>
    <x v="0"/>
    <s v="LOCALI AD USO ABITAZIONE"/>
    <s v=""/>
    <s v=""/>
    <n v="2"/>
    <s v=""/>
    <s v=""/>
    <s v=""/>
    <s v=""/>
    <s v=""/>
    <s v=""/>
    <s v="SIMULAZIONE TARI 2022 MT"/>
    <n v="98.03"/>
    <s v=""/>
    <n v="98.03"/>
    <n v="365"/>
    <s v="giorni"/>
    <s v="2022"/>
    <s v="01/01/2022"/>
    <s v="31/12/2022"/>
    <s v=""/>
    <s v=""/>
    <s v=""/>
    <s v=""/>
    <s v=""/>
    <s v=""/>
    <n v="0"/>
    <n v="0"/>
    <n v="0"/>
    <n v="0"/>
    <n v="81"/>
    <n v="0"/>
    <n v="0"/>
    <n v="0"/>
    <n v="0"/>
    <n v="1"/>
    <x v="5"/>
    <n v="46.590527312885428"/>
    <n v="51.443731886070836"/>
    <n v="4.2591989562623667E-3"/>
    <n v="46.590527312885428"/>
    <n v="51.443731886070836"/>
    <n v="98.034259198956264"/>
  </r>
  <r>
    <s v="V2K1074D31122012C123"/>
    <s v="485"/>
    <s v="1074/1"/>
    <s v="RMPLNZ50D19A816A"/>
    <s v=""/>
    <s v="F"/>
    <s v="RAMPONI LORENZO"/>
    <s v="RAMPONI"/>
    <s v="LORENZO"/>
    <s v="M"/>
    <s v="19/04/1950"/>
    <s v="BERZO DEMO"/>
    <s v="VIA GUGLIELMO MARCONI, 18"/>
    <s v="CEVO"/>
    <s v="25040"/>
    <s v="VIA GUGLIELMO MARCONI"/>
    <s v="18"/>
    <s v=""/>
    <s v=""/>
    <s v=""/>
    <s v=""/>
    <s v=""/>
    <s v="VIA GUGLIELMO MARCONI, 18"/>
    <s v="VIA GUGLIELMO MARCONI"/>
    <s v="18"/>
    <s v=""/>
    <s v=""/>
    <s v=""/>
    <s v=""/>
    <s v=""/>
    <s v="FAB"/>
    <s v="C591"/>
    <s v="NCT"/>
    <s v="00006"/>
    <s v="000058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1"/>
    <n v="41"/>
    <x v="0"/>
    <x v="1"/>
    <s v="LOCALI ACCESSORI UTENZA DOMESTICA"/>
    <s v=""/>
    <s v=""/>
    <n v="2"/>
    <s v=""/>
    <s v=""/>
    <s v=""/>
    <s v=""/>
    <s v=""/>
    <s v=""/>
    <s v="SIMULAZIONE TARI 2022 MT"/>
    <n v="23.58"/>
    <s v=""/>
    <n v="23.58"/>
    <n v="365"/>
    <s v="giorni"/>
    <s v="2022"/>
    <s v="01/01/2022"/>
    <s v="31/12/2022"/>
    <s v=""/>
    <s v=""/>
    <s v=""/>
    <s v=""/>
    <s v=""/>
    <s v=""/>
    <n v="0"/>
    <n v="0"/>
    <n v="0"/>
    <n v="0"/>
    <n v="41"/>
    <n v="1"/>
    <n v="0"/>
    <n v="0"/>
    <n v="0"/>
    <n v="0"/>
    <x v="5"/>
    <n v="23.582859504053115"/>
    <n v="0"/>
    <n v="2.8595040531165239E-3"/>
    <n v="23.582859504053115"/>
    <n v="0"/>
    <n v="23.582859504053115"/>
  </r>
  <r>
    <s v="V2K1075D31122012C123"/>
    <s v="485"/>
    <s v="1075/1"/>
    <s v="RMPLNZ50D19A816A"/>
    <s v=""/>
    <s v="F"/>
    <s v="RAMPONI LORENZO"/>
    <s v="RAMPONI"/>
    <s v="LORENZO"/>
    <s v="M"/>
    <s v="19/04/1950"/>
    <s v="BERZO DEMO"/>
    <s v="VIA GUGLIELMO MARCONI, 18"/>
    <s v="CEVO"/>
    <s v="25040"/>
    <s v="VIA GUGLIELMO MARCONI"/>
    <s v="18"/>
    <s v=""/>
    <s v=""/>
    <s v=""/>
    <s v=""/>
    <s v=""/>
    <s v="VIA GUGLIELMO MARCONI, 18"/>
    <s v="VIA GUGLIELMO MARCONI"/>
    <s v="18"/>
    <s v=""/>
    <s v=""/>
    <s v=""/>
    <s v=""/>
    <s v=""/>
    <s v="FAB"/>
    <s v="C591"/>
    <s v="NCT"/>
    <s v="00014"/>
    <s v="000019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n v="2"/>
    <s v=""/>
    <s v=""/>
    <s v=""/>
    <s v=""/>
    <s v=""/>
    <s v=""/>
    <s v="SIMULAZIONE TARI 2022 MT"/>
    <n v="14.38"/>
    <s v=""/>
    <n v="14.38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5"/>
    <n v="14.379792380520193"/>
    <n v="0"/>
    <n v="-2.0761947980751927E-4"/>
    <n v="14.379792380520193"/>
    <n v="0"/>
    <n v="14.379792380520193"/>
  </r>
  <r>
    <s v="V2K1080D31122012C122"/>
    <s v="489"/>
    <s v="1080/1"/>
    <s v="CSLBTL26E02C591Y"/>
    <s v=""/>
    <s v="F"/>
    <s v="CASALINI BORTOLO GIACOMO"/>
    <s v="CASALINI"/>
    <s v="BORTOLO GIACOMO"/>
    <s v="M"/>
    <s v="02/05/1926"/>
    <s v="CEVO"/>
    <s v="VIA ROMA, 5"/>
    <s v="CEVO"/>
    <s v="25040"/>
    <s v="VIA ROMA"/>
    <s v="5"/>
    <s v=""/>
    <s v=""/>
    <s v=""/>
    <s v=""/>
    <s v=""/>
    <s v="VIA ROMA, 5"/>
    <s v="VIA ROMA"/>
    <s v="5"/>
    <s v=""/>
    <s v=""/>
    <s v=""/>
    <s v=""/>
    <s v=""/>
    <s v="FAB"/>
    <s v="C591"/>
    <s v="NCT"/>
    <s v="00014"/>
    <s v="00017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3"/>
    <s v=""/>
    <s v=""/>
    <s v=""/>
    <s v=""/>
    <s v=""/>
    <s v="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6"/>
    <n v="57.04962528108419"/>
    <n v="67.397800635548478"/>
    <n v="-2.5740833673353336E-3"/>
    <n v="57.04962528108419"/>
    <n v="67.397800635548478"/>
    <n v="124.44742591663267"/>
  </r>
  <r>
    <s v="V2K1081D31122012C122"/>
    <s v="490"/>
    <s v="1081/1"/>
    <s v="RNCNLT40L60L648B"/>
    <s v=""/>
    <s v="F"/>
    <s v="RONCHI ANGIOLETTA"/>
    <s v="RONCHI"/>
    <s v="ANGIOLETTA"/>
    <s v="F"/>
    <s v="20/07/1940"/>
    <s v="VALSAVIORE"/>
    <s v="STEINBRUCHSTRASSE, 16"/>
    <s v="COIRA"/>
    <s v="7000"/>
    <s v="STEINBRUCHSTRASSE"/>
    <s v="16"/>
    <s v=""/>
    <s v=""/>
    <s v=""/>
    <s v=""/>
    <s v=""/>
    <s v="VIA QUATTRO NOVEMBRE, 23"/>
    <s v="VIA QUATTRO NOVEMBRE"/>
    <s v="23"/>
    <s v=""/>
    <s v=""/>
    <s v=""/>
    <s v=""/>
    <s v=""/>
    <s v="FAB"/>
    <s v="C591"/>
    <s v="NCT"/>
    <s v="00011"/>
    <s v="000126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2.05"/>
    <n v="112.05"/>
    <x v="0"/>
    <x v="0"/>
    <s v="LOCALI AD USO ABITAZIONE"/>
    <s v=""/>
    <s v=""/>
    <s v=""/>
    <s v=""/>
    <s v=""/>
    <s v=""/>
    <s v=""/>
    <s v=""/>
    <s v=""/>
    <s v="SIMULAZIONE TARI 2022 MT"/>
    <n v="138.43"/>
    <s v=""/>
    <n v="138.43"/>
    <n v="365"/>
    <s v="giorni"/>
    <s v="2022"/>
    <s v="01/01/2022"/>
    <s v="31/12/2022"/>
    <s v=""/>
    <s v=""/>
    <s v=""/>
    <s v=""/>
    <s v=""/>
    <s v=""/>
    <n v="0"/>
    <n v="0"/>
    <n v="0"/>
    <n v="0"/>
    <n v="112.05"/>
    <n v="0"/>
    <n v="0"/>
    <n v="0"/>
    <n v="0"/>
    <n v="1"/>
    <x v="1"/>
    <n v="71.026783474949809"/>
    <n v="67.397800635548478"/>
    <n v="-5.415889501705351E-3"/>
    <n v="71.026783474949809"/>
    <n v="67.397800635548478"/>
    <n v="138.4245841104983"/>
  </r>
  <r>
    <s v="V2K1082D31122012C123"/>
    <s v="490"/>
    <s v="1082/1"/>
    <s v="RNCNLT40L60L648B"/>
    <s v=""/>
    <s v="F"/>
    <s v="RONCHI ANGIOLETTA"/>
    <s v="RONCHI"/>
    <s v="ANGIOLETTA"/>
    <s v="F"/>
    <s v="20/07/1940"/>
    <s v="VALSAVIORE"/>
    <s v="STEINBRUCHSTRASSE, 16"/>
    <s v="COIRA"/>
    <s v="7000"/>
    <s v="STEINBRUCHSTRASSE"/>
    <s v="16"/>
    <s v=""/>
    <s v=""/>
    <s v=""/>
    <s v=""/>
    <s v=""/>
    <s v="VIA QUATTRO NOVEMBRE, 23"/>
    <s v="VIA QUATTRO NOVEMBRE"/>
    <s v="23"/>
    <s v=""/>
    <s v=""/>
    <s v=""/>
    <s v=""/>
    <s v=""/>
    <s v="FAB"/>
    <s v="C591"/>
    <s v="NCT"/>
    <s v="00011"/>
    <s v="000212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92"/>
    <n v="33.92"/>
    <x v="0"/>
    <x v="1"/>
    <s v="LOCALI ACCESSORI UTENZA DOMESTICA"/>
    <s v=""/>
    <s v=""/>
    <s v=""/>
    <s v=""/>
    <s v=""/>
    <s v=""/>
    <s v=""/>
    <s v=""/>
    <s v=""/>
    <s v="SIMULAZIONE TARI 2022 MT"/>
    <n v="21.5"/>
    <s v=""/>
    <n v="21.5"/>
    <n v="365"/>
    <s v="giorni"/>
    <s v="2022"/>
    <s v="01/01/2022"/>
    <s v="31/12/2022"/>
    <s v=""/>
    <s v=""/>
    <s v=""/>
    <s v=""/>
    <s v=""/>
    <s v=""/>
    <n v="0"/>
    <n v="0"/>
    <n v="0"/>
    <n v="0"/>
    <n v="33.92"/>
    <n v="1"/>
    <n v="0"/>
    <n v="0"/>
    <n v="0"/>
    <n v="0"/>
    <x v="1"/>
    <n v="21.501369883715288"/>
    <n v="0"/>
    <n v="1.3698837152880117E-3"/>
    <n v="21.501369883715288"/>
    <n v="0"/>
    <n v="21.501369883715288"/>
  </r>
  <r>
    <s v="V2K1083D31122012C123"/>
    <s v="490"/>
    <s v="1083/1"/>
    <s v="RNCNLT40L60L648B"/>
    <s v=""/>
    <s v="F"/>
    <s v="RONCHI ANGIOLETTA"/>
    <s v="RONCHI"/>
    <s v="ANGIOLETTA"/>
    <s v="F"/>
    <s v="20/07/1940"/>
    <s v="VALSAVIORE"/>
    <s v="STEINBRUCHSTRASSE, 16"/>
    <s v="COIRA"/>
    <s v="7000"/>
    <s v="STEINBRUCHSTRASSE"/>
    <s v="16"/>
    <s v=""/>
    <s v=""/>
    <s v=""/>
    <s v=""/>
    <s v=""/>
    <s v="VIA QUATTRO NOVEMBRE, 23"/>
    <s v="VIA QUATTRO NOVEMBRE"/>
    <s v="23"/>
    <s v=""/>
    <s v=""/>
    <s v=""/>
    <s v=""/>
    <s v=""/>
    <s v="FAB"/>
    <s v="C591"/>
    <s v="NCT"/>
    <s v="00011"/>
    <s v="000212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.95"/>
    <n v="12.95"/>
    <x v="0"/>
    <x v="1"/>
    <s v="LOCALI ACCESSORI UTENZA DOMESTICA"/>
    <s v=""/>
    <s v=""/>
    <s v=""/>
    <s v=""/>
    <s v=""/>
    <s v=""/>
    <s v=""/>
    <s v=""/>
    <s v=""/>
    <s v="SIMULAZIONE TARI 2022 MT"/>
    <n v="8.2100000000000009"/>
    <s v=""/>
    <n v="8.2100000000000009"/>
    <n v="365"/>
    <s v="giorni"/>
    <s v="2022"/>
    <s v="01/01/2022"/>
    <s v="31/12/2022"/>
    <s v=""/>
    <s v=""/>
    <s v=""/>
    <s v=""/>
    <s v=""/>
    <s v=""/>
    <n v="0"/>
    <n v="0"/>
    <n v="0"/>
    <n v="0"/>
    <n v="12.95"/>
    <n v="1"/>
    <n v="0"/>
    <n v="0"/>
    <n v="0"/>
    <n v="0"/>
    <x v="1"/>
    <n v="8.2088071932226683"/>
    <n v="0"/>
    <n v="-1.1928067773325779E-3"/>
    <n v="8.2088071932226683"/>
    <n v="0"/>
    <n v="8.2088071932226683"/>
  </r>
  <r>
    <s v="V2K1086D31122012C122"/>
    <s v="492"/>
    <s v="1086/1"/>
    <s v="CSLLBT50A51L648V"/>
    <s v=""/>
    <s v="F"/>
    <s v="CASALINI ELISABETTA PIA"/>
    <s v="CASALINI"/>
    <s v="ELISABETTA PIA"/>
    <s v="F"/>
    <s v="11/01/1950"/>
    <s v="VALSAVIORE"/>
    <s v="VIA MONTICELLI, 2"/>
    <s v="CEVO"/>
    <s v="25040"/>
    <s v="VIA MONTICELLI"/>
    <s v="2"/>
    <s v=""/>
    <s v=""/>
    <s v=""/>
    <s v=""/>
    <s v=""/>
    <s v="VIA MONTICELLI, 2"/>
    <s v="VIA MONTICELLI"/>
    <s v="2"/>
    <s v=""/>
    <s v=""/>
    <s v=""/>
    <s v=""/>
    <s v=""/>
    <s v="FAB"/>
    <s v="C591"/>
    <s v="NCT"/>
    <s v="00015"/>
    <s v="000253"/>
    <s v=""/>
    <s v="0003"/>
    <s v=""/>
    <s v="A04"/>
    <s v="FAB"/>
    <s v="C591"/>
    <s v="NCT"/>
    <s v="00015"/>
    <s v="00025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5"/>
    <n v="155"/>
    <x v="0"/>
    <x v="0"/>
    <s v="LOCALI AD USO ABITAZIONE"/>
    <s v=""/>
    <s v=""/>
    <n v="2"/>
    <s v=""/>
    <s v=""/>
    <s v=""/>
    <s v=""/>
    <s v=""/>
    <s v=""/>
    <s v="SIMULAZIONE TARI 2022 MT"/>
    <n v="140.59"/>
    <s v=""/>
    <n v="140.59"/>
    <n v="365"/>
    <s v="giorni"/>
    <s v="2022"/>
    <s v="01/01/2022"/>
    <s v="31/12/2022"/>
    <s v=""/>
    <s v=""/>
    <s v=""/>
    <s v=""/>
    <s v=""/>
    <s v=""/>
    <n v="0"/>
    <n v="0"/>
    <n v="0"/>
    <n v="0"/>
    <n v="155"/>
    <n v="0"/>
    <n v="0"/>
    <n v="0"/>
    <n v="0"/>
    <n v="1"/>
    <x v="5"/>
    <n v="89.154712759225191"/>
    <n v="51.443731886070836"/>
    <n v="8.444645296009412E-3"/>
    <n v="89.154712759225191"/>
    <n v="51.443731886070836"/>
    <n v="140.59844464529601"/>
  </r>
  <r>
    <s v="V2K1090D31122012C122"/>
    <s v="495"/>
    <s v="1090/1"/>
    <s v="RNCBTL41P02L648P"/>
    <s v=""/>
    <s v="F"/>
    <s v="RONCHI BORTOLO CARMELO"/>
    <s v="RONCHI"/>
    <s v="BORTOLO CARMELO"/>
    <s v="M"/>
    <s v="02/09/1941"/>
    <s v="VALSAVIORE"/>
    <s v="VIA A. BOITO, 4"/>
    <s v="VAREDO"/>
    <s v="20039"/>
    <s v="VIA A. BOITO"/>
    <s v="4"/>
    <s v=""/>
    <s v=""/>
    <s v=""/>
    <s v=""/>
    <s v=""/>
    <s v="VIA UMBERTO PRIMO, 11"/>
    <s v="VIA UMBERTO PRIMO"/>
    <s v="11"/>
    <s v=""/>
    <s v=""/>
    <s v=""/>
    <s v=""/>
    <s v=""/>
    <s v="FAB"/>
    <s v="C591"/>
    <s v="NCT"/>
    <s v="00010"/>
    <s v="000153"/>
    <s v=""/>
    <s v=""/>
    <s v=""/>
    <s v="C02"/>
    <s v="FAB"/>
    <s v="C591"/>
    <s v="NCT"/>
    <s v="00011"/>
    <s v="000035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.5"/>
    <n v="77.5"/>
    <x v="0"/>
    <x v="0"/>
    <s v="LOCALI AD USO ABITAZIONE"/>
    <s v=""/>
    <s v=""/>
    <s v=""/>
    <s v=""/>
    <s v=""/>
    <s v=""/>
    <s v=""/>
    <s v=""/>
    <s v=""/>
    <s v="SIMULAZIONE TARI 2022 MT"/>
    <n v="116.53"/>
    <s v=""/>
    <n v="116.53"/>
    <n v="365"/>
    <s v="giorni"/>
    <s v="2022"/>
    <s v="01/01/2022"/>
    <s v="31/12/2022"/>
    <s v=""/>
    <s v=""/>
    <s v=""/>
    <s v=""/>
    <s v=""/>
    <s v=""/>
    <n v="0"/>
    <n v="0"/>
    <n v="0"/>
    <n v="0"/>
    <n v="77.5"/>
    <n v="0"/>
    <n v="0"/>
    <n v="0"/>
    <n v="0"/>
    <n v="1"/>
    <x v="1"/>
    <n v="49.126066214266942"/>
    <n v="67.397800635548478"/>
    <n v="-6.1331501845813818E-3"/>
    <n v="49.126066214266942"/>
    <n v="67.397800635548478"/>
    <n v="116.52386684981542"/>
  </r>
  <r>
    <s v="V2K1093D31122012C122"/>
    <s v="497"/>
    <s v="1093/1"/>
    <s v="RNCBTL46S14L648I"/>
    <s v=""/>
    <s v="F"/>
    <s v="RONCHI BORTOLO GUIDO"/>
    <s v="RONCHI"/>
    <s v="BORTOLO GUIDO"/>
    <s v="M"/>
    <s v="14/11/1946"/>
    <s v="VALSAVIORE"/>
    <s v="VIA P.GIOVIO, 15"/>
    <s v="MILANO"/>
    <s v="20144"/>
    <s v="VIA P.GIOVIO"/>
    <s v="15"/>
    <s v=""/>
    <s v=""/>
    <s v=""/>
    <s v=""/>
    <s v=""/>
    <s v="VIA UMBERTO PRIMO, 12"/>
    <s v="VIA UMBERTO PRIMO"/>
    <s v="12"/>
    <s v=""/>
    <s v=""/>
    <s v=""/>
    <s v=""/>
    <s v=""/>
    <s v="FAB"/>
    <s v="C591"/>
    <s v="NCT"/>
    <s v="00011"/>
    <s v="000035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s v="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1"/>
    <n v="63.388472534537989"/>
    <n v="67.397800635548478"/>
    <n v="-3.726829913517804E-3"/>
    <n v="63.388472534537989"/>
    <n v="67.397800635548478"/>
    <n v="130.78627317008647"/>
  </r>
  <r>
    <s v="V2K1094D31122012C122"/>
    <s v="498"/>
    <s v="1094/1"/>
    <s v="RNCCRL52B14L648R"/>
    <s v=""/>
    <s v="F"/>
    <s v="RONCHI CARLO"/>
    <s v="RONCHI"/>
    <s v="CARLO"/>
    <s v="M"/>
    <s v="14/02/1952"/>
    <s v="VALSAVIORE"/>
    <s v="VIA RISORGIMENTO, 11"/>
    <s v="CEVO"/>
    <s v="25040"/>
    <s v="VIA RISORGIMENTO"/>
    <s v="11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1095D31122012C123"/>
    <s v="498"/>
    <s v="1095/1"/>
    <s v="RNCCRL52B14L648R"/>
    <s v=""/>
    <s v="F"/>
    <s v="RONCHI CARLO"/>
    <s v="RONCHI"/>
    <s v="CARLO"/>
    <s v="M"/>
    <s v="14/02/1952"/>
    <s v="VALSAVIORE"/>
    <s v="VIA RISORGIMENTO, 11"/>
    <s v="CEVO"/>
    <s v="25040"/>
    <s v="VIA RISORGIMENTO"/>
    <s v="11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n v="1"/>
    <s v=""/>
    <s v=""/>
    <s v=""/>
    <s v=""/>
    <s v=""/>
    <s v=""/>
    <s v="SIMULAZIONE TARI 2022 MT"/>
    <n v="0.99"/>
    <s v=""/>
    <n v="0.99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0"/>
    <n v="0.98604290609281309"/>
    <n v="0"/>
    <n v="-3.9570939071869038E-3"/>
    <n v="0.98604290609281309"/>
    <n v="0"/>
    <n v="0.98604290609281309"/>
  </r>
  <r>
    <s v="V2K1096D31122012C122"/>
    <s v="499"/>
    <s v="1096/1"/>
    <s v="RNCCMN52C50L648E"/>
    <s v=""/>
    <s v="F"/>
    <s v="RONCHI CARMEN"/>
    <s v="RONCHI"/>
    <s v="CARMEN"/>
    <s v="F"/>
    <s v="10/03/1952"/>
    <s v="VALSAVIORE"/>
    <s v="VIA VOLTURNO, 10"/>
    <s v="BRESCIA"/>
    <s v="25100"/>
    <s v="VIA VOLTURNO"/>
    <s v="10"/>
    <s v=""/>
    <s v=""/>
    <s v=""/>
    <s v=""/>
    <s v=""/>
    <s v="PIAZZA DEI LAVORATORI, 5"/>
    <s v="PIAZZA DEI LAVORATORI"/>
    <s v="5"/>
    <s v=""/>
    <s v=""/>
    <s v=""/>
    <s v=""/>
    <s v=""/>
    <s v="FAB"/>
    <s v="C591"/>
    <s v="NCT"/>
    <s v="00011"/>
    <s v="000096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9.5"/>
    <n v="89.5"/>
    <x v="0"/>
    <x v="0"/>
    <s v="LOCALI AD USO ABITAZIONE"/>
    <s v=""/>
    <s v=""/>
    <s v=""/>
    <s v=""/>
    <s v=""/>
    <s v=""/>
    <s v=""/>
    <s v=""/>
    <s v=""/>
    <s v="SIMULAZIONE TARI 2022 MT"/>
    <n v="124.13"/>
    <s v=""/>
    <n v="124.13"/>
    <n v="365"/>
    <s v="giorni"/>
    <s v="2022"/>
    <s v="01/01/2022"/>
    <s v="31/12/2022"/>
    <s v=""/>
    <s v=""/>
    <s v=""/>
    <s v=""/>
    <s v=""/>
    <s v=""/>
    <n v="0"/>
    <n v="0"/>
    <n v="0"/>
    <n v="0"/>
    <n v="89.5"/>
    <n v="0"/>
    <n v="0"/>
    <n v="0"/>
    <n v="0"/>
    <n v="1"/>
    <x v="1"/>
    <n v="56.732682918411498"/>
    <n v="67.397800635548478"/>
    <n v="4.8355395998100903E-4"/>
    <n v="56.732682918411498"/>
    <n v="67.397800635548478"/>
    <n v="124.13048355395998"/>
  </r>
  <r>
    <s v="V2K1102D31122012C122"/>
    <s v="502"/>
    <s v="1102/1"/>
    <s v="CSLGCM56T23C591M"/>
    <s v=""/>
    <s v="F"/>
    <s v="CASALINI GIACOMO"/>
    <s v="CASALINI"/>
    <s v="GIACOMO"/>
    <s v="M"/>
    <s v="23/12/1956"/>
    <s v="CEVO"/>
    <s v="VIA ANDROLA, 25"/>
    <s v="CEVO"/>
    <s v="25040"/>
    <s v="VIA ANDROLA"/>
    <s v="25"/>
    <s v=""/>
    <s v=""/>
    <s v=""/>
    <s v=""/>
    <s v=""/>
    <s v="VIA ANDROLA, 25"/>
    <s v="VIA ANDROLA"/>
    <s v="25"/>
    <s v=""/>
    <s v=""/>
    <s v=""/>
    <s v=""/>
    <s v=""/>
    <s v="FAB"/>
    <s v="C591"/>
    <s v="NCT"/>
    <s v="00022"/>
    <s v="000002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3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6"/>
    <n v="50.71077802763039"/>
    <n v="67.397800635548478"/>
    <n v="-1.4213368211386523E-3"/>
    <n v="50.71077802763039"/>
    <n v="67.397800635548478"/>
    <n v="118.10857866317886"/>
  </r>
  <r>
    <s v="V2K1103D31122012C123"/>
    <s v="502"/>
    <s v="1103/1"/>
    <s v="CSLGCM56T23C591M"/>
    <s v=""/>
    <s v="F"/>
    <s v="CASALINI GIACOMO"/>
    <s v="CASALINI"/>
    <s v="GIACOMO"/>
    <s v="M"/>
    <s v="23/12/1956"/>
    <s v="CEVO"/>
    <s v="VIA ANDROLA, 25"/>
    <s v="CEVO"/>
    <s v="25040"/>
    <s v="VIA ANDROLA"/>
    <s v="25"/>
    <s v=""/>
    <s v=""/>
    <s v=""/>
    <s v=""/>
    <s v=""/>
    <s v="VIA ANDROLA, 25"/>
    <s v="VIA ANDROLA"/>
    <s v="25"/>
    <s v=""/>
    <s v=""/>
    <s v=""/>
    <s v=""/>
    <s v=""/>
    <s v="FAB"/>
    <s v="C591"/>
    <s v="NCT"/>
    <s v="00022"/>
    <s v="000002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3"/>
    <s v=""/>
    <s v=""/>
    <s v=""/>
    <s v=""/>
    <s v=""/>
    <s v=""/>
    <s v="SIMULAZIONE TARI 2022 MT"/>
    <n v="25.36"/>
    <s v=""/>
    <n v="25.36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6"/>
    <n v="25.355389013815195"/>
    <n v="0"/>
    <n v="-4.6109861848044886E-3"/>
    <n v="25.355389013815195"/>
    <n v="0"/>
    <n v="25.355389013815195"/>
  </r>
  <r>
    <s v="V2K1104D31122012C122"/>
    <s v="503"/>
    <s v="1104/1"/>
    <s v="RNCGRD46A13L648M"/>
    <s v=""/>
    <s v="F"/>
    <s v="RONCHI EGIDIO RODOLFO"/>
    <s v="RONCHI"/>
    <s v="EGIDIO RODOLFO"/>
    <s v="M"/>
    <s v="13/01/1946"/>
    <s v="VALSAVIORE"/>
    <s v="VIA PROVINCIALE, 5"/>
    <s v="VOBARNO"/>
    <s v="25079"/>
    <s v="VIA PROVINCIALE"/>
    <s v="5"/>
    <s v=""/>
    <s v=""/>
    <s v=""/>
    <s v=""/>
    <s v=""/>
    <s v="VIA QUATTRO NOVEMBRE, 23"/>
    <s v="VIA QUATTRO NOVEMBRE"/>
    <s v="23"/>
    <s v=""/>
    <s v=""/>
    <s v=""/>
    <s v=""/>
    <s v=""/>
    <s v="FAB"/>
    <s v="C591"/>
    <s v="NCT"/>
    <s v="00011"/>
    <s v="000126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5"/>
    <n v="105"/>
    <x v="0"/>
    <x v="0"/>
    <s v="LOCALI AD USO ABITAZIONE"/>
    <s v=""/>
    <s v=""/>
    <s v=""/>
    <s v=""/>
    <s v=""/>
    <s v=""/>
    <s v=""/>
    <s v=""/>
    <s v=""/>
    <s v="SIMULAZIONE TARI 2022 MT"/>
    <n v="133.96"/>
    <s v=""/>
    <n v="133.96"/>
    <n v="365"/>
    <s v="giorni"/>
    <s v="2022"/>
    <s v="01/01/2022"/>
    <s v="31/12/2022"/>
    <s v=""/>
    <s v=""/>
    <s v=""/>
    <s v=""/>
    <s v=""/>
    <s v=""/>
    <n v="0"/>
    <n v="0"/>
    <n v="0"/>
    <n v="0"/>
    <n v="105"/>
    <n v="0"/>
    <n v="0"/>
    <n v="0"/>
    <n v="0"/>
    <n v="1"/>
    <x v="1"/>
    <n v="66.557896161264892"/>
    <n v="67.397800635548478"/>
    <n v="-4.3032031866516718E-3"/>
    <n v="66.557896161264892"/>
    <n v="67.397800635548478"/>
    <n v="133.95569679681336"/>
  </r>
  <r>
    <s v="V2K1105D31122012C122"/>
    <s v="504"/>
    <s v="1105/1"/>
    <s v="RNCGNE49E06L648R"/>
    <s v=""/>
    <s v="F"/>
    <s v="RONCHI EUGENIO"/>
    <s v="RONCHI"/>
    <s v="EUGENIO"/>
    <s v="M"/>
    <s v="06/05/1949"/>
    <s v="VALSAVIORE"/>
    <s v="VILLAGGIO BADIA VIA VII, 106"/>
    <s v="BRESCIA"/>
    <s v="25132"/>
    <s v="VILLAGGIO BADIA VIA VII"/>
    <s v="106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1106D31122012C123"/>
    <s v="504"/>
    <s v="1106/1"/>
    <s v="RNCGNE49E06L648R"/>
    <s v=""/>
    <s v="F"/>
    <s v="RONCHI EUGENIO"/>
    <s v="RONCHI"/>
    <s v="EUGENIO"/>
    <s v="M"/>
    <s v="06/05/1949"/>
    <s v="VALSAVIORE"/>
    <s v="VILLAGGIO BADIA VIA VII, 106"/>
    <s v="BRESCIA"/>
    <s v="25132"/>
    <s v="VILLAGGIO BADIA VIA VII"/>
    <s v="106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s v=""/>
    <s v=""/>
    <s v=""/>
    <s v=""/>
    <s v=""/>
    <s v=""/>
    <s v=""/>
    <s v="SIMULAZIONE TARI 2022 MT"/>
    <n v="1.27"/>
    <s v=""/>
    <n v="1.27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1"/>
    <n v="1.2677694506907597"/>
    <n v="0"/>
    <n v="-2.2305493092402706E-3"/>
    <n v="1.2677694506907597"/>
    <n v="0"/>
    <n v="1.2677694506907597"/>
  </r>
  <r>
    <s v="V2K1112D31122012C122"/>
    <s v="506"/>
    <s v="1112/1"/>
    <s v="CSLLRI74E50B149M"/>
    <s v=""/>
    <s v="F"/>
    <s v="CASALINI ILARIA"/>
    <s v="CASALINI"/>
    <s v="ILARIA"/>
    <s v="F"/>
    <s v="10/05/1974"/>
    <s v="BRENO"/>
    <s v="VIA RIPIDA, 14"/>
    <s v="CEVO"/>
    <s v="25040"/>
    <s v="VIA RIPIDA"/>
    <s v="14"/>
    <s v=""/>
    <s v=""/>
    <s v=""/>
    <s v=""/>
    <s v=""/>
    <s v="VIA RIPIDA, 14"/>
    <s v="VIA RIPIDA"/>
    <s v="14"/>
    <s v=""/>
    <s v=""/>
    <s v=""/>
    <s v=""/>
    <s v=""/>
    <s v="FAB"/>
    <s v="C591"/>
    <s v="NCT"/>
    <s v="00015"/>
    <s v="00022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7"/>
    <n v="87"/>
    <x v="0"/>
    <x v="0"/>
    <s v="LOCALI AD USO ABITAZIONE"/>
    <s v=""/>
    <s v=""/>
    <n v="2"/>
    <s v=""/>
    <s v=""/>
    <s v=""/>
    <s v=""/>
    <s v=""/>
    <s v=""/>
    <s v="SIMULAZIONE TARI 2022 MT"/>
    <n v="101.48"/>
    <s v=""/>
    <n v="101.48"/>
    <n v="365"/>
    <s v="giorni"/>
    <s v="2022"/>
    <s v="01/01/2022"/>
    <s v="31/12/2022"/>
    <s v=""/>
    <s v=""/>
    <s v=""/>
    <s v=""/>
    <s v=""/>
    <s v=""/>
    <n v="0"/>
    <n v="0"/>
    <n v="0"/>
    <n v="0"/>
    <n v="87"/>
    <n v="0"/>
    <n v="0"/>
    <n v="0"/>
    <n v="0"/>
    <n v="1"/>
    <x v="5"/>
    <n v="50.041677484210268"/>
    <n v="51.443731886070836"/>
    <n v="5.4093702811002231E-3"/>
    <n v="50.041677484210268"/>
    <n v="51.443731886070836"/>
    <n v="101.4854093702811"/>
  </r>
  <r>
    <s v="V2K1114D01012015C105"/>
    <s v="508"/>
    <s v="1114/1"/>
    <s v="CSLMCF59L27Z133Z"/>
    <s v="00129810982"/>
    <s v="F"/>
    <s v="CASALINI MARCO FEDERICO"/>
    <s v="CASALINI"/>
    <s v="MARCO FEDERICO"/>
    <s v="M"/>
    <s v="27/07/1959"/>
    <s v="DAVOS PLATZ"/>
    <s v="VIA CINQUANTAQUATTRESIMA BRIGATA GARIBALDI, 30"/>
    <s v="CEVO"/>
    <s v="25040"/>
    <s v="VIA CINQUANTAQUATTRESIMA BRIGATA GARIBALDI"/>
    <s v="30"/>
    <s v=""/>
    <s v=""/>
    <s v=""/>
    <s v=""/>
    <s v=""/>
    <s v="VIA CINQUANTAQUATTRESIMA BRIGATA GARIBALDI, 4"/>
    <s v="VIA CINQUANTAQUATTRESIMA BRIGATA GARIBALDI"/>
    <s v="4"/>
    <s v=""/>
    <s v=""/>
    <s v=""/>
    <s v=""/>
    <s v=""/>
    <s v="FAB"/>
    <s v="C591"/>
    <s v="NCT"/>
    <s v="00016"/>
    <s v="000016"/>
    <s v=""/>
    <s v="0006"/>
    <s v=""/>
    <s v="D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3.09"/>
    <n v="563.09"/>
    <x v="1"/>
    <x v="11"/>
    <s v="ALBERGHI CON RISTORANTE"/>
    <s v=""/>
    <s v=""/>
    <s v=""/>
    <s v="289 - Riduzione COVID-19 = 425 - Applicata"/>
    <s v=""/>
    <s v=""/>
    <s v=""/>
    <s v=""/>
    <s v=""/>
    <s v="SIMULAZIONE TARI 2022 MT"/>
    <n v="1496.75"/>
    <s v=""/>
    <n v="1496.75"/>
    <n v="365"/>
    <s v="giorni"/>
    <s v="2022"/>
    <s v="01/01/2022"/>
    <s v="31/12/2022"/>
    <s v=""/>
    <s v=""/>
    <s v=""/>
    <s v=""/>
    <s v=""/>
    <s v=""/>
    <n v="0"/>
    <n v="0"/>
    <n v="0"/>
    <n v="0"/>
    <n v="563.09"/>
    <n v="0"/>
    <n v="0"/>
    <n v="0"/>
    <n v="0"/>
    <n v="563.09"/>
    <x v="2"/>
    <n v="247.39414453994604"/>
    <n v="1249.3602995132696"/>
    <n v="4.4440532155931578E-3"/>
    <n v="247.39414453994604"/>
    <n v="1249.3602995132696"/>
    <n v="1496.7544440532156"/>
  </r>
  <r>
    <s v="V2K1115D01012015C105"/>
    <s v="508"/>
    <s v="1115/1"/>
    <s v="CSLMCF59L27Z133Z"/>
    <s v="00129810982"/>
    <s v="F"/>
    <s v="CASALINI MARCO FEDERICO"/>
    <s v="CASALINI"/>
    <s v="MARCO FEDERICO"/>
    <s v="M"/>
    <s v="27/07/1959"/>
    <s v="DAVOS PLATZ"/>
    <s v="VIA CINQUANTAQUATTRESIMA BRIGATA GARIBALDI, 30"/>
    <s v="CEVO"/>
    <s v="25040"/>
    <s v="VIA CINQUANTAQUATTRESIMA BRIGATA GARIBALDI"/>
    <s v="30"/>
    <s v=""/>
    <s v=""/>
    <s v=""/>
    <s v=""/>
    <s v=""/>
    <s v="VIA CINQUANTAQUATTRESIMA BRIGATA GARIBALDI, 4"/>
    <s v="VIA CINQUANTAQUATTRESIMA BRIGATA GARIBALDI"/>
    <s v="4"/>
    <s v=""/>
    <s v=""/>
    <s v=""/>
    <s v=""/>
    <s v=""/>
    <s v="FAB"/>
    <s v="C591"/>
    <s v="NCT"/>
    <s v="00016"/>
    <s v="000455"/>
    <s v=""/>
    <s v="0002"/>
    <s v=""/>
    <s v="D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.6"/>
    <n v="54.6"/>
    <x v="1"/>
    <x v="11"/>
    <s v="ALBERGHI CON RISTORANTE"/>
    <s v=""/>
    <s v=""/>
    <s v=""/>
    <s v="289 - Riduzione COVID-19 = 425 - Applicata"/>
    <s v=""/>
    <s v=""/>
    <s v=""/>
    <s v=""/>
    <s v=""/>
    <s v="SIMULAZIONE TARI 2022 MT"/>
    <n v="145.13"/>
    <s v=""/>
    <n v="145.13"/>
    <n v="365"/>
    <s v="giorni"/>
    <s v="2022"/>
    <s v="01/01/2022"/>
    <s v="31/12/2022"/>
    <s v=""/>
    <s v=""/>
    <s v=""/>
    <s v=""/>
    <s v=""/>
    <s v=""/>
    <n v="0"/>
    <n v="0"/>
    <n v="0"/>
    <n v="0"/>
    <n v="54.6"/>
    <n v="0"/>
    <n v="0"/>
    <n v="0"/>
    <n v="0"/>
    <n v="54.6"/>
    <x v="2"/>
    <n v="23.988563625496909"/>
    <n v="121.14417296244743"/>
    <n v="2.7365879443550511E-3"/>
    <n v="23.988563625496909"/>
    <n v="121.14417296244743"/>
    <n v="145.13273658794435"/>
  </r>
  <r>
    <s v="V2K1116D01012015C123"/>
    <s v="508"/>
    <s v="1116/1"/>
    <s v="CSLMCF59L27Z133Z"/>
    <s v="00129810982"/>
    <s v="F"/>
    <s v="CASALINI MARCO FEDERICO"/>
    <s v="CASALINI"/>
    <s v="MARCO FEDERICO"/>
    <s v="M"/>
    <s v="27/07/1959"/>
    <s v="DAVOS PLATZ"/>
    <s v="VIA CINQUANTAQUATTRESIMA BRIGATA GARIBALDI, 30"/>
    <s v="CEVO"/>
    <s v="25040"/>
    <s v="VIA CINQUANTAQUATTRESIMA BRIGATA GARIBALDI"/>
    <s v="30"/>
    <s v=""/>
    <s v=""/>
    <s v=""/>
    <s v=""/>
    <s v=""/>
    <s v="VIA CINQUANTAQUATTRESIMA BRIGATA GARIBALDI, 4"/>
    <s v="VIA CINQUANTAQUATTRESIMA BRIGATA GARIBALDI"/>
    <s v="4"/>
    <s v=""/>
    <s v=""/>
    <s v=""/>
    <s v=""/>
    <s v=""/>
    <s v="FAB"/>
    <s v="C591"/>
    <s v="NCT"/>
    <s v="00016"/>
    <s v="000016"/>
    <s v=""/>
    <s v="0005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7"/>
    <n v="167"/>
    <x v="0"/>
    <x v="1"/>
    <s v="LOCALI ACCESSORI UTENZA DOMESTICA"/>
    <s v=""/>
    <s v=""/>
    <s v=""/>
    <s v=""/>
    <s v=""/>
    <s v=""/>
    <s v=""/>
    <s v=""/>
    <s v="LOCALI ACCESSORI ATTIVITA' COMMERCIALE"/>
    <s v="SIMULAZIONE TARI 2022 MT"/>
    <n v="105.86"/>
    <s v=""/>
    <n v="105.86"/>
    <n v="365"/>
    <s v="giorni"/>
    <s v="2022"/>
    <s v="01/01/2022"/>
    <s v="31/12/2022"/>
    <s v=""/>
    <s v=""/>
    <s v=""/>
    <s v=""/>
    <s v=""/>
    <s v=""/>
    <n v="0"/>
    <n v="0"/>
    <n v="0"/>
    <n v="0"/>
    <n v="167"/>
    <n v="1"/>
    <n v="0"/>
    <n v="0"/>
    <n v="0"/>
    <n v="0"/>
    <x v="1"/>
    <n v="105.85874913267844"/>
    <n v="0"/>
    <n v="-1.2508673215592125E-3"/>
    <n v="105.85874913267844"/>
    <n v="0"/>
    <n v="105.85874913267844"/>
  </r>
  <r>
    <s v="V2K1117D31122012C122"/>
    <s v="509"/>
    <s v="1117/1"/>
    <s v="RNCVNI73L10B149X"/>
    <s v=""/>
    <s v="F"/>
    <s v="RONCHI IVAN"/>
    <s v="RONCHI"/>
    <s v="IVAN"/>
    <s v="M"/>
    <s v="10/07/1973"/>
    <s v="BRENO"/>
    <s v="VIA RISORGIMENTO, 4"/>
    <s v="CEVO"/>
    <s v="25040"/>
    <s v="VIA RISORGIMENTO"/>
    <s v="4"/>
    <s v=""/>
    <s v=""/>
    <s v=""/>
    <s v=""/>
    <s v=""/>
    <s v="VIA RISORGIMENTO, 4"/>
    <s v="VIA RISORGIMENTO"/>
    <s v="4"/>
    <s v=""/>
    <s v=""/>
    <s v=""/>
    <s v=""/>
    <s v=""/>
    <s v="FAB"/>
    <s v="C591"/>
    <s v="NCT"/>
    <s v="00020"/>
    <s v="000085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"/>
    <n v="58"/>
    <x v="0"/>
    <x v="0"/>
    <s v="LOCALI AD USO ABITAZIONE"/>
    <s v=""/>
    <s v=""/>
    <n v="6"/>
    <s v=""/>
    <s v=""/>
    <s v=""/>
    <s v=""/>
    <s v=""/>
    <s v=""/>
    <s v="SIMULAZIONE TARI 2022 MT"/>
    <n v="171.56"/>
    <s v=""/>
    <n v="171.56"/>
    <n v="365"/>
    <s v="giorni"/>
    <s v="2022"/>
    <s v="01/01/2022"/>
    <s v="31/12/2022"/>
    <s v=""/>
    <s v=""/>
    <s v=""/>
    <s v=""/>
    <s v=""/>
    <s v=""/>
    <n v="0"/>
    <n v="0"/>
    <n v="0"/>
    <n v="0"/>
    <n v="58.000000000000007"/>
    <n v="0"/>
    <n v="0"/>
    <n v="0"/>
    <n v="0"/>
    <n v="1"/>
    <x v="7"/>
    <n v="44.254544713927459"/>
    <n v="127.30695675603603"/>
    <n v="1.5014699635003126E-3"/>
    <n v="44.254544713927459"/>
    <n v="127.30695675603603"/>
    <n v="171.5615014699635"/>
  </r>
  <r>
    <s v="V2K1118D31122012C123"/>
    <s v="509"/>
    <s v="1118/1"/>
    <s v="RNCVNI73L10B149X"/>
    <s v=""/>
    <s v="F"/>
    <s v="RONCHI IVAN"/>
    <s v="RONCHI"/>
    <s v="IVAN"/>
    <s v="M"/>
    <s v="10/07/1973"/>
    <s v="BRENO"/>
    <s v="VIA RISORGIMENTO, 4"/>
    <s v="CEVO"/>
    <s v="25040"/>
    <s v="VIA RISORGIMENTO"/>
    <s v="4"/>
    <s v=""/>
    <s v=""/>
    <s v=""/>
    <s v=""/>
    <s v=""/>
    <s v="VIA RISORGIMENTO, 4"/>
    <s v="VIA RISORGIMENTO"/>
    <s v="4"/>
    <s v=""/>
    <s v=""/>
    <s v=""/>
    <s v=""/>
    <s v=""/>
    <s v="FAB"/>
    <s v="C591"/>
    <s v="NCT"/>
    <s v="00020"/>
    <s v="00008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1"/>
    <s v="LOCALI ACCESSORI UTENZA DOMESTICA"/>
    <s v=""/>
    <s v=""/>
    <n v="6"/>
    <s v=""/>
    <s v=""/>
    <s v=""/>
    <s v=""/>
    <s v=""/>
    <s v=""/>
    <s v="SIMULAZIONE TARI 2022 MT"/>
    <n v="32.049999999999997"/>
    <s v=""/>
    <n v="32.049999999999997"/>
    <n v="365"/>
    <s v="giorni"/>
    <s v="2022"/>
    <s v="01/01/2022"/>
    <s v="31/12/2022"/>
    <s v=""/>
    <s v=""/>
    <s v=""/>
    <s v=""/>
    <s v=""/>
    <s v=""/>
    <n v="0"/>
    <n v="0"/>
    <n v="0"/>
    <n v="0"/>
    <n v="42"/>
    <n v="1"/>
    <n v="0"/>
    <n v="0"/>
    <n v="0"/>
    <n v="0"/>
    <x v="7"/>
    <n v="32.046394448016429"/>
    <n v="0"/>
    <n v="-3.605551983568489E-3"/>
    <n v="32.046394448016429"/>
    <n v="0"/>
    <n v="32.046394448016429"/>
  </r>
  <r>
    <s v="V2K1119D31122012C123"/>
    <s v="509"/>
    <s v="1119/1"/>
    <s v="RNCVNI73L10B149X"/>
    <s v=""/>
    <s v="F"/>
    <s v="RONCHI IVAN"/>
    <s v="RONCHI"/>
    <s v="IVAN"/>
    <s v="M"/>
    <s v="10/07/1973"/>
    <s v="BRENO"/>
    <s v="VIA RISORGIMENTO, 4"/>
    <s v="CEVO"/>
    <s v="25040"/>
    <s v="VIA RISORGIMENTO"/>
    <s v="4"/>
    <s v=""/>
    <s v=""/>
    <s v=""/>
    <s v=""/>
    <s v=""/>
    <s v="VIA RISORGIMENTO, 21"/>
    <s v="VIA RISORGIMENTO"/>
    <s v="21"/>
    <s v=""/>
    <s v=""/>
    <s v=""/>
    <s v=""/>
    <s v=""/>
    <s v="FAB"/>
    <s v="C591"/>
    <s v="NCT"/>
    <s v="00020"/>
    <s v="00008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.7"/>
    <n v="14.7"/>
    <x v="0"/>
    <x v="1"/>
    <s v="LOCALI ACCESSORI UTENZA DOMESTICA"/>
    <s v=""/>
    <s v=""/>
    <n v="6"/>
    <s v=""/>
    <s v=""/>
    <s v=""/>
    <s v=""/>
    <s v=""/>
    <s v="NUOVO BOX DATI FORNITI DA U.T. (SETTEMBRE 2009)"/>
    <s v="SIMULAZIONE TARI 2022 MT"/>
    <n v="11.22"/>
    <s v=""/>
    <n v="11.22"/>
    <n v="365"/>
    <s v="giorni"/>
    <s v="2022"/>
    <s v="01/01/2022"/>
    <s v="31/12/2022"/>
    <s v=""/>
    <s v=""/>
    <s v=""/>
    <s v=""/>
    <s v=""/>
    <s v=""/>
    <n v="0"/>
    <n v="0"/>
    <n v="0"/>
    <n v="0"/>
    <n v="14.7"/>
    <n v="1"/>
    <n v="0"/>
    <n v="0"/>
    <n v="0"/>
    <n v="0"/>
    <x v="7"/>
    <n v="11.21623805680575"/>
    <n v="0"/>
    <n v="-3.7619431942506054E-3"/>
    <n v="11.21623805680575"/>
    <n v="0"/>
    <n v="11.21623805680575"/>
  </r>
  <r>
    <s v="V2K1122D31122012C122"/>
    <s v="510"/>
    <s v="1122/1"/>
    <s v="RNCLNZ54D14L648J"/>
    <s v=""/>
    <s v="F"/>
    <s v="RONCHI LORENZO MARIANO"/>
    <s v="RONCHI"/>
    <s v="LORENZO MARIANO"/>
    <s v="M"/>
    <s v="14/04/1954"/>
    <s v="VALSAVIORE"/>
    <s v="VIA RISORGIMENTO, 13"/>
    <s v="CEVO"/>
    <s v="25040"/>
    <s v="VIA RISORGIMENTO"/>
    <s v="13"/>
    <s v=""/>
    <s v=""/>
    <s v=""/>
    <s v=""/>
    <s v=""/>
    <s v="VIA RISORGIMENTO, 13"/>
    <s v="VIA RISORGIMENTO"/>
    <s v="13"/>
    <s v=""/>
    <s v=""/>
    <s v=""/>
    <s v=""/>
    <s v=""/>
    <s v="FAB"/>
    <s v="C591"/>
    <s v="NCT"/>
    <s v="00020"/>
    <s v="000156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1123D31122012C123"/>
    <s v="510"/>
    <s v="1123/1"/>
    <s v="RNCLNZ54D14L648J"/>
    <s v=""/>
    <s v="F"/>
    <s v="RONCHI LORENZO MARIANO"/>
    <s v="RONCHI"/>
    <s v="LORENZO MARIANO"/>
    <s v="M"/>
    <s v="14/04/1954"/>
    <s v="VALSAVIORE"/>
    <s v="VIA RISORGIMENTO, 13"/>
    <s v="CEVO"/>
    <s v="25040"/>
    <s v="VIA RISORGIMENTO"/>
    <s v="13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n v="1"/>
    <s v=""/>
    <s v=""/>
    <s v=""/>
    <s v=""/>
    <s v=""/>
    <s v=""/>
    <s v="SIMULAZIONE TARI 2022 MT"/>
    <n v="0.99"/>
    <s v=""/>
    <n v="0.99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0"/>
    <n v="0.98604290609281309"/>
    <n v="0"/>
    <n v="-3.9570939071869038E-3"/>
    <n v="0.98604290609281309"/>
    <n v="0"/>
    <n v="0.98604290609281309"/>
  </r>
  <r>
    <s v="V2K1127D31122012C122"/>
    <s v="512"/>
    <s v="1127/1"/>
    <s v="CSLMML42E67L648E"/>
    <s v=""/>
    <s v="F"/>
    <s v="CASALINI MARIA MILENA"/>
    <s v="CASALINI"/>
    <s v="MARIA MILENA"/>
    <s v="F"/>
    <s v="27/05/1942"/>
    <s v="VALSAVIORE"/>
    <s v="VIA TRENTO, 2"/>
    <s v="CEVO"/>
    <s v="25040"/>
    <s v="VIA TRENTO"/>
    <s v="2"/>
    <s v=""/>
    <s v=""/>
    <s v=""/>
    <s v=""/>
    <s v=""/>
    <s v="VIA TRENTO, 2"/>
    <s v="VIA TRENTO"/>
    <s v="2"/>
    <s v=""/>
    <s v=""/>
    <s v=""/>
    <s v=""/>
    <s v=""/>
    <s v="FAB"/>
    <s v="C591"/>
    <s v="NCT"/>
    <s v="00015"/>
    <s v="000375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n v="1"/>
    <s v=""/>
    <s v=""/>
    <s v=""/>
    <s v=""/>
    <s v=""/>
    <s v=""/>
    <s v="SIMULAZIONE TARI 2022 MT"/>
    <n v="43.06"/>
    <s v=""/>
    <n v="43.06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0"/>
    <n v="26.130137011459542"/>
    <n v="16.930848468833439"/>
    <n v="9.8548029298228812E-4"/>
    <n v="26.130137011459542"/>
    <n v="16.930848468833439"/>
    <n v="43.060985480292985"/>
  </r>
  <r>
    <s v="V2K1128D31122012C123"/>
    <s v="512"/>
    <s v="1128/1"/>
    <s v="CSLMML42E67L648E"/>
    <s v=""/>
    <s v="F"/>
    <s v="CASALINI MARIA MILENA"/>
    <s v="CASALINI"/>
    <s v="MARIA MILENA"/>
    <s v="F"/>
    <s v="27/05/1942"/>
    <s v="VALSAVIORE"/>
    <s v="VIA TRENTO, 2"/>
    <s v="CEVO"/>
    <s v="25040"/>
    <s v="VIA TRENTO"/>
    <s v="2"/>
    <s v=""/>
    <s v=""/>
    <s v=""/>
    <s v=""/>
    <s v=""/>
    <s v="VIA TRENTO, 2"/>
    <s v="VIA TRENTO"/>
    <s v="2"/>
    <s v=""/>
    <s v=""/>
    <s v=""/>
    <s v=""/>
    <s v=""/>
    <s v="FAB"/>
    <s v="C591"/>
    <s v="NCT"/>
    <s v="00015"/>
    <s v="000375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n v="1"/>
    <s v=""/>
    <s v=""/>
    <s v=""/>
    <s v=""/>
    <s v=""/>
    <s v=""/>
    <s v="SIMULAZIONE TARI 2022 MT"/>
    <n v="4.93"/>
    <s v=""/>
    <n v="4.93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0"/>
    <n v="4.930214530464065"/>
    <n v="0"/>
    <n v="2.1453046406527676E-4"/>
    <n v="4.930214530464065"/>
    <n v="0"/>
    <n v="4.930214530464065"/>
  </r>
  <r>
    <s v="V2K1137D31122012C122"/>
    <s v="516"/>
    <s v="1137/1"/>
    <s v="CSLPLA69S18F205V"/>
    <s v=""/>
    <s v="F"/>
    <s v="CASALINI PAOLO"/>
    <s v="CASALINI"/>
    <s v="PAOLO"/>
    <s v="M"/>
    <s v="18/11/1969"/>
    <s v="MILANO"/>
    <s v="VIA GIARDINO, 8 B"/>
    <s v="CEVO"/>
    <s v="25040"/>
    <s v="VIA GIARDINO"/>
    <s v="8"/>
    <s v="B"/>
    <s v=""/>
    <s v=""/>
    <s v=""/>
    <s v=""/>
    <s v="VIA GIARDINO, 8 B"/>
    <s v="VIA GIARDINO"/>
    <s v="8"/>
    <s v="B"/>
    <s v=""/>
    <s v=""/>
    <s v=""/>
    <s v=""/>
    <s v="FAB"/>
    <s v="C591"/>
    <s v="NCT"/>
    <s v="00014"/>
    <s v="000046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.430000000000007"/>
    <n v="73.430000000000007"/>
    <x v="0"/>
    <x v="0"/>
    <s v="LOCALI AD USO ABITAZIONE"/>
    <s v=""/>
    <s v=""/>
    <n v="3"/>
    <s v=""/>
    <s v=""/>
    <s v=""/>
    <s v=""/>
    <s v=""/>
    <s v=""/>
    <s v="SIMULAZIONE TARI 2022 MT"/>
    <n v="113.95"/>
    <s v=""/>
    <n v="113.95"/>
    <n v="365"/>
    <s v="giorni"/>
    <s v="2022"/>
    <s v="01/01/2022"/>
    <s v="31/12/2022"/>
    <s v=""/>
    <s v=""/>
    <s v=""/>
    <s v=""/>
    <s v=""/>
    <s v=""/>
    <n v="0"/>
    <n v="0"/>
    <n v="0"/>
    <n v="0"/>
    <n v="73.430000000000007"/>
    <n v="0"/>
    <n v="0"/>
    <n v="0"/>
    <n v="0"/>
    <n v="1"/>
    <x v="6"/>
    <n v="46.546155382111252"/>
    <n v="67.397800635548478"/>
    <n v="-6.0439823402731463E-3"/>
    <n v="46.546155382111252"/>
    <n v="67.397800635548478"/>
    <n v="113.94395601765973"/>
  </r>
  <r>
    <s v="V2K1140D31122012C122"/>
    <s v="518"/>
    <s v="1142/1"/>
    <s v="RNCSLD65S19B157Y"/>
    <s v=""/>
    <s v="F"/>
    <s v="RONCHI OSVALDO"/>
    <s v="RONCHI"/>
    <s v="OSVALDO"/>
    <s v="M"/>
    <s v="19/11/1965"/>
    <s v="BRESCIA"/>
    <s v="PIAZZA MARTIRI DI VIA FANI, 11"/>
    <s v="PIANCOGNO"/>
    <s v="25052"/>
    <s v="PIAZZA MARTIRI DI VIA FANI"/>
    <s v="11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60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.24"/>
    <n v="86.24"/>
    <x v="0"/>
    <x v="0"/>
    <s v="LOCALI AD USO ABITAZIONE"/>
    <s v=""/>
    <s v=""/>
    <s v=""/>
    <s v=""/>
    <s v=""/>
    <s v=""/>
    <s v=""/>
    <s v=""/>
    <s v="DATI FORNITI U.T."/>
    <s v="SIMULAZIONE TARI 2022 MT"/>
    <n v="122.07"/>
    <s v=""/>
    <n v="122.07"/>
    <n v="365"/>
    <s v="giorni"/>
    <s v="2022"/>
    <s v="01/01/2022"/>
    <s v="31/12/2022"/>
    <s v=""/>
    <s v=""/>
    <s v=""/>
    <s v=""/>
    <s v=""/>
    <s v=""/>
    <n v="0"/>
    <n v="0"/>
    <n v="0"/>
    <n v="0"/>
    <n v="86.24"/>
    <n v="0"/>
    <n v="0"/>
    <n v="0"/>
    <n v="0"/>
    <n v="1"/>
    <x v="1"/>
    <n v="54.666218713785554"/>
    <n v="67.397800635548478"/>
    <n v="-5.9806506659612069E-3"/>
    <n v="54.666218713785554"/>
    <n v="67.397800635548478"/>
    <n v="122.06401934933403"/>
  </r>
  <r>
    <s v="V2K1144D31122012C122"/>
    <s v="518"/>
    <s v="1145/1"/>
    <s v="RNCSLD65S19B157Y"/>
    <s v=""/>
    <s v="F"/>
    <s v="RONCHI OSVALDO"/>
    <s v="RONCHI"/>
    <s v="OSVALDO"/>
    <s v="M"/>
    <s v="19/11/1965"/>
    <s v="BRESCIA"/>
    <s v="PIAZZA MARTIRI DI VIA FANI, 11"/>
    <s v="PIANCOGNO"/>
    <s v="25052"/>
    <s v="PIAZZA MARTIRI DI VIA FANI"/>
    <s v="11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60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DATI FORNITI TELEFONICAMENTE A SEGUITO AMPLIAMENTO ABITAZIONE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1146D31122012C122"/>
    <s v="519"/>
    <s v="1146/1"/>
    <s v="CSLVTR65L17B149R"/>
    <s v=""/>
    <s v="F"/>
    <s v="CASALINI VALTER GIAN MARIO"/>
    <s v="CASALINI"/>
    <s v="VALTER GIAN MARIO"/>
    <s v="M"/>
    <s v="17/07/1965"/>
    <s v="BRENO"/>
    <s v="VIA SAN VIGILIO, 25"/>
    <s v="CEVO"/>
    <s v="25040"/>
    <s v="VIA SAN VIGILIO"/>
    <s v="25"/>
    <s v=""/>
    <s v=""/>
    <s v=""/>
    <s v=""/>
    <s v=""/>
    <s v="VIA SAN VIGILIO, 25"/>
    <s v="VIA SAN VIGILIO"/>
    <s v="25"/>
    <s v=""/>
    <s v=""/>
    <s v=""/>
    <s v=""/>
    <s v=""/>
    <s v="FAB"/>
    <s v="C591"/>
    <s v="NCT"/>
    <s v="00015"/>
    <s v="00024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1147D31122012C122"/>
    <s v="519"/>
    <s v="1147/1"/>
    <s v="CSLVTR65L17B149R"/>
    <s v=""/>
    <s v="F"/>
    <s v="CASALINI VALTER GIAN MARIO"/>
    <s v="CASALINI"/>
    <s v="VALTER GIAN MARIO"/>
    <s v="M"/>
    <s v="17/07/1965"/>
    <s v="BRENO"/>
    <s v="VIA SAN VIGILIO, 25"/>
    <s v="CEVO"/>
    <s v="25040"/>
    <s v="VIA SAN VIGILIO"/>
    <s v="25"/>
    <s v=""/>
    <s v=""/>
    <s v=""/>
    <s v=""/>
    <s v=""/>
    <s v="VIA SAN VIGILIO, 25 B"/>
    <s v="VIA SAN VIGILIO"/>
    <s v="25"/>
    <s v="B"/>
    <s v=""/>
    <s v=""/>
    <s v=""/>
    <s v=""/>
    <s v="FAB"/>
    <s v="C591"/>
    <s v="NCT"/>
    <s v="00015"/>
    <s v="00024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.7"/>
    <n v="62.7"/>
    <x v="0"/>
    <x v="0"/>
    <s v="LOCALI AD USO ABITAZIONE"/>
    <s v=""/>
    <s v=""/>
    <n v="3"/>
    <s v=""/>
    <s v=""/>
    <s v=""/>
    <s v=""/>
    <s v=""/>
    <s v=""/>
    <s v="SIMULAZIONE TARI 2022 MT"/>
    <n v="107.14"/>
    <s v=""/>
    <n v="107.14"/>
    <n v="365"/>
    <s v="giorni"/>
    <s v="2022"/>
    <s v="01/01/2022"/>
    <s v="31/12/2022"/>
    <s v=""/>
    <s v=""/>
    <s v=""/>
    <s v=""/>
    <s v=""/>
    <s v=""/>
    <n v="0"/>
    <n v="0"/>
    <n v="0"/>
    <n v="0"/>
    <n v="62.7"/>
    <n v="0"/>
    <n v="0"/>
    <n v="0"/>
    <n v="0"/>
    <n v="1"/>
    <x v="6"/>
    <n v="39.744572279155321"/>
    <n v="67.397800635548478"/>
    <n v="2.3729147037983012E-3"/>
    <n v="39.744572279155321"/>
    <n v="67.397800635548478"/>
    <n v="107.1423729147038"/>
  </r>
  <r>
    <s v="V2K1148D31122012C123"/>
    <s v="519"/>
    <s v="1148/1"/>
    <s v="CSLVTR65L17B149R"/>
    <s v=""/>
    <s v="F"/>
    <s v="CASALINI VALTER GIAN MARIO"/>
    <s v="CASALINI"/>
    <s v="VALTER GIAN MARIO"/>
    <s v="M"/>
    <s v="17/07/1965"/>
    <s v="BRENO"/>
    <s v="VIA SAN VIGILIO, 25"/>
    <s v="CEVO"/>
    <s v="25040"/>
    <s v="VIA SAN VIGILIO"/>
    <s v="25"/>
    <s v=""/>
    <s v=""/>
    <s v=""/>
    <s v=""/>
    <s v=""/>
    <s v="VIA SAN VIGILIO, 25"/>
    <s v="VIA SAN VIGILIO"/>
    <s v="25"/>
    <s v=""/>
    <s v=""/>
    <s v=""/>
    <s v=""/>
    <s v=""/>
    <s v="FAB"/>
    <s v="C591"/>
    <s v="NCT"/>
    <s v="00015"/>
    <s v="00024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n v="3"/>
    <s v=""/>
    <s v=""/>
    <s v=""/>
    <s v=""/>
    <s v=""/>
    <s v=""/>
    <s v="SIMULAZIONE TARI 2022 MT"/>
    <n v="7.61"/>
    <s v=""/>
    <n v="7.61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6"/>
    <n v="7.6066167041445576"/>
    <n v="0"/>
    <n v="-3.383295855442725E-3"/>
    <n v="7.6066167041445576"/>
    <n v="0"/>
    <n v="7.6066167041445576"/>
  </r>
  <r>
    <s v="V2K1149D31122012C122"/>
    <s v="520"/>
    <s v="1149/1"/>
    <s v="RNCPMR36D44L648C"/>
    <s v=""/>
    <s v="F"/>
    <s v="RONCHI PALMIRA"/>
    <s v="RONCHI"/>
    <s v="PALMIRA"/>
    <s v="F"/>
    <s v="04/04/1936"/>
    <s v="VALSAVIORE"/>
    <s v="VIA MILANO, 107 C"/>
    <s v="BRESCIA"/>
    <s v="25100"/>
    <s v="VIA MILANO"/>
    <s v="107"/>
    <s v="C"/>
    <s v=""/>
    <s v=""/>
    <s v=""/>
    <s v=""/>
    <s v="VIA SANTI NAZZARO E CELSO, 14"/>
    <s v="VIA SANTI NAZZARO E CELSO"/>
    <s v="14"/>
    <s v=""/>
    <s v=""/>
    <s v=""/>
    <s v=""/>
    <s v=""/>
    <s v="FAB"/>
    <s v="C591"/>
    <s v="NCT"/>
    <s v="00020"/>
    <s v="000088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"/>
    <n v="86"/>
    <x v="0"/>
    <x v="0"/>
    <s v="LOCALI AD USO ABITAZIONE"/>
    <s v=""/>
    <s v=""/>
    <s v=""/>
    <s v=""/>
    <s v=""/>
    <s v=""/>
    <s v=""/>
    <s v=""/>
    <s v=""/>
    <s v="SIMULAZIONE TARI 2022 MT"/>
    <n v="121.91"/>
    <s v=""/>
    <n v="121.91"/>
    <n v="365"/>
    <s v="giorni"/>
    <s v="2022"/>
    <s v="01/01/2022"/>
    <s v="31/12/2022"/>
    <s v=""/>
    <s v=""/>
    <s v=""/>
    <s v=""/>
    <s v=""/>
    <s v=""/>
    <n v="0"/>
    <n v="0"/>
    <n v="0"/>
    <n v="0"/>
    <n v="86"/>
    <n v="0"/>
    <n v="0"/>
    <n v="0"/>
    <n v="0"/>
    <n v="1"/>
    <x v="1"/>
    <n v="54.514086379702668"/>
    <n v="67.397800635548478"/>
    <n v="1.8870152511567539E-3"/>
    <n v="54.514086379702668"/>
    <n v="67.397800635548478"/>
    <n v="121.91188701525115"/>
  </r>
  <r>
    <s v="V2K1150D31122012C123"/>
    <s v="520"/>
    <s v="1150/1"/>
    <s v="RNCPMR36D44L648C"/>
    <s v=""/>
    <s v="F"/>
    <s v="RONCHI PALMIRA"/>
    <s v="RONCHI"/>
    <s v="PALMIRA"/>
    <s v="F"/>
    <s v="04/04/1936"/>
    <s v="VALSAVIORE"/>
    <s v="VIA MILANO, 107 C"/>
    <s v="BRESCIA"/>
    <s v="25100"/>
    <s v="VIA MILANO"/>
    <s v="107"/>
    <s v="C"/>
    <s v=""/>
    <s v=""/>
    <s v=""/>
    <s v=""/>
    <s v="VIA SANTI NAZZARO E CELSO, 14"/>
    <s v="VIA SANTI NAZZARO E CELSO"/>
    <s v="14"/>
    <s v=""/>
    <s v=""/>
    <s v=""/>
    <s v=""/>
    <s v=""/>
    <s v="FAB"/>
    <s v="C591"/>
    <s v="NCT"/>
    <s v="00020"/>
    <s v="000088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s v=""/>
    <s v=""/>
    <s v=""/>
    <s v=""/>
    <s v=""/>
    <s v=""/>
    <s v="CANTINE"/>
    <s v="SIMULAZIONE TARI 2022 MT"/>
    <n v="19.02"/>
    <s v=""/>
    <n v="19.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1"/>
    <n v="19.016541760361395"/>
    <n v="0"/>
    <n v="-3.4582396386042547E-3"/>
    <n v="19.016541760361395"/>
    <n v="0"/>
    <n v="19.016541760361395"/>
  </r>
  <r>
    <s v="V2K1161D31122012C122"/>
    <s v="524"/>
    <s v="1161/1"/>
    <s v="RNCSFN50M26L648L"/>
    <s v=""/>
    <s v="F"/>
    <s v="RONCHI STEFANO ALESSANDRO"/>
    <s v="RONCHI"/>
    <s v="STEFANO ALESSANDRO"/>
    <s v="M"/>
    <s v="26/08/1950"/>
    <s v="VALSAVIORE"/>
    <s v="VIA RISORGIMENTO, 11"/>
    <s v="CEVO"/>
    <s v="25040"/>
    <s v="VIA RISORGIMENTO"/>
    <s v="11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1162D31122012C123"/>
    <s v="524"/>
    <s v="1162/1"/>
    <s v="RNCSFN50M26L648L"/>
    <s v=""/>
    <s v="F"/>
    <s v="RONCHI STEFANO ALESSANDRO"/>
    <s v="RONCHI"/>
    <s v="STEFANO ALESSANDRO"/>
    <s v="M"/>
    <s v="26/08/1950"/>
    <s v="VALSAVIORE"/>
    <s v="VIA RISORGIMENTO, 11"/>
    <s v="CEVO"/>
    <s v="25040"/>
    <s v="VIA RISORGIMENTO"/>
    <s v="11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n v="1"/>
    <s v=""/>
    <s v=""/>
    <s v=""/>
    <s v=""/>
    <s v=""/>
    <s v=""/>
    <s v="SIMULAZIONE TARI 2022 MT"/>
    <n v="0.99"/>
    <s v=""/>
    <n v="0.99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0"/>
    <n v="0.98604290609281309"/>
    <n v="0"/>
    <n v="-3.9570939071869038E-3"/>
    <n v="0.98604290609281309"/>
    <n v="0"/>
    <n v="0.98604290609281309"/>
  </r>
  <r>
    <s v="V2K1163D01012015C108"/>
    <s v="525"/>
    <s v="1163/1"/>
    <s v="80094490150"/>
    <s v=""/>
    <s v="G"/>
    <s v="COMANDO STAZIONE CARABINIERI DI CEVO"/>
    <s v=""/>
    <s v=""/>
    <s v=""/>
    <s v=""/>
    <s v=""/>
    <s v="VIA GUGLIELMO MARCONI, 31"/>
    <s v="CEVO"/>
    <s v="25040"/>
    <s v="VIA GUGLIELMO MARCONI"/>
    <s v="31"/>
    <s v=""/>
    <s v=""/>
    <s v=""/>
    <s v=""/>
    <s v=""/>
    <s v="VIA GUGLIELMO MARCONI, 31"/>
    <s v="VIA GUGLIELMO MARCONI"/>
    <s v="3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6.36"/>
    <n v="226.36"/>
    <x v="1"/>
    <x v="10"/>
    <s v="UFFICI, AGENZIE"/>
    <s v=""/>
    <s v=""/>
    <s v=""/>
    <s v="289 - Riduzione COVID-19 = 424 - Non applicata"/>
    <s v=""/>
    <s v=""/>
    <s v=""/>
    <s v=""/>
    <s v=""/>
    <s v="SIMULAZIONE TARI 2022 MT"/>
    <n v="562.04999999999995"/>
    <s v=""/>
    <n v="562.04999999999995"/>
    <n v="365"/>
    <s v="giorni"/>
    <s v="2022"/>
    <s v="01/01/2022"/>
    <s v="31/12/2022"/>
    <s v=""/>
    <s v=""/>
    <s v=""/>
    <s v=""/>
    <s v=""/>
    <s v=""/>
    <n v="0"/>
    <n v="0"/>
    <n v="0"/>
    <n v="0"/>
    <n v="226.35999999999999"/>
    <n v="0"/>
    <n v="0"/>
    <n v="0"/>
    <n v="0"/>
    <n v="226.35999999999999"/>
    <x v="2"/>
    <n v="92.945316186838511"/>
    <n v="469.09829452072688"/>
    <n v="-6.389292434505478E-3"/>
    <n v="92.945316186838511"/>
    <n v="469.09829452072688"/>
    <n v="562.04361070756545"/>
  </r>
  <r>
    <s v="V2K1164D31122012C122"/>
    <s v="528"/>
    <s v="1164/1"/>
    <s v="RNCMRT57B27C591Y"/>
    <s v=""/>
    <s v="F"/>
    <s v="RONCHI UMBERTO"/>
    <s v="RONCHI"/>
    <s v="UMBERTO"/>
    <s v="M"/>
    <s v="27/02/1957"/>
    <s v="CEVO"/>
    <s v="VIA ALCIDE DE GASPERI, 24"/>
    <s v="BOTTICINO"/>
    <s v="25080"/>
    <s v="VIA ALCIDE DE GASPERI"/>
    <s v="24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s v="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1"/>
    <n v="41.202507147449694"/>
    <n v="67.397800635548478"/>
    <n v="3.0778299817768584E-4"/>
    <n v="41.202507147449694"/>
    <n v="67.397800635548478"/>
    <n v="108.60030778299817"/>
  </r>
  <r>
    <s v="V2K1165D31122012C123"/>
    <s v="528"/>
    <s v="1165/1"/>
    <s v="RNCMRT57B27C591Y"/>
    <s v=""/>
    <s v="F"/>
    <s v="RONCHI UMBERTO"/>
    <s v="RONCHI"/>
    <s v="UMBERTO"/>
    <s v="M"/>
    <s v="27/02/1957"/>
    <s v="CEVO"/>
    <s v="VIA ALCIDE DE GASPERI, 24"/>
    <s v="BOTTICINO"/>
    <s v="25080"/>
    <s v="VIA ALCIDE DE GASPERI"/>
    <s v="24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s v=""/>
    <s v=""/>
    <s v=""/>
    <s v=""/>
    <s v=""/>
    <s v=""/>
    <s v=""/>
    <s v="SIMULAZIONE TARI 2022 MT"/>
    <n v="1.27"/>
    <s v=""/>
    <n v="1.27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1"/>
    <n v="1.2677694506907597"/>
    <n v="0"/>
    <n v="-2.2305493092402706E-3"/>
    <n v="1.2677694506907597"/>
    <n v="0"/>
    <n v="1.2677694506907597"/>
  </r>
  <r>
    <s v="V2K1166D31122012C122"/>
    <s v="529"/>
    <s v="1166/1"/>
    <s v="CLSNRN37M68L648M"/>
    <s v=""/>
    <s v="F"/>
    <s v="CELSI ANDREINA"/>
    <s v="CELSI"/>
    <s v="ANDREINA"/>
    <s v="F"/>
    <s v="28/08/1937"/>
    <s v="VALSAVIORE"/>
    <s v="VIA UMBERTO PRIMO, 25"/>
    <s v="CEVO"/>
    <s v="25040"/>
    <s v="VIA UMBERTO PRIMO"/>
    <s v="25"/>
    <s v=""/>
    <s v=""/>
    <s v=""/>
    <s v=""/>
    <s v=""/>
    <s v="VIA UMBERTO PRIMO, 23"/>
    <s v="VIA UMBERTO PRIMO"/>
    <s v="23"/>
    <s v=""/>
    <s v=""/>
    <s v=""/>
    <s v=""/>
    <s v=""/>
    <s v="FAB"/>
    <s v="C591"/>
    <s v="NCT"/>
    <s v="00011"/>
    <s v="000004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n v="1"/>
    <s v=""/>
    <s v=""/>
    <s v=""/>
    <s v=""/>
    <s v=""/>
    <s v=""/>
    <s v="SIMULAZIONE TARI 2022 MT"/>
    <n v="43.06"/>
    <s v=""/>
    <n v="43.06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0"/>
    <n v="26.130137011459542"/>
    <n v="16.930848468833439"/>
    <n v="9.8548029298228812E-4"/>
    <n v="26.130137011459542"/>
    <n v="16.930848468833439"/>
    <n v="43.060985480292985"/>
  </r>
  <r>
    <s v="V2K1167D31122012C122"/>
    <s v="529"/>
    <s v="1167/1"/>
    <s v="CLSNRN37M68L648M"/>
    <s v=""/>
    <s v="F"/>
    <s v="CELSI ANDREINA"/>
    <s v="CELSI"/>
    <s v="ANDREINA"/>
    <s v="F"/>
    <s v="28/08/1937"/>
    <s v="VALSAVIORE"/>
    <s v="VIA UMBERTO PRIMO, 25"/>
    <s v="CEVO"/>
    <s v="25040"/>
    <s v="VIA UMBERTO PRIMO"/>
    <s v="25"/>
    <s v=""/>
    <s v=""/>
    <s v=""/>
    <s v=""/>
    <s v=""/>
    <s v="VIA UMBERTO PRIMO, 23"/>
    <s v="VIA UMBERTO PRIMO"/>
    <s v="23"/>
    <s v=""/>
    <s v=""/>
    <s v=""/>
    <s v=""/>
    <s v=""/>
    <s v="FAB"/>
    <s v="C591"/>
    <s v="NCT"/>
    <s v="00011"/>
    <s v="000004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n v="2"/>
    <s v=""/>
    <s v=""/>
    <s v=""/>
    <s v=""/>
    <s v=""/>
    <s v=""/>
    <s v="SIMULAZIONE TARI 2022 MT"/>
    <n v="81.93"/>
    <s v=""/>
    <n v="81.93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5"/>
    <n v="30.485159846702803"/>
    <n v="51.443731886070836"/>
    <n v="-1.1082672263711402E-3"/>
    <n v="30.485159846702803"/>
    <n v="51.443731886070836"/>
    <n v="81.928891732773636"/>
  </r>
  <r>
    <s v="V2K1168D31122012C122"/>
    <s v="530"/>
    <s v="1168/1"/>
    <s v="RNCVTR64P61B149C"/>
    <s v=""/>
    <s v="F"/>
    <s v="RONCHI VITTORINA"/>
    <s v="RONCHI"/>
    <s v="VITTORINA"/>
    <s v="F"/>
    <s v="21/09/1964"/>
    <s v="BRENO"/>
    <s v="VIA VII VILLAGGIO BADIA, 106"/>
    <s v="BRESCIA"/>
    <s v="25132"/>
    <s v="VIA VII VILLAGGIO BADIA"/>
    <s v="106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1169D31122012C123"/>
    <s v="530"/>
    <s v="1169/1"/>
    <s v="RNCVTR64P61B149C"/>
    <s v=""/>
    <s v="F"/>
    <s v="RONCHI VITTORINA"/>
    <s v="RONCHI"/>
    <s v="VITTORINA"/>
    <s v="F"/>
    <s v="21/09/1964"/>
    <s v="BRENO"/>
    <s v="VIA VII VILLAGGIO BADIA, 106"/>
    <s v="BRESCIA"/>
    <s v="25132"/>
    <s v="VIA VII VILLAGGIO BADIA"/>
    <s v="106"/>
    <s v=""/>
    <s v=""/>
    <s v=""/>
    <s v=""/>
    <s v=""/>
    <s v="VIA RISORGIMENTO, 11"/>
    <s v="VIA RISORGIMENTO"/>
    <s v="11"/>
    <s v=""/>
    <s v=""/>
    <s v=""/>
    <s v=""/>
    <s v=""/>
    <s v="FAB"/>
    <s v="C591"/>
    <s v="NCT"/>
    <s v="00020"/>
    <s v="00015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"/>
    <n v="2"/>
    <x v="0"/>
    <x v="1"/>
    <s v="LOCALI ACCESSORI UTENZA DOMESTICA"/>
    <s v=""/>
    <s v=""/>
    <s v=""/>
    <s v=""/>
    <s v=""/>
    <s v=""/>
    <s v=""/>
    <s v=""/>
    <s v=""/>
    <s v="SIMULAZIONE TARI 2022 MT"/>
    <n v="1.27"/>
    <s v=""/>
    <n v="1.27"/>
    <n v="365"/>
    <s v="giorni"/>
    <s v="2022"/>
    <s v="01/01/2022"/>
    <s v="31/12/2022"/>
    <s v=""/>
    <s v=""/>
    <s v=""/>
    <s v=""/>
    <s v=""/>
    <s v=""/>
    <n v="0"/>
    <n v="0"/>
    <n v="0"/>
    <n v="0"/>
    <n v="2"/>
    <n v="1"/>
    <n v="0"/>
    <n v="0"/>
    <n v="0"/>
    <n v="0"/>
    <x v="1"/>
    <n v="1.2677694506907597"/>
    <n v="0"/>
    <n v="-2.2305493092402706E-3"/>
    <n v="1.2677694506907597"/>
    <n v="0"/>
    <n v="1.2677694506907597"/>
  </r>
  <r>
    <s v="V2K1170D31122012C122"/>
    <s v="531"/>
    <s v="1170/1"/>
    <s v="CLSLDM44E55C591S"/>
    <s v=""/>
    <s v="F"/>
    <s v="CELSI LIDIA DOMENICA"/>
    <s v="CELSI"/>
    <s v="LIDIA DOMENICA"/>
    <s v="F"/>
    <s v="15/05/1944"/>
    <s v="CEVO"/>
    <s v="VIA SCIALOIA, 24"/>
    <s v="TORINO"/>
    <s v="10148"/>
    <s v="VIA SCIALOIA"/>
    <s v="24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1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299999999999997"/>
    <n v="33.299999999999997"/>
    <x v="0"/>
    <x v="0"/>
    <s v="LOCALI AD USO ABITAZIONE"/>
    <s v=""/>
    <s v=""/>
    <s v=""/>
    <s v=""/>
    <s v=""/>
    <s v=""/>
    <s v=""/>
    <s v=""/>
    <s v=""/>
    <s v="SIMULAZIONE TARI 2022 MT"/>
    <n v="88.51"/>
    <s v=""/>
    <n v="88.51"/>
    <n v="365"/>
    <s v="giorni"/>
    <s v="2022"/>
    <s v="01/01/2022"/>
    <s v="31/12/2022"/>
    <s v=""/>
    <s v=""/>
    <s v=""/>
    <s v=""/>
    <s v=""/>
    <s v=""/>
    <n v="0"/>
    <n v="0"/>
    <n v="0"/>
    <n v="0"/>
    <n v="33.299999999999997"/>
    <n v="0"/>
    <n v="0"/>
    <n v="0"/>
    <n v="0"/>
    <n v="1"/>
    <x v="1"/>
    <n v="21.108361354001147"/>
    <n v="67.397800635548478"/>
    <n v="-3.8380104503801249E-3"/>
    <n v="21.108361354001147"/>
    <n v="67.397800635548478"/>
    <n v="88.506161989549625"/>
  </r>
  <r>
    <s v="V2K1173D31122012C122"/>
    <s v="533"/>
    <s v="1173/1"/>
    <s v="RBGMHL55T07I487Z"/>
    <s v=""/>
    <s v="F"/>
    <s v="RUBAGOTTI MICHELE"/>
    <s v="RUBAGOTTI"/>
    <s v="MICHELE"/>
    <s v="M"/>
    <s v="07/12/1955"/>
    <s v="SCALDASOLE"/>
    <s v="LOCALITA' TERRA ROSSA, 2"/>
    <s v="CODEVILLA"/>
    <s v="27050"/>
    <s v="LOCALITA' TERRA ROSSA"/>
    <s v="2"/>
    <s v=""/>
    <s v=""/>
    <s v=""/>
    <s v=""/>
    <s v=""/>
    <s v="VIA ADAMELLO, 70"/>
    <s v="VIA ADAMELLO"/>
    <s v="70"/>
    <s v=""/>
    <s v=""/>
    <s v=""/>
    <s v=""/>
    <s v=""/>
    <s v="FAB"/>
    <s v="C591"/>
    <s v="NCT"/>
    <s v="00015"/>
    <s v="000329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"/>
    <n v="74"/>
    <x v="0"/>
    <x v="0"/>
    <s v="LOCALI AD USO ABITAZIONE"/>
    <s v=""/>
    <s v=""/>
    <s v=""/>
    <s v=""/>
    <s v=""/>
    <s v=""/>
    <s v=""/>
    <s v=""/>
    <s v=""/>
    <s v="SIMULAZIONE TARI 2022 MT"/>
    <n v="114.31"/>
    <s v=""/>
    <n v="114.31"/>
    <n v="365"/>
    <s v="giorni"/>
    <s v="2022"/>
    <s v="01/01/2022"/>
    <s v="31/12/2022"/>
    <s v=""/>
    <s v=""/>
    <s v=""/>
    <s v=""/>
    <s v=""/>
    <s v=""/>
    <n v="0"/>
    <n v="0"/>
    <n v="0"/>
    <n v="0"/>
    <n v="74"/>
    <n v="0"/>
    <n v="0"/>
    <n v="0"/>
    <n v="0"/>
    <n v="1"/>
    <x v="1"/>
    <n v="46.907469675558112"/>
    <n v="67.397800635548478"/>
    <n v="-4.7296888934056369E-3"/>
    <n v="46.907469675558112"/>
    <n v="67.397800635548478"/>
    <n v="114.3052703111066"/>
  </r>
  <r>
    <s v="V2K1174D01012020C99"/>
    <s v="534"/>
    <s v="1174/1"/>
    <s v="CLSMGH52R64L648T"/>
    <s v=""/>
    <s v="F"/>
    <s v="CELSI MARGHERITA BENEDETTA"/>
    <s v="CELSI"/>
    <s v="MARGHERITA BENEDETTA"/>
    <s v="F"/>
    <s v="24/10/1952"/>
    <s v="VALSAVIORE"/>
    <s v="VIALE VIAREGGIO, 2 int 19"/>
    <s v="RIMINI"/>
    <s v="47900"/>
    <s v="VIALE VIAREGGIO"/>
    <s v="2"/>
    <s v=""/>
    <s v=""/>
    <s v=""/>
    <s v=""/>
    <s v="19"/>
    <s v="VIA UMBERTO PRIMO, 28"/>
    <s v="VIA UMBERTO PRIMO"/>
    <s v="28"/>
    <s v=""/>
    <s v=""/>
    <s v=""/>
    <s v=""/>
    <s v=""/>
    <s v="FAB"/>
    <s v="C591"/>
    <s v="NCT"/>
    <s v="00011"/>
    <s v="00001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6.7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175D31122012C122"/>
    <s v="535"/>
    <s v="1175/1"/>
    <s v="RGGLCN51L58D150F"/>
    <s v=""/>
    <s v="F"/>
    <s v="RUGGERI LUCIANA"/>
    <s v="RUGGERI"/>
    <s v="LUCIANA"/>
    <s v="F"/>
    <s v="18/07/1951"/>
    <s v="CREMONA"/>
    <s v="VIA MICHELANGELO, 11"/>
    <s v="OLMENETA"/>
    <s v="26010"/>
    <s v="VIA MICHELANGELO"/>
    <s v="11"/>
    <s v=""/>
    <s v=""/>
    <s v=""/>
    <s v=""/>
    <s v=""/>
    <s v="VICOLO ALLEGRO, 8"/>
    <s v="VICOLO ALLEGRO"/>
    <s v="8"/>
    <s v=""/>
    <s v=""/>
    <s v=""/>
    <s v=""/>
    <s v=""/>
    <s v="FAB"/>
    <s v="C591"/>
    <s v="NCT"/>
    <s v="00015"/>
    <s v="000121"/>
    <s v=""/>
    <s v="0008"/>
    <s v=""/>
    <s v=""/>
    <s v="FAB"/>
    <s v="C591"/>
    <s v="NCT"/>
    <s v="00015"/>
    <s v="000121"/>
    <s v=""/>
    <s v="00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.5"/>
    <n v="59.5"/>
    <x v="0"/>
    <x v="0"/>
    <s v="LOCALI AD USO ABITAZIONE"/>
    <s v=""/>
    <s v=""/>
    <s v=""/>
    <s v=""/>
    <s v=""/>
    <s v=""/>
    <s v=""/>
    <s v=""/>
    <s v=""/>
    <s v="SIMULAZIONE TARI 2022 MT"/>
    <n v="105.12"/>
    <s v=""/>
    <n v="105.12"/>
    <n v="365"/>
    <s v="giorni"/>
    <s v="2022"/>
    <s v="01/01/2022"/>
    <s v="31/12/2022"/>
    <s v=""/>
    <s v=""/>
    <s v=""/>
    <s v=""/>
    <s v=""/>
    <s v=""/>
    <n v="0"/>
    <n v="0"/>
    <n v="0"/>
    <n v="0"/>
    <n v="59.5"/>
    <n v="0"/>
    <n v="0"/>
    <n v="0"/>
    <n v="0"/>
    <n v="1"/>
    <x v="1"/>
    <n v="37.7161411580501"/>
    <n v="67.397800635548478"/>
    <n v="-6.0582064014340631E-3"/>
    <n v="37.7161411580501"/>
    <n v="67.397800635548478"/>
    <n v="105.11394179359857"/>
  </r>
  <r>
    <s v="V2K1178D31122012C122S"/>
    <s v="537"/>
    <s v="1178/1"/>
    <s v="CRVNVN61E49C591M"/>
    <s v=""/>
    <s v="F"/>
    <s v="CERVELLI ANNA VINCENZA"/>
    <s v="CERVELLI"/>
    <s v="ANNA VINCENZA"/>
    <s v="F"/>
    <s v="09/05/1961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.55"/>
    <n v="55.55"/>
    <x v="0"/>
    <x v="0"/>
    <s v="LOCALI AD USO ABITAZIONE"/>
    <s v=""/>
    <s v=""/>
    <n v="2"/>
    <s v=""/>
    <s v=""/>
    <s v=""/>
    <s v=""/>
    <s v=""/>
    <s v=""/>
    <s v="SIMULAZIONE TARI 2022 MT"/>
    <n v="3.2"/>
    <s v=""/>
    <n v="3.2"/>
    <n v="14"/>
    <s v="giorni"/>
    <s v="2022"/>
    <s v="01/01/2022"/>
    <s v="14/01/2022"/>
    <s v=""/>
    <s v=""/>
    <s v=""/>
    <s v=""/>
    <s v=""/>
    <s v=""/>
    <n v="0"/>
    <n v="0"/>
    <n v="0"/>
    <n v="0"/>
    <n v="2.1306849315068495"/>
    <n v="0"/>
    <n v="0"/>
    <n v="0"/>
    <n v="0"/>
    <n v="3.8356164383561646E-2"/>
    <x v="5"/>
    <n v="1.2255522777348553"/>
    <n v="1.9731842367260048"/>
    <n v="-1.2634855391402411E-3"/>
    <n v="1.2255522777348553"/>
    <n v="1.9731842367260048"/>
    <n v="3.1987365144608599"/>
  </r>
  <r>
    <s v="V2K1178D31122012C122"/>
    <s v="537"/>
    <s v="1178/1"/>
    <s v="CRVNVN61E49C591M"/>
    <s v=""/>
    <s v="F"/>
    <s v="CERVELLI ANNA VINCENZA"/>
    <s v="CERVELLI"/>
    <s v="ANNA VINCENZA"/>
    <s v="F"/>
    <s v="09/05/1961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.55"/>
    <n v="55.55"/>
    <x v="0"/>
    <x v="0"/>
    <s v="LOCALI AD USO ABITAZIONE"/>
    <s v=""/>
    <s v=""/>
    <n v="1"/>
    <s v=""/>
    <s v=""/>
    <s v=""/>
    <s v=""/>
    <s v=""/>
    <s v=""/>
    <s v="SIMULAZIONE TARI 2022 MT"/>
    <n v="42.62"/>
    <s v=""/>
    <n v="42.62"/>
    <n v="351"/>
    <s v="giorni"/>
    <s v="2022"/>
    <s v="15/01/2022"/>
    <s v="31/12/2022"/>
    <s v=""/>
    <s v=""/>
    <s v=""/>
    <s v=""/>
    <s v=""/>
    <s v=""/>
    <n v="0"/>
    <n v="0"/>
    <n v="0"/>
    <n v="0"/>
    <n v="53.419315068493148"/>
    <n v="0"/>
    <n v="0"/>
    <n v="0"/>
    <n v="0"/>
    <n v="0.9616438356164384"/>
    <x v="0"/>
    <n v="26.336868335812291"/>
    <n v="16.281446061809692"/>
    <n v="-1.6856023780107421E-3"/>
    <n v="26.336868335812291"/>
    <n v="16.281446061809692"/>
    <n v="42.618314397621987"/>
  </r>
  <r>
    <s v="V2K1179D31122012C122"/>
    <s v="538"/>
    <s v="1179/1"/>
    <s v="SBBLGU68P04C153E"/>
    <s v=""/>
    <s v="F"/>
    <s v="SABBATO LUIGI"/>
    <s v="SABBATO"/>
    <s v="LUIGI"/>
    <s v="M"/>
    <s v="04/09/1968"/>
    <s v="CASTELLEONE"/>
    <s v="VIA BROCCHI, 6"/>
    <s v="CASTELLEONE"/>
    <s v="26012"/>
    <s v="VIA BROCCHI"/>
    <s v="6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0"/>
    <s v="LOCALI AD USO ABITAZIONE"/>
    <s v=""/>
    <s v=""/>
    <s v=""/>
    <s v=""/>
    <s v=""/>
    <s v=""/>
    <s v=""/>
    <s v=""/>
    <s v=""/>
    <s v="SIMULAZIONE TARI 2022 MT"/>
    <n v="94.66"/>
    <s v=""/>
    <n v="94.66"/>
    <n v="365"/>
    <s v="giorni"/>
    <s v="2022"/>
    <s v="01/01/2022"/>
    <s v="31/12/2022"/>
    <s v=""/>
    <s v=""/>
    <s v=""/>
    <s v=""/>
    <s v=""/>
    <s v=""/>
    <n v="0"/>
    <n v="0"/>
    <n v="0"/>
    <n v="0"/>
    <n v="43"/>
    <n v="0"/>
    <n v="0"/>
    <n v="0"/>
    <n v="0"/>
    <n v="1"/>
    <x v="1"/>
    <n v="27.257043189851334"/>
    <n v="67.397800635548478"/>
    <n v="-5.1561746001880238E-3"/>
    <n v="27.257043189851334"/>
    <n v="67.397800635548478"/>
    <n v="94.654843825399809"/>
  </r>
  <r>
    <s v="V2K1180D31122012C123"/>
    <s v="538"/>
    <s v="1180/1"/>
    <s v="SBBLGU68P04C153E"/>
    <s v=""/>
    <s v="F"/>
    <s v="SABBATO LUIGI"/>
    <s v="SABBATO"/>
    <s v="LUIGI"/>
    <s v="M"/>
    <s v="04/09/1968"/>
    <s v="CASTELLEONE"/>
    <s v="VIA BROCCHI, 6"/>
    <s v="CASTELLEONE"/>
    <s v="26012"/>
    <s v="VIA BROCCHI"/>
    <s v="6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s v=""/>
    <s v=""/>
    <s v=""/>
    <s v=""/>
    <s v=""/>
    <s v=""/>
    <s v=""/>
    <s v="SIMULAZIONE TARI 2022 MT"/>
    <n v="10.78"/>
    <s v=""/>
    <n v="10.78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1"/>
    <n v="10.776040330871458"/>
    <n v="0"/>
    <n v="-3.9596691285410657E-3"/>
    <n v="10.776040330871458"/>
    <n v="0"/>
    <n v="10.776040330871458"/>
  </r>
  <r>
    <s v="V2K1181D31122012C122"/>
    <s v="539"/>
    <s v="1181/1"/>
    <s v="CRVCDN61E41Z110G"/>
    <s v=""/>
    <s v="F"/>
    <s v="CERVELLI CLAUDINE ANGELE"/>
    <s v="CERVELLI"/>
    <s v="CLAUDINE ANGELE"/>
    <s v="F"/>
    <s v="01/05/1961"/>
    <s v="GRASSE"/>
    <s v="LA CHESNAIE-BAT C7-40 BD EMMANUEL ROUQUIER, "/>
    <s v="GRASSE"/>
    <s v="06130"/>
    <s v="LA CHESNAIE-BAT C7-40 BD EMMANUEL ROUQUIER"/>
    <s v=""/>
    <s v=""/>
    <s v=""/>
    <s v=""/>
    <s v=""/>
    <s v=""/>
    <s v="VIA MONTICELLI, 3"/>
    <s v="VIA MONTICELLI"/>
    <s v="3"/>
    <s v=""/>
    <s v=""/>
    <s v=""/>
    <s v=""/>
    <s v=""/>
    <s v="FAB"/>
    <s v="C591"/>
    <s v="NCT"/>
    <s v="00015"/>
    <s v="000214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n v="1"/>
    <s v=""/>
    <s v=""/>
    <s v=""/>
    <s v=""/>
    <s v=""/>
    <s v=""/>
    <s v="SIMULAZIONE TARI 2022 MT"/>
    <n v="29.26"/>
    <s v=""/>
    <n v="29.26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0"/>
    <n v="12.325536326160163"/>
    <n v="16.930848468833439"/>
    <n v="-3.6152050064011121E-3"/>
    <n v="12.325536326160163"/>
    <n v="16.930848468833439"/>
    <n v="29.2563847949936"/>
  </r>
  <r>
    <s v="V2K1182D31122012C122"/>
    <s v="540"/>
    <s v="1182/1"/>
    <s v="SLAFNC56C09G150E"/>
    <s v=""/>
    <s v="F"/>
    <s v="SALA FRANCO"/>
    <s v="SALA"/>
    <s v="FRANCO"/>
    <s v="M"/>
    <s v="09/03/1956"/>
    <s v="ORZIVECCHI"/>
    <s v="VIA O. NAVONI, 26"/>
    <s v="POMPIANO"/>
    <s v="25030"/>
    <s v="VIA O. NAVONI"/>
    <s v="26"/>
    <s v=""/>
    <s v=""/>
    <s v=""/>
    <s v=""/>
    <s v=""/>
    <s v="VIA SAN VIGILIO, 23"/>
    <s v="VIA SAN VIGILIO"/>
    <s v="23"/>
    <s v=""/>
    <s v=""/>
    <s v=""/>
    <s v=""/>
    <s v=""/>
    <s v="FAB"/>
    <s v="C591"/>
    <s v="NCT"/>
    <s v="00015"/>
    <s v="000248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"/>
    <n v="62"/>
    <x v="0"/>
    <x v="0"/>
    <s v="LOCALI AD USO ABITAZIONE"/>
    <s v=""/>
    <s v=""/>
    <s v=""/>
    <s v=""/>
    <s v=""/>
    <s v=""/>
    <s v=""/>
    <s v=""/>
    <s v=""/>
    <s v="SIMULAZIONE TARI 2022 MT"/>
    <n v="106.7"/>
    <s v=""/>
    <n v="106.7"/>
    <n v="365"/>
    <s v="giorni"/>
    <s v="2022"/>
    <s v="01/01/2022"/>
    <s v="31/12/2022"/>
    <s v=""/>
    <s v=""/>
    <s v=""/>
    <s v=""/>
    <s v=""/>
    <s v=""/>
    <n v="0"/>
    <n v="0"/>
    <n v="0"/>
    <n v="0"/>
    <n v="62"/>
    <n v="0"/>
    <n v="0"/>
    <n v="0"/>
    <n v="0"/>
    <n v="1"/>
    <x v="1"/>
    <n v="39.300852971413555"/>
    <n v="67.397800635548478"/>
    <n v="-1.3463930379629119E-3"/>
    <n v="39.300852971413555"/>
    <n v="67.397800635548478"/>
    <n v="106.69865360696204"/>
  </r>
  <r>
    <s v="V2K1187D31122012C122"/>
    <s v="542"/>
    <s v="1187/1"/>
    <s v="SLMFNC46E01A638Z"/>
    <s v=""/>
    <s v="F"/>
    <s v="SALAMONE FRANCESCO"/>
    <s v="SALAMONE"/>
    <s v="FRANCESCO"/>
    <s v="M"/>
    <s v="01/05/1946"/>
    <s v="BARCELLONA POZZO DI GOTTO"/>
    <s v="VIA GIOVANNI DE MEDICI, 61 A"/>
    <s v="CESANO MADERNO"/>
    <s v="20811"/>
    <s v="VIA GIOVANNI DE MEDICI"/>
    <s v="61"/>
    <s v="A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s v="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1"/>
    <n v="41.202507147449694"/>
    <n v="67.397800635548478"/>
    <n v="3.0778299817768584E-4"/>
    <n v="41.202507147449694"/>
    <n v="67.397800635548478"/>
    <n v="108.60030778299817"/>
  </r>
  <r>
    <s v="V2K1188D31122012C122"/>
    <s v="543"/>
    <s v="1188/1"/>
    <s v="CRVFST63C28Z110J"/>
    <s v=""/>
    <s v="F"/>
    <s v="CERVELLI FAUSTO"/>
    <s v="CERVELLI"/>
    <s v="FAUSTO"/>
    <s v="M"/>
    <s v="28/03/1963"/>
    <s v="GRASSE"/>
    <s v="CHEMIN DU PEYLOUBIER, 14"/>
    <s v="PEYMEINADE"/>
    <s v="06530"/>
    <s v="CHEMIN DU PEYLOUBIER"/>
    <s v="14"/>
    <s v=""/>
    <s v=""/>
    <s v=""/>
    <s v=""/>
    <s v=""/>
    <s v="VIA MONTICELLI, 3"/>
    <s v="VIA MONTICELLI"/>
    <s v="3"/>
    <s v=""/>
    <s v=""/>
    <s v=""/>
    <s v=""/>
    <s v=""/>
    <s v="FAB"/>
    <s v="C591"/>
    <s v="NCT"/>
    <s v="00015"/>
    <s v="000214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1189D31122012C122"/>
    <s v="544"/>
    <s v="1189/1"/>
    <s v="SLCLDA62S03I476R"/>
    <s v=""/>
    <s v="F"/>
    <s v="SALICE ALDO"/>
    <s v="SALICE"/>
    <s v="ALDO"/>
    <s v="M"/>
    <s v="03/11/1962"/>
    <s v="SAVIORE DELL'ADAMELLO"/>
    <s v="VIA CESARE BATTISTI, 8"/>
    <s v="CEVO"/>
    <s v="25040"/>
    <s v="VIA CESARE BATTISTI"/>
    <s v="8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n v="2"/>
    <s v=""/>
    <s v=""/>
    <s v=""/>
    <s v=""/>
    <s v=""/>
    <s v=""/>
    <s v="SIMULAZIONE TARI 2022 MT"/>
    <n v="84.23"/>
    <s v=""/>
    <n v="84.23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5"/>
    <n v="32.785926627586036"/>
    <n v="51.443731886070836"/>
    <n v="-3.4148634313169168E-4"/>
    <n v="32.785926627586036"/>
    <n v="51.443731886070836"/>
    <n v="84.229658513656872"/>
  </r>
  <r>
    <s v="V2K1190D31122012C123"/>
    <s v="544"/>
    <s v="1190/1"/>
    <s v="SLCLDA62S03I476R"/>
    <s v=""/>
    <s v="F"/>
    <s v="SALICE ALDO"/>
    <s v="SALICE"/>
    <s v="ALDO"/>
    <s v="M"/>
    <s v="03/11/1962"/>
    <s v="SAVIORE DELL'ADAMELLO"/>
    <s v="VIA CESARE BATTISTI, 8"/>
    <s v="CEVO"/>
    <s v="25040"/>
    <s v="VIA CESARE BATTISTI"/>
    <s v="8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2"/>
    <s v=""/>
    <s v=""/>
    <s v=""/>
    <s v=""/>
    <s v=""/>
    <s v="DATI FORNITI U.T."/>
    <s v="SIMULAZIONE TARI 2022 MT"/>
    <n v="9.1999999999999993"/>
    <s v=""/>
    <n v="9.1999999999999993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5"/>
    <n v="9.2030671235329233"/>
    <n v="0"/>
    <n v="3.0671235329240432E-3"/>
    <n v="9.2030671235329233"/>
    <n v="0"/>
    <n v="9.2030671235329233"/>
  </r>
  <r>
    <s v="V2K1191D31122012C123"/>
    <s v="544"/>
    <s v="1191/1"/>
    <s v="SLCLDA62S03I476R"/>
    <s v=""/>
    <s v="F"/>
    <s v="SALICE ALDO"/>
    <s v="SALICE"/>
    <s v="ALDO"/>
    <s v="M"/>
    <s v="03/11/1962"/>
    <s v="SAVIORE DELL'ADAMELLO"/>
    <s v="VIA CESARE BATTISTI, 8"/>
    <s v="CEVO"/>
    <s v="25040"/>
    <s v="VIA CESARE BATTISTI"/>
    <s v="8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1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"/>
    <n v="3"/>
    <x v="0"/>
    <x v="1"/>
    <s v="LOCALI ACCESSORI UTENZA DOMESTICA"/>
    <s v=""/>
    <s v=""/>
    <n v="2"/>
    <s v=""/>
    <s v=""/>
    <s v=""/>
    <s v=""/>
    <s v=""/>
    <s v=""/>
    <s v="SIMULAZIONE TARI 2022 MT"/>
    <n v="1.73"/>
    <s v=""/>
    <n v="1.73"/>
    <n v="365"/>
    <s v="giorni"/>
    <s v="2022"/>
    <s v="01/01/2022"/>
    <s v="31/12/2022"/>
    <s v=""/>
    <s v=""/>
    <s v=""/>
    <s v=""/>
    <s v=""/>
    <s v=""/>
    <n v="0"/>
    <n v="0"/>
    <n v="0"/>
    <n v="0"/>
    <n v="2.9999999999999996"/>
    <n v="1"/>
    <n v="0"/>
    <n v="0"/>
    <n v="0"/>
    <n v="0"/>
    <x v="5"/>
    <n v="1.7255750856624228"/>
    <n v="0"/>
    <n v="-4.4249143375771904E-3"/>
    <n v="1.7255750856624228"/>
    <n v="0"/>
    <n v="1.7255750856624228"/>
  </r>
  <r>
    <s v="V2K1192D31122012C122"/>
    <s v="545"/>
    <s v="1192/1"/>
    <s v="CRVMRS53P44L648V"/>
    <s v=""/>
    <s v="F"/>
    <s v="CERVELLI MARIA ROSA"/>
    <s v="CERVELLI"/>
    <s v="MARIA ROSA"/>
    <s v="F"/>
    <s v="04/09/1953"/>
    <s v="VALSAVIORE"/>
    <s v="VIA MONTICELLI, 11 A"/>
    <s v="CEVO"/>
    <s v="25040"/>
    <s v="VIA MONTICELLI"/>
    <s v="11"/>
    <s v="A"/>
    <s v=""/>
    <s v=""/>
    <s v=""/>
    <s v=""/>
    <s v="VIA MONTICELLI, 11"/>
    <s v="VIA MONTICELLI"/>
    <s v="11"/>
    <s v=""/>
    <s v=""/>
    <s v=""/>
    <s v=""/>
    <s v=""/>
    <s v="FAB"/>
    <s v="C591"/>
    <s v="NCT"/>
    <s v="00015"/>
    <s v="000349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5"/>
    <n v="125"/>
    <x v="0"/>
    <x v="0"/>
    <s v="LOCALI AD USO ABITAZIONE"/>
    <s v=""/>
    <s v=""/>
    <n v="1"/>
    <s v=""/>
    <s v=""/>
    <s v=""/>
    <s v=""/>
    <s v=""/>
    <s v="COMPRENSIVI DI MQ. 70 EX SCOLARI BARBARA"/>
    <s v="SIMULAZIONE TARI 2022 MT"/>
    <n v="78.56"/>
    <s v=""/>
    <n v="78.56"/>
    <n v="365"/>
    <s v="giorni"/>
    <s v="2022"/>
    <s v="01/01/2022"/>
    <s v="31/12/2022"/>
    <s v=""/>
    <s v=""/>
    <s v=""/>
    <s v=""/>
    <s v=""/>
    <s v=""/>
    <n v="0"/>
    <n v="0"/>
    <n v="0"/>
    <n v="0"/>
    <n v="125"/>
    <n v="0"/>
    <n v="0"/>
    <n v="0"/>
    <n v="0"/>
    <n v="1"/>
    <x v="0"/>
    <n v="61.627681630800815"/>
    <n v="16.930848468833439"/>
    <n v="-1.4699003657483445E-3"/>
    <n v="61.627681630800815"/>
    <n v="16.930848468833439"/>
    <n v="78.558530099634254"/>
  </r>
  <r>
    <s v="V2K1202D31122012C122"/>
    <s v="546"/>
    <s v="1203/1"/>
    <s v="SLMRRT64T12I690B"/>
    <s v=""/>
    <s v="F"/>
    <s v="SALIMBENI ROBERTO"/>
    <s v="SALIMBENI"/>
    <s v="ROBERTO"/>
    <s v="M"/>
    <s v="12/12/1964"/>
    <s v="SESTO SAN GIOVANNI"/>
    <s v="VIA PERUGIA, 10"/>
    <s v="MILANO"/>
    <s v="20122"/>
    <s v="VIA PERUGIA"/>
    <s v="10"/>
    <s v=""/>
    <s v=""/>
    <s v=""/>
    <s v=""/>
    <s v=""/>
    <s v="VIA RISORGIMENTO, 21"/>
    <s v="VIA RISORGIMENTO"/>
    <s v="21"/>
    <s v=""/>
    <s v=""/>
    <s v=""/>
    <s v=""/>
    <s v=""/>
    <s v="FAB"/>
    <s v="C591"/>
    <s v="NCT"/>
    <s v="00020"/>
    <s v="000151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s v=""/>
    <s v=""/>
    <s v=""/>
    <s v=""/>
    <s v=""/>
    <s v=""/>
    <s v=""/>
    <s v="SIMULAZIONE TARI 2022 MT"/>
    <n v="107.33"/>
    <s v=""/>
    <n v="107.33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1"/>
    <n v="39.934737696758937"/>
    <n v="67.397800635548478"/>
    <n v="2.5383323074237296E-3"/>
    <n v="39.934737696758937"/>
    <n v="67.397800635548478"/>
    <n v="107.33253833230742"/>
  </r>
  <r>
    <s v="V2K1206D31122012C122"/>
    <s v="548"/>
    <s v="1206/1"/>
    <s v="CRVMRA53H11L648F"/>
    <s v=""/>
    <s v="F"/>
    <s v="CERVELLI MARIO"/>
    <s v="CERVELLI"/>
    <s v="MARIO"/>
    <s v="M"/>
    <s v="11/06/1953"/>
    <s v="VALSAVIORE"/>
    <s v="VIA MARCONI, 52"/>
    <s v="CIVIDATE CAMUNO"/>
    <s v="25040"/>
    <s v="VIA MARCONI"/>
    <s v="52"/>
    <s v=""/>
    <s v=""/>
    <s v=""/>
    <s v=""/>
    <s v=""/>
    <s v="VIA MONTICELLI, 1"/>
    <s v="VIA MONTICELLI"/>
    <s v="1"/>
    <s v=""/>
    <s v=""/>
    <s v=""/>
    <s v=""/>
    <s v=""/>
    <s v="FAB"/>
    <s v="C591"/>
    <s v="NCT"/>
    <s v="00015"/>
    <s v="000252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1207D31122012C123"/>
    <s v="548"/>
    <s v="1207/1"/>
    <s v="CRVMRA53H11L648F"/>
    <s v=""/>
    <s v="F"/>
    <s v="CERVELLI MARIO"/>
    <s v="CERVELLI"/>
    <s v="MARIO"/>
    <s v="M"/>
    <s v="11/06/1953"/>
    <s v="VALSAVIORE"/>
    <s v="VIA MARCONI, 52"/>
    <s v="CIVIDATE CAMUNO"/>
    <s v="25040"/>
    <s v="VIA MARCONI"/>
    <s v="52"/>
    <s v=""/>
    <s v=""/>
    <s v=""/>
    <s v=""/>
    <s v=""/>
    <s v="VIA MONTICELLI, 1"/>
    <s v="VIA MONTICELLI"/>
    <s v="1"/>
    <s v=""/>
    <s v=""/>
    <s v=""/>
    <s v=""/>
    <s v=""/>
    <s v="FAB"/>
    <s v="C591"/>
    <s v="NCT"/>
    <s v="00015"/>
    <s v="000252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1208D31122012C122"/>
    <s v="549"/>
    <s v="1208/1"/>
    <s v="SLVNGL56E17C591M"/>
    <s v=""/>
    <s v="F"/>
    <s v="SALVETTI ANGELO"/>
    <s v="SALVETTI"/>
    <s v="ANGELO"/>
    <s v="M"/>
    <s v="17/05/1956"/>
    <s v="CEVO"/>
    <s v="VIA PANIGADA, 3"/>
    <s v="BRESCIA"/>
    <s v="25100"/>
    <s v="VIA PANIGADA"/>
    <s v="3"/>
    <s v=""/>
    <s v=""/>
    <s v=""/>
    <s v=""/>
    <s v=""/>
    <s v="VIA PINETA, 3"/>
    <s v="VIA PINETA"/>
    <s v="3"/>
    <s v=""/>
    <s v=""/>
    <s v=""/>
    <s v=""/>
    <s v=""/>
    <s v="FAB"/>
    <s v="C591"/>
    <s v="NCT"/>
    <s v="00015"/>
    <s v="000009"/>
    <s v=""/>
    <s v="0006"/>
    <s v=""/>
    <s v="A04"/>
    <s v="FAB"/>
    <s v="C591"/>
    <s v="NCT"/>
    <s v="00015"/>
    <s v="000009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4.13"/>
    <n v="134.13"/>
    <x v="0"/>
    <x v="0"/>
    <s v="LOCALI AD USO ABITAZIONE"/>
    <s v=""/>
    <s v=""/>
    <s v=""/>
    <s v=""/>
    <s v=""/>
    <s v=""/>
    <s v=""/>
    <s v=""/>
    <s v=""/>
    <s v="SIMULAZIONE TARI 2022 MT"/>
    <n v="152.41999999999999"/>
    <s v=""/>
    <n v="152.41999999999999"/>
    <n v="365"/>
    <s v="giorni"/>
    <s v="2022"/>
    <s v="01/01/2022"/>
    <s v="31/12/2022"/>
    <s v=""/>
    <s v=""/>
    <s v=""/>
    <s v=""/>
    <s v=""/>
    <s v=""/>
    <n v="0"/>
    <n v="0"/>
    <n v="0"/>
    <n v="0"/>
    <n v="134.13"/>
    <n v="0"/>
    <n v="0"/>
    <n v="0"/>
    <n v="0"/>
    <n v="1"/>
    <x v="1"/>
    <n v="85.022958210575794"/>
    <n v="67.397800635548478"/>
    <n v="7.5884612428467335E-4"/>
    <n v="85.022958210575794"/>
    <n v="67.397800635548478"/>
    <n v="152.42075884612427"/>
  </r>
  <r>
    <s v="V2K1217D31122012C122"/>
    <s v="551"/>
    <s v="1217/1"/>
    <s v="CRVMSM68D28B149P"/>
    <s v=""/>
    <s v="F"/>
    <s v="CERVELLI MASSIMILIANO ROBERTO"/>
    <s v="CERVELLI"/>
    <s v="MASSIMILIANO ROBERTO"/>
    <s v="M"/>
    <s v="28/04/1968"/>
    <s v="BRENO"/>
    <s v="VIA ALDO MORO, 1 A"/>
    <s v="CEVO"/>
    <s v="25040"/>
    <s v="VIA ALDO MORO"/>
    <s v="1"/>
    <s v="A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.55"/>
    <n v="55.55"/>
    <x v="0"/>
    <x v="0"/>
    <s v="LOCALI AD USO ABITAZIONE"/>
    <s v=""/>
    <s v=""/>
    <n v="4"/>
    <s v=""/>
    <s v=""/>
    <s v=""/>
    <s v=""/>
    <s v=""/>
    <s v=""/>
    <s v="SIMULAZIONE TARI 2022 MT"/>
    <n v="120.2"/>
    <s v=""/>
    <n v="120.2"/>
    <n v="365"/>
    <s v="giorni"/>
    <s v="2022"/>
    <s v="01/01/2022"/>
    <s v="31/12/2022"/>
    <s v=""/>
    <s v=""/>
    <s v=""/>
    <s v=""/>
    <s v=""/>
    <s v=""/>
    <n v="0"/>
    <n v="0"/>
    <n v="0"/>
    <n v="0"/>
    <n v="55.550000000000004"/>
    <n v="0"/>
    <n v="0"/>
    <n v="0"/>
    <n v="0"/>
    <n v="1"/>
    <x v="4"/>
    <n v="37.82061475167184"/>
    <n v="82.375089665670373"/>
    <n v="-4.2955826577895095E-3"/>
    <n v="37.82061475167184"/>
    <n v="82.375089665670373"/>
    <n v="120.19570441734221"/>
  </r>
  <r>
    <s v="V2K1219D31122012C122"/>
    <s v="553"/>
    <s v="1219/1"/>
    <s v="SLVDRN67C16C591U"/>
    <s v=""/>
    <s v="F"/>
    <s v="SALVETTI DORIANO"/>
    <s v="SALVETTI"/>
    <s v="DORIANO"/>
    <s v="M"/>
    <s v="16/03/1967"/>
    <s v="CEVO"/>
    <s v="VIA DEGLI ALPINI, 9"/>
    <s v="CETO"/>
    <s v="25040"/>
    <s v="VIA DEGLI ALPINI"/>
    <s v="9"/>
    <s v=""/>
    <s v=""/>
    <s v=""/>
    <s v=""/>
    <s v=""/>
    <s v="VIA PINETA, 1"/>
    <s v="VIA PINETA"/>
    <s v="1"/>
    <s v=""/>
    <s v=""/>
    <s v=""/>
    <s v=""/>
    <s v=""/>
    <s v="FAB"/>
    <s v="C591"/>
    <s v="NCT"/>
    <s v="00015"/>
    <s v="000009"/>
    <s v=""/>
    <s v="0005"/>
    <s v=""/>
    <s v="A04"/>
    <s v="FAB"/>
    <s v="C591"/>
    <s v="NCT"/>
    <s v="00015"/>
    <s v="000465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1220D31122012C123"/>
    <s v="553"/>
    <s v="1220/1"/>
    <s v="SLVDRN67C16C591U"/>
    <s v=""/>
    <s v="F"/>
    <s v="SALVETTI DORIANO"/>
    <s v="SALVETTI"/>
    <s v="DORIANO"/>
    <s v="M"/>
    <s v="16/03/1967"/>
    <s v="CEVO"/>
    <s v="VIA DEGLI ALPINI, 9"/>
    <s v="CETO"/>
    <s v="25040"/>
    <s v="VIA DEGLI ALPINI"/>
    <s v="9"/>
    <s v=""/>
    <s v=""/>
    <s v=""/>
    <s v=""/>
    <s v=""/>
    <s v=", "/>
    <s v=""/>
    <s v=""/>
    <s v=""/>
    <s v=""/>
    <s v=""/>
    <s v=""/>
    <s v=""/>
    <s v="FAB"/>
    <s v="C591"/>
    <s v="NCT"/>
    <s v="00015"/>
    <s v="000465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.24"/>
    <n v="32.24"/>
    <x v="0"/>
    <x v="1"/>
    <s v="LOCALI ACCESSORI UTENZA DOMESTICA"/>
    <s v=""/>
    <s v=""/>
    <s v=""/>
    <s v=""/>
    <s v=""/>
    <s v=""/>
    <s v=""/>
    <s v=""/>
    <s v="DATI FORNITI U.T. (30/03/2009)"/>
    <s v="SIMULAZIONE TARI 2022 MT"/>
    <n v="20.440000000000001"/>
    <s v=""/>
    <n v="20.440000000000001"/>
    <n v="365"/>
    <s v="giorni"/>
    <s v="2022"/>
    <s v="01/01/2022"/>
    <s v="31/12/2022"/>
    <s v=""/>
    <s v=""/>
    <s v=""/>
    <s v=""/>
    <s v=""/>
    <s v=""/>
    <n v="0"/>
    <n v="0"/>
    <n v="0"/>
    <n v="0"/>
    <n v="32.24"/>
    <n v="1"/>
    <n v="0"/>
    <n v="0"/>
    <n v="0"/>
    <n v="0"/>
    <x v="1"/>
    <n v="20.436443545135049"/>
    <n v="0"/>
    <n v="-3.5564548649524852E-3"/>
    <n v="20.436443545135049"/>
    <n v="0"/>
    <n v="20.436443545135049"/>
  </r>
  <r>
    <s v="V2K1223D31122012C122"/>
    <s v="555"/>
    <s v="1223/1"/>
    <s v="SLVGNN39D15C591D"/>
    <s v=""/>
    <s v="F"/>
    <s v="SALVETTI GIOVANNI"/>
    <s v="SALVETTI"/>
    <s v="GIOVANNI"/>
    <s v="M"/>
    <s v="15/04/1939"/>
    <s v="CEVO"/>
    <s v="VIA G. VERDI, 13"/>
    <s v="RONCADELLE"/>
    <s v="25030"/>
    <s v="VIA G. VERDI"/>
    <s v="13"/>
    <s v=""/>
    <s v=""/>
    <s v=""/>
    <s v=""/>
    <s v=""/>
    <s v="VIA SAN VIGILIO, 56"/>
    <s v="VIA SAN VIGILIO"/>
    <s v="56"/>
    <s v=""/>
    <s v=""/>
    <s v=""/>
    <s v=""/>
    <s v=""/>
    <s v="FAB"/>
    <s v="C591"/>
    <s v="NCT"/>
    <s v="00015"/>
    <s v="000192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1224D31122012C122"/>
    <s v="556"/>
    <s v="1224/1"/>
    <s v="SLVMBR44E69L648E"/>
    <s v=""/>
    <s v="F"/>
    <s v="SALVETTI MARIA BORTOLA"/>
    <s v="SALVETTI"/>
    <s v="MARIA BORTOLA"/>
    <s v="F"/>
    <s v="29/05/1944"/>
    <s v="VALSAVIORE"/>
    <s v="VIA RIPIDA, 12"/>
    <s v="CEVO"/>
    <s v="25040"/>
    <s v="VIA RIPIDA"/>
    <s v="12"/>
    <s v=""/>
    <s v=""/>
    <s v=""/>
    <s v=""/>
    <s v=""/>
    <s v="VIA RIPIDA, 12"/>
    <s v="VIA RIPIDA"/>
    <s v="12"/>
    <s v=""/>
    <s v=""/>
    <s v=""/>
    <s v=""/>
    <s v=""/>
    <s v="FAB"/>
    <s v="C591"/>
    <s v="NCT"/>
    <s v="00015"/>
    <s v="000273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1225D31122012C122"/>
    <s v="17201"/>
    <s v="1225/1"/>
    <s v="CRVSLV50B56L648B"/>
    <s v=""/>
    <s v="F"/>
    <s v="CERVELLI SILVIA"/>
    <s v="CERVELLI"/>
    <s v="SILVIA"/>
    <s v="F"/>
    <s v="16/02/1950"/>
    <s v="VALSAVIORE"/>
    <s v="VIA TORRI G. MARIA, 8"/>
    <s v="CAPO DI PONTE"/>
    <s v="25044"/>
    <s v="VIA TORRI G. MARIA"/>
    <s v="8"/>
    <s v=""/>
    <s v=""/>
    <s v=""/>
    <s v=""/>
    <s v=""/>
    <s v="VIA MONTICELLI, 3"/>
    <s v="VIA MONTICELLI"/>
    <s v="3"/>
    <s v=""/>
    <s v=""/>
    <s v=""/>
    <s v=""/>
    <s v=""/>
    <s v="FAB"/>
    <s v="C591"/>
    <s v="NCT"/>
    <s v="00015"/>
    <s v="000214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1226D31122012C122"/>
    <s v="559"/>
    <s v="1226/1"/>
    <s v="SLVSTB65E23C591Y"/>
    <s v=""/>
    <s v="F"/>
    <s v="SALVETTI SISTO BARTOLOMEO"/>
    <s v="SALVETTI"/>
    <s v="SISTO BARTOLOMEO"/>
    <s v="M"/>
    <s v="23/05/1965"/>
    <s v="CEVO"/>
    <s v="VIA SAN VIGILIO, 54"/>
    <s v="CEVO"/>
    <s v="25040"/>
    <s v="VIA SAN VIGILIO"/>
    <s v="54"/>
    <s v=""/>
    <s v=""/>
    <s v=""/>
    <s v=""/>
    <s v=""/>
    <s v="VIA SAN VIGILIO, 54"/>
    <s v="VIA SAN VIGILIO"/>
    <s v="54"/>
    <s v=""/>
    <s v=""/>
    <s v=""/>
    <s v=""/>
    <s v=""/>
    <s v="FAB"/>
    <s v="C591"/>
    <s v="NCT"/>
    <s v="00015"/>
    <s v="000580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9"/>
    <n v="29"/>
    <x v="0"/>
    <x v="0"/>
    <s v="LOCALI AD USO ABITAZIONE"/>
    <s v=""/>
    <s v=""/>
    <n v="1"/>
    <s v=""/>
    <s v=""/>
    <s v=""/>
    <s v=""/>
    <s v=""/>
    <s v=""/>
    <s v="SIMULAZIONE TARI 2022 MT"/>
    <n v="31.23"/>
    <s v=""/>
    <n v="31.23"/>
    <n v="365"/>
    <s v="giorni"/>
    <s v="2022"/>
    <s v="01/01/2022"/>
    <s v="31/12/2022"/>
    <s v=""/>
    <s v=""/>
    <s v=""/>
    <s v=""/>
    <s v=""/>
    <s v=""/>
    <n v="0"/>
    <n v="0"/>
    <n v="0"/>
    <n v="0"/>
    <n v="29.000000000000004"/>
    <n v="0"/>
    <n v="0"/>
    <n v="0"/>
    <n v="0"/>
    <n v="1"/>
    <x v="0"/>
    <n v="14.297622138345792"/>
    <n v="16.930848468833439"/>
    <n v="-1.5293928207675833E-3"/>
    <n v="14.297622138345792"/>
    <n v="16.930848468833439"/>
    <n v="31.228470607179233"/>
  </r>
  <r>
    <s v="V2K1227D31122012C122"/>
    <s v="559"/>
    <s v="1227/1"/>
    <s v="SLVSTB65E23C591Y"/>
    <s v=""/>
    <s v="F"/>
    <s v="SALVETTI SISTO BARTOLOMEO"/>
    <s v="SALVETTI"/>
    <s v="SISTO BARTOLOMEO"/>
    <s v="M"/>
    <s v="23/05/1965"/>
    <s v="CEVO"/>
    <s v="VIA SAN VIGILIO, 54"/>
    <s v="CEVO"/>
    <s v="25040"/>
    <s v="VIA SAN VIGILIO"/>
    <s v="54"/>
    <s v=""/>
    <s v=""/>
    <s v=""/>
    <s v=""/>
    <s v=""/>
    <s v="VIA SAN VIGILIO, 54"/>
    <s v="VIA SAN VIGILIO"/>
    <s v="54"/>
    <s v=""/>
    <s v=""/>
    <s v=""/>
    <s v=""/>
    <s v=""/>
    <s v="FAB"/>
    <s v="C591"/>
    <s v="NCT"/>
    <s v="00015"/>
    <s v="000190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n v="1"/>
    <s v=""/>
    <s v=""/>
    <s v=""/>
    <s v=""/>
    <s v=""/>
    <s v="EX VINCENTI MADDALENA"/>
    <s v="SIMULAZIONE TARI 2022 MT"/>
    <n v="34.19"/>
    <s v=""/>
    <n v="34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0"/>
    <n v="17.255750856624228"/>
    <n v="16.930848468833439"/>
    <n v="-3.400674542334059E-3"/>
    <n v="17.255750856624228"/>
    <n v="16.930848468833439"/>
    <n v="34.186599325457664"/>
  </r>
  <r>
    <s v="V2K1228D01012015C117"/>
    <s v="559"/>
    <s v="1228/1"/>
    <s v="SLVSTB65E23C591Y"/>
    <s v=""/>
    <s v="F"/>
    <s v="SALVETTI SISTO BARTOLOMEO"/>
    <s v="SALVETTI"/>
    <s v="SISTO BARTOLOMEO"/>
    <s v="M"/>
    <s v="23/05/1965"/>
    <s v="CEVO"/>
    <s v="VIA SAN VIGILIO, 54"/>
    <s v="CEVO"/>
    <s v="25040"/>
    <s v="VIA SAN VIGILIO"/>
    <s v="54"/>
    <s v=""/>
    <s v=""/>
    <s v=""/>
    <s v=""/>
    <s v=""/>
    <s v="VIA SAN VIGILIO, 54"/>
    <s v="VIA SAN VIGILIO"/>
    <s v="54"/>
    <s v=""/>
    <s v=""/>
    <s v=""/>
    <s v=""/>
    <s v=""/>
    <s v="FAB"/>
    <s v="C591"/>
    <s v="NCT"/>
    <s v="00015"/>
    <s v="000196"/>
    <s v=""/>
    <s v="0002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1"/>
    <x v="12"/>
    <s v="BAR, CAFFE', PASTICCERIA"/>
    <s v=""/>
    <s v=""/>
    <s v=""/>
    <s v="289 - Riduzione COVID-19 = 425 - Applicata"/>
    <s v=""/>
    <s v=""/>
    <s v=""/>
    <s v=""/>
    <s v=""/>
    <s v="SIMULAZIONE TARI 2022 MT"/>
    <n v="180.43"/>
    <s v=""/>
    <n v="180.43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40"/>
    <x v="2"/>
    <n v="29.892291122114521"/>
    <n v="150.54233447683151"/>
    <n v="4.6255989460348701E-3"/>
    <n v="29.892291122114521"/>
    <n v="150.54233447683151"/>
    <n v="180.43462559894604"/>
  </r>
  <r>
    <s v="V2K1229D31122012C123"/>
    <s v="559"/>
    <s v="1229/1"/>
    <s v="SLVSTB65E23C591Y"/>
    <s v=""/>
    <s v="F"/>
    <s v="SALVETTI SISTO BARTOLOMEO"/>
    <s v="SALVETTI"/>
    <s v="SISTO BARTOLOMEO"/>
    <s v="M"/>
    <s v="23/05/1965"/>
    <s v="CEVO"/>
    <s v="VIA SAN VIGILIO, 54"/>
    <s v="CEVO"/>
    <s v="25040"/>
    <s v="VIA SAN VIGILIO"/>
    <s v="54"/>
    <s v=""/>
    <s v=""/>
    <s v=""/>
    <s v=""/>
    <s v=""/>
    <s v="VIA SAN VIGILIO, 54"/>
    <s v="VIA SAN VIGILIO"/>
    <s v="54"/>
    <s v=""/>
    <s v=""/>
    <s v=""/>
    <s v=""/>
    <s v=""/>
    <s v="FAB"/>
    <s v="C591"/>
    <s v="NCT"/>
    <s v="00015"/>
    <s v="000196"/>
    <s v=""/>
    <s v="0002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n v="1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0"/>
    <n v="10.353450513974538"/>
    <n v="0"/>
    <n v="3.4505139745384383E-3"/>
    <n v="10.353450513974538"/>
    <n v="0"/>
    <n v="10.353450513974538"/>
  </r>
  <r>
    <s v="V2K1230D31122012C122"/>
    <s v="560"/>
    <s v="1230/1"/>
    <s v="CRVVCN55H10C591C"/>
    <s v=""/>
    <s v="F"/>
    <s v="CERVELLI VINCENZO RENZO"/>
    <s v="CERVELLI"/>
    <s v="VINCENZO RENZO"/>
    <s v="M"/>
    <s v="10/06/1955"/>
    <s v="CEVO"/>
    <s v="VIA TRENTO, 4"/>
    <s v="CEVO"/>
    <s v="25040"/>
    <s v="VIA TRENTO"/>
    <s v="4"/>
    <s v=""/>
    <s v=""/>
    <s v=""/>
    <s v=""/>
    <s v=""/>
    <s v="VIA TRENTO, 4"/>
    <s v="VIA TRENTO"/>
    <s v="4"/>
    <s v=""/>
    <s v=""/>
    <s v=""/>
    <s v=""/>
    <s v=""/>
    <s v="FAB"/>
    <s v="C591"/>
    <s v="NCT"/>
    <s v="00015"/>
    <s v="000378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n v="2"/>
    <s v=""/>
    <s v=""/>
    <s v=""/>
    <s v=""/>
    <s v=""/>
    <s v=""/>
    <s v="SIMULAZIONE TARI 2022 MT"/>
    <n v="65.819999999999993"/>
    <s v=""/>
    <n v="65.819999999999993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5"/>
    <n v="14.379792380520193"/>
    <n v="51.443731886070836"/>
    <n v="3.5242665910288906E-3"/>
    <n v="14.379792380520193"/>
    <n v="51.443731886070836"/>
    <n v="65.823524266591022"/>
  </r>
  <r>
    <s v="V2K1231D31122012C122"/>
    <s v="561"/>
    <s v="1231/1"/>
    <s v="CHPBTL30E59L648C"/>
    <s v=""/>
    <s v="F"/>
    <s v="CHIAPPINI BARTOLOMEA"/>
    <s v="CHIAPPINI"/>
    <s v="BARTOLOMEA"/>
    <s v="F"/>
    <s v="19/05/1930"/>
    <s v="VALSAVIORE"/>
    <s v="VIA PINETA, 1"/>
    <s v="CEVO"/>
    <s v="25040"/>
    <s v="VIA PINETA"/>
    <s v="1"/>
    <s v=""/>
    <s v=""/>
    <s v=""/>
    <s v=""/>
    <s v=""/>
    <s v="VIA PINETA, 1"/>
    <s v="VIA PINETA"/>
    <s v="1"/>
    <s v=""/>
    <s v=""/>
    <s v=""/>
    <s v=""/>
    <s v=""/>
    <s v="FAB"/>
    <s v="C591"/>
    <s v="NCT"/>
    <s v="00015"/>
    <s v="000009"/>
    <s v=""/>
    <s v="0003"/>
    <s v=""/>
    <s v="A04"/>
    <s v="FAB"/>
    <s v="C591"/>
    <s v="NCT"/>
    <s v="00015"/>
    <s v="000009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1236D01012021C1"/>
    <s v="563"/>
    <s v="1236/1"/>
    <s v="CTRSVM58A18L816E"/>
    <s v="01980010985"/>
    <s v="F"/>
    <s v="CITRONI SILVIO MARCELLO"/>
    <s v="CITRONI"/>
    <s v="SILVIO MARCELLO"/>
    <s v="M"/>
    <s v="18/01/1958"/>
    <s v="VEZZA D'OGLIO"/>
    <s v="LOCALITA' CARGADOI, "/>
    <s v="CEVO"/>
    <s v="25040"/>
    <s v="LOCALITA' CARGADOI"/>
    <s v=""/>
    <s v=""/>
    <s v=""/>
    <s v=""/>
    <s v=""/>
    <s v=""/>
    <s v="VIA GUGLIELMO MARCONI, 6"/>
    <s v="VIA GUGLIELMO MARCONI"/>
    <s v="6"/>
    <s v=""/>
    <s v=""/>
    <s v=""/>
    <s v=""/>
    <s v=""/>
    <s v="FAB"/>
    <s v="C591"/>
    <s v="NCT"/>
    <s v="00014"/>
    <s v="000107"/>
    <s v=""/>
    <s v="0006"/>
    <s v=""/>
    <s v="A03"/>
    <s v="FAB"/>
    <s v="C591"/>
    <s v="NCT"/>
    <s v="00014"/>
    <s v="000107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90"/>
    <x v="0"/>
    <x v="4"/>
    <s v=""/>
    <s v=""/>
    <s v=""/>
    <s v=""/>
    <s v=""/>
    <s v=""/>
    <s v=""/>
    <s v=""/>
    <s v=""/>
    <s v="EX UFFICI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9466D01012021C123"/>
    <s v="563"/>
    <s v="1236/2"/>
    <s v="CTRSVM58A18L816E"/>
    <s v="01980010985"/>
    <s v="F"/>
    <s v="CITRONI SILVIO MARCELLO"/>
    <s v="CITRONI"/>
    <s v="SILVIO MARCELLO"/>
    <s v="M"/>
    <s v="18/01/1958"/>
    <s v="VEZZA D'OGLIO"/>
    <s v="LOCALITA' CARGADOI, "/>
    <s v="CEVO"/>
    <s v="25040"/>
    <s v="LOCALITA' CARGADOI"/>
    <s v=""/>
    <s v=""/>
    <s v=""/>
    <s v=""/>
    <s v=""/>
    <s v=""/>
    <s v="VIA GUGLIELMO MARCONI, 6"/>
    <s v="VIA GUGLIELMO MARCONI"/>
    <s v="6"/>
    <s v=""/>
    <s v=""/>
    <s v=""/>
    <s v=""/>
    <s v=""/>
    <s v="FAB"/>
    <s v="C591"/>
    <s v="NCT"/>
    <s v="00014"/>
    <s v="000107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.5"/>
    <n v="27.5"/>
    <x v="0"/>
    <x v="1"/>
    <s v="LOCALI ACCESSORI UTENZA DOMESTICA"/>
    <s v=""/>
    <s v=""/>
    <n v="1"/>
    <s v=""/>
    <s v=""/>
    <s v=""/>
    <s v=""/>
    <s v=""/>
    <s v="EX UFFICIO"/>
    <s v="SIMULAZIONE TARI 2022 MT"/>
    <n v="13.56"/>
    <s v=""/>
    <n v="13.56"/>
    <n v="365"/>
    <s v="giorni"/>
    <s v="2022"/>
    <s v="01/01/2022"/>
    <s v="31/12/2022"/>
    <s v=""/>
    <s v=""/>
    <s v=""/>
    <s v=""/>
    <s v=""/>
    <s v=""/>
    <n v="0"/>
    <n v="0"/>
    <n v="0"/>
    <n v="0"/>
    <n v="27.5"/>
    <n v="1"/>
    <n v="0"/>
    <n v="0"/>
    <n v="0"/>
    <n v="0"/>
    <x v="0"/>
    <n v="13.558089958776179"/>
    <n v="0"/>
    <n v="-1.9100412238213238E-3"/>
    <n v="13.558089958776179"/>
    <n v="0"/>
    <n v="13.558089958776179"/>
  </r>
  <r>
    <s v="V2K1237D31122012C123"/>
    <s v="563"/>
    <s v="1237/1"/>
    <s v="CTRSVM58A18L816E"/>
    <s v="01980010985"/>
    <s v="F"/>
    <s v="CITRONI SILVIO MARCELLO"/>
    <s v="CITRONI"/>
    <s v="SILVIO MARCELLO"/>
    <s v="M"/>
    <s v="18/01/1958"/>
    <s v="VEZZA D'OGLIO"/>
    <s v="LOCALITA' CARGADOI, "/>
    <s v="CEVO"/>
    <s v="25040"/>
    <s v="LOCALITA' CARGADOI"/>
    <s v=""/>
    <s v=""/>
    <s v=""/>
    <s v=""/>
    <s v=""/>
    <s v=""/>
    <s v="VIA GUGLIELMO MARCONI, 6"/>
    <s v="VIA GUGLIELMO MARCONI"/>
    <s v="6"/>
    <s v=""/>
    <s v=""/>
    <s v=""/>
    <s v=""/>
    <s v=""/>
    <s v="FAB"/>
    <s v="C591"/>
    <s v="NCT"/>
    <s v="00014"/>
    <s v="000107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.5"/>
    <n v="27.5"/>
    <x v="0"/>
    <x v="1"/>
    <s v="LOCALI ACCESSORI UTENZA DOMESTICA"/>
    <s v=""/>
    <s v=""/>
    <n v="1"/>
    <s v=""/>
    <s v=""/>
    <s v=""/>
    <s v=""/>
    <s v=""/>
    <s v=""/>
    <s v="SIMULAZIONE TARI 2022 MT"/>
    <n v="13.56"/>
    <s v=""/>
    <n v="13.56"/>
    <n v="365"/>
    <s v="giorni"/>
    <s v="2022"/>
    <s v="01/01/2022"/>
    <s v="31/12/2022"/>
    <s v=""/>
    <s v=""/>
    <s v=""/>
    <s v=""/>
    <s v=""/>
    <s v=""/>
    <n v="0"/>
    <n v="0"/>
    <n v="0"/>
    <n v="0"/>
    <n v="27.5"/>
    <n v="1"/>
    <n v="0"/>
    <n v="0"/>
    <n v="0"/>
    <n v="0"/>
    <x v="0"/>
    <n v="13.558089958776179"/>
    <n v="0"/>
    <n v="-1.9100412238213238E-3"/>
    <n v="13.558089958776179"/>
    <n v="0"/>
    <n v="13.558089958776179"/>
  </r>
  <r>
    <s v="V2K1242D31122012C122"/>
    <s v="565"/>
    <s v="1242/1"/>
    <s v="CLMTLL41L18M065E"/>
    <s v=""/>
    <s v="F"/>
    <s v="CLEMENTI TULLIO"/>
    <s v="CLEMENTI"/>
    <s v="TULLIO"/>
    <s v="M"/>
    <s v="18/07/1941"/>
    <s v="VIONE"/>
    <s v="VIA ROMA, 53"/>
    <s v="CEVO"/>
    <s v="25040"/>
    <s v="VIA ROMA"/>
    <s v="53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1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1245D31122012C122"/>
    <s v="567"/>
    <s v="1245/1"/>
    <s v="CCCLCU55T53H410G"/>
    <s v=""/>
    <s v="F"/>
    <s v="COCCAGLIO LUCIA"/>
    <s v="COCCAGLIO"/>
    <s v="LUCIA"/>
    <s v="F"/>
    <s v="13/12/1955"/>
    <s v="ROCCAFRANCA"/>
    <s v="VIA SS MM GERVASIO E PROTASIO, 25"/>
    <s v="ROCCAFRANCA"/>
    <s v="25030"/>
    <s v="VIA SS MM GERVASIO E PROTASIO"/>
    <s v="25"/>
    <s v=""/>
    <s v=""/>
    <s v=""/>
    <s v=""/>
    <s v=""/>
    <s v="VIA GIARDINO, 19"/>
    <s v="VIA GIARDINO"/>
    <s v="19"/>
    <s v=""/>
    <s v=""/>
    <s v=""/>
    <s v=""/>
    <s v=""/>
    <s v="FAB"/>
    <s v="C591"/>
    <s v="NCT"/>
    <s v="00014"/>
    <s v="000031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5.22"/>
    <n v="245.22"/>
    <x v="0"/>
    <x v="0"/>
    <s v="LOCALI AD USO ABITAZIONE"/>
    <s v=""/>
    <s v=""/>
    <s v=""/>
    <s v=""/>
    <s v=""/>
    <s v=""/>
    <s v=""/>
    <s v=""/>
    <s v=""/>
    <s v="SIMULAZIONE TARI 2022 MT"/>
    <n v="222.84"/>
    <s v=""/>
    <n v="222.84"/>
    <n v="365"/>
    <s v="giorni"/>
    <s v="2022"/>
    <s v="01/01/2022"/>
    <s v="31/12/2022"/>
    <s v=""/>
    <s v=""/>
    <s v=""/>
    <s v=""/>
    <s v=""/>
    <s v=""/>
    <n v="0"/>
    <n v="0"/>
    <n v="0"/>
    <n v="0"/>
    <n v="245.22000000000003"/>
    <n v="0"/>
    <n v="0"/>
    <n v="0"/>
    <n v="0"/>
    <n v="1"/>
    <x v="1"/>
    <n v="155.44121234919407"/>
    <n v="67.397800635548478"/>
    <n v="-9.8701525743649654E-4"/>
    <n v="155.44121234919407"/>
    <n v="67.397800635548478"/>
    <n v="222.83901298474257"/>
  </r>
  <r>
    <s v="V2K1246D31122012C122"/>
    <s v="568"/>
    <s v="1246/1"/>
    <s v="SNTMCL38T48E068T"/>
    <s v=""/>
    <s v="F"/>
    <s v="SANTINI IMMACOLATA"/>
    <s v="SANTINI"/>
    <s v="IMMACOLATA"/>
    <s v="F"/>
    <s v="08/12/1938"/>
    <s v="GIZZERIA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8"/>
    <n v="88"/>
    <x v="0"/>
    <x v="0"/>
    <s v="LOCALI AD USO ABITAZIONE"/>
    <s v=""/>
    <s v=""/>
    <n v="1"/>
    <s v=""/>
    <s v=""/>
    <s v=""/>
    <s v=""/>
    <s v=""/>
    <s v=""/>
    <s v="SIMULAZIONE TARI 2022 MT"/>
    <n v="60.32"/>
    <s v=""/>
    <n v="60.32"/>
    <n v="365"/>
    <s v="giorni"/>
    <s v="2022"/>
    <s v="01/01/2022"/>
    <s v="31/12/2022"/>
    <s v=""/>
    <s v=""/>
    <s v=""/>
    <s v=""/>
    <s v=""/>
    <s v=""/>
    <n v="0"/>
    <n v="0"/>
    <n v="0"/>
    <n v="0"/>
    <n v="88"/>
    <n v="0"/>
    <n v="0"/>
    <n v="0"/>
    <n v="0"/>
    <n v="1"/>
    <x v="0"/>
    <n v="43.385887868083778"/>
    <n v="16.930848468833439"/>
    <n v="-3.2636630827838076E-3"/>
    <n v="43.385887868083778"/>
    <n v="16.930848468833439"/>
    <n v="60.316736336917216"/>
  </r>
  <r>
    <s v="V2K1250D01012015C106"/>
    <s v="570"/>
    <s v="1250/1"/>
    <s v="02510770585"/>
    <s v="02510770585"/>
    <s v="G"/>
    <s v="CONGREGAZIONE DELLE SUORE DI SANTA MARTA"/>
    <s v=""/>
    <s v=""/>
    <s v=""/>
    <s v=""/>
    <s v=""/>
    <s v="VIA VIRGINIO ORSINI, 15"/>
    <s v="ROMA"/>
    <s v="00100"/>
    <s v="VIA VIRGINIO ORSINI"/>
    <s v="15"/>
    <s v=""/>
    <s v=""/>
    <s v=""/>
    <s v=""/>
    <s v=""/>
    <s v="VIA CASTELLO, 24"/>
    <s v="VIA CASTELLO"/>
    <s v="24"/>
    <s v=""/>
    <s v=""/>
    <s v=""/>
    <s v=""/>
    <s v=""/>
    <s v="FAB"/>
    <s v="C591"/>
    <s v="NCT"/>
    <s v="00014"/>
    <s v="000037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7"/>
    <n v="717"/>
    <x v="1"/>
    <x v="5"/>
    <s v="ALBERGHI SENZA RISTORANTE"/>
    <s v=""/>
    <s v=""/>
    <s v=""/>
    <s v="289 - Riduzione COVID-19 = 424 - Non applicata"/>
    <s v="145 - RIDUZIONI = 136 - USO STAGIONALE ATTIVITA'"/>
    <s v=""/>
    <s v=""/>
    <s v=""/>
    <s v=""/>
    <s v="SIMULAZIONE TARI 2022 MT"/>
    <n v="1623.48"/>
    <n v="-811.75"/>
    <n v="811.73"/>
    <n v="365"/>
    <s v="giorni"/>
    <s v="2022"/>
    <s v="01/01/2022"/>
    <s v="31/12/2022"/>
    <s v=""/>
    <s v=""/>
    <s v=""/>
    <s v=""/>
    <s v=""/>
    <s v=""/>
    <n v="0"/>
    <n v="0"/>
    <n v="0.5"/>
    <n v="0"/>
    <n v="358.5"/>
    <n v="0"/>
    <n v="0"/>
    <n v="0.5"/>
    <n v="0"/>
    <n v="358.5"/>
    <x v="2"/>
    <n v="133.95482959097572"/>
    <n v="677.78505626338244"/>
    <n v="9.8858543581172853E-3"/>
    <n v="133.95482959097572"/>
    <n v="677.78505626338244"/>
    <n v="811.73988585435814"/>
  </r>
  <r>
    <s v="V2K1252D31122012C122"/>
    <s v="573"/>
    <s v="1252/1"/>
    <s v="SBRGLG55D18B157B"/>
    <s v=""/>
    <s v="F"/>
    <s v="SBERNA GIANLUIGI"/>
    <s v="SBERNA"/>
    <s v="GIANLUIGI"/>
    <s v="M"/>
    <s v="18/04/1955"/>
    <s v="BRESCIA"/>
    <s v="VIA PAOLO VI, 21"/>
    <s v="NUVOLERA"/>
    <s v="25080"/>
    <s v="VIA PAOLO VI"/>
    <s v="21"/>
    <s v=""/>
    <s v=""/>
    <s v=""/>
    <s v=""/>
    <s v=""/>
    <s v="VIA FRESINE, 2"/>
    <s v="VIA FRESINE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1253D31122012C123"/>
    <s v="573"/>
    <s v="1253/1"/>
    <s v="SBRGLG55D18B157B"/>
    <s v=""/>
    <s v="F"/>
    <s v="SBERNA GIANLUIGI"/>
    <s v="SBERNA"/>
    <s v="GIANLUIGI"/>
    <s v="M"/>
    <s v="18/04/1955"/>
    <s v="BRESCIA"/>
    <s v="VIA PAOLO VI, 21"/>
    <s v="NUVOLERA"/>
    <s v="25080"/>
    <s v="VIA PAOLO VI"/>
    <s v="21"/>
    <s v=""/>
    <s v=""/>
    <s v=""/>
    <s v=""/>
    <s v=""/>
    <s v="VIA FRESINE, 2"/>
    <s v="VIA FRESINE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1"/>
    <s v="LOCALI ACCESSORI UTENZA DOMESTICA"/>
    <s v=""/>
    <s v=""/>
    <s v=""/>
    <s v=""/>
    <s v=""/>
    <s v=""/>
    <s v=""/>
    <s v=""/>
    <s v=""/>
    <s v="SIMULAZIONE TARI 2022 MT"/>
    <n v="14.58"/>
    <s v=""/>
    <n v="14.58"/>
    <n v="365"/>
    <s v="giorni"/>
    <s v="2022"/>
    <s v="01/01/2022"/>
    <s v="31/12/2022"/>
    <s v=""/>
    <s v=""/>
    <s v=""/>
    <s v=""/>
    <s v=""/>
    <s v=""/>
    <n v="0"/>
    <n v="0"/>
    <n v="0"/>
    <n v="0"/>
    <n v="23"/>
    <n v="1"/>
    <n v="0"/>
    <n v="0"/>
    <n v="0"/>
    <n v="0"/>
    <x v="1"/>
    <n v="14.579348682943737"/>
    <n v="0"/>
    <n v="-6.5131705626342296E-4"/>
    <n v="14.579348682943737"/>
    <n v="0"/>
    <n v="14.579348682943737"/>
  </r>
  <r>
    <s v="V2K1254D31122012C122"/>
    <s v="574"/>
    <s v="1254/1"/>
    <s v="CMNLMR55P61C591E"/>
    <s v=""/>
    <s v="F"/>
    <s v="COMINCIOLI ALICE MARINELLA"/>
    <s v="COMINCIOLI"/>
    <s v="ALICE MARINELLA"/>
    <s v="F"/>
    <s v="21/09/1955"/>
    <s v="CEVO"/>
    <s v="VIA ROMA, 9"/>
    <s v="CEVO"/>
    <s v="25040"/>
    <s v="VIA ROMA"/>
    <s v="9"/>
    <s v=""/>
    <s v=""/>
    <s v=""/>
    <s v=""/>
    <s v=""/>
    <s v="VIA ROMA, 9"/>
    <s v="VIA ROMA"/>
    <s v="9"/>
    <s v=""/>
    <s v=""/>
    <s v=""/>
    <s v=""/>
    <s v=""/>
    <s v="FAB"/>
    <s v="C591"/>
    <s v="NCT"/>
    <s v="00014"/>
    <s v="000071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n v="2"/>
    <s v=""/>
    <s v=""/>
    <s v=""/>
    <s v=""/>
    <s v=""/>
    <s v=""/>
    <s v="SIMULAZIONE TARI 2022 MT"/>
    <n v="106.08"/>
    <s v=""/>
    <n v="106.08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5"/>
    <n v="54.643211045976734"/>
    <n v="51.443731886070836"/>
    <n v="6.9429320475791201E-3"/>
    <n v="54.643211045976734"/>
    <n v="51.443731886070836"/>
    <n v="106.08694293204758"/>
  </r>
  <r>
    <s v="V2K1255D31122012C122"/>
    <s v="575"/>
    <s v="1255/1"/>
    <s v="SCNVTR47T25F205Y"/>
    <s v=""/>
    <s v="F"/>
    <s v="SCANAVACCA VALTER NATALINO"/>
    <s v="SCANAVACCA"/>
    <s v="VALTER NATALINO"/>
    <s v="M"/>
    <s v="25/12/1947"/>
    <s v="MILANO"/>
    <s v="VIA CINQUANTAQUATTRESIMA BRIGATA GARIBALDI, 15"/>
    <s v="CEVO"/>
    <s v="25040"/>
    <s v="VIA CINQUANTAQUATTRESIMA BRIGATA GARIBALDI"/>
    <s v="15"/>
    <s v=""/>
    <s v=""/>
    <s v=""/>
    <s v=""/>
    <s v=""/>
    <s v="VIA CINQUANTAQUATTRESIMA BRIGATA GARIBALDI, 15"/>
    <s v="VIA CINQUANTAQUATTRESIMA BRIGATA GARIBALDI"/>
    <s v="15"/>
    <s v=""/>
    <s v=""/>
    <s v=""/>
    <s v=""/>
    <s v=""/>
    <s v="FAB"/>
    <s v="C591"/>
    <s v="NCT"/>
    <s v="00017"/>
    <s v="00013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7"/>
    <n v="87"/>
    <x v="0"/>
    <x v="0"/>
    <s v="LOCALI AD USO ABITAZIONE"/>
    <s v=""/>
    <s v=""/>
    <n v="2"/>
    <s v=""/>
    <s v=""/>
    <s v=""/>
    <s v=""/>
    <s v=""/>
    <s v=""/>
    <s v="SIMULAZIONE TARI 2022 MT"/>
    <n v="101.48"/>
    <s v=""/>
    <n v="101.48"/>
    <n v="365"/>
    <s v="giorni"/>
    <s v="2022"/>
    <s v="01/01/2022"/>
    <s v="31/12/2022"/>
    <s v=""/>
    <s v=""/>
    <s v=""/>
    <s v=""/>
    <s v=""/>
    <s v=""/>
    <n v="0"/>
    <n v="0"/>
    <n v="0"/>
    <n v="0"/>
    <n v="87"/>
    <n v="0"/>
    <n v="0"/>
    <n v="0"/>
    <n v="0"/>
    <n v="1"/>
    <x v="5"/>
    <n v="50.041677484210268"/>
    <n v="51.443731886070836"/>
    <n v="5.4093702811002231E-3"/>
    <n v="50.041677484210268"/>
    <n v="51.443731886070836"/>
    <n v="101.4854093702811"/>
  </r>
  <r>
    <s v="V2K1256D31122012C123"/>
    <s v="575"/>
    <s v="1256/1"/>
    <s v="SCNVTR47T25F205Y"/>
    <s v=""/>
    <s v="F"/>
    <s v="SCANAVACCA VALTER NATALINO"/>
    <s v="SCANAVACCA"/>
    <s v="VALTER NATALINO"/>
    <s v="M"/>
    <s v="25/12/1947"/>
    <s v="MILANO"/>
    <s v="VIA CINQUANTAQUATTRESIMA BRIGATA GARIBALDI, 15"/>
    <s v="CEVO"/>
    <s v="25040"/>
    <s v="VIA CINQUANTAQUATTRESIMA BRIGATA GARIBALDI"/>
    <s v="15"/>
    <s v=""/>
    <s v=""/>
    <s v=""/>
    <s v=""/>
    <s v=""/>
    <s v="VIA CINQUANTAQUATTRESIMA BRIGATA GARIBALDI, 15"/>
    <s v="VIA CINQUANTAQUATTRESIMA BRIGATA GARIBALDI"/>
    <s v="15"/>
    <s v=""/>
    <s v=""/>
    <s v=""/>
    <s v=""/>
    <s v=""/>
    <s v="FAB"/>
    <s v="C591"/>
    <s v="NCT"/>
    <s v="00017"/>
    <s v="000138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0"/>
    <x v="1"/>
    <s v="LOCALI ACCESSORI UTENZA DOMESTICA"/>
    <s v=""/>
    <s v=""/>
    <n v="2"/>
    <s v=""/>
    <s v=""/>
    <s v=""/>
    <s v=""/>
    <s v=""/>
    <s v=""/>
    <s v="SIMULAZIONE TARI 2022 MT"/>
    <n v="14.95"/>
    <s v=""/>
    <n v="14.95"/>
    <n v="365"/>
    <s v="giorni"/>
    <s v="2022"/>
    <s v="01/01/2022"/>
    <s v="31/12/2022"/>
    <s v=""/>
    <s v=""/>
    <s v=""/>
    <s v=""/>
    <s v=""/>
    <s v=""/>
    <n v="0"/>
    <n v="0"/>
    <n v="0"/>
    <n v="0"/>
    <n v="26"/>
    <n v="1"/>
    <n v="0"/>
    <n v="0"/>
    <n v="0"/>
    <n v="0"/>
    <x v="5"/>
    <n v="14.954984075741001"/>
    <n v="0"/>
    <n v="4.9840757410013481E-3"/>
    <n v="14.954984075741001"/>
    <n v="0"/>
    <n v="14.954984075741001"/>
  </r>
  <r>
    <s v="V2K1257D31122012C122"/>
    <s v="576"/>
    <s v="1257/1"/>
    <s v="CMNNDR37B24L648S"/>
    <s v=""/>
    <s v="F"/>
    <s v="COMINCIOLI ANDREA"/>
    <s v="COMINCIOLI"/>
    <s v="ANDREA"/>
    <s v="M"/>
    <s v="24/02/1937"/>
    <s v="VALSAVIORE"/>
    <s v="VIA OSCAR ROMERO, 10"/>
    <s v="CAZZAGO SAN MARTINO"/>
    <s v="25046"/>
    <s v="VIA OSCAR ROMERO"/>
    <s v="10"/>
    <s v=""/>
    <s v=""/>
    <s v=""/>
    <s v=""/>
    <s v=""/>
    <s v="VIA MONTICELLI, 5"/>
    <s v="VIA MONTICELLI"/>
    <s v="5"/>
    <s v=""/>
    <s v=""/>
    <s v=""/>
    <s v=""/>
    <s v=""/>
    <s v="FAB"/>
    <s v="C591"/>
    <s v="NCT"/>
    <s v="00015"/>
    <s v="000251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.7"/>
    <n v="53.7"/>
    <x v="0"/>
    <x v="0"/>
    <s v="LOCALI AD USO ABITAZIONE"/>
    <s v=""/>
    <s v=""/>
    <s v=""/>
    <s v=""/>
    <s v=""/>
    <s v=""/>
    <s v=""/>
    <s v=""/>
    <s v=""/>
    <s v="SIMULAZIONE TARI 2022 MT"/>
    <n v="101.44"/>
    <s v=""/>
    <n v="101.44"/>
    <n v="365"/>
    <s v="giorni"/>
    <s v="2022"/>
    <s v="01/01/2022"/>
    <s v="31/12/2022"/>
    <s v=""/>
    <s v=""/>
    <s v=""/>
    <s v=""/>
    <s v=""/>
    <s v=""/>
    <n v="0"/>
    <n v="0"/>
    <n v="0"/>
    <n v="0"/>
    <n v="53.7"/>
    <n v="0"/>
    <n v="0"/>
    <n v="0"/>
    <n v="0"/>
    <n v="1"/>
    <x v="1"/>
    <n v="34.039609751046903"/>
    <n v="67.397800635548478"/>
    <n v="-2.5896134046092811E-3"/>
    <n v="34.039609751046903"/>
    <n v="67.397800635548478"/>
    <n v="101.43741038659539"/>
  </r>
  <r>
    <s v="V2K1258D31122012C122"/>
    <s v="577"/>
    <s v="1258/1"/>
    <s v="SCHGRL49A56A940R"/>
    <s v=""/>
    <s v="F"/>
    <s v="SCHIEPPATI GABRIELLA"/>
    <s v="SCHIEPPATI"/>
    <s v="GABRIELLA"/>
    <s v="F"/>
    <s v="16/01/1949"/>
    <s v="BOLLATE"/>
    <s v="VIA C. BATTISTI, 21"/>
    <s v="PADERNO DUGNANO"/>
    <s v="20037"/>
    <s v="VIA C. BATTISTI"/>
    <s v="21"/>
    <s v=""/>
    <s v=""/>
    <s v=""/>
    <s v=""/>
    <s v=""/>
    <s v="VIA ANDROLA, 16"/>
    <s v="VIA ANDROLA"/>
    <s v="16"/>
    <s v=""/>
    <s v=""/>
    <s v=""/>
    <s v=""/>
    <s v=""/>
    <s v="FAB"/>
    <s v="C591"/>
    <s v="NCT"/>
    <s v="00013"/>
    <s v="000288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1261D31122012C123"/>
    <s v="579"/>
    <s v="1261/1"/>
    <s v="CMNNTA44A64L648M"/>
    <s v=""/>
    <s v="F"/>
    <s v="COMINCIOLI ANITA"/>
    <s v="COMINCIOLI"/>
    <s v="ANITA"/>
    <s v="F"/>
    <s v="24/01/1944"/>
    <s v="VALSAVIORE"/>
    <s v="VIA ROMA, 25"/>
    <s v="CEVO"/>
    <s v="25040"/>
    <s v="VIA ROMA"/>
    <s v="25"/>
    <s v=""/>
    <s v=""/>
    <s v=""/>
    <s v=""/>
    <s v=""/>
    <s v="VIA ROMA, 25"/>
    <s v="VIA ROMA"/>
    <s v="25"/>
    <s v=""/>
    <s v=""/>
    <s v=""/>
    <s v=""/>
    <s v=""/>
    <s v="FAB"/>
    <s v="C591"/>
    <s v="NCT"/>
    <s v="00015"/>
    <s v="000036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2"/>
    <s v=""/>
    <s v=""/>
    <s v=""/>
    <s v=""/>
    <s v=""/>
    <s v=""/>
    <s v="SIMULAZIONE TARI 2022 MT"/>
    <n v="23.01"/>
    <s v=""/>
    <n v="23.01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5"/>
    <n v="23.007667808832309"/>
    <n v="0"/>
    <n v="-2.3321911676923435E-3"/>
    <n v="23.007667808832309"/>
    <n v="0"/>
    <n v="23.007667808832309"/>
  </r>
  <r>
    <s v="V2K1262D31122012C122"/>
    <s v="579"/>
    <s v="1262/1"/>
    <s v="CMNNTA44A64L648M"/>
    <s v=""/>
    <s v="F"/>
    <s v="COMINCIOLI ANITA"/>
    <s v="COMINCIOLI"/>
    <s v="ANITA"/>
    <s v="F"/>
    <s v="24/01/1944"/>
    <s v="VALSAVIORE"/>
    <s v="VIA ROMA, 25"/>
    <s v="CEVO"/>
    <s v="25040"/>
    <s v="VIA ROMA"/>
    <s v="25"/>
    <s v=""/>
    <s v=""/>
    <s v=""/>
    <s v=""/>
    <s v=""/>
    <s v="VIA ROMA, 25"/>
    <s v="VIA ROMA"/>
    <s v="25"/>
    <s v=""/>
    <s v=""/>
    <s v=""/>
    <s v=""/>
    <s v=""/>
    <s v="FAB"/>
    <s v="C591"/>
    <s v="NCT"/>
    <s v="00015"/>
    <s v="000036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1263D31122012C122"/>
    <s v="579"/>
    <s v="1263/1"/>
    <s v="CMNNTA44A64L648M"/>
    <s v=""/>
    <s v="F"/>
    <s v="COMINCIOLI ANITA"/>
    <s v="COMINCIOLI"/>
    <s v="ANITA"/>
    <s v="F"/>
    <s v="24/01/1944"/>
    <s v="VALSAVIORE"/>
    <s v="VIA ROMA, 25"/>
    <s v="CEVO"/>
    <s v="25040"/>
    <s v="VIA ROMA"/>
    <s v="25"/>
    <s v=""/>
    <s v=""/>
    <s v=""/>
    <s v=""/>
    <s v=""/>
    <s v="VIA ROMA, 25"/>
    <s v="VIA ROMA"/>
    <s v="25"/>
    <s v=""/>
    <s v=""/>
    <s v=""/>
    <s v=""/>
    <s v=""/>
    <s v="FAB"/>
    <s v="C591"/>
    <s v="NCT"/>
    <s v="00015"/>
    <s v="000036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2"/>
    <s v=""/>
    <s v=""/>
    <s v=""/>
    <s v=""/>
    <s v=""/>
    <s v=""/>
    <s v="SIMULAZIONE TARI 2022 MT"/>
    <n v="108.96"/>
    <s v=""/>
    <n v="108.9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5"/>
    <n v="57.519169522080773"/>
    <n v="51.443731886070836"/>
    <n v="2.9014081516152146E-3"/>
    <n v="57.519169522080773"/>
    <n v="51.443731886070836"/>
    <n v="108.96290140815161"/>
  </r>
  <r>
    <s v="V2K1264D31122012C122"/>
    <s v="579"/>
    <s v="1264/1"/>
    <s v="CMNNTA44A64L648M"/>
    <s v=""/>
    <s v="F"/>
    <s v="COMINCIOLI ANITA"/>
    <s v="COMINCIOLI"/>
    <s v="ANITA"/>
    <s v="F"/>
    <s v="24/01/1944"/>
    <s v="VALSAVIORE"/>
    <s v="VIA ROMA, 25"/>
    <s v="CEVO"/>
    <s v="25040"/>
    <s v="VIA ROMA"/>
    <s v="25"/>
    <s v=""/>
    <s v=""/>
    <s v=""/>
    <s v=""/>
    <s v=""/>
    <s v="VIA ROMA, 25"/>
    <s v="VIA ROMA"/>
    <s v="25"/>
    <s v=""/>
    <s v=""/>
    <s v=""/>
    <s v=""/>
    <s v=""/>
    <s v="FAB"/>
    <s v="C591"/>
    <s v="NCT"/>
    <s v="00015"/>
    <s v="000036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1268D31122012C122"/>
    <s v="582"/>
    <s v="1268/1"/>
    <s v="SCLNNZ35T01L648V"/>
    <s v=""/>
    <s v="F"/>
    <s v="SCOLARI ANNUNZIO VITTORIO"/>
    <s v="SCOLARI"/>
    <s v="ANNUNZIO VITTORIO"/>
    <s v="M"/>
    <s v="01/12/1935"/>
    <s v="VALSAVIORE"/>
    <s v="VIA CASTELLO, 16"/>
    <s v="CEVO"/>
    <s v="25040"/>
    <s v="VIA CASTELLO"/>
    <s v="16"/>
    <s v=""/>
    <s v=""/>
    <s v=""/>
    <s v=""/>
    <s v=""/>
    <s v="VIA CASTELLO, 16"/>
    <s v="VIA CASTELLO"/>
    <s v="16"/>
    <s v=""/>
    <s v=""/>
    <s v=""/>
    <s v=""/>
    <s v=""/>
    <s v="FAB"/>
    <s v="C591"/>
    <s v="NCT"/>
    <s v="00016"/>
    <s v="00051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7.34"/>
    <n v="137.34"/>
    <x v="0"/>
    <x v="0"/>
    <s v="LOCALI AD USO ABITAZIONE"/>
    <s v=""/>
    <s v=""/>
    <n v="1"/>
    <s v=""/>
    <s v=""/>
    <s v=""/>
    <s v=""/>
    <s v=""/>
    <s v=""/>
    <s v="SIMULAZIONE TARI 2022 MT"/>
    <n v="84.64"/>
    <s v=""/>
    <n v="84.64"/>
    <n v="365"/>
    <s v="giorni"/>
    <s v="2022"/>
    <s v="01/01/2022"/>
    <s v="31/12/2022"/>
    <s v=""/>
    <s v=""/>
    <s v=""/>
    <s v=""/>
    <s v=""/>
    <s v=""/>
    <n v="0"/>
    <n v="0"/>
    <n v="0"/>
    <n v="0"/>
    <n v="137.34"/>
    <n v="0"/>
    <n v="0"/>
    <n v="0"/>
    <n v="0"/>
    <n v="1"/>
    <x v="0"/>
    <n v="67.71156636139348"/>
    <n v="16.930848468833439"/>
    <n v="2.4148302269253463E-3"/>
    <n v="67.71156636139348"/>
    <n v="16.930848468833439"/>
    <n v="84.642414830226926"/>
  </r>
  <r>
    <s v="V2K1271D31122012C122"/>
    <s v="582"/>
    <s v="1271/1"/>
    <s v="SCLNNZ35T01L648V"/>
    <s v=""/>
    <s v="F"/>
    <s v="SCOLARI ANNUNZIO VITTORIO"/>
    <s v="SCOLARI"/>
    <s v="ANNUNZIO VITTORIO"/>
    <s v="M"/>
    <s v="01/12/1935"/>
    <s v="VALSAVIORE"/>
    <s v="VIA CASTELLO, 16"/>
    <s v="CEVO"/>
    <s v="25040"/>
    <s v="VIA CASTELLO"/>
    <s v="16"/>
    <s v=""/>
    <s v=""/>
    <s v=""/>
    <s v=""/>
    <s v=""/>
    <s v="VIA CASTELLO, 16"/>
    <s v="VIA CASTELLO"/>
    <s v="16"/>
    <s v=""/>
    <s v=""/>
    <s v=""/>
    <s v=""/>
    <s v=""/>
    <s v="FAB"/>
    <s v="C591"/>
    <s v="NCT"/>
    <s v="00016"/>
    <s v="00051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0"/>
    <s v="LOCALI AD USO ABITAZIONE"/>
    <s v=""/>
    <s v=""/>
    <n v="1"/>
    <s v=""/>
    <s v=""/>
    <s v=""/>
    <s v=""/>
    <s v=""/>
    <s v=""/>
    <s v="SIMULAZIONE TARI 2022 MT"/>
    <n v="27.28"/>
    <s v=""/>
    <n v="27.28"/>
    <n v="365"/>
    <s v="giorni"/>
    <s v="2022"/>
    <s v="01/01/2022"/>
    <s v="31/12/2022"/>
    <s v=""/>
    <s v=""/>
    <s v=""/>
    <s v=""/>
    <s v=""/>
    <s v=""/>
    <n v="0"/>
    <n v="0"/>
    <n v="0"/>
    <n v="0"/>
    <n v="21"/>
    <n v="0"/>
    <n v="0"/>
    <n v="0"/>
    <n v="0"/>
    <n v="1"/>
    <x v="0"/>
    <n v="10.353450513974538"/>
    <n v="16.930848468833439"/>
    <n v="4.2989828079740278E-3"/>
    <n v="10.353450513974538"/>
    <n v="16.930848468833439"/>
    <n v="27.284298982807975"/>
  </r>
  <r>
    <s v="V2K1272D31122012C123"/>
    <s v="582"/>
    <s v="1272/1"/>
    <s v="SCLNNZ35T01L648V"/>
    <s v=""/>
    <s v="F"/>
    <s v="SCOLARI ANNUNZIO VITTORIO"/>
    <s v="SCOLARI"/>
    <s v="ANNUNZIO VITTORIO"/>
    <s v="M"/>
    <s v="01/12/1935"/>
    <s v="VALSAVIORE"/>
    <s v="VIA CASTELLO, 16"/>
    <s v="CEVO"/>
    <s v="25040"/>
    <s v="VIA CASTELLO"/>
    <s v="16"/>
    <s v=""/>
    <s v=""/>
    <s v=""/>
    <s v=""/>
    <s v=""/>
    <s v="VIA CASTELLO, 16"/>
    <s v="VIA CASTELLO"/>
    <s v="16"/>
    <s v=""/>
    <s v=""/>
    <s v=""/>
    <s v=""/>
    <s v=""/>
    <s v="FAB"/>
    <s v="C591"/>
    <s v="NCT"/>
    <s v="00016"/>
    <s v="00051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n v="1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0"/>
    <n v="10.353450513974538"/>
    <n v="0"/>
    <n v="3.4505139745384383E-3"/>
    <n v="10.353450513974538"/>
    <n v="0"/>
    <n v="10.353450513974538"/>
  </r>
  <r>
    <s v="V2K1273D31122012C122"/>
    <s v="583"/>
    <s v="1273/1"/>
    <s v="CMNNNM48E04L648K"/>
    <s v=""/>
    <s v="F"/>
    <s v="COMINCIOLI ANTONIO MARIO"/>
    <s v="COMINCIOLI"/>
    <s v="ANTONIO MARIO"/>
    <s v="M"/>
    <s v="04/05/1948"/>
    <s v="VALSAVIORE"/>
    <s v="VIA GUGLIELMO MARCONI, 36"/>
    <s v="CEVO"/>
    <s v="25040"/>
    <s v="VIA GUGLIELMO MARCONI"/>
    <s v="36"/>
    <s v=""/>
    <s v=""/>
    <s v=""/>
    <s v=""/>
    <s v=""/>
    <s v="VIA GUGLIELMO MARCONI, 36"/>
    <s v="VIA GUGLIELMO MARCONI"/>
    <s v="36"/>
    <s v=""/>
    <s v=""/>
    <s v=""/>
    <s v=""/>
    <s v=""/>
    <s v="FAB"/>
    <s v="C591"/>
    <s v="NCT"/>
    <s v="00014"/>
    <s v="000016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1282D31122012C122"/>
    <s v="586"/>
    <s v="1282/1"/>
    <s v="CMNBMD29P69L648W"/>
    <s v=""/>
    <s v="F"/>
    <s v="COMINCIOLI BICE MADDALENA"/>
    <s v="COMINCIOLI"/>
    <s v="BICE MADDALENA"/>
    <s v="F"/>
    <s v="29/09/1929"/>
    <s v="VALSAVIORE"/>
    <s v="VIA ROMA, 7 B"/>
    <s v="CEVO"/>
    <s v="25040"/>
    <s v="VIA ROMA"/>
    <s v="7"/>
    <s v="B"/>
    <s v=""/>
    <s v=""/>
    <s v=""/>
    <s v=""/>
    <s v="VIA ROMA, 7 B"/>
    <s v="VIA ROMA"/>
    <s v="7"/>
    <s v="B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1293D31122012C122"/>
    <s v="588"/>
    <s v="1293/1"/>
    <s v="CMNCST71L41B149S"/>
    <s v=""/>
    <s v="F"/>
    <s v="COMINCIOLI CRISTINA ELENA"/>
    <s v="COMINCIOLI"/>
    <s v="CRISTINA ELENA"/>
    <s v="F"/>
    <s v="01/07/1971"/>
    <s v="BRENO"/>
    <s v="VIA ROMA, 14"/>
    <s v="CEVO"/>
    <s v="25040"/>
    <s v="VIA ROMA"/>
    <s v="14"/>
    <s v=""/>
    <s v=""/>
    <s v=""/>
    <s v=""/>
    <s v=""/>
    <s v="VIA ROMA, 14"/>
    <s v="VIA ROMA"/>
    <s v="14"/>
    <s v=""/>
    <s v=""/>
    <s v=""/>
    <s v=""/>
    <s v=""/>
    <s v="FAB"/>
    <s v="C591"/>
    <s v="NCT"/>
    <s v="00014"/>
    <s v="000117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1.58"/>
    <n v="101.58"/>
    <x v="0"/>
    <x v="0"/>
    <s v="LOCALI AD USO ABITAZIONE"/>
    <s v=""/>
    <s v=""/>
    <n v="3"/>
    <s v=""/>
    <s v=""/>
    <s v=""/>
    <s v=""/>
    <s v=""/>
    <s v=""/>
    <s v="SIMULAZIONE TARI 2022 MT"/>
    <n v="131.79"/>
    <s v=""/>
    <n v="131.79"/>
    <n v="365"/>
    <s v="giorni"/>
    <s v="2022"/>
    <s v="01/01/2022"/>
    <s v="31/12/2022"/>
    <s v=""/>
    <s v=""/>
    <s v=""/>
    <s v=""/>
    <s v=""/>
    <s v=""/>
    <n v="0"/>
    <n v="0"/>
    <n v="0"/>
    <n v="0"/>
    <n v="101.58"/>
    <n v="0"/>
    <n v="0"/>
    <n v="0"/>
    <n v="0"/>
    <n v="1"/>
    <x v="6"/>
    <n v="64.390010400583691"/>
    <n v="67.397800635548478"/>
    <n v="-2.1889638678374013E-3"/>
    <n v="64.390010400583691"/>
    <n v="67.397800635548478"/>
    <n v="131.78781103613215"/>
  </r>
  <r>
    <s v="V2K1296D31122012C122"/>
    <s v="590"/>
    <s v="1296/1"/>
    <s v="SCLBTS48S26L648Q"/>
    <s v=""/>
    <s v="F"/>
    <s v="SCOLARI BATTISTA VIGILIO"/>
    <s v="SCOLARI"/>
    <s v="BATTISTA VIGILIO"/>
    <s v="M"/>
    <s v="26/11/1948"/>
    <s v="VALSAVIORE"/>
    <s v="VIA LEONARDO DA VINCI, 7"/>
    <s v="CORNAREDO"/>
    <s v="20010"/>
    <s v="VIA LEONARDO DA VINCI"/>
    <s v="7"/>
    <s v=""/>
    <s v=""/>
    <s v=""/>
    <s v=""/>
    <s v=""/>
    <s v="VIA ADAMELLO, 17"/>
    <s v="VIA ADAMELLO"/>
    <s v="17"/>
    <s v=""/>
    <s v=""/>
    <s v=""/>
    <s v=""/>
    <s v=""/>
    <s v="FAB"/>
    <s v="C591"/>
    <s v="NCT"/>
    <s v="00015"/>
    <s v="000314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1305D31122012C122"/>
    <s v="593"/>
    <s v="1305/1"/>
    <s v="CMNGMN45C15L648A"/>
    <s v=""/>
    <s v="F"/>
    <s v="COMINCIOLI GERMANO PIERINO"/>
    <s v="COMINCIOLI"/>
    <s v="GERMANO PIERINO"/>
    <s v="M"/>
    <s v="15/03/1945"/>
    <s v="VALSAVIORE"/>
    <s v="VIA ROMA, 14"/>
    <s v="CEVO"/>
    <s v="25040"/>
    <s v="VIA ROMA"/>
    <s v="14"/>
    <s v=""/>
    <s v=""/>
    <s v=""/>
    <s v=""/>
    <s v=""/>
    <s v="VIA ROMA, 14"/>
    <s v="VIA ROMA"/>
    <s v="14"/>
    <s v=""/>
    <s v=""/>
    <s v=""/>
    <s v=""/>
    <s v=""/>
    <s v="FAB"/>
    <s v="C591"/>
    <s v="NCT"/>
    <s v="00014"/>
    <s v="000117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5"/>
    <n v="165"/>
    <x v="0"/>
    <x v="0"/>
    <s v="LOCALI AD USO ABITAZIONE"/>
    <s v=""/>
    <s v=""/>
    <n v="2"/>
    <s v=""/>
    <s v=""/>
    <s v=""/>
    <s v=""/>
    <s v=""/>
    <s v=""/>
    <s v="SIMULAZIONE TARI 2022 MT"/>
    <n v="146.35"/>
    <s v=""/>
    <n v="146.35"/>
    <n v="365"/>
    <s v="giorni"/>
    <s v="2022"/>
    <s v="01/01/2022"/>
    <s v="31/12/2022"/>
    <s v=""/>
    <s v=""/>
    <s v=""/>
    <s v=""/>
    <s v=""/>
    <s v=""/>
    <n v="0"/>
    <n v="0"/>
    <n v="0"/>
    <n v="0"/>
    <n v="165"/>
    <n v="0"/>
    <n v="0"/>
    <n v="0"/>
    <n v="0"/>
    <n v="1"/>
    <x v="5"/>
    <n v="94.906629711433268"/>
    <n v="51.443731886070836"/>
    <n v="3.6159750411002278E-4"/>
    <n v="94.906629711433268"/>
    <n v="51.443731886070836"/>
    <n v="146.3503615975041"/>
  </r>
  <r>
    <s v="V2K1308D31122012C123"/>
    <s v="593"/>
    <s v="1308/1"/>
    <s v="CMNGMN45C15L648A"/>
    <s v=""/>
    <s v="F"/>
    <s v="COMINCIOLI GERMANO PIERINO"/>
    <s v="COMINCIOLI"/>
    <s v="GERMANO PIERINO"/>
    <s v="M"/>
    <s v="15/03/1945"/>
    <s v="VALSAVIORE"/>
    <s v="VIA ROMA, 14"/>
    <s v="CEVO"/>
    <s v="25040"/>
    <s v="VIA ROMA"/>
    <s v="14"/>
    <s v=""/>
    <s v=""/>
    <s v=""/>
    <s v=""/>
    <s v=""/>
    <s v="VIA ROMA, 14"/>
    <s v="VIA ROMA"/>
    <s v="14"/>
    <s v=""/>
    <s v=""/>
    <s v=""/>
    <s v=""/>
    <s v=""/>
    <s v="FAB"/>
    <s v="C591"/>
    <s v="NCT"/>
    <s v="00014"/>
    <s v="000117"/>
    <s v=""/>
    <s v="0002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2"/>
    <s v=""/>
    <s v=""/>
    <s v=""/>
    <s v=""/>
    <s v=""/>
    <s v=""/>
    <s v="SIMULAZIONE TARI 2022 MT"/>
    <n v="11.5"/>
    <s v=""/>
    <n v="11.5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5"/>
    <n v="11.503833904416155"/>
    <n v="0"/>
    <n v="3.8339044161546099E-3"/>
    <n v="11.503833904416155"/>
    <n v="0"/>
    <n v="11.503833904416155"/>
  </r>
  <r>
    <s v="V2K1317D01012020C99"/>
    <s v="597"/>
    <s v="1317/1"/>
    <s v="CMNRMR37B68L648V"/>
    <s v=""/>
    <s v="F"/>
    <s v="COMINCIOLI IRMA MARIA"/>
    <s v="COMINCIOLI"/>
    <s v="IRMA MARIA"/>
    <s v="F"/>
    <s v="28/02/1937"/>
    <s v="VALSAVIORE"/>
    <s v="VIA DAL MULIN, 4"/>
    <s v="ST.MORITZ"/>
    <s v=""/>
    <s v="VIA DAL MULIN"/>
    <s v="4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56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318D01012020C99"/>
    <s v="597"/>
    <s v="1318/1"/>
    <s v="CMNRMR37B68L648V"/>
    <s v=""/>
    <s v="F"/>
    <s v="COMINCIOLI IRMA MARIA"/>
    <s v="COMINCIOLI"/>
    <s v="IRMA MARIA"/>
    <s v="F"/>
    <s v="28/02/1937"/>
    <s v="VALSAVIORE"/>
    <s v="VIA DAL MULIN, 4"/>
    <s v="ST.MORITZ"/>
    <s v=""/>
    <s v="VIA DAL MULIN"/>
    <s v="4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9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329D01012018C99"/>
    <s v="602"/>
    <s v="1329/1"/>
    <s v="CMNPLA35H62L648P"/>
    <s v=""/>
    <s v="F"/>
    <s v="COMINCIOLI PAOLA"/>
    <s v="COMINCIOLI"/>
    <s v="PAOLA"/>
    <s v="F"/>
    <s v="22/06/1935"/>
    <s v="VALSAVIORE"/>
    <s v="VIA ARTIGIANI, 50"/>
    <s v="BIENNO"/>
    <s v="25040"/>
    <s v="VIA ARTIGIANI"/>
    <s v="50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74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330D01012018C99"/>
    <s v="602"/>
    <s v="1330/1"/>
    <s v="CMNPLA35H62L648P"/>
    <s v=""/>
    <s v="F"/>
    <s v="COMINCIOLI PAOLA"/>
    <s v="COMINCIOLI"/>
    <s v="PAOLA"/>
    <s v="F"/>
    <s v="22/06/1935"/>
    <s v="VALSAVIORE"/>
    <s v="VIA ARTIGIANI, 50"/>
    <s v="BIENNO"/>
    <s v="25040"/>
    <s v="VIA ARTIGIANI"/>
    <s v="50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6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331D31122012C122"/>
    <s v="603"/>
    <s v="1331/1"/>
    <s v="SCLLTN52T04L648N"/>
    <s v=""/>
    <s v="F"/>
    <s v="SCOLARI ELIA ANTONIO"/>
    <s v="SCOLARI"/>
    <s v="ELIA ANTONIO"/>
    <s v="M"/>
    <s v="04/12/1952"/>
    <s v="VALSAVIORE"/>
    <s v="VIA CINQUANTAQUATTRESIMA BRIGATA GARIBALDI, 17"/>
    <s v="CEVO"/>
    <s v="25040"/>
    <s v="VIA CINQUANTAQUATTRESIMA BRIGATA GARIBALDI"/>
    <s v="17"/>
    <s v=""/>
    <s v=""/>
    <s v=""/>
    <s v=""/>
    <s v=""/>
    <s v="VIA CINQUANTAQUATTRESIMA BRIGATA GARIBALDI, 17"/>
    <s v="VIA CINQUANTAQUATTRESIMA BRIGATA GARIBALDI"/>
    <s v="17"/>
    <s v=""/>
    <s v=""/>
    <s v=""/>
    <s v=""/>
    <s v=""/>
    <s v="FAB"/>
    <s v="C591"/>
    <s v="NCT"/>
    <s v="00017"/>
    <s v="000138"/>
    <s v=""/>
    <s v="001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332D31122012C123"/>
    <s v="603"/>
    <s v="1332/1"/>
    <s v="SCLLTN52T04L648N"/>
    <s v=""/>
    <s v="F"/>
    <s v="SCOLARI ELIA ANTONIO"/>
    <s v="SCOLARI"/>
    <s v="ELIA ANTONIO"/>
    <s v="M"/>
    <s v="04/12/1952"/>
    <s v="VALSAVIORE"/>
    <s v="VIA CINQUANTAQUATTRESIMA BRIGATA GARIBALDI, 17"/>
    <s v="CEVO"/>
    <s v="25040"/>
    <s v="VIA CINQUANTAQUATTRESIMA BRIGATA GARIBALDI"/>
    <s v="17"/>
    <s v=""/>
    <s v=""/>
    <s v=""/>
    <s v=""/>
    <s v=""/>
    <s v="VIA CINQUANTAQUATTRESIMA BRIGATA GARIBALDI, 17"/>
    <s v="VIA CINQUANTAQUATTRESIMA BRIGATA GARIBALDI"/>
    <s v="17"/>
    <s v=""/>
    <s v=""/>
    <s v=""/>
    <s v=""/>
    <s v=""/>
    <s v="FAB"/>
    <s v="C591"/>
    <s v="NCT"/>
    <s v="00017"/>
    <s v="000138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1340D31122012C122"/>
    <s v="606"/>
    <s v="1340/1"/>
    <s v="CMNPRZ61P46C591R"/>
    <s v=""/>
    <s v="F"/>
    <s v="COMINCIOLI PATRIZIA MILVA"/>
    <s v="COMINCIOLI"/>
    <s v="PATRIZIA MILVA"/>
    <s v="F"/>
    <s v="06/09/1961"/>
    <s v="CEVO"/>
    <s v="LOCALITA' CORTE MADAMA VIA MONTECOLLERO, 8"/>
    <s v="CASTELLEONE"/>
    <s v="26012"/>
    <s v="LOCALITA' CORTE MADAMA VIA MONTECOLLERO"/>
    <s v="8"/>
    <s v=""/>
    <s v=""/>
    <s v=""/>
    <s v=""/>
    <s v=""/>
    <s v="VIA ROMA, 14"/>
    <s v="VIA ROMA"/>
    <s v="14"/>
    <s v=""/>
    <s v=""/>
    <s v=""/>
    <s v=""/>
    <s v=""/>
    <s v="FAB"/>
    <s v="C591"/>
    <s v="NCT"/>
    <s v="00014"/>
    <s v="000117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5"/>
    <n v="115"/>
    <x v="0"/>
    <x v="0"/>
    <s v="LOCALI AD USO ABITAZIONE"/>
    <s v=""/>
    <s v=""/>
    <s v=""/>
    <s v=""/>
    <s v=""/>
    <s v=""/>
    <s v=""/>
    <s v=""/>
    <s v=""/>
    <s v="SIMULAZIONE TARI 2022 MT"/>
    <n v="140.30000000000001"/>
    <s v=""/>
    <n v="140.30000000000001"/>
    <n v="365"/>
    <s v="giorni"/>
    <s v="2022"/>
    <s v="01/01/2022"/>
    <s v="31/12/2022"/>
    <s v=""/>
    <s v=""/>
    <s v=""/>
    <s v=""/>
    <s v=""/>
    <s v=""/>
    <n v="0"/>
    <n v="0"/>
    <n v="0"/>
    <n v="0"/>
    <n v="115"/>
    <n v="0"/>
    <n v="0"/>
    <n v="0"/>
    <n v="0"/>
    <n v="1"/>
    <x v="1"/>
    <n v="72.896743414718685"/>
    <n v="67.397800635548478"/>
    <n v="-5.4559497328341422E-3"/>
    <n v="72.896743414718685"/>
    <n v="67.397800635548478"/>
    <n v="140.29454405026718"/>
  </r>
  <r>
    <s v="V2K1341D31122012C122"/>
    <s v="607"/>
    <s v="1341/1"/>
    <s v="SCLRMN53S51C591T"/>
    <s v=""/>
    <s v="F"/>
    <s v="SCOLARI ERMINIA"/>
    <s v="SCOLARI"/>
    <s v="ERMINIA"/>
    <s v="F"/>
    <s v="11/11/1953"/>
    <s v="CEVO"/>
    <s v="VIA LEONCAVALLO, 28 B"/>
    <s v="CASTIGLIONE DELLE STIVIERE"/>
    <s v="46043"/>
    <s v="VIA LEONCAVALLO"/>
    <s v="28"/>
    <s v="B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9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s v=""/>
    <s v=""/>
    <s v=""/>
    <s v=""/>
    <s v=""/>
    <s v=""/>
    <s v=""/>
    <s v="SIMULAZIONE TARI 2022 MT"/>
    <n v="101"/>
    <s v=""/>
    <n v="101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1"/>
    <n v="33.59589044330513"/>
    <n v="67.397800635548478"/>
    <n v="-6.3089211463989159E-3"/>
    <n v="33.59589044330513"/>
    <n v="67.397800635548478"/>
    <n v="100.9936910788536"/>
  </r>
  <r>
    <s v="V2K1343D31122012C122S"/>
    <s v="609"/>
    <s v="1343/1"/>
    <s v="SCLSRN48R49L648A"/>
    <s v=""/>
    <s v="F"/>
    <s v="SCOLARI ESTERINA"/>
    <s v="SCOLARI"/>
    <s v="ESTERINA"/>
    <s v="F"/>
    <s v="09/10/1948"/>
    <s v="VALSAVIORE"/>
    <s v="VIA SAN VIGILIO, 29"/>
    <s v="CEVO"/>
    <s v="25040"/>
    <s v="VIA SAN VIGILIO"/>
    <s v="29"/>
    <s v="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9"/>
    <s v=""/>
    <s v="0002"/>
    <s v=""/>
    <s v=""/>
    <s v="FAB"/>
    <s v="C591"/>
    <s v="NCT"/>
    <s v="00015"/>
    <s v="000299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n v="2"/>
    <s v=""/>
    <s v=""/>
    <s v=""/>
    <s v=""/>
    <s v=""/>
    <s v=""/>
    <s v="SIMULAZIONE TARI 2022 MT"/>
    <n v="2.38"/>
    <s v=""/>
    <n v="2.38"/>
    <n v="11"/>
    <s v="giorni"/>
    <s v="2022"/>
    <s v="01/01/2022"/>
    <s v="11/01/2022"/>
    <s v=""/>
    <s v=""/>
    <s v=""/>
    <s v=""/>
    <s v=""/>
    <s v=""/>
    <n v="0"/>
    <n v="0"/>
    <n v="0"/>
    <n v="0"/>
    <n v="1.4465753424657533"/>
    <n v="0"/>
    <n v="0"/>
    <n v="0"/>
    <n v="0"/>
    <n v="3.0136986301369864E-2"/>
    <x v="5"/>
    <n v="0.83205812349749708"/>
    <n v="1.5503590431418608"/>
    <n v="2.4171666393577595E-3"/>
    <n v="0.83205812349749708"/>
    <n v="1.5503590431418608"/>
    <n v="2.3824171666393577"/>
  </r>
  <r>
    <s v="V2K1343D31122012C122"/>
    <s v="609"/>
    <s v="1343/1"/>
    <s v="SCLSRN48R49L648A"/>
    <s v=""/>
    <s v="F"/>
    <s v="SCOLARI ESTERINA"/>
    <s v="SCOLARI"/>
    <s v="ESTERINA"/>
    <s v="F"/>
    <s v="09/10/1948"/>
    <s v="VALSAVIORE"/>
    <s v="VIA SAN VIGILIO, 29"/>
    <s v="CEVO"/>
    <s v="25040"/>
    <s v="VIA SAN VIGILIO"/>
    <s v="29"/>
    <s v="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9"/>
    <s v=""/>
    <s v="0002"/>
    <s v=""/>
    <s v=""/>
    <s v="FAB"/>
    <s v="C591"/>
    <s v="NCT"/>
    <s v="00015"/>
    <s v="000299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n v="1"/>
    <s v=""/>
    <s v=""/>
    <s v=""/>
    <s v=""/>
    <s v=""/>
    <s v=""/>
    <s v="SIMULAZIONE TARI 2022 MT"/>
    <n v="39.369999999999997"/>
    <s v=""/>
    <n v="39.369999999999997"/>
    <n v="354"/>
    <s v="giorni"/>
    <s v="2022"/>
    <s v="12/01/2022"/>
    <s v="31/12/2022"/>
    <s v=""/>
    <s v=""/>
    <s v=""/>
    <s v=""/>
    <s v=""/>
    <s v=""/>
    <n v="0"/>
    <n v="0"/>
    <n v="0"/>
    <n v="0"/>
    <n v="46.553424657534244"/>
    <n v="0"/>
    <n v="0"/>
    <n v="0"/>
    <n v="0"/>
    <n v="0.96986301369863015"/>
    <x v="0"/>
    <n v="22.951837068943945"/>
    <n v="16.420603720457638"/>
    <n v="2.4407894015823217E-3"/>
    <n v="22.951837068943945"/>
    <n v="16.420603720457638"/>
    <n v="39.37244078940158"/>
  </r>
  <r>
    <s v="V2K1354D31122012C122"/>
    <s v="612"/>
    <s v="1353/1"/>
    <s v="SCLFLC50S30L648D"/>
    <s v=""/>
    <s v="F"/>
    <s v="SCOLARI FELICE"/>
    <s v="SCOLARI"/>
    <s v="FELICE"/>
    <s v="M"/>
    <s v="30/11/1950"/>
    <s v="VALSAVIORE"/>
    <s v="VIA GUGLIELMO MARCONI, 15"/>
    <s v="CEVO"/>
    <s v="25040"/>
    <s v="VIA GUGLIELMO MARCONI"/>
    <s v="15"/>
    <s v=""/>
    <s v=""/>
    <s v=""/>
    <s v=""/>
    <s v=""/>
    <s v="VIA GUGLIELMO MARCONI, 15"/>
    <s v="VIA GUGLIELMO MARCONI"/>
    <s v="15"/>
    <s v=""/>
    <s v=""/>
    <s v=""/>
    <s v=""/>
    <s v=""/>
    <s v="FAB"/>
    <s v="C591"/>
    <s v="NCT"/>
    <s v="00014"/>
    <s v="000077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"/>
    <n v="96"/>
    <x v="0"/>
    <x v="0"/>
    <s v="LOCALI AD USO ABITAZIONE"/>
    <s v=""/>
    <s v=""/>
    <n v="3"/>
    <s v=""/>
    <s v=""/>
    <s v=""/>
    <s v=""/>
    <s v=""/>
    <s v=""/>
    <s v="SIMULAZIONE TARI 2022 MT"/>
    <n v="128.25"/>
    <s v=""/>
    <n v="128.25"/>
    <n v="365"/>
    <s v="giorni"/>
    <s v="2022"/>
    <s v="01/01/2022"/>
    <s v="31/12/2022"/>
    <s v=""/>
    <s v=""/>
    <s v=""/>
    <s v=""/>
    <s v=""/>
    <s v=""/>
    <n v="0"/>
    <n v="0"/>
    <n v="0"/>
    <n v="0"/>
    <n v="95.999999999999986"/>
    <n v="0"/>
    <n v="0"/>
    <n v="0"/>
    <n v="0"/>
    <n v="1"/>
    <x v="6"/>
    <n v="60.852933633156461"/>
    <n v="67.397800635548478"/>
    <n v="7.3426870494586183E-4"/>
    <n v="60.852933633156461"/>
    <n v="67.397800635548478"/>
    <n v="128.25073426870495"/>
  </r>
  <r>
    <s v="V2K1355D31122012C123"/>
    <s v="612"/>
    <s v="1354/1"/>
    <s v="SCLFLC50S30L648D"/>
    <s v=""/>
    <s v="F"/>
    <s v="SCOLARI FELICE"/>
    <s v="SCOLARI"/>
    <s v="FELICE"/>
    <s v="M"/>
    <s v="30/11/1950"/>
    <s v="VALSAVIORE"/>
    <s v="VIA GUGLIELMO MARCONI, 15"/>
    <s v="CEVO"/>
    <s v="25040"/>
    <s v="VIA GUGLIELMO MARCONI"/>
    <s v="15"/>
    <s v=""/>
    <s v=""/>
    <s v=""/>
    <s v=""/>
    <s v=""/>
    <s v="VIA GUGLIELMO MARCONI, 15"/>
    <s v="VIA GUGLIELMO MARCONI"/>
    <s v="15"/>
    <s v=""/>
    <s v=""/>
    <s v=""/>
    <s v=""/>
    <s v=""/>
    <s v="FAB"/>
    <s v="C591"/>
    <s v="NCT"/>
    <s v="00014"/>
    <s v="00007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3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6"/>
    <n v="12.677694506907597"/>
    <n v="0"/>
    <n v="-2.3054930924022443E-3"/>
    <n v="12.677694506907597"/>
    <n v="0"/>
    <n v="12.677694506907597"/>
  </r>
  <r>
    <s v="V2K1356D31122012C122"/>
    <s v="613"/>
    <s v="1355/1"/>
    <s v="SCLFVL55A66B149G"/>
    <s v=""/>
    <s v="F"/>
    <s v="SCOLARI FLAVIA OLGA"/>
    <s v="SCOLARI"/>
    <s v="FLAVIA OLGA"/>
    <s v="F"/>
    <s v="26/01/1955"/>
    <s v="BRENO"/>
    <s v="VIA PADRE MARCOLINI, 11"/>
    <s v="SAVIORE DELL'ADAMELLO"/>
    <s v="25040"/>
    <s v="VIA PADRE MARCOLINI"/>
    <s v="11"/>
    <s v=""/>
    <s v=""/>
    <s v=""/>
    <s v=""/>
    <s v=""/>
    <s v="VIA ROMA, 42"/>
    <s v="VIA ROMA"/>
    <s v="42"/>
    <s v=""/>
    <s v=""/>
    <s v=""/>
    <s v=""/>
    <s v=""/>
    <s v="FAB"/>
    <s v="C591"/>
    <s v="NCT"/>
    <s v="00015"/>
    <s v="000099"/>
    <s v=""/>
    <s v="001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1357D31122012C122"/>
    <s v="614"/>
    <s v="1356/1"/>
    <s v="SCLFNC44A60L648L"/>
    <s v=""/>
    <s v="F"/>
    <s v="SCOLARI FRANCA AGOSTINA"/>
    <s v="SCOLARI"/>
    <s v="FRANCA AGOSTINA"/>
    <s v="F"/>
    <s v="20/01/1944"/>
    <s v="VALSAVIORE"/>
    <s v="VIA SAN VIGILIO, 90"/>
    <s v="CEVO"/>
    <s v="25040"/>
    <s v="VIA SAN VIGILIO"/>
    <s v="90"/>
    <s v=""/>
    <s v=""/>
    <s v=""/>
    <s v=""/>
    <s v=""/>
    <s v="VIA SAN VIGILIO, 90"/>
    <s v="VIA SAN VIGILIO"/>
    <s v="90"/>
    <s v=""/>
    <s v=""/>
    <s v=""/>
    <s v=""/>
    <s v=""/>
    <s v="FAB"/>
    <s v="C591"/>
    <s v="NCT"/>
    <s v="00015"/>
    <s v="00039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364D31122012C122"/>
    <s v="617"/>
    <s v="1363/1"/>
    <s v="CMNSRG47P15L648V"/>
    <s v=""/>
    <s v="F"/>
    <s v="COMINCIOLI SERGIO"/>
    <s v="COMINCIOLI"/>
    <s v="SERGIO"/>
    <s v="M"/>
    <s v="15/09/1947"/>
    <s v="VALSAVIORE"/>
    <s v="VIA CUCCA, 83"/>
    <s v="BRESCIA"/>
    <s v="25127"/>
    <s v="VIA CUCCA"/>
    <s v="83"/>
    <s v=""/>
    <s v=""/>
    <s v=""/>
    <s v=""/>
    <s v=""/>
    <s v="VIA ROMA, 9"/>
    <s v="VIA ROMA"/>
    <s v="9"/>
    <s v=""/>
    <s v=""/>
    <s v=""/>
    <s v=""/>
    <s v=""/>
    <s v="FAB"/>
    <s v="C591"/>
    <s v="NCT"/>
    <s v="00014"/>
    <s v="000071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s v="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1"/>
    <n v="63.388472534537989"/>
    <n v="67.397800635548478"/>
    <n v="-3.726829913517804E-3"/>
    <n v="63.388472534537989"/>
    <n v="67.397800635548478"/>
    <n v="130.78627317008647"/>
  </r>
  <r>
    <s v="V2K1367D31122012C122"/>
    <s v="619"/>
    <s v="1366/1"/>
    <s v="SCLGNB42S18L648H"/>
    <s v=""/>
    <s v="F"/>
    <s v="SCOLARI GIANNI BRUNO"/>
    <s v="SCOLARI"/>
    <s v="GIANNI BRUNO"/>
    <s v="M"/>
    <s v="18/11/1942"/>
    <s v="VALSAVIORE"/>
    <s v="VIA VERDI, 100"/>
    <s v="SAREZZO"/>
    <s v="25068"/>
    <s v="VIA VERDI"/>
    <s v="100"/>
    <s v=""/>
    <s v=""/>
    <s v=""/>
    <s v=""/>
    <s v=""/>
    <s v="VIA SAN VIGILIO, 88"/>
    <s v="VIA SAN VIGILIO"/>
    <s v="88"/>
    <s v=""/>
    <s v=""/>
    <s v=""/>
    <s v=""/>
    <s v=""/>
    <s v="FAB"/>
    <s v="C591"/>
    <s v="NCT"/>
    <s v="00015"/>
    <s v="000371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0"/>
    <s v="LOCALI AD USO ABITAZIONE"/>
    <s v=""/>
    <s v=""/>
    <s v=""/>
    <s v=""/>
    <s v=""/>
    <s v=""/>
    <s v=""/>
    <s v=""/>
    <s v=""/>
    <s v="SIMULAZIONE TARI 2022 MT"/>
    <n v="84.51"/>
    <s v=""/>
    <n v="84.51"/>
    <n v="365"/>
    <s v="giorni"/>
    <s v="2022"/>
    <s v="01/01/2022"/>
    <s v="31/12/2022"/>
    <s v=""/>
    <s v=""/>
    <s v=""/>
    <s v=""/>
    <s v=""/>
    <s v=""/>
    <n v="0"/>
    <n v="0"/>
    <n v="0"/>
    <n v="0"/>
    <n v="27"/>
    <n v="0"/>
    <n v="0"/>
    <n v="0"/>
    <n v="0"/>
    <n v="1"/>
    <x v="1"/>
    <n v="17.114887584325256"/>
    <n v="67.397800635548478"/>
    <n v="2.688219873732578E-3"/>
    <n v="17.114887584325256"/>
    <n v="67.397800635548478"/>
    <n v="84.512688219873738"/>
  </r>
  <r>
    <s v="V2K1368D31122012C122"/>
    <s v="620"/>
    <s v="1367/1"/>
    <s v="CRCSFN63S30F205Y"/>
    <s v=""/>
    <s v="F"/>
    <s v="CURCI STEFANO"/>
    <s v="CURCI"/>
    <s v="STEFANO"/>
    <s v="M"/>
    <s v="30/11/1963"/>
    <s v="MILANO"/>
    <s v="VIA SANT' ANTONIO, 3"/>
    <s v="CEVO"/>
    <s v="25040"/>
    <s v="VIA SANT' ANTONIO"/>
    <s v="3"/>
    <s v=""/>
    <s v=""/>
    <s v=""/>
    <s v=""/>
    <s v=""/>
    <s v="VIA SANT' ANTONIO, 5"/>
    <s v="VIA SANT' ANTONIO"/>
    <s v="5"/>
    <s v=""/>
    <s v=""/>
    <s v=""/>
    <s v=""/>
    <s v=""/>
    <s v="FAB"/>
    <s v="C591"/>
    <s v="NCT"/>
    <s v="00015"/>
    <s v="000053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1369D31122012C122"/>
    <s v="621"/>
    <s v="1368/1"/>
    <s v="SCLGNN55C58C591Y"/>
    <s v=""/>
    <s v="F"/>
    <s v="SCOLARI GIOVANNA CARLA"/>
    <s v="SCOLARI"/>
    <s v="GIOVANNA CARLA"/>
    <s v="F"/>
    <s v="18/03/1955"/>
    <s v="CEVO"/>
    <s v="VIA ADAMELLO, 60"/>
    <s v="CEVO"/>
    <s v="25040"/>
    <s v="VIA ADAMELLO"/>
    <s v="60"/>
    <s v=""/>
    <s v=""/>
    <s v=""/>
    <s v=""/>
    <s v=""/>
    <s v="VIA EMILIO ALESSANDRINI, 5"/>
    <s v="VIA EMILIO ALESSANDRINI"/>
    <s v="5"/>
    <s v=""/>
    <s v=""/>
    <s v=""/>
    <s v=""/>
    <s v=""/>
    <s v="FAB"/>
    <s v="C591"/>
    <s v="NCT"/>
    <s v="00015"/>
    <s v="000314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n v="1"/>
    <s v=""/>
    <s v=""/>
    <s v=""/>
    <s v=""/>
    <s v=""/>
    <s v=""/>
    <s v="SIMULAZIONE TARI 2022 MT"/>
    <n v="31.72"/>
    <s v=""/>
    <n v="31.7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0"/>
    <n v="14.790643591392197"/>
    <n v="16.930848468833439"/>
    <n v="1.4920602256367488E-3"/>
    <n v="14.790643591392197"/>
    <n v="16.930848468833439"/>
    <n v="31.721492060225636"/>
  </r>
  <r>
    <s v="V2K1370D31122012C122"/>
    <s v="621"/>
    <s v="1369/1"/>
    <s v="SCLGNN55C58C591Y"/>
    <s v=""/>
    <s v="F"/>
    <s v="SCOLARI GIOVANNA CARLA"/>
    <s v="SCOLARI"/>
    <s v="GIOVANNA CARLA"/>
    <s v="F"/>
    <s v="18/03/1955"/>
    <s v="CEVO"/>
    <s v="VIA ADAMELLO, 60"/>
    <s v="CEVO"/>
    <s v="25040"/>
    <s v="VIA ADAMELLO"/>
    <s v="60"/>
    <s v=""/>
    <s v=""/>
    <s v=""/>
    <s v=""/>
    <s v=""/>
    <s v="VIA ADAMELLO, 60"/>
    <s v="VIA ADAMELLO"/>
    <s v="60"/>
    <s v=""/>
    <s v=""/>
    <s v=""/>
    <s v=""/>
    <s v=""/>
    <s v="FAB"/>
    <s v="C591"/>
    <s v=""/>
    <s v="00053"/>
    <s v="003184"/>
    <s v=""/>
    <s v="074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2"/>
    <n v="112"/>
    <x v="0"/>
    <x v="0"/>
    <s v="LOCALI AD USO ABITAZIONE"/>
    <s v=""/>
    <s v=""/>
    <n v="3"/>
    <s v=""/>
    <s v=""/>
    <s v=""/>
    <s v=""/>
    <s v=""/>
    <s v=""/>
    <s v="SIMULAZIONE TARI 2022 MT"/>
    <n v="138.38999999999999"/>
    <s v=""/>
    <n v="138.38999999999999"/>
    <n v="365"/>
    <s v="giorni"/>
    <s v="2022"/>
    <s v="01/01/2022"/>
    <s v="31/12/2022"/>
    <s v=""/>
    <s v=""/>
    <s v=""/>
    <s v=""/>
    <s v=""/>
    <s v=""/>
    <n v="0"/>
    <n v="0"/>
    <n v="0"/>
    <n v="0"/>
    <n v="112"/>
    <n v="0"/>
    <n v="0"/>
    <n v="0"/>
    <n v="0"/>
    <n v="1"/>
    <x v="6"/>
    <n v="70.995089238682539"/>
    <n v="67.397800635548478"/>
    <n v="2.8898742310161651E-3"/>
    <n v="70.995089238682539"/>
    <n v="67.397800635548478"/>
    <n v="138.392889874231"/>
  </r>
  <r>
    <s v="V2K1371D31122012C123"/>
    <s v="621"/>
    <s v="1370/1"/>
    <s v="SCLGNN55C58C591Y"/>
    <s v=""/>
    <s v="F"/>
    <s v="SCOLARI GIOVANNA CARLA"/>
    <s v="SCOLARI"/>
    <s v="GIOVANNA CARLA"/>
    <s v="F"/>
    <s v="18/03/1955"/>
    <s v="CEVO"/>
    <s v="VIA ADAMELLO, 60"/>
    <s v="CEVO"/>
    <s v="25040"/>
    <s v="VIA ADAMELLO"/>
    <s v="60"/>
    <s v=""/>
    <s v=""/>
    <s v=""/>
    <s v=""/>
    <s v=""/>
    <s v="VIA EMILIO ALESSANDRINI, 5"/>
    <s v="VIA EMILIO ALESSANDRINI"/>
    <s v="5"/>
    <s v=""/>
    <s v=""/>
    <s v=""/>
    <s v=""/>
    <s v=""/>
    <s v="FAB"/>
    <s v="C591"/>
    <s v="NCT"/>
    <s v="00015"/>
    <s v="000314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3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6"/>
    <n v="12.677694506907597"/>
    <n v="0"/>
    <n v="-2.3054930924022443E-3"/>
    <n v="12.677694506907597"/>
    <n v="0"/>
    <n v="12.677694506907597"/>
  </r>
  <r>
    <s v="V2K1372D31122012C123"/>
    <s v="621"/>
    <s v="1371/1"/>
    <s v="SCLGNN55C58C591Y"/>
    <s v=""/>
    <s v="F"/>
    <s v="SCOLARI GIOVANNA CARLA"/>
    <s v="SCOLARI"/>
    <s v="GIOVANNA CARLA"/>
    <s v="F"/>
    <s v="18/03/1955"/>
    <s v="CEVO"/>
    <s v="VIA ADAMELLO, 60"/>
    <s v="CEVO"/>
    <s v="25040"/>
    <s v="VIA ADAMELLO"/>
    <s v="60"/>
    <s v=""/>
    <s v=""/>
    <s v=""/>
    <s v=""/>
    <s v=""/>
    <s v="VIA ADAMELLO, 60"/>
    <s v="VIA ADAMELLO"/>
    <s v="60"/>
    <s v=""/>
    <s v=""/>
    <s v=""/>
    <s v=""/>
    <s v=""/>
    <s v="FAB"/>
    <s v="C591"/>
    <s v=""/>
    <s v="00053"/>
    <s v="003184"/>
    <s v=""/>
    <s v="074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3"/>
    <s v=""/>
    <s v=""/>
    <s v=""/>
    <s v=""/>
    <s v=""/>
    <s v=""/>
    <s v="SIMULAZIONE TARI 2022 MT"/>
    <n v="25.36"/>
    <s v=""/>
    <n v="25.36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6"/>
    <n v="25.355389013815195"/>
    <n v="0"/>
    <n v="-4.6109861848044886E-3"/>
    <n v="25.355389013815195"/>
    <n v="0"/>
    <n v="25.355389013815195"/>
  </r>
  <r>
    <s v="V2K1373D31122012C122"/>
    <s v="622"/>
    <s v="1372/1"/>
    <s v="DVLMGR53T54C417T"/>
    <s v=""/>
    <s v="F"/>
    <s v="D'AVELLA MARIA GRAZIA"/>
    <s v="D'AVELLA"/>
    <s v="MARIA GRAZIA"/>
    <s v="F"/>
    <s v="14/12/1953"/>
    <s v="CEDEGOLO"/>
    <s v="PAGANORA, 19"/>
    <s v="BRESCIA"/>
    <s v="25121"/>
    <s v=""/>
    <s v=""/>
    <s v=""/>
    <s v=""/>
    <s v=""/>
    <s v=""/>
    <s v=""/>
    <s v="VIA ADAMELLO, 48"/>
    <s v="VIA ADAMELLO"/>
    <s v="48"/>
    <s v=""/>
    <s v=""/>
    <s v=""/>
    <s v=""/>
    <s v=""/>
    <s v="FAB"/>
    <s v="C591"/>
    <s v="NCT"/>
    <s v="00015"/>
    <s v="000304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"/>
    <n v="39"/>
    <x v="0"/>
    <x v="0"/>
    <s v="LOCALI AD USO ABITAZIONE"/>
    <s v=""/>
    <s v=""/>
    <s v=""/>
    <s v=""/>
    <s v=""/>
    <s v=""/>
    <s v=""/>
    <s v=""/>
    <s v=""/>
    <s v="SIMULAZIONE TARI 2022 MT"/>
    <n v="92.12"/>
    <s v=""/>
    <n v="92.12"/>
    <n v="365"/>
    <s v="giorni"/>
    <s v="2022"/>
    <s v="01/01/2022"/>
    <s v="31/12/2022"/>
    <s v=""/>
    <s v=""/>
    <s v=""/>
    <s v=""/>
    <s v=""/>
    <s v=""/>
    <n v="0"/>
    <n v="0"/>
    <n v="0"/>
    <n v="0"/>
    <n v="39"/>
    <n v="0"/>
    <n v="0"/>
    <n v="0"/>
    <n v="0"/>
    <n v="1"/>
    <x v="1"/>
    <n v="24.721504288469816"/>
    <n v="67.397800635548478"/>
    <n v="-6.9507598171014706E-4"/>
    <n v="24.721504288469816"/>
    <n v="67.397800635548478"/>
    <n v="92.119304924018294"/>
  </r>
  <r>
    <s v="V2K1374D31122012C122"/>
    <s v="623"/>
    <s v="1373/1"/>
    <s v="DVDDNC67L52L013M"/>
    <s v=""/>
    <s v="F"/>
    <s v="DAVIDE DOMENICA"/>
    <s v="DAVIDE"/>
    <s v="DOMENICA"/>
    <s v="F"/>
    <s v="12/07/1967"/>
    <s v="SUSA"/>
    <s v="VIA PASCOLI, 19"/>
    <s v="RODENGO SAIANO"/>
    <s v="25050"/>
    <s v="VIA PASCOLI"/>
    <s v="19"/>
    <s v=""/>
    <s v=""/>
    <s v=""/>
    <s v=""/>
    <s v=""/>
    <s v="VIA PIAZZA, 17"/>
    <s v="VIA PIAZZA"/>
    <s v="17"/>
    <s v=""/>
    <s v=""/>
    <s v=""/>
    <s v=""/>
    <s v=""/>
    <s v="FAB"/>
    <s v="C591"/>
    <s v="NCT"/>
    <s v="00031"/>
    <s v="000070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s v=""/>
    <s v=""/>
    <s v=""/>
    <s v=""/>
    <s v=""/>
    <s v=""/>
    <s v=""/>
    <s v="SIMULAZIONE TARI 2022 MT"/>
    <n v="107.97"/>
    <s v=""/>
    <n v="107.97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1"/>
    <n v="40.568622422104312"/>
    <n v="67.397800635548478"/>
    <n v="-3.5769423472089557E-3"/>
    <n v="40.568622422104312"/>
    <n v="67.397800635548478"/>
    <n v="107.96642305765279"/>
  </r>
  <r>
    <s v="V2K1375D31122012C122"/>
    <s v="624"/>
    <s v="1374/1"/>
    <s v="DVDFNC49H11L648R"/>
    <s v=""/>
    <s v="F"/>
    <s v="DAVIDE FRANCO AUGUSTO"/>
    <s v="DAVIDE"/>
    <s v="FRANCO AUGUSTO"/>
    <s v="M"/>
    <s v="11/06/1949"/>
    <s v="VALSAVIORE"/>
    <s v="VIA MERANO, 21"/>
    <s v="CEVO"/>
    <s v="25040"/>
    <s v="VIA MERANO"/>
    <s v="21"/>
    <s v=""/>
    <s v=""/>
    <s v=""/>
    <s v=""/>
    <s v=""/>
    <s v="VIA MERANO, 21"/>
    <s v="VIA MERANO"/>
    <s v="21"/>
    <s v=""/>
    <s v=""/>
    <s v=""/>
    <s v=""/>
    <s v=""/>
    <s v="FAB"/>
    <s v="C591"/>
    <s v="NCT"/>
    <s v="00029"/>
    <s v="000023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290000000000006"/>
    <n v="65.290000000000006"/>
    <x v="0"/>
    <x v="0"/>
    <s v="LOCALI AD USO ABITAZIONE"/>
    <s v=""/>
    <s v=""/>
    <n v="1"/>
    <s v=""/>
    <s v=""/>
    <s v=""/>
    <s v=""/>
    <s v=""/>
    <s v="DATI FORNITI U.T."/>
    <s v="SIMULAZIONE TARI 2022 MT"/>
    <n v="49.12"/>
    <s v=""/>
    <n v="49.12"/>
    <n v="365"/>
    <s v="giorni"/>
    <s v="2022"/>
    <s v="01/01/2022"/>
    <s v="31/12/2022"/>
    <s v=""/>
    <s v=""/>
    <s v=""/>
    <s v=""/>
    <s v=""/>
    <s v=""/>
    <n v="0"/>
    <n v="0"/>
    <n v="0"/>
    <n v="0"/>
    <n v="65.290000000000006"/>
    <n v="0"/>
    <n v="0"/>
    <n v="0"/>
    <n v="0"/>
    <n v="1"/>
    <x v="0"/>
    <n v="32.189370669399885"/>
    <n v="16.930848468833439"/>
    <n v="2.1913823332653237E-4"/>
    <n v="32.189370669399885"/>
    <n v="16.930848468833439"/>
    <n v="49.120219138233324"/>
  </r>
  <r>
    <s v="V2K1381D31122012C123"/>
    <s v="624"/>
    <s v="1380/1"/>
    <s v="DVDFNC49H11L648R"/>
    <s v=""/>
    <s v="F"/>
    <s v="DAVIDE FRANCO AUGUSTO"/>
    <s v="DAVIDE"/>
    <s v="FRANCO AUGUSTO"/>
    <s v="M"/>
    <s v="11/06/1949"/>
    <s v="VALSAVIORE"/>
    <s v="VIA MERANO, 21"/>
    <s v="CEVO"/>
    <s v="25040"/>
    <s v="VIA MERANO"/>
    <s v="21"/>
    <s v=""/>
    <s v=""/>
    <s v=""/>
    <s v=""/>
    <s v=""/>
    <s v="VIA MERANO, 21"/>
    <s v="VIA MERANO"/>
    <s v="21"/>
    <s v=""/>
    <s v=""/>
    <s v=""/>
    <s v=""/>
    <s v=""/>
    <s v="FAB"/>
    <s v="C591"/>
    <s v="NCT"/>
    <s v="00029"/>
    <s v="000023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DATI FORNITI U.T.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1401D01062018C122"/>
    <s v="632"/>
    <s v="1400/1"/>
    <s v="SCLLRA55C66C591B"/>
    <s v=""/>
    <s v="F"/>
    <s v="SCOLARI LAURA"/>
    <s v="SCOLARI"/>
    <s v="LAURA"/>
    <s v="F"/>
    <s v="26/03/1955"/>
    <s v="CEVO"/>
    <s v="VIA SAN VIGILIO, 124"/>
    <s v="CEVO"/>
    <s v="25040"/>
    <s v="VIA SAN VIGILIO"/>
    <s v="124"/>
    <s v=""/>
    <s v=""/>
    <s v=""/>
    <s v=""/>
    <s v=""/>
    <s v="VIA SAN VIGILIO, 124"/>
    <s v="VIA SAN VIGILIO"/>
    <s v="124"/>
    <s v=""/>
    <s v=""/>
    <s v=""/>
    <s v=""/>
    <s v=""/>
    <s v="FAB"/>
    <s v="C591"/>
    <s v="NCT"/>
    <s v="00015"/>
    <s v="000597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2"/>
    <s v=""/>
    <s v=""/>
    <s v=""/>
    <s v=""/>
    <s v=""/>
    <s v="altri metri suddivisi con scolari francesco e scolari bortolo"/>
    <s v="SIMULAZIONE TARI 2022 MT"/>
    <n v="83.08"/>
    <s v=""/>
    <n v="83.08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5"/>
    <n v="31.635543237144425"/>
    <n v="51.443731886070836"/>
    <n v="-7.2487678473009964E-4"/>
    <n v="31.635543237144425"/>
    <n v="51.443731886070836"/>
    <n v="83.079275123215268"/>
  </r>
  <r>
    <s v="V2K1410D31122012C122"/>
    <s v="636"/>
    <s v="1409/1"/>
    <s v="SCLLVC48H04L648D"/>
    <s v=""/>
    <s v="F"/>
    <s v="SCOLARI LODOVICO DANTE"/>
    <s v="SCOLARI"/>
    <s v="LODOVICO DANTE"/>
    <s v="M"/>
    <s v="04/06/1948"/>
    <s v="VALSAVIORE"/>
    <s v="VIA SAN VIGILIO, 130"/>
    <s v="CEVO"/>
    <s v="25040"/>
    <s v="VIA SAN VIGILIO"/>
    <s v="130"/>
    <s v=""/>
    <s v=""/>
    <s v=""/>
    <s v=""/>
    <s v=""/>
    <s v="VIA SAN VIGILIO, 130"/>
    <s v="VIA SAN VIGILIO"/>
    <s v="130"/>
    <s v=""/>
    <s v=""/>
    <s v=""/>
    <s v=""/>
    <s v=""/>
    <s v="FAB"/>
    <s v="C591"/>
    <s v="NCT"/>
    <s v="00015"/>
    <s v="000368"/>
    <s v=""/>
    <s v="0001"/>
    <s v=""/>
    <s v="A04"/>
    <s v="FAB"/>
    <s v="C591"/>
    <s v="NCT"/>
    <s v="00015"/>
    <s v="000368"/>
    <s v=""/>
    <s v="0004"/>
    <s v=""/>
    <s v="A04"/>
    <s v="FAB"/>
    <s v="C591"/>
    <s v="NCT"/>
    <s v="00015"/>
    <s v="000368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0"/>
    <n v="250"/>
    <x v="0"/>
    <x v="0"/>
    <s v="LOCALI AD USO ABITAZIONE"/>
    <s v=""/>
    <s v=""/>
    <n v="1"/>
    <s v=""/>
    <s v=""/>
    <s v=""/>
    <s v=""/>
    <s v=""/>
    <s v=""/>
    <s v="SIMULAZIONE TARI 2022 MT"/>
    <n v="140.19"/>
    <s v=""/>
    <n v="140.19"/>
    <n v="365"/>
    <s v="giorni"/>
    <s v="2022"/>
    <s v="01/01/2022"/>
    <s v="31/12/2022"/>
    <s v=""/>
    <s v=""/>
    <s v=""/>
    <s v=""/>
    <s v=""/>
    <s v=""/>
    <n v="0"/>
    <n v="0"/>
    <n v="0"/>
    <n v="0"/>
    <n v="250"/>
    <n v="0"/>
    <n v="0"/>
    <n v="0"/>
    <n v="0"/>
    <n v="1"/>
    <x v="0"/>
    <n v="123.25536326160163"/>
    <n v="16.930848468833439"/>
    <n v="-3.7882695649216203E-3"/>
    <n v="123.25536326160163"/>
    <n v="16.930848468833439"/>
    <n v="140.18621173043508"/>
  </r>
  <r>
    <s v="V2K1411D31122012C123"/>
    <s v="636"/>
    <s v="1410/1"/>
    <s v="SCLLVC48H04L648D"/>
    <s v=""/>
    <s v="F"/>
    <s v="SCOLARI LODOVICO DANTE"/>
    <s v="SCOLARI"/>
    <s v="LODOVICO DANTE"/>
    <s v="M"/>
    <s v="04/06/1948"/>
    <s v="VALSAVIORE"/>
    <s v="VIA SAN VIGILIO, 130"/>
    <s v="CEVO"/>
    <s v="25040"/>
    <s v="VIA SAN VIGILIO"/>
    <s v="130"/>
    <s v=""/>
    <s v=""/>
    <s v=""/>
    <s v=""/>
    <s v=""/>
    <s v="VIA TRENTO, 20"/>
    <s v="VIA TRENTO"/>
    <s v="20"/>
    <s v=""/>
    <s v=""/>
    <s v=""/>
    <s v=""/>
    <s v=""/>
    <s v="FAB"/>
    <s v="C591"/>
    <s v="NCT"/>
    <s v="00016"/>
    <s v="000637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n v="1"/>
    <s v=""/>
    <s v=""/>
    <s v=""/>
    <s v=""/>
    <s v=""/>
    <s v="BOX COME DA NOTIZIE U.T.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0"/>
    <n v="22.185965387088295"/>
    <n v="0"/>
    <n v="-4.034612911706148E-3"/>
    <n v="22.185965387088295"/>
    <n v="0"/>
    <n v="22.185965387088295"/>
  </r>
  <r>
    <s v="V2K1414D31122012C122"/>
    <s v="638"/>
    <s v="1413/1"/>
    <s v="SCLMDL41C62L648T"/>
    <s v=""/>
    <s v="F"/>
    <s v="SCOLARI MADDALENA OLGA"/>
    <s v="SCOLARI"/>
    <s v="MADDALENA OLGA"/>
    <s v="F"/>
    <s v="22/03/1941"/>
    <s v="VALSAVIORE"/>
    <s v="VIA CINQUANTAQUATTRESIMA BRIGATA GARIBALDI, 7"/>
    <s v="CEVO"/>
    <s v="25040"/>
    <s v="VIA CINQUANTAQUATTRESIMA BRIGATA GARIBALDI"/>
    <s v="7"/>
    <s v=""/>
    <s v=""/>
    <s v=""/>
    <s v=""/>
    <s v=""/>
    <s v="VIA CINQUANTAQUATTRESIMA BRIGATA GARIBALDI, 7"/>
    <s v="VIA CINQUANTAQUATTRESIMA BRIGATA GARIBALDI"/>
    <s v="7"/>
    <s v=""/>
    <s v=""/>
    <s v=""/>
    <s v=""/>
    <s v=""/>
    <s v="FAB"/>
    <s v="C591"/>
    <s v="NCT"/>
    <s v="00017"/>
    <s v="00008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.08"/>
    <n v="49.08"/>
    <x v="0"/>
    <x v="0"/>
    <s v="LOCALI AD USO ABITAZIONE"/>
    <s v=""/>
    <s v=""/>
    <n v="1"/>
    <s v=""/>
    <s v=""/>
    <s v=""/>
    <s v=""/>
    <s v=""/>
    <s v=""/>
    <s v="SIMULAZIONE TARI 2022 MT"/>
    <n v="41.13"/>
    <s v=""/>
    <n v="41.13"/>
    <n v="365"/>
    <s v="giorni"/>
    <s v="2022"/>
    <s v="01/01/2022"/>
    <s v="31/12/2022"/>
    <s v=""/>
    <s v=""/>
    <s v=""/>
    <s v=""/>
    <s v=""/>
    <s v=""/>
    <n v="0"/>
    <n v="0"/>
    <n v="0"/>
    <n v="0"/>
    <n v="49.08"/>
    <n v="0"/>
    <n v="0"/>
    <n v="0"/>
    <n v="0"/>
    <n v="1"/>
    <x v="0"/>
    <n v="24.197492915517632"/>
    <n v="16.930848468833439"/>
    <n v="-1.6586156489282189E-3"/>
    <n v="24.197492915517632"/>
    <n v="16.930848468833439"/>
    <n v="41.128341384351074"/>
  </r>
  <r>
    <s v="V2K1415D31122012C122"/>
    <s v="639"/>
    <s v="1414/1"/>
    <s v="DVLFBA62C26C591W"/>
    <s v=""/>
    <s v="F"/>
    <s v="DAVOLIO FABIO"/>
    <s v="DAVOLIO"/>
    <s v="FABIO"/>
    <s v="M"/>
    <s v="26/03/1962"/>
    <s v="CEVO"/>
    <s v="VIA PITTORE DI PISTICCI, 1"/>
    <s v="PISTICCI"/>
    <s v="75015"/>
    <s v="VIA PITTORE DI PISTICCI"/>
    <s v="1"/>
    <s v=""/>
    <s v=""/>
    <s v=""/>
    <s v=""/>
    <s v=""/>
    <s v="VIA SANT' ANTONIO, 32"/>
    <s v="VIA SANT' ANTONIO"/>
    <s v="32"/>
    <s v=""/>
    <s v=""/>
    <s v=""/>
    <s v=""/>
    <s v=""/>
    <s v="FAB"/>
    <s v="C591"/>
    <s v="NCT"/>
    <s v="00015"/>
    <s v="000169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s v=""/>
    <s v=""/>
    <s v=""/>
    <s v=""/>
    <s v=""/>
    <s v=""/>
    <s v=""/>
    <s v="SIMULAZIONE TARI 2022 MT"/>
    <n v="101"/>
    <s v=""/>
    <n v="101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1"/>
    <n v="33.59589044330513"/>
    <n v="67.397800635548478"/>
    <n v="-6.3089211463989159E-3"/>
    <n v="33.59589044330513"/>
    <n v="67.397800635548478"/>
    <n v="100.9936910788536"/>
  </r>
  <r>
    <s v="V2K1417D31122012C122"/>
    <s v="641"/>
    <s v="1416/1"/>
    <s v="SCLMMD29S64L648L"/>
    <s v=""/>
    <s v="F"/>
    <s v="SCOLARI MARIA MADDALENA"/>
    <s v="SCOLARI"/>
    <s v="MARIA MADDALENA"/>
    <s v="F"/>
    <s v="24/11/1929"/>
    <s v="VALSAVIORE"/>
    <s v="VIA SAN VIGILIO, 96"/>
    <s v="CEVO"/>
    <s v="25040"/>
    <s v="VIA SAN VIGILIO"/>
    <s v="96"/>
    <s v=""/>
    <s v=""/>
    <s v=""/>
    <s v=""/>
    <s v=""/>
    <s v="VIA SAN VIGILIO, 96"/>
    <s v="VIA SAN VIGILIO"/>
    <s v="96"/>
    <s v=""/>
    <s v=""/>
    <s v=""/>
    <s v=""/>
    <s v=""/>
    <s v="FAB"/>
    <s v="C591"/>
    <s v="NCT"/>
    <s v="00015"/>
    <s v="000352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"/>
    <n v="74"/>
    <x v="0"/>
    <x v="0"/>
    <s v="LOCALI AD USO ABITAZIONE"/>
    <s v=""/>
    <s v=""/>
    <n v="1"/>
    <s v=""/>
    <s v=""/>
    <s v=""/>
    <s v=""/>
    <s v=""/>
    <s v=""/>
    <s v="SIMULAZIONE TARI 2022 MT"/>
    <n v="53.41"/>
    <s v=""/>
    <n v="53.41"/>
    <n v="365"/>
    <s v="giorni"/>
    <s v="2022"/>
    <s v="01/01/2022"/>
    <s v="31/12/2022"/>
    <s v=""/>
    <s v=""/>
    <s v=""/>
    <s v=""/>
    <s v=""/>
    <s v=""/>
    <n v="0"/>
    <n v="0"/>
    <n v="0"/>
    <n v="0"/>
    <n v="74"/>
    <n v="0"/>
    <n v="0"/>
    <n v="0"/>
    <n v="0"/>
    <n v="1"/>
    <x v="0"/>
    <n v="36.483587525434082"/>
    <n v="16.930848468833439"/>
    <n v="4.4359942675242792E-3"/>
    <n v="36.483587525434082"/>
    <n v="16.930848468833439"/>
    <n v="53.414435994267521"/>
  </r>
  <r>
    <s v="V2K1418D31122012C122"/>
    <s v="642"/>
    <s v="1417/1"/>
    <s v="DLCNGL48B48B157V"/>
    <s v=""/>
    <s v="F"/>
    <s v="DEL CARRO ANGELA"/>
    <s v="DEL CARRO"/>
    <s v="ANGELA"/>
    <s v="F"/>
    <s v="08/02/1948"/>
    <s v="BRESCIA"/>
    <s v="QUARTIERE PERLASCA, 11"/>
    <s v="BRESCIA"/>
    <s v="25124"/>
    <s v="QUARTIERE PERLASCA"/>
    <s v="11"/>
    <s v=""/>
    <s v=""/>
    <s v=""/>
    <s v=""/>
    <s v=""/>
    <s v="VIA SAN VIGILIO, 43"/>
    <s v="VIA SAN VIGILIO"/>
    <s v="43"/>
    <s v=""/>
    <s v=""/>
    <s v=""/>
    <s v=""/>
    <s v=""/>
    <s v="FAB"/>
    <s v="C591"/>
    <s v="NCT"/>
    <s v="00015"/>
    <s v="00032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1422D31122012C122"/>
    <s v="644"/>
    <s v="1422/1"/>
    <s v="DLDGTT46A08F089E"/>
    <s v=""/>
    <s v="F"/>
    <s v="DEL DIN GIO BATTA"/>
    <s v="DEL DIN"/>
    <s v="GIO BATTA"/>
    <s v="M"/>
    <s v="08/01/1946"/>
    <s v="MEDUNO"/>
    <s v="VIA ANDROLA, 8"/>
    <s v="CEVO"/>
    <s v="25040"/>
    <s v="VIA ANDROLA"/>
    <s v="8"/>
    <s v=""/>
    <s v=""/>
    <s v=""/>
    <s v=""/>
    <s v=""/>
    <s v="VIA ANDROLA, 8"/>
    <s v="VIA ANDROLA"/>
    <s v="8"/>
    <s v=""/>
    <s v=""/>
    <s v=""/>
    <s v=""/>
    <s v=""/>
    <s v="FAB"/>
    <s v="C591"/>
    <s v="NCT"/>
    <s v="00014"/>
    <s v="00017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7.11"/>
    <n v="97.11"/>
    <x v="0"/>
    <x v="0"/>
    <s v="LOCALI AD USO ABITAZIONE"/>
    <s v=""/>
    <s v=""/>
    <s v=""/>
    <s v=""/>
    <s v=""/>
    <s v=""/>
    <s v=""/>
    <s v=""/>
    <s v="DATI FORNITI DA U.T. (30/03/2009) PRIMO PIANO -"/>
    <s v="SIMULAZIONE TARI 2022 MT"/>
    <n v="128.96"/>
    <s v=""/>
    <n v="128.96"/>
    <n v="365"/>
    <s v="giorni"/>
    <s v="2022"/>
    <s v="01/01/2022"/>
    <s v="31/12/2022"/>
    <s v=""/>
    <s v=""/>
    <s v=""/>
    <s v=""/>
    <s v=""/>
    <s v=""/>
    <n v="0"/>
    <n v="0"/>
    <n v="0"/>
    <n v="0"/>
    <n v="97.109999999999985"/>
    <n v="0"/>
    <n v="0"/>
    <n v="0"/>
    <n v="0"/>
    <n v="1"/>
    <x v="1"/>
    <n v="61.556545678289829"/>
    <n v="67.397800635548478"/>
    <n v="-5.6536861617075829E-3"/>
    <n v="61.556545678289829"/>
    <n v="67.397800635548478"/>
    <n v="128.9543463138383"/>
  </r>
  <r>
    <s v="V2K1425D31122012C122"/>
    <s v="644"/>
    <s v="1424/1"/>
    <s v="DLDGTT46A08F089E"/>
    <s v=""/>
    <s v="F"/>
    <s v="DEL DIN GIO BATTA"/>
    <s v="DEL DIN"/>
    <s v="GIO BATTA"/>
    <s v="M"/>
    <s v="08/01/1946"/>
    <s v="MEDUNO"/>
    <s v="VIA ANDROLA, 8"/>
    <s v="CEVO"/>
    <s v="25040"/>
    <s v="VIA ANDROLA"/>
    <s v="8"/>
    <s v=""/>
    <s v=""/>
    <s v=""/>
    <s v=""/>
    <s v=""/>
    <s v="VIA ANDROLA, 8"/>
    <s v="VIA ANDROLA"/>
    <s v="8"/>
    <s v=""/>
    <s v=""/>
    <s v=""/>
    <s v=""/>
    <s v=""/>
    <s v="FAB"/>
    <s v="C591"/>
    <s v="NCT"/>
    <s v="00014"/>
    <s v="000176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.13"/>
    <n v="92.13"/>
    <x v="0"/>
    <x v="0"/>
    <s v="LOCALI AD USO ABITAZIONE"/>
    <s v=""/>
    <s v=""/>
    <n v="1"/>
    <s v=""/>
    <s v=""/>
    <s v=""/>
    <s v=""/>
    <s v=""/>
    <s v="DATI FORNITI DA U.T. (30/03/2009) SEMINTERRATO"/>
    <s v="SIMULAZIONE TARI 2022 MT"/>
    <n v="62.35"/>
    <s v=""/>
    <n v="62.35"/>
    <n v="365"/>
    <s v="giorni"/>
    <s v="2022"/>
    <s v="01/01/2022"/>
    <s v="31/12/2022"/>
    <s v=""/>
    <s v=""/>
    <s v=""/>
    <s v=""/>
    <s v=""/>
    <s v=""/>
    <n v="0"/>
    <n v="0"/>
    <n v="0"/>
    <n v="0"/>
    <n v="92.13"/>
    <n v="0"/>
    <n v="0"/>
    <n v="0"/>
    <n v="0"/>
    <n v="1"/>
    <x v="0"/>
    <n v="45.422066469165429"/>
    <n v="16.930848468833439"/>
    <n v="2.9149379988666624E-3"/>
    <n v="45.422066469165429"/>
    <n v="16.930848468833439"/>
    <n v="62.352914937998868"/>
  </r>
  <r>
    <s v="V2K1431D31122012C122"/>
    <s v="647"/>
    <s v="1430/1"/>
    <s v="SCLMRA49H15L648G"/>
    <s v=""/>
    <s v="F"/>
    <s v="SCOLARI MARIO"/>
    <s v="SCOLARI"/>
    <s v="MARIO"/>
    <s v="M"/>
    <s v="15/06/1949"/>
    <s v="VALSAVIORE"/>
    <s v="VIA BEVILACQUA, 13"/>
    <s v="BRESCIA"/>
    <s v="25127"/>
    <s v="VIA BEVILACQUA"/>
    <s v="13"/>
    <s v=""/>
    <s v=""/>
    <s v=""/>
    <s v=""/>
    <s v=""/>
    <s v="VIA GIARDINO, 5"/>
    <s v="VIA GIARDINO"/>
    <s v="5"/>
    <s v=""/>
    <s v=""/>
    <s v=""/>
    <s v=""/>
    <s v=""/>
    <s v="FAB"/>
    <s v="C591"/>
    <s v="NCT"/>
    <s v="00014"/>
    <s v="000058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6"/>
    <n v="126"/>
    <x v="0"/>
    <x v="0"/>
    <s v="LOCALI AD USO ABITAZIONE"/>
    <s v=""/>
    <s v=""/>
    <s v=""/>
    <s v=""/>
    <s v=""/>
    <s v=""/>
    <s v=""/>
    <s v=""/>
    <s v=""/>
    <s v="SIMULAZIONE TARI 2022 MT"/>
    <n v="147.27000000000001"/>
    <s v=""/>
    <n v="147.27000000000001"/>
    <n v="365"/>
    <s v="giorni"/>
    <s v="2022"/>
    <s v="01/01/2022"/>
    <s v="31/12/2022"/>
    <s v=""/>
    <s v=""/>
    <s v=""/>
    <s v=""/>
    <s v=""/>
    <s v=""/>
    <n v="0"/>
    <n v="0"/>
    <n v="0"/>
    <n v="0"/>
    <n v="126.00000000000001"/>
    <n v="0"/>
    <n v="0"/>
    <n v="0"/>
    <n v="0"/>
    <n v="1"/>
    <x v="1"/>
    <n v="79.869475393517874"/>
    <n v="67.397800635548478"/>
    <n v="-2.7239709336583928E-3"/>
    <n v="79.869475393517874"/>
    <n v="67.397800635548478"/>
    <n v="147.26727602906635"/>
  </r>
  <r>
    <s v="V2K1432D31122012C123"/>
    <s v="647"/>
    <s v="1431/1"/>
    <s v="SCLMRA49H15L648G"/>
    <s v=""/>
    <s v="F"/>
    <s v="SCOLARI MARIO"/>
    <s v="SCOLARI"/>
    <s v="MARIO"/>
    <s v="M"/>
    <s v="15/06/1949"/>
    <s v="VALSAVIORE"/>
    <s v="VIA BEVILACQUA, 13"/>
    <s v="BRESCIA"/>
    <s v="25127"/>
    <s v="VIA BEVILACQUA"/>
    <s v="13"/>
    <s v=""/>
    <s v=""/>
    <s v=""/>
    <s v=""/>
    <s v=""/>
    <s v="VIA GIARDINO, 5"/>
    <s v="VIA GIARDINO"/>
    <s v="5"/>
    <s v=""/>
    <s v=""/>
    <s v=""/>
    <s v=""/>
    <s v=""/>
    <s v="FAB"/>
    <s v="C591"/>
    <s v="NCT"/>
    <s v="00014"/>
    <s v="000287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.16"/>
    <n v="30.16"/>
    <x v="0"/>
    <x v="1"/>
    <s v="LOCALI ACCESSORI UTENZA DOMESTICA"/>
    <s v=""/>
    <s v=""/>
    <s v=""/>
    <s v=""/>
    <s v=""/>
    <s v=""/>
    <s v=""/>
    <s v=""/>
    <s v="NUOVO BOX DATI FORNITI U.T. SETTEMBRE 2009"/>
    <s v="SIMULAZIONE TARI 2022 MT"/>
    <n v="19.12"/>
    <s v=""/>
    <n v="19.12"/>
    <n v="365"/>
    <s v="giorni"/>
    <s v="2022"/>
    <s v="01/01/2022"/>
    <s v="31/12/2022"/>
    <s v=""/>
    <s v=""/>
    <s v=""/>
    <s v=""/>
    <s v=""/>
    <s v=""/>
    <n v="0"/>
    <n v="0"/>
    <n v="0"/>
    <n v="0"/>
    <n v="30.16"/>
    <n v="1"/>
    <n v="0"/>
    <n v="0"/>
    <n v="0"/>
    <n v="0"/>
    <x v="1"/>
    <n v="19.117963316416656"/>
    <n v="0"/>
    <n v="-2.036683583344967E-3"/>
    <n v="19.117963316416656"/>
    <n v="0"/>
    <n v="19.117963316416656"/>
  </r>
  <r>
    <s v="V2K1450D31122012C123"/>
    <s v="650"/>
    <s v="1449/1"/>
    <s v="SCLMSR39R64L648R"/>
    <s v=""/>
    <s v="F"/>
    <s v="SCOLARI MARISA AURELIA"/>
    <s v="SCOLARI"/>
    <s v="MARISA AURELIA"/>
    <s v="F"/>
    <s v="24/10/1939"/>
    <s v="VALSAVIORE"/>
    <s v="VIA ROMA, 47"/>
    <s v="CEVO"/>
    <s v="25040"/>
    <s v="VIA ROMA"/>
    <s v="47"/>
    <s v=""/>
    <s v=""/>
    <s v=""/>
    <s v=""/>
    <s v=""/>
    <s v=", "/>
    <s v=""/>
    <s v=""/>
    <s v=""/>
    <s v=""/>
    <s v=""/>
    <s v=""/>
    <s v=""/>
    <s v="FAB"/>
    <s v="C591"/>
    <s v="NCT"/>
    <s v="00016"/>
    <s v="00057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.64"/>
    <n v="42.64"/>
    <x v="0"/>
    <x v="1"/>
    <s v="LOCALI ACCESSORI UTENZA DOMESTICA"/>
    <s v=""/>
    <s v=""/>
    <n v="1"/>
    <s v=""/>
    <s v=""/>
    <s v=""/>
    <s v=""/>
    <s v=""/>
    <s v="DATI FORNITI U.T. (30/03/2009)"/>
    <s v="SIMULAZIONE TARI 2022 MT"/>
    <n v="21.02"/>
    <s v=""/>
    <n v="21.02"/>
    <n v="365"/>
    <s v="giorni"/>
    <s v="2022"/>
    <s v="01/01/2022"/>
    <s v="31/12/2022"/>
    <s v=""/>
    <s v=""/>
    <s v=""/>
    <s v=""/>
    <s v=""/>
    <s v=""/>
    <n v="0"/>
    <n v="0"/>
    <n v="0"/>
    <n v="0"/>
    <n v="42.64"/>
    <n v="1"/>
    <n v="0"/>
    <n v="0"/>
    <n v="0"/>
    <n v="0"/>
    <x v="0"/>
    <n v="21.022434757898775"/>
    <n v="0"/>
    <n v="2.4347578987757856E-3"/>
    <n v="21.022434757898775"/>
    <n v="0"/>
    <n v="21.022434757898775"/>
  </r>
  <r>
    <s v="V2K1451D31122012C122"/>
    <s v="651"/>
    <s v="1450/1"/>
    <s v="SCLMTN33M43C591Q"/>
    <s v=""/>
    <s v="F"/>
    <s v="SCOLARI MARTINA"/>
    <s v="SCOLARI"/>
    <s v="MARTINA"/>
    <s v="F"/>
    <s v="03/08/1933"/>
    <s v="CEVO"/>
    <s v="VIA CASTELLO, 57 A"/>
    <s v="RODENGO SAIANO"/>
    <s v="25050"/>
    <s v="VIA CASTELLO"/>
    <s v="57"/>
    <s v="A"/>
    <s v=""/>
    <s v=""/>
    <s v=""/>
    <s v=""/>
    <s v="VICOLO ALLEGRO, 10"/>
    <s v="VICOLO ALLEGRO"/>
    <s v="10"/>
    <s v=""/>
    <s v=""/>
    <s v=""/>
    <s v=""/>
    <s v=""/>
    <s v="FAB"/>
    <s v="C591"/>
    <s v="NCT"/>
    <s v="00015"/>
    <s v="000120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"/>
    <n v="83"/>
    <x v="0"/>
    <x v="0"/>
    <s v="LOCALI AD USO ABITAZIONE"/>
    <s v=""/>
    <s v=""/>
    <s v=""/>
    <s v=""/>
    <s v=""/>
    <s v=""/>
    <s v=""/>
    <s v=""/>
    <s v=""/>
    <s v="SIMULAZIONE TARI 2022 MT"/>
    <n v="120.01"/>
    <s v=""/>
    <n v="120.01"/>
    <n v="365"/>
    <s v="giorni"/>
    <s v="2022"/>
    <s v="01/01/2022"/>
    <s v="31/12/2022"/>
    <s v=""/>
    <s v=""/>
    <s v=""/>
    <s v=""/>
    <s v=""/>
    <s v=""/>
    <n v="0"/>
    <n v="0"/>
    <n v="0"/>
    <n v="0"/>
    <n v="83"/>
    <n v="0"/>
    <n v="0"/>
    <n v="0"/>
    <n v="0"/>
    <n v="1"/>
    <x v="1"/>
    <n v="52.612432203666529"/>
    <n v="67.397800635548478"/>
    <n v="2.3283921500194538E-4"/>
    <n v="52.612432203666529"/>
    <n v="67.397800635548478"/>
    <n v="120.01023283921501"/>
  </r>
  <r>
    <s v="V2K1452D31122012C122"/>
    <s v="652"/>
    <s v="1451/1"/>
    <s v="DGRLCU74P16B898P"/>
    <s v=""/>
    <s v="F"/>
    <s v="DUGARIA LUCA"/>
    <s v="DUGARIA"/>
    <s v="LUCA"/>
    <s v="M"/>
    <s v="16/09/1974"/>
    <s v="CASALMAGGIORE"/>
    <s v="VIA CESARE BECCARIA, 2"/>
    <s v="CASALMAGGIORE"/>
    <s v="26041"/>
    <s v="VIA CESARE BECCARIA"/>
    <s v="2"/>
    <s v=""/>
    <s v=""/>
    <s v=""/>
    <s v=""/>
    <s v=""/>
    <s v="VIA GIARDINO, 14"/>
    <s v="VIA GIARDINO"/>
    <s v="14"/>
    <s v=""/>
    <s v=""/>
    <s v=""/>
    <s v=""/>
    <s v=""/>
    <s v="FAB"/>
    <s v="C591"/>
    <s v="NCT"/>
    <s v="00014"/>
    <s v="000050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6"/>
    <n v="116"/>
    <x v="0"/>
    <x v="0"/>
    <s v="LOCALI AD USO ABITAZIONE"/>
    <s v=""/>
    <s v=""/>
    <s v=""/>
    <s v=""/>
    <s v=""/>
    <s v=""/>
    <s v=""/>
    <s v=""/>
    <s v=""/>
    <s v="SIMULAZIONE TARI 2022 MT"/>
    <n v="140.93"/>
    <s v=""/>
    <n v="140.93"/>
    <n v="365"/>
    <s v="giorni"/>
    <s v="2022"/>
    <s v="01/01/2022"/>
    <s v="31/12/2022"/>
    <s v=""/>
    <s v=""/>
    <s v=""/>
    <s v=""/>
    <s v=""/>
    <s v=""/>
    <n v="0"/>
    <n v="0"/>
    <n v="0"/>
    <n v="0"/>
    <n v="116.00000000000001"/>
    <n v="0"/>
    <n v="0"/>
    <n v="0"/>
    <n v="0"/>
    <n v="1"/>
    <x v="1"/>
    <n v="73.530628140064081"/>
    <n v="67.397800635548478"/>
    <n v="-1.5712243874475007E-3"/>
    <n v="73.530628140064081"/>
    <n v="67.397800635548478"/>
    <n v="140.92842877561256"/>
  </r>
  <r>
    <s v="V2K1453D31122012C122"/>
    <s v="653"/>
    <s v="1452/1"/>
    <s v="SCLMNG61E08C591U"/>
    <s v=""/>
    <s v="F"/>
    <s v="SCOLARI MAURO ANGELO"/>
    <s v="SCOLARI"/>
    <s v="MAURO ANGELO"/>
    <s v="M"/>
    <s v="08/05/1961"/>
    <s v="CEVO"/>
    <s v="VIA VERDI, 34 F"/>
    <s v="TREZZANO SUL NAVIGLIO"/>
    <s v="20090"/>
    <s v="VIA VERDI"/>
    <s v="34"/>
    <s v="F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01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1467D31122012C122"/>
    <s v="661"/>
    <s v="1466/1"/>
    <s v="SCLPGC55M16C591W"/>
    <s v=""/>
    <s v="F"/>
    <s v="SCOLARI PAOLO GIACOMO"/>
    <s v="SCOLARI"/>
    <s v="PAOLO GIACOMO"/>
    <s v="M"/>
    <s v="16/08/1955"/>
    <s v="CEVO"/>
    <s v="VIA ROMA, 62"/>
    <s v="CEVO"/>
    <s v="25040"/>
    <s v="VIA ROMA"/>
    <s v="62"/>
    <s v=""/>
    <s v=""/>
    <s v=""/>
    <s v=""/>
    <s v=""/>
    <s v="VIA ROMA, 62"/>
    <s v="VIA ROMA"/>
    <s v="62"/>
    <s v=""/>
    <s v=""/>
    <s v=""/>
    <s v=""/>
    <s v=""/>
    <s v="FAB"/>
    <s v="C591"/>
    <s v="NCT"/>
    <s v="00015"/>
    <s v="00006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1470D31122012C122"/>
    <s v="663"/>
    <s v="1469/1"/>
    <s v="RBTMRA62P08L319S"/>
    <s v=""/>
    <s v="F"/>
    <s v="ERBETTA MAURO"/>
    <s v="ERBETTA"/>
    <s v="MAURO"/>
    <s v="M"/>
    <s v="08/09/1962"/>
    <s v="TRADATE"/>
    <s v="VIA FIUME, 21"/>
    <s v="NOVA MILANESE"/>
    <s v="20054"/>
    <s v="VIA FIUME"/>
    <s v="21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1471D31122012C122"/>
    <s v="663"/>
    <s v="1470/1"/>
    <s v="RBTMRA62P08L319S"/>
    <s v=""/>
    <s v="F"/>
    <s v="ERBETTA MAURO"/>
    <s v="ERBETTA"/>
    <s v="MAURO"/>
    <s v="M"/>
    <s v="08/09/1962"/>
    <s v="TRADATE"/>
    <s v="VIA FIUME, 21"/>
    <s v="NOVA MILANESE"/>
    <s v="20054"/>
    <s v="VIA FIUME"/>
    <s v="21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s v=""/>
    <s v=""/>
    <s v=""/>
    <s v=""/>
    <s v=""/>
    <s v=""/>
    <s v=""/>
    <s v="SIMULAZIONE TARI 2022 MT"/>
    <n v="87.68"/>
    <s v=""/>
    <n v="87.68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1"/>
    <n v="20.284311211052156"/>
    <n v="67.397800635548478"/>
    <n v="2.1118466006271319E-3"/>
    <n v="20.284311211052156"/>
    <n v="67.397800635548478"/>
    <n v="87.682111846600634"/>
  </r>
  <r>
    <s v="V2K1472D31122012C123"/>
    <s v="663"/>
    <s v="1471/1"/>
    <s v="RBTMRA62P08L319S"/>
    <s v=""/>
    <s v="F"/>
    <s v="ERBETTA MAURO"/>
    <s v="ERBETTA"/>
    <s v="MAURO"/>
    <s v="M"/>
    <s v="08/09/1962"/>
    <s v="TRADATE"/>
    <s v="VIA FIUME, 21"/>
    <s v="NOVA MILANESE"/>
    <s v="20054"/>
    <s v="VIA FIUME"/>
    <s v="21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1475D31122012C122"/>
    <s v="665"/>
    <s v="1474/1"/>
    <s v="SCLRSN54P29C591X"/>
    <s v=""/>
    <s v="F"/>
    <s v="SCOLARI REMO SANDRO"/>
    <s v="SCOLARI"/>
    <s v="REMO SANDRO"/>
    <s v="M"/>
    <s v="29/09/1954"/>
    <s v="CEVO"/>
    <s v="VIA GUGLIELMO MARCONI, 39"/>
    <s v="CEVO"/>
    <s v="25040"/>
    <s v="VIA GUGLIELMO MARCONI"/>
    <s v="39"/>
    <s v=""/>
    <s v=""/>
    <s v=""/>
    <s v=""/>
    <s v=""/>
    <s v="VIA GUGLIELMO MARCONI, 39"/>
    <s v="VIA GUGLIELMO MARCONI"/>
    <s v="39"/>
    <s v=""/>
    <s v=""/>
    <s v=""/>
    <s v=""/>
    <s v=""/>
    <s v="FAB"/>
    <s v="C591"/>
    <s v="NCT"/>
    <s v="00014"/>
    <s v="000008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n v="2"/>
    <s v=""/>
    <s v=""/>
    <s v=""/>
    <s v=""/>
    <s v=""/>
    <s v=""/>
    <s v="SIMULAZIONE TARI 2022 MT"/>
    <n v="100.33"/>
    <s v=""/>
    <n v="100.33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5"/>
    <n v="48.891294093768657"/>
    <n v="51.443731886070836"/>
    <n v="5.0259798394876043E-3"/>
    <n v="48.891294093768657"/>
    <n v="51.443731886070836"/>
    <n v="100.33502597983949"/>
  </r>
  <r>
    <s v="V2K1481D31122012C122"/>
    <s v="669"/>
    <s v="1480/1"/>
    <s v="SCLSVN34A68C591Q"/>
    <s v=""/>
    <s v="F"/>
    <s v="SCOLARI SAVINA"/>
    <s v="SCOLARI"/>
    <s v="SAVINA"/>
    <s v="F"/>
    <s v="28/01/1934"/>
    <s v="CEVO"/>
    <s v="VIA ZOCCOLO, 62"/>
    <s v="BRESCIA"/>
    <s v="25100"/>
    <s v="VIA ZOCCOLO"/>
    <s v="62"/>
    <s v=""/>
    <s v=""/>
    <s v=""/>
    <s v=""/>
    <s v=""/>
    <s v="VIA SAN VIGILIO, 88"/>
    <s v="VIA SAN VIGILIO"/>
    <s v="88"/>
    <s v=""/>
    <s v=""/>
    <s v=""/>
    <s v=""/>
    <s v=""/>
    <s v="FAB"/>
    <s v="C591"/>
    <s v="NCT"/>
    <s v="00015"/>
    <s v="000099"/>
    <s v=""/>
    <s v="002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0"/>
    <s v="LOCALI AD USO ABITAZIONE"/>
    <s v=""/>
    <s v=""/>
    <s v=""/>
    <s v=""/>
    <s v=""/>
    <s v=""/>
    <s v=""/>
    <s v=""/>
    <s v=""/>
    <s v="SIMULAZIONE TARI 2022 MT"/>
    <n v="88.32"/>
    <s v=""/>
    <n v="88.32"/>
    <n v="365"/>
    <s v="giorni"/>
    <s v="2022"/>
    <s v="01/01/2022"/>
    <s v="31/12/2022"/>
    <s v=""/>
    <s v=""/>
    <s v=""/>
    <s v=""/>
    <s v=""/>
    <s v=""/>
    <n v="0"/>
    <n v="0"/>
    <n v="0"/>
    <n v="0"/>
    <n v="33"/>
    <n v="0"/>
    <n v="0"/>
    <n v="0"/>
    <n v="0"/>
    <n v="1"/>
    <x v="1"/>
    <n v="20.918195936397534"/>
    <n v="67.397800635548478"/>
    <n v="-4.0034280539771316E-3"/>
    <n v="20.918195936397534"/>
    <n v="67.397800635548478"/>
    <n v="88.315996571946016"/>
  </r>
  <r>
    <s v="V2K1489D31122012C122"/>
    <s v="672"/>
    <s v="1488/1"/>
    <s v="FRRBTL37D57L648A"/>
    <s v=""/>
    <s v="F"/>
    <s v="FERRAMONTI BARTOLOMEA"/>
    <s v="FERRAMONTI"/>
    <s v="BARTOLOMEA"/>
    <s v="F"/>
    <s v="17/04/1937"/>
    <s v="VALSAVIORE"/>
    <s v="VIALE DELLA VITTORIA, 30"/>
    <s v="BRUGHERIO"/>
    <s v="20861"/>
    <s v="VIALE DELLA VITTORIA"/>
    <s v="30"/>
    <s v=""/>
    <s v=""/>
    <s v=""/>
    <s v=""/>
    <s v=""/>
    <s v="VIA ROMA, 58"/>
    <s v="VIA ROMA"/>
    <s v="58"/>
    <s v=""/>
    <s v=""/>
    <s v=""/>
    <s v=""/>
    <s v=""/>
    <s v="FAB"/>
    <s v="C591"/>
    <s v="NCT"/>
    <s v="00015"/>
    <s v="000058"/>
    <s v=""/>
    <s v="0004"/>
    <s v=""/>
    <s v="A04"/>
    <s v="FAB"/>
    <s v="C591"/>
    <s v="NCT"/>
    <s v="00015"/>
    <s v="000058"/>
    <s v=""/>
    <s v="0002"/>
    <s v=""/>
    <s v="A04"/>
    <s v="FAB"/>
    <s v="C591"/>
    <s v="NCT"/>
    <s v="00015"/>
    <s v="000058"/>
    <s v=""/>
    <s v="0003"/>
    <s v=""/>
    <s v="A04"/>
    <s v="FAB"/>
    <s v="C591"/>
    <s v="NCT"/>
    <s v="00015"/>
    <s v="000058"/>
    <s v=""/>
    <s v="0001"/>
    <s v=""/>
    <s v="A04"/>
    <s v=""/>
    <s v=""/>
    <s v=""/>
    <s v=""/>
    <s v=""/>
    <s v=""/>
    <s v=""/>
    <s v=""/>
    <s v=""/>
    <s v=""/>
    <n v="200"/>
    <n v="200"/>
    <x v="0"/>
    <x v="0"/>
    <s v="LOCALI AD USO ABITAZIONE"/>
    <s v=""/>
    <s v=""/>
    <s v=""/>
    <s v=""/>
    <s v=""/>
    <s v=""/>
    <s v=""/>
    <s v=""/>
    <s v=""/>
    <s v="SIMULAZIONE TARI 2022 MT"/>
    <n v="194.18"/>
    <s v=""/>
    <n v="194.18"/>
    <n v="365"/>
    <s v="giorni"/>
    <s v="2022"/>
    <s v="01/01/2022"/>
    <s v="31/12/2022"/>
    <s v=""/>
    <s v=""/>
    <s v=""/>
    <s v=""/>
    <s v=""/>
    <s v=""/>
    <n v="0"/>
    <n v="0"/>
    <n v="0"/>
    <n v="0"/>
    <n v="200"/>
    <n v="0"/>
    <n v="0"/>
    <n v="0"/>
    <n v="0"/>
    <n v="1"/>
    <x v="1"/>
    <n v="126.77694506907598"/>
    <n v="67.397800635548478"/>
    <n v="-5.254295375550555E-3"/>
    <n v="126.77694506907598"/>
    <n v="67.397800635548478"/>
    <n v="194.17474570462446"/>
  </r>
  <r>
    <s v="V2K1491D31122012C123"/>
    <s v="672"/>
    <s v="1490/1"/>
    <s v="FRRBTL37D57L648A"/>
    <s v=""/>
    <s v="F"/>
    <s v="FERRAMONTI BARTOLOMEA"/>
    <s v="FERRAMONTI"/>
    <s v="BARTOLOMEA"/>
    <s v="F"/>
    <s v="17/04/1937"/>
    <s v="VALSAVIORE"/>
    <s v="VIALE DELLA VITTORIA, 30"/>
    <s v="BRUGHERIO"/>
    <s v="20861"/>
    <s v="VIALE DELLA VITTORIA"/>
    <s v="30"/>
    <s v=""/>
    <s v=""/>
    <s v=""/>
    <s v=""/>
    <s v=""/>
    <s v="VICOLO ALLEGRO, 1"/>
    <s v="VICOLO ALLEGRO"/>
    <s v="1"/>
    <s v=""/>
    <s v=""/>
    <s v=""/>
    <s v=""/>
    <s v=""/>
    <s v="FAB"/>
    <s v="C591"/>
    <s v="NCT"/>
    <s v="00015"/>
    <s v="00005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1494D31122012C122"/>
    <s v="673"/>
    <s v="1494/1"/>
    <s v="99001680174"/>
    <s v="99001680174"/>
    <s v="G"/>
    <s v="P.D. SEZIONE DI CEVO"/>
    <s v=""/>
    <s v=""/>
    <s v=""/>
    <s v=""/>
    <s v=""/>
    <s v="VIA SAN VIGILIO, 138"/>
    <s v="CEVO"/>
    <s v="25040"/>
    <s v="VIA SAN VIGILIO"/>
    <s v="138"/>
    <s v=""/>
    <s v=""/>
    <s v=""/>
    <s v=""/>
    <s v=""/>
    <s v="VIA SAN VIGILIO, 138"/>
    <s v="VIA SAN VIGILIO"/>
    <s v="13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0"/>
    <s v="LOCALI AD USO ABITAZIONE"/>
    <s v=""/>
    <s v=""/>
    <s v=""/>
    <s v=""/>
    <s v=""/>
    <s v=""/>
    <s v=""/>
    <s v=""/>
    <s v=""/>
    <s v="SIMULAZIONE TARI 2022 MT"/>
    <n v="76.91"/>
    <s v=""/>
    <n v="76.91"/>
    <n v="365"/>
    <s v="giorni"/>
    <s v="2022"/>
    <s v="01/01/2022"/>
    <s v="31/12/2022"/>
    <s v=""/>
    <s v=""/>
    <s v=""/>
    <s v=""/>
    <s v=""/>
    <s v=""/>
    <n v="0"/>
    <n v="0"/>
    <n v="0"/>
    <n v="0"/>
    <n v="15"/>
    <n v="0"/>
    <n v="0"/>
    <n v="0"/>
    <n v="0"/>
    <n v="1"/>
    <x v="1"/>
    <n v="9.5082708801806977"/>
    <n v="67.397800635548478"/>
    <n v="-3.928484270815602E-3"/>
    <n v="9.5082708801806977"/>
    <n v="67.397800635548478"/>
    <n v="76.906071515729181"/>
  </r>
  <r>
    <s v="V2K1497D31122012C122"/>
    <s v="675"/>
    <s v="1496/1"/>
    <s v="SBLLRD48D20L648L"/>
    <s v=""/>
    <s v="F"/>
    <s v="SIBILIA ALFREDO BATTISTA"/>
    <s v="SIBILIA"/>
    <s v="ALFREDO BATTISTA"/>
    <s v="M"/>
    <s v="20/04/1948"/>
    <s v="VALSAVIORE"/>
    <s v="VIA RISORGIMENTO, 5"/>
    <s v="CEVO"/>
    <s v="25040"/>
    <s v="VIA RISORGIMENTO"/>
    <s v="5"/>
    <s v=""/>
    <s v=""/>
    <s v=""/>
    <s v=""/>
    <s v=""/>
    <s v="VIA RISORGIMENTO, 5"/>
    <s v="VIA RISORGIMENTO"/>
    <s v="5"/>
    <s v=""/>
    <s v=""/>
    <s v=""/>
    <s v=""/>
    <s v=""/>
    <s v="FAB"/>
    <s v="C591"/>
    <s v="NCT"/>
    <s v="00020"/>
    <s v="000105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1498D31122012C122"/>
    <s v="675"/>
    <s v="1497/1"/>
    <s v="SBLLRD48D20L648L"/>
    <s v=""/>
    <s v="F"/>
    <s v="SIBILIA ALFREDO BATTISTA"/>
    <s v="SIBILIA"/>
    <s v="ALFREDO BATTISTA"/>
    <s v="M"/>
    <s v="20/04/1948"/>
    <s v="VALSAVIORE"/>
    <s v="VIA RISORGIMENTO, 5"/>
    <s v="CEVO"/>
    <s v="25040"/>
    <s v="VIA RISORGIMENTO"/>
    <s v="5"/>
    <s v=""/>
    <s v=""/>
    <s v=""/>
    <s v=""/>
    <s v=""/>
    <s v="VIA RISORGIMENTO, 5"/>
    <s v="VIA RISORGIMENTO"/>
    <s v="5"/>
    <s v=""/>
    <s v=""/>
    <s v=""/>
    <s v=""/>
    <s v=""/>
    <s v="FAB"/>
    <s v="C591"/>
    <s v="NCT"/>
    <s v="00020"/>
    <s v="000105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.239999999999995"/>
    <n v="72.239999999999995"/>
    <x v="0"/>
    <x v="0"/>
    <s v="LOCALI AD USO ABITAZIONE"/>
    <s v=""/>
    <s v=""/>
    <n v="3"/>
    <s v=""/>
    <s v=""/>
    <s v=""/>
    <s v=""/>
    <s v=""/>
    <s v=""/>
    <s v="SIMULAZIONE TARI 2022 MT"/>
    <n v="113.19"/>
    <s v=""/>
    <n v="113.19"/>
    <n v="365"/>
    <s v="giorni"/>
    <s v="2022"/>
    <s v="01/01/2022"/>
    <s v="31/12/2022"/>
    <s v=""/>
    <s v=""/>
    <s v=""/>
    <s v=""/>
    <s v=""/>
    <s v=""/>
    <n v="0"/>
    <n v="0"/>
    <n v="0"/>
    <n v="0"/>
    <n v="72.239999999999995"/>
    <n v="0"/>
    <n v="0"/>
    <n v="0"/>
    <n v="0"/>
    <n v="1"/>
    <x v="6"/>
    <n v="45.79183255895024"/>
    <n v="67.397800635548478"/>
    <n v="-3.6680550127243805E-4"/>
    <n v="45.79183255895024"/>
    <n v="67.397800635548478"/>
    <n v="113.18963319449873"/>
  </r>
  <r>
    <s v="V2K1499D31122012C123"/>
    <s v="675"/>
    <s v="1498/1"/>
    <s v="SBLLRD48D20L648L"/>
    <s v=""/>
    <s v="F"/>
    <s v="SIBILIA ALFREDO BATTISTA"/>
    <s v="SIBILIA"/>
    <s v="ALFREDO BATTISTA"/>
    <s v="M"/>
    <s v="20/04/1948"/>
    <s v="VALSAVIORE"/>
    <s v="VIA RISORGIMENTO, 5"/>
    <s v="CEVO"/>
    <s v="25040"/>
    <s v="VIA RISORGIMENTO"/>
    <s v="5"/>
    <s v=""/>
    <s v=""/>
    <s v=""/>
    <s v=""/>
    <s v=""/>
    <s v="VIA RISORGIMENTO, 5"/>
    <s v="VIA RISORGIMENTO"/>
    <s v="5"/>
    <s v=""/>
    <s v=""/>
    <s v=""/>
    <s v=""/>
    <s v=""/>
    <s v="FAB"/>
    <s v="C591"/>
    <s v="NCT"/>
    <s v="00020"/>
    <s v="000105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.95"/>
    <n v="13.95"/>
    <x v="0"/>
    <x v="1"/>
    <s v="LOCALI ACCESSORI UTENZA DOMESTICA"/>
    <s v=""/>
    <s v=""/>
    <n v="3"/>
    <s v=""/>
    <s v=""/>
    <s v=""/>
    <s v=""/>
    <s v=""/>
    <s v=""/>
    <s v="SIMULAZIONE TARI 2022 MT"/>
    <n v="8.84"/>
    <s v=""/>
    <n v="8.84"/>
    <n v="365"/>
    <s v="giorni"/>
    <s v="2022"/>
    <s v="01/01/2022"/>
    <s v="31/12/2022"/>
    <s v=""/>
    <s v=""/>
    <s v=""/>
    <s v=""/>
    <s v=""/>
    <s v=""/>
    <n v="0"/>
    <n v="0"/>
    <n v="0"/>
    <n v="0"/>
    <n v="13.95"/>
    <n v="1"/>
    <n v="0"/>
    <n v="0"/>
    <n v="0"/>
    <n v="0"/>
    <x v="6"/>
    <n v="8.8426919185680486"/>
    <n v="0"/>
    <n v="2.6919185680487345E-3"/>
    <n v="8.8426919185680486"/>
    <n v="0"/>
    <n v="8.8426919185680486"/>
  </r>
  <r>
    <s v="V2K1500D31122012C122"/>
    <s v="676"/>
    <s v="1499/1"/>
    <s v="FRRCRN35P62C591H"/>
    <s v=""/>
    <s v="F"/>
    <s v="FERRAMONTI CATERINA"/>
    <s v="FERRAMONTI"/>
    <s v="CATERINA"/>
    <s v="F"/>
    <s v="22/09/1935"/>
    <s v="CEVO"/>
    <s v="VIA LESSONA, 1"/>
    <s v="MILANO"/>
    <s v="20100"/>
    <s v="VIA LESSONA"/>
    <s v="1"/>
    <s v=""/>
    <s v=""/>
    <s v=""/>
    <s v=""/>
    <s v=""/>
    <s v="VICOLO ALLEGRO, 2"/>
    <s v="VICOLO ALLEGRO"/>
    <s v="2"/>
    <s v=""/>
    <s v=""/>
    <s v=""/>
    <s v=""/>
    <s v=""/>
    <s v="FAB"/>
    <s v="C591"/>
    <s v="NCT"/>
    <s v="00015"/>
    <s v="000115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1501D31122012C123"/>
    <s v="676"/>
    <s v="1500/1"/>
    <s v="FRRCRN35P62C591H"/>
    <s v=""/>
    <s v="F"/>
    <s v="FERRAMONTI CATERINA"/>
    <s v="FERRAMONTI"/>
    <s v="CATERINA"/>
    <s v="F"/>
    <s v="22/09/1935"/>
    <s v="CEVO"/>
    <s v="VIA LESSONA, 1"/>
    <s v="MILANO"/>
    <s v="20100"/>
    <s v="VIA LESSONA"/>
    <s v="1"/>
    <s v=""/>
    <s v=""/>
    <s v=""/>
    <s v=""/>
    <s v=""/>
    <s v="VICOLO ALLEGRO, 2"/>
    <s v="VICOLO ALLEGRO"/>
    <s v="2"/>
    <s v=""/>
    <s v=""/>
    <s v=""/>
    <s v=""/>
    <s v=""/>
    <s v="FAB"/>
    <s v="C591"/>
    <s v="NCT"/>
    <s v="00015"/>
    <s v="000055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1505D31122012C122"/>
    <s v="679"/>
    <s v="1504/1"/>
    <s v="FRRMDL33M54L648D"/>
    <s v=""/>
    <s v="F"/>
    <s v="FERRAMONTI MADDALENA"/>
    <s v="FERRAMONTI"/>
    <s v="MADDALENA"/>
    <s v="F"/>
    <s v="14/08/1933"/>
    <s v="VALSAVIORE"/>
    <s v="VICOLO ALLEGRO, 2 A"/>
    <s v="CEVO"/>
    <s v="25040"/>
    <s v="VICOLO ALLEGRO"/>
    <s v="2"/>
    <s v="A"/>
    <s v=""/>
    <s v=""/>
    <s v=""/>
    <s v=""/>
    <s v="VICOLO ALLEGRO, 2"/>
    <s v="VICOLO ALLEGRO"/>
    <s v="2"/>
    <s v=""/>
    <s v=""/>
    <s v=""/>
    <s v=""/>
    <s v=""/>
    <s v="FAB"/>
    <s v="C591"/>
    <s v="NCT"/>
    <s v="00015"/>
    <s v="00011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0"/>
    <s v="LOCALI AD USO ABITAZIONE"/>
    <s v=""/>
    <s v=""/>
    <s v=""/>
    <s v=""/>
    <s v=""/>
    <s v=""/>
    <s v=""/>
    <s v=""/>
    <s v=""/>
    <s v="SIMULAZIONE TARI 2022 MT"/>
    <n v="81.349999999999994"/>
    <s v=""/>
    <n v="81.349999999999994"/>
    <n v="365"/>
    <s v="giorni"/>
    <s v="2022"/>
    <s v="01/01/2022"/>
    <s v="31/12/2022"/>
    <s v=""/>
    <s v=""/>
    <s v=""/>
    <s v=""/>
    <s v=""/>
    <s v=""/>
    <n v="0"/>
    <n v="0"/>
    <n v="0"/>
    <n v="0"/>
    <n v="22"/>
    <n v="0"/>
    <n v="0"/>
    <n v="0"/>
    <n v="0"/>
    <n v="1"/>
    <x v="1"/>
    <n v="13.945463957598356"/>
    <n v="67.397800635548478"/>
    <n v="-6.735406853152881E-3"/>
    <n v="13.945463957598356"/>
    <n v="67.397800635548478"/>
    <n v="81.343264593146841"/>
  </r>
  <r>
    <s v="V2K1506D31122012C123"/>
    <s v="679"/>
    <s v="1505/1"/>
    <s v="FRRMDL33M54L648D"/>
    <s v=""/>
    <s v="F"/>
    <s v="FERRAMONTI MADDALENA"/>
    <s v="FERRAMONTI"/>
    <s v="MADDALENA"/>
    <s v="F"/>
    <s v="14/08/1933"/>
    <s v="VALSAVIORE"/>
    <s v="VICOLO ALLEGRO, 2 A"/>
    <s v="CEVO"/>
    <s v="25040"/>
    <s v="VICOLO ALLEGRO"/>
    <s v="2"/>
    <s v="A"/>
    <s v=""/>
    <s v=""/>
    <s v=""/>
    <s v=""/>
    <s v="VICOLO ALLEGRO, 2"/>
    <s v="VICOLO ALLEGRO"/>
    <s v="2"/>
    <s v=""/>
    <s v=""/>
    <s v=""/>
    <s v=""/>
    <s v=""/>
    <s v="FAB"/>
    <s v="C591"/>
    <s v="NCT"/>
    <s v="00015"/>
    <s v="000055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1510D31122012C122"/>
    <s v="681"/>
    <s v="1509/1"/>
    <s v="FRRRSL38D60L648A"/>
    <s v=""/>
    <s v="F"/>
    <s v="FERRAMONTI ORSOLA"/>
    <s v="FERRAMONTI"/>
    <s v="ORSOLA"/>
    <s v="F"/>
    <s v="20/04/1938"/>
    <s v="VALSAVIORE"/>
    <s v="VIA BALZERINA, 41"/>
    <s v="SALE MARASINO"/>
    <s v="25057"/>
    <s v="VIA BALZERINA"/>
    <s v="41"/>
    <s v=""/>
    <s v=""/>
    <s v=""/>
    <s v=""/>
    <s v=""/>
    <s v="VIA SANT' ANTONIO, 1"/>
    <s v="VIA SANT' ANTONIO"/>
    <s v="1"/>
    <s v=""/>
    <s v=""/>
    <s v=""/>
    <s v=""/>
    <s v=""/>
    <s v="FAB"/>
    <s v="C591"/>
    <s v="NCT"/>
    <s v="00015"/>
    <s v="000053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1513D31122012C123"/>
    <s v="681"/>
    <s v="1512/1"/>
    <s v="FRRRSL38D60L648A"/>
    <s v=""/>
    <s v="F"/>
    <s v="FERRAMONTI ORSOLA"/>
    <s v="FERRAMONTI"/>
    <s v="ORSOLA"/>
    <s v="F"/>
    <s v="20/04/1938"/>
    <s v="VALSAVIORE"/>
    <s v="VIA BALZERINA, 41"/>
    <s v="SALE MARASINO"/>
    <s v="25057"/>
    <s v="VIA BALZERINA"/>
    <s v="41"/>
    <s v=""/>
    <s v=""/>
    <s v=""/>
    <s v=""/>
    <s v=""/>
    <s v="VIA SANT' ANTONIO, 1"/>
    <s v="VIA SANT' ANTONIO"/>
    <s v="1"/>
    <s v=""/>
    <s v=""/>
    <s v=""/>
    <s v=""/>
    <s v=""/>
    <s v="FAB"/>
    <s v="C591"/>
    <s v="NCT"/>
    <s v="00015"/>
    <s v="000053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s v=""/>
    <s v=""/>
    <s v=""/>
    <s v=""/>
    <s v=""/>
    <s v=""/>
    <s v=""/>
    <s v="SIMULAZIONE TARI 2022 MT"/>
    <n v="7.61"/>
    <s v=""/>
    <n v="7.61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1"/>
    <n v="7.6066167041445576"/>
    <n v="0"/>
    <n v="-3.383295855442725E-3"/>
    <n v="7.6066167041445576"/>
    <n v="0"/>
    <n v="7.6066167041445576"/>
  </r>
  <r>
    <s v="V2K1516D31122012C123"/>
    <s v="681"/>
    <s v="1515/1"/>
    <s v="FRRRSL38D60L648A"/>
    <s v=""/>
    <s v="F"/>
    <s v="FERRAMONTI ORSOLA"/>
    <s v="FERRAMONTI"/>
    <s v="ORSOLA"/>
    <s v="F"/>
    <s v="20/04/1938"/>
    <s v="VALSAVIORE"/>
    <s v="VIA BALZERINA, 41"/>
    <s v="SALE MARASINO"/>
    <s v="25057"/>
    <s v="VIA BALZERINA"/>
    <s v="41"/>
    <s v=""/>
    <s v=""/>
    <s v=""/>
    <s v=""/>
    <s v=""/>
    <s v="VIA SANT' ANTONIO, 1"/>
    <s v="VIA SANT' ANTONIO"/>
    <s v="1"/>
    <s v=""/>
    <s v=""/>
    <s v=""/>
    <s v=""/>
    <s v=""/>
    <s v="FAB"/>
    <s v="C591"/>
    <s v="NCT"/>
    <s v="00015"/>
    <s v="000053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.5"/>
    <n v="6.5"/>
    <x v="0"/>
    <x v="1"/>
    <s v="LOCALI ACCESSORI UTENZA DOMESTICA"/>
    <s v=""/>
    <s v=""/>
    <s v=""/>
    <s v=""/>
    <s v=""/>
    <s v=""/>
    <s v=""/>
    <s v=""/>
    <s v=""/>
    <s v="SIMULAZIONE TARI 2022 MT"/>
    <n v="4.12"/>
    <s v=""/>
    <n v="4.12"/>
    <n v="365"/>
    <s v="giorni"/>
    <s v="2022"/>
    <s v="01/01/2022"/>
    <s v="31/12/2022"/>
    <s v=""/>
    <s v=""/>
    <s v=""/>
    <s v=""/>
    <s v=""/>
    <s v=""/>
    <n v="0"/>
    <n v="0"/>
    <n v="0"/>
    <n v="0"/>
    <n v="6.5"/>
    <n v="1"/>
    <n v="0"/>
    <n v="0"/>
    <n v="0"/>
    <n v="0"/>
    <x v="1"/>
    <n v="4.1202507147449694"/>
    <n v="0"/>
    <n v="2.5071474496929369E-4"/>
    <n v="4.1202507147449694"/>
    <n v="0"/>
    <n v="4.1202507147449694"/>
  </r>
  <r>
    <s v="V2K1517D31122012C122"/>
    <s v="682"/>
    <s v="1516/1"/>
    <s v="SBLLGO39C42C591H"/>
    <s v=""/>
    <s v="F"/>
    <s v="SIBILIA OLGA"/>
    <s v="SIBILIA"/>
    <s v="OLGA"/>
    <s v="F"/>
    <s v="02/03/1939"/>
    <s v="CEVO"/>
    <s v="VIA AIROLDI, 37"/>
    <s v="MONTEFORTE D'ALPONE"/>
    <s v="37032"/>
    <s v="VIA AIROLDI"/>
    <s v="37"/>
    <s v=""/>
    <s v=""/>
    <s v=""/>
    <s v=""/>
    <s v=""/>
    <s v="VIA QUATTRO NOVEMBRE, 28"/>
    <s v="VIA QUATTRO NOVEMBRE"/>
    <s v="28"/>
    <s v=""/>
    <s v=""/>
    <s v=""/>
    <s v=""/>
    <s v=""/>
    <s v="FAB"/>
    <s v="C591"/>
    <s v="NCT"/>
    <s v="00011"/>
    <s v="00012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1519D31122012C122"/>
    <s v="684"/>
    <s v="1518/1"/>
    <s v="SBLSGR62E18C591H"/>
    <s v=""/>
    <s v="F"/>
    <s v="SIBILIA SERGIO RODOLFO"/>
    <s v="SIBILIA"/>
    <s v="SERGIO RODOLFO"/>
    <s v="M"/>
    <s v="18/05/1962"/>
    <s v="CEVO"/>
    <s v="VIA RISORGIMENTO, 10"/>
    <s v="CEVO"/>
    <s v="25040"/>
    <s v="VIA RISORGIMENTO"/>
    <s v="10"/>
    <s v=""/>
    <s v=""/>
    <s v=""/>
    <s v=""/>
    <s v=""/>
    <s v="VIA RISORGIMENTO, 10"/>
    <s v="VIA RISORGIMENTO"/>
    <s v="10"/>
    <s v=""/>
    <s v=""/>
    <s v=""/>
    <s v=""/>
    <s v=""/>
    <s v="FAB"/>
    <s v="C591"/>
    <s v="NCT"/>
    <s v="00020"/>
    <s v="000150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n v="4"/>
    <s v=""/>
    <s v=""/>
    <s v=""/>
    <s v=""/>
    <s v=""/>
    <s v=""/>
    <s v="SIMULAZIONE TARI 2022 MT"/>
    <n v="122.55"/>
    <s v=""/>
    <n v="122.55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4"/>
    <n v="40.169509817257214"/>
    <n v="82.375089665670373"/>
    <n v="-5.400517072402522E-3"/>
    <n v="40.169509817257214"/>
    <n v="82.375089665670373"/>
    <n v="122.54459948292759"/>
  </r>
  <r>
    <s v="V2K1526D31122012C122"/>
    <s v="688"/>
    <s v="1525/1"/>
    <s v="SLVFNZ52B05L648E"/>
    <s v=""/>
    <s v="F"/>
    <s v="SILVESTRI FIORENZO GIOVANNI"/>
    <s v="SILVESTRI"/>
    <s v="FIORENZO GIOVANNI"/>
    <s v="M"/>
    <s v="05/02/1952"/>
    <s v="VALSAVIORE"/>
    <s v="VIA FRESINE, 36"/>
    <s v="CEVO"/>
    <s v="25040"/>
    <s v="VIA FRESINE"/>
    <s v="36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69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1527D31122012C123"/>
    <s v="688"/>
    <s v="1526/1"/>
    <s v="SLVFNZ52B05L648E"/>
    <s v=""/>
    <s v="F"/>
    <s v="SILVESTRI FIORENZO GIOVANNI"/>
    <s v="SILVESTRI"/>
    <s v="FIORENZO GIOVANNI"/>
    <s v="M"/>
    <s v="05/02/1952"/>
    <s v="VALSAVIORE"/>
    <s v="VIA FRESINE, 36"/>
    <s v="CEVO"/>
    <s v="25040"/>
    <s v="VIA FRESINE"/>
    <s v="36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69"/>
    <s v=""/>
    <s v="001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1530D01012018C122"/>
    <s v="691"/>
    <s v="1530/1"/>
    <s v="FRRGMR59R06B149U"/>
    <s v=""/>
    <s v="F"/>
    <s v="FERRARI GIAN MARIO"/>
    <s v="FERRARI"/>
    <s v="GIAN MARIO"/>
    <s v="M"/>
    <s v="06/10/1959"/>
    <s v="BRENO"/>
    <s v="VIA LENIN, 6"/>
    <s v="MEDE"/>
    <s v="27035"/>
    <s v="VIA LENIN"/>
    <s v="6"/>
    <s v=""/>
    <s v=""/>
    <s v=""/>
    <s v=""/>
    <s v=""/>
    <s v="VIA PIAZZA, 15 A"/>
    <s v="VIA PIAZZA"/>
    <s v="15"/>
    <s v="A"/>
    <s v=""/>
    <s v=""/>
    <s v=""/>
    <s v=""/>
    <s v="FAB"/>
    <s v="C591"/>
    <s v="NCT"/>
    <s v="00031"/>
    <s v="000069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0"/>
    <s v="LOCALI AD USO ABITAZIONE"/>
    <s v=""/>
    <s v=""/>
    <s v=""/>
    <s v=""/>
    <s v=""/>
    <s v=""/>
    <s v=""/>
    <s v=""/>
    <s v=""/>
    <s v="SIMULAZIONE TARI 2022 MT"/>
    <n v="84.51"/>
    <s v=""/>
    <n v="84.51"/>
    <n v="365"/>
    <s v="giorni"/>
    <s v="2022"/>
    <s v="01/01/2022"/>
    <s v="31/12/2022"/>
    <s v=""/>
    <s v=""/>
    <s v=""/>
    <s v=""/>
    <s v=""/>
    <s v=""/>
    <n v="0"/>
    <n v="0"/>
    <n v="0"/>
    <n v="0"/>
    <n v="27"/>
    <n v="0"/>
    <n v="0"/>
    <n v="0"/>
    <n v="0"/>
    <n v="1"/>
    <x v="1"/>
    <n v="17.114887584325256"/>
    <n v="67.397800635548478"/>
    <n v="2.688219873732578E-3"/>
    <n v="17.114887584325256"/>
    <n v="67.397800635548478"/>
    <n v="84.512688219873738"/>
  </r>
  <r>
    <s v="V2K1535D31122012C122"/>
    <s v="693"/>
    <s v="1534/1"/>
    <s v="SLVMTT38E57L648R"/>
    <s v=""/>
    <s v="F"/>
    <s v="SILVESTRI MATTEA"/>
    <s v="SILVESTRI"/>
    <s v="MATTEA"/>
    <s v="F"/>
    <s v="17/05/1938"/>
    <s v="VALSAVIORE"/>
    <s v="VIA TAGLIAMENTO, 25"/>
    <s v="SERIATE"/>
    <s v="24068"/>
    <s v="VIA TAGLIAMENTO"/>
    <s v="25"/>
    <s v=""/>
    <s v=""/>
    <s v=""/>
    <s v=""/>
    <s v=""/>
    <s v="VIA FRESINE, 32"/>
    <s v="VIA FRESINE"/>
    <s v="3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1541D31122012C122"/>
    <s v="696"/>
    <s v="1540/1"/>
    <s v="FOINFR43H47L648G"/>
    <s v=""/>
    <s v="F"/>
    <s v="FOI ANITA FERNANDA"/>
    <s v="FOI"/>
    <s v="ANITA FERNANDA"/>
    <s v="F"/>
    <s v="07/06/1943"/>
    <s v="VALSAVIORE"/>
    <s v="MADONNA DELLA TORRE, 13"/>
    <s v="SOVERE"/>
    <s v="24060"/>
    <s v=""/>
    <s v=""/>
    <s v=""/>
    <s v=""/>
    <s v=""/>
    <s v=""/>
    <s v=""/>
    <s v="VIA UMBERTO PRIMO, 19"/>
    <s v="VIA UMBERTO PRIMO"/>
    <s v="19"/>
    <s v=""/>
    <s v=""/>
    <s v=""/>
    <s v=""/>
    <s v=""/>
    <s v="FAB"/>
    <s v="C591"/>
    <s v="NCT"/>
    <s v="00011"/>
    <s v="000023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.5"/>
    <n v="96.5"/>
    <x v="0"/>
    <x v="0"/>
    <s v="LOCALI AD USO ABITAZIONE"/>
    <s v=""/>
    <s v=""/>
    <s v=""/>
    <s v=""/>
    <s v=""/>
    <s v=""/>
    <s v=""/>
    <s v=""/>
    <s v=""/>
    <s v="SIMULAZIONE TARI 2022 MT"/>
    <n v="128.57"/>
    <s v=""/>
    <n v="128.57"/>
    <n v="365"/>
    <s v="giorni"/>
    <s v="2022"/>
    <s v="01/01/2022"/>
    <s v="31/12/2022"/>
    <s v=""/>
    <s v=""/>
    <s v=""/>
    <s v=""/>
    <s v=""/>
    <s v=""/>
    <n v="0"/>
    <n v="0"/>
    <n v="0"/>
    <n v="0"/>
    <n v="96.500000000000014"/>
    <n v="0"/>
    <n v="0"/>
    <n v="0"/>
    <n v="0"/>
    <n v="1"/>
    <x v="1"/>
    <n v="61.169875995829166"/>
    <n v="67.397800635548478"/>
    <n v="-2.3233686223420591E-3"/>
    <n v="61.169875995829166"/>
    <n v="67.397800635548478"/>
    <n v="128.56767663137765"/>
  </r>
  <r>
    <s v="V2K1542D31122012C122"/>
    <s v="696"/>
    <s v="1541/1"/>
    <s v="FOINFR43H47L648G"/>
    <s v=""/>
    <s v="F"/>
    <s v="FOI ANITA FERNANDA"/>
    <s v="FOI"/>
    <s v="ANITA FERNANDA"/>
    <s v="F"/>
    <s v="07/06/1943"/>
    <s v="VALSAVIORE"/>
    <s v="MADONNA DELLA TORRE, 13"/>
    <s v="SOVERE"/>
    <s v="24060"/>
    <s v=""/>
    <s v=""/>
    <s v=""/>
    <s v=""/>
    <s v=""/>
    <s v=""/>
    <s v=""/>
    <s v="VIA UMBERTO PRIMO, 19"/>
    <s v="VIA UMBERTO PRIMO"/>
    <s v="19"/>
    <s v=""/>
    <s v=""/>
    <s v=""/>
    <s v=""/>
    <s v=""/>
    <s v="FAB"/>
    <s v="C591"/>
    <s v="NCT"/>
    <s v="00011"/>
    <s v="000023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0"/>
    <s v="LOCALI AD USO ABITAZIONE"/>
    <s v=""/>
    <s v=""/>
    <s v=""/>
    <s v=""/>
    <s v=""/>
    <s v=""/>
    <s v=""/>
    <s v=""/>
    <s v=""/>
    <s v="SIMULAZIONE TARI 2022 MT"/>
    <n v="77.540000000000006"/>
    <s v=""/>
    <n v="77.540000000000006"/>
    <n v="365"/>
    <s v="giorni"/>
    <s v="2022"/>
    <s v="01/01/2022"/>
    <s v="31/12/2022"/>
    <s v=""/>
    <s v=""/>
    <s v=""/>
    <s v=""/>
    <s v=""/>
    <s v=""/>
    <n v="0"/>
    <n v="0"/>
    <n v="0"/>
    <n v="0"/>
    <n v="16"/>
    <n v="0"/>
    <n v="0"/>
    <n v="0"/>
    <n v="0"/>
    <n v="1"/>
    <x v="1"/>
    <n v="10.142155605526078"/>
    <n v="67.397800635548478"/>
    <n v="-4.3758925457382247E-5"/>
    <n v="10.142155605526078"/>
    <n v="67.397800635548478"/>
    <n v="77.539956241074549"/>
  </r>
  <r>
    <s v="V2K1550D31122012C122"/>
    <s v="700"/>
    <s v="1549/1"/>
    <s v="SSTDNL59B22I476Q"/>
    <s v=""/>
    <s v="F"/>
    <s v="SISTI DANILO"/>
    <s v="SISTI"/>
    <s v="DANILO"/>
    <s v="M"/>
    <s v="22/02/1959"/>
    <s v="SAVIORE DELL'ADAMELL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6"/>
    <s v=""/>
    <s v="C06"/>
    <s v="FAB"/>
    <s v="C591"/>
    <s v="NCT"/>
    <s v="00013"/>
    <s v="000279"/>
    <s v=""/>
    <s v="001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1"/>
    <s v=""/>
    <s v=""/>
    <s v=""/>
    <s v=""/>
    <s v=""/>
    <s v=""/>
    <s v="SIMULAZIONE TARI 2022 MT"/>
    <n v="53.91"/>
    <s v=""/>
    <n v="53.91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0"/>
    <n v="36.976608978480492"/>
    <n v="16.930848468833439"/>
    <n v="-2.5425526860658465E-3"/>
    <n v="36.976608978480492"/>
    <n v="16.930848468833439"/>
    <n v="53.907457447313931"/>
  </r>
  <r>
    <s v="V2K1551D31122012C122"/>
    <s v="701"/>
    <s v="1550/1"/>
    <s v="FOIBTL42P24F205Q"/>
    <s v=""/>
    <s v="F"/>
    <s v="FOI BORTOLINO STEFANO"/>
    <s v="FOI"/>
    <s v="BORTOLINO STEFANO"/>
    <s v="M"/>
    <s v="24/09/1942"/>
    <s v="MILANO"/>
    <s v="VIA RISORGIMENTO, 144 A"/>
    <s v="CINISELLO BALSAMO"/>
    <s v="20092"/>
    <s v="VIA RISORGIMENTO"/>
    <s v="144"/>
    <s v="A"/>
    <s v=""/>
    <s v=""/>
    <s v=""/>
    <s v=""/>
    <s v="VIA RISORGIMENTO, 9"/>
    <s v="VIA RISORGIMENTO"/>
    <s v="9"/>
    <s v=""/>
    <s v=""/>
    <s v=""/>
    <s v=""/>
    <s v=""/>
    <s v="FAB"/>
    <s v="C591"/>
    <s v="NCT"/>
    <s v="00020"/>
    <s v="000151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"/>
    <n v="77"/>
    <x v="0"/>
    <x v="0"/>
    <s v="LOCALI AD USO ABITAZIONE"/>
    <s v=""/>
    <s v=""/>
    <s v=""/>
    <s v=""/>
    <s v=""/>
    <s v=""/>
    <s v=""/>
    <s v=""/>
    <s v=""/>
    <s v="SIMULAZIONE TARI 2022 MT"/>
    <n v="116.21"/>
    <s v=""/>
    <n v="116.21"/>
    <n v="365"/>
    <s v="giorni"/>
    <s v="2022"/>
    <s v="01/01/2022"/>
    <s v="31/12/2022"/>
    <s v=""/>
    <s v=""/>
    <s v=""/>
    <s v=""/>
    <s v=""/>
    <s v=""/>
    <n v="0"/>
    <n v="0"/>
    <n v="0"/>
    <n v="0"/>
    <n v="77"/>
    <n v="0"/>
    <n v="0"/>
    <n v="0"/>
    <n v="0"/>
    <n v="1"/>
    <x v="1"/>
    <n v="48.809123851594251"/>
    <n v="67.397800635548478"/>
    <n v="-3.0755128572650392E-3"/>
    <n v="48.809123851594251"/>
    <n v="67.397800635548478"/>
    <n v="116.20692448714273"/>
  </r>
  <r>
    <s v="V2K1554D01012015C122"/>
    <s v="703"/>
    <s v="1553/1"/>
    <s v="FOIGNT48L30F205J"/>
    <s v=""/>
    <s v="F"/>
    <s v="FOI EGIDIO ANTONIO"/>
    <s v="FOI"/>
    <s v="EGIDIO ANTONIO"/>
    <s v="M"/>
    <s v="30/07/1948"/>
    <s v="MILANO"/>
    <s v="VIA RISORGIMENTO, 144 A"/>
    <s v="CINISELLO BALSAMO"/>
    <s v="20092"/>
    <s v="VIA RISORGIMENTO"/>
    <s v="144"/>
    <s v="A"/>
    <s v=""/>
    <s v=""/>
    <s v=""/>
    <s v=""/>
    <s v="VIA RISORGIMENTO, 9"/>
    <s v="VIA RISORGIMENTO"/>
    <s v="9"/>
    <s v=""/>
    <s v=""/>
    <s v=""/>
    <s v=""/>
    <s v=""/>
    <s v="FAB"/>
    <s v="C591"/>
    <s v="NCT"/>
    <s v="00020"/>
    <s v="000151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3.5"/>
    <n v="113.5"/>
    <x v="0"/>
    <x v="0"/>
    <s v="LOCALI AD USO ABITAZIONE"/>
    <s v=""/>
    <s v=""/>
    <s v=""/>
    <s v=""/>
    <s v=""/>
    <s v=""/>
    <s v=""/>
    <s v=""/>
    <s v=""/>
    <s v="SIMULAZIONE TARI 2022 MT"/>
    <n v="139.35"/>
    <s v=""/>
    <n v="139.35"/>
    <n v="365"/>
    <s v="giorni"/>
    <s v="2022"/>
    <s v="01/01/2022"/>
    <s v="31/12/2022"/>
    <s v=""/>
    <s v=""/>
    <s v=""/>
    <s v=""/>
    <s v=""/>
    <s v=""/>
    <n v="0"/>
    <n v="0"/>
    <n v="0"/>
    <n v="0"/>
    <n v="113.5"/>
    <n v="0"/>
    <n v="0"/>
    <n v="0"/>
    <n v="0"/>
    <n v="1"/>
    <x v="1"/>
    <n v="71.945916326700612"/>
    <n v="67.397800635548478"/>
    <n v="-6.2830377509044411E-3"/>
    <n v="71.945916326700612"/>
    <n v="67.397800635548478"/>
    <n v="139.34371696224909"/>
  </r>
  <r>
    <s v="V2K1557D31122012C122"/>
    <s v="704"/>
    <s v="1556/1"/>
    <s v="FOIGRL41T66L648J"/>
    <s v=""/>
    <s v="F"/>
    <s v="FOI GABRIELLA NATALINA"/>
    <s v="FOI"/>
    <s v="GABRIELLA NATALINA"/>
    <s v="F"/>
    <s v="26/12/1941"/>
    <s v="VALSAVIORE"/>
    <s v="VIA SANTI NAZZARO E CELSO, 12"/>
    <s v="CEVO"/>
    <s v="25040"/>
    <s v="VIA SANTI NAZZARO E CELSO"/>
    <s v="12"/>
    <s v=""/>
    <s v=""/>
    <s v=""/>
    <s v=""/>
    <s v=""/>
    <s v="VIA QUATTRO NOVEMBRE, 12"/>
    <s v="VIA QUATTRO NOVEMBRE"/>
    <s v="12"/>
    <s v=""/>
    <s v=""/>
    <s v=""/>
    <s v=""/>
    <s v=""/>
    <s v="FAB"/>
    <s v="C591"/>
    <s v="NCT"/>
    <s v="00011"/>
    <s v="00014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0"/>
    <s v="LOCALI AD USO ABITAZIONE"/>
    <s v=""/>
    <s v=""/>
    <n v="3"/>
    <s v=""/>
    <s v=""/>
    <s v=""/>
    <s v=""/>
    <s v=""/>
    <s v=""/>
    <s v="SIMULAZIONE TARI 2022 MT"/>
    <n v="119.38"/>
    <s v=""/>
    <n v="119.38"/>
    <n v="365"/>
    <s v="giorni"/>
    <s v="2022"/>
    <s v="01/01/2022"/>
    <s v="31/12/2022"/>
    <s v=""/>
    <s v=""/>
    <s v=""/>
    <s v=""/>
    <s v=""/>
    <s v=""/>
    <n v="0"/>
    <n v="0"/>
    <n v="0"/>
    <n v="0"/>
    <n v="82"/>
    <n v="0"/>
    <n v="0"/>
    <n v="0"/>
    <n v="0"/>
    <n v="1"/>
    <x v="6"/>
    <n v="51.978547478321147"/>
    <n v="67.397800635548478"/>
    <n v="-3.6518861303704853E-3"/>
    <n v="51.978547478321147"/>
    <n v="67.397800635548478"/>
    <n v="119.37634811386962"/>
  </r>
  <r>
    <s v="V2K1559D31122012C123"/>
    <s v="704"/>
    <s v="1558/1"/>
    <s v="FOIGRL41T66L648J"/>
    <s v=""/>
    <s v="F"/>
    <s v="FOI GABRIELLA NATALINA"/>
    <s v="FOI"/>
    <s v="GABRIELLA NATALINA"/>
    <s v="F"/>
    <s v="26/12/1941"/>
    <s v="VALSAVIORE"/>
    <s v="VIA SANTI NAZZARO E CELSO, 12"/>
    <s v="CEVO"/>
    <s v="25040"/>
    <s v="VIA SANTI NAZZARO E CELSO"/>
    <s v="12"/>
    <s v=""/>
    <s v=""/>
    <s v=""/>
    <s v=""/>
    <s v=""/>
    <s v="VIA QUATTRO NOVEMBRE, 14 A"/>
    <s v="VIA QUATTRO NOVEMBRE"/>
    <s v="14"/>
    <s v="A"/>
    <s v=""/>
    <s v=""/>
    <s v=""/>
    <s v=""/>
    <s v="FAB"/>
    <s v="C591"/>
    <s v="NCT"/>
    <s v="00011"/>
    <s v="00014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n v="3"/>
    <s v=""/>
    <s v=""/>
    <s v=""/>
    <s v=""/>
    <s v=""/>
    <s v=""/>
    <s v="SIMULAZIONE TARI 2022 MT"/>
    <n v="8.24"/>
    <s v=""/>
    <n v="8.24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6"/>
    <n v="8.2405014294899388"/>
    <n v="0"/>
    <n v="5.0142948993858738E-4"/>
    <n v="8.2405014294899388"/>
    <n v="0"/>
    <n v="8.2405014294899388"/>
  </r>
  <r>
    <s v="V2K1580D31122012C122"/>
    <s v="715"/>
    <s v="1579/1"/>
    <s v="FOISFN44B45L648N"/>
    <s v=""/>
    <s v="F"/>
    <s v="FOI STEFANIA CARMELINA"/>
    <s v="FOI"/>
    <s v="STEFANIA CARMELINA"/>
    <s v="F"/>
    <s v="05/02/1944"/>
    <s v="VALSAVIORE"/>
    <s v="VIA RISORGIMENTO, 144 A"/>
    <s v="CINISELLO BALSAMO"/>
    <s v="20092"/>
    <s v="VIA RISORGIMENTO"/>
    <s v="144"/>
    <s v="A"/>
    <s v=""/>
    <s v=""/>
    <s v=""/>
    <s v=""/>
    <s v="VIA RISORGIMENTO, 9"/>
    <s v="VIA RISORGIMENTO"/>
    <s v="9"/>
    <s v=""/>
    <s v=""/>
    <s v=""/>
    <s v=""/>
    <s v=""/>
    <s v="FAB"/>
    <s v="C591"/>
    <s v="NCT"/>
    <s v="00020"/>
    <s v="000151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8"/>
    <n v="128"/>
    <x v="0"/>
    <x v="0"/>
    <s v="LOCALI AD USO ABITAZIONE"/>
    <s v=""/>
    <s v=""/>
    <s v=""/>
    <s v=""/>
    <s v=""/>
    <s v=""/>
    <s v=""/>
    <s v=""/>
    <s v=""/>
    <s v="SIMULAZIONE TARI 2022 MT"/>
    <n v="148.54"/>
    <s v=""/>
    <n v="148.54"/>
    <n v="365"/>
    <s v="giorni"/>
    <s v="2022"/>
    <s v="01/01/2022"/>
    <s v="31/12/2022"/>
    <s v=""/>
    <s v=""/>
    <s v=""/>
    <s v=""/>
    <s v=""/>
    <s v=""/>
    <n v="0"/>
    <n v="0"/>
    <n v="0"/>
    <n v="0"/>
    <n v="128"/>
    <n v="0"/>
    <n v="0"/>
    <n v="0"/>
    <n v="0"/>
    <n v="1"/>
    <x v="1"/>
    <n v="81.137244844208624"/>
    <n v="67.397800635548478"/>
    <n v="-4.9545202428760149E-3"/>
    <n v="81.137244844208624"/>
    <n v="67.397800635548478"/>
    <n v="148.53504547975712"/>
  </r>
  <r>
    <s v="V2K1585D31122012C122"/>
    <s v="717"/>
    <s v="1584/1"/>
    <s v="FRMFRM65B51C591S"/>
    <s v=""/>
    <s v="F"/>
    <s v="FORMENTI FLORA MARIA"/>
    <s v="FORMENTI"/>
    <s v="FLORA MARIA"/>
    <s v="F"/>
    <s v="11/02/1965"/>
    <s v="CEVO"/>
    <s v="VIA ANDROLA, 45"/>
    <s v="CEVO"/>
    <s v="25040"/>
    <s v="VIA ANDROLA"/>
    <s v="45"/>
    <s v=""/>
    <s v=""/>
    <s v=""/>
    <s v=""/>
    <s v=""/>
    <s v="VIA ANDROLA, 45"/>
    <s v="VIA ANDROLA"/>
    <s v="45"/>
    <s v=""/>
    <s v=""/>
    <s v=""/>
    <s v=""/>
    <s v=""/>
    <s v="FAB"/>
    <s v="C591"/>
    <s v="NCT"/>
    <s v="00013"/>
    <s v="000305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3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6"/>
    <n v="63.388472534537989"/>
    <n v="67.397800635548478"/>
    <n v="-3.726829913517804E-3"/>
    <n v="63.388472534537989"/>
    <n v="67.397800635548478"/>
    <n v="130.78627317008647"/>
  </r>
  <r>
    <s v="V2K1586D31122012C123"/>
    <s v="717"/>
    <s v="1585/1"/>
    <s v="FRMFRM65B51C591S"/>
    <s v=""/>
    <s v="F"/>
    <s v="FORMENTI FLORA MARIA"/>
    <s v="FORMENTI"/>
    <s v="FLORA MARIA"/>
    <s v="F"/>
    <s v="11/02/1965"/>
    <s v="CEVO"/>
    <s v="VIA ANDROLA, 45"/>
    <s v="CEVO"/>
    <s v="25040"/>
    <s v="VIA ANDROLA"/>
    <s v="45"/>
    <s v=""/>
    <s v=""/>
    <s v=""/>
    <s v=""/>
    <s v=""/>
    <s v="VIA ANDROLA, 47"/>
    <s v="VIA ANDROLA"/>
    <s v="47"/>
    <s v=""/>
    <s v=""/>
    <s v=""/>
    <s v=""/>
    <s v=""/>
    <s v="FAB"/>
    <s v="C591"/>
    <s v="NCT"/>
    <s v="00013"/>
    <s v="000559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1"/>
    <s v="LOCALI ACCESSORI UTENZA DOMESTICA"/>
    <s v=""/>
    <s v=""/>
    <n v="3"/>
    <s v=""/>
    <s v=""/>
    <s v=""/>
    <s v=""/>
    <s v=""/>
    <s v=""/>
    <s v="SIMULAZIONE TARI 2022 MT"/>
    <n v="31.69"/>
    <s v=""/>
    <n v="31.69"/>
    <n v="365"/>
    <s v="giorni"/>
    <s v="2022"/>
    <s v="01/01/2022"/>
    <s v="31/12/2022"/>
    <s v=""/>
    <s v=""/>
    <s v=""/>
    <s v=""/>
    <s v=""/>
    <s v=""/>
    <n v="0"/>
    <n v="0"/>
    <n v="0"/>
    <n v="0"/>
    <n v="50"/>
    <n v="1"/>
    <n v="0"/>
    <n v="0"/>
    <n v="0"/>
    <n v="0"/>
    <x v="6"/>
    <n v="31.694236267268995"/>
    <n v="0"/>
    <n v="4.2362672689932879E-3"/>
    <n v="31.694236267268995"/>
    <n v="0"/>
    <n v="31.694236267268995"/>
  </r>
  <r>
    <s v="V2K1587D31122012C123"/>
    <s v="717"/>
    <s v="1586/1"/>
    <s v="FRMFRM65B51C591S"/>
    <s v=""/>
    <s v="F"/>
    <s v="FORMENTI FLORA MARIA"/>
    <s v="FORMENTI"/>
    <s v="FLORA MARIA"/>
    <s v="F"/>
    <s v="11/02/1965"/>
    <s v="CEVO"/>
    <s v="VIA ANDROLA, 45"/>
    <s v="CEVO"/>
    <s v="25040"/>
    <s v="VIA ANDROLA"/>
    <s v="4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3"/>
    <s v=""/>
    <s v=""/>
    <s v=""/>
    <s v=""/>
    <s v=""/>
    <s v="DATI FORNITI U.T.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6"/>
    <n v="10.142155605526078"/>
    <n v="0"/>
    <n v="2.1556055260774087E-3"/>
    <n v="10.142155605526078"/>
    <n v="0"/>
    <n v="10.142155605526078"/>
  </r>
  <r>
    <s v="V2K1589D31122012C122"/>
    <s v="719"/>
    <s v="1588/1"/>
    <s v="FRNNGL47M28C417R"/>
    <s v=""/>
    <s v="F"/>
    <s v="FRANZINELLI ANGELO"/>
    <s v="FRANZINELLI"/>
    <s v="ANGELO"/>
    <s v="M"/>
    <s v="28/08/1947"/>
    <s v="CEDEGOLO"/>
    <s v="VIA DEL RISORGIMENTO, 12"/>
    <s v="BRESCIA"/>
    <s v="25127"/>
    <s v="VIA DEL RISORGIMENTO"/>
    <s v="12"/>
    <s v=""/>
    <s v=""/>
    <s v=""/>
    <s v=""/>
    <s v=""/>
    <s v="VIA GUGLIELMO MARCONI, 17"/>
    <s v="VIA GUGLIELMO MARCONI"/>
    <s v="17"/>
    <s v=""/>
    <s v=""/>
    <s v=""/>
    <s v=""/>
    <s v=""/>
    <s v="FAB"/>
    <s v="C591"/>
    <s v="NCT"/>
    <s v="00014"/>
    <s v="000076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s v=""/>
    <s v=""/>
    <s v=""/>
    <s v=""/>
    <s v=""/>
    <s v=""/>
    <s v=""/>
    <s v="SIMULAZIONE TARI 2022 MT"/>
    <n v="113.04"/>
    <s v=""/>
    <n v="113.04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1"/>
    <n v="45.639700224867354"/>
    <n v="67.397800635548478"/>
    <n v="-2.499139584173804E-3"/>
    <n v="45.639700224867354"/>
    <n v="67.397800635548478"/>
    <n v="113.03750086041583"/>
  </r>
  <r>
    <s v="V2K1591D31122012C122"/>
    <s v="721"/>
    <s v="1590/1"/>
    <s v="FRNBRN35P04L648P"/>
    <s v=""/>
    <s v="F"/>
    <s v="FRANZINELLI BRUNO"/>
    <s v="FRANZINELLI"/>
    <s v="BRUNO"/>
    <s v="M"/>
    <s v="04/09/1935"/>
    <s v="VALSAVIORE"/>
    <s v="VIA A.DA ROSCIATE, 8"/>
    <s v="BERGAMO"/>
    <s v="24100"/>
    <s v="VIA A.DA ROSCIATE"/>
    <s v="8"/>
    <s v=""/>
    <s v=""/>
    <s v=""/>
    <s v=""/>
    <s v=""/>
    <s v="VIA PIAZZA, 9"/>
    <s v="VIA PIAZZA"/>
    <s v="9"/>
    <s v=""/>
    <s v=""/>
    <s v=""/>
    <s v=""/>
    <s v=""/>
    <s v="FAB"/>
    <s v="C591"/>
    <s v="NCT"/>
    <s v="00031"/>
    <s v="000055"/>
    <s v=""/>
    <s v="0015"/>
    <s v=""/>
    <s v="A02"/>
    <s v="FAB"/>
    <s v="C591"/>
    <s v="NCT"/>
    <s v="00031"/>
    <s v="000058"/>
    <s v=""/>
    <s v="0014"/>
    <s v=""/>
    <s v="A02"/>
    <s v="FAB"/>
    <s v="C591"/>
    <s v="NCT"/>
    <s v="00031"/>
    <s v="000058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"/>
    <n v="74"/>
    <x v="0"/>
    <x v="0"/>
    <s v="LOCALI AD USO ABITAZIONE"/>
    <s v=""/>
    <s v=""/>
    <s v=""/>
    <s v=""/>
    <s v=""/>
    <s v=""/>
    <s v=""/>
    <s v=""/>
    <s v=""/>
    <s v="SIMULAZIONE TARI 2022 MT"/>
    <n v="114.31"/>
    <s v=""/>
    <n v="114.31"/>
    <n v="365"/>
    <s v="giorni"/>
    <s v="2022"/>
    <s v="01/01/2022"/>
    <s v="31/12/2022"/>
    <s v=""/>
    <s v=""/>
    <s v=""/>
    <s v=""/>
    <s v=""/>
    <s v=""/>
    <n v="0"/>
    <n v="0"/>
    <n v="0"/>
    <n v="0"/>
    <n v="74"/>
    <n v="0"/>
    <n v="0"/>
    <n v="0"/>
    <n v="0"/>
    <n v="1"/>
    <x v="1"/>
    <n v="46.907469675558112"/>
    <n v="67.397800635548478"/>
    <n v="-4.7296888934056369E-3"/>
    <n v="46.907469675558112"/>
    <n v="67.397800635548478"/>
    <n v="114.3052703111066"/>
  </r>
  <r>
    <s v="V2K1593D31122012C122"/>
    <s v="723"/>
    <s v="1592/1"/>
    <s v="FRNMRA33S08L648E"/>
    <s v=""/>
    <s v="F"/>
    <s v="FRANZINELLI MARIO"/>
    <s v="FRANZINELLI"/>
    <s v="MARIO"/>
    <s v="M"/>
    <s v="08/11/1933"/>
    <s v="VALSAVIORE"/>
    <s v="VIA I MAGGIO, 4"/>
    <s v="CASTRO"/>
    <s v="24063"/>
    <s v="VIA I MAGGIO"/>
    <s v="4"/>
    <s v=""/>
    <s v=""/>
    <s v=""/>
    <s v=""/>
    <s v=""/>
    <s v="VIA PIAZZA, 21"/>
    <s v="VIA PIAZZA"/>
    <s v="21"/>
    <s v=""/>
    <s v=""/>
    <s v=""/>
    <s v=""/>
    <s v=""/>
    <s v="FAB"/>
    <s v="C591"/>
    <s v="NCT"/>
    <s v="00031"/>
    <s v="000055"/>
    <s v=""/>
    <s v="0016"/>
    <s v=""/>
    <s v="A02"/>
    <s v="FAB"/>
    <s v="C591"/>
    <s v="NCT"/>
    <s v="00031"/>
    <s v="000055"/>
    <s v=""/>
    <s v="0013"/>
    <s v=""/>
    <s v="C02"/>
    <s v="FAB"/>
    <s v="C591"/>
    <s v="NCT"/>
    <s v="00031"/>
    <s v="000058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"/>
    <n v="58"/>
    <x v="0"/>
    <x v="0"/>
    <s v="LOCALI AD USO ABITAZIONE"/>
    <s v=""/>
    <s v=""/>
    <s v=""/>
    <s v=""/>
    <s v=""/>
    <s v=""/>
    <s v=""/>
    <s v=""/>
    <s v=""/>
    <s v="SIMULAZIONE TARI 2022 MT"/>
    <n v="104.17"/>
    <s v=""/>
    <n v="104.17"/>
    <n v="365"/>
    <s v="giorni"/>
    <s v="2022"/>
    <s v="01/01/2022"/>
    <s v="31/12/2022"/>
    <s v=""/>
    <s v=""/>
    <s v=""/>
    <s v=""/>
    <s v=""/>
    <s v=""/>
    <n v="0"/>
    <n v="0"/>
    <n v="0"/>
    <n v="0"/>
    <n v="58.000000000000007"/>
    <n v="0"/>
    <n v="0"/>
    <n v="0"/>
    <n v="0"/>
    <n v="1"/>
    <x v="1"/>
    <n v="36.765314070032041"/>
    <n v="67.397800635548478"/>
    <n v="-6.8852944194901511E-3"/>
    <n v="36.765314070032041"/>
    <n v="67.397800635548478"/>
    <n v="104.16311470558051"/>
  </r>
  <r>
    <s v="V2K1594D31122012C122"/>
    <s v="724"/>
    <s v="1593/1"/>
    <s v="TNGMHL51H48A285G"/>
    <s v=""/>
    <s v="F"/>
    <s v="TANGARO MICHELINA"/>
    <s v="TANGARO"/>
    <s v="MICHELINA"/>
    <s v="F"/>
    <s v="08/06/1951"/>
    <s v="ANDRIA"/>
    <s v="VIA ARDISSONE FRANCESCO, 1"/>
    <s v="MILANO"/>
    <s v="20155"/>
    <s v="VIA ARDISSONE FRANCESCO"/>
    <s v="1"/>
    <s v=""/>
    <s v=""/>
    <s v=""/>
    <s v=""/>
    <s v=""/>
    <s v="VIA QUATTRO NOVEMBRE, 4"/>
    <s v="VIA QUATTRO NOVEMBRE"/>
    <s v="4"/>
    <s v=""/>
    <s v=""/>
    <s v=""/>
    <s v=""/>
    <s v=""/>
    <s v="FAB"/>
    <s v="C591"/>
    <s v="NCT"/>
    <s v="00011"/>
    <s v="000172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1596D31122012C122"/>
    <s v="724"/>
    <s v="1595/1"/>
    <s v="TNGMHL51H48A285G"/>
    <s v=""/>
    <s v="F"/>
    <s v="TANGARO MICHELINA"/>
    <s v="TANGARO"/>
    <s v="MICHELINA"/>
    <s v="F"/>
    <s v="08/06/1951"/>
    <s v="ANDRIA"/>
    <s v="VIA ARDISSONE FRANCESCO, 1"/>
    <s v="MILANO"/>
    <s v="20155"/>
    <s v="VIA ARDISSONE FRANCESCO"/>
    <s v="1"/>
    <s v=""/>
    <s v=""/>
    <s v=""/>
    <s v=""/>
    <s v=""/>
    <s v="VIA QUATTRO NOVEMBRE, 4"/>
    <s v="VIA QUATTRO NOVEMBRE"/>
    <s v="4"/>
    <s v=""/>
    <s v=""/>
    <s v=""/>
    <s v=""/>
    <s v=""/>
    <s v="FAB"/>
    <s v="C591"/>
    <s v="NCT"/>
    <s v="00011"/>
    <s v="000172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1597D31122012C122"/>
    <s v="724"/>
    <s v="1596/1"/>
    <s v="TNGMHL51H48A285G"/>
    <s v=""/>
    <s v="F"/>
    <s v="TANGARO MICHELINA"/>
    <s v="TANGARO"/>
    <s v="MICHELINA"/>
    <s v="F"/>
    <s v="08/06/1951"/>
    <s v="ANDRIA"/>
    <s v="VIA ARDISSONE FRANCESCO, 1"/>
    <s v="MILANO"/>
    <s v="20155"/>
    <s v="VIA ARDISSONE FRANCESCO"/>
    <s v="1"/>
    <s v=""/>
    <s v=""/>
    <s v=""/>
    <s v=""/>
    <s v=""/>
    <s v="VIA QUATTRO NOVEMBRE, 4"/>
    <s v="VIA QUATTRO NOVEMBRE"/>
    <s v="4"/>
    <s v=""/>
    <s v=""/>
    <s v=""/>
    <s v=""/>
    <s v=""/>
    <s v="FAB"/>
    <s v="C591"/>
    <s v="NCT"/>
    <s v="00011"/>
    <s v="000172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1598D31122012C122"/>
    <s v="724"/>
    <s v="1597/1"/>
    <s v="TNGMHL51H48A285G"/>
    <s v=""/>
    <s v="F"/>
    <s v="TANGARO MICHELINA"/>
    <s v="TANGARO"/>
    <s v="MICHELINA"/>
    <s v="F"/>
    <s v="08/06/1951"/>
    <s v="ANDRIA"/>
    <s v="VIA ARDISSONE FRANCESCO, 1"/>
    <s v="MILANO"/>
    <s v="20155"/>
    <s v="VIA ARDISSONE FRANCESCO"/>
    <s v="1"/>
    <s v=""/>
    <s v=""/>
    <s v=""/>
    <s v=""/>
    <s v=""/>
    <s v="VIA QUATTRO NOVEMBRE, 4"/>
    <s v="VIA QUATTRO NOVEMBRE"/>
    <s v="4"/>
    <s v=""/>
    <s v=""/>
    <s v=""/>
    <s v=""/>
    <s v=""/>
    <s v="FAB"/>
    <s v="C591"/>
    <s v="NCT"/>
    <s v="00011"/>
    <s v="000172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1599D31122012C122"/>
    <s v="725"/>
    <s v="1598/1"/>
    <s v="FLGMWL65H11F205P"/>
    <s v=""/>
    <s v="F"/>
    <s v="FUOLEGA MAURO WALTER"/>
    <s v="FUOLEGA"/>
    <s v="MAURO WALTER"/>
    <s v="M"/>
    <s v="11/06/1965"/>
    <s v="MILANO"/>
    <s v="VIA PERICLE, 5"/>
    <s v="MILANO"/>
    <s v="20126"/>
    <s v="VIA PERICLE"/>
    <s v="5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s v=""/>
    <s v=""/>
    <s v=""/>
    <s v=""/>
    <s v=""/>
    <s v=""/>
    <s v=""/>
    <s v="SIMULAZIONE TARI 2022 MT"/>
    <n v="95.92"/>
    <s v=""/>
    <n v="95.92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1"/>
    <n v="28.524812640542095"/>
    <n v="67.397800635548478"/>
    <n v="2.6132760905710484E-3"/>
    <n v="28.524812640542095"/>
    <n v="67.397800635548478"/>
    <n v="95.922613276090573"/>
  </r>
  <r>
    <s v="V2K1600D31122012C123"/>
    <s v="725"/>
    <s v="1599/1"/>
    <s v="FLGMWL65H11F205P"/>
    <s v=""/>
    <s v="F"/>
    <s v="FUOLEGA MAURO WALTER"/>
    <s v="FUOLEGA"/>
    <s v="MAURO WALTER"/>
    <s v="M"/>
    <s v="11/06/1965"/>
    <s v="MILANO"/>
    <s v="VIA PERICLE, 5"/>
    <s v="MILANO"/>
    <s v="20126"/>
    <s v="VIA PERICLE"/>
    <s v="5"/>
    <s v=""/>
    <s v=""/>
    <s v=""/>
    <s v=""/>
    <s v=""/>
    <s v="VIA FRESINE, 3"/>
    <s v="VIA FRESINE"/>
    <s v="3"/>
    <s v=""/>
    <s v=""/>
    <s v=""/>
    <s v=""/>
    <s v=""/>
    <s v="FAB"/>
    <s v="C591"/>
    <s v="NCT"/>
    <s v="00029"/>
    <s v="000302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1"/>
    <s v="LOCALI ACCESSORI UTENZA DOMESTICA"/>
    <s v=""/>
    <s v=""/>
    <s v=""/>
    <s v=""/>
    <s v=""/>
    <s v=""/>
    <s v=""/>
    <s v=""/>
    <s v=""/>
    <s v="SIMULAZIONE TARI 2022 MT"/>
    <n v="14.58"/>
    <s v=""/>
    <n v="14.58"/>
    <n v="365"/>
    <s v="giorni"/>
    <s v="2022"/>
    <s v="01/01/2022"/>
    <s v="31/12/2022"/>
    <s v=""/>
    <s v=""/>
    <s v=""/>
    <s v=""/>
    <s v=""/>
    <s v=""/>
    <n v="0"/>
    <n v="0"/>
    <n v="0"/>
    <n v="0"/>
    <n v="23"/>
    <n v="1"/>
    <n v="0"/>
    <n v="0"/>
    <n v="0"/>
    <n v="0"/>
    <x v="1"/>
    <n v="14.579348682943737"/>
    <n v="0"/>
    <n v="-6.5131705626342296E-4"/>
    <n v="14.579348682943737"/>
    <n v="0"/>
    <n v="14.579348682943737"/>
  </r>
  <r>
    <s v="V2K1601D31122012C122"/>
    <s v="726"/>
    <s v="1600/1"/>
    <s v="GLBLDM34P15L648D"/>
    <s v=""/>
    <s v="F"/>
    <s v="GALBASSINI ALDO DOMENICO"/>
    <s v="GALBASSINI"/>
    <s v="ALDO DOMENICO"/>
    <s v="M"/>
    <s v="15/09/1934"/>
    <s v="VALSAVIORE"/>
    <s v="VIA GIARDINO, 3"/>
    <s v="CEVO"/>
    <s v="25040"/>
    <s v="VIA GIARDINO"/>
    <s v="3"/>
    <s v=""/>
    <s v=""/>
    <s v=""/>
    <s v=""/>
    <s v=""/>
    <s v="VIA GIARDINO, 3"/>
    <s v="VIA GIARDINO"/>
    <s v="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1602D31122012C122"/>
    <s v="726"/>
    <s v="1601/1"/>
    <s v="GLBLDM34P15L648D"/>
    <s v=""/>
    <s v="F"/>
    <s v="GALBASSINI ALDO DOMENICO"/>
    <s v="GALBASSINI"/>
    <s v="ALDO DOMENICO"/>
    <s v="M"/>
    <s v="15/09/1934"/>
    <s v="VALSAVIORE"/>
    <s v="VIA GIARDINO, 3"/>
    <s v="CEVO"/>
    <s v="25040"/>
    <s v="VIA GIARDINO"/>
    <s v="3"/>
    <s v=""/>
    <s v=""/>
    <s v=""/>
    <s v=""/>
    <s v=""/>
    <s v="VIA GUGLIELMO MARCONI, 45"/>
    <s v="VIA GUGLIELMO MARCONI"/>
    <s v="45"/>
    <s v=""/>
    <s v=""/>
    <s v=""/>
    <s v=""/>
    <s v=""/>
    <s v="FAB"/>
    <s v="C591"/>
    <s v="NCT"/>
    <s v="00006"/>
    <s v="000025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1607D31122012C122"/>
    <s v="729"/>
    <s v="1606/1"/>
    <s v="TVZNNF41A26F205R"/>
    <s v=""/>
    <s v="F"/>
    <s v="TAVAZZI ANTONIO FRANCO"/>
    <s v="TAVAZZI"/>
    <s v="ANTONIO FRANCO"/>
    <s v="M"/>
    <s v="26/01/1941"/>
    <s v="MILANO"/>
    <s v="VIA DEI CAMPI, 3"/>
    <s v="BASIANO"/>
    <s v="20060"/>
    <s v="VIA DEI CAMPI"/>
    <s v="3"/>
    <s v=""/>
    <s v=""/>
    <s v=""/>
    <s v=""/>
    <s v=""/>
    <s v="VIA RISORGIMENTO, 1"/>
    <s v="VIA RISORGIMENTO"/>
    <s v="1"/>
    <s v=""/>
    <s v=""/>
    <s v=""/>
    <s v=""/>
    <s v=""/>
    <s v="FAB"/>
    <s v="C591"/>
    <s v="NCT"/>
    <s v="00020"/>
    <s v="000058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0"/>
    <s v="LOCALI AD USO ABITAZIONE"/>
    <s v=""/>
    <s v=""/>
    <s v=""/>
    <s v=""/>
    <s v=""/>
    <s v=""/>
    <s v=""/>
    <s v=""/>
    <s v=""/>
    <s v="SIMULAZIONE TARI 2022 MT"/>
    <n v="100.36"/>
    <s v=""/>
    <n v="100.36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1"/>
    <x v="1"/>
    <n v="32.962005717959755"/>
    <n v="67.397800635548478"/>
    <n v="-1.9364649176623061E-4"/>
    <n v="32.962005717959755"/>
    <n v="67.397800635548478"/>
    <n v="100.35980635350823"/>
  </r>
  <r>
    <s v="V2K1614D31122012C122"/>
    <s v="733"/>
    <s v="1613/1"/>
    <s v="GLBNMR45B68L648G"/>
    <s v=""/>
    <s v="F"/>
    <s v="GALBASSINI ANNA MARIA"/>
    <s v="GALBASSINI"/>
    <s v="ANNA MARIA"/>
    <s v="F"/>
    <s v="28/02/1945"/>
    <s v="VALSAVIORE"/>
    <s v="VIA ADAMELLO, 68"/>
    <s v="CEVO"/>
    <s v="25040"/>
    <s v="VIA ADAMELLO"/>
    <s v="68"/>
    <s v=""/>
    <s v=""/>
    <s v=""/>
    <s v=""/>
    <s v=""/>
    <s v="VIA ADAMELLO, 68"/>
    <s v="VIA ADAMELLO"/>
    <s v="6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0"/>
    <s v="LOCALI AD USO ABITAZIONE"/>
    <s v=""/>
    <s v=""/>
    <n v="1"/>
    <s v=""/>
    <s v=""/>
    <s v=""/>
    <s v=""/>
    <s v=""/>
    <s v=""/>
    <s v="SIMULAZIONE TARI 2022 MT"/>
    <n v="24.33"/>
    <s v=""/>
    <n v="24.33"/>
    <n v="365"/>
    <s v="giorni"/>
    <s v="2022"/>
    <s v="01/01/2022"/>
    <s v="31/12/2022"/>
    <s v=""/>
    <s v=""/>
    <s v=""/>
    <s v=""/>
    <s v=""/>
    <s v=""/>
    <n v="0"/>
    <n v="0"/>
    <n v="0"/>
    <n v="0"/>
    <n v="15"/>
    <n v="0"/>
    <n v="0"/>
    <n v="0"/>
    <n v="0"/>
    <n v="1"/>
    <x v="0"/>
    <n v="7.3953217956960984"/>
    <n v="16.930848468833439"/>
    <n v="-3.8297354704610598E-3"/>
    <n v="7.3953217956960984"/>
    <n v="16.930848468833439"/>
    <n v="24.326170264529537"/>
  </r>
  <r>
    <s v="V2K1615D31122012C122"/>
    <s v="733"/>
    <s v="1614/1"/>
    <s v="GLBNMR45B68L648G"/>
    <s v=""/>
    <s v="F"/>
    <s v="GALBASSINI ANNA MARIA"/>
    <s v="GALBASSINI"/>
    <s v="ANNA MARIA"/>
    <s v="F"/>
    <s v="28/02/1945"/>
    <s v="VALSAVIORE"/>
    <s v="VIA ADAMELLO, 68"/>
    <s v="CEVO"/>
    <s v="25040"/>
    <s v="VIA ADAMELLO"/>
    <s v="68"/>
    <s v=""/>
    <s v=""/>
    <s v=""/>
    <s v=""/>
    <s v=""/>
    <s v="VIA ADAMELLO, 68"/>
    <s v="VIA ADAMELLO"/>
    <s v="6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0"/>
    <s v="LOCALI AD USO ABITAZIONE"/>
    <s v=""/>
    <s v=""/>
    <n v="2"/>
    <s v=""/>
    <s v=""/>
    <s v=""/>
    <s v=""/>
    <s v=""/>
    <s v=""/>
    <s v="SIMULAZIONE TARI 2022 MT"/>
    <n v="60.07"/>
    <s v=""/>
    <n v="60.07"/>
    <n v="365"/>
    <s v="giorni"/>
    <s v="2022"/>
    <s v="01/01/2022"/>
    <s v="31/12/2022"/>
    <s v=""/>
    <s v=""/>
    <s v=""/>
    <s v=""/>
    <s v=""/>
    <s v=""/>
    <n v="0"/>
    <n v="0"/>
    <n v="0"/>
    <n v="0"/>
    <n v="15"/>
    <n v="0"/>
    <n v="0"/>
    <n v="0"/>
    <n v="0"/>
    <n v="1"/>
    <x v="5"/>
    <n v="8.627875428312116"/>
    <n v="51.443731886070836"/>
    <n v="1.6073143829515857E-3"/>
    <n v="8.627875428312116"/>
    <n v="51.443731886070836"/>
    <n v="60.071607314382952"/>
  </r>
  <r>
    <s v="V2K1618D31122012C122"/>
    <s v="735"/>
    <s v="1617/1"/>
    <s v="GLBRNG46R30L648P"/>
    <s v=""/>
    <s v="F"/>
    <s v="GALBASSINI ARCANGELO"/>
    <s v="GALBASSINI"/>
    <s v="ARCANGELO"/>
    <s v="M"/>
    <s v="30/10/1946"/>
    <s v="VALSAVIORE"/>
    <s v="VIA SAN VIGILIO, 79"/>
    <s v="CEVO"/>
    <s v="25040"/>
    <s v="VIA SAN VIGILIO"/>
    <s v="79"/>
    <s v=""/>
    <s v=""/>
    <s v=""/>
    <s v=""/>
    <s v=""/>
    <s v="VIA SAN VIGILIO, 79"/>
    <s v="VIA SAN VIGILIO"/>
    <s v="7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1620D31122012C122"/>
    <s v="735"/>
    <s v="1619/1"/>
    <s v="GLBRNG46R30L648P"/>
    <s v=""/>
    <s v="F"/>
    <s v="GALBASSINI ARCANGELO"/>
    <s v="GALBASSINI"/>
    <s v="ARCANGELO"/>
    <s v="M"/>
    <s v="30/10/1946"/>
    <s v="VALSAVIORE"/>
    <s v="VIA SAN VIGILIO, 79"/>
    <s v="CEVO"/>
    <s v="25040"/>
    <s v="VIA SAN VIGILIO"/>
    <s v="79"/>
    <s v=""/>
    <s v=""/>
    <s v=""/>
    <s v=""/>
    <s v=""/>
    <s v="VIA SAN VIGILIO, 79"/>
    <s v="VIA SAN VIGILIO"/>
    <s v="7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1621D31122012C122"/>
    <s v="735"/>
    <s v="1620/1"/>
    <s v="GLBRNG46R30L648P"/>
    <s v=""/>
    <s v="F"/>
    <s v="GALBASSINI ARCANGELO"/>
    <s v="GALBASSINI"/>
    <s v="ARCANGELO"/>
    <s v="M"/>
    <s v="30/10/1946"/>
    <s v="VALSAVIORE"/>
    <s v="VIA SAN VIGILIO, 79"/>
    <s v="CEVO"/>
    <s v="25040"/>
    <s v="VIA SAN VIGILIO"/>
    <s v="79"/>
    <s v=""/>
    <s v=""/>
    <s v=""/>
    <s v=""/>
    <s v=""/>
    <s v="VIA SAN VIGILIO, 79"/>
    <s v="VIA SAN VIGILIO"/>
    <s v="79"/>
    <s v=""/>
    <s v=""/>
    <s v=""/>
    <s v=""/>
    <s v=""/>
    <s v="FAB"/>
    <s v="C591"/>
    <s v="NCT"/>
    <s v="00015"/>
    <s v="000566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2"/>
    <s v=""/>
    <s v=""/>
    <s v=""/>
    <s v=""/>
    <s v=""/>
    <s v=""/>
    <s v="SIMULAZIONE TARI 2022 MT"/>
    <n v="77.319999999999993"/>
    <s v=""/>
    <n v="77.319999999999993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5"/>
    <n v="25.883626284936348"/>
    <n v="51.443731886070836"/>
    <n v="7.3581710071835005E-3"/>
    <n v="25.883626284936348"/>
    <n v="51.443731886070836"/>
    <n v="77.327358171007177"/>
  </r>
  <r>
    <s v="V2K1622D31122012C122"/>
    <s v="736"/>
    <s v="1621/1"/>
    <s v="TBRRTI44H63L648Y"/>
    <s v=""/>
    <s v="F"/>
    <s v="TIBERTI RITA"/>
    <s v="TIBERTI"/>
    <s v="RITA"/>
    <s v="F"/>
    <s v="23/06/1944"/>
    <s v="VALSAVIORE"/>
    <s v="VIA PINETA, 4"/>
    <s v="CEVO"/>
    <s v="25040"/>
    <s v="VIA PINETA"/>
    <s v="4"/>
    <s v=""/>
    <s v=""/>
    <s v=""/>
    <s v=""/>
    <s v=""/>
    <s v="VIA PINETA, 4"/>
    <s v="VIA PINETA"/>
    <s v="4"/>
    <s v=""/>
    <s v=""/>
    <s v=""/>
    <s v=""/>
    <s v=""/>
    <s v="FAB"/>
    <s v="C591"/>
    <s v="NCT"/>
    <s v="00016"/>
    <s v="000131"/>
    <s v=""/>
    <s v="05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9"/>
    <n v="69"/>
    <x v="0"/>
    <x v="0"/>
    <s v="LOCALI AD USO ABITAZIONE"/>
    <s v=""/>
    <s v=""/>
    <n v="3"/>
    <s v=""/>
    <s v=""/>
    <s v=""/>
    <s v=""/>
    <s v=""/>
    <s v=""/>
    <s v="SIMULAZIONE TARI 2022 MT"/>
    <n v="111.14"/>
    <s v=""/>
    <n v="111.14"/>
    <n v="365"/>
    <s v="giorni"/>
    <s v="2022"/>
    <s v="01/01/2022"/>
    <s v="31/12/2022"/>
    <s v=""/>
    <s v=""/>
    <s v=""/>
    <s v=""/>
    <s v=""/>
    <s v=""/>
    <n v="0"/>
    <n v="0"/>
    <n v="0"/>
    <n v="0"/>
    <n v="69"/>
    <n v="0"/>
    <n v="0"/>
    <n v="0"/>
    <n v="0"/>
    <n v="1"/>
    <x v="6"/>
    <n v="43.738046048831208"/>
    <n v="67.397800635548478"/>
    <n v="-4.1533156203144017E-3"/>
    <n v="43.738046048831208"/>
    <n v="67.397800635548478"/>
    <n v="111.13584668437969"/>
  </r>
  <r>
    <s v="V2K1623D31122012C122"/>
    <s v="736"/>
    <s v="1622/1"/>
    <s v="TBRRTI44H63L648Y"/>
    <s v=""/>
    <s v="F"/>
    <s v="TIBERTI RITA"/>
    <s v="TIBERTI"/>
    <s v="RITA"/>
    <s v="F"/>
    <s v="23/06/1944"/>
    <s v="VALSAVIORE"/>
    <s v="VIA PINETA, 4"/>
    <s v="CEVO"/>
    <s v="25040"/>
    <s v="VIA PINETA"/>
    <s v="4"/>
    <s v=""/>
    <s v=""/>
    <s v=""/>
    <s v=""/>
    <s v=""/>
    <s v="VIA PINETA, 4"/>
    <s v="VIA PINETA"/>
    <s v="4"/>
    <s v=""/>
    <s v=""/>
    <s v=""/>
    <s v=""/>
    <s v=""/>
    <s v="FAB"/>
    <s v="C591"/>
    <s v="NCT"/>
    <s v="00016"/>
    <s v="000131"/>
    <s v=""/>
    <s v="05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"/>
    <n v="66"/>
    <x v="0"/>
    <x v="0"/>
    <s v="LOCALI AD USO ABITAZIONE"/>
    <s v=""/>
    <s v=""/>
    <n v="1"/>
    <s v=""/>
    <s v=""/>
    <s v=""/>
    <s v=""/>
    <s v=""/>
    <s v=""/>
    <s v="SIMULAZIONE TARI 2022 MT"/>
    <n v="49.47"/>
    <s v=""/>
    <n v="49.47"/>
    <n v="365"/>
    <s v="giorni"/>
    <s v="2022"/>
    <s v="01/01/2022"/>
    <s v="31/12/2022"/>
    <s v=""/>
    <s v=""/>
    <s v=""/>
    <s v=""/>
    <s v=""/>
    <s v=""/>
    <n v="0"/>
    <n v="0"/>
    <n v="0"/>
    <n v="0"/>
    <n v="66"/>
    <n v="0"/>
    <n v="0"/>
    <n v="0"/>
    <n v="0"/>
    <n v="1"/>
    <x v="0"/>
    <n v="32.539415901062831"/>
    <n v="16.930848468833439"/>
    <n v="2.6436989627143248E-4"/>
    <n v="32.539415901062831"/>
    <n v="16.930848468833439"/>
    <n v="49.47026436989627"/>
  </r>
  <r>
    <s v="V2K1624D31122012C122"/>
    <s v="737"/>
    <s v="1623/1"/>
    <s v="GLBBNL65H47B149M"/>
    <s v=""/>
    <s v="F"/>
    <s v="GALBASSINI BRUNELLA"/>
    <s v="GALBASSINI"/>
    <s v="BRUNELLA"/>
    <s v="F"/>
    <s v="07/06/1965"/>
    <s v="BRENO"/>
    <s v="VIA CESARE BATTISTI, 2 A"/>
    <s v="CEVO"/>
    <s v="25040"/>
    <s v="VIA CESARE BATTISTI"/>
    <s v="2"/>
    <s v="A"/>
    <s v=""/>
    <s v=""/>
    <s v=""/>
    <s v=""/>
    <s v="VIA TRIESTE, 9"/>
    <s v="VIA TRIESTE"/>
    <s v="9"/>
    <s v=""/>
    <s v=""/>
    <s v=""/>
    <s v=""/>
    <s v=""/>
    <s v="FAB"/>
    <s v="C591"/>
    <s v="NCT"/>
    <s v="00014"/>
    <s v="000144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.44"/>
    <n v="61.44"/>
    <x v="0"/>
    <x v="0"/>
    <s v="LOCALI AD USO ABITAZIONE"/>
    <s v=""/>
    <s v=""/>
    <n v="1"/>
    <s v=""/>
    <s v=""/>
    <s v=""/>
    <s v=""/>
    <s v=""/>
    <s v=""/>
    <s v="SIMULAZIONE TARI 2022 MT"/>
    <n v="47.22"/>
    <s v=""/>
    <n v="47.22"/>
    <n v="365"/>
    <s v="giorni"/>
    <s v="2022"/>
    <s v="01/01/2022"/>
    <s v="31/12/2022"/>
    <s v=""/>
    <s v=""/>
    <s v=""/>
    <s v=""/>
    <s v=""/>
    <s v=""/>
    <n v="0"/>
    <n v="0"/>
    <n v="0"/>
    <n v="0"/>
    <n v="61.440000000000005"/>
    <n v="0"/>
    <n v="0"/>
    <n v="0"/>
    <n v="0"/>
    <n v="1"/>
    <x v="0"/>
    <n v="30.291238075171222"/>
    <n v="16.930848468833439"/>
    <n v="2.0865440046620165E-3"/>
    <n v="30.291238075171222"/>
    <n v="16.930848468833439"/>
    <n v="47.222086544004661"/>
  </r>
  <r>
    <s v="V2K1625D31122012C122"/>
    <s v="738"/>
    <s v="1624/1"/>
    <s v="GLBCRN35E49L648O"/>
    <s v=""/>
    <s v="F"/>
    <s v="GALBASSINI CATERINA"/>
    <s v="GALBASSINI"/>
    <s v="CATERINA"/>
    <s v="F"/>
    <s v="09/05/1935"/>
    <s v="VALSAVIORE"/>
    <s v="VIA DON GIACOMO VENDER, 6"/>
    <s v="BRESCIA"/>
    <s v="25100"/>
    <s v="VIA DON GIACOMO VENDER"/>
    <s v="6"/>
    <s v=""/>
    <s v=""/>
    <s v=""/>
    <s v=""/>
    <s v=""/>
    <s v="VIA ADAMELLO, 64"/>
    <s v="VIA ADAMELLO"/>
    <s v="64"/>
    <s v=""/>
    <s v=""/>
    <s v=""/>
    <s v=""/>
    <s v=""/>
    <s v="FAB"/>
    <s v="C591"/>
    <s v="NCT"/>
    <s v="00015"/>
    <s v="000324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1626D31122012C123"/>
    <s v="738"/>
    <s v="1625/1"/>
    <s v="GLBCRN35E49L648O"/>
    <s v=""/>
    <s v="F"/>
    <s v="GALBASSINI CATERINA"/>
    <s v="GALBASSINI"/>
    <s v="CATERINA"/>
    <s v="F"/>
    <s v="09/05/1935"/>
    <s v="VALSAVIORE"/>
    <s v="VIA DON GIACOMO VENDER, 6"/>
    <s v="BRESCIA"/>
    <s v="25100"/>
    <s v="VIA DON GIACOMO VENDER"/>
    <s v="6"/>
    <s v=""/>
    <s v=""/>
    <s v=""/>
    <s v=""/>
    <s v=""/>
    <s v="VIA ADAMELLO, 64"/>
    <s v="VIA ADAMELLO"/>
    <s v="64"/>
    <s v=""/>
    <s v=""/>
    <s v=""/>
    <s v=""/>
    <s v=""/>
    <s v="FAB"/>
    <s v="C591"/>
    <s v="NCT"/>
    <s v="00015"/>
    <s v="000327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"/>
    <n v="5"/>
    <x v="0"/>
    <x v="1"/>
    <s v="LOCALI ACCESSORI UTENZA DOMESTICA"/>
    <s v=""/>
    <s v=""/>
    <s v=""/>
    <s v=""/>
    <s v=""/>
    <s v=""/>
    <s v=""/>
    <s v=""/>
    <s v=""/>
    <s v="SIMULAZIONE TARI 2022 MT"/>
    <n v="3.17"/>
    <s v=""/>
    <n v="3.17"/>
    <n v="365"/>
    <s v="giorni"/>
    <s v="2022"/>
    <s v="01/01/2022"/>
    <s v="31/12/2022"/>
    <s v=""/>
    <s v=""/>
    <s v=""/>
    <s v=""/>
    <s v=""/>
    <s v=""/>
    <n v="0"/>
    <n v="0"/>
    <n v="0"/>
    <n v="0"/>
    <n v="5"/>
    <n v="1"/>
    <n v="0"/>
    <n v="0"/>
    <n v="0"/>
    <n v="0"/>
    <x v="1"/>
    <n v="3.1694236267268994"/>
    <n v="0"/>
    <n v="-5.7637327310056108E-4"/>
    <n v="3.1694236267268994"/>
    <n v="0"/>
    <n v="3.1694236267268994"/>
  </r>
  <r>
    <s v="V2K1627D31122012C122"/>
    <s v="739"/>
    <s v="1626/1"/>
    <s v="TRRLBT67S49C591W"/>
    <s v=""/>
    <s v="F"/>
    <s v="TORRO ELISABETTA GIULIA"/>
    <s v="TORRO"/>
    <s v="ELISABETTA GIULIA"/>
    <s v="F"/>
    <s v="09/11/1967"/>
    <s v="CEVO"/>
    <s v="VIA GIUSEPPE DI VITTORIO, 52"/>
    <s v="GAGGIANO"/>
    <s v="20083"/>
    <s v="VIA GIUSEPPE DI VITTORIO"/>
    <s v="52"/>
    <s v=""/>
    <s v=""/>
    <s v=""/>
    <s v=""/>
    <s v=""/>
    <s v="VIA ROMA, 30"/>
    <s v="VIA ROMA"/>
    <s v="30"/>
    <s v=""/>
    <s v=""/>
    <s v=""/>
    <s v=""/>
    <s v=""/>
    <s v="FAB"/>
    <s v="C591"/>
    <s v="NCT"/>
    <s v="00014"/>
    <s v="000139"/>
    <s v=""/>
    <s v="000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s v=""/>
    <s v=""/>
    <s v=""/>
    <s v=""/>
    <s v=""/>
    <s v=""/>
    <s v="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1"/>
    <n v="57.04962528108419"/>
    <n v="67.397800635548478"/>
    <n v="-2.5740833673353336E-3"/>
    <n v="57.04962528108419"/>
    <n v="67.397800635548478"/>
    <n v="124.44742591663267"/>
  </r>
  <r>
    <s v="V2K1628D31122012C122"/>
    <s v="740"/>
    <s v="1627/1"/>
    <s v="GLBCRN36S51L648Y"/>
    <s v=""/>
    <s v="F"/>
    <s v="GALBASSINI CATERINA EDDA"/>
    <s v="GALBASSINI"/>
    <s v="CATERINA EDDA"/>
    <s v="F"/>
    <s v="11/11/1936"/>
    <s v="VALSAVIORE"/>
    <s v="VIA CASTELLO, 4"/>
    <s v="CEVO"/>
    <s v="25040"/>
    <s v="VIA CASTELLO"/>
    <s v="4"/>
    <s v=""/>
    <s v=""/>
    <s v=""/>
    <s v=""/>
    <s v=""/>
    <s v="VIA CASTELLO, 4"/>
    <s v="VIA CASTELLO"/>
    <s v="4"/>
    <s v=""/>
    <s v=""/>
    <s v=""/>
    <s v=""/>
    <s v=""/>
    <s v="FAB"/>
    <s v="C591"/>
    <s v="NCT"/>
    <s v="00015"/>
    <s v="000026"/>
    <s v=""/>
    <s v="05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0"/>
    <s v="LOCALI AD USO ABITAZIONE"/>
    <s v=""/>
    <s v=""/>
    <s v=""/>
    <s v=""/>
    <s v=""/>
    <s v=""/>
    <s v=""/>
    <s v=""/>
    <s v=""/>
    <s v="SIMULAZIONE TARI 2022 MT"/>
    <n v="119.38"/>
    <s v=""/>
    <n v="119.38"/>
    <n v="365"/>
    <s v="giorni"/>
    <s v="2022"/>
    <s v="01/01/2022"/>
    <s v="31/12/2022"/>
    <s v=""/>
    <s v=""/>
    <s v=""/>
    <s v=""/>
    <s v=""/>
    <s v=""/>
    <n v="0"/>
    <n v="0"/>
    <n v="0"/>
    <n v="0"/>
    <n v="82"/>
    <n v="0"/>
    <n v="0"/>
    <n v="0"/>
    <n v="0"/>
    <n v="1"/>
    <x v="1"/>
    <n v="51.978547478321147"/>
    <n v="67.397800635548478"/>
    <n v="-3.6518861303704853E-3"/>
    <n v="51.978547478321147"/>
    <n v="67.397800635548478"/>
    <n v="119.37634811386962"/>
  </r>
  <r>
    <s v="V2K1629D31122012C123"/>
    <s v="740"/>
    <s v="1628/1"/>
    <s v="GLBCRN36S51L648Y"/>
    <s v=""/>
    <s v="F"/>
    <s v="GALBASSINI CATERINA EDDA"/>
    <s v="GALBASSINI"/>
    <s v="CATERINA EDDA"/>
    <s v="F"/>
    <s v="11/11/1936"/>
    <s v="VALSAVIORE"/>
    <s v="VIA CASTELLO, 4"/>
    <s v="CEVO"/>
    <s v="25040"/>
    <s v="VIA CASTELLO"/>
    <s v="4"/>
    <s v=""/>
    <s v=""/>
    <s v=""/>
    <s v=""/>
    <s v=""/>
    <s v=", "/>
    <s v=""/>
    <s v=""/>
    <s v=""/>
    <s v=""/>
    <s v=""/>
    <s v=""/>
    <s v=""/>
    <s v="FAB"/>
    <s v="C591"/>
    <s v="NCT"/>
    <s v="00016"/>
    <s v="000503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"/>
    <n v="68"/>
    <x v="0"/>
    <x v="1"/>
    <s v="LOCALI ACCESSORI UTENZA DOMESTICA"/>
    <s v=""/>
    <s v=""/>
    <s v=""/>
    <s v=""/>
    <s v=""/>
    <s v=""/>
    <s v=""/>
    <s v=""/>
    <s v="DATI DA VISURA CATASTALE"/>
    <s v="SIMULAZIONE TARI 2022 MT"/>
    <n v="43.1"/>
    <s v=""/>
    <n v="43.1"/>
    <n v="365"/>
    <s v="giorni"/>
    <s v="2022"/>
    <s v="01/01/2022"/>
    <s v="31/12/2022"/>
    <s v=""/>
    <s v=""/>
    <s v=""/>
    <s v=""/>
    <s v=""/>
    <s v=""/>
    <n v="0"/>
    <n v="0"/>
    <n v="0"/>
    <n v="0"/>
    <n v="68"/>
    <n v="1"/>
    <n v="0"/>
    <n v="0"/>
    <n v="0"/>
    <n v="0"/>
    <x v="1"/>
    <n v="43.104161323485833"/>
    <n v="0"/>
    <n v="4.1613234858317583E-3"/>
    <n v="43.104161323485833"/>
    <n v="0"/>
    <n v="43.104161323485833"/>
  </r>
  <r>
    <s v="V2K1630D31122012C122"/>
    <s v="741"/>
    <s v="1629/1"/>
    <s v="GLBCZM62L56C591Y"/>
    <s v=""/>
    <s v="F"/>
    <s v="GALBASSINI CINZIA MARIA CARMEN"/>
    <s v="GALBASSINI"/>
    <s v="CINZIA MARIA CARMEN"/>
    <s v="F"/>
    <s v="16/07/1962"/>
    <s v="CEV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2"/>
    <s v=""/>
    <s v=""/>
    <s v=""/>
    <s v=""/>
    <s v=""/>
    <s v=""/>
    <s v="SIMULAZIONE TARI 2022 MT"/>
    <n v="92.85"/>
    <s v=""/>
    <n v="92.85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5"/>
    <n v="41.413802055898152"/>
    <n v="51.443731886070836"/>
    <n v="7.5339419690010345E-3"/>
    <n v="41.413802055898152"/>
    <n v="51.443731886070836"/>
    <n v="92.857533941968995"/>
  </r>
  <r>
    <s v="V2K1631D31122012C123"/>
    <s v="741"/>
    <s v="1630/1"/>
    <s v="GLBCZM62L56C591Y"/>
    <s v=""/>
    <s v="F"/>
    <s v="GALBASSINI CINZIA MARIA CARMEN"/>
    <s v="GALBASSINI"/>
    <s v="CINZIA MARIA CARMEN"/>
    <s v="F"/>
    <s v="16/07/1962"/>
    <s v="CEVO"/>
    <s v="VIA ANDROLA, 65"/>
    <s v="CEVO"/>
    <s v="25040"/>
    <s v="VIA ANDROLA"/>
    <s v="6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1637D31122012C122"/>
    <s v="744"/>
    <s v="1636/1"/>
    <s v="BRTGTM47S20B157N"/>
    <s v=""/>
    <s v="F"/>
    <s v="UBERTI GIANTOMMASO"/>
    <s v="UBERTI"/>
    <s v="GIANTOMMASO"/>
    <s v="M"/>
    <s v="20/11/1947"/>
    <s v="BRESCIA"/>
    <s v="VIA MORTIROLO, 43 C"/>
    <s v="MONNO"/>
    <s v="25040"/>
    <s v="VIA MORTIROLO"/>
    <s v="43"/>
    <s v="C"/>
    <s v=""/>
    <s v=""/>
    <s v=""/>
    <s v=""/>
    <s v="LOCALITA' BAIT DE PAIA, "/>
    <s v="LOCALITA' BAIT DE PAIA"/>
    <s v=""/>
    <s v=""/>
    <s v=""/>
    <s v=""/>
    <s v=""/>
    <s v=""/>
    <s v="FAB"/>
    <s v="C591"/>
    <s v="NCT"/>
    <s v="00027"/>
    <s v="000160"/>
    <s v=""/>
    <s v="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21.28"/>
    <n v="-90.96"/>
    <n v="30.32"/>
    <n v="365"/>
    <s v="giorni"/>
    <s v="2022"/>
    <s v="01/01/2022"/>
    <s v="31/12/2022"/>
    <s v=""/>
    <s v=""/>
    <s v=""/>
    <s v=""/>
    <s v=""/>
    <s v=""/>
    <n v="0"/>
    <n v="0.75"/>
    <n v="0"/>
    <n v="0"/>
    <n v="21.25"/>
    <n v="0"/>
    <n v="0.75"/>
    <n v="0"/>
    <n v="0"/>
    <n v="0.25"/>
    <x v="1"/>
    <n v="13.470050413589322"/>
    <n v="16.849450158887119"/>
    <n v="-4.9942752355747189E-4"/>
    <n v="13.470050413589322"/>
    <n v="16.849450158887119"/>
    <n v="30.319500572476443"/>
  </r>
  <r>
    <s v="V2K1640D31122012C122"/>
    <s v="748"/>
    <s v="1639/1"/>
    <s v="GLBDRD73C25B149C"/>
    <s v=""/>
    <s v="F"/>
    <s v="GALBASSINI EDOARDO"/>
    <s v="GALBASSINI"/>
    <s v="EDOARDO"/>
    <s v="M"/>
    <s v="25/03/1973"/>
    <s v="BRENO"/>
    <s v="VIA SAN VIGILIO, 128 A"/>
    <s v="CEVO"/>
    <s v="25040"/>
    <s v="VIA SAN VIGILIO"/>
    <s v="128"/>
    <s v="A"/>
    <s v=""/>
    <s v=""/>
    <s v=""/>
    <s v=""/>
    <s v="VIA SAN VIGILIO, 128 A"/>
    <s v="VIA SAN VIGILIO"/>
    <s v="128"/>
    <s v="A"/>
    <s v=""/>
    <s v=""/>
    <s v=""/>
    <s v=""/>
    <s v="FAB"/>
    <s v="C591"/>
    <s v="NCT"/>
    <s v="00015"/>
    <s v="000366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n v="4"/>
    <s v=""/>
    <s v=""/>
    <s v=""/>
    <s v=""/>
    <s v=""/>
    <s v=""/>
    <s v="SIMULAZIONE TARI 2022 MT"/>
    <n v="102.81"/>
    <s v=""/>
    <n v="102.81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4"/>
    <n v="20.425174483351125"/>
    <n v="82.375089665670373"/>
    <n v="-9.7358509785010483E-3"/>
    <n v="20.425174483351125"/>
    <n v="82.375089665670373"/>
    <n v="102.8002641490215"/>
  </r>
  <r>
    <s v="V2K1641D31122012C122"/>
    <s v="749"/>
    <s v="1640/1"/>
    <s v="VLRCLD60M02B149Y"/>
    <s v=""/>
    <s v="F"/>
    <s v="VALRA CLAUDIO"/>
    <s v="VALRA"/>
    <s v="CLAUDIO"/>
    <s v="M"/>
    <s v="02/08/1960"/>
    <s v="BRENO"/>
    <s v="VIA ANDROLA, 7"/>
    <s v="CEVO"/>
    <s v="25040"/>
    <s v="VIA ANDROLA"/>
    <s v="7"/>
    <s v=""/>
    <s v=""/>
    <s v=""/>
    <s v=""/>
    <s v=""/>
    <s v="VIA ANDROLA, 7"/>
    <s v="VIA ANDROLA"/>
    <s v="7"/>
    <s v=""/>
    <s v=""/>
    <s v=""/>
    <s v=""/>
    <s v=""/>
    <s v="FAB"/>
    <s v="C591"/>
    <s v="NCT"/>
    <s v="00022"/>
    <s v="000017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.97"/>
    <n v="51.97"/>
    <x v="0"/>
    <x v="0"/>
    <s v="LOCALI AD USO ABITAZIONE"/>
    <s v=""/>
    <s v=""/>
    <n v="2"/>
    <s v=""/>
    <s v=""/>
    <s v=""/>
    <s v=""/>
    <s v=""/>
    <s v=""/>
    <s v="SIMULAZIONE TARI 2022 MT"/>
    <n v="81.33"/>
    <s v=""/>
    <n v="81.33"/>
    <n v="365"/>
    <s v="giorni"/>
    <s v="2022"/>
    <s v="01/01/2022"/>
    <s v="31/12/2022"/>
    <s v=""/>
    <s v=""/>
    <s v=""/>
    <s v=""/>
    <s v=""/>
    <s v=""/>
    <n v="0"/>
    <n v="0"/>
    <n v="0"/>
    <n v="0"/>
    <n v="51.97"/>
    <n v="0"/>
    <n v="0"/>
    <n v="0"/>
    <n v="0"/>
    <n v="1"/>
    <x v="5"/>
    <n v="29.892712400625378"/>
    <n v="51.443731886070836"/>
    <n v="6.4442866962082235E-3"/>
    <n v="29.892712400625378"/>
    <n v="51.443731886070836"/>
    <n v="81.336444286696207"/>
  </r>
  <r>
    <s v="V2K1642D31122012C122"/>
    <s v="750"/>
    <s v="1641/1"/>
    <s v="GLBFRN48D53L648H"/>
    <s v=""/>
    <s v="F"/>
    <s v="GALBASSINI FIORINA"/>
    <s v="GALBASSINI"/>
    <s v="FIORINA"/>
    <s v="F"/>
    <s v="13/04/1948"/>
    <s v="VALSAVIORE"/>
    <s v="VIA L. ALBERTI, 10"/>
    <s v="BINASCO"/>
    <s v="20082"/>
    <s v="VIA L. ALBERTI"/>
    <s v="10"/>
    <s v=""/>
    <s v=""/>
    <s v=""/>
    <s v=""/>
    <s v=""/>
    <s v="VIA ANDROLA, 60"/>
    <s v="VIA ANDROLA"/>
    <s v="60"/>
    <s v=""/>
    <s v=""/>
    <s v=""/>
    <s v=""/>
    <s v=""/>
    <s v="FAB"/>
    <s v="C591"/>
    <s v="NCT"/>
    <s v="00013"/>
    <s v="00028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1643D31122012C123"/>
    <s v="750"/>
    <s v="1642/1"/>
    <s v="GLBFRN48D53L648H"/>
    <s v=""/>
    <s v="F"/>
    <s v="GALBASSINI FIORINA"/>
    <s v="GALBASSINI"/>
    <s v="FIORINA"/>
    <s v="F"/>
    <s v="13/04/1948"/>
    <s v="VALSAVIORE"/>
    <s v="VIA L. ALBERTI, 10"/>
    <s v="BINASCO"/>
    <s v="20082"/>
    <s v="VIA L. ALBERTI"/>
    <s v="10"/>
    <s v=""/>
    <s v=""/>
    <s v=""/>
    <s v=""/>
    <s v=""/>
    <s v="VIA ANDROLA, 60"/>
    <s v="VIA ANDROLA"/>
    <s v="60"/>
    <s v=""/>
    <s v=""/>
    <s v=""/>
    <s v=""/>
    <s v=""/>
    <s v="FAB"/>
    <s v="C591"/>
    <s v="NCT"/>
    <s v="00013"/>
    <s v="00028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.450000000000003"/>
    <n v="37.450000000000003"/>
    <x v="0"/>
    <x v="1"/>
    <s v="LOCALI ACCESSORI UTENZA DOMESTICA"/>
    <s v=""/>
    <s v=""/>
    <s v=""/>
    <s v=""/>
    <s v=""/>
    <s v=""/>
    <s v=""/>
    <s v=""/>
    <s v=""/>
    <s v="SIMULAZIONE TARI 2022 MT"/>
    <n v="23.74"/>
    <s v=""/>
    <n v="23.74"/>
    <n v="365"/>
    <s v="giorni"/>
    <s v="2022"/>
    <s v="01/01/2022"/>
    <s v="31/12/2022"/>
    <s v=""/>
    <s v=""/>
    <s v=""/>
    <s v=""/>
    <s v=""/>
    <s v=""/>
    <n v="0"/>
    <n v="0"/>
    <n v="0"/>
    <n v="0"/>
    <n v="37.450000000000003"/>
    <n v="1"/>
    <n v="0"/>
    <n v="0"/>
    <n v="0"/>
    <n v="0"/>
    <x v="1"/>
    <n v="23.73898296418448"/>
    <n v="0"/>
    <n v="-1.0170358155185966E-3"/>
    <n v="23.73898296418448"/>
    <n v="0"/>
    <n v="23.73898296418448"/>
  </r>
  <r>
    <s v="V2K1644D31122012C123"/>
    <s v="750"/>
    <s v="1643/1"/>
    <s v="GLBFRN48D53L648H"/>
    <s v=""/>
    <s v="F"/>
    <s v="GALBASSINI FIORINA"/>
    <s v="GALBASSINI"/>
    <s v="FIORINA"/>
    <s v="F"/>
    <s v="13/04/1948"/>
    <s v="VALSAVIORE"/>
    <s v="VIA L. ALBERTI, 10"/>
    <s v="BINASCO"/>
    <s v="20082"/>
    <s v="VIA L. ALBERTI"/>
    <s v="10"/>
    <s v=""/>
    <s v=""/>
    <s v=""/>
    <s v=""/>
    <s v=""/>
    <s v="VIA ANDROLA, 60"/>
    <s v="VIA ANDROLA"/>
    <s v="60"/>
    <s v=""/>
    <s v=""/>
    <s v=""/>
    <s v=""/>
    <s v=""/>
    <s v="FAB"/>
    <s v="C591"/>
    <s v="NCT"/>
    <s v="00013"/>
    <s v="00028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.4"/>
    <n v="9.4"/>
    <x v="0"/>
    <x v="1"/>
    <s v="LOCALI ACCESSORI UTENZA DOMESTICA"/>
    <s v=""/>
    <s v=""/>
    <s v=""/>
    <s v=""/>
    <s v=""/>
    <s v=""/>
    <s v=""/>
    <s v=""/>
    <s v=""/>
    <s v="SIMULAZIONE TARI 2022 MT"/>
    <n v="5.96"/>
    <s v=""/>
    <n v="5.96"/>
    <n v="365"/>
    <s v="giorni"/>
    <s v="2022"/>
    <s v="01/01/2022"/>
    <s v="31/12/2022"/>
    <s v=""/>
    <s v=""/>
    <s v=""/>
    <s v=""/>
    <s v=""/>
    <s v=""/>
    <n v="0"/>
    <n v="0"/>
    <n v="0"/>
    <n v="0"/>
    <n v="9.4"/>
    <n v="1"/>
    <n v="0"/>
    <n v="0"/>
    <n v="0"/>
    <n v="0"/>
    <x v="1"/>
    <n v="5.9585164182465711"/>
    <n v="0"/>
    <n v="-1.4835817534288864E-3"/>
    <n v="5.9585164182465711"/>
    <n v="0"/>
    <n v="5.9585164182465711"/>
  </r>
  <r>
    <s v="V2K1645D31122012C122"/>
    <s v="751"/>
    <s v="1644/1"/>
    <s v="VLRGMR53A03L648N"/>
    <s v=""/>
    <s v="F"/>
    <s v="VALRA GIANMARIO"/>
    <s v="VALRA"/>
    <s v="GIANMARIO"/>
    <s v="M"/>
    <s v="03/01/1953"/>
    <s v="VALSAVIORE"/>
    <s v="VIA ANDROLA, 5"/>
    <s v="CEVO"/>
    <s v="25040"/>
    <s v="VIA ANDROLA"/>
    <s v="5"/>
    <s v=""/>
    <s v=""/>
    <s v=""/>
    <s v=""/>
    <s v=""/>
    <s v="VIA ANDROLA, 5"/>
    <s v="VIA ANDROLA"/>
    <s v="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0"/>
    <s v="LOCALI AD USO ABITAZIONE"/>
    <s v=""/>
    <s v=""/>
    <n v="1"/>
    <s v=""/>
    <s v=""/>
    <s v=""/>
    <s v=""/>
    <s v=""/>
    <s v=""/>
    <s v="SIMULAZIONE TARI 2022 MT"/>
    <n v="44.54"/>
    <s v=""/>
    <n v="44.54"/>
    <n v="365"/>
    <s v="giorni"/>
    <s v="2022"/>
    <s v="01/01/2022"/>
    <s v="31/12/2022"/>
    <s v=""/>
    <s v=""/>
    <s v=""/>
    <s v=""/>
    <s v=""/>
    <s v=""/>
    <n v="0"/>
    <n v="0"/>
    <n v="0"/>
    <n v="0"/>
    <n v="56"/>
    <n v="0"/>
    <n v="0"/>
    <n v="0"/>
    <n v="0"/>
    <n v="1"/>
    <x v="0"/>
    <n v="27.609201370598768"/>
    <n v="16.930848468833439"/>
    <n v="4.9839432207932077E-5"/>
    <n v="27.609201370598768"/>
    <n v="16.930848468833439"/>
    <n v="44.540049839432207"/>
  </r>
  <r>
    <s v="V2K1648D31122012C122"/>
    <s v="753"/>
    <s v="1647/1"/>
    <s v="VLRGCR55D12C591I"/>
    <s v=""/>
    <s v="F"/>
    <s v="VALRA GIANCARLO"/>
    <s v="VALRA"/>
    <s v="GIANCARLO"/>
    <s v="M"/>
    <s v="12/04/1955"/>
    <s v="CEVO"/>
    <s v="VIA ANDROLA, 7"/>
    <s v="CEVO"/>
    <s v="25040"/>
    <s v="VIA ANDROLA"/>
    <s v="7"/>
    <s v=""/>
    <s v=""/>
    <s v=""/>
    <s v=""/>
    <s v=""/>
    <s v="VIA ANDROLA, 7"/>
    <s v="VIA ANDROLA"/>
    <s v="7"/>
    <s v=""/>
    <s v=""/>
    <s v=""/>
    <s v=""/>
    <s v=""/>
    <s v="FAB"/>
    <s v="C591"/>
    <s v="NCT"/>
    <s v="00022"/>
    <s v="000017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.97"/>
    <n v="51.97"/>
    <x v="0"/>
    <x v="0"/>
    <s v="LOCALI AD USO ABITAZIONE"/>
    <s v=""/>
    <s v=""/>
    <n v="3"/>
    <s v=""/>
    <s v=""/>
    <s v=""/>
    <s v=""/>
    <s v=""/>
    <s v=""/>
    <s v="SIMULAZIONE TARI 2022 MT"/>
    <n v="100.34"/>
    <s v=""/>
    <n v="100.34"/>
    <n v="365"/>
    <s v="giorni"/>
    <s v="2022"/>
    <s v="01/01/2022"/>
    <s v="31/12/2022"/>
    <s v=""/>
    <s v=""/>
    <s v=""/>
    <s v=""/>
    <s v=""/>
    <s v=""/>
    <n v="0"/>
    <n v="0"/>
    <n v="0"/>
    <n v="0"/>
    <n v="51.97"/>
    <n v="0"/>
    <n v="0"/>
    <n v="0"/>
    <n v="0"/>
    <n v="1"/>
    <x v="6"/>
    <n v="32.94298917619939"/>
    <n v="67.397800635548478"/>
    <n v="7.8981174786463271E-4"/>
    <n v="32.94298917619939"/>
    <n v="67.397800635548478"/>
    <n v="100.34078981174787"/>
  </r>
  <r>
    <s v="V2K1651D31122012C122"/>
    <s v="755"/>
    <s v="1650/1"/>
    <s v="VLRLDI39T48C591C"/>
    <s v=""/>
    <s v="F"/>
    <s v="VALRA LIDIA"/>
    <s v="VALRA"/>
    <s v="LIDIA"/>
    <s v="F"/>
    <s v="08/12/1939"/>
    <s v="CEVO"/>
    <s v="VIA PLEBISCITO, 1 B"/>
    <s v="TREZZANO SUL NAVIGLIO"/>
    <s v="20090"/>
    <s v="VIA PLEBISCITO"/>
    <s v="1"/>
    <s v="B"/>
    <s v=""/>
    <s v=""/>
    <s v=""/>
    <s v=""/>
    <s v="VIA SAN VIGILIO, 11"/>
    <s v="VIA SAN VIGILIO"/>
    <s v="11"/>
    <s v=""/>
    <s v=""/>
    <s v=""/>
    <s v=""/>
    <s v=""/>
    <s v="FAB"/>
    <s v="C591"/>
    <s v="NCT"/>
    <s v="00015"/>
    <s v="000188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1652D31122012C122"/>
    <s v="756"/>
    <s v="1651/1"/>
    <s v="GLBGMG48E31L648E"/>
    <s v=""/>
    <s v="F"/>
    <s v="GALBASSINI GIACOMO UGO"/>
    <s v="GALBASSINI"/>
    <s v="GIACOMO UGO"/>
    <s v="M"/>
    <s v="31/05/1948"/>
    <s v="VALSAVIORE"/>
    <s v="VIA DANTE, 12"/>
    <s v="ROSATE"/>
    <s v="20088"/>
    <s v="VIA DANTE"/>
    <s v="12"/>
    <s v=""/>
    <s v=""/>
    <s v=""/>
    <s v=""/>
    <s v=""/>
    <s v="VIA ROMA, 68 A"/>
    <s v="VIA ROMA"/>
    <s v="68"/>
    <s v="A"/>
    <s v=""/>
    <s v=""/>
    <s v=""/>
    <s v=""/>
    <s v="FAB"/>
    <s v="C591"/>
    <s v="NCT"/>
    <s v="00016"/>
    <s v="000337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0"/>
    <s v="LOCALI AD USO ABITAZIONE"/>
    <s v=""/>
    <s v=""/>
    <s v=""/>
    <s v=""/>
    <s v=""/>
    <s v=""/>
    <s v=""/>
    <s v=""/>
    <s v=""/>
    <s v="SIMULAZIONE TARI 2022 MT"/>
    <n v="94.02"/>
    <s v=""/>
    <n v="94.02"/>
    <n v="365"/>
    <s v="giorni"/>
    <s v="2022"/>
    <s v="01/01/2022"/>
    <s v="31/12/2022"/>
    <s v=""/>
    <s v=""/>
    <s v=""/>
    <s v=""/>
    <s v=""/>
    <s v=""/>
    <n v="0"/>
    <n v="0"/>
    <n v="0"/>
    <n v="0"/>
    <n v="42"/>
    <n v="0"/>
    <n v="0"/>
    <n v="0"/>
    <n v="0"/>
    <n v="1"/>
    <x v="1"/>
    <n v="26.623158464505956"/>
    <n v="67.397800635548478"/>
    <n v="9.5910005443045065E-4"/>
    <n v="26.623158464505956"/>
    <n v="67.397800635548478"/>
    <n v="94.020959100054426"/>
  </r>
  <r>
    <s v="V2K1656D31122012C122"/>
    <s v="758"/>
    <s v="1655/1"/>
    <s v="GLBGCR48C43L648G"/>
    <s v=""/>
    <s v="F"/>
    <s v="GALBASSINI GINA CARLA"/>
    <s v="GALBASSINI"/>
    <s v="GINA CARLA"/>
    <s v="F"/>
    <s v="03/03/1948"/>
    <s v="VALSAVIORE"/>
    <s v="VIA BELINZONI, 2"/>
    <s v="CANTELLO"/>
    <s v="21050"/>
    <s v="VIA BELINZONI"/>
    <s v="2"/>
    <s v=""/>
    <s v=""/>
    <s v=""/>
    <s v=""/>
    <s v=""/>
    <s v="LOCALITA' CANNETO, "/>
    <s v="LOCALITA' CANNETO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18.11"/>
    <n v="-88.58"/>
    <n v="29.53"/>
    <n v="365"/>
    <s v="giorni"/>
    <s v="2022"/>
    <s v="01/01/2022"/>
    <s v="31/12/2022"/>
    <s v=""/>
    <s v=""/>
    <s v=""/>
    <s v=""/>
    <s v=""/>
    <s v=""/>
    <n v="0"/>
    <n v="0.75"/>
    <n v="0"/>
    <n v="0"/>
    <n v="20"/>
    <n v="0"/>
    <n v="0.75"/>
    <n v="0"/>
    <n v="0"/>
    <n v="0.25"/>
    <x v="1"/>
    <n v="12.677694506907597"/>
    <n v="16.849450158887119"/>
    <n v="-2.8553342052859421E-3"/>
    <n v="12.677694506907597"/>
    <n v="16.849450158887119"/>
    <n v="29.527144665794715"/>
  </r>
  <r>
    <s v="V2K1659D31122012C122"/>
    <s v="760"/>
    <s v="1658/1"/>
    <s v="GLBGNN68P13C591T"/>
    <s v=""/>
    <s v="F"/>
    <s v="GALBASSINI GIOVANNI FELICE"/>
    <s v="GALBASSINI"/>
    <s v="GIOVANNI FELICE"/>
    <s v="M"/>
    <s v="13/09/1968"/>
    <s v="CEVO"/>
    <s v="VIA GUGLIELMO MARCONI, 21 B"/>
    <s v="CEVO"/>
    <s v="25040"/>
    <s v="VIA GUGLIELMO MARCONI"/>
    <s v="21"/>
    <s v="B"/>
    <s v=""/>
    <s v=""/>
    <s v=""/>
    <s v=""/>
    <s v="VIA GUGLIELMO MARCONI, 21 B"/>
    <s v="VIA GUGLIELMO MARCONI"/>
    <s v="21"/>
    <s v="B"/>
    <s v=""/>
    <s v=""/>
    <s v=""/>
    <s v=""/>
    <s v="FAB"/>
    <s v="C591"/>
    <s v="NCT"/>
    <s v="00014"/>
    <s v="000003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1663D31122012C122"/>
    <s v="763"/>
    <s v="1662/1"/>
    <s v="VLRMDR56P03C591O"/>
    <s v=""/>
    <s v="F"/>
    <s v="VALRA MARIO EDOARDO"/>
    <s v="VALRA"/>
    <s v="MARIO EDOARDO"/>
    <s v="M"/>
    <s v="03/09/1956"/>
    <s v="CEVO"/>
    <s v="VIA ANDROLA, 7"/>
    <s v="CEVO"/>
    <s v="25040"/>
    <s v="VIA ANDROLA"/>
    <s v="7"/>
    <s v=""/>
    <s v=""/>
    <s v=""/>
    <s v=""/>
    <s v=""/>
    <s v="VIA ANDROLA, 7"/>
    <s v="VIA ANDROLA"/>
    <s v="7"/>
    <s v=""/>
    <s v=""/>
    <s v=""/>
    <s v=""/>
    <s v=""/>
    <s v="FAB"/>
    <s v="C591"/>
    <s v="NCT"/>
    <s v="00022"/>
    <s v="000017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.97"/>
    <n v="51.97"/>
    <x v="0"/>
    <x v="0"/>
    <s v="LOCALI AD USO ABITAZIONE"/>
    <s v=""/>
    <s v=""/>
    <n v="3"/>
    <s v=""/>
    <s v=""/>
    <s v=""/>
    <s v=""/>
    <s v=""/>
    <s v=""/>
    <s v="SIMULAZIONE TARI 2022 MT"/>
    <n v="100.34"/>
    <s v=""/>
    <n v="100.34"/>
    <n v="365"/>
    <s v="giorni"/>
    <s v="2022"/>
    <s v="01/01/2022"/>
    <s v="31/12/2022"/>
    <s v=""/>
    <s v=""/>
    <s v=""/>
    <s v=""/>
    <s v=""/>
    <s v=""/>
    <n v="0"/>
    <n v="0"/>
    <n v="0"/>
    <n v="0"/>
    <n v="51.97"/>
    <n v="0"/>
    <n v="0"/>
    <n v="0"/>
    <n v="0"/>
    <n v="1"/>
    <x v="6"/>
    <n v="32.94298917619939"/>
    <n v="67.397800635548478"/>
    <n v="7.8981174786463271E-4"/>
    <n v="32.94298917619939"/>
    <n v="67.397800635548478"/>
    <n v="100.34078981174787"/>
  </r>
  <r>
    <s v="V2K1664D31122012C122"/>
    <s v="764"/>
    <s v="1663/1"/>
    <s v="GLBGNN47C10L648H"/>
    <s v=""/>
    <s v="F"/>
    <s v="GALBASSINI GIOVANNI BATTISTA"/>
    <s v="GALBASSINI"/>
    <s v="GIOVANNI BATTISTA"/>
    <s v="M"/>
    <s v="10/03/1947"/>
    <s v="VALSAVIORE"/>
    <s v="VIA SAN VIGILIO, 12"/>
    <s v="CEVO"/>
    <s v="25040"/>
    <s v="VIA SAN VIGILIO"/>
    <s v="12"/>
    <s v=""/>
    <s v=""/>
    <s v=""/>
    <s v=""/>
    <s v=""/>
    <s v="VIA SAN VIGILIO, 12"/>
    <s v="VIA SAN VIGILIO"/>
    <s v="12"/>
    <s v=""/>
    <s v=""/>
    <s v=""/>
    <s v=""/>
    <s v=""/>
    <s v="FAB"/>
    <s v="C591"/>
    <s v="NCT"/>
    <s v="00015"/>
    <s v="000227"/>
    <s v=""/>
    <s v="0010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3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6"/>
    <n v="31.694236267268995"/>
    <n v="67.397800635548478"/>
    <n v="2.0369028174656023E-3"/>
    <n v="31.694236267268995"/>
    <n v="67.397800635548478"/>
    <n v="99.092036902817469"/>
  </r>
  <r>
    <s v="V2K1666D31122012C122"/>
    <s v="766"/>
    <s v="1665/1"/>
    <s v="GLBLRG38B61L648R"/>
    <s v=""/>
    <s v="F"/>
    <s v="GALBASSINI LEONORA GIOVANNA"/>
    <s v="GALBASSINI"/>
    <s v="LEONORA GIOVANNA"/>
    <s v="F"/>
    <s v="21/02/1938"/>
    <s v="VALSAVIORE"/>
    <s v="VIA ADAMELLO, 19 B"/>
    <s v="CEVO"/>
    <s v="25040"/>
    <s v="VIA ADAMELLO"/>
    <s v="19"/>
    <s v="B"/>
    <s v=""/>
    <s v=""/>
    <s v=""/>
    <s v=""/>
    <s v="VIA ADAMELLO, 21"/>
    <s v="VIA ADAMELLO"/>
    <s v="21"/>
    <s v=""/>
    <s v=""/>
    <s v=""/>
    <s v=""/>
    <s v=""/>
    <s v="FAB"/>
    <s v="C591"/>
    <s v="NCT"/>
    <s v="00015"/>
    <s v="000563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.5"/>
    <n v="52.5"/>
    <x v="0"/>
    <x v="0"/>
    <s v="LOCALI AD USO ABITAZIONE"/>
    <s v=""/>
    <s v=""/>
    <n v="1"/>
    <s v=""/>
    <s v=""/>
    <s v=""/>
    <s v=""/>
    <s v=""/>
    <s v=""/>
    <s v="SIMULAZIONE TARI 2022 MT"/>
    <n v="42.81"/>
    <s v=""/>
    <n v="42.81"/>
    <n v="365"/>
    <s v="giorni"/>
    <s v="2022"/>
    <s v="01/01/2022"/>
    <s v="31/12/2022"/>
    <s v=""/>
    <s v=""/>
    <s v=""/>
    <s v=""/>
    <s v=""/>
    <s v=""/>
    <n v="0"/>
    <n v="0"/>
    <n v="0"/>
    <n v="0"/>
    <n v="52.5"/>
    <n v="0"/>
    <n v="0"/>
    <n v="0"/>
    <n v="0"/>
    <n v="1"/>
    <x v="0"/>
    <n v="25.883626284936344"/>
    <n v="16.930848468833439"/>
    <n v="4.4747537697844564E-3"/>
    <n v="25.883626284936344"/>
    <n v="16.930848468833439"/>
    <n v="42.814474753769787"/>
  </r>
  <r>
    <s v="V2K1667D31122012C122"/>
    <s v="766"/>
    <s v="1666/1"/>
    <s v="GLBLRG38B61L648R"/>
    <s v=""/>
    <s v="F"/>
    <s v="GALBASSINI LEONORA GIOVANNA"/>
    <s v="GALBASSINI"/>
    <s v="LEONORA GIOVANNA"/>
    <s v="F"/>
    <s v="21/02/1938"/>
    <s v="VALSAVIORE"/>
    <s v="VIA ADAMELLO, 19 B"/>
    <s v="CEVO"/>
    <s v="25040"/>
    <s v="VIA ADAMELLO"/>
    <s v="19"/>
    <s v="B"/>
    <s v=""/>
    <s v=""/>
    <s v=""/>
    <s v=""/>
    <s v="VIA ADAMELLO, 21"/>
    <s v="VIA ADAMELLO"/>
    <s v="21"/>
    <s v=""/>
    <s v=""/>
    <s v=""/>
    <s v=""/>
    <s v=""/>
    <s v="FAB"/>
    <s v="C591"/>
    <s v="NCT"/>
    <s v="00015"/>
    <s v="000328"/>
    <s v=""/>
    <s v="001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.5"/>
    <n v="52.5"/>
    <x v="0"/>
    <x v="0"/>
    <s v="LOCALI AD USO ABITAZIONE"/>
    <s v=""/>
    <s v=""/>
    <n v="1"/>
    <s v=""/>
    <s v=""/>
    <s v=""/>
    <s v=""/>
    <s v=""/>
    <s v=""/>
    <s v="SIMULAZIONE TARI 2022 MT"/>
    <n v="42.81"/>
    <s v=""/>
    <n v="42.81"/>
    <n v="365"/>
    <s v="giorni"/>
    <s v="2022"/>
    <s v="01/01/2022"/>
    <s v="31/12/2022"/>
    <s v=""/>
    <s v=""/>
    <s v=""/>
    <s v=""/>
    <s v=""/>
    <s v=""/>
    <n v="0"/>
    <n v="0"/>
    <n v="0"/>
    <n v="0"/>
    <n v="52.5"/>
    <n v="0"/>
    <n v="0"/>
    <n v="0"/>
    <n v="0"/>
    <n v="1"/>
    <x v="0"/>
    <n v="25.883626284936344"/>
    <n v="16.930848468833439"/>
    <n v="4.4747537697844564E-3"/>
    <n v="25.883626284936344"/>
    <n v="16.930848468833439"/>
    <n v="42.814474753769787"/>
  </r>
  <r>
    <s v="V2K1670D31122012C122"/>
    <s v="766"/>
    <s v="1669/1"/>
    <s v="GLBLRG38B61L648R"/>
    <s v=""/>
    <s v="F"/>
    <s v="GALBASSINI LEONORA GIOVANNA"/>
    <s v="GALBASSINI"/>
    <s v="LEONORA GIOVANNA"/>
    <s v="F"/>
    <s v="21/02/1938"/>
    <s v="VALSAVIORE"/>
    <s v="VIA ADAMELLO, 19 B"/>
    <s v="CEVO"/>
    <s v="25040"/>
    <s v="VIA ADAMELLO"/>
    <s v="19"/>
    <s v="B"/>
    <s v=""/>
    <s v=""/>
    <s v=""/>
    <s v=""/>
    <s v="VIA ADAMELLO, 19 B"/>
    <s v="VIA ADAMELLO"/>
    <s v="19"/>
    <s v="B"/>
    <s v=""/>
    <s v=""/>
    <s v=""/>
    <s v=""/>
    <s v="FAB"/>
    <s v="C591"/>
    <s v="NCT"/>
    <s v="00015"/>
    <s v="000328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.27"/>
    <n v="60.27"/>
    <x v="0"/>
    <x v="0"/>
    <s v="LOCALI AD USO ABITAZIONE"/>
    <s v=""/>
    <s v=""/>
    <n v="1"/>
    <s v=""/>
    <s v=""/>
    <s v=""/>
    <s v=""/>
    <s v=""/>
    <s v="DATI FORNITI U.T. (30/03/2009)"/>
    <s v="SIMULAZIONE TARI 2022 MT"/>
    <n v="46.64"/>
    <s v=""/>
    <n v="46.64"/>
    <n v="365"/>
    <s v="giorni"/>
    <s v="2022"/>
    <s v="01/01/2022"/>
    <s v="31/12/2022"/>
    <s v=""/>
    <s v=""/>
    <s v=""/>
    <s v=""/>
    <s v=""/>
    <s v=""/>
    <n v="0"/>
    <n v="0"/>
    <n v="0"/>
    <n v="0"/>
    <n v="60.27"/>
    <n v="0"/>
    <n v="0"/>
    <n v="0"/>
    <n v="0"/>
    <n v="1"/>
    <x v="0"/>
    <n v="29.714402975106925"/>
    <n v="16.930848468833439"/>
    <n v="5.2514439403665847E-3"/>
    <n v="29.714402975106925"/>
    <n v="16.930848468833439"/>
    <n v="46.645251443940367"/>
  </r>
  <r>
    <s v="V2K1671D31122012C123"/>
    <s v="766"/>
    <s v="1671/1"/>
    <s v="GLBLRG38B61L648R"/>
    <s v=""/>
    <s v="F"/>
    <s v="GALBASSINI LEONORA GIOVANNA"/>
    <s v="GALBASSINI"/>
    <s v="LEONORA GIOVANNA"/>
    <s v="F"/>
    <s v="21/02/1938"/>
    <s v="VALSAVIORE"/>
    <s v="VIA ADAMELLO, 19 B"/>
    <s v="CEVO"/>
    <s v="25040"/>
    <s v="VIA ADAMELLO"/>
    <s v="19"/>
    <s v="B"/>
    <s v=""/>
    <s v=""/>
    <s v=""/>
    <s v=""/>
    <s v="VIA ADAMELLO, 21"/>
    <s v="VIA ADAMELLO"/>
    <s v="21"/>
    <s v=""/>
    <s v=""/>
    <s v=""/>
    <s v=""/>
    <s v=""/>
    <s v="FAB"/>
    <s v="C591"/>
    <s v="NCT"/>
    <s v="00015"/>
    <s v="000563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1"/>
    <n v="41"/>
    <x v="0"/>
    <x v="1"/>
    <s v="LOCALI ACCESSORI UTENZA DOMESTICA"/>
    <s v=""/>
    <s v=""/>
    <n v="1"/>
    <s v=""/>
    <s v=""/>
    <s v=""/>
    <s v=""/>
    <s v=""/>
    <s v=""/>
    <s v="SIMULAZIONE TARI 2022 MT"/>
    <n v="20.21"/>
    <s v=""/>
    <n v="20.21"/>
    <n v="365"/>
    <s v="giorni"/>
    <s v="2022"/>
    <s v="01/01/2022"/>
    <s v="31/12/2022"/>
    <s v=""/>
    <s v=""/>
    <s v=""/>
    <s v=""/>
    <s v=""/>
    <s v=""/>
    <n v="0"/>
    <n v="0"/>
    <n v="0"/>
    <n v="0"/>
    <n v="41"/>
    <n v="1"/>
    <n v="0"/>
    <n v="0"/>
    <n v="0"/>
    <n v="0"/>
    <x v="0"/>
    <n v="20.21387957490267"/>
    <n v="0"/>
    <n v="3.8795749026689919E-3"/>
    <n v="20.21387957490267"/>
    <n v="0"/>
    <n v="20.21387957490267"/>
  </r>
  <r>
    <s v="V2K1673D31122012C123"/>
    <s v="766"/>
    <s v="1672/1"/>
    <s v="GLBLRG38B61L648R"/>
    <s v=""/>
    <s v="F"/>
    <s v="GALBASSINI LEONORA GIOVANNA"/>
    <s v="GALBASSINI"/>
    <s v="LEONORA GIOVANNA"/>
    <s v="F"/>
    <s v="21/02/1938"/>
    <s v="VALSAVIORE"/>
    <s v="VIA ADAMELLO, 19 B"/>
    <s v="CEVO"/>
    <s v="25040"/>
    <s v="VIA ADAMELLO"/>
    <s v="19"/>
    <s v="B"/>
    <s v=""/>
    <s v=""/>
    <s v=""/>
    <s v=""/>
    <s v="VIA ADAMELLO, 19 B"/>
    <s v="VIA ADAMELLO"/>
    <s v="19"/>
    <s v="B"/>
    <s v=""/>
    <s v=""/>
    <s v=""/>
    <s v=""/>
    <s v="FAB"/>
    <s v="C591"/>
    <s v="NCT"/>
    <s v="00015"/>
    <s v="000328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.64"/>
    <n v="37.64"/>
    <x v="0"/>
    <x v="1"/>
    <s v="LOCALI ACCESSORI UTENZA DOMESTICA"/>
    <s v=""/>
    <s v=""/>
    <n v="1"/>
    <s v=""/>
    <s v=""/>
    <s v=""/>
    <s v=""/>
    <s v=""/>
    <s v="DATI FORNITI U.T. (30/03/2009)"/>
    <s v="SIMULAZIONE TARI 2022 MT"/>
    <n v="18.559999999999999"/>
    <s v=""/>
    <n v="18.559999999999999"/>
    <n v="365"/>
    <s v="giorni"/>
    <s v="2022"/>
    <s v="01/01/2022"/>
    <s v="31/12/2022"/>
    <s v=""/>
    <s v=""/>
    <s v=""/>
    <s v=""/>
    <s v=""/>
    <s v=""/>
    <n v="0"/>
    <n v="0"/>
    <n v="0"/>
    <n v="0"/>
    <n v="37.64"/>
    <n v="1"/>
    <n v="0"/>
    <n v="0"/>
    <n v="0"/>
    <n v="0"/>
    <x v="0"/>
    <n v="18.557327492666744"/>
    <n v="0"/>
    <n v="-2.6725073332549698E-3"/>
    <n v="18.557327492666744"/>
    <n v="0"/>
    <n v="18.557327492666744"/>
  </r>
  <r>
    <s v="V2K1694D31122012C122"/>
    <s v="769"/>
    <s v="1693/1"/>
    <s v="VRNCRD48R03B619A"/>
    <s v=""/>
    <s v="F"/>
    <s v="VERNO' CORRADO DOMENICO"/>
    <s v="VERNO'"/>
    <s v="CORRADO DOMENICO"/>
    <s v="M"/>
    <s v="03/10/1948"/>
    <s v="CANOSA DI PUGLIA"/>
    <s v="VIA ANDROLA, 39"/>
    <s v="CEVO"/>
    <s v="25040"/>
    <s v="VIA ANDROLA"/>
    <s v="39"/>
    <s v=""/>
    <s v=""/>
    <s v=""/>
    <s v=""/>
    <s v=""/>
    <s v="VIA ANDROLA, 39"/>
    <s v="VIA ANDROLA"/>
    <s v="39"/>
    <s v=""/>
    <s v=""/>
    <s v=""/>
    <s v=""/>
    <s v=""/>
    <s v="FAB"/>
    <s v="C591"/>
    <s v="NCT"/>
    <s v="00013"/>
    <s v="00030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EX GOZZI RICCARDO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1695D31122012C123"/>
    <s v="769"/>
    <s v="1694/1"/>
    <s v="VRNCRD48R03B619A"/>
    <s v=""/>
    <s v="F"/>
    <s v="VERNO' CORRADO DOMENICO"/>
    <s v="VERNO'"/>
    <s v="CORRADO DOMENICO"/>
    <s v="M"/>
    <s v="03/10/1948"/>
    <s v="CANOSA DI PUGLIA"/>
    <s v="VIA ANDROLA, 39"/>
    <s v="CEVO"/>
    <s v="25040"/>
    <s v="VIA ANDROLA"/>
    <s v="39"/>
    <s v=""/>
    <s v=""/>
    <s v=""/>
    <s v=""/>
    <s v=""/>
    <s v="VIA ANDROLA, 39"/>
    <s v="VIA ANDROLA"/>
    <s v="39"/>
    <s v=""/>
    <s v=""/>
    <s v=""/>
    <s v=""/>
    <s v=""/>
    <s v="FAB"/>
    <s v="C591"/>
    <s v="NCT"/>
    <s v="00013"/>
    <s v="000307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3"/>
    <s v=""/>
    <s v=""/>
    <s v=""/>
    <s v=""/>
    <s v=""/>
    <s v=""/>
    <s v="SIMULAZIONE TARI 2022 MT"/>
    <n v="19.02"/>
    <s v=""/>
    <n v="19.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6"/>
    <n v="19.016541760361395"/>
    <n v="0"/>
    <n v="-3.4582396386042547E-3"/>
    <n v="19.016541760361395"/>
    <n v="0"/>
    <n v="19.016541760361395"/>
  </r>
  <r>
    <s v="V2K1696D31122012C123"/>
    <s v="769"/>
    <s v="1695/1"/>
    <s v="VRNCRD48R03B619A"/>
    <s v=""/>
    <s v="F"/>
    <s v="VERNO' CORRADO DOMENICO"/>
    <s v="VERNO'"/>
    <s v="CORRADO DOMENICO"/>
    <s v="M"/>
    <s v="03/10/1948"/>
    <s v="CANOSA DI PUGLIA"/>
    <s v="VIA ANDROLA, 39"/>
    <s v="CEVO"/>
    <s v="25040"/>
    <s v="VIA ANDROLA"/>
    <s v="39"/>
    <s v=""/>
    <s v=""/>
    <s v=""/>
    <s v=""/>
    <s v=""/>
    <s v="VIA ANDROLA, 39"/>
    <s v="VIA ANDROLA"/>
    <s v="39"/>
    <s v=""/>
    <s v=""/>
    <s v=""/>
    <s v=""/>
    <s v=""/>
    <s v="FAB"/>
    <s v="C591"/>
    <s v="NCT"/>
    <s v="00013"/>
    <s v="000307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3"/>
    <s v=""/>
    <s v=""/>
    <s v=""/>
    <s v=""/>
    <s v=""/>
    <s v="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6"/>
    <n v="9.5082708801806977"/>
    <n v="0"/>
    <n v="-1.7291198193021273E-3"/>
    <n v="9.5082708801806977"/>
    <n v="0"/>
    <n v="9.5082708801806977"/>
  </r>
  <r>
    <s v="V2K1697D31122012C122"/>
    <s v="770"/>
    <s v="1696/1"/>
    <s v="VRRGTN50H23F119E"/>
    <s v=""/>
    <s v="F"/>
    <s v="VERRI GAETANO"/>
    <s v="VERRI"/>
    <s v="GAETANO"/>
    <s v="M"/>
    <s v="23/06/1950"/>
    <s v="MELZO"/>
    <s v="VIA A.C. SANDINO, 12"/>
    <s v="MELZO"/>
    <s v="20066"/>
    <s v="VIA A.C. SANDINO"/>
    <s v="1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5"/>
    <n v="33.5"/>
    <x v="0"/>
    <x v="0"/>
    <s v="LOCALI AD USO ABITAZIONE"/>
    <s v=""/>
    <s v=""/>
    <s v=""/>
    <s v=""/>
    <s v=""/>
    <s v=""/>
    <s v=""/>
    <s v=""/>
    <s v=""/>
    <s v="SIMULAZIONE TARI 2022 MT"/>
    <n v="88.63"/>
    <s v=""/>
    <n v="88.63"/>
    <n v="365"/>
    <s v="giorni"/>
    <s v="2022"/>
    <s v="01/01/2022"/>
    <s v="31/12/2022"/>
    <s v=""/>
    <s v=""/>
    <s v=""/>
    <s v=""/>
    <s v=""/>
    <s v=""/>
    <n v="0"/>
    <n v="0"/>
    <n v="0"/>
    <n v="0"/>
    <n v="33.5"/>
    <n v="0"/>
    <n v="0"/>
    <n v="0"/>
    <n v="0"/>
    <n v="1"/>
    <x v="1"/>
    <n v="21.235138299070226"/>
    <n v="67.397800635548478"/>
    <n v="2.9389346187116416E-3"/>
    <n v="21.235138299070226"/>
    <n v="67.397800635548478"/>
    <n v="88.632938934618707"/>
  </r>
  <r>
    <s v="V2K1698D31122012C123"/>
    <s v="770"/>
    <s v="1697/1"/>
    <s v="VRRGTN50H23F119E"/>
    <s v=""/>
    <s v="F"/>
    <s v="VERRI GAETANO"/>
    <s v="VERRI"/>
    <s v="GAETANO"/>
    <s v="M"/>
    <s v="23/06/1950"/>
    <s v="MELZO"/>
    <s v="VIA A.C. SANDINO, 12"/>
    <s v="MELZO"/>
    <s v="20066"/>
    <s v="VIA A.C. SANDINO"/>
    <s v="1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.5"/>
    <n v="1.5"/>
    <x v="0"/>
    <x v="1"/>
    <s v="LOCALI ACCESSORI UTENZA DOMESTICA"/>
    <s v=""/>
    <s v=""/>
    <s v=""/>
    <s v=""/>
    <s v=""/>
    <s v=""/>
    <s v=""/>
    <s v=""/>
    <s v=""/>
    <s v="SIMULAZIONE TARI 2022 MT"/>
    <n v="0.95"/>
    <s v=""/>
    <n v="0.95"/>
    <n v="365"/>
    <s v="giorni"/>
    <s v="2022"/>
    <s v="01/01/2022"/>
    <s v="31/12/2022"/>
    <s v=""/>
    <s v=""/>
    <s v=""/>
    <s v=""/>
    <s v=""/>
    <s v=""/>
    <n v="0"/>
    <n v="0"/>
    <n v="0"/>
    <n v="0"/>
    <n v="1.4999999999999998"/>
    <n v="1"/>
    <n v="0"/>
    <n v="0"/>
    <n v="0"/>
    <n v="0"/>
    <x v="1"/>
    <n v="0.9508270880180697"/>
    <n v="0"/>
    <n v="8.2708801806974375E-4"/>
    <n v="0.9508270880180697"/>
    <n v="0"/>
    <n v="0.9508270880180697"/>
  </r>
  <r>
    <s v="V2K1699D31122012C122"/>
    <s v="771"/>
    <s v="1698/1"/>
    <s v="GLBLMD48C43L648K"/>
    <s v=""/>
    <s v="F"/>
    <s v="GALBASSINI LUIGIA MADDALENA"/>
    <s v="GALBASSINI"/>
    <s v="LUIGIA MADDALENA"/>
    <s v="F"/>
    <s v="03/03/1948"/>
    <s v="VALSAVIORE"/>
    <s v="VIA CAMPAGNOLA, 33"/>
    <s v="S.PIETRO DI STABIO"/>
    <s v="6854"/>
    <s v="VIA CAMPAGNOLA"/>
    <s v="33"/>
    <s v=""/>
    <s v=""/>
    <s v=""/>
    <s v=""/>
    <s v=""/>
    <s v="VIA ADAMELLO, 21"/>
    <s v="VIA ADAMELLO"/>
    <s v="21"/>
    <s v=""/>
    <s v=""/>
    <s v=""/>
    <s v=""/>
    <s v=""/>
    <s v="FAB"/>
    <s v="C591"/>
    <s v="NCT"/>
    <s v="00015"/>
    <s v="000328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3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6"/>
    <n v="34.863659893995894"/>
    <n v="67.397800635548478"/>
    <n v="1.4605295443601563E-3"/>
    <n v="34.863659893995894"/>
    <n v="67.397800635548478"/>
    <n v="102.26146052954437"/>
  </r>
  <r>
    <s v="V2K1702D31122012C122"/>
    <s v="772"/>
    <s v="1701/1"/>
    <s v="VNCNRG56L20C591B"/>
    <s v=""/>
    <s v="F"/>
    <s v="VINCENTI ANDREA GUERRINO"/>
    <s v="VINCENTI"/>
    <s v="ANDREA GUERRINO"/>
    <s v="M"/>
    <s v="20/07/1956"/>
    <s v="CEVO"/>
    <s v="VIA ANDROLA, 12"/>
    <s v="CEVO"/>
    <s v="25040"/>
    <s v="VIA ANDROLA"/>
    <s v="12"/>
    <s v=""/>
    <s v=""/>
    <s v=""/>
    <s v=""/>
    <s v=""/>
    <s v="VIA ANDROLA, 12"/>
    <s v="VIA ANDROLA"/>
    <s v="12"/>
    <s v=""/>
    <s v=""/>
    <s v=""/>
    <s v=""/>
    <s v=""/>
    <s v="FAB"/>
    <s v="C591"/>
    <s v="NCT"/>
    <s v="00013"/>
    <s v="000562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"/>
    <n v="86"/>
    <x v="0"/>
    <x v="0"/>
    <s v="LOCALI AD USO ABITAZIONE"/>
    <s v=""/>
    <s v=""/>
    <n v="3"/>
    <s v=""/>
    <s v=""/>
    <s v=""/>
    <s v=""/>
    <s v=""/>
    <s v=""/>
    <s v="SIMULAZIONE TARI 2022 MT"/>
    <n v="121.91"/>
    <s v=""/>
    <n v="121.91"/>
    <n v="365"/>
    <s v="giorni"/>
    <s v="2022"/>
    <s v="01/01/2022"/>
    <s v="31/12/2022"/>
    <s v=""/>
    <s v=""/>
    <s v=""/>
    <s v=""/>
    <s v=""/>
    <s v=""/>
    <n v="0"/>
    <n v="0"/>
    <n v="0"/>
    <n v="0"/>
    <n v="86"/>
    <n v="0"/>
    <n v="0"/>
    <n v="0"/>
    <n v="0"/>
    <n v="1"/>
    <x v="6"/>
    <n v="54.514086379702668"/>
    <n v="67.397800635548478"/>
    <n v="1.8870152511567539E-3"/>
    <n v="54.514086379702668"/>
    <n v="67.397800635548478"/>
    <n v="121.91188701525115"/>
  </r>
  <r>
    <s v="V2K1705D31122012C123"/>
    <s v="772"/>
    <s v="1704/1"/>
    <s v="VNCNRG56L20C591B"/>
    <s v=""/>
    <s v="F"/>
    <s v="VINCENTI ANDREA GUERRINO"/>
    <s v="VINCENTI"/>
    <s v="ANDREA GUERRINO"/>
    <s v="M"/>
    <s v="20/07/1956"/>
    <s v="CEVO"/>
    <s v="VIA ANDROLA, 12"/>
    <s v="CEVO"/>
    <s v="25040"/>
    <s v="VIA ANDROLA"/>
    <s v="12"/>
    <s v=""/>
    <s v=""/>
    <s v=""/>
    <s v=""/>
    <s v=""/>
    <s v="VIA ANDROLA, 12"/>
    <s v="VIA ANDROLA"/>
    <s v="12"/>
    <s v=""/>
    <s v=""/>
    <s v=""/>
    <s v=""/>
    <s v=""/>
    <s v="FAB"/>
    <s v="C591"/>
    <s v="NCT"/>
    <s v="00015"/>
    <s v="000175"/>
    <s v=""/>
    <s v="0001"/>
    <s v=""/>
    <s v="C06"/>
    <s v="FAB"/>
    <s v="C591"/>
    <s v="NCT"/>
    <s v="00013"/>
    <s v="000562"/>
    <s v=""/>
    <s v="0002"/>
    <s v=""/>
    <s v="C06"/>
    <s v="FAB"/>
    <s v="C591"/>
    <s v="NCT"/>
    <s v="00013"/>
    <s v="000562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5"/>
    <n v="155"/>
    <x v="0"/>
    <x v="1"/>
    <s v="LOCALI ACCESSORI UTENZA DOMESTICA"/>
    <s v=""/>
    <s v=""/>
    <n v="3"/>
    <s v=""/>
    <s v=""/>
    <s v=""/>
    <s v=""/>
    <s v=""/>
    <s v=""/>
    <s v="SIMULAZIONE TARI 2022 MT"/>
    <n v="98.25"/>
    <s v=""/>
    <n v="98.25"/>
    <n v="365"/>
    <s v="giorni"/>
    <s v="2022"/>
    <s v="01/01/2022"/>
    <s v="31/12/2022"/>
    <s v=""/>
    <s v=""/>
    <s v=""/>
    <s v=""/>
    <s v=""/>
    <s v=""/>
    <n v="0"/>
    <n v="0"/>
    <n v="0"/>
    <n v="0"/>
    <n v="155"/>
    <n v="1"/>
    <n v="0"/>
    <n v="0"/>
    <n v="0"/>
    <n v="0"/>
    <x v="6"/>
    <n v="98.252132428533884"/>
    <n v="0"/>
    <n v="2.1324285338835125E-3"/>
    <n v="98.252132428533884"/>
    <n v="0"/>
    <n v="98.252132428533884"/>
  </r>
  <r>
    <s v="V2K1720D31122012C122"/>
    <s v="776"/>
    <s v="1719/1"/>
    <s v="GLBSGB51L02L648C"/>
    <s v=""/>
    <s v="F"/>
    <s v="GALBASSINI SERGIO ABRAMO"/>
    <s v="GALBASSINI"/>
    <s v="SERGIO ABRAMO"/>
    <s v="M"/>
    <s v="02/07/1951"/>
    <s v="VALSAVIORE"/>
    <s v="VIA DELLA COOPERAZIONE, 5"/>
    <s v="ROZZANO"/>
    <s v="20089"/>
    <s v="VIA DELLA COOPERAZIONE"/>
    <s v="5"/>
    <s v=""/>
    <s v=""/>
    <s v=""/>
    <s v=""/>
    <s v=""/>
    <s v="VIA ALDO MORO, 4"/>
    <s v="VIA ALDO MORO"/>
    <s v="4"/>
    <s v=""/>
    <s v=""/>
    <s v=""/>
    <s v=""/>
    <s v=""/>
    <s v="FAB"/>
    <s v="C591"/>
    <s v="NCT"/>
    <s v="00014"/>
    <s v="000023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.5"/>
    <n v="55.5"/>
    <x v="0"/>
    <x v="0"/>
    <s v="LOCALI AD USO ABITAZIONE"/>
    <s v=""/>
    <s v=""/>
    <s v=""/>
    <s v=""/>
    <s v=""/>
    <s v=""/>
    <s v=""/>
    <s v=""/>
    <s v=""/>
    <s v="SIMULAZIONE TARI 2022 MT"/>
    <n v="102.58"/>
    <s v=""/>
    <n v="102.58"/>
    <n v="365"/>
    <s v="giorni"/>
    <s v="2022"/>
    <s v="01/01/2022"/>
    <s v="31/12/2022"/>
    <s v=""/>
    <s v=""/>
    <s v=""/>
    <s v=""/>
    <s v=""/>
    <s v=""/>
    <n v="0"/>
    <n v="0"/>
    <n v="0"/>
    <n v="0"/>
    <n v="55.500000000000007"/>
    <n v="0"/>
    <n v="0"/>
    <n v="0"/>
    <n v="0"/>
    <n v="1"/>
    <x v="1"/>
    <n v="35.180602256668585"/>
    <n v="67.397800635548478"/>
    <n v="-1.5971077829277647E-3"/>
    <n v="35.180602256668585"/>
    <n v="67.397800635548478"/>
    <n v="102.57840289221707"/>
  </r>
  <r>
    <s v="V2K1721D31122012C122"/>
    <s v="777"/>
    <s v="1720/1"/>
    <s v="VNCBNR45P23L648L"/>
    <s v=""/>
    <s v="F"/>
    <s v="VINCENTI BERNARDO"/>
    <s v="VINCENTI"/>
    <s v="BERNARDO"/>
    <s v="M"/>
    <s v="23/09/1945"/>
    <s v="VALSAVIORE"/>
    <s v="VIA MATTEOTTI, 55"/>
    <s v="MALONNO"/>
    <s v="25040"/>
    <s v="VIA MATTEOTTI"/>
    <s v="55"/>
    <s v=""/>
    <s v=""/>
    <s v=""/>
    <s v=""/>
    <s v=""/>
    <s v="VIA ANDROLA, 1"/>
    <s v="VIA ANDROLA"/>
    <s v="1"/>
    <s v=""/>
    <s v=""/>
    <s v=""/>
    <s v=""/>
    <s v=""/>
    <s v="FAB"/>
    <s v="C591"/>
    <s v="NCT"/>
    <s v="00022"/>
    <s v="000022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"/>
    <n v="66"/>
    <x v="0"/>
    <x v="0"/>
    <s v="LOCALI AD USO ABITAZIONE"/>
    <s v=""/>
    <s v=""/>
    <s v=""/>
    <s v=""/>
    <s v=""/>
    <s v=""/>
    <s v=""/>
    <s v=""/>
    <s v=""/>
    <s v="SIMULAZIONE TARI 2022 MT"/>
    <n v="109.24"/>
    <s v=""/>
    <n v="109.24"/>
    <n v="365"/>
    <s v="giorni"/>
    <s v="2022"/>
    <s v="01/01/2022"/>
    <s v="31/12/2022"/>
    <s v=""/>
    <s v=""/>
    <s v=""/>
    <s v=""/>
    <s v=""/>
    <s v=""/>
    <n v="0"/>
    <n v="0"/>
    <n v="0"/>
    <n v="0"/>
    <n v="66"/>
    <n v="0"/>
    <n v="0"/>
    <n v="0"/>
    <n v="0"/>
    <n v="1"/>
    <x v="1"/>
    <n v="41.836391872795069"/>
    <n v="67.397800635548478"/>
    <n v="-5.8074916564549994E-3"/>
    <n v="41.836391872795069"/>
    <n v="67.397800635548478"/>
    <n v="109.23419250834354"/>
  </r>
  <r>
    <s v="V2K1725D31122012C122"/>
    <s v="780"/>
    <s v="1724/1"/>
    <s v="GLBVTR43C17L648G"/>
    <s v=""/>
    <s v="F"/>
    <s v="GALBASSINI VITTORIO"/>
    <s v="GALBASSINI"/>
    <s v="VITTORIO"/>
    <s v="M"/>
    <s v="17/03/1943"/>
    <s v="VALSAVIORE"/>
    <s v="VIA ADAMELLO, 62 A"/>
    <s v="CEVO"/>
    <s v="25040"/>
    <s v="VIA ADAMELLO"/>
    <s v="62"/>
    <s v="A"/>
    <s v=""/>
    <s v=""/>
    <s v=""/>
    <s v=""/>
    <s v="VIA ADAMELLO, 62 A"/>
    <s v="VIA ADAMELLO"/>
    <s v="62"/>
    <s v="A"/>
    <s v=""/>
    <s v=""/>
    <s v=""/>
    <s v=""/>
    <s v="FAB"/>
    <s v="C591"/>
    <s v="NCT"/>
    <s v="00015"/>
    <s v="000324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3"/>
    <s v=""/>
    <s v=""/>
    <s v=""/>
    <s v=""/>
    <s v=""/>
    <s v=""/>
    <s v="SIMULAZIONE TARI 2022 MT"/>
    <n v="113.04"/>
    <s v=""/>
    <n v="113.04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6"/>
    <n v="45.639700224867354"/>
    <n v="67.397800635548478"/>
    <n v="-2.499139584173804E-3"/>
    <n v="45.639700224867354"/>
    <n v="67.397800635548478"/>
    <n v="113.03750086041583"/>
  </r>
  <r>
    <s v="V2K1728D31122012C122"/>
    <s v="781"/>
    <s v="1727/1"/>
    <s v="GLMLNE74A65F205N"/>
    <s v=""/>
    <s v="F"/>
    <s v="GALIMBERTI ELENA"/>
    <s v="GALIMBERTI"/>
    <s v="ELENA"/>
    <s v="F"/>
    <s v="25/01/1974"/>
    <s v="MILANO"/>
    <s v="VIA SCOGLIO DI QUARTO, 4"/>
    <s v="MILANO"/>
    <s v="20100"/>
    <s v="VIA SCOGLIO DI QUARTO"/>
    <s v="4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68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37.13"/>
    <n v="-102.85"/>
    <n v="34.28"/>
    <n v="365"/>
    <s v="giorni"/>
    <s v="2022"/>
    <s v="01/01/2022"/>
    <s v="31/12/2022"/>
    <s v=""/>
    <s v=""/>
    <s v=""/>
    <s v=""/>
    <s v=""/>
    <s v=""/>
    <n v="0"/>
    <n v="0.75"/>
    <n v="0"/>
    <n v="0"/>
    <n v="27.5"/>
    <n v="0"/>
    <n v="0.75"/>
    <n v="0"/>
    <n v="0"/>
    <n v="0.25"/>
    <x v="1"/>
    <n v="17.431829946997947"/>
    <n v="16.849450158887119"/>
    <n v="1.2801058850655522E-3"/>
    <n v="17.431829946997947"/>
    <n v="16.849450158887119"/>
    <n v="34.281280105885067"/>
  </r>
  <r>
    <s v="V2K1732D31122012C122"/>
    <s v="784"/>
    <s v="1731/1"/>
    <s v="GLLLSN46S29F205J"/>
    <s v=""/>
    <s v="F"/>
    <s v="GALLIANI ALESSANDRO"/>
    <s v="GALLIANI"/>
    <s v="ALESSANDRO"/>
    <s v="M"/>
    <s v="29/11/1946"/>
    <s v="MILANO"/>
    <s v="VIA J.F. KENNEDY, 12 B"/>
    <s v="GORGONZOLA"/>
    <s v="20064"/>
    <s v="VIA J.F. KENNEDY"/>
    <s v="12"/>
    <s v="B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.5"/>
    <n v="28.5"/>
    <x v="0"/>
    <x v="0"/>
    <s v="LOCALI AD USO ABITAZIONE"/>
    <s v=""/>
    <s v=""/>
    <s v=""/>
    <s v=""/>
    <s v=""/>
    <s v=""/>
    <s v=""/>
    <s v=""/>
    <s v=""/>
    <s v="SIMULAZIONE TARI 2022 MT"/>
    <n v="85.47"/>
    <s v=""/>
    <n v="85.47"/>
    <n v="365"/>
    <s v="giorni"/>
    <s v="2022"/>
    <s v="01/01/2022"/>
    <s v="31/12/2022"/>
    <s v=""/>
    <s v=""/>
    <s v=""/>
    <s v=""/>
    <s v=""/>
    <s v=""/>
    <n v="0"/>
    <n v="0"/>
    <n v="0"/>
    <n v="0"/>
    <n v="28.5"/>
    <n v="0"/>
    <n v="0"/>
    <n v="0"/>
    <n v="0"/>
    <n v="1"/>
    <x v="1"/>
    <n v="18.065714672343326"/>
    <n v="67.397800635548478"/>
    <n v="-6.4846921081880282E-3"/>
    <n v="18.065714672343326"/>
    <n v="67.397800635548478"/>
    <n v="85.463515307891811"/>
  </r>
  <r>
    <s v="V2K1733D31122012C123"/>
    <s v="784"/>
    <s v="1732/1"/>
    <s v="GLLLSN46S29F205J"/>
    <s v=""/>
    <s v="F"/>
    <s v="GALLIANI ALESSANDRO"/>
    <s v="GALLIANI"/>
    <s v="ALESSANDRO"/>
    <s v="M"/>
    <s v="29/11/1946"/>
    <s v="MILANO"/>
    <s v="VIA J.F. KENNEDY, 12 B"/>
    <s v="GORGONZOLA"/>
    <s v="20064"/>
    <s v="VIA J.F. KENNEDY"/>
    <s v="12"/>
    <s v="B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1734D31122012C123"/>
    <s v="784"/>
    <s v="1733/1"/>
    <s v="GLLLSN46S29F205J"/>
    <s v=""/>
    <s v="F"/>
    <s v="GALLIANI ALESSANDRO"/>
    <s v="GALLIANI"/>
    <s v="ALESSANDRO"/>
    <s v="M"/>
    <s v="29/11/1946"/>
    <s v="MILANO"/>
    <s v="VIA J.F. KENNEDY, 12 B"/>
    <s v="GORGONZOLA"/>
    <s v="20064"/>
    <s v="VIA J.F. KENNEDY"/>
    <s v="12"/>
    <s v="B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1735D31122012C122"/>
    <s v="785"/>
    <s v="1734/1"/>
    <s v="VNCMLS49H63L648D"/>
    <s v=""/>
    <s v="F"/>
    <s v="VINCENTI MARIA LUISA"/>
    <s v="VINCENTI"/>
    <s v="MARIA LUISA"/>
    <s v="F"/>
    <s v="23/06/1949"/>
    <s v="VALSAVIORE"/>
    <s v="VIA ROMA, 8 A"/>
    <s v="CEVO"/>
    <s v="25040"/>
    <s v="VIA ROMA"/>
    <s v="8"/>
    <s v="A"/>
    <s v=""/>
    <s v=""/>
    <s v=""/>
    <s v=""/>
    <s v="VIA ROMA, 8"/>
    <s v="VIA ROMA"/>
    <s v="8"/>
    <s v=""/>
    <s v=""/>
    <s v=""/>
    <s v=""/>
    <s v=""/>
    <s v="FAB"/>
    <s v="C591"/>
    <s v="NCT"/>
    <s v="00014"/>
    <s v="000158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.16"/>
    <n v="53.16"/>
    <x v="0"/>
    <x v="0"/>
    <s v="LOCALI AD USO ABITAZIONE"/>
    <s v=""/>
    <s v=""/>
    <n v="2"/>
    <s v=""/>
    <s v=""/>
    <s v=""/>
    <s v=""/>
    <s v=""/>
    <s v=""/>
    <s v="SIMULAZIONE TARI 2022 MT"/>
    <n v="82.02"/>
    <s v=""/>
    <n v="82.02"/>
    <n v="365"/>
    <s v="giorni"/>
    <s v="2022"/>
    <s v="01/01/2022"/>
    <s v="31/12/2022"/>
    <s v=""/>
    <s v=""/>
    <s v=""/>
    <s v=""/>
    <s v=""/>
    <s v=""/>
    <n v="0"/>
    <n v="0"/>
    <n v="0"/>
    <n v="0"/>
    <n v="53.16"/>
    <n v="0"/>
    <n v="0"/>
    <n v="0"/>
    <n v="0"/>
    <n v="1"/>
    <x v="5"/>
    <n v="30.577190517938135"/>
    <n v="51.443731886070836"/>
    <n v="9.2240400897480868E-4"/>
    <n v="30.577190517938135"/>
    <n v="51.443731886070836"/>
    <n v="82.020922404008971"/>
  </r>
  <r>
    <s v="V2K1736D31122012C122"/>
    <s v="785"/>
    <s v="1735/1"/>
    <s v="VNCMLS49H63L648D"/>
    <s v=""/>
    <s v="F"/>
    <s v="VINCENTI MARIA LUISA"/>
    <s v="VINCENTI"/>
    <s v="MARIA LUISA"/>
    <s v="F"/>
    <s v="23/06/1949"/>
    <s v="VALSAVIORE"/>
    <s v="VIA ROMA, 8 A"/>
    <s v="CEVO"/>
    <s v="25040"/>
    <s v="VIA ROMA"/>
    <s v="8"/>
    <s v="A"/>
    <s v=""/>
    <s v=""/>
    <s v=""/>
    <s v=""/>
    <s v="VIA ROMA, 8"/>
    <s v="VIA ROMA"/>
    <s v="8"/>
    <s v=""/>
    <s v=""/>
    <s v=""/>
    <s v=""/>
    <s v=""/>
    <s v="FAB"/>
    <s v="C591"/>
    <s v="NCT"/>
    <s v="00014"/>
    <s v="000158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.52"/>
    <n v="26.52"/>
    <x v="0"/>
    <x v="0"/>
    <s v="LOCALI AD USO ABITAZIONE"/>
    <s v=""/>
    <s v=""/>
    <n v="1"/>
    <s v=""/>
    <s v=""/>
    <s v=""/>
    <s v=""/>
    <s v=""/>
    <s v=""/>
    <s v="SIMULAZIONE TARI 2022 MT"/>
    <n v="30"/>
    <s v=""/>
    <n v="30"/>
    <n v="365"/>
    <s v="giorni"/>
    <s v="2022"/>
    <s v="01/01/2022"/>
    <s v="31/12/2022"/>
    <s v=""/>
    <s v=""/>
    <s v=""/>
    <s v=""/>
    <s v=""/>
    <s v=""/>
    <n v="0"/>
    <n v="0"/>
    <n v="0"/>
    <n v="0"/>
    <n v="26.52"/>
    <n v="0"/>
    <n v="0"/>
    <n v="0"/>
    <n v="0"/>
    <n v="1"/>
    <x v="0"/>
    <n v="13.074928934790702"/>
    <n v="16.930848468833439"/>
    <n v="5.7774036241404758E-3"/>
    <n v="13.074928934790702"/>
    <n v="16.930848468833439"/>
    <n v="30.00577740362414"/>
  </r>
  <r>
    <s v="V2K1737D31122012C123"/>
    <s v="785"/>
    <s v="1736/1"/>
    <s v="VNCMLS49H63L648D"/>
    <s v=""/>
    <s v="F"/>
    <s v="VINCENTI MARIA LUISA"/>
    <s v="VINCENTI"/>
    <s v="MARIA LUISA"/>
    <s v="F"/>
    <s v="23/06/1949"/>
    <s v="VALSAVIORE"/>
    <s v="VIA ROMA, 8 A"/>
    <s v="CEVO"/>
    <s v="25040"/>
    <s v="VIA ROMA"/>
    <s v="8"/>
    <s v="A"/>
    <s v=""/>
    <s v=""/>
    <s v=""/>
    <s v=""/>
    <s v="VIA ROMA, 8"/>
    <s v="VIA ROMA"/>
    <s v="8"/>
    <s v=""/>
    <s v=""/>
    <s v=""/>
    <s v=""/>
    <s v=""/>
    <s v="FAB"/>
    <s v="C591"/>
    <s v="NCT"/>
    <s v="00014"/>
    <s v="000158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.37"/>
    <n v="15.37"/>
    <x v="0"/>
    <x v="1"/>
    <s v="LOCALI ACCESSORI UTENZA DOMESTICA"/>
    <s v=""/>
    <s v=""/>
    <n v="2"/>
    <s v=""/>
    <s v=""/>
    <s v=""/>
    <s v=""/>
    <s v=""/>
    <s v=""/>
    <s v="SIMULAZIONE TARI 2022 MT"/>
    <n v="8.84"/>
    <s v=""/>
    <n v="8.84"/>
    <n v="365"/>
    <s v="giorni"/>
    <s v="2022"/>
    <s v="01/01/2022"/>
    <s v="31/12/2022"/>
    <s v=""/>
    <s v=""/>
    <s v=""/>
    <s v=""/>
    <s v=""/>
    <s v=""/>
    <n v="0"/>
    <n v="0"/>
    <n v="0"/>
    <n v="0"/>
    <n v="15.37"/>
    <n v="1"/>
    <n v="0"/>
    <n v="0"/>
    <n v="0"/>
    <n v="0"/>
    <x v="5"/>
    <n v="8.8406963555438143"/>
    <n v="0"/>
    <n v="6.9635554381441978E-4"/>
    <n v="8.8406963555438143"/>
    <n v="0"/>
    <n v="8.8406963555438143"/>
  </r>
  <r>
    <s v="V2K1740D01012015C117"/>
    <s v="787"/>
    <s v="1739/1"/>
    <s v="GDSSLV77A53B149G"/>
    <s v="01955560980"/>
    <s v="F"/>
    <s v="GAUDIOSI SILVIA"/>
    <s v="GAUDIOSI"/>
    <s v="SILVIA"/>
    <s v="F"/>
    <s v="13/01/1977"/>
    <s v="BRENO"/>
    <s v="VIA SAN VIGILIO, 90"/>
    <s v="CEVO"/>
    <s v="25040"/>
    <s v="VIA SAN VIGILIO"/>
    <s v="90"/>
    <s v=""/>
    <s v=""/>
    <s v=""/>
    <s v=""/>
    <s v=""/>
    <s v="VIA SAN VIGILIO, 16"/>
    <s v="VIA SAN VIGILIO"/>
    <s v="1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1"/>
    <n v="91"/>
    <x v="1"/>
    <x v="12"/>
    <s v="BAR, CAFFE', PASTICCERIA"/>
    <s v=""/>
    <s v=""/>
    <s v=""/>
    <s v="289 - Riduzione COVID-19 = 425 - Applicata"/>
    <s v=""/>
    <s v=""/>
    <s v=""/>
    <s v=""/>
    <s v="SOSPESA DAL 28/01 AL 14/08 PER LAVORI DI RISTRUTTURAZIONE"/>
    <s v="SIMULAZIONE TARI 2022 MT"/>
    <n v="410.49"/>
    <s v=""/>
    <n v="410.49"/>
    <n v="365"/>
    <s v="giorni"/>
    <s v="2022"/>
    <s v="01/01/2022"/>
    <s v="31/12/2022"/>
    <s v=""/>
    <s v=""/>
    <s v=""/>
    <s v=""/>
    <s v=""/>
    <s v=""/>
    <n v="0"/>
    <n v="0"/>
    <n v="0"/>
    <n v="0"/>
    <n v="91"/>
    <n v="0"/>
    <n v="0"/>
    <n v="0"/>
    <n v="0"/>
    <n v="91"/>
    <x v="2"/>
    <n v="68.00496230281054"/>
    <n v="342.48381093479168"/>
    <n v="-1.2267623977777475E-3"/>
    <n v="68.00496230281054"/>
    <n v="342.48381093479168"/>
    <n v="410.48877323760223"/>
  </r>
  <r>
    <s v="V2K1741D31122012C122"/>
    <s v="788"/>
    <s v="1740/1"/>
    <s v="VNCMLL63M64C591A"/>
    <s v=""/>
    <s v="F"/>
    <s v="VINCENTI MARIELLA MARGHERITA"/>
    <s v="VINCENTI"/>
    <s v="MARIELLA MARGHERITA"/>
    <s v="F"/>
    <s v="24/08/1963"/>
    <s v="CEVO"/>
    <s v="VIA ANDROLA, 10"/>
    <s v="CEVO"/>
    <s v="25040"/>
    <s v="VIA ANDROLA"/>
    <s v="10"/>
    <s v=""/>
    <s v=""/>
    <s v=""/>
    <s v=""/>
    <s v=""/>
    <s v="VIA ANDROLA, 10"/>
    <s v="VIA ANDROLA"/>
    <s v="10"/>
    <s v=""/>
    <s v=""/>
    <s v=""/>
    <s v=""/>
    <s v=""/>
    <s v="FAB"/>
    <s v="C591"/>
    <s v="NCT"/>
    <s v="00013"/>
    <s v="000453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.49"/>
    <n v="84.49"/>
    <x v="0"/>
    <x v="0"/>
    <s v="LOCALI AD USO ABITAZIONE"/>
    <s v=""/>
    <s v=""/>
    <n v="1"/>
    <s v=""/>
    <s v=""/>
    <s v=""/>
    <s v=""/>
    <s v=""/>
    <s v=""/>
    <s v="SIMULAZIONE TARI 2022 MT"/>
    <n v="58.59"/>
    <s v=""/>
    <n v="58.59"/>
    <n v="365"/>
    <s v="giorni"/>
    <s v="2022"/>
    <s v="01/01/2022"/>
    <s v="31/12/2022"/>
    <s v=""/>
    <s v=""/>
    <s v=""/>
    <s v=""/>
    <s v=""/>
    <s v=""/>
    <n v="0"/>
    <n v="0"/>
    <n v="0"/>
    <n v="0"/>
    <n v="84.49"/>
    <n v="0"/>
    <n v="0"/>
    <n v="0"/>
    <n v="0"/>
    <n v="1"/>
    <x v="0"/>
    <n v="41.655382567890889"/>
    <n v="16.930848468833439"/>
    <n v="-3.7689632756752189E-3"/>
    <n v="41.655382567890889"/>
    <n v="16.930848468833439"/>
    <n v="58.586231036724328"/>
  </r>
  <r>
    <s v="V2K1742D31122012C123"/>
    <s v="788"/>
    <s v="1741/1"/>
    <s v="VNCMLL63M64C591A"/>
    <s v=""/>
    <s v="F"/>
    <s v="VINCENTI MARIELLA MARGHERITA"/>
    <s v="VINCENTI"/>
    <s v="MARIELLA MARGHERITA"/>
    <s v="F"/>
    <s v="24/08/1963"/>
    <s v="CEVO"/>
    <s v="VIA ANDROLA, 10"/>
    <s v="CEVO"/>
    <s v="25040"/>
    <s v="VIA ANDROLA"/>
    <s v="10"/>
    <s v=""/>
    <s v=""/>
    <s v=""/>
    <s v=""/>
    <s v=""/>
    <s v="VIA ANDROLA, 10"/>
    <s v="VIA ANDROLA"/>
    <s v="10"/>
    <s v=""/>
    <s v=""/>
    <s v=""/>
    <s v=""/>
    <s v=""/>
    <s v="FAB"/>
    <s v="C591"/>
    <s v="NCT"/>
    <s v="00013"/>
    <s v="000453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.08"/>
    <n v="25.08"/>
    <x v="0"/>
    <x v="1"/>
    <s v="LOCALI ACCESSORI UTENZA DOMESTICA"/>
    <s v=""/>
    <s v=""/>
    <n v="1"/>
    <s v=""/>
    <s v=""/>
    <s v=""/>
    <s v=""/>
    <s v=""/>
    <s v=""/>
    <s v="SIMULAZIONE TARI 2022 MT"/>
    <n v="12.36"/>
    <s v=""/>
    <n v="12.36"/>
    <n v="365"/>
    <s v="giorni"/>
    <s v="2022"/>
    <s v="01/01/2022"/>
    <s v="31/12/2022"/>
    <s v=""/>
    <s v=""/>
    <s v=""/>
    <s v=""/>
    <s v=""/>
    <s v=""/>
    <n v="0"/>
    <n v="0"/>
    <n v="0"/>
    <n v="0"/>
    <n v="25.08"/>
    <n v="1"/>
    <n v="0"/>
    <n v="0"/>
    <n v="0"/>
    <n v="0"/>
    <x v="0"/>
    <n v="12.364978042403875"/>
    <n v="0"/>
    <n v="4.9780424038754489E-3"/>
    <n v="12.364978042403875"/>
    <n v="0"/>
    <n v="12.364978042403875"/>
  </r>
  <r>
    <s v="V2K1743D31122012C123"/>
    <s v="788"/>
    <s v="1742/1"/>
    <s v="VNCMLL63M64C591A"/>
    <s v=""/>
    <s v="F"/>
    <s v="VINCENTI MARIELLA MARGHERITA"/>
    <s v="VINCENTI"/>
    <s v="MARIELLA MARGHERITA"/>
    <s v="F"/>
    <s v="24/08/1963"/>
    <s v="CEVO"/>
    <s v="VIA ANDROLA, 10"/>
    <s v="CEVO"/>
    <s v="25040"/>
    <s v="VIA ANDROLA"/>
    <s v="10"/>
    <s v=""/>
    <s v=""/>
    <s v=""/>
    <s v=""/>
    <s v=""/>
    <s v="VIA ANDROLA, 10"/>
    <s v="VIA ANDROLA"/>
    <s v="10"/>
    <s v=""/>
    <s v=""/>
    <s v=""/>
    <s v=""/>
    <s v=""/>
    <s v="FAB"/>
    <s v="C591"/>
    <s v="NCT"/>
    <s v="00013"/>
    <s v="000453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.4"/>
    <n v="10.4"/>
    <x v="0"/>
    <x v="1"/>
    <s v="LOCALI ACCESSORI UTENZA DOMESTICA"/>
    <s v=""/>
    <s v=""/>
    <n v="1"/>
    <s v=""/>
    <s v=""/>
    <s v=""/>
    <s v=""/>
    <s v=""/>
    <s v=""/>
    <s v="SIMULAZIONE TARI 2022 MT"/>
    <n v="5.13"/>
    <s v=""/>
    <n v="5.13"/>
    <n v="365"/>
    <s v="giorni"/>
    <s v="2022"/>
    <s v="01/01/2022"/>
    <s v="31/12/2022"/>
    <s v=""/>
    <s v=""/>
    <s v=""/>
    <s v=""/>
    <s v=""/>
    <s v=""/>
    <n v="0"/>
    <n v="0"/>
    <n v="0"/>
    <n v="0"/>
    <n v="10.4"/>
    <n v="1"/>
    <n v="0"/>
    <n v="0"/>
    <n v="0"/>
    <n v="0"/>
    <x v="0"/>
    <n v="5.1274231116826279"/>
    <n v="0"/>
    <n v="-2.576888317372017E-3"/>
    <n v="5.1274231116826279"/>
    <n v="0"/>
    <n v="5.1274231116826279"/>
  </r>
  <r>
    <s v="V2K1746D31122012C122"/>
    <s v="790"/>
    <s v="1745/1"/>
    <s v="VNCPNG48E47L648J"/>
    <s v=""/>
    <s v="F"/>
    <s v="VINCENTI PIERANGELA"/>
    <s v="VINCENTI"/>
    <s v="PIERANGELA"/>
    <s v="F"/>
    <s v="07/05/1948"/>
    <s v="VALSAVIORE"/>
    <s v="VIA ROMA, 8"/>
    <s v="CEVO"/>
    <s v="25040"/>
    <s v="VIA ROMA"/>
    <s v="8"/>
    <s v=""/>
    <s v=""/>
    <s v=""/>
    <s v=""/>
    <s v=""/>
    <s v="VIA ROMA, 8"/>
    <s v="VIA ROMA"/>
    <s v="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0"/>
    <n v="170"/>
    <x v="0"/>
    <x v="0"/>
    <s v="LOCALI AD USO ABITAZIONE"/>
    <s v=""/>
    <s v=""/>
    <n v="3"/>
    <s v=""/>
    <s v=""/>
    <s v=""/>
    <s v=""/>
    <s v=""/>
    <s v=""/>
    <s v="SIMULAZIONE TARI 2022 MT"/>
    <n v="175.16"/>
    <s v=""/>
    <n v="175.16"/>
    <n v="365"/>
    <s v="giorni"/>
    <s v="2022"/>
    <s v="01/01/2022"/>
    <s v="31/12/2022"/>
    <s v=""/>
    <s v=""/>
    <s v=""/>
    <s v=""/>
    <s v=""/>
    <s v=""/>
    <n v="0"/>
    <n v="0"/>
    <n v="0"/>
    <n v="0"/>
    <n v="170"/>
    <n v="0"/>
    <n v="0"/>
    <n v="0"/>
    <n v="0"/>
    <n v="1"/>
    <x v="6"/>
    <n v="107.76040330871457"/>
    <n v="67.397800635548478"/>
    <n v="-1.7960557369463004E-3"/>
    <n v="107.76040330871457"/>
    <n v="67.397800635548478"/>
    <n v="175.15820394426305"/>
  </r>
  <r>
    <s v="V2K1750D31122012C122"/>
    <s v="792"/>
    <s v="1749/1"/>
    <s v="GLMLRT59C43I476D"/>
    <s v=""/>
    <s v="F"/>
    <s v="GELMINI ELEONORA OTTAVIA"/>
    <s v="GELMINI"/>
    <s v="ELEONORA OTTAVIA"/>
    <s v="F"/>
    <s v="03/03/1959"/>
    <s v="SAVIORE DELL'ADAMELLO"/>
    <s v="VIA HARLEM, 8"/>
    <s v="JESOLO"/>
    <s v="30016"/>
    <s v="VIA HARLEM"/>
    <s v="8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74"/>
    <s v=""/>
    <s v="0004"/>
    <s v=""/>
    <s v="A03"/>
    <s v="FAB"/>
    <s v="C591"/>
    <s v="NCT"/>
    <s v="00029"/>
    <s v="000074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6"/>
    <n v="176"/>
    <x v="0"/>
    <x v="0"/>
    <s v="LOCALI AD USO ABITAZIONE"/>
    <s v=""/>
    <s v=""/>
    <s v=""/>
    <s v=""/>
    <s v=""/>
    <s v=""/>
    <s v=""/>
    <s v=""/>
    <s v=""/>
    <s v="SIMULAZIONE TARI 2022 MT"/>
    <n v="178.96"/>
    <s v=""/>
    <n v="178.96"/>
    <n v="365"/>
    <s v="giorni"/>
    <s v="2022"/>
    <s v="01/01/2022"/>
    <s v="31/12/2022"/>
    <s v=""/>
    <s v=""/>
    <s v=""/>
    <s v=""/>
    <s v=""/>
    <s v=""/>
    <n v="0"/>
    <n v="0"/>
    <n v="0"/>
    <n v="0"/>
    <n v="176"/>
    <n v="0"/>
    <n v="0"/>
    <n v="0"/>
    <n v="0"/>
    <n v="1"/>
    <x v="1"/>
    <n v="111.56371166078685"/>
    <n v="67.397800635548478"/>
    <n v="1.512296335334895E-3"/>
    <n v="111.56371166078685"/>
    <n v="67.397800635548478"/>
    <n v="178.96151229633534"/>
  </r>
  <r>
    <s v="V2K1751D31122012C122"/>
    <s v="793"/>
    <s v="1750/1"/>
    <s v="ZNTNGL61D20F205I"/>
    <s v=""/>
    <s v="F"/>
    <s v="ZANETTINI ANGELO"/>
    <s v="ZANETTINI"/>
    <s v="ANGELO"/>
    <s v="M"/>
    <s v="20/04/1961"/>
    <s v="MILANO"/>
    <s v="VIA G. PUCCINI, 13"/>
    <s v="ZIBIDO SAN GIACOMO"/>
    <s v="20080"/>
    <s v="VIA G. PUCCINI"/>
    <s v="1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13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.49"/>
    <n v="38.49"/>
    <x v="0"/>
    <x v="0"/>
    <s v="LOCALI AD USO ABITAZIONE"/>
    <s v=""/>
    <s v=""/>
    <s v=""/>
    <s v=""/>
    <s v=""/>
    <s v=""/>
    <s v=""/>
    <s v=""/>
    <s v=""/>
    <s v="SIMULAZIONE TARI 2022 MT"/>
    <n v="91.8"/>
    <s v=""/>
    <n v="91.8"/>
    <n v="365"/>
    <s v="giorni"/>
    <s v="2022"/>
    <s v="01/01/2022"/>
    <s v="31/12/2022"/>
    <s v=""/>
    <s v=""/>
    <s v=""/>
    <s v=""/>
    <s v=""/>
    <s v=""/>
    <n v="0"/>
    <n v="0"/>
    <n v="0"/>
    <n v="0"/>
    <n v="38.49"/>
    <n v="0"/>
    <n v="0"/>
    <n v="0"/>
    <n v="0"/>
    <n v="1"/>
    <x v="1"/>
    <n v="24.398223078543673"/>
    <n v="67.397800635548478"/>
    <n v="-3.9762859078535939E-3"/>
    <n v="24.398223078543673"/>
    <n v="67.397800635548478"/>
    <n v="91.796023714092144"/>
  </r>
  <r>
    <s v="V2K1752D31122012C123"/>
    <s v="793"/>
    <s v="1751/1"/>
    <s v="ZNTNGL61D20F205I"/>
    <s v=""/>
    <s v="F"/>
    <s v="ZANETTINI ANGELO"/>
    <s v="ZANETTINI"/>
    <s v="ANGELO"/>
    <s v="M"/>
    <s v="20/04/1961"/>
    <s v="MILANO"/>
    <s v="VIA G. PUCCINI, 13"/>
    <s v="ZIBIDO SAN GIACOMO"/>
    <s v="20080"/>
    <s v="VIA G. PUCCINI"/>
    <s v="1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13"/>
    <s v=""/>
    <s v="0008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"/>
    <n v="7"/>
    <x v="0"/>
    <x v="1"/>
    <s v="LOCALI ACCESSORI UTENZA DOMESTICA"/>
    <s v=""/>
    <s v=""/>
    <s v=""/>
    <s v=""/>
    <s v=""/>
    <s v=""/>
    <s v=""/>
    <s v=""/>
    <s v=""/>
    <s v="SIMULAZIONE TARI 2022 MT"/>
    <n v="4.4400000000000004"/>
    <s v=""/>
    <n v="4.4400000000000004"/>
    <n v="365"/>
    <s v="giorni"/>
    <s v="2022"/>
    <s v="01/01/2022"/>
    <s v="31/12/2022"/>
    <s v=""/>
    <s v=""/>
    <s v=""/>
    <s v=""/>
    <s v=""/>
    <s v=""/>
    <n v="0"/>
    <n v="0"/>
    <n v="0"/>
    <n v="0"/>
    <n v="7"/>
    <n v="1"/>
    <n v="0"/>
    <n v="0"/>
    <n v="0"/>
    <n v="0"/>
    <x v="1"/>
    <n v="4.4371930774176587"/>
    <n v="0"/>
    <n v="-2.8069225823417199E-3"/>
    <n v="4.4371930774176587"/>
    <n v="0"/>
    <n v="4.4371930774176587"/>
  </r>
  <r>
    <s v="V2K1753D31122012C122"/>
    <s v="794"/>
    <s v="1752/1"/>
    <s v="GLMGCM58R03B149Z"/>
    <s v=""/>
    <s v="F"/>
    <s v="GELMINI GIACOMO"/>
    <s v="GELMINI"/>
    <s v="GIACOMO"/>
    <s v="M"/>
    <s v="03/10/1958"/>
    <s v="BRENO"/>
    <s v="VIA SANTI NAZZARO E CELSO, 12 B"/>
    <s v="CEVO"/>
    <s v="25040"/>
    <s v="VIA SANTI NAZZARO E CELSO"/>
    <s v="12"/>
    <s v="B"/>
    <s v=""/>
    <s v=""/>
    <s v=""/>
    <s v=""/>
    <s v="VIA SANTI NAZZARO E CELSO, 12 A"/>
    <s v="VIA SANTI NAZZARO E CELSO"/>
    <s v="12"/>
    <s v="A"/>
    <s v=""/>
    <s v=""/>
    <s v=""/>
    <s v=""/>
    <s v="FAB"/>
    <s v="C591"/>
    <s v="NCT"/>
    <s v="00020"/>
    <s v="000042"/>
    <s v=""/>
    <s v="0002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0"/>
    <n v="150"/>
    <x v="0"/>
    <x v="0"/>
    <s v="LOCALI AD USO ABITAZIONE"/>
    <s v=""/>
    <s v=""/>
    <n v="3"/>
    <s v=""/>
    <s v=""/>
    <s v=""/>
    <s v=""/>
    <s v=""/>
    <s v=""/>
    <s v="SIMULAZIONE TARI 2022 MT"/>
    <n v="162.47999999999999"/>
    <s v=""/>
    <n v="162.47999999999999"/>
    <n v="365"/>
    <s v="giorni"/>
    <s v="2022"/>
    <s v="01/01/2022"/>
    <s v="31/12/2022"/>
    <s v=""/>
    <s v=""/>
    <s v=""/>
    <s v=""/>
    <s v=""/>
    <s v=""/>
    <n v="0"/>
    <n v="0"/>
    <n v="0"/>
    <n v="0"/>
    <n v="150"/>
    <n v="0"/>
    <n v="0"/>
    <n v="0"/>
    <n v="0"/>
    <n v="1"/>
    <x v="6"/>
    <n v="95.082708801806987"/>
    <n v="67.397800635548478"/>
    <n v="5.0943735547548386E-4"/>
    <n v="95.082708801806987"/>
    <n v="67.397800635548478"/>
    <n v="162.48050943735547"/>
  </r>
  <r>
    <s v="V2K1754D31122012C123"/>
    <s v="794"/>
    <s v="1753/1"/>
    <s v="GLMGCM58R03B149Z"/>
    <s v=""/>
    <s v="F"/>
    <s v="GELMINI GIACOMO"/>
    <s v="GELMINI"/>
    <s v="GIACOMO"/>
    <s v="M"/>
    <s v="03/10/1958"/>
    <s v="BRENO"/>
    <s v="VIA SANTI NAZZARO E CELSO, 12 B"/>
    <s v="CEVO"/>
    <s v="25040"/>
    <s v="VIA SANTI NAZZARO E CELSO"/>
    <s v="12"/>
    <s v="B"/>
    <s v=""/>
    <s v=""/>
    <s v=""/>
    <s v=""/>
    <s v="VIA SANTI NAZZARO E CELSO, 12 A"/>
    <s v="VIA SANTI NAZZARO E CELSO"/>
    <s v="12"/>
    <s v="A"/>
    <s v=""/>
    <s v=""/>
    <s v=""/>
    <s v=""/>
    <s v="FAB"/>
    <s v="C591"/>
    <s v="NCT"/>
    <s v="00020"/>
    <s v="000042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3"/>
    <s v=""/>
    <s v=""/>
    <s v=""/>
    <s v=""/>
    <s v=""/>
    <s v=""/>
    <s v="SIMULAZIONE TARI 2022 MT"/>
    <n v="19.02"/>
    <s v=""/>
    <n v="19.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6"/>
    <n v="19.016541760361395"/>
    <n v="0"/>
    <n v="-3.4582396386042547E-3"/>
    <n v="19.016541760361395"/>
    <n v="0"/>
    <n v="19.016541760361395"/>
  </r>
  <r>
    <s v="V2K1756D31122012C122"/>
    <s v="796"/>
    <s v="1755/1"/>
    <s v="ZNDPRG53R06L648E"/>
    <s v=""/>
    <s v="F"/>
    <s v="ZENDRINI PIETRO GIORGIO"/>
    <s v="ZENDRINI"/>
    <s v="PIETRO GIORGIO"/>
    <s v="M"/>
    <s v="06/10/1953"/>
    <s v="VALSAVIORE"/>
    <s v="VIA GUGLIELMO MARCONI, 13"/>
    <s v="CEVO"/>
    <s v="25040"/>
    <s v="VIA GUGLIELMO MARCONI"/>
    <s v="13"/>
    <s v=""/>
    <s v=""/>
    <s v=""/>
    <s v=""/>
    <s v=""/>
    <s v="VIA GUGLIELMO MARCONI, 13"/>
    <s v="VIA GUGLIELMO MARCONI"/>
    <s v="13"/>
    <s v=""/>
    <s v=""/>
    <s v=""/>
    <s v=""/>
    <s v=""/>
    <s v="FAB"/>
    <s v="C591"/>
    <s v="NCT"/>
    <s v="00014"/>
    <s v="000081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5"/>
    <n v="145"/>
    <x v="0"/>
    <x v="0"/>
    <s v="LOCALI AD USO ABITAZIONE"/>
    <s v=""/>
    <s v=""/>
    <n v="3"/>
    <s v=""/>
    <s v=""/>
    <s v=""/>
    <s v=""/>
    <s v=""/>
    <s v=""/>
    <s v="SIMULAZIONE TARI 2022 MT"/>
    <n v="159.31"/>
    <s v=""/>
    <n v="159.31"/>
    <n v="365"/>
    <s v="giorni"/>
    <s v="2022"/>
    <s v="01/01/2022"/>
    <s v="31/12/2022"/>
    <s v=""/>
    <s v=""/>
    <s v=""/>
    <s v=""/>
    <s v=""/>
    <s v=""/>
    <n v="0"/>
    <n v="0"/>
    <n v="0"/>
    <n v="0"/>
    <n v="145"/>
    <n v="0"/>
    <n v="0"/>
    <n v="0"/>
    <n v="0"/>
    <n v="1"/>
    <x v="6"/>
    <n v="91.913285175080077"/>
    <n v="67.397800635548478"/>
    <n v="1.0858106285525082E-3"/>
    <n v="91.913285175080077"/>
    <n v="67.397800635548478"/>
    <n v="159.31108581062855"/>
  </r>
  <r>
    <s v="V2K1762D31122012C122"/>
    <s v="798"/>
    <s v="1761/1"/>
    <s v="GCMDTL51H47E865B"/>
    <s v=""/>
    <s v="F"/>
    <s v="GIACOMINI DONATELLA"/>
    <s v="GIACOMINI"/>
    <s v="DONATELLA"/>
    <s v="F"/>
    <s v="07/06/1951"/>
    <s v="MALONNO"/>
    <s v="VIA CAMPO, 11"/>
    <s v="ISEO"/>
    <s v="25049"/>
    <s v="VIA CAMPO"/>
    <s v="11"/>
    <s v=""/>
    <s v=""/>
    <s v=""/>
    <s v=""/>
    <s v=""/>
    <s v="VIA SAN VIGILIO, 45"/>
    <s v="VIA SAN VIGILIO"/>
    <s v="45"/>
    <s v=""/>
    <s v=""/>
    <s v=""/>
    <s v=""/>
    <s v=""/>
    <s v="FAB"/>
    <s v="C591"/>
    <s v="NCT"/>
    <s v="00015"/>
    <s v="000325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"/>
    <n v="51"/>
    <x v="0"/>
    <x v="0"/>
    <s v="LOCALI AD USO ABITAZIONE"/>
    <s v=""/>
    <s v=""/>
    <s v=""/>
    <s v=""/>
    <s v=""/>
    <s v=""/>
    <s v=""/>
    <s v=""/>
    <s v=""/>
    <s v="SIMULAZIONE TARI 2022 MT"/>
    <n v="99.73"/>
    <s v=""/>
    <n v="99.73"/>
    <n v="365"/>
    <s v="giorni"/>
    <s v="2022"/>
    <s v="01/01/2022"/>
    <s v="31/12/2022"/>
    <s v=""/>
    <s v=""/>
    <s v=""/>
    <s v=""/>
    <s v=""/>
    <s v=""/>
    <n v="0"/>
    <n v="0"/>
    <n v="0"/>
    <n v="0"/>
    <n v="51"/>
    <n v="0"/>
    <n v="0"/>
    <n v="0"/>
    <n v="0"/>
    <n v="1"/>
    <x v="1"/>
    <n v="32.328120992614373"/>
    <n v="67.397800635548478"/>
    <n v="-4.0783718371528721E-3"/>
    <n v="32.328120992614373"/>
    <n v="67.397800635548478"/>
    <n v="99.725921628162851"/>
  </r>
  <r>
    <s v="V2K1767D31122012C122"/>
    <s v="803"/>
    <s v="1766/1"/>
    <s v="GLSGSB30A47L648F"/>
    <s v=""/>
    <s v="F"/>
    <s v="GLISENTI AGNESE BARTOLOMEA"/>
    <s v="GLISENTI"/>
    <s v="AGNESE BARTOLOMEA"/>
    <s v="F"/>
    <s v="07/01/1930"/>
    <s v="VALSAVIORE"/>
    <s v="VIA DEI MILLE, 6"/>
    <s v="BUSSOLENGO"/>
    <s v="37012"/>
    <s v="VIA DEI MILLE"/>
    <s v="6"/>
    <s v=""/>
    <s v=""/>
    <s v=""/>
    <s v=""/>
    <s v=""/>
    <s v="VIA QUATTRO NOVEMBRE, 26"/>
    <s v="VIA QUATTRO NOVEMBRE"/>
    <s v="26"/>
    <s v=""/>
    <s v=""/>
    <s v=""/>
    <s v=""/>
    <s v=""/>
    <s v="FAB"/>
    <s v="C591"/>
    <s v="NCT"/>
    <s v="00011"/>
    <s v="000183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.62"/>
    <n v="66.62"/>
    <x v="0"/>
    <x v="0"/>
    <s v="LOCALI AD USO ABITAZIONE"/>
    <s v=""/>
    <s v=""/>
    <s v=""/>
    <s v=""/>
    <s v=""/>
    <s v=""/>
    <s v=""/>
    <s v=""/>
    <s v=""/>
    <s v="SIMULAZIONE TARI 2022 MT"/>
    <n v="109.63"/>
    <s v=""/>
    <n v="109.63"/>
    <n v="365"/>
    <s v="giorni"/>
    <s v="2022"/>
    <s v="01/01/2022"/>
    <s v="31/12/2022"/>
    <s v=""/>
    <s v=""/>
    <s v=""/>
    <s v=""/>
    <s v=""/>
    <s v=""/>
    <n v="0"/>
    <n v="0"/>
    <n v="0"/>
    <n v="0"/>
    <n v="66.62"/>
    <n v="0"/>
    <n v="0"/>
    <n v="0"/>
    <n v="0"/>
    <n v="1"/>
    <x v="1"/>
    <n v="42.229400402509214"/>
    <n v="67.397800635548478"/>
    <n v="-2.7989619423038903E-3"/>
    <n v="42.229400402509214"/>
    <n v="67.397800635548478"/>
    <n v="109.62720103805769"/>
  </r>
  <r>
    <s v="V2K1768D31122012C122"/>
    <s v="804"/>
    <s v="1767/1"/>
    <s v="GLSCRN28L43C591J"/>
    <s v=""/>
    <s v="F"/>
    <s v="GLISENTI CATERINA"/>
    <s v="GLISENTI"/>
    <s v="CATERINA"/>
    <s v="F"/>
    <s v="03/07/1928"/>
    <s v="CEVO"/>
    <s v="VIA TELLINI, 26 A"/>
    <s v="CHIVASSO"/>
    <s v="10034"/>
    <s v="VIA TELLINI"/>
    <s v="26"/>
    <s v="A"/>
    <s v=""/>
    <s v=""/>
    <s v=""/>
    <s v=""/>
    <s v="VIA QUATTRO NOVEMBRE, 24"/>
    <s v="VIA QUATTRO NOVEMBRE"/>
    <s v="24"/>
    <s v=""/>
    <s v=""/>
    <s v=""/>
    <s v=""/>
    <s v=""/>
    <s v="FAB"/>
    <s v="C591"/>
    <s v="NCT"/>
    <s v="00011"/>
    <s v="000172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.58"/>
    <n v="61.58"/>
    <x v="0"/>
    <x v="0"/>
    <s v="LOCALI AD USO ABITAZIONE"/>
    <s v=""/>
    <s v=""/>
    <s v=""/>
    <s v=""/>
    <s v=""/>
    <s v=""/>
    <s v=""/>
    <s v=""/>
    <s v=""/>
    <s v="SIMULAZIONE TARI 2022 MT"/>
    <n v="106.43"/>
    <s v=""/>
    <n v="106.43"/>
    <n v="365"/>
    <s v="giorni"/>
    <s v="2022"/>
    <s v="01/01/2022"/>
    <s v="31/12/2022"/>
    <s v=""/>
    <s v=""/>
    <s v=""/>
    <s v=""/>
    <s v=""/>
    <s v=""/>
    <n v="0"/>
    <n v="0"/>
    <n v="0"/>
    <n v="0"/>
    <n v="61.58"/>
    <n v="0"/>
    <n v="0"/>
    <n v="0"/>
    <n v="0"/>
    <n v="1"/>
    <x v="1"/>
    <n v="39.034621386768492"/>
    <n v="67.397800635548478"/>
    <n v="2.4220223169635346E-3"/>
    <n v="39.034621386768492"/>
    <n v="67.397800635548478"/>
    <n v="106.43242202231697"/>
  </r>
  <r>
    <s v="V2K1771D31122012C122"/>
    <s v="807"/>
    <s v="1770/1"/>
    <s v="ZNTGMR57T23C591C"/>
    <s v=""/>
    <s v="F"/>
    <s v="ZONTA GIANMARIO"/>
    <s v="ZONTA"/>
    <s v="GIANMARIO"/>
    <s v="M"/>
    <s v="23/12/1957"/>
    <s v="CEVO"/>
    <s v="VIA GIARDINO, 10"/>
    <s v="CEVO"/>
    <s v="25040"/>
    <s v="VIA GIARDINO"/>
    <s v="10"/>
    <s v=""/>
    <s v=""/>
    <s v=""/>
    <s v=""/>
    <s v=""/>
    <s v="VIA GIARDINO, 10"/>
    <s v="VIA GIARDINO"/>
    <s v="10"/>
    <s v=""/>
    <s v=""/>
    <s v=""/>
    <s v=""/>
    <s v=""/>
    <s v="FAB"/>
    <s v="C591"/>
    <s v="NCT"/>
    <s v="00014"/>
    <s v="00004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4"/>
    <s v=""/>
    <s v=""/>
    <s v=""/>
    <s v=""/>
    <s v=""/>
    <s v=""/>
    <s v="SIMULAZIONE TARI 2022 MT"/>
    <n v="130.04"/>
    <s v=""/>
    <n v="130.0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4"/>
    <n v="47.658740461152625"/>
    <n v="82.375089665670373"/>
    <n v="-6.1698731769865844E-3"/>
    <n v="47.658740461152625"/>
    <n v="82.375089665670373"/>
    <n v="130.03383012682301"/>
  </r>
  <r>
    <s v="V2K1772D31122012C123"/>
    <s v="807"/>
    <s v="1771/1"/>
    <s v="ZNTGMR57T23C591C"/>
    <s v=""/>
    <s v="F"/>
    <s v="ZONTA GIANMARIO"/>
    <s v="ZONTA"/>
    <s v="GIANMARIO"/>
    <s v="M"/>
    <s v="23/12/1957"/>
    <s v="CEVO"/>
    <s v="VIA GIARDINO, 10"/>
    <s v="CEVO"/>
    <s v="25040"/>
    <s v="VIA GIARDINO"/>
    <s v="10"/>
    <s v=""/>
    <s v=""/>
    <s v=""/>
    <s v=""/>
    <s v=""/>
    <s v=", "/>
    <s v=""/>
    <s v=""/>
    <s v=""/>
    <s v=""/>
    <s v=""/>
    <s v=""/>
    <s v=""/>
    <s v="FAB"/>
    <s v="C591"/>
    <s v="NCT"/>
    <s v="00014"/>
    <s v="000338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4"/>
    <s v=""/>
    <s v=""/>
    <s v=""/>
    <s v=""/>
    <s v=""/>
    <s v=""/>
    <s v="SIMULAZIONE TARI 2022 MT"/>
    <n v="12.26"/>
    <s v=""/>
    <n v="12.26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4"/>
    <n v="12.255104690010675"/>
    <n v="0"/>
    <n v="-4.8953099893243035E-3"/>
    <n v="12.255104690010675"/>
    <n v="0"/>
    <n v="12.255104690010675"/>
  </r>
  <r>
    <s v="V2K1773D31122012C122"/>
    <s v="808"/>
    <s v="1772/1"/>
    <s v="GLSVNT27A25C591U"/>
    <s v=""/>
    <s v="F"/>
    <s v="GLISENTI VALENTINO"/>
    <s v="GLISENTI"/>
    <s v="VALENTINO"/>
    <s v="M"/>
    <s v="25/01/1927"/>
    <s v="CEVO"/>
    <s v="VIA SANTI NAZZARO E CELSO, 16"/>
    <s v="CEVO"/>
    <s v="25040"/>
    <s v="VIA SANTI NAZZARO E CELSO"/>
    <s v="16"/>
    <s v=""/>
    <s v=""/>
    <s v=""/>
    <s v=""/>
    <s v=""/>
    <s v="VIA SANTI NAZZARO E CELSO, 16"/>
    <s v="VIA SANTI NAZZARO E CELSO"/>
    <s v="16"/>
    <s v=""/>
    <s v=""/>
    <s v=""/>
    <s v=""/>
    <s v=""/>
    <s v="FAB"/>
    <s v="C591"/>
    <s v="NCT"/>
    <s v="00020"/>
    <s v="000089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.49"/>
    <n v="51.49"/>
    <x v="0"/>
    <x v="0"/>
    <s v="LOCALI AD USO ABITAZIONE"/>
    <s v=""/>
    <s v=""/>
    <n v="1"/>
    <s v=""/>
    <s v=""/>
    <s v=""/>
    <s v=""/>
    <s v=""/>
    <s v=""/>
    <s v="SIMULAZIONE TARI 2022 MT"/>
    <n v="42.32"/>
    <s v=""/>
    <n v="42.32"/>
    <n v="365"/>
    <s v="giorni"/>
    <s v="2022"/>
    <s v="01/01/2022"/>
    <s v="31/12/2022"/>
    <s v=""/>
    <s v=""/>
    <s v=""/>
    <s v=""/>
    <s v=""/>
    <s v=""/>
    <n v="0"/>
    <n v="0"/>
    <n v="0"/>
    <n v="0"/>
    <n v="51.489999999999995"/>
    <n v="0"/>
    <n v="0"/>
    <n v="0"/>
    <n v="0"/>
    <n v="1"/>
    <x v="0"/>
    <n v="25.38567461735947"/>
    <n v="16.930848468833439"/>
    <n v="-3.4769138070913641E-3"/>
    <n v="25.38567461735947"/>
    <n v="16.930848468833439"/>
    <n v="42.316523086192909"/>
  </r>
  <r>
    <s v="V2K1774D31122012C122"/>
    <s v="808"/>
    <s v="1773/1"/>
    <s v="GLSVNT27A25C591U"/>
    <s v=""/>
    <s v="F"/>
    <s v="GLISENTI VALENTINO"/>
    <s v="GLISENTI"/>
    <s v="VALENTINO"/>
    <s v="M"/>
    <s v="25/01/1927"/>
    <s v="CEVO"/>
    <s v="VIA SANTI NAZZARO E CELSO, 16"/>
    <s v="CEVO"/>
    <s v="25040"/>
    <s v="VIA SANTI NAZZARO E CELSO"/>
    <s v="16"/>
    <s v=""/>
    <s v=""/>
    <s v=""/>
    <s v=""/>
    <s v=""/>
    <s v="VIA SANTI NAZZARO E CELSO, 16"/>
    <s v="VIA SANTI NAZZARO E CELSO"/>
    <s v="16"/>
    <s v=""/>
    <s v=""/>
    <s v=""/>
    <s v=""/>
    <s v=""/>
    <s v="FAB"/>
    <s v="C591"/>
    <s v="NCT"/>
    <s v="00020"/>
    <s v="000089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.33"/>
    <n v="64.33"/>
    <x v="0"/>
    <x v="0"/>
    <s v="LOCALI AD USO ABITAZIONE"/>
    <s v=""/>
    <s v=""/>
    <n v="2"/>
    <s v=""/>
    <s v=""/>
    <s v=""/>
    <s v=""/>
    <s v=""/>
    <s v=""/>
    <s v="SIMULAZIONE TARI 2022 MT"/>
    <n v="88.44"/>
    <s v=""/>
    <n v="88.44"/>
    <n v="365"/>
    <s v="giorni"/>
    <s v="2022"/>
    <s v="01/01/2022"/>
    <s v="31/12/2022"/>
    <s v=""/>
    <s v=""/>
    <s v=""/>
    <s v=""/>
    <s v=""/>
    <s v=""/>
    <n v="0"/>
    <n v="0"/>
    <n v="0"/>
    <n v="0"/>
    <n v="64.33"/>
    <n v="0"/>
    <n v="0"/>
    <n v="0"/>
    <n v="0"/>
    <n v="1"/>
    <x v="5"/>
    <n v="37.002081753554556"/>
    <n v="51.443731886070836"/>
    <n v="5.8136396253871681E-3"/>
    <n v="37.002081753554556"/>
    <n v="51.443731886070836"/>
    <n v="88.445813639625385"/>
  </r>
  <r>
    <s v="V2K1775D31122012C122"/>
    <s v="808"/>
    <s v="1774/1"/>
    <s v="GLSVNT27A25C591U"/>
    <s v=""/>
    <s v="F"/>
    <s v="GLISENTI VALENTINO"/>
    <s v="GLISENTI"/>
    <s v="VALENTINO"/>
    <s v="M"/>
    <s v="25/01/1927"/>
    <s v="CEVO"/>
    <s v="VIA SANTI NAZZARO E CELSO, 16"/>
    <s v="CEVO"/>
    <s v="25040"/>
    <s v="VIA SANTI NAZZARO E CELSO"/>
    <s v="16"/>
    <s v=""/>
    <s v=""/>
    <s v=""/>
    <s v=""/>
    <s v=""/>
    <s v="VIA SANTI NAZZARO E CELSO, 16"/>
    <s v="VIA SANTI NAZZARO E CELSO"/>
    <s v="16"/>
    <s v=""/>
    <s v=""/>
    <s v=""/>
    <s v=""/>
    <s v=""/>
    <s v="FAB"/>
    <s v="C591"/>
    <s v="NCT"/>
    <s v="00020"/>
    <s v="000089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.53"/>
    <n v="60.53"/>
    <x v="0"/>
    <x v="0"/>
    <s v="LOCALI AD USO ABITAZIONE"/>
    <s v=""/>
    <s v=""/>
    <n v="1"/>
    <s v=""/>
    <s v=""/>
    <s v=""/>
    <s v=""/>
    <s v=""/>
    <s v=""/>
    <s v="SIMULAZIONE TARI 2022 MT"/>
    <n v="46.77"/>
    <s v=""/>
    <n v="46.77"/>
    <n v="365"/>
    <s v="giorni"/>
    <s v="2022"/>
    <s v="01/01/2022"/>
    <s v="31/12/2022"/>
    <s v=""/>
    <s v=""/>
    <s v=""/>
    <s v=""/>
    <s v=""/>
    <s v=""/>
    <n v="0"/>
    <n v="0"/>
    <n v="0"/>
    <n v="0"/>
    <n v="60.53"/>
    <n v="0"/>
    <n v="0"/>
    <n v="0"/>
    <n v="0"/>
    <n v="1"/>
    <x v="0"/>
    <n v="29.842588552898988"/>
    <n v="16.930848468833439"/>
    <n v="3.4370217324237728E-3"/>
    <n v="29.842588552898988"/>
    <n v="16.930848468833439"/>
    <n v="46.773437021732427"/>
  </r>
  <r>
    <s v="V2K1780D31122012C122"/>
    <s v="811"/>
    <s v="1779/1"/>
    <s v="ZNTMHL67C23C591U"/>
    <s v=""/>
    <s v="F"/>
    <s v="ZONTA MICHELE"/>
    <s v="ZONTA"/>
    <s v="MICHELE"/>
    <s v="M"/>
    <s v="23/03/1967"/>
    <s v="CEVO"/>
    <s v="VIA PADRE MARCOLINI, 3"/>
    <s v="SAVIORE DELL'ADAMELLO"/>
    <s v="25040"/>
    <s v="VIA PADRE MARCOLINI"/>
    <s v="3"/>
    <s v=""/>
    <s v=""/>
    <s v=""/>
    <s v=""/>
    <s v=""/>
    <s v="VIA GIARDINO, 10"/>
    <s v="VIA GIARDINO"/>
    <s v="10"/>
    <s v=""/>
    <s v=""/>
    <s v=""/>
    <s v=""/>
    <s v=""/>
    <s v="FAB"/>
    <s v="C591"/>
    <s v="NCT"/>
    <s v="00014"/>
    <s v="000047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1781D31122012C123"/>
    <s v="811"/>
    <s v="1780/1"/>
    <s v="ZNTMHL67C23C591U"/>
    <s v=""/>
    <s v="F"/>
    <s v="ZONTA MICHELE"/>
    <s v="ZONTA"/>
    <s v="MICHELE"/>
    <s v="M"/>
    <s v="23/03/1967"/>
    <s v="CEVO"/>
    <s v="VIA PADRE MARCOLINI, 3"/>
    <s v="SAVIORE DELL'ADAMELLO"/>
    <s v="25040"/>
    <s v="VIA PADRE MARCOLINI"/>
    <s v="3"/>
    <s v=""/>
    <s v=""/>
    <s v=""/>
    <s v=""/>
    <s v=""/>
    <s v=", "/>
    <s v=""/>
    <s v=""/>
    <s v=""/>
    <s v=""/>
    <s v=""/>
    <s v=""/>
    <s v=""/>
    <s v="FAB"/>
    <s v="C591"/>
    <s v="NCT"/>
    <s v="00014"/>
    <s v="000340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s v=""/>
    <s v=""/>
    <s v=""/>
    <s v=""/>
    <s v=""/>
    <s v=""/>
    <s v=""/>
    <s v="SIMULAZIONE TARI 2022 MT"/>
    <n v="13.95"/>
    <s v=""/>
    <n v="13.95"/>
    <n v="365"/>
    <s v="giorni"/>
    <s v="2022"/>
    <s v="01/01/2022"/>
    <s v="31/12/2022"/>
    <s v=""/>
    <s v=""/>
    <s v=""/>
    <s v=""/>
    <s v=""/>
    <s v=""/>
    <n v="0"/>
    <n v="0"/>
    <n v="0"/>
    <n v="0"/>
    <n v="22"/>
    <n v="1"/>
    <n v="0"/>
    <n v="0"/>
    <n v="0"/>
    <n v="0"/>
    <x v="1"/>
    <n v="13.945463957598356"/>
    <n v="0"/>
    <n v="-4.536042401642959E-3"/>
    <n v="13.945463957598356"/>
    <n v="0"/>
    <n v="13.945463957598356"/>
  </r>
  <r>
    <s v="V2K1782D31122012C122"/>
    <s v="812"/>
    <s v="1781/1"/>
    <s v="GZZRLA57L20C591F"/>
    <s v=""/>
    <s v="F"/>
    <s v="GOZZI AURELIO"/>
    <s v="GOZZI"/>
    <s v="AURELIO"/>
    <s v="M"/>
    <s v="20/07/1957"/>
    <s v="CEVO"/>
    <s v="VICOLO CHIARO, 5"/>
    <s v="CEVO"/>
    <s v="25040"/>
    <s v="VICOLO CHIARO"/>
    <s v="5"/>
    <s v=""/>
    <s v=""/>
    <s v=""/>
    <s v=""/>
    <s v=""/>
    <s v="VICOLO CHIARO, 5"/>
    <s v="VICOLO CHIARO"/>
    <s v="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1783D31122012C122"/>
    <s v="813"/>
    <s v="1782/1"/>
    <s v="ZNTPLA69T24B149O"/>
    <s v=""/>
    <s v="F"/>
    <s v="ZONTA PAOLO"/>
    <s v="ZONTA"/>
    <s v="PAOLO"/>
    <s v="M"/>
    <s v="24/12/1969"/>
    <s v="BRENO"/>
    <s v="VIA ALFREDO BIONDI, 2"/>
    <s v="CEVO"/>
    <s v="25040"/>
    <s v="VIA ALFREDO BIONDI"/>
    <s v="2"/>
    <s v=""/>
    <s v=""/>
    <s v=""/>
    <s v=""/>
    <s v=""/>
    <s v="VIA ANDROLA, 32"/>
    <s v="VIA ANDROLA"/>
    <s v="32"/>
    <s v=""/>
    <s v=""/>
    <s v=""/>
    <s v=""/>
    <s v=""/>
    <s v="FAB"/>
    <s v="C591"/>
    <s v="NCT"/>
    <s v="00013"/>
    <s v="000400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4"/>
    <s v=""/>
    <s v=""/>
    <s v=""/>
    <s v=""/>
    <s v=""/>
    <s v=""/>
    <s v="SIMULAZIONE TARI 2022 MT"/>
    <n v="133.44"/>
    <s v=""/>
    <n v="133.4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4"/>
    <n v="51.062936208377813"/>
    <n v="82.375089665670373"/>
    <n v="-1.9741259518184506E-3"/>
    <n v="51.062936208377813"/>
    <n v="82.375089665670373"/>
    <n v="133.43802587404818"/>
  </r>
  <r>
    <s v="V2K1786D31122012C123"/>
    <s v="813"/>
    <s v="1785/1"/>
    <s v="ZNTPLA69T24B149O"/>
    <s v=""/>
    <s v="F"/>
    <s v="ZONTA PAOLO"/>
    <s v="ZONTA"/>
    <s v="PAOLO"/>
    <s v="M"/>
    <s v="24/12/1969"/>
    <s v="BRENO"/>
    <s v="VIA ALFREDO BIONDI, 2"/>
    <s v="CEVO"/>
    <s v="25040"/>
    <s v="VIA ALFREDO BIONDI"/>
    <s v="2"/>
    <s v=""/>
    <s v=""/>
    <s v=""/>
    <s v=""/>
    <s v=""/>
    <s v="VIA ANDROLA, 32"/>
    <s v="VIA ANDROLA"/>
    <s v="32"/>
    <s v=""/>
    <s v=""/>
    <s v=""/>
    <s v=""/>
    <s v=""/>
    <s v="FAB"/>
    <s v="C591"/>
    <s v="NCT"/>
    <s v="00013"/>
    <s v="000400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4"/>
    <s v=""/>
    <s v=""/>
    <s v=""/>
    <s v=""/>
    <s v=""/>
    <s v=""/>
    <s v="SIMULAZIONE TARI 2022 MT"/>
    <n v="27.23"/>
    <s v=""/>
    <n v="27.23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4"/>
    <n v="27.233565977801501"/>
    <n v="0"/>
    <n v="3.565977801500253E-3"/>
    <n v="27.233565977801501"/>
    <n v="0"/>
    <n v="27.233565977801501"/>
  </r>
  <r>
    <s v="V2K1795D31122012C122"/>
    <s v="817"/>
    <s v="1794/1"/>
    <s v="GZZBNR37M13L648I"/>
    <s v=""/>
    <s v="F"/>
    <s v="GOZZI BERNARDO"/>
    <s v="GOZZI"/>
    <s v="BERNARDO"/>
    <s v="M"/>
    <s v="13/08/1937"/>
    <s v="VALSAVIORE"/>
    <s v="VIA XI - VILLAGGIO SERENO, 23"/>
    <s v="BRESCIA"/>
    <s v="25125"/>
    <s v="VIA XI - VILLAGGIO SERENO"/>
    <s v="23"/>
    <s v=""/>
    <s v=""/>
    <s v=""/>
    <s v=""/>
    <s v=""/>
    <s v="VIA CASTELLO, 28"/>
    <s v="VIA CASTELLO"/>
    <s v="28"/>
    <s v=""/>
    <s v=""/>
    <s v=""/>
    <s v=""/>
    <s v=""/>
    <s v="FAB"/>
    <s v="C591"/>
    <s v="NCT"/>
    <s v="00014"/>
    <s v="000015"/>
    <s v=""/>
    <s v="0005"/>
    <s v=""/>
    <s v="C06"/>
    <s v="FAB"/>
    <s v="C591"/>
    <s v="NCT"/>
    <s v="00014"/>
    <s v="000015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1796D31122012C122"/>
    <s v="818"/>
    <s v="1795/1"/>
    <s v="GZZDRS75R60Z133I"/>
    <s v=""/>
    <s v="F"/>
    <s v="GOZZI DORIS"/>
    <s v="GOZZI"/>
    <s v="DORIS"/>
    <s v="F"/>
    <s v="20/10/1975"/>
    <s v="DAVOS PLATZ"/>
    <s v="VIA GIARDINO, 12"/>
    <s v="CEVO"/>
    <s v="25040"/>
    <s v="VIA GIARDINO"/>
    <s v="12"/>
    <s v=""/>
    <s v=""/>
    <s v=""/>
    <s v=""/>
    <s v=""/>
    <s v="VIA GIARDINO, 12"/>
    <s v="VIA GIARDINO"/>
    <s v="12"/>
    <s v=""/>
    <s v=""/>
    <s v=""/>
    <s v=""/>
    <s v=""/>
    <s v="FAB"/>
    <s v="C591"/>
    <s v="NCT"/>
    <s v="00014"/>
    <s v="000048"/>
    <s v=""/>
    <s v="0008"/>
    <s v=""/>
    <s v="C02"/>
    <s v="FAB"/>
    <s v="C591"/>
    <s v="NCT"/>
    <s v="00014"/>
    <s v="000048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3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6"/>
    <n v="41.202507147449694"/>
    <n v="67.397800635548478"/>
    <n v="3.0778299817768584E-4"/>
    <n v="41.202507147449694"/>
    <n v="67.397800635548478"/>
    <n v="108.60030778299817"/>
  </r>
  <r>
    <s v="V2K1798D31122012C122"/>
    <s v="820"/>
    <s v="1797/1"/>
    <s v="GZZNCH25P58C591T"/>
    <s v=""/>
    <s v="F"/>
    <s v="GOZZI ENRICHETTA"/>
    <s v="GOZZI"/>
    <s v="ENRICHETTA"/>
    <s v="F"/>
    <s v="18/09/1925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.5"/>
    <n v="54.5"/>
    <x v="0"/>
    <x v="0"/>
    <s v="LOCALI AD USO ABITAZIONE"/>
    <s v=""/>
    <s v=""/>
    <s v=""/>
    <s v=""/>
    <s v=""/>
    <s v=""/>
    <s v=""/>
    <s v=""/>
    <s v=""/>
    <s v="SIMULAZIONE TARI 2022 MT"/>
    <n v="101.95"/>
    <s v=""/>
    <n v="101.95"/>
    <n v="365"/>
    <s v="giorni"/>
    <s v="2022"/>
    <s v="01/01/2022"/>
    <s v="31/12/2022"/>
    <s v=""/>
    <s v=""/>
    <s v=""/>
    <s v=""/>
    <s v=""/>
    <s v=""/>
    <n v="0"/>
    <n v="0"/>
    <n v="0"/>
    <n v="0"/>
    <n v="54.5"/>
    <n v="0"/>
    <n v="0"/>
    <n v="0"/>
    <n v="0"/>
    <n v="1"/>
    <x v="1"/>
    <n v="34.546717531323203"/>
    <n v="67.397800635548478"/>
    <n v="-5.4818331283144062E-3"/>
    <n v="34.546717531323203"/>
    <n v="67.397800635548478"/>
    <n v="101.94451816687169"/>
  </r>
  <r>
    <s v="V2K1799D31122012C122"/>
    <s v="820"/>
    <s v="1798/1"/>
    <s v="GZZNCH25P58C591T"/>
    <s v=""/>
    <s v="F"/>
    <s v="GOZZI ENRICHETTA"/>
    <s v="GOZZI"/>
    <s v="ENRICHETTA"/>
    <s v="F"/>
    <s v="18/09/1925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.96"/>
    <n v="39.96"/>
    <x v="0"/>
    <x v="0"/>
    <s v="LOCALI AD USO ABITAZIONE"/>
    <s v=""/>
    <s v=""/>
    <n v="1"/>
    <s v=""/>
    <s v=""/>
    <s v=""/>
    <s v=""/>
    <s v=""/>
    <s v=""/>
    <s v="SIMULAZIONE TARI 2022 MT"/>
    <n v="36.630000000000003"/>
    <s v=""/>
    <n v="36.630000000000003"/>
    <n v="365"/>
    <s v="giorni"/>
    <s v="2022"/>
    <s v="01/01/2022"/>
    <s v="31/12/2022"/>
    <s v=""/>
    <s v=""/>
    <s v=""/>
    <s v=""/>
    <s v=""/>
    <s v=""/>
    <n v="0"/>
    <n v="0"/>
    <n v="0"/>
    <n v="0"/>
    <n v="39.96"/>
    <n v="0"/>
    <n v="0"/>
    <n v="0"/>
    <n v="0"/>
    <n v="1"/>
    <x v="0"/>
    <n v="19.701137263734406"/>
    <n v="16.930848468833439"/>
    <n v="1.9857325678387383E-3"/>
    <n v="19.701137263734406"/>
    <n v="16.930848468833439"/>
    <n v="36.631985732567841"/>
  </r>
  <r>
    <s v="V2K1800D31122012C122"/>
    <s v="820"/>
    <s v="1799/1"/>
    <s v="GZZNCH25P58C591T"/>
    <s v=""/>
    <s v="F"/>
    <s v="GOZZI ENRICHETTA"/>
    <s v="GOZZI"/>
    <s v="ENRICHETTA"/>
    <s v="F"/>
    <s v="18/09/1925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n v="1"/>
    <s v=""/>
    <s v=""/>
    <s v=""/>
    <s v=""/>
    <s v=""/>
    <s v=""/>
    <s v="SIMULAZIONE TARI 2022 MT"/>
    <n v="29.26"/>
    <s v=""/>
    <n v="29.26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0"/>
    <n v="12.325536326160163"/>
    <n v="16.930848468833439"/>
    <n v="-3.6152050064011121E-3"/>
    <n v="12.325536326160163"/>
    <n v="16.930848468833439"/>
    <n v="29.2563847949936"/>
  </r>
  <r>
    <s v="V2K1801D31122012C123"/>
    <s v="820"/>
    <s v="1800/1"/>
    <s v="GZZNCH25P58C591T"/>
    <s v=""/>
    <s v="F"/>
    <s v="GOZZI ENRICHETTA"/>
    <s v="GOZZI"/>
    <s v="ENRICHETTA"/>
    <s v="F"/>
    <s v="18/09/1925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276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.2"/>
    <n v="21.2"/>
    <x v="0"/>
    <x v="1"/>
    <s v="LOCALI ACCESSORI UTENZA DOMESTICA"/>
    <s v=""/>
    <s v=""/>
    <s v=""/>
    <s v=""/>
    <s v=""/>
    <s v=""/>
    <s v=""/>
    <s v=""/>
    <s v=""/>
    <s v="SIMULAZIONE TARI 2022 MT"/>
    <n v="13.44"/>
    <s v=""/>
    <n v="13.44"/>
    <n v="365"/>
    <s v="giorni"/>
    <s v="2022"/>
    <s v="01/01/2022"/>
    <s v="31/12/2022"/>
    <s v=""/>
    <s v=""/>
    <s v=""/>
    <s v=""/>
    <s v=""/>
    <s v=""/>
    <n v="0"/>
    <n v="0"/>
    <n v="0"/>
    <n v="0"/>
    <n v="21.2"/>
    <n v="1"/>
    <n v="0"/>
    <n v="0"/>
    <n v="0"/>
    <n v="0"/>
    <x v="1"/>
    <n v="13.438356177322053"/>
    <n v="0"/>
    <n v="-1.6438226779467158E-3"/>
    <n v="13.438356177322053"/>
    <n v="0"/>
    <n v="13.438356177322053"/>
  </r>
  <r>
    <s v="V2K1802D31122012C123"/>
    <s v="820"/>
    <s v="1801/1"/>
    <s v="GZZNCH25P58C591T"/>
    <s v=""/>
    <s v="F"/>
    <s v="GOZZI ENRICHETTA"/>
    <s v="GOZZI"/>
    <s v="ENRICHETTA"/>
    <s v="F"/>
    <s v="18/09/1925"/>
    <s v="CEVO"/>
    <s v="VIA GIARDINO, 9"/>
    <s v="CEVO"/>
    <s v="25040"/>
    <s v="VIA GIARDINO"/>
    <s v="9"/>
    <s v=""/>
    <s v=""/>
    <s v=""/>
    <s v=""/>
    <s v=""/>
    <s v="VIA GIARDINO, 9"/>
    <s v="VIA GIARDINO"/>
    <s v="9"/>
    <s v=""/>
    <s v=""/>
    <s v=""/>
    <s v=""/>
    <s v=""/>
    <s v="FAB"/>
    <s v="C591"/>
    <s v="NCT"/>
    <s v="00014"/>
    <s v="000042"/>
    <s v=""/>
    <s v="0005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.59"/>
    <n v="28.59"/>
    <x v="0"/>
    <x v="1"/>
    <s v="LOCALI ACCESSORI UTENZA DOMESTICA"/>
    <s v=""/>
    <s v=""/>
    <s v=""/>
    <s v=""/>
    <s v=""/>
    <s v=""/>
    <s v=""/>
    <s v=""/>
    <s v=""/>
    <s v="SIMULAZIONE TARI 2022 MT"/>
    <n v="18.12"/>
    <s v=""/>
    <n v="18.12"/>
    <n v="365"/>
    <s v="giorni"/>
    <s v="2022"/>
    <s v="01/01/2022"/>
    <s v="31/12/2022"/>
    <s v=""/>
    <s v=""/>
    <s v=""/>
    <s v=""/>
    <s v=""/>
    <s v=""/>
    <n v="0"/>
    <n v="0"/>
    <n v="0"/>
    <n v="0"/>
    <n v="28.589999999999996"/>
    <n v="1"/>
    <n v="0"/>
    <n v="0"/>
    <n v="0"/>
    <n v="0"/>
    <x v="1"/>
    <n v="18.122764297624407"/>
    <n v="0"/>
    <n v="2.764297624405998E-3"/>
    <n v="18.122764297624407"/>
    <n v="0"/>
    <n v="18.122764297624407"/>
  </r>
  <r>
    <s v="V2K1814D31122012C122"/>
    <s v="824"/>
    <s v="1813/1"/>
    <s v="GRNRRA66P55F205M"/>
    <s v=""/>
    <s v="F"/>
    <s v="GUARINONI AURORA"/>
    <s v="GUARINONI"/>
    <s v="AURORA"/>
    <s v="F"/>
    <s v="15/09/1966"/>
    <s v="MILANO"/>
    <s v="VIA TRENTO, 11"/>
    <s v="TRAVAGLIATO"/>
    <s v="25039"/>
    <s v="VIA TRENTO"/>
    <s v="11"/>
    <s v=""/>
    <s v=""/>
    <s v=""/>
    <s v=""/>
    <s v=""/>
    <s v="VIA ANDROLA, 8 A"/>
    <s v="VIA ANDROLA"/>
    <s v="8"/>
    <s v="A"/>
    <s v=""/>
    <s v=""/>
    <s v=""/>
    <s v=""/>
    <s v="FAB"/>
    <s v="C591"/>
    <s v="NCT"/>
    <s v="00013"/>
    <s v="000549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0"/>
    <x v="0"/>
    <s v="LOCALI AD USO ABITAZIONE"/>
    <s v=""/>
    <s v=""/>
    <s v=""/>
    <s v=""/>
    <s v=""/>
    <s v=""/>
    <s v=""/>
    <s v=""/>
    <s v="ACQUISTO BELOTTI PIERGIOVANNI"/>
    <s v="SIMULAZIONE TARI 2022 MT"/>
    <n v="125.72"/>
    <s v=""/>
    <n v="125.72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1"/>
    <x v="1"/>
    <n v="58.317394731774947"/>
    <n v="67.397800635548478"/>
    <n v="-4.8046326765813774E-3"/>
    <n v="58.317394731774947"/>
    <n v="67.397800635548478"/>
    <n v="125.71519536732342"/>
  </r>
  <r>
    <s v="V2K1815D31122012C122"/>
    <s v="825"/>
    <s v="1814/1"/>
    <s v="GZZFTN40P04L648J"/>
    <s v=""/>
    <s v="F"/>
    <s v="GOZZI FAUSTINO"/>
    <s v="GOZZI"/>
    <s v="FAUSTINO"/>
    <s v="M"/>
    <s v="04/09/1940"/>
    <s v="VALSAVIORE"/>
    <s v="VIA CASTELLO, 28"/>
    <s v="CEVO"/>
    <s v="25040"/>
    <s v="VIA CASTELLO"/>
    <s v="28"/>
    <s v=""/>
    <s v=""/>
    <s v=""/>
    <s v=""/>
    <s v=""/>
    <s v="VIA CASTELLO, 28"/>
    <s v="VIA CASTELLO"/>
    <s v="28"/>
    <s v=""/>
    <s v=""/>
    <s v=""/>
    <s v=""/>
    <s v=""/>
    <s v="FAB"/>
    <s v="C591"/>
    <s v="NCT"/>
    <s v="00014"/>
    <s v="000015"/>
    <s v=""/>
    <s v="0002"/>
    <s v=""/>
    <s v="A02"/>
    <s v="FAB"/>
    <s v="C591"/>
    <s v="NCT"/>
    <s v="00014"/>
    <s v="000015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s v=""/>
    <s v=""/>
    <s v=""/>
    <s v=""/>
    <s v=""/>
    <s v=""/>
    <s v=""/>
    <s v="SIMULAZIONE TARI 2022 MT"/>
    <n v="127.62"/>
    <s v=""/>
    <n v="127.62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1"/>
    <n v="60.219048907811086"/>
    <n v="67.397800635548478"/>
    <n v="-3.1504566404407797E-3"/>
    <n v="60.219048907811086"/>
    <n v="67.397800635548478"/>
    <n v="127.61684954335956"/>
  </r>
  <r>
    <s v="V2K1816D31122012C122"/>
    <s v="826"/>
    <s v="1815/1"/>
    <s v="GZZSMN48S01L648I"/>
    <s v=""/>
    <s v="F"/>
    <s v="GUZZA SIMONE"/>
    <s v="GUZZA"/>
    <s v="SIMONE"/>
    <s v="M"/>
    <s v="01/11/1948"/>
    <s v="VALSAVIORE"/>
    <s v="VICOLO CHIARO, 3"/>
    <s v="CEVO"/>
    <s v="25040"/>
    <s v="VICOLO CHIARO"/>
    <s v="3"/>
    <s v=""/>
    <s v=""/>
    <s v=""/>
    <s v=""/>
    <s v=""/>
    <s v="VICOLO CHIARO, 3"/>
    <s v="VICOLO CHIARO"/>
    <s v="3"/>
    <s v=""/>
    <s v=""/>
    <s v=""/>
    <s v=""/>
    <s v=""/>
    <s v="FAB"/>
    <s v="C591"/>
    <s v="NCT"/>
    <s v="00015"/>
    <s v="000425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3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6"/>
    <n v="44.37193077417659"/>
    <n v="67.397800635548478"/>
    <n v="-2.6859027492776022E-4"/>
    <n v="44.37193077417659"/>
    <n v="67.397800635548478"/>
    <n v="111.76973140972507"/>
  </r>
  <r>
    <s v="V2K1817D31122012C122"/>
    <s v="827"/>
    <s v="1816/1"/>
    <s v="GZZFLC45H20L648B"/>
    <s v=""/>
    <s v="F"/>
    <s v="GOZZI FELICE"/>
    <s v="GOZZI"/>
    <s v="FELICE"/>
    <s v="M"/>
    <s v="20/06/1945"/>
    <s v="VALSAVIORE"/>
    <s v="VIA ANTONIO GRAMSCI, 5"/>
    <s v="CEVO"/>
    <s v="25040"/>
    <s v="VIA ANTONIO GRAMSCI"/>
    <s v="5"/>
    <s v=""/>
    <s v=""/>
    <s v=""/>
    <s v=""/>
    <s v=""/>
    <s v="VIA GIARDINO, 12"/>
    <s v="VIA GIARDINO"/>
    <s v="12"/>
    <s v=""/>
    <s v=""/>
    <s v=""/>
    <s v=""/>
    <s v=""/>
    <s v="FAB"/>
    <s v="C591"/>
    <s v="NCT"/>
    <s v="00014"/>
    <s v="000048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1818D31122012C122"/>
    <s v="827"/>
    <s v="1817/1"/>
    <s v="GZZFLC45H20L648B"/>
    <s v=""/>
    <s v="F"/>
    <s v="GOZZI FELICE"/>
    <s v="GOZZI"/>
    <s v="FELICE"/>
    <s v="M"/>
    <s v="20/06/1945"/>
    <s v="VALSAVIORE"/>
    <s v="VIA ANTONIO GRAMSCI, 5"/>
    <s v="CEVO"/>
    <s v="25040"/>
    <s v="VIA ANTONIO GRAMSCI"/>
    <s v="5"/>
    <s v=""/>
    <s v=""/>
    <s v=""/>
    <s v=""/>
    <s v=""/>
    <s v="VIA GIARDINO, 12"/>
    <s v="VIA GIARDINO"/>
    <s v="12"/>
    <s v=""/>
    <s v=""/>
    <s v=""/>
    <s v=""/>
    <s v=""/>
    <s v="FAB"/>
    <s v="C591"/>
    <s v="NCT"/>
    <s v="00014"/>
    <s v="000048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1819D31122012C123"/>
    <s v="827"/>
    <s v="1818/1"/>
    <s v="GZZFLC45H20L648B"/>
    <s v=""/>
    <s v="F"/>
    <s v="GOZZI FELICE"/>
    <s v="GOZZI"/>
    <s v="FELICE"/>
    <s v="M"/>
    <s v="20/06/1945"/>
    <s v="VALSAVIORE"/>
    <s v="VIA ANTONIO GRAMSCI, 5"/>
    <s v="CEVO"/>
    <s v="25040"/>
    <s v="VIA ANTONIO GRAMSCI"/>
    <s v="5"/>
    <s v=""/>
    <s v=""/>
    <s v=""/>
    <s v=""/>
    <s v=""/>
    <s v=", "/>
    <s v=""/>
    <s v=""/>
    <s v=""/>
    <s v=""/>
    <s v=""/>
    <s v=""/>
    <s v=""/>
    <s v="FAB"/>
    <s v="C591"/>
    <s v="NCT"/>
    <s v="00014"/>
    <s v="000426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.24"/>
    <n v="32.24"/>
    <x v="0"/>
    <x v="1"/>
    <s v="LOCALI ACCESSORI UTENZA DOMESTICA"/>
    <s v=""/>
    <s v=""/>
    <n v="2"/>
    <s v=""/>
    <s v=""/>
    <s v=""/>
    <s v=""/>
    <s v=""/>
    <s v="DATI FORNITI U.T. (30/03/2009)"/>
    <s v="SIMULAZIONE TARI 2022 MT"/>
    <n v="18.54"/>
    <s v=""/>
    <n v="18.54"/>
    <n v="365"/>
    <s v="giorni"/>
    <s v="2022"/>
    <s v="01/01/2022"/>
    <s v="31/12/2022"/>
    <s v=""/>
    <s v=""/>
    <s v=""/>
    <s v=""/>
    <s v=""/>
    <s v=""/>
    <n v="0"/>
    <n v="0"/>
    <n v="0"/>
    <n v="0"/>
    <n v="32.24"/>
    <n v="1"/>
    <n v="0"/>
    <n v="0"/>
    <n v="0"/>
    <n v="0"/>
    <x v="5"/>
    <n v="18.544180253918842"/>
    <n v="0"/>
    <n v="4.1802539188431354E-3"/>
    <n v="18.544180253918842"/>
    <n v="0"/>
    <n v="18.544180253918842"/>
  </r>
  <r>
    <s v="V2K1822D31122012C122"/>
    <s v="827"/>
    <s v="1821/1"/>
    <s v="GZZFLC45H20L648B"/>
    <s v=""/>
    <s v="F"/>
    <s v="GOZZI FELICE"/>
    <s v="GOZZI"/>
    <s v="FELICE"/>
    <s v="M"/>
    <s v="20/06/1945"/>
    <s v="VALSAVIORE"/>
    <s v="VIA ANTONIO GRAMSCI, 5"/>
    <s v="CEVO"/>
    <s v="25040"/>
    <s v="VIA ANTONIO GRAMSCI"/>
    <s v="5"/>
    <s v=""/>
    <s v=""/>
    <s v=""/>
    <s v=""/>
    <s v=""/>
    <s v="VIA ANTONIO GRAMSCI, 5"/>
    <s v="VIA ANTONIO GRAMSCI"/>
    <s v="5"/>
    <s v=""/>
    <s v=""/>
    <s v=""/>
    <s v=""/>
    <s v=""/>
    <s v="FAB"/>
    <s v="C591"/>
    <s v="NCT"/>
    <s v="00016"/>
    <s v="000287"/>
    <s v=""/>
    <s v="0004"/>
    <s v=""/>
    <s v="A02"/>
    <s v="FAB"/>
    <s v="C591"/>
    <s v="NCT"/>
    <s v="00016"/>
    <s v="000287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0"/>
    <n v="140"/>
    <x v="0"/>
    <x v="0"/>
    <s v="LOCALI AD USO ABITAZIONE"/>
    <s v=""/>
    <s v=""/>
    <n v="2"/>
    <s v=""/>
    <s v=""/>
    <s v=""/>
    <s v=""/>
    <s v=""/>
    <s v=""/>
    <s v="SIMULAZIONE TARI 2022 MT"/>
    <n v="131.97"/>
    <s v=""/>
    <n v="131.97"/>
    <n v="365"/>
    <s v="giorni"/>
    <s v="2022"/>
    <s v="01/01/2022"/>
    <s v="31/12/2022"/>
    <s v=""/>
    <s v=""/>
    <s v=""/>
    <s v=""/>
    <s v=""/>
    <s v=""/>
    <n v="0"/>
    <n v="0"/>
    <n v="0"/>
    <n v="0"/>
    <n v="140"/>
    <n v="0"/>
    <n v="0"/>
    <n v="0"/>
    <n v="0"/>
    <n v="1"/>
    <x v="5"/>
    <n v="80.526837330913082"/>
    <n v="51.443731886070836"/>
    <n v="5.6921698390510755E-4"/>
    <n v="80.526837330913082"/>
    <n v="51.443731886070836"/>
    <n v="131.9705692169839"/>
  </r>
  <r>
    <s v="V2K1823D31122012C122"/>
    <s v="828"/>
    <s v="1822/1"/>
    <s v="GZZNRN66M21C591G"/>
    <s v="00241050988"/>
    <s v="F"/>
    <s v="GUZZARDI ANDREINO"/>
    <s v="GUZZARDI"/>
    <s v="ANDREINO"/>
    <s v="M"/>
    <s v="21/08/1966"/>
    <s v="CEVO"/>
    <s v="VIA ANDROLA, 20"/>
    <s v="CEVO"/>
    <s v="25040"/>
    <s v="VIA ANDROLA"/>
    <s v="20"/>
    <s v=""/>
    <s v=""/>
    <s v=""/>
    <s v=""/>
    <s v=""/>
    <s v="VIA ANDROLA, 20"/>
    <s v="VIA ANDROLA"/>
    <s v="20"/>
    <s v=""/>
    <s v=""/>
    <s v=""/>
    <s v=""/>
    <s v=""/>
    <s v="FAB"/>
    <s v="C591"/>
    <s v="NCT"/>
    <s v="00013"/>
    <s v="000286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"/>
    <n v="94"/>
    <x v="0"/>
    <x v="0"/>
    <s v="LOCALI AD USO ABITAZIONE"/>
    <s v=""/>
    <s v=""/>
    <n v="4"/>
    <s v=""/>
    <s v=""/>
    <s v=""/>
    <s v=""/>
    <s v=""/>
    <s v=""/>
    <s v="SIMULAZIONE TARI 2022 MT"/>
    <n v="146.38"/>
    <s v=""/>
    <n v="146.38"/>
    <n v="365"/>
    <s v="giorni"/>
    <s v="2022"/>
    <s v="01/01/2022"/>
    <s v="31/12/2022"/>
    <s v=""/>
    <s v=""/>
    <s v=""/>
    <s v=""/>
    <s v=""/>
    <s v=""/>
    <n v="0"/>
    <n v="0"/>
    <n v="0"/>
    <n v="0"/>
    <n v="94"/>
    <n v="0"/>
    <n v="0"/>
    <n v="0"/>
    <n v="0"/>
    <n v="1"/>
    <x v="4"/>
    <n v="63.998880047833531"/>
    <n v="82.375089665670373"/>
    <n v="-6.0302864960988245E-3"/>
    <n v="63.998880047833531"/>
    <n v="82.375089665670373"/>
    <n v="146.3739697135039"/>
  </r>
  <r>
    <s v="V2K1824D31122012C123"/>
    <s v="828"/>
    <s v="1823/1"/>
    <s v="GZZNRN66M21C591G"/>
    <s v="00241050988"/>
    <s v="F"/>
    <s v="GUZZARDI ANDREINO"/>
    <s v="GUZZARDI"/>
    <s v="ANDREINO"/>
    <s v="M"/>
    <s v="21/08/1966"/>
    <s v="CEVO"/>
    <s v="VIA ANDROLA, 20"/>
    <s v="CEVO"/>
    <s v="25040"/>
    <s v="VIA ANDROLA"/>
    <s v="20"/>
    <s v=""/>
    <s v=""/>
    <s v=""/>
    <s v=""/>
    <s v=""/>
    <s v="VIA ANDROLA, 20"/>
    <s v="VIA ANDROLA"/>
    <s v="20"/>
    <s v=""/>
    <s v=""/>
    <s v=""/>
    <s v=""/>
    <s v=""/>
    <s v="FAB"/>
    <s v="C591"/>
    <s v="NCT"/>
    <s v="00013"/>
    <s v="00028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4"/>
    <s v=""/>
    <s v=""/>
    <s v=""/>
    <s v=""/>
    <s v=""/>
    <s v=""/>
    <s v="SIMULAZIONE TARI 2022 MT"/>
    <n v="20.43"/>
    <s v=""/>
    <n v="20.43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4"/>
    <n v="20.425174483351125"/>
    <n v="0"/>
    <n v="-4.8255166488750945E-3"/>
    <n v="20.425174483351125"/>
    <n v="0"/>
    <n v="20.425174483351125"/>
  </r>
  <r>
    <s v="V2K1825D31122012C123"/>
    <s v="828"/>
    <s v="1824/1"/>
    <s v="GZZNRN66M21C591G"/>
    <s v="00241050988"/>
    <s v="F"/>
    <s v="GUZZARDI ANDREINO"/>
    <s v="GUZZARDI"/>
    <s v="ANDREINO"/>
    <s v="M"/>
    <s v="21/08/1966"/>
    <s v="CEVO"/>
    <s v="VIA ANDROLA, 20"/>
    <s v="CEVO"/>
    <s v="25040"/>
    <s v="VIA ANDROLA"/>
    <s v="20"/>
    <s v=""/>
    <s v=""/>
    <s v=""/>
    <s v=""/>
    <s v=""/>
    <s v="VIA ANDROLA, 20"/>
    <s v="VIA ANDROLA"/>
    <s v="20"/>
    <s v=""/>
    <s v=""/>
    <s v=""/>
    <s v=""/>
    <s v=""/>
    <s v="FAB"/>
    <s v="C591"/>
    <s v="NCT"/>
    <s v="00013"/>
    <s v="00028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1"/>
    <s v="LOCALI ACCESSORI UTENZA DOMESTICA"/>
    <s v=""/>
    <s v=""/>
    <n v="4"/>
    <s v=""/>
    <s v=""/>
    <s v=""/>
    <s v=""/>
    <s v=""/>
    <s v=""/>
    <s v="SIMULAZIONE TARI 2022 MT"/>
    <n v="34.04"/>
    <s v=""/>
    <n v="34.04"/>
    <n v="365"/>
    <s v="giorni"/>
    <s v="2022"/>
    <s v="01/01/2022"/>
    <s v="31/12/2022"/>
    <s v=""/>
    <s v=""/>
    <s v=""/>
    <s v=""/>
    <s v=""/>
    <s v=""/>
    <n v="0"/>
    <n v="0"/>
    <n v="0"/>
    <n v="0"/>
    <n v="50"/>
    <n v="1"/>
    <n v="0"/>
    <n v="0"/>
    <n v="0"/>
    <n v="0"/>
    <x v="4"/>
    <n v="34.04195747225188"/>
    <n v="0"/>
    <n v="1.9574722518811427E-3"/>
    <n v="34.04195747225188"/>
    <n v="0"/>
    <n v="34.04195747225188"/>
  </r>
  <r>
    <s v="V2K1826D31122012C122"/>
    <s v="829"/>
    <s v="1825/1"/>
    <s v="GZZFNC40T64C591W"/>
    <s v=""/>
    <s v="F"/>
    <s v="GOZZI FRANCA"/>
    <s v="GOZZI"/>
    <s v="FRANCA"/>
    <s v="F"/>
    <s v="24/12/1940"/>
    <s v="CEVO"/>
    <s v="VIA EINAUDI, 33"/>
    <s v="TRAVAGLIATO"/>
    <s v="25039"/>
    <s v="VIA EINAUDI"/>
    <s v="33"/>
    <s v=""/>
    <s v=""/>
    <s v=""/>
    <s v=""/>
    <s v=""/>
    <s v="VIA ROMA, 3"/>
    <s v="VIA ROMA"/>
    <s v="3"/>
    <s v=""/>
    <s v=""/>
    <s v=""/>
    <s v=""/>
    <s v=""/>
    <s v="FAB"/>
    <s v="C591"/>
    <s v="NCT"/>
    <s v="00014"/>
    <s v="000181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0"/>
    <x v="0"/>
    <s v="LOCALI AD USO ABITAZIONE"/>
    <s v=""/>
    <s v=""/>
    <s v=""/>
    <s v=""/>
    <s v=""/>
    <s v=""/>
    <s v=""/>
    <s v=""/>
    <s v=""/>
    <s v="SIMULAZIONE TARI 2022 MT"/>
    <n v="83.88"/>
    <s v=""/>
    <n v="83.88"/>
    <n v="365"/>
    <s v="giorni"/>
    <s v="2022"/>
    <s v="01/01/2022"/>
    <s v="31/12/2022"/>
    <s v=""/>
    <s v=""/>
    <s v=""/>
    <s v=""/>
    <s v=""/>
    <s v=""/>
    <n v="0"/>
    <n v="0"/>
    <n v="0"/>
    <n v="0"/>
    <n v="26"/>
    <n v="0"/>
    <n v="0"/>
    <n v="0"/>
    <n v="0"/>
    <n v="1"/>
    <x v="1"/>
    <n v="16.481002858979878"/>
    <n v="67.397800635548478"/>
    <n v="-1.1965054716398527E-3"/>
    <n v="16.481002858979878"/>
    <n v="67.397800635548478"/>
    <n v="83.878803494528356"/>
  </r>
  <r>
    <s v="V2K1835D31122012C122"/>
    <s v="833"/>
    <s v="1834/1"/>
    <s v="GZZDDF42E10L648T"/>
    <s v=""/>
    <s v="F"/>
    <s v="GUZZARDI EDOARDO FRANCO"/>
    <s v="GUZZARDI"/>
    <s v="EDOARDO FRANCO"/>
    <s v="M"/>
    <s v="10/05/1942"/>
    <s v="VALSAVIORE"/>
    <s v="VIA GUGLIELMO MARCONI, 10"/>
    <s v="CEVO"/>
    <s v="25040"/>
    <s v="VIA GUGLIELMO MARCONI"/>
    <s v="10"/>
    <s v=""/>
    <s v=""/>
    <s v=""/>
    <s v=""/>
    <s v=""/>
    <s v="VIA GUGLIELMO MARCONI, 10"/>
    <s v="VIA GUGLIELMO MARCONI"/>
    <s v="10"/>
    <s v=""/>
    <s v=""/>
    <s v=""/>
    <s v=""/>
    <s v=""/>
    <s v="FAB"/>
    <s v="C591"/>
    <s v="NCT"/>
    <s v="00014"/>
    <s v="00005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0"/>
    <s v="LOCALI AD USO ABITAZIONE"/>
    <s v=""/>
    <s v=""/>
    <n v="1"/>
    <s v=""/>
    <s v=""/>
    <s v=""/>
    <s v=""/>
    <s v=""/>
    <s v=""/>
    <s v="SIMULAZIONE TARI 2022 MT"/>
    <n v="43.55"/>
    <s v=""/>
    <n v="43.55"/>
    <n v="365"/>
    <s v="giorni"/>
    <s v="2022"/>
    <s v="01/01/2022"/>
    <s v="31/12/2022"/>
    <s v=""/>
    <s v=""/>
    <s v=""/>
    <s v=""/>
    <s v=""/>
    <s v=""/>
    <n v="0"/>
    <n v="0"/>
    <n v="0"/>
    <n v="0"/>
    <n v="54"/>
    <n v="0"/>
    <n v="0"/>
    <n v="0"/>
    <n v="0"/>
    <n v="1"/>
    <x v="0"/>
    <n v="26.623158464505952"/>
    <n v="16.930848468833439"/>
    <n v="4.0069333393972784E-3"/>
    <n v="26.623158464505952"/>
    <n v="16.930848468833439"/>
    <n v="43.554006933339394"/>
  </r>
  <r>
    <s v="V2K1836D31122012C122"/>
    <s v="833"/>
    <s v="1835/1"/>
    <s v="GZZDDF42E10L648T"/>
    <s v=""/>
    <s v="F"/>
    <s v="GUZZARDI EDOARDO FRANCO"/>
    <s v="GUZZARDI"/>
    <s v="EDOARDO FRANCO"/>
    <s v="M"/>
    <s v="10/05/1942"/>
    <s v="VALSAVIORE"/>
    <s v="VIA GUGLIELMO MARCONI, 10"/>
    <s v="CEVO"/>
    <s v="25040"/>
    <s v="VIA GUGLIELMO MARCONI"/>
    <s v="10"/>
    <s v=""/>
    <s v=""/>
    <s v=""/>
    <s v=""/>
    <s v=""/>
    <s v="VIA GUGLIELMO MARCONI, 10"/>
    <s v="VIA GUGLIELMO MARCONI"/>
    <s v="10"/>
    <s v=""/>
    <s v=""/>
    <s v=""/>
    <s v=""/>
    <s v=""/>
    <s v="FAB"/>
    <s v="C591"/>
    <s v="NCT"/>
    <s v="00014"/>
    <s v="00005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0"/>
    <s v="LOCALI AD USO ABITAZIONE"/>
    <s v=""/>
    <s v=""/>
    <n v="1"/>
    <s v=""/>
    <s v=""/>
    <s v=""/>
    <s v=""/>
    <s v=""/>
    <s v=""/>
    <s v="SIMULAZIONE TARI 2022 MT"/>
    <n v="43.55"/>
    <s v=""/>
    <n v="43.55"/>
    <n v="365"/>
    <s v="giorni"/>
    <s v="2022"/>
    <s v="01/01/2022"/>
    <s v="31/12/2022"/>
    <s v=""/>
    <s v=""/>
    <s v=""/>
    <s v=""/>
    <s v=""/>
    <s v=""/>
    <n v="0"/>
    <n v="0"/>
    <n v="0"/>
    <n v="0"/>
    <n v="54"/>
    <n v="0"/>
    <n v="0"/>
    <n v="0"/>
    <n v="0"/>
    <n v="1"/>
    <x v="0"/>
    <n v="26.623158464505952"/>
    <n v="16.930848468833439"/>
    <n v="4.0069333393972784E-3"/>
    <n v="26.623158464505952"/>
    <n v="16.930848468833439"/>
    <n v="43.554006933339394"/>
  </r>
  <r>
    <s v="V2K1837D31122012C122"/>
    <s v="833"/>
    <s v="1836/1"/>
    <s v="GZZDDF42E10L648T"/>
    <s v=""/>
    <s v="F"/>
    <s v="GUZZARDI EDOARDO FRANCO"/>
    <s v="GUZZARDI"/>
    <s v="EDOARDO FRANCO"/>
    <s v="M"/>
    <s v="10/05/1942"/>
    <s v="VALSAVIORE"/>
    <s v="VIA GUGLIELMO MARCONI, 10"/>
    <s v="CEVO"/>
    <s v="25040"/>
    <s v="VIA GUGLIELMO MARCONI"/>
    <s v="10"/>
    <s v=""/>
    <s v=""/>
    <s v=""/>
    <s v=""/>
    <s v=""/>
    <s v="VIA GUGLIELMO MARCONI, 10"/>
    <s v="VIA GUGLIELMO MARCONI"/>
    <s v="10"/>
    <s v=""/>
    <s v=""/>
    <s v=""/>
    <s v=""/>
    <s v=""/>
    <s v="FAB"/>
    <s v="C591"/>
    <s v="NCT"/>
    <s v="00014"/>
    <s v="00005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0"/>
    <s v="LOCALI AD USO ABITAZIONE"/>
    <s v=""/>
    <s v=""/>
    <n v="1"/>
    <s v=""/>
    <s v=""/>
    <s v=""/>
    <s v=""/>
    <s v=""/>
    <s v=""/>
    <s v="SIMULAZIONE TARI 2022 MT"/>
    <n v="43.55"/>
    <s v=""/>
    <n v="43.55"/>
    <n v="365"/>
    <s v="giorni"/>
    <s v="2022"/>
    <s v="01/01/2022"/>
    <s v="31/12/2022"/>
    <s v=""/>
    <s v=""/>
    <s v=""/>
    <s v=""/>
    <s v=""/>
    <s v=""/>
    <n v="0"/>
    <n v="0"/>
    <n v="0"/>
    <n v="0"/>
    <n v="54"/>
    <n v="0"/>
    <n v="0"/>
    <n v="0"/>
    <n v="0"/>
    <n v="1"/>
    <x v="0"/>
    <n v="26.623158464505952"/>
    <n v="16.930848468833439"/>
    <n v="4.0069333393972784E-3"/>
    <n v="26.623158464505952"/>
    <n v="16.930848468833439"/>
    <n v="43.554006933339394"/>
  </r>
  <r>
    <s v="V2K1838D31122012C123"/>
    <s v="833"/>
    <s v="1837/1"/>
    <s v="GZZDDF42E10L648T"/>
    <s v=""/>
    <s v="F"/>
    <s v="GUZZARDI EDOARDO FRANCO"/>
    <s v="GUZZARDI"/>
    <s v="EDOARDO FRANCO"/>
    <s v="M"/>
    <s v="10/05/1942"/>
    <s v="VALSAVIORE"/>
    <s v="VIA GUGLIELMO MARCONI, 10"/>
    <s v="CEVO"/>
    <s v="25040"/>
    <s v="VIA GUGLIELMO MARCONI"/>
    <s v="10"/>
    <s v=""/>
    <s v=""/>
    <s v=""/>
    <s v=""/>
    <s v=""/>
    <s v="VIA GUGLIELMO MARCONI, 10"/>
    <s v="VIA GUGLIELMO MARCONI"/>
    <s v="10"/>
    <s v=""/>
    <s v=""/>
    <s v=""/>
    <s v=""/>
    <s v=""/>
    <s v="FAB"/>
    <s v="C591"/>
    <s v="NCT"/>
    <s v="00014"/>
    <s v="00005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1"/>
    <s v="LOCALI ACCESSORI UTENZA DOMESTICA"/>
    <s v=""/>
    <s v=""/>
    <n v="1"/>
    <s v=""/>
    <s v=""/>
    <s v=""/>
    <s v=""/>
    <s v=""/>
    <s v=""/>
    <s v="SIMULAZIONE TARI 2022 MT"/>
    <n v="20.71"/>
    <s v=""/>
    <n v="20.71"/>
    <n v="365"/>
    <s v="giorni"/>
    <s v="2022"/>
    <s v="01/01/2022"/>
    <s v="31/12/2022"/>
    <s v=""/>
    <s v=""/>
    <s v=""/>
    <s v=""/>
    <s v=""/>
    <s v=""/>
    <n v="0"/>
    <n v="0"/>
    <n v="0"/>
    <n v="0"/>
    <n v="42"/>
    <n v="1"/>
    <n v="0"/>
    <n v="0"/>
    <n v="0"/>
    <n v="0"/>
    <x v="0"/>
    <n v="20.706901027949076"/>
    <n v="0"/>
    <n v="-3.0989720509246865E-3"/>
    <n v="20.706901027949076"/>
    <n v="0"/>
    <n v="20.706901027949076"/>
  </r>
  <r>
    <s v="V2K1841D31122012C122"/>
    <s v="834"/>
    <s v="1841/1"/>
    <s v="GZZGCM49A30L648C"/>
    <s v=""/>
    <s v="F"/>
    <s v="GOZZI GIACOMO"/>
    <s v="GOZZI"/>
    <s v="GIACOMO"/>
    <s v="M"/>
    <s v="30/01/1949"/>
    <s v="VALSAVIORE"/>
    <s v="VIA CINQUANTAQUATTRESIMA BRIGATA GARIBALDI, 11"/>
    <s v="CEVO"/>
    <s v="25040"/>
    <s v="VIA CINQUANTAQUATTRESIMA BRIGATA GARIBALDI"/>
    <s v="11"/>
    <s v=""/>
    <s v=""/>
    <s v=""/>
    <s v=""/>
    <s v=""/>
    <s v="VIA CINQUANTAQUATTRESIMA BRIGATA GARIBALDI, 11"/>
    <s v="VIA CINQUANTAQUATTRESIMA BRIGATA GARIBALDI"/>
    <s v="11"/>
    <s v=""/>
    <s v=""/>
    <s v=""/>
    <s v=""/>
    <s v=""/>
    <s v="FAB"/>
    <s v="C591"/>
    <s v="NCT"/>
    <s v="00017"/>
    <s v="000138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843D31122012C123"/>
    <s v="834"/>
    <s v="1842/1"/>
    <s v="GZZGCM49A30L648C"/>
    <s v=""/>
    <s v="F"/>
    <s v="GOZZI GIACOMO"/>
    <s v="GOZZI"/>
    <s v="GIACOMO"/>
    <s v="M"/>
    <s v="30/01/1949"/>
    <s v="VALSAVIORE"/>
    <s v="VIA CINQUANTAQUATTRESIMA BRIGATA GARIBALDI, 11"/>
    <s v="CEVO"/>
    <s v="25040"/>
    <s v="VIA CINQUANTAQUATTRESIMA BRIGATA GARIBALDI"/>
    <s v="11"/>
    <s v=""/>
    <s v=""/>
    <s v=""/>
    <s v=""/>
    <s v=""/>
    <s v="VIA CINQUANTAQUATTRESIMA BRIGATA GARIBALDI, 11"/>
    <s v="VIA CINQUANTAQUATTRESIMA BRIGATA GARIBALDI"/>
    <s v="11"/>
    <s v=""/>
    <s v=""/>
    <s v=""/>
    <s v=""/>
    <s v=""/>
    <s v="FAB"/>
    <s v="C591"/>
    <s v="NCT"/>
    <s v="00017"/>
    <s v="000138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1844D31122012C123"/>
    <s v="834"/>
    <s v="1843/1"/>
    <s v="GZZGCM49A30L648C"/>
    <s v=""/>
    <s v="F"/>
    <s v="GOZZI GIACOMO"/>
    <s v="GOZZI"/>
    <s v="GIACOMO"/>
    <s v="M"/>
    <s v="30/01/1949"/>
    <s v="VALSAVIORE"/>
    <s v="VIA CINQUANTAQUATTRESIMA BRIGATA GARIBALDI, 11"/>
    <s v="CEVO"/>
    <s v="25040"/>
    <s v="VIA CINQUANTAQUATTRESIMA BRIGATA GARIBALDI"/>
    <s v="11"/>
    <s v=""/>
    <s v=""/>
    <s v=""/>
    <s v=""/>
    <s v=""/>
    <s v="VIA CINQUANTAQUATTRESIMA BRIGATA GARIBALDI, 11"/>
    <s v="VIA CINQUANTAQUATTRESIMA BRIGATA GARIBALDI"/>
    <s v="11"/>
    <s v=""/>
    <s v=""/>
    <s v=""/>
    <s v=""/>
    <s v=""/>
    <s v="FAB"/>
    <s v="C591"/>
    <s v="NCT"/>
    <s v="00017"/>
    <s v="000138"/>
    <s v=""/>
    <s v="05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.16"/>
    <n v="20.16"/>
    <x v="0"/>
    <x v="1"/>
    <s v="LOCALI ACCESSORI UTENZA DOMESTICA"/>
    <s v=""/>
    <s v=""/>
    <n v="2"/>
    <s v=""/>
    <s v=""/>
    <s v=""/>
    <s v=""/>
    <s v=""/>
    <s v=""/>
    <s v="SIMULAZIONE TARI 2022 MT"/>
    <n v="11.6"/>
    <s v=""/>
    <n v="11.6"/>
    <n v="365"/>
    <s v="giorni"/>
    <s v="2022"/>
    <s v="01/01/2022"/>
    <s v="31/12/2022"/>
    <s v=""/>
    <s v=""/>
    <s v=""/>
    <s v=""/>
    <s v=""/>
    <s v=""/>
    <n v="0"/>
    <n v="0"/>
    <n v="0"/>
    <n v="0"/>
    <n v="20.16"/>
    <n v="1"/>
    <n v="0"/>
    <n v="0"/>
    <n v="0"/>
    <n v="0"/>
    <x v="5"/>
    <n v="11.595864575651483"/>
    <n v="0"/>
    <n v="-4.1354243485169917E-3"/>
    <n v="11.595864575651483"/>
    <n v="0"/>
    <n v="11.595864575651483"/>
  </r>
  <r>
    <s v="V2K1845D31122012C122"/>
    <s v="835"/>
    <s v="1844/1"/>
    <s v="GZZGNN54B02L648R"/>
    <s v="00239960982"/>
    <s v="F"/>
    <s v="GOZZI GIOVANNI PIERINO"/>
    <s v="GOZZI"/>
    <s v="GIOVANNI PIERINO"/>
    <s v="M"/>
    <s v="02/02/1954"/>
    <s v="VALSAVIORE"/>
    <s v="VIA ADAMELLO, 22"/>
    <s v="CEVO"/>
    <s v="25040"/>
    <s v="VIA ADAMELLO"/>
    <s v="22"/>
    <s v=""/>
    <s v=""/>
    <s v=""/>
    <s v=""/>
    <s v=""/>
    <s v="VIA ADAMELLO, 22"/>
    <s v="VIA ADAMELLO"/>
    <s v="22"/>
    <s v=""/>
    <s v=""/>
    <s v=""/>
    <s v=""/>
    <s v=""/>
    <s v="FAB"/>
    <s v="C591"/>
    <s v="NCT"/>
    <s v="00015"/>
    <s v="000206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78"/>
    <x v="0"/>
    <x v="0"/>
    <s v="LOCALI AD USO ABITAZIONE"/>
    <s v=""/>
    <s v=""/>
    <n v="3"/>
    <s v=""/>
    <s v=""/>
    <s v=""/>
    <s v=""/>
    <s v=""/>
    <s v=""/>
    <s v="SIMULAZIONE TARI 2022 MT"/>
    <n v="116.84"/>
    <s v=""/>
    <n v="116.84"/>
    <n v="365"/>
    <s v="giorni"/>
    <s v="2022"/>
    <s v="01/01/2022"/>
    <s v="31/12/2022"/>
    <s v=""/>
    <s v=""/>
    <s v=""/>
    <s v=""/>
    <s v=""/>
    <s v=""/>
    <n v="0"/>
    <n v="0"/>
    <n v="0"/>
    <n v="0"/>
    <n v="78"/>
    <n v="0"/>
    <n v="0"/>
    <n v="0"/>
    <n v="0"/>
    <n v="1"/>
    <x v="6"/>
    <n v="49.443008576939633"/>
    <n v="67.397800635548478"/>
    <n v="8.0921248810739144E-4"/>
    <n v="49.443008576939633"/>
    <n v="67.397800635548478"/>
    <n v="116.84080921248811"/>
  </r>
  <r>
    <s v="V2K1847D31122012C123"/>
    <s v="835"/>
    <s v="1846/1"/>
    <s v="GZZGNN54B02L648R"/>
    <s v="00239960982"/>
    <s v="F"/>
    <s v="GOZZI GIOVANNI PIERINO"/>
    <s v="GOZZI"/>
    <s v="GIOVANNI PIERINO"/>
    <s v="M"/>
    <s v="02/02/1954"/>
    <s v="VALSAVIORE"/>
    <s v="VIA ADAMELLO, 22"/>
    <s v="CEVO"/>
    <s v="25040"/>
    <s v="VIA ADAMELLO"/>
    <s v="22"/>
    <s v=""/>
    <s v=""/>
    <s v=""/>
    <s v=""/>
    <s v=""/>
    <s v="VIA ADAMELLO, 22"/>
    <s v="VIA ADAMELLO"/>
    <s v="22"/>
    <s v=""/>
    <s v=""/>
    <s v=""/>
    <s v=""/>
    <s v=""/>
    <s v="FAB"/>
    <s v="C591"/>
    <s v="NCT"/>
    <s v="00015"/>
    <s v="000206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1"/>
    <n v="161"/>
    <x v="0"/>
    <x v="1"/>
    <s v="LOCALI ACCESSORI UTENZA DOMESTICA"/>
    <s v=""/>
    <s v=""/>
    <n v="3"/>
    <s v=""/>
    <s v=""/>
    <s v=""/>
    <s v=""/>
    <s v=""/>
    <s v=""/>
    <s v="SIMULAZIONE TARI 2022 MT"/>
    <n v="102.05"/>
    <s v=""/>
    <n v="102.05"/>
    <n v="365"/>
    <s v="giorni"/>
    <s v="2022"/>
    <s v="01/01/2022"/>
    <s v="31/12/2022"/>
    <s v=""/>
    <s v=""/>
    <s v=""/>
    <s v=""/>
    <s v=""/>
    <s v=""/>
    <n v="0"/>
    <n v="0"/>
    <n v="0"/>
    <n v="0"/>
    <n v="161"/>
    <n v="1"/>
    <n v="0"/>
    <n v="0"/>
    <n v="0"/>
    <n v="0"/>
    <x v="6"/>
    <n v="102.05544078060616"/>
    <n v="0"/>
    <n v="5.4407806061647079E-3"/>
    <n v="102.05544078060616"/>
    <n v="0"/>
    <n v="102.05544078060616"/>
  </r>
  <r>
    <s v="V2K1852D31122012C122"/>
    <s v="838"/>
    <s v="1851/1"/>
    <s v="GZZRFL52P22L648W"/>
    <s v=""/>
    <s v="F"/>
    <s v="GOZZI REMO FULVIO"/>
    <s v="GOZZI"/>
    <s v="REMO FULVIO"/>
    <s v="M"/>
    <s v="22/09/1952"/>
    <s v="VALSAVIORE"/>
    <s v="VIA CINQUANTAQUATTRESIMA BRIGATA GARIBALDI, 9"/>
    <s v="CEVO"/>
    <s v="25040"/>
    <s v="VIA CINQUANTAQUATTRESIMA BRIGATA GARIBALDI"/>
    <s v="9"/>
    <s v=""/>
    <s v=""/>
    <s v=""/>
    <s v=""/>
    <s v=""/>
    <s v="VIA CINQUANTAQUATTRESIMA BRIGATA GARIBALDI, 9"/>
    <s v="VIA CINQUANTAQUATTRESIMA BRIGATA GARIBALDI"/>
    <s v="9"/>
    <s v=""/>
    <s v=""/>
    <s v=""/>
    <s v=""/>
    <s v=""/>
    <s v="FAB"/>
    <s v="C591"/>
    <s v="NCT"/>
    <s v="00017"/>
    <s v="000138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854D31122012C122"/>
    <s v="839"/>
    <s v="1853/1"/>
    <s v="GZZLCU38T51L648A"/>
    <s v=""/>
    <s v="F"/>
    <s v="GOZZI LUCIA"/>
    <s v="GOZZI"/>
    <s v="LUCIA"/>
    <s v="F"/>
    <s v="11/12/1938"/>
    <s v="VALSAVIORE"/>
    <s v="VIA GIOVANNI XXIII, 33"/>
    <s v="DARFO BOARIO TERME"/>
    <s v="25047"/>
    <s v="VIA GIOVANNI XXIII"/>
    <s v="33"/>
    <s v=""/>
    <s v=""/>
    <s v=""/>
    <s v=""/>
    <s v=""/>
    <s v="VIA CASTELLO, 28"/>
    <s v="VIA CASTELLO"/>
    <s v="28"/>
    <s v=""/>
    <s v=""/>
    <s v=""/>
    <s v=""/>
    <s v=""/>
    <s v="FAB"/>
    <s v="C591"/>
    <s v="NCT"/>
    <s v="00014"/>
    <s v="000015"/>
    <s v=""/>
    <s v="0006"/>
    <s v=""/>
    <s v="C06"/>
    <s v="FAB"/>
    <s v="C591"/>
    <s v="NCT"/>
    <s v="00014"/>
    <s v="000015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1855D31122012C122"/>
    <s v="840"/>
    <s v="1854/1"/>
    <s v="GZZRLD42R20L648C"/>
    <s v=""/>
    <s v="F"/>
    <s v="GOZZI ROMALDO"/>
    <s v="GOZZI"/>
    <s v="ROMALDO"/>
    <s v="M"/>
    <s v="20/10/1942"/>
    <s v="VALSAVIORE"/>
    <s v="VIA ROMA, 3"/>
    <s v="CEVO"/>
    <s v="25040"/>
    <s v="VIA ROMA"/>
    <s v="3"/>
    <s v=""/>
    <s v=""/>
    <s v=""/>
    <s v=""/>
    <s v=""/>
    <s v="VIA ROMA, 3"/>
    <s v="VIA ROMA"/>
    <s v="3"/>
    <s v=""/>
    <s v=""/>
    <s v=""/>
    <s v=""/>
    <s v=""/>
    <s v="FAB"/>
    <s v="C591"/>
    <s v="NCT"/>
    <s v="00014"/>
    <s v="000181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0"/>
    <s v="LOCALI AD USO ABITAZIONE"/>
    <s v=""/>
    <s v=""/>
    <n v="3"/>
    <s v=""/>
    <s v=""/>
    <s v=""/>
    <s v=""/>
    <s v=""/>
    <s v=""/>
    <s v="SIMULAZIONE TARI 2022 MT"/>
    <n v="119.38"/>
    <s v=""/>
    <n v="119.38"/>
    <n v="365"/>
    <s v="giorni"/>
    <s v="2022"/>
    <s v="01/01/2022"/>
    <s v="31/12/2022"/>
    <s v=""/>
    <s v=""/>
    <s v=""/>
    <s v=""/>
    <s v=""/>
    <s v=""/>
    <n v="0"/>
    <n v="0"/>
    <n v="0"/>
    <n v="0"/>
    <n v="82"/>
    <n v="0"/>
    <n v="0"/>
    <n v="0"/>
    <n v="0"/>
    <n v="1"/>
    <x v="6"/>
    <n v="51.978547478321147"/>
    <n v="67.397800635548478"/>
    <n v="-3.6518861303704853E-3"/>
    <n v="51.978547478321147"/>
    <n v="67.397800635548478"/>
    <n v="119.37634811386962"/>
  </r>
  <r>
    <s v="V2K1856D31122012C123"/>
    <s v="840"/>
    <s v="1855/1"/>
    <s v="GZZRLD42R20L648C"/>
    <s v=""/>
    <s v="F"/>
    <s v="GOZZI ROMALDO"/>
    <s v="GOZZI"/>
    <s v="ROMALDO"/>
    <s v="M"/>
    <s v="20/10/1942"/>
    <s v="VALSAVIORE"/>
    <s v="VIA ROMA, 3"/>
    <s v="CEVO"/>
    <s v="25040"/>
    <s v="VIA ROMA"/>
    <s v="3"/>
    <s v=""/>
    <s v=""/>
    <s v=""/>
    <s v=""/>
    <s v=""/>
    <s v="VIA ROMA, 3"/>
    <s v="VIA ROMA"/>
    <s v="3"/>
    <s v=""/>
    <s v=""/>
    <s v=""/>
    <s v=""/>
    <s v=""/>
    <s v="FAB"/>
    <s v="C591"/>
    <s v="NCT"/>
    <s v="00014"/>
    <s v="000181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1"/>
    <s v="LOCALI ACCESSORI UTENZA DOMESTICA"/>
    <s v=""/>
    <s v=""/>
    <n v="3"/>
    <s v=""/>
    <s v=""/>
    <s v=""/>
    <s v=""/>
    <s v=""/>
    <s v=""/>
    <s v="SIMULAZIONE TARI 2022 MT"/>
    <n v="44.37"/>
    <s v=""/>
    <n v="44.37"/>
    <n v="365"/>
    <s v="giorni"/>
    <s v="2022"/>
    <s v="01/01/2022"/>
    <s v="31/12/2022"/>
    <s v=""/>
    <s v=""/>
    <s v=""/>
    <s v=""/>
    <s v=""/>
    <s v=""/>
    <n v="0"/>
    <n v="0"/>
    <n v="0"/>
    <n v="0"/>
    <n v="70"/>
    <n v="1"/>
    <n v="0"/>
    <n v="0"/>
    <n v="0"/>
    <n v="0"/>
    <x v="6"/>
    <n v="44.37193077417659"/>
    <n v="0"/>
    <n v="1.9307741765928199E-3"/>
    <n v="44.37193077417659"/>
    <n v="0"/>
    <n v="44.37193077417659"/>
  </r>
  <r>
    <s v="V2K1857D31122012C123"/>
    <s v="840"/>
    <s v="1856/1"/>
    <s v="GZZRLD42R20L648C"/>
    <s v=""/>
    <s v="F"/>
    <s v="GOZZI ROMALDO"/>
    <s v="GOZZI"/>
    <s v="ROMALDO"/>
    <s v="M"/>
    <s v="20/10/1942"/>
    <s v="VALSAVIORE"/>
    <s v="VIA ROMA, 3"/>
    <s v="CEVO"/>
    <s v="25040"/>
    <s v="VIA ROMA"/>
    <s v="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3"/>
    <s v=""/>
    <s v=""/>
    <s v=""/>
    <s v=""/>
    <s v=""/>
    <s v="DATI FORNITI .U.T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6"/>
    <n v="10.142155605526078"/>
    <n v="0"/>
    <n v="2.1556055260774087E-3"/>
    <n v="10.142155605526078"/>
    <n v="0"/>
    <n v="10.142155605526078"/>
  </r>
  <r>
    <s v="V2K1858D31122012C122"/>
    <s v="841"/>
    <s v="1857/1"/>
    <s v="GZZLCU40D64L648X"/>
    <s v=""/>
    <s v="F"/>
    <s v="GOZZI LUCIA"/>
    <s v="GOZZI"/>
    <s v="LUCIA"/>
    <s v="F"/>
    <s v="24/04/1940"/>
    <s v="VALSAVIORE"/>
    <s v="VIA PAOLO VI, 99"/>
    <s v="PALAZZOLO SULL'OGLIO"/>
    <s v="25036"/>
    <s v="VIA PAOLO VI"/>
    <s v="99"/>
    <s v=""/>
    <s v=""/>
    <s v=""/>
    <s v=""/>
    <s v=""/>
    <s v="VIA SAN VIGILIO, 122"/>
    <s v="VIA SAN VIGILIO"/>
    <s v="122"/>
    <s v=""/>
    <s v=""/>
    <s v=""/>
    <s v=""/>
    <s v=""/>
    <s v="FAB"/>
    <s v="C591"/>
    <s v="NCT"/>
    <s v="00015"/>
    <s v="000358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3"/>
    <n v="133"/>
    <x v="0"/>
    <x v="0"/>
    <s v="LOCALI AD USO ABITAZIONE"/>
    <s v=""/>
    <s v=""/>
    <s v=""/>
    <s v=""/>
    <s v=""/>
    <s v=""/>
    <s v=""/>
    <s v=""/>
    <s v=""/>
    <s v="SIMULAZIONE TARI 2022 MT"/>
    <n v="151.71"/>
    <s v=""/>
    <n v="151.71"/>
    <n v="365"/>
    <s v="giorni"/>
    <s v="2022"/>
    <s v="01/01/2022"/>
    <s v="31/12/2022"/>
    <s v=""/>
    <s v=""/>
    <s v=""/>
    <s v=""/>
    <s v=""/>
    <s v=""/>
    <n v="0"/>
    <n v="0"/>
    <n v="0"/>
    <n v="0"/>
    <n v="133"/>
    <n v="0"/>
    <n v="0"/>
    <n v="0"/>
    <n v="0"/>
    <n v="1"/>
    <x v="1"/>
    <n v="84.30666847093552"/>
    <n v="67.397800635548478"/>
    <n v="-5.5308935160098827E-3"/>
    <n v="84.30666847093552"/>
    <n v="67.397800635548478"/>
    <n v="151.704469106484"/>
  </r>
  <r>
    <s v="V2K1868D31122012C122"/>
    <s v="846"/>
    <s v="1867/1"/>
    <s v="GZZNLN49E70G869Y"/>
    <s v=""/>
    <s v="F"/>
    <s v="GOZZINI ANGELINA ORSOLINA"/>
    <s v="GOZZINI"/>
    <s v="ANGELINA ORSOLINA"/>
    <s v="F"/>
    <s v="30/05/1949"/>
    <s v="PONTOGLIO"/>
    <s v="VIA MONTE ADAMELLO, 22"/>
    <s v="PONTOGLIO"/>
    <s v="25037"/>
    <s v="VIA MONTE ADAMELLO"/>
    <s v="22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s v=""/>
    <s v=""/>
    <s v=""/>
    <s v=""/>
    <s v=""/>
    <s v=""/>
    <s v="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1"/>
    <n v="57.04962528108419"/>
    <n v="67.397800635548478"/>
    <n v="-2.5740833673353336E-3"/>
    <n v="57.04962528108419"/>
    <n v="67.397800635548478"/>
    <n v="124.44742591663267"/>
  </r>
  <r>
    <s v="V2K1871D01012015C122"/>
    <s v="848"/>
    <s v="1870/1"/>
    <s v="LSSNTN54R08G361H"/>
    <s v=""/>
    <s v="F"/>
    <s v="ALESSANDRI ANTONIO"/>
    <s v="ALESSANDRI"/>
    <s v="ANTONIO"/>
    <s v="M"/>
    <s v="08/10/1954"/>
    <s v="PASSIRANO"/>
    <s v="VIA S. ANTONIO, 9"/>
    <s v="PASSIRANO"/>
    <s v="25050"/>
    <s v="VIA S. ANTONIO"/>
    <s v="9"/>
    <s v=""/>
    <s v=""/>
    <s v=""/>
    <s v=""/>
    <s v=""/>
    <s v="VIA GUGLIELMO MARCONI, 2"/>
    <s v="VIA GUGLIELMO MARCONI"/>
    <s v="2"/>
    <s v=""/>
    <s v=""/>
    <s v=""/>
    <s v=""/>
    <s v=""/>
    <s v="FAB"/>
    <s v="C591"/>
    <s v="NCT"/>
    <s v="00014"/>
    <s v="000111"/>
    <s v=""/>
    <s v="0005"/>
    <s v=""/>
    <s v="A02"/>
    <s v="FAB"/>
    <s v="C591"/>
    <s v="NCT"/>
    <s v="00014"/>
    <s v="000111"/>
    <s v=""/>
    <s v="0006"/>
    <s v=""/>
    <s v="A02"/>
    <s v="FAB"/>
    <s v="C591"/>
    <s v="NCT"/>
    <s v="00014"/>
    <s v="000111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5"/>
    <n v="235"/>
    <x v="0"/>
    <x v="0"/>
    <s v="LOCALI AD USO ABITAZIONE"/>
    <s v=""/>
    <s v=""/>
    <s v=""/>
    <s v=""/>
    <s v=""/>
    <s v=""/>
    <s v=""/>
    <s v=""/>
    <s v=""/>
    <s v="SIMULAZIONE TARI 2022 MT"/>
    <n v="216.36"/>
    <s v=""/>
    <n v="216.36"/>
    <n v="365"/>
    <s v="giorni"/>
    <s v="2022"/>
    <s v="01/01/2022"/>
    <s v="31/12/2022"/>
    <s v=""/>
    <s v=""/>
    <s v=""/>
    <s v=""/>
    <s v=""/>
    <s v=""/>
    <n v="0"/>
    <n v="0"/>
    <n v="0"/>
    <n v="0"/>
    <n v="235"/>
    <n v="0"/>
    <n v="0"/>
    <n v="0"/>
    <n v="0"/>
    <n v="1"/>
    <x v="1"/>
    <n v="148.96291045616428"/>
    <n v="67.397800635548478"/>
    <n v="7.1109171273064931E-4"/>
    <n v="148.96291045616428"/>
    <n v="67.397800635548478"/>
    <n v="216.36071109171274"/>
  </r>
  <r>
    <s v="V2K1872D01012015C122"/>
    <s v="848"/>
    <s v="1871/1"/>
    <s v="LSSNTN54R08G361H"/>
    <s v=""/>
    <s v="F"/>
    <s v="ALESSANDRI ANTONIO"/>
    <s v="ALESSANDRI"/>
    <s v="ANTONIO"/>
    <s v="M"/>
    <s v="08/10/1954"/>
    <s v="PASSIRANO"/>
    <s v="VIA S. ANTONIO, 9"/>
    <s v="PASSIRANO"/>
    <s v="25050"/>
    <s v="VIA S. ANTONIO"/>
    <s v="9"/>
    <s v=""/>
    <s v=""/>
    <s v=""/>
    <s v=""/>
    <s v=""/>
    <s v="VIA GUGLIELMO MARCONI, 4"/>
    <s v="VIA GUGLIELMO MARCONI"/>
    <s v="4"/>
    <s v=""/>
    <s v=""/>
    <s v=""/>
    <s v=""/>
    <s v=""/>
    <s v="FAB"/>
    <s v="C591"/>
    <s v="NCT"/>
    <s v="00014"/>
    <s v="000111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1"/>
    <n v="81"/>
    <x v="0"/>
    <x v="0"/>
    <s v="LOCALI AD USO ABITAZIONE"/>
    <s v=""/>
    <s v=""/>
    <s v=""/>
    <s v=""/>
    <s v=""/>
    <s v=""/>
    <s v=""/>
    <s v=""/>
    <s v=""/>
    <s v="SIMULAZIONE TARI 2022 MT"/>
    <n v="118.74"/>
    <s v=""/>
    <n v="118.74"/>
    <n v="365"/>
    <s v="giorni"/>
    <s v="2022"/>
    <s v="01/01/2022"/>
    <s v="31/12/2022"/>
    <s v=""/>
    <s v=""/>
    <s v=""/>
    <s v=""/>
    <s v=""/>
    <s v=""/>
    <n v="0"/>
    <n v="0"/>
    <n v="0"/>
    <n v="0"/>
    <n v="81"/>
    <n v="0"/>
    <n v="0"/>
    <n v="0"/>
    <n v="0"/>
    <n v="1"/>
    <x v="1"/>
    <n v="51.344662752975772"/>
    <n v="67.397800635548478"/>
    <n v="2.4633885242479892E-3"/>
    <n v="51.344662752975772"/>
    <n v="67.397800635548478"/>
    <n v="118.74246338852424"/>
  </r>
  <r>
    <s v="V2K1873D01012015C123"/>
    <s v="848"/>
    <s v="1873/1"/>
    <s v="LSSNTN54R08G361H"/>
    <s v=""/>
    <s v="F"/>
    <s v="ALESSANDRI ANTONIO"/>
    <s v="ALESSANDRI"/>
    <s v="ANTONIO"/>
    <s v="M"/>
    <s v="08/10/1954"/>
    <s v="PASSIRANO"/>
    <s v="VIA S. ANTONIO, 9"/>
    <s v="PASSIRANO"/>
    <s v="25050"/>
    <s v="VIA S. ANTONIO"/>
    <s v="9"/>
    <s v=""/>
    <s v=""/>
    <s v=""/>
    <s v=""/>
    <s v=""/>
    <s v="VIA GUGLIELMO MARCONI, 4"/>
    <s v="VIA GUGLIELMO MARCONI"/>
    <s v="4"/>
    <s v=""/>
    <s v=""/>
    <s v=""/>
    <s v=""/>
    <s v=""/>
    <s v="FAB"/>
    <s v="C591"/>
    <s v="NCT"/>
    <s v="00014"/>
    <s v="000111"/>
    <s v=""/>
    <s v="0008"/>
    <s v=""/>
    <s v="C02"/>
    <s v="FAB"/>
    <s v="C591"/>
    <s v="NCT"/>
    <s v="00014"/>
    <s v="000111"/>
    <s v=""/>
    <s v="0012"/>
    <s v=""/>
    <s v="C06"/>
    <s v="FAB"/>
    <s v="C591"/>
    <s v="NCT"/>
    <s v="00014"/>
    <s v="000111"/>
    <s v=""/>
    <s v="0013"/>
    <s v=""/>
    <s v="C06"/>
    <s v="FAB"/>
    <s v="C591"/>
    <s v="NCT"/>
    <s v="00014"/>
    <s v="000111"/>
    <s v=""/>
    <s v="0014"/>
    <s v=""/>
    <s v="C06"/>
    <s v=""/>
    <s v=""/>
    <s v=""/>
    <s v=""/>
    <s v=""/>
    <s v=""/>
    <s v=""/>
    <s v=""/>
    <s v=""/>
    <s v=""/>
    <n v="76"/>
    <n v="76"/>
    <x v="0"/>
    <x v="1"/>
    <s v="LOCALI ACCESSORI UTENZA DOMESTICA"/>
    <s v=""/>
    <s v=""/>
    <s v=""/>
    <s v=""/>
    <s v=""/>
    <s v=""/>
    <s v=""/>
    <s v=""/>
    <s v=""/>
    <s v="SIMULAZIONE TARI 2022 MT"/>
    <n v="48.17"/>
    <s v=""/>
    <n v="48.17"/>
    <n v="365"/>
    <s v="giorni"/>
    <s v="2022"/>
    <s v="01/01/2022"/>
    <s v="31/12/2022"/>
    <s v=""/>
    <s v=""/>
    <s v=""/>
    <s v=""/>
    <s v=""/>
    <s v=""/>
    <n v="0"/>
    <n v="0"/>
    <n v="0"/>
    <n v="0"/>
    <n v="76"/>
    <n v="1"/>
    <n v="0"/>
    <n v="0"/>
    <n v="0"/>
    <n v="0"/>
    <x v="1"/>
    <n v="48.175239126248869"/>
    <n v="0"/>
    <n v="5.2391262488669099E-3"/>
    <n v="48.175239126248869"/>
    <n v="0"/>
    <n v="48.175239126248869"/>
  </r>
  <r>
    <s v="V2K1900D31122012C122"/>
    <s v="412"/>
    <s v="1899/1"/>
    <s v="PNITLL46P13L648O"/>
    <s v=""/>
    <s v="F"/>
    <s v="PINA TULLIO"/>
    <s v="PINA"/>
    <s v="TULLIO"/>
    <s v="M"/>
    <s v="13/09/1946"/>
    <s v="VALSAVIORE"/>
    <s v="VIA SANTI NAZZARO E CELSO, 4"/>
    <s v="CEVO"/>
    <s v="25040"/>
    <s v="VIA SANTI NAZZARO E CELSO"/>
    <s v="4"/>
    <s v=""/>
    <s v=""/>
    <s v=""/>
    <s v=""/>
    <s v=""/>
    <s v="VIA SANTI NAZZARO E CELSO, 4"/>
    <s v="VIA SANTI NAZZARO E CELSO"/>
    <s v="4"/>
    <s v=""/>
    <s v=""/>
    <s v=""/>
    <s v=""/>
    <s v=""/>
    <s v="FAB"/>
    <s v="C591"/>
    <s v="NCT"/>
    <s v="00011"/>
    <s v="000093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.12"/>
    <n v="48.12"/>
    <x v="0"/>
    <x v="0"/>
    <s v="LOCALI AD USO ABITAZIONE"/>
    <s v=""/>
    <s v=""/>
    <n v="1"/>
    <s v=""/>
    <s v=""/>
    <s v=""/>
    <s v=""/>
    <s v=""/>
    <s v=""/>
    <s v="SIMULAZIONE TARI 2022 MT"/>
    <n v="40.65"/>
    <s v=""/>
    <n v="40.65"/>
    <n v="365"/>
    <s v="giorni"/>
    <s v="2022"/>
    <s v="01/01/2022"/>
    <s v="31/12/2022"/>
    <s v=""/>
    <s v=""/>
    <s v=""/>
    <s v=""/>
    <s v=""/>
    <s v=""/>
    <n v="0"/>
    <n v="0"/>
    <n v="0"/>
    <n v="0"/>
    <n v="48.11999999999999"/>
    <n v="0"/>
    <n v="0"/>
    <n v="0"/>
    <n v="0"/>
    <n v="1"/>
    <x v="0"/>
    <n v="23.72419232059308"/>
    <n v="16.930848468833439"/>
    <n v="5.0407894265234177E-3"/>
    <n v="23.72419232059308"/>
    <n v="16.930848468833439"/>
    <n v="40.655040789426522"/>
  </r>
  <r>
    <s v="V2K1901D31122012C122"/>
    <s v="857"/>
    <s v="1900/1"/>
    <s v="MJCNJJ58D43Z153V"/>
    <s v=""/>
    <s v="F"/>
    <s v="MUJCIC NADJIJA"/>
    <s v="MUJCIC"/>
    <s v="NADJIJA"/>
    <s v="F"/>
    <s v="03/04/1958"/>
    <s v="SREBRENICA"/>
    <s v="VIA CASTELLO, 10"/>
    <s v="CEVO"/>
    <s v="25040"/>
    <s v="VIA CASTELLO"/>
    <s v="10"/>
    <s v=""/>
    <s v=""/>
    <s v=""/>
    <s v=""/>
    <s v=""/>
    <s v="VIA CASTELLO, 10"/>
    <s v="VIA CASTELLO"/>
    <s v="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.5"/>
    <n v="67.5"/>
    <x v="0"/>
    <x v="0"/>
    <s v="LOCALI AD USO ABITAZIONE"/>
    <s v=""/>
    <s v=""/>
    <n v="2"/>
    <s v=""/>
    <s v=""/>
    <s v=""/>
    <s v=""/>
    <s v=""/>
    <s v=""/>
    <s v="SIMULAZIONE TARI 2022 MT"/>
    <n v="90.27"/>
    <s v=""/>
    <n v="90.27"/>
    <n v="365"/>
    <s v="giorni"/>
    <s v="2022"/>
    <s v="01/01/2022"/>
    <s v="31/12/2022"/>
    <s v=""/>
    <s v=""/>
    <s v=""/>
    <s v=""/>
    <s v=""/>
    <s v=""/>
    <n v="0"/>
    <n v="0"/>
    <n v="0"/>
    <n v="0"/>
    <n v="67.5"/>
    <n v="0"/>
    <n v="0"/>
    <n v="0"/>
    <n v="0"/>
    <n v="1"/>
    <x v="5"/>
    <n v="38.825439427404518"/>
    <n v="51.443731886070836"/>
    <n v="-8.2868652464185288E-4"/>
    <n v="38.825439427404518"/>
    <n v="51.443731886070836"/>
    <n v="90.269171313475354"/>
  </r>
  <r>
    <s v="V2K1925D31122012C122"/>
    <s v="862"/>
    <s v="1924/1"/>
    <s v="FRSGFR51D14F205C"/>
    <s v=""/>
    <s v="F"/>
    <s v="FIORASO GIANFRANCO ALESSANDRO"/>
    <s v="FIORASO"/>
    <s v="GIANFRANCO ALESSANDRO"/>
    <s v="M"/>
    <s v="14/04/1951"/>
    <s v="MILANO"/>
    <s v="VIA TERRAZZANO, 71 B"/>
    <s v="RHO"/>
    <s v="20017"/>
    <s v="VIA TERRAZZANO"/>
    <s v="71"/>
    <s v="B"/>
    <s v=""/>
    <s v=""/>
    <s v=""/>
    <s v=""/>
    <s v="VIA CASTELLO, 25 A"/>
    <s v="VIA CASTELLO"/>
    <s v="25"/>
    <s v="A"/>
    <s v=""/>
    <s v=""/>
    <s v=""/>
    <s v=""/>
    <s v="FAB"/>
    <s v="C591"/>
    <s v="NCT"/>
    <s v="00014"/>
    <s v="000037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299999999999997"/>
    <n v="33.299999999999997"/>
    <x v="0"/>
    <x v="0"/>
    <s v="LOCALI AD USO ABITAZIONE"/>
    <s v=""/>
    <s v=""/>
    <s v=""/>
    <s v=""/>
    <s v=""/>
    <s v=""/>
    <s v=""/>
    <s v=""/>
    <s v=""/>
    <s v="SIMULAZIONE TARI 2022 MT"/>
    <n v="88.51"/>
    <s v=""/>
    <n v="88.51"/>
    <n v="365"/>
    <s v="giorni"/>
    <s v="2022"/>
    <s v="01/01/2022"/>
    <s v="31/12/2022"/>
    <s v=""/>
    <s v=""/>
    <s v=""/>
    <s v=""/>
    <s v=""/>
    <s v=""/>
    <n v="0"/>
    <n v="0"/>
    <n v="0"/>
    <n v="0"/>
    <n v="33.299999999999997"/>
    <n v="0"/>
    <n v="0"/>
    <n v="0"/>
    <n v="0"/>
    <n v="1"/>
    <x v="1"/>
    <n v="21.108361354001147"/>
    <n v="67.397800635548478"/>
    <n v="-3.8380104503801249E-3"/>
    <n v="21.108361354001147"/>
    <n v="67.397800635548478"/>
    <n v="88.506161989549625"/>
  </r>
  <r>
    <s v="V2K1933D31122012C122"/>
    <s v="865"/>
    <s v="1932/1"/>
    <s v="MSSFRC50C26C806E"/>
    <s v=""/>
    <s v="F"/>
    <s v="MESSALI FEDERICO"/>
    <s v="MESSALI"/>
    <s v="FEDERICO"/>
    <s v="M"/>
    <s v="26/03/1950"/>
    <s v="COCCAGLIO"/>
    <s v="VIA TRENTO, 34"/>
    <s v="COCCAGLIO"/>
    <s v="25030"/>
    <s v="VIA TRENTO"/>
    <s v="34"/>
    <s v=""/>
    <s v=""/>
    <s v=""/>
    <s v=""/>
    <s v=""/>
    <s v="VIA FRESINE, 8"/>
    <s v="VIA FRESINE"/>
    <s v="8"/>
    <s v=""/>
    <s v=""/>
    <s v=""/>
    <s v=""/>
    <s v=""/>
    <s v="FAB"/>
    <s v="C591"/>
    <s v="NCT"/>
    <s v="00029"/>
    <s v="000302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0"/>
    <s v="LOCALI AD USO ABITAZIONE"/>
    <s v=""/>
    <s v=""/>
    <s v=""/>
    <s v=""/>
    <s v=""/>
    <s v=""/>
    <s v=""/>
    <s v=""/>
    <s v=""/>
    <s v="SIMULAZIONE TARI 2022 MT"/>
    <n v="98.46"/>
    <s v=""/>
    <n v="98.46"/>
    <n v="365"/>
    <s v="giorni"/>
    <s v="2022"/>
    <s v="01/01/2022"/>
    <s v="31/12/2022"/>
    <s v=""/>
    <s v=""/>
    <s v=""/>
    <s v=""/>
    <s v=""/>
    <s v=""/>
    <n v="0"/>
    <n v="0"/>
    <n v="0"/>
    <n v="0"/>
    <n v="49"/>
    <n v="0"/>
    <n v="0"/>
    <n v="0"/>
    <n v="0"/>
    <n v="1"/>
    <x v="1"/>
    <n v="31.060351541923612"/>
    <n v="67.397800635548478"/>
    <n v="-1.8478225279068283E-3"/>
    <n v="31.060351541923612"/>
    <n v="67.397800635548478"/>
    <n v="98.458152177472087"/>
  </r>
  <r>
    <s v="V2K1934D31122012C123"/>
    <s v="865"/>
    <s v="1933/1"/>
    <s v="MSSFRC50C26C806E"/>
    <s v=""/>
    <s v="F"/>
    <s v="MESSALI FEDERICO"/>
    <s v="MESSALI"/>
    <s v="FEDERICO"/>
    <s v="M"/>
    <s v="26/03/1950"/>
    <s v="COCCAGLIO"/>
    <s v="VIA TRENTO, 34"/>
    <s v="COCCAGLIO"/>
    <s v="25030"/>
    <s v="VIA TRENTO"/>
    <s v="34"/>
    <s v=""/>
    <s v=""/>
    <s v=""/>
    <s v=""/>
    <s v=""/>
    <s v="VIA FRESINE, 8"/>
    <s v="VIA FRESINE"/>
    <s v="8"/>
    <s v=""/>
    <s v=""/>
    <s v=""/>
    <s v=""/>
    <s v=""/>
    <s v="FAB"/>
    <s v="C591"/>
    <s v="NCT"/>
    <s v="00029"/>
    <s v="000302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1936D31122012C122"/>
    <s v="867"/>
    <s v="1935/1"/>
    <s v="MRCMDL51R58H230C"/>
    <s v=""/>
    <s v="F"/>
    <s v="MARCOLINI MADDALENA"/>
    <s v="MARCOLINI"/>
    <s v="MADDALENA"/>
    <s v="F"/>
    <s v="18/10/1951"/>
    <s v="REMEDELLO"/>
    <s v="VIA N. SAURO, 7"/>
    <s v="VARESE"/>
    <s v="21100"/>
    <s v="VIA N. SAURO"/>
    <s v="7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25"/>
    <s v="000033"/>
    <s v=""/>
    <s v="0001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0"/>
    <n v="21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200.51"/>
    <n v="-150.38"/>
    <n v="50.13"/>
    <n v="365"/>
    <s v="giorni"/>
    <s v="2022"/>
    <s v="01/01/2022"/>
    <s v="31/12/2022"/>
    <s v=""/>
    <s v=""/>
    <s v=""/>
    <s v=""/>
    <s v=""/>
    <s v=""/>
    <n v="0"/>
    <n v="0.75"/>
    <n v="0"/>
    <n v="0"/>
    <n v="52.5"/>
    <n v="0"/>
    <n v="0.75"/>
    <n v="0"/>
    <n v="0"/>
    <n v="0.25"/>
    <x v="1"/>
    <n v="33.278948080632446"/>
    <n v="16.849450158887119"/>
    <n v="-1.6017604804332564E-3"/>
    <n v="33.278948080632446"/>
    <n v="16.849450158887119"/>
    <n v="50.128398239519569"/>
  </r>
  <r>
    <s v="V2K1937D31122012C122"/>
    <s v="868"/>
    <s v="1936/1"/>
    <s v="RDLVTR50A16B914Z"/>
    <s v=""/>
    <s v="F"/>
    <s v="ARDOLI VALTER"/>
    <s v="ARDOLI"/>
    <s v="VALTER"/>
    <s v="M"/>
    <s v="16/01/1950"/>
    <s v="POZZAGLIO ED UNITI"/>
    <s v="VIA BERNAMONTI, 15"/>
    <s v="CREMONA"/>
    <s v="26100"/>
    <s v="VIA BERNAMONTI"/>
    <s v="15"/>
    <s v=""/>
    <s v=""/>
    <s v=""/>
    <s v=""/>
    <s v=""/>
    <s v="VIA RISORGIMENTO, 21"/>
    <s v="VIA RISORGIMENTO"/>
    <s v="21"/>
    <s v=""/>
    <s v=""/>
    <s v=""/>
    <s v=""/>
    <s v=""/>
    <s v="FAB"/>
    <s v="C591"/>
    <s v="NCT"/>
    <s v="00020"/>
    <s v="000303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01.63"/>
    <n v="-76.22"/>
    <n v="25.41"/>
    <n v="365"/>
    <s v="giorni"/>
    <s v="2022"/>
    <s v="01/01/2022"/>
    <s v="31/12/2022"/>
    <s v=""/>
    <s v=""/>
    <s v=""/>
    <s v=""/>
    <s v=""/>
    <s v=""/>
    <n v="0"/>
    <n v="0.75"/>
    <n v="0"/>
    <n v="0"/>
    <n v="13.5"/>
    <n v="0"/>
    <n v="0.75"/>
    <n v="0"/>
    <n v="0"/>
    <n v="0.25"/>
    <x v="1"/>
    <n v="8.5574437921626281"/>
    <n v="16.849450158887119"/>
    <n v="-3.1060489502543476E-3"/>
    <n v="8.5574437921626281"/>
    <n v="16.849450158887119"/>
    <n v="25.406893951049746"/>
  </r>
  <r>
    <s v="V2K1938D31122012C122"/>
    <s v="869"/>
    <s v="1937/1"/>
    <s v="MDNCRN44P61C760I"/>
    <s v=""/>
    <s v="F"/>
    <s v="MODENA CATERINA"/>
    <s v="MODENA"/>
    <s v="CATERINA"/>
    <s v="F"/>
    <s v="21/09/1944"/>
    <s v="CIVIDATE CAMUNO"/>
    <s v="VIA G. MARCONI, 51"/>
    <s v="CIVIDATE CAMUNO"/>
    <s v="25040"/>
    <s v="VIA G. MARCONI"/>
    <s v="51"/>
    <s v=""/>
    <s v=""/>
    <s v=""/>
    <s v=""/>
    <s v=""/>
    <s v="VIA CASTELLO, 1"/>
    <s v="VIA CASTELLO"/>
    <s v="1"/>
    <s v=""/>
    <s v=""/>
    <s v=""/>
    <s v=""/>
    <s v=""/>
    <s v="FAB"/>
    <s v="C591"/>
    <s v="NCT"/>
    <s v="00015"/>
    <s v="000048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0"/>
    <s v="LOCALI AD USO ABITAZIONE"/>
    <s v=""/>
    <s v=""/>
    <s v=""/>
    <s v=""/>
    <s v=""/>
    <s v=""/>
    <s v=""/>
    <s v=""/>
    <s v=""/>
    <s v="SIMULAZIONE TARI 2022 MT"/>
    <n v="81.98"/>
    <s v=""/>
    <n v="81.98"/>
    <n v="365"/>
    <s v="giorni"/>
    <s v="2022"/>
    <s v="01/01/2022"/>
    <s v="31/12/2022"/>
    <s v=""/>
    <s v=""/>
    <s v=""/>
    <s v=""/>
    <s v=""/>
    <s v=""/>
    <n v="0"/>
    <n v="0"/>
    <n v="0"/>
    <n v="0"/>
    <n v="23"/>
    <n v="0"/>
    <n v="0"/>
    <n v="0"/>
    <n v="0"/>
    <n v="1"/>
    <x v="1"/>
    <n v="14.579348682943737"/>
    <n v="67.397800635548478"/>
    <n v="-2.8506815077946612E-3"/>
    <n v="14.579348682943737"/>
    <n v="67.397800635548478"/>
    <n v="81.977149318492209"/>
  </r>
  <r>
    <s v="V2K1940D01012018C122"/>
    <s v="871"/>
    <s v="1939/1"/>
    <s v="BNDMLC67T53C591G"/>
    <s v=""/>
    <s v="F"/>
    <s v="BIONDI MARA LUCIA"/>
    <s v="BIONDI"/>
    <s v="MARA LUCIA"/>
    <s v="F"/>
    <s v="13/12/1967"/>
    <s v="CEVO"/>
    <s v="VIA ANDROLA, 3"/>
    <s v="CEVO"/>
    <s v="25040"/>
    <s v="VIA ANDROLA"/>
    <s v="3"/>
    <s v=""/>
    <s v=""/>
    <s v=""/>
    <s v=""/>
    <s v=""/>
    <s v="VIA ANDROLA, 3"/>
    <s v="VIA ANDROLA"/>
    <s v="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Matti Gabriella Flora Subentra alla figlia Biondi Mara Lucia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1941D31122012C122"/>
    <s v="872"/>
    <s v="1940/1"/>
    <s v="CRVRRT52E14D150P"/>
    <s v=""/>
    <s v="F"/>
    <s v="CERVINO ROBERTO"/>
    <s v="CERVINO"/>
    <s v="ROBERTO"/>
    <s v="M"/>
    <s v="14/05/1952"/>
    <s v="CREMONA"/>
    <s v="VIA 4 MARIE, 18 2"/>
    <s v="BELLINZAGO LOMBARDO"/>
    <s v="20060"/>
    <s v="VIA 4 MARIE"/>
    <s v="18"/>
    <s v="2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2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1942D31122012C123"/>
    <s v="872"/>
    <s v="1941/1"/>
    <s v="CRVRRT52E14D150P"/>
    <s v=""/>
    <s v="F"/>
    <s v="CERVINO ROBERTO"/>
    <s v="CERVINO"/>
    <s v="ROBERTO"/>
    <s v="M"/>
    <s v="14/05/1952"/>
    <s v="CREMONA"/>
    <s v="VIA 4 MARIE, 18 2"/>
    <s v="BELLINZAGO LOMBARDO"/>
    <s v="20060"/>
    <s v="VIA 4 MARIE"/>
    <s v="18"/>
    <s v="2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CESSIONE DI FABBRICATO POZZATO STEFANO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1944D31122012C122"/>
    <s v="874"/>
    <s v="1943/1"/>
    <s v="SCLNBL50P23L648M"/>
    <s v=""/>
    <s v="F"/>
    <s v="SCOLARI ANNIBALE RINO"/>
    <s v="SCOLARI"/>
    <s v="ANNIBALE RINO"/>
    <s v="M"/>
    <s v="23/09/1950"/>
    <s v="VALSAVIORE"/>
    <s v="VIA TRIESTE, 4"/>
    <s v="CEVO"/>
    <s v="25040"/>
    <s v="VIA TRIESTE"/>
    <s v="4"/>
    <s v=""/>
    <s v=""/>
    <s v=""/>
    <s v=""/>
    <s v=""/>
    <s v="VIA TRIESTE, 4"/>
    <s v="VIA TRIESTE"/>
    <s v="4"/>
    <s v=""/>
    <s v=""/>
    <s v=""/>
    <s v=""/>
    <s v=""/>
    <s v="FAB"/>
    <s v="C591"/>
    <s v="NCT"/>
    <s v="00014"/>
    <s v="000155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1945D31122012C122"/>
    <s v="876"/>
    <s v="1944/1"/>
    <s v="BZZSVN63T46B149K"/>
    <s v="02308760988"/>
    <s v="F"/>
    <s v="BAZZANA SILVANA"/>
    <s v="BAZZANA"/>
    <s v="SILVANA"/>
    <s v="F"/>
    <s v="06/12/1963"/>
    <s v="BRENO"/>
    <s v="VIA ROMA, 45"/>
    <s v="CEVO"/>
    <s v="25040"/>
    <s v="VIA ROMA"/>
    <s v="45"/>
    <s v=""/>
    <s v=""/>
    <s v=""/>
    <s v=""/>
    <s v=""/>
    <s v="VIA ROMA, 45"/>
    <s v="VIA ROMA"/>
    <s v="45"/>
    <s v=""/>
    <s v=""/>
    <s v=""/>
    <s v=""/>
    <s v=""/>
    <s v="FAB"/>
    <s v="C591"/>
    <s v="NCT"/>
    <s v="00015"/>
    <s v="000034"/>
    <s v=""/>
    <s v="00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3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6"/>
    <n v="50.71077802763039"/>
    <n v="67.397800635548478"/>
    <n v="-1.4213368211386523E-3"/>
    <n v="50.71077802763039"/>
    <n v="67.397800635548478"/>
    <n v="118.10857866317886"/>
  </r>
  <r>
    <s v="V2K1946D01012015C118"/>
    <s v="876"/>
    <s v="1945/1"/>
    <s v="BZZSVN63T46B149K"/>
    <s v="02308760988"/>
    <s v="F"/>
    <s v="BAZZANA SILVANA"/>
    <s v="BAZZANA"/>
    <s v="SILVANA"/>
    <s v="F"/>
    <s v="06/12/1963"/>
    <s v="BRENO"/>
    <s v="VIA ROMA, 45"/>
    <s v="CEVO"/>
    <s v="25040"/>
    <s v="VIA ROMA"/>
    <s v="45"/>
    <s v=""/>
    <s v=""/>
    <s v=""/>
    <s v=""/>
    <s v=""/>
    <s v="VIA ROMA, 45"/>
    <s v="VIA ROMA"/>
    <s v="45"/>
    <s v=""/>
    <s v=""/>
    <s v=""/>
    <s v=""/>
    <s v=""/>
    <s v="FAB"/>
    <s v="C591"/>
    <s v="NCT"/>
    <s v="00015"/>
    <s v="000034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1"/>
    <x v="13"/>
    <s v="SUPERMERCATO, PANE E PASTA, MACELLERIA, SALUMI E FORMAGGI, GENERI ALIMENTARI"/>
    <s v=""/>
    <s v=""/>
    <s v=""/>
    <s v=""/>
    <s v=""/>
    <s v=""/>
    <s v=""/>
    <s v=""/>
    <s v=""/>
    <s v="SIMULAZIONE TARI 2022 MT"/>
    <n v="218.25"/>
    <s v=""/>
    <n v="218.25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50"/>
    <x v="2"/>
    <n v="36.133538719039535"/>
    <n v="182.11987646719302"/>
    <n v="3.4151862325586535E-3"/>
    <n v="36.133538719039535"/>
    <n v="182.11987646719302"/>
    <n v="218.25341518623256"/>
  </r>
  <r>
    <s v="V2K1951D31122012C122"/>
    <s v="877"/>
    <s v="1951/1"/>
    <s v="MTTSVT68T28C591Y"/>
    <s v="02769130986"/>
    <s v="F"/>
    <s v="MATTI SALVATORE"/>
    <s v="MATTI"/>
    <s v="SALVATORE"/>
    <s v="M"/>
    <s v="28/12/1968"/>
    <s v="CEVO"/>
    <s v="VIA ROMA, 7"/>
    <s v="CEVO"/>
    <s v="25040"/>
    <s v="VIA ROMA"/>
    <s v="7"/>
    <s v=""/>
    <s v=""/>
    <s v=""/>
    <s v=""/>
    <s v=""/>
    <s v="VIA ROMA, 7"/>
    <s v="VIA ROMA"/>
    <s v="7"/>
    <s v=""/>
    <s v=""/>
    <s v=""/>
    <s v=""/>
    <s v=""/>
    <s v="FAB"/>
    <s v="C591"/>
    <s v="NCT"/>
    <s v="00014"/>
    <s v="00014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4"/>
    <s v=""/>
    <s v=""/>
    <s v=""/>
    <s v=""/>
    <s v=""/>
    <s v=""/>
    <s v="SIMULAZIONE TARI 2022 MT"/>
    <n v="126.63"/>
    <s v=""/>
    <n v="126.63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4"/>
    <n v="44.254544713927437"/>
    <n v="82.375089665670373"/>
    <n v="-3.6562040219223491E-4"/>
    <n v="44.254544713927437"/>
    <n v="82.375089665670373"/>
    <n v="126.6296343795978"/>
  </r>
  <r>
    <s v="V2K1954D01012017C99"/>
    <s v="878"/>
    <s v="1953/1"/>
    <s v="ZLLGNE63T07B680M"/>
    <s v=""/>
    <s v="F"/>
    <s v="ZELIOLI EUGENIO"/>
    <s v="ZELIOLI"/>
    <s v="EUGENIO"/>
    <s v="M"/>
    <s v="07/12/1963"/>
    <s v="CAPPELLA DE' PICENARDI"/>
    <s v="VIALE RIMEMBRANZE, 13 A"/>
    <s v="PIEVE D'OLMI"/>
    <s v="26040"/>
    <s v="VIALE RIMEMBRANZE"/>
    <s v="13"/>
    <s v="A"/>
    <s v=""/>
    <s v=""/>
    <s v=""/>
    <s v=""/>
    <s v="VIA GUIDO ROSSA, 4"/>
    <s v="VIA GUIDO ROSSA"/>
    <s v="4"/>
    <s v=""/>
    <s v=""/>
    <s v=""/>
    <s v=""/>
    <s v=""/>
    <s v="FAB"/>
    <s v="C591"/>
    <s v="NCT"/>
    <s v="00016"/>
    <s v="000005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50.67"/>
    <x v="0"/>
    <x v="4"/>
    <s v=""/>
    <s v=""/>
    <s v=""/>
    <s v=""/>
    <s v=""/>
    <s v=""/>
    <s v=""/>
    <s v=""/>
    <s v=""/>
    <s v="casa inagibile incendi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955D01012017C99"/>
    <s v="878"/>
    <s v="1954/1"/>
    <s v="ZLLGNE63T07B680M"/>
    <s v=""/>
    <s v="F"/>
    <s v="ZELIOLI EUGENIO"/>
    <s v="ZELIOLI"/>
    <s v="EUGENIO"/>
    <s v="M"/>
    <s v="07/12/1963"/>
    <s v="CAPPELLA DE' PICENARDI"/>
    <s v="VIALE RIMEMBRANZE, 13 A"/>
    <s v="PIEVE D'OLMI"/>
    <s v="26040"/>
    <s v="VIALE RIMEMBRANZE"/>
    <s v="13"/>
    <s v="A"/>
    <s v=""/>
    <s v=""/>
    <s v=""/>
    <s v=""/>
    <s v="VIA GUIDO ROSSA, 4"/>
    <s v="VIA GUIDO ROSSA"/>
    <s v="4"/>
    <s v=""/>
    <s v=""/>
    <s v=""/>
    <s v=""/>
    <s v=""/>
    <s v="FAB"/>
    <s v="C591"/>
    <s v="NCT"/>
    <s v="00016"/>
    <s v="000005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2.5"/>
    <x v="0"/>
    <x v="4"/>
    <s v=""/>
    <s v=""/>
    <s v=""/>
    <s v=""/>
    <s v=""/>
    <s v=""/>
    <s v=""/>
    <s v=""/>
    <s v=""/>
    <s v="casa inagibile incendi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958D01012016C122"/>
    <s v="880"/>
    <s v="1957/1"/>
    <s v="RBBCDD27T43H192B"/>
    <s v=""/>
    <s v="F"/>
    <s v="RABBIOSI CANDIDA ISOLINA"/>
    <s v="RABBIOSI"/>
    <s v="CANDIDA ISOLINA"/>
    <s v="F"/>
    <s v="03/12/1927"/>
    <s v="RASURA"/>
    <s v="VIA CINQUANTAQUATTRESIMA BRIGATA GARIBALDI, 6"/>
    <s v="CEVO"/>
    <s v="25040"/>
    <s v="VIA CINQUANTAQUATTRESIMA BRIGATA GARIBALDI"/>
    <s v="6"/>
    <s v=""/>
    <s v=""/>
    <s v=""/>
    <s v=""/>
    <s v=""/>
    <s v="VIA CINQUANTAQUATTRESIMA BRIGATA GARIBALDI, 6"/>
    <s v="VIA CINQUANTAQUATTRESIMA BRIGATA GARIBALDI"/>
    <s v="6"/>
    <s v=""/>
    <s v=""/>
    <s v=""/>
    <s v=""/>
    <s v=""/>
    <s v="FAB"/>
    <s v="C591"/>
    <s v="NCT"/>
    <s v="00016"/>
    <s v="000016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n v="1"/>
    <s v=""/>
    <s v=""/>
    <s v=""/>
    <s v=""/>
    <s v=""/>
    <s v=""/>
    <s v="SIMULAZIONE TARI 2022 MT"/>
    <n v="46.02"/>
    <s v=""/>
    <n v="46.02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0"/>
    <n v="29.088265729737987"/>
    <n v="16.930848468833439"/>
    <n v="-8.8580142857352939E-4"/>
    <n v="29.088265729737987"/>
    <n v="16.930848468833439"/>
    <n v="46.01911419857143"/>
  </r>
  <r>
    <s v="V2K1959D31122012C122"/>
    <s v="881"/>
    <s v="1958/1"/>
    <s v="FRRGMR53P03L648Y"/>
    <s v=""/>
    <s v="F"/>
    <s v="FERRAMONTI GIANMARIO LUIGI"/>
    <s v="FERRAMONTI"/>
    <s v="GIANMARIO LUIGI"/>
    <s v="M"/>
    <s v="03/09/1953"/>
    <s v="VALSAVIORE"/>
    <s v="VIA ROMA, 50"/>
    <s v="CEVO"/>
    <s v="25040"/>
    <s v="VIA ROMA"/>
    <s v="50"/>
    <s v=""/>
    <s v=""/>
    <s v=""/>
    <s v=""/>
    <s v=""/>
    <s v="VIA ROMA, 50"/>
    <s v="VIA ROMA"/>
    <s v="5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7"/>
    <n v="87"/>
    <x v="0"/>
    <x v="0"/>
    <s v="LOCALI AD USO ABITAZIONE"/>
    <s v=""/>
    <s v=""/>
    <n v="1"/>
    <s v=""/>
    <s v=""/>
    <s v=""/>
    <s v=""/>
    <s v=""/>
    <s v=""/>
    <s v="SIMULAZIONE TARI 2022 MT"/>
    <n v="59.82"/>
    <s v=""/>
    <n v="59.82"/>
    <n v="365"/>
    <s v="giorni"/>
    <s v="2022"/>
    <s v="01/01/2022"/>
    <s v="31/12/2022"/>
    <s v=""/>
    <s v=""/>
    <s v=""/>
    <s v=""/>
    <s v=""/>
    <s v=""/>
    <n v="0"/>
    <n v="0"/>
    <n v="0"/>
    <n v="0"/>
    <n v="87"/>
    <n v="0"/>
    <n v="0"/>
    <n v="0"/>
    <n v="0"/>
    <n v="1"/>
    <x v="0"/>
    <n v="42.892866415037368"/>
    <n v="16.930848468833439"/>
    <n v="3.7148838708063181E-3"/>
    <n v="42.892866415037368"/>
    <n v="16.930848468833439"/>
    <n v="59.823714883870807"/>
  </r>
  <r>
    <s v="V2K1974D31122012C122"/>
    <s v="886"/>
    <s v="1973/1"/>
    <s v="CLMRSN69M47F119K"/>
    <s v=""/>
    <s v="F"/>
    <s v="COLOMBO ROSSANA"/>
    <s v="COLOMBO"/>
    <s v="ROSSANA"/>
    <s v="F"/>
    <s v="07/08/1969"/>
    <s v="MELZO"/>
    <s v="VIA DON GNOCCHI, 8"/>
    <s v="GORGONZOLA"/>
    <s v="20064"/>
    <s v="VIA DON GNOCCHI"/>
    <s v="8"/>
    <s v=""/>
    <s v=""/>
    <s v=""/>
    <s v=""/>
    <s v=""/>
    <s v="VIA ANDROLA, 8 B"/>
    <s v="VIA ANDROLA"/>
    <s v="8"/>
    <s v="B"/>
    <s v=""/>
    <s v=""/>
    <s v=""/>
    <s v=""/>
    <s v="FAB"/>
    <s v="C591"/>
    <s v="NCT"/>
    <s v="00013"/>
    <s v="000549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2"/>
    <n v="112"/>
    <x v="0"/>
    <x v="0"/>
    <s v="LOCALI AD USO ABITAZIONE"/>
    <s v=""/>
    <s v=""/>
    <s v=""/>
    <s v=""/>
    <s v=""/>
    <s v=""/>
    <s v=""/>
    <s v=""/>
    <s v="VERIFICA CON CATASTO"/>
    <s v="SIMULAZIONE TARI 2022 MT"/>
    <n v="138.38999999999999"/>
    <s v=""/>
    <n v="138.38999999999999"/>
    <n v="365"/>
    <s v="giorni"/>
    <s v="2022"/>
    <s v="01/01/2022"/>
    <s v="31/12/2022"/>
    <s v=""/>
    <s v=""/>
    <s v=""/>
    <s v=""/>
    <s v=""/>
    <s v=""/>
    <n v="0"/>
    <n v="0"/>
    <n v="0"/>
    <n v="0"/>
    <n v="112"/>
    <n v="0"/>
    <n v="0"/>
    <n v="0"/>
    <n v="0"/>
    <n v="1"/>
    <x v="1"/>
    <n v="70.995089238682539"/>
    <n v="67.397800635548478"/>
    <n v="2.8898742310161651E-3"/>
    <n v="70.995089238682539"/>
    <n v="67.397800635548478"/>
    <n v="138.392889874231"/>
  </r>
  <r>
    <s v="V2K1977D31122012C122"/>
    <s v="887"/>
    <s v="1976/1"/>
    <s v="MFFPLA69L47B149A"/>
    <s v=""/>
    <s v="F"/>
    <s v="MAFFESSOLI PAOLA"/>
    <s v="MAFFESSOLI"/>
    <s v="PAOLA"/>
    <s v="F"/>
    <s v="07/07/1969"/>
    <s v="BRENO"/>
    <s v="VIA SANTI NAZZARO E CELSO, 12"/>
    <s v="CEVO"/>
    <s v="25040"/>
    <s v="VIA SANTI NAZZARO E CELSO"/>
    <s v="12"/>
    <s v=""/>
    <s v=""/>
    <s v=""/>
    <s v=""/>
    <s v=""/>
    <s v="VIA SANTI NAZZARO E CELSO, 12"/>
    <s v="VIA SANTI NAZZARO E CELSO"/>
    <s v="12"/>
    <s v=""/>
    <s v=""/>
    <s v=""/>
    <s v=""/>
    <s v=""/>
    <s v="FAB"/>
    <s v="C591"/>
    <s v="NCT"/>
    <s v="00020"/>
    <s v="000061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.5"/>
    <n v="103.5"/>
    <x v="0"/>
    <x v="0"/>
    <s v="LOCALI AD USO ABITAZIONE"/>
    <s v=""/>
    <s v=""/>
    <n v="3"/>
    <s v=""/>
    <s v=""/>
    <s v=""/>
    <s v=""/>
    <s v=""/>
    <s v=""/>
    <s v="SIMULAZIONE TARI 2022 MT"/>
    <n v="133.01"/>
    <s v=""/>
    <n v="133.01"/>
    <n v="365"/>
    <s v="giorni"/>
    <s v="2022"/>
    <s v="01/01/2022"/>
    <s v="31/12/2022"/>
    <s v=""/>
    <s v=""/>
    <s v=""/>
    <s v=""/>
    <s v=""/>
    <s v=""/>
    <n v="0"/>
    <n v="0"/>
    <n v="0"/>
    <n v="0"/>
    <n v="103.5"/>
    <n v="0"/>
    <n v="0"/>
    <n v="0"/>
    <n v="0"/>
    <n v="1"/>
    <x v="6"/>
    <n v="65.607069073246819"/>
    <n v="67.397800635548478"/>
    <n v="-5.1302912046935489E-3"/>
    <n v="65.607069073246819"/>
    <n v="67.397800635548478"/>
    <n v="133.0048697087953"/>
  </r>
  <r>
    <s v="V2K1978D31122012C123"/>
    <s v="887"/>
    <s v="1977/1"/>
    <s v="MFFPLA69L47B149A"/>
    <s v=""/>
    <s v="F"/>
    <s v="MAFFESSOLI PAOLA"/>
    <s v="MAFFESSOLI"/>
    <s v="PAOLA"/>
    <s v="F"/>
    <s v="07/07/1969"/>
    <s v="BRENO"/>
    <s v="VIA SANTI NAZZARO E CELSO, 12"/>
    <s v="CEVO"/>
    <s v="25040"/>
    <s v="VIA SANTI NAZZARO E CELSO"/>
    <s v="12"/>
    <s v=""/>
    <s v=""/>
    <s v=""/>
    <s v=""/>
    <s v=""/>
    <s v="VIA SANTI NAZZARO E CELSO, 12"/>
    <s v="VIA SANTI NAZZARO E CELSO"/>
    <s v="12"/>
    <s v=""/>
    <s v=""/>
    <s v=""/>
    <s v=""/>
    <s v=""/>
    <s v="FAB"/>
    <s v="C591"/>
    <s v="NCT"/>
    <s v="00020"/>
    <s v="000061"/>
    <s v=""/>
    <s v="0003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3"/>
    <s v=""/>
    <s v=""/>
    <s v=""/>
    <s v=""/>
    <s v=""/>
    <s v=""/>
    <s v="SIMULAZIONE TARI 2022 MT"/>
    <n v="25.36"/>
    <s v=""/>
    <n v="25.36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6"/>
    <n v="25.355389013815195"/>
    <n v="0"/>
    <n v="-4.6109861848044886E-3"/>
    <n v="25.355389013815195"/>
    <n v="0"/>
    <n v="25.355389013815195"/>
  </r>
  <r>
    <s v="V2K1980D03072019C99"/>
    <s v="889"/>
    <s v="1979/1"/>
    <s v="BZZPGV63R08C591M"/>
    <s v=""/>
    <s v="F"/>
    <s v="BAZZANA PIERGIOVANNI"/>
    <s v="BAZZANA"/>
    <s v="PIERGIOVANNI"/>
    <s v="M"/>
    <s v="08/10/1963"/>
    <s v="CEVO"/>
    <s v="VIA DI SETTECAMINI, 35"/>
    <s v="ROMA"/>
    <s v="00100"/>
    <s v="VIA DI SETTECAMINI"/>
    <s v="35"/>
    <s v=""/>
    <s v=""/>
    <s v=""/>
    <s v=""/>
    <s v=""/>
    <s v="VIA GUGLIELMO MARCONI, 35"/>
    <s v="VIA GUGLIELMO MARCONI"/>
    <s v="35"/>
    <s v=""/>
    <s v=""/>
    <s v=""/>
    <s v=""/>
    <s v=""/>
    <s v="FAB"/>
    <s v="C591"/>
    <s v="NCT"/>
    <s v="00014"/>
    <s v="000278"/>
    <s v=""/>
    <s v="05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7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1981D31122012C122"/>
    <s v="890"/>
    <s v="1980/1"/>
    <s v="BZZRSR65P42B157T"/>
    <s v=""/>
    <s v="F"/>
    <s v="BAZZANA ROSARIA"/>
    <s v="BAZZANA"/>
    <s v="ROSARIA"/>
    <s v="F"/>
    <s v="02/09/1965"/>
    <s v="BRESCIA"/>
    <s v="VIA CANALONE, 21"/>
    <s v="JOLANDA DI SAVOIA"/>
    <s v="44037"/>
    <s v="VIA CANALONE"/>
    <s v="21"/>
    <s v=""/>
    <s v=""/>
    <s v=""/>
    <s v=""/>
    <s v=""/>
    <s v="VIA SAN VIGILIO, 31"/>
    <s v="VIA SAN VIGILIO"/>
    <s v="31"/>
    <s v=""/>
    <s v=""/>
    <s v=""/>
    <s v=""/>
    <s v=""/>
    <s v="FAB"/>
    <s v="C591"/>
    <s v="NCT"/>
    <s v="00015"/>
    <s v="00029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1982D31122012C122"/>
    <s v="891"/>
    <s v="1981/1"/>
    <s v="BLTGZL52C69L648F"/>
    <s v=""/>
    <s v="F"/>
    <s v="BELOTTI GRAZIELLA"/>
    <s v="BELOTTI"/>
    <s v="GRAZIELLA"/>
    <s v="F"/>
    <s v="29/03/1952"/>
    <s v="VALSAVIORE"/>
    <s v="VIA ROMA, 40"/>
    <s v="CEVO"/>
    <s v="25040"/>
    <s v="VIA ROMA"/>
    <s v="40"/>
    <s v=""/>
    <s v=""/>
    <s v=""/>
    <s v=""/>
    <s v=""/>
    <s v="VIA ROMA, 40"/>
    <s v="VIA ROMA"/>
    <s v="40"/>
    <s v=""/>
    <s v=""/>
    <s v=""/>
    <s v=""/>
    <s v=""/>
    <s v="FAB"/>
    <s v="C591"/>
    <s v="NCT"/>
    <s v="00015"/>
    <s v="000093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.020000000000003"/>
    <n v="39.020000000000003"/>
    <x v="0"/>
    <x v="0"/>
    <s v="LOCALI AD USO ABITAZIONE"/>
    <s v=""/>
    <s v=""/>
    <n v="2"/>
    <s v=""/>
    <s v=""/>
    <s v=""/>
    <s v=""/>
    <s v=""/>
    <s v=""/>
    <s v="SIMULAZIONE TARI 2022 MT"/>
    <n v="73.88"/>
    <s v=""/>
    <n v="73.88"/>
    <n v="365"/>
    <s v="giorni"/>
    <s v="2022"/>
    <s v="01/01/2022"/>
    <s v="31/12/2022"/>
    <s v=""/>
    <s v=""/>
    <s v=""/>
    <s v=""/>
    <s v=""/>
    <s v=""/>
    <n v="0"/>
    <n v="0"/>
    <n v="0"/>
    <n v="0"/>
    <n v="39.020000000000003"/>
    <n v="0"/>
    <n v="0"/>
    <n v="0"/>
    <n v="0"/>
    <n v="1"/>
    <x v="5"/>
    <n v="22.443979947515917"/>
    <n v="51.443731886070836"/>
    <n v="7.711833586753869E-3"/>
    <n v="22.443979947515917"/>
    <n v="51.443731886070836"/>
    <n v="73.887711833586749"/>
  </r>
  <r>
    <s v="V2K1983D31122012C123"/>
    <s v="891"/>
    <s v="1982/1"/>
    <s v="BLTGZL52C69L648F"/>
    <s v=""/>
    <s v="F"/>
    <s v="BELOTTI GRAZIELLA"/>
    <s v="BELOTTI"/>
    <s v="GRAZIELLA"/>
    <s v="F"/>
    <s v="29/03/1952"/>
    <s v="VALSAVIORE"/>
    <s v="VIA ROMA, 40"/>
    <s v="CEVO"/>
    <s v="25040"/>
    <s v="VIA ROMA"/>
    <s v="40"/>
    <s v=""/>
    <s v=""/>
    <s v=""/>
    <s v=""/>
    <s v=""/>
    <s v="VIA ROMA, 40"/>
    <s v="VIA ROMA"/>
    <s v="40"/>
    <s v=""/>
    <s v=""/>
    <s v=""/>
    <s v=""/>
    <s v=""/>
    <s v="FAB"/>
    <s v="C591"/>
    <s v="NCT"/>
    <s v="00015"/>
    <s v="000093"/>
    <s v=""/>
    <s v="0010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.5"/>
    <n v="13.5"/>
    <x v="0"/>
    <x v="1"/>
    <s v="LOCALI ACCESSORI UTENZA DOMESTICA"/>
    <s v=""/>
    <s v=""/>
    <n v="2"/>
    <s v=""/>
    <s v=""/>
    <s v=""/>
    <s v=""/>
    <s v=""/>
    <s v=""/>
    <s v="SIMULAZIONE TARI 2022 MT"/>
    <n v="7.77"/>
    <s v=""/>
    <n v="7.77"/>
    <n v="365"/>
    <s v="giorni"/>
    <s v="2022"/>
    <s v="01/01/2022"/>
    <s v="31/12/2022"/>
    <s v=""/>
    <s v=""/>
    <s v=""/>
    <s v=""/>
    <s v=""/>
    <s v=""/>
    <n v="0"/>
    <n v="0"/>
    <n v="0"/>
    <n v="0"/>
    <n v="13.5"/>
    <n v="1"/>
    <n v="0"/>
    <n v="0"/>
    <n v="0"/>
    <n v="0"/>
    <x v="5"/>
    <n v="7.765087885480904"/>
    <n v="0"/>
    <n v="-4.9121145190955673E-3"/>
    <n v="7.765087885480904"/>
    <n v="0"/>
    <n v="7.765087885480904"/>
  </r>
  <r>
    <s v="V2K1986D31122012C122"/>
    <s v="893"/>
    <s v="1985/1"/>
    <s v="CLVNGL62S20G247Z"/>
    <s v=""/>
    <s v="F"/>
    <s v="CALVETTI ANGELO"/>
    <s v="CALVETTI"/>
    <s v="ANGELO"/>
    <s v="M"/>
    <s v="20/11/1962"/>
    <s v="PAISCO LOVENO"/>
    <s v="VIA MERANO, 21"/>
    <s v="CEVO"/>
    <s v="25040"/>
    <s v="VIA MERANO"/>
    <s v="21"/>
    <s v=""/>
    <s v=""/>
    <s v=""/>
    <s v=""/>
    <s v=""/>
    <s v="VIA MERANO, 21"/>
    <s v="VIA MERANO"/>
    <s v="21"/>
    <s v=""/>
    <s v=""/>
    <s v=""/>
    <s v=""/>
    <s v=""/>
    <s v="FAB"/>
    <s v="C591"/>
    <s v="NCT"/>
    <s v="00029"/>
    <s v="000023"/>
    <s v=""/>
    <s v="001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.48"/>
    <n v="82.48"/>
    <x v="0"/>
    <x v="0"/>
    <s v="LOCALI AD USO ABITAZIONE"/>
    <s v=""/>
    <s v=""/>
    <n v="2"/>
    <s v=""/>
    <s v=""/>
    <s v=""/>
    <s v=""/>
    <s v=""/>
    <s v="DATI FORNITI U.T."/>
    <s v="SIMULAZIONE TARI 2022 MT"/>
    <n v="98.88"/>
    <s v=""/>
    <n v="98.88"/>
    <n v="365"/>
    <s v="giorni"/>
    <s v="2022"/>
    <s v="01/01/2022"/>
    <s v="31/12/2022"/>
    <s v=""/>
    <s v=""/>
    <s v=""/>
    <s v=""/>
    <s v=""/>
    <s v=""/>
    <n v="0"/>
    <n v="0"/>
    <n v="0"/>
    <n v="0"/>
    <n v="82.48"/>
    <n v="0"/>
    <n v="0"/>
    <n v="0"/>
    <n v="0"/>
    <n v="1"/>
    <x v="5"/>
    <n v="47.441811021812221"/>
    <n v="51.443731886070836"/>
    <n v="5.5429078830684375E-3"/>
    <n v="47.441811021812221"/>
    <n v="51.443731886070836"/>
    <n v="98.885542907883064"/>
  </r>
  <r>
    <s v="V2K1988D31122012C123"/>
    <s v="893"/>
    <s v="1987/1"/>
    <s v="CLVNGL62S20G247Z"/>
    <s v=""/>
    <s v="F"/>
    <s v="CALVETTI ANGELO"/>
    <s v="CALVETTI"/>
    <s v="ANGELO"/>
    <s v="M"/>
    <s v="20/11/1962"/>
    <s v="PAISCO LOVENO"/>
    <s v="VIA MERANO, 21"/>
    <s v="CEVO"/>
    <s v="25040"/>
    <s v="VIA MERANO"/>
    <s v="21"/>
    <s v=""/>
    <s v=""/>
    <s v=""/>
    <s v=""/>
    <s v=""/>
    <s v="VIA MERANO, 21"/>
    <s v="VIA MERANO"/>
    <s v="21"/>
    <s v=""/>
    <s v=""/>
    <s v=""/>
    <s v=""/>
    <s v=""/>
    <s v="FAB"/>
    <s v="C591"/>
    <s v="NCT"/>
    <s v="00029"/>
    <s v="000023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2"/>
    <s v=""/>
    <s v=""/>
    <s v=""/>
    <s v=""/>
    <s v=""/>
    <s v="DATI FORNITI U.T."/>
    <s v="SIMULAZIONE TARI 2022 MT"/>
    <n v="17.260000000000002"/>
    <s v=""/>
    <n v="17.2600000000000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5"/>
    <n v="17.255750856624232"/>
    <n v="0"/>
    <n v="-4.2491433757696484E-3"/>
    <n v="17.255750856624232"/>
    <n v="0"/>
    <n v="17.255750856624232"/>
  </r>
  <r>
    <s v="V2K2000D31122012C122"/>
    <s v="896"/>
    <s v="1999/1"/>
    <s v="ZNTNRC79M11B149O"/>
    <s v=""/>
    <s v="F"/>
    <s v="ZONTA ENRICO"/>
    <s v="ZONTA"/>
    <s v="ENRICO"/>
    <s v="M"/>
    <s v="11/08/1979"/>
    <s v="BRENO"/>
    <s v="VIA ALFREDO BIONDI, 2"/>
    <s v="CEVO"/>
    <s v="25040"/>
    <s v="VIA ALFREDO BIONDI"/>
    <s v="2"/>
    <s v=""/>
    <s v=""/>
    <s v=""/>
    <s v=""/>
    <s v=""/>
    <s v="VIA ANDROLA, 32"/>
    <s v="VIA ANDROLA"/>
    <s v="32"/>
    <s v=""/>
    <s v=""/>
    <s v=""/>
    <s v=""/>
    <s v=""/>
    <s v="FAB"/>
    <s v="C591"/>
    <s v="NCT"/>
    <s v="00013"/>
    <s v="000400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4"/>
    <s v=""/>
    <s v=""/>
    <s v=""/>
    <s v=""/>
    <s v=""/>
    <s v=""/>
    <s v="SIMULAZIONE TARI 2022 MT"/>
    <n v="133.44"/>
    <s v=""/>
    <n v="133.4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4"/>
    <n v="51.062936208377813"/>
    <n v="82.375089665670373"/>
    <n v="-1.9741259518184506E-3"/>
    <n v="51.062936208377813"/>
    <n v="82.375089665670373"/>
    <n v="133.43802587404818"/>
  </r>
  <r>
    <s v="V2K2001D31122012C123"/>
    <s v="896"/>
    <s v="2000/1"/>
    <s v="ZNTNRC79M11B149O"/>
    <s v=""/>
    <s v="F"/>
    <s v="ZONTA ENRICO"/>
    <s v="ZONTA"/>
    <s v="ENRICO"/>
    <s v="M"/>
    <s v="11/08/1979"/>
    <s v="BRENO"/>
    <s v="VIA ALFREDO BIONDI, 2"/>
    <s v="CEVO"/>
    <s v="25040"/>
    <s v="VIA ALFREDO BIONDI"/>
    <s v="2"/>
    <s v=""/>
    <s v=""/>
    <s v=""/>
    <s v=""/>
    <s v=""/>
    <s v="VIA ANDROLA, 32"/>
    <s v="VIA ANDROLA"/>
    <s v="32"/>
    <s v=""/>
    <s v=""/>
    <s v=""/>
    <s v=""/>
    <s v=""/>
    <s v="FAB"/>
    <s v="C591"/>
    <s v="NCT"/>
    <s v="00013"/>
    <s v="000400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4"/>
    <s v=""/>
    <s v=""/>
    <s v=""/>
    <s v=""/>
    <s v=""/>
    <s v=""/>
    <s v="SIMULAZIONE TARI 2022 MT"/>
    <n v="27.23"/>
    <s v=""/>
    <n v="27.23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4"/>
    <n v="27.233565977801501"/>
    <n v="0"/>
    <n v="3.565977801500253E-3"/>
    <n v="27.233565977801501"/>
    <n v="0"/>
    <n v="27.233565977801501"/>
  </r>
  <r>
    <s v="V2K2003D31122012C122"/>
    <s v="897"/>
    <s v="2002/1"/>
    <s v="TRMLDN58E56L422B"/>
    <s v=""/>
    <s v="F"/>
    <s v="TORMEN LOREDANA"/>
    <s v="TORMEN"/>
    <s v="LOREDANA"/>
    <s v="F"/>
    <s v="16/05/1958"/>
    <s v="TRICHIANA"/>
    <s v="VIA ANDROLA, 39"/>
    <s v="CEVO"/>
    <s v="25040"/>
    <s v="VIA ANDROLA"/>
    <s v="39"/>
    <s v=""/>
    <s v=""/>
    <s v=""/>
    <s v=""/>
    <s v=""/>
    <s v="VIA ANDROLA, 39"/>
    <s v="VIA ANDROLA"/>
    <s v="39"/>
    <s v=""/>
    <s v=""/>
    <s v=""/>
    <s v=""/>
    <s v=""/>
    <s v="FAB"/>
    <s v="C591"/>
    <s v="NCT"/>
    <s v="00013"/>
    <s v="000307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EX SCOLARI FRANCESCO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2004D31122012C123"/>
    <s v="897"/>
    <s v="2003/1"/>
    <s v="TRMLDN58E56L422B"/>
    <s v=""/>
    <s v="F"/>
    <s v="TORMEN LOREDANA"/>
    <s v="TORMEN"/>
    <s v="LOREDANA"/>
    <s v="F"/>
    <s v="16/05/1958"/>
    <s v="TRICHIANA"/>
    <s v="VIA ANDROLA, 39"/>
    <s v="CEVO"/>
    <s v="25040"/>
    <s v="VIA ANDROLA"/>
    <s v="39"/>
    <s v=""/>
    <s v=""/>
    <s v=""/>
    <s v=""/>
    <s v=""/>
    <s v="VIA ANDROLA, 39"/>
    <s v="VIA ANDROLA"/>
    <s v="39"/>
    <s v=""/>
    <s v=""/>
    <s v=""/>
    <s v=""/>
    <s v=""/>
    <s v="FAB"/>
    <s v="C591"/>
    <s v="NCT"/>
    <s v="00013"/>
    <s v="000307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n v="1"/>
    <s v=""/>
    <s v=""/>
    <s v=""/>
    <s v=""/>
    <s v=""/>
    <s v="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0"/>
    <n v="22.185965387088295"/>
    <n v="0"/>
    <n v="-4.034612911706148E-3"/>
    <n v="22.185965387088295"/>
    <n v="0"/>
    <n v="22.185965387088295"/>
  </r>
  <r>
    <s v="V2K2005D31122012C122"/>
    <s v="8664"/>
    <s v="2004/1"/>
    <s v="05617841001"/>
    <s v="05617841001"/>
    <s v="G"/>
    <s v="ENEL PRODUZIONE SPA"/>
    <s v=""/>
    <s v=""/>
    <s v=""/>
    <s v=""/>
    <s v=""/>
    <s v="VIALE REGINA MARGHERITA, 125"/>
    <s v="ROMA"/>
    <s v="00100"/>
    <s v="VIALE REGINA MARGHERITA"/>
    <s v="125"/>
    <s v=""/>
    <s v=""/>
    <s v=""/>
    <s v=""/>
    <s v=""/>
    <s v="LOCALITA' LAGO D'ARNO, "/>
    <s v="LOCALITA' LAGO D'ARNO"/>
    <s v=""/>
    <s v=""/>
    <s v=""/>
    <s v=""/>
    <s v=""/>
    <s v=""/>
    <s v="FAB"/>
    <s v="C591"/>
    <s v="NCT"/>
    <s v="00038"/>
    <s v="000014"/>
    <s v=""/>
    <s v="0005"/>
    <s v=""/>
    <s v="A02"/>
    <s v="FAB"/>
    <s v="C591"/>
    <s v="NCT"/>
    <s v="00038"/>
    <s v="000014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6"/>
    <n v="366"/>
    <x v="0"/>
    <x v="0"/>
    <s v="LOCALI AD USO ABITAZIONE"/>
    <s v=""/>
    <s v=""/>
    <s v=""/>
    <s v=""/>
    <s v=""/>
    <s v=""/>
    <s v=""/>
    <s v=""/>
    <s v=""/>
    <s v="SIMULAZIONE TARI 2022 MT"/>
    <n v="299.39999999999998"/>
    <s v=""/>
    <n v="299.39999999999998"/>
    <n v="365"/>
    <s v="giorni"/>
    <s v="2022"/>
    <s v="01/01/2022"/>
    <s v="31/12/2022"/>
    <s v=""/>
    <s v=""/>
    <s v=""/>
    <s v=""/>
    <s v=""/>
    <s v=""/>
    <n v="0"/>
    <n v="0"/>
    <n v="0"/>
    <n v="0"/>
    <n v="366.00000000000006"/>
    <n v="0"/>
    <n v="0"/>
    <n v="0"/>
    <n v="0"/>
    <n v="1"/>
    <x v="1"/>
    <n v="232.00180947640908"/>
    <n v="67.397800635548478"/>
    <n v="-3.8988804243444974E-4"/>
    <n v="232.00180947640908"/>
    <n v="67.397800635548478"/>
    <n v="299.39961011195754"/>
  </r>
  <r>
    <s v="V2K2006D31122012C122"/>
    <s v="899"/>
    <s v="2006/1"/>
    <s v="FCCPNT60P02D142F"/>
    <s v=""/>
    <s v="F"/>
    <s v="FACIOCCHI PIERANTONIO"/>
    <s v="FACIOCCHI"/>
    <s v="PIERANTONIO"/>
    <s v="M"/>
    <s v="02/09/1960"/>
    <s v="CREMA"/>
    <s v="VIA PICASSO, 3"/>
    <s v="BUCCINASCO"/>
    <s v="20090"/>
    <s v="VIA PICASSO"/>
    <s v="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1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s v=""/>
    <s v=""/>
    <s v=""/>
    <s v=""/>
    <s v=""/>
    <s v=""/>
    <s v=""/>
    <s v="SIMULAZIONE TARI 2022 MT"/>
    <n v="137.13"/>
    <s v=""/>
    <n v="137.13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"/>
    <x v="1"/>
    <n v="69.727319787991789"/>
    <n v="67.397800635548478"/>
    <n v="-4.8795764597286961E-3"/>
    <n v="69.727319787991789"/>
    <n v="67.397800635548478"/>
    <n v="137.12512042354027"/>
  </r>
  <r>
    <s v="V2K2009D31122012C122"/>
    <s v="900"/>
    <s v="2008/1"/>
    <s v="FOIVLN49A43L648H"/>
    <s v=""/>
    <s v="F"/>
    <s v="FOI VITALINA FELICITA"/>
    <s v="FOI"/>
    <s v="VITALINA FELICITA"/>
    <s v="F"/>
    <s v="03/01/1949"/>
    <s v="VALSAVIORE"/>
    <s v="VIA E.VALMADRE, 4"/>
    <s v="GROSIO"/>
    <s v="23033"/>
    <s v="VIA E.VALMADRE"/>
    <s v="4"/>
    <s v=""/>
    <s v=""/>
    <s v=""/>
    <s v=""/>
    <s v=""/>
    <s v="VIA UMBERTO PRIMO, 19"/>
    <s v="VIA UMBERTO PRIMO"/>
    <s v="19"/>
    <s v=""/>
    <s v=""/>
    <s v=""/>
    <s v=""/>
    <s v=""/>
    <s v="FAB"/>
    <s v="C591"/>
    <s v="NCT"/>
    <s v="00011"/>
    <s v="000023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.5"/>
    <n v="96.5"/>
    <x v="0"/>
    <x v="0"/>
    <s v="LOCALI AD USO ABITAZIONE"/>
    <s v=""/>
    <s v=""/>
    <s v=""/>
    <s v=""/>
    <s v=""/>
    <s v=""/>
    <s v=""/>
    <s v=""/>
    <s v=""/>
    <s v="SIMULAZIONE TARI 2022 MT"/>
    <n v="128.57"/>
    <s v=""/>
    <n v="128.57"/>
    <n v="365"/>
    <s v="giorni"/>
    <s v="2022"/>
    <s v="01/01/2022"/>
    <s v="31/12/2022"/>
    <s v=""/>
    <s v=""/>
    <s v=""/>
    <s v=""/>
    <s v=""/>
    <s v=""/>
    <n v="0"/>
    <n v="0"/>
    <n v="0"/>
    <n v="0"/>
    <n v="96.500000000000014"/>
    <n v="0"/>
    <n v="0"/>
    <n v="0"/>
    <n v="0"/>
    <n v="1"/>
    <x v="1"/>
    <n v="61.169875995829166"/>
    <n v="67.397800635548478"/>
    <n v="-2.3233686223420591E-3"/>
    <n v="61.169875995829166"/>
    <n v="67.397800635548478"/>
    <n v="128.56767663137765"/>
  </r>
  <r>
    <s v="V2K2010D31122012C122"/>
    <s v="901"/>
    <s v="2009/1"/>
    <s v="DRENTN61C22G149C"/>
    <s v=""/>
    <s v="F"/>
    <s v="DERIU ANTONIO"/>
    <s v="DERIU"/>
    <s v="ANTONIO"/>
    <s v="M"/>
    <s v="22/03/1961"/>
    <s v="ORZINUOVI"/>
    <s v="VILLA VALSERESINO, 6 A"/>
    <s v="CASTELLEONE"/>
    <s v="26012"/>
    <s v="VILLA VALSERESINO"/>
    <s v="6"/>
    <s v="A"/>
    <s v=""/>
    <s v=""/>
    <s v=""/>
    <s v=""/>
    <s v="VIA PIAZZA, 19"/>
    <s v="VIA PIAZZA"/>
    <s v="19"/>
    <s v=""/>
    <s v=""/>
    <s v=""/>
    <s v=""/>
    <s v=""/>
    <s v="FAB"/>
    <s v="C591"/>
    <s v="NCT"/>
    <s v="00031"/>
    <s v="00007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2012D31122012C122"/>
    <s v="903"/>
    <s v="2011/1"/>
    <s v="PNTGNN55S12L511A"/>
    <s v=""/>
    <s v="F"/>
    <s v="PENATI GIOVANNI"/>
    <s v="PENATI"/>
    <s v="GIOVANNI"/>
    <s v="M"/>
    <s v="12/11/1955"/>
    <s v="USMATE VELATE"/>
    <s v="VIA ASIAGO, 2"/>
    <s v="USMATE VELATE"/>
    <s v="20040"/>
    <s v="VIA ASIAGO"/>
    <s v="2"/>
    <s v=""/>
    <s v=""/>
    <s v=""/>
    <s v=""/>
    <s v=""/>
    <s v="VIA IGNA, 15"/>
    <s v="VIA IGNA"/>
    <s v="15"/>
    <s v=""/>
    <s v=""/>
    <s v=""/>
    <s v=""/>
    <s v=""/>
    <s v="FAB"/>
    <s v="C591"/>
    <s v="NCT"/>
    <s v="00015"/>
    <s v="00014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EX BELOTTI MARIA CATERINA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013D31122012C122"/>
    <s v="904"/>
    <s v="2012/1"/>
    <s v="SLVNNA52A53C591O"/>
    <s v=""/>
    <s v="F"/>
    <s v="SALVETTI ANNA"/>
    <s v="SALVETTI"/>
    <s v="ANNA"/>
    <s v="F"/>
    <s v="13/01/1952"/>
    <s v="VALSAVIORE"/>
    <s v="VIA TOSCANA, 12"/>
    <s v="LACCHIARELLA"/>
    <s v="20084"/>
    <s v="VIA TOSCANA"/>
    <s v="12"/>
    <s v=""/>
    <s v=""/>
    <s v=""/>
    <s v=""/>
    <s v=""/>
    <s v="VIA SAN VIGILIO, 14"/>
    <s v="VIA SAN VIGILIO"/>
    <s v="14"/>
    <s v=""/>
    <s v=""/>
    <s v=""/>
    <s v=""/>
    <s v=""/>
    <s v="FAB"/>
    <s v="C591"/>
    <s v="NCT"/>
    <s v="00015"/>
    <s v="000192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EX MAGRINI BARTOLOMEA SILVIA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014D31122012C122"/>
    <s v="905"/>
    <s v="2013/1"/>
    <s v="SCLRTR48H02L648Y"/>
    <s v=""/>
    <s v="F"/>
    <s v="SCOLARI ARTURO"/>
    <s v="SCOLARI"/>
    <s v="ARTURO"/>
    <s v="M"/>
    <s v="02/06/1948"/>
    <s v="VALSAVIORE"/>
    <s v="VIA TRIESTE, 4"/>
    <s v="CEVO"/>
    <s v="25040"/>
    <s v="VIA TRIESTE"/>
    <s v="4"/>
    <s v=""/>
    <s v=""/>
    <s v=""/>
    <s v=""/>
    <s v=""/>
    <s v="VIA TRIESTE, 4"/>
    <s v="VIA TRIESTE"/>
    <s v="4"/>
    <s v=""/>
    <s v=""/>
    <s v=""/>
    <s v=""/>
    <s v=""/>
    <s v="FAB"/>
    <s v="C591"/>
    <s v="NCT"/>
    <s v="00014"/>
    <s v="000155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8"/>
    <n v="65.8"/>
    <x v="0"/>
    <x v="0"/>
    <s v="LOCALI AD USO ABITAZIONE"/>
    <s v=""/>
    <s v=""/>
    <n v="3"/>
    <s v=""/>
    <s v=""/>
    <s v=""/>
    <s v=""/>
    <s v=""/>
    <s v=""/>
    <s v="SIMULAZIONE TARI 2022 MT"/>
    <n v="109.11"/>
    <s v=""/>
    <n v="109.11"/>
    <n v="365"/>
    <s v="giorni"/>
    <s v="2022"/>
    <s v="01/01/2022"/>
    <s v="31/12/2022"/>
    <s v=""/>
    <s v=""/>
    <s v=""/>
    <s v=""/>
    <s v=""/>
    <s v=""/>
    <n v="0"/>
    <n v="0"/>
    <n v="0"/>
    <n v="0"/>
    <n v="65.8"/>
    <n v="0"/>
    <n v="0"/>
    <n v="0"/>
    <n v="0"/>
    <n v="1"/>
    <x v="6"/>
    <n v="41.709614927725994"/>
    <n v="67.397800635548478"/>
    <n v="-2.5844367255274392E-3"/>
    <n v="41.709614927725994"/>
    <n v="67.397800635548478"/>
    <n v="109.10741556327447"/>
  </r>
  <r>
    <s v="V2K2015D31122012C122"/>
    <s v="906"/>
    <s v="2014/1"/>
    <s v="SCLFRC42P19L648O"/>
    <s v=""/>
    <s v="F"/>
    <s v="SCOLARI FERRUCCIO GILDO"/>
    <s v="SCOLARI"/>
    <s v="FERRUCCIO GILDO"/>
    <s v="M"/>
    <s v="19/09/1942"/>
    <s v="VALSAVIORE"/>
    <s v="VIA SAN VIGILIO, 94"/>
    <s v="CEVO"/>
    <s v="25040"/>
    <s v="VIA SAN VIGILIO"/>
    <s v="94"/>
    <s v=""/>
    <s v=""/>
    <s v=""/>
    <s v=""/>
    <s v=""/>
    <s v="VIA SAN VIGILIO, 94"/>
    <s v="VIA SAN VIGILIO"/>
    <s v="94"/>
    <s v=""/>
    <s v=""/>
    <s v=""/>
    <s v=""/>
    <s v=""/>
    <s v="FAB"/>
    <s v="C591"/>
    <s v="NCT"/>
    <s v="00015"/>
    <s v="000394"/>
    <s v=""/>
    <s v="0001"/>
    <s v=""/>
    <s v="A04"/>
    <s v="FAB"/>
    <s v="C591"/>
    <s v="NCT"/>
    <s v="00015"/>
    <s v="000373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s v=""/>
    <s v=""/>
    <s v=""/>
    <s v=""/>
    <s v=""/>
    <s v=""/>
    <s v=""/>
    <s v="SIMULAZIONE TARI 2022 MT"/>
    <n v="137.13"/>
    <s v=""/>
    <n v="137.13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"/>
    <x v="1"/>
    <n v="69.727319787991789"/>
    <n v="67.397800635548478"/>
    <n v="-4.8795764597286961E-3"/>
    <n v="69.727319787991789"/>
    <n v="67.397800635548478"/>
    <n v="137.12512042354027"/>
  </r>
  <r>
    <s v="V2K2016D31122012C122"/>
    <s v="907"/>
    <s v="2015/1"/>
    <s v="SCLGDN66D10C591U"/>
    <s v=""/>
    <s v="F"/>
    <s v="SCOLARI GIORDANO"/>
    <s v="SCOLARI"/>
    <s v="GIORDANO"/>
    <s v="M"/>
    <s v="10/04/1966"/>
    <s v="CEVO"/>
    <s v="VIA SAN VIGILIO, 86"/>
    <s v="CEVO"/>
    <s v="25040"/>
    <s v="VIA SAN VIGILIO"/>
    <s v="86"/>
    <s v=""/>
    <s v=""/>
    <s v=""/>
    <s v=""/>
    <s v=""/>
    <s v="VIA SAN VIGILIO, 86"/>
    <s v="VIA SAN VIGILIO"/>
    <s v="86"/>
    <s v=""/>
    <s v=""/>
    <s v=""/>
    <s v=""/>
    <s v=""/>
    <s v="FAB"/>
    <s v="C591"/>
    <s v="NCT"/>
    <s v="00015"/>
    <s v="000351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91.22"/>
    <n v="191.22"/>
    <x v="0"/>
    <x v="0"/>
    <s v="LOCALI AD USO ABITAZIONE"/>
    <s v=""/>
    <s v=""/>
    <n v="4"/>
    <s v=""/>
    <s v=""/>
    <s v=""/>
    <s v=""/>
    <s v=""/>
    <s v="MQ.  216 (PAPA') - 24,78 (INTESTATI A TIBERTI MICHELA"/>
    <s v="SIMULAZIONE TARI 2022 MT"/>
    <n v="212.57"/>
    <s v=""/>
    <n v="212.57"/>
    <n v="365"/>
    <s v="giorni"/>
    <s v="2022"/>
    <s v="01/01/2022"/>
    <s v="31/12/2022"/>
    <s v=""/>
    <s v=""/>
    <s v=""/>
    <s v=""/>
    <s v=""/>
    <s v=""/>
    <n v="0"/>
    <n v="0"/>
    <n v="0"/>
    <n v="0"/>
    <n v="191.22"/>
    <n v="0"/>
    <n v="0"/>
    <n v="0"/>
    <n v="0"/>
    <n v="1"/>
    <x v="4"/>
    <n v="130.19006215688009"/>
    <n v="82.375089665670373"/>
    <n v="-4.8481774495314767E-3"/>
    <n v="130.19006215688009"/>
    <n v="82.375089665670373"/>
    <n v="212.56515182255046"/>
  </r>
  <r>
    <s v="V2K2017D31122012C123"/>
    <s v="907"/>
    <s v="2016/1"/>
    <s v="SCLGDN66D10C591U"/>
    <s v=""/>
    <s v="F"/>
    <s v="SCOLARI GIORDANO"/>
    <s v="SCOLARI"/>
    <s v="GIORDANO"/>
    <s v="M"/>
    <s v="10/04/1966"/>
    <s v="CEVO"/>
    <s v="VIA SAN VIGILIO, 86"/>
    <s v="CEVO"/>
    <s v="25040"/>
    <s v="VIA SAN VIGILIO"/>
    <s v="86"/>
    <s v=""/>
    <s v=""/>
    <s v=""/>
    <s v=""/>
    <s v=""/>
    <s v="VIA SAN VIGILIO, 86"/>
    <s v="VIA SAN VIGILIO"/>
    <s v="86"/>
    <s v=""/>
    <s v=""/>
    <s v=""/>
    <s v=""/>
    <s v=""/>
    <s v="FAB"/>
    <s v="C591"/>
    <s v="NCT"/>
    <s v="00015"/>
    <s v="000371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n v="4"/>
    <s v=""/>
    <s v=""/>
    <s v=""/>
    <s v=""/>
    <s v=""/>
    <s v="EX SCOLATI VIGILIO PASQUALINO"/>
    <s v="SIMULAZIONE TARI 2022 MT"/>
    <n v="17.02"/>
    <s v=""/>
    <n v="17.02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4"/>
    <n v="17.02097873612594"/>
    <n v="0"/>
    <n v="9.7873612594057136E-4"/>
    <n v="17.02097873612594"/>
    <n v="0"/>
    <n v="17.02097873612594"/>
  </r>
  <r>
    <s v="V2K2018D31122012C123"/>
    <s v="907"/>
    <s v="2017/1"/>
    <s v="SCLGDN66D10C591U"/>
    <s v=""/>
    <s v="F"/>
    <s v="SCOLARI GIORDANO"/>
    <s v="SCOLARI"/>
    <s v="GIORDANO"/>
    <s v="M"/>
    <s v="10/04/1966"/>
    <s v="CEVO"/>
    <s v="VIA SAN VIGILIO, 86"/>
    <s v="CEVO"/>
    <s v="25040"/>
    <s v="VIA SAN VIGILIO"/>
    <s v="86"/>
    <s v=""/>
    <s v=""/>
    <s v=""/>
    <s v=""/>
    <s v=""/>
    <s v="VIA SAN VIGILIO, 86"/>
    <s v="VIA SAN VIGILIO"/>
    <s v="86"/>
    <s v=""/>
    <s v=""/>
    <s v=""/>
    <s v=""/>
    <s v=""/>
    <s v="FAB"/>
    <s v="C591"/>
    <s v="NCT"/>
    <s v="00015"/>
    <s v="00035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"/>
    <n v="62"/>
    <x v="0"/>
    <x v="1"/>
    <s v="LOCALI ACCESSORI UTENZA DOMESTICA"/>
    <s v=""/>
    <s v=""/>
    <n v="4"/>
    <s v=""/>
    <s v=""/>
    <s v=""/>
    <s v=""/>
    <s v=""/>
    <s v="EX SCOLARI VIGILIO PASQUALINO"/>
    <s v="SIMULAZIONE TARI 2022 MT"/>
    <n v="42.21"/>
    <s v=""/>
    <n v="42.21"/>
    <n v="365"/>
    <s v="giorni"/>
    <s v="2022"/>
    <s v="01/01/2022"/>
    <s v="31/12/2022"/>
    <s v=""/>
    <s v=""/>
    <s v=""/>
    <s v=""/>
    <s v=""/>
    <s v=""/>
    <n v="0"/>
    <n v="0"/>
    <n v="0"/>
    <n v="0"/>
    <n v="62"/>
    <n v="1"/>
    <n v="0"/>
    <n v="0"/>
    <n v="0"/>
    <n v="0"/>
    <x v="4"/>
    <n v="42.212027265592326"/>
    <n v="0"/>
    <n v="2.0272655923250227E-3"/>
    <n v="42.212027265592326"/>
    <n v="0"/>
    <n v="42.212027265592326"/>
  </r>
  <r>
    <s v="V2K2019D31122012C122"/>
    <s v="908"/>
    <s v="2018/1"/>
    <s v="SCLSDR54L04L648J"/>
    <s v=""/>
    <s v="F"/>
    <s v="SCOLARI SANDRO EMILIO"/>
    <s v="SCOLARI"/>
    <s v="SANDRO EMILIO"/>
    <s v="M"/>
    <s v="04/07/1954"/>
    <s v="VALSAVIORE"/>
    <s v="VIA DON STURZO, 2 A"/>
    <s v="BERNATE TICINO"/>
    <s v="20010"/>
    <s v="VIA DON STURZO"/>
    <s v="2"/>
    <s v="A"/>
    <s v=""/>
    <s v=""/>
    <s v=""/>
    <s v=""/>
    <s v="VIA CESARE BATTISTI, 13"/>
    <s v="VIA CESARE BATTISTI"/>
    <s v="13"/>
    <s v=""/>
    <s v=""/>
    <s v=""/>
    <s v=""/>
    <s v=""/>
    <s v="FAB"/>
    <s v="C591"/>
    <s v="NCT"/>
    <s v="00015"/>
    <s v="000087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s v="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1"/>
    <n v="41.202507147449694"/>
    <n v="67.397800635548478"/>
    <n v="3.0778299817768584E-4"/>
    <n v="41.202507147449694"/>
    <n v="67.397800635548478"/>
    <n v="108.60030778299817"/>
  </r>
  <r>
    <s v="V2K2021D31122012C122"/>
    <s v="910"/>
    <s v="2020/1"/>
    <s v="SLVNGL34C25L648W"/>
    <s v=""/>
    <s v="F"/>
    <s v="SILVESTRI ANGELO"/>
    <s v="SILVESTRI"/>
    <s v="ANGELO"/>
    <s v="M"/>
    <s v="25/03/1934"/>
    <s v="VALSAVIORE"/>
    <s v="VIA TAGLIAMENTO, 25"/>
    <s v="SERIATE"/>
    <s v="24068"/>
    <s v="VIA TAGLIAMENTO"/>
    <s v="25"/>
    <s v=""/>
    <s v=""/>
    <s v=""/>
    <s v=""/>
    <s v=""/>
    <s v="VIA FRESINE, 32"/>
    <s v="VIA FRESINE"/>
    <s v="32"/>
    <s v=""/>
    <s v=""/>
    <s v=""/>
    <s v=""/>
    <s v=""/>
    <s v="FAB"/>
    <s v="C591"/>
    <s v="NCT"/>
    <s v="00029"/>
    <s v="000077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.319999999999993"/>
    <n v="64.319999999999993"/>
    <x v="0"/>
    <x v="0"/>
    <s v="LOCALI AD USO ABITAZIONE"/>
    <s v=""/>
    <s v=""/>
    <s v=""/>
    <s v=""/>
    <s v=""/>
    <s v=""/>
    <s v=""/>
    <s v=""/>
    <s v="EX GUANI MARIA"/>
    <s v="SIMULAZIONE TARI 2022 MT"/>
    <n v="108.17"/>
    <s v=""/>
    <n v="108.17"/>
    <n v="365"/>
    <s v="giorni"/>
    <s v="2022"/>
    <s v="01/01/2022"/>
    <s v="31/12/2022"/>
    <s v=""/>
    <s v=""/>
    <s v=""/>
    <s v=""/>
    <s v=""/>
    <s v=""/>
    <n v="0"/>
    <n v="0"/>
    <n v="0"/>
    <n v="0"/>
    <n v="64.319999999999993"/>
    <n v="0"/>
    <n v="0"/>
    <n v="0"/>
    <n v="0"/>
    <n v="1"/>
    <x v="1"/>
    <n v="40.771465534214826"/>
    <n v="67.397800635548478"/>
    <n v="-7.3383023669748582E-4"/>
    <n v="40.771465534214826"/>
    <n v="67.397800635548478"/>
    <n v="108.1692661697633"/>
  </r>
  <r>
    <s v="V2K2022D31122012C122"/>
    <s v="911"/>
    <s v="2021/1"/>
    <s v="BLTRRT80M53D391H"/>
    <s v=""/>
    <s v="F"/>
    <s v="BELOTTI ROBERTA"/>
    <s v="BELOTTI"/>
    <s v="ROBERTA"/>
    <s v="F"/>
    <s v="13/08/1980"/>
    <s v="EDOLO"/>
    <s v="VIA ANDROLA, 61"/>
    <s v="CEVO"/>
    <s v="25040"/>
    <s v="VIA ANDROLA"/>
    <s v="61"/>
    <s v=""/>
    <s v=""/>
    <s v=""/>
    <s v=""/>
    <s v=""/>
    <s v="VIA ANDROLA, 61"/>
    <s v="VIA ANDROLA"/>
    <s v="61"/>
    <s v=""/>
    <s v=""/>
    <s v=""/>
    <s v=""/>
    <s v=""/>
    <s v="FAB"/>
    <s v="C591"/>
    <s v="NCT"/>
    <s v="00013"/>
    <s v="000560"/>
    <s v=""/>
    <s v="001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0"/>
    <x v="0"/>
    <s v="LOCALI AD USO ABITAZIONE"/>
    <s v=""/>
    <s v=""/>
    <n v="3"/>
    <s v=""/>
    <s v=""/>
    <s v=""/>
    <s v=""/>
    <s v=""/>
    <s v=""/>
    <s v="SIMULAZIONE TARI 2022 MT"/>
    <n v="125.72"/>
    <s v=""/>
    <n v="125.72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1"/>
    <x v="6"/>
    <n v="58.317394731774947"/>
    <n v="67.397800635548478"/>
    <n v="-4.8046326765813774E-3"/>
    <n v="58.317394731774947"/>
    <n v="67.397800635548478"/>
    <n v="125.71519536732342"/>
  </r>
  <r>
    <s v="V2K2023D31122012C123"/>
    <s v="911"/>
    <s v="2022/1"/>
    <s v="BLTRRT80M53D391H"/>
    <s v=""/>
    <s v="F"/>
    <s v="BELOTTI ROBERTA"/>
    <s v="BELOTTI"/>
    <s v="ROBERTA"/>
    <s v="F"/>
    <s v="13/08/1980"/>
    <s v="EDOLO"/>
    <s v="VIA ANDROLA, 61"/>
    <s v="CEVO"/>
    <s v="25040"/>
    <s v="VIA ANDROLA"/>
    <s v="61"/>
    <s v=""/>
    <s v=""/>
    <s v=""/>
    <s v=""/>
    <s v=""/>
    <s v="VIA ANDROLA, 61"/>
    <s v="VIA ANDROLA"/>
    <s v="61"/>
    <s v=""/>
    <s v=""/>
    <s v=""/>
    <s v=""/>
    <s v=""/>
    <s v="FAB"/>
    <s v="C591"/>
    <s v="NCT"/>
    <s v="00013"/>
    <s v="000560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n v="3"/>
    <s v=""/>
    <s v=""/>
    <s v=""/>
    <s v=""/>
    <s v=""/>
    <s v="DATI PRELEVATI AUTOMATICAMENTE DAL CATASTO"/>
    <s v="SIMULAZIONE TARI 2022 MT"/>
    <n v="28.52"/>
    <s v=""/>
    <n v="28.52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6"/>
    <n v="28.524812640542095"/>
    <n v="0"/>
    <n v="4.8126405420951812E-3"/>
    <n v="28.524812640542095"/>
    <n v="0"/>
    <n v="28.524812640542095"/>
  </r>
  <r>
    <s v="V2K2024D31122012C122"/>
    <s v="912"/>
    <s v="2023/1"/>
    <s v="BLTSVN49P47L648B"/>
    <s v=""/>
    <s v="F"/>
    <s v="BELOTTI SAVINA"/>
    <s v="BELOTTI"/>
    <s v="SAVINA"/>
    <s v="F"/>
    <s v="07/09/1949"/>
    <s v="VALSAVIORE"/>
    <s v="VIA CINQUANTAQUATTRESIMA BRIGATA GARIBALDI, 15"/>
    <s v="CEVO"/>
    <s v="25040"/>
    <s v="VIA CINQUANTAQUATTRESIMA BRIGATA GARIBALDI"/>
    <s v="15"/>
    <s v=""/>
    <s v=""/>
    <s v=""/>
    <s v=""/>
    <s v=""/>
    <s v="VIA ROMA, 40"/>
    <s v="VIA ROMA"/>
    <s v="40"/>
    <s v=""/>
    <s v=""/>
    <s v=""/>
    <s v=""/>
    <s v=""/>
    <s v="FAB"/>
    <s v="C591"/>
    <s v="NCT"/>
    <s v="00015"/>
    <s v="000093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979999999999997"/>
    <n v="33.979999999999997"/>
    <x v="0"/>
    <x v="0"/>
    <s v="LOCALI AD USO ABITAZIONE"/>
    <s v=""/>
    <s v=""/>
    <n v="2"/>
    <s v=""/>
    <s v=""/>
    <s v=""/>
    <s v=""/>
    <s v=""/>
    <s v=""/>
    <s v="SIMULAZIONE TARI 2022 MT"/>
    <n v="70.98"/>
    <s v=""/>
    <n v="70.98"/>
    <n v="365"/>
    <s v="giorni"/>
    <s v="2022"/>
    <s v="01/01/2022"/>
    <s v="31/12/2022"/>
    <s v=""/>
    <s v=""/>
    <s v=""/>
    <s v=""/>
    <s v=""/>
    <s v=""/>
    <n v="0"/>
    <n v="0"/>
    <n v="0"/>
    <n v="0"/>
    <n v="33.979999999999997"/>
    <n v="0"/>
    <n v="0"/>
    <n v="0"/>
    <n v="0"/>
    <n v="1"/>
    <x v="5"/>
    <n v="19.545013803603045"/>
    <n v="51.443731886070836"/>
    <n v="8.7456896738729029E-3"/>
    <n v="19.545013803603045"/>
    <n v="51.443731886070836"/>
    <n v="70.988745689673877"/>
  </r>
  <r>
    <s v="V2K2025D31122012C123"/>
    <s v="912"/>
    <s v="2024/1"/>
    <s v="BLTSVN49P47L648B"/>
    <s v=""/>
    <s v="F"/>
    <s v="BELOTTI SAVINA"/>
    <s v="BELOTTI"/>
    <s v="SAVINA"/>
    <s v="F"/>
    <s v="07/09/1949"/>
    <s v="VALSAVIORE"/>
    <s v="VIA CINQUANTAQUATTRESIMA BRIGATA GARIBALDI, 15"/>
    <s v="CEVO"/>
    <s v="25040"/>
    <s v="VIA CINQUANTAQUATTRESIMA BRIGATA GARIBALDI"/>
    <s v="15"/>
    <s v=""/>
    <s v=""/>
    <s v=""/>
    <s v=""/>
    <s v=""/>
    <s v="VIA ROMA, 40"/>
    <s v="VIA ROMA"/>
    <s v="40"/>
    <s v=""/>
    <s v=""/>
    <s v=""/>
    <s v=""/>
    <s v=""/>
    <s v="FAB"/>
    <s v="C591"/>
    <s v="NCT"/>
    <s v="00015"/>
    <s v="000093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.5"/>
    <n v="13.5"/>
    <x v="0"/>
    <x v="1"/>
    <s v="LOCALI ACCESSORI UTENZA DOMESTICA"/>
    <s v=""/>
    <s v=""/>
    <n v="2"/>
    <s v=""/>
    <s v=""/>
    <s v=""/>
    <s v=""/>
    <s v=""/>
    <s v=""/>
    <s v="SIMULAZIONE TARI 2022 MT"/>
    <n v="7.77"/>
    <s v=""/>
    <n v="7.77"/>
    <n v="365"/>
    <s v="giorni"/>
    <s v="2022"/>
    <s v="01/01/2022"/>
    <s v="31/12/2022"/>
    <s v=""/>
    <s v=""/>
    <s v=""/>
    <s v=""/>
    <s v=""/>
    <s v=""/>
    <n v="0"/>
    <n v="0"/>
    <n v="0"/>
    <n v="0"/>
    <n v="13.5"/>
    <n v="1"/>
    <n v="0"/>
    <n v="0"/>
    <n v="0"/>
    <n v="0"/>
    <x v="5"/>
    <n v="7.765087885480904"/>
    <n v="0"/>
    <n v="-4.9121145190955673E-3"/>
    <n v="7.765087885480904"/>
    <n v="0"/>
    <n v="7.765087885480904"/>
  </r>
  <r>
    <s v="V2K2026D31122012C122"/>
    <s v="913"/>
    <s v="2025/1"/>
    <s v="BLTRCR67H30B149D"/>
    <s v=""/>
    <s v="F"/>
    <s v="BELTRAMELLI RICCARDO"/>
    <s v="BELTRAMELLI"/>
    <s v="RICCARDO"/>
    <s v="M"/>
    <s v="30/06/1967"/>
    <s v="BRENO"/>
    <s v="VIA UMBERTO PRIMO, 26 A"/>
    <s v="CEVO"/>
    <s v="25040"/>
    <s v="VIA UMBERTO PRIMO"/>
    <s v="26"/>
    <s v="A"/>
    <s v=""/>
    <s v=""/>
    <s v=""/>
    <s v=""/>
    <s v="VIA UMBERTO PRIMO, 26 A"/>
    <s v="VIA UMBERTO PRIMO"/>
    <s v="26"/>
    <s v="A"/>
    <s v=""/>
    <s v=""/>
    <s v=""/>
    <s v=""/>
    <s v="FAB"/>
    <s v="C591"/>
    <s v="NCT"/>
    <s v="00011"/>
    <s v="000016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0.24"/>
    <n v="150.24"/>
    <x v="0"/>
    <x v="0"/>
    <s v="LOCALI AD USO ABITAZIONE"/>
    <s v=""/>
    <s v=""/>
    <n v="4"/>
    <s v=""/>
    <s v=""/>
    <s v=""/>
    <s v=""/>
    <s v=""/>
    <s v=""/>
    <s v="SIMULAZIONE TARI 2022 MT"/>
    <n v="184.67"/>
    <s v=""/>
    <n v="184.67"/>
    <n v="365"/>
    <s v="giorni"/>
    <s v="2022"/>
    <s v="01/01/2022"/>
    <s v="31/12/2022"/>
    <s v=""/>
    <s v=""/>
    <s v=""/>
    <s v=""/>
    <s v=""/>
    <s v=""/>
    <n v="0"/>
    <n v="0"/>
    <n v="0"/>
    <n v="0"/>
    <n v="150.24"/>
    <n v="0"/>
    <n v="0"/>
    <n v="0"/>
    <n v="0"/>
    <n v="1"/>
    <x v="4"/>
    <n v="102.28927381262244"/>
    <n v="82.375089665670373"/>
    <n v="-5.6365217071743245E-3"/>
    <n v="102.28927381262244"/>
    <n v="82.375089665670373"/>
    <n v="184.66436347829281"/>
  </r>
  <r>
    <s v="V2K2027D31122012C122"/>
    <s v="17243"/>
    <s v="2026/1"/>
    <s v="BNDFVN47H25C591Q"/>
    <s v=""/>
    <s v="F"/>
    <s v="BIONDI FLAVIANO"/>
    <s v="BIONDI"/>
    <s v="FLAVIANO"/>
    <s v="M"/>
    <s v="25/06/1947"/>
    <s v="CEVO"/>
    <s v="VIA BROGGI, 5"/>
    <s v="CANTELLO"/>
    <s v="21050"/>
    <s v="VIA BROGGI"/>
    <s v="5"/>
    <s v=""/>
    <s v=""/>
    <s v=""/>
    <s v=""/>
    <s v=""/>
    <s v="VIA ROMA, 23"/>
    <s v="VIA ROMA"/>
    <s v="23"/>
    <s v=""/>
    <s v=""/>
    <s v=""/>
    <s v=""/>
    <s v=""/>
    <s v="FAB"/>
    <s v="C591"/>
    <s v="NCT"/>
    <s v="00014"/>
    <s v="000129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.400000000000006"/>
    <n v="80.400000000000006"/>
    <x v="0"/>
    <x v="0"/>
    <s v="LOCALI AD USO ABITAZIONE"/>
    <s v=""/>
    <s v=""/>
    <s v=""/>
    <s v=""/>
    <s v=""/>
    <s v=""/>
    <s v=""/>
    <s v=""/>
    <s v=""/>
    <s v="SIMULAZIONE TARI 2022 MT"/>
    <n v="118.36"/>
    <s v=""/>
    <n v="118.36"/>
    <n v="365"/>
    <s v="giorni"/>
    <s v="2022"/>
    <s v="01/01/2022"/>
    <s v="31/12/2022"/>
    <s v=""/>
    <s v=""/>
    <s v=""/>
    <s v=""/>
    <s v=""/>
    <s v=""/>
    <n v="0"/>
    <n v="0"/>
    <n v="0"/>
    <n v="0"/>
    <n v="80.400000000000006"/>
    <n v="0"/>
    <n v="0"/>
    <n v="0"/>
    <n v="0"/>
    <n v="1"/>
    <x v="1"/>
    <n v="50.964331917768547"/>
    <n v="67.397800635548478"/>
    <n v="2.132553317025554E-3"/>
    <n v="50.964331917768547"/>
    <n v="67.397800635548478"/>
    <n v="118.36213255331702"/>
  </r>
  <r>
    <s v="V2K2028D01012015C122"/>
    <s v="915"/>
    <s v="2027/1"/>
    <s v="BNDGZN62R23C591Q"/>
    <s v=""/>
    <s v="F"/>
    <s v="BIONDI GRAZIANO"/>
    <s v="BIONDI"/>
    <s v="GRAZIANO"/>
    <s v="M"/>
    <s v="23/10/1962"/>
    <s v="CEVO"/>
    <s v="VIA ALDO MORO, 24"/>
    <s v="CELLATICA"/>
    <s v="25060"/>
    <s v="VIA ALDO MORO"/>
    <s v="24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.25"/>
    <n v="64.25"/>
    <x v="0"/>
    <x v="0"/>
    <s v="LOCALI AD USO ABITAZIONE"/>
    <s v=""/>
    <s v=""/>
    <s v=""/>
    <s v=""/>
    <s v=""/>
    <s v=""/>
    <s v=""/>
    <s v=""/>
    <s v="EX BIONDI ANGELO"/>
    <s v="SIMULAZIONE TARI 2022 MT"/>
    <n v="108.13"/>
    <s v=""/>
    <n v="108.13"/>
    <n v="365"/>
    <s v="giorni"/>
    <s v="2022"/>
    <s v="01/01/2022"/>
    <s v="31/12/2022"/>
    <s v=""/>
    <s v=""/>
    <s v=""/>
    <s v=""/>
    <s v=""/>
    <s v=""/>
    <n v="0"/>
    <n v="0"/>
    <n v="0"/>
    <n v="0"/>
    <n v="64.25"/>
    <n v="0"/>
    <n v="0"/>
    <n v="0"/>
    <n v="0"/>
    <n v="1"/>
    <x v="1"/>
    <n v="40.727093603440657"/>
    <n v="67.397800635548478"/>
    <n v="-5.105761010867127E-3"/>
    <n v="40.727093603440657"/>
    <n v="67.397800635548478"/>
    <n v="108.12489423898913"/>
  </r>
  <r>
    <s v="V2K2048D31122012C122"/>
    <s v="919"/>
    <s v="2047/1"/>
    <s v="CRNCSK71H66D938M"/>
    <s v=""/>
    <s v="F"/>
    <s v="CORONA CATIUSKA"/>
    <s v="CORONA"/>
    <s v="CATIUSKA"/>
    <s v="F"/>
    <s v="26/06/1971"/>
    <s v="GATTINARA"/>
    <s v="VIA PIANE DI MONOLO, 12"/>
    <s v="ROASIO"/>
    <s v="13060"/>
    <s v="VIA PIANE DI MONOLO"/>
    <s v="12"/>
    <s v=""/>
    <s v=""/>
    <s v=""/>
    <s v=""/>
    <s v=""/>
    <s v="VIA GUGLIELMO MARCONI, 35"/>
    <s v="VIA GUGLIELMO MARCONI"/>
    <s v="35"/>
    <s v=""/>
    <s v=""/>
    <s v=""/>
    <s v=""/>
    <s v=""/>
    <s v="FAB"/>
    <s v="C591"/>
    <s v="NCT"/>
    <s v="00014"/>
    <s v="000278"/>
    <s v=""/>
    <s v="05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2049D31122012C123"/>
    <s v="919"/>
    <s v="2048/1"/>
    <s v="CRNCSK71H66D938M"/>
    <s v=""/>
    <s v="F"/>
    <s v="CORONA CATIUSKA"/>
    <s v="CORONA"/>
    <s v="CATIUSKA"/>
    <s v="F"/>
    <s v="26/06/1971"/>
    <s v="GATTINARA"/>
    <s v="VIA PIANE DI MONOLO, 12"/>
    <s v="ROASIO"/>
    <s v="13060"/>
    <s v="VIA PIANE DI MONOLO"/>
    <s v="12"/>
    <s v=""/>
    <s v=""/>
    <s v=""/>
    <s v=""/>
    <s v=""/>
    <s v="VIA GUGLIELMO MARCONI, 35"/>
    <s v="VIA GUGLIELMO MARCONI"/>
    <s v="35"/>
    <s v=""/>
    <s v=""/>
    <s v=""/>
    <s v=""/>
    <s v=""/>
    <s v="FAB"/>
    <s v="C591"/>
    <s v="NCT"/>
    <s v="00014"/>
    <s v="000278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.39"/>
    <n v="18.39"/>
    <x v="0"/>
    <x v="1"/>
    <s v="LOCALI ACCESSORI UTENZA DOMESTICA"/>
    <s v=""/>
    <s v=""/>
    <s v=""/>
    <s v=""/>
    <s v=""/>
    <s v=""/>
    <s v=""/>
    <s v=""/>
    <s v=""/>
    <s v="SIMULAZIONE TARI 2022 MT"/>
    <n v="11.66"/>
    <s v=""/>
    <n v="11.66"/>
    <n v="365"/>
    <s v="giorni"/>
    <s v="2022"/>
    <s v="01/01/2022"/>
    <s v="31/12/2022"/>
    <s v=""/>
    <s v=""/>
    <s v=""/>
    <s v=""/>
    <s v=""/>
    <s v=""/>
    <n v="0"/>
    <n v="0"/>
    <n v="0"/>
    <n v="0"/>
    <n v="18.39"/>
    <n v="1"/>
    <n v="0"/>
    <n v="0"/>
    <n v="0"/>
    <n v="0"/>
    <x v="1"/>
    <n v="11.657140099101536"/>
    <n v="0"/>
    <n v="-2.8599008984642182E-3"/>
    <n v="11.657140099101536"/>
    <n v="0"/>
    <n v="11.657140099101536"/>
  </r>
  <r>
    <s v="V2K2050D31122012C122"/>
    <s v="920"/>
    <s v="2049/1"/>
    <s v="CRMRNT46T15E082B"/>
    <s v=""/>
    <s v="F"/>
    <s v="CREMASCOLI RENATO"/>
    <s v="CREMASCOLI"/>
    <s v="RENATO"/>
    <s v="M"/>
    <s v="15/12/1946"/>
    <s v="GOMBITO"/>
    <s v="VIA GARBELLI, 13"/>
    <s v="POZZUOLO MARTESANA"/>
    <s v="20060"/>
    <s v="VIA GARBELLI"/>
    <s v="13"/>
    <s v=""/>
    <s v=""/>
    <s v=""/>
    <s v=""/>
    <s v=""/>
    <s v="VIA PINETA, 10"/>
    <s v="VIA PINETA"/>
    <s v="10"/>
    <s v=""/>
    <s v=""/>
    <s v=""/>
    <s v=""/>
    <s v=""/>
    <s v="FAB"/>
    <s v=""/>
    <s v="NCT"/>
    <s v="00016"/>
    <s v="000094"/>
    <s v=""/>
    <s v="001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.1"/>
    <n v="35.1"/>
    <x v="0"/>
    <x v="0"/>
    <s v="LOCALI AD USO ABITAZIONE"/>
    <s v=""/>
    <s v=""/>
    <s v=""/>
    <s v=""/>
    <s v=""/>
    <s v=""/>
    <s v=""/>
    <s v=""/>
    <s v="EX LOMBARDINI IDA"/>
    <s v="SIMULAZIONE TARI 2022 MT"/>
    <n v="89.65"/>
    <s v=""/>
    <n v="89.65"/>
    <n v="365"/>
    <s v="giorni"/>
    <s v="2022"/>
    <s v="01/01/2022"/>
    <s v="31/12/2022"/>
    <s v=""/>
    <s v=""/>
    <s v=""/>
    <s v=""/>
    <s v=""/>
    <s v=""/>
    <n v="0"/>
    <n v="0"/>
    <n v="0"/>
    <n v="0"/>
    <n v="35.1"/>
    <n v="0"/>
    <n v="0"/>
    <n v="0"/>
    <n v="0"/>
    <n v="1"/>
    <x v="1"/>
    <n v="22.249353859622836"/>
    <n v="67.397800635548478"/>
    <n v="-2.8455048286843976E-3"/>
    <n v="22.249353859622836"/>
    <n v="67.397800635548478"/>
    <n v="89.647154495171321"/>
  </r>
  <r>
    <s v="V2K2051D31122012C122"/>
    <s v="921"/>
    <s v="2050/1"/>
    <s v="GLLFRC44H03D251R"/>
    <s v=""/>
    <s v="F"/>
    <s v="GALLI FEDERICO"/>
    <s v="GALLI"/>
    <s v="FEDERICO"/>
    <s v="M"/>
    <s v="03/06/1944"/>
    <s v="DARFO"/>
    <s v="VIA MERANO, 13"/>
    <s v="CEVO"/>
    <s v="25040"/>
    <s v="VIA MERANO"/>
    <s v="13"/>
    <s v=""/>
    <s v=""/>
    <s v=""/>
    <s v=""/>
    <s v=""/>
    <s v="VIA MERANO, 13"/>
    <s v="VIA MERANO"/>
    <s v="13"/>
    <s v=""/>
    <s v=""/>
    <s v=""/>
    <s v=""/>
    <s v=""/>
    <s v="FAB"/>
    <s v="C591"/>
    <s v="NCT"/>
    <s v="00029"/>
    <s v="000045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1"/>
    <s v=""/>
    <s v=""/>
    <s v=""/>
    <s v=""/>
    <s v=""/>
    <s v=""/>
    <s v="SIMULAZIONE TARI 2022 MT"/>
    <n v="53.91"/>
    <s v=""/>
    <n v="53.91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0"/>
    <n v="36.976608978480492"/>
    <n v="16.930848468833439"/>
    <n v="-2.5425526860658465E-3"/>
    <n v="36.976608978480492"/>
    <n v="16.930848468833439"/>
    <n v="53.907457447313931"/>
  </r>
  <r>
    <s v="V2K2052D31122012C122"/>
    <s v="922"/>
    <s v="2051/1"/>
    <s v="GZZNRN42P57L648A"/>
    <s v=""/>
    <s v="F"/>
    <s v="GOZZI ANDREANA LILIANA"/>
    <s v="GOZZI"/>
    <s v="ANDREANA LILIANA"/>
    <s v="F"/>
    <s v="17/09/1942"/>
    <s v="VALSAVIORE"/>
    <s v="VIA PINETA, 2"/>
    <s v="CEVO"/>
    <s v="25040"/>
    <s v="VIA PINETA"/>
    <s v="2"/>
    <s v=""/>
    <s v=""/>
    <s v=""/>
    <s v=""/>
    <s v=""/>
    <s v="VIA PINETA, 2"/>
    <s v="VIA PINETA"/>
    <s v="2"/>
    <s v=""/>
    <s v=""/>
    <s v=""/>
    <s v=""/>
    <s v=""/>
    <s v="FAB"/>
    <s v="C591"/>
    <s v="NCT"/>
    <s v="00016"/>
    <s v="00013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.010000000000005"/>
    <n v="75.010000000000005"/>
    <x v="0"/>
    <x v="0"/>
    <s v="LOCALI AD USO ABITAZIONE"/>
    <s v=""/>
    <s v=""/>
    <n v="1"/>
    <s v=""/>
    <s v=""/>
    <s v=""/>
    <s v=""/>
    <s v=""/>
    <s v=""/>
    <s v="SIMULAZIONE TARI 2022 MT"/>
    <n v="53.91"/>
    <s v=""/>
    <n v="53.91"/>
    <n v="365"/>
    <s v="giorni"/>
    <s v="2022"/>
    <s v="01/01/2022"/>
    <s v="31/12/2022"/>
    <s v=""/>
    <s v=""/>
    <s v=""/>
    <s v=""/>
    <s v=""/>
    <s v=""/>
    <n v="0"/>
    <n v="0"/>
    <n v="0"/>
    <n v="0"/>
    <n v="75.010000000000005"/>
    <n v="0"/>
    <n v="0"/>
    <n v="0"/>
    <n v="0"/>
    <n v="1"/>
    <x v="0"/>
    <n v="36.98153919301096"/>
    <n v="16.930848468833439"/>
    <n v="2.3876618444020892E-3"/>
    <n v="36.98153919301096"/>
    <n v="16.930848468833439"/>
    <n v="53.912387661844399"/>
  </r>
  <r>
    <s v="V2K2053D31122012C123"/>
    <s v="922"/>
    <s v="2052/1"/>
    <s v="GZZNRN42P57L648A"/>
    <s v=""/>
    <s v="F"/>
    <s v="GOZZI ANDREANA LILIANA"/>
    <s v="GOZZI"/>
    <s v="ANDREANA LILIANA"/>
    <s v="F"/>
    <s v="17/09/1942"/>
    <s v="VALSAVIORE"/>
    <s v="VIA PINETA, 2"/>
    <s v="CEVO"/>
    <s v="25040"/>
    <s v="VIA PINETA"/>
    <s v="2"/>
    <s v=""/>
    <s v=""/>
    <s v=""/>
    <s v=""/>
    <s v=""/>
    <s v="VIA PINETA, 2"/>
    <s v="VIA PINETA"/>
    <s v="2"/>
    <s v=""/>
    <s v=""/>
    <s v=""/>
    <s v=""/>
    <s v=""/>
    <s v="FAB"/>
    <s v="C591"/>
    <s v="NCT"/>
    <s v="00016"/>
    <s v="000131"/>
    <s v=""/>
    <s v="050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.2"/>
    <n v="43.2"/>
    <x v="0"/>
    <x v="1"/>
    <s v="LOCALI ACCESSORI UTENZA DOMESTICA"/>
    <s v=""/>
    <s v=""/>
    <n v="1"/>
    <s v=""/>
    <s v=""/>
    <s v=""/>
    <s v=""/>
    <s v=""/>
    <s v=""/>
    <s v="SIMULAZIONE TARI 2022 MT"/>
    <n v="21.3"/>
    <s v=""/>
    <n v="21.3"/>
    <n v="365"/>
    <s v="giorni"/>
    <s v="2022"/>
    <s v="01/01/2022"/>
    <s v="31/12/2022"/>
    <s v=""/>
    <s v=""/>
    <s v=""/>
    <s v=""/>
    <s v=""/>
    <s v=""/>
    <n v="0"/>
    <n v="0"/>
    <n v="0"/>
    <n v="0"/>
    <n v="43.2"/>
    <n v="1"/>
    <n v="0"/>
    <n v="0"/>
    <n v="0"/>
    <n v="0"/>
    <x v="0"/>
    <n v="21.298526771604763"/>
    <n v="0"/>
    <n v="-1.473228395237669E-3"/>
    <n v="21.298526771604763"/>
    <n v="0"/>
    <n v="21.298526771604763"/>
  </r>
  <r>
    <s v="V2K2056D01012015C122"/>
    <s v="924"/>
    <s v="2055/1"/>
    <s v="GNULCT54E55L648Q"/>
    <s v=""/>
    <s v="F"/>
    <s v="GUANI ELENA CATERINA"/>
    <s v="GUANI"/>
    <s v="ELENA CATERINA"/>
    <s v="F"/>
    <s v="15/05/1954"/>
    <s v="VALSAVIORE"/>
    <s v="VIA CRISTEI, 34"/>
    <s v="SEGRATE"/>
    <s v="20090"/>
    <s v="VIA CRISTEI"/>
    <s v="34"/>
    <s v=""/>
    <s v=""/>
    <s v=""/>
    <s v=""/>
    <s v=""/>
    <s v="VIA MERANO, 1"/>
    <s v="VIA MERANO"/>
    <s v="1"/>
    <s v=""/>
    <s v=""/>
    <s v=""/>
    <s v=""/>
    <s v=""/>
    <s v="FAB"/>
    <s v="C591"/>
    <s v="NCT"/>
    <s v="00029"/>
    <s v="000063"/>
    <s v=""/>
    <s v="0002"/>
    <s v=""/>
    <s v=""/>
    <s v="FAB"/>
    <s v="C591"/>
    <s v="NCT"/>
    <s v="00029"/>
    <s v="000056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5"/>
    <n v="135"/>
    <x v="0"/>
    <x v="0"/>
    <s v="LOCALI AD USO ABITAZIONE"/>
    <s v=""/>
    <s v=""/>
    <s v=""/>
    <s v=""/>
    <s v=""/>
    <s v=""/>
    <s v=""/>
    <s v=""/>
    <s v="EX SICILIANO GIUSEPPE"/>
    <s v="SIMULAZIONE TARI 2022 MT"/>
    <n v="152.97"/>
    <s v=""/>
    <n v="152.97"/>
    <n v="365"/>
    <s v="giorni"/>
    <s v="2022"/>
    <s v="01/01/2022"/>
    <s v="31/12/2022"/>
    <s v=""/>
    <s v=""/>
    <s v=""/>
    <s v=""/>
    <s v=""/>
    <s v=""/>
    <n v="0"/>
    <n v="0"/>
    <n v="0"/>
    <n v="0"/>
    <n v="135"/>
    <n v="0"/>
    <n v="0"/>
    <n v="0"/>
    <n v="0"/>
    <n v="1"/>
    <x v="1"/>
    <n v="85.574437921626284"/>
    <n v="67.397800635548478"/>
    <n v="2.2385571747634003E-3"/>
    <n v="85.574437921626284"/>
    <n v="67.397800635548478"/>
    <n v="152.97223855717476"/>
  </r>
  <r>
    <s v="V2K2057D01012015C122"/>
    <s v="925"/>
    <s v="2056/1"/>
    <s v="GNUGNN57H24C591Z"/>
    <s v=""/>
    <s v="F"/>
    <s v="GUANI GIOVANNI EDOARDO"/>
    <s v="GUANI"/>
    <s v="GIOVANNI EDOARDO"/>
    <s v="M"/>
    <s v="24/06/1957"/>
    <s v="CEVO"/>
    <s v="VIA MERANO, 5"/>
    <s v="CEVO"/>
    <s v="25040"/>
    <s v="VIA MERANO"/>
    <s v="5"/>
    <s v=""/>
    <s v=""/>
    <s v=""/>
    <s v=""/>
    <s v=""/>
    <s v="VIA MERANO, 5"/>
    <s v="VIA MERANO"/>
    <s v="5"/>
    <s v=""/>
    <s v=""/>
    <s v=""/>
    <s v=""/>
    <s v=""/>
    <s v="FAB"/>
    <s v="C591"/>
    <s v="NCT"/>
    <s v="00029"/>
    <s v="000063"/>
    <s v=""/>
    <s v="0001"/>
    <s v=""/>
    <s v=""/>
    <s v="FAB"/>
    <s v="C591"/>
    <s v="NCT"/>
    <s v="00029"/>
    <s v="000063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5"/>
    <n v="105"/>
    <x v="0"/>
    <x v="0"/>
    <s v="LOCALI AD USO ABITAZIONE"/>
    <s v=""/>
    <s v=""/>
    <n v="1"/>
    <s v=""/>
    <s v=""/>
    <s v=""/>
    <s v=""/>
    <s v=""/>
    <s v="EX DAVIDE MARGHERITA"/>
    <s v="SIMULAZIONE TARI 2022 MT"/>
    <n v="68.7"/>
    <s v=""/>
    <n v="68.7"/>
    <n v="365"/>
    <s v="giorni"/>
    <s v="2022"/>
    <s v="01/01/2022"/>
    <s v="31/12/2022"/>
    <s v=""/>
    <s v=""/>
    <s v=""/>
    <s v=""/>
    <s v=""/>
    <s v=""/>
    <n v="0"/>
    <n v="0"/>
    <n v="0"/>
    <n v="0"/>
    <n v="105"/>
    <n v="0"/>
    <n v="0"/>
    <n v="0"/>
    <n v="0"/>
    <n v="1"/>
    <x v="0"/>
    <n v="51.767252569872689"/>
    <n v="16.930848468833439"/>
    <n v="-1.8989612938753453E-3"/>
    <n v="51.767252569872689"/>
    <n v="16.930848468833439"/>
    <n v="68.698101038706127"/>
  </r>
  <r>
    <s v="V2K2059D01012019C99"/>
    <s v="926"/>
    <s v="2058/1"/>
    <s v="MTTGMN42R06L648P"/>
    <s v=""/>
    <s v="F"/>
    <s v="MATTI GIACOMINO"/>
    <s v="MATTI"/>
    <s v="GIACOMINO"/>
    <s v="M"/>
    <s v="06/10/1942"/>
    <s v="VALSAVIORE"/>
    <s v="VICOLO CHIARO, 3"/>
    <s v="CEVO"/>
    <s v="25040"/>
    <s v="VICOLO CHIARO"/>
    <s v="3"/>
    <s v=""/>
    <s v=""/>
    <s v=""/>
    <s v=""/>
    <s v=""/>
    <s v="VICOLO CHIARO, 3"/>
    <s v="VICOLO CHIARO"/>
    <s v="3"/>
    <s v=""/>
    <s v=""/>
    <s v=""/>
    <s v=""/>
    <s v=""/>
    <s v="FAB"/>
    <s v="C591"/>
    <s v="NCT"/>
    <s v="00015"/>
    <s v="000425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77.180000000000007"/>
    <x v="0"/>
    <x v="4"/>
    <s v=""/>
    <s v=""/>
    <s v=""/>
    <s v=""/>
    <s v=""/>
    <s v=""/>
    <s v=""/>
    <s v=""/>
    <s v=""/>
    <s v="EX GOZZI ROSALI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2060D01012019C99"/>
    <s v="926"/>
    <s v="2059/1"/>
    <s v="MTTGMN42R06L648P"/>
    <s v=""/>
    <s v="F"/>
    <s v="MATTI GIACOMINO"/>
    <s v="MATTI"/>
    <s v="GIACOMINO"/>
    <s v="M"/>
    <s v="06/10/1942"/>
    <s v="VALSAVIORE"/>
    <s v="VICOLO CHIARO, 3"/>
    <s v="CEVO"/>
    <s v="25040"/>
    <s v="VICOLO CHIARO"/>
    <s v="3"/>
    <s v=""/>
    <s v=""/>
    <s v=""/>
    <s v=""/>
    <s v=""/>
    <s v="VICOLO CHIARO, 3"/>
    <s v="VICOLO CHIARO"/>
    <s v="3"/>
    <s v=""/>
    <s v=""/>
    <s v=""/>
    <s v=""/>
    <s v=""/>
    <s v="FAB"/>
    <s v="C591"/>
    <s v="NCT"/>
    <s v="00015"/>
    <s v="000426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2.31"/>
    <x v="0"/>
    <x v="4"/>
    <s v=""/>
    <s v=""/>
    <s v=""/>
    <s v=""/>
    <s v=""/>
    <s v=""/>
    <s v=""/>
    <s v=""/>
    <s v=""/>
    <s v="EX GOZZI ROSALI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2061D31122012C122"/>
    <s v="927"/>
    <s v="2060/1"/>
    <s v="MTTGCM63P22C591W"/>
    <s v=""/>
    <s v="F"/>
    <s v="MATTI GIACOMO"/>
    <s v="MATTI"/>
    <s v="GIACOMO"/>
    <s v="M"/>
    <s v="22/09/1963"/>
    <s v="CEVO"/>
    <s v="VIA TOSCANINI, 3"/>
    <s v="GAGGIANO"/>
    <s v="20083"/>
    <s v="VIA TOSCANINI"/>
    <s v="3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.8"/>
    <n v="57.8"/>
    <x v="0"/>
    <x v="0"/>
    <s v="LOCALI AD USO ABITAZIONE"/>
    <s v=""/>
    <s v=""/>
    <s v=""/>
    <s v=""/>
    <s v=""/>
    <s v=""/>
    <s v=""/>
    <s v=""/>
    <s v=""/>
    <s v="SIMULAZIONE TARI 2022 MT"/>
    <n v="104.04"/>
    <s v=""/>
    <n v="104.04"/>
    <n v="365"/>
    <s v="giorni"/>
    <s v="2022"/>
    <s v="01/01/2022"/>
    <s v="31/12/2022"/>
    <s v=""/>
    <s v=""/>
    <s v=""/>
    <s v=""/>
    <s v=""/>
    <s v=""/>
    <n v="0"/>
    <n v="0"/>
    <n v="0"/>
    <n v="0"/>
    <n v="57.800000000000004"/>
    <n v="0"/>
    <n v="0"/>
    <n v="0"/>
    <n v="0"/>
    <n v="1"/>
    <x v="1"/>
    <n v="36.638537124962959"/>
    <n v="67.397800635548478"/>
    <n v="-3.6622394885768017E-3"/>
    <n v="36.638537124962959"/>
    <n v="67.397800635548478"/>
    <n v="104.03633776051143"/>
  </r>
  <r>
    <s v="V2K2062D31122012C123"/>
    <s v="927"/>
    <s v="2061/1"/>
    <s v="MTTGCM63P22C591W"/>
    <s v=""/>
    <s v="F"/>
    <s v="MATTI GIACOMO"/>
    <s v="MATTI"/>
    <s v="GIACOMO"/>
    <s v="M"/>
    <s v="22/09/1963"/>
    <s v="CEVO"/>
    <s v="VIA TOSCANINI, 3"/>
    <s v="GAGGIANO"/>
    <s v="20083"/>
    <s v="VIA TOSCANINI"/>
    <s v="3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2063D31122012C122"/>
    <s v="928"/>
    <s v="2062/1"/>
    <s v="MTTMRL47B60L648Y"/>
    <s v=""/>
    <s v="F"/>
    <s v="MATTI MARIA LIA"/>
    <s v="MATTI"/>
    <s v="MARIA LIA"/>
    <s v="F"/>
    <s v="20/02/1947"/>
    <s v="VALSAVIORE"/>
    <s v="VIA CIMABUE, 219"/>
    <s v="BRESCIA"/>
    <s v="25100"/>
    <s v="VIA CIMABUE"/>
    <s v="219"/>
    <s v=""/>
    <s v=""/>
    <s v=""/>
    <s v=""/>
    <s v=""/>
    <s v="VICOLO CHIARO, 3"/>
    <s v="VICOLO CHIARO"/>
    <s v="3"/>
    <s v=""/>
    <s v=""/>
    <s v=""/>
    <s v=""/>
    <s v=""/>
    <s v="FAB"/>
    <s v="C591"/>
    <s v="NCT"/>
    <s v="00015"/>
    <s v="000426"/>
    <s v=""/>
    <s v=""/>
    <s v=""/>
    <s v="C02"/>
    <s v="FAB"/>
    <s v="C591"/>
    <s v="NCT"/>
    <s v="00015"/>
    <s v="000425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8"/>
    <n v="88"/>
    <x v="0"/>
    <x v="0"/>
    <s v="LOCALI AD USO ABITAZIONE"/>
    <s v=""/>
    <s v=""/>
    <s v=""/>
    <s v=""/>
    <s v=""/>
    <s v=""/>
    <s v=""/>
    <s v=""/>
    <s v="EX BAZZANA GIOVANNI"/>
    <s v="SIMULAZIONE TARI 2022 MT"/>
    <n v="123.18"/>
    <s v=""/>
    <n v="123.18"/>
    <n v="365"/>
    <s v="giorni"/>
    <s v="2022"/>
    <s v="01/01/2022"/>
    <s v="31/12/2022"/>
    <s v=""/>
    <s v=""/>
    <s v=""/>
    <s v=""/>
    <s v=""/>
    <s v=""/>
    <n v="0"/>
    <n v="0"/>
    <n v="0"/>
    <n v="0"/>
    <n v="88"/>
    <n v="0"/>
    <n v="0"/>
    <n v="0"/>
    <n v="0"/>
    <n v="1"/>
    <x v="1"/>
    <n v="55.781855830393425"/>
    <n v="67.397800635548478"/>
    <n v="-3.4353405810350068E-4"/>
    <n v="55.781855830393425"/>
    <n v="67.397800635548478"/>
    <n v="123.1796564659419"/>
  </r>
  <r>
    <s v="V2K2064D31122012C122"/>
    <s v="929"/>
    <s v="2063/1"/>
    <s v="MNLBMF62C08C591U"/>
    <s v=""/>
    <s v="F"/>
    <s v="MONELLA ABRAMO FULVIO"/>
    <s v="MONELLA"/>
    <s v="ABRAMO FULVIO"/>
    <s v="M"/>
    <s v="08/03/1962"/>
    <s v="CEVO"/>
    <s v="VIA T. EDISON, 32"/>
    <s v="SONICO"/>
    <s v="25050"/>
    <s v="VIA T. EDISON"/>
    <s v="32"/>
    <s v=""/>
    <s v=""/>
    <s v=""/>
    <s v=""/>
    <s v=""/>
    <s v="VIA MONTICELLI, 25"/>
    <s v="VIA MONTICELLI"/>
    <s v="25"/>
    <s v=""/>
    <s v=""/>
    <s v=""/>
    <s v=""/>
    <s v=""/>
    <s v="FAB"/>
    <s v="C591"/>
    <s v="NCT"/>
    <s v="00015"/>
    <s v="000071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3"/>
    <n v="65.3"/>
    <x v="0"/>
    <x v="0"/>
    <s v="LOCALI AD USO ABITAZIONE"/>
    <s v=""/>
    <s v=""/>
    <s v=""/>
    <s v=""/>
    <s v=""/>
    <s v=""/>
    <s v=""/>
    <s v=""/>
    <s v="RIATTIVATO A SEGUITO DI ULTIMAZIONE LAVORI"/>
    <s v="SIMULAZIONE TARI 2022 MT"/>
    <n v="108.79"/>
    <s v=""/>
    <n v="108.79"/>
    <n v="365"/>
    <s v="giorni"/>
    <s v="2022"/>
    <s v="01/01/2022"/>
    <s v="31/12/2022"/>
    <s v=""/>
    <s v=""/>
    <s v=""/>
    <s v=""/>
    <s v=""/>
    <s v=""/>
    <n v="0"/>
    <n v="0"/>
    <n v="0"/>
    <n v="0"/>
    <n v="65.3"/>
    <n v="0"/>
    <n v="0"/>
    <n v="0"/>
    <n v="0"/>
    <n v="1"/>
    <x v="1"/>
    <n v="41.392672565053303"/>
    <n v="67.397800635548478"/>
    <n v="4.7320060177469259E-4"/>
    <n v="41.392672565053303"/>
    <n v="67.397800635548478"/>
    <n v="108.79047320060178"/>
  </r>
  <r>
    <s v="V2K2068D31122012C122"/>
    <s v="930"/>
    <s v="2067/1"/>
    <s v="MNLLGN59M47C591D"/>
    <s v=""/>
    <s v="F"/>
    <s v="MONELLA LUIGINA"/>
    <s v="MONELLA"/>
    <s v="LUIGINA"/>
    <s v="F"/>
    <s v="07/08/1959"/>
    <s v="CEVO"/>
    <s v="VIA KENNEDY, 11"/>
    <s v="BERNATE TICINO"/>
    <s v="20010"/>
    <s v="VIA KENNEDY"/>
    <s v="11"/>
    <s v=""/>
    <s v=""/>
    <s v=""/>
    <s v=""/>
    <s v=""/>
    <s v="VIA MONTICELLI, 23"/>
    <s v="VIA MONTICELLI"/>
    <s v="23"/>
    <s v=""/>
    <s v=""/>
    <s v=""/>
    <s v=""/>
    <s v=""/>
    <s v="FAB"/>
    <s v="C591"/>
    <s v="NCT"/>
    <s v="00015"/>
    <s v="00007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.33"/>
    <n v="80.33"/>
    <x v="0"/>
    <x v="0"/>
    <s v="LOCALI AD USO ABITAZIONE"/>
    <s v=""/>
    <s v=""/>
    <s v=""/>
    <s v=""/>
    <s v=""/>
    <s v=""/>
    <s v=""/>
    <s v=""/>
    <s v="DATI FORNITI U.T. (30/03/2009) INSERITO 1 APPARTAMENTO STESSI MQ DEL FRATELLO MONELLA ABRAMO"/>
    <s v="SIMULAZIONE TARI 2022 MT"/>
    <n v="118.32"/>
    <s v=""/>
    <n v="118.32"/>
    <n v="365"/>
    <s v="giorni"/>
    <s v="2022"/>
    <s v="01/01/2022"/>
    <s v="31/12/2022"/>
    <s v=""/>
    <s v=""/>
    <s v=""/>
    <s v=""/>
    <s v=""/>
    <s v=""/>
    <n v="0"/>
    <n v="0"/>
    <n v="0"/>
    <n v="0"/>
    <n v="80.33"/>
    <n v="0"/>
    <n v="0"/>
    <n v="0"/>
    <n v="0"/>
    <n v="1"/>
    <x v="1"/>
    <n v="50.919959986994364"/>
    <n v="67.397800635548478"/>
    <n v="-2.2393774571582981E-3"/>
    <n v="50.919959986994364"/>
    <n v="67.397800635548478"/>
    <n v="118.31776062254283"/>
  </r>
  <r>
    <s v="V2K2069D31122012C122"/>
    <s v="931"/>
    <s v="2068/1"/>
    <s v="MNTNTN59R65G535N"/>
    <s v=""/>
    <s v="F"/>
    <s v="MONTANINI ANTONIA"/>
    <s v="MONTANINI"/>
    <s v="ANTONIA"/>
    <s v="F"/>
    <s v="25/10/1959"/>
    <s v="PIACENZA"/>
    <s v="CASCINA CORVI, 3 int 4"/>
    <s v="SAN ROCCO AL PORTO"/>
    <s v="26865"/>
    <s v="CASCINA CORVI"/>
    <s v="3"/>
    <s v=""/>
    <s v=""/>
    <s v=""/>
    <s v=""/>
    <s v="4"/>
    <s v="VIA FIUME, 6"/>
    <s v="VIA FIUME"/>
    <s v="6"/>
    <s v=""/>
    <s v=""/>
    <s v=""/>
    <s v=""/>
    <s v=""/>
    <s v="FAB"/>
    <s v="C591"/>
    <s v="NCT"/>
    <s v="00015"/>
    <s v="000233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8"/>
    <n v="128"/>
    <x v="0"/>
    <x v="0"/>
    <s v="LOCALI AD USO ABITAZIONE"/>
    <s v=""/>
    <s v=""/>
    <s v=""/>
    <s v=""/>
    <s v=""/>
    <s v=""/>
    <s v=""/>
    <s v=""/>
    <s v="COMPROPRIETARIA CON MONTANINI GIUSEPPE E BARBIERI NAZZARENA"/>
    <s v="SIMULAZIONE TARI 2022 MT"/>
    <n v="148.54"/>
    <s v=""/>
    <n v="148.54"/>
    <n v="365"/>
    <s v="giorni"/>
    <s v="2022"/>
    <s v="01/01/2022"/>
    <s v="31/12/2022"/>
    <s v=""/>
    <s v=""/>
    <s v=""/>
    <s v=""/>
    <s v=""/>
    <s v=""/>
    <n v="0"/>
    <n v="0"/>
    <n v="0"/>
    <n v="0"/>
    <n v="128"/>
    <n v="0"/>
    <n v="0"/>
    <n v="0"/>
    <n v="0"/>
    <n v="1"/>
    <x v="1"/>
    <n v="81.137244844208624"/>
    <n v="67.397800635548478"/>
    <n v="-4.9545202428760149E-3"/>
    <n v="81.137244844208624"/>
    <n v="67.397800635548478"/>
    <n v="148.53504547975712"/>
  </r>
  <r>
    <s v="V2K2070D31122012C122"/>
    <s v="932"/>
    <s v="2069/1"/>
    <s v="RSSSRG46S27G220A"/>
    <s v=""/>
    <s v="F"/>
    <s v="RISSO SERGIO"/>
    <s v="RISSO"/>
    <s v="SERGIO"/>
    <s v="M"/>
    <s v="27/11/1946"/>
    <s v="PADERNO DUGNANO"/>
    <s v="VIA ITALIA, 9"/>
    <s v="PADERNO DUGNANO"/>
    <s v="20037"/>
    <s v="VIA ITALIA"/>
    <s v="9"/>
    <s v=""/>
    <s v=""/>
    <s v=""/>
    <s v=""/>
    <s v=""/>
    <s v="LOCALITA' BARZABAL, "/>
    <s v="LOCALITA' BARZABAL"/>
    <s v=""/>
    <s v=""/>
    <s v=""/>
    <s v=""/>
    <s v=""/>
    <s v=""/>
    <s v="FAB"/>
    <s v="C591"/>
    <s v="NCT"/>
    <s v="00019"/>
    <s v="000020"/>
    <s v=""/>
    <s v=""/>
    <s v=""/>
    <s v="A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FIENILE BARZABAl"/>
    <s v="SIMULAZIONE TARI 2022 MT"/>
    <n v="90.22"/>
    <n v="-67.67"/>
    <n v="22.55"/>
    <n v="365"/>
    <s v="giorni"/>
    <s v="2022"/>
    <s v="01/01/2022"/>
    <s v="31/12/2022"/>
    <s v=""/>
    <s v=""/>
    <s v=""/>
    <s v=""/>
    <s v=""/>
    <s v=""/>
    <n v="0"/>
    <n v="0.75"/>
    <n v="0"/>
    <n v="0"/>
    <n v="9"/>
    <n v="0"/>
    <n v="0.75"/>
    <n v="0"/>
    <n v="0"/>
    <n v="0.25"/>
    <x v="1"/>
    <n v="5.7049625281084193"/>
    <n v="16.849450158887119"/>
    <n v="4.4126869955398718E-3"/>
    <n v="5.7049625281084193"/>
    <n v="16.849450158887119"/>
    <n v="22.554412686995541"/>
  </r>
  <r>
    <s v="V2K2071D31122012C122"/>
    <s v="933"/>
    <s v="2070/1"/>
    <s v="RVTBRN40M69C417S"/>
    <s v=""/>
    <s v="F"/>
    <s v="RIVETTA BRUNA"/>
    <s v="RIVETTA"/>
    <s v="BRUNA"/>
    <s v="F"/>
    <s v="29/08/1940"/>
    <s v="CEDEGOLO"/>
    <s v="VIA RISORGIMENTO, 8"/>
    <s v="CEVO"/>
    <s v="25040"/>
    <s v="VIA RISORGIMENTO"/>
    <s v="8"/>
    <s v=""/>
    <s v=""/>
    <s v=""/>
    <s v=""/>
    <s v=""/>
    <s v="VIA RISORGIMENTO, 8"/>
    <s v="VIA RISORGIMENTO"/>
    <s v="8"/>
    <s v=""/>
    <s v=""/>
    <s v=""/>
    <s v=""/>
    <s v=""/>
    <s v="FAB"/>
    <s v="C591"/>
    <s v="NCT"/>
    <s v="00020"/>
    <s v="000257"/>
    <s v=""/>
    <s v="0007"/>
    <s v=""/>
    <s v="C06"/>
    <s v="FAB"/>
    <s v="C591"/>
    <s v="NCT"/>
    <s v="00020"/>
    <s v="000257"/>
    <s v=""/>
    <s v="0005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2072D31122012C122"/>
    <s v="934"/>
    <s v="2071/1"/>
    <s v="RNCGTD47D58L648P"/>
    <s v=""/>
    <s v="F"/>
    <s v="RONCHI AUGUSTA DORINA"/>
    <s v="RONCHI"/>
    <s v="AUGUSTA DORINA"/>
    <s v="F"/>
    <s v="18/04/1947"/>
    <s v="VALSAVIORE"/>
    <s v="VIA PASSO GAVIA, 7"/>
    <s v="DARFO BOARIO TERME"/>
    <s v="25047"/>
    <s v="VIA PASSO GAVIA"/>
    <s v="7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72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EX GANDOSSI MIRIAM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2073D31122012C122"/>
    <s v="935"/>
    <s v="2072/1"/>
    <s v="MFFMRC72M21B149T"/>
    <s v=""/>
    <s v="F"/>
    <s v="MAFFESSOLI MARCO"/>
    <s v="MAFFESSOLI"/>
    <s v="MARCO"/>
    <s v="M"/>
    <s v="21/08/1972"/>
    <s v="BRENO"/>
    <s v="VIA SANTI NAZZARO E CELSO, 12"/>
    <s v="CEVO"/>
    <s v="25040"/>
    <s v="VIA SANTI NAZZARO E CELSO"/>
    <s v="12"/>
    <s v=""/>
    <s v=""/>
    <s v=""/>
    <s v=""/>
    <s v=""/>
    <s v="VIA SANTI NAZZARO E CELSO, 12"/>
    <s v="VIA SANTI NAZZARO E CELSO"/>
    <s v="12"/>
    <s v=""/>
    <s v=""/>
    <s v=""/>
    <s v=""/>
    <s v=""/>
    <s v="FAB"/>
    <s v="C591"/>
    <s v="NCT"/>
    <s v="00020"/>
    <s v="000061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6"/>
    <n v="76"/>
    <x v="0"/>
    <x v="0"/>
    <s v="LOCALI AD USO ABITAZIONE"/>
    <s v=""/>
    <s v=""/>
    <n v="4"/>
    <s v=""/>
    <s v=""/>
    <s v=""/>
    <s v=""/>
    <s v=""/>
    <s v=""/>
    <s v="SIMULAZIONE TARI 2022 MT"/>
    <n v="134.12"/>
    <s v=""/>
    <n v="134.12"/>
    <n v="365"/>
    <s v="giorni"/>
    <s v="2022"/>
    <s v="01/01/2022"/>
    <s v="31/12/2022"/>
    <s v=""/>
    <s v=""/>
    <s v=""/>
    <s v=""/>
    <s v=""/>
    <s v=""/>
    <n v="0"/>
    <n v="0"/>
    <n v="0"/>
    <n v="0"/>
    <n v="76"/>
    <n v="0"/>
    <n v="0"/>
    <n v="0"/>
    <n v="0"/>
    <n v="1"/>
    <x v="4"/>
    <n v="51.743775357822855"/>
    <n v="82.375089665670373"/>
    <n v="-1.1349765067620865E-3"/>
    <n v="51.743775357822855"/>
    <n v="82.375089665670373"/>
    <n v="134.11886502349324"/>
  </r>
  <r>
    <s v="V2K2074D31122013C122"/>
    <s v="936"/>
    <s v="2075/1"/>
    <s v="MTTGRL66S70C591L"/>
    <s v=""/>
    <s v="F"/>
    <s v="MATTI GLORIA LUCIA"/>
    <s v="MATTI"/>
    <s v="GLORIA LUCIA"/>
    <s v="F"/>
    <s v="30/11/1966"/>
    <s v="CEVO"/>
    <s v="VIA GUGLIELMO MARCONI, 3 B"/>
    <s v="CEVO"/>
    <s v="25040"/>
    <s v="VIA GUGLIELMO MARCONI"/>
    <s v="3"/>
    <s v="B"/>
    <s v=""/>
    <s v=""/>
    <s v=""/>
    <s v=""/>
    <s v="VIA GUGLIELMO MARCONI, 3 B"/>
    <s v="VIA GUGLIELMO MARCONI"/>
    <s v="3"/>
    <s v="B"/>
    <s v=""/>
    <s v=""/>
    <s v=""/>
    <s v=""/>
    <s v="FAB"/>
    <s v="C591"/>
    <s v="NCT"/>
    <s v="00014"/>
    <s v="000125"/>
    <s v=""/>
    <s v="00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7.41999999999999"/>
    <n v="147.41999999999999"/>
    <x v="0"/>
    <x v="0"/>
    <s v="LOCALI AD USO ABITAZIONE"/>
    <s v=""/>
    <s v=""/>
    <n v="3"/>
    <s v=""/>
    <s v=""/>
    <s v=""/>
    <s v=""/>
    <s v=""/>
    <s v="DATI FORNITI DA U.T. mq comprensivi delle stanze della zia "/>
    <s v="SIMULAZIONE TARI 2022 MT"/>
    <n v="160.85"/>
    <s v=""/>
    <n v="160.85"/>
    <n v="365"/>
    <s v="giorni"/>
    <s v="2022"/>
    <s v="01/01/2022"/>
    <s v="31/12/2022"/>
    <s v=""/>
    <s v=""/>
    <s v=""/>
    <s v=""/>
    <s v=""/>
    <s v=""/>
    <n v="0"/>
    <n v="0"/>
    <n v="0"/>
    <n v="0"/>
    <n v="147.41999999999999"/>
    <n v="0"/>
    <n v="0"/>
    <n v="0"/>
    <n v="0"/>
    <n v="1"/>
    <x v="6"/>
    <n v="93.447286210415896"/>
    <n v="67.397800635548478"/>
    <n v="-4.9131540356199821E-3"/>
    <n v="93.447286210415896"/>
    <n v="67.397800635548478"/>
    <n v="160.84508684596437"/>
  </r>
  <r>
    <s v="V2K2078D31122012C122"/>
    <s v="937"/>
    <s v="2077/1"/>
    <s v="TTTFNC35P18L777F"/>
    <s v=""/>
    <s v="F"/>
    <s v="TAIETTI FRANCESCO"/>
    <s v="TAIETTI"/>
    <s v="FRANCESCO"/>
    <s v="M"/>
    <s v="18/09/1935"/>
    <s v="VEROLANUOVA"/>
    <s v="VIA GARIBALDI, 4"/>
    <s v="ROBECCO D'OGLIO"/>
    <s v="26010"/>
    <s v="VIA GARIBALDI"/>
    <s v="4"/>
    <s v=""/>
    <s v=""/>
    <s v=""/>
    <s v=""/>
    <s v=""/>
    <s v="VIA GUGLIELMO MARCONI, 23"/>
    <s v="VIA GUGLIELMO MARCONI"/>
    <s v="23"/>
    <s v=""/>
    <s v=""/>
    <s v=""/>
    <s v=""/>
    <s v=""/>
    <s v="FAB"/>
    <s v="C591"/>
    <s v="NCT"/>
    <s v="00006"/>
    <s v="000058"/>
    <s v=""/>
    <s v="0003"/>
    <s v=""/>
    <s v="C06"/>
    <s v="FAB"/>
    <s v="C591"/>
    <s v="NCT"/>
    <s v="00006"/>
    <s v="000058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2080D31122012C122"/>
    <s v="939"/>
    <s v="2079/1"/>
    <s v="STTLSN62M06G264B"/>
    <s v=""/>
    <s v="F"/>
    <s v="SETTI ALESSANDRO"/>
    <s v="SETTI"/>
    <s v="ALESSANDRO"/>
    <s v="M"/>
    <s v="06/08/1962"/>
    <s v="PALAZZOLO SULL'OGLIO"/>
    <s v="VIA MANTEGNA, 9"/>
    <s v="CASTELNUOVO DEL GARDA"/>
    <s v="37014"/>
    <s v="VIA MANTEGNA"/>
    <s v="9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7"/>
    <s v=""/>
    <s v="A02"/>
    <s v="FAB"/>
    <s v="C591"/>
    <s v="NCT"/>
    <s v="00013"/>
    <s v="000201"/>
    <s v=""/>
    <s v="001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s v=""/>
    <s v=""/>
    <s v=""/>
    <s v=""/>
    <s v=""/>
    <s v=""/>
    <s v=""/>
    <s v="SIMULAZIONE TARI 2022 MT"/>
    <n v="87.68"/>
    <s v=""/>
    <n v="87.68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1"/>
    <n v="20.284311211052156"/>
    <n v="67.397800635548478"/>
    <n v="2.1118466006271319E-3"/>
    <n v="20.284311211052156"/>
    <n v="67.397800635548478"/>
    <n v="87.682111846600634"/>
  </r>
  <r>
    <s v="V2K2081D31122012C122"/>
    <s v="940"/>
    <s v="2080/1"/>
    <s v="MRCFNC44T54L502H"/>
    <s v=""/>
    <s v="F"/>
    <s v="MARCHIONDELLI FRANCESCA"/>
    <s v="MARCHIONDELLI"/>
    <s v="FRANCESCA"/>
    <s v="F"/>
    <s v="14/12/1944"/>
    <s v="URGNANO"/>
    <s v="VIA ADUA, 50"/>
    <s v="VERDELLO"/>
    <s v="24049"/>
    <s v="VIA ADUA"/>
    <s v="50"/>
    <s v="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399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0"/>
    <s v="LOCALI AD USO ABITAZIONE"/>
    <s v=""/>
    <s v=""/>
    <s v=""/>
    <s v=""/>
    <s v=""/>
    <s v=""/>
    <s v=""/>
    <s v=""/>
    <s v=""/>
    <s v="SIMULAZIONE TARI 2022 MT"/>
    <n v="94.02"/>
    <s v=""/>
    <n v="94.02"/>
    <n v="365"/>
    <s v="giorni"/>
    <s v="2022"/>
    <s v="01/01/2022"/>
    <s v="31/12/2022"/>
    <s v=""/>
    <s v=""/>
    <s v=""/>
    <s v=""/>
    <s v=""/>
    <s v=""/>
    <n v="0"/>
    <n v="0"/>
    <n v="0"/>
    <n v="0"/>
    <n v="42"/>
    <n v="0"/>
    <n v="0"/>
    <n v="0"/>
    <n v="0"/>
    <n v="1"/>
    <x v="1"/>
    <n v="26.623158464505956"/>
    <n v="67.397800635548478"/>
    <n v="9.5910005443045065E-4"/>
    <n v="26.623158464505956"/>
    <n v="67.397800635548478"/>
    <n v="94.020959100054426"/>
  </r>
  <r>
    <s v="V2K2089D31122012C122"/>
    <s v="17221"/>
    <s v="2088/1"/>
    <s v="MTTGTT31P65C591O"/>
    <s v=""/>
    <s v="F"/>
    <s v="MATTI GIUDITTA"/>
    <s v="MATTI"/>
    <s v="GIUDITTA"/>
    <s v="F"/>
    <s v="25/09/1931"/>
    <s v="CEVO"/>
    <s v="VIA SCARELLA, 15"/>
    <s v="BRESCIA"/>
    <s v="25100"/>
    <s v="VIA SCARELLA"/>
    <s v="15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s v=""/>
    <s v=""/>
    <s v=""/>
    <s v=""/>
    <s v=""/>
    <s v=""/>
    <s v=""/>
    <s v="SIMULAZIONE TARI 2022 MT"/>
    <n v="101"/>
    <s v=""/>
    <n v="101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1"/>
    <n v="33.59589044330513"/>
    <n v="67.397800635548478"/>
    <n v="-6.3089211463989159E-3"/>
    <n v="33.59589044330513"/>
    <n v="67.397800635548478"/>
    <n v="100.9936910788536"/>
  </r>
  <r>
    <s v="V2K2090D31122012C122"/>
    <s v="946"/>
    <s v="2089/1"/>
    <s v="BNMVLM73T45B149P"/>
    <s v=""/>
    <s v="F"/>
    <s v="BONOMELLI VILMA"/>
    <s v="BONOMELLI"/>
    <s v="VILMA"/>
    <s v="F"/>
    <s v="05/12/1973"/>
    <s v="BRENO"/>
    <s v="VIA SAN VIGILIO, 86"/>
    <s v="CEVO"/>
    <s v="25040"/>
    <s v="VIA SAN VIGILIO"/>
    <s v="86"/>
    <s v=""/>
    <s v=""/>
    <s v=""/>
    <s v=""/>
    <s v=""/>
    <s v="VIA SAN VIGILIO, 88"/>
    <s v="VIA SAN VIGILIO"/>
    <s v="88"/>
    <s v=""/>
    <s v=""/>
    <s v=""/>
    <s v=""/>
    <s v=""/>
    <s v="FAB"/>
    <s v="C591"/>
    <s v="NCT"/>
    <s v="00015"/>
    <s v="000370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4"/>
    <s v=""/>
    <s v=""/>
    <s v=""/>
    <s v=""/>
    <s v=""/>
    <s v=""/>
    <s v="SIMULAZIONE TARI 2022 MT"/>
    <n v="130.04"/>
    <s v=""/>
    <n v="130.0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4"/>
    <n v="47.658740461152625"/>
    <n v="82.375089665670373"/>
    <n v="-6.1698731769865844E-3"/>
    <n v="47.658740461152625"/>
    <n v="82.375089665670373"/>
    <n v="130.03383012682301"/>
  </r>
  <r>
    <s v="V2K2091D31122012C122"/>
    <s v="947"/>
    <s v="2090/1"/>
    <s v="SCLLCN72C10B149V"/>
    <s v=""/>
    <s v="F"/>
    <s v="SCOLARI LUCIANO"/>
    <s v="SCOLARI"/>
    <s v="LUCIANO"/>
    <s v="M"/>
    <s v="10/03/1972"/>
    <s v="BRENO"/>
    <s v="VIA ADAMELLO, 1"/>
    <s v="CEVO"/>
    <s v="25040"/>
    <s v="VIA ADAMELLO"/>
    <s v="1"/>
    <s v=""/>
    <s v=""/>
    <s v=""/>
    <s v=""/>
    <s v=""/>
    <s v="VIA ADAMELLO, 1"/>
    <s v="VIA ADAMELLO"/>
    <s v="1"/>
    <s v=""/>
    <s v=""/>
    <s v=""/>
    <s v=""/>
    <s v=""/>
    <s v="FAB"/>
    <s v="C591"/>
    <s v="NCT"/>
    <s v="00015"/>
    <s v="000164"/>
    <s v=""/>
    <s v="0003"/>
    <s v=""/>
    <s v="C06"/>
    <s v="FAB"/>
    <s v="C591"/>
    <s v="NCT"/>
    <s v="00015"/>
    <s v="00016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5.5"/>
    <n v="125.5"/>
    <x v="0"/>
    <x v="0"/>
    <s v="LOCALI AD USO ABITAZIONE"/>
    <s v=""/>
    <s v=""/>
    <n v="4"/>
    <s v=""/>
    <s v=""/>
    <s v=""/>
    <s v=""/>
    <s v=""/>
    <s v=""/>
    <s v="SIMULAZIONE TARI 2022 MT"/>
    <n v="167.83"/>
    <s v=""/>
    <n v="167.83"/>
    <n v="365"/>
    <s v="giorni"/>
    <s v="2022"/>
    <s v="01/01/2022"/>
    <s v="31/12/2022"/>
    <s v=""/>
    <s v=""/>
    <s v=""/>
    <s v=""/>
    <s v=""/>
    <s v=""/>
    <n v="0"/>
    <n v="0"/>
    <n v="0"/>
    <n v="0"/>
    <n v="125.49999999999999"/>
    <n v="0"/>
    <n v="0"/>
    <n v="0"/>
    <n v="0"/>
    <n v="1"/>
    <x v="4"/>
    <n v="85.445313255352204"/>
    <n v="82.375089665670373"/>
    <n v="-9.597078977435558E-3"/>
    <n v="85.445313255352204"/>
    <n v="82.375089665670373"/>
    <n v="167.82040292102258"/>
  </r>
  <r>
    <s v="V2K2092D31122012C122"/>
    <s v="948"/>
    <s v="2091/1"/>
    <s v="PLOFLV51E07D574X"/>
    <s v=""/>
    <s v="F"/>
    <s v="POLI FLAVIO"/>
    <s v="POLI"/>
    <s v="FLAVIO"/>
    <s v="M"/>
    <s v="07/05/1951"/>
    <s v="FIESCO"/>
    <s v="VIA FELICIANO NOLI, 9 A"/>
    <s v="FIESCO"/>
    <s v="26010"/>
    <s v="VIA FELICIANO NOLI"/>
    <s v="9"/>
    <s v="A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.55"/>
    <n v="54.55"/>
    <x v="0"/>
    <x v="0"/>
    <s v="LOCALI AD USO ABITAZIONE"/>
    <s v=""/>
    <s v=""/>
    <s v=""/>
    <s v=""/>
    <s v=""/>
    <s v=""/>
    <s v=""/>
    <s v=""/>
    <s v="EX. ZANOTTI RICCARDO"/>
    <s v="SIMULAZIONE TARI 2022 MT"/>
    <n v="101.98"/>
    <s v=""/>
    <n v="101.98"/>
    <n v="365"/>
    <s v="giorni"/>
    <s v="2022"/>
    <s v="01/01/2022"/>
    <s v="31/12/2022"/>
    <s v=""/>
    <s v=""/>
    <s v=""/>
    <s v=""/>
    <s v=""/>
    <s v=""/>
    <n v="0"/>
    <n v="0"/>
    <n v="0"/>
    <n v="0"/>
    <n v="54.55"/>
    <n v="0"/>
    <n v="0"/>
    <n v="0"/>
    <n v="0"/>
    <n v="1"/>
    <x v="1"/>
    <n v="34.578411767590467"/>
    <n v="67.397800635548478"/>
    <n v="-3.7875968610592281E-3"/>
    <n v="34.578411767590467"/>
    <n v="67.397800635548478"/>
    <n v="101.97621240313894"/>
  </r>
  <r>
    <s v="V2K2097D31122012C122"/>
    <s v="950"/>
    <s v="2096/1"/>
    <s v="MTTDTL44E56L648O"/>
    <s v=""/>
    <s v="F"/>
    <s v="MATTI DONATELLA"/>
    <s v="MATTI"/>
    <s v="DONATELLA"/>
    <s v="F"/>
    <s v="16/05/1944"/>
    <s v="VALSAVIORE"/>
    <s v="VIA FRANCESCO DIPRIZIO, 5 B"/>
    <s v="ISEO"/>
    <s v="25049"/>
    <s v="VIA FRANCESCO DIPRIZIO"/>
    <s v="5"/>
    <s v="B"/>
    <s v=""/>
    <s v=""/>
    <s v=""/>
    <s v=""/>
    <s v="VIA SAN VIGILIO, 45"/>
    <s v="VIA SAN VIGILIO"/>
    <s v="45"/>
    <s v=""/>
    <s v=""/>
    <s v=""/>
    <s v=""/>
    <s v=""/>
    <s v="FAB"/>
    <s v="C591"/>
    <s v="NCT"/>
    <s v="00015"/>
    <s v="000324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2098D31122012C122"/>
    <s v="951"/>
    <s v="2097/1"/>
    <s v="PSNCRN56T52C591B"/>
    <s v=""/>
    <s v="F"/>
    <s v="PASINETTI CATERINA"/>
    <s v="PASINETTI"/>
    <s v="CATERINA"/>
    <s v="F"/>
    <s v="12/12/1956"/>
    <s v="CEVO"/>
    <s v="VIA SANT' ANTONIO, 26"/>
    <s v="CEVO"/>
    <s v="25040"/>
    <s v="VIA SANT' ANTONIO"/>
    <s v="26"/>
    <s v=""/>
    <s v=""/>
    <s v=""/>
    <s v=""/>
    <s v=""/>
    <s v="VIA SANT' ANTONIO, 26"/>
    <s v="VIA SANT' ANTONIO"/>
    <s v="26"/>
    <s v=""/>
    <s v=""/>
    <s v=""/>
    <s v=""/>
    <s v=""/>
    <s v="FAB"/>
    <s v="C591"/>
    <s v="NCT"/>
    <s v="00015"/>
    <s v="00012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0"/>
    <s v="LOCALI AD USO ABITAZIONE"/>
    <s v=""/>
    <s v=""/>
    <n v="2"/>
    <s v=""/>
    <s v=""/>
    <s v=""/>
    <s v=""/>
    <s v=""/>
    <s v=""/>
    <s v="SIMULAZIONE TARI 2022 MT"/>
    <n v="76.17"/>
    <s v=""/>
    <n v="76.17"/>
    <n v="365"/>
    <s v="giorni"/>
    <s v="2022"/>
    <s v="01/01/2022"/>
    <s v="31/12/2022"/>
    <s v=""/>
    <s v=""/>
    <s v=""/>
    <s v=""/>
    <s v=""/>
    <s v=""/>
    <n v="0"/>
    <n v="0"/>
    <n v="0"/>
    <n v="0"/>
    <n v="43"/>
    <n v="0"/>
    <n v="0"/>
    <n v="0"/>
    <n v="0"/>
    <n v="1"/>
    <x v="5"/>
    <n v="24.733242894494733"/>
    <n v="51.443731886070836"/>
    <n v="6.9747805655708817E-3"/>
    <n v="24.733242894494733"/>
    <n v="51.443731886070836"/>
    <n v="76.176974780565573"/>
  </r>
  <r>
    <s v="V2K2109D31122012C122"/>
    <s v="954"/>
    <s v="2108/1"/>
    <s v="GZZDNL72M55Z133F"/>
    <s v=""/>
    <s v="F"/>
    <s v="GOZZI DANIELA"/>
    <s v="GOZZI"/>
    <s v="DANIELA"/>
    <s v="F"/>
    <s v="15/08/1972"/>
    <s v="DAVOS PLATZ"/>
    <s v="VIA ANTONIO GRAMSCI, 5"/>
    <s v="CEVO"/>
    <s v="25040"/>
    <s v="VIA ANTONIO GRAMSCI"/>
    <s v="5"/>
    <s v=""/>
    <s v=""/>
    <s v=""/>
    <s v=""/>
    <s v=""/>
    <s v="VIA ANTONIO GRAMSCI, 5"/>
    <s v="VIA ANTONIO GRAMSCI"/>
    <s v="5"/>
    <s v=""/>
    <s v=""/>
    <s v=""/>
    <s v=""/>
    <s v=""/>
    <s v="FAB"/>
    <s v="C591"/>
    <s v="NCT"/>
    <s v="00016"/>
    <s v="000287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3"/>
    <s v=""/>
    <s v=""/>
    <s v=""/>
    <s v=""/>
    <s v=""/>
    <s v="condomino gozzi felice-gozzi giovanni"/>
    <s v="SIMULAZIONE TARI 2022 MT"/>
    <n v="95.92"/>
    <s v=""/>
    <n v="95.92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6"/>
    <n v="28.524812640542095"/>
    <n v="67.397800635548478"/>
    <n v="2.6132760905710484E-3"/>
    <n v="28.524812640542095"/>
    <n v="67.397800635548478"/>
    <n v="95.922613276090573"/>
  </r>
  <r>
    <s v="V2K2110D01012015C104"/>
    <s v="955"/>
    <s v="2109/1"/>
    <s v="01690900988"/>
    <s v="01690900988"/>
    <s v="G"/>
    <s v="EDIL CAMUNA DI SANDRINI ALBA &amp; C. SAS"/>
    <s v=""/>
    <s v=""/>
    <s v=""/>
    <s v=""/>
    <s v=""/>
    <s v="VIA GELPI, 43"/>
    <s v="EDOLO"/>
    <s v="25048"/>
    <s v="VIA GELPI"/>
    <s v="43"/>
    <s v=""/>
    <s v=""/>
    <s v=""/>
    <s v=""/>
    <s v=""/>
    <s v="VIA ROMA, 23 D"/>
    <s v="VIA ROMA"/>
    <s v="23"/>
    <s v="D"/>
    <s v=""/>
    <s v=""/>
    <s v=""/>
    <s v=""/>
    <s v="FAB"/>
    <s v="C591"/>
    <s v="NCT"/>
    <s v="00014"/>
    <s v="000378"/>
    <s v=""/>
    <s v="0016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1"/>
    <x v="8"/>
    <s v="ESPOSIZIONI, AUTOSALONI, DEPOSITI"/>
    <s v=""/>
    <s v=""/>
    <s v=""/>
    <s v="289 - Riduzione COVID-19 = 424 - Non applicata"/>
    <s v=""/>
    <s v=""/>
    <s v=""/>
    <s v=""/>
    <s v=""/>
    <s v="SIMULAZIONE TARI 2022 MT"/>
    <n v="52.83"/>
    <s v=""/>
    <n v="52.8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60"/>
    <x v="2"/>
    <n v="7.3909511016217211"/>
    <n v="45.435312216347533"/>
    <n v="-3.7366820307411786E-3"/>
    <n v="7.3909511016217211"/>
    <n v="45.435312216347533"/>
    <n v="52.826263317969257"/>
  </r>
  <r>
    <s v="V2K2111D01012018C122"/>
    <s v="958"/>
    <s v="2110/1"/>
    <s v="BZZMRK70T05F205P"/>
    <s v=""/>
    <s v="F"/>
    <s v="BAZZANA MIRKO"/>
    <s v="BAZZANA"/>
    <s v="MIRKO"/>
    <s v="M"/>
    <s v="05/12/1970"/>
    <s v="MILANO"/>
    <s v="VIA TIZIANO, 89 B"/>
    <s v="BRESCIA"/>
    <s v="25124"/>
    <s v="VIA TIZIANO"/>
    <s v="89"/>
    <s v="B"/>
    <s v=""/>
    <s v=""/>
    <s v=""/>
    <s v=""/>
    <s v="VIA ADAMELLO, 58 A"/>
    <s v="VIA ADAMELLO"/>
    <s v="58"/>
    <s v="A"/>
    <s v=""/>
    <s v=""/>
    <s v=""/>
    <s v=""/>
    <s v="FAB"/>
    <s v="C591"/>
    <s v="NCT"/>
    <s v="00015"/>
    <s v="000315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.15"/>
    <n v="61.15"/>
    <x v="0"/>
    <x v="0"/>
    <s v="LOCALI AD USO ABITAZIONE"/>
    <s v=""/>
    <s v=""/>
    <s v=""/>
    <s v=""/>
    <s v=""/>
    <s v=""/>
    <s v=""/>
    <s v=""/>
    <s v=""/>
    <s v="SIMULAZIONE TARI 2022 MT"/>
    <n v="106.16"/>
    <s v=""/>
    <n v="106.16"/>
    <n v="365"/>
    <s v="giorni"/>
    <s v="2022"/>
    <s v="01/01/2022"/>
    <s v="31/12/2022"/>
    <s v=""/>
    <s v=""/>
    <s v=""/>
    <s v=""/>
    <s v=""/>
    <s v=""/>
    <n v="0"/>
    <n v="0"/>
    <n v="0"/>
    <n v="0"/>
    <n v="61.15"/>
    <n v="0"/>
    <n v="0"/>
    <n v="0"/>
    <n v="0"/>
    <n v="1"/>
    <x v="1"/>
    <n v="38.762050954869977"/>
    <n v="67.397800635548478"/>
    <n v="-1.4840958154138661E-4"/>
    <n v="38.762050954869977"/>
    <n v="67.397800635548478"/>
    <n v="106.15985159041846"/>
  </r>
  <r>
    <s v="V2K2112D31122012C122"/>
    <s v="959"/>
    <s v="2112/1"/>
    <s v="MRGTLV54B50L648K"/>
    <s v=""/>
    <s v="F"/>
    <s v="MORGANI TEA LIVIA"/>
    <s v="MORGANI"/>
    <s v="TEA LIVIA"/>
    <s v="F"/>
    <s v="10/02/1954"/>
    <s v="VALSAVIORE"/>
    <s v="VIA FOLETTA, 52"/>
    <s v="BOFFALORA SOPRA TICINO"/>
    <s v="20010"/>
    <s v="VIA FOLETTA"/>
    <s v="52"/>
    <s v=""/>
    <s v=""/>
    <s v=""/>
    <s v=""/>
    <s v=""/>
    <s v="VIA CASTELLO, 3"/>
    <s v="VIA CASTELLO"/>
    <s v="3"/>
    <s v=""/>
    <s v=""/>
    <s v=""/>
    <s v=""/>
    <s v=""/>
    <s v="FAB"/>
    <s v="C591"/>
    <s v="NCT"/>
    <s v="00015"/>
    <s v="000042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.43"/>
    <n v="57.43"/>
    <x v="0"/>
    <x v="0"/>
    <s v="LOCALI AD USO ABITAZIONE"/>
    <s v=""/>
    <s v=""/>
    <s v=""/>
    <s v=""/>
    <s v=""/>
    <s v=""/>
    <s v=""/>
    <s v=""/>
    <s v="DATI FORNITI U.T."/>
    <s v="SIMULAZIONE TARI 2022 MT"/>
    <n v="103.8"/>
    <s v=""/>
    <n v="103.8"/>
    <n v="365"/>
    <s v="giorni"/>
    <s v="2022"/>
    <s v="01/01/2022"/>
    <s v="31/12/2022"/>
    <s v=""/>
    <s v=""/>
    <s v=""/>
    <s v=""/>
    <s v=""/>
    <s v=""/>
    <n v="0"/>
    <n v="0"/>
    <n v="0"/>
    <n v="0"/>
    <n v="57.429999999999993"/>
    <n v="0"/>
    <n v="0"/>
    <n v="0"/>
    <n v="0"/>
    <n v="1"/>
    <x v="1"/>
    <n v="36.40399977658516"/>
    <n v="67.397800635548478"/>
    <n v="1.8004121336474554E-3"/>
    <n v="36.40399977658516"/>
    <n v="67.397800635548478"/>
    <n v="103.80180041213364"/>
  </r>
  <r>
    <s v="V2K2114D01012015C104"/>
    <s v="960"/>
    <s v="2113/1"/>
    <s v="01564210985"/>
    <s v="01564210985"/>
    <s v="G"/>
    <s v="EDILMONTE DI RIVETTA NARCISO E VALERIO S.N.C."/>
    <s v=""/>
    <s v=""/>
    <s v=""/>
    <s v=""/>
    <s v=""/>
    <s v="VIA PIAN DELLA REGINA, 24"/>
    <s v="BERZO DEMO"/>
    <s v="25040"/>
    <s v="VIA PIAN DELLA REGINA"/>
    <s v="24"/>
    <s v=""/>
    <s v=""/>
    <s v=""/>
    <s v=""/>
    <s v=""/>
    <s v="VIA DELLE ENERGIE RINNOVABILI, 10"/>
    <s v="VIA DELLE ENERGIE RINNOVABILI"/>
    <s v="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9.04999999999995"/>
    <n v="529.04999999999995"/>
    <x v="1"/>
    <x v="8"/>
    <s v="ESPOSIZIONI, AUTOSALONI, DEPOSITI"/>
    <s v=""/>
    <s v=""/>
    <s v=""/>
    <s v="289 - Riduzione COVID-19 = 424 - Non applicata"/>
    <s v=""/>
    <s v=""/>
    <s v=""/>
    <s v=""/>
    <s v="DATI FORNITI U.T. (30/03/2009)"/>
    <s v="SIMULAZIONE TARI 2022 MT"/>
    <n v="465.8"/>
    <s v=""/>
    <n v="465.8"/>
    <n v="365"/>
    <s v="giorni"/>
    <s v="2022"/>
    <s v="01/01/2022"/>
    <s v="31/12/2022"/>
    <s v=""/>
    <s v=""/>
    <s v=""/>
    <s v=""/>
    <s v=""/>
    <s v=""/>
    <n v="0"/>
    <n v="0"/>
    <n v="0"/>
    <n v="0"/>
    <n v="529.04999999999995"/>
    <n v="0"/>
    <n v="0"/>
    <n v="0"/>
    <n v="0"/>
    <n v="529.04999999999995"/>
    <x v="2"/>
    <n v="65.169711338549519"/>
    <n v="400.62586546764436"/>
    <n v="-4.4231938061329856E-3"/>
    <n v="65.169711338549519"/>
    <n v="400.62586546764436"/>
    <n v="465.79557680619388"/>
  </r>
  <r>
    <s v="V2K2116D31122012C122"/>
    <s v="962"/>
    <s v="2115/1"/>
    <s v="GZZLCU47A44A299I"/>
    <s v=""/>
    <s v="F"/>
    <s v="GUZZARDI LUCIA"/>
    <s v="GUZZARDI"/>
    <s v="LUCIA"/>
    <s v="F"/>
    <s v="04/01/1947"/>
    <s v="ANNICCO"/>
    <s v="VIA VERTUA, 12"/>
    <s v="SORESINA"/>
    <s v="26015"/>
    <s v="VIA VERTUA"/>
    <s v="12"/>
    <s v=""/>
    <s v=""/>
    <s v=""/>
    <s v=""/>
    <s v=""/>
    <s v="VIA SAN VIGILIO, 3"/>
    <s v="VIA SAN VIGILIO"/>
    <s v="3"/>
    <s v=""/>
    <s v=""/>
    <s v=""/>
    <s v=""/>
    <s v=""/>
    <s v="FAB"/>
    <s v="C591"/>
    <s v="NCT"/>
    <s v="00015"/>
    <s v="000184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"/>
    <n v="28"/>
    <x v="0"/>
    <x v="0"/>
    <s v="LOCALI AD USO ABITAZIONE"/>
    <s v=""/>
    <s v=""/>
    <s v=""/>
    <s v=""/>
    <s v=""/>
    <s v=""/>
    <s v=""/>
    <s v=""/>
    <s v="EX COMINCIOLI PAOLO"/>
    <s v="SIMULAZIONE TARI 2022 MT"/>
    <n v="85.15"/>
    <s v=""/>
    <n v="85.15"/>
    <n v="365"/>
    <s v="giorni"/>
    <s v="2022"/>
    <s v="01/01/2022"/>
    <s v="31/12/2022"/>
    <s v=""/>
    <s v=""/>
    <s v=""/>
    <s v=""/>
    <s v=""/>
    <s v=""/>
    <n v="0"/>
    <n v="0"/>
    <n v="0"/>
    <n v="0"/>
    <n v="28"/>
    <n v="0"/>
    <n v="0"/>
    <n v="0"/>
    <n v="0"/>
    <n v="1"/>
    <x v="1"/>
    <n v="17.748772309670635"/>
    <n v="67.397800635548478"/>
    <n v="-3.4270547809001073E-3"/>
    <n v="17.748772309670635"/>
    <n v="67.397800635548478"/>
    <n v="85.146572945219106"/>
  </r>
  <r>
    <s v="V2K2117D31122012C122"/>
    <s v="963"/>
    <s v="2116/1"/>
    <s v="PNIMNL70B25C591E"/>
    <s v=""/>
    <s v="F"/>
    <s v="PINA EMANUELE"/>
    <s v="PINA"/>
    <s v="EMANUELE"/>
    <s v="M"/>
    <s v="25/02/1970"/>
    <s v="CEVO"/>
    <s v="VIA RISORGIMENTO, 13 A"/>
    <s v="CEVO"/>
    <s v="25040"/>
    <s v="VIA RISORGIMENTO"/>
    <s v="13"/>
    <s v="A"/>
    <s v=""/>
    <s v=""/>
    <s v=""/>
    <s v=""/>
    <s v="VIA RISORGIMENTO, 13 A"/>
    <s v="VIA RISORGIMENTO"/>
    <s v="13"/>
    <s v="A"/>
    <s v=""/>
    <s v=""/>
    <s v=""/>
    <s v=""/>
    <s v="FAB"/>
    <s v="C591"/>
    <s v="NCT"/>
    <s v="00020"/>
    <s v="000157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6"/>
    <n v="116"/>
    <x v="0"/>
    <x v="0"/>
    <s v="LOCALI AD USO ABITAZIONE"/>
    <s v=""/>
    <s v=""/>
    <n v="2"/>
    <s v=""/>
    <s v=""/>
    <s v=""/>
    <s v=""/>
    <s v=""/>
    <s v=""/>
    <s v="SIMULAZIONE TARI 2022 MT"/>
    <n v="118.16"/>
    <s v=""/>
    <n v="118.16"/>
    <n v="365"/>
    <s v="giorni"/>
    <s v="2022"/>
    <s v="01/01/2022"/>
    <s v="31/12/2022"/>
    <s v=""/>
    <s v=""/>
    <s v=""/>
    <s v=""/>
    <s v=""/>
    <s v=""/>
    <n v="0"/>
    <n v="0"/>
    <n v="0"/>
    <n v="0"/>
    <n v="116.00000000000001"/>
    <n v="0"/>
    <n v="0"/>
    <n v="0"/>
    <n v="0"/>
    <n v="1"/>
    <x v="5"/>
    <n v="66.722236645613705"/>
    <n v="51.443731886070836"/>
    <n v="5.9685316845445868E-3"/>
    <n v="66.722236645613705"/>
    <n v="51.443731886070836"/>
    <n v="118.16596853168454"/>
  </r>
  <r>
    <s v="V2K2118D31122012C122"/>
    <s v="964"/>
    <s v="2117/1"/>
    <s v="GLMGPP55H48I476J"/>
    <s v=""/>
    <s v="F"/>
    <s v="GELMINI GIUSEPPINA MARIA"/>
    <s v="GELMINI"/>
    <s v="GIUSEPPINA MARIA"/>
    <s v="F"/>
    <s v="08/06/1955"/>
    <s v="SAVIORE"/>
    <s v="VIA DON SEGHEZZI, 12"/>
    <s v="SERIATE"/>
    <s v="24068"/>
    <s v="VIA DON SEGHEZZI"/>
    <s v="12"/>
    <s v=""/>
    <s v=""/>
    <s v=""/>
    <s v=""/>
    <s v=""/>
    <s v="VIA MERANO, 3"/>
    <s v="VIA MERANO"/>
    <s v="3"/>
    <s v=""/>
    <s v=""/>
    <s v=""/>
    <s v=""/>
    <s v=""/>
    <s v="FAB"/>
    <s v="C591"/>
    <s v="NCT"/>
    <s v="00029"/>
    <s v="000066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119D31122012C122"/>
    <s v="965"/>
    <s v="2118/1"/>
    <s v="GLMGRG59D08C591G"/>
    <s v=""/>
    <s v="F"/>
    <s v="GELMINI GIORGIO"/>
    <s v="GELMINI"/>
    <s v="GIORGIO"/>
    <s v="M"/>
    <s v="08/04/1959"/>
    <s v="CEVO"/>
    <s v="VIA MAGELLANO, 30"/>
    <s v="ALBANO SANT'ALESSANDRO"/>
    <s v="24061"/>
    <s v="VIA MAGELLANO"/>
    <s v="30"/>
    <s v=""/>
    <s v=""/>
    <s v=""/>
    <s v=""/>
    <s v=""/>
    <s v="VIA MERANO, 3"/>
    <s v="VIA MERANO"/>
    <s v="3"/>
    <s v=""/>
    <s v=""/>
    <s v=""/>
    <s v=""/>
    <s v=""/>
    <s v="FAB"/>
    <s v="C591"/>
    <s v="NCT"/>
    <s v="00029"/>
    <s v="000066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s v=""/>
    <s v=""/>
    <s v=""/>
    <s v=""/>
    <s v=""/>
    <s v=""/>
    <s v="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1"/>
    <n v="57.04962528108419"/>
    <n v="67.397800635548478"/>
    <n v="-2.5740833673353336E-3"/>
    <n v="57.04962528108419"/>
    <n v="67.397800635548478"/>
    <n v="124.44742591663267"/>
  </r>
  <r>
    <s v="V2K2122D31122012C122"/>
    <s v="966"/>
    <s v="2121/1"/>
    <s v="NVLRRT80R61F119T"/>
    <s v=""/>
    <s v="F"/>
    <s v="NOVELLI ROBERTA"/>
    <s v="NOVELLI"/>
    <s v="ROBERTA"/>
    <s v="F"/>
    <s v="21/10/1980"/>
    <s v="MELZO"/>
    <s v="CORSO EUROPA, 16"/>
    <s v="PESSANO CON BORNAGO"/>
    <s v="20060"/>
    <s v="CORSO EUROPA"/>
    <s v="16"/>
    <s v=""/>
    <s v=""/>
    <s v=""/>
    <s v=""/>
    <s v=""/>
    <s v="VIA ANDROLA, 8 B"/>
    <s v="VIA ANDROLA"/>
    <s v="8"/>
    <s v="B"/>
    <s v=""/>
    <s v=""/>
    <s v=""/>
    <s v=""/>
    <s v="FAB"/>
    <s v="C591"/>
    <s v="NCT"/>
    <s v="00013"/>
    <s v="000549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2135D31122012C122"/>
    <s v="970"/>
    <s v="2134/1"/>
    <s v="MTLLSN73T07B157V"/>
    <s v=""/>
    <s v="F"/>
    <s v="METELLI ALESSANDRO"/>
    <s v="METELLI"/>
    <s v="ALESSANDRO"/>
    <s v="M"/>
    <s v="07/12/1973"/>
    <s v="BRESCIA"/>
    <s v="VIA QUARTERONI, 31"/>
    <s v="DARFO BOARIO TERME"/>
    <s v="25047"/>
    <s v="VIA QUARTERONI"/>
    <s v="31"/>
    <s v=""/>
    <s v=""/>
    <s v=""/>
    <s v=""/>
    <s v=""/>
    <s v="VIA RISORGIMENTO, 6"/>
    <s v="VIA RISORGIMENTO"/>
    <s v="6"/>
    <s v=""/>
    <s v=""/>
    <s v=""/>
    <s v=""/>
    <s v=""/>
    <s v="FAB"/>
    <s v="C591"/>
    <s v="NCT"/>
    <s v="00020"/>
    <s v="000256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8"/>
    <n v="118"/>
    <x v="0"/>
    <x v="0"/>
    <s v="LOCALI AD USO ABITAZIONE"/>
    <s v=""/>
    <s v=""/>
    <s v=""/>
    <s v=""/>
    <s v=""/>
    <s v=""/>
    <s v=""/>
    <s v=""/>
    <s v=""/>
    <s v="SIMULAZIONE TARI 2022 MT"/>
    <n v="142.19999999999999"/>
    <s v=""/>
    <n v="142.19999999999999"/>
    <n v="365"/>
    <s v="giorni"/>
    <s v="2022"/>
    <s v="01/01/2022"/>
    <s v="31/12/2022"/>
    <s v=""/>
    <s v=""/>
    <s v=""/>
    <s v=""/>
    <s v=""/>
    <s v=""/>
    <n v="0"/>
    <n v="0"/>
    <n v="0"/>
    <n v="0"/>
    <n v="118"/>
    <n v="0"/>
    <n v="0"/>
    <n v="0"/>
    <n v="0"/>
    <n v="1"/>
    <x v="1"/>
    <n v="74.798397590754831"/>
    <n v="67.397800635548478"/>
    <n v="-3.8017736966935445E-3"/>
    <n v="74.798397590754831"/>
    <n v="67.397800635548478"/>
    <n v="142.1961982263033"/>
  </r>
  <r>
    <s v="V2K2136D31122012C123"/>
    <s v="970"/>
    <s v="2135/1"/>
    <s v="MTLLSN73T07B157V"/>
    <s v=""/>
    <s v="F"/>
    <s v="METELLI ALESSANDRO"/>
    <s v="METELLI"/>
    <s v="ALESSANDRO"/>
    <s v="M"/>
    <s v="07/12/1973"/>
    <s v="BRESCIA"/>
    <s v="VIA QUARTERONI, 31"/>
    <s v="DARFO BOARIO TERME"/>
    <s v="25047"/>
    <s v="VIA QUARTERONI"/>
    <s v="31"/>
    <s v=""/>
    <s v=""/>
    <s v=""/>
    <s v=""/>
    <s v=""/>
    <s v="VIA RISORGIMENTO, 4"/>
    <s v="VIA RISORGIMENTO"/>
    <s v="4"/>
    <s v=""/>
    <s v=""/>
    <s v=""/>
    <s v=""/>
    <s v=""/>
    <s v="FAB"/>
    <s v="C591"/>
    <s v="NCT"/>
    <s v="00020"/>
    <s v="00026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.5"/>
    <n v="37.5"/>
    <x v="0"/>
    <x v="1"/>
    <s v="LOCALI ACCESSORI UTENZA DOMESTICA"/>
    <s v=""/>
    <s v=""/>
    <s v=""/>
    <s v=""/>
    <s v=""/>
    <s v=""/>
    <s v=""/>
    <s v=""/>
    <s v="EX BOX METELLI RICCARDO"/>
    <s v="SIMULAZIONE TARI 2022 MT"/>
    <n v="23.77"/>
    <s v=""/>
    <n v="23.77"/>
    <n v="365"/>
    <s v="giorni"/>
    <s v="2022"/>
    <s v="01/01/2022"/>
    <s v="31/12/2022"/>
    <s v=""/>
    <s v=""/>
    <s v=""/>
    <s v=""/>
    <s v=""/>
    <s v=""/>
    <n v="0"/>
    <n v="0"/>
    <n v="0"/>
    <n v="0"/>
    <n v="37.5"/>
    <n v="1"/>
    <n v="0"/>
    <n v="0"/>
    <n v="0"/>
    <n v="0"/>
    <x v="1"/>
    <n v="23.770677200451747"/>
    <n v="0"/>
    <n v="6.7720045174723964E-4"/>
    <n v="23.770677200451747"/>
    <n v="0"/>
    <n v="23.770677200451747"/>
  </r>
  <r>
    <s v="V2K2139D31122012C122"/>
    <s v="972"/>
    <s v="2138/1"/>
    <s v="PTLFNC63C08B149R"/>
    <s v=""/>
    <s v="F"/>
    <s v="PUTELLI FRANCESCO"/>
    <s v="PUTELLI"/>
    <s v="FRANCESCO"/>
    <s v="M"/>
    <s v="08/03/1963"/>
    <s v="BRENO"/>
    <s v="VIA LEONARDO DA VINCI, 25 A int 2"/>
    <s v="BRENO"/>
    <s v="25043"/>
    <s v="VIA LEONARDO DA VINCI"/>
    <s v="25"/>
    <s v="A"/>
    <s v=""/>
    <s v=""/>
    <s v=""/>
    <s v="2"/>
    <s v="VIA ROMA, 80"/>
    <s v="VIA ROMA"/>
    <s v="80"/>
    <s v=""/>
    <s v=""/>
    <s v=""/>
    <s v=""/>
    <s v=""/>
    <s v="FAB"/>
    <s v="C591"/>
    <s v="NCT"/>
    <s v="00018"/>
    <s v="000232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s v=""/>
    <s v=""/>
    <s v=""/>
    <s v=""/>
    <s v=""/>
    <s v=""/>
    <s v="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1"/>
    <n v="63.388472534537989"/>
    <n v="67.397800635548478"/>
    <n v="-3.726829913517804E-3"/>
    <n v="63.388472534537989"/>
    <n v="67.397800635548478"/>
    <n v="130.78627317008647"/>
  </r>
  <r>
    <s v="V2K2143D31122012C122"/>
    <s v="974"/>
    <s v="2142/1"/>
    <s v="BRTGRG57M27F205B"/>
    <s v=""/>
    <s v="F"/>
    <s v="BERTOLINI GIORGIO"/>
    <s v="BERTOLINI"/>
    <s v="GIORGIO"/>
    <s v="M"/>
    <s v="27/08/1957"/>
    <s v="MILANO"/>
    <s v="VIA CLAUDIO TREVES, 52"/>
    <s v="TREZZANO SUL NAVIGLIO"/>
    <s v="20090"/>
    <s v="VIA CLAUDIO TREVES"/>
    <s v="52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11"/>
    <s v=""/>
    <s v="A02"/>
    <s v="FAB"/>
    <s v="C591"/>
    <s v="NCT"/>
    <s v="00013"/>
    <s v="000201"/>
    <s v=""/>
    <s v="001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2154D31122012C122"/>
    <s v="979"/>
    <s v="2153/1"/>
    <s v="BNDSFN68T04C591E"/>
    <s v=""/>
    <s v="F"/>
    <s v="BIONDI STEFANO"/>
    <s v="BIONDI"/>
    <s v="STEFANO"/>
    <s v="M"/>
    <s v="04/12/1968"/>
    <s v="CEVO"/>
    <s v="VIA ADAMELLO, 44"/>
    <s v="CEVO"/>
    <s v="25040"/>
    <s v="VIA ADAMELLO"/>
    <s v="44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2156D31122012C122"/>
    <s v="981"/>
    <s v="2155/1"/>
    <s v="CSLDLV42H41L648G"/>
    <s v=""/>
    <s v="F"/>
    <s v="CASALINI IDA SILVANA"/>
    <s v="CASALINI"/>
    <s v="IDA SILVANA"/>
    <s v="F"/>
    <s v="01/06/1942"/>
    <s v="VALSAVIORE"/>
    <s v="HINTERM-BACH, 24"/>
    <s v="COIRA"/>
    <s v="7000"/>
    <s v="HINTERM-BACH"/>
    <s v="24"/>
    <s v=""/>
    <s v=""/>
    <s v=""/>
    <s v=""/>
    <s v=""/>
    <s v="VIA SAN VIGILIO, 12"/>
    <s v="VIA SAN VIGILIO"/>
    <s v="12"/>
    <s v=""/>
    <s v=""/>
    <s v=""/>
    <s v=""/>
    <s v=""/>
    <s v="FAB"/>
    <s v="C591"/>
    <s v="NCT"/>
    <s v="00015"/>
    <s v="000227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EX GALBASSINI FRANCO 50 + ex celsi maria 30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2158D31122012C122"/>
    <s v="982"/>
    <s v="2157/1"/>
    <s v="BRMRTI59A62E094B"/>
    <s v=""/>
    <s v="F"/>
    <s v="BRAMBILLA RITA"/>
    <s v="BRAMBILLA"/>
    <s v="RITA"/>
    <s v="F"/>
    <s v="22/01/1959"/>
    <s v="GORGONZOLA"/>
    <s v="VIALE KENNEDY, 12 B"/>
    <s v="GORGONZOLA"/>
    <s v="20064"/>
    <s v="VIALE KENNEDY"/>
    <s v="12"/>
    <s v="B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EX SANTARELLA FILIPPO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2159D31122012C123"/>
    <s v="982"/>
    <s v="2158/1"/>
    <s v="BRMRTI59A62E094B"/>
    <s v=""/>
    <s v="F"/>
    <s v="BRAMBILLA RITA"/>
    <s v="BRAMBILLA"/>
    <s v="RITA"/>
    <s v="F"/>
    <s v="22/01/1959"/>
    <s v="GORGONZOLA"/>
    <s v="VIALE KENNEDY, 12 B"/>
    <s v="GORGONZOLA"/>
    <s v="20064"/>
    <s v="VIALE KENNEDY"/>
    <s v="12"/>
    <s v="B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EX SANTARELLA FILIPPO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2160D31122012C122"/>
    <s v="983"/>
    <s v="2159/1"/>
    <s v="RNCSLV74C26B149I"/>
    <s v=""/>
    <s v="F"/>
    <s v="RONCHI SILVIO"/>
    <s v="RONCHI"/>
    <s v="SILVIO"/>
    <s v="M"/>
    <s v="26/03/1974"/>
    <s v="BRENO"/>
    <s v="VIA RISORGIMENTO, 8"/>
    <s v="CEVO"/>
    <s v="25040"/>
    <s v="VIA RISORGIMENTO"/>
    <s v="8"/>
    <s v=""/>
    <s v=""/>
    <s v=""/>
    <s v=""/>
    <s v=""/>
    <s v="VIA RISORGIMENTO, 8"/>
    <s v="VIA RISORGIMENTO"/>
    <s v="8"/>
    <s v=""/>
    <s v=""/>
    <s v=""/>
    <s v=""/>
    <s v=""/>
    <s v="FAB"/>
    <s v="C591"/>
    <s v="NCT"/>
    <s v="00020"/>
    <s v="000257"/>
    <s v=""/>
    <s v="0004"/>
    <s v=""/>
    <s v="A07"/>
    <s v="FAB"/>
    <s v="C591"/>
    <s v="NCT"/>
    <s v="00020"/>
    <s v="000257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"/>
    <n v="103"/>
    <x v="0"/>
    <x v="0"/>
    <s v="LOCALI AD USO ABITAZIONE"/>
    <s v=""/>
    <s v=""/>
    <n v="4"/>
    <s v=""/>
    <s v=""/>
    <s v=""/>
    <s v=""/>
    <s v=""/>
    <s v=""/>
    <s v="SIMULAZIONE TARI 2022 MT"/>
    <n v="152.51"/>
    <s v=""/>
    <n v="152.51"/>
    <n v="365"/>
    <s v="giorni"/>
    <s v="2022"/>
    <s v="01/01/2022"/>
    <s v="31/12/2022"/>
    <s v=""/>
    <s v=""/>
    <s v=""/>
    <s v=""/>
    <s v=""/>
    <s v=""/>
    <n v="0"/>
    <n v="0"/>
    <n v="0"/>
    <n v="0"/>
    <n v="103"/>
    <n v="0"/>
    <n v="0"/>
    <n v="0"/>
    <n v="0"/>
    <n v="1"/>
    <x v="4"/>
    <n v="70.126432392838865"/>
    <n v="82.375089665670373"/>
    <n v="-8.4779414907529826E-3"/>
    <n v="70.126432392838865"/>
    <n v="82.375089665670373"/>
    <n v="152.50152205850924"/>
  </r>
  <r>
    <s v="V2K2161D31122012C122"/>
    <s v="984"/>
    <s v="2160/1"/>
    <s v="CLMCRD70P09F119L"/>
    <s v=""/>
    <s v="F"/>
    <s v="COLOMBO CESARE EDOARDO"/>
    <s v="COLOMBO"/>
    <s v="CESARE EDOARDO"/>
    <s v="M"/>
    <s v="09/09/1970"/>
    <s v="MELZO"/>
    <s v="VIA MONTENERO, 40"/>
    <s v="GORGONZOLA"/>
    <s v="20064"/>
    <s v="VIA MONTENERO"/>
    <s v="40"/>
    <s v=""/>
    <s v=""/>
    <s v=""/>
    <s v=""/>
    <s v=""/>
    <s v="VIA ANDROLA, 8 B"/>
    <s v="VIA ANDROLA"/>
    <s v="8"/>
    <s v="B"/>
    <s v=""/>
    <s v=""/>
    <s v=""/>
    <s v=""/>
    <s v="FAB"/>
    <s v="C591"/>
    <s v="NCT"/>
    <s v="00013"/>
    <s v="000549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"/>
    <n v="73"/>
    <x v="0"/>
    <x v="0"/>
    <s v="LOCALI AD USO ABITAZIONE"/>
    <s v=""/>
    <s v=""/>
    <s v=""/>
    <s v=""/>
    <s v=""/>
    <s v=""/>
    <s v=""/>
    <s v=""/>
    <s v=""/>
    <s v="SIMULAZIONE TARI 2022 MT"/>
    <n v="113.67"/>
    <s v=""/>
    <n v="113.67"/>
    <n v="365"/>
    <s v="giorni"/>
    <s v="2022"/>
    <s v="01/01/2022"/>
    <s v="31/12/2022"/>
    <s v=""/>
    <s v=""/>
    <s v=""/>
    <s v=""/>
    <s v=""/>
    <s v=""/>
    <n v="0"/>
    <n v="0"/>
    <n v="0"/>
    <n v="0"/>
    <n v="73"/>
    <n v="0"/>
    <n v="0"/>
    <n v="0"/>
    <n v="0"/>
    <n v="1"/>
    <x v="1"/>
    <n v="46.273584950212729"/>
    <n v="67.397800635548478"/>
    <n v="1.3855857612128375E-3"/>
    <n v="46.273584950212729"/>
    <n v="67.397800635548478"/>
    <n v="113.67138558576121"/>
  </r>
  <r>
    <s v="V2K2162D31122012C122"/>
    <s v="985"/>
    <s v="2161/1"/>
    <s v="MTTNMR43R70L648U"/>
    <s v=""/>
    <s v="F"/>
    <s v="MATTI HUWYLER ANNA MARIA LUIGINA"/>
    <s v="MATTI HUWYLER"/>
    <s v="ANNA MARIA LUIGINA"/>
    <s v="F"/>
    <s v="30/10/1943"/>
    <s v="VALSAVIORE"/>
    <s v="VIA GIARDINO, 6"/>
    <s v="CEVO"/>
    <s v="25040"/>
    <s v="VIA GIARDINO"/>
    <s v="6"/>
    <s v=""/>
    <s v=""/>
    <s v=""/>
    <s v=""/>
    <s v=""/>
    <s v="VIA GIARDINO, 6"/>
    <s v="VIA GIARDINO"/>
    <s v="6"/>
    <s v=""/>
    <s v=""/>
    <s v=""/>
    <s v=""/>
    <s v=""/>
    <s v="FAB"/>
    <s v="C591"/>
    <s v="NCT"/>
    <s v="00014"/>
    <s v="000063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.5"/>
    <n v="62.5"/>
    <x v="0"/>
    <x v="0"/>
    <s v="LOCALI AD USO ABITAZIONE"/>
    <s v=""/>
    <s v=""/>
    <s v=""/>
    <s v=""/>
    <s v=""/>
    <s v=""/>
    <s v=""/>
    <s v=""/>
    <s v=""/>
    <s v="SIMULAZIONE TARI 2022 MT"/>
    <n v="107.02"/>
    <s v=""/>
    <n v="107.02"/>
    <n v="365"/>
    <s v="giorni"/>
    <s v="2022"/>
    <s v="01/01/2022"/>
    <s v="31/12/2022"/>
    <s v=""/>
    <s v=""/>
    <s v=""/>
    <s v=""/>
    <s v=""/>
    <s v=""/>
    <n v="0"/>
    <n v="0"/>
    <n v="0"/>
    <n v="0"/>
    <n v="62.5"/>
    <n v="0"/>
    <n v="0"/>
    <n v="0"/>
    <n v="0"/>
    <n v="1"/>
    <x v="1"/>
    <n v="39.617795334086239"/>
    <n v="67.397800635548478"/>
    <n v="-4.4040303652792545E-3"/>
    <n v="39.617795334086239"/>
    <n v="67.397800635548478"/>
    <n v="107.01559596963472"/>
  </r>
  <r>
    <s v="V2K2164D31122012C122"/>
    <s v="988"/>
    <s v="2163/1"/>
    <s v="RNCFRC78A27B149I"/>
    <s v=""/>
    <s v="F"/>
    <s v="RONCHI FEDERICO"/>
    <s v="RONCHI"/>
    <s v="FEDERICO"/>
    <s v="M"/>
    <s v="27/01/1978"/>
    <s v="BRENO"/>
    <s v="VIA QUATTRO NOVEMBRE, 6"/>
    <s v="CEVO"/>
    <s v="25040"/>
    <s v="VIA QUATTRO NOVEMBRE"/>
    <s v="6"/>
    <s v=""/>
    <s v=""/>
    <s v=""/>
    <s v=""/>
    <s v=""/>
    <s v="VIA QUATTRO NOVEMBRE, 6"/>
    <s v="VIA QUATTRO NOVEMBRE"/>
    <s v="6"/>
    <s v=""/>
    <s v=""/>
    <s v=""/>
    <s v=""/>
    <s v=""/>
    <s v="FAB"/>
    <s v="C591"/>
    <s v="NCT"/>
    <s v="00011"/>
    <s v="000121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4"/>
    <s v=""/>
    <s v=""/>
    <s v=""/>
    <s v=""/>
    <s v=""/>
    <s v=""/>
    <s v="SIMULAZIONE TARI 2022 MT"/>
    <n v="143.66"/>
    <s v=""/>
    <n v="143.66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4"/>
    <n v="61.275523450053377"/>
    <n v="82.375089665670373"/>
    <n v="-9.3868842762390159E-3"/>
    <n v="61.275523450053377"/>
    <n v="82.375089665670373"/>
    <n v="143.65061311572376"/>
  </r>
  <r>
    <s v="V2K2178D31122012C122"/>
    <s v="993"/>
    <s v="2177/1"/>
    <s v="MNSNCL85P24B149G"/>
    <s v=""/>
    <s v="F"/>
    <s v="MANSINI NICOLA"/>
    <s v="MANSINI"/>
    <s v="NICOLA"/>
    <s v="M"/>
    <s v="24/09/1985"/>
    <s v="BRENO"/>
    <s v="VIA RISORGIMENTO, 15"/>
    <s v="CEVO"/>
    <s v="25040"/>
    <s v="VIA RISORGIMENTO"/>
    <s v="15"/>
    <s v=""/>
    <s v=""/>
    <s v=""/>
    <s v=""/>
    <s v=""/>
    <s v="VIA RISORGIMENTO, 21"/>
    <s v="VIA RISORGIMENTO"/>
    <s v="21"/>
    <s v=""/>
    <s v=""/>
    <s v=""/>
    <s v=""/>
    <s v=""/>
    <s v="FAB"/>
    <s v="C591"/>
    <s v="NCT"/>
    <s v="00011"/>
    <s v="000004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.97"/>
    <n v="74.97"/>
    <x v="0"/>
    <x v="0"/>
    <s v="LOCALI AD USO ABITAZIONE"/>
    <s v=""/>
    <s v=""/>
    <n v="1"/>
    <s v=""/>
    <s v=""/>
    <s v=""/>
    <s v=""/>
    <s v=""/>
    <s v="EX PINA VINCENZO"/>
    <s v="SIMULAZIONE TARI 2022 MT"/>
    <n v="53.89"/>
    <s v=""/>
    <n v="53.89"/>
    <n v="365"/>
    <s v="giorni"/>
    <s v="2022"/>
    <s v="01/01/2022"/>
    <s v="31/12/2022"/>
    <s v=""/>
    <s v=""/>
    <s v=""/>
    <s v=""/>
    <s v=""/>
    <s v=""/>
    <n v="0"/>
    <n v="0"/>
    <n v="0"/>
    <n v="0"/>
    <n v="74.97"/>
    <n v="0"/>
    <n v="0"/>
    <n v="0"/>
    <n v="0"/>
    <n v="1"/>
    <x v="0"/>
    <n v="36.961818334889095"/>
    <n v="16.930848468833439"/>
    <n v="2.6668037225334729E-3"/>
    <n v="36.961818334889095"/>
    <n v="16.930848468833439"/>
    <n v="53.892666803722534"/>
  </r>
  <r>
    <s v="V2K2179D31122012C123"/>
    <s v="993"/>
    <s v="2178/1"/>
    <s v="MNSNCL85P24B149G"/>
    <s v=""/>
    <s v="F"/>
    <s v="MANSINI NICOLA"/>
    <s v="MANSINI"/>
    <s v="NICOLA"/>
    <s v="M"/>
    <s v="24/09/1985"/>
    <s v="BRENO"/>
    <s v="VIA RISORGIMENTO, 15"/>
    <s v="CEVO"/>
    <s v="25040"/>
    <s v="VIA RISORGIMENTO"/>
    <s v="15"/>
    <s v=""/>
    <s v=""/>
    <s v=""/>
    <s v=""/>
    <s v=""/>
    <s v="VIA RISORGIMENTO, 21"/>
    <s v="VIA RISORGIMENTO"/>
    <s v="21"/>
    <s v=""/>
    <s v=""/>
    <s v=""/>
    <s v=""/>
    <s v=""/>
    <s v="FAB"/>
    <s v="C591"/>
    <s v="NCT"/>
    <s v="00020"/>
    <s v="00010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.73"/>
    <n v="12.73"/>
    <x v="0"/>
    <x v="1"/>
    <s v="LOCALI ACCESSORI UTENZA DOMESTICA"/>
    <s v=""/>
    <s v=""/>
    <n v="1"/>
    <s v=""/>
    <s v=""/>
    <s v=""/>
    <s v=""/>
    <s v=""/>
    <s v="EX PINA VINCENZO"/>
    <s v="SIMULAZIONE TARI 2022 MT"/>
    <n v="6.28"/>
    <s v=""/>
    <n v="6.28"/>
    <n v="365"/>
    <s v="giorni"/>
    <s v="2022"/>
    <s v="01/01/2022"/>
    <s v="31/12/2022"/>
    <s v=""/>
    <s v=""/>
    <s v=""/>
    <s v=""/>
    <s v=""/>
    <s v=""/>
    <n v="0"/>
    <n v="0"/>
    <n v="0"/>
    <n v="0"/>
    <n v="12.729999999999999"/>
    <n v="1"/>
    <n v="0"/>
    <n v="0"/>
    <n v="0"/>
    <n v="0"/>
    <x v="0"/>
    <n v="6.2761630972807545"/>
    <n v="0"/>
    <n v="-3.8369027192457494E-3"/>
    <n v="6.2761630972807545"/>
    <n v="0"/>
    <n v="6.2761630972807545"/>
  </r>
  <r>
    <s v="V2K2180D31122012C122"/>
    <s v="994"/>
    <s v="2179/1"/>
    <s v="MSCGRG45M05B157Z"/>
    <s v=""/>
    <s v="F"/>
    <s v="MUSCOJONA GIORGIO"/>
    <s v="MUSCOJONA"/>
    <s v="GIORGIO"/>
    <s v="M"/>
    <s v="05/08/1945"/>
    <s v="BRESCIA"/>
    <s v="VIA GEROLAMO OREFICI, 27"/>
    <s v="BRESCIA"/>
    <s v="25100"/>
    <s v="VIA GEROLAMO OREFICI"/>
    <s v="27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16"/>
    <s v="00040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.400000000000006"/>
    <n v="77.400000000000006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LOCALITA' DOS - DATI FORNITI U.T."/>
    <s v="SIMULAZIONE TARI 2022 MT"/>
    <n v="116.46"/>
    <n v="-87.35"/>
    <n v="29.11"/>
    <n v="365"/>
    <s v="giorni"/>
    <s v="2022"/>
    <s v="01/01/2022"/>
    <s v="31/12/2022"/>
    <s v=""/>
    <s v=""/>
    <s v=""/>
    <s v=""/>
    <s v=""/>
    <s v=""/>
    <n v="0"/>
    <n v="0.75"/>
    <n v="0"/>
    <n v="0"/>
    <n v="19.350000000000001"/>
    <n v="0"/>
    <n v="0.75"/>
    <n v="0"/>
    <n v="0"/>
    <n v="0.25"/>
    <x v="1"/>
    <n v="12.265669435433102"/>
    <n v="16.849450158887119"/>
    <n v="5.1195943202202443E-3"/>
    <n v="12.265669435433102"/>
    <n v="16.849450158887119"/>
    <n v="29.11511959432022"/>
  </r>
  <r>
    <s v="V2K2181D31122012C122"/>
    <s v="995"/>
    <s v="2180/1"/>
    <s v="BRBMSM72M24G721W"/>
    <s v=""/>
    <s v="F"/>
    <s v="BARBORINI MASSIMO"/>
    <s v="BARBORINI"/>
    <s v="MASSIMO"/>
    <s v="M"/>
    <s v="24/08/1972"/>
    <s v="PIZZIGHETTONE"/>
    <s v="VIA PODGORA, 15"/>
    <s v="PIZZIGHETTONE"/>
    <s v="26026"/>
    <s v="VIA PODGORA"/>
    <s v="15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09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0"/>
    <n v="34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282.92"/>
    <n v="-212.19"/>
    <n v="70.73"/>
    <n v="365"/>
    <s v="giorni"/>
    <s v="2022"/>
    <s v="01/01/2022"/>
    <s v="31/12/2022"/>
    <s v=""/>
    <s v=""/>
    <s v=""/>
    <s v=""/>
    <s v=""/>
    <s v=""/>
    <n v="0"/>
    <n v="0.75"/>
    <n v="0"/>
    <n v="0"/>
    <n v="85"/>
    <n v="0"/>
    <n v="0.75"/>
    <n v="0"/>
    <n v="0"/>
    <n v="0.25"/>
    <x v="1"/>
    <n v="53.880201654357286"/>
    <n v="16.849450158887119"/>
    <n v="-3.4818675560188694E-4"/>
    <n v="53.880201654357286"/>
    <n v="16.849450158887119"/>
    <n v="70.729651813244402"/>
  </r>
  <r>
    <s v="V2K2182D31122012C122"/>
    <s v="996"/>
    <s v="2181/1"/>
    <s v="BTTPRZ52M41C417R"/>
    <s v=""/>
    <s v="F"/>
    <s v="BATTISTELLO PATRIZIA"/>
    <s v="BATTISTELLO"/>
    <s v="PATRIZIA"/>
    <s v="F"/>
    <s v="01/08/1952"/>
    <s v="CEDEGOLO"/>
    <s v="VIA FALGER, 69"/>
    <s v="NIARDO"/>
    <s v="25050"/>
    <s v="VIA FALGER"/>
    <s v="69"/>
    <s v=""/>
    <s v=""/>
    <s v=""/>
    <s v=""/>
    <s v=""/>
    <s v="VIA SAN VIGILIO, 35"/>
    <s v="VIA SAN VIGILIO"/>
    <s v="35"/>
    <s v=""/>
    <s v=""/>
    <s v=""/>
    <s v=""/>
    <s v=""/>
    <s v="FAB"/>
    <s v="C591"/>
    <s v="NCT"/>
    <s v="00015"/>
    <s v="000316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s v=""/>
    <s v=""/>
    <s v=""/>
    <s v=""/>
    <s v=""/>
    <s v=""/>
    <s v="EX PAROLETTI VALERIA MARIA"/>
    <s v="SIMULAZIONE TARI 2022 MT"/>
    <n v="107.33"/>
    <s v=""/>
    <n v="107.33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1"/>
    <n v="39.934737696758937"/>
    <n v="67.397800635548478"/>
    <n v="2.5383323074237296E-3"/>
    <n v="39.934737696758937"/>
    <n v="67.397800635548478"/>
    <n v="107.33253833230742"/>
  </r>
  <r>
    <s v="V2K2183D31122012C122"/>
    <s v="997"/>
    <s v="2183/1"/>
    <s v="BZZLLS65P70B149I"/>
    <s v=""/>
    <s v="F"/>
    <s v="BAZZANA LAURA ELISABETTA MADDALENA"/>
    <s v="BAZZANA"/>
    <s v="LAURA ELISABETTA MADDALENA"/>
    <s v="F"/>
    <s v="30/09/1965"/>
    <s v="BRENO"/>
    <s v="VIA G MARCONI, 38"/>
    <s v="CIVIDATE CAMUNO"/>
    <s v="25040"/>
    <s v="VIA G MARCONI"/>
    <s v="38"/>
    <s v=""/>
    <s v=""/>
    <s v=""/>
    <s v=""/>
    <s v=""/>
    <s v="VIA ROMA, 13"/>
    <s v="VIA ROMA"/>
    <s v="13"/>
    <s v=""/>
    <s v=""/>
    <s v=""/>
    <s v=""/>
    <s v=""/>
    <s v="FAB"/>
    <s v="C591"/>
    <s v="NCT"/>
    <s v="00014"/>
    <s v="00009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3"/>
    <n v="243"/>
    <x v="0"/>
    <x v="0"/>
    <s v="LOCALI AD USO ABITAZIONE"/>
    <s v=""/>
    <s v=""/>
    <s v=""/>
    <s v=""/>
    <s v=""/>
    <s v=""/>
    <s v=""/>
    <s v=""/>
    <s v="EX BAZZANA BATTISTA (3 piani da mq. 81) - mai risposto alle richieste di mq"/>
    <s v="SIMULAZIONE TARI 2022 MT"/>
    <n v="221.43"/>
    <s v=""/>
    <n v="221.43"/>
    <n v="365"/>
    <s v="giorni"/>
    <s v="2022"/>
    <s v="01/01/2022"/>
    <s v="31/12/2022"/>
    <s v=""/>
    <s v=""/>
    <s v=""/>
    <s v=""/>
    <s v=""/>
    <s v=""/>
    <n v="0"/>
    <n v="0"/>
    <n v="0"/>
    <n v="0"/>
    <n v="243.00000000000003"/>
    <n v="0"/>
    <n v="0"/>
    <n v="0"/>
    <n v="0"/>
    <n v="1"/>
    <x v="1"/>
    <n v="154.03398825892734"/>
    <n v="67.397800635548478"/>
    <n v="1.7888944757942227E-3"/>
    <n v="154.03398825892734"/>
    <n v="67.397800635548478"/>
    <n v="221.4317888944758"/>
  </r>
  <r>
    <s v="V2K2185D31122012C123"/>
    <s v="997"/>
    <s v="2184/1"/>
    <s v="BZZLLS65P70B149I"/>
    <s v=""/>
    <s v="F"/>
    <s v="BAZZANA LAURA ELISABETTA MADDALENA"/>
    <s v="BAZZANA"/>
    <s v="LAURA ELISABETTA MADDALENA"/>
    <s v="F"/>
    <s v="30/09/1965"/>
    <s v="BRENO"/>
    <s v="VIA G MARCONI, 38"/>
    <s v="CIVIDATE CAMUNO"/>
    <s v="25040"/>
    <s v="VIA G MARCONI"/>
    <s v="38"/>
    <s v=""/>
    <s v=""/>
    <s v=""/>
    <s v=""/>
    <s v=""/>
    <s v="VIA ROMA, 13"/>
    <s v="VIA ROMA"/>
    <s v="13"/>
    <s v=""/>
    <s v=""/>
    <s v=""/>
    <s v=""/>
    <s v=""/>
    <s v="FAB"/>
    <s v="C591"/>
    <s v="NCT"/>
    <s v="00014"/>
    <s v="000118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"/>
    <n v="39"/>
    <x v="0"/>
    <x v="1"/>
    <s v="LOCALI ACCESSORI UTENZA DOMESTICA"/>
    <s v=""/>
    <s v=""/>
    <s v=""/>
    <s v=""/>
    <s v=""/>
    <s v=""/>
    <s v=""/>
    <s v=""/>
    <s v="EX BAZZANA BATTISTA"/>
    <s v="SIMULAZIONE TARI 2022 MT"/>
    <n v="24.72"/>
    <s v=""/>
    <n v="24.72"/>
    <n v="365"/>
    <s v="giorni"/>
    <s v="2022"/>
    <s v="01/01/2022"/>
    <s v="31/12/2022"/>
    <s v=""/>
    <s v=""/>
    <s v=""/>
    <s v=""/>
    <s v=""/>
    <s v=""/>
    <n v="0"/>
    <n v="0"/>
    <n v="0"/>
    <n v="0"/>
    <n v="39"/>
    <n v="1"/>
    <n v="0"/>
    <n v="0"/>
    <n v="0"/>
    <n v="0"/>
    <x v="1"/>
    <n v="24.721504288469816"/>
    <n v="0"/>
    <n v="1.5042884698175385E-3"/>
    <n v="24.721504288469816"/>
    <n v="0"/>
    <n v="24.721504288469816"/>
  </r>
  <r>
    <s v="V2K2186D31122012C122"/>
    <s v="998"/>
    <s v="2185/1"/>
    <s v="SQRNRC39A04B664M"/>
    <s v=""/>
    <s v="F"/>
    <s v="SQUARATTI ANDREA"/>
    <s v="SQUARATTI"/>
    <s v="ANDREA"/>
    <s v="M"/>
    <s v="04/01/1939"/>
    <s v="CAPO DI PONTE"/>
    <s v="VIA PALMANOVA, 213 A"/>
    <s v="MILANO"/>
    <s v="20100"/>
    <s v="VIA PALMANOVA"/>
    <s v="213"/>
    <s v="A"/>
    <s v=""/>
    <s v=""/>
    <s v=""/>
    <s v=""/>
    <s v="VIA MERANO, 9"/>
    <s v="VIA MERANO"/>
    <s v="9"/>
    <s v=""/>
    <s v=""/>
    <s v=""/>
    <s v=""/>
    <s v=""/>
    <s v="FAB"/>
    <s v="C591"/>
    <s v="NCT"/>
    <s v="00029"/>
    <s v="000048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.93"/>
    <n v="61.93"/>
    <x v="0"/>
    <x v="0"/>
    <s v="LOCALI AD USO ABITAZIONE"/>
    <s v=""/>
    <s v=""/>
    <s v=""/>
    <s v=""/>
    <s v=""/>
    <s v=""/>
    <s v=""/>
    <s v=""/>
    <s v="DATI FORNITI DA U.T. (30/03/2009)"/>
    <s v="SIMULAZIONE TARI 2022 MT"/>
    <n v="106.66"/>
    <s v=""/>
    <n v="106.66"/>
    <n v="365"/>
    <s v="giorni"/>
    <s v="2022"/>
    <s v="01/01/2022"/>
    <s v="31/12/2022"/>
    <s v=""/>
    <s v=""/>
    <s v=""/>
    <s v=""/>
    <s v=""/>
    <s v=""/>
    <n v="0"/>
    <n v="0"/>
    <n v="0"/>
    <n v="0"/>
    <n v="61.93"/>
    <n v="0"/>
    <n v="0"/>
    <n v="0"/>
    <n v="0"/>
    <n v="1"/>
    <x v="1"/>
    <n v="39.256481040639379"/>
    <n v="67.397800635548478"/>
    <n v="-5.7183238121467639E-3"/>
    <n v="39.256481040639379"/>
    <n v="67.397800635548478"/>
    <n v="106.65428167618785"/>
  </r>
  <r>
    <s v="V2K2187D31122012C122"/>
    <s v="999"/>
    <s v="2186/1"/>
    <s v="BZZCRG77M09B149X"/>
    <s v="03333910986"/>
    <s v="F"/>
    <s v="BAZZANA CESARE AUGUSTO"/>
    <s v="BAZZANA"/>
    <s v="CESARE AUGUSTO"/>
    <s v="M"/>
    <s v="09/08/1977"/>
    <s v="BRENO"/>
    <s v="VIA CESARE BATTISTI, 4"/>
    <s v="CEVO"/>
    <s v="25040"/>
    <s v="VIA CESARE BATTISTI"/>
    <s v="4"/>
    <s v=""/>
    <s v=""/>
    <s v=""/>
    <s v=""/>
    <s v=""/>
    <s v="VIA CESARE BATTISTI, 4"/>
    <s v="VIA CESARE BATTISTI"/>
    <s v="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n v="3"/>
    <s v=""/>
    <s v=""/>
    <s v=""/>
    <s v=""/>
    <s v=""/>
    <s v="PRIMA PAGAVA LA MAMMA BIONDI ANGELA BARTOLOMEA"/>
    <s v="SIMULAZIONE TARI 2022 MT"/>
    <n v="104.8"/>
    <s v=""/>
    <n v="104.8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6"/>
    <n v="37.399198795377416"/>
    <n v="67.397800635548478"/>
    <n v="-3.0005690741035096E-3"/>
    <n v="37.399198795377416"/>
    <n v="67.397800635548478"/>
    <n v="104.79699943092589"/>
  </r>
  <r>
    <s v="V2K2191D01012019C122"/>
    <s v="1002"/>
    <s v="2190/1"/>
    <s v="MROGLM58P13C591U"/>
    <s v=""/>
    <s v="F"/>
    <s v="MORA GIROLAMO DANTE"/>
    <s v="MORA"/>
    <s v="GIROLAMO DANTE"/>
    <s v="M"/>
    <s v="13/09/1958"/>
    <s v="CEVO"/>
    <s v="VIA PAVIA, 7"/>
    <s v="MILANO"/>
    <s v="20136"/>
    <s v="VIA PAVIA"/>
    <s v="7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16"/>
    <s v=""/>
    <s v=""/>
    <s v="FAB"/>
    <s v="C591"/>
    <s v="NCT"/>
    <s v="00015"/>
    <s v="000298"/>
    <s v=""/>
    <s v="003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.33"/>
    <n v="64.33"/>
    <x v="0"/>
    <x v="0"/>
    <s v="LOCALI AD USO ABITAZIONE"/>
    <s v=""/>
    <s v=""/>
    <s v=""/>
    <s v=""/>
    <s v=""/>
    <s v=""/>
    <s v=""/>
    <s v=""/>
    <s v="EX BAZZANA ARSENIO"/>
    <s v="SIMULAZIONE TARI 2022 MT"/>
    <n v="108.18"/>
    <s v=""/>
    <n v="108.18"/>
    <n v="365"/>
    <s v="giorni"/>
    <s v="2022"/>
    <s v="01/01/2022"/>
    <s v="31/12/2022"/>
    <s v=""/>
    <s v=""/>
    <s v=""/>
    <s v=""/>
    <s v=""/>
    <s v=""/>
    <n v="0"/>
    <n v="0"/>
    <n v="0"/>
    <n v="0"/>
    <n v="64.33"/>
    <n v="0"/>
    <n v="0"/>
    <n v="0"/>
    <n v="0"/>
    <n v="1"/>
    <x v="1"/>
    <n v="40.777804381468286"/>
    <n v="67.397800635548478"/>
    <n v="-4.3949829832428122E-3"/>
    <n v="40.777804381468286"/>
    <n v="67.397800635548478"/>
    <n v="108.17560501701676"/>
  </r>
  <r>
    <s v="V2K9721D01012015C123"/>
    <s v="1002"/>
    <s v="2190/2"/>
    <s v="MROGLM58P13C591U"/>
    <s v=""/>
    <s v="F"/>
    <s v="MORA GIROLAMO DANTE"/>
    <s v="MORA"/>
    <s v="GIROLAMO DANTE"/>
    <s v="M"/>
    <s v="13/09/1958"/>
    <s v="CEVO"/>
    <s v="VIA PAVIA, 7"/>
    <s v="MILANO"/>
    <s v="20136"/>
    <s v="VIA PAVIA"/>
    <s v="7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3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s v=""/>
    <s v=""/>
    <s v=""/>
    <s v=""/>
    <s v=""/>
    <s v=""/>
    <s v="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1"/>
    <n v="10.142155605526078"/>
    <n v="0"/>
    <n v="2.1556055260774087E-3"/>
    <n v="10.142155605526078"/>
    <n v="0"/>
    <n v="10.142155605526078"/>
  </r>
  <r>
    <s v="V2K2192D31122012C122"/>
    <s v="1003"/>
    <s v="2191/1"/>
    <s v="TBRLBN72A30I476G"/>
    <s v=""/>
    <s v="F"/>
    <s v="TIBERTI ALBANO"/>
    <s v="TIBERTI"/>
    <s v="ALBANO"/>
    <s v="M"/>
    <s v="30/01/1972"/>
    <s v="SAVIORE DELL'ADAMELLO"/>
    <s v="VIA GUGLIELMO MARCONI, 23"/>
    <s v="CEVO"/>
    <s v="25040"/>
    <s v="VIA GUGLIELMO MARCONI"/>
    <s v="23"/>
    <s v=""/>
    <s v=""/>
    <s v=""/>
    <s v=""/>
    <s v=""/>
    <s v="VIA GUGLIELMO MARCONI, 23"/>
    <s v="VIA GUGLIELMO MARCONI"/>
    <s v="23"/>
    <s v=""/>
    <s v=""/>
    <s v=""/>
    <s v=""/>
    <s v=""/>
    <s v="FAB"/>
    <s v="C591"/>
    <s v="NCT"/>
    <s v="00006"/>
    <s v="000058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n v="3"/>
    <s v=""/>
    <s v=""/>
    <s v=""/>
    <s v=""/>
    <s v=""/>
    <s v="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6"/>
    <n v="42.470276598140451"/>
    <n v="67.397800635548478"/>
    <n v="-1.9227663110825688E-3"/>
    <n v="42.470276598140451"/>
    <n v="67.397800635548478"/>
    <n v="109.86807723368892"/>
  </r>
  <r>
    <s v="V2K2193D31122012C123"/>
    <s v="1003"/>
    <s v="2192/1"/>
    <s v="TBRLBN72A30I476G"/>
    <s v=""/>
    <s v="F"/>
    <s v="TIBERTI ALBANO"/>
    <s v="TIBERTI"/>
    <s v="ALBANO"/>
    <s v="M"/>
    <s v="30/01/1972"/>
    <s v="SAVIORE DELL'ADAMELLO"/>
    <s v="VIA GUGLIELMO MARCONI, 23"/>
    <s v="CEVO"/>
    <s v="25040"/>
    <s v="VIA GUGLIELMO MARCONI"/>
    <s v="23"/>
    <s v=""/>
    <s v=""/>
    <s v=""/>
    <s v=""/>
    <s v=""/>
    <s v="VIA GUGLIELMO MARCONI, 23"/>
    <s v="VIA GUGLIELMO MARCONI"/>
    <s v="23"/>
    <s v=""/>
    <s v=""/>
    <s v=""/>
    <s v=""/>
    <s v=""/>
    <s v="FAB"/>
    <s v="C591"/>
    <s v="NCT"/>
    <s v="00006"/>
    <s v="000058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n v="3"/>
    <s v=""/>
    <s v=""/>
    <s v=""/>
    <s v=""/>
    <s v=""/>
    <s v="DATI DA CATASTO"/>
    <s v="SIMULAZIONE TARI 2022 MT"/>
    <n v="10.78"/>
    <s v=""/>
    <n v="10.78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6"/>
    <n v="10.776040330871458"/>
    <n v="0"/>
    <n v="-3.9596691285410657E-3"/>
    <n v="10.776040330871458"/>
    <n v="0"/>
    <n v="10.776040330871458"/>
  </r>
  <r>
    <s v="V2K2194D01012015C110"/>
    <s v="1004"/>
    <s v="2193/1"/>
    <s v="BZZNLG60C64B149C"/>
    <s v=""/>
    <s v="F"/>
    <s v="BAZZANA ANGELA GIACOMINA"/>
    <s v="BAZZANA"/>
    <s v="ANGELA GIACOMINA"/>
    <s v="F"/>
    <s v="24/03/1960"/>
    <s v="BRENO"/>
    <s v="VIA ROMA, 38"/>
    <s v="CEVO"/>
    <s v="25040"/>
    <s v="VIA ROMA"/>
    <s v="38"/>
    <s v=""/>
    <s v=""/>
    <s v=""/>
    <s v=""/>
    <s v=""/>
    <s v="VIA ROMA, 38"/>
    <s v="VIA ROMA"/>
    <s v="38"/>
    <s v=""/>
    <s v=""/>
    <s v=""/>
    <s v=""/>
    <s v=""/>
    <s v="FAB"/>
    <s v="C591"/>
    <s v="NCT"/>
    <s v="00015"/>
    <s v="000093"/>
    <s v=""/>
    <s v="0001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.5"/>
    <n v="30.5"/>
    <x v="1"/>
    <x v="6"/>
    <s v="NEGOZI ABBIGLIAMENTO, CALZATURE, LIBRERIA, CARTOLERIA, FERRAMENTA, E ALTRI BENI DUREVOLI"/>
    <s v=""/>
    <s v=""/>
    <s v=""/>
    <s v="289 - Riduzione COVID-19 = 424 - Non applicata"/>
    <s v=""/>
    <s v=""/>
    <s v=""/>
    <s v=""/>
    <s v="PER NEGOZIO BELOTTI MARIO"/>
    <s v="SIMULAZIONE TARI 2022 MT"/>
    <n v="84.11"/>
    <s v=""/>
    <n v="84.11"/>
    <n v="365"/>
    <s v="giorni"/>
    <s v="2022"/>
    <s v="01/01/2022"/>
    <s v="31/12/2022"/>
    <s v=""/>
    <s v=""/>
    <s v=""/>
    <s v=""/>
    <s v=""/>
    <s v=""/>
    <n v="0"/>
    <n v="0"/>
    <n v="0"/>
    <n v="0"/>
    <n v="30.5"/>
    <n v="0"/>
    <n v="0"/>
    <n v="0"/>
    <n v="0"/>
    <n v="30.5"/>
    <x v="2"/>
    <n v="13.901147196966855"/>
    <n v="70.212702478329064"/>
    <n v="3.849675295924726E-3"/>
    <n v="13.901147196966855"/>
    <n v="70.212702478329064"/>
    <n v="84.113849675295924"/>
  </r>
  <r>
    <s v="V2K2195D31122012C122"/>
    <s v="1005"/>
    <s v="2194/1"/>
    <s v="BNDMGR55P42C591O"/>
    <s v=""/>
    <s v="F"/>
    <s v="BIONDI MARIA GRAZIA"/>
    <s v="BIONDI"/>
    <s v="MARIA GRAZIA"/>
    <s v="F"/>
    <s v="02/09/1955"/>
    <s v="CEVO"/>
    <s v="VIA RIPIDA, 2"/>
    <s v="CEVO"/>
    <s v="25040"/>
    <s v="VIA RIPIDA"/>
    <s v="2"/>
    <s v=""/>
    <s v=""/>
    <s v=""/>
    <s v=""/>
    <s v=""/>
    <s v="VIA RIPIDA, 2"/>
    <s v="VIA RIPIDA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.6"/>
    <n v="38.6"/>
    <x v="0"/>
    <x v="0"/>
    <s v="LOCALI AD USO ABITAZIONE"/>
    <s v=""/>
    <s v=""/>
    <n v="1"/>
    <s v=""/>
    <s v=""/>
    <s v=""/>
    <s v=""/>
    <s v=""/>
    <s v=""/>
    <s v="SIMULAZIONE TARI 2022 MT"/>
    <n v="35.96"/>
    <s v=""/>
    <n v="35.96"/>
    <n v="365"/>
    <s v="giorni"/>
    <s v="2022"/>
    <s v="01/01/2022"/>
    <s v="31/12/2022"/>
    <s v=""/>
    <s v=""/>
    <s v=""/>
    <s v=""/>
    <s v=""/>
    <s v=""/>
    <n v="0"/>
    <n v="0"/>
    <n v="0"/>
    <n v="0"/>
    <n v="38.6"/>
    <n v="0"/>
    <n v="0"/>
    <n v="0"/>
    <n v="0"/>
    <n v="1"/>
    <x v="0"/>
    <n v="19.030628087591293"/>
    <n v="16.930848468833439"/>
    <n v="1.4765564247269936E-3"/>
    <n v="19.030628087591293"/>
    <n v="16.930848468833439"/>
    <n v="35.961476556424728"/>
  </r>
  <r>
    <s v="V2K2199D31122012C122"/>
    <s v="1006"/>
    <s v="2199/1"/>
    <s v="RNCFRZ74C28B149H"/>
    <s v="02090130986"/>
    <s v="F"/>
    <s v="RONCHI FABRIZIO BATTISTA"/>
    <s v="RONCHI"/>
    <s v="FABRIZIO BATTISTA"/>
    <s v="M"/>
    <s v="28/03/1974"/>
    <s v="BRENO"/>
    <s v="VIA RISORGIMENTO, 3"/>
    <s v="CEVO"/>
    <s v="25040"/>
    <s v="VIA RISORGIMENTO"/>
    <s v="3"/>
    <s v=""/>
    <s v=""/>
    <s v=""/>
    <s v=""/>
    <s v=""/>
    <s v="VIA RISORGIMENTO, 3"/>
    <s v="VIA RISORGIMENTO"/>
    <s v="3"/>
    <s v=""/>
    <s v=""/>
    <s v=""/>
    <s v=""/>
    <s v=""/>
    <s v="FAB"/>
    <s v="C591"/>
    <s v="NCT"/>
    <s v="00020"/>
    <s v="000304"/>
    <s v=""/>
    <s v="0005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9.57"/>
    <n v="119.57"/>
    <x v="0"/>
    <x v="0"/>
    <s v="LOCALI AD USO ABITAZIONE"/>
    <s v=""/>
    <s v=""/>
    <n v="4"/>
    <s v=""/>
    <s v=""/>
    <s v=""/>
    <s v=""/>
    <s v=""/>
    <s v=""/>
    <s v="SIMULAZIONE TARI 2022 MT"/>
    <n v="163.79"/>
    <s v=""/>
    <n v="163.79"/>
    <n v="365"/>
    <s v="giorni"/>
    <s v="2022"/>
    <s v="01/01/2022"/>
    <s v="31/12/2022"/>
    <s v=""/>
    <s v=""/>
    <s v=""/>
    <s v=""/>
    <s v=""/>
    <s v=""/>
    <n v="0"/>
    <n v="0"/>
    <n v="0"/>
    <n v="0"/>
    <n v="119.57"/>
    <n v="0"/>
    <n v="0"/>
    <n v="0"/>
    <n v="0"/>
    <n v="1"/>
    <x v="4"/>
    <n v="81.40793709914314"/>
    <n v="82.375089665670373"/>
    <n v="-6.9732351864786324E-3"/>
    <n v="81.40793709914314"/>
    <n v="82.375089665670373"/>
    <n v="163.78302676481351"/>
  </r>
  <r>
    <s v="V2K2203D31122012C123"/>
    <s v="1006"/>
    <s v="2203/1"/>
    <s v="RNCFRZ74C28B149H"/>
    <s v="02090130986"/>
    <s v="F"/>
    <s v="RONCHI FABRIZIO BATTISTA"/>
    <s v="RONCHI"/>
    <s v="FABRIZIO BATTISTA"/>
    <s v="M"/>
    <s v="28/03/1974"/>
    <s v="BRENO"/>
    <s v="VIA RISORGIMENTO, 3"/>
    <s v="CEVO"/>
    <s v="25040"/>
    <s v="VIA RISORGIMENTO"/>
    <s v="3"/>
    <s v=""/>
    <s v=""/>
    <s v=""/>
    <s v=""/>
    <s v=""/>
    <s v="VIA RISORGIMENTO, 3"/>
    <s v="VIA RISORGIMENTO"/>
    <s v="3"/>
    <s v=""/>
    <s v=""/>
    <s v=""/>
    <s v=""/>
    <s v=""/>
    <s v="FAB"/>
    <s v="C591"/>
    <s v="NCT"/>
    <s v="00020"/>
    <s v="000304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8.09"/>
    <n v="128.09"/>
    <x v="0"/>
    <x v="1"/>
    <s v="LOCALI ACCESSORI UTENZA DOMESTICA"/>
    <s v=""/>
    <s v=""/>
    <n v="4"/>
    <s v=""/>
    <s v=""/>
    <s v=""/>
    <s v=""/>
    <s v=""/>
    <s v="box"/>
    <s v="SIMULAZIONE TARI 2022 MT"/>
    <n v="87.21"/>
    <s v=""/>
    <n v="87.21"/>
    <n v="365"/>
    <s v="giorni"/>
    <s v="2022"/>
    <s v="01/01/2022"/>
    <s v="31/12/2022"/>
    <s v=""/>
    <s v=""/>
    <s v=""/>
    <s v=""/>
    <s v=""/>
    <s v=""/>
    <n v="0"/>
    <n v="0"/>
    <n v="0"/>
    <n v="0"/>
    <n v="128.09"/>
    <n v="1"/>
    <n v="0"/>
    <n v="0"/>
    <n v="0"/>
    <n v="0"/>
    <x v="4"/>
    <n v="87.208686652414855"/>
    <n v="0"/>
    <n v="-1.3133475851390131E-3"/>
    <n v="87.208686652414855"/>
    <n v="0"/>
    <n v="87.208686652414855"/>
  </r>
  <r>
    <s v="V2K2205D31122012C122"/>
    <s v="1007"/>
    <s v="2204/1"/>
    <s v="CLMNMR48T49E801F"/>
    <s v=""/>
    <s v="F"/>
    <s v="COLOMBO ANNAMARIA"/>
    <s v="COLOMBO"/>
    <s v="ANNAMARIA"/>
    <s v="F"/>
    <s v="09/12/1948"/>
    <s v="MAGENTA"/>
    <s v="VIA ROVERETO, 10"/>
    <s v="ARLUNO"/>
    <s v="20010"/>
    <s v="VIA ROVERETO"/>
    <s v="10"/>
    <s v=""/>
    <s v=""/>
    <s v=""/>
    <s v=""/>
    <s v=""/>
    <s v="VIA ANDROLA, 48"/>
    <s v="VIA ANDROLA"/>
    <s v="4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s v=""/>
    <s v=""/>
    <s v=""/>
    <s v=""/>
    <s v=""/>
    <s v=""/>
    <s v=""/>
    <s v="SIMULAZIONE TARI 2022 MT"/>
    <n v="137.13"/>
    <s v=""/>
    <n v="137.13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"/>
    <x v="1"/>
    <n v="69.727319787991789"/>
    <n v="67.397800635548478"/>
    <n v="-4.8795764597286961E-3"/>
    <n v="69.727319787991789"/>
    <n v="67.397800635548478"/>
    <n v="137.12512042354027"/>
  </r>
  <r>
    <s v="V2K2206D31122012C122"/>
    <s v="1007"/>
    <s v="2205/1"/>
    <s v="CLMNMR48T49E801F"/>
    <s v=""/>
    <s v="F"/>
    <s v="COLOMBO ANNAMARIA"/>
    <s v="COLOMBO"/>
    <s v="ANNAMARIA"/>
    <s v="F"/>
    <s v="09/12/1948"/>
    <s v="MAGENTA"/>
    <s v="VIA ROVERETO, 10"/>
    <s v="ARLUNO"/>
    <s v="20010"/>
    <s v="VIA ROVERETO"/>
    <s v="10"/>
    <s v=""/>
    <s v=""/>
    <s v=""/>
    <s v=""/>
    <s v=""/>
    <s v="VIA ANDROLA, 48"/>
    <s v="VIA ANDROLA"/>
    <s v="4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2207D31122012C123"/>
    <s v="1007"/>
    <s v="2206/1"/>
    <s v="CLMNMR48T49E801F"/>
    <s v=""/>
    <s v="F"/>
    <s v="COLOMBO ANNAMARIA"/>
    <s v="COLOMBO"/>
    <s v="ANNAMARIA"/>
    <s v="F"/>
    <s v="09/12/1948"/>
    <s v="MAGENTA"/>
    <s v="VIA ROVERETO, 10"/>
    <s v="ARLUNO"/>
    <s v="20010"/>
    <s v="VIA ROVERETO"/>
    <s v="10"/>
    <s v=""/>
    <s v=""/>
    <s v=""/>
    <s v=""/>
    <s v=""/>
    <s v="VIA ANDROLA, 48"/>
    <s v="VIA ANDROLA"/>
    <s v="4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1"/>
    <s v="LOCALI ACCESSORI UTENZA DOMESTICA"/>
    <s v=""/>
    <s v=""/>
    <s v=""/>
    <s v=""/>
    <s v=""/>
    <s v=""/>
    <s v=""/>
    <s v=""/>
    <s v=""/>
    <s v="SIMULAZIONE TARI 2022 MT"/>
    <n v="69.73"/>
    <s v=""/>
    <n v="69.73"/>
    <n v="365"/>
    <s v="giorni"/>
    <s v="2022"/>
    <s v="01/01/2022"/>
    <s v="31/12/2022"/>
    <s v=""/>
    <s v=""/>
    <s v=""/>
    <s v=""/>
    <s v=""/>
    <s v=""/>
    <n v="0"/>
    <n v="0"/>
    <n v="0"/>
    <n v="0"/>
    <n v="110"/>
    <n v="1"/>
    <n v="0"/>
    <n v="0"/>
    <n v="0"/>
    <n v="0"/>
    <x v="1"/>
    <n v="69.727319787991789"/>
    <n v="0"/>
    <n v="-2.6802120082152214E-3"/>
    <n v="69.727319787991789"/>
    <n v="0"/>
    <n v="69.727319787991789"/>
  </r>
  <r>
    <s v="V2K2208D31122012C122"/>
    <s v="1008"/>
    <s v="2207/1"/>
    <s v="BLDCST76M51D391M"/>
    <s v=""/>
    <s v="F"/>
    <s v="BOLDINI CRISTINA"/>
    <s v="BOLDINI"/>
    <s v="CRISTINA"/>
    <s v="F"/>
    <s v="11/08/1976"/>
    <s v="EDOLO"/>
    <s v="VIA ROMA, 85"/>
    <s v="CEVO"/>
    <s v="25040"/>
    <s v="VIA ROMA"/>
    <s v="85"/>
    <s v=""/>
    <s v=""/>
    <s v=""/>
    <s v=""/>
    <s v=""/>
    <s v="VIA ROMA, 85"/>
    <s v="VIA ROMA"/>
    <s v="8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"/>
    <n v="84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58.34"/>
    <n v="-43.76"/>
    <n v="14.58"/>
    <n v="365"/>
    <s v="giorni"/>
    <s v="2022"/>
    <s v="01/01/2022"/>
    <s v="31/12/2022"/>
    <s v=""/>
    <s v=""/>
    <s v=""/>
    <s v=""/>
    <s v=""/>
    <s v=""/>
    <n v="0"/>
    <n v="0.75"/>
    <n v="0"/>
    <n v="0"/>
    <n v="21"/>
    <n v="0"/>
    <n v="0.75"/>
    <n v="0"/>
    <n v="0"/>
    <n v="0.25"/>
    <x v="0"/>
    <n v="10.353450513974538"/>
    <n v="4.2327121172083597"/>
    <n v="6.1626311828977265E-3"/>
    <n v="10.353450513974538"/>
    <n v="4.2327121172083597"/>
    <n v="14.586162631182898"/>
  </r>
  <r>
    <s v="V2K2209D31122012C122"/>
    <s v="1009"/>
    <s v="2208/1"/>
    <s v="RDCDNI44R57F797I"/>
    <s v=""/>
    <s v="F"/>
    <s v="RADICE DINA"/>
    <s v="RADICE"/>
    <s v="DINA"/>
    <s v="F"/>
    <s v="17/10/1944"/>
    <s v="MUGGIO'"/>
    <s v="VIA SILVIO PELLICO, 5"/>
    <s v="CAPRIATE SAN GERVASIO"/>
    <s v="24042"/>
    <s v="VIA SILVIO PELLICO"/>
    <s v="5"/>
    <s v=""/>
    <s v=""/>
    <s v=""/>
    <s v=""/>
    <s v=""/>
    <s v="VIA ANDROLA, 8 B"/>
    <s v="VIA ANDROLA"/>
    <s v="8"/>
    <s v="B"/>
    <s v=""/>
    <s v=""/>
    <s v=""/>
    <s v=""/>
    <s v="FAB"/>
    <s v="C591"/>
    <s v="NCT"/>
    <s v="00013"/>
    <s v="000549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0"/>
    <x v="0"/>
    <s v="LOCALI AD USO ABITAZIONE"/>
    <s v=""/>
    <s v=""/>
    <s v=""/>
    <s v=""/>
    <s v=""/>
    <s v=""/>
    <s v=""/>
    <s v=""/>
    <s v=""/>
    <s v="SIMULAZIONE TARI 2022 MT"/>
    <n v="125.72"/>
    <s v=""/>
    <n v="125.72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1"/>
    <x v="1"/>
    <n v="58.317394731774947"/>
    <n v="67.397800635548478"/>
    <n v="-4.8046326765813774E-3"/>
    <n v="58.317394731774947"/>
    <n v="67.397800635548478"/>
    <n v="125.71519536732342"/>
  </r>
  <r>
    <s v="V2K2210D31122012C122"/>
    <s v="1010"/>
    <s v="2209/1"/>
    <s v="MTTMRC74R15H501G"/>
    <s v=""/>
    <s v="F"/>
    <s v="MATTI MARCO"/>
    <s v="MATTI"/>
    <s v="MARCO"/>
    <s v="M"/>
    <s v="15/10/1974"/>
    <s v="ROMA"/>
    <s v="VIA CESARE BATTISTI, 2 B"/>
    <s v="CEVO"/>
    <s v="25040"/>
    <s v="VIA CESARE BATTISTI"/>
    <s v="2"/>
    <s v="B"/>
    <s v=""/>
    <s v=""/>
    <s v=""/>
    <s v=""/>
    <s v="VIA CESARE BATTISTI, 2 B"/>
    <s v="VIA CESARE BATTISTI"/>
    <s v="2"/>
    <s v="B"/>
    <s v=""/>
    <s v=""/>
    <s v=""/>
    <s v=""/>
    <s v="FAB"/>
    <s v="C591"/>
    <s v="NCT"/>
    <s v="00014"/>
    <s v="000144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EX GALBASSINI VITTORIO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2219D01012016C99"/>
    <s v="601"/>
    <s v="2219/1"/>
    <s v="SCLDLE60P50C591Z"/>
    <s v=""/>
    <s v="F"/>
    <s v="SCOLARI DELIA"/>
    <s v="SCOLARI"/>
    <s v="DELIA"/>
    <s v="F"/>
    <s v="10/09/1960"/>
    <s v="CEVO"/>
    <s v="VIA ROMA, 43"/>
    <s v="CEVO"/>
    <s v="25040"/>
    <s v="VIA ROMA"/>
    <s v="43"/>
    <s v=""/>
    <s v=""/>
    <s v=""/>
    <s v=""/>
    <s v=""/>
    <s v="VIA ROMA, 43"/>
    <s v="VIA ROMA"/>
    <s v="43"/>
    <s v=""/>
    <s v=""/>
    <s v=""/>
    <s v=""/>
    <s v=""/>
    <s v="FAB"/>
    <s v="C591"/>
    <s v="NCT"/>
    <s v="00015"/>
    <s v="000033"/>
    <s v=""/>
    <s v="0001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0"/>
    <x v="0"/>
    <x v="4"/>
    <s v=""/>
    <s v=""/>
    <s v=""/>
    <s v=""/>
    <s v="145 - RIDUZIONI = 136 - USO STAGIONALE ATTIVITA'"/>
    <s v=""/>
    <s v=""/>
    <s v=""/>
    <s v=""/>
    <s v="BAR SPORT PER 6 MESI DI EFFETTIVO UTILIZZO - nel 2015 chiuso- Anno 2016 chiuso vedi scia"/>
    <s v="SIMULAZIONE TARI 2022 MT"/>
    <s v=""/>
    <n v="0"/>
    <n v="0"/>
    <n v="0"/>
    <s v=""/>
    <s v="2022"/>
    <s v="01/01/2022"/>
    <s v="31/12/2022"/>
    <s v=""/>
    <s v=""/>
    <s v=""/>
    <s v=""/>
    <s v=""/>
    <s v=""/>
    <n v="0"/>
    <n v="0.5"/>
    <n v="0"/>
    <n v="0"/>
    <n v="0"/>
    <n v="0"/>
    <n v="0.5"/>
    <n v="0"/>
    <n v="0"/>
    <n v="0"/>
    <x v="1"/>
    <n v="0"/>
    <n v="0"/>
    <n v="0"/>
    <n v="0"/>
    <n v="0"/>
    <n v="0"/>
  </r>
  <r>
    <s v="V2K2229D01012016C99"/>
    <s v="601"/>
    <s v="2229/1"/>
    <s v="SCLDLE60P50C591Z"/>
    <s v=""/>
    <s v="F"/>
    <s v="SCOLARI DELIA"/>
    <s v="SCOLARI"/>
    <s v="DELIA"/>
    <s v="F"/>
    <s v="10/09/1960"/>
    <s v="CEVO"/>
    <s v="VIA ROMA, 43"/>
    <s v="CEVO"/>
    <s v="25040"/>
    <s v="VIA ROMA"/>
    <s v="43"/>
    <s v=""/>
    <s v=""/>
    <s v=""/>
    <s v=""/>
    <s v=""/>
    <s v="VIA ROMA, 43"/>
    <s v="VIA ROMA"/>
    <s v="4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0"/>
    <x v="0"/>
    <x v="4"/>
    <s v=""/>
    <s v=""/>
    <s v=""/>
    <s v=""/>
    <s v=""/>
    <s v=""/>
    <s v=""/>
    <s v=""/>
    <s v=""/>
    <s v="BAR SPORT PER MESI DI NON UTLIZZO - 2015 LOCALI ACCESSORI  nel 2016 Chiuso vedi sci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2231D31122012C122"/>
    <s v="1012"/>
    <s v="2230/1"/>
    <s v="BNDRLN36R60L648B"/>
    <s v=""/>
    <s v="F"/>
    <s v="BIONDI IRENE ELEONORA"/>
    <s v="BIONDI"/>
    <s v="IRENE ELEONORA"/>
    <s v="F"/>
    <s v="20/10/1936"/>
    <s v="VALSAVIORE"/>
    <s v="VIA CESARE BATTISTI, 9"/>
    <s v="CEVO"/>
    <s v="25040"/>
    <s v="VIA CESARE BATTISTI"/>
    <s v="9"/>
    <s v=""/>
    <s v=""/>
    <s v=""/>
    <s v=""/>
    <s v=""/>
    <s v="VIA CESARE BATTISTI, 9"/>
    <s v="VIA CESARE BATTISTI"/>
    <s v="9"/>
    <s v=""/>
    <s v=""/>
    <s v=""/>
    <s v=""/>
    <s v=""/>
    <s v="FAB"/>
    <s v="C591"/>
    <s v="NCT"/>
    <s v="00015"/>
    <s v="000085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0"/>
    <s v="LOCALI AD USO ABITAZIONE"/>
    <s v=""/>
    <s v=""/>
    <n v="1"/>
    <s v=""/>
    <s v=""/>
    <s v=""/>
    <s v=""/>
    <s v=""/>
    <s v=""/>
    <s v="SIMULAZIONE TARI 2022 MT"/>
    <n v="24.82"/>
    <s v=""/>
    <n v="24.82"/>
    <n v="365"/>
    <s v="giorni"/>
    <s v="2022"/>
    <s v="01/01/2022"/>
    <s v="31/12/2022"/>
    <s v=""/>
    <s v=""/>
    <s v=""/>
    <s v=""/>
    <s v=""/>
    <s v=""/>
    <n v="0"/>
    <n v="0"/>
    <n v="0"/>
    <n v="0"/>
    <n v="16"/>
    <n v="0"/>
    <n v="0"/>
    <n v="0"/>
    <n v="0"/>
    <n v="1"/>
    <x v="0"/>
    <n v="7.8883432487425047"/>
    <n v="16.930848468833439"/>
    <n v="-8.0828242405672768E-4"/>
    <n v="7.8883432487425047"/>
    <n v="16.930848468833439"/>
    <n v="24.819191717575944"/>
  </r>
  <r>
    <s v="V2K2232D31122012C122"/>
    <s v="1012"/>
    <s v="2231/1"/>
    <s v="BNDRLN36R60L648B"/>
    <s v=""/>
    <s v="F"/>
    <s v="BIONDI IRENE ELEONORA"/>
    <s v="BIONDI"/>
    <s v="IRENE ELEONORA"/>
    <s v="F"/>
    <s v="20/10/1936"/>
    <s v="VALSAVIORE"/>
    <s v="VIA CESARE BATTISTI, 9"/>
    <s v="CEVO"/>
    <s v="25040"/>
    <s v="VIA CESARE BATTISTI"/>
    <s v="9"/>
    <s v=""/>
    <s v=""/>
    <s v=""/>
    <s v=""/>
    <s v=""/>
    <s v="VIA CESARE BATTISTI, 9"/>
    <s v="VIA CESARE BATTISTI"/>
    <s v="9"/>
    <s v=""/>
    <s v=""/>
    <s v=""/>
    <s v=""/>
    <s v=""/>
    <s v="FAB"/>
    <s v="C591"/>
    <s v="NCT"/>
    <s v="00015"/>
    <s v="000085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n v="2"/>
    <s v=""/>
    <s v=""/>
    <s v=""/>
    <s v=""/>
    <s v=""/>
    <s v=""/>
    <s v="SIMULAZIONE TARI 2022 MT"/>
    <n v="77.900000000000006"/>
    <s v=""/>
    <n v="77.900000000000006"/>
    <n v="365"/>
    <s v="giorni"/>
    <s v="2022"/>
    <s v="01/01/2022"/>
    <s v="31/12/2022"/>
    <s v=""/>
    <s v=""/>
    <s v=""/>
    <s v=""/>
    <s v=""/>
    <s v=""/>
    <n v="0"/>
    <n v="0"/>
    <n v="0"/>
    <n v="0"/>
    <n v="46"/>
    <n v="0"/>
    <n v="0"/>
    <n v="0"/>
    <n v="0"/>
    <n v="1"/>
    <x v="5"/>
    <n v="26.458817980157153"/>
    <n v="51.443731886070836"/>
    <n v="2.5498662279801465E-3"/>
    <n v="26.458817980157153"/>
    <n v="51.443731886070836"/>
    <n v="77.902549866227986"/>
  </r>
  <r>
    <s v="V2K2233D31122012C123"/>
    <s v="1012"/>
    <s v="2232/1"/>
    <s v="BNDRLN36R60L648B"/>
    <s v=""/>
    <s v="F"/>
    <s v="BIONDI IRENE ELEONORA"/>
    <s v="BIONDI"/>
    <s v="IRENE ELEONORA"/>
    <s v="F"/>
    <s v="20/10/1936"/>
    <s v="VALSAVIORE"/>
    <s v="VIA CESARE BATTISTI, 9"/>
    <s v="CEVO"/>
    <s v="25040"/>
    <s v="VIA CESARE BATTISTI"/>
    <s v="9"/>
    <s v=""/>
    <s v=""/>
    <s v=""/>
    <s v=""/>
    <s v=""/>
    <s v="VIA CESARE BATTISTI, 9"/>
    <s v="VIA CESARE BATTISTI"/>
    <s v="9"/>
    <s v=""/>
    <s v=""/>
    <s v=""/>
    <s v=""/>
    <s v=""/>
    <s v="FAB"/>
    <s v="C591"/>
    <s v="NCT"/>
    <s v="00015"/>
    <s v="000085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"/>
    <n v="28"/>
    <x v="0"/>
    <x v="1"/>
    <s v="LOCALI ACCESSORI UTENZA DOMESTICA"/>
    <s v=""/>
    <s v=""/>
    <n v="2"/>
    <s v=""/>
    <s v=""/>
    <s v=""/>
    <s v=""/>
    <s v=""/>
    <s v=""/>
    <s v="SIMULAZIONE TARI 2022 MT"/>
    <n v="16.11"/>
    <s v=""/>
    <n v="16.11"/>
    <n v="365"/>
    <s v="giorni"/>
    <s v="2022"/>
    <s v="01/01/2022"/>
    <s v="31/12/2022"/>
    <s v=""/>
    <s v=""/>
    <s v=""/>
    <s v=""/>
    <s v=""/>
    <s v=""/>
    <n v="0"/>
    <n v="0"/>
    <n v="0"/>
    <n v="0"/>
    <n v="28"/>
    <n v="1"/>
    <n v="0"/>
    <n v="0"/>
    <n v="0"/>
    <n v="0"/>
    <x v="5"/>
    <n v="16.105367466182617"/>
    <n v="0"/>
    <n v="-4.6325338173822672E-3"/>
    <n v="16.105367466182617"/>
    <n v="0"/>
    <n v="16.105367466182617"/>
  </r>
  <r>
    <s v="V2K2234D31122012C123"/>
    <s v="1012"/>
    <s v="2233/1"/>
    <s v="BNDRLN36R60L648B"/>
    <s v=""/>
    <s v="F"/>
    <s v="BIONDI IRENE ELEONORA"/>
    <s v="BIONDI"/>
    <s v="IRENE ELEONORA"/>
    <s v="F"/>
    <s v="20/10/1936"/>
    <s v="VALSAVIORE"/>
    <s v="VIA CESARE BATTISTI, 9"/>
    <s v="CEVO"/>
    <s v="25040"/>
    <s v="VIA CESARE BATTISTI"/>
    <s v="9"/>
    <s v=""/>
    <s v=""/>
    <s v=""/>
    <s v=""/>
    <s v=""/>
    <s v="VIA CESARE BATTISTI, 9"/>
    <s v="VIA CESARE BATTISTI"/>
    <s v="9"/>
    <s v=""/>
    <s v=""/>
    <s v=""/>
    <s v=""/>
    <s v=""/>
    <s v="FAB"/>
    <s v="C591"/>
    <s v="NCT"/>
    <s v="00015"/>
    <s v="000085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9"/>
    <n v="19"/>
    <x v="0"/>
    <x v="1"/>
    <s v="LOCALI ACCESSORI UTENZA DOMESTICA"/>
    <s v=""/>
    <s v=""/>
    <n v="2"/>
    <s v=""/>
    <s v=""/>
    <s v=""/>
    <s v=""/>
    <s v=""/>
    <s v=""/>
    <s v="SIMULAZIONE TARI 2022 MT"/>
    <n v="10.93"/>
    <s v=""/>
    <n v="10.93"/>
    <n v="365"/>
    <s v="giorni"/>
    <s v="2022"/>
    <s v="01/01/2022"/>
    <s v="31/12/2022"/>
    <s v=""/>
    <s v=""/>
    <s v=""/>
    <s v=""/>
    <s v=""/>
    <s v=""/>
    <n v="0"/>
    <n v="0"/>
    <n v="0"/>
    <n v="0"/>
    <n v="19"/>
    <n v="1"/>
    <n v="0"/>
    <n v="0"/>
    <n v="0"/>
    <n v="0"/>
    <x v="5"/>
    <n v="10.928642209195347"/>
    <n v="0"/>
    <n v="-1.3577908046524811E-3"/>
    <n v="10.928642209195347"/>
    <n v="0"/>
    <n v="10.928642209195347"/>
  </r>
  <r>
    <s v="V2K2238D31122012C122"/>
    <s v="1015"/>
    <s v="2237/1"/>
    <s v="MSCNNA40M44C623K"/>
    <s v=""/>
    <s v="F"/>
    <s v="MUSCOJONA ANNA"/>
    <s v="MUSCOJONA"/>
    <s v="ANNA"/>
    <s v="F"/>
    <s v="04/08/1940"/>
    <s v="CHIAVENNA"/>
    <s v="VIA DUCCO 9, "/>
    <s v="BRESCIA"/>
    <s v="25100"/>
    <s v="VIA DUCCO 9"/>
    <s v=""/>
    <s v=""/>
    <s v=""/>
    <s v=""/>
    <s v=""/>
    <s v=""/>
    <s v="VIA ROMA, 68 B"/>
    <s v="VIA ROMA"/>
    <s v="68"/>
    <s v="B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5"/>
    <n v="155"/>
    <x v="0"/>
    <x v="0"/>
    <s v="LOCALI AD USO ABITAZIONE"/>
    <s v=""/>
    <s v=""/>
    <s v=""/>
    <s v=""/>
    <s v=""/>
    <s v=""/>
    <s v=""/>
    <s v=""/>
    <s v=""/>
    <s v="SIMULAZIONE TARI 2022 MT"/>
    <n v="165.65"/>
    <s v=""/>
    <n v="165.65"/>
    <n v="365"/>
    <s v="giorni"/>
    <s v="2022"/>
    <s v="01/01/2022"/>
    <s v="31/12/2022"/>
    <s v=""/>
    <s v=""/>
    <s v=""/>
    <s v=""/>
    <s v=""/>
    <s v=""/>
    <n v="0"/>
    <n v="0"/>
    <n v="0"/>
    <n v="0"/>
    <n v="155"/>
    <n v="0"/>
    <n v="0"/>
    <n v="0"/>
    <n v="0"/>
    <n v="1"/>
    <x v="1"/>
    <n v="98.252132428533884"/>
    <n v="67.397800635548478"/>
    <n v="-6.6935917658383914E-5"/>
    <n v="98.252132428533884"/>
    <n v="67.397800635548478"/>
    <n v="165.64993306408235"/>
  </r>
  <r>
    <s v="V2K2239D31122012C122"/>
    <s v="1016"/>
    <s v="2238/1"/>
    <s v="MCCBTL46P13Z133I"/>
    <s v=""/>
    <s v="F"/>
    <s v="MACCHI BARTOLOMEO ARTURO"/>
    <s v="MACCHI"/>
    <s v="BARTOLOMEO ARTURO"/>
    <s v="M"/>
    <s v="13/09/1946"/>
    <s v="COIRA"/>
    <s v="VIALE PESCHIERA, 37"/>
    <s v="NOVARA"/>
    <s v="28100"/>
    <s v="VIALE PESCHIERA"/>
    <s v="37"/>
    <s v=""/>
    <s v=""/>
    <s v=""/>
    <s v=""/>
    <s v=""/>
    <s v="VIA TRIESTE, 20 A"/>
    <s v="VIA TRIESTE"/>
    <s v="20"/>
    <s v="A"/>
    <s v=""/>
    <s v=""/>
    <s v=""/>
    <s v=""/>
    <s v="FAB"/>
    <s v="C591"/>
    <s v="NCT"/>
    <s v="00015"/>
    <s v="000143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2240D31122012C122"/>
    <s v="1017"/>
    <s v="2239/1"/>
    <s v="RMNLSE76D70D150K"/>
    <s v=""/>
    <s v="F"/>
    <s v="RAIMONDI ELISA"/>
    <s v="RAIMONDI"/>
    <s v="ELISA"/>
    <s v="F"/>
    <s v="30/04/1976"/>
    <s v="CREMONA"/>
    <s v="VICOLO SILVESTRI, 10"/>
    <s v="CASTELL'ARQUATO"/>
    <s v="29014"/>
    <s v="VICOLO SILVESTRI"/>
    <s v="10"/>
    <s v=""/>
    <s v=""/>
    <s v=""/>
    <s v=""/>
    <s v=""/>
    <s v="VIA FIUME, 4"/>
    <s v="VIA FIUME"/>
    <s v="4"/>
    <s v=""/>
    <s v=""/>
    <s v=""/>
    <s v=""/>
    <s v=""/>
    <s v="FAB"/>
    <s v="C591"/>
    <s v="NCT"/>
    <s v="00015"/>
    <s v="000231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s v=""/>
    <s v=""/>
    <s v=""/>
    <s v=""/>
    <s v=""/>
    <s v=""/>
    <s v=""/>
    <s v="SIMULAZIONE TARI 2022 MT"/>
    <n v="83.25"/>
    <s v=""/>
    <n v="83.25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1"/>
    <n v="15.847118133634497"/>
    <n v="67.397800635548478"/>
    <n v="-5.0812308170264942E-3"/>
    <n v="15.847118133634497"/>
    <n v="67.397800635548478"/>
    <n v="83.244918769182974"/>
  </r>
  <r>
    <s v="V2K2245D31122012C122"/>
    <s v="1020"/>
    <s v="2244/1"/>
    <s v="MTTMRM81B62B149K"/>
    <s v=""/>
    <s v="F"/>
    <s v="MATTI MIRIAM"/>
    <s v="MATTI"/>
    <s v="MIRIAM"/>
    <s v="F"/>
    <s v="22/02/1981"/>
    <s v="BRENO"/>
    <s v="VIA SANT' ANTONIO, 6 B"/>
    <s v="CEVO"/>
    <s v="25040"/>
    <s v="VIA SANT' ANTONIO"/>
    <s v="6"/>
    <s v="B"/>
    <s v=""/>
    <s v=""/>
    <s v=""/>
    <s v=""/>
    <s v="VIA SANT' ANTONIO, 6 A"/>
    <s v="VIA SANT' ANTONIO"/>
    <s v="6"/>
    <s v="A"/>
    <s v=""/>
    <s v=""/>
    <s v=""/>
    <s v=""/>
    <s v="FAB"/>
    <s v="C591"/>
    <s v="NCT"/>
    <s v="00015"/>
    <s v="000108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EX MATTI SERGIO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2246D31122012C122"/>
    <s v="1021"/>
    <s v="2245/1"/>
    <s v="GZZGNN37E60L648Z"/>
    <s v=""/>
    <s v="F"/>
    <s v="GOZZI GIOVANNA RITA"/>
    <s v="GOZZI"/>
    <s v="GIOVANNA RITA"/>
    <s v="F"/>
    <s v="20/05/1937"/>
    <s v="VALSAVIORE"/>
    <s v="VIA ANDROLA, 15"/>
    <s v="CEVO"/>
    <s v="25040"/>
    <s v="VIA ANDROLA"/>
    <s v="15"/>
    <s v=""/>
    <s v=""/>
    <s v=""/>
    <s v=""/>
    <s v=""/>
    <s v="VIA ANDROLA, 15"/>
    <s v="VIA ANDROLA"/>
    <s v="15"/>
    <s v=""/>
    <s v=""/>
    <s v=""/>
    <s v=""/>
    <s v=""/>
    <s v="FAB"/>
    <s v="C591"/>
    <s v="NCT"/>
    <s v="00022"/>
    <s v="000011"/>
    <s v=""/>
    <s v="0003"/>
    <s v=""/>
    <s v=""/>
    <s v="FAB"/>
    <s v="C591"/>
    <s v="NCT"/>
    <s v="00022"/>
    <s v="000011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2247D31122012C122"/>
    <s v="1021"/>
    <s v="2246/1"/>
    <s v="GZZGNN37E60L648Z"/>
    <s v=""/>
    <s v="F"/>
    <s v="GOZZI GIOVANNA RITA"/>
    <s v="GOZZI"/>
    <s v="GIOVANNA RITA"/>
    <s v="F"/>
    <s v="20/05/1937"/>
    <s v="VALSAVIORE"/>
    <s v="VIA ANDROLA, 15"/>
    <s v="CEVO"/>
    <s v="25040"/>
    <s v="VIA ANDROLA"/>
    <s v="15"/>
    <s v=""/>
    <s v=""/>
    <s v=""/>
    <s v=""/>
    <s v=""/>
    <s v="VIA ANDROLA, 15"/>
    <s v="VIA ANDROLA"/>
    <s v="15"/>
    <s v=""/>
    <s v=""/>
    <s v=""/>
    <s v=""/>
    <s v=""/>
    <s v="FAB"/>
    <s v="C591"/>
    <s v="NCT"/>
    <s v="00013"/>
    <s v="000549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0"/>
    <s v="LOCALI AD USO ABITAZIONE"/>
    <s v=""/>
    <s v=""/>
    <n v="1"/>
    <s v=""/>
    <s v=""/>
    <s v=""/>
    <s v=""/>
    <s v=""/>
    <s v="EX GUARINONI AURORA"/>
    <s v="SIMULAZIONE TARI 2022 MT"/>
    <n v="34.68"/>
    <s v=""/>
    <n v="34.68"/>
    <n v="365"/>
    <s v="giorni"/>
    <s v="2022"/>
    <s v="01/01/2022"/>
    <s v="31/12/2022"/>
    <s v=""/>
    <s v=""/>
    <s v=""/>
    <s v=""/>
    <s v=""/>
    <s v=""/>
    <n v="0"/>
    <n v="0"/>
    <n v="0"/>
    <n v="0"/>
    <n v="36"/>
    <n v="0"/>
    <n v="0"/>
    <n v="0"/>
    <n v="0"/>
    <n v="1"/>
    <x v="0"/>
    <n v="17.748772309670635"/>
    <n v="16.930848468833439"/>
    <n v="-3.7922149592617416E-4"/>
    <n v="17.748772309670635"/>
    <n v="16.930848468833439"/>
    <n v="34.679620778504074"/>
  </r>
  <r>
    <s v="V2K2248D31122012C122"/>
    <s v="1022"/>
    <s v="2247/1"/>
    <s v="BRTGLR75S45B149F"/>
    <s v=""/>
    <s v="F"/>
    <s v="BERTOLI GLORIA"/>
    <s v="BERTOLI"/>
    <s v="GLORIA"/>
    <s v="F"/>
    <s v="05/11/1975"/>
    <s v="BRENO"/>
    <s v="VIA DELL'INDIPENDENZA, 25 A"/>
    <s v="BIENNO"/>
    <s v="25040"/>
    <s v="VIA DELL'INDIPENDENZA"/>
    <s v="25"/>
    <s v="A"/>
    <s v=""/>
    <s v=""/>
    <s v=""/>
    <s v=""/>
    <s v="VIA CASTELLO, 7"/>
    <s v="VIA CASTELLO"/>
    <s v="7"/>
    <s v=""/>
    <s v=""/>
    <s v=""/>
    <s v=""/>
    <s v=""/>
    <s v="FAB"/>
    <s v="C591"/>
    <s v="NCT"/>
    <s v="00015"/>
    <s v="000042"/>
    <s v=""/>
    <s v="001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s v=""/>
    <s v=""/>
    <s v=""/>
    <s v=""/>
    <s v=""/>
    <s v=""/>
    <s v="QUOTA PARTE ABITAZIONE EX SCOLARI NATALINA"/>
    <s v="SIMULAZIONE TARI 2022 MT"/>
    <n v="107.33"/>
    <s v=""/>
    <n v="107.33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1"/>
    <n v="39.934737696758937"/>
    <n v="67.397800635548478"/>
    <n v="2.5383323074237296E-3"/>
    <n v="39.934737696758937"/>
    <n v="67.397800635548478"/>
    <n v="107.33253833230742"/>
  </r>
  <r>
    <s v="V2K2253D31122012C122"/>
    <s v="1024"/>
    <s v="2252/1"/>
    <s v="RGZHGL75C49B149S"/>
    <s v=""/>
    <s v="F"/>
    <s v="RAGAZZOLI HELGA LUISA"/>
    <s v="RAGAZZOLI"/>
    <s v="HELGA LUISA"/>
    <s v="F"/>
    <s v="09/03/1975"/>
    <s v="BRENO"/>
    <s v="VIA SAN VIGILIO, 110"/>
    <s v="CEVO"/>
    <s v="25040"/>
    <s v="VIA SAN VIGILIO"/>
    <s v="110"/>
    <s v=""/>
    <s v=""/>
    <s v=""/>
    <s v=""/>
    <s v=""/>
    <s v="VIA SAN VIGILIO, 110"/>
    <s v="VIA SAN VIGILIO"/>
    <s v="110"/>
    <s v=""/>
    <s v=""/>
    <s v=""/>
    <s v=""/>
    <s v=""/>
    <s v="FAB"/>
    <s v="C591"/>
    <s v="NCT"/>
    <s v="00015"/>
    <s v="00035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"/>
    <n v="47"/>
    <x v="0"/>
    <x v="0"/>
    <s v="LOCALI AD USO ABITAZIONE"/>
    <s v=""/>
    <s v=""/>
    <n v="2"/>
    <s v=""/>
    <s v=""/>
    <s v=""/>
    <s v=""/>
    <s v=""/>
    <s v=""/>
    <s v="SIMULAZIONE TARI 2022 MT"/>
    <n v="78.47"/>
    <s v=""/>
    <n v="78.47"/>
    <n v="365"/>
    <s v="giorni"/>
    <s v="2022"/>
    <s v="01/01/2022"/>
    <s v="31/12/2022"/>
    <s v=""/>
    <s v=""/>
    <s v=""/>
    <s v=""/>
    <s v=""/>
    <s v=""/>
    <n v="0"/>
    <n v="0"/>
    <n v="0"/>
    <n v="0"/>
    <n v="47"/>
    <n v="0"/>
    <n v="0"/>
    <n v="0"/>
    <n v="0"/>
    <n v="1"/>
    <x v="5"/>
    <n v="27.034009675377963"/>
    <n v="51.443731886070836"/>
    <n v="7.7415614487961193E-3"/>
    <n v="27.034009675377963"/>
    <n v="51.443731886070836"/>
    <n v="78.477741561448795"/>
  </r>
  <r>
    <s v="V2K2254D31122012C122"/>
    <s v="1025"/>
    <s v="2253/1"/>
    <s v="RGZNNA88T60B149O"/>
    <s v=""/>
    <s v="F"/>
    <s v="RAGAZZOLI ANNA"/>
    <s v="RAGAZZOLI"/>
    <s v="ANNA"/>
    <s v="F"/>
    <s v="20/12/1988"/>
    <s v="BRENO"/>
    <s v="VIA CESARE BATTISTI, 10 A"/>
    <s v="CEVO"/>
    <s v="25040"/>
    <s v="VIA CESARE BATTISTI"/>
    <s v="10"/>
    <s v="A"/>
    <s v=""/>
    <s v=""/>
    <s v=""/>
    <s v=""/>
    <s v="VIA CESARE BATTISTI, 10 A"/>
    <s v="VIA CESARE BATTISTI"/>
    <s v="10"/>
    <s v="A"/>
    <s v=""/>
    <s v=""/>
    <s v=""/>
    <s v=""/>
    <s v="FAB"/>
    <s v="C591"/>
    <s v="NCT"/>
    <s v="00015"/>
    <s v="000152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6"/>
    <n v="76"/>
    <x v="0"/>
    <x v="0"/>
    <s v="LOCALI AD USO ABITAZIONE"/>
    <s v=""/>
    <s v=""/>
    <n v="1"/>
    <s v=""/>
    <s v=""/>
    <s v=""/>
    <s v=""/>
    <s v=""/>
    <s v="EX BIONDI ROSA AURORA"/>
    <s v="SIMULAZIONE TARI 2022 MT"/>
    <n v="54.4"/>
    <s v=""/>
    <n v="54.4"/>
    <n v="365"/>
    <s v="giorni"/>
    <s v="2022"/>
    <s v="01/01/2022"/>
    <s v="31/12/2022"/>
    <s v=""/>
    <s v=""/>
    <s v=""/>
    <s v=""/>
    <s v=""/>
    <s v=""/>
    <n v="0"/>
    <n v="0"/>
    <n v="0"/>
    <n v="0"/>
    <n v="76"/>
    <n v="0"/>
    <n v="0"/>
    <n v="0"/>
    <n v="0"/>
    <n v="1"/>
    <x v="0"/>
    <n v="37.469630431526895"/>
    <n v="16.930848468833439"/>
    <n v="4.7890036033493288E-4"/>
    <n v="37.469630431526895"/>
    <n v="16.930848468833439"/>
    <n v="54.400478900360334"/>
  </r>
  <r>
    <s v="V2K2255D31122012C123"/>
    <s v="1025"/>
    <s v="2254/1"/>
    <s v="RGZNNA88T60B149O"/>
    <s v=""/>
    <s v="F"/>
    <s v="RAGAZZOLI ANNA"/>
    <s v="RAGAZZOLI"/>
    <s v="ANNA"/>
    <s v="F"/>
    <s v="20/12/1988"/>
    <s v="BRENO"/>
    <s v="VIA CESARE BATTISTI, 10 A"/>
    <s v="CEVO"/>
    <s v="25040"/>
    <s v="VIA CESARE BATTISTI"/>
    <s v="10"/>
    <s v="A"/>
    <s v=""/>
    <s v=""/>
    <s v=""/>
    <s v=""/>
    <s v="VIA CESARE BATTISTI, 10 A"/>
    <s v="VIA CESARE BATTISTI"/>
    <s v="10"/>
    <s v="A"/>
    <s v=""/>
    <s v=""/>
    <s v=""/>
    <s v=""/>
    <s v="FAB"/>
    <s v="C591"/>
    <s v="NCT"/>
    <s v="00015"/>
    <s v="00009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1"/>
    <s v="LOCALI ACCESSORI UTENZA DOMESTICA"/>
    <s v=""/>
    <s v=""/>
    <n v="1"/>
    <s v=""/>
    <s v=""/>
    <s v=""/>
    <s v=""/>
    <s v=""/>
    <s v="EX BIONDI ROSA AURORA"/>
    <s v="SIMULAZIONE TARI 2022 MT"/>
    <n v="17.260000000000002"/>
    <s v=""/>
    <n v="17.260000000000002"/>
    <n v="365"/>
    <s v="giorni"/>
    <s v="2022"/>
    <s v="01/01/2022"/>
    <s v="31/12/2022"/>
    <s v=""/>
    <s v=""/>
    <s v=""/>
    <s v=""/>
    <s v=""/>
    <s v=""/>
    <n v="0"/>
    <n v="0"/>
    <n v="0"/>
    <n v="0"/>
    <n v="35"/>
    <n v="1"/>
    <n v="0"/>
    <n v="0"/>
    <n v="0"/>
    <n v="0"/>
    <x v="0"/>
    <n v="17.255750856624228"/>
    <n v="0"/>
    <n v="-4.2491433757732011E-3"/>
    <n v="17.255750856624228"/>
    <n v="0"/>
    <n v="17.255750856624228"/>
  </r>
  <r>
    <s v="V2K2256D31122012C122"/>
    <s v="1026"/>
    <s v="2255/1"/>
    <s v="SCLMNL81D10B149M"/>
    <s v=""/>
    <s v="F"/>
    <s v="SCOLARI MANUEL"/>
    <s v="SCOLARI"/>
    <s v="MANUEL"/>
    <s v="M"/>
    <s v="10/04/1981"/>
    <s v="BRENO"/>
    <s v="VIA SANT' ANTONIO, 25"/>
    <s v="CEVO"/>
    <s v="25040"/>
    <s v="VIA SANT' ANTONIO"/>
    <s v="25"/>
    <s v=""/>
    <s v=""/>
    <s v=""/>
    <s v=""/>
    <s v=""/>
    <s v="VIA SANT' ANTONIO, 25"/>
    <s v="VIA SANT' ANTONIO"/>
    <s v="25"/>
    <s v=""/>
    <s v=""/>
    <s v=""/>
    <s v=""/>
    <s v=""/>
    <s v="FAB"/>
    <s v="C591"/>
    <s v="NCT"/>
    <s v="00015"/>
    <s v="000132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n v="5"/>
    <s v=""/>
    <s v=""/>
    <s v=""/>
    <s v=""/>
    <s v=""/>
    <s v=""/>
    <s v="SIMULAZIONE TARI 2022 MT"/>
    <n v="156.22999999999999"/>
    <s v=""/>
    <n v="156.22999999999999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3"/>
    <n v="45.85099513331582"/>
    <n v="110.3761082872026"/>
    <n v="-2.896579481586059E-3"/>
    <n v="45.85099513331582"/>
    <n v="110.3761082872026"/>
    <n v="156.2271034205184"/>
  </r>
  <r>
    <s v="V2K2257D31122012C123"/>
    <s v="1026"/>
    <s v="2256/1"/>
    <s v="SCLMNL81D10B149M"/>
    <s v=""/>
    <s v="F"/>
    <s v="SCOLARI MANUEL"/>
    <s v="SCOLARI"/>
    <s v="MANUEL"/>
    <s v="M"/>
    <s v="10/04/1981"/>
    <s v="BRENO"/>
    <s v="VIA SANT' ANTONIO, 25"/>
    <s v="CEVO"/>
    <s v="25040"/>
    <s v="VIA SANT' ANTONIO"/>
    <s v="25"/>
    <s v=""/>
    <s v=""/>
    <s v=""/>
    <s v=""/>
    <s v=""/>
    <s v="VIA SANT' ANTONIO, 25"/>
    <s v="VIA SANT' ANTONIO"/>
    <s v="25"/>
    <s v=""/>
    <s v=""/>
    <s v=""/>
    <s v=""/>
    <s v=""/>
    <s v="FAB"/>
    <s v="C591"/>
    <s v="NCT"/>
    <s v="00015"/>
    <s v="000132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1"/>
    <s v="LOCALI ACCESSORI UTENZA DOMESTICA"/>
    <s v=""/>
    <s v=""/>
    <n v="5"/>
    <s v=""/>
    <s v=""/>
    <s v=""/>
    <s v=""/>
    <s v=""/>
    <s v=""/>
    <s v="SIMULAZIONE TARI 2022 MT"/>
    <n v="31.29"/>
    <s v=""/>
    <n v="31.29"/>
    <n v="365"/>
    <s v="giorni"/>
    <s v="2022"/>
    <s v="01/01/2022"/>
    <s v="31/12/2022"/>
    <s v=""/>
    <s v=""/>
    <s v=""/>
    <s v=""/>
    <s v=""/>
    <s v=""/>
    <n v="0"/>
    <n v="0"/>
    <n v="0"/>
    <n v="0"/>
    <n v="43"/>
    <n v="1"/>
    <n v="0"/>
    <n v="0"/>
    <n v="0"/>
    <n v="0"/>
    <x v="3"/>
    <n v="31.295123662421904"/>
    <n v="0"/>
    <n v="5.1236624219050952E-3"/>
    <n v="31.295123662421904"/>
    <n v="0"/>
    <n v="31.295123662421904"/>
  </r>
  <r>
    <s v="V2K2258D01012015C117"/>
    <s v="8252"/>
    <s v="2257/1"/>
    <s v="01849620982"/>
    <s v="01849620982"/>
    <s v="G"/>
    <s v="LIP E LAP DI GROLI SILVIA &amp; C. SNC"/>
    <s v=""/>
    <s v=""/>
    <s v=""/>
    <s v=""/>
    <s v=""/>
    <s v="VIA ROMA, 63"/>
    <s v="CEVO"/>
    <s v="25040"/>
    <s v="VIA ROMA"/>
    <s v="63"/>
    <s v=""/>
    <s v=""/>
    <s v=""/>
    <s v=""/>
    <s v=""/>
    <s v="VIA ROMA, 63"/>
    <s v="VIA ROMA"/>
    <s v="63"/>
    <s v=""/>
    <s v=""/>
    <s v=""/>
    <s v=""/>
    <s v=""/>
    <s v="FAB"/>
    <s v="C591"/>
    <s v="NCT"/>
    <s v="00016"/>
    <s v="000338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6"/>
    <n v="146"/>
    <x v="1"/>
    <x v="12"/>
    <s v="BAR, CAFFE', PASTICCERIA"/>
    <s v=""/>
    <s v=""/>
    <s v=""/>
    <s v="289 - Riduzione COVID-19 = 425 - Applicata"/>
    <s v=""/>
    <s v=""/>
    <s v=""/>
    <s v=""/>
    <s v=""/>
    <s v="SIMULAZIONE TARI 2022 MT"/>
    <n v="658.59"/>
    <s v=""/>
    <n v="658.59"/>
    <n v="365"/>
    <s v="giorni"/>
    <s v="2022"/>
    <s v="01/01/2022"/>
    <s v="31/12/2022"/>
    <s v=""/>
    <s v=""/>
    <s v=""/>
    <s v=""/>
    <s v=""/>
    <s v=""/>
    <n v="0"/>
    <n v="0"/>
    <n v="0"/>
    <n v="0"/>
    <n v="146"/>
    <n v="0"/>
    <n v="0"/>
    <n v="0"/>
    <n v="0"/>
    <n v="146"/>
    <x v="2"/>
    <n v="109.106862595718"/>
    <n v="549.47952084043504"/>
    <n v="-3.6165638470038175E-3"/>
    <n v="109.106862595718"/>
    <n v="549.47952084043504"/>
    <n v="658.58638343615303"/>
  </r>
  <r>
    <s v="V2K2261D31122012C122"/>
    <s v="1029"/>
    <s v="2260/1"/>
    <s v="CPATRP62M29B149R"/>
    <s v=""/>
    <s v="F"/>
    <s v="CAPE TEODORO PIETRO"/>
    <s v="CAPE"/>
    <s v="TEODORO PIETRO"/>
    <s v="M"/>
    <s v="29/08/1962"/>
    <s v="BRENO"/>
    <s v="LOCALITA' CARVIGNONE, 1"/>
    <s v="CEVO"/>
    <s v="25040"/>
    <s v="LOCALITA' CARVIGNONE"/>
    <s v="1"/>
    <s v=""/>
    <s v=""/>
    <s v=""/>
    <s v=""/>
    <s v=""/>
    <s v="LOCALITA' CARVIGNONE, 1"/>
    <s v="LOCALITA' CARVIGNONE"/>
    <s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400000000000006"/>
    <n v="65.400000000000006"/>
    <x v="0"/>
    <x v="0"/>
    <s v="LOCALI AD USO ABITAZIONE"/>
    <s v=""/>
    <s v=""/>
    <n v="1"/>
    <s v=""/>
    <s v=""/>
    <s v=""/>
    <s v=""/>
    <s v=""/>
    <s v="EX VIA ADAMELLO E CARVIGNONE MAMMA LAURINA"/>
    <s v="SIMULAZIONE TARI 2022 MT"/>
    <n v="49.17"/>
    <s v=""/>
    <n v="49.17"/>
    <n v="365"/>
    <s v="giorni"/>
    <s v="2022"/>
    <s v="01/01/2022"/>
    <s v="31/12/2022"/>
    <s v=""/>
    <s v=""/>
    <s v=""/>
    <s v=""/>
    <s v=""/>
    <s v=""/>
    <n v="0"/>
    <n v="0"/>
    <n v="0"/>
    <n v="0"/>
    <n v="65.400000000000006"/>
    <n v="0"/>
    <n v="0"/>
    <n v="0"/>
    <n v="0"/>
    <n v="1"/>
    <x v="0"/>
    <n v="32.24360302923499"/>
    <n v="16.930848468833439"/>
    <n v="4.451498068426929E-3"/>
    <n v="32.24360302923499"/>
    <n v="16.930848468833439"/>
    <n v="49.174451498068429"/>
  </r>
  <r>
    <s v="V2K2263D31122012C122"/>
    <s v="1030"/>
    <s v="2262/1"/>
    <s v="MRGPTR83E13D391Y"/>
    <s v="03006330983"/>
    <s v="F"/>
    <s v="MORGANI PETER"/>
    <s v="MORGANI"/>
    <s v="PETER"/>
    <s v="M"/>
    <s v="13/05/1983"/>
    <s v="EDOLO"/>
    <s v="VIA ROMA, 6 B"/>
    <s v="CEVO"/>
    <s v="25040"/>
    <s v="VIA ROMA"/>
    <s v="6"/>
    <s v="B"/>
    <s v=""/>
    <s v=""/>
    <s v=""/>
    <s v=""/>
    <s v="VIA ROMA, 6 B"/>
    <s v="VIA ROMA"/>
    <s v="6"/>
    <s v="B"/>
    <s v=""/>
    <s v=""/>
    <s v=""/>
    <s v=""/>
    <s v="FAB"/>
    <s v="C591"/>
    <s v="NCT"/>
    <s v="00014"/>
    <s v="000169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.61"/>
    <n v="96.61"/>
    <x v="0"/>
    <x v="0"/>
    <s v="LOCALI AD USO ABITAZIONE"/>
    <s v=""/>
    <s v=""/>
    <n v="4"/>
    <s v=""/>
    <s v=""/>
    <s v=""/>
    <s v=""/>
    <s v=""/>
    <s v=""/>
    <s v="SIMULAZIONE TARI 2022 MT"/>
    <n v="148.16"/>
    <s v=""/>
    <n v="148.16"/>
    <n v="365"/>
    <s v="giorni"/>
    <s v="2022"/>
    <s v="01/01/2022"/>
    <s v="31/12/2022"/>
    <s v=""/>
    <s v=""/>
    <s v=""/>
    <s v=""/>
    <s v=""/>
    <s v=""/>
    <n v="0"/>
    <n v="0"/>
    <n v="0"/>
    <n v="0"/>
    <n v="96.61"/>
    <n v="0"/>
    <n v="0"/>
    <n v="0"/>
    <n v="0"/>
    <n v="1"/>
    <x v="4"/>
    <n v="65.775870227885079"/>
    <n v="82.375089665670373"/>
    <n v="-9.0401064445302382E-3"/>
    <n v="65.775870227885079"/>
    <n v="82.375089665670373"/>
    <n v="148.15095989355547"/>
  </r>
  <r>
    <s v="V2K2268D31122012C122"/>
    <s v="1032"/>
    <s v="2267/1"/>
    <s v="PNILNZ62B23B149N"/>
    <s v=""/>
    <s v="F"/>
    <s v="PINA LORENZO BATTISTA ANTONIANO"/>
    <s v="PINA"/>
    <s v="LORENZO BATTISTA ANTONIANO"/>
    <s v="M"/>
    <s v="23/02/1962"/>
    <s v="BRENO"/>
    <s v="VIA QUATTRO NOVEMBRE, 4"/>
    <s v="CEVO"/>
    <s v="25040"/>
    <s v="VIA QUATTRO NOVEMBRE"/>
    <s v="4"/>
    <s v=""/>
    <s v=""/>
    <s v=""/>
    <s v=""/>
    <s v=""/>
    <s v="VIA QUATTRO NOVEMBRE, 4"/>
    <s v="VIA QUATTRO NOVEMBRE"/>
    <s v="4"/>
    <s v=""/>
    <s v=""/>
    <s v=""/>
    <s v=""/>
    <s v=""/>
    <s v="FAB"/>
    <s v="C591"/>
    <s v="NCT"/>
    <s v="00011"/>
    <s v="00012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2"/>
    <s v=""/>
    <s v=""/>
    <s v=""/>
    <s v=""/>
    <s v=""/>
    <s v="EX PINA PIETRO"/>
    <s v="SIMULAZIONE TARI 2022 MT"/>
    <n v="94.58"/>
    <s v=""/>
    <n v="94.58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5"/>
    <n v="43.13937714156058"/>
    <n v="51.443731886070836"/>
    <n v="3.1090276314245102E-3"/>
    <n v="43.13937714156058"/>
    <n v="51.443731886070836"/>
    <n v="94.583109027631423"/>
  </r>
  <r>
    <s v="V2K2269D31122012C122"/>
    <s v="1033"/>
    <s v="2268/1"/>
    <s v="PSNGZM54R70C591J"/>
    <s v=""/>
    <s v="F"/>
    <s v="PASINETTI GRAZIA MARISA"/>
    <s v="PASINETTI"/>
    <s v="GRAZIA MARISA"/>
    <s v="F"/>
    <s v="30/10/1954"/>
    <s v="CEVO"/>
    <s v="VIA DON BASSI PF, 5"/>
    <s v="PIANCOGNO"/>
    <s v="25052"/>
    <s v="VIA DON BASSI PF"/>
    <s v="5"/>
    <s v=""/>
    <s v=""/>
    <s v=""/>
    <s v=""/>
    <s v=""/>
    <s v="VICOLO ALLEGRO, 6"/>
    <s v="VICOLO ALLEGRO"/>
    <s v="6"/>
    <s v=""/>
    <s v=""/>
    <s v=""/>
    <s v=""/>
    <s v=""/>
    <s v="FAB"/>
    <s v="C591"/>
    <s v="NCT"/>
    <s v="00015"/>
    <s v="00012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s v=""/>
    <s v=""/>
    <s v=""/>
    <s v=""/>
    <s v=""/>
    <s v=""/>
    <s v="EX SCOLARI BARTOLOMEA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1"/>
    <n v="57.04962528108419"/>
    <n v="67.397800635548478"/>
    <n v="-2.5740833673353336E-3"/>
    <n v="57.04962528108419"/>
    <n v="67.397800635548478"/>
    <n v="124.44742591663267"/>
  </r>
  <r>
    <s v="V2K2272D31122012C122"/>
    <s v="1035"/>
    <s v="2272/1"/>
    <s v="GZZMLC50A47L648J"/>
    <s v=""/>
    <s v="F"/>
    <s v="GOZZI MARIA LUCIANA"/>
    <s v="GOZZI"/>
    <s v="MARIA LUCIANA"/>
    <s v="F"/>
    <s v="07/01/1950"/>
    <s v="VALSAVIORE"/>
    <s v="VIA CINQUANTAQUATTRESIMA BRIGATA GARIBALDI, 34"/>
    <s v="CEVO"/>
    <s v="25040"/>
    <s v="VIA CINQUANTAQUATTRESIMA BRIGATA GARIBALDI"/>
    <s v="34"/>
    <s v=""/>
    <s v=""/>
    <s v=""/>
    <s v=""/>
    <s v=""/>
    <s v="VIA CINQUANTAQUATTRESIMA BRIGATA GARIBALDI, 34"/>
    <s v="VIA CINQUANTAQUATTRESIMA BRIGATA GARIBALDI"/>
    <s v="34"/>
    <s v=""/>
    <s v=""/>
    <s v=""/>
    <s v=""/>
    <s v=""/>
    <s v="FAB"/>
    <s v="C591"/>
    <s v="NCT"/>
    <s v="00017"/>
    <s v="000175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.28"/>
    <n v="84.28"/>
    <x v="0"/>
    <x v="0"/>
    <s v="LOCALI AD USO ABITAZIONE"/>
    <s v=""/>
    <s v=""/>
    <n v="2"/>
    <s v=""/>
    <s v=""/>
    <s v=""/>
    <s v=""/>
    <s v=""/>
    <s v="DATI FORNITI UT PER 2008"/>
    <s v="SIMULAZIONE TARI 2022 MT"/>
    <n v="99.92"/>
    <s v=""/>
    <n v="99.92"/>
    <n v="365"/>
    <s v="giorni"/>
    <s v="2022"/>
    <s v="01/01/2022"/>
    <s v="31/12/2022"/>
    <s v=""/>
    <s v=""/>
    <s v=""/>
    <s v=""/>
    <s v=""/>
    <s v=""/>
    <n v="0"/>
    <n v="0"/>
    <n v="0"/>
    <n v="0"/>
    <n v="84.28"/>
    <n v="0"/>
    <n v="0"/>
    <n v="0"/>
    <n v="0"/>
    <n v="1"/>
    <x v="5"/>
    <n v="48.477156073209677"/>
    <n v="51.443731886070836"/>
    <n v="8.8795928051865758E-4"/>
    <n v="48.477156073209677"/>
    <n v="51.443731886070836"/>
    <n v="99.92088795928052"/>
  </r>
  <r>
    <s v="V2K2274D31122012C123"/>
    <s v="1035"/>
    <s v="2273/1"/>
    <s v="GZZMLC50A47L648J"/>
    <s v=""/>
    <s v="F"/>
    <s v="GOZZI MARIA LUCIANA"/>
    <s v="GOZZI"/>
    <s v="MARIA LUCIANA"/>
    <s v="F"/>
    <s v="07/01/1950"/>
    <s v="VALSAVIORE"/>
    <s v="VIA CINQUANTAQUATTRESIMA BRIGATA GARIBALDI, 34"/>
    <s v="CEVO"/>
    <s v="25040"/>
    <s v="VIA CINQUANTAQUATTRESIMA BRIGATA GARIBALDI"/>
    <s v="34"/>
    <s v=""/>
    <s v=""/>
    <s v=""/>
    <s v=""/>
    <s v=""/>
    <s v="VIA CINQUANTAQUATTRESIMA BRIGATA GARIBALDI, 34"/>
    <s v="VIA CINQUANTAQUATTRESIMA BRIGATA GARIBALDI"/>
    <s v="34"/>
    <s v=""/>
    <s v=""/>
    <s v=""/>
    <s v=""/>
    <s v=""/>
    <s v="FAB"/>
    <s v="C591"/>
    <s v="NCT"/>
    <s v="00017"/>
    <s v="000175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.78"/>
    <n v="15.78"/>
    <x v="0"/>
    <x v="1"/>
    <s v="LOCALI ACCESSORI UTENZA DOMESTICA"/>
    <s v=""/>
    <s v=""/>
    <n v="2"/>
    <s v=""/>
    <s v=""/>
    <s v=""/>
    <s v=""/>
    <s v=""/>
    <s v="DATI FORNITI UT PER 2008"/>
    <s v="SIMULAZIONE TARI 2022 MT"/>
    <n v="9.08"/>
    <s v=""/>
    <n v="9.08"/>
    <n v="365"/>
    <s v="giorni"/>
    <s v="2022"/>
    <s v="01/01/2022"/>
    <s v="31/12/2022"/>
    <s v=""/>
    <s v=""/>
    <s v=""/>
    <s v=""/>
    <s v=""/>
    <s v=""/>
    <n v="0"/>
    <n v="0"/>
    <n v="0"/>
    <n v="0"/>
    <n v="15.780000000000001"/>
    <n v="1"/>
    <n v="0"/>
    <n v="0"/>
    <n v="0"/>
    <n v="0"/>
    <x v="5"/>
    <n v="9.0765249505843464"/>
    <n v="0"/>
    <n v="-3.475049415653686E-3"/>
    <n v="9.0765249505843464"/>
    <n v="0"/>
    <n v="9.0765249505843464"/>
  </r>
  <r>
    <s v="V2K2294D31122012C122"/>
    <s v="1038"/>
    <s v="2293/1"/>
    <s v="RZOFRZ54P15A293H"/>
    <s v=""/>
    <s v="F"/>
    <s v="ORIZIO FABRIZIO ANDREA"/>
    <s v="ORIZIO"/>
    <s v="FABRIZIO ANDREA"/>
    <s v="M"/>
    <s v="15/09/1954"/>
    <s v="ANGOLO"/>
    <s v="LOCALITA' GASGIOLA, "/>
    <s v="CEVO"/>
    <s v="25040"/>
    <s v="LOCALITA' GASGIOLA"/>
    <s v=""/>
    <s v=""/>
    <s v=""/>
    <s v=""/>
    <s v=""/>
    <s v=""/>
    <s v="LOCALITA' GASGIOLA, "/>
    <s v="LOCALITA' GASGIOLA"/>
    <s v=""/>
    <s v=""/>
    <s v=""/>
    <s v=""/>
    <s v=""/>
    <s v=""/>
    <s v="FAB"/>
    <s v="C591"/>
    <s v="NCT"/>
    <s v="00018"/>
    <s v="00001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0"/>
    <n v="140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85.95"/>
    <n v="-64.47"/>
    <n v="21.48"/>
    <n v="365"/>
    <s v="giorni"/>
    <s v="2022"/>
    <s v="01/01/2022"/>
    <s v="31/12/2022"/>
    <s v=""/>
    <s v=""/>
    <s v=""/>
    <s v=""/>
    <s v=""/>
    <s v=""/>
    <n v="0"/>
    <n v="0.75"/>
    <n v="0"/>
    <n v="0"/>
    <n v="35"/>
    <n v="0"/>
    <n v="0.75"/>
    <n v="0"/>
    <n v="0"/>
    <n v="0.25"/>
    <x v="0"/>
    <n v="17.255750856624228"/>
    <n v="4.2327121172083597"/>
    <n v="8.4629738325894266E-3"/>
    <n v="17.255750856624228"/>
    <n v="4.2327121172083597"/>
    <n v="21.48846297383259"/>
  </r>
  <r>
    <s v="V2K2295D31122012C122"/>
    <s v="1039"/>
    <s v="2294/1"/>
    <s v="SCLMLM64C27C591J"/>
    <s v=""/>
    <s v="F"/>
    <s v="SCOLARI MAURILIO MARIO"/>
    <s v="SCOLARI"/>
    <s v="MAURILIO MARIO"/>
    <s v="M"/>
    <s v="27/03/1964"/>
    <s v="CEVO"/>
    <s v="VIA VILLIRENE, 11"/>
    <s v="CREMONA"/>
    <s v="26100"/>
    <s v="VIA VILLIRENE"/>
    <s v="11"/>
    <s v=""/>
    <s v=""/>
    <s v=""/>
    <s v=""/>
    <s v=""/>
    <s v="VIA ROMA, 64 A"/>
    <s v="VIA ROMA"/>
    <s v="64"/>
    <s v="A"/>
    <s v=""/>
    <s v=""/>
    <s v=""/>
    <s v=""/>
    <s v="FAB"/>
    <s v="C591"/>
    <s v="NCT"/>
    <s v="00015"/>
    <s v="000132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EX CERVELLI MARIA CATERINA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298D31122012C122"/>
    <s v="1041"/>
    <s v="2298/1"/>
    <s v="PSCGNN43T01A794W"/>
    <s v=""/>
    <s v="F"/>
    <s v="PESCHINI GIOVANNI"/>
    <s v="PESCHINI"/>
    <s v="GIOVANNI"/>
    <s v="M"/>
    <s v="01/12/1943"/>
    <s v="BERGAMO"/>
    <s v="VIA S. MARCO, 25"/>
    <s v="BOLTIERE"/>
    <s v="24040"/>
    <s v="VIA S. MARCO"/>
    <s v="25"/>
    <s v=""/>
    <s v=""/>
    <s v=""/>
    <s v=""/>
    <s v=""/>
    <s v="VIA ROMA, 27"/>
    <s v="VIA ROMA"/>
    <s v="27"/>
    <s v=""/>
    <s v=""/>
    <s v=""/>
    <s v=""/>
    <s v=""/>
    <s v="FAB"/>
    <s v="C591"/>
    <s v="NCT"/>
    <s v="00015"/>
    <s v="000038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.76"/>
    <n v="120.76"/>
    <x v="0"/>
    <x v="0"/>
    <s v="LOCALI AD USO ABITAZIONE"/>
    <s v=""/>
    <s v=""/>
    <s v=""/>
    <s v=""/>
    <s v=""/>
    <s v=""/>
    <s v=""/>
    <s v=""/>
    <s v="EX NEGRIN ZITTA DATI FORNITI U.T. (30/03/2009)"/>
    <s v="SIMULAZIONE TARI 2022 MT"/>
    <n v="143.94999999999999"/>
    <s v=""/>
    <n v="143.94999999999999"/>
    <n v="365"/>
    <s v="giorni"/>
    <s v="2022"/>
    <s v="01/01/2022"/>
    <s v="31/12/2022"/>
    <s v=""/>
    <s v=""/>
    <s v=""/>
    <s v=""/>
    <s v=""/>
    <s v=""/>
    <n v="0"/>
    <n v="0"/>
    <n v="0"/>
    <n v="0"/>
    <n v="120.76000000000002"/>
    <n v="0"/>
    <n v="0"/>
    <n v="0"/>
    <n v="0"/>
    <n v="1"/>
    <x v="1"/>
    <n v="76.547919432708085"/>
    <n v="67.397800635548478"/>
    <n v="-4.2799317434401019E-3"/>
    <n v="76.547919432708085"/>
    <n v="67.397800635548478"/>
    <n v="143.94572006825655"/>
  </r>
  <r>
    <s v="V2K2300D01012018C122"/>
    <s v="1042"/>
    <s v="2299/1"/>
    <s v="MFFMSM71T18E333P"/>
    <s v=""/>
    <s v="F"/>
    <s v="MAFFESSOLI MASSIMO"/>
    <s v="MAFFESSOLI"/>
    <s v="MASSIMO"/>
    <s v="M"/>
    <s v="18/12/1971"/>
    <s v="ISEO"/>
    <s v="VIA ANDROLA, 63"/>
    <s v="CEVO"/>
    <s v="25040"/>
    <s v="VIA ANDROLA"/>
    <s v="63"/>
    <s v=""/>
    <s v=""/>
    <s v=""/>
    <s v=""/>
    <s v=""/>
    <s v="VIA ANDROLA, 63"/>
    <s v="VIA ANDROLA"/>
    <s v="63"/>
    <s v=""/>
    <s v=""/>
    <s v=""/>
    <s v=""/>
    <s v=""/>
    <s v="FAB"/>
    <s v="C591"/>
    <s v="NCT"/>
    <s v="00013"/>
    <s v="000560"/>
    <s v=""/>
    <s v="001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5"/>
    <n v="135"/>
    <x v="0"/>
    <x v="0"/>
    <s v="LOCALI AD USO ABITAZIONE"/>
    <s v=""/>
    <s v=""/>
    <n v="3"/>
    <s v=""/>
    <s v=""/>
    <s v=""/>
    <s v=""/>
    <s v=""/>
    <s v=""/>
    <s v="SIMULAZIONE TARI 2022 MT"/>
    <n v="152.97"/>
    <s v=""/>
    <n v="152.97"/>
    <n v="365"/>
    <s v="giorni"/>
    <s v="2022"/>
    <s v="01/01/2022"/>
    <s v="31/12/2022"/>
    <s v=""/>
    <s v=""/>
    <s v=""/>
    <s v=""/>
    <s v=""/>
    <s v=""/>
    <n v="0"/>
    <n v="0"/>
    <n v="0"/>
    <n v="0"/>
    <n v="135"/>
    <n v="0"/>
    <n v="0"/>
    <n v="0"/>
    <n v="0"/>
    <n v="1"/>
    <x v="6"/>
    <n v="85.574437921626284"/>
    <n v="67.397800635548478"/>
    <n v="2.2385571747634003E-3"/>
    <n v="85.574437921626284"/>
    <n v="67.397800635548478"/>
    <n v="152.97223855717476"/>
  </r>
  <r>
    <s v="V2K2301D31122017C123"/>
    <s v="1042"/>
    <s v="2300/1"/>
    <s v="MFFMSM71T18E333P"/>
    <s v=""/>
    <s v="F"/>
    <s v="MAFFESSOLI MASSIMO"/>
    <s v="MAFFESSOLI"/>
    <s v="MASSIMO"/>
    <s v="M"/>
    <s v="18/12/1971"/>
    <s v="ISEO"/>
    <s v="VIA ANDROLA, 63"/>
    <s v="CEVO"/>
    <s v="25040"/>
    <s v="VIA ANDROLA"/>
    <s v="63"/>
    <s v=""/>
    <s v=""/>
    <s v=""/>
    <s v=""/>
    <s v=""/>
    <s v="VIA ANDROLA, 63"/>
    <s v="VIA ANDROLA"/>
    <s v="63"/>
    <s v=""/>
    <s v=""/>
    <s v=""/>
    <s v=""/>
    <s v=""/>
    <s v="FAB"/>
    <s v="C591"/>
    <s v="NCT"/>
    <s v="00013"/>
    <s v="000560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.75"/>
    <n v="47.75"/>
    <x v="0"/>
    <x v="1"/>
    <s v="LOCALI ACCESSORI UTENZA DOMESTICA"/>
    <s v=""/>
    <s v=""/>
    <n v="3"/>
    <s v=""/>
    <s v=""/>
    <s v=""/>
    <s v=""/>
    <s v=""/>
    <s v=""/>
    <s v="SIMULAZIONE TARI 2022 MT"/>
    <n v="30.27"/>
    <s v=""/>
    <n v="30.27"/>
    <n v="365"/>
    <s v="giorni"/>
    <s v="2022"/>
    <s v="01/01/2022"/>
    <s v="31/12/2022"/>
    <s v=""/>
    <s v=""/>
    <s v=""/>
    <s v=""/>
    <s v=""/>
    <s v=""/>
    <n v="0"/>
    <n v="0"/>
    <n v="0"/>
    <n v="0"/>
    <n v="47.749999999999993"/>
    <n v="1"/>
    <n v="0"/>
    <n v="0"/>
    <n v="0"/>
    <n v="0"/>
    <x v="6"/>
    <n v="30.267995635241885"/>
    <n v="0"/>
    <n v="-2.0043647581147184E-3"/>
    <n v="30.267995635241885"/>
    <n v="0"/>
    <n v="30.267995635241885"/>
  </r>
  <r>
    <s v="V2K2302D31122012C123"/>
    <s v="1043"/>
    <s v="2301/1"/>
    <s v="BRTNRN65D11C591N"/>
    <s v=""/>
    <s v="F"/>
    <s v="BERTOLINI ANDREINO MICHELE"/>
    <s v="BERTOLINI"/>
    <s v="ANDREINO MICHELE"/>
    <s v="M"/>
    <s v="11/04/1965"/>
    <s v="CEVO"/>
    <s v="VIA ADAMELLO, 21"/>
    <s v="CEVO"/>
    <s v="25040"/>
    <s v="VIA ADAMELLO"/>
    <s v="21"/>
    <s v=""/>
    <s v=""/>
    <s v=""/>
    <s v=""/>
    <s v=""/>
    <s v="VIA TRENTO, 20"/>
    <s v="VIA TRENTO"/>
    <s v="20"/>
    <s v=""/>
    <s v=""/>
    <s v=""/>
    <s v=""/>
    <s v=""/>
    <s v="FAB"/>
    <s v="C591"/>
    <s v="NCT"/>
    <s v="00016"/>
    <s v="000638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1"/>
    <s v=""/>
    <s v=""/>
    <s v=""/>
    <s v=""/>
    <s v=""/>
    <s v=""/>
    <s v="SIMULAZIONE TARI 2022 MT"/>
    <n v="19.72"/>
    <s v=""/>
    <n v="19.72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0"/>
    <n v="19.72085812185626"/>
    <n v="0"/>
    <n v="8.5812185626110704E-4"/>
    <n v="19.72085812185626"/>
    <n v="0"/>
    <n v="19.72085812185626"/>
  </r>
  <r>
    <s v="V2K2303D31122012C122"/>
    <s v="1044"/>
    <s v="2302/1"/>
    <s v="SCLRSR67H65B149S"/>
    <s v=""/>
    <s v="F"/>
    <s v="SCOLARI ROSARIA"/>
    <s v="SCOLARI"/>
    <s v="ROSARIA"/>
    <s v="F"/>
    <s v="25/06/1967"/>
    <s v="BRENO"/>
    <s v="VIA PALESTRO, 6"/>
    <s v="BOFFALORA SOPRA TICINO"/>
    <s v="20010"/>
    <s v="VIA PALESTRO"/>
    <s v="6"/>
    <s v=""/>
    <s v=""/>
    <s v=""/>
    <s v=""/>
    <s v=""/>
    <s v="VIA PINETA, 6"/>
    <s v="VIA PINETA"/>
    <s v="6"/>
    <s v=""/>
    <s v=""/>
    <s v=""/>
    <s v=""/>
    <s v=""/>
    <s v="FAB"/>
    <s v="C591"/>
    <s v="NCT"/>
    <s v="00016"/>
    <s v="000129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EX CERVELLI CATERINA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2304D31122012C123"/>
    <s v="1044"/>
    <s v="2303/1"/>
    <s v="SCLRSR67H65B149S"/>
    <s v=""/>
    <s v="F"/>
    <s v="SCOLARI ROSARIA"/>
    <s v="SCOLARI"/>
    <s v="ROSARIA"/>
    <s v="F"/>
    <s v="25/06/1967"/>
    <s v="BRENO"/>
    <s v="VIA PALESTRO, 6"/>
    <s v="BOFFALORA SOPRA TICINO"/>
    <s v="20010"/>
    <s v="VIA PALESTRO"/>
    <s v="6"/>
    <s v=""/>
    <s v=""/>
    <s v=""/>
    <s v=""/>
    <s v=""/>
    <s v="VIA PINETA, 6"/>
    <s v="VIA PINETA"/>
    <s v="6"/>
    <s v=""/>
    <s v=""/>
    <s v=""/>
    <s v=""/>
    <s v=""/>
    <s v="FAB"/>
    <s v="C591"/>
    <s v="NCT"/>
    <s v="00016"/>
    <s v="000129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s v=""/>
    <s v=""/>
    <s v=""/>
    <s v=""/>
    <s v=""/>
    <s v=""/>
    <s v="DATI FORNITI DAL CATASTO"/>
    <s v="SIMULAZIONE TARI 2022 MT"/>
    <n v="13.95"/>
    <s v=""/>
    <n v="13.95"/>
    <n v="365"/>
    <s v="giorni"/>
    <s v="2022"/>
    <s v="01/01/2022"/>
    <s v="31/12/2022"/>
    <s v=""/>
    <s v=""/>
    <s v=""/>
    <s v=""/>
    <s v=""/>
    <s v=""/>
    <n v="0"/>
    <n v="0"/>
    <n v="0"/>
    <n v="0"/>
    <n v="22"/>
    <n v="1"/>
    <n v="0"/>
    <n v="0"/>
    <n v="0"/>
    <n v="0"/>
    <x v="1"/>
    <n v="13.945463957598356"/>
    <n v="0"/>
    <n v="-4.536042401642959E-3"/>
    <n v="13.945463957598356"/>
    <n v="0"/>
    <n v="13.945463957598356"/>
  </r>
  <r>
    <s v="V2K2305D31122012C122"/>
    <s v="17069"/>
    <s v="2304/1"/>
    <s v="STLNRB71D27Z133G"/>
    <s v=""/>
    <s v="F"/>
    <s v="ASTOLFI ANDREA BORTOLO"/>
    <s v="ASTOLFI"/>
    <s v="ANDREA BORTOLO"/>
    <s v="M"/>
    <s v="27/04/1971"/>
    <s v="COIRA"/>
    <s v="VIA MAZZINI- CASTELNUOVO V, 4"/>
    <s v="CASTELLALTO"/>
    <s v="64020"/>
    <s v="VIA MAZZINI- CASTELNUOVO V"/>
    <s v="4"/>
    <s v=""/>
    <s v=""/>
    <s v=""/>
    <s v=""/>
    <s v=""/>
    <s v="VIA IGNA, 4"/>
    <s v="VIA IGNA"/>
    <s v="4"/>
    <s v=""/>
    <s v=""/>
    <s v=""/>
    <s v=""/>
    <s v=""/>
    <s v="FAB"/>
    <s v="C591"/>
    <s v="NCT"/>
    <s v="00015"/>
    <s v="000181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.18"/>
    <n v="31.18"/>
    <x v="0"/>
    <x v="0"/>
    <s v="LOCALI AD USO ABITAZIONE"/>
    <s v=""/>
    <s v=""/>
    <s v=""/>
    <s v=""/>
    <s v=""/>
    <s v=""/>
    <s v=""/>
    <s v=""/>
    <s v=""/>
    <s v="SIMULAZIONE TARI 2022 MT"/>
    <n v="87.16"/>
    <s v=""/>
    <n v="87.16"/>
    <n v="365"/>
    <s v="giorni"/>
    <s v="2022"/>
    <s v="01/01/2022"/>
    <s v="31/12/2022"/>
    <s v=""/>
    <s v=""/>
    <s v=""/>
    <s v=""/>
    <s v=""/>
    <s v=""/>
    <n v="0"/>
    <n v="0"/>
    <n v="0"/>
    <n v="0"/>
    <n v="31.18"/>
    <n v="0"/>
    <n v="0"/>
    <n v="0"/>
    <n v="0"/>
    <n v="1"/>
    <x v="1"/>
    <n v="19.764525736268943"/>
    <n v="67.397800635548478"/>
    <n v="2.3263718174177939E-3"/>
    <n v="19.764525736268943"/>
    <n v="67.397800635548478"/>
    <n v="87.162326371817414"/>
  </r>
  <r>
    <s v="V2K2311D31122012C122"/>
    <s v="1048"/>
    <s v="2310/1"/>
    <s v="GNNLLL70L71A816H"/>
    <s v=""/>
    <s v="F"/>
    <s v="GNANI LUISELLA"/>
    <s v="GNANI"/>
    <s v="LUISELLA"/>
    <s v="F"/>
    <s v="31/07/1970"/>
    <s v="BERZO DEMO"/>
    <s v="VIA ALDO MORO, 37"/>
    <s v="TREVIOLO"/>
    <s v="24048"/>
    <s v="VIA ALDO MORO"/>
    <s v="37"/>
    <s v=""/>
    <s v=""/>
    <s v=""/>
    <s v=""/>
    <s v=""/>
    <s v="VIA MERANO, 9"/>
    <s v="VIA MERANO"/>
    <s v="9"/>
    <s v=""/>
    <s v=""/>
    <s v=""/>
    <s v=""/>
    <s v=""/>
    <s v="FAB"/>
    <s v="C591"/>
    <s v="NCT"/>
    <s v="00029"/>
    <s v="000048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"/>
    <n v="61"/>
    <x v="0"/>
    <x v="0"/>
    <s v="LOCALI AD USO ABITAZIONE"/>
    <s v=""/>
    <s v=""/>
    <s v=""/>
    <s v=""/>
    <s v=""/>
    <s v=""/>
    <s v=""/>
    <s v=""/>
    <s v=""/>
    <s v="SIMULAZIONE TARI 2022 MT"/>
    <n v="106.07"/>
    <s v=""/>
    <n v="106.07"/>
    <n v="365"/>
    <s v="giorni"/>
    <s v="2022"/>
    <s v="01/01/2022"/>
    <s v="31/12/2022"/>
    <s v=""/>
    <s v=""/>
    <s v=""/>
    <s v=""/>
    <s v=""/>
    <s v=""/>
    <n v="0"/>
    <n v="0"/>
    <n v="0"/>
    <n v="0"/>
    <n v="61"/>
    <n v="0"/>
    <n v="0"/>
    <n v="0"/>
    <n v="0"/>
    <n v="1"/>
    <x v="1"/>
    <n v="38.666968246068173"/>
    <n v="67.397800635548478"/>
    <n v="-5.2311183833353425E-3"/>
    <n v="38.666968246068173"/>
    <n v="67.397800635548478"/>
    <n v="106.06476888161666"/>
  </r>
  <r>
    <s v="V2K2312D31122012C122"/>
    <s v="1049"/>
    <s v="2311/1"/>
    <s v="GLBMNL72L04B149X"/>
    <s v=""/>
    <s v="F"/>
    <s v="GALBASSINI EMANUELE"/>
    <s v="GALBASSINI"/>
    <s v="EMANUELE"/>
    <s v="M"/>
    <s v="04/07/1972"/>
    <s v="BRENO"/>
    <s v="VICOLO ALLEGRO, 3"/>
    <s v="CEVO"/>
    <s v="25040"/>
    <s v="VICOLO ALLEGRO"/>
    <s v="3"/>
    <s v=""/>
    <s v=""/>
    <s v=""/>
    <s v=""/>
    <s v=""/>
    <s v="VICOLO ALLEGRO, 3"/>
    <s v="VICOLO ALLEGRO"/>
    <s v="3"/>
    <s v=""/>
    <s v=""/>
    <s v=""/>
    <s v=""/>
    <s v=""/>
    <s v="FAB"/>
    <s v="C591"/>
    <s v="NCT"/>
    <s v="00015"/>
    <s v="000058"/>
    <s v=""/>
    <s v="000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2"/>
    <s v=""/>
    <s v=""/>
    <s v=""/>
    <s v=""/>
    <s v=""/>
    <s v="EX BAZZANA MARIA BRIGIDA"/>
    <s v="SIMULAZIONE TARI 2022 MT"/>
    <n v="92.85"/>
    <s v=""/>
    <n v="92.85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5"/>
    <n v="41.413802055898152"/>
    <n v="51.443731886070836"/>
    <n v="7.5339419690010345E-3"/>
    <n v="41.413802055898152"/>
    <n v="51.443731886070836"/>
    <n v="92.857533941968995"/>
  </r>
  <r>
    <s v="V2K2313D31122012C122"/>
    <s v="1050"/>
    <s v="2312/1"/>
    <s v="MNCVLR74C46F205Q"/>
    <s v=""/>
    <s v="F"/>
    <s v="MANCASTROPPA VALERIA"/>
    <s v="MANCASTROPPA"/>
    <s v="VALERIA"/>
    <s v="F"/>
    <s v="06/03/1974"/>
    <s v="MILANO"/>
    <s v="VIA ADAMELLO, 2 A"/>
    <s v="CEVO"/>
    <s v="25040"/>
    <s v="VIA ADAMELLO"/>
    <s v="2"/>
    <s v="A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4"/>
    <s v=""/>
    <s v=""/>
    <s v=""/>
    <s v=""/>
    <s v=""/>
    <s v="EX MOTTA STEFANO"/>
    <s v="SIMULAZIONE TARI 2022 MT"/>
    <n v="109.61"/>
    <s v=""/>
    <n v="109.61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4"/>
    <n v="27.233565977801501"/>
    <n v="82.375089665670373"/>
    <n v="-1.3443565281221481E-3"/>
    <n v="27.233565977801501"/>
    <n v="82.375089665670373"/>
    <n v="109.60865564347188"/>
  </r>
  <r>
    <s v="V2K2314D31122012C123"/>
    <s v="1050"/>
    <s v="2313/1"/>
    <s v="MNCVLR74C46F205Q"/>
    <s v=""/>
    <s v="F"/>
    <s v="MANCASTROPPA VALERIA"/>
    <s v="MANCASTROPPA"/>
    <s v="VALERIA"/>
    <s v="F"/>
    <s v="06/03/1974"/>
    <s v="MILANO"/>
    <s v="VIA ADAMELLO, 2 A"/>
    <s v="CEVO"/>
    <s v="25040"/>
    <s v="VIA ADAMELLO"/>
    <s v="2"/>
    <s v="A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.85"/>
    <n v="14.85"/>
    <x v="0"/>
    <x v="1"/>
    <s v="LOCALI ACCESSORI UTENZA DOMESTICA"/>
    <s v=""/>
    <s v=""/>
    <n v="4"/>
    <s v=""/>
    <s v=""/>
    <s v=""/>
    <s v=""/>
    <s v=""/>
    <s v="EX MOTTA STEFANO"/>
    <s v="SIMULAZIONE TARI 2022 MT"/>
    <n v="10.11"/>
    <s v=""/>
    <n v="10.11"/>
    <n v="365"/>
    <s v="giorni"/>
    <s v="2022"/>
    <s v="01/01/2022"/>
    <s v="31/12/2022"/>
    <s v=""/>
    <s v=""/>
    <s v=""/>
    <s v=""/>
    <s v=""/>
    <s v=""/>
    <n v="0"/>
    <n v="0"/>
    <n v="0"/>
    <n v="0"/>
    <n v="14.85"/>
    <n v="1"/>
    <n v="0"/>
    <n v="0"/>
    <n v="0"/>
    <n v="0"/>
    <x v="4"/>
    <n v="10.110461369258807"/>
    <n v="0"/>
    <n v="4.6136925880801982E-4"/>
    <n v="10.110461369258807"/>
    <n v="0"/>
    <n v="10.110461369258807"/>
  </r>
  <r>
    <s v="V2K2315D31122012C122"/>
    <s v="1051"/>
    <s v="2314/1"/>
    <s v="NNCLSN75M66F205C"/>
    <s v=""/>
    <s v="F"/>
    <s v="ANNACONDIA ALESSANDRA"/>
    <s v="ANNACONDIA"/>
    <s v="ALESSANDRA"/>
    <s v="F"/>
    <s v="26/08/1975"/>
    <s v="MILANO"/>
    <s v="VIA SAN ROCCO, 2 7"/>
    <s v="VIGNATE"/>
    <s v="20060"/>
    <s v="VIA SAN ROCCO"/>
    <s v="2"/>
    <s v="7"/>
    <s v=""/>
    <s v=""/>
    <s v=""/>
    <s v=""/>
    <s v="VIA ANDROLA, 10"/>
    <s v="VIA ANDROLA"/>
    <s v="10"/>
    <s v=""/>
    <s v=""/>
    <s v=""/>
    <s v=""/>
    <s v=""/>
    <s v="FAB"/>
    <s v="C591"/>
    <s v="NCT"/>
    <s v="00013"/>
    <s v="000453"/>
    <s v=""/>
    <s v="0007"/>
    <s v=""/>
    <s v="C06"/>
    <s v="FAB"/>
    <s v="C591"/>
    <s v="NCT"/>
    <s v="00013"/>
    <s v="000453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7"/>
    <n v="137"/>
    <x v="0"/>
    <x v="0"/>
    <s v="LOCALI AD USO ABITAZIONE"/>
    <s v=""/>
    <s v=""/>
    <s v=""/>
    <s v=""/>
    <s v=""/>
    <s v=""/>
    <s v=""/>
    <s v=""/>
    <s v="EX VINCENTI ANDREA"/>
    <s v="SIMULAZIONE TARI 2022 MT"/>
    <n v="154.24"/>
    <s v=""/>
    <n v="154.24"/>
    <n v="365"/>
    <s v="giorni"/>
    <s v="2022"/>
    <s v="01/01/2022"/>
    <s v="31/12/2022"/>
    <s v=""/>
    <s v=""/>
    <s v=""/>
    <s v=""/>
    <s v=""/>
    <s v=""/>
    <n v="0"/>
    <n v="0"/>
    <n v="0"/>
    <n v="0"/>
    <n v="137"/>
    <n v="0"/>
    <n v="0"/>
    <n v="0"/>
    <n v="0"/>
    <n v="1"/>
    <x v="1"/>
    <n v="86.842207372317048"/>
    <n v="67.397800635548478"/>
    <n v="8.0078655173565494E-6"/>
    <n v="86.842207372317048"/>
    <n v="67.397800635548478"/>
    <n v="154.24000800786553"/>
  </r>
  <r>
    <s v="V2K2316D31122012C122"/>
    <s v="1052"/>
    <s v="2315/1"/>
    <s v="BZZRND37L05L648M"/>
    <s v=""/>
    <s v="F"/>
    <s v="BAZZANA ARMANDO"/>
    <s v="BAZZANA"/>
    <s v="ARMANDO"/>
    <s v="M"/>
    <s v="05/07/1937"/>
    <s v="VALSAVIORE"/>
    <s v="VIA TAGLIAMENTO, 25"/>
    <s v="SERIATE"/>
    <s v="24068"/>
    <s v="VIA TAGLIAMENTO"/>
    <s v="25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23"/>
    <s v=""/>
    <s v="001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EX DAVIDE MARIA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2317D31122012C123"/>
    <s v="1053"/>
    <s v="2316/1"/>
    <s v="GZZVLR70M06C591X"/>
    <s v=""/>
    <s v="F"/>
    <s v="GOZZI VALERIO"/>
    <s v="GOZZI"/>
    <s v="VALERIO"/>
    <s v="M"/>
    <s v="06/08/1970"/>
    <s v="CEVO"/>
    <s v="VIA TRENTO, 10"/>
    <s v="CEVO"/>
    <s v="25040"/>
    <s v="VIA TRENTO"/>
    <s v="10"/>
    <s v=""/>
    <s v=""/>
    <s v=""/>
    <s v=""/>
    <s v=""/>
    <s v="VIA TRENTO, 20"/>
    <s v="VIA TRENTO"/>
    <s v="20"/>
    <s v=""/>
    <s v=""/>
    <s v=""/>
    <s v=""/>
    <s v=""/>
    <s v="FAB"/>
    <s v="C591"/>
    <s v="NCT"/>
    <s v="00016"/>
    <s v="000637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2318D31122012C122"/>
    <s v="1054"/>
    <s v="2317/1"/>
    <s v="MGRGMN56M49C591Z"/>
    <s v=""/>
    <s v="F"/>
    <s v="MAGRINI GIACOMINA ALDA"/>
    <s v="MAGRINI"/>
    <s v="GIACOMINA ALDA"/>
    <s v="F"/>
    <s v="09/08/1956"/>
    <s v="CEVO"/>
    <s v="VIA ANDROLA, 24"/>
    <s v="CEVO"/>
    <s v="25040"/>
    <s v="VIA ANDROLA"/>
    <s v="24"/>
    <s v=""/>
    <s v=""/>
    <s v=""/>
    <s v=""/>
    <s v=""/>
    <s v="VIA ANDROLA, 24"/>
    <s v="VIA ANDROLA"/>
    <s v="24"/>
    <s v=""/>
    <s v=""/>
    <s v=""/>
    <s v=""/>
    <s v=""/>
    <s v="FAB"/>
    <s v="C591"/>
    <s v="NCT"/>
    <s v="00013"/>
    <s v="000248"/>
    <s v=""/>
    <s v="001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"/>
    <n v="38"/>
    <x v="0"/>
    <x v="0"/>
    <s v="LOCALI AD USO ABITAZIONE"/>
    <s v=""/>
    <s v=""/>
    <n v="1"/>
    <s v=""/>
    <s v=""/>
    <s v=""/>
    <s v=""/>
    <s v=""/>
    <s v="EX DALLA CORTE"/>
    <s v="SIMULAZIONE TARI 2022 MT"/>
    <n v="35.659999999999997"/>
    <s v=""/>
    <n v="35.659999999999997"/>
    <n v="365"/>
    <s v="giorni"/>
    <s v="2022"/>
    <s v="01/01/2022"/>
    <s v="31/12/2022"/>
    <s v=""/>
    <s v=""/>
    <s v=""/>
    <s v=""/>
    <s v=""/>
    <s v=""/>
    <n v="0"/>
    <n v="0"/>
    <n v="0"/>
    <n v="0"/>
    <n v="38"/>
    <n v="0"/>
    <n v="0"/>
    <n v="0"/>
    <n v="0"/>
    <n v="1"/>
    <x v="0"/>
    <n v="18.734815215763447"/>
    <n v="16.930848468833439"/>
    <n v="5.6636845968895955E-3"/>
    <n v="18.734815215763447"/>
    <n v="16.930848468833439"/>
    <n v="35.665663684596886"/>
  </r>
  <r>
    <s v="V2K2320D31122012C122"/>
    <s v="1056"/>
    <s v="2319/1"/>
    <s v="BRNCSR49A28A816N"/>
    <s v=""/>
    <s v="F"/>
    <s v="BERNARDI CESARE"/>
    <s v="BERNARDI"/>
    <s v="CESARE"/>
    <s v="M"/>
    <s v="28/01/1949"/>
    <s v="BERZO DEMO"/>
    <s v="VIA GEROLAMO SAVOLDO, 53"/>
    <s v="SAREZZO"/>
    <s v="25068"/>
    <s v="VIA GEROLAMO SAVOLDO"/>
    <s v="53"/>
    <s v=""/>
    <s v=""/>
    <s v=""/>
    <s v=""/>
    <s v=""/>
    <s v="VIA GIARDINO, 6"/>
    <s v="VIA GIARDINO"/>
    <s v="6"/>
    <s v=""/>
    <s v=""/>
    <s v=""/>
    <s v=""/>
    <s v=""/>
    <s v="FAB"/>
    <s v="C591"/>
    <s v="NCT"/>
    <s v="00014"/>
    <s v="000063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0"/>
    <s v="LOCALI AD USO ABITAZIONE"/>
    <s v=""/>
    <s v=""/>
    <s v=""/>
    <s v=""/>
    <s v=""/>
    <s v=""/>
    <s v=""/>
    <s v=""/>
    <s v=""/>
    <s v="SIMULAZIONE TARI 2022 MT"/>
    <n v="94.02"/>
    <s v=""/>
    <n v="94.02"/>
    <n v="365"/>
    <s v="giorni"/>
    <s v="2022"/>
    <s v="01/01/2022"/>
    <s v="31/12/2022"/>
    <s v=""/>
    <s v=""/>
    <s v=""/>
    <s v=""/>
    <s v=""/>
    <s v=""/>
    <n v="0"/>
    <n v="0"/>
    <n v="0"/>
    <n v="0"/>
    <n v="42"/>
    <n v="0"/>
    <n v="0"/>
    <n v="0"/>
    <n v="0"/>
    <n v="1"/>
    <x v="1"/>
    <n v="26.623158464505956"/>
    <n v="67.397800635548478"/>
    <n v="9.5910005443045065E-4"/>
    <n v="26.623158464505956"/>
    <n v="67.397800635548478"/>
    <n v="94.020959100054426"/>
  </r>
  <r>
    <s v="V2K2324D01012015C112"/>
    <s v="1059"/>
    <s v="2323/1"/>
    <s v="BZZMHL88R71B149A"/>
    <s v=""/>
    <s v="F"/>
    <s v="BAZZANA MICHELA"/>
    <s v="BAZZANA"/>
    <s v="MICHELA"/>
    <s v="F"/>
    <s v="31/10/1988"/>
    <s v="BRENO"/>
    <s v="VIA SANT' ANTONIO, 28"/>
    <s v="CEVO"/>
    <s v="25040"/>
    <s v="VIA SANT' ANTONIO"/>
    <s v="28"/>
    <s v=""/>
    <s v=""/>
    <s v=""/>
    <s v=""/>
    <s v=""/>
    <s v="VIA ROMA, 23 D"/>
    <s v="VIA ROMA"/>
    <s v="23"/>
    <s v="D"/>
    <s v=""/>
    <s v=""/>
    <s v=""/>
    <s v=""/>
    <s v="FAB"/>
    <s v="C591"/>
    <s v="NCT"/>
    <s v="00014"/>
    <s v="000378"/>
    <s v=""/>
    <s v="0015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1"/>
    <x v="9"/>
    <s v="ATTIVITA' ARTIGIANALI TIPO BOTTEGHE (FALEGNAME, IDRAULICO, FABBRO, ELETTRICISTA, PARRUCCHIERE)"/>
    <s v=""/>
    <s v=""/>
    <s v=""/>
    <s v="289 - Riduzione COVID-19 = 424 - Non applicata"/>
    <s v=""/>
    <s v=""/>
    <s v=""/>
    <s v=""/>
    <s v="MQ. EX CITRONI SILVIO (IN ATTESA DICHIARAZIONE)"/>
    <s v="SIMULAZIONE TARI 2022 MT"/>
    <n v="85.67"/>
    <s v=""/>
    <n v="85.67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47.999999999999993"/>
    <x v="2"/>
    <n v="14.190626115113703"/>
    <n v="71.484891220386785"/>
    <n v="5.5173355004853875E-3"/>
    <n v="14.190626115113703"/>
    <n v="71.484891220386785"/>
    <n v="85.675517335500487"/>
  </r>
  <r>
    <s v="V2K2325D01012015C109"/>
    <s v="1060"/>
    <s v="2324/1"/>
    <s v="00053810149"/>
    <s v="00053810149"/>
    <s v="G"/>
    <s v="BANCA POPOLARE DI SONDRIO"/>
    <s v=""/>
    <s v=""/>
    <s v=""/>
    <s v=""/>
    <s v=""/>
    <s v="PIAZZA GARIBALDI, 16"/>
    <s v="SONDRIO"/>
    <s v="23100"/>
    <s v="PIAZZA GARIBALDI"/>
    <s v="16"/>
    <s v=""/>
    <s v=""/>
    <s v=""/>
    <s v=""/>
    <s v=""/>
    <s v="VIA ROMA, 15"/>
    <s v="VIA ROMA"/>
    <s v="1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.8"/>
    <n v="77.8"/>
    <x v="1"/>
    <x v="3"/>
    <s v="BANCHE ED ISTITUTI DI CREDITO, STUDI PROFESSIONALI"/>
    <s v=""/>
    <s v=""/>
    <s v=""/>
    <s v=""/>
    <s v=""/>
    <s v=""/>
    <s v=""/>
    <s v=""/>
    <s v="DATI FONITI U.T."/>
    <s v="SIMULAZIONE TARI 2022 MT"/>
    <n v="112.4"/>
    <s v=""/>
    <n v="112.4"/>
    <n v="365"/>
    <s v="giorni"/>
    <s v="2022"/>
    <s v="01/01/2022"/>
    <s v="31/12/2022"/>
    <s v=""/>
    <s v=""/>
    <s v=""/>
    <s v=""/>
    <s v=""/>
    <s v=""/>
    <n v="0"/>
    <n v="0"/>
    <n v="0"/>
    <n v="0"/>
    <n v="77.8"/>
    <n v="0"/>
    <n v="0"/>
    <n v="0"/>
    <n v="0"/>
    <n v="77.8"/>
    <x v="2"/>
    <n v="18.528293194976584"/>
    <n v="93.870364712578819"/>
    <n v="-1.3420924446023719E-3"/>
    <n v="18.528293194976584"/>
    <n v="93.870364712578819"/>
    <n v="112.3986579075554"/>
  </r>
  <r>
    <s v="V2K2327D31122012C122"/>
    <s v="1061"/>
    <s v="2326/1"/>
    <s v="BNDMRA67M50C591G"/>
    <s v=""/>
    <s v="F"/>
    <s v="BIONDI MARIA"/>
    <s v="BIONDI"/>
    <s v="MARIA"/>
    <s v="F"/>
    <s v="10/08/1967"/>
    <s v="CEVO"/>
    <s v="VIA SCARELLA, 15"/>
    <s v="BRESCIA"/>
    <s v="25100"/>
    <s v="VIA SCARELLA"/>
    <s v="15"/>
    <s v=""/>
    <s v=""/>
    <s v=""/>
    <s v=""/>
    <s v=""/>
    <s v="VIA GIARDINO, 6"/>
    <s v="VIA GIARDINO"/>
    <s v="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2328D31122012C122"/>
    <s v="1062"/>
    <s v="2327/1"/>
    <s v="BRNMNG55A61A816F"/>
    <s v=""/>
    <s v="F"/>
    <s v="BERNARDI MARIA ANGELA"/>
    <s v="BERNARDI"/>
    <s v="MARIA ANGELA"/>
    <s v="F"/>
    <s v="21/01/1955"/>
    <s v="BERZO DEMO"/>
    <s v="VIA CERCOVI, 49"/>
    <s v="DARFO BOARIO TERME"/>
    <s v="25047"/>
    <s v="VIA CERCOVI"/>
    <s v="49"/>
    <s v=""/>
    <s v=""/>
    <s v=""/>
    <s v=""/>
    <s v=""/>
    <s v="VIA GIARDINO, 8"/>
    <s v="VIA GIARDINO"/>
    <s v="8"/>
    <s v=""/>
    <s v=""/>
    <s v=""/>
    <s v=""/>
    <s v=""/>
    <s v="FAB"/>
    <s v="C591"/>
    <s v="NCT"/>
    <s v="00014"/>
    <s v="000063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s v=""/>
    <s v=""/>
    <s v=""/>
    <s v=""/>
    <s v=""/>
    <s v=""/>
    <s v=""/>
    <s v="SIMULAZIONE TARI 2022 MT"/>
    <n v="101"/>
    <s v=""/>
    <n v="101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1"/>
    <n v="33.59589044330513"/>
    <n v="67.397800635548478"/>
    <n v="-6.3089211463989159E-3"/>
    <n v="33.59589044330513"/>
    <n v="67.397800635548478"/>
    <n v="100.9936910788536"/>
  </r>
  <r>
    <s v="V2K2329D31122012C123"/>
    <s v="1062"/>
    <s v="2328/1"/>
    <s v="BRNMNG55A61A816F"/>
    <s v=""/>
    <s v="F"/>
    <s v="BERNARDI MARIA ANGELA"/>
    <s v="BERNARDI"/>
    <s v="MARIA ANGELA"/>
    <s v="F"/>
    <s v="21/01/1955"/>
    <s v="BERZO DEMO"/>
    <s v="VIA CERCOVI, 49"/>
    <s v="DARFO BOARIO TERME"/>
    <s v="25047"/>
    <s v="VIA CERCOVI"/>
    <s v="49"/>
    <s v=""/>
    <s v=""/>
    <s v=""/>
    <s v=""/>
    <s v=""/>
    <s v="VIA GIARDINO, 6"/>
    <s v="VIA GIARDINO"/>
    <s v="6"/>
    <s v=""/>
    <s v=""/>
    <s v=""/>
    <s v=""/>
    <s v=""/>
    <s v="FAB"/>
    <s v="C591"/>
    <s v="NCT"/>
    <s v="00014"/>
    <s v="000063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1"/>
    <s v="LOCALI ACCESSORI UTENZA DOMESTICA"/>
    <s v=""/>
    <s v=""/>
    <s v=""/>
    <s v=""/>
    <s v=""/>
    <s v=""/>
    <s v=""/>
    <s v=""/>
    <s v=""/>
    <s v="SIMULAZIONE TARI 2022 MT"/>
    <n v="20.28"/>
    <s v=""/>
    <n v="20.28"/>
    <n v="365"/>
    <s v="giorni"/>
    <s v="2022"/>
    <s v="01/01/2022"/>
    <s v="31/12/2022"/>
    <s v=""/>
    <s v=""/>
    <s v=""/>
    <s v=""/>
    <s v=""/>
    <s v=""/>
    <n v="0"/>
    <n v="0"/>
    <n v="0"/>
    <n v="0"/>
    <n v="32"/>
    <n v="1"/>
    <n v="0"/>
    <n v="0"/>
    <n v="0"/>
    <n v="0"/>
    <x v="1"/>
    <n v="20.284311211052156"/>
    <n v="0"/>
    <n v="4.3112110521548175E-3"/>
    <n v="20.284311211052156"/>
    <n v="0"/>
    <n v="20.284311211052156"/>
  </r>
  <r>
    <s v="V2K2330D01012016C122"/>
    <s v="1063"/>
    <s v="2329/1"/>
    <s v="BZZBBR85P64D391X"/>
    <s v=""/>
    <s v="F"/>
    <s v="BAZZANA BARBARA"/>
    <s v="BAZZANA"/>
    <s v="BARBARA"/>
    <s v="F"/>
    <s v="24/09/1985"/>
    <s v="EDOLO"/>
    <s v="VIA CESARE BATTISTI, 2"/>
    <s v="CEVO"/>
    <s v="25040"/>
    <s v="VIA CESARE BATTISTI"/>
    <s v="2"/>
    <s v=""/>
    <s v=""/>
    <s v=""/>
    <s v=""/>
    <s v=""/>
    <s v="VIA ROMA, 36"/>
    <s v="VIA ROMA"/>
    <s v="36"/>
    <s v=""/>
    <s v=""/>
    <s v=""/>
    <s v=""/>
    <s v=""/>
    <s v="FAB"/>
    <s v="C591"/>
    <s v="NCT"/>
    <s v="00014"/>
    <s v="000141"/>
    <s v=""/>
    <s v="001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n v="4"/>
    <s v=""/>
    <s v=""/>
    <s v=""/>
    <s v=""/>
    <s v=""/>
    <s v=""/>
    <s v="SIMULAZIONE TARI 2022 MT"/>
    <n v="147.06"/>
    <s v=""/>
    <n v="147.06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4"/>
    <n v="64.679719197278573"/>
    <n v="82.375089665670373"/>
    <n v="-5.1911370510424604E-3"/>
    <n v="64.679719197278573"/>
    <n v="82.375089665670373"/>
    <n v="147.05480886294896"/>
  </r>
  <r>
    <s v="V2K2332D31122012C123"/>
    <s v="1064"/>
    <s v="2331/1"/>
    <s v="BZZGNN79D19B149M"/>
    <s v=""/>
    <s v="F"/>
    <s v="BAZZANA GIOVANNI"/>
    <s v="BAZZANA"/>
    <s v="GIOVANNI"/>
    <s v="M"/>
    <s v="19/04/1979"/>
    <s v="BRENO"/>
    <s v="VIA ROMA, 32"/>
    <s v="CEVO"/>
    <s v="25040"/>
    <s v="VIA ROMA"/>
    <s v="32"/>
    <s v=""/>
    <s v=""/>
    <s v=""/>
    <s v=""/>
    <s v=""/>
    <s v="VIA TRIESTE, 11"/>
    <s v="VIA TRIESTE"/>
    <s v="11"/>
    <s v=""/>
    <s v=""/>
    <s v=""/>
    <s v=""/>
    <s v=""/>
    <s v="FAB"/>
    <s v="C591"/>
    <s v="NCT"/>
    <s v="00014"/>
    <s v="000141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n v="1"/>
    <s v=""/>
    <s v=""/>
    <s v=""/>
    <s v=""/>
    <s v=""/>
    <s v=""/>
    <s v="SIMULAZIONE TARI 2022 MT"/>
    <n v="5.42"/>
    <s v=""/>
    <n v="5.42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0"/>
    <n v="5.4232359835104722"/>
    <n v="0"/>
    <n v="3.2359835104722734E-3"/>
    <n v="5.4232359835104722"/>
    <n v="0"/>
    <n v="5.4232359835104722"/>
  </r>
  <r>
    <s v="V2K2334D01012016C123"/>
    <s v="1065"/>
    <s v="2333/1"/>
    <s v="BZZSFN83T31D391U"/>
    <s v=""/>
    <s v="F"/>
    <s v="BAZZANA STEFANO ALDO"/>
    <s v="BAZZANA"/>
    <s v="STEFANO ALDO"/>
    <s v="M"/>
    <s v="31/12/1983"/>
    <s v="EDOLO"/>
    <s v="VIA TRIESTE, 7 B"/>
    <s v="CEVO"/>
    <s v="25040"/>
    <s v="VIA TRIESTE"/>
    <s v="7"/>
    <s v="B"/>
    <s v=""/>
    <s v=""/>
    <s v=""/>
    <s v=""/>
    <s v="VIA TRIESTE, 11"/>
    <s v="VIA TRIESTE"/>
    <s v="11"/>
    <s v=""/>
    <s v=""/>
    <s v=""/>
    <s v=""/>
    <s v=""/>
    <s v="FAB"/>
    <s v="C591"/>
    <s v="NCT"/>
    <s v="00014"/>
    <s v="000141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4"/>
    <s v=""/>
    <s v=""/>
    <s v=""/>
    <s v=""/>
    <s v=""/>
    <s v=""/>
    <s v="SIMULAZIONE TARI 2022 MT"/>
    <n v="10.210000000000001"/>
    <s v=""/>
    <n v="10.21000000000000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4"/>
    <n v="10.212587241675562"/>
    <n v="0"/>
    <n v="2.587241675561458E-3"/>
    <n v="10.212587241675562"/>
    <n v="0"/>
    <n v="10.212587241675562"/>
  </r>
  <r>
    <s v="V2K2335D31122012C122"/>
    <s v="1066"/>
    <s v="2334/1"/>
    <s v="MGRMRS51M70L648D"/>
    <s v=""/>
    <s v="F"/>
    <s v="MAGRINI MARIA ROSA"/>
    <s v="MAGRINI"/>
    <s v="MARIA ROSA"/>
    <s v="F"/>
    <s v="30/08/1951"/>
    <s v="VALSAVIORE"/>
    <s v="VIA PONTICELLO, 10"/>
    <s v="BERZO DEMO"/>
    <s v="25040"/>
    <s v="VIA PONTICELLO"/>
    <s v="10"/>
    <s v=""/>
    <s v=""/>
    <s v=""/>
    <s v=""/>
    <s v=""/>
    <s v="VIA ROMA, 10"/>
    <s v="VIA ROMA"/>
    <s v="10"/>
    <s v=""/>
    <s v=""/>
    <s v=""/>
    <s v=""/>
    <s v=""/>
    <s v="FAB"/>
    <s v="C591"/>
    <s v="NCT"/>
    <s v="00014"/>
    <s v="000132"/>
    <s v=""/>
    <s v="0001"/>
    <s v=""/>
    <s v=""/>
    <s v="FAB"/>
    <s v="C591"/>
    <s v="NCT"/>
    <s v="00014"/>
    <s v="000132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2337D31122012C123"/>
    <s v="1066"/>
    <s v="2336/1"/>
    <s v="MGRMRS51M70L648D"/>
    <s v=""/>
    <s v="F"/>
    <s v="MAGRINI MARIA ROSA"/>
    <s v="MAGRINI"/>
    <s v="MARIA ROSA"/>
    <s v="F"/>
    <s v="30/08/1951"/>
    <s v="VALSAVIORE"/>
    <s v="VIA PONTICELLO, 10"/>
    <s v="BERZO DEMO"/>
    <s v="25040"/>
    <s v="VIA PONTICELLO"/>
    <s v="10"/>
    <s v=""/>
    <s v=""/>
    <s v=""/>
    <s v=""/>
    <s v=""/>
    <s v="VIA ROMA, 10"/>
    <s v="VIA ROMA"/>
    <s v="10"/>
    <s v=""/>
    <s v=""/>
    <s v=""/>
    <s v=""/>
    <s v=""/>
    <s v="FAB"/>
    <s v="C591"/>
    <s v="NCT"/>
    <s v="00014"/>
    <s v="000132"/>
    <s v=""/>
    <s v="00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2344D31122012C122"/>
    <s v="1071"/>
    <s v="2343/1"/>
    <s v="CMNGPR55R18I588B"/>
    <s v=""/>
    <s v="F"/>
    <s v="COMINELLI GIAMPIERO"/>
    <s v="COMINELLI"/>
    <s v="GIAMPIERO"/>
    <s v="M"/>
    <s v="18/10/1955"/>
    <s v="SELLERO"/>
    <s v="VIA DI MONTENERO, 384"/>
    <s v="LIVORNO"/>
    <s v="57100"/>
    <s v="VIA DI MONTENERO"/>
    <s v="384"/>
    <s v=""/>
    <s v=""/>
    <s v=""/>
    <s v=""/>
    <s v=""/>
    <s v="VIA ANDROLA, 59"/>
    <s v="VIA ANDROLA"/>
    <s v="5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.67"/>
    <n v="37.67"/>
    <x v="0"/>
    <x v="0"/>
    <s v="LOCALI AD USO ABITAZIONE"/>
    <s v=""/>
    <s v=""/>
    <s v=""/>
    <s v=""/>
    <s v=""/>
    <s v=""/>
    <s v=""/>
    <s v=""/>
    <s v=""/>
    <s v="SIMULAZIONE TARI 2022 MT"/>
    <n v="91.28"/>
    <s v=""/>
    <n v="91.28"/>
    <n v="365"/>
    <s v="giorni"/>
    <s v="2022"/>
    <s v="01/01/2022"/>
    <s v="31/12/2022"/>
    <s v=""/>
    <s v=""/>
    <s v=""/>
    <s v=""/>
    <s v=""/>
    <s v=""/>
    <n v="0"/>
    <n v="0"/>
    <n v="0"/>
    <n v="0"/>
    <n v="37.67"/>
    <n v="0"/>
    <n v="0"/>
    <n v="0"/>
    <n v="0"/>
    <n v="1"/>
    <x v="1"/>
    <n v="23.87843760376046"/>
    <n v="67.397800635548478"/>
    <n v="-3.761760691062932E-3"/>
    <n v="23.87843760376046"/>
    <n v="67.397800635548478"/>
    <n v="91.276238239308938"/>
  </r>
  <r>
    <s v="V2K2345D31122012C123"/>
    <s v="1071"/>
    <s v="2344/1"/>
    <s v="CMNGPR55R18I588B"/>
    <s v=""/>
    <s v="F"/>
    <s v="COMINELLI GIAMPIERO"/>
    <s v="COMINELLI"/>
    <s v="GIAMPIERO"/>
    <s v="M"/>
    <s v="18/10/1955"/>
    <s v="SELLERO"/>
    <s v="VIA DI MONTENERO, 384"/>
    <s v="LIVORNO"/>
    <s v="57100"/>
    <s v="VIA DI MONTENERO"/>
    <s v="384"/>
    <s v=""/>
    <s v=""/>
    <s v=""/>
    <s v=""/>
    <s v=""/>
    <s v="VIA ANDROLA, 59"/>
    <s v="VIA ANDROLA"/>
    <s v="5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.94"/>
    <n v="12.94"/>
    <x v="0"/>
    <x v="1"/>
    <s v="LOCALI ACCESSORI UTENZA DOMESTICA"/>
    <s v=""/>
    <s v=""/>
    <s v=""/>
    <s v=""/>
    <s v=""/>
    <s v=""/>
    <s v=""/>
    <s v=""/>
    <s v=""/>
    <s v="SIMULAZIONE TARI 2022 MT"/>
    <n v="8.1999999999999993"/>
    <s v=""/>
    <n v="8.1999999999999993"/>
    <n v="365"/>
    <s v="giorni"/>
    <s v="2022"/>
    <s v="01/01/2022"/>
    <s v="31/12/2022"/>
    <s v=""/>
    <s v=""/>
    <s v=""/>
    <s v=""/>
    <s v=""/>
    <s v=""/>
    <n v="0"/>
    <n v="0"/>
    <n v="0"/>
    <n v="0"/>
    <n v="12.939999999999998"/>
    <n v="1"/>
    <n v="0"/>
    <n v="0"/>
    <n v="0"/>
    <n v="0"/>
    <x v="1"/>
    <n v="8.2024683459692138"/>
    <n v="0"/>
    <n v="2.4683459692145249E-3"/>
    <n v="8.2024683459692138"/>
    <n v="0"/>
    <n v="8.2024683459692138"/>
  </r>
  <r>
    <s v="V2K2347D31122012C122"/>
    <s v="1073"/>
    <s v="2346/1"/>
    <s v="BZZMNT55L48C417R"/>
    <s v=""/>
    <s v="F"/>
    <s v="BAZZANA MARIA NATALINA"/>
    <s v="BAZZANA"/>
    <s v="MARIA NATALINA"/>
    <s v="F"/>
    <s v="08/07/1955"/>
    <s v="CEDEGOLO"/>
    <s v="VIA NAZIONALE, 6 A"/>
    <s v="BARGHE"/>
    <s v="25070"/>
    <s v="VIA NAZIONALE"/>
    <s v="6"/>
    <s v="A"/>
    <s v=""/>
    <s v=""/>
    <s v=""/>
    <s v=""/>
    <s v="VIA SAN VIGILIO, 100"/>
    <s v="VIA SAN VIGILIO"/>
    <s v="100"/>
    <s v=""/>
    <s v=""/>
    <s v=""/>
    <s v=""/>
    <s v=""/>
    <s v="FAB"/>
    <s v="C591"/>
    <s v="NCT"/>
    <s v="00015"/>
    <s v="000372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350D31122012C122"/>
    <s v="1076"/>
    <s v="2349/1"/>
    <s v="BNCMRZ54M15B157F"/>
    <s v=""/>
    <s v="F"/>
    <s v="BIANCHETTI MAURIZIO"/>
    <s v="BIANCHETTI"/>
    <s v="MAURIZIO"/>
    <s v="M"/>
    <s v="15/08/1954"/>
    <s v="BRESCIA"/>
    <s v="VIA CESARE ARICI, 12"/>
    <s v="BRESCIA"/>
    <s v="25100"/>
    <s v="VIA CESARE ARICI"/>
    <s v="12"/>
    <s v=""/>
    <s v=""/>
    <s v=""/>
    <s v=""/>
    <s v=""/>
    <s v="VIA GIARDINO, 5"/>
    <s v="VIA GIARDINO"/>
    <s v="5"/>
    <s v=""/>
    <s v=""/>
    <s v=""/>
    <s v=""/>
    <s v=""/>
    <s v="FAB"/>
    <s v="C591"/>
    <s v="NCT"/>
    <s v="00014"/>
    <s v="000058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s v=""/>
    <s v=""/>
    <s v=""/>
    <s v=""/>
    <s v=""/>
    <s v=""/>
    <s v="EX DI NARDO LUCIANO"/>
    <s v="SIMULAZIONE TARI 2022 MT"/>
    <n v="137.13"/>
    <s v=""/>
    <n v="137.13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"/>
    <x v="1"/>
    <n v="69.727319787991789"/>
    <n v="67.397800635548478"/>
    <n v="-4.8795764597286961E-3"/>
    <n v="69.727319787991789"/>
    <n v="67.397800635548478"/>
    <n v="137.12512042354027"/>
  </r>
  <r>
    <s v="V2K2353D31122012C122S"/>
    <s v="1078"/>
    <s v="2352/1"/>
    <s v="MGRBRM84P25B149Q"/>
    <s v=""/>
    <s v="F"/>
    <s v="MAGRINI ABRAMO"/>
    <s v="MAGRINI"/>
    <s v="ABRAMO"/>
    <s v="M"/>
    <s v="25/09/1984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PRIMO PIANO"/>
    <s v="SIMULAZIONE TARI 2022 MT"/>
    <n v="4.17"/>
    <s v=""/>
    <n v="4.17"/>
    <n v="27"/>
    <s v="giorni"/>
    <s v="2022"/>
    <s v="01/01/2022"/>
    <s v="27/01/2022"/>
    <s v=""/>
    <s v=""/>
    <s v=""/>
    <s v=""/>
    <s v=""/>
    <s v=""/>
    <n v="0"/>
    <n v="0"/>
    <n v="0"/>
    <n v="0"/>
    <n v="5.9178082191780819"/>
    <n v="0"/>
    <n v="0"/>
    <n v="0"/>
    <n v="0"/>
    <n v="7.3972602739726029E-2"/>
    <x v="0"/>
    <n v="2.9176064070691452"/>
    <n v="1.2524189278315148"/>
    <n v="2.5334900660034521E-5"/>
    <n v="2.9176064070691452"/>
    <n v="1.2524189278315148"/>
    <n v="4.17002533490066"/>
  </r>
  <r>
    <s v="V2K2353D31122012C122S"/>
    <s v="1078"/>
    <s v="2352/1"/>
    <s v="MGRBRM84P25B149Q"/>
    <s v=""/>
    <s v="F"/>
    <s v="MAGRINI ABRAMO"/>
    <s v="MAGRINI"/>
    <s v="ABRAMO"/>
    <s v="M"/>
    <s v="25/09/1984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PRIMO PIANO"/>
    <s v="SIMULAZIONE TARI 2022 MT"/>
    <n v="19.489999999999998"/>
    <s v=""/>
    <n v="19.489999999999998"/>
    <n v="73"/>
    <s v="giorni"/>
    <s v="2022"/>
    <s v="28/01/2022"/>
    <s v="10/04/2022"/>
    <s v=""/>
    <s v=""/>
    <s v=""/>
    <s v=""/>
    <s v=""/>
    <s v=""/>
    <n v="0"/>
    <n v="0"/>
    <n v="0"/>
    <n v="0"/>
    <n v="16"/>
    <n v="0"/>
    <n v="0"/>
    <n v="0"/>
    <n v="0"/>
    <n v="0.2"/>
    <x v="5"/>
    <n v="9.2030671235329233"/>
    <n v="10.288746377214167"/>
    <n v="1.8135007470938547E-3"/>
    <n v="9.2030671235329233"/>
    <n v="10.288746377214167"/>
    <n v="19.491813500747092"/>
  </r>
  <r>
    <s v="V2K2353D31122012C122"/>
    <s v="1078"/>
    <s v="2352/1"/>
    <s v="MGRBRM84P25B149Q"/>
    <s v=""/>
    <s v="F"/>
    <s v="MAGRINI ABRAMO"/>
    <s v="MAGRINI"/>
    <s v="ABRAMO"/>
    <s v="M"/>
    <s v="25/09/1984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3"/>
    <s v=""/>
    <s v=""/>
    <s v=""/>
    <s v=""/>
    <s v=""/>
    <s v="PRIMO PIANO"/>
    <s v="SIMULAZIONE TARI 2022 MT"/>
    <n v="85.75"/>
    <s v=""/>
    <n v="85.75"/>
    <n v="265"/>
    <s v="giorni"/>
    <s v="2022"/>
    <s v="11/04/2022"/>
    <s v="31/12/2022"/>
    <s v=""/>
    <s v=""/>
    <s v=""/>
    <s v=""/>
    <s v=""/>
    <s v=""/>
    <n v="0"/>
    <n v="0"/>
    <n v="0"/>
    <n v="0"/>
    <n v="58.082191780821915"/>
    <n v="0"/>
    <n v="0"/>
    <n v="0"/>
    <n v="0"/>
    <n v="0.72602739726027399"/>
    <x v="6"/>
    <n v="36.817414184443983"/>
    <n v="48.932649776494102"/>
    <n v="6.3960938092577635E-5"/>
    <n v="36.817414184443983"/>
    <n v="48.932649776494102"/>
    <n v="85.750063960938093"/>
  </r>
  <r>
    <s v="V2K2354D31122012C123S"/>
    <s v="1078"/>
    <s v="2353/1"/>
    <s v="MGRBRM84P25B149Q"/>
    <s v=""/>
    <s v="F"/>
    <s v="MAGRINI ABRAMO"/>
    <s v="MAGRINI"/>
    <s v="ABRAMO"/>
    <s v="M"/>
    <s v="25/09/1984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BOX"/>
    <s v="SIMULAZIONE TARI 2022 MT"/>
    <n v="1.0900000000000001"/>
    <s v=""/>
    <n v="1.0900000000000001"/>
    <n v="27"/>
    <s v="giorni"/>
    <s v="2022"/>
    <s v="01/01/2022"/>
    <s v="27/01/2022"/>
    <s v=""/>
    <s v=""/>
    <s v=""/>
    <s v=""/>
    <s v=""/>
    <s v=""/>
    <n v="0"/>
    <n v="0"/>
    <n v="0"/>
    <n v="0"/>
    <n v="2.2191780821917808"/>
    <n v="1"/>
    <n v="0"/>
    <n v="0"/>
    <n v="0"/>
    <n v="0"/>
    <x v="0"/>
    <n v="1.0941024026509296"/>
    <n v="0"/>
    <n v="4.1024026509295375E-3"/>
    <n v="1.0941024026509296"/>
    <n v="0"/>
    <n v="1.0941024026509296"/>
  </r>
  <r>
    <s v="V2K2354D31122012C123S"/>
    <s v="1078"/>
    <s v="2353/1"/>
    <s v="MGRBRM84P25B149Q"/>
    <s v=""/>
    <s v="F"/>
    <s v="MAGRINI ABRAMO"/>
    <s v="MAGRINI"/>
    <s v="ABRAMO"/>
    <s v="M"/>
    <s v="25/09/1984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2"/>
    <s v=""/>
    <s v=""/>
    <s v=""/>
    <s v=""/>
    <s v=""/>
    <s v="BOX"/>
    <s v="SIMULAZIONE TARI 2022 MT"/>
    <n v="3.45"/>
    <s v=""/>
    <n v="3.45"/>
    <n v="73"/>
    <s v="giorni"/>
    <s v="2022"/>
    <s v="28/01/2022"/>
    <s v="10/04/2022"/>
    <s v=""/>
    <s v=""/>
    <s v=""/>
    <s v=""/>
    <s v=""/>
    <s v=""/>
    <n v="0"/>
    <n v="0"/>
    <n v="0"/>
    <n v="0"/>
    <n v="6"/>
    <n v="1"/>
    <n v="0"/>
    <n v="0"/>
    <n v="0"/>
    <n v="0"/>
    <x v="5"/>
    <n v="3.451150171324846"/>
    <n v="0"/>
    <n v="1.1501713248458501E-3"/>
    <n v="3.451150171324846"/>
    <n v="0"/>
    <n v="3.451150171324846"/>
  </r>
  <r>
    <s v="V2K2354D31122012C123"/>
    <s v="1078"/>
    <s v="2353/1"/>
    <s v="MGRBRM84P25B149Q"/>
    <s v=""/>
    <s v="F"/>
    <s v="MAGRINI ABRAMO"/>
    <s v="MAGRINI"/>
    <s v="ABRAMO"/>
    <s v="M"/>
    <s v="25/09/1984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3"/>
    <s v=""/>
    <s v=""/>
    <s v=""/>
    <s v=""/>
    <s v=""/>
    <s v="BOX"/>
    <s v="SIMULAZIONE TARI 2022 MT"/>
    <n v="13.81"/>
    <s v=""/>
    <n v="13.81"/>
    <n v="265"/>
    <s v="giorni"/>
    <s v="2022"/>
    <s v="11/04/2022"/>
    <s v="31/12/2022"/>
    <s v=""/>
    <s v=""/>
    <s v=""/>
    <s v=""/>
    <s v=""/>
    <s v=""/>
    <n v="0"/>
    <n v="0"/>
    <n v="0"/>
    <n v="0"/>
    <n v="21.780821917808218"/>
    <n v="1"/>
    <n v="0"/>
    <n v="0"/>
    <n v="0"/>
    <n v="0"/>
    <x v="6"/>
    <n v="13.806530319166493"/>
    <n v="0"/>
    <n v="-3.4696808335077378E-3"/>
    <n v="13.806530319166493"/>
    <n v="0"/>
    <n v="13.806530319166493"/>
  </r>
  <r>
    <s v="V2K2355D01012015C118"/>
    <s v="1079"/>
    <s v="2354/1"/>
    <s v="CHPRSO77T56B149M"/>
    <s v=""/>
    <s v="F"/>
    <s v="CHIAPPINI ROSA"/>
    <s v="CHIAPPINI"/>
    <s v="ROSA"/>
    <s v="F"/>
    <s v="16/12/1977"/>
    <s v="BRENO"/>
    <s v="VIA G. VERDI 16, 16"/>
    <s v="SAVIORE DELL'ADAMELLO"/>
    <s v="25040"/>
    <s v="VIA G. VERDI 16"/>
    <s v="16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147"/>
    <s v=""/>
    <s v="0006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1"/>
    <x v="13"/>
    <s v="SUPERMERCATO, PANE E PASTA, MACELLERIA, SALUMI E FORMAGGI, GENERI ALIMENTARI"/>
    <s v=""/>
    <s v=""/>
    <s v=""/>
    <s v=""/>
    <s v=""/>
    <s v=""/>
    <s v=""/>
    <s v=""/>
    <s v="EX CANOBBIO LUCIA"/>
    <s v="SIMULAZIONE TARI 2022 MT"/>
    <n v="261.89999999999998"/>
    <s v=""/>
    <n v="261.89999999999998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60"/>
    <x v="2"/>
    <n v="43.360246462847435"/>
    <n v="218.54385176063161"/>
    <n v="4.0982234790476468E-3"/>
    <n v="43.360246462847435"/>
    <n v="218.54385176063161"/>
    <n v="261.90409822347902"/>
  </r>
  <r>
    <s v="V2K2364D31122012C122"/>
    <s v="1082"/>
    <s v="2363/1"/>
    <s v="CTRZRR86T52D391U"/>
    <s v=""/>
    <s v="F"/>
    <s v="CITRONI AZZURRA"/>
    <s v="CITRONI"/>
    <s v="AZZURRA"/>
    <s v="F"/>
    <s v="12/12/1986"/>
    <s v="EDOLO"/>
    <s v="VIA GIARDINO, 3"/>
    <s v="CEVO"/>
    <s v="25040"/>
    <s v="VIA GIARDINO"/>
    <s v="3"/>
    <s v=""/>
    <s v=""/>
    <s v=""/>
    <s v=""/>
    <s v=""/>
    <s v="VIA GIARDINO, 3"/>
    <s v="VIA GIARDINO"/>
    <s v="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EX BELOTTI GIACINTA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2367D31122012C122"/>
    <s v="1084"/>
    <s v="2366/1"/>
    <s v="BNDPLC33L57L648W"/>
    <s v=""/>
    <s v="F"/>
    <s v="BIONDI PIERA LUCIA"/>
    <s v="BIONDI"/>
    <s v="PIERA LUCIA"/>
    <s v="F"/>
    <s v="17/07/1933"/>
    <s v="VALSAVIORE"/>
    <s v="VIA ANDROLA, 21"/>
    <s v="CEVO"/>
    <s v="25040"/>
    <s v="VIA ANDROLA"/>
    <s v="21"/>
    <s v=""/>
    <s v=""/>
    <s v=""/>
    <s v=""/>
    <s v=""/>
    <s v="VIA ANDROLA, 21"/>
    <s v="VIA ANDROLA"/>
    <s v="21"/>
    <s v=""/>
    <s v=""/>
    <s v=""/>
    <s v=""/>
    <s v=""/>
    <s v="FAB"/>
    <s v="C591"/>
    <s v="NCT"/>
    <s v="00022"/>
    <s v="000005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2368D31122012C122"/>
    <s v="1084"/>
    <s v="2367/1"/>
    <s v="BNDPLC33L57L648W"/>
    <s v=""/>
    <s v="F"/>
    <s v="BIONDI PIERA LUCIA"/>
    <s v="BIONDI"/>
    <s v="PIERA LUCIA"/>
    <s v="F"/>
    <s v="17/07/1933"/>
    <s v="VALSAVIORE"/>
    <s v="VIA ANDROLA, 21"/>
    <s v="CEVO"/>
    <s v="25040"/>
    <s v="VIA ANDROLA"/>
    <s v="21"/>
    <s v=""/>
    <s v=""/>
    <s v=""/>
    <s v=""/>
    <s v=""/>
    <s v="VIA ANDROLA, 21"/>
    <s v="VIA ANDROLA"/>
    <s v="21"/>
    <s v=""/>
    <s v=""/>
    <s v=""/>
    <s v=""/>
    <s v=""/>
    <s v="FAB"/>
    <s v="C591"/>
    <s v="NCT"/>
    <s v="00022"/>
    <s v="000006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2369D31122012C123"/>
    <s v="1084"/>
    <s v="2368/1"/>
    <s v="BNDPLC33L57L648W"/>
    <s v=""/>
    <s v="F"/>
    <s v="BIONDI PIERA LUCIA"/>
    <s v="BIONDI"/>
    <s v="PIERA LUCIA"/>
    <s v="F"/>
    <s v="17/07/1933"/>
    <s v="VALSAVIORE"/>
    <s v="VIA ANDROLA, 21"/>
    <s v="CEVO"/>
    <s v="25040"/>
    <s v="VIA ANDROLA"/>
    <s v="21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1"/>
    <s v=""/>
    <s v=""/>
    <s v=""/>
    <s v=""/>
    <s v=""/>
    <s v=""/>
    <s v="SIMULAZIONE TARI 2022 MT"/>
    <n v="7.89"/>
    <s v=""/>
    <n v="7.89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0"/>
    <n v="7.8883432487425047"/>
    <n v="0"/>
    <n v="-1.6567512574949816E-3"/>
    <n v="7.8883432487425047"/>
    <n v="0"/>
    <n v="7.8883432487425047"/>
  </r>
  <r>
    <s v="V2K2370D31122012C122"/>
    <s v="1085"/>
    <s v="2369/1"/>
    <s v="GRTNAA51T59Z129G"/>
    <s v=""/>
    <s v="F"/>
    <s v="GURITA ANA"/>
    <s v="GURITA"/>
    <s v="ANA"/>
    <s v="F"/>
    <s v="19/12/1951"/>
    <s v="CERNAVODA"/>
    <s v="VIA GIARDINO, 2"/>
    <s v="CEVO"/>
    <s v="25040"/>
    <s v="VIA GIARDINO"/>
    <s v="2"/>
    <s v=""/>
    <s v=""/>
    <s v=""/>
    <s v=""/>
    <s v=""/>
    <s v="VIA GIARDINO, 2"/>
    <s v="VIA GIARDINO"/>
    <s v="2"/>
    <s v=""/>
    <s v=""/>
    <s v=""/>
    <s v=""/>
    <s v=""/>
    <s v="FAB"/>
    <s v="C591"/>
    <s v="NCT"/>
    <s v="00014"/>
    <s v="00008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"/>
    <n v="62"/>
    <x v="0"/>
    <x v="0"/>
    <s v="LOCALI AD USO ABITAZIONE"/>
    <s v=""/>
    <s v=""/>
    <n v="1"/>
    <s v=""/>
    <s v=""/>
    <s v=""/>
    <s v=""/>
    <s v=""/>
    <s v=""/>
    <s v="SIMULAZIONE TARI 2022 MT"/>
    <n v="47.5"/>
    <s v=""/>
    <n v="47.5"/>
    <n v="365"/>
    <s v="giorni"/>
    <s v="2022"/>
    <s v="01/01/2022"/>
    <s v="31/12/2022"/>
    <s v=""/>
    <s v=""/>
    <s v=""/>
    <s v=""/>
    <s v=""/>
    <s v=""/>
    <n v="0"/>
    <n v="0"/>
    <n v="0"/>
    <n v="0"/>
    <n v="62"/>
    <n v="0"/>
    <n v="0"/>
    <n v="0"/>
    <n v="0"/>
    <n v="1"/>
    <x v="0"/>
    <n v="30.567330088877206"/>
    <n v="16.930848468833439"/>
    <n v="-1.8214422893549909E-3"/>
    <n v="30.567330088877206"/>
    <n v="16.930848468833439"/>
    <n v="47.498178557710645"/>
  </r>
  <r>
    <s v="V2K2371D31122012C123"/>
    <s v="1085"/>
    <s v="2370/1"/>
    <s v="GRTNAA51T59Z129G"/>
    <s v=""/>
    <s v="F"/>
    <s v="GURITA ANA"/>
    <s v="GURITA"/>
    <s v="ANA"/>
    <s v="F"/>
    <s v="19/12/1951"/>
    <s v="CERNAVODA"/>
    <s v="VIA GIARDINO, 2"/>
    <s v="CEVO"/>
    <s v="25040"/>
    <s v="VIA GIARDINO"/>
    <s v="2"/>
    <s v=""/>
    <s v=""/>
    <s v=""/>
    <s v=""/>
    <s v=""/>
    <s v="VIA GIARDINO, 2"/>
    <s v="VIA GIARDINO"/>
    <s v="2"/>
    <s v=""/>
    <s v=""/>
    <s v=""/>
    <s v=""/>
    <s v=""/>
    <s v="FAB"/>
    <s v="C591"/>
    <s v="NCT"/>
    <s v="00014"/>
    <s v="00008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9.5"/>
    <n v="19.5"/>
    <x v="0"/>
    <x v="1"/>
    <s v="LOCALI ACCESSORI UTENZA DOMESTICA"/>
    <s v=""/>
    <s v=""/>
    <n v="1"/>
    <s v=""/>
    <s v=""/>
    <s v=""/>
    <s v=""/>
    <s v=""/>
    <s v=""/>
    <s v="SIMULAZIONE TARI 2022 MT"/>
    <n v="9.61"/>
    <s v=""/>
    <n v="9.61"/>
    <n v="365"/>
    <s v="giorni"/>
    <s v="2022"/>
    <s v="01/01/2022"/>
    <s v="31/12/2022"/>
    <s v=""/>
    <s v=""/>
    <s v=""/>
    <s v=""/>
    <s v=""/>
    <s v=""/>
    <n v="0"/>
    <n v="0"/>
    <n v="0"/>
    <n v="0"/>
    <n v="19.5"/>
    <n v="1"/>
    <n v="0"/>
    <n v="0"/>
    <n v="0"/>
    <n v="0"/>
    <x v="0"/>
    <n v="9.6139183344049268"/>
    <n v="0"/>
    <n v="3.9183344049273927E-3"/>
    <n v="9.6139183344049268"/>
    <n v="0"/>
    <n v="9.6139183344049268"/>
  </r>
  <r>
    <s v="V2K2372D31122012C123"/>
    <s v="1085"/>
    <s v="2371/1"/>
    <s v="GRTNAA51T59Z129G"/>
    <s v=""/>
    <s v="F"/>
    <s v="GURITA ANA"/>
    <s v="GURITA"/>
    <s v="ANA"/>
    <s v="F"/>
    <s v="19/12/1951"/>
    <s v="CERNAVODA"/>
    <s v="VIA GIARDINO, 2"/>
    <s v="CEVO"/>
    <s v="25040"/>
    <s v="VIA GIARDINO"/>
    <s v="2"/>
    <s v=""/>
    <s v=""/>
    <s v=""/>
    <s v=""/>
    <s v=""/>
    <s v="VIA GIARDINO, 2"/>
    <s v="VIA GIARDINO"/>
    <s v="2"/>
    <s v=""/>
    <s v=""/>
    <s v=""/>
    <s v=""/>
    <s v=""/>
    <s v="FAB"/>
    <s v="C591"/>
    <s v="NCT"/>
    <s v="00014"/>
    <s v="00008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2373D31122012C123"/>
    <s v="1085"/>
    <s v="2372/1"/>
    <s v="GRTNAA51T59Z129G"/>
    <s v=""/>
    <s v="F"/>
    <s v="GURITA ANA"/>
    <s v="GURITA"/>
    <s v="ANA"/>
    <s v="F"/>
    <s v="19/12/1951"/>
    <s v="CERNAVODA"/>
    <s v="VIA GIARDINO, 2"/>
    <s v="CEVO"/>
    <s v="25040"/>
    <s v="VIA GIARDINO"/>
    <s v="2"/>
    <s v=""/>
    <s v=""/>
    <s v=""/>
    <s v=""/>
    <s v=""/>
    <s v="VIA GIARDINO, 2"/>
    <s v="VIA GIARDINO"/>
    <s v="2"/>
    <s v=""/>
    <s v=""/>
    <s v=""/>
    <s v=""/>
    <s v=""/>
    <s v="FAB"/>
    <s v="C591"/>
    <s v="NCT"/>
    <s v="00014"/>
    <s v="00008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.5"/>
    <n v="28.5"/>
    <x v="0"/>
    <x v="1"/>
    <s v="LOCALI ACCESSORI UTENZA DOMESTICA"/>
    <s v=""/>
    <s v=""/>
    <n v="1"/>
    <s v=""/>
    <s v=""/>
    <s v=""/>
    <s v=""/>
    <s v=""/>
    <s v=""/>
    <s v="SIMULAZIONE TARI 2022 MT"/>
    <n v="14.05"/>
    <s v=""/>
    <n v="14.05"/>
    <n v="365"/>
    <s v="giorni"/>
    <s v="2022"/>
    <s v="01/01/2022"/>
    <s v="31/12/2022"/>
    <s v=""/>
    <s v=""/>
    <s v=""/>
    <s v=""/>
    <s v=""/>
    <s v=""/>
    <n v="0"/>
    <n v="0"/>
    <n v="0"/>
    <n v="0"/>
    <n v="28.5"/>
    <n v="1"/>
    <n v="0"/>
    <n v="0"/>
    <n v="0"/>
    <n v="0"/>
    <x v="0"/>
    <n v="14.051111411822587"/>
    <n v="0"/>
    <n v="1.111411822586561E-3"/>
    <n v="14.051111411822587"/>
    <n v="0"/>
    <n v="14.051111411822587"/>
  </r>
  <r>
    <s v="V2K2374D31122012C122"/>
    <s v="1086"/>
    <s v="2373/1"/>
    <s v="BRSPNM32D53L648X"/>
    <s v=""/>
    <s v="F"/>
    <s v="BRESADOLA PIERINA MARGHERITA"/>
    <s v="BRESADOLA"/>
    <s v="PIERINA MARGHERITA"/>
    <s v="F"/>
    <s v="13/04/1932"/>
    <s v="VALSAVIORE"/>
    <s v="VIA ADAMELLO, 8"/>
    <s v="CEVO"/>
    <s v="25040"/>
    <s v="VIA ADAMELLO"/>
    <s v="8"/>
    <s v=""/>
    <s v=""/>
    <s v=""/>
    <s v=""/>
    <s v=""/>
    <s v="VIA ADAMELLO, 8"/>
    <s v="VIA ADAMELLO"/>
    <s v="8"/>
    <s v=""/>
    <s v=""/>
    <s v=""/>
    <s v=""/>
    <s v=""/>
    <s v="FAB"/>
    <s v="C591"/>
    <s v="NCT"/>
    <s v="00015"/>
    <s v="000157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.239999999999995"/>
    <n v="73.239999999999995"/>
    <x v="0"/>
    <x v="0"/>
    <s v="LOCALI AD USO ABITAZIONE"/>
    <s v=""/>
    <s v=""/>
    <n v="1"/>
    <s v=""/>
    <s v=""/>
    <s v=""/>
    <s v=""/>
    <s v=""/>
    <s v=""/>
    <s v="SIMULAZIONE TARI 2022 MT"/>
    <n v="53.04"/>
    <s v=""/>
    <n v="53.04"/>
    <n v="365"/>
    <s v="giorni"/>
    <s v="2022"/>
    <s v="01/01/2022"/>
    <s v="31/12/2022"/>
    <s v=""/>
    <s v=""/>
    <s v=""/>
    <s v=""/>
    <s v=""/>
    <s v=""/>
    <n v="0"/>
    <n v="0"/>
    <n v="0"/>
    <n v="0"/>
    <n v="73.239999999999995"/>
    <n v="0"/>
    <n v="0"/>
    <n v="0"/>
    <n v="0"/>
    <n v="1"/>
    <x v="0"/>
    <n v="36.10889122111881"/>
    <n v="16.930848468833439"/>
    <n v="-2.603100477500675E-4"/>
    <n v="36.10889122111881"/>
    <n v="16.930848468833439"/>
    <n v="53.039739689952249"/>
  </r>
  <r>
    <s v="V2K2376D31122012C123"/>
    <s v="1086"/>
    <s v="2375/1"/>
    <s v="BRSPNM32D53L648X"/>
    <s v=""/>
    <s v="F"/>
    <s v="BRESADOLA PIERINA MARGHERITA"/>
    <s v="BRESADOLA"/>
    <s v="PIERINA MARGHERITA"/>
    <s v="F"/>
    <s v="13/04/1932"/>
    <s v="VALSAVIORE"/>
    <s v="VIA ADAMELLO, 8"/>
    <s v="CEVO"/>
    <s v="25040"/>
    <s v="VIA ADAMELLO"/>
    <s v="8"/>
    <s v=""/>
    <s v=""/>
    <s v=""/>
    <s v=""/>
    <s v=""/>
    <s v="VIA ADAMELLO, 8"/>
    <s v="VIA ADAMELLO"/>
    <s v="8"/>
    <s v=""/>
    <s v=""/>
    <s v=""/>
    <s v=""/>
    <s v=""/>
    <s v="FAB"/>
    <s v="C591"/>
    <s v="NCT"/>
    <s v="00015"/>
    <s v="000157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n v="1"/>
    <s v=""/>
    <s v=""/>
    <s v=""/>
    <s v=""/>
    <s v=""/>
    <s v=""/>
    <s v="SIMULAZIONE TARI 2022 MT"/>
    <n v="11.83"/>
    <s v=""/>
    <n v="11.83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0"/>
    <n v="11.832514873113755"/>
    <n v="0"/>
    <n v="2.5148731137552005E-3"/>
    <n v="11.832514873113755"/>
    <n v="0"/>
    <n v="11.832514873113755"/>
  </r>
  <r>
    <s v="V2K2377D31122012C122"/>
    <s v="1087"/>
    <s v="2376/1"/>
    <s v="SCLCRN32T53L648V"/>
    <s v=""/>
    <s v="F"/>
    <s v="SCOLARI CATERINA GIOVANNA"/>
    <s v="SCOLARI"/>
    <s v="CATERINA GIOVANNA"/>
    <s v="F"/>
    <s v="13/12/1932"/>
    <s v="VALSAVIORE"/>
    <s v="VICOLO CHIARO, 1"/>
    <s v="CEVO"/>
    <s v="25040"/>
    <s v="VICOLO CHIARO"/>
    <s v="1"/>
    <s v=""/>
    <s v=""/>
    <s v=""/>
    <s v=""/>
    <s v=""/>
    <s v="VICOLO CHIARO, 1"/>
    <s v="VICOLO CHIARO"/>
    <s v="1"/>
    <s v=""/>
    <s v=""/>
    <s v=""/>
    <s v=""/>
    <s v=""/>
    <s v="FAB"/>
    <s v="C591"/>
    <s v="NCT"/>
    <s v="00016"/>
    <s v="000424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4"/>
    <n v="44"/>
    <x v="0"/>
    <x v="0"/>
    <s v="LOCALI AD USO ABITAZIONE"/>
    <s v=""/>
    <s v=""/>
    <n v="1"/>
    <s v=""/>
    <s v=""/>
    <s v=""/>
    <s v=""/>
    <s v=""/>
    <s v=""/>
    <s v="SIMULAZIONE TARI 2022 MT"/>
    <n v="38.619999999999997"/>
    <s v=""/>
    <n v="38.619999999999997"/>
    <n v="365"/>
    <s v="giorni"/>
    <s v="2022"/>
    <s v="01/01/2022"/>
    <s v="31/12/2022"/>
    <s v=""/>
    <s v=""/>
    <s v=""/>
    <s v=""/>
    <s v=""/>
    <s v=""/>
    <n v="0"/>
    <n v="0"/>
    <n v="0"/>
    <n v="0"/>
    <n v="44"/>
    <n v="0"/>
    <n v="0"/>
    <n v="0"/>
    <n v="0"/>
    <n v="1"/>
    <x v="0"/>
    <n v="21.692943934041889"/>
    <n v="16.930848468833439"/>
    <n v="3.7924028753266725E-3"/>
    <n v="21.692943934041889"/>
    <n v="16.930848468833439"/>
    <n v="38.623792402875324"/>
  </r>
  <r>
    <s v="V2K2378D31122012C122"/>
    <s v="1088"/>
    <s v="2378/1"/>
    <s v="MGRMGN63H51B149I"/>
    <s v=""/>
    <s v="F"/>
    <s v="MAGRINI MARIA AGNESE"/>
    <s v="MAGRINI"/>
    <s v="MARIA AGNESE"/>
    <s v="F"/>
    <s v="11/06/1963"/>
    <s v="BRENO"/>
    <s v="VIA ANDROLA, 13"/>
    <s v="CEVO"/>
    <s v="25040"/>
    <s v="VIA ANDROLA"/>
    <s v="13"/>
    <s v=""/>
    <s v=""/>
    <s v=""/>
    <s v=""/>
    <s v=""/>
    <s v="VIA ANDROLA, 13"/>
    <s v="VIA ANDROLA"/>
    <s v="13"/>
    <s v=""/>
    <s v=""/>
    <s v=""/>
    <s v=""/>
    <s v=""/>
    <s v="FAB"/>
    <s v="C591"/>
    <s v="NCT"/>
    <s v="00022"/>
    <s v="000011"/>
    <s v=""/>
    <s v="00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2"/>
    <s v=""/>
    <s v=""/>
    <s v=""/>
    <s v=""/>
    <s v=""/>
    <s v=""/>
    <s v="SIMULAZIONE TARI 2022 MT"/>
    <n v="103.21"/>
    <s v=""/>
    <n v="103.21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5"/>
    <n v="51.767252569872696"/>
    <n v="51.443731886070836"/>
    <n v="9.8445594353790966E-4"/>
    <n v="51.767252569872696"/>
    <n v="51.443731886070836"/>
    <n v="103.21098445594353"/>
  </r>
  <r>
    <s v="V2K2380D31122012C122"/>
    <s v="1088"/>
    <s v="2379/1"/>
    <s v="MGRMGN63H51B149I"/>
    <s v=""/>
    <s v="F"/>
    <s v="MAGRINI MARIA AGNESE"/>
    <s v="MAGRINI"/>
    <s v="MARIA AGNESE"/>
    <s v="F"/>
    <s v="11/06/1963"/>
    <s v="BRENO"/>
    <s v="VIA ANDROLA, 13"/>
    <s v="CEVO"/>
    <s v="25040"/>
    <s v="VIA ANDROLA"/>
    <s v="13"/>
    <s v=""/>
    <s v=""/>
    <s v=""/>
    <s v=""/>
    <s v=""/>
    <s v="VIA ANDROLA, 13"/>
    <s v="VIA ANDROLA"/>
    <s v="13"/>
    <s v=""/>
    <s v=""/>
    <s v=""/>
    <s v=""/>
    <s v=""/>
    <s v="FAB"/>
    <s v="C591"/>
    <s v="NCT"/>
    <s v="00022"/>
    <s v="000011"/>
    <s v=""/>
    <s v="00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2382D31122012C122"/>
    <s v="1089"/>
    <s v="2382/1"/>
    <s v="MLGPLA40M04H264W"/>
    <s v=""/>
    <s v="F"/>
    <s v="MALGRATI PAOLO"/>
    <s v="MALGRATI"/>
    <s v="PAOLO"/>
    <s v="M"/>
    <s v="04/08/1940"/>
    <s v="RHO"/>
    <s v="VIA CASTELLAZZO, 42"/>
    <s v="RHO"/>
    <s v="20017"/>
    <s v="VIA CASTELLAZZO"/>
    <s v="42"/>
    <s v=""/>
    <s v=""/>
    <s v=""/>
    <s v=""/>
    <s v=""/>
    <s v="VIA TRENTO, 2"/>
    <s v="VIA TRENTO"/>
    <s v="2"/>
    <s v=""/>
    <s v=""/>
    <s v=""/>
    <s v=""/>
    <s v=""/>
    <s v="FAB"/>
    <s v="C591"/>
    <s v="NCT"/>
    <s v="00015"/>
    <s v="000375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650000000000006"/>
    <n v="70.650000000000006"/>
    <x v="0"/>
    <x v="0"/>
    <s v="LOCALI AD USO ABITAZIONE"/>
    <s v=""/>
    <s v=""/>
    <s v=""/>
    <s v=""/>
    <s v=""/>
    <s v=""/>
    <s v=""/>
    <s v=""/>
    <s v=""/>
    <s v="SIMULAZIONE TARI 2022 MT"/>
    <n v="112.18"/>
    <s v=""/>
    <n v="112.18"/>
    <n v="365"/>
    <s v="giorni"/>
    <s v="2022"/>
    <s v="01/01/2022"/>
    <s v="31/12/2022"/>
    <s v=""/>
    <s v=""/>
    <s v=""/>
    <s v=""/>
    <s v=""/>
    <s v=""/>
    <n v="0"/>
    <n v="0"/>
    <n v="0"/>
    <n v="0"/>
    <n v="70.650000000000006"/>
    <n v="0"/>
    <n v="0"/>
    <n v="0"/>
    <n v="0"/>
    <n v="1"/>
    <x v="1"/>
    <n v="44.783955845651093"/>
    <n v="67.397800635548478"/>
    <n v="1.7564811995640639E-3"/>
    <n v="44.783955845651093"/>
    <n v="67.397800635548478"/>
    <n v="112.18175648119957"/>
  </r>
  <r>
    <s v="V2K2384D31122012C122"/>
    <s v="1090"/>
    <s v="2383/1"/>
    <s v="MNDGFR52P15C618N"/>
    <s v=""/>
    <s v="F"/>
    <s v="MONDINI GIANFRANCO"/>
    <s v="MONDINI"/>
    <s v="GIANFRANCO"/>
    <s v="M"/>
    <s v="15/09/1952"/>
    <s v="CHIARI"/>
    <s v="VIA TAGLIATA, 65"/>
    <s v="CHIARI"/>
    <s v="25032"/>
    <s v="VIA TAGLIATA"/>
    <s v="65"/>
    <s v=""/>
    <s v=""/>
    <s v=""/>
    <s v=""/>
    <s v=""/>
    <s v="VIA SANT' ANTONIO, 26 A"/>
    <s v="VIA SANT' ANTONIO"/>
    <s v="26"/>
    <s v="A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.84"/>
    <n v="71.84"/>
    <x v="0"/>
    <x v="0"/>
    <s v="LOCALI AD USO ABITAZIONE"/>
    <s v=""/>
    <s v=""/>
    <s v=""/>
    <s v=""/>
    <s v=""/>
    <s v=""/>
    <s v=""/>
    <s v=""/>
    <s v=""/>
    <s v="SIMULAZIONE TARI 2022 MT"/>
    <n v="112.94"/>
    <s v=""/>
    <n v="112.94"/>
    <n v="365"/>
    <s v="giorni"/>
    <s v="2022"/>
    <s v="01/01/2022"/>
    <s v="31/12/2022"/>
    <s v=""/>
    <s v=""/>
    <s v=""/>
    <s v=""/>
    <s v=""/>
    <s v=""/>
    <n v="0"/>
    <n v="0"/>
    <n v="0"/>
    <n v="0"/>
    <n v="71.84"/>
    <n v="0"/>
    <n v="0"/>
    <n v="0"/>
    <n v="0"/>
    <n v="1"/>
    <x v="1"/>
    <n v="45.53827866881209"/>
    <n v="67.397800635548478"/>
    <n v="-3.9206956394366443E-3"/>
    <n v="45.53827866881209"/>
    <n v="67.397800635548478"/>
    <n v="112.93607930436056"/>
  </r>
  <r>
    <s v="V2K2386D31122012C122"/>
    <s v="1091"/>
    <s v="2385/1"/>
    <s v="MNNMHL80H30B149B"/>
    <s v=""/>
    <s v="F"/>
    <s v="MININI MICHELE"/>
    <s v="MININI"/>
    <s v="MICHELE"/>
    <s v="M"/>
    <s v="30/06/1980"/>
    <s v="BRENO"/>
    <s v="VIA PIAVE, 6"/>
    <s v="DARFO BOARIO TERME"/>
    <s v="25047"/>
    <s v="VIA PIAVE"/>
    <s v="6"/>
    <s v=""/>
    <s v=""/>
    <s v=""/>
    <s v=""/>
    <s v=""/>
    <s v="LOCALITA' FOPPA, "/>
    <s v="LOCALITA' FOPPA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.01"/>
    <n v="34.01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LOC. FOPPA"/>
    <s v="SIMULAZIONE TARI 2022 MT"/>
    <n v="88.96"/>
    <n v="-66.72"/>
    <n v="22.24"/>
    <n v="365"/>
    <s v="giorni"/>
    <s v="2022"/>
    <s v="01/01/2022"/>
    <s v="31/12/2022"/>
    <s v=""/>
    <s v=""/>
    <s v=""/>
    <s v=""/>
    <s v=""/>
    <s v=""/>
    <n v="0"/>
    <n v="0.75"/>
    <n v="0"/>
    <n v="0"/>
    <n v="8.5024999999999977"/>
    <n v="0"/>
    <n v="0.75"/>
    <n v="0"/>
    <n v="0"/>
    <n v="0.25"/>
    <x v="1"/>
    <n v="5.3896048772490905"/>
    <n v="16.849450158887119"/>
    <n v="-9.4496386378750685E-4"/>
    <n v="5.3896048772490905"/>
    <n v="16.849450158887119"/>
    <n v="22.239055036136211"/>
  </r>
  <r>
    <s v="V2K2387D31122012C122"/>
    <s v="1092"/>
    <s v="2386/1"/>
    <s v="BNDRMR56E43C591F"/>
    <s v=""/>
    <s v="F"/>
    <s v="BIONDI AURELIA MARINA"/>
    <s v="BIONDI"/>
    <s v="AURELIA MARINA"/>
    <s v="F"/>
    <s v="03/05/1956"/>
    <s v="CEVO"/>
    <s v="VIA CESARE BATTISTI, 12"/>
    <s v="CEVO"/>
    <s v="25040"/>
    <s v="VIA CESARE BATTISTI"/>
    <s v="12"/>
    <s v=""/>
    <s v=""/>
    <s v=""/>
    <s v=""/>
    <s v=""/>
    <s v="VIA CESARE BATTISTI, 12"/>
    <s v="VIA CESARE BATTISTI"/>
    <s v="1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2388D31122012C122"/>
    <s v="17788"/>
    <s v="2387/1"/>
    <s v="GZZGZL49P55L648J"/>
    <s v=""/>
    <s v="F"/>
    <s v="GOZZI GRAZIELLA"/>
    <s v="GOZZI"/>
    <s v="GRAZIELLA"/>
    <s v="F"/>
    <s v="15/09/1949"/>
    <s v="VALSAVIORE"/>
    <s v="VIA CO BETTONI, 15"/>
    <s v="PAVONE DEL MELLA"/>
    <s v="25020"/>
    <s v="VIA CO BETTONI"/>
    <s v="15"/>
    <s v=""/>
    <s v=""/>
    <s v=""/>
    <s v=""/>
    <s v=""/>
    <s v="VIA SAN VIGILIO, 19"/>
    <s v="VIA SAN VIGILIO"/>
    <s v="1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0"/>
    <s v="LOCALI AD USO ABITAZIONE"/>
    <s v=""/>
    <s v=""/>
    <s v=""/>
    <s v=""/>
    <s v=""/>
    <s v=""/>
    <s v=""/>
    <s v=""/>
    <s v="EX BIONDI TERESA"/>
    <s v="SIMULAZIONE TARI 2022 MT"/>
    <n v="76.91"/>
    <s v=""/>
    <n v="76.91"/>
    <n v="365"/>
    <s v="giorni"/>
    <s v="2022"/>
    <s v="01/01/2022"/>
    <s v="31/12/2022"/>
    <s v=""/>
    <s v=""/>
    <s v=""/>
    <s v=""/>
    <s v=""/>
    <s v=""/>
    <n v="0"/>
    <n v="0"/>
    <n v="0"/>
    <n v="0"/>
    <n v="15"/>
    <n v="0"/>
    <n v="0"/>
    <n v="0"/>
    <n v="0"/>
    <n v="1"/>
    <x v="1"/>
    <n v="9.5082708801806977"/>
    <n v="67.397800635548478"/>
    <n v="-3.928484270815602E-3"/>
    <n v="9.5082708801806977"/>
    <n v="67.397800635548478"/>
    <n v="76.906071515729181"/>
  </r>
  <r>
    <s v="V2K2389D31122012C122"/>
    <s v="17788"/>
    <s v="2388/1"/>
    <s v="GZZGZL49P55L648J"/>
    <s v=""/>
    <s v="F"/>
    <s v="GOZZI GRAZIELLA"/>
    <s v="GOZZI"/>
    <s v="GRAZIELLA"/>
    <s v="F"/>
    <s v="15/09/1949"/>
    <s v="VALSAVIORE"/>
    <s v="VIA CO BETTONI, 15"/>
    <s v="PAVONE DEL MELLA"/>
    <s v="25020"/>
    <s v="VIA CO BETTONI"/>
    <s v="15"/>
    <s v=""/>
    <s v=""/>
    <s v=""/>
    <s v=""/>
    <s v=""/>
    <s v="VIA SAN VIGILIO, 19"/>
    <s v="VIA SAN VIGILIO"/>
    <s v="1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0"/>
    <s v="LOCALI AD USO ABITAZIONE"/>
    <s v=""/>
    <s v=""/>
    <s v=""/>
    <s v=""/>
    <s v=""/>
    <s v=""/>
    <s v=""/>
    <s v=""/>
    <s v="EX BIONDI TERESA"/>
    <s v="SIMULAZIONE TARI 2022 MT"/>
    <n v="102.9"/>
    <s v=""/>
    <n v="102.9"/>
    <n v="365"/>
    <s v="giorni"/>
    <s v="2022"/>
    <s v="01/01/2022"/>
    <s v="31/12/2022"/>
    <s v=""/>
    <s v=""/>
    <s v=""/>
    <s v=""/>
    <s v=""/>
    <s v=""/>
    <n v="0"/>
    <n v="0"/>
    <n v="0"/>
    <n v="0"/>
    <n v="56"/>
    <n v="0"/>
    <n v="0"/>
    <n v="0"/>
    <n v="0"/>
    <n v="1"/>
    <x v="1"/>
    <n v="35.497544619341269"/>
    <n v="67.397800635548478"/>
    <n v="-4.6547451102583182E-3"/>
    <n v="35.497544619341269"/>
    <n v="67.397800635548478"/>
    <n v="102.89534525488975"/>
  </r>
  <r>
    <s v="V2K2390D31122012C123"/>
    <s v="17788"/>
    <s v="2389/1"/>
    <s v="GZZGZL49P55L648J"/>
    <s v=""/>
    <s v="F"/>
    <s v="GOZZI GRAZIELLA"/>
    <s v="GOZZI"/>
    <s v="GRAZIELLA"/>
    <s v="F"/>
    <s v="15/09/1949"/>
    <s v="VALSAVIORE"/>
    <s v="VIA CO BETTONI, 15"/>
    <s v="PAVONE DEL MELLA"/>
    <s v="25020"/>
    <s v="VIA CO BETTONI"/>
    <s v="15"/>
    <s v=""/>
    <s v=""/>
    <s v=""/>
    <s v=""/>
    <s v=""/>
    <s v="VIA SAN VIGILIO, 19"/>
    <s v="VIA SAN VIGILIO"/>
    <s v="19"/>
    <s v=""/>
    <s v=""/>
    <s v=""/>
    <s v=""/>
    <s v=""/>
    <s v="FAB"/>
    <s v="C591"/>
    <s v="NCT"/>
    <s v="00015"/>
    <s v="000206"/>
    <s v=""/>
    <s v="001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s v=""/>
    <s v=""/>
    <s v=""/>
    <s v=""/>
    <s v=""/>
    <s v=""/>
    <s v="EX BIONDI TERESA"/>
    <s v="SIMULAZIONE TARI 2022 MT"/>
    <n v="13.31"/>
    <s v=""/>
    <n v="13.31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1"/>
    <n v="13.311579232252978"/>
    <n v="0"/>
    <n v="1.5792322529772918E-3"/>
    <n v="13.311579232252978"/>
    <n v="0"/>
    <n v="13.311579232252978"/>
  </r>
  <r>
    <s v="V2K2391D31122012C122"/>
    <s v="1095"/>
    <s v="2391/1"/>
    <s v="TBRMHL87R66B149O"/>
    <s v=""/>
    <s v="F"/>
    <s v="TIBERTI MICHELA"/>
    <s v="TIBERTI"/>
    <s v="MICHELA"/>
    <s v="F"/>
    <s v="26/10/1987"/>
    <s v="BRENO"/>
    <s v="VIA DELLA TORRE, "/>
    <s v="BERZO DEMO"/>
    <s v="25040"/>
    <s v="VIA DELLA TORRE"/>
    <s v=""/>
    <s v=""/>
    <s v=""/>
    <s v=""/>
    <s v=""/>
    <s v=""/>
    <s v="VIA SAN VIGILIO, 88"/>
    <s v="VIA SAN VIGILIO"/>
    <s v="88"/>
    <s v=""/>
    <s v=""/>
    <s v=""/>
    <s v=""/>
    <s v=""/>
    <s v="FAB"/>
    <s v="C591"/>
    <s v="NCT"/>
    <s v="00015"/>
    <s v="000370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.78"/>
    <n v="24.78"/>
    <x v="0"/>
    <x v="0"/>
    <s v="LOCALI AD USO ABITAZIONE"/>
    <s v=""/>
    <s v=""/>
    <s v=""/>
    <s v=""/>
    <s v=""/>
    <s v=""/>
    <s v=""/>
    <s v=""/>
    <s v="EX SCOLARI VIGILIO P-"/>
    <s v="SIMULAZIONE TARI 2022 MT"/>
    <n v="83.11"/>
    <s v=""/>
    <n v="83.11"/>
    <n v="365"/>
    <s v="giorni"/>
    <s v="2022"/>
    <s v="01/01/2022"/>
    <s v="31/12/2022"/>
    <s v=""/>
    <s v=""/>
    <s v=""/>
    <s v=""/>
    <s v=""/>
    <s v=""/>
    <n v="0"/>
    <n v="0"/>
    <n v="0"/>
    <n v="0"/>
    <n v="24.779999999999998"/>
    <n v="0"/>
    <n v="0"/>
    <n v="0"/>
    <n v="0"/>
    <n v="1"/>
    <x v="1"/>
    <n v="15.707663494058512"/>
    <n v="67.397800635548478"/>
    <n v="-4.535870393013397E-3"/>
    <n v="15.707663494058512"/>
    <n v="67.397800635548478"/>
    <n v="83.105464129606986"/>
  </r>
  <r>
    <s v="V2K2394D31122012C122"/>
    <s v="1098"/>
    <s v="2394/1"/>
    <s v="SLVCRG58L09C591P"/>
    <s v=""/>
    <s v="F"/>
    <s v="SALVETTI CESARE AGOSTINO"/>
    <s v="SALVETTI"/>
    <s v="CESARE AGOSTINO"/>
    <s v="M"/>
    <s v="09/07/1958"/>
    <s v="CEVO"/>
    <s v="VIA DEL MOLINO, 81"/>
    <s v="BRESCIA"/>
    <s v="25100"/>
    <s v="VIA DEL MOLINO"/>
    <s v="81"/>
    <s v=""/>
    <s v=""/>
    <s v=""/>
    <s v=""/>
    <s v=""/>
    <s v="VIA ROMA, 10"/>
    <s v="VIA ROMA"/>
    <s v="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1"/>
    <n v="81"/>
    <x v="0"/>
    <x v="0"/>
    <s v="LOCALI AD USO ABITAZIONE"/>
    <s v=""/>
    <s v=""/>
    <s v=""/>
    <s v=""/>
    <s v=""/>
    <s v=""/>
    <s v=""/>
    <s v=""/>
    <s v=""/>
    <s v="SIMULAZIONE TARI 2022 MT"/>
    <n v="118.74"/>
    <s v=""/>
    <n v="118.74"/>
    <n v="365"/>
    <s v="giorni"/>
    <s v="2022"/>
    <s v="01/01/2022"/>
    <s v="31/12/2022"/>
    <s v=""/>
    <s v=""/>
    <s v=""/>
    <s v=""/>
    <s v=""/>
    <s v=""/>
    <n v="0"/>
    <n v="0"/>
    <n v="0"/>
    <n v="0"/>
    <n v="81"/>
    <n v="0"/>
    <n v="0"/>
    <n v="0"/>
    <n v="0"/>
    <n v="1"/>
    <x v="1"/>
    <n v="51.344662752975772"/>
    <n v="67.397800635548478"/>
    <n v="2.4633885242479892E-3"/>
    <n v="51.344662752975772"/>
    <n v="67.397800635548478"/>
    <n v="118.74246338852424"/>
  </r>
  <r>
    <s v="V2K2402D31122012C122"/>
    <s v="1100"/>
    <s v="2402/1"/>
    <s v="CSSFNC56T23H357K"/>
    <s v=""/>
    <s v="F"/>
    <s v="CASSI FRANCO"/>
    <s v="CASSI"/>
    <s v="FRANCO"/>
    <s v="M"/>
    <s v="23/12/1956"/>
    <s v="RIVOLTA D'ADDA"/>
    <s v="VIA GIOVANNI XXIII, 4"/>
    <s v="BUCCINASCO"/>
    <s v="20090"/>
    <s v="VIA GIOVANNI XXIII"/>
    <s v="4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.1"/>
    <n v="46.1"/>
    <x v="0"/>
    <x v="0"/>
    <s v="LOCALI AD USO ABITAZIONE"/>
    <s v=""/>
    <s v=""/>
    <s v=""/>
    <s v=""/>
    <s v=""/>
    <s v=""/>
    <s v=""/>
    <s v=""/>
    <s v=""/>
    <s v="SIMULAZIONE TARI 2022 MT"/>
    <n v="96.62"/>
    <s v=""/>
    <n v="96.62"/>
    <n v="365"/>
    <s v="giorni"/>
    <s v="2022"/>
    <s v="01/01/2022"/>
    <s v="31/12/2022"/>
    <s v=""/>
    <s v=""/>
    <s v=""/>
    <s v=""/>
    <s v=""/>
    <s v=""/>
    <n v="0"/>
    <n v="0"/>
    <n v="0"/>
    <n v="0"/>
    <n v="46.100000000000009"/>
    <n v="0"/>
    <n v="0"/>
    <n v="0"/>
    <n v="0"/>
    <n v="1"/>
    <x v="1"/>
    <n v="29.222085838422018"/>
    <n v="67.397800635548478"/>
    <n v="-1.1352602950864821E-4"/>
    <n v="29.222085838422018"/>
    <n v="67.397800635548478"/>
    <n v="96.619886473970496"/>
  </r>
  <r>
    <s v="V2K2403D31122012C122"/>
    <s v="1101"/>
    <s v="2403/1"/>
    <s v="BNDMLL49D62L648C"/>
    <s v=""/>
    <s v="F"/>
    <s v="BIONDI MIRELLA"/>
    <s v="BIONDI"/>
    <s v="MIRELLA"/>
    <s v="F"/>
    <s v="22/04/1949"/>
    <s v="VALSAVIORE"/>
    <s v="VIA COLLE GALLO, 9"/>
    <s v="GAVERINA TERME"/>
    <s v="24060"/>
    <s v="VIA COLLE GALLO"/>
    <s v="9"/>
    <s v=""/>
    <s v=""/>
    <s v=""/>
    <s v=""/>
    <s v=""/>
    <s v="VIA IGNA, 4"/>
    <s v="VIA IGNA"/>
    <s v="4"/>
    <s v=""/>
    <s v=""/>
    <s v=""/>
    <s v=""/>
    <s v=""/>
    <s v="FAB"/>
    <s v="C591"/>
    <s v="NCT"/>
    <s v="00015"/>
    <s v="000173"/>
    <s v=""/>
    <s v="0504"/>
    <s v=""/>
    <s v="C06"/>
    <s v="FAB"/>
    <s v="C591"/>
    <s v="NCT"/>
    <s v="00015"/>
    <s v="000181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.18"/>
    <n v="31.18"/>
    <x v="0"/>
    <x v="0"/>
    <s v="LOCALI AD USO ABITAZIONE"/>
    <s v=""/>
    <s v=""/>
    <s v=""/>
    <s v=""/>
    <s v=""/>
    <s v=""/>
    <s v=""/>
    <s v=""/>
    <s v="EX BIONDI MONICA"/>
    <s v="SIMULAZIONE TARI 2022 MT"/>
    <n v="87.16"/>
    <s v=""/>
    <n v="87.16"/>
    <n v="365"/>
    <s v="giorni"/>
    <s v="2022"/>
    <s v="01/01/2022"/>
    <s v="31/12/2022"/>
    <s v=""/>
    <s v=""/>
    <s v=""/>
    <s v=""/>
    <s v=""/>
    <s v=""/>
    <n v="0"/>
    <n v="0"/>
    <n v="0"/>
    <n v="0"/>
    <n v="31.18"/>
    <n v="0"/>
    <n v="0"/>
    <n v="0"/>
    <n v="0"/>
    <n v="1"/>
    <x v="1"/>
    <n v="19.764525736268943"/>
    <n v="67.397800635548478"/>
    <n v="2.3263718174177939E-3"/>
    <n v="19.764525736268943"/>
    <n v="67.397800635548478"/>
    <n v="87.162326371817414"/>
  </r>
  <r>
    <s v="V2K2404D31122012C122"/>
    <s v="1102"/>
    <s v="2404/1"/>
    <s v="SCLJGL54T12Z611B"/>
    <s v=""/>
    <s v="F"/>
    <s v="ESCALANTE VINCES JORGE LUIS"/>
    <s v="ESCALANTE VINCES"/>
    <s v="JORGE LUIS"/>
    <s v="M"/>
    <s v="12/12/1954"/>
    <s v="LA VICTORIA"/>
    <s v="VIA MONSIGNOR ADRIANO BERNAREGGI, 22 sc 11 int 5"/>
    <s v="VIMERCATE"/>
    <s v="20871"/>
    <s v="VIA MONSIGNOR ADRIANO BERNAREGGI"/>
    <s v="22"/>
    <s v=""/>
    <s v=""/>
    <s v="11"/>
    <s v=""/>
    <s v="5"/>
    <s v="VIA FRESINE, 3"/>
    <s v="VIA FRESINE"/>
    <s v="3"/>
    <s v=""/>
    <s v=""/>
    <s v=""/>
    <s v=""/>
    <s v=""/>
    <s v="FAB"/>
    <s v="C591"/>
    <s v="NCT"/>
    <s v="00029"/>
    <s v="000302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405D31122012C123"/>
    <s v="1102"/>
    <s v="2405/1"/>
    <s v="SCLJGL54T12Z611B"/>
    <s v=""/>
    <s v="F"/>
    <s v="ESCALANTE VINCES JORGE LUIS"/>
    <s v="ESCALANTE VINCES"/>
    <s v="JORGE LUIS"/>
    <s v="M"/>
    <s v="12/12/1954"/>
    <s v="LA VICTORIA"/>
    <s v="VIA MONSIGNOR ADRIANO BERNAREGGI, 22 sc 11 int 5"/>
    <s v="VIMERCATE"/>
    <s v="20871"/>
    <s v="VIA MONSIGNOR ADRIANO BERNAREGGI"/>
    <s v="22"/>
    <s v=""/>
    <s v=""/>
    <s v="11"/>
    <s v=""/>
    <s v="5"/>
    <s v="VIA FRESINE, 3"/>
    <s v="VIA FRESINE"/>
    <s v="3"/>
    <s v=""/>
    <s v=""/>
    <s v=""/>
    <s v=""/>
    <s v=""/>
    <s v="FAB"/>
    <s v="C591"/>
    <s v="NCT"/>
    <s v="00029"/>
    <s v="000302"/>
    <s v=""/>
    <s v="001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EX SQUILLANTE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2406D31122012C122"/>
    <s v="1103"/>
    <s v="2406/1"/>
    <s v="SLVDMN75B21B149N"/>
    <s v=""/>
    <s v="F"/>
    <s v="SALVETTI DAMIANO"/>
    <s v="SALVETTI"/>
    <s v="DAMIANO"/>
    <s v="M"/>
    <s v="21/02/1975"/>
    <s v="BRENO"/>
    <s v="VIA CADUTI SUL LAVORO, 36"/>
    <s v="CIVIDATE CAMUNO"/>
    <s v="25040"/>
    <s v="VIA CADUTI SUL LAVORO"/>
    <s v="36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04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9.53"/>
    <n v="79.53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EX SBARDELLA IVO"/>
    <s v="SIMULAZIONE TARI 2022 MT"/>
    <n v="117.81"/>
    <n v="-88.36"/>
    <n v="29.45"/>
    <n v="365"/>
    <s v="giorni"/>
    <s v="2022"/>
    <s v="01/01/2022"/>
    <s v="31/12/2022"/>
    <s v=""/>
    <s v=""/>
    <s v=""/>
    <s v=""/>
    <s v=""/>
    <s v=""/>
    <n v="0"/>
    <n v="0.75"/>
    <n v="0"/>
    <n v="0"/>
    <n v="19.8825"/>
    <n v="0"/>
    <n v="0.75"/>
    <n v="0"/>
    <n v="0"/>
    <n v="0.25"/>
    <x v="1"/>
    <n v="12.603213051679516"/>
    <n v="16.849450158887119"/>
    <n v="2.663210566634433E-3"/>
    <n v="12.603213051679516"/>
    <n v="16.849450158887119"/>
    <n v="29.452663210566634"/>
  </r>
  <r>
    <s v="V2K2407D31122012C123"/>
    <s v="1103"/>
    <s v="2407/1"/>
    <s v="SLVDMN75B21B149N"/>
    <s v=""/>
    <s v="F"/>
    <s v="SALVETTI DAMIANO"/>
    <s v="SALVETTI"/>
    <s v="DAMIANO"/>
    <s v="M"/>
    <s v="21/02/1975"/>
    <s v="BRENO"/>
    <s v="VIA CADUTI SUL LAVORO, 36"/>
    <s v="CIVIDATE CAMUNO"/>
    <s v="25040"/>
    <s v="VIA CADUTI SUL LAVORO"/>
    <s v="36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04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.42"/>
    <n v="9.42"/>
    <x v="0"/>
    <x v="1"/>
    <s v="LOCALI ACCESSORI UTENZA DOMESTICA"/>
    <s v=""/>
    <s v=""/>
    <s v=""/>
    <s v="145 - RIDUZIONI = 135 - INSEDIAMENTI UBICATI FUORI DALL'AREA DI RACCOLTA, SUPERIORE A 300"/>
    <s v=""/>
    <s v=""/>
    <s v=""/>
    <s v=""/>
    <s v="EX SBARDELLA IVO"/>
    <s v="SIMULAZIONE TARI 2022 MT"/>
    <n v="5.97"/>
    <n v="-4.4800000000000004"/>
    <n v="1.49"/>
    <n v="365"/>
    <s v="giorni"/>
    <s v="2022"/>
    <s v="01/01/2022"/>
    <s v="31/12/2022"/>
    <s v=""/>
    <s v=""/>
    <s v=""/>
    <s v=""/>
    <s v=""/>
    <s v=""/>
    <n v="0"/>
    <n v="0.75"/>
    <n v="0"/>
    <n v="0"/>
    <n v="2.3550000000000004"/>
    <n v="1"/>
    <n v="0.75"/>
    <n v="0"/>
    <n v="0"/>
    <n v="0"/>
    <x v="1"/>
    <n v="1.4927985281883698"/>
    <n v="0"/>
    <n v="2.7985281883697866E-3"/>
    <n v="1.4927985281883698"/>
    <n v="0"/>
    <n v="1.4927985281883698"/>
  </r>
  <r>
    <s v="V2K2410D31122012C122"/>
    <s v="1105"/>
    <s v="2410/1"/>
    <s v="MCCSVN30T57E897C"/>
    <s v=""/>
    <s v="F"/>
    <s v="MACCARI SILVANA"/>
    <s v="MACCARI"/>
    <s v="SILVANA"/>
    <s v="F"/>
    <s v="17/12/1930"/>
    <s v="MANTOVA"/>
    <s v="VIA ALLENDE, 35"/>
    <s v="MANTOVA"/>
    <s v="46100"/>
    <s v="VIA ALLENDE"/>
    <s v="35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EX FACIOCCHI PIERANTONIO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411D31122012C122"/>
    <s v="1106"/>
    <s v="2411/1"/>
    <s v="MNLNDA84M52D391V"/>
    <s v=""/>
    <s v="F"/>
    <s v="MONELLA NADIA"/>
    <s v="MONELLA"/>
    <s v="NADIA"/>
    <s v="F"/>
    <s v="12/08/1984"/>
    <s v="EDOLO"/>
    <s v="VIA MONTICELLI, 27"/>
    <s v="CEVO"/>
    <s v="25040"/>
    <s v="VIA MONTICELLI"/>
    <s v="27"/>
    <s v=""/>
    <s v=""/>
    <s v=""/>
    <s v=""/>
    <s v=""/>
    <s v="VIA MONTICELLI, 27"/>
    <s v="VIA MONTICELLI"/>
    <s v="27"/>
    <s v=""/>
    <s v=""/>
    <s v=""/>
    <s v=""/>
    <s v=""/>
    <s v="FAB"/>
    <s v="C591"/>
    <s v="NCT"/>
    <s v="00015"/>
    <s v="000071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.12"/>
    <n v="66.12"/>
    <x v="0"/>
    <x v="0"/>
    <s v="LOCALI AD USO ABITAZIONE"/>
    <s v=""/>
    <s v=""/>
    <n v="5"/>
    <s v=""/>
    <s v=""/>
    <s v=""/>
    <s v=""/>
    <s v=""/>
    <s v="EX APPARTAMENTO MONELLA ABRAMO"/>
    <s v="SIMULAZIONE TARI 2022 MT"/>
    <n v="158.5"/>
    <s v=""/>
    <n v="158.5"/>
    <n v="365"/>
    <s v="giorni"/>
    <s v="2022"/>
    <s v="01/01/2022"/>
    <s v="31/12/2022"/>
    <s v=""/>
    <s v=""/>
    <s v=""/>
    <s v=""/>
    <s v=""/>
    <s v=""/>
    <n v="0"/>
    <n v="0"/>
    <n v="0"/>
    <n v="0"/>
    <n v="66.12"/>
    <n v="0"/>
    <n v="0"/>
    <n v="0"/>
    <n v="0"/>
    <n v="1"/>
    <x v="3"/>
    <n v="48.121711082775263"/>
    <n v="110.3761082872026"/>
    <n v="-2.18063002213853E-3"/>
    <n v="48.121711082775263"/>
    <n v="110.3761082872026"/>
    <n v="158.49781936997786"/>
  </r>
  <r>
    <s v="V2K2412D31122012C122"/>
    <s v="1107"/>
    <s v="2412/1"/>
    <s v="DLDSRG74C24Z133Z"/>
    <s v=""/>
    <s v="F"/>
    <s v="DEL DIN SERGIO"/>
    <s v="DEL DIN"/>
    <s v="SERGIO"/>
    <s v="M"/>
    <s v="24/03/1974"/>
    <s v="SAMEDAN"/>
    <s v="VIA ANDROLA, 8"/>
    <s v="CEVO"/>
    <s v="25040"/>
    <s v="VIA ANDROLA"/>
    <s v="8"/>
    <s v=""/>
    <s v=""/>
    <s v=""/>
    <s v=""/>
    <s v=""/>
    <s v="VIA ANDROLA, 8"/>
    <s v="VIA ANDROLA"/>
    <s v="8"/>
    <s v=""/>
    <s v=""/>
    <s v=""/>
    <s v=""/>
    <s v=""/>
    <s v="FAB"/>
    <s v="C591"/>
    <s v="NCT"/>
    <s v="00014"/>
    <s v="00017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1.74"/>
    <n v="91.74"/>
    <x v="0"/>
    <x v="0"/>
    <s v="LOCALI AD USO ABITAZIONE"/>
    <s v=""/>
    <s v=""/>
    <n v="4"/>
    <s v=""/>
    <s v=""/>
    <s v=""/>
    <s v=""/>
    <s v=""/>
    <s v="EX DEL DIN GIO BATTA"/>
    <s v="SIMULAZIONE TARI 2022 MT"/>
    <n v="144.84"/>
    <s v=""/>
    <n v="144.84"/>
    <n v="365"/>
    <s v="giorni"/>
    <s v="2022"/>
    <s v="01/01/2022"/>
    <s v="31/12/2022"/>
    <s v=""/>
    <s v=""/>
    <s v=""/>
    <s v=""/>
    <s v=""/>
    <s v=""/>
    <n v="0"/>
    <n v="0"/>
    <n v="0"/>
    <n v="0"/>
    <n v="91.740000000000009"/>
    <n v="0"/>
    <n v="0"/>
    <n v="0"/>
    <n v="0"/>
    <n v="1"/>
    <x v="4"/>
    <n v="62.46018357008775"/>
    <n v="82.375089665670373"/>
    <n v="-4.7267642418944433E-3"/>
    <n v="62.46018357008775"/>
    <n v="82.375089665670373"/>
    <n v="144.83527323575811"/>
  </r>
  <r>
    <s v="V2K2415D31122012C122"/>
    <s v="1109"/>
    <s v="2415/1"/>
    <s v="RNCRRT73D57B149P"/>
    <s v=""/>
    <s v="F"/>
    <s v="RONCHI ROBERTA PAOLA"/>
    <s v="RONCHI"/>
    <s v="ROBERTA PAOLA"/>
    <s v="F"/>
    <s v="17/04/1973"/>
    <s v="BRENO"/>
    <s v="VIA SANTI NAZZARO E CELSO, 14"/>
    <s v="CEVO"/>
    <s v="25040"/>
    <s v="VIA SANTI NAZZARO E CELSO"/>
    <s v="14"/>
    <s v=""/>
    <s v=""/>
    <s v=""/>
    <s v=""/>
    <s v=""/>
    <s v="VIA SANTI NAZZARO E CELSO, 14"/>
    <s v="VIA SANTI NAZZARO E CELSO"/>
    <s v="14"/>
    <s v=""/>
    <s v=""/>
    <s v=""/>
    <s v=""/>
    <s v=""/>
    <s v="FAB"/>
    <s v="C591"/>
    <s v="NCT"/>
    <s v="00020"/>
    <s v="000088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4"/>
    <s v=""/>
    <s v=""/>
    <s v=""/>
    <s v=""/>
    <s v=""/>
    <s v="EX RONCHI FABRIZIO"/>
    <s v="SIMULAZIONE TARI 2022 MT"/>
    <n v="150.46"/>
    <s v=""/>
    <n v="150.4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4"/>
    <n v="68.083914944503761"/>
    <n v="82.375089665670373"/>
    <n v="-9.9538982587432656E-4"/>
    <n v="68.083914944503761"/>
    <n v="82.375089665670373"/>
    <n v="150.45900461017413"/>
  </r>
  <r>
    <s v="V2K2416D31122012C122"/>
    <s v="1110"/>
    <s v="2416/1"/>
    <s v="DDELNI89M54B157L"/>
    <s v=""/>
    <s v="F"/>
    <s v="DEDEI ILENIA"/>
    <s v="DEDEI"/>
    <s v="ILENIA"/>
    <s v="F"/>
    <s v="14/08/1989"/>
    <s v="BRESCIA"/>
    <s v="VIA ANNA FRANK, 3"/>
    <s v="PARATICO"/>
    <s v="25030"/>
    <s v="VIA ANNA FRANK"/>
    <s v="3"/>
    <s v=""/>
    <s v=""/>
    <s v=""/>
    <s v=""/>
    <s v=""/>
    <s v="VIA GUGLIELMO MARCONI, 17"/>
    <s v="VIA GUGLIELMO MARCONI"/>
    <s v="1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"/>
    <n v="71"/>
    <x v="0"/>
    <x v="0"/>
    <s v="LOCALI AD USO ABITAZIONE"/>
    <s v=""/>
    <s v=""/>
    <s v=""/>
    <s v=""/>
    <s v=""/>
    <s v=""/>
    <s v=""/>
    <s v=""/>
    <s v=""/>
    <s v="SIMULAZIONE TARI 2022 MT"/>
    <n v="112.41"/>
    <s v=""/>
    <n v="112.41"/>
    <n v="365"/>
    <s v="giorni"/>
    <s v="2022"/>
    <s v="01/01/2022"/>
    <s v="31/12/2022"/>
    <s v=""/>
    <s v=""/>
    <s v=""/>
    <s v=""/>
    <s v=""/>
    <s v=""/>
    <n v="0"/>
    <n v="0"/>
    <n v="0"/>
    <n v="0"/>
    <n v="71"/>
    <n v="0"/>
    <n v="0"/>
    <n v="0"/>
    <n v="0"/>
    <n v="1"/>
    <x v="1"/>
    <n v="45.005815499521972"/>
    <n v="67.397800635548478"/>
    <n v="-6.3838649295462346E-3"/>
    <n v="45.005815499521972"/>
    <n v="67.397800635548478"/>
    <n v="112.40361613507045"/>
  </r>
  <r>
    <s v="V2K2420D31122012C122"/>
    <s v="1111"/>
    <s v="2420/1"/>
    <s v="RGZPRZ65E52C591S"/>
    <s v=""/>
    <s v="F"/>
    <s v="RAGAZZOLI PATRIZIA"/>
    <s v="RAGAZZOLI"/>
    <s v="PATRIZIA"/>
    <s v="F"/>
    <s v="12/05/1965"/>
    <s v="CEVO"/>
    <s v="VIA MONTICELLI, 14"/>
    <s v="CEVO"/>
    <s v="25040"/>
    <s v="VIA MONTICELLI"/>
    <s v="14"/>
    <s v=""/>
    <s v=""/>
    <s v=""/>
    <s v=""/>
    <s v=""/>
    <s v="VIA MONTICELLI, 14"/>
    <s v="VIA MONTICELLI"/>
    <s v="14"/>
    <s v=""/>
    <s v=""/>
    <s v=""/>
    <s v=""/>
    <s v=""/>
    <s v="FAB"/>
    <s v="C591"/>
    <s v="NCT"/>
    <s v="00015"/>
    <s v="000310"/>
    <s v=""/>
    <s v="0003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EX SIMONI ANTONIA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2421D31122012C123"/>
    <s v="1111"/>
    <s v="2421/1"/>
    <s v="RGZPRZ65E52C591S"/>
    <s v=""/>
    <s v="F"/>
    <s v="RAGAZZOLI PATRIZIA"/>
    <s v="RAGAZZOLI"/>
    <s v="PATRIZIA"/>
    <s v="F"/>
    <s v="12/05/1965"/>
    <s v="CEVO"/>
    <s v="VIA MONTICELLI, 14"/>
    <s v="CEVO"/>
    <s v="25040"/>
    <s v="VIA MONTICELLI"/>
    <s v="14"/>
    <s v=""/>
    <s v=""/>
    <s v=""/>
    <s v=""/>
    <s v=""/>
    <s v="VIA SAN VIGILIO, 138"/>
    <s v="VIA SAN VIGILIO"/>
    <s v="138"/>
    <s v=""/>
    <s v=""/>
    <s v=""/>
    <s v=""/>
    <s v=""/>
    <s v="FAB"/>
    <s v="C591"/>
    <s v="NCT"/>
    <s v="00015"/>
    <s v="000312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n v="1"/>
    <s v=""/>
    <s v=""/>
    <s v=""/>
    <s v=""/>
    <s v=""/>
    <s v="EX SIMONI ANTONIA"/>
    <s v="SIMULAZIONE TARI 2022 MT"/>
    <n v="5.92"/>
    <s v=""/>
    <n v="5.92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0"/>
    <n v="5.9162574365568776"/>
    <n v="0"/>
    <n v="-3.7425634431222932E-3"/>
    <n v="5.9162574365568776"/>
    <n v="0"/>
    <n v="5.9162574365568776"/>
  </r>
  <r>
    <s v="V2K2428D01012015C116"/>
    <s v="8068"/>
    <s v="2429/1"/>
    <s v="01750810986"/>
    <s v="01750810986"/>
    <s v="G"/>
    <s v="TURNACHE  DI CERVELLI ANNA VINCENZA E C. SNC"/>
    <s v=""/>
    <s v=""/>
    <s v=""/>
    <s v=""/>
    <s v=""/>
    <s v="VIA ROMA, 18"/>
    <s v="CEVO"/>
    <s v="25040"/>
    <s v="VIA ROMA"/>
    <s v="18"/>
    <s v=""/>
    <s v=""/>
    <s v=""/>
    <s v=""/>
    <s v=""/>
    <s v="VIA ROMA, 18"/>
    <s v="VIA ROMA"/>
    <s v="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1"/>
    <x v="14"/>
    <s v="RISTORANTI, TRATTORIE, OSTERIE, PIZZERIE"/>
    <s v=""/>
    <s v=""/>
    <s v=""/>
    <s v="289 - Riduzione COVID-19 = 425 - Applicata"/>
    <s v=""/>
    <s v=""/>
    <s v=""/>
    <s v=""/>
    <s v="EX TIBERTI RITA"/>
    <s v="SIMULAZIONE TARI 2022 MT"/>
    <n v="599.91999999999996"/>
    <s v=""/>
    <n v="599.9199999999999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00"/>
    <x v="2"/>
    <n v="99.367231477358715"/>
    <n v="500.54568958342873"/>
    <n v="-7.0789392125334416E-3"/>
    <n v="99.367231477358715"/>
    <n v="500.54568958342873"/>
    <n v="599.91292106078743"/>
  </r>
  <r>
    <s v="V2K2430D01012015C116"/>
    <s v="8068"/>
    <s v="2430/1"/>
    <s v="01750810986"/>
    <s v="01750810986"/>
    <s v="G"/>
    <s v="TURNACHE  DI CERVELLI ANNA VINCENZA E C. SNC"/>
    <s v=""/>
    <s v=""/>
    <s v=""/>
    <s v=""/>
    <s v=""/>
    <s v="VIA ROMA, 18"/>
    <s v="CEVO"/>
    <s v="25040"/>
    <s v="VIA ROMA"/>
    <s v="18"/>
    <s v=""/>
    <s v=""/>
    <s v=""/>
    <s v=""/>
    <s v=""/>
    <s v="VIA ROMA, 18"/>
    <s v="VIA ROMA"/>
    <s v="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5"/>
    <n v="105"/>
    <x v="1"/>
    <x v="14"/>
    <s v="RISTORANTI, TRATTORIE, OSTERIE, PIZZERIE"/>
    <s v=""/>
    <s v=""/>
    <s v=""/>
    <s v="289 - Riduzione COVID-19 = 425 - Applicata"/>
    <s v=""/>
    <s v=""/>
    <s v=""/>
    <s v=""/>
    <s v="EX TIBERTI RITA"/>
    <s v="SIMULAZIONE TARI 2022 MT"/>
    <n v="629.91"/>
    <s v=""/>
    <n v="629.91"/>
    <n v="365"/>
    <s v="giorni"/>
    <s v="2022"/>
    <s v="01/01/2022"/>
    <s v="31/12/2022"/>
    <s v=""/>
    <s v=""/>
    <s v=""/>
    <s v=""/>
    <s v=""/>
    <s v=""/>
    <n v="0"/>
    <n v="0"/>
    <n v="0"/>
    <n v="0"/>
    <n v="105"/>
    <n v="0"/>
    <n v="0"/>
    <n v="0"/>
    <n v="0"/>
    <n v="105"/>
    <x v="2"/>
    <n v="104.33559305122664"/>
    <n v="525.57297406260022"/>
    <n v="-1.4328861731200959E-3"/>
    <n v="104.33559305122664"/>
    <n v="525.57297406260022"/>
    <n v="629.90856711382685"/>
  </r>
  <r>
    <s v="V2K2432D01012015C106"/>
    <s v="8068"/>
    <s v="2432/1"/>
    <s v="01750810986"/>
    <s v="01750810986"/>
    <s v="G"/>
    <s v="TURNACHE  DI CERVELLI ANNA VINCENZA E C. SNC"/>
    <s v=""/>
    <s v=""/>
    <s v=""/>
    <s v=""/>
    <s v=""/>
    <s v="VIA ROMA, 18"/>
    <s v="CEVO"/>
    <s v="25040"/>
    <s v="VIA ROMA"/>
    <s v="18"/>
    <s v=""/>
    <s v=""/>
    <s v=""/>
    <s v=""/>
    <s v=""/>
    <s v="VIA ROMA, 18"/>
    <s v="VIA ROMA"/>
    <s v="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.92"/>
    <n v="82.92"/>
    <x v="1"/>
    <x v="5"/>
    <s v="ALBERGHI SENZA RISTORANTE"/>
    <s v=""/>
    <s v=""/>
    <s v=""/>
    <s v="289 - Riduzione COVID-19 = 424 - Non applicata"/>
    <s v=""/>
    <s v=""/>
    <s v=""/>
    <s v=""/>
    <s v="EX TIBERTI RITA"/>
    <s v="SIMULAZIONE TARI 2022 MT"/>
    <n v="187.75"/>
    <s v=""/>
    <n v="187.75"/>
    <n v="365"/>
    <s v="giorni"/>
    <s v="2022"/>
    <s v="01/01/2022"/>
    <s v="31/12/2022"/>
    <s v=""/>
    <s v=""/>
    <s v=""/>
    <s v=""/>
    <s v=""/>
    <s v=""/>
    <n v="0"/>
    <n v="0"/>
    <n v="0"/>
    <n v="0"/>
    <n v="82.92"/>
    <n v="0"/>
    <n v="0"/>
    <n v="0"/>
    <n v="0"/>
    <n v="82.92"/>
    <x v="2"/>
    <n v="30.983359748071706"/>
    <n v="156.76969836920409"/>
    <n v="3.0581172757990771E-3"/>
    <n v="30.983359748071706"/>
    <n v="156.76969836920409"/>
    <n v="187.7530581172758"/>
  </r>
  <r>
    <s v="V2K2442D31122012C122"/>
    <s v="1117"/>
    <s v="2442/1"/>
    <s v="CMNMTR67P51B149G"/>
    <s v=""/>
    <s v="F"/>
    <s v="COMINCIOLI MARIA TERESA"/>
    <s v="COMINCIOLI"/>
    <s v="MARIA TERESA"/>
    <s v="F"/>
    <s v="11/09/1967"/>
    <s v="BRENO"/>
    <s v="VIA SAN VIGILIO, 72"/>
    <s v="CEVO"/>
    <s v="25040"/>
    <s v="VIA SAN VIGILIO"/>
    <s v="72"/>
    <s v=""/>
    <s v=""/>
    <s v=""/>
    <s v=""/>
    <s v=""/>
    <s v="VIA SAN VIGILIO, 72"/>
    <s v="VIA SAN VIGILIO"/>
    <s v="7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6"/>
    <n v="66"/>
    <x v="0"/>
    <x v="0"/>
    <s v="LOCALI AD USO ABITAZIONE"/>
    <s v=""/>
    <s v=""/>
    <n v="1"/>
    <s v=""/>
    <s v=""/>
    <s v=""/>
    <s v=""/>
    <s v=""/>
    <s v="EX COMINCIOLI MARIA FILOMENA"/>
    <s v="SIMULAZIONE TARI 2022 MT"/>
    <n v="49.47"/>
    <s v=""/>
    <n v="49.47"/>
    <n v="365"/>
    <s v="giorni"/>
    <s v="2022"/>
    <s v="01/01/2022"/>
    <s v="31/12/2022"/>
    <s v=""/>
    <s v=""/>
    <s v=""/>
    <s v=""/>
    <s v=""/>
    <s v=""/>
    <n v="0"/>
    <n v="0"/>
    <n v="0"/>
    <n v="0"/>
    <n v="66"/>
    <n v="0"/>
    <n v="0"/>
    <n v="0"/>
    <n v="0"/>
    <n v="1"/>
    <x v="0"/>
    <n v="32.539415901062831"/>
    <n v="16.930848468833439"/>
    <n v="2.6436989627143248E-4"/>
    <n v="32.539415901062831"/>
    <n v="16.930848468833439"/>
    <n v="49.47026436989627"/>
  </r>
  <r>
    <s v="V2K2445D31122012C122"/>
    <s v="1118"/>
    <s v="2445/1"/>
    <s v="CMNRTI46H53L648N"/>
    <s v=""/>
    <s v="F"/>
    <s v="COMINCIOLI RITA"/>
    <s v="COMINCIOLI"/>
    <s v="RITA"/>
    <s v="F"/>
    <s v="13/06/1946"/>
    <s v="VALSAVIORE"/>
    <s v="VIA GUIDO DA VELATE, 12"/>
    <s v="USMATE VELATE"/>
    <s v="20040"/>
    <s v="VIA GUIDO DA VELATE"/>
    <s v="12"/>
    <s v=""/>
    <s v=""/>
    <s v=""/>
    <s v=""/>
    <s v=""/>
    <s v="VIA MONTICELLI, 5"/>
    <s v="VIA MONTICELLI"/>
    <s v="5"/>
    <s v=""/>
    <s v=""/>
    <s v=""/>
    <s v=""/>
    <s v=""/>
    <s v="FAB"/>
    <s v="C591"/>
    <s v="NCT"/>
    <s v="00015"/>
    <s v="000215"/>
    <s v=""/>
    <s v="000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EX COMINCIOLI ENRICHETTA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2446D31122012C122"/>
    <s v="1119"/>
    <s v="2446/1"/>
    <s v="MNLCSR56B03C591M"/>
    <s v=""/>
    <s v="F"/>
    <s v="MONELLA CESARE"/>
    <s v="MONELLA"/>
    <s v="CESARE"/>
    <s v="M"/>
    <s v="03/02/1956"/>
    <s v="CEVO"/>
    <s v="LOCALITA' CANNETO, "/>
    <s v="CEVO"/>
    <s v="25040"/>
    <s v="LOCALITA' CANNETO"/>
    <s v="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24"/>
    <s v="000052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.06"/>
    <n v="100.06"/>
    <x v="0"/>
    <x v="0"/>
    <s v="LOCALI AD USO ABITAZIONE"/>
    <s v=""/>
    <s v=""/>
    <n v="3"/>
    <s v="145 - RIDUZIONI = 135 - INSEDIAMENTI UBICATI FUORI DALL'AREA DI RACCOLTA, SUPERIORE A 300"/>
    <s v=""/>
    <s v=""/>
    <s v=""/>
    <s v=""/>
    <s v=""/>
    <s v="SIMULAZIONE TARI 2022 MT"/>
    <n v="130.83000000000001"/>
    <n v="-98.12"/>
    <n v="32.71"/>
    <n v="365"/>
    <s v="giorni"/>
    <s v="2022"/>
    <s v="01/01/2022"/>
    <s v="31/12/2022"/>
    <s v=""/>
    <s v=""/>
    <s v=""/>
    <s v=""/>
    <s v=""/>
    <s v=""/>
    <n v="0"/>
    <n v="0.75"/>
    <n v="0"/>
    <n v="0"/>
    <n v="25.014999999999997"/>
    <n v="0"/>
    <n v="0.75"/>
    <n v="0"/>
    <n v="0"/>
    <n v="0.25"/>
    <x v="6"/>
    <n v="15.856626404514676"/>
    <n v="16.849450158887119"/>
    <n v="-3.9234365982068198E-3"/>
    <n v="15.856626404514676"/>
    <n v="16.849450158887119"/>
    <n v="32.706076563401794"/>
  </r>
  <r>
    <s v="V2K2448D31122012C122"/>
    <s v="1121"/>
    <s v="2448/1"/>
    <s v="BSSMGH30P63L648G"/>
    <s v=""/>
    <s v="F"/>
    <s v="BASSI MARGHERITA"/>
    <s v="BASSI"/>
    <s v="MARGHERITA"/>
    <s v="F"/>
    <s v="23/09/1930"/>
    <s v="VALSAVIORE"/>
    <s v="VIA BRUSOCCHI, 31"/>
    <s v="FORNOVO SAN GIOVANNI"/>
    <s v="24040"/>
    <s v="VIA BRUSOCCHI"/>
    <s v="31"/>
    <s v=""/>
    <s v=""/>
    <s v=""/>
    <s v=""/>
    <s v=""/>
    <s v="VIA ROMA, 4"/>
    <s v="VIA ROMA"/>
    <s v="4"/>
    <s v=""/>
    <s v=""/>
    <s v=""/>
    <s v=""/>
    <s v=""/>
    <s v="FAB"/>
    <s v="C591"/>
    <s v="NCT"/>
    <s v="00015"/>
    <s v="00017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.24"/>
    <n v="50.24"/>
    <x v="0"/>
    <x v="0"/>
    <s v="LOCALI AD USO ABITAZIONE"/>
    <s v=""/>
    <s v=""/>
    <s v=""/>
    <s v=""/>
    <s v=""/>
    <s v=""/>
    <s v=""/>
    <s v=""/>
    <s v="EX VINCENTI ANTONIO"/>
    <s v="SIMULAZIONE TARI 2022 MT"/>
    <n v="99.25"/>
    <s v=""/>
    <n v="99.25"/>
    <n v="365"/>
    <s v="giorni"/>
    <s v="2022"/>
    <s v="01/01/2022"/>
    <s v="31/12/2022"/>
    <s v=""/>
    <s v=""/>
    <s v=""/>
    <s v=""/>
    <s v=""/>
    <s v=""/>
    <n v="0"/>
    <n v="0"/>
    <n v="0"/>
    <n v="0"/>
    <n v="50.24"/>
    <n v="0"/>
    <n v="0"/>
    <n v="0"/>
    <n v="0"/>
    <n v="1"/>
    <x v="1"/>
    <n v="31.846368601351887"/>
    <n v="67.397800635548478"/>
    <n v="-5.8307630996381477E-3"/>
    <n v="31.846368601351887"/>
    <n v="67.397800635548478"/>
    <n v="99.244169236900362"/>
  </r>
  <r>
    <s v="V2K2449D31122012C123"/>
    <s v="1121"/>
    <s v="2449/1"/>
    <s v="BSSMGH30P63L648G"/>
    <s v=""/>
    <s v="F"/>
    <s v="BASSI MARGHERITA"/>
    <s v="BASSI"/>
    <s v="MARGHERITA"/>
    <s v="F"/>
    <s v="23/09/1930"/>
    <s v="VALSAVIORE"/>
    <s v="VIA BRUSOCCHI, 31"/>
    <s v="FORNOVO SAN GIOVANNI"/>
    <s v="24040"/>
    <s v="VIA BRUSOCCHI"/>
    <s v="31"/>
    <s v=""/>
    <s v=""/>
    <s v=""/>
    <s v=""/>
    <s v=""/>
    <s v="VIA ROMA, 4"/>
    <s v="VIA ROMA"/>
    <s v="4"/>
    <s v=""/>
    <s v=""/>
    <s v=""/>
    <s v=""/>
    <s v=""/>
    <s v="FAB"/>
    <s v="C591"/>
    <s v="NCT"/>
    <s v="00015"/>
    <s v="00017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.64"/>
    <n v="15.64"/>
    <x v="0"/>
    <x v="1"/>
    <s v="LOCALI ACCESSORI UTENZA DOMESTICA"/>
    <s v=""/>
    <s v=""/>
    <s v=""/>
    <s v=""/>
    <s v=""/>
    <s v=""/>
    <s v=""/>
    <s v=""/>
    <s v="EX VINCENTI ANTONIO"/>
    <s v="SIMULAZIONE TARI 2022 MT"/>
    <n v="9.91"/>
    <s v=""/>
    <n v="9.91"/>
    <n v="365"/>
    <s v="giorni"/>
    <s v="2022"/>
    <s v="01/01/2022"/>
    <s v="31/12/2022"/>
    <s v=""/>
    <s v=""/>
    <s v=""/>
    <s v=""/>
    <s v=""/>
    <s v=""/>
    <n v="0"/>
    <n v="0"/>
    <n v="0"/>
    <n v="0"/>
    <n v="15.64"/>
    <n v="1"/>
    <n v="0"/>
    <n v="0"/>
    <n v="0"/>
    <n v="0"/>
    <x v="1"/>
    <n v="9.9139571044017423"/>
    <n v="0"/>
    <n v="3.9571044017421286E-3"/>
    <n v="9.9139571044017423"/>
    <n v="0"/>
    <n v="9.9139571044017423"/>
  </r>
  <r>
    <s v="V2K2450D31122012C122"/>
    <s v="1122"/>
    <s v="2450/1"/>
    <s v="VLRNLM34A58L648N"/>
    <s v=""/>
    <s v="F"/>
    <s v="VALRA ANGELA MARGHERITA"/>
    <s v="VALRA"/>
    <s v="ANGELA MARGHERITA"/>
    <s v="F"/>
    <s v="18/01/1934"/>
    <s v="VALSAVIORE"/>
    <s v="VIA IGNA, 7"/>
    <s v="CEVO"/>
    <s v="25040"/>
    <s v="VIA IGNA"/>
    <s v="7"/>
    <s v=""/>
    <s v=""/>
    <s v=""/>
    <s v=""/>
    <s v=""/>
    <s v="VIA IGNA, 7"/>
    <s v="VIA IGNA"/>
    <s v="7"/>
    <s v=""/>
    <s v=""/>
    <s v=""/>
    <s v=""/>
    <s v=""/>
    <s v="FAB"/>
    <s v="C591"/>
    <s v="NCT"/>
    <s v="00015"/>
    <s v="000174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0"/>
    <x v="0"/>
    <s v="LOCALI AD USO ABITAZIONE"/>
    <s v=""/>
    <s v=""/>
    <n v="1"/>
    <s v=""/>
    <s v=""/>
    <s v=""/>
    <s v=""/>
    <s v=""/>
    <s v="EX VALRA LUIGI"/>
    <s v="SIMULAZIONE TARI 2022 MT"/>
    <n v="62.29"/>
    <s v=""/>
    <n v="62.29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1"/>
    <x v="0"/>
    <n v="45.357973680269403"/>
    <n v="16.930848468833439"/>
    <n v="-1.1778508971573842E-3"/>
    <n v="45.357973680269403"/>
    <n v="16.930848468833439"/>
    <n v="62.288822149102842"/>
  </r>
  <r>
    <s v="V2K2451D31122012C122"/>
    <s v="1123"/>
    <s v="2452/1"/>
    <s v="FRRVGN60B27C591P"/>
    <s v=""/>
    <s v="F"/>
    <s v="FERRARI VIRGINIO"/>
    <s v="FERRARI"/>
    <s v="VIRGINIO"/>
    <s v="M"/>
    <s v="27/02/1960"/>
    <s v="CEVO"/>
    <s v="VIA PIAZZA, 21"/>
    <s v="CEVO"/>
    <s v="25040"/>
    <s v="VIA PIAZZA"/>
    <s v="21"/>
    <s v=""/>
    <s v=""/>
    <s v=""/>
    <s v=""/>
    <s v=""/>
    <s v="VIA PIAZZA, 21"/>
    <s v="VIA PIAZZA"/>
    <s v="2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EX MAFFESSOLI SANTA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2453D31122012C122"/>
    <s v="1124"/>
    <s v="2453/1"/>
    <s v="GLBSDR43S60L648S"/>
    <s v=""/>
    <s v="F"/>
    <s v="GALBASSINI SANDRA MARIA"/>
    <s v="GALBASSINI"/>
    <s v="SANDRA MARIA"/>
    <s v="F"/>
    <s v="20/11/1943"/>
    <s v="VALSAVIORE"/>
    <s v="VIA GUGLIELMO MARCONI, 21"/>
    <s v="CEVO"/>
    <s v="25040"/>
    <s v="VIA GUGLIELMO MARCONI"/>
    <s v="21"/>
    <s v=""/>
    <s v=""/>
    <s v=""/>
    <s v=""/>
    <s v=""/>
    <s v="VIA GUGLIELMO MARCONI, 21"/>
    <s v="VIA GUGLIELMO MARCONI"/>
    <s v="21"/>
    <s v=""/>
    <s v=""/>
    <s v=""/>
    <s v=""/>
    <s v=""/>
    <s v="FAB"/>
    <s v="C591"/>
    <s v="NCT"/>
    <s v="00014"/>
    <s v="000003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"/>
    <n v="77"/>
    <x v="0"/>
    <x v="0"/>
    <s v="LOCALI AD USO ABITAZIONE"/>
    <s v=""/>
    <s v=""/>
    <n v="1"/>
    <s v=""/>
    <s v=""/>
    <s v=""/>
    <s v=""/>
    <s v=""/>
    <s v="EX BIONDI MARGHERITA"/>
    <s v="SIMULAZIONE TARI 2022 MT"/>
    <n v="54.89"/>
    <s v=""/>
    <n v="54.89"/>
    <n v="365"/>
    <s v="giorni"/>
    <s v="2022"/>
    <s v="01/01/2022"/>
    <s v="31/12/2022"/>
    <s v=""/>
    <s v=""/>
    <s v=""/>
    <s v=""/>
    <s v=""/>
    <s v=""/>
    <n v="0"/>
    <n v="0"/>
    <n v="0"/>
    <n v="0"/>
    <n v="77"/>
    <n v="0"/>
    <n v="0"/>
    <n v="0"/>
    <n v="0"/>
    <n v="1"/>
    <x v="0"/>
    <n v="37.962651884573305"/>
    <n v="16.930848468833439"/>
    <n v="3.5003534067428177E-3"/>
    <n v="37.962651884573305"/>
    <n v="16.930848468833439"/>
    <n v="54.893500353406743"/>
  </r>
  <r>
    <s v="V2K2454D31122012C122"/>
    <s v="1124"/>
    <s v="2454/1"/>
    <s v="GLBSDR43S60L648S"/>
    <s v=""/>
    <s v="F"/>
    <s v="GALBASSINI SANDRA MARIA"/>
    <s v="GALBASSINI"/>
    <s v="SANDRA MARIA"/>
    <s v="F"/>
    <s v="20/11/1943"/>
    <s v="VALSAVIORE"/>
    <s v="VIA GUGLIELMO MARCONI, 21"/>
    <s v="CEVO"/>
    <s v="25040"/>
    <s v="VIA GUGLIELMO MARCONI"/>
    <s v="21"/>
    <s v=""/>
    <s v=""/>
    <s v=""/>
    <s v=""/>
    <s v=""/>
    <s v="VIA GUGLIELMO MARCONI, 21"/>
    <s v="VIA GUGLIELMO MARCONI"/>
    <s v="21"/>
    <s v=""/>
    <s v=""/>
    <s v=""/>
    <s v=""/>
    <s v=""/>
    <s v="FAB"/>
    <s v="C591"/>
    <s v="NCT"/>
    <s v="00014"/>
    <s v="000003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EX BIONDI MARGHERITA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2455D31122012C123"/>
    <s v="1124"/>
    <s v="2455/1"/>
    <s v="GLBSDR43S60L648S"/>
    <s v=""/>
    <s v="F"/>
    <s v="GALBASSINI SANDRA MARIA"/>
    <s v="GALBASSINI"/>
    <s v="SANDRA MARIA"/>
    <s v="F"/>
    <s v="20/11/1943"/>
    <s v="VALSAVIORE"/>
    <s v="VIA GUGLIELMO MARCONI, 21"/>
    <s v="CEVO"/>
    <s v="25040"/>
    <s v="VIA GUGLIELMO MARCONI"/>
    <s v="21"/>
    <s v=""/>
    <s v=""/>
    <s v=""/>
    <s v=""/>
    <s v=""/>
    <s v="VIA GUGLIELMO MARCONI, 21"/>
    <s v="VIA GUGLIELMO MARCONI"/>
    <s v="21"/>
    <s v=""/>
    <s v=""/>
    <s v=""/>
    <s v=""/>
    <s v=""/>
    <s v="FAB"/>
    <s v="C591"/>
    <s v="NCT"/>
    <s v="00014"/>
    <s v="000003"/>
    <s v=""/>
    <s v="0003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"/>
    <n v="31"/>
    <x v="0"/>
    <x v="1"/>
    <s v="LOCALI ACCESSORI UTENZA DOMESTICA"/>
    <s v=""/>
    <s v=""/>
    <n v="1"/>
    <s v=""/>
    <s v=""/>
    <s v=""/>
    <s v=""/>
    <s v=""/>
    <s v="EX BIONDI MARGHERITA"/>
    <s v="SIMULAZIONE TARI 2022 MT"/>
    <n v="15.28"/>
    <s v=""/>
    <n v="15.28"/>
    <n v="365"/>
    <s v="giorni"/>
    <s v="2022"/>
    <s v="01/01/2022"/>
    <s v="31/12/2022"/>
    <s v=""/>
    <s v=""/>
    <s v=""/>
    <s v=""/>
    <s v=""/>
    <s v=""/>
    <n v="0"/>
    <n v="0"/>
    <n v="0"/>
    <n v="0"/>
    <n v="31"/>
    <n v="1"/>
    <n v="0"/>
    <n v="0"/>
    <n v="0"/>
    <n v="0"/>
    <x v="0"/>
    <n v="15.283665044438603"/>
    <n v="0"/>
    <n v="3.6650444386037151E-3"/>
    <n v="15.283665044438603"/>
    <n v="0"/>
    <n v="15.283665044438603"/>
  </r>
  <r>
    <s v="V2K2456D01012015C115"/>
    <s v="1125"/>
    <s v="2457/1"/>
    <s v="MFFFRC81C12B149E"/>
    <s v=""/>
    <s v="F"/>
    <s v="MAFFEIS FEDERICO"/>
    <s v="MAFFEIS"/>
    <s v="FEDERICO"/>
    <s v="M"/>
    <s v="12/03/1981"/>
    <s v="BRENO"/>
    <s v="LOCALITA' POZZUOLO, 1"/>
    <s v="CEVO"/>
    <s v="25040"/>
    <s v="LOCALITA' POZZUOLO"/>
    <s v="1"/>
    <s v=""/>
    <s v=""/>
    <s v=""/>
    <s v=""/>
    <s v=""/>
    <s v="LOCALITA' POZZUOLO, 1"/>
    <s v="LOCALITA' POZZUOLO"/>
    <s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9"/>
    <n v="79"/>
    <x v="1"/>
    <x v="15"/>
    <s v="ATTIVITA' ARTIGIANALI DI PRODUZIONE BENI SPECIFICI"/>
    <s v=""/>
    <s v=""/>
    <s v=""/>
    <s v="289 - Riduzione COVID-19 = 424 - Non applicata"/>
    <s v=""/>
    <s v=""/>
    <s v=""/>
    <s v=""/>
    <s v="caseificio (dati u.t. 08/11/2010)"/>
    <s v="SIMULAZIONE TARI 2022 MT"/>
    <n v="213.23"/>
    <s v=""/>
    <n v="213.23"/>
    <n v="365"/>
    <s v="giorni"/>
    <s v="2022"/>
    <s v="01/01/2022"/>
    <s v="31/12/2022"/>
    <s v=""/>
    <s v=""/>
    <s v=""/>
    <s v=""/>
    <s v=""/>
    <s v=""/>
    <n v="0"/>
    <n v="0"/>
    <n v="0"/>
    <n v="0"/>
    <n v="79"/>
    <n v="0"/>
    <n v="0"/>
    <n v="0"/>
    <n v="0"/>
    <n v="79"/>
    <x v="2"/>
    <n v="35.357488853369247"/>
    <n v="177.87419895897656"/>
    <n v="1.6878123458070604E-3"/>
    <n v="35.357488853369247"/>
    <n v="177.87419895897656"/>
    <n v="213.2316878123458"/>
  </r>
  <r>
    <s v="V2K2458D31122012C123"/>
    <s v="1125"/>
    <s v="2458/1"/>
    <s v="MFFFRC81C12B149E"/>
    <s v=""/>
    <s v="F"/>
    <s v="MAFFEIS FEDERICO"/>
    <s v="MAFFEIS"/>
    <s v="FEDERICO"/>
    <s v="M"/>
    <s v="12/03/1981"/>
    <s v="BRENO"/>
    <s v="LOCALITA' POZZUOLO, 1"/>
    <s v="CEVO"/>
    <s v="25040"/>
    <s v="LOCALITA' POZZUOLO"/>
    <s v="1"/>
    <s v=""/>
    <s v=""/>
    <s v=""/>
    <s v=""/>
    <s v=""/>
    <s v="LOCALITA' POZZUOLO, 1"/>
    <s v="LOCALITA' POZZUOLO"/>
    <s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.04"/>
    <n v="47.04"/>
    <x v="0"/>
    <x v="1"/>
    <s v="LOCALI ACCESSORI UTENZA DOMESTICA"/>
    <s v=""/>
    <s v=""/>
    <n v="5"/>
    <s v=""/>
    <s v=""/>
    <s v=""/>
    <s v=""/>
    <s v=""/>
    <s v="box sotto caseificio (dati u.t. 08/11/2010)"/>
    <s v="SIMULAZIONE TARI 2022 MT"/>
    <n v="34.24"/>
    <s v=""/>
    <n v="34.24"/>
    <n v="365"/>
    <s v="giorni"/>
    <s v="2022"/>
    <s v="01/01/2022"/>
    <s v="31/12/2022"/>
    <s v=""/>
    <s v=""/>
    <s v=""/>
    <s v=""/>
    <s v=""/>
    <s v=""/>
    <n v="0"/>
    <n v="0"/>
    <n v="0"/>
    <n v="0"/>
    <n v="47.04"/>
    <n v="1"/>
    <n v="0"/>
    <n v="0"/>
    <n v="0"/>
    <n v="0"/>
    <x v="3"/>
    <n v="34.235409699542473"/>
    <n v="0"/>
    <n v="-4.5903004575293949E-3"/>
    <n v="34.235409699542473"/>
    <n v="0"/>
    <n v="34.235409699542473"/>
  </r>
  <r>
    <s v="V2K2460D31122012C122"/>
    <s v="1126"/>
    <s v="2460/1"/>
    <s v="BSCLLC38T42Z118T"/>
    <s v=""/>
    <s v="F"/>
    <s v="BOSICO LICIA LUCIA"/>
    <s v="BOSICO"/>
    <s v="LICIA LUCIA"/>
    <s v="F"/>
    <s v="02/12/1938"/>
    <s v="PODPCIANO"/>
    <s v="VIA MORONI, 40"/>
    <s v="BERGAMO"/>
    <s v="24122"/>
    <s v="VIA MORONI"/>
    <s v="40"/>
    <s v=""/>
    <s v=""/>
    <s v=""/>
    <s v=""/>
    <s v=""/>
    <s v="VIA ROMA, 30"/>
    <s v="VIA ROMA"/>
    <s v="3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0"/>
    <s v="LOCALI AD USO ABITAZIONE"/>
    <s v=""/>
    <s v=""/>
    <s v=""/>
    <s v=""/>
    <s v=""/>
    <s v=""/>
    <s v=""/>
    <s v=""/>
    <s v="Ex Casalini Filomena Giulia"/>
    <s v="SIMULAZIONE TARI 2022 MT"/>
    <n v="101.63"/>
    <s v=""/>
    <n v="101.63"/>
    <n v="365"/>
    <s v="giorni"/>
    <s v="2022"/>
    <s v="01/01/2022"/>
    <s v="31/12/2022"/>
    <s v=""/>
    <s v=""/>
    <s v=""/>
    <s v=""/>
    <s v=""/>
    <s v=""/>
    <n v="0"/>
    <n v="0"/>
    <n v="0"/>
    <n v="0"/>
    <n v="54"/>
    <n v="0"/>
    <n v="0"/>
    <n v="0"/>
    <n v="0"/>
    <n v="1"/>
    <x v="1"/>
    <n v="34.229775168650512"/>
    <n v="67.397800635548478"/>
    <n v="-2.4241958010122744E-3"/>
    <n v="34.229775168650512"/>
    <n v="67.397800635548478"/>
    <n v="101.62757580419898"/>
  </r>
  <r>
    <s v="V2K2466D31122013C122"/>
    <s v="7880"/>
    <s v="2461/1"/>
    <s v="PSNRGL66S05F205X"/>
    <s v=""/>
    <s v="F"/>
    <s v="PASINI ARRIGO ALESSANDRO"/>
    <s v="PASINI"/>
    <s v="ARRIGO ALESSANDRO"/>
    <s v="M"/>
    <s v="05/11/1966"/>
    <s v="MILANO"/>
    <s v="VIA VILLANUOVA, 4"/>
    <s v="ERBUSCO"/>
    <s v="25030"/>
    <s v="VIA VILLANUOVA"/>
    <s v="4"/>
    <s v=""/>
    <s v=""/>
    <s v=""/>
    <s v=""/>
    <s v=""/>
    <s v="VIA UMBERTO PRIMO, 16"/>
    <s v="VIA UMBERTO PRIMO"/>
    <s v="16"/>
    <s v=""/>
    <s v=""/>
    <s v=""/>
    <s v=""/>
    <s v=""/>
    <s v="FAB"/>
    <s v="C591"/>
    <s v="NCT"/>
    <s v="00011"/>
    <s v="000039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7"/>
    <n v="77"/>
    <x v="0"/>
    <x v="0"/>
    <s v="LOCALI AD USO ABITAZIONE"/>
    <s v=""/>
    <s v=""/>
    <s v=""/>
    <s v=""/>
    <s v=""/>
    <s v=""/>
    <s v=""/>
    <s v=""/>
    <s v="-"/>
    <s v="SIMULAZIONE TARI 2022 MT"/>
    <n v="116.21"/>
    <s v=""/>
    <n v="116.21"/>
    <n v="365"/>
    <s v="giorni"/>
    <s v="2022"/>
    <s v="01/01/2022"/>
    <s v="31/12/2022"/>
    <s v=""/>
    <s v=""/>
    <s v=""/>
    <s v=""/>
    <s v=""/>
    <s v=""/>
    <n v="0"/>
    <n v="0"/>
    <n v="0"/>
    <n v="0"/>
    <n v="77"/>
    <n v="0"/>
    <n v="0"/>
    <n v="0"/>
    <n v="0"/>
    <n v="1"/>
    <x v="1"/>
    <n v="48.809123851594251"/>
    <n v="67.397800635548478"/>
    <n v="-3.0755128572650392E-3"/>
    <n v="48.809123851594251"/>
    <n v="67.397800635548478"/>
    <n v="116.20692448714273"/>
  </r>
  <r>
    <s v="V2K2467D31122012C122"/>
    <s v="7881"/>
    <s v="2462/1"/>
    <s v="BTTLCA78T60E333M"/>
    <s v=""/>
    <s v="F"/>
    <s v="BETTONI ALICE"/>
    <s v="BETTONI"/>
    <s v="ALICE"/>
    <s v="F"/>
    <s v="20/12/1978"/>
    <s v="ISEO"/>
    <s v="VIA F.DI PRIZIO, 2 A"/>
    <s v="ISEO"/>
    <s v="25049"/>
    <s v="VIA F.DI PRIZIO"/>
    <s v="2"/>
    <s v="A"/>
    <s v=""/>
    <s v=""/>
    <s v=""/>
    <s v=""/>
    <s v="VIA MERANO, 11"/>
    <s v="VIA MERANO"/>
    <s v="11"/>
    <s v=""/>
    <s v=""/>
    <s v=""/>
    <s v=""/>
    <s v=""/>
    <s v="FAB"/>
    <s v="C591"/>
    <s v="NCT"/>
    <s v="00029"/>
    <s v="000048"/>
    <s v=""/>
    <s v="0005"/>
    <s v=""/>
    <s v="A04"/>
    <s v="FAB"/>
    <s v="C591"/>
    <s v="NCT"/>
    <s v="00029"/>
    <s v="000048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"/>
    <n v="68"/>
    <x v="0"/>
    <x v="0"/>
    <s v="LOCALI AD USO ABITAZIONE"/>
    <s v=""/>
    <s v=""/>
    <s v=""/>
    <s v=""/>
    <s v=""/>
    <s v=""/>
    <s v=""/>
    <s v=""/>
    <s v="EX NOVALI NON ABITATA"/>
    <s v="SIMULAZIONE TARI 2022 MT"/>
    <n v="110.5"/>
    <s v=""/>
    <n v="110.5"/>
    <n v="365"/>
    <s v="giorni"/>
    <s v="2022"/>
    <s v="01/01/2022"/>
    <s v="31/12/2022"/>
    <s v=""/>
    <s v=""/>
    <s v=""/>
    <s v=""/>
    <s v=""/>
    <s v=""/>
    <n v="0"/>
    <n v="0"/>
    <n v="0"/>
    <n v="0"/>
    <n v="68"/>
    <n v="0"/>
    <n v="0"/>
    <n v="0"/>
    <n v="0"/>
    <n v="1"/>
    <x v="1"/>
    <n v="43.104161323485833"/>
    <n v="67.397800635548478"/>
    <n v="1.9619590343040727E-3"/>
    <n v="43.104161323485833"/>
    <n v="67.397800635548478"/>
    <n v="110.5019619590343"/>
  </r>
  <r>
    <s v="V2K2469D31122012C122"/>
    <s v="1021"/>
    <s v="2463/1"/>
    <s v="GZZGNN37E60L648Z"/>
    <s v=""/>
    <s v="F"/>
    <s v="GOZZI GIOVANNA RITA"/>
    <s v="GOZZI"/>
    <s v="GIOVANNA RITA"/>
    <s v="F"/>
    <s v="20/05/1937"/>
    <s v="VALSAVIORE"/>
    <s v="VIA ANDROLA, 15"/>
    <s v="CEVO"/>
    <s v="25040"/>
    <s v="VIA ANDROLA"/>
    <s v="15"/>
    <s v=""/>
    <s v=""/>
    <s v=""/>
    <s v=""/>
    <s v=""/>
    <s v="VIA ANDROLA, 15"/>
    <s v="VIA ANDROLA"/>
    <s v="15"/>
    <s v=""/>
    <s v=""/>
    <s v=""/>
    <s v=""/>
    <s v=""/>
    <s v="FAB"/>
    <s v="C591"/>
    <s v="NCT"/>
    <s v="00022"/>
    <s v="000011"/>
    <s v=""/>
    <s v="00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"/>
    <n v="38"/>
    <x v="0"/>
    <x v="0"/>
    <s v="LOCALI AD USO ABITAZIONE"/>
    <s v=""/>
    <s v=""/>
    <n v="1"/>
    <s v=""/>
    <s v=""/>
    <s v=""/>
    <s v=""/>
    <s v=""/>
    <s v="APPARTAMENTO CHE PRIMA PAGAVA BANCHIERI MARIA"/>
    <s v="SIMULAZIONE TARI 2022 MT"/>
    <n v="35.659999999999997"/>
    <s v=""/>
    <n v="35.659999999999997"/>
    <n v="365"/>
    <s v="giorni"/>
    <s v="2022"/>
    <s v="01/01/2022"/>
    <s v="31/12/2022"/>
    <s v=""/>
    <s v=""/>
    <s v=""/>
    <s v=""/>
    <s v=""/>
    <s v=""/>
    <n v="0"/>
    <n v="0"/>
    <n v="0"/>
    <n v="0"/>
    <n v="38"/>
    <n v="0"/>
    <n v="0"/>
    <n v="0"/>
    <n v="0"/>
    <n v="1"/>
    <x v="0"/>
    <n v="18.734815215763447"/>
    <n v="16.930848468833439"/>
    <n v="5.6636845968895955E-3"/>
    <n v="18.734815215763447"/>
    <n v="16.930848468833439"/>
    <n v="35.665663684596886"/>
  </r>
  <r>
    <s v="V2K2471D31122012C122"/>
    <s v="7882"/>
    <s v="2464/1"/>
    <s v="BNDMTR55H61B157X"/>
    <s v=""/>
    <s v="F"/>
    <s v="BIONDI MARIA TERESA"/>
    <s v="BIONDI"/>
    <s v="MARIA TERESA"/>
    <s v="F"/>
    <s v="21/06/1955"/>
    <s v="BRESCIA"/>
    <s v="VIA A. GRANDI, 8"/>
    <s v="BORGOSATOLLO"/>
    <s v="25010"/>
    <s v="VIA A. GRANDI"/>
    <s v="8"/>
    <s v=""/>
    <s v=""/>
    <s v=""/>
    <s v=""/>
    <s v=""/>
    <s v="VIA SAN VIGILIO, 6"/>
    <s v="VIA SAN VIGILIO"/>
    <s v="6"/>
    <s v=""/>
    <s v=""/>
    <s v=""/>
    <s v=""/>
    <s v=""/>
    <s v="FAB"/>
    <s v="C591"/>
    <s v="NCT"/>
    <s v="00015"/>
    <s v="000187"/>
    <s v=""/>
    <s v="0007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SUBENTRATATA A BIONDI GIORGIO LUIGI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2475D31122012C122"/>
    <s v="5116"/>
    <s v="2466/1"/>
    <s v="MLUGPP45B15F205Q"/>
    <s v=""/>
    <s v="F"/>
    <s v="MULE GIUSEPPE"/>
    <s v="MULE"/>
    <s v="GIUSEPPE"/>
    <s v="M"/>
    <s v="15/02/1945"/>
    <s v="MILANO"/>
    <s v="VICOLO SAN CLEMENTE, 5"/>
    <s v="BRESCIA"/>
    <s v="25126"/>
    <s v="VICOLO SAN CLEMENTE"/>
    <s v="5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19"/>
    <s v="00013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0"/>
    <n v="210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subentro a biondi alfredo"/>
    <s v="SIMULAZIONE TARI 2022 MT"/>
    <n v="200.51"/>
    <n v="-150.38"/>
    <n v="50.13"/>
    <n v="365"/>
    <s v="giorni"/>
    <s v="2022"/>
    <s v="01/01/2022"/>
    <s v="31/12/2022"/>
    <s v=""/>
    <s v=""/>
    <s v=""/>
    <s v=""/>
    <s v=""/>
    <s v=""/>
    <n v="0"/>
    <n v="0.75"/>
    <n v="0"/>
    <n v="0"/>
    <n v="52.5"/>
    <n v="0"/>
    <n v="0.75"/>
    <n v="0"/>
    <n v="0"/>
    <n v="0.25"/>
    <x v="1"/>
    <n v="33.278948080632446"/>
    <n v="16.849450158887119"/>
    <n v="-1.6017604804332564E-3"/>
    <n v="33.278948080632446"/>
    <n v="16.849450158887119"/>
    <n v="50.128398239519569"/>
  </r>
  <r>
    <s v="V2K2477D31122012C122"/>
    <s v="333"/>
    <s v="2467/1"/>
    <s v="BNDGGL65A13B157A"/>
    <s v=""/>
    <s v="F"/>
    <s v="BIONDI GIORGIO LUIGI"/>
    <s v="BIONDI"/>
    <s v="GIORGIO LUIGI"/>
    <s v="M"/>
    <s v="13/01/1965"/>
    <s v="BRESCIA"/>
    <s v="VIA SCUOLE, 24"/>
    <s v="CASTEGNATO"/>
    <s v="25045"/>
    <s v="VIA SCUOLE"/>
    <s v="24"/>
    <s v=""/>
    <s v=""/>
    <s v=""/>
    <s v=""/>
    <s v=""/>
    <s v="VIA SAN VIGILIO, 6"/>
    <s v="VIA SAN VIGILIO"/>
    <s v="6"/>
    <s v=""/>
    <s v=""/>
    <s v=""/>
    <s v=""/>
    <s v=""/>
    <s v="FAB"/>
    <s v="C591"/>
    <s v="NCT"/>
    <s v="00015"/>
    <s v="000224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SUBENTRO A BIONDI ALFREDO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485D31122012C122"/>
    <s v="15003"/>
    <s v="2472/1"/>
    <s v="ZTRPTR46H23I827B"/>
    <s v=""/>
    <s v="F"/>
    <s v="ZUTERNI PIETRO"/>
    <s v="ZUTERNI"/>
    <s v="PIETRO"/>
    <s v="M"/>
    <s v="23/06/1946"/>
    <s v="SONCINO"/>
    <s v="VIA A MERIGHI, 2"/>
    <s v="SONCINO"/>
    <s v="26029"/>
    <s v="VIA A MERIGHI"/>
    <s v="2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1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.85"/>
    <n v="52.85"/>
    <x v="0"/>
    <x v="0"/>
    <s v="LOCALI AD USO ABITAZIONE"/>
    <s v=""/>
    <s v=""/>
    <s v=""/>
    <s v=""/>
    <s v=""/>
    <s v=""/>
    <s v=""/>
    <s v=""/>
    <s v=""/>
    <s v="SIMULAZIONE TARI 2022 MT"/>
    <n v="100.9"/>
    <s v=""/>
    <n v="100.9"/>
    <n v="365"/>
    <s v="giorni"/>
    <s v="2022"/>
    <s v="01/01/2022"/>
    <s v="31/12/2022"/>
    <s v=""/>
    <s v=""/>
    <s v=""/>
    <s v=""/>
    <s v=""/>
    <s v=""/>
    <n v="0"/>
    <n v="0"/>
    <n v="0"/>
    <n v="0"/>
    <n v="52.849999999999994"/>
    <n v="0"/>
    <n v="0"/>
    <n v="0"/>
    <n v="0"/>
    <n v="1"/>
    <x v="1"/>
    <n v="33.500807734503326"/>
    <n v="67.397800635548478"/>
    <n v="-1.3916299482019667E-3"/>
    <n v="33.500807734503326"/>
    <n v="67.397800635548478"/>
    <n v="100.8986083700518"/>
  </r>
  <r>
    <s v="V2K2492D31122012C122"/>
    <s v="10935"/>
    <s v="2475/1"/>
    <s v="RGZSML57E49C591G"/>
    <s v=""/>
    <s v="F"/>
    <s v="RAGAZZOLI SAMUELIA"/>
    <s v="RAGAZZOLI"/>
    <s v="SAMUELIA"/>
    <s v="F"/>
    <s v="09/05/1957"/>
    <s v="CEVO"/>
    <s v="VIA CESARE BATTISTI, 17"/>
    <s v="CEVO"/>
    <s v="25040"/>
    <s v="VIA CESARE BATTISTI"/>
    <s v="17"/>
    <s v=""/>
    <s v=""/>
    <s v=""/>
    <s v=""/>
    <s v=""/>
    <s v="VIA CESARE BATTISTI, 17"/>
    <s v="VIA CESARE BATTISTI"/>
    <s v="17"/>
    <s v=""/>
    <s v=""/>
    <s v=""/>
    <s v=""/>
    <s v=""/>
    <s v="FAB"/>
    <s v="C591"/>
    <s v="NCT"/>
    <s v="00015"/>
    <s v="000103"/>
    <s v=""/>
    <s v="00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2493D31122012C122"/>
    <s v="15006"/>
    <s v="2476/1"/>
    <s v="PGNMRS83R49C618D"/>
    <s v=""/>
    <s v="F"/>
    <s v="PAGANI MARISA"/>
    <s v="PAGANI"/>
    <s v="MARISA"/>
    <s v="F"/>
    <s v="09/10/1983"/>
    <s v="CHIARI"/>
    <s v="VIALE PIEMONTE, 9"/>
    <s v="CAPRIOLO"/>
    <s v="25031"/>
    <s v="VIALE PIEMONTE"/>
    <s v="9"/>
    <s v=""/>
    <s v=""/>
    <s v=""/>
    <s v=""/>
    <s v=""/>
    <s v="VIA TRENTO, 18"/>
    <s v="VIA TRENTO"/>
    <s v="18"/>
    <s v=""/>
    <s v=""/>
    <s v=""/>
    <s v=""/>
    <s v=""/>
    <s v="FAB"/>
    <s v="C591"/>
    <s v="NCT"/>
    <s v="00015"/>
    <s v="000408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.55"/>
    <n v="52.55"/>
    <x v="0"/>
    <x v="0"/>
    <s v="LOCALI AD USO ABITAZIONE"/>
    <s v=""/>
    <s v=""/>
    <s v=""/>
    <s v=""/>
    <s v=""/>
    <s v=""/>
    <s v=""/>
    <s v=""/>
    <s v=""/>
    <s v="SIMULAZIONE TARI 2022 MT"/>
    <n v="100.71"/>
    <s v=""/>
    <n v="100.71"/>
    <n v="365"/>
    <s v="giorni"/>
    <s v="2022"/>
    <s v="01/01/2022"/>
    <s v="31/12/2022"/>
    <s v=""/>
    <s v=""/>
    <s v=""/>
    <s v=""/>
    <s v=""/>
    <s v=""/>
    <n v="0"/>
    <n v="0"/>
    <n v="0"/>
    <n v="0"/>
    <n v="52.54999999999999"/>
    <n v="0"/>
    <n v="0"/>
    <n v="0"/>
    <n v="0"/>
    <n v="1"/>
    <x v="1"/>
    <n v="33.310642316899703"/>
    <n v="67.397800635548478"/>
    <n v="-1.5570475518131843E-3"/>
    <n v="33.310642316899703"/>
    <n v="67.397800635548478"/>
    <n v="100.70844295244818"/>
  </r>
  <r>
    <s v="V2K2497D31122012C122"/>
    <s v="4999"/>
    <s v="2478/1"/>
    <s v="CSLPLN51D48L648W"/>
    <s v=""/>
    <s v="F"/>
    <s v="CASALINI PIERA LINA"/>
    <s v="CASALINI"/>
    <s v="PIERA LINA"/>
    <s v="F"/>
    <s v="08/04/1951"/>
    <s v="VALSAVIORE"/>
    <s v="VIA ROMA, 21"/>
    <s v="CEVO"/>
    <s v="25040"/>
    <s v="VIA ROMA"/>
    <s v="21"/>
    <s v=""/>
    <s v=""/>
    <s v=""/>
    <s v=""/>
    <s v=""/>
    <s v="VIA ROMA, 21"/>
    <s v="VIA ROMA"/>
    <s v="21"/>
    <s v=""/>
    <s v=""/>
    <s v=""/>
    <s v=""/>
    <s v=""/>
    <s v="FAB"/>
    <s v="C591"/>
    <s v="NCT"/>
    <s v="00014"/>
    <s v="000128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2499D31122012C122"/>
    <s v="4999"/>
    <s v="2479/1"/>
    <s v="CSLPLN51D48L648W"/>
    <s v=""/>
    <s v="F"/>
    <s v="CASALINI PIERA LINA"/>
    <s v="CASALINI"/>
    <s v="PIERA LINA"/>
    <s v="F"/>
    <s v="08/04/1951"/>
    <s v="VALSAVIORE"/>
    <s v="VIA ROMA, 21"/>
    <s v="CEVO"/>
    <s v="25040"/>
    <s v="VIA ROMA"/>
    <s v="21"/>
    <s v=""/>
    <s v=""/>
    <s v=""/>
    <s v=""/>
    <s v=""/>
    <s v="VIA ROMA, 21"/>
    <s v="VIA ROMA"/>
    <s v="21"/>
    <s v=""/>
    <s v=""/>
    <s v=""/>
    <s v=""/>
    <s v=""/>
    <s v="FAB"/>
    <s v="C591"/>
    <s v="NCT"/>
    <s v="00014"/>
    <s v="000128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2501D31122012C122"/>
    <s v="4999"/>
    <s v="2480/1"/>
    <s v="CSLPLN51D48L648W"/>
    <s v=""/>
    <s v="F"/>
    <s v="CASALINI PIERA LINA"/>
    <s v="CASALINI"/>
    <s v="PIERA LINA"/>
    <s v="F"/>
    <s v="08/04/1951"/>
    <s v="VALSAVIORE"/>
    <s v="VIA ROMA, 21"/>
    <s v="CEVO"/>
    <s v="25040"/>
    <s v="VIA ROMA"/>
    <s v="21"/>
    <s v=""/>
    <s v=""/>
    <s v=""/>
    <s v=""/>
    <s v=""/>
    <s v="VIA ROMA, 21"/>
    <s v="VIA ROMA"/>
    <s v="21"/>
    <s v=""/>
    <s v=""/>
    <s v=""/>
    <s v=""/>
    <s v=""/>
    <s v="FAB"/>
    <s v="C591"/>
    <s v="NCT"/>
    <s v="00014"/>
    <s v="000128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2503D31122012C123"/>
    <s v="4999"/>
    <s v="2481/1"/>
    <s v="CSLPLN51D48L648W"/>
    <s v=""/>
    <s v="F"/>
    <s v="CASALINI PIERA LINA"/>
    <s v="CASALINI"/>
    <s v="PIERA LINA"/>
    <s v="F"/>
    <s v="08/04/1951"/>
    <s v="VALSAVIORE"/>
    <s v="VIA ROMA, 21"/>
    <s v="CEVO"/>
    <s v="25040"/>
    <s v="VIA ROMA"/>
    <s v="21"/>
    <s v=""/>
    <s v=""/>
    <s v=""/>
    <s v=""/>
    <s v=""/>
    <s v="VIA ROMA, 21"/>
    <s v="VIA ROMA"/>
    <s v="21"/>
    <s v=""/>
    <s v=""/>
    <s v=""/>
    <s v=""/>
    <s v=""/>
    <s v="FAB"/>
    <s v="C591"/>
    <s v="NCT"/>
    <s v="00014"/>
    <s v="000128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1"/>
    <s v=""/>
    <s v=""/>
    <s v=""/>
    <s v=""/>
    <s v=""/>
    <s v=""/>
    <s v="SIMULAZIONE TARI 2022 MT"/>
    <n v="9.86"/>
    <s v=""/>
    <n v="9.86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0"/>
    <n v="9.86042906092813"/>
    <n v="0"/>
    <n v="4.2906092813055352E-4"/>
    <n v="9.86042906092813"/>
    <n v="0"/>
    <n v="9.86042906092813"/>
  </r>
  <r>
    <s v="V2K2505D31122012C122"/>
    <s v="15007"/>
    <s v="2482/1"/>
    <s v="MGRPLA78P13B149J"/>
    <s v=""/>
    <s v="F"/>
    <s v="MAGRINI PAOLO"/>
    <s v="MAGRINI"/>
    <s v="PAOLO"/>
    <s v="M"/>
    <s v="13/09/1978"/>
    <s v="BRENO"/>
    <s v="VIA GUGLIELMO MARCONI, 5 A"/>
    <s v="CEVO"/>
    <s v="25040"/>
    <s v="VIA GUGLIELMO MARCONI"/>
    <s v="5"/>
    <s v="A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507D31122012C122"/>
    <s v="10831"/>
    <s v="2483/1"/>
    <s v="PZZPQN51D05G869P"/>
    <s v=""/>
    <s v="F"/>
    <s v="PEZZONI PASQUINO"/>
    <s v="PEZZONI"/>
    <s v="PASQUINO"/>
    <s v="M"/>
    <s v="05/04/1951"/>
    <s v="PONTOGLIO"/>
    <s v="VIA ROMA, 10"/>
    <s v="CEVO"/>
    <s v="25040"/>
    <s v="VIA ROMA"/>
    <s v="10"/>
    <s v=""/>
    <s v=""/>
    <s v=""/>
    <s v=""/>
    <s v=""/>
    <s v="VIA ROMA, 10"/>
    <s v="VIA ROMA"/>
    <s v="10"/>
    <s v=""/>
    <s v=""/>
    <s v=""/>
    <s v=""/>
    <s v=""/>
    <s v="FAB"/>
    <s v="C591"/>
    <s v="NCT"/>
    <s v="00014"/>
    <s v="000132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2516D31122012C122"/>
    <s v="128"/>
    <s v="2486/1"/>
    <s v="BZZGNN44H11L648L"/>
    <s v=""/>
    <s v="F"/>
    <s v="BAZZANA GIOVANNI"/>
    <s v="BAZZANA"/>
    <s v="GIOVANNI"/>
    <s v="M"/>
    <s v="11/06/1944"/>
    <s v="VALSAVIORE"/>
    <s v="VIA CIMABUE, 219"/>
    <s v="BRESCIA"/>
    <s v="25100"/>
    <s v="VIA CIMABUE"/>
    <s v="219"/>
    <s v=""/>
    <s v=""/>
    <s v=""/>
    <s v=""/>
    <s v=""/>
    <s v="VICOLO ALLEGRO, 3"/>
    <s v="VICOLO ALLEGRO"/>
    <s v="3"/>
    <s v=""/>
    <s v=""/>
    <s v=""/>
    <s v=""/>
    <s v=""/>
    <s v="FAB"/>
    <s v="C591"/>
    <s v="NCT"/>
    <s v="00015"/>
    <s v="000058"/>
    <s v=""/>
    <s v="00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SUBINGRESSO FERRAMONTI CLELIA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2519D31122012C122"/>
    <s v="15008"/>
    <s v="2487/1"/>
    <s v="MTTSFN63R57C591L"/>
    <s v=""/>
    <s v="F"/>
    <s v="MATTI STEFANIA"/>
    <s v="MATTI"/>
    <s v="STEFANIA"/>
    <s v="F"/>
    <s v="17/10/1963"/>
    <s v="CEVO"/>
    <s v="VIA G. PUCCINI, 6"/>
    <s v="RODENGO SAIANO"/>
    <s v="25050"/>
    <s v="VIA G. PUCCINI"/>
    <s v="6"/>
    <s v=""/>
    <s v=""/>
    <s v=""/>
    <s v=""/>
    <s v=""/>
    <s v="VIA CINQUANTAQUATTRESIMA BRIGATA GARIBALDI, 7"/>
    <s v="VIA CINQUANTAQUATTRESIMA BRIGATA GARIBALDI"/>
    <s v="7"/>
    <s v=""/>
    <s v=""/>
    <s v=""/>
    <s v=""/>
    <s v=""/>
    <s v="FAB"/>
    <s v="C591"/>
    <s v="NCT"/>
    <s v="00017"/>
    <s v="00008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1.45"/>
    <n v="51.45"/>
    <x v="0"/>
    <x v="0"/>
    <s v="LOCALI AD USO ABITAZIONE"/>
    <s v=""/>
    <s v=""/>
    <s v=""/>
    <s v=""/>
    <s v=""/>
    <s v=""/>
    <s v=""/>
    <s v=""/>
    <s v=""/>
    <s v="SIMULAZIONE TARI 2022 MT"/>
    <n v="100.01"/>
    <s v=""/>
    <n v="100.01"/>
    <n v="365"/>
    <s v="giorni"/>
    <s v="2022"/>
    <s v="01/01/2022"/>
    <s v="31/12/2022"/>
    <s v=""/>
    <s v=""/>
    <s v=""/>
    <s v=""/>
    <s v=""/>
    <s v=""/>
    <n v="0"/>
    <n v="0"/>
    <n v="0"/>
    <n v="0"/>
    <n v="51.45"/>
    <n v="0"/>
    <n v="0"/>
    <n v="0"/>
    <n v="0"/>
    <n v="1"/>
    <x v="1"/>
    <n v="32.613369119019794"/>
    <n v="67.397800635548478"/>
    <n v="1.1697545682665123E-3"/>
    <n v="32.613369119019794"/>
    <n v="67.397800635548478"/>
    <n v="100.01116975456827"/>
  </r>
  <r>
    <s v="V2K2522D31122012C122"/>
    <s v="15009"/>
    <s v="2488/1"/>
    <s v="SCRSRA73T41D869F"/>
    <s v=""/>
    <s v="F"/>
    <s v="SCROSATI SARA"/>
    <s v="SCROSATI"/>
    <s v="SARA"/>
    <s v="F"/>
    <s v="01/12/1973"/>
    <s v="GALLARATE"/>
    <s v="VIA SALVATOR ALLENDE, 8 R"/>
    <s v="OSPITALETTO"/>
    <s v="25035"/>
    <s v="VIA SALVATOR ALLENDE"/>
    <s v="8"/>
    <s v="R"/>
    <s v=""/>
    <s v=""/>
    <s v=""/>
    <s v=""/>
    <s v="VIA ADAMELLO, 50"/>
    <s v="VIA ADAMELLO"/>
    <s v="50"/>
    <s v=""/>
    <s v=""/>
    <s v=""/>
    <s v=""/>
    <s v=""/>
    <s v="FAB"/>
    <s v="C591"/>
    <s v="NCT"/>
    <s v="00015"/>
    <s v="000309"/>
    <s v=""/>
    <s v="0010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1.44"/>
    <n v="121.44"/>
    <x v="0"/>
    <x v="0"/>
    <s v="LOCALI AD USO ABITAZIONE"/>
    <s v=""/>
    <s v=""/>
    <s v=""/>
    <s v=""/>
    <s v=""/>
    <s v=""/>
    <s v=""/>
    <s v=""/>
    <s v=""/>
    <s v="SIMULAZIONE TARI 2022 MT"/>
    <n v="144.38"/>
    <s v=""/>
    <n v="144.38"/>
    <n v="365"/>
    <s v="giorni"/>
    <s v="2022"/>
    <s v="01/01/2022"/>
    <s v="31/12/2022"/>
    <s v=""/>
    <s v=""/>
    <s v=""/>
    <s v=""/>
    <s v=""/>
    <s v=""/>
    <n v="0"/>
    <n v="0"/>
    <n v="0"/>
    <n v="0"/>
    <n v="121.43999999999998"/>
    <n v="0"/>
    <n v="0"/>
    <n v="0"/>
    <n v="0"/>
    <n v="1"/>
    <x v="1"/>
    <n v="76.978961045942924"/>
    <n v="67.397800635548478"/>
    <n v="-3.2383185085791411E-3"/>
    <n v="76.978961045942924"/>
    <n v="67.397800635548478"/>
    <n v="144.37676168149142"/>
  </r>
  <r>
    <s v="V2K2528D31122012C122"/>
    <s v="10071"/>
    <s v="2491/1"/>
    <s v="CHNMRN55B25E772B"/>
    <s v=""/>
    <s v="F"/>
    <s v="CHIANDOTTO MORENO"/>
    <s v="CHIANDOTTO"/>
    <s v="MORENO"/>
    <s v="M"/>
    <s v="25/02/1955"/>
    <s v="LUZZARA"/>
    <s v="VIA PIAVE, 8 int 03 piano 1"/>
    <s v="SUZZARA"/>
    <s v="46029"/>
    <s v="VIA PIAVE"/>
    <s v="8"/>
    <s v=""/>
    <s v=""/>
    <s v=""/>
    <s v="1"/>
    <s v="03"/>
    <s v="LOCALITA' POZZUOLO, 8"/>
    <s v="LOCALITA' POZZUOLO"/>
    <s v="8"/>
    <s v=""/>
    <s v=""/>
    <s v=""/>
    <s v=""/>
    <s v=""/>
    <s v="TER"/>
    <s v="C591"/>
    <s v=""/>
    <s v="00026"/>
    <s v="000138"/>
    <s v=""/>
    <s v="0002"/>
    <s v=""/>
    <s v=""/>
    <s v="TER"/>
    <s v="C591"/>
    <s v=""/>
    <s v="00026"/>
    <s v="000138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.4"/>
    <n v="63.4"/>
    <x v="0"/>
    <x v="0"/>
    <s v="LOCALI AD USO ABITAZIONE"/>
    <s v=""/>
    <s v=""/>
    <s v=""/>
    <s v=""/>
    <s v=""/>
    <s v=""/>
    <s v=""/>
    <s v=""/>
    <s v=""/>
    <s v="SIMULAZIONE TARI 2022 MT"/>
    <n v="107.59"/>
    <s v=""/>
    <n v="107.59"/>
    <n v="365"/>
    <s v="giorni"/>
    <s v="2022"/>
    <s v="01/01/2022"/>
    <s v="31/12/2022"/>
    <s v=""/>
    <s v=""/>
    <s v=""/>
    <s v=""/>
    <s v=""/>
    <s v=""/>
    <n v="0"/>
    <n v="0"/>
    <n v="0"/>
    <n v="0"/>
    <n v="63.4"/>
    <n v="0"/>
    <n v="0"/>
    <n v="0"/>
    <n v="0"/>
    <n v="1"/>
    <x v="1"/>
    <n v="40.18829158689708"/>
    <n v="67.397800635548478"/>
    <n v="-3.9077775544456017E-3"/>
    <n v="40.18829158689708"/>
    <n v="67.397800635548478"/>
    <n v="107.58609222244556"/>
  </r>
  <r>
    <s v="V2K2533D31122012C122"/>
    <s v="8017"/>
    <s v="2492/1"/>
    <s v="BZZMSM71S05B157U"/>
    <s v=""/>
    <s v="F"/>
    <s v="BAZZANA MASSIMO"/>
    <s v="BAZZANA"/>
    <s v="MASSIMO"/>
    <s v="M"/>
    <s v="05/11/1971"/>
    <s v="BRESCIA"/>
    <s v="VIA ANDROLA, 22"/>
    <s v="CEVO"/>
    <s v="25040"/>
    <s v="VIA ANDROLA"/>
    <s v="22"/>
    <s v=""/>
    <s v=""/>
    <s v=""/>
    <s v=""/>
    <s v=""/>
    <s v="VIA ANDROLA, 22"/>
    <s v="VIA ANDROLA"/>
    <s v="22"/>
    <s v=""/>
    <s v=""/>
    <s v=""/>
    <s v=""/>
    <s v=""/>
    <s v="FAB"/>
    <s v="C591"/>
    <s v="NCT"/>
    <s v="00013"/>
    <s v="00056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9.8"/>
    <n v="89.8"/>
    <x v="0"/>
    <x v="0"/>
    <s v="LOCALI AD USO ABITAZIONE"/>
    <s v=""/>
    <s v=""/>
    <n v="1"/>
    <s v=""/>
    <s v=""/>
    <s v=""/>
    <s v=""/>
    <s v=""/>
    <s v="DATI U.T."/>
    <s v="SIMULAZIONE TARI 2022 MT"/>
    <n v="61.2"/>
    <s v=""/>
    <n v="61.2"/>
    <n v="365"/>
    <s v="giorni"/>
    <s v="2022"/>
    <s v="01/01/2022"/>
    <s v="31/12/2022"/>
    <s v=""/>
    <s v=""/>
    <s v=""/>
    <s v=""/>
    <s v=""/>
    <s v=""/>
    <n v="0"/>
    <n v="0"/>
    <n v="0"/>
    <n v="0"/>
    <n v="89.8"/>
    <n v="0"/>
    <n v="0"/>
    <n v="0"/>
    <n v="0"/>
    <n v="1"/>
    <x v="0"/>
    <n v="44.27332648356731"/>
    <n v="16.930848468833439"/>
    <n v="4.1749524007457239E-3"/>
    <n v="44.27332648356731"/>
    <n v="16.930848468833439"/>
    <n v="61.204174952400749"/>
  </r>
  <r>
    <s v="V2K2534D31122012C123"/>
    <s v="8017"/>
    <s v="2493/1"/>
    <s v="BZZMSM71S05B157U"/>
    <s v=""/>
    <s v="F"/>
    <s v="BAZZANA MASSIMO"/>
    <s v="BAZZANA"/>
    <s v="MASSIMO"/>
    <s v="M"/>
    <s v="05/11/1971"/>
    <s v="BRESCIA"/>
    <s v="VIA ANDROLA, 22"/>
    <s v="CEVO"/>
    <s v="25040"/>
    <s v="VIA ANDROLA"/>
    <s v="22"/>
    <s v=""/>
    <s v=""/>
    <s v=""/>
    <s v=""/>
    <s v=""/>
    <s v="VIA ANDROLA, 22"/>
    <s v="VIA ANDROLA"/>
    <s v="22"/>
    <s v=""/>
    <s v=""/>
    <s v=""/>
    <s v=""/>
    <s v=""/>
    <s v="FAB"/>
    <s v="C591"/>
    <s v="NCT"/>
    <s v="00013"/>
    <s v="00056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.05"/>
    <n v="47.05"/>
    <x v="0"/>
    <x v="1"/>
    <s v="LOCALI ACCESSORI UTENZA DOMESTICA"/>
    <s v=""/>
    <s v=""/>
    <n v="1"/>
    <s v=""/>
    <s v=""/>
    <s v=""/>
    <s v=""/>
    <s v=""/>
    <s v="DATI U.T."/>
    <s v="SIMULAZIONE TARI 2022 MT"/>
    <n v="23.2"/>
    <s v=""/>
    <n v="23.2"/>
    <n v="365"/>
    <s v="giorni"/>
    <s v="2022"/>
    <s v="01/01/2022"/>
    <s v="31/12/2022"/>
    <s v=""/>
    <s v=""/>
    <s v=""/>
    <s v=""/>
    <s v=""/>
    <s v=""/>
    <n v="0"/>
    <n v="0"/>
    <n v="0"/>
    <n v="0"/>
    <n v="47.05"/>
    <n v="1"/>
    <n v="0"/>
    <n v="0"/>
    <n v="0"/>
    <n v="0"/>
    <x v="0"/>
    <n v="23.196659365833426"/>
    <n v="0"/>
    <n v="-3.3406341665731532E-3"/>
    <n v="23.196659365833426"/>
    <n v="0"/>
    <n v="23.196659365833426"/>
  </r>
  <r>
    <s v="V2K2535D31122012C123"/>
    <s v="8017"/>
    <s v="2494/1"/>
    <s v="BZZMSM71S05B157U"/>
    <s v=""/>
    <s v="F"/>
    <s v="BAZZANA MASSIMO"/>
    <s v="BAZZANA"/>
    <s v="MASSIMO"/>
    <s v="M"/>
    <s v="05/11/1971"/>
    <s v="BRESCIA"/>
    <s v="VIA ANDROLA, 22"/>
    <s v="CEVO"/>
    <s v="25040"/>
    <s v="VIA ANDROLA"/>
    <s v="22"/>
    <s v=""/>
    <s v=""/>
    <s v=""/>
    <s v=""/>
    <s v=""/>
    <s v="VIA ANDROLA, 22"/>
    <s v="VIA ANDROLA"/>
    <s v="22"/>
    <s v=""/>
    <s v=""/>
    <s v=""/>
    <s v=""/>
    <s v=""/>
    <s v="FAB"/>
    <s v="C591"/>
    <s v="NCT"/>
    <s v="00013"/>
    <s v="00056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1.93"/>
    <n v="91.93"/>
    <x v="0"/>
    <x v="1"/>
    <s v="LOCALI ACCESSORI UTENZA DOMESTICA"/>
    <s v=""/>
    <s v=""/>
    <n v="1"/>
    <s v=""/>
    <s v=""/>
    <s v=""/>
    <s v=""/>
    <s v=""/>
    <s v="DATI U.T."/>
    <s v="SIMULAZIONE TARI 2022 MT"/>
    <n v="45.32"/>
    <s v=""/>
    <n v="45.32"/>
    <n v="365"/>
    <s v="giorni"/>
    <s v="2022"/>
    <s v="01/01/2022"/>
    <s v="31/12/2022"/>
    <s v=""/>
    <s v=""/>
    <s v=""/>
    <s v=""/>
    <s v=""/>
    <s v=""/>
    <n v="0"/>
    <n v="0"/>
    <n v="0"/>
    <n v="0"/>
    <n v="91.930000000000021"/>
    <n v="1"/>
    <n v="0"/>
    <n v="0"/>
    <n v="0"/>
    <n v="0"/>
    <x v="0"/>
    <n v="45.323462178556163"/>
    <n v="0"/>
    <n v="3.4621785561625984E-3"/>
    <n v="45.323462178556163"/>
    <n v="0"/>
    <n v="45.323462178556163"/>
  </r>
  <r>
    <s v="V2K2536D31122012C122"/>
    <s v="8221"/>
    <s v="2495/1"/>
    <s v="MTTSVS71E05B042S"/>
    <s v=""/>
    <s v="F"/>
    <s v="MATTI SILVESTRO"/>
    <s v="MATTI"/>
    <s v="SILVESTRO"/>
    <s v="M"/>
    <s v="05/05/1971"/>
    <s v="BORGO VAL DI TARO"/>
    <s v="VIA CINQUANTAQUATTRESIMA BRIGATA GARIBALDI, 7 A"/>
    <s v="CEVO"/>
    <s v="25040"/>
    <s v="VIA CINQUANTAQUATTRESIMA BRIGATA GARIBALDI"/>
    <s v="7"/>
    <s v="A"/>
    <s v=""/>
    <s v=""/>
    <s v=""/>
    <s v=""/>
    <s v="VIA CINQUANTAQUATTRESIMA BRIGATA GARIBALDI, 7 A"/>
    <s v="VIA CINQUANTAQUATTRESIMA BRIGATA GARIBALDI"/>
    <s v="7"/>
    <s v="A"/>
    <s v=""/>
    <s v=""/>
    <s v=""/>
    <s v=""/>
    <s v="FAB"/>
    <s v="C591"/>
    <s v="NCT"/>
    <s v="00017"/>
    <s v="000082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.33"/>
    <n v="100.33"/>
    <x v="0"/>
    <x v="0"/>
    <s v="LOCALI AD USO ABITAZIONE"/>
    <s v=""/>
    <s v=""/>
    <n v="3"/>
    <s v=""/>
    <s v=""/>
    <s v=""/>
    <s v=""/>
    <s v=""/>
    <s v=""/>
    <s v="SIMULAZIONE TARI 2022 MT"/>
    <n v="131"/>
    <s v=""/>
    <n v="131"/>
    <n v="365"/>
    <s v="giorni"/>
    <s v="2022"/>
    <s v="01/01/2022"/>
    <s v="31/12/2022"/>
    <s v=""/>
    <s v=""/>
    <s v=""/>
    <s v=""/>
    <s v=""/>
    <s v=""/>
    <n v="0"/>
    <n v="0"/>
    <n v="0"/>
    <n v="0"/>
    <n v="100.32999999999998"/>
    <n v="0"/>
    <n v="0"/>
    <n v="0"/>
    <n v="0"/>
    <n v="1"/>
    <x v="6"/>
    <n v="63.597654493901956"/>
    <n v="67.397800635548478"/>
    <n v="-4.5448705495800823E-3"/>
    <n v="63.597654493901956"/>
    <n v="67.397800635548478"/>
    <n v="130.99545512945042"/>
  </r>
  <r>
    <s v="V2K2542D31122012C123"/>
    <s v="342"/>
    <s v="2498/1"/>
    <s v="NRNMRA70L19B157N"/>
    <s v=""/>
    <s v="F"/>
    <s v="NORINI MAURO"/>
    <s v="NORINI"/>
    <s v="MAURO"/>
    <s v="M"/>
    <s v="19/07/1970"/>
    <s v="BRESCIA"/>
    <s v="VIA RISORGIMENTO, 2"/>
    <s v="CEVO"/>
    <s v="25040"/>
    <s v="VIA RISORGIMENTO"/>
    <s v="2"/>
    <s v=""/>
    <s v=""/>
    <s v=""/>
    <s v=""/>
    <s v=""/>
    <s v="VIA RISORGIMENTO, 2"/>
    <s v="VIA RISORGIMENTO"/>
    <s v="2"/>
    <s v=""/>
    <s v=""/>
    <s v=""/>
    <s v=""/>
    <s v=""/>
    <s v="TER"/>
    <s v="C591"/>
    <s v=""/>
    <s v="00020"/>
    <s v="000289"/>
    <s v=""/>
    <s v=""/>
    <s v="000549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.5"/>
    <n v="38.5"/>
    <x v="0"/>
    <x v="1"/>
    <s v="LOCALI ACCESSORI UTENZA DOMESTICA"/>
    <s v=""/>
    <s v=""/>
    <n v="3"/>
    <s v=""/>
    <s v=""/>
    <s v=""/>
    <s v=""/>
    <s v=""/>
    <s v=""/>
    <s v="SIMULAZIONE TARI 2022 MT"/>
    <n v="24.4"/>
    <s v=""/>
    <n v="24.4"/>
    <n v="365"/>
    <s v="giorni"/>
    <s v="2022"/>
    <s v="01/01/2022"/>
    <s v="31/12/2022"/>
    <s v=""/>
    <s v=""/>
    <s v=""/>
    <s v=""/>
    <s v=""/>
    <s v=""/>
    <n v="0"/>
    <n v="0"/>
    <n v="0"/>
    <n v="0"/>
    <n v="38.5"/>
    <n v="1"/>
    <n v="0"/>
    <n v="0"/>
    <n v="0"/>
    <n v="0"/>
    <x v="6"/>
    <n v="24.404561925797125"/>
    <n v="0"/>
    <n v="4.5619257971267757E-3"/>
    <n v="24.404561925797125"/>
    <n v="0"/>
    <n v="24.404561925797125"/>
  </r>
  <r>
    <s v="V2K2598D01012022C122"/>
    <s v="999"/>
    <s v="2516/1"/>
    <s v="BZZCRG77M09B149X"/>
    <s v="03333910986"/>
    <s v="F"/>
    <s v="BAZZANA CESARE AUGUSTO"/>
    <s v="BAZZANA"/>
    <s v="CESARE AUGUSTO"/>
    <s v="M"/>
    <s v="09/08/1977"/>
    <s v="BRENO"/>
    <s v="VIA CESARE BATTISTI, 4"/>
    <s v="CEVO"/>
    <s v="25040"/>
    <s v="VIA CESARE BATTISTI"/>
    <s v="4"/>
    <s v=""/>
    <s v=""/>
    <s v=""/>
    <s v=""/>
    <s v=""/>
    <s v="VIA TRIESTE, 15"/>
    <s v="VIA TRIESTE"/>
    <s v="15"/>
    <s v=""/>
    <s v=""/>
    <s v=""/>
    <s v=""/>
    <s v=""/>
    <s v="FAB"/>
    <s v="C591"/>
    <s v="NCT"/>
    <s v="00015"/>
    <s v="000145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0"/>
    <s v="LOCALI AD USO ABITAZIONE"/>
    <s v=""/>
    <s v=""/>
    <n v="1"/>
    <s v=""/>
    <s v=""/>
    <s v=""/>
    <s v=""/>
    <s v=""/>
    <s v="EX EDICOLA"/>
    <s v="SIMULAZIONE TARI 2022 MT"/>
    <n v="28.76"/>
    <s v=""/>
    <n v="28.76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0"/>
    <n v="0"/>
    <n v="0"/>
    <n v="0"/>
    <n v="1"/>
    <x v="0"/>
    <n v="11.832514873113755"/>
    <n v="16.930848468833439"/>
    <n v="3.3633419471925663E-3"/>
    <n v="11.832514873113755"/>
    <n v="16.930848468833439"/>
    <n v="28.763363341947194"/>
  </r>
  <r>
    <s v="V2K2600D01012015C118"/>
    <s v="9632"/>
    <s v="2517/1"/>
    <s v="BLTCLD87P60D391L"/>
    <s v=""/>
    <s v="F"/>
    <s v="BELOTTI CLAUDIA"/>
    <s v="BELOTTI"/>
    <s v="CLAUDIA"/>
    <s v="F"/>
    <s v="20/09/1987"/>
    <s v="EDOLO"/>
    <s v="VIA ANDROLA, 65"/>
    <s v="CEVO"/>
    <s v="25040"/>
    <s v="VIA ANDROLA"/>
    <s v="65"/>
    <s v=""/>
    <s v=""/>
    <s v=""/>
    <s v=""/>
    <s v=""/>
    <s v="VIA ROMA, 40"/>
    <s v="VIA ROMA"/>
    <s v="40"/>
    <s v=""/>
    <s v=""/>
    <s v=""/>
    <s v=""/>
    <s v=""/>
    <s v="FAB"/>
    <s v="C591"/>
    <s v="NCT"/>
    <s v="00015"/>
    <s v="000093"/>
    <s v=""/>
    <s v="0003"/>
    <s v=""/>
    <s v="C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1"/>
    <x v="13"/>
    <s v="SUPERMERCATO, PANE E PASTA, MACELLERIA, SALUMI E FORMAGGI, GENERI ALIMENTARI"/>
    <s v=""/>
    <s v=""/>
    <s v=""/>
    <s v=""/>
    <s v=""/>
    <s v=""/>
    <s v=""/>
    <s v=""/>
    <s v=""/>
    <s v="SIMULAZIONE TARI 2022 MT"/>
    <n v="305.56"/>
    <s v=""/>
    <n v="305.56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70"/>
    <x v="2"/>
    <n v="50.586954206655342"/>
    <n v="254.9678270540702"/>
    <n v="-5.2187392744826866E-3"/>
    <n v="50.586954206655342"/>
    <n v="254.9678270540702"/>
    <n v="305.55478126072552"/>
  </r>
  <r>
    <s v="V2K2605D31122012C122"/>
    <s v="10603"/>
    <s v="2519/1"/>
    <s v="MTTSRN27R43C591P"/>
    <s v=""/>
    <s v="F"/>
    <s v="MATTI ESTERINA"/>
    <s v="MATTI"/>
    <s v="ESTERINA"/>
    <s v="F"/>
    <s v="03/10/1927"/>
    <s v="CEVO"/>
    <s v="VIA GUGLIELMO MARCONI, 30"/>
    <s v="CEVO"/>
    <s v="25040"/>
    <s v="VIA GUGLIELMO MARCONI"/>
    <s v="30"/>
    <s v=""/>
    <s v=""/>
    <s v=""/>
    <s v=""/>
    <s v=""/>
    <s v="VIA GUGLIELMO MARCONI, 30"/>
    <s v="VIA GUGLIELMO MARCONI"/>
    <s v="30"/>
    <s v=""/>
    <s v=""/>
    <s v=""/>
    <s v=""/>
    <s v=""/>
    <s v="FAB"/>
    <s v="C591"/>
    <s v="NCT"/>
    <s v="00014"/>
    <s v="000011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9"/>
    <n v="69"/>
    <x v="0"/>
    <x v="0"/>
    <s v="LOCALI AD USO ABITAZIONE"/>
    <s v=""/>
    <s v=""/>
    <s v=""/>
    <s v=""/>
    <s v=""/>
    <s v=""/>
    <s v=""/>
    <s v=""/>
    <s v=""/>
    <s v="SIMULAZIONE TARI 2022 MT"/>
    <n v="111.14"/>
    <s v=""/>
    <n v="111.14"/>
    <n v="365"/>
    <s v="giorni"/>
    <s v="2022"/>
    <s v="01/01/2022"/>
    <s v="31/12/2022"/>
    <s v=""/>
    <s v=""/>
    <s v=""/>
    <s v=""/>
    <s v=""/>
    <s v=""/>
    <n v="0"/>
    <n v="0"/>
    <n v="0"/>
    <n v="0"/>
    <n v="69"/>
    <n v="0"/>
    <n v="0"/>
    <n v="0"/>
    <n v="0"/>
    <n v="1"/>
    <x v="1"/>
    <n v="43.738046048831208"/>
    <n v="67.397800635548478"/>
    <n v="-4.1533156203144017E-3"/>
    <n v="43.738046048831208"/>
    <n v="67.397800635548478"/>
    <n v="111.13584668437969"/>
  </r>
  <r>
    <s v="V2K2607D31122012C122"/>
    <s v="10603"/>
    <s v="2520/1"/>
    <s v="MTTSRN27R43C591P"/>
    <s v=""/>
    <s v="F"/>
    <s v="MATTI ESTERINA"/>
    <s v="MATTI"/>
    <s v="ESTERINA"/>
    <s v="F"/>
    <s v="03/10/1927"/>
    <s v="CEVO"/>
    <s v="VIA GUGLIELMO MARCONI, 30"/>
    <s v="CEVO"/>
    <s v="25040"/>
    <s v="VIA GUGLIELMO MARCONI"/>
    <s v="30"/>
    <s v=""/>
    <s v=""/>
    <s v=""/>
    <s v=""/>
    <s v=""/>
    <s v="VIA GUGLIELMO MARCONI, 30"/>
    <s v="VIA GUGLIELMO MARCONI"/>
    <s v="30"/>
    <s v=""/>
    <s v=""/>
    <s v=""/>
    <s v=""/>
    <s v=""/>
    <s v="FAB"/>
    <s v="C591"/>
    <s v="NCT"/>
    <s v="00014"/>
    <s v="000011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0"/>
    <s v="LOCALI AD USO ABITAZIONE"/>
    <s v=""/>
    <s v=""/>
    <n v="1"/>
    <s v=""/>
    <s v=""/>
    <s v=""/>
    <s v=""/>
    <s v=""/>
    <s v=""/>
    <s v="SIMULAZIONE TARI 2022 MT"/>
    <n v="30.24"/>
    <s v=""/>
    <n v="30.24"/>
    <n v="365"/>
    <s v="giorni"/>
    <s v="2022"/>
    <s v="01/01/2022"/>
    <s v="31/12/2022"/>
    <s v=""/>
    <s v=""/>
    <s v=""/>
    <s v=""/>
    <s v=""/>
    <s v=""/>
    <n v="0"/>
    <n v="0"/>
    <n v="0"/>
    <n v="0"/>
    <n v="27"/>
    <n v="0"/>
    <n v="0"/>
    <n v="0"/>
    <n v="0"/>
    <n v="1"/>
    <x v="0"/>
    <n v="13.311579232252976"/>
    <n v="16.930848468833439"/>
    <n v="2.4277010864146575E-3"/>
    <n v="13.311579232252976"/>
    <n v="16.930848468833439"/>
    <n v="30.242427701086413"/>
  </r>
  <r>
    <s v="V2K2609D31122012C122"/>
    <s v="10603"/>
    <s v="2521/1"/>
    <s v="MTTSRN27R43C591P"/>
    <s v=""/>
    <s v="F"/>
    <s v="MATTI ESTERINA"/>
    <s v="MATTI"/>
    <s v="ESTERINA"/>
    <s v="F"/>
    <s v="03/10/1927"/>
    <s v="CEVO"/>
    <s v="VIA GUGLIELMO MARCONI, 30"/>
    <s v="CEVO"/>
    <s v="25040"/>
    <s v="VIA GUGLIELMO MARCONI"/>
    <s v="30"/>
    <s v=""/>
    <s v=""/>
    <s v=""/>
    <s v=""/>
    <s v=""/>
    <s v="VIA GUGLIELMO MARCONI, 30"/>
    <s v="VIA GUGLIELMO MARCONI"/>
    <s v="30"/>
    <s v=""/>
    <s v=""/>
    <s v=""/>
    <s v=""/>
    <s v=""/>
    <s v="FAB"/>
    <s v="C591"/>
    <s v="NCT"/>
    <s v="00014"/>
    <s v="000011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1"/>
    <s v=""/>
    <s v=""/>
    <s v=""/>
    <s v=""/>
    <s v=""/>
    <s v=""/>
    <s v="SIMULAZIONE TARI 2022 MT"/>
    <n v="44.05"/>
    <s v=""/>
    <n v="44.05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0"/>
    <n v="27.116179917552358"/>
    <n v="16.930848468833439"/>
    <n v="-2.9716136141999527E-3"/>
    <n v="27.116179917552358"/>
    <n v="16.930848468833439"/>
    <n v="44.047028386385797"/>
  </r>
  <r>
    <s v="V2K2611D31122012C123"/>
    <s v="10603"/>
    <s v="2522/1"/>
    <s v="MTTSRN27R43C591P"/>
    <s v=""/>
    <s v="F"/>
    <s v="MATTI ESTERINA"/>
    <s v="MATTI"/>
    <s v="ESTERINA"/>
    <s v="F"/>
    <s v="03/10/1927"/>
    <s v="CEVO"/>
    <s v="VIA GUGLIELMO MARCONI, 30"/>
    <s v="CEVO"/>
    <s v="25040"/>
    <s v="VIA GUGLIELMO MARCONI"/>
    <s v="30"/>
    <s v=""/>
    <s v=""/>
    <s v=""/>
    <s v=""/>
    <s v=""/>
    <s v="VIA GUGLIELMO MARCONI, 30"/>
    <s v="VIA GUGLIELMO MARCONI"/>
    <s v="30"/>
    <s v=""/>
    <s v=""/>
    <s v=""/>
    <s v=""/>
    <s v=""/>
    <s v="FAB"/>
    <s v="C591"/>
    <s v="NCT"/>
    <s v="00014"/>
    <s v="000011"/>
    <s v=""/>
    <s v="0002"/>
    <s v=""/>
    <s v=""/>
    <s v="FAB"/>
    <s v="C591"/>
    <s v="NCT"/>
    <s v="00014"/>
    <s v="000011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2615D31122012C122"/>
    <s v="9594"/>
    <s v="2524/1"/>
    <s v="BZZRNT65D51C591E"/>
    <s v=""/>
    <s v="F"/>
    <s v="BAZZANA RENATA"/>
    <s v="BAZZANA"/>
    <s v="RENATA"/>
    <s v="F"/>
    <s v="11/04/1965"/>
    <s v="CEVO"/>
    <s v="VIA ROMA, 45"/>
    <s v="CEVO"/>
    <s v="25040"/>
    <s v="VIA ROMA"/>
    <s v="45"/>
    <s v=""/>
    <s v=""/>
    <s v=""/>
    <s v=""/>
    <s v=""/>
    <s v="VIA ROMA, 45"/>
    <s v="VIA ROMA"/>
    <s v="45"/>
    <s v=""/>
    <s v=""/>
    <s v=""/>
    <s v=""/>
    <s v=""/>
    <s v="FAB"/>
    <s v="C591"/>
    <s v="NCT"/>
    <s v="00015"/>
    <s v="000034"/>
    <s v=""/>
    <s v="00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2"/>
    <s v=""/>
    <s v=""/>
    <s v=""/>
    <s v=""/>
    <s v=""/>
    <s v=""/>
    <s v="SIMULAZIONE TARI 2022 MT"/>
    <n v="88.83"/>
    <s v=""/>
    <n v="88.83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5"/>
    <n v="37.387460189352502"/>
    <n v="51.443731886070836"/>
    <n v="1.1920754233329944E-3"/>
    <n v="37.387460189352502"/>
    <n v="51.443731886070836"/>
    <n v="88.831192075423331"/>
  </r>
  <r>
    <s v="V2K2617D31122012C122"/>
    <s v="8254"/>
    <s v="2525/1"/>
    <s v="GLBVDM62E54C591A"/>
    <s v=""/>
    <s v="F"/>
    <s v="GALBASSINI VANDA MARIA"/>
    <s v="GALBASSINI"/>
    <s v="VANDA MARIA"/>
    <s v="F"/>
    <s v="14/05/1962"/>
    <s v="CEVO"/>
    <s v="VIA ALDO MORO, 4"/>
    <s v="CEVO"/>
    <s v="25040"/>
    <s v="VIA ALDO MORO"/>
    <s v="4"/>
    <s v=""/>
    <s v=""/>
    <s v=""/>
    <s v=""/>
    <s v=""/>
    <s v="VIA ALDO MORO, 4"/>
    <s v="VIA ALDO MORO"/>
    <s v="4"/>
    <s v=""/>
    <s v=""/>
    <s v=""/>
    <s v=""/>
    <s v=""/>
    <s v="FAB"/>
    <s v="C591"/>
    <s v="NCT"/>
    <s v="00014"/>
    <s v="000023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n v="1"/>
    <s v=""/>
    <s v=""/>
    <s v=""/>
    <s v=""/>
    <s v=""/>
    <s v=""/>
    <s v="SIMULAZIONE TARI 2022 MT"/>
    <n v="48.48"/>
    <s v=""/>
    <n v="48.48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0"/>
    <n v="31.553372994970019"/>
    <n v="16.930848468833439"/>
    <n v="4.2214638034607788E-3"/>
    <n v="31.553372994970019"/>
    <n v="16.930848468833439"/>
    <n v="48.484221463803458"/>
  </r>
  <r>
    <s v="V2K2619D31122012C122"/>
    <s v="15022"/>
    <s v="2526/1"/>
    <s v="RBSFNC47B62D150G"/>
    <s v=""/>
    <s v="F"/>
    <s v="ROBUSCHI FRANCA"/>
    <s v="ROBUSCHI"/>
    <s v="FRANCA"/>
    <s v="F"/>
    <s v="22/02/1947"/>
    <s v="CREMONA"/>
    <s v="FRAZIONE CASTIONE MARCHESI, 141"/>
    <s v="FIDENZA"/>
    <s v="43036"/>
    <s v="FRAZIONE CASTIONE MARCHESI"/>
    <s v="141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9.45"/>
    <n v="29.45"/>
    <x v="0"/>
    <x v="0"/>
    <s v="LOCALI AD USO ABITAZIONE"/>
    <s v=""/>
    <s v=""/>
    <s v=""/>
    <s v=""/>
    <s v=""/>
    <s v=""/>
    <s v=""/>
    <s v=""/>
    <s v=""/>
    <s v="SIMULAZIONE TARI 2022 MT"/>
    <n v="86.07"/>
    <s v=""/>
    <n v="86.07"/>
    <n v="365"/>
    <s v="giorni"/>
    <s v="2022"/>
    <s v="01/01/2022"/>
    <s v="31/12/2022"/>
    <s v=""/>
    <s v=""/>
    <s v=""/>
    <s v=""/>
    <s v=""/>
    <s v=""/>
    <n v="0"/>
    <n v="0"/>
    <n v="0"/>
    <n v="0"/>
    <n v="29.45"/>
    <n v="0"/>
    <n v="0"/>
    <n v="0"/>
    <n v="0"/>
    <n v="1"/>
    <x v="1"/>
    <n v="18.667905161421437"/>
    <n v="67.397800635548478"/>
    <n v="-4.2942030300707756E-3"/>
    <n v="18.667905161421437"/>
    <n v="67.397800635548478"/>
    <n v="86.065705796969922"/>
  </r>
  <r>
    <s v="V2K2621D31122012C123"/>
    <s v="15022"/>
    <s v="2527/1"/>
    <s v="RBSFNC47B62D150G"/>
    <s v=""/>
    <s v="F"/>
    <s v="ROBUSCHI FRANCA"/>
    <s v="ROBUSCHI"/>
    <s v="FRANCA"/>
    <s v="F"/>
    <s v="22/02/1947"/>
    <s v="CREMONA"/>
    <s v="FRAZIONE CASTIONE MARCHESI, 141"/>
    <s v="FIDENZA"/>
    <s v="43036"/>
    <s v="FRAZIONE CASTIONE MARCHESI"/>
    <s v="141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13"/>
    <s v=""/>
    <s v="001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s v=""/>
    <s v=""/>
    <s v=""/>
    <s v=""/>
    <s v=""/>
    <s v=""/>
    <s v="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1"/>
    <n v="10.142155605526078"/>
    <n v="0"/>
    <n v="2.1556055260774087E-3"/>
    <n v="10.142155605526078"/>
    <n v="0"/>
    <n v="10.142155605526078"/>
  </r>
  <r>
    <s v="V2K2624D31122012C122"/>
    <s v="9561"/>
    <s v="2528/1"/>
    <s v="BZZLRZ67B60C591P"/>
    <s v=""/>
    <s v="F"/>
    <s v="BAZZANA LUCREZIA"/>
    <s v="BAZZANA"/>
    <s v="LUCREZIA"/>
    <s v="F"/>
    <s v="20/02/1967"/>
    <s v="CEVO"/>
    <s v="VIA PLOT CAMPANA, 4"/>
    <s v="SAVIORE DELL'ADAMELLO"/>
    <s v="25040"/>
    <s v="VIA PLOT CAMPANA"/>
    <s v="4"/>
    <s v=""/>
    <s v=""/>
    <s v=""/>
    <s v=""/>
    <s v=""/>
    <s v="VIA ADAMELLO, 11"/>
    <s v="VIA ADAMELLO"/>
    <s v="11"/>
    <s v=""/>
    <s v=""/>
    <s v=""/>
    <s v=""/>
    <s v=""/>
    <s v="FAB"/>
    <s v="C591"/>
    <s v="NCT"/>
    <s v="00015"/>
    <s v="000562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s v=""/>
    <s v=""/>
    <s v=""/>
    <s v=""/>
    <s v=""/>
    <s v=""/>
    <s v=""/>
    <s v="SIMULAZIONE TARI 2022 MT"/>
    <n v="107.97"/>
    <s v=""/>
    <n v="107.97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1"/>
    <n v="40.568622422104312"/>
    <n v="67.397800635548478"/>
    <n v="-3.5769423472089557E-3"/>
    <n v="40.568622422104312"/>
    <n v="67.397800635548478"/>
    <n v="107.96642305765279"/>
  </r>
  <r>
    <s v="V2K2626D31122012C122"/>
    <s v="15023"/>
    <s v="2529/1"/>
    <s v="CSLMNO78C71D391Z"/>
    <s v=""/>
    <s v="F"/>
    <s v="CASALINI MONIA"/>
    <s v="CASALINI"/>
    <s v="MONIA"/>
    <s v="F"/>
    <s v="31/03/1978"/>
    <s v="EDOLO"/>
    <s v="VIA DOSSO, "/>
    <s v="CEDEGOLO"/>
    <s v="25051"/>
    <s v="VIA DOSSO"/>
    <s v=""/>
    <s v=""/>
    <s v=""/>
    <s v=""/>
    <s v=""/>
    <s v=""/>
    <s v="VIA SAN VIGILIO, 126"/>
    <s v="VIA SAN VIGILIO"/>
    <s v="126"/>
    <s v=""/>
    <s v=""/>
    <s v=""/>
    <s v=""/>
    <s v=""/>
    <s v="FAB"/>
    <s v="C591"/>
    <s v="NCT"/>
    <s v="00015"/>
    <s v="000363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"/>
    <n v="59"/>
    <x v="0"/>
    <x v="0"/>
    <s v="LOCALI AD USO ABITAZIONE"/>
    <s v=""/>
    <s v=""/>
    <s v=""/>
    <s v=""/>
    <s v=""/>
    <s v=""/>
    <s v=""/>
    <s v=""/>
    <s v=""/>
    <s v="SIMULAZIONE TARI 2022 MT"/>
    <n v="104.8"/>
    <s v=""/>
    <n v="104.8"/>
    <n v="365"/>
    <s v="giorni"/>
    <s v="2022"/>
    <s v="01/01/2022"/>
    <s v="31/12/2022"/>
    <s v=""/>
    <s v=""/>
    <s v=""/>
    <s v=""/>
    <s v=""/>
    <s v=""/>
    <n v="0"/>
    <n v="0"/>
    <n v="0"/>
    <n v="0"/>
    <n v="59"/>
    <n v="0"/>
    <n v="0"/>
    <n v="0"/>
    <n v="0"/>
    <n v="1"/>
    <x v="1"/>
    <n v="37.399198795377416"/>
    <n v="67.397800635548478"/>
    <n v="-3.0005690741035096E-3"/>
    <n v="37.399198795377416"/>
    <n v="67.397800635548478"/>
    <n v="104.79699943092589"/>
  </r>
  <r>
    <s v="V2K2629D01012015C106"/>
    <s v="15016"/>
    <s v="2531/1"/>
    <s v="DPRFBA67A25H501P"/>
    <s v="03364100986"/>
    <s v="F"/>
    <s v="DI PRIAMO FABIO"/>
    <s v="DI PRIAMO"/>
    <s v="FABIO"/>
    <s v="M"/>
    <s v="25/01/1967"/>
    <s v="ROMA"/>
    <s v="LOCALITA' PLANOST, "/>
    <s v="CEVO"/>
    <s v="25040"/>
    <s v="LOCALITA' PLANOST"/>
    <s v=""/>
    <s v=""/>
    <s v=""/>
    <s v=""/>
    <s v=""/>
    <s v=""/>
    <s v="LOCALITA' PLANOST, "/>
    <s v="LOCALITA' PLANOST"/>
    <s v=""/>
    <s v=""/>
    <s v=""/>
    <s v=""/>
    <s v=""/>
    <s v=""/>
    <s v="FAB"/>
    <s v="C591"/>
    <s v="NCT"/>
    <s v="00008"/>
    <s v="00015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.79"/>
    <n v="96.79"/>
    <x v="1"/>
    <x v="5"/>
    <s v="ALBERGHI SENZA RISTORANTE"/>
    <s v=""/>
    <s v=""/>
    <s v=""/>
    <s v="289 - Riduzione COVID-19 = 424 - Non applicata"/>
    <s v="145 - RIDUZIONI = 135 - INSEDIAMENTI UBICATI FUORI DALL'AREA DI RACCOLTA, SUPERIORE A 300"/>
    <s v=""/>
    <s v=""/>
    <s v=""/>
    <s v=""/>
    <s v="SIMULAZIONE TARI 2022 MT"/>
    <n v="219.16"/>
    <n v="-164.37"/>
    <n v="54.79"/>
    <n v="365"/>
    <s v="giorni"/>
    <s v="2022"/>
    <s v="01/01/2022"/>
    <s v="31/12/2022"/>
    <s v=""/>
    <s v=""/>
    <s v=""/>
    <s v=""/>
    <s v=""/>
    <s v=""/>
    <n v="0"/>
    <n v="0"/>
    <n v="0.75"/>
    <n v="0"/>
    <n v="24.197500000000002"/>
    <n v="0"/>
    <n v="0"/>
    <n v="0.75"/>
    <n v="0"/>
    <n v="24.197500000000002"/>
    <x v="2"/>
    <n v="9.0414839303420784"/>
    <n v="45.748128030497064"/>
    <n v="-3.8803916086038726E-4"/>
    <n v="9.0414839303420784"/>
    <n v="45.748128030497064"/>
    <n v="54.789611960839139"/>
  </r>
  <r>
    <s v="V2K2630D01012015C106"/>
    <s v="15016"/>
    <s v="2531/2"/>
    <s v="DPRFBA67A25H501P"/>
    <s v="03364100986"/>
    <s v="F"/>
    <s v="DI PRIAMO FABIO"/>
    <s v="DI PRIAMO"/>
    <s v="FABIO"/>
    <s v="M"/>
    <s v="25/01/1967"/>
    <s v="ROMA"/>
    <s v="LOCALITA' PLANOST, "/>
    <s v="CEVO"/>
    <s v="25040"/>
    <s v="LOCALITA' PLANOST"/>
    <s v=""/>
    <s v=""/>
    <s v=""/>
    <s v=""/>
    <s v=""/>
    <s v=""/>
    <s v="LOCALITA' PLANOST, "/>
    <s v="LOCALITA' PLANOST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.66"/>
    <n v="82.66"/>
    <x v="1"/>
    <x v="5"/>
    <s v="ALBERGHI SENZA RISTORANTE"/>
    <s v=""/>
    <s v=""/>
    <s v=""/>
    <s v="289 - Riduzione COVID-19 = 424 - Non applicata"/>
    <s v="145 - RIDUZIONI = 135 - INSEDIAMENTI UBICATI FUORI DALL'AREA DI RACCOLTA, SUPERIORE A 300"/>
    <s v=""/>
    <s v=""/>
    <s v=""/>
    <s v=""/>
    <s v="SIMULAZIONE TARI 2022 MT"/>
    <n v="187.17"/>
    <n v="-140.38"/>
    <n v="46.79"/>
    <n v="365"/>
    <s v="giorni"/>
    <s v="2022"/>
    <s v="01/01/2022"/>
    <s v="31/12/2022"/>
    <s v=""/>
    <s v=""/>
    <s v=""/>
    <s v=""/>
    <s v=""/>
    <s v=""/>
    <n v="0"/>
    <n v="0"/>
    <n v="0.75"/>
    <n v="0"/>
    <n v="20.664999999999999"/>
    <n v="0"/>
    <n v="0"/>
    <n v="0.75"/>
    <n v="0"/>
    <n v="20.664999999999999"/>
    <x v="2"/>
    <n v="7.7215524504812079"/>
    <n v="39.069534693675863"/>
    <n v="1.0871441570685647E-3"/>
    <n v="7.7215524504812079"/>
    <n v="39.069534693675863"/>
    <n v="46.791087144157068"/>
  </r>
  <r>
    <s v="V2K2631D01012015C106"/>
    <s v="15016"/>
    <s v="2531/3"/>
    <s v="DPRFBA67A25H501P"/>
    <s v="03364100986"/>
    <s v="F"/>
    <s v="DI PRIAMO FABIO"/>
    <s v="DI PRIAMO"/>
    <s v="FABIO"/>
    <s v="M"/>
    <s v="25/01/1967"/>
    <s v="ROMA"/>
    <s v="LOCALITA' PLANOST, "/>
    <s v="CEVO"/>
    <s v="25040"/>
    <s v="LOCALITA' PLANOST"/>
    <s v=""/>
    <s v=""/>
    <s v=""/>
    <s v=""/>
    <s v=""/>
    <s v=""/>
    <s v="LOCALITA' PLANOST, "/>
    <s v="LOCALITA' PLANOST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.34"/>
    <n v="68.34"/>
    <x v="1"/>
    <x v="5"/>
    <s v="ALBERGHI SENZA RISTORANTE"/>
    <s v=""/>
    <s v=""/>
    <s v=""/>
    <s v="289 - Riduzione COVID-19 = 424 - Non applicata"/>
    <s v="145 - RIDUZIONI = 135 - INSEDIAMENTI UBICATI FUORI DALL'AREA DI RACCOLTA, SUPERIORE A 300"/>
    <s v=""/>
    <s v=""/>
    <s v=""/>
    <s v="deposito agriturismo"/>
    <s v="SIMULAZIONE TARI 2022 MT"/>
    <n v="154.74"/>
    <n v="-116.06"/>
    <n v="38.68"/>
    <n v="365"/>
    <s v="giorni"/>
    <s v="2022"/>
    <s v="01/01/2022"/>
    <s v="31/12/2022"/>
    <s v=""/>
    <s v=""/>
    <s v=""/>
    <s v=""/>
    <s v=""/>
    <s v=""/>
    <n v="0"/>
    <n v="0"/>
    <n v="0.75"/>
    <n v="0"/>
    <n v="17.085000000000001"/>
    <n v="0"/>
    <n v="0"/>
    <n v="0.75"/>
    <n v="0"/>
    <n v="17.085000000000001"/>
    <x v="2"/>
    <n v="6.3838724227665837"/>
    <n v="32.301137200167055"/>
    <n v="5.0096229336418219E-3"/>
    <n v="6.3838724227665837"/>
    <n v="32.301137200167055"/>
    <n v="38.685009622933642"/>
  </r>
  <r>
    <s v="V2K2635D31122012C122"/>
    <s v="10935"/>
    <s v="2533/1"/>
    <s v="RGZSML57E49C591G"/>
    <s v=""/>
    <s v="F"/>
    <s v="RAGAZZOLI SAMUELIA"/>
    <s v="RAGAZZOLI"/>
    <s v="SAMUELIA"/>
    <s v="F"/>
    <s v="09/05/1957"/>
    <s v="CEVO"/>
    <s v="VIA CESARE BATTISTI, 17"/>
    <s v="CEVO"/>
    <s v="25040"/>
    <s v="VIA CESARE BATTISTI"/>
    <s v="17"/>
    <s v=""/>
    <s v=""/>
    <s v=""/>
    <s v=""/>
    <s v=""/>
    <s v="VIA CESARE BATTISTI, 19"/>
    <s v="VIA CESARE BATTISTI"/>
    <s v="19"/>
    <s v=""/>
    <s v=""/>
    <s v=""/>
    <s v=""/>
    <s v=""/>
    <s v="FAB"/>
    <s v="C591"/>
    <s v="NCT"/>
    <s v="00015"/>
    <s v="000103"/>
    <s v=""/>
    <s v="0006"/>
    <s v=""/>
    <s v=""/>
    <s v="FAB"/>
    <s v="C591"/>
    <s v="NCT"/>
    <s v="00015"/>
    <s v="000103"/>
    <s v=""/>
    <s v="00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2638D31122012C122"/>
    <s v="373"/>
    <s v="2534/1"/>
    <s v="BNDPNN57L60C591T"/>
    <s v=""/>
    <s v="F"/>
    <s v="BIONDI PIERANNA"/>
    <s v="BIONDI"/>
    <s v="PIERANNA"/>
    <s v="F"/>
    <s v="20/07/1957"/>
    <s v="CEVO"/>
    <s v="VIA TRIESTE, 21 A"/>
    <s v="CEVO"/>
    <s v="25040"/>
    <s v="VIA TRIESTE"/>
    <s v="21"/>
    <s v="A"/>
    <s v=""/>
    <s v=""/>
    <s v=""/>
    <s v=""/>
    <s v="VIA TRIESTE, 21 A"/>
    <s v="VIA TRIESTE"/>
    <s v="21"/>
    <s v="A"/>
    <s v=""/>
    <s v=""/>
    <s v=""/>
    <s v=""/>
    <s v="FAB"/>
    <s v="C591"/>
    <s v="NCT"/>
    <s v="00015"/>
    <s v="000150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.8"/>
    <n v="52.8"/>
    <x v="0"/>
    <x v="0"/>
    <s v="LOCALI AD USO ABITAZIONE"/>
    <s v=""/>
    <s v=""/>
    <n v="2"/>
    <s v=""/>
    <s v=""/>
    <s v=""/>
    <s v=""/>
    <s v=""/>
    <s v=""/>
    <s v="SIMULAZIONE TARI 2022 MT"/>
    <n v="81.81"/>
    <s v=""/>
    <n v="81.81"/>
    <n v="365"/>
    <s v="giorni"/>
    <s v="2022"/>
    <s v="01/01/2022"/>
    <s v="31/12/2022"/>
    <s v=""/>
    <s v=""/>
    <s v=""/>
    <s v=""/>
    <s v=""/>
    <s v=""/>
    <n v="0"/>
    <n v="0"/>
    <n v="0"/>
    <n v="0"/>
    <n v="52.800000000000004"/>
    <n v="0"/>
    <n v="0"/>
    <n v="0"/>
    <n v="0"/>
    <n v="1"/>
    <x v="5"/>
    <n v="30.370121507658649"/>
    <n v="51.443731886070836"/>
    <n v="3.8533937294857878E-3"/>
    <n v="30.370121507658649"/>
    <n v="51.443731886070836"/>
    <n v="81.813853393729488"/>
  </r>
  <r>
    <s v="V2K2639D31122012C122S"/>
    <s v="11011"/>
    <s v="2535/1"/>
    <s v="SLCLCU89E18D918J"/>
    <s v=""/>
    <s v="F"/>
    <s v="SALICE LUCA"/>
    <s v="SALICE"/>
    <s v="LUCA"/>
    <s v="M"/>
    <s v="18/05/1989"/>
    <s v="GARDONE VAL TROMPIA"/>
    <s v="VIA ANDROLA, 49"/>
    <s v="CEVO"/>
    <s v="25040"/>
    <s v="VIA ANDROLA"/>
    <s v="49"/>
    <s v=""/>
    <s v=""/>
    <s v=""/>
    <s v=""/>
    <s v=""/>
    <s v="VIA CESARE BATTISTI, 8"/>
    <s v="VIA CESARE BATTISTI"/>
    <s v="8"/>
    <s v=""/>
    <s v=""/>
    <s v=""/>
    <s v=""/>
    <s v=""/>
    <s v="FAB"/>
    <s v="C591"/>
    <s v="NCT"/>
    <s v="00015"/>
    <s v="000150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.61"/>
    <n v="74.61"/>
    <x v="0"/>
    <x v="0"/>
    <s v="LOCALI AD USO ABITAZIONE"/>
    <s v=""/>
    <s v=""/>
    <n v="1"/>
    <s v=""/>
    <s v=""/>
    <s v=""/>
    <s v=""/>
    <s v=""/>
    <s v=""/>
    <s v="SIMULAZIONE TARI 2022 MT"/>
    <n v="11.77"/>
    <s v=""/>
    <n v="11.77"/>
    <n v="80"/>
    <s v="giorni"/>
    <s v="2022"/>
    <s v="01/01/2022"/>
    <s v="21/03/2022"/>
    <s v=""/>
    <s v=""/>
    <s v=""/>
    <s v=""/>
    <s v=""/>
    <s v=""/>
    <n v="0"/>
    <n v="0"/>
    <n v="0"/>
    <n v="0"/>
    <n v="16.352876712328769"/>
    <n v="0"/>
    <n v="0"/>
    <n v="0"/>
    <n v="0"/>
    <n v="0.21917808219178081"/>
    <x v="0"/>
    <n v="8.062319038201073"/>
    <n v="3.7108708972785616"/>
    <n v="3.1899354796358637E-3"/>
    <n v="8.062319038201073"/>
    <n v="3.7108708972785616"/>
    <n v="11.773189935479635"/>
  </r>
  <r>
    <s v="V2K2639D31122012C122"/>
    <s v="11011"/>
    <s v="2535/1"/>
    <s v="SLCLCU89E18D918J"/>
    <s v=""/>
    <s v="F"/>
    <s v="SALICE LUCA"/>
    <s v="SALICE"/>
    <s v="LUCA"/>
    <s v="M"/>
    <s v="18/05/1989"/>
    <s v="GARDONE VAL TROMPIA"/>
    <s v="VIA ANDROLA, 49"/>
    <s v="CEVO"/>
    <s v="25040"/>
    <s v="VIA ANDROLA"/>
    <s v="49"/>
    <s v=""/>
    <s v=""/>
    <s v=""/>
    <s v=""/>
    <s v=""/>
    <s v="VIA CESARE BATTISTI, 8"/>
    <s v="VIA CESARE BATTISTI"/>
    <s v="8"/>
    <s v=""/>
    <s v=""/>
    <s v=""/>
    <s v=""/>
    <s v=""/>
    <s v="FAB"/>
    <s v="C591"/>
    <s v="NCT"/>
    <s v="00015"/>
    <s v="000150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.61"/>
    <n v="74.61"/>
    <x v="0"/>
    <x v="0"/>
    <s v="LOCALI AD USO ABITAZIONE"/>
    <s v=""/>
    <s v=""/>
    <n v="3"/>
    <s v=""/>
    <s v=""/>
    <s v=""/>
    <s v=""/>
    <s v=""/>
    <s v=""/>
    <s v="SIMULAZIONE TARI 2022 MT"/>
    <n v="89.56"/>
    <s v=""/>
    <n v="89.56"/>
    <n v="285"/>
    <s v="giorni"/>
    <s v="2022"/>
    <s v="22/03/2022"/>
    <s v="31/12/2022"/>
    <s v=""/>
    <s v=""/>
    <s v=""/>
    <s v=""/>
    <s v=""/>
    <s v=""/>
    <n v="0"/>
    <n v="0"/>
    <n v="0"/>
    <n v="0"/>
    <n v="58.257123287671234"/>
    <n v="0"/>
    <n v="0"/>
    <n v="0"/>
    <n v="0"/>
    <n v="0.78082191780821919"/>
    <x v="6"/>
    <n v="36.928300594617411"/>
    <n v="52.625679948304978"/>
    <n v="-6.0194570776133105E-3"/>
    <n v="36.928300594617411"/>
    <n v="52.625679948304978"/>
    <n v="89.553980542922389"/>
  </r>
  <r>
    <s v="V2K2641D31122012C122"/>
    <s v="261"/>
    <s v="2536/1"/>
    <s v="BRNSGN62S07A816I"/>
    <s v="02867530988"/>
    <s v="F"/>
    <s v="BERNARDI SERGIO ANGELO"/>
    <s v="BERNARDI"/>
    <s v="SERGIO ANGELO"/>
    <s v="M"/>
    <s v="07/11/1962"/>
    <s v="BERZO DEMO"/>
    <s v="VIA IGNA, 6"/>
    <s v="CEVO"/>
    <s v="25040"/>
    <s v="VIA IGNA"/>
    <s v="6"/>
    <s v=""/>
    <s v=""/>
    <s v=""/>
    <s v=""/>
    <s v=""/>
    <s v="VIA TRIESTE, 19"/>
    <s v="VIA TRIESTE"/>
    <s v="19"/>
    <s v=""/>
    <s v=""/>
    <s v=""/>
    <s v=""/>
    <s v=""/>
    <s v="FAB"/>
    <s v="C591"/>
    <s v="NCT"/>
    <s v="00015"/>
    <s v="00014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.65"/>
    <n v="36.65"/>
    <x v="0"/>
    <x v="0"/>
    <s v="LOCALI AD USO ABITAZIONE"/>
    <s v=""/>
    <s v=""/>
    <n v="1"/>
    <s v=""/>
    <s v=""/>
    <s v=""/>
    <s v=""/>
    <s v=""/>
    <s v=""/>
    <s v="SIMULAZIONE TARI 2022 MT"/>
    <n v="35"/>
    <s v=""/>
    <n v="35"/>
    <n v="365"/>
    <s v="giorni"/>
    <s v="2022"/>
    <s v="01/01/2022"/>
    <s v="31/12/2022"/>
    <s v=""/>
    <s v=""/>
    <s v=""/>
    <s v=""/>
    <s v=""/>
    <s v=""/>
    <n v="0"/>
    <n v="0"/>
    <n v="0"/>
    <n v="0"/>
    <n v="36.65"/>
    <n v="0"/>
    <n v="0"/>
    <n v="0"/>
    <n v="0"/>
    <n v="1"/>
    <x v="0"/>
    <n v="18.069236254150798"/>
    <n v="16.930848468833439"/>
    <n v="8.4722984240670485E-5"/>
    <n v="18.069236254150798"/>
    <n v="16.930848468833439"/>
    <n v="35.000084722984241"/>
  </r>
  <r>
    <s v="V2K2645D31122012C122"/>
    <s v="261"/>
    <s v="2537/1"/>
    <s v="BRNSGN62S07A816I"/>
    <s v="02867530988"/>
    <s v="F"/>
    <s v="BERNARDI SERGIO ANGELO"/>
    <s v="BERNARDI"/>
    <s v="SERGIO ANGELO"/>
    <s v="M"/>
    <s v="07/11/1962"/>
    <s v="BERZO DEMO"/>
    <s v="VIA IGNA, 6"/>
    <s v="CEVO"/>
    <s v="25040"/>
    <s v="VIA IGNA"/>
    <s v="6"/>
    <s v=""/>
    <s v=""/>
    <s v=""/>
    <s v=""/>
    <s v=""/>
    <s v="VIA TRIESTE, 17"/>
    <s v="VIA TRIESTE"/>
    <s v="17"/>
    <s v=""/>
    <s v=""/>
    <s v=""/>
    <s v=""/>
    <s v=""/>
    <s v="FAB"/>
    <s v="C591"/>
    <s v="NCT"/>
    <s v="00015"/>
    <s v="000149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3.5"/>
    <n v="113.5"/>
    <x v="0"/>
    <x v="0"/>
    <s v="LOCALI AD USO ABITAZIONE"/>
    <s v=""/>
    <s v=""/>
    <n v="1"/>
    <s v=""/>
    <s v=""/>
    <s v=""/>
    <s v=""/>
    <s v=""/>
    <s v=""/>
    <s v="SIMULAZIONE TARI 2022 MT"/>
    <n v="72.89"/>
    <s v=""/>
    <n v="72.89"/>
    <n v="365"/>
    <s v="giorni"/>
    <s v="2022"/>
    <s v="01/01/2022"/>
    <s v="31/12/2022"/>
    <s v=""/>
    <s v=""/>
    <s v=""/>
    <s v=""/>
    <s v=""/>
    <s v=""/>
    <n v="0"/>
    <n v="0"/>
    <n v="0"/>
    <n v="0"/>
    <n v="113.5"/>
    <n v="0"/>
    <n v="0"/>
    <n v="0"/>
    <n v="0"/>
    <n v="1"/>
    <x v="0"/>
    <n v="55.957934920767144"/>
    <n v="16.930848468833439"/>
    <n v="-1.2166103994246669E-3"/>
    <n v="55.957934920767144"/>
    <n v="16.930848468833439"/>
    <n v="72.888783389600576"/>
  </r>
  <r>
    <s v="V2K2650D31122012C122"/>
    <s v="261"/>
    <s v="2539/1"/>
    <s v="BRNSGN62S07A816I"/>
    <s v="02867530988"/>
    <s v="F"/>
    <s v="BERNARDI SERGIO ANGELO"/>
    <s v="BERNARDI"/>
    <s v="SERGIO ANGELO"/>
    <s v="M"/>
    <s v="07/11/1962"/>
    <s v="BERZO DEMO"/>
    <s v="VIA IGNA, 6"/>
    <s v="CEVO"/>
    <s v="25040"/>
    <s v="VIA IGNA"/>
    <s v="6"/>
    <s v=""/>
    <s v=""/>
    <s v=""/>
    <s v=""/>
    <s v=""/>
    <s v="VIA CESARE BATTISTI, 4"/>
    <s v="VIA CESARE BATTISTI"/>
    <s v="4"/>
    <s v=""/>
    <s v=""/>
    <s v=""/>
    <s v=""/>
    <s v=""/>
    <s v="FAB"/>
    <s v="C591"/>
    <s v="NCT"/>
    <s v="00015"/>
    <s v="000148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.85"/>
    <n v="84.85"/>
    <x v="0"/>
    <x v="0"/>
    <s v="LOCALI AD USO ABITAZIONE"/>
    <s v=""/>
    <s v=""/>
    <n v="1"/>
    <s v=""/>
    <s v=""/>
    <s v=""/>
    <s v=""/>
    <s v=""/>
    <s v=""/>
    <s v="SIMULAZIONE TARI 2022 MT"/>
    <n v="58.76"/>
    <s v=""/>
    <n v="58.76"/>
    <n v="365"/>
    <s v="giorni"/>
    <s v="2022"/>
    <s v="01/01/2022"/>
    <s v="31/12/2022"/>
    <s v=""/>
    <s v=""/>
    <s v=""/>
    <s v=""/>
    <s v=""/>
    <s v=""/>
    <n v="0"/>
    <n v="0"/>
    <n v="0"/>
    <n v="0"/>
    <n v="84.85"/>
    <n v="0"/>
    <n v="0"/>
    <n v="0"/>
    <n v="0"/>
    <n v="1"/>
    <x v="0"/>
    <n v="41.832870290987593"/>
    <n v="16.930848468833439"/>
    <n v="3.7187598210337569E-3"/>
    <n v="41.832870290987593"/>
    <n v="16.930848468833439"/>
    <n v="58.763718759821032"/>
  </r>
  <r>
    <s v="V2K2660D31122012C122"/>
    <s v="971"/>
    <s v="2545/1"/>
    <s v="PSSDNL76P11B393O"/>
    <s v=""/>
    <s v="F"/>
    <s v="PASSERA DANILO"/>
    <s v="PASSERA"/>
    <s v="DANILO"/>
    <s v="M"/>
    <s v="11/09/1976"/>
    <s v="CALCINATE"/>
    <s v="VIA ADUA, 50 C"/>
    <s v="VERDELLO"/>
    <s v="24049"/>
    <s v="VIA ADUA"/>
    <s v="50"/>
    <s v="C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40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9.92"/>
    <n v="79.92"/>
    <x v="0"/>
    <x v="0"/>
    <s v="LOCALI AD USO ABITAZIONE"/>
    <s v=""/>
    <s v=""/>
    <s v=""/>
    <s v=""/>
    <s v=""/>
    <s v=""/>
    <s v=""/>
    <s v=""/>
    <s v=""/>
    <s v="SIMULAZIONE TARI 2022 MT"/>
    <n v="118.06"/>
    <s v=""/>
    <n v="118.06"/>
    <n v="365"/>
    <s v="giorni"/>
    <s v="2022"/>
    <s v="01/01/2022"/>
    <s v="31/12/2022"/>
    <s v=""/>
    <s v=""/>
    <s v=""/>
    <s v=""/>
    <s v=""/>
    <s v=""/>
    <n v="0"/>
    <n v="0"/>
    <n v="0"/>
    <n v="0"/>
    <n v="79.92"/>
    <n v="0"/>
    <n v="0"/>
    <n v="0"/>
    <n v="0"/>
    <n v="1"/>
    <x v="1"/>
    <n v="50.660067249602761"/>
    <n v="67.397800635548478"/>
    <n v="-2.1321148487629671E-3"/>
    <n v="50.660067249602761"/>
    <n v="67.397800635548478"/>
    <n v="118.05786788515124"/>
  </r>
  <r>
    <s v="V2K2661D31122012C122"/>
    <s v="15092"/>
    <s v="2546/1"/>
    <s v="MRGMNG73D48L400D"/>
    <s v=""/>
    <s v="F"/>
    <s v="MORIGGI MARIA ANGELA"/>
    <s v="MORIGGI"/>
    <s v="MARIA ANGELA"/>
    <s v="F"/>
    <s v="08/04/1973"/>
    <s v="TREVIGLIO"/>
    <s v="VIA ADUA, 50"/>
    <s v="VERDELLO"/>
    <s v="24049"/>
    <s v="VIA ADUA"/>
    <s v="50"/>
    <s v="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40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.3"/>
    <n v="94.3"/>
    <x v="0"/>
    <x v="0"/>
    <s v="LOCALI AD USO ABITAZIONE"/>
    <s v=""/>
    <s v=""/>
    <s v=""/>
    <s v=""/>
    <s v=""/>
    <s v=""/>
    <s v=""/>
    <s v=""/>
    <s v=""/>
    <s v="SIMULAZIONE TARI 2022 MT"/>
    <n v="127.17"/>
    <s v=""/>
    <n v="127.17"/>
    <n v="365"/>
    <s v="giorni"/>
    <s v="2022"/>
    <s v="01/01/2022"/>
    <s v="31/12/2022"/>
    <s v=""/>
    <s v=""/>
    <s v=""/>
    <s v=""/>
    <s v=""/>
    <s v=""/>
    <n v="0"/>
    <n v="0"/>
    <n v="0"/>
    <n v="0"/>
    <n v="94.3"/>
    <n v="0"/>
    <n v="0"/>
    <n v="0"/>
    <n v="0"/>
    <n v="1"/>
    <x v="1"/>
    <n v="59.77532960006932"/>
    <n v="67.397800635548478"/>
    <n v="3.1302356178031232E-3"/>
    <n v="59.77532960006932"/>
    <n v="67.397800635548478"/>
    <n v="127.1731302356178"/>
  </r>
  <r>
    <s v="V2K2667D01012019C99"/>
    <s v="245"/>
    <s v="2547/1"/>
    <s v="BLTCML39M09C564L"/>
    <s v=""/>
    <s v="F"/>
    <s v="BELTRAMELLI CARMELO"/>
    <s v="BELTRAMELLI"/>
    <s v="CARMELO"/>
    <s v="M"/>
    <s v="09/08/1939"/>
    <s v="CESANA TORINESE"/>
    <s v="VIA UMBERTO PRIMO, 24"/>
    <s v="CEVO"/>
    <s v="25040"/>
    <s v="VIA UMBERTO PRIMO"/>
    <s v="24"/>
    <s v=""/>
    <s v=""/>
    <s v=""/>
    <s v=""/>
    <s v=""/>
    <s v="VIA QUATTRO NOVEMBRE, 16"/>
    <s v="VIA QUATTRO NOVEMBRE"/>
    <s v="16"/>
    <s v=""/>
    <s v=""/>
    <s v=""/>
    <s v=""/>
    <s v=""/>
    <s v="FAB"/>
    <s v="C591"/>
    <s v="NCT"/>
    <s v="00011"/>
    <s v="000024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0"/>
    <x v="0"/>
    <x v="4"/>
    <s v=""/>
    <s v=""/>
    <s v=""/>
    <s v=""/>
    <s v=""/>
    <s v=""/>
    <s v=""/>
    <s v=""/>
    <s v=""/>
    <s v="Chiusa causa incendi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2673D01012020C109"/>
    <s v="18473"/>
    <s v="2548/1"/>
    <s v="03177380981"/>
    <s v=""/>
    <s v="G"/>
    <s v="STUDIO TECNICO ASSOCIATO BELOTTI GEOM.PIERGIOVANNI E RAGAZZOLI GEOM. DISMA "/>
    <s v=""/>
    <s v=""/>
    <s v=""/>
    <s v=""/>
    <s v=""/>
    <s v="VIA ROMA, 36 D"/>
    <s v="CEVO"/>
    <s v="25040"/>
    <s v="VIA ROMA"/>
    <s v="36"/>
    <s v="D"/>
    <s v=""/>
    <s v=""/>
    <s v=""/>
    <s v=""/>
    <s v="VIA ROMA, 36 D"/>
    <s v="VIA ROMA"/>
    <s v="36"/>
    <s v="D"/>
    <s v=""/>
    <s v=""/>
    <s v=""/>
    <s v=""/>
    <s v="FAB"/>
    <s v="C591"/>
    <s v="NCT"/>
    <s v="01981"/>
    <s v="000000"/>
    <s v=""/>
    <s v="16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"/>
    <n v="31"/>
    <x v="1"/>
    <x v="3"/>
    <s v="BANCHE ED ISTITUTI DI CREDITO, STUDI PROFESSIONALI"/>
    <s v=""/>
    <s v=""/>
    <s v=""/>
    <s v="289 - Riduzione COVID-19 = 424 - Non applicata"/>
    <s v=""/>
    <s v=""/>
    <s v=""/>
    <s v=""/>
    <s v="Da 1-1-2020 Riclassificazione Studi Professionali Art 58 dl 26.10-2019 n 124"/>
    <s v="SIMULAZIONE TARI 2022 MT"/>
    <n v="44.78"/>
    <s v=""/>
    <n v="44.78"/>
    <n v="365"/>
    <s v="giorni"/>
    <s v="2022"/>
    <s v="01/01/2022"/>
    <s v="31/12/2022"/>
    <s v=""/>
    <s v=""/>
    <s v=""/>
    <s v=""/>
    <s v=""/>
    <s v=""/>
    <n v="0"/>
    <n v="0"/>
    <n v="0"/>
    <n v="0"/>
    <n v="31"/>
    <n v="0"/>
    <n v="0"/>
    <n v="0"/>
    <n v="0"/>
    <n v="31"/>
    <x v="2"/>
    <n v="7.3827389337310301"/>
    <n v="37.403358690102102"/>
    <n v="6.097623833127841E-3"/>
    <n v="7.3827389337310301"/>
    <n v="37.403358690102102"/>
    <n v="44.786097623833129"/>
  </r>
  <r>
    <s v="V2K2676D31122012C122"/>
    <s v="9305"/>
    <s v="2549/1"/>
    <s v="LDOMSM68S12H598N"/>
    <s v=""/>
    <s v="F"/>
    <s v="LODA MASSIMO"/>
    <s v="LODA"/>
    <s v="MASSIMO"/>
    <s v="M"/>
    <s v="12/11/1968"/>
    <s v="ROVATO"/>
    <s v="VIA FERMI, 6"/>
    <s v="ERBUSCO"/>
    <s v="25030"/>
    <s v="VIA FERMI"/>
    <s v="6"/>
    <s v=""/>
    <s v=""/>
    <s v=""/>
    <s v=""/>
    <s v=""/>
    <s v="LOCALITA' CODEPLE', "/>
    <s v="LOCALITA' CODEPLE'"/>
    <s v=""/>
    <s v=""/>
    <s v=""/>
    <s v=""/>
    <s v=""/>
    <s v=""/>
    <s v="FAB"/>
    <s v="C591"/>
    <s v="NCT"/>
    <s v="00018"/>
    <s v="000131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.65"/>
    <n v="57.65"/>
    <x v="0"/>
    <x v="0"/>
    <s v="LOCALI AD USO ABITAZIONE"/>
    <s v=""/>
    <s v=""/>
    <s v=""/>
    <s v=""/>
    <s v=""/>
    <s v=""/>
    <s v=""/>
    <s v=""/>
    <s v=""/>
    <s v="SIMULAZIONE TARI 2022 MT"/>
    <n v="103.94"/>
    <s v=""/>
    <n v="103.94"/>
    <n v="365"/>
    <s v="giorni"/>
    <s v="2022"/>
    <s v="01/01/2022"/>
    <s v="31/12/2022"/>
    <s v=""/>
    <s v=""/>
    <s v=""/>
    <s v=""/>
    <s v=""/>
    <s v=""/>
    <n v="0"/>
    <n v="0"/>
    <n v="0"/>
    <n v="0"/>
    <n v="57.649999999999991"/>
    <n v="0"/>
    <n v="0"/>
    <n v="0"/>
    <n v="0"/>
    <n v="1"/>
    <x v="1"/>
    <n v="36.543454416161147"/>
    <n v="67.397800635548478"/>
    <n v="1.2550517096201474E-3"/>
    <n v="36.543454416161147"/>
    <n v="67.397800635548478"/>
    <n v="103.94125505170962"/>
  </r>
  <r>
    <s v="V2K2678D31122012C122"/>
    <s v="8242"/>
    <s v="2550/1"/>
    <s v="MFFLNZ64E06D952N"/>
    <s v=""/>
    <s v="F"/>
    <s v="MAFFEIS LORENZO"/>
    <s v="MAFFEIS"/>
    <s v="LORENZO"/>
    <s v="M"/>
    <s v="06/05/1964"/>
    <s v="GAZZANIGA"/>
    <s v="VIA QUATTRO NOVEMBRE, 15"/>
    <s v="CEVO"/>
    <s v="25040"/>
    <s v="VIA QUATTRO NOVEMBRE"/>
    <s v="15"/>
    <s v=""/>
    <s v=""/>
    <s v=""/>
    <s v=""/>
    <s v=""/>
    <s v="VIA QUATTRO NOVEMBRE, 15"/>
    <s v="VIA QUATTRO NOVEMBRE"/>
    <s v="15"/>
    <s v=""/>
    <s v=""/>
    <s v=""/>
    <s v=""/>
    <s v=""/>
    <s v="FAB"/>
    <s v="C591"/>
    <s v="NCT"/>
    <s v="00011"/>
    <s v="000113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4"/>
    <s v=""/>
    <s v=""/>
    <s v=""/>
    <s v=""/>
    <s v=""/>
    <s v="CASA IN AFFITTO DA BELTRAMELLI BORTOLO"/>
    <s v="SIMULAZIONE TARI 2022 MT"/>
    <n v="123.23"/>
    <s v=""/>
    <n v="123.2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4"/>
    <n v="40.850348966702249"/>
    <n v="82.375089665670373"/>
    <n v="-4.5613676273745796E-3"/>
    <n v="40.850348966702249"/>
    <n v="82.375089665670373"/>
    <n v="123.22543863237263"/>
  </r>
  <r>
    <s v="V2K2681D31122012C122"/>
    <s v="15127"/>
    <s v="2551/1"/>
    <s v="LLRGNN54C12I690T"/>
    <s v=""/>
    <s v="F"/>
    <s v="ALLARIA GIOVANNI"/>
    <s v="ALLARIA"/>
    <s v="GIOVANNI"/>
    <s v="M"/>
    <s v="12/03/1954"/>
    <s v="SESTO SAN GIOVANNI"/>
    <s v="VIA PODGORA, 3"/>
    <s v="SESTO SAN GIOVANNI"/>
    <s v="20099"/>
    <s v="VIA PODGORA"/>
    <s v="3"/>
    <s v="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594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.63"/>
    <n v="58.63"/>
    <x v="0"/>
    <x v="0"/>
    <s v="LOCALI AD USO ABITAZIONE"/>
    <s v=""/>
    <s v=""/>
    <s v=""/>
    <s v=""/>
    <s v=""/>
    <s v=""/>
    <s v=""/>
    <s v=""/>
    <s v=""/>
    <s v="SIMULAZIONE TARI 2022 MT"/>
    <n v="104.56"/>
    <s v=""/>
    <n v="104.56"/>
    <n v="365"/>
    <s v="giorni"/>
    <s v="2022"/>
    <s v="01/01/2022"/>
    <s v="31/12/2022"/>
    <s v=""/>
    <s v=""/>
    <s v=""/>
    <s v=""/>
    <s v=""/>
    <s v=""/>
    <n v="0"/>
    <n v="0"/>
    <n v="0"/>
    <n v="0"/>
    <n v="58.63"/>
    <n v="0"/>
    <n v="0"/>
    <n v="0"/>
    <n v="0"/>
    <n v="1"/>
    <x v="1"/>
    <n v="37.164661446999624"/>
    <n v="67.397800635548478"/>
    <n v="2.4620825481065367E-3"/>
    <n v="37.164661446999624"/>
    <n v="67.397800635548478"/>
    <n v="104.56246208254811"/>
  </r>
  <r>
    <s v="V2K2684D31122012C122"/>
    <s v="10231"/>
    <s v="2552/1"/>
    <s v="GLBCTY71L49B149J"/>
    <s v=""/>
    <s v="F"/>
    <s v="GALBASSINI CATYA"/>
    <s v="GALBASSINI"/>
    <s v="CATYA"/>
    <s v="F"/>
    <s v="09/07/1971"/>
    <s v="BRENO"/>
    <s v="VIA GIARDINO, 1"/>
    <s v="CEVO"/>
    <s v="25040"/>
    <s v="VIA GIARDINO"/>
    <s v="1"/>
    <s v=""/>
    <s v=""/>
    <s v=""/>
    <s v=""/>
    <s v=""/>
    <s v="VIA FIUME, 2"/>
    <s v="VIA FIUME"/>
    <s v="2"/>
    <s v=""/>
    <s v=""/>
    <s v=""/>
    <s v=""/>
    <s v=""/>
    <s v="FAB"/>
    <s v="C591"/>
    <s v="NCT"/>
    <s v="00015"/>
    <s v="000230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2686D31122012C122"/>
    <s v="844"/>
    <s v="2553/1"/>
    <s v="GZZMRA50M27L648A"/>
    <s v=""/>
    <s v="F"/>
    <s v="GOZZI MARIO"/>
    <s v="GOZZI"/>
    <s v="MARIO"/>
    <s v="M"/>
    <s v="27/08/1950"/>
    <s v="VALSAVIORE"/>
    <s v="VIA PINETA, 8"/>
    <s v="CEVO"/>
    <s v="25040"/>
    <s v="VIA PINETA"/>
    <s v="8"/>
    <s v=""/>
    <s v=""/>
    <s v=""/>
    <s v=""/>
    <s v=""/>
    <s v="VIA PINETA, 8"/>
    <s v="VIA PINETA"/>
    <s v="8"/>
    <s v=""/>
    <s v=""/>
    <s v=""/>
    <s v=""/>
    <s v=""/>
    <s v="FAB"/>
    <s v="C591"/>
    <s v="NCT"/>
    <s v="00016"/>
    <s v="00012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2"/>
    <s v=""/>
    <s v=""/>
    <s v=""/>
    <s v=""/>
    <s v=""/>
    <s v="ACQUISTATO DA FOTI ANDREA"/>
    <s v="SIMULAZIONE TARI 2022 MT"/>
    <n v="85.95"/>
    <s v=""/>
    <n v="85.95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5"/>
    <n v="34.511501713248464"/>
    <n v="51.443731886070836"/>
    <n v="5.2335993192968999E-3"/>
    <n v="34.511501713248464"/>
    <n v="51.443731886070836"/>
    <n v="85.9552335993193"/>
  </r>
  <r>
    <s v="V2K2688D31122012C123"/>
    <s v="844"/>
    <s v="2554/1"/>
    <s v="GZZMRA50M27L648A"/>
    <s v=""/>
    <s v="F"/>
    <s v="GOZZI MARIO"/>
    <s v="GOZZI"/>
    <s v="MARIO"/>
    <s v="M"/>
    <s v="27/08/1950"/>
    <s v="VALSAVIORE"/>
    <s v="VIA PINETA, 8"/>
    <s v="CEVO"/>
    <s v="25040"/>
    <s v="VIA PINETA"/>
    <s v="8"/>
    <s v=""/>
    <s v=""/>
    <s v=""/>
    <s v=""/>
    <s v=""/>
    <s v="VIA PINETA, 8"/>
    <s v="VIA PINETA"/>
    <s v="8"/>
    <s v=""/>
    <s v=""/>
    <s v=""/>
    <s v=""/>
    <s v=""/>
    <s v="TER"/>
    <s v="C591"/>
    <s v=""/>
    <s v="00016"/>
    <s v="000128"/>
    <s v=""/>
    <s v=""/>
    <s v="000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n v="2"/>
    <s v=""/>
    <s v=""/>
    <s v=""/>
    <s v=""/>
    <s v=""/>
    <s v=""/>
    <s v="SIMULAZIONE TARI 2022 MT"/>
    <n v="13.8"/>
    <s v=""/>
    <n v="13.8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5"/>
    <n v="13.804600685299382"/>
    <n v="0"/>
    <n v="4.6006852993816238E-3"/>
    <n v="13.804600685299382"/>
    <n v="0"/>
    <n v="13.804600685299382"/>
  </r>
  <r>
    <s v="V2K2705D31122012C122"/>
    <s v="11084"/>
    <s v="2558/1"/>
    <s v="SCLFRN52A21L648H"/>
    <s v=""/>
    <s v="F"/>
    <s v="SCOLARI FLORINDO SAMUELE"/>
    <s v="SCOLARI"/>
    <s v="FLORINDO SAMUELE"/>
    <s v="M"/>
    <s v="21/01/1952"/>
    <s v="VALSAVIORE"/>
    <s v="VIA CASTELLO, 1 A"/>
    <s v="CEVO"/>
    <s v="25040"/>
    <s v="VIA CASTELLO"/>
    <s v="1"/>
    <s v="A"/>
    <s v=""/>
    <s v=""/>
    <s v=""/>
    <s v=""/>
    <s v="VIA CASTELLO, 1 A"/>
    <s v="VIA CASTELLO"/>
    <s v="1"/>
    <s v="A"/>
    <s v=""/>
    <s v=""/>
    <s v=""/>
    <s v=""/>
    <s v="FAB"/>
    <s v="C591"/>
    <s v="NCT"/>
    <s v="00015"/>
    <s v="000048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.5"/>
    <n v="39.5"/>
    <x v="0"/>
    <x v="0"/>
    <s v="LOCALI AD USO ABITAZIONE"/>
    <s v=""/>
    <s v=""/>
    <n v="1"/>
    <s v=""/>
    <s v=""/>
    <s v=""/>
    <s v=""/>
    <s v=""/>
    <s v=""/>
    <s v="SIMULAZIONE TARI 2022 MT"/>
    <n v="36.4"/>
    <s v=""/>
    <n v="36.4"/>
    <n v="365"/>
    <s v="giorni"/>
    <s v="2022"/>
    <s v="01/01/2022"/>
    <s v="31/12/2022"/>
    <s v=""/>
    <s v=""/>
    <s v=""/>
    <s v=""/>
    <s v=""/>
    <s v=""/>
    <n v="0"/>
    <n v="0"/>
    <n v="0"/>
    <n v="0"/>
    <n v="39.5"/>
    <n v="0"/>
    <n v="0"/>
    <n v="0"/>
    <n v="0"/>
    <n v="1"/>
    <x v="0"/>
    <n v="19.474347395333059"/>
    <n v="16.930848468833439"/>
    <n v="5.1958641665024174E-3"/>
    <n v="19.474347395333059"/>
    <n v="16.930848468833439"/>
    <n v="36.405195864166501"/>
  </r>
  <r>
    <s v="V2K2708D31122012C122"/>
    <s v="217"/>
    <s v="2559/1"/>
    <s v="MTTGMN49S65L648E"/>
    <s v=""/>
    <s v="F"/>
    <s v="MATTI GIACOMINA"/>
    <s v="MATTI"/>
    <s v="GIACOMINA"/>
    <s v="F"/>
    <s v="25/11/1949"/>
    <s v="VALSAVIORE"/>
    <s v="VIA CINQUANTAQUATTRESIMA BRIGATA GARIBALDI, 32"/>
    <s v="CEVO"/>
    <s v="25040"/>
    <s v="VIA CINQUANTAQUATTRESIMA BRIGATA GARIBALDI"/>
    <s v="32"/>
    <s v=""/>
    <s v=""/>
    <s v=""/>
    <s v=""/>
    <s v=""/>
    <s v="VIA CINQUANTAQUATTRESIMA BRIGATA GARIBALDI, 32"/>
    <s v="VIA CINQUANTAQUATTRESIMA BRIGATA GARIBALDI"/>
    <s v="32"/>
    <s v=""/>
    <s v=""/>
    <s v=""/>
    <s v=""/>
    <s v=""/>
    <s v="FAB"/>
    <s v="C591"/>
    <s v="NCT"/>
    <s v="00017"/>
    <s v="000175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06"/>
    <n v="70.06"/>
    <x v="0"/>
    <x v="0"/>
    <s v="LOCALI AD USO ABITAZIONE"/>
    <s v=""/>
    <s v=""/>
    <n v="1"/>
    <s v=""/>
    <s v=""/>
    <s v=""/>
    <s v=""/>
    <s v=""/>
    <s v="SUBENTRATA ALA MARITO DEFUNTO GALBASSINI GIACOMO LUIGI"/>
    <s v="SIMULAZIONE TARI 2022 MT"/>
    <n v="51.47"/>
    <s v=""/>
    <n v="51.47"/>
    <n v="365"/>
    <s v="giorni"/>
    <s v="2022"/>
    <s v="01/01/2022"/>
    <s v="31/12/2022"/>
    <s v=""/>
    <s v=""/>
    <s v=""/>
    <s v=""/>
    <s v=""/>
    <s v=""/>
    <n v="0"/>
    <n v="0"/>
    <n v="0"/>
    <n v="0"/>
    <n v="70.06"/>
    <n v="0"/>
    <n v="0"/>
    <n v="0"/>
    <n v="0"/>
    <n v="1"/>
    <x v="0"/>
    <n v="34.541083000431243"/>
    <n v="16.930848468833439"/>
    <n v="1.9314692646830167E-3"/>
    <n v="34.541083000431243"/>
    <n v="16.930848468833439"/>
    <n v="51.471931469264682"/>
  </r>
  <r>
    <s v="V2K2724D31122012C122"/>
    <s v="15249"/>
    <s v="2563/1"/>
    <s v="BNDGNN52M52I498R"/>
    <s v=""/>
    <s v="F"/>
    <s v="BIONDI GIOVANNA"/>
    <s v="BIONDI"/>
    <s v="GIOVANNA"/>
    <s v="F"/>
    <s v="12/08/1952"/>
    <s v="SCANDOLARA RIPA D'OGLIO"/>
    <s v="VIA PRAMPOLINI, 10"/>
    <s v="CAMPAGNOLA EMILIA"/>
    <s v="42012"/>
    <s v="VIA PRAMPOLINI"/>
    <s v="10"/>
    <s v=""/>
    <s v=""/>
    <s v=""/>
    <s v=""/>
    <s v=""/>
    <s v="VIA TRIESTE, 40"/>
    <s v="VIA TRIESTE"/>
    <s v="40"/>
    <s v=""/>
    <s v=""/>
    <s v=""/>
    <s v=""/>
    <s v=""/>
    <s v="FAB"/>
    <s v="C591"/>
    <s v="NCT"/>
    <s v="00015"/>
    <s v="000189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0"/>
    <s v="LOCALI AD USO ABITAZIONE"/>
    <s v=""/>
    <s v=""/>
    <s v=""/>
    <s v=""/>
    <s v=""/>
    <s v=""/>
    <s v=""/>
    <s v=""/>
    <s v="SUBINGRESSO A BAZZANA GIOVANNI BATTISTA"/>
    <s v="SIMULAZIONE TARI 2022 MT"/>
    <n v="78.81"/>
    <s v=""/>
    <n v="78.81"/>
    <n v="365"/>
    <s v="giorni"/>
    <s v="2022"/>
    <s v="01/01/2022"/>
    <s v="31/12/2022"/>
    <s v=""/>
    <s v=""/>
    <s v=""/>
    <s v=""/>
    <s v=""/>
    <s v=""/>
    <n v="0"/>
    <n v="0"/>
    <n v="0"/>
    <n v="0"/>
    <n v="18"/>
    <n v="0"/>
    <n v="0"/>
    <n v="0"/>
    <n v="0"/>
    <n v="1"/>
    <x v="1"/>
    <n v="11.409925056216839"/>
    <n v="67.397800635548478"/>
    <n v="-2.2743082346892152E-3"/>
    <n v="11.409925056216839"/>
    <n v="67.397800635548478"/>
    <n v="78.807725691765313"/>
  </r>
  <r>
    <s v="V2K2734D31122012C122"/>
    <s v="131"/>
    <s v="2565/1"/>
    <s v="BZZGNN54R28C591B"/>
    <s v=""/>
    <s v="F"/>
    <s v="BAZZANA GIOVANNI BATTISTA"/>
    <s v="BAZZANA"/>
    <s v="GIOVANNI BATTISTA"/>
    <s v="M"/>
    <s v="28/10/1954"/>
    <s v="CEVO"/>
    <s v="VIA SANT' ANTONIO, 8"/>
    <s v="CEVO"/>
    <s v="25040"/>
    <s v="VIA SANT' ANTONIO"/>
    <s v="8"/>
    <s v=""/>
    <s v=""/>
    <s v=""/>
    <s v=""/>
    <s v=""/>
    <s v="VIA SANT' ANTONIO, 8"/>
    <s v="VIA SANT' ANTONIO"/>
    <s v="8"/>
    <s v=""/>
    <s v=""/>
    <s v=""/>
    <s v=""/>
    <s v=""/>
    <s v="FAB"/>
    <s v="C591"/>
    <s v="NCT"/>
    <s v="00015"/>
    <s v="000113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2748D01012013C122"/>
    <s v="15306"/>
    <s v="2566/1"/>
    <s v="CLMVEA70P59C591E"/>
    <s v=""/>
    <s v="F"/>
    <s v="CLEMENTI EVA"/>
    <s v="CLEMENTI"/>
    <s v="EVA"/>
    <s v="F"/>
    <s v="19/09/1970"/>
    <s v="CEVO"/>
    <s v="VIA SOSTEGNO, 6 B"/>
    <s v="BRESCIA"/>
    <s v="25126"/>
    <s v="VIA SOSTEGNO"/>
    <s v="6"/>
    <s v="B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1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SUBENTRATA A GOZZI REMO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2751D31122012C122"/>
    <s v="15170"/>
    <s v="2567/1"/>
    <s v="DDNMLS35A70B781H"/>
    <s v=""/>
    <s v="F"/>
    <s v="DI DONATO MARIA LUISA"/>
    <s v="DI DONATO"/>
    <s v="MARIA LUISA"/>
    <s v="F"/>
    <s v="30/01/1935"/>
    <s v="CARINOLA"/>
    <s v="VIA NAZIONALE FRAZ. CASANOVA, 118"/>
    <s v="CARINOLA"/>
    <s v="81030"/>
    <s v="VIA NAZIONALE FRAZ. CASANOVA"/>
    <s v="118"/>
    <s v=""/>
    <s v=""/>
    <s v=""/>
    <s v=""/>
    <s v=""/>
    <s v="VIA QUATTRO NOVEMBRE, 18"/>
    <s v="VIA QUATTRO NOVEMBRE"/>
    <s v="18"/>
    <s v=""/>
    <s v=""/>
    <s v=""/>
    <s v=""/>
    <s v=""/>
    <s v="FAB"/>
    <s v="C591"/>
    <s v="NCT"/>
    <s v="00011"/>
    <s v="000161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9"/>
    <n v="109"/>
    <x v="0"/>
    <x v="0"/>
    <s v="LOCALI AD USO ABITAZIONE"/>
    <s v=""/>
    <s v=""/>
    <s v=""/>
    <s v=""/>
    <s v=""/>
    <s v=""/>
    <s v=""/>
    <s v=""/>
    <s v="ereditato dal marito camasa oreste defunto"/>
    <s v="SIMULAZIONE TARI 2022 MT"/>
    <n v="136.49"/>
    <s v=""/>
    <n v="136.49"/>
    <n v="365"/>
    <s v="giorni"/>
    <s v="2022"/>
    <s v="01/01/2022"/>
    <s v="31/12/2022"/>
    <s v=""/>
    <s v=""/>
    <s v=""/>
    <s v=""/>
    <s v=""/>
    <s v=""/>
    <n v="0"/>
    <n v="0"/>
    <n v="0"/>
    <n v="0"/>
    <n v="109"/>
    <n v="0"/>
    <n v="0"/>
    <n v="0"/>
    <n v="0"/>
    <n v="1"/>
    <x v="1"/>
    <n v="69.093435062646407"/>
    <n v="67.397800635548478"/>
    <n v="1.2356981948755674E-3"/>
    <n v="69.093435062646407"/>
    <n v="67.397800635548478"/>
    <n v="136.49123569819488"/>
  </r>
  <r>
    <s v="V2K2753D31122012C122"/>
    <s v="15170"/>
    <s v="2568/1"/>
    <s v="DDNMLS35A70B781H"/>
    <s v=""/>
    <s v="F"/>
    <s v="DI DONATO MARIA LUISA"/>
    <s v="DI DONATO"/>
    <s v="MARIA LUISA"/>
    <s v="F"/>
    <s v="30/01/1935"/>
    <s v="CARINOLA"/>
    <s v="VIA NAZIONALE FRAZ. CASANOVA, 118"/>
    <s v="CARINOLA"/>
    <s v="81030"/>
    <s v="VIA NAZIONALE FRAZ. CASANOVA"/>
    <s v="118"/>
    <s v=""/>
    <s v=""/>
    <s v=""/>
    <s v=""/>
    <s v=""/>
    <s v="VIA QUATTRO NOVEMBRE, 20"/>
    <s v="VIA QUATTRO NOVEMBRE"/>
    <s v="20"/>
    <s v=""/>
    <s v=""/>
    <s v=""/>
    <s v=""/>
    <s v=""/>
    <s v="FAB"/>
    <s v="C591"/>
    <s v="NCT"/>
    <s v="00011"/>
    <s v="000161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n v="1"/>
    <s v=""/>
    <s v=""/>
    <s v=""/>
    <s v=""/>
    <s v=""/>
    <s v="ereditato dal marito camasa oreste per decesso"/>
    <s v="SIMULAZIONE TARI 2022 MT"/>
    <n v="34.19"/>
    <s v=""/>
    <n v="34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0"/>
    <n v="17.255750856624228"/>
    <n v="16.930848468833439"/>
    <n v="-3.400674542334059E-3"/>
    <n v="17.255750856624228"/>
    <n v="16.930848468833439"/>
    <n v="34.186599325457664"/>
  </r>
  <r>
    <s v="V2K2755D31122012C123"/>
    <s v="15170"/>
    <s v="2569/1"/>
    <s v="DDNMLS35A70B781H"/>
    <s v=""/>
    <s v="F"/>
    <s v="DI DONATO MARIA LUISA"/>
    <s v="DI DONATO"/>
    <s v="MARIA LUISA"/>
    <s v="F"/>
    <s v="30/01/1935"/>
    <s v="CARINOLA"/>
    <s v="VIA NAZIONALE FRAZ. CASANOVA, 118"/>
    <s v="CARINOLA"/>
    <s v="81030"/>
    <s v="VIA NAZIONALE FRAZ. CASANOVA"/>
    <s v="118"/>
    <s v=""/>
    <s v=""/>
    <s v=""/>
    <s v=""/>
    <s v=""/>
    <s v="VIA QUATTRO NOVEMBRE, 28"/>
    <s v="VIA QUATTRO NOVEMBRE"/>
    <s v="28"/>
    <s v=""/>
    <s v=""/>
    <s v=""/>
    <s v=""/>
    <s v=""/>
    <s v="FAB"/>
    <s v="C591"/>
    <s v="NCT"/>
    <s v="00011"/>
    <s v="000162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1"/>
    <s v="LOCALI ACCESSORI UTENZA DOMESTICA"/>
    <s v=""/>
    <s v=""/>
    <s v=""/>
    <s v=""/>
    <s v=""/>
    <s v=""/>
    <s v=""/>
    <s v=""/>
    <s v="ereditato dal marito camasa oreste per decesso"/>
    <s v="SIMULAZIONE TARI 2022 MT"/>
    <n v="26.62"/>
    <s v=""/>
    <n v="26.62"/>
    <n v="365"/>
    <s v="giorni"/>
    <s v="2022"/>
    <s v="01/01/2022"/>
    <s v="31/12/2022"/>
    <s v=""/>
    <s v=""/>
    <s v=""/>
    <s v=""/>
    <s v=""/>
    <s v=""/>
    <n v="0"/>
    <n v="0"/>
    <n v="0"/>
    <n v="0"/>
    <n v="42"/>
    <n v="1"/>
    <n v="0"/>
    <n v="0"/>
    <n v="0"/>
    <n v="0"/>
    <x v="1"/>
    <n v="26.623158464505956"/>
    <n v="0"/>
    <n v="3.1584645059545835E-3"/>
    <n v="26.623158464505956"/>
    <n v="0"/>
    <n v="26.623158464505956"/>
  </r>
  <r>
    <s v="V2K2759D31122012C123"/>
    <s v="475"/>
    <s v="2570/1"/>
    <s v="RGZSLN61L29C591J"/>
    <s v=""/>
    <s v="F"/>
    <s v="RAGAZZOLI SAMUELE ANDREA"/>
    <s v="RAGAZZOLI"/>
    <s v="SAMUELE ANDREA"/>
    <s v="M"/>
    <s v="29/07/1961"/>
    <s v="CEVO"/>
    <s v="VIA ANDROLA, 65"/>
    <s v="CEVO"/>
    <s v="25040"/>
    <s v="VIA ANDROLA"/>
    <s v="65"/>
    <s v=""/>
    <s v=""/>
    <s v=""/>
    <s v=""/>
    <s v=""/>
    <s v="VIA ALFREDO BIONDI, 8"/>
    <s v="VIA ALFREDO BIONDI"/>
    <s v="8"/>
    <s v=""/>
    <s v=""/>
    <s v=""/>
    <s v=""/>
    <s v=""/>
    <s v="FAB"/>
    <s v="C591"/>
    <s v="NCT"/>
    <s v="00013"/>
    <s v="000279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0"/>
    <n v="200"/>
    <x v="0"/>
    <x v="1"/>
    <s v="LOCALI ACCESSORI UTENZA DOMESTICA"/>
    <s v=""/>
    <s v=""/>
    <n v="3"/>
    <s v=""/>
    <s v=""/>
    <s v=""/>
    <s v=""/>
    <s v=""/>
    <s v=""/>
    <s v="SIMULAZIONE TARI 2022 MT"/>
    <n v="126.78"/>
    <s v=""/>
    <n v="126.78"/>
    <n v="365"/>
    <s v="giorni"/>
    <s v="2022"/>
    <s v="01/01/2022"/>
    <s v="31/12/2022"/>
    <s v=""/>
    <s v=""/>
    <s v=""/>
    <s v=""/>
    <s v=""/>
    <s v=""/>
    <n v="0"/>
    <n v="0"/>
    <n v="0"/>
    <n v="0"/>
    <n v="200"/>
    <n v="1"/>
    <n v="0"/>
    <n v="0"/>
    <n v="0"/>
    <n v="0"/>
    <x v="6"/>
    <n v="126.77694506907598"/>
    <n v="0"/>
    <n v="-3.0549309240228695E-3"/>
    <n v="126.77694506907598"/>
    <n v="0"/>
    <n v="126.77694506907598"/>
  </r>
  <r>
    <s v="V2K2761D31122012C122"/>
    <s v="15455"/>
    <s v="2571/1"/>
    <s v="SCLMNG50P53L648D"/>
    <s v=""/>
    <s v="F"/>
    <s v="SCOLARI MARIA ANGELA"/>
    <s v="SCOLARI"/>
    <s v="MARIA ANGELA"/>
    <s v="F"/>
    <s v="13/09/1950"/>
    <s v="VALSAVIORE"/>
    <s v="VIA DE GASPERI, 12"/>
    <s v="BOTTICINO"/>
    <s v="25080"/>
    <s v="VIA DE GASPERI"/>
    <s v="12"/>
    <s v=""/>
    <s v=""/>
    <s v=""/>
    <s v=""/>
    <s v=""/>
    <s v="VIA SANT' ANTONIO, 24"/>
    <s v="VIA SANT' ANTONIO"/>
    <s v="24"/>
    <s v=""/>
    <s v=""/>
    <s v=""/>
    <s v=""/>
    <s v=""/>
    <s v="FAB"/>
    <s v="C591"/>
    <s v="NCT"/>
    <s v="00015"/>
    <s v="000215"/>
    <s v=""/>
    <s v="000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2767D25022013C122"/>
    <s v="24"/>
    <s v="2572/1"/>
    <s v="MMNJML62B01Z240K"/>
    <s v="01993020989"/>
    <s v="F"/>
    <s v="AMMOUNE JAMAL"/>
    <s v="AMMOUNE"/>
    <s v="JAMAL"/>
    <s v="M"/>
    <s v="01/02/1962"/>
    <s v="ALEPPO"/>
    <s v="VIA ROMA, 11"/>
    <s v="CEVO"/>
    <s v="25040"/>
    <s v="VIA ROMA"/>
    <s v="11"/>
    <s v=""/>
    <s v=""/>
    <s v=""/>
    <s v=""/>
    <s v=""/>
    <s v="VIA ROMA, 11"/>
    <s v="VIA ROMA"/>
    <s v="11"/>
    <s v=""/>
    <s v=""/>
    <s v=""/>
    <s v=""/>
    <s v=""/>
    <s v="FAB"/>
    <s v="C591"/>
    <s v="NCT"/>
    <s v="00014"/>
    <s v="00009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ACQUISTO DA RAGAZZOLI DARIO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2769D23022013C122"/>
    <s v="24"/>
    <s v="2573/1"/>
    <s v="MMNJML62B01Z240K"/>
    <s v="01993020989"/>
    <s v="F"/>
    <s v="AMMOUNE JAMAL"/>
    <s v="AMMOUNE"/>
    <s v="JAMAL"/>
    <s v="M"/>
    <s v="01/02/1962"/>
    <s v="ALEPPO"/>
    <s v="VIA ROMA, 11"/>
    <s v="CEVO"/>
    <s v="25040"/>
    <s v="VIA ROMA"/>
    <s v="11"/>
    <s v=""/>
    <s v=""/>
    <s v=""/>
    <s v=""/>
    <s v=""/>
    <s v="VIA ROMA, 11"/>
    <s v="VIA ROMA"/>
    <s v="11"/>
    <s v=""/>
    <s v=""/>
    <s v=""/>
    <s v=""/>
    <s v=""/>
    <s v="FAB"/>
    <s v="C591"/>
    <s v="NCT"/>
    <s v="00014"/>
    <s v="000097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ACQUISTATA DA RAGAZZOLI DARIO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2779D31122012C122"/>
    <s v="10773"/>
    <s v="2574/1"/>
    <s v="NCTVTR44R56C286D"/>
    <s v=""/>
    <s v="F"/>
    <s v="NICOTRA VITTORIA"/>
    <s v="NICOTRA"/>
    <s v="VITTORIA"/>
    <s v="F"/>
    <s v="16/10/1944"/>
    <s v="CASTELVETRANO"/>
    <s v="VIA GUGLIELMO TELL, 14"/>
    <s v="CHIASSO"/>
    <s v="6830"/>
    <s v="VIA GUGLIELMO TELL"/>
    <s v="14"/>
    <s v=""/>
    <s v=""/>
    <s v=""/>
    <s v=""/>
    <s v=""/>
    <s v="VICOLO DELL'ALBERA, 8"/>
    <s v="VICOLO DELL'ALBERA"/>
    <s v="8"/>
    <s v=""/>
    <s v=""/>
    <s v=""/>
    <s v=""/>
    <s v=""/>
    <s v="FAB"/>
    <s v="C591"/>
    <s v="NCT"/>
    <s v="00015"/>
    <s v="000399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0"/>
    <s v="LOCALI AD USO ABITAZIONE"/>
    <s v=""/>
    <s v=""/>
    <n v="1"/>
    <s v=""/>
    <s v=""/>
    <s v=""/>
    <s v=""/>
    <s v=""/>
    <s v=""/>
    <s v="SIMULAZIONE TARI 2022 MT"/>
    <n v="30.24"/>
    <s v=""/>
    <n v="30.24"/>
    <n v="365"/>
    <s v="giorni"/>
    <s v="2022"/>
    <s v="01/01/2022"/>
    <s v="31/12/2022"/>
    <s v=""/>
    <s v=""/>
    <s v=""/>
    <s v=""/>
    <s v=""/>
    <s v=""/>
    <n v="0"/>
    <n v="0"/>
    <n v="0"/>
    <n v="0"/>
    <n v="27"/>
    <n v="0"/>
    <n v="0"/>
    <n v="0"/>
    <n v="0"/>
    <n v="1"/>
    <x v="0"/>
    <n v="13.311579232252976"/>
    <n v="16.930848468833439"/>
    <n v="2.4277010864146575E-3"/>
    <n v="13.311579232252976"/>
    <n v="16.930848468833439"/>
    <n v="30.242427701086413"/>
  </r>
  <r>
    <s v="V2K2781D31122012C123"/>
    <s v="10773"/>
    <s v="2575/1"/>
    <s v="NCTVTR44R56C286D"/>
    <s v=""/>
    <s v="F"/>
    <s v="NICOTRA VITTORIA"/>
    <s v="NICOTRA"/>
    <s v="VITTORIA"/>
    <s v="F"/>
    <s v="16/10/1944"/>
    <s v="CASTELVETRANO"/>
    <s v="VIA GUGLIELMO TELL, 14"/>
    <s v="CHIASSO"/>
    <s v="6830"/>
    <s v="VIA GUGLIELMO TELL"/>
    <s v="14"/>
    <s v=""/>
    <s v=""/>
    <s v=""/>
    <s v=""/>
    <s v=""/>
    <s v="VICOLO DELL'ALBERA, 8"/>
    <s v="VICOLO DELL'ALBERA"/>
    <s v="8"/>
    <s v=""/>
    <s v=""/>
    <s v=""/>
    <s v=""/>
    <s v=""/>
    <s v="FAB"/>
    <s v="C591"/>
    <s v="NCT"/>
    <s v="00015"/>
    <s v="000374"/>
    <s v=""/>
    <s v="0003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"/>
    <n v="6"/>
    <x v="0"/>
    <x v="1"/>
    <s v="LOCALI ACCESSORI UTENZA DOMESTICA"/>
    <s v=""/>
    <s v=""/>
    <n v="1"/>
    <s v=""/>
    <s v=""/>
    <s v=""/>
    <s v=""/>
    <s v=""/>
    <s v=""/>
    <s v="SIMULAZIONE TARI 2022 MT"/>
    <n v="2.96"/>
    <s v=""/>
    <n v="2.96"/>
    <n v="365"/>
    <s v="giorni"/>
    <s v="2022"/>
    <s v="01/01/2022"/>
    <s v="31/12/2022"/>
    <s v=""/>
    <s v=""/>
    <s v=""/>
    <s v=""/>
    <s v=""/>
    <s v=""/>
    <n v="0"/>
    <n v="0"/>
    <n v="0"/>
    <n v="0"/>
    <n v="5.9999999999999991"/>
    <n v="1"/>
    <n v="0"/>
    <n v="0"/>
    <n v="0"/>
    <n v="0"/>
    <x v="0"/>
    <n v="2.9581287182784388"/>
    <n v="0"/>
    <n v="-1.8712817215611466E-3"/>
    <n v="2.9581287182784388"/>
    <n v="0"/>
    <n v="2.9581287182784388"/>
  </r>
  <r>
    <s v="V2K2784D31122012C122"/>
    <s v="172"/>
    <s v="2576/1"/>
    <s v="BZZSTN34R65Z110C"/>
    <s v=""/>
    <s v="F"/>
    <s v="BAZZANA SANTINA MARIA"/>
    <s v="BAZZANA"/>
    <s v="SANTINA MARIA"/>
    <s v="F"/>
    <s v="25/10/1934"/>
    <s v="AUDINCOURT"/>
    <s v="VIA SANT' ANTONIO, 4"/>
    <s v="CEVO"/>
    <s v="25040"/>
    <s v="VIA SANT' ANTONIO"/>
    <s v="4"/>
    <s v=""/>
    <s v=""/>
    <s v=""/>
    <s v=""/>
    <s v=""/>
    <s v="VIA SANT' ANTONIO, 4"/>
    <s v="VIA SANT' ANTONIO"/>
    <s v="4"/>
    <s v=""/>
    <s v=""/>
    <s v=""/>
    <s v=""/>
    <s v=""/>
    <s v="FAB"/>
    <s v="C591"/>
    <s v="NCT"/>
    <s v="00015"/>
    <s v="000105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n v="1"/>
    <s v=""/>
    <s v=""/>
    <s v=""/>
    <s v=""/>
    <s v=""/>
    <s v=""/>
    <s v="SIMULAZIONE TARI 2022 MT"/>
    <n v="39.61"/>
    <s v=""/>
    <n v="39.61"/>
    <n v="365"/>
    <s v="giorni"/>
    <s v="2022"/>
    <s v="01/01/2022"/>
    <s v="31/12/2022"/>
    <s v=""/>
    <s v=""/>
    <s v=""/>
    <s v=""/>
    <s v=""/>
    <s v=""/>
    <n v="0"/>
    <n v="0"/>
    <n v="0"/>
    <n v="0"/>
    <n v="46"/>
    <n v="0"/>
    <n v="0"/>
    <n v="0"/>
    <n v="0"/>
    <n v="1"/>
    <x v="0"/>
    <n v="22.678986840134701"/>
    <n v="16.930848468833439"/>
    <n v="-1.6469103185556833E-4"/>
    <n v="22.678986840134701"/>
    <n v="16.930848468833439"/>
    <n v="39.609835308968144"/>
  </r>
  <r>
    <s v="V2K2787D31122012C122"/>
    <s v="172"/>
    <s v="2577/1"/>
    <s v="BZZSTN34R65Z110C"/>
    <s v=""/>
    <s v="F"/>
    <s v="BAZZANA SANTINA MARIA"/>
    <s v="BAZZANA"/>
    <s v="SANTINA MARIA"/>
    <s v="F"/>
    <s v="25/10/1934"/>
    <s v="AUDINCOURT"/>
    <s v="VIA SANT' ANTONIO, 4"/>
    <s v="CEVO"/>
    <s v="25040"/>
    <s v="VIA SANT' ANTONIO"/>
    <s v="4"/>
    <s v=""/>
    <s v=""/>
    <s v=""/>
    <s v=""/>
    <s v=""/>
    <s v="VIA SANT' ANTONIO, 4"/>
    <s v="VIA SANT' ANTONIO"/>
    <s v="4"/>
    <s v=""/>
    <s v=""/>
    <s v=""/>
    <s v=""/>
    <s v=""/>
    <s v="FAB"/>
    <s v="C591"/>
    <s v="NCT"/>
    <s v="00015"/>
    <s v="000105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n v="1"/>
    <s v=""/>
    <s v=""/>
    <s v=""/>
    <s v=""/>
    <s v=""/>
    <s v=""/>
    <s v="SIMULAZIONE TARI 2022 MT"/>
    <n v="39.61"/>
    <s v=""/>
    <n v="39.61"/>
    <n v="365"/>
    <s v="giorni"/>
    <s v="2022"/>
    <s v="01/01/2022"/>
    <s v="31/12/2022"/>
    <s v=""/>
    <s v=""/>
    <s v=""/>
    <s v=""/>
    <s v=""/>
    <s v=""/>
    <n v="0"/>
    <n v="0"/>
    <n v="0"/>
    <n v="0"/>
    <n v="46"/>
    <n v="0"/>
    <n v="0"/>
    <n v="0"/>
    <n v="0"/>
    <n v="1"/>
    <x v="0"/>
    <n v="22.678986840134701"/>
    <n v="16.930848468833439"/>
    <n v="-1.6469103185556833E-4"/>
    <n v="22.678986840134701"/>
    <n v="16.930848468833439"/>
    <n v="39.609835308968144"/>
  </r>
  <r>
    <s v="V2K2789D31122012C122"/>
    <s v="172"/>
    <s v="2578/1"/>
    <s v="BZZSTN34R65Z110C"/>
    <s v=""/>
    <s v="F"/>
    <s v="BAZZANA SANTINA MARIA"/>
    <s v="BAZZANA"/>
    <s v="SANTINA MARIA"/>
    <s v="F"/>
    <s v="25/10/1934"/>
    <s v="AUDINCOURT"/>
    <s v="VIA SANT' ANTONIO, 4"/>
    <s v="CEVO"/>
    <s v="25040"/>
    <s v="VIA SANT' ANTONIO"/>
    <s v="4"/>
    <s v=""/>
    <s v=""/>
    <s v=""/>
    <s v=""/>
    <s v=""/>
    <s v="VIA SANT' ANTONIO, 4"/>
    <s v="VIA SANT' ANTONIO"/>
    <s v="4"/>
    <s v=""/>
    <s v=""/>
    <s v=""/>
    <s v=""/>
    <s v=""/>
    <s v="FAB"/>
    <s v="C591"/>
    <s v="NCT"/>
    <s v="00015"/>
    <s v="000105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n v="1"/>
    <s v=""/>
    <s v=""/>
    <s v=""/>
    <s v=""/>
    <s v=""/>
    <s v=""/>
    <s v="SIMULAZIONE TARI 2022 MT"/>
    <n v="39.61"/>
    <s v=""/>
    <n v="39.61"/>
    <n v="365"/>
    <s v="giorni"/>
    <s v="2022"/>
    <s v="01/01/2022"/>
    <s v="31/12/2022"/>
    <s v=""/>
    <s v=""/>
    <s v=""/>
    <s v=""/>
    <s v=""/>
    <s v=""/>
    <n v="0"/>
    <n v="0"/>
    <n v="0"/>
    <n v="0"/>
    <n v="46"/>
    <n v="0"/>
    <n v="0"/>
    <n v="0"/>
    <n v="0"/>
    <n v="1"/>
    <x v="0"/>
    <n v="22.678986840134701"/>
    <n v="16.930848468833439"/>
    <n v="-1.6469103185556833E-4"/>
    <n v="22.678986840134701"/>
    <n v="16.930848468833439"/>
    <n v="39.609835308968144"/>
  </r>
  <r>
    <s v="V2K2798D01012013C122S"/>
    <s v="10361"/>
    <s v="2582/1"/>
    <s v="GZZSRA73B61A010O"/>
    <s v=""/>
    <s v="F"/>
    <s v="GOZZI SARA"/>
    <s v="GOZZI"/>
    <s v="SARA"/>
    <s v="F"/>
    <s v="21/02/1973"/>
    <s v="ABBIATEGRASSO"/>
    <s v="VIA TRENTO, 10"/>
    <s v="CEVO"/>
    <s v="25040"/>
    <s v="VIA TRENTO"/>
    <s v="10"/>
    <s v=""/>
    <s v=""/>
    <s v=""/>
    <s v=""/>
    <s v=""/>
    <s v="VIA TRENTO, 10"/>
    <s v="VIA TRENTO"/>
    <s v="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n v="2"/>
    <s v=""/>
    <s v=""/>
    <s v=""/>
    <s v=""/>
    <s v=""/>
    <s v=""/>
    <s v="SIMULAZIONE TARI 2022 MT"/>
    <n v="20.07"/>
    <s v=""/>
    <n v="20.07"/>
    <n v="73"/>
    <s v="giorni"/>
    <s v="2022"/>
    <s v="01/01/2022"/>
    <s v="14/03/2022"/>
    <s v=""/>
    <s v=""/>
    <s v=""/>
    <s v=""/>
    <s v=""/>
    <s v=""/>
    <n v="0"/>
    <n v="0"/>
    <n v="0"/>
    <n v="0"/>
    <n v="17"/>
    <n v="0"/>
    <n v="0"/>
    <n v="0"/>
    <n v="0"/>
    <n v="0.2"/>
    <x v="5"/>
    <n v="9.7782588187537307"/>
    <n v="10.288746377214167"/>
    <n v="-2.9948040321023939E-3"/>
    <n v="9.7782588187537307"/>
    <n v="10.288746377214167"/>
    <n v="20.067005195967898"/>
  </r>
  <r>
    <s v="V2K2798D01012013C122"/>
    <s v="10361"/>
    <s v="2582/1"/>
    <s v="GZZSRA73B61A010O"/>
    <s v=""/>
    <s v="F"/>
    <s v="GOZZI SARA"/>
    <s v="GOZZI"/>
    <s v="SARA"/>
    <s v="F"/>
    <s v="21/02/1973"/>
    <s v="ABBIATEGRASSO"/>
    <s v="VIA TRENTO, 10"/>
    <s v="CEVO"/>
    <s v="25040"/>
    <s v="VIA TRENTO"/>
    <s v="10"/>
    <s v=""/>
    <s v=""/>
    <s v=""/>
    <s v=""/>
    <s v=""/>
    <s v="VIA TRENTO, 10"/>
    <s v="VIA TRENTO"/>
    <s v="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n v="3"/>
    <s v=""/>
    <s v=""/>
    <s v=""/>
    <s v=""/>
    <s v=""/>
    <s v=""/>
    <s v="SIMULAZIONE TARI 2022 MT"/>
    <n v="97.02"/>
    <s v=""/>
    <n v="97.02"/>
    <n v="292"/>
    <s v="giorni"/>
    <s v="2022"/>
    <s v="15/03/2022"/>
    <s v="31/12/2022"/>
    <s v=""/>
    <s v=""/>
    <s v=""/>
    <s v=""/>
    <s v=""/>
    <s v=""/>
    <n v="0"/>
    <n v="0"/>
    <n v="0"/>
    <n v="0"/>
    <n v="68"/>
    <n v="0"/>
    <n v="0"/>
    <n v="0"/>
    <n v="0"/>
    <n v="0.8"/>
    <x v="6"/>
    <n v="43.104161323485833"/>
    <n v="53.918240508438785"/>
    <n v="2.4018319246152942E-3"/>
    <n v="43.104161323485833"/>
    <n v="53.918240508438785"/>
    <n v="97.022401831924611"/>
  </r>
  <r>
    <s v="V2K2825D31122012C122"/>
    <s v="881"/>
    <s v="2587/1"/>
    <s v="FRRGMR53P03L648Y"/>
    <s v=""/>
    <s v="F"/>
    <s v="FERRAMONTI GIANMARIO LUIGI"/>
    <s v="FERRAMONTI"/>
    <s v="GIANMARIO LUIGI"/>
    <s v="M"/>
    <s v="03/09/1953"/>
    <s v="VALSAVIORE"/>
    <s v="VIA ROMA, 50"/>
    <s v="CEVO"/>
    <s v="25040"/>
    <s v="VIA ROMA"/>
    <s v="50"/>
    <s v=""/>
    <s v=""/>
    <s v=""/>
    <s v=""/>
    <s v=""/>
    <s v="VIA ROMA, 50"/>
    <s v="VIA ROMA"/>
    <s v="5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"/>
    <n v="84"/>
    <x v="0"/>
    <x v="0"/>
    <s v="LOCALI AD USO ABITAZIONE"/>
    <s v=""/>
    <s v=""/>
    <n v="1"/>
    <s v=""/>
    <s v=""/>
    <s v=""/>
    <s v=""/>
    <s v=""/>
    <s v=""/>
    <s v="SIMULAZIONE TARI 2022 MT"/>
    <n v="58.34"/>
    <s v=""/>
    <n v="58.34"/>
    <n v="365"/>
    <s v="giorni"/>
    <s v="2022"/>
    <s v="01/01/2022"/>
    <s v="31/12/2022"/>
    <s v=""/>
    <s v=""/>
    <s v=""/>
    <s v=""/>
    <s v=""/>
    <s v=""/>
    <n v="0"/>
    <n v="0"/>
    <n v="0"/>
    <n v="0"/>
    <n v="84"/>
    <n v="0"/>
    <n v="0"/>
    <n v="0"/>
    <n v="0"/>
    <n v="1"/>
    <x v="0"/>
    <n v="41.413802055898152"/>
    <n v="16.930848468833439"/>
    <n v="4.6505247315877796E-3"/>
    <n v="41.413802055898152"/>
    <n v="16.930848468833439"/>
    <n v="58.344650524731591"/>
  </r>
  <r>
    <s v="V2K2828D01012015C120"/>
    <s v="8185"/>
    <s v="2588/1"/>
    <s v="SCLPML93M54D434M"/>
    <s v=""/>
    <s v="F"/>
    <s v="SCOLARI PAMELA"/>
    <s v="SCOLARI"/>
    <s v="PAMELA"/>
    <s v="F"/>
    <s v="14/08/1993"/>
    <s v="ESINE"/>
    <s v="VIA SAN VIGILIO, 86"/>
    <s v="CEVO"/>
    <s v="25040"/>
    <s v="VIA SAN VIGILIO"/>
    <s v="86"/>
    <s v=""/>
    <s v=""/>
    <s v=""/>
    <s v=""/>
    <s v=""/>
    <s v="VIA GUGLIELMO MARCONI, 2"/>
    <s v="VIA GUGLIELMO MARCONI"/>
    <s v="2"/>
    <s v=""/>
    <s v=""/>
    <s v=""/>
    <s v=""/>
    <s v=""/>
    <s v="FAB"/>
    <s v="C591"/>
    <s v="NCT"/>
    <s v="00014"/>
    <s v="000111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1"/>
    <x v="16"/>
    <s v="ORTOFRUTTA, PESCHERIE, FIORI E PIANTE"/>
    <s v=""/>
    <s v=""/>
    <s v=""/>
    <s v=""/>
    <s v=""/>
    <s v=""/>
    <s v=""/>
    <s v=""/>
    <s v=""/>
    <s v="SIMULAZIONE TARI 2022 MT"/>
    <n v="300.77"/>
    <s v=""/>
    <n v="300.77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40"/>
    <x v="2"/>
    <n v="49.765737417586266"/>
    <n v="251.00485815519994"/>
    <n v="5.955727862101412E-4"/>
    <n v="49.765737417586266"/>
    <n v="251.00485815519994"/>
    <n v="300.77059557278619"/>
  </r>
  <r>
    <s v="V2K2836D31122012C122"/>
    <s v="861"/>
    <s v="2589/1"/>
    <s v="CSLCLD67R19C591I"/>
    <s v=""/>
    <s v="F"/>
    <s v="CASALINI CLAUDIO"/>
    <s v="CASALINI"/>
    <s v="CLAUDIO"/>
    <s v="M"/>
    <s v="19/10/1967"/>
    <s v="CEVO"/>
    <s v="VIA CASTELLO, 25"/>
    <s v="CEVO"/>
    <s v="25040"/>
    <s v="VIA CASTELLO"/>
    <s v="25"/>
    <s v=""/>
    <s v=""/>
    <s v=""/>
    <s v=""/>
    <s v=""/>
    <s v="VIA CASTELLO, 25"/>
    <s v="VIA CASTELLO"/>
    <s v="25"/>
    <s v=""/>
    <s v=""/>
    <s v=""/>
    <s v=""/>
    <s v=""/>
    <s v="FAB"/>
    <s v="C591"/>
    <s v="NCT"/>
    <s v="00014"/>
    <s v="000037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"/>
    <n v="61"/>
    <x v="0"/>
    <x v="0"/>
    <s v="LOCALI AD USO ABITAZIONE"/>
    <s v=""/>
    <s v=""/>
    <n v="3"/>
    <s v=""/>
    <s v=""/>
    <s v=""/>
    <s v=""/>
    <s v=""/>
    <s v=""/>
    <s v="SIMULAZIONE TARI 2022 MT"/>
    <n v="106.07"/>
    <s v=""/>
    <n v="106.07"/>
    <n v="365"/>
    <s v="giorni"/>
    <s v="2022"/>
    <s v="01/01/2022"/>
    <s v="31/12/2022"/>
    <s v=""/>
    <s v=""/>
    <s v=""/>
    <s v=""/>
    <s v=""/>
    <s v=""/>
    <n v="0"/>
    <n v="0"/>
    <n v="0"/>
    <n v="0"/>
    <n v="61"/>
    <n v="0"/>
    <n v="0"/>
    <n v="0"/>
    <n v="0"/>
    <n v="1"/>
    <x v="6"/>
    <n v="38.666968246068173"/>
    <n v="67.397800635548478"/>
    <n v="-5.2311183833353425E-3"/>
    <n v="38.666968246068173"/>
    <n v="67.397800635548478"/>
    <n v="106.06476888161666"/>
  </r>
  <r>
    <s v="V2K2842D01012013C122"/>
    <s v="15589"/>
    <s v="2590/1"/>
    <s v="GRNPRZ63D66F205N"/>
    <s v=""/>
    <s v="F"/>
    <s v="GUARINONI PATRIZIA"/>
    <s v="GUARINONI"/>
    <s v="PATRIZIA"/>
    <s v="F"/>
    <s v="26/04/1963"/>
    <s v="MILANO"/>
    <s v="VIA ONTINI, 12"/>
    <s v="ORZIVECCHI"/>
    <s v="25030"/>
    <s v="VIA ONTINI"/>
    <s v="12"/>
    <s v=""/>
    <s v=""/>
    <s v=""/>
    <s v=""/>
    <s v=""/>
    <s v="VIA ROMA, 3"/>
    <s v="VIA ROMA"/>
    <s v="3"/>
    <s v=""/>
    <s v=""/>
    <s v=""/>
    <s v=""/>
    <s v=""/>
    <s v="FAB"/>
    <s v="C591"/>
    <s v="NCT"/>
    <s v="00014"/>
    <s v="000181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0"/>
    <s v="LOCALI AD USO ABITAZIONE"/>
    <s v=""/>
    <s v=""/>
    <s v=""/>
    <s v=""/>
    <s v=""/>
    <s v=""/>
    <s v=""/>
    <s v=""/>
    <s v="SUBENTRO GOZZI MARIA ELIDE"/>
    <s v="SIMULAZIONE TARI 2022 MT"/>
    <n v="88.32"/>
    <s v=""/>
    <n v="88.32"/>
    <n v="365"/>
    <s v="giorni"/>
    <s v="2022"/>
    <s v="01/01/2022"/>
    <s v="31/12/2022"/>
    <s v=""/>
    <s v=""/>
    <s v=""/>
    <s v=""/>
    <s v=""/>
    <s v=""/>
    <n v="0"/>
    <n v="0"/>
    <n v="0"/>
    <n v="0"/>
    <n v="33"/>
    <n v="0"/>
    <n v="0"/>
    <n v="0"/>
    <n v="0"/>
    <n v="1"/>
    <x v="1"/>
    <n v="20.918195936397534"/>
    <n v="67.397800635548478"/>
    <n v="-4.0034280539771316E-3"/>
    <n v="20.918195936397534"/>
    <n v="67.397800635548478"/>
    <n v="88.315996571946016"/>
  </r>
  <r>
    <s v="V2K2852D31122012C122"/>
    <s v="15369"/>
    <s v="2591/1"/>
    <s v="BRNLVI54R14C618I"/>
    <s v=""/>
    <s v="F"/>
    <s v="BURNI LIVIO"/>
    <s v="BURNI"/>
    <s v="LIVIO"/>
    <s v="M"/>
    <s v="14/10/1954"/>
    <s v="CHIARI"/>
    <s v="VIA RUDIANO, 48"/>
    <s v="CHIARI"/>
    <s v="25032"/>
    <s v="VIA RUDIANO"/>
    <s v="48"/>
    <s v=""/>
    <s v=""/>
    <s v=""/>
    <s v=""/>
    <s v=""/>
    <s v="VIA ROMA, 24"/>
    <s v="VIA ROMA"/>
    <s v="24"/>
    <s v=""/>
    <s v=""/>
    <s v=""/>
    <s v=""/>
    <s v=""/>
    <s v="FAB"/>
    <s v="C591"/>
    <s v="NCT"/>
    <s v="00014"/>
    <s v="000128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8"/>
    <n v="88"/>
    <x v="0"/>
    <x v="0"/>
    <s v="LOCALI AD USO ABITAZIONE"/>
    <s v=""/>
    <s v=""/>
    <s v=""/>
    <s v=""/>
    <s v=""/>
    <s v=""/>
    <s v=""/>
    <s v=""/>
    <s v=""/>
    <s v="SIMULAZIONE TARI 2022 MT"/>
    <n v="123.18"/>
    <s v=""/>
    <n v="123.18"/>
    <n v="365"/>
    <s v="giorni"/>
    <s v="2022"/>
    <s v="01/01/2022"/>
    <s v="31/12/2022"/>
    <s v=""/>
    <s v=""/>
    <s v=""/>
    <s v=""/>
    <s v=""/>
    <s v=""/>
    <n v="0"/>
    <n v="0"/>
    <n v="0"/>
    <n v="0"/>
    <n v="88"/>
    <n v="0"/>
    <n v="0"/>
    <n v="0"/>
    <n v="0"/>
    <n v="1"/>
    <x v="1"/>
    <n v="55.781855830393425"/>
    <n v="67.397800635548478"/>
    <n v="-3.4353405810350068E-4"/>
    <n v="55.781855830393425"/>
    <n v="67.397800635548478"/>
    <n v="123.1796564659419"/>
  </r>
  <r>
    <s v="V2K2854D01012016C122"/>
    <s v="15635"/>
    <s v="2592/1"/>
    <s v="VNCMNC73A65F205V"/>
    <s v=""/>
    <s v="F"/>
    <s v="VINCENTI MONICA"/>
    <s v="VINCENTI"/>
    <s v="MONICA"/>
    <s v="F"/>
    <s v="25/01/1973"/>
    <s v="MILANO"/>
    <s v="VIA LIGURIA, 17"/>
    <s v="RODENGO SAIANO"/>
    <s v="25050"/>
    <s v="VIA LIGURIA"/>
    <s v="17"/>
    <s v=""/>
    <s v=""/>
    <s v=""/>
    <s v=""/>
    <s v=""/>
    <s v="VIA ANDROLA, 1"/>
    <s v="VIA ANDROLA"/>
    <s v="1"/>
    <s v=""/>
    <s v=""/>
    <s v=""/>
    <s v=""/>
    <s v=""/>
    <s v="FAB"/>
    <s v="C591"/>
    <s v="NCT"/>
    <s v="00022"/>
    <s v="000022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"/>
    <n v="68"/>
    <x v="0"/>
    <x v="0"/>
    <s v="LOCALI AD USO ABITAZIONE"/>
    <s v=""/>
    <s v=""/>
    <s v=""/>
    <s v=""/>
    <s v=""/>
    <s v=""/>
    <s v=""/>
    <s v=""/>
    <s v="subimgresso a boldini giovanna"/>
    <s v="SIMULAZIONE TARI 2022 MT"/>
    <n v="110.5"/>
    <s v=""/>
    <n v="110.5"/>
    <n v="365"/>
    <s v="giorni"/>
    <s v="2022"/>
    <s v="01/01/2022"/>
    <s v="31/12/2022"/>
    <s v=""/>
    <s v=""/>
    <s v=""/>
    <s v=""/>
    <s v=""/>
    <s v=""/>
    <n v="0"/>
    <n v="0"/>
    <n v="0"/>
    <n v="0"/>
    <n v="68"/>
    <n v="0"/>
    <n v="0"/>
    <n v="0"/>
    <n v="0"/>
    <n v="1"/>
    <x v="1"/>
    <n v="43.104161323485833"/>
    <n v="67.397800635548478"/>
    <n v="1.9619590343040727E-3"/>
    <n v="43.104161323485833"/>
    <n v="67.397800635548478"/>
    <n v="110.5019619590343"/>
  </r>
  <r>
    <s v="V2K7391D01012016C123"/>
    <s v="15635"/>
    <s v="2592/2"/>
    <s v="VNCMNC73A65F205V"/>
    <s v=""/>
    <s v="F"/>
    <s v="VINCENTI MONICA"/>
    <s v="VINCENTI"/>
    <s v="MONICA"/>
    <s v="F"/>
    <s v="25/01/1973"/>
    <s v="MILANO"/>
    <s v="VIA LIGURIA, 17"/>
    <s v="RODENGO SAIANO"/>
    <s v="25050"/>
    <s v="VIA LIGURIA"/>
    <s v="17"/>
    <s v=""/>
    <s v=""/>
    <s v=""/>
    <s v=""/>
    <s v=""/>
    <s v="VIA ANDROLA, 1"/>
    <s v="VIA ANDROLA"/>
    <s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"/>
    <n v="9"/>
    <x v="0"/>
    <x v="1"/>
    <s v="LOCALI ACCESSORI UTENZA DOMESTICA"/>
    <s v=""/>
    <s v=""/>
    <s v=""/>
    <s v=""/>
    <s v=""/>
    <s v=""/>
    <s v=""/>
    <s v=""/>
    <s v="veranda e cantina"/>
    <s v="SIMULAZIONE TARI 2022 MT"/>
    <n v="5.7"/>
    <s v=""/>
    <n v="5.7"/>
    <n v="365"/>
    <s v="giorni"/>
    <s v="2022"/>
    <s v="01/01/2022"/>
    <s v="31/12/2022"/>
    <s v=""/>
    <s v=""/>
    <s v=""/>
    <s v=""/>
    <s v=""/>
    <s v=""/>
    <n v="0"/>
    <n v="0"/>
    <n v="0"/>
    <n v="0"/>
    <n v="9"/>
    <n v="1"/>
    <n v="0"/>
    <n v="0"/>
    <n v="0"/>
    <n v="0"/>
    <x v="1"/>
    <n v="5.7049625281084193"/>
    <n v="0"/>
    <n v="4.9625281084191286E-3"/>
    <n v="5.7049625281084193"/>
    <n v="0"/>
    <n v="5.7049625281084193"/>
  </r>
  <r>
    <s v="V2K2858D31122012C122"/>
    <s v="807"/>
    <s v="2594/1"/>
    <s v="ZNTGMR57T23C591C"/>
    <s v=""/>
    <s v="F"/>
    <s v="ZONTA GIANMARIO"/>
    <s v="ZONTA"/>
    <s v="GIANMARIO"/>
    <s v="M"/>
    <s v="23/12/1957"/>
    <s v="CEVO"/>
    <s v="VIA GIARDINO, 10"/>
    <s v="CEVO"/>
    <s v="25040"/>
    <s v="VIA GIARDINO"/>
    <s v="10"/>
    <s v=""/>
    <s v=""/>
    <s v=""/>
    <s v=""/>
    <s v=""/>
    <s v="VIA GIARDINO, 10"/>
    <s v="VIA GIARDINO"/>
    <s v="10"/>
    <s v=""/>
    <s v=""/>
    <s v=""/>
    <s v=""/>
    <s v=""/>
    <s v="FAB"/>
    <s v="C591"/>
    <s v="NCT"/>
    <s v="00014"/>
    <s v="000047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subingresso a zonta battista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2863D31122012C122"/>
    <s v="15636"/>
    <s v="2596/1"/>
    <s v="MTTMGH70H50Z133E"/>
    <s v=""/>
    <s v="F"/>
    <s v="MATTI MARGHERITA"/>
    <s v="MATTI"/>
    <s v="MARGHERITA"/>
    <s v="F"/>
    <s v="10/06/1970"/>
    <s v="ZURIGO"/>
    <s v="VIA PREDAROSSA, 22"/>
    <s v="PRATA CAMPORTACCIO"/>
    <s v="23020"/>
    <s v="VIA PREDAROSSA"/>
    <s v="22"/>
    <s v=""/>
    <s v=""/>
    <s v=""/>
    <s v=""/>
    <s v=""/>
    <s v="VIA CESARE BATTISTI, 15"/>
    <s v="VIA CESARE BATTISTI"/>
    <s v="15"/>
    <s v=""/>
    <s v=""/>
    <s v=""/>
    <s v=""/>
    <s v=""/>
    <s v="FAB"/>
    <s v="C591"/>
    <s v="NCT"/>
    <s v="00015"/>
    <s v="000092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.4"/>
    <n v="48.4"/>
    <x v="0"/>
    <x v="0"/>
    <s v="LOCALI AD USO ABITAZIONE"/>
    <s v=""/>
    <s v=""/>
    <s v=""/>
    <s v=""/>
    <s v=""/>
    <s v=""/>
    <s v=""/>
    <s v=""/>
    <s v=""/>
    <s v="SIMULAZIONE TARI 2022 MT"/>
    <n v="98.08"/>
    <s v=""/>
    <n v="98.08"/>
    <n v="365"/>
    <s v="giorni"/>
    <s v="2022"/>
    <s v="01/01/2022"/>
    <s v="31/12/2022"/>
    <s v=""/>
    <s v=""/>
    <s v=""/>
    <s v=""/>
    <s v=""/>
    <s v=""/>
    <n v="0"/>
    <n v="0"/>
    <n v="0"/>
    <n v="0"/>
    <n v="48.4"/>
    <n v="0"/>
    <n v="0"/>
    <n v="0"/>
    <n v="0"/>
    <n v="1"/>
    <x v="1"/>
    <n v="30.680020706716384"/>
    <n v="67.397800635548478"/>
    <n v="-2.1786577351434744E-3"/>
    <n v="30.680020706716384"/>
    <n v="67.397800635548478"/>
    <n v="98.077821342264855"/>
  </r>
  <r>
    <s v="V2K2870D01012013C122"/>
    <s v="10791"/>
    <s v="2599/1"/>
    <s v="PRLRNN75B04B149B"/>
    <s v=""/>
    <s v="F"/>
    <s v="PAROLARI ERMANNO"/>
    <s v="PAROLARI"/>
    <s v="ERMANNO"/>
    <s v="M"/>
    <s v="04/02/1975"/>
    <s v="BRENO"/>
    <s v="VIA CASTELLO, 8"/>
    <s v="CEVO"/>
    <s v="25040"/>
    <s v="VIA CASTELLO"/>
    <s v="8"/>
    <s v=""/>
    <s v=""/>
    <s v=""/>
    <s v=""/>
    <s v=""/>
    <s v="VIA CASTELLO, 8"/>
    <s v="VIA CASTELLO"/>
    <s v="8"/>
    <s v=""/>
    <s v=""/>
    <s v=""/>
    <s v=""/>
    <s v=""/>
    <s v="FAB"/>
    <s v="C591"/>
    <s v="NCT"/>
    <s v="00015"/>
    <s v="000022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2"/>
    <s v=""/>
    <s v=""/>
    <s v=""/>
    <s v=""/>
    <s v=""/>
    <s v=""/>
    <s v="SIMULAZIONE TARI 2022 MT"/>
    <n v="77.319999999999993"/>
    <s v=""/>
    <n v="77.319999999999993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5"/>
    <n v="25.883626284936348"/>
    <n v="51.443731886070836"/>
    <n v="7.3581710071835005E-3"/>
    <n v="25.883626284936348"/>
    <n v="51.443731886070836"/>
    <n v="77.327358171007177"/>
  </r>
  <r>
    <s v="V2K2877D31122012C123"/>
    <s v="15127"/>
    <s v="2603/1"/>
    <s v="LLRGNN54C12I690T"/>
    <s v=""/>
    <s v="F"/>
    <s v="ALLARIA GIOVANNI"/>
    <s v="ALLARIA"/>
    <s v="GIOVANNI"/>
    <s v="M"/>
    <s v="12/03/1954"/>
    <s v="SESTO SAN GIOVANNI"/>
    <s v="VIA PODGORA, 3"/>
    <s v="SESTO SAN GIOVANNI"/>
    <s v="20099"/>
    <s v="VIA PODGORA"/>
    <s v="3"/>
    <s v="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594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1.7"/>
    <n v="41.7"/>
    <x v="0"/>
    <x v="1"/>
    <s v="LOCALI ACCESSORI UTENZA DOMESTICA"/>
    <s v=""/>
    <s v=""/>
    <s v=""/>
    <s v=""/>
    <s v=""/>
    <s v=""/>
    <s v=""/>
    <s v=""/>
    <s v=""/>
    <s v="SIMULAZIONE TARI 2022 MT"/>
    <n v="26.43"/>
    <s v=""/>
    <n v="26.43"/>
    <n v="365"/>
    <s v="giorni"/>
    <s v="2022"/>
    <s v="01/01/2022"/>
    <s v="31/12/2022"/>
    <s v=""/>
    <s v=""/>
    <s v=""/>
    <s v=""/>
    <s v=""/>
    <s v=""/>
    <n v="0"/>
    <n v="0"/>
    <n v="0"/>
    <n v="0"/>
    <n v="41.7"/>
    <n v="1"/>
    <n v="0"/>
    <n v="0"/>
    <n v="0"/>
    <n v="0"/>
    <x v="1"/>
    <n v="26.432993046902343"/>
    <n v="0"/>
    <n v="2.9930469023433659E-3"/>
    <n v="26.432993046902343"/>
    <n v="0"/>
    <n v="26.432993046902343"/>
  </r>
  <r>
    <s v="V2K2878D31122012C123"/>
    <s v="1051"/>
    <s v="2604/1"/>
    <s v="NNCLSN75M66F205C"/>
    <s v=""/>
    <s v="F"/>
    <s v="ANNACONDIA ALESSANDRA"/>
    <s v="ANNACONDIA"/>
    <s v="ALESSANDRA"/>
    <s v="F"/>
    <s v="26/08/1975"/>
    <s v="MILANO"/>
    <s v="VIA SAN ROCCO, 2 7"/>
    <s v="VIGNATE"/>
    <s v="20060"/>
    <s v="VIA SAN ROCCO"/>
    <s v="2"/>
    <s v="7"/>
    <s v=""/>
    <s v=""/>
    <s v=""/>
    <s v=""/>
    <s v="VIA ANDROLA, 10"/>
    <s v="VIA ANDROLA"/>
    <s v="10"/>
    <s v=""/>
    <s v=""/>
    <s v=""/>
    <s v=""/>
    <s v=""/>
    <s v="FAB"/>
    <s v="C591"/>
    <s v="NCT"/>
    <s v="00013"/>
    <s v="000453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s v=""/>
    <s v=""/>
    <s v=""/>
    <s v=""/>
    <s v=""/>
    <s v=""/>
    <s v="ex vincenti andrea"/>
    <s v="SIMULAZIONE TARI 2022 MT"/>
    <n v="15.21"/>
    <s v=""/>
    <n v="15.21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1"/>
    <n v="15.213233408289115"/>
    <n v="0"/>
    <n v="3.2334082891143368E-3"/>
    <n v="15.213233408289115"/>
    <n v="0"/>
    <n v="15.213233408289115"/>
  </r>
  <r>
    <s v="V2K2880D31122012C123"/>
    <s v="51"/>
    <s v="2605/1"/>
    <s v="BZZRNG57L19C591F"/>
    <s v=""/>
    <s v="F"/>
    <s v="BAZZANA ARCANGELO"/>
    <s v="BAZZANA"/>
    <s v="ARCANGELO"/>
    <s v="M"/>
    <s v="19/07/1957"/>
    <s v="CEVO"/>
    <s v="VIA CINQUANTAQUATTRESIMA BRIGATA GARIBALDI, 36"/>
    <s v="CEVO"/>
    <s v="25040"/>
    <s v="VIA CINQUANTAQUATTRESIMA BRIGATA GARIBALDI"/>
    <s v="36"/>
    <s v=""/>
    <s v=""/>
    <s v=""/>
    <s v=""/>
    <s v=""/>
    <s v="VIA CINQUANTAQUATTRESIMA BRIGATA GARIBALDI, 36"/>
    <s v="VIA CINQUANTAQUATTRESIMA BRIGATA GARIBALDI"/>
    <s v="3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.52"/>
    <n v="21.52"/>
    <x v="0"/>
    <x v="1"/>
    <s v="LOCALI ACCESSORI UTENZA DOMESTICA"/>
    <s v=""/>
    <s v=""/>
    <n v="2"/>
    <s v=""/>
    <s v=""/>
    <s v=""/>
    <s v=""/>
    <s v=""/>
    <s v=""/>
    <s v="SIMULAZIONE TARI 2022 MT"/>
    <n v="12.38"/>
    <s v=""/>
    <n v="12.38"/>
    <n v="365"/>
    <s v="giorni"/>
    <s v="2022"/>
    <s v="01/01/2022"/>
    <s v="31/12/2022"/>
    <s v=""/>
    <s v=""/>
    <s v=""/>
    <s v=""/>
    <s v=""/>
    <s v=""/>
    <n v="0"/>
    <n v="0"/>
    <n v="0"/>
    <n v="0"/>
    <n v="21.52"/>
    <n v="1"/>
    <n v="0"/>
    <n v="0"/>
    <n v="0"/>
    <n v="0"/>
    <x v="5"/>
    <n v="12.378125281151782"/>
    <n v="0"/>
    <n v="-1.8747188482191035E-3"/>
    <n v="12.378125281151782"/>
    <n v="0"/>
    <n v="12.378125281151782"/>
  </r>
  <r>
    <s v="V2K2882D31122012C123"/>
    <s v="999"/>
    <s v="2606/1"/>
    <s v="BZZCRG77M09B149X"/>
    <s v="03333910986"/>
    <s v="F"/>
    <s v="BAZZANA CESARE AUGUSTO"/>
    <s v="BAZZANA"/>
    <s v="CESARE AUGUSTO"/>
    <s v="M"/>
    <s v="09/08/1977"/>
    <s v="BRENO"/>
    <s v="VIA CESARE BATTISTI, 4"/>
    <s v="CEVO"/>
    <s v="25040"/>
    <s v="VIA CESARE BATTISTI"/>
    <s v="4"/>
    <s v=""/>
    <s v=""/>
    <s v=""/>
    <s v=""/>
    <s v=""/>
    <s v="VIA CESARE BATTISTI, 4"/>
    <s v="VIA CESARE BATTISTI"/>
    <s v="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1"/>
    <s v="LOCALI ACCESSORI UTENZA DOMESTICA"/>
    <s v=""/>
    <s v=""/>
    <n v="3"/>
    <s v=""/>
    <s v=""/>
    <s v=""/>
    <s v=""/>
    <s v=""/>
    <s v=""/>
    <s v="SIMULAZIONE TARI 2022 MT"/>
    <n v="20.28"/>
    <s v=""/>
    <n v="20.28"/>
    <n v="365"/>
    <s v="giorni"/>
    <s v="2022"/>
    <s v="01/01/2022"/>
    <s v="31/12/2022"/>
    <s v=""/>
    <s v=""/>
    <s v=""/>
    <s v=""/>
    <s v=""/>
    <s v=""/>
    <n v="0"/>
    <n v="0"/>
    <n v="0"/>
    <n v="0"/>
    <n v="32"/>
    <n v="1"/>
    <n v="0"/>
    <n v="0"/>
    <n v="0"/>
    <n v="0"/>
    <x v="6"/>
    <n v="20.284311211052156"/>
    <n v="0"/>
    <n v="4.3112110521548175E-3"/>
    <n v="20.284311211052156"/>
    <n v="0"/>
    <n v="20.284311211052156"/>
  </r>
  <r>
    <s v="V2K2883D31122012C123"/>
    <s v="73"/>
    <s v="2607/1"/>
    <s v="BZZDNL66M58C591N"/>
    <s v=""/>
    <s v="F"/>
    <s v="BAZZANA DANIELA"/>
    <s v="BAZZANA"/>
    <s v="DANIELA"/>
    <s v="F"/>
    <s v="18/08/1966"/>
    <s v="CEVO"/>
    <s v="VIA EZIO VANONI, 2"/>
    <s v="COLLEBEATO"/>
    <s v="25060"/>
    <s v="VIA EZIO VANONI"/>
    <s v="2"/>
    <s v=""/>
    <s v=""/>
    <s v=""/>
    <s v=""/>
    <s v=""/>
    <s v="VIA FRESINE, 36"/>
    <s v="VIA FRESINE"/>
    <s v="36"/>
    <s v=""/>
    <s v=""/>
    <s v=""/>
    <s v=""/>
    <s v=""/>
    <s v="FAB"/>
    <s v="C591"/>
    <s v="NCT"/>
    <s v="00029"/>
    <s v="000069"/>
    <s v=""/>
    <s v="0006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2884D01012016C122"/>
    <s v="1065"/>
    <s v="2608/1"/>
    <s v="BZZSFN83T31D391U"/>
    <s v=""/>
    <s v="F"/>
    <s v="BAZZANA STEFANO ALDO"/>
    <s v="BAZZANA"/>
    <s v="STEFANO ALDO"/>
    <s v="M"/>
    <s v="31/12/1983"/>
    <s v="EDOLO"/>
    <s v="VIA TRIESTE, 7 B"/>
    <s v="CEVO"/>
    <s v="25040"/>
    <s v="VIA TRIESTE"/>
    <s v="7"/>
    <s v="B"/>
    <s v=""/>
    <s v=""/>
    <s v=""/>
    <s v=""/>
    <s v="VIA TRIESTE, 7 B"/>
    <s v="VIA TRIESTE"/>
    <s v="7"/>
    <s v="B"/>
    <s v=""/>
    <s v=""/>
    <s v=""/>
    <s v=""/>
    <s v="FAB"/>
    <s v="C591"/>
    <s v="NCT"/>
    <s v="00014"/>
    <s v="000141"/>
    <s v=""/>
    <s v="001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.35"/>
    <n v="82.35"/>
    <x v="0"/>
    <x v="0"/>
    <s v="LOCALI AD USO ABITAZIONE"/>
    <s v=""/>
    <s v=""/>
    <n v="4"/>
    <s v=""/>
    <s v=""/>
    <s v=""/>
    <s v=""/>
    <s v=""/>
    <s v=""/>
    <s v="SIMULAZIONE TARI 2022 MT"/>
    <n v="138.44999999999999"/>
    <s v=""/>
    <n v="138.44999999999999"/>
    <n v="365"/>
    <s v="giorni"/>
    <s v="2022"/>
    <s v="01/01/2022"/>
    <s v="31/12/2022"/>
    <s v=""/>
    <s v=""/>
    <s v=""/>
    <s v=""/>
    <s v=""/>
    <s v=""/>
    <n v="0"/>
    <n v="0"/>
    <n v="0"/>
    <n v="0"/>
    <n v="82.35"/>
    <n v="0"/>
    <n v="0"/>
    <n v="0"/>
    <n v="0"/>
    <n v="1"/>
    <x v="4"/>
    <n v="56.067103956798839"/>
    <n v="82.375089665670373"/>
    <n v="-7.8063775307839478E-3"/>
    <n v="56.067103956798839"/>
    <n v="82.375089665670373"/>
    <n v="138.4421936224692"/>
  </r>
  <r>
    <s v="V2K2885D31122012C123"/>
    <s v="199"/>
    <s v="2609/1"/>
    <s v="BLTFNC44M18L648W"/>
    <s v=""/>
    <s v="F"/>
    <s v="BELOTTI FRANCESCO PIETRO"/>
    <s v="BELOTTI"/>
    <s v="FRANCESCO PIETRO"/>
    <s v="M"/>
    <s v="18/08/1944"/>
    <s v="VALSAVIORE"/>
    <s v="VIA CASTELLO, 18"/>
    <s v="CEVO"/>
    <s v="25040"/>
    <s v="VIA CASTELLO"/>
    <s v="18"/>
    <s v=""/>
    <s v=""/>
    <s v=""/>
    <s v=""/>
    <s v=""/>
    <s v="VIA CASTELLO, 18"/>
    <s v="VIA CASTELLO"/>
    <s v="18"/>
    <s v=""/>
    <s v=""/>
    <s v=""/>
    <s v=""/>
    <s v=""/>
    <s v="FAB"/>
    <s v="C591"/>
    <s v="NCT"/>
    <s v="00016"/>
    <s v="00011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"/>
    <n v="39"/>
    <x v="0"/>
    <x v="1"/>
    <s v="LOCALI ACCESSORI UTENZA DOMESTICA"/>
    <s v=""/>
    <s v=""/>
    <n v="2"/>
    <s v=""/>
    <s v=""/>
    <s v=""/>
    <s v=""/>
    <s v=""/>
    <s v=""/>
    <s v="SIMULAZIONE TARI 2022 MT"/>
    <n v="22.43"/>
    <s v=""/>
    <n v="22.43"/>
    <n v="365"/>
    <s v="giorni"/>
    <s v="2022"/>
    <s v="01/01/2022"/>
    <s v="31/12/2022"/>
    <s v=""/>
    <s v=""/>
    <s v=""/>
    <s v=""/>
    <s v=""/>
    <s v=""/>
    <n v="0"/>
    <n v="0"/>
    <n v="0"/>
    <n v="0"/>
    <n v="39"/>
    <n v="1"/>
    <n v="0"/>
    <n v="0"/>
    <n v="0"/>
    <n v="0"/>
    <x v="5"/>
    <n v="22.4324761136115"/>
    <n v="0"/>
    <n v="2.4761136115003524E-3"/>
    <n v="22.4324761136115"/>
    <n v="0"/>
    <n v="22.4324761136115"/>
  </r>
  <r>
    <s v="V2K2890D31122012C123"/>
    <s v="210"/>
    <s v="2610/1"/>
    <s v="BLTLGU52A24L648R"/>
    <s v=""/>
    <s v="F"/>
    <s v="BELOTTI LUIGI"/>
    <s v="BELOTTI"/>
    <s v="LUIGI"/>
    <s v="M"/>
    <s v="24/01/1952"/>
    <s v="VALSAVIORE"/>
    <s v="VIA ANDROLA, 26"/>
    <s v="CEVO"/>
    <s v="25040"/>
    <s v="VIA ANDROLA"/>
    <s v="26"/>
    <s v=""/>
    <s v=""/>
    <s v=""/>
    <s v=""/>
    <s v=""/>
    <s v="VIA ANDROLA, 26"/>
    <s v="VIA ANDROLA"/>
    <s v="26"/>
    <s v=""/>
    <s v=""/>
    <s v=""/>
    <s v=""/>
    <s v=""/>
    <s v="FAB"/>
    <s v="C591"/>
    <s v="NCT"/>
    <s v="00013"/>
    <s v="000537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1"/>
    <s v="LOCALI ACCESSORI UTENZA DOMESTICA"/>
    <s v=""/>
    <s v=""/>
    <n v="2"/>
    <s v=""/>
    <s v=""/>
    <s v=""/>
    <s v=""/>
    <s v=""/>
    <s v=""/>
    <s v="SIMULAZIONE TARI 2022 MT"/>
    <n v="29.91"/>
    <s v=""/>
    <n v="29.91"/>
    <n v="365"/>
    <s v="giorni"/>
    <s v="2022"/>
    <s v="01/01/2022"/>
    <s v="31/12/2022"/>
    <s v=""/>
    <s v=""/>
    <s v=""/>
    <s v=""/>
    <s v=""/>
    <s v=""/>
    <n v="0"/>
    <n v="0"/>
    <n v="0"/>
    <n v="0"/>
    <n v="52"/>
    <n v="1"/>
    <n v="0"/>
    <n v="0"/>
    <n v="0"/>
    <n v="0"/>
    <x v="5"/>
    <n v="29.909968151482001"/>
    <n v="0"/>
    <n v="-3.184851799886701E-5"/>
    <n v="29.909968151482001"/>
    <n v="0"/>
    <n v="29.909968151482001"/>
  </r>
  <r>
    <s v="V2K2891D31122012C123"/>
    <s v="242"/>
    <s v="2611/1"/>
    <s v="BLTBTL57R12C591F"/>
    <s v=""/>
    <s v="F"/>
    <s v="BELTRAMELLI BORTOLO ANTONIO"/>
    <s v="BELTRAMELLI"/>
    <s v="BORTOLO ANTONIO"/>
    <s v="M"/>
    <s v="12/10/1957"/>
    <s v="CEVO"/>
    <s v="VIA SANTI NAZZARO E CELSO, 6 B"/>
    <s v="CEVO"/>
    <s v="25040"/>
    <s v="VIA SANTI NAZZARO E CELSO"/>
    <s v="6"/>
    <s v="B"/>
    <s v=""/>
    <s v=""/>
    <s v=""/>
    <s v=""/>
    <s v="VIA SANTI NAZZARO E CELSO, 6 B"/>
    <s v="VIA SANTI NAZZARO E CELSO"/>
    <s v="6"/>
    <s v="B"/>
    <s v=""/>
    <s v=""/>
    <s v=""/>
    <s v=""/>
    <s v="FAB"/>
    <s v="C591"/>
    <s v="NCT"/>
    <s v="00020"/>
    <s v="000006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n v="2"/>
    <s v=""/>
    <s v=""/>
    <s v=""/>
    <s v=""/>
    <s v=""/>
    <s v=""/>
    <s v="SIMULAZIONE TARI 2022 MT"/>
    <n v="13.8"/>
    <s v=""/>
    <n v="13.8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5"/>
    <n v="13.804600685299382"/>
    <n v="0"/>
    <n v="4.6006852993816238E-3"/>
    <n v="13.804600685299382"/>
    <n v="0"/>
    <n v="13.804600685299382"/>
  </r>
  <r>
    <s v="V2K2892D31122012C123"/>
    <s v="248"/>
    <s v="2612/1"/>
    <s v="BLTCRN53M60L648I"/>
    <s v=""/>
    <s v="F"/>
    <s v="BELTRAMELLI CATERINA"/>
    <s v="BELTRAMELLI"/>
    <s v="CATERINA"/>
    <s v="F"/>
    <s v="20/08/1953"/>
    <s v="VALSAVIORE"/>
    <s v="VILLAGGIO SERENO TRAV XX, 28"/>
    <s v="BRESCIA"/>
    <s v="25125"/>
    <s v="VILLAGGIO SERENO TRAV XX"/>
    <s v="28"/>
    <s v=""/>
    <s v=""/>
    <s v=""/>
    <s v=""/>
    <s v=""/>
    <s v="VIA RISORGIMENTO, 21"/>
    <s v="VIA RISORGIMENTO"/>
    <s v="2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1"/>
    <n v="12.677694506907597"/>
    <n v="0"/>
    <n v="-2.3054930924022443E-3"/>
    <n v="12.677694506907597"/>
    <n v="0"/>
    <n v="12.677694506907597"/>
  </r>
  <r>
    <s v="V2K2894D01012015C111"/>
    <s v="15512"/>
    <s v="2613/1"/>
    <s v="FRMNCI72L26B149K"/>
    <s v="03517980987"/>
    <s v="F"/>
    <s v="FORMENTELLI NICO"/>
    <s v="FORMENTELLI"/>
    <s v="NICO"/>
    <s v="M"/>
    <s v="26/07/1972"/>
    <s v="BRENO"/>
    <s v="VIA S. BOLDINI, 13"/>
    <s v="SAVIORE DELL'ADAMELLO"/>
    <s v="25040"/>
    <s v="VIA S. BOLDINI"/>
    <s v="13"/>
    <s v=""/>
    <s v=""/>
    <s v=""/>
    <s v=""/>
    <s v=""/>
    <s v="VIA ROMA, 25"/>
    <s v="VIA ROMA"/>
    <s v="25"/>
    <s v=""/>
    <s v=""/>
    <s v=""/>
    <s v=""/>
    <s v=""/>
    <s v="FAB"/>
    <s v="C591"/>
    <s v="NCT"/>
    <s v="00015"/>
    <s v="000036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1"/>
    <x v="2"/>
    <s v="EDICOLA, FARMACIA, TABACCAIO, PLURILICENZE"/>
    <s v=""/>
    <s v=""/>
    <s v=""/>
    <s v=""/>
    <s v=""/>
    <s v=""/>
    <s v=""/>
    <s v=""/>
    <s v="SUBINGRESSO A BIONDI VIRGILIO"/>
    <s v="SIMULAZIONE TARI 2022 MT"/>
    <n v="130.37"/>
    <s v=""/>
    <n v="130.37"/>
    <n v="365"/>
    <s v="giorni"/>
    <s v="2022"/>
    <s v="01/01/2022"/>
    <s v="31/12/2022"/>
    <s v=""/>
    <s v=""/>
    <s v=""/>
    <s v=""/>
    <s v=""/>
    <s v=""/>
    <n v="0"/>
    <n v="0"/>
    <n v="0"/>
    <n v="0"/>
    <n v="49"/>
    <n v="0"/>
    <n v="0"/>
    <n v="0"/>
    <n v="0"/>
    <n v="49"/>
    <x v="2"/>
    <n v="21.52819812544594"/>
    <n v="108.84281459827255"/>
    <n v="1.0127237184747173E-3"/>
    <n v="21.52819812544594"/>
    <n v="108.84281459827255"/>
    <n v="130.37101272371848"/>
  </r>
  <r>
    <s v="V2K2899D31122012C123"/>
    <s v="1029"/>
    <s v="2615/1"/>
    <s v="CPATRP62M29B149R"/>
    <s v=""/>
    <s v="F"/>
    <s v="CAPE TEODORO PIETRO"/>
    <s v="CAPE"/>
    <s v="TEODORO PIETRO"/>
    <s v="M"/>
    <s v="29/08/1962"/>
    <s v="BRENO"/>
    <s v="LOCALITA' CARVIGNONE, 1"/>
    <s v="CEVO"/>
    <s v="25040"/>
    <s v="LOCALITA' CARVIGNONE"/>
    <s v="1"/>
    <s v=""/>
    <s v=""/>
    <s v=""/>
    <s v=""/>
    <s v=""/>
    <s v="LOCALITA' CARVIGNONE, 1"/>
    <s v="LOCALITA' CARVIGNONE"/>
    <s v="1"/>
    <s v=""/>
    <s v=""/>
    <s v=""/>
    <s v=""/>
    <s v=""/>
    <s v="FAB"/>
    <s v="C591"/>
    <s v="NCT"/>
    <s v="00012"/>
    <s v="000120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.5"/>
    <n v="21.5"/>
    <x v="0"/>
    <x v="1"/>
    <s v="LOCALI ACCESSORI UTENZA DOMESTICA"/>
    <s v=""/>
    <s v=""/>
    <n v="1"/>
    <s v=""/>
    <s v=""/>
    <s v=""/>
    <s v=""/>
    <s v=""/>
    <s v=""/>
    <s v="SIMULAZIONE TARI 2022 MT"/>
    <n v="10.6"/>
    <s v=""/>
    <n v="10.6"/>
    <n v="365"/>
    <s v="giorni"/>
    <s v="2022"/>
    <s v="01/01/2022"/>
    <s v="31/12/2022"/>
    <s v=""/>
    <s v=""/>
    <s v=""/>
    <s v=""/>
    <s v=""/>
    <s v=""/>
    <n v="0"/>
    <n v="0"/>
    <n v="0"/>
    <n v="0"/>
    <n v="21.5"/>
    <n v="1"/>
    <n v="0"/>
    <n v="0"/>
    <n v="0"/>
    <n v="0"/>
    <x v="0"/>
    <n v="10.599961240497741"/>
    <n v="0"/>
    <n v="-3.8759502258400857E-5"/>
    <n v="10.599961240497741"/>
    <n v="0"/>
    <n v="10.599961240497741"/>
  </r>
  <r>
    <s v="V2K2901D31122012C123"/>
    <s v="516"/>
    <s v="2616/1"/>
    <s v="CSLPLA69S18F205V"/>
    <s v=""/>
    <s v="F"/>
    <s v="CASALINI PAOLO"/>
    <s v="CASALINI"/>
    <s v="PAOLO"/>
    <s v="M"/>
    <s v="18/11/1969"/>
    <s v="MILANO"/>
    <s v="VIA GIARDINO, 8 B"/>
    <s v="CEVO"/>
    <s v="25040"/>
    <s v="VIA GIARDINO"/>
    <s v="8"/>
    <s v="B"/>
    <s v=""/>
    <s v=""/>
    <s v=""/>
    <s v=""/>
    <s v="VIA GIARDINO, 8 B"/>
    <s v="VIA GIARDINO"/>
    <s v="8"/>
    <s v="B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1"/>
    <s v="LOCALI ACCESSORI UTENZA DOMESTICA"/>
    <s v=""/>
    <s v=""/>
    <n v="3"/>
    <s v=""/>
    <s v=""/>
    <s v=""/>
    <s v=""/>
    <s v=""/>
    <s v="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1"/>
    <n v="0"/>
    <n v="0"/>
    <n v="0"/>
    <n v="0"/>
    <x v="6"/>
    <n v="22.185965387088295"/>
    <n v="0"/>
    <n v="-4.034612911706148E-3"/>
    <n v="22.185965387088295"/>
    <n v="0"/>
    <n v="22.185965387088295"/>
  </r>
  <r>
    <s v="V2K2902D31122012C123"/>
    <s v="561"/>
    <s v="2617/1"/>
    <s v="CHPBTL30E59L648C"/>
    <s v=""/>
    <s v="F"/>
    <s v="CHIAPPINI BARTOLOMEA"/>
    <s v="CHIAPPINI"/>
    <s v="BARTOLOMEA"/>
    <s v="F"/>
    <s v="19/05/1930"/>
    <s v="VALSAVIORE"/>
    <s v="VIA PINETA, 1"/>
    <s v="CEVO"/>
    <s v="25040"/>
    <s v="VIA PINETA"/>
    <s v="1"/>
    <s v=""/>
    <s v=""/>
    <s v=""/>
    <s v=""/>
    <s v=""/>
    <s v="VIA PINETA, 1"/>
    <s v="VIA PINETA"/>
    <s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1"/>
    <s v="LOCALI ACCESSORI UTENZA DOMESTICA"/>
    <s v=""/>
    <s v=""/>
    <s v=""/>
    <s v=""/>
    <s v=""/>
    <s v=""/>
    <s v=""/>
    <s v=""/>
    <s v=""/>
    <s v="SIMULAZIONE TARI 2022 MT"/>
    <n v="34.86"/>
    <s v=""/>
    <n v="34.86"/>
    <n v="365"/>
    <s v="giorni"/>
    <s v="2022"/>
    <s v="01/01/2022"/>
    <s v="31/12/2022"/>
    <s v=""/>
    <s v=""/>
    <s v=""/>
    <s v=""/>
    <s v=""/>
    <s v=""/>
    <n v="0"/>
    <n v="0"/>
    <n v="0"/>
    <n v="0"/>
    <n v="55"/>
    <n v="1"/>
    <n v="0"/>
    <n v="0"/>
    <n v="0"/>
    <n v="0"/>
    <x v="1"/>
    <n v="34.863659893995894"/>
    <n v="0"/>
    <n v="3.6598939958949472E-3"/>
    <n v="34.863659893995894"/>
    <n v="0"/>
    <n v="34.863659893995894"/>
  </r>
  <r>
    <s v="V2K4388D31122012C123"/>
    <s v="221"/>
    <s v="2618/1"/>
    <s v="BLTPGV73A01B149T"/>
    <s v=""/>
    <s v="F"/>
    <s v="BELOTTI PIERGIOVANNI"/>
    <s v="BELOTTI"/>
    <s v="PIERGIOVANNI"/>
    <s v="M"/>
    <s v="01/01/1973"/>
    <s v="BRENO"/>
    <s v="VIA ANDROLA, 8 A"/>
    <s v="CEVO"/>
    <s v="25040"/>
    <s v="VIA ANDROLA"/>
    <s v="8"/>
    <s v="A"/>
    <s v=""/>
    <s v=""/>
    <s v=""/>
    <s v=""/>
    <s v="VIA ANDROLA, 8 A"/>
    <s v="VIA ANDROLA"/>
    <s v="8"/>
    <s v="A"/>
    <s v=""/>
    <s v=""/>
    <s v=""/>
    <s v=""/>
    <s v="FAB"/>
    <s v="C591"/>
    <s v="NCT"/>
    <s v="00014"/>
    <s v="000417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8"/>
    <n v="108"/>
    <x v="0"/>
    <x v="1"/>
    <s v="LOCALI ACCESSORI UTENZA DOMESTICA"/>
    <s v=""/>
    <s v=""/>
    <n v="5"/>
    <s v=""/>
    <s v=""/>
    <s v=""/>
    <s v=""/>
    <s v=""/>
    <s v=""/>
    <s v="SIMULAZIONE TARI 2022 MT"/>
    <n v="78.599999999999994"/>
    <s v=""/>
    <n v="78.599999999999994"/>
    <n v="365"/>
    <s v="giorni"/>
    <s v="2022"/>
    <s v="01/01/2022"/>
    <s v="31/12/2022"/>
    <s v=""/>
    <s v=""/>
    <s v=""/>
    <s v=""/>
    <s v=""/>
    <s v=""/>
    <n v="0"/>
    <n v="0"/>
    <n v="0"/>
    <n v="0"/>
    <n v="108"/>
    <n v="1"/>
    <n v="0"/>
    <n v="0"/>
    <n v="0"/>
    <n v="0"/>
    <x v="3"/>
    <n v="78.60170594282711"/>
    <n v="0"/>
    <n v="1.7059428271153365E-3"/>
    <n v="78.60170594282711"/>
    <n v="0"/>
    <n v="78.60170594282711"/>
  </r>
  <r>
    <s v="V2K4393D31121999C123"/>
    <s v="913"/>
    <s v="2619/1"/>
    <s v="BLTRCR67H30B149D"/>
    <s v=""/>
    <s v="F"/>
    <s v="BELTRAMELLI RICCARDO"/>
    <s v="BELTRAMELLI"/>
    <s v="RICCARDO"/>
    <s v="M"/>
    <s v="30/06/1967"/>
    <s v="BRENO"/>
    <s v="VIA UMBERTO PRIMO, 26 A"/>
    <s v="CEVO"/>
    <s v="25040"/>
    <s v="VIA UMBERTO PRIMO"/>
    <s v="26"/>
    <s v="A"/>
    <s v=""/>
    <s v=""/>
    <s v=""/>
    <s v=""/>
    <s v="VIA UMBERTO PRIMO, 26 A"/>
    <s v="VIA UMBERTO PRIMO"/>
    <s v="26"/>
    <s v="A"/>
    <s v=""/>
    <s v=""/>
    <s v=""/>
    <s v=""/>
    <s v="FAB"/>
    <s v="C591"/>
    <s v="NCT"/>
    <s v="00011"/>
    <s v="000016"/>
    <s v=""/>
    <s v="0002"/>
    <s v=""/>
    <s v="C06"/>
    <s v="FAB"/>
    <s v="C591"/>
    <s v="NCT"/>
    <s v="00011"/>
    <s v="000016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2"/>
    <n v="62"/>
    <x v="0"/>
    <x v="1"/>
    <s v="LOCALI ACCESSORI UTENZA DOMESTICA"/>
    <s v=""/>
    <s v=""/>
    <n v="4"/>
    <s v=""/>
    <s v=""/>
    <s v=""/>
    <s v=""/>
    <s v=""/>
    <s v=""/>
    <s v="SIMULAZIONE TARI 2022 MT"/>
    <n v="42.21"/>
    <s v=""/>
    <n v="42.21"/>
    <n v="365"/>
    <s v="giorni"/>
    <s v="2022"/>
    <s v="01/01/2022"/>
    <s v="31/12/2022"/>
    <s v=""/>
    <s v=""/>
    <s v=""/>
    <s v=""/>
    <s v=""/>
    <s v=""/>
    <n v="0"/>
    <n v="0"/>
    <n v="0"/>
    <n v="0"/>
    <n v="62"/>
    <n v="1"/>
    <n v="0"/>
    <n v="0"/>
    <n v="0"/>
    <n v="0"/>
    <x v="4"/>
    <n v="42.212027265592326"/>
    <n v="0"/>
    <n v="2.0272655923250227E-3"/>
    <n v="42.212027265592326"/>
    <n v="0"/>
    <n v="42.212027265592326"/>
  </r>
  <r>
    <s v="V2K4394D31122012C123"/>
    <s v="15369"/>
    <s v="2620/1"/>
    <s v="BRNLVI54R14C618I"/>
    <s v=""/>
    <s v="F"/>
    <s v="BURNI LIVIO"/>
    <s v="BURNI"/>
    <s v="LIVIO"/>
    <s v="M"/>
    <s v="14/10/1954"/>
    <s v="CHIARI"/>
    <s v="VIA RUDIANO, 48"/>
    <s v="CHIARI"/>
    <s v="25032"/>
    <s v="VIA RUDIANO"/>
    <s v="48"/>
    <s v=""/>
    <s v=""/>
    <s v=""/>
    <s v=""/>
    <s v=""/>
    <s v="VIA ROMA, 24"/>
    <s v="VIA ROMA"/>
    <s v="24"/>
    <s v=""/>
    <s v=""/>
    <s v=""/>
    <s v=""/>
    <s v=""/>
    <s v="FAB"/>
    <s v="C591"/>
    <s v="NCT"/>
    <s v="00014"/>
    <s v="000137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s v=""/>
    <s v=""/>
    <s v=""/>
    <s v=""/>
    <s v=""/>
    <s v=""/>
    <s v=""/>
    <s v="SIMULAZIONE TARI 2022 MT"/>
    <n v="13.31"/>
    <s v=""/>
    <n v="13.31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1"/>
    <n v="13.311579232252978"/>
    <n v="0"/>
    <n v="1.5792322529772918E-3"/>
    <n v="13.311579232252978"/>
    <n v="0"/>
    <n v="13.311579232252978"/>
  </r>
  <r>
    <s v="V2K4399D31122012C123"/>
    <s v="861"/>
    <s v="2622/1"/>
    <s v="CSLCLD67R19C591I"/>
    <s v=""/>
    <s v="F"/>
    <s v="CASALINI CLAUDIO"/>
    <s v="CASALINI"/>
    <s v="CLAUDIO"/>
    <s v="M"/>
    <s v="19/10/1967"/>
    <s v="CEVO"/>
    <s v="VIA CASTELLO, 25"/>
    <s v="CEVO"/>
    <s v="25040"/>
    <s v="VIA CASTELLO"/>
    <s v="25"/>
    <s v=""/>
    <s v=""/>
    <s v=""/>
    <s v=""/>
    <s v=""/>
    <s v="VIA CASTELLO, 25"/>
    <s v="VIA CASTELLO"/>
    <s v="25"/>
    <s v=""/>
    <s v=""/>
    <s v=""/>
    <s v=""/>
    <s v=""/>
    <s v="FAB"/>
    <s v="C591"/>
    <s v="NCT"/>
    <s v="00014"/>
    <s v="000037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3"/>
    <s v=""/>
    <s v=""/>
    <s v=""/>
    <s v=""/>
    <s v=""/>
    <s v="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6"/>
    <n v="10.142155605526078"/>
    <n v="0"/>
    <n v="2.1556055260774087E-3"/>
    <n v="10.142155605526078"/>
    <n v="0"/>
    <n v="10.142155605526078"/>
  </r>
  <r>
    <s v="V2K4403D31122012C123"/>
    <s v="574"/>
    <s v="2623/1"/>
    <s v="CMNLMR55P61C591E"/>
    <s v=""/>
    <s v="F"/>
    <s v="COMINCIOLI ALICE MARINELLA"/>
    <s v="COMINCIOLI"/>
    <s v="ALICE MARINELLA"/>
    <s v="F"/>
    <s v="21/09/1955"/>
    <s v="CEVO"/>
    <s v="VIA ROMA, 9"/>
    <s v="CEVO"/>
    <s v="25040"/>
    <s v="VIA ROMA"/>
    <s v="9"/>
    <s v=""/>
    <s v=""/>
    <s v=""/>
    <s v=""/>
    <s v=""/>
    <s v="VIA ROMA, 9"/>
    <s v="VIA ROMA"/>
    <s v="9"/>
    <s v=""/>
    <s v=""/>
    <s v=""/>
    <s v=""/>
    <s v=""/>
    <s v="FAB"/>
    <s v="C591"/>
    <s v="NCT"/>
    <s v="00014"/>
    <s v="000071"/>
    <s v=""/>
    <s v="0005"/>
    <s v=""/>
    <s v="C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1"/>
    <s v="LOCALI ACCESSORI UTENZA DOMESTICA"/>
    <s v=""/>
    <s v=""/>
    <n v="2"/>
    <s v=""/>
    <s v=""/>
    <s v=""/>
    <s v=""/>
    <s v=""/>
    <s v=""/>
    <s v="SIMULAZIONE TARI 2022 MT"/>
    <n v="20.13"/>
    <s v=""/>
    <n v="20.13"/>
    <n v="365"/>
    <s v="giorni"/>
    <s v="2022"/>
    <s v="01/01/2022"/>
    <s v="31/12/2022"/>
    <s v=""/>
    <s v=""/>
    <s v=""/>
    <s v=""/>
    <s v=""/>
    <s v=""/>
    <n v="0"/>
    <n v="0"/>
    <n v="0"/>
    <n v="0"/>
    <n v="35"/>
    <n v="1"/>
    <n v="0"/>
    <n v="0"/>
    <n v="0"/>
    <n v="0"/>
    <x v="5"/>
    <n v="20.131709332728271"/>
    <n v="0"/>
    <n v="1.709332728271562E-3"/>
    <n v="20.131709332728271"/>
    <n v="0"/>
    <n v="20.131709332728271"/>
  </r>
  <r>
    <s v="V2K4406D31122012C123"/>
    <s v="620"/>
    <s v="2624/1"/>
    <s v="CRCSFN63S30F205Y"/>
    <s v=""/>
    <s v="F"/>
    <s v="CURCI STEFANO"/>
    <s v="CURCI"/>
    <s v="STEFANO"/>
    <s v="M"/>
    <s v="30/11/1963"/>
    <s v="MILANO"/>
    <s v="VIA SANT' ANTONIO, 3"/>
    <s v="CEVO"/>
    <s v="25040"/>
    <s v="VIA SANT' ANTONIO"/>
    <s v="3"/>
    <s v=""/>
    <s v=""/>
    <s v=""/>
    <s v=""/>
    <s v=""/>
    <s v="VIA SANT' ANTONIO, 3"/>
    <s v="VIA SANT' ANTONIO"/>
    <s v="3"/>
    <s v=""/>
    <s v=""/>
    <s v=""/>
    <s v=""/>
    <s v=""/>
    <s v="FAB"/>
    <s v="C591"/>
    <s v="NCT"/>
    <s v="00015"/>
    <s v="000053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1"/>
    <s v=""/>
    <s v=""/>
    <s v=""/>
    <s v=""/>
    <s v=""/>
    <s v=""/>
    <s v="SIMULAZIONE TARI 2022 MT"/>
    <n v="9.86"/>
    <s v=""/>
    <n v="9.86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0"/>
    <n v="9.86042906092813"/>
    <n v="0"/>
    <n v="4.2906092813055352E-4"/>
    <n v="9.86042906092813"/>
    <n v="0"/>
    <n v="9.86042906092813"/>
  </r>
  <r>
    <s v="V2K4409D01012015C123"/>
    <s v="703"/>
    <s v="2625/1"/>
    <s v="FOIGNT48L30F205J"/>
    <s v=""/>
    <s v="F"/>
    <s v="FOI EGIDIO ANTONIO"/>
    <s v="FOI"/>
    <s v="EGIDIO ANTONIO"/>
    <s v="M"/>
    <s v="30/07/1948"/>
    <s v="MILANO"/>
    <s v="VIA RISORGIMENTO, 144 A"/>
    <s v="CINISELLO BALSAMO"/>
    <s v="20092"/>
    <s v="VIA RISORGIMENTO"/>
    <s v="144"/>
    <s v="A"/>
    <s v=""/>
    <s v=""/>
    <s v=""/>
    <s v=""/>
    <s v="VIA RISORGIMENTO, 9"/>
    <s v="VIA RISORGIMENTO"/>
    <s v="9"/>
    <s v=""/>
    <s v=""/>
    <s v=""/>
    <s v=""/>
    <s v=""/>
    <s v="FAB"/>
    <s v="C591"/>
    <s v="NCT"/>
    <s v="00020"/>
    <s v="000151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.75"/>
    <n v="12.75"/>
    <x v="0"/>
    <x v="1"/>
    <s v="LOCALI ACCESSORI UTENZA DOMESTICA"/>
    <s v=""/>
    <s v=""/>
    <s v=""/>
    <s v=""/>
    <s v=""/>
    <s v=""/>
    <s v=""/>
    <s v=""/>
    <s v=""/>
    <s v="SIMULAZIONE TARI 2022 MT"/>
    <n v="8.08"/>
    <s v=""/>
    <n v="8.08"/>
    <n v="365"/>
    <s v="giorni"/>
    <s v="2022"/>
    <s v="01/01/2022"/>
    <s v="31/12/2022"/>
    <s v=""/>
    <s v=""/>
    <s v=""/>
    <s v=""/>
    <s v=""/>
    <s v=""/>
    <n v="0"/>
    <n v="0"/>
    <n v="0"/>
    <n v="0"/>
    <n v="12.75"/>
    <n v="1"/>
    <n v="0"/>
    <n v="0"/>
    <n v="0"/>
    <n v="0"/>
    <x v="1"/>
    <n v="8.0820302481535933"/>
    <n v="0"/>
    <n v="2.030248153593206E-3"/>
    <n v="8.0820302481535933"/>
    <n v="0"/>
    <n v="8.0820302481535933"/>
  </r>
  <r>
    <s v="V2K4411D31122012C123"/>
    <s v="8254"/>
    <s v="2626/1"/>
    <s v="GLBVDM62E54C591A"/>
    <s v=""/>
    <s v="F"/>
    <s v="GALBASSINI VANDA MARIA"/>
    <s v="GALBASSINI"/>
    <s v="VANDA MARIA"/>
    <s v="F"/>
    <s v="14/05/1962"/>
    <s v="CEVO"/>
    <s v="VIA ALDO MORO, 4"/>
    <s v="CEVO"/>
    <s v="25040"/>
    <s v="VIA ALDO MORO"/>
    <s v="4"/>
    <s v=""/>
    <s v=""/>
    <s v=""/>
    <s v=""/>
    <s v=""/>
    <s v="VIA ALDO MORO, 4"/>
    <s v="VIA ALDO MORO"/>
    <s v="4"/>
    <s v=""/>
    <s v=""/>
    <s v=""/>
    <s v=""/>
    <s v=""/>
    <s v="FAB"/>
    <s v="C591"/>
    <s v="NCT"/>
    <s v="00014"/>
    <s v="000023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1"/>
    <s v="LOCALI ACCESSORI UTENZA DOMESTICA"/>
    <s v=""/>
    <s v=""/>
    <n v="1"/>
    <s v=""/>
    <s v=""/>
    <s v=""/>
    <s v=""/>
    <s v=""/>
    <s v=""/>
    <s v="SIMULAZIONE TARI 2022 MT"/>
    <n v="23.66"/>
    <s v=""/>
    <n v="23.66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1"/>
    <n v="0"/>
    <n v="0"/>
    <n v="0"/>
    <n v="0"/>
    <x v="0"/>
    <n v="23.665029746227511"/>
    <n v="0"/>
    <n v="5.029746227510401E-3"/>
    <n v="23.665029746227511"/>
    <n v="0"/>
    <n v="23.665029746227511"/>
  </r>
  <r>
    <s v="V2K4413D31122012C123"/>
    <s v="780"/>
    <s v="2627/1"/>
    <s v="GLBVTR43C17L648G"/>
    <s v=""/>
    <s v="F"/>
    <s v="GALBASSINI VITTORIO"/>
    <s v="GALBASSINI"/>
    <s v="VITTORIO"/>
    <s v="M"/>
    <s v="17/03/1943"/>
    <s v="VALSAVIORE"/>
    <s v="VIA ADAMELLO, 62 A"/>
    <s v="CEVO"/>
    <s v="25040"/>
    <s v="VIA ADAMELLO"/>
    <s v="62"/>
    <s v="A"/>
    <s v=""/>
    <s v=""/>
    <s v=""/>
    <s v=""/>
    <s v="VIA ADAMELLO, 62 A"/>
    <s v="VIA ADAMELLO"/>
    <s v="62"/>
    <s v="A"/>
    <s v=""/>
    <s v=""/>
    <s v=""/>
    <s v=""/>
    <s v="FAB"/>
    <s v="C591"/>
    <s v="NCT"/>
    <s v="00015"/>
    <s v="000327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"/>
    <n v="8"/>
    <x v="0"/>
    <x v="1"/>
    <s v="LOCALI ACCESSORI UTENZA DOMESTICA"/>
    <s v=""/>
    <s v=""/>
    <n v="3"/>
    <s v=""/>
    <s v=""/>
    <s v=""/>
    <s v=""/>
    <s v=""/>
    <s v=""/>
    <s v="SIMULAZIONE TARI 2022 MT"/>
    <n v="5.07"/>
    <s v=""/>
    <n v="5.07"/>
    <n v="365"/>
    <s v="giorni"/>
    <s v="2022"/>
    <s v="01/01/2022"/>
    <s v="31/12/2022"/>
    <s v=""/>
    <s v=""/>
    <s v=""/>
    <s v=""/>
    <s v=""/>
    <s v=""/>
    <n v="0"/>
    <n v="0"/>
    <n v="0"/>
    <n v="0"/>
    <n v="8"/>
    <n v="1"/>
    <n v="0"/>
    <n v="0"/>
    <n v="0"/>
    <n v="0"/>
    <x v="6"/>
    <n v="5.071077802763039"/>
    <n v="0"/>
    <n v="1.0778027630387044E-3"/>
    <n v="5.071077802763039"/>
    <n v="0"/>
    <n v="5.071077802763039"/>
  </r>
  <r>
    <s v="V2K4415D31122012C123"/>
    <s v="803"/>
    <s v="2628/1"/>
    <s v="GLSGSB30A47L648F"/>
    <s v=""/>
    <s v="F"/>
    <s v="GLISENTI AGNESE BARTOLOMEA"/>
    <s v="GLISENTI"/>
    <s v="AGNESE BARTOLOMEA"/>
    <s v="F"/>
    <s v="07/01/1930"/>
    <s v="VALSAVIORE"/>
    <s v="VIA DEI MILLE, 6"/>
    <s v="BUSSOLENGO"/>
    <s v="37012"/>
    <s v="VIA DEI MILLE"/>
    <s v="6"/>
    <s v=""/>
    <s v=""/>
    <s v=""/>
    <s v=""/>
    <s v=""/>
    <s v="VIA QUATTRO NOVEMBRE, 26"/>
    <s v="VIA QUATTRO NOVEMBRE"/>
    <s v="26"/>
    <s v=""/>
    <s v=""/>
    <s v=""/>
    <s v=""/>
    <s v=""/>
    <s v="FAB"/>
    <s v="C591"/>
    <s v="NCT"/>
    <s v="00011"/>
    <s v="000187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.239999999999998"/>
    <n v="18.239999999999998"/>
    <x v="0"/>
    <x v="1"/>
    <s v="LOCALI ACCESSORI UTENZA DOMESTICA"/>
    <s v=""/>
    <s v=""/>
    <s v=""/>
    <s v=""/>
    <s v=""/>
    <s v=""/>
    <s v=""/>
    <s v=""/>
    <s v=""/>
    <s v="SIMULAZIONE TARI 2022 MT"/>
    <n v="11.56"/>
    <s v=""/>
    <n v="11.56"/>
    <n v="365"/>
    <s v="giorni"/>
    <s v="2022"/>
    <s v="01/01/2022"/>
    <s v="31/12/2022"/>
    <s v=""/>
    <s v=""/>
    <s v=""/>
    <s v=""/>
    <s v=""/>
    <s v=""/>
    <n v="0"/>
    <n v="0"/>
    <n v="0"/>
    <n v="0"/>
    <n v="18.239999999999998"/>
    <n v="1"/>
    <n v="0"/>
    <n v="0"/>
    <n v="0"/>
    <n v="0"/>
    <x v="1"/>
    <n v="11.562057390299728"/>
    <n v="0"/>
    <n v="2.0573902997274018E-3"/>
    <n v="11.562057390299728"/>
    <n v="0"/>
    <n v="11.562057390299728"/>
  </r>
  <r>
    <s v="V2K4421D31122012C123"/>
    <s v="838"/>
    <s v="2630/1"/>
    <s v="GZZRFL52P22L648W"/>
    <s v=""/>
    <s v="F"/>
    <s v="GOZZI REMO FULVIO"/>
    <s v="GOZZI"/>
    <s v="REMO FULVIO"/>
    <s v="M"/>
    <s v="22/09/1952"/>
    <s v="VALSAVIORE"/>
    <s v="VIA CINQUANTAQUATTRESIMA BRIGATA GARIBALDI, 9"/>
    <s v="CEVO"/>
    <s v="25040"/>
    <s v="VIA CINQUANTAQUATTRESIMA BRIGATA GARIBALDI"/>
    <s v="9"/>
    <s v=""/>
    <s v=""/>
    <s v=""/>
    <s v=""/>
    <s v=""/>
    <s v="VIA CINQUANTAQUATTRESIMA BRIGATA GARIBALDI, 9"/>
    <s v="VIA CINQUANTAQUATTRESIMA BRIGATA GARIBALDI"/>
    <s v="9"/>
    <s v=""/>
    <s v=""/>
    <s v=""/>
    <s v=""/>
    <s v=""/>
    <s v="FAB"/>
    <s v="C591"/>
    <s v="NCT"/>
    <s v="00017"/>
    <s v="000138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4424D31122012C123"/>
    <s v="824"/>
    <s v="2631/1"/>
    <s v="GRNRRA66P55F205M"/>
    <s v=""/>
    <s v="F"/>
    <s v="GUARINONI AURORA"/>
    <s v="GUARINONI"/>
    <s v="AURORA"/>
    <s v="F"/>
    <s v="15/09/1966"/>
    <s v="MILANO"/>
    <s v="VIA TRENTO, 11"/>
    <s v="TRAVAGLIATO"/>
    <s v="25039"/>
    <s v="VIA TRENTO"/>
    <s v="11"/>
    <s v=""/>
    <s v=""/>
    <s v=""/>
    <s v=""/>
    <s v=""/>
    <s v="VIA ANDROLA, 8 A"/>
    <s v="VIA ANDROLA"/>
    <s v="8"/>
    <s v="A"/>
    <s v=""/>
    <s v=""/>
    <s v=""/>
    <s v=""/>
    <s v="FAB"/>
    <s v="C591"/>
    <s v="NCT"/>
    <s v="00013"/>
    <s v="000549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"/>
    <n v="39"/>
    <x v="0"/>
    <x v="1"/>
    <s v="LOCALI ACCESSORI UTENZA DOMESTICA"/>
    <s v=""/>
    <s v=""/>
    <s v=""/>
    <s v=""/>
    <s v=""/>
    <s v=""/>
    <s v=""/>
    <s v=""/>
    <s v=""/>
    <s v="SIMULAZIONE TARI 2022 MT"/>
    <n v="24.72"/>
    <s v=""/>
    <n v="24.72"/>
    <n v="365"/>
    <s v="giorni"/>
    <s v="2022"/>
    <s v="01/01/2022"/>
    <s v="31/12/2022"/>
    <s v=""/>
    <s v=""/>
    <s v=""/>
    <s v=""/>
    <s v=""/>
    <s v=""/>
    <n v="0"/>
    <n v="0"/>
    <n v="0"/>
    <n v="0"/>
    <n v="39"/>
    <n v="1"/>
    <n v="0"/>
    <n v="0"/>
    <n v="0"/>
    <n v="0"/>
    <x v="1"/>
    <n v="24.721504288469816"/>
    <n v="0"/>
    <n v="1.5042884698175385E-3"/>
    <n v="24.721504288469816"/>
    <n v="0"/>
    <n v="24.721504288469816"/>
  </r>
  <r>
    <s v="V2K4430D31122012C123"/>
    <s v="1021"/>
    <s v="2634/1"/>
    <s v="GZZGNN37E60L648Z"/>
    <s v=""/>
    <s v="F"/>
    <s v="GOZZI GIOVANNA RITA"/>
    <s v="GOZZI"/>
    <s v="GIOVANNA RITA"/>
    <s v="F"/>
    <s v="20/05/1937"/>
    <s v="VALSAVIORE"/>
    <s v="VIA ANDROLA, 15"/>
    <s v="CEVO"/>
    <s v="25040"/>
    <s v="VIA ANDROLA"/>
    <s v="15"/>
    <s v=""/>
    <s v=""/>
    <s v=""/>
    <s v=""/>
    <s v=""/>
    <s v="VIA ANDROLA, 15"/>
    <s v="VIA ANDROLA"/>
    <s v="15"/>
    <s v=""/>
    <s v=""/>
    <s v=""/>
    <s v=""/>
    <s v=""/>
    <s v="FAB"/>
    <s v="C591"/>
    <s v="NCT"/>
    <s v="00014"/>
    <s v="00018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1"/>
    <s v=""/>
    <s v=""/>
    <s v=""/>
    <s v=""/>
    <s v=""/>
    <s v=""/>
    <s v="SIMULAZIONE TARI 2022 MT"/>
    <n v="19.72"/>
    <s v=""/>
    <n v="19.72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0"/>
    <n v="19.72085812185626"/>
    <n v="0"/>
    <n v="8.5812185626110704E-4"/>
    <n v="19.72085812185626"/>
    <n v="0"/>
    <n v="19.72085812185626"/>
  </r>
  <r>
    <s v="V2K4434D31122012C123"/>
    <s v="123"/>
    <s v="2635/1"/>
    <s v="MGRSRA72A63Z112S"/>
    <s v=""/>
    <s v="F"/>
    <s v="MAGRINI SARA"/>
    <s v="MAGRINI"/>
    <s v="SARA"/>
    <s v="F"/>
    <s v="23/01/1972"/>
    <s v="GERMANIA OVEST"/>
    <s v="VIA Q RE I MAGGIO, 13"/>
    <s v="BRESCIA"/>
    <s v="25126"/>
    <s v="VIA Q RE I MAGGIO"/>
    <s v="13"/>
    <s v=""/>
    <s v=""/>
    <s v=""/>
    <s v=""/>
    <s v=""/>
    <s v="VIA ANDROLA, 24"/>
    <s v="VIA ANDROLA"/>
    <s v="24"/>
    <s v=""/>
    <s v=""/>
    <s v=""/>
    <s v=""/>
    <s v=""/>
    <s v="FAB"/>
    <s v="C591"/>
    <s v="NCT"/>
    <s v="00013"/>
    <s v="000248"/>
    <s v=""/>
    <s v="0003"/>
    <s v=""/>
    <s v="C02"/>
    <s v="FAB"/>
    <s v="C591"/>
    <s v="NCT"/>
    <s v="00013"/>
    <s v="000248"/>
    <s v=""/>
    <s v="001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1"/>
    <s v="LOCALI ACCESSORI UTENZA DOMESTICA"/>
    <s v=""/>
    <s v=""/>
    <s v=""/>
    <s v=""/>
    <s v=""/>
    <s v=""/>
    <s v=""/>
    <s v=""/>
    <s v=""/>
    <s v="SIMULAZIONE TARI 2022 MT"/>
    <n v="33.6"/>
    <s v=""/>
    <n v="33.6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1"/>
    <n v="0"/>
    <n v="0"/>
    <n v="0"/>
    <n v="0"/>
    <x v="1"/>
    <n v="33.59589044330513"/>
    <n v="0"/>
    <n v="-4.1095566948712303E-3"/>
    <n v="33.59589044330513"/>
    <n v="0"/>
    <n v="33.59589044330513"/>
  </r>
  <r>
    <s v="V2K4436D31122012C123"/>
    <s v="206"/>
    <s v="2636/1"/>
    <s v="MTTNRM41S27L648S"/>
    <s v=""/>
    <s v="F"/>
    <s v="MATTI ENZO ARMANDO"/>
    <s v="MATTI"/>
    <s v="ENZO ARMANDO"/>
    <s v="M"/>
    <s v="27/11/1941"/>
    <s v="VALSAVIORE"/>
    <s v="VIA GUGLIELMO MARCONI, 26"/>
    <s v="CEVO"/>
    <s v="25040"/>
    <s v="VIA GUGLIELMO MARCONI"/>
    <s v="26"/>
    <s v=""/>
    <s v=""/>
    <s v=""/>
    <s v=""/>
    <s v=""/>
    <s v="VIA GUGLIELMO MARCONI, 26"/>
    <s v="VIA GUGLIELMO MARCONI"/>
    <s v="26"/>
    <s v=""/>
    <s v=""/>
    <s v=""/>
    <s v=""/>
    <s v=""/>
    <s v="FAB"/>
    <s v="C591"/>
    <s v="NCT"/>
    <s v="00014"/>
    <s v="000020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s v=""/>
    <s v=""/>
    <s v=""/>
    <s v=""/>
    <s v=""/>
    <s v=""/>
    <s v=""/>
    <s v="SIMULAZIONE TARI 2022 MT"/>
    <n v="19.02"/>
    <s v=""/>
    <n v="19.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1"/>
    <n v="19.016541760361395"/>
    <n v="0"/>
    <n v="-3.4582396386042547E-3"/>
    <n v="19.016541760361395"/>
    <n v="0"/>
    <n v="19.016541760361395"/>
  </r>
  <r>
    <s v="V2K4439D31122012C123"/>
    <s v="217"/>
    <s v="2637/1"/>
    <s v="MTTGMN49S65L648E"/>
    <s v=""/>
    <s v="F"/>
    <s v="MATTI GIACOMINA"/>
    <s v="MATTI"/>
    <s v="GIACOMINA"/>
    <s v="F"/>
    <s v="25/11/1949"/>
    <s v="VALSAVIORE"/>
    <s v="VIA CINQUANTAQUATTRESIMA BRIGATA GARIBALDI, 32"/>
    <s v="CEVO"/>
    <s v="25040"/>
    <s v="VIA CINQUANTAQUATTRESIMA BRIGATA GARIBALDI"/>
    <s v="32"/>
    <s v=""/>
    <s v=""/>
    <s v=""/>
    <s v=""/>
    <s v=""/>
    <s v="VIA CINQUANTAQUATTRESIMA BRIGATA GARIBALDI, 32"/>
    <s v="VIA CINQUANTAQUATTRESIMA BRIGATA GARIBALDI"/>
    <s v="32"/>
    <s v=""/>
    <s v=""/>
    <s v=""/>
    <s v=""/>
    <s v=""/>
    <s v="FAB"/>
    <s v="C591"/>
    <s v="NCT"/>
    <s v="00017"/>
    <s v="000175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4441D31122012C123"/>
    <s v="220"/>
    <s v="2638/1"/>
    <s v="MTTGMB47S03L648E"/>
    <s v=""/>
    <s v="F"/>
    <s v="MATTI GIACOMO BORTOLO"/>
    <s v="MATTI"/>
    <s v="GIACOMO BORTOLO"/>
    <s v="M"/>
    <s v="03/11/1947"/>
    <s v="VALSAVIORE"/>
    <s v="VIA CASTELLO, 11"/>
    <s v="CEVO"/>
    <s v="25040"/>
    <s v="VIA CASTELLO"/>
    <s v="11"/>
    <s v=""/>
    <s v=""/>
    <s v=""/>
    <s v=""/>
    <s v=""/>
    <s v="VIA CASTELLO, 11"/>
    <s v="VIA CASTELLO"/>
    <s v="11"/>
    <s v=""/>
    <s v=""/>
    <s v=""/>
    <s v=""/>
    <s v=""/>
    <s v="FAB"/>
    <s v="C591"/>
    <s v="NCT"/>
    <s v="00014"/>
    <s v="00039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1"/>
    <s v="LOCALI ACCESSORI UTENZA DOMESTICA"/>
    <s v=""/>
    <s v=""/>
    <n v="2"/>
    <s v=""/>
    <s v=""/>
    <s v=""/>
    <s v=""/>
    <s v=""/>
    <s v=""/>
    <s v="SIMULAZIONE TARI 2022 MT"/>
    <n v="27.61"/>
    <s v=""/>
    <n v="27.61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1"/>
    <n v="0"/>
    <n v="0"/>
    <n v="0"/>
    <n v="0"/>
    <x v="5"/>
    <n v="27.609201370598765"/>
    <n v="0"/>
    <n v="-7.9862940123476278E-4"/>
    <n v="27.609201370598765"/>
    <n v="0"/>
    <n v="27.609201370598765"/>
  </r>
  <r>
    <s v="V2K4443D31122012C123"/>
    <s v="236"/>
    <s v="2639/1"/>
    <s v="MTTLNL51M18L648M"/>
    <s v=""/>
    <s v="F"/>
    <s v="MATTI LUCIANO LUIGI"/>
    <s v="MATTI"/>
    <s v="LUCIANO LUIGI"/>
    <s v="M"/>
    <s v="18/08/1951"/>
    <s v="VALSAVIORE"/>
    <s v="VIA G. MARCONI, 70"/>
    <s v="GIANICO"/>
    <s v="25040"/>
    <s v="VIA G. MARCONI"/>
    <s v="70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18"/>
    <s v="000357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4446D31122012C123"/>
    <s v="8221"/>
    <s v="2640/1"/>
    <s v="MTTSVS71E05B042S"/>
    <s v=""/>
    <s v="F"/>
    <s v="MATTI SILVESTRO"/>
    <s v="MATTI"/>
    <s v="SILVESTRO"/>
    <s v="M"/>
    <s v="05/05/1971"/>
    <s v="BORGO VAL DI TARO"/>
    <s v="VIA CINQUANTAQUATTRESIMA BRIGATA GARIBALDI, 7 A"/>
    <s v="CEVO"/>
    <s v="25040"/>
    <s v="VIA CINQUANTAQUATTRESIMA BRIGATA GARIBALDI"/>
    <s v="7"/>
    <s v="A"/>
    <s v=""/>
    <s v=""/>
    <s v=""/>
    <s v=""/>
    <s v="VIA CINQUANTAQUATTRESIMA BRIGATA GARIBALDI, 7 A"/>
    <s v="VIA CINQUANTAQUATTRESIMA BRIGATA GARIBALDI"/>
    <s v="7"/>
    <s v="A"/>
    <s v=""/>
    <s v=""/>
    <s v=""/>
    <s v=""/>
    <s v="FAB"/>
    <s v="C591"/>
    <s v="NCT"/>
    <s v="00017"/>
    <s v="000082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.23"/>
    <n v="64.23"/>
    <x v="0"/>
    <x v="1"/>
    <s v="LOCALI ACCESSORI UTENZA DOMESTICA"/>
    <s v=""/>
    <s v=""/>
    <n v="3"/>
    <s v=""/>
    <s v=""/>
    <s v=""/>
    <s v=""/>
    <s v=""/>
    <s v=""/>
    <s v="SIMULAZIONE TARI 2022 MT"/>
    <n v="40.71"/>
    <s v=""/>
    <n v="40.71"/>
    <n v="365"/>
    <s v="giorni"/>
    <s v="2022"/>
    <s v="01/01/2022"/>
    <s v="31/12/2022"/>
    <s v=""/>
    <s v=""/>
    <s v=""/>
    <s v=""/>
    <s v=""/>
    <s v=""/>
    <n v="0"/>
    <n v="0"/>
    <n v="0"/>
    <n v="0"/>
    <n v="64.23"/>
    <n v="1"/>
    <n v="0"/>
    <n v="0"/>
    <n v="0"/>
    <n v="0"/>
    <x v="6"/>
    <n v="40.714415908933752"/>
    <n v="0"/>
    <n v="4.4159089337512114E-3"/>
    <n v="40.714415908933752"/>
    <n v="0"/>
    <n v="40.714415908933752"/>
  </r>
  <r>
    <s v="V2K4451D31122012C123"/>
    <s v="269"/>
    <s v="2641/1"/>
    <s v="MTTSFN65R05C591E"/>
    <s v=""/>
    <s v="F"/>
    <s v="MATTI STEFANO BERNARDO"/>
    <s v="MATTI"/>
    <s v="STEFANO BERNARDO"/>
    <s v="M"/>
    <s v="05/10/1965"/>
    <s v="CEVO"/>
    <s v="VIA ANDROLA, 6"/>
    <s v="CEVO"/>
    <s v="25040"/>
    <s v="VIA ANDROLA"/>
    <s v="6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0"/>
    <x v="1"/>
    <s v="LOCALI ACCESSORI UTENZA DOMESTICA"/>
    <s v=""/>
    <s v=""/>
    <n v="3"/>
    <s v=""/>
    <s v=""/>
    <s v=""/>
    <s v=""/>
    <s v=""/>
    <s v=""/>
    <s v="SIMULAZIONE TARI 2022 MT"/>
    <n v="16.48"/>
    <s v=""/>
    <n v="16.48"/>
    <n v="365"/>
    <s v="giorni"/>
    <s v="2022"/>
    <s v="01/01/2022"/>
    <s v="31/12/2022"/>
    <s v=""/>
    <s v=""/>
    <s v=""/>
    <s v=""/>
    <s v=""/>
    <s v=""/>
    <n v="0"/>
    <n v="0"/>
    <n v="0"/>
    <n v="0"/>
    <n v="26"/>
    <n v="1"/>
    <n v="0"/>
    <n v="0"/>
    <n v="0"/>
    <n v="0"/>
    <x v="6"/>
    <n v="16.481002858979878"/>
    <n v="0"/>
    <n v="1.0028589798771748E-3"/>
    <n v="16.481002858979878"/>
    <n v="0"/>
    <n v="16.481002858979878"/>
  </r>
  <r>
    <s v="V2K4453D31122012C123"/>
    <s v="271"/>
    <s v="2642/1"/>
    <s v="MTTVMC58E46C591J"/>
    <s v=""/>
    <s v="F"/>
    <s v="MATTI VILMA CHIARA"/>
    <s v="MATTI"/>
    <s v="VILMA CHIARA"/>
    <s v="F"/>
    <s v="06/05/1958"/>
    <s v="CEVO"/>
    <s v="VIA COLTURE, 99"/>
    <s v="BIENNO"/>
    <s v="25040"/>
    <s v="VIA COLTURE"/>
    <s v="99"/>
    <s v=""/>
    <s v=""/>
    <s v=""/>
    <s v=""/>
    <s v=""/>
    <s v="VIA SANT' ANTONIO, 32"/>
    <s v="VIA SANT' ANTONIO"/>
    <s v="32"/>
    <s v=""/>
    <s v=""/>
    <s v=""/>
    <s v=""/>
    <s v=""/>
    <s v="FAB"/>
    <s v="C591"/>
    <s v="NCT"/>
    <s v="00015"/>
    <s v="000169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cantina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4455D31122012C122"/>
    <s v="958"/>
    <s v="2643/1"/>
    <s v="BZZMRK70T05F205P"/>
    <s v=""/>
    <s v="F"/>
    <s v="BAZZANA MIRKO"/>
    <s v="BAZZANA"/>
    <s v="MIRKO"/>
    <s v="M"/>
    <s v="05/12/1970"/>
    <s v="MILANO"/>
    <s v="VIA TIZIANO, 89 B"/>
    <s v="BRESCIA"/>
    <s v="25124"/>
    <s v="VIA TIZIANO"/>
    <s v="89"/>
    <s v="B"/>
    <s v=""/>
    <s v=""/>
    <s v=""/>
    <s v=""/>
    <s v="VIA GUIDO ROSSA, 2"/>
    <s v="VIA GUIDO ROSSA"/>
    <s v="2"/>
    <s v=""/>
    <s v=""/>
    <s v=""/>
    <s v=""/>
    <s v=""/>
    <s v="FAB"/>
    <s v="C591"/>
    <s v="NCT"/>
    <s v="00016"/>
    <s v="000053"/>
    <s v=""/>
    <s v="0001"/>
    <s v=""/>
    <s v="A03"/>
    <s v="FAB"/>
    <s v="C591"/>
    <s v="NCT"/>
    <s v="00016"/>
    <s v="000053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4458D31122012C123"/>
    <s v="1030"/>
    <s v="2644/1"/>
    <s v="MRGPTR83E13D391Y"/>
    <s v="03006330983"/>
    <s v="F"/>
    <s v="MORGANI PETER"/>
    <s v="MORGANI"/>
    <s v="PETER"/>
    <s v="M"/>
    <s v="13/05/1983"/>
    <s v="EDOLO"/>
    <s v="VIA ROMA, 6 B"/>
    <s v="CEVO"/>
    <s v="25040"/>
    <s v="VIA ROMA"/>
    <s v="6"/>
    <s v="B"/>
    <s v=""/>
    <s v=""/>
    <s v=""/>
    <s v=""/>
    <s v="VIA ROMA, 6 B"/>
    <s v="VIA ROMA"/>
    <s v="6"/>
    <s v="B"/>
    <s v=""/>
    <s v=""/>
    <s v=""/>
    <s v=""/>
    <s v="FAB"/>
    <s v="C591"/>
    <s v="NCT"/>
    <s v="00014"/>
    <s v="000169"/>
    <s v=""/>
    <s v="0004"/>
    <s v=""/>
    <s v="C06"/>
    <s v="FAB"/>
    <s v="C591"/>
    <s v="NCT"/>
    <s v="00014"/>
    <s v="000169"/>
    <s v=""/>
    <s v="0007"/>
    <s v=""/>
    <s v="C06"/>
    <s v="FAB"/>
    <s v="C591"/>
    <s v="NCT"/>
    <s v="00014"/>
    <s v="000169"/>
    <s v=""/>
    <s v="0008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.3"/>
    <n v="56.3"/>
    <x v="0"/>
    <x v="1"/>
    <s v="LOCALI ACCESSORI UTENZA DOMESTICA"/>
    <s v=""/>
    <s v=""/>
    <n v="4"/>
    <s v=""/>
    <s v=""/>
    <s v=""/>
    <s v=""/>
    <s v=""/>
    <s v=""/>
    <s v="SIMULAZIONE TARI 2022 MT"/>
    <n v="38.33"/>
    <s v=""/>
    <n v="38.33"/>
    <n v="365"/>
    <s v="giorni"/>
    <s v="2022"/>
    <s v="01/01/2022"/>
    <s v="31/12/2022"/>
    <s v=""/>
    <s v=""/>
    <s v=""/>
    <s v=""/>
    <s v=""/>
    <s v=""/>
    <n v="0"/>
    <n v="0"/>
    <n v="0"/>
    <n v="0"/>
    <n v="56.3"/>
    <n v="1"/>
    <n v="0"/>
    <n v="0"/>
    <n v="0"/>
    <n v="0"/>
    <x v="4"/>
    <n v="38.331244113755609"/>
    <n v="0"/>
    <n v="1.2441137556109538E-3"/>
    <n v="38.331244113755609"/>
    <n v="0"/>
    <n v="38.331244113755609"/>
  </r>
  <r>
    <s v="V2K4461D31122012C123"/>
    <s v="363"/>
    <s v="2645/1"/>
    <s v="PSNCRN41T42L648Q"/>
    <s v=""/>
    <s v="F"/>
    <s v="PASINETTI CATERINA FRANCA"/>
    <s v="PASINETTI"/>
    <s v="CATERINA FRANCA"/>
    <s v="F"/>
    <s v="02/12/1941"/>
    <s v="VALSAVIORE"/>
    <s v="FORCHSTRASSE, 193"/>
    <s v="HINTEREGG"/>
    <s v="8132"/>
    <s v="FORCHSTRASSE"/>
    <s v="193"/>
    <s v=""/>
    <s v=""/>
    <s v=""/>
    <s v=""/>
    <s v=""/>
    <s v="VIA FRESINE, 7"/>
    <s v="VIA FRESINE"/>
    <s v="7"/>
    <s v=""/>
    <s v=""/>
    <s v=""/>
    <s v=""/>
    <s v=""/>
    <s v="FAB"/>
    <s v="C591"/>
    <s v="NCT"/>
    <s v="00029"/>
    <s v="000114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4463D31122012C123"/>
    <s v="374"/>
    <s v="2646/1"/>
    <s v="PSNTDR43S69L648C"/>
    <s v=""/>
    <s v="F"/>
    <s v="PASINETTI TEODORA"/>
    <s v="PASINETTI"/>
    <s v="TEODORA"/>
    <s v="F"/>
    <s v="29/11/1943"/>
    <s v="VALSAVIORE"/>
    <s v="VIA FRESINE, 7"/>
    <s v="CEVO"/>
    <s v="25040"/>
    <s v="VIA FRESINE"/>
    <s v="7"/>
    <s v=""/>
    <s v=""/>
    <s v=""/>
    <s v=""/>
    <s v=""/>
    <s v="VIA FRESINE, 7"/>
    <s v="VIA FRESINE"/>
    <s v="7"/>
    <s v=""/>
    <s v=""/>
    <s v=""/>
    <s v=""/>
    <s v=""/>
    <s v="FAB"/>
    <s v="C591"/>
    <s v="NCT"/>
    <s v="00029"/>
    <s v="000114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4465D31122012C123"/>
    <s v="971"/>
    <s v="2647/1"/>
    <s v="PSSDNL76P11B393O"/>
    <s v=""/>
    <s v="F"/>
    <s v="PASSERA DANILO"/>
    <s v="PASSERA"/>
    <s v="DANILO"/>
    <s v="M"/>
    <s v="11/09/1976"/>
    <s v="CALCINATE"/>
    <s v="VIA ADUA, 50 C"/>
    <s v="VERDELLO"/>
    <s v="24049"/>
    <s v="VIA ADUA"/>
    <s v="50"/>
    <s v="C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40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.23"/>
    <n v="22.23"/>
    <x v="0"/>
    <x v="1"/>
    <s v="LOCALI ACCESSORI UTENZA DOMESTICA"/>
    <s v=""/>
    <s v=""/>
    <s v=""/>
    <s v=""/>
    <s v=""/>
    <s v=""/>
    <s v=""/>
    <s v=""/>
    <s v=""/>
    <s v="SIMULAZIONE TARI 2022 MT"/>
    <n v="14.09"/>
    <s v=""/>
    <n v="14.09"/>
    <n v="365"/>
    <s v="giorni"/>
    <s v="2022"/>
    <s v="01/01/2022"/>
    <s v="31/12/2022"/>
    <s v=""/>
    <s v=""/>
    <s v=""/>
    <s v=""/>
    <s v=""/>
    <s v=""/>
    <n v="0"/>
    <n v="0"/>
    <n v="0"/>
    <n v="0"/>
    <n v="22.23"/>
    <n v="1"/>
    <n v="0"/>
    <n v="0"/>
    <n v="0"/>
    <n v="0"/>
    <x v="1"/>
    <n v="14.091257444427795"/>
    <n v="0"/>
    <n v="1.2574444277948515E-3"/>
    <n v="14.091257444427795"/>
    <n v="0"/>
    <n v="14.091257444427795"/>
  </r>
  <r>
    <s v="V2K4468D31122012C123"/>
    <s v="1041"/>
    <s v="2648/1"/>
    <s v="PSCGNN43T01A794W"/>
    <s v=""/>
    <s v="F"/>
    <s v="PESCHINI GIOVANNI"/>
    <s v="PESCHINI"/>
    <s v="GIOVANNI"/>
    <s v="M"/>
    <s v="01/12/1943"/>
    <s v="BERGAMO"/>
    <s v="VIA S. MARCO, 25"/>
    <s v="BOLTIERE"/>
    <s v="24040"/>
    <s v="VIA S. MARCO"/>
    <s v="25"/>
    <s v=""/>
    <s v=""/>
    <s v=""/>
    <s v=""/>
    <s v=""/>
    <s v="VIA ROMA, 27"/>
    <s v="VIA ROMA"/>
    <s v="27"/>
    <s v=""/>
    <s v=""/>
    <s v=""/>
    <s v=""/>
    <s v=""/>
    <s v="FAB"/>
    <s v="C591"/>
    <s v="NCT"/>
    <s v="00015"/>
    <s v="000038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4473D31122012C123"/>
    <s v="412"/>
    <s v="2650/1"/>
    <s v="PNITLL46P13L648O"/>
    <s v=""/>
    <s v="F"/>
    <s v="PINA TULLIO"/>
    <s v="PINA"/>
    <s v="TULLIO"/>
    <s v="M"/>
    <s v="13/09/1946"/>
    <s v="VALSAVIORE"/>
    <s v="VIA SANTI NAZZARO E CELSO, 4"/>
    <s v="CEVO"/>
    <s v="25040"/>
    <s v="VIA SANTI NAZZARO E CELSO"/>
    <s v="4"/>
    <s v=""/>
    <s v=""/>
    <s v=""/>
    <s v=""/>
    <s v=""/>
    <s v="VIA SANTI NAZZARO E CELSO, 4"/>
    <s v="VIA SANTI NAZZARO E CELSO"/>
    <s v="4"/>
    <s v=""/>
    <s v=""/>
    <s v=""/>
    <s v=""/>
    <s v=""/>
    <s v="FAB"/>
    <s v="C591"/>
    <s v="NCT"/>
    <s v="00011"/>
    <s v="000093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4476D31122012C123"/>
    <s v="421"/>
    <s v="2651/1"/>
    <s v="PMTNGN53S27D391G"/>
    <s v=""/>
    <s v="F"/>
    <s v="PIUMETTI ENZO EUGENIO"/>
    <s v="PIUMETTI"/>
    <s v="ENZO EUGENIO"/>
    <s v="M"/>
    <s v="27/11/1953"/>
    <s v="EDOLO"/>
    <s v="VIA CINQUANTAQUATTRESIMA BRIGATA GARIBALDI, 26"/>
    <s v="CEVO"/>
    <s v="25040"/>
    <s v="VIA CINQUANTAQUATTRESIMA BRIGATA GARIBALDI"/>
    <s v="26"/>
    <s v=""/>
    <s v=""/>
    <s v=""/>
    <s v=""/>
    <s v=""/>
    <s v="VIA CINQUANTAQUATTRESIMA BRIGATA GARIBALDI, 26"/>
    <s v="VIA CINQUANTAQUATTRESIMA BRIGATA GARIBALDI"/>
    <s v="2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2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5"/>
    <n v="10.353450513974538"/>
    <n v="0"/>
    <n v="3.4505139745384383E-3"/>
    <n v="10.353450513974538"/>
    <n v="0"/>
    <n v="10.353450513974538"/>
  </r>
  <r>
    <s v="V2K4481D31122012C123"/>
    <s v="442"/>
    <s v="2652/1"/>
    <s v="QTTRLG54P67C591D"/>
    <s v=""/>
    <s v="F"/>
    <s v="QUETTI ROSA LUIGIA"/>
    <s v="QUETTI"/>
    <s v="ROSA LUIGIA"/>
    <s v="F"/>
    <s v="27/09/1954"/>
    <s v="CEVO"/>
    <s v="VIA GUGLIELMO MARCONI, 9"/>
    <s v="CEVO"/>
    <s v="25040"/>
    <s v="VIA GUGLIELMO MARCONI"/>
    <s v="9"/>
    <s v=""/>
    <s v=""/>
    <s v=""/>
    <s v=""/>
    <s v=""/>
    <s v="VIA GUGLIELMO MARCONI, 9"/>
    <s v="VIA GUGLIELMO MARCONI"/>
    <s v="9"/>
    <s v=""/>
    <s v=""/>
    <s v=""/>
    <s v=""/>
    <s v=""/>
    <s v="FAB"/>
    <s v="C591"/>
    <s v="NCT"/>
    <s v="00014"/>
    <s v="000083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n v="2"/>
    <s v=""/>
    <s v=""/>
    <s v=""/>
    <s v=""/>
    <s v=""/>
    <s v=""/>
    <s v="SIMULAZIONE TARI 2022 MT"/>
    <n v="9.7799999999999994"/>
    <s v=""/>
    <n v="9.7799999999999994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5"/>
    <n v="9.7782588187537307"/>
    <n v="0"/>
    <n v="-1.7411812462686527E-3"/>
    <n v="9.7782588187537307"/>
    <n v="0"/>
    <n v="9.7782588187537307"/>
  </r>
  <r>
    <s v="V2K4484D31122012C123"/>
    <s v="1009"/>
    <s v="2653/1"/>
    <s v="RDCDNI44R57F797I"/>
    <s v=""/>
    <s v="F"/>
    <s v="RADICE DINA"/>
    <s v="RADICE"/>
    <s v="DINA"/>
    <s v="F"/>
    <s v="17/10/1944"/>
    <s v="MUGGIO'"/>
    <s v="VIA SILVIO PELLICO, 5"/>
    <s v="CAPRIATE SAN GERVASIO"/>
    <s v="24042"/>
    <s v="VIA SILVIO PELLICO"/>
    <s v="5"/>
    <s v=""/>
    <s v=""/>
    <s v=""/>
    <s v=""/>
    <s v=""/>
    <s v="VIA ANDROLA, 8"/>
    <s v="VIA ANDROLA"/>
    <s v="8"/>
    <s v=""/>
    <s v=""/>
    <s v=""/>
    <s v=""/>
    <s v=""/>
    <s v="FAB"/>
    <s v="C591"/>
    <s v="NCT"/>
    <s v="00013"/>
    <s v="000549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1"/>
    <s v="LOCALI ACCESSORI UTENZA DOMESTICA"/>
    <s v=""/>
    <s v=""/>
    <s v=""/>
    <s v=""/>
    <s v=""/>
    <s v=""/>
    <s v=""/>
    <s v=""/>
    <s v=""/>
    <s v="SIMULAZIONE TARI 2022 MT"/>
    <n v="20.92"/>
    <s v=""/>
    <n v="20.92"/>
    <n v="365"/>
    <s v="giorni"/>
    <s v="2022"/>
    <s v="01/01/2022"/>
    <s v="31/12/2022"/>
    <s v=""/>
    <s v=""/>
    <s v=""/>
    <s v=""/>
    <s v=""/>
    <s v=""/>
    <n v="0"/>
    <n v="0"/>
    <n v="0"/>
    <n v="0"/>
    <n v="33"/>
    <n v="1"/>
    <n v="0"/>
    <n v="0"/>
    <n v="0"/>
    <n v="0"/>
    <x v="1"/>
    <n v="20.918195936397534"/>
    <n v="0"/>
    <n v="-1.8040636024672096E-3"/>
    <n v="20.918195936397534"/>
    <n v="0"/>
    <n v="20.918195936397534"/>
  </r>
  <r>
    <s v="V2K4487D31122012C123"/>
    <s v="1024"/>
    <s v="2654/1"/>
    <s v="RGZHGL75C49B149S"/>
    <s v=""/>
    <s v="F"/>
    <s v="RAGAZZOLI HELGA LUISA"/>
    <s v="RAGAZZOLI"/>
    <s v="HELGA LUISA"/>
    <s v="F"/>
    <s v="09/03/1975"/>
    <s v="BRENO"/>
    <s v="VIA SAN VIGILIO, 110"/>
    <s v="CEVO"/>
    <s v="25040"/>
    <s v="VIA SAN VIGILIO"/>
    <s v="110"/>
    <s v=""/>
    <s v=""/>
    <s v=""/>
    <s v=""/>
    <s v=""/>
    <s v="VIA SAN VIGILIO, 110"/>
    <s v="VIA SAN VIGILIO"/>
    <s v="110"/>
    <s v=""/>
    <s v=""/>
    <s v=""/>
    <s v=""/>
    <s v=""/>
    <s v="FAB"/>
    <s v="C591"/>
    <s v="NCT"/>
    <s v="00015"/>
    <s v="00035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n v="2"/>
    <s v=""/>
    <s v=""/>
    <s v=""/>
    <s v=""/>
    <s v=""/>
    <s v="CANTINA"/>
    <s v="SIMULAZIONE TARI 2022 MT"/>
    <n v="12.65"/>
    <s v=""/>
    <n v="12.65"/>
    <n v="365"/>
    <s v="giorni"/>
    <s v="2022"/>
    <s v="01/01/2022"/>
    <s v="31/12/2022"/>
    <s v=""/>
    <s v=""/>
    <s v=""/>
    <s v=""/>
    <s v=""/>
    <s v=""/>
    <n v="0"/>
    <n v="0"/>
    <n v="0"/>
    <n v="0"/>
    <n v="22"/>
    <n v="1"/>
    <n v="0"/>
    <n v="0"/>
    <n v="0"/>
    <n v="0"/>
    <x v="5"/>
    <n v="12.654217294857769"/>
    <n v="0"/>
    <n v="4.217294857769005E-3"/>
    <n v="12.654217294857769"/>
    <n v="0"/>
    <n v="12.654217294857769"/>
  </r>
  <r>
    <s v="V2K4499D01012015C112"/>
    <s v="1006"/>
    <s v="2656/1"/>
    <s v="RNCFRZ74C28B149H"/>
    <s v="02090130986"/>
    <s v="F"/>
    <s v="RONCHI FABRIZIO BATTISTA"/>
    <s v="RONCHI"/>
    <s v="FABRIZIO BATTISTA"/>
    <s v="M"/>
    <s v="28/03/1974"/>
    <s v="BRENO"/>
    <s v="VIA RISORGIMENTO, 3"/>
    <s v="CEVO"/>
    <s v="25040"/>
    <s v="VIA RISORGIMENTO"/>
    <s v="3"/>
    <s v=""/>
    <s v=""/>
    <s v=""/>
    <s v=""/>
    <s v=""/>
    <s v="VIA RISORGIMENTO, 3"/>
    <s v="VIA RISORGIMENTO"/>
    <s v="3"/>
    <s v=""/>
    <s v=""/>
    <s v=""/>
    <s v=""/>
    <s v=""/>
    <s v="FAB"/>
    <s v="C591"/>
    <s v="NCT"/>
    <s v="00020"/>
    <s v="000304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.48"/>
    <n v="54.48"/>
    <x v="1"/>
    <x v="9"/>
    <s v="ATTIVITA' ARTIGIANALI TIPO BOTTEGHE (FALEGNAME, IDRAULICO, FABBRO, ELETTRICISTA, PARRUCCHIERE)"/>
    <s v=""/>
    <s v=""/>
    <s v=""/>
    <s v="289 - Riduzione COVID-19 = 424 - Non applicata"/>
    <s v=""/>
    <s v=""/>
    <s v=""/>
    <s v=""/>
    <s v=""/>
    <s v="SIMULAZIONE TARI 2022 MT"/>
    <n v="97.25"/>
    <s v=""/>
    <n v="97.25"/>
    <n v="365"/>
    <s v="giorni"/>
    <s v="2022"/>
    <s v="01/01/2022"/>
    <s v="31/12/2022"/>
    <s v=""/>
    <s v=""/>
    <s v=""/>
    <s v=""/>
    <s v=""/>
    <s v=""/>
    <n v="0"/>
    <n v="0"/>
    <n v="0"/>
    <n v="0"/>
    <n v="54.47999999999999"/>
    <n v="0"/>
    <n v="0"/>
    <n v="0"/>
    <n v="0"/>
    <n v="54.47999999999999"/>
    <x v="2"/>
    <n v="16.106360640654053"/>
    <n v="81.135351535138994"/>
    <n v="-8.2878242069455155E-3"/>
    <n v="16.106360640654053"/>
    <n v="81.135351535138994"/>
    <n v="97.241712175793054"/>
  </r>
  <r>
    <s v="V2K4508D29022012C123"/>
    <s v="518"/>
    <s v="2657/1"/>
    <s v="RNCSLD65S19B157Y"/>
    <s v=""/>
    <s v="F"/>
    <s v="RONCHI OSVALDO"/>
    <s v="RONCHI"/>
    <s v="OSVALDO"/>
    <s v="M"/>
    <s v="19/11/1965"/>
    <s v="BRESCIA"/>
    <s v="PIAZZA MARTIRI DI VIA FANI, 11"/>
    <s v="PIANCOGNO"/>
    <s v="25052"/>
    <s v="PIAZZA MARTIRI DI VIA FANI"/>
    <s v="11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7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4512D31122012C123"/>
    <s v="542"/>
    <s v="2658/1"/>
    <s v="SLMFNC46E01A638Z"/>
    <s v=""/>
    <s v="F"/>
    <s v="SALAMONE FRANCESCO"/>
    <s v="SALAMONE"/>
    <s v="FRANCESCO"/>
    <s v="M"/>
    <s v="01/05/1946"/>
    <s v="BARCELLONA POZZO DI GOTTO"/>
    <s v="VIA GIOVANNI DE MEDICI, 61 A"/>
    <s v="CESANO MADERNO"/>
    <s v="20811"/>
    <s v="VIA GIOVANNI DE MEDICI"/>
    <s v="61"/>
    <s v="A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1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4516D31122012C123S"/>
    <s v="11011"/>
    <s v="2660/1"/>
    <s v="SLCLCU89E18D918J"/>
    <s v=""/>
    <s v="F"/>
    <s v="SALICE LUCA"/>
    <s v="SALICE"/>
    <s v="LUCA"/>
    <s v="M"/>
    <s v="18/05/1989"/>
    <s v="GARDONE VAL TROMPIA"/>
    <s v="VIA ANDROLA, 49"/>
    <s v="CEVO"/>
    <s v="25040"/>
    <s v="VIA ANDROLA"/>
    <s v="49"/>
    <s v=""/>
    <s v=""/>
    <s v=""/>
    <s v=""/>
    <s v=""/>
    <s v="VIA CESARE BATTISTI, 8"/>
    <s v="VIA CESARE BATTISTI"/>
    <s v="8"/>
    <s v=""/>
    <s v=""/>
    <s v=""/>
    <s v=""/>
    <s v=""/>
    <s v="FAB"/>
    <s v="C591"/>
    <s v="NCT"/>
    <s v="00015"/>
    <s v="000150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n v="1"/>
    <s v=""/>
    <s v=""/>
    <s v=""/>
    <s v=""/>
    <s v=""/>
    <s v=""/>
    <s v="SIMULAZIONE TARI 2022 MT"/>
    <n v="2.38"/>
    <s v=""/>
    <n v="2.38"/>
    <n v="80"/>
    <s v="giorni"/>
    <s v="2022"/>
    <s v="01/01/2022"/>
    <s v="21/03/2022"/>
    <s v=""/>
    <s v=""/>
    <s v=""/>
    <s v=""/>
    <s v=""/>
    <s v=""/>
    <n v="0"/>
    <n v="0"/>
    <n v="0"/>
    <n v="0"/>
    <n v="4.8219178082191778"/>
    <n v="1"/>
    <n v="0"/>
    <n v="0"/>
    <n v="0"/>
    <n v="0"/>
    <x v="0"/>
    <n v="2.3773089242785628"/>
    <n v="0"/>
    <n v="-2.6910757214371195E-3"/>
    <n v="2.3773089242785628"/>
    <n v="0"/>
    <n v="2.3773089242785628"/>
  </r>
  <r>
    <s v="V2K4516D31122012C123"/>
    <s v="11011"/>
    <s v="2660/1"/>
    <s v="SLCLCU89E18D918J"/>
    <s v=""/>
    <s v="F"/>
    <s v="SALICE LUCA"/>
    <s v="SALICE"/>
    <s v="LUCA"/>
    <s v="M"/>
    <s v="18/05/1989"/>
    <s v="GARDONE VAL TROMPIA"/>
    <s v="VIA ANDROLA, 49"/>
    <s v="CEVO"/>
    <s v="25040"/>
    <s v="VIA ANDROLA"/>
    <s v="49"/>
    <s v=""/>
    <s v=""/>
    <s v=""/>
    <s v=""/>
    <s v=""/>
    <s v="VIA CESARE BATTISTI, 8"/>
    <s v="VIA CESARE BATTISTI"/>
    <s v="8"/>
    <s v=""/>
    <s v=""/>
    <s v=""/>
    <s v=""/>
    <s v=""/>
    <s v="FAB"/>
    <s v="C591"/>
    <s v="NCT"/>
    <s v="00015"/>
    <s v="000150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n v="3"/>
    <s v=""/>
    <s v=""/>
    <s v=""/>
    <s v=""/>
    <s v=""/>
    <s v=""/>
    <s v="SIMULAZIONE TARI 2022 MT"/>
    <n v="10.89"/>
    <s v=""/>
    <n v="10.89"/>
    <n v="285"/>
    <s v="giorni"/>
    <s v="2022"/>
    <s v="22/03/2022"/>
    <s v="31/12/2022"/>
    <s v=""/>
    <s v=""/>
    <s v=""/>
    <s v=""/>
    <s v=""/>
    <s v=""/>
    <n v="0"/>
    <n v="0"/>
    <n v="0"/>
    <n v="0"/>
    <n v="17.178082191780824"/>
    <n v="1"/>
    <n v="0"/>
    <n v="0"/>
    <n v="0"/>
    <n v="0"/>
    <x v="6"/>
    <n v="10.888923912097349"/>
    <n v="0"/>
    <n v="-1.076087902651679E-3"/>
    <n v="10.888923912097349"/>
    <n v="0"/>
    <n v="10.888923912097349"/>
  </r>
  <r>
    <s v="V2K4520D31122012C123"/>
    <s v="638"/>
    <s v="2661/1"/>
    <s v="SCLMDL41C62L648T"/>
    <s v=""/>
    <s v="F"/>
    <s v="SCOLARI MADDALENA OLGA"/>
    <s v="SCOLARI"/>
    <s v="MADDALENA OLGA"/>
    <s v="F"/>
    <s v="22/03/1941"/>
    <s v="VALSAVIORE"/>
    <s v="VIA CINQUANTAQUATTRESIMA BRIGATA GARIBALDI, 7"/>
    <s v="CEVO"/>
    <s v="25040"/>
    <s v="VIA CINQUANTAQUATTRESIMA BRIGATA GARIBALDI"/>
    <s v="7"/>
    <s v=""/>
    <s v=""/>
    <s v=""/>
    <s v=""/>
    <s v=""/>
    <s v="VIA CINQUANTAQUATTRESIMA BRIGATA GARIBALDI, 7"/>
    <s v="VIA CINQUANTAQUATTRESIMA BRIGATA GARIBALDI"/>
    <s v="7"/>
    <s v=""/>
    <s v=""/>
    <s v=""/>
    <s v=""/>
    <s v=""/>
    <s v="FAB"/>
    <s v="C591"/>
    <s v="NCT"/>
    <s v="00017"/>
    <s v="000082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.25"/>
    <n v="24.25"/>
    <x v="0"/>
    <x v="1"/>
    <s v="LOCALI ACCESSORI UTENZA DOMESTICA"/>
    <s v=""/>
    <s v=""/>
    <n v="1"/>
    <s v=""/>
    <s v=""/>
    <s v=""/>
    <s v=""/>
    <s v=""/>
    <s v=""/>
    <s v="SIMULAZIONE TARI 2022 MT"/>
    <n v="11.96"/>
    <s v=""/>
    <n v="11.96"/>
    <n v="365"/>
    <s v="giorni"/>
    <s v="2022"/>
    <s v="01/01/2022"/>
    <s v="31/12/2022"/>
    <s v=""/>
    <s v=""/>
    <s v=""/>
    <s v=""/>
    <s v=""/>
    <s v=""/>
    <n v="0"/>
    <n v="0"/>
    <n v="0"/>
    <n v="0"/>
    <n v="24.25"/>
    <n v="1"/>
    <n v="0"/>
    <n v="0"/>
    <n v="0"/>
    <n v="0"/>
    <x v="0"/>
    <n v="11.95577023637536"/>
    <n v="0"/>
    <n v="-4.2297636246413362E-3"/>
    <n v="11.95577023637536"/>
    <n v="0"/>
    <n v="11.95577023637536"/>
  </r>
  <r>
    <s v="V2K4527D31122012C123"/>
    <s v="796"/>
    <s v="2664/1"/>
    <s v="ZNDPRG53R06L648E"/>
    <s v=""/>
    <s v="F"/>
    <s v="ZENDRINI PIETRO GIORGIO"/>
    <s v="ZENDRINI"/>
    <s v="PIETRO GIORGIO"/>
    <s v="M"/>
    <s v="06/10/1953"/>
    <s v="VALSAVIORE"/>
    <s v="VIA GUGLIELMO MARCONI, 13"/>
    <s v="CEVO"/>
    <s v="25040"/>
    <s v="VIA GUGLIELMO MARCONI"/>
    <s v="13"/>
    <s v=""/>
    <s v=""/>
    <s v=""/>
    <s v=""/>
    <s v=""/>
    <s v="VIA GUGLIELMO MARCONI, 13"/>
    <s v="VIA GUGLIELMO MARCONI"/>
    <s v="13"/>
    <s v=""/>
    <s v=""/>
    <s v=""/>
    <s v=""/>
    <s v=""/>
    <s v="FAB"/>
    <s v="C591"/>
    <s v="NCT"/>
    <s v="00014"/>
    <s v="000081"/>
    <s v=""/>
    <s v="0006"/>
    <s v=""/>
    <s v="C06"/>
    <s v="FAB"/>
    <s v="C591"/>
    <s v="NCT"/>
    <s v="00014"/>
    <s v="000081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"/>
    <n v="22"/>
    <x v="0"/>
    <x v="1"/>
    <s v="LOCALI ACCESSORI UTENZA DOMESTICA"/>
    <s v=""/>
    <s v=""/>
    <n v="3"/>
    <s v=""/>
    <s v=""/>
    <s v=""/>
    <s v=""/>
    <s v=""/>
    <s v=""/>
    <s v="SIMULAZIONE TARI 2022 MT"/>
    <n v="13.95"/>
    <s v=""/>
    <n v="13.95"/>
    <n v="365"/>
    <s v="giorni"/>
    <s v="2022"/>
    <s v="01/01/2022"/>
    <s v="31/12/2022"/>
    <s v=""/>
    <s v=""/>
    <s v=""/>
    <s v=""/>
    <s v=""/>
    <s v=""/>
    <n v="0"/>
    <n v="0"/>
    <n v="0"/>
    <n v="0"/>
    <n v="22"/>
    <n v="1"/>
    <n v="0"/>
    <n v="0"/>
    <n v="0"/>
    <n v="0"/>
    <x v="6"/>
    <n v="13.945463957598356"/>
    <n v="0"/>
    <n v="-4.536042401642959E-3"/>
    <n v="13.945463957598356"/>
    <n v="0"/>
    <n v="13.945463957598356"/>
  </r>
  <r>
    <s v="V2K4533D31122012C123"/>
    <s v="15003"/>
    <s v="2666/1"/>
    <s v="ZTRPTR46H23I827B"/>
    <s v=""/>
    <s v="F"/>
    <s v="ZUTERNI PIETRO"/>
    <s v="ZUTERNI"/>
    <s v="PIETRO"/>
    <s v="M"/>
    <s v="23/06/1946"/>
    <s v="SONCINO"/>
    <s v="VIA A MERIGHI, 2"/>
    <s v="SONCINO"/>
    <s v="26029"/>
    <s v="VIA A MERIGHI"/>
    <s v="2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.4"/>
    <n v="27.4"/>
    <x v="0"/>
    <x v="1"/>
    <s v="LOCALI ACCESSORI UTENZA DOMESTICA"/>
    <s v=""/>
    <s v=""/>
    <s v=""/>
    <s v=""/>
    <s v=""/>
    <s v=""/>
    <s v=""/>
    <s v=""/>
    <s v="box mq 18 e cantina mq 9.40"/>
    <s v="SIMULAZIONE TARI 2022 MT"/>
    <n v="17.37"/>
    <s v=""/>
    <n v="17.37"/>
    <n v="365"/>
    <s v="giorni"/>
    <s v="2022"/>
    <s v="01/01/2022"/>
    <s v="31/12/2022"/>
    <s v=""/>
    <s v=""/>
    <s v=""/>
    <s v=""/>
    <s v=""/>
    <s v=""/>
    <n v="0"/>
    <n v="0"/>
    <n v="0"/>
    <n v="0"/>
    <n v="27.4"/>
    <n v="1"/>
    <n v="0"/>
    <n v="0"/>
    <n v="0"/>
    <n v="0"/>
    <x v="1"/>
    <n v="17.368441474463406"/>
    <n v="0"/>
    <n v="-1.5585255365948569E-3"/>
    <n v="17.368441474463406"/>
    <n v="0"/>
    <n v="17.368441474463406"/>
  </r>
  <r>
    <s v="V2K4536D31122012C122"/>
    <s v="15817"/>
    <s v="2667/1"/>
    <s v="PRNMRN74H52B149R"/>
    <s v=""/>
    <s v="F"/>
    <s v="PRANDINI MARINA"/>
    <s v="PRANDINI"/>
    <s v="MARINA"/>
    <s v="F"/>
    <s v="12/06/1974"/>
    <s v="BRENO"/>
    <s v="VIA VENETO 13/2 S. BOVIO, "/>
    <s v="PESCHIERA BORROMEO"/>
    <s v="20068"/>
    <s v="VIA VENETO 13/2 S. BOVIO"/>
    <s v=""/>
    <s v=""/>
    <s v=""/>
    <s v=""/>
    <s v=""/>
    <s v=""/>
    <s v="VIA GUGLIELMO MARCONI, 28"/>
    <s v="VIA GUGLIELMO MARCONI"/>
    <s v="28"/>
    <s v=""/>
    <s v=""/>
    <s v=""/>
    <s v=""/>
    <s v=""/>
    <s v="FAB"/>
    <s v="C591"/>
    <s v="NCT"/>
    <s v="00014"/>
    <s v="000021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"/>
    <n v="61"/>
    <x v="0"/>
    <x v="0"/>
    <s v="LOCALI AD USO ABITAZIONE"/>
    <s v=""/>
    <s v=""/>
    <s v=""/>
    <s v=""/>
    <s v=""/>
    <s v=""/>
    <s v=""/>
    <s v=""/>
    <s v="subingresso bonomelli teresa lina"/>
    <s v="SIMULAZIONE TARI 2022 MT"/>
    <n v="106.07"/>
    <s v=""/>
    <n v="106.07"/>
    <n v="365"/>
    <s v="giorni"/>
    <s v="2022"/>
    <s v="01/01/2022"/>
    <s v="31/12/2022"/>
    <s v=""/>
    <s v=""/>
    <s v=""/>
    <s v=""/>
    <s v=""/>
    <s v=""/>
    <n v="0"/>
    <n v="0"/>
    <n v="0"/>
    <n v="0"/>
    <n v="61"/>
    <n v="0"/>
    <n v="0"/>
    <n v="0"/>
    <n v="0"/>
    <n v="1"/>
    <x v="1"/>
    <n v="38.666968246068173"/>
    <n v="67.397800635548478"/>
    <n v="-5.2311183833353425E-3"/>
    <n v="38.666968246068173"/>
    <n v="67.397800635548478"/>
    <n v="106.06476888161666"/>
  </r>
  <r>
    <s v="V2K4537D31122013C122"/>
    <s v="9890"/>
    <s v="2668/1"/>
    <s v="BNMMLL53H62Z133H"/>
    <s v=""/>
    <s v="F"/>
    <s v="BONOMELLI MIRELLA"/>
    <s v="BONOMELLI"/>
    <s v="MIRELLA"/>
    <s v="F"/>
    <s v="22/06/1953"/>
    <s v="DAVOS PLATZ"/>
    <s v="VIA GUGLIELMO MARCONI, 28"/>
    <s v="CEVO"/>
    <s v="25040"/>
    <s v="VIA GUGLIELMO MARCONI"/>
    <s v="28"/>
    <s v=""/>
    <s v=""/>
    <s v=""/>
    <s v=""/>
    <s v=""/>
    <s v="VIA GUGLIELMO MARCONI, 28"/>
    <s v="VIA GUGLIELMO MARCONI"/>
    <s v="28"/>
    <s v=""/>
    <s v=""/>
    <s v=""/>
    <s v=""/>
    <s v=""/>
    <s v="FAB"/>
    <s v="C591"/>
    <s v="NCT"/>
    <s v="00014"/>
    <s v="000021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.5"/>
    <n v="36.5"/>
    <x v="0"/>
    <x v="0"/>
    <s v="LOCALI AD USO ABITAZIONE"/>
    <s v=""/>
    <s v=""/>
    <s v=""/>
    <s v=""/>
    <s v=""/>
    <s v=""/>
    <s v=""/>
    <s v=""/>
    <s v="subingresso bonomelli teresa lina"/>
    <s v="SIMULAZIONE TARI 2022 MT"/>
    <n v="90.54"/>
    <s v=""/>
    <n v="90.54"/>
    <n v="365"/>
    <s v="giorni"/>
    <s v="2022"/>
    <s v="01/01/2022"/>
    <s v="31/12/2022"/>
    <s v=""/>
    <s v=""/>
    <s v=""/>
    <s v=""/>
    <s v=""/>
    <s v=""/>
    <n v="0"/>
    <n v="0"/>
    <n v="0"/>
    <n v="0"/>
    <n v="36.5"/>
    <n v="0"/>
    <n v="0"/>
    <n v="0"/>
    <n v="0"/>
    <n v="1"/>
    <x v="1"/>
    <n v="23.136792475106365"/>
    <n v="67.397800635548478"/>
    <n v="-5.4068893451670874E-3"/>
    <n v="23.136792475106365"/>
    <n v="67.397800635548478"/>
    <n v="90.534593110654839"/>
  </r>
  <r>
    <s v="V2K4538D31122012C123"/>
    <s v="414"/>
    <s v="2669/1"/>
    <s v="BNMFNC48C06Z133A"/>
    <s v=""/>
    <s v="F"/>
    <s v="BONOMELLI FRANCO BERNARDO"/>
    <s v="BONOMELLI"/>
    <s v="FRANCO BERNARDO"/>
    <s v="M"/>
    <s v="06/03/1948"/>
    <s v="DAVOS PLATZ"/>
    <s v="VIA GUGLIELMO MARCONI, 28"/>
    <s v="CEVO"/>
    <s v="25040"/>
    <s v="VIA GUGLIELMO MARCONI"/>
    <s v="28"/>
    <s v=""/>
    <s v=""/>
    <s v=""/>
    <s v=""/>
    <s v=""/>
    <s v="VIA GUGLIELMO MARCONI, 28"/>
    <s v="VIA GUGLIELMO MARCONI"/>
    <s v="28"/>
    <s v=""/>
    <s v=""/>
    <s v=""/>
    <s v=""/>
    <s v=""/>
    <s v="FAB"/>
    <s v="C591"/>
    <s v="NCT"/>
    <s v="00014"/>
    <s v="000021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1"/>
    <n v="41"/>
    <x v="0"/>
    <x v="1"/>
    <s v="LOCALI ACCESSORI UTENZA DOMESTICA"/>
    <s v=""/>
    <s v=""/>
    <s v=""/>
    <s v=""/>
    <s v=""/>
    <s v=""/>
    <s v=""/>
    <s v=""/>
    <s v="subingresso a bonomelli teresa lina"/>
    <s v="SIMULAZIONE TARI 2022 MT"/>
    <n v="25.99"/>
    <s v=""/>
    <n v="25.99"/>
    <n v="365"/>
    <s v="giorni"/>
    <s v="2022"/>
    <s v="01/01/2022"/>
    <s v="31/12/2022"/>
    <s v=""/>
    <s v=""/>
    <s v=""/>
    <s v=""/>
    <s v=""/>
    <s v=""/>
    <n v="0"/>
    <n v="0"/>
    <n v="0"/>
    <n v="0"/>
    <n v="41"/>
    <n v="1"/>
    <n v="0"/>
    <n v="0"/>
    <n v="0"/>
    <n v="0"/>
    <x v="1"/>
    <n v="25.989273739160573"/>
    <n v="0"/>
    <n v="-7.2626083942495256E-4"/>
    <n v="25.989273739160573"/>
    <n v="0"/>
    <n v="25.989273739160573"/>
  </r>
  <r>
    <s v="V2K4541D31122012C122"/>
    <s v="10703"/>
    <s v="2670/1"/>
    <s v="MTTVCN77H03B149I"/>
    <s v=""/>
    <s v="F"/>
    <s v="MATTI VINCENZO MARCELLO"/>
    <s v="MATTI"/>
    <s v="VINCENZO MARCELLO"/>
    <s v="M"/>
    <s v="03/06/1977"/>
    <s v="BRENO"/>
    <s v="VIA TRIESTE, 30 A"/>
    <s v="CEVO"/>
    <s v="25040"/>
    <s v="VIA TRIESTE"/>
    <s v="30"/>
    <s v="A"/>
    <s v=""/>
    <s v=""/>
    <s v=""/>
    <s v=""/>
    <s v="VIA TRIESTE, 30 A"/>
    <s v="VIA TRIESTE"/>
    <s v="30"/>
    <s v="A"/>
    <s v=""/>
    <s v=""/>
    <s v=""/>
    <s v=""/>
    <s v="FAB"/>
    <s v="C591"/>
    <s v="NCT"/>
    <s v="00015"/>
    <s v="000185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.5"/>
    <n v="60.5"/>
    <x v="0"/>
    <x v="0"/>
    <s v="LOCALI AD USO ABITAZIONE"/>
    <s v=""/>
    <s v=""/>
    <n v="1"/>
    <s v=""/>
    <s v=""/>
    <s v=""/>
    <s v=""/>
    <s v=""/>
    <s v="acquistata da gozzi angiola"/>
    <s v="SIMULAZIONE TARI 2022 MT"/>
    <n v="46.76"/>
    <s v=""/>
    <n v="46.76"/>
    <n v="365"/>
    <s v="giorni"/>
    <s v="2022"/>
    <s v="01/01/2022"/>
    <s v="31/12/2022"/>
    <s v=""/>
    <s v=""/>
    <s v=""/>
    <s v=""/>
    <s v=""/>
    <s v=""/>
    <n v="0"/>
    <n v="0"/>
    <n v="0"/>
    <n v="0"/>
    <n v="60.500000000000007"/>
    <n v="0"/>
    <n v="0"/>
    <n v="0"/>
    <n v="0"/>
    <n v="1"/>
    <x v="0"/>
    <n v="29.827797909307598"/>
    <n v="16.930848468833439"/>
    <n v="-1.3536218589607074E-3"/>
    <n v="29.827797909307598"/>
    <n v="16.930848468833439"/>
    <n v="46.758646378141037"/>
  </r>
  <r>
    <s v="V2K4542D31122012C123"/>
    <s v="10703"/>
    <s v="2671/1"/>
    <s v="MTTVCN77H03B149I"/>
    <s v=""/>
    <s v="F"/>
    <s v="MATTI VINCENZO MARCELLO"/>
    <s v="MATTI"/>
    <s v="VINCENZO MARCELLO"/>
    <s v="M"/>
    <s v="03/06/1977"/>
    <s v="BRENO"/>
    <s v="VIA TRIESTE, 30 A"/>
    <s v="CEVO"/>
    <s v="25040"/>
    <s v="VIA TRIESTE"/>
    <s v="30"/>
    <s v="A"/>
    <s v=""/>
    <s v=""/>
    <s v=""/>
    <s v=""/>
    <s v="VIA TRIESTE, 30 A"/>
    <s v="VIA TRIESTE"/>
    <s v="30"/>
    <s v="A"/>
    <s v=""/>
    <s v=""/>
    <s v=""/>
    <s v=""/>
    <s v="FAB"/>
    <s v="C591"/>
    <s v="NCT"/>
    <s v="00015"/>
    <s v="000185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1"/>
    <s v="LOCALI ACCESSORI UTENZA DOMESTICA"/>
    <s v=""/>
    <s v=""/>
    <n v="1"/>
    <s v=""/>
    <s v=""/>
    <s v=""/>
    <s v=""/>
    <s v=""/>
    <s v="acquistata da gozzi angiola mq 17 box e mq 15 cantina"/>
    <s v="SIMULAZIONE TARI 2022 MT"/>
    <n v="15.78"/>
    <s v=""/>
    <n v="15.78"/>
    <n v="365"/>
    <s v="giorni"/>
    <s v="2022"/>
    <s v="01/01/2022"/>
    <s v="31/12/2022"/>
    <s v=""/>
    <s v=""/>
    <s v=""/>
    <s v=""/>
    <s v=""/>
    <s v=""/>
    <n v="0"/>
    <n v="0"/>
    <n v="0"/>
    <n v="0"/>
    <n v="32"/>
    <n v="1"/>
    <n v="0"/>
    <n v="0"/>
    <n v="0"/>
    <n v="0"/>
    <x v="0"/>
    <n v="15.776686497485009"/>
    <n v="0"/>
    <n v="-3.3135025149899633E-3"/>
    <n v="15.776686497485009"/>
    <n v="0"/>
    <n v="15.776686497485009"/>
  </r>
  <r>
    <s v="V2K4548D05102013C122"/>
    <s v="15818"/>
    <s v="2672/1"/>
    <s v="VTLMRA63R11F205Z"/>
    <s v=""/>
    <s v="F"/>
    <s v="VITALI MAURO"/>
    <s v="VITALI"/>
    <s v="MAURO"/>
    <s v="M"/>
    <s v="11/10/1963"/>
    <s v="MILANO"/>
    <s v="VIA SEGHERINA, 6 C"/>
    <s v="BUBBIANO"/>
    <s v="20080"/>
    <s v="VIA SEGHERINA"/>
    <s v="6"/>
    <s v="C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1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s v=""/>
    <s v=""/>
    <s v=""/>
    <s v=""/>
    <s v=""/>
    <s v=""/>
    <s v=""/>
    <s v="SIMULAZIONE TARI 2022 MT"/>
    <n v="95.92"/>
    <s v=""/>
    <n v="95.92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1"/>
    <n v="28.524812640542095"/>
    <n v="67.397800635548478"/>
    <n v="2.6132760905710484E-3"/>
    <n v="28.524812640542095"/>
    <n v="67.397800635548478"/>
    <n v="95.922613276090573"/>
  </r>
  <r>
    <s v="V2K4552D31122012C123"/>
    <s v="196"/>
    <s v="2674/1"/>
    <s v="BLTLSE49E47L648T"/>
    <s v=""/>
    <s v="F"/>
    <s v="BELOTTI ELSA"/>
    <s v="BELOTTI"/>
    <s v="ELSA"/>
    <s v="F"/>
    <s v="07/05/1949"/>
    <s v="VALSAVIORE"/>
    <s v="VIA MONSIGNOR LUIGI FOSSATI, 1"/>
    <s v="BRESCIA"/>
    <s v="25124"/>
    <s v="VIA MONSIGNOR LUIGI FOSSATI"/>
    <s v="1"/>
    <s v=""/>
    <s v=""/>
    <s v=""/>
    <s v=""/>
    <s v=""/>
    <s v="VIA GUGLIELMO MARCONI, 27"/>
    <s v="VIA GUGLIELMO MARCONI"/>
    <s v="27"/>
    <s v=""/>
    <s v=""/>
    <s v=""/>
    <s v=""/>
    <s v=""/>
    <s v="FAB"/>
    <s v="C591"/>
    <s v="NCT"/>
    <s v="00006"/>
    <s v="000034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1"/>
    <s v="LOCALI ACCESSORI UTENZA DOMESTICA"/>
    <s v=""/>
    <s v=""/>
    <s v=""/>
    <s v=""/>
    <s v=""/>
    <s v=""/>
    <s v=""/>
    <s v=""/>
    <s v=""/>
    <s v="SIMULAZIONE TARI 2022 MT"/>
    <n v="45.64"/>
    <s v=""/>
    <n v="45.64"/>
    <n v="365"/>
    <s v="giorni"/>
    <s v="2022"/>
    <s v="01/01/2022"/>
    <s v="31/12/2022"/>
    <s v=""/>
    <s v=""/>
    <s v=""/>
    <s v=""/>
    <s v=""/>
    <s v=""/>
    <n v="0"/>
    <n v="0"/>
    <n v="0"/>
    <n v="0"/>
    <n v="72"/>
    <n v="1"/>
    <n v="0"/>
    <n v="0"/>
    <n v="0"/>
    <n v="0"/>
    <x v="1"/>
    <n v="45.639700224867354"/>
    <n v="0"/>
    <n v="-2.9977513264611844E-4"/>
    <n v="45.639700224867354"/>
    <n v="0"/>
    <n v="45.639700224867354"/>
  </r>
  <r>
    <s v="V2K4554D31122012C123"/>
    <s v="886"/>
    <s v="2675/1"/>
    <s v="CLMRSN69M47F119K"/>
    <s v=""/>
    <s v="F"/>
    <s v="COLOMBO ROSSANA"/>
    <s v="COLOMBO"/>
    <s v="ROSSANA"/>
    <s v="F"/>
    <s v="07/08/1969"/>
    <s v="MELZO"/>
    <s v="VIA DON GNOCCHI, 8"/>
    <s v="GORGONZOLA"/>
    <s v="20064"/>
    <s v="VIA DON GNOCCHI"/>
    <s v="8"/>
    <s v=""/>
    <s v=""/>
    <s v=""/>
    <s v=""/>
    <s v=""/>
    <s v="VIA ANDROLA, 8 B"/>
    <s v="VIA ANDROLA"/>
    <s v="8"/>
    <s v="B"/>
    <s v=""/>
    <s v=""/>
    <s v=""/>
    <s v=""/>
    <s v="FAB"/>
    <s v="C591"/>
    <s v="NCT"/>
    <s v="00013"/>
    <s v="000549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0"/>
    <x v="1"/>
    <s v="LOCALI ACCESSORI UTENZA DOMESTICA"/>
    <s v=""/>
    <s v=""/>
    <s v=""/>
    <s v=""/>
    <s v=""/>
    <s v=""/>
    <s v=""/>
    <s v=""/>
    <s v="CONTROLLO CON CATASTO"/>
    <s v="SIMULAZIONE TARI 2022 MT"/>
    <n v="16.48"/>
    <s v=""/>
    <n v="16.48"/>
    <n v="365"/>
    <s v="giorni"/>
    <s v="2022"/>
    <s v="01/01/2022"/>
    <s v="31/12/2022"/>
    <s v=""/>
    <s v=""/>
    <s v=""/>
    <s v=""/>
    <s v=""/>
    <s v=""/>
    <n v="0"/>
    <n v="0"/>
    <n v="0"/>
    <n v="0"/>
    <n v="26"/>
    <n v="1"/>
    <n v="0"/>
    <n v="0"/>
    <n v="0"/>
    <n v="0"/>
    <x v="1"/>
    <n v="16.481002858979878"/>
    <n v="0"/>
    <n v="1.0028589798771748E-3"/>
    <n v="16.481002858979878"/>
    <n v="0"/>
    <n v="16.481002858979878"/>
  </r>
  <r>
    <s v="V2K4556D31122012C123"/>
    <s v="340"/>
    <s v="2676/1"/>
    <s v="BNDGPP51P16L648W"/>
    <s v=""/>
    <s v="F"/>
    <s v="BIONDI GIUSEPPE"/>
    <s v="BIONDI"/>
    <s v="GIUSEPPE"/>
    <s v="M"/>
    <s v="16/09/1951"/>
    <s v="VALSAVIORE"/>
    <s v="VIA ANDROLA, 37 A"/>
    <s v="CEVO"/>
    <s v="25040"/>
    <s v="VIA ANDROLA"/>
    <s v="37"/>
    <s v="A"/>
    <s v=""/>
    <s v=""/>
    <s v=""/>
    <s v=""/>
    <s v="VIA ANDROLA, 37"/>
    <s v="VIA ANDROLA"/>
    <s v="37"/>
    <s v=""/>
    <s v=""/>
    <s v=""/>
    <s v=""/>
    <s v=""/>
    <s v="FAB"/>
    <s v="C591"/>
    <s v="NCT"/>
    <s v="00013"/>
    <s v="000308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1"/>
    <s v="LOCALI ACCESSORI UTENZA DOMESTICA"/>
    <s v=""/>
    <s v=""/>
    <n v="2"/>
    <s v=""/>
    <s v=""/>
    <s v=""/>
    <s v=""/>
    <s v=""/>
    <s v=""/>
    <s v="SIMULAZIONE TARI 2022 MT"/>
    <n v="28.76"/>
    <s v=""/>
    <n v="28.76"/>
    <n v="365"/>
    <s v="giorni"/>
    <s v="2022"/>
    <s v="01/01/2022"/>
    <s v="31/12/2022"/>
    <s v=""/>
    <s v=""/>
    <s v=""/>
    <s v=""/>
    <s v=""/>
    <s v=""/>
    <n v="0"/>
    <n v="0"/>
    <n v="0"/>
    <n v="0"/>
    <n v="50"/>
    <n v="1"/>
    <n v="0"/>
    <n v="0"/>
    <n v="0"/>
    <n v="0"/>
    <x v="5"/>
    <n v="28.759584761040387"/>
    <n v="0"/>
    <n v="-4.1523895961503854E-4"/>
    <n v="28.759584761040387"/>
    <n v="0"/>
    <n v="28.759584761040387"/>
  </r>
  <r>
    <s v="V2K4559D31122012C123"/>
    <s v="808"/>
    <s v="2677/1"/>
    <s v="GLSVNT27A25C591U"/>
    <s v=""/>
    <s v="F"/>
    <s v="GLISENTI VALENTINO"/>
    <s v="GLISENTI"/>
    <s v="VALENTINO"/>
    <s v="M"/>
    <s v="25/01/1927"/>
    <s v="CEVO"/>
    <s v="VIA SANTI NAZZARO E CELSO, 16"/>
    <s v="CEVO"/>
    <s v="25040"/>
    <s v="VIA SANTI NAZZARO E CELSO"/>
    <s v="16"/>
    <s v=""/>
    <s v=""/>
    <s v=""/>
    <s v=""/>
    <s v=""/>
    <s v="VIA SANTI NAZZARO E CELSO, 16"/>
    <s v="VIA SANTI NAZZARO E CELSO"/>
    <s v="16"/>
    <s v=""/>
    <s v=""/>
    <s v=""/>
    <s v=""/>
    <s v=""/>
    <s v="FAB"/>
    <s v="C591"/>
    <s v="NCT"/>
    <s v="00020"/>
    <s v="000089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.5"/>
    <n v="16.5"/>
    <x v="0"/>
    <x v="1"/>
    <s v="LOCALI ACCESSORI UTENZA DOMESTICA"/>
    <s v=""/>
    <s v=""/>
    <n v="2"/>
    <s v=""/>
    <s v=""/>
    <s v=""/>
    <s v=""/>
    <s v=""/>
    <s v=""/>
    <s v="SIMULAZIONE TARI 2022 MT"/>
    <n v="9.49"/>
    <s v=""/>
    <n v="9.49"/>
    <n v="365"/>
    <s v="giorni"/>
    <s v="2022"/>
    <s v="01/01/2022"/>
    <s v="31/12/2022"/>
    <s v=""/>
    <s v=""/>
    <s v=""/>
    <s v=""/>
    <s v=""/>
    <s v=""/>
    <n v="0"/>
    <n v="0"/>
    <n v="0"/>
    <n v="0"/>
    <n v="16.5"/>
    <n v="1"/>
    <n v="0"/>
    <n v="0"/>
    <n v="0"/>
    <n v="0"/>
    <x v="5"/>
    <n v="9.4906629711433279"/>
    <n v="0"/>
    <n v="6.6297114332769524E-4"/>
    <n v="9.4906629711433279"/>
    <n v="0"/>
    <n v="9.4906629711433279"/>
  </r>
  <r>
    <s v="V2K4562D25022013C122"/>
    <s v="24"/>
    <s v="2678/1"/>
    <s v="MMNJML62B01Z240K"/>
    <s v="01993020989"/>
    <s v="F"/>
    <s v="AMMOUNE JAMAL"/>
    <s v="AMMOUNE"/>
    <s v="JAMAL"/>
    <s v="M"/>
    <s v="01/02/1962"/>
    <s v="ALEPPO"/>
    <s v="VIA ROMA, 11"/>
    <s v="CEVO"/>
    <s v="25040"/>
    <s v="VIA ROMA"/>
    <s v="11"/>
    <s v=""/>
    <s v=""/>
    <s v=""/>
    <s v=""/>
    <s v=""/>
    <s v="VIA ROMA, 11"/>
    <s v="VIA ROMA"/>
    <s v="11"/>
    <s v=""/>
    <s v=""/>
    <s v=""/>
    <s v=""/>
    <s v=""/>
    <s v="FAB"/>
    <s v="C591"/>
    <s v="NCT"/>
    <s v="00014"/>
    <s v="000097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4563D25022013C123"/>
    <s v="24"/>
    <s v="2679/1"/>
    <s v="MMNJML62B01Z240K"/>
    <s v="01993020989"/>
    <s v="F"/>
    <s v="AMMOUNE JAMAL"/>
    <s v="AMMOUNE"/>
    <s v="JAMAL"/>
    <s v="M"/>
    <s v="01/02/1962"/>
    <s v="ALEPPO"/>
    <s v="VIA ROMA, 11"/>
    <s v="CEVO"/>
    <s v="25040"/>
    <s v="VIA ROMA"/>
    <s v="11"/>
    <s v=""/>
    <s v=""/>
    <s v=""/>
    <s v=""/>
    <s v=""/>
    <s v="VIA ROMA, 11"/>
    <s v="VIA ROMA"/>
    <s v="11"/>
    <s v=""/>
    <s v=""/>
    <s v=""/>
    <s v=""/>
    <s v=""/>
    <s v="FAB"/>
    <s v="C591"/>
    <s v="NCT"/>
    <s v="00014"/>
    <s v="000097"/>
    <s v=""/>
    <s v="0005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1"/>
    <s v=""/>
    <s v=""/>
    <s v=""/>
    <s v=""/>
    <s v=""/>
    <s v="box"/>
    <s v="SIMULAZIONE TARI 2022 MT"/>
    <n v="9.86"/>
    <s v=""/>
    <n v="9.86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0"/>
    <n v="9.86042906092813"/>
    <n v="0"/>
    <n v="4.2906092813055352E-4"/>
    <n v="9.86042906092813"/>
    <n v="0"/>
    <n v="9.86042906092813"/>
  </r>
  <r>
    <s v="V2K4564D01012014C123"/>
    <s v="24"/>
    <s v="2680/1"/>
    <s v="MMNJML62B01Z240K"/>
    <s v="01993020989"/>
    <s v="F"/>
    <s v="AMMOUNE JAMAL"/>
    <s v="AMMOUNE"/>
    <s v="JAMAL"/>
    <s v="M"/>
    <s v="01/02/1962"/>
    <s v="ALEPPO"/>
    <s v="VIA ROMA, 11"/>
    <s v="CEVO"/>
    <s v="25040"/>
    <s v="VIA ROMA"/>
    <s v="11"/>
    <s v=""/>
    <s v=""/>
    <s v=""/>
    <s v=""/>
    <s v=""/>
    <s v="VIA ROMA, 11"/>
    <s v="VIA ROMA"/>
    <s v="11"/>
    <s v=""/>
    <s v=""/>
    <s v=""/>
    <s v=""/>
    <s v=""/>
    <s v="FAB"/>
    <s v="C591"/>
    <s v="NCT"/>
    <s v="00014"/>
    <s v="00009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0"/>
    <x v="0"/>
    <x v="1"/>
    <s v="LOCALI ACCESSORI UTENZA DOMESTICA"/>
    <s v=""/>
    <s v=""/>
    <n v="1"/>
    <s v=""/>
    <s v=""/>
    <s v=""/>
    <s v=""/>
    <s v=""/>
    <s v="solaio"/>
    <s v="SIMULAZIONE TARI 2022 MT"/>
    <n v="0"/>
    <s v=""/>
    <n v="0"/>
    <n v="365"/>
    <s v="giorni"/>
    <s v="2022"/>
    <s v="01/01/2022"/>
    <s v="31/12/2022"/>
    <s v=""/>
    <s v=""/>
    <s v=""/>
    <s v=""/>
    <s v=""/>
    <s v=""/>
    <n v="0"/>
    <n v="0"/>
    <n v="0"/>
    <n v="0"/>
    <n v="0"/>
    <n v="1"/>
    <n v="0"/>
    <n v="0"/>
    <n v="0"/>
    <n v="0"/>
    <x v="0"/>
    <n v="0"/>
    <n v="0"/>
    <n v="0"/>
    <n v="0"/>
    <n v="0"/>
    <n v="0"/>
  </r>
  <r>
    <s v="V2K4638D31082013C122"/>
    <s v="6703"/>
    <s v="2683/1"/>
    <s v="BZZGNN45S16L648W"/>
    <s v=""/>
    <s v="F"/>
    <s v="BAZZANA GIOVANNI MARIO"/>
    <s v="BAZZANA"/>
    <s v="GIOVANNI MARIO"/>
    <s v="M"/>
    <s v="16/11/1945"/>
    <s v="VALSAVIORE"/>
    <s v="VIA DEL LANICO, 110"/>
    <s v="MALEGNO"/>
    <s v="25053"/>
    <s v="VIA DEL LANICO"/>
    <s v="110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1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4649D31122012C122"/>
    <s v="6361"/>
    <s v="2684/1"/>
    <s v="BZZJNY86H44E333V"/>
    <s v=""/>
    <s v="F"/>
    <s v="BAZZANA JENNY"/>
    <s v="BAZZANA"/>
    <s v="JENNY"/>
    <s v="F"/>
    <s v="04/06/1986"/>
    <s v="ISEO"/>
    <s v="VIA PIAN DELLA REGINA, 12"/>
    <s v="BERZO DEMO"/>
    <s v="25040"/>
    <s v="VIA PIAN DELLA REGINA"/>
    <s v="12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passaggio da Bazzana Gino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4662D31122012C122"/>
    <s v="9920"/>
    <s v="2686/1"/>
    <s v="BRSKFM70S53C591Z"/>
    <s v=""/>
    <s v="F"/>
    <s v="BRESADOLA KATIA EUFEMIA"/>
    <s v="BRESADOLA"/>
    <s v="KATIA EUFEMIA"/>
    <s v="F"/>
    <s v="13/11/1970"/>
    <s v="CEVO"/>
    <s v="VIA CESARE BATTISTI, 13 A"/>
    <s v="CEVO"/>
    <s v="25040"/>
    <s v="VIA CESARE BATTISTI"/>
    <s v="13"/>
    <s v="A"/>
    <s v=""/>
    <s v=""/>
    <s v=""/>
    <s v=""/>
    <s v="VIA CESARE BATTISTI, 13 A"/>
    <s v="VIA CESARE BATTISTI"/>
    <s v="13"/>
    <s v="A"/>
    <s v=""/>
    <s v=""/>
    <s v=""/>
    <s v=""/>
    <s v="FAB"/>
    <s v="C591"/>
    <s v="NCT"/>
    <s v="00015"/>
    <s v="000091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.05"/>
    <n v="50.05"/>
    <x v="0"/>
    <x v="0"/>
    <s v="LOCALI AD USO ABITAZIONE"/>
    <s v=""/>
    <s v=""/>
    <n v="3"/>
    <s v=""/>
    <s v=""/>
    <s v=""/>
    <s v=""/>
    <s v=""/>
    <s v=""/>
    <s v="SIMULAZIONE TARI 2022 MT"/>
    <n v="99.13"/>
    <s v=""/>
    <n v="99.13"/>
    <n v="365"/>
    <s v="giorni"/>
    <s v="2022"/>
    <s v="01/01/2022"/>
    <s v="31/12/2022"/>
    <s v=""/>
    <s v=""/>
    <s v=""/>
    <s v=""/>
    <s v=""/>
    <s v=""/>
    <n v="0"/>
    <n v="0"/>
    <n v="0"/>
    <n v="0"/>
    <n v="50.04999999999999"/>
    <n v="0"/>
    <n v="0"/>
    <n v="0"/>
    <n v="0"/>
    <n v="1"/>
    <x v="6"/>
    <n v="31.725930503536258"/>
    <n v="67.397800635548478"/>
    <n v="-6.2688609152559138E-3"/>
    <n v="31.725930503536258"/>
    <n v="67.397800635548478"/>
    <n v="99.12373113908474"/>
  </r>
  <r>
    <s v="V2K6114D01012014C122"/>
    <s v="562"/>
    <s v="2687/1"/>
    <s v="SNTDTM62E26C591F"/>
    <s v=""/>
    <s v="F"/>
    <s v="SANTANTONIO DANTE MARIO FORTUNATO"/>
    <s v="SANTANTONIO"/>
    <s v="DANTE MARIO FORTUNATO"/>
    <s v="M"/>
    <s v="26/05/1962"/>
    <s v="CEVO"/>
    <s v="VIA TRENTO, 20"/>
    <s v="CEVO"/>
    <s v="25040"/>
    <s v="VIA TRENTO"/>
    <s v="20"/>
    <s v=""/>
    <s v=""/>
    <s v=""/>
    <s v=""/>
    <s v=""/>
    <s v="VIA TRENTO, 20"/>
    <s v="VIA TRENTO"/>
    <s v="20"/>
    <s v=""/>
    <s v=""/>
    <s v=""/>
    <s v=""/>
    <s v=""/>
    <s v="FAB"/>
    <s v="C591"/>
    <s v="NCT"/>
    <s v="00015"/>
    <s v="000408"/>
    <s v=""/>
    <s v="0010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concesso in usofrutto da cervelli maria rosa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6272D31122013C122"/>
    <s v="9532"/>
    <s v="2688/1"/>
    <s v="BZZGRL65A48Z133W"/>
    <s v=""/>
    <s v="F"/>
    <s v="BAZZANA GABRIELLA"/>
    <s v="BAZZANA"/>
    <s v="GABRIELLA"/>
    <s v="F"/>
    <s v="08/01/1965"/>
    <s v="LOCARNO"/>
    <s v="VIA DEL SOLE, 35"/>
    <s v="BRIONE S MINUSIO"/>
    <s v="6645"/>
    <s v="VIA DEL SOLE"/>
    <s v="35"/>
    <s v=""/>
    <s v=""/>
    <s v=""/>
    <s v=""/>
    <s v=""/>
    <s v="VIA QUATTRO NOVEMBRE, 15"/>
    <s v="VIA QUATTRO NOVEMBRE"/>
    <s v="15"/>
    <s v=""/>
    <s v=""/>
    <s v=""/>
    <s v=""/>
    <s v=""/>
    <s v="FAB"/>
    <s v="C591"/>
    <s v="NCT"/>
    <s v="00011"/>
    <s v="000124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n v="1"/>
    <s v=""/>
    <s v=""/>
    <s v=""/>
    <s v=""/>
    <s v=""/>
    <s v=""/>
    <s v="SIMULAZIONE TARI 2022 MT"/>
    <n v="39.119999999999997"/>
    <s v=""/>
    <n v="39.1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0"/>
    <n v="22.185965387088295"/>
    <n v="16.930848468833439"/>
    <n v="-3.1861440782634531E-3"/>
    <n v="22.185965387088295"/>
    <n v="16.930848468833439"/>
    <n v="39.116813855921734"/>
  </r>
  <r>
    <s v="V2K6287D31122013C122"/>
    <s v="11278"/>
    <s v="2693/1"/>
    <s v="VLRMLN79D65B149G"/>
    <s v=""/>
    <s v="F"/>
    <s v="VALRA MARILENA"/>
    <s v="VALRA"/>
    <s v="MARILENA"/>
    <s v="F"/>
    <s v="25/04/1979"/>
    <s v="BRENO"/>
    <s v="VIA ANDROLA, 5"/>
    <s v="CEVO"/>
    <s v="25040"/>
    <s v="VIA ANDROLA"/>
    <s v="5"/>
    <s v=""/>
    <s v=""/>
    <s v=""/>
    <s v=""/>
    <s v=""/>
    <s v="VIA ANDROLA, 5"/>
    <s v="VIA ANDROLA"/>
    <s v="5"/>
    <s v=""/>
    <s v=""/>
    <s v=""/>
    <s v=""/>
    <s v=""/>
    <s v="FAB"/>
    <s v="C591"/>
    <s v="NCT"/>
    <s v="00022"/>
    <s v="000017"/>
    <s v=""/>
    <s v="0008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"/>
    <n v="83"/>
    <x v="0"/>
    <x v="0"/>
    <s v="LOCALI AD USO ABITAZIONE"/>
    <s v=""/>
    <s v=""/>
    <n v="2"/>
    <s v=""/>
    <s v=""/>
    <s v=""/>
    <s v=""/>
    <s v=""/>
    <s v=""/>
    <s v="SIMULAZIONE TARI 2022 MT"/>
    <n v="99.18"/>
    <s v=""/>
    <n v="99.18"/>
    <n v="365"/>
    <s v="giorni"/>
    <s v="2022"/>
    <s v="01/01/2022"/>
    <s v="31/12/2022"/>
    <s v=""/>
    <s v=""/>
    <s v=""/>
    <s v=""/>
    <s v=""/>
    <s v=""/>
    <n v="0"/>
    <n v="0"/>
    <n v="0"/>
    <n v="0"/>
    <n v="83"/>
    <n v="0"/>
    <n v="0"/>
    <n v="0"/>
    <n v="0"/>
    <n v="1"/>
    <x v="5"/>
    <n v="47.740910703327039"/>
    <n v="51.443731886070836"/>
    <n v="4.6425893978607746E-3"/>
    <n v="47.740910703327039"/>
    <n v="51.443731886070836"/>
    <n v="99.184642589397868"/>
  </r>
  <r>
    <s v="V2K6288D30062014C122"/>
    <s v="16912"/>
    <s v="2694/1"/>
    <s v="RCNLGU44D41H598S"/>
    <s v=""/>
    <s v="F"/>
    <s v="RECENTI LUIGIA"/>
    <s v="RECENTI"/>
    <s v="LUIGIA"/>
    <s v="F"/>
    <s v="01/04/1944"/>
    <s v="ROVATO"/>
    <s v="VIA MONSIGNOR BOSETTI, 10"/>
    <s v="CHIARI"/>
    <s v="25032"/>
    <s v="VIA MONSIGNOR BOSETTI"/>
    <s v="10"/>
    <s v=""/>
    <s v=""/>
    <s v=""/>
    <s v=""/>
    <s v=""/>
    <s v="VIA TRIESTE, 4"/>
    <s v="VIA TRIESTE"/>
    <s v="4"/>
    <s v=""/>
    <s v=""/>
    <s v=""/>
    <s v=""/>
    <s v=""/>
    <s v="FAB"/>
    <s v="C591"/>
    <s v="NCT"/>
    <s v="00014"/>
    <s v="000155"/>
    <s v=""/>
    <s v="001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s v="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1"/>
    <n v="41.202507147449694"/>
    <n v="67.397800635548478"/>
    <n v="3.0778299817768584E-4"/>
    <n v="41.202507147449694"/>
    <n v="67.397800635548478"/>
    <n v="108.60030778299817"/>
  </r>
  <r>
    <s v="V2K6292D31122013C122"/>
    <s v="16600"/>
    <s v="2696/1"/>
    <s v="BNDDGI63E16B041R"/>
    <s v=""/>
    <s v="F"/>
    <s v="BIONDI DIEGO"/>
    <s v="BIONDI"/>
    <s v="DIEGO"/>
    <s v="M"/>
    <s v="16/05/1963"/>
    <s v="BORGOSESIA"/>
    <s v="VIA ALLA NOCA, 17"/>
    <s v="QUARONA"/>
    <s v="13017"/>
    <s v="VIA ALLA NOCA"/>
    <s v="17"/>
    <s v=""/>
    <s v=""/>
    <s v=""/>
    <s v=""/>
    <s v=""/>
    <s v="VIA CESARE BATTISTI, 10"/>
    <s v="VIA CESARE BATTISTI"/>
    <s v="10"/>
    <s v=""/>
    <s v=""/>
    <s v=""/>
    <s v=""/>
    <s v=""/>
    <s v="FAB"/>
    <s v="C591"/>
    <s v="NCT"/>
    <s v="00015"/>
    <s v="000151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5"/>
    <n v="70.5"/>
    <x v="0"/>
    <x v="0"/>
    <s v="LOCALI AD USO ABITAZIONE"/>
    <s v=""/>
    <s v=""/>
    <s v=""/>
    <s v=""/>
    <s v=""/>
    <s v=""/>
    <s v=""/>
    <s v=""/>
    <s v=""/>
    <s v="SIMULAZIONE TARI 2022 MT"/>
    <n v="112.09"/>
    <s v=""/>
    <n v="112.09"/>
    <n v="365"/>
    <s v="giorni"/>
    <s v="2022"/>
    <s v="01/01/2022"/>
    <s v="31/12/2022"/>
    <s v=""/>
    <s v=""/>
    <s v=""/>
    <s v=""/>
    <s v=""/>
    <s v=""/>
    <n v="0"/>
    <n v="0"/>
    <n v="0"/>
    <n v="0"/>
    <n v="70.5"/>
    <n v="0"/>
    <n v="0"/>
    <n v="0"/>
    <n v="0"/>
    <n v="1"/>
    <x v="1"/>
    <n v="44.688873136849281"/>
    <n v="67.397800635548478"/>
    <n v="-3.3262276022441029E-3"/>
    <n v="44.688873136849281"/>
    <n v="67.397800635548478"/>
    <n v="112.08667377239776"/>
  </r>
  <r>
    <s v="V2K6446D01012016C122"/>
    <s v="1064"/>
    <s v="2697/1"/>
    <s v="BZZGNN79D19B149M"/>
    <s v=""/>
    <s v="F"/>
    <s v="BAZZANA GIOVANNI"/>
    <s v="BAZZANA"/>
    <s v="GIOVANNI"/>
    <s v="M"/>
    <s v="19/04/1979"/>
    <s v="BRENO"/>
    <s v="VIA ROMA, 32"/>
    <s v="CEVO"/>
    <s v="25040"/>
    <s v="VIA ROMA"/>
    <s v="32"/>
    <s v=""/>
    <s v=""/>
    <s v=""/>
    <s v=""/>
    <s v=""/>
    <s v="VIA ROMA, 32"/>
    <s v="VIA ROMA"/>
    <s v="32"/>
    <s v=""/>
    <s v=""/>
    <s v=""/>
    <s v=""/>
    <s v=""/>
    <s v="FAB"/>
    <s v="C591"/>
    <s v="NCT"/>
    <s v="00014"/>
    <s v="000141"/>
    <s v=""/>
    <s v="001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9"/>
    <n v="119"/>
    <x v="0"/>
    <x v="0"/>
    <s v="LOCALI AD USO ABITAZIONE"/>
    <s v=""/>
    <s v=""/>
    <n v="1"/>
    <s v=""/>
    <s v=""/>
    <s v=""/>
    <s v=""/>
    <s v=""/>
    <s v=""/>
    <s v="SIMULAZIONE TARI 2022 MT"/>
    <n v="75.599999999999994"/>
    <s v=""/>
    <n v="75.599999999999994"/>
    <n v="365"/>
    <s v="giorni"/>
    <s v="2022"/>
    <s v="01/01/2022"/>
    <s v="31/12/2022"/>
    <s v=""/>
    <s v=""/>
    <s v=""/>
    <s v=""/>
    <s v=""/>
    <s v=""/>
    <n v="0"/>
    <n v="0"/>
    <n v="0"/>
    <n v="0"/>
    <n v="119"/>
    <n v="0"/>
    <n v="0"/>
    <n v="0"/>
    <n v="0"/>
    <n v="1"/>
    <x v="0"/>
    <n v="58.669552912522377"/>
    <n v="16.930848468833439"/>
    <n v="4.0138135582878931E-4"/>
    <n v="58.669552912522377"/>
    <n v="16.930848468833439"/>
    <n v="75.600401381355823"/>
  </r>
  <r>
    <s v="V2K6454D31122014C122"/>
    <s v="17671"/>
    <s v="2698/1"/>
    <s v="MTTRMR50A62L648V"/>
    <s v=""/>
    <s v="F"/>
    <s v="MATTI ERICA MARIA"/>
    <s v="MATTI"/>
    <s v="ERICA MARIA"/>
    <s v="F"/>
    <s v="22/01/1950"/>
    <s v="VALSAVIORE"/>
    <s v="VIA S MARCO, 43"/>
    <s v="SAVIORE DELL'ADAMELLO"/>
    <s v="25050"/>
    <s v="VIA S MARCO"/>
    <s v="43"/>
    <s v=""/>
    <s v=""/>
    <s v=""/>
    <s v=""/>
    <s v=""/>
    <s v="VIA GUGLIELMO MARCONI, 20"/>
    <s v="VIA GUGLIELMO MARCONI"/>
    <s v="20"/>
    <s v=""/>
    <s v=""/>
    <s v=""/>
    <s v=""/>
    <s v=""/>
    <s v="FAB"/>
    <s v="C591"/>
    <s v="NCT"/>
    <s v="00014"/>
    <s v="000004"/>
    <s v=""/>
    <s v="001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3"/>
    <n v="113"/>
    <x v="0"/>
    <x v="0"/>
    <s v="LOCALI AD USO ABITAZIONE"/>
    <s v=""/>
    <s v=""/>
    <s v=""/>
    <s v=""/>
    <s v=""/>
    <s v=""/>
    <s v=""/>
    <s v=""/>
    <s v=""/>
    <s v="SIMULAZIONE TARI 2022 MT"/>
    <n v="139.03"/>
    <s v=""/>
    <n v="139.03"/>
    <n v="365"/>
    <s v="giorni"/>
    <s v="2022"/>
    <s v="01/01/2022"/>
    <s v="31/12/2022"/>
    <s v=""/>
    <s v=""/>
    <s v=""/>
    <s v=""/>
    <s v=""/>
    <s v=""/>
    <n v="0"/>
    <n v="0"/>
    <n v="0"/>
    <n v="0"/>
    <n v="113"/>
    <n v="0"/>
    <n v="0"/>
    <n v="0"/>
    <n v="0"/>
    <n v="1"/>
    <x v="1"/>
    <n v="71.628973964027921"/>
    <n v="67.397800635548478"/>
    <n v="-3.2254004235880984E-3"/>
    <n v="71.628973964027921"/>
    <n v="67.397800635548478"/>
    <n v="139.02677459957641"/>
  </r>
  <r>
    <s v="V2K6455D31122014C123"/>
    <s v="17671"/>
    <s v="2699/1"/>
    <s v="MTTRMR50A62L648V"/>
    <s v=""/>
    <s v="F"/>
    <s v="MATTI ERICA MARIA"/>
    <s v="MATTI"/>
    <s v="ERICA MARIA"/>
    <s v="F"/>
    <s v="22/01/1950"/>
    <s v="VALSAVIORE"/>
    <s v="VIA S MARCO, 43"/>
    <s v="SAVIORE DELL'ADAMELLO"/>
    <s v="25050"/>
    <s v="VIA S MARCO"/>
    <s v="43"/>
    <s v=""/>
    <s v=""/>
    <s v=""/>
    <s v=""/>
    <s v=""/>
    <s v="VIA GUGLIELMO MARCONI, 20"/>
    <s v="VIA GUGLIELMO MARCONI"/>
    <s v="20"/>
    <s v=""/>
    <s v=""/>
    <s v=""/>
    <s v=""/>
    <s v=""/>
    <s v="FAB"/>
    <s v="C591"/>
    <s v="NCT"/>
    <s v="00014"/>
    <s v="000004"/>
    <s v=""/>
    <s v="001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9"/>
    <n v="99"/>
    <x v="0"/>
    <x v="1"/>
    <s v="LOCALI ACCESSORI UTENZA DOMESTICA"/>
    <s v=""/>
    <s v=""/>
    <s v=""/>
    <s v=""/>
    <s v=""/>
    <s v=""/>
    <s v=""/>
    <s v=""/>
    <s v=""/>
    <s v="SIMULAZIONE TARI 2022 MT"/>
    <n v="62.75"/>
    <s v=""/>
    <n v="62.75"/>
    <n v="365"/>
    <s v="giorni"/>
    <s v="2022"/>
    <s v="01/01/2022"/>
    <s v="31/12/2022"/>
    <s v=""/>
    <s v=""/>
    <s v=""/>
    <s v=""/>
    <s v=""/>
    <s v=""/>
    <n v="0"/>
    <n v="0"/>
    <n v="0"/>
    <n v="0"/>
    <n v="99"/>
    <n v="1"/>
    <n v="0"/>
    <n v="0"/>
    <n v="0"/>
    <n v="0"/>
    <x v="1"/>
    <n v="62.754587809192607"/>
    <n v="0"/>
    <n v="4.5878091926070397E-3"/>
    <n v="62.754587809192607"/>
    <n v="0"/>
    <n v="62.754587809192607"/>
  </r>
  <r>
    <s v="V2K6610D31122014C122"/>
    <s v="16343"/>
    <s v="2700/1"/>
    <s v="MTTMLL55R64C591N"/>
    <s v=""/>
    <s v="F"/>
    <s v="MATTI MARIELLA"/>
    <s v="MATTI"/>
    <s v="MARIELLA"/>
    <s v="F"/>
    <s v="24/10/1955"/>
    <s v="CEVO"/>
    <s v="VIA FUCINE, 5"/>
    <s v="DARFO BOARIO TERME"/>
    <s v="25047"/>
    <s v="VIA FUCINE"/>
    <s v="5"/>
    <s v=""/>
    <s v=""/>
    <s v=""/>
    <s v=""/>
    <s v=""/>
    <s v="VIA GIARDINO, 7"/>
    <s v="VIA GIARDINO"/>
    <s v="7"/>
    <s v=""/>
    <s v=""/>
    <s v=""/>
    <s v=""/>
    <s v=""/>
    <s v="FAB"/>
    <s v="C591"/>
    <s v="NCT"/>
    <s v="00014"/>
    <s v="000044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0"/>
    <s v="LOCALI AD USO ABITAZIONE"/>
    <s v=""/>
    <s v=""/>
    <n v="2"/>
    <s v=""/>
    <s v=""/>
    <s v=""/>
    <s v=""/>
    <s v=""/>
    <s v=""/>
    <s v="SIMULAZIONE TARI 2022 MT"/>
    <n v="83.65"/>
    <s v=""/>
    <n v="83.65"/>
    <n v="365"/>
    <s v="giorni"/>
    <s v="2022"/>
    <s v="01/01/2022"/>
    <s v="31/12/2022"/>
    <s v=""/>
    <s v=""/>
    <s v=""/>
    <s v=""/>
    <s v=""/>
    <s v=""/>
    <n v="0"/>
    <n v="0"/>
    <n v="0"/>
    <n v="0"/>
    <n v="56"/>
    <n v="0"/>
    <n v="0"/>
    <n v="0"/>
    <n v="0"/>
    <n v="1"/>
    <x v="5"/>
    <n v="32.210734932365234"/>
    <n v="51.443731886070836"/>
    <n v="4.4668184360716623E-3"/>
    <n v="32.210734932365234"/>
    <n v="51.443731886070836"/>
    <n v="83.654466818436077"/>
  </r>
  <r>
    <s v="V2K6613D31122014C122"/>
    <s v="16343"/>
    <s v="2701/1"/>
    <s v="MTTMLL55R64C591N"/>
    <s v=""/>
    <s v="F"/>
    <s v="MATTI MARIELLA"/>
    <s v="MATTI"/>
    <s v="MARIELLA"/>
    <s v="F"/>
    <s v="24/10/1955"/>
    <s v="CEVO"/>
    <s v="VIA FUCINE, 5"/>
    <s v="DARFO BOARIO TERME"/>
    <s v="25047"/>
    <s v="VIA FUCINE"/>
    <s v="5"/>
    <s v=""/>
    <s v=""/>
    <s v=""/>
    <s v=""/>
    <s v=""/>
    <s v="VIA GIARDINO, 7"/>
    <s v="VIA GIARDINO"/>
    <s v="7"/>
    <s v=""/>
    <s v=""/>
    <s v=""/>
    <s v=""/>
    <s v=""/>
    <s v="FAB"/>
    <s v="C591"/>
    <s v="NCT"/>
    <s v="00014"/>
    <s v="00004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0"/>
    <s v="LOCALI AD USO ABITAZIONE"/>
    <s v=""/>
    <s v=""/>
    <n v="1"/>
    <s v=""/>
    <s v=""/>
    <s v=""/>
    <s v=""/>
    <s v=""/>
    <s v=""/>
    <s v="SIMULAZIONE TARI 2022 MT"/>
    <n v="22.85"/>
    <s v=""/>
    <n v="22.85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0"/>
    <n v="0"/>
    <n v="0"/>
    <n v="0"/>
    <n v="1"/>
    <x v="0"/>
    <n v="5.9162574365568776"/>
    <n v="16.930848468833439"/>
    <n v="-2.8940946096867037E-3"/>
    <n v="5.9162574365568776"/>
    <n v="16.930848468833439"/>
    <n v="22.847105905390315"/>
  </r>
  <r>
    <s v="V2K6616D31122014C122"/>
    <s v="16343"/>
    <s v="2702/1"/>
    <s v="MTTMLL55R64C591N"/>
    <s v=""/>
    <s v="F"/>
    <s v="MATTI MARIELLA"/>
    <s v="MATTI"/>
    <s v="MARIELLA"/>
    <s v="F"/>
    <s v="24/10/1955"/>
    <s v="CEVO"/>
    <s v="VIA FUCINE, 5"/>
    <s v="DARFO BOARIO TERME"/>
    <s v="25047"/>
    <s v="VIA FUCINE"/>
    <s v="5"/>
    <s v=""/>
    <s v=""/>
    <s v=""/>
    <s v=""/>
    <s v=""/>
    <s v="VIA GIARDINO, 7"/>
    <s v="VIA GIARDINO"/>
    <s v="7"/>
    <s v=""/>
    <s v=""/>
    <s v=""/>
    <s v=""/>
    <s v=""/>
    <s v="FAB"/>
    <s v="C591"/>
    <s v="NCT"/>
    <s v="00014"/>
    <s v="000044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6"/>
    <n v="56"/>
    <x v="0"/>
    <x v="0"/>
    <s v="LOCALI AD USO ABITAZIONE"/>
    <s v=""/>
    <s v=""/>
    <n v="2"/>
    <s v=""/>
    <s v=""/>
    <s v=""/>
    <s v=""/>
    <s v=""/>
    <s v=""/>
    <s v="SIMULAZIONE TARI 2022 MT"/>
    <n v="83.65"/>
    <s v=""/>
    <n v="83.65"/>
    <n v="365"/>
    <s v="giorni"/>
    <s v="2022"/>
    <s v="01/01/2022"/>
    <s v="31/12/2022"/>
    <s v=""/>
    <s v=""/>
    <s v=""/>
    <s v=""/>
    <s v=""/>
    <s v=""/>
    <n v="0"/>
    <n v="0"/>
    <n v="0"/>
    <n v="0"/>
    <n v="56"/>
    <n v="0"/>
    <n v="0"/>
    <n v="0"/>
    <n v="0"/>
    <n v="1"/>
    <x v="5"/>
    <n v="32.210734932365234"/>
    <n v="51.443731886070836"/>
    <n v="4.4668184360716623E-3"/>
    <n v="32.210734932365234"/>
    <n v="51.443731886070836"/>
    <n v="83.654466818436077"/>
  </r>
  <r>
    <s v="V2K6619D31122014C123"/>
    <s v="16343"/>
    <s v="2703/1"/>
    <s v="MTTMLL55R64C591N"/>
    <s v=""/>
    <s v="F"/>
    <s v="MATTI MARIELLA"/>
    <s v="MATTI"/>
    <s v="MARIELLA"/>
    <s v="F"/>
    <s v="24/10/1955"/>
    <s v="CEVO"/>
    <s v="VIA FUCINE, 5"/>
    <s v="DARFO BOARIO TERME"/>
    <s v="25047"/>
    <s v="VIA FUCINE"/>
    <s v="5"/>
    <s v=""/>
    <s v=""/>
    <s v=""/>
    <s v=""/>
    <s v=""/>
    <s v="VIA GIARDINO, 7"/>
    <s v="VIA GIARDINO"/>
    <s v="7"/>
    <s v=""/>
    <s v=""/>
    <s v=""/>
    <s v=""/>
    <s v=""/>
    <s v="FAB"/>
    <s v="C591"/>
    <s v="NCT"/>
    <s v="00014"/>
    <s v="000014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1"/>
    <s v=""/>
    <s v=""/>
    <s v=""/>
    <s v=""/>
    <s v=""/>
    <s v=""/>
    <s v="SIMULAZIONE TARI 2022 MT"/>
    <n v="19.72"/>
    <s v=""/>
    <n v="19.72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0"/>
    <n v="19.72085812185626"/>
    <n v="0"/>
    <n v="8.5812185626110704E-4"/>
    <n v="19.72085812185626"/>
    <n v="0"/>
    <n v="19.72085812185626"/>
  </r>
  <r>
    <s v="V2K6622D31122014C123"/>
    <s v="16343"/>
    <s v="2704/1"/>
    <s v="MTTMLL55R64C591N"/>
    <s v=""/>
    <s v="F"/>
    <s v="MATTI MARIELLA"/>
    <s v="MATTI"/>
    <s v="MARIELLA"/>
    <s v="F"/>
    <s v="24/10/1955"/>
    <s v="CEVO"/>
    <s v="VIA FUCINE, 5"/>
    <s v="DARFO BOARIO TERME"/>
    <s v="25047"/>
    <s v="VIA FUCINE"/>
    <s v="5"/>
    <s v=""/>
    <s v=""/>
    <s v=""/>
    <s v=""/>
    <s v=""/>
    <s v="VIA GIARDINO, 7"/>
    <s v="VIA GIARDINO"/>
    <s v="7"/>
    <s v=""/>
    <s v=""/>
    <s v=""/>
    <s v=""/>
    <s v=""/>
    <s v="FAB"/>
    <s v="C591"/>
    <s v="NCT"/>
    <s v="00014"/>
    <s v="000014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n v="1"/>
    <s v=""/>
    <s v=""/>
    <s v=""/>
    <s v=""/>
    <s v=""/>
    <s v=""/>
    <s v="SIMULAZIONE TARI 2022 MT"/>
    <n v="8.3800000000000008"/>
    <s v=""/>
    <n v="8.3800000000000008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0"/>
    <n v="8.381364701788911"/>
    <n v="0"/>
    <n v="1.3647017889102386E-3"/>
    <n v="8.381364701788911"/>
    <n v="0"/>
    <n v="8.381364701788911"/>
  </r>
  <r>
    <s v="V2K6625D31122014C123"/>
    <s v="16343"/>
    <s v="2705/1"/>
    <s v="MTTMLL55R64C591N"/>
    <s v=""/>
    <s v="F"/>
    <s v="MATTI MARIELLA"/>
    <s v="MATTI"/>
    <s v="MARIELLA"/>
    <s v="F"/>
    <s v="24/10/1955"/>
    <s v="CEVO"/>
    <s v="VIA FUCINE, 5"/>
    <s v="DARFO BOARIO TERME"/>
    <s v="25047"/>
    <s v="VIA FUCINE"/>
    <s v="5"/>
    <s v=""/>
    <s v=""/>
    <s v=""/>
    <s v=""/>
    <s v=""/>
    <s v="VIA GIARDINO, 7"/>
    <s v="VIA GIARDINO"/>
    <s v="7"/>
    <s v=""/>
    <s v=""/>
    <s v=""/>
    <s v=""/>
    <s v=""/>
    <s v="FAB"/>
    <s v="C591"/>
    <s v="NCT"/>
    <s v="00014"/>
    <s v="000044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1"/>
    <s v="LOCALI ACCESSORI UTENZA DOMESTICA"/>
    <s v=""/>
    <s v=""/>
    <n v="1"/>
    <s v=""/>
    <s v=""/>
    <s v=""/>
    <s v=""/>
    <s v=""/>
    <s v=""/>
    <s v="SIMULAZIONE TARI 2022 MT"/>
    <n v="24.16"/>
    <s v=""/>
    <n v="24.16"/>
    <n v="365"/>
    <s v="giorni"/>
    <s v="2022"/>
    <s v="01/01/2022"/>
    <s v="31/12/2022"/>
    <s v=""/>
    <s v=""/>
    <s v=""/>
    <s v=""/>
    <s v=""/>
    <s v=""/>
    <n v="0"/>
    <n v="0"/>
    <n v="0"/>
    <n v="0"/>
    <n v="49"/>
    <n v="1"/>
    <n v="0"/>
    <n v="0"/>
    <n v="0"/>
    <n v="0"/>
    <x v="0"/>
    <n v="24.15805119927392"/>
    <n v="0"/>
    <n v="-1.9488007260797247E-3"/>
    <n v="24.15805119927392"/>
    <n v="0"/>
    <n v="24.15805119927392"/>
  </r>
  <r>
    <s v="V2K6636D31122014C122"/>
    <s v="10391"/>
    <s v="2706/1"/>
    <s v="GZZGNN82E61B149I"/>
    <s v=""/>
    <s v="F"/>
    <s v="GUZZARDI GIOVANNA"/>
    <s v="GUZZARDI"/>
    <s v="GIOVANNA"/>
    <s v="F"/>
    <s v="21/05/1982"/>
    <s v="BRENO"/>
    <s v="VIA TRIESTE, 28"/>
    <s v="CEVO"/>
    <s v="25040"/>
    <s v="VIA TRIESTE"/>
    <s v="28"/>
    <s v=""/>
    <s v=""/>
    <s v=""/>
    <s v=""/>
    <s v=""/>
    <s v="VIA TRIESTE, 28 A"/>
    <s v="VIA TRIESTE"/>
    <s v="28"/>
    <s v="A"/>
    <s v=""/>
    <s v=""/>
    <s v=""/>
    <s v=""/>
    <s v="FAB"/>
    <s v="C591"/>
    <s v="NCT"/>
    <s v="00015"/>
    <s v="000179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4"/>
    <s v=""/>
    <s v=""/>
    <s v=""/>
    <s v=""/>
    <s v=""/>
    <s v=""/>
    <s v="SIMULAZIONE TARI 2022 MT"/>
    <n v="126.63"/>
    <s v=""/>
    <n v="126.63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4"/>
    <n v="44.254544713927437"/>
    <n v="82.375089665670373"/>
    <n v="-3.6562040219223491E-4"/>
    <n v="44.254544713927437"/>
    <n v="82.375089665670373"/>
    <n v="126.6296343795978"/>
  </r>
  <r>
    <s v="V2K6639D31122014C122"/>
    <s v="16016"/>
    <s v="2707/1"/>
    <s v="BLZCTN44M68C591N"/>
    <s v=""/>
    <s v="F"/>
    <s v="BALZINI SIMONI COSTANZA LINA"/>
    <s v="BALZINI SIMONI"/>
    <s v="COSTANZA LINA"/>
    <s v="F"/>
    <s v="28/08/1944"/>
    <s v="CEVO"/>
    <s v="VIA SANT' ANTONIO, 24"/>
    <s v="CEVO"/>
    <s v="25040"/>
    <s v="VIA SANT' ANTONIO"/>
    <s v="24"/>
    <s v=""/>
    <s v=""/>
    <s v=""/>
    <s v=""/>
    <s v=""/>
    <s v="VIA SANT' ANTONIO, 24"/>
    <s v="VIA SANT' ANTONIO"/>
    <s v="24"/>
    <s v=""/>
    <s v=""/>
    <s v=""/>
    <s v=""/>
    <s v=""/>
    <s v="FAB"/>
    <s v="C591"/>
    <s v="NCT"/>
    <s v="00015"/>
    <s v="00010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6642D31122014C123"/>
    <s v="16016"/>
    <s v="2708/1"/>
    <s v="BLZCTN44M68C591N"/>
    <s v=""/>
    <s v="F"/>
    <s v="BALZINI SIMONI COSTANZA LINA"/>
    <s v="BALZINI SIMONI"/>
    <s v="COSTANZA LINA"/>
    <s v="F"/>
    <s v="28/08/1944"/>
    <s v="CEVO"/>
    <s v="VIA SANT' ANTONIO, 24"/>
    <s v="CEVO"/>
    <s v="25040"/>
    <s v="VIA SANT' ANTONIO"/>
    <s v="24"/>
    <s v=""/>
    <s v=""/>
    <s v=""/>
    <s v=""/>
    <s v=""/>
    <s v="VIA ROMA, 85"/>
    <s v="VIA ROMA"/>
    <s v="85"/>
    <s v=""/>
    <s v=""/>
    <s v=""/>
    <s v=""/>
    <s v=""/>
    <s v="FAB"/>
    <s v="C591"/>
    <s v="NCT"/>
    <s v="00016"/>
    <s v="000486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1"/>
    <n v="12.677694506907597"/>
    <n v="0"/>
    <n v="-2.3054930924022443E-3"/>
    <n v="12.677694506907597"/>
    <n v="0"/>
    <n v="12.677694506907597"/>
  </r>
  <r>
    <s v="V2K6648D31122014C122"/>
    <s v="10069"/>
    <s v="2710/1"/>
    <s v="CSRMPL55P14C591I"/>
    <s v=""/>
    <s v="F"/>
    <s v="CESARINI MARIO PAOLO"/>
    <s v="CESARINI"/>
    <s v="MARIO PAOLO"/>
    <s v="M"/>
    <s v="14/09/1955"/>
    <s v="CEVO"/>
    <s v="VIA TRENTO, 16"/>
    <s v="CEVO"/>
    <s v="25040"/>
    <s v="VIA TRENTO"/>
    <s v="16"/>
    <s v=""/>
    <s v=""/>
    <s v=""/>
    <s v=""/>
    <s v=""/>
    <s v="VIA TRENTO, 16"/>
    <s v="VIA TRENTO"/>
    <s v="16"/>
    <s v=""/>
    <s v=""/>
    <s v=""/>
    <s v=""/>
    <s v=""/>
    <s v="FAB"/>
    <s v="C591"/>
    <s v="NCT"/>
    <s v="00015"/>
    <s v="000408"/>
    <s v=""/>
    <s v="0009"/>
    <s v=""/>
    <s v="A04"/>
    <s v="FAB"/>
    <s v="C591"/>
    <s v="NCT"/>
    <s v="00015"/>
    <s v="000408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5"/>
    <s v=""/>
    <s v=""/>
    <s v=""/>
    <s v=""/>
    <s v=""/>
    <s v=""/>
    <s v="SIMULAZIONE TARI 2022 MT"/>
    <n v="168.6"/>
    <s v=""/>
    <n v="168.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3"/>
    <n v="58.223485883575634"/>
    <n v="110.3761082872026"/>
    <n v="-4.0582922176213287E-4"/>
    <n v="58.223485883575634"/>
    <n v="110.3761082872026"/>
    <n v="168.59959417077823"/>
  </r>
  <r>
    <s v="V2K6651D31122014C122"/>
    <s v="16187"/>
    <s v="2711/1"/>
    <s v="BLTBRT66T12C591O"/>
    <s v=""/>
    <s v="F"/>
    <s v="BELOTTI OBERTO"/>
    <s v="BELOTTI"/>
    <s v="OBERTO"/>
    <s v="M"/>
    <s v="12/12/1966"/>
    <s v="CEVO"/>
    <s v="VIA TRIESTE, 20"/>
    <s v="CEVO"/>
    <s v="25040"/>
    <s v="VIA TRIESTE"/>
    <s v="20"/>
    <s v=""/>
    <s v=""/>
    <s v=""/>
    <s v=""/>
    <s v=""/>
    <s v="VIA TRIESTE, 20"/>
    <s v="VIA TRIESTE"/>
    <s v="20"/>
    <s v=""/>
    <s v=""/>
    <s v=""/>
    <s v=""/>
    <s v=""/>
    <s v="FAB"/>
    <s v="C591"/>
    <s v="NCT"/>
    <s v="00015"/>
    <s v="000143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6656D31122014C122"/>
    <s v="9502"/>
    <s v="2712/1"/>
    <s v="BZZBTL59T14C591O"/>
    <s v=""/>
    <s v="F"/>
    <s v="BAZZANA BORTOLO LUCIANO"/>
    <s v="BAZZANA"/>
    <s v="BORTOLO LUCIANO"/>
    <s v="M"/>
    <s v="14/12/1959"/>
    <s v="CEVO"/>
    <s v="VIA ROMA, 56"/>
    <s v="CEVO"/>
    <s v="25040"/>
    <s v="VIA ROMA"/>
    <s v="56"/>
    <s v=""/>
    <s v=""/>
    <s v=""/>
    <s v=""/>
    <s v=""/>
    <s v="VIA ROMA, 56"/>
    <s v="VIA ROMA"/>
    <s v="56"/>
    <s v=""/>
    <s v=""/>
    <s v=""/>
    <s v=""/>
    <s v=""/>
    <s v="FAB"/>
    <s v="C591"/>
    <s v="NCT"/>
    <s v="00015"/>
    <s v="00005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6659D31122014C122"/>
    <s v="9502"/>
    <s v="2713/1"/>
    <s v="BZZBTL59T14C591O"/>
    <s v=""/>
    <s v="F"/>
    <s v="BAZZANA BORTOLO LUCIANO"/>
    <s v="BAZZANA"/>
    <s v="BORTOLO LUCIANO"/>
    <s v="M"/>
    <s v="14/12/1959"/>
    <s v="CEVO"/>
    <s v="VIA ROMA, 56"/>
    <s v="CEVO"/>
    <s v="25040"/>
    <s v="VIA ROMA"/>
    <s v="56"/>
    <s v=""/>
    <s v=""/>
    <s v=""/>
    <s v=""/>
    <s v=""/>
    <s v="VIA ROMA, 56"/>
    <s v="VIA ROMA"/>
    <s v="56"/>
    <s v=""/>
    <s v=""/>
    <s v=""/>
    <s v=""/>
    <s v=""/>
    <s v="FAB"/>
    <s v="C591"/>
    <s v="NCT"/>
    <s v="00015"/>
    <s v="00005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0"/>
    <s v="LOCALI AD USO ABITAZIONE"/>
    <s v=""/>
    <s v=""/>
    <n v="1"/>
    <s v=""/>
    <s v=""/>
    <s v=""/>
    <s v=""/>
    <s v=""/>
    <s v=""/>
    <s v="SIMULAZIONE TARI 2022 MT"/>
    <n v="42.57"/>
    <s v=""/>
    <n v="42.57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1"/>
    <x v="0"/>
    <n v="25.637115558413139"/>
    <n v="16.930848468833439"/>
    <n v="-2.0359727534255967E-3"/>
    <n v="25.637115558413139"/>
    <n v="16.930848468833439"/>
    <n v="42.567964027246575"/>
  </r>
  <r>
    <s v="V2K6662D31122014C123"/>
    <s v="9502"/>
    <s v="2714/1"/>
    <s v="BZZBTL59T14C591O"/>
    <s v=""/>
    <s v="F"/>
    <s v="BAZZANA BORTOLO LUCIANO"/>
    <s v="BAZZANA"/>
    <s v="BORTOLO LUCIANO"/>
    <s v="M"/>
    <s v="14/12/1959"/>
    <s v="CEVO"/>
    <s v="VIA ROMA, 56"/>
    <s v="CEVO"/>
    <s v="25040"/>
    <s v="VIA ROMA"/>
    <s v="56"/>
    <s v=""/>
    <s v=""/>
    <s v=""/>
    <s v=""/>
    <s v=""/>
    <s v="VIA ROMA, 56"/>
    <s v="VIA ROMA"/>
    <s v="56"/>
    <s v=""/>
    <s v=""/>
    <s v=""/>
    <s v=""/>
    <s v=""/>
    <s v="FAB"/>
    <s v="C591"/>
    <s v="NCT"/>
    <s v="00015"/>
    <s v="00005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2"/>
    <s v=""/>
    <s v=""/>
    <s v=""/>
    <s v=""/>
    <s v=""/>
    <s v=""/>
    <s v="SIMULAZIONE TARI 2022 MT"/>
    <n v="9.1999999999999993"/>
    <s v=""/>
    <n v="9.1999999999999993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5"/>
    <n v="9.2030671235329233"/>
    <n v="0"/>
    <n v="3.0671235329240432E-3"/>
    <n v="9.2030671235329233"/>
    <n v="0"/>
    <n v="9.2030671235329233"/>
  </r>
  <r>
    <s v="V2K6668D01012019C122"/>
    <s v="15454"/>
    <s v="2716/1"/>
    <s v="RCCGMN57D03L669J"/>
    <s v=""/>
    <s v="F"/>
    <s v="RICCIO GERMANO"/>
    <s v="RICCIO"/>
    <s v="GERMANO"/>
    <s v="M"/>
    <s v="03/04/1957"/>
    <s v="VARALLO"/>
    <s v="VIA PIANE, 29"/>
    <s v="SERRAVALLE SESIA"/>
    <s v="13037"/>
    <s v="VIA PIANE"/>
    <s v="29"/>
    <s v=""/>
    <s v=""/>
    <s v=""/>
    <s v=""/>
    <s v=""/>
    <s v="VIA IGNA, 9"/>
    <s v="VIA IGNA"/>
    <s v="9"/>
    <s v=""/>
    <s v=""/>
    <s v=""/>
    <s v=""/>
    <s v=""/>
    <s v="FAB"/>
    <s v="C591"/>
    <s v="NCT"/>
    <s v="00015"/>
    <s v="000172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6671D31122014C123"/>
    <s v="15454"/>
    <s v="2717/1"/>
    <s v="RCCGMN57D03L669J"/>
    <s v=""/>
    <s v="F"/>
    <s v="RICCIO GERMANO"/>
    <s v="RICCIO"/>
    <s v="GERMANO"/>
    <s v="M"/>
    <s v="03/04/1957"/>
    <s v="VARALLO"/>
    <s v="VIA PIANE, 29"/>
    <s v="SERRAVALLE SESIA"/>
    <s v="13037"/>
    <s v="VIA PIANE"/>
    <s v="29"/>
    <s v=""/>
    <s v=""/>
    <s v=""/>
    <s v=""/>
    <s v=""/>
    <s v="VIA IGNA, 9"/>
    <s v="VIA IGNA"/>
    <s v="9"/>
    <s v=""/>
    <s v=""/>
    <s v=""/>
    <s v=""/>
    <s v=""/>
    <s v="FAB"/>
    <s v="C591"/>
    <s v="NCT"/>
    <s v="00015"/>
    <s v="000172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.01"/>
    <n v="22.01"/>
    <x v="0"/>
    <x v="1"/>
    <s v="LOCALI ACCESSORI UTENZA DOMESTICA"/>
    <s v=""/>
    <s v=""/>
    <s v=""/>
    <s v=""/>
    <s v=""/>
    <s v=""/>
    <s v=""/>
    <s v=""/>
    <s v=""/>
    <s v="SIMULAZIONE TARI 2022 MT"/>
    <n v="13.95"/>
    <s v=""/>
    <n v="13.95"/>
    <n v="365"/>
    <s v="giorni"/>
    <s v="2022"/>
    <s v="01/01/2022"/>
    <s v="31/12/2022"/>
    <s v=""/>
    <s v=""/>
    <s v=""/>
    <s v=""/>
    <s v=""/>
    <s v=""/>
    <n v="0"/>
    <n v="0"/>
    <n v="0"/>
    <n v="0"/>
    <n v="22.01"/>
    <n v="1"/>
    <n v="0"/>
    <n v="0"/>
    <n v="0"/>
    <n v="0"/>
    <x v="1"/>
    <n v="13.951802804851813"/>
    <n v="0"/>
    <n v="1.8028048518132778E-3"/>
    <n v="13.951802804851813"/>
    <n v="0"/>
    <n v="13.951802804851813"/>
  </r>
  <r>
    <s v="V2K6672D31122014C122"/>
    <s v="9502"/>
    <s v="2718/1"/>
    <s v="BZZBTL59T14C591O"/>
    <s v=""/>
    <s v="F"/>
    <s v="BAZZANA BORTOLO LUCIANO"/>
    <s v="BAZZANA"/>
    <s v="BORTOLO LUCIANO"/>
    <s v="M"/>
    <s v="14/12/1959"/>
    <s v="CEVO"/>
    <s v="VIA ROMA, 56"/>
    <s v="CEVO"/>
    <s v="25040"/>
    <s v="VIA ROMA"/>
    <s v="56"/>
    <s v=""/>
    <s v=""/>
    <s v=""/>
    <s v=""/>
    <s v=""/>
    <s v="VIA ROMA, 56"/>
    <s v="VIA ROMA"/>
    <s v="56"/>
    <s v=""/>
    <s v=""/>
    <s v=""/>
    <s v=""/>
    <s v=""/>
    <s v="FAB"/>
    <s v="C591"/>
    <s v="NCT"/>
    <s v="00015"/>
    <s v="000056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6680D31122014C122"/>
    <s v="16863"/>
    <s v="2720/1"/>
    <s v="VTLCHR67R54L682W"/>
    <s v=""/>
    <s v="F"/>
    <s v="VITALI CHIARA"/>
    <s v="VITALI"/>
    <s v="CHIARA"/>
    <s v="F"/>
    <s v="14/10/1967"/>
    <s v="VARESE"/>
    <s v="VIA DEI MUGHETTI, 3"/>
    <s v="VIGGIU'"/>
    <s v="21059"/>
    <s v="VIA DEI MUGHETTI"/>
    <s v="3"/>
    <s v=""/>
    <s v=""/>
    <s v=""/>
    <s v=""/>
    <s v=""/>
    <s v="VIA ADAMELLO, 21"/>
    <s v="VIA ADAMELLO"/>
    <s v="21"/>
    <s v=""/>
    <s v=""/>
    <s v=""/>
    <s v=""/>
    <s v=""/>
    <s v="FAB"/>
    <s v="C591"/>
    <s v="NCT"/>
    <s v="00015"/>
    <s v="000328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6683D31122014C122"/>
    <s v="16289"/>
    <s v="2721/1"/>
    <s v="GLNGLN43S44H410U"/>
    <s v=""/>
    <s v="F"/>
    <s v="GIULIANI GIULIANA"/>
    <s v="GIULIANI"/>
    <s v="GIULIANA"/>
    <s v="F"/>
    <s v="04/11/1943"/>
    <s v="ROCCAFRANCA"/>
    <s v="VIA ADUA, 92"/>
    <s v="ORZINUOVI"/>
    <s v="25034"/>
    <s v="VIA ADUA"/>
    <s v="9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6699D01012015C122"/>
    <s v="7356"/>
    <s v="2722/1"/>
    <s v="BNDMDL19D52C591W"/>
    <s v=""/>
    <s v="F"/>
    <s v="BIONDI MADDALENA"/>
    <s v="BIONDI"/>
    <s v="MADDALENA"/>
    <s v="F"/>
    <s v="12/04/1919"/>
    <s v="CEVO"/>
    <s v="VIA SAN GIORGIO, 2"/>
    <s v="MAGLIASO"/>
    <s v="6983"/>
    <s v="VIA SAN GIORGIO"/>
    <s v="2"/>
    <s v=""/>
    <s v=""/>
    <s v=""/>
    <s v=""/>
    <s v=""/>
    <s v="VIA CESARE BATTISTI, 11"/>
    <s v="VIA CESARE BATTISTI"/>
    <s v="1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6716D01012015C123"/>
    <s v="1111"/>
    <s v="2729/1"/>
    <s v="RGZPRZ65E52C591S"/>
    <s v=""/>
    <s v="F"/>
    <s v="RAGAZZOLI PATRIZIA"/>
    <s v="RAGAZZOLI"/>
    <s v="PATRIZIA"/>
    <s v="F"/>
    <s v="12/05/1965"/>
    <s v="CEVO"/>
    <s v="VIA MONTICELLI, 14"/>
    <s v="CEVO"/>
    <s v="25040"/>
    <s v="VIA MONTICELLI"/>
    <s v="14"/>
    <s v=""/>
    <s v=""/>
    <s v=""/>
    <s v=""/>
    <s v=""/>
    <s v="VIA MONTICELLI, 14"/>
    <s v="VIA MONTICELLI"/>
    <s v="1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1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0"/>
    <n v="8.8743861548353173"/>
    <n v="0"/>
    <n v="4.3861548353181234E-3"/>
    <n v="8.8743861548353173"/>
    <n v="0"/>
    <n v="8.8743861548353173"/>
  </r>
  <r>
    <s v="V2K6719D01012015C122"/>
    <s v="15249"/>
    <s v="2730/1"/>
    <s v="BNDGNN52M52I498R"/>
    <s v=""/>
    <s v="F"/>
    <s v="BIONDI GIOVANNA"/>
    <s v="BIONDI"/>
    <s v="GIOVANNA"/>
    <s v="F"/>
    <s v="12/08/1952"/>
    <s v="SCANDOLARA RIPA D'OGLIO"/>
    <s v="VIA PRAMPOLINI, 10"/>
    <s v="CAMPAGNOLA EMILIA"/>
    <s v="42012"/>
    <s v="VIA PRAMPOLINI"/>
    <s v="10"/>
    <s v=""/>
    <s v=""/>
    <s v=""/>
    <s v=""/>
    <s v=""/>
    <s v="VIA TRIESTE, 40"/>
    <s v="VIA TRIESTE"/>
    <s v="40"/>
    <s v=""/>
    <s v=""/>
    <s v=""/>
    <s v=""/>
    <s v=""/>
    <s v="FAB"/>
    <s v="C591"/>
    <s v="NCT"/>
    <s v="00015"/>
    <s v="000189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"/>
    <n v="39"/>
    <x v="0"/>
    <x v="0"/>
    <s v="LOCALI AD USO ABITAZIONE"/>
    <s v=""/>
    <s v=""/>
    <s v=""/>
    <s v=""/>
    <s v=""/>
    <s v=""/>
    <s v=""/>
    <s v=""/>
    <s v=""/>
    <s v="SIMULAZIONE TARI 2022 MT"/>
    <n v="92.12"/>
    <s v=""/>
    <n v="92.12"/>
    <n v="365"/>
    <s v="giorni"/>
    <s v="2022"/>
    <s v="01/01/2022"/>
    <s v="31/12/2022"/>
    <s v=""/>
    <s v=""/>
    <s v=""/>
    <s v=""/>
    <s v=""/>
    <s v=""/>
    <n v="0"/>
    <n v="0"/>
    <n v="0"/>
    <n v="0"/>
    <n v="39"/>
    <n v="0"/>
    <n v="0"/>
    <n v="0"/>
    <n v="0"/>
    <n v="1"/>
    <x v="1"/>
    <n v="24.721504288469816"/>
    <n v="67.397800635548478"/>
    <n v="-6.9507598171014706E-4"/>
    <n v="24.721504288469816"/>
    <n v="67.397800635548478"/>
    <n v="92.119304924018294"/>
  </r>
  <r>
    <s v="V2K6723D01012015C122S"/>
    <s v="17631"/>
    <s v="2731/1"/>
    <s v="BLDMNL82T24I476Q"/>
    <s v=""/>
    <s v="F"/>
    <s v="BOLDINI EMANUELE"/>
    <s v="BOLDINI"/>
    <s v="EMANUELE"/>
    <s v="M"/>
    <s v="24/12/1982"/>
    <s v="SAVIORE DELL'ADAMELLO"/>
    <s v="VIA ANDROLA, 59"/>
    <s v="CEVO"/>
    <s v="25040"/>
    <s v="VIA ANDROLA"/>
    <s v="59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05"/>
    <s v=""/>
    <s v="C02"/>
    <s v="FAB"/>
    <s v="C591"/>
    <s v="NCT"/>
    <s v="00013"/>
    <s v="000560"/>
    <s v=""/>
    <s v="0007"/>
    <s v=""/>
    <s v="C02"/>
    <s v="FAB"/>
    <s v="C591"/>
    <s v="NCT"/>
    <s v="00013"/>
    <s v="000560"/>
    <s v=""/>
    <s v="001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1"/>
    <n v="111"/>
    <x v="0"/>
    <x v="0"/>
    <s v="LOCALI AD USO ABITAZIONE"/>
    <s v=""/>
    <s v=""/>
    <n v="2"/>
    <s v=""/>
    <s v=""/>
    <s v=""/>
    <s v=""/>
    <s v=""/>
    <s v=""/>
    <s v="SIMULAZIONE TARI 2022 MT"/>
    <n v="15.48"/>
    <s v=""/>
    <n v="15.48"/>
    <n v="49"/>
    <s v="giorni"/>
    <s v="2022"/>
    <s v="01/01/2022"/>
    <s v="18/02/2022"/>
    <s v=""/>
    <s v=""/>
    <s v=""/>
    <s v=""/>
    <s v=""/>
    <s v=""/>
    <n v="0"/>
    <n v="0"/>
    <n v="0"/>
    <n v="0"/>
    <n v="14.9013698630137"/>
    <n v="0"/>
    <n v="0"/>
    <n v="0"/>
    <n v="0"/>
    <n v="0.13424657534246576"/>
    <x v="5"/>
    <n v="8.571144192619105"/>
    <n v="6.9061448285410165"/>
    <n v="-2.7109788398789192E-3"/>
    <n v="8.571144192619105"/>
    <n v="6.9061448285410165"/>
    <n v="15.477289021160122"/>
  </r>
  <r>
    <s v="V2K6723D01012015C122"/>
    <s v="17631"/>
    <s v="2731/1"/>
    <s v="BLDMNL82T24I476Q"/>
    <s v=""/>
    <s v="F"/>
    <s v="BOLDINI EMANUELE"/>
    <s v="BOLDINI"/>
    <s v="EMANUELE"/>
    <s v="M"/>
    <s v="24/12/1982"/>
    <s v="SAVIORE DELL'ADAMELLO"/>
    <s v="VIA ANDROLA, 59"/>
    <s v="CEVO"/>
    <s v="25040"/>
    <s v="VIA ANDROLA"/>
    <s v="59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05"/>
    <s v=""/>
    <s v="C02"/>
    <s v="FAB"/>
    <s v="C591"/>
    <s v="NCT"/>
    <s v="00013"/>
    <s v="000560"/>
    <s v=""/>
    <s v="0007"/>
    <s v=""/>
    <s v="C02"/>
    <s v="FAB"/>
    <s v="C591"/>
    <s v="NCT"/>
    <s v="00013"/>
    <s v="000560"/>
    <s v=""/>
    <s v="001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1"/>
    <n v="111"/>
    <x v="0"/>
    <x v="0"/>
    <s v="LOCALI AD USO ABITAZIONE"/>
    <s v=""/>
    <s v=""/>
    <n v="1"/>
    <s v=""/>
    <s v=""/>
    <s v=""/>
    <s v=""/>
    <s v=""/>
    <s v=""/>
    <s v="SIMULAZIONE TARI 2022 MT"/>
    <n v="62.04"/>
    <s v=""/>
    <n v="62.04"/>
    <n v="316"/>
    <s v="giorni"/>
    <s v="2022"/>
    <s v="19/02/2022"/>
    <s v="31/12/2022"/>
    <s v=""/>
    <s v=""/>
    <s v=""/>
    <s v=""/>
    <s v=""/>
    <s v=""/>
    <n v="0"/>
    <n v="0"/>
    <n v="0"/>
    <n v="0"/>
    <n v="96.098630136986316"/>
    <n v="0"/>
    <n v="0"/>
    <n v="0"/>
    <n v="0"/>
    <n v="0.86575342465753424"/>
    <x v="0"/>
    <n v="47.37868626590619"/>
    <n v="14.657940044250319"/>
    <n v="-3.3736898434924001E-3"/>
    <n v="47.37868626590619"/>
    <n v="14.657940044250319"/>
    <n v="62.036626310156507"/>
  </r>
  <r>
    <s v="V2K6724D01012015C123S"/>
    <s v="17631"/>
    <s v="2732/1"/>
    <s v="BLDMNL82T24I476Q"/>
    <s v=""/>
    <s v="F"/>
    <s v="BOLDINI EMANUELE"/>
    <s v="BOLDINI"/>
    <s v="EMANUELE"/>
    <s v="M"/>
    <s v="24/12/1982"/>
    <s v="SAVIORE DELL'ADAMELLO"/>
    <s v="VIA ANDROLA, 59"/>
    <s v="CEVO"/>
    <s v="25040"/>
    <s v="VIA ANDROLA"/>
    <s v="59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"/>
    <n v="73"/>
    <x v="0"/>
    <x v="1"/>
    <s v="LOCALI ACCESSORI UTENZA DOMESTICA"/>
    <s v=""/>
    <s v=""/>
    <n v="2"/>
    <s v=""/>
    <s v=""/>
    <s v=""/>
    <s v=""/>
    <s v=""/>
    <s v=""/>
    <s v="SIMULAZIONE TARI 2022 MT"/>
    <n v="5.64"/>
    <s v=""/>
    <n v="5.64"/>
    <n v="49"/>
    <s v="giorni"/>
    <s v="2022"/>
    <s v="01/01/2022"/>
    <s v="18/02/2022"/>
    <s v=""/>
    <s v=""/>
    <s v=""/>
    <s v=""/>
    <s v=""/>
    <s v=""/>
    <n v="0"/>
    <n v="0"/>
    <n v="0"/>
    <n v="0"/>
    <n v="9.8000000000000007"/>
    <n v="1"/>
    <n v="0"/>
    <n v="0"/>
    <n v="0"/>
    <n v="0"/>
    <x v="5"/>
    <n v="5.6368786131639164"/>
    <n v="0"/>
    <n v="-3.1213868360833175E-3"/>
    <n v="5.6368786131639164"/>
    <n v="0"/>
    <n v="5.6368786131639164"/>
  </r>
  <r>
    <s v="V2K6724D01012015C123"/>
    <s v="17631"/>
    <s v="2732/1"/>
    <s v="BLDMNL82T24I476Q"/>
    <s v=""/>
    <s v="F"/>
    <s v="BOLDINI EMANUELE"/>
    <s v="BOLDINI"/>
    <s v="EMANUELE"/>
    <s v="M"/>
    <s v="24/12/1982"/>
    <s v="SAVIORE DELL'ADAMELLO"/>
    <s v="VIA ANDROLA, 59"/>
    <s v="CEVO"/>
    <s v="25040"/>
    <s v="VIA ANDROLA"/>
    <s v="59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"/>
    <n v="73"/>
    <x v="0"/>
    <x v="1"/>
    <s v="LOCALI ACCESSORI UTENZA DOMESTICA"/>
    <s v=""/>
    <s v=""/>
    <n v="1"/>
    <s v=""/>
    <s v=""/>
    <s v=""/>
    <s v=""/>
    <s v=""/>
    <s v=""/>
    <s v="SIMULAZIONE TARI 2022 MT"/>
    <n v="31.16"/>
    <s v=""/>
    <n v="31.16"/>
    <n v="316"/>
    <s v="giorni"/>
    <s v="2022"/>
    <s v="19/02/2022"/>
    <s v="31/12/2022"/>
    <s v=""/>
    <s v=""/>
    <s v=""/>
    <s v=""/>
    <s v=""/>
    <s v=""/>
    <n v="0"/>
    <n v="0"/>
    <n v="0"/>
    <n v="0"/>
    <n v="63.2"/>
    <n v="1"/>
    <n v="0"/>
    <n v="0"/>
    <n v="0"/>
    <n v="0"/>
    <x v="0"/>
    <n v="31.158955832532897"/>
    <n v="0"/>
    <n v="-1.0441674671035628E-3"/>
    <n v="31.158955832532897"/>
    <n v="0"/>
    <n v="31.158955832532897"/>
  </r>
  <r>
    <s v="V2K6727D01012015C123"/>
    <s v="915"/>
    <s v="2733/1"/>
    <s v="BNDGZN62R23C591Q"/>
    <s v=""/>
    <s v="F"/>
    <s v="BIONDI GRAZIANO"/>
    <s v="BIONDI"/>
    <s v="GRAZIANO"/>
    <s v="M"/>
    <s v="23/10/1962"/>
    <s v="CEVO"/>
    <s v="VIA ALDO MORO, 24"/>
    <s v="CELLATICA"/>
    <s v="25060"/>
    <s v="VIA ALDO MORO"/>
    <s v="24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1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.36"/>
    <n v="18.36"/>
    <x v="0"/>
    <x v="1"/>
    <s v="LOCALI ACCESSORI UTENZA DOMESTICA"/>
    <s v=""/>
    <s v=""/>
    <s v=""/>
    <s v=""/>
    <s v=""/>
    <s v=""/>
    <s v=""/>
    <s v=""/>
    <s v=""/>
    <s v="SIMULAZIONE TARI 2022 MT"/>
    <n v="11.64"/>
    <s v=""/>
    <n v="11.64"/>
    <n v="365"/>
    <s v="giorni"/>
    <s v="2022"/>
    <s v="01/01/2022"/>
    <s v="31/12/2022"/>
    <s v=""/>
    <s v=""/>
    <s v=""/>
    <s v=""/>
    <s v=""/>
    <s v=""/>
    <n v="0"/>
    <n v="0"/>
    <n v="0"/>
    <n v="0"/>
    <n v="18.36"/>
    <n v="1"/>
    <n v="0"/>
    <n v="0"/>
    <n v="0"/>
    <n v="0"/>
    <x v="1"/>
    <n v="11.638123557341174"/>
    <n v="0"/>
    <n v="-1.8764426588262495E-3"/>
    <n v="11.638123557341174"/>
    <n v="0"/>
    <n v="11.638123557341174"/>
  </r>
  <r>
    <s v="V2K6728D01012015C122"/>
    <s v="16206"/>
    <s v="2734/1"/>
    <s v="BNDPLA66P26C591A"/>
    <s v=""/>
    <s v="F"/>
    <s v="BIONDI PAOLO"/>
    <s v="BIONDI"/>
    <s v="PAOLO"/>
    <s v="M"/>
    <s v="26/09/1966"/>
    <s v="CEVO"/>
    <s v="VIA ZOCCOLO, 62"/>
    <s v="BRESCIA"/>
    <s v="25100"/>
    <s v="VIA ZOCCOLO"/>
    <s v="62"/>
    <s v=""/>
    <s v=""/>
    <s v=""/>
    <s v=""/>
    <s v=""/>
    <s v="VIA GUGLIELMO MARCONI, 8"/>
    <s v="VIA GUGLIELMO MARCONI"/>
    <s v="8"/>
    <s v=""/>
    <s v=""/>
    <s v=""/>
    <s v=""/>
    <s v=""/>
    <s v="FAB"/>
    <s v="C591"/>
    <s v="NCT"/>
    <s v="00014"/>
    <s v="000106"/>
    <s v=""/>
    <s v="001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6730D01012013C122"/>
    <s v="422"/>
    <s v="2735/1"/>
    <s v="BRGGPP41M22C055I"/>
    <s v=""/>
    <s v="F"/>
    <s v="BORGHETTI GIUSEPPE"/>
    <s v="BORGHETTI"/>
    <s v="GIUSEPPE"/>
    <s v="M"/>
    <s v="22/08/1941"/>
    <s v="CASTEGNATO"/>
    <s v="VIA BRESCIA, 64"/>
    <s v="TRAVAGLIATO"/>
    <s v="25039"/>
    <s v="VIA BRESCIA"/>
    <s v="64"/>
    <s v=""/>
    <s v=""/>
    <s v=""/>
    <s v=""/>
    <s v=""/>
    <s v="VIA GUGLIELMO MARCONI, 4"/>
    <s v="VIA GUGLIELMO MARCONI"/>
    <s v="4"/>
    <s v=""/>
    <s v=""/>
    <s v=""/>
    <s v=""/>
    <s v=""/>
    <s v="FAB"/>
    <s v="C591"/>
    <s v="NCT"/>
    <s v="00014"/>
    <s v="000111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78"/>
    <x v="0"/>
    <x v="0"/>
    <s v="LOCALI AD USO ABITAZIONE"/>
    <s v=""/>
    <s v=""/>
    <s v=""/>
    <s v=""/>
    <s v=""/>
    <s v=""/>
    <s v=""/>
    <s v=""/>
    <s v=""/>
    <s v="SIMULAZIONE TARI 2022 MT"/>
    <n v="116.84"/>
    <s v=""/>
    <n v="116.84"/>
    <n v="365"/>
    <s v="giorni"/>
    <s v="2022"/>
    <s v="01/01/2022"/>
    <s v="31/12/2022"/>
    <s v=""/>
    <s v=""/>
    <s v=""/>
    <s v=""/>
    <s v=""/>
    <s v=""/>
    <n v="0"/>
    <n v="0"/>
    <n v="0"/>
    <n v="0"/>
    <n v="78"/>
    <n v="0"/>
    <n v="0"/>
    <n v="0"/>
    <n v="0"/>
    <n v="1"/>
    <x v="1"/>
    <n v="49.443008576939633"/>
    <n v="67.397800635548478"/>
    <n v="8.0921248810739144E-4"/>
    <n v="49.443008576939633"/>
    <n v="67.397800635548478"/>
    <n v="116.84080921248811"/>
  </r>
  <r>
    <s v="V2K6731D01012013C123"/>
    <s v="422"/>
    <s v="2736/1"/>
    <s v="BRGGPP41M22C055I"/>
    <s v=""/>
    <s v="F"/>
    <s v="BORGHETTI GIUSEPPE"/>
    <s v="BORGHETTI"/>
    <s v="GIUSEPPE"/>
    <s v="M"/>
    <s v="22/08/1941"/>
    <s v="CASTEGNATO"/>
    <s v="VIA BRESCIA, 64"/>
    <s v="TRAVAGLIATO"/>
    <s v="25039"/>
    <s v="VIA BRESCIA"/>
    <s v="64"/>
    <s v=""/>
    <s v=""/>
    <s v=""/>
    <s v=""/>
    <s v=""/>
    <s v="VIA GUGLIELMO MARCONI, 4"/>
    <s v="VIA GUGLIELMO MARCONI"/>
    <s v="4"/>
    <s v=""/>
    <s v=""/>
    <s v=""/>
    <s v=""/>
    <s v=""/>
    <s v="FAB"/>
    <s v="C591"/>
    <s v="NCT"/>
    <s v="00014"/>
    <s v="000111"/>
    <s v=""/>
    <s v="001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"/>
    <n v="17"/>
    <x v="0"/>
    <x v="1"/>
    <s v="LOCALI ACCESSORI UTENZA DOMESTICA"/>
    <s v=""/>
    <s v=""/>
    <s v=""/>
    <s v=""/>
    <s v=""/>
    <s v=""/>
    <s v=""/>
    <s v=""/>
    <s v=""/>
    <s v="SIMULAZIONE TARI 2022 MT"/>
    <n v="10.78"/>
    <s v=""/>
    <n v="10.78"/>
    <n v="365"/>
    <s v="giorni"/>
    <s v="2022"/>
    <s v="01/01/2022"/>
    <s v="31/12/2022"/>
    <s v=""/>
    <s v=""/>
    <s v=""/>
    <s v=""/>
    <s v=""/>
    <s v=""/>
    <n v="0"/>
    <n v="0"/>
    <n v="0"/>
    <n v="0"/>
    <n v="17"/>
    <n v="1"/>
    <n v="0"/>
    <n v="0"/>
    <n v="0"/>
    <n v="0"/>
    <x v="1"/>
    <n v="10.776040330871458"/>
    <n v="0"/>
    <n v="-3.9596691285410657E-3"/>
    <n v="10.776040330871458"/>
    <n v="0"/>
    <n v="10.776040330871458"/>
  </r>
  <r>
    <s v="V2K6740D01012015C122"/>
    <s v="15386"/>
    <s v="2737/1"/>
    <s v="RBLNCL67L21A794B"/>
    <s v=""/>
    <s v="F"/>
    <s v="REBAIOLI NICOLA"/>
    <s v="REBAIOLI"/>
    <s v="NICOLA"/>
    <s v="M"/>
    <s v="21/07/1967"/>
    <s v="BERGAMO"/>
    <s v="VIA MONTE AGA, 16"/>
    <s v="SERIATE"/>
    <s v="24068"/>
    <s v="VIA MONTE AGA"/>
    <s v="16"/>
    <s v=""/>
    <s v=""/>
    <s v=""/>
    <s v=""/>
    <s v=""/>
    <s v="VIA SAN VIGILIO, 82"/>
    <s v="VIA SAN VIGILIO"/>
    <s v="82"/>
    <s v=""/>
    <s v=""/>
    <s v=""/>
    <s v=""/>
    <s v=""/>
    <s v="FAB"/>
    <s v="C591"/>
    <s v="NCT"/>
    <s v="00015"/>
    <s v="000349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5.9"/>
    <n v="115.9"/>
    <x v="0"/>
    <x v="0"/>
    <s v="LOCALI AD USO ABITAZIONE"/>
    <s v=""/>
    <s v=""/>
    <s v=""/>
    <s v=""/>
    <s v=""/>
    <s v=""/>
    <s v=""/>
    <s v=""/>
    <s v=""/>
    <s v="SIMULAZIONE TARI 2022 MT"/>
    <n v="140.87"/>
    <s v=""/>
    <n v="140.87"/>
    <n v="365"/>
    <s v="giorni"/>
    <s v="2022"/>
    <s v="01/01/2022"/>
    <s v="31/12/2022"/>
    <s v=""/>
    <s v=""/>
    <s v=""/>
    <s v=""/>
    <s v=""/>
    <s v=""/>
    <n v="0"/>
    <n v="0"/>
    <n v="0"/>
    <n v="0"/>
    <n v="115.89999999999999"/>
    <n v="0"/>
    <n v="0"/>
    <n v="0"/>
    <n v="0"/>
    <n v="1"/>
    <x v="1"/>
    <n v="73.467239667529526"/>
    <n v="67.397800635548478"/>
    <n v="-4.9596969220147002E-3"/>
    <n v="73.467239667529526"/>
    <n v="67.397800635548478"/>
    <n v="140.86504030307799"/>
  </r>
  <r>
    <s v="V2K6741D01012015C122"/>
    <s v="15387"/>
    <s v="2738/1"/>
    <s v="BZZFBA71D05F704S"/>
    <s v=""/>
    <s v="F"/>
    <s v="BAZZANA FABIO"/>
    <s v="BAZZANA"/>
    <s v="FABIO"/>
    <s v="M"/>
    <s v="05/04/1971"/>
    <s v="MONZA"/>
    <s v="VIA UMBRIA, 7"/>
    <s v="TORBOLE CASAGLIA"/>
    <s v="25030"/>
    <s v="VIA UMBRIA"/>
    <s v="7"/>
    <s v=""/>
    <s v=""/>
    <s v=""/>
    <s v=""/>
    <s v=""/>
    <s v="VIA SAN VIGILIO, 80"/>
    <s v="VIA SAN VIGILIO"/>
    <s v="80"/>
    <s v=""/>
    <s v=""/>
    <s v=""/>
    <s v=""/>
    <s v=""/>
    <s v="FAB"/>
    <s v="C591"/>
    <s v="NCT"/>
    <s v="00015"/>
    <s v="000349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.7"/>
    <n v="53.7"/>
    <x v="0"/>
    <x v="0"/>
    <s v="LOCALI AD USO ABITAZIONE"/>
    <s v=""/>
    <s v=""/>
    <s v=""/>
    <s v=""/>
    <s v=""/>
    <s v=""/>
    <s v=""/>
    <s v=""/>
    <s v=""/>
    <s v="SIMULAZIONE TARI 2022 MT"/>
    <n v="101.44"/>
    <s v=""/>
    <n v="101.44"/>
    <n v="365"/>
    <s v="giorni"/>
    <s v="2022"/>
    <s v="01/01/2022"/>
    <s v="31/12/2022"/>
    <s v=""/>
    <s v=""/>
    <s v=""/>
    <s v=""/>
    <s v=""/>
    <s v=""/>
    <n v="0"/>
    <n v="0"/>
    <n v="0"/>
    <n v="0"/>
    <n v="53.7"/>
    <n v="0"/>
    <n v="0"/>
    <n v="0"/>
    <n v="0"/>
    <n v="1"/>
    <x v="1"/>
    <n v="34.039609751046903"/>
    <n v="67.397800635548478"/>
    <n v="-2.5896134046092811E-3"/>
    <n v="34.039609751046903"/>
    <n v="67.397800635548478"/>
    <n v="101.43741038659539"/>
  </r>
  <r>
    <s v="V2K6747D10042015C122"/>
    <s v="16971"/>
    <s v="2739/1"/>
    <s v="BNRMLE47H10G361R"/>
    <s v=""/>
    <s v="F"/>
    <s v="BONARDI EMILIO"/>
    <s v="BONARDI"/>
    <s v="EMILIO"/>
    <s v="M"/>
    <s v="10/06/1947"/>
    <s v="PASSIRANO"/>
    <s v="DONATORI DI SANGUE, 18"/>
    <s v="CAZZAGO SAN MARTINO"/>
    <s v="25046"/>
    <s v="DONATORI DI SANGUE"/>
    <s v="18"/>
    <s v=""/>
    <s v=""/>
    <s v=""/>
    <s v=""/>
    <s v=""/>
    <s v="VIA MERANO, 18"/>
    <s v="VIA MERANO"/>
    <s v="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"/>
    <n v="93"/>
    <x v="0"/>
    <x v="0"/>
    <s v="LOCALI AD USO ABITAZIONE"/>
    <s v=""/>
    <s v=""/>
    <s v=""/>
    <s v=""/>
    <s v=""/>
    <s v=""/>
    <s v=""/>
    <s v=""/>
    <s v=""/>
    <s v="SIMULAZIONE TARI 2022 MT"/>
    <n v="126.35"/>
    <s v=""/>
    <n v="126.35"/>
    <n v="365"/>
    <s v="giorni"/>
    <s v="2022"/>
    <s v="01/01/2022"/>
    <s v="31/12/2022"/>
    <s v=""/>
    <s v=""/>
    <s v=""/>
    <s v=""/>
    <s v=""/>
    <s v=""/>
    <n v="0"/>
    <n v="0"/>
    <n v="0"/>
    <n v="0"/>
    <n v="93"/>
    <n v="0"/>
    <n v="0"/>
    <n v="0"/>
    <n v="0"/>
    <n v="1"/>
    <x v="1"/>
    <n v="58.951279457120329"/>
    <n v="67.397800635548478"/>
    <n v="-9.1990733119473589E-4"/>
    <n v="58.951279457120329"/>
    <n v="67.397800635548478"/>
    <n v="126.3490800926688"/>
  </r>
  <r>
    <s v="V2K6748D10042015C123"/>
    <s v="16971"/>
    <s v="2740/1"/>
    <s v="BNRMLE47H10G361R"/>
    <s v=""/>
    <s v="F"/>
    <s v="BONARDI EMILIO"/>
    <s v="BONARDI"/>
    <s v="EMILIO"/>
    <s v="M"/>
    <s v="10/06/1947"/>
    <s v="PASSIRANO"/>
    <s v="DONATORI DI SANGUE, 18"/>
    <s v="CAZZAGO SAN MARTINO"/>
    <s v="25046"/>
    <s v="DONATORI DI SANGUE"/>
    <s v="18"/>
    <s v=""/>
    <s v=""/>
    <s v=""/>
    <s v=""/>
    <s v=""/>
    <s v="VIA MERANO, 18"/>
    <s v="VIA MERANO"/>
    <s v="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1"/>
    <s v="LOCALI ACCESSORI UTENZA DOMESTICA"/>
    <s v=""/>
    <s v=""/>
    <s v=""/>
    <s v=""/>
    <s v=""/>
    <s v=""/>
    <s v=""/>
    <s v=""/>
    <s v=""/>
    <s v="SIMULAZIONE TARI 2022 MT"/>
    <n v="21.55"/>
    <s v=""/>
    <n v="21.55"/>
    <n v="365"/>
    <s v="giorni"/>
    <s v="2022"/>
    <s v="01/01/2022"/>
    <s v="31/12/2022"/>
    <s v=""/>
    <s v=""/>
    <s v=""/>
    <s v=""/>
    <s v=""/>
    <s v=""/>
    <n v="0"/>
    <n v="0"/>
    <n v="0"/>
    <n v="0"/>
    <n v="34"/>
    <n v="1"/>
    <n v="0"/>
    <n v="0"/>
    <n v="0"/>
    <n v="0"/>
    <x v="1"/>
    <n v="21.552080661742917"/>
    <n v="0"/>
    <n v="2.0806617429158791E-3"/>
    <n v="21.552080661742917"/>
    <n v="0"/>
    <n v="21.552080661742917"/>
  </r>
  <r>
    <s v="V2K6749D01082013C122"/>
    <s v="17818"/>
    <s v="2741/1"/>
    <s v="FCCLRI84S60B157I"/>
    <s v=""/>
    <s v="F"/>
    <s v="FACCHI ILARIA"/>
    <s v="FACCHI"/>
    <s v="ILARIA"/>
    <s v="F"/>
    <s v="20/11/1984"/>
    <s v="BRESCIA"/>
    <s v="VIA GIOVANNI XXIII, 23"/>
    <s v="COCCAGLIO"/>
    <s v="25030"/>
    <s v="VIA GIOVANNI XXIII"/>
    <s v="23"/>
    <s v=""/>
    <s v=""/>
    <s v=""/>
    <s v=""/>
    <s v=""/>
    <s v="LOCALITA' ECCIA, "/>
    <s v="LOCALITA' ECCIA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.75"/>
    <n v="67.75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10.35"/>
    <n v="-82.76"/>
    <n v="27.59"/>
    <n v="365"/>
    <s v="giorni"/>
    <s v="2022"/>
    <s v="01/01/2022"/>
    <s v="31/12/2022"/>
    <s v=""/>
    <s v=""/>
    <s v=""/>
    <s v=""/>
    <s v=""/>
    <s v=""/>
    <n v="0"/>
    <n v="0.75"/>
    <n v="0"/>
    <n v="0"/>
    <n v="16.9375"/>
    <n v="0"/>
    <n v="0.75"/>
    <n v="0"/>
    <n v="0"/>
    <n v="0.25"/>
    <x v="1"/>
    <n v="10.736422535537372"/>
    <n v="16.849450158887119"/>
    <n v="-4.1273055755084442E-3"/>
    <n v="10.736422535537372"/>
    <n v="16.849450158887119"/>
    <n v="27.585872694424491"/>
  </r>
  <r>
    <s v="V2K6750D01012014C122"/>
    <s v="17831"/>
    <s v="2742/1"/>
    <s v="MRCGNN44C10H256B"/>
    <s v=""/>
    <s v="F"/>
    <s v="MERICI GIOVANNI"/>
    <s v="MERICI"/>
    <s v="GIOVANNI"/>
    <s v="M"/>
    <s v="10/03/1944"/>
    <s v="REZZATO"/>
    <s v="VIA DISCIPLINA, 67"/>
    <s v="REZZATO"/>
    <s v="25086"/>
    <s v="VIA DISCIPLINA"/>
    <s v="67"/>
    <s v=""/>
    <s v=""/>
    <s v=""/>
    <s v=""/>
    <s v=""/>
    <s v="LOCALITA' URE, "/>
    <s v="LOCALITA' URE"/>
    <s v=""/>
    <s v=""/>
    <s v=""/>
    <s v=""/>
    <s v=""/>
    <s v=""/>
    <s v="FAB"/>
    <s v="C591"/>
    <s v="NCT"/>
    <s v="00013"/>
    <s v="000375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1"/>
    <n v="161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69.45"/>
    <n v="-127.09"/>
    <n v="42.36"/>
    <n v="365"/>
    <s v="giorni"/>
    <s v="2022"/>
    <s v="01/01/2022"/>
    <s v="31/12/2022"/>
    <s v=""/>
    <s v=""/>
    <s v=""/>
    <s v=""/>
    <s v=""/>
    <s v=""/>
    <n v="0"/>
    <n v="0.75"/>
    <n v="0"/>
    <n v="0"/>
    <n v="40.25"/>
    <n v="0"/>
    <n v="0.75"/>
    <n v="0"/>
    <n v="0"/>
    <n v="0.25"/>
    <x v="1"/>
    <n v="25.51386019515154"/>
    <n v="16.849450158887119"/>
    <n v="3.3103540386605346E-3"/>
    <n v="25.51386019515154"/>
    <n v="16.849450158887119"/>
    <n v="42.36331035403866"/>
  </r>
  <r>
    <s v="V2K6751D28032015C122"/>
    <s v="17799"/>
    <s v="2743/1"/>
    <s v="BRZMRC62A09F205U"/>
    <s v=""/>
    <s v="F"/>
    <s v="BARZAGHI MARCO"/>
    <s v="BARZAGHI"/>
    <s v="MARCO"/>
    <s v="M"/>
    <s v="09/01/1962"/>
    <s v="MILANO"/>
    <s v="VIA GRAZIA DELEDDA, 7"/>
    <s v="PESSANO CON BORNAGO"/>
    <s v="20060"/>
    <s v="VIA GRAZIA DELEDDA"/>
    <s v="7"/>
    <s v=""/>
    <s v=""/>
    <s v=""/>
    <s v=""/>
    <s v=""/>
    <s v="VIA ANDROLA, 58"/>
    <s v="VIA ANDROLA"/>
    <s v="5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.42"/>
    <n v="67.42"/>
    <x v="0"/>
    <x v="0"/>
    <s v="LOCALI AD USO ABITAZIONE"/>
    <s v=""/>
    <s v=""/>
    <s v=""/>
    <s v=""/>
    <s v=""/>
    <s v=""/>
    <s v=""/>
    <s v=""/>
    <s v=""/>
    <s v="SIMULAZIONE TARI 2022 MT"/>
    <n v="110.14"/>
    <s v=""/>
    <n v="110.14"/>
    <n v="365"/>
    <s v="giorni"/>
    <s v="2022"/>
    <s v="01/01/2022"/>
    <s v="31/12/2022"/>
    <s v=""/>
    <s v=""/>
    <s v=""/>
    <s v=""/>
    <s v=""/>
    <s v=""/>
    <n v="0"/>
    <n v="0"/>
    <n v="0"/>
    <n v="0"/>
    <n v="67.42"/>
    <n v="0"/>
    <n v="0"/>
    <n v="0"/>
    <n v="0"/>
    <n v="1"/>
    <x v="1"/>
    <n v="42.736508182785514"/>
    <n v="67.397800635548478"/>
    <n v="-5.6911816660090153E-3"/>
    <n v="42.736508182785514"/>
    <n v="67.397800635548478"/>
    <n v="110.13430881833399"/>
  </r>
  <r>
    <s v="V2K6752D30062015C122"/>
    <s v="16681"/>
    <s v="2744/1"/>
    <s v="SSLLRA61L19L494D"/>
    <s v=""/>
    <s v="F"/>
    <s v="OSSOLI LAURO"/>
    <s v="OSSOLI"/>
    <s v="LAURO"/>
    <s v="M"/>
    <s v="19/07/1961"/>
    <s v="URAGO D'OGLIO"/>
    <s v="VIA S.M. DELLA BATTAGLIA, 23"/>
    <s v="CHIARI"/>
    <s v="25032"/>
    <s v="VIA S.M. DELLA BATTAGLIA"/>
    <s v="23"/>
    <s v=""/>
    <s v=""/>
    <s v=""/>
    <s v=""/>
    <s v=""/>
    <s v="VIA SANT' ANTONIO, 4 B"/>
    <s v="VIA SANT' ANTONIO"/>
    <s v="4"/>
    <s v="B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.43"/>
    <n v="59.43"/>
    <x v="0"/>
    <x v="0"/>
    <s v="LOCALI AD USO ABITAZIONE"/>
    <s v=""/>
    <s v=""/>
    <s v=""/>
    <s v=""/>
    <s v=""/>
    <s v=""/>
    <s v=""/>
    <s v=""/>
    <s v=""/>
    <s v="SIMULAZIONE TARI 2022 MT"/>
    <n v="105.07"/>
    <s v=""/>
    <n v="105.07"/>
    <n v="365"/>
    <s v="giorni"/>
    <s v="2022"/>
    <s v="01/01/2022"/>
    <s v="31/12/2022"/>
    <s v=""/>
    <s v=""/>
    <s v=""/>
    <s v=""/>
    <s v=""/>
    <s v=""/>
    <n v="0"/>
    <n v="0"/>
    <n v="0"/>
    <n v="0"/>
    <n v="59.43"/>
    <n v="0"/>
    <n v="0"/>
    <n v="0"/>
    <n v="0"/>
    <n v="1"/>
    <x v="1"/>
    <n v="37.671769227275924"/>
    <n v="67.397800635548478"/>
    <n v="-4.3013717558437747E-4"/>
    <n v="37.671769227275924"/>
    <n v="67.397800635548478"/>
    <n v="105.06956986282441"/>
  </r>
  <r>
    <s v="V2K6754D01012015C122"/>
    <s v="16050"/>
    <s v="2746/1"/>
    <s v="ZNLCLD49T29D110F"/>
    <s v=""/>
    <s v="F"/>
    <s v="ZANELLI CLAUDIO"/>
    <s v="ZANELLI"/>
    <s v="CLAUDIO"/>
    <s v="M"/>
    <s v="29/12/1949"/>
    <s v="COSTA MONTICELLI"/>
    <s v="VIA BARTOLOMEO COLLEONI, 50"/>
    <s v="MONTELLO"/>
    <s v="24060"/>
    <s v="VIA BARTOLOMEO COLLEONI"/>
    <s v="50"/>
    <s v=""/>
    <s v=""/>
    <s v=""/>
    <s v=""/>
    <s v=""/>
    <s v="LOCALITA' GASGIOLA, "/>
    <s v="LOCALITA' GASGIOLA"/>
    <s v=""/>
    <s v=""/>
    <s v=""/>
    <s v=""/>
    <s v=""/>
    <s v=""/>
    <s v="FAB"/>
    <s v="C591"/>
    <s v="NCT"/>
    <s v="00018"/>
    <s v="000020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.06"/>
    <n v="63.06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07.37"/>
    <n v="-80.53"/>
    <n v="26.84"/>
    <n v="365"/>
    <s v="giorni"/>
    <s v="2022"/>
    <s v="01/01/2022"/>
    <s v="31/12/2022"/>
    <s v=""/>
    <s v=""/>
    <s v=""/>
    <s v=""/>
    <s v=""/>
    <s v=""/>
    <n v="0"/>
    <n v="0.75"/>
    <n v="0"/>
    <n v="0"/>
    <n v="15.765000000000001"/>
    <n v="0"/>
    <n v="0.75"/>
    <n v="0"/>
    <n v="0"/>
    <n v="0.25"/>
    <x v="1"/>
    <n v="9.9931926950699133"/>
    <n v="16.849450158887119"/>
    <n v="2.6428539570311216E-3"/>
    <n v="9.9931926950699133"/>
    <n v="16.849450158887119"/>
    <n v="26.842642853957031"/>
  </r>
  <r>
    <s v="V2K6755D11072019C122"/>
    <s v="15554"/>
    <s v="2747/1"/>
    <s v="FRMCNN80A68D391R"/>
    <s v=""/>
    <s v="F"/>
    <s v="FORMIS CORINNE"/>
    <s v="FORMIS"/>
    <s v="CORINNE"/>
    <s v="F"/>
    <s v="28/01/1980"/>
    <s v="EDOL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151"/>
    <s v=""/>
    <s v="0003"/>
    <s v=""/>
    <s v=""/>
    <s v="FAB"/>
    <s v="C591"/>
    <s v="NCT"/>
    <s v="00011"/>
    <s v="000166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2.80000000000001"/>
    <n v="152.80000000000001"/>
    <x v="0"/>
    <x v="0"/>
    <s v="LOCALI AD USO ABITAZIONE"/>
    <s v=""/>
    <s v=""/>
    <n v="2"/>
    <s v=""/>
    <s v=""/>
    <s v=""/>
    <s v=""/>
    <s v=""/>
    <s v=""/>
    <s v="SIMULAZIONE TARI 2022 MT"/>
    <n v="139.33000000000001"/>
    <s v=""/>
    <n v="139.33000000000001"/>
    <n v="365"/>
    <s v="giorni"/>
    <s v="2022"/>
    <s v="01/01/2022"/>
    <s v="31/12/2022"/>
    <s v=""/>
    <s v=""/>
    <s v=""/>
    <s v=""/>
    <s v=""/>
    <s v=""/>
    <n v="0"/>
    <n v="0"/>
    <n v="0"/>
    <n v="0"/>
    <n v="152.80000000000001"/>
    <n v="0"/>
    <n v="0"/>
    <n v="0"/>
    <n v="0"/>
    <n v="1"/>
    <x v="5"/>
    <n v="87.889291029739425"/>
    <n v="51.443731886070836"/>
    <n v="3.0229158102486053E-3"/>
    <n v="87.889291029739425"/>
    <n v="51.443731886070836"/>
    <n v="139.33302291581026"/>
  </r>
  <r>
    <s v="V2K9389D11072019C123"/>
    <s v="15554"/>
    <s v="2747/2"/>
    <s v="FRMCNN80A68D391R"/>
    <s v=""/>
    <s v="F"/>
    <s v="FORMIS CORINNE"/>
    <s v="FORMIS"/>
    <s v="CORINNE"/>
    <s v="F"/>
    <s v="28/01/1980"/>
    <s v="EDOL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2"/>
    <s v=""/>
    <s v=""/>
    <s v=""/>
    <s v=""/>
    <s v=""/>
    <s v=""/>
    <s v="SIMULAZIONE TARI 2022 MT"/>
    <n v="23.01"/>
    <s v=""/>
    <n v="23.01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5"/>
    <n v="23.007667808832309"/>
    <n v="0"/>
    <n v="-2.3321911676923435E-3"/>
    <n v="23.007667808832309"/>
    <n v="0"/>
    <n v="23.007667808832309"/>
  </r>
  <r>
    <s v="V2K6757D17072014C123"/>
    <s v="15554"/>
    <s v="2748/1"/>
    <s v="FRMCNN80A68D391R"/>
    <s v=""/>
    <s v="F"/>
    <s v="FORMIS CORINNE"/>
    <s v="FORMIS"/>
    <s v="CORINNE"/>
    <s v="F"/>
    <s v="28/01/1980"/>
    <s v="EDOL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151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2"/>
    <s v=""/>
    <s v=""/>
    <s v=""/>
    <s v=""/>
    <s v=""/>
    <s v=""/>
    <s v="SIMULAZIONE TARI 2022 MT"/>
    <n v="11.5"/>
    <s v=""/>
    <n v="11.5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5"/>
    <n v="11.503833904416155"/>
    <n v="0"/>
    <n v="3.8339044161546099E-3"/>
    <n v="11.503833904416155"/>
    <n v="0"/>
    <n v="11.503833904416155"/>
  </r>
  <r>
    <s v="V2K6761D01012015C122"/>
    <s v="17821"/>
    <s v="2749/1"/>
    <s v="BRSPRN50L42L648K"/>
    <s v=""/>
    <s v="F"/>
    <s v="BRESADOLA PIERINA"/>
    <s v="BRESADOLA"/>
    <s v="PIERINA"/>
    <s v="F"/>
    <s v="02/07/1950"/>
    <s v="VALSAVIORE"/>
    <s v="VIA TIZIANO, 130"/>
    <s v="BRESCIA"/>
    <s v="25100"/>
    <s v="VIA TIZIANO"/>
    <s v="130"/>
    <s v=""/>
    <s v=""/>
    <s v=""/>
    <s v=""/>
    <s v=""/>
    <s v="VIA CASTELLO, 7"/>
    <s v="VIA CASTELLO"/>
    <s v="7"/>
    <s v=""/>
    <s v=""/>
    <s v=""/>
    <s v=""/>
    <s v=""/>
    <s v="FAB"/>
    <s v="C591"/>
    <s v="NCT"/>
    <s v="00015"/>
    <s v="000042"/>
    <s v=""/>
    <s v="001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0"/>
    <s v="LOCALI AD USO ABITAZIONE"/>
    <s v=""/>
    <s v=""/>
    <s v=""/>
    <s v=""/>
    <s v=""/>
    <s v=""/>
    <s v=""/>
    <s v=""/>
    <s v=""/>
    <s v="SIMULAZIONE TARI 2022 MT"/>
    <n v="100.36"/>
    <s v=""/>
    <n v="100.36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1"/>
    <x v="1"/>
    <n v="32.962005717959755"/>
    <n v="67.397800635548478"/>
    <n v="-1.9364649176623061E-4"/>
    <n v="32.962005717959755"/>
    <n v="67.397800635548478"/>
    <n v="100.35980635350823"/>
  </r>
  <r>
    <s v="V2K6771D15062015C122"/>
    <s v="16640"/>
    <s v="2752/1"/>
    <s v="RGHMRC76M24D284A"/>
    <s v=""/>
    <s v="F"/>
    <s v="RIGHETTI MARCO"/>
    <s v="RIGHETTI"/>
    <s v="MARCO"/>
    <s v="M"/>
    <s v="24/08/1976"/>
    <s v="DESENZANO DEL GARDA"/>
    <s v="VIA GANDHI, 9"/>
    <s v="DESENZANO DEL GARDA"/>
    <s v="25015"/>
    <s v="VIA GANDHI"/>
    <s v="9"/>
    <s v=""/>
    <s v=""/>
    <s v=""/>
    <s v=""/>
    <s v=""/>
    <s v="VIA TRENTO, 14 B"/>
    <s v="VIA TRENTO"/>
    <s v="14"/>
    <s v="B"/>
    <s v=""/>
    <s v=""/>
    <s v=""/>
    <s v=""/>
    <s v="FAB"/>
    <s v="C591"/>
    <s v="NCT"/>
    <s v="00015"/>
    <s v="000408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6774D01012015C122"/>
    <s v="15905"/>
    <s v="2753/1"/>
    <s v="BCCLNE79E58B149X"/>
    <s v=""/>
    <s v="F"/>
    <s v="BUCCI ELENA"/>
    <s v="BUCCI"/>
    <s v="ELENA"/>
    <s v="F"/>
    <s v="18/05/1979"/>
    <s v="BRENO"/>
    <s v="VIA ADAMELLO, 40"/>
    <s v="CEVO"/>
    <s v="25040"/>
    <s v="VIA ADAMELLO"/>
    <s v="40"/>
    <s v=""/>
    <s v=""/>
    <s v=""/>
    <s v=""/>
    <s v=""/>
    <s v="VIA ADAMELLO, 40"/>
    <s v="VIA ADAMELLO"/>
    <s v="4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n v="1"/>
    <s v=""/>
    <s v=""/>
    <s v=""/>
    <s v=""/>
    <s v=""/>
    <s v=""/>
    <s v="SIMULAZIONE TARI 2022 MT"/>
    <n v="49.96"/>
    <s v=""/>
    <n v="49.96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0"/>
    <n v="33.032437354109241"/>
    <n v="16.930848468833439"/>
    <n v="3.2858229426793173E-3"/>
    <n v="33.032437354109241"/>
    <n v="16.930848468833439"/>
    <n v="49.96328582294268"/>
  </r>
  <r>
    <s v="V2K6777D01012015C122"/>
    <s v="16649"/>
    <s v="2754/1"/>
    <s v="FRNPLT46T69H129S"/>
    <s v=""/>
    <s v="F"/>
    <s v="FORONI IPPOLITA"/>
    <s v="FORONI"/>
    <s v="IPPOLITA"/>
    <s v="F"/>
    <s v="29/12/1946"/>
    <s v="QUINGENTOLE"/>
    <s v="VIA VITTORIO VENETO, 26"/>
    <s v="VIGNATE"/>
    <s v="20060"/>
    <s v="VIA VITTORIO VENETO"/>
    <s v="26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.2"/>
    <n v="23.2"/>
    <x v="0"/>
    <x v="0"/>
    <s v="LOCALI AD USO ABITAZIONE"/>
    <s v=""/>
    <s v=""/>
    <s v=""/>
    <s v=""/>
    <s v=""/>
    <s v=""/>
    <s v=""/>
    <s v=""/>
    <s v=""/>
    <s v="SIMULAZIONE TARI 2022 MT"/>
    <n v="82.11"/>
    <s v=""/>
    <n v="82.11"/>
    <n v="365"/>
    <s v="giorni"/>
    <s v="2022"/>
    <s v="01/01/2022"/>
    <s v="31/12/2022"/>
    <s v=""/>
    <s v=""/>
    <s v=""/>
    <s v=""/>
    <s v=""/>
    <s v=""/>
    <n v="0"/>
    <n v="0"/>
    <n v="0"/>
    <n v="0"/>
    <n v="23.2"/>
    <n v="0"/>
    <n v="0"/>
    <n v="0"/>
    <n v="0"/>
    <n v="1"/>
    <x v="1"/>
    <n v="14.706125628012813"/>
    <n v="67.397800635548478"/>
    <n v="-6.0737364387080106E-3"/>
    <n v="14.706125628012813"/>
    <n v="67.397800635548478"/>
    <n v="82.103926263561291"/>
  </r>
  <r>
    <s v="V2K6780D01012015C123"/>
    <s v="16649"/>
    <s v="2755/1"/>
    <s v="FRNPLT46T69H129S"/>
    <s v=""/>
    <s v="F"/>
    <s v="FORONI IPPOLITA"/>
    <s v="FORONI"/>
    <s v="IPPOLITA"/>
    <s v="F"/>
    <s v="29/12/1946"/>
    <s v="QUINGENTOLE"/>
    <s v="VIA VITTORIO VENETO, 26"/>
    <s v="VIGNATE"/>
    <s v="20060"/>
    <s v="VIA VITTORIO VENETO"/>
    <s v="26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6783D01012015C123"/>
    <s v="16649"/>
    <s v="2756/1"/>
    <s v="FRNPLT46T69H129S"/>
    <s v=""/>
    <s v="F"/>
    <s v="FORONI IPPOLITA"/>
    <s v="FORONI"/>
    <s v="IPPOLITA"/>
    <s v="F"/>
    <s v="29/12/1946"/>
    <s v="QUINGENTOLE"/>
    <s v="VIA VITTORIO VENETO, 26"/>
    <s v="VIGNATE"/>
    <s v="20060"/>
    <s v="VIA VITTORIO VENETO"/>
    <s v="26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.8"/>
    <n v="1.8"/>
    <x v="0"/>
    <x v="1"/>
    <s v="LOCALI ACCESSORI UTENZA DOMESTICA"/>
    <s v=""/>
    <s v=""/>
    <s v=""/>
    <s v=""/>
    <s v=""/>
    <s v=""/>
    <s v=""/>
    <s v=""/>
    <s v=""/>
    <s v="SIMULAZIONE TARI 2022 MT"/>
    <n v="1.1399999999999999"/>
    <s v=""/>
    <n v="1.1399999999999999"/>
    <n v="365"/>
    <s v="giorni"/>
    <s v="2022"/>
    <s v="01/01/2022"/>
    <s v="31/12/2022"/>
    <s v=""/>
    <s v=""/>
    <s v=""/>
    <s v=""/>
    <s v=""/>
    <s v=""/>
    <n v="0"/>
    <n v="0"/>
    <n v="0"/>
    <n v="0"/>
    <n v="1.8"/>
    <n v="1"/>
    <n v="0"/>
    <n v="0"/>
    <n v="0"/>
    <n v="0"/>
    <x v="1"/>
    <n v="1.1409925056216839"/>
    <n v="0"/>
    <n v="9.9250562168395895E-4"/>
    <n v="1.1409925056216839"/>
    <n v="0"/>
    <n v="1.1409925056216839"/>
  </r>
  <r>
    <s v="V2K6795D01012020C99"/>
    <s v="17850"/>
    <s v="2757/1"/>
    <s v="LDOMRA48P12B947D"/>
    <s v=""/>
    <s v="F"/>
    <s v="LODI MARIO"/>
    <s v="LODI"/>
    <s v="MARIO"/>
    <s v="M"/>
    <s v="12/09/1948"/>
    <s v="CASAZZA"/>
    <s v="VIA LUGHISELLO, 2"/>
    <s v="CASAZZA"/>
    <s v="24060"/>
    <s v="VIA LUGHISELLO"/>
    <s v="2"/>
    <s v=""/>
    <s v=""/>
    <s v=""/>
    <s v=""/>
    <s v=""/>
    <s v="VIA FRESINE, 26"/>
    <s v="VIA FRESINE"/>
    <s v="26"/>
    <s v=""/>
    <s v=""/>
    <s v=""/>
    <s v=""/>
    <s v=""/>
    <s v="FAB"/>
    <s v="C591"/>
    <s v="NCT"/>
    <s v="00029"/>
    <s v="000147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22.38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6798D01012020C99"/>
    <s v="17850"/>
    <s v="2758/1"/>
    <s v="LDOMRA48P12B947D"/>
    <s v=""/>
    <s v="F"/>
    <s v="LODI MARIO"/>
    <s v="LODI"/>
    <s v="MARIO"/>
    <s v="M"/>
    <s v="12/09/1948"/>
    <s v="CASAZZA"/>
    <s v="VIA LUGHISELLO, 2"/>
    <s v="CASAZZA"/>
    <s v="24060"/>
    <s v="VIA LUGHISELLO"/>
    <s v="2"/>
    <s v=""/>
    <s v=""/>
    <s v=""/>
    <s v=""/>
    <s v=""/>
    <s v="VIA FRESINE, 26"/>
    <s v="VIA FRESINE"/>
    <s v="26"/>
    <s v=""/>
    <s v=""/>
    <s v=""/>
    <s v=""/>
    <s v=""/>
    <s v="FAB"/>
    <s v="C591"/>
    <s v="NCT"/>
    <s v="00029"/>
    <s v="000147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6799D01012015C122"/>
    <s v="17851"/>
    <s v="2759/1"/>
    <s v="LSSNMD75R58B393Q"/>
    <s v=""/>
    <s v="F"/>
    <s v="ALESSANDRINI NADIA MADDALENA"/>
    <s v="ALESSANDRINI"/>
    <s v="NADIA MADDALENA"/>
    <s v="F"/>
    <s v="18/10/1975"/>
    <s v="CALCINATE"/>
    <s v="VIA S. GIOVANNA D'ANTIDA, 13"/>
    <s v="RUDIANO"/>
    <s v="25030"/>
    <s v="VIA S. GIOVANNA D'ANTIDA"/>
    <s v="1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799999999999997"/>
    <n v="33.799999999999997"/>
    <x v="0"/>
    <x v="0"/>
    <s v="LOCALI AD USO ABITAZIONE"/>
    <s v=""/>
    <s v=""/>
    <s v=""/>
    <s v=""/>
    <s v=""/>
    <s v=""/>
    <s v=""/>
    <s v=""/>
    <s v=""/>
    <s v="SIMULAZIONE TARI 2022 MT"/>
    <n v="88.83"/>
    <s v=""/>
    <n v="88.83"/>
    <n v="365"/>
    <s v="giorni"/>
    <s v="2022"/>
    <s v="01/01/2022"/>
    <s v="31/12/2022"/>
    <s v=""/>
    <s v=""/>
    <s v=""/>
    <s v=""/>
    <s v=""/>
    <s v=""/>
    <n v="0"/>
    <n v="0"/>
    <n v="0"/>
    <n v="0"/>
    <n v="33.799999999999997"/>
    <n v="0"/>
    <n v="0"/>
    <n v="0"/>
    <n v="0"/>
    <n v="1"/>
    <x v="1"/>
    <n v="21.425303716673838"/>
    <n v="67.397800635548478"/>
    <n v="-6.8956477776822567E-3"/>
    <n v="21.425303716673838"/>
    <n v="67.397800635548478"/>
    <n v="88.823104352222316"/>
  </r>
  <r>
    <s v="V2K6800D01012015C123"/>
    <s v="17851"/>
    <s v="2760/1"/>
    <s v="LSSNMD75R58B393Q"/>
    <s v=""/>
    <s v="F"/>
    <s v="ALESSANDRINI NADIA MADDALENA"/>
    <s v="ALESSANDRINI"/>
    <s v="NADIA MADDALENA"/>
    <s v="F"/>
    <s v="18/10/1975"/>
    <s v="CALCINATE"/>
    <s v="VIA S. GIOVANNA D'ANTIDA, 13"/>
    <s v="RUDIANO"/>
    <s v="25030"/>
    <s v="VIA S. GIOVANNA D'ANTIDA"/>
    <s v="1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.9"/>
    <n v="13.9"/>
    <x v="0"/>
    <x v="1"/>
    <s v="LOCALI ACCESSORI UTENZA DOMESTICA"/>
    <s v=""/>
    <s v=""/>
    <s v=""/>
    <s v=""/>
    <s v=""/>
    <s v=""/>
    <s v=""/>
    <s v=""/>
    <s v=""/>
    <s v="SIMULAZIONE TARI 2022 MT"/>
    <n v="8.81"/>
    <s v=""/>
    <n v="8.81"/>
    <n v="365"/>
    <s v="giorni"/>
    <s v="2022"/>
    <s v="01/01/2022"/>
    <s v="31/12/2022"/>
    <s v=""/>
    <s v=""/>
    <s v=""/>
    <s v=""/>
    <s v=""/>
    <s v=""/>
    <n v="0"/>
    <n v="0"/>
    <n v="0"/>
    <n v="0"/>
    <n v="13.899999999999999"/>
    <n v="1"/>
    <n v="0"/>
    <n v="0"/>
    <n v="0"/>
    <n v="0"/>
    <x v="1"/>
    <n v="8.8109976823007798"/>
    <n v="0"/>
    <n v="9.9768230077934561E-4"/>
    <n v="8.8109976823007798"/>
    <n v="0"/>
    <n v="8.8109976823007798"/>
  </r>
  <r>
    <s v="V2K6801D01012015C123"/>
    <s v="17851"/>
    <s v="2761/1"/>
    <s v="LSSNMD75R58B393Q"/>
    <s v=""/>
    <s v="F"/>
    <s v="ALESSANDRINI NADIA MADDALENA"/>
    <s v="ALESSANDRINI"/>
    <s v="NADIA MADDALENA"/>
    <s v="F"/>
    <s v="18/10/1975"/>
    <s v="CALCINATE"/>
    <s v="VIA S. GIOVANNA D'ANTIDA, 13"/>
    <s v="RUDIANO"/>
    <s v="25030"/>
    <s v="VIA S. GIOVANNA D'ANTIDA"/>
    <s v="1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.3"/>
    <n v="1.3"/>
    <x v="0"/>
    <x v="1"/>
    <s v="LOCALI ACCESSORI UTENZA DOMESTICA"/>
    <s v=""/>
    <s v=""/>
    <s v=""/>
    <s v=""/>
    <s v=""/>
    <s v=""/>
    <s v=""/>
    <s v=""/>
    <s v=""/>
    <s v="SIMULAZIONE TARI 2022 MT"/>
    <n v="0.82"/>
    <s v=""/>
    <n v="0.82"/>
    <n v="365"/>
    <s v="giorni"/>
    <s v="2022"/>
    <s v="01/01/2022"/>
    <s v="31/12/2022"/>
    <s v=""/>
    <s v=""/>
    <s v=""/>
    <s v=""/>
    <s v=""/>
    <s v=""/>
    <n v="0"/>
    <n v="0"/>
    <n v="0"/>
    <n v="0"/>
    <n v="1.3"/>
    <n v="1"/>
    <n v="0"/>
    <n v="0"/>
    <n v="0"/>
    <n v="0"/>
    <x v="1"/>
    <n v="0.82405014294899381"/>
    <n v="0"/>
    <n v="4.0501429489938623E-3"/>
    <n v="0.82405014294899381"/>
    <n v="0"/>
    <n v="0.82405014294899381"/>
  </r>
  <r>
    <s v="V2K6805D01012015C122"/>
    <s v="10323"/>
    <s v="2762/1"/>
    <s v="GZZRSE81S16B149O"/>
    <s v=""/>
    <s v="F"/>
    <s v="GOZZI EROS"/>
    <s v="GOZZI"/>
    <s v="EROS"/>
    <s v="M"/>
    <s v="16/11/1981"/>
    <s v="BRENO"/>
    <s v="VIA SAN VIGILIO, 31"/>
    <s v="CEVO"/>
    <s v="25040"/>
    <s v="VIA SAN VIGILIO"/>
    <s v="31"/>
    <s v=""/>
    <s v=""/>
    <s v=""/>
    <s v=""/>
    <s v=""/>
    <s v="VIA SAN VIGILIO, 29"/>
    <s v="VIA SAN VIGILIO"/>
    <s v="29"/>
    <s v=""/>
    <s v=""/>
    <s v=""/>
    <s v=""/>
    <s v=""/>
    <s v="FAB"/>
    <s v="C591"/>
    <s v="NCT"/>
    <s v="00015"/>
    <s v="000295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n v="1"/>
    <s v=""/>
    <s v=""/>
    <s v=""/>
    <s v=""/>
    <s v=""/>
    <s v=""/>
    <s v="SIMULAZIONE TARI 2022 MT"/>
    <n v="29.26"/>
    <s v=""/>
    <n v="29.26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0"/>
    <n v="12.325536326160163"/>
    <n v="16.930848468833439"/>
    <n v="-3.6152050064011121E-3"/>
    <n v="12.325536326160163"/>
    <n v="16.930848468833439"/>
    <n v="29.2563847949936"/>
  </r>
  <r>
    <s v="V2K6856D01012015C122"/>
    <s v="16988"/>
    <s v="2767/1"/>
    <s v="MSTGNR42E57E507N"/>
    <s v=""/>
    <s v="F"/>
    <s v="MASTROGIOVANNI GENNARA"/>
    <s v="MASTROGIOVANNI"/>
    <s v="GENNARA"/>
    <s v="F"/>
    <s v="17/05/1942"/>
    <s v="LECCO"/>
    <s v="VIA VIII MAGGIO, 15"/>
    <s v="PALAZZOLO SULL'OGLIO"/>
    <s v="25036"/>
    <s v="VIA VIII MAGGIO"/>
    <s v="15"/>
    <s v=""/>
    <s v=""/>
    <s v=""/>
    <s v=""/>
    <s v=""/>
    <s v="VIA GUGLIELMO MARCONI, 8 A"/>
    <s v="VIA GUGLIELMO MARCONI"/>
    <s v="8"/>
    <s v="A"/>
    <s v=""/>
    <s v=""/>
    <s v=""/>
    <s v=""/>
    <s v="FAB"/>
    <s v="C591"/>
    <s v="NCT"/>
    <s v="00014"/>
    <s v="000259"/>
    <s v=""/>
    <s v="0002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0"/>
    <s v="LOCALI AD USO ABITAZIONE"/>
    <s v=""/>
    <s v=""/>
    <s v=""/>
    <s v=""/>
    <s v=""/>
    <s v=""/>
    <s v=""/>
    <s v=""/>
    <s v=""/>
    <s v="SIMULAZIONE TARI 2022 MT"/>
    <n v="89.59"/>
    <s v=""/>
    <n v="89.59"/>
    <n v="365"/>
    <s v="giorni"/>
    <s v="2022"/>
    <s v="01/01/2022"/>
    <s v="31/12/2022"/>
    <s v=""/>
    <s v=""/>
    <s v=""/>
    <s v=""/>
    <s v=""/>
    <s v=""/>
    <n v="0"/>
    <n v="0"/>
    <n v="0"/>
    <n v="0"/>
    <n v="35"/>
    <n v="0"/>
    <n v="0"/>
    <n v="0"/>
    <n v="0"/>
    <n v="1"/>
    <x v="1"/>
    <n v="22.185965387088295"/>
    <n v="67.397800635548478"/>
    <n v="-6.2339773632231754E-3"/>
    <n v="22.185965387088295"/>
    <n v="67.397800635548478"/>
    <n v="89.58376602263678"/>
  </r>
  <r>
    <s v="V2K6859D01012015C122"/>
    <s v="16988"/>
    <s v="2768/1"/>
    <s v="MSTGNR42E57E507N"/>
    <s v=""/>
    <s v="F"/>
    <s v="MASTROGIOVANNI GENNARA"/>
    <s v="MASTROGIOVANNI"/>
    <s v="GENNARA"/>
    <s v="F"/>
    <s v="17/05/1942"/>
    <s v="LECCO"/>
    <s v="VIA VIII MAGGIO, 15"/>
    <s v="PALAZZOLO SULL'OGLIO"/>
    <s v="25036"/>
    <s v="VIA VIII MAGGIO"/>
    <s v="15"/>
    <s v=""/>
    <s v=""/>
    <s v=""/>
    <s v=""/>
    <s v=""/>
    <s v="VIA GUGLIELMO MARCONI, 8 A"/>
    <s v="VIA GUGLIELMO MARCONI"/>
    <s v="8"/>
    <s v="A"/>
    <s v=""/>
    <s v=""/>
    <s v=""/>
    <s v=""/>
    <s v="FAB"/>
    <s v="C591"/>
    <s v="NCT"/>
    <s v="00014"/>
    <s v="000259"/>
    <s v=""/>
    <s v="0002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6862D01012015C122"/>
    <s v="16988"/>
    <s v="2769/1"/>
    <s v="MSTGNR42E57E507N"/>
    <s v=""/>
    <s v="F"/>
    <s v="MASTROGIOVANNI GENNARA"/>
    <s v="MASTROGIOVANNI"/>
    <s v="GENNARA"/>
    <s v="F"/>
    <s v="17/05/1942"/>
    <s v="LECCO"/>
    <s v="VIA VIII MAGGIO, 15"/>
    <s v="PALAZZOLO SULL'OGLIO"/>
    <s v="25036"/>
    <s v="VIA VIII MAGGIO"/>
    <s v="15"/>
    <s v=""/>
    <s v=""/>
    <s v=""/>
    <s v=""/>
    <s v=""/>
    <s v="VIA GUGLIELMO MARCONI, 8 A"/>
    <s v="VIA GUGLIELMO MARCONI"/>
    <s v="8"/>
    <s v="A"/>
    <s v=""/>
    <s v=""/>
    <s v=""/>
    <s v=""/>
    <s v="FAB"/>
    <s v="C591"/>
    <s v="NCT"/>
    <s v="00014"/>
    <s v="000259"/>
    <s v=""/>
    <s v="0002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s v=""/>
    <s v=""/>
    <s v=""/>
    <s v=""/>
    <s v=""/>
    <s v=""/>
    <s v=""/>
    <s v="SIMULAZIONE TARI 2022 MT"/>
    <n v="108.6"/>
    <s v=""/>
    <n v="108.6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1"/>
    <n v="41.202507147449694"/>
    <n v="67.397800635548478"/>
    <n v="3.0778299817768584E-4"/>
    <n v="41.202507147449694"/>
    <n v="67.397800635548478"/>
    <n v="108.60030778299817"/>
  </r>
  <r>
    <s v="V2K6865D01012015C123"/>
    <s v="16988"/>
    <s v="2770/1"/>
    <s v="MSTGNR42E57E507N"/>
    <s v=""/>
    <s v="F"/>
    <s v="MASTROGIOVANNI GENNARA"/>
    <s v="MASTROGIOVANNI"/>
    <s v="GENNARA"/>
    <s v="F"/>
    <s v="17/05/1942"/>
    <s v="LECCO"/>
    <s v="VIA VIII MAGGIO, 15"/>
    <s v="PALAZZOLO SULL'OGLIO"/>
    <s v="25036"/>
    <s v="VIA VIII MAGGIO"/>
    <s v="15"/>
    <s v=""/>
    <s v=""/>
    <s v=""/>
    <s v=""/>
    <s v=""/>
    <s v="VIA GUGLIELMO MARCONI, 8 A"/>
    <s v="VIA GUGLIELMO MARCONI"/>
    <s v="8"/>
    <s v="A"/>
    <s v=""/>
    <s v=""/>
    <s v=""/>
    <s v=""/>
    <s v="FAB"/>
    <s v="C591"/>
    <s v="NCT"/>
    <s v="00014"/>
    <s v="000259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1"/>
    <s v="LOCALI ACCESSORI UTENZA DOMESTICA"/>
    <s v=""/>
    <s v=""/>
    <s v=""/>
    <s v=""/>
    <s v=""/>
    <s v=""/>
    <s v=""/>
    <s v=""/>
    <s v="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1"/>
    <n v="0"/>
    <n v="0"/>
    <n v="0"/>
    <n v="0"/>
    <x v="1"/>
    <n v="22.185965387088295"/>
    <n v="0"/>
    <n v="-4.034612911706148E-3"/>
    <n v="22.185965387088295"/>
    <n v="0"/>
    <n v="22.185965387088295"/>
  </r>
  <r>
    <s v="V2K7036D01012015C122"/>
    <s v="10909"/>
    <s v="2772/1"/>
    <s v="RGZGFR52A04L648R"/>
    <s v=""/>
    <s v="F"/>
    <s v="RAGAZZOLI GIANFRANCO"/>
    <s v="RAGAZZOLI"/>
    <s v="GIANFRANCO"/>
    <s v="M"/>
    <s v="04/01/1952"/>
    <s v="VALSAVIORE"/>
    <s v="VIA CASTELLO, 29"/>
    <s v="CEVO"/>
    <s v="25040"/>
    <s v="VIA CASTELLO"/>
    <s v="29"/>
    <s v=""/>
    <s v=""/>
    <s v=""/>
    <s v=""/>
    <s v=""/>
    <s v="VIA CASTELLO, 29"/>
    <s v="VIA CASTELLO"/>
    <s v="29"/>
    <s v=""/>
    <s v=""/>
    <s v=""/>
    <s v=""/>
    <s v=""/>
    <s v="FAB"/>
    <s v="C591"/>
    <s v="NCT"/>
    <s v="00014"/>
    <s v="000026"/>
    <s v=""/>
    <s v="0001"/>
    <s v=""/>
    <s v="A02"/>
    <s v="FAB"/>
    <s v="C591"/>
    <s v="NCT"/>
    <s v="00014"/>
    <s v="000026"/>
    <s v=""/>
    <s v="0002"/>
    <s v=""/>
    <s v="A02"/>
    <s v="FAB"/>
    <s v="C591"/>
    <s v="NCT"/>
    <s v="00014"/>
    <s v="000026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0.04"/>
    <n v="230.04"/>
    <x v="0"/>
    <x v="0"/>
    <s v="LOCALI AD USO ABITAZIONE"/>
    <s v=""/>
    <s v=""/>
    <n v="1"/>
    <s v=""/>
    <s v=""/>
    <s v=""/>
    <s v=""/>
    <s v=""/>
    <s v=""/>
    <s v="SIMULAZIONE TARI 2022 MT"/>
    <n v="130.34"/>
    <s v=""/>
    <n v="130.34"/>
    <n v="365"/>
    <s v="giorni"/>
    <s v="2022"/>
    <s v="01/01/2022"/>
    <s v="31/12/2022"/>
    <s v=""/>
    <s v=""/>
    <s v=""/>
    <s v=""/>
    <s v=""/>
    <s v=""/>
    <n v="0"/>
    <n v="0"/>
    <n v="0"/>
    <n v="0"/>
    <n v="230.04"/>
    <n v="0"/>
    <n v="0"/>
    <n v="0"/>
    <n v="0"/>
    <n v="1"/>
    <x v="0"/>
    <n v="113.41465505879536"/>
    <n v="16.930848468833439"/>
    <n v="5.5035276288037949E-3"/>
    <n v="113.41465505879536"/>
    <n v="16.930848468833439"/>
    <n v="130.34550352762881"/>
  </r>
  <r>
    <s v="V2K7037D01012015C122"/>
    <s v="10723"/>
    <s v="2773/1"/>
    <s v="MNLDNL85E20D391U"/>
    <s v=""/>
    <s v="F"/>
    <s v="MONELLA DANIELE"/>
    <s v="MONELLA"/>
    <s v="DANIELE"/>
    <s v="M"/>
    <s v="20/05/1985"/>
    <s v="EDOLO"/>
    <s v="VIA MONTICELLI, 19"/>
    <s v="CEVO"/>
    <s v="25040"/>
    <s v="VIA MONTICELLI"/>
    <s v="19"/>
    <s v=""/>
    <s v=""/>
    <s v=""/>
    <s v=""/>
    <s v=""/>
    <s v="VIA MONTICELLI, 19"/>
    <s v="VIA MONTICELLI"/>
    <s v="19"/>
    <s v=""/>
    <s v=""/>
    <s v=""/>
    <s v=""/>
    <s v=""/>
    <s v="FAB"/>
    <s v="C591"/>
    <s v="NCT"/>
    <s v="00015"/>
    <s v="00016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.33"/>
    <n v="90.33"/>
    <x v="0"/>
    <x v="0"/>
    <s v="LOCALI AD USO ABITAZIONE"/>
    <s v=""/>
    <s v=""/>
    <n v="4"/>
    <s v=""/>
    <s v=""/>
    <s v=""/>
    <s v=""/>
    <s v=""/>
    <s v=""/>
    <s v="SIMULAZIONE TARI 2022 MT"/>
    <n v="143.88"/>
    <s v=""/>
    <n v="143.88"/>
    <n v="365"/>
    <s v="giorni"/>
    <s v="2022"/>
    <s v="01/01/2022"/>
    <s v="31/12/2022"/>
    <s v=""/>
    <s v=""/>
    <s v=""/>
    <s v=""/>
    <s v=""/>
    <s v=""/>
    <n v="0"/>
    <n v="0"/>
    <n v="0"/>
    <n v="0"/>
    <n v="90.33"/>
    <n v="0"/>
    <n v="0"/>
    <n v="0"/>
    <n v="0"/>
    <n v="1"/>
    <x v="4"/>
    <n v="61.500200369370241"/>
    <n v="82.375089665670373"/>
    <n v="-4.7099649593747017E-3"/>
    <n v="61.500200369370241"/>
    <n v="82.375089665670373"/>
    <n v="143.87529003504062"/>
  </r>
  <r>
    <s v="V2K7038D01012015C123"/>
    <s v="10723"/>
    <s v="2774/1"/>
    <s v="MNLDNL85E20D391U"/>
    <s v=""/>
    <s v="F"/>
    <s v="MONELLA DANIELE"/>
    <s v="MONELLA"/>
    <s v="DANIELE"/>
    <s v="M"/>
    <s v="20/05/1985"/>
    <s v="EDOLO"/>
    <s v="VIA MONTICELLI, 19"/>
    <s v="CEVO"/>
    <s v="25040"/>
    <s v="VIA MONTICELLI"/>
    <s v="19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.399999999999999"/>
    <n v="17.399999999999999"/>
    <x v="0"/>
    <x v="1"/>
    <s v="LOCALI ACCESSORI UTENZA DOMESTICA"/>
    <s v=""/>
    <s v=""/>
    <n v="4"/>
    <s v=""/>
    <s v=""/>
    <s v=""/>
    <s v=""/>
    <s v=""/>
    <s v=""/>
    <s v="SIMULAZIONE TARI 2022 MT"/>
    <n v="11.85"/>
    <s v=""/>
    <n v="11.85"/>
    <n v="365"/>
    <s v="giorni"/>
    <s v="2022"/>
    <s v="01/01/2022"/>
    <s v="31/12/2022"/>
    <s v=""/>
    <s v=""/>
    <s v=""/>
    <s v=""/>
    <s v=""/>
    <s v=""/>
    <n v="0"/>
    <n v="0"/>
    <n v="0"/>
    <n v="0"/>
    <n v="17.399999999999999"/>
    <n v="1"/>
    <n v="0"/>
    <n v="0"/>
    <n v="0"/>
    <n v="0"/>
    <x v="4"/>
    <n v="11.846601200343652"/>
    <n v="0"/>
    <n v="-3.3987996563471512E-3"/>
    <n v="11.846601200343652"/>
    <n v="0"/>
    <n v="11.846601200343652"/>
  </r>
  <r>
    <s v="V2K7039D01102015C122"/>
    <s v="17583"/>
    <s v="2775/1"/>
    <s v="BAUSNL58C51M032N"/>
    <s v=""/>
    <s v="F"/>
    <s v="BAU' SERENELLA"/>
    <s v="BAU'"/>
    <s v="SERENELLA"/>
    <s v="F"/>
    <s v="11/03/1958"/>
    <s v="VILLAVERLA"/>
    <s v="VIA RUDIANO, 58"/>
    <s v="CHIARI"/>
    <s v="25032"/>
    <s v="VIA RUDIANO"/>
    <s v="58"/>
    <s v=""/>
    <s v=""/>
    <s v=""/>
    <s v=""/>
    <s v=""/>
    <s v="VIA ROMA, 8 C"/>
    <s v="VIA ROMA"/>
    <s v="8"/>
    <s v="C"/>
    <s v=""/>
    <s v=""/>
    <s v=""/>
    <s v=""/>
    <s v="FAB"/>
    <s v="C591"/>
    <s v="NCT"/>
    <s v="00014"/>
    <s v="000155"/>
    <s v=""/>
    <s v="001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s v=""/>
    <s v=""/>
    <s v=""/>
    <s v=""/>
    <s v=""/>
    <s v=""/>
    <s v=""/>
    <s v="SIMULAZIONE TARI 2022 MT"/>
    <n v="107.33"/>
    <s v=""/>
    <n v="107.33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1"/>
    <n v="39.934737696758937"/>
    <n v="67.397800635548478"/>
    <n v="2.5383323074237296E-3"/>
    <n v="39.934737696758937"/>
    <n v="67.397800635548478"/>
    <n v="107.33253833230742"/>
  </r>
  <r>
    <s v="V2K7295D01012015C123"/>
    <s v="844"/>
    <s v="2776/1"/>
    <s v="GZZMRA50M27L648A"/>
    <s v=""/>
    <s v="F"/>
    <s v="GOZZI MARIO"/>
    <s v="GOZZI"/>
    <s v="MARIO"/>
    <s v="M"/>
    <s v="27/08/1950"/>
    <s v="VALSAVIORE"/>
    <s v="VIA PINETA, 8"/>
    <s v="CEVO"/>
    <s v="25040"/>
    <s v="VIA PINETA"/>
    <s v="8"/>
    <s v=""/>
    <s v=""/>
    <s v=""/>
    <s v=""/>
    <s v=""/>
    <s v="VIA TRENTO, "/>
    <s v="VIA TRENTO"/>
    <s v=""/>
    <s v=""/>
    <s v=""/>
    <s v=""/>
    <s v=""/>
    <s v=""/>
    <s v="FAB"/>
    <s v="C591"/>
    <s v="NCT"/>
    <s v="00016"/>
    <s v="00063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7300D07032015C122"/>
    <s v="9621"/>
    <s v="2777/1"/>
    <s v="BLTNRF67P29C591T"/>
    <s v=""/>
    <s v="F"/>
    <s v="BELOTTI ANDREA FRANCO"/>
    <s v="BELOTTI"/>
    <s v="ANDREA FRANCO"/>
    <s v="M"/>
    <s v="29/09/1967"/>
    <s v="CEVO"/>
    <s v="VIA NENA BAZZANA, 15"/>
    <s v="CEVO"/>
    <s v="25040"/>
    <s v="VIA NENA BAZZANA"/>
    <s v="15"/>
    <s v=""/>
    <s v=""/>
    <s v=""/>
    <s v=""/>
    <s v=""/>
    <s v="LOCALITA' RAGU', "/>
    <s v="LOCALITA' RAGU'"/>
    <s v=""/>
    <s v=""/>
    <s v=""/>
    <s v=""/>
    <s v=""/>
    <s v=""/>
    <s v="FAB"/>
    <s v="C591"/>
    <s v="NCT"/>
    <s v="00017"/>
    <s v="000244"/>
    <s v=""/>
    <s v="0001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3.34"/>
    <n v="153.34"/>
    <x v="0"/>
    <x v="0"/>
    <s v="LOCALI AD USO ABITAZIONE"/>
    <s v=""/>
    <s v=""/>
    <n v="4"/>
    <s v=""/>
    <s v=""/>
    <s v=""/>
    <s v=""/>
    <s v=""/>
    <s v=""/>
    <s v="SIMULAZIONE TARI 2022 MT"/>
    <n v="186.78"/>
    <s v=""/>
    <n v="186.78"/>
    <n v="365"/>
    <s v="giorni"/>
    <s v="2022"/>
    <s v="01/01/2022"/>
    <s v="31/12/2022"/>
    <s v=""/>
    <s v=""/>
    <s v=""/>
    <s v=""/>
    <s v=""/>
    <s v=""/>
    <n v="0"/>
    <n v="0"/>
    <n v="0"/>
    <n v="0"/>
    <n v="153.34"/>
    <n v="0"/>
    <n v="0"/>
    <n v="0"/>
    <n v="0"/>
    <n v="1"/>
    <x v="4"/>
    <n v="104.39987517590205"/>
    <n v="82.375089665670373"/>
    <n v="-5.0351584275745154E-3"/>
    <n v="104.39987517590205"/>
    <n v="82.375089665670373"/>
    <n v="186.77496484157243"/>
  </r>
  <r>
    <s v="V2K7301D07032015C123"/>
    <s v="9621"/>
    <s v="2778/1"/>
    <s v="BLTNRF67P29C591T"/>
    <s v=""/>
    <s v="F"/>
    <s v="BELOTTI ANDREA FRANCO"/>
    <s v="BELOTTI"/>
    <s v="ANDREA FRANCO"/>
    <s v="M"/>
    <s v="29/09/1967"/>
    <s v="CEVO"/>
    <s v="VIA NENA BAZZANA, 15"/>
    <s v="CEVO"/>
    <s v="25040"/>
    <s v="VIA NENA BAZZANA"/>
    <s v="15"/>
    <s v=""/>
    <s v=""/>
    <s v=""/>
    <s v=""/>
    <s v=""/>
    <s v="LOCALITA' RAGU', "/>
    <s v="LOCALITA' RAGU'"/>
    <s v=""/>
    <s v=""/>
    <s v=""/>
    <s v=""/>
    <s v=""/>
    <s v=""/>
    <s v="FAB"/>
    <s v="C591"/>
    <s v="NCT"/>
    <s v="00017"/>
    <s v="000244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4"/>
    <s v=""/>
    <s v=""/>
    <s v=""/>
    <s v=""/>
    <s v=""/>
    <s v=""/>
    <s v="SIMULAZIONE TARI 2022 MT"/>
    <n v="24.51"/>
    <s v=""/>
    <n v="24.51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4"/>
    <n v="24.510209380021351"/>
    <n v="0"/>
    <n v="2.0938002134940348E-4"/>
    <n v="24.510209380021351"/>
    <n v="0"/>
    <n v="24.510209380021351"/>
  </r>
  <r>
    <s v="V2K7302D01012015C123"/>
    <s v="17052"/>
    <s v="2779/1"/>
    <s v="FLSRVL50L10G047R"/>
    <s v=""/>
    <s v="F"/>
    <s v="FELISARI ROSVALDO"/>
    <s v="FELISARI"/>
    <s v="ROSVALDO"/>
    <s v="M"/>
    <s v="10/07/1950"/>
    <s v="OLMENETA"/>
    <s v="VIA BUONARROTI, 11"/>
    <s v="OLMENETA"/>
    <s v="26010"/>
    <s v="VIA BUONARROTI"/>
    <s v="11"/>
    <s v=""/>
    <s v=""/>
    <s v=""/>
    <s v=""/>
    <s v=""/>
    <s v="VIA SANT' ANTONIO, 9"/>
    <s v="VIA SANT' ANTONIO"/>
    <s v="9"/>
    <s v=""/>
    <s v=""/>
    <s v=""/>
    <s v=""/>
    <s v=""/>
    <s v="FAB"/>
    <s v="C591"/>
    <s v="NCT"/>
    <s v="00015"/>
    <s v="000121"/>
    <s v=""/>
    <s v="001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1"/>
    <s v="LOCALI ACCESSORI UTENZA DOMESTICA"/>
    <s v=""/>
    <s v=""/>
    <s v=""/>
    <s v=""/>
    <s v=""/>
    <s v=""/>
    <s v=""/>
    <s v=""/>
    <s v=""/>
    <s v="SIMULAZIONE TARI 2022 MT"/>
    <n v="14.58"/>
    <s v=""/>
    <n v="14.58"/>
    <n v="365"/>
    <s v="giorni"/>
    <s v="2022"/>
    <s v="01/01/2022"/>
    <s v="31/12/2022"/>
    <s v=""/>
    <s v=""/>
    <s v=""/>
    <s v=""/>
    <s v=""/>
    <s v=""/>
    <n v="0"/>
    <n v="0"/>
    <n v="0"/>
    <n v="0"/>
    <n v="23"/>
    <n v="1"/>
    <n v="0"/>
    <n v="0"/>
    <n v="0"/>
    <n v="0"/>
    <x v="1"/>
    <n v="14.579348682943737"/>
    <n v="0"/>
    <n v="-6.5131705626342296E-4"/>
    <n v="14.579348682943737"/>
    <n v="0"/>
    <n v="14.579348682943737"/>
  </r>
  <r>
    <s v="V2K7303D01012015C122"/>
    <s v="17052"/>
    <s v="2780/1"/>
    <s v="FLSRVL50L10G047R"/>
    <s v=""/>
    <s v="F"/>
    <s v="FELISARI ROSVALDO"/>
    <s v="FELISARI"/>
    <s v="ROSVALDO"/>
    <s v="M"/>
    <s v="10/07/1950"/>
    <s v="OLMENETA"/>
    <s v="VIA BUONARROTI, 11"/>
    <s v="OLMENETA"/>
    <s v="26010"/>
    <s v="VIA BUONARROTI"/>
    <s v="11"/>
    <s v=""/>
    <s v=""/>
    <s v=""/>
    <s v=""/>
    <s v=""/>
    <s v="VIA SANT' ANTONIO, 9"/>
    <s v="VIA SANT' ANTONIO"/>
    <s v="9"/>
    <s v=""/>
    <s v=""/>
    <s v=""/>
    <s v=""/>
    <s v=""/>
    <s v="FAB"/>
    <s v="C591"/>
    <s v="NCT"/>
    <s v="00015"/>
    <s v="000121"/>
    <s v=""/>
    <s v="001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s v=""/>
    <s v=""/>
    <s v=""/>
    <s v=""/>
    <s v=""/>
    <s v=""/>
    <s v=""/>
    <s v="SIMULAZIONE TARI 2022 MT"/>
    <n v="103.53"/>
    <s v=""/>
    <n v="103.53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1"/>
    <n v="36.131429344686651"/>
    <n v="67.397800635548478"/>
    <n v="-7.7001976487167667E-4"/>
    <n v="36.131429344686651"/>
    <n v="67.397800635548478"/>
    <n v="103.52922998023513"/>
  </r>
  <r>
    <s v="V2K7306D01022013C123"/>
    <s v="827"/>
    <s v="2781/1"/>
    <s v="GZZFLC45H20L648B"/>
    <s v=""/>
    <s v="F"/>
    <s v="GOZZI FELICE"/>
    <s v="GOZZI"/>
    <s v="FELICE"/>
    <s v="M"/>
    <s v="20/06/1945"/>
    <s v="VALSAVIORE"/>
    <s v="VIA ANTONIO GRAMSCI, 5"/>
    <s v="CEVO"/>
    <s v="25040"/>
    <s v="VIA ANTONIO GRAMSCI"/>
    <s v="5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2"/>
    <s v=""/>
    <s v=""/>
    <s v=""/>
    <s v=""/>
    <s v=""/>
    <s v=""/>
    <s v="SIMULAZIONE TARI 2022 MT"/>
    <n v="20.71"/>
    <s v=""/>
    <n v="20.71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5"/>
    <n v="20.706901027949076"/>
    <n v="0"/>
    <n v="-3.0989720509246865E-3"/>
    <n v="20.706901027949076"/>
    <n v="0"/>
    <n v="20.706901027949076"/>
  </r>
  <r>
    <s v="V2K7307D01022013C123"/>
    <s v="827"/>
    <s v="2782/1"/>
    <s v="GZZFLC45H20L648B"/>
    <s v=""/>
    <s v="F"/>
    <s v="GOZZI FELICE"/>
    <s v="GOZZI"/>
    <s v="FELICE"/>
    <s v="M"/>
    <s v="20/06/1945"/>
    <s v="VALSAVIORE"/>
    <s v="VIA ANTONIO GRAMSCI, 5"/>
    <s v="CEVO"/>
    <s v="25040"/>
    <s v="VIA ANTONIO GRAMSCI"/>
    <s v="5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2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2"/>
    <s v=""/>
    <s v=""/>
    <s v=""/>
    <s v=""/>
    <s v=""/>
    <s v=""/>
    <s v="SIMULAZIONE TARI 2022 MT"/>
    <n v="20.71"/>
    <s v=""/>
    <n v="20.71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5"/>
    <n v="20.706901027949076"/>
    <n v="0"/>
    <n v="-3.0989720509246865E-3"/>
    <n v="20.706901027949076"/>
    <n v="0"/>
    <n v="20.706901027949076"/>
  </r>
  <r>
    <s v="V2K7310D05062013C123"/>
    <s v="16278"/>
    <s v="2785/1"/>
    <s v="GLBPLA74R26B149N"/>
    <s v=""/>
    <s v="F"/>
    <s v="GALBASSINI PAOLO"/>
    <s v="GALBASSINI"/>
    <s v="PAOLO"/>
    <s v="M"/>
    <s v="26/10/1974"/>
    <s v="BRENO"/>
    <s v="VIA DANTE ALIGHIERI, 12"/>
    <s v="ROSATE"/>
    <s v="20088"/>
    <s v="VIA DANTE ALIGHIERI"/>
    <s v="12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7311D01012014C123"/>
    <s v="1111"/>
    <s v="2786/1"/>
    <s v="RGZPRZ65E52C591S"/>
    <s v=""/>
    <s v="F"/>
    <s v="RAGAZZOLI PATRIZIA"/>
    <s v="RAGAZZOLI"/>
    <s v="PATRIZIA"/>
    <s v="F"/>
    <s v="12/05/1965"/>
    <s v="CEVO"/>
    <s v="VIA MONTICELLI, 14"/>
    <s v="CEVO"/>
    <s v="25040"/>
    <s v="VIA MONTICELLI"/>
    <s v="14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1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0"/>
    <n v="8.8743861548353173"/>
    <n v="0"/>
    <n v="4.3861548353181234E-3"/>
    <n v="8.8743861548353173"/>
    <n v="0"/>
    <n v="8.8743861548353173"/>
  </r>
  <r>
    <s v="V2K7312D01022013C123"/>
    <s v="372"/>
    <s v="2787/1"/>
    <s v="BNDPMN35L13G927G"/>
    <s v=""/>
    <s v="F"/>
    <s v="BIONDI PERMINO"/>
    <s v="BIONDI"/>
    <s v="PERMINO"/>
    <s v="M"/>
    <s v="13/07/1935"/>
    <s v="PORTULA"/>
    <s v="VIA BEVILACQUA, 28"/>
    <s v="BRESCIA"/>
    <s v="25126"/>
    <s v="VIA BEVILACQUA"/>
    <s v="28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s v=""/>
    <s v=""/>
    <s v=""/>
    <s v=""/>
    <s v=""/>
    <s v=""/>
    <s v=""/>
    <s v="SIMULAZIONE TARI 2022 MT"/>
    <n v="22.82"/>
    <s v=""/>
    <n v="22.82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1"/>
    <n v="22.819850112433677"/>
    <n v="0"/>
    <n v="-1.4988756632305922E-4"/>
    <n v="22.819850112433677"/>
    <n v="0"/>
    <n v="22.819850112433677"/>
  </r>
  <r>
    <s v="V2K7314D31122017C123"/>
    <s v="958"/>
    <s v="2789/1"/>
    <s v="BZZMRK70T05F205P"/>
    <s v=""/>
    <s v="F"/>
    <s v="BAZZANA MIRKO"/>
    <s v="BAZZANA"/>
    <s v="MIRKO"/>
    <s v="M"/>
    <s v="05/12/1970"/>
    <s v="MILANO"/>
    <s v="VIA TIZIANO, 89 B"/>
    <s v="BRESCIA"/>
    <s v="25124"/>
    <s v="VIA TIZIANO"/>
    <s v="89"/>
    <s v="B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7315D06022013C123"/>
    <s v="77"/>
    <s v="2790/1"/>
    <s v="BZZDBT66P04C591X"/>
    <s v="01652220987"/>
    <s v="F"/>
    <s v="BAZZANA DIEGO BATTISTA"/>
    <s v="BAZZANA"/>
    <s v="DIEGO BATTISTA"/>
    <s v="M"/>
    <s v="04/09/1966"/>
    <s v="CEVO"/>
    <s v="VIA ROMA, 47"/>
    <s v="CEVO"/>
    <s v="25040"/>
    <s v="VIA ROMA"/>
    <s v="47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1"/>
    <s v=""/>
    <s v=""/>
    <s v=""/>
    <s v=""/>
    <s v=""/>
    <s v=""/>
    <s v="SIMULAZIONE TARI 2022 MT"/>
    <n v="17.75"/>
    <s v=""/>
    <n v="17.75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0"/>
    <n v="17.748772309670635"/>
    <n v="0"/>
    <n v="-1.2276903293653163E-3"/>
    <n v="17.748772309670635"/>
    <n v="0"/>
    <n v="17.748772309670635"/>
  </r>
  <r>
    <s v="V2K7316D06022013C123"/>
    <s v="74"/>
    <s v="2791/1"/>
    <s v="BZZDLD69S08C591H"/>
    <s v="02103240988"/>
    <s v="F"/>
    <s v="BAZZANA DANILO DAVIDE"/>
    <s v="BAZZANA"/>
    <s v="DANILO DAVIDE"/>
    <s v="M"/>
    <s v="08/11/1969"/>
    <s v="CEVO"/>
    <s v="VIA ROMA, 47"/>
    <s v="CEVO"/>
    <s v="25040"/>
    <s v="VIA ROMA"/>
    <s v="47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1"/>
    <s v=""/>
    <s v=""/>
    <s v=""/>
    <s v=""/>
    <s v=""/>
    <s v=""/>
    <s v="SIMULAZIONE TARI 2022 MT"/>
    <n v="17.75"/>
    <s v=""/>
    <n v="17.75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0"/>
    <n v="17.748772309670635"/>
    <n v="0"/>
    <n v="-1.2276903293653163E-3"/>
    <n v="17.748772309670635"/>
    <n v="0"/>
    <n v="17.748772309670635"/>
  </r>
  <r>
    <s v="V2K7317D04022013C123"/>
    <s v="535"/>
    <s v="2792/1"/>
    <s v="RGGLCN51L58D150F"/>
    <s v=""/>
    <s v="F"/>
    <s v="RUGGERI LUCIANA"/>
    <s v="RUGGERI"/>
    <s v="LUCIANA"/>
    <s v="F"/>
    <s v="18/07/1951"/>
    <s v="CREMONA"/>
    <s v="VIA MICHELANGELO, 11"/>
    <s v="OLMENETA"/>
    <s v="26010"/>
    <s v="VIA MICHELANGELO"/>
    <s v="11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7318D04022013C123"/>
    <s v="590"/>
    <s v="2793/1"/>
    <s v="SCLBTS48S26L648Q"/>
    <s v=""/>
    <s v="F"/>
    <s v="SCOLARI BATTISTA VIGILIO"/>
    <s v="SCOLARI"/>
    <s v="BATTISTA VIGILIO"/>
    <s v="M"/>
    <s v="26/11/1948"/>
    <s v="VALSAVIORE"/>
    <s v="VIA LEONARDO DA VINCI, 7"/>
    <s v="CORNAREDO"/>
    <s v="20010"/>
    <s v="VIA LEONARDO DA VINCI"/>
    <s v="7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7319D10102014C123"/>
    <s v="18078"/>
    <s v="2794/1"/>
    <s v="CRVRCR65D06B149J"/>
    <s v=""/>
    <s v="F"/>
    <s v="CERVELLI RICCARDO"/>
    <s v="CERVELLI"/>
    <s v="RICCARDO"/>
    <s v="M"/>
    <s v="06/04/1965"/>
    <s v="BRENO"/>
    <s v="QUARTIERE ABBA VIA V, 31"/>
    <s v="BRESCIA"/>
    <s v="25126"/>
    <s v="QUARTIERE ABBA VIA V"/>
    <s v="31"/>
    <s v=""/>
    <s v=""/>
    <s v=""/>
    <s v=""/>
    <s v=""/>
    <s v="VIA ROMA, "/>
    <s v="VIA ROMA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7321D25012013C123"/>
    <s v="748"/>
    <s v="2796/1"/>
    <s v="GLBDRD73C25B149C"/>
    <s v=""/>
    <s v="F"/>
    <s v="GALBASSINI EDOARDO"/>
    <s v="GALBASSINI"/>
    <s v="EDOARDO"/>
    <s v="M"/>
    <s v="25/03/1973"/>
    <s v="BRENO"/>
    <s v="VIA SAN VIGILIO, 128 A"/>
    <s v="CEVO"/>
    <s v="25040"/>
    <s v="VIA SAN VIGILIO"/>
    <s v="128"/>
    <s v="A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4"/>
    <s v=""/>
    <s v=""/>
    <s v=""/>
    <s v=""/>
    <s v=""/>
    <s v=""/>
    <s v="SIMULAZIONE TARI 2022 MT"/>
    <n v="12.26"/>
    <s v=""/>
    <n v="12.26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4"/>
    <n v="12.255104690010675"/>
    <n v="0"/>
    <n v="-4.8953099893243035E-3"/>
    <n v="12.255104690010675"/>
    <n v="0"/>
    <n v="12.255104690010675"/>
  </r>
  <r>
    <s v="V2K7322D06022013C123"/>
    <s v="10797"/>
    <s v="2797/1"/>
    <s v="PRLRML76D10B149Y"/>
    <s v=""/>
    <s v="F"/>
    <s v="PAROLARI ROMOLO"/>
    <s v="PAROLARI"/>
    <s v="ROMOLO"/>
    <s v="M"/>
    <s v="10/04/1976"/>
    <s v="BRENO"/>
    <s v="VIA CASTELLO, 8"/>
    <s v="CEVO"/>
    <s v="25040"/>
    <s v="VIA CASTELLO"/>
    <s v="8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2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5"/>
    <n v="10.353450513974538"/>
    <n v="0"/>
    <n v="3.4505139745384383E-3"/>
    <n v="10.353450513974538"/>
    <n v="0"/>
    <n v="10.353450513974538"/>
  </r>
  <r>
    <s v="V2K7323D25012013C123"/>
    <s v="111"/>
    <s v="2798/1"/>
    <s v="BZZGMC62M07C591U"/>
    <s v=""/>
    <s v="F"/>
    <s v="BAZZANA GIACOMO CELESTE"/>
    <s v="BAZZANA"/>
    <s v="GIACOMO CELESTE"/>
    <s v="M"/>
    <s v="07/08/1962"/>
    <s v="CEVO"/>
    <s v="VIA ADAMELLO, 58"/>
    <s v="CEVO"/>
    <s v="25040"/>
    <s v="VIA ADAMELLO"/>
    <s v="58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2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3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6"/>
    <n v="11.409925056216839"/>
    <n v="0"/>
    <n v="-7.4943783161529609E-5"/>
    <n v="11.409925056216839"/>
    <n v="0"/>
    <n v="11.409925056216839"/>
  </r>
  <r>
    <s v="V2K7324D25012013C123"/>
    <s v="1043"/>
    <s v="2799/1"/>
    <s v="BRTNRN65D11C591N"/>
    <s v=""/>
    <s v="F"/>
    <s v="BERTOLINI ANDREINO MICHELE"/>
    <s v="BERTOLINI"/>
    <s v="ANDREINO MICHELE"/>
    <s v="M"/>
    <s v="11/04/1965"/>
    <s v="CEVO"/>
    <s v="VIA ADAMELLO, 21"/>
    <s v="CEVO"/>
    <s v="25040"/>
    <s v="VIA ADAMELLO"/>
    <s v="21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2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1"/>
    <s v=""/>
    <s v=""/>
    <s v=""/>
    <s v=""/>
    <s v=""/>
    <s v=""/>
    <s v="SIMULAZIONE TARI 2022 MT"/>
    <n v="17.75"/>
    <s v=""/>
    <n v="17.75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0"/>
    <n v="17.748772309670635"/>
    <n v="0"/>
    <n v="-1.2276903293653163E-3"/>
    <n v="17.748772309670635"/>
    <n v="0"/>
    <n v="17.748772309670635"/>
  </r>
  <r>
    <s v="V2K7325D25012013C123"/>
    <s v="299"/>
    <s v="2800/1"/>
    <s v="MNLSTR41T62L648M"/>
    <s v=""/>
    <s v="F"/>
    <s v="MONELLA ESTER"/>
    <s v="MONELLA"/>
    <s v="ESTER"/>
    <s v="F"/>
    <s v="22/12/1941"/>
    <s v="VALSAVIORE"/>
    <s v="VIA ADAMELLO, 32"/>
    <s v="CEVO"/>
    <s v="25040"/>
    <s v="VIA ADAMELLO"/>
    <s v="32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2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2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5"/>
    <n v="10.353450513974538"/>
    <n v="0"/>
    <n v="3.4505139745384383E-3"/>
    <n v="10.353450513974538"/>
    <n v="0"/>
    <n v="10.353450513974538"/>
  </r>
  <r>
    <s v="V2K7326D25012013C123"/>
    <s v="595"/>
    <s v="2801/1"/>
    <s v="CMNGMC63B01C591B"/>
    <s v="02128650989"/>
    <s v="F"/>
    <s v="COMINCIOLI GIACOMO CLAUDIO"/>
    <s v="COMINCIOLI"/>
    <s v="GIACOMO CLAUDIO"/>
    <s v="M"/>
    <s v="01/02/1963"/>
    <s v="CEVO"/>
    <s v="VIA GUGLIELMO MARCONI, 36"/>
    <s v="CEVO"/>
    <s v="25040"/>
    <s v="VIA GUGLIELMO MARCONI"/>
    <s v="36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2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1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0"/>
    <n v="8.8743861548353173"/>
    <n v="0"/>
    <n v="4.3861548353181234E-3"/>
    <n v="8.8743861548353173"/>
    <n v="0"/>
    <n v="8.8743861548353173"/>
  </r>
  <r>
    <s v="V2K7356D31122015C122"/>
    <s v="9838"/>
    <s v="2802/1"/>
    <s v="BNDRRT68E26C591H"/>
    <s v=""/>
    <s v="F"/>
    <s v="BIONDI ROBERTO"/>
    <s v="BIONDI"/>
    <s v="ROBERTO"/>
    <s v="M"/>
    <s v="26/05/1968"/>
    <s v="CEVO"/>
    <s v="VIA ROMA, 53"/>
    <s v="CEVO"/>
    <s v="25040"/>
    <s v="VIA ROMA"/>
    <s v="53"/>
    <s v=""/>
    <s v=""/>
    <s v=""/>
    <s v=""/>
    <s v=""/>
    <s v="VIA ROMA, 53"/>
    <s v="VIA ROMA"/>
    <s v="53"/>
    <s v=""/>
    <s v=""/>
    <s v=""/>
    <s v=""/>
    <s v=""/>
    <s v="FAB"/>
    <s v="C591"/>
    <s v="NCT"/>
    <s v="00016"/>
    <s v="000330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0"/>
    <x v="0"/>
    <s v="LOCALI AD USO ABITAZIONE"/>
    <s v=""/>
    <s v=""/>
    <n v="1"/>
    <s v=""/>
    <s v=""/>
    <s v=""/>
    <s v=""/>
    <s v=""/>
    <s v=""/>
    <s v="SIMULAZIONE TARI 2022 MT"/>
    <n v="71.16"/>
    <s v=""/>
    <n v="71.16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"/>
    <x v="0"/>
    <n v="54.232359835104717"/>
    <n v="16.930848468833439"/>
    <n v="3.2083039381518574E-3"/>
    <n v="54.232359835104717"/>
    <n v="16.930848468833439"/>
    <n v="71.163208303938148"/>
  </r>
  <r>
    <s v="V2K7361D31122015C122"/>
    <s v="18128"/>
    <s v="2804/1"/>
    <s v="FRRSFN84E21E884A"/>
    <s v=""/>
    <s v="F"/>
    <s v="FERRARI STEFANO"/>
    <s v="FERRARI"/>
    <s v="STEFANO"/>
    <s v="M"/>
    <s v="21/05/1984"/>
    <s v="MANERBIO"/>
    <s v="VIA HIROSHIMA, 9"/>
    <s v="VEROLANUOVA"/>
    <s v="25028"/>
    <s v="VIA HIROSHIMA"/>
    <s v="9"/>
    <s v=""/>
    <s v=""/>
    <s v=""/>
    <s v=""/>
    <s v=""/>
    <s v="VIA SAN VIGILIO, 41"/>
    <s v="VIA SAN VIGILIO"/>
    <s v="41"/>
    <s v=""/>
    <s v=""/>
    <s v=""/>
    <s v=""/>
    <s v=""/>
    <s v="FAB"/>
    <s v="C591"/>
    <s v="NCT"/>
    <s v="00015"/>
    <s v="000321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7364D01012016C122"/>
    <s v="5562"/>
    <s v="2805/1"/>
    <s v="SLVGNN55D06C591G"/>
    <s v=""/>
    <s v="F"/>
    <s v="SILVESTRI GIOVANNI ERMANNO"/>
    <s v="SILVESTRI"/>
    <s v="GIOVANNI ERMANNO"/>
    <s v="M"/>
    <s v="06/04/1955"/>
    <s v="CEVO"/>
    <s v="VIA N. SAURO, 21 A"/>
    <s v="CORNATE D'ADDA"/>
    <s v="20040"/>
    <s v="VIA N. SAURO"/>
    <s v="21"/>
    <s v="A"/>
    <s v=""/>
    <s v=""/>
    <s v=""/>
    <s v=""/>
    <s v="VIA PIAZZA, 3"/>
    <s v="VIA PIAZZA"/>
    <s v="3"/>
    <s v=""/>
    <s v=""/>
    <s v=""/>
    <s v=""/>
    <s v=""/>
    <s v="FAB"/>
    <s v="C591"/>
    <s v="NCT"/>
    <s v="00031"/>
    <s v="000055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7365D01012016C123"/>
    <s v="5562"/>
    <s v="2806/1"/>
    <s v="SLVGNN55D06C591G"/>
    <s v=""/>
    <s v="F"/>
    <s v="SILVESTRI GIOVANNI ERMANNO"/>
    <s v="SILVESTRI"/>
    <s v="GIOVANNI ERMANNO"/>
    <s v="M"/>
    <s v="06/04/1955"/>
    <s v="CEVO"/>
    <s v="VIA N. SAURO, 21 A"/>
    <s v="CORNATE D'ADDA"/>
    <s v="20040"/>
    <s v="VIA N. SAURO"/>
    <s v="21"/>
    <s v="A"/>
    <s v=""/>
    <s v=""/>
    <s v=""/>
    <s v=""/>
    <s v="VIA PIAZZA, 3"/>
    <s v="VIA PIAZZA"/>
    <s v="3"/>
    <s v=""/>
    <s v=""/>
    <s v=""/>
    <s v=""/>
    <s v=""/>
    <s v="FAB"/>
    <s v="C591"/>
    <s v="NCT"/>
    <s v="00031"/>
    <s v="000055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"/>
    <n v="37"/>
    <x v="0"/>
    <x v="1"/>
    <s v="LOCALI ACCESSORI UTENZA DOMESTICA"/>
    <s v=""/>
    <s v=""/>
    <s v=""/>
    <s v=""/>
    <s v=""/>
    <s v=""/>
    <s v=""/>
    <s v=""/>
    <s v="box"/>
    <s v="SIMULAZIONE TARI 2022 MT"/>
    <n v="23.45"/>
    <s v=""/>
    <n v="23.45"/>
    <n v="365"/>
    <s v="giorni"/>
    <s v="2022"/>
    <s v="01/01/2022"/>
    <s v="31/12/2022"/>
    <s v=""/>
    <s v=""/>
    <s v=""/>
    <s v=""/>
    <s v=""/>
    <s v=""/>
    <n v="0"/>
    <n v="0"/>
    <n v="0"/>
    <n v="0"/>
    <n v="37"/>
    <n v="1"/>
    <n v="0"/>
    <n v="0"/>
    <n v="0"/>
    <n v="0"/>
    <x v="1"/>
    <n v="23.453734837779056"/>
    <n v="0"/>
    <n v="3.7348377790564768E-3"/>
    <n v="23.453734837779056"/>
    <n v="0"/>
    <n v="23.453734837779056"/>
  </r>
  <r>
    <s v="V2K7366D01012016C122"/>
    <s v="5562"/>
    <s v="2807/1"/>
    <s v="SLVGNN55D06C591G"/>
    <s v=""/>
    <s v="F"/>
    <s v="SILVESTRI GIOVANNI ERMANNO"/>
    <s v="SILVESTRI"/>
    <s v="GIOVANNI ERMANNO"/>
    <s v="M"/>
    <s v="06/04/1955"/>
    <s v="CEVO"/>
    <s v="VIA N. SAURO, 21 A"/>
    <s v="CORNATE D'ADDA"/>
    <s v="20040"/>
    <s v="VIA N. SAURO"/>
    <s v="21"/>
    <s v="A"/>
    <s v=""/>
    <s v=""/>
    <s v=""/>
    <s v=""/>
    <s v="VIA PIAZZA, 3"/>
    <s v="VIA PIAZZA"/>
    <s v="3"/>
    <s v=""/>
    <s v=""/>
    <s v=""/>
    <s v=""/>
    <s v=""/>
    <s v="FAB"/>
    <s v="C591"/>
    <s v="NCT"/>
    <s v="00031"/>
    <s v="000055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.72"/>
    <n v="26.72"/>
    <x v="0"/>
    <x v="0"/>
    <s v="LOCALI AD USO ABITAZIONE"/>
    <s v=""/>
    <s v=""/>
    <s v=""/>
    <s v=""/>
    <s v=""/>
    <s v=""/>
    <s v=""/>
    <s v=""/>
    <s v=""/>
    <s v="SIMULAZIONE TARI 2022 MT"/>
    <n v="84.34"/>
    <s v=""/>
    <n v="84.34"/>
    <n v="365"/>
    <s v="giorni"/>
    <s v="2022"/>
    <s v="01/01/2022"/>
    <s v="31/12/2022"/>
    <s v=""/>
    <s v=""/>
    <s v=""/>
    <s v=""/>
    <s v=""/>
    <s v=""/>
    <n v="0"/>
    <n v="0"/>
    <n v="0"/>
    <n v="0"/>
    <n v="26.719999999999995"/>
    <n v="0"/>
    <n v="0"/>
    <n v="0"/>
    <n v="0"/>
    <n v="1"/>
    <x v="1"/>
    <n v="16.937399861228549"/>
    <n v="67.397800635548478"/>
    <n v="-4.7995032229835033E-3"/>
    <n v="16.937399861228549"/>
    <n v="67.397800635548478"/>
    <n v="84.33520049677702"/>
  </r>
  <r>
    <s v="V2K7371D06022016C122"/>
    <s v="18132"/>
    <s v="2808/1"/>
    <s v="STCRCR56P10F205S"/>
    <s v=""/>
    <s v="F"/>
    <s v="STUCCHI RICCARDO"/>
    <s v="STUCCHI"/>
    <s v="RICCARDO"/>
    <s v="M"/>
    <s v="10/09/1956"/>
    <s v="MILANO"/>
    <s v="VIA CANNERO, 18"/>
    <s v="MILANO"/>
    <s v="20100"/>
    <s v="VIA CANNERO"/>
    <s v="18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.82"/>
    <n v="54.82"/>
    <x v="0"/>
    <x v="0"/>
    <s v="LOCALI AD USO ABITAZIONE"/>
    <s v=""/>
    <s v=""/>
    <s v=""/>
    <s v=""/>
    <s v=""/>
    <s v=""/>
    <s v=""/>
    <s v=""/>
    <s v=""/>
    <s v="SIMULAZIONE TARI 2022 MT"/>
    <n v="102.15"/>
    <s v=""/>
    <n v="102.15"/>
    <n v="365"/>
    <s v="giorni"/>
    <s v="2022"/>
    <s v="01/01/2022"/>
    <s v="31/12/2022"/>
    <s v=""/>
    <s v=""/>
    <s v=""/>
    <s v=""/>
    <s v=""/>
    <s v=""/>
    <n v="0"/>
    <n v="0"/>
    <n v="0"/>
    <n v="0"/>
    <n v="54.82"/>
    <n v="0"/>
    <n v="0"/>
    <n v="0"/>
    <n v="0"/>
    <n v="1"/>
    <x v="1"/>
    <n v="34.749560643433725"/>
    <n v="67.397800635548478"/>
    <n v="-2.6387210178029363E-3"/>
    <n v="34.749560643433725"/>
    <n v="67.397800635548478"/>
    <n v="102.1473612789822"/>
  </r>
  <r>
    <s v="V2K7374D06022016C123"/>
    <s v="18132"/>
    <s v="2809/1"/>
    <s v="STCRCR56P10F205S"/>
    <s v=""/>
    <s v="F"/>
    <s v="STUCCHI RICCARDO"/>
    <s v="STUCCHI"/>
    <s v="RICCARDO"/>
    <s v="M"/>
    <s v="10/09/1956"/>
    <s v="MILANO"/>
    <s v="VIA CANNERO, 18"/>
    <s v="MILANO"/>
    <s v="20100"/>
    <s v="VIA CANNERO"/>
    <s v="18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559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s v=""/>
    <s v=""/>
    <s v=""/>
    <s v=""/>
    <s v=""/>
    <s v=""/>
    <s v="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1"/>
    <n v="10.142155605526078"/>
    <n v="0"/>
    <n v="2.1556055260774087E-3"/>
    <n v="10.142155605526078"/>
    <n v="0"/>
    <n v="10.142155605526078"/>
  </r>
  <r>
    <s v="V2K7377D06022016C123"/>
    <s v="18132"/>
    <s v="2810/1"/>
    <s v="STCRCR56P10F205S"/>
    <s v=""/>
    <s v="F"/>
    <s v="STUCCHI RICCARDO"/>
    <s v="STUCCHI"/>
    <s v="RICCARDO"/>
    <s v="M"/>
    <s v="10/09/1956"/>
    <s v="MILANO"/>
    <s v="VIA CANNERO, 18"/>
    <s v="MILANO"/>
    <s v="20100"/>
    <s v="VIA CANNERO"/>
    <s v="18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10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"/>
    <n v="4"/>
    <x v="0"/>
    <x v="1"/>
    <s v="LOCALI ACCESSORI UTENZA DOMESTICA"/>
    <s v=""/>
    <s v=""/>
    <s v=""/>
    <s v=""/>
    <s v=""/>
    <s v=""/>
    <s v=""/>
    <s v=""/>
    <s v=""/>
    <s v="SIMULAZIONE TARI 2022 MT"/>
    <n v="2.54"/>
    <s v=""/>
    <n v="2.54"/>
    <n v="365"/>
    <s v="giorni"/>
    <s v="2022"/>
    <s v="01/01/2022"/>
    <s v="31/12/2022"/>
    <s v=""/>
    <s v=""/>
    <s v=""/>
    <s v=""/>
    <s v=""/>
    <s v=""/>
    <n v="0"/>
    <n v="0"/>
    <n v="0"/>
    <n v="0"/>
    <n v="4"/>
    <n v="1"/>
    <n v="0"/>
    <n v="0"/>
    <n v="0"/>
    <n v="0"/>
    <x v="1"/>
    <n v="2.5355389013815195"/>
    <n v="0"/>
    <n v="-4.4610986184805412E-3"/>
    <n v="2.5355389013815195"/>
    <n v="0"/>
    <n v="2.5355389013815195"/>
  </r>
  <r>
    <s v="V2K7378D01012019C99"/>
    <s v="18132"/>
    <s v="2811/1"/>
    <s v="STCRCR56P10F205S"/>
    <s v=""/>
    <s v="F"/>
    <s v="STUCCHI RICCARDO"/>
    <s v="STUCCHI"/>
    <s v="RICCARDO"/>
    <s v="M"/>
    <s v="10/09/1956"/>
    <s v="MILANO"/>
    <s v="VIA CANNERO, 18"/>
    <s v="MILANO"/>
    <s v="20100"/>
    <s v="VIA CANNERO"/>
    <s v="18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1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3"/>
    <x v="0"/>
    <x v="4"/>
    <s v=""/>
    <s v=""/>
    <s v=""/>
    <s v=""/>
    <s v=""/>
    <s v=""/>
    <s v=""/>
    <s v=""/>
    <s v=""/>
    <s v="Cessato in data 31-12-2018 in quanto posto auto all'apert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7379D01012016C122"/>
    <s v="16553"/>
    <s v="2812/1"/>
    <s v="DRZMRZ64L19G264H"/>
    <s v=""/>
    <s v="F"/>
    <s v="DURIZZI MAURIZIO"/>
    <s v="DURIZZI"/>
    <s v="MAURIZIO"/>
    <s v="M"/>
    <s v="19/07/1964"/>
    <s v="PALAZZOLO SULL'OGLIO"/>
    <s v="VIA UGO FOSCOLO, 31"/>
    <s v="CASTELLI CALEPIO"/>
    <s v="24060"/>
    <s v="VIA UGO FOSCOLO"/>
    <s v="31"/>
    <s v=""/>
    <s v=""/>
    <s v=""/>
    <s v=""/>
    <s v=""/>
    <s v="LOCALITA' BARZABAL, "/>
    <s v="LOCALITA' BARZABAL"/>
    <s v=""/>
    <s v=""/>
    <s v=""/>
    <s v=""/>
    <s v=""/>
    <s v=""/>
    <s v="FAB"/>
    <s v="C591"/>
    <s v="NCT"/>
    <s v="00019"/>
    <s v="000004"/>
    <s v=""/>
    <s v=""/>
    <s v=""/>
    <s v="A1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1"/>
    <n v="121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44.1"/>
    <n v="-108.08"/>
    <n v="36.020000000000003"/>
    <n v="365"/>
    <s v="giorni"/>
    <s v="2022"/>
    <s v="01/01/2022"/>
    <s v="31/12/2022"/>
    <s v=""/>
    <s v=""/>
    <s v=""/>
    <s v=""/>
    <s v=""/>
    <s v=""/>
    <n v="0"/>
    <n v="0.75"/>
    <n v="0"/>
    <n v="0"/>
    <n v="30.250000000000004"/>
    <n v="0"/>
    <n v="0.75"/>
    <n v="0"/>
    <n v="0"/>
    <n v="0.25"/>
    <x v="1"/>
    <n v="19.175012941697744"/>
    <n v="16.849450158887119"/>
    <n v="4.4631005848643213E-3"/>
    <n v="19.175012941697744"/>
    <n v="16.849450158887119"/>
    <n v="36.024463100584867"/>
  </r>
  <r>
    <s v="V2K7382D01012016C122"/>
    <s v="9677"/>
    <s v="2813/1"/>
    <s v="BLTSFN81R01B149T"/>
    <s v=""/>
    <s v="F"/>
    <s v="BELOTTI STEFANO GIUSEPPE"/>
    <s v="BELOTTI"/>
    <s v="STEFANO GIUSEPPE"/>
    <s v="M"/>
    <s v="01/10/1981"/>
    <s v="BRENO"/>
    <s v="VIA ROMA, 64"/>
    <s v="CEVO"/>
    <s v="25040"/>
    <s v="VIA ROMA"/>
    <s v="64"/>
    <s v=""/>
    <s v=""/>
    <s v=""/>
    <s v=""/>
    <s v=""/>
    <s v="VIA ROMA, 64"/>
    <s v="VIA ROMA"/>
    <s v="64"/>
    <s v=""/>
    <s v=""/>
    <s v=""/>
    <s v=""/>
    <s v=""/>
    <s v="FAB"/>
    <s v="C591"/>
    <s v="NCT"/>
    <s v="00015"/>
    <s v="000132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0"/>
    <s v="LOCALI AD USO ABITAZIONE"/>
    <s v=""/>
    <s v=""/>
    <n v="1"/>
    <s v=""/>
    <s v=""/>
    <s v=""/>
    <s v=""/>
    <s v=""/>
    <s v=""/>
    <s v="SIMULAZIONE TARI 2022 MT"/>
    <n v="41.09"/>
    <s v=""/>
    <n v="41.09"/>
    <n v="365"/>
    <s v="giorni"/>
    <s v="2022"/>
    <s v="01/01/2022"/>
    <s v="31/12/2022"/>
    <s v=""/>
    <s v=""/>
    <s v=""/>
    <s v=""/>
    <s v=""/>
    <s v=""/>
    <n v="0"/>
    <n v="0"/>
    <n v="0"/>
    <n v="0"/>
    <n v="49"/>
    <n v="0"/>
    <n v="0"/>
    <n v="0"/>
    <n v="0"/>
    <n v="1"/>
    <x v="0"/>
    <n v="24.15805119927392"/>
    <n v="16.930848468833439"/>
    <n v="-1.1003318926441352E-3"/>
    <n v="24.15805119927392"/>
    <n v="16.930848468833439"/>
    <n v="41.088899668107359"/>
  </r>
  <r>
    <s v="V2K7383D01012016C123"/>
    <s v="9677"/>
    <s v="2813/2"/>
    <s v="BLTSFN81R01B149T"/>
    <s v=""/>
    <s v="F"/>
    <s v="BELOTTI STEFANO GIUSEPPE"/>
    <s v="BELOTTI"/>
    <s v="STEFANO GIUSEPPE"/>
    <s v="M"/>
    <s v="01/10/1981"/>
    <s v="BRENO"/>
    <s v="VIA ROMA, 64"/>
    <s v="CEVO"/>
    <s v="25040"/>
    <s v="VIA ROMA"/>
    <s v="64"/>
    <s v=""/>
    <s v=""/>
    <s v=""/>
    <s v=""/>
    <s v=""/>
    <s v="VIA ROMA, 64"/>
    <s v="VIA ROMA"/>
    <s v="6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n v="1"/>
    <s v=""/>
    <s v=""/>
    <s v=""/>
    <s v=""/>
    <s v=""/>
    <s v="Verificare categoria deposito"/>
    <s v="SIMULAZIONE TARI 2022 MT"/>
    <n v="19.72"/>
    <s v=""/>
    <n v="19.72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0"/>
    <n v="19.72085812185626"/>
    <n v="0"/>
    <n v="8.5812185626110704E-4"/>
    <n v="19.72085812185626"/>
    <n v="0"/>
    <n v="19.72085812185626"/>
  </r>
  <r>
    <s v="V2K7393D03082015C123"/>
    <s v="485"/>
    <s v="2815/1"/>
    <s v="RMPLNZ50D19A816A"/>
    <s v=""/>
    <s v="F"/>
    <s v="RAMPONI LORENZO"/>
    <s v="RAMPONI"/>
    <s v="LORENZO"/>
    <s v="M"/>
    <s v="19/04/1950"/>
    <s v="BERZO DEMO"/>
    <s v="VIA GUGLIELMO MARCONI, 18"/>
    <s v="CEVO"/>
    <s v="25040"/>
    <s v="VIA GUGLIELMO MARCONI"/>
    <s v="18"/>
    <s v=""/>
    <s v=""/>
    <s v=""/>
    <s v=""/>
    <s v=""/>
    <s v="VIA GUGLIELMO MARCONI, 18"/>
    <s v="VIA GUGLIELMO MARCONI"/>
    <s v="18"/>
    <s v=""/>
    <s v=""/>
    <s v=""/>
    <s v=""/>
    <s v=""/>
    <s v="FAB"/>
    <s v="C591"/>
    <s v="NCT"/>
    <s v="00014"/>
    <s v="000019"/>
    <s v=""/>
    <s v="001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"/>
    <n v="68"/>
    <x v="0"/>
    <x v="1"/>
    <s v="LOCALI ACCESSORI UTENZA DOMESTICA"/>
    <s v=""/>
    <s v=""/>
    <n v="2"/>
    <s v=""/>
    <s v=""/>
    <s v=""/>
    <s v=""/>
    <s v=""/>
    <s v=""/>
    <s v="SIMULAZIONE TARI 2022 MT"/>
    <n v="39.11"/>
    <s v=""/>
    <n v="39.11"/>
    <n v="365"/>
    <s v="giorni"/>
    <s v="2022"/>
    <s v="01/01/2022"/>
    <s v="31/12/2022"/>
    <s v=""/>
    <s v=""/>
    <s v=""/>
    <s v=""/>
    <s v=""/>
    <s v=""/>
    <n v="0"/>
    <n v="0"/>
    <n v="0"/>
    <n v="0"/>
    <n v="68"/>
    <n v="1"/>
    <n v="0"/>
    <n v="0"/>
    <n v="0"/>
    <n v="0"/>
    <x v="5"/>
    <n v="39.113035275014923"/>
    <n v="0"/>
    <n v="3.0352750149233998E-3"/>
    <n v="39.113035275014923"/>
    <n v="0"/>
    <n v="39.113035275014923"/>
  </r>
  <r>
    <s v="V2K7396D01012016C122"/>
    <s v="9936"/>
    <s v="2816/1"/>
    <s v="BRSLDN48C70L648J"/>
    <s v=""/>
    <s v="F"/>
    <s v="BRUSEGHINI IOLANDA ANNA"/>
    <s v="BRUSEGHINI"/>
    <s v="IOLANDA ANNA"/>
    <s v="F"/>
    <s v="30/03/1948"/>
    <s v="VALSAVIORE"/>
    <s v="VIA SANTI NAZZARO E CELSO, 10"/>
    <s v="CEVO"/>
    <s v="25040"/>
    <s v="VIA SANTI NAZZARO E CELSO"/>
    <s v="10"/>
    <s v=""/>
    <s v=""/>
    <s v=""/>
    <s v=""/>
    <s v=""/>
    <s v="VIA SANTI NAZZARO E CELSO, 6 A"/>
    <s v="VIA SANTI NAZZARO E CELSO"/>
    <s v="6"/>
    <s v="A"/>
    <s v=""/>
    <s v=""/>
    <s v=""/>
    <s v=""/>
    <s v="FAB"/>
    <s v="C591"/>
    <s v="NCT"/>
    <s v="00011"/>
    <s v="000131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2"/>
    <n v="82"/>
    <x v="0"/>
    <x v="0"/>
    <s v="LOCALI AD USO ABITAZIONE"/>
    <s v=""/>
    <s v=""/>
    <n v="3"/>
    <s v=""/>
    <s v=""/>
    <s v=""/>
    <s v=""/>
    <s v=""/>
    <s v=""/>
    <s v="SIMULAZIONE TARI 2022 MT"/>
    <n v="119.38"/>
    <s v=""/>
    <n v="119.38"/>
    <n v="365"/>
    <s v="giorni"/>
    <s v="2022"/>
    <s v="01/01/2022"/>
    <s v="31/12/2022"/>
    <s v=""/>
    <s v=""/>
    <s v=""/>
    <s v=""/>
    <s v=""/>
    <s v=""/>
    <n v="0"/>
    <n v="0"/>
    <n v="0"/>
    <n v="0"/>
    <n v="82"/>
    <n v="0"/>
    <n v="0"/>
    <n v="0"/>
    <n v="0"/>
    <n v="1"/>
    <x v="6"/>
    <n v="51.978547478321147"/>
    <n v="67.397800635548478"/>
    <n v="-3.6518861303704853E-3"/>
    <n v="51.978547478321147"/>
    <n v="67.397800635548478"/>
    <n v="119.37634811386962"/>
  </r>
  <r>
    <s v="V2K7405D01012016C122"/>
    <s v="8210"/>
    <s v="2818/1"/>
    <s v="QTTFNC54B02L648H"/>
    <s v=""/>
    <s v="F"/>
    <s v="QUETTI FRANCO"/>
    <s v="QUETTI"/>
    <s v="FRANCO"/>
    <s v="M"/>
    <s v="02/02/1954"/>
    <s v="VALSAVIORE"/>
    <s v="VIA GIARDINO, 3"/>
    <s v="CEVO"/>
    <s v="25040"/>
    <s v="VIA GIARDINO"/>
    <s v="3"/>
    <s v=""/>
    <s v=""/>
    <s v=""/>
    <s v=""/>
    <s v=""/>
    <s v="VIA GIARDINO, 3"/>
    <s v="VIA GIARDINO"/>
    <s v="3"/>
    <s v=""/>
    <s v=""/>
    <s v=""/>
    <s v=""/>
    <s v=""/>
    <s v="FAB"/>
    <s v="C591"/>
    <s v="NCT"/>
    <s v="00014"/>
    <s v="000060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2"/>
    <s v=""/>
    <s v=""/>
    <s v=""/>
    <s v=""/>
    <s v=""/>
    <s v=""/>
    <s v="SIMULAZIONE TARI 2022 MT"/>
    <n v="85.95"/>
    <s v=""/>
    <n v="85.95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5"/>
    <n v="34.511501713248464"/>
    <n v="51.443731886070836"/>
    <n v="5.2335993192968999E-3"/>
    <n v="34.511501713248464"/>
    <n v="51.443731886070836"/>
    <n v="85.9552335993193"/>
  </r>
  <r>
    <s v="V2K7409D01012016C122"/>
    <s v="10738"/>
    <s v="2819/1"/>
    <s v="MNLLML59T12C591L"/>
    <s v=""/>
    <s v="F"/>
    <s v="MONELLA LUIGI EMILIO"/>
    <s v="MONELLA"/>
    <s v="LUIGI EMILIO"/>
    <s v="M"/>
    <s v="12/12/1959"/>
    <s v="CEVO"/>
    <s v="VIA SANT' ANTONIO, 20"/>
    <s v="CEVO"/>
    <s v="25040"/>
    <s v="VIA SANT' ANTONIO"/>
    <s v="20"/>
    <s v=""/>
    <s v=""/>
    <s v=""/>
    <s v=""/>
    <s v=""/>
    <s v="VIA SANT' ANTONIO, 20"/>
    <s v="VIA SANT' ANTONIO"/>
    <s v="20"/>
    <s v=""/>
    <s v=""/>
    <s v=""/>
    <s v=""/>
    <s v=""/>
    <s v="FAB"/>
    <s v="C591"/>
    <s v="NCT"/>
    <s v="00015"/>
    <s v="000160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7412D31122015C122"/>
    <s v="9793"/>
    <s v="2820/1"/>
    <s v="BNDMNG28R64L648N"/>
    <s v=""/>
    <s v="F"/>
    <s v="BIONDI MARIA ANGELA"/>
    <s v="BIONDI"/>
    <s v="MARIA ANGELA"/>
    <s v="F"/>
    <s v="24/10/1928"/>
    <s v="VALSAVIORE"/>
    <s v="VIA GUGLIELMO MARCONI, 13"/>
    <s v="CEVO"/>
    <s v="25040"/>
    <s v="VIA GUGLIELMO MARCONI"/>
    <s v="13"/>
    <s v=""/>
    <s v=""/>
    <s v=""/>
    <s v=""/>
    <s v=""/>
    <s v="VIA GUGLIELMO MARCONI, 13"/>
    <s v="VIA GUGLIELMO MARCONI"/>
    <s v="13"/>
    <s v=""/>
    <s v=""/>
    <s v=""/>
    <s v=""/>
    <s v=""/>
    <s v="FAB"/>
    <s v="C591"/>
    <s v="NCT"/>
    <s v="00014"/>
    <s v="000081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"/>
    <n v="93"/>
    <x v="0"/>
    <x v="0"/>
    <s v="LOCALI AD USO ABITAZIONE"/>
    <s v=""/>
    <s v=""/>
    <n v="1"/>
    <s v=""/>
    <s v=""/>
    <s v=""/>
    <s v=""/>
    <s v=""/>
    <s v=""/>
    <s v="SIMULAZIONE TARI 2022 MT"/>
    <n v="62.78"/>
    <s v=""/>
    <n v="62.78"/>
    <n v="365"/>
    <s v="giorni"/>
    <s v="2022"/>
    <s v="01/01/2022"/>
    <s v="31/12/2022"/>
    <s v=""/>
    <s v=""/>
    <s v=""/>
    <s v=""/>
    <s v=""/>
    <s v=""/>
    <n v="0"/>
    <n v="0"/>
    <n v="0"/>
    <n v="0"/>
    <n v="93"/>
    <n v="0"/>
    <n v="0"/>
    <n v="0"/>
    <n v="0"/>
    <n v="1"/>
    <x v="0"/>
    <n v="45.850995133315806"/>
    <n v="16.930848468833439"/>
    <n v="1.8436021492433952E-3"/>
    <n v="45.850995133315806"/>
    <n v="16.930848468833439"/>
    <n v="62.781843602149245"/>
  </r>
  <r>
    <s v="V2K7414D31122015C123"/>
    <s v="9793"/>
    <s v="2821/1"/>
    <s v="BNDMNG28R64L648N"/>
    <s v=""/>
    <s v="F"/>
    <s v="BIONDI MARIA ANGELA"/>
    <s v="BIONDI"/>
    <s v="MARIA ANGELA"/>
    <s v="F"/>
    <s v="24/10/1928"/>
    <s v="VALSAVIORE"/>
    <s v="VIA GUGLIELMO MARCONI, 13"/>
    <s v="CEVO"/>
    <s v="25040"/>
    <s v="VIA GUGLIELMO MARCONI"/>
    <s v="13"/>
    <s v=""/>
    <s v=""/>
    <s v=""/>
    <s v=""/>
    <s v=""/>
    <s v="VIA GUGLIELMO MARCONI, 13"/>
    <s v="VIA GUGLIELMO MARCONI"/>
    <s v="13"/>
    <s v=""/>
    <s v=""/>
    <s v=""/>
    <s v=""/>
    <s v=""/>
    <s v="FAB"/>
    <s v="C591"/>
    <s v="NCT"/>
    <s v="00014"/>
    <s v="000081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1"/>
    <s v=""/>
    <s v=""/>
    <s v=""/>
    <s v=""/>
    <s v=""/>
    <s v=""/>
    <s v="SIMULAZIONE TARI 2022 MT"/>
    <n v="17.75"/>
    <s v=""/>
    <n v="17.75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0"/>
    <n v="17.748772309670635"/>
    <n v="0"/>
    <n v="-1.2276903293653163E-3"/>
    <n v="17.748772309670635"/>
    <n v="0"/>
    <n v="17.748772309670635"/>
  </r>
  <r>
    <s v="V2K7420D01012016C122"/>
    <s v="10213"/>
    <s v="2823/1"/>
    <s v="FRTLNM41L70C417I"/>
    <s v=""/>
    <s v="F"/>
    <s v="FRATTINI LILIANA MARIA PIERA"/>
    <s v="FRATTINI"/>
    <s v="LILIANA MARIA PIERA"/>
    <s v="F"/>
    <s v="30/07/1941"/>
    <s v="CEDEGOLO"/>
    <s v="VIA QUATTRO NOVEMBRE, 14"/>
    <s v="CEVO"/>
    <s v="25040"/>
    <s v="VIA QUATTRO NOVEMBRE"/>
    <s v="14"/>
    <s v=""/>
    <s v=""/>
    <s v=""/>
    <s v=""/>
    <s v=""/>
    <s v="VIA QUATTRO NOVEMBRE, 14"/>
    <s v="VIA QUATTRO NOVEMBRE"/>
    <s v="14"/>
    <s v=""/>
    <s v=""/>
    <s v=""/>
    <s v=""/>
    <s v=""/>
    <s v="FAB"/>
    <s v="C591"/>
    <s v="NCT"/>
    <s v="00011"/>
    <s v="000147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0"/>
    <n v="130"/>
    <x v="0"/>
    <x v="0"/>
    <s v="LOCALI AD USO ABITAZIONE"/>
    <s v=""/>
    <s v=""/>
    <n v="3"/>
    <s v=""/>
    <s v=""/>
    <s v=""/>
    <s v=""/>
    <s v=""/>
    <s v=""/>
    <s v="SIMULAZIONE TARI 2022 MT"/>
    <n v="149.80000000000001"/>
    <s v=""/>
    <n v="149.80000000000001"/>
    <n v="365"/>
    <s v="giorni"/>
    <s v="2022"/>
    <s v="01/01/2022"/>
    <s v="31/12/2022"/>
    <s v=""/>
    <s v=""/>
    <s v=""/>
    <s v=""/>
    <s v=""/>
    <s v=""/>
    <n v="0"/>
    <n v="0"/>
    <n v="0"/>
    <n v="0"/>
    <n v="130"/>
    <n v="0"/>
    <n v="0"/>
    <n v="0"/>
    <n v="0"/>
    <n v="1"/>
    <x v="6"/>
    <n v="82.405014294899388"/>
    <n v="67.397800635548478"/>
    <n v="2.8149304478688464E-3"/>
    <n v="82.405014294899388"/>
    <n v="67.397800635548478"/>
    <n v="149.80281493044788"/>
  </r>
  <r>
    <s v="V2K7424D01012016C122"/>
    <s v="9836"/>
    <s v="2824/1"/>
    <s v="BNDRTI44E62L648L"/>
    <s v=""/>
    <s v="F"/>
    <s v="BIONDI RITA"/>
    <s v="BIONDI"/>
    <s v="RITA"/>
    <s v="F"/>
    <s v="22/05/1944"/>
    <s v="VALSAVIORE"/>
    <s v="VIA ANTONIO GRAMSCI, 2"/>
    <s v="CEVO"/>
    <s v="25040"/>
    <s v="VIA ANTONIO GRAMSCI"/>
    <s v="2"/>
    <s v=""/>
    <s v=""/>
    <s v=""/>
    <s v=""/>
    <s v=""/>
    <s v="VIA ANTONIO GRAMSCI, 2"/>
    <s v="VIA ANTONIO GRAMSCI"/>
    <s v="2"/>
    <s v=""/>
    <s v=""/>
    <s v=""/>
    <s v=""/>
    <s v=""/>
    <s v="FAB"/>
    <s v="C591"/>
    <s v="NCT"/>
    <s v="00016"/>
    <s v="000332"/>
    <s v=""/>
    <s v="0002"/>
    <s v=""/>
    <s v="A02"/>
    <s v="FAB"/>
    <s v="C591"/>
    <s v="NCT"/>
    <s v="00016"/>
    <s v="000335"/>
    <s v=""/>
    <s v="000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7432D01012016C123"/>
    <s v="9836"/>
    <s v="2826/1"/>
    <s v="BNDRTI44E62L648L"/>
    <s v=""/>
    <s v="F"/>
    <s v="BIONDI RITA"/>
    <s v="BIONDI"/>
    <s v="RITA"/>
    <s v="F"/>
    <s v="22/05/1944"/>
    <s v="VALSAVIORE"/>
    <s v="VIA ANTONIO GRAMSCI, 2"/>
    <s v="CEVO"/>
    <s v="25040"/>
    <s v="VIA ANTONIO GRAMSCI"/>
    <s v="2"/>
    <s v=""/>
    <s v=""/>
    <s v=""/>
    <s v=""/>
    <s v=""/>
    <s v="VIA ROMA, 59"/>
    <s v="VIA ROMA"/>
    <s v="59"/>
    <s v=""/>
    <s v=""/>
    <s v=""/>
    <s v=""/>
    <s v=""/>
    <s v="FAB"/>
    <s v="C591"/>
    <s v="NCT"/>
    <s v="00016"/>
    <s v="000335"/>
    <s v=""/>
    <s v="0006"/>
    <s v=""/>
    <s v="C06"/>
    <s v="FAB"/>
    <s v="C591"/>
    <s v="NCT"/>
    <s v="00016"/>
    <s v="000332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7436D01012016C123"/>
    <s v="9836"/>
    <s v="2827/1"/>
    <s v="BNDRTI44E62L648L"/>
    <s v=""/>
    <s v="F"/>
    <s v="BIONDI RITA"/>
    <s v="BIONDI"/>
    <s v="RITA"/>
    <s v="F"/>
    <s v="22/05/1944"/>
    <s v="VALSAVIORE"/>
    <s v="VIA ANTONIO GRAMSCI, 2"/>
    <s v="CEVO"/>
    <s v="25040"/>
    <s v="VIA ANTONIO GRAMSCI"/>
    <s v="2"/>
    <s v=""/>
    <s v=""/>
    <s v=""/>
    <s v=""/>
    <s v=""/>
    <s v="VIA ROMA, 85"/>
    <s v="VIA ROMA"/>
    <s v="85"/>
    <s v=""/>
    <s v=""/>
    <s v=""/>
    <s v=""/>
    <s v=""/>
    <s v="FAB"/>
    <s v="C591"/>
    <s v="NCT"/>
    <s v="00016"/>
    <s v="000332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n v="1"/>
    <s v=""/>
    <s v=""/>
    <s v=""/>
    <s v=""/>
    <s v=""/>
    <s v=""/>
    <s v="SIMULAZIONE TARI 2022 MT"/>
    <n v="29.58"/>
    <s v=""/>
    <n v="29.58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0"/>
    <n v="29.581287182784394"/>
    <n v="0"/>
    <n v="1.2871827843952133E-3"/>
    <n v="29.581287182784394"/>
    <n v="0"/>
    <n v="29.581287182784394"/>
  </r>
  <r>
    <s v="V2K7439D01012016C122"/>
    <s v="11184"/>
    <s v="2828/1"/>
    <s v="SLVGNN48T20L648Z"/>
    <s v=""/>
    <s v="F"/>
    <s v="SILVESTRI GIOVANNI DARIO"/>
    <s v="SILVESTRI"/>
    <s v="GIOVANNI DARIO"/>
    <s v="M"/>
    <s v="20/12/1948"/>
    <s v="VALSAVIORE"/>
    <s v="VIA FRESINE, 6"/>
    <s v="CEVO"/>
    <s v="25040"/>
    <s v="VIA FRESINE"/>
    <s v="6"/>
    <s v=""/>
    <s v=""/>
    <s v=""/>
    <s v=""/>
    <s v=""/>
    <s v="VIA FRESINE, 6"/>
    <s v="VIA FRESINE"/>
    <s v="6"/>
    <s v=""/>
    <s v=""/>
    <s v=""/>
    <s v=""/>
    <s v=""/>
    <s v="FAB"/>
    <s v="C591"/>
    <s v="NCT"/>
    <s v="00029"/>
    <s v="000146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2"/>
    <s v=""/>
    <s v=""/>
    <s v=""/>
    <s v=""/>
    <s v=""/>
    <s v=""/>
    <s v="SIMULAZIONE TARI 2022 MT"/>
    <n v="88.83"/>
    <s v=""/>
    <n v="88.83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5"/>
    <n v="37.387460189352502"/>
    <n v="51.443731886070836"/>
    <n v="1.1920754233329944E-3"/>
    <n v="37.387460189352502"/>
    <n v="51.443731886070836"/>
    <n v="88.831192075423331"/>
  </r>
  <r>
    <s v="V2K7442D01012016C123"/>
    <s v="11184"/>
    <s v="2829/1"/>
    <s v="SLVGNN48T20L648Z"/>
    <s v=""/>
    <s v="F"/>
    <s v="SILVESTRI GIOVANNI DARIO"/>
    <s v="SILVESTRI"/>
    <s v="GIOVANNI DARIO"/>
    <s v="M"/>
    <s v="20/12/1948"/>
    <s v="VALSAVIORE"/>
    <s v="VIA FRESINE, 6"/>
    <s v="CEVO"/>
    <s v="25040"/>
    <s v="VIA FRESINE"/>
    <s v="6"/>
    <s v=""/>
    <s v=""/>
    <s v=""/>
    <s v=""/>
    <s v=""/>
    <s v="VIA FRESINE, 6"/>
    <s v="VIA FRESINE"/>
    <s v="6"/>
    <s v=""/>
    <s v=""/>
    <s v=""/>
    <s v=""/>
    <s v=""/>
    <s v="FAB"/>
    <s v="C591"/>
    <s v="NCT"/>
    <s v="00029"/>
    <s v="000146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2"/>
    <s v=""/>
    <s v=""/>
    <s v=""/>
    <s v=""/>
    <s v=""/>
    <s v=""/>
    <s v="SIMULAZIONE TARI 2022 MT"/>
    <n v="17.260000000000002"/>
    <s v=""/>
    <n v="17.2600000000000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5"/>
    <n v="17.255750856624232"/>
    <n v="0"/>
    <n v="-4.2491433757696484E-3"/>
    <n v="17.255750856624232"/>
    <n v="0"/>
    <n v="17.255750856624232"/>
  </r>
  <r>
    <s v="V2K7445D01012016C122"/>
    <s v="6131"/>
    <s v="2830/1"/>
    <s v="SBLGSM58R57C591S"/>
    <s v=""/>
    <s v="F"/>
    <s v="SIBILIA GELSOMINA MARIA"/>
    <s v="SIBILIA"/>
    <s v="GELSOMINA MARIA"/>
    <s v="F"/>
    <s v="17/10/1958"/>
    <s v="CEVO"/>
    <s v="VIA RISORGIMENTO, 10"/>
    <s v="CEVO"/>
    <s v="25040"/>
    <s v="VIA RISORGIMENTO"/>
    <s v="10"/>
    <s v=""/>
    <s v=""/>
    <s v=""/>
    <s v=""/>
    <s v=""/>
    <s v="VIA RISORGIMENTO, 10"/>
    <s v="VIA RISORGIMENTO"/>
    <s v="10"/>
    <s v=""/>
    <s v=""/>
    <s v=""/>
    <s v=""/>
    <s v=""/>
    <s v="FAB"/>
    <s v="C591"/>
    <s v="NCT"/>
    <s v="00020"/>
    <s v="000150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1"/>
    <n v="111"/>
    <x v="0"/>
    <x v="0"/>
    <s v="LOCALI AD USO ABITAZIONE"/>
    <s v=""/>
    <s v=""/>
    <n v="1"/>
    <s v=""/>
    <s v=""/>
    <s v=""/>
    <s v=""/>
    <s v=""/>
    <s v=""/>
    <s v="SIMULAZIONE TARI 2022 MT"/>
    <n v="71.66"/>
    <s v=""/>
    <n v="71.66"/>
    <n v="365"/>
    <s v="giorni"/>
    <s v="2022"/>
    <s v="01/01/2022"/>
    <s v="31/12/2022"/>
    <s v=""/>
    <s v=""/>
    <s v=""/>
    <s v=""/>
    <s v=""/>
    <s v=""/>
    <n v="0"/>
    <n v="0"/>
    <n v="0"/>
    <n v="0"/>
    <n v="111.00000000000001"/>
    <n v="0"/>
    <n v="0"/>
    <n v="0"/>
    <n v="0"/>
    <n v="1"/>
    <x v="0"/>
    <n v="54.725381288151134"/>
    <n v="16.930848468833439"/>
    <n v="-3.7702430154240574E-3"/>
    <n v="54.725381288151134"/>
    <n v="16.930848468833439"/>
    <n v="71.656229756984573"/>
  </r>
  <r>
    <s v="V2K7449D01012016C122"/>
    <s v="1053"/>
    <s v="2831/1"/>
    <s v="GZZVLR70M06C591X"/>
    <s v=""/>
    <s v="F"/>
    <s v="GOZZI VALERIO"/>
    <s v="GOZZI"/>
    <s v="VALERIO"/>
    <s v="M"/>
    <s v="06/08/1970"/>
    <s v="CEVO"/>
    <s v="VIA TRENTO, 10"/>
    <s v="CEVO"/>
    <s v="25040"/>
    <s v="VIA TRENTO"/>
    <s v="10"/>
    <s v=""/>
    <s v=""/>
    <s v=""/>
    <s v=""/>
    <s v=""/>
    <s v="VIA TRENTO, 10"/>
    <s v="VIA TRENTO"/>
    <s v="10"/>
    <s v=""/>
    <s v=""/>
    <s v=""/>
    <s v=""/>
    <s v=""/>
    <s v="FAB"/>
    <s v="C591"/>
    <s v="NCT"/>
    <s v="00015"/>
    <s v="000406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9"/>
    <n v="69"/>
    <x v="0"/>
    <x v="0"/>
    <s v="LOCALI AD USO ABITAZIONE"/>
    <s v=""/>
    <s v=""/>
    <n v="1"/>
    <s v=""/>
    <s v=""/>
    <s v=""/>
    <s v=""/>
    <s v=""/>
    <s v=""/>
    <s v="SIMULAZIONE TARI 2022 MT"/>
    <n v="50.95"/>
    <s v=""/>
    <n v="50.95"/>
    <n v="365"/>
    <s v="giorni"/>
    <s v="2022"/>
    <s v="01/01/2022"/>
    <s v="31/12/2022"/>
    <s v=""/>
    <s v=""/>
    <s v=""/>
    <s v=""/>
    <s v=""/>
    <s v=""/>
    <n v="0"/>
    <n v="0"/>
    <n v="0"/>
    <n v="0"/>
    <n v="69"/>
    <n v="0"/>
    <n v="0"/>
    <n v="0"/>
    <n v="0"/>
    <n v="1"/>
    <x v="0"/>
    <n v="34.018480260202054"/>
    <n v="16.930848468833439"/>
    <n v="-6.7127096451002899E-4"/>
    <n v="34.018480260202054"/>
    <n v="16.930848468833439"/>
    <n v="50.949328729035493"/>
  </r>
  <r>
    <s v="V2K7452D01012016C122"/>
    <s v="5744"/>
    <s v="2832/1"/>
    <s v="MTTGRL46A57L648H"/>
    <s v=""/>
    <s v="F"/>
    <s v="MATTI GABRIELLA FLORA"/>
    <s v="MATTI"/>
    <s v="GABRIELLA FLORA"/>
    <s v="F"/>
    <s v="17/01/1946"/>
    <s v="VALSAVIORE"/>
    <s v="VIA ANDROLA, 3"/>
    <s v="CEVO"/>
    <s v="25040"/>
    <s v="VIA ANDROLA"/>
    <s v="3"/>
    <s v=""/>
    <s v=""/>
    <s v=""/>
    <s v=""/>
    <s v=""/>
    <s v="VIA ANDROLA, 3"/>
    <s v="VIA ANDROLA"/>
    <s v="3"/>
    <s v=""/>
    <s v=""/>
    <s v=""/>
    <s v=""/>
    <s v=""/>
    <s v="FAB"/>
    <s v="C591"/>
    <s v="NCT"/>
    <s v="00022"/>
    <s v="000021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7457D01012017C122"/>
    <s v="10290"/>
    <s v="2833/1"/>
    <s v="GLMLSE54H56E865L"/>
    <s v=""/>
    <s v="F"/>
    <s v="GELMI ELSA"/>
    <s v="GELMI"/>
    <s v="ELSA"/>
    <s v="F"/>
    <s v="16/06/1954"/>
    <s v="MALONNO"/>
    <s v="VIA ADAMELLO, 2"/>
    <s v="CEVO"/>
    <s v="25040"/>
    <s v="VIA ADAMELLO"/>
    <s v="2"/>
    <s v=""/>
    <s v=""/>
    <s v=""/>
    <s v=""/>
    <s v=""/>
    <s v="VIA ADAMELLO, 2"/>
    <s v="VIA ADAMELLO"/>
    <s v="2"/>
    <s v=""/>
    <s v=""/>
    <s v=""/>
    <s v=""/>
    <s v=""/>
    <s v="FAB"/>
    <s v="C591"/>
    <s v="NCT"/>
    <s v="00015"/>
    <s v="000154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"/>
    <n v="103"/>
    <x v="0"/>
    <x v="0"/>
    <s v="LOCALI AD USO ABITAZIONE"/>
    <s v=""/>
    <s v=""/>
    <n v="1"/>
    <s v=""/>
    <s v=""/>
    <s v=""/>
    <s v=""/>
    <s v=""/>
    <s v=""/>
    <s v="SIMULAZIONE TARI 2022 MT"/>
    <n v="67.709999999999994"/>
    <s v=""/>
    <n v="67.709999999999994"/>
    <n v="365"/>
    <s v="giorni"/>
    <s v="2022"/>
    <s v="01/01/2022"/>
    <s v="31/12/2022"/>
    <s v=""/>
    <s v=""/>
    <s v=""/>
    <s v=""/>
    <s v=""/>
    <s v=""/>
    <n v="0"/>
    <n v="0"/>
    <n v="0"/>
    <n v="0"/>
    <n v="103"/>
    <n v="0"/>
    <n v="0"/>
    <n v="0"/>
    <n v="0"/>
    <n v="1"/>
    <x v="0"/>
    <n v="50.781209663779876"/>
    <n v="16.930848468833439"/>
    <n v="2.0581326133282118E-3"/>
    <n v="50.781209663779876"/>
    <n v="16.930848468833439"/>
    <n v="67.712058132613322"/>
  </r>
  <r>
    <s v="V2K7461D01012016C122"/>
    <s v="10843"/>
    <s v="2834/1"/>
    <s v="PNIMLS48A67L648D"/>
    <s v=""/>
    <s v="F"/>
    <s v="PINA MARIA ELSA"/>
    <s v="PINA"/>
    <s v="MARIA ELSA"/>
    <s v="F"/>
    <s v="27/01/1948"/>
    <s v="VALSAVIORE"/>
    <s v="VIA VARENNA, 32"/>
    <s v="LOCARNO"/>
    <s v=""/>
    <s v="VIA VARENNA"/>
    <s v="32"/>
    <s v=""/>
    <s v=""/>
    <s v=""/>
    <s v=""/>
    <s v=""/>
    <s v="VIA UMBERTO PRIMO, 21"/>
    <s v="VIA UMBERTO PRIMO"/>
    <s v="21"/>
    <s v=""/>
    <s v=""/>
    <s v=""/>
    <s v=""/>
    <s v=""/>
    <s v="FAB"/>
    <s v="C591"/>
    <s v="NCT"/>
    <s v="00011"/>
    <s v="000039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5"/>
    <n v="115"/>
    <x v="0"/>
    <x v="0"/>
    <s v="LOCALI AD USO ABITAZIONE"/>
    <s v=""/>
    <s v=""/>
    <s v=""/>
    <s v=""/>
    <s v=""/>
    <s v=""/>
    <s v=""/>
    <s v=""/>
    <s v=""/>
    <s v="SIMULAZIONE TARI 2022 MT"/>
    <n v="140.30000000000001"/>
    <s v=""/>
    <n v="140.30000000000001"/>
    <n v="365"/>
    <s v="giorni"/>
    <s v="2022"/>
    <s v="01/01/2022"/>
    <s v="31/12/2022"/>
    <s v=""/>
    <s v=""/>
    <s v=""/>
    <s v=""/>
    <s v=""/>
    <s v=""/>
    <n v="0"/>
    <n v="0"/>
    <n v="0"/>
    <n v="0"/>
    <n v="115"/>
    <n v="0"/>
    <n v="0"/>
    <n v="0"/>
    <n v="0"/>
    <n v="1"/>
    <x v="1"/>
    <n v="72.896743414718685"/>
    <n v="67.397800635548478"/>
    <n v="-5.4559497328341422E-3"/>
    <n v="72.896743414718685"/>
    <n v="67.397800635548478"/>
    <n v="140.29454405026718"/>
  </r>
  <r>
    <s v="V2K7464D19032016C122"/>
    <s v="18145"/>
    <s v="2835/1"/>
    <s v="RSSFBA72B21M102D"/>
    <s v=""/>
    <s v="F"/>
    <s v="ROSSI FABIO"/>
    <s v="ROSSI"/>
    <s v="FABIO"/>
    <s v="M"/>
    <s v="21/02/1972"/>
    <s v="VIZZOLO PREDABISSI"/>
    <s v="VIA BRUNO MANENTI, 3"/>
    <s v="CREMA"/>
    <s v="26013"/>
    <s v="VIA BRUNO MANENTI"/>
    <s v="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.5"/>
    <n v="65.5"/>
    <x v="0"/>
    <x v="0"/>
    <s v="LOCALI AD USO ABITAZIONE"/>
    <s v=""/>
    <s v=""/>
    <s v=""/>
    <s v=""/>
    <s v=""/>
    <s v=""/>
    <s v=""/>
    <s v=""/>
    <s v="EX RONCHI ANDREINO"/>
    <s v="SIMULAZIONE TARI 2022 MT"/>
    <n v="108.92"/>
    <s v=""/>
    <n v="108.92"/>
    <n v="365"/>
    <s v="giorni"/>
    <s v="2022"/>
    <s v="01/01/2022"/>
    <s v="31/12/2022"/>
    <s v=""/>
    <s v=""/>
    <s v=""/>
    <s v=""/>
    <s v=""/>
    <s v=""/>
    <n v="0"/>
    <n v="0"/>
    <n v="0"/>
    <n v="0"/>
    <n v="65.5"/>
    <n v="0"/>
    <n v="0"/>
    <n v="0"/>
    <n v="0"/>
    <n v="1"/>
    <x v="1"/>
    <n v="41.519449510122385"/>
    <n v="67.397800635548478"/>
    <n v="-2.7498543291386568E-3"/>
    <n v="41.519449510122385"/>
    <n v="67.397800635548478"/>
    <n v="108.91725014567086"/>
  </r>
  <r>
    <s v="V2K7467D01012016C122"/>
    <s v="16188"/>
    <s v="2836/1"/>
    <s v="BLTRTT60B42C591T"/>
    <s v=""/>
    <s v="F"/>
    <s v="BELOTTI ORIETTA"/>
    <s v="BELOTTI"/>
    <s v="ORIETTA"/>
    <s v="F"/>
    <s v="02/02/1960"/>
    <s v="CEVO"/>
    <s v="VIA PAOLO VERONESE, 36"/>
    <s v="BRESCIA"/>
    <s v="25100"/>
    <s v="VIA PAOLO VERONESE"/>
    <s v="36"/>
    <s v=""/>
    <s v=""/>
    <s v=""/>
    <s v=""/>
    <s v=""/>
    <s v="VIA ROMA, 42"/>
    <s v="VIA ROMA"/>
    <s v="42"/>
    <s v=""/>
    <s v=""/>
    <s v=""/>
    <s v=""/>
    <s v=""/>
    <s v="FAB"/>
    <s v="C591"/>
    <s v="NCT"/>
    <s v="00015"/>
    <s v="000099"/>
    <s v=""/>
    <s v="002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.200000000000003"/>
    <n v="40.200000000000003"/>
    <x v="0"/>
    <x v="0"/>
    <s v="LOCALI AD USO ABITAZIONE"/>
    <s v=""/>
    <s v=""/>
    <s v=""/>
    <s v=""/>
    <s v=""/>
    <s v=""/>
    <s v=""/>
    <s v=""/>
    <s v=""/>
    <s v="SIMULAZIONE TARI 2022 MT"/>
    <n v="92.88"/>
    <s v=""/>
    <n v="92.88"/>
    <n v="365"/>
    <s v="giorni"/>
    <s v="2022"/>
    <s v="01/01/2022"/>
    <s v="31/12/2022"/>
    <s v=""/>
    <s v=""/>
    <s v=""/>
    <s v=""/>
    <s v=""/>
    <s v=""/>
    <n v="0"/>
    <n v="0"/>
    <n v="0"/>
    <n v="0"/>
    <n v="40.200000000000003"/>
    <n v="0"/>
    <n v="0"/>
    <n v="0"/>
    <n v="0"/>
    <n v="1"/>
    <x v="1"/>
    <n v="25.482165958884273"/>
    <n v="67.397800635548478"/>
    <n v="-3.3405567251065804E-5"/>
    <n v="25.482165958884273"/>
    <n v="67.397800635548478"/>
    <n v="92.879966594432744"/>
  </r>
  <r>
    <s v="V2K7468D01012016C122"/>
    <s v="563"/>
    <s v="2837/1"/>
    <s v="CTRSVM58A18L816E"/>
    <s v="01980010985"/>
    <s v="F"/>
    <s v="CITRONI SILVIO MARCELLO"/>
    <s v="CITRONI"/>
    <s v="SILVIO MARCELLO"/>
    <s v="M"/>
    <s v="18/01/1958"/>
    <s v="VEZZA D'OGLIO"/>
    <s v="LOCALITA' CARGADOI, "/>
    <s v="CEVO"/>
    <s v="25040"/>
    <s v="LOCALITA' CARGADOI"/>
    <s v=""/>
    <s v=""/>
    <s v=""/>
    <s v=""/>
    <s v=""/>
    <s v=""/>
    <s v="LOCALITA' CARGADOI, "/>
    <s v="LOCALITA' CARGADOI"/>
    <s v=""/>
    <s v=""/>
    <s v=""/>
    <s v=""/>
    <s v=""/>
    <s v=""/>
    <s v="FAB"/>
    <s v="C591"/>
    <s v="NCT"/>
    <s v="00013"/>
    <s v="000561"/>
    <s v=""/>
    <s v="0002"/>
    <s v=""/>
    <s v=""/>
    <s v="FAB"/>
    <s v="C591"/>
    <s v="NCT"/>
    <s v="00013"/>
    <s v="000561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.65"/>
    <n v="34.65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34.01"/>
    <n v="-25.51"/>
    <n v="8.5"/>
    <n v="365"/>
    <s v="giorni"/>
    <s v="2022"/>
    <s v="01/01/2022"/>
    <s v="31/12/2022"/>
    <s v=""/>
    <s v=""/>
    <s v=""/>
    <s v=""/>
    <s v=""/>
    <s v=""/>
    <n v="0"/>
    <n v="0.75"/>
    <n v="0"/>
    <n v="0"/>
    <n v="8.6625000000000014"/>
    <n v="0"/>
    <n v="0.75"/>
    <n v="0"/>
    <n v="0"/>
    <n v="0.25"/>
    <x v="0"/>
    <n v="4.2707983370144973"/>
    <n v="4.2327121172083597"/>
    <n v="3.5104542228570068E-3"/>
    <n v="4.2707983370144973"/>
    <n v="4.2327121172083597"/>
    <n v="8.503510454222857"/>
  </r>
  <r>
    <s v="V2K7469D01012016C123"/>
    <s v="563"/>
    <s v="2838/1"/>
    <s v="CTRSVM58A18L816E"/>
    <s v="01980010985"/>
    <s v="F"/>
    <s v="CITRONI SILVIO MARCELLO"/>
    <s v="CITRONI"/>
    <s v="SILVIO MARCELLO"/>
    <s v="M"/>
    <s v="18/01/1958"/>
    <s v="VEZZA D'OGLIO"/>
    <s v="LOCALITA' CARGADOI, "/>
    <s v="CEVO"/>
    <s v="25040"/>
    <s v="LOCALITA' CARGADOI"/>
    <s v=""/>
    <s v=""/>
    <s v=""/>
    <s v=""/>
    <s v=""/>
    <s v=""/>
    <s v="LOCALITA' CARGADOI, "/>
    <s v="LOCALITA' CARGADOI"/>
    <s v=""/>
    <s v=""/>
    <s v=""/>
    <s v=""/>
    <s v=""/>
    <s v=""/>
    <s v="FAB"/>
    <s v="C591"/>
    <s v="NCT"/>
    <s v="00013"/>
    <s v="000561"/>
    <s v=""/>
    <s v="0002"/>
    <s v=""/>
    <s v=""/>
    <s v="FAB"/>
    <s v="C591"/>
    <s v="NCT"/>
    <s v="00013"/>
    <s v="000561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9.8"/>
    <n v="29.8"/>
    <x v="0"/>
    <x v="1"/>
    <s v="LOCALI ACCESSORI UTENZA DOMESTICA"/>
    <s v=""/>
    <s v=""/>
    <n v="1"/>
    <s v="145 - RIDUZIONI = 135 - INSEDIAMENTI UBICATI FUORI DALL'AREA DI RACCOLTA, SUPERIORE A 300"/>
    <s v=""/>
    <s v=""/>
    <s v=""/>
    <s v=""/>
    <s v="LOCALI CANTINE"/>
    <s v="SIMULAZIONE TARI 2022 MT"/>
    <n v="14.69"/>
    <n v="-11.02"/>
    <n v="3.67"/>
    <n v="365"/>
    <s v="giorni"/>
    <s v="2022"/>
    <s v="01/01/2022"/>
    <s v="31/12/2022"/>
    <s v=""/>
    <s v=""/>
    <s v=""/>
    <s v=""/>
    <s v=""/>
    <s v=""/>
    <n v="0"/>
    <n v="0.75"/>
    <n v="0"/>
    <n v="0"/>
    <n v="7.4499999999999984"/>
    <n v="1"/>
    <n v="0.75"/>
    <n v="0"/>
    <n v="0"/>
    <n v="0"/>
    <x v="0"/>
    <n v="3.6730098251957282"/>
    <n v="0"/>
    <n v="3.0098251957282329E-3"/>
    <n v="3.6730098251957282"/>
    <n v="0"/>
    <n v="3.6730098251957282"/>
  </r>
  <r>
    <s v="V2K7495D01012015C123"/>
    <s v="508"/>
    <s v="2839/1"/>
    <s v="CSLMCF59L27Z133Z"/>
    <s v="00129810982"/>
    <s v="F"/>
    <s v="CASALINI MARCO FEDERICO"/>
    <s v="CASALINI"/>
    <s v="MARCO FEDERICO"/>
    <s v="M"/>
    <s v="27/07/1959"/>
    <s v="DAVOS PLATZ"/>
    <s v="VIA CINQUANTAQUATTRESIMA BRIGATA GARIBALDI, 30"/>
    <s v="CEVO"/>
    <s v="25040"/>
    <s v="VIA CINQUANTAQUATTRESIMA BRIGATA GARIBALDI"/>
    <s v="30"/>
    <s v=""/>
    <s v=""/>
    <s v=""/>
    <s v=""/>
    <s v=""/>
    <s v="VIA CINQUANTAQUATTRESIMA BRIGATA GARIBALDI, 4"/>
    <s v="VIA CINQUANTAQUATTRESIMA BRIGATA GARIBALDI"/>
    <s v="4"/>
    <s v=""/>
    <s v=""/>
    <s v=""/>
    <s v=""/>
    <s v=""/>
    <s v="FAB"/>
    <s v="C591"/>
    <s v="NCT"/>
    <s v="00016"/>
    <s v="000455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1"/>
    <s v="LOCALI ACCESSORI UTENZA DOMESTICA"/>
    <s v=""/>
    <s v=""/>
    <s v=""/>
    <s v=""/>
    <s v=""/>
    <s v=""/>
    <s v=""/>
    <s v=""/>
    <s v="LOCALI ACCESSORI/MAGAZZINI ATTIVITA' COMMERCIALE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1"/>
    <n v="0"/>
    <n v="0"/>
    <n v="0"/>
    <n v="0"/>
    <x v="1"/>
    <n v="22.185965387088295"/>
    <n v="0"/>
    <n v="-4.034612911706148E-3"/>
    <n v="22.185965387088295"/>
    <n v="0"/>
    <n v="22.185965387088295"/>
  </r>
  <r>
    <s v="V2K7530D01012018C99"/>
    <s v="7934"/>
    <s v="2840/1"/>
    <s v="BLTDNL48B26L648M"/>
    <s v=""/>
    <s v="F"/>
    <s v="BELOTTI DANIELE"/>
    <s v="BELOTTI"/>
    <s v="DANIELE"/>
    <s v="M"/>
    <s v="26/02/1948"/>
    <s v="VALSAVIORE"/>
    <s v="VIA PINETA, 28"/>
    <s v="CEVO"/>
    <s v="25040"/>
    <s v="VIA PINETA"/>
    <s v="28"/>
    <s v=""/>
    <s v=""/>
    <s v=""/>
    <s v=""/>
    <s v=""/>
    <s v="VIA CESARE BATTISTI, 21"/>
    <s v="VIA CESARE BATTISTI"/>
    <s v="21"/>
    <s v=""/>
    <s v=""/>
    <s v=""/>
    <s v=""/>
    <s v=""/>
    <s v="FAB"/>
    <s v="C591"/>
    <s v="NCT"/>
    <s v="00015"/>
    <s v="000103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72"/>
    <x v="0"/>
    <x v="4"/>
    <s v=""/>
    <s v=""/>
    <s v=""/>
    <s v=""/>
    <s v=""/>
    <s v=""/>
    <s v=""/>
    <s v=""/>
    <s v=""/>
    <s v="Da 1-1-2018 Immobile privo di utenze come da bolletta allegat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7533D01012016C122"/>
    <s v="5158"/>
    <s v="2841/1"/>
    <s v="MTTLNM62L43C591U"/>
    <s v=""/>
    <s v="F"/>
    <s v="MATTI LORENA MARIA"/>
    <s v="MATTI"/>
    <s v="LORENA MARIA"/>
    <s v="F"/>
    <s v="03/07/1962"/>
    <s v="CEVO"/>
    <s v="VIA ALDO MORO, 1"/>
    <s v="BERZO DEMO"/>
    <s v="25040"/>
    <s v="VIA ALDO MORO"/>
    <s v="1"/>
    <s v=""/>
    <s v=""/>
    <s v=""/>
    <s v=""/>
    <s v=""/>
    <s v="VIA SAN VIGILIO, 42"/>
    <s v="VIA SAN VIGILIO"/>
    <s v="42"/>
    <s v=""/>
    <s v=""/>
    <s v=""/>
    <s v=""/>
    <s v=""/>
    <s v="FAB"/>
    <s v="C591"/>
    <s v="NCT"/>
    <s v="00015"/>
    <s v="000194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subentro scolari laura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7541D01012016C123"/>
    <s v="1063"/>
    <s v="2842/1"/>
    <s v="BZZBBR85P64D391X"/>
    <s v=""/>
    <s v="F"/>
    <s v="BAZZANA BARBARA"/>
    <s v="BAZZANA"/>
    <s v="BARBARA"/>
    <s v="F"/>
    <s v="24/09/1985"/>
    <s v="EDOLO"/>
    <s v="VIA CESARE BATTISTI, 2"/>
    <s v="CEVO"/>
    <s v="25040"/>
    <s v="VIA CESARE BATTISTI"/>
    <s v="2"/>
    <s v=""/>
    <s v=""/>
    <s v=""/>
    <s v=""/>
    <s v=""/>
    <s v="VIA ROMA, 36"/>
    <s v="VIA ROMA"/>
    <s v="36"/>
    <s v=""/>
    <s v=""/>
    <s v=""/>
    <s v=""/>
    <s v=""/>
    <s v="FAB"/>
    <s v="C591"/>
    <s v="NCT"/>
    <s v="00014"/>
    <s v="000141"/>
    <s v=""/>
    <s v="001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4"/>
    <s v=""/>
    <s v=""/>
    <s v=""/>
    <s v=""/>
    <s v=""/>
    <s v="CANTINA"/>
    <s v="SIMULAZIONE TARI 2022 MT"/>
    <n v="10.89"/>
    <s v=""/>
    <n v="10.89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4"/>
    <n v="10.893426391120601"/>
    <n v="0"/>
    <n v="3.4263911206000586E-3"/>
    <n v="10.893426391120601"/>
    <n v="0"/>
    <n v="10.893426391120601"/>
  </r>
  <r>
    <s v="V2K7545D19032016C123"/>
    <s v="18145"/>
    <s v="2843/1"/>
    <s v="RSSFBA72B21M102D"/>
    <s v=""/>
    <s v="F"/>
    <s v="ROSSI FABIO"/>
    <s v="ROSSI"/>
    <s v="FABIO"/>
    <s v="M"/>
    <s v="21/02/1972"/>
    <s v="VIZZOLO PREDABISSI"/>
    <s v="VIA BRUNO MANENTI, 3"/>
    <s v="CREMA"/>
    <s v="26013"/>
    <s v="VIA BRUNO MANENTI"/>
    <s v="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9"/>
    <n v="19"/>
    <x v="0"/>
    <x v="1"/>
    <s v="LOCALI ACCESSORI UTENZA DOMESTICA"/>
    <s v=""/>
    <s v=""/>
    <s v=""/>
    <s v=""/>
    <s v=""/>
    <s v=""/>
    <s v=""/>
    <s v=""/>
    <s v=""/>
    <s v="SIMULAZIONE TARI 2022 MT"/>
    <n v="12.04"/>
    <s v=""/>
    <n v="12.04"/>
    <n v="365"/>
    <s v="giorni"/>
    <s v="2022"/>
    <s v="01/01/2022"/>
    <s v="31/12/2022"/>
    <s v=""/>
    <s v=""/>
    <s v=""/>
    <s v=""/>
    <s v=""/>
    <s v=""/>
    <n v="0"/>
    <n v="0"/>
    <n v="0"/>
    <n v="0"/>
    <n v="19"/>
    <n v="1"/>
    <n v="0"/>
    <n v="0"/>
    <n v="0"/>
    <n v="0"/>
    <x v="1"/>
    <n v="12.043809781562217"/>
    <n v="0"/>
    <n v="3.8097815622180065E-3"/>
    <n v="12.043809781562217"/>
    <n v="0"/>
    <n v="12.043809781562217"/>
  </r>
  <r>
    <s v="V2K7546D19032016C123"/>
    <s v="18145"/>
    <s v="2844/1"/>
    <s v="RSSFBA72B21M102D"/>
    <s v=""/>
    <s v="F"/>
    <s v="ROSSI FABIO"/>
    <s v="ROSSI"/>
    <s v="FABIO"/>
    <s v="M"/>
    <s v="21/02/1972"/>
    <s v="VIZZOLO PREDABISSI"/>
    <s v="VIA BRUNO MANENTI, 3"/>
    <s v="CREMA"/>
    <s v="26013"/>
    <s v="VIA BRUNO MANENTI"/>
    <s v="3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2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1"/>
    <s v="LOCALI ACCESSORI UTENZA DOMESTICA"/>
    <s v=""/>
    <s v=""/>
    <s v=""/>
    <s v=""/>
    <s v=""/>
    <s v=""/>
    <s v=""/>
    <s v=""/>
    <s v=""/>
    <s v="SIMULAZIONE TARI 2022 MT"/>
    <n v="14.58"/>
    <s v=""/>
    <n v="14.58"/>
    <n v="365"/>
    <s v="giorni"/>
    <s v="2022"/>
    <s v="01/01/2022"/>
    <s v="31/12/2022"/>
    <s v=""/>
    <s v=""/>
    <s v=""/>
    <s v=""/>
    <s v=""/>
    <s v=""/>
    <n v="0"/>
    <n v="0"/>
    <n v="0"/>
    <n v="0"/>
    <n v="23"/>
    <n v="1"/>
    <n v="0"/>
    <n v="0"/>
    <n v="0"/>
    <n v="0"/>
    <x v="1"/>
    <n v="14.579348682943737"/>
    <n v="0"/>
    <n v="-6.5131705626342296E-4"/>
    <n v="14.579348682943737"/>
    <n v="0"/>
    <n v="14.579348682943737"/>
  </r>
  <r>
    <s v="V2K7653D01012016C123"/>
    <s v="1065"/>
    <s v="2845/1"/>
    <s v="BZZSFN83T31D391U"/>
    <s v=""/>
    <s v="F"/>
    <s v="BAZZANA STEFANO ALDO"/>
    <s v="BAZZANA"/>
    <s v="STEFANO ALDO"/>
    <s v="M"/>
    <s v="31/12/1983"/>
    <s v="EDOLO"/>
    <s v="VIA TRIESTE, 7 B"/>
    <s v="CEVO"/>
    <s v="25040"/>
    <s v="VIA TRIESTE"/>
    <s v="7"/>
    <s v="B"/>
    <s v=""/>
    <s v=""/>
    <s v=""/>
    <s v=""/>
    <s v="VIA TRIESTE, 7 B"/>
    <s v="VIA TRIESTE"/>
    <s v="7"/>
    <s v="B"/>
    <s v=""/>
    <s v=""/>
    <s v=""/>
    <s v=""/>
    <s v="FAB"/>
    <s v="C591"/>
    <s v="NCT"/>
    <s v="00014"/>
    <s v="000141"/>
    <s v=""/>
    <s v="001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4"/>
    <s v=""/>
    <s v=""/>
    <s v=""/>
    <s v=""/>
    <s v=""/>
    <s v="cantine e magazzini utenza domestica"/>
    <s v="SIMULAZIONE TARI 2022 MT"/>
    <n v="20.43"/>
    <s v=""/>
    <n v="20.43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4"/>
    <n v="20.425174483351125"/>
    <n v="0"/>
    <n v="-4.8255166488750945E-3"/>
    <n v="20.425174483351125"/>
    <n v="0"/>
    <n v="20.425174483351125"/>
  </r>
  <r>
    <s v="V2K7654D01012016C123"/>
    <s v="1065"/>
    <s v="2846/1"/>
    <s v="BZZSFN83T31D391U"/>
    <s v=""/>
    <s v="F"/>
    <s v="BAZZANA STEFANO ALDO"/>
    <s v="BAZZANA"/>
    <s v="STEFANO ALDO"/>
    <s v="M"/>
    <s v="31/12/1983"/>
    <s v="EDOLO"/>
    <s v="VIA TRIESTE, 7 B"/>
    <s v="CEVO"/>
    <s v="25040"/>
    <s v="VIA TRIESTE"/>
    <s v="7"/>
    <s v="B"/>
    <s v=""/>
    <s v=""/>
    <s v=""/>
    <s v=""/>
    <s v="VIA TRIESTE, 13"/>
    <s v="VIA TRIESTE"/>
    <s v="13"/>
    <s v=""/>
    <s v=""/>
    <s v=""/>
    <s v=""/>
    <s v=""/>
    <s v="FAB"/>
    <s v="C591"/>
    <s v="NCT"/>
    <s v="00014"/>
    <s v="000144"/>
    <s v=""/>
    <s v="0013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1"/>
    <s v="LOCALI ACCESSORI UTENZA DOMESTICA"/>
    <s v=""/>
    <s v=""/>
    <n v="4"/>
    <s v=""/>
    <s v=""/>
    <s v=""/>
    <s v=""/>
    <s v=""/>
    <s v=""/>
    <s v="SIMULAZIONE TARI 2022 MT"/>
    <n v="22.47"/>
    <s v=""/>
    <n v="22.47"/>
    <n v="365"/>
    <s v="giorni"/>
    <s v="2022"/>
    <s v="01/01/2022"/>
    <s v="31/12/2022"/>
    <s v=""/>
    <s v=""/>
    <s v=""/>
    <s v=""/>
    <s v=""/>
    <s v=""/>
    <n v="0"/>
    <n v="0"/>
    <n v="0"/>
    <n v="0"/>
    <n v="33"/>
    <n v="1"/>
    <n v="0"/>
    <n v="0"/>
    <n v="0"/>
    <n v="0"/>
    <x v="4"/>
    <n v="22.46769193168624"/>
    <n v="0"/>
    <n v="-2.3080683137592928E-3"/>
    <n v="22.46769193168624"/>
    <n v="0"/>
    <n v="22.46769193168624"/>
  </r>
  <r>
    <s v="V2K7656D01012016C123"/>
    <s v="1064"/>
    <s v="2847/1"/>
    <s v="BZZGNN79D19B149M"/>
    <s v=""/>
    <s v="F"/>
    <s v="BAZZANA GIOVANNI"/>
    <s v="BAZZANA"/>
    <s v="GIOVANNI"/>
    <s v="M"/>
    <s v="19/04/1979"/>
    <s v="BRENO"/>
    <s v="VIA ROMA, 32"/>
    <s v="CEVO"/>
    <s v="25040"/>
    <s v="VIA ROMA"/>
    <s v="32"/>
    <s v=""/>
    <s v=""/>
    <s v=""/>
    <s v=""/>
    <s v=""/>
    <s v="VIA TRIESTE, 13"/>
    <s v="VIA TRIESTE"/>
    <s v="13"/>
    <s v=""/>
    <s v=""/>
    <s v=""/>
    <s v=""/>
    <s v=""/>
    <s v="FAB"/>
    <s v="C591"/>
    <s v="NCT"/>
    <s v="00014"/>
    <s v="000144"/>
    <s v=""/>
    <s v="0014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7657D01072015C122"/>
    <s v="15302"/>
    <s v="2848/1"/>
    <s v="CRSLEI77E25B157D"/>
    <s v=""/>
    <s v="F"/>
    <s v="CRESCINI ELIO"/>
    <s v="CRESCINI"/>
    <s v="ELIO"/>
    <s v="M"/>
    <s v="25/05/1977"/>
    <s v="BRESCIA"/>
    <s v="BLIGNY, 11"/>
    <s v="BRESCIA"/>
    <s v="25133"/>
    <s v=""/>
    <s v=""/>
    <s v=""/>
    <s v=""/>
    <s v=""/>
    <s v=""/>
    <s v=""/>
    <s v="LOCALITA' BARZABAL, "/>
    <s v="LOCALITA' BARZABAL"/>
    <s v=""/>
    <s v=""/>
    <s v=""/>
    <s v=""/>
    <s v=""/>
    <s v=""/>
    <s v="FAB"/>
    <s v="C591"/>
    <s v="NCT"/>
    <s v="00019"/>
    <s v="00001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"/>
    <n v="68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10.5"/>
    <n v="-82.88"/>
    <n v="27.62"/>
    <n v="365"/>
    <s v="giorni"/>
    <s v="2022"/>
    <s v="01/01/2022"/>
    <s v="31/12/2022"/>
    <s v=""/>
    <s v=""/>
    <s v=""/>
    <s v=""/>
    <s v=""/>
    <s v=""/>
    <n v="0"/>
    <n v="0.75"/>
    <n v="0"/>
    <n v="0"/>
    <n v="17"/>
    <n v="0"/>
    <n v="0.75"/>
    <n v="0"/>
    <n v="0"/>
    <n v="0.25"/>
    <x v="1"/>
    <n v="10.776040330871458"/>
    <n v="16.849450158887119"/>
    <n v="5.4904897585750234E-3"/>
    <n v="10.776040330871458"/>
    <n v="16.849450158887119"/>
    <n v="27.625490489758576"/>
  </r>
  <r>
    <s v="V2K7675D01012018C99"/>
    <s v="16304"/>
    <s v="2849/1"/>
    <s v="GNURCC48S68L648P"/>
    <s v=""/>
    <s v="F"/>
    <s v="GUANI RITA CECILIA"/>
    <s v="GUANI"/>
    <s v="RITA CECILIA"/>
    <s v="F"/>
    <s v="28/11/1948"/>
    <s v="VALSAVIORE"/>
    <s v="VIA S. ALBERTO, 1"/>
    <s v="CAZZAGO SAN MARTINO"/>
    <s v="25046"/>
    <s v="VIA S. ALBERTO"/>
    <s v="1"/>
    <s v=""/>
    <s v=""/>
    <s v=""/>
    <s v=""/>
    <s v=""/>
    <s v="VIA FRESINE, 2"/>
    <s v="VIA FRESINE"/>
    <s v="2"/>
    <s v=""/>
    <s v=""/>
    <s v=""/>
    <s v=""/>
    <s v=""/>
    <s v="FAB"/>
    <s v="C591"/>
    <s v="NCT"/>
    <s v="00029"/>
    <s v="00018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78"/>
    <x v="0"/>
    <x v="4"/>
    <s v=""/>
    <s v=""/>
    <s v=""/>
    <s v=""/>
    <s v=""/>
    <s v=""/>
    <s v=""/>
    <s v=""/>
    <s v=""/>
    <s v="Subentro a seguito del decesso di Guani Natale---Contatto Enel chiuso come Allegat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7692D01012016C123"/>
    <s v="290"/>
    <s v="2850/1"/>
    <s v="BNDNND42P19L648L"/>
    <s v=""/>
    <s v="F"/>
    <s v="BIONDI ANTONIO EDOARDO"/>
    <s v="BIONDI"/>
    <s v="ANTONIO EDOARDO"/>
    <s v="M"/>
    <s v="19/09/1942"/>
    <s v="VALSAVIORE"/>
    <s v="VIA ANDROLA, 65"/>
    <s v="CEVO"/>
    <s v="25040"/>
    <s v="VIA ANDROLA"/>
    <s v="65"/>
    <s v=""/>
    <s v=""/>
    <s v=""/>
    <s v=""/>
    <s v=""/>
    <s v="VIA TRIESTE, 5"/>
    <s v="VIA TRIESTE"/>
    <s v="5"/>
    <s v=""/>
    <s v=""/>
    <s v=""/>
    <s v=""/>
    <s v=""/>
    <s v="FAB"/>
    <s v="C591"/>
    <s v="NCT"/>
    <s v="00014"/>
    <s v="000139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s v=""/>
    <s v=""/>
    <s v=""/>
    <s v=""/>
    <s v=""/>
    <s v=""/>
    <s v=""/>
    <s v="SIMULAZIONE TARI 2022 MT"/>
    <n v="25.36"/>
    <s v=""/>
    <n v="25.36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1"/>
    <n v="25.355389013815195"/>
    <n v="0"/>
    <n v="-4.6109861848044886E-3"/>
    <n v="25.355389013815195"/>
    <n v="0"/>
    <n v="25.355389013815195"/>
  </r>
  <r>
    <s v="V2K7707D01072019C99"/>
    <s v="5866"/>
    <s v="2851/1"/>
    <s v="CLSNGL57M24C591K"/>
    <s v=""/>
    <s v="F"/>
    <s v="CELSI ENZO GIULIANO"/>
    <s v="CELSI"/>
    <s v="ENZO GIULIANO"/>
    <s v="M"/>
    <s v="24/08/1957"/>
    <s v="CEVO"/>
    <s v="XI NOVEMBRE, 8 A"/>
    <s v="MALONNO"/>
    <s v="25040"/>
    <s v="XI NOVEMBRE"/>
    <s v="8"/>
    <s v="A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10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33.299999999999997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7710D01012017C122"/>
    <s v="88"/>
    <s v="2852/1"/>
    <s v="MGRBTL55M21C591Q"/>
    <s v=""/>
    <s v="F"/>
    <s v="MAGRINI BARTOLOMEO SANDRINO"/>
    <s v="MAGRINI"/>
    <s v="BARTOLOMEO SANDRINO"/>
    <s v="M"/>
    <s v="21/08/1955"/>
    <s v="CEVO"/>
    <s v="VIA ROMA, 2"/>
    <s v="CEVO"/>
    <s v="25040"/>
    <s v="VIA ROMA"/>
    <s v="2"/>
    <s v=""/>
    <s v=""/>
    <s v=""/>
    <s v=""/>
    <s v=""/>
    <s v="VIA ROMA, 2"/>
    <s v="VIA ROMA"/>
    <s v="2"/>
    <s v=""/>
    <s v=""/>
    <s v=""/>
    <s v=""/>
    <s v=""/>
    <s v="FAB"/>
    <s v="C591"/>
    <s v="NCT"/>
    <s v="00015"/>
    <s v="000284"/>
    <s v=""/>
    <s v="00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.55"/>
    <n v="72.55"/>
    <x v="0"/>
    <x v="0"/>
    <s v="LOCALI AD USO ABITAZIONE"/>
    <s v=""/>
    <s v=""/>
    <n v="1"/>
    <s v=""/>
    <s v=""/>
    <s v=""/>
    <s v=""/>
    <s v=""/>
    <s v=""/>
    <s v="SIMULAZIONE TARI 2022 MT"/>
    <n v="52.7"/>
    <s v=""/>
    <n v="52.7"/>
    <n v="365"/>
    <s v="giorni"/>
    <s v="2022"/>
    <s v="01/01/2022"/>
    <s v="31/12/2022"/>
    <s v=""/>
    <s v=""/>
    <s v=""/>
    <s v=""/>
    <s v=""/>
    <s v=""/>
    <n v="0"/>
    <n v="0"/>
    <n v="0"/>
    <n v="0"/>
    <n v="72.55"/>
    <n v="0"/>
    <n v="0"/>
    <n v="0"/>
    <n v="0"/>
    <n v="1"/>
    <x v="0"/>
    <n v="35.768706418516793"/>
    <n v="16.930848468833439"/>
    <n v="-4.4511264977131759E-4"/>
    <n v="35.768706418516793"/>
    <n v="16.930848468833439"/>
    <n v="52.699554887350232"/>
  </r>
  <r>
    <s v="V2K7712D01012017C123"/>
    <s v="88"/>
    <s v="2853/1"/>
    <s v="MGRBTL55M21C591Q"/>
    <s v=""/>
    <s v="F"/>
    <s v="MAGRINI BARTOLOMEO SANDRINO"/>
    <s v="MAGRINI"/>
    <s v="BARTOLOMEO SANDRINO"/>
    <s v="M"/>
    <s v="21/08/1955"/>
    <s v="CEVO"/>
    <s v="VIA ROMA, 2"/>
    <s v="CEVO"/>
    <s v="25040"/>
    <s v="VIA ROMA"/>
    <s v="2"/>
    <s v=""/>
    <s v=""/>
    <s v=""/>
    <s v=""/>
    <s v=""/>
    <s v="VIA ROMA, 2"/>
    <s v="VIA ROMA"/>
    <s v="2"/>
    <s v=""/>
    <s v=""/>
    <s v=""/>
    <s v=""/>
    <s v=""/>
    <s v="FAB"/>
    <s v="C591"/>
    <s v="NCT"/>
    <s v="00015"/>
    <s v="000284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"/>
    <n v="13"/>
    <x v="0"/>
    <x v="1"/>
    <s v="LOCALI ACCESSORI UTENZA DOMESTICA"/>
    <s v=""/>
    <s v=""/>
    <n v="1"/>
    <s v=""/>
    <s v=""/>
    <s v=""/>
    <s v=""/>
    <s v=""/>
    <s v=""/>
    <s v="SIMULAZIONE TARI 2022 MT"/>
    <n v="6.41"/>
    <s v=""/>
    <n v="6.41"/>
    <n v="365"/>
    <s v="giorni"/>
    <s v="2022"/>
    <s v="01/01/2022"/>
    <s v="31/12/2022"/>
    <s v=""/>
    <s v=""/>
    <s v=""/>
    <s v=""/>
    <s v=""/>
    <s v=""/>
    <n v="0"/>
    <n v="0"/>
    <n v="0"/>
    <n v="0"/>
    <n v="13"/>
    <n v="1"/>
    <n v="0"/>
    <n v="0"/>
    <n v="0"/>
    <n v="0"/>
    <x v="0"/>
    <n v="6.4092788896032848"/>
    <n v="0"/>
    <n v="-7.2111039671529653E-4"/>
    <n v="6.4092788896032848"/>
    <n v="0"/>
    <n v="6.4092788896032848"/>
  </r>
  <r>
    <s v="V2K7732D01012017C122"/>
    <s v="17057"/>
    <s v="2856/1"/>
    <s v="SLVMRA61P08B149N"/>
    <s v=""/>
    <s v="F"/>
    <s v="SILVESTRI MARIO"/>
    <s v="SILVESTRI"/>
    <s v="MARIO"/>
    <s v="M"/>
    <s v="08/09/1961"/>
    <s v="BRENO"/>
    <s v="VIA CAMPOROTONDO, 6"/>
    <s v="ZONE"/>
    <s v="25050"/>
    <s v="VIA CAMPOROTONDO"/>
    <s v="6"/>
    <s v=""/>
    <s v=""/>
    <s v=""/>
    <s v=""/>
    <s v=""/>
    <s v="VIA PIAZZA, 19"/>
    <s v="VIA PIAZZA"/>
    <s v="19"/>
    <s v=""/>
    <s v=""/>
    <s v=""/>
    <s v=""/>
    <s v=""/>
    <s v="FAB"/>
    <s v="C591"/>
    <s v="NCT"/>
    <s v="00031"/>
    <s v="000074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7751D01012017C99"/>
    <s v="10112"/>
    <s v="2857/1"/>
    <s v="CMNMGR60H63C591U"/>
    <s v=""/>
    <s v="F"/>
    <s v="COMINCIOLI MARIA GRAZIA"/>
    <s v="COMINCIOLI"/>
    <s v="MARIA GRAZIA"/>
    <s v="F"/>
    <s v="23/06/1960"/>
    <s v="CEVO"/>
    <s v="VIA GUGLIELMO MARCONI, 36"/>
    <s v="CEVO"/>
    <s v="25040"/>
    <s v="VIA GUGLIELMO MARCONI"/>
    <s v="36"/>
    <s v=""/>
    <s v=""/>
    <s v=""/>
    <s v=""/>
    <s v=""/>
    <s v="VIA ADAMELLO, 40"/>
    <s v="VIA ADAMELLO"/>
    <s v="4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60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7763D01012022C122"/>
    <s v="17994"/>
    <s v="2858/1"/>
    <s v="VTTGPR52A55F205W"/>
    <s v=""/>
    <s v="F"/>
    <s v="VETTORETTI GIULIA PIERA"/>
    <s v="VETTORETTI"/>
    <s v="GIULIA PIERA"/>
    <s v="F"/>
    <s v="15/01/1952"/>
    <s v="MILANO"/>
    <s v="VIA QUATTRO NOVEMBRE, 16"/>
    <s v="CEVO"/>
    <s v="25040"/>
    <s v="VIA QUATTRO NOVEMBRE"/>
    <s v="16"/>
    <s v=""/>
    <s v=""/>
    <s v=""/>
    <s v=""/>
    <s v=""/>
    <s v="VIA QUATTRO NOVEMBRE, 16"/>
    <s v="VIA QUATTRO NOVEMBRE"/>
    <s v="16"/>
    <s v=""/>
    <s v=""/>
    <s v=""/>
    <s v=""/>
    <s v=""/>
    <s v="FAB"/>
    <s v="C591"/>
    <s v="NCT"/>
    <s v="00011"/>
    <s v="00015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7779D01012017C122"/>
    <s v="18424"/>
    <s v="2860/1"/>
    <s v="SBLMCD65A12Z133V"/>
    <s v=""/>
    <s v="F"/>
    <s v="SIBILIA MARCO DANILO"/>
    <s v="SIBILIA"/>
    <s v="MARCO DANILO"/>
    <s v="M"/>
    <s v="12/01/1965"/>
    <s v="COIRA"/>
    <s v="CORSO GENOVA, 69"/>
    <s v="CAORLE"/>
    <s v="30021"/>
    <s v="CORSO GENOVA"/>
    <s v="69"/>
    <s v=""/>
    <s v=""/>
    <s v=""/>
    <s v=""/>
    <s v=""/>
    <s v="PIAZZA DEI LAVORATORI, 1"/>
    <s v="PIAZZA DEI LAVORATORI"/>
    <s v="1"/>
    <s v=""/>
    <s v=""/>
    <s v=""/>
    <s v=""/>
    <s v=""/>
    <s v="FAB"/>
    <s v="C591"/>
    <s v="NCT"/>
    <s v="00011"/>
    <s v="000087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0"/>
    <s v="LOCALI AD USO ABITAZIONE"/>
    <s v=""/>
    <s v=""/>
    <s v=""/>
    <s v=""/>
    <s v=""/>
    <s v=""/>
    <s v=""/>
    <s v=""/>
    <s v=""/>
    <s v="SIMULAZIONE TARI 2022 MT"/>
    <n v="73.739999999999995"/>
    <s v=""/>
    <n v="73.739999999999995"/>
    <n v="365"/>
    <s v="giorni"/>
    <s v="2022"/>
    <s v="01/01/2022"/>
    <s v="31/12/2022"/>
    <s v=""/>
    <s v=""/>
    <s v=""/>
    <s v=""/>
    <s v=""/>
    <s v=""/>
    <n v="0"/>
    <n v="0"/>
    <n v="0"/>
    <n v="0"/>
    <n v="10"/>
    <n v="0"/>
    <n v="0"/>
    <n v="0"/>
    <n v="0"/>
    <n v="1"/>
    <x v="1"/>
    <n v="6.3388472534537987"/>
    <n v="67.397800635548478"/>
    <n v="-3.3521109977243668E-3"/>
    <n v="6.3388472534537987"/>
    <n v="67.397800635548478"/>
    <n v="73.736647889002271"/>
  </r>
  <r>
    <s v="V2K7782D01012017C122"/>
    <s v="18424"/>
    <s v="2861/1"/>
    <s v="SBLMCD65A12Z133V"/>
    <s v=""/>
    <s v="F"/>
    <s v="SIBILIA MARCO DANILO"/>
    <s v="SIBILIA"/>
    <s v="MARCO DANILO"/>
    <s v="M"/>
    <s v="12/01/1965"/>
    <s v="COIRA"/>
    <s v="CORSO GENOVA, 69"/>
    <s v="CAORLE"/>
    <s v="30021"/>
    <s v="CORSO GENOVA"/>
    <s v="69"/>
    <s v=""/>
    <s v=""/>
    <s v=""/>
    <s v=""/>
    <s v=""/>
    <s v="PIAZZA DEI LAVORATORI, 1"/>
    <s v="PIAZZA DEI LAVORATORI"/>
    <s v="1"/>
    <s v=""/>
    <s v=""/>
    <s v=""/>
    <s v=""/>
    <s v=""/>
    <s v="FAB"/>
    <s v="C591"/>
    <s v="NCT"/>
    <s v="00011"/>
    <s v="000087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s v=""/>
    <s v=""/>
    <s v=""/>
    <s v=""/>
    <s v=""/>
    <s v=""/>
    <s v=""/>
    <s v="SIMULAZIONE TARI 2022 MT"/>
    <n v="124.45"/>
    <s v=""/>
    <n v="124.45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1"/>
    <n v="57.04962528108419"/>
    <n v="67.397800635548478"/>
    <n v="-2.5740833673353336E-3"/>
    <n v="57.04962528108419"/>
    <n v="67.397800635548478"/>
    <n v="124.44742591663267"/>
  </r>
  <r>
    <s v="V2K7790D01012017C122"/>
    <s v="595"/>
    <s v="2863/1"/>
    <s v="CMNGMC63B01C591B"/>
    <s v="02128650989"/>
    <s v="F"/>
    <s v="COMINCIOLI GIACOMO CLAUDIO"/>
    <s v="COMINCIOLI"/>
    <s v="GIACOMO CLAUDIO"/>
    <s v="M"/>
    <s v="01/02/1963"/>
    <s v="CEVO"/>
    <s v="VIA GUGLIELMO MARCONI, 36"/>
    <s v="CEVO"/>
    <s v="25040"/>
    <s v="VIA GUGLIELMO MARCONI"/>
    <s v="36"/>
    <s v=""/>
    <s v=""/>
    <s v=""/>
    <s v=""/>
    <s v=""/>
    <s v="VIA GUGLIELMO MARCONI, 36"/>
    <s v="VIA GUGLIELMO MARCONI"/>
    <s v="36"/>
    <s v=""/>
    <s v=""/>
    <s v=""/>
    <s v=""/>
    <s v=""/>
    <s v="FAB"/>
    <s v="C591"/>
    <s v="NCT"/>
    <s v="00014"/>
    <s v="000016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9"/>
    <n v="79"/>
    <x v="0"/>
    <x v="0"/>
    <s v="LOCALI AD USO ABITAZIONE"/>
    <s v=""/>
    <s v=""/>
    <n v="1"/>
    <s v=""/>
    <s v=""/>
    <s v=""/>
    <s v=""/>
    <s v=""/>
    <s v=""/>
    <s v="SIMULAZIONE TARI 2022 MT"/>
    <n v="55.88"/>
    <s v=""/>
    <n v="55.88"/>
    <n v="365"/>
    <s v="giorni"/>
    <s v="2022"/>
    <s v="01/01/2022"/>
    <s v="31/12/2022"/>
    <s v=""/>
    <s v=""/>
    <s v=""/>
    <s v=""/>
    <s v=""/>
    <s v=""/>
    <n v="0"/>
    <n v="0"/>
    <n v="0"/>
    <n v="0"/>
    <n v="79"/>
    <n v="0"/>
    <n v="0"/>
    <n v="0"/>
    <n v="0"/>
    <n v="1"/>
    <x v="0"/>
    <n v="38.948694790666117"/>
    <n v="16.930848468833439"/>
    <n v="-4.5674050044652859E-4"/>
    <n v="38.948694790666117"/>
    <n v="16.930848468833439"/>
    <n v="55.879543259499556"/>
  </r>
  <r>
    <s v="V2K7791D01012017C123"/>
    <s v="595"/>
    <s v="2864/1"/>
    <s v="CMNGMC63B01C591B"/>
    <s v="02128650989"/>
    <s v="F"/>
    <s v="COMINCIOLI GIACOMO CLAUDIO"/>
    <s v="COMINCIOLI"/>
    <s v="GIACOMO CLAUDIO"/>
    <s v="M"/>
    <s v="01/02/1963"/>
    <s v="CEVO"/>
    <s v="VIA GUGLIELMO MARCONI, 36"/>
    <s v="CEVO"/>
    <s v="25040"/>
    <s v="VIA GUGLIELMO MARCONI"/>
    <s v="36"/>
    <s v=""/>
    <s v=""/>
    <s v=""/>
    <s v=""/>
    <s v=""/>
    <s v="VIA GUGLIELMO MARCONI, 36"/>
    <s v="VIA GUGLIELMO MARCONI"/>
    <s v="36"/>
    <s v=""/>
    <s v=""/>
    <s v=""/>
    <s v=""/>
    <s v=""/>
    <s v="FAB"/>
    <s v="C591"/>
    <s v="NCT"/>
    <s v="00014"/>
    <s v="000016"/>
    <s v=""/>
    <s v="0004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1"/>
    <s v="LOCALI ACCESSORI UTENZA DOMESTICA"/>
    <s v=""/>
    <s v=""/>
    <n v="1"/>
    <s v=""/>
    <s v=""/>
    <s v=""/>
    <s v=""/>
    <s v=""/>
    <s v="--soffitta---"/>
    <s v="SIMULAZIONE TARI 2022 MT"/>
    <n v="36.979999999999997"/>
    <s v=""/>
    <n v="36.979999999999997"/>
    <n v="365"/>
    <s v="giorni"/>
    <s v="2022"/>
    <s v="01/01/2022"/>
    <s v="31/12/2022"/>
    <s v=""/>
    <s v=""/>
    <s v=""/>
    <s v=""/>
    <s v=""/>
    <s v=""/>
    <n v="0"/>
    <n v="0"/>
    <n v="0"/>
    <n v="0"/>
    <n v="75"/>
    <n v="1"/>
    <n v="0"/>
    <n v="0"/>
    <n v="0"/>
    <n v="0"/>
    <x v="0"/>
    <n v="36.976608978480492"/>
    <n v="0"/>
    <n v="-3.3910215195049886E-3"/>
    <n v="36.976608978480492"/>
    <n v="0"/>
    <n v="36.976608978480492"/>
  </r>
  <r>
    <s v="V2K7794D01012017C122"/>
    <s v="348"/>
    <s v="2865/1"/>
    <s v="BNDLCL49L09L648J"/>
    <s v=""/>
    <s v="F"/>
    <s v="BIONDI LUIGI CLAUDIO"/>
    <s v="BIONDI"/>
    <s v="LUIGI CLAUDIO"/>
    <s v="M"/>
    <s v="09/07/1949"/>
    <s v="VALSAVIORE"/>
    <s v="VIA ANDROLA, 35"/>
    <s v="CEVO"/>
    <s v="25040"/>
    <s v="VIA ANDROLA"/>
    <s v="35"/>
    <s v=""/>
    <s v=""/>
    <s v=""/>
    <s v=""/>
    <s v=""/>
    <s v="VIA ANDROLA, 9"/>
    <s v="VIA ANDROLA"/>
    <s v="9"/>
    <s v=""/>
    <s v=""/>
    <s v=""/>
    <s v=""/>
    <s v=""/>
    <s v="FAB"/>
    <s v="C591"/>
    <s v="NCT"/>
    <s v="00022"/>
    <s v="000015"/>
    <s v=""/>
    <s v="0001"/>
    <s v=""/>
    <s v=""/>
    <s v="FAB"/>
    <s v="C591"/>
    <s v="NCT"/>
    <s v="00022"/>
    <s v="000015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0"/>
    <n v="150"/>
    <x v="0"/>
    <x v="0"/>
    <s v="LOCALI AD USO ABITAZIONE"/>
    <s v=""/>
    <s v=""/>
    <n v="1"/>
    <s v=""/>
    <s v=""/>
    <s v=""/>
    <s v=""/>
    <s v=""/>
    <s v=""/>
    <s v="SIMULAZIONE TARI 2022 MT"/>
    <n v="90.88"/>
    <s v=""/>
    <n v="90.88"/>
    <n v="365"/>
    <s v="giorni"/>
    <s v="2022"/>
    <s v="01/01/2022"/>
    <s v="31/12/2022"/>
    <s v=""/>
    <s v=""/>
    <s v=""/>
    <s v=""/>
    <s v=""/>
    <s v=""/>
    <n v="0"/>
    <n v="0"/>
    <n v="0"/>
    <n v="0"/>
    <n v="150"/>
    <n v="0"/>
    <n v="0"/>
    <n v="0"/>
    <n v="0"/>
    <n v="1"/>
    <x v="0"/>
    <n v="73.953217956960984"/>
    <n v="16.930848468833439"/>
    <n v="4.0664257944342808E-3"/>
    <n v="73.953217956960984"/>
    <n v="16.930848468833439"/>
    <n v="90.88406642579443"/>
  </r>
  <r>
    <s v="V2K7795D01012017C122"/>
    <s v="18421"/>
    <s v="2866/1"/>
    <s v="BRLLSN75B12I849H"/>
    <s v=""/>
    <s v="F"/>
    <s v="BERLONGHI ALESSANDRO"/>
    <s v="BERLONGHI"/>
    <s v="ALESSANDRO"/>
    <s v="M"/>
    <s v="12/02/1975"/>
    <s v="SORESINA"/>
    <s v="VIA SUOR MARTINA, 5"/>
    <s v="SORESINA"/>
    <s v="26015"/>
    <s v="VIA SUOR MARTINA"/>
    <s v="5"/>
    <s v="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613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7796D01012017C123"/>
    <s v="18421"/>
    <s v="2867/1"/>
    <s v="BRLLSN75B12I849H"/>
    <s v=""/>
    <s v="F"/>
    <s v="BERLONGHI ALESSANDRO"/>
    <s v="BERLONGHI"/>
    <s v="ALESSANDRO"/>
    <s v="M"/>
    <s v="12/02/1975"/>
    <s v="SORESINA"/>
    <s v="VIA SUOR MARTINA, 5"/>
    <s v="SORESINA"/>
    <s v="26015"/>
    <s v="VIA SUOR MARTINA"/>
    <s v="5"/>
    <s v="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594"/>
    <s v=""/>
    <s v="002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1"/>
    <s v="LOCALI ACCESSORI UTENZA DOMESTICA"/>
    <s v=""/>
    <s v=""/>
    <s v=""/>
    <s v=""/>
    <s v=""/>
    <s v=""/>
    <s v=""/>
    <s v=""/>
    <s v="Box"/>
    <s v="SIMULAZIONE TARI 2022 MT"/>
    <n v="14.58"/>
    <s v=""/>
    <n v="14.58"/>
    <n v="365"/>
    <s v="giorni"/>
    <s v="2022"/>
    <s v="01/01/2022"/>
    <s v="31/12/2022"/>
    <s v=""/>
    <s v=""/>
    <s v=""/>
    <s v=""/>
    <s v=""/>
    <s v=""/>
    <n v="0"/>
    <n v="0"/>
    <n v="0"/>
    <n v="0"/>
    <n v="23"/>
    <n v="1"/>
    <n v="0"/>
    <n v="0"/>
    <n v="0"/>
    <n v="0"/>
    <x v="1"/>
    <n v="14.579348682943737"/>
    <n v="0"/>
    <n v="-6.5131705626342296E-4"/>
    <n v="14.579348682943737"/>
    <n v="0"/>
    <n v="14.579348682943737"/>
  </r>
  <r>
    <s v="V2K8062D01012017C122"/>
    <s v="10539"/>
    <s v="2869/1"/>
    <s v="MLNLRC52P57A816P"/>
    <s v=""/>
    <s v="F"/>
    <s v="MALONI LUISA RACHELE"/>
    <s v="MALONI"/>
    <s v="LUISA RACHELE"/>
    <s v="F"/>
    <s v="17/09/1952"/>
    <s v="BERZO DEMO"/>
    <s v="VIA CINQUANTAQUATTRESIMA BRIGATA GARIBALDI, 19"/>
    <s v="CEVO"/>
    <s v="25040"/>
    <s v="VIA CINQUANTAQUATTRESIMA BRIGATA GARIBALDI"/>
    <s v="19"/>
    <s v=""/>
    <s v=""/>
    <s v=""/>
    <s v=""/>
    <s v=""/>
    <s v="VIA CINQUANTAQUATTRESIMA BRIGATA GARIBALDI, 19"/>
    <s v="VIA CINQUANTAQUATTRESIMA BRIGATA GARIBALDI"/>
    <s v="19"/>
    <s v=""/>
    <s v=""/>
    <s v=""/>
    <s v=""/>
    <s v=""/>
    <s v="FAB"/>
    <s v="C591"/>
    <s v="NCT"/>
    <s v="00017"/>
    <s v="000138"/>
    <s v=""/>
    <s v="001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2"/>
    <s v=""/>
    <s v=""/>
    <s v=""/>
    <s v=""/>
    <s v=""/>
    <s v=""/>
    <s v="SIMULAZIONE TARI 2022 MT"/>
    <n v="91.7"/>
    <s v=""/>
    <n v="91.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5"/>
    <n v="40.263418665456541"/>
    <n v="51.443731886070836"/>
    <n v="7.1505515273742049E-3"/>
    <n v="40.263418665456541"/>
    <n v="51.443731886070836"/>
    <n v="91.707150551527377"/>
  </r>
  <r>
    <s v="V2K8065D01012017C123"/>
    <s v="10539"/>
    <s v="2870/1"/>
    <s v="MLNLRC52P57A816P"/>
    <s v=""/>
    <s v="F"/>
    <s v="MALONI LUISA RACHELE"/>
    <s v="MALONI"/>
    <s v="LUISA RACHELE"/>
    <s v="F"/>
    <s v="17/09/1952"/>
    <s v="BERZO DEMO"/>
    <s v="VIA CINQUANTAQUATTRESIMA BRIGATA GARIBALDI, 19"/>
    <s v="CEVO"/>
    <s v="25040"/>
    <s v="VIA CINQUANTAQUATTRESIMA BRIGATA GARIBALDI"/>
    <s v="19"/>
    <s v=""/>
    <s v=""/>
    <s v=""/>
    <s v=""/>
    <s v=""/>
    <s v="VIA CINQUANTAQUATTRESIMA BRIGATA GARIBALDI, 19"/>
    <s v="VIA CINQUANTAQUATTRESIMA BRIGATA GARIBALDI"/>
    <s v="19"/>
    <s v=""/>
    <s v=""/>
    <s v=""/>
    <s v=""/>
    <s v=""/>
    <s v="FAB"/>
    <s v="C591"/>
    <s v="NCT"/>
    <s v="00017"/>
    <s v="000138"/>
    <s v=""/>
    <s v="001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2"/>
    <s v=""/>
    <s v=""/>
    <s v=""/>
    <s v=""/>
    <s v=""/>
    <s v=""/>
    <s v="SIMULAZIONE TARI 2022 MT"/>
    <n v="8.6300000000000008"/>
    <s v=""/>
    <n v="8.6300000000000008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5"/>
    <n v="8.627875428312116"/>
    <n v="0"/>
    <n v="-2.1245716878848242E-3"/>
    <n v="8.627875428312116"/>
    <n v="0"/>
    <n v="8.627875428312116"/>
  </r>
  <r>
    <s v="V2K8073D01012017C122"/>
    <s v="8183"/>
    <s v="2873/1"/>
    <s v="SCLSDR49H41L648S"/>
    <s v=""/>
    <s v="F"/>
    <s v="SCOLARI SANDRA MARIA"/>
    <s v="SCOLARI"/>
    <s v="SANDRA MARIA"/>
    <s v="F"/>
    <s v="01/06/1949"/>
    <s v="VALSAVIORE"/>
    <s v="VIA GUGLIELMO MARCONI, 7"/>
    <s v="CEVO"/>
    <s v="25040"/>
    <s v="VIA GUGLIELMO MARCONI"/>
    <s v="7"/>
    <s v=""/>
    <s v=""/>
    <s v=""/>
    <s v=""/>
    <s v=""/>
    <s v="VIA GUGLIELMO MARCONI, 7"/>
    <s v="VIA GUGLIELMO MARCONI"/>
    <s v="7"/>
    <s v=""/>
    <s v=""/>
    <s v=""/>
    <s v=""/>
    <s v=""/>
    <s v="FAB"/>
    <s v="C591"/>
    <s v="NCT"/>
    <s v="00014"/>
    <s v="000122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8079D01012017C123"/>
    <s v="8183"/>
    <s v="2874/1"/>
    <s v="SCLSDR49H41L648S"/>
    <s v=""/>
    <s v="F"/>
    <s v="SCOLARI SANDRA MARIA"/>
    <s v="SCOLARI"/>
    <s v="SANDRA MARIA"/>
    <s v="F"/>
    <s v="01/06/1949"/>
    <s v="VALSAVIORE"/>
    <s v="VIA GUGLIELMO MARCONI, 7"/>
    <s v="CEVO"/>
    <s v="25040"/>
    <s v="VIA GUGLIELMO MARCONI"/>
    <s v="7"/>
    <s v=""/>
    <s v=""/>
    <s v=""/>
    <s v=""/>
    <s v=""/>
    <s v="VIA ROMA, 85"/>
    <s v="VIA ROMA"/>
    <s v="85"/>
    <s v=""/>
    <s v=""/>
    <s v=""/>
    <s v=""/>
    <s v=""/>
    <s v="FAB"/>
    <s v="C591"/>
    <s v="NCT"/>
    <s v="00014"/>
    <s v="000122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1"/>
    <s v="LOCALI ACCESSORI UTENZA DOMESTICA"/>
    <s v=""/>
    <s v=""/>
    <n v="1"/>
    <s v=""/>
    <s v=""/>
    <s v=""/>
    <s v=""/>
    <s v=""/>
    <s v=""/>
    <s v="SIMULAZIONE TARI 2022 MT"/>
    <n v="35.5"/>
    <s v=""/>
    <n v="35.5"/>
    <n v="365"/>
    <s v="giorni"/>
    <s v="2022"/>
    <s v="01/01/2022"/>
    <s v="31/12/2022"/>
    <s v=""/>
    <s v=""/>
    <s v=""/>
    <s v=""/>
    <s v=""/>
    <s v=""/>
    <n v="0"/>
    <n v="0"/>
    <n v="0"/>
    <n v="0"/>
    <n v="72"/>
    <n v="1"/>
    <n v="0"/>
    <n v="0"/>
    <n v="0"/>
    <n v="0"/>
    <x v="0"/>
    <n v="35.497544619341269"/>
    <n v="0"/>
    <n v="-2.4553806587306326E-3"/>
    <n v="35.497544619341269"/>
    <n v="0"/>
    <n v="35.497544619341269"/>
  </r>
  <r>
    <s v="V2K8090D01012017C122"/>
    <s v="9623"/>
    <s v="2877/1"/>
    <s v="BLTNLN46L61L648Z"/>
    <s v=""/>
    <s v="F"/>
    <s v="BELOTTI ANGIOLINA"/>
    <s v="BELOTTI"/>
    <s v="ANGIOLINA"/>
    <s v="F"/>
    <s v="21/07/1946"/>
    <s v="VALSAVIORE"/>
    <s v="VIA ALFREDO BIONDI, 10"/>
    <s v="CEVO"/>
    <s v="25040"/>
    <s v="VIA ALFREDO BIONDI"/>
    <s v="10"/>
    <s v=""/>
    <s v=""/>
    <s v=""/>
    <s v=""/>
    <s v=""/>
    <s v="VIA ANDROLA, 36"/>
    <s v="VIA ANDROLA"/>
    <s v="36"/>
    <s v=""/>
    <s v=""/>
    <s v=""/>
    <s v=""/>
    <s v=""/>
    <s v="FAB"/>
    <s v="C591"/>
    <s v="NCT"/>
    <s v="00013"/>
    <s v="000092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"/>
    <n v="86"/>
    <x v="0"/>
    <x v="0"/>
    <s v="LOCALI AD USO ABITAZIONE"/>
    <s v=""/>
    <s v=""/>
    <n v="1"/>
    <s v=""/>
    <s v=""/>
    <s v=""/>
    <s v=""/>
    <s v=""/>
    <s v=""/>
    <s v="SIMULAZIONE TARI 2022 MT"/>
    <n v="59.33"/>
    <s v=""/>
    <n v="59.33"/>
    <n v="365"/>
    <s v="giorni"/>
    <s v="2022"/>
    <s v="01/01/2022"/>
    <s v="31/12/2022"/>
    <s v=""/>
    <s v=""/>
    <s v=""/>
    <s v=""/>
    <s v=""/>
    <s v=""/>
    <n v="0"/>
    <n v="0"/>
    <n v="0"/>
    <n v="0"/>
    <n v="86"/>
    <n v="0"/>
    <n v="0"/>
    <n v="0"/>
    <n v="0"/>
    <n v="1"/>
    <x v="0"/>
    <n v="42.399844961990965"/>
    <n v="16.930848468833439"/>
    <n v="6.9343082440553871E-4"/>
    <n v="42.399844961990965"/>
    <n v="16.930848468833439"/>
    <n v="59.330693430824404"/>
  </r>
  <r>
    <s v="V2K8096D01012017C123"/>
    <s v="9623"/>
    <s v="2878/1"/>
    <s v="BLTNLN46L61L648Z"/>
    <s v=""/>
    <s v="F"/>
    <s v="BELOTTI ANGIOLINA"/>
    <s v="BELOTTI"/>
    <s v="ANGIOLINA"/>
    <s v="F"/>
    <s v="21/07/1946"/>
    <s v="VALSAVIORE"/>
    <s v="VIA ALFREDO BIONDI, 10"/>
    <s v="CEVO"/>
    <s v="25040"/>
    <s v="VIA ALFREDO BIONDI"/>
    <s v="10"/>
    <s v=""/>
    <s v=""/>
    <s v=""/>
    <s v=""/>
    <s v=""/>
    <s v="VIA ANDROLA, 36"/>
    <s v="VIA ANDROLA"/>
    <s v="36"/>
    <s v=""/>
    <s v=""/>
    <s v=""/>
    <s v=""/>
    <s v=""/>
    <s v="FAB"/>
    <s v="C591"/>
    <s v="NCT"/>
    <s v="00013"/>
    <s v="000092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0"/>
    <n v="160"/>
    <x v="0"/>
    <x v="1"/>
    <s v="LOCALI ACCESSORI UTENZA DOMESTICA"/>
    <s v=""/>
    <s v=""/>
    <n v="1"/>
    <s v=""/>
    <s v=""/>
    <s v=""/>
    <s v=""/>
    <s v=""/>
    <s v=""/>
    <s v="SIMULAZIONE TARI 2022 MT"/>
    <n v="78.88"/>
    <s v=""/>
    <n v="78.88"/>
    <n v="365"/>
    <s v="giorni"/>
    <s v="2022"/>
    <s v="01/01/2022"/>
    <s v="31/12/2022"/>
    <s v=""/>
    <s v=""/>
    <s v=""/>
    <s v=""/>
    <s v=""/>
    <s v=""/>
    <n v="0"/>
    <n v="0"/>
    <n v="0"/>
    <n v="0"/>
    <n v="160"/>
    <n v="1"/>
    <n v="0"/>
    <n v="0"/>
    <n v="0"/>
    <n v="0"/>
    <x v="0"/>
    <n v="78.88343248742504"/>
    <n v="0"/>
    <n v="3.4324874250444282E-3"/>
    <n v="78.88343248742504"/>
    <n v="0"/>
    <n v="78.88343248742504"/>
  </r>
  <r>
    <s v="V2K8097D01012017C122"/>
    <s v="8260"/>
    <s v="2879/1"/>
    <s v="FRMLGU83L09B149L"/>
    <s v=""/>
    <s v="F"/>
    <s v="FORMENTI LUIGI"/>
    <s v="FORMENTI"/>
    <s v="LUIGI"/>
    <s v="M"/>
    <s v="09/07/1983"/>
    <s v="BRENO"/>
    <s v="VIA ANDROLA, 43"/>
    <s v="CEVO"/>
    <s v="25040"/>
    <s v="VIA ANDROLA"/>
    <s v="43"/>
    <s v=""/>
    <s v=""/>
    <s v=""/>
    <s v=""/>
    <s v=""/>
    <s v="VIA ANDROLA, 43"/>
    <s v="VIA ANDROLA"/>
    <s v="43"/>
    <s v=""/>
    <s v=""/>
    <s v=""/>
    <s v=""/>
    <s v=""/>
    <s v="FAB"/>
    <s v="C591"/>
    <s v="NCT"/>
    <s v="00013"/>
    <s v="000305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4"/>
    <s v=""/>
    <s v=""/>
    <s v=""/>
    <s v=""/>
    <s v=""/>
    <s v=""/>
    <s v="SIMULAZIONE TARI 2022 MT"/>
    <n v="150.46"/>
    <s v=""/>
    <n v="150.46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4"/>
    <n v="68.083914944503761"/>
    <n v="82.375089665670373"/>
    <n v="-9.9538982587432656E-4"/>
    <n v="68.083914944503761"/>
    <n v="82.375089665670373"/>
    <n v="150.45900461017413"/>
  </r>
  <r>
    <s v="V2K8098D01012017C123"/>
    <s v="8260"/>
    <s v="2880/1"/>
    <s v="FRMLGU83L09B149L"/>
    <s v=""/>
    <s v="F"/>
    <s v="FORMENTI LUIGI"/>
    <s v="FORMENTI"/>
    <s v="LUIGI"/>
    <s v="M"/>
    <s v="09/07/1983"/>
    <s v="BRENO"/>
    <s v="VIA ANDROLA, 43"/>
    <s v="CEVO"/>
    <s v="25040"/>
    <s v="VIA ANDROLA"/>
    <s v="43"/>
    <s v=""/>
    <s v=""/>
    <s v=""/>
    <s v=""/>
    <s v=""/>
    <s v="VIA ANDROLA, 47"/>
    <s v="VIA ANDROLA"/>
    <s v="47"/>
    <s v=""/>
    <s v=""/>
    <s v=""/>
    <s v=""/>
    <s v=""/>
    <s v="FAB"/>
    <s v="C591"/>
    <s v="NCT"/>
    <s v="00013"/>
    <s v="000305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1"/>
    <s v="LOCALI ACCESSORI UTENZA DOMESTICA"/>
    <s v=""/>
    <s v=""/>
    <n v="4"/>
    <s v=""/>
    <s v=""/>
    <s v=""/>
    <s v=""/>
    <s v=""/>
    <s v=""/>
    <s v="SIMULAZIONE TARI 2022 MT"/>
    <n v="34.04"/>
    <s v=""/>
    <n v="34.04"/>
    <n v="365"/>
    <s v="giorni"/>
    <s v="2022"/>
    <s v="01/01/2022"/>
    <s v="31/12/2022"/>
    <s v=""/>
    <s v=""/>
    <s v=""/>
    <s v=""/>
    <s v=""/>
    <s v=""/>
    <n v="0"/>
    <n v="0"/>
    <n v="0"/>
    <n v="0"/>
    <n v="50"/>
    <n v="1"/>
    <n v="0"/>
    <n v="0"/>
    <n v="0"/>
    <n v="0"/>
    <x v="4"/>
    <n v="34.04195747225188"/>
    <n v="0"/>
    <n v="1.9574722518811427E-3"/>
    <n v="34.04195747225188"/>
    <n v="0"/>
    <n v="34.04195747225188"/>
  </r>
  <r>
    <s v="V2K8101D01012017C122"/>
    <s v="9460"/>
    <s v="2881/1"/>
    <s v="NGLCLD71M31B149A"/>
    <s v=""/>
    <s v="F"/>
    <s v="ANGELI CLAUDIO"/>
    <s v="ANGELI"/>
    <s v="CLAUDIO"/>
    <s v="M"/>
    <s v="31/08/1971"/>
    <s v="BRENO"/>
    <s v="VIA ANDROLA, 6"/>
    <s v="CEVO"/>
    <s v="25040"/>
    <s v="VIA ANDROLA"/>
    <s v="6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n v="2"/>
    <s v=""/>
    <s v=""/>
    <s v=""/>
    <s v=""/>
    <s v=""/>
    <s v=""/>
    <s v="SIMULAZIONE TARI 2022 MT"/>
    <n v="100.33"/>
    <s v=""/>
    <n v="100.33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5"/>
    <n v="48.891294093768657"/>
    <n v="51.443731886070836"/>
    <n v="5.0259798394876043E-3"/>
    <n v="48.891294093768657"/>
    <n v="51.443731886070836"/>
    <n v="100.33502597983949"/>
  </r>
  <r>
    <s v="V2K8104D01012017C123"/>
    <s v="9460"/>
    <s v="2882/1"/>
    <s v="NGLCLD71M31B149A"/>
    <s v=""/>
    <s v="F"/>
    <s v="ANGELI CLAUDIO"/>
    <s v="ANGELI"/>
    <s v="CLAUDIO"/>
    <s v="M"/>
    <s v="31/08/1971"/>
    <s v="BRENO"/>
    <s v="VIA ANDROLA, 6"/>
    <s v="CEVO"/>
    <s v="25040"/>
    <s v="VIA ANDROLA"/>
    <s v="6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n v="2"/>
    <s v=""/>
    <s v=""/>
    <s v=""/>
    <s v=""/>
    <s v=""/>
    <s v=""/>
    <s v="SIMULAZIONE TARI 2022 MT"/>
    <n v="14.38"/>
    <s v=""/>
    <n v="14.38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5"/>
    <n v="14.379792380520193"/>
    <n v="0"/>
    <n v="-2.0761947980751927E-4"/>
    <n v="14.379792380520193"/>
    <n v="0"/>
    <n v="14.379792380520193"/>
  </r>
  <r>
    <s v="V2K8106D01012017C99"/>
    <s v="749"/>
    <s v="2883/1"/>
    <s v="VLRCLD60M02B149Y"/>
    <s v=""/>
    <s v="F"/>
    <s v="VALRA CLAUDIO"/>
    <s v="VALRA"/>
    <s v="CLAUDIO"/>
    <s v="M"/>
    <s v="02/08/1960"/>
    <s v="BRENO"/>
    <s v="VIA ANDROLA, 7"/>
    <s v="CEVO"/>
    <s v="25040"/>
    <s v="VIA ANDROLA"/>
    <s v="7"/>
    <s v=""/>
    <s v=""/>
    <s v=""/>
    <s v=""/>
    <s v=""/>
    <s v="VIA SAN VIGILIO, 68"/>
    <s v="VIA SAN VIGILIO"/>
    <s v="68"/>
    <s v=""/>
    <s v=""/>
    <s v=""/>
    <s v=""/>
    <s v=""/>
    <s v="FAB"/>
    <s v="C591"/>
    <s v="NCT"/>
    <s v="00015"/>
    <s v="000292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35"/>
    <x v="0"/>
    <x v="4"/>
    <s v=""/>
    <s v=""/>
    <s v=""/>
    <s v=""/>
    <s v=""/>
    <s v=""/>
    <s v=""/>
    <s v=""/>
    <s v=""/>
    <s v="Senza Utenze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113D01012017C122"/>
    <s v="10961"/>
    <s v="2884/1"/>
    <s v="RMLGLL70A60B149S"/>
    <s v=""/>
    <s v="F"/>
    <s v="ROMELLI GIGLIOLA"/>
    <s v="ROMELLI"/>
    <s v="GIGLIOLA"/>
    <s v="F"/>
    <s v="20/01/1970"/>
    <s v="BRENO"/>
    <s v="VIA RISORGIMENTO, 13 A"/>
    <s v="CEVO"/>
    <s v="25040"/>
    <s v="VIA RISORGIMENTO"/>
    <s v="13"/>
    <s v="A"/>
    <s v=""/>
    <s v=""/>
    <s v=""/>
    <s v=""/>
    <s v="VIA RISORGIMENTO, 13 A"/>
    <s v="VIA RISORGIMENTO"/>
    <s v="13"/>
    <s v="A"/>
    <s v=""/>
    <s v=""/>
    <s v=""/>
    <s v=""/>
    <s v="FAB"/>
    <s v="C591"/>
    <s v="NCT"/>
    <s v="00020"/>
    <s v="000157"/>
    <s v=""/>
    <s v="00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8"/>
    <n v="118"/>
    <x v="0"/>
    <x v="0"/>
    <s v="LOCALI AD USO ABITAZIONE"/>
    <s v=""/>
    <s v=""/>
    <n v="1"/>
    <s v=""/>
    <s v=""/>
    <s v=""/>
    <s v=""/>
    <s v=""/>
    <s v=""/>
    <s v="SIMULAZIONE TARI 2022 MT"/>
    <n v="75.11"/>
    <s v=""/>
    <n v="75.11"/>
    <n v="365"/>
    <s v="giorni"/>
    <s v="2022"/>
    <s v="01/01/2022"/>
    <s v="31/12/2022"/>
    <s v=""/>
    <s v=""/>
    <s v=""/>
    <s v=""/>
    <s v=""/>
    <s v=""/>
    <n v="0"/>
    <n v="0"/>
    <n v="0"/>
    <n v="0"/>
    <n v="118"/>
    <n v="0"/>
    <n v="0"/>
    <n v="0"/>
    <n v="0"/>
    <n v="1"/>
    <x v="0"/>
    <n v="58.176531459475974"/>
    <n v="16.930848468833439"/>
    <n v="-2.6200716905862009E-3"/>
    <n v="58.176531459475974"/>
    <n v="16.930848468833439"/>
    <n v="75.107379928309413"/>
  </r>
  <r>
    <s v="V2K8115D01012017C123"/>
    <s v="10961"/>
    <s v="2885/1"/>
    <s v="RMLGLL70A60B149S"/>
    <s v=""/>
    <s v="F"/>
    <s v="ROMELLI GIGLIOLA"/>
    <s v="ROMELLI"/>
    <s v="GIGLIOLA"/>
    <s v="F"/>
    <s v="20/01/1970"/>
    <s v="BRENO"/>
    <s v="VIA RISORGIMENTO, 13 A"/>
    <s v="CEVO"/>
    <s v="25040"/>
    <s v="VIA RISORGIMENTO"/>
    <s v="13"/>
    <s v="A"/>
    <s v=""/>
    <s v=""/>
    <s v=""/>
    <s v=""/>
    <s v="VIA RISORGIMENTO, 13 A"/>
    <s v="VIA RISORGIMENTO"/>
    <s v="13"/>
    <s v="A"/>
    <s v=""/>
    <s v=""/>
    <s v=""/>
    <s v=""/>
    <s v="FAB"/>
    <s v="C591"/>
    <s v="NCT"/>
    <s v="00020"/>
    <s v="000157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1"/>
    <s v=""/>
    <s v=""/>
    <s v=""/>
    <s v=""/>
    <s v=""/>
    <s v=""/>
    <s v="SIMULAZIONE TARI 2022 MT"/>
    <n v="7.89"/>
    <s v=""/>
    <n v="7.89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0"/>
    <n v="7.8883432487425047"/>
    <n v="0"/>
    <n v="-1.6567512574949816E-3"/>
    <n v="7.8883432487425047"/>
    <n v="0"/>
    <n v="7.8883432487425047"/>
  </r>
  <r>
    <s v="V2K8125D18012017C122"/>
    <s v="5015"/>
    <s v="2886/1"/>
    <s v="DVDDNC46D03L648I"/>
    <s v=""/>
    <s v="F"/>
    <s v="DAVIDE DOMENICO"/>
    <s v="DAVIDE"/>
    <s v="DOMENICO"/>
    <s v="M"/>
    <s v="03/04/1946"/>
    <s v="VALSAVIORE"/>
    <s v="VIA CASAZZA, "/>
    <s v="BRESCIA"/>
    <s v="25060"/>
    <s v="VIA CASAZZA"/>
    <s v=""/>
    <s v=""/>
    <s v=""/>
    <s v=""/>
    <s v=""/>
    <s v=""/>
    <s v="VIA FRESINE, 28"/>
    <s v="VIA FRESINE"/>
    <s v="28"/>
    <s v=""/>
    <s v=""/>
    <s v=""/>
    <s v=""/>
    <s v=""/>
    <s v="FAB"/>
    <s v="C591"/>
    <s v="NCT"/>
    <s v="00029"/>
    <s v="000149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2"/>
    <n v="102"/>
    <x v="0"/>
    <x v="0"/>
    <s v="LOCALI AD USO ABITAZIONE"/>
    <s v=""/>
    <s v=""/>
    <s v=""/>
    <s v=""/>
    <s v=""/>
    <s v=""/>
    <s v=""/>
    <s v=""/>
    <s v=""/>
    <s v="SIMULAZIONE TARI 2022 MT"/>
    <n v="132.06"/>
    <s v=""/>
    <n v="132.06"/>
    <n v="365"/>
    <s v="giorni"/>
    <s v="2022"/>
    <s v="01/01/2022"/>
    <s v="31/12/2022"/>
    <s v=""/>
    <s v=""/>
    <s v=""/>
    <s v=""/>
    <s v=""/>
    <s v=""/>
    <n v="0"/>
    <n v="0"/>
    <n v="0"/>
    <n v="0"/>
    <n v="102"/>
    <n v="0"/>
    <n v="0"/>
    <n v="0"/>
    <n v="0"/>
    <n v="1"/>
    <x v="1"/>
    <n v="64.656241985228746"/>
    <n v="67.397800635548478"/>
    <n v="-5.9573792227638478E-3"/>
    <n v="64.656241985228746"/>
    <n v="67.397800635548478"/>
    <n v="132.05404262077724"/>
  </r>
  <r>
    <s v="V2K8137D18012017C123"/>
    <s v="5015"/>
    <s v="2887/1"/>
    <s v="DVDDNC46D03L648I"/>
    <s v=""/>
    <s v="F"/>
    <s v="DAVIDE DOMENICO"/>
    <s v="DAVIDE"/>
    <s v="DOMENICO"/>
    <s v="M"/>
    <s v="03/04/1946"/>
    <s v="VALSAVIORE"/>
    <s v="VIA CASAZZA, "/>
    <s v="BRESCIA"/>
    <s v="25060"/>
    <s v="VIA CASAZZA"/>
    <s v=""/>
    <s v=""/>
    <s v=""/>
    <s v=""/>
    <s v=""/>
    <s v=""/>
    <s v="VIA FRESINE, 28"/>
    <s v="VIA FRESINE"/>
    <s v="28"/>
    <s v=""/>
    <s v=""/>
    <s v=""/>
    <s v=""/>
    <s v=""/>
    <s v="FAB"/>
    <s v="C591"/>
    <s v="NCT"/>
    <s v="00029"/>
    <s v="000149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"/>
    <n v="8"/>
    <x v="0"/>
    <x v="1"/>
    <s v="LOCALI ACCESSORI UTENZA DOMESTICA"/>
    <s v=""/>
    <s v=""/>
    <s v=""/>
    <s v=""/>
    <s v=""/>
    <s v=""/>
    <s v=""/>
    <s v=""/>
    <s v=""/>
    <s v="SIMULAZIONE TARI 2022 MT"/>
    <n v="5.07"/>
    <s v=""/>
    <n v="5.07"/>
    <n v="365"/>
    <s v="giorni"/>
    <s v="2022"/>
    <s v="01/01/2022"/>
    <s v="31/12/2022"/>
    <s v=""/>
    <s v=""/>
    <s v=""/>
    <s v=""/>
    <s v=""/>
    <s v=""/>
    <n v="0"/>
    <n v="0"/>
    <n v="0"/>
    <n v="0"/>
    <n v="8"/>
    <n v="1"/>
    <n v="0"/>
    <n v="0"/>
    <n v="0"/>
    <n v="0"/>
    <x v="1"/>
    <n v="5.071077802763039"/>
    <n v="0"/>
    <n v="1.0778027630387044E-3"/>
    <n v="5.071077802763039"/>
    <n v="0"/>
    <n v="5.071077802763039"/>
  </r>
  <r>
    <s v="V2K8140D30062016C123"/>
    <s v="18324"/>
    <s v="2888/1"/>
    <s v="SNGDNL71R70B898A"/>
    <s v=""/>
    <s v="F"/>
    <s v="SANGUANINI DANIELA"/>
    <s v="SANGUANINI"/>
    <s v="DANIELA"/>
    <s v="F"/>
    <s v="30/10/1971"/>
    <s v="CASALMAGGIORE"/>
    <s v="MAZZINI G., 42"/>
    <s v="RIVAROLO MANTOVANO"/>
    <s v="46017"/>
    <s v="MAZZINI G."/>
    <s v="42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34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799999999999997"/>
    <n v="33.799999999999997"/>
    <x v="0"/>
    <x v="1"/>
    <s v="LOCALI ACCESSORI UTENZA DOMESTICA"/>
    <s v=""/>
    <s v=""/>
    <s v=""/>
    <s v=""/>
    <s v=""/>
    <s v=""/>
    <s v=""/>
    <s v=""/>
    <s v=""/>
    <s v="SIMULAZIONE TARI 2022 MT"/>
    <n v="21.43"/>
    <s v=""/>
    <n v="21.43"/>
    <n v="365"/>
    <s v="giorni"/>
    <s v="2022"/>
    <s v="01/01/2022"/>
    <s v="31/12/2022"/>
    <s v=""/>
    <s v=""/>
    <s v=""/>
    <s v=""/>
    <s v=""/>
    <s v=""/>
    <n v="0"/>
    <n v="0"/>
    <n v="0"/>
    <n v="0"/>
    <n v="33.799999999999997"/>
    <n v="1"/>
    <n v="0"/>
    <n v="0"/>
    <n v="0"/>
    <n v="0"/>
    <x v="1"/>
    <n v="21.425303716673838"/>
    <n v="0"/>
    <n v="-4.6962833261616765E-3"/>
    <n v="21.425303716673838"/>
    <n v="0"/>
    <n v="21.425303716673838"/>
  </r>
  <r>
    <s v="V2K8149D30062016C122"/>
    <s v="18324"/>
    <s v="2889/1"/>
    <s v="SNGDNL71R70B898A"/>
    <s v=""/>
    <s v="F"/>
    <s v="SANGUANINI DANIELA"/>
    <s v="SANGUANINI"/>
    <s v="DANIELA"/>
    <s v="F"/>
    <s v="30/10/1971"/>
    <s v="CASALMAGGIORE"/>
    <s v="MAZZINI G., 42"/>
    <s v="RIVAROLO MANTOVANO"/>
    <s v="46017"/>
    <s v="MAZZINI G."/>
    <s v="42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34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8150D16092016C122"/>
    <s v="18437"/>
    <s v="2890/1"/>
    <s v="BLLCSR59H03B110R"/>
    <s v=""/>
    <s v="F"/>
    <s v="BELLINGERI CESARE"/>
    <s v="BELLINGERI"/>
    <s v="CESARE"/>
    <s v="M"/>
    <s v="03/06/1959"/>
    <s v="BOZZOLO"/>
    <s v="VIA DEL BOSELLINO, 1"/>
    <s v="RIVAROLO MANTOVANO"/>
    <s v="46017"/>
    <s v="VIA DEL BOSELLINO"/>
    <s v="1"/>
    <s v="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34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s v=""/>
    <s v=""/>
    <s v=""/>
    <s v=""/>
    <s v=""/>
    <s v=""/>
    <s v=""/>
    <s v="SIMULAZIONE TARI 2022 MT"/>
    <n v="127.62"/>
    <s v=""/>
    <n v="127.62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1"/>
    <n v="60.219048907811086"/>
    <n v="67.397800635548478"/>
    <n v="-3.1504566404407797E-3"/>
    <n v="60.219048907811086"/>
    <n v="67.397800635548478"/>
    <n v="127.61684954335956"/>
  </r>
  <r>
    <s v="V2K8161D01012017C122"/>
    <s v="9911"/>
    <s v="2892/1"/>
    <s v="BRSLEI95L08D434A"/>
    <s v="04025200983"/>
    <s v="F"/>
    <s v="BRESADOLA ELIO"/>
    <s v="BRESADOLA"/>
    <s v="ELIO"/>
    <s v="M"/>
    <s v="08/07/1995"/>
    <s v="ESINE"/>
    <s v="VIA GUGLIELMO MARCONI, 45"/>
    <s v="CEVO"/>
    <s v="25040"/>
    <s v="VIA GUGLIELMO MARCONI"/>
    <s v="45"/>
    <s v=""/>
    <s v=""/>
    <s v=""/>
    <s v=""/>
    <s v=""/>
    <s v="VIA GUGLIELMO MARCONI, 45"/>
    <s v="VIA GUGLIELMO MARCONI"/>
    <s v="45"/>
    <s v=""/>
    <s v=""/>
    <s v=""/>
    <s v=""/>
    <s v=""/>
    <s v="FAB"/>
    <s v="C591"/>
    <s v="NCT"/>
    <s v="00006"/>
    <s v="000016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0"/>
    <s v="LOCALI AD USO ABITAZIONE"/>
    <s v=""/>
    <s v=""/>
    <n v="2"/>
    <s v=""/>
    <s v=""/>
    <s v=""/>
    <s v=""/>
    <s v=""/>
    <s v=""/>
    <s v="SIMULAZIONE TARI 2022 MT"/>
    <n v="76.17"/>
    <s v=""/>
    <n v="76.17"/>
    <n v="365"/>
    <s v="giorni"/>
    <s v="2022"/>
    <s v="01/01/2022"/>
    <s v="31/12/2022"/>
    <s v=""/>
    <s v=""/>
    <s v=""/>
    <s v=""/>
    <s v=""/>
    <s v=""/>
    <n v="0"/>
    <n v="0"/>
    <n v="0"/>
    <n v="0"/>
    <n v="43"/>
    <n v="0"/>
    <n v="0"/>
    <n v="0"/>
    <n v="0"/>
    <n v="1"/>
    <x v="5"/>
    <n v="24.733242894494733"/>
    <n v="51.443731886070836"/>
    <n v="6.9747805655708817E-3"/>
    <n v="24.733242894494733"/>
    <n v="51.443731886070836"/>
    <n v="76.176974780565573"/>
  </r>
  <r>
    <s v="V2K8164D01012017C122"/>
    <s v="17802"/>
    <s v="2893/1"/>
    <s v="SCHVND47T41H124X"/>
    <s v=""/>
    <s v="F"/>
    <s v="SCHIEVENIN VANDA"/>
    <s v="SCHIEVENIN"/>
    <s v="VANDA"/>
    <s v="F"/>
    <s v="01/12/1947"/>
    <s v="QUERO"/>
    <s v="VIA PARTIGIANI D'ITALIA, 7 D"/>
    <s v="MARCHENO"/>
    <s v="25060"/>
    <s v="VIA PARTIGIANI D'ITALIA"/>
    <s v="7"/>
    <s v="D"/>
    <s v=""/>
    <s v=""/>
    <s v=""/>
    <s v=""/>
    <s v="VIA UMBERTO PRIMO, 5"/>
    <s v="VIA UMBERTO PRIMO"/>
    <s v="5"/>
    <s v=""/>
    <s v=""/>
    <s v=""/>
    <s v=""/>
    <s v=""/>
    <s v="FAB"/>
    <s v="C591"/>
    <s v="NCT"/>
    <s v="00011"/>
    <s v="000037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8179D31122012C122"/>
    <s v="18880"/>
    <s v="2894/1"/>
    <s v="DVLMKT68A42C591S"/>
    <s v=""/>
    <s v="F"/>
    <s v="DAVOLIO MIRKA TIZIANA"/>
    <s v="DAVOLIO"/>
    <s v="MIRKA TIZIANA"/>
    <s v="F"/>
    <s v="02/01/1968"/>
    <s v="CEVO"/>
    <s v="VIA MAGENTA, 11"/>
    <s v="ASTI"/>
    <s v="14100"/>
    <s v="VIA MAGENTA"/>
    <s v="11"/>
    <s v=""/>
    <s v=""/>
    <s v=""/>
    <s v=""/>
    <s v=""/>
    <s v="VIA SANT' ANTONIO, 28"/>
    <s v="VIA SANT' ANTONIO"/>
    <s v="28"/>
    <s v=""/>
    <s v=""/>
    <s v=""/>
    <s v=""/>
    <s v=""/>
    <s v="FAB"/>
    <s v="C591"/>
    <s v="NCT"/>
    <s v="00015"/>
    <s v="000169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8186D01012018C122"/>
    <s v="9744"/>
    <s v="2896/1"/>
    <s v="BNDFRZ76E62B149X"/>
    <s v=""/>
    <s v="F"/>
    <s v="BIONDI FABRIZIA"/>
    <s v="BIONDI"/>
    <s v="FABRIZIA"/>
    <s v="F"/>
    <s v="22/05/1976"/>
    <s v="BRENO"/>
    <s v="VIA ADAMELLO, 2"/>
    <s v="CEVO"/>
    <s v="25040"/>
    <s v="VIA ADAMELLO"/>
    <s v="2"/>
    <s v=""/>
    <s v=""/>
    <s v=""/>
    <s v=""/>
    <s v=""/>
    <s v="VIA ADAMELLO, 2"/>
    <s v="VIA ADAMELLO"/>
    <s v="2"/>
    <s v=""/>
    <s v=""/>
    <s v=""/>
    <s v=""/>
    <s v=""/>
    <s v="FAB"/>
    <s v="C591"/>
    <s v="NCT"/>
    <s v="00015"/>
    <s v="000154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4"/>
    <n v="114"/>
    <x v="0"/>
    <x v="0"/>
    <s v="LOCALI AD USO ABITAZIONE"/>
    <s v=""/>
    <s v=""/>
    <n v="1"/>
    <s v=""/>
    <s v=""/>
    <s v=""/>
    <s v=""/>
    <s v=""/>
    <s v=""/>
    <s v="SIMULAZIONE TARI 2022 MT"/>
    <n v="73.13"/>
    <s v=""/>
    <n v="73.13"/>
    <n v="365"/>
    <s v="giorni"/>
    <s v="2022"/>
    <s v="01/01/2022"/>
    <s v="31/12/2022"/>
    <s v=""/>
    <s v=""/>
    <s v=""/>
    <s v=""/>
    <s v=""/>
    <s v=""/>
    <n v="0"/>
    <n v="0"/>
    <n v="0"/>
    <n v="0"/>
    <n v="114"/>
    <n v="0"/>
    <n v="0"/>
    <n v="0"/>
    <n v="0"/>
    <n v="1"/>
    <x v="0"/>
    <n v="56.204445647290349"/>
    <n v="16.930848468833439"/>
    <n v="5.2941161237924916E-3"/>
    <n v="56.204445647290349"/>
    <n v="16.930848468833439"/>
    <n v="73.135294116123788"/>
  </r>
  <r>
    <s v="V2K8187D01012018C123"/>
    <s v="9744"/>
    <s v="2897/1"/>
    <s v="BNDFRZ76E62B149X"/>
    <s v=""/>
    <s v="F"/>
    <s v="BIONDI FABRIZIA"/>
    <s v="BIONDI"/>
    <s v="FABRIZIA"/>
    <s v="F"/>
    <s v="22/05/1976"/>
    <s v="BRENO"/>
    <s v="VIA ADAMELLO, 2"/>
    <s v="CEVO"/>
    <s v="25040"/>
    <s v="VIA ADAMELLO"/>
    <s v="2"/>
    <s v=""/>
    <s v=""/>
    <s v=""/>
    <s v=""/>
    <s v=""/>
    <s v=",  SNC"/>
    <s v=""/>
    <s v=""/>
    <s v="SNC"/>
    <s v=""/>
    <s v=""/>
    <s v=""/>
    <s v=""/>
    <s v="FAB"/>
    <s v="C591"/>
    <s v="NCT"/>
    <s v="00015"/>
    <s v="000592"/>
    <s v=""/>
    <s v="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"/>
    <n v="37"/>
    <x v="0"/>
    <x v="1"/>
    <s v="LOCALI ACCESSORI UTENZA DOMESTICA"/>
    <s v=""/>
    <s v=""/>
    <n v="1"/>
    <s v=""/>
    <s v=""/>
    <s v=""/>
    <s v=""/>
    <s v=""/>
    <s v=""/>
    <s v="SIMULAZIONE TARI 2022 MT"/>
    <n v="18.239999999999998"/>
    <s v=""/>
    <n v="18.239999999999998"/>
    <n v="365"/>
    <s v="giorni"/>
    <s v="2022"/>
    <s v="01/01/2022"/>
    <s v="31/12/2022"/>
    <s v=""/>
    <s v=""/>
    <s v=""/>
    <s v=""/>
    <s v=""/>
    <s v=""/>
    <n v="0"/>
    <n v="0"/>
    <n v="0"/>
    <n v="0"/>
    <n v="37"/>
    <n v="1"/>
    <n v="0"/>
    <n v="0"/>
    <n v="0"/>
    <n v="0"/>
    <x v="0"/>
    <n v="18.241793762717041"/>
    <n v="0"/>
    <n v="1.7937627170425685E-3"/>
    <n v="18.241793762717041"/>
    <n v="0"/>
    <n v="18.241793762717041"/>
  </r>
  <r>
    <s v="V2K8188D01012017C122"/>
    <s v="9781"/>
    <s v="2898/1"/>
    <s v="BNDMRC72T23B149G"/>
    <s v=""/>
    <s v="F"/>
    <s v="BIONDI MARCO"/>
    <s v="BIONDI"/>
    <s v="MARCO"/>
    <s v="M"/>
    <s v="23/12/1972"/>
    <s v="BRENO"/>
    <s v="VIA ADAMELLO, 2 A"/>
    <s v="CEVO"/>
    <s v="25040"/>
    <s v="VIA ADAMELLO"/>
    <s v="2"/>
    <s v="A"/>
    <s v=""/>
    <s v=""/>
    <s v=""/>
    <s v=""/>
    <s v="VIA ADAMELLO, 2"/>
    <s v="VIA ADAMELLO"/>
    <s v="2"/>
    <s v=""/>
    <s v=""/>
    <s v=""/>
    <s v=""/>
    <s v=""/>
    <s v="FAB"/>
    <s v="C591"/>
    <s v="NCT"/>
    <s v="00015"/>
    <s v="000154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5"/>
    <n v="95"/>
    <x v="0"/>
    <x v="0"/>
    <s v="LOCALI AD USO ABITAZIONE"/>
    <s v=""/>
    <s v=""/>
    <n v="4"/>
    <s v=""/>
    <s v=""/>
    <s v=""/>
    <s v=""/>
    <s v=""/>
    <s v=""/>
    <s v="SIMULAZIONE TARI 2022 MT"/>
    <n v="147.06"/>
    <s v=""/>
    <n v="147.06"/>
    <n v="365"/>
    <s v="giorni"/>
    <s v="2022"/>
    <s v="01/01/2022"/>
    <s v="31/12/2022"/>
    <s v=""/>
    <s v=""/>
    <s v=""/>
    <s v=""/>
    <s v=""/>
    <s v=""/>
    <n v="0"/>
    <n v="0"/>
    <n v="0"/>
    <n v="0"/>
    <n v="95"/>
    <n v="0"/>
    <n v="0"/>
    <n v="0"/>
    <n v="0"/>
    <n v="1"/>
    <x v="4"/>
    <n v="64.679719197278573"/>
    <n v="82.375089665670373"/>
    <n v="-5.1911370510424604E-3"/>
    <n v="64.679719197278573"/>
    <n v="82.375089665670373"/>
    <n v="147.05480886294896"/>
  </r>
  <r>
    <s v="V2K8189D01012017C123"/>
    <s v="9781"/>
    <s v="2899/1"/>
    <s v="BNDMRC72T23B149G"/>
    <s v=""/>
    <s v="F"/>
    <s v="BIONDI MARCO"/>
    <s v="BIONDI"/>
    <s v="MARCO"/>
    <s v="M"/>
    <s v="23/12/1972"/>
    <s v="BRENO"/>
    <s v="VIA ADAMELLO, 2 A"/>
    <s v="CEVO"/>
    <s v="25040"/>
    <s v="VIA ADAMELLO"/>
    <s v="2"/>
    <s v="A"/>
    <s v=""/>
    <s v=""/>
    <s v=""/>
    <s v=""/>
    <s v="VIA ADAMELLO, 2"/>
    <s v="VIA ADAMELLO"/>
    <s v="2"/>
    <s v=""/>
    <s v=""/>
    <s v=""/>
    <s v=""/>
    <s v=""/>
    <s v="FAB"/>
    <s v="C591"/>
    <s v="NCT"/>
    <s v="00015"/>
    <s v="000154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5"/>
    <n v="125"/>
    <x v="0"/>
    <x v="1"/>
    <s v="LOCALI ACCESSORI UTENZA DOMESTICA"/>
    <s v=""/>
    <s v=""/>
    <n v="4"/>
    <s v=""/>
    <s v=""/>
    <s v=""/>
    <s v=""/>
    <s v=""/>
    <s v=""/>
    <s v="SIMULAZIONE TARI 2022 MT"/>
    <n v="85.11"/>
    <s v=""/>
    <n v="85.11"/>
    <n v="365"/>
    <s v="giorni"/>
    <s v="2022"/>
    <s v="01/01/2022"/>
    <s v="31/12/2022"/>
    <s v=""/>
    <s v=""/>
    <s v=""/>
    <s v=""/>
    <s v=""/>
    <s v=""/>
    <n v="0"/>
    <n v="0"/>
    <n v="0"/>
    <n v="0"/>
    <n v="125"/>
    <n v="1"/>
    <n v="0"/>
    <n v="0"/>
    <n v="0"/>
    <n v="0"/>
    <x v="4"/>
    <n v="85.104893680629687"/>
    <n v="0"/>
    <n v="-5.1063193703129173E-3"/>
    <n v="85.104893680629687"/>
    <n v="0"/>
    <n v="85.104893680629687"/>
  </r>
  <r>
    <s v="V2K8190D01012017C122"/>
    <s v="9781"/>
    <s v="2900/1"/>
    <s v="BNDMRC72T23B149G"/>
    <s v=""/>
    <s v="F"/>
    <s v="BIONDI MARCO"/>
    <s v="BIONDI"/>
    <s v="MARCO"/>
    <s v="M"/>
    <s v="23/12/1972"/>
    <s v="BRENO"/>
    <s v="VIA ADAMELLO, 2 A"/>
    <s v="CEVO"/>
    <s v="25040"/>
    <s v="VIA ADAMELLO"/>
    <s v="2"/>
    <s v="A"/>
    <s v=""/>
    <s v=""/>
    <s v=""/>
    <s v=""/>
    <s v="LOCALITA' MUSNA, "/>
    <s v="LOCALITA' MUSNA"/>
    <s v=""/>
    <s v=""/>
    <s v=""/>
    <s v=""/>
    <s v=""/>
    <s v=""/>
    <s v="FAB"/>
    <s v="C591"/>
    <s v="NCT"/>
    <s v="00003"/>
    <s v="000077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"/>
    <n v="37"/>
    <x v="0"/>
    <x v="0"/>
    <s v="LOCALI AD USO ABITAZIONE"/>
    <s v=""/>
    <s v=""/>
    <n v="4"/>
    <s v="145 - RIDUZIONI = 135 - INSEDIAMENTI UBICATI FUORI DALL'AREA DI RACCOLTA, SUPERIORE A 300"/>
    <s v=""/>
    <s v=""/>
    <s v=""/>
    <s v=""/>
    <s v=""/>
    <s v="SIMULAZIONE TARI 2022 MT"/>
    <n v="107.57"/>
    <n v="-80.680000000000007"/>
    <n v="26.89"/>
    <n v="365"/>
    <s v="giorni"/>
    <s v="2022"/>
    <s v="01/01/2022"/>
    <s v="31/12/2022"/>
    <s v=""/>
    <s v=""/>
    <s v=""/>
    <s v=""/>
    <s v=""/>
    <s v=""/>
    <n v="0"/>
    <n v="0.75"/>
    <n v="0"/>
    <n v="0"/>
    <n v="9.25"/>
    <n v="0"/>
    <n v="0.75"/>
    <n v="0"/>
    <n v="0"/>
    <n v="0.25"/>
    <x v="4"/>
    <n v="6.2977621323665973"/>
    <n v="20.593772416417593"/>
    <n v="1.534548784189127E-3"/>
    <n v="6.2977621323665973"/>
    <n v="20.593772416417593"/>
    <n v="26.89153454878419"/>
  </r>
  <r>
    <s v="V2K8193D31122016C122"/>
    <s v="18469"/>
    <s v="2901/1"/>
    <s v="MTTGNI50M42L648S"/>
    <s v=""/>
    <s v="F"/>
    <s v="MATTI GINA"/>
    <s v="MATTI"/>
    <s v="GINA"/>
    <s v="F"/>
    <s v="02/08/1950"/>
    <s v="VALSAVIORE"/>
    <s v="VIA DISPERSI IN RUSSIA, 34"/>
    <s v="REZZATO"/>
    <s v="25086"/>
    <s v="VIA DISPERSI IN RUSSIA"/>
    <s v="34"/>
    <s v=""/>
    <s v=""/>
    <s v=""/>
    <s v=""/>
    <s v=""/>
    <s v="VIA GIARDINO, 3"/>
    <s v="VIA GIARDINO"/>
    <s v="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8198D01012017C122"/>
    <s v="18257"/>
    <s v="2902/1"/>
    <s v="VRTFNC94L27B157J"/>
    <s v=""/>
    <s v="F"/>
    <s v="VERTUA FRANCESCO"/>
    <s v="VERTUA"/>
    <s v="FRANCESCO"/>
    <s v="M"/>
    <s v="27/07/1994"/>
    <s v="BRESCIA"/>
    <s v="VIA QUATTRO NOVEMBRE, 2"/>
    <s v="CEVO"/>
    <s v="25040"/>
    <s v="VIA QUATTRO NOVEMBRE"/>
    <s v="2"/>
    <s v=""/>
    <s v=""/>
    <s v=""/>
    <s v=""/>
    <s v=""/>
    <s v="VIA QUATTRO NOVEMBRE, 2"/>
    <s v="VIA QUATTRO NOVEMBRE"/>
    <s v="2"/>
    <s v=""/>
    <s v=""/>
    <s v=""/>
    <s v=""/>
    <s v=""/>
    <s v="FAB"/>
    <s v="C591"/>
    <s v="NCT"/>
    <s v="00011"/>
    <s v="000121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6"/>
    <n v="106"/>
    <x v="0"/>
    <x v="0"/>
    <s v="LOCALI AD USO ABITAZIONE"/>
    <s v=""/>
    <s v=""/>
    <n v="1"/>
    <s v=""/>
    <s v=""/>
    <s v=""/>
    <s v=""/>
    <s v=""/>
    <s v=""/>
    <s v="SIMULAZIONE TARI 2022 MT"/>
    <n v="69.19"/>
    <s v=""/>
    <n v="69.19"/>
    <n v="365"/>
    <s v="giorni"/>
    <s v="2022"/>
    <s v="01/01/2022"/>
    <s v="31/12/2022"/>
    <s v=""/>
    <s v=""/>
    <s v=""/>
    <s v=""/>
    <s v=""/>
    <s v=""/>
    <n v="0"/>
    <n v="0"/>
    <n v="0"/>
    <n v="0"/>
    <n v="105.99999999999999"/>
    <n v="0"/>
    <n v="0"/>
    <n v="0"/>
    <n v="0"/>
    <n v="1"/>
    <x v="0"/>
    <n v="52.260274022919084"/>
    <n v="16.930848468833439"/>
    <n v="1.1224917525254341E-3"/>
    <n v="52.260274022919084"/>
    <n v="16.930848468833439"/>
    <n v="69.191122491752523"/>
  </r>
  <r>
    <s v="V2K8208D01012017C122"/>
    <s v="18649"/>
    <s v="2903/1"/>
    <s v="BLDDNL66A62I476U"/>
    <s v=""/>
    <s v="F"/>
    <s v="BOLDINI DANIELA"/>
    <s v="BOLDINI"/>
    <s v="DANIELA"/>
    <s v="F"/>
    <s v="22/01/1966"/>
    <s v="SAVIORE DELL'ADAMELLO"/>
    <s v="VIA RUK, 4"/>
    <s v="BERZO DEMO"/>
    <s v="25040"/>
    <s v="VIA RUK"/>
    <s v="4"/>
    <s v=""/>
    <s v=""/>
    <s v=""/>
    <s v=""/>
    <s v=""/>
    <s v="VIA ADAMELLO, 12"/>
    <s v="VIA ADAMELLO"/>
    <s v="12"/>
    <s v=""/>
    <s v=""/>
    <s v=""/>
    <s v=""/>
    <s v=""/>
    <s v="FAB"/>
    <s v="C591"/>
    <s v="NCT"/>
    <s v="00015"/>
    <s v="00020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SUBENTRO DI CAPUZZI ANDREA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8210D01012017C123"/>
    <s v="18649"/>
    <s v="2904/1"/>
    <s v="BLDDNL66A62I476U"/>
    <s v=""/>
    <s v="F"/>
    <s v="BOLDINI DANIELA"/>
    <s v="BOLDINI"/>
    <s v="DANIELA"/>
    <s v="F"/>
    <s v="22/01/1966"/>
    <s v="SAVIORE DELL'ADAMELLO"/>
    <s v="VIA RUK, 4"/>
    <s v="BERZO DEMO"/>
    <s v="25040"/>
    <s v="VIA RUK"/>
    <s v="4"/>
    <s v=""/>
    <s v=""/>
    <s v=""/>
    <s v=""/>
    <s v=""/>
    <s v="VIA ADAMELLO, 12"/>
    <s v="VIA ADAMELLO"/>
    <s v="12"/>
    <s v=""/>
    <s v=""/>
    <s v=""/>
    <s v=""/>
    <s v=""/>
    <s v="FAB"/>
    <s v="C591"/>
    <s v="NCT"/>
    <s v="00016"/>
    <s v="000661"/>
    <s v=""/>
    <s v="0007"/>
    <s v=""/>
    <s v="C06"/>
    <s v="FAB"/>
    <s v="C591"/>
    <s v="NCT"/>
    <s v="00015"/>
    <s v="000160"/>
    <s v=""/>
    <s v="0005"/>
    <s v=""/>
    <s v="C02"/>
    <s v="FAB"/>
    <s v="C591"/>
    <s v="NCT"/>
    <s v="00015"/>
    <s v="000203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1"/>
    <s v="LOCALI ACCESSORI UTENZA DOMESTICA"/>
    <s v=""/>
    <s v=""/>
    <s v=""/>
    <s v=""/>
    <s v=""/>
    <s v=""/>
    <s v=""/>
    <s v=""/>
    <s v=""/>
    <s v="SIMULAZIONE TARI 2022 MT"/>
    <n v="31.69"/>
    <s v=""/>
    <n v="31.69"/>
    <n v="365"/>
    <s v="giorni"/>
    <s v="2022"/>
    <s v="01/01/2022"/>
    <s v="31/12/2022"/>
    <s v=""/>
    <s v=""/>
    <s v=""/>
    <s v=""/>
    <s v=""/>
    <s v=""/>
    <n v="0"/>
    <n v="0"/>
    <n v="0"/>
    <n v="0"/>
    <n v="50"/>
    <n v="1"/>
    <n v="0"/>
    <n v="0"/>
    <n v="0"/>
    <n v="0"/>
    <x v="1"/>
    <n v="31.694236267268995"/>
    <n v="0"/>
    <n v="4.2362672689932879E-3"/>
    <n v="31.694236267268995"/>
    <n v="0"/>
    <n v="31.694236267268995"/>
  </r>
  <r>
    <s v="V2K8212D01012017C123"/>
    <s v="18649"/>
    <s v="2905/1"/>
    <s v="BLDDNL66A62I476U"/>
    <s v=""/>
    <s v="F"/>
    <s v="BOLDINI DANIELA"/>
    <s v="BOLDINI"/>
    <s v="DANIELA"/>
    <s v="F"/>
    <s v="22/01/1966"/>
    <s v="SAVIORE DELL'ADAMELLO"/>
    <s v="VIA RUK, 4"/>
    <s v="BERZO DEMO"/>
    <s v="25040"/>
    <s v="VIA RUK"/>
    <s v="4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8215D01012017C122"/>
    <s v="9725"/>
    <s v="2906/1"/>
    <s v="BNDSNT50M53L648N"/>
    <s v=""/>
    <s v="F"/>
    <s v="BIONDI ASSUNTA"/>
    <s v="BIONDI"/>
    <s v="ASSUNTA"/>
    <s v="F"/>
    <s v="13/08/1950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FAB"/>
    <s v="C591"/>
    <s v="NCT"/>
    <s v="00014"/>
    <s v="000051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8222D01012017C123"/>
    <s v="9725"/>
    <s v="2907/1"/>
    <s v="BNDSNT50M53L648N"/>
    <s v=""/>
    <s v="F"/>
    <s v="BIONDI ASSUNTA"/>
    <s v="BIONDI"/>
    <s v="ASSUNTA"/>
    <s v="F"/>
    <s v="13/08/1950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FAB"/>
    <s v="C591"/>
    <s v="NCT"/>
    <s v="00014"/>
    <s v="000051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"/>
    <n v="31"/>
    <x v="0"/>
    <x v="1"/>
    <s v="LOCALI ACCESSORI UTENZA DOMESTICA"/>
    <s v=""/>
    <s v=""/>
    <n v="1"/>
    <s v=""/>
    <s v=""/>
    <s v=""/>
    <s v=""/>
    <s v=""/>
    <s v=""/>
    <s v="SIMULAZIONE TARI 2022 MT"/>
    <n v="15.28"/>
    <s v=""/>
    <n v="15.28"/>
    <n v="365"/>
    <s v="giorni"/>
    <s v="2022"/>
    <s v="01/01/2022"/>
    <s v="31/12/2022"/>
    <s v=""/>
    <s v=""/>
    <s v=""/>
    <s v=""/>
    <s v=""/>
    <s v=""/>
    <n v="0"/>
    <n v="0"/>
    <n v="0"/>
    <n v="0"/>
    <n v="31"/>
    <n v="1"/>
    <n v="0"/>
    <n v="0"/>
    <n v="0"/>
    <n v="0"/>
    <x v="0"/>
    <n v="15.283665044438603"/>
    <n v="0"/>
    <n v="3.6650444386037151E-3"/>
    <n v="15.283665044438603"/>
    <n v="0"/>
    <n v="15.283665044438603"/>
  </r>
  <r>
    <s v="V2K8225D01012017C122"/>
    <s v="9725"/>
    <s v="2908/1"/>
    <s v="BNDSNT50M53L648N"/>
    <s v=""/>
    <s v="F"/>
    <s v="BIONDI ASSUNTA"/>
    <s v="BIONDI"/>
    <s v="ASSUNTA"/>
    <s v="F"/>
    <s v="13/08/1950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FAB"/>
    <s v="C591"/>
    <s v="NCT"/>
    <s v="00014"/>
    <s v="000051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.3"/>
    <n v="70.3"/>
    <x v="0"/>
    <x v="0"/>
    <s v="LOCALI AD USO ABITAZIONE"/>
    <s v=""/>
    <s v=""/>
    <n v="1"/>
    <s v=""/>
    <s v=""/>
    <s v=""/>
    <s v=""/>
    <s v=""/>
    <s v=""/>
    <s v="SIMULAZIONE TARI 2022 MT"/>
    <n v="51.59"/>
    <s v=""/>
    <n v="51.59"/>
    <n v="365"/>
    <s v="giorni"/>
    <s v="2022"/>
    <s v="01/01/2022"/>
    <s v="31/12/2022"/>
    <s v=""/>
    <s v=""/>
    <s v=""/>
    <s v=""/>
    <s v=""/>
    <s v=""/>
    <n v="0"/>
    <n v="0"/>
    <n v="0"/>
    <n v="0"/>
    <n v="70.3"/>
    <n v="0"/>
    <n v="0"/>
    <n v="0"/>
    <n v="0"/>
    <n v="1"/>
    <x v="0"/>
    <n v="34.659408149162381"/>
    <n v="16.930848468833439"/>
    <n v="2.5661799581655487E-4"/>
    <n v="34.659408149162381"/>
    <n v="16.930848468833439"/>
    <n v="51.59025661799582"/>
  </r>
  <r>
    <s v="V2K8228D01012017C122"/>
    <s v="10192"/>
    <s v="2909/1"/>
    <s v="FOIDTL50S56L648M"/>
    <s v=""/>
    <s v="F"/>
    <s v="FOI DONATELLA"/>
    <s v="FOI"/>
    <s v="DONATELLA"/>
    <s v="F"/>
    <s v="16/11/1950"/>
    <s v="VALSAVIORE"/>
    <s v="VIA MANARA VALGIMIGLI, 27"/>
    <s v="BRESCIA"/>
    <s v="25123"/>
    <s v="VIA MANARA VALGIMIGLI"/>
    <s v="27"/>
    <s v=""/>
    <s v=""/>
    <s v=""/>
    <s v=""/>
    <s v=""/>
    <s v="VIA RISORGIMENTO, 17"/>
    <s v="VIA RISORGIMENTO"/>
    <s v="17"/>
    <s v=""/>
    <s v=""/>
    <s v=""/>
    <s v=""/>
    <s v=""/>
    <s v="FAB"/>
    <s v="C591"/>
    <s v="NCT"/>
    <s v="00020"/>
    <s v="000063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8233D01012017C122"/>
    <s v="10192"/>
    <s v="2910/1"/>
    <s v="FOIDTL50S56L648M"/>
    <s v=""/>
    <s v="F"/>
    <s v="FOI DONATELLA"/>
    <s v="FOI"/>
    <s v="DONATELLA"/>
    <s v="F"/>
    <s v="16/11/1950"/>
    <s v="VALSAVIORE"/>
    <s v="VIA MANARA VALGIMIGLI, 27"/>
    <s v="BRESCIA"/>
    <s v="25123"/>
    <s v="VIA MANARA VALGIMIGLI"/>
    <s v="27"/>
    <s v=""/>
    <s v=""/>
    <s v=""/>
    <s v=""/>
    <s v=""/>
    <s v="VIA RISORGIMENTO, 17"/>
    <s v="VIA RISORGIMENTO"/>
    <s v="17"/>
    <s v=""/>
    <s v=""/>
    <s v=""/>
    <s v=""/>
    <s v=""/>
    <s v="FAB"/>
    <s v="C591"/>
    <s v="NCT"/>
    <s v="00020"/>
    <s v="000063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3"/>
    <n v="73"/>
    <x v="0"/>
    <x v="0"/>
    <s v="LOCALI AD USO ABITAZIONE"/>
    <s v=""/>
    <s v=""/>
    <s v=""/>
    <s v=""/>
    <s v=""/>
    <s v=""/>
    <s v=""/>
    <s v=""/>
    <s v=""/>
    <s v="SIMULAZIONE TARI 2022 MT"/>
    <n v="113.67"/>
    <s v=""/>
    <n v="113.67"/>
    <n v="365"/>
    <s v="giorni"/>
    <s v="2022"/>
    <s v="01/01/2022"/>
    <s v="31/12/2022"/>
    <s v=""/>
    <s v=""/>
    <s v=""/>
    <s v=""/>
    <s v=""/>
    <s v=""/>
    <n v="0"/>
    <n v="0"/>
    <n v="0"/>
    <n v="0"/>
    <n v="73"/>
    <n v="0"/>
    <n v="0"/>
    <n v="0"/>
    <n v="0"/>
    <n v="1"/>
    <x v="1"/>
    <n v="46.273584950212729"/>
    <n v="67.397800635548478"/>
    <n v="1.3855857612128375E-3"/>
    <n v="46.273584950212729"/>
    <n v="67.397800635548478"/>
    <n v="113.67138558576121"/>
  </r>
  <r>
    <s v="V2K8236D01012017C123"/>
    <s v="10192"/>
    <s v="2911/1"/>
    <s v="FOIDTL50S56L648M"/>
    <s v=""/>
    <s v="F"/>
    <s v="FOI DONATELLA"/>
    <s v="FOI"/>
    <s v="DONATELLA"/>
    <s v="F"/>
    <s v="16/11/1950"/>
    <s v="VALSAVIORE"/>
    <s v="VIA MANARA VALGIMIGLI, 27"/>
    <s v="BRESCIA"/>
    <s v="25123"/>
    <s v="VIA MANARA VALGIMIGLI"/>
    <s v="27"/>
    <s v=""/>
    <s v=""/>
    <s v=""/>
    <s v=""/>
    <s v=""/>
    <s v="VIA RISORGIMENTO, 17"/>
    <s v="VIA RISORGIMENTO"/>
    <s v="17"/>
    <s v=""/>
    <s v=""/>
    <s v=""/>
    <s v=""/>
    <s v=""/>
    <s v="FAB"/>
    <s v="C591"/>
    <s v="NCT"/>
    <s v="00020"/>
    <s v="000063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s v=""/>
    <s v=""/>
    <s v=""/>
    <s v=""/>
    <s v=""/>
    <s v=""/>
    <s v="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1"/>
    <n v="9.5082708801806977"/>
    <n v="0"/>
    <n v="-1.7291198193021273E-3"/>
    <n v="9.5082708801806977"/>
    <n v="0"/>
    <n v="9.5082708801806977"/>
  </r>
  <r>
    <s v="V2K8238D01012017C122"/>
    <s v="11280"/>
    <s v="2912/1"/>
    <s v="VLRMRN85M49B149Z"/>
    <s v=""/>
    <s v="F"/>
    <s v="VALRA MORENA"/>
    <s v="VALRA"/>
    <s v="MORENA"/>
    <s v="F"/>
    <s v="09/08/1985"/>
    <s v="BRENO"/>
    <s v="VIA ANDROLA, 7"/>
    <s v="CEVO"/>
    <s v="25040"/>
    <s v="VIA ANDROLA"/>
    <s v="7"/>
    <s v=""/>
    <s v=""/>
    <s v=""/>
    <s v=""/>
    <s v=""/>
    <s v="VIA ANDROLA, 7"/>
    <s v="VIA ANDROLA"/>
    <s v="7"/>
    <s v=""/>
    <s v=""/>
    <s v=""/>
    <s v=""/>
    <s v=""/>
    <s v="FAB"/>
    <s v="C591"/>
    <s v="NCT"/>
    <s v="00022"/>
    <s v="000017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9.51"/>
    <n v="29.51"/>
    <x v="0"/>
    <x v="0"/>
    <s v="LOCALI AD USO ABITAZIONE"/>
    <s v=""/>
    <s v=""/>
    <n v="3"/>
    <s v=""/>
    <s v=""/>
    <s v=""/>
    <s v=""/>
    <s v=""/>
    <s v=""/>
    <s v="SIMULAZIONE TARI 2022 MT"/>
    <n v="86.11"/>
    <s v=""/>
    <n v="86.11"/>
    <n v="365"/>
    <s v="giorni"/>
    <s v="2022"/>
    <s v="01/01/2022"/>
    <s v="31/12/2022"/>
    <s v=""/>
    <s v=""/>
    <s v=""/>
    <s v=""/>
    <s v=""/>
    <s v=""/>
    <n v="0"/>
    <n v="0"/>
    <n v="0"/>
    <n v="0"/>
    <n v="29.510000000000005"/>
    <n v="0"/>
    <n v="0"/>
    <n v="0"/>
    <n v="0"/>
    <n v="1"/>
    <x v="6"/>
    <n v="18.705938244942164"/>
    <n v="67.397800635548478"/>
    <n v="-6.261119509360924E-3"/>
    <n v="18.705938244942164"/>
    <n v="67.397800635548478"/>
    <n v="86.103738880490639"/>
  </r>
  <r>
    <s v="V2K8241D01012017C122"/>
    <s v="9898"/>
    <s v="2913/1"/>
    <s v="BNMTLD81C48B149B"/>
    <s v=""/>
    <s v="F"/>
    <s v="BONOMELLI TILDE"/>
    <s v="BONOMELLI"/>
    <s v="TILDE"/>
    <s v="F"/>
    <s v="08/03/1981"/>
    <s v="BRENO"/>
    <s v="LOCALITA' TIPINOSO, "/>
    <s v="CEVO"/>
    <s v="25040"/>
    <s v="LOCALITA' TIPINOSO"/>
    <s v=""/>
    <s v=""/>
    <s v=""/>
    <s v=""/>
    <s v=""/>
    <s v=""/>
    <s v="LOCALITA' TIPINOSO, "/>
    <s v="LOCALITA' TIPINOSO"/>
    <s v=""/>
    <s v=""/>
    <s v=""/>
    <s v=""/>
    <s v=""/>
    <s v=""/>
    <s v="FAB"/>
    <s v="C591"/>
    <s v="NCT"/>
    <s v="00017"/>
    <s v="000030"/>
    <s v=""/>
    <s v="0005"/>
    <s v=""/>
    <s v="D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.42"/>
    <n v="96.42"/>
    <x v="0"/>
    <x v="0"/>
    <s v="LOCALI AD USO ABITAZIONE"/>
    <s v=""/>
    <s v=""/>
    <n v="2"/>
    <s v="145 - RIDUZIONI = 135 - INSEDIAMENTI UBICATI FUORI DALL'AREA DI RACCOLTA, SUPERIORE A 300"/>
    <s v=""/>
    <s v=""/>
    <s v=""/>
    <s v=""/>
    <s v=""/>
    <s v="SIMULAZIONE TARI 2022 MT"/>
    <n v="106.9"/>
    <n v="-80.180000000000007"/>
    <n v="26.72"/>
    <n v="365"/>
    <s v="giorni"/>
    <s v="2022"/>
    <s v="01/01/2022"/>
    <s v="31/12/2022"/>
    <s v=""/>
    <s v=""/>
    <s v=""/>
    <s v=""/>
    <s v=""/>
    <s v=""/>
    <n v="0"/>
    <n v="0.75"/>
    <n v="0"/>
    <n v="0"/>
    <n v="24.105000000000008"/>
    <n v="0"/>
    <n v="0.75"/>
    <n v="0"/>
    <n v="0"/>
    <n v="0.25"/>
    <x v="5"/>
    <n v="13.864995813297574"/>
    <n v="12.860932971517709"/>
    <n v="5.9287848152820288E-3"/>
    <n v="13.864995813297574"/>
    <n v="12.860932971517709"/>
    <n v="26.725928784815281"/>
  </r>
  <r>
    <s v="V2K8244D01012018C122"/>
    <s v="4408"/>
    <s v="2914/1"/>
    <s v="BNDPMC38P28L648N"/>
    <s v=""/>
    <s v="F"/>
    <s v="BIONDI PAOLO MICHELE"/>
    <s v="BIONDI"/>
    <s v="PAOLO MICHELE"/>
    <s v="M"/>
    <s v="28/09/1938"/>
    <s v="VALSAVIORE"/>
    <s v="VIALE PLEBISCITI, 1 B"/>
    <s v="TREZZANO SUL NAVIGLIO"/>
    <s v="20090"/>
    <s v="VIALE PLEBISCITI"/>
    <s v="1"/>
    <s v="B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0"/>
    <s v="LOCALI AD USO ABITAZIONE"/>
    <s v=""/>
    <s v=""/>
    <s v=""/>
    <s v=""/>
    <s v=""/>
    <s v=""/>
    <s v=""/>
    <s v=""/>
    <s v=""/>
    <s v="SIMULAZIONE TARI 2022 MT"/>
    <n v="97.83"/>
    <s v=""/>
    <n v="97.8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0"/>
    <n v="0"/>
    <n v="0"/>
    <n v="0"/>
    <n v="1"/>
    <x v="1"/>
    <n v="30.42646681657823"/>
    <n v="67.397800635548478"/>
    <n v="-5.7325478732934698E-3"/>
    <n v="30.42646681657823"/>
    <n v="67.397800635548478"/>
    <n v="97.824267452126705"/>
  </r>
  <r>
    <s v="V2K8247D10022017C123"/>
    <s v="4408"/>
    <s v="2915/1"/>
    <s v="BNDPMC38P28L648N"/>
    <s v=""/>
    <s v="F"/>
    <s v="BIONDI PAOLO MICHELE"/>
    <s v="BIONDI"/>
    <s v="PAOLO MICHELE"/>
    <s v="M"/>
    <s v="28/09/1938"/>
    <s v="VALSAVIORE"/>
    <s v="VIALE PLEBISCITI, 1 B"/>
    <s v="TREZZANO SUL NAVIGLIO"/>
    <s v="20090"/>
    <s v="VIALE PLEBISCITI"/>
    <s v="1"/>
    <s v="B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0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s v=""/>
    <s v=""/>
    <s v=""/>
    <s v=""/>
    <s v=""/>
    <s v=""/>
    <s v=""/>
    <s v="SIMULAZIONE TARI 2022 MT"/>
    <n v="8.8699999999999992"/>
    <s v=""/>
    <n v="8.8699999999999992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1"/>
    <n v="8.8743861548353173"/>
    <n v="0"/>
    <n v="4.3861548353181234E-3"/>
    <n v="8.8743861548353173"/>
    <n v="0"/>
    <n v="8.8743861548353173"/>
  </r>
  <r>
    <s v="V2K8249D31012017C122"/>
    <s v="18309"/>
    <s v="2916/1"/>
    <s v="SNGBJN78S20Z222W"/>
    <s v=""/>
    <s v="F"/>
    <s v="SINGH BALJINDER"/>
    <s v="SINGH"/>
    <s v="BALJINDER"/>
    <s v="M"/>
    <s v="20/11/1978"/>
    <s v="MAJITHA AMRITSAR "/>
    <s v="VIA FIUME, 2"/>
    <s v="CEVO"/>
    <s v="25040"/>
    <s v="VIA FIUME"/>
    <s v="2"/>
    <s v=""/>
    <s v=""/>
    <s v=""/>
    <s v=""/>
    <s v=""/>
    <s v="VIA FIUME, 2"/>
    <s v="VIA FIUME"/>
    <s v="2"/>
    <s v=""/>
    <s v=""/>
    <s v=""/>
    <s v=""/>
    <s v=""/>
    <s v="FAB"/>
    <s v="C591"/>
    <s v="NCT"/>
    <s v="00015"/>
    <s v="000230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4"/>
    <s v=""/>
    <s v=""/>
    <s v=""/>
    <s v=""/>
    <s v=""/>
    <s v=""/>
    <s v="SIMULAZIONE TARI 2022 MT"/>
    <n v="116.42"/>
    <s v=""/>
    <n v="116.42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4"/>
    <n v="34.04195747225188"/>
    <n v="82.375089665670373"/>
    <n v="-2.9528620777483638E-3"/>
    <n v="34.04195747225188"/>
    <n v="82.375089665670373"/>
    <n v="116.41704713792225"/>
  </r>
  <r>
    <s v="V2K8256D01012017C122"/>
    <s v="17983"/>
    <s v="2917/1"/>
    <s v="DRGPLA48L25I849Q"/>
    <s v=""/>
    <s v="F"/>
    <s v="DORIGATTI PAOLO"/>
    <s v="DORIGATTI"/>
    <s v="PAOLO"/>
    <s v="M"/>
    <s v="25/07/1948"/>
    <s v="SORESINA"/>
    <s v="VIA GUGLIELMO MARCONI, 19"/>
    <s v="CEVO"/>
    <s v="25040"/>
    <s v="VIA GUGLIELMO MARCONI"/>
    <s v="19"/>
    <s v=""/>
    <s v=""/>
    <s v=""/>
    <s v=""/>
    <s v=""/>
    <s v="VIA GUGLIELMO MARCONI, 19 A"/>
    <s v="VIA GUGLIELMO MARCONI"/>
    <s v="19"/>
    <s v="A"/>
    <s v=""/>
    <s v=""/>
    <s v=""/>
    <s v=""/>
    <s v="FAB"/>
    <s v="C591"/>
    <s v="NCT"/>
    <s v="00014"/>
    <s v="000053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8264D04042017C122"/>
    <s v="17714"/>
    <s v="2918/1"/>
    <s v="VLRMRC87A10B149C"/>
    <s v=""/>
    <s v="F"/>
    <s v="VALRA MARCO"/>
    <s v="VALRA"/>
    <s v="MARCO"/>
    <s v="M"/>
    <s v="10/01/1987"/>
    <s v="BRENO"/>
    <s v="VIA ANDROLA, 7"/>
    <s v="CEVO"/>
    <s v="25040"/>
    <s v="VIA ANDROLA"/>
    <s v="7"/>
    <s v=""/>
    <s v=""/>
    <s v=""/>
    <s v=""/>
    <s v=""/>
    <s v="VIA SAN VIGILIO, 68"/>
    <s v="VIA SAN VIGILIO"/>
    <s v="68"/>
    <s v=""/>
    <s v=""/>
    <s v=""/>
    <s v=""/>
    <s v=""/>
    <s v="FAB"/>
    <s v="C591"/>
    <s v="NCT"/>
    <s v="00015"/>
    <s v="000292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2"/>
    <s v=""/>
    <s v=""/>
    <s v=""/>
    <s v=""/>
    <s v=""/>
    <s v=""/>
    <s v="SIMULAZIONE TARI 2022 MT"/>
    <n v="97.46"/>
    <s v=""/>
    <n v="97.46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5"/>
    <n v="46.015335617664618"/>
    <n v="51.443731886070836"/>
    <n v="-9.3249626453939527E-4"/>
    <n v="46.015335617664618"/>
    <n v="51.443731886070836"/>
    <n v="97.459067503735454"/>
  </r>
  <r>
    <s v="V2K8267D01012018C122"/>
    <s v="5744"/>
    <s v="2919/1"/>
    <s v="MTTGRL46A57L648H"/>
    <s v=""/>
    <s v="F"/>
    <s v="MATTI GABRIELLA FLORA"/>
    <s v="MATTI"/>
    <s v="GABRIELLA FLORA"/>
    <s v="F"/>
    <s v="17/01/1946"/>
    <s v="VALSAVIORE"/>
    <s v="VIA ANDROLA, 3"/>
    <s v="CEVO"/>
    <s v="25040"/>
    <s v="VIA ANDROLA"/>
    <s v="3"/>
    <s v=""/>
    <s v=""/>
    <s v=""/>
    <s v=""/>
    <s v=""/>
    <s v="VIA ANDROLA, 3"/>
    <s v="VIA ANDROLA"/>
    <s v="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8290D01032017C122"/>
    <s v="18513"/>
    <s v="2920/1"/>
    <s v="DSTPLA64B14F205G"/>
    <s v=""/>
    <s v="F"/>
    <s v="DESTEFANI PAOLO"/>
    <s v="DESTEFANI"/>
    <s v="PAOLO"/>
    <s v="M"/>
    <s v="14/02/1964"/>
    <s v="MILANO"/>
    <s v="VIA MOSE' BIANCHI, 30"/>
    <s v="CERNUSCO SUL NAVIGLIO"/>
    <s v="20063"/>
    <s v="VIA MOSE' BIANCHI"/>
    <s v="30"/>
    <s v=""/>
    <s v=""/>
    <s v=""/>
    <s v=""/>
    <s v=""/>
    <s v="LOCALITA' ZIMILLINA, "/>
    <s v="LOCALITA' ZIMILLINA"/>
    <s v=""/>
    <s v=""/>
    <s v=""/>
    <s v=""/>
    <s v=""/>
    <s v=""/>
    <s v="FAB"/>
    <s v="C591"/>
    <s v="NCT"/>
    <s v="00028"/>
    <s v="000014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83.25"/>
    <n v="-62.44"/>
    <n v="20.81"/>
    <n v="365"/>
    <s v="giorni"/>
    <s v="2022"/>
    <s v="01/01/2022"/>
    <s v="31/12/2022"/>
    <s v=""/>
    <s v=""/>
    <s v=""/>
    <s v=""/>
    <s v=""/>
    <s v=""/>
    <n v="0"/>
    <n v="0.75"/>
    <n v="0"/>
    <n v="0"/>
    <n v="6.25"/>
    <n v="0"/>
    <n v="0.75"/>
    <n v="0"/>
    <n v="0"/>
    <n v="0.25"/>
    <x v="1"/>
    <n v="3.9617795334086243"/>
    <n v="16.849450158887119"/>
    <n v="1.2296922957446554E-3"/>
    <n v="3.9617795334086243"/>
    <n v="16.849450158887119"/>
    <n v="20.811229692295743"/>
  </r>
  <r>
    <s v="V2K8291D01032017C123"/>
    <s v="18513"/>
    <s v="2920/2"/>
    <s v="DSTPLA64B14F205G"/>
    <s v=""/>
    <s v="F"/>
    <s v="DESTEFANI PAOLO"/>
    <s v="DESTEFANI"/>
    <s v="PAOLO"/>
    <s v="M"/>
    <s v="14/02/1964"/>
    <s v="MILANO"/>
    <s v="VIA MOSE' BIANCHI, 30"/>
    <s v="CERNUSCO SUL NAVIGLIO"/>
    <s v="20063"/>
    <s v="VIA MOSE' BIANCHI"/>
    <s v="30"/>
    <s v=""/>
    <s v=""/>
    <s v=""/>
    <s v=""/>
    <s v=""/>
    <s v="LOCALITA' ZIMILLINA, "/>
    <s v="LOCALITA' ZIMILLINA"/>
    <s v=""/>
    <s v=""/>
    <s v=""/>
    <s v=""/>
    <s v=""/>
    <s v=""/>
    <s v="FAB"/>
    <s v="C591"/>
    <s v="NCT"/>
    <s v="00028"/>
    <s v="000014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9"/>
    <n v="29"/>
    <x v="0"/>
    <x v="1"/>
    <s v="LOCALI ACCESSORI UTENZA DOMESTICA"/>
    <s v=""/>
    <s v=""/>
    <s v=""/>
    <s v="145 - RIDUZIONI = 135 - INSEDIAMENTI UBICATI FUORI DALL'AREA DI RACCOLTA, SUPERIORE A 300"/>
    <s v=""/>
    <s v=""/>
    <s v=""/>
    <s v=""/>
    <s v="CANTINA"/>
    <s v="SIMULAZIONE TARI 2022 MT"/>
    <n v="18.38"/>
    <n v="-13.79"/>
    <n v="4.59"/>
    <n v="365"/>
    <s v="giorni"/>
    <s v="2022"/>
    <s v="01/01/2022"/>
    <s v="31/12/2022"/>
    <s v=""/>
    <s v=""/>
    <s v=""/>
    <s v=""/>
    <s v=""/>
    <s v=""/>
    <n v="0"/>
    <n v="0.75"/>
    <n v="0"/>
    <n v="0"/>
    <n v="7.2500000000000009"/>
    <n v="1"/>
    <n v="0.75"/>
    <n v="0"/>
    <n v="0"/>
    <n v="0"/>
    <x v="1"/>
    <n v="4.5956642587540051"/>
    <n v="0"/>
    <n v="5.6642587540052247E-3"/>
    <n v="4.5956642587540051"/>
    <n v="0"/>
    <n v="4.5956642587540051"/>
  </r>
  <r>
    <s v="V2K8292D01032017C123"/>
    <s v="18513"/>
    <s v="2920/3"/>
    <s v="DSTPLA64B14F205G"/>
    <s v=""/>
    <s v="F"/>
    <s v="DESTEFANI PAOLO"/>
    <s v="DESTEFANI"/>
    <s v="PAOLO"/>
    <s v="M"/>
    <s v="14/02/1964"/>
    <s v="MILANO"/>
    <s v="VIA MOSE' BIANCHI, 30"/>
    <s v="CERNUSCO SUL NAVIGLIO"/>
    <s v="20063"/>
    <s v="VIA MOSE' BIANCHI"/>
    <s v="30"/>
    <s v=""/>
    <s v=""/>
    <s v=""/>
    <s v=""/>
    <s v=""/>
    <s v="LOCALITA' ZIMILLINA, "/>
    <s v="LOCALITA' ZIMILLINA"/>
    <s v=""/>
    <s v=""/>
    <s v=""/>
    <s v=""/>
    <s v=""/>
    <s v=""/>
    <s v="FAB"/>
    <s v="C591"/>
    <s v="NCT"/>
    <s v="00028"/>
    <s v="000322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145 - RIDUZIONI = 135 - INSEDIAMENTI UBICATI FUORI DALL'AREA DI RACCOLTA, SUPERIORE A 300"/>
    <s v=""/>
    <s v=""/>
    <s v=""/>
    <s v=""/>
    <s v="CANTINA"/>
    <s v="SIMULAZIONE TARI 2022 MT"/>
    <n v="12.68"/>
    <n v="-9.51"/>
    <n v="3.17"/>
    <n v="365"/>
    <s v="giorni"/>
    <s v="2022"/>
    <s v="01/01/2022"/>
    <s v="31/12/2022"/>
    <s v=""/>
    <s v=""/>
    <s v=""/>
    <s v=""/>
    <s v=""/>
    <s v=""/>
    <n v="0"/>
    <n v="0.75"/>
    <n v="0"/>
    <n v="0"/>
    <n v="5"/>
    <n v="1"/>
    <n v="0.75"/>
    <n v="0"/>
    <n v="0"/>
    <n v="0"/>
    <x v="1"/>
    <n v="3.1694236267268994"/>
    <n v="0"/>
    <n v="-5.7637327310056108E-4"/>
    <n v="3.1694236267268994"/>
    <n v="0"/>
    <n v="3.1694236267268994"/>
  </r>
  <r>
    <s v="V2K8293D01032017C123"/>
    <s v="18513"/>
    <s v="2920/4"/>
    <s v="DSTPLA64B14F205G"/>
    <s v=""/>
    <s v="F"/>
    <s v="DESTEFANI PAOLO"/>
    <s v="DESTEFANI"/>
    <s v="PAOLO"/>
    <s v="M"/>
    <s v="14/02/1964"/>
    <s v="MILANO"/>
    <s v="VIA MOSE' BIANCHI, 30"/>
    <s v="CERNUSCO SUL NAVIGLIO"/>
    <s v="20063"/>
    <s v="VIA MOSE' BIANCHI"/>
    <s v="30"/>
    <s v=""/>
    <s v=""/>
    <s v=""/>
    <s v=""/>
    <s v=""/>
    <s v="LOCALITA' ZIMILLINA, "/>
    <s v="LOCALITA' ZIMILLINA"/>
    <s v=""/>
    <s v=""/>
    <s v=""/>
    <s v=""/>
    <s v=""/>
    <s v=""/>
    <s v="FAB"/>
    <s v="C591"/>
    <s v="NCT"/>
    <s v="00028"/>
    <s v="000321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1"/>
    <s v="LOCALI ACCESSORI UTENZA DOMESTICA"/>
    <s v=""/>
    <s v=""/>
    <s v=""/>
    <s v="145 - RIDUZIONI = 135 - INSEDIAMENTI UBICATI FUORI DALL'AREA DI RACCOLTA, SUPERIORE A 300"/>
    <s v=""/>
    <s v=""/>
    <s v=""/>
    <s v=""/>
    <s v="CANTINA"/>
    <s v="SIMULAZIONE TARI 2022 MT"/>
    <n v="20.28"/>
    <n v="-15.21"/>
    <n v="5.07"/>
    <n v="365"/>
    <s v="giorni"/>
    <s v="2022"/>
    <s v="01/01/2022"/>
    <s v="31/12/2022"/>
    <s v=""/>
    <s v=""/>
    <s v=""/>
    <s v=""/>
    <s v=""/>
    <s v=""/>
    <n v="0"/>
    <n v="0.75"/>
    <n v="0"/>
    <n v="0"/>
    <n v="8"/>
    <n v="1"/>
    <n v="0.75"/>
    <n v="0"/>
    <n v="0"/>
    <n v="0"/>
    <x v="1"/>
    <n v="5.071077802763039"/>
    <n v="0"/>
    <n v="1.0778027630387044E-3"/>
    <n v="5.071077802763039"/>
    <n v="0"/>
    <n v="5.071077802763039"/>
  </r>
  <r>
    <s v="V2K8317D01012018C123"/>
    <s v="1046"/>
    <s v="2924/1"/>
    <s v="BZZFBA81P29D391O"/>
    <s v=""/>
    <s v="F"/>
    <s v="BAZZANA FABIO"/>
    <s v="BAZZANA"/>
    <s v="FABIO"/>
    <s v="M"/>
    <s v="29/09/1981"/>
    <s v="EDOLO"/>
    <s v="VIA CINQUANTAQUATTRESIMA BRIGATA GARIBALDI, 19"/>
    <s v="CEVO"/>
    <s v="25040"/>
    <s v="VIA CINQUANTAQUATTRESIMA BRIGATA GARIBALDI"/>
    <s v="19"/>
    <s v=""/>
    <s v=""/>
    <s v=""/>
    <s v=""/>
    <s v=""/>
    <s v="VIA CINQUANTAQUATTRESIMA BRIGATA GARIBALDI, 19"/>
    <s v="VIA CINQUANTAQUATTRESIMA BRIGATA GARIBALDI"/>
    <s v="19"/>
    <s v=""/>
    <s v=""/>
    <s v=""/>
    <s v=""/>
    <s v=""/>
    <s v="FAB"/>
    <s v="C591"/>
    <s v="NCT"/>
    <s v="00017"/>
    <s v="000138"/>
    <s v=""/>
    <s v="05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"/>
    <n v="21"/>
    <x v="0"/>
    <x v="1"/>
    <s v="LOCALI ACCESSORI UTENZA DOMESTICA"/>
    <s v=""/>
    <s v=""/>
    <n v="2"/>
    <s v=""/>
    <s v=""/>
    <s v=""/>
    <s v=""/>
    <s v=""/>
    <s v=""/>
    <s v="SIMULAZIONE TARI 2022 MT"/>
    <n v="12.08"/>
    <s v=""/>
    <n v="12.08"/>
    <n v="365"/>
    <s v="giorni"/>
    <s v="2022"/>
    <s v="01/01/2022"/>
    <s v="31/12/2022"/>
    <s v=""/>
    <s v=""/>
    <s v=""/>
    <s v=""/>
    <s v=""/>
    <s v=""/>
    <n v="0"/>
    <n v="0"/>
    <n v="0"/>
    <n v="0"/>
    <n v="21"/>
    <n v="1"/>
    <n v="0"/>
    <n v="0"/>
    <n v="0"/>
    <n v="0"/>
    <x v="5"/>
    <n v="12.079025599636962"/>
    <n v="0"/>
    <n v="-9.7440036303808597E-4"/>
    <n v="12.079025599636962"/>
    <n v="0"/>
    <n v="12.079025599636962"/>
  </r>
  <r>
    <s v="V2K8319D01012018C123"/>
    <s v="1046"/>
    <s v="2925/1"/>
    <s v="BZZFBA81P29D391O"/>
    <s v=""/>
    <s v="F"/>
    <s v="BAZZANA FABIO"/>
    <s v="BAZZANA"/>
    <s v="FABIO"/>
    <s v="M"/>
    <s v="29/09/1981"/>
    <s v="EDOLO"/>
    <s v="VIA CINQUANTAQUATTRESIMA BRIGATA GARIBALDI, 19"/>
    <s v="CEVO"/>
    <s v="25040"/>
    <s v="VIA CINQUANTAQUATTRESIMA BRIGATA GARIBALDI"/>
    <s v="19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1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n v="2"/>
    <s v=""/>
    <s v=""/>
    <s v=""/>
    <s v=""/>
    <s v=""/>
    <s v=""/>
    <s v="SIMULAZIONE TARI 2022 MT"/>
    <n v="10.35"/>
    <s v=""/>
    <n v="10.35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5"/>
    <n v="10.353450513974538"/>
    <n v="0"/>
    <n v="3.4505139745384383E-3"/>
    <n v="10.353450513974538"/>
    <n v="0"/>
    <n v="10.353450513974538"/>
  </r>
  <r>
    <s v="V2K8322D01012018C122"/>
    <s v="9577"/>
    <s v="2926/1"/>
    <s v="BZZMSM77L28D391W"/>
    <s v=""/>
    <s v="F"/>
    <s v="BAZZANA MASSIMILIANO"/>
    <s v="BAZZANA"/>
    <s v="MASSIMILIANO"/>
    <s v="M"/>
    <s v="28/07/1977"/>
    <s v="EDOLO"/>
    <s v="VIA SAN VIGILIO, 118"/>
    <s v="CEVO"/>
    <s v="25040"/>
    <s v="VIA SAN VIGILIO"/>
    <s v="118"/>
    <s v=""/>
    <s v=""/>
    <s v=""/>
    <s v=""/>
    <s v=""/>
    <s v="VIA SAN VIGILIO, 118"/>
    <s v="VIA SAN VIGILIO"/>
    <s v="11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2"/>
    <s v=""/>
    <s v=""/>
    <s v=""/>
    <s v=""/>
    <s v=""/>
    <s v=""/>
    <s v="SIMULAZIONE TARI 2022 MT"/>
    <n v="83.08"/>
    <s v=""/>
    <n v="83.08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5"/>
    <n v="31.635543237144425"/>
    <n v="51.443731886070836"/>
    <n v="-7.2487678473009964E-4"/>
    <n v="31.635543237144425"/>
    <n v="51.443731886070836"/>
    <n v="83.079275123215268"/>
  </r>
  <r>
    <s v="V2K8324D01012018C123"/>
    <s v="9577"/>
    <s v="2927/1"/>
    <s v="BZZMSM77L28D391W"/>
    <s v=""/>
    <s v="F"/>
    <s v="BAZZANA MASSIMILIANO"/>
    <s v="BAZZANA"/>
    <s v="MASSIMILIANO"/>
    <s v="M"/>
    <s v="28/07/1977"/>
    <s v="EDOLO"/>
    <s v="VIA SAN VIGILIO, 118"/>
    <s v="CEVO"/>
    <s v="25040"/>
    <s v="VIA SAN VIGILIO"/>
    <s v="118"/>
    <s v=""/>
    <s v=""/>
    <s v=""/>
    <s v=""/>
    <s v=""/>
    <s v="VIA SAN VIGILIO, 118"/>
    <s v="VIA SAN VIGILIO"/>
    <s v="118"/>
    <s v=""/>
    <s v=""/>
    <s v=""/>
    <s v=""/>
    <s v=""/>
    <s v="FAB"/>
    <s v="C591"/>
    <s v="NCT"/>
    <s v="00015"/>
    <s v="000338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.3"/>
    <n v="42.3"/>
    <x v="0"/>
    <x v="1"/>
    <s v="LOCALI ACCESSORI UTENZA DOMESTICA"/>
    <s v=""/>
    <s v=""/>
    <n v="2"/>
    <s v=""/>
    <s v=""/>
    <s v=""/>
    <s v=""/>
    <s v=""/>
    <s v=""/>
    <s v="SIMULAZIONE TARI 2022 MT"/>
    <n v="24.33"/>
    <s v=""/>
    <n v="24.33"/>
    <n v="365"/>
    <s v="giorni"/>
    <s v="2022"/>
    <s v="01/01/2022"/>
    <s v="31/12/2022"/>
    <s v=""/>
    <s v=""/>
    <s v=""/>
    <s v=""/>
    <s v=""/>
    <s v=""/>
    <n v="0"/>
    <n v="0"/>
    <n v="0"/>
    <n v="0"/>
    <n v="42.3"/>
    <n v="1"/>
    <n v="0"/>
    <n v="0"/>
    <n v="0"/>
    <n v="0"/>
    <x v="5"/>
    <n v="24.330608707840163"/>
    <n v="0"/>
    <n v="6.0870784016486823E-4"/>
    <n v="24.330608707840163"/>
    <n v="0"/>
    <n v="24.330608707840163"/>
  </r>
  <r>
    <s v="V2K8327D31122017C122"/>
    <s v="16400"/>
    <s v="2928/1"/>
    <s v="RVTNTL71T31A816V"/>
    <s v=""/>
    <s v="F"/>
    <s v="RIVETTA NATALE"/>
    <s v="RIVETTA"/>
    <s v="NATALE"/>
    <s v="M"/>
    <s v="31/12/1971"/>
    <s v="BERZO DEMO"/>
    <s v="VIA ROSSINI, 13 A"/>
    <s v="URAGO D'OGLIO"/>
    <s v="25030"/>
    <s v="VIA ROSSINI"/>
    <s v="13"/>
    <s v="A"/>
    <s v=""/>
    <s v=""/>
    <s v=""/>
    <s v=""/>
    <s v="VIA EMILIO ALESSANDRINI, 6"/>
    <s v="VIA EMILIO ALESSANDRINI"/>
    <s v="6"/>
    <s v=""/>
    <s v=""/>
    <s v=""/>
    <s v=""/>
    <s v=""/>
    <s v="FAB"/>
    <s v="C591"/>
    <s v="NCT"/>
    <s v="00015"/>
    <s v="00031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8345D01012020C104"/>
    <s v="390"/>
    <s v="2931/1"/>
    <s v="GGNDRN42R55Z118R"/>
    <s v="09864660965"/>
    <s v="F"/>
    <s v="GIGANTE ADRIANA"/>
    <s v="GIGANTE"/>
    <s v="ADRIANA"/>
    <s v="F"/>
    <s v="15/10/1942"/>
    <s v="SREBRENICA"/>
    <s v="VIA SOPERGA, 42"/>
    <s v="MILANO"/>
    <s v="20100"/>
    <s v="VIA SOPERGA"/>
    <s v="4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0.97"/>
    <n v="220.97"/>
    <x v="1"/>
    <x v="8"/>
    <s v="ESPOSIZIONI, AUTOSALONI, DEPOSITI"/>
    <s v=""/>
    <s v=""/>
    <s v=""/>
    <s v="289 - Riduzione COVID-19 = 424 - Non applicata"/>
    <s v="145 - RIDUZIONI = 136 - USO STAGIONALE ATTIVITA'"/>
    <s v=""/>
    <s v=""/>
    <s v=""/>
    <s v=""/>
    <s v="SIMULAZIONE TARI 2022 MT"/>
    <n v="194.55"/>
    <n v="-97.28"/>
    <n v="97.27"/>
    <n v="365"/>
    <s v="giorni"/>
    <s v="2022"/>
    <s v="01/01/2022"/>
    <s v="31/12/2022"/>
    <s v=""/>
    <s v=""/>
    <s v=""/>
    <s v=""/>
    <s v=""/>
    <s v=""/>
    <n v="0"/>
    <n v="0"/>
    <n v="0.5"/>
    <n v="0"/>
    <n v="110.48499999999999"/>
    <n v="0"/>
    <n v="0"/>
    <n v="0.5"/>
    <n v="0"/>
    <n v="110.48499999999999"/>
    <x v="2"/>
    <n v="13.609820541044597"/>
    <n v="83.665341170385943"/>
    <n v="5.161711430545779E-3"/>
    <n v="13.609820541044597"/>
    <n v="83.665341170385943"/>
    <n v="97.275161711430542"/>
  </r>
  <r>
    <s v="V2K8346D01012020C104"/>
    <s v="390"/>
    <s v="2932/1"/>
    <s v="GGNDRN42R55Z118R"/>
    <s v="09864660965"/>
    <s v="F"/>
    <s v="GIGANTE ADRIANA"/>
    <s v="GIGANTE"/>
    <s v="ADRIANA"/>
    <s v="F"/>
    <s v="15/10/1942"/>
    <s v="SREBRENICA"/>
    <s v="VIA SOPERGA, 42"/>
    <s v="MILANO"/>
    <s v="20100"/>
    <s v="VIA SOPERGA"/>
    <s v="42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1.3"/>
    <n v="341.3"/>
    <x v="1"/>
    <x v="8"/>
    <s v="ESPOSIZIONI, AUTOSALONI, DEPOSITI"/>
    <s v=""/>
    <s v=""/>
    <s v=""/>
    <s v="289 - Riduzione COVID-19 = 424 - Non applicata"/>
    <s v="145 - RIDUZIONI = 136 - USO STAGIONALE ATTIVITA'"/>
    <s v=""/>
    <s v=""/>
    <s v=""/>
    <s v=""/>
    <s v="SIMULAZIONE TARI 2022 MT"/>
    <n v="300.49"/>
    <n v="-150.25"/>
    <n v="150.24"/>
    <n v="365"/>
    <s v="giorni"/>
    <s v="2022"/>
    <s v="01/01/2022"/>
    <s v="31/12/2022"/>
    <s v=""/>
    <s v=""/>
    <s v=""/>
    <s v=""/>
    <s v=""/>
    <s v=""/>
    <n v="0"/>
    <n v="0"/>
    <n v="0.5"/>
    <n v="0"/>
    <n v="170.65"/>
    <n v="0"/>
    <n v="0"/>
    <n v="0.5"/>
    <n v="0"/>
    <n v="170.65"/>
    <x v="2"/>
    <n v="21.021096758195778"/>
    <n v="129.22560049532845"/>
    <n v="6.6972535242086906E-3"/>
    <n v="21.021096758195778"/>
    <n v="129.22560049532845"/>
    <n v="150.24669725352422"/>
  </r>
  <r>
    <s v="V2K8357D08032017C122"/>
    <s v="7883"/>
    <s v="2933/1"/>
    <s v="BRSGNN56L23C591U"/>
    <s v=""/>
    <s v="F"/>
    <s v="BRESADOLA GIOVANNI PAOLO"/>
    <s v="BRESADOLA"/>
    <s v="GIOVANNI PAOLO"/>
    <s v="M"/>
    <s v="23/07/1956"/>
    <s v="CEVO"/>
    <s v="VIA CESARE BATTISTI, 6"/>
    <s v="CEVO"/>
    <s v="25040"/>
    <s v="VIA CESARE BATTISTI"/>
    <s v="6"/>
    <s v=""/>
    <s v=""/>
    <s v=""/>
    <s v=""/>
    <s v=""/>
    <s v="VIA CESARE BATTISTI, 6"/>
    <s v="VIA CESARE BATTISTI"/>
    <s v="6"/>
    <s v=""/>
    <s v=""/>
    <s v=""/>
    <s v=""/>
    <s v=""/>
    <s v="FAB"/>
    <s v="C591"/>
    <s v="NCT"/>
    <s v="00015"/>
    <s v="000149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0"/>
    <s v="LOCALI AD USO ABITAZIONE"/>
    <s v=""/>
    <s v=""/>
    <n v="1"/>
    <s v=""/>
    <s v=""/>
    <s v=""/>
    <s v=""/>
    <s v=""/>
    <s v=""/>
    <s v="SIMULAZIONE TARI 2022 MT"/>
    <n v="34.68"/>
    <s v=""/>
    <n v="34.68"/>
    <n v="365"/>
    <s v="giorni"/>
    <s v="2022"/>
    <s v="01/01/2022"/>
    <s v="31/12/2022"/>
    <s v=""/>
    <s v=""/>
    <s v=""/>
    <s v=""/>
    <s v=""/>
    <s v=""/>
    <n v="0"/>
    <n v="0"/>
    <n v="0"/>
    <n v="0"/>
    <n v="36"/>
    <n v="0"/>
    <n v="0"/>
    <n v="0"/>
    <n v="0"/>
    <n v="1"/>
    <x v="0"/>
    <n v="17.748772309670635"/>
    <n v="16.930848468833439"/>
    <n v="-3.7922149592617416E-4"/>
    <n v="17.748772309670635"/>
    <n v="16.930848468833439"/>
    <n v="34.679620778504074"/>
  </r>
  <r>
    <s v="V2K8360D27032018C122"/>
    <s v="16542"/>
    <s v="2934/1"/>
    <s v="BRSLTT61D59C591Q"/>
    <s v=""/>
    <s v="F"/>
    <s v="BRESADOLA LORETTA"/>
    <s v="BRESADOLA"/>
    <s v="LORETTA"/>
    <s v="F"/>
    <s v="19/04/1961"/>
    <s v="CEVO"/>
    <s v="VIA ALENA, 10"/>
    <s v="SAVIORE DELL'ADAMELLO"/>
    <s v="25040"/>
    <s v="VIA ALENA"/>
    <s v="10"/>
    <s v=""/>
    <s v=""/>
    <s v=""/>
    <s v=""/>
    <s v=""/>
    <s v="VIA CESARE BATTISTI, 6"/>
    <s v="VIA CESARE BATTISTI"/>
    <s v="6"/>
    <s v=""/>
    <s v=""/>
    <s v=""/>
    <s v=""/>
    <s v=""/>
    <s v="FAB"/>
    <s v="C591"/>
    <s v="NCT"/>
    <s v="00015"/>
    <s v="000149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2"/>
    <n v="42"/>
    <x v="0"/>
    <x v="0"/>
    <s v="LOCALI AD USO ABITAZIONE"/>
    <s v=""/>
    <s v=""/>
    <s v=""/>
    <s v=""/>
    <s v=""/>
    <s v=""/>
    <s v=""/>
    <s v=""/>
    <s v=""/>
    <s v="SIMULAZIONE TARI 2022 MT"/>
    <n v="94.02"/>
    <s v=""/>
    <n v="94.02"/>
    <n v="365"/>
    <s v="giorni"/>
    <s v="2022"/>
    <s v="01/01/2022"/>
    <s v="31/12/2022"/>
    <s v=""/>
    <s v=""/>
    <s v=""/>
    <s v=""/>
    <s v=""/>
    <s v=""/>
    <n v="0"/>
    <n v="0"/>
    <n v="0"/>
    <n v="0"/>
    <n v="42"/>
    <n v="0"/>
    <n v="0"/>
    <n v="0"/>
    <n v="0"/>
    <n v="1"/>
    <x v="1"/>
    <n v="26.623158464505956"/>
    <n v="67.397800635548478"/>
    <n v="9.5910005443045065E-4"/>
    <n v="26.623158464505956"/>
    <n v="67.397800635548478"/>
    <n v="94.020959100054426"/>
  </r>
  <r>
    <s v="V2K8363D31122017C122"/>
    <s v="6351"/>
    <s v="2935/1"/>
    <s v="BLTLNI52M50C591X"/>
    <s v=""/>
    <s v="F"/>
    <s v="BELTRAMELLI LINA"/>
    <s v="BELTRAMELLI"/>
    <s v="LINA"/>
    <s v="F"/>
    <s v="10/08/1952"/>
    <s v="CEVO"/>
    <s v="VIA DONIZONE DA CANOSSA, 14"/>
    <s v="REGGIO NELL'EMILIA"/>
    <s v="42100"/>
    <s v="VIA DONIZONE DA CANOSSA"/>
    <s v="14"/>
    <s v=""/>
    <s v=""/>
    <s v=""/>
    <s v=""/>
    <s v=""/>
    <s v="VIA UMBERTO PRIMO, 9"/>
    <s v="VIA UMBERTO PRIMO"/>
    <s v="9"/>
    <s v=""/>
    <s v=""/>
    <s v=""/>
    <s v=""/>
    <s v=""/>
    <s v="FAB"/>
    <s v="C591"/>
    <s v="NCT"/>
    <s v="00011"/>
    <s v="00003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0"/>
    <x v="0"/>
    <s v="LOCALI AD USO ABITAZIONE"/>
    <s v=""/>
    <s v=""/>
    <s v=""/>
    <s v=""/>
    <s v=""/>
    <s v=""/>
    <s v=""/>
    <s v=""/>
    <s v=""/>
    <s v="SIMULAZIONE TARI 2022 MT"/>
    <n v="125.72"/>
    <s v=""/>
    <n v="125.72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1"/>
    <x v="1"/>
    <n v="58.317394731774947"/>
    <n v="67.397800635548478"/>
    <n v="-4.8046326765813774E-3"/>
    <n v="58.317394731774947"/>
    <n v="67.397800635548478"/>
    <n v="125.71519536732342"/>
  </r>
  <r>
    <s v="V2K8364D01012015C123"/>
    <s v="16659"/>
    <s v="2936/1"/>
    <s v="BLDFDN52E25L648B"/>
    <s v=""/>
    <s v="F"/>
    <s v="BOLDINI FERDINANDO"/>
    <s v="BOLDINI"/>
    <s v="FERDINANDO"/>
    <s v="M"/>
    <s v="25/05/1952"/>
    <s v="VALSAVIORE"/>
    <s v="VIA GUANI, 8"/>
    <s v="SAVIORE DELL'ADAMELLO"/>
    <s v="25040"/>
    <s v="VIA GUANI"/>
    <s v="8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25"/>
    <s v="000003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1"/>
    <n v="71"/>
    <x v="0"/>
    <x v="1"/>
    <s v="LOCALI ACCESSORI UTENZA DOMESTICA"/>
    <s v=""/>
    <s v=""/>
    <s v=""/>
    <s v="145 - RIDUZIONI = 135 - INSEDIAMENTI UBICATI FUORI DALL'AREA DI RACCOLTA, SUPERIORE A 300"/>
    <s v=""/>
    <s v=""/>
    <s v=""/>
    <s v=""/>
    <s v="Deposito"/>
    <s v="SIMULAZIONE TARI 2022 MT"/>
    <n v="45.01"/>
    <n v="-33.76"/>
    <n v="11.25"/>
    <n v="365"/>
    <s v="giorni"/>
    <s v="2022"/>
    <s v="01/01/2022"/>
    <s v="31/12/2022"/>
    <s v=""/>
    <s v=""/>
    <s v=""/>
    <s v=""/>
    <s v=""/>
    <s v=""/>
    <n v="0"/>
    <n v="0.75"/>
    <n v="0"/>
    <n v="0"/>
    <n v="17.75"/>
    <n v="1"/>
    <n v="0.75"/>
    <n v="0"/>
    <n v="0"/>
    <n v="0"/>
    <x v="1"/>
    <n v="11.251453874880493"/>
    <n v="0"/>
    <n v="1.453874880493089E-3"/>
    <n v="11.251453874880493"/>
    <n v="0"/>
    <n v="11.251453874880493"/>
  </r>
  <r>
    <s v="V2K8367D31122017C99"/>
    <s v="11197"/>
    <s v="2937/1"/>
    <s v="SMNGZL57R46I476O"/>
    <s v=""/>
    <s v="F"/>
    <s v="SIMONI GRAZIELLA"/>
    <s v="SIMONI"/>
    <s v="GRAZIELLA"/>
    <s v="F"/>
    <s v="06/10/1957"/>
    <s v="SAVIORE"/>
    <s v="VIA ANDROLA, 65"/>
    <s v="CEVO"/>
    <s v="25040"/>
    <s v="VIA ANDROLA"/>
    <s v="65"/>
    <s v=""/>
    <s v=""/>
    <s v=""/>
    <s v=""/>
    <s v=""/>
    <s v="VIA PIAZZA, 15"/>
    <s v="VIA PIAZZA"/>
    <s v="15"/>
    <s v=""/>
    <s v=""/>
    <s v=""/>
    <s v=""/>
    <s v=""/>
    <s v="FAB"/>
    <s v="C591"/>
    <s v="NCT"/>
    <s v="00031"/>
    <s v="00006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31.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370D31122017C123"/>
    <s v="11197"/>
    <s v="2938/1"/>
    <s v="SMNGZL57R46I476O"/>
    <s v=""/>
    <s v="F"/>
    <s v="SIMONI GRAZIELLA"/>
    <s v="SIMONI"/>
    <s v="GRAZIELLA"/>
    <s v="F"/>
    <s v="06/10/1957"/>
    <s v="SAVIORE"/>
    <s v="VIA ANDROLA, 65"/>
    <s v="CEVO"/>
    <s v="25040"/>
    <s v="VIA ANDROLA"/>
    <s v="65"/>
    <s v=""/>
    <s v=""/>
    <s v=""/>
    <s v=""/>
    <s v=""/>
    <s v="VIA PIAZZA, 15"/>
    <s v="VIA PIAZZA"/>
    <s v="15"/>
    <s v=""/>
    <s v=""/>
    <s v=""/>
    <s v=""/>
    <s v=""/>
    <s v="FAB"/>
    <s v="C591"/>
    <s v="NCT"/>
    <s v="00031"/>
    <s v="000066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8"/>
    <n v="28"/>
    <x v="0"/>
    <x v="1"/>
    <s v="LOCALI ACCESSORI UTENZA DOMESTICA"/>
    <s v=""/>
    <s v=""/>
    <n v="2"/>
    <s v=""/>
    <s v=""/>
    <s v=""/>
    <s v=""/>
    <s v=""/>
    <s v=""/>
    <s v="SIMULAZIONE TARI 2022 MT"/>
    <n v="16.11"/>
    <s v=""/>
    <n v="16.11"/>
    <n v="365"/>
    <s v="giorni"/>
    <s v="2022"/>
    <s v="01/01/2022"/>
    <s v="31/12/2022"/>
    <s v=""/>
    <s v=""/>
    <s v=""/>
    <s v=""/>
    <s v=""/>
    <s v=""/>
    <n v="0"/>
    <n v="0"/>
    <n v="0"/>
    <n v="0"/>
    <n v="28"/>
    <n v="1"/>
    <n v="0"/>
    <n v="0"/>
    <n v="0"/>
    <n v="0"/>
    <x v="5"/>
    <n v="16.105367466182617"/>
    <n v="0"/>
    <n v="-4.6325338173822672E-3"/>
    <n v="16.105367466182617"/>
    <n v="0"/>
    <n v="16.105367466182617"/>
  </r>
  <r>
    <s v="V2K8373D31122017C99"/>
    <s v="11197"/>
    <s v="2939/1"/>
    <s v="SMNGZL57R46I476O"/>
    <s v=""/>
    <s v="F"/>
    <s v="SIMONI GRAZIELLA"/>
    <s v="SIMONI"/>
    <s v="GRAZIELLA"/>
    <s v="F"/>
    <s v="06/10/1957"/>
    <s v="SAVIORE"/>
    <s v="VIA ANDROLA, 65"/>
    <s v="CEVO"/>
    <s v="25040"/>
    <s v="VIA ANDROLA"/>
    <s v="65"/>
    <s v=""/>
    <s v=""/>
    <s v=""/>
    <s v=""/>
    <s v=""/>
    <s v="VIA PIAZZA, 15"/>
    <s v="VIA PIAZZA"/>
    <s v="15"/>
    <s v=""/>
    <s v=""/>
    <s v=""/>
    <s v=""/>
    <s v=""/>
    <s v="FAB"/>
    <s v="C591"/>
    <s v="NCT"/>
    <s v="00031"/>
    <s v="00006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2.2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379D01012013C122"/>
    <s v="11001"/>
    <s v="2941/1"/>
    <s v="RNCTMS74S29B149H"/>
    <s v=""/>
    <s v="F"/>
    <s v="RONCHI TOMAS"/>
    <s v="RONCHI"/>
    <s v="TOMAS"/>
    <s v="M"/>
    <s v="29/11/1974"/>
    <s v="BRENO"/>
    <s v="VIA QUATTRO NOVEMBRE, 13"/>
    <s v="CEVO"/>
    <s v="25040"/>
    <s v="VIA QUATTRO NOVEMBRE"/>
    <s v="13"/>
    <s v=""/>
    <s v=""/>
    <s v=""/>
    <s v=""/>
    <s v=""/>
    <s v="VIA QUATTRO NOVEMBRE, 14 A"/>
    <s v="VIA QUATTRO NOVEMBRE"/>
    <s v="14"/>
    <s v="A"/>
    <s v=""/>
    <s v=""/>
    <s v=""/>
    <s v=""/>
    <s v="FAB"/>
    <s v="C591"/>
    <s v="NCT"/>
    <s v="00011"/>
    <s v="000123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n v="1"/>
    <s v=""/>
    <s v=""/>
    <s v=""/>
    <s v=""/>
    <s v=""/>
    <s v=""/>
    <s v="SIMULAZIONE TARI 2022 MT"/>
    <n v="66.23"/>
    <s v=""/>
    <n v="66.23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0"/>
    <n v="49.302145304640653"/>
    <n v="16.930848468833439"/>
    <n v="2.993773474088357E-3"/>
    <n v="49.302145304640653"/>
    <n v="16.930848468833439"/>
    <n v="66.232993773474092"/>
  </r>
  <r>
    <s v="V2K8390D01072017C122"/>
    <s v="18616"/>
    <s v="2943/1"/>
    <s v="PRNGRG66C24B157Q"/>
    <s v=""/>
    <s v="F"/>
    <s v="PRANDINI GIORGIO"/>
    <s v="PRANDINI"/>
    <s v="GIORGIO"/>
    <s v="M"/>
    <s v="24/03/1966"/>
    <s v="BRESCIA"/>
    <s v="VILLAGGIO BADIA - VIA XI , 84"/>
    <s v="BRESCIA"/>
    <s v="25126"/>
    <s v="VILLAGGIO BADIA - VIA XI "/>
    <s v="84"/>
    <s v=""/>
    <s v=""/>
    <s v=""/>
    <s v=""/>
    <s v=""/>
    <s v="VIA SAN VIGILIO, 73"/>
    <s v="VIA SAN VIGILIO"/>
    <s v="73"/>
    <s v=""/>
    <s v=""/>
    <s v=""/>
    <s v=""/>
    <s v=""/>
    <s v="FAB"/>
    <s v="C591"/>
    <s v="NCT"/>
    <s v="00015"/>
    <s v="000333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"/>
    <n v="61"/>
    <x v="0"/>
    <x v="0"/>
    <s v="LOCALI AD USO ABITAZIONE"/>
    <s v=""/>
    <s v=""/>
    <s v=""/>
    <s v=""/>
    <s v=""/>
    <s v=""/>
    <s v=""/>
    <s v=""/>
    <s v="SUBENTRA A BAZZANA MARIO"/>
    <s v="SIMULAZIONE TARI 2022 MT"/>
    <n v="106.07"/>
    <s v=""/>
    <n v="106.07"/>
    <n v="365"/>
    <s v="giorni"/>
    <s v="2022"/>
    <s v="01/01/2022"/>
    <s v="31/12/2022"/>
    <s v=""/>
    <s v=""/>
    <s v=""/>
    <s v=""/>
    <s v=""/>
    <s v=""/>
    <n v="0"/>
    <n v="0"/>
    <n v="0"/>
    <n v="0"/>
    <n v="61"/>
    <n v="0"/>
    <n v="0"/>
    <n v="0"/>
    <n v="0"/>
    <n v="1"/>
    <x v="1"/>
    <n v="38.666968246068173"/>
    <n v="67.397800635548478"/>
    <n v="-5.2311183833353425E-3"/>
    <n v="38.666968246068173"/>
    <n v="67.397800635548478"/>
    <n v="106.06476888161666"/>
  </r>
  <r>
    <s v="V2K8391D01072017C15"/>
    <s v="18616"/>
    <s v="2943/2"/>
    <s v="PRNGRG66C24B157Q"/>
    <s v=""/>
    <s v="F"/>
    <s v="PRANDINI GIORGIO"/>
    <s v="PRANDINI"/>
    <s v="GIORGIO"/>
    <s v="M"/>
    <s v="24/03/1966"/>
    <s v="BRESCIA"/>
    <s v="VILLAGGIO BADIA - VIA XI , 84"/>
    <s v="BRESCIA"/>
    <s v="25126"/>
    <s v="VILLAGGIO BADIA - VIA XI "/>
    <s v="84"/>
    <s v=""/>
    <s v=""/>
    <s v=""/>
    <s v=""/>
    <s v=""/>
    <s v="VIA SAN VIGILIO, 73"/>
    <s v="VIA SAN VIGILIO"/>
    <s v="73"/>
    <s v=""/>
    <s v=""/>
    <s v=""/>
    <s v=""/>
    <s v=""/>
    <s v="FAB"/>
    <s v="C591"/>
    <s v="NCT"/>
    <s v="00015"/>
    <s v="000333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9"/>
    <x v="0"/>
    <x v="4"/>
    <s v=""/>
    <s v=""/>
    <s v=""/>
    <s v=""/>
    <s v=""/>
    <s v=""/>
    <s v=""/>
    <s v=""/>
    <s v=""/>
    <s v="SUBENTRA A BAZZANA MARI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408D31122017C122"/>
    <s v="834"/>
    <s v="2945/1"/>
    <s v="GZZGCM49A30L648C"/>
    <s v=""/>
    <s v="F"/>
    <s v="GOZZI GIACOMO"/>
    <s v="GOZZI"/>
    <s v="GIACOMO"/>
    <s v="M"/>
    <s v="30/01/1949"/>
    <s v="VALSAVIORE"/>
    <s v="VIA CINQUANTAQUATTRESIMA BRIGATA GARIBALDI, 11"/>
    <s v="CEVO"/>
    <s v="25040"/>
    <s v="VIA CINQUANTAQUATTRESIMA BRIGATA GARIBALDI"/>
    <s v="11"/>
    <s v=""/>
    <s v=""/>
    <s v=""/>
    <s v=""/>
    <s v=""/>
    <s v="VIA GUGLIELMO MARCONI, 17 A"/>
    <s v="VIA GUGLIELMO MARCONI"/>
    <s v="17"/>
    <s v="A"/>
    <s v=""/>
    <s v=""/>
    <s v=""/>
    <s v=""/>
    <s v="FAB"/>
    <s v="C591"/>
    <s v="NCT"/>
    <s v="00014"/>
    <s v="000076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1"/>
    <s v=""/>
    <s v=""/>
    <s v=""/>
    <s v=""/>
    <s v=""/>
    <s v=""/>
    <s v="SIMULAZIONE TARI 2022 MT"/>
    <n v="52.43"/>
    <s v=""/>
    <n v="52.43"/>
    <n v="365"/>
    <s v="giorni"/>
    <s v="2022"/>
    <s v="01/01/2022"/>
    <s v="31/12/2022"/>
    <s v=""/>
    <s v=""/>
    <s v=""/>
    <s v=""/>
    <s v=""/>
    <s v=""/>
    <n v="0"/>
    <n v="0"/>
    <n v="0"/>
    <n v="0"/>
    <n v="72"/>
    <n v="0"/>
    <n v="0"/>
    <n v="0"/>
    <n v="0"/>
    <n v="1"/>
    <x v="0"/>
    <n v="35.497544619341269"/>
    <n v="16.930848468833439"/>
    <n v="-1.6069118252914905E-3"/>
    <n v="35.497544619341269"/>
    <n v="16.930848468833439"/>
    <n v="52.428393088174708"/>
  </r>
  <r>
    <s v="V2K8409D31122017C122"/>
    <s v="10062"/>
    <s v="2946/1"/>
    <s v="CRVRDR57R20C591Y"/>
    <s v=""/>
    <s v="F"/>
    <s v="CERVELLI REMO EDOARDO"/>
    <s v="CERVELLI"/>
    <s v="REMO EDOARDO"/>
    <s v="M"/>
    <s v="20/10/1957"/>
    <s v="CEVO"/>
    <s v="PLACE ST PIERRE, 4"/>
    <s v="GAGNES"/>
    <s v=""/>
    <s v="PLACE ST PIERRE"/>
    <s v="4"/>
    <s v=""/>
    <s v=""/>
    <s v=""/>
    <s v=""/>
    <s v=""/>
    <s v="VIA MONTICELLI, 3"/>
    <s v="VIA MONTICELLI"/>
    <s v="3"/>
    <s v=""/>
    <s v=""/>
    <s v=""/>
    <s v=""/>
    <s v=""/>
    <s v="FAB"/>
    <s v="C591"/>
    <s v="NCT"/>
    <s v="00015"/>
    <s v="000214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8435D01102017C99"/>
    <s v="18790"/>
    <s v="2948/1"/>
    <s v="01766100984"/>
    <s v="01766100984"/>
    <s v="G"/>
    <s v="COMUNITA' MONTANA DI VALLECAMONICA"/>
    <s v=""/>
    <s v=""/>
    <s v=""/>
    <s v=""/>
    <s v=""/>
    <s v="PIAZZA F.TASSARA, 3"/>
    <s v="BRENO"/>
    <s v="25043"/>
    <s v="PIAZZA F.TASSARA"/>
    <s v="3"/>
    <s v=""/>
    <s v=""/>
    <s v=""/>
    <s v=""/>
    <s v=""/>
    <s v="VIA ROMA, 70"/>
    <s v="VIA ROMA"/>
    <s v="70"/>
    <s v=""/>
    <s v=""/>
    <s v=""/>
    <s v=""/>
    <s v=""/>
    <s v="FAB"/>
    <s v="C591"/>
    <s v="NCT"/>
    <s v="00018"/>
    <s v="000237"/>
    <s v=""/>
    <s v="0001"/>
    <s v=""/>
    <s v="B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076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445D31122017C122"/>
    <s v="10447"/>
    <s v="2949/1"/>
    <s v="MCRPLA72P53I476Q"/>
    <s v=""/>
    <s v="F"/>
    <s v="MACRI PAOLA"/>
    <s v="MACRI"/>
    <s v="PAOLA"/>
    <s v="F"/>
    <s v="13/09/1972"/>
    <s v="SAVIORE DELL'ADAMELLO"/>
    <s v="VIA SAN VIGILIO, 136"/>
    <s v="CEVO"/>
    <s v="25040"/>
    <s v="VIA SAN VIGILIO"/>
    <s v="136"/>
    <s v=""/>
    <s v=""/>
    <s v=""/>
    <s v=""/>
    <s v=""/>
    <s v="VIA SAN VIGILIO, 136"/>
    <s v="VIA SAN VIGILIO"/>
    <s v="136"/>
    <s v=""/>
    <s v=""/>
    <s v=""/>
    <s v=""/>
    <s v=""/>
    <s v="FAB"/>
    <s v="C591"/>
    <s v="NCT"/>
    <s v="00015"/>
    <s v="000338"/>
    <s v=""/>
    <s v="001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5.8"/>
    <n v="105.8"/>
    <x v="0"/>
    <x v="0"/>
    <s v="LOCALI AD USO ABITAZIONE"/>
    <s v=""/>
    <s v=""/>
    <n v="2"/>
    <s v=""/>
    <s v=""/>
    <s v=""/>
    <s v=""/>
    <s v=""/>
    <s v=""/>
    <s v="SIMULAZIONE TARI 2022 MT"/>
    <n v="112.3"/>
    <s v=""/>
    <n v="112.3"/>
    <n v="365"/>
    <s v="giorni"/>
    <s v="2022"/>
    <s v="01/01/2022"/>
    <s v="31/12/2022"/>
    <s v=""/>
    <s v=""/>
    <s v=""/>
    <s v=""/>
    <s v=""/>
    <s v=""/>
    <n v="0"/>
    <n v="0"/>
    <n v="0"/>
    <n v="0"/>
    <n v="105.80000000000001"/>
    <n v="0"/>
    <n v="0"/>
    <n v="0"/>
    <n v="0"/>
    <n v="1"/>
    <x v="5"/>
    <n v="60.855281354361459"/>
    <n v="51.443731886070836"/>
    <n v="-9.8675956770932771E-4"/>
    <n v="60.855281354361459"/>
    <n v="51.443731886070836"/>
    <n v="112.29901324043229"/>
  </r>
  <r>
    <s v="V2K8447D31122017C123"/>
    <s v="15644"/>
    <s v="2950/1"/>
    <s v="MGRGNC60C13C591I"/>
    <s v=""/>
    <s v="F"/>
    <s v="MAGRINI UGO VINCENZO"/>
    <s v="MAGRINI"/>
    <s v="UGO VINCENZO"/>
    <s v="M"/>
    <s v="13/03/1960"/>
    <s v="CEVO"/>
    <s v="VIA ANTONIO SCHIVARDI, 67"/>
    <s v="BRESCIA"/>
    <s v="25126"/>
    <s v="VIA ANTONIO SCHIVARDI"/>
    <s v="67"/>
    <s v=""/>
    <s v=""/>
    <s v=""/>
    <s v=""/>
    <s v=""/>
    <s v="VIA GUGLIELMO MARCONI, 22"/>
    <s v="VIA GUGLIELMO MARCONI"/>
    <s v="22"/>
    <s v=""/>
    <s v=""/>
    <s v=""/>
    <s v=""/>
    <s v=""/>
    <s v="FAB"/>
    <s v="C591"/>
    <s v="NCT"/>
    <s v="00006"/>
    <s v="000027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"/>
    <n v="94"/>
    <x v="0"/>
    <x v="1"/>
    <s v="LOCALI ACCESSORI UTENZA DOMESTICA"/>
    <s v=""/>
    <s v=""/>
    <s v=""/>
    <s v=""/>
    <s v=""/>
    <s v=""/>
    <s v=""/>
    <s v=""/>
    <s v=""/>
    <s v="SIMULAZIONE TARI 2022 MT"/>
    <n v="59.58"/>
    <s v=""/>
    <n v="59.58"/>
    <n v="365"/>
    <s v="giorni"/>
    <s v="2022"/>
    <s v="01/01/2022"/>
    <s v="31/12/2022"/>
    <s v=""/>
    <s v=""/>
    <s v=""/>
    <s v=""/>
    <s v=""/>
    <s v=""/>
    <n v="0"/>
    <n v="0"/>
    <n v="0"/>
    <n v="0"/>
    <n v="94"/>
    <n v="1"/>
    <n v="0"/>
    <n v="0"/>
    <n v="0"/>
    <n v="0"/>
    <x v="1"/>
    <n v="59.585164182465711"/>
    <n v="0"/>
    <n v="5.1641824657124857E-3"/>
    <n v="59.585164182465711"/>
    <n v="0"/>
    <n v="59.585164182465711"/>
  </r>
  <r>
    <s v="V2K8449D31122017C122"/>
    <s v="15644"/>
    <s v="2951/1"/>
    <s v="MGRGNC60C13C591I"/>
    <s v=""/>
    <s v="F"/>
    <s v="MAGRINI UGO VINCENZO"/>
    <s v="MAGRINI"/>
    <s v="UGO VINCENZO"/>
    <s v="M"/>
    <s v="13/03/1960"/>
    <s v="CEVO"/>
    <s v="VIA ANTONIO SCHIVARDI, 67"/>
    <s v="BRESCIA"/>
    <s v="25126"/>
    <s v="VIA ANTONIO SCHIVARDI"/>
    <s v="67"/>
    <s v=""/>
    <s v=""/>
    <s v=""/>
    <s v=""/>
    <s v=""/>
    <s v="VIA GUGLIELMO MARCONI, 22"/>
    <s v="VIA GUGLIELMO MARCONI"/>
    <s v="22"/>
    <s v=""/>
    <s v=""/>
    <s v=""/>
    <s v=""/>
    <s v=""/>
    <s v="FAB"/>
    <s v="C591"/>
    <s v="NCT"/>
    <s v="00006"/>
    <s v="000027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"/>
    <n v="94"/>
    <x v="0"/>
    <x v="0"/>
    <s v="LOCALI AD USO ABITAZIONE"/>
    <s v=""/>
    <s v=""/>
    <s v=""/>
    <s v=""/>
    <s v=""/>
    <s v=""/>
    <s v=""/>
    <s v=""/>
    <s v=""/>
    <s v="SIMULAZIONE TARI 2022 MT"/>
    <n v="126.98"/>
    <s v=""/>
    <n v="126.98"/>
    <n v="365"/>
    <s v="giorni"/>
    <s v="2022"/>
    <s v="01/01/2022"/>
    <s v="31/12/2022"/>
    <s v=""/>
    <s v=""/>
    <s v=""/>
    <s v=""/>
    <s v=""/>
    <s v=""/>
    <n v="0"/>
    <n v="0"/>
    <n v="0"/>
    <n v="0"/>
    <n v="94"/>
    <n v="0"/>
    <n v="0"/>
    <n v="0"/>
    <n v="0"/>
    <n v="1"/>
    <x v="1"/>
    <n v="59.585164182465711"/>
    <n v="67.397800635548478"/>
    <n v="2.9648180141776947E-3"/>
    <n v="59.585164182465711"/>
    <n v="67.397800635548478"/>
    <n v="126.98296481801418"/>
  </r>
  <r>
    <s v="V2K8451D31122017C122"/>
    <s v="15644"/>
    <s v="2952/1"/>
    <s v="MGRGNC60C13C591I"/>
    <s v=""/>
    <s v="F"/>
    <s v="MAGRINI UGO VINCENZO"/>
    <s v="MAGRINI"/>
    <s v="UGO VINCENZO"/>
    <s v="M"/>
    <s v="13/03/1960"/>
    <s v="CEVO"/>
    <s v="VIA ANTONIO SCHIVARDI, 67"/>
    <s v="BRESCIA"/>
    <s v="25126"/>
    <s v="VIA ANTONIO SCHIVARDI"/>
    <s v="67"/>
    <s v=""/>
    <s v=""/>
    <s v=""/>
    <s v=""/>
    <s v=""/>
    <s v="VIA GUGLIELMO MARCONI, 22"/>
    <s v="VIA GUGLIELMO MARCONI"/>
    <s v="22"/>
    <s v=""/>
    <s v=""/>
    <s v=""/>
    <s v=""/>
    <s v=""/>
    <s v="FAB"/>
    <s v="C591"/>
    <s v="NCT"/>
    <s v="00006"/>
    <s v="000027"/>
    <s v=""/>
    <s v="000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"/>
    <n v="94"/>
    <x v="0"/>
    <x v="0"/>
    <s v="LOCALI AD USO ABITAZIONE"/>
    <s v=""/>
    <s v=""/>
    <n v="1"/>
    <s v=""/>
    <s v=""/>
    <s v=""/>
    <s v=""/>
    <s v=""/>
    <s v=""/>
    <s v="SIMULAZIONE TARI 2022 MT"/>
    <n v="63.27"/>
    <s v=""/>
    <n v="63.27"/>
    <n v="365"/>
    <s v="giorni"/>
    <s v="2022"/>
    <s v="01/01/2022"/>
    <s v="31/12/2022"/>
    <s v=""/>
    <s v=""/>
    <s v=""/>
    <s v=""/>
    <s v=""/>
    <s v=""/>
    <n v="0"/>
    <n v="0"/>
    <n v="0"/>
    <n v="0"/>
    <n v="94"/>
    <n v="0"/>
    <n v="0"/>
    <n v="0"/>
    <n v="0"/>
    <n v="1"/>
    <x v="0"/>
    <n v="46.344016586362216"/>
    <n v="16.930848468833439"/>
    <n v="4.86505519565128E-3"/>
    <n v="46.344016586362216"/>
    <n v="16.930848468833439"/>
    <n v="63.274865055195654"/>
  </r>
  <r>
    <s v="V2K8454D31122017C122"/>
    <s v="9887"/>
    <s v="2953/1"/>
    <s v="BNMLTZ60M61I476D"/>
    <s v=""/>
    <s v="F"/>
    <s v="BONOMELLI LETIZIA"/>
    <s v="BONOMELLI"/>
    <s v="LETIZIA"/>
    <s v="F"/>
    <s v="21/08/1960"/>
    <s v="SAVIORE DELL'ADAMELLO"/>
    <s v="VIA ANDROLA, 23"/>
    <s v="CEVO"/>
    <s v="25040"/>
    <s v="VIA ANDROLA"/>
    <s v="23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8457D31122017C99"/>
    <s v="8183"/>
    <s v="2954/1"/>
    <s v="SCLSDR49H41L648S"/>
    <s v=""/>
    <s v="F"/>
    <s v="SCOLARI SANDRA MARIA"/>
    <s v="SCOLARI"/>
    <s v="SANDRA MARIA"/>
    <s v="F"/>
    <s v="01/06/1949"/>
    <s v="VALSAVIORE"/>
    <s v="VIA GUGLIELMO MARCONI, 7"/>
    <s v="CEVO"/>
    <s v="25040"/>
    <s v="VIA GUGLIELMO MARCONI"/>
    <s v="7"/>
    <s v=""/>
    <s v=""/>
    <s v=""/>
    <s v=""/>
    <s v=""/>
    <s v="VIA ROMA, 9 B"/>
    <s v="VIA ROMA"/>
    <s v="9"/>
    <s v="B"/>
    <s v=""/>
    <s v=""/>
    <s v=""/>
    <s v=""/>
    <s v="FAB"/>
    <s v="C591"/>
    <s v="NCT"/>
    <s v="00014"/>
    <s v="00007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90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460D31122017C99"/>
    <s v="8183"/>
    <s v="2955/1"/>
    <s v="SCLSDR49H41L648S"/>
    <s v=""/>
    <s v="F"/>
    <s v="SCOLARI SANDRA MARIA"/>
    <s v="SCOLARI"/>
    <s v="SANDRA MARIA"/>
    <s v="F"/>
    <s v="01/06/1949"/>
    <s v="VALSAVIORE"/>
    <s v="VIA GUGLIELMO MARCONI, 7"/>
    <s v="CEVO"/>
    <s v="25040"/>
    <s v="VIA GUGLIELMO MARCONI"/>
    <s v="7"/>
    <s v=""/>
    <s v=""/>
    <s v=""/>
    <s v=""/>
    <s v=""/>
    <s v="VIA ROMA, 9 B"/>
    <s v="VIA ROMA"/>
    <s v="9"/>
    <s v="B"/>
    <s v=""/>
    <s v=""/>
    <s v=""/>
    <s v=""/>
    <s v="FAB"/>
    <s v="C591"/>
    <s v="NCT"/>
    <s v="00014"/>
    <s v="00007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3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463D31122017C122"/>
    <s v="15939"/>
    <s v="2956/1"/>
    <s v="RNCMCT50L60L648F"/>
    <s v=""/>
    <s v="F"/>
    <s v="RONCHI MARIA CATERINA"/>
    <s v="RONCHI"/>
    <s v="MARIA CATERINA"/>
    <s v="F"/>
    <s v="20/07/1950"/>
    <s v="VALSAVIORE"/>
    <s v="VIA INGANNI, 103"/>
    <s v="MILANO"/>
    <s v="20147"/>
    <s v="VIA INGANNI"/>
    <s v="103"/>
    <s v=""/>
    <s v=""/>
    <s v=""/>
    <s v=""/>
    <s v=""/>
    <s v="VIA UMBERTO PRIMO, 12"/>
    <s v="VIA UMBERTO PRIMO"/>
    <s v="12"/>
    <s v=""/>
    <s v=""/>
    <s v=""/>
    <s v=""/>
    <s v=""/>
    <s v="FAB"/>
    <s v="C591"/>
    <s v="NCT"/>
    <s v="00011"/>
    <s v="000069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6"/>
    <n v="126"/>
    <x v="0"/>
    <x v="0"/>
    <s v="LOCALI AD USO ABITAZIONE"/>
    <s v=""/>
    <s v=""/>
    <s v=""/>
    <s v=""/>
    <s v=""/>
    <s v=""/>
    <s v=""/>
    <s v=""/>
    <s v=""/>
    <s v="SIMULAZIONE TARI 2022 MT"/>
    <n v="147.27000000000001"/>
    <s v=""/>
    <n v="147.27000000000001"/>
    <n v="365"/>
    <s v="giorni"/>
    <s v="2022"/>
    <s v="01/01/2022"/>
    <s v="31/12/2022"/>
    <s v=""/>
    <s v=""/>
    <s v=""/>
    <s v=""/>
    <s v=""/>
    <s v=""/>
    <n v="0"/>
    <n v="0"/>
    <n v="0"/>
    <n v="0"/>
    <n v="126.00000000000001"/>
    <n v="0"/>
    <n v="0"/>
    <n v="0"/>
    <n v="0"/>
    <n v="1"/>
    <x v="1"/>
    <n v="79.869475393517874"/>
    <n v="67.397800635548478"/>
    <n v="-2.7239709336583928E-3"/>
    <n v="79.869475393517874"/>
    <n v="67.397800635548478"/>
    <n v="147.26727602906635"/>
  </r>
  <r>
    <s v="V2K8466D31122017C123"/>
    <s v="15939"/>
    <s v="2957/1"/>
    <s v="RNCMCT50L60L648F"/>
    <s v=""/>
    <s v="F"/>
    <s v="RONCHI MARIA CATERINA"/>
    <s v="RONCHI"/>
    <s v="MARIA CATERINA"/>
    <s v="F"/>
    <s v="20/07/1950"/>
    <s v="VALSAVIORE"/>
    <s v="VIA INGANNI, 103"/>
    <s v="MILANO"/>
    <s v="20147"/>
    <s v="VIA INGANNI"/>
    <s v="103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69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8479D31122017C122"/>
    <s v="17632"/>
    <s v="2958/1"/>
    <s v="CRVGNN51H09L648Q"/>
    <s v=""/>
    <s v="F"/>
    <s v="CERVELLI GIOVANNI VINCENZO"/>
    <s v="CERVELLI"/>
    <s v="GIOVANNI VINCENZO"/>
    <s v="M"/>
    <s v="09/06/1951"/>
    <s v="VALSAVIORE"/>
    <s v="VIA DELLA TORRE, 11"/>
    <s v="BERZO DEMO"/>
    <s v="25040"/>
    <s v="VIA DELLA TORRE"/>
    <s v="11"/>
    <s v=""/>
    <s v=""/>
    <s v=""/>
    <s v=""/>
    <s v=""/>
    <s v="VIA SAN VIGILIO, 27"/>
    <s v="VIA SAN VIGILIO"/>
    <s v="27"/>
    <s v=""/>
    <s v=""/>
    <s v=""/>
    <s v=""/>
    <s v=""/>
    <s v="FAB"/>
    <s v="C591"/>
    <s v="NCT"/>
    <s v="00015"/>
    <s v="000294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8482D31122017C123"/>
    <s v="17632"/>
    <s v="2959/1"/>
    <s v="CRVGNN51H09L648Q"/>
    <s v=""/>
    <s v="F"/>
    <s v="CERVELLI GIOVANNI VINCENZO"/>
    <s v="CERVELLI"/>
    <s v="GIOVANNI VINCENZO"/>
    <s v="M"/>
    <s v="09/06/1951"/>
    <s v="VALSAVIORE"/>
    <s v="VIA DELLA TORRE, 11"/>
    <s v="BERZO DEMO"/>
    <s v="25040"/>
    <s v="VIA DELLA TORRE"/>
    <s v="11"/>
    <s v=""/>
    <s v=""/>
    <s v=""/>
    <s v=""/>
    <s v=""/>
    <s v="VIA SAN VIGILIO, 27"/>
    <s v="VIA SAN VIGILIO"/>
    <s v="27"/>
    <s v=""/>
    <s v=""/>
    <s v=""/>
    <s v=""/>
    <s v=""/>
    <s v="FAB"/>
    <s v="C591"/>
    <s v="NCT"/>
    <s v="00015"/>
    <s v="000294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"/>
    <n v="31"/>
    <x v="0"/>
    <x v="1"/>
    <s v="LOCALI ACCESSORI UTENZA DOMESTICA"/>
    <s v=""/>
    <s v=""/>
    <s v=""/>
    <s v=""/>
    <s v=""/>
    <s v=""/>
    <s v=""/>
    <s v=""/>
    <s v=""/>
    <s v="SIMULAZIONE TARI 2022 MT"/>
    <n v="19.649999999999999"/>
    <s v=""/>
    <n v="19.649999999999999"/>
    <n v="365"/>
    <s v="giorni"/>
    <s v="2022"/>
    <s v="01/01/2022"/>
    <s v="31/12/2022"/>
    <s v=""/>
    <s v=""/>
    <s v=""/>
    <s v=""/>
    <s v=""/>
    <s v=""/>
    <n v="0"/>
    <n v="0"/>
    <n v="0"/>
    <n v="0"/>
    <n v="31"/>
    <n v="1"/>
    <n v="0"/>
    <n v="0"/>
    <n v="0"/>
    <n v="0"/>
    <x v="1"/>
    <n v="19.650426485706777"/>
    <n v="0"/>
    <n v="4.2648570677883413E-4"/>
    <n v="19.650426485706777"/>
    <n v="0"/>
    <n v="19.650426485706777"/>
  </r>
  <r>
    <s v="V2K8485D31122017C122"/>
    <s v="18797"/>
    <s v="2960/1"/>
    <s v="FZZTTV50A31F839Y"/>
    <s v=""/>
    <s v="F"/>
    <s v="FAZZINI OTTAVIO"/>
    <s v="FAZZINI"/>
    <s v="OTTAVIO"/>
    <s v="M"/>
    <s v="31/01/1950"/>
    <s v="NAPOLI"/>
    <s v="VIA ADAMELLO, 40"/>
    <s v="TORBOLE CASAGLIA"/>
    <s v="25030"/>
    <s v="VIA ADAMELLO"/>
    <s v="40"/>
    <s v=""/>
    <s v=""/>
    <s v=""/>
    <s v=""/>
    <s v=""/>
    <s v="VIA SAN VIGILIO, 78"/>
    <s v="VIA SAN VIGILIO"/>
    <s v="78"/>
    <s v=""/>
    <s v=""/>
    <s v=""/>
    <s v=""/>
    <s v=""/>
    <s v="FAB"/>
    <s v="C591"/>
    <s v="NCT"/>
    <s v="00015"/>
    <s v="000347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1"/>
    <n v="101"/>
    <x v="0"/>
    <x v="0"/>
    <s v="LOCALI AD USO ABITAZIONE"/>
    <s v=""/>
    <s v=""/>
    <s v=""/>
    <s v=""/>
    <s v=""/>
    <s v=""/>
    <s v=""/>
    <s v=""/>
    <s v=""/>
    <s v="SIMULAZIONE TARI 2022 MT"/>
    <n v="131.41999999999999"/>
    <s v=""/>
    <n v="131.41999999999999"/>
    <n v="365"/>
    <s v="giorni"/>
    <s v="2022"/>
    <s v="01/01/2022"/>
    <s v="31/12/2022"/>
    <s v=""/>
    <s v=""/>
    <s v=""/>
    <s v=""/>
    <s v=""/>
    <s v=""/>
    <n v="0"/>
    <n v="0"/>
    <n v="0"/>
    <n v="0"/>
    <n v="100.99999999999999"/>
    <n v="0"/>
    <n v="0"/>
    <n v="0"/>
    <n v="0"/>
    <n v="1"/>
    <x v="1"/>
    <n v="64.022357259883364"/>
    <n v="67.397800635548478"/>
    <n v="1.5789543184041577E-4"/>
    <n v="64.022357259883364"/>
    <n v="67.397800635548478"/>
    <n v="131.42015789543183"/>
  </r>
  <r>
    <s v="V2K8492D01012018C122"/>
    <s v="10222"/>
    <s v="2961/1"/>
    <s v="GLBNNA42E56L648S"/>
    <s v=""/>
    <s v="F"/>
    <s v="GALBASSINI ANNA"/>
    <s v="GALBASSINI"/>
    <s v="ANNA"/>
    <s v="F"/>
    <s v="16/05/1942"/>
    <s v="VALSAVIORE"/>
    <s v="VIA ROMA, 7 A"/>
    <s v="CEVO"/>
    <s v="25040"/>
    <s v="VIA ROMA"/>
    <s v="7"/>
    <s v="A"/>
    <s v=""/>
    <s v=""/>
    <s v=""/>
    <s v=""/>
    <s v="VIA ROMA, 7 B"/>
    <s v="VIA ROMA"/>
    <s v="7"/>
    <s v="B"/>
    <s v=""/>
    <s v=""/>
    <s v=""/>
    <s v=""/>
    <s v="FAB"/>
    <s v="C591"/>
    <s v="NCT"/>
    <s v="00014"/>
    <s v="000149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s v=""/>
    <s v=""/>
    <s v=""/>
    <s v=""/>
    <s v=""/>
    <s v=""/>
    <s v=""/>
    <s v="SIMULAZIONE TARI 2022 MT"/>
    <n v="107.97"/>
    <s v=""/>
    <n v="107.97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1"/>
    <n v="40.568622422104312"/>
    <n v="67.397800635548478"/>
    <n v="-3.5769423472089557E-3"/>
    <n v="40.568622422104312"/>
    <n v="67.397800635548478"/>
    <n v="107.96642305765279"/>
  </r>
  <r>
    <s v="V2K8494D01012018C122"/>
    <s v="10222"/>
    <s v="2962/1"/>
    <s v="GLBNNA42E56L648S"/>
    <s v=""/>
    <s v="F"/>
    <s v="GALBASSINI ANNA"/>
    <s v="GALBASSINI"/>
    <s v="ANNA"/>
    <s v="F"/>
    <s v="16/05/1942"/>
    <s v="VALSAVIORE"/>
    <s v="VIA ROMA, 7 A"/>
    <s v="CEVO"/>
    <s v="25040"/>
    <s v="VIA ROMA"/>
    <s v="7"/>
    <s v="A"/>
    <s v=""/>
    <s v=""/>
    <s v=""/>
    <s v=""/>
    <s v="LOCALITA' CANNETO, "/>
    <s v="LOCALITA' CANNETO"/>
    <s v=""/>
    <s v=""/>
    <s v=""/>
    <s v=""/>
    <s v=""/>
    <s v=""/>
    <s v="FAB"/>
    <s v="C591"/>
    <s v="NCT"/>
    <s v="00024"/>
    <s v="000049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8496D01012018C123"/>
    <s v="10222"/>
    <s v="2963/1"/>
    <s v="GLBNNA42E56L648S"/>
    <s v=""/>
    <s v="F"/>
    <s v="GALBASSINI ANNA"/>
    <s v="GALBASSINI"/>
    <s v="ANNA"/>
    <s v="F"/>
    <s v="16/05/1942"/>
    <s v="VALSAVIORE"/>
    <s v="VIA ROMA, 7 A"/>
    <s v="CEVO"/>
    <s v="25040"/>
    <s v="VIA ROMA"/>
    <s v="7"/>
    <s v="A"/>
    <s v=""/>
    <s v=""/>
    <s v=""/>
    <s v=""/>
    <s v="LOCALITA' CANNETO, "/>
    <s v="LOCALITA' CANNETO"/>
    <s v=""/>
    <s v=""/>
    <s v=""/>
    <s v=""/>
    <s v=""/>
    <s v=""/>
    <s v="FAB"/>
    <s v="C591"/>
    <s v="NCT"/>
    <s v="00024"/>
    <s v="000049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78"/>
    <x v="0"/>
    <x v="1"/>
    <s v="LOCALI ACCESSORI UTENZA DOMESTICA"/>
    <s v=""/>
    <s v=""/>
    <n v="1"/>
    <s v=""/>
    <s v=""/>
    <s v=""/>
    <s v=""/>
    <s v=""/>
    <s v=""/>
    <s v="SIMULAZIONE TARI 2022 MT"/>
    <n v="38.46"/>
    <s v=""/>
    <n v="38.46"/>
    <n v="365"/>
    <s v="giorni"/>
    <s v="2022"/>
    <s v="01/01/2022"/>
    <s v="31/12/2022"/>
    <s v=""/>
    <s v=""/>
    <s v=""/>
    <s v=""/>
    <s v=""/>
    <s v=""/>
    <n v="0"/>
    <n v="0"/>
    <n v="0"/>
    <n v="0"/>
    <n v="78"/>
    <n v="1"/>
    <n v="0"/>
    <n v="0"/>
    <n v="0"/>
    <n v="0"/>
    <x v="0"/>
    <n v="38.455673337619707"/>
    <n v="0"/>
    <n v="-4.3266623802935555E-3"/>
    <n v="38.455673337619707"/>
    <n v="0"/>
    <n v="38.455673337619707"/>
  </r>
  <r>
    <s v="V2K8498D01012018C123"/>
    <s v="10222"/>
    <s v="2964/1"/>
    <s v="GLBNNA42E56L648S"/>
    <s v=""/>
    <s v="F"/>
    <s v="GALBASSINI ANNA"/>
    <s v="GALBASSINI"/>
    <s v="ANNA"/>
    <s v="F"/>
    <s v="16/05/1942"/>
    <s v="VALSAVIORE"/>
    <s v="VIA ROMA, 7 A"/>
    <s v="CEVO"/>
    <s v="25040"/>
    <s v="VIA ROMA"/>
    <s v="7"/>
    <s v="A"/>
    <s v=""/>
    <s v=""/>
    <s v=""/>
    <s v=""/>
    <s v="LOCALITA' CANNETO, "/>
    <s v="LOCALITA' CANNETO"/>
    <s v=""/>
    <s v=""/>
    <s v=""/>
    <s v=""/>
    <s v=""/>
    <s v=""/>
    <s v="FAB"/>
    <s v="C591"/>
    <s v="NCT"/>
    <s v="00024"/>
    <s v="000049"/>
    <s v=""/>
    <s v="0003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"/>
    <n v="47"/>
    <x v="0"/>
    <x v="1"/>
    <s v="LOCALI ACCESSORI UTENZA DOMESTICA"/>
    <s v=""/>
    <s v=""/>
    <n v="1"/>
    <s v=""/>
    <s v=""/>
    <s v=""/>
    <s v=""/>
    <s v=""/>
    <s v=""/>
    <s v="SIMULAZIONE TARI 2022 MT"/>
    <n v="23.17"/>
    <s v=""/>
    <n v="23.17"/>
    <n v="365"/>
    <s v="giorni"/>
    <s v="2022"/>
    <s v="01/01/2022"/>
    <s v="31/12/2022"/>
    <s v=""/>
    <s v=""/>
    <s v=""/>
    <s v=""/>
    <s v=""/>
    <s v=""/>
    <n v="0"/>
    <n v="0"/>
    <n v="0"/>
    <n v="0"/>
    <n v="47"/>
    <n v="1"/>
    <n v="0"/>
    <n v="0"/>
    <n v="0"/>
    <n v="0"/>
    <x v="0"/>
    <n v="23.172008293181108"/>
    <n v="0"/>
    <n v="2.0082931811060689E-3"/>
    <n v="23.172008293181108"/>
    <n v="0"/>
    <n v="23.172008293181108"/>
  </r>
  <r>
    <s v="V2K8516D01012018C122"/>
    <s v="293"/>
    <s v="2966/1"/>
    <s v="MNLLRT62B12C591Q"/>
    <s v=""/>
    <s v="F"/>
    <s v="MONELLA ALBERTO BORTOLO"/>
    <s v="MONELLA"/>
    <s v="ALBERTO BORTOLO"/>
    <s v="M"/>
    <s v="12/02/1962"/>
    <s v="CEVO"/>
    <s v="VIA ADAMELLO, 4 A"/>
    <s v="CEVO"/>
    <s v="25040"/>
    <s v="VIA ADAMELLO"/>
    <s v="4"/>
    <s v="A"/>
    <s v=""/>
    <s v=""/>
    <s v=""/>
    <s v=""/>
    <s v="VIA ADAMELLO, 4"/>
    <s v="VIA ADAMELLO"/>
    <s v="4"/>
    <s v=""/>
    <s v=""/>
    <s v=""/>
    <s v=""/>
    <s v=""/>
    <s v="FAB"/>
    <s v="C591"/>
    <s v="NCT"/>
    <s v="00015"/>
    <s v="00015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8519D01012018C122"/>
    <s v="18757"/>
    <s v="2967/1"/>
    <s v="FRRNLT61P69C591O"/>
    <s v=""/>
    <s v="F"/>
    <s v="FERRAMONTI NICOLETTA"/>
    <s v="FERRAMONTI"/>
    <s v="NICOLETTA"/>
    <s v="F"/>
    <s v="29/09/1961"/>
    <s v="CEVO"/>
    <s v="VIA PURICELLI GUERRA, 22"/>
    <s v="SESTO SAN GIOVANNI"/>
    <s v="20099"/>
    <s v="VIA PURICELLI GUERRA"/>
    <s v="22"/>
    <s v=""/>
    <s v=""/>
    <s v=""/>
    <s v=""/>
    <s v=""/>
    <s v="VICOLO ALLEGRO, 2"/>
    <s v="VICOLO ALLEGRO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0"/>
    <s v="LOCALI AD USO ABITAZIONE"/>
    <s v=""/>
    <s v=""/>
    <s v=""/>
    <s v=""/>
    <s v=""/>
    <s v=""/>
    <s v=""/>
    <s v=""/>
    <s v=""/>
    <s v="SIMULAZIONE TARI 2022 MT"/>
    <n v="80.08"/>
    <s v=""/>
    <n v="80.08"/>
    <n v="365"/>
    <s v="giorni"/>
    <s v="2022"/>
    <s v="01/01/2022"/>
    <s v="31/12/2022"/>
    <s v=""/>
    <s v=""/>
    <s v=""/>
    <s v=""/>
    <s v=""/>
    <s v=""/>
    <n v="0"/>
    <n v="0"/>
    <n v="0"/>
    <n v="0"/>
    <n v="20"/>
    <n v="0"/>
    <n v="0"/>
    <n v="0"/>
    <n v="0"/>
    <n v="1"/>
    <x v="1"/>
    <n v="12.677694506907597"/>
    <n v="67.397800635548478"/>
    <n v="-4.5048575439210481E-3"/>
    <n v="12.677694506907597"/>
    <n v="67.397800635548478"/>
    <n v="80.075495142456077"/>
  </r>
  <r>
    <s v="V2K8522D01012018C123"/>
    <s v="18757"/>
    <s v="2968/1"/>
    <s v="FRRNLT61P69C591O"/>
    <s v=""/>
    <s v="F"/>
    <s v="FERRAMONTI NICOLETTA"/>
    <s v="FERRAMONTI"/>
    <s v="NICOLETTA"/>
    <s v="F"/>
    <s v="29/09/1961"/>
    <s v="CEVO"/>
    <s v="VIA PURICELLI GUERRA, 22"/>
    <s v="SESTO SAN GIOVANNI"/>
    <s v="20099"/>
    <s v="VIA PURICELLI GUERRA"/>
    <s v="22"/>
    <s v=""/>
    <s v=""/>
    <s v=""/>
    <s v=""/>
    <s v=""/>
    <s v="VICOLO ALLEGRO, 2"/>
    <s v="VICOLO ALLEGRO"/>
    <s v="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"/>
    <n v="11"/>
    <x v="0"/>
    <x v="1"/>
    <s v="LOCALI ACCESSORI UTENZA DOMESTICA"/>
    <s v=""/>
    <s v=""/>
    <s v=""/>
    <s v=""/>
    <s v=""/>
    <s v=""/>
    <s v=""/>
    <s v=""/>
    <s v=""/>
    <s v="SIMULAZIONE TARI 2022 MT"/>
    <n v="6.97"/>
    <s v=""/>
    <n v="6.97"/>
    <n v="365"/>
    <s v="giorni"/>
    <s v="2022"/>
    <s v="01/01/2022"/>
    <s v="31/12/2022"/>
    <s v=""/>
    <s v=""/>
    <s v=""/>
    <s v=""/>
    <s v=""/>
    <s v=""/>
    <n v="0"/>
    <n v="0"/>
    <n v="0"/>
    <n v="0"/>
    <n v="11"/>
    <n v="1"/>
    <n v="0"/>
    <n v="0"/>
    <n v="0"/>
    <n v="0"/>
    <x v="1"/>
    <n v="6.9727319787991782"/>
    <n v="0"/>
    <n v="2.7319787991784139E-3"/>
    <n v="6.9727319787991782"/>
    <n v="0"/>
    <n v="6.9727319787991782"/>
  </r>
  <r>
    <s v="V2K8533D01012018C122"/>
    <s v="9907"/>
    <s v="2969/1"/>
    <s v="BRSCLD70H26B149L"/>
    <s v=""/>
    <s v="F"/>
    <s v="BRESADOLA CLAUDIO"/>
    <s v="BRESADOLA"/>
    <s v="CLAUDIO"/>
    <s v="M"/>
    <s v="26/06/1970"/>
    <s v="BRENO"/>
    <s v="VIA SANT' ANTONIO, 16"/>
    <s v="CEVO"/>
    <s v="25040"/>
    <s v="VIA SANT' ANTONIO"/>
    <s v="16"/>
    <s v=""/>
    <s v=""/>
    <s v=""/>
    <s v=""/>
    <s v=""/>
    <s v="VIA SANT' ANTONIO, 4"/>
    <s v="VIA SANT' ANTONIO"/>
    <s v="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0"/>
    <n v="140"/>
    <x v="0"/>
    <x v="0"/>
    <s v="LOCALI AD USO ABITAZIONE"/>
    <s v=""/>
    <s v=""/>
    <n v="1"/>
    <s v=""/>
    <s v=""/>
    <s v=""/>
    <s v=""/>
    <s v=""/>
    <s v="SUBENTRO ZONTA PIERINA - EREDE"/>
    <s v="SIMULAZIONE TARI 2022 MT"/>
    <n v="85.95"/>
    <s v=""/>
    <n v="85.95"/>
    <n v="365"/>
    <s v="giorni"/>
    <s v="2022"/>
    <s v="01/01/2022"/>
    <s v="31/12/2022"/>
    <s v=""/>
    <s v=""/>
    <s v=""/>
    <s v=""/>
    <s v=""/>
    <s v=""/>
    <n v="0"/>
    <n v="0"/>
    <n v="0"/>
    <n v="0"/>
    <n v="140"/>
    <n v="0"/>
    <n v="0"/>
    <n v="0"/>
    <n v="0"/>
    <n v="1"/>
    <x v="0"/>
    <n v="69.023003426496913"/>
    <n v="16.930848468833439"/>
    <n v="3.8518953303565695E-3"/>
    <n v="69.023003426496913"/>
    <n v="16.930848468833439"/>
    <n v="85.953851895330359"/>
  </r>
  <r>
    <s v="V2K8536D01012018C122"/>
    <s v="9907"/>
    <s v="2970/1"/>
    <s v="BRSCLD70H26B149L"/>
    <s v=""/>
    <s v="F"/>
    <s v="BRESADOLA CLAUDIO"/>
    <s v="BRESADOLA"/>
    <s v="CLAUDIO"/>
    <s v="M"/>
    <s v="26/06/1970"/>
    <s v="BRENO"/>
    <s v="VIA SANT' ANTONIO, 16"/>
    <s v="CEVO"/>
    <s v="25040"/>
    <s v="VIA SANT' ANTONIO"/>
    <s v="16"/>
    <s v=""/>
    <s v=""/>
    <s v=""/>
    <s v=""/>
    <s v=""/>
    <s v="VIA SANT' ANTONIO, 16"/>
    <s v="VIA SANT' ANTONIO"/>
    <s v="1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SUBENTRO ZONTA PIERINA LAZZARINA - EREDE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8539D01012018C122"/>
    <s v="10116"/>
    <s v="2971/1"/>
    <s v="CMNMTN52M03L648J"/>
    <s v=""/>
    <s v="F"/>
    <s v="COMINCIOLI MARTINO RENATO"/>
    <s v="COMINCIOLI"/>
    <s v="MARTINO RENATO"/>
    <s v="M"/>
    <s v="03/08/1952"/>
    <s v="VALSAVIORE"/>
    <s v="VIA GIARDINO, 3"/>
    <s v="CEVO"/>
    <s v="25040"/>
    <s v="VIA GIARDINO"/>
    <s v="3"/>
    <s v=""/>
    <s v=""/>
    <s v=""/>
    <s v=""/>
    <s v=""/>
    <s v="VIA GIARDINO, 3"/>
    <s v="VIA GIARDINO"/>
    <s v="3"/>
    <s v=""/>
    <s v=""/>
    <s v=""/>
    <s v=""/>
    <s v=""/>
    <s v="FAB"/>
    <s v="C591"/>
    <s v="NCT"/>
    <s v="00014"/>
    <s v="000060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.09"/>
    <n v="60.09"/>
    <x v="0"/>
    <x v="0"/>
    <s v="LOCALI AD USO ABITAZIONE"/>
    <s v=""/>
    <s v=""/>
    <n v="2"/>
    <s v=""/>
    <s v=""/>
    <s v=""/>
    <s v=""/>
    <s v=""/>
    <s v="SUBENTRO BRESADOLA MADDALENA"/>
    <s v="SIMULAZIONE TARI 2022 MT"/>
    <n v="86"/>
    <s v=""/>
    <n v="86"/>
    <n v="365"/>
    <s v="giorni"/>
    <s v="2022"/>
    <s v="01/01/2022"/>
    <s v="31/12/2022"/>
    <s v=""/>
    <s v=""/>
    <s v=""/>
    <s v=""/>
    <s v=""/>
    <s v=""/>
    <n v="0"/>
    <n v="0"/>
    <n v="0"/>
    <n v="0"/>
    <n v="60.09"/>
    <n v="0"/>
    <n v="0"/>
    <n v="0"/>
    <n v="0"/>
    <n v="1"/>
    <x v="5"/>
    <n v="34.563268965818338"/>
    <n v="51.443731886070836"/>
    <n v="7.0008518891739868E-3"/>
    <n v="34.563268965818338"/>
    <n v="51.443731886070836"/>
    <n v="86.007000851889174"/>
  </r>
  <r>
    <s v="V2K8542D01032018C99"/>
    <s v="1109"/>
    <s v="2972/1"/>
    <s v="RNCRRT73D57B149P"/>
    <s v=""/>
    <s v="F"/>
    <s v="RONCHI ROBERTA PAOLA"/>
    <s v="RONCHI"/>
    <s v="ROBERTA PAOLA"/>
    <s v="F"/>
    <s v="17/04/1973"/>
    <s v="BRENO"/>
    <s v="VIA SANTI NAZZARO E CELSO, 14"/>
    <s v="CEVO"/>
    <s v="25040"/>
    <s v="VIA SANTI NAZZARO E CELSO"/>
    <s v="14"/>
    <s v=""/>
    <s v=""/>
    <s v=""/>
    <s v=""/>
    <s v=""/>
    <s v="VIA SANTI NAZZARO E CELSO, 4"/>
    <s v="VIA SANTI NAZZARO E CELSO"/>
    <s v="4"/>
    <s v=""/>
    <s v=""/>
    <s v=""/>
    <s v=""/>
    <s v=""/>
    <s v="FAB"/>
    <s v="C591"/>
    <s v="NCT"/>
    <s v="00020"/>
    <s v="000088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00"/>
    <x v="0"/>
    <x v="4"/>
    <s v=""/>
    <s v=""/>
    <s v=""/>
    <s v=""/>
    <s v=""/>
    <s v=""/>
    <s v=""/>
    <s v=""/>
    <s v=""/>
    <s v="SUBENTRO RONCHI FERDINANDO EGIDI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545D01012018C122"/>
    <s v="693"/>
    <s v="2973/1"/>
    <s v="SLVMTT38E57L648R"/>
    <s v=""/>
    <s v="F"/>
    <s v="SILVESTRI MATTEA"/>
    <s v="SILVESTRI"/>
    <s v="MATTEA"/>
    <s v="F"/>
    <s v="17/05/1938"/>
    <s v="VALSAVIORE"/>
    <s v="VIA TAGLIAMENTO, 25"/>
    <s v="SERIATE"/>
    <s v="24068"/>
    <s v="VIA TAGLIAMENTO"/>
    <s v="25"/>
    <s v=""/>
    <s v=""/>
    <s v=""/>
    <s v=""/>
    <s v=""/>
    <s v="VIA FRESINE, 33"/>
    <s v="VIA FRESINE"/>
    <s v="3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0"/>
    <x v="0"/>
    <s v="LOCALI AD USO ABITAZIONE"/>
    <s v=""/>
    <s v=""/>
    <s v=""/>
    <s v=""/>
    <s v=""/>
    <s v=""/>
    <s v=""/>
    <s v=""/>
    <s v="SUBENTRO ZENERE MARGHERITA"/>
    <s v="SIMULAZIONE TARI 2022 MT"/>
    <n v="125.72"/>
    <s v=""/>
    <n v="125.72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1"/>
    <x v="1"/>
    <n v="58.317394731774947"/>
    <n v="67.397800635548478"/>
    <n v="-4.8046326765813774E-3"/>
    <n v="58.317394731774947"/>
    <n v="67.397800635548478"/>
    <n v="125.71519536732342"/>
  </r>
  <r>
    <s v="V2K8549D01012018C122"/>
    <s v="5174"/>
    <s v="2974/1"/>
    <s v="MTTRRT37R12L648Q"/>
    <s v=""/>
    <s v="F"/>
    <s v="MATTI ROBERTO"/>
    <s v="MATTI"/>
    <s v="ROBERTO"/>
    <s v="M"/>
    <s v="12/10/1937"/>
    <s v="VALSAVIORE"/>
    <s v="VIA GIARDINO, 2"/>
    <s v="CEVO"/>
    <s v="25040"/>
    <s v="VIA GIARDINO"/>
    <s v="2"/>
    <s v=""/>
    <s v=""/>
    <s v=""/>
    <s v=""/>
    <s v=""/>
    <s v="VIA GIARDINO, 2"/>
    <s v="VIA GIARDINO"/>
    <s v="2"/>
    <s v=""/>
    <s v=""/>
    <s v=""/>
    <s v=""/>
    <s v=""/>
    <s v="FAB"/>
    <s v="C591"/>
    <s v="NCT"/>
    <s v="00014"/>
    <s v="000086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4"/>
    <n v="44"/>
    <x v="0"/>
    <x v="0"/>
    <s v="LOCALI AD USO ABITAZIONE"/>
    <s v=""/>
    <s v=""/>
    <n v="1"/>
    <s v=""/>
    <s v=""/>
    <s v=""/>
    <s v=""/>
    <s v=""/>
    <s v="SUBENTRO MATTI ELIA"/>
    <s v="SIMULAZIONE TARI 2022 MT"/>
    <n v="38.619999999999997"/>
    <s v=""/>
    <n v="38.619999999999997"/>
    <n v="365"/>
    <s v="giorni"/>
    <s v="2022"/>
    <s v="01/01/2022"/>
    <s v="31/12/2022"/>
    <s v=""/>
    <s v=""/>
    <s v=""/>
    <s v=""/>
    <s v=""/>
    <s v=""/>
    <n v="0"/>
    <n v="0"/>
    <n v="0"/>
    <n v="0"/>
    <n v="44"/>
    <n v="0"/>
    <n v="0"/>
    <n v="0"/>
    <n v="0"/>
    <n v="1"/>
    <x v="0"/>
    <n v="21.692943934041889"/>
    <n v="16.930848468833439"/>
    <n v="3.7924028753266725E-3"/>
    <n v="21.692943934041889"/>
    <n v="16.930848468833439"/>
    <n v="38.623792402875324"/>
  </r>
  <r>
    <s v="V2K8558D01012018C122"/>
    <s v="16070"/>
    <s v="2977/1"/>
    <s v="LNENGL32C66C003G"/>
    <s v=""/>
    <s v="F"/>
    <s v="LEONI ANGELA"/>
    <s v="LEONI"/>
    <s v="ANGELA"/>
    <s v="F"/>
    <s v="26/03/1932"/>
    <s v="CASSANO D'ADDA"/>
    <s v="VIA GARBELLI, 13"/>
    <s v="POZZUOLO MARTESANA"/>
    <s v="20060"/>
    <s v="VIA GARBELLI"/>
    <s v="1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485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0"/>
    <s v="LOCALI AD USO ABITAZIONE"/>
    <s v=""/>
    <s v=""/>
    <s v=""/>
    <s v=""/>
    <s v=""/>
    <s v=""/>
    <s v=""/>
    <s v=""/>
    <s v="SUBENTRO MANDELLI FRANCO"/>
    <s v="SIMULAZIONE TARI 2022 MT"/>
    <n v="87.68"/>
    <s v=""/>
    <n v="87.68"/>
    <n v="365"/>
    <s v="giorni"/>
    <s v="2022"/>
    <s v="01/01/2022"/>
    <s v="31/12/2022"/>
    <s v=""/>
    <s v=""/>
    <s v=""/>
    <s v=""/>
    <s v=""/>
    <s v=""/>
    <n v="0"/>
    <n v="0"/>
    <n v="0"/>
    <n v="0"/>
    <n v="32"/>
    <n v="0"/>
    <n v="0"/>
    <n v="0"/>
    <n v="0"/>
    <n v="1"/>
    <x v="1"/>
    <n v="20.284311211052156"/>
    <n v="67.397800635548478"/>
    <n v="2.1118466006271319E-3"/>
    <n v="20.284311211052156"/>
    <n v="67.397800635548478"/>
    <n v="87.682111846600634"/>
  </r>
  <r>
    <s v="V2K8561D01012018C123"/>
    <s v="16070"/>
    <s v="2978/1"/>
    <s v="LNENGL32C66C003G"/>
    <s v=""/>
    <s v="F"/>
    <s v="LEONI ANGELA"/>
    <s v="LEONI"/>
    <s v="ANGELA"/>
    <s v="F"/>
    <s v="26/03/1932"/>
    <s v="CASSANO D'ADDA"/>
    <s v="VIA GARBELLI, 13"/>
    <s v="POZZUOLO MARTESANA"/>
    <s v="20060"/>
    <s v="VIA GARBELLI"/>
    <s v="1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.52"/>
    <n v="13.52"/>
    <x v="0"/>
    <x v="1"/>
    <s v="LOCALI ACCESSORI UTENZA DOMESTICA"/>
    <s v=""/>
    <s v=""/>
    <s v=""/>
    <s v=""/>
    <s v=""/>
    <s v=""/>
    <s v=""/>
    <s v=""/>
    <s v="SUBENTRO MANDELLI FRANCO"/>
    <s v="SIMULAZIONE TARI 2022 MT"/>
    <n v="8.57"/>
    <s v=""/>
    <n v="8.57"/>
    <n v="365"/>
    <s v="giorni"/>
    <s v="2022"/>
    <s v="01/01/2022"/>
    <s v="31/12/2022"/>
    <s v=""/>
    <s v=""/>
    <s v=""/>
    <s v=""/>
    <s v=""/>
    <s v=""/>
    <n v="0"/>
    <n v="0"/>
    <n v="0"/>
    <n v="0"/>
    <n v="13.52"/>
    <n v="1"/>
    <n v="0"/>
    <n v="0"/>
    <n v="0"/>
    <n v="0"/>
    <x v="1"/>
    <n v="8.5701214866695352"/>
    <n v="0"/>
    <n v="1.2148666953493148E-4"/>
    <n v="8.5701214866695352"/>
    <n v="0"/>
    <n v="8.5701214866695352"/>
  </r>
  <r>
    <s v="V2K8564D01012018C123"/>
    <s v="16070"/>
    <s v="2979/1"/>
    <s v="LNENGL32C66C003G"/>
    <s v=""/>
    <s v="F"/>
    <s v="LEONI ANGELA"/>
    <s v="LEONI"/>
    <s v="ANGELA"/>
    <s v="F"/>
    <s v="26/03/1932"/>
    <s v="CASSANO D'ADDA"/>
    <s v="VIA GARBELLI, 13"/>
    <s v="POZZUOLO MARTESANA"/>
    <s v="20060"/>
    <s v="VIA GARBELLI"/>
    <s v="13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.92"/>
    <n v="1.92"/>
    <x v="0"/>
    <x v="1"/>
    <s v="LOCALI ACCESSORI UTENZA DOMESTICA"/>
    <s v=""/>
    <s v=""/>
    <s v=""/>
    <s v=""/>
    <s v=""/>
    <s v=""/>
    <s v=""/>
    <s v=""/>
    <s v="SUBENTRO MANDELLI FRANCO"/>
    <s v="SIMULAZIONE TARI 2022 MT"/>
    <n v="1.22"/>
    <s v=""/>
    <n v="1.22"/>
    <n v="365"/>
    <s v="giorni"/>
    <s v="2022"/>
    <s v="01/01/2022"/>
    <s v="31/12/2022"/>
    <s v=""/>
    <s v=""/>
    <s v=""/>
    <s v=""/>
    <s v=""/>
    <s v=""/>
    <n v="0"/>
    <n v="0"/>
    <n v="0"/>
    <n v="0"/>
    <n v="1.9200000000000002"/>
    <n v="1"/>
    <n v="0"/>
    <n v="0"/>
    <n v="0"/>
    <n v="0"/>
    <x v="1"/>
    <n v="1.2170586726631294"/>
    <n v="0"/>
    <n v="-2.9413273368705806E-3"/>
    <n v="1.2170586726631294"/>
    <n v="0"/>
    <n v="1.2170586726631294"/>
  </r>
  <r>
    <s v="V2K8568D01012018C122"/>
    <s v="17060"/>
    <s v="2980/1"/>
    <s v="MFFLGV68R07F205Y"/>
    <s v=""/>
    <s v="F"/>
    <s v="MAFFEZZONI LUCA GIOVANNI"/>
    <s v="MAFFEZZONI"/>
    <s v="LUCA GIOVANNI"/>
    <s v="M"/>
    <s v="07/10/1968"/>
    <s v="MILANO"/>
    <s v="VIA CARLO MARX, 185 sc A"/>
    <s v="SESTO SAN GIOVANNI"/>
    <s v="20099"/>
    <s v="VIA CARLO MARX"/>
    <s v="185"/>
    <s v=""/>
    <s v=""/>
    <s v="A"/>
    <s v=""/>
    <s v=""/>
    <s v="VIA ROMA, 38"/>
    <s v="VIA ROMA"/>
    <s v="38"/>
    <s v=""/>
    <s v=""/>
    <s v=""/>
    <s v=""/>
    <s v=""/>
    <s v="FAB"/>
    <s v="C591"/>
    <s v="NCT"/>
    <s v="00015"/>
    <s v="000093"/>
    <s v=""/>
    <s v="0009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0"/>
    <s v="LOCALI AD USO ABITAZIONE"/>
    <s v=""/>
    <s v=""/>
    <s v=""/>
    <s v=""/>
    <s v=""/>
    <s v=""/>
    <s v=""/>
    <s v=""/>
    <s v="SUBENTRO BELOTTI SEVERINA"/>
    <s v="SIMULAZIONE TARI 2022 MT"/>
    <n v="88.95"/>
    <s v=""/>
    <n v="88.95"/>
    <n v="365"/>
    <s v="giorni"/>
    <s v="2022"/>
    <s v="01/01/2022"/>
    <s v="31/12/2022"/>
    <s v=""/>
    <s v=""/>
    <s v=""/>
    <s v=""/>
    <s v=""/>
    <s v=""/>
    <n v="0"/>
    <n v="0"/>
    <n v="0"/>
    <n v="0"/>
    <n v="34"/>
    <n v="0"/>
    <n v="0"/>
    <n v="0"/>
    <n v="0"/>
    <n v="1"/>
    <x v="1"/>
    <n v="21.552080661742917"/>
    <n v="67.397800635548478"/>
    <n v="-1.18702708604701E-4"/>
    <n v="21.552080661742917"/>
    <n v="67.397800635548478"/>
    <n v="88.949881297291398"/>
  </r>
  <r>
    <s v="V2K8571D01012018C99"/>
    <s v="4536"/>
    <s v="2981/1"/>
    <s v="MFFDNC37B55L648M"/>
    <s v=""/>
    <s v="F"/>
    <s v="MAFFESSOLI DOMENICA"/>
    <s v="MAFFESSOLI"/>
    <s v="DOMENICA"/>
    <s v="F"/>
    <s v="15/02/1937"/>
    <s v="VALSAVIORE"/>
    <s v="VIA PIAVE, 72"/>
    <s v="ROVATO"/>
    <s v="25038"/>
    <s v="VIA PIAVE"/>
    <s v="72"/>
    <s v=""/>
    <s v=""/>
    <s v=""/>
    <s v=""/>
    <s v=""/>
    <s v="VIA FRESINE, 2"/>
    <s v="VIA FRESINE"/>
    <s v="2"/>
    <s v=""/>
    <s v=""/>
    <s v=""/>
    <s v=""/>
    <s v=""/>
    <s v="FAB"/>
    <s v="C591"/>
    <s v="NCT"/>
    <s v="00029"/>
    <s v="000180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6.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588D01012018C99"/>
    <s v="7640"/>
    <s v="2982/1"/>
    <s v="GLBRRT54H06B149P"/>
    <s v=""/>
    <s v="F"/>
    <s v="GALBASSINI ROBERTO"/>
    <s v="GALBASSINI"/>
    <s v="ROBERTO"/>
    <s v="M"/>
    <s v="06/06/1954"/>
    <s v="BRENO"/>
    <s v="VIA FOPE, 6"/>
    <s v="ESINE"/>
    <s v="25040"/>
    <s v="VIA FOPE"/>
    <s v="6"/>
    <s v=""/>
    <s v=""/>
    <s v=""/>
    <s v=""/>
    <s v=""/>
    <s v="VIA ROMA, 61"/>
    <s v="VIA ROMA"/>
    <s v="61"/>
    <s v=""/>
    <s v=""/>
    <s v=""/>
    <s v=""/>
    <s v=""/>
    <s v="FAB"/>
    <s v="C591"/>
    <s v="NCT"/>
    <s v="00016"/>
    <s v="000337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04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624D01012018C122"/>
    <s v="16906"/>
    <s v="2985/1"/>
    <s v="PSNSFN34B08I696G"/>
    <s v=""/>
    <s v="F"/>
    <s v="PISONI STEFANO"/>
    <s v="PISONI"/>
    <s v="STEFANO"/>
    <s v="M"/>
    <s v="08/02/1934"/>
    <s v="SETTALA"/>
    <s v="VIA ITALIA, 75 I"/>
    <s v="GORGONZOLA"/>
    <s v="20064"/>
    <s v="VIA ITALIA"/>
    <s v="75"/>
    <s v="I"/>
    <s v=""/>
    <s v=""/>
    <s v=""/>
    <s v=""/>
    <s v="VIA SAN VIGILIO, 108"/>
    <s v="VIA SAN VIGILIO"/>
    <s v="108"/>
    <s v=""/>
    <s v=""/>
    <s v=""/>
    <s v=""/>
    <s v=""/>
    <s v="FAB"/>
    <s v="C591"/>
    <s v="NCT"/>
    <s v="00015"/>
    <s v="000354"/>
    <s v=""/>
    <s v="0006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0"/>
    <s v="LOCALI AD USO ABITAZIONE"/>
    <s v=""/>
    <s v=""/>
    <s v=""/>
    <s v=""/>
    <s v=""/>
    <s v=""/>
    <s v=""/>
    <s v=""/>
    <s v="SUBENTRA A PEAFRINI LUCIANA FRANCA"/>
    <s v="SIMULAZIONE TARI 2022 MT"/>
    <n v="73.739999999999995"/>
    <s v=""/>
    <n v="73.739999999999995"/>
    <n v="365"/>
    <s v="giorni"/>
    <s v="2022"/>
    <s v="01/01/2022"/>
    <s v="31/12/2022"/>
    <s v=""/>
    <s v=""/>
    <s v=""/>
    <s v=""/>
    <s v=""/>
    <s v=""/>
    <n v="0"/>
    <n v="0"/>
    <n v="0"/>
    <n v="0"/>
    <n v="10"/>
    <n v="0"/>
    <n v="0"/>
    <n v="0"/>
    <n v="0"/>
    <n v="1"/>
    <x v="1"/>
    <n v="6.3388472534537987"/>
    <n v="67.397800635548478"/>
    <n v="-3.3521109977243668E-3"/>
    <n v="6.3388472534537987"/>
    <n v="67.397800635548478"/>
    <n v="73.736647889002271"/>
  </r>
  <r>
    <s v="V2K8668D01012018C122"/>
    <s v="331"/>
    <s v="2987/1"/>
    <s v="BNDGBT51P26L648Y"/>
    <s v=""/>
    <s v="F"/>
    <s v="BIONDI GIANBATTISTA"/>
    <s v="BIONDI"/>
    <s v="GIANBATTISTA"/>
    <s v="M"/>
    <s v="26/09/1951"/>
    <s v="VALSAVIORE"/>
    <s v="CAMIGNONE VIA I MAGGIO, 27"/>
    <s v="PASSIRANO"/>
    <s v="25050"/>
    <s v=""/>
    <s v=""/>
    <s v=""/>
    <s v=""/>
    <s v=""/>
    <s v=""/>
    <s v=""/>
    <s v="VIA ROMA, 1"/>
    <s v="VIA ROMA"/>
    <s v="1"/>
    <s v=""/>
    <s v=""/>
    <s v=""/>
    <s v=""/>
    <s v=""/>
    <s v="FAB"/>
    <s v="C591"/>
    <s v="NCT"/>
    <s v="00022"/>
    <s v="000044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2"/>
    <n v="102"/>
    <x v="0"/>
    <x v="0"/>
    <s v="LOCALI AD USO ABITAZIONE"/>
    <s v=""/>
    <s v=""/>
    <s v=""/>
    <s v=""/>
    <s v=""/>
    <s v=""/>
    <s v=""/>
    <s v=""/>
    <s v=""/>
    <s v="SIMULAZIONE TARI 2022 MT"/>
    <n v="132.06"/>
    <s v=""/>
    <n v="132.06"/>
    <n v="365"/>
    <s v="giorni"/>
    <s v="2022"/>
    <s v="01/01/2022"/>
    <s v="31/12/2022"/>
    <s v=""/>
    <s v=""/>
    <s v=""/>
    <s v=""/>
    <s v=""/>
    <s v=""/>
    <n v="0"/>
    <n v="0"/>
    <n v="0"/>
    <n v="0"/>
    <n v="102"/>
    <n v="0"/>
    <n v="0"/>
    <n v="0"/>
    <n v="0"/>
    <n v="1"/>
    <x v="1"/>
    <n v="64.656241985228746"/>
    <n v="67.397800635548478"/>
    <n v="-5.9573792227638478E-3"/>
    <n v="64.656241985228746"/>
    <n v="67.397800635548478"/>
    <n v="132.05404262077724"/>
  </r>
  <r>
    <s v="V2K8671D01012018C123"/>
    <s v="17799"/>
    <s v="2988/1"/>
    <s v="BRZMRC62A09F205U"/>
    <s v=""/>
    <s v="F"/>
    <s v="BARZAGHI MARCO"/>
    <s v="BARZAGHI"/>
    <s v="MARCO"/>
    <s v="M"/>
    <s v="09/01/1962"/>
    <s v="MILANO"/>
    <s v="VIA GRAZIA DELEDDA, 7"/>
    <s v="PESSANO CON BORNAGO"/>
    <s v="20060"/>
    <s v="VIA GRAZIA DELEDDA"/>
    <s v="7"/>
    <s v="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594"/>
    <s v=""/>
    <s v="002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1"/>
    <s v="LOCALI ACCESSORI UTENZA DOMESTICA"/>
    <s v=""/>
    <s v=""/>
    <s v=""/>
    <s v=""/>
    <s v=""/>
    <s v=""/>
    <s v=""/>
    <s v=""/>
    <s v=""/>
    <s v="SIMULAZIONE TARI 2022 MT"/>
    <n v="25.36"/>
    <s v=""/>
    <n v="25.36"/>
    <n v="365"/>
    <s v="giorni"/>
    <s v="2022"/>
    <s v="01/01/2022"/>
    <s v="31/12/2022"/>
    <s v=""/>
    <s v=""/>
    <s v=""/>
    <s v=""/>
    <s v=""/>
    <s v=""/>
    <n v="0"/>
    <n v="0"/>
    <n v="0"/>
    <n v="0"/>
    <n v="40"/>
    <n v="1"/>
    <n v="0"/>
    <n v="0"/>
    <n v="0"/>
    <n v="0"/>
    <x v="1"/>
    <n v="25.355389013815195"/>
    <n v="0"/>
    <n v="-4.6109861848044886E-3"/>
    <n v="25.355389013815195"/>
    <n v="0"/>
    <n v="25.355389013815195"/>
  </r>
  <r>
    <s v="V2K8686D01012019C122"/>
    <s v="10580"/>
    <s v="2989/1"/>
    <s v="MTTNNA78D60D391M"/>
    <s v=""/>
    <s v="F"/>
    <s v="MATTI ANNA"/>
    <s v="MATTI"/>
    <s v="ANNA"/>
    <s v="F"/>
    <s v="20/04/1978"/>
    <s v="EDOLO"/>
    <s v="VIA ROMA, 8"/>
    <s v="CEVO"/>
    <s v="25040"/>
    <s v="VIA ROMA"/>
    <s v="8"/>
    <s v=""/>
    <s v=""/>
    <s v=""/>
    <s v=""/>
    <s v=""/>
    <s v="LOCALITA' POZZUOLO, 3"/>
    <s v="LOCALITA' POZZUOLO"/>
    <s v="3"/>
    <s v=""/>
    <s v=""/>
    <s v=""/>
    <s v=""/>
    <s v=""/>
    <s v="FAB"/>
    <s v="C591"/>
    <s v="NCT"/>
    <s v="00021"/>
    <s v="000195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6"/>
    <n v="86"/>
    <x v="0"/>
    <x v="0"/>
    <s v="LOCALI AD USO ABITAZIONE"/>
    <s v=""/>
    <s v=""/>
    <n v="3"/>
    <s v="145 - RIDUZIONI = 135 - INSEDIAMENTI UBICATI FUORI DALL'AREA DI RACCOLTA, SUPERIORE A 300"/>
    <s v=""/>
    <s v=""/>
    <s v=""/>
    <s v=""/>
    <s v=""/>
    <s v="SIMULAZIONE TARI 2022 MT"/>
    <n v="121.91"/>
    <n v="-91.43"/>
    <n v="30.48"/>
    <n v="365"/>
    <s v="giorni"/>
    <s v="2022"/>
    <s v="01/01/2022"/>
    <s v="31/12/2022"/>
    <s v=""/>
    <s v=""/>
    <s v=""/>
    <s v=""/>
    <s v=""/>
    <s v=""/>
    <n v="0"/>
    <n v="0.75"/>
    <n v="0"/>
    <n v="0"/>
    <n v="21.5"/>
    <n v="0"/>
    <n v="0.75"/>
    <n v="0"/>
    <n v="0"/>
    <n v="0.25"/>
    <x v="6"/>
    <n v="13.628521594925667"/>
    <n v="16.849450158887119"/>
    <n v="-2.0282461872120905E-3"/>
    <n v="13.628521594925667"/>
    <n v="16.849450158887119"/>
    <n v="30.477971753812788"/>
  </r>
  <r>
    <s v="V2K8687D01012019C123"/>
    <s v="10580"/>
    <s v="2989/2"/>
    <s v="MTTNNA78D60D391M"/>
    <s v=""/>
    <s v="F"/>
    <s v="MATTI ANNA"/>
    <s v="MATTI"/>
    <s v="ANNA"/>
    <s v="F"/>
    <s v="20/04/1978"/>
    <s v="EDOLO"/>
    <s v="VIA ROMA, 8"/>
    <s v="CEVO"/>
    <s v="25040"/>
    <s v="VIA ROMA"/>
    <s v="8"/>
    <s v=""/>
    <s v=""/>
    <s v=""/>
    <s v=""/>
    <s v=""/>
    <s v="LOCALITA' POZZUOLO, 3"/>
    <s v="LOCALITA' POZZUOLO"/>
    <s v="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1"/>
    <s v="LOCALI ACCESSORI UTENZA DOMESTICA"/>
    <s v=""/>
    <s v=""/>
    <n v="3"/>
    <s v="145 - RIDUZIONI = 135 - INSEDIAMENTI UBICATI FUORI DALL'AREA DI RACCOLTA, SUPERIORE A 300"/>
    <s v=""/>
    <s v=""/>
    <s v=""/>
    <s v=""/>
    <s v=""/>
    <s v="SIMULAZIONE TARI 2022 MT"/>
    <n v="36.130000000000003"/>
    <n v="-27.1"/>
    <n v="9.0299999999999994"/>
    <n v="365"/>
    <s v="giorni"/>
    <s v="2022"/>
    <s v="01/01/2022"/>
    <s v="31/12/2022"/>
    <s v=""/>
    <s v=""/>
    <s v=""/>
    <s v=""/>
    <s v=""/>
    <s v=""/>
    <n v="0"/>
    <n v="0.75"/>
    <n v="0"/>
    <n v="0"/>
    <n v="14.25"/>
    <n v="1"/>
    <n v="0.75"/>
    <n v="0"/>
    <n v="0"/>
    <n v="0"/>
    <x v="6"/>
    <n v="9.0328573361716629"/>
    <n v="0"/>
    <n v="2.8573361716635048E-3"/>
    <n v="9.0328573361716629"/>
    <n v="0"/>
    <n v="9.0328573361716629"/>
  </r>
  <r>
    <s v="V2K8690D01012018C122"/>
    <s v="17353"/>
    <s v="2990/1"/>
    <s v="RNLMLS53T71D251F"/>
    <s v=""/>
    <s v="F"/>
    <s v="RINALDI MARIA LUISA"/>
    <s v="RINALDI"/>
    <s v="MARIA LUISA"/>
    <s v="F"/>
    <s v="31/12/1953"/>
    <s v="DARFO"/>
    <s v="VIA A DE GASPERI, 29"/>
    <s v="DARFO BOARIO TERME"/>
    <s v="25047"/>
    <s v="VIA A DE GASPERI"/>
    <s v="29"/>
    <s v=""/>
    <s v=""/>
    <s v=""/>
    <s v=""/>
    <s v=""/>
    <s v="VIA ALDO MORO, 3"/>
    <s v="VIA ALDO MORO"/>
    <s v="3"/>
    <s v=""/>
    <s v=""/>
    <s v=""/>
    <s v=""/>
    <s v=""/>
    <s v="FAB"/>
    <s v="C591"/>
    <s v="NCT"/>
    <s v="00014"/>
    <s v="000041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.81"/>
    <n v="103.81"/>
    <x v="0"/>
    <x v="0"/>
    <s v="LOCALI AD USO ABITAZIONE"/>
    <s v=""/>
    <s v=""/>
    <s v=""/>
    <s v=""/>
    <s v=""/>
    <s v=""/>
    <s v=""/>
    <s v=""/>
    <s v=""/>
    <s v="SIMULAZIONE TARI 2022 MT"/>
    <n v="133.19999999999999"/>
    <s v=""/>
    <n v="133.19999999999999"/>
    <n v="365"/>
    <s v="giorni"/>
    <s v="2022"/>
    <s v="01/01/2022"/>
    <s v="31/12/2022"/>
    <s v=""/>
    <s v=""/>
    <s v=""/>
    <s v=""/>
    <s v=""/>
    <s v=""/>
    <n v="0"/>
    <n v="0"/>
    <n v="0"/>
    <n v="0"/>
    <n v="103.81"/>
    <n v="0"/>
    <n v="0"/>
    <n v="0"/>
    <n v="0"/>
    <n v="1"/>
    <x v="1"/>
    <n v="65.803573338103888"/>
    <n v="67.397800635548478"/>
    <n v="1.373973652391669E-3"/>
    <n v="65.803573338103888"/>
    <n v="67.397800635548478"/>
    <n v="133.20137397365238"/>
  </r>
  <r>
    <s v="V2K8693D01012018C123"/>
    <s v="17353"/>
    <s v="2991/1"/>
    <s v="RNLMLS53T71D251F"/>
    <s v=""/>
    <s v="F"/>
    <s v="RINALDI MARIA LUISA"/>
    <s v="RINALDI"/>
    <s v="MARIA LUISA"/>
    <s v="F"/>
    <s v="31/12/1953"/>
    <s v="DARFO"/>
    <s v="VIA A DE GASPERI, 29"/>
    <s v="DARFO BOARIO TERME"/>
    <s v="25047"/>
    <s v="VIA A DE GASPERI"/>
    <s v="29"/>
    <s v=""/>
    <s v=""/>
    <s v=""/>
    <s v=""/>
    <s v=""/>
    <s v="VIA ALDO MORO, 3"/>
    <s v="VIA ALDO MORO"/>
    <s v="3"/>
    <s v=""/>
    <s v=""/>
    <s v=""/>
    <s v=""/>
    <s v=""/>
    <s v="FAB"/>
    <s v="C591"/>
    <s v="NCT"/>
    <s v="00014"/>
    <s v="000041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s v=""/>
    <s v=""/>
    <s v=""/>
    <s v=""/>
    <s v=""/>
    <s v=""/>
    <s v=""/>
    <s v="SIMULAZIONE TARI 2022 MT"/>
    <n v="19.02"/>
    <s v=""/>
    <n v="19.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1"/>
    <n v="19.016541760361395"/>
    <n v="0"/>
    <n v="-3.4582396386042547E-3"/>
    <n v="19.016541760361395"/>
    <n v="0"/>
    <n v="19.016541760361395"/>
  </r>
  <r>
    <s v="V2K8699D01012020C116"/>
    <s v="10121"/>
    <s v="2992/1"/>
    <s v="CMNRCR63D02C591A"/>
    <s v="03822200980"/>
    <s v="F"/>
    <s v="COMINCIOLI RICCARDO"/>
    <s v="COMINCIOLI"/>
    <s v="RICCARDO"/>
    <s v="M"/>
    <s v="02/04/1963"/>
    <s v="CEVO"/>
    <s v="VIA GUGLIELMO MARCONI, 24"/>
    <s v="CEVO"/>
    <s v="25040"/>
    <s v="VIA GUGLIELMO MARCONI"/>
    <s v="24"/>
    <s v=""/>
    <s v=""/>
    <s v=""/>
    <s v=""/>
    <s v=""/>
    <s v="PIAZZA DELLA RESISTENZA, 1"/>
    <s v="PIAZZA DELLA RESISTENZA"/>
    <s v="1"/>
    <s v=""/>
    <s v=""/>
    <s v=""/>
    <s v=""/>
    <s v=""/>
    <s v="FAB"/>
    <s v="C591"/>
    <s v="NCT"/>
    <s v="00006"/>
    <s v="000060"/>
    <s v=""/>
    <s v="0003"/>
    <s v=""/>
    <s v="D0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20"/>
    <n v="220"/>
    <x v="1"/>
    <x v="14"/>
    <s v="RISTORANTI, TRATTORIE, OSTERIE, PIZZERIE"/>
    <s v=""/>
    <s v=""/>
    <s v=""/>
    <s v="289 - Riduzione COVID-19 = 425 - Applicata"/>
    <s v=""/>
    <s v=""/>
    <s v=""/>
    <s v=""/>
    <s v=""/>
    <s v="SIMULAZIONE TARI 2022 MT"/>
    <n v="1319.81"/>
    <s v=""/>
    <n v="1319.81"/>
    <n v="365"/>
    <s v="giorni"/>
    <s v="2022"/>
    <s v="01/01/2022"/>
    <s v="31/12/2022"/>
    <s v=""/>
    <s v=""/>
    <s v=""/>
    <s v=""/>
    <s v=""/>
    <s v=""/>
    <n v="0"/>
    <n v="0"/>
    <n v="0"/>
    <n v="0"/>
    <n v="220"/>
    <n v="0"/>
    <n v="0"/>
    <n v="0"/>
    <n v="0"/>
    <n v="220"/>
    <x v="2"/>
    <n v="218.60790925018915"/>
    <n v="1101.2005170835432"/>
    <n v="-1.5736662676317792E-3"/>
    <n v="218.60790925018915"/>
    <n v="1101.2005170835432"/>
    <n v="1319.8084263337323"/>
  </r>
  <r>
    <s v="V2K8704D01052018C122"/>
    <s v="18888"/>
    <s v="2993/1"/>
    <s v="TVNNTN71S11G273V"/>
    <s v=""/>
    <s v="F"/>
    <s v="TAVANO ANTONIO"/>
    <s v="TAVANO"/>
    <s v="ANTONIO"/>
    <s v="M"/>
    <s v="11/11/1971"/>
    <s v="PALERMO"/>
    <s v="VIA GUGLIELMO MARCONI, 31"/>
    <s v="CEVO"/>
    <s v="25040"/>
    <s v="VIA GUGLIELMO MARCONI"/>
    <s v="31"/>
    <s v=""/>
    <s v=""/>
    <s v=""/>
    <s v=""/>
    <s v=""/>
    <s v="VIA GUGLIELMO MARCONI, 31"/>
    <s v="VIA GUGLIELMO MARCONI"/>
    <s v="3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4"/>
    <s v=""/>
    <s v=""/>
    <s v=""/>
    <s v=""/>
    <s v=""/>
    <s v="SUBENTRO BACCO BRUNELLO - CASERMA CARABINIERI"/>
    <s v="SIMULAZIONE TARI 2022 MT"/>
    <n v="136.85"/>
    <s v=""/>
    <n v="136.85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4"/>
    <n v="54.467131955603001"/>
    <n v="82.375089665670373"/>
    <n v="-7.7783787266128002E-3"/>
    <n v="54.467131955603001"/>
    <n v="82.375089665670373"/>
    <n v="136.84222162127338"/>
  </r>
  <r>
    <s v="V2K8709D01012019C122"/>
    <s v="10121"/>
    <s v="2994/1"/>
    <s v="CMNRCR63D02C591A"/>
    <s v="03822200980"/>
    <s v="F"/>
    <s v="COMINCIOLI RICCARDO"/>
    <s v="COMINCIOLI"/>
    <s v="RICCARDO"/>
    <s v="M"/>
    <s v="02/04/1963"/>
    <s v="CEVO"/>
    <s v="VIA GUGLIELMO MARCONI, 24"/>
    <s v="CEVO"/>
    <s v="25040"/>
    <s v="VIA GUGLIELMO MARCONI"/>
    <s v="24"/>
    <s v=""/>
    <s v=""/>
    <s v=""/>
    <s v=""/>
    <s v=""/>
    <s v="VIA GUGLIELMO MARCONI, 24"/>
    <s v="VIA GUGLIELMO MARCONI"/>
    <s v="24"/>
    <s v=""/>
    <s v=""/>
    <s v=""/>
    <s v=""/>
    <s v=""/>
    <s v="FAB"/>
    <s v="C591"/>
    <s v="NCT"/>
    <s v="00014"/>
    <s v="000010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n v="1"/>
    <s v=""/>
    <s v=""/>
    <s v=""/>
    <s v=""/>
    <s v=""/>
    <s v=""/>
    <s v="SIMULAZIONE TARI 2022 MT"/>
    <n v="48.48"/>
    <s v=""/>
    <n v="48.48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0"/>
    <n v="31.553372994970019"/>
    <n v="16.930848468833439"/>
    <n v="4.2214638034607788E-3"/>
    <n v="31.553372994970019"/>
    <n v="16.930848468833439"/>
    <n v="48.484221463803458"/>
  </r>
  <r>
    <s v="V2K8719D01012019C122"/>
    <s v="18676"/>
    <s v="2995/1"/>
    <s v="BNDGPP57C24C591A"/>
    <s v=""/>
    <s v="F"/>
    <s v="BIONDI GIUSEPPE"/>
    <s v="BIONDI"/>
    <s v="GIUSEPPE"/>
    <s v="M"/>
    <s v="24/03/1957"/>
    <s v="CEVO"/>
    <s v="VIA BERLINGUER ENRICO, 4"/>
    <s v="POGGIO IMPERIALE"/>
    <s v="71010"/>
    <s v="VIA BERLINGUER ENRICO"/>
    <s v="4"/>
    <s v=""/>
    <s v=""/>
    <s v=""/>
    <s v=""/>
    <s v=""/>
    <s v="VIA ROMA, 36 B"/>
    <s v="VIA ROMA"/>
    <s v="36"/>
    <s v="B"/>
    <s v=""/>
    <s v=""/>
    <s v=""/>
    <s v=""/>
    <s v="FAB"/>
    <s v="C591"/>
    <s v="NCT"/>
    <s v="00015"/>
    <s v="000080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0"/>
    <n v="150"/>
    <x v="0"/>
    <x v="0"/>
    <s v="LOCALI AD USO ABITAZIONE"/>
    <s v=""/>
    <s v=""/>
    <s v=""/>
    <s v=""/>
    <s v=""/>
    <s v=""/>
    <s v=""/>
    <s v=""/>
    <s v="subentra a BIONDI BARTOLOMEO"/>
    <s v="SIMULAZIONE TARI 2022 MT"/>
    <n v="162.47999999999999"/>
    <s v=""/>
    <n v="162.47999999999999"/>
    <n v="365"/>
    <s v="giorni"/>
    <s v="2022"/>
    <s v="01/01/2022"/>
    <s v="31/12/2022"/>
    <s v=""/>
    <s v=""/>
    <s v=""/>
    <s v=""/>
    <s v=""/>
    <s v=""/>
    <n v="0"/>
    <n v="0"/>
    <n v="0"/>
    <n v="0"/>
    <n v="150"/>
    <n v="0"/>
    <n v="0"/>
    <n v="0"/>
    <n v="0"/>
    <n v="1"/>
    <x v="1"/>
    <n v="95.082708801806987"/>
    <n v="67.397800635548478"/>
    <n v="5.0943735547548386E-4"/>
    <n v="95.082708801806987"/>
    <n v="67.397800635548478"/>
    <n v="162.48050943735547"/>
  </r>
  <r>
    <s v="V2K8724D01012019C122"/>
    <s v="16056"/>
    <s v="2996/1"/>
    <s v="TLAVNI62C46F205J"/>
    <s v=""/>
    <s v="F"/>
    <s v="TALE' IVANA"/>
    <s v="TALE'"/>
    <s v="IVANA"/>
    <s v="F"/>
    <s v="06/03/1962"/>
    <s v="MILANO"/>
    <s v="VIA KRAMER, 30"/>
    <s v="MILANO"/>
    <s v="20100"/>
    <s v="VIA KRAMER"/>
    <s v="30"/>
    <s v=""/>
    <s v=""/>
    <s v=""/>
    <s v=""/>
    <s v=""/>
    <s v="VIA MERANO, 1"/>
    <s v="VIA MERANO"/>
    <s v="1"/>
    <s v=""/>
    <s v=""/>
    <s v=""/>
    <s v=""/>
    <s v=""/>
    <s v="FAB"/>
    <s v="C591"/>
    <s v="NCT"/>
    <s v="00029"/>
    <s v="000027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s v=""/>
    <s v=""/>
    <s v=""/>
    <s v=""/>
    <s v=""/>
    <s v=""/>
    <s v="SUBENTRA A TALE' IMELDA"/>
    <s v="SIMULAZIONE TARI 2022 MT"/>
    <n v="92.76"/>
    <s v=""/>
    <n v="92.76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1"/>
    <n v="25.355389013815195"/>
    <n v="67.397800635548478"/>
    <n v="-6.8103506363286215E-3"/>
    <n v="25.355389013815195"/>
    <n v="67.397800635548478"/>
    <n v="92.753189649363676"/>
  </r>
  <r>
    <s v="V2K8755D01012019C122"/>
    <s v="16008"/>
    <s v="2997/1"/>
    <s v="NTZGLI60D59F052O"/>
    <s v=""/>
    <s v="F"/>
    <s v="ANTEZZA GIULIA"/>
    <s v="ANTEZZA"/>
    <s v="GIULIA"/>
    <s v="F"/>
    <s v="19/04/1960"/>
    <s v="MATERA"/>
    <s v="CORSO EUROPA, 46"/>
    <s v="PESSANO CON BORNAGO"/>
    <s v="20060"/>
    <s v="CORSO EUROPA"/>
    <s v="46"/>
    <s v=""/>
    <s v=""/>
    <s v=""/>
    <s v=""/>
    <s v=""/>
    <s v="LOCALITA' FONTANA, "/>
    <s v="LOCALITA' FONTANA"/>
    <s v=""/>
    <s v=""/>
    <s v=""/>
    <s v=""/>
    <s v=""/>
    <s v=""/>
    <s v="FAB"/>
    <s v="C591"/>
    <s v="NCT"/>
    <s v="00016"/>
    <s v="000371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"/>
    <n v="47"/>
    <x v="0"/>
    <x v="0"/>
    <s v="LOCALI AD USO ABITAZIONE"/>
    <s v=""/>
    <s v=""/>
    <s v=""/>
    <s v=""/>
    <s v=""/>
    <s v=""/>
    <s v=""/>
    <s v=""/>
    <s v="SUBENTRA A NOSOTTI ROBERTO"/>
    <s v="SIMULAZIONE TARI 2022 MT"/>
    <n v="97.19"/>
    <s v=""/>
    <n v="97.19"/>
    <n v="365"/>
    <s v="giorni"/>
    <s v="2022"/>
    <s v="01/01/2022"/>
    <s v="31/12/2022"/>
    <s v=""/>
    <s v=""/>
    <s v=""/>
    <s v=""/>
    <s v=""/>
    <s v=""/>
    <n v="0"/>
    <n v="0"/>
    <n v="0"/>
    <n v="0"/>
    <n v="47"/>
    <n v="0"/>
    <n v="0"/>
    <n v="0"/>
    <n v="0"/>
    <n v="1"/>
    <x v="1"/>
    <n v="29.792582091232855"/>
    <n v="67.397800635548478"/>
    <n v="3.8272678133921545E-4"/>
    <n v="29.792582091232855"/>
    <n v="67.397800635548478"/>
    <n v="97.190382726781337"/>
  </r>
  <r>
    <s v="V2K8764D01012019C122"/>
    <s v="98"/>
    <s v="2998/1"/>
    <s v="BZZFST59S15C591A"/>
    <s v=""/>
    <s v="F"/>
    <s v="BAZZANA FAUSTO"/>
    <s v="BAZZANA"/>
    <s v="FAUSTO"/>
    <s v="M"/>
    <s v="15/11/1959"/>
    <s v="CEVO"/>
    <s v="VIA ADAMELLO, 44"/>
    <s v="CEVO"/>
    <s v="25040"/>
    <s v="VIA ADAMELLO"/>
    <s v="44"/>
    <s v=""/>
    <s v=""/>
    <s v=""/>
    <s v=""/>
    <s v=""/>
    <s v="LOCALITA' CANNETO, "/>
    <s v="LOCALITA' CANNETO"/>
    <s v=""/>
    <s v=""/>
    <s v=""/>
    <s v=""/>
    <s v=""/>
    <s v=""/>
    <s v="FAB"/>
    <s v="C591"/>
    <s v="NCT"/>
    <s v="00025"/>
    <s v="000082"/>
    <s v=""/>
    <s v="0001"/>
    <s v=""/>
    <s v="C02"/>
    <s v="FAB"/>
    <s v="C591"/>
    <s v="NCT"/>
    <s v="00025"/>
    <s v="000082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61.3"/>
    <n v="-45.98"/>
    <n v="15.32"/>
    <n v="365"/>
    <s v="giorni"/>
    <s v="2022"/>
    <s v="01/01/2022"/>
    <s v="31/12/2022"/>
    <s v=""/>
    <s v=""/>
    <s v=""/>
    <s v=""/>
    <s v=""/>
    <s v=""/>
    <n v="0"/>
    <n v="0.75"/>
    <n v="0"/>
    <n v="0"/>
    <n v="22.5"/>
    <n v="0"/>
    <n v="0.75"/>
    <n v="0"/>
    <n v="0"/>
    <n v="0.25"/>
    <x v="0"/>
    <n v="11.092982693544148"/>
    <n v="4.2327121172083597"/>
    <n v="5.6948107525069958E-3"/>
    <n v="11.092982693544148"/>
    <n v="4.2327121172083597"/>
    <n v="15.325694810752507"/>
  </r>
  <r>
    <s v="V2K8766D01042017C102"/>
    <s v="19565"/>
    <s v="3000/1"/>
    <s v="BNTLRI59D07L551Z"/>
    <s v="02384340242"/>
    <s v="F"/>
    <s v="BONATO ILARIO"/>
    <s v="BONATO"/>
    <s v="ILARIO"/>
    <s v="M"/>
    <s v="07/04/1959"/>
    <s v="VALDAGNO"/>
    <s v="VIA MAGELLANO, 5"/>
    <s v="SCHIO"/>
    <s v="36015"/>
    <s v="VIA MAGELLANO"/>
    <s v="5"/>
    <s v=""/>
    <s v=""/>
    <s v=""/>
    <s v=""/>
    <s v=""/>
    <s v="LOCALITA' PLA DE LE EGE, "/>
    <s v="LOCALITA' PLA DE LE EGE"/>
    <s v=""/>
    <s v=""/>
    <s v=""/>
    <s v=""/>
    <s v=""/>
    <s v=""/>
    <s v="FAB"/>
    <s v="C591"/>
    <s v="NCT"/>
    <s v="00006"/>
    <s v="000065"/>
    <s v=""/>
    <s v=""/>
    <s v=""/>
    <s v="D08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5"/>
    <n v="585"/>
    <x v="1"/>
    <x v="7"/>
    <s v="CAMPEGGI, DISTRIBUTORI CARBURANTI"/>
    <s v=""/>
    <s v=""/>
    <s v=""/>
    <s v="289 - Riduzione COVID-19 = 424 - Non applicata"/>
    <s v="145 - RIDUZIONI = 136 - USO STAGIONALE ATTIVITA'"/>
    <s v=""/>
    <s v=""/>
    <s v=""/>
    <s v="Campeggio Pineta"/>
    <s v="SIMULAZIONE TARI 2022 MT"/>
    <n v="1159.3699999999999"/>
    <n v="-579.69000000000005"/>
    <n v="579.67999999999995"/>
    <n v="365"/>
    <s v="giorni"/>
    <s v="2022"/>
    <s v="01/01/2022"/>
    <s v="31/12/2022"/>
    <s v=""/>
    <s v=""/>
    <s v=""/>
    <s v=""/>
    <s v=""/>
    <s v=""/>
    <n v="0"/>
    <n v="0"/>
    <n v="0.5"/>
    <n v="0"/>
    <n v="292.5"/>
    <n v="0"/>
    <n v="0"/>
    <n v="0.5"/>
    <n v="0"/>
    <n v="292.5"/>
    <x v="2"/>
    <n v="96.082364321082395"/>
    <n v="483.60210440274909"/>
    <n v="4.4687238315646027E-3"/>
    <n v="96.082364321082395"/>
    <n v="483.60210440274909"/>
    <n v="579.68446872383151"/>
  </r>
  <r>
    <s v="V2K8771D01012019C122"/>
    <s v="16439"/>
    <s v="3001/1"/>
    <s v="02108280989"/>
    <s v="02108280989"/>
    <s v="G"/>
    <s v="IMMOBILIARE A.Z. SRL"/>
    <s v=""/>
    <s v=""/>
    <s v=""/>
    <s v=""/>
    <s v=""/>
    <s v="VIA SALA, 58"/>
    <s v="EDOLO"/>
    <s v="25048"/>
    <s v="VIA SALA"/>
    <s v="58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0"/>
    <s v="LOCALI AD USO ABITAZIONE"/>
    <s v=""/>
    <s v=""/>
    <s v=""/>
    <s v=""/>
    <s v=""/>
    <s v=""/>
    <s v=""/>
    <s v=""/>
    <s v=""/>
    <s v="SIMULAZIONE TARI 2022 MT"/>
    <n v="83.25"/>
    <s v=""/>
    <n v="83.25"/>
    <n v="365"/>
    <s v="giorni"/>
    <s v="2022"/>
    <s v="01/01/2022"/>
    <s v="31/12/2022"/>
    <s v=""/>
    <s v=""/>
    <s v=""/>
    <s v=""/>
    <s v=""/>
    <s v=""/>
    <n v="0"/>
    <n v="0"/>
    <n v="0"/>
    <n v="0"/>
    <n v="25"/>
    <n v="0"/>
    <n v="0"/>
    <n v="0"/>
    <n v="0"/>
    <n v="1"/>
    <x v="1"/>
    <n v="15.847118133634497"/>
    <n v="67.397800635548478"/>
    <n v="-5.0812308170264942E-3"/>
    <n v="15.847118133634497"/>
    <n v="67.397800635548478"/>
    <n v="83.244918769182974"/>
  </r>
  <r>
    <s v="V2K8775D01012014C122"/>
    <s v="243"/>
    <s v="3002/1"/>
    <s v="MTTMMR46P61L648P"/>
    <s v=""/>
    <s v="F"/>
    <s v="MATTI MARIA MARTINA"/>
    <s v="MATTI"/>
    <s v="MARIA MARTINA"/>
    <s v="F"/>
    <s v="21/09/1946"/>
    <s v="VALSAVIORE"/>
    <s v="VIA ADAMELLO, 34"/>
    <s v="CEVO"/>
    <s v="25040"/>
    <s v="VIA ADAMELLO"/>
    <s v="34"/>
    <s v=""/>
    <s v=""/>
    <s v=""/>
    <s v=""/>
    <s v=""/>
    <s v="LOCALITA' MUSNA, "/>
    <s v="LOCALITA' MUSNA"/>
    <s v=""/>
    <s v=""/>
    <s v=""/>
    <s v=""/>
    <s v=""/>
    <s v=""/>
    <s v="FAB"/>
    <s v="C591"/>
    <s v="NCT"/>
    <s v="00003"/>
    <s v="00007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33.69"/>
    <n v="-25.27"/>
    <n v="8.42"/>
    <n v="365"/>
    <s v="giorni"/>
    <s v="2022"/>
    <s v="01/01/2022"/>
    <s v="31/12/2022"/>
    <s v=""/>
    <s v=""/>
    <s v=""/>
    <s v=""/>
    <s v=""/>
    <s v=""/>
    <n v="0"/>
    <n v="0.75"/>
    <n v="0"/>
    <n v="0"/>
    <n v="8.5"/>
    <n v="0"/>
    <n v="0.75"/>
    <n v="0"/>
    <n v="0"/>
    <n v="0.25"/>
    <x v="0"/>
    <n v="4.1906823508944555"/>
    <n v="4.2327121172083597"/>
    <n v="3.3944681028152957E-3"/>
    <n v="4.1906823508944555"/>
    <n v="4.2327121172083597"/>
    <n v="8.4233944681028152"/>
  </r>
  <r>
    <s v="V2K8776D01012014C123"/>
    <s v="243"/>
    <s v="3002/2"/>
    <s v="MTTMMR46P61L648P"/>
    <s v=""/>
    <s v="F"/>
    <s v="MATTI MARIA MARTINA"/>
    <s v="MATTI"/>
    <s v="MARIA MARTINA"/>
    <s v="F"/>
    <s v="21/09/1946"/>
    <s v="VALSAVIORE"/>
    <s v="VIA ADAMELLO, 34"/>
    <s v="CEVO"/>
    <s v="25040"/>
    <s v="VIA ADAMELLO"/>
    <s v="34"/>
    <s v=""/>
    <s v=""/>
    <s v=""/>
    <s v=""/>
    <s v=""/>
    <s v="LOCALITA' MUSNA, "/>
    <s v="LOCALITA' MUSNA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soffitta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8779D01012019C122"/>
    <s v="19087"/>
    <s v="3003/1"/>
    <s v="BTTGCR67R06Z133L"/>
    <s v=""/>
    <s v="F"/>
    <s v="BATTOCCHIO GIANCARLO"/>
    <s v="BATTOCCHIO"/>
    <s v="GIANCARLO"/>
    <s v="M"/>
    <s v="06/10/1967"/>
    <s v="LOCARNO"/>
    <s v="VIA MORETTO, 4 C"/>
    <s v="CASTEGNATO"/>
    <s v="25045"/>
    <s v="VIA MORETTO"/>
    <s v="4"/>
    <s v="C"/>
    <s v=""/>
    <s v=""/>
    <s v=""/>
    <s v=""/>
    <s v="VIA CASTELLO, 23"/>
    <s v="VIA CASTELLO"/>
    <s v="23"/>
    <s v=""/>
    <s v=""/>
    <s v=""/>
    <s v=""/>
    <s v=""/>
    <s v="FAB"/>
    <s v="C591"/>
    <s v="NCT"/>
    <s v="00014"/>
    <s v="000065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8780D01012019C123"/>
    <s v="19087"/>
    <s v="3003/2"/>
    <s v="BTTGCR67R06Z133L"/>
    <s v=""/>
    <s v="F"/>
    <s v="BATTOCCHIO GIANCARLO"/>
    <s v="BATTOCCHIO"/>
    <s v="GIANCARLO"/>
    <s v="M"/>
    <s v="06/10/1967"/>
    <s v="LOCARNO"/>
    <s v="VIA MORETTO, 4 C"/>
    <s v="CASTEGNATO"/>
    <s v="25045"/>
    <s v="VIA MORETTO"/>
    <s v="4"/>
    <s v="C"/>
    <s v=""/>
    <s v=""/>
    <s v=""/>
    <s v=""/>
    <s v="VIA CASTELLO, 23"/>
    <s v="VIA CASTELLO"/>
    <s v="2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"/>
    <n v="10"/>
    <x v="0"/>
    <x v="1"/>
    <s v="LOCALI ACCESSORI UTENZA DOMESTICA"/>
    <s v=""/>
    <s v=""/>
    <s v=""/>
    <s v=""/>
    <s v=""/>
    <s v=""/>
    <s v=""/>
    <s v=""/>
    <s v=""/>
    <s v="SIMULAZIONE TARI 2022 MT"/>
    <n v="6.34"/>
    <s v=""/>
    <n v="6.34"/>
    <n v="365"/>
    <s v="giorni"/>
    <s v="2022"/>
    <s v="01/01/2022"/>
    <s v="31/12/2022"/>
    <s v=""/>
    <s v=""/>
    <s v=""/>
    <s v=""/>
    <s v=""/>
    <s v=""/>
    <n v="0"/>
    <n v="0"/>
    <n v="0"/>
    <n v="0"/>
    <n v="10"/>
    <n v="1"/>
    <n v="0"/>
    <n v="0"/>
    <n v="0"/>
    <n v="0"/>
    <x v="1"/>
    <n v="6.3388472534537987"/>
    <n v="0"/>
    <n v="-1.1527465462011222E-3"/>
    <n v="6.3388472534537987"/>
    <n v="0"/>
    <n v="6.3388472534537987"/>
  </r>
  <r>
    <s v="V2K8788D01012019C122"/>
    <s v="10015"/>
    <s v="3004/1"/>
    <s v="CSLPLA80D02B149Z"/>
    <s v=""/>
    <s v="F"/>
    <s v="CASALINI PAOLO"/>
    <s v="CASALINI"/>
    <s v="PAOLO"/>
    <s v="M"/>
    <s v="02/04/1980"/>
    <s v="BRENO"/>
    <s v="VIA ROMA, 26"/>
    <s v="CEVO"/>
    <s v="25040"/>
    <s v="VIA ROMA"/>
    <s v="26"/>
    <s v=""/>
    <s v=""/>
    <s v=""/>
    <s v=""/>
    <s v=""/>
    <s v="VIA ROMA, 26"/>
    <s v="VIA ROMA"/>
    <s v="26"/>
    <s v=""/>
    <s v=""/>
    <s v=""/>
    <s v=""/>
    <s v=""/>
    <s v="FAB"/>
    <s v="C591"/>
    <s v="NCT"/>
    <s v="00014"/>
    <s v="00013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8791D01012019C122"/>
    <s v="10015"/>
    <s v="3005/1"/>
    <s v="CSLPLA80D02B149Z"/>
    <s v=""/>
    <s v="F"/>
    <s v="CASALINI PAOLO"/>
    <s v="CASALINI"/>
    <s v="PAOLO"/>
    <s v="M"/>
    <s v="02/04/1980"/>
    <s v="BRENO"/>
    <s v="VIA ROMA, 26"/>
    <s v="CEVO"/>
    <s v="25040"/>
    <s v="VIA ROMA"/>
    <s v="26"/>
    <s v=""/>
    <s v=""/>
    <s v=""/>
    <s v=""/>
    <s v=""/>
    <s v="VIA ROMA, 26"/>
    <s v="VIA ROMA"/>
    <s v="26"/>
    <s v=""/>
    <s v=""/>
    <s v=""/>
    <s v=""/>
    <s v=""/>
    <s v="FAB"/>
    <s v="C591"/>
    <s v="NCT"/>
    <s v="00014"/>
    <s v="000137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0"/>
    <x v="0"/>
    <s v="LOCALI AD USO ABITAZIONE"/>
    <s v=""/>
    <s v=""/>
    <n v="1"/>
    <s v=""/>
    <s v=""/>
    <s v=""/>
    <s v=""/>
    <s v=""/>
    <s v=""/>
    <s v="SIMULAZIONE TARI 2022 MT"/>
    <n v="36.65"/>
    <s v=""/>
    <n v="36.65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1"/>
    <x v="0"/>
    <n v="19.72085812185626"/>
    <n v="16.930848468833439"/>
    <n v="1.7065906897002492E-3"/>
    <n v="19.72085812185626"/>
    <n v="16.930848468833439"/>
    <n v="36.651706590689699"/>
  </r>
  <r>
    <s v="V2K8794D01012019C123"/>
    <s v="10015"/>
    <s v="3006/1"/>
    <s v="CSLPLA80D02B149Z"/>
    <s v=""/>
    <s v="F"/>
    <s v="CASALINI PAOLO"/>
    <s v="CASALINI"/>
    <s v="PAOLO"/>
    <s v="M"/>
    <s v="02/04/1980"/>
    <s v="BRENO"/>
    <s v="VIA ROMA, 26"/>
    <s v="CEVO"/>
    <s v="25040"/>
    <s v="VIA ROMA"/>
    <s v="26"/>
    <s v=""/>
    <s v=""/>
    <s v=""/>
    <s v=""/>
    <s v=""/>
    <s v="VIA TRIESTE, 1"/>
    <s v="VIA TRIESTE"/>
    <s v="1"/>
    <s v=""/>
    <s v=""/>
    <s v=""/>
    <s v=""/>
    <s v=""/>
    <s v="FAB"/>
    <s v="C591"/>
    <s v="NCT"/>
    <s v="00014"/>
    <s v="000137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1"/>
    <s v=""/>
    <s v=""/>
    <s v=""/>
    <s v=""/>
    <s v=""/>
    <s v=""/>
    <s v="SIMULAZIONE TARI 2022 MT"/>
    <n v="7.89"/>
    <s v=""/>
    <n v="7.89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0"/>
    <n v="7.8883432487425047"/>
    <n v="0"/>
    <n v="-1.6567512574949816E-3"/>
    <n v="7.8883432487425047"/>
    <n v="0"/>
    <n v="7.8883432487425047"/>
  </r>
  <r>
    <s v="V2K8797D01012019C122"/>
    <s v="11187"/>
    <s v="3007/1"/>
    <s v="SMNNNC53C51A816K"/>
    <s v=""/>
    <s v="F"/>
    <s v="SIMONCINI ANNUNCIATA"/>
    <s v="SIMONCINI"/>
    <s v="ANNUNCIATA"/>
    <s v="F"/>
    <s v="11/03/1953"/>
    <s v="BERZO DEMO"/>
    <s v="VIA SAN VIGILIO, 7 A"/>
    <s v="CEVO"/>
    <s v="25040"/>
    <s v="VIA SAN VIGILIO"/>
    <s v="7"/>
    <s v="A"/>
    <s v=""/>
    <s v=""/>
    <s v=""/>
    <s v=""/>
    <s v="VIA TRIESTE, 28 A"/>
    <s v="VIA TRIESTE"/>
    <s v="28"/>
    <s v="A"/>
    <s v=""/>
    <s v=""/>
    <s v=""/>
    <s v=""/>
    <s v="FAB"/>
    <s v="C591"/>
    <s v="NCT"/>
    <s v="00015"/>
    <s v="000179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5"/>
    <n v="65"/>
    <x v="0"/>
    <x v="0"/>
    <s v="LOCALI AD USO ABITAZIONE"/>
    <s v=""/>
    <s v=""/>
    <n v="1"/>
    <s v=""/>
    <s v=""/>
    <s v=""/>
    <s v=""/>
    <s v=""/>
    <s v=""/>
    <s v="SIMULAZIONE TARI 2022 MT"/>
    <n v="48.98"/>
    <s v=""/>
    <n v="48.98"/>
    <n v="365"/>
    <s v="giorni"/>
    <s v="2022"/>
    <s v="01/01/2022"/>
    <s v="31/12/2022"/>
    <s v=""/>
    <s v=""/>
    <s v=""/>
    <s v=""/>
    <s v=""/>
    <s v=""/>
    <n v="0"/>
    <n v="0"/>
    <n v="0"/>
    <n v="0"/>
    <n v="65"/>
    <n v="0"/>
    <n v="0"/>
    <n v="0"/>
    <n v="0"/>
    <n v="1"/>
    <x v="0"/>
    <n v="32.046394448016429"/>
    <n v="16.930848468833439"/>
    <n v="-2.7570831501293469E-3"/>
    <n v="32.046394448016429"/>
    <n v="16.930848468833439"/>
    <n v="48.977242916849868"/>
  </r>
  <r>
    <s v="V2K8800D01012020C122"/>
    <s v="9828"/>
    <s v="3008/1"/>
    <s v="BNDSCR72T05B149C"/>
    <s v=""/>
    <s v="F"/>
    <s v="BIONDI OSCAR"/>
    <s v="BIONDI"/>
    <s v="OSCAR"/>
    <s v="M"/>
    <s v="05/12/1972"/>
    <s v="BRENO"/>
    <s v="VIA CASTELLO, 30"/>
    <s v="CEVO"/>
    <s v="25040"/>
    <s v="VIA CASTELLO"/>
    <s v="30"/>
    <s v=""/>
    <s v=""/>
    <s v=""/>
    <s v=""/>
    <s v=""/>
    <s v="VIA CASTELLO, 30"/>
    <s v="VIA CASTELLO"/>
    <s v="30"/>
    <s v=""/>
    <s v=""/>
    <s v=""/>
    <s v=""/>
    <s v=""/>
    <s v="FAB"/>
    <s v="C591"/>
    <s v="NCT"/>
    <s v="00014"/>
    <s v="000014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7"/>
    <n v="97"/>
    <x v="0"/>
    <x v="0"/>
    <s v="LOCALI AD USO ABITAZIONE"/>
    <s v=""/>
    <s v=""/>
    <n v="1"/>
    <s v=""/>
    <s v=""/>
    <s v=""/>
    <s v=""/>
    <s v=""/>
    <s v="SUBENTRA A BIONDI ANGELO REMO"/>
    <s v="SIMULAZIONE TARI 2022 MT"/>
    <n v="64.75"/>
    <s v=""/>
    <n v="64.75"/>
    <n v="365"/>
    <s v="giorni"/>
    <s v="2022"/>
    <s v="01/01/2022"/>
    <s v="31/12/2022"/>
    <s v=""/>
    <s v=""/>
    <s v=""/>
    <s v=""/>
    <s v=""/>
    <s v=""/>
    <n v="0"/>
    <n v="0"/>
    <n v="0"/>
    <n v="0"/>
    <n v="97"/>
    <n v="0"/>
    <n v="0"/>
    <n v="0"/>
    <n v="0"/>
    <n v="1"/>
    <x v="0"/>
    <n v="47.823080945501438"/>
    <n v="16.930848468833439"/>
    <n v="3.9294143348769239E-3"/>
    <n v="47.823080945501438"/>
    <n v="16.930848468833439"/>
    <n v="64.753929414334877"/>
  </r>
  <r>
    <s v="V2K8803D01012019C122"/>
    <s v="10286"/>
    <s v="3009/1"/>
    <s v="GDSMSM72P12B149Q"/>
    <s v=""/>
    <s v="F"/>
    <s v="GAUDIOSI MASSIMO"/>
    <s v="GAUDIOSI"/>
    <s v="MASSIMO"/>
    <s v="M"/>
    <s v="12/09/1972"/>
    <s v="BRENO"/>
    <s v="VIA ANDROLA, 16"/>
    <s v="CEVO"/>
    <s v="25040"/>
    <s v="VIA ANDROLA"/>
    <s v="16"/>
    <s v=""/>
    <s v=""/>
    <s v=""/>
    <s v=""/>
    <s v=""/>
    <s v="VIA ANDROLA, 16"/>
    <s v="VIA ANDROLA"/>
    <s v="16"/>
    <s v=""/>
    <s v=""/>
    <s v=""/>
    <s v=""/>
    <s v=""/>
    <s v="FAB"/>
    <s v="C591"/>
    <s v="NCT"/>
    <s v="00013"/>
    <s v="000288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n v="1"/>
    <s v=""/>
    <s v=""/>
    <s v=""/>
    <s v=""/>
    <s v=""/>
    <s v=""/>
    <s v="SIMULAZIONE TARI 2022 MT"/>
    <n v="58.84"/>
    <s v=""/>
    <n v="58.84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0"/>
    <n v="41.906823508944555"/>
    <n v="16.930848468833439"/>
    <n v="-2.3280222220094515E-3"/>
    <n v="41.906823508944555"/>
    <n v="16.930848468833439"/>
    <n v="58.837671977777994"/>
  </r>
  <r>
    <s v="V2K8809D01012019C117"/>
    <s v="11182"/>
    <s v="3010/1"/>
    <s v="SLVCLD88H60D391I"/>
    <s v=""/>
    <s v="F"/>
    <s v="SILVESTRI CLAUDIA"/>
    <s v="SILVESTRI"/>
    <s v="CLAUDIA"/>
    <s v="F"/>
    <s v="20/06/1988"/>
    <s v="EDOLO"/>
    <s v="VIA FRESINE, 39 A"/>
    <s v="SAVIORE DELL'ADAMELLO"/>
    <s v="25040"/>
    <s v="VIA FRESINE"/>
    <s v="39"/>
    <s v="A"/>
    <s v=""/>
    <s v=""/>
    <s v=""/>
    <s v=""/>
    <s v="VIA FRESINE, 36 A"/>
    <s v="VIA FRESINE"/>
    <s v="36"/>
    <s v="A"/>
    <s v=""/>
    <s v=""/>
    <s v=""/>
    <s v=""/>
    <s v="FAB"/>
    <s v="C591"/>
    <s v="NCT"/>
    <s v="00029"/>
    <s v="000069"/>
    <s v=""/>
    <s v="001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9"/>
    <n v="39"/>
    <x v="1"/>
    <x v="12"/>
    <s v="BAR, CAFFE', PASTICCERIA"/>
    <s v=""/>
    <s v=""/>
    <s v=""/>
    <s v="289 - Riduzione COVID-19 = 425 - Applicata"/>
    <s v=""/>
    <s v=""/>
    <s v=""/>
    <s v=""/>
    <s v=""/>
    <s v="SIMULAZIONE TARI 2022 MT"/>
    <n v="175.93"/>
    <s v=""/>
    <n v="175.93"/>
    <n v="365"/>
    <s v="giorni"/>
    <s v="2022"/>
    <s v="01/01/2022"/>
    <s v="31/12/2022"/>
    <s v=""/>
    <s v=""/>
    <s v=""/>
    <s v=""/>
    <s v=""/>
    <s v=""/>
    <n v="0"/>
    <n v="0"/>
    <n v="0"/>
    <n v="0"/>
    <n v="39"/>
    <n v="0"/>
    <n v="0"/>
    <n v="0"/>
    <n v="0"/>
    <n v="39"/>
    <x v="2"/>
    <n v="29.144983844061656"/>
    <n v="146.77877611491073"/>
    <n v="-6.240041027638199E-3"/>
    <n v="29.144983844061656"/>
    <n v="146.77877611491073"/>
    <n v="175.92375995897237"/>
  </r>
  <r>
    <s v="V2K9453D01012015C122"/>
    <s v="10065"/>
    <s v="3011/2"/>
    <s v="CRVSNN52A69L648T"/>
    <s v=""/>
    <s v="F"/>
    <s v="CERVELLI SUSANNA"/>
    <s v="CERVELLI"/>
    <s v="SUSANNA"/>
    <s v="F"/>
    <s v="29/01/1952"/>
    <s v="VALSAVIORE"/>
    <s v="VIA ANDROLA, 37 A"/>
    <s v="CEVO"/>
    <s v="25040"/>
    <s v="VIA ANDROLA"/>
    <s v="37"/>
    <s v="A"/>
    <s v=""/>
    <s v=""/>
    <s v=""/>
    <s v=""/>
    <s v="LOCALITA' ECCIA, "/>
    <s v="LOCALITA' ECCIA"/>
    <s v=""/>
    <s v=""/>
    <s v=""/>
    <s v=""/>
    <s v=""/>
    <s v=""/>
    <s v="FAB"/>
    <s v="C591"/>
    <s v="NCT"/>
    <s v="00024"/>
    <s v="000180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2"/>
    <n v="72"/>
    <x v="0"/>
    <x v="0"/>
    <s v="LOCALI AD USO ABITAZIONE"/>
    <s v=""/>
    <s v=""/>
    <n v="2"/>
    <s v="145 - RIDUZIONI = 135 - INSEDIAMENTI UBICATI FUORI DALL'AREA DI RACCOLTA, SUPERIORE A 300"/>
    <s v=""/>
    <s v=""/>
    <s v=""/>
    <s v=""/>
    <s v=""/>
    <s v="SIMULAZIONE TARI 2022 MT"/>
    <n v="92.85"/>
    <n v="-69.64"/>
    <n v="23.21"/>
    <n v="365"/>
    <s v="giorni"/>
    <s v="2022"/>
    <s v="01/01/2022"/>
    <s v="31/12/2022"/>
    <s v=""/>
    <s v=""/>
    <s v=""/>
    <s v=""/>
    <s v=""/>
    <s v=""/>
    <n v="0"/>
    <n v="0.75"/>
    <n v="0"/>
    <n v="0"/>
    <n v="18"/>
    <n v="0"/>
    <n v="0.75"/>
    <n v="0"/>
    <n v="0"/>
    <n v="0.25"/>
    <x v="5"/>
    <n v="10.353450513974538"/>
    <n v="12.860932971517709"/>
    <n v="4.3834854922479849E-3"/>
    <n v="10.353450513974538"/>
    <n v="12.860932971517709"/>
    <n v="23.214383485492249"/>
  </r>
  <r>
    <s v="V2K8828D01012019C122"/>
    <s v="17882"/>
    <s v="3012/1"/>
    <s v="GZZRRT64A69C591W"/>
    <s v=""/>
    <s v="F"/>
    <s v="GOZZI ROBERTA"/>
    <s v="GOZZI"/>
    <s v="ROBERTA"/>
    <s v="F"/>
    <s v="29/01/1964"/>
    <s v="CEVO"/>
    <s v="VIA PINETA, 4"/>
    <s v="CEVO"/>
    <s v="25040"/>
    <s v="VIA PINETA"/>
    <s v="4"/>
    <s v=""/>
    <s v=""/>
    <s v=""/>
    <s v=""/>
    <s v=""/>
    <s v="VIA PINETA, 4"/>
    <s v="VIA PINETA"/>
    <s v="4"/>
    <s v=""/>
    <s v=""/>
    <s v=""/>
    <s v=""/>
    <s v=""/>
    <s v="FAB"/>
    <s v="C591"/>
    <s v="NCT"/>
    <s v="00016"/>
    <s v="000131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6.8"/>
    <n v="96.8"/>
    <x v="0"/>
    <x v="0"/>
    <s v="LOCALI AD USO ABITAZIONE"/>
    <s v=""/>
    <s v=""/>
    <n v="2"/>
    <s v=""/>
    <s v=""/>
    <s v=""/>
    <s v=""/>
    <s v=""/>
    <s v="Subentra a Gozzi Pietro"/>
    <s v="SIMULAZIONE TARI 2022 MT"/>
    <n v="107.12"/>
    <s v=""/>
    <n v="107.12"/>
    <n v="365"/>
    <s v="giorni"/>
    <s v="2022"/>
    <s v="01/01/2022"/>
    <s v="31/12/2022"/>
    <s v=""/>
    <s v=""/>
    <s v=""/>
    <s v=""/>
    <s v=""/>
    <s v=""/>
    <n v="0"/>
    <n v="0"/>
    <n v="0"/>
    <n v="0"/>
    <n v="96.8"/>
    <n v="0"/>
    <n v="0"/>
    <n v="0"/>
    <n v="0"/>
    <n v="1"/>
    <x v="5"/>
    <n v="55.678556097374184"/>
    <n v="51.443731886070836"/>
    <n v="2.2879834450151293E-3"/>
    <n v="55.678556097374184"/>
    <n v="51.443731886070836"/>
    <n v="107.12228798344502"/>
  </r>
  <r>
    <s v="V2K8831D01012019C123"/>
    <s v="17882"/>
    <s v="3013/1"/>
    <s v="GZZRRT64A69C591W"/>
    <s v=""/>
    <s v="F"/>
    <s v="GOZZI ROBERTA"/>
    <s v="GOZZI"/>
    <s v="ROBERTA"/>
    <s v="F"/>
    <s v="29/01/1964"/>
    <s v="CEVO"/>
    <s v="VIA PINETA, 4"/>
    <s v="CEVO"/>
    <s v="25040"/>
    <s v="VIA PINETA"/>
    <s v="4"/>
    <s v=""/>
    <s v=""/>
    <s v=""/>
    <s v=""/>
    <s v=""/>
    <s v="VIA PINETA, 4"/>
    <s v="VIA PINETA"/>
    <s v="4"/>
    <s v=""/>
    <s v=""/>
    <s v=""/>
    <s v=""/>
    <s v=""/>
    <s v="FAB"/>
    <s v="C591"/>
    <s v="NCT"/>
    <s v="00016"/>
    <s v="000131"/>
    <s v=""/>
    <s v="0505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1"/>
    <s v="LOCALI ACCESSORI UTENZA DOMESTICA"/>
    <s v=""/>
    <s v=""/>
    <n v="2"/>
    <s v=""/>
    <s v=""/>
    <s v=""/>
    <s v=""/>
    <s v=""/>
    <s v="Subentra a Gozzi Pietro"/>
    <s v="SIMULAZIONE TARI 2022 MT"/>
    <n v="19.559999999999999"/>
    <s v=""/>
    <n v="19.559999999999999"/>
    <n v="365"/>
    <s v="giorni"/>
    <s v="2022"/>
    <s v="01/01/2022"/>
    <s v="31/12/2022"/>
    <s v=""/>
    <s v=""/>
    <s v=""/>
    <s v=""/>
    <s v=""/>
    <s v=""/>
    <n v="0"/>
    <n v="0"/>
    <n v="0"/>
    <n v="0"/>
    <n v="34"/>
    <n v="1"/>
    <n v="0"/>
    <n v="0"/>
    <n v="0"/>
    <n v="0"/>
    <x v="5"/>
    <n v="19.556517637507461"/>
    <n v="0"/>
    <n v="-3.4823624925373053E-3"/>
    <n v="19.556517637507461"/>
    <n v="0"/>
    <n v="19.556517637507461"/>
  </r>
  <r>
    <s v="V2K8834D25052019C99"/>
    <s v="9574"/>
    <s v="3014/1"/>
    <s v="BZZMNP59H57C591Y"/>
    <s v=""/>
    <s v="F"/>
    <s v="BAZZANA MARINA PAOLA"/>
    <s v="BAZZANA"/>
    <s v="MARINA PAOLA"/>
    <s v="F"/>
    <s v="17/06/1959"/>
    <s v="CEVO"/>
    <s v="VIA ANDROLA, 25"/>
    <s v="CEVO"/>
    <s v="25040"/>
    <s v="VIA ANDROLA"/>
    <s v="25"/>
    <s v=""/>
    <s v=""/>
    <s v=""/>
    <s v=""/>
    <s v=""/>
    <s v="VIA SAN VIGILIO, 62"/>
    <s v="VIA SAN VIGILIO"/>
    <s v="62"/>
    <s v=""/>
    <s v=""/>
    <s v=""/>
    <s v=""/>
    <s v=""/>
    <s v="FAB"/>
    <s v="C591"/>
    <s v="NCT"/>
    <s v="00015"/>
    <s v="000245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5"/>
    <x v="0"/>
    <x v="4"/>
    <s v=""/>
    <s v=""/>
    <s v=""/>
    <s v=""/>
    <s v=""/>
    <s v=""/>
    <s v=""/>
    <s v=""/>
    <s v=""/>
    <s v="Subentra a Bazzana Giacom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837D06122019C99"/>
    <s v="9950"/>
    <s v="3015/1"/>
    <s v="CMPRGB58H27B149G"/>
    <s v=""/>
    <s v="F"/>
    <s v="CAMPANA REMIGIO BATTISTA"/>
    <s v="CAMPANA"/>
    <s v="REMIGIO BATTISTA"/>
    <s v="M"/>
    <s v="27/06/1958"/>
    <s v="BRENO"/>
    <s v="ACCESSO APPROSSIMATIVO"/>
    <s v="CEDEGOLO"/>
    <s v="25051"/>
    <s v=""/>
    <s v=""/>
    <s v=""/>
    <s v=""/>
    <s v=""/>
    <s v=""/>
    <s v=""/>
    <s v="VIA CASTELLO, 26"/>
    <s v="VIA CASTELLO"/>
    <s v="26"/>
    <s v=""/>
    <s v=""/>
    <s v=""/>
    <s v=""/>
    <s v=""/>
    <s v="FAB"/>
    <s v="C591"/>
    <s v="NCT"/>
    <s v="00014"/>
    <s v="000035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110"/>
    <x v="0"/>
    <x v="4"/>
    <s v=""/>
    <s v=""/>
    <s v=""/>
    <s v=""/>
    <s v=""/>
    <s v=""/>
    <s v=""/>
    <s v=""/>
    <s v=""/>
    <s v="Subentra alla mamma Matti Maria Martin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841D01012019C122"/>
    <s v="18945"/>
    <s v="3016/1"/>
    <s v="BZZGTR66D19C591D"/>
    <s v=""/>
    <s v="F"/>
    <s v="BAZZANA GUALTIERO"/>
    <s v="BAZZANA"/>
    <s v="GUALTIERO"/>
    <s v="M"/>
    <s v="19/04/1966"/>
    <s v="CEVO"/>
    <s v="VIA VENEZIA GIULIA, 10"/>
    <s v="CASTANO PRIMO"/>
    <s v="20022"/>
    <s v="VIA VENEZIA GIULIA"/>
    <s v="10"/>
    <s v=""/>
    <s v=""/>
    <s v=""/>
    <s v=""/>
    <s v=""/>
    <s v="VIA GUGLIELMO MARCONI, 37"/>
    <s v="VIA GUGLIELMO MARCONI"/>
    <s v="37"/>
    <s v=""/>
    <s v=""/>
    <s v=""/>
    <s v=""/>
    <s v=""/>
    <s v="FAB"/>
    <s v="C591"/>
    <s v="NCT"/>
    <s v="00014"/>
    <s v="000278"/>
    <s v=""/>
    <s v="0006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2"/>
    <n v="112"/>
    <x v="0"/>
    <x v="0"/>
    <s v="LOCALI AD USO ABITAZIONE"/>
    <s v=""/>
    <s v=""/>
    <s v=""/>
    <s v=""/>
    <s v=""/>
    <s v=""/>
    <s v=""/>
    <s v=""/>
    <s v=""/>
    <s v="SIMULAZIONE TARI 2022 MT"/>
    <n v="138.38999999999999"/>
    <s v=""/>
    <n v="138.38999999999999"/>
    <n v="365"/>
    <s v="giorni"/>
    <s v="2022"/>
    <s v="01/01/2022"/>
    <s v="31/12/2022"/>
    <s v=""/>
    <s v=""/>
    <s v=""/>
    <s v=""/>
    <s v=""/>
    <s v=""/>
    <n v="0"/>
    <n v="0"/>
    <n v="0"/>
    <n v="0"/>
    <n v="112"/>
    <n v="0"/>
    <n v="0"/>
    <n v="0"/>
    <n v="0"/>
    <n v="1"/>
    <x v="1"/>
    <n v="70.995089238682539"/>
    <n v="67.397800635548478"/>
    <n v="2.8898742310161651E-3"/>
    <n v="70.995089238682539"/>
    <n v="67.397800635548478"/>
    <n v="138.392889874231"/>
  </r>
  <r>
    <s v="V2K8842D01012019C122"/>
    <s v="19085"/>
    <s v="3017/1"/>
    <s v="BZZDBR78H69B157E"/>
    <s v=""/>
    <s v="F"/>
    <s v="BAZZANA DEBORA"/>
    <s v="BAZZANA"/>
    <s v="DEBORA"/>
    <s v="F"/>
    <s v="29/06/1978"/>
    <s v="BRESCIA"/>
    <s v="VIA G.B.GUARNERI, 2"/>
    <s v="PASSIRANO"/>
    <s v="25050"/>
    <s v="VIA G.B.GUARNERI"/>
    <s v="2"/>
    <s v=""/>
    <s v=""/>
    <s v=""/>
    <s v=""/>
    <s v=""/>
    <s v="VIA GUGLIELMO MARCONI, 37"/>
    <s v="VIA GUGLIELMO MARCONI"/>
    <s v="37"/>
    <s v=""/>
    <s v=""/>
    <s v=""/>
    <s v=""/>
    <s v=""/>
    <s v="FAB"/>
    <s v="C591"/>
    <s v="NCT"/>
    <s v="00014"/>
    <s v="000278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2"/>
    <n v="142"/>
    <x v="0"/>
    <x v="0"/>
    <s v="LOCALI AD USO ABITAZIONE"/>
    <s v=""/>
    <s v=""/>
    <s v=""/>
    <s v=""/>
    <s v=""/>
    <s v=""/>
    <s v=""/>
    <s v=""/>
    <s v=""/>
    <s v="SIMULAZIONE TARI 2022 MT"/>
    <n v="157.41"/>
    <s v=""/>
    <n v="157.41"/>
    <n v="365"/>
    <s v="giorni"/>
    <s v="2022"/>
    <s v="01/01/2022"/>
    <s v="31/12/2022"/>
    <s v=""/>
    <s v=""/>
    <s v=""/>
    <s v=""/>
    <s v=""/>
    <s v=""/>
    <n v="0"/>
    <n v="0"/>
    <n v="0"/>
    <n v="0"/>
    <n v="142"/>
    <n v="0"/>
    <n v="0"/>
    <n v="0"/>
    <n v="0"/>
    <n v="1"/>
    <x v="1"/>
    <n v="90.011630999043945"/>
    <n v="67.397800635548478"/>
    <n v="-5.6836540758808951E-4"/>
    <n v="90.011630999043945"/>
    <n v="67.397800635548478"/>
    <n v="157.40943163459241"/>
  </r>
  <r>
    <s v="V2K8846D23042019C122"/>
    <s v="9420"/>
    <s v="3018/1"/>
    <s v="MTTMKT74C44B149T"/>
    <s v=""/>
    <s v="F"/>
    <s v="MATTI MARIA KETTY"/>
    <s v="MATTI"/>
    <s v="MARIA KETTY"/>
    <s v="F"/>
    <s v="04/03/1974"/>
    <s v="BRENO"/>
    <s v="VIA CASTELLO, 11"/>
    <s v="CEVO"/>
    <s v="25040"/>
    <s v="VIA CASTELLO"/>
    <s v="11"/>
    <s v=""/>
    <s v=""/>
    <s v=""/>
    <s v=""/>
    <s v=""/>
    <s v="VIA CASTELLO, "/>
    <s v="VIA CASTELLO"/>
    <s v=""/>
    <s v=""/>
    <s v=""/>
    <s v=""/>
    <s v=""/>
    <s v=""/>
    <s v="FAB"/>
    <s v="C591"/>
    <s v="NCT"/>
    <s v="00014"/>
    <s v="000093"/>
    <s v=""/>
    <s v="0012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8"/>
    <n v="88"/>
    <x v="0"/>
    <x v="0"/>
    <s v="LOCALI AD USO ABITAZIONE"/>
    <s v=""/>
    <s v=""/>
    <n v="1"/>
    <s v=""/>
    <s v=""/>
    <s v=""/>
    <s v=""/>
    <s v=""/>
    <s v=""/>
    <s v="SIMULAZIONE TARI 2022 MT"/>
    <n v="60.32"/>
    <s v=""/>
    <n v="60.32"/>
    <n v="365"/>
    <s v="giorni"/>
    <s v="2022"/>
    <s v="01/01/2022"/>
    <s v="31/12/2022"/>
    <s v=""/>
    <s v=""/>
    <s v=""/>
    <s v=""/>
    <s v=""/>
    <s v=""/>
    <n v="0"/>
    <n v="0"/>
    <n v="0"/>
    <n v="0"/>
    <n v="88"/>
    <n v="0"/>
    <n v="0"/>
    <n v="0"/>
    <n v="0"/>
    <n v="1"/>
    <x v="0"/>
    <n v="43.385887868083778"/>
    <n v="16.930848468833439"/>
    <n v="-3.2636630827838076E-3"/>
    <n v="43.385887868083778"/>
    <n v="16.930848468833439"/>
    <n v="60.316736336917216"/>
  </r>
  <r>
    <s v="V2K8847D01012020C14"/>
    <s v="9420"/>
    <s v="3019/1"/>
    <s v="MTTMKT74C44B149T"/>
    <s v=""/>
    <s v="F"/>
    <s v="MATTI MARIA KETTY"/>
    <s v="MATTI"/>
    <s v="MARIA KETTY"/>
    <s v="F"/>
    <s v="04/03/1974"/>
    <s v="BRENO"/>
    <s v="VIA CASTELLO, 11"/>
    <s v="CEVO"/>
    <s v="25040"/>
    <s v="VIA CASTELLO"/>
    <s v="11"/>
    <s v=""/>
    <s v=""/>
    <s v=""/>
    <s v=""/>
    <s v=""/>
    <s v="VIA CASTELLO, "/>
    <s v="VIA CASTELLO"/>
    <s v=""/>
    <s v=""/>
    <s v=""/>
    <s v=""/>
    <s v=""/>
    <s v=""/>
    <s v="FAB"/>
    <s v="C591"/>
    <s v="NCT"/>
    <s v="00014"/>
    <s v="000391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0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855D12042019C123"/>
    <s v="350"/>
    <s v="3020/1"/>
    <s v="BNDLNG34R17L648N"/>
    <s v=""/>
    <s v="F"/>
    <s v="BIONDI LUIGI ANGELO"/>
    <s v="BIONDI"/>
    <s v="LUIGI ANGELO"/>
    <s v="M"/>
    <s v="17/10/1934"/>
    <s v="VALSAVIORE"/>
    <s v="VIA CESARE BATTISTI, 5"/>
    <s v="CEVO"/>
    <s v="25040"/>
    <s v="VIA CESARE BATTISTI"/>
    <s v="5"/>
    <s v=""/>
    <s v=""/>
    <s v=""/>
    <s v=""/>
    <s v=""/>
    <s v="VIA CESARE BATTISTI, 5"/>
    <s v="VIA CESARE BATTISTI"/>
    <s v="5"/>
    <s v=""/>
    <s v=""/>
    <s v=""/>
    <s v=""/>
    <s v=""/>
    <s v="FAB"/>
    <s v="C591"/>
    <s v="NCT"/>
    <s v="00015"/>
    <s v="000081"/>
    <s v=""/>
    <s v="0003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1"/>
    <s v="LOCALI ACCESSORI UTENZA DOMESTICA"/>
    <s v=""/>
    <s v=""/>
    <s v=""/>
    <s v=""/>
    <s v=""/>
    <s v=""/>
    <s v=""/>
    <s v=""/>
    <s v=""/>
    <s v="SIMULAZIONE TARI 2022 MT"/>
    <n v="20.92"/>
    <s v=""/>
    <n v="20.92"/>
    <n v="365"/>
    <s v="giorni"/>
    <s v="2022"/>
    <s v="01/01/2022"/>
    <s v="31/12/2022"/>
    <s v=""/>
    <s v=""/>
    <s v=""/>
    <s v=""/>
    <s v=""/>
    <s v=""/>
    <n v="0"/>
    <n v="0"/>
    <n v="0"/>
    <n v="0"/>
    <n v="33"/>
    <n v="1"/>
    <n v="0"/>
    <n v="0"/>
    <n v="0"/>
    <n v="0"/>
    <x v="1"/>
    <n v="20.918195936397534"/>
    <n v="0"/>
    <n v="-1.8040636024672096E-3"/>
    <n v="20.918195936397534"/>
    <n v="0"/>
    <n v="20.918195936397534"/>
  </r>
  <r>
    <s v="V2K8857D01012014C122"/>
    <s v="16234"/>
    <s v="3021/1"/>
    <s v="BNMFNZ54P15I476Y"/>
    <s v=""/>
    <s v="F"/>
    <s v="BONOMELLI FIORENZO"/>
    <s v="BONOMELLI"/>
    <s v="FIORENZO"/>
    <s v="M"/>
    <s v="15/09/1954"/>
    <s v="SAVIORE"/>
    <s v="VIA DELLE BATTAGLIE, 3"/>
    <s v="BERZO DEMO"/>
    <s v="25040"/>
    <s v="VIA DELLE BATTAGLIE"/>
    <s v="3"/>
    <s v=""/>
    <s v=""/>
    <s v=""/>
    <s v=""/>
    <s v=""/>
    <s v="LOCALITA' RASEGA, "/>
    <s v="LOCALITA' RASEGA"/>
    <s v=""/>
    <s v=""/>
    <s v=""/>
    <s v=""/>
    <s v=""/>
    <s v=""/>
    <s v="FAB"/>
    <s v="C591"/>
    <s v="NCT"/>
    <s v="00033"/>
    <s v="000011"/>
    <s v=""/>
    <s v="000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98.46"/>
    <n v="-73.849999999999994"/>
    <n v="24.61"/>
    <n v="365"/>
    <s v="giorni"/>
    <s v="2022"/>
    <s v="01/01/2022"/>
    <s v="31/12/2022"/>
    <s v=""/>
    <s v=""/>
    <s v=""/>
    <s v=""/>
    <s v=""/>
    <s v=""/>
    <n v="0"/>
    <n v="0.75"/>
    <n v="0"/>
    <n v="0"/>
    <n v="12.25"/>
    <n v="0"/>
    <n v="0.75"/>
    <n v="0"/>
    <n v="0"/>
    <n v="0.25"/>
    <x v="1"/>
    <n v="7.7650878854809031"/>
    <n v="16.849450158887119"/>
    <n v="4.5380443680222982E-3"/>
    <n v="7.7650878854809031"/>
    <n v="16.849450158887119"/>
    <n v="24.614538044368022"/>
  </r>
  <r>
    <s v="V2K8858D01012014C123"/>
    <s v="16234"/>
    <s v="3021/2"/>
    <s v="BNMFNZ54P15I476Y"/>
    <s v=""/>
    <s v="F"/>
    <s v="BONOMELLI FIORENZO"/>
    <s v="BONOMELLI"/>
    <s v="FIORENZO"/>
    <s v="M"/>
    <s v="15/09/1954"/>
    <s v="SAVIORE"/>
    <s v="VIA DELLE BATTAGLIE, 3"/>
    <s v="BERZO DEMO"/>
    <s v="25040"/>
    <s v="VIA DELLE BATTAGLIE"/>
    <s v="3"/>
    <s v=""/>
    <s v=""/>
    <s v=""/>
    <s v=""/>
    <s v=""/>
    <s v="LOCALITA' RASEGA, "/>
    <s v="LOCALITA' RASEGA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"/>
    <n v="5"/>
    <x v="0"/>
    <x v="1"/>
    <s v="LOCALI ACCESSORI UTENZA DOMESTICA"/>
    <s v=""/>
    <s v=""/>
    <s v=""/>
    <s v=""/>
    <s v=""/>
    <s v=""/>
    <s v=""/>
    <s v=""/>
    <s v=""/>
    <s v="SIMULAZIONE TARI 2022 MT"/>
    <n v="3.17"/>
    <s v=""/>
    <n v="3.17"/>
    <n v="365"/>
    <s v="giorni"/>
    <s v="2022"/>
    <s v="01/01/2022"/>
    <s v="31/12/2022"/>
    <s v=""/>
    <s v=""/>
    <s v=""/>
    <s v=""/>
    <s v=""/>
    <s v=""/>
    <n v="0"/>
    <n v="0"/>
    <n v="0"/>
    <n v="0"/>
    <n v="5"/>
    <n v="1"/>
    <n v="0"/>
    <n v="0"/>
    <n v="0"/>
    <n v="0"/>
    <x v="1"/>
    <n v="3.1694236267268994"/>
    <n v="0"/>
    <n v="-5.7637327310056108E-4"/>
    <n v="3.1694236267268994"/>
    <n v="0"/>
    <n v="3.1694236267268994"/>
  </r>
  <r>
    <s v="V2K8871D01012020C122"/>
    <s v="15086"/>
    <s v="3022/1"/>
    <s v="RSSCDM62E50B157K"/>
    <s v=""/>
    <s v="F"/>
    <s v="ROSSO CLAUDIA MARIA"/>
    <s v="ROSSO"/>
    <s v="CLAUDIA MARIA"/>
    <s v="F"/>
    <s v="10/05/1962"/>
    <s v="BRESCIA"/>
    <s v="VIA LUCIANO MANARA, 48 BIS"/>
    <s v="BRESCIA"/>
    <s v="25100"/>
    <s v="VIA LUCIANO MANARA"/>
    <s v="48"/>
    <s v="BIS"/>
    <s v=""/>
    <s v=""/>
    <s v=""/>
    <s v=""/>
    <s v="VIA TRIESTE, 36"/>
    <s v="VIA TRIESTE"/>
    <s v="36"/>
    <s v=""/>
    <s v=""/>
    <s v=""/>
    <s v=""/>
    <s v=""/>
    <s v="FAB"/>
    <s v="C591"/>
    <s v="NCT"/>
    <s v="00015"/>
    <s v="000224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8876D01012019C122"/>
    <s v="1055"/>
    <s v="3023/1"/>
    <s v="SCLLBR52S56L648M"/>
    <s v=""/>
    <s v="F"/>
    <s v="SCOLARI LIBERA"/>
    <s v="SCOLARI"/>
    <s v="LIBERA"/>
    <s v="F"/>
    <s v="16/11/1952"/>
    <s v="VALSAVIORE"/>
    <s v="VIA ADAMELLO, 16"/>
    <s v="SAVIORE DELL'ADAMELLO"/>
    <s v="25040"/>
    <s v="VIA ADAMELLO"/>
    <s v="16"/>
    <s v=""/>
    <s v=""/>
    <s v=""/>
    <s v=""/>
    <s v=""/>
    <s v="LOCALITA' GHISELLA, "/>
    <s v="LOCALITA' GHISELLA"/>
    <s v=""/>
    <s v=""/>
    <s v=""/>
    <s v=""/>
    <s v=""/>
    <s v=""/>
    <s v="FAB"/>
    <s v="C591"/>
    <s v="NCT"/>
    <s v="00004"/>
    <s v="000014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01"/>
    <n v="-75.75"/>
    <n v="25.25"/>
    <n v="365"/>
    <s v="giorni"/>
    <s v="2022"/>
    <s v="01/01/2022"/>
    <s v="31/12/2022"/>
    <s v=""/>
    <s v=""/>
    <s v=""/>
    <s v=""/>
    <s v=""/>
    <s v=""/>
    <n v="0"/>
    <n v="0.75"/>
    <n v="0"/>
    <n v="0"/>
    <n v="13.249999999999998"/>
    <n v="0"/>
    <n v="0.75"/>
    <n v="0"/>
    <n v="0"/>
    <n v="0.25"/>
    <x v="1"/>
    <n v="8.3989726108262825"/>
    <n v="16.849450158887119"/>
    <n v="-1.577230286599729E-3"/>
    <n v="8.3989726108262825"/>
    <n v="16.849450158887119"/>
    <n v="25.2484227697134"/>
  </r>
  <r>
    <s v="V2K8877D01012019C15"/>
    <s v="1055"/>
    <s v="3023/2"/>
    <s v="SCLLBR52S56L648M"/>
    <s v=""/>
    <s v="F"/>
    <s v="SCOLARI LIBERA"/>
    <s v="SCOLARI"/>
    <s v="LIBERA"/>
    <s v="F"/>
    <s v="16/11/1952"/>
    <s v="VALSAVIORE"/>
    <s v="VIA ADAMELLO, 16"/>
    <s v="SAVIORE DELL'ADAMELLO"/>
    <s v="25040"/>
    <s v="VIA ADAMELLO"/>
    <s v="16"/>
    <s v=""/>
    <s v=""/>
    <s v=""/>
    <s v=""/>
    <s v=""/>
    <s v="LOCALITA' GHISELLA, "/>
    <s v="LOCALITA' GHISELLA"/>
    <s v=""/>
    <s v=""/>
    <s v=""/>
    <s v=""/>
    <s v=""/>
    <s v=""/>
    <s v="FAB"/>
    <s v="C591"/>
    <s v="NCT"/>
    <s v="00004"/>
    <s v="000014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35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878D01012019C123"/>
    <s v="1055"/>
    <s v="3024/1"/>
    <s v="SCLLBR52S56L648M"/>
    <s v=""/>
    <s v="F"/>
    <s v="SCOLARI LIBERA"/>
    <s v="SCOLARI"/>
    <s v="LIBERA"/>
    <s v="F"/>
    <s v="16/11/1952"/>
    <s v="VALSAVIORE"/>
    <s v="VIA ADAMELLO, 16"/>
    <s v="SAVIORE DELL'ADAMELLO"/>
    <s v="25040"/>
    <s v="VIA ADAMELLO"/>
    <s v="16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8884D21062019C117"/>
    <s v="19165"/>
    <s v="3026/1"/>
    <s v="04100370982"/>
    <s v="04100370982"/>
    <s v="G"/>
    <s v="LA BAITA SNC DI GRAZIOLI VALENTINA E DAMIOLINI PIERANGELA"/>
    <s v=""/>
    <s v=""/>
    <s v=""/>
    <s v=""/>
    <s v=""/>
    <s v="VIA ROMA, 34"/>
    <s v="CEVO"/>
    <s v="25040"/>
    <s v="VIA ROMA"/>
    <s v="34"/>
    <s v=""/>
    <s v=""/>
    <s v=""/>
    <s v=""/>
    <s v=""/>
    <s v="VIA ROMA, 1"/>
    <s v="VIA ROMA"/>
    <s v="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2"/>
    <n v="122"/>
    <x v="1"/>
    <x v="12"/>
    <s v="BAR, CAFFE', PASTICCERIA"/>
    <s v=""/>
    <s v=""/>
    <s v=""/>
    <s v="289 - Riduzione COVID-19 = 425 - Applicata"/>
    <s v=""/>
    <s v=""/>
    <s v=""/>
    <s v=""/>
    <s v=""/>
    <s v="SIMULAZIONE TARI 2022 MT"/>
    <n v="550.32000000000005"/>
    <s v=""/>
    <n v="550.32000000000005"/>
    <n v="365"/>
    <s v="giorni"/>
    <s v="2022"/>
    <s v="01/01/2022"/>
    <s v="31/12/2022"/>
    <s v=""/>
    <s v=""/>
    <s v=""/>
    <s v=""/>
    <s v=""/>
    <s v=""/>
    <n v="0"/>
    <n v="0"/>
    <n v="0"/>
    <n v="0"/>
    <n v="122"/>
    <n v="0"/>
    <n v="0"/>
    <n v="0"/>
    <n v="0"/>
    <n v="122"/>
    <x v="2"/>
    <n v="91.171487922449288"/>
    <n v="459.15412015433611"/>
    <n v="5.6080767853927682E-3"/>
    <n v="91.171487922449288"/>
    <n v="459.15412015433611"/>
    <n v="550.32560807678544"/>
  </r>
  <r>
    <s v="V2K8885D21062019C117"/>
    <s v="19165"/>
    <s v="3027/1"/>
    <s v="04100370982"/>
    <s v="04100370982"/>
    <s v="G"/>
    <s v="LA BAITA SNC DI GRAZIOLI VALENTINA E DAMIOLINI PIERANGELA"/>
    <s v=""/>
    <s v=""/>
    <s v=""/>
    <s v=""/>
    <s v=""/>
    <s v="VIA ROMA, 34"/>
    <s v="CEVO"/>
    <s v="25040"/>
    <s v="VIA ROMA"/>
    <s v="34"/>
    <s v=""/>
    <s v=""/>
    <s v=""/>
    <s v=""/>
    <s v=""/>
    <s v="VIA ROMA, 34"/>
    <s v="VIA ROMA"/>
    <s v="34"/>
    <s v=""/>
    <s v=""/>
    <s v=""/>
    <s v=""/>
    <s v=""/>
    <s v="FAB"/>
    <s v="C591"/>
    <s v="NCT"/>
    <s v="00014"/>
    <s v="000141"/>
    <s v=""/>
    <s v="0013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2"/>
    <n v="122"/>
    <x v="1"/>
    <x v="12"/>
    <s v="BAR, CAFFE', PASTICCERIA"/>
    <s v=""/>
    <s v=""/>
    <s v=""/>
    <s v="289 - Riduzione COVID-19 = 425 - Applicata"/>
    <s v=""/>
    <s v=""/>
    <s v=""/>
    <s v=""/>
    <s v=""/>
    <s v="SIMULAZIONE TARI 2022 MT"/>
    <n v="550.32000000000005"/>
    <s v=""/>
    <n v="550.32000000000005"/>
    <n v="365"/>
    <s v="giorni"/>
    <s v="2022"/>
    <s v="01/01/2022"/>
    <s v="31/12/2022"/>
    <s v=""/>
    <s v=""/>
    <s v=""/>
    <s v=""/>
    <s v=""/>
    <s v=""/>
    <n v="0"/>
    <n v="0"/>
    <n v="0"/>
    <n v="0"/>
    <n v="122"/>
    <n v="0"/>
    <n v="0"/>
    <n v="0"/>
    <n v="0"/>
    <n v="122"/>
    <x v="2"/>
    <n v="91.171487922449288"/>
    <n v="459.15412015433611"/>
    <n v="5.6080767853927682E-3"/>
    <n v="91.171487922449288"/>
    <n v="459.15412015433611"/>
    <n v="550.32560807678544"/>
  </r>
  <r>
    <s v="V2K8888D01012020C122"/>
    <s v="18285"/>
    <s v="3028/1"/>
    <s v="BNIFDN67C18C933H"/>
    <s v=""/>
    <s v="F"/>
    <s v="BIN FERDINANDO"/>
    <s v="BIN"/>
    <s v="FERDINANDO"/>
    <s v="M"/>
    <s v="18/03/1967"/>
    <s v="COMO"/>
    <s v="VIA DEL SOLE, 2"/>
    <s v="LECCO"/>
    <s v="23900"/>
    <s v="VIA DEL SOLE"/>
    <s v="2"/>
    <s v=""/>
    <s v=""/>
    <s v=""/>
    <s v=""/>
    <s v=""/>
    <s v="VICOLO DELL'ALBERA, 16"/>
    <s v="VICOLO DELL'ALBERA"/>
    <s v="16"/>
    <s v=""/>
    <s v=""/>
    <s v=""/>
    <s v=""/>
    <s v=""/>
    <s v="FAB"/>
    <s v="C591"/>
    <s v="NCT"/>
    <s v="00015"/>
    <s v="000403"/>
    <s v=""/>
    <s v="0003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3"/>
    <n v="93"/>
    <x v="0"/>
    <x v="0"/>
    <s v="LOCALI AD USO ABITAZIONE"/>
    <s v=""/>
    <s v=""/>
    <s v=""/>
    <s v=""/>
    <s v=""/>
    <s v=""/>
    <s v=""/>
    <s v=""/>
    <s v="Subentra a Bin Diego come da comunicazione allegata nel fascicolo"/>
    <s v="SIMULAZIONE TARI 2022 MT"/>
    <n v="126.35"/>
    <s v=""/>
    <n v="126.35"/>
    <n v="365"/>
    <s v="giorni"/>
    <s v="2022"/>
    <s v="01/01/2022"/>
    <s v="31/12/2022"/>
    <s v=""/>
    <s v=""/>
    <s v=""/>
    <s v=""/>
    <s v=""/>
    <s v=""/>
    <n v="0"/>
    <n v="0"/>
    <n v="0"/>
    <n v="0"/>
    <n v="93"/>
    <n v="0"/>
    <n v="0"/>
    <n v="0"/>
    <n v="0"/>
    <n v="1"/>
    <x v="1"/>
    <n v="58.951279457120329"/>
    <n v="67.397800635548478"/>
    <n v="-9.1990733119473589E-4"/>
    <n v="58.951279457120329"/>
    <n v="67.397800635548478"/>
    <n v="126.3490800926688"/>
  </r>
  <r>
    <s v="V2K8896D01012020C122"/>
    <s v="10866"/>
    <s v="3029/1"/>
    <s v="PZZMLS34L56E463Q"/>
    <s v=""/>
    <s v="F"/>
    <s v="POZZI MARIA LUISA"/>
    <s v="POZZI"/>
    <s v="MARIA LUISA"/>
    <s v="F"/>
    <s v="16/07/1934"/>
    <s v="LA SPEZIA"/>
    <s v="VIA ODESCALCHI, 5"/>
    <s v="CHIASSO"/>
    <s v="6830"/>
    <s v="VIA ODESCALCHI"/>
    <s v="5"/>
    <s v=""/>
    <s v=""/>
    <s v=""/>
    <s v=""/>
    <s v=""/>
    <s v="VICOLO DELL'ALBERA, 4"/>
    <s v="VICOLO DELL'ALBERA"/>
    <s v="4"/>
    <s v=""/>
    <s v=""/>
    <s v=""/>
    <s v=""/>
    <s v=""/>
    <s v="FAB"/>
    <s v="C591"/>
    <s v="NCT"/>
    <s v="00015"/>
    <s v="000374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SUBENTRA A MATTI GIACOMO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8899D01012020C123"/>
    <s v="10866"/>
    <s v="3030/1"/>
    <s v="PZZMLS34L56E463Q"/>
    <s v=""/>
    <s v="F"/>
    <s v="POZZI MARIA LUISA"/>
    <s v="POZZI"/>
    <s v="MARIA LUISA"/>
    <s v="F"/>
    <s v="16/07/1934"/>
    <s v="LA SPEZIA"/>
    <s v="VIA ODESCALCHI, 5"/>
    <s v="CHIASSO"/>
    <s v="6830"/>
    <s v="VIA ODESCALCHI"/>
    <s v="5"/>
    <s v=""/>
    <s v=""/>
    <s v=""/>
    <s v=""/>
    <s v=""/>
    <s v="VICOLO DELL'ALBERA, 4"/>
    <s v="VICOLO DELL'ALBERA"/>
    <s v="4"/>
    <s v=""/>
    <s v=""/>
    <s v=""/>
    <s v=""/>
    <s v=""/>
    <s v="FAB"/>
    <s v="C591"/>
    <s v="NCT"/>
    <s v="00015"/>
    <s v="000374"/>
    <s v=""/>
    <s v="0005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n v="1"/>
    <s v=""/>
    <s v=""/>
    <s v=""/>
    <s v=""/>
    <s v=""/>
    <s v="SUBENTRA A MATTI GIACOMO"/>
    <s v="SIMULAZIONE TARI 2022 MT"/>
    <n v="9.86"/>
    <s v=""/>
    <n v="9.86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0"/>
    <n v="9.86042906092813"/>
    <n v="0"/>
    <n v="4.2906092813055352E-4"/>
    <n v="9.86042906092813"/>
    <n v="0"/>
    <n v="9.86042906092813"/>
  </r>
  <r>
    <s v="V2K8911D01012020C122"/>
    <s v="18857"/>
    <s v="3031/1"/>
    <s v="BZZLGU59L29C591L"/>
    <s v=""/>
    <s v="F"/>
    <s v="BAZZANA LUIGI"/>
    <s v="BAZZANA"/>
    <s v="LUIGI"/>
    <s v="M"/>
    <s v="29/07/1959"/>
    <s v="CEVO"/>
    <s v="VIA GUGLIELMO MARCONI, 19 C"/>
    <s v="CEVO"/>
    <s v="25040"/>
    <s v="VIA GUGLIELMO MARCONI"/>
    <s v="19"/>
    <s v="C"/>
    <s v=""/>
    <s v=""/>
    <s v=""/>
    <s v=""/>
    <s v="VIA GUGLIELMO MARCONI, 19"/>
    <s v="VIA GUGLIELMO MARCONI"/>
    <s v="19"/>
    <s v=""/>
    <s v=""/>
    <s v=""/>
    <s v=""/>
    <s v=""/>
    <s v="FAB"/>
    <s v="C591"/>
    <s v="NCT"/>
    <s v="00014"/>
    <s v="00003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subentra a Comincioli Rosa Domenica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8914D01012020C123"/>
    <s v="18857"/>
    <s v="3032/1"/>
    <s v="BZZLGU59L29C591L"/>
    <s v=""/>
    <s v="F"/>
    <s v="BAZZANA LUIGI"/>
    <s v="BAZZANA"/>
    <s v="LUIGI"/>
    <s v="M"/>
    <s v="29/07/1959"/>
    <s v="CEVO"/>
    <s v="VIA GUGLIELMO MARCONI, 19 C"/>
    <s v="CEVO"/>
    <s v="25040"/>
    <s v="VIA GUGLIELMO MARCONI"/>
    <s v="19"/>
    <s v="C"/>
    <s v=""/>
    <s v=""/>
    <s v=""/>
    <s v=""/>
    <s v="VIA GUGLIELMO MARCONI, 19"/>
    <s v="VIA GUGLIELMO MARCONI"/>
    <s v="19"/>
    <s v=""/>
    <s v=""/>
    <s v=""/>
    <s v=""/>
    <s v=""/>
    <s v="FAB"/>
    <s v="C591"/>
    <s v="NCT"/>
    <s v="00014"/>
    <s v="00003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n v="1"/>
    <s v=""/>
    <s v=""/>
    <s v=""/>
    <s v=""/>
    <s v=""/>
    <s v="box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0"/>
    <n v="22.185965387088295"/>
    <n v="0"/>
    <n v="-4.034612911706148E-3"/>
    <n v="22.185965387088295"/>
    <n v="0"/>
    <n v="22.185965387088295"/>
  </r>
  <r>
    <s v="V2K8915D02082019C122"/>
    <s v="19250"/>
    <s v="3033/1"/>
    <s v="VLSNLS78E49D150G"/>
    <s v=""/>
    <s v="F"/>
    <s v="VALESI ANNALISA"/>
    <s v="VALESI"/>
    <s v="ANNALISA"/>
    <s v="F"/>
    <s v="09/05/1978"/>
    <s v="CREMONA"/>
    <s v="PADRE UGO MINELLI, 12 A"/>
    <s v="COCCAGLIO"/>
    <s v="25030"/>
    <s v="PADRE UGO MINELLI"/>
    <s v="12"/>
    <s v="A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594"/>
    <s v=""/>
    <s v="003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"/>
    <n v="58"/>
    <x v="0"/>
    <x v="0"/>
    <s v="LOCALI AD USO ABITAZIONE"/>
    <s v=""/>
    <s v=""/>
    <s v=""/>
    <s v=""/>
    <s v=""/>
    <s v=""/>
    <s v=""/>
    <s v=""/>
    <s v=""/>
    <s v="SIMULAZIONE TARI 2022 MT"/>
    <n v="104.17"/>
    <s v=""/>
    <n v="104.17"/>
    <n v="365"/>
    <s v="giorni"/>
    <s v="2022"/>
    <s v="01/01/2022"/>
    <s v="31/12/2022"/>
    <s v=""/>
    <s v=""/>
    <s v=""/>
    <s v=""/>
    <s v=""/>
    <s v=""/>
    <n v="0"/>
    <n v="0"/>
    <n v="0"/>
    <n v="0"/>
    <n v="58.000000000000007"/>
    <n v="0"/>
    <n v="0"/>
    <n v="0"/>
    <n v="0"/>
    <n v="1"/>
    <x v="1"/>
    <n v="36.765314070032041"/>
    <n v="67.397800635548478"/>
    <n v="-6.8852944194901511E-3"/>
    <n v="36.765314070032041"/>
    <n v="67.397800635548478"/>
    <n v="104.16311470558051"/>
  </r>
  <r>
    <s v="V2K8916D02082019C123"/>
    <s v="19250"/>
    <s v="3034/1"/>
    <s v="VLSNLS78E49D150G"/>
    <s v=""/>
    <s v="F"/>
    <s v="VALESI ANNALISA"/>
    <s v="VALESI"/>
    <s v="ANNALISA"/>
    <s v="F"/>
    <s v="09/05/1978"/>
    <s v="CREMONA"/>
    <s v="PADRE UGO MINELLI, 12 A"/>
    <s v="COCCAGLIO"/>
    <s v="25030"/>
    <s v="PADRE UGO MINELLI"/>
    <s v="12"/>
    <s v="A"/>
    <s v=""/>
    <s v=""/>
    <s v=""/>
    <s v=""/>
    <s v="VIA ANDROLA, 58"/>
    <s v="VIA ANDROLA"/>
    <s v="58"/>
    <s v=""/>
    <s v=""/>
    <s v=""/>
    <s v=""/>
    <s v=""/>
    <s v="FAB"/>
    <s v="C591"/>
    <s v="NCT"/>
    <s v="00013"/>
    <s v="000594"/>
    <s v=""/>
    <s v="002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.75"/>
    <n v="35.75"/>
    <x v="0"/>
    <x v="1"/>
    <s v="LOCALI ACCESSORI UTENZA DOMESTICA"/>
    <s v=""/>
    <s v=""/>
    <s v=""/>
    <s v=""/>
    <s v=""/>
    <s v=""/>
    <s v=""/>
    <s v=""/>
    <s v=""/>
    <s v="SIMULAZIONE TARI 2022 MT"/>
    <n v="22.66"/>
    <s v=""/>
    <n v="22.66"/>
    <n v="365"/>
    <s v="giorni"/>
    <s v="2022"/>
    <s v="01/01/2022"/>
    <s v="31/12/2022"/>
    <s v=""/>
    <s v=""/>
    <s v=""/>
    <s v=""/>
    <s v=""/>
    <s v=""/>
    <n v="0"/>
    <n v="0"/>
    <n v="0"/>
    <n v="0"/>
    <n v="35.75"/>
    <n v="1"/>
    <n v="0"/>
    <n v="0"/>
    <n v="0"/>
    <n v="0"/>
    <x v="1"/>
    <n v="22.661378931097332"/>
    <n v="0"/>
    <n v="1.3789310973315594E-3"/>
    <n v="22.661378931097332"/>
    <n v="0"/>
    <n v="22.661378931097332"/>
  </r>
  <r>
    <s v="V2K8921D01012017C123"/>
    <s v="18433"/>
    <s v="3036/1"/>
    <s v="LVTGNN84T16I476O"/>
    <s v=""/>
    <s v="F"/>
    <s v="ELVETTI GIANNI"/>
    <s v="ELVETTI"/>
    <s v="GIANNI"/>
    <s v="M"/>
    <s v="16/12/1984"/>
    <s v="SAVIORE DELL'ADAMELLO"/>
    <s v="VIA DELL'EMIGRANTE, 6"/>
    <s v="SELLERO"/>
    <s v="25050"/>
    <s v="VIA DELL'EMIGRANTE"/>
    <s v="6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0"/>
    <n v="160"/>
    <x v="0"/>
    <x v="1"/>
    <s v="LOCALI ACCESSORI UTENZA DOMESTICA"/>
    <s v=""/>
    <s v=""/>
    <s v=""/>
    <s v=""/>
    <s v=""/>
    <s v=""/>
    <s v=""/>
    <s v=""/>
    <s v="SUBENTRA A RONCHI ALAN"/>
    <s v="SIMULAZIONE TARI 2022 MT"/>
    <n v="101.42"/>
    <s v=""/>
    <n v="101.42"/>
    <n v="365"/>
    <s v="giorni"/>
    <s v="2022"/>
    <s v="01/01/2022"/>
    <s v="31/12/2022"/>
    <s v=""/>
    <s v=""/>
    <s v=""/>
    <s v=""/>
    <s v=""/>
    <s v=""/>
    <n v="0"/>
    <n v="0"/>
    <n v="0"/>
    <n v="0"/>
    <n v="160"/>
    <n v="1"/>
    <n v="0"/>
    <n v="0"/>
    <n v="0"/>
    <n v="0"/>
    <x v="1"/>
    <n v="101.42155605526078"/>
    <n v="0"/>
    <n v="1.5560552607780664E-3"/>
    <n v="101.42155605526078"/>
    <n v="0"/>
    <n v="101.42155605526078"/>
  </r>
  <r>
    <s v="V2K8924D01012020C122"/>
    <s v="18152"/>
    <s v="3037/1"/>
    <s v="CRVFBL97S52I274X"/>
    <s v=""/>
    <s v="F"/>
    <s v="CERVELLI FABIOLA"/>
    <s v="CERVELLI"/>
    <s v="FABIOLA"/>
    <s v="F"/>
    <s v="12/11/1997"/>
    <s v="SANT'ANGELO LODIGIANO"/>
    <s v="STRADA C.PER CASALETTO LODIGIANO, "/>
    <s v="CASELLE LURANI"/>
    <s v="26853"/>
    <s v="STRADA C.PER CASALETTO LODIGIANO"/>
    <s v=""/>
    <s v=""/>
    <s v=""/>
    <s v=""/>
    <s v=""/>
    <s v=""/>
    <s v="VIA TRENTO, 6"/>
    <s v="VIA TRENTO"/>
    <s v="6"/>
    <s v=""/>
    <s v=""/>
    <s v=""/>
    <s v=""/>
    <s v=""/>
    <s v="FAB"/>
    <s v="C591"/>
    <s v="NCT"/>
    <s v="00015"/>
    <s v="000378"/>
    <s v=""/>
    <s v="0007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SUBENTRA A CERVELLI PAOLO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8927D01012020C15"/>
    <s v="18152"/>
    <s v="3038/1"/>
    <s v="CRVFBL97S52I274X"/>
    <s v=""/>
    <s v="F"/>
    <s v="CERVELLI FABIOLA"/>
    <s v="CERVELLI"/>
    <s v="FABIOLA"/>
    <s v="F"/>
    <s v="12/11/1997"/>
    <s v="SANT'ANGELO LODIGIANO"/>
    <s v="STRADA C.PER CASALETTO LODIGIANO, "/>
    <s v="CASELLE LURANI"/>
    <s v="26853"/>
    <s v="STRADA C.PER CASALETTO LODIGIANO"/>
    <s v=""/>
    <s v=""/>
    <s v=""/>
    <s v=""/>
    <s v=""/>
    <s v=""/>
    <s v="VIA TRENTO, 6"/>
    <s v="VIA TRENTO"/>
    <s v="6"/>
    <s v=""/>
    <s v=""/>
    <s v=""/>
    <s v=""/>
    <s v=""/>
    <s v="FAB"/>
    <s v="C591"/>
    <s v="NCT"/>
    <s v="00015"/>
    <s v="000378"/>
    <s v=""/>
    <s v="0008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53"/>
    <x v="0"/>
    <x v="4"/>
    <s v=""/>
    <s v=""/>
    <s v=""/>
    <s v=""/>
    <s v=""/>
    <s v=""/>
    <s v=""/>
    <s v=""/>
    <s v=""/>
    <s v="SUBENTRA A CERVELLI PAOL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8930D01012020C122"/>
    <s v="11207"/>
    <s v="3039/1"/>
    <s v="SSTNLN44T46L648N"/>
    <s v=""/>
    <s v="F"/>
    <s v="SISTI NATALINA"/>
    <s v="SISTI"/>
    <s v="NATALINA"/>
    <s v="F"/>
    <s v="06/12/1944"/>
    <s v="VALSAVIORE"/>
    <s v="VIA CINQUANTAQUATTRESIMA BRIGATA GARIBALDI, 25"/>
    <s v="CEVO"/>
    <s v="25040"/>
    <s v="VIA CINQUANTAQUATTRESIMA BRIGATA GARIBALDI"/>
    <s v="25"/>
    <s v=""/>
    <s v=""/>
    <s v=""/>
    <s v=""/>
    <s v=""/>
    <s v="VIA CINQUANTAQUATTRESIMA BRIGATA GARIBALDI, 25"/>
    <s v="VIA CINQUANTAQUATTRESIMA BRIGATA GARIBALDI"/>
    <s v="25"/>
    <s v=""/>
    <s v=""/>
    <s v=""/>
    <s v=""/>
    <s v=""/>
    <s v="FAB"/>
    <s v="C591"/>
    <s v="NCT"/>
    <s v="00017"/>
    <s v="000138"/>
    <s v=""/>
    <s v="001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1"/>
    <s v=""/>
    <s v=""/>
    <s v=""/>
    <s v=""/>
    <s v=""/>
    <s v=""/>
    <s v="SIMULAZIONE TARI 2022 MT"/>
    <n v="53.91"/>
    <s v=""/>
    <n v="53.91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0"/>
    <n v="36.976608978480492"/>
    <n v="16.930848468833439"/>
    <n v="-2.5425526860658465E-3"/>
    <n v="36.976608978480492"/>
    <n v="16.930848468833439"/>
    <n v="53.907457447313931"/>
  </r>
  <r>
    <s v="V2K8933D01012020C123"/>
    <s v="11207"/>
    <s v="3040/1"/>
    <s v="SSTNLN44T46L648N"/>
    <s v=""/>
    <s v="F"/>
    <s v="SISTI NATALINA"/>
    <s v="SISTI"/>
    <s v="NATALINA"/>
    <s v="F"/>
    <s v="06/12/1944"/>
    <s v="VALSAVIORE"/>
    <s v="VIA CINQUANTAQUATTRESIMA BRIGATA GARIBALDI, 25"/>
    <s v="CEVO"/>
    <s v="25040"/>
    <s v="VIA CINQUANTAQUATTRESIMA BRIGATA GARIBALDI"/>
    <s v="25"/>
    <s v=""/>
    <s v=""/>
    <s v=""/>
    <s v=""/>
    <s v=""/>
    <s v="VIA CINQUANTAQUATTRESIMA BRIGATA GARIBALDI, 25"/>
    <s v="VIA CINQUANTAQUATTRESIMA BRIGATA GARIBALDI"/>
    <s v="25"/>
    <s v=""/>
    <s v=""/>
    <s v=""/>
    <s v=""/>
    <s v=""/>
    <s v="FAB"/>
    <s v="C591"/>
    <s v="NCT"/>
    <s v="00017"/>
    <s v="000138"/>
    <s v=""/>
    <s v="001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6"/>
    <n v="36"/>
    <x v="0"/>
    <x v="1"/>
    <s v="LOCALI ACCESSORI UTENZA DOMESTICA"/>
    <s v=""/>
    <s v=""/>
    <n v="1"/>
    <s v=""/>
    <s v=""/>
    <s v=""/>
    <s v=""/>
    <s v=""/>
    <s v=""/>
    <s v="SIMULAZIONE TARI 2022 MT"/>
    <n v="17.75"/>
    <s v=""/>
    <n v="17.75"/>
    <n v="365"/>
    <s v="giorni"/>
    <s v="2022"/>
    <s v="01/01/2022"/>
    <s v="31/12/2022"/>
    <s v=""/>
    <s v=""/>
    <s v=""/>
    <s v=""/>
    <s v=""/>
    <s v=""/>
    <n v="0"/>
    <n v="0"/>
    <n v="0"/>
    <n v="0"/>
    <n v="36"/>
    <n v="1"/>
    <n v="0"/>
    <n v="0"/>
    <n v="0"/>
    <n v="0"/>
    <x v="0"/>
    <n v="17.748772309670635"/>
    <n v="0"/>
    <n v="-1.2276903293653163E-3"/>
    <n v="17.748772309670635"/>
    <n v="0"/>
    <n v="17.748772309670635"/>
  </r>
  <r>
    <s v="V2K8936D01012020C122"/>
    <s v="10191"/>
    <s v="3041/1"/>
    <s v="FOICDN41E49L648F"/>
    <s v=""/>
    <s v="F"/>
    <s v="FOI CLAUDINA"/>
    <s v="FOI"/>
    <s v="CLAUDINA"/>
    <s v="F"/>
    <s v="09/05/1941"/>
    <s v="VALSAVIORE"/>
    <s v="VIA RISORGIMENTO, 4"/>
    <s v="CEVO"/>
    <s v="25040"/>
    <s v="VIA RISORGIMENTO"/>
    <s v="4"/>
    <s v=""/>
    <s v=""/>
    <s v=""/>
    <s v=""/>
    <s v=""/>
    <s v="VIA RISORGIMENTO, 4"/>
    <s v="VIA RISORGIMENTO"/>
    <s v="4"/>
    <s v=""/>
    <s v=""/>
    <s v=""/>
    <s v=""/>
    <s v=""/>
    <s v="FAB"/>
    <s v="C591"/>
    <s v="NCT"/>
    <s v="00020"/>
    <s v="000085"/>
    <s v=""/>
    <s v="0005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8939D01012020C123"/>
    <s v="10191"/>
    <s v="3042/1"/>
    <s v="FOICDN41E49L648F"/>
    <s v=""/>
    <s v="F"/>
    <s v="FOI CLAUDINA"/>
    <s v="FOI"/>
    <s v="CLAUDINA"/>
    <s v="F"/>
    <s v="09/05/1941"/>
    <s v="VALSAVIORE"/>
    <s v="VIA RISORGIMENTO, 4"/>
    <s v="CEVO"/>
    <s v="25040"/>
    <s v="VIA RISORGIMENTO"/>
    <s v="4"/>
    <s v=""/>
    <s v=""/>
    <s v=""/>
    <s v=""/>
    <s v=""/>
    <s v="VIA RISORGIMENTO, 4"/>
    <s v="VIA RISORGIMENTO"/>
    <s v="4"/>
    <s v=""/>
    <s v=""/>
    <s v=""/>
    <s v=""/>
    <s v=""/>
    <s v="FAB"/>
    <s v="C591"/>
    <s v="NCT"/>
    <s v="00020"/>
    <s v="00008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1"/>
    <s v="LOCALI ACCESSORI UTENZA DOMESTICA"/>
    <s v=""/>
    <s v=""/>
    <s v=""/>
    <s v=""/>
    <s v=""/>
    <s v=""/>
    <s v=""/>
    <s v=""/>
    <s v=""/>
    <s v="SIMULAZIONE TARI 2022 MT"/>
    <n v="50.71"/>
    <s v=""/>
    <n v="50.71"/>
    <n v="365"/>
    <s v="giorni"/>
    <s v="2022"/>
    <s v="01/01/2022"/>
    <s v="31/12/2022"/>
    <s v=""/>
    <s v=""/>
    <s v=""/>
    <s v=""/>
    <s v=""/>
    <s v=""/>
    <n v="0"/>
    <n v="0"/>
    <n v="0"/>
    <n v="0"/>
    <n v="80"/>
    <n v="1"/>
    <n v="0"/>
    <n v="0"/>
    <n v="0"/>
    <n v="0"/>
    <x v="1"/>
    <n v="50.71077802763039"/>
    <n v="0"/>
    <n v="7.7802763038903322E-4"/>
    <n v="50.71077802763039"/>
    <n v="0"/>
    <n v="50.71077802763039"/>
  </r>
  <r>
    <s v="V2K8942D01012020C123"/>
    <s v="10191"/>
    <s v="3043/1"/>
    <s v="FOICDN41E49L648F"/>
    <s v=""/>
    <s v="F"/>
    <s v="FOI CLAUDINA"/>
    <s v="FOI"/>
    <s v="CLAUDINA"/>
    <s v="F"/>
    <s v="09/05/1941"/>
    <s v="VALSAVIORE"/>
    <s v="VIA RISORGIMENTO, 4"/>
    <s v="CEVO"/>
    <s v="25040"/>
    <s v="VIA RISORGIMENTO"/>
    <s v="4"/>
    <s v=""/>
    <s v=""/>
    <s v=""/>
    <s v=""/>
    <s v=""/>
    <s v="VIA RISORGIMENTO, 4"/>
    <s v="VIA RISORGIMENTO"/>
    <s v="4"/>
    <s v=""/>
    <s v=""/>
    <s v=""/>
    <s v=""/>
    <s v=""/>
    <s v="FAB"/>
    <s v="C591"/>
    <s v="NCT"/>
    <s v="00020"/>
    <s v="00008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"/>
    <s v=""/>
    <s v=""/>
    <s v=""/>
    <s v=""/>
    <s v="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1"/>
    <n v="12.677694506907597"/>
    <n v="0"/>
    <n v="-2.3054930924022443E-3"/>
    <n v="12.677694506907597"/>
    <n v="0"/>
    <n v="12.677694506907597"/>
  </r>
  <r>
    <s v="V2K8944D01012020C122"/>
    <s v="16492"/>
    <s v="3044/1"/>
    <s v="BNMGNN96H05D434V"/>
    <s v=""/>
    <s v="F"/>
    <s v="BONOMELLI GIOVANNI"/>
    <s v="BONOMELLI"/>
    <s v="GIOVANNI"/>
    <s v="M"/>
    <s v="05/06/1996"/>
    <s v="ESINE"/>
    <s v="VIA PANORAMICA, 28"/>
    <s v="DARFO BOARIO TERME"/>
    <s v="25041"/>
    <s v="VIA PANORAMICA"/>
    <s v="28"/>
    <s v=""/>
    <s v=""/>
    <s v=""/>
    <s v=""/>
    <s v=""/>
    <s v="VIA CASTELLO, 16"/>
    <s v="VIA CASTELLO"/>
    <s v="16"/>
    <s v=""/>
    <s v=""/>
    <s v=""/>
    <s v=""/>
    <s v=""/>
    <s v="FAB"/>
    <s v="C591"/>
    <s v="NCT"/>
    <s v="00016"/>
    <s v="000517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8.17"/>
    <n v="98.17"/>
    <x v="0"/>
    <x v="0"/>
    <s v="LOCALI AD USO ABITAZIONE"/>
    <s v=""/>
    <s v=""/>
    <s v=""/>
    <s v=""/>
    <s v=""/>
    <s v=""/>
    <s v=""/>
    <s v=""/>
    <s v=""/>
    <s v="SIMULAZIONE TARI 2022 MT"/>
    <n v="129.63"/>
    <s v=""/>
    <n v="129.63"/>
    <n v="365"/>
    <s v="giorni"/>
    <s v="2022"/>
    <s v="01/01/2022"/>
    <s v="31/12/2022"/>
    <s v=""/>
    <s v=""/>
    <s v=""/>
    <s v=""/>
    <s v=""/>
    <s v=""/>
    <n v="0"/>
    <n v="0"/>
    <n v="0"/>
    <n v="0"/>
    <n v="98.17"/>
    <n v="0"/>
    <n v="0"/>
    <n v="0"/>
    <n v="0"/>
    <n v="1"/>
    <x v="1"/>
    <n v="62.228463487155942"/>
    <n v="67.397800635548478"/>
    <n v="-3.735877295582668E-3"/>
    <n v="62.228463487155942"/>
    <n v="67.397800635548478"/>
    <n v="129.62626412270441"/>
  </r>
  <r>
    <s v="V2K8949D01012020C122"/>
    <s v="19337"/>
    <s v="3045/1"/>
    <s v="MGRCRL70L26B110Q"/>
    <s v=""/>
    <s v="F"/>
    <s v="MAGRINI CARLO"/>
    <s v="MAGRINI"/>
    <s v="CARLO"/>
    <s v="M"/>
    <s v="26/07/1970"/>
    <s v="BOZZOLO"/>
    <s v="VIA MONS. BENEDINI, 12"/>
    <s v="MARCARIA"/>
    <s v="46010"/>
    <s v="VIA MONS. BENEDINI"/>
    <s v="12"/>
    <s v=""/>
    <s v=""/>
    <s v=""/>
    <s v=""/>
    <s v=""/>
    <s v="VIA FIUME, 8"/>
    <s v="VIA FIUME"/>
    <s v="8"/>
    <s v=""/>
    <s v=""/>
    <s v=""/>
    <s v=""/>
    <s v=""/>
    <s v="FAB"/>
    <s v="C591"/>
    <s v="NCT"/>
    <s v="00015"/>
    <s v="000232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0.85"/>
    <n v="160.85"/>
    <x v="0"/>
    <x v="0"/>
    <s v="LOCALI AD USO ABITAZIONE"/>
    <s v=""/>
    <s v=""/>
    <s v=""/>
    <s v=""/>
    <s v=""/>
    <s v=""/>
    <s v=""/>
    <s v=""/>
    <s v="SUBENTRA A MAGRINI ANGELO ARISTIDE"/>
    <s v="SIMULAZIONE TARI 2022 MT"/>
    <n v="169.36"/>
    <s v=""/>
    <n v="169.36"/>
    <n v="365"/>
    <s v="giorni"/>
    <s v="2022"/>
    <s v="01/01/2022"/>
    <s v="31/12/2022"/>
    <s v=""/>
    <s v=""/>
    <s v=""/>
    <s v=""/>
    <s v=""/>
    <s v=""/>
    <n v="0"/>
    <n v="0"/>
    <n v="0"/>
    <n v="0"/>
    <n v="160.85"/>
    <n v="0"/>
    <n v="0"/>
    <n v="0"/>
    <n v="0"/>
    <n v="1"/>
    <x v="1"/>
    <n v="101.96035807180435"/>
    <n v="67.397800635548478"/>
    <n v="-1.8412926471853552E-3"/>
    <n v="101.96035807180435"/>
    <n v="67.397800635548478"/>
    <n v="169.35815870735283"/>
  </r>
  <r>
    <s v="V2K8951D01012020C122"/>
    <s v="19323"/>
    <s v="3046/1"/>
    <s v="NBLNDR85C24H501S"/>
    <s v=""/>
    <s v="F"/>
    <s v="NOBILE ANDREA"/>
    <s v="NOBILE"/>
    <s v="ANDREA"/>
    <s v="M"/>
    <s v="24/03/1985"/>
    <s v="ROMA"/>
    <s v="VIA UMBERTO PRIMO, 14"/>
    <s v="CEVO"/>
    <s v="25040"/>
    <s v="VIA UMBERTO PRIMO"/>
    <s v="14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31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1.6"/>
    <n v="171.6"/>
    <x v="0"/>
    <x v="0"/>
    <s v="LOCALI AD USO ABITAZIONE"/>
    <s v=""/>
    <s v=""/>
    <n v="5"/>
    <s v=""/>
    <s v=""/>
    <s v=""/>
    <s v=""/>
    <s v=""/>
    <s v="SUBENTRA A GLISENTI ORNELLA"/>
    <s v="SIMULAZIONE TARI 2022 MT"/>
    <n v="235.27"/>
    <s v=""/>
    <n v="235.27"/>
    <n v="365"/>
    <s v="giorni"/>
    <s v="2022"/>
    <s v="01/01/2022"/>
    <s v="31/12/2022"/>
    <s v=""/>
    <s v=""/>
    <s v=""/>
    <s v=""/>
    <s v=""/>
    <s v=""/>
    <n v="0"/>
    <n v="0"/>
    <n v="0"/>
    <n v="0"/>
    <n v="171.6"/>
    <n v="0"/>
    <n v="0"/>
    <n v="0"/>
    <n v="0"/>
    <n v="1"/>
    <x v="3"/>
    <n v="124.88937722026974"/>
    <n v="110.3761082872026"/>
    <n v="-4.514492527675884E-3"/>
    <n v="124.88937722026974"/>
    <n v="110.3761082872026"/>
    <n v="235.26548550747233"/>
  </r>
  <r>
    <s v="V2K8952D01012020C123"/>
    <s v="19323"/>
    <s v="3046/2"/>
    <s v="NBLNDR85C24H501S"/>
    <s v=""/>
    <s v="F"/>
    <s v="NOBILE ANDREA"/>
    <s v="NOBILE"/>
    <s v="ANDREA"/>
    <s v="M"/>
    <s v="24/03/1985"/>
    <s v="ROMA"/>
    <s v="VIA UMBERTO PRIMO, 14"/>
    <s v="CEVO"/>
    <s v="25040"/>
    <s v="VIA UMBERTO PRIMO"/>
    <s v="14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31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8"/>
    <n v="38"/>
    <x v="0"/>
    <x v="1"/>
    <s v="LOCALI ACCESSORI UTENZA DOMESTICA"/>
    <s v=""/>
    <s v=""/>
    <n v="5"/>
    <s v=""/>
    <s v=""/>
    <s v=""/>
    <s v=""/>
    <s v=""/>
    <s v="SUBENTRA A GLISENTI ORNELLA"/>
    <s v="SIMULAZIONE TARI 2022 MT"/>
    <n v="27.66"/>
    <s v=""/>
    <n v="27.66"/>
    <n v="365"/>
    <s v="giorni"/>
    <s v="2022"/>
    <s v="01/01/2022"/>
    <s v="31/12/2022"/>
    <s v=""/>
    <s v=""/>
    <s v=""/>
    <s v=""/>
    <s v=""/>
    <s v=""/>
    <n v="0"/>
    <n v="0"/>
    <n v="0"/>
    <n v="0"/>
    <n v="38"/>
    <n v="1"/>
    <n v="0"/>
    <n v="0"/>
    <n v="0"/>
    <n v="0"/>
    <x v="3"/>
    <n v="27.656155794698428"/>
    <n v="0"/>
    <n v="-3.8442053015721456E-3"/>
    <n v="27.656155794698428"/>
    <n v="0"/>
    <n v="27.656155794698428"/>
  </r>
  <r>
    <s v="V2K8955D01012020C122"/>
    <s v="18463"/>
    <s v="3047/1"/>
    <s v="ZNRSGN69C06F205B"/>
    <s v=""/>
    <s v="F"/>
    <s v="ZANARDO SERGIO ANDREA BENEDETTO"/>
    <s v="ZANARDO"/>
    <s v="SERGIO ANDREA BENEDETTO"/>
    <s v="M"/>
    <s v="06/03/1969"/>
    <s v="MILANO"/>
    <s v="VIA ANGELO CAZZANIGA, 131 B"/>
    <s v="VIMODRONE"/>
    <s v="20090"/>
    <s v="VIA ANGELO CAZZANIGA"/>
    <s v="131"/>
    <s v="B"/>
    <s v=""/>
    <s v=""/>
    <s v=""/>
    <s v=""/>
    <s v="VIA PIAZZA, 4"/>
    <s v="VIA PIAZZA"/>
    <s v="4"/>
    <s v=""/>
    <s v=""/>
    <s v=""/>
    <s v=""/>
    <s v=""/>
    <s v="FAB"/>
    <s v="C591"/>
    <s v="NCT"/>
    <s v="00031"/>
    <s v="000049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.46"/>
    <n v="50.46"/>
    <x v="0"/>
    <x v="0"/>
    <s v="LOCALI AD USO ABITAZIONE"/>
    <s v=""/>
    <s v=""/>
    <s v=""/>
    <s v=""/>
    <s v=""/>
    <s v=""/>
    <s v=""/>
    <s v=""/>
    <s v="SUBENTRA A ZANARDO RUGGERO"/>
    <s v="SIMULAZIONE TARI 2022 MT"/>
    <n v="99.39"/>
    <s v=""/>
    <n v="99.39"/>
    <n v="365"/>
    <s v="giorni"/>
    <s v="2022"/>
    <s v="01/01/2022"/>
    <s v="31/12/2022"/>
    <s v=""/>
    <s v=""/>
    <s v=""/>
    <s v=""/>
    <s v=""/>
    <s v=""/>
    <n v="0"/>
    <n v="0"/>
    <n v="0"/>
    <n v="0"/>
    <n v="50.46"/>
    <n v="0"/>
    <n v="0"/>
    <n v="0"/>
    <n v="0"/>
    <n v="1"/>
    <x v="1"/>
    <n v="31.985823240927868"/>
    <n v="67.397800635548478"/>
    <n v="-6.3761235236512448E-3"/>
    <n v="31.985823240927868"/>
    <n v="67.397800635548478"/>
    <n v="99.383623876476349"/>
  </r>
  <r>
    <s v="V2K8960D01012020C122"/>
    <s v="6128"/>
    <s v="3048/1"/>
    <s v="GNUPMR56C65C591F"/>
    <s v=""/>
    <s v="F"/>
    <s v="GUANI PALMIRA"/>
    <s v="GUANI"/>
    <s v="PALMIRA"/>
    <s v="F"/>
    <s v="25/03/1956"/>
    <s v="CEVO"/>
    <s v="VIA CASSANESE, 200 N"/>
    <s v="SEGRATE"/>
    <s v="20090"/>
    <s v="VIA CASSANESE"/>
    <s v="200"/>
    <s v="N"/>
    <s v=""/>
    <s v=""/>
    <s v=""/>
    <s v=""/>
    <s v="VIA MERANO, 5"/>
    <s v="VIA MERANO"/>
    <s v="5"/>
    <s v=""/>
    <s v=""/>
    <s v=""/>
    <s v=""/>
    <s v=""/>
    <s v="FAB"/>
    <s v="C591"/>
    <s v="NCT"/>
    <s v="00029"/>
    <s v="000063"/>
    <s v=""/>
    <s v="0006"/>
    <s v=""/>
    <s v="A03"/>
    <s v="FAB"/>
    <s v="C591"/>
    <s v="NCT"/>
    <s v="00029"/>
    <s v="000063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1"/>
    <n v="61"/>
    <x v="0"/>
    <x v="0"/>
    <s v="LOCALI AD USO ABITAZIONE"/>
    <s v=""/>
    <s v=""/>
    <s v=""/>
    <s v=""/>
    <s v=""/>
    <s v=""/>
    <s v=""/>
    <s v=""/>
    <s v="SUBENTRA A GUANI GIOVANNI EDOARDO "/>
    <s v="SIMULAZIONE TARI 2022 MT"/>
    <n v="106.07"/>
    <s v=""/>
    <n v="106.07"/>
    <n v="365"/>
    <s v="giorni"/>
    <s v="2022"/>
    <s v="01/01/2022"/>
    <s v="31/12/2022"/>
    <s v=""/>
    <s v=""/>
    <s v=""/>
    <s v=""/>
    <s v=""/>
    <s v=""/>
    <n v="0"/>
    <n v="0"/>
    <n v="0"/>
    <n v="0"/>
    <n v="61"/>
    <n v="0"/>
    <n v="0"/>
    <n v="0"/>
    <n v="0"/>
    <n v="1"/>
    <x v="1"/>
    <n v="38.666968246068173"/>
    <n v="67.397800635548478"/>
    <n v="-5.2311183833353425E-3"/>
    <n v="38.666968246068173"/>
    <n v="67.397800635548478"/>
    <n v="106.06476888161666"/>
  </r>
  <r>
    <s v="V2K8982D01062018C122"/>
    <s v="18023"/>
    <s v="3049/1"/>
    <s v="SCLFNC52L14L648T"/>
    <s v=""/>
    <s v="F"/>
    <s v="SCOLARI FRANCESCO"/>
    <s v="SCOLARI"/>
    <s v="FRANCESCO"/>
    <s v="M"/>
    <s v="14/07/1952"/>
    <s v="VALSAVIORE"/>
    <s v="VIA CASAGLIO, 10"/>
    <s v="GUSSAGO"/>
    <s v="25064"/>
    <s v="VIA CASAGLIO"/>
    <s v="10"/>
    <s v=""/>
    <s v=""/>
    <s v=""/>
    <s v=""/>
    <s v=""/>
    <s v="VIA SAN VIGILIO, 124"/>
    <s v="VIA SAN VIGILIO"/>
    <s v="124"/>
    <s v=""/>
    <s v=""/>
    <s v=""/>
    <s v=""/>
    <s v=""/>
    <s v="FAB"/>
    <s v="C591"/>
    <s v="NCT"/>
    <s v="00015"/>
    <s v="000597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s v=""/>
    <s v=""/>
    <s v=""/>
    <s v=""/>
    <s v=""/>
    <s v=""/>
    <s v="subentra a scolari laura"/>
    <s v="SIMULAZIONE TARI 2022 MT"/>
    <n v="96.56"/>
    <s v=""/>
    <n v="96.56"/>
    <n v="365"/>
    <s v="giorni"/>
    <s v="2022"/>
    <s v="01/01/2022"/>
    <s v="31/12/2022"/>
    <s v=""/>
    <s v=""/>
    <s v=""/>
    <s v=""/>
    <s v=""/>
    <s v=""/>
    <n v="0"/>
    <n v="0"/>
    <n v="0"/>
    <n v="0"/>
    <n v="46"/>
    <n v="0"/>
    <n v="0"/>
    <n v="0"/>
    <n v="0"/>
    <n v="1"/>
    <x v="1"/>
    <n v="29.158697365887473"/>
    <n v="67.397800635548478"/>
    <n v="-3.501998564047426E-3"/>
    <n v="29.158697365887473"/>
    <n v="67.397800635548478"/>
    <n v="96.556498001435955"/>
  </r>
  <r>
    <s v="V2K8983D01062018C122"/>
    <s v="18024"/>
    <s v="3050/1"/>
    <s v="SCLBTL50S30L648S"/>
    <s v=""/>
    <s v="F"/>
    <s v="SCOLARI BORTOLO DOMENICO"/>
    <s v="SCOLARI"/>
    <s v="BORTOLO DOMENICO"/>
    <s v="M"/>
    <s v="30/11/1950"/>
    <s v="VALSAVIORE"/>
    <s v="VIA TRAVERSA, 11"/>
    <s v="BRENTONICO"/>
    <s v="38060"/>
    <s v="VIA TRAVERSA"/>
    <s v="11"/>
    <s v=""/>
    <s v=""/>
    <s v=""/>
    <s v=""/>
    <s v=""/>
    <s v="VIA SAN VIGILIO, 124"/>
    <s v="VIA SAN VIGILIO"/>
    <s v="124"/>
    <s v=""/>
    <s v=""/>
    <s v=""/>
    <s v=""/>
    <s v=""/>
    <s v="FAB"/>
    <s v="C591"/>
    <s v="NCT"/>
    <s v="00015"/>
    <s v="000597"/>
    <s v=""/>
    <s v="0003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7"/>
    <n v="27"/>
    <x v="0"/>
    <x v="0"/>
    <s v="LOCALI AD USO ABITAZIONE"/>
    <s v=""/>
    <s v=""/>
    <s v=""/>
    <s v=""/>
    <s v=""/>
    <s v=""/>
    <s v=""/>
    <s v=""/>
    <s v="SUBENTRA A SCOLARI LAURA"/>
    <s v="SIMULAZIONE TARI 2022 MT"/>
    <n v="84.51"/>
    <s v=""/>
    <n v="84.51"/>
    <n v="365"/>
    <s v="giorni"/>
    <s v="2022"/>
    <s v="01/01/2022"/>
    <s v="31/12/2022"/>
    <s v=""/>
    <s v=""/>
    <s v=""/>
    <s v=""/>
    <s v=""/>
    <s v=""/>
    <n v="0"/>
    <n v="0"/>
    <n v="0"/>
    <n v="0"/>
    <n v="27"/>
    <n v="0"/>
    <n v="0"/>
    <n v="0"/>
    <n v="0"/>
    <n v="1"/>
    <x v="1"/>
    <n v="17.114887584325256"/>
    <n v="67.397800635548478"/>
    <n v="2.688219873732578E-3"/>
    <n v="17.114887584325256"/>
    <n v="67.397800635548478"/>
    <n v="84.512688219873738"/>
  </r>
  <r>
    <s v="V2K9021D01012016C122"/>
    <s v="5773"/>
    <s v="3051/1"/>
    <s v="RGSGPT62A17B157J"/>
    <s v=""/>
    <s v="F"/>
    <s v="RIGOSA GIAMPIETRO"/>
    <s v="RIGOSA"/>
    <s v="GIAMPIETRO"/>
    <s v="M"/>
    <s v="17/01/1962"/>
    <s v="BRESCIA"/>
    <s v="VIA PIO XI, 31"/>
    <s v="TRAVAGLIATO"/>
    <s v="25039"/>
    <s v="VIA PIO XI"/>
    <s v="31"/>
    <s v=""/>
    <s v=""/>
    <s v=""/>
    <s v=""/>
    <s v=""/>
    <s v="LOCALITA' GHISELLA BASSA, "/>
    <s v="LOCALITA' GHISELLA BASSA"/>
    <s v=""/>
    <s v=""/>
    <s v=""/>
    <s v=""/>
    <s v=""/>
    <s v=""/>
    <s v="FAB"/>
    <s v="C591"/>
    <s v="NCT"/>
    <s v="00004"/>
    <s v="000053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9"/>
    <n v="79"/>
    <x v="0"/>
    <x v="0"/>
    <s v="LOCALI AD USO ABITAZIONE"/>
    <s v=""/>
    <s v=""/>
    <s v=""/>
    <s v="145 - RIDUZIONI = 135 - INSEDIAMENTI UBICATI FUORI DALL'AREA DI RACCOLTA, SUPERIORE A 300"/>
    <s v=""/>
    <s v=""/>
    <s v=""/>
    <s v=""/>
    <s v=""/>
    <s v="SIMULAZIONE TARI 2022 MT"/>
    <n v="117.48"/>
    <n v="-88.11"/>
    <n v="29.37"/>
    <n v="365"/>
    <s v="giorni"/>
    <s v="2022"/>
    <s v="01/01/2022"/>
    <s v="31/12/2022"/>
    <s v=""/>
    <s v=""/>
    <s v=""/>
    <s v=""/>
    <s v=""/>
    <s v=""/>
    <n v="0"/>
    <n v="0.75"/>
    <n v="0"/>
    <n v="0"/>
    <n v="19.75"/>
    <n v="0"/>
    <n v="0.75"/>
    <n v="0"/>
    <n v="0"/>
    <n v="0.25"/>
    <x v="1"/>
    <n v="12.519223325571252"/>
    <n v="16.849450158887119"/>
    <n v="-1.3265155416313235E-3"/>
    <n v="12.519223325571252"/>
    <n v="16.849450158887119"/>
    <n v="29.36867348445837"/>
  </r>
  <r>
    <s v="V2K9022D01012016C123"/>
    <s v="5773"/>
    <s v="3051/2"/>
    <s v="RGSGPT62A17B157J"/>
    <s v=""/>
    <s v="F"/>
    <s v="RIGOSA GIAMPIETRO"/>
    <s v="RIGOSA"/>
    <s v="GIAMPIETRO"/>
    <s v="M"/>
    <s v="17/01/1962"/>
    <s v="BRESCIA"/>
    <s v="VIA PIO XI, 31"/>
    <s v="TRAVAGLIATO"/>
    <s v="25039"/>
    <s v="VIA PIO XI"/>
    <s v="31"/>
    <s v=""/>
    <s v=""/>
    <s v=""/>
    <s v=""/>
    <s v=""/>
    <s v="LOCALITA' GHISELLA BASSA, "/>
    <s v="LOCALITA' GHISELLA BASSA"/>
    <s v=""/>
    <s v=""/>
    <s v=""/>
    <s v=""/>
    <s v=""/>
    <s v=""/>
    <s v="FAB"/>
    <s v="C591"/>
    <s v="NCT"/>
    <s v="00004"/>
    <s v="000053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7"/>
    <n v="47"/>
    <x v="0"/>
    <x v="1"/>
    <s v="LOCALI ACCESSORI UTENZA DOMESTICA"/>
    <s v=""/>
    <s v=""/>
    <s v=""/>
    <s v=""/>
    <s v=""/>
    <s v=""/>
    <s v=""/>
    <s v=""/>
    <s v=""/>
    <s v="SIMULAZIONE TARI 2022 MT"/>
    <n v="29.79"/>
    <s v=""/>
    <n v="29.79"/>
    <n v="365"/>
    <s v="giorni"/>
    <s v="2022"/>
    <s v="01/01/2022"/>
    <s v="31/12/2022"/>
    <s v=""/>
    <s v=""/>
    <s v=""/>
    <s v=""/>
    <s v=""/>
    <s v=""/>
    <n v="0"/>
    <n v="0"/>
    <n v="0"/>
    <n v="0"/>
    <n v="47"/>
    <n v="1"/>
    <n v="0"/>
    <n v="0"/>
    <n v="0"/>
    <n v="0"/>
    <x v="1"/>
    <n v="29.792582091232855"/>
    <n v="0"/>
    <n v="2.5820912328562429E-3"/>
    <n v="29.792582091232855"/>
    <n v="0"/>
    <n v="29.792582091232855"/>
  </r>
  <r>
    <s v="V2K9052D01012020C123"/>
    <s v="18857"/>
    <s v="3056/1"/>
    <s v="BZZLGU59L29C591L"/>
    <s v=""/>
    <s v="F"/>
    <s v="BAZZANA LUIGI"/>
    <s v="BAZZANA"/>
    <s v="LUIGI"/>
    <s v="M"/>
    <s v="29/07/1959"/>
    <s v="CEVO"/>
    <s v="VIA GUGLIELMO MARCONI, 19 C"/>
    <s v="CEVO"/>
    <s v="25040"/>
    <s v="VIA GUGLIELMO MARCONI"/>
    <s v="19"/>
    <s v="C"/>
    <s v=""/>
    <s v=""/>
    <s v=""/>
    <s v=""/>
    <s v="VIA GUGLIELMO MARCONI, 19 A"/>
    <s v="VIA GUGLIELMO MARCONI"/>
    <s v="19"/>
    <s v="A"/>
    <s v=""/>
    <s v=""/>
    <s v=""/>
    <s v=""/>
    <s v="FAB"/>
    <s v="C591"/>
    <s v="NCT"/>
    <s v="00014"/>
    <s v="000039"/>
    <s v=""/>
    <s v="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n v="1"/>
    <s v=""/>
    <s v=""/>
    <s v=""/>
    <s v=""/>
    <s v=""/>
    <s v="lavanderia"/>
    <s v="SIMULAZIONE TARI 2022 MT"/>
    <n v="11.83"/>
    <s v=""/>
    <n v="11.83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0"/>
    <n v="11.832514873113755"/>
    <n v="0"/>
    <n v="2.5148731137552005E-3"/>
    <n v="11.832514873113755"/>
    <n v="0"/>
    <n v="11.832514873113755"/>
  </r>
  <r>
    <s v="V2K9059D01012020C122"/>
    <s v="47"/>
    <s v="3057/1"/>
    <s v="BZZNLD54L18L648C"/>
    <s v=""/>
    <s v="F"/>
    <s v="BAZZANA ANGELO DONATO"/>
    <s v="BAZZANA"/>
    <s v="ANGELO DONATO"/>
    <s v="M"/>
    <s v="18/07/1954"/>
    <s v="VALSAVIORE"/>
    <s v="VIA GUGLIELMO MARCONI, 19 B"/>
    <s v="CEVO"/>
    <s v="25040"/>
    <s v="VIA GUGLIELMO MARCONI"/>
    <s v="19"/>
    <s v="B"/>
    <s v=""/>
    <s v=""/>
    <s v=""/>
    <s v=""/>
    <s v="LOCALITA' CANNETO, "/>
    <s v="LOCALITA' CANNETO"/>
    <s v=""/>
    <s v=""/>
    <s v=""/>
    <s v=""/>
    <s v=""/>
    <s v=""/>
    <s v="FAB"/>
    <s v="C591"/>
    <s v="NCT"/>
    <s v="00025"/>
    <s v="000070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6"/>
    <n v="46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39.61"/>
    <n v="-29.71"/>
    <n v="9.9"/>
    <n v="365"/>
    <s v="giorni"/>
    <s v="2022"/>
    <s v="01/01/2022"/>
    <s v="31/12/2022"/>
    <s v=""/>
    <s v=""/>
    <s v=""/>
    <s v=""/>
    <s v=""/>
    <s v=""/>
    <n v="0"/>
    <n v="0.75"/>
    <n v="0"/>
    <n v="0"/>
    <n v="11.5"/>
    <n v="0"/>
    <n v="0.75"/>
    <n v="0"/>
    <n v="0"/>
    <n v="0.25"/>
    <x v="0"/>
    <n v="5.6697467100336754"/>
    <n v="4.2327121172083597"/>
    <n v="2.4588272420356105E-3"/>
    <n v="5.6697467100336754"/>
    <n v="4.2327121172083597"/>
    <n v="9.902458827242036"/>
  </r>
  <r>
    <s v="V2K9067D28052019C122"/>
    <s v="19216"/>
    <s v="3058/1"/>
    <s v="CNVLRA79B46D150X"/>
    <s v=""/>
    <s v="F"/>
    <s v="CANEVARI LAURA"/>
    <s v="CANEVARI"/>
    <s v="LAURA"/>
    <s v="F"/>
    <s v="06/02/1979"/>
    <s v="CREMONA"/>
    <s v="VIA DUOMO, 50"/>
    <s v="CAZZAGO SAN MARTINO"/>
    <s v="25046"/>
    <s v="VIA DUOMO"/>
    <s v="50"/>
    <s v=""/>
    <s v=""/>
    <s v=""/>
    <s v=""/>
    <s v=""/>
    <s v="VIA SANT' ANTONIO, 24"/>
    <s v="VIA SANT' ANTONIO"/>
    <s v="24"/>
    <s v=""/>
    <s v=""/>
    <s v=""/>
    <s v=""/>
    <s v=""/>
    <s v="FAB"/>
    <s v="C591"/>
    <s v="NCT"/>
    <s v="00015"/>
    <s v="000122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s v=""/>
    <s v=""/>
    <s v=""/>
    <s v=""/>
    <s v=""/>
    <s v=""/>
    <s v="DUBENTRA A SCOLARI ROMANO"/>
    <s v="SIMULAZIONE TARI 2022 MT"/>
    <n v="118.11"/>
    <s v=""/>
    <n v="118.11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1"/>
    <n v="50.71077802763039"/>
    <n v="67.397800635548478"/>
    <n v="-1.4213368211386523E-3"/>
    <n v="50.71077802763039"/>
    <n v="67.397800635548478"/>
    <n v="118.10857866317886"/>
  </r>
  <r>
    <s v="V2K9071D01012020C122"/>
    <s v="16339"/>
    <s v="3059/1"/>
    <s v="MTTGZN63R05C591A"/>
    <s v=""/>
    <s v="F"/>
    <s v="MATTI GRAZIANO"/>
    <s v="MATTI"/>
    <s v="GRAZIANO"/>
    <s v="M"/>
    <s v="05/10/1963"/>
    <s v="CEVO"/>
    <s v="VIA DELLE RAZZICHE, 11"/>
    <s v="BRESCIA"/>
    <s v="25128"/>
    <s v="VIA DELLE RAZZICHE"/>
    <s v="11"/>
    <s v=""/>
    <s v=""/>
    <s v=""/>
    <s v=""/>
    <s v=""/>
    <s v="VIA PINETA, 20"/>
    <s v="VIA PINETA"/>
    <s v="20"/>
    <s v=""/>
    <s v=""/>
    <s v=""/>
    <s v=""/>
    <s v=""/>
    <s v="FAB"/>
    <s v="C591"/>
    <s v="NCT"/>
    <s v="00016"/>
    <s v="000028"/>
    <s v=""/>
    <s v="0004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SUBENTRA A RAGAZZOLI SPERANZA PIERINA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9090D12072019C117"/>
    <s v="11266"/>
    <s v="3060/1"/>
    <s v="VLRCST82C04B157Q"/>
    <s v="04116310980"/>
    <s v="F"/>
    <s v="VALRA CRISTIAN"/>
    <s v="VALRA"/>
    <s v="CRISTIAN"/>
    <s v="M"/>
    <s v="04/03/1982"/>
    <s v="BRESCIA"/>
    <s v="VIA ANDROLA, 7"/>
    <s v="CEVO"/>
    <s v="25040"/>
    <s v="VIA ANDROLA"/>
    <s v="7"/>
    <s v=""/>
    <s v=""/>
    <s v=""/>
    <s v=""/>
    <s v=""/>
    <s v="VIA DELLE ENERGIE RINNOVABILI, 6"/>
    <s v="VIA DELLE ENERGIE RINNOVABILI"/>
    <s v="6"/>
    <s v=""/>
    <s v=""/>
    <s v=""/>
    <s v=""/>
    <s v=""/>
    <s v="FAB"/>
    <s v="C591"/>
    <s v="NCT"/>
    <s v="00025"/>
    <s v="000632"/>
    <s v=""/>
    <s v="0001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1"/>
    <x v="12"/>
    <s v="BAR, CAFFE', PASTICCERIA"/>
    <s v=""/>
    <s v=""/>
    <s v=""/>
    <s v="289 - Riduzione COVID-19 = 425 - Applicata"/>
    <s v=""/>
    <s v=""/>
    <s v=""/>
    <s v=""/>
    <s v="TAVERNA dei BRAVI"/>
    <s v="SIMULAZIONE TARI 2022 MT"/>
    <n v="221.03"/>
    <s v=""/>
    <n v="221.03"/>
    <n v="365"/>
    <s v="giorni"/>
    <s v="2022"/>
    <s v="01/01/2022"/>
    <s v="31/12/2022"/>
    <s v=""/>
    <s v=""/>
    <s v=""/>
    <s v=""/>
    <s v=""/>
    <s v=""/>
    <n v="0"/>
    <n v="0"/>
    <n v="0"/>
    <n v="0"/>
    <n v="49"/>
    <n v="0"/>
    <n v="0"/>
    <n v="0"/>
    <n v="0"/>
    <n v="49"/>
    <x v="2"/>
    <n v="36.618056624590288"/>
    <n v="184.41435973411859"/>
    <n v="2.4163587088708027E-3"/>
    <n v="36.618056624590288"/>
    <n v="184.41435973411859"/>
    <n v="221.03241635870887"/>
  </r>
  <r>
    <s v="V2K9091D12072019C117"/>
    <s v="11266"/>
    <s v="3060/2"/>
    <s v="VLRCST82C04B157Q"/>
    <s v="04116310980"/>
    <s v="F"/>
    <s v="VALRA CRISTIAN"/>
    <s v="VALRA"/>
    <s v="CRISTIAN"/>
    <s v="M"/>
    <s v="04/03/1982"/>
    <s v="BRESCIA"/>
    <s v="VIA ANDROLA, 7"/>
    <s v="CEVO"/>
    <s v="25040"/>
    <s v="VIA ANDROLA"/>
    <s v="7"/>
    <s v=""/>
    <s v=""/>
    <s v=""/>
    <s v=""/>
    <s v=""/>
    <s v="VIA DELLE ENERGIE RINNOVABILI, 6"/>
    <s v="VIA DELLE ENERGIE RINNOVABILI"/>
    <s v="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1"/>
    <x v="12"/>
    <s v="BAR, CAFFE', PASTICCERIA"/>
    <s v=""/>
    <s v=""/>
    <s v=""/>
    <s v="289 - Riduzione COVID-19 = 425 - Applicata"/>
    <s v=""/>
    <s v=""/>
    <s v=""/>
    <s v=""/>
    <s v="TERRAZZA ESTERNA"/>
    <s v="SIMULAZIONE TARI 2022 MT"/>
    <n v="234.57"/>
    <s v=""/>
    <n v="234.57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52"/>
    <x v="2"/>
    <n v="38.859978458748877"/>
    <n v="195.70503481988095"/>
    <n v="-4.9867213701588753E-3"/>
    <n v="38.859978458748877"/>
    <n v="195.70503481988095"/>
    <n v="234.56501327862983"/>
  </r>
  <r>
    <s v="V2K9092D12072019C104"/>
    <s v="11266"/>
    <s v="3061/1"/>
    <s v="VLRCST82C04B157Q"/>
    <s v="04116310980"/>
    <s v="F"/>
    <s v="VALRA CRISTIAN"/>
    <s v="VALRA"/>
    <s v="CRISTIAN"/>
    <s v="M"/>
    <s v="04/03/1982"/>
    <s v="BRESCIA"/>
    <s v="VIA ANDROLA, 7"/>
    <s v="CEVO"/>
    <s v="25040"/>
    <s v="VIA ANDROLA"/>
    <s v="7"/>
    <s v=""/>
    <s v=""/>
    <s v=""/>
    <s v=""/>
    <s v=""/>
    <s v="VIA DELLE ENERGIE RINNOVABILI, 6"/>
    <s v="VIA DELLE ENERGIE RINNOVABILI"/>
    <s v="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1"/>
    <x v="8"/>
    <s v="ESPOSIZIONI, AUTOSALONI, DEPOSITI"/>
    <s v=""/>
    <s v=""/>
    <s v=""/>
    <s v="289 - Riduzione COVID-19 = 424 - Non applicata"/>
    <s v=""/>
    <s v=""/>
    <s v=""/>
    <s v=""/>
    <s v=""/>
    <s v="SIMULAZIONE TARI 2022 MT"/>
    <n v="22.89"/>
    <s v=""/>
    <n v="22.89"/>
    <n v="365"/>
    <s v="giorni"/>
    <s v="2022"/>
    <s v="01/01/2022"/>
    <s v="31/12/2022"/>
    <s v=""/>
    <s v=""/>
    <s v=""/>
    <s v=""/>
    <s v=""/>
    <s v=""/>
    <n v="0"/>
    <n v="0"/>
    <n v="0"/>
    <n v="0"/>
    <n v="26"/>
    <n v="0"/>
    <n v="0"/>
    <n v="0"/>
    <n v="0"/>
    <n v="26"/>
    <x v="2"/>
    <n v="3.2027454773694126"/>
    <n v="19.688635293750597"/>
    <n v="1.3807711200080064E-3"/>
    <n v="3.2027454773694126"/>
    <n v="19.688635293750597"/>
    <n v="22.891380771120009"/>
  </r>
  <r>
    <s v="V2K9107D01012020C123"/>
    <s v="753"/>
    <s v="3062/1"/>
    <s v="VLRGCR55D12C591I"/>
    <s v=""/>
    <s v="F"/>
    <s v="VALRA GIANCARLO"/>
    <s v="VALRA"/>
    <s v="GIANCARLO"/>
    <s v="M"/>
    <s v="12/04/1955"/>
    <s v="CEVO"/>
    <s v="VIA ANDROLA, 7"/>
    <s v="CEVO"/>
    <s v="25040"/>
    <s v="VIA ANDROLA"/>
    <s v="7"/>
    <s v=""/>
    <s v=""/>
    <s v=""/>
    <s v=""/>
    <s v=""/>
    <s v="VIA DELLE ENERGIE RINNOVABILI, 6"/>
    <s v="VIA DELLE ENERGIE RINNOVABILI"/>
    <s v="6"/>
    <s v=""/>
    <s v=""/>
    <s v=""/>
    <s v=""/>
    <s v=""/>
    <s v="FAB"/>
    <s v="C591"/>
    <s v="NCT"/>
    <s v="00025"/>
    <s v="000632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8"/>
    <n v="98"/>
    <x v="0"/>
    <x v="1"/>
    <s v="LOCALI ACCESSORI UTENZA DOMESTICA"/>
    <s v=""/>
    <s v=""/>
    <n v="3"/>
    <s v=""/>
    <s v=""/>
    <s v=""/>
    <s v=""/>
    <s v=""/>
    <s v=""/>
    <s v="SIMULAZIONE TARI 2022 MT"/>
    <n v="62.12"/>
    <s v=""/>
    <n v="62.12"/>
    <n v="365"/>
    <s v="giorni"/>
    <s v="2022"/>
    <s v="01/01/2022"/>
    <s v="31/12/2022"/>
    <s v=""/>
    <s v=""/>
    <s v=""/>
    <s v=""/>
    <s v=""/>
    <s v=""/>
    <n v="0"/>
    <n v="0"/>
    <n v="0"/>
    <n v="0"/>
    <n v="98"/>
    <n v="1"/>
    <n v="0"/>
    <n v="0"/>
    <n v="0"/>
    <n v="0"/>
    <x v="6"/>
    <n v="62.120703083847225"/>
    <n v="0"/>
    <n v="7.0308384722750361E-4"/>
    <n v="62.120703083847225"/>
    <n v="0"/>
    <n v="62.120703083847225"/>
  </r>
  <r>
    <s v="V2K9111D02042020C122"/>
    <s v="15949"/>
    <s v="3063/1"/>
    <s v="MGRMBR59R43C591W"/>
    <s v=""/>
    <s v="F"/>
    <s v="MAGRINI MARIA BARTOLOMEA"/>
    <s v="MAGRINI"/>
    <s v="MARIA BARTOLOMEA"/>
    <s v="F"/>
    <s v="03/10/1959"/>
    <s v="CEVO"/>
    <s v="VIA ALDO MORO, 3"/>
    <s v="BERZO DEMO"/>
    <s v="25040"/>
    <s v="VIA ALDO MORO"/>
    <s v="3"/>
    <s v=""/>
    <s v=""/>
    <s v=""/>
    <s v=""/>
    <s v=""/>
    <s v="VIA TRIESTE, 26 A"/>
    <s v="VIA TRIESTE"/>
    <s v="26"/>
    <s v="A"/>
    <s v=""/>
    <s v=""/>
    <s v=""/>
    <s v=""/>
    <s v="FAB"/>
    <s v="C591"/>
    <s v="NCT"/>
    <s v="00015"/>
    <s v="000146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s v=""/>
    <s v=""/>
    <s v=""/>
    <s v=""/>
    <s v=""/>
    <s v=""/>
    <s v="Subentra a Magrini Giovanni Valerio"/>
    <s v="SIMULAZIONE TARI 2022 MT"/>
    <n v="101"/>
    <s v=""/>
    <n v="101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1"/>
    <n v="33.59589044330513"/>
    <n v="67.397800635548478"/>
    <n v="-6.3089211463989159E-3"/>
    <n v="33.59589044330513"/>
    <n v="67.397800635548478"/>
    <n v="100.9936910788536"/>
  </r>
  <r>
    <s v="V2K9121D01012020C104"/>
    <s v="15316"/>
    <s v="3064/1"/>
    <s v="CMPLLN61P60Z133F"/>
    <s v=""/>
    <s v="F"/>
    <s v="CAMPANA LILIANA"/>
    <s v="CAMPANA"/>
    <s v="LILIANA"/>
    <s v="F"/>
    <s v="20/09/1961"/>
    <s v="SION"/>
    <s v="VIALE OSPEDALE, 33"/>
    <s v="DARFO BOARIO TERME"/>
    <s v="25047"/>
    <s v="VIALE OSPEDALE"/>
    <s v="33"/>
    <s v=""/>
    <s v=""/>
    <s v=""/>
    <s v=""/>
    <s v=""/>
    <s v="VIA PINETA, 30"/>
    <s v="VIA PINETA"/>
    <s v="3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0"/>
    <n v="200"/>
    <x v="1"/>
    <x v="8"/>
    <s v="ESPOSIZIONI, AUTOSALONI, DEPOSITI"/>
    <s v=""/>
    <s v=""/>
    <s v=""/>
    <s v="289 - Riduzione COVID-19 = 424 - Non applicata"/>
    <s v=""/>
    <s v=""/>
    <s v=""/>
    <s v=""/>
    <s v=""/>
    <s v="SIMULAZIONE TARI 2022 MT"/>
    <n v="176.09"/>
    <s v=""/>
    <n v="176.09"/>
    <n v="365"/>
    <s v="giorni"/>
    <s v="2022"/>
    <s v="01/01/2022"/>
    <s v="31/12/2022"/>
    <s v=""/>
    <s v=""/>
    <s v=""/>
    <s v=""/>
    <s v=""/>
    <s v=""/>
    <n v="0"/>
    <n v="0"/>
    <n v="0"/>
    <n v="0"/>
    <n v="200"/>
    <n v="0"/>
    <n v="0"/>
    <n v="0"/>
    <n v="0"/>
    <n v="200"/>
    <x v="2"/>
    <n v="24.636503672072404"/>
    <n v="151.45104072115845"/>
    <n v="-2.4556067691605676E-3"/>
    <n v="24.636503672072404"/>
    <n v="151.45104072115845"/>
    <n v="176.08754439323084"/>
  </r>
  <r>
    <s v="V2K9131D31122019C104"/>
    <s v="15316"/>
    <s v="3065/1"/>
    <s v="CMPLLN61P60Z133F"/>
    <s v=""/>
    <s v="F"/>
    <s v="CAMPANA LILIANA"/>
    <s v="CAMPANA"/>
    <s v="LILIANA"/>
    <s v="F"/>
    <s v="20/09/1961"/>
    <s v="SION"/>
    <s v="VIALE OSPEDALE, 33"/>
    <s v="DARFO BOARIO TERME"/>
    <s v="25047"/>
    <s v="VIALE OSPEDALE"/>
    <s v="33"/>
    <s v=""/>
    <s v=""/>
    <s v=""/>
    <s v=""/>
    <s v=""/>
    <s v="VIA PINETA, 30"/>
    <s v="VIA PINETA"/>
    <s v="3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9"/>
    <n v="189"/>
    <x v="1"/>
    <x v="8"/>
    <s v="ESPOSIZIONI, AUTOSALONI, DEPOSITI"/>
    <s v=""/>
    <s v=""/>
    <s v=""/>
    <s v="289 - Riduzione COVID-19 = 424 - Non applicata"/>
    <s v=""/>
    <s v=""/>
    <s v=""/>
    <s v=""/>
    <s v=""/>
    <s v="SIMULAZIONE TARI 2022 MT"/>
    <n v="166.4"/>
    <s v=""/>
    <n v="166.4"/>
    <n v="365"/>
    <s v="giorni"/>
    <s v="2022"/>
    <s v="01/01/2022"/>
    <s v="31/12/2022"/>
    <s v=""/>
    <s v=""/>
    <s v=""/>
    <s v=""/>
    <s v=""/>
    <s v=""/>
    <n v="0"/>
    <n v="0"/>
    <n v="0"/>
    <n v="0"/>
    <n v="189"/>
    <n v="0"/>
    <n v="0"/>
    <n v="0"/>
    <n v="0"/>
    <n v="189"/>
    <x v="2"/>
    <n v="23.281495970108423"/>
    <n v="143.12123348149473"/>
    <n v="2.7294516031304283E-3"/>
    <n v="23.281495970108423"/>
    <n v="143.12123348149473"/>
    <n v="166.40272945160314"/>
  </r>
  <r>
    <s v="V2K9134D18032020C122"/>
    <s v="9801"/>
    <s v="3066/1"/>
    <s v="BNDMLS54H62L648S"/>
    <s v=""/>
    <s v="F"/>
    <s v="BIONDI MARIA LUISA"/>
    <s v="BIONDI"/>
    <s v="MARIA LUISA"/>
    <s v="F"/>
    <s v="22/06/1954"/>
    <s v="VALSAVIORE"/>
    <s v="VIA ROMA, 5 B"/>
    <s v="CEVO"/>
    <s v="25040"/>
    <s v="VIA ROMA"/>
    <s v="5"/>
    <s v="B"/>
    <s v=""/>
    <s v=""/>
    <s v=""/>
    <s v=""/>
    <s v="VIA ROMA, 5 B"/>
    <s v="VIA ROMA"/>
    <s v="5"/>
    <s v="B"/>
    <s v=""/>
    <s v=""/>
    <s v=""/>
    <s v=""/>
    <s v="FAB"/>
    <s v="C591"/>
    <s v="NCT"/>
    <s v="00014"/>
    <s v="000178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.63"/>
    <n v="52.63"/>
    <x v="0"/>
    <x v="0"/>
    <s v="LOCALI AD USO ABITAZIONE"/>
    <s v=""/>
    <s v=""/>
    <n v="1"/>
    <s v=""/>
    <s v=""/>
    <s v=""/>
    <s v=""/>
    <s v=""/>
    <s v=""/>
    <s v="SIMULAZIONE TARI 2022 MT"/>
    <n v="42.88"/>
    <s v=""/>
    <n v="42.88"/>
    <n v="365"/>
    <s v="giorni"/>
    <s v="2022"/>
    <s v="01/01/2022"/>
    <s v="31/12/2022"/>
    <s v=""/>
    <s v=""/>
    <s v=""/>
    <s v=""/>
    <s v=""/>
    <s v=""/>
    <n v="0"/>
    <n v="0"/>
    <n v="0"/>
    <n v="0"/>
    <n v="52.629999999999995"/>
    <n v="0"/>
    <n v="0"/>
    <n v="0"/>
    <n v="0"/>
    <n v="1"/>
    <x v="0"/>
    <n v="25.947719073832374"/>
    <n v="16.930848468833439"/>
    <n v="-1.4324573341895075E-3"/>
    <n v="25.947719073832374"/>
    <n v="16.930848468833439"/>
    <n v="42.878567542665813"/>
  </r>
  <r>
    <s v="V2K9137D15032020C122"/>
    <s v="9626"/>
    <s v="3067/1"/>
    <s v="BLTBNV65A01C591I"/>
    <s v=""/>
    <s v="F"/>
    <s v="BELOTTI BRUNO VITTORIO"/>
    <s v="BELOTTI"/>
    <s v="BRUNO VITTORIO"/>
    <s v="M"/>
    <s v="01/01/1965"/>
    <s v="CEVO"/>
    <s v="VIA GUGLIELMO MARCONI, 32"/>
    <s v="CEVO"/>
    <s v="25040"/>
    <s v="VIA GUGLIELMO MARCONI"/>
    <s v="32"/>
    <s v=""/>
    <s v=""/>
    <s v=""/>
    <s v=""/>
    <s v=""/>
    <s v="VIA GUGLIELMO MARCONI, 32"/>
    <s v="VIA GUGLIELMO MARCONI"/>
    <s v="32"/>
    <s v=""/>
    <s v=""/>
    <s v=""/>
    <s v=""/>
    <s v=""/>
    <s v="FAB"/>
    <s v="C591"/>
    <s v="NCT"/>
    <s v="00014"/>
    <s v="000012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5"/>
    <n v="145"/>
    <x v="0"/>
    <x v="0"/>
    <s v="LOCALI AD USO ABITAZIONE"/>
    <s v=""/>
    <s v=""/>
    <n v="1"/>
    <s v=""/>
    <s v=""/>
    <s v=""/>
    <s v=""/>
    <s v=""/>
    <s v=""/>
    <s v="SIMULAZIONE TARI 2022 MT"/>
    <n v="88.42"/>
    <s v=""/>
    <n v="88.42"/>
    <n v="365"/>
    <s v="giorni"/>
    <s v="2022"/>
    <s v="01/01/2022"/>
    <s v="31/12/2022"/>
    <s v=""/>
    <s v=""/>
    <s v=""/>
    <s v=""/>
    <s v=""/>
    <s v=""/>
    <n v="0"/>
    <n v="0"/>
    <n v="0"/>
    <n v="0"/>
    <n v="145"/>
    <n v="0"/>
    <n v="0"/>
    <n v="0"/>
    <n v="0"/>
    <n v="1"/>
    <x v="0"/>
    <n v="71.488110691728949"/>
    <n v="16.930848468833439"/>
    <n v="-1.0408394376071328E-3"/>
    <n v="71.488110691728949"/>
    <n v="16.930848468833439"/>
    <n v="88.418959160562395"/>
  </r>
  <r>
    <s v="V2K9163D11092020C122"/>
    <s v="16149"/>
    <s v="3072/1"/>
    <s v="SCLGMD57P10C591Q"/>
    <s v=""/>
    <s v="F"/>
    <s v="SCOLARI GIACOMO DONATO"/>
    <s v="SCOLARI"/>
    <s v="GIACOMO DONATO"/>
    <s v="M"/>
    <s v="10/09/1957"/>
    <s v="CEVO"/>
    <s v="VIA TAGLIAMENTO, 27"/>
    <s v="SERIATE"/>
    <s v="24068"/>
    <s v="VIA TAGLIAMENTO"/>
    <s v="27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1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"/>
    <n v="68"/>
    <x v="0"/>
    <x v="0"/>
    <s v="LOCALI AD USO ABITAZIONE"/>
    <s v=""/>
    <s v=""/>
    <s v=""/>
    <s v=""/>
    <s v=""/>
    <s v=""/>
    <s v=""/>
    <s v=""/>
    <s v=""/>
    <s v="SIMULAZIONE TARI 2022 MT"/>
    <n v="110.5"/>
    <s v=""/>
    <n v="110.5"/>
    <n v="365"/>
    <s v="giorni"/>
    <s v="2022"/>
    <s v="01/01/2022"/>
    <s v="31/12/2022"/>
    <s v=""/>
    <s v=""/>
    <s v=""/>
    <s v=""/>
    <s v=""/>
    <s v=""/>
    <n v="0"/>
    <n v="0"/>
    <n v="0"/>
    <n v="0"/>
    <n v="68"/>
    <n v="0"/>
    <n v="0"/>
    <n v="0"/>
    <n v="0"/>
    <n v="1"/>
    <x v="1"/>
    <n v="43.104161323485833"/>
    <n v="67.397800635548478"/>
    <n v="1.9619590343040727E-3"/>
    <n v="43.104161323485833"/>
    <n v="67.397800635548478"/>
    <n v="110.5019619590343"/>
  </r>
  <r>
    <s v="V2K9164D11092020C14"/>
    <s v="16149"/>
    <s v="3073/1"/>
    <s v="SCLGMD57P10C591Q"/>
    <s v=""/>
    <s v="F"/>
    <s v="SCOLARI GIACOMO DONATO"/>
    <s v="SCOLARI"/>
    <s v="GIACOMO DONATO"/>
    <s v="M"/>
    <s v="10/09/1957"/>
    <s v="CEVO"/>
    <s v="VIA TAGLIAMENTO, 27"/>
    <s v="SERIATE"/>
    <s v="24068"/>
    <s v="VIA TAGLIAMENTO"/>
    <s v="27"/>
    <s v=""/>
    <s v=""/>
    <s v=""/>
    <s v=""/>
    <s v=""/>
    <s v="VIA ANDROLA, 59"/>
    <s v="VIA ANDROLA"/>
    <s v="59"/>
    <s v=""/>
    <s v=""/>
    <s v=""/>
    <s v=""/>
    <s v=""/>
    <s v="FAB"/>
    <s v="C591"/>
    <s v="NCT"/>
    <s v="00013"/>
    <s v="000560"/>
    <s v=""/>
    <s v="0009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44"/>
    <x v="0"/>
    <x v="4"/>
    <s v=""/>
    <s v=""/>
    <s v=""/>
    <s v=""/>
    <s v=""/>
    <s v=""/>
    <s v=""/>
    <s v=""/>
    <s v=""/>
    <s v="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9166D01012020C122"/>
    <s v="16989"/>
    <s v="3074/1"/>
    <s v="BNDGNN61M65C591G"/>
    <s v=""/>
    <s v="F"/>
    <s v="BIONDI GIOVANNA"/>
    <s v="BIONDI"/>
    <s v="GIOVANNA"/>
    <s v="F"/>
    <s v="25/08/1961"/>
    <s v="CEVO"/>
    <s v="VIA PRATOLUNGO, 279"/>
    <s v="GUSSAGO"/>
    <s v="25064"/>
    <s v="VIA PRATOLUNGO"/>
    <s v="279"/>
    <s v=""/>
    <s v=""/>
    <s v=""/>
    <s v=""/>
    <s v=""/>
    <s v="VIA GUGLIELMO MARCONI, 11"/>
    <s v="VIA GUGLIELMO MARCONI"/>
    <s v="11"/>
    <s v=""/>
    <s v=""/>
    <s v=""/>
    <s v=""/>
    <s v=""/>
    <s v="FAB"/>
    <s v="C591"/>
    <s v="NCT"/>
    <s v="00014"/>
    <s v="00008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SUBENTRA A RAGAZZOLI NATALINA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9170D01012020C123"/>
    <s v="269"/>
    <s v="3075/1"/>
    <s v="MTTSFN65R05C591E"/>
    <s v=""/>
    <s v="F"/>
    <s v="MATTI STEFANO BERNARDO"/>
    <s v="MATTI"/>
    <s v="STEFANO BERNARDO"/>
    <s v="M"/>
    <s v="05/10/1965"/>
    <s v="CEVO"/>
    <s v="VIA ANDROLA, 6"/>
    <s v="CEVO"/>
    <s v="25040"/>
    <s v="VIA ANDROLA"/>
    <s v="6"/>
    <s v=""/>
    <s v=""/>
    <s v=""/>
    <s v=""/>
    <s v=""/>
    <s v="VIA ANDROLA, 6"/>
    <s v="VIA ANDROLA"/>
    <s v="6"/>
    <s v=""/>
    <s v=""/>
    <s v=""/>
    <s v=""/>
    <s v=""/>
    <s v="FAB"/>
    <s v="C591"/>
    <s v="NCT"/>
    <s v="00014"/>
    <s v="000177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n v="3"/>
    <s v=""/>
    <s v=""/>
    <s v=""/>
    <s v=""/>
    <s v=""/>
    <s v="SUBENTRA A MATTI SALVATORE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6"/>
    <n v="15.847118133634497"/>
    <n v="0"/>
    <n v="-2.8818663655023613E-3"/>
    <n v="15.847118133634497"/>
    <n v="0"/>
    <n v="15.847118133634497"/>
  </r>
  <r>
    <s v="V2K9173D15072020C122"/>
    <s v="16380"/>
    <s v="3076/1"/>
    <s v="RZZWTR32M24D574X"/>
    <s v=""/>
    <s v="F"/>
    <s v="ROZZA WALTER MATTEO"/>
    <s v="ROZZA"/>
    <s v="WALTER MATTEO"/>
    <s v="M"/>
    <s v="24/08/1932"/>
    <s v="FIESCO"/>
    <s v="VIA PAVIA, 6 2"/>
    <s v="MILANO"/>
    <s v="20136"/>
    <s v="VIA PAVIA"/>
    <s v="6"/>
    <s v="2"/>
    <s v=""/>
    <s v=""/>
    <s v=""/>
    <s v=""/>
    <s v="VIA IGNA, 1"/>
    <s v="VIA IGNA"/>
    <s v="1"/>
    <s v=""/>
    <s v=""/>
    <s v=""/>
    <s v=""/>
    <s v=""/>
    <s v="FAB"/>
    <s v="C591"/>
    <s v="NCT"/>
    <s v="00015"/>
    <s v="000176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0"/>
    <n v="180"/>
    <x v="0"/>
    <x v="0"/>
    <s v="LOCALI AD USO ABITAZIONE"/>
    <s v=""/>
    <s v=""/>
    <s v=""/>
    <s v=""/>
    <s v=""/>
    <s v=""/>
    <s v=""/>
    <s v=""/>
    <s v="subentra a valra maria angela (36)"/>
    <s v="SIMULAZIONE TARI 2022 MT"/>
    <n v="181.5"/>
    <s v=""/>
    <n v="181.5"/>
    <n v="365"/>
    <s v="giorni"/>
    <s v="2022"/>
    <s v="01/01/2022"/>
    <s v="31/12/2022"/>
    <s v=""/>
    <s v=""/>
    <s v=""/>
    <s v=""/>
    <s v=""/>
    <s v=""/>
    <n v="0"/>
    <n v="0"/>
    <n v="0"/>
    <n v="0"/>
    <n v="180"/>
    <n v="0"/>
    <n v="0"/>
    <n v="0"/>
    <n v="0"/>
    <n v="1"/>
    <x v="1"/>
    <n v="114.09925056216838"/>
    <n v="67.397800635548478"/>
    <n v="-2.9488022831287708E-3"/>
    <n v="114.09925056216838"/>
    <n v="67.397800635548478"/>
    <n v="181.49705119771687"/>
  </r>
  <r>
    <s v="V2K9176D15072020C123"/>
    <s v="16380"/>
    <s v="3077/1"/>
    <s v="RZZWTR32M24D574X"/>
    <s v=""/>
    <s v="F"/>
    <s v="ROZZA WALTER MATTEO"/>
    <s v="ROZZA"/>
    <s v="WALTER MATTEO"/>
    <s v="M"/>
    <s v="24/08/1932"/>
    <s v="FIESCO"/>
    <s v="VIA PAVIA, 6 2"/>
    <s v="MILANO"/>
    <s v="20136"/>
    <s v="VIA PAVIA"/>
    <s v="6"/>
    <s v="2"/>
    <s v=""/>
    <s v=""/>
    <s v=""/>
    <s v=""/>
    <s v="VIA IGNA, 1"/>
    <s v="VIA IGNA"/>
    <s v="1"/>
    <s v=""/>
    <s v=""/>
    <s v=""/>
    <s v=""/>
    <s v=""/>
    <s v="FAB"/>
    <s v="C591"/>
    <s v="NCT"/>
    <s v="00015"/>
    <s v="000176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"/>
    <n v="9"/>
    <x v="0"/>
    <x v="1"/>
    <s v="LOCALI ACCESSORI UTENZA DOMESTICA"/>
    <s v=""/>
    <s v=""/>
    <s v=""/>
    <s v=""/>
    <s v=""/>
    <s v=""/>
    <s v=""/>
    <s v=""/>
    <s v="SUBENTRA A VALRA MARIA ANGELA (1936)"/>
    <s v="SIMULAZIONE TARI 2022 MT"/>
    <n v="5.7"/>
    <s v=""/>
    <n v="5.7"/>
    <n v="365"/>
    <s v="giorni"/>
    <s v="2022"/>
    <s v="01/01/2022"/>
    <s v="31/12/2022"/>
    <s v=""/>
    <s v=""/>
    <s v=""/>
    <s v=""/>
    <s v=""/>
    <s v=""/>
    <n v="0"/>
    <n v="0"/>
    <n v="0"/>
    <n v="0"/>
    <n v="9"/>
    <n v="1"/>
    <n v="0"/>
    <n v="0"/>
    <n v="0"/>
    <n v="0"/>
    <x v="1"/>
    <n v="5.7049625281084193"/>
    <n v="0"/>
    <n v="4.9625281084191286E-3"/>
    <n v="5.7049625281084193"/>
    <n v="0"/>
    <n v="5.7049625281084193"/>
  </r>
  <r>
    <s v="V2K9179D18062020C122"/>
    <s v="5445"/>
    <s v="3078/1"/>
    <s v="VNTDLN58C45H598S"/>
    <s v=""/>
    <s v="F"/>
    <s v="VENTURINI DANIELA ANNA"/>
    <s v="VENTURINI"/>
    <s v="DANIELA ANNA"/>
    <s v="F"/>
    <s v="05/03/1958"/>
    <s v="ROVATO"/>
    <s v="VIA DELLA BADIA, 44"/>
    <s v="BRESCIA"/>
    <s v="25126"/>
    <s v="VIA DELLA BADIA"/>
    <s v="44"/>
    <s v=""/>
    <s v=""/>
    <s v=""/>
    <s v=""/>
    <s v=""/>
    <s v="VIA CASTELLO, 17"/>
    <s v="VIA CASTELLO"/>
    <s v="17"/>
    <s v=""/>
    <s v=""/>
    <s v=""/>
    <s v=""/>
    <s v=""/>
    <s v="FAB"/>
    <s v="C591"/>
    <s v="NCT"/>
    <s v="00014"/>
    <s v="000068"/>
    <s v=""/>
    <s v="0001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9.47"/>
    <n v="149.47"/>
    <x v="0"/>
    <x v="0"/>
    <s v="LOCALI AD USO ABITAZIONE"/>
    <s v=""/>
    <s v=""/>
    <s v=""/>
    <s v=""/>
    <s v=""/>
    <s v=""/>
    <s v=""/>
    <s v=""/>
    <s v="SUBENTRA A BUFFOLI LAURINA"/>
    <s v="SIMULAZIONE TARI 2022 MT"/>
    <n v="162.15"/>
    <s v=""/>
    <n v="162.15"/>
    <n v="365"/>
    <s v="giorni"/>
    <s v="2022"/>
    <s v="01/01/2022"/>
    <s v="31/12/2022"/>
    <s v=""/>
    <s v=""/>
    <s v=""/>
    <s v=""/>
    <s v=""/>
    <s v=""/>
    <n v="0"/>
    <n v="0"/>
    <n v="0"/>
    <n v="0"/>
    <n v="149.47"/>
    <n v="0"/>
    <n v="0"/>
    <n v="0"/>
    <n v="0"/>
    <n v="1"/>
    <x v="1"/>
    <n v="94.746749897373931"/>
    <n v="67.397800635548478"/>
    <n v="-5.449467077596637E-3"/>
    <n v="94.746749897373931"/>
    <n v="67.397800635548478"/>
    <n v="162.14455053292241"/>
  </r>
  <r>
    <s v="V2K9182D18062020C122"/>
    <s v="5445"/>
    <s v="3079/1"/>
    <s v="VNTDLN58C45H598S"/>
    <s v=""/>
    <s v="F"/>
    <s v="VENTURINI DANIELA ANNA"/>
    <s v="VENTURINI"/>
    <s v="DANIELA ANNA"/>
    <s v="F"/>
    <s v="05/03/1958"/>
    <s v="ROVATO"/>
    <s v="VIA DELLA BADIA, 44"/>
    <s v="BRESCIA"/>
    <s v="25126"/>
    <s v="VIA DELLA BADIA"/>
    <s v="44"/>
    <s v=""/>
    <s v=""/>
    <s v=""/>
    <s v=""/>
    <s v=""/>
    <s v="VIA CASTELLO, 17"/>
    <s v="VIA CASTELLO"/>
    <s v="17"/>
    <s v=""/>
    <s v=""/>
    <s v=""/>
    <s v=""/>
    <s v=""/>
    <s v="FAB"/>
    <s v="C591"/>
    <s v="NCT"/>
    <s v="00014"/>
    <s v="000068"/>
    <s v=""/>
    <s v="0002"/>
    <s v=""/>
    <s v="A07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.299999999999997"/>
    <n v="34.299999999999997"/>
    <x v="0"/>
    <x v="0"/>
    <s v="LOCALI AD USO ABITAZIONE"/>
    <s v=""/>
    <s v=""/>
    <s v=""/>
    <s v=""/>
    <s v=""/>
    <s v=""/>
    <s v=""/>
    <s v=""/>
    <s v="SUBENTRA A BUFFOLI LAURINA"/>
    <s v="SIMULAZIONE TARI 2022 MT"/>
    <n v="89.14"/>
    <s v=""/>
    <n v="89.14"/>
    <n v="365"/>
    <s v="giorni"/>
    <s v="2022"/>
    <s v="01/01/2022"/>
    <s v="31/12/2022"/>
    <s v=""/>
    <s v=""/>
    <s v=""/>
    <s v=""/>
    <s v=""/>
    <s v=""/>
    <n v="0"/>
    <n v="0"/>
    <n v="0"/>
    <n v="0"/>
    <n v="34.299999999999997"/>
    <n v="0"/>
    <n v="0"/>
    <n v="0"/>
    <n v="0"/>
    <n v="1"/>
    <x v="1"/>
    <n v="21.742246079346529"/>
    <n v="67.397800635548478"/>
    <n v="4.6714895006516599E-5"/>
    <n v="21.742246079346529"/>
    <n v="67.397800635548478"/>
    <n v="89.140046714895007"/>
  </r>
  <r>
    <s v="V2K9187D18062020C123"/>
    <s v="5445"/>
    <s v="3080/1"/>
    <s v="VNTDLN58C45H598S"/>
    <s v=""/>
    <s v="F"/>
    <s v="VENTURINI DANIELA ANNA"/>
    <s v="VENTURINI"/>
    <s v="DANIELA ANNA"/>
    <s v="F"/>
    <s v="05/03/1958"/>
    <s v="ROVATO"/>
    <s v="VIA DELLA BADIA, 44"/>
    <s v="BRESCIA"/>
    <s v="25126"/>
    <s v="VIA DELLA BADIA"/>
    <s v="44"/>
    <s v=""/>
    <s v=""/>
    <s v=""/>
    <s v=""/>
    <s v=""/>
    <s v="VIA CASTELLO, 17"/>
    <s v="VIA CASTELLO"/>
    <s v="17"/>
    <s v=""/>
    <s v=""/>
    <s v=""/>
    <s v=""/>
    <s v=""/>
    <s v="FAB"/>
    <s v="C591"/>
    <s v="NCT"/>
    <s v="00014"/>
    <s v="000068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9"/>
    <n v="49"/>
    <x v="0"/>
    <x v="1"/>
    <s v="LOCALI ACCESSORI UTENZA DOMESTICA"/>
    <s v=""/>
    <s v=""/>
    <s v=""/>
    <s v=""/>
    <s v=""/>
    <s v=""/>
    <s v=""/>
    <s v=""/>
    <s v="SUBENTRA A BUFFOLI LAURINA"/>
    <s v="SIMULAZIONE TARI 2022 MT"/>
    <n v="31.06"/>
    <s v=""/>
    <n v="31.06"/>
    <n v="365"/>
    <s v="giorni"/>
    <s v="2022"/>
    <s v="01/01/2022"/>
    <s v="31/12/2022"/>
    <s v=""/>
    <s v=""/>
    <s v=""/>
    <s v=""/>
    <s v=""/>
    <s v=""/>
    <n v="0"/>
    <n v="0"/>
    <n v="0"/>
    <n v="0"/>
    <n v="49"/>
    <n v="1"/>
    <n v="0"/>
    <n v="0"/>
    <n v="0"/>
    <n v="0"/>
    <x v="1"/>
    <n v="31.060351541923612"/>
    <n v="0"/>
    <n v="3.5154192361375181E-4"/>
    <n v="31.060351541923612"/>
    <n v="0"/>
    <n v="31.060351541923612"/>
  </r>
  <r>
    <s v="V2K9190D01032020C122"/>
    <s v="19364"/>
    <s v="3081/1"/>
    <s v="VNCVNT89T42F205G"/>
    <s v=""/>
    <s v="F"/>
    <s v="VINCOLI VALENTINA TEODOLINDA"/>
    <s v="VINCOLI"/>
    <s v="VALENTINA TEODOLINDA"/>
    <s v="F"/>
    <s v="02/12/1989"/>
    <s v="MILANO"/>
    <s v="PIAZZA BETTINI LIONELLO, 5"/>
    <s v="MILANO"/>
    <s v="20100"/>
    <s v="PIAZZA BETTINI LIONELLO"/>
    <s v="5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4"/>
    <s v=""/>
    <s v="001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0"/>
    <s v="LOCALI AD USO ABITAZIONE"/>
    <s v=""/>
    <s v=""/>
    <s v=""/>
    <s v=""/>
    <s v=""/>
    <s v=""/>
    <s v=""/>
    <s v=""/>
    <s v="SUBENTRA A BORRONI ELISABETTA SANTINA"/>
    <s v="SIMULAZIONE TARI 2022 MT"/>
    <n v="95.92"/>
    <s v=""/>
    <n v="95.92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1"/>
    <x v="1"/>
    <n v="28.524812640542095"/>
    <n v="67.397800635548478"/>
    <n v="2.6132760905710484E-3"/>
    <n v="28.524812640542095"/>
    <n v="67.397800635548478"/>
    <n v="95.922613276090573"/>
  </r>
  <r>
    <s v="V2K9193D01032020C123"/>
    <s v="19364"/>
    <s v="3082/1"/>
    <s v="VNCVNT89T42F205G"/>
    <s v=""/>
    <s v="F"/>
    <s v="VINCOLI VALENTINA TEODOLINDA"/>
    <s v="VINCOLI"/>
    <s v="VALENTINA TEODOLINDA"/>
    <s v="F"/>
    <s v="02/12/1989"/>
    <s v="MILANO"/>
    <s v="PIAZZA BETTINI LIONELLO, 5"/>
    <s v="MILANO"/>
    <s v="20100"/>
    <s v="PIAZZA BETTINI LIONELLO"/>
    <s v="5"/>
    <s v=""/>
    <s v=""/>
    <s v=""/>
    <s v=""/>
    <s v=""/>
    <s v="VIA PINETA, 10"/>
    <s v="VIA PINETA"/>
    <s v="10"/>
    <s v=""/>
    <s v=""/>
    <s v=""/>
    <s v=""/>
    <s v=""/>
    <s v="FAB"/>
    <s v="C591"/>
    <s v="NCT"/>
    <s v="00016"/>
    <s v="000093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3"/>
    <n v="23"/>
    <x v="0"/>
    <x v="1"/>
    <s v="LOCALI ACCESSORI UTENZA DOMESTICA"/>
    <s v=""/>
    <s v=""/>
    <s v=""/>
    <s v=""/>
    <s v=""/>
    <s v=""/>
    <s v=""/>
    <s v=""/>
    <s v="SUBENTRA A BORRONI ELISABETTA "/>
    <s v="SIMULAZIONE TARI 2022 MT"/>
    <n v="14.58"/>
    <s v=""/>
    <n v="14.58"/>
    <n v="365"/>
    <s v="giorni"/>
    <s v="2022"/>
    <s v="01/01/2022"/>
    <s v="31/12/2022"/>
    <s v=""/>
    <s v=""/>
    <s v=""/>
    <s v=""/>
    <s v=""/>
    <s v=""/>
    <n v="0"/>
    <n v="0"/>
    <n v="0"/>
    <n v="0"/>
    <n v="23"/>
    <n v="1"/>
    <n v="0"/>
    <n v="0"/>
    <n v="0"/>
    <n v="0"/>
    <x v="1"/>
    <n v="14.579348682943737"/>
    <n v="0"/>
    <n v="-6.5131705626342296E-4"/>
    <n v="14.579348682943737"/>
    <n v="0"/>
    <n v="14.579348682943737"/>
  </r>
  <r>
    <s v="V2K9196D26062020C122"/>
    <s v="16350"/>
    <s v="3083/1"/>
    <s v="MZZGZL44M48G047G"/>
    <s v=""/>
    <s v="F"/>
    <s v="MAZZINI GRAZIELLA"/>
    <s v="MAZZINI"/>
    <s v="GRAZIELLA"/>
    <s v="F"/>
    <s v="08/08/1944"/>
    <s v="OLMENETA"/>
    <s v="VIA PO', 22"/>
    <s v="CHIARI"/>
    <s v="25032"/>
    <s v="VIA PO'"/>
    <s v="22"/>
    <s v=""/>
    <s v=""/>
    <s v=""/>
    <s v=""/>
    <s v=""/>
    <s v="VIA TRIESTE, 12"/>
    <s v="VIA TRIESTE"/>
    <s v="12"/>
    <s v=""/>
    <s v=""/>
    <s v=""/>
    <s v=""/>
    <s v=""/>
    <s v="FAB"/>
    <s v="C591"/>
    <s v="NCT"/>
    <s v="00015"/>
    <s v="000135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2"/>
    <n v="52"/>
    <x v="0"/>
    <x v="0"/>
    <s v="LOCALI AD USO ABITAZIONE"/>
    <s v=""/>
    <s v=""/>
    <s v=""/>
    <s v=""/>
    <s v=""/>
    <s v=""/>
    <s v=""/>
    <s v=""/>
    <s v="SUBENTRA A VALESI TULLIO"/>
    <s v="SIMULAZIONE TARI 2022 MT"/>
    <n v="100.36"/>
    <s v=""/>
    <n v="100.36"/>
    <n v="365"/>
    <s v="giorni"/>
    <s v="2022"/>
    <s v="01/01/2022"/>
    <s v="31/12/2022"/>
    <s v=""/>
    <s v=""/>
    <s v=""/>
    <s v=""/>
    <s v=""/>
    <s v=""/>
    <n v="0"/>
    <n v="0"/>
    <n v="0"/>
    <n v="0"/>
    <n v="52"/>
    <n v="0"/>
    <n v="0"/>
    <n v="0"/>
    <n v="0"/>
    <n v="1"/>
    <x v="1"/>
    <n v="32.962005717959755"/>
    <n v="67.397800635548478"/>
    <n v="-1.9364649176623061E-4"/>
    <n v="32.962005717959755"/>
    <n v="67.397800635548478"/>
    <n v="100.35980635350823"/>
  </r>
  <r>
    <s v="V2K9199D11072020C122"/>
    <s v="19566"/>
    <s v="3084/1"/>
    <s v="VLSFNC73H70D150K"/>
    <s v=""/>
    <s v="F"/>
    <s v="VALESI FRANCESCA"/>
    <s v="VALESI"/>
    <s v="FRANCESCA"/>
    <s v="F"/>
    <s v="30/06/1973"/>
    <s v="CREMONA"/>
    <s v="SANDRO PERTINI, 8"/>
    <s v="CASTELCOVATI"/>
    <s v="25030"/>
    <s v="SANDRO PERTINI"/>
    <s v="8"/>
    <s v=""/>
    <s v=""/>
    <s v=""/>
    <s v=""/>
    <s v=""/>
    <s v="VIA TRIESTE, 10"/>
    <s v="VIA TRIESTE"/>
    <s v="10"/>
    <s v=""/>
    <s v=""/>
    <s v=""/>
    <s v=""/>
    <s v=""/>
    <s v="FAB"/>
    <s v="C591"/>
    <s v="NCT"/>
    <s v="00014"/>
    <s v="000164"/>
    <s v=""/>
    <s v="0002"/>
    <s v=""/>
    <s v=""/>
    <s v="FAB"/>
    <s v="C591"/>
    <s v="NCT"/>
    <s v="00014"/>
    <s v="000164"/>
    <s v=""/>
    <s v="00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4"/>
    <n v="184"/>
    <x v="0"/>
    <x v="0"/>
    <s v="LOCALI AD USO ABITAZIONE"/>
    <s v=""/>
    <s v=""/>
    <s v=""/>
    <s v=""/>
    <s v=""/>
    <s v=""/>
    <s v=""/>
    <s v=""/>
    <s v="SUBENTRA A BIONDI FRANCESCO"/>
    <s v="SIMULAZIONE TARI 2022 MT"/>
    <n v="184.03"/>
    <s v=""/>
    <n v="184.03"/>
    <n v="365"/>
    <s v="giorni"/>
    <s v="2022"/>
    <s v="01/01/2022"/>
    <s v="31/12/2022"/>
    <s v=""/>
    <s v=""/>
    <s v=""/>
    <s v=""/>
    <s v=""/>
    <s v=""/>
    <n v="0"/>
    <n v="0"/>
    <n v="0"/>
    <n v="0"/>
    <n v="184"/>
    <n v="0"/>
    <n v="0"/>
    <n v="0"/>
    <n v="0"/>
    <n v="1"/>
    <x v="1"/>
    <n v="116.63478946354989"/>
    <n v="67.397800635548478"/>
    <n v="2.5900990983700467E-3"/>
    <n v="116.63478946354989"/>
    <n v="67.397800635548478"/>
    <n v="184.03259009909837"/>
  </r>
  <r>
    <s v="V2K9201D01032020C122"/>
    <s v="16189"/>
    <s v="3085/1"/>
    <s v="BLTPNT56D29H108Y"/>
    <s v=""/>
    <s v="F"/>
    <s v="BELOTTI PIERANTONIO"/>
    <s v="BELOTTI"/>
    <s v="PIERANTONIO"/>
    <s v="M"/>
    <s v="29/04/1956"/>
    <s v="QUARONA"/>
    <s v="VIA VARALLO, 164"/>
    <s v="BORGOSESIA"/>
    <s v="13011"/>
    <s v="VIA VARALLO"/>
    <s v="164"/>
    <s v=""/>
    <s v=""/>
    <s v=""/>
    <s v=""/>
    <s v=""/>
    <s v="VIA IGNA, 11"/>
    <s v="VIA IGNA"/>
    <s v="11"/>
    <s v=""/>
    <s v=""/>
    <s v=""/>
    <s v=""/>
    <s v=""/>
    <s v="FAB"/>
    <s v="C591"/>
    <s v="NCT"/>
    <s v="00015"/>
    <s v="000170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s v=""/>
    <s v=""/>
    <s v=""/>
    <s v=""/>
    <s v=""/>
    <s v=""/>
    <s v="subentra a belotti salvatore"/>
    <s v="SIMULAZIONE TARI 2022 MT"/>
    <n v="114.94"/>
    <s v=""/>
    <n v="114.94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1"/>
    <n v="47.541354400903494"/>
    <n v="67.397800635548478"/>
    <n v="-8.4496354801899543E-4"/>
    <n v="47.541354400903494"/>
    <n v="67.397800635548478"/>
    <n v="114.93915503645198"/>
  </r>
  <r>
    <s v="V2K9211D15032020C122"/>
    <s v="7520"/>
    <s v="3086/1"/>
    <s v="DFRCST74M44E329J"/>
    <s v=""/>
    <s v="F"/>
    <s v="DI FRENNA CRISTINA"/>
    <s v="DI FRENNA"/>
    <s v="CRISTINA"/>
    <s v="F"/>
    <s v="04/08/1974"/>
    <s v="ISCHIA"/>
    <s v="VIA ROMA, 72"/>
    <s v="BARANO D'ISCHIA"/>
    <s v="80072"/>
    <s v="VIA ROMA"/>
    <s v="72"/>
    <s v=""/>
    <s v=""/>
    <s v=""/>
    <s v=""/>
    <s v=""/>
    <s v="VIA UMBERTO PRIMO, 26"/>
    <s v="VIA UMBERTO PRIMO"/>
    <s v="26"/>
    <s v=""/>
    <s v=""/>
    <s v=""/>
    <s v=""/>
    <s v=""/>
    <s v="FAB"/>
    <s v="C591"/>
    <s v="NCT"/>
    <s v="00011"/>
    <s v="000018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8.2"/>
    <n v="118.2"/>
    <x v="0"/>
    <x v="0"/>
    <s v="LOCALI AD USO ABITAZIONE"/>
    <s v=""/>
    <s v=""/>
    <s v=""/>
    <s v=""/>
    <s v=""/>
    <s v=""/>
    <s v=""/>
    <s v=""/>
    <s v="SUBENTRA A BELTRAMELLI ADRIANA"/>
    <s v="SIMULAZIONE TARI 2022 MT"/>
    <n v="142.32"/>
    <s v=""/>
    <n v="142.32"/>
    <n v="365"/>
    <s v="giorni"/>
    <s v="2022"/>
    <s v="01/01/2022"/>
    <s v="31/12/2022"/>
    <s v=""/>
    <s v=""/>
    <s v=""/>
    <s v=""/>
    <s v=""/>
    <s v=""/>
    <n v="0"/>
    <n v="0"/>
    <n v="0"/>
    <n v="0"/>
    <n v="118.2"/>
    <n v="0"/>
    <n v="0"/>
    <n v="0"/>
    <n v="0"/>
    <n v="1"/>
    <x v="1"/>
    <n v="74.925174535823899"/>
    <n v="67.397800635548478"/>
    <n v="2.9751713723840112E-3"/>
    <n v="74.925174535823899"/>
    <n v="67.397800635548478"/>
    <n v="142.32297517137238"/>
  </r>
  <r>
    <s v="V2K9214D15032020C122"/>
    <s v="19577"/>
    <s v="3087/1"/>
    <s v="SCRWTR32P28H598A"/>
    <s v=""/>
    <s v="F"/>
    <s v="SCARSI WALTER"/>
    <s v="SCARSI"/>
    <s v="WALTER"/>
    <s v="M"/>
    <s v="28/09/1932"/>
    <s v="ROVATO"/>
    <s v="VIA PIETRO EMILIO TIBONI, 41 int 1 piano 7"/>
    <s v="BRESCIA"/>
    <s v="25126"/>
    <s v="VIA PIETRO EMILIO TIBONI"/>
    <s v="41"/>
    <s v=""/>
    <s v=""/>
    <s v=""/>
    <s v="7"/>
    <s v="1"/>
    <s v="VIA RISORGIMENTO, 1"/>
    <s v="VIA RISORGIMENTO"/>
    <s v="1"/>
    <s v=""/>
    <s v=""/>
    <s v=""/>
    <s v=""/>
    <s v=""/>
    <s v="FAB"/>
    <s v="C591"/>
    <s v="NCT"/>
    <s v="00020"/>
    <s v="000058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.8"/>
    <n v="30.8"/>
    <x v="0"/>
    <x v="0"/>
    <s v="LOCALI AD USO ABITAZIONE"/>
    <s v=""/>
    <s v=""/>
    <s v=""/>
    <s v=""/>
    <s v=""/>
    <s v=""/>
    <s v=""/>
    <s v=""/>
    <s v="SUBENTRA A INAMA LUIGINA"/>
    <s v="SIMULAZIONE TARI 2022 MT"/>
    <n v="86.92"/>
    <s v=""/>
    <n v="86.92"/>
    <n v="365"/>
    <s v="giorni"/>
    <s v="2022"/>
    <s v="01/01/2022"/>
    <s v="31/12/2022"/>
    <s v=""/>
    <s v=""/>
    <s v=""/>
    <s v=""/>
    <s v=""/>
    <s v=""/>
    <n v="0"/>
    <n v="0"/>
    <n v="0"/>
    <n v="0"/>
    <n v="30.8"/>
    <n v="0"/>
    <n v="0"/>
    <n v="0"/>
    <n v="0"/>
    <n v="1"/>
    <x v="1"/>
    <n v="19.523649540637699"/>
    <n v="67.397800635548478"/>
    <n v="1.4501761861680507E-3"/>
    <n v="19.523649540637699"/>
    <n v="67.397800635548478"/>
    <n v="86.92145017618617"/>
  </r>
  <r>
    <s v="V2K9216D15032020C123"/>
    <s v="18966"/>
    <s v="3088/1"/>
    <s v="BFFFNC60A18E851F"/>
    <s v=""/>
    <s v="F"/>
    <s v="BAFFELLI FRANCESCO"/>
    <s v="BAFFELLI"/>
    <s v="FRANCESCO"/>
    <s v="M"/>
    <s v="18/01/1960"/>
    <s v="MALEGNO"/>
    <s v="VIA CAVA, 2"/>
    <s v="MALEGNO"/>
    <s v="25053"/>
    <s v="VIA CAVA"/>
    <s v="2"/>
    <s v=""/>
    <s v=""/>
    <s v=""/>
    <s v=""/>
    <s v=""/>
    <s v="VIA ROMA, 19"/>
    <s v="VIA ROMA"/>
    <s v="19"/>
    <s v=""/>
    <s v=""/>
    <s v=""/>
    <s v=""/>
    <s v=""/>
    <s v="FAB"/>
    <s v="C591"/>
    <s v="NCT"/>
    <s v="00014"/>
    <s v="000125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9"/>
    <n v="69"/>
    <x v="0"/>
    <x v="1"/>
    <s v="LOCALI ACCESSORI UTENZA DOMESTICA"/>
    <s v=""/>
    <s v=""/>
    <s v=""/>
    <s v=""/>
    <s v=""/>
    <s v=""/>
    <s v=""/>
    <s v=""/>
    <s v="SUBENTRA A MILANI ENRICA"/>
    <s v="SIMULAZIONE TARI 2022 MT"/>
    <n v="43.74"/>
    <s v=""/>
    <n v="43.74"/>
    <n v="365"/>
    <s v="giorni"/>
    <s v="2022"/>
    <s v="01/01/2022"/>
    <s v="31/12/2022"/>
    <s v=""/>
    <s v=""/>
    <s v=""/>
    <s v=""/>
    <s v=""/>
    <s v=""/>
    <n v="0"/>
    <n v="0"/>
    <n v="0"/>
    <n v="0"/>
    <n v="69"/>
    <n v="1"/>
    <n v="0"/>
    <n v="0"/>
    <n v="0"/>
    <n v="0"/>
    <x v="1"/>
    <n v="43.738046048831208"/>
    <n v="0"/>
    <n v="-1.9539511687938216E-3"/>
    <n v="43.738046048831208"/>
    <n v="0"/>
    <n v="43.738046048831208"/>
  </r>
  <r>
    <s v="V2K9218D15032020C122"/>
    <s v="18966"/>
    <s v="3089/1"/>
    <s v="BFFFNC60A18E851F"/>
    <s v=""/>
    <s v="F"/>
    <s v="BAFFELLI FRANCESCO"/>
    <s v="BAFFELLI"/>
    <s v="FRANCESCO"/>
    <s v="M"/>
    <s v="18/01/1960"/>
    <s v="MALEGNO"/>
    <s v="VIA CAVA, 2"/>
    <s v="MALEGNO"/>
    <s v="25053"/>
    <s v="VIA CAVA"/>
    <s v="2"/>
    <s v=""/>
    <s v=""/>
    <s v=""/>
    <s v=""/>
    <s v=""/>
    <s v="VIA GUGLIELMO MARCONI, 3 A"/>
    <s v="VIA GUGLIELMO MARCONI"/>
    <s v="3"/>
    <s v="A"/>
    <s v=""/>
    <s v=""/>
    <s v=""/>
    <s v=""/>
    <s v="FAB"/>
    <s v="C591"/>
    <s v="NCT"/>
    <s v="00014"/>
    <s v="000125"/>
    <s v=""/>
    <s v="00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0"/>
    <n v="100"/>
    <x v="0"/>
    <x v="0"/>
    <s v="LOCALI AD USO ABITAZIONE"/>
    <s v=""/>
    <s v=""/>
    <s v=""/>
    <s v=""/>
    <s v=""/>
    <s v=""/>
    <s v=""/>
    <s v=""/>
    <s v="SUBENTRA A KILANI ENRICA"/>
    <s v="SIMULAZIONE TARI 2022 MT"/>
    <n v="130.79"/>
    <s v=""/>
    <n v="130.79"/>
    <n v="365"/>
    <s v="giorni"/>
    <s v="2022"/>
    <s v="01/01/2022"/>
    <s v="31/12/2022"/>
    <s v=""/>
    <s v=""/>
    <s v=""/>
    <s v=""/>
    <s v=""/>
    <s v=""/>
    <n v="0"/>
    <n v="0"/>
    <n v="0"/>
    <n v="0"/>
    <n v="100"/>
    <n v="0"/>
    <n v="0"/>
    <n v="0"/>
    <n v="0"/>
    <n v="1"/>
    <x v="1"/>
    <n v="63.388472534537989"/>
    <n v="67.397800635548478"/>
    <n v="-3.726829913517804E-3"/>
    <n v="63.388472534537989"/>
    <n v="67.397800635548478"/>
    <n v="130.78627317008647"/>
  </r>
  <r>
    <s v="V2K9221D15032020C122"/>
    <s v="9725"/>
    <s v="3090/1"/>
    <s v="BNDSNT50M53L648N"/>
    <s v=""/>
    <s v="F"/>
    <s v="BIONDI ASSUNTA"/>
    <s v="BIONDI"/>
    <s v="ASSUNTA"/>
    <s v="F"/>
    <s v="13/08/1950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FAB"/>
    <s v="C591"/>
    <s v="NCT"/>
    <s v="00014"/>
    <s v="000051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n v="1"/>
    <s v=""/>
    <s v=""/>
    <s v=""/>
    <s v=""/>
    <s v=""/>
    <s v="SUBENTRA A ZONTA MARIA"/>
    <s v="SIMULAZIONE TARI 2022 MT"/>
    <n v="46.51"/>
    <s v=""/>
    <n v="46.51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0"/>
    <n v="29.581287182784394"/>
    <n v="16.930848468833439"/>
    <n v="2.1356516178343554E-3"/>
    <n v="29.581287182784394"/>
    <n v="16.930848468833439"/>
    <n v="46.512135651617832"/>
  </r>
  <r>
    <s v="V2K9224D15032020C123"/>
    <s v="9725"/>
    <s v="3091/1"/>
    <s v="BNDSNT50M53L648N"/>
    <s v=""/>
    <s v="F"/>
    <s v="BIONDI ASSUNTA"/>
    <s v="BIONDI"/>
    <s v="ASSUNTA"/>
    <s v="F"/>
    <s v="13/08/1950"/>
    <s v="VALSAVIORE"/>
    <s v="VIA CASTELLO, 21"/>
    <s v="CEVO"/>
    <s v="25040"/>
    <s v="VIA CASTELLO"/>
    <s v="21"/>
    <s v=""/>
    <s v=""/>
    <s v=""/>
    <s v=""/>
    <s v=""/>
    <s v="VIA CASTELLO, 21"/>
    <s v="VIA CASTELLO"/>
    <s v="21"/>
    <s v=""/>
    <s v=""/>
    <s v=""/>
    <s v=""/>
    <s v=""/>
    <s v="FAB"/>
    <s v="C591"/>
    <s v="NCT"/>
    <s v="00014"/>
    <s v="000051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SUBENTRA A ZONTA MARIA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9233D15032020C122"/>
    <s v="19446"/>
    <s v="3092/1"/>
    <s v="NGRNGL61C44L682Q"/>
    <s v=""/>
    <s v="F"/>
    <s v="NEGRETTI ANGELA"/>
    <s v="NEGRETTI"/>
    <s v="ANGELA"/>
    <s v="F"/>
    <s v="04/03/1961"/>
    <s v="VARESE"/>
    <s v="VIA LUGANO, 6"/>
    <s v="CANTELLO"/>
    <s v="21050"/>
    <s v="VIA LUGANO"/>
    <s v="6"/>
    <s v=""/>
    <s v=""/>
    <s v=""/>
    <s v=""/>
    <s v=""/>
    <s v="VIA ADAMELLO, 21"/>
    <s v="VIA ADAMELLO"/>
    <s v="21"/>
    <s v=""/>
    <s v=""/>
    <s v=""/>
    <s v=""/>
    <s v=""/>
    <s v="FAB"/>
    <s v="C591"/>
    <s v="NCT"/>
    <s v="00015"/>
    <s v="000328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s v=""/>
    <s v=""/>
    <s v=""/>
    <s v=""/>
    <s v=""/>
    <s v=""/>
    <s v="subentra a GALBASSINI ANNA"/>
    <s v="SIMULAZIONE TARI 2022 MT"/>
    <n v="102.26"/>
    <s v=""/>
    <n v="102.26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1"/>
    <n v="34.863659893995894"/>
    <n v="67.397800635548478"/>
    <n v="1.4605295443601563E-3"/>
    <n v="34.863659893995894"/>
    <n v="67.397800635548478"/>
    <n v="102.26146052954437"/>
  </r>
  <r>
    <s v="V2K9234D15032020C123"/>
    <s v="19446"/>
    <s v="3093/1"/>
    <s v="NGRNGL61C44L682Q"/>
    <s v=""/>
    <s v="F"/>
    <s v="NEGRETTI ANGELA"/>
    <s v="NEGRETTI"/>
    <s v="ANGELA"/>
    <s v="F"/>
    <s v="04/03/1961"/>
    <s v="VARESE"/>
    <s v="VIA LUGANO, 6"/>
    <s v="CANTELLO"/>
    <s v="21050"/>
    <s v="VIA LUGANO"/>
    <s v="6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661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8"/>
    <n v="18"/>
    <x v="0"/>
    <x v="1"/>
    <s v="LOCALI ACCESSORI UTENZA DOMESTICA"/>
    <s v=""/>
    <s v=""/>
    <s v=""/>
    <s v=""/>
    <s v=""/>
    <s v=""/>
    <s v=""/>
    <s v=""/>
    <s v="SUBENTRA A GALBASSINI ANNA"/>
    <s v="SIMULAZIONE TARI 2022 MT"/>
    <n v="11.41"/>
    <s v=""/>
    <n v="11.41"/>
    <n v="365"/>
    <s v="giorni"/>
    <s v="2022"/>
    <s v="01/01/2022"/>
    <s v="31/12/2022"/>
    <s v=""/>
    <s v=""/>
    <s v=""/>
    <s v=""/>
    <s v=""/>
    <s v=""/>
    <n v="0"/>
    <n v="0"/>
    <n v="0"/>
    <n v="0"/>
    <n v="18"/>
    <n v="1"/>
    <n v="0"/>
    <n v="0"/>
    <n v="0"/>
    <n v="0"/>
    <x v="1"/>
    <n v="11.409925056216839"/>
    <n v="0"/>
    <n v="-7.4943783161529609E-5"/>
    <n v="11.409925056216839"/>
    <n v="0"/>
    <n v="11.409925056216839"/>
  </r>
  <r>
    <s v="V2K9238D01012020C123"/>
    <s v="924"/>
    <s v="3094/1"/>
    <s v="GNULCT54E55L648Q"/>
    <s v=""/>
    <s v="F"/>
    <s v="GUANI ELENA CATERINA"/>
    <s v="GUANI"/>
    <s v="ELENA CATERINA"/>
    <s v="F"/>
    <s v="15/05/1954"/>
    <s v="VALSAVIORE"/>
    <s v="VIA CRISTEI, 34"/>
    <s v="SEGRATE"/>
    <s v="20090"/>
    <s v="VIA CRISTEI"/>
    <s v="34"/>
    <s v=""/>
    <s v=""/>
    <s v=""/>
    <s v=""/>
    <s v=""/>
    <s v="VIA MERANO, 25"/>
    <s v="VIA MERANO"/>
    <s v="25"/>
    <s v=""/>
    <s v=""/>
    <s v=""/>
    <s v=""/>
    <s v=""/>
    <s v="FAB"/>
    <s v="C591"/>
    <s v="NCT"/>
    <s v="00029"/>
    <s v="000056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0"/>
    <x v="1"/>
    <s v="LOCALI ACCESSORI UTENZA DOMESTICA"/>
    <s v=""/>
    <s v=""/>
    <s v=""/>
    <s v=""/>
    <s v=""/>
    <s v=""/>
    <s v=""/>
    <s v=""/>
    <s v=""/>
    <s v="SIMULAZIONE TARI 2022 MT"/>
    <n v="16.48"/>
    <s v=""/>
    <n v="16.48"/>
    <n v="365"/>
    <s v="giorni"/>
    <s v="2022"/>
    <s v="01/01/2022"/>
    <s v="31/12/2022"/>
    <s v=""/>
    <s v=""/>
    <s v=""/>
    <s v=""/>
    <s v=""/>
    <s v=""/>
    <n v="0"/>
    <n v="0"/>
    <n v="0"/>
    <n v="0"/>
    <n v="26"/>
    <n v="1"/>
    <n v="0"/>
    <n v="0"/>
    <n v="0"/>
    <n v="0"/>
    <x v="1"/>
    <n v="16.481002858979878"/>
    <n v="0"/>
    <n v="1.0028589798771748E-3"/>
    <n v="16.481002858979878"/>
    <n v="0"/>
    <n v="16.481002858979878"/>
  </r>
  <r>
    <s v="V2K9244D01012020C123"/>
    <s v="704"/>
    <s v="3095/1"/>
    <s v="FOIGRL41T66L648J"/>
    <s v=""/>
    <s v="F"/>
    <s v="FOI GABRIELLA NATALINA"/>
    <s v="FOI"/>
    <s v="GABRIELLA NATALINA"/>
    <s v="F"/>
    <s v="26/12/1941"/>
    <s v="VALSAVIORE"/>
    <s v="VIA SANTI NAZZARO E CELSO, 12"/>
    <s v="CEVO"/>
    <s v="25040"/>
    <s v="VIA SANTI NAZZARO E CELSO"/>
    <s v="12"/>
    <s v=""/>
    <s v=""/>
    <s v=""/>
    <s v=""/>
    <s v=""/>
    <s v="VIA QUATTRO NOVEMBRE, 14 A"/>
    <s v="VIA QUATTRO NOVEMBRE"/>
    <s v="14"/>
    <s v="A"/>
    <s v=""/>
    <s v=""/>
    <s v=""/>
    <s v=""/>
    <s v="FAB"/>
    <s v="C591"/>
    <s v="NCT"/>
    <s v="00011"/>
    <s v="000147"/>
    <s v=""/>
    <s v="0501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1"/>
    <s v="LOCALI ACCESSORI UTENZA DOMESTICA"/>
    <s v=""/>
    <s v=""/>
    <n v="3"/>
    <s v=""/>
    <s v=""/>
    <s v=""/>
    <s v=""/>
    <s v=""/>
    <s v=""/>
    <s v="SIMULAZIONE TARI 2022 MT"/>
    <n v="21.55"/>
    <s v=""/>
    <n v="21.55"/>
    <n v="365"/>
    <s v="giorni"/>
    <s v="2022"/>
    <s v="01/01/2022"/>
    <s v="31/12/2022"/>
    <s v=""/>
    <s v=""/>
    <s v=""/>
    <s v=""/>
    <s v=""/>
    <s v=""/>
    <n v="0"/>
    <n v="0"/>
    <n v="0"/>
    <n v="0"/>
    <n v="34"/>
    <n v="1"/>
    <n v="0"/>
    <n v="0"/>
    <n v="0"/>
    <n v="0"/>
    <x v="6"/>
    <n v="21.552080661742917"/>
    <n v="0"/>
    <n v="2.0806617429158791E-3"/>
    <n v="21.552080661742917"/>
    <n v="0"/>
    <n v="21.552080661742917"/>
  </r>
  <r>
    <s v="V2K9317D01012020C123"/>
    <s v="85"/>
    <s v="3096/1"/>
    <s v="BZZDLC53S45L648V"/>
    <s v=""/>
    <s v="F"/>
    <s v="BAZZANA DORIA ALICE"/>
    <s v="BAZZANA"/>
    <s v="DORIA ALICE"/>
    <s v="F"/>
    <s v="05/11/1953"/>
    <s v="VALSAVIORE"/>
    <s v="VIA EUROPA, 5 A"/>
    <s v="TORBOLE CASAGLIA"/>
    <s v="25030"/>
    <s v="VIA EUROPA"/>
    <s v="5"/>
    <s v="A"/>
    <s v=""/>
    <s v=""/>
    <s v=""/>
    <s v=""/>
    <s v="VIA ADAMELLO, 56"/>
    <s v="VIA ADAMELLO"/>
    <s v="56"/>
    <s v=""/>
    <s v=""/>
    <s v=""/>
    <s v=""/>
    <s v=""/>
    <s v="FAB"/>
    <s v="C591"/>
    <s v="NCT"/>
    <s v="00015"/>
    <s v="000319"/>
    <s v=""/>
    <s v="0005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s v=""/>
    <s v=""/>
    <s v=""/>
    <s v=""/>
    <s v=""/>
    <s v=""/>
    <s v=""/>
    <s v="SIMULAZIONE TARI 2022 MT"/>
    <n v="38.03"/>
    <s v=""/>
    <n v="38.03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1"/>
    <n v="38.033083520722791"/>
    <n v="0"/>
    <n v="3.0835207227895012E-3"/>
    <n v="38.033083520722791"/>
    <n v="0"/>
    <n v="38.033083520722791"/>
  </r>
  <r>
    <s v="V2K9331D01012021C122"/>
    <s v="8249"/>
    <s v="3097/1"/>
    <s v="GZZMNL74P02B149F"/>
    <s v=""/>
    <s v="F"/>
    <s v="GOZZI MANUEL"/>
    <s v="GOZZI"/>
    <s v="MANUEL"/>
    <s v="M"/>
    <s v="02/09/1974"/>
    <s v="BRENO"/>
    <s v="VIA SERRADELLI, 85"/>
    <s v="OSPITALETTO"/>
    <s v="25035"/>
    <s v="VIA SERRADELLI"/>
    <s v="85"/>
    <s v=""/>
    <s v=""/>
    <s v=""/>
    <s v=""/>
    <s v=""/>
    <s v="VIA TRENTO, 12"/>
    <s v="VIA TRENTO"/>
    <s v="12"/>
    <s v=""/>
    <s v=""/>
    <s v=""/>
    <s v=""/>
    <s v=""/>
    <s v="FAB"/>
    <s v="C591"/>
    <s v="NCT"/>
    <s v="00015"/>
    <s v="000407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35"/>
    <n v="135"/>
    <x v="0"/>
    <x v="0"/>
    <s v="LOCALI AD USO ABITAZIONE"/>
    <s v=""/>
    <s v=""/>
    <s v=""/>
    <s v=""/>
    <s v=""/>
    <s v=""/>
    <s v=""/>
    <s v=""/>
    <s v="SUBENTRA A GOZZI MARIO DOMENICO"/>
    <s v="SIMULAZIONE TARI 2022 MT"/>
    <n v="152.97"/>
    <s v=""/>
    <n v="152.97"/>
    <n v="365"/>
    <s v="giorni"/>
    <s v="2022"/>
    <s v="01/01/2022"/>
    <s v="31/12/2022"/>
    <s v=""/>
    <s v=""/>
    <s v=""/>
    <s v=""/>
    <s v=""/>
    <s v=""/>
    <n v="0"/>
    <n v="0"/>
    <n v="0"/>
    <n v="0"/>
    <n v="135"/>
    <n v="0"/>
    <n v="0"/>
    <n v="0"/>
    <n v="0"/>
    <n v="1"/>
    <x v="1"/>
    <n v="85.574437921626284"/>
    <n v="67.397800635548478"/>
    <n v="2.2385571747634003E-3"/>
    <n v="85.574437921626284"/>
    <n v="67.397800635548478"/>
    <n v="152.97223855717476"/>
  </r>
  <r>
    <s v="V2K9333D01012021C123"/>
    <s v="8249"/>
    <s v="3098/1"/>
    <s v="GZZMNL74P02B149F"/>
    <s v=""/>
    <s v="F"/>
    <s v="GOZZI MANUEL"/>
    <s v="GOZZI"/>
    <s v="MANUEL"/>
    <s v="M"/>
    <s v="02/09/1974"/>
    <s v="BRENO"/>
    <s v="VIA SERRADELLI, 85"/>
    <s v="OSPITALETTO"/>
    <s v="25035"/>
    <s v="VIA SERRADELLI"/>
    <s v="85"/>
    <s v=""/>
    <s v=""/>
    <s v=""/>
    <s v=""/>
    <s v=""/>
    <s v="VIA TRENTO, 12"/>
    <s v="VIA TRENTO"/>
    <s v="12"/>
    <s v=""/>
    <s v=""/>
    <s v=""/>
    <s v=""/>
    <s v=""/>
    <s v="FAB"/>
    <s v="C591"/>
    <s v="NCT"/>
    <s v="00015"/>
    <s v="000407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5"/>
    <n v="35"/>
    <x v="0"/>
    <x v="1"/>
    <s v="LOCALI ACCESSORI UTENZA DOMESTICA"/>
    <s v=""/>
    <s v=""/>
    <s v=""/>
    <s v=""/>
    <s v=""/>
    <s v=""/>
    <s v=""/>
    <s v=""/>
    <s v="SUBENTRA A GOZZI MARIO DOMENICO"/>
    <s v="SIMULAZIONE TARI 2022 MT"/>
    <n v="22.19"/>
    <s v=""/>
    <n v="22.19"/>
    <n v="365"/>
    <s v="giorni"/>
    <s v="2022"/>
    <s v="01/01/2022"/>
    <s v="31/12/2022"/>
    <s v=""/>
    <s v=""/>
    <s v=""/>
    <s v=""/>
    <s v=""/>
    <s v=""/>
    <n v="0"/>
    <n v="0"/>
    <n v="0"/>
    <n v="0"/>
    <n v="35"/>
    <n v="1"/>
    <n v="0"/>
    <n v="0"/>
    <n v="0"/>
    <n v="0"/>
    <x v="1"/>
    <n v="22.185965387088295"/>
    <n v="0"/>
    <n v="-4.034612911706148E-3"/>
    <n v="22.185965387088295"/>
    <n v="0"/>
    <n v="22.185965387088295"/>
  </r>
  <r>
    <s v="V2K9346D01012021C122"/>
    <s v="19241"/>
    <s v="3099/1"/>
    <s v="MGGRRT50S28B157W"/>
    <s v=""/>
    <s v="F"/>
    <s v="MAGGIORI ROBERTO"/>
    <s v="MAGGIORI"/>
    <s v="ROBERTO"/>
    <s v="M"/>
    <s v="28/11/1950"/>
    <s v="BRESCIA"/>
    <s v="VIA BENIAMINO SIMONI, 33"/>
    <s v="BRESCIA"/>
    <s v="25127"/>
    <s v="VIA BENIAMINO SIMONI"/>
    <s v="33"/>
    <s v=""/>
    <s v=""/>
    <s v=""/>
    <s v=""/>
    <s v=""/>
    <s v="VIA UMBERTO PRIMO, 16"/>
    <s v="VIA UMBERTO PRIMO"/>
    <s v="16"/>
    <s v=""/>
    <s v=""/>
    <s v=""/>
    <s v=""/>
    <s v=""/>
    <s v="FAB"/>
    <s v="C591"/>
    <s v="NCT"/>
    <s v="00011"/>
    <s v="000030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8"/>
    <n v="98"/>
    <x v="0"/>
    <x v="0"/>
    <s v="LOCALI AD USO ABITAZIONE"/>
    <s v=""/>
    <s v=""/>
    <s v=""/>
    <s v=""/>
    <s v=""/>
    <s v=""/>
    <s v=""/>
    <s v=""/>
    <s v=""/>
    <s v="SIMULAZIONE TARI 2022 MT"/>
    <n v="129.52000000000001"/>
    <s v=""/>
    <n v="129.52000000000001"/>
    <n v="365"/>
    <s v="giorni"/>
    <s v="2022"/>
    <s v="01/01/2022"/>
    <s v="31/12/2022"/>
    <s v=""/>
    <s v=""/>
    <s v=""/>
    <s v=""/>
    <s v=""/>
    <s v=""/>
    <n v="0"/>
    <n v="0"/>
    <n v="0"/>
    <n v="0"/>
    <n v="98"/>
    <n v="0"/>
    <n v="0"/>
    <n v="0"/>
    <n v="0"/>
    <n v="1"/>
    <x v="1"/>
    <n v="62.120703083847225"/>
    <n v="67.397800635548478"/>
    <n v="-1.4962806043001819E-3"/>
    <n v="62.120703083847225"/>
    <n v="67.397800635548478"/>
    <n v="129.51850371939571"/>
  </r>
  <r>
    <s v="V2K9349D01012021C122"/>
    <s v="19175"/>
    <s v="3100/1"/>
    <s v="CMNLMR42P53C417I"/>
    <s v=""/>
    <s v="F"/>
    <s v="COMINASSI ELENA MARIA GIUDITTA"/>
    <s v="COMINASSI"/>
    <s v="ELENA MARIA GIUDITTA"/>
    <s v="F"/>
    <s v="13/09/1942"/>
    <s v="CEDEGOLO"/>
    <s v="VIA FORNO D'ALLIONE, 19"/>
    <s v="MALONNO"/>
    <s v="25040"/>
    <s v="VIA FORNO D'ALLIONE"/>
    <s v="19"/>
    <s v=""/>
    <s v=""/>
    <s v=""/>
    <s v=""/>
    <s v=""/>
    <s v="VIA ANDROLA, 1"/>
    <s v="VIA ANDROLA"/>
    <s v="1"/>
    <s v=""/>
    <s v=""/>
    <s v=""/>
    <s v=""/>
    <s v=""/>
    <s v="FAB"/>
    <s v="C591"/>
    <s v="NCT"/>
    <s v="00022"/>
    <s v="000022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3"/>
    <n v="63"/>
    <x v="0"/>
    <x v="0"/>
    <s v="LOCALI AD USO ABITAZIONE"/>
    <s v=""/>
    <s v=""/>
    <s v=""/>
    <s v=""/>
    <s v=""/>
    <s v=""/>
    <s v=""/>
    <s v=""/>
    <s v="SUBENTRA A VINCENTI GIACOMINO"/>
    <s v="SIMULAZIONE TARI 2022 MT"/>
    <n v="107.33"/>
    <s v=""/>
    <n v="107.33"/>
    <n v="365"/>
    <s v="giorni"/>
    <s v="2022"/>
    <s v="01/01/2022"/>
    <s v="31/12/2022"/>
    <s v=""/>
    <s v=""/>
    <s v=""/>
    <s v=""/>
    <s v=""/>
    <s v=""/>
    <n v="0"/>
    <n v="0"/>
    <n v="0"/>
    <n v="0"/>
    <n v="63.000000000000007"/>
    <n v="0"/>
    <n v="0"/>
    <n v="0"/>
    <n v="0"/>
    <n v="1"/>
    <x v="1"/>
    <n v="39.934737696758937"/>
    <n v="67.397800635548478"/>
    <n v="2.5383323074237296E-3"/>
    <n v="39.934737696758937"/>
    <n v="67.397800635548478"/>
    <n v="107.33253833230742"/>
  </r>
  <r>
    <s v="V2K9350D26062017C122"/>
    <s v="18919"/>
    <s v="3101/1"/>
    <s v="RSNPLA82M23D872R"/>
    <s v=""/>
    <s v="F"/>
    <s v="ROSINA PAOLO"/>
    <s v="ROSINA"/>
    <s v="PAOLO"/>
    <s v="M"/>
    <s v="23/08/1982"/>
    <s v="GALLIATE"/>
    <s v="VIA SAN GIUSEPPE MARIA GAMBARO, 81"/>
    <s v="GALLIATE"/>
    <s v="28066"/>
    <s v="VIA SAN GIUSEPPE MARIA GAMBARO"/>
    <s v="81"/>
    <s v=""/>
    <s v=""/>
    <s v=""/>
    <s v=""/>
    <s v=""/>
    <s v="VIA SAN SISTO, 4"/>
    <s v="VIA SAN SISTO"/>
    <s v="4"/>
    <s v=""/>
    <s v=""/>
    <s v=""/>
    <s v=""/>
    <s v=""/>
    <s v="FAB"/>
    <s v="C591"/>
    <s v="NCT"/>
    <s v="00022"/>
    <s v="000791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7"/>
    <n v="117"/>
    <x v="0"/>
    <x v="0"/>
    <s v="LOCALI AD USO ABITAZIONE"/>
    <s v=""/>
    <s v=""/>
    <s v=""/>
    <s v=""/>
    <s v=""/>
    <s v=""/>
    <s v=""/>
    <s v=""/>
    <s v=""/>
    <s v="SIMULAZIONE TARI 2022 MT"/>
    <n v="141.56"/>
    <s v=""/>
    <n v="141.56"/>
    <n v="365"/>
    <s v="giorni"/>
    <s v="2022"/>
    <s v="01/01/2022"/>
    <s v="31/12/2022"/>
    <s v=""/>
    <s v=""/>
    <s v=""/>
    <s v=""/>
    <s v=""/>
    <s v=""/>
    <n v="0"/>
    <n v="0"/>
    <n v="0"/>
    <n v="0"/>
    <n v="117"/>
    <n v="0"/>
    <n v="0"/>
    <n v="0"/>
    <n v="0"/>
    <n v="1"/>
    <x v="1"/>
    <n v="74.164512865409449"/>
    <n v="67.397800635548478"/>
    <n v="2.3135009579391408E-3"/>
    <n v="74.164512865409449"/>
    <n v="67.397800635548478"/>
    <n v="141.56231350095794"/>
  </r>
  <r>
    <s v="V2K9351D26062017C123"/>
    <s v="18919"/>
    <s v="3102/1"/>
    <s v="RSNPLA82M23D872R"/>
    <s v=""/>
    <s v="F"/>
    <s v="ROSINA PAOLO"/>
    <s v="ROSINA"/>
    <s v="PAOLO"/>
    <s v="M"/>
    <s v="23/08/1982"/>
    <s v="GALLIATE"/>
    <s v="VIA SAN GIUSEPPE MARIA GAMBARO, 81"/>
    <s v="GALLIATE"/>
    <s v="28066"/>
    <s v="VIA SAN GIUSEPPE MARIA GAMBARO"/>
    <s v="81"/>
    <s v=""/>
    <s v=""/>
    <s v=""/>
    <s v=""/>
    <s v=""/>
    <s v="VIA SAN SISTO, 4"/>
    <s v="VIA SAN SISTO"/>
    <s v="4"/>
    <s v=""/>
    <s v=""/>
    <s v=""/>
    <s v=""/>
    <s v=""/>
    <s v="FAB"/>
    <s v="C591"/>
    <s v="NCT"/>
    <s v="00022"/>
    <s v="000070"/>
    <s v=""/>
    <s v="0006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4"/>
    <n v="44"/>
    <x v="0"/>
    <x v="1"/>
    <s v="LOCALI ACCESSORI UTENZA DOMESTICA"/>
    <s v=""/>
    <s v=""/>
    <s v=""/>
    <s v=""/>
    <s v=""/>
    <s v=""/>
    <s v=""/>
    <s v=""/>
    <s v=""/>
    <s v="SIMULAZIONE TARI 2022 MT"/>
    <n v="27.89"/>
    <s v=""/>
    <n v="27.89"/>
    <n v="365"/>
    <s v="giorni"/>
    <s v="2022"/>
    <s v="01/01/2022"/>
    <s v="31/12/2022"/>
    <s v=""/>
    <s v=""/>
    <s v=""/>
    <s v=""/>
    <s v=""/>
    <s v=""/>
    <n v="0"/>
    <n v="0"/>
    <n v="0"/>
    <n v="0"/>
    <n v="44"/>
    <n v="1"/>
    <n v="0"/>
    <n v="0"/>
    <n v="0"/>
    <n v="0"/>
    <x v="1"/>
    <n v="27.890927915196713"/>
    <n v="0"/>
    <n v="9.2791519671209244E-4"/>
    <n v="27.890927915196713"/>
    <n v="0"/>
    <n v="27.890927915196713"/>
  </r>
  <r>
    <s v="V2K9356D05032020C104"/>
    <s v="18790"/>
    <s v="3103/1"/>
    <s v="01766100984"/>
    <s v="01766100984"/>
    <s v="G"/>
    <s v="COMUNITA' MONTANA DI VALLECAMONICA"/>
    <s v=""/>
    <s v=""/>
    <s v=""/>
    <s v=""/>
    <s v=""/>
    <s v="PIAZZA F.TASSARA, 3"/>
    <s v="BRENO"/>
    <s v="25043"/>
    <s v="PIAZZA F.TASSARA"/>
    <s v="3"/>
    <s v=""/>
    <s v=""/>
    <s v=""/>
    <s v=""/>
    <s v=""/>
    <s v="VIA ROMA, "/>
    <s v="VIA ROMA"/>
    <s v=""/>
    <s v=""/>
    <s v=""/>
    <s v=""/>
    <s v=""/>
    <s v=""/>
    <s v="FAB"/>
    <s v="C591"/>
    <s v="NCT"/>
    <s v="00018"/>
    <s v="000237"/>
    <s v=""/>
    <s v="0001"/>
    <s v=""/>
    <s v="B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0"/>
    <n v="500"/>
    <x v="1"/>
    <x v="8"/>
    <s v="ESPOSIZIONI, AUTOSALONI, DEPOSITI"/>
    <s v=""/>
    <s v=""/>
    <s v=""/>
    <s v=""/>
    <s v=""/>
    <s v=""/>
    <s v=""/>
    <s v=""/>
    <s v="subentra a BONATO ILARIO - CASA DEL PARCO"/>
    <s v="SIMULAZIONE TARI 2022 MT"/>
    <n v="440.22"/>
    <s v=""/>
    <n v="440.22"/>
    <n v="365"/>
    <s v="giorni"/>
    <s v="2022"/>
    <s v="01/01/2022"/>
    <s v="31/12/2022"/>
    <s v=""/>
    <s v=""/>
    <s v=""/>
    <s v=""/>
    <s v=""/>
    <s v=""/>
    <n v="0"/>
    <n v="0"/>
    <n v="0"/>
    <n v="0"/>
    <n v="500"/>
    <n v="0"/>
    <n v="0"/>
    <n v="0"/>
    <n v="0"/>
    <n v="500"/>
    <x v="2"/>
    <n v="61.591259180181012"/>
    <n v="378.62760180289609"/>
    <n v="-1.1390169229343883E-3"/>
    <n v="61.591259180181012"/>
    <n v="378.62760180289609"/>
    <n v="440.21886098307709"/>
  </r>
  <r>
    <s v="V2K9359D01012021C122"/>
    <s v="7451"/>
    <s v="3104/1"/>
    <s v="GZZGLG48L15L648H"/>
    <s v=""/>
    <s v="F"/>
    <s v="GOZZI GIAN LUIGI BORTOLO"/>
    <s v="GOZZI"/>
    <s v="GIAN LUIGI BORTOLO"/>
    <s v="M"/>
    <s v="15/07/1948"/>
    <s v="VALSAVIORE"/>
    <s v="VIA SAN NAZZARO, 6"/>
    <s v="ANGOLO TERME"/>
    <s v="25040"/>
    <s v="VIA SAN NAZZARO"/>
    <s v="6"/>
    <s v=""/>
    <s v=""/>
    <s v=""/>
    <s v=""/>
    <s v=""/>
    <s v="VIA TRENTO, 14"/>
    <s v="VIA TRENTO"/>
    <s v="14"/>
    <s v=""/>
    <s v=""/>
    <s v=""/>
    <s v=""/>
    <s v=""/>
    <s v="FAB"/>
    <s v="C591"/>
    <s v="NCT"/>
    <s v="00015"/>
    <s v="000407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"/>
    <n v="83"/>
    <x v="0"/>
    <x v="0"/>
    <s v="LOCALI AD USO ABITAZIONE"/>
    <s v=""/>
    <s v=""/>
    <s v=""/>
    <s v=""/>
    <s v=""/>
    <s v=""/>
    <s v=""/>
    <s v=""/>
    <s v="SUBENTRA A BELOTTI AGOSTINA (1922)"/>
    <s v="SIMULAZIONE TARI 2022 MT"/>
    <n v="120.01"/>
    <s v=""/>
    <n v="120.01"/>
    <n v="365"/>
    <s v="giorni"/>
    <s v="2022"/>
    <s v="01/01/2022"/>
    <s v="31/12/2022"/>
    <s v=""/>
    <s v=""/>
    <s v=""/>
    <s v=""/>
    <s v=""/>
    <s v=""/>
    <n v="0"/>
    <n v="0"/>
    <n v="0"/>
    <n v="0"/>
    <n v="83"/>
    <n v="0"/>
    <n v="0"/>
    <n v="0"/>
    <n v="0"/>
    <n v="1"/>
    <x v="1"/>
    <n v="52.612432203666529"/>
    <n v="67.397800635548478"/>
    <n v="2.3283921500194538E-4"/>
    <n v="52.612432203666529"/>
    <n v="67.397800635548478"/>
    <n v="120.01023283921501"/>
  </r>
  <r>
    <s v="V2K9372D01012015C122"/>
    <s v="16114"/>
    <s v="3107/1"/>
    <s v="PNIRTM62M66C591C"/>
    <s v=""/>
    <s v="F"/>
    <s v="PINA RENATA MARIA"/>
    <s v="PINA"/>
    <s v="RENATA MARIA"/>
    <s v="F"/>
    <s v="26/08/1962"/>
    <s v="CEV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166"/>
    <s v=""/>
    <s v="0001"/>
    <s v=""/>
    <s v=""/>
    <s v="FAB"/>
    <s v="C591"/>
    <s v="NCT"/>
    <s v="00011"/>
    <s v="000151"/>
    <s v=""/>
    <s v="00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4"/>
    <n v="84"/>
    <x v="0"/>
    <x v="0"/>
    <s v="LOCALI AD USO ABITAZIONE"/>
    <s v=""/>
    <s v=""/>
    <n v="2"/>
    <s v=""/>
    <s v=""/>
    <s v=""/>
    <s v=""/>
    <s v=""/>
    <s v=""/>
    <s v="SIMULAZIONE TARI 2022 MT"/>
    <n v="99.76"/>
    <s v=""/>
    <n v="99.76"/>
    <n v="365"/>
    <s v="giorni"/>
    <s v="2022"/>
    <s v="01/01/2022"/>
    <s v="31/12/2022"/>
    <s v=""/>
    <s v=""/>
    <s v=""/>
    <s v=""/>
    <s v=""/>
    <s v=""/>
    <n v="0"/>
    <n v="0"/>
    <n v="0"/>
    <n v="0"/>
    <n v="84"/>
    <n v="0"/>
    <n v="0"/>
    <n v="0"/>
    <n v="0"/>
    <n v="1"/>
    <x v="5"/>
    <n v="48.316102398547848"/>
    <n v="51.443731886070836"/>
    <n v="-1.6571538132836849E-4"/>
    <n v="48.316102398547848"/>
    <n v="51.443731886070836"/>
    <n v="99.759834284618677"/>
  </r>
  <r>
    <s v="V2K9373D01012015C123"/>
    <s v="16114"/>
    <s v="3107/2"/>
    <s v="PNIRTM62M66C591C"/>
    <s v=""/>
    <s v="F"/>
    <s v="PINA RENATA MARIA"/>
    <s v="PINA"/>
    <s v="RENATA MARIA"/>
    <s v="F"/>
    <s v="26/08/1962"/>
    <s v="CEV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16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7.6"/>
    <n v="37.6"/>
    <x v="0"/>
    <x v="1"/>
    <s v="LOCALI ACCESSORI UTENZA DOMESTICA"/>
    <s v=""/>
    <s v=""/>
    <n v="2"/>
    <s v=""/>
    <s v=""/>
    <s v=""/>
    <s v=""/>
    <s v=""/>
    <s v=""/>
    <s v="SIMULAZIONE TARI 2022 MT"/>
    <n v="21.63"/>
    <s v=""/>
    <n v="21.63"/>
    <n v="365"/>
    <s v="giorni"/>
    <s v="2022"/>
    <s v="01/01/2022"/>
    <s v="31/12/2022"/>
    <s v=""/>
    <s v=""/>
    <s v=""/>
    <s v=""/>
    <s v=""/>
    <s v=""/>
    <n v="0"/>
    <n v="0"/>
    <n v="0"/>
    <n v="0"/>
    <n v="37.6"/>
    <n v="1"/>
    <n v="0"/>
    <n v="0"/>
    <n v="0"/>
    <n v="0"/>
    <x v="5"/>
    <n v="21.627207740302371"/>
    <n v="0"/>
    <n v="-2.7922596976281966E-3"/>
    <n v="21.627207740302371"/>
    <n v="0"/>
    <n v="21.627207740302371"/>
  </r>
  <r>
    <s v="V2K9374D01012015C123"/>
    <s v="16114"/>
    <s v="3107/3"/>
    <s v="PNIRTM62M66C591C"/>
    <s v=""/>
    <s v="F"/>
    <s v="PINA RENATA MARIA"/>
    <s v="PINA"/>
    <s v="RENATA MARIA"/>
    <s v="F"/>
    <s v="26/08/1962"/>
    <s v="CEV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166"/>
    <s v=""/>
    <s v="00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.45"/>
    <n v="17.45"/>
    <x v="0"/>
    <x v="1"/>
    <s v="LOCALI ACCESSORI UTENZA DOMESTICA"/>
    <s v=""/>
    <s v=""/>
    <n v="2"/>
    <s v=""/>
    <s v=""/>
    <s v=""/>
    <s v=""/>
    <s v=""/>
    <s v=""/>
    <s v="SIMULAZIONE TARI 2022 MT"/>
    <n v="10.039999999999999"/>
    <s v=""/>
    <n v="10.039999999999999"/>
    <n v="365"/>
    <s v="giorni"/>
    <s v="2022"/>
    <s v="01/01/2022"/>
    <s v="31/12/2022"/>
    <s v=""/>
    <s v=""/>
    <s v=""/>
    <s v=""/>
    <s v=""/>
    <s v=""/>
    <n v="0"/>
    <n v="0"/>
    <n v="0"/>
    <n v="0"/>
    <n v="17.45"/>
    <n v="1"/>
    <n v="0"/>
    <n v="0"/>
    <n v="0"/>
    <n v="0"/>
    <x v="5"/>
    <n v="10.037095081603095"/>
    <n v="0"/>
    <n v="-2.9049183969043213E-3"/>
    <n v="10.037095081603095"/>
    <n v="0"/>
    <n v="10.037095081603095"/>
  </r>
  <r>
    <s v="V2K9375D01012015C123"/>
    <s v="16114"/>
    <s v="3108/1"/>
    <s v="PNIRTM62M66C591C"/>
    <s v=""/>
    <s v="F"/>
    <s v="PINA RENATA MARIA"/>
    <s v="PINA"/>
    <s v="RENATA MARIA"/>
    <s v="F"/>
    <s v="26/08/1962"/>
    <s v="CEV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151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.5"/>
    <n v="12.5"/>
    <x v="0"/>
    <x v="1"/>
    <s v="LOCALI ACCESSORI UTENZA DOMESTICA"/>
    <s v=""/>
    <s v=""/>
    <n v="2"/>
    <s v=""/>
    <s v=""/>
    <s v=""/>
    <s v=""/>
    <s v=""/>
    <s v="box"/>
    <s v="SIMULAZIONE TARI 2022 MT"/>
    <n v="7.19"/>
    <s v=""/>
    <n v="7.19"/>
    <n v="365"/>
    <s v="giorni"/>
    <s v="2022"/>
    <s v="01/01/2022"/>
    <s v="31/12/2022"/>
    <s v=""/>
    <s v=""/>
    <s v=""/>
    <s v=""/>
    <s v=""/>
    <s v=""/>
    <n v="0"/>
    <n v="0"/>
    <n v="0"/>
    <n v="0"/>
    <n v="12.5"/>
    <n v="1"/>
    <n v="0"/>
    <n v="0"/>
    <n v="0"/>
    <n v="0"/>
    <x v="5"/>
    <n v="7.1898961902600966"/>
    <n v="0"/>
    <n v="-1.0380973990375963E-4"/>
    <n v="7.1898961902600966"/>
    <n v="0"/>
    <n v="7.1898961902600966"/>
  </r>
  <r>
    <s v="V2K9376D01012015C123"/>
    <s v="16114"/>
    <s v="3109/1"/>
    <s v="PNIRTM62M66C591C"/>
    <s v=""/>
    <s v="F"/>
    <s v="PINA RENATA MARIA"/>
    <s v="PINA"/>
    <s v="RENATA MARIA"/>
    <s v="F"/>
    <s v="26/08/1962"/>
    <s v="CEVO"/>
    <s v="VIA SANTI NAZZARO E CELSO, 6"/>
    <s v="CEVO"/>
    <s v="25040"/>
    <s v="VIA SANTI NAZZARO E CELSO"/>
    <s v="6"/>
    <s v=""/>
    <s v=""/>
    <s v=""/>
    <s v=""/>
    <s v=""/>
    <s v="VIA SANTI NAZZARO E CELSO, 6"/>
    <s v="VIA SANTI NAZZARO E CELSO"/>
    <s v="6"/>
    <s v=""/>
    <s v=""/>
    <s v=""/>
    <s v=""/>
    <s v=""/>
    <s v="FAB"/>
    <s v="C591"/>
    <s v="NCT"/>
    <s v="00011"/>
    <s v="000231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"/>
    <n v="12"/>
    <x v="0"/>
    <x v="1"/>
    <s v="LOCALI ACCESSORI UTENZA DOMESTICA"/>
    <s v=""/>
    <s v=""/>
    <n v="2"/>
    <s v=""/>
    <s v=""/>
    <s v=""/>
    <s v=""/>
    <s v=""/>
    <s v=""/>
    <s v="SIMULAZIONE TARI 2022 MT"/>
    <n v="6.9"/>
    <s v=""/>
    <n v="6.9"/>
    <n v="365"/>
    <s v="giorni"/>
    <s v="2022"/>
    <s v="01/01/2022"/>
    <s v="31/12/2022"/>
    <s v=""/>
    <s v=""/>
    <s v=""/>
    <s v=""/>
    <s v=""/>
    <s v=""/>
    <n v="0"/>
    <n v="0"/>
    <n v="0"/>
    <n v="0"/>
    <n v="11.999999999999998"/>
    <n v="1"/>
    <n v="0"/>
    <n v="0"/>
    <n v="0"/>
    <n v="0"/>
    <x v="5"/>
    <n v="6.9023003426496912"/>
    <n v="0"/>
    <n v="2.3003426496908119E-3"/>
    <n v="6.9023003426496912"/>
    <n v="0"/>
    <n v="6.9023003426496912"/>
  </r>
  <r>
    <s v="V2K9392D01012021C122"/>
    <s v="10041"/>
    <s v="3110/1"/>
    <s v="CRVMLV92M11E704L"/>
    <s v=""/>
    <s v="F"/>
    <s v="CERAVOLO MANUEL VITTORIO"/>
    <s v="CERAVOLO"/>
    <s v="MANUEL VITTORIO"/>
    <s v="M"/>
    <s v="11/08/1992"/>
    <s v="LOVERE"/>
    <s v="VIA GIARDINO, 3"/>
    <s v="CEVO"/>
    <s v="25040"/>
    <s v="VIA GIARDINO"/>
    <s v="3"/>
    <s v=""/>
    <s v=""/>
    <s v=""/>
    <s v=""/>
    <s v=""/>
    <s v="VIA GIARDINO, 3"/>
    <s v="VIA GIARDINO"/>
    <s v="3"/>
    <s v=""/>
    <s v=""/>
    <s v=""/>
    <s v=""/>
    <s v=""/>
    <s v="FAB"/>
    <s v="C591"/>
    <s v="NCT"/>
    <s v="00014"/>
    <s v="000060"/>
    <s v=""/>
    <s v="001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1"/>
    <s v=""/>
    <s v=""/>
    <s v=""/>
    <s v=""/>
    <s v=""/>
    <s v="SYBENTRA A BIONDI MARGHERITA ROSARIA"/>
    <s v="SIMULAZIONE TARI 2022 MT"/>
    <n v="51.44"/>
    <s v=""/>
    <n v="51.44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0"/>
    <n v="34.511501713248457"/>
    <n v="16.930848468833439"/>
    <n v="2.3501820818978558E-3"/>
    <n v="34.511501713248457"/>
    <n v="16.930848468833439"/>
    <n v="51.442350182081896"/>
  </r>
  <r>
    <s v="V2K9425D01012021C112"/>
    <s v="828"/>
    <s v="3111/1"/>
    <s v="GZZNRN66M21C591G"/>
    <s v="00241050988"/>
    <s v="F"/>
    <s v="GUZZARDI ANDREINO"/>
    <s v="GUZZARDI"/>
    <s v="ANDREINO"/>
    <s v="M"/>
    <s v="21/08/1966"/>
    <s v="CEVO"/>
    <s v="VIA ANDROLA, 20"/>
    <s v="CEVO"/>
    <s v="25040"/>
    <s v="VIA ANDROLA"/>
    <s v="20"/>
    <s v=""/>
    <s v=""/>
    <s v=""/>
    <s v=""/>
    <s v=""/>
    <s v="VIA ANDROLA, 20"/>
    <s v="VIA ANDROLA"/>
    <s v="20"/>
    <s v=""/>
    <s v=""/>
    <s v=""/>
    <s v=""/>
    <s v=""/>
    <s v="FAB"/>
    <s v="C591"/>
    <s v="NCT"/>
    <s v="00013"/>
    <s v="000286"/>
    <s v=""/>
    <s v="0011"/>
    <s v=""/>
    <s v="C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4"/>
    <n v="104"/>
    <x v="1"/>
    <x v="9"/>
    <s v="ATTIVITA' ARTIGIANALI TIPO BOTTEGHE (FALEGNAME, IDRAULICO, FABBRO, ELETTRICISTA, PARRUCCHIERE)"/>
    <s v=""/>
    <s v=""/>
    <s v=""/>
    <s v="289 - Riduzione COVID-19 = 424 - Non applicata"/>
    <s v=""/>
    <s v=""/>
    <s v=""/>
    <s v=""/>
    <s v=""/>
    <s v="SIMULAZIONE TARI 2022 MT"/>
    <n v="185.63"/>
    <s v=""/>
    <n v="185.63"/>
    <n v="365"/>
    <s v="giorni"/>
    <s v="2022"/>
    <s v="01/01/2022"/>
    <s v="31/12/2022"/>
    <s v=""/>
    <s v=""/>
    <s v=""/>
    <s v=""/>
    <s v=""/>
    <s v=""/>
    <n v="0"/>
    <n v="0"/>
    <n v="0"/>
    <n v="0"/>
    <n v="104"/>
    <n v="0"/>
    <n v="0"/>
    <n v="0"/>
    <n v="0"/>
    <n v="104"/>
    <x v="2"/>
    <n v="30.746356582746362"/>
    <n v="154.88393097750472"/>
    <n v="2.875602510812314E-4"/>
    <n v="30.746356582746362"/>
    <n v="154.88393097750472"/>
    <n v="185.63028756025108"/>
  </r>
  <r>
    <s v="V2K9428D01012015C104"/>
    <s v="828"/>
    <s v="3111/2"/>
    <s v="GZZNRN66M21C591G"/>
    <s v="00241050988"/>
    <s v="F"/>
    <s v="GUZZARDI ANDREINO"/>
    <s v="GUZZARDI"/>
    <s v="ANDREINO"/>
    <s v="M"/>
    <s v="21/08/1966"/>
    <s v="CEVO"/>
    <s v="VIA ANDROLA, 20"/>
    <s v="CEVO"/>
    <s v="25040"/>
    <s v="VIA ANDROLA"/>
    <s v="20"/>
    <s v=""/>
    <s v=""/>
    <s v=""/>
    <s v=""/>
    <s v=""/>
    <s v="VIA ANDROLA, 20"/>
    <s v="VIA ANDROLA"/>
    <s v="20"/>
    <s v=""/>
    <s v=""/>
    <s v=""/>
    <s v=""/>
    <s v=""/>
    <s v="FAB"/>
    <s v="C591"/>
    <s v="NCT"/>
    <s v="00013"/>
    <s v="000286"/>
    <s v=""/>
    <s v="0011"/>
    <s v=""/>
    <s v="C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1"/>
    <x v="8"/>
    <s v="ESPOSIZIONI, AUTOSALONI, DEPOSITI"/>
    <s v=""/>
    <s v=""/>
    <s v=""/>
    <s v=""/>
    <s v=""/>
    <s v=""/>
    <s v=""/>
    <s v=""/>
    <s v=""/>
    <s v="SIMULAZIONE TARI 2022 MT"/>
    <n v="39.619999999999997"/>
    <s v=""/>
    <n v="39.619999999999997"/>
    <n v="365"/>
    <s v="giorni"/>
    <s v="2022"/>
    <s v="01/01/2022"/>
    <s v="31/12/2022"/>
    <s v=""/>
    <s v=""/>
    <s v=""/>
    <s v=""/>
    <s v=""/>
    <s v=""/>
    <n v="0"/>
    <n v="0"/>
    <n v="0"/>
    <n v="0"/>
    <n v="45"/>
    <n v="0"/>
    <n v="0"/>
    <n v="0"/>
    <n v="0"/>
    <n v="45"/>
    <x v="2"/>
    <n v="5.543213326216291"/>
    <n v="34.076484162260648"/>
    <n v="-3.0251152305993401E-4"/>
    <n v="5.543213326216291"/>
    <n v="34.076484162260648"/>
    <n v="39.619697488476938"/>
  </r>
  <r>
    <s v="V2K9438D28042021C1"/>
    <s v="1059"/>
    <s v="3112/1"/>
    <s v="BZZMHL88R71B149A"/>
    <s v=""/>
    <s v="F"/>
    <s v="BAZZANA MICHELA"/>
    <s v="BAZZANA"/>
    <s v="MICHELA"/>
    <s v="F"/>
    <s v="31/10/1988"/>
    <s v="BRENO"/>
    <s v="VIA SANT' ANTONIO, 28"/>
    <s v="CEVO"/>
    <s v="25040"/>
    <s v="VIA SANT' ANTONIO"/>
    <s v="28"/>
    <s v=""/>
    <s v=""/>
    <s v=""/>
    <s v=""/>
    <s v=""/>
    <s v="VIA SANT' ANTONIO, 28"/>
    <s v="VIA SANT' ANTONIO"/>
    <s v="28"/>
    <s v=""/>
    <s v=""/>
    <s v=""/>
    <s v=""/>
    <s v=""/>
    <s v="FAB"/>
    <s v="C591"/>
    <s v="NCT"/>
    <s v="00015"/>
    <s v="000127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74"/>
    <x v="0"/>
    <x v="4"/>
    <s v=""/>
    <s v=""/>
    <s v=""/>
    <s v=""/>
    <s v=""/>
    <s v=""/>
    <s v=""/>
    <s v=""/>
    <s v=""/>
    <s v="SUBENTRA A MONDINI GIANFRANCO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9439D28042021C123"/>
    <s v="1059"/>
    <s v="3112/2"/>
    <s v="BZZMHL88R71B149A"/>
    <s v=""/>
    <s v="F"/>
    <s v="BAZZANA MICHELA"/>
    <s v="BAZZANA"/>
    <s v="MICHELA"/>
    <s v="F"/>
    <s v="31/10/1988"/>
    <s v="BRENO"/>
    <s v="VIA SANT' ANTONIO, 28"/>
    <s v="CEVO"/>
    <s v="25040"/>
    <s v="VIA SANT' ANTONIO"/>
    <s v="28"/>
    <s v=""/>
    <s v=""/>
    <s v=""/>
    <s v=""/>
    <s v=""/>
    <s v="VIA SANT' ANTONIO, 28"/>
    <s v="VIA SANT' ANTONIO"/>
    <s v="28"/>
    <s v=""/>
    <s v=""/>
    <s v=""/>
    <s v=""/>
    <s v=""/>
    <s v="FAB"/>
    <s v="C591"/>
    <s v="NCT"/>
    <s v="00015"/>
    <s v="000127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2"/>
    <n v="32"/>
    <x v="0"/>
    <x v="1"/>
    <s v="LOCALI ACCESSORI UTENZA DOMESTICA"/>
    <s v=""/>
    <s v=""/>
    <n v="4"/>
    <s v=""/>
    <s v=""/>
    <s v=""/>
    <s v=""/>
    <s v=""/>
    <s v="SUBENTRA A MONDINI GIANFRANCO"/>
    <s v="SIMULAZIONE TARI 2022 MT"/>
    <n v="21.79"/>
    <s v=""/>
    <n v="21.79"/>
    <n v="365"/>
    <s v="giorni"/>
    <s v="2022"/>
    <s v="01/01/2022"/>
    <s v="31/12/2022"/>
    <s v=""/>
    <s v=""/>
    <s v=""/>
    <s v=""/>
    <s v=""/>
    <s v=""/>
    <n v="0"/>
    <n v="0"/>
    <n v="0"/>
    <n v="0"/>
    <n v="32"/>
    <n v="1"/>
    <n v="0"/>
    <n v="0"/>
    <n v="0"/>
    <n v="0"/>
    <x v="4"/>
    <n v="21.786852782241201"/>
    <n v="0"/>
    <n v="-3.1472177587978933E-3"/>
    <n v="21.786852782241201"/>
    <n v="0"/>
    <n v="21.786852782241201"/>
  </r>
  <r>
    <s v="V2K9441D08052021C123"/>
    <s v="19795"/>
    <s v="3113/1"/>
    <s v="NCOCST71A61L426Y"/>
    <s v=""/>
    <s v="F"/>
    <s v="NOCI CRISTINA FRANCA"/>
    <s v="NOCI"/>
    <s v="CRISTINA FRANCA"/>
    <s v="F"/>
    <s v="21/01/1971"/>
    <s v="TRIGOLO"/>
    <s v="VIA PADRE ARSENIO, 5 B"/>
    <s v="TRIGOLO"/>
    <s v="26018"/>
    <s v="VIA PADRE ARSENIO"/>
    <s v="5"/>
    <s v="B"/>
    <s v=""/>
    <s v=""/>
    <s v=""/>
    <s v=""/>
    <s v="VIA GUGLIELMO MARCONI, 23"/>
    <s v="VIA GUGLIELMO MARCONI"/>
    <s v="23"/>
    <s v=""/>
    <s v=""/>
    <s v=""/>
    <s v=""/>
    <s v=""/>
    <s v="FAB"/>
    <s v="C591"/>
    <s v="NCT"/>
    <s v="00006"/>
    <s v="000058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1"/>
    <s v="LOCALI ACCESSORI UTENZA DOMESTICA"/>
    <s v=""/>
    <s v=""/>
    <s v=""/>
    <s v=""/>
    <s v=""/>
    <s v=""/>
    <s v=""/>
    <s v=""/>
    <s v="acquistato da TOMASONI VILMA"/>
    <s v="SIMULAZIONE TARI 2022 MT"/>
    <n v="15.21"/>
    <s v=""/>
    <n v="15.21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1"/>
    <n v="0"/>
    <n v="0"/>
    <n v="0"/>
    <n v="0"/>
    <x v="1"/>
    <n v="15.213233408289115"/>
    <n v="0"/>
    <n v="3.2334082891143368E-3"/>
    <n v="15.213233408289115"/>
    <n v="0"/>
    <n v="15.213233408289115"/>
  </r>
  <r>
    <s v="V2K9442D08052021C122"/>
    <s v="19795"/>
    <s v="3114/1"/>
    <s v="NCOCST71A61L426Y"/>
    <s v=""/>
    <s v="F"/>
    <s v="NOCI CRISTINA FRANCA"/>
    <s v="NOCI"/>
    <s v="CRISTINA FRANCA"/>
    <s v="F"/>
    <s v="21/01/1971"/>
    <s v="TRIGOLO"/>
    <s v="VIA PADRE ARSENIO, 5 B"/>
    <s v="TRIGOLO"/>
    <s v="26018"/>
    <s v="VIA PADRE ARSENIO"/>
    <s v="5"/>
    <s v="B"/>
    <s v=""/>
    <s v=""/>
    <s v=""/>
    <s v=""/>
    <s v="VIA GUGLIELMO MARCONI, 23"/>
    <s v="VIA GUGLIELMO MARCONI"/>
    <s v="23"/>
    <s v=""/>
    <s v=""/>
    <s v=""/>
    <s v=""/>
    <s v=""/>
    <s v="FAB"/>
    <s v="C591"/>
    <s v="NCT"/>
    <s v="00006"/>
    <s v="000058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5"/>
    <n v="115"/>
    <x v="0"/>
    <x v="0"/>
    <s v="LOCALI AD USO ABITAZIONE"/>
    <s v=""/>
    <s v=""/>
    <s v=""/>
    <s v=""/>
    <s v=""/>
    <s v=""/>
    <s v=""/>
    <s v=""/>
    <s v="ACQUISTATA DA TOMASONI VILMA"/>
    <s v="SIMULAZIONE TARI 2022 MT"/>
    <n v="140.30000000000001"/>
    <s v=""/>
    <n v="140.30000000000001"/>
    <n v="365"/>
    <s v="giorni"/>
    <s v="2022"/>
    <s v="01/01/2022"/>
    <s v="31/12/2022"/>
    <s v=""/>
    <s v=""/>
    <s v=""/>
    <s v=""/>
    <s v=""/>
    <s v=""/>
    <n v="0"/>
    <n v="0"/>
    <n v="0"/>
    <n v="0"/>
    <n v="115"/>
    <n v="0"/>
    <n v="0"/>
    <n v="0"/>
    <n v="0"/>
    <n v="1"/>
    <x v="1"/>
    <n v="72.896743414718685"/>
    <n v="67.397800635548478"/>
    <n v="-5.4559497328341422E-3"/>
    <n v="72.896743414718685"/>
    <n v="67.397800635548478"/>
    <n v="140.29454405026718"/>
  </r>
  <r>
    <s v="V2K9443D01012016C123"/>
    <s v="16624"/>
    <s v="3115/1"/>
    <s v="PNIDLE53D69L648P"/>
    <s v=""/>
    <s v="F"/>
    <s v="PINA DELIA"/>
    <s v="PINA"/>
    <s v="DELIA"/>
    <s v="F"/>
    <s v="29/04/1953"/>
    <s v="VALSAVIORE"/>
    <s v="VIA G. MARCONI, 35"/>
    <s v="GUSSAGO"/>
    <s v="25064"/>
    <s v="VIA G. MARCONI"/>
    <s v="35"/>
    <s v=""/>
    <s v=""/>
    <s v=""/>
    <s v=""/>
    <s v=""/>
    <s v="VIA SANTI NAZZARO E CELSO, "/>
    <s v="VIA SANTI NAZZARO E CELSO"/>
    <s v=""/>
    <s v=""/>
    <s v=""/>
    <s v=""/>
    <s v=""/>
    <s v=""/>
    <s v="FAB"/>
    <s v="C591"/>
    <s v="NCT"/>
    <s v="00011"/>
    <s v="000143"/>
    <s v=""/>
    <s v="0001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8"/>
    <n v="48"/>
    <x v="0"/>
    <x v="1"/>
    <s v="LOCALI ACCESSORI UTENZA DOMESTICA"/>
    <s v=""/>
    <s v=""/>
    <s v=""/>
    <s v=""/>
    <s v=""/>
    <s v=""/>
    <s v=""/>
    <s v=""/>
    <s v=""/>
    <s v="SIMULAZIONE TARI 2022 MT"/>
    <n v="30.43"/>
    <s v=""/>
    <n v="30.43"/>
    <n v="365"/>
    <s v="giorni"/>
    <s v="2022"/>
    <s v="01/01/2022"/>
    <s v="31/12/2022"/>
    <s v=""/>
    <s v=""/>
    <s v=""/>
    <s v=""/>
    <s v=""/>
    <s v=""/>
    <n v="0"/>
    <n v="0"/>
    <n v="0"/>
    <n v="0"/>
    <n v="47.999999999999993"/>
    <n v="1"/>
    <n v="0"/>
    <n v="0"/>
    <n v="0"/>
    <n v="0"/>
    <x v="1"/>
    <n v="30.42646681657823"/>
    <n v="0"/>
    <n v="-3.533183421769337E-3"/>
    <n v="30.42646681657823"/>
    <n v="0"/>
    <n v="30.42646681657823"/>
  </r>
  <r>
    <s v="V2K9444D15072016C123"/>
    <s v="16624"/>
    <s v="3115/2"/>
    <s v="PNIDLE53D69L648P"/>
    <s v=""/>
    <s v="F"/>
    <s v="PINA DELIA"/>
    <s v="PINA"/>
    <s v="DELIA"/>
    <s v="F"/>
    <s v="29/04/1953"/>
    <s v="VALSAVIORE"/>
    <s v="VIA G. MARCONI, 35"/>
    <s v="GUSSAGO"/>
    <s v="25064"/>
    <s v="VIA G. MARCONI"/>
    <s v="35"/>
    <s v=""/>
    <s v=""/>
    <s v=""/>
    <s v=""/>
    <s v=""/>
    <s v="VIA SANTI NAZZARO E CELSO, "/>
    <s v="VIA SANTI NAZZARO E CELSO"/>
    <s v=""/>
    <s v=""/>
    <s v=""/>
    <s v=""/>
    <s v=""/>
    <s v=""/>
    <s v="FAB"/>
    <s v="C591"/>
    <s v="NCT"/>
    <s v="00011"/>
    <s v="000232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s v=""/>
    <s v=""/>
    <s v=""/>
    <s v=""/>
    <s v=""/>
    <s v=""/>
    <s v="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1"/>
    <n v="10.142155605526078"/>
    <n v="0"/>
    <n v="2.1556055260774087E-3"/>
    <n v="10.142155605526078"/>
    <n v="0"/>
    <n v="10.142155605526078"/>
  </r>
  <r>
    <s v="V2K9445D15072016C123"/>
    <s v="16624"/>
    <s v="3115/3"/>
    <s v="PNIDLE53D69L648P"/>
    <s v=""/>
    <s v="F"/>
    <s v="PINA DELIA"/>
    <s v="PINA"/>
    <s v="DELIA"/>
    <s v="F"/>
    <s v="29/04/1953"/>
    <s v="VALSAVIORE"/>
    <s v="VIA G. MARCONI, 35"/>
    <s v="GUSSAGO"/>
    <s v="25064"/>
    <s v="VIA G. MARCONI"/>
    <s v="35"/>
    <s v=""/>
    <s v=""/>
    <s v=""/>
    <s v=""/>
    <s v=""/>
    <s v="VIA SANTI NAZZARO E CELSO, "/>
    <s v="VIA SANTI NAZZARO E CELSO"/>
    <s v=""/>
    <s v=""/>
    <s v=""/>
    <s v=""/>
    <s v=""/>
    <s v=""/>
    <s v="FAB"/>
    <s v="C591"/>
    <s v="NCT"/>
    <s v="00011"/>
    <s v="000233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"/>
    <n v="5"/>
    <x v="0"/>
    <x v="1"/>
    <s v="LOCALI ACCESSORI UTENZA DOMESTICA"/>
    <s v=""/>
    <s v=""/>
    <s v=""/>
    <s v=""/>
    <s v=""/>
    <s v=""/>
    <s v=""/>
    <s v=""/>
    <s v=""/>
    <s v="SIMULAZIONE TARI 2022 MT"/>
    <n v="3.17"/>
    <s v=""/>
    <n v="3.17"/>
    <n v="365"/>
    <s v="giorni"/>
    <s v="2022"/>
    <s v="01/01/2022"/>
    <s v="31/12/2022"/>
    <s v=""/>
    <s v=""/>
    <s v=""/>
    <s v=""/>
    <s v=""/>
    <s v=""/>
    <n v="0"/>
    <n v="0"/>
    <n v="0"/>
    <n v="0"/>
    <n v="5"/>
    <n v="1"/>
    <n v="0"/>
    <n v="0"/>
    <n v="0"/>
    <n v="0"/>
    <x v="1"/>
    <n v="3.1694236267268994"/>
    <n v="0"/>
    <n v="-5.7637327310056108E-4"/>
    <n v="3.1694236267268994"/>
    <n v="0"/>
    <n v="3.1694236267268994"/>
  </r>
  <r>
    <s v="V2K9451D01012021C122"/>
    <s v="19744"/>
    <s v="3117/1"/>
    <s v="MGNVCN72L64F205O"/>
    <s v=""/>
    <s v="F"/>
    <s v="MAGNANI VINCENZA"/>
    <s v="MAGNANI"/>
    <s v="VINCENZA"/>
    <s v="F"/>
    <s v="24/07/1972"/>
    <s v="MILANO"/>
    <s v="VIA ROSINA FERRARIO GRUGNOLA, 179 sc A piano 6"/>
    <s v="SESTO SAN GIOVANNI"/>
    <s v="20099"/>
    <s v="VIA ROSINA FERRARIO GRUGNOLA"/>
    <s v="179"/>
    <s v=""/>
    <s v=""/>
    <s v="A"/>
    <s v="6"/>
    <s v=""/>
    <s v="VIA MERANO, 7 A"/>
    <s v="VIA MERANO"/>
    <s v="7"/>
    <s v="A"/>
    <s v=""/>
    <s v=""/>
    <s v=""/>
    <s v=""/>
    <s v="FAB"/>
    <s v="C591"/>
    <s v="NCT"/>
    <s v="00029"/>
    <s v="000345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9.4"/>
    <n v="89.4"/>
    <x v="0"/>
    <x v="0"/>
    <s v="LOCALI AD USO ABITAZIONE"/>
    <s v=""/>
    <s v=""/>
    <s v=""/>
    <s v=""/>
    <s v=""/>
    <s v=""/>
    <s v=""/>
    <s v=""/>
    <s v="SUBENTRA A BIONDI RAFFAELLA"/>
    <s v="SIMULAZIONE TARI 2022 MT"/>
    <n v="124.07"/>
    <s v=""/>
    <n v="124.07"/>
    <n v="365"/>
    <s v="giorni"/>
    <s v="2022"/>
    <s v="01/01/2022"/>
    <s v="31/12/2022"/>
    <s v=""/>
    <s v=""/>
    <s v=""/>
    <s v=""/>
    <s v=""/>
    <s v=""/>
    <n v="0"/>
    <n v="0"/>
    <n v="0"/>
    <n v="0"/>
    <n v="89.4"/>
    <n v="0"/>
    <n v="0"/>
    <n v="0"/>
    <n v="0"/>
    <n v="1"/>
    <x v="1"/>
    <n v="56.669294445876965"/>
    <n v="67.397800635548478"/>
    <n v="-2.9049185745577688E-3"/>
    <n v="56.669294445876965"/>
    <n v="67.397800635548478"/>
    <n v="124.06709508142544"/>
  </r>
  <r>
    <s v="V2K9452D01012021C123"/>
    <s v="19744"/>
    <s v="3117/2"/>
    <s v="MGNVCN72L64F205O"/>
    <s v=""/>
    <s v="F"/>
    <s v="MAGNANI VINCENZA"/>
    <s v="MAGNANI"/>
    <s v="VINCENZA"/>
    <s v="F"/>
    <s v="24/07/1972"/>
    <s v="MILANO"/>
    <s v="VIA ROSINA FERRARIO GRUGNOLA, 179 sc A piano 6"/>
    <s v="SESTO SAN GIOVANNI"/>
    <s v="20099"/>
    <s v="VIA ROSINA FERRARIO GRUGNOLA"/>
    <s v="179"/>
    <s v=""/>
    <s v=""/>
    <s v="A"/>
    <s v="6"/>
    <s v=""/>
    <s v="VIA MERANO, 7 A"/>
    <s v="VIA MERANO"/>
    <s v="7"/>
    <s v="A"/>
    <s v=""/>
    <s v=""/>
    <s v=""/>
    <s v=""/>
    <s v="FAB"/>
    <s v="C591"/>
    <s v="NCT"/>
    <s v="00029"/>
    <s v="00034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s v=""/>
    <s v=""/>
    <s v=""/>
    <s v=""/>
    <s v=""/>
    <s v=""/>
    <s v="CANTINA"/>
    <s v="SIMULAZIONE TARI 2022 MT"/>
    <n v="38.03"/>
    <s v=""/>
    <n v="38.03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1"/>
    <n v="38.033083520722791"/>
    <n v="0"/>
    <n v="3.0835207227895012E-3"/>
    <n v="38.033083520722791"/>
    <n v="0"/>
    <n v="38.033083520722791"/>
  </r>
  <r>
    <s v="V2K9459D01012021C122"/>
    <s v="4499"/>
    <s v="3118/1"/>
    <s v="GLBNLN48T66L648B"/>
    <s v=""/>
    <s v="F"/>
    <s v="GALBASSINI NATALINA"/>
    <s v="GALBASSINI"/>
    <s v="NATALINA"/>
    <s v="F"/>
    <s v="26/12/1948"/>
    <s v="VALSAVIORE"/>
    <s v="VIA CASTELLO, 6"/>
    <s v="CEVO"/>
    <s v="25040"/>
    <s v="VIA CASTELLO"/>
    <s v="6"/>
    <s v=""/>
    <s v=""/>
    <s v=""/>
    <s v=""/>
    <s v=""/>
    <s v="VIA CASTELLO, 6"/>
    <s v="VIA CASTELLO"/>
    <s v="6"/>
    <s v=""/>
    <s v=""/>
    <s v=""/>
    <s v=""/>
    <s v=""/>
    <s v="FAB"/>
    <s v="C591"/>
    <s v="NCT"/>
    <s v="00015"/>
    <s v="000024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"/>
    <n v="74"/>
    <x v="0"/>
    <x v="0"/>
    <s v="LOCALI AD USO ABITAZIONE"/>
    <s v=""/>
    <s v=""/>
    <n v="1"/>
    <s v=""/>
    <s v=""/>
    <s v=""/>
    <s v=""/>
    <s v=""/>
    <s v="SUBENTRA A SISTI DANIELE "/>
    <s v="SIMULAZIONE TARI 2022 MT"/>
    <n v="53.41"/>
    <s v=""/>
    <n v="53.41"/>
    <n v="365"/>
    <s v="giorni"/>
    <s v="2022"/>
    <s v="01/01/2022"/>
    <s v="31/12/2022"/>
    <s v=""/>
    <s v=""/>
    <s v=""/>
    <s v=""/>
    <s v=""/>
    <s v=""/>
    <n v="0"/>
    <n v="0"/>
    <n v="0"/>
    <n v="0"/>
    <n v="74"/>
    <n v="0"/>
    <n v="0"/>
    <n v="0"/>
    <n v="0"/>
    <n v="1"/>
    <x v="0"/>
    <n v="36.483587525434082"/>
    <n v="16.930848468833439"/>
    <n v="4.4359942675242792E-3"/>
    <n v="36.483587525434082"/>
    <n v="16.930848468833439"/>
    <n v="53.414435994267521"/>
  </r>
  <r>
    <s v="V2K9462D01012020C122"/>
    <s v="19286"/>
    <s v="3119/1"/>
    <s v="RGAFPP61D46F205Z"/>
    <s v=""/>
    <s v="F"/>
    <s v="RAGO FILIPPINA"/>
    <s v="RAGO"/>
    <s v="FILIPPINA"/>
    <s v="F"/>
    <s v="06/04/1961"/>
    <s v="MILANO"/>
    <s v="VIA TRENTO, 2 A"/>
    <s v="CEVO"/>
    <s v="25040"/>
    <s v="VIA TRENTO"/>
    <s v="2"/>
    <s v="A"/>
    <s v=""/>
    <s v=""/>
    <s v=""/>
    <s v=""/>
    <s v="VIA TRENTO, 2"/>
    <s v="VIA TRENTO"/>
    <s v="2"/>
    <s v=""/>
    <s v=""/>
    <s v=""/>
    <s v=""/>
    <s v=""/>
    <s v="FAB"/>
    <s v="C591"/>
    <s v="NCT"/>
    <s v="00015"/>
    <s v="000375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4"/>
    <n v="74"/>
    <x v="0"/>
    <x v="0"/>
    <s v="LOCALI AD USO ABITAZIONE"/>
    <s v=""/>
    <s v=""/>
    <n v="1"/>
    <s v=""/>
    <s v=""/>
    <s v=""/>
    <s v=""/>
    <s v=""/>
    <s v="SUBENTRA A SCOLARI MARIE"/>
    <s v="SIMULAZIONE TARI 2022 MT"/>
    <n v="53.41"/>
    <s v=""/>
    <n v="53.41"/>
    <n v="365"/>
    <s v="giorni"/>
    <s v="2022"/>
    <s v="01/01/2022"/>
    <s v="31/12/2022"/>
    <s v=""/>
    <s v=""/>
    <s v=""/>
    <s v=""/>
    <s v=""/>
    <s v=""/>
    <n v="0"/>
    <n v="0"/>
    <n v="0"/>
    <n v="0"/>
    <n v="74"/>
    <n v="0"/>
    <n v="0"/>
    <n v="0"/>
    <n v="0"/>
    <n v="1"/>
    <x v="0"/>
    <n v="36.483587525434082"/>
    <n v="16.930848468833439"/>
    <n v="4.4359942675242792E-3"/>
    <n v="36.483587525434082"/>
    <n v="16.930848468833439"/>
    <n v="53.414435994267521"/>
  </r>
  <r>
    <s v="V2K9475D01042021C123"/>
    <s v="1063"/>
    <s v="3120/1"/>
    <s v="BZZBBR85P64D391X"/>
    <s v=""/>
    <s v="F"/>
    <s v="BAZZANA BARBARA"/>
    <s v="BAZZANA"/>
    <s v="BARBARA"/>
    <s v="F"/>
    <s v="24/09/1985"/>
    <s v="EDOLO"/>
    <s v="VIA CESARE BATTISTI, 2"/>
    <s v="CEVO"/>
    <s v="25040"/>
    <s v="VIA CESARE BATTISTI"/>
    <s v="2"/>
    <s v=""/>
    <s v=""/>
    <s v=""/>
    <s v=""/>
    <s v=""/>
    <s v="VIA ROMA, "/>
    <s v="VIA ROMA"/>
    <s v=""/>
    <s v=""/>
    <s v=""/>
    <s v=""/>
    <s v=""/>
    <s v=""/>
    <s v="FAB"/>
    <s v="C591"/>
    <s v="NCT"/>
    <s v="00014"/>
    <s v="000378"/>
    <s v=""/>
    <s v="0005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4"/>
    <n v="14"/>
    <x v="0"/>
    <x v="1"/>
    <s v="LOCALI ACCESSORI UTENZA DOMESTICA"/>
    <s v=""/>
    <s v=""/>
    <n v="4"/>
    <s v=""/>
    <s v=""/>
    <s v=""/>
    <s v=""/>
    <s v=""/>
    <s v=""/>
    <s v="SIMULAZIONE TARI 2022 MT"/>
    <n v="9.5299999999999994"/>
    <s v=""/>
    <n v="9.5299999999999994"/>
    <n v="365"/>
    <s v="giorni"/>
    <s v="2022"/>
    <s v="01/01/2022"/>
    <s v="31/12/2022"/>
    <s v=""/>
    <s v=""/>
    <s v=""/>
    <s v=""/>
    <s v=""/>
    <s v=""/>
    <n v="0"/>
    <n v="0"/>
    <n v="0"/>
    <n v="0"/>
    <n v="14"/>
    <n v="1"/>
    <n v="0"/>
    <n v="0"/>
    <n v="0"/>
    <n v="0"/>
    <x v="4"/>
    <n v="9.5317480922305258"/>
    <n v="0"/>
    <n v="1.7480922305264102E-3"/>
    <n v="9.5317480922305258"/>
    <n v="0"/>
    <n v="9.5317480922305258"/>
  </r>
  <r>
    <s v="V2K9476D01042021C123"/>
    <s v="1063"/>
    <s v="3121/1"/>
    <s v="BZZBBR85P64D391X"/>
    <s v=""/>
    <s v="F"/>
    <s v="BAZZANA BARBARA"/>
    <s v="BAZZANA"/>
    <s v="BARBARA"/>
    <s v="F"/>
    <s v="24/09/1985"/>
    <s v="EDOLO"/>
    <s v="VIA CESARE BATTISTI, 2"/>
    <s v="CEVO"/>
    <s v="25040"/>
    <s v="VIA CESARE BATTISTI"/>
    <s v="2"/>
    <s v=""/>
    <s v=""/>
    <s v=""/>
    <s v=""/>
    <s v=""/>
    <s v="VIA ROMA, "/>
    <s v="VIA ROMA"/>
    <s v=""/>
    <s v=""/>
    <s v=""/>
    <s v=""/>
    <s v=""/>
    <s v=""/>
    <s v="FAB"/>
    <s v="C591"/>
    <s v="NCT"/>
    <s v="00014"/>
    <s v="000378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n v="4"/>
    <s v=""/>
    <s v=""/>
    <s v=""/>
    <s v=""/>
    <s v=""/>
    <s v=""/>
    <s v="SIMULAZIONE TARI 2022 MT"/>
    <n v="30.64"/>
    <s v=""/>
    <n v="30.64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4"/>
    <n v="30.637761725026689"/>
    <n v="0"/>
    <n v="-2.2382749733118601E-3"/>
    <n v="30.637761725026689"/>
    <n v="0"/>
    <n v="30.637761725026689"/>
  </r>
  <r>
    <s v="V2K9597D15042021C122"/>
    <s v="11250"/>
    <s v="3123/1"/>
    <s v="TSNCTA66L57I831P"/>
    <s v=""/>
    <s v="F"/>
    <s v="TOSANA CATIA"/>
    <s v="TOSANA"/>
    <s v="CATIA"/>
    <s v="F"/>
    <s v="17/07/1966"/>
    <s v="SONICO"/>
    <s v="LOCALITA' CARVIGNONE, 1"/>
    <s v="CEVO"/>
    <s v="25040"/>
    <s v="LOCALITA' CARVIGNONE"/>
    <s v="1"/>
    <s v=""/>
    <s v=""/>
    <s v=""/>
    <s v=""/>
    <s v=""/>
    <s v="LOCALITA' CARVIGNONE, 1"/>
    <s v="LOCALITA' CARVIGNONE"/>
    <s v="1"/>
    <s v=""/>
    <s v=""/>
    <s v=""/>
    <s v=""/>
    <s v=""/>
    <s v="FAB"/>
    <s v="C591"/>
    <s v="NCT"/>
    <s v="00012"/>
    <s v="000120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78"/>
    <x v="0"/>
    <x v="0"/>
    <s v="LOCALI AD USO ABITAZIONE"/>
    <s v=""/>
    <s v=""/>
    <n v="2"/>
    <s v=""/>
    <s v=""/>
    <s v=""/>
    <s v=""/>
    <s v=""/>
    <s v="SUB A CAPE MARTINO"/>
    <s v="SIMULAZIONE TARI 2022 MT"/>
    <n v="96.3"/>
    <s v=""/>
    <n v="96.3"/>
    <n v="365"/>
    <s v="giorni"/>
    <s v="2022"/>
    <s v="01/01/2022"/>
    <s v="31/12/2022"/>
    <s v=""/>
    <s v=""/>
    <s v=""/>
    <s v=""/>
    <s v=""/>
    <s v=""/>
    <n v="0"/>
    <n v="0"/>
    <n v="0"/>
    <n v="0"/>
    <n v="78"/>
    <n v="0"/>
    <n v="0"/>
    <n v="0"/>
    <n v="0"/>
    <n v="1"/>
    <x v="5"/>
    <n v="44.864952227223"/>
    <n v="51.443731886070836"/>
    <n v="8.684113293838891E-3"/>
    <n v="44.864952227223"/>
    <n v="51.443731886070836"/>
    <n v="96.308684113293836"/>
  </r>
  <r>
    <s v="V2K9600D15042021C123"/>
    <s v="11250"/>
    <s v="3124/1"/>
    <s v="TSNCTA66L57I831P"/>
    <s v=""/>
    <s v="F"/>
    <s v="TOSANA CATIA"/>
    <s v="TOSANA"/>
    <s v="CATIA"/>
    <s v="F"/>
    <s v="17/07/1966"/>
    <s v="SONICO"/>
    <s v="LOCALITA' CARVIGNONE, 1"/>
    <s v="CEVO"/>
    <s v="25040"/>
    <s v="LOCALITA' CARVIGNONE"/>
    <s v="1"/>
    <s v=""/>
    <s v=""/>
    <s v=""/>
    <s v=""/>
    <s v=""/>
    <s v="LOCALITA' CARVIGNONE, 1"/>
    <s v="LOCALITA' CARVIGNONE"/>
    <s v="1"/>
    <s v=""/>
    <s v=""/>
    <s v=""/>
    <s v=""/>
    <s v=""/>
    <s v="FAB"/>
    <s v="C591"/>
    <s v="NCT"/>
    <s v="00012"/>
    <s v="000120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1.5"/>
    <n v="21.5"/>
    <x v="0"/>
    <x v="1"/>
    <s v="LOCALI ACCESSORI UTENZA DOMESTICA"/>
    <s v=""/>
    <s v=""/>
    <n v="2"/>
    <s v=""/>
    <s v=""/>
    <s v=""/>
    <s v=""/>
    <s v=""/>
    <s v="SUB A CAPE MARTINO"/>
    <s v="SIMULAZIONE TARI 2022 MT"/>
    <n v="12.37"/>
    <s v=""/>
    <n v="12.37"/>
    <n v="365"/>
    <s v="giorni"/>
    <s v="2022"/>
    <s v="01/01/2022"/>
    <s v="31/12/2022"/>
    <s v=""/>
    <s v=""/>
    <s v=""/>
    <s v=""/>
    <s v=""/>
    <s v=""/>
    <n v="0"/>
    <n v="0"/>
    <n v="0"/>
    <n v="0"/>
    <n v="21.5"/>
    <n v="1"/>
    <n v="0"/>
    <n v="0"/>
    <n v="0"/>
    <n v="0"/>
    <x v="5"/>
    <n v="12.366621447247367"/>
    <n v="0"/>
    <n v="-3.3785527526326575E-3"/>
    <n v="12.366621447247367"/>
    <n v="0"/>
    <n v="12.366621447247367"/>
  </r>
  <r>
    <s v="V2K9603D01012021C122"/>
    <s v="7587"/>
    <s v="3125/1"/>
    <s v="FCCLRA74S56F205L"/>
    <s v=""/>
    <s v="F"/>
    <s v="FACIOCCHI LAURA"/>
    <s v="FACIOCCHI"/>
    <s v="LAURA"/>
    <s v="F"/>
    <s v="16/11/1974"/>
    <s v="MILANO"/>
    <s v="VIA DEI PLATANI, 15"/>
    <s v="BUCCINASCO"/>
    <s v="20090"/>
    <s v="VIA DEI PLATANI"/>
    <s v="15"/>
    <s v=""/>
    <s v=""/>
    <s v=""/>
    <s v=""/>
    <s v=""/>
    <s v="VIA ANDROLA, 60"/>
    <s v="VIA ANDROLA"/>
    <s v="60"/>
    <s v=""/>
    <s v=""/>
    <s v=""/>
    <s v=""/>
    <s v=""/>
    <s v="FAB"/>
    <s v="C591"/>
    <s v="NCT"/>
    <s v="00013"/>
    <s v="000287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SUB A FACIOCCI RINO ERCOLE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9606D01012021C123"/>
    <s v="7587"/>
    <s v="3126/1"/>
    <s v="FCCLRA74S56F205L"/>
    <s v=""/>
    <s v="F"/>
    <s v="FACIOCCHI LAURA"/>
    <s v="FACIOCCHI"/>
    <s v="LAURA"/>
    <s v="F"/>
    <s v="16/11/1974"/>
    <s v="MILANO"/>
    <s v="VIA DEI PLATANI, 15"/>
    <s v="BUCCINASCO"/>
    <s v="20090"/>
    <s v="VIA DEI PLATANI"/>
    <s v="15"/>
    <s v=""/>
    <s v=""/>
    <s v=""/>
    <s v=""/>
    <s v=""/>
    <s v="VIA ANDROLA, 65"/>
    <s v="VIA ANDROLA"/>
    <s v="65"/>
    <s v=""/>
    <s v=""/>
    <s v=""/>
    <s v=""/>
    <s v=""/>
    <s v="FAB"/>
    <s v="C591"/>
    <s v="NCT"/>
    <s v="00013"/>
    <s v="000279"/>
    <s v=""/>
    <s v="003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s v=""/>
    <s v=""/>
    <s v=""/>
    <s v=""/>
    <s v=""/>
    <s v=""/>
    <s v="SUB A FACIOCCHI RINO ERCOLE_x000a_SUB A FACIOCCHI  RINO ERCOLE"/>
    <s v="SIMULAZIONE TARI 2022 MT"/>
    <n v="19.02"/>
    <s v=""/>
    <n v="19.02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1"/>
    <n v="19.016541760361395"/>
    <n v="0"/>
    <n v="-3.4582396386042547E-3"/>
    <n v="19.016541760361395"/>
    <n v="0"/>
    <n v="19.016541760361395"/>
  </r>
  <r>
    <s v="V2K9625D01012022C122"/>
    <s v="10903"/>
    <s v="3127/1"/>
    <s v="RGZFTN62A08C591A"/>
    <s v=""/>
    <s v="F"/>
    <s v="RAGAZZOLI FAUSTINO VINCENZO"/>
    <s v="RAGAZZOLI"/>
    <s v="FAUSTINO VINCENZO"/>
    <s v="M"/>
    <s v="08/01/1962"/>
    <s v="CEVO"/>
    <s v="VIA SAN VIGILIO, 110"/>
    <s v="CEVO"/>
    <s v="25040"/>
    <s v="VIA SAN VIGILIO"/>
    <s v="110"/>
    <s v=""/>
    <s v=""/>
    <s v=""/>
    <s v=""/>
    <s v=""/>
    <s v="VIA SAN VIGILIO, 110"/>
    <s v="VIA SAN VIGILIO"/>
    <s v="110"/>
    <s v=""/>
    <s v=""/>
    <s v=""/>
    <s v=""/>
    <s v=""/>
    <s v="FAB"/>
    <s v="C591"/>
    <s v="NCT"/>
    <s v="00015"/>
    <s v="000355"/>
    <s v=""/>
    <s v="000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1"/>
    <s v=""/>
    <s v=""/>
    <s v=""/>
    <s v=""/>
    <s v=""/>
    <s v=""/>
    <s v="SIMULAZIONE TARI 2022 MT"/>
    <n v="41.58"/>
    <s v=""/>
    <n v="41.58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0"/>
    <n v="24.651072652320327"/>
    <n v="16.930848468833439"/>
    <n v="1.921121153770855E-3"/>
    <n v="24.651072652320327"/>
    <n v="16.930848468833439"/>
    <n v="41.581921121153769"/>
  </r>
  <r>
    <s v="V2K9626D01012021C122"/>
    <s v="17879"/>
    <s v="3128/1"/>
    <s v="RVGMDA53C01C618R"/>
    <s v=""/>
    <s v="F"/>
    <s v="RAVAGNA AMEDEO"/>
    <s v="RAVAGNA"/>
    <s v="AMEDEO"/>
    <s v="M"/>
    <s v="01/03/1953"/>
    <s v="CHIARI"/>
    <s v="VIA VECCHIA PER PONTOGLIO, 11 A"/>
    <s v="CHIARI"/>
    <s v="25032"/>
    <s v="VIA VECCHIA PER PONTOGLIO"/>
    <s v="11"/>
    <s v="A"/>
    <s v=""/>
    <s v=""/>
    <s v=""/>
    <s v=""/>
    <s v="VIA SANT' ANTONIO, 30"/>
    <s v="VIA SANT' ANTONIO"/>
    <s v="30"/>
    <s v=""/>
    <s v=""/>
    <s v=""/>
    <s v=""/>
    <s v=""/>
    <s v="FAB"/>
    <s v="C591"/>
    <s v="NCT"/>
    <s v="00015"/>
    <s v="000127"/>
    <s v=""/>
    <s v="0011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4"/>
    <n v="24"/>
    <x v="0"/>
    <x v="0"/>
    <s v="LOCALI AD USO ABITAZIONE"/>
    <s v=""/>
    <s v=""/>
    <s v=""/>
    <s v=""/>
    <s v=""/>
    <s v=""/>
    <s v=""/>
    <s v=""/>
    <s v=""/>
    <s v="SIMULAZIONE TARI 2022 MT"/>
    <n v="82.61"/>
    <s v=""/>
    <n v="82.61"/>
    <n v="365"/>
    <s v="giorni"/>
    <s v="2022"/>
    <s v="01/01/2022"/>
    <s v="31/12/2022"/>
    <s v=""/>
    <s v=""/>
    <s v=""/>
    <s v=""/>
    <s v=""/>
    <s v=""/>
    <n v="0"/>
    <n v="0"/>
    <n v="0"/>
    <n v="0"/>
    <n v="23.999999999999996"/>
    <n v="0"/>
    <n v="0"/>
    <n v="0"/>
    <n v="0"/>
    <n v="1"/>
    <x v="1"/>
    <n v="15.213233408289115"/>
    <n v="67.397800635548478"/>
    <n v="1.0340438375919803E-3"/>
    <n v="15.213233408289115"/>
    <n v="67.397800635548478"/>
    <n v="82.611034043837591"/>
  </r>
  <r>
    <s v="V2K9627D01012021C122"/>
    <s v="17879"/>
    <s v="3128/2"/>
    <s v="RVGMDA53C01C618R"/>
    <s v=""/>
    <s v="F"/>
    <s v="RAVAGNA AMEDEO"/>
    <s v="RAVAGNA"/>
    <s v="AMEDEO"/>
    <s v="M"/>
    <s v="01/03/1953"/>
    <s v="CHIARI"/>
    <s v="VIA VECCHIA PER PONTOGLIO, 11 A"/>
    <s v="CHIARI"/>
    <s v="25032"/>
    <s v="VIA VECCHIA PER PONTOGLIO"/>
    <s v="11"/>
    <s v="A"/>
    <s v=""/>
    <s v=""/>
    <s v=""/>
    <s v=""/>
    <s v="VIA SANT' ANTONIO, 30"/>
    <s v="VIA SANT' ANTONIO"/>
    <s v="30"/>
    <s v=""/>
    <s v=""/>
    <s v=""/>
    <s v=""/>
    <s v=""/>
    <s v="FAB"/>
    <s v="C591"/>
    <s v="NCT"/>
    <s v="00015"/>
    <s v="000127"/>
    <s v=""/>
    <s v="001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0"/>
    <s v="LOCALI AD USO ABITAZIONE"/>
    <s v=""/>
    <s v=""/>
    <s v=""/>
    <s v=""/>
    <s v=""/>
    <s v=""/>
    <s v=""/>
    <s v=""/>
    <s v=""/>
    <s v="SIMULAZIONE TARI 2022 MT"/>
    <n v="86.42"/>
    <s v=""/>
    <n v="86.42"/>
    <n v="365"/>
    <s v="giorni"/>
    <s v="2022"/>
    <s v="01/01/2022"/>
    <s v="31/12/2022"/>
    <s v=""/>
    <s v=""/>
    <s v=""/>
    <s v=""/>
    <s v=""/>
    <s v=""/>
    <n v="0"/>
    <n v="0"/>
    <n v="0"/>
    <n v="0"/>
    <n v="30"/>
    <n v="0"/>
    <n v="0"/>
    <n v="0"/>
    <n v="0"/>
    <n v="1"/>
    <x v="1"/>
    <n v="19.016541760361395"/>
    <n v="67.397800635548478"/>
    <n v="-5.6576040901319402E-3"/>
    <n v="19.016541760361395"/>
    <n v="67.397800635548478"/>
    <n v="86.41434239590987"/>
  </r>
  <r>
    <s v="V2K9628D01012021C123"/>
    <s v="17879"/>
    <s v="3128/3"/>
    <s v="RVGMDA53C01C618R"/>
    <s v=""/>
    <s v="F"/>
    <s v="RAVAGNA AMEDEO"/>
    <s v="RAVAGNA"/>
    <s v="AMEDEO"/>
    <s v="M"/>
    <s v="01/03/1953"/>
    <s v="CHIARI"/>
    <s v="VIA VECCHIA PER PONTOGLIO, 11 A"/>
    <s v="CHIARI"/>
    <s v="25032"/>
    <s v="VIA VECCHIA PER PONTOGLIO"/>
    <s v="11"/>
    <s v="A"/>
    <s v=""/>
    <s v=""/>
    <s v=""/>
    <s v=""/>
    <s v="VIA SANT' ANTONIO, 30"/>
    <s v="VIA SANT' ANTONIO"/>
    <s v="30"/>
    <s v=""/>
    <s v=""/>
    <s v=""/>
    <s v=""/>
    <s v=""/>
    <s v="FAB"/>
    <s v="C591"/>
    <s v="NCT"/>
    <s v="00015"/>
    <s v="000127"/>
    <s v=""/>
    <s v="001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1"/>
    <s v="LOCALI ACCESSORI UTENZA DOMESTICA"/>
    <s v=""/>
    <s v=""/>
    <s v=""/>
    <s v=""/>
    <s v=""/>
    <s v=""/>
    <s v=""/>
    <s v=""/>
    <s v="Taverna-soffitto-cantina"/>
    <s v="SIMULAZIONE TARI 2022 MT"/>
    <n v="38.03"/>
    <s v=""/>
    <n v="38.03"/>
    <n v="365"/>
    <s v="giorni"/>
    <s v="2022"/>
    <s v="01/01/2022"/>
    <s v="31/12/2022"/>
    <s v=""/>
    <s v=""/>
    <s v=""/>
    <s v=""/>
    <s v=""/>
    <s v=""/>
    <n v="0"/>
    <n v="0"/>
    <n v="0"/>
    <n v="0"/>
    <n v="60"/>
    <n v="1"/>
    <n v="0"/>
    <n v="0"/>
    <n v="0"/>
    <n v="0"/>
    <x v="1"/>
    <n v="38.033083520722791"/>
    <n v="0"/>
    <n v="3.0835207227895012E-3"/>
    <n v="38.033083520722791"/>
    <n v="0"/>
    <n v="38.033083520722791"/>
  </r>
  <r>
    <s v="V2K9631D01012022C122"/>
    <s v="11108"/>
    <s v="3129/1"/>
    <s v="SCLGPP52L06L648V"/>
    <s v=""/>
    <s v="F"/>
    <s v="SCOLARI GIUSEPPE"/>
    <s v="SCOLARI"/>
    <s v="GIUSEPPE"/>
    <s v="M"/>
    <s v="06/07/1952"/>
    <s v="VALSAVIORE"/>
    <s v="VIA ADAMELLO, 16"/>
    <s v="CEVO"/>
    <s v="25040"/>
    <s v="VIA ADAMELLO"/>
    <s v="16"/>
    <s v=""/>
    <s v=""/>
    <s v=""/>
    <s v=""/>
    <s v=""/>
    <s v="VIA ADAMELLO, 12"/>
    <s v="VIA ADAMELLO"/>
    <s v="12"/>
    <s v=""/>
    <s v=""/>
    <s v=""/>
    <s v=""/>
    <s v=""/>
    <s v="FAB"/>
    <s v="C591"/>
    <s v="NCT"/>
    <s v="00015"/>
    <s v="000203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4"/>
    <n v="64"/>
    <x v="0"/>
    <x v="0"/>
    <s v="LOCALI AD USO ABITAZIONE"/>
    <s v=""/>
    <s v=""/>
    <n v="1"/>
    <s v=""/>
    <s v=""/>
    <s v=""/>
    <s v=""/>
    <s v=""/>
    <s v=""/>
    <s v="SIMULAZIONE TARI 2022 MT"/>
    <n v="48.48"/>
    <s v=""/>
    <n v="48.48"/>
    <n v="365"/>
    <s v="giorni"/>
    <s v="2022"/>
    <s v="01/01/2022"/>
    <s v="31/12/2022"/>
    <s v=""/>
    <s v=""/>
    <s v=""/>
    <s v=""/>
    <s v=""/>
    <s v=""/>
    <n v="0"/>
    <n v="0"/>
    <n v="0"/>
    <n v="0"/>
    <n v="64"/>
    <n v="0"/>
    <n v="0"/>
    <n v="0"/>
    <n v="0"/>
    <n v="1"/>
    <x v="0"/>
    <n v="31.553372994970019"/>
    <n v="16.930848468833439"/>
    <n v="4.2214638034607788E-3"/>
    <n v="31.553372994970019"/>
    <n v="16.930848468833439"/>
    <n v="48.484221463803458"/>
  </r>
  <r>
    <s v="V2K9633D01012022C123"/>
    <s v="11108"/>
    <s v="3130/1"/>
    <s v="SCLGPP52L06L648V"/>
    <s v=""/>
    <s v="F"/>
    <s v="SCOLARI GIUSEPPE"/>
    <s v="SCOLARI"/>
    <s v="GIUSEPPE"/>
    <s v="M"/>
    <s v="06/07/1952"/>
    <s v="VALSAVIORE"/>
    <s v="VIA ADAMELLO, 16"/>
    <s v="CEVO"/>
    <s v="25040"/>
    <s v="VIA ADAMELLO"/>
    <s v="16"/>
    <s v=""/>
    <s v=""/>
    <s v=""/>
    <s v=""/>
    <s v=""/>
    <s v="VIA ADAMELLO, 12"/>
    <s v="VIA ADAMELLO"/>
    <s v="12"/>
    <s v=""/>
    <s v=""/>
    <s v=""/>
    <s v=""/>
    <s v=""/>
    <s v="FAB"/>
    <s v="C591"/>
    <s v="NCT"/>
    <s v="00015"/>
    <s v="000203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1"/>
    <s v=""/>
    <s v=""/>
    <s v=""/>
    <s v=""/>
    <s v=""/>
    <s v=""/>
    <s v="SIMULAZIONE TARI 2022 MT"/>
    <n v="7.89"/>
    <s v=""/>
    <n v="7.89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0"/>
    <n v="7.8883432487425047"/>
    <n v="0"/>
    <n v="-1.6567512574949816E-3"/>
    <n v="7.8883432487425047"/>
    <n v="0"/>
    <n v="7.8883432487425047"/>
  </r>
  <r>
    <s v="V2K9638D01012022C122"/>
    <s v="84"/>
    <s v="3131/1"/>
    <s v="MGRLSN52R14L648U"/>
    <s v=""/>
    <s v="F"/>
    <s v="MAGRINI ALESSANDRO"/>
    <s v="MAGRINI"/>
    <s v="ALESSANDRO"/>
    <s v="M"/>
    <s v="14/10/1952"/>
    <s v="VALSAVIORE"/>
    <s v="VIA GUGLIELMO MARCONI, 5"/>
    <s v="CEVO"/>
    <s v="25040"/>
    <s v="VIA GUGLIELMO MARCONI"/>
    <s v="5"/>
    <s v=""/>
    <s v=""/>
    <s v=""/>
    <s v=""/>
    <s v=""/>
    <s v="VIA GUGLIELMO MARCONI, 5"/>
    <s v="VIA GUGLIELMO MARCONI"/>
    <s v="5"/>
    <s v=""/>
    <s v=""/>
    <s v=""/>
    <s v=""/>
    <s v=""/>
    <s v="FAB"/>
    <s v="C591"/>
    <s v="NCT"/>
    <s v="00014"/>
    <s v="000124"/>
    <s v=""/>
    <s v="0017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0"/>
    <s v="LOCALI AD USO ABITAZIONE"/>
    <s v=""/>
    <s v=""/>
    <n v="1"/>
    <s v=""/>
    <s v=""/>
    <s v=""/>
    <s v=""/>
    <s v=""/>
    <s v=""/>
    <s v="SIMULAZIONE TARI 2022 MT"/>
    <n v="56.37"/>
    <s v=""/>
    <n v="56.37"/>
    <n v="365"/>
    <s v="giorni"/>
    <s v="2022"/>
    <s v="01/01/2022"/>
    <s v="31/12/2022"/>
    <s v=""/>
    <s v=""/>
    <s v=""/>
    <s v=""/>
    <s v=""/>
    <s v=""/>
    <n v="0"/>
    <n v="0"/>
    <n v="0"/>
    <n v="0"/>
    <n v="80"/>
    <n v="0"/>
    <n v="0"/>
    <n v="0"/>
    <n v="0"/>
    <n v="1"/>
    <x v="0"/>
    <n v="39.44171624371252"/>
    <n v="16.930848468833439"/>
    <n v="2.5647125459613562E-3"/>
    <n v="39.44171624371252"/>
    <n v="16.930848468833439"/>
    <n v="56.372564712545959"/>
  </r>
  <r>
    <s v="V2K9645D01012021C123"/>
    <s v="10692"/>
    <s v="3132/1"/>
    <s v="MTTSRN90L49B149K"/>
    <s v=""/>
    <s v="F"/>
    <s v="MATTI SERENA"/>
    <s v="MATTI"/>
    <s v="SERENA"/>
    <s v="F"/>
    <s v="09/07/1990"/>
    <s v="BRENO"/>
    <s v="VIA GUGLIELMO MARCONI, 20"/>
    <s v="CEVO"/>
    <s v="25040"/>
    <s v="VIA GUGLIELMO MARCONI"/>
    <s v="20"/>
    <s v=""/>
    <s v=""/>
    <s v=""/>
    <s v=""/>
    <s v=""/>
    <s v="VIA GUGLIELMO MARCONI, 20"/>
    <s v="VIA GUGLIELMO MARCONI"/>
    <s v="20"/>
    <s v=""/>
    <s v=""/>
    <s v=""/>
    <s v=""/>
    <s v=""/>
    <s v="FAB"/>
    <s v="C591"/>
    <s v="NCT"/>
    <s v="00014"/>
    <s v="000004"/>
    <s v=""/>
    <s v="0008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4"/>
    <n v="34"/>
    <x v="0"/>
    <x v="1"/>
    <s v="LOCALI ACCESSORI UTENZA DOMESTICA"/>
    <s v=""/>
    <s v=""/>
    <n v="2"/>
    <s v=""/>
    <s v=""/>
    <s v=""/>
    <s v=""/>
    <s v=""/>
    <s v=""/>
    <s v="SIMULAZIONE TARI 2022 MT"/>
    <n v="19.559999999999999"/>
    <s v=""/>
    <n v="19.559999999999999"/>
    <n v="365"/>
    <s v="giorni"/>
    <s v="2022"/>
    <s v="01/01/2022"/>
    <s v="31/12/2022"/>
    <s v=""/>
    <s v=""/>
    <s v=""/>
    <s v=""/>
    <s v=""/>
    <s v=""/>
    <n v="0"/>
    <n v="0"/>
    <n v="0"/>
    <n v="0"/>
    <n v="34"/>
    <n v="1"/>
    <n v="0"/>
    <n v="0"/>
    <n v="0"/>
    <n v="0"/>
    <x v="5"/>
    <n v="19.556517637507461"/>
    <n v="0"/>
    <n v="-3.4823624925373053E-3"/>
    <n v="19.556517637507461"/>
    <n v="0"/>
    <n v="19.556517637507461"/>
  </r>
  <r>
    <s v="V2K9648D01012021C122"/>
    <s v="10692"/>
    <s v="3133/1"/>
    <s v="MTTSRN90L49B149K"/>
    <s v=""/>
    <s v="F"/>
    <s v="MATTI SERENA"/>
    <s v="MATTI"/>
    <s v="SERENA"/>
    <s v="F"/>
    <s v="09/07/1990"/>
    <s v="BRENO"/>
    <s v="VIA GUGLIELMO MARCONI, 20"/>
    <s v="CEVO"/>
    <s v="25040"/>
    <s v="VIA GUGLIELMO MARCONI"/>
    <s v="20"/>
    <s v=""/>
    <s v=""/>
    <s v=""/>
    <s v=""/>
    <s v=""/>
    <s v="VIA GUGLIELMO MARCONI, 20"/>
    <s v="VIA GUGLIELMO MARCONI"/>
    <s v="20"/>
    <s v=""/>
    <s v=""/>
    <s v=""/>
    <s v=""/>
    <s v=""/>
    <s v="FAB"/>
    <s v="C591"/>
    <s v="NCT"/>
    <s v="00014"/>
    <s v="000004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2"/>
    <s v=""/>
    <s v=""/>
    <s v=""/>
    <s v=""/>
    <s v=""/>
    <s v=""/>
    <s v="SIMULAZIONE TARI 2022 MT"/>
    <n v="103.21"/>
    <s v=""/>
    <n v="103.21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5"/>
    <n v="51.767252569872696"/>
    <n v="51.443731886070836"/>
    <n v="9.8445594353790966E-4"/>
    <n v="51.767252569872696"/>
    <n v="51.443731886070836"/>
    <n v="103.21098445594353"/>
  </r>
  <r>
    <s v="V2K9654D01012022C122"/>
    <s v="10753"/>
    <s v="3134/1"/>
    <s v="MRSFNC46M52C417Q"/>
    <s v=""/>
    <s v="F"/>
    <s v="MORASCHETTI FRANCESCA"/>
    <s v="MORASCHETTI"/>
    <s v="FRANCESCA"/>
    <s v="F"/>
    <s v="12/08/1946"/>
    <s v="CEDEGOLO"/>
    <s v="VIA CHIOSO, 6"/>
    <s v="MAGLIASO"/>
    <s v="6983"/>
    <s v="VIA CHIOSO"/>
    <s v="6"/>
    <s v=""/>
    <s v=""/>
    <s v=""/>
    <s v=""/>
    <s v=""/>
    <s v="VIA CINQUANTAQUATTRESIMA BRIGATA GARIBALDI, 23"/>
    <s v="VIA CINQUANTAQUATTRESIMA BRIGATA GARIBALDI"/>
    <s v="23"/>
    <s v=""/>
    <s v=""/>
    <s v=""/>
    <s v=""/>
    <s v=""/>
    <s v="FAB"/>
    <s v="C591"/>
    <s v="NCT"/>
    <s v="00017"/>
    <s v="000138"/>
    <s v=""/>
    <s v="001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n v="3"/>
    <s v="282 - RIDUZIONE RESIDENTE AIRE = 375 - SI - RESIDENTE AIRE"/>
    <s v=""/>
    <s v=""/>
    <s v=""/>
    <s v=""/>
    <s v=""/>
    <s v="SIMULAZIONE TARI 2022 MT"/>
    <n v="111.77"/>
    <n v="-74.510000000000005"/>
    <n v="37.26"/>
    <n v="365"/>
    <s v="giorni"/>
    <s v="2022"/>
    <s v="01/01/2022"/>
    <s v="31/12/2022"/>
    <s v=""/>
    <s v=""/>
    <s v=""/>
    <s v=""/>
    <s v=""/>
    <s v=""/>
    <n v="0"/>
    <n v="0.66659999999999997"/>
    <n v="0"/>
    <n v="0"/>
    <n v="23.338000000000001"/>
    <n v="0"/>
    <n v="0.66659999999999997"/>
    <n v="0"/>
    <n v="0"/>
    <n v="0.33340000000000003"/>
    <x v="6"/>
    <n v="14.793601720110477"/>
    <n v="22.470426731891866"/>
    <n v="4.0284520023448067E-3"/>
    <n v="14.793601720110477"/>
    <n v="22.470426731891866"/>
    <n v="37.264028452002343"/>
  </r>
  <r>
    <s v="V2K9657D01012022C123"/>
    <s v="10753"/>
    <s v="3135/1"/>
    <s v="MRSFNC46M52C417Q"/>
    <s v=""/>
    <s v="F"/>
    <s v="MORASCHETTI FRANCESCA"/>
    <s v="MORASCHETTI"/>
    <s v="FRANCESCA"/>
    <s v="F"/>
    <s v="12/08/1946"/>
    <s v="CEDEGOLO"/>
    <s v="VIA CHIOSO, 6"/>
    <s v="MAGLIASO"/>
    <s v="6983"/>
    <s v="VIA CHIOSO"/>
    <s v="6"/>
    <s v=""/>
    <s v=""/>
    <s v=""/>
    <s v=""/>
    <s v=""/>
    <s v="VIA CINQUANTAQUATTRESIMA BRIGATA GARIBALDI, 23"/>
    <s v="VIA CINQUANTAQUATTRESIMA BRIGATA GARIBALDI"/>
    <s v="23"/>
    <s v=""/>
    <s v=""/>
    <s v=""/>
    <s v=""/>
    <s v=""/>
    <s v="FAB"/>
    <s v="C591"/>
    <s v="NCT"/>
    <s v="00017"/>
    <s v="000138"/>
    <s v=""/>
    <s v="001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3"/>
    <s v="282 - RIDUZIONE RESIDENTE AIRE = 375 - SI - RESIDENTE AIRE"/>
    <s v=""/>
    <s v=""/>
    <s v=""/>
    <s v=""/>
    <s v=""/>
    <s v="SIMULAZIONE TARI 2022 MT"/>
    <n v="9.51"/>
    <n v="-6.34"/>
    <n v="3.17"/>
    <n v="365"/>
    <s v="giorni"/>
    <s v="2022"/>
    <s v="01/01/2022"/>
    <s v="31/12/2022"/>
    <s v=""/>
    <s v=""/>
    <s v=""/>
    <s v=""/>
    <s v=""/>
    <s v=""/>
    <n v="0"/>
    <n v="0.66659999999999997"/>
    <n v="0"/>
    <n v="0"/>
    <n v="5.0010000000000012"/>
    <n v="1"/>
    <n v="0.66659999999999997"/>
    <n v="0"/>
    <n v="0"/>
    <n v="0"/>
    <x v="6"/>
    <n v="3.1700575114522453"/>
    <n v="0"/>
    <n v="5.7511452245417871E-5"/>
    <n v="3.1700575114522453"/>
    <n v="0"/>
    <n v="3.1700575114522453"/>
  </r>
  <r>
    <s v="V2K9662D01012021C122"/>
    <s v="8239"/>
    <s v="3136/1"/>
    <s v="MGRFLV99B09D434H"/>
    <s v=""/>
    <s v="F"/>
    <s v="MAGRINI FLAVIO"/>
    <s v="MAGRINI"/>
    <s v="FLAVIO"/>
    <s v="M"/>
    <s v="09/02/1999"/>
    <s v="ESINE"/>
    <s v="LOCALITA' SOREGNA, 1"/>
    <s v="CEVO"/>
    <s v="25040"/>
    <s v="LOCALITA' SOREGNA"/>
    <s v="1"/>
    <s v=""/>
    <s v=""/>
    <s v=""/>
    <s v=""/>
    <s v=""/>
    <s v="LOCALITA' SOREGNA, 1"/>
    <s v="LOCALITA' SOREGNA"/>
    <s v="1"/>
    <s v=""/>
    <s v=""/>
    <s v=""/>
    <s v=""/>
    <s v=""/>
    <s v="FAB"/>
    <s v="C591"/>
    <s v="NCT"/>
    <s v="00030"/>
    <s v="000030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1"/>
    <s v=""/>
    <s v=""/>
    <s v=""/>
    <s v=""/>
    <s v=""/>
    <s v="SUB A PASINETTI MARIA"/>
    <s v="SIMULAZIONE TARI 2022 MT"/>
    <n v="44.05"/>
    <s v=""/>
    <n v="44.05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0"/>
    <n v="27.116179917552358"/>
    <n v="16.930848468833439"/>
    <n v="-2.9716136141999527E-3"/>
    <n v="27.116179917552358"/>
    <n v="16.930848468833439"/>
    <n v="44.047028386385797"/>
  </r>
  <r>
    <s v="V2K9663D06102020C122"/>
    <s v="19130"/>
    <s v="3137/1"/>
    <s v="RVYGMN74M06A326M"/>
    <s v=""/>
    <s v="F"/>
    <s v="ROVEYAZ EUGENIO EMANUELE"/>
    <s v="ROVEYAZ"/>
    <s v="EUGENIO EMANUELE"/>
    <s v="M"/>
    <s v="06/08/1974"/>
    <s v="AOSTA"/>
    <s v="VIA CASSA, "/>
    <s v="ONO SAN PIETRO"/>
    <s v="25050"/>
    <s v="VIA CASSA"/>
    <s v=""/>
    <s v=""/>
    <s v=""/>
    <s v=""/>
    <s v=""/>
    <s v=""/>
    <s v="VIA CESARE BATTISTI, 6"/>
    <s v="VIA CESARE BATTISTI"/>
    <s v="6"/>
    <s v=""/>
    <s v=""/>
    <s v=""/>
    <s v=""/>
    <s v=""/>
    <s v="FAB"/>
    <s v="C591"/>
    <s v="NCT"/>
    <s v="00015"/>
    <s v="000149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s v=""/>
    <s v=""/>
    <s v=""/>
    <s v=""/>
    <s v=""/>
    <s v=""/>
    <s v="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1"/>
    <n v="31.694236267268995"/>
    <n v="67.397800635548478"/>
    <n v="2.0369028174656023E-3"/>
    <n v="31.694236267268995"/>
    <n v="67.397800635548478"/>
    <n v="99.092036902817469"/>
  </r>
  <r>
    <s v="V2K9664D01012015C122"/>
    <s v="74"/>
    <s v="3138/1"/>
    <s v="BZZDLD69S08C591H"/>
    <s v="02103240988"/>
    <s v="F"/>
    <s v="BAZZANA DANILO DAVIDE"/>
    <s v="BAZZANA"/>
    <s v="DANILO DAVIDE"/>
    <s v="M"/>
    <s v="08/11/1969"/>
    <s v="CEVO"/>
    <s v="VIA ROMA, 47"/>
    <s v="CEVO"/>
    <s v="25040"/>
    <s v="VIA ROMA"/>
    <s v="47"/>
    <s v=""/>
    <s v=""/>
    <s v=""/>
    <s v=""/>
    <s v=""/>
    <s v="VIA ROMA, 45"/>
    <s v="VIA ROMA"/>
    <s v="45"/>
    <s v=""/>
    <s v=""/>
    <s v=""/>
    <s v=""/>
    <s v=""/>
    <s v="FAB"/>
    <s v="C591"/>
    <s v="NCT"/>
    <s v="00015"/>
    <s v="000034"/>
    <s v=""/>
    <s v="0018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78"/>
    <x v="0"/>
    <x v="0"/>
    <s v="LOCALI AD USO ABITAZIONE"/>
    <s v=""/>
    <s v=""/>
    <n v="1"/>
    <s v=""/>
    <s v=""/>
    <s v=""/>
    <s v=""/>
    <s v=""/>
    <s v=""/>
    <s v="SIMULAZIONE TARI 2022 MT"/>
    <n v="55.39"/>
    <s v=""/>
    <n v="55.39"/>
    <n v="365"/>
    <s v="giorni"/>
    <s v="2022"/>
    <s v="01/01/2022"/>
    <s v="31/12/2022"/>
    <s v=""/>
    <s v=""/>
    <s v=""/>
    <s v=""/>
    <s v=""/>
    <s v=""/>
    <n v="0"/>
    <n v="0"/>
    <n v="0"/>
    <n v="0"/>
    <n v="78"/>
    <n v="0"/>
    <n v="0"/>
    <n v="0"/>
    <n v="0"/>
    <n v="1"/>
    <x v="0"/>
    <n v="38.455673337619707"/>
    <n v="16.930848468833439"/>
    <n v="-3.4781935468544134E-3"/>
    <n v="38.455673337619707"/>
    <n v="16.930848468833439"/>
    <n v="55.386521806453146"/>
  </r>
  <r>
    <s v="V2K9665D01012015C123"/>
    <s v="74"/>
    <s v="3139/1"/>
    <s v="BZZDLD69S08C591H"/>
    <s v="02103240988"/>
    <s v="F"/>
    <s v="BAZZANA DANILO DAVIDE"/>
    <s v="BAZZANA"/>
    <s v="DANILO DAVIDE"/>
    <s v="M"/>
    <s v="08/11/1969"/>
    <s v="CEVO"/>
    <s v="VIA ROMA, 47"/>
    <s v="CEVO"/>
    <s v="25040"/>
    <s v="VIA ROMA"/>
    <s v="47"/>
    <s v=""/>
    <s v=""/>
    <s v=""/>
    <s v=""/>
    <s v=""/>
    <s v="VIA PINETA, 1"/>
    <s v="VIA PINETA"/>
    <s v="1"/>
    <s v=""/>
    <s v=""/>
    <s v=""/>
    <s v=""/>
    <s v=""/>
    <s v="FAB"/>
    <s v="C591"/>
    <s v="NCT"/>
    <s v="00016"/>
    <s v="000575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9666D01012022C118"/>
    <s v="74"/>
    <s v="3140/1"/>
    <s v="BZZDLD69S08C591H"/>
    <s v="02103240988"/>
    <s v="F"/>
    <s v="BAZZANA DANILO DAVIDE"/>
    <s v="BAZZANA"/>
    <s v="DANILO DAVIDE"/>
    <s v="M"/>
    <s v="08/11/1969"/>
    <s v="CEVO"/>
    <s v="VIA ROMA, 47"/>
    <s v="CEVO"/>
    <s v="25040"/>
    <s v="VIA ROMA"/>
    <s v="47"/>
    <s v=""/>
    <s v=""/>
    <s v=""/>
    <s v=""/>
    <s v=""/>
    <s v="VIA ROMA, 45"/>
    <s v="VIA ROMA"/>
    <s v="45"/>
    <s v=""/>
    <s v=""/>
    <s v=""/>
    <s v=""/>
    <s v=""/>
    <s v="FAB"/>
    <s v="C591"/>
    <s v="NCT"/>
    <s v="00015"/>
    <s v="000034"/>
    <s v=""/>
    <s v="0017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8"/>
    <n v="78"/>
    <x v="1"/>
    <x v="13"/>
    <s v="SUPERMERCATO, PANE E PASTA, MACELLERIA, SALUMI E FORMAGGI, GENERI ALIMENTARI"/>
    <s v=""/>
    <s v=""/>
    <s v=""/>
    <s v=""/>
    <s v=""/>
    <s v=""/>
    <s v=""/>
    <s v=""/>
    <s v=""/>
    <s v="SIMULAZIONE TARI 2022 MT"/>
    <n v="340.48"/>
    <s v=""/>
    <n v="340.48"/>
    <n v="365"/>
    <s v="giorni"/>
    <s v="2022"/>
    <s v="01/01/2022"/>
    <s v="31/12/2022"/>
    <s v=""/>
    <s v=""/>
    <s v=""/>
    <s v=""/>
    <s v=""/>
    <s v=""/>
    <n v="0"/>
    <n v="0"/>
    <n v="0"/>
    <n v="0"/>
    <n v="78"/>
    <n v="0"/>
    <n v="0"/>
    <n v="0"/>
    <n v="0"/>
    <n v="78"/>
    <x v="2"/>
    <n v="56.368320401701666"/>
    <n v="284.10700728882108"/>
    <n v="-4.6723094772573859E-3"/>
    <n v="56.368320401701666"/>
    <n v="284.10700728882108"/>
    <n v="340.47532769052276"/>
  </r>
  <r>
    <s v="V2K9674D01012021C122"/>
    <s v="19897"/>
    <s v="3141/1"/>
    <s v="RCVLMR63P14F205Q"/>
    <s v=""/>
    <s v="F"/>
    <s v="RICEVUTI LUCA MARIO"/>
    <s v="RICEVUTI"/>
    <s v="LUCA MARIO"/>
    <s v="M"/>
    <s v="14/09/1963"/>
    <s v="MILANO"/>
    <s v="VIA G. CIMABUE, 5"/>
    <s v="MILANO"/>
    <s v="20100"/>
    <s v="VIA G. CIMABUE"/>
    <s v="5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05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7"/>
    <n v="67"/>
    <x v="0"/>
    <x v="0"/>
    <s v="LOCALI AD USO ABITAZIONE"/>
    <s v=""/>
    <s v=""/>
    <s v=""/>
    <s v=""/>
    <s v=""/>
    <s v=""/>
    <s v=""/>
    <s v=""/>
    <s v="SUBENTRA A PAINI ALBERTO"/>
    <s v="SIMULAZIONE TARI 2022 MT"/>
    <n v="109.87"/>
    <s v=""/>
    <n v="109.87"/>
    <n v="365"/>
    <s v="giorni"/>
    <s v="2022"/>
    <s v="01/01/2022"/>
    <s v="31/12/2022"/>
    <s v=""/>
    <s v=""/>
    <s v=""/>
    <s v=""/>
    <s v=""/>
    <s v=""/>
    <n v="0"/>
    <n v="0"/>
    <n v="0"/>
    <n v="0"/>
    <n v="67"/>
    <n v="0"/>
    <n v="0"/>
    <n v="0"/>
    <n v="0"/>
    <n v="1"/>
    <x v="1"/>
    <n v="42.470276598140451"/>
    <n v="67.397800635548478"/>
    <n v="-1.9227663110825688E-3"/>
    <n v="42.470276598140451"/>
    <n v="67.397800635548478"/>
    <n v="109.86807723368892"/>
  </r>
  <r>
    <s v="V2K9675D01012021C123"/>
    <s v="19897"/>
    <s v="3141/2"/>
    <s v="RCVLMR63P14F205Q"/>
    <s v=""/>
    <s v="F"/>
    <s v="RICEVUTI LUCA MARIO"/>
    <s v="RICEVUTI"/>
    <s v="LUCA MARIO"/>
    <s v="M"/>
    <s v="14/09/1963"/>
    <s v="MILANO"/>
    <s v="VIA G. CIMABUE, 5"/>
    <s v="MILANO"/>
    <s v="20100"/>
    <s v="VIA G. CIMABUE"/>
    <s v="5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07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"/>
    <n v="6"/>
    <x v="0"/>
    <x v="1"/>
    <s v="LOCALI ACCESSORI UTENZA DOMESTICA"/>
    <s v=""/>
    <s v=""/>
    <s v=""/>
    <s v=""/>
    <s v=""/>
    <s v=""/>
    <s v=""/>
    <s v=""/>
    <s v="CANTINA"/>
    <s v="SIMULAZIONE TARI 2022 MT"/>
    <n v="3.8"/>
    <s v=""/>
    <n v="3.8"/>
    <n v="365"/>
    <s v="giorni"/>
    <s v="2022"/>
    <s v="01/01/2022"/>
    <s v="31/12/2022"/>
    <s v=""/>
    <s v=""/>
    <s v=""/>
    <s v=""/>
    <s v=""/>
    <s v=""/>
    <n v="0"/>
    <n v="0"/>
    <n v="0"/>
    <n v="0"/>
    <n v="5.9999999999999991"/>
    <n v="1"/>
    <n v="0"/>
    <n v="0"/>
    <n v="0"/>
    <n v="0"/>
    <x v="1"/>
    <n v="3.8033083520722788"/>
    <n v="0"/>
    <n v="3.308352072278975E-3"/>
    <n v="3.8033083520722788"/>
    <n v="0"/>
    <n v="3.8033083520722788"/>
  </r>
  <r>
    <s v="V2K9678D01012022C122"/>
    <s v="16697"/>
    <s v="3142/1"/>
    <s v="BMPLSI93M56C933L"/>
    <s v=""/>
    <s v="F"/>
    <s v="BUOMPRISCO LISA"/>
    <s v="BUOMPRISCO"/>
    <s v="LISA"/>
    <s v="F"/>
    <s v="16/08/1993"/>
    <s v="COMO"/>
    <s v="VIA DONIZZETTI, 1"/>
    <s v="GUANZATE"/>
    <s v="22070"/>
    <s v="VIA DONIZZETTI"/>
    <s v="1"/>
    <s v=""/>
    <s v=""/>
    <s v=""/>
    <s v=""/>
    <s v=""/>
    <s v="VIA GUGLIELMO MARCONI, 19"/>
    <s v="VIA GUGLIELMO MARCONI"/>
    <s v="19"/>
    <s v=""/>
    <s v=""/>
    <s v=""/>
    <s v=""/>
    <s v=""/>
    <s v="FAB"/>
    <s v="C591"/>
    <s v="NCT"/>
    <s v="00014"/>
    <s v="000053"/>
    <s v=""/>
    <s v="0004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0"/>
    <n v="120"/>
    <x v="0"/>
    <x v="0"/>
    <s v="LOCALI AD USO ABITAZIONE"/>
    <s v=""/>
    <s v=""/>
    <s v=""/>
    <s v=""/>
    <s v=""/>
    <s v=""/>
    <s v=""/>
    <s v=""/>
    <s v="SUB A BARONE CINZIA"/>
    <s v="SIMULAZIONE TARI 2022 MT"/>
    <n v="143.47"/>
    <s v=""/>
    <n v="143.47"/>
    <n v="365"/>
    <s v="giorni"/>
    <s v="2022"/>
    <s v="01/01/2022"/>
    <s v="31/12/2022"/>
    <s v=""/>
    <s v=""/>
    <s v=""/>
    <s v=""/>
    <s v=""/>
    <s v=""/>
    <n v="0"/>
    <n v="0"/>
    <n v="0"/>
    <n v="0"/>
    <n v="120"/>
    <n v="0"/>
    <n v="0"/>
    <n v="0"/>
    <n v="0"/>
    <n v="1"/>
    <x v="1"/>
    <n v="76.066167041445581"/>
    <n v="67.397800635548478"/>
    <n v="-6.0323230059395883E-3"/>
    <n v="76.066167041445581"/>
    <n v="67.397800635548478"/>
    <n v="143.46396767699406"/>
  </r>
  <r>
    <s v="V2K9679D01012021C123"/>
    <s v="19897"/>
    <s v="3143/1"/>
    <s v="RCVLMR63P14F205Q"/>
    <s v=""/>
    <s v="F"/>
    <s v="RICEVUTI LUCA MARIO"/>
    <s v="RICEVUTI"/>
    <s v="LUCA MARIO"/>
    <s v="M"/>
    <s v="14/09/1963"/>
    <s v="MILANO"/>
    <s v="VIA G. CIMABUE, 5"/>
    <s v="MILANO"/>
    <s v="20100"/>
    <s v="VIA G. CIMABUE"/>
    <s v="5"/>
    <s v=""/>
    <s v=""/>
    <s v=""/>
    <s v=""/>
    <s v=""/>
    <s v="VIA ANDROLA, 49"/>
    <s v="VIA ANDROLA"/>
    <s v="49"/>
    <s v=""/>
    <s v=""/>
    <s v=""/>
    <s v=""/>
    <s v=""/>
    <s v="FAB"/>
    <s v="C591"/>
    <s v="NCT"/>
    <s v="00013"/>
    <s v="000513"/>
    <s v=""/>
    <s v="001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s v=""/>
    <s v=""/>
    <s v=""/>
    <s v=""/>
    <s v=""/>
    <s v=""/>
    <s v="BOX"/>
    <s v="SIMULAZIONE TARI 2022 MT"/>
    <n v="9.51"/>
    <s v=""/>
    <n v="9.51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1"/>
    <n v="9.5082708801806977"/>
    <n v="0"/>
    <n v="-1.7291198193021273E-3"/>
    <n v="9.5082708801806977"/>
    <n v="0"/>
    <n v="9.5082708801806977"/>
  </r>
  <r>
    <s v="V2K9696D01012017C122"/>
    <s v="329"/>
    <s v="3144/1"/>
    <s v="BNDGML40L52L648X"/>
    <s v=""/>
    <s v="F"/>
    <s v="BIONDI GEMMA LUISA"/>
    <s v="BIONDI"/>
    <s v="GEMMA LUISA"/>
    <s v="F"/>
    <s v="12/07/1940"/>
    <s v="VALSAVIORE"/>
    <s v="VIA CESARE BATTISTI, 14"/>
    <s v="CEVO"/>
    <s v="25040"/>
    <s v="VIA CESARE BATTISTI"/>
    <s v="14"/>
    <s v=""/>
    <s v=""/>
    <s v=""/>
    <s v=""/>
    <s v=""/>
    <s v="VIA CESARE BATTISTI, 14"/>
    <s v="VIA CESARE BATTISTI"/>
    <s v="14"/>
    <s v=""/>
    <s v=""/>
    <s v=""/>
    <s v=""/>
    <s v=""/>
    <s v="FAB"/>
    <s v="C591"/>
    <s v="NCT"/>
    <s v="00015"/>
    <s v="000153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9"/>
    <n v="119"/>
    <x v="0"/>
    <x v="0"/>
    <s v="LOCALI AD USO ABITAZIONE"/>
    <s v=""/>
    <s v=""/>
    <n v="1"/>
    <s v=""/>
    <s v=""/>
    <s v=""/>
    <s v=""/>
    <s v=""/>
    <s v="SUB A BIONDI LUCIANO"/>
    <s v="SIMULAZIONE TARI 2022 MT"/>
    <n v="75.599999999999994"/>
    <s v=""/>
    <n v="75.599999999999994"/>
    <n v="365"/>
    <s v="giorni"/>
    <s v="2022"/>
    <s v="01/01/2022"/>
    <s v="31/12/2022"/>
    <s v=""/>
    <s v=""/>
    <s v=""/>
    <s v=""/>
    <s v=""/>
    <s v=""/>
    <n v="0"/>
    <n v="0"/>
    <n v="0"/>
    <n v="0"/>
    <n v="119"/>
    <n v="0"/>
    <n v="0"/>
    <n v="0"/>
    <n v="0"/>
    <n v="1"/>
    <x v="0"/>
    <n v="58.669552912522377"/>
    <n v="16.930848468833439"/>
    <n v="4.0138135582878931E-4"/>
    <n v="58.669552912522377"/>
    <n v="16.930848468833439"/>
    <n v="75.600401381355823"/>
  </r>
  <r>
    <s v="V2K9699D01012022C123"/>
    <s v="77"/>
    <s v="3145/1"/>
    <s v="BZZDBT66P04C591X"/>
    <s v="01652220987"/>
    <s v="F"/>
    <s v="BAZZANA DIEGO BATTISTA"/>
    <s v="BAZZANA"/>
    <s v="DIEGO BATTISTA"/>
    <s v="M"/>
    <s v="04/09/1966"/>
    <s v="CEVO"/>
    <s v="VIA ROMA, 47"/>
    <s v="CEVO"/>
    <s v="25040"/>
    <s v="VIA ROMA"/>
    <s v="47"/>
    <s v=""/>
    <s v=""/>
    <s v=""/>
    <s v=""/>
    <s v=""/>
    <s v="VIA PINETA, 1"/>
    <s v="VIA PINETA"/>
    <s v="1"/>
    <s v=""/>
    <s v=""/>
    <s v=""/>
    <s v=""/>
    <s v=""/>
    <s v="FAB"/>
    <s v="C591"/>
    <s v="NCT"/>
    <s v="00016"/>
    <s v="000575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n v="1"/>
    <s v=""/>
    <s v=""/>
    <s v=""/>
    <s v=""/>
    <s v=""/>
    <s v=""/>
    <s v="SIMULAZIONE TARI 2022 MT"/>
    <n v="7.89"/>
    <s v=""/>
    <n v="7.89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0"/>
    <n v="7.8883432487425047"/>
    <n v="0"/>
    <n v="-1.6567512574949816E-3"/>
    <n v="7.8883432487425047"/>
    <n v="0"/>
    <n v="7.8883432487425047"/>
  </r>
  <r>
    <s v="V2K9700D01012022C123"/>
    <s v="77"/>
    <s v="3146/1"/>
    <s v="BZZDBT66P04C591X"/>
    <s v="01652220987"/>
    <s v="F"/>
    <s v="BAZZANA DIEGO BATTISTA"/>
    <s v="BAZZANA"/>
    <s v="DIEGO BATTISTA"/>
    <s v="M"/>
    <s v="04/09/1966"/>
    <s v="CEVO"/>
    <s v="VIA ROMA, 47"/>
    <s v="CEVO"/>
    <s v="25040"/>
    <s v="VIA ROMA"/>
    <s v="47"/>
    <s v=""/>
    <s v=""/>
    <s v=""/>
    <s v=""/>
    <s v=""/>
    <s v="VIA PINETA, 1"/>
    <s v="VIA PINETA"/>
    <s v="1"/>
    <s v=""/>
    <s v=""/>
    <s v=""/>
    <s v=""/>
    <s v=""/>
    <s v="FAB"/>
    <s v="C591"/>
    <s v="NCT"/>
    <s v="00016"/>
    <s v="000575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9704D01012022C122"/>
    <s v="77"/>
    <s v="3147/1"/>
    <s v="BZZDBT66P04C591X"/>
    <s v="01652220987"/>
    <s v="F"/>
    <s v="BAZZANA DIEGO BATTISTA"/>
    <s v="BAZZANA"/>
    <s v="DIEGO BATTISTA"/>
    <s v="M"/>
    <s v="04/09/1966"/>
    <s v="CEVO"/>
    <s v="VIA ROMA, 47"/>
    <s v="CEVO"/>
    <s v="25040"/>
    <s v="VIA ROMA"/>
    <s v="47"/>
    <s v=""/>
    <s v=""/>
    <s v=""/>
    <s v=""/>
    <s v=""/>
    <s v="VIA ROMA, 47"/>
    <s v="VIA ROMA"/>
    <s v="47"/>
    <s v=""/>
    <s v=""/>
    <s v=""/>
    <s v=""/>
    <s v=""/>
    <s v="FAB"/>
    <s v="C591"/>
    <s v="NCT"/>
    <s v="00015"/>
    <s v="000034"/>
    <s v=""/>
    <s v="0009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"/>
    <n v="94"/>
    <x v="0"/>
    <x v="0"/>
    <s v="LOCALI AD USO ABITAZIONE"/>
    <s v=""/>
    <s v=""/>
    <n v="1"/>
    <s v=""/>
    <s v=""/>
    <s v=""/>
    <s v=""/>
    <s v=""/>
    <s v="SUB A SCOLARI MARISA"/>
    <s v="SIMULAZIONE TARI 2022 MT"/>
    <n v="63.27"/>
    <s v=""/>
    <n v="63.27"/>
    <n v="365"/>
    <s v="giorni"/>
    <s v="2022"/>
    <s v="01/01/2022"/>
    <s v="31/12/2022"/>
    <s v=""/>
    <s v=""/>
    <s v=""/>
    <s v=""/>
    <s v=""/>
    <s v=""/>
    <n v="0"/>
    <n v="0"/>
    <n v="0"/>
    <n v="0"/>
    <n v="94"/>
    <n v="0"/>
    <n v="0"/>
    <n v="0"/>
    <n v="0"/>
    <n v="1"/>
    <x v="0"/>
    <n v="46.344016586362216"/>
    <n v="16.930848468833439"/>
    <n v="4.86505519565128E-3"/>
    <n v="46.344016586362216"/>
    <n v="16.930848468833439"/>
    <n v="63.274865055195654"/>
  </r>
  <r>
    <s v="V2K9705D01012022C123"/>
    <s v="77"/>
    <s v="3147/2"/>
    <s v="BZZDBT66P04C591X"/>
    <s v="01652220987"/>
    <s v="F"/>
    <s v="BAZZANA DIEGO BATTISTA"/>
    <s v="BAZZANA"/>
    <s v="DIEGO BATTISTA"/>
    <s v="M"/>
    <s v="04/09/1966"/>
    <s v="CEVO"/>
    <s v="VIA ROMA, 47"/>
    <s v="CEVO"/>
    <s v="25040"/>
    <s v="VIA ROMA"/>
    <s v="47"/>
    <s v=""/>
    <s v=""/>
    <s v=""/>
    <s v=""/>
    <s v=""/>
    <s v="VIA ROMA, 47"/>
    <s v="VIA ROMA"/>
    <s v="47"/>
    <s v=""/>
    <s v=""/>
    <s v=""/>
    <s v=""/>
    <s v=""/>
    <s v="FAB"/>
    <s v="C591"/>
    <s v="NCT"/>
    <s v="00015"/>
    <s v="000034"/>
    <s v=""/>
    <s v="001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4"/>
    <n v="94"/>
    <x v="0"/>
    <x v="1"/>
    <s v="LOCALI ACCESSORI UTENZA DOMESTICA"/>
    <s v=""/>
    <s v=""/>
    <n v="1"/>
    <s v=""/>
    <s v=""/>
    <s v=""/>
    <s v=""/>
    <s v=""/>
    <s v=""/>
    <s v="SIMULAZIONE TARI 2022 MT"/>
    <n v="46.34"/>
    <s v=""/>
    <n v="46.34"/>
    <n v="365"/>
    <s v="giorni"/>
    <s v="2022"/>
    <s v="01/01/2022"/>
    <s v="31/12/2022"/>
    <s v=""/>
    <s v=""/>
    <s v=""/>
    <s v=""/>
    <s v=""/>
    <s v=""/>
    <n v="0"/>
    <n v="0"/>
    <n v="0"/>
    <n v="0"/>
    <n v="94"/>
    <n v="1"/>
    <n v="0"/>
    <n v="0"/>
    <n v="0"/>
    <n v="0"/>
    <x v="0"/>
    <n v="46.344016586362216"/>
    <n v="0"/>
    <n v="4.0165863622121378E-3"/>
    <n v="46.344016586362216"/>
    <n v="0"/>
    <n v="46.344016586362216"/>
  </r>
  <r>
    <s v="V2K9722D01012015C104"/>
    <s v="74"/>
    <s v="3151/1"/>
    <s v="BZZDLD69S08C591H"/>
    <s v="02103240988"/>
    <s v="F"/>
    <s v="BAZZANA DANILO DAVIDE"/>
    <s v="BAZZANA"/>
    <s v="DANILO DAVIDE"/>
    <s v="M"/>
    <s v="08/11/1969"/>
    <s v="CEVO"/>
    <s v="VIA ROMA, 47"/>
    <s v="CEVO"/>
    <s v="25040"/>
    <s v="VIA ROMA"/>
    <s v="47"/>
    <s v=""/>
    <s v=""/>
    <s v=""/>
    <s v=""/>
    <s v=""/>
    <s v="VIA MONTICELLI, "/>
    <s v="VIA MONTICELLI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0"/>
    <n v="40"/>
    <x v="1"/>
    <x v="8"/>
    <s v="ESPOSIZIONI, AUTOSALONI, DEPOSITI"/>
    <s v=""/>
    <s v=""/>
    <s v=""/>
    <s v=""/>
    <s v=""/>
    <s v=""/>
    <s v=""/>
    <s v=""/>
    <s v="Deposito farina, fabbricato della provincia"/>
    <s v="SIMULAZIONE TARI 2022 MT"/>
    <n v="35.22"/>
    <s v=""/>
    <n v="35.22"/>
    <n v="365"/>
    <s v="giorni"/>
    <s v="2022"/>
    <s v="01/01/2022"/>
    <s v="31/12/2022"/>
    <s v=""/>
    <s v=""/>
    <s v=""/>
    <s v=""/>
    <s v=""/>
    <s v=""/>
    <n v="0"/>
    <n v="0"/>
    <n v="0"/>
    <n v="0"/>
    <n v="40"/>
    <n v="0"/>
    <n v="0"/>
    <n v="0"/>
    <n v="0"/>
    <n v="40"/>
    <x v="2"/>
    <n v="4.927300734414481"/>
    <n v="30.290208144231691"/>
    <n v="-2.4911213538274524E-3"/>
    <n v="4.927300734414481"/>
    <n v="30.290208144231691"/>
    <n v="35.217508878646171"/>
  </r>
  <r>
    <s v="V2K9723D01012015C123"/>
    <s v="74"/>
    <s v="3151/2"/>
    <s v="BZZDLD69S08C591H"/>
    <s v="02103240988"/>
    <s v="F"/>
    <s v="BAZZANA DANILO DAVIDE"/>
    <s v="BAZZANA"/>
    <s v="DANILO DAVIDE"/>
    <s v="M"/>
    <s v="08/11/1969"/>
    <s v="CEVO"/>
    <s v="VIA ROMA, 47"/>
    <s v="CEVO"/>
    <s v="25040"/>
    <s v="VIA ROMA"/>
    <s v="47"/>
    <s v=""/>
    <s v=""/>
    <s v=""/>
    <s v=""/>
    <s v=""/>
    <s v="VIA MONTICELLI, "/>
    <s v="VIA MONTICELLI"/>
    <s v=""/>
    <s v=""/>
    <s v=""/>
    <s v=""/>
    <s v=""/>
    <s v=""/>
    <s v="FAB"/>
    <s v="C591"/>
    <s v="NCT"/>
    <s v="00002"/>
    <s v="000173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28"/>
    <n v="128"/>
    <x v="0"/>
    <x v="1"/>
    <s v="LOCALI ACCESSORI UTENZA DOMESTICA"/>
    <s v=""/>
    <s v=""/>
    <n v="1"/>
    <s v="145 - RIDUZIONI = 135 - INSEDIAMENTI UBICATI FUORI DALL'AREA DI RACCOLTA, SUPERIORE A 300"/>
    <s v=""/>
    <s v=""/>
    <s v=""/>
    <s v=""/>
    <s v=""/>
    <s v="SIMULAZIONE TARI 2022 MT"/>
    <n v="63.11"/>
    <n v="-47.33"/>
    <n v="15.78"/>
    <n v="365"/>
    <s v="giorni"/>
    <s v="2022"/>
    <s v="01/01/2022"/>
    <s v="31/12/2022"/>
    <s v=""/>
    <s v=""/>
    <s v=""/>
    <s v=""/>
    <s v=""/>
    <s v=""/>
    <n v="0"/>
    <n v="0.75"/>
    <n v="0"/>
    <n v="0"/>
    <n v="32"/>
    <n v="1"/>
    <n v="0.75"/>
    <n v="0"/>
    <n v="0"/>
    <n v="0"/>
    <x v="0"/>
    <n v="15.776686497485009"/>
    <n v="0"/>
    <n v="-3.3135025149899633E-3"/>
    <n v="15.776686497485009"/>
    <n v="0"/>
    <n v="15.776686497485009"/>
  </r>
  <r>
    <s v="V2K9742D01012016C123"/>
    <s v="1002"/>
    <s v="3152/1"/>
    <s v="MROGLM58P13C591U"/>
    <s v=""/>
    <s v="F"/>
    <s v="MORA GIROLAMO DANTE"/>
    <s v="MORA"/>
    <s v="GIROLAMO DANTE"/>
    <s v="M"/>
    <s v="13/09/1958"/>
    <s v="CEVO"/>
    <s v="VIA PAVIA, 7"/>
    <s v="MILANO"/>
    <s v="20136"/>
    <s v="VIA PAVIA"/>
    <s v="7"/>
    <s v=""/>
    <s v=""/>
    <s v=""/>
    <s v=""/>
    <s v=""/>
    <s v="VIA ADAMELLO, 44"/>
    <s v="VIA ADAMELLO"/>
    <s v="4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.26"/>
    <n v="25.26"/>
    <x v="0"/>
    <x v="1"/>
    <s v="LOCALI ACCESSORI UTENZA DOMESTICA"/>
    <s v=""/>
    <s v=""/>
    <s v=""/>
    <s v=""/>
    <s v=""/>
    <s v=""/>
    <s v=""/>
    <s v=""/>
    <s v=""/>
    <s v="SIMULAZIONE TARI 2022 MT"/>
    <n v="16.010000000000002"/>
    <s v=""/>
    <n v="16.010000000000002"/>
    <n v="365"/>
    <s v="giorni"/>
    <s v="2022"/>
    <s v="01/01/2022"/>
    <s v="31/12/2022"/>
    <s v=""/>
    <s v=""/>
    <s v=""/>
    <s v=""/>
    <s v=""/>
    <s v=""/>
    <n v="0"/>
    <n v="0"/>
    <n v="0"/>
    <n v="0"/>
    <n v="25.26"/>
    <n v="1"/>
    <n v="0"/>
    <n v="0"/>
    <n v="0"/>
    <n v="0"/>
    <x v="1"/>
    <n v="16.011928162224297"/>
    <n v="0"/>
    <n v="1.9281622242957042E-3"/>
    <n v="16.011928162224297"/>
    <n v="0"/>
    <n v="16.011928162224297"/>
  </r>
  <r>
    <s v="V2K9743D01012016C123"/>
    <s v="1002"/>
    <s v="3153/1"/>
    <s v="MROGLM58P13C591U"/>
    <s v=""/>
    <s v="F"/>
    <s v="MORA GIROLAMO DANTE"/>
    <s v="MORA"/>
    <s v="GIROLAMO DANTE"/>
    <s v="M"/>
    <s v="13/09/1958"/>
    <s v="CEVO"/>
    <s v="VIA PAVIA, 7"/>
    <s v="MILANO"/>
    <s v="20136"/>
    <s v="VIA PAVIA"/>
    <s v="7"/>
    <s v=""/>
    <s v=""/>
    <s v=""/>
    <s v=""/>
    <s v=""/>
    <s v="VIA ADAMELLO, 44"/>
    <s v="VIA ADAMELLO"/>
    <s v="44"/>
    <s v=""/>
    <s v=""/>
    <s v=""/>
    <s v=""/>
    <s v=""/>
    <s v="FAB"/>
    <s v="C591"/>
    <s v="NCT"/>
    <s v="00015"/>
    <s v="000298"/>
    <s v=""/>
    <s v="002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.1999999999999993"/>
    <n v="8.1999999999999993"/>
    <x v="0"/>
    <x v="1"/>
    <s v="LOCALI ACCESSORI UTENZA DOMESTICA"/>
    <s v=""/>
    <s v=""/>
    <s v=""/>
    <s v=""/>
    <s v=""/>
    <s v=""/>
    <s v=""/>
    <s v=""/>
    <s v="CANTINA"/>
    <s v="SIMULAZIONE TARI 2022 MT"/>
    <n v="5.2"/>
    <s v=""/>
    <n v="5.2"/>
    <n v="365"/>
    <s v="giorni"/>
    <s v="2022"/>
    <s v="01/01/2022"/>
    <s v="31/12/2022"/>
    <s v=""/>
    <s v=""/>
    <s v=""/>
    <s v=""/>
    <s v=""/>
    <s v=""/>
    <n v="0"/>
    <n v="0"/>
    <n v="0"/>
    <n v="0"/>
    <n v="8.1999999999999993"/>
    <n v="1"/>
    <n v="0"/>
    <n v="0"/>
    <n v="0"/>
    <n v="0"/>
    <x v="1"/>
    <n v="5.1978547478321149"/>
    <n v="0"/>
    <n v="-2.1452521678853032E-3"/>
    <n v="5.1978547478321149"/>
    <n v="0"/>
    <n v="5.1978547478321149"/>
  </r>
  <r>
    <s v="V2K9744D01012016C122"/>
    <s v="1002"/>
    <s v="3154/1"/>
    <s v="MROGLM58P13C591U"/>
    <s v=""/>
    <s v="F"/>
    <s v="MORA GIROLAMO DANTE"/>
    <s v="MORA"/>
    <s v="GIROLAMO DANTE"/>
    <s v="M"/>
    <s v="13/09/1958"/>
    <s v="CEVO"/>
    <s v="VIA PAVIA, 7"/>
    <s v="MILANO"/>
    <s v="20136"/>
    <s v="VIA PAVIA"/>
    <s v="7"/>
    <s v=""/>
    <s v=""/>
    <s v=""/>
    <s v=""/>
    <s v=""/>
    <s v="LOCALITA' I RONCHI, "/>
    <s v="LOCALITA' I RONCHI"/>
    <s v=""/>
    <s v=""/>
    <s v=""/>
    <s v=""/>
    <s v=""/>
    <s v=""/>
    <s v="FAB"/>
    <s v="C591"/>
    <s v="NCT"/>
    <s v="00028"/>
    <s v="000074"/>
    <s v=""/>
    <s v="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0"/>
    <s v="LOCALI AD USO ABITAZIONE"/>
    <s v=""/>
    <s v=""/>
    <n v="1"/>
    <s v="145 - RIDUZIONI = 135 - INSEDIAMENTI UBICATI FUORI DALL'AREA DI RACCOLTA, SUPERIORE A 300"/>
    <s v=""/>
    <s v=""/>
    <s v=""/>
    <s v=""/>
    <s v=""/>
    <s v="SIMULAZIONE TARI 2022 MT"/>
    <n v="33.200000000000003"/>
    <n v="-24.9"/>
    <n v="8.3000000000000007"/>
    <n v="365"/>
    <s v="giorni"/>
    <s v="2022"/>
    <s v="01/01/2022"/>
    <s v="31/12/2022"/>
    <s v=""/>
    <s v=""/>
    <s v=""/>
    <s v=""/>
    <s v=""/>
    <s v=""/>
    <n v="0"/>
    <n v="0.75"/>
    <n v="0"/>
    <n v="0"/>
    <n v="8.25"/>
    <n v="0"/>
    <n v="0.75"/>
    <n v="0"/>
    <n v="0"/>
    <n v="0.25"/>
    <x v="0"/>
    <n v="4.0674269876328539"/>
    <n v="4.2327121172083597"/>
    <n v="1.3910484121382183E-4"/>
    <n v="4.0674269876328539"/>
    <n v="4.2327121172083597"/>
    <n v="8.3001391048412145"/>
  </r>
  <r>
    <s v="V2K9745D01012016C123"/>
    <s v="1002"/>
    <s v="3155/1"/>
    <s v="MROGLM58P13C591U"/>
    <s v=""/>
    <s v="F"/>
    <s v="MORA GIROLAMO DANTE"/>
    <s v="MORA"/>
    <s v="GIROLAMO DANTE"/>
    <s v="M"/>
    <s v="13/09/1958"/>
    <s v="CEVO"/>
    <s v="VIA PAVIA, 7"/>
    <s v="MILANO"/>
    <s v="20136"/>
    <s v="VIA PAVIA"/>
    <s v="7"/>
    <s v=""/>
    <s v=""/>
    <s v=""/>
    <s v=""/>
    <s v=""/>
    <s v="LOCALITA' I RONCHI, "/>
    <s v="LOCALITA' I RONCHI"/>
    <s v=""/>
    <s v=""/>
    <s v=""/>
    <s v=""/>
    <s v=""/>
    <s v=""/>
    <s v="FAB"/>
    <s v="C591"/>
    <s v="NCT"/>
    <s v="00028"/>
    <s v="000075"/>
    <s v=""/>
    <s v="0002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.29"/>
    <n v="90.29"/>
    <x v="0"/>
    <x v="1"/>
    <s v="LOCALI ACCESSORI UTENZA DOMESTICA"/>
    <s v=""/>
    <s v=""/>
    <s v=""/>
    <s v="145 - RIDUZIONI = 135 - INSEDIAMENTI UBICATI FUORI DALL'AREA DI RACCOLTA, SUPERIORE A 300"/>
    <s v=""/>
    <s v=""/>
    <s v=""/>
    <s v=""/>
    <s v=""/>
    <s v="SIMULAZIONE TARI 2022 MT"/>
    <n v="57.23"/>
    <n v="-42.92"/>
    <n v="14.31"/>
    <n v="365"/>
    <s v="giorni"/>
    <s v="2022"/>
    <s v="01/01/2022"/>
    <s v="31/12/2022"/>
    <s v=""/>
    <s v=""/>
    <s v=""/>
    <s v=""/>
    <s v=""/>
    <s v=""/>
    <n v="0"/>
    <n v="0.75"/>
    <n v="0"/>
    <n v="0"/>
    <n v="22.572500000000005"/>
    <n v="1"/>
    <n v="0.75"/>
    <n v="0"/>
    <n v="0"/>
    <n v="0"/>
    <x v="1"/>
    <n v="14.30836296285859"/>
    <n v="0"/>
    <n v="-1.6370371414105023E-3"/>
    <n v="14.30836296285859"/>
    <n v="0"/>
    <n v="14.30836296285859"/>
  </r>
  <r>
    <s v="V2K9755D01072021C123"/>
    <s v="19791"/>
    <s v="3157/1"/>
    <s v="PRLMRC84E26B149R"/>
    <s v=""/>
    <s v="F"/>
    <s v="PAROLETTI MARCO"/>
    <s v="PAROLETTI"/>
    <s v="MARCO"/>
    <s v="M"/>
    <s v="26/05/1984"/>
    <s v="BRENO"/>
    <s v="VIA TORCHIO, 41"/>
    <s v="CEDEGOLO"/>
    <s v="25051"/>
    <s v="VIA TORCHIO"/>
    <s v="41"/>
    <s v=""/>
    <s v=""/>
    <s v=""/>
    <s v=""/>
    <s v=""/>
    <s v="VICOLO CHIARO, 1"/>
    <s v="VICOLO CHIARO"/>
    <s v="1"/>
    <s v=""/>
    <s v=""/>
    <s v=""/>
    <s v=""/>
    <s v=""/>
    <s v="FAB"/>
    <s v="C591"/>
    <s v="NCT"/>
    <s v="00016"/>
    <s v="000424"/>
    <s v=""/>
    <s v="0006"/>
    <s v=""/>
    <s v="C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0"/>
    <n v="80"/>
    <x v="0"/>
    <x v="1"/>
    <s v="LOCALI ACCESSORI UTENZA DOMESTICA"/>
    <s v=""/>
    <s v=""/>
    <s v=""/>
    <s v=""/>
    <s v=""/>
    <s v=""/>
    <s v=""/>
    <s v=""/>
    <s v="SUB A SCOLARI TEODORA"/>
    <s v="SIMULAZIONE TARI 2022 MT"/>
    <n v="50.71"/>
    <s v=""/>
    <n v="50.71"/>
    <n v="365"/>
    <s v="giorni"/>
    <s v="2022"/>
    <s v="01/01/2022"/>
    <s v="31/12/2022"/>
    <s v=""/>
    <s v=""/>
    <s v=""/>
    <s v=""/>
    <s v=""/>
    <s v=""/>
    <n v="0"/>
    <n v="0"/>
    <n v="0"/>
    <n v="0"/>
    <n v="80"/>
    <n v="1"/>
    <n v="0"/>
    <n v="0"/>
    <n v="0"/>
    <n v="0"/>
    <x v="1"/>
    <n v="50.71077802763039"/>
    <n v="0"/>
    <n v="7.7802763038903322E-4"/>
    <n v="50.71077802763039"/>
    <n v="0"/>
    <n v="50.71077802763039"/>
  </r>
  <r>
    <s v="V2K9758D01072021C99"/>
    <s v="19791"/>
    <s v="3158/1"/>
    <s v="PRLMRC84E26B149R"/>
    <s v=""/>
    <s v="F"/>
    <s v="PAROLETTI MARCO"/>
    <s v="PAROLETTI"/>
    <s v="MARCO"/>
    <s v="M"/>
    <s v="26/05/1984"/>
    <s v="BRENO"/>
    <s v="VIA TORCHIO, 41"/>
    <s v="CEDEGOLO"/>
    <s v="25051"/>
    <s v="VIA TORCHIO"/>
    <s v="41"/>
    <s v=""/>
    <s v=""/>
    <s v=""/>
    <s v=""/>
    <s v=""/>
    <s v="VICOLO CHIARO, 1"/>
    <s v="VICOLO CHIARO"/>
    <s v="1"/>
    <s v=""/>
    <s v=""/>
    <s v=""/>
    <s v=""/>
    <s v=""/>
    <s v="FAB"/>
    <s v="C591"/>
    <s v="NCT"/>
    <s v="00016"/>
    <s v="000424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9"/>
    <x v="0"/>
    <x v="4"/>
    <s v=""/>
    <s v=""/>
    <s v=""/>
    <s v=""/>
    <s v=""/>
    <s v=""/>
    <s v=""/>
    <s v=""/>
    <s v=""/>
    <s v="SUB A SCOLARI TEODOR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9759D01012022C123"/>
    <s v="19791"/>
    <s v="3159/1"/>
    <s v="PRLMRC84E26B149R"/>
    <s v=""/>
    <s v="F"/>
    <s v="PAROLETTI MARCO"/>
    <s v="PAROLETTI"/>
    <s v="MARCO"/>
    <s v="M"/>
    <s v="26/05/1984"/>
    <s v="BRENO"/>
    <s v="VIA TORCHIO, 41"/>
    <s v="CEDEGOLO"/>
    <s v="25051"/>
    <s v="VIA TORCHIO"/>
    <s v="41"/>
    <s v=""/>
    <s v=""/>
    <s v=""/>
    <s v=""/>
    <s v=""/>
    <s v="VICOLO CHIARO, 1"/>
    <s v="VICOLO CHIARO"/>
    <s v="1"/>
    <s v=""/>
    <s v=""/>
    <s v=""/>
    <s v=""/>
    <s v=""/>
    <s v="FAB"/>
    <s v="C591"/>
    <s v="NCT"/>
    <s v="00016"/>
    <s v="000424"/>
    <s v=""/>
    <s v="0008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5"/>
    <n v="45"/>
    <x v="0"/>
    <x v="1"/>
    <s v="LOCALI ACCESSORI UTENZA DOMESTICA"/>
    <s v=""/>
    <s v=""/>
    <s v=""/>
    <s v=""/>
    <s v=""/>
    <s v=""/>
    <s v=""/>
    <s v=""/>
    <s v=""/>
    <s v="SIMULAZIONE TARI 2022 MT"/>
    <n v="28.52"/>
    <s v=""/>
    <n v="28.52"/>
    <n v="365"/>
    <s v="giorni"/>
    <s v="2022"/>
    <s v="01/01/2022"/>
    <s v="31/12/2022"/>
    <s v=""/>
    <s v=""/>
    <s v=""/>
    <s v=""/>
    <s v=""/>
    <s v=""/>
    <n v="0"/>
    <n v="0"/>
    <n v="0"/>
    <n v="0"/>
    <n v="45"/>
    <n v="1"/>
    <n v="0"/>
    <n v="0"/>
    <n v="0"/>
    <n v="0"/>
    <x v="1"/>
    <n v="28.524812640542095"/>
    <n v="0"/>
    <n v="4.8126405420951812E-3"/>
    <n v="28.524812640542095"/>
    <n v="0"/>
    <n v="28.524812640542095"/>
  </r>
  <r>
    <s v="V2K9760D01072021C99"/>
    <s v="19791"/>
    <s v="3160/1"/>
    <s v="PRLMRC84E26B149R"/>
    <s v=""/>
    <s v="F"/>
    <s v="PAROLETTI MARCO"/>
    <s v="PAROLETTI"/>
    <s v="MARCO"/>
    <s v="M"/>
    <s v="26/05/1984"/>
    <s v="BRENO"/>
    <s v="VIA TORCHIO, 41"/>
    <s v="CEDEGOLO"/>
    <s v="25051"/>
    <s v="VIA TORCHIO"/>
    <s v="41"/>
    <s v=""/>
    <s v=""/>
    <s v=""/>
    <s v=""/>
    <s v=""/>
    <s v="VICOLO CHIARO, 1"/>
    <s v="VICOLO CHIARO"/>
    <s v="1"/>
    <s v=""/>
    <s v=""/>
    <s v=""/>
    <s v=""/>
    <s v=""/>
    <s v="FAB"/>
    <s v="C591"/>
    <s v="NCT"/>
    <s v="00016"/>
    <s v="000424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0"/>
    <n v="29"/>
    <x v="0"/>
    <x v="4"/>
    <s v=""/>
    <s v=""/>
    <s v=""/>
    <s v=""/>
    <s v=""/>
    <s v=""/>
    <s v=""/>
    <s v=""/>
    <s v=""/>
    <s v="sub a scolari teodora"/>
    <s v="SIMULAZIONE TARI 2022 MT"/>
    <s v=""/>
    <s v=""/>
    <n v="0"/>
    <n v="0"/>
    <s v=""/>
    <s v=""/>
    <s v="01/01/2022"/>
    <s v="31/12/2022"/>
    <s v=""/>
    <s v=""/>
    <s v=""/>
    <s v=""/>
    <s v=""/>
    <s v=""/>
    <n v="0"/>
    <n v="0"/>
    <n v="0"/>
    <n v="0"/>
    <n v="0"/>
    <n v="0"/>
    <n v="0"/>
    <n v="0"/>
    <n v="0"/>
    <n v="0"/>
    <x v="1"/>
    <n v="0"/>
    <n v="0"/>
    <n v="0"/>
    <n v="0"/>
    <n v="0"/>
    <n v="0"/>
  </r>
  <r>
    <s v="V2K9785D01012019C122"/>
    <s v="19935"/>
    <s v="3161/1"/>
    <s v="81005440177"/>
    <s v=""/>
    <s v="G"/>
    <s v="PARROCCHIA DI S. VIGILIO"/>
    <s v=""/>
    <s v=""/>
    <s v=""/>
    <s v=""/>
    <s v=""/>
    <s v="VIA SAN VIGILIO, 30"/>
    <s v="CEVO"/>
    <s v="25040"/>
    <s v="VIA SAN VIGILIO"/>
    <s v="30"/>
    <s v=""/>
    <s v=""/>
    <s v=""/>
    <s v=""/>
    <s v=""/>
    <s v="VIA SAN VIGILIO, 50"/>
    <s v="VIA SAN VIGILIO"/>
    <s v="5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1"/>
    <n v="31"/>
    <x v="0"/>
    <x v="0"/>
    <s v="LOCALI AD USO ABITAZIONE"/>
    <s v=""/>
    <s v=""/>
    <n v="1"/>
    <s v=""/>
    <s v=""/>
    <s v=""/>
    <s v=""/>
    <s v=""/>
    <s v="SUB A STEFANI FILIPPO   "/>
    <s v="SIMULAZIONE TARI 2022 MT"/>
    <n v="32.21"/>
    <s v=""/>
    <n v="32.21"/>
    <n v="365"/>
    <s v="giorni"/>
    <s v="2022"/>
    <s v="01/01/2022"/>
    <s v="31/12/2022"/>
    <s v=""/>
    <s v=""/>
    <s v=""/>
    <s v=""/>
    <s v=""/>
    <s v=""/>
    <n v="0"/>
    <n v="0"/>
    <n v="0"/>
    <n v="0"/>
    <n v="31"/>
    <n v="0"/>
    <n v="0"/>
    <n v="0"/>
    <n v="0"/>
    <n v="1"/>
    <x v="0"/>
    <n v="15.283665044438603"/>
    <n v="16.930848468833439"/>
    <n v="4.5135132720375282E-3"/>
    <n v="15.283665044438603"/>
    <n v="16.930848468833439"/>
    <n v="32.214513513272038"/>
  </r>
  <r>
    <s v="V2K9786D01012019C122"/>
    <s v="19935"/>
    <s v="3162/1"/>
    <s v="81005440177"/>
    <s v=""/>
    <s v="G"/>
    <s v="PARROCCHIA DI S. VIGILIO"/>
    <s v=""/>
    <s v=""/>
    <s v=""/>
    <s v=""/>
    <s v=""/>
    <s v="VIA SAN VIGILIO, 30"/>
    <s v="CEVO"/>
    <s v="25040"/>
    <s v="VIA SAN VIGILIO"/>
    <s v="30"/>
    <s v=""/>
    <s v=""/>
    <s v=""/>
    <s v=""/>
    <s v=""/>
    <s v="VIA SAN VIGILIO, 50"/>
    <s v="VIA SAN VIGILIO"/>
    <s v="5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"/>
    <n v="33"/>
    <x v="0"/>
    <x v="0"/>
    <s v="LOCALI AD USO ABITAZIONE"/>
    <s v=""/>
    <s v=""/>
    <n v="1"/>
    <s v=""/>
    <s v=""/>
    <s v=""/>
    <s v=""/>
    <s v=""/>
    <s v="SUB A STEFANI FILIPPO"/>
    <s v="SIMULAZIONE TARI 2022 MT"/>
    <n v="33.200000000000003"/>
    <s v=""/>
    <n v="33.200000000000003"/>
    <n v="365"/>
    <s v="giorni"/>
    <s v="2022"/>
    <s v="01/01/2022"/>
    <s v="31/12/2022"/>
    <s v=""/>
    <s v=""/>
    <s v=""/>
    <s v=""/>
    <s v=""/>
    <s v=""/>
    <n v="0"/>
    <n v="0"/>
    <n v="0"/>
    <n v="0"/>
    <n v="33"/>
    <n v="0"/>
    <n v="0"/>
    <n v="0"/>
    <n v="0"/>
    <n v="1"/>
    <x v="0"/>
    <n v="16.269707950531416"/>
    <n v="16.930848468833439"/>
    <n v="5.5641936485528731E-4"/>
    <n v="16.269707950531416"/>
    <n v="16.930848468833439"/>
    <n v="33.200556419364858"/>
  </r>
  <r>
    <s v="V2K9787D01012019C122"/>
    <s v="19935"/>
    <s v="3163/1"/>
    <s v="81005440177"/>
    <s v=""/>
    <s v="G"/>
    <s v="PARROCCHIA DI S. VIGILIO"/>
    <s v=""/>
    <s v=""/>
    <s v=""/>
    <s v=""/>
    <s v=""/>
    <s v="VIA SAN VIGILIO, 30"/>
    <s v="CEVO"/>
    <s v="25040"/>
    <s v="VIA SAN VIGILIO"/>
    <s v="30"/>
    <s v=""/>
    <s v=""/>
    <s v=""/>
    <s v=""/>
    <s v=""/>
    <s v="VIA SAN VIGILIO, 50"/>
    <s v="VIA SAN VIGILIO"/>
    <s v="5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43"/>
    <n v="43"/>
    <x v="0"/>
    <x v="0"/>
    <s v="LOCALI AD USO ABITAZIONE"/>
    <s v=""/>
    <s v=""/>
    <n v="1"/>
    <s v=""/>
    <s v=""/>
    <s v=""/>
    <s v=""/>
    <s v=""/>
    <s v="SUB A STEFANI FILIPPO"/>
    <s v="SIMULAZIONE TARI 2022 MT"/>
    <n v="38.130000000000003"/>
    <s v=""/>
    <n v="38.130000000000003"/>
    <n v="365"/>
    <s v="giorni"/>
    <s v="2022"/>
    <s v="01/01/2022"/>
    <s v="31/12/2022"/>
    <s v=""/>
    <s v=""/>
    <s v=""/>
    <s v=""/>
    <s v=""/>
    <s v=""/>
    <n v="0"/>
    <n v="0"/>
    <n v="0"/>
    <n v="0"/>
    <n v="43"/>
    <n v="0"/>
    <n v="0"/>
    <n v="0"/>
    <n v="0"/>
    <n v="1"/>
    <x v="0"/>
    <n v="21.199922480995482"/>
    <n v="16.930848468833439"/>
    <n v="7.7094982891878772E-4"/>
    <n v="21.199922480995482"/>
    <n v="16.930848468833439"/>
    <n v="38.130770949828921"/>
  </r>
  <r>
    <s v="V2K9790D01012019C122"/>
    <s v="19935"/>
    <s v="3164/1"/>
    <s v="81005440177"/>
    <s v=""/>
    <s v="G"/>
    <s v="PARROCCHIA DI S. VIGILIO"/>
    <s v=""/>
    <s v=""/>
    <s v=""/>
    <s v=""/>
    <s v=""/>
    <s v="VIA SAN VIGILIO, 30"/>
    <s v="CEVO"/>
    <s v="25040"/>
    <s v="VIA SAN VIGILIO"/>
    <s v="30"/>
    <s v=""/>
    <s v=""/>
    <s v=""/>
    <s v=""/>
    <s v=""/>
    <s v="VIA SAN VIGILIO, 50"/>
    <s v="VIA SAN VIGILIO"/>
    <s v="5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5"/>
    <n v="55"/>
    <x v="0"/>
    <x v="0"/>
    <s v="LOCALI AD USO ABITAZIONE"/>
    <s v=""/>
    <s v=""/>
    <n v="1"/>
    <s v=""/>
    <s v=""/>
    <s v=""/>
    <s v=""/>
    <s v=""/>
    <s v="SUB A STEFANI FILIPPO"/>
    <s v="SIMULAZIONE TARI 2022 MT"/>
    <n v="44.05"/>
    <s v=""/>
    <n v="44.05"/>
    <n v="365"/>
    <s v="giorni"/>
    <s v="2022"/>
    <s v="01/01/2022"/>
    <s v="31/12/2022"/>
    <s v=""/>
    <s v=""/>
    <s v=""/>
    <s v=""/>
    <s v=""/>
    <s v=""/>
    <n v="0"/>
    <n v="0"/>
    <n v="0"/>
    <n v="0"/>
    <n v="55"/>
    <n v="0"/>
    <n v="0"/>
    <n v="0"/>
    <n v="0"/>
    <n v="1"/>
    <x v="0"/>
    <n v="27.116179917552358"/>
    <n v="16.930848468833439"/>
    <n v="-2.9716136141999527E-3"/>
    <n v="27.116179917552358"/>
    <n v="16.930848468833439"/>
    <n v="44.047028386385797"/>
  </r>
  <r>
    <s v="V2K9798D01012022C123"/>
    <s v="1097"/>
    <s v="3165/1"/>
    <s v="ZNTGPL41S14B664D"/>
    <s v=""/>
    <s v="F"/>
    <s v="ZONTA GIANPAOLO"/>
    <s v="ZONTA"/>
    <s v="GIANPAOLO"/>
    <s v="M"/>
    <s v="14/11/1941"/>
    <s v="CAPO DI PONTE"/>
    <s v="VIA ITALIA, 71"/>
    <s v="CAPO DI PONTE"/>
    <s v="25044"/>
    <s v="VIA ITALIA"/>
    <s v="71"/>
    <s v=""/>
    <s v=""/>
    <s v=""/>
    <s v=""/>
    <s v=""/>
    <s v="VIA ROMA, 10"/>
    <s v="VIA ROMA"/>
    <s v="10"/>
    <s v=""/>
    <s v=""/>
    <s v=""/>
    <s v=""/>
    <s v=""/>
    <s v="FAB"/>
    <s v="C591"/>
    <s v="NCT"/>
    <s v="00014"/>
    <s v="000132"/>
    <s v=""/>
    <s v="001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6"/>
    <n v="16"/>
    <x v="0"/>
    <x v="1"/>
    <s v="LOCALI ACCESSORI UTENZA DOMESTICA"/>
    <s v=""/>
    <s v=""/>
    <s v=""/>
    <s v=""/>
    <s v=""/>
    <s v=""/>
    <s v=""/>
    <s v=""/>
    <s v="SUB A  SALVETTI CESARE"/>
    <s v="SIMULAZIONE TARI 2022 MT"/>
    <n v="10.14"/>
    <s v=""/>
    <n v="10.14"/>
    <n v="365"/>
    <s v="giorni"/>
    <s v="2022"/>
    <s v="01/01/2022"/>
    <s v="31/12/2022"/>
    <s v=""/>
    <s v=""/>
    <s v=""/>
    <s v=""/>
    <s v=""/>
    <s v=""/>
    <n v="0"/>
    <n v="0"/>
    <n v="0"/>
    <n v="0"/>
    <n v="16"/>
    <n v="1"/>
    <n v="0"/>
    <n v="0"/>
    <n v="0"/>
    <n v="0"/>
    <x v="1"/>
    <n v="10.142155605526078"/>
    <n v="0"/>
    <n v="2.1556055260774087E-3"/>
    <n v="10.142155605526078"/>
    <n v="0"/>
    <n v="10.142155605526078"/>
  </r>
  <r>
    <s v="V2K9799D01072021C122"/>
    <s v="123"/>
    <s v="3166/1"/>
    <s v="MGRSRA72A63Z112S"/>
    <s v=""/>
    <s v="F"/>
    <s v="MAGRINI SARA"/>
    <s v="MAGRINI"/>
    <s v="SARA"/>
    <s v="F"/>
    <s v="23/01/1972"/>
    <s v="GERMANIA OVEST"/>
    <s v="VIA Q RE I MAGGIO, 13"/>
    <s v="BRESCIA"/>
    <s v="25126"/>
    <s v="VIA Q RE I MAGGIO"/>
    <s v="13"/>
    <s v=""/>
    <s v=""/>
    <s v=""/>
    <s v=""/>
    <s v=""/>
    <s v="LOCALITA' CARVIGNONE, 3"/>
    <s v="LOCALITA' CARVIGNONE"/>
    <s v="3"/>
    <s v=""/>
    <s v=""/>
    <s v=""/>
    <s v=""/>
    <s v=""/>
    <s v="FAB"/>
    <s v="C591"/>
    <s v="NCT"/>
    <s v="00012"/>
    <s v="000011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9800D01072021C123"/>
    <s v="123"/>
    <s v="3166/2"/>
    <s v="MGRSRA72A63Z112S"/>
    <s v=""/>
    <s v="F"/>
    <s v="MAGRINI SARA"/>
    <s v="MAGRINI"/>
    <s v="SARA"/>
    <s v="F"/>
    <s v="23/01/1972"/>
    <s v="GERMANIA OVEST"/>
    <s v="VIA Q RE I MAGGIO, 13"/>
    <s v="BRESCIA"/>
    <s v="25126"/>
    <s v="VIA Q RE I MAGGIO"/>
    <s v="13"/>
    <s v=""/>
    <s v=""/>
    <s v=""/>
    <s v=""/>
    <s v=""/>
    <s v="LOCALITA' CARVIGNONE, 3"/>
    <s v="LOCALITA' CARVIGNONE"/>
    <s v="3"/>
    <s v=""/>
    <s v=""/>
    <s v=""/>
    <s v=""/>
    <s v=""/>
    <s v="FAB"/>
    <s v="C591"/>
    <s v="NCT"/>
    <s v="00012"/>
    <s v="000011"/>
    <s v=""/>
    <s v="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5"/>
    <n v="25"/>
    <x v="0"/>
    <x v="1"/>
    <s v="LOCALI ACCESSORI UTENZA DOMESTICA"/>
    <s v=""/>
    <s v=""/>
    <s v=""/>
    <s v=""/>
    <s v=""/>
    <s v=""/>
    <s v=""/>
    <s v=""/>
    <s v=""/>
    <s v="SIMULAZIONE TARI 2022 MT"/>
    <n v="15.85"/>
    <s v=""/>
    <n v="15.85"/>
    <n v="365"/>
    <s v="giorni"/>
    <s v="2022"/>
    <s v="01/01/2022"/>
    <s v="31/12/2022"/>
    <s v=""/>
    <s v=""/>
    <s v=""/>
    <s v=""/>
    <s v=""/>
    <s v=""/>
    <n v="0"/>
    <n v="0"/>
    <n v="0"/>
    <n v="0"/>
    <n v="25"/>
    <n v="1"/>
    <n v="0"/>
    <n v="0"/>
    <n v="0"/>
    <n v="0"/>
    <x v="1"/>
    <n v="15.847118133634497"/>
    <n v="0"/>
    <n v="-2.8818663655023613E-3"/>
    <n v="15.847118133634497"/>
    <n v="0"/>
    <n v="15.847118133634497"/>
  </r>
  <r>
    <s v="V2K9802D01072021C123"/>
    <s v="19791"/>
    <s v="3167/1"/>
    <s v="PRLMRC84E26B149R"/>
    <s v=""/>
    <s v="F"/>
    <s v="PAROLETTI MARCO"/>
    <s v="PAROLETTI"/>
    <s v="MARCO"/>
    <s v="M"/>
    <s v="26/05/1984"/>
    <s v="BRENO"/>
    <s v="VIA TORCHIO, 41"/>
    <s v="CEDEGOLO"/>
    <s v="25051"/>
    <s v="VIA TORCHIO"/>
    <s v="41"/>
    <s v=""/>
    <s v=""/>
    <s v=""/>
    <s v=""/>
    <s v=""/>
    <s v="VICOLO CHIARO, 1"/>
    <s v="VICOLO CHIARO"/>
    <s v="1"/>
    <s v=""/>
    <s v=""/>
    <s v=""/>
    <s v=""/>
    <s v=""/>
    <s v="FAB"/>
    <s v="C591"/>
    <s v="NCT"/>
    <s v="00016"/>
    <s v="000424"/>
    <s v=""/>
    <s v="0009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"/>
    <n v="54"/>
    <x v="0"/>
    <x v="1"/>
    <s v="LOCALI ACCESSORI UTENZA DOMESTICA"/>
    <s v=""/>
    <s v=""/>
    <s v=""/>
    <s v=""/>
    <s v=""/>
    <s v=""/>
    <s v=""/>
    <s v=""/>
    <s v=""/>
    <s v="SIMULAZIONE TARI 2022 MT"/>
    <n v="34.229999999999997"/>
    <s v=""/>
    <n v="34.229999999999997"/>
    <n v="365"/>
    <s v="giorni"/>
    <s v="2022"/>
    <s v="01/01/2022"/>
    <s v="31/12/2022"/>
    <s v=""/>
    <s v=""/>
    <s v=""/>
    <s v=""/>
    <s v=""/>
    <s v=""/>
    <n v="0"/>
    <n v="0"/>
    <n v="0"/>
    <n v="0"/>
    <n v="54"/>
    <n v="1"/>
    <n v="0"/>
    <n v="0"/>
    <n v="0"/>
    <n v="0"/>
    <x v="1"/>
    <n v="34.229775168650512"/>
    <n v="0"/>
    <n v="-2.2483134948458883E-4"/>
    <n v="34.229775168650512"/>
    <n v="0"/>
    <n v="34.229775168650512"/>
  </r>
  <r>
    <s v="V2K9828D01012021C122"/>
    <s v="6266"/>
    <s v="3168/1"/>
    <s v="GLBMGC55C45C591P"/>
    <s v=""/>
    <s v="F"/>
    <s v="GALBASSINI MARIA GIACINTA"/>
    <s v="GALBASSINI"/>
    <s v="MARIA GIACINTA"/>
    <s v="F"/>
    <s v="05/03/1955"/>
    <s v="CEVO"/>
    <s v="VIA A. CONTINI, 38"/>
    <s v="BRESCIA"/>
    <s v="25126"/>
    <s v="VIA A. CONTINI"/>
    <s v="38"/>
    <s v=""/>
    <s v=""/>
    <s v=""/>
    <s v=""/>
    <s v=""/>
    <s v="VIA CASTELLO, 2"/>
    <s v="VIA CASTELLO"/>
    <s v="2"/>
    <s v=""/>
    <s v=""/>
    <s v=""/>
    <s v=""/>
    <s v=""/>
    <s v="FAB"/>
    <s v="C591"/>
    <s v="NCT"/>
    <s v="00015"/>
    <s v="00002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5"/>
    <n v="85"/>
    <x v="0"/>
    <x v="0"/>
    <s v="LOCALI AD USO ABITAZIONE"/>
    <s v=""/>
    <s v=""/>
    <s v=""/>
    <s v=""/>
    <s v=""/>
    <s v=""/>
    <s v=""/>
    <s v=""/>
    <s v="SUB A  SALVETTI AGOSTINA"/>
    <s v="SIMULAZIONE TARI 2022 MT"/>
    <n v="121.28"/>
    <s v=""/>
    <n v="121.28"/>
    <n v="365"/>
    <s v="giorni"/>
    <s v="2022"/>
    <s v="01/01/2022"/>
    <s v="31/12/2022"/>
    <s v=""/>
    <s v=""/>
    <s v=""/>
    <s v=""/>
    <s v=""/>
    <s v=""/>
    <n v="0"/>
    <n v="0"/>
    <n v="0"/>
    <n v="0"/>
    <n v="85"/>
    <n v="0"/>
    <n v="0"/>
    <n v="0"/>
    <n v="0"/>
    <n v="1"/>
    <x v="1"/>
    <n v="53.880201654357286"/>
    <n v="67.397800635548478"/>
    <n v="-1.9977100942298875E-3"/>
    <n v="53.880201654357286"/>
    <n v="67.397800635548478"/>
    <n v="121.27800228990577"/>
  </r>
  <r>
    <s v="V2K9829D01012021C123"/>
    <s v="6266"/>
    <s v="3169/1"/>
    <s v="GLBMGC55C45C591P"/>
    <s v=""/>
    <s v="F"/>
    <s v="GALBASSINI MARIA GIACINTA"/>
    <s v="GALBASSINI"/>
    <s v="MARIA GIACINTA"/>
    <s v="F"/>
    <s v="05/03/1955"/>
    <s v="CEVO"/>
    <s v="VIA A. CONTINI, 38"/>
    <s v="BRESCIA"/>
    <s v="25126"/>
    <s v="VIA A. CONTINI"/>
    <s v="38"/>
    <s v=""/>
    <s v=""/>
    <s v=""/>
    <s v=""/>
    <s v=""/>
    <s v="VIA CASTELLO, 2"/>
    <s v="VIA CASTELLO"/>
    <s v="2"/>
    <s v=""/>
    <s v=""/>
    <s v=""/>
    <s v=""/>
    <s v=""/>
    <s v="FAB"/>
    <s v="C591"/>
    <s v="NCT"/>
    <s v="00015"/>
    <s v="000026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0"/>
    <n v="20"/>
    <x v="0"/>
    <x v="1"/>
    <s v="LOCALI ACCESSORI UTENZA DOMESTICA"/>
    <s v=""/>
    <s v=""/>
    <s v=""/>
    <s v=""/>
    <s v=""/>
    <s v=""/>
    <s v=""/>
    <s v=""/>
    <s v="SUB A SALVETTI AGOSTINA"/>
    <s v="SIMULAZIONE TARI 2022 MT"/>
    <n v="12.68"/>
    <s v=""/>
    <n v="12.68"/>
    <n v="365"/>
    <s v="giorni"/>
    <s v="2022"/>
    <s v="01/01/2022"/>
    <s v="31/12/2022"/>
    <s v=""/>
    <s v=""/>
    <s v=""/>
    <s v=""/>
    <s v=""/>
    <s v=""/>
    <n v="0"/>
    <n v="0"/>
    <n v="0"/>
    <n v="0"/>
    <n v="20"/>
    <n v="1"/>
    <n v="0"/>
    <n v="0"/>
    <n v="0"/>
    <n v="0"/>
    <x v="1"/>
    <n v="12.677694506907597"/>
    <n v="0"/>
    <n v="-2.3054930924022443E-3"/>
    <n v="12.677694506907597"/>
    <n v="0"/>
    <n v="12.677694506907597"/>
  </r>
  <r>
    <s v="V2K9831D01012021C123"/>
    <s v="6266"/>
    <s v="3170/1"/>
    <s v="GLBMGC55C45C591P"/>
    <s v=""/>
    <s v="F"/>
    <s v="GALBASSINI MARIA GIACINTA"/>
    <s v="GALBASSINI"/>
    <s v="MARIA GIACINTA"/>
    <s v="F"/>
    <s v="05/03/1955"/>
    <s v="CEVO"/>
    <s v="VIA A. CONTINI, 38"/>
    <s v="BRESCIA"/>
    <s v="25126"/>
    <s v="VIA A. CONTINI"/>
    <s v="38"/>
    <s v=""/>
    <s v=""/>
    <s v=""/>
    <s v=""/>
    <s v=""/>
    <s v="VIA CASTELLO, 2"/>
    <s v="VIA CASTELLO"/>
    <s v="2"/>
    <s v=""/>
    <s v=""/>
    <s v=""/>
    <s v=""/>
    <s v=""/>
    <s v="FAB"/>
    <s v="C591"/>
    <s v="NCT"/>
    <s v="00015"/>
    <s v="000026"/>
    <s v=""/>
    <s v="0006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"/>
    <n v="83"/>
    <x v="0"/>
    <x v="1"/>
    <s v="LOCALI ACCESSORI UTENZA DOMESTICA"/>
    <s v=""/>
    <s v=""/>
    <s v=""/>
    <s v=""/>
    <s v=""/>
    <s v=""/>
    <s v=""/>
    <s v=""/>
    <s v=""/>
    <s v="SIMULAZIONE TARI 2022 MT"/>
    <n v="52.61"/>
    <s v=""/>
    <n v="52.61"/>
    <n v="365"/>
    <s v="giorni"/>
    <s v="2022"/>
    <s v="01/01/2022"/>
    <s v="31/12/2022"/>
    <s v=""/>
    <s v=""/>
    <s v=""/>
    <s v=""/>
    <s v=""/>
    <s v=""/>
    <n v="0"/>
    <n v="0"/>
    <n v="0"/>
    <n v="0"/>
    <n v="83"/>
    <n v="1"/>
    <n v="0"/>
    <n v="0"/>
    <n v="0"/>
    <n v="0"/>
    <x v="1"/>
    <n v="52.612432203666529"/>
    <n v="0"/>
    <n v="2.4322036665296309E-3"/>
    <n v="52.612432203666529"/>
    <n v="0"/>
    <n v="52.612432203666529"/>
  </r>
  <r>
    <s v="V2K9832D01012016C122"/>
    <s v="9952"/>
    <s v="3171/1"/>
    <s v="CPABBR82T70B149E"/>
    <s v=""/>
    <s v="F"/>
    <s v="CAPE BARBARA"/>
    <s v="CAPE"/>
    <s v="BARBARA"/>
    <s v="F"/>
    <s v="30/12/1982"/>
    <s v="BRENO"/>
    <s v="LOCALITA' CARVIGNONE, 3"/>
    <s v="CEVO"/>
    <s v="25040"/>
    <s v="LOCALITA' CARVIGNONE"/>
    <s v="3"/>
    <s v=""/>
    <s v=""/>
    <s v=""/>
    <s v=""/>
    <s v=""/>
    <s v="LOCALITA' CARVIGNONE, 3"/>
    <s v="LOCALITA' CARVIGNONE"/>
    <s v="3"/>
    <s v=""/>
    <s v=""/>
    <s v=""/>
    <s v=""/>
    <s v=""/>
    <s v="FAB"/>
    <s v="C591"/>
    <s v="NCT"/>
    <s v="00012"/>
    <s v="000005"/>
    <s v=""/>
    <s v="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3"/>
    <n v="53"/>
    <x v="0"/>
    <x v="0"/>
    <s v="LOCALI AD USO ABITAZIONE"/>
    <s v=""/>
    <s v=""/>
    <n v="1"/>
    <s v=""/>
    <s v=""/>
    <s v=""/>
    <s v=""/>
    <s v=""/>
    <s v=""/>
    <s v="SIMULAZIONE TARI 2022 MT"/>
    <n v="43.06"/>
    <s v=""/>
    <n v="43.06"/>
    <n v="365"/>
    <s v="giorni"/>
    <s v="2022"/>
    <s v="01/01/2022"/>
    <s v="31/12/2022"/>
    <s v=""/>
    <s v=""/>
    <s v=""/>
    <s v=""/>
    <s v=""/>
    <s v=""/>
    <n v="0"/>
    <n v="0"/>
    <n v="0"/>
    <n v="0"/>
    <n v="52.999999999999993"/>
    <n v="0"/>
    <n v="0"/>
    <n v="0"/>
    <n v="0"/>
    <n v="1"/>
    <x v="0"/>
    <n v="26.130137011459542"/>
    <n v="16.930848468833439"/>
    <n v="9.8548029298228812E-4"/>
    <n v="26.130137011459542"/>
    <n v="16.930848468833439"/>
    <n v="43.060985480292985"/>
  </r>
  <r>
    <s v="V2K9836D01012022C122"/>
    <s v="20013"/>
    <s v="3172/1"/>
    <s v="CLZMCR45R13B369I"/>
    <s v=""/>
    <s v="F"/>
    <s v="CALZOLAI EMILIO CARLO"/>
    <s v="CALZOLAI"/>
    <s v="EMILIO CARLO"/>
    <s v="M"/>
    <s v="13/10/1945"/>
    <s v="CAIRO MONTENOTTE"/>
    <s v="VIA VITTORIO EMANUELE II, 38"/>
    <s v="PALESTRO"/>
    <s v="27030"/>
    <s v="VIA VITTORIO EMANUELE II"/>
    <s v="38"/>
    <s v=""/>
    <s v=""/>
    <s v=""/>
    <s v=""/>
    <s v=""/>
    <s v="VIA RISORGIMENTO, 1"/>
    <s v="VIA RISORGIMENTO"/>
    <s v="1"/>
    <s v=""/>
    <s v=""/>
    <s v=""/>
    <s v=""/>
    <s v=""/>
    <s v="FAB"/>
    <s v="C591"/>
    <s v="NCT"/>
    <s v="00020"/>
    <s v="000058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0"/>
    <n v="70"/>
    <x v="0"/>
    <x v="0"/>
    <s v="LOCALI AD USO ABITAZIONE"/>
    <s v=""/>
    <s v=""/>
    <s v=""/>
    <s v=""/>
    <s v=""/>
    <s v=""/>
    <s v=""/>
    <s v=""/>
    <s v="sub a CAMMAROTA ITALIA OLGA"/>
    <s v="SIMULAZIONE TARI 2022 MT"/>
    <n v="111.77"/>
    <s v=""/>
    <n v="111.77"/>
    <n v="365"/>
    <s v="giorni"/>
    <s v="2022"/>
    <s v="01/01/2022"/>
    <s v="31/12/2022"/>
    <s v=""/>
    <s v=""/>
    <s v=""/>
    <s v=""/>
    <s v=""/>
    <s v=""/>
    <n v="0"/>
    <n v="0"/>
    <n v="0"/>
    <n v="0"/>
    <n v="70"/>
    <n v="0"/>
    <n v="0"/>
    <n v="0"/>
    <n v="0"/>
    <n v="1"/>
    <x v="1"/>
    <n v="44.37193077417659"/>
    <n v="67.397800635548478"/>
    <n v="-2.6859027492776022E-4"/>
    <n v="44.37193077417659"/>
    <n v="67.397800635548478"/>
    <n v="111.76973140972507"/>
  </r>
  <r>
    <s v="V2K9841D01012022C122"/>
    <s v="20014"/>
    <s v="3173/1"/>
    <s v="BRRSTN46H12B157B"/>
    <s v=""/>
    <s v="F"/>
    <s v="BERARDELLI SANTINA"/>
    <s v="BERARDELLI"/>
    <s v="SANTINA"/>
    <s v="M"/>
    <s v="12/06/1946"/>
    <s v="BRESCIA"/>
    <s v="VIA RONCADELLE, 9 A"/>
    <s v="BRESCIA"/>
    <s v="25126"/>
    <s v="VIA RONCADELLE"/>
    <s v="9"/>
    <s v="A"/>
    <s v=""/>
    <s v=""/>
    <s v=""/>
    <s v=""/>
    <s v="VIA SAN VIGILIO, 110"/>
    <s v="VIA SAN VIGILIO"/>
    <s v="110"/>
    <s v=""/>
    <s v=""/>
    <s v=""/>
    <s v=""/>
    <s v=""/>
    <s v="FAB"/>
    <s v="C591"/>
    <s v="NCT"/>
    <s v="00015"/>
    <s v="000355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4.18"/>
    <n v="54.18"/>
    <x v="0"/>
    <x v="0"/>
    <s v="LOCALI AD USO ABITAZIONE"/>
    <s v=""/>
    <s v=""/>
    <s v=""/>
    <s v=""/>
    <s v=""/>
    <s v=""/>
    <s v=""/>
    <s v=""/>
    <s v=""/>
    <s v="SIMULAZIONE TARI 2022 MT"/>
    <n v="101.74"/>
    <s v=""/>
    <n v="101.74"/>
    <n v="365"/>
    <s v="giorni"/>
    <s v="2022"/>
    <s v="01/01/2022"/>
    <s v="31/12/2022"/>
    <s v=""/>
    <s v=""/>
    <s v=""/>
    <s v=""/>
    <s v=""/>
    <s v=""/>
    <n v="0"/>
    <n v="0"/>
    <n v="0"/>
    <n v="0"/>
    <n v="54.18"/>
    <n v="0"/>
    <n v="0"/>
    <n v="0"/>
    <n v="0"/>
    <n v="1"/>
    <x v="1"/>
    <n v="34.343874419212682"/>
    <n v="67.397800635548478"/>
    <n v="1.675054761165029E-3"/>
    <n v="34.343874419212682"/>
    <n v="67.397800635548478"/>
    <n v="101.74167505476116"/>
  </r>
  <r>
    <s v="V2K9849D01012022C123"/>
    <s v="20014"/>
    <s v="3174/1"/>
    <s v="BRRSTN46H12B157B"/>
    <s v=""/>
    <s v="F"/>
    <s v="BERARDELLI SANTINA"/>
    <s v="BERARDELLI"/>
    <s v="SANTINA"/>
    <s v="M"/>
    <s v="12/06/1946"/>
    <s v="BRESCIA"/>
    <s v="VIA RONCADELLE, 9 A"/>
    <s v="BRESCIA"/>
    <s v="25126"/>
    <s v="VIA RONCADELLE"/>
    <s v="9"/>
    <s v="A"/>
    <s v=""/>
    <s v=""/>
    <s v=""/>
    <s v=""/>
    <s v="VIA SAN VIGILIO, 110"/>
    <s v="VIA SAN VIGILIO"/>
    <s v="110"/>
    <s v=""/>
    <s v=""/>
    <s v=""/>
    <s v=""/>
    <s v=""/>
    <s v="FAB"/>
    <s v="C591"/>
    <s v="NCT"/>
    <s v="00015"/>
    <s v="000355"/>
    <s v=""/>
    <s v="00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.6"/>
    <n v="6.6"/>
    <x v="0"/>
    <x v="1"/>
    <s v="LOCALI ACCESSORI UTENZA DOMESTICA"/>
    <s v=""/>
    <s v=""/>
    <s v=""/>
    <s v=""/>
    <s v=""/>
    <s v=""/>
    <s v=""/>
    <s v=""/>
    <s v=""/>
    <s v="SIMULAZIONE TARI 2022 MT"/>
    <n v="4.18"/>
    <s v=""/>
    <n v="4.18"/>
    <n v="365"/>
    <s v="giorni"/>
    <s v="2022"/>
    <s v="01/01/2022"/>
    <s v="31/12/2022"/>
    <s v=""/>
    <s v=""/>
    <s v=""/>
    <s v=""/>
    <s v=""/>
    <s v=""/>
    <n v="0"/>
    <n v="0"/>
    <n v="0"/>
    <n v="0"/>
    <n v="6.6000000000000005"/>
    <n v="1"/>
    <n v="0"/>
    <n v="0"/>
    <n v="0"/>
    <n v="0"/>
    <x v="1"/>
    <n v="4.1836391872795078"/>
    <n v="0"/>
    <n v="3.6391872795080715E-3"/>
    <n v="4.1836391872795078"/>
    <n v="0"/>
    <n v="4.1836391872795078"/>
  </r>
  <r>
    <s v="V2K9859D01012022C122"/>
    <s v="748"/>
    <s v="3175/1"/>
    <s v="GLBDRD73C25B149C"/>
    <s v=""/>
    <s v="F"/>
    <s v="GALBASSINI EDOARDO"/>
    <s v="GALBASSINI"/>
    <s v="EDOARDO"/>
    <s v="M"/>
    <s v="25/03/1973"/>
    <s v="BRENO"/>
    <s v="VIA SAN VIGILIO, 128 A"/>
    <s v="CEVO"/>
    <s v="25040"/>
    <s v="VIA SAN VIGILIO"/>
    <s v="128"/>
    <s v="A"/>
    <s v=""/>
    <s v=""/>
    <s v=""/>
    <s v=""/>
    <s v="VIA SAN VIGILIO, 128"/>
    <s v="VIA SAN VIGILIO"/>
    <s v="128"/>
    <s v=""/>
    <s v=""/>
    <s v=""/>
    <s v=""/>
    <s v=""/>
    <s v="FAB"/>
    <s v="C591"/>
    <s v="NCT"/>
    <s v="00015"/>
    <s v="000363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7"/>
    <n v="57"/>
    <x v="0"/>
    <x v="0"/>
    <s v="LOCALI AD USO ABITAZIONE"/>
    <s v=""/>
    <s v=""/>
    <n v="4"/>
    <s v=""/>
    <s v=""/>
    <s v=""/>
    <s v=""/>
    <s v=""/>
    <s v="SUB A CASALINI GIULIANO"/>
    <s v="SIMULAZIONE TARI 2022 MT"/>
    <n v="121.19"/>
    <s v=""/>
    <n v="121.19"/>
    <n v="365"/>
    <s v="giorni"/>
    <s v="2022"/>
    <s v="01/01/2022"/>
    <s v="31/12/2022"/>
    <s v=""/>
    <s v=""/>
    <s v=""/>
    <s v=""/>
    <s v=""/>
    <s v=""/>
    <n v="0"/>
    <n v="0"/>
    <n v="0"/>
    <n v="0"/>
    <n v="57"/>
    <n v="0"/>
    <n v="0"/>
    <n v="0"/>
    <n v="0"/>
    <n v="1"/>
    <x v="4"/>
    <n v="38.807831518367138"/>
    <n v="82.375089665670373"/>
    <n v="-7.0788159624868285E-3"/>
    <n v="38.807831518367138"/>
    <n v="82.375089665670373"/>
    <n v="121.18292118403751"/>
  </r>
  <r>
    <s v="V2K9862D01012022C122"/>
    <s v="19832"/>
    <s v="3176/1"/>
    <s v="LPZMLL80A06Z600P"/>
    <s v=""/>
    <s v="F"/>
    <s v="LOPEZ EMANUEL ALEJANDRO"/>
    <s v="LOPEZ"/>
    <s v="EMANUEL ALEJANDRO"/>
    <s v="M"/>
    <s v="06/01/1980"/>
    <s v="CORDOBA"/>
    <s v="VIA ANDROLA, 56"/>
    <s v="CEVO"/>
    <s v="25040"/>
    <s v="VIA ANDROLA"/>
    <s v="56"/>
    <s v=""/>
    <s v=""/>
    <s v=""/>
    <s v=""/>
    <s v=""/>
    <s v="VIA ANDROLA, 56"/>
    <s v="VIA ANDROLA"/>
    <s v="56"/>
    <s v=""/>
    <s v=""/>
    <s v=""/>
    <s v=""/>
    <s v=""/>
    <s v="FAB"/>
    <s v="C591"/>
    <s v="NCT"/>
    <s v="00013"/>
    <s v="000201"/>
    <s v=""/>
    <s v="0002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0"/>
    <x v="0"/>
    <s v="LOCALI AD USO ABITAZIONE"/>
    <s v=""/>
    <s v=""/>
    <n v="3"/>
    <s v=""/>
    <s v=""/>
    <s v=""/>
    <s v=""/>
    <s v=""/>
    <s v=" SUB A VALCARENGHI BENITO"/>
    <s v="SIMULAZIONE TARI 2022 MT"/>
    <n v="99.09"/>
    <s v=""/>
    <n v="99.09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1"/>
    <x v="6"/>
    <n v="31.694236267268995"/>
    <n v="67.397800635548478"/>
    <n v="2.0369028174656023E-3"/>
    <n v="31.694236267268995"/>
    <n v="67.397800635548478"/>
    <n v="99.092036902817469"/>
  </r>
  <r>
    <s v="V2K9864D01012022C122"/>
    <s v="19598"/>
    <s v="3177/1"/>
    <s v="MRBMTR64T44F754E"/>
    <s v=""/>
    <s v="F"/>
    <s v="MARABELLI MARIATERESA ETTORINA"/>
    <s v="MARABELLI"/>
    <s v="MARIATERESA ETTORINA"/>
    <s v="F"/>
    <s v="04/12/1964"/>
    <s v="MORTARA"/>
    <s v="VIA CASTELLO, 1 B"/>
    <s v="CEVO"/>
    <s v="25040"/>
    <s v="VIA CASTELLO"/>
    <s v="1"/>
    <s v="B"/>
    <s v=""/>
    <s v=""/>
    <s v=""/>
    <s v=""/>
    <s v="VIA CASTELLO, "/>
    <s v="VIA CASTELLO"/>
    <s v=""/>
    <s v=""/>
    <s v=""/>
    <s v=""/>
    <s v=""/>
    <s v=""/>
    <s v="FAB"/>
    <s v="C591"/>
    <s v="NCT"/>
    <s v="00015"/>
    <s v="000048"/>
    <s v=""/>
    <s v="0007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2"/>
    <n v="112"/>
    <x v="0"/>
    <x v="0"/>
    <s v="LOCALI AD USO ABITAZIONE"/>
    <s v=""/>
    <s v=""/>
    <n v="1"/>
    <s v=""/>
    <s v=""/>
    <s v=""/>
    <s v=""/>
    <s v=""/>
    <s v="SUB A SAN GIORGIO IMMOBILIARE"/>
    <s v="SIMULAZIONE TARI 2022 MT"/>
    <n v="72.150000000000006"/>
    <s v=""/>
    <n v="72.150000000000006"/>
    <n v="365"/>
    <s v="giorni"/>
    <s v="2022"/>
    <s v="01/01/2022"/>
    <s v="31/12/2022"/>
    <s v=""/>
    <s v=""/>
    <s v=""/>
    <s v=""/>
    <s v=""/>
    <s v=""/>
    <n v="0"/>
    <n v="0"/>
    <n v="0"/>
    <n v="0"/>
    <n v="112"/>
    <n v="0"/>
    <n v="0"/>
    <n v="0"/>
    <n v="0"/>
    <n v="1"/>
    <x v="0"/>
    <n v="55.218402741197536"/>
    <n v="16.930848468833439"/>
    <n v="-7.4878996903748885E-4"/>
    <n v="55.218402741197536"/>
    <n v="16.930848468833439"/>
    <n v="72.149251210030968"/>
  </r>
  <r>
    <s v="V2K9871D01012022C122"/>
    <s v="897"/>
    <s v="3178/1"/>
    <s v="TRMLDN58E56L422B"/>
    <s v=""/>
    <s v="F"/>
    <s v="TORMEN LOREDANA"/>
    <s v="TORMEN"/>
    <s v="LOREDANA"/>
    <s v="F"/>
    <s v="16/05/1958"/>
    <s v="TRICHIANA"/>
    <s v="VIA ANDROLA, 39"/>
    <s v="CEVO"/>
    <s v="25040"/>
    <s v="VIA ANDROLA"/>
    <s v="39"/>
    <s v=""/>
    <s v=""/>
    <s v=""/>
    <s v=""/>
    <s v=""/>
    <s v="VIA ANDROLA, 39"/>
    <s v="VIA ANDROLA"/>
    <s v="39"/>
    <s v=""/>
    <s v=""/>
    <s v=""/>
    <s v=""/>
    <s v=""/>
    <s v="FAB"/>
    <s v="C591"/>
    <s v="NCT"/>
    <s v="00013"/>
    <s v="000307"/>
    <s v=""/>
    <s v="0001"/>
    <s v=""/>
    <s v="A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0"/>
    <n v="90"/>
    <x v="0"/>
    <x v="0"/>
    <s v="LOCALI AD USO ABITAZIONE"/>
    <s v=""/>
    <s v=""/>
    <n v="1"/>
    <s v=""/>
    <s v=""/>
    <s v=""/>
    <s v=""/>
    <s v=""/>
    <s v="SUB A SINGH JASWINDER"/>
    <s v="SIMULAZIONE TARI 2022 MT"/>
    <n v="61.3"/>
    <s v=""/>
    <n v="61.3"/>
    <n v="365"/>
    <s v="giorni"/>
    <s v="2022"/>
    <s v="01/01/2022"/>
    <s v="31/12/2022"/>
    <s v=""/>
    <s v=""/>
    <s v=""/>
    <s v=""/>
    <s v=""/>
    <s v=""/>
    <n v="0"/>
    <n v="0"/>
    <n v="0"/>
    <n v="0"/>
    <n v="90"/>
    <n v="0"/>
    <n v="0"/>
    <n v="0"/>
    <n v="0"/>
    <n v="1"/>
    <x v="0"/>
    <n v="44.37193077417659"/>
    <n v="16.930848468833439"/>
    <n v="2.7792430100319621E-3"/>
    <n v="44.37193077417659"/>
    <n v="16.930848468833439"/>
    <n v="61.302779243010029"/>
  </r>
  <r>
    <s v="V2K9875D01012022C122"/>
    <s v="17066"/>
    <s v="3179/1"/>
    <s v="SNGJWN76P26Z222I"/>
    <s v=""/>
    <s v="F"/>
    <s v="SINGH JASWINDER"/>
    <s v="SINGH"/>
    <s v="JASWINDER"/>
    <s v="M"/>
    <s v="26/09/1976"/>
    <s v="MAJITHA ASR"/>
    <s v="VIA ROMA, 31"/>
    <s v="CEVO"/>
    <s v="25040"/>
    <s v="VIA ROMA"/>
    <s v="31"/>
    <s v=""/>
    <s v=""/>
    <s v=""/>
    <s v=""/>
    <s v=""/>
    <s v="VIA ROMA, 31"/>
    <s v="VIA ROMA"/>
    <s v="31"/>
    <s v=""/>
    <s v=""/>
    <s v=""/>
    <s v=""/>
    <s v=""/>
    <s v="FAB"/>
    <s v="C591"/>
    <s v="NCT"/>
    <s v="00015"/>
    <s v="000048"/>
    <s v=""/>
    <s v="0005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8"/>
    <n v="58"/>
    <x v="0"/>
    <x v="0"/>
    <s v="LOCALI AD USO ABITAZIONE"/>
    <s v=""/>
    <s v=""/>
    <n v="4"/>
    <s v=""/>
    <s v=""/>
    <s v=""/>
    <s v=""/>
    <s v=""/>
    <s v="SUB A SAN GIORGIO IMMOBILIARE"/>
    <s v="SIMULAZIONE TARI 2022 MT"/>
    <n v="121.87"/>
    <s v=""/>
    <n v="121.87"/>
    <n v="365"/>
    <s v="giorni"/>
    <s v="2022"/>
    <s v="01/01/2022"/>
    <s v="31/12/2022"/>
    <s v=""/>
    <s v=""/>
    <s v=""/>
    <s v=""/>
    <s v=""/>
    <s v=""/>
    <n v="0"/>
    <n v="0"/>
    <n v="0"/>
    <n v="0"/>
    <n v="58.000000000000007"/>
    <n v="0"/>
    <n v="0"/>
    <n v="0"/>
    <n v="0"/>
    <n v="1"/>
    <x v="4"/>
    <n v="39.48867066781218"/>
    <n v="82.375089665670373"/>
    <n v="-6.2396665174446753E-3"/>
    <n v="39.48867066781218"/>
    <n v="82.375089665670373"/>
    <n v="121.86376033348256"/>
  </r>
  <r>
    <s v="V2K9887D01012022C122"/>
    <s v="9563"/>
    <s v="3180/1"/>
    <s v="BZZMDL36A69L648M"/>
    <s v=""/>
    <s v="F"/>
    <s v="BAZZANA MADDALENA"/>
    <s v="BAZZANA"/>
    <s v="MADDALENA"/>
    <s v="F"/>
    <s v="29/01/1936"/>
    <s v="VALSAVIORE"/>
    <s v="VIA GUGLIELMO MARCONI, 24"/>
    <s v="CEVO"/>
    <s v="25040"/>
    <s v="VIA GUGLIELMO MARCONI"/>
    <s v="24"/>
    <s v=""/>
    <s v=""/>
    <s v=""/>
    <s v=""/>
    <s v=""/>
    <s v="VIA GUGLIELMO MARCONI, 24"/>
    <s v="VIA GUGLIELMO MARCONI"/>
    <s v="24"/>
    <s v=""/>
    <s v=""/>
    <s v=""/>
    <s v=""/>
    <s v=""/>
    <s v="FAB"/>
    <s v="C591"/>
    <s v="NCT"/>
    <s v="00014"/>
    <s v="000010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9.51"/>
    <n v="59.51"/>
    <x v="0"/>
    <x v="0"/>
    <s v="LOCALI AD USO ABITAZIONE"/>
    <s v=""/>
    <s v=""/>
    <n v="1"/>
    <s v=""/>
    <s v=""/>
    <s v=""/>
    <s v=""/>
    <s v=""/>
    <s v="SUB A COMINCIOLI GIACINTO"/>
    <s v="SIMULAZIONE TARI 2022 MT"/>
    <n v="46.27"/>
    <s v=""/>
    <n v="46.27"/>
    <n v="365"/>
    <s v="giorni"/>
    <s v="2022"/>
    <s v="01/01/2022"/>
    <s v="31/12/2022"/>
    <s v=""/>
    <s v=""/>
    <s v=""/>
    <s v=""/>
    <s v=""/>
    <s v=""/>
    <n v="0"/>
    <n v="0"/>
    <n v="0"/>
    <n v="0"/>
    <n v="59.510000000000005"/>
    <n v="0"/>
    <n v="0"/>
    <n v="0"/>
    <n v="0"/>
    <n v="1"/>
    <x v="0"/>
    <n v="29.339706670791657"/>
    <n v="16.930848468833439"/>
    <n v="5.5513962509223802E-4"/>
    <n v="29.339706670791657"/>
    <n v="16.930848468833439"/>
    <n v="46.270555139625095"/>
  </r>
  <r>
    <s v="V2K9890D01012022C122"/>
    <s v="9563"/>
    <s v="3181/1"/>
    <s v="BZZMDL36A69L648M"/>
    <s v=""/>
    <s v="F"/>
    <s v="BAZZANA MADDALENA"/>
    <s v="BAZZANA"/>
    <s v="MADDALENA"/>
    <s v="F"/>
    <s v="29/01/1936"/>
    <s v="VALSAVIORE"/>
    <s v="VIA GUGLIELMO MARCONI, 24"/>
    <s v="CEVO"/>
    <s v="25040"/>
    <s v="VIA GUGLIELMO MARCONI"/>
    <s v="24"/>
    <s v=""/>
    <s v=""/>
    <s v=""/>
    <s v=""/>
    <s v=""/>
    <s v="VIA GUGLIELMO MARCONI, 24"/>
    <s v="VIA GUGLIELMO MARCONI"/>
    <s v="24"/>
    <s v=""/>
    <s v=""/>
    <s v=""/>
    <s v=""/>
    <s v=""/>
    <s v="FAB"/>
    <s v="C591"/>
    <s v="NCT"/>
    <s v="00014"/>
    <s v="000010"/>
    <s v=""/>
    <s v="0003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8.680000000000007"/>
    <n v="68.680000000000007"/>
    <x v="0"/>
    <x v="0"/>
    <s v="LOCALI AD USO ABITAZIONE"/>
    <s v=""/>
    <s v=""/>
    <n v="1"/>
    <s v=""/>
    <s v=""/>
    <s v=""/>
    <s v=""/>
    <s v=""/>
    <s v="SUB A COMINCIOLI GIACINTO"/>
    <s v="SIMULAZIONE TARI 2022 MT"/>
    <n v="50.79"/>
    <s v=""/>
    <n v="50.79"/>
    <n v="365"/>
    <s v="giorni"/>
    <s v="2022"/>
    <s v="01/01/2022"/>
    <s v="31/12/2022"/>
    <s v=""/>
    <s v=""/>
    <s v=""/>
    <s v=""/>
    <s v=""/>
    <s v=""/>
    <n v="0"/>
    <n v="0"/>
    <n v="0"/>
    <n v="0"/>
    <n v="68.680000000000007"/>
    <n v="0"/>
    <n v="0"/>
    <n v="0"/>
    <n v="0"/>
    <n v="1"/>
    <x v="0"/>
    <n v="33.860713395227208"/>
    <n v="16.930848468833439"/>
    <n v="1.561864060647622E-3"/>
    <n v="33.860713395227208"/>
    <n v="16.930848468833439"/>
    <n v="50.791561864060647"/>
  </r>
  <r>
    <s v="V2K9893D01012022C123"/>
    <s v="9563"/>
    <s v="3182/1"/>
    <s v="BZZMDL36A69L648M"/>
    <s v=""/>
    <s v="F"/>
    <s v="BAZZANA MADDALENA"/>
    <s v="BAZZANA"/>
    <s v="MADDALENA"/>
    <s v="F"/>
    <s v="29/01/1936"/>
    <s v="VALSAVIORE"/>
    <s v="VIA GUGLIELMO MARCONI, 24"/>
    <s v="CEVO"/>
    <s v="25040"/>
    <s v="VIA GUGLIELMO MARCONI"/>
    <s v="24"/>
    <s v=""/>
    <s v=""/>
    <s v=""/>
    <s v=""/>
    <s v=""/>
    <s v="VIA GUGLIELMO MARCONI, 24"/>
    <s v="VIA GUGLIELMO MARCONI"/>
    <s v="24"/>
    <s v=""/>
    <s v=""/>
    <s v=""/>
    <s v=""/>
    <s v=""/>
    <s v="FAB"/>
    <s v="C591"/>
    <s v="NCT"/>
    <s v="00014"/>
    <s v="000010"/>
    <s v=""/>
    <s v="0004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3.6"/>
    <n v="33.6"/>
    <x v="0"/>
    <x v="1"/>
    <s v="LOCALI ACCESSORI UTENZA DOMESTICA"/>
    <s v=""/>
    <s v=""/>
    <n v="1"/>
    <s v=""/>
    <s v=""/>
    <s v=""/>
    <s v=""/>
    <s v=""/>
    <s v=""/>
    <s v="SIMULAZIONE TARI 2022 MT"/>
    <n v="16.57"/>
    <s v=""/>
    <n v="16.57"/>
    <n v="365"/>
    <s v="giorni"/>
    <s v="2022"/>
    <s v="01/01/2022"/>
    <s v="31/12/2022"/>
    <s v=""/>
    <s v=""/>
    <s v=""/>
    <s v=""/>
    <s v=""/>
    <s v=""/>
    <n v="0"/>
    <n v="0"/>
    <n v="0"/>
    <n v="0"/>
    <n v="33.6"/>
    <n v="1"/>
    <n v="0"/>
    <n v="0"/>
    <n v="0"/>
    <n v="0"/>
    <x v="0"/>
    <n v="16.565520822359261"/>
    <n v="0"/>
    <n v="-4.4791776407393513E-3"/>
    <n v="16.565520822359261"/>
    <n v="0"/>
    <n v="16.565520822359261"/>
  </r>
  <r>
    <s v="V2K9896D01012022C122"/>
    <s v="20095"/>
    <s v="3183/1"/>
    <s v="PRTNGL60C01B091A"/>
    <s v=""/>
    <s v="F"/>
    <s v="PRATI ANGELO"/>
    <s v="PRATI"/>
    <s v="ANGELO"/>
    <s v="M"/>
    <s v="01/03/1960"/>
    <s v="BOTTICINO"/>
    <s v="VIA SANT' EUSTACCHIO, "/>
    <s v="BRESCIA"/>
    <s v="25126"/>
    <s v="VIA SANT' EUSTACCHIO"/>
    <s v=""/>
    <s v=""/>
    <s v=""/>
    <s v=""/>
    <s v=""/>
    <s v=""/>
    <s v="VIA FIUME, 9"/>
    <s v="VIA FIUME"/>
    <s v="9"/>
    <s v=""/>
    <s v=""/>
    <s v=""/>
    <s v=""/>
    <s v=""/>
    <s v="FAB"/>
    <s v="C591"/>
    <s v="NCT"/>
    <s v="00015"/>
    <s v="000236"/>
    <s v=""/>
    <s v="0002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60"/>
    <n v="60"/>
    <x v="0"/>
    <x v="0"/>
    <s v="LOCALI AD USO ABITAZIONE"/>
    <s v=""/>
    <s v=""/>
    <s v=""/>
    <s v=""/>
    <s v=""/>
    <s v=""/>
    <s v=""/>
    <s v=""/>
    <s v="SUB A BELOTTI PIETRO"/>
    <s v="SIMULAZIONE TARI 2022 MT"/>
    <n v="105.43"/>
    <s v=""/>
    <n v="105.43"/>
    <n v="365"/>
    <s v="giorni"/>
    <s v="2022"/>
    <s v="01/01/2022"/>
    <s v="31/12/2022"/>
    <s v=""/>
    <s v=""/>
    <s v=""/>
    <s v=""/>
    <s v=""/>
    <s v=""/>
    <n v="0"/>
    <n v="0"/>
    <n v="0"/>
    <n v="0"/>
    <n v="60"/>
    <n v="0"/>
    <n v="0"/>
    <n v="0"/>
    <n v="0"/>
    <n v="1"/>
    <x v="1"/>
    <n v="38.033083520722791"/>
    <n v="67.397800635548478"/>
    <n v="8.8415627126892105E-4"/>
    <n v="38.033083520722791"/>
    <n v="67.397800635548478"/>
    <n v="105.43088415627128"/>
  </r>
  <r>
    <s v="V2K9898D01012016C104"/>
    <s v="11090"/>
    <s v="3184/1"/>
    <s v="SCLGCM69P21B149S"/>
    <s v=""/>
    <s v="F"/>
    <s v="SCOLARI GIACOMO"/>
    <s v="SCOLARI"/>
    <s v="GIACOMO"/>
    <s v="M"/>
    <s v="21/09/1969"/>
    <s v="BRENO"/>
    <s v="VIA ANTONIO GRAMSCI, 2"/>
    <s v="CEVO"/>
    <s v="25040"/>
    <s v="VIA ANTONIO GRAMSCI"/>
    <s v="2"/>
    <s v=""/>
    <s v=""/>
    <s v=""/>
    <s v=""/>
    <s v=""/>
    <s v="VIA ROMA, "/>
    <s v="VIA ROMA"/>
    <s v=""/>
    <s v=""/>
    <s v=""/>
    <s v=""/>
    <s v=""/>
    <s v=""/>
    <s v="FAB"/>
    <s v="C591"/>
    <s v="NCT"/>
    <s v="00016"/>
    <s v="000332"/>
    <s v=""/>
    <s v="0001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50"/>
    <n v="50"/>
    <x v="1"/>
    <x v="8"/>
    <s v="ESPOSIZIONI, AUTOSALONI, DEPOSITI"/>
    <s v=""/>
    <s v=""/>
    <s v=""/>
    <s v=""/>
    <s v=""/>
    <s v=""/>
    <s v=""/>
    <s v=""/>
    <s v=""/>
    <s v="SIMULAZIONE TARI 2022 MT"/>
    <n v="44.02"/>
    <s v=""/>
    <n v="44.02"/>
    <n v="365"/>
    <s v="giorni"/>
    <s v="2022"/>
    <s v="01/01/2022"/>
    <s v="31/12/2022"/>
    <s v=""/>
    <s v=""/>
    <s v=""/>
    <s v=""/>
    <s v=""/>
    <s v=""/>
    <n v="0"/>
    <n v="0"/>
    <n v="0"/>
    <n v="0"/>
    <n v="50"/>
    <n v="0"/>
    <n v="0"/>
    <n v="0"/>
    <n v="0"/>
    <n v="50"/>
    <x v="2"/>
    <n v="6.1591259180181011"/>
    <n v="37.862760180289612"/>
    <n v="1.8860983077075844E-3"/>
    <n v="6.1591259180181011"/>
    <n v="37.862760180289612"/>
    <n v="44.021886098307711"/>
  </r>
  <r>
    <s v="V2K9899D01012016C122"/>
    <s v="11090"/>
    <s v="3185/1"/>
    <s v="SCLGCM69P21B149S"/>
    <s v=""/>
    <s v="F"/>
    <s v="SCOLARI GIACOMO"/>
    <s v="SCOLARI"/>
    <s v="GIACOMO"/>
    <s v="M"/>
    <s v="21/09/1969"/>
    <s v="BRENO"/>
    <s v="VIA ANTONIO GRAMSCI, 2"/>
    <s v="CEVO"/>
    <s v="25040"/>
    <s v="VIA ANTONIO GRAMSCI"/>
    <s v="2"/>
    <s v=""/>
    <s v=""/>
    <s v=""/>
    <s v=""/>
    <s v=""/>
    <s v="VIA ROMA, 66"/>
    <s v="VIA ROMA"/>
    <s v="66"/>
    <s v=""/>
    <s v=""/>
    <s v=""/>
    <s v=""/>
    <s v=""/>
    <s v="FAB"/>
    <s v="C591"/>
    <s v="NCT"/>
    <s v="00015"/>
    <s v="000265"/>
    <s v=""/>
    <s v="0004"/>
    <s v=""/>
    <s v="A04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"/>
    <n v="83"/>
    <x v="0"/>
    <x v="0"/>
    <s v="LOCALI AD USO ABITAZIONE"/>
    <s v=""/>
    <s v=""/>
    <n v="1"/>
    <s v=""/>
    <s v=""/>
    <s v=""/>
    <s v=""/>
    <s v=""/>
    <s v=""/>
    <s v="SIMULAZIONE TARI 2022 MT"/>
    <n v="57.85"/>
    <s v=""/>
    <n v="57.85"/>
    <n v="365"/>
    <s v="giorni"/>
    <s v="2022"/>
    <s v="01/01/2022"/>
    <s v="31/12/2022"/>
    <s v=""/>
    <s v=""/>
    <s v=""/>
    <s v=""/>
    <s v=""/>
    <s v=""/>
    <n v="0"/>
    <n v="0"/>
    <n v="0"/>
    <n v="0"/>
    <n v="83"/>
    <n v="0"/>
    <n v="0"/>
    <n v="0"/>
    <n v="0"/>
    <n v="1"/>
    <x v="0"/>
    <n v="40.920780602851742"/>
    <n v="16.930848468833439"/>
    <n v="1.6290716851798948E-3"/>
    <n v="40.920780602851742"/>
    <n v="16.930848468833439"/>
    <n v="57.851629071685181"/>
  </r>
  <r>
    <s v="V2K9900D01012016C123"/>
    <s v="11090"/>
    <s v="3186/1"/>
    <s v="SCLGCM69P21B149S"/>
    <s v=""/>
    <s v="F"/>
    <s v="SCOLARI GIACOMO"/>
    <s v="SCOLARI"/>
    <s v="GIACOMO"/>
    <s v="M"/>
    <s v="21/09/1969"/>
    <s v="BRENO"/>
    <s v="VIA ANTONIO GRAMSCI, 2"/>
    <s v="CEVO"/>
    <s v="25040"/>
    <s v="VIA ANTONIO GRAMSCI"/>
    <s v="2"/>
    <s v=""/>
    <s v=""/>
    <s v=""/>
    <s v=""/>
    <s v=""/>
    <s v="VIA ROMA, 59"/>
    <s v="VIA ROMA"/>
    <s v="59"/>
    <s v=""/>
    <s v=""/>
    <s v=""/>
    <s v=""/>
    <s v=""/>
    <s v="FAB"/>
    <s v="C591"/>
    <s v="NCT"/>
    <s v="00016"/>
    <s v="000335"/>
    <s v=""/>
    <s v="0007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5"/>
    <n v="15"/>
    <x v="0"/>
    <x v="1"/>
    <s v="LOCALI ACCESSORI UTENZA DOMESTICA"/>
    <s v=""/>
    <s v=""/>
    <n v="1"/>
    <s v=""/>
    <s v=""/>
    <s v=""/>
    <s v=""/>
    <s v=""/>
    <s v=""/>
    <s v="SIMULAZIONE TARI 2022 MT"/>
    <n v="7.4"/>
    <s v=""/>
    <n v="7.4"/>
    <n v="365"/>
    <s v="giorni"/>
    <s v="2022"/>
    <s v="01/01/2022"/>
    <s v="31/12/2022"/>
    <s v=""/>
    <s v=""/>
    <s v=""/>
    <s v=""/>
    <s v=""/>
    <s v=""/>
    <n v="0"/>
    <n v="0"/>
    <n v="0"/>
    <n v="0"/>
    <n v="15"/>
    <n v="1"/>
    <n v="0"/>
    <n v="0"/>
    <n v="0"/>
    <n v="0"/>
    <x v="0"/>
    <n v="7.3953217956960984"/>
    <n v="0"/>
    <n v="-4.6782043039019783E-3"/>
    <n v="7.3953217956960984"/>
    <n v="0"/>
    <n v="7.3953217956960984"/>
  </r>
  <r>
    <s v="V2K9901D01012016C122"/>
    <s v="11090"/>
    <s v="3187/1"/>
    <s v="SCLGCM69P21B149S"/>
    <s v=""/>
    <s v="F"/>
    <s v="SCOLARI GIACOMO"/>
    <s v="SCOLARI"/>
    <s v="GIACOMO"/>
    <s v="M"/>
    <s v="21/09/1969"/>
    <s v="BRENO"/>
    <s v="VIA ANTONIO GRAMSCI, 2"/>
    <s v="CEVO"/>
    <s v="25040"/>
    <s v="VIA ANTONIO GRAMSCI"/>
    <s v="2"/>
    <s v=""/>
    <s v=""/>
    <s v=""/>
    <s v=""/>
    <s v=""/>
    <s v="VIA ANTONIO GRAMSCI, 2"/>
    <s v="VIA ANTONIO GRAMSCI"/>
    <s v="2"/>
    <s v=""/>
    <s v=""/>
    <s v=""/>
    <s v=""/>
    <s v=""/>
    <s v="FAB"/>
    <s v="C591"/>
    <s v="NCT"/>
    <s v="00016"/>
    <s v="000335"/>
    <s v=""/>
    <s v="0010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1"/>
    <s v=""/>
    <s v=""/>
    <s v=""/>
    <s v=""/>
    <s v=""/>
    <s v=""/>
    <s v="SIMULAZIONE TARI 2022 MT"/>
    <n v="53.91"/>
    <s v=""/>
    <n v="53.91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0"/>
    <n v="36.976608978480492"/>
    <n v="16.930848468833439"/>
    <n v="-2.5425526860658465E-3"/>
    <n v="36.976608978480492"/>
    <n v="16.930848468833439"/>
    <n v="53.907457447313931"/>
  </r>
  <r>
    <s v="V2K9902D01012016C122"/>
    <s v="11090"/>
    <s v="3188/1"/>
    <s v="SCLGCM69P21B149S"/>
    <s v=""/>
    <s v="F"/>
    <s v="SCOLARI GIACOMO"/>
    <s v="SCOLARI"/>
    <s v="GIACOMO"/>
    <s v="M"/>
    <s v="21/09/1969"/>
    <s v="BRENO"/>
    <s v="VIA ANTONIO GRAMSCI, 2"/>
    <s v="CEVO"/>
    <s v="25040"/>
    <s v="VIA ANTONIO GRAMSCI"/>
    <s v="2"/>
    <s v=""/>
    <s v=""/>
    <s v=""/>
    <s v=""/>
    <s v=""/>
    <s v="VIA ANTONIO GRAMSCI, 2"/>
    <s v="VIA ANTONIO GRAMSCI"/>
    <s v="2"/>
    <s v=""/>
    <s v=""/>
    <s v=""/>
    <s v=""/>
    <s v=""/>
    <s v="FAB"/>
    <s v="C591"/>
    <s v="NCT"/>
    <s v="00016"/>
    <s v="000335"/>
    <s v=""/>
    <s v="0009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75"/>
    <n v="75"/>
    <x v="0"/>
    <x v="0"/>
    <s v="LOCALI AD USO ABITAZIONE"/>
    <s v=""/>
    <s v=""/>
    <n v="1"/>
    <s v=""/>
    <s v=""/>
    <s v=""/>
    <s v=""/>
    <s v=""/>
    <s v=""/>
    <s v="SIMULAZIONE TARI 2022 MT"/>
    <n v="53.91"/>
    <s v=""/>
    <n v="53.91"/>
    <n v="365"/>
    <s v="giorni"/>
    <s v="2022"/>
    <s v="01/01/2022"/>
    <s v="31/12/2022"/>
    <s v=""/>
    <s v=""/>
    <s v=""/>
    <s v=""/>
    <s v=""/>
    <s v=""/>
    <n v="0"/>
    <n v="0"/>
    <n v="0"/>
    <n v="0"/>
    <n v="75"/>
    <n v="0"/>
    <n v="0"/>
    <n v="0"/>
    <n v="0"/>
    <n v="1"/>
    <x v="0"/>
    <n v="36.976608978480492"/>
    <n v="16.930848468833439"/>
    <n v="-2.5425526860658465E-3"/>
    <n v="36.976608978480492"/>
    <n v="16.930848468833439"/>
    <n v="53.907457447313931"/>
  </r>
  <r>
    <s v="V2K9903D01012016C123"/>
    <s v="11090"/>
    <s v="3189/1"/>
    <s v="SCLGCM69P21B149S"/>
    <s v=""/>
    <s v="F"/>
    <s v="SCOLARI GIACOMO"/>
    <s v="SCOLARI"/>
    <s v="GIACOMO"/>
    <s v="M"/>
    <s v="21/09/1969"/>
    <s v="BRENO"/>
    <s v="VIA ANTONIO GRAMSCI, 2"/>
    <s v="CEVO"/>
    <s v="25040"/>
    <s v="VIA ANTONIO GRAMSCI"/>
    <s v="2"/>
    <s v=""/>
    <s v=""/>
    <s v=""/>
    <s v=""/>
    <s v=""/>
    <s v="VIA ROMA, 85"/>
    <s v="VIA ROMA"/>
    <s v="85"/>
    <s v=""/>
    <s v=""/>
    <s v=""/>
    <s v=""/>
    <s v=""/>
    <s v="FAB"/>
    <s v="C591"/>
    <s v="NCT"/>
    <s v="00016"/>
    <s v="000332"/>
    <s v=""/>
    <s v="0003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30"/>
    <n v="30"/>
    <x v="0"/>
    <x v="1"/>
    <s v="LOCALI ACCESSORI UTENZA DOMESTICA"/>
    <s v=""/>
    <s v=""/>
    <n v="1"/>
    <s v=""/>
    <s v=""/>
    <s v=""/>
    <s v=""/>
    <s v=""/>
    <s v=""/>
    <s v="SIMULAZIONE TARI 2022 MT"/>
    <n v="14.79"/>
    <s v=""/>
    <n v="14.79"/>
    <n v="365"/>
    <s v="giorni"/>
    <s v="2022"/>
    <s v="01/01/2022"/>
    <s v="31/12/2022"/>
    <s v=""/>
    <s v=""/>
    <s v=""/>
    <s v=""/>
    <s v=""/>
    <s v=""/>
    <n v="0"/>
    <n v="0"/>
    <n v="0"/>
    <n v="0"/>
    <n v="30"/>
    <n v="1"/>
    <n v="0"/>
    <n v="0"/>
    <n v="0"/>
    <n v="0"/>
    <x v="0"/>
    <n v="14.790643591392197"/>
    <n v="0"/>
    <n v="6.4359139219760664E-4"/>
    <n v="14.790643591392197"/>
    <n v="0"/>
    <n v="14.790643591392197"/>
  </r>
  <r>
    <s v="V2K9937D01012022C112"/>
    <s v="20098"/>
    <s v="3190/1"/>
    <s v="04311820981"/>
    <s v="04311820981"/>
    <s v="G"/>
    <s v="TOMEC CEVO SRL DI GAUDIOSI MASSIMO"/>
    <s v=""/>
    <s v=""/>
    <s v=""/>
    <s v=""/>
    <s v=""/>
    <s v="VIA DELLE ENERGIE RINNOVABILI, 16"/>
    <s v="CEVO"/>
    <s v="25040"/>
    <s v="VIA DELLE ENERGIE RINNOVABILI"/>
    <s v="16"/>
    <s v=""/>
    <s v=""/>
    <s v=""/>
    <s v=""/>
    <s v=""/>
    <s v="VIA DELLE ENERGIE RINNOVABILI, 16"/>
    <s v="VIA DELLE ENERGIE RINNOVABILI"/>
    <s v="16"/>
    <s v=""/>
    <s v=""/>
    <s v=""/>
    <s v=""/>
    <s v=""/>
    <s v="FAB"/>
    <s v="C591"/>
    <s v="NCT"/>
    <s v="00025"/>
    <s v="000522"/>
    <s v=""/>
    <s v="0001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03"/>
    <n v="103"/>
    <x v="1"/>
    <x v="9"/>
    <s v="ATTIVITA' ARTIGIANALI TIPO BOTTEGHE (FALEGNAME, IDRAULICO, FABBRO, ELETTRICISTA, PARRUCCHIERE)"/>
    <s v=""/>
    <s v=""/>
    <s v=""/>
    <s v=""/>
    <s v=""/>
    <s v=""/>
    <s v=""/>
    <s v=""/>
    <s v=""/>
    <s v="SIMULAZIONE TARI 2022 MT"/>
    <n v="183.84"/>
    <s v=""/>
    <n v="183.84"/>
    <n v="365"/>
    <s v="giorni"/>
    <s v="2022"/>
    <s v="01/01/2022"/>
    <s v="31/12/2022"/>
    <s v=""/>
    <s v=""/>
    <s v=""/>
    <s v=""/>
    <s v=""/>
    <s v=""/>
    <n v="0"/>
    <n v="0"/>
    <n v="0"/>
    <n v="0"/>
    <n v="103"/>
    <n v="0"/>
    <n v="0"/>
    <n v="0"/>
    <n v="0"/>
    <n v="103"/>
    <x v="2"/>
    <n v="30.450718538681496"/>
    <n v="153.39466241041333"/>
    <n v="5.3809490948140137E-3"/>
    <n v="30.450718538681496"/>
    <n v="153.39466241041333"/>
    <n v="183.84538094909482"/>
  </r>
  <r>
    <s v="V2K9938D01012022C112"/>
    <s v="20098"/>
    <s v="3190/2"/>
    <s v="04311820981"/>
    <s v="04311820981"/>
    <s v="G"/>
    <s v="TOMEC CEVO SRL DI GAUDIOSI MASSIMO"/>
    <s v=""/>
    <s v=""/>
    <s v=""/>
    <s v=""/>
    <s v=""/>
    <s v="VIA DELLE ENERGIE RINNOVABILI, 16"/>
    <s v="CEVO"/>
    <s v="25040"/>
    <s v="VIA DELLE ENERGIE RINNOVABILI"/>
    <s v="16"/>
    <s v=""/>
    <s v=""/>
    <s v=""/>
    <s v=""/>
    <s v=""/>
    <s v="VIA DELLE ENERGIE RINNOVABILI, 16"/>
    <s v="VIA DELLE ENERGIE RINNOVABILI"/>
    <s v="16"/>
    <s v=""/>
    <s v=""/>
    <s v=""/>
    <s v=""/>
    <s v=""/>
    <s v="FAB"/>
    <s v="C591"/>
    <s v="NCT"/>
    <s v="00025"/>
    <s v="000522"/>
    <s v=""/>
    <s v="0002"/>
    <s v=""/>
    <s v="C03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6"/>
    <n v="176"/>
    <x v="1"/>
    <x v="9"/>
    <s v="ATTIVITA' ARTIGIANALI TIPO BOTTEGHE (FALEGNAME, IDRAULICO, FABBRO, ELETTRICISTA, PARRUCCHIERE)"/>
    <s v=""/>
    <s v=""/>
    <s v=""/>
    <s v=""/>
    <s v=""/>
    <s v=""/>
    <s v=""/>
    <s v=""/>
    <s v=""/>
    <s v="SIMULAZIONE TARI 2022 MT"/>
    <n v="314.14"/>
    <s v=""/>
    <n v="314.14"/>
    <n v="365"/>
    <s v="giorni"/>
    <s v="2022"/>
    <s v="01/01/2022"/>
    <s v="31/12/2022"/>
    <s v=""/>
    <s v=""/>
    <s v=""/>
    <s v=""/>
    <s v=""/>
    <s v=""/>
    <n v="0"/>
    <n v="0"/>
    <n v="0"/>
    <n v="0"/>
    <n v="176"/>
    <n v="0"/>
    <n v="0"/>
    <n v="0"/>
    <n v="0"/>
    <n v="176"/>
    <x v="2"/>
    <n v="52.032295755416925"/>
    <n v="262.1112678080849"/>
    <n v="3.5635635018707035E-3"/>
    <n v="52.032295755416925"/>
    <n v="262.1112678080849"/>
    <n v="314.14356356350186"/>
  </r>
  <r>
    <s v="V2K9939D01012022C104"/>
    <s v="20098"/>
    <s v="3190/3"/>
    <s v="04311820981"/>
    <s v="04311820981"/>
    <s v="G"/>
    <s v="TOMEC CEVO SRL DI GAUDIOSI MASSIMO"/>
    <s v=""/>
    <s v=""/>
    <s v=""/>
    <s v=""/>
    <s v=""/>
    <s v="VIA DELLE ENERGIE RINNOVABILI, 16"/>
    <s v="CEVO"/>
    <s v="25040"/>
    <s v="VIA DELLE ENERGIE RINNOVABILI"/>
    <s v="16"/>
    <s v=""/>
    <s v=""/>
    <s v=""/>
    <s v=""/>
    <s v=""/>
    <s v="VIA DELLE ENERGIE RINNOVABILI, 16"/>
    <s v="VIA DELLE ENERGIE RINNOVABILI"/>
    <s v="16"/>
    <s v=""/>
    <s v=""/>
    <s v=""/>
    <s v=""/>
    <s v=""/>
    <s v="FAB"/>
    <s v="C591"/>
    <s v="NCT"/>
    <s v="00025"/>
    <s v="000522"/>
    <s v=""/>
    <s v="0006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92"/>
    <n v="92"/>
    <x v="1"/>
    <x v="8"/>
    <s v="ESPOSIZIONI, AUTOSALONI, DEPOSITI"/>
    <s v=""/>
    <s v=""/>
    <s v=""/>
    <s v=""/>
    <s v=""/>
    <s v=""/>
    <s v=""/>
    <s v=""/>
    <s v=""/>
    <s v="SIMULAZIONE TARI 2022 MT"/>
    <n v="81"/>
    <s v=""/>
    <n v="81"/>
    <n v="365"/>
    <s v="giorni"/>
    <s v="2022"/>
    <s v="01/01/2022"/>
    <s v="31/12/2022"/>
    <s v=""/>
    <s v=""/>
    <s v=""/>
    <s v=""/>
    <s v=""/>
    <s v=""/>
    <n v="0"/>
    <n v="0"/>
    <n v="0"/>
    <n v="0"/>
    <n v="92"/>
    <n v="0"/>
    <n v="0"/>
    <n v="0"/>
    <n v="0"/>
    <n v="92"/>
    <x v="2"/>
    <n v="11.332791689153305"/>
    <n v="69.667478731732885"/>
    <n v="2.7042088619566584E-4"/>
    <n v="11.332791689153305"/>
    <n v="69.667478731732885"/>
    <n v="81.000270420886196"/>
  </r>
  <r>
    <s v="V2K9940D01012022C108"/>
    <s v="20098"/>
    <s v="3190/4"/>
    <s v="04311820981"/>
    <s v="04311820981"/>
    <s v="G"/>
    <s v="TOMEC CEVO SRL DI GAUDIOSI MASSIMO"/>
    <s v=""/>
    <s v=""/>
    <s v=""/>
    <s v=""/>
    <s v=""/>
    <s v="VIA DELLE ENERGIE RINNOVABILI, 16"/>
    <s v="CEVO"/>
    <s v="25040"/>
    <s v="VIA DELLE ENERGIE RINNOVABILI"/>
    <s v="16"/>
    <s v=""/>
    <s v=""/>
    <s v=""/>
    <s v=""/>
    <s v=""/>
    <s v="VIA DELLE ENERGIE RINNOVABILI, 16"/>
    <s v="VIA DELLE ENERGIE RINNOVABILI"/>
    <s v="16"/>
    <s v=""/>
    <s v=""/>
    <s v=""/>
    <s v=""/>
    <s v=""/>
    <s v="FAB"/>
    <s v="C591"/>
    <s v="NCT"/>
    <s v="00025"/>
    <s v="000522"/>
    <s v=""/>
    <s v="0007"/>
    <s v=""/>
    <s v="A10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26"/>
    <n v="26"/>
    <x v="1"/>
    <x v="10"/>
    <s v="UFFICI, AGENZIE"/>
    <s v=""/>
    <s v=""/>
    <s v=""/>
    <s v=""/>
    <s v=""/>
    <s v=""/>
    <s v=""/>
    <s v=""/>
    <s v=""/>
    <s v="SIMULAZIONE TARI 2022 MT"/>
    <n v="64.56"/>
    <s v=""/>
    <n v="64.56"/>
    <n v="365"/>
    <s v="giorni"/>
    <s v="2022"/>
    <s v="01/01/2022"/>
    <s v="31/12/2022"/>
    <s v=""/>
    <s v=""/>
    <s v=""/>
    <s v=""/>
    <s v=""/>
    <s v=""/>
    <n v="0"/>
    <n v="0"/>
    <n v="0"/>
    <n v="0"/>
    <n v="26"/>
    <n v="0"/>
    <n v="0"/>
    <n v="0"/>
    <n v="0"/>
    <n v="26"/>
    <x v="2"/>
    <n v="10.675818257898044"/>
    <n v="53.881231920564147"/>
    <n v="-2.9498215378112036E-3"/>
    <n v="10.675818257898044"/>
    <n v="53.881231920564147"/>
    <n v="64.557050178462191"/>
  </r>
  <r>
    <s v="V2K9957D01012022C109"/>
    <s v="19825"/>
    <s v="3191/1"/>
    <s v="00799960158"/>
    <s v="11991500015"/>
    <s v="G"/>
    <s v="INTESA SAN PAOLO SPA"/>
    <s v=""/>
    <s v=""/>
    <s v=""/>
    <s v=""/>
    <s v=""/>
    <s v="VIA CEFALONIA, 74"/>
    <s v="BRESCIA"/>
    <s v="25124"/>
    <s v="VIA CEFALONIA"/>
    <s v="74"/>
    <s v=""/>
    <s v=""/>
    <s v=""/>
    <s v=""/>
    <s v=""/>
    <s v="VIA ROMA, 46"/>
    <s v="VIA ROMA"/>
    <s v="46"/>
    <s v=""/>
    <s v=""/>
    <s v=""/>
    <s v=""/>
    <s v=""/>
    <s v="FAB"/>
    <s v="C591"/>
    <s v="NCT"/>
    <s v="00015"/>
    <s v="000104"/>
    <s v=""/>
    <s v="0006"/>
    <s v=""/>
    <s v="C01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10"/>
    <n v="110"/>
    <x v="1"/>
    <x v="3"/>
    <s v="BANCHE ED ISTITUTI DI CREDITO, STUDI PROFESSIONALI"/>
    <s v=""/>
    <s v=""/>
    <s v=""/>
    <s v=""/>
    <s v=""/>
    <s v=""/>
    <s v=""/>
    <s v=""/>
    <s v="SUB A A UBI BANCA"/>
    <s v="SIMULAZIONE TARI 2022 MT"/>
    <n v="158.91999999999999"/>
    <s v=""/>
    <n v="158.91999999999999"/>
    <n v="365"/>
    <s v="giorni"/>
    <s v="2022"/>
    <s v="01/01/2022"/>
    <s v="31/12/2022"/>
    <s v=""/>
    <s v=""/>
    <s v=""/>
    <s v=""/>
    <s v=""/>
    <s v=""/>
    <n v="0"/>
    <n v="0"/>
    <n v="0"/>
    <n v="0"/>
    <n v="110"/>
    <n v="0"/>
    <n v="0"/>
    <n v="0"/>
    <n v="0"/>
    <n v="110"/>
    <x v="2"/>
    <n v="26.196815571303656"/>
    <n v="132.7215953519752"/>
    <n v="-1.5890767211317325E-3"/>
    <n v="26.196815571303656"/>
    <n v="132.7215953519752"/>
    <n v="158.91841092327886"/>
  </r>
  <r>
    <s v="V2K9972D01012022C122S"/>
    <s v="10990"/>
    <s v="3192/1"/>
    <s v="RNCMLL53B51L648T"/>
    <s v=""/>
    <s v="F"/>
    <s v="RONCHI MIRELLA"/>
    <s v="RONCHI"/>
    <s v="MIRELLA"/>
    <s v="F"/>
    <s v="11/02/1953"/>
    <s v="VALSAVIORE"/>
    <s v="VIA UMBERTO PRIMO, 28"/>
    <s v="CEVO"/>
    <s v="25040"/>
    <s v="VIA UMBERTO PRIMO"/>
    <s v="28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1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.04"/>
    <n v="83.04"/>
    <x v="0"/>
    <x v="0"/>
    <s v="LOCALI AD USO ABITAZIONE"/>
    <s v=""/>
    <s v=""/>
    <n v="2"/>
    <s v=""/>
    <s v=""/>
    <s v=""/>
    <s v=""/>
    <s v=""/>
    <s v="SUB A MAFFESSOLI PIETRO"/>
    <s v="SIMULAZIONE TARI 2022 MT"/>
    <n v="10.6"/>
    <s v=""/>
    <n v="10.6"/>
    <n v="39"/>
    <s v="giorni"/>
    <s v="2022"/>
    <s v="01/01/2022"/>
    <s v="08/02/2022"/>
    <s v=""/>
    <s v=""/>
    <s v=""/>
    <s v=""/>
    <s v=""/>
    <s v=""/>
    <n v="0"/>
    <n v="0"/>
    <n v="0"/>
    <n v="0"/>
    <n v="8.8727671232876713"/>
    <n v="0"/>
    <n v="0"/>
    <n v="0"/>
    <n v="0"/>
    <n v="0.10684931506849316"/>
    <x v="5"/>
    <n v="5.103541962943285"/>
    <n v="5.4967275165938707"/>
    <n v="2.6947953715605877E-4"/>
    <n v="5.103541962943285"/>
    <n v="5.4967275165938707"/>
    <n v="10.600269479537156"/>
  </r>
  <r>
    <s v="V2K9972D01012022C122"/>
    <s v="10990"/>
    <s v="3192/1"/>
    <s v="RNCMLL53B51L648T"/>
    <s v=""/>
    <s v="F"/>
    <s v="RONCHI MIRELLA"/>
    <s v="RONCHI"/>
    <s v="MIRELLA"/>
    <s v="F"/>
    <s v="11/02/1953"/>
    <s v="VALSAVIORE"/>
    <s v="VIA UMBERTO PRIMO, 28"/>
    <s v="CEVO"/>
    <s v="25040"/>
    <s v="VIA UMBERTO PRIMO"/>
    <s v="28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12"/>
    <s v=""/>
    <s v="0001"/>
    <s v=""/>
    <s v="A02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83.04"/>
    <n v="83.04"/>
    <x v="0"/>
    <x v="0"/>
    <s v="LOCALI AD USO ABITAZIONE"/>
    <s v=""/>
    <s v=""/>
    <n v="1"/>
    <s v=""/>
    <s v=""/>
    <s v=""/>
    <s v=""/>
    <s v=""/>
    <s v="SUB A MAFFESSOLI PIETRO"/>
    <s v="SIMULAZIONE TARI 2022 MT"/>
    <n v="51.69"/>
    <s v=""/>
    <n v="51.69"/>
    <n v="326"/>
    <s v="giorni"/>
    <s v="2022"/>
    <s v="09/02/2022"/>
    <s v="31/12/2022"/>
    <s v=""/>
    <s v=""/>
    <s v=""/>
    <s v=""/>
    <s v=""/>
    <s v=""/>
    <n v="0"/>
    <n v="0"/>
    <n v="0"/>
    <n v="0"/>
    <n v="74.167232876712333"/>
    <n v="0"/>
    <n v="0"/>
    <n v="0"/>
    <n v="0"/>
    <n v="0.89315068493150684"/>
    <x v="0"/>
    <n v="36.566036921307926"/>
    <n v="15.12179890641014"/>
    <n v="-2.164172281929666E-3"/>
    <n v="36.566036921307926"/>
    <n v="15.12179890641014"/>
    <n v="51.687835827718068"/>
  </r>
  <r>
    <s v="V2K9975D01012022C123S"/>
    <s v="10990"/>
    <s v="3193/1"/>
    <s v="RNCMLL53B51L648T"/>
    <s v=""/>
    <s v="F"/>
    <s v="RONCHI MIRELLA"/>
    <s v="RONCHI"/>
    <s v="MIRELLA"/>
    <s v="F"/>
    <s v="11/02/1953"/>
    <s v="VALSAVIORE"/>
    <s v="VIA UMBERTO PRIMO, 28"/>
    <s v="CEVO"/>
    <s v="25040"/>
    <s v="VIA UMBERTO PRIMO"/>
    <s v="28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12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.82"/>
    <n v="17.82"/>
    <x v="0"/>
    <x v="1"/>
    <s v="LOCALI ACCESSORI UTENZA DOMESTICA"/>
    <s v=""/>
    <s v=""/>
    <n v="2"/>
    <s v=""/>
    <s v=""/>
    <s v=""/>
    <s v=""/>
    <s v=""/>
    <s v="SUB A MAFFESSOLI PIETRO"/>
    <s v="SIMULAZIONE TARI 2022 MT"/>
    <n v="1.1000000000000001"/>
    <s v=""/>
    <n v="1.1000000000000001"/>
    <n v="39"/>
    <s v="giorni"/>
    <s v="2022"/>
    <s v="01/01/2022"/>
    <s v="08/02/2022"/>
    <s v=""/>
    <s v=""/>
    <s v=""/>
    <s v=""/>
    <s v=""/>
    <s v=""/>
    <n v="0"/>
    <n v="0"/>
    <n v="0"/>
    <n v="0"/>
    <n v="1.9040547945205479"/>
    <n v="1"/>
    <n v="0"/>
    <n v="0"/>
    <n v="0"/>
    <n v="0"/>
    <x v="5"/>
    <n v="1.0951965050535806"/>
    <n v="0"/>
    <n v="-4.8034949464195176E-3"/>
    <n v="1.0951965050535806"/>
    <n v="0"/>
    <n v="1.0951965050535806"/>
  </r>
  <r>
    <s v="V2K9975D01012022C123"/>
    <s v="10990"/>
    <s v="3193/1"/>
    <s v="RNCMLL53B51L648T"/>
    <s v=""/>
    <s v="F"/>
    <s v="RONCHI MIRELLA"/>
    <s v="RONCHI"/>
    <s v="MIRELLA"/>
    <s v="F"/>
    <s v="11/02/1953"/>
    <s v="VALSAVIORE"/>
    <s v="VIA UMBERTO PRIMO, 28"/>
    <s v="CEVO"/>
    <s v="25040"/>
    <s v="VIA UMBERTO PRIMO"/>
    <s v="28"/>
    <s v=""/>
    <s v=""/>
    <s v=""/>
    <s v=""/>
    <s v=""/>
    <s v="VIA UMBERTO PRIMO, 28"/>
    <s v="VIA UMBERTO PRIMO"/>
    <s v="28"/>
    <s v=""/>
    <s v=""/>
    <s v=""/>
    <s v=""/>
    <s v=""/>
    <s v="FAB"/>
    <s v="C591"/>
    <s v="NCT"/>
    <s v="00011"/>
    <s v="000012"/>
    <s v=""/>
    <s v="0002"/>
    <s v=""/>
    <s v="C06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n v="17.82"/>
    <n v="17.82"/>
    <x v="0"/>
    <x v="1"/>
    <s v="LOCALI ACCESSORI UTENZA DOMESTICA"/>
    <s v=""/>
    <s v=""/>
    <n v="1"/>
    <s v=""/>
    <s v=""/>
    <s v=""/>
    <s v=""/>
    <s v=""/>
    <s v="SUB A MAFFESSOLI PIETRO"/>
    <s v="SIMULAZIONE TARI 2022 MT"/>
    <n v="7.85"/>
    <s v=""/>
    <n v="7.85"/>
    <n v="326"/>
    <s v="giorni"/>
    <s v="2022"/>
    <s v="09/02/2022"/>
    <s v="31/12/2022"/>
    <s v=""/>
    <s v=""/>
    <s v=""/>
    <s v=""/>
    <s v=""/>
    <s v=""/>
    <n v="0"/>
    <n v="0"/>
    <n v="0"/>
    <n v="0"/>
    <n v="15.915945205479453"/>
    <n v="1"/>
    <n v="0"/>
    <n v="0"/>
    <n v="0"/>
    <n v="0"/>
    <x v="0"/>
    <n v="7.8469024318124676"/>
    <n v="0"/>
    <n v="-3.0975681875320404E-3"/>
    <n v="7.8469024318124676"/>
    <n v="0"/>
    <n v="7.846902431812467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UD" cacheId="0" applyNumberFormats="0" applyBorderFormats="0" applyFontFormats="0" applyPatternFormats="0" applyAlignmentFormats="0" applyWidthHeightFormats="1" dataCaption="Valori" updatedVersion="7" minRefreshableVersion="3" showCalcMbrs="0" itemPrintTitles="1" createdVersion="3" indent="0" outline="1" outlineData="1" multipleFieldFilters="0">
  <location ref="A1:C11" firstHeaderRow="1" firstDataRow="2" firstDataCol="1"/>
  <pivotFields count="122"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numFmtId="4" showAll="0" defaultSubtotal="0"/>
    <pivotField numFmtId="4" showAll="0" defaultSubtotal="0"/>
    <pivotField axis="axisRow" showAll="0" defaultSubtotal="0">
      <items count="2">
        <item x="0"/>
        <item h="1"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numFmtId="9" showAll="0" defaultSubtotal="0"/>
    <pivotField numFmtId="9" showAll="0" defaultSubtotal="0"/>
    <pivotField numFmtId="9" showAll="0" defaultSubtotal="0"/>
    <pivotField numFmtId="9" showAll="0" defaultSubtotal="0"/>
    <pivotField dataField="1" numFmtId="4" showAll="0" defaultSubtotal="0"/>
    <pivotField numFmtId="9" showAll="0" defaultSubtotal="0"/>
    <pivotField numFmtId="9" showAll="0" defaultSubtotal="0"/>
    <pivotField numFmtId="9" showAll="0" defaultSubtotal="0"/>
    <pivotField numFmtId="9" showAll="0" defaultSubtotal="0"/>
    <pivotField dataField="1" numFmtId="4" showAll="0" defaultSubtotal="0"/>
    <pivotField axis="axisRow" showAll="0" defaultSubtotal="0">
      <items count="8">
        <item x="0"/>
        <item x="5"/>
        <item x="6"/>
        <item x="4"/>
        <item x="3"/>
        <item x="7"/>
        <item x="2"/>
        <item x="1"/>
      </items>
    </pivotField>
    <pivotField numFmtId="44" showAll="0" defaultSubtotal="0"/>
    <pivotField numFmtId="44" showAll="0" defaultSubtotal="0"/>
    <pivotField numFmtId="44" showAll="0" defaultSubtotal="0"/>
    <pivotField numFmtId="44" showAll="0" defaultSubtotal="0"/>
    <pivotField numFmtId="44" showAll="0" defaultSubtotal="0"/>
    <pivotField numFmtId="44" showAll="0"/>
  </pivotFields>
  <rowFields count="2">
    <field x="78"/>
    <field x="115"/>
  </rowFields>
  <rowItems count="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Sup Ridotta" fld="109" baseField="0" baseItem="0" numFmtId="4"/>
    <dataField name="Somma di Sup./Utenza Ridotta" fld="114" baseField="0" baseItem="0" numFmtId="4"/>
  </dataFields>
  <formats count="6">
    <format dxfId="5">
      <pivotArea field="78" type="button" dataOnly="0" labelOnly="1" outline="0" axis="axisRow" fieldPosition="0"/>
    </format>
    <format dxfId="4">
      <pivotArea field="78" type="button" dataOnly="0" labelOnly="1" outline="0" axis="axisRow" fieldPosition="0"/>
    </format>
    <format dxfId="3">
      <pivotArea outline="0" fieldPosition="0">
        <references count="1">
          <reference field="4294967294" count="1">
            <x v="0"/>
          </reference>
        </references>
      </pivotArea>
    </format>
    <format dxfId="2">
      <pivotArea outline="0" fieldPosition="0">
        <references count="1">
          <reference field="4294967294" count="1">
            <x v="1"/>
          </reference>
        </references>
      </pivotArea>
    </format>
    <format dxfId="1">
      <pivotArea field="78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8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UND" cacheId="0" applyNumberFormats="0" applyBorderFormats="0" applyFontFormats="0" applyPatternFormats="0" applyAlignmentFormats="0" applyWidthHeightFormats="1" dataCaption="Valori" updatedVersion="7" minRefreshableVersion="3" showCalcMbrs="0" itemPrintTitles="1" createdVersion="3" indent="0" outline="1" outlineData="1" multipleFieldFilters="0">
  <location ref="E1:I18" firstHeaderRow="1" firstDataRow="2" firstDataCol="1"/>
  <pivotFields count="122"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numFmtId="4" showAll="0" defaultSubtotal="0"/>
    <pivotField numFmtId="4" showAll="0" defaultSubtotal="0"/>
    <pivotField axis="axisRow" dataField="1" showAll="0" sortType="ascending" defaultSubtotal="0">
      <items count="2">
        <item h="1" x="0"/>
        <item x="1"/>
      </items>
    </pivotField>
    <pivotField axis="axisRow" showAll="0" sortType="ascending" defaultSubtotal="0">
      <items count="17">
        <item x="7"/>
        <item x="8"/>
        <item x="11"/>
        <item x="5"/>
        <item x="10"/>
        <item x="3"/>
        <item x="6"/>
        <item x="2"/>
        <item x="9"/>
        <item x="15"/>
        <item x="14"/>
        <item x="12"/>
        <item x="13"/>
        <item x="16"/>
        <item x="0"/>
        <item x="1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numFmtId="9" showAll="0" defaultSubtotal="0"/>
    <pivotField numFmtId="9" showAll="0" defaultSubtotal="0"/>
    <pivotField numFmtId="9" showAll="0" defaultSubtotal="0"/>
    <pivotField numFmtId="9" showAll="0" defaultSubtotal="0"/>
    <pivotField dataField="1" numFmtId="4" showAll="0" defaultSubtotal="0"/>
    <pivotField numFmtId="9" showAll="0" defaultSubtotal="0"/>
    <pivotField numFmtId="9" showAll="0" defaultSubtotal="0"/>
    <pivotField numFmtId="9" showAll="0" defaultSubtotal="0"/>
    <pivotField numFmtId="9" showAll="0" defaultSubtotal="0"/>
    <pivotField dataField="1" numFmtId="4" showAll="0" defaultSubtotal="0"/>
    <pivotField showAll="0" defaultSubtotal="0"/>
    <pivotField numFmtId="44" showAll="0" defaultSubtotal="0"/>
    <pivotField numFmtId="44" showAll="0" defaultSubtotal="0"/>
    <pivotField numFmtId="44" showAll="0" defaultSubtotal="0"/>
    <pivotField numFmtId="44" showAll="0" defaultSubtotal="0"/>
    <pivotField numFmtId="44" showAll="0" defaultSubtotal="0"/>
    <pivotField numFmtId="44" showAll="0"/>
  </pivotFields>
  <rowFields count="2">
    <field x="78"/>
    <field x="79"/>
  </rowFields>
  <rowItems count="16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ma di Sup Ridotta" fld="109" baseField="0" baseItem="0" numFmtId="4"/>
    <dataField name="Somma di Sup./Utenza Ridotta" fld="114" baseField="0" baseItem="0" numFmtId="4"/>
    <dataField name="Media di SUP_CONSIDERATA" fld="76" subtotal="average" baseField="0" baseItem="0" numFmtId="4"/>
    <dataField name="Conteggio di TIPOLOGIA_CATEGORIA" fld="78" subtotal="count" baseField="0" baseItem="0"/>
  </dataFields>
  <formats count="15">
    <format dxfId="20">
      <pivotArea type="all" dataOnly="0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-2" type="button" dataOnly="0" labelOnly="1" outline="0" axis="axisCol" fieldPosition="0"/>
    </format>
    <format dxfId="16">
      <pivotArea type="topRight" dataOnly="0" labelOnly="1" outline="0" fieldPosition="0"/>
    </format>
    <format dxfId="15">
      <pivotArea field="78" type="button" dataOnly="0" labelOnly="1" outline="0" axis="axisRow" fieldPosition="0"/>
    </format>
    <format dxfId="14">
      <pivotArea outline="0" fieldPosition="0">
        <references count="1">
          <reference field="4294967294" count="1">
            <x v="2"/>
          </reference>
        </references>
      </pivotArea>
    </format>
    <format dxfId="1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">
      <pivotArea outline="0" fieldPosition="0">
        <references count="1">
          <reference field="4294967294" count="1">
            <x v="0"/>
          </reference>
        </references>
      </pivotArea>
    </format>
    <format dxfId="10">
      <pivotArea grandRow="1" outline="0" collapsedLevelsAreSubtotals="1" fieldPosition="0"/>
    </format>
    <format dxfId="9">
      <pivotArea outline="0" fieldPosition="0">
        <references count="1">
          <reference field="4294967294" count="1">
            <x v="1"/>
          </reference>
        </references>
      </pivotArea>
    </format>
    <format dxfId="8">
      <pivotArea field="78" type="button" dataOnly="0" labelOnly="1" outline="0" axis="axisRow" fieldPosition="0"/>
    </format>
    <format dxfId="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">
      <pivotArea field="78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</formats>
  <pivotTableStyleInfo name="PivotStyleLight21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80" zoomScaleNormal="80" workbookViewId="0">
      <selection sqref="A1:R1"/>
    </sheetView>
  </sheetViews>
  <sheetFormatPr defaultColWidth="9.140625" defaultRowHeight="15" x14ac:dyDescent="0.25"/>
  <cols>
    <col min="1" max="1" width="64.140625" style="59" customWidth="1"/>
    <col min="2" max="2" width="12.7109375" style="59" customWidth="1"/>
    <col min="3" max="3" width="14.140625" style="59" customWidth="1"/>
    <col min="4" max="4" width="1.42578125" style="59" customWidth="1"/>
    <col min="5" max="5" width="12.7109375" style="59" customWidth="1"/>
    <col min="6" max="6" width="16.140625" style="59" customWidth="1"/>
    <col min="7" max="7" width="1.42578125" style="59" customWidth="1"/>
    <col min="8" max="9" width="12.7109375" style="59" customWidth="1"/>
    <col min="10" max="10" width="12.7109375" style="291" hidden="1" customWidth="1"/>
    <col min="11" max="11" width="1.42578125" style="59" customWidth="1"/>
    <col min="12" max="12" width="9.28515625" style="59" bestFit="1" customWidth="1"/>
    <col min="13" max="16" width="14" style="59" customWidth="1"/>
    <col min="17" max="18" width="13.42578125" style="59" customWidth="1"/>
    <col min="19" max="19" width="1.7109375" style="59" customWidth="1"/>
    <col min="20" max="20" width="12.7109375" style="59" customWidth="1"/>
    <col min="21" max="21" width="9.5703125" style="59" bestFit="1" customWidth="1"/>
    <col min="22" max="22" width="9.28515625" style="59" bestFit="1" customWidth="1"/>
    <col min="23" max="23" width="15.28515625" style="59" customWidth="1"/>
    <col min="24" max="16384" width="9.140625" style="59"/>
  </cols>
  <sheetData>
    <row r="1" spans="1:18" s="224" customFormat="1" ht="18.75" x14ac:dyDescent="0.3">
      <c r="A1" s="468" t="s">
        <v>38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</row>
    <row r="2" spans="1:18" ht="5.25" customHeight="1" x14ac:dyDescent="0.25"/>
    <row r="3" spans="1:18" s="95" customFormat="1" x14ac:dyDescent="0.25">
      <c r="A3" s="469" t="s">
        <v>118</v>
      </c>
      <c r="B3" s="469">
        <v>2022</v>
      </c>
      <c r="C3" s="469"/>
      <c r="E3" s="463">
        <v>2021</v>
      </c>
      <c r="F3" s="463"/>
      <c r="H3" s="464" t="s">
        <v>119</v>
      </c>
      <c r="I3" s="464"/>
      <c r="J3" s="423"/>
      <c r="L3" s="465" t="s">
        <v>114</v>
      </c>
      <c r="M3" s="469">
        <v>2022</v>
      </c>
      <c r="N3" s="469"/>
      <c r="O3" s="466">
        <v>2021</v>
      </c>
      <c r="P3" s="467"/>
      <c r="Q3" s="464" t="s">
        <v>95</v>
      </c>
      <c r="R3" s="461" t="s">
        <v>128</v>
      </c>
    </row>
    <row r="4" spans="1:18" s="95" customFormat="1" ht="45" x14ac:dyDescent="0.25">
      <c r="A4" s="469"/>
      <c r="B4" s="208" t="s">
        <v>120</v>
      </c>
      <c r="C4" s="208" t="s">
        <v>121</v>
      </c>
      <c r="E4" s="92" t="s">
        <v>120</v>
      </c>
      <c r="F4" s="92" t="s">
        <v>121</v>
      </c>
      <c r="H4" s="210" t="s">
        <v>120</v>
      </c>
      <c r="I4" s="210" t="s">
        <v>121</v>
      </c>
      <c r="J4" s="423"/>
      <c r="L4" s="465"/>
      <c r="M4" s="292" t="s">
        <v>115</v>
      </c>
      <c r="N4" s="209" t="s">
        <v>129</v>
      </c>
      <c r="O4" s="308" t="s">
        <v>115</v>
      </c>
      <c r="P4" s="211" t="s">
        <v>129</v>
      </c>
      <c r="Q4" s="464"/>
      <c r="R4" s="461"/>
    </row>
    <row r="5" spans="1:18" x14ac:dyDescent="0.25">
      <c r="A5" s="191" t="s">
        <v>122</v>
      </c>
      <c r="B5" s="194">
        <f>'tariffe UD'!M14</f>
        <v>0.61596142127556164</v>
      </c>
      <c r="C5" s="195">
        <f>'tariffe UD'!M28</f>
        <v>15.164853048114928</v>
      </c>
      <c r="E5" s="200">
        <f>'tariffe UD'!O14</f>
        <v>0.49302145304640654</v>
      </c>
      <c r="F5" s="195">
        <f>'tariffe UD'!O28</f>
        <v>16.930848468833439</v>
      </c>
      <c r="H5" s="318">
        <f>B5-E5</f>
        <v>0.12293996822915509</v>
      </c>
      <c r="I5" s="322">
        <f>C5-F5</f>
        <v>-1.7659954207185109</v>
      </c>
      <c r="J5" s="424"/>
      <c r="L5" s="337">
        <f>ROUND('DATI INPUT'!C20/'DATI INPUT'!E20,0)</f>
        <v>79</v>
      </c>
      <c r="M5" s="312">
        <f t="shared" ref="M5:M10" si="0">(L5*B5)+C5</f>
        <v>63.8258053288843</v>
      </c>
      <c r="N5" s="279">
        <f t="shared" ref="N5:N10" si="1">M5+(M5*5%)</f>
        <v>67.017095595328513</v>
      </c>
      <c r="O5" s="309">
        <f>(L5*E5)+F5</f>
        <v>55.879543259499556</v>
      </c>
      <c r="P5" s="279">
        <f t="shared" ref="P5:P10" si="2">O5+(O5*5%)</f>
        <v>58.673520422474532</v>
      </c>
      <c r="Q5" s="301">
        <f t="shared" ref="Q5:Q10" si="3">N5-P5</f>
        <v>8.3435751728539813</v>
      </c>
      <c r="R5" s="302">
        <f t="shared" ref="R5:R10" si="4">M5-O5</f>
        <v>7.9462620693847441</v>
      </c>
    </row>
    <row r="6" spans="1:18" x14ac:dyDescent="0.25">
      <c r="A6" s="192" t="s">
        <v>123</v>
      </c>
      <c r="B6" s="196">
        <f>'tariffe UD'!M15</f>
        <v>0.71862165815482193</v>
      </c>
      <c r="C6" s="197">
        <f>'tariffe UD'!M29</f>
        <v>46.077822723118445</v>
      </c>
      <c r="E6" s="201">
        <f>'tariffe UD'!O15</f>
        <v>0.57519169522080771</v>
      </c>
      <c r="F6" s="197">
        <f>'tariffe UD'!O29</f>
        <v>51.443731886070836</v>
      </c>
      <c r="H6" s="319">
        <f t="shared" ref="H6:I10" si="5">B6-E6</f>
        <v>0.14342996293401422</v>
      </c>
      <c r="I6" s="321">
        <f t="shared" si="5"/>
        <v>-5.3659091629523914</v>
      </c>
      <c r="J6" s="424"/>
      <c r="L6" s="338">
        <f>ROUND('DATI INPUT'!C21/'DATI INPUT'!E21,0)</f>
        <v>102</v>
      </c>
      <c r="M6" s="313">
        <f>(L6*B6)+C6</f>
        <v>119.37723185491028</v>
      </c>
      <c r="N6" s="280">
        <f>M6+(M6*5%)</f>
        <v>125.34609344765579</v>
      </c>
      <c r="O6" s="310">
        <f t="shared" ref="O6:O10" si="6">(L6*E6)+F6</f>
        <v>110.11328479859321</v>
      </c>
      <c r="P6" s="280">
        <f t="shared" si="2"/>
        <v>115.61894903852287</v>
      </c>
      <c r="Q6" s="303">
        <f t="shared" si="3"/>
        <v>9.7271444091329187</v>
      </c>
      <c r="R6" s="304">
        <f t="shared" si="4"/>
        <v>9.2639470563170647</v>
      </c>
    </row>
    <row r="7" spans="1:18" x14ac:dyDescent="0.25">
      <c r="A7" s="192" t="s">
        <v>124</v>
      </c>
      <c r="B7" s="196">
        <f>'tariffe UD'!M16</f>
        <v>0.79195039878286488</v>
      </c>
      <c r="C7" s="197">
        <f>'tariffe UD'!M30</f>
        <v>60.367780403072892</v>
      </c>
      <c r="E7" s="201">
        <f>'tariffe UD'!O16</f>
        <v>0.63388472534537987</v>
      </c>
      <c r="F7" s="197">
        <f>'tariffe UD'!O30</f>
        <v>67.397800635548478</v>
      </c>
      <c r="H7" s="319">
        <f t="shared" si="5"/>
        <v>0.15806567343748501</v>
      </c>
      <c r="I7" s="321">
        <f t="shared" si="5"/>
        <v>-7.0300202324755858</v>
      </c>
      <c r="J7" s="424"/>
      <c r="L7" s="338">
        <f>ROUND('DATI INPUT'!C22/'DATI INPUT'!E22,0)</f>
        <v>84</v>
      </c>
      <c r="M7" s="313">
        <f t="shared" si="0"/>
        <v>126.89161390083353</v>
      </c>
      <c r="N7" s="280">
        <f t="shared" si="1"/>
        <v>133.23619459587522</v>
      </c>
      <c r="O7" s="310">
        <f t="shared" si="6"/>
        <v>120.64411756456039</v>
      </c>
      <c r="P7" s="280">
        <f t="shared" si="2"/>
        <v>126.6763234427884</v>
      </c>
      <c r="Q7" s="303">
        <f t="shared" si="3"/>
        <v>6.5598711530868172</v>
      </c>
      <c r="R7" s="304">
        <f t="shared" si="4"/>
        <v>6.2474963362731444</v>
      </c>
    </row>
    <row r="8" spans="1:18" x14ac:dyDescent="0.25">
      <c r="A8" s="192" t="s">
        <v>125</v>
      </c>
      <c r="B8" s="196">
        <f>'tariffe UD'!M17</f>
        <v>0.85061339128529945</v>
      </c>
      <c r="C8" s="197">
        <f>'tariffe UD'!M31</f>
        <v>73.78284271486686</v>
      </c>
      <c r="E8" s="201">
        <f>'tariffe UD'!O17</f>
        <v>0.68083914944503754</v>
      </c>
      <c r="F8" s="197">
        <f>'tariffe UD'!O31</f>
        <v>82.375089665670373</v>
      </c>
      <c r="H8" s="319">
        <f t="shared" si="5"/>
        <v>0.16977424184026191</v>
      </c>
      <c r="I8" s="321">
        <f t="shared" si="5"/>
        <v>-8.5922469508035135</v>
      </c>
      <c r="J8" s="424"/>
      <c r="L8" s="338">
        <f>ROUND('DATI INPUT'!C23/'DATI INPUT'!E23,0)</f>
        <v>118</v>
      </c>
      <c r="M8" s="313">
        <f t="shared" si="0"/>
        <v>174.15522288653221</v>
      </c>
      <c r="N8" s="280">
        <f t="shared" si="1"/>
        <v>182.86298403085883</v>
      </c>
      <c r="O8" s="310">
        <f t="shared" si="6"/>
        <v>162.71410930018482</v>
      </c>
      <c r="P8" s="280">
        <f t="shared" si="2"/>
        <v>170.84981476519405</v>
      </c>
      <c r="Q8" s="303">
        <f t="shared" si="3"/>
        <v>12.013169265664772</v>
      </c>
      <c r="R8" s="304">
        <f t="shared" si="4"/>
        <v>11.441113586347399</v>
      </c>
    </row>
    <row r="9" spans="1:18" x14ac:dyDescent="0.25">
      <c r="A9" s="192" t="s">
        <v>126</v>
      </c>
      <c r="B9" s="196">
        <f>'tariffe UD'!M18</f>
        <v>0.9092763837877339</v>
      </c>
      <c r="C9" s="197">
        <f>'tariffe UD'!M32</f>
        <v>98.863176602133862</v>
      </c>
      <c r="E9" s="201">
        <f>'tariffe UD'!O18</f>
        <v>0.72779357354469543</v>
      </c>
      <c r="F9" s="197">
        <f>'tariffe UD'!O32</f>
        <v>110.3761082872026</v>
      </c>
      <c r="H9" s="319">
        <f t="shared" si="5"/>
        <v>0.18148281024303847</v>
      </c>
      <c r="I9" s="321">
        <f t="shared" si="5"/>
        <v>-11.512931685068736</v>
      </c>
      <c r="J9" s="424"/>
      <c r="L9" s="338">
        <f>ROUND('DATI INPUT'!C24/'DATI INPUT'!E24,0)</f>
        <v>134</v>
      </c>
      <c r="M9" s="313">
        <f t="shared" si="0"/>
        <v>220.70621202969022</v>
      </c>
      <c r="N9" s="280">
        <f t="shared" si="1"/>
        <v>231.74152263117475</v>
      </c>
      <c r="O9" s="310">
        <f t="shared" si="6"/>
        <v>207.90044714219178</v>
      </c>
      <c r="P9" s="280">
        <f t="shared" si="2"/>
        <v>218.29546949930136</v>
      </c>
      <c r="Q9" s="303">
        <f t="shared" si="3"/>
        <v>13.446053131873384</v>
      </c>
      <c r="R9" s="304">
        <f t="shared" si="4"/>
        <v>12.805764887498441</v>
      </c>
    </row>
    <row r="10" spans="1:18" x14ac:dyDescent="0.25">
      <c r="A10" s="82" t="s">
        <v>127</v>
      </c>
      <c r="B10" s="198">
        <f>'tariffe UD'!M19</f>
        <v>0.95327362816455985</v>
      </c>
      <c r="C10" s="199">
        <f>'tariffe UD'!M33</f>
        <v>114.0280296502488</v>
      </c>
      <c r="E10" s="202">
        <f>'tariffe UD'!O19</f>
        <v>0.76300939161943881</v>
      </c>
      <c r="F10" s="199">
        <f>'tariffe UD'!O33</f>
        <v>127.30695675603603</v>
      </c>
      <c r="H10" s="320">
        <f t="shared" si="5"/>
        <v>0.19026423654512103</v>
      </c>
      <c r="I10" s="323">
        <f t="shared" si="5"/>
        <v>-13.278927105787233</v>
      </c>
      <c r="J10" s="424"/>
      <c r="L10" s="339">
        <f>ROUND('DATI INPUT'!C25/'DATI INPUT'!E25,0)</f>
        <v>125</v>
      </c>
      <c r="M10" s="314">
        <f t="shared" si="0"/>
        <v>233.18723317081879</v>
      </c>
      <c r="N10" s="281">
        <f t="shared" si="1"/>
        <v>244.84659482935973</v>
      </c>
      <c r="O10" s="311">
        <f t="shared" si="6"/>
        <v>222.68313070846588</v>
      </c>
      <c r="P10" s="281">
        <f t="shared" si="2"/>
        <v>233.81728724388918</v>
      </c>
      <c r="Q10" s="305">
        <f t="shared" si="3"/>
        <v>11.029307585470548</v>
      </c>
      <c r="R10" s="306">
        <f t="shared" si="4"/>
        <v>10.504102462352904</v>
      </c>
    </row>
    <row r="12" spans="1:18" s="224" customFormat="1" ht="18.75" x14ac:dyDescent="0.3">
      <c r="A12" s="458" t="s">
        <v>37</v>
      </c>
      <c r="B12" s="459"/>
      <c r="C12" s="459"/>
      <c r="D12" s="459"/>
      <c r="E12" s="459"/>
      <c r="F12" s="459"/>
      <c r="G12" s="459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60"/>
    </row>
    <row r="13" spans="1:18" ht="6.75" customHeight="1" x14ac:dyDescent="0.25"/>
    <row r="14" spans="1:18" s="95" customFormat="1" x14ac:dyDescent="0.25">
      <c r="A14" s="462" t="s">
        <v>118</v>
      </c>
      <c r="B14" s="462">
        <v>2022</v>
      </c>
      <c r="C14" s="462"/>
      <c r="E14" s="463">
        <v>2021</v>
      </c>
      <c r="F14" s="463"/>
      <c r="H14" s="464" t="s">
        <v>119</v>
      </c>
      <c r="I14" s="464"/>
      <c r="J14" s="423"/>
      <c r="L14" s="465" t="s">
        <v>114</v>
      </c>
      <c r="M14" s="462">
        <v>2022</v>
      </c>
      <c r="N14" s="462"/>
      <c r="O14" s="466">
        <v>2021</v>
      </c>
      <c r="P14" s="467"/>
      <c r="Q14" s="464" t="s">
        <v>95</v>
      </c>
      <c r="R14" s="461" t="s">
        <v>128</v>
      </c>
    </row>
    <row r="15" spans="1:18" s="95" customFormat="1" ht="45" x14ac:dyDescent="0.25">
      <c r="A15" s="462"/>
      <c r="B15" s="179" t="s">
        <v>120</v>
      </c>
      <c r="C15" s="179" t="s">
        <v>121</v>
      </c>
      <c r="E15" s="92" t="s">
        <v>120</v>
      </c>
      <c r="F15" s="92" t="s">
        <v>121</v>
      </c>
      <c r="H15" s="210" t="s">
        <v>120</v>
      </c>
      <c r="I15" s="210" t="s">
        <v>121</v>
      </c>
      <c r="J15" s="423"/>
      <c r="L15" s="465"/>
      <c r="M15" s="293" t="s">
        <v>115</v>
      </c>
      <c r="N15" s="180" t="s">
        <v>129</v>
      </c>
      <c r="O15" s="308" t="s">
        <v>115</v>
      </c>
      <c r="P15" s="211" t="s">
        <v>129</v>
      </c>
      <c r="Q15" s="464"/>
      <c r="R15" s="461"/>
    </row>
    <row r="16" spans="1:18" x14ac:dyDescent="0.25">
      <c r="A16" s="341" t="str">
        <f>'DATI INPUT'!A35</f>
        <v>01 - Musei, biblioteche, scuole, associazioni, luoghi di culto</v>
      </c>
      <c r="B16" s="194">
        <f>'tariffe UND'!G71</f>
        <v>0.18581227904448652</v>
      </c>
      <c r="C16" s="195">
        <f>'tariffe UND'!H71</f>
        <v>0.6658124338294753</v>
      </c>
      <c r="D16" s="188"/>
      <c r="E16" s="200">
        <f>'tariffe UND'!L14</f>
        <v>0.13139468625105286</v>
      </c>
      <c r="F16" s="195">
        <f>'tariffe UND'!L44</f>
        <v>0.65628784312502009</v>
      </c>
      <c r="H16" s="318">
        <f>B16-E16</f>
        <v>5.4417592793433667E-2</v>
      </c>
      <c r="I16" s="322">
        <f>C16-F16</f>
        <v>9.5245907044552158E-3</v>
      </c>
      <c r="J16" s="425">
        <f>SUM(H16:I16)/SUM(E16:F16)</f>
        <v>8.1177607872727334E-2</v>
      </c>
      <c r="L16" s="315">
        <f>'tariffe UND'!F96</f>
        <v>0</v>
      </c>
      <c r="M16" s="312">
        <f>(L16*B16)+(L16*C16)</f>
        <v>0</v>
      </c>
      <c r="N16" s="279">
        <f>M16+(M16*5%)</f>
        <v>0</v>
      </c>
      <c r="O16" s="309">
        <f>(L16*E16)+(L16*F16)</f>
        <v>0</v>
      </c>
      <c r="P16" s="206">
        <f>O16+(O16*5%)</f>
        <v>0</v>
      </c>
      <c r="Q16" s="307">
        <f>N16-P16</f>
        <v>0</v>
      </c>
      <c r="R16" s="302">
        <f>M16-O16</f>
        <v>0</v>
      </c>
    </row>
    <row r="17" spans="1:18" x14ac:dyDescent="0.25">
      <c r="A17" s="342" t="str">
        <f>'DATI INPUT'!A36</f>
        <v>02 - Campeggi, distributori carburanti</v>
      </c>
      <c r="B17" s="196">
        <f>'tariffe UND'!G72</f>
        <v>0.46453069761121629</v>
      </c>
      <c r="C17" s="197">
        <f>'tariffe UND'!H72</f>
        <v>1.6773351698396393</v>
      </c>
      <c r="D17" s="188"/>
      <c r="E17" s="201">
        <f>'tariffe UND'!L15</f>
        <v>0.3284867156276321</v>
      </c>
      <c r="F17" s="197">
        <f>'tariffe UND'!L45</f>
        <v>1.6533405278726465</v>
      </c>
      <c r="H17" s="319">
        <f>B17-E17</f>
        <v>0.13604398198358419</v>
      </c>
      <c r="I17" s="321">
        <f>C17-F17</f>
        <v>2.3994641966992747E-2</v>
      </c>
      <c r="J17" s="425">
        <f t="shared" ref="J17:J36" si="7">SUM(H17:I17)/SUM(E17:F17)</f>
        <v>8.0753064867510202E-2</v>
      </c>
      <c r="L17" s="316">
        <f>'tariffe UND'!F97</f>
        <v>347.5</v>
      </c>
      <c r="M17" s="313">
        <f t="shared" ref="M17:M36" si="8">(L17*B17)+(L17*C17)</f>
        <v>744.29838893917224</v>
      </c>
      <c r="N17" s="280">
        <f t="shared" ref="N17:N36" si="9">M17+(M17*5%)</f>
        <v>781.5133083861308</v>
      </c>
      <c r="O17" s="310">
        <f t="shared" ref="O17:O36" si="10">(L17*E17)+(L17*F17)</f>
        <v>688.6849671163468</v>
      </c>
      <c r="P17" s="207">
        <f>O17+(O17*5%)</f>
        <v>723.11921547216411</v>
      </c>
      <c r="Q17" s="303">
        <f t="shared" ref="Q17:Q25" si="11">N17-P17</f>
        <v>58.394092913966688</v>
      </c>
      <c r="R17" s="304">
        <f>M17-O17</f>
        <v>55.613421822825444</v>
      </c>
    </row>
    <row r="18" spans="1:18" x14ac:dyDescent="0.25">
      <c r="A18" s="342" t="str">
        <f>'DATI INPUT'!A37</f>
        <v>03 - Stabilimenti balneari, terme e simili, stadio, autostazioni e Stazioni ferroviarie</v>
      </c>
      <c r="B18" s="196">
        <f>'tariffe UND'!G73</f>
        <v>0.22065208136532777</v>
      </c>
      <c r="C18" s="197">
        <f>'tariffe UND'!H73</f>
        <v>0.7964141035421799</v>
      </c>
      <c r="D18" s="188"/>
      <c r="E18" s="201">
        <f>'tariffe UND'!L16</f>
        <v>0.15603118992312526</v>
      </c>
      <c r="F18" s="197">
        <f>'tariffe UND'!L46</f>
        <v>0.78502122773800465</v>
      </c>
      <c r="H18" s="319">
        <f t="shared" ref="H18:H36" si="12">B18-E18</f>
        <v>6.462089144220251E-2</v>
      </c>
      <c r="I18" s="321">
        <f t="shared" ref="I18:I36" si="13">C18-F18</f>
        <v>1.1392875804175251E-2</v>
      </c>
      <c r="J18" s="425">
        <f t="shared" si="7"/>
        <v>8.0775274384078027E-2</v>
      </c>
      <c r="L18" s="316">
        <f>'tariffe UND'!F98</f>
        <v>0</v>
      </c>
      <c r="M18" s="313">
        <f t="shared" si="8"/>
        <v>0</v>
      </c>
      <c r="N18" s="280">
        <f t="shared" si="9"/>
        <v>0</v>
      </c>
      <c r="O18" s="310">
        <f t="shared" si="10"/>
        <v>0</v>
      </c>
      <c r="P18" s="207">
        <f t="shared" ref="P18:P36" si="14">O18+(O18*5%)</f>
        <v>0</v>
      </c>
      <c r="Q18" s="303">
        <f t="shared" si="11"/>
        <v>0</v>
      </c>
      <c r="R18" s="304">
        <f t="shared" ref="R18:R36" si="15">M18-O18</f>
        <v>0</v>
      </c>
    </row>
    <row r="19" spans="1:18" x14ac:dyDescent="0.25">
      <c r="A19" s="342" t="str">
        <f>'DATI INPUT'!A38</f>
        <v>04 - Esposizioni, autosaloni</v>
      </c>
      <c r="B19" s="196">
        <f>'tariffe UND'!G74</f>
        <v>0.17419901160420612</v>
      </c>
      <c r="C19" s="197">
        <f>'tariffe UND'!H74</f>
        <v>0.76824511595708678</v>
      </c>
      <c r="D19" s="188"/>
      <c r="E19" s="201">
        <f>'tariffe UND'!L17</f>
        <v>0.12318251836036202</v>
      </c>
      <c r="F19" s="197">
        <f>'tariffe UND'!L47</f>
        <v>0.75725520360579224</v>
      </c>
      <c r="H19" s="319">
        <f t="shared" si="12"/>
        <v>5.1016493243844094E-2</v>
      </c>
      <c r="I19" s="321">
        <f t="shared" si="13"/>
        <v>1.098991235129454E-2</v>
      </c>
      <c r="J19" s="425">
        <f t="shared" si="7"/>
        <v>7.0426793455269837E-2</v>
      </c>
      <c r="L19" s="316">
        <f>'tariffe UND'!F99</f>
        <v>194.10153846153844</v>
      </c>
      <c r="M19" s="313">
        <f t="shared" si="8"/>
        <v>182.92985507368931</v>
      </c>
      <c r="N19" s="280">
        <f t="shared" si="9"/>
        <v>192.07634782737378</v>
      </c>
      <c r="O19" s="310">
        <f t="shared" si="10"/>
        <v>170.89431635320275</v>
      </c>
      <c r="P19" s="207">
        <f t="shared" si="14"/>
        <v>179.4390321708629</v>
      </c>
      <c r="Q19" s="303">
        <f t="shared" si="11"/>
        <v>12.637315656510879</v>
      </c>
      <c r="R19" s="304">
        <f t="shared" si="15"/>
        <v>12.035538720486556</v>
      </c>
    </row>
    <row r="20" spans="1:18" x14ac:dyDescent="0.25">
      <c r="A20" s="342" t="str">
        <f>'DATI INPUT'!A39</f>
        <v>05 - Alberghi con ristorante</v>
      </c>
      <c r="B20" s="196">
        <f>'tariffe UND'!G75</f>
        <v>0.62130980805500191</v>
      </c>
      <c r="C20" s="197">
        <f>'tariffe UND'!H75</f>
        <v>2.2509581897542636</v>
      </c>
      <c r="D20" s="188"/>
      <c r="E20" s="201">
        <f>'tariffe UND'!L18</f>
        <v>0.439350982151958</v>
      </c>
      <c r="F20" s="197">
        <f>'tariffe UND'!L48</f>
        <v>2.2187577465649713</v>
      </c>
      <c r="H20" s="319">
        <f t="shared" si="12"/>
        <v>0.18195882590304391</v>
      </c>
      <c r="I20" s="321">
        <f t="shared" si="13"/>
        <v>3.2200443189292383E-2</v>
      </c>
      <c r="J20" s="425">
        <f t="shared" si="7"/>
        <v>8.0568287812557274E-2</v>
      </c>
      <c r="L20" s="316">
        <f>'tariffe UND'!F100</f>
        <v>308.84500000000003</v>
      </c>
      <c r="M20" s="313">
        <f t="shared" si="8"/>
        <v>887.08560978340279</v>
      </c>
      <c r="N20" s="280">
        <f t="shared" si="9"/>
        <v>931.43989027257294</v>
      </c>
      <c r="O20" s="310">
        <f t="shared" si="10"/>
        <v>820.94359032058014</v>
      </c>
      <c r="P20" s="207">
        <f t="shared" si="14"/>
        <v>861.99076983660916</v>
      </c>
      <c r="Q20" s="303">
        <f t="shared" si="11"/>
        <v>69.449120435963778</v>
      </c>
      <c r="R20" s="304">
        <f t="shared" si="15"/>
        <v>66.142019462822645</v>
      </c>
    </row>
    <row r="21" spans="1:18" x14ac:dyDescent="0.25">
      <c r="A21" s="342" t="str">
        <f>'DATI INPUT'!A40</f>
        <v>06 - Alberghi senza ristorante</v>
      </c>
      <c r="B21" s="196">
        <f>'tariffe UND'!G76</f>
        <v>0.52840366853275866</v>
      </c>
      <c r="C21" s="197">
        <f>'tariffe UND'!H76</f>
        <v>1.9180519728395264</v>
      </c>
      <c r="D21" s="188"/>
      <c r="E21" s="201">
        <f>'tariffe UND'!L19</f>
        <v>0.37365363902643156</v>
      </c>
      <c r="F21" s="197">
        <f>'tariffe UND'!L49</f>
        <v>1.8906138250024613</v>
      </c>
      <c r="H21" s="319">
        <f t="shared" si="12"/>
        <v>0.1547500295063271</v>
      </c>
      <c r="I21" s="321">
        <f t="shared" si="13"/>
        <v>2.7438147837065108E-2</v>
      </c>
      <c r="J21" s="425">
        <f t="shared" si="7"/>
        <v>8.0462304139290244E-2</v>
      </c>
      <c r="L21" s="316">
        <f>'tariffe UND'!F101</f>
        <v>567.95166666666671</v>
      </c>
      <c r="M21" s="313">
        <f t="shared" si="8"/>
        <v>1389.4685589434584</v>
      </c>
      <c r="N21" s="280">
        <f t="shared" si="9"/>
        <v>1458.9419868906314</v>
      </c>
      <c r="O21" s="310">
        <f t="shared" si="10"/>
        <v>1285.9944799743164</v>
      </c>
      <c r="P21" s="207">
        <f t="shared" si="14"/>
        <v>1350.2942039730322</v>
      </c>
      <c r="Q21" s="303">
        <f t="shared" si="11"/>
        <v>108.64778291759922</v>
      </c>
      <c r="R21" s="304">
        <f t="shared" si="15"/>
        <v>103.47407896914206</v>
      </c>
    </row>
    <row r="22" spans="1:18" x14ac:dyDescent="0.25">
      <c r="A22" s="342" t="str">
        <f>'DATI INPUT'!A41</f>
        <v>07 - Case di cura e riposo</v>
      </c>
      <c r="B22" s="196">
        <f>'tariffe UND'!G77</f>
        <v>0.55163020341331936</v>
      </c>
      <c r="C22" s="197">
        <f>'tariffe UND'!H77</f>
        <v>2.0025589355948061</v>
      </c>
      <c r="D22" s="188"/>
      <c r="E22" s="201">
        <f>'tariffe UND'!L20</f>
        <v>0.39007797480781309</v>
      </c>
      <c r="F22" s="197">
        <f>'tariffe UND'!L50</f>
        <v>1.9739118973990986</v>
      </c>
      <c r="H22" s="319">
        <f t="shared" si="12"/>
        <v>0.16155222860550628</v>
      </c>
      <c r="I22" s="321">
        <f t="shared" si="13"/>
        <v>2.8647038195707575E-2</v>
      </c>
      <c r="J22" s="425">
        <f t="shared" si="7"/>
        <v>8.0456887331607982E-2</v>
      </c>
      <c r="L22" s="316">
        <f>'tariffe UND'!F102</f>
        <v>0</v>
      </c>
      <c r="M22" s="313">
        <f t="shared" si="8"/>
        <v>0</v>
      </c>
      <c r="N22" s="280">
        <f t="shared" si="9"/>
        <v>0</v>
      </c>
      <c r="O22" s="310">
        <f t="shared" si="10"/>
        <v>0</v>
      </c>
      <c r="P22" s="207">
        <f t="shared" si="14"/>
        <v>0</v>
      </c>
      <c r="Q22" s="303">
        <f t="shared" si="11"/>
        <v>0</v>
      </c>
      <c r="R22" s="304">
        <f t="shared" si="15"/>
        <v>0</v>
      </c>
    </row>
    <row r="23" spans="1:18" x14ac:dyDescent="0.25">
      <c r="A23" s="342" t="str">
        <f>'DATI INPUT'!A42</f>
        <v>08 - Uffici, agenzie, studi professionali</v>
      </c>
      <c r="B23" s="196">
        <f>'tariffe UND'!G78</f>
        <v>0.58066337201402041</v>
      </c>
      <c r="C23" s="197">
        <f>'tariffe UND'!H78</f>
        <v>2.1024308006692274</v>
      </c>
      <c r="D23" s="188"/>
      <c r="E23" s="201">
        <f>'tariffe UND'!L21</f>
        <v>0.41060839453454018</v>
      </c>
      <c r="F23" s="197">
        <f>'tariffe UND'!L51</f>
        <v>2.0723550738678518</v>
      </c>
      <c r="H23" s="319">
        <f t="shared" si="12"/>
        <v>0.17005497747948023</v>
      </c>
      <c r="I23" s="321">
        <f t="shared" si="13"/>
        <v>3.0075726801375602E-2</v>
      </c>
      <c r="J23" s="425">
        <f t="shared" si="7"/>
        <v>8.0601550054067259E-2</v>
      </c>
      <c r="L23" s="316">
        <f>'tariffe UND'!F103</f>
        <v>120.12</v>
      </c>
      <c r="M23" s="313">
        <f t="shared" si="8"/>
        <v>322.29327202271173</v>
      </c>
      <c r="N23" s="280">
        <f t="shared" si="9"/>
        <v>338.40793562384732</v>
      </c>
      <c r="O23" s="310">
        <f t="shared" si="10"/>
        <v>298.25357182449534</v>
      </c>
      <c r="P23" s="207">
        <f t="shared" si="14"/>
        <v>313.16625041572013</v>
      </c>
      <c r="Q23" s="303">
        <f t="shared" si="11"/>
        <v>25.241685208127194</v>
      </c>
      <c r="R23" s="304">
        <f t="shared" si="15"/>
        <v>24.039700198216394</v>
      </c>
    </row>
    <row r="24" spans="1:18" x14ac:dyDescent="0.25">
      <c r="A24" s="342" t="str">
        <f>'DATI INPUT'!A43</f>
        <v>09 - Banche ed istituti di credito</v>
      </c>
      <c r="B24" s="196">
        <f>'tariffe UND'!G79</f>
        <v>0.33678475576813183</v>
      </c>
      <c r="C24" s="197">
        <f>'tariffe UND'!H79</f>
        <v>1.2240705514249581</v>
      </c>
      <c r="D24" s="188"/>
      <c r="E24" s="201">
        <f>'tariffe UND'!L22</f>
        <v>0.23815286883003323</v>
      </c>
      <c r="F24" s="197">
        <f>'tariffe UND'!L52</f>
        <v>1.2065599577452291</v>
      </c>
      <c r="H24" s="319">
        <f t="shared" si="12"/>
        <v>9.8631886938098601E-2</v>
      </c>
      <c r="I24" s="321">
        <f t="shared" si="13"/>
        <v>1.751059367972907E-2</v>
      </c>
      <c r="J24" s="425">
        <f t="shared" si="7"/>
        <v>8.0391395771813784E-2</v>
      </c>
      <c r="L24" s="316">
        <f>'tariffe UND'!F104</f>
        <v>47.466666666666669</v>
      </c>
      <c r="M24" s="313">
        <f t="shared" si="8"/>
        <v>74.088598581432009</v>
      </c>
      <c r="N24" s="280">
        <f t="shared" si="9"/>
        <v>77.793028510503603</v>
      </c>
      <c r="O24" s="310">
        <f t="shared" si="10"/>
        <v>68.575702168105792</v>
      </c>
      <c r="P24" s="207">
        <f t="shared" si="14"/>
        <v>72.004487276511085</v>
      </c>
      <c r="Q24" s="303">
        <f t="shared" si="11"/>
        <v>5.7885412339925182</v>
      </c>
      <c r="R24" s="304">
        <f t="shared" si="15"/>
        <v>5.5128964133262173</v>
      </c>
    </row>
    <row r="25" spans="1:18" x14ac:dyDescent="0.25">
      <c r="A25" s="342" t="str">
        <f>'DATI INPUT'!A44</f>
        <v>10 - Negozi abbigl., calzature, libreria, cartol., ferram. e altri beni durevoli</v>
      </c>
      <c r="B25" s="196">
        <f>'tariffe UND'!G80</f>
        <v>0.64453634293556261</v>
      </c>
      <c r="C25" s="197">
        <f>'tariffe UND'!H80</f>
        <v>2.3354651525095438</v>
      </c>
      <c r="D25" s="188"/>
      <c r="E25" s="201">
        <f>'tariffe UND'!L23</f>
        <v>0.45577531793333953</v>
      </c>
      <c r="F25" s="197">
        <f>'tariffe UND'!L53</f>
        <v>2.3020558189616085</v>
      </c>
      <c r="H25" s="319">
        <f t="shared" si="12"/>
        <v>0.18876102500222308</v>
      </c>
      <c r="I25" s="321">
        <f t="shared" si="13"/>
        <v>3.3409333547935294E-2</v>
      </c>
      <c r="J25" s="425">
        <f t="shared" si="7"/>
        <v>8.0559812229947028E-2</v>
      </c>
      <c r="L25" s="316">
        <f>'tariffe UND'!F105</f>
        <v>38.75</v>
      </c>
      <c r="M25" s="313">
        <f t="shared" si="8"/>
        <v>115.47505794849788</v>
      </c>
      <c r="N25" s="280">
        <f t="shared" si="9"/>
        <v>121.24881084592278</v>
      </c>
      <c r="O25" s="310">
        <f t="shared" si="10"/>
        <v>106.86595655467923</v>
      </c>
      <c r="P25" s="207">
        <f t="shared" si="14"/>
        <v>112.20925438241319</v>
      </c>
      <c r="Q25" s="303">
        <f t="shared" si="11"/>
        <v>9.0395564635095838</v>
      </c>
      <c r="R25" s="304">
        <f t="shared" si="15"/>
        <v>8.6091013938186478</v>
      </c>
    </row>
    <row r="26" spans="1:18" x14ac:dyDescent="0.25">
      <c r="A26" s="342" t="str">
        <f>'DATI INPUT'!A45</f>
        <v>11 - Edicola, farmacia, tabaccaio, plurilicenze</v>
      </c>
      <c r="B26" s="196">
        <f>'tariffe UND'!G81</f>
        <v>0.62130980805500191</v>
      </c>
      <c r="C26" s="197">
        <f>'tariffe UND'!H81</f>
        <v>2.2535190068074544</v>
      </c>
      <c r="D26" s="188"/>
      <c r="E26" s="201">
        <f>'tariffe UND'!L24</f>
        <v>0.43935098215195795</v>
      </c>
      <c r="F26" s="197">
        <f>'tariffe UND'!L54</f>
        <v>2.2212819305769909</v>
      </c>
      <c r="H26" s="319">
        <f t="shared" si="12"/>
        <v>0.18195882590304396</v>
      </c>
      <c r="I26" s="321">
        <f t="shared" si="13"/>
        <v>3.2237076230463568E-2</v>
      </c>
      <c r="J26" s="425">
        <f t="shared" si="7"/>
        <v>8.0505619963113145E-2</v>
      </c>
      <c r="L26" s="316">
        <f>'tariffe UND'!F106</f>
        <v>70.75</v>
      </c>
      <c r="M26" s="313">
        <f t="shared" si="8"/>
        <v>203.39413865151877</v>
      </c>
      <c r="N26" s="280">
        <f t="shared" si="9"/>
        <v>213.56384558409471</v>
      </c>
      <c r="O26" s="310">
        <f t="shared" si="10"/>
        <v>188.23977857557315</v>
      </c>
      <c r="P26" s="207">
        <f t="shared" si="14"/>
        <v>197.65176750435182</v>
      </c>
      <c r="Q26" s="303">
        <f t="shared" ref="Q26:Q36" si="16">N26-P26</f>
        <v>15.912078079742884</v>
      </c>
      <c r="R26" s="304">
        <f t="shared" si="15"/>
        <v>15.154360075945618</v>
      </c>
    </row>
    <row r="27" spans="1:18" x14ac:dyDescent="0.25">
      <c r="A27" s="342" t="str">
        <f>'DATI INPUT'!A46</f>
        <v>12 - Attività artigianali tipo botteghe: falegname, idraul.,fabbro, elettric., parrucchiere</v>
      </c>
      <c r="B27" s="196">
        <f>'tariffe UND'!G82</f>
        <v>0.41807762785009472</v>
      </c>
      <c r="C27" s="197">
        <f>'tariffe UND'!H82</f>
        <v>1.5108820613822704</v>
      </c>
      <c r="D27" s="188"/>
      <c r="E27" s="201">
        <f>'tariffe UND'!L25</f>
        <v>0.29563804406486888</v>
      </c>
      <c r="F27" s="197">
        <f>'tariffe UND'!L55</f>
        <v>1.4892685670913914</v>
      </c>
      <c r="H27" s="319">
        <f t="shared" si="12"/>
        <v>0.12243958378522585</v>
      </c>
      <c r="I27" s="321">
        <f t="shared" si="13"/>
        <v>2.1613494290878998E-2</v>
      </c>
      <c r="J27" s="425">
        <f t="shared" si="7"/>
        <v>8.0706226967688491E-2</v>
      </c>
      <c r="L27" s="316">
        <f>'tariffe UND'!F107</f>
        <v>84.913333333333341</v>
      </c>
      <c r="M27" s="313">
        <f t="shared" si="8"/>
        <v>163.79439707835093</v>
      </c>
      <c r="N27" s="280">
        <f t="shared" si="9"/>
        <v>171.98411693226848</v>
      </c>
      <c r="O27" s="310">
        <f t="shared" si="10"/>
        <v>151.56237004198192</v>
      </c>
      <c r="P27" s="207">
        <f t="shared" si="14"/>
        <v>159.14048854408102</v>
      </c>
      <c r="Q27" s="303">
        <f t="shared" si="16"/>
        <v>12.843628388187454</v>
      </c>
      <c r="R27" s="304">
        <f t="shared" si="15"/>
        <v>12.232027036369004</v>
      </c>
    </row>
    <row r="28" spans="1:18" x14ac:dyDescent="0.25">
      <c r="A28" s="342" t="str">
        <f>'DATI INPUT'!A47</f>
        <v>13 - Carrozzeria, autofficina, elettrauto</v>
      </c>
      <c r="B28" s="196">
        <f>'tariffe UND'!G83</f>
        <v>0.53421030225289878</v>
      </c>
      <c r="C28" s="197">
        <f>'tariffe UND'!H83</f>
        <v>1.9334168751586682</v>
      </c>
      <c r="D28" s="188"/>
      <c r="E28" s="201">
        <f>'tariffe UND'!L26</f>
        <v>0.3777597229717769</v>
      </c>
      <c r="F28" s="197">
        <f>'tariffe UND'!L56</f>
        <v>1.9057589290745773</v>
      </c>
      <c r="H28" s="319">
        <f t="shared" si="12"/>
        <v>0.15645057928112188</v>
      </c>
      <c r="I28" s="321">
        <f t="shared" si="13"/>
        <v>2.765794608409089E-2</v>
      </c>
      <c r="J28" s="425">
        <f t="shared" si="7"/>
        <v>8.0624927324427859E-2</v>
      </c>
      <c r="L28" s="316">
        <f>'tariffe UND'!F108</f>
        <v>0</v>
      </c>
      <c r="M28" s="313">
        <f t="shared" si="8"/>
        <v>0</v>
      </c>
      <c r="N28" s="280">
        <f t="shared" si="9"/>
        <v>0</v>
      </c>
      <c r="O28" s="310">
        <f t="shared" si="10"/>
        <v>0</v>
      </c>
      <c r="P28" s="207">
        <f t="shared" si="14"/>
        <v>0</v>
      </c>
      <c r="Q28" s="303">
        <f t="shared" si="16"/>
        <v>0</v>
      </c>
      <c r="R28" s="304">
        <f t="shared" si="15"/>
        <v>0</v>
      </c>
    </row>
    <row r="29" spans="1:18" x14ac:dyDescent="0.25">
      <c r="A29" s="342" t="str">
        <f>'DATI INPUT'!A48</f>
        <v>14 - Attività industriali con capannoni di produzione</v>
      </c>
      <c r="B29" s="196">
        <f>'tariffe UND'!G84</f>
        <v>0.52840366853275855</v>
      </c>
      <c r="C29" s="197">
        <f>'tariffe UND'!H84</f>
        <v>1.9206127898927166</v>
      </c>
      <c r="D29" s="188"/>
      <c r="E29" s="201">
        <f>'tariffe UND'!L27</f>
        <v>0.37365363902643151</v>
      </c>
      <c r="F29" s="197">
        <f>'tariffe UND'!L57</f>
        <v>1.8931380090144807</v>
      </c>
      <c r="H29" s="319">
        <f t="shared" si="12"/>
        <v>0.15475002950632705</v>
      </c>
      <c r="I29" s="321">
        <f t="shared" si="13"/>
        <v>2.7474780878235849E-2</v>
      </c>
      <c r="J29" s="425">
        <f t="shared" si="7"/>
        <v>8.0388866150116506E-2</v>
      </c>
      <c r="L29" s="316">
        <f>'tariffe UND'!F109</f>
        <v>0</v>
      </c>
      <c r="M29" s="313">
        <f t="shared" si="8"/>
        <v>0</v>
      </c>
      <c r="N29" s="280">
        <f t="shared" si="9"/>
        <v>0</v>
      </c>
      <c r="O29" s="310">
        <f t="shared" si="10"/>
        <v>0</v>
      </c>
      <c r="P29" s="207">
        <f t="shared" si="14"/>
        <v>0</v>
      </c>
      <c r="Q29" s="303">
        <f t="shared" si="16"/>
        <v>0</v>
      </c>
      <c r="R29" s="304">
        <f t="shared" si="15"/>
        <v>0</v>
      </c>
    </row>
    <row r="30" spans="1:18" x14ac:dyDescent="0.25">
      <c r="A30" s="342" t="str">
        <f>'DATI INPUT'!A49</f>
        <v>15 - Attività artigianali di produzione beni specifici</v>
      </c>
      <c r="B30" s="196">
        <f>'tariffe UND'!G85</f>
        <v>0.63292307549528226</v>
      </c>
      <c r="C30" s="197">
        <f>'tariffe UND'!H85</f>
        <v>2.284248811445738</v>
      </c>
      <c r="D30" s="188"/>
      <c r="E30" s="201">
        <f>'tariffe UND'!L28</f>
        <v>0.44756315004264868</v>
      </c>
      <c r="F30" s="197">
        <f>'tariffe UND'!L58</f>
        <v>2.2515721387212224</v>
      </c>
      <c r="H30" s="319">
        <f t="shared" si="12"/>
        <v>0.18535992545263358</v>
      </c>
      <c r="I30" s="321">
        <f t="shared" si="13"/>
        <v>3.2676672724515576E-2</v>
      </c>
      <c r="J30" s="425">
        <f t="shared" si="7"/>
        <v>8.0780166553638691E-2</v>
      </c>
      <c r="L30" s="316">
        <f>'tariffe UND'!F110</f>
        <v>79</v>
      </c>
      <c r="M30" s="313">
        <f t="shared" si="8"/>
        <v>230.4565790683406</v>
      </c>
      <c r="N30" s="280">
        <f t="shared" si="9"/>
        <v>241.97940802175762</v>
      </c>
      <c r="O30" s="310">
        <f t="shared" si="10"/>
        <v>213.2316878123458</v>
      </c>
      <c r="P30" s="207">
        <f t="shared" si="14"/>
        <v>223.89327220296309</v>
      </c>
      <c r="Q30" s="303">
        <f t="shared" si="16"/>
        <v>18.086135818794531</v>
      </c>
      <c r="R30" s="304">
        <f t="shared" si="15"/>
        <v>17.224891255994805</v>
      </c>
    </row>
    <row r="31" spans="1:18" x14ac:dyDescent="0.25">
      <c r="A31" s="342" t="str">
        <f>'DATI INPUT'!A50</f>
        <v>16 - Ristoranti, trattorie, osterie, pizzerie</v>
      </c>
      <c r="B31" s="196">
        <f>'tariffe UND'!G86</f>
        <v>1.4052053602739294</v>
      </c>
      <c r="C31" s="197">
        <f>'tariffe UND'!H86</f>
        <v>5.0781002164763436</v>
      </c>
      <c r="D31" s="188"/>
      <c r="E31" s="201">
        <f>'tariffe UND'!L29</f>
        <v>0.99367231477358708</v>
      </c>
      <c r="F31" s="197">
        <f>'tariffe UND'!L59</f>
        <v>5.0054568958342873</v>
      </c>
      <c r="H31" s="319">
        <f t="shared" si="12"/>
        <v>0.41153304550034231</v>
      </c>
      <c r="I31" s="321">
        <f t="shared" si="13"/>
        <v>7.2643320642056253E-2</v>
      </c>
      <c r="J31" s="425">
        <f t="shared" si="7"/>
        <v>8.0707774269349067E-2</v>
      </c>
      <c r="L31" s="316">
        <f>'tariffe UND'!F111</f>
        <v>141.66666666666666</v>
      </c>
      <c r="M31" s="313">
        <f t="shared" si="8"/>
        <v>918.46829003962193</v>
      </c>
      <c r="N31" s="280">
        <f t="shared" si="9"/>
        <v>964.39170454160308</v>
      </c>
      <c r="O31" s="310">
        <f t="shared" si="10"/>
        <v>849.87663816944882</v>
      </c>
      <c r="P31" s="207">
        <f t="shared" si="14"/>
        <v>892.37047007792125</v>
      </c>
      <c r="Q31" s="303">
        <f t="shared" si="16"/>
        <v>72.021234463681822</v>
      </c>
      <c r="R31" s="304">
        <f t="shared" si="15"/>
        <v>68.591651870173109</v>
      </c>
    </row>
    <row r="32" spans="1:18" x14ac:dyDescent="0.25">
      <c r="A32" s="342" t="str">
        <f>'DATI INPUT'!A51</f>
        <v>17 - Bar, caffè, pasticceria</v>
      </c>
      <c r="B32" s="196">
        <f>'tariffe UND'!G87</f>
        <v>1.0568073370655171</v>
      </c>
      <c r="C32" s="197">
        <f>'tariffe UND'!H87</f>
        <v>3.818178226306721</v>
      </c>
      <c r="D32" s="188"/>
      <c r="E32" s="201">
        <f>'tariffe UND'!L30</f>
        <v>0.74730727805286301</v>
      </c>
      <c r="F32" s="197">
        <f>'tariffe UND'!L60</f>
        <v>3.7635583619207877</v>
      </c>
      <c r="H32" s="319">
        <f t="shared" si="12"/>
        <v>0.30950005901265409</v>
      </c>
      <c r="I32" s="321">
        <f t="shared" si="13"/>
        <v>5.4619864385933248E-2</v>
      </c>
      <c r="J32" s="425">
        <f t="shared" si="7"/>
        <v>8.0720631572771526E-2</v>
      </c>
      <c r="L32" s="316">
        <f>'tariffe UND'!F112</f>
        <v>82.625</v>
      </c>
      <c r="M32" s="313">
        <f t="shared" si="8"/>
        <v>402.79568217363118</v>
      </c>
      <c r="N32" s="280">
        <f t="shared" si="9"/>
        <v>422.93546628231275</v>
      </c>
      <c r="O32" s="310">
        <f t="shared" si="10"/>
        <v>372.71027350282293</v>
      </c>
      <c r="P32" s="207">
        <f t="shared" si="14"/>
        <v>391.3457871779641</v>
      </c>
      <c r="Q32" s="303">
        <f t="shared" si="16"/>
        <v>31.589679104348647</v>
      </c>
      <c r="R32" s="304">
        <f t="shared" si="15"/>
        <v>30.085408670808249</v>
      </c>
    </row>
    <row r="33" spans="1:18" x14ac:dyDescent="0.25">
      <c r="A33" s="342" t="str">
        <f>'DATI INPUT'!A52</f>
        <v>18 - Supermercato, pane e pasta, macelleria, salumi e formaggi, generi alim.</v>
      </c>
      <c r="B33" s="196">
        <f>'tariffe UND'!G88</f>
        <v>1.0219675347446759</v>
      </c>
      <c r="C33" s="197">
        <f>'tariffe UND'!H88</f>
        <v>3.6952590077535872</v>
      </c>
      <c r="D33" s="188"/>
      <c r="E33" s="201">
        <f>'tariffe UND'!L31</f>
        <v>0.72267077438079064</v>
      </c>
      <c r="F33" s="197">
        <f>'tariffe UND'!L61</f>
        <v>3.6423975293438602</v>
      </c>
      <c r="H33" s="319">
        <f t="shared" si="12"/>
        <v>0.29929676036388531</v>
      </c>
      <c r="I33" s="321">
        <f t="shared" si="13"/>
        <v>5.2861478409726992E-2</v>
      </c>
      <c r="J33" s="425">
        <f t="shared" si="7"/>
        <v>8.0676455503140856E-2</v>
      </c>
      <c r="L33" s="316">
        <f>'tariffe UND'!F113</f>
        <v>64.5</v>
      </c>
      <c r="M33" s="313">
        <f t="shared" si="8"/>
        <v>304.26111199113797</v>
      </c>
      <c r="N33" s="280">
        <f t="shared" si="9"/>
        <v>319.47416759069489</v>
      </c>
      <c r="O33" s="310">
        <f t="shared" si="10"/>
        <v>281.54690559023999</v>
      </c>
      <c r="P33" s="207">
        <f t="shared" si="14"/>
        <v>295.62425086975196</v>
      </c>
      <c r="Q33" s="303">
        <f t="shared" si="16"/>
        <v>23.849916720942929</v>
      </c>
      <c r="R33" s="304">
        <f t="shared" si="15"/>
        <v>22.714206400897979</v>
      </c>
    </row>
    <row r="34" spans="1:18" x14ac:dyDescent="0.25">
      <c r="A34" s="342" t="str">
        <f>'DATI INPUT'!A53</f>
        <v>19 - Plurilicenze alimentari e/o miste</v>
      </c>
      <c r="B34" s="196">
        <f>'tariffe UND'!G89</f>
        <v>0.89422159290159142</v>
      </c>
      <c r="C34" s="197">
        <f>'tariffe UND'!H89</f>
        <v>3.2240686699665742</v>
      </c>
      <c r="D34" s="188"/>
      <c r="E34" s="201">
        <f>'tariffe UND'!L32</f>
        <v>0.63233692758319182</v>
      </c>
      <c r="F34" s="197">
        <f>'tariffe UND'!L62</f>
        <v>3.1779476711323085</v>
      </c>
      <c r="H34" s="319">
        <f t="shared" si="12"/>
        <v>0.2618846653183996</v>
      </c>
      <c r="I34" s="321">
        <f t="shared" si="13"/>
        <v>4.6120998834265681E-2</v>
      </c>
      <c r="J34" s="425">
        <f t="shared" si="7"/>
        <v>8.0835343442980143E-2</v>
      </c>
      <c r="L34" s="316">
        <f>'tariffe UND'!F114</f>
        <v>0</v>
      </c>
      <c r="M34" s="313">
        <f t="shared" si="8"/>
        <v>0</v>
      </c>
      <c r="N34" s="280">
        <f t="shared" si="9"/>
        <v>0</v>
      </c>
      <c r="O34" s="310">
        <f t="shared" si="10"/>
        <v>0</v>
      </c>
      <c r="P34" s="207">
        <f t="shared" si="14"/>
        <v>0</v>
      </c>
      <c r="Q34" s="303">
        <f t="shared" si="16"/>
        <v>0</v>
      </c>
      <c r="R34" s="304">
        <f t="shared" si="15"/>
        <v>0</v>
      </c>
    </row>
    <row r="35" spans="1:18" x14ac:dyDescent="0.25">
      <c r="A35" s="342" t="str">
        <f>'DATI INPUT'!A54</f>
        <v>20 - Ortofrutta, pescherie, fiori e piante</v>
      </c>
      <c r="B35" s="196">
        <f>'tariffe UND'!G90</f>
        <v>1.7594100172024816</v>
      </c>
      <c r="C35" s="197">
        <f>'tariffe UND'!H90</f>
        <v>6.3661911942310585</v>
      </c>
      <c r="D35" s="188"/>
      <c r="E35" s="201">
        <f>'tariffe UND'!L33</f>
        <v>1.2441434354396566</v>
      </c>
      <c r="F35" s="197">
        <f>'tariffe UND'!L63</f>
        <v>6.2751214538799989</v>
      </c>
      <c r="H35" s="319">
        <f t="shared" si="12"/>
        <v>0.51526658176282503</v>
      </c>
      <c r="I35" s="321">
        <f t="shared" si="13"/>
        <v>9.1069740351059636E-2</v>
      </c>
      <c r="J35" s="425">
        <f t="shared" si="7"/>
        <v>8.0637712733743858E-2</v>
      </c>
      <c r="L35" s="316">
        <f>'tariffe UND'!F115</f>
        <v>40</v>
      </c>
      <c r="M35" s="313">
        <f t="shared" si="8"/>
        <v>325.02404845734156</v>
      </c>
      <c r="N35" s="280">
        <f t="shared" si="9"/>
        <v>341.27525088020866</v>
      </c>
      <c r="O35" s="310">
        <f t="shared" si="10"/>
        <v>300.77059557278619</v>
      </c>
      <c r="P35" s="207">
        <f t="shared" si="14"/>
        <v>315.80912535142551</v>
      </c>
      <c r="Q35" s="303">
        <f t="shared" si="16"/>
        <v>25.466125528783152</v>
      </c>
      <c r="R35" s="304">
        <f t="shared" si="15"/>
        <v>24.253452884555372</v>
      </c>
    </row>
    <row r="36" spans="1:18" x14ac:dyDescent="0.25">
      <c r="A36" s="343" t="str">
        <f>'DATI INPUT'!A55</f>
        <v>21 - Discoteche, night club</v>
      </c>
      <c r="B36" s="198">
        <f>'tariffe UND'!G91</f>
        <v>0.60388990689458122</v>
      </c>
      <c r="C36" s="199">
        <f>'tariffe UND'!H91</f>
        <v>2.1920593975308873</v>
      </c>
      <c r="D36" s="188"/>
      <c r="E36" s="202">
        <f>'tariffe UND'!L34</f>
        <v>0.42703273031592176</v>
      </c>
      <c r="F36" s="199">
        <f>'tariffe UND'!L64</f>
        <v>2.1607015142885273</v>
      </c>
      <c r="H36" s="320">
        <f t="shared" si="12"/>
        <v>0.17685717657865946</v>
      </c>
      <c r="I36" s="323">
        <f t="shared" si="13"/>
        <v>3.1357883242359996E-2</v>
      </c>
      <c r="J36" s="425">
        <f t="shared" si="7"/>
        <v>8.0462304139290161E-2</v>
      </c>
      <c r="L36" s="317">
        <f>'tariffe UND'!F116</f>
        <v>0</v>
      </c>
      <c r="M36" s="314">
        <f t="shared" si="8"/>
        <v>0</v>
      </c>
      <c r="N36" s="281">
        <f t="shared" si="9"/>
        <v>0</v>
      </c>
      <c r="O36" s="311">
        <f t="shared" si="10"/>
        <v>0</v>
      </c>
      <c r="P36" s="193">
        <f t="shared" si="14"/>
        <v>0</v>
      </c>
      <c r="Q36" s="305">
        <f t="shared" si="16"/>
        <v>0</v>
      </c>
      <c r="R36" s="306">
        <f t="shared" si="15"/>
        <v>0</v>
      </c>
    </row>
    <row r="38" spans="1:18" x14ac:dyDescent="0.25">
      <c r="A38" s="362" t="s">
        <v>158</v>
      </c>
      <c r="B38" s="300" t="s">
        <v>159</v>
      </c>
      <c r="C38" s="300" t="s">
        <v>160</v>
      </c>
      <c r="E38" s="291"/>
      <c r="F38" s="291"/>
    </row>
    <row r="39" spans="1:18" x14ac:dyDescent="0.25">
      <c r="A39" s="191" t="s">
        <v>2132</v>
      </c>
      <c r="B39" s="364">
        <v>0.75</v>
      </c>
      <c r="C39" s="340">
        <v>0.75</v>
      </c>
      <c r="D39" s="324"/>
      <c r="E39" s="291"/>
      <c r="F39" s="291"/>
      <c r="H39" s="325"/>
      <c r="M39" s="291"/>
      <c r="P39" s="274"/>
    </row>
    <row r="40" spans="1:18" x14ac:dyDescent="0.25">
      <c r="A40" s="192" t="s">
        <v>1994</v>
      </c>
      <c r="B40" s="433">
        <v>0.5</v>
      </c>
      <c r="C40" s="434">
        <v>0.5</v>
      </c>
      <c r="D40" s="324"/>
      <c r="E40" s="291"/>
      <c r="F40" s="291"/>
      <c r="H40" s="325"/>
      <c r="M40" s="291"/>
      <c r="P40" s="274"/>
    </row>
    <row r="41" spans="1:18" s="291" customFormat="1" x14ac:dyDescent="0.25">
      <c r="A41" s="192" t="s">
        <v>11451</v>
      </c>
      <c r="B41" s="451">
        <v>0.66659999999999997</v>
      </c>
      <c r="C41" s="452">
        <v>0.66659999999999997</v>
      </c>
      <c r="P41" s="274"/>
    </row>
    <row r="42" spans="1:18" x14ac:dyDescent="0.25">
      <c r="A42" s="450" t="s">
        <v>11228</v>
      </c>
      <c r="B42" s="448">
        <v>0</v>
      </c>
      <c r="C42" s="449">
        <v>0</v>
      </c>
      <c r="E42" s="442" t="s">
        <v>11201</v>
      </c>
      <c r="F42" s="291"/>
    </row>
    <row r="43" spans="1:18" x14ac:dyDescent="0.25">
      <c r="A43" s="438" t="s">
        <v>10845</v>
      </c>
      <c r="B43" s="439">
        <v>0</v>
      </c>
      <c r="C43" s="440">
        <v>0</v>
      </c>
      <c r="D43" s="441"/>
      <c r="E43" s="442" t="s">
        <v>11201</v>
      </c>
      <c r="F43" s="291"/>
    </row>
    <row r="45" spans="1:18" x14ac:dyDescent="0.25">
      <c r="A45" s="363" t="s">
        <v>1289</v>
      </c>
      <c r="B45" s="363" t="s">
        <v>159</v>
      </c>
      <c r="C45" s="363" t="s">
        <v>160</v>
      </c>
    </row>
    <row r="46" spans="1:18" x14ac:dyDescent="0.25">
      <c r="A46" s="191" t="s">
        <v>876</v>
      </c>
      <c r="B46" s="364">
        <v>0</v>
      </c>
      <c r="C46" s="340">
        <v>0</v>
      </c>
    </row>
    <row r="47" spans="1:18" x14ac:dyDescent="0.25">
      <c r="A47" s="82" t="s">
        <v>1817</v>
      </c>
      <c r="B47" s="365">
        <v>0</v>
      </c>
      <c r="C47" s="361">
        <v>1</v>
      </c>
    </row>
  </sheetData>
  <sortState ref="A40:C42">
    <sortCondition ref="A39"/>
  </sortState>
  <mergeCells count="20">
    <mergeCell ref="A1:R1"/>
    <mergeCell ref="R3:R4"/>
    <mergeCell ref="B3:C3"/>
    <mergeCell ref="E3:F3"/>
    <mergeCell ref="H3:I3"/>
    <mergeCell ref="L3:L4"/>
    <mergeCell ref="M3:N3"/>
    <mergeCell ref="O3:P3"/>
    <mergeCell ref="Q3:Q4"/>
    <mergeCell ref="A3:A4"/>
    <mergeCell ref="A12:R12"/>
    <mergeCell ref="R14:R15"/>
    <mergeCell ref="B14:C14"/>
    <mergeCell ref="E14:F14"/>
    <mergeCell ref="H14:I14"/>
    <mergeCell ref="L14:L15"/>
    <mergeCell ref="M14:N14"/>
    <mergeCell ref="O14:P14"/>
    <mergeCell ref="Q14:Q15"/>
    <mergeCell ref="A14:A1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O16:O3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85" zoomScaleNormal="85" workbookViewId="0">
      <selection activeCell="G21" sqref="G21"/>
    </sheetView>
  </sheetViews>
  <sheetFormatPr defaultRowHeight="15" x14ac:dyDescent="0.25"/>
  <cols>
    <col min="1" max="1" width="9.140625" style="286"/>
    <col min="2" max="3" width="12.42578125" style="345" customWidth="1"/>
    <col min="4" max="5" width="10.85546875" customWidth="1"/>
    <col min="7" max="7" width="9.85546875" customWidth="1"/>
    <col min="10" max="10" width="26" customWidth="1"/>
  </cols>
  <sheetData>
    <row r="1" spans="1:5" x14ac:dyDescent="0.25">
      <c r="A1" s="286" t="s">
        <v>831</v>
      </c>
      <c r="B1" s="344" t="s">
        <v>832</v>
      </c>
      <c r="C1" s="344" t="s">
        <v>833</v>
      </c>
      <c r="D1" s="344" t="s">
        <v>832</v>
      </c>
      <c r="E1" s="344" t="s">
        <v>833</v>
      </c>
    </row>
    <row r="2" spans="1:5" x14ac:dyDescent="0.25">
      <c r="A2" s="286">
        <v>1</v>
      </c>
      <c r="B2" s="345">
        <f>TARIFFE!B5</f>
        <v>0.61596142127556164</v>
      </c>
      <c r="C2" s="345">
        <f>TARIFFE!C5</f>
        <v>15.164853048114928</v>
      </c>
      <c r="D2" s="345">
        <f>'tariffe UD'!O14</f>
        <v>0.49302145304640654</v>
      </c>
      <c r="E2" s="345">
        <f>'tariffe UD'!O28</f>
        <v>16.930848468833439</v>
      </c>
    </row>
    <row r="3" spans="1:5" x14ac:dyDescent="0.25">
      <c r="A3" s="286">
        <v>2</v>
      </c>
      <c r="B3" s="345">
        <f>TARIFFE!B6</f>
        <v>0.71862165815482193</v>
      </c>
      <c r="C3" s="345">
        <f>TARIFFE!C6</f>
        <v>46.077822723118445</v>
      </c>
      <c r="D3" s="345">
        <f>'tariffe UD'!O15</f>
        <v>0.57519169522080771</v>
      </c>
      <c r="E3" s="345">
        <f>'tariffe UD'!O29</f>
        <v>51.443731886070836</v>
      </c>
    </row>
    <row r="4" spans="1:5" x14ac:dyDescent="0.25">
      <c r="A4" s="286">
        <v>3</v>
      </c>
      <c r="B4" s="345">
        <f>TARIFFE!B7</f>
        <v>0.79195039878286488</v>
      </c>
      <c r="C4" s="345">
        <f>TARIFFE!C7</f>
        <v>60.367780403072892</v>
      </c>
      <c r="D4" s="345">
        <f>'tariffe UD'!O16</f>
        <v>0.63388472534537987</v>
      </c>
      <c r="E4" s="345">
        <f>'tariffe UD'!O30</f>
        <v>67.397800635548478</v>
      </c>
    </row>
    <row r="5" spans="1:5" x14ac:dyDescent="0.25">
      <c r="A5" s="286">
        <v>4</v>
      </c>
      <c r="B5" s="345">
        <f>TARIFFE!B8</f>
        <v>0.85061339128529945</v>
      </c>
      <c r="C5" s="345">
        <f>TARIFFE!C8</f>
        <v>73.78284271486686</v>
      </c>
      <c r="D5" s="345">
        <f>'tariffe UD'!O17</f>
        <v>0.68083914944503754</v>
      </c>
      <c r="E5" s="345">
        <f>'tariffe UD'!O31</f>
        <v>82.375089665670373</v>
      </c>
    </row>
    <row r="6" spans="1:5" x14ac:dyDescent="0.25">
      <c r="A6" s="286">
        <v>5</v>
      </c>
      <c r="B6" s="345">
        <f>TARIFFE!B9</f>
        <v>0.9092763837877339</v>
      </c>
      <c r="C6" s="345">
        <f>TARIFFE!C9</f>
        <v>98.863176602133862</v>
      </c>
      <c r="D6" s="345">
        <f>'tariffe UD'!O18</f>
        <v>0.72779357354469543</v>
      </c>
      <c r="E6" s="345">
        <f>'tariffe UD'!O32</f>
        <v>110.3761082872026</v>
      </c>
    </row>
    <row r="7" spans="1:5" x14ac:dyDescent="0.25">
      <c r="A7" s="286">
        <v>6</v>
      </c>
      <c r="B7" s="345">
        <f>TARIFFE!B10</f>
        <v>0.95327362816455985</v>
      </c>
      <c r="C7" s="345">
        <f>TARIFFE!C10</f>
        <v>114.0280296502488</v>
      </c>
      <c r="D7" s="345">
        <f>'tariffe UD'!O19</f>
        <v>0.76300939161943881</v>
      </c>
      <c r="E7" s="345">
        <f>'tariffe UD'!O33</f>
        <v>127.30695675603603</v>
      </c>
    </row>
    <row r="9" spans="1:5" x14ac:dyDescent="0.25">
      <c r="A9" s="286" t="s">
        <v>834</v>
      </c>
      <c r="B9" s="344" t="s">
        <v>832</v>
      </c>
      <c r="C9" s="344" t="s">
        <v>833</v>
      </c>
      <c r="D9" s="344" t="s">
        <v>832</v>
      </c>
      <c r="E9" s="344" t="s">
        <v>833</v>
      </c>
    </row>
    <row r="10" spans="1:5" x14ac:dyDescent="0.25">
      <c r="A10" s="286">
        <v>1</v>
      </c>
      <c r="B10" s="345">
        <f>TARIFFE!B16</f>
        <v>0.18581227904448652</v>
      </c>
      <c r="C10" s="345">
        <f>TARIFFE!C16</f>
        <v>0.6658124338294753</v>
      </c>
      <c r="D10" s="345">
        <f>'tariffe UND'!L14</f>
        <v>0.13139468625105286</v>
      </c>
      <c r="E10" s="345">
        <f>'tariffe UND'!L44</f>
        <v>0.65628784312502009</v>
      </c>
    </row>
    <row r="11" spans="1:5" x14ac:dyDescent="0.25">
      <c r="A11" s="286">
        <v>2</v>
      </c>
      <c r="B11" s="345">
        <f>TARIFFE!B17</f>
        <v>0.46453069761121629</v>
      </c>
      <c r="C11" s="345">
        <f>TARIFFE!C17</f>
        <v>1.6773351698396393</v>
      </c>
      <c r="D11" s="345">
        <f>'tariffe UND'!L15</f>
        <v>0.3284867156276321</v>
      </c>
      <c r="E11" s="345">
        <f>'tariffe UND'!L45</f>
        <v>1.6533405278726465</v>
      </c>
    </row>
    <row r="12" spans="1:5" x14ac:dyDescent="0.25">
      <c r="A12" s="286">
        <v>3</v>
      </c>
      <c r="B12" s="345">
        <f>TARIFFE!B18</f>
        <v>0.22065208136532777</v>
      </c>
      <c r="C12" s="345">
        <f>TARIFFE!C18</f>
        <v>0.7964141035421799</v>
      </c>
      <c r="D12" s="345">
        <f>'tariffe UND'!L16</f>
        <v>0.15603118992312526</v>
      </c>
      <c r="E12" s="345">
        <f>'tariffe UND'!L46</f>
        <v>0.78502122773800465</v>
      </c>
    </row>
    <row r="13" spans="1:5" x14ac:dyDescent="0.25">
      <c r="A13" s="286">
        <v>4</v>
      </c>
      <c r="B13" s="345">
        <f>TARIFFE!B19</f>
        <v>0.17419901160420612</v>
      </c>
      <c r="C13" s="345">
        <f>TARIFFE!C19</f>
        <v>0.76824511595708678</v>
      </c>
      <c r="D13" s="345">
        <f>'tariffe UND'!L17</f>
        <v>0.12318251836036202</v>
      </c>
      <c r="E13" s="345">
        <f>'tariffe UND'!L47</f>
        <v>0.75725520360579224</v>
      </c>
    </row>
    <row r="14" spans="1:5" x14ac:dyDescent="0.25">
      <c r="A14" s="286">
        <v>5</v>
      </c>
      <c r="B14" s="345">
        <f>TARIFFE!B20</f>
        <v>0.62130980805500191</v>
      </c>
      <c r="C14" s="345">
        <f>TARIFFE!C20</f>
        <v>2.2509581897542636</v>
      </c>
      <c r="D14" s="345">
        <f>'tariffe UND'!L18</f>
        <v>0.439350982151958</v>
      </c>
      <c r="E14" s="345">
        <f>'tariffe UND'!L48</f>
        <v>2.2187577465649713</v>
      </c>
    </row>
    <row r="15" spans="1:5" x14ac:dyDescent="0.25">
      <c r="A15" s="286">
        <v>6</v>
      </c>
      <c r="B15" s="345">
        <f>TARIFFE!B21</f>
        <v>0.52840366853275866</v>
      </c>
      <c r="C15" s="345">
        <f>TARIFFE!C21</f>
        <v>1.9180519728395264</v>
      </c>
      <c r="D15" s="345">
        <f>'tariffe UND'!L19</f>
        <v>0.37365363902643156</v>
      </c>
      <c r="E15" s="345">
        <f>'tariffe UND'!L49</f>
        <v>1.8906138250024613</v>
      </c>
    </row>
    <row r="16" spans="1:5" x14ac:dyDescent="0.25">
      <c r="A16" s="286">
        <v>7</v>
      </c>
      <c r="B16" s="345">
        <f>TARIFFE!B22</f>
        <v>0.55163020341331936</v>
      </c>
      <c r="C16" s="345">
        <f>TARIFFE!C22</f>
        <v>2.0025589355948061</v>
      </c>
      <c r="D16" s="345">
        <f>'tariffe UND'!L20</f>
        <v>0.39007797480781309</v>
      </c>
      <c r="E16" s="345">
        <f>'tariffe UND'!L50</f>
        <v>1.9739118973990986</v>
      </c>
    </row>
    <row r="17" spans="1:10" x14ac:dyDescent="0.25">
      <c r="A17" s="286">
        <v>8</v>
      </c>
      <c r="B17" s="345">
        <f>TARIFFE!B23</f>
        <v>0.58066337201402041</v>
      </c>
      <c r="C17" s="345">
        <f>TARIFFE!C23</f>
        <v>2.1024308006692274</v>
      </c>
      <c r="D17" s="345">
        <f>'tariffe UND'!L21</f>
        <v>0.41060839453454018</v>
      </c>
      <c r="E17" s="345">
        <f>'tariffe UND'!L51</f>
        <v>2.0723550738678518</v>
      </c>
    </row>
    <row r="18" spans="1:10" x14ac:dyDescent="0.25">
      <c r="A18" s="286">
        <v>9</v>
      </c>
      <c r="B18" s="345">
        <f>TARIFFE!B24</f>
        <v>0.33678475576813183</v>
      </c>
      <c r="C18" s="345">
        <f>TARIFFE!C24</f>
        <v>1.2240705514249581</v>
      </c>
      <c r="D18" s="345">
        <f>'tariffe UND'!L22</f>
        <v>0.23815286883003323</v>
      </c>
      <c r="E18" s="345">
        <f>'tariffe UND'!L52</f>
        <v>1.2065599577452291</v>
      </c>
    </row>
    <row r="19" spans="1:10" x14ac:dyDescent="0.25">
      <c r="A19" s="286">
        <v>10</v>
      </c>
      <c r="B19" s="345">
        <f>TARIFFE!B25</f>
        <v>0.64453634293556261</v>
      </c>
      <c r="C19" s="345">
        <f>TARIFFE!C25</f>
        <v>2.3354651525095438</v>
      </c>
      <c r="D19" s="345">
        <f>'tariffe UND'!L23</f>
        <v>0.45577531793333953</v>
      </c>
      <c r="E19" s="345">
        <f>'tariffe UND'!L53</f>
        <v>2.3020558189616085</v>
      </c>
    </row>
    <row r="20" spans="1:10" x14ac:dyDescent="0.25">
      <c r="A20" s="286">
        <v>11</v>
      </c>
      <c r="B20" s="345">
        <f>TARIFFE!B26</f>
        <v>0.62130980805500191</v>
      </c>
      <c r="C20" s="345">
        <f>TARIFFE!C26</f>
        <v>2.2535190068074544</v>
      </c>
      <c r="D20" s="345">
        <f>'tariffe UND'!L24</f>
        <v>0.43935098215195795</v>
      </c>
      <c r="E20" s="345">
        <f>'tariffe UND'!L54</f>
        <v>2.2212819305769909</v>
      </c>
    </row>
    <row r="21" spans="1:10" x14ac:dyDescent="0.25">
      <c r="A21" s="286">
        <v>12</v>
      </c>
      <c r="B21" s="345">
        <f>TARIFFE!B27</f>
        <v>0.41807762785009472</v>
      </c>
      <c r="C21" s="345">
        <f>TARIFFE!C27</f>
        <v>1.5108820613822704</v>
      </c>
      <c r="D21" s="345">
        <f>'tariffe UND'!L25</f>
        <v>0.29563804406486888</v>
      </c>
      <c r="E21" s="437">
        <f>'tariffe UND'!L55</f>
        <v>1.4892685670913914</v>
      </c>
      <c r="G21" s="436">
        <v>3.2522322628409928E-2</v>
      </c>
      <c r="I21" s="435"/>
      <c r="J21" s="435"/>
    </row>
    <row r="22" spans="1:10" x14ac:dyDescent="0.25">
      <c r="A22" s="286">
        <v>13</v>
      </c>
      <c r="B22" s="345">
        <f>TARIFFE!B28</f>
        <v>0.53421030225289878</v>
      </c>
      <c r="C22" s="345">
        <f>TARIFFE!C28</f>
        <v>1.9334168751586682</v>
      </c>
      <c r="D22" s="345">
        <f>'tariffe UND'!L26</f>
        <v>0.3777597229717769</v>
      </c>
      <c r="E22" s="345">
        <f>'tariffe UND'!L56</f>
        <v>1.9057589290745773</v>
      </c>
    </row>
    <row r="23" spans="1:10" x14ac:dyDescent="0.25">
      <c r="A23" s="286">
        <v>14</v>
      </c>
      <c r="B23" s="345">
        <f>TARIFFE!B29</f>
        <v>0.52840366853275855</v>
      </c>
      <c r="C23" s="345">
        <f>TARIFFE!C29</f>
        <v>1.9206127898927166</v>
      </c>
      <c r="D23" s="345">
        <f>'tariffe UND'!L27</f>
        <v>0.37365363902643151</v>
      </c>
      <c r="E23" s="345">
        <f>'tariffe UND'!L57</f>
        <v>1.8931380090144807</v>
      </c>
    </row>
    <row r="24" spans="1:10" x14ac:dyDescent="0.25">
      <c r="A24" s="286">
        <v>15</v>
      </c>
      <c r="B24" s="345">
        <f>TARIFFE!B30</f>
        <v>0.63292307549528226</v>
      </c>
      <c r="C24" s="345">
        <f>TARIFFE!C30</f>
        <v>2.284248811445738</v>
      </c>
      <c r="D24" s="345">
        <f>'tariffe UND'!L28</f>
        <v>0.44756315004264868</v>
      </c>
      <c r="E24" s="345">
        <f>'tariffe UND'!L58</f>
        <v>2.2515721387212224</v>
      </c>
    </row>
    <row r="25" spans="1:10" x14ac:dyDescent="0.25">
      <c r="A25" s="286">
        <v>16</v>
      </c>
      <c r="B25" s="345">
        <f>TARIFFE!B31</f>
        <v>1.4052053602739294</v>
      </c>
      <c r="C25" s="345">
        <f>TARIFFE!C31</f>
        <v>5.0781002164763436</v>
      </c>
      <c r="D25" s="345">
        <f>'tariffe UND'!L29</f>
        <v>0.99367231477358708</v>
      </c>
      <c r="E25" s="345">
        <f>'tariffe UND'!L59</f>
        <v>5.0054568958342873</v>
      </c>
    </row>
    <row r="26" spans="1:10" x14ac:dyDescent="0.25">
      <c r="A26" s="286">
        <v>17</v>
      </c>
      <c r="B26" s="345">
        <f>TARIFFE!B32</f>
        <v>1.0568073370655171</v>
      </c>
      <c r="C26" s="345">
        <f>TARIFFE!C32</f>
        <v>3.818178226306721</v>
      </c>
      <c r="D26" s="345">
        <f>'tariffe UND'!L30</f>
        <v>0.74730727805286301</v>
      </c>
      <c r="E26" s="345">
        <f>'tariffe UND'!L60</f>
        <v>3.7635583619207877</v>
      </c>
    </row>
    <row r="27" spans="1:10" x14ac:dyDescent="0.25">
      <c r="A27" s="286">
        <v>18</v>
      </c>
      <c r="B27" s="345">
        <f>TARIFFE!B33</f>
        <v>1.0219675347446759</v>
      </c>
      <c r="C27" s="345">
        <f>TARIFFE!C33</f>
        <v>3.6952590077535872</v>
      </c>
      <c r="D27" s="345">
        <f>'tariffe UND'!L31</f>
        <v>0.72267077438079064</v>
      </c>
      <c r="E27" s="345">
        <f>'tariffe UND'!L61</f>
        <v>3.6423975293438602</v>
      </c>
    </row>
    <row r="28" spans="1:10" x14ac:dyDescent="0.25">
      <c r="A28" s="286">
        <v>19</v>
      </c>
      <c r="B28" s="345">
        <f>TARIFFE!B34</f>
        <v>0.89422159290159142</v>
      </c>
      <c r="C28" s="345">
        <f>TARIFFE!C34</f>
        <v>3.2240686699665742</v>
      </c>
      <c r="D28" s="345">
        <f>'tariffe UND'!L32</f>
        <v>0.63233692758319182</v>
      </c>
      <c r="E28" s="345">
        <f>'tariffe UND'!L62</f>
        <v>3.1779476711323085</v>
      </c>
    </row>
    <row r="29" spans="1:10" x14ac:dyDescent="0.25">
      <c r="A29" s="286">
        <v>20</v>
      </c>
      <c r="B29" s="345">
        <f>TARIFFE!B35</f>
        <v>1.7594100172024816</v>
      </c>
      <c r="C29" s="345">
        <f>TARIFFE!C35</f>
        <v>6.3661911942310585</v>
      </c>
      <c r="D29" s="345">
        <f>'tariffe UND'!L33</f>
        <v>1.2441434354396566</v>
      </c>
      <c r="E29" s="345">
        <f>'tariffe UND'!L63</f>
        <v>6.2751214538799989</v>
      </c>
    </row>
    <row r="30" spans="1:10" x14ac:dyDescent="0.25">
      <c r="A30" s="286">
        <v>21</v>
      </c>
      <c r="B30" s="345">
        <f>TARIFFE!B36</f>
        <v>0.60388990689458122</v>
      </c>
      <c r="C30" s="345">
        <f>TARIFFE!C36</f>
        <v>2.1920593975308873</v>
      </c>
      <c r="D30" s="345">
        <f>'tariffe UND'!L34</f>
        <v>0.42703273031592176</v>
      </c>
      <c r="E30" s="345">
        <f>'tariffe UND'!L64</f>
        <v>2.1607015142885273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H1493"/>
  <sheetViews>
    <sheetView topLeftCell="D1" zoomScale="85" zoomScaleNormal="85" workbookViewId="0">
      <pane ySplit="1" topLeftCell="A2" activePane="bottomLeft" state="frozen"/>
      <selection pane="bottomLeft" activeCell="CK1" sqref="CK1:CK1048576"/>
    </sheetView>
  </sheetViews>
  <sheetFormatPr defaultColWidth="9.140625" defaultRowHeight="15" x14ac:dyDescent="0.25"/>
  <cols>
    <col min="1" max="3" width="0" style="274" hidden="1" customWidth="1"/>
    <col min="4" max="5" width="9.140625" style="274"/>
    <col min="6" max="6" width="3.5703125" style="274" customWidth="1"/>
    <col min="7" max="7" width="26.5703125" style="274" customWidth="1"/>
    <col min="8" max="22" width="0" style="274" hidden="1" customWidth="1"/>
    <col min="23" max="23" width="9.140625" style="274"/>
    <col min="24" max="76" width="0" style="274" hidden="1" customWidth="1"/>
    <col min="77" max="78" width="9.140625" style="295"/>
    <col min="79" max="79" width="5.42578125" style="298" customWidth="1"/>
    <col min="80" max="81" width="5.42578125" style="274" customWidth="1"/>
    <col min="82" max="82" width="9.140625" style="274" customWidth="1"/>
    <col min="83" max="83" width="5.42578125" style="274" customWidth="1"/>
    <col min="84" max="84" width="9" style="274" customWidth="1"/>
    <col min="85" max="85" width="18.7109375" style="274" customWidth="1"/>
    <col min="86" max="87" width="0" style="274" hidden="1" customWidth="1"/>
    <col min="88" max="88" width="5.140625" style="298" customWidth="1"/>
    <col min="89" max="89" width="9" style="298" customWidth="1"/>
    <col min="90" max="91" width="9.140625" style="274"/>
    <col min="92" max="94" width="0" style="274" hidden="1" customWidth="1"/>
    <col min="95" max="104" width="9.140625" style="274"/>
    <col min="105" max="110" width="4" style="274" customWidth="1"/>
    <col min="111" max="111" width="9.85546875" style="274" customWidth="1"/>
    <col min="112" max="16384" width="9.140625" style="274"/>
  </cols>
  <sheetData>
    <row r="1" spans="1:112" s="294" customFormat="1" ht="51.75" customHeight="1" x14ac:dyDescent="0.25">
      <c r="A1" s="355" t="s">
        <v>163</v>
      </c>
      <c r="B1" s="355" t="s">
        <v>164</v>
      </c>
      <c r="C1" s="355" t="s">
        <v>165</v>
      </c>
      <c r="D1" s="355" t="s">
        <v>166</v>
      </c>
      <c r="E1" s="355" t="s">
        <v>167</v>
      </c>
      <c r="F1" s="355" t="s">
        <v>168</v>
      </c>
      <c r="G1" s="355" t="s">
        <v>169</v>
      </c>
      <c r="H1" s="355" t="s">
        <v>170</v>
      </c>
      <c r="I1" s="355" t="s">
        <v>171</v>
      </c>
      <c r="J1" s="355" t="s">
        <v>172</v>
      </c>
      <c r="K1" s="355" t="s">
        <v>173</v>
      </c>
      <c r="L1" s="355" t="s">
        <v>174</v>
      </c>
      <c r="M1" s="355" t="s">
        <v>175</v>
      </c>
      <c r="N1" s="355" t="s">
        <v>176</v>
      </c>
      <c r="O1" s="355" t="s">
        <v>177</v>
      </c>
      <c r="P1" s="355" t="s">
        <v>178</v>
      </c>
      <c r="Q1" s="355" t="s">
        <v>179</v>
      </c>
      <c r="R1" s="355" t="s">
        <v>180</v>
      </c>
      <c r="S1" s="355" t="s">
        <v>181</v>
      </c>
      <c r="T1" s="355" t="s">
        <v>182</v>
      </c>
      <c r="U1" s="355" t="s">
        <v>183</v>
      </c>
      <c r="V1" s="355" t="s">
        <v>184</v>
      </c>
      <c r="W1" s="355" t="s">
        <v>185</v>
      </c>
      <c r="X1" s="355" t="s">
        <v>186</v>
      </c>
      <c r="Y1" s="355" t="s">
        <v>187</v>
      </c>
      <c r="Z1" s="355" t="s">
        <v>188</v>
      </c>
      <c r="AA1" s="355" t="s">
        <v>189</v>
      </c>
      <c r="AB1" s="355" t="s">
        <v>190</v>
      </c>
      <c r="AC1" s="355" t="s">
        <v>191</v>
      </c>
      <c r="AD1" s="355" t="s">
        <v>192</v>
      </c>
      <c r="AE1" s="355" t="s">
        <v>193</v>
      </c>
      <c r="AF1" s="355" t="s">
        <v>194</v>
      </c>
      <c r="AG1" s="355" t="s">
        <v>195</v>
      </c>
      <c r="AH1" s="355" t="s">
        <v>196</v>
      </c>
      <c r="AI1" s="355" t="s">
        <v>197</v>
      </c>
      <c r="AJ1" s="355" t="s">
        <v>198</v>
      </c>
      <c r="AK1" s="355" t="s">
        <v>199</v>
      </c>
      <c r="AL1" s="355" t="s">
        <v>200</v>
      </c>
      <c r="AM1" s="355" t="s">
        <v>201</v>
      </c>
      <c r="AN1" s="355" t="s">
        <v>202</v>
      </c>
      <c r="AO1" s="355" t="s">
        <v>203</v>
      </c>
      <c r="AP1" s="355" t="s">
        <v>204</v>
      </c>
      <c r="AQ1" s="355" t="s">
        <v>205</v>
      </c>
      <c r="AR1" s="355" t="s">
        <v>206</v>
      </c>
      <c r="AS1" s="355" t="s">
        <v>207</v>
      </c>
      <c r="AT1" s="355" t="s">
        <v>208</v>
      </c>
      <c r="AU1" s="355" t="s">
        <v>209</v>
      </c>
      <c r="AV1" s="355" t="s">
        <v>210</v>
      </c>
      <c r="AW1" s="355" t="s">
        <v>211</v>
      </c>
      <c r="AX1" s="355" t="s">
        <v>212</v>
      </c>
      <c r="AY1" s="355" t="s">
        <v>213</v>
      </c>
      <c r="AZ1" s="355" t="s">
        <v>214</v>
      </c>
      <c r="BA1" s="355" t="s">
        <v>215</v>
      </c>
      <c r="BB1" s="355" t="s">
        <v>216</v>
      </c>
      <c r="BC1" s="355" t="s">
        <v>217</v>
      </c>
      <c r="BD1" s="355" t="s">
        <v>218</v>
      </c>
      <c r="BE1" s="355" t="s">
        <v>219</v>
      </c>
      <c r="BF1" s="355" t="s">
        <v>220</v>
      </c>
      <c r="BG1" s="355" t="s">
        <v>221</v>
      </c>
      <c r="BH1" s="355" t="s">
        <v>222</v>
      </c>
      <c r="BI1" s="355" t="s">
        <v>223</v>
      </c>
      <c r="BJ1" s="355" t="s">
        <v>224</v>
      </c>
      <c r="BK1" s="355" t="s">
        <v>225</v>
      </c>
      <c r="BL1" s="355" t="s">
        <v>226</v>
      </c>
      <c r="BM1" s="355" t="s">
        <v>227</v>
      </c>
      <c r="BN1" s="355" t="s">
        <v>228</v>
      </c>
      <c r="BO1" s="355" t="s">
        <v>229</v>
      </c>
      <c r="BP1" s="355" t="s">
        <v>230</v>
      </c>
      <c r="BQ1" s="355" t="s">
        <v>231</v>
      </c>
      <c r="BR1" s="355" t="s">
        <v>232</v>
      </c>
      <c r="BS1" s="355" t="s">
        <v>233</v>
      </c>
      <c r="BT1" s="355" t="s">
        <v>234</v>
      </c>
      <c r="BU1" s="355" t="s">
        <v>235</v>
      </c>
      <c r="BV1" s="355" t="s">
        <v>236</v>
      </c>
      <c r="BW1" s="355" t="s">
        <v>237</v>
      </c>
      <c r="BX1" s="355" t="s">
        <v>238</v>
      </c>
      <c r="BY1" s="358" t="s">
        <v>239</v>
      </c>
      <c r="BZ1" s="358" t="s">
        <v>240</v>
      </c>
      <c r="CA1" s="355" t="s">
        <v>241</v>
      </c>
      <c r="CB1" s="355" t="s">
        <v>242</v>
      </c>
      <c r="CC1" s="296" t="s">
        <v>732</v>
      </c>
      <c r="CD1" s="360" t="s">
        <v>1287</v>
      </c>
      <c r="CE1" s="296" t="s">
        <v>733</v>
      </c>
      <c r="CF1" s="360" t="s">
        <v>1288</v>
      </c>
      <c r="CG1" s="355" t="s">
        <v>243</v>
      </c>
      <c r="CH1" s="355" t="s">
        <v>244</v>
      </c>
      <c r="CI1" s="355" t="s">
        <v>245</v>
      </c>
      <c r="CJ1" s="355" t="s">
        <v>246</v>
      </c>
      <c r="CK1" s="359" t="s">
        <v>734</v>
      </c>
      <c r="CL1" s="355" t="s">
        <v>247</v>
      </c>
      <c r="CM1" s="355" t="s">
        <v>248</v>
      </c>
      <c r="CN1" s="355" t="s">
        <v>249</v>
      </c>
      <c r="CO1" s="355" t="s">
        <v>250</v>
      </c>
      <c r="CP1" s="355" t="s">
        <v>251</v>
      </c>
      <c r="CQ1" s="355" t="s">
        <v>252</v>
      </c>
      <c r="CR1" s="355" t="s">
        <v>253</v>
      </c>
      <c r="CS1" s="355" t="s">
        <v>254</v>
      </c>
      <c r="CT1" s="355" t="s">
        <v>255</v>
      </c>
      <c r="CU1" s="355" t="s">
        <v>256</v>
      </c>
      <c r="CV1" s="355" t="s">
        <v>257</v>
      </c>
      <c r="CW1" s="355" t="s">
        <v>258</v>
      </c>
      <c r="CX1" s="355" t="s">
        <v>259</v>
      </c>
      <c r="CY1" s="355" t="s">
        <v>260</v>
      </c>
      <c r="CZ1" s="355" t="s">
        <v>261</v>
      </c>
      <c r="DA1" s="355" t="s">
        <v>262</v>
      </c>
      <c r="DB1" s="355" t="s">
        <v>263</v>
      </c>
      <c r="DC1" s="355" t="s">
        <v>264</v>
      </c>
      <c r="DD1" s="355" t="s">
        <v>265</v>
      </c>
      <c r="DE1" s="355" t="s">
        <v>266</v>
      </c>
      <c r="DF1" s="355" t="s">
        <v>267</v>
      </c>
      <c r="DG1" s="346" t="s">
        <v>829</v>
      </c>
      <c r="DH1" s="346" t="s">
        <v>830</v>
      </c>
    </row>
    <row r="2" spans="1:112" x14ac:dyDescent="0.25">
      <c r="A2" s="274" t="s">
        <v>1803</v>
      </c>
      <c r="B2" s="274" t="s">
        <v>368</v>
      </c>
      <c r="C2" s="274" t="s">
        <v>1804</v>
      </c>
      <c r="D2" s="274" t="s">
        <v>1805</v>
      </c>
      <c r="E2" s="274" t="s">
        <v>268</v>
      </c>
      <c r="F2" s="274" t="s">
        <v>156</v>
      </c>
      <c r="G2" s="274" t="s">
        <v>1806</v>
      </c>
      <c r="H2" s="274" t="s">
        <v>1807</v>
      </c>
      <c r="I2" s="274" t="s">
        <v>1570</v>
      </c>
      <c r="J2" s="274" t="s">
        <v>156</v>
      </c>
      <c r="K2" s="274" t="s">
        <v>1808</v>
      </c>
      <c r="L2" s="274" t="s">
        <v>1809</v>
      </c>
      <c r="M2" s="274" t="s">
        <v>1810</v>
      </c>
      <c r="N2" s="274" t="s">
        <v>984</v>
      </c>
      <c r="O2" s="274" t="s">
        <v>873</v>
      </c>
      <c r="P2" s="274" t="s">
        <v>613</v>
      </c>
      <c r="Q2" s="274" t="s">
        <v>272</v>
      </c>
      <c r="R2" s="274" t="s">
        <v>268</v>
      </c>
      <c r="S2" s="274" t="s">
        <v>268</v>
      </c>
      <c r="T2" s="274" t="s">
        <v>268</v>
      </c>
      <c r="U2" s="274" t="s">
        <v>268</v>
      </c>
      <c r="V2" s="274" t="s">
        <v>268</v>
      </c>
      <c r="W2" s="274" t="s">
        <v>1810</v>
      </c>
      <c r="X2" s="274" t="s">
        <v>613</v>
      </c>
      <c r="Y2" s="274" t="s">
        <v>272</v>
      </c>
      <c r="Z2" s="274" t="s">
        <v>268</v>
      </c>
      <c r="AA2" s="274" t="s">
        <v>268</v>
      </c>
      <c r="AB2" s="274" t="s">
        <v>268</v>
      </c>
      <c r="AC2" s="274" t="s">
        <v>268</v>
      </c>
      <c r="AD2" s="274" t="s">
        <v>268</v>
      </c>
      <c r="AE2" s="274" t="s">
        <v>287</v>
      </c>
      <c r="AF2" s="274" t="s">
        <v>1811</v>
      </c>
      <c r="AG2" s="274" t="s">
        <v>875</v>
      </c>
      <c r="AH2" s="274" t="s">
        <v>1812</v>
      </c>
      <c r="AI2" s="274" t="s">
        <v>1813</v>
      </c>
      <c r="AJ2" s="274" t="s">
        <v>268</v>
      </c>
      <c r="AK2" s="274" t="s">
        <v>395</v>
      </c>
      <c r="AL2" s="274" t="s">
        <v>268</v>
      </c>
      <c r="AM2" s="274" t="s">
        <v>405</v>
      </c>
      <c r="AN2" s="274" t="s">
        <v>268</v>
      </c>
      <c r="AO2" s="274" t="s">
        <v>268</v>
      </c>
      <c r="AP2" s="274" t="s">
        <v>268</v>
      </c>
      <c r="AQ2" s="274" t="s">
        <v>268</v>
      </c>
      <c r="AR2" s="274" t="s">
        <v>268</v>
      </c>
      <c r="AS2" s="274" t="s">
        <v>268</v>
      </c>
      <c r="AT2" s="274" t="s">
        <v>268</v>
      </c>
      <c r="AU2" s="274" t="s">
        <v>268</v>
      </c>
      <c r="AV2" s="274" t="s">
        <v>268</v>
      </c>
      <c r="AW2" s="274" t="s">
        <v>268</v>
      </c>
      <c r="AX2" s="274" t="s">
        <v>268</v>
      </c>
      <c r="AY2" s="274" t="s">
        <v>268</v>
      </c>
      <c r="AZ2" s="274" t="s">
        <v>268</v>
      </c>
      <c r="BA2" s="274" t="s">
        <v>268</v>
      </c>
      <c r="BB2" s="274" t="s">
        <v>268</v>
      </c>
      <c r="BC2" s="274" t="s">
        <v>268</v>
      </c>
      <c r="BD2" s="274" t="s">
        <v>268</v>
      </c>
      <c r="BE2" s="274" t="s">
        <v>268</v>
      </c>
      <c r="BF2" s="274" t="s">
        <v>268</v>
      </c>
      <c r="BG2" s="274" t="s">
        <v>268</v>
      </c>
      <c r="BH2" s="274" t="s">
        <v>268</v>
      </c>
      <c r="BI2" s="274" t="s">
        <v>268</v>
      </c>
      <c r="BJ2" s="274" t="s">
        <v>268</v>
      </c>
      <c r="BK2" s="274" t="s">
        <v>268</v>
      </c>
      <c r="BL2" s="274" t="s">
        <v>268</v>
      </c>
      <c r="BM2" s="274" t="s">
        <v>268</v>
      </c>
      <c r="BN2" s="274" t="s">
        <v>268</v>
      </c>
      <c r="BO2" s="274" t="s">
        <v>268</v>
      </c>
      <c r="BP2" s="274" t="s">
        <v>268</v>
      </c>
      <c r="BQ2" s="274" t="s">
        <v>268</v>
      </c>
      <c r="BR2" s="274" t="s">
        <v>268</v>
      </c>
      <c r="BS2" s="274" t="s">
        <v>268</v>
      </c>
      <c r="BT2" s="274" t="s">
        <v>268</v>
      </c>
      <c r="BU2" s="274" t="s">
        <v>268</v>
      </c>
      <c r="BV2" s="274" t="s">
        <v>268</v>
      </c>
      <c r="BW2" s="274" t="s">
        <v>268</v>
      </c>
      <c r="BX2" s="274" t="s">
        <v>268</v>
      </c>
      <c r="BY2" s="295">
        <v>52</v>
      </c>
      <c r="BZ2" s="295">
        <v>52</v>
      </c>
      <c r="CA2" s="298" t="s">
        <v>142</v>
      </c>
      <c r="CB2" s="297">
        <v>122</v>
      </c>
      <c r="CC2" s="284">
        <f t="shared" ref="CC2" si="0">IF(IFERROR(VLOOKUP(CG2,Rid_ud,2,FALSE),0)+IFERROR(VLOOKUP(CL2,rid,2,FALSE),0)+IFERROR(VLOOKUP(CM2,rid,2,FALSE),0)&gt;1,1,IFERROR(VLOOKUP(CG2,Rid_ud,2,FALSE),0)+IFERROR(VLOOKUP(CL2,rid,2,FALSE),0)+IFERROR(VLOOKUP(CM2,rid,2,FALSE),0))</f>
        <v>0</v>
      </c>
      <c r="CD2" s="295">
        <f>(BZ2-(BZ2*CC2))/365*CV2</f>
        <v>52</v>
      </c>
      <c r="CE2" s="284">
        <f t="shared" ref="CE2" si="1">IF(IFERROR(VLOOKUP(CG2,Rid_ud,3,FALSE),0)+IFERROR(VLOOKUP(CL2,rid,3,FALSE),0)+IFERROR(VLOOKUP(CM2,rid,3,FALSE),0)&gt;1,1,IFERROR(VLOOKUP(CG2,Rid_ud,3,FALSE),0)+IFERROR(VLOOKUP(CL2,rid,3,FALSE),0)+IFERROR(VLOOKUP(CM2,rid,3,FALSE),0))</f>
        <v>0</v>
      </c>
      <c r="CF2" s="295">
        <f>(IF(CA2="D",1-(1*CE2),BZ2-(BZ2*CE2)))/365*CV2</f>
        <v>1</v>
      </c>
      <c r="CG2" s="274" t="s">
        <v>876</v>
      </c>
      <c r="CH2" s="274" t="s">
        <v>268</v>
      </c>
      <c r="CI2" s="274" t="s">
        <v>268</v>
      </c>
      <c r="CJ2" s="298" t="s">
        <v>271</v>
      </c>
      <c r="CK2" s="297">
        <v>1</v>
      </c>
      <c r="CL2" s="274" t="s">
        <v>268</v>
      </c>
      <c r="CM2" s="274" t="s">
        <v>268</v>
      </c>
      <c r="CN2" s="274" t="s">
        <v>268</v>
      </c>
      <c r="CO2" s="274" t="s">
        <v>268</v>
      </c>
      <c r="CP2" s="274" t="s">
        <v>268</v>
      </c>
      <c r="CQ2" s="274" t="s">
        <v>268</v>
      </c>
      <c r="CR2" s="274" t="s">
        <v>877</v>
      </c>
      <c r="CS2" s="274">
        <v>37.04</v>
      </c>
      <c r="CT2" s="274" t="s">
        <v>268</v>
      </c>
      <c r="CU2" s="274">
        <v>37.04</v>
      </c>
      <c r="CV2" s="274">
        <v>365</v>
      </c>
      <c r="CW2" s="274" t="s">
        <v>878</v>
      </c>
      <c r="CX2" s="274" t="s">
        <v>835</v>
      </c>
      <c r="CY2" s="274" t="s">
        <v>836</v>
      </c>
      <c r="CZ2" s="274" t="s">
        <v>837</v>
      </c>
      <c r="DA2" s="274" t="s">
        <v>268</v>
      </c>
      <c r="DB2" s="274" t="s">
        <v>268</v>
      </c>
      <c r="DC2" s="274" t="s">
        <v>268</v>
      </c>
      <c r="DD2" s="274" t="s">
        <v>268</v>
      </c>
      <c r="DE2" s="274" t="s">
        <v>268</v>
      </c>
      <c r="DF2" s="274" t="s">
        <v>268</v>
      </c>
      <c r="DG2" s="299">
        <f>IFERROR(IF(CA2="D",IF(CK2="A dispo.",CD2*VLOOKUP('DATI INPUT'!$F$27,TARIFFE_UD,2,FALSE),CD2*VLOOKUP(CK2,TARIFFE_UD,2,FALSE)),CD2*VLOOKUP(CB2-100,TARIFFE_UND,2,FALSE)),0)</f>
        <v>32.029993906329203</v>
      </c>
      <c r="DH2" s="299">
        <f>IFERROR(IF(CA2="D",IF(CK2="A dispo.",CF2*VLOOKUP('DATI INPUT'!$F$27,TARIFFE_UD,3,FALSE),CF2*VLOOKUP(CK2,TARIFFE_UD,3,FALSE)),CF2*VLOOKUP(CB2-100,TARIFFE_UND,3,FALSE)),0)</f>
        <v>15.164853048114928</v>
      </c>
    </row>
    <row r="3" spans="1:112" x14ac:dyDescent="0.25">
      <c r="A3" s="274" t="s">
        <v>1814</v>
      </c>
      <c r="B3" s="274" t="s">
        <v>368</v>
      </c>
      <c r="C3" s="274" t="s">
        <v>1815</v>
      </c>
      <c r="D3" s="274" t="s">
        <v>1805</v>
      </c>
      <c r="E3" s="274" t="s">
        <v>268</v>
      </c>
      <c r="F3" s="274" t="s">
        <v>156</v>
      </c>
      <c r="G3" s="274" t="s">
        <v>1806</v>
      </c>
      <c r="H3" s="274" t="s">
        <v>1807</v>
      </c>
      <c r="I3" s="274" t="s">
        <v>1570</v>
      </c>
      <c r="J3" s="274" t="s">
        <v>156</v>
      </c>
      <c r="K3" s="274" t="s">
        <v>1808</v>
      </c>
      <c r="L3" s="274" t="s">
        <v>1809</v>
      </c>
      <c r="M3" s="274" t="s">
        <v>1810</v>
      </c>
      <c r="N3" s="274" t="s">
        <v>984</v>
      </c>
      <c r="O3" s="274" t="s">
        <v>873</v>
      </c>
      <c r="P3" s="274" t="s">
        <v>613</v>
      </c>
      <c r="Q3" s="274" t="s">
        <v>272</v>
      </c>
      <c r="R3" s="274" t="s">
        <v>268</v>
      </c>
      <c r="S3" s="274" t="s">
        <v>268</v>
      </c>
      <c r="T3" s="274" t="s">
        <v>268</v>
      </c>
      <c r="U3" s="274" t="s">
        <v>268</v>
      </c>
      <c r="V3" s="274" t="s">
        <v>268</v>
      </c>
      <c r="W3" s="274" t="s">
        <v>1810</v>
      </c>
      <c r="X3" s="274" t="s">
        <v>613</v>
      </c>
      <c r="Y3" s="274" t="s">
        <v>272</v>
      </c>
      <c r="Z3" s="274" t="s">
        <v>268</v>
      </c>
      <c r="AA3" s="274" t="s">
        <v>268</v>
      </c>
      <c r="AB3" s="274" t="s">
        <v>268</v>
      </c>
      <c r="AC3" s="274" t="s">
        <v>268</v>
      </c>
      <c r="AD3" s="274" t="s">
        <v>268</v>
      </c>
      <c r="AE3" s="274" t="s">
        <v>287</v>
      </c>
      <c r="AF3" s="274" t="s">
        <v>1811</v>
      </c>
      <c r="AG3" s="274" t="s">
        <v>875</v>
      </c>
      <c r="AH3" s="274" t="s">
        <v>1812</v>
      </c>
      <c r="AI3" s="274" t="s">
        <v>1813</v>
      </c>
      <c r="AJ3" s="274" t="s">
        <v>268</v>
      </c>
      <c r="AK3" s="274" t="s">
        <v>395</v>
      </c>
      <c r="AL3" s="274" t="s">
        <v>268</v>
      </c>
      <c r="AM3" s="274" t="s">
        <v>405</v>
      </c>
      <c r="AN3" s="274" t="s">
        <v>268</v>
      </c>
      <c r="AO3" s="274" t="s">
        <v>268</v>
      </c>
      <c r="AP3" s="274" t="s">
        <v>268</v>
      </c>
      <c r="AQ3" s="274" t="s">
        <v>268</v>
      </c>
      <c r="AR3" s="274" t="s">
        <v>268</v>
      </c>
      <c r="AS3" s="274" t="s">
        <v>268</v>
      </c>
      <c r="AT3" s="274" t="s">
        <v>268</v>
      </c>
      <c r="AU3" s="274" t="s">
        <v>268</v>
      </c>
      <c r="AV3" s="274" t="s">
        <v>268</v>
      </c>
      <c r="AW3" s="274" t="s">
        <v>268</v>
      </c>
      <c r="AX3" s="274" t="s">
        <v>268</v>
      </c>
      <c r="AY3" s="274" t="s">
        <v>268</v>
      </c>
      <c r="AZ3" s="274" t="s">
        <v>268</v>
      </c>
      <c r="BA3" s="274" t="s">
        <v>268</v>
      </c>
      <c r="BB3" s="274" t="s">
        <v>268</v>
      </c>
      <c r="BC3" s="274" t="s">
        <v>268</v>
      </c>
      <c r="BD3" s="274" t="s">
        <v>268</v>
      </c>
      <c r="BE3" s="274" t="s">
        <v>268</v>
      </c>
      <c r="BF3" s="274" t="s">
        <v>268</v>
      </c>
      <c r="BG3" s="274" t="s">
        <v>268</v>
      </c>
      <c r="BH3" s="274" t="s">
        <v>268</v>
      </c>
      <c r="BI3" s="274" t="s">
        <v>268</v>
      </c>
      <c r="BJ3" s="274" t="s">
        <v>268</v>
      </c>
      <c r="BK3" s="274" t="s">
        <v>268</v>
      </c>
      <c r="BL3" s="274" t="s">
        <v>268</v>
      </c>
      <c r="BM3" s="274" t="s">
        <v>268</v>
      </c>
      <c r="BN3" s="274" t="s">
        <v>268</v>
      </c>
      <c r="BO3" s="274" t="s">
        <v>268</v>
      </c>
      <c r="BP3" s="274" t="s">
        <v>268</v>
      </c>
      <c r="BQ3" s="274" t="s">
        <v>268</v>
      </c>
      <c r="BR3" s="274" t="s">
        <v>268</v>
      </c>
      <c r="BS3" s="274" t="s">
        <v>268</v>
      </c>
      <c r="BT3" s="274" t="s">
        <v>268</v>
      </c>
      <c r="BU3" s="274" t="s">
        <v>268</v>
      </c>
      <c r="BV3" s="274" t="s">
        <v>268</v>
      </c>
      <c r="BW3" s="274" t="s">
        <v>268</v>
      </c>
      <c r="BX3" s="274" t="s">
        <v>268</v>
      </c>
      <c r="BY3" s="295">
        <v>13</v>
      </c>
      <c r="BZ3" s="295">
        <v>13</v>
      </c>
      <c r="CA3" s="298" t="s">
        <v>142</v>
      </c>
      <c r="CB3" s="297">
        <v>123</v>
      </c>
      <c r="CC3" s="284">
        <f t="shared" ref="CC3:CC66" si="2">IF(IFERROR(VLOOKUP(CG3,Rid_ud,2,FALSE),0)+IFERROR(VLOOKUP(CL3,rid,2,FALSE),0)+IFERROR(VLOOKUP(CM3,rid,2,FALSE),0)&gt;1,1,IFERROR(VLOOKUP(CG3,Rid_ud,2,FALSE),0)+IFERROR(VLOOKUP(CL3,rid,2,FALSE),0)+IFERROR(VLOOKUP(CM3,rid,2,FALSE),0))</f>
        <v>0</v>
      </c>
      <c r="CD3" s="295">
        <f t="shared" ref="CD3:CD66" si="3">(BZ3-(BZ3*CC3))/365*CV3</f>
        <v>13</v>
      </c>
      <c r="CE3" s="284">
        <f t="shared" ref="CE3:CE66" si="4">IF(IFERROR(VLOOKUP(CG3,Rid_ud,3,FALSE),0)+IFERROR(VLOOKUP(CL3,rid,3,FALSE),0)+IFERROR(VLOOKUP(CM3,rid,3,FALSE),0)&gt;1,1,IFERROR(VLOOKUP(CG3,Rid_ud,3,FALSE),0)+IFERROR(VLOOKUP(CL3,rid,3,FALSE),0)+IFERROR(VLOOKUP(CM3,rid,3,FALSE),0))</f>
        <v>1</v>
      </c>
      <c r="CF3" s="295">
        <f t="shared" ref="CF3:CF66" si="5">(IF(CA3="D",1-(1*CE3),BZ3-(BZ3*CE3)))/365*CV3</f>
        <v>0</v>
      </c>
      <c r="CG3" s="274" t="s">
        <v>1817</v>
      </c>
      <c r="CH3" s="274" t="s">
        <v>268</v>
      </c>
      <c r="CI3" s="274" t="s">
        <v>268</v>
      </c>
      <c r="CJ3" s="298" t="s">
        <v>271</v>
      </c>
      <c r="CK3" s="297">
        <v>1</v>
      </c>
      <c r="CL3" s="274" t="s">
        <v>268</v>
      </c>
      <c r="CM3" s="274" t="s">
        <v>268</v>
      </c>
      <c r="CN3" s="274" t="s">
        <v>268</v>
      </c>
      <c r="CO3" s="274" t="s">
        <v>268</v>
      </c>
      <c r="CP3" s="274" t="s">
        <v>268</v>
      </c>
      <c r="CQ3" s="274" t="s">
        <v>268</v>
      </c>
      <c r="CR3" s="274" t="s">
        <v>877</v>
      </c>
      <c r="CS3" s="274">
        <v>4.9400000000000004</v>
      </c>
      <c r="CT3" s="274" t="s">
        <v>268</v>
      </c>
      <c r="CU3" s="274">
        <v>4.9400000000000004</v>
      </c>
      <c r="CV3" s="274">
        <v>365</v>
      </c>
      <c r="CW3" s="274" t="s">
        <v>878</v>
      </c>
      <c r="CX3" s="274" t="s">
        <v>835</v>
      </c>
      <c r="CY3" s="274" t="s">
        <v>836</v>
      </c>
      <c r="CZ3" s="274" t="s">
        <v>837</v>
      </c>
      <c r="DA3" s="274" t="s">
        <v>268</v>
      </c>
      <c r="DB3" s="274" t="s">
        <v>268</v>
      </c>
      <c r="DC3" s="274" t="s">
        <v>268</v>
      </c>
      <c r="DD3" s="274" t="s">
        <v>268</v>
      </c>
      <c r="DE3" s="274" t="s">
        <v>268</v>
      </c>
      <c r="DF3" s="274" t="s">
        <v>268</v>
      </c>
      <c r="DG3" s="299">
        <f>IFERROR(IF(CA3="D",IF(CK3="A dispo.",CD3*VLOOKUP('DATI INPUT'!$F$27,TARIFFE_UD,2,FALSE),CD3*VLOOKUP(CK3,TARIFFE_UD,2,FALSE)),CD3*VLOOKUP(CB3-100,TARIFFE_UND,2,FALSE)),0)</f>
        <v>8.0074984765823007</v>
      </c>
      <c r="DH3" s="299">
        <f>IFERROR(IF(CA3="D",IF(CK3="A dispo.",CF3*VLOOKUP('DATI INPUT'!$F$27,TARIFFE_UD,3,FALSE),CF3*VLOOKUP(CK3,TARIFFE_UD,3,FALSE)),CF3*VLOOKUP(CB3-100,TARIFFE_UND,3,FALSE)),0)</f>
        <v>0</v>
      </c>
    </row>
    <row r="4" spans="1:112" hidden="1" x14ac:dyDescent="0.25">
      <c r="A4" s="274" t="s">
        <v>1818</v>
      </c>
      <c r="B4" s="274" t="s">
        <v>298</v>
      </c>
      <c r="C4" s="274" t="s">
        <v>1819</v>
      </c>
      <c r="D4" s="274" t="s">
        <v>1820</v>
      </c>
      <c r="E4" s="274" t="s">
        <v>268</v>
      </c>
      <c r="F4" s="274" t="s">
        <v>156</v>
      </c>
      <c r="G4" s="274" t="s">
        <v>1821</v>
      </c>
      <c r="H4" s="274" t="s">
        <v>1822</v>
      </c>
      <c r="I4" s="274" t="s">
        <v>1823</v>
      </c>
      <c r="J4" s="274" t="s">
        <v>156</v>
      </c>
      <c r="K4" s="274" t="s">
        <v>1824</v>
      </c>
      <c r="L4" s="274" t="s">
        <v>1825</v>
      </c>
      <c r="M4" s="274" t="s">
        <v>1826</v>
      </c>
      <c r="N4" s="274" t="s">
        <v>1827</v>
      </c>
      <c r="O4" s="274" t="s">
        <v>943</v>
      </c>
      <c r="P4" s="274" t="s">
        <v>1828</v>
      </c>
      <c r="Q4" s="274" t="s">
        <v>343</v>
      </c>
      <c r="R4" s="274" t="s">
        <v>268</v>
      </c>
      <c r="S4" s="274" t="s">
        <v>268</v>
      </c>
      <c r="T4" s="274" t="s">
        <v>268</v>
      </c>
      <c r="U4" s="274" t="s">
        <v>268</v>
      </c>
      <c r="V4" s="274" t="s">
        <v>268</v>
      </c>
      <c r="W4" s="274" t="s">
        <v>1829</v>
      </c>
      <c r="X4" s="274" t="s">
        <v>1830</v>
      </c>
      <c r="Y4" s="274" t="s">
        <v>315</v>
      </c>
      <c r="Z4" s="274" t="s">
        <v>268</v>
      </c>
      <c r="AA4" s="274" t="s">
        <v>268</v>
      </c>
      <c r="AB4" s="274" t="s">
        <v>268</v>
      </c>
      <c r="AC4" s="274" t="s">
        <v>268</v>
      </c>
      <c r="AD4" s="274" t="s">
        <v>268</v>
      </c>
      <c r="AE4" s="274" t="s">
        <v>287</v>
      </c>
      <c r="AF4" s="274" t="s">
        <v>1811</v>
      </c>
      <c r="AG4" s="274" t="s">
        <v>875</v>
      </c>
      <c r="AH4" s="274" t="s">
        <v>1831</v>
      </c>
      <c r="AI4" s="274" t="s">
        <v>764</v>
      </c>
      <c r="AJ4" s="274" t="s">
        <v>268</v>
      </c>
      <c r="AK4" s="274" t="s">
        <v>703</v>
      </c>
      <c r="AL4" s="274" t="s">
        <v>268</v>
      </c>
      <c r="AM4" s="274" t="s">
        <v>355</v>
      </c>
      <c r="AN4" s="274" t="s">
        <v>268</v>
      </c>
      <c r="AO4" s="274" t="s">
        <v>268</v>
      </c>
      <c r="AP4" s="274" t="s">
        <v>268</v>
      </c>
      <c r="AQ4" s="274" t="s">
        <v>268</v>
      </c>
      <c r="AR4" s="274" t="s">
        <v>268</v>
      </c>
      <c r="AS4" s="274" t="s">
        <v>268</v>
      </c>
      <c r="AT4" s="274" t="s">
        <v>268</v>
      </c>
      <c r="AU4" s="274" t="s">
        <v>268</v>
      </c>
      <c r="AV4" s="274" t="s">
        <v>268</v>
      </c>
      <c r="AW4" s="274" t="s">
        <v>268</v>
      </c>
      <c r="AX4" s="274" t="s">
        <v>268</v>
      </c>
      <c r="AY4" s="274" t="s">
        <v>268</v>
      </c>
      <c r="AZ4" s="274" t="s">
        <v>268</v>
      </c>
      <c r="BA4" s="274" t="s">
        <v>268</v>
      </c>
      <c r="BB4" s="274" t="s">
        <v>268</v>
      </c>
      <c r="BC4" s="274" t="s">
        <v>268</v>
      </c>
      <c r="BD4" s="274" t="s">
        <v>268</v>
      </c>
      <c r="BE4" s="274" t="s">
        <v>268</v>
      </c>
      <c r="BF4" s="274" t="s">
        <v>268</v>
      </c>
      <c r="BG4" s="274" t="s">
        <v>268</v>
      </c>
      <c r="BH4" s="274" t="s">
        <v>268</v>
      </c>
      <c r="BI4" s="274" t="s">
        <v>268</v>
      </c>
      <c r="BJ4" s="274" t="s">
        <v>268</v>
      </c>
      <c r="BK4" s="274" t="s">
        <v>268</v>
      </c>
      <c r="BL4" s="274" t="s">
        <v>268</v>
      </c>
      <c r="BM4" s="274" t="s">
        <v>268</v>
      </c>
      <c r="BN4" s="274" t="s">
        <v>268</v>
      </c>
      <c r="BO4" s="274" t="s">
        <v>268</v>
      </c>
      <c r="BP4" s="274" t="s">
        <v>268</v>
      </c>
      <c r="BQ4" s="274" t="s">
        <v>268</v>
      </c>
      <c r="BR4" s="274" t="s">
        <v>268</v>
      </c>
      <c r="BS4" s="274" t="s">
        <v>268</v>
      </c>
      <c r="BT4" s="274" t="s">
        <v>268</v>
      </c>
      <c r="BU4" s="274" t="s">
        <v>268</v>
      </c>
      <c r="BV4" s="274" t="s">
        <v>268</v>
      </c>
      <c r="BW4" s="274" t="s">
        <v>268</v>
      </c>
      <c r="BX4" s="274" t="s">
        <v>268</v>
      </c>
      <c r="BY4" s="295">
        <v>32.5</v>
      </c>
      <c r="BZ4" s="295">
        <v>32.5</v>
      </c>
      <c r="CA4" s="298" t="s">
        <v>142</v>
      </c>
      <c r="CB4" s="297">
        <v>122</v>
      </c>
      <c r="CC4" s="284">
        <f t="shared" si="2"/>
        <v>0</v>
      </c>
      <c r="CD4" s="295">
        <f t="shared" si="3"/>
        <v>32.5</v>
      </c>
      <c r="CE4" s="284">
        <f t="shared" si="4"/>
        <v>0</v>
      </c>
      <c r="CF4" s="295">
        <f t="shared" si="5"/>
        <v>1</v>
      </c>
      <c r="CG4" s="274" t="s">
        <v>876</v>
      </c>
      <c r="CH4" s="274" t="s">
        <v>268</v>
      </c>
      <c r="CI4" s="274" t="s">
        <v>268</v>
      </c>
      <c r="CJ4" s="298" t="s">
        <v>268</v>
      </c>
      <c r="CK4" s="298" t="s">
        <v>736</v>
      </c>
      <c r="CL4" s="274" t="s">
        <v>268</v>
      </c>
      <c r="CM4" s="274" t="s">
        <v>268</v>
      </c>
      <c r="CN4" s="274" t="s">
        <v>268</v>
      </c>
      <c r="CO4" s="274" t="s">
        <v>268</v>
      </c>
      <c r="CP4" s="274" t="s">
        <v>268</v>
      </c>
      <c r="CQ4" s="274" t="s">
        <v>268</v>
      </c>
      <c r="CR4" s="274" t="s">
        <v>877</v>
      </c>
      <c r="CS4" s="274">
        <v>68.489999999999995</v>
      </c>
      <c r="CT4" s="274" t="s">
        <v>268</v>
      </c>
      <c r="CU4" s="274">
        <v>68.489999999999995</v>
      </c>
      <c r="CV4" s="274">
        <v>365</v>
      </c>
      <c r="CW4" s="274" t="s">
        <v>878</v>
      </c>
      <c r="CX4" s="274" t="s">
        <v>835</v>
      </c>
      <c r="CY4" s="274" t="s">
        <v>836</v>
      </c>
      <c r="CZ4" s="274" t="s">
        <v>837</v>
      </c>
      <c r="DA4" s="274" t="s">
        <v>268</v>
      </c>
      <c r="DB4" s="274" t="s">
        <v>268</v>
      </c>
      <c r="DC4" s="274" t="s">
        <v>268</v>
      </c>
      <c r="DD4" s="274" t="s">
        <v>268</v>
      </c>
      <c r="DE4" s="274" t="s">
        <v>268</v>
      </c>
      <c r="DF4" s="274" t="s">
        <v>268</v>
      </c>
      <c r="DG4" s="299">
        <f>IFERROR(IF(CA4="D",IF(CK4="A dispo.",CD4*VLOOKUP('DATI INPUT'!$F$27,TARIFFE_UD,2,FALSE),CD4*VLOOKUP(CK4,TARIFFE_UD,2,FALSE)),CD4*VLOOKUP(CB4-100,TARIFFE_UND,2,FALSE)),0)</f>
        <v>25.738387960443109</v>
      </c>
      <c r="DH4" s="299">
        <f>IFERROR(IF(CA4="D",IF(CK4="A dispo.",CF4*VLOOKUP('DATI INPUT'!$F$27,TARIFFE_UD,3,FALSE),CF4*VLOOKUP(CK4,TARIFFE_UD,3,FALSE)),CF4*VLOOKUP(CB4-100,TARIFFE_UND,3,FALSE)),0)</f>
        <v>60.367780403072892</v>
      </c>
    </row>
    <row r="5" spans="1:112" hidden="1" x14ac:dyDescent="0.25">
      <c r="A5" s="274" t="s">
        <v>1832</v>
      </c>
      <c r="B5" s="274" t="s">
        <v>298</v>
      </c>
      <c r="C5" s="274" t="s">
        <v>295</v>
      </c>
      <c r="D5" s="274" t="s">
        <v>1820</v>
      </c>
      <c r="E5" s="274" t="s">
        <v>268</v>
      </c>
      <c r="F5" s="274" t="s">
        <v>156</v>
      </c>
      <c r="G5" s="274" t="s">
        <v>1821</v>
      </c>
      <c r="H5" s="274" t="s">
        <v>1822</v>
      </c>
      <c r="I5" s="274" t="s">
        <v>1823</v>
      </c>
      <c r="J5" s="274" t="s">
        <v>156</v>
      </c>
      <c r="K5" s="274" t="s">
        <v>1824</v>
      </c>
      <c r="L5" s="274" t="s">
        <v>1825</v>
      </c>
      <c r="M5" s="274" t="s">
        <v>1826</v>
      </c>
      <c r="N5" s="274" t="s">
        <v>1827</v>
      </c>
      <c r="O5" s="274" t="s">
        <v>943</v>
      </c>
      <c r="P5" s="274" t="s">
        <v>1828</v>
      </c>
      <c r="Q5" s="274" t="s">
        <v>343</v>
      </c>
      <c r="R5" s="274" t="s">
        <v>268</v>
      </c>
      <c r="S5" s="274" t="s">
        <v>268</v>
      </c>
      <c r="T5" s="274" t="s">
        <v>268</v>
      </c>
      <c r="U5" s="274" t="s">
        <v>268</v>
      </c>
      <c r="V5" s="274" t="s">
        <v>268</v>
      </c>
      <c r="W5" s="274" t="s">
        <v>1829</v>
      </c>
      <c r="X5" s="274" t="s">
        <v>1830</v>
      </c>
      <c r="Y5" s="274" t="s">
        <v>315</v>
      </c>
      <c r="Z5" s="274" t="s">
        <v>268</v>
      </c>
      <c r="AA5" s="274" t="s">
        <v>268</v>
      </c>
      <c r="AB5" s="274" t="s">
        <v>268</v>
      </c>
      <c r="AC5" s="274" t="s">
        <v>268</v>
      </c>
      <c r="AD5" s="274" t="s">
        <v>268</v>
      </c>
      <c r="AE5" s="274" t="s">
        <v>287</v>
      </c>
      <c r="AF5" s="274" t="s">
        <v>1811</v>
      </c>
      <c r="AG5" s="274" t="s">
        <v>875</v>
      </c>
      <c r="AH5" s="274" t="s">
        <v>1831</v>
      </c>
      <c r="AI5" s="274" t="s">
        <v>1011</v>
      </c>
      <c r="AJ5" s="274" t="s">
        <v>268</v>
      </c>
      <c r="AK5" s="274" t="s">
        <v>352</v>
      </c>
      <c r="AL5" s="274" t="s">
        <v>268</v>
      </c>
      <c r="AM5" s="274" t="s">
        <v>353</v>
      </c>
      <c r="AN5" s="274" t="s">
        <v>268</v>
      </c>
      <c r="AO5" s="274" t="s">
        <v>268</v>
      </c>
      <c r="AP5" s="274" t="s">
        <v>268</v>
      </c>
      <c r="AQ5" s="274" t="s">
        <v>268</v>
      </c>
      <c r="AR5" s="274" t="s">
        <v>268</v>
      </c>
      <c r="AS5" s="274" t="s">
        <v>268</v>
      </c>
      <c r="AT5" s="274" t="s">
        <v>268</v>
      </c>
      <c r="AU5" s="274" t="s">
        <v>268</v>
      </c>
      <c r="AV5" s="274" t="s">
        <v>268</v>
      </c>
      <c r="AW5" s="274" t="s">
        <v>268</v>
      </c>
      <c r="AX5" s="274" t="s">
        <v>268</v>
      </c>
      <c r="AY5" s="274" t="s">
        <v>268</v>
      </c>
      <c r="AZ5" s="274" t="s">
        <v>268</v>
      </c>
      <c r="BA5" s="274" t="s">
        <v>268</v>
      </c>
      <c r="BB5" s="274" t="s">
        <v>268</v>
      </c>
      <c r="BC5" s="274" t="s">
        <v>268</v>
      </c>
      <c r="BD5" s="274" t="s">
        <v>268</v>
      </c>
      <c r="BE5" s="274" t="s">
        <v>268</v>
      </c>
      <c r="BF5" s="274" t="s">
        <v>268</v>
      </c>
      <c r="BG5" s="274" t="s">
        <v>268</v>
      </c>
      <c r="BH5" s="274" t="s">
        <v>268</v>
      </c>
      <c r="BI5" s="274" t="s">
        <v>268</v>
      </c>
      <c r="BJ5" s="274" t="s">
        <v>268</v>
      </c>
      <c r="BK5" s="274" t="s">
        <v>268</v>
      </c>
      <c r="BL5" s="274" t="s">
        <v>268</v>
      </c>
      <c r="BM5" s="274" t="s">
        <v>268</v>
      </c>
      <c r="BN5" s="274" t="s">
        <v>268</v>
      </c>
      <c r="BO5" s="274" t="s">
        <v>268</v>
      </c>
      <c r="BP5" s="274" t="s">
        <v>268</v>
      </c>
      <c r="BQ5" s="274" t="s">
        <v>268</v>
      </c>
      <c r="BR5" s="274" t="s">
        <v>268</v>
      </c>
      <c r="BS5" s="274" t="s">
        <v>268</v>
      </c>
      <c r="BT5" s="274" t="s">
        <v>268</v>
      </c>
      <c r="BU5" s="274" t="s">
        <v>268</v>
      </c>
      <c r="BV5" s="274" t="s">
        <v>268</v>
      </c>
      <c r="BW5" s="274" t="s">
        <v>268</v>
      </c>
      <c r="BX5" s="274" t="s">
        <v>268</v>
      </c>
      <c r="BY5" s="295">
        <v>13.9</v>
      </c>
      <c r="BZ5" s="295">
        <v>13.9</v>
      </c>
      <c r="CA5" s="298" t="s">
        <v>142</v>
      </c>
      <c r="CB5" s="297">
        <v>123</v>
      </c>
      <c r="CC5" s="284">
        <f t="shared" si="2"/>
        <v>0</v>
      </c>
      <c r="CD5" s="295">
        <f t="shared" si="3"/>
        <v>13.899999999999999</v>
      </c>
      <c r="CE5" s="284">
        <f t="shared" si="4"/>
        <v>1</v>
      </c>
      <c r="CF5" s="295">
        <f t="shared" si="5"/>
        <v>0</v>
      </c>
      <c r="CG5" s="274" t="s">
        <v>1817</v>
      </c>
      <c r="CH5" s="274" t="s">
        <v>268</v>
      </c>
      <c r="CI5" s="274" t="s">
        <v>268</v>
      </c>
      <c r="CJ5" s="298" t="s">
        <v>268</v>
      </c>
      <c r="CK5" s="298" t="s">
        <v>736</v>
      </c>
      <c r="CL5" s="274" t="s">
        <v>268</v>
      </c>
      <c r="CM5" s="274" t="s">
        <v>268</v>
      </c>
      <c r="CN5" s="274" t="s">
        <v>268</v>
      </c>
      <c r="CO5" s="274" t="s">
        <v>268</v>
      </c>
      <c r="CP5" s="274" t="s">
        <v>268</v>
      </c>
      <c r="CQ5" s="274" t="s">
        <v>268</v>
      </c>
      <c r="CR5" s="274" t="s">
        <v>877</v>
      </c>
      <c r="CS5" s="274">
        <v>6.81</v>
      </c>
      <c r="CT5" s="274" t="s">
        <v>268</v>
      </c>
      <c r="CU5" s="274">
        <v>6.81</v>
      </c>
      <c r="CV5" s="274">
        <v>365</v>
      </c>
      <c r="CW5" s="274" t="s">
        <v>878</v>
      </c>
      <c r="CX5" s="274" t="s">
        <v>835</v>
      </c>
      <c r="CY5" s="274" t="s">
        <v>836</v>
      </c>
      <c r="CZ5" s="274" t="s">
        <v>837</v>
      </c>
      <c r="DA5" s="274" t="s">
        <v>268</v>
      </c>
      <c r="DB5" s="274" t="s">
        <v>268</v>
      </c>
      <c r="DC5" s="274" t="s">
        <v>268</v>
      </c>
      <c r="DD5" s="274" t="s">
        <v>268</v>
      </c>
      <c r="DE5" s="274" t="s">
        <v>268</v>
      </c>
      <c r="DF5" s="274" t="s">
        <v>268</v>
      </c>
      <c r="DG5" s="299">
        <f>IFERROR(IF(CA5="D",IF(CK5="A dispo.",CD5*VLOOKUP('DATI INPUT'!$F$27,TARIFFE_UD,2,FALSE),CD5*VLOOKUP(CK5,TARIFFE_UD,2,FALSE)),CD5*VLOOKUP(CB5-100,TARIFFE_UND,2,FALSE)),0)</f>
        <v>11.008110543081822</v>
      </c>
      <c r="DH5" s="299">
        <f>IFERROR(IF(CA5="D",IF(CK5="A dispo.",CF5*VLOOKUP('DATI INPUT'!$F$27,TARIFFE_UD,3,FALSE),CF5*VLOOKUP(CK5,TARIFFE_UD,3,FALSE)),CF5*VLOOKUP(CB5-100,TARIFFE_UND,3,FALSE)),0)</f>
        <v>0</v>
      </c>
    </row>
    <row r="6" spans="1:112" hidden="1" x14ac:dyDescent="0.25">
      <c r="A6" s="274" t="s">
        <v>1833</v>
      </c>
      <c r="B6" s="274" t="s">
        <v>298</v>
      </c>
      <c r="C6" s="274" t="s">
        <v>1834</v>
      </c>
      <c r="D6" s="274" t="s">
        <v>1820</v>
      </c>
      <c r="E6" s="274" t="s">
        <v>268</v>
      </c>
      <c r="F6" s="274" t="s">
        <v>156</v>
      </c>
      <c r="G6" s="274" t="s">
        <v>1821</v>
      </c>
      <c r="H6" s="274" t="s">
        <v>1822</v>
      </c>
      <c r="I6" s="274" t="s">
        <v>1823</v>
      </c>
      <c r="J6" s="274" t="s">
        <v>156</v>
      </c>
      <c r="K6" s="274" t="s">
        <v>1824</v>
      </c>
      <c r="L6" s="274" t="s">
        <v>1825</v>
      </c>
      <c r="M6" s="274" t="s">
        <v>1826</v>
      </c>
      <c r="N6" s="274" t="s">
        <v>1827</v>
      </c>
      <c r="O6" s="274" t="s">
        <v>943</v>
      </c>
      <c r="P6" s="274" t="s">
        <v>1828</v>
      </c>
      <c r="Q6" s="274" t="s">
        <v>343</v>
      </c>
      <c r="R6" s="274" t="s">
        <v>268</v>
      </c>
      <c r="S6" s="274" t="s">
        <v>268</v>
      </c>
      <c r="T6" s="274" t="s">
        <v>268</v>
      </c>
      <c r="U6" s="274" t="s">
        <v>268</v>
      </c>
      <c r="V6" s="274" t="s">
        <v>268</v>
      </c>
      <c r="W6" s="274" t="s">
        <v>1829</v>
      </c>
      <c r="X6" s="274" t="s">
        <v>1830</v>
      </c>
      <c r="Y6" s="274" t="s">
        <v>315</v>
      </c>
      <c r="Z6" s="274" t="s">
        <v>268</v>
      </c>
      <c r="AA6" s="274" t="s">
        <v>268</v>
      </c>
      <c r="AB6" s="274" t="s">
        <v>268</v>
      </c>
      <c r="AC6" s="274" t="s">
        <v>268</v>
      </c>
      <c r="AD6" s="274" t="s">
        <v>268</v>
      </c>
      <c r="AE6" s="274" t="s">
        <v>287</v>
      </c>
      <c r="AF6" s="274" t="s">
        <v>1811</v>
      </c>
      <c r="AG6" s="274" t="s">
        <v>875</v>
      </c>
      <c r="AH6" s="274" t="s">
        <v>1831</v>
      </c>
      <c r="AI6" s="274" t="s">
        <v>1011</v>
      </c>
      <c r="AJ6" s="274" t="s">
        <v>268</v>
      </c>
      <c r="AK6" s="274" t="s">
        <v>352</v>
      </c>
      <c r="AL6" s="274" t="s">
        <v>268</v>
      </c>
      <c r="AM6" s="274" t="s">
        <v>353</v>
      </c>
      <c r="AN6" s="274" t="s">
        <v>268</v>
      </c>
      <c r="AO6" s="274" t="s">
        <v>268</v>
      </c>
      <c r="AP6" s="274" t="s">
        <v>268</v>
      </c>
      <c r="AQ6" s="274" t="s">
        <v>268</v>
      </c>
      <c r="AR6" s="274" t="s">
        <v>268</v>
      </c>
      <c r="AS6" s="274" t="s">
        <v>268</v>
      </c>
      <c r="AT6" s="274" t="s">
        <v>268</v>
      </c>
      <c r="AU6" s="274" t="s">
        <v>268</v>
      </c>
      <c r="AV6" s="274" t="s">
        <v>268</v>
      </c>
      <c r="AW6" s="274" t="s">
        <v>268</v>
      </c>
      <c r="AX6" s="274" t="s">
        <v>268</v>
      </c>
      <c r="AY6" s="274" t="s">
        <v>268</v>
      </c>
      <c r="AZ6" s="274" t="s">
        <v>268</v>
      </c>
      <c r="BA6" s="274" t="s">
        <v>268</v>
      </c>
      <c r="BB6" s="274" t="s">
        <v>268</v>
      </c>
      <c r="BC6" s="274" t="s">
        <v>268</v>
      </c>
      <c r="BD6" s="274" t="s">
        <v>268</v>
      </c>
      <c r="BE6" s="274" t="s">
        <v>268</v>
      </c>
      <c r="BF6" s="274" t="s">
        <v>268</v>
      </c>
      <c r="BG6" s="274" t="s">
        <v>268</v>
      </c>
      <c r="BH6" s="274" t="s">
        <v>268</v>
      </c>
      <c r="BI6" s="274" t="s">
        <v>268</v>
      </c>
      <c r="BJ6" s="274" t="s">
        <v>268</v>
      </c>
      <c r="BK6" s="274" t="s">
        <v>268</v>
      </c>
      <c r="BL6" s="274" t="s">
        <v>268</v>
      </c>
      <c r="BM6" s="274" t="s">
        <v>268</v>
      </c>
      <c r="BN6" s="274" t="s">
        <v>268</v>
      </c>
      <c r="BO6" s="274" t="s">
        <v>268</v>
      </c>
      <c r="BP6" s="274" t="s">
        <v>268</v>
      </c>
      <c r="BQ6" s="274" t="s">
        <v>268</v>
      </c>
      <c r="BR6" s="274" t="s">
        <v>268</v>
      </c>
      <c r="BS6" s="274" t="s">
        <v>268</v>
      </c>
      <c r="BT6" s="274" t="s">
        <v>268</v>
      </c>
      <c r="BU6" s="274" t="s">
        <v>268</v>
      </c>
      <c r="BV6" s="274" t="s">
        <v>268</v>
      </c>
      <c r="BW6" s="274" t="s">
        <v>268</v>
      </c>
      <c r="BX6" s="274" t="s">
        <v>268</v>
      </c>
      <c r="BY6" s="295">
        <v>1.72</v>
      </c>
      <c r="BZ6" s="295">
        <v>1.72</v>
      </c>
      <c r="CA6" s="298" t="s">
        <v>142</v>
      </c>
      <c r="CB6" s="297">
        <v>123</v>
      </c>
      <c r="CC6" s="284">
        <f t="shared" si="2"/>
        <v>0</v>
      </c>
      <c r="CD6" s="295">
        <f t="shared" si="3"/>
        <v>1.72</v>
      </c>
      <c r="CE6" s="284">
        <f t="shared" si="4"/>
        <v>1</v>
      </c>
      <c r="CF6" s="295">
        <f t="shared" si="5"/>
        <v>0</v>
      </c>
      <c r="CG6" s="274" t="s">
        <v>1817</v>
      </c>
      <c r="CH6" s="274" t="s">
        <v>268</v>
      </c>
      <c r="CI6" s="274" t="s">
        <v>268</v>
      </c>
      <c r="CJ6" s="298" t="s">
        <v>268</v>
      </c>
      <c r="CK6" s="298" t="s">
        <v>736</v>
      </c>
      <c r="CL6" s="274" t="s">
        <v>268</v>
      </c>
      <c r="CM6" s="274" t="s">
        <v>268</v>
      </c>
      <c r="CN6" s="274" t="s">
        <v>268</v>
      </c>
      <c r="CO6" s="274" t="s">
        <v>268</v>
      </c>
      <c r="CP6" s="274" t="s">
        <v>268</v>
      </c>
      <c r="CQ6" s="274" t="s">
        <v>268</v>
      </c>
      <c r="CR6" s="274" t="s">
        <v>877</v>
      </c>
      <c r="CS6" s="274">
        <v>0.84</v>
      </c>
      <c r="CT6" s="274" t="s">
        <v>268</v>
      </c>
      <c r="CU6" s="274">
        <v>0.84</v>
      </c>
      <c r="CV6" s="274">
        <v>365</v>
      </c>
      <c r="CW6" s="274" t="s">
        <v>878</v>
      </c>
      <c r="CX6" s="274" t="s">
        <v>835</v>
      </c>
      <c r="CY6" s="274" t="s">
        <v>836</v>
      </c>
      <c r="CZ6" s="274" t="s">
        <v>837</v>
      </c>
      <c r="DA6" s="274" t="s">
        <v>268</v>
      </c>
      <c r="DB6" s="274" t="s">
        <v>268</v>
      </c>
      <c r="DC6" s="274" t="s">
        <v>268</v>
      </c>
      <c r="DD6" s="274" t="s">
        <v>268</v>
      </c>
      <c r="DE6" s="274" t="s">
        <v>268</v>
      </c>
      <c r="DF6" s="274" t="s">
        <v>268</v>
      </c>
      <c r="DG6" s="299">
        <f>IFERROR(IF(CA6="D",IF(CK6="A dispo.",CD6*VLOOKUP('DATI INPUT'!$F$27,TARIFFE_UD,2,FALSE),CD6*VLOOKUP(CK6,TARIFFE_UD,2,FALSE)),CD6*VLOOKUP(CB6-100,TARIFFE_UND,2,FALSE)),0)</f>
        <v>1.3621546859065277</v>
      </c>
      <c r="DH6" s="299">
        <f>IFERROR(IF(CA6="D",IF(CK6="A dispo.",CF6*VLOOKUP('DATI INPUT'!$F$27,TARIFFE_UD,3,FALSE),CF6*VLOOKUP(CK6,TARIFFE_UD,3,FALSE)),CF6*VLOOKUP(CB6-100,TARIFFE_UND,3,FALSE)),0)</f>
        <v>0</v>
      </c>
    </row>
    <row r="7" spans="1:112" hidden="1" x14ac:dyDescent="0.25">
      <c r="A7" s="274" t="s">
        <v>1835</v>
      </c>
      <c r="B7" s="274" t="s">
        <v>290</v>
      </c>
      <c r="C7" s="274" t="s">
        <v>1836</v>
      </c>
      <c r="D7" s="274" t="s">
        <v>1837</v>
      </c>
      <c r="E7" s="274" t="s">
        <v>268</v>
      </c>
      <c r="F7" s="274" t="s">
        <v>156</v>
      </c>
      <c r="G7" s="274" t="s">
        <v>1838</v>
      </c>
      <c r="H7" s="274" t="s">
        <v>1839</v>
      </c>
      <c r="I7" s="274" t="s">
        <v>1840</v>
      </c>
      <c r="J7" s="274" t="s">
        <v>156</v>
      </c>
      <c r="K7" s="274" t="s">
        <v>1841</v>
      </c>
      <c r="L7" s="274" t="s">
        <v>1842</v>
      </c>
      <c r="M7" s="274" t="s">
        <v>1843</v>
      </c>
      <c r="N7" s="274" t="s">
        <v>1844</v>
      </c>
      <c r="O7" s="274" t="s">
        <v>943</v>
      </c>
      <c r="P7" s="274" t="s">
        <v>1845</v>
      </c>
      <c r="Q7" s="274" t="s">
        <v>315</v>
      </c>
      <c r="R7" s="274" t="s">
        <v>268</v>
      </c>
      <c r="S7" s="274" t="s">
        <v>268</v>
      </c>
      <c r="T7" s="274" t="s">
        <v>268</v>
      </c>
      <c r="U7" s="274" t="s">
        <v>268</v>
      </c>
      <c r="V7" s="274" t="s">
        <v>268</v>
      </c>
      <c r="W7" s="274" t="s">
        <v>1846</v>
      </c>
      <c r="X7" s="274" t="s">
        <v>1847</v>
      </c>
      <c r="Y7" s="274" t="s">
        <v>269</v>
      </c>
      <c r="Z7" s="274" t="s">
        <v>268</v>
      </c>
      <c r="AA7" s="274" t="s">
        <v>268</v>
      </c>
      <c r="AB7" s="274" t="s">
        <v>268</v>
      </c>
      <c r="AC7" s="274" t="s">
        <v>268</v>
      </c>
      <c r="AD7" s="274" t="s">
        <v>268</v>
      </c>
      <c r="AE7" s="274" t="s">
        <v>287</v>
      </c>
      <c r="AF7" s="274" t="s">
        <v>1811</v>
      </c>
      <c r="AG7" s="274" t="s">
        <v>875</v>
      </c>
      <c r="AH7" s="274" t="s">
        <v>1848</v>
      </c>
      <c r="AI7" s="274" t="s">
        <v>1254</v>
      </c>
      <c r="AJ7" s="274" t="s">
        <v>268</v>
      </c>
      <c r="AK7" s="274" t="s">
        <v>377</v>
      </c>
      <c r="AL7" s="274" t="s">
        <v>268</v>
      </c>
      <c r="AM7" s="274" t="s">
        <v>405</v>
      </c>
      <c r="AN7" s="274" t="s">
        <v>268</v>
      </c>
      <c r="AO7" s="274" t="s">
        <v>268</v>
      </c>
      <c r="AP7" s="274" t="s">
        <v>268</v>
      </c>
      <c r="AQ7" s="274" t="s">
        <v>268</v>
      </c>
      <c r="AR7" s="274" t="s">
        <v>268</v>
      </c>
      <c r="AS7" s="274" t="s">
        <v>268</v>
      </c>
      <c r="AT7" s="274" t="s">
        <v>268</v>
      </c>
      <c r="AU7" s="274" t="s">
        <v>268</v>
      </c>
      <c r="AV7" s="274" t="s">
        <v>268</v>
      </c>
      <c r="AW7" s="274" t="s">
        <v>268</v>
      </c>
      <c r="AX7" s="274" t="s">
        <v>268</v>
      </c>
      <c r="AY7" s="274" t="s">
        <v>268</v>
      </c>
      <c r="AZ7" s="274" t="s">
        <v>268</v>
      </c>
      <c r="BA7" s="274" t="s">
        <v>268</v>
      </c>
      <c r="BB7" s="274" t="s">
        <v>268</v>
      </c>
      <c r="BC7" s="274" t="s">
        <v>268</v>
      </c>
      <c r="BD7" s="274" t="s">
        <v>268</v>
      </c>
      <c r="BE7" s="274" t="s">
        <v>268</v>
      </c>
      <c r="BF7" s="274" t="s">
        <v>268</v>
      </c>
      <c r="BG7" s="274" t="s">
        <v>268</v>
      </c>
      <c r="BH7" s="274" t="s">
        <v>268</v>
      </c>
      <c r="BI7" s="274" t="s">
        <v>268</v>
      </c>
      <c r="BJ7" s="274" t="s">
        <v>268</v>
      </c>
      <c r="BK7" s="274" t="s">
        <v>268</v>
      </c>
      <c r="BL7" s="274" t="s">
        <v>268</v>
      </c>
      <c r="BM7" s="274" t="s">
        <v>268</v>
      </c>
      <c r="BN7" s="274" t="s">
        <v>268</v>
      </c>
      <c r="BO7" s="274" t="s">
        <v>268</v>
      </c>
      <c r="BP7" s="274" t="s">
        <v>268</v>
      </c>
      <c r="BQ7" s="274" t="s">
        <v>268</v>
      </c>
      <c r="BR7" s="274" t="s">
        <v>268</v>
      </c>
      <c r="BS7" s="274" t="s">
        <v>268</v>
      </c>
      <c r="BT7" s="274" t="s">
        <v>268</v>
      </c>
      <c r="BU7" s="274" t="s">
        <v>268</v>
      </c>
      <c r="BV7" s="274" t="s">
        <v>268</v>
      </c>
      <c r="BW7" s="274" t="s">
        <v>268</v>
      </c>
      <c r="BX7" s="274" t="s">
        <v>268</v>
      </c>
      <c r="BY7" s="295">
        <v>50</v>
      </c>
      <c r="BZ7" s="295">
        <v>50</v>
      </c>
      <c r="CA7" s="298" t="s">
        <v>142</v>
      </c>
      <c r="CB7" s="297">
        <v>122</v>
      </c>
      <c r="CC7" s="284">
        <f t="shared" si="2"/>
        <v>0</v>
      </c>
      <c r="CD7" s="295">
        <f t="shared" si="3"/>
        <v>50</v>
      </c>
      <c r="CE7" s="284">
        <f t="shared" si="4"/>
        <v>0</v>
      </c>
      <c r="CF7" s="295">
        <f t="shared" si="5"/>
        <v>1</v>
      </c>
      <c r="CG7" s="274" t="s">
        <v>876</v>
      </c>
      <c r="CH7" s="274" t="s">
        <v>268</v>
      </c>
      <c r="CI7" s="274" t="s">
        <v>268</v>
      </c>
      <c r="CJ7" s="298" t="s">
        <v>268</v>
      </c>
      <c r="CK7" s="298" t="s">
        <v>736</v>
      </c>
      <c r="CL7" s="274" t="s">
        <v>268</v>
      </c>
      <c r="CM7" s="274" t="s">
        <v>268</v>
      </c>
      <c r="CN7" s="274" t="s">
        <v>268</v>
      </c>
      <c r="CO7" s="274" t="s">
        <v>268</v>
      </c>
      <c r="CP7" s="274" t="s">
        <v>268</v>
      </c>
      <c r="CQ7" s="274" t="s">
        <v>268</v>
      </c>
      <c r="CR7" s="274" t="s">
        <v>877</v>
      </c>
      <c r="CS7" s="274">
        <v>77.06</v>
      </c>
      <c r="CT7" s="274" t="s">
        <v>268</v>
      </c>
      <c r="CU7" s="274">
        <v>77.06</v>
      </c>
      <c r="CV7" s="274">
        <v>365</v>
      </c>
      <c r="CW7" s="274" t="s">
        <v>878</v>
      </c>
      <c r="CX7" s="274" t="s">
        <v>835</v>
      </c>
      <c r="CY7" s="274" t="s">
        <v>836</v>
      </c>
      <c r="CZ7" s="274" t="s">
        <v>837</v>
      </c>
      <c r="DA7" s="274" t="s">
        <v>268</v>
      </c>
      <c r="DB7" s="274" t="s">
        <v>268</v>
      </c>
      <c r="DC7" s="274" t="s">
        <v>268</v>
      </c>
      <c r="DD7" s="274" t="s">
        <v>268</v>
      </c>
      <c r="DE7" s="274" t="s">
        <v>268</v>
      </c>
      <c r="DF7" s="274" t="s">
        <v>268</v>
      </c>
      <c r="DG7" s="299">
        <f>IFERROR(IF(CA7="D",IF(CK7="A dispo.",CD7*VLOOKUP('DATI INPUT'!$F$27,TARIFFE_UD,2,FALSE),CD7*VLOOKUP(CK7,TARIFFE_UD,2,FALSE)),CD7*VLOOKUP(CB7-100,TARIFFE_UND,2,FALSE)),0)</f>
        <v>39.597519939143247</v>
      </c>
      <c r="DH7" s="299">
        <f>IFERROR(IF(CA7="D",IF(CK7="A dispo.",CF7*VLOOKUP('DATI INPUT'!$F$27,TARIFFE_UD,3,FALSE),CF7*VLOOKUP(CK7,TARIFFE_UD,3,FALSE)),CF7*VLOOKUP(CB7-100,TARIFFE_UND,3,FALSE)),0)</f>
        <v>60.367780403072892</v>
      </c>
    </row>
    <row r="8" spans="1:112" hidden="1" x14ac:dyDescent="0.25">
      <c r="A8" s="274" t="s">
        <v>1849</v>
      </c>
      <c r="B8" s="274" t="s">
        <v>270</v>
      </c>
      <c r="C8" s="274" t="s">
        <v>301</v>
      </c>
      <c r="D8" s="274" t="s">
        <v>1850</v>
      </c>
      <c r="E8" s="274" t="s">
        <v>268</v>
      </c>
      <c r="F8" s="274" t="s">
        <v>156</v>
      </c>
      <c r="G8" s="274" t="s">
        <v>1851</v>
      </c>
      <c r="H8" s="274" t="s">
        <v>1852</v>
      </c>
      <c r="I8" s="274" t="s">
        <v>407</v>
      </c>
      <c r="J8" s="274" t="s">
        <v>274</v>
      </c>
      <c r="K8" s="274" t="s">
        <v>1853</v>
      </c>
      <c r="L8" s="274" t="s">
        <v>1854</v>
      </c>
      <c r="M8" s="274" t="s">
        <v>1855</v>
      </c>
      <c r="N8" s="274" t="s">
        <v>1403</v>
      </c>
      <c r="O8" s="274" t="s">
        <v>1856</v>
      </c>
      <c r="P8" s="274" t="s">
        <v>1857</v>
      </c>
      <c r="Q8" s="274" t="s">
        <v>935</v>
      </c>
      <c r="R8" s="274" t="s">
        <v>268</v>
      </c>
      <c r="S8" s="274" t="s">
        <v>268</v>
      </c>
      <c r="T8" s="274" t="s">
        <v>268</v>
      </c>
      <c r="U8" s="274" t="s">
        <v>268</v>
      </c>
      <c r="V8" s="274" t="s">
        <v>268</v>
      </c>
      <c r="W8" s="274" t="s">
        <v>1829</v>
      </c>
      <c r="X8" s="274" t="s">
        <v>1830</v>
      </c>
      <c r="Y8" s="274" t="s">
        <v>315</v>
      </c>
      <c r="Z8" s="274" t="s">
        <v>268</v>
      </c>
      <c r="AA8" s="274" t="s">
        <v>268</v>
      </c>
      <c r="AB8" s="274" t="s">
        <v>268</v>
      </c>
      <c r="AC8" s="274" t="s">
        <v>268</v>
      </c>
      <c r="AD8" s="274" t="s">
        <v>268</v>
      </c>
      <c r="AE8" s="274" t="s">
        <v>287</v>
      </c>
      <c r="AF8" s="274" t="s">
        <v>1811</v>
      </c>
      <c r="AG8" s="274" t="s">
        <v>875</v>
      </c>
      <c r="AH8" s="274" t="s">
        <v>1831</v>
      </c>
      <c r="AI8" s="274" t="s">
        <v>764</v>
      </c>
      <c r="AJ8" s="274" t="s">
        <v>268</v>
      </c>
      <c r="AK8" s="274" t="s">
        <v>410</v>
      </c>
      <c r="AL8" s="274" t="s">
        <v>268</v>
      </c>
      <c r="AM8" s="274" t="s">
        <v>355</v>
      </c>
      <c r="AN8" s="274" t="s">
        <v>268</v>
      </c>
      <c r="AO8" s="274" t="s">
        <v>268</v>
      </c>
      <c r="AP8" s="274" t="s">
        <v>268</v>
      </c>
      <c r="AQ8" s="274" t="s">
        <v>268</v>
      </c>
      <c r="AR8" s="274" t="s">
        <v>268</v>
      </c>
      <c r="AS8" s="274" t="s">
        <v>268</v>
      </c>
      <c r="AT8" s="274" t="s">
        <v>268</v>
      </c>
      <c r="AU8" s="274" t="s">
        <v>268</v>
      </c>
      <c r="AV8" s="274" t="s">
        <v>268</v>
      </c>
      <c r="AW8" s="274" t="s">
        <v>268</v>
      </c>
      <c r="AX8" s="274" t="s">
        <v>268</v>
      </c>
      <c r="AY8" s="274" t="s">
        <v>268</v>
      </c>
      <c r="AZ8" s="274" t="s">
        <v>268</v>
      </c>
      <c r="BA8" s="274" t="s">
        <v>268</v>
      </c>
      <c r="BB8" s="274" t="s">
        <v>268</v>
      </c>
      <c r="BC8" s="274" t="s">
        <v>268</v>
      </c>
      <c r="BD8" s="274" t="s">
        <v>268</v>
      </c>
      <c r="BE8" s="274" t="s">
        <v>268</v>
      </c>
      <c r="BF8" s="274" t="s">
        <v>268</v>
      </c>
      <c r="BG8" s="274" t="s">
        <v>268</v>
      </c>
      <c r="BH8" s="274" t="s">
        <v>268</v>
      </c>
      <c r="BI8" s="274" t="s">
        <v>268</v>
      </c>
      <c r="BJ8" s="274" t="s">
        <v>268</v>
      </c>
      <c r="BK8" s="274" t="s">
        <v>268</v>
      </c>
      <c r="BL8" s="274" t="s">
        <v>268</v>
      </c>
      <c r="BM8" s="274" t="s">
        <v>268</v>
      </c>
      <c r="BN8" s="274" t="s">
        <v>268</v>
      </c>
      <c r="BO8" s="274" t="s">
        <v>268</v>
      </c>
      <c r="BP8" s="274" t="s">
        <v>268</v>
      </c>
      <c r="BQ8" s="274" t="s">
        <v>268</v>
      </c>
      <c r="BR8" s="274" t="s">
        <v>268</v>
      </c>
      <c r="BS8" s="274" t="s">
        <v>268</v>
      </c>
      <c r="BT8" s="274" t="s">
        <v>268</v>
      </c>
      <c r="BU8" s="274" t="s">
        <v>268</v>
      </c>
      <c r="BV8" s="274" t="s">
        <v>268</v>
      </c>
      <c r="BW8" s="274" t="s">
        <v>268</v>
      </c>
      <c r="BX8" s="274" t="s">
        <v>268</v>
      </c>
      <c r="BY8" s="295">
        <v>45</v>
      </c>
      <c r="BZ8" s="295">
        <v>45</v>
      </c>
      <c r="CA8" s="298" t="s">
        <v>142</v>
      </c>
      <c r="CB8" s="297">
        <v>122</v>
      </c>
      <c r="CC8" s="284">
        <f t="shared" si="2"/>
        <v>0</v>
      </c>
      <c r="CD8" s="295">
        <f t="shared" si="3"/>
        <v>45</v>
      </c>
      <c r="CE8" s="284">
        <f t="shared" si="4"/>
        <v>0</v>
      </c>
      <c r="CF8" s="295">
        <f t="shared" si="5"/>
        <v>1</v>
      </c>
      <c r="CG8" s="274" t="s">
        <v>876</v>
      </c>
      <c r="CH8" s="274" t="s">
        <v>268</v>
      </c>
      <c r="CI8" s="274" t="s">
        <v>268</v>
      </c>
      <c r="CJ8" s="298" t="s">
        <v>268</v>
      </c>
      <c r="CK8" s="298" t="s">
        <v>736</v>
      </c>
      <c r="CL8" s="274" t="s">
        <v>268</v>
      </c>
      <c r="CM8" s="274" t="s">
        <v>268</v>
      </c>
      <c r="CN8" s="274" t="s">
        <v>268</v>
      </c>
      <c r="CO8" s="274" t="s">
        <v>268</v>
      </c>
      <c r="CP8" s="274" t="s">
        <v>268</v>
      </c>
      <c r="CQ8" s="274" t="s">
        <v>268</v>
      </c>
      <c r="CR8" s="274" t="s">
        <v>877</v>
      </c>
      <c r="CS8" s="274">
        <v>74.61</v>
      </c>
      <c r="CT8" s="274" t="s">
        <v>268</v>
      </c>
      <c r="CU8" s="274">
        <v>74.61</v>
      </c>
      <c r="CV8" s="274">
        <v>365</v>
      </c>
      <c r="CW8" s="274" t="s">
        <v>878</v>
      </c>
      <c r="CX8" s="274" t="s">
        <v>835</v>
      </c>
      <c r="CY8" s="274" t="s">
        <v>836</v>
      </c>
      <c r="CZ8" s="274" t="s">
        <v>837</v>
      </c>
      <c r="DA8" s="274" t="s">
        <v>268</v>
      </c>
      <c r="DB8" s="274" t="s">
        <v>268</v>
      </c>
      <c r="DC8" s="274" t="s">
        <v>268</v>
      </c>
      <c r="DD8" s="274" t="s">
        <v>268</v>
      </c>
      <c r="DE8" s="274" t="s">
        <v>268</v>
      </c>
      <c r="DF8" s="274" t="s">
        <v>268</v>
      </c>
      <c r="DG8" s="299">
        <f>IFERROR(IF(CA8="D",IF(CK8="A dispo.",CD8*VLOOKUP('DATI INPUT'!$F$27,TARIFFE_UD,2,FALSE),CD8*VLOOKUP(CK8,TARIFFE_UD,2,FALSE)),CD8*VLOOKUP(CB8-100,TARIFFE_UND,2,FALSE)),0)</f>
        <v>35.637767945228923</v>
      </c>
      <c r="DH8" s="299">
        <f>IFERROR(IF(CA8="D",IF(CK8="A dispo.",CF8*VLOOKUP('DATI INPUT'!$F$27,TARIFFE_UD,3,FALSE),CF8*VLOOKUP(CK8,TARIFFE_UD,3,FALSE)),CF8*VLOOKUP(CB8-100,TARIFFE_UND,3,FALSE)),0)</f>
        <v>60.367780403072892</v>
      </c>
    </row>
    <row r="9" spans="1:112" hidden="1" x14ac:dyDescent="0.25">
      <c r="A9" s="274" t="s">
        <v>1858</v>
      </c>
      <c r="B9" s="274" t="s">
        <v>270</v>
      </c>
      <c r="C9" s="274" t="s">
        <v>1859</v>
      </c>
      <c r="D9" s="274" t="s">
        <v>1850</v>
      </c>
      <c r="E9" s="274" t="s">
        <v>268</v>
      </c>
      <c r="F9" s="274" t="s">
        <v>156</v>
      </c>
      <c r="G9" s="274" t="s">
        <v>1851</v>
      </c>
      <c r="H9" s="274" t="s">
        <v>1852</v>
      </c>
      <c r="I9" s="274" t="s">
        <v>407</v>
      </c>
      <c r="J9" s="274" t="s">
        <v>274</v>
      </c>
      <c r="K9" s="274" t="s">
        <v>1853</v>
      </c>
      <c r="L9" s="274" t="s">
        <v>1854</v>
      </c>
      <c r="M9" s="274" t="s">
        <v>1855</v>
      </c>
      <c r="N9" s="274" t="s">
        <v>1403</v>
      </c>
      <c r="O9" s="274" t="s">
        <v>1856</v>
      </c>
      <c r="P9" s="274" t="s">
        <v>1857</v>
      </c>
      <c r="Q9" s="274" t="s">
        <v>935</v>
      </c>
      <c r="R9" s="274" t="s">
        <v>268</v>
      </c>
      <c r="S9" s="274" t="s">
        <v>268</v>
      </c>
      <c r="T9" s="274" t="s">
        <v>268</v>
      </c>
      <c r="U9" s="274" t="s">
        <v>268</v>
      </c>
      <c r="V9" s="274" t="s">
        <v>268</v>
      </c>
      <c r="W9" s="274" t="s">
        <v>1829</v>
      </c>
      <c r="X9" s="274" t="s">
        <v>1830</v>
      </c>
      <c r="Y9" s="274" t="s">
        <v>315</v>
      </c>
      <c r="Z9" s="274" t="s">
        <v>268</v>
      </c>
      <c r="AA9" s="274" t="s">
        <v>268</v>
      </c>
      <c r="AB9" s="274" t="s">
        <v>268</v>
      </c>
      <c r="AC9" s="274" t="s">
        <v>268</v>
      </c>
      <c r="AD9" s="274" t="s">
        <v>268</v>
      </c>
      <c r="AE9" s="274" t="s">
        <v>287</v>
      </c>
      <c r="AF9" s="274" t="s">
        <v>1811</v>
      </c>
      <c r="AG9" s="274" t="s">
        <v>875</v>
      </c>
      <c r="AH9" s="274" t="s">
        <v>1831</v>
      </c>
      <c r="AI9" s="274" t="s">
        <v>1011</v>
      </c>
      <c r="AJ9" s="274" t="s">
        <v>268</v>
      </c>
      <c r="AK9" s="274" t="s">
        <v>410</v>
      </c>
      <c r="AL9" s="274" t="s">
        <v>268</v>
      </c>
      <c r="AM9" s="274" t="s">
        <v>353</v>
      </c>
      <c r="AN9" s="274" t="s">
        <v>268</v>
      </c>
      <c r="AO9" s="274" t="s">
        <v>268</v>
      </c>
      <c r="AP9" s="274" t="s">
        <v>268</v>
      </c>
      <c r="AQ9" s="274" t="s">
        <v>268</v>
      </c>
      <c r="AR9" s="274" t="s">
        <v>268</v>
      </c>
      <c r="AS9" s="274" t="s">
        <v>268</v>
      </c>
      <c r="AT9" s="274" t="s">
        <v>268</v>
      </c>
      <c r="AU9" s="274" t="s">
        <v>268</v>
      </c>
      <c r="AV9" s="274" t="s">
        <v>268</v>
      </c>
      <c r="AW9" s="274" t="s">
        <v>268</v>
      </c>
      <c r="AX9" s="274" t="s">
        <v>268</v>
      </c>
      <c r="AY9" s="274" t="s">
        <v>268</v>
      </c>
      <c r="AZ9" s="274" t="s">
        <v>268</v>
      </c>
      <c r="BA9" s="274" t="s">
        <v>268</v>
      </c>
      <c r="BB9" s="274" t="s">
        <v>268</v>
      </c>
      <c r="BC9" s="274" t="s">
        <v>268</v>
      </c>
      <c r="BD9" s="274" t="s">
        <v>268</v>
      </c>
      <c r="BE9" s="274" t="s">
        <v>268</v>
      </c>
      <c r="BF9" s="274" t="s">
        <v>268</v>
      </c>
      <c r="BG9" s="274" t="s">
        <v>268</v>
      </c>
      <c r="BH9" s="274" t="s">
        <v>268</v>
      </c>
      <c r="BI9" s="274" t="s">
        <v>268</v>
      </c>
      <c r="BJ9" s="274" t="s">
        <v>268</v>
      </c>
      <c r="BK9" s="274" t="s">
        <v>268</v>
      </c>
      <c r="BL9" s="274" t="s">
        <v>268</v>
      </c>
      <c r="BM9" s="274" t="s">
        <v>268</v>
      </c>
      <c r="BN9" s="274" t="s">
        <v>268</v>
      </c>
      <c r="BO9" s="274" t="s">
        <v>268</v>
      </c>
      <c r="BP9" s="274" t="s">
        <v>268</v>
      </c>
      <c r="BQ9" s="274" t="s">
        <v>268</v>
      </c>
      <c r="BR9" s="274" t="s">
        <v>268</v>
      </c>
      <c r="BS9" s="274" t="s">
        <v>268</v>
      </c>
      <c r="BT9" s="274" t="s">
        <v>268</v>
      </c>
      <c r="BU9" s="274" t="s">
        <v>268</v>
      </c>
      <c r="BV9" s="274" t="s">
        <v>268</v>
      </c>
      <c r="BW9" s="274" t="s">
        <v>268</v>
      </c>
      <c r="BX9" s="274" t="s">
        <v>268</v>
      </c>
      <c r="BY9" s="295">
        <v>12</v>
      </c>
      <c r="BZ9" s="295">
        <v>12</v>
      </c>
      <c r="CA9" s="298" t="s">
        <v>142</v>
      </c>
      <c r="CB9" s="297">
        <v>123</v>
      </c>
      <c r="CC9" s="284">
        <f t="shared" si="2"/>
        <v>0</v>
      </c>
      <c r="CD9" s="295">
        <f t="shared" si="3"/>
        <v>11.999999999999998</v>
      </c>
      <c r="CE9" s="284">
        <f t="shared" si="4"/>
        <v>1</v>
      </c>
      <c r="CF9" s="295">
        <f t="shared" si="5"/>
        <v>0</v>
      </c>
      <c r="CG9" s="274" t="s">
        <v>1817</v>
      </c>
      <c r="CH9" s="274" t="s">
        <v>268</v>
      </c>
      <c r="CI9" s="274" t="s">
        <v>268</v>
      </c>
      <c r="CJ9" s="298" t="s">
        <v>268</v>
      </c>
      <c r="CK9" s="298" t="s">
        <v>736</v>
      </c>
      <c r="CL9" s="274" t="s">
        <v>268</v>
      </c>
      <c r="CM9" s="274" t="s">
        <v>268</v>
      </c>
      <c r="CN9" s="274" t="s">
        <v>268</v>
      </c>
      <c r="CO9" s="274" t="s">
        <v>268</v>
      </c>
      <c r="CP9" s="274" t="s">
        <v>268</v>
      </c>
      <c r="CQ9" s="274" t="s">
        <v>268</v>
      </c>
      <c r="CR9" s="274" t="s">
        <v>877</v>
      </c>
      <c r="CS9" s="274">
        <v>5.88</v>
      </c>
      <c r="CT9" s="274" t="s">
        <v>268</v>
      </c>
      <c r="CU9" s="274">
        <v>5.88</v>
      </c>
      <c r="CV9" s="274">
        <v>365</v>
      </c>
      <c r="CW9" s="274" t="s">
        <v>878</v>
      </c>
      <c r="CX9" s="274" t="s">
        <v>835</v>
      </c>
      <c r="CY9" s="274" t="s">
        <v>836</v>
      </c>
      <c r="CZ9" s="274" t="s">
        <v>837</v>
      </c>
      <c r="DA9" s="274" t="s">
        <v>268</v>
      </c>
      <c r="DB9" s="274" t="s">
        <v>268</v>
      </c>
      <c r="DC9" s="274" t="s">
        <v>268</v>
      </c>
      <c r="DD9" s="274" t="s">
        <v>268</v>
      </c>
      <c r="DE9" s="274" t="s">
        <v>268</v>
      </c>
      <c r="DF9" s="274" t="s">
        <v>268</v>
      </c>
      <c r="DG9" s="299">
        <f>IFERROR(IF(CA9="D",IF(CK9="A dispo.",CD9*VLOOKUP('DATI INPUT'!$F$27,TARIFFE_UD,2,FALSE),CD9*VLOOKUP(CK9,TARIFFE_UD,2,FALSE)),CD9*VLOOKUP(CB9-100,TARIFFE_UND,2,FALSE)),0)</f>
        <v>9.5034047853943768</v>
      </c>
      <c r="DH9" s="299">
        <f>IFERROR(IF(CA9="D",IF(CK9="A dispo.",CF9*VLOOKUP('DATI INPUT'!$F$27,TARIFFE_UD,3,FALSE),CF9*VLOOKUP(CK9,TARIFFE_UD,3,FALSE)),CF9*VLOOKUP(CB9-100,TARIFFE_UND,3,FALSE)),0)</f>
        <v>0</v>
      </c>
    </row>
    <row r="10" spans="1:112" hidden="1" x14ac:dyDescent="0.25">
      <c r="A10" s="274" t="s">
        <v>1860</v>
      </c>
      <c r="B10" s="274" t="s">
        <v>272</v>
      </c>
      <c r="C10" s="274" t="s">
        <v>1861</v>
      </c>
      <c r="D10" s="274" t="s">
        <v>1862</v>
      </c>
      <c r="E10" s="274" t="s">
        <v>268</v>
      </c>
      <c r="F10" s="274" t="s">
        <v>156</v>
      </c>
      <c r="G10" s="274" t="s">
        <v>1863</v>
      </c>
      <c r="H10" s="274" t="s">
        <v>1864</v>
      </c>
      <c r="I10" s="274" t="s">
        <v>360</v>
      </c>
      <c r="J10" s="274" t="s">
        <v>274</v>
      </c>
      <c r="K10" s="274" t="s">
        <v>1865</v>
      </c>
      <c r="L10" s="274" t="s">
        <v>1866</v>
      </c>
      <c r="M10" s="274" t="s">
        <v>1810</v>
      </c>
      <c r="N10" s="274" t="s">
        <v>1867</v>
      </c>
      <c r="O10" s="274" t="s">
        <v>1258</v>
      </c>
      <c r="P10" s="274" t="s">
        <v>613</v>
      </c>
      <c r="Q10" s="274" t="s">
        <v>272</v>
      </c>
      <c r="R10" s="274" t="s">
        <v>268</v>
      </c>
      <c r="S10" s="274" t="s">
        <v>268</v>
      </c>
      <c r="T10" s="274" t="s">
        <v>268</v>
      </c>
      <c r="U10" s="274" t="s">
        <v>268</v>
      </c>
      <c r="V10" s="274" t="s">
        <v>268</v>
      </c>
      <c r="W10" s="274" t="s">
        <v>1868</v>
      </c>
      <c r="X10" s="274" t="s">
        <v>1869</v>
      </c>
      <c r="Y10" s="274" t="s">
        <v>268</v>
      </c>
      <c r="Z10" s="274" t="s">
        <v>268</v>
      </c>
      <c r="AA10" s="274" t="s">
        <v>268</v>
      </c>
      <c r="AB10" s="274" t="s">
        <v>268</v>
      </c>
      <c r="AC10" s="274" t="s">
        <v>268</v>
      </c>
      <c r="AD10" s="274" t="s">
        <v>268</v>
      </c>
      <c r="AE10" s="274" t="s">
        <v>287</v>
      </c>
      <c r="AF10" s="274" t="s">
        <v>1811</v>
      </c>
      <c r="AG10" s="274" t="s">
        <v>875</v>
      </c>
      <c r="AH10" s="274" t="s">
        <v>1831</v>
      </c>
      <c r="AI10" s="274" t="s">
        <v>1870</v>
      </c>
      <c r="AJ10" s="274" t="s">
        <v>268</v>
      </c>
      <c r="AK10" s="274" t="s">
        <v>268</v>
      </c>
      <c r="AL10" s="274" t="s">
        <v>268</v>
      </c>
      <c r="AM10" s="274" t="s">
        <v>268</v>
      </c>
      <c r="AN10" s="274" t="s">
        <v>268</v>
      </c>
      <c r="AO10" s="274" t="s">
        <v>268</v>
      </c>
      <c r="AP10" s="274" t="s">
        <v>268</v>
      </c>
      <c r="AQ10" s="274" t="s">
        <v>268</v>
      </c>
      <c r="AR10" s="274" t="s">
        <v>268</v>
      </c>
      <c r="AS10" s="274" t="s">
        <v>268</v>
      </c>
      <c r="AT10" s="274" t="s">
        <v>268</v>
      </c>
      <c r="AU10" s="274" t="s">
        <v>268</v>
      </c>
      <c r="AV10" s="274" t="s">
        <v>268</v>
      </c>
      <c r="AW10" s="274" t="s">
        <v>268</v>
      </c>
      <c r="AX10" s="274" t="s">
        <v>268</v>
      </c>
      <c r="AY10" s="274" t="s">
        <v>268</v>
      </c>
      <c r="AZ10" s="274" t="s">
        <v>268</v>
      </c>
      <c r="BA10" s="274" t="s">
        <v>268</v>
      </c>
      <c r="BB10" s="274" t="s">
        <v>268</v>
      </c>
      <c r="BC10" s="274" t="s">
        <v>268</v>
      </c>
      <c r="BD10" s="274" t="s">
        <v>268</v>
      </c>
      <c r="BE10" s="274" t="s">
        <v>268</v>
      </c>
      <c r="BF10" s="274" t="s">
        <v>268</v>
      </c>
      <c r="BG10" s="274" t="s">
        <v>268</v>
      </c>
      <c r="BH10" s="274" t="s">
        <v>268</v>
      </c>
      <c r="BI10" s="274" t="s">
        <v>268</v>
      </c>
      <c r="BJ10" s="274" t="s">
        <v>268</v>
      </c>
      <c r="BK10" s="274" t="s">
        <v>268</v>
      </c>
      <c r="BL10" s="274" t="s">
        <v>268</v>
      </c>
      <c r="BM10" s="274" t="s">
        <v>268</v>
      </c>
      <c r="BN10" s="274" t="s">
        <v>268</v>
      </c>
      <c r="BO10" s="274" t="s">
        <v>268</v>
      </c>
      <c r="BP10" s="274" t="s">
        <v>268</v>
      </c>
      <c r="BQ10" s="274" t="s">
        <v>268</v>
      </c>
      <c r="BR10" s="274" t="s">
        <v>268</v>
      </c>
      <c r="BS10" s="274" t="s">
        <v>268</v>
      </c>
      <c r="BT10" s="274" t="s">
        <v>268</v>
      </c>
      <c r="BU10" s="274" t="s">
        <v>268</v>
      </c>
      <c r="BV10" s="274" t="s">
        <v>268</v>
      </c>
      <c r="BW10" s="274" t="s">
        <v>268</v>
      </c>
      <c r="BX10" s="274" t="s">
        <v>268</v>
      </c>
      <c r="BY10" s="295">
        <v>40</v>
      </c>
      <c r="BZ10" s="295">
        <v>40</v>
      </c>
      <c r="CA10" s="298" t="s">
        <v>142</v>
      </c>
      <c r="CB10" s="297">
        <v>122</v>
      </c>
      <c r="CC10" s="284">
        <f t="shared" si="2"/>
        <v>0</v>
      </c>
      <c r="CD10" s="295">
        <f t="shared" si="3"/>
        <v>40</v>
      </c>
      <c r="CE10" s="284">
        <f t="shared" si="4"/>
        <v>0</v>
      </c>
      <c r="CF10" s="295">
        <f t="shared" si="5"/>
        <v>1</v>
      </c>
      <c r="CG10" s="274" t="s">
        <v>876</v>
      </c>
      <c r="CH10" s="274" t="s">
        <v>268</v>
      </c>
      <c r="CI10" s="274" t="s">
        <v>268</v>
      </c>
      <c r="CJ10" s="298" t="s">
        <v>268</v>
      </c>
      <c r="CK10" s="298" t="s">
        <v>736</v>
      </c>
      <c r="CL10" s="274" t="s">
        <v>268</v>
      </c>
      <c r="CM10" s="274" t="s">
        <v>268</v>
      </c>
      <c r="CN10" s="274" t="s">
        <v>268</v>
      </c>
      <c r="CO10" s="274" t="s">
        <v>268</v>
      </c>
      <c r="CP10" s="274" t="s">
        <v>268</v>
      </c>
      <c r="CQ10" s="274" t="s">
        <v>268</v>
      </c>
      <c r="CR10" s="274" t="s">
        <v>877</v>
      </c>
      <c r="CS10" s="274">
        <v>72.16</v>
      </c>
      <c r="CT10" s="274" t="s">
        <v>268</v>
      </c>
      <c r="CU10" s="274">
        <v>72.16</v>
      </c>
      <c r="CV10" s="274">
        <v>365</v>
      </c>
      <c r="CW10" s="274" t="s">
        <v>878</v>
      </c>
      <c r="CX10" s="274" t="s">
        <v>835</v>
      </c>
      <c r="CY10" s="274" t="s">
        <v>836</v>
      </c>
      <c r="CZ10" s="274" t="s">
        <v>837</v>
      </c>
      <c r="DA10" s="274" t="s">
        <v>268</v>
      </c>
      <c r="DB10" s="274" t="s">
        <v>268</v>
      </c>
      <c r="DC10" s="274" t="s">
        <v>268</v>
      </c>
      <c r="DD10" s="274" t="s">
        <v>268</v>
      </c>
      <c r="DE10" s="274" t="s">
        <v>268</v>
      </c>
      <c r="DF10" s="274" t="s">
        <v>268</v>
      </c>
      <c r="DG10" s="299">
        <f>IFERROR(IF(CA10="D",IF(CK10="A dispo.",CD10*VLOOKUP('DATI INPUT'!$F$27,TARIFFE_UD,2,FALSE),CD10*VLOOKUP(CK10,TARIFFE_UD,2,FALSE)),CD10*VLOOKUP(CB10-100,TARIFFE_UND,2,FALSE)),0)</f>
        <v>31.678015951314595</v>
      </c>
      <c r="DH10" s="299">
        <f>IFERROR(IF(CA10="D",IF(CK10="A dispo.",CF10*VLOOKUP('DATI INPUT'!$F$27,TARIFFE_UD,3,FALSE),CF10*VLOOKUP(CK10,TARIFFE_UD,3,FALSE)),CF10*VLOOKUP(CB10-100,TARIFFE_UND,3,FALSE)),0)</f>
        <v>60.367780403072892</v>
      </c>
    </row>
    <row r="11" spans="1:112" hidden="1" x14ac:dyDescent="0.25">
      <c r="A11" s="274" t="s">
        <v>1871</v>
      </c>
      <c r="B11" s="274" t="s">
        <v>294</v>
      </c>
      <c r="C11" s="274" t="s">
        <v>1872</v>
      </c>
      <c r="D11" s="274" t="s">
        <v>1873</v>
      </c>
      <c r="E11" s="274" t="s">
        <v>1874</v>
      </c>
      <c r="F11" s="274" t="s">
        <v>156</v>
      </c>
      <c r="G11" s="274" t="s">
        <v>1875</v>
      </c>
      <c r="H11" s="274" t="s">
        <v>1876</v>
      </c>
      <c r="I11" s="274" t="s">
        <v>1877</v>
      </c>
      <c r="J11" s="274" t="s">
        <v>274</v>
      </c>
      <c r="K11" s="274" t="s">
        <v>1878</v>
      </c>
      <c r="L11" s="274" t="s">
        <v>1879</v>
      </c>
      <c r="M11" s="274" t="s">
        <v>1880</v>
      </c>
      <c r="N11" s="274" t="s">
        <v>984</v>
      </c>
      <c r="O11" s="274" t="s">
        <v>873</v>
      </c>
      <c r="P11" s="274" t="s">
        <v>613</v>
      </c>
      <c r="Q11" s="274" t="s">
        <v>343</v>
      </c>
      <c r="R11" s="274" t="s">
        <v>268</v>
      </c>
      <c r="S11" s="274" t="s">
        <v>268</v>
      </c>
      <c r="T11" s="274" t="s">
        <v>268</v>
      </c>
      <c r="U11" s="274" t="s">
        <v>268</v>
      </c>
      <c r="V11" s="274" t="s">
        <v>268</v>
      </c>
      <c r="W11" s="274" t="s">
        <v>1881</v>
      </c>
      <c r="X11" s="274" t="s">
        <v>613</v>
      </c>
      <c r="Y11" s="274" t="s">
        <v>272</v>
      </c>
      <c r="Z11" s="274" t="s">
        <v>153</v>
      </c>
      <c r="AA11" s="274" t="s">
        <v>268</v>
      </c>
      <c r="AB11" s="274" t="s">
        <v>268</v>
      </c>
      <c r="AC11" s="274" t="s">
        <v>268</v>
      </c>
      <c r="AD11" s="274" t="s">
        <v>268</v>
      </c>
      <c r="AE11" s="274" t="s">
        <v>287</v>
      </c>
      <c r="AF11" s="274" t="s">
        <v>1811</v>
      </c>
      <c r="AG11" s="274" t="s">
        <v>875</v>
      </c>
      <c r="AH11" s="274" t="s">
        <v>1812</v>
      </c>
      <c r="AI11" s="274" t="s">
        <v>742</v>
      </c>
      <c r="AJ11" s="274" t="s">
        <v>268</v>
      </c>
      <c r="AK11" s="274" t="s">
        <v>396</v>
      </c>
      <c r="AL11" s="274" t="s">
        <v>268</v>
      </c>
      <c r="AM11" s="274" t="s">
        <v>367</v>
      </c>
      <c r="AN11" s="274" t="s">
        <v>268</v>
      </c>
      <c r="AO11" s="274" t="s">
        <v>268</v>
      </c>
      <c r="AP11" s="274" t="s">
        <v>268</v>
      </c>
      <c r="AQ11" s="274" t="s">
        <v>268</v>
      </c>
      <c r="AR11" s="274" t="s">
        <v>268</v>
      </c>
      <c r="AS11" s="274" t="s">
        <v>268</v>
      </c>
      <c r="AT11" s="274" t="s">
        <v>268</v>
      </c>
      <c r="AU11" s="274" t="s">
        <v>268</v>
      </c>
      <c r="AV11" s="274" t="s">
        <v>268</v>
      </c>
      <c r="AW11" s="274" t="s">
        <v>268</v>
      </c>
      <c r="AX11" s="274" t="s">
        <v>268</v>
      </c>
      <c r="AY11" s="274" t="s">
        <v>268</v>
      </c>
      <c r="AZ11" s="274" t="s">
        <v>268</v>
      </c>
      <c r="BA11" s="274" t="s">
        <v>268</v>
      </c>
      <c r="BB11" s="274" t="s">
        <v>268</v>
      </c>
      <c r="BC11" s="274" t="s">
        <v>268</v>
      </c>
      <c r="BD11" s="274" t="s">
        <v>268</v>
      </c>
      <c r="BE11" s="274" t="s">
        <v>268</v>
      </c>
      <c r="BF11" s="274" t="s">
        <v>268</v>
      </c>
      <c r="BG11" s="274" t="s">
        <v>268</v>
      </c>
      <c r="BH11" s="274" t="s">
        <v>268</v>
      </c>
      <c r="BI11" s="274" t="s">
        <v>268</v>
      </c>
      <c r="BJ11" s="274" t="s">
        <v>268</v>
      </c>
      <c r="BK11" s="274" t="s">
        <v>268</v>
      </c>
      <c r="BL11" s="274" t="s">
        <v>268</v>
      </c>
      <c r="BM11" s="274" t="s">
        <v>268</v>
      </c>
      <c r="BN11" s="274" t="s">
        <v>268</v>
      </c>
      <c r="BO11" s="274" t="s">
        <v>268</v>
      </c>
      <c r="BP11" s="274" t="s">
        <v>268</v>
      </c>
      <c r="BQ11" s="274" t="s">
        <v>268</v>
      </c>
      <c r="BR11" s="274" t="s">
        <v>268</v>
      </c>
      <c r="BS11" s="274" t="s">
        <v>268</v>
      </c>
      <c r="BT11" s="274" t="s">
        <v>268</v>
      </c>
      <c r="BU11" s="274" t="s">
        <v>268</v>
      </c>
      <c r="BV11" s="274" t="s">
        <v>268</v>
      </c>
      <c r="BW11" s="274" t="s">
        <v>268</v>
      </c>
      <c r="BX11" s="274" t="s">
        <v>268</v>
      </c>
      <c r="BY11" s="295">
        <v>92.5</v>
      </c>
      <c r="BZ11" s="295">
        <v>92.5</v>
      </c>
      <c r="CA11" s="298" t="s">
        <v>143</v>
      </c>
      <c r="CB11" s="297">
        <v>111</v>
      </c>
      <c r="CC11" s="284">
        <f t="shared" si="2"/>
        <v>0</v>
      </c>
      <c r="CD11" s="295">
        <f t="shared" si="3"/>
        <v>92.5</v>
      </c>
      <c r="CE11" s="284">
        <f t="shared" si="4"/>
        <v>0</v>
      </c>
      <c r="CF11" s="295">
        <f t="shared" si="5"/>
        <v>92.5</v>
      </c>
      <c r="CG11" s="274" t="s">
        <v>673</v>
      </c>
      <c r="CH11" s="274" t="s">
        <v>268</v>
      </c>
      <c r="CI11" s="274" t="s">
        <v>268</v>
      </c>
      <c r="CJ11" s="298" t="s">
        <v>268</v>
      </c>
      <c r="CL11" s="274" t="s">
        <v>268</v>
      </c>
      <c r="CM11" s="274" t="s">
        <v>268</v>
      </c>
      <c r="CN11" s="274" t="s">
        <v>268</v>
      </c>
      <c r="CO11" s="274" t="s">
        <v>268</v>
      </c>
      <c r="CP11" s="274" t="s">
        <v>268</v>
      </c>
      <c r="CQ11" s="274" t="s">
        <v>268</v>
      </c>
      <c r="CR11" s="274" t="s">
        <v>877</v>
      </c>
      <c r="CS11" s="274">
        <v>283.06</v>
      </c>
      <c r="CT11" s="274" t="s">
        <v>268</v>
      </c>
      <c r="CU11" s="274">
        <v>283.06</v>
      </c>
      <c r="CV11" s="274">
        <v>365</v>
      </c>
      <c r="CW11" s="274" t="s">
        <v>878</v>
      </c>
      <c r="CX11" s="274" t="s">
        <v>835</v>
      </c>
      <c r="CY11" s="274" t="s">
        <v>836</v>
      </c>
      <c r="CZ11" s="274" t="s">
        <v>837</v>
      </c>
      <c r="DA11" s="274" t="s">
        <v>268</v>
      </c>
      <c r="DB11" s="274" t="s">
        <v>268</v>
      </c>
      <c r="DC11" s="274" t="s">
        <v>268</v>
      </c>
      <c r="DD11" s="274" t="s">
        <v>268</v>
      </c>
      <c r="DE11" s="274" t="s">
        <v>268</v>
      </c>
      <c r="DF11" s="274" t="s">
        <v>268</v>
      </c>
      <c r="DG11" s="299">
        <f>IFERROR(IF(CA11="D",IF(CK11="A dispo.",CD11*VLOOKUP('DATI INPUT'!$F$27,TARIFFE_UD,2,FALSE),CD11*VLOOKUP(CK11,TARIFFE_UD,2,FALSE)),CD11*VLOOKUP(CB11-100,TARIFFE_UND,2,FALSE)),0)</f>
        <v>57.471157245087674</v>
      </c>
      <c r="DH11" s="299">
        <f>IFERROR(IF(CA11="D",IF(CK11="A dispo.",CF11*VLOOKUP('DATI INPUT'!$F$27,TARIFFE_UD,3,FALSE),CF11*VLOOKUP(CK11,TARIFFE_UD,3,FALSE)),CF11*VLOOKUP(CB11-100,TARIFFE_UND,3,FALSE)),0)</f>
        <v>208.45050812968952</v>
      </c>
    </row>
    <row r="12" spans="1:112" hidden="1" x14ac:dyDescent="0.25">
      <c r="A12" s="274" t="s">
        <v>1883</v>
      </c>
      <c r="B12" s="274" t="s">
        <v>386</v>
      </c>
      <c r="C12" s="274" t="s">
        <v>1884</v>
      </c>
      <c r="D12" s="274" t="s">
        <v>1885</v>
      </c>
      <c r="E12" s="274" t="s">
        <v>268</v>
      </c>
      <c r="F12" s="274" t="s">
        <v>156</v>
      </c>
      <c r="G12" s="274" t="s">
        <v>1886</v>
      </c>
      <c r="H12" s="274" t="s">
        <v>1839</v>
      </c>
      <c r="I12" s="274" t="s">
        <v>1887</v>
      </c>
      <c r="J12" s="274" t="s">
        <v>156</v>
      </c>
      <c r="K12" s="274" t="s">
        <v>1888</v>
      </c>
      <c r="L12" s="274" t="s">
        <v>1889</v>
      </c>
      <c r="M12" s="274" t="s">
        <v>1890</v>
      </c>
      <c r="N12" s="274" t="s">
        <v>1891</v>
      </c>
      <c r="O12" s="274" t="s">
        <v>1892</v>
      </c>
      <c r="P12" s="274" t="s">
        <v>1893</v>
      </c>
      <c r="Q12" s="274" t="s">
        <v>368</v>
      </c>
      <c r="R12" s="274" t="s">
        <v>268</v>
      </c>
      <c r="S12" s="274" t="s">
        <v>268</v>
      </c>
      <c r="T12" s="274" t="s">
        <v>268</v>
      </c>
      <c r="U12" s="274" t="s">
        <v>268</v>
      </c>
      <c r="V12" s="274" t="s">
        <v>268</v>
      </c>
      <c r="W12" s="274" t="s">
        <v>1846</v>
      </c>
      <c r="X12" s="274" t="s">
        <v>1847</v>
      </c>
      <c r="Y12" s="274" t="s">
        <v>269</v>
      </c>
      <c r="Z12" s="274" t="s">
        <v>268</v>
      </c>
      <c r="AA12" s="274" t="s">
        <v>268</v>
      </c>
      <c r="AB12" s="274" t="s">
        <v>268</v>
      </c>
      <c r="AC12" s="274" t="s">
        <v>268</v>
      </c>
      <c r="AD12" s="274" t="s">
        <v>268</v>
      </c>
      <c r="AE12" s="274" t="s">
        <v>287</v>
      </c>
      <c r="AF12" s="274" t="s">
        <v>1811</v>
      </c>
      <c r="AG12" s="274" t="s">
        <v>875</v>
      </c>
      <c r="AH12" s="274" t="s">
        <v>1848</v>
      </c>
      <c r="AI12" s="274" t="s">
        <v>1254</v>
      </c>
      <c r="AJ12" s="274" t="s">
        <v>268</v>
      </c>
      <c r="AK12" s="274" t="s">
        <v>381</v>
      </c>
      <c r="AL12" s="274" t="s">
        <v>268</v>
      </c>
      <c r="AM12" s="274" t="s">
        <v>405</v>
      </c>
      <c r="AN12" s="274" t="s">
        <v>268</v>
      </c>
      <c r="AO12" s="274" t="s">
        <v>268</v>
      </c>
      <c r="AP12" s="274" t="s">
        <v>268</v>
      </c>
      <c r="AQ12" s="274" t="s">
        <v>268</v>
      </c>
      <c r="AR12" s="274" t="s">
        <v>268</v>
      </c>
      <c r="AS12" s="274" t="s">
        <v>268</v>
      </c>
      <c r="AT12" s="274" t="s">
        <v>268</v>
      </c>
      <c r="AU12" s="274" t="s">
        <v>268</v>
      </c>
      <c r="AV12" s="274" t="s">
        <v>268</v>
      </c>
      <c r="AW12" s="274" t="s">
        <v>268</v>
      </c>
      <c r="AX12" s="274" t="s">
        <v>268</v>
      </c>
      <c r="AY12" s="274" t="s">
        <v>268</v>
      </c>
      <c r="AZ12" s="274" t="s">
        <v>268</v>
      </c>
      <c r="BA12" s="274" t="s">
        <v>268</v>
      </c>
      <c r="BB12" s="274" t="s">
        <v>268</v>
      </c>
      <c r="BC12" s="274" t="s">
        <v>268</v>
      </c>
      <c r="BD12" s="274" t="s">
        <v>268</v>
      </c>
      <c r="BE12" s="274" t="s">
        <v>268</v>
      </c>
      <c r="BF12" s="274" t="s">
        <v>268</v>
      </c>
      <c r="BG12" s="274" t="s">
        <v>268</v>
      </c>
      <c r="BH12" s="274" t="s">
        <v>268</v>
      </c>
      <c r="BI12" s="274" t="s">
        <v>268</v>
      </c>
      <c r="BJ12" s="274" t="s">
        <v>268</v>
      </c>
      <c r="BK12" s="274" t="s">
        <v>268</v>
      </c>
      <c r="BL12" s="274" t="s">
        <v>268</v>
      </c>
      <c r="BM12" s="274" t="s">
        <v>268</v>
      </c>
      <c r="BN12" s="274" t="s">
        <v>268</v>
      </c>
      <c r="BO12" s="274" t="s">
        <v>268</v>
      </c>
      <c r="BP12" s="274" t="s">
        <v>268</v>
      </c>
      <c r="BQ12" s="274" t="s">
        <v>268</v>
      </c>
      <c r="BR12" s="274" t="s">
        <v>268</v>
      </c>
      <c r="BS12" s="274" t="s">
        <v>268</v>
      </c>
      <c r="BT12" s="274" t="s">
        <v>268</v>
      </c>
      <c r="BU12" s="274" t="s">
        <v>268</v>
      </c>
      <c r="BV12" s="274" t="s">
        <v>268</v>
      </c>
      <c r="BW12" s="274" t="s">
        <v>268</v>
      </c>
      <c r="BX12" s="274" t="s">
        <v>268</v>
      </c>
      <c r="BY12" s="295">
        <v>40</v>
      </c>
      <c r="BZ12" s="295">
        <v>40</v>
      </c>
      <c r="CA12" s="298" t="s">
        <v>142</v>
      </c>
      <c r="CB12" s="297">
        <v>122</v>
      </c>
      <c r="CC12" s="284">
        <f t="shared" si="2"/>
        <v>0</v>
      </c>
      <c r="CD12" s="295">
        <f t="shared" si="3"/>
        <v>40</v>
      </c>
      <c r="CE12" s="284">
        <f t="shared" si="4"/>
        <v>0</v>
      </c>
      <c r="CF12" s="295">
        <f t="shared" si="5"/>
        <v>1</v>
      </c>
      <c r="CG12" s="274" t="s">
        <v>876</v>
      </c>
      <c r="CH12" s="274" t="s">
        <v>268</v>
      </c>
      <c r="CI12" s="274" t="s">
        <v>268</v>
      </c>
      <c r="CJ12" s="298" t="s">
        <v>268</v>
      </c>
      <c r="CK12" s="298" t="s">
        <v>736</v>
      </c>
      <c r="CL12" s="274" t="s">
        <v>268</v>
      </c>
      <c r="CM12" s="274" t="s">
        <v>268</v>
      </c>
      <c r="CN12" s="274" t="s">
        <v>268</v>
      </c>
      <c r="CO12" s="274" t="s">
        <v>268</v>
      </c>
      <c r="CP12" s="274" t="s">
        <v>268</v>
      </c>
      <c r="CQ12" s="274" t="s">
        <v>268</v>
      </c>
      <c r="CR12" s="274" t="s">
        <v>877</v>
      </c>
      <c r="CS12" s="274">
        <v>72.16</v>
      </c>
      <c r="CT12" s="274" t="s">
        <v>268</v>
      </c>
      <c r="CU12" s="274">
        <v>72.16</v>
      </c>
      <c r="CV12" s="274">
        <v>365</v>
      </c>
      <c r="CW12" s="274" t="s">
        <v>878</v>
      </c>
      <c r="CX12" s="274" t="s">
        <v>835</v>
      </c>
      <c r="CY12" s="274" t="s">
        <v>836</v>
      </c>
      <c r="CZ12" s="274" t="s">
        <v>837</v>
      </c>
      <c r="DA12" s="274" t="s">
        <v>268</v>
      </c>
      <c r="DB12" s="274" t="s">
        <v>268</v>
      </c>
      <c r="DC12" s="274" t="s">
        <v>268</v>
      </c>
      <c r="DD12" s="274" t="s">
        <v>268</v>
      </c>
      <c r="DE12" s="274" t="s">
        <v>268</v>
      </c>
      <c r="DF12" s="274" t="s">
        <v>268</v>
      </c>
      <c r="DG12" s="299">
        <f>IFERROR(IF(CA12="D",IF(CK12="A dispo.",CD12*VLOOKUP('DATI INPUT'!$F$27,TARIFFE_UD,2,FALSE),CD12*VLOOKUP(CK12,TARIFFE_UD,2,FALSE)),CD12*VLOOKUP(CB12-100,TARIFFE_UND,2,FALSE)),0)</f>
        <v>31.678015951314595</v>
      </c>
      <c r="DH12" s="299">
        <f>IFERROR(IF(CA12="D",IF(CK12="A dispo.",CF12*VLOOKUP('DATI INPUT'!$F$27,TARIFFE_UD,3,FALSE),CF12*VLOOKUP(CK12,TARIFFE_UD,3,FALSE)),CF12*VLOOKUP(CB12-100,TARIFFE_UND,3,FALSE)),0)</f>
        <v>60.367780403072892</v>
      </c>
    </row>
    <row r="13" spans="1:112" x14ac:dyDescent="0.25">
      <c r="A13" s="274" t="s">
        <v>1894</v>
      </c>
      <c r="B13" s="274" t="s">
        <v>285</v>
      </c>
      <c r="C13" s="274" t="s">
        <v>1294</v>
      </c>
      <c r="D13" s="274" t="s">
        <v>1895</v>
      </c>
      <c r="E13" s="274" t="s">
        <v>268</v>
      </c>
      <c r="F13" s="274" t="s">
        <v>156</v>
      </c>
      <c r="G13" s="274" t="s">
        <v>1896</v>
      </c>
      <c r="H13" s="274" t="s">
        <v>1839</v>
      </c>
      <c r="I13" s="274" t="s">
        <v>1897</v>
      </c>
      <c r="J13" s="274" t="s">
        <v>274</v>
      </c>
      <c r="K13" s="274" t="s">
        <v>1898</v>
      </c>
      <c r="L13" s="274" t="s">
        <v>1899</v>
      </c>
      <c r="M13" s="274" t="s">
        <v>1900</v>
      </c>
      <c r="N13" s="274" t="s">
        <v>984</v>
      </c>
      <c r="O13" s="274" t="s">
        <v>873</v>
      </c>
      <c r="P13" s="274" t="s">
        <v>1901</v>
      </c>
      <c r="Q13" s="274" t="s">
        <v>386</v>
      </c>
      <c r="R13" s="274" t="s">
        <v>268</v>
      </c>
      <c r="S13" s="274" t="s">
        <v>268</v>
      </c>
      <c r="T13" s="274" t="s">
        <v>268</v>
      </c>
      <c r="U13" s="274" t="s">
        <v>268</v>
      </c>
      <c r="V13" s="274" t="s">
        <v>268</v>
      </c>
      <c r="W13" s="274" t="s">
        <v>1900</v>
      </c>
      <c r="X13" s="274" t="s">
        <v>1901</v>
      </c>
      <c r="Y13" s="274" t="s">
        <v>386</v>
      </c>
      <c r="Z13" s="274" t="s">
        <v>268</v>
      </c>
      <c r="AA13" s="274" t="s">
        <v>268</v>
      </c>
      <c r="AB13" s="274" t="s">
        <v>268</v>
      </c>
      <c r="AC13" s="274" t="s">
        <v>268</v>
      </c>
      <c r="AD13" s="274" t="s">
        <v>268</v>
      </c>
      <c r="AE13" s="274" t="s">
        <v>287</v>
      </c>
      <c r="AF13" s="274" t="s">
        <v>1811</v>
      </c>
      <c r="AG13" s="274" t="s">
        <v>875</v>
      </c>
      <c r="AH13" s="274" t="s">
        <v>380</v>
      </c>
      <c r="AI13" s="274" t="s">
        <v>793</v>
      </c>
      <c r="AJ13" s="274" t="s">
        <v>268</v>
      </c>
      <c r="AK13" s="274" t="s">
        <v>724</v>
      </c>
      <c r="AL13" s="274" t="s">
        <v>268</v>
      </c>
      <c r="AM13" s="274" t="s">
        <v>355</v>
      </c>
      <c r="AN13" s="274" t="s">
        <v>268</v>
      </c>
      <c r="AO13" s="274" t="s">
        <v>268</v>
      </c>
      <c r="AP13" s="274" t="s">
        <v>268</v>
      </c>
      <c r="AQ13" s="274" t="s">
        <v>268</v>
      </c>
      <c r="AR13" s="274" t="s">
        <v>268</v>
      </c>
      <c r="AS13" s="274" t="s">
        <v>268</v>
      </c>
      <c r="AT13" s="274" t="s">
        <v>268</v>
      </c>
      <c r="AU13" s="274" t="s">
        <v>268</v>
      </c>
      <c r="AV13" s="274" t="s">
        <v>268</v>
      </c>
      <c r="AW13" s="274" t="s">
        <v>268</v>
      </c>
      <c r="AX13" s="274" t="s">
        <v>268</v>
      </c>
      <c r="AY13" s="274" t="s">
        <v>268</v>
      </c>
      <c r="AZ13" s="274" t="s">
        <v>268</v>
      </c>
      <c r="BA13" s="274" t="s">
        <v>268</v>
      </c>
      <c r="BB13" s="274" t="s">
        <v>268</v>
      </c>
      <c r="BC13" s="274" t="s">
        <v>268</v>
      </c>
      <c r="BD13" s="274" t="s">
        <v>268</v>
      </c>
      <c r="BE13" s="274" t="s">
        <v>268</v>
      </c>
      <c r="BF13" s="274" t="s">
        <v>268</v>
      </c>
      <c r="BG13" s="274" t="s">
        <v>268</v>
      </c>
      <c r="BH13" s="274" t="s">
        <v>268</v>
      </c>
      <c r="BI13" s="274" t="s">
        <v>268</v>
      </c>
      <c r="BJ13" s="274" t="s">
        <v>268</v>
      </c>
      <c r="BK13" s="274" t="s">
        <v>268</v>
      </c>
      <c r="BL13" s="274" t="s">
        <v>268</v>
      </c>
      <c r="BM13" s="274" t="s">
        <v>268</v>
      </c>
      <c r="BN13" s="274" t="s">
        <v>268</v>
      </c>
      <c r="BO13" s="274" t="s">
        <v>268</v>
      </c>
      <c r="BP13" s="274" t="s">
        <v>268</v>
      </c>
      <c r="BQ13" s="274" t="s">
        <v>268</v>
      </c>
      <c r="BR13" s="274" t="s">
        <v>268</v>
      </c>
      <c r="BS13" s="274" t="s">
        <v>268</v>
      </c>
      <c r="BT13" s="274" t="s">
        <v>268</v>
      </c>
      <c r="BU13" s="274" t="s">
        <v>268</v>
      </c>
      <c r="BV13" s="274" t="s">
        <v>268</v>
      </c>
      <c r="BW13" s="274" t="s">
        <v>268</v>
      </c>
      <c r="BX13" s="274" t="s">
        <v>268</v>
      </c>
      <c r="BY13" s="295">
        <v>75</v>
      </c>
      <c r="BZ13" s="295">
        <v>75</v>
      </c>
      <c r="CA13" s="298" t="s">
        <v>142</v>
      </c>
      <c r="CB13" s="297">
        <v>122</v>
      </c>
      <c r="CC13" s="284">
        <f t="shared" si="2"/>
        <v>0</v>
      </c>
      <c r="CD13" s="295">
        <f t="shared" si="3"/>
        <v>75</v>
      </c>
      <c r="CE13" s="284">
        <f t="shared" si="4"/>
        <v>0</v>
      </c>
      <c r="CF13" s="295">
        <f t="shared" si="5"/>
        <v>1</v>
      </c>
      <c r="CG13" s="274" t="s">
        <v>876</v>
      </c>
      <c r="CH13" s="274" t="s">
        <v>268</v>
      </c>
      <c r="CI13" s="274" t="s">
        <v>268</v>
      </c>
      <c r="CJ13" s="298" t="s">
        <v>280</v>
      </c>
      <c r="CK13" s="297">
        <v>2</v>
      </c>
      <c r="CL13" s="274" t="s">
        <v>268</v>
      </c>
      <c r="CM13" s="274" t="s">
        <v>268</v>
      </c>
      <c r="CN13" s="274" t="s">
        <v>268</v>
      </c>
      <c r="CO13" s="274" t="s">
        <v>268</v>
      </c>
      <c r="CP13" s="274" t="s">
        <v>268</v>
      </c>
      <c r="CQ13" s="274" t="s">
        <v>268</v>
      </c>
      <c r="CR13" s="274" t="s">
        <v>877</v>
      </c>
      <c r="CS13" s="274">
        <v>86.31</v>
      </c>
      <c r="CT13" s="274" t="s">
        <v>268</v>
      </c>
      <c r="CU13" s="274">
        <v>86.31</v>
      </c>
      <c r="CV13" s="274">
        <v>365</v>
      </c>
      <c r="CW13" s="274" t="s">
        <v>878</v>
      </c>
      <c r="CX13" s="274" t="s">
        <v>835</v>
      </c>
      <c r="CY13" s="274" t="s">
        <v>836</v>
      </c>
      <c r="CZ13" s="274" t="s">
        <v>837</v>
      </c>
      <c r="DA13" s="274" t="s">
        <v>268</v>
      </c>
      <c r="DB13" s="274" t="s">
        <v>268</v>
      </c>
      <c r="DC13" s="274" t="s">
        <v>268</v>
      </c>
      <c r="DD13" s="274" t="s">
        <v>268</v>
      </c>
      <c r="DE13" s="274" t="s">
        <v>268</v>
      </c>
      <c r="DF13" s="274" t="s">
        <v>268</v>
      </c>
      <c r="DG13" s="299">
        <f>IFERROR(IF(CA13="D",IF(CK13="A dispo.",CD13*VLOOKUP('DATI INPUT'!$F$27,TARIFFE_UD,2,FALSE),CD13*VLOOKUP(CK13,TARIFFE_UD,2,FALSE)),CD13*VLOOKUP(CB13-100,TARIFFE_UND,2,FALSE)),0)</f>
        <v>53.896624361611643</v>
      </c>
      <c r="DH13" s="299">
        <f>IFERROR(IF(CA13="D",IF(CK13="A dispo.",CF13*VLOOKUP('DATI INPUT'!$F$27,TARIFFE_UD,3,FALSE),CF13*VLOOKUP(CK13,TARIFFE_UD,3,FALSE)),CF13*VLOOKUP(CB13-100,TARIFFE_UND,3,FALSE)),0)</f>
        <v>46.077822723118445</v>
      </c>
    </row>
    <row r="14" spans="1:112" x14ac:dyDescent="0.25">
      <c r="A14" s="274" t="s">
        <v>1902</v>
      </c>
      <c r="B14" s="274" t="s">
        <v>285</v>
      </c>
      <c r="C14" s="274" t="s">
        <v>1903</v>
      </c>
      <c r="D14" s="274" t="s">
        <v>1895</v>
      </c>
      <c r="E14" s="274" t="s">
        <v>268</v>
      </c>
      <c r="F14" s="274" t="s">
        <v>156</v>
      </c>
      <c r="G14" s="274" t="s">
        <v>1896</v>
      </c>
      <c r="H14" s="274" t="s">
        <v>1839</v>
      </c>
      <c r="I14" s="274" t="s">
        <v>1897</v>
      </c>
      <c r="J14" s="274" t="s">
        <v>274</v>
      </c>
      <c r="K14" s="274" t="s">
        <v>1898</v>
      </c>
      <c r="L14" s="274" t="s">
        <v>1899</v>
      </c>
      <c r="M14" s="274" t="s">
        <v>1900</v>
      </c>
      <c r="N14" s="274" t="s">
        <v>984</v>
      </c>
      <c r="O14" s="274" t="s">
        <v>873</v>
      </c>
      <c r="P14" s="274" t="s">
        <v>1901</v>
      </c>
      <c r="Q14" s="274" t="s">
        <v>386</v>
      </c>
      <c r="R14" s="274" t="s">
        <v>268</v>
      </c>
      <c r="S14" s="274" t="s">
        <v>268</v>
      </c>
      <c r="T14" s="274" t="s">
        <v>268</v>
      </c>
      <c r="U14" s="274" t="s">
        <v>268</v>
      </c>
      <c r="V14" s="274" t="s">
        <v>268</v>
      </c>
      <c r="W14" s="274" t="s">
        <v>1900</v>
      </c>
      <c r="X14" s="274" t="s">
        <v>1901</v>
      </c>
      <c r="Y14" s="274" t="s">
        <v>386</v>
      </c>
      <c r="Z14" s="274" t="s">
        <v>268</v>
      </c>
      <c r="AA14" s="274" t="s">
        <v>268</v>
      </c>
      <c r="AB14" s="274" t="s">
        <v>268</v>
      </c>
      <c r="AC14" s="274" t="s">
        <v>268</v>
      </c>
      <c r="AD14" s="274" t="s">
        <v>268</v>
      </c>
      <c r="AE14" s="274" t="s">
        <v>287</v>
      </c>
      <c r="AF14" s="274" t="s">
        <v>1811</v>
      </c>
      <c r="AG14" s="274" t="s">
        <v>875</v>
      </c>
      <c r="AH14" s="274" t="s">
        <v>380</v>
      </c>
      <c r="AI14" s="274" t="s">
        <v>793</v>
      </c>
      <c r="AJ14" s="274" t="s">
        <v>268</v>
      </c>
      <c r="AK14" s="274" t="s">
        <v>669</v>
      </c>
      <c r="AL14" s="274" t="s">
        <v>268</v>
      </c>
      <c r="AM14" s="274" t="s">
        <v>353</v>
      </c>
      <c r="AN14" s="274" t="s">
        <v>268</v>
      </c>
      <c r="AO14" s="274" t="s">
        <v>268</v>
      </c>
      <c r="AP14" s="274" t="s">
        <v>268</v>
      </c>
      <c r="AQ14" s="274" t="s">
        <v>268</v>
      </c>
      <c r="AR14" s="274" t="s">
        <v>268</v>
      </c>
      <c r="AS14" s="274" t="s">
        <v>268</v>
      </c>
      <c r="AT14" s="274" t="s">
        <v>268</v>
      </c>
      <c r="AU14" s="274" t="s">
        <v>268</v>
      </c>
      <c r="AV14" s="274" t="s">
        <v>268</v>
      </c>
      <c r="AW14" s="274" t="s">
        <v>268</v>
      </c>
      <c r="AX14" s="274" t="s">
        <v>268</v>
      </c>
      <c r="AY14" s="274" t="s">
        <v>268</v>
      </c>
      <c r="AZ14" s="274" t="s">
        <v>268</v>
      </c>
      <c r="BA14" s="274" t="s">
        <v>268</v>
      </c>
      <c r="BB14" s="274" t="s">
        <v>268</v>
      </c>
      <c r="BC14" s="274" t="s">
        <v>268</v>
      </c>
      <c r="BD14" s="274" t="s">
        <v>268</v>
      </c>
      <c r="BE14" s="274" t="s">
        <v>268</v>
      </c>
      <c r="BF14" s="274" t="s">
        <v>268</v>
      </c>
      <c r="BG14" s="274" t="s">
        <v>268</v>
      </c>
      <c r="BH14" s="274" t="s">
        <v>268</v>
      </c>
      <c r="BI14" s="274" t="s">
        <v>268</v>
      </c>
      <c r="BJ14" s="274" t="s">
        <v>268</v>
      </c>
      <c r="BK14" s="274" t="s">
        <v>268</v>
      </c>
      <c r="BL14" s="274" t="s">
        <v>268</v>
      </c>
      <c r="BM14" s="274" t="s">
        <v>268</v>
      </c>
      <c r="BN14" s="274" t="s">
        <v>268</v>
      </c>
      <c r="BO14" s="274" t="s">
        <v>268</v>
      </c>
      <c r="BP14" s="274" t="s">
        <v>268</v>
      </c>
      <c r="BQ14" s="274" t="s">
        <v>268</v>
      </c>
      <c r="BR14" s="274" t="s">
        <v>268</v>
      </c>
      <c r="BS14" s="274" t="s">
        <v>268</v>
      </c>
      <c r="BT14" s="274" t="s">
        <v>268</v>
      </c>
      <c r="BU14" s="274" t="s">
        <v>268</v>
      </c>
      <c r="BV14" s="274" t="s">
        <v>268</v>
      </c>
      <c r="BW14" s="274" t="s">
        <v>268</v>
      </c>
      <c r="BX14" s="274" t="s">
        <v>268</v>
      </c>
      <c r="BY14" s="295">
        <v>36</v>
      </c>
      <c r="BZ14" s="295">
        <v>36</v>
      </c>
      <c r="CA14" s="298" t="s">
        <v>142</v>
      </c>
      <c r="CB14" s="297">
        <v>123</v>
      </c>
      <c r="CC14" s="284">
        <f t="shared" si="2"/>
        <v>0</v>
      </c>
      <c r="CD14" s="295">
        <f t="shared" si="3"/>
        <v>36</v>
      </c>
      <c r="CE14" s="284">
        <f t="shared" si="4"/>
        <v>1</v>
      </c>
      <c r="CF14" s="295">
        <f t="shared" si="5"/>
        <v>0</v>
      </c>
      <c r="CG14" s="274" t="s">
        <v>1817</v>
      </c>
      <c r="CH14" s="274" t="s">
        <v>268</v>
      </c>
      <c r="CI14" s="274" t="s">
        <v>268</v>
      </c>
      <c r="CJ14" s="298" t="s">
        <v>280</v>
      </c>
      <c r="CK14" s="297">
        <v>2</v>
      </c>
      <c r="CL14" s="274" t="s">
        <v>268</v>
      </c>
      <c r="CM14" s="274" t="s">
        <v>268</v>
      </c>
      <c r="CN14" s="274" t="s">
        <v>268</v>
      </c>
      <c r="CO14" s="274" t="s">
        <v>268</v>
      </c>
      <c r="CP14" s="274" t="s">
        <v>268</v>
      </c>
      <c r="CQ14" s="274" t="s">
        <v>268</v>
      </c>
      <c r="CR14" s="274" t="s">
        <v>877</v>
      </c>
      <c r="CS14" s="274">
        <v>16.2</v>
      </c>
      <c r="CT14" s="274" t="s">
        <v>268</v>
      </c>
      <c r="CU14" s="274">
        <v>16.2</v>
      </c>
      <c r="CV14" s="274">
        <v>365</v>
      </c>
      <c r="CW14" s="274" t="s">
        <v>878</v>
      </c>
      <c r="CX14" s="274" t="s">
        <v>835</v>
      </c>
      <c r="CY14" s="274" t="s">
        <v>836</v>
      </c>
      <c r="CZ14" s="274" t="s">
        <v>837</v>
      </c>
      <c r="DA14" s="274" t="s">
        <v>268</v>
      </c>
      <c r="DB14" s="274" t="s">
        <v>268</v>
      </c>
      <c r="DC14" s="274" t="s">
        <v>268</v>
      </c>
      <c r="DD14" s="274" t="s">
        <v>268</v>
      </c>
      <c r="DE14" s="274" t="s">
        <v>268</v>
      </c>
      <c r="DF14" s="274" t="s">
        <v>268</v>
      </c>
      <c r="DG14" s="299">
        <f>IFERROR(IF(CA14="D",IF(CK14="A dispo.",CD14*VLOOKUP('DATI INPUT'!$F$27,TARIFFE_UD,2,FALSE),CD14*VLOOKUP(CK14,TARIFFE_UD,2,FALSE)),CD14*VLOOKUP(CB14-100,TARIFFE_UND,2,FALSE)),0)</f>
        <v>25.870379693573589</v>
      </c>
      <c r="DH14" s="299">
        <f>IFERROR(IF(CA14="D",IF(CK14="A dispo.",CF14*VLOOKUP('DATI INPUT'!$F$27,TARIFFE_UD,3,FALSE),CF14*VLOOKUP(CK14,TARIFFE_UD,3,FALSE)),CF14*VLOOKUP(CB14-100,TARIFFE_UND,3,FALSE)),0)</f>
        <v>0</v>
      </c>
    </row>
    <row r="15" spans="1:112" hidden="1" x14ac:dyDescent="0.25">
      <c r="A15" s="274" t="s">
        <v>1904</v>
      </c>
      <c r="B15" s="274" t="s">
        <v>279</v>
      </c>
      <c r="C15" s="274" t="s">
        <v>1905</v>
      </c>
      <c r="D15" s="274" t="s">
        <v>1906</v>
      </c>
      <c r="E15" s="274" t="s">
        <v>268</v>
      </c>
      <c r="F15" s="274" t="s">
        <v>156</v>
      </c>
      <c r="G15" s="274" t="s">
        <v>1907</v>
      </c>
      <c r="H15" s="274" t="s">
        <v>1908</v>
      </c>
      <c r="I15" s="274" t="s">
        <v>1909</v>
      </c>
      <c r="J15" s="274" t="s">
        <v>274</v>
      </c>
      <c r="K15" s="274" t="s">
        <v>1910</v>
      </c>
      <c r="L15" s="274" t="s">
        <v>1911</v>
      </c>
      <c r="M15" s="274" t="s">
        <v>1912</v>
      </c>
      <c r="N15" s="274" t="s">
        <v>1913</v>
      </c>
      <c r="O15" s="274" t="s">
        <v>1914</v>
      </c>
      <c r="P15" s="274" t="s">
        <v>1773</v>
      </c>
      <c r="Q15" s="274" t="s">
        <v>493</v>
      </c>
      <c r="R15" s="274" t="s">
        <v>268</v>
      </c>
      <c r="S15" s="274" t="s">
        <v>268</v>
      </c>
      <c r="T15" s="274" t="s">
        <v>268</v>
      </c>
      <c r="U15" s="274" t="s">
        <v>268</v>
      </c>
      <c r="V15" s="274" t="s">
        <v>268</v>
      </c>
      <c r="W15" s="274" t="s">
        <v>1868</v>
      </c>
      <c r="X15" s="274" t="s">
        <v>1869</v>
      </c>
      <c r="Y15" s="274" t="s">
        <v>268</v>
      </c>
      <c r="Z15" s="274" t="s">
        <v>268</v>
      </c>
      <c r="AA15" s="274" t="s">
        <v>268</v>
      </c>
      <c r="AB15" s="274" t="s">
        <v>268</v>
      </c>
      <c r="AC15" s="274" t="s">
        <v>268</v>
      </c>
      <c r="AD15" s="274" t="s">
        <v>268</v>
      </c>
      <c r="AE15" s="274" t="s">
        <v>287</v>
      </c>
      <c r="AF15" s="274" t="s">
        <v>1811</v>
      </c>
      <c r="AG15" s="274" t="s">
        <v>875</v>
      </c>
      <c r="AH15" s="274" t="s">
        <v>1831</v>
      </c>
      <c r="AI15" s="274" t="s">
        <v>1870</v>
      </c>
      <c r="AJ15" s="274" t="s">
        <v>268</v>
      </c>
      <c r="AK15" s="274" t="s">
        <v>268</v>
      </c>
      <c r="AL15" s="274" t="s">
        <v>268</v>
      </c>
      <c r="AM15" s="274" t="s">
        <v>268</v>
      </c>
      <c r="AN15" s="274" t="s">
        <v>268</v>
      </c>
      <c r="AO15" s="274" t="s">
        <v>268</v>
      </c>
      <c r="AP15" s="274" t="s">
        <v>268</v>
      </c>
      <c r="AQ15" s="274" t="s">
        <v>268</v>
      </c>
      <c r="AR15" s="274" t="s">
        <v>268</v>
      </c>
      <c r="AS15" s="274" t="s">
        <v>268</v>
      </c>
      <c r="AT15" s="274" t="s">
        <v>268</v>
      </c>
      <c r="AU15" s="274" t="s">
        <v>268</v>
      </c>
      <c r="AV15" s="274" t="s">
        <v>268</v>
      </c>
      <c r="AW15" s="274" t="s">
        <v>268</v>
      </c>
      <c r="AX15" s="274" t="s">
        <v>268</v>
      </c>
      <c r="AY15" s="274" t="s">
        <v>268</v>
      </c>
      <c r="AZ15" s="274" t="s">
        <v>268</v>
      </c>
      <c r="BA15" s="274" t="s">
        <v>268</v>
      </c>
      <c r="BB15" s="274" t="s">
        <v>268</v>
      </c>
      <c r="BC15" s="274" t="s">
        <v>268</v>
      </c>
      <c r="BD15" s="274" t="s">
        <v>268</v>
      </c>
      <c r="BE15" s="274" t="s">
        <v>268</v>
      </c>
      <c r="BF15" s="274" t="s">
        <v>268</v>
      </c>
      <c r="BG15" s="274" t="s">
        <v>268</v>
      </c>
      <c r="BH15" s="274" t="s">
        <v>268</v>
      </c>
      <c r="BI15" s="274" t="s">
        <v>268</v>
      </c>
      <c r="BJ15" s="274" t="s">
        <v>268</v>
      </c>
      <c r="BK15" s="274" t="s">
        <v>268</v>
      </c>
      <c r="BL15" s="274" t="s">
        <v>268</v>
      </c>
      <c r="BM15" s="274" t="s">
        <v>268</v>
      </c>
      <c r="BN15" s="274" t="s">
        <v>268</v>
      </c>
      <c r="BO15" s="274" t="s">
        <v>268</v>
      </c>
      <c r="BP15" s="274" t="s">
        <v>268</v>
      </c>
      <c r="BQ15" s="274" t="s">
        <v>268</v>
      </c>
      <c r="BR15" s="274" t="s">
        <v>268</v>
      </c>
      <c r="BS15" s="274" t="s">
        <v>268</v>
      </c>
      <c r="BT15" s="274" t="s">
        <v>268</v>
      </c>
      <c r="BU15" s="274" t="s">
        <v>268</v>
      </c>
      <c r="BV15" s="274" t="s">
        <v>268</v>
      </c>
      <c r="BW15" s="274" t="s">
        <v>268</v>
      </c>
      <c r="BX15" s="274" t="s">
        <v>268</v>
      </c>
      <c r="BY15" s="295">
        <v>67</v>
      </c>
      <c r="BZ15" s="295">
        <v>67</v>
      </c>
      <c r="CA15" s="298" t="s">
        <v>142</v>
      </c>
      <c r="CB15" s="297">
        <v>122</v>
      </c>
      <c r="CC15" s="284">
        <f t="shared" si="2"/>
        <v>0</v>
      </c>
      <c r="CD15" s="295">
        <f t="shared" si="3"/>
        <v>67</v>
      </c>
      <c r="CE15" s="284">
        <f t="shared" si="4"/>
        <v>0</v>
      </c>
      <c r="CF15" s="295">
        <f t="shared" si="5"/>
        <v>1</v>
      </c>
      <c r="CG15" s="274" t="s">
        <v>876</v>
      </c>
      <c r="CH15" s="274" t="s">
        <v>268</v>
      </c>
      <c r="CI15" s="274" t="s">
        <v>268</v>
      </c>
      <c r="CJ15" s="298" t="s">
        <v>268</v>
      </c>
      <c r="CK15" s="298" t="s">
        <v>736</v>
      </c>
      <c r="CL15" s="274" t="s">
        <v>268</v>
      </c>
      <c r="CM15" s="274" t="s">
        <v>268</v>
      </c>
      <c r="CN15" s="274" t="s">
        <v>268</v>
      </c>
      <c r="CO15" s="274" t="s">
        <v>268</v>
      </c>
      <c r="CP15" s="274" t="s">
        <v>268</v>
      </c>
      <c r="CQ15" s="274" t="s">
        <v>268</v>
      </c>
      <c r="CR15" s="274" t="s">
        <v>877</v>
      </c>
      <c r="CS15" s="274">
        <v>85.39</v>
      </c>
      <c r="CT15" s="274" t="s">
        <v>268</v>
      </c>
      <c r="CU15" s="274">
        <v>85.39</v>
      </c>
      <c r="CV15" s="274">
        <v>365</v>
      </c>
      <c r="CW15" s="274" t="s">
        <v>878</v>
      </c>
      <c r="CX15" s="274" t="s">
        <v>835</v>
      </c>
      <c r="CY15" s="274" t="s">
        <v>836</v>
      </c>
      <c r="CZ15" s="274" t="s">
        <v>837</v>
      </c>
      <c r="DA15" s="274" t="s">
        <v>268</v>
      </c>
      <c r="DB15" s="274" t="s">
        <v>268</v>
      </c>
      <c r="DC15" s="274" t="s">
        <v>268</v>
      </c>
      <c r="DD15" s="274" t="s">
        <v>268</v>
      </c>
      <c r="DE15" s="274" t="s">
        <v>268</v>
      </c>
      <c r="DF15" s="274" t="s">
        <v>268</v>
      </c>
      <c r="DG15" s="299">
        <f>IFERROR(IF(CA15="D",IF(CK15="A dispo.",CD15*VLOOKUP('DATI INPUT'!$F$27,TARIFFE_UD,2,FALSE),CD15*VLOOKUP(CK15,TARIFFE_UD,2,FALSE)),CD15*VLOOKUP(CB15-100,TARIFFE_UND,2,FALSE)),0)</f>
        <v>53.060676718451944</v>
      </c>
      <c r="DH15" s="299">
        <f>IFERROR(IF(CA15="D",IF(CK15="A dispo.",CF15*VLOOKUP('DATI INPUT'!$F$27,TARIFFE_UD,3,FALSE),CF15*VLOOKUP(CK15,TARIFFE_UD,3,FALSE)),CF15*VLOOKUP(CB15-100,TARIFFE_UND,3,FALSE)),0)</f>
        <v>60.367780403072892</v>
      </c>
    </row>
    <row r="16" spans="1:112" x14ac:dyDescent="0.25">
      <c r="A16" s="274" t="s">
        <v>1915</v>
      </c>
      <c r="B16" s="274" t="s">
        <v>466</v>
      </c>
      <c r="C16" s="274" t="s">
        <v>317</v>
      </c>
      <c r="D16" s="274" t="s">
        <v>1916</v>
      </c>
      <c r="E16" s="274" t="s">
        <v>268</v>
      </c>
      <c r="F16" s="274" t="s">
        <v>156</v>
      </c>
      <c r="G16" s="274" t="s">
        <v>1917</v>
      </c>
      <c r="H16" s="274" t="s">
        <v>1839</v>
      </c>
      <c r="I16" s="274" t="s">
        <v>1918</v>
      </c>
      <c r="J16" s="274" t="s">
        <v>274</v>
      </c>
      <c r="K16" s="274" t="s">
        <v>1919</v>
      </c>
      <c r="L16" s="274" t="s">
        <v>960</v>
      </c>
      <c r="M16" s="274" t="s">
        <v>1920</v>
      </c>
      <c r="N16" s="274" t="s">
        <v>984</v>
      </c>
      <c r="O16" s="274" t="s">
        <v>873</v>
      </c>
      <c r="P16" s="274" t="s">
        <v>1847</v>
      </c>
      <c r="Q16" s="274" t="s">
        <v>346</v>
      </c>
      <c r="R16" s="274" t="s">
        <v>154</v>
      </c>
      <c r="S16" s="274" t="s">
        <v>268</v>
      </c>
      <c r="T16" s="274" t="s">
        <v>268</v>
      </c>
      <c r="U16" s="274" t="s">
        <v>268</v>
      </c>
      <c r="V16" s="274" t="s">
        <v>268</v>
      </c>
      <c r="W16" s="274" t="s">
        <v>1921</v>
      </c>
      <c r="X16" s="274" t="s">
        <v>1922</v>
      </c>
      <c r="Y16" s="274" t="s">
        <v>279</v>
      </c>
      <c r="Z16" s="274" t="s">
        <v>154</v>
      </c>
      <c r="AA16" s="274" t="s">
        <v>268</v>
      </c>
      <c r="AB16" s="274" t="s">
        <v>268</v>
      </c>
      <c r="AC16" s="274" t="s">
        <v>268</v>
      </c>
      <c r="AD16" s="274" t="s">
        <v>268</v>
      </c>
      <c r="AE16" s="274" t="s">
        <v>287</v>
      </c>
      <c r="AF16" s="274" t="s">
        <v>1811</v>
      </c>
      <c r="AG16" s="274" t="s">
        <v>875</v>
      </c>
      <c r="AH16" s="274" t="s">
        <v>1848</v>
      </c>
      <c r="AI16" s="274" t="s">
        <v>751</v>
      </c>
      <c r="AJ16" s="274" t="s">
        <v>268</v>
      </c>
      <c r="AK16" s="274" t="s">
        <v>395</v>
      </c>
      <c r="AL16" s="274" t="s">
        <v>268</v>
      </c>
      <c r="AM16" s="274" t="s">
        <v>288</v>
      </c>
      <c r="AN16" s="274" t="s">
        <v>268</v>
      </c>
      <c r="AO16" s="274" t="s">
        <v>268</v>
      </c>
      <c r="AP16" s="274" t="s">
        <v>268</v>
      </c>
      <c r="AQ16" s="274" t="s">
        <v>268</v>
      </c>
      <c r="AR16" s="274" t="s">
        <v>268</v>
      </c>
      <c r="AS16" s="274" t="s">
        <v>268</v>
      </c>
      <c r="AT16" s="274" t="s">
        <v>268</v>
      </c>
      <c r="AU16" s="274" t="s">
        <v>268</v>
      </c>
      <c r="AV16" s="274" t="s">
        <v>268</v>
      </c>
      <c r="AW16" s="274" t="s">
        <v>268</v>
      </c>
      <c r="AX16" s="274" t="s">
        <v>268</v>
      </c>
      <c r="AY16" s="274" t="s">
        <v>268</v>
      </c>
      <c r="AZ16" s="274" t="s">
        <v>268</v>
      </c>
      <c r="BA16" s="274" t="s">
        <v>268</v>
      </c>
      <c r="BB16" s="274" t="s">
        <v>268</v>
      </c>
      <c r="BC16" s="274" t="s">
        <v>268</v>
      </c>
      <c r="BD16" s="274" t="s">
        <v>268</v>
      </c>
      <c r="BE16" s="274" t="s">
        <v>268</v>
      </c>
      <c r="BF16" s="274" t="s">
        <v>268</v>
      </c>
      <c r="BG16" s="274" t="s">
        <v>268</v>
      </c>
      <c r="BH16" s="274" t="s">
        <v>268</v>
      </c>
      <c r="BI16" s="274" t="s">
        <v>268</v>
      </c>
      <c r="BJ16" s="274" t="s">
        <v>268</v>
      </c>
      <c r="BK16" s="274" t="s">
        <v>268</v>
      </c>
      <c r="BL16" s="274" t="s">
        <v>268</v>
      </c>
      <c r="BM16" s="274" t="s">
        <v>268</v>
      </c>
      <c r="BN16" s="274" t="s">
        <v>268</v>
      </c>
      <c r="BO16" s="274" t="s">
        <v>268</v>
      </c>
      <c r="BP16" s="274" t="s">
        <v>268</v>
      </c>
      <c r="BQ16" s="274" t="s">
        <v>268</v>
      </c>
      <c r="BR16" s="274" t="s">
        <v>268</v>
      </c>
      <c r="BS16" s="274" t="s">
        <v>268</v>
      </c>
      <c r="BT16" s="274" t="s">
        <v>268</v>
      </c>
      <c r="BU16" s="274" t="s">
        <v>268</v>
      </c>
      <c r="BV16" s="274" t="s">
        <v>268</v>
      </c>
      <c r="BW16" s="274" t="s">
        <v>268</v>
      </c>
      <c r="BX16" s="274" t="s">
        <v>268</v>
      </c>
      <c r="BY16" s="295">
        <v>65</v>
      </c>
      <c r="BZ16" s="295">
        <v>65</v>
      </c>
      <c r="CA16" s="298" t="s">
        <v>142</v>
      </c>
      <c r="CB16" s="297">
        <v>122</v>
      </c>
      <c r="CC16" s="284">
        <f t="shared" si="2"/>
        <v>0</v>
      </c>
      <c r="CD16" s="295">
        <f t="shared" si="3"/>
        <v>65</v>
      </c>
      <c r="CE16" s="284">
        <f t="shared" si="4"/>
        <v>0</v>
      </c>
      <c r="CF16" s="295">
        <f t="shared" si="5"/>
        <v>1</v>
      </c>
      <c r="CG16" s="274" t="s">
        <v>876</v>
      </c>
      <c r="CH16" s="274" t="s">
        <v>268</v>
      </c>
      <c r="CI16" s="274" t="s">
        <v>268</v>
      </c>
      <c r="CJ16" s="298" t="s">
        <v>280</v>
      </c>
      <c r="CK16" s="297">
        <v>2</v>
      </c>
      <c r="CL16" s="274" t="s">
        <v>268</v>
      </c>
      <c r="CM16" s="274" t="s">
        <v>268</v>
      </c>
      <c r="CN16" s="274" t="s">
        <v>268</v>
      </c>
      <c r="CO16" s="274" t="s">
        <v>268</v>
      </c>
      <c r="CP16" s="274" t="s">
        <v>268</v>
      </c>
      <c r="CQ16" s="274" t="s">
        <v>268</v>
      </c>
      <c r="CR16" s="274" t="s">
        <v>877</v>
      </c>
      <c r="CS16" s="274">
        <v>81.81</v>
      </c>
      <c r="CT16" s="274" t="s">
        <v>268</v>
      </c>
      <c r="CU16" s="274">
        <v>81.81</v>
      </c>
      <c r="CV16" s="274">
        <v>365</v>
      </c>
      <c r="CW16" s="274" t="s">
        <v>878</v>
      </c>
      <c r="CX16" s="274" t="s">
        <v>835</v>
      </c>
      <c r="CY16" s="274" t="s">
        <v>836</v>
      </c>
      <c r="CZ16" s="274" t="s">
        <v>837</v>
      </c>
      <c r="DA16" s="274" t="s">
        <v>268</v>
      </c>
      <c r="DB16" s="274" t="s">
        <v>268</v>
      </c>
      <c r="DC16" s="274" t="s">
        <v>268</v>
      </c>
      <c r="DD16" s="274" t="s">
        <v>268</v>
      </c>
      <c r="DE16" s="274" t="s">
        <v>268</v>
      </c>
      <c r="DF16" s="274" t="s">
        <v>268</v>
      </c>
      <c r="DG16" s="299">
        <f>IFERROR(IF(CA16="D",IF(CK16="A dispo.",CD16*VLOOKUP('DATI INPUT'!$F$27,TARIFFE_UD,2,FALSE),CD16*VLOOKUP(CK16,TARIFFE_UD,2,FALSE)),CD16*VLOOKUP(CB16-100,TARIFFE_UND,2,FALSE)),0)</f>
        <v>46.710407780063427</v>
      </c>
      <c r="DH16" s="299">
        <f>IFERROR(IF(CA16="D",IF(CK16="A dispo.",CF16*VLOOKUP('DATI INPUT'!$F$27,TARIFFE_UD,3,FALSE),CF16*VLOOKUP(CK16,TARIFFE_UD,3,FALSE)),CF16*VLOOKUP(CB16-100,TARIFFE_UND,3,FALSE)),0)</f>
        <v>46.077822723118445</v>
      </c>
    </row>
    <row r="17" spans="1:112" hidden="1" x14ac:dyDescent="0.25">
      <c r="A17" s="274" t="s">
        <v>1923</v>
      </c>
      <c r="B17" s="274" t="s">
        <v>329</v>
      </c>
      <c r="C17" s="274" t="s">
        <v>1924</v>
      </c>
      <c r="D17" s="274" t="s">
        <v>1925</v>
      </c>
      <c r="E17" s="274" t="s">
        <v>268</v>
      </c>
      <c r="F17" s="274" t="s">
        <v>156</v>
      </c>
      <c r="G17" s="274" t="s">
        <v>1926</v>
      </c>
      <c r="H17" s="274" t="s">
        <v>1927</v>
      </c>
      <c r="I17" s="274" t="s">
        <v>407</v>
      </c>
      <c r="J17" s="274" t="s">
        <v>274</v>
      </c>
      <c r="K17" s="274" t="s">
        <v>1928</v>
      </c>
      <c r="L17" s="274" t="s">
        <v>1929</v>
      </c>
      <c r="M17" s="274" t="s">
        <v>1930</v>
      </c>
      <c r="N17" s="274" t="s">
        <v>1931</v>
      </c>
      <c r="O17" s="274" t="s">
        <v>1258</v>
      </c>
      <c r="P17" s="274" t="s">
        <v>1932</v>
      </c>
      <c r="Q17" s="274" t="s">
        <v>269</v>
      </c>
      <c r="R17" s="274" t="s">
        <v>268</v>
      </c>
      <c r="S17" s="274" t="s">
        <v>268</v>
      </c>
      <c r="T17" s="274" t="s">
        <v>268</v>
      </c>
      <c r="U17" s="274" t="s">
        <v>268</v>
      </c>
      <c r="V17" s="274" t="s">
        <v>268</v>
      </c>
      <c r="W17" s="274" t="s">
        <v>1933</v>
      </c>
      <c r="X17" s="274" t="s">
        <v>1934</v>
      </c>
      <c r="Y17" s="274" t="s">
        <v>544</v>
      </c>
      <c r="Z17" s="274" t="s">
        <v>268</v>
      </c>
      <c r="AA17" s="274" t="s">
        <v>268</v>
      </c>
      <c r="AB17" s="274" t="s">
        <v>268</v>
      </c>
      <c r="AC17" s="274" t="s">
        <v>268</v>
      </c>
      <c r="AD17" s="274" t="s">
        <v>268</v>
      </c>
      <c r="AE17" s="274" t="s">
        <v>287</v>
      </c>
      <c r="AF17" s="274" t="s">
        <v>1811</v>
      </c>
      <c r="AG17" s="274" t="s">
        <v>875</v>
      </c>
      <c r="AH17" s="274" t="s">
        <v>1935</v>
      </c>
      <c r="AI17" s="274" t="s">
        <v>677</v>
      </c>
      <c r="AJ17" s="274" t="s">
        <v>268</v>
      </c>
      <c r="AK17" s="274" t="s">
        <v>724</v>
      </c>
      <c r="AL17" s="274" t="s">
        <v>268</v>
      </c>
      <c r="AM17" s="274" t="s">
        <v>288</v>
      </c>
      <c r="AN17" s="274" t="s">
        <v>268</v>
      </c>
      <c r="AO17" s="274" t="s">
        <v>268</v>
      </c>
      <c r="AP17" s="274" t="s">
        <v>268</v>
      </c>
      <c r="AQ17" s="274" t="s">
        <v>268</v>
      </c>
      <c r="AR17" s="274" t="s">
        <v>268</v>
      </c>
      <c r="AS17" s="274" t="s">
        <v>268</v>
      </c>
      <c r="AT17" s="274" t="s">
        <v>268</v>
      </c>
      <c r="AU17" s="274" t="s">
        <v>268</v>
      </c>
      <c r="AV17" s="274" t="s">
        <v>268</v>
      </c>
      <c r="AW17" s="274" t="s">
        <v>268</v>
      </c>
      <c r="AX17" s="274" t="s">
        <v>268</v>
      </c>
      <c r="AY17" s="274" t="s">
        <v>268</v>
      </c>
      <c r="AZ17" s="274" t="s">
        <v>268</v>
      </c>
      <c r="BA17" s="274" t="s">
        <v>268</v>
      </c>
      <c r="BB17" s="274" t="s">
        <v>268</v>
      </c>
      <c r="BC17" s="274" t="s">
        <v>268</v>
      </c>
      <c r="BD17" s="274" t="s">
        <v>268</v>
      </c>
      <c r="BE17" s="274" t="s">
        <v>268</v>
      </c>
      <c r="BF17" s="274" t="s">
        <v>268</v>
      </c>
      <c r="BG17" s="274" t="s">
        <v>268</v>
      </c>
      <c r="BH17" s="274" t="s">
        <v>268</v>
      </c>
      <c r="BI17" s="274" t="s">
        <v>268</v>
      </c>
      <c r="BJ17" s="274" t="s">
        <v>268</v>
      </c>
      <c r="BK17" s="274" t="s">
        <v>268</v>
      </c>
      <c r="BL17" s="274" t="s">
        <v>268</v>
      </c>
      <c r="BM17" s="274" t="s">
        <v>268</v>
      </c>
      <c r="BN17" s="274" t="s">
        <v>268</v>
      </c>
      <c r="BO17" s="274" t="s">
        <v>268</v>
      </c>
      <c r="BP17" s="274" t="s">
        <v>268</v>
      </c>
      <c r="BQ17" s="274" t="s">
        <v>268</v>
      </c>
      <c r="BR17" s="274" t="s">
        <v>268</v>
      </c>
      <c r="BS17" s="274" t="s">
        <v>268</v>
      </c>
      <c r="BT17" s="274" t="s">
        <v>268</v>
      </c>
      <c r="BU17" s="274" t="s">
        <v>268</v>
      </c>
      <c r="BV17" s="274" t="s">
        <v>268</v>
      </c>
      <c r="BW17" s="274" t="s">
        <v>268</v>
      </c>
      <c r="BX17" s="274" t="s">
        <v>268</v>
      </c>
      <c r="BY17" s="295">
        <v>63</v>
      </c>
      <c r="BZ17" s="295">
        <v>63</v>
      </c>
      <c r="CA17" s="298" t="s">
        <v>142</v>
      </c>
      <c r="CB17" s="297">
        <v>122</v>
      </c>
      <c r="CC17" s="284">
        <f t="shared" si="2"/>
        <v>0</v>
      </c>
      <c r="CD17" s="295">
        <f t="shared" si="3"/>
        <v>63.000000000000007</v>
      </c>
      <c r="CE17" s="284">
        <f t="shared" si="4"/>
        <v>0</v>
      </c>
      <c r="CF17" s="295">
        <f t="shared" si="5"/>
        <v>1</v>
      </c>
      <c r="CG17" s="274" t="s">
        <v>876</v>
      </c>
      <c r="CH17" s="274" t="s">
        <v>268</v>
      </c>
      <c r="CI17" s="274" t="s">
        <v>268</v>
      </c>
      <c r="CJ17" s="298" t="s">
        <v>268</v>
      </c>
      <c r="CK17" s="298" t="s">
        <v>736</v>
      </c>
      <c r="CL17" s="274" t="s">
        <v>268</v>
      </c>
      <c r="CM17" s="274" t="s">
        <v>268</v>
      </c>
      <c r="CN17" s="274" t="s">
        <v>268</v>
      </c>
      <c r="CO17" s="274" t="s">
        <v>268</v>
      </c>
      <c r="CP17" s="274" t="s">
        <v>268</v>
      </c>
      <c r="CQ17" s="274" t="s">
        <v>268</v>
      </c>
      <c r="CR17" s="274" t="s">
        <v>877</v>
      </c>
      <c r="CS17" s="274">
        <v>83.43</v>
      </c>
      <c r="CT17" s="274" t="s">
        <v>268</v>
      </c>
      <c r="CU17" s="274">
        <v>83.43</v>
      </c>
      <c r="CV17" s="274">
        <v>365</v>
      </c>
      <c r="CW17" s="274" t="s">
        <v>878</v>
      </c>
      <c r="CX17" s="274" t="s">
        <v>835</v>
      </c>
      <c r="CY17" s="274" t="s">
        <v>836</v>
      </c>
      <c r="CZ17" s="274" t="s">
        <v>837</v>
      </c>
      <c r="DA17" s="274" t="s">
        <v>268</v>
      </c>
      <c r="DB17" s="274" t="s">
        <v>268</v>
      </c>
      <c r="DC17" s="274" t="s">
        <v>268</v>
      </c>
      <c r="DD17" s="274" t="s">
        <v>268</v>
      </c>
      <c r="DE17" s="274" t="s">
        <v>268</v>
      </c>
      <c r="DF17" s="274" t="s">
        <v>268</v>
      </c>
      <c r="DG17" s="299">
        <f>IFERROR(IF(CA17="D",IF(CK17="A dispo.",CD17*VLOOKUP('DATI INPUT'!$F$27,TARIFFE_UD,2,FALSE),CD17*VLOOKUP(CK17,TARIFFE_UD,2,FALSE)),CD17*VLOOKUP(CB17-100,TARIFFE_UND,2,FALSE)),0)</f>
        <v>49.892875123320493</v>
      </c>
      <c r="DH17" s="299">
        <f>IFERROR(IF(CA17="D",IF(CK17="A dispo.",CF17*VLOOKUP('DATI INPUT'!$F$27,TARIFFE_UD,3,FALSE),CF17*VLOOKUP(CK17,TARIFFE_UD,3,FALSE)),CF17*VLOOKUP(CB17-100,TARIFFE_UND,3,FALSE)),0)</f>
        <v>60.367780403072892</v>
      </c>
    </row>
    <row r="18" spans="1:112" hidden="1" x14ac:dyDescent="0.25">
      <c r="A18" s="274" t="s">
        <v>1936</v>
      </c>
      <c r="B18" s="274" t="s">
        <v>329</v>
      </c>
      <c r="C18" s="274" t="s">
        <v>1937</v>
      </c>
      <c r="D18" s="274" t="s">
        <v>1925</v>
      </c>
      <c r="E18" s="274" t="s">
        <v>268</v>
      </c>
      <c r="F18" s="274" t="s">
        <v>156</v>
      </c>
      <c r="G18" s="274" t="s">
        <v>1926</v>
      </c>
      <c r="H18" s="274" t="s">
        <v>1927</v>
      </c>
      <c r="I18" s="274" t="s">
        <v>407</v>
      </c>
      <c r="J18" s="274" t="s">
        <v>274</v>
      </c>
      <c r="K18" s="274" t="s">
        <v>1928</v>
      </c>
      <c r="L18" s="274" t="s">
        <v>1929</v>
      </c>
      <c r="M18" s="274" t="s">
        <v>1930</v>
      </c>
      <c r="N18" s="274" t="s">
        <v>1931</v>
      </c>
      <c r="O18" s="274" t="s">
        <v>1258</v>
      </c>
      <c r="P18" s="274" t="s">
        <v>1932</v>
      </c>
      <c r="Q18" s="274" t="s">
        <v>269</v>
      </c>
      <c r="R18" s="274" t="s">
        <v>268</v>
      </c>
      <c r="S18" s="274" t="s">
        <v>268</v>
      </c>
      <c r="T18" s="274" t="s">
        <v>268</v>
      </c>
      <c r="U18" s="274" t="s">
        <v>268</v>
      </c>
      <c r="V18" s="274" t="s">
        <v>268</v>
      </c>
      <c r="W18" s="274" t="s">
        <v>1933</v>
      </c>
      <c r="X18" s="274" t="s">
        <v>1934</v>
      </c>
      <c r="Y18" s="274" t="s">
        <v>544</v>
      </c>
      <c r="Z18" s="274" t="s">
        <v>268</v>
      </c>
      <c r="AA18" s="274" t="s">
        <v>268</v>
      </c>
      <c r="AB18" s="274" t="s">
        <v>268</v>
      </c>
      <c r="AC18" s="274" t="s">
        <v>268</v>
      </c>
      <c r="AD18" s="274" t="s">
        <v>268</v>
      </c>
      <c r="AE18" s="274" t="s">
        <v>287</v>
      </c>
      <c r="AF18" s="274" t="s">
        <v>1811</v>
      </c>
      <c r="AG18" s="274" t="s">
        <v>875</v>
      </c>
      <c r="AH18" s="274" t="s">
        <v>1935</v>
      </c>
      <c r="AI18" s="274" t="s">
        <v>677</v>
      </c>
      <c r="AJ18" s="274" t="s">
        <v>268</v>
      </c>
      <c r="AK18" s="274" t="s">
        <v>758</v>
      </c>
      <c r="AL18" s="274" t="s">
        <v>268</v>
      </c>
      <c r="AM18" s="274" t="s">
        <v>353</v>
      </c>
      <c r="AN18" s="274" t="s">
        <v>268</v>
      </c>
      <c r="AO18" s="274" t="s">
        <v>268</v>
      </c>
      <c r="AP18" s="274" t="s">
        <v>268</v>
      </c>
      <c r="AQ18" s="274" t="s">
        <v>268</v>
      </c>
      <c r="AR18" s="274" t="s">
        <v>268</v>
      </c>
      <c r="AS18" s="274" t="s">
        <v>268</v>
      </c>
      <c r="AT18" s="274" t="s">
        <v>268</v>
      </c>
      <c r="AU18" s="274" t="s">
        <v>268</v>
      </c>
      <c r="AV18" s="274" t="s">
        <v>268</v>
      </c>
      <c r="AW18" s="274" t="s">
        <v>268</v>
      </c>
      <c r="AX18" s="274" t="s">
        <v>268</v>
      </c>
      <c r="AY18" s="274" t="s">
        <v>268</v>
      </c>
      <c r="AZ18" s="274" t="s">
        <v>268</v>
      </c>
      <c r="BA18" s="274" t="s">
        <v>268</v>
      </c>
      <c r="BB18" s="274" t="s">
        <v>268</v>
      </c>
      <c r="BC18" s="274" t="s">
        <v>268</v>
      </c>
      <c r="BD18" s="274" t="s">
        <v>268</v>
      </c>
      <c r="BE18" s="274" t="s">
        <v>268</v>
      </c>
      <c r="BF18" s="274" t="s">
        <v>268</v>
      </c>
      <c r="BG18" s="274" t="s">
        <v>268</v>
      </c>
      <c r="BH18" s="274" t="s">
        <v>268</v>
      </c>
      <c r="BI18" s="274" t="s">
        <v>268</v>
      </c>
      <c r="BJ18" s="274" t="s">
        <v>268</v>
      </c>
      <c r="BK18" s="274" t="s">
        <v>268</v>
      </c>
      <c r="BL18" s="274" t="s">
        <v>268</v>
      </c>
      <c r="BM18" s="274" t="s">
        <v>268</v>
      </c>
      <c r="BN18" s="274" t="s">
        <v>268</v>
      </c>
      <c r="BO18" s="274" t="s">
        <v>268</v>
      </c>
      <c r="BP18" s="274" t="s">
        <v>268</v>
      </c>
      <c r="BQ18" s="274" t="s">
        <v>268</v>
      </c>
      <c r="BR18" s="274" t="s">
        <v>268</v>
      </c>
      <c r="BS18" s="274" t="s">
        <v>268</v>
      </c>
      <c r="BT18" s="274" t="s">
        <v>268</v>
      </c>
      <c r="BU18" s="274" t="s">
        <v>268</v>
      </c>
      <c r="BV18" s="274" t="s">
        <v>268</v>
      </c>
      <c r="BW18" s="274" t="s">
        <v>268</v>
      </c>
      <c r="BX18" s="274" t="s">
        <v>268</v>
      </c>
      <c r="BY18" s="295">
        <v>12</v>
      </c>
      <c r="BZ18" s="295">
        <v>12</v>
      </c>
      <c r="CA18" s="298" t="s">
        <v>142</v>
      </c>
      <c r="CB18" s="297">
        <v>123</v>
      </c>
      <c r="CC18" s="284">
        <f t="shared" si="2"/>
        <v>0</v>
      </c>
      <c r="CD18" s="295">
        <f t="shared" si="3"/>
        <v>11.999999999999998</v>
      </c>
      <c r="CE18" s="284">
        <f t="shared" si="4"/>
        <v>1</v>
      </c>
      <c r="CF18" s="295">
        <f t="shared" si="5"/>
        <v>0</v>
      </c>
      <c r="CG18" s="274" t="s">
        <v>1817</v>
      </c>
      <c r="CH18" s="274" t="s">
        <v>268</v>
      </c>
      <c r="CI18" s="274" t="s">
        <v>268</v>
      </c>
      <c r="CJ18" s="298" t="s">
        <v>268</v>
      </c>
      <c r="CK18" s="298" t="s">
        <v>736</v>
      </c>
      <c r="CL18" s="274" t="s">
        <v>268</v>
      </c>
      <c r="CM18" s="274" t="s">
        <v>268</v>
      </c>
      <c r="CN18" s="274" t="s">
        <v>268</v>
      </c>
      <c r="CO18" s="274" t="s">
        <v>268</v>
      </c>
      <c r="CP18" s="274" t="s">
        <v>268</v>
      </c>
      <c r="CQ18" s="274" t="s">
        <v>268</v>
      </c>
      <c r="CR18" s="274" t="s">
        <v>877</v>
      </c>
      <c r="CS18" s="274">
        <v>5.88</v>
      </c>
      <c r="CT18" s="274" t="s">
        <v>268</v>
      </c>
      <c r="CU18" s="274">
        <v>5.88</v>
      </c>
      <c r="CV18" s="274">
        <v>365</v>
      </c>
      <c r="CW18" s="274" t="s">
        <v>878</v>
      </c>
      <c r="CX18" s="274" t="s">
        <v>835</v>
      </c>
      <c r="CY18" s="274" t="s">
        <v>836</v>
      </c>
      <c r="CZ18" s="274" t="s">
        <v>837</v>
      </c>
      <c r="DA18" s="274" t="s">
        <v>268</v>
      </c>
      <c r="DB18" s="274" t="s">
        <v>268</v>
      </c>
      <c r="DC18" s="274" t="s">
        <v>268</v>
      </c>
      <c r="DD18" s="274" t="s">
        <v>268</v>
      </c>
      <c r="DE18" s="274" t="s">
        <v>268</v>
      </c>
      <c r="DF18" s="274" t="s">
        <v>268</v>
      </c>
      <c r="DG18" s="299">
        <f>IFERROR(IF(CA18="D",IF(CK18="A dispo.",CD18*VLOOKUP('DATI INPUT'!$F$27,TARIFFE_UD,2,FALSE),CD18*VLOOKUP(CK18,TARIFFE_UD,2,FALSE)),CD18*VLOOKUP(CB18-100,TARIFFE_UND,2,FALSE)),0)</f>
        <v>9.5034047853943768</v>
      </c>
      <c r="DH18" s="299">
        <f>IFERROR(IF(CA18="D",IF(CK18="A dispo.",CF18*VLOOKUP('DATI INPUT'!$F$27,TARIFFE_UD,3,FALSE),CF18*VLOOKUP(CK18,TARIFFE_UD,3,FALSE)),CF18*VLOOKUP(CB18-100,TARIFFE_UND,3,FALSE)),0)</f>
        <v>0</v>
      </c>
    </row>
    <row r="19" spans="1:112" hidden="1" x14ac:dyDescent="0.25">
      <c r="A19" s="274" t="s">
        <v>1938</v>
      </c>
      <c r="B19" s="274" t="s">
        <v>465</v>
      </c>
      <c r="C19" s="274" t="s">
        <v>1295</v>
      </c>
      <c r="D19" s="274" t="s">
        <v>1939</v>
      </c>
      <c r="E19" s="274" t="s">
        <v>1939</v>
      </c>
      <c r="F19" s="274" t="s">
        <v>155</v>
      </c>
      <c r="G19" s="274" t="s">
        <v>1940</v>
      </c>
      <c r="H19" s="274" t="s">
        <v>268</v>
      </c>
      <c r="I19" s="274" t="s">
        <v>268</v>
      </c>
      <c r="J19" s="274" t="s">
        <v>268</v>
      </c>
      <c r="K19" s="274" t="s">
        <v>268</v>
      </c>
      <c r="L19" s="274" t="s">
        <v>268</v>
      </c>
      <c r="M19" s="274" t="s">
        <v>1941</v>
      </c>
      <c r="N19" s="274" t="s">
        <v>984</v>
      </c>
      <c r="O19" s="274" t="s">
        <v>873</v>
      </c>
      <c r="P19" s="274" t="s">
        <v>613</v>
      </c>
      <c r="Q19" s="274" t="s">
        <v>486</v>
      </c>
      <c r="R19" s="274" t="s">
        <v>268</v>
      </c>
      <c r="S19" s="274" t="s">
        <v>268</v>
      </c>
      <c r="T19" s="274" t="s">
        <v>268</v>
      </c>
      <c r="U19" s="274" t="s">
        <v>268</v>
      </c>
      <c r="V19" s="274" t="s">
        <v>268</v>
      </c>
      <c r="W19" s="274" t="s">
        <v>1942</v>
      </c>
      <c r="X19" s="274" t="s">
        <v>613</v>
      </c>
      <c r="Y19" s="274" t="s">
        <v>485</v>
      </c>
      <c r="Z19" s="274" t="s">
        <v>268</v>
      </c>
      <c r="AA19" s="274" t="s">
        <v>268</v>
      </c>
      <c r="AB19" s="274" t="s">
        <v>268</v>
      </c>
      <c r="AC19" s="274" t="s">
        <v>268</v>
      </c>
      <c r="AD19" s="274" t="s">
        <v>268</v>
      </c>
      <c r="AE19" s="274" t="s">
        <v>287</v>
      </c>
      <c r="AF19" s="274" t="s">
        <v>1811</v>
      </c>
      <c r="AG19" s="274" t="s">
        <v>875</v>
      </c>
      <c r="AH19" s="274" t="s">
        <v>1812</v>
      </c>
      <c r="AI19" s="274" t="s">
        <v>627</v>
      </c>
      <c r="AJ19" s="274" t="s">
        <v>268</v>
      </c>
      <c r="AK19" s="274" t="s">
        <v>381</v>
      </c>
      <c r="AL19" s="274" t="s">
        <v>268</v>
      </c>
      <c r="AM19" s="274" t="s">
        <v>268</v>
      </c>
      <c r="AN19" s="274" t="s">
        <v>268</v>
      </c>
      <c r="AO19" s="274" t="s">
        <v>268</v>
      </c>
      <c r="AP19" s="274" t="s">
        <v>268</v>
      </c>
      <c r="AQ19" s="274" t="s">
        <v>268</v>
      </c>
      <c r="AR19" s="274" t="s">
        <v>268</v>
      </c>
      <c r="AS19" s="274" t="s">
        <v>268</v>
      </c>
      <c r="AT19" s="274" t="s">
        <v>268</v>
      </c>
      <c r="AU19" s="274" t="s">
        <v>268</v>
      </c>
      <c r="AV19" s="274" t="s">
        <v>268</v>
      </c>
      <c r="AW19" s="274" t="s">
        <v>268</v>
      </c>
      <c r="AX19" s="274" t="s">
        <v>268</v>
      </c>
      <c r="AY19" s="274" t="s">
        <v>268</v>
      </c>
      <c r="AZ19" s="274" t="s">
        <v>268</v>
      </c>
      <c r="BA19" s="274" t="s">
        <v>268</v>
      </c>
      <c r="BB19" s="274" t="s">
        <v>268</v>
      </c>
      <c r="BC19" s="274" t="s">
        <v>268</v>
      </c>
      <c r="BD19" s="274" t="s">
        <v>268</v>
      </c>
      <c r="BE19" s="274" t="s">
        <v>268</v>
      </c>
      <c r="BF19" s="274" t="s">
        <v>268</v>
      </c>
      <c r="BG19" s="274" t="s">
        <v>268</v>
      </c>
      <c r="BH19" s="274" t="s">
        <v>268</v>
      </c>
      <c r="BI19" s="274" t="s">
        <v>268</v>
      </c>
      <c r="BJ19" s="274" t="s">
        <v>268</v>
      </c>
      <c r="BK19" s="274" t="s">
        <v>268</v>
      </c>
      <c r="BL19" s="274" t="s">
        <v>268</v>
      </c>
      <c r="BM19" s="274" t="s">
        <v>268</v>
      </c>
      <c r="BN19" s="274" t="s">
        <v>268</v>
      </c>
      <c r="BO19" s="274" t="s">
        <v>268</v>
      </c>
      <c r="BP19" s="274" t="s">
        <v>268</v>
      </c>
      <c r="BQ19" s="274" t="s">
        <v>268</v>
      </c>
      <c r="BR19" s="274" t="s">
        <v>268</v>
      </c>
      <c r="BS19" s="274" t="s">
        <v>268</v>
      </c>
      <c r="BT19" s="274" t="s">
        <v>268</v>
      </c>
      <c r="BU19" s="274" t="s">
        <v>268</v>
      </c>
      <c r="BV19" s="274" t="s">
        <v>268</v>
      </c>
      <c r="BW19" s="274" t="s">
        <v>268</v>
      </c>
      <c r="BX19" s="274" t="s">
        <v>268</v>
      </c>
      <c r="BY19" s="295">
        <v>22</v>
      </c>
      <c r="BZ19" s="295">
        <v>22</v>
      </c>
      <c r="CA19" s="298" t="s">
        <v>143</v>
      </c>
      <c r="CB19" s="297">
        <v>108</v>
      </c>
      <c r="CC19" s="284">
        <f t="shared" si="2"/>
        <v>0</v>
      </c>
      <c r="CD19" s="295">
        <f t="shared" si="3"/>
        <v>22</v>
      </c>
      <c r="CE19" s="284">
        <f t="shared" si="4"/>
        <v>0</v>
      </c>
      <c r="CF19" s="295">
        <f t="shared" si="5"/>
        <v>22</v>
      </c>
      <c r="CG19" s="274" t="s">
        <v>278</v>
      </c>
      <c r="CH19" s="274" t="s">
        <v>268</v>
      </c>
      <c r="CI19" s="274" t="s">
        <v>268</v>
      </c>
      <c r="CJ19" s="298" t="s">
        <v>268</v>
      </c>
      <c r="CL19" s="274" t="s">
        <v>268</v>
      </c>
      <c r="CM19" s="274" t="s">
        <v>268</v>
      </c>
      <c r="CN19" s="274" t="s">
        <v>268</v>
      </c>
      <c r="CO19" s="274" t="s">
        <v>268</v>
      </c>
      <c r="CP19" s="274" t="s">
        <v>268</v>
      </c>
      <c r="CQ19" s="274" t="s">
        <v>268</v>
      </c>
      <c r="CR19" s="274" t="s">
        <v>877</v>
      </c>
      <c r="CS19" s="274">
        <v>62.92</v>
      </c>
      <c r="CT19" s="274" t="s">
        <v>268</v>
      </c>
      <c r="CU19" s="274">
        <v>62.92</v>
      </c>
      <c r="CV19" s="274">
        <v>365</v>
      </c>
      <c r="CW19" s="274" t="s">
        <v>878</v>
      </c>
      <c r="CX19" s="274" t="s">
        <v>835</v>
      </c>
      <c r="CY19" s="274" t="s">
        <v>836</v>
      </c>
      <c r="CZ19" s="274" t="s">
        <v>837</v>
      </c>
      <c r="DA19" s="274" t="s">
        <v>268</v>
      </c>
      <c r="DB19" s="274" t="s">
        <v>268</v>
      </c>
      <c r="DC19" s="274" t="s">
        <v>268</v>
      </c>
      <c r="DD19" s="274" t="s">
        <v>268</v>
      </c>
      <c r="DE19" s="274" t="s">
        <v>268</v>
      </c>
      <c r="DF19" s="274" t="s">
        <v>268</v>
      </c>
      <c r="DG19" s="299">
        <f>IFERROR(IF(CA19="D",IF(CK19="A dispo.",CD19*VLOOKUP('DATI INPUT'!$F$27,TARIFFE_UD,2,FALSE),CD19*VLOOKUP(CK19,TARIFFE_UD,2,FALSE)),CD19*VLOOKUP(CB19-100,TARIFFE_UND,2,FALSE)),0)</f>
        <v>12.774594184308448</v>
      </c>
      <c r="DH19" s="299">
        <f>IFERROR(IF(CA19="D",IF(CK19="A dispo.",CF19*VLOOKUP('DATI INPUT'!$F$27,TARIFFE_UD,3,FALSE),CF19*VLOOKUP(CK19,TARIFFE_UD,3,FALSE)),CF19*VLOOKUP(CB19-100,TARIFFE_UND,3,FALSE)),0)</f>
        <v>46.253477614723003</v>
      </c>
    </row>
    <row r="20" spans="1:112" hidden="1" x14ac:dyDescent="0.25">
      <c r="A20" s="274" t="s">
        <v>1943</v>
      </c>
      <c r="B20" s="274" t="s">
        <v>464</v>
      </c>
      <c r="C20" s="274" t="s">
        <v>324</v>
      </c>
      <c r="D20" s="274" t="s">
        <v>1944</v>
      </c>
      <c r="E20" s="274" t="s">
        <v>268</v>
      </c>
      <c r="F20" s="274" t="s">
        <v>156</v>
      </c>
      <c r="G20" s="274" t="s">
        <v>1945</v>
      </c>
      <c r="H20" s="274" t="s">
        <v>1946</v>
      </c>
      <c r="I20" s="274" t="s">
        <v>351</v>
      </c>
      <c r="J20" s="274" t="s">
        <v>274</v>
      </c>
      <c r="K20" s="274" t="s">
        <v>1947</v>
      </c>
      <c r="L20" s="274" t="s">
        <v>1190</v>
      </c>
      <c r="M20" s="274" t="s">
        <v>1948</v>
      </c>
      <c r="N20" s="274" t="s">
        <v>1949</v>
      </c>
      <c r="O20" s="274" t="s">
        <v>896</v>
      </c>
      <c r="P20" s="274" t="s">
        <v>1950</v>
      </c>
      <c r="Q20" s="274" t="s">
        <v>275</v>
      </c>
      <c r="R20" s="274" t="s">
        <v>268</v>
      </c>
      <c r="S20" s="274" t="s">
        <v>268</v>
      </c>
      <c r="T20" s="274" t="s">
        <v>268</v>
      </c>
      <c r="U20" s="274" t="s">
        <v>268</v>
      </c>
      <c r="V20" s="274" t="s">
        <v>268</v>
      </c>
      <c r="W20" s="274" t="s">
        <v>1951</v>
      </c>
      <c r="X20" s="274" t="s">
        <v>1847</v>
      </c>
      <c r="Y20" s="274" t="s">
        <v>343</v>
      </c>
      <c r="Z20" s="274" t="s">
        <v>268</v>
      </c>
      <c r="AA20" s="274" t="s">
        <v>268</v>
      </c>
      <c r="AB20" s="274" t="s">
        <v>268</v>
      </c>
      <c r="AC20" s="274" t="s">
        <v>268</v>
      </c>
      <c r="AD20" s="274" t="s">
        <v>268</v>
      </c>
      <c r="AE20" s="274" t="s">
        <v>287</v>
      </c>
      <c r="AF20" s="274" t="s">
        <v>1811</v>
      </c>
      <c r="AG20" s="274" t="s">
        <v>875</v>
      </c>
      <c r="AH20" s="274" t="s">
        <v>1848</v>
      </c>
      <c r="AI20" s="274" t="s">
        <v>1398</v>
      </c>
      <c r="AJ20" s="274" t="s">
        <v>268</v>
      </c>
      <c r="AK20" s="274" t="s">
        <v>395</v>
      </c>
      <c r="AL20" s="274" t="s">
        <v>268</v>
      </c>
      <c r="AM20" s="274" t="s">
        <v>268</v>
      </c>
      <c r="AN20" s="274" t="s">
        <v>268</v>
      </c>
      <c r="AO20" s="274" t="s">
        <v>268</v>
      </c>
      <c r="AP20" s="274" t="s">
        <v>268</v>
      </c>
      <c r="AQ20" s="274" t="s">
        <v>268</v>
      </c>
      <c r="AR20" s="274" t="s">
        <v>268</v>
      </c>
      <c r="AS20" s="274" t="s">
        <v>268</v>
      </c>
      <c r="AT20" s="274" t="s">
        <v>268</v>
      </c>
      <c r="AU20" s="274" t="s">
        <v>268</v>
      </c>
      <c r="AV20" s="274" t="s">
        <v>268</v>
      </c>
      <c r="AW20" s="274" t="s">
        <v>268</v>
      </c>
      <c r="AX20" s="274" t="s">
        <v>268</v>
      </c>
      <c r="AY20" s="274" t="s">
        <v>268</v>
      </c>
      <c r="AZ20" s="274" t="s">
        <v>268</v>
      </c>
      <c r="BA20" s="274" t="s">
        <v>268</v>
      </c>
      <c r="BB20" s="274" t="s">
        <v>268</v>
      </c>
      <c r="BC20" s="274" t="s">
        <v>268</v>
      </c>
      <c r="BD20" s="274" t="s">
        <v>268</v>
      </c>
      <c r="BE20" s="274" t="s">
        <v>268</v>
      </c>
      <c r="BF20" s="274" t="s">
        <v>268</v>
      </c>
      <c r="BG20" s="274" t="s">
        <v>268</v>
      </c>
      <c r="BH20" s="274" t="s">
        <v>268</v>
      </c>
      <c r="BI20" s="274" t="s">
        <v>268</v>
      </c>
      <c r="BJ20" s="274" t="s">
        <v>268</v>
      </c>
      <c r="BK20" s="274" t="s">
        <v>268</v>
      </c>
      <c r="BL20" s="274" t="s">
        <v>268</v>
      </c>
      <c r="BM20" s="274" t="s">
        <v>268</v>
      </c>
      <c r="BN20" s="274" t="s">
        <v>268</v>
      </c>
      <c r="BO20" s="274" t="s">
        <v>268</v>
      </c>
      <c r="BP20" s="274" t="s">
        <v>268</v>
      </c>
      <c r="BQ20" s="274" t="s">
        <v>268</v>
      </c>
      <c r="BR20" s="274" t="s">
        <v>268</v>
      </c>
      <c r="BS20" s="274" t="s">
        <v>268</v>
      </c>
      <c r="BT20" s="274" t="s">
        <v>268</v>
      </c>
      <c r="BU20" s="274" t="s">
        <v>268</v>
      </c>
      <c r="BV20" s="274" t="s">
        <v>268</v>
      </c>
      <c r="BW20" s="274" t="s">
        <v>268</v>
      </c>
      <c r="BX20" s="274" t="s">
        <v>268</v>
      </c>
      <c r="BY20" s="295">
        <v>55</v>
      </c>
      <c r="BZ20" s="295">
        <v>55</v>
      </c>
      <c r="CA20" s="298" t="s">
        <v>142</v>
      </c>
      <c r="CB20" s="297">
        <v>122</v>
      </c>
      <c r="CC20" s="284">
        <f t="shared" si="2"/>
        <v>0</v>
      </c>
      <c r="CD20" s="295">
        <f t="shared" si="3"/>
        <v>55</v>
      </c>
      <c r="CE20" s="284">
        <f t="shared" si="4"/>
        <v>0</v>
      </c>
      <c r="CF20" s="295">
        <f t="shared" si="5"/>
        <v>1</v>
      </c>
      <c r="CG20" s="274" t="s">
        <v>876</v>
      </c>
      <c r="CH20" s="274" t="s">
        <v>268</v>
      </c>
      <c r="CI20" s="274" t="s">
        <v>268</v>
      </c>
      <c r="CJ20" s="298" t="s">
        <v>268</v>
      </c>
      <c r="CK20" s="298" t="s">
        <v>736</v>
      </c>
      <c r="CL20" s="274" t="s">
        <v>268</v>
      </c>
      <c r="CM20" s="274" t="s">
        <v>268</v>
      </c>
      <c r="CN20" s="274" t="s">
        <v>268</v>
      </c>
      <c r="CO20" s="274" t="s">
        <v>268</v>
      </c>
      <c r="CP20" s="274" t="s">
        <v>268</v>
      </c>
      <c r="CQ20" s="274" t="s">
        <v>268</v>
      </c>
      <c r="CR20" s="274" t="s">
        <v>877</v>
      </c>
      <c r="CS20" s="274">
        <v>79.510000000000005</v>
      </c>
      <c r="CT20" s="274" t="s">
        <v>268</v>
      </c>
      <c r="CU20" s="274">
        <v>79.510000000000005</v>
      </c>
      <c r="CV20" s="274">
        <v>365</v>
      </c>
      <c r="CW20" s="274" t="s">
        <v>878</v>
      </c>
      <c r="CX20" s="274" t="s">
        <v>835</v>
      </c>
      <c r="CY20" s="274" t="s">
        <v>836</v>
      </c>
      <c r="CZ20" s="274" t="s">
        <v>837</v>
      </c>
      <c r="DA20" s="274" t="s">
        <v>268</v>
      </c>
      <c r="DB20" s="274" t="s">
        <v>268</v>
      </c>
      <c r="DC20" s="274" t="s">
        <v>268</v>
      </c>
      <c r="DD20" s="274" t="s">
        <v>268</v>
      </c>
      <c r="DE20" s="274" t="s">
        <v>268</v>
      </c>
      <c r="DF20" s="274" t="s">
        <v>268</v>
      </c>
      <c r="DG20" s="299">
        <f>IFERROR(IF(CA20="D",IF(CK20="A dispo.",CD20*VLOOKUP('DATI INPUT'!$F$27,TARIFFE_UD,2,FALSE),CD20*VLOOKUP(CK20,TARIFFE_UD,2,FALSE)),CD20*VLOOKUP(CB20-100,TARIFFE_UND,2,FALSE)),0)</f>
        <v>43.557271933057571</v>
      </c>
      <c r="DH20" s="299">
        <f>IFERROR(IF(CA20="D",IF(CK20="A dispo.",CF20*VLOOKUP('DATI INPUT'!$F$27,TARIFFE_UD,3,FALSE),CF20*VLOOKUP(CK20,TARIFFE_UD,3,FALSE)),CF20*VLOOKUP(CB20-100,TARIFFE_UND,3,FALSE)),0)</f>
        <v>60.367780403072892</v>
      </c>
    </row>
    <row r="21" spans="1:112" hidden="1" x14ac:dyDescent="0.25">
      <c r="A21" s="274" t="s">
        <v>1952</v>
      </c>
      <c r="B21" s="274" t="s">
        <v>331</v>
      </c>
      <c r="C21" s="274" t="s">
        <v>1953</v>
      </c>
      <c r="D21" s="274" t="s">
        <v>1954</v>
      </c>
      <c r="E21" s="274" t="s">
        <v>268</v>
      </c>
      <c r="F21" s="274" t="s">
        <v>156</v>
      </c>
      <c r="G21" s="274" t="s">
        <v>1955</v>
      </c>
      <c r="H21" s="274" t="s">
        <v>1956</v>
      </c>
      <c r="I21" s="274" t="s">
        <v>1957</v>
      </c>
      <c r="J21" s="274" t="s">
        <v>156</v>
      </c>
      <c r="K21" s="274" t="s">
        <v>1958</v>
      </c>
      <c r="L21" s="274" t="s">
        <v>303</v>
      </c>
      <c r="M21" s="274" t="s">
        <v>1959</v>
      </c>
      <c r="N21" s="274" t="s">
        <v>303</v>
      </c>
      <c r="O21" s="274" t="s">
        <v>908</v>
      </c>
      <c r="P21" s="274" t="s">
        <v>1960</v>
      </c>
      <c r="Q21" s="274" t="s">
        <v>300</v>
      </c>
      <c r="R21" s="274" t="s">
        <v>268</v>
      </c>
      <c r="S21" s="274" t="s">
        <v>268</v>
      </c>
      <c r="T21" s="274" t="s">
        <v>268</v>
      </c>
      <c r="U21" s="274" t="s">
        <v>268</v>
      </c>
      <c r="V21" s="274" t="s">
        <v>268</v>
      </c>
      <c r="W21" s="274" t="s">
        <v>1961</v>
      </c>
      <c r="X21" s="274" t="s">
        <v>1962</v>
      </c>
      <c r="Y21" s="274" t="s">
        <v>271</v>
      </c>
      <c r="Z21" s="274" t="s">
        <v>268</v>
      </c>
      <c r="AA21" s="274" t="s">
        <v>268</v>
      </c>
      <c r="AB21" s="274" t="s">
        <v>268</v>
      </c>
      <c r="AC21" s="274" t="s">
        <v>268</v>
      </c>
      <c r="AD21" s="274" t="s">
        <v>268</v>
      </c>
      <c r="AE21" s="274" t="s">
        <v>287</v>
      </c>
      <c r="AF21" s="274" t="s">
        <v>1811</v>
      </c>
      <c r="AG21" s="274" t="s">
        <v>875</v>
      </c>
      <c r="AH21" s="274" t="s">
        <v>1963</v>
      </c>
      <c r="AI21" s="274" t="s">
        <v>552</v>
      </c>
      <c r="AJ21" s="274" t="s">
        <v>268</v>
      </c>
      <c r="AK21" s="274" t="s">
        <v>395</v>
      </c>
      <c r="AL21" s="274" t="s">
        <v>268</v>
      </c>
      <c r="AM21" s="274" t="s">
        <v>355</v>
      </c>
      <c r="AN21" s="274" t="s">
        <v>268</v>
      </c>
      <c r="AO21" s="274" t="s">
        <v>268</v>
      </c>
      <c r="AP21" s="274" t="s">
        <v>268</v>
      </c>
      <c r="AQ21" s="274" t="s">
        <v>268</v>
      </c>
      <c r="AR21" s="274" t="s">
        <v>268</v>
      </c>
      <c r="AS21" s="274" t="s">
        <v>268</v>
      </c>
      <c r="AT21" s="274" t="s">
        <v>268</v>
      </c>
      <c r="AU21" s="274" t="s">
        <v>268</v>
      </c>
      <c r="AV21" s="274" t="s">
        <v>268</v>
      </c>
      <c r="AW21" s="274" t="s">
        <v>268</v>
      </c>
      <c r="AX21" s="274" t="s">
        <v>268</v>
      </c>
      <c r="AY21" s="274" t="s">
        <v>268</v>
      </c>
      <c r="AZ21" s="274" t="s">
        <v>268</v>
      </c>
      <c r="BA21" s="274" t="s">
        <v>268</v>
      </c>
      <c r="BB21" s="274" t="s">
        <v>268</v>
      </c>
      <c r="BC21" s="274" t="s">
        <v>268</v>
      </c>
      <c r="BD21" s="274" t="s">
        <v>268</v>
      </c>
      <c r="BE21" s="274" t="s">
        <v>268</v>
      </c>
      <c r="BF21" s="274" t="s">
        <v>268</v>
      </c>
      <c r="BG21" s="274" t="s">
        <v>268</v>
      </c>
      <c r="BH21" s="274" t="s">
        <v>268</v>
      </c>
      <c r="BI21" s="274" t="s">
        <v>268</v>
      </c>
      <c r="BJ21" s="274" t="s">
        <v>268</v>
      </c>
      <c r="BK21" s="274" t="s">
        <v>268</v>
      </c>
      <c r="BL21" s="274" t="s">
        <v>268</v>
      </c>
      <c r="BM21" s="274" t="s">
        <v>268</v>
      </c>
      <c r="BN21" s="274" t="s">
        <v>268</v>
      </c>
      <c r="BO21" s="274" t="s">
        <v>268</v>
      </c>
      <c r="BP21" s="274" t="s">
        <v>268</v>
      </c>
      <c r="BQ21" s="274" t="s">
        <v>268</v>
      </c>
      <c r="BR21" s="274" t="s">
        <v>268</v>
      </c>
      <c r="BS21" s="274" t="s">
        <v>268</v>
      </c>
      <c r="BT21" s="274" t="s">
        <v>268</v>
      </c>
      <c r="BU21" s="274" t="s">
        <v>268</v>
      </c>
      <c r="BV21" s="274" t="s">
        <v>268</v>
      </c>
      <c r="BW21" s="274" t="s">
        <v>268</v>
      </c>
      <c r="BX21" s="274" t="s">
        <v>268</v>
      </c>
      <c r="BY21" s="295">
        <v>30.8</v>
      </c>
      <c r="BZ21" s="295">
        <v>30.8</v>
      </c>
      <c r="CA21" s="298" t="s">
        <v>142</v>
      </c>
      <c r="CB21" s="297">
        <v>122</v>
      </c>
      <c r="CC21" s="284">
        <f t="shared" si="2"/>
        <v>0</v>
      </c>
      <c r="CD21" s="295">
        <f t="shared" si="3"/>
        <v>30.8</v>
      </c>
      <c r="CE21" s="284">
        <f t="shared" si="4"/>
        <v>0</v>
      </c>
      <c r="CF21" s="295">
        <f t="shared" si="5"/>
        <v>1</v>
      </c>
      <c r="CG21" s="274" t="s">
        <v>876</v>
      </c>
      <c r="CH21" s="274" t="s">
        <v>268</v>
      </c>
      <c r="CI21" s="274" t="s">
        <v>268</v>
      </c>
      <c r="CJ21" s="298" t="s">
        <v>268</v>
      </c>
      <c r="CK21" s="298" t="s">
        <v>736</v>
      </c>
      <c r="CL21" s="274" t="s">
        <v>268</v>
      </c>
      <c r="CM21" s="274" t="s">
        <v>268</v>
      </c>
      <c r="CN21" s="274" t="s">
        <v>268</v>
      </c>
      <c r="CO21" s="274" t="s">
        <v>268</v>
      </c>
      <c r="CP21" s="274" t="s">
        <v>268</v>
      </c>
      <c r="CQ21" s="274" t="s">
        <v>268</v>
      </c>
      <c r="CR21" s="274" t="s">
        <v>877</v>
      </c>
      <c r="CS21" s="274">
        <v>67.650000000000006</v>
      </c>
      <c r="CT21" s="274" t="s">
        <v>268</v>
      </c>
      <c r="CU21" s="274">
        <v>67.650000000000006</v>
      </c>
      <c r="CV21" s="274">
        <v>365</v>
      </c>
      <c r="CW21" s="274" t="s">
        <v>878</v>
      </c>
      <c r="CX21" s="274" t="s">
        <v>835</v>
      </c>
      <c r="CY21" s="274" t="s">
        <v>836</v>
      </c>
      <c r="CZ21" s="274" t="s">
        <v>837</v>
      </c>
      <c r="DA21" s="274" t="s">
        <v>268</v>
      </c>
      <c r="DB21" s="274" t="s">
        <v>268</v>
      </c>
      <c r="DC21" s="274" t="s">
        <v>268</v>
      </c>
      <c r="DD21" s="274" t="s">
        <v>268</v>
      </c>
      <c r="DE21" s="274" t="s">
        <v>268</v>
      </c>
      <c r="DF21" s="274" t="s">
        <v>268</v>
      </c>
      <c r="DG21" s="299">
        <f>IFERROR(IF(CA21="D",IF(CK21="A dispo.",CD21*VLOOKUP('DATI INPUT'!$F$27,TARIFFE_UD,2,FALSE),CD21*VLOOKUP(CK21,TARIFFE_UD,2,FALSE)),CD21*VLOOKUP(CB21-100,TARIFFE_UND,2,FALSE)),0)</f>
        <v>24.392072282512238</v>
      </c>
      <c r="DH21" s="299">
        <f>IFERROR(IF(CA21="D",IF(CK21="A dispo.",CF21*VLOOKUP('DATI INPUT'!$F$27,TARIFFE_UD,3,FALSE),CF21*VLOOKUP(CK21,TARIFFE_UD,3,FALSE)),CF21*VLOOKUP(CB21-100,TARIFFE_UND,3,FALSE)),0)</f>
        <v>60.367780403072892</v>
      </c>
    </row>
    <row r="22" spans="1:112" hidden="1" x14ac:dyDescent="0.25">
      <c r="A22" s="274" t="s">
        <v>1964</v>
      </c>
      <c r="B22" s="274" t="s">
        <v>463</v>
      </c>
      <c r="C22" s="274" t="s">
        <v>1965</v>
      </c>
      <c r="D22" s="274" t="s">
        <v>1966</v>
      </c>
      <c r="E22" s="274" t="s">
        <v>268</v>
      </c>
      <c r="F22" s="274" t="s">
        <v>156</v>
      </c>
      <c r="G22" s="274" t="s">
        <v>1967</v>
      </c>
      <c r="H22" s="274" t="s">
        <v>1968</v>
      </c>
      <c r="I22" s="274" t="s">
        <v>1969</v>
      </c>
      <c r="J22" s="274" t="s">
        <v>156</v>
      </c>
      <c r="K22" s="274" t="s">
        <v>1970</v>
      </c>
      <c r="L22" s="274" t="s">
        <v>1971</v>
      </c>
      <c r="M22" s="274" t="s">
        <v>1972</v>
      </c>
      <c r="N22" s="274" t="s">
        <v>1973</v>
      </c>
      <c r="O22" s="274" t="s">
        <v>1317</v>
      </c>
      <c r="P22" s="274" t="s">
        <v>1974</v>
      </c>
      <c r="Q22" s="274" t="s">
        <v>460</v>
      </c>
      <c r="R22" s="274" t="s">
        <v>268</v>
      </c>
      <c r="S22" s="274" t="s">
        <v>268</v>
      </c>
      <c r="T22" s="274" t="s">
        <v>268</v>
      </c>
      <c r="U22" s="274" t="s">
        <v>268</v>
      </c>
      <c r="V22" s="274" t="s">
        <v>268</v>
      </c>
      <c r="W22" s="274" t="s">
        <v>1961</v>
      </c>
      <c r="X22" s="274" t="s">
        <v>1962</v>
      </c>
      <c r="Y22" s="274" t="s">
        <v>271</v>
      </c>
      <c r="Z22" s="274" t="s">
        <v>268</v>
      </c>
      <c r="AA22" s="274" t="s">
        <v>268</v>
      </c>
      <c r="AB22" s="274" t="s">
        <v>268</v>
      </c>
      <c r="AC22" s="274" t="s">
        <v>268</v>
      </c>
      <c r="AD22" s="274" t="s">
        <v>268</v>
      </c>
      <c r="AE22" s="274" t="s">
        <v>287</v>
      </c>
      <c r="AF22" s="274" t="s">
        <v>1811</v>
      </c>
      <c r="AG22" s="274" t="s">
        <v>875</v>
      </c>
      <c r="AH22" s="274" t="s">
        <v>1963</v>
      </c>
      <c r="AI22" s="274" t="s">
        <v>552</v>
      </c>
      <c r="AJ22" s="274" t="s">
        <v>268</v>
      </c>
      <c r="AK22" s="274" t="s">
        <v>354</v>
      </c>
      <c r="AL22" s="274" t="s">
        <v>268</v>
      </c>
      <c r="AM22" s="274" t="s">
        <v>355</v>
      </c>
      <c r="AN22" s="274" t="s">
        <v>268</v>
      </c>
      <c r="AO22" s="274" t="s">
        <v>268</v>
      </c>
      <c r="AP22" s="274" t="s">
        <v>268</v>
      </c>
      <c r="AQ22" s="274" t="s">
        <v>268</v>
      </c>
      <c r="AR22" s="274" t="s">
        <v>268</v>
      </c>
      <c r="AS22" s="274" t="s">
        <v>268</v>
      </c>
      <c r="AT22" s="274" t="s">
        <v>268</v>
      </c>
      <c r="AU22" s="274" t="s">
        <v>268</v>
      </c>
      <c r="AV22" s="274" t="s">
        <v>268</v>
      </c>
      <c r="AW22" s="274" t="s">
        <v>268</v>
      </c>
      <c r="AX22" s="274" t="s">
        <v>268</v>
      </c>
      <c r="AY22" s="274" t="s">
        <v>268</v>
      </c>
      <c r="AZ22" s="274" t="s">
        <v>268</v>
      </c>
      <c r="BA22" s="274" t="s">
        <v>268</v>
      </c>
      <c r="BB22" s="274" t="s">
        <v>268</v>
      </c>
      <c r="BC22" s="274" t="s">
        <v>268</v>
      </c>
      <c r="BD22" s="274" t="s">
        <v>268</v>
      </c>
      <c r="BE22" s="274" t="s">
        <v>268</v>
      </c>
      <c r="BF22" s="274" t="s">
        <v>268</v>
      </c>
      <c r="BG22" s="274" t="s">
        <v>268</v>
      </c>
      <c r="BH22" s="274" t="s">
        <v>268</v>
      </c>
      <c r="BI22" s="274" t="s">
        <v>268</v>
      </c>
      <c r="BJ22" s="274" t="s">
        <v>268</v>
      </c>
      <c r="BK22" s="274" t="s">
        <v>268</v>
      </c>
      <c r="BL22" s="274" t="s">
        <v>268</v>
      </c>
      <c r="BM22" s="274" t="s">
        <v>268</v>
      </c>
      <c r="BN22" s="274" t="s">
        <v>268</v>
      </c>
      <c r="BO22" s="274" t="s">
        <v>268</v>
      </c>
      <c r="BP22" s="274" t="s">
        <v>268</v>
      </c>
      <c r="BQ22" s="274" t="s">
        <v>268</v>
      </c>
      <c r="BR22" s="274" t="s">
        <v>268</v>
      </c>
      <c r="BS22" s="274" t="s">
        <v>268</v>
      </c>
      <c r="BT22" s="274" t="s">
        <v>268</v>
      </c>
      <c r="BU22" s="274" t="s">
        <v>268</v>
      </c>
      <c r="BV22" s="274" t="s">
        <v>268</v>
      </c>
      <c r="BW22" s="274" t="s">
        <v>268</v>
      </c>
      <c r="BX22" s="274" t="s">
        <v>268</v>
      </c>
      <c r="BY22" s="295" t="s">
        <v>268</v>
      </c>
      <c r="BZ22" s="295">
        <v>55</v>
      </c>
      <c r="CA22" s="298" t="s">
        <v>268</v>
      </c>
      <c r="CB22" s="298" t="s">
        <v>268</v>
      </c>
      <c r="CC22" s="284">
        <f t="shared" si="2"/>
        <v>0</v>
      </c>
      <c r="CD22" s="295">
        <f t="shared" si="3"/>
        <v>0</v>
      </c>
      <c r="CE22" s="284">
        <f t="shared" si="4"/>
        <v>0</v>
      </c>
      <c r="CF22" s="295">
        <f t="shared" si="5"/>
        <v>0</v>
      </c>
      <c r="CG22" s="274" t="s">
        <v>268</v>
      </c>
      <c r="CH22" s="274" t="s">
        <v>268</v>
      </c>
      <c r="CI22" s="274" t="s">
        <v>268</v>
      </c>
      <c r="CJ22" s="298" t="s">
        <v>268</v>
      </c>
      <c r="CK22" s="298" t="s">
        <v>736</v>
      </c>
      <c r="CL22" s="274" t="s">
        <v>268</v>
      </c>
      <c r="CM22" s="274" t="s">
        <v>268</v>
      </c>
      <c r="CN22" s="274" t="s">
        <v>268</v>
      </c>
      <c r="CO22" s="274" t="s">
        <v>268</v>
      </c>
      <c r="CP22" s="274" t="s">
        <v>268</v>
      </c>
      <c r="CQ22" s="274" t="s">
        <v>268</v>
      </c>
      <c r="CR22" s="274" t="s">
        <v>877</v>
      </c>
      <c r="CS22" s="274" t="s">
        <v>268</v>
      </c>
      <c r="CT22" s="274" t="s">
        <v>268</v>
      </c>
      <c r="CU22" s="274" t="s">
        <v>268</v>
      </c>
      <c r="CV22" s="367">
        <v>0</v>
      </c>
      <c r="CW22" s="274" t="s">
        <v>268</v>
      </c>
      <c r="CX22" s="274" t="s">
        <v>268</v>
      </c>
      <c r="CY22" s="274" t="s">
        <v>836</v>
      </c>
      <c r="CZ22" s="274" t="s">
        <v>837</v>
      </c>
      <c r="DA22" s="274" t="s">
        <v>268</v>
      </c>
      <c r="DB22" s="274" t="s">
        <v>268</v>
      </c>
      <c r="DC22" s="274" t="s">
        <v>268</v>
      </c>
      <c r="DD22" s="274" t="s">
        <v>268</v>
      </c>
      <c r="DE22" s="274" t="s">
        <v>268</v>
      </c>
      <c r="DF22" s="274" t="s">
        <v>268</v>
      </c>
      <c r="DG22" s="299">
        <f>IFERROR(IF(CA22="D",IF(CK22="A dispo.",CD22*VLOOKUP('DATI INPUT'!$F$27,TARIFFE_UD,2,FALSE),CD22*VLOOKUP(CK22,TARIFFE_UD,2,FALSE)),CD22*VLOOKUP(CB22-100,TARIFFE_UND,2,FALSE)),0)</f>
        <v>0</v>
      </c>
      <c r="DH22" s="299">
        <f>IFERROR(IF(CA22="D",IF(CK22="A dispo.",CF22*VLOOKUP('DATI INPUT'!$F$27,TARIFFE_UD,3,FALSE),CF22*VLOOKUP(CK22,TARIFFE_UD,3,FALSE)),CF22*VLOOKUP(CB22-100,TARIFFE_UND,3,FALSE)),0)</f>
        <v>0</v>
      </c>
    </row>
    <row r="23" spans="1:112" x14ac:dyDescent="0.25">
      <c r="A23" s="274" t="s">
        <v>1975</v>
      </c>
      <c r="B23" s="274" t="s">
        <v>374</v>
      </c>
      <c r="C23" s="274" t="s">
        <v>328</v>
      </c>
      <c r="D23" s="274" t="s">
        <v>1976</v>
      </c>
      <c r="E23" s="274" t="s">
        <v>268</v>
      </c>
      <c r="F23" s="274" t="s">
        <v>156</v>
      </c>
      <c r="G23" s="274" t="s">
        <v>1977</v>
      </c>
      <c r="H23" s="274" t="s">
        <v>886</v>
      </c>
      <c r="I23" s="274" t="s">
        <v>1978</v>
      </c>
      <c r="J23" s="274" t="s">
        <v>156</v>
      </c>
      <c r="K23" s="274" t="s">
        <v>1979</v>
      </c>
      <c r="L23" s="274" t="s">
        <v>879</v>
      </c>
      <c r="M23" s="274" t="s">
        <v>1980</v>
      </c>
      <c r="N23" s="274" t="s">
        <v>984</v>
      </c>
      <c r="O23" s="274" t="s">
        <v>873</v>
      </c>
      <c r="P23" s="274" t="s">
        <v>1754</v>
      </c>
      <c r="Q23" s="274" t="s">
        <v>290</v>
      </c>
      <c r="R23" s="274" t="s">
        <v>268</v>
      </c>
      <c r="S23" s="274" t="s">
        <v>268</v>
      </c>
      <c r="T23" s="274" t="s">
        <v>268</v>
      </c>
      <c r="U23" s="274" t="s">
        <v>268</v>
      </c>
      <c r="V23" s="274" t="s">
        <v>268</v>
      </c>
      <c r="W23" s="274" t="s">
        <v>1980</v>
      </c>
      <c r="X23" s="274" t="s">
        <v>1754</v>
      </c>
      <c r="Y23" s="274" t="s">
        <v>290</v>
      </c>
      <c r="Z23" s="274" t="s">
        <v>268</v>
      </c>
      <c r="AA23" s="274" t="s">
        <v>268</v>
      </c>
      <c r="AB23" s="274" t="s">
        <v>268</v>
      </c>
      <c r="AC23" s="274" t="s">
        <v>268</v>
      </c>
      <c r="AD23" s="274" t="s">
        <v>268</v>
      </c>
      <c r="AE23" s="274" t="s">
        <v>287</v>
      </c>
      <c r="AF23" s="274" t="s">
        <v>1811</v>
      </c>
      <c r="AG23" s="274" t="s">
        <v>875</v>
      </c>
      <c r="AH23" s="274" t="s">
        <v>1981</v>
      </c>
      <c r="AI23" s="274" t="s">
        <v>1035</v>
      </c>
      <c r="AJ23" s="274" t="s">
        <v>268</v>
      </c>
      <c r="AK23" s="274" t="s">
        <v>377</v>
      </c>
      <c r="AL23" s="274" t="s">
        <v>268</v>
      </c>
      <c r="AM23" s="274" t="s">
        <v>268</v>
      </c>
      <c r="AN23" s="274" t="s">
        <v>287</v>
      </c>
      <c r="AO23" s="274" t="s">
        <v>1811</v>
      </c>
      <c r="AP23" s="274" t="s">
        <v>875</v>
      </c>
      <c r="AQ23" s="274" t="s">
        <v>1981</v>
      </c>
      <c r="AR23" s="274" t="s">
        <v>1035</v>
      </c>
      <c r="AS23" s="274" t="s">
        <v>268</v>
      </c>
      <c r="AT23" s="274" t="s">
        <v>366</v>
      </c>
      <c r="AU23" s="274" t="s">
        <v>268</v>
      </c>
      <c r="AV23" s="274" t="s">
        <v>268</v>
      </c>
      <c r="AW23" s="274" t="s">
        <v>287</v>
      </c>
      <c r="AX23" s="274" t="s">
        <v>1811</v>
      </c>
      <c r="AY23" s="274" t="s">
        <v>875</v>
      </c>
      <c r="AZ23" s="274" t="s">
        <v>1981</v>
      </c>
      <c r="BA23" s="274" t="s">
        <v>1035</v>
      </c>
      <c r="BB23" s="274" t="s">
        <v>268</v>
      </c>
      <c r="BC23" s="274" t="s">
        <v>381</v>
      </c>
      <c r="BD23" s="274" t="s">
        <v>268</v>
      </c>
      <c r="BE23" s="274" t="s">
        <v>268</v>
      </c>
      <c r="BF23" s="274" t="s">
        <v>268</v>
      </c>
      <c r="BG23" s="274" t="s">
        <v>268</v>
      </c>
      <c r="BH23" s="274" t="s">
        <v>268</v>
      </c>
      <c r="BI23" s="274" t="s">
        <v>268</v>
      </c>
      <c r="BJ23" s="274" t="s">
        <v>268</v>
      </c>
      <c r="BK23" s="274" t="s">
        <v>268</v>
      </c>
      <c r="BL23" s="274" t="s">
        <v>268</v>
      </c>
      <c r="BM23" s="274" t="s">
        <v>268</v>
      </c>
      <c r="BN23" s="274" t="s">
        <v>268</v>
      </c>
      <c r="BO23" s="274" t="s">
        <v>268</v>
      </c>
      <c r="BP23" s="274" t="s">
        <v>268</v>
      </c>
      <c r="BQ23" s="274" t="s">
        <v>268</v>
      </c>
      <c r="BR23" s="274" t="s">
        <v>268</v>
      </c>
      <c r="BS23" s="274" t="s">
        <v>268</v>
      </c>
      <c r="BT23" s="274" t="s">
        <v>268</v>
      </c>
      <c r="BU23" s="274" t="s">
        <v>268</v>
      </c>
      <c r="BV23" s="274" t="s">
        <v>268</v>
      </c>
      <c r="BW23" s="274" t="s">
        <v>268</v>
      </c>
      <c r="BX23" s="274" t="s">
        <v>268</v>
      </c>
      <c r="BY23" s="295">
        <v>152.30000000000001</v>
      </c>
      <c r="BZ23" s="295">
        <v>152.30000000000001</v>
      </c>
      <c r="CA23" s="298" t="s">
        <v>142</v>
      </c>
      <c r="CB23" s="297">
        <v>122</v>
      </c>
      <c r="CC23" s="284">
        <f t="shared" si="2"/>
        <v>0</v>
      </c>
      <c r="CD23" s="295">
        <f t="shared" si="3"/>
        <v>152.30000000000001</v>
      </c>
      <c r="CE23" s="284">
        <f t="shared" si="4"/>
        <v>0</v>
      </c>
      <c r="CF23" s="295">
        <f t="shared" si="5"/>
        <v>1</v>
      </c>
      <c r="CG23" s="274" t="s">
        <v>876</v>
      </c>
      <c r="CH23" s="274" t="s">
        <v>268</v>
      </c>
      <c r="CI23" s="274" t="s">
        <v>268</v>
      </c>
      <c r="CJ23" s="298" t="s">
        <v>271</v>
      </c>
      <c r="CK23" s="297">
        <v>1</v>
      </c>
      <c r="CL23" s="274" t="s">
        <v>268</v>
      </c>
      <c r="CM23" s="274" t="s">
        <v>268</v>
      </c>
      <c r="CN23" s="274" t="s">
        <v>268</v>
      </c>
      <c r="CO23" s="274" t="s">
        <v>268</v>
      </c>
      <c r="CP23" s="274" t="s">
        <v>268</v>
      </c>
      <c r="CQ23" s="274" t="s">
        <v>268</v>
      </c>
      <c r="CR23" s="274" t="s">
        <v>877</v>
      </c>
      <c r="CS23" s="274">
        <v>75.150000000000006</v>
      </c>
      <c r="CT23" s="274" t="s">
        <v>268</v>
      </c>
      <c r="CU23" s="274">
        <v>75.150000000000006</v>
      </c>
      <c r="CV23" s="274">
        <v>365</v>
      </c>
      <c r="CW23" s="274" t="s">
        <v>878</v>
      </c>
      <c r="CX23" s="274" t="s">
        <v>835</v>
      </c>
      <c r="CY23" s="274" t="s">
        <v>836</v>
      </c>
      <c r="CZ23" s="274" t="s">
        <v>837</v>
      </c>
      <c r="DA23" s="274" t="s">
        <v>268</v>
      </c>
      <c r="DB23" s="274" t="s">
        <v>268</v>
      </c>
      <c r="DC23" s="274" t="s">
        <v>268</v>
      </c>
      <c r="DD23" s="274" t="s">
        <v>268</v>
      </c>
      <c r="DE23" s="274" t="s">
        <v>268</v>
      </c>
      <c r="DF23" s="274" t="s">
        <v>268</v>
      </c>
      <c r="DG23" s="299">
        <f>IFERROR(IF(CA23="D",IF(CK23="A dispo.",CD23*VLOOKUP('DATI INPUT'!$F$27,TARIFFE_UD,2,FALSE),CD23*VLOOKUP(CK23,TARIFFE_UD,2,FALSE)),CD23*VLOOKUP(CB23-100,TARIFFE_UND,2,FALSE)),0)</f>
        <v>93.810924460268041</v>
      </c>
      <c r="DH23" s="299">
        <f>IFERROR(IF(CA23="D",IF(CK23="A dispo.",CF23*VLOOKUP('DATI INPUT'!$F$27,TARIFFE_UD,3,FALSE),CF23*VLOOKUP(CK23,TARIFFE_UD,3,FALSE)),CF23*VLOOKUP(CB23-100,TARIFFE_UND,3,FALSE)),0)</f>
        <v>15.164853048114928</v>
      </c>
    </row>
    <row r="24" spans="1:112" x14ac:dyDescent="0.25">
      <c r="A24" s="274" t="s">
        <v>1982</v>
      </c>
      <c r="B24" s="274" t="s">
        <v>374</v>
      </c>
      <c r="C24" s="274" t="s">
        <v>1983</v>
      </c>
      <c r="D24" s="274" t="s">
        <v>1976</v>
      </c>
      <c r="E24" s="274" t="s">
        <v>268</v>
      </c>
      <c r="F24" s="274" t="s">
        <v>156</v>
      </c>
      <c r="G24" s="274" t="s">
        <v>1977</v>
      </c>
      <c r="H24" s="274" t="s">
        <v>886</v>
      </c>
      <c r="I24" s="274" t="s">
        <v>1978</v>
      </c>
      <c r="J24" s="274" t="s">
        <v>156</v>
      </c>
      <c r="K24" s="274" t="s">
        <v>1979</v>
      </c>
      <c r="L24" s="274" t="s">
        <v>879</v>
      </c>
      <c r="M24" s="274" t="s">
        <v>1980</v>
      </c>
      <c r="N24" s="274" t="s">
        <v>984</v>
      </c>
      <c r="O24" s="274" t="s">
        <v>873</v>
      </c>
      <c r="P24" s="274" t="s">
        <v>1754</v>
      </c>
      <c r="Q24" s="274" t="s">
        <v>290</v>
      </c>
      <c r="R24" s="274" t="s">
        <v>268</v>
      </c>
      <c r="S24" s="274" t="s">
        <v>268</v>
      </c>
      <c r="T24" s="274" t="s">
        <v>268</v>
      </c>
      <c r="U24" s="274" t="s">
        <v>268</v>
      </c>
      <c r="V24" s="274" t="s">
        <v>268</v>
      </c>
      <c r="W24" s="274" t="s">
        <v>1753</v>
      </c>
      <c r="X24" s="274" t="s">
        <v>1754</v>
      </c>
      <c r="Y24" s="274" t="s">
        <v>279</v>
      </c>
      <c r="Z24" s="274" t="s">
        <v>268</v>
      </c>
      <c r="AA24" s="274" t="s">
        <v>268</v>
      </c>
      <c r="AB24" s="274" t="s">
        <v>268</v>
      </c>
      <c r="AC24" s="274" t="s">
        <v>268</v>
      </c>
      <c r="AD24" s="274" t="s">
        <v>268</v>
      </c>
      <c r="AE24" s="274" t="s">
        <v>287</v>
      </c>
      <c r="AF24" s="274" t="s">
        <v>1811</v>
      </c>
      <c r="AG24" s="274" t="s">
        <v>875</v>
      </c>
      <c r="AH24" s="274" t="s">
        <v>1981</v>
      </c>
      <c r="AI24" s="274" t="s">
        <v>1035</v>
      </c>
      <c r="AJ24" s="274" t="s">
        <v>268</v>
      </c>
      <c r="AK24" s="274" t="s">
        <v>395</v>
      </c>
      <c r="AL24" s="274" t="s">
        <v>268</v>
      </c>
      <c r="AM24" s="274" t="s">
        <v>268</v>
      </c>
      <c r="AN24" s="274" t="s">
        <v>268</v>
      </c>
      <c r="AO24" s="274" t="s">
        <v>268</v>
      </c>
      <c r="AP24" s="274" t="s">
        <v>268</v>
      </c>
      <c r="AQ24" s="274" t="s">
        <v>268</v>
      </c>
      <c r="AR24" s="274" t="s">
        <v>268</v>
      </c>
      <c r="AS24" s="274" t="s">
        <v>268</v>
      </c>
      <c r="AT24" s="274" t="s">
        <v>268</v>
      </c>
      <c r="AU24" s="274" t="s">
        <v>268</v>
      </c>
      <c r="AV24" s="274" t="s">
        <v>268</v>
      </c>
      <c r="AW24" s="274" t="s">
        <v>268</v>
      </c>
      <c r="AX24" s="274" t="s">
        <v>268</v>
      </c>
      <c r="AY24" s="274" t="s">
        <v>268</v>
      </c>
      <c r="AZ24" s="274" t="s">
        <v>268</v>
      </c>
      <c r="BA24" s="274" t="s">
        <v>268</v>
      </c>
      <c r="BB24" s="274" t="s">
        <v>268</v>
      </c>
      <c r="BC24" s="274" t="s">
        <v>268</v>
      </c>
      <c r="BD24" s="274" t="s">
        <v>268</v>
      </c>
      <c r="BE24" s="274" t="s">
        <v>268</v>
      </c>
      <c r="BF24" s="274" t="s">
        <v>268</v>
      </c>
      <c r="BG24" s="274" t="s">
        <v>268</v>
      </c>
      <c r="BH24" s="274" t="s">
        <v>268</v>
      </c>
      <c r="BI24" s="274" t="s">
        <v>268</v>
      </c>
      <c r="BJ24" s="274" t="s">
        <v>268</v>
      </c>
      <c r="BK24" s="274" t="s">
        <v>268</v>
      </c>
      <c r="BL24" s="274" t="s">
        <v>268</v>
      </c>
      <c r="BM24" s="274" t="s">
        <v>268</v>
      </c>
      <c r="BN24" s="274" t="s">
        <v>268</v>
      </c>
      <c r="BO24" s="274" t="s">
        <v>268</v>
      </c>
      <c r="BP24" s="274" t="s">
        <v>268</v>
      </c>
      <c r="BQ24" s="274" t="s">
        <v>268</v>
      </c>
      <c r="BR24" s="274" t="s">
        <v>268</v>
      </c>
      <c r="BS24" s="274" t="s">
        <v>268</v>
      </c>
      <c r="BT24" s="274" t="s">
        <v>268</v>
      </c>
      <c r="BU24" s="274" t="s">
        <v>268</v>
      </c>
      <c r="BV24" s="274" t="s">
        <v>268</v>
      </c>
      <c r="BW24" s="274" t="s">
        <v>268</v>
      </c>
      <c r="BX24" s="274" t="s">
        <v>268</v>
      </c>
      <c r="BY24" s="295">
        <v>59.58</v>
      </c>
      <c r="BZ24" s="295">
        <v>59.58</v>
      </c>
      <c r="CA24" s="298" t="s">
        <v>142</v>
      </c>
      <c r="CB24" s="297">
        <v>122</v>
      </c>
      <c r="CC24" s="284">
        <f t="shared" si="2"/>
        <v>0</v>
      </c>
      <c r="CD24" s="295">
        <f t="shared" si="3"/>
        <v>59.579999999999991</v>
      </c>
      <c r="CE24" s="284">
        <f t="shared" si="4"/>
        <v>0</v>
      </c>
      <c r="CF24" s="295">
        <f t="shared" si="5"/>
        <v>1</v>
      </c>
      <c r="CG24" s="274" t="s">
        <v>876</v>
      </c>
      <c r="CH24" s="274" t="s">
        <v>268</v>
      </c>
      <c r="CI24" s="274" t="s">
        <v>268</v>
      </c>
      <c r="CJ24" s="298" t="s">
        <v>271</v>
      </c>
      <c r="CK24" s="297">
        <v>1</v>
      </c>
      <c r="CL24" s="274" t="s">
        <v>268</v>
      </c>
      <c r="CM24" s="274" t="s">
        <v>268</v>
      </c>
      <c r="CN24" s="274" t="s">
        <v>268</v>
      </c>
      <c r="CO24" s="274" t="s">
        <v>268</v>
      </c>
      <c r="CP24" s="274" t="s">
        <v>268</v>
      </c>
      <c r="CQ24" s="274" t="s">
        <v>1984</v>
      </c>
      <c r="CR24" s="274" t="s">
        <v>877</v>
      </c>
      <c r="CS24" s="274">
        <v>39.92</v>
      </c>
      <c r="CT24" s="274" t="s">
        <v>268</v>
      </c>
      <c r="CU24" s="274">
        <v>39.92</v>
      </c>
      <c r="CV24" s="274">
        <v>365</v>
      </c>
      <c r="CW24" s="274" t="s">
        <v>878</v>
      </c>
      <c r="CX24" s="274" t="s">
        <v>835</v>
      </c>
      <c r="CY24" s="274" t="s">
        <v>836</v>
      </c>
      <c r="CZ24" s="274" t="s">
        <v>837</v>
      </c>
      <c r="DA24" s="274" t="s">
        <v>268</v>
      </c>
      <c r="DB24" s="274" t="s">
        <v>268</v>
      </c>
      <c r="DC24" s="274" t="s">
        <v>268</v>
      </c>
      <c r="DD24" s="274" t="s">
        <v>268</v>
      </c>
      <c r="DE24" s="274" t="s">
        <v>268</v>
      </c>
      <c r="DF24" s="274" t="s">
        <v>268</v>
      </c>
      <c r="DG24" s="299">
        <f>IFERROR(IF(CA24="D",IF(CK24="A dispo.",CD24*VLOOKUP('DATI INPUT'!$F$27,TARIFFE_UD,2,FALSE),CD24*VLOOKUP(CK24,TARIFFE_UD,2,FALSE)),CD24*VLOOKUP(CB24-100,TARIFFE_UND,2,FALSE)),0)</f>
        <v>36.698981479597954</v>
      </c>
      <c r="DH24" s="299">
        <f>IFERROR(IF(CA24="D",IF(CK24="A dispo.",CF24*VLOOKUP('DATI INPUT'!$F$27,TARIFFE_UD,3,FALSE),CF24*VLOOKUP(CK24,TARIFFE_UD,3,FALSE)),CF24*VLOOKUP(CB24-100,TARIFFE_UND,3,FALSE)),0)</f>
        <v>15.164853048114928</v>
      </c>
    </row>
    <row r="25" spans="1:112" hidden="1" x14ac:dyDescent="0.25">
      <c r="A25" s="274" t="s">
        <v>1985</v>
      </c>
      <c r="B25" s="274" t="s">
        <v>484</v>
      </c>
      <c r="C25" s="274" t="s">
        <v>1986</v>
      </c>
      <c r="D25" s="274" t="s">
        <v>1987</v>
      </c>
      <c r="E25" s="274" t="s">
        <v>268</v>
      </c>
      <c r="F25" s="274" t="s">
        <v>155</v>
      </c>
      <c r="G25" s="274" t="s">
        <v>1988</v>
      </c>
      <c r="H25" s="274" t="s">
        <v>268</v>
      </c>
      <c r="I25" s="274" t="s">
        <v>268</v>
      </c>
      <c r="J25" s="274" t="s">
        <v>268</v>
      </c>
      <c r="K25" s="274" t="s">
        <v>268</v>
      </c>
      <c r="L25" s="274" t="s">
        <v>268</v>
      </c>
      <c r="M25" s="274" t="s">
        <v>1989</v>
      </c>
      <c r="N25" s="274" t="s">
        <v>152</v>
      </c>
      <c r="O25" s="274" t="s">
        <v>1270</v>
      </c>
      <c r="P25" s="274" t="s">
        <v>1990</v>
      </c>
      <c r="Q25" s="274" t="s">
        <v>309</v>
      </c>
      <c r="R25" s="274" t="s">
        <v>268</v>
      </c>
      <c r="S25" s="274" t="s">
        <v>268</v>
      </c>
      <c r="T25" s="274" t="s">
        <v>268</v>
      </c>
      <c r="U25" s="274" t="s">
        <v>268</v>
      </c>
      <c r="V25" s="274" t="s">
        <v>268</v>
      </c>
      <c r="W25" s="274" t="s">
        <v>1991</v>
      </c>
      <c r="X25" s="274" t="s">
        <v>1847</v>
      </c>
      <c r="Y25" s="274" t="s">
        <v>1992</v>
      </c>
      <c r="Z25" s="274" t="s">
        <v>268</v>
      </c>
      <c r="AA25" s="274" t="s">
        <v>268</v>
      </c>
      <c r="AB25" s="274" t="s">
        <v>268</v>
      </c>
      <c r="AC25" s="274" t="s">
        <v>268</v>
      </c>
      <c r="AD25" s="274" t="s">
        <v>268</v>
      </c>
      <c r="AE25" s="274" t="s">
        <v>268</v>
      </c>
      <c r="AF25" s="274" t="s">
        <v>268</v>
      </c>
      <c r="AG25" s="274" t="s">
        <v>268</v>
      </c>
      <c r="AH25" s="274" t="s">
        <v>268</v>
      </c>
      <c r="AI25" s="274" t="s">
        <v>268</v>
      </c>
      <c r="AJ25" s="274" t="s">
        <v>268</v>
      </c>
      <c r="AK25" s="274" t="s">
        <v>268</v>
      </c>
      <c r="AL25" s="274" t="s">
        <v>268</v>
      </c>
      <c r="AM25" s="274" t="s">
        <v>268</v>
      </c>
      <c r="AN25" s="274" t="s">
        <v>268</v>
      </c>
      <c r="AO25" s="274" t="s">
        <v>268</v>
      </c>
      <c r="AP25" s="274" t="s">
        <v>268</v>
      </c>
      <c r="AQ25" s="274" t="s">
        <v>268</v>
      </c>
      <c r="AR25" s="274" t="s">
        <v>268</v>
      </c>
      <c r="AS25" s="274" t="s">
        <v>268</v>
      </c>
      <c r="AT25" s="274" t="s">
        <v>268</v>
      </c>
      <c r="AU25" s="274" t="s">
        <v>268</v>
      </c>
      <c r="AV25" s="274" t="s">
        <v>268</v>
      </c>
      <c r="AW25" s="274" t="s">
        <v>268</v>
      </c>
      <c r="AX25" s="274" t="s">
        <v>268</v>
      </c>
      <c r="AY25" s="274" t="s">
        <v>268</v>
      </c>
      <c r="AZ25" s="274" t="s">
        <v>268</v>
      </c>
      <c r="BA25" s="274" t="s">
        <v>268</v>
      </c>
      <c r="BB25" s="274" t="s">
        <v>268</v>
      </c>
      <c r="BC25" s="274" t="s">
        <v>268</v>
      </c>
      <c r="BD25" s="274" t="s">
        <v>268</v>
      </c>
      <c r="BE25" s="274" t="s">
        <v>268</v>
      </c>
      <c r="BF25" s="274" t="s">
        <v>268</v>
      </c>
      <c r="BG25" s="274" t="s">
        <v>268</v>
      </c>
      <c r="BH25" s="274" t="s">
        <v>268</v>
      </c>
      <c r="BI25" s="274" t="s">
        <v>268</v>
      </c>
      <c r="BJ25" s="274" t="s">
        <v>268</v>
      </c>
      <c r="BK25" s="274" t="s">
        <v>268</v>
      </c>
      <c r="BL25" s="274" t="s">
        <v>268</v>
      </c>
      <c r="BM25" s="274" t="s">
        <v>268</v>
      </c>
      <c r="BN25" s="274" t="s">
        <v>268</v>
      </c>
      <c r="BO25" s="274" t="s">
        <v>268</v>
      </c>
      <c r="BP25" s="274" t="s">
        <v>268</v>
      </c>
      <c r="BQ25" s="274" t="s">
        <v>268</v>
      </c>
      <c r="BR25" s="274" t="s">
        <v>268</v>
      </c>
      <c r="BS25" s="274" t="s">
        <v>268</v>
      </c>
      <c r="BT25" s="274" t="s">
        <v>268</v>
      </c>
      <c r="BU25" s="274" t="s">
        <v>268</v>
      </c>
      <c r="BV25" s="274" t="s">
        <v>268</v>
      </c>
      <c r="BW25" s="274" t="s">
        <v>268</v>
      </c>
      <c r="BX25" s="274" t="s">
        <v>268</v>
      </c>
      <c r="BY25" s="295">
        <v>2360</v>
      </c>
      <c r="BZ25" s="295">
        <v>2360</v>
      </c>
      <c r="CA25" s="298" t="s">
        <v>143</v>
      </c>
      <c r="CB25" s="297">
        <v>106</v>
      </c>
      <c r="CC25" s="284">
        <f t="shared" si="2"/>
        <v>0.5</v>
      </c>
      <c r="CD25" s="295">
        <f t="shared" si="3"/>
        <v>1180</v>
      </c>
      <c r="CE25" s="284">
        <f t="shared" si="4"/>
        <v>0.5</v>
      </c>
      <c r="CF25" s="295">
        <f t="shared" si="5"/>
        <v>1180</v>
      </c>
      <c r="CG25" s="274" t="s">
        <v>1993</v>
      </c>
      <c r="CH25" s="274" t="s">
        <v>268</v>
      </c>
      <c r="CI25" s="274" t="s">
        <v>268</v>
      </c>
      <c r="CJ25" s="298" t="s">
        <v>268</v>
      </c>
      <c r="CL25" s="274" t="s">
        <v>1994</v>
      </c>
      <c r="CM25" s="274" t="s">
        <v>268</v>
      </c>
      <c r="CN25" s="274" t="s">
        <v>268</v>
      </c>
      <c r="CO25" s="274" t="s">
        <v>268</v>
      </c>
      <c r="CP25" s="274" t="s">
        <v>268</v>
      </c>
      <c r="CQ25" s="274" t="s">
        <v>268</v>
      </c>
      <c r="CR25" s="274" t="s">
        <v>877</v>
      </c>
      <c r="CS25" s="274">
        <v>6136</v>
      </c>
      <c r="CT25" s="274">
        <v>-3068</v>
      </c>
      <c r="CU25" s="274">
        <v>3068</v>
      </c>
      <c r="CV25" s="274">
        <v>365</v>
      </c>
      <c r="CW25" s="274" t="s">
        <v>878</v>
      </c>
      <c r="CX25" s="274" t="s">
        <v>835</v>
      </c>
      <c r="CY25" s="274" t="s">
        <v>836</v>
      </c>
      <c r="CZ25" s="274" t="s">
        <v>837</v>
      </c>
      <c r="DA25" s="274" t="s">
        <v>268</v>
      </c>
      <c r="DB25" s="274" t="s">
        <v>268</v>
      </c>
      <c r="DC25" s="274" t="s">
        <v>268</v>
      </c>
      <c r="DD25" s="274" t="s">
        <v>268</v>
      </c>
      <c r="DE25" s="274" t="s">
        <v>268</v>
      </c>
      <c r="DF25" s="274" t="s">
        <v>268</v>
      </c>
      <c r="DG25" s="299">
        <f>IFERROR(IF(CA25="D",IF(CK25="A dispo.",CD25*VLOOKUP('DATI INPUT'!$F$27,TARIFFE_UD,2,FALSE),CD25*VLOOKUP(CK25,TARIFFE_UD,2,FALSE)),CD25*VLOOKUP(CB25-100,TARIFFE_UND,2,FALSE)),0)</f>
        <v>623.51632886865525</v>
      </c>
      <c r="DH25" s="299">
        <f>IFERROR(IF(CA25="D",IF(CK25="A dispo.",CF25*VLOOKUP('DATI INPUT'!$F$27,TARIFFE_UD,3,FALSE),CF25*VLOOKUP(CK25,TARIFFE_UD,3,FALSE)),CF25*VLOOKUP(CB25-100,TARIFFE_UND,3,FALSE)),0)</f>
        <v>2263.3013279506413</v>
      </c>
    </row>
    <row r="26" spans="1:112" hidden="1" x14ac:dyDescent="0.25">
      <c r="A26" s="274" t="s">
        <v>1995</v>
      </c>
      <c r="B26" s="274" t="s">
        <v>1996</v>
      </c>
      <c r="C26" s="274" t="s">
        <v>1997</v>
      </c>
      <c r="D26" s="274" t="s">
        <v>1206</v>
      </c>
      <c r="E26" s="274" t="s">
        <v>1206</v>
      </c>
      <c r="F26" s="274" t="s">
        <v>155</v>
      </c>
      <c r="G26" s="274" t="s">
        <v>1313</v>
      </c>
      <c r="H26" s="274" t="s">
        <v>268</v>
      </c>
      <c r="I26" s="274" t="s">
        <v>268</v>
      </c>
      <c r="J26" s="274" t="s">
        <v>268</v>
      </c>
      <c r="K26" s="274" t="s">
        <v>268</v>
      </c>
      <c r="L26" s="274" t="s">
        <v>268</v>
      </c>
      <c r="M26" s="274" t="s">
        <v>1207</v>
      </c>
      <c r="N26" s="274" t="s">
        <v>1190</v>
      </c>
      <c r="O26" s="274" t="s">
        <v>1998</v>
      </c>
      <c r="P26" s="274" t="s">
        <v>1208</v>
      </c>
      <c r="Q26" s="274" t="s">
        <v>277</v>
      </c>
      <c r="R26" s="274" t="s">
        <v>268</v>
      </c>
      <c r="S26" s="274" t="s">
        <v>268</v>
      </c>
      <c r="T26" s="274" t="s">
        <v>268</v>
      </c>
      <c r="U26" s="274" t="s">
        <v>268</v>
      </c>
      <c r="V26" s="274" t="s">
        <v>268</v>
      </c>
      <c r="W26" s="274" t="s">
        <v>1941</v>
      </c>
      <c r="X26" s="274" t="s">
        <v>613</v>
      </c>
      <c r="Y26" s="274" t="s">
        <v>486</v>
      </c>
      <c r="Z26" s="274" t="s">
        <v>268</v>
      </c>
      <c r="AA26" s="274" t="s">
        <v>268</v>
      </c>
      <c r="AB26" s="274" t="s">
        <v>268</v>
      </c>
      <c r="AC26" s="274" t="s">
        <v>268</v>
      </c>
      <c r="AD26" s="274" t="s">
        <v>268</v>
      </c>
      <c r="AE26" s="274" t="s">
        <v>287</v>
      </c>
      <c r="AF26" s="274" t="s">
        <v>1811</v>
      </c>
      <c r="AG26" s="274" t="s">
        <v>875</v>
      </c>
      <c r="AH26" s="274" t="s">
        <v>1848</v>
      </c>
      <c r="AI26" s="274" t="s">
        <v>1736</v>
      </c>
      <c r="AJ26" s="274" t="s">
        <v>268</v>
      </c>
      <c r="AK26" s="274" t="s">
        <v>354</v>
      </c>
      <c r="AL26" s="274" t="s">
        <v>268</v>
      </c>
      <c r="AM26" s="274" t="s">
        <v>367</v>
      </c>
      <c r="AN26" s="274" t="s">
        <v>268</v>
      </c>
      <c r="AO26" s="274" t="s">
        <v>268</v>
      </c>
      <c r="AP26" s="274" t="s">
        <v>268</v>
      </c>
      <c r="AQ26" s="274" t="s">
        <v>268</v>
      </c>
      <c r="AR26" s="274" t="s">
        <v>268</v>
      </c>
      <c r="AS26" s="274" t="s">
        <v>268</v>
      </c>
      <c r="AT26" s="274" t="s">
        <v>268</v>
      </c>
      <c r="AU26" s="274" t="s">
        <v>268</v>
      </c>
      <c r="AV26" s="274" t="s">
        <v>268</v>
      </c>
      <c r="AW26" s="274" t="s">
        <v>268</v>
      </c>
      <c r="AX26" s="274" t="s">
        <v>268</v>
      </c>
      <c r="AY26" s="274" t="s">
        <v>268</v>
      </c>
      <c r="AZ26" s="274" t="s">
        <v>268</v>
      </c>
      <c r="BA26" s="274" t="s">
        <v>268</v>
      </c>
      <c r="BB26" s="274" t="s">
        <v>268</v>
      </c>
      <c r="BC26" s="274" t="s">
        <v>268</v>
      </c>
      <c r="BD26" s="274" t="s">
        <v>268</v>
      </c>
      <c r="BE26" s="274" t="s">
        <v>268</v>
      </c>
      <c r="BF26" s="274" t="s">
        <v>268</v>
      </c>
      <c r="BG26" s="274" t="s">
        <v>268</v>
      </c>
      <c r="BH26" s="274" t="s">
        <v>268</v>
      </c>
      <c r="BI26" s="274" t="s">
        <v>268</v>
      </c>
      <c r="BJ26" s="274" t="s">
        <v>268</v>
      </c>
      <c r="BK26" s="274" t="s">
        <v>268</v>
      </c>
      <c r="BL26" s="274" t="s">
        <v>268</v>
      </c>
      <c r="BM26" s="274" t="s">
        <v>268</v>
      </c>
      <c r="BN26" s="274" t="s">
        <v>268</v>
      </c>
      <c r="BO26" s="274" t="s">
        <v>268</v>
      </c>
      <c r="BP26" s="274" t="s">
        <v>268</v>
      </c>
      <c r="BQ26" s="274" t="s">
        <v>268</v>
      </c>
      <c r="BR26" s="274" t="s">
        <v>268</v>
      </c>
      <c r="BS26" s="274" t="s">
        <v>268</v>
      </c>
      <c r="BT26" s="274" t="s">
        <v>268</v>
      </c>
      <c r="BU26" s="274" t="s">
        <v>268</v>
      </c>
      <c r="BV26" s="274" t="s">
        <v>268</v>
      </c>
      <c r="BW26" s="274" t="s">
        <v>268</v>
      </c>
      <c r="BX26" s="274" t="s">
        <v>268</v>
      </c>
      <c r="BY26" s="295">
        <v>110</v>
      </c>
      <c r="BZ26" s="295">
        <v>110</v>
      </c>
      <c r="CA26" s="298" t="s">
        <v>143</v>
      </c>
      <c r="CB26" s="297">
        <v>109</v>
      </c>
      <c r="CC26" s="284">
        <f t="shared" si="2"/>
        <v>0</v>
      </c>
      <c r="CD26" s="295">
        <f t="shared" si="3"/>
        <v>110</v>
      </c>
      <c r="CE26" s="284">
        <f t="shared" si="4"/>
        <v>0</v>
      </c>
      <c r="CF26" s="295">
        <f t="shared" si="5"/>
        <v>110</v>
      </c>
      <c r="CG26" s="274" t="s">
        <v>1205</v>
      </c>
      <c r="CH26" s="274" t="s">
        <v>268</v>
      </c>
      <c r="CI26" s="274" t="s">
        <v>268</v>
      </c>
      <c r="CJ26" s="298" t="s">
        <v>268</v>
      </c>
      <c r="CL26" s="274" t="s">
        <v>268</v>
      </c>
      <c r="CM26" s="274" t="s">
        <v>268</v>
      </c>
      <c r="CN26" s="274" t="s">
        <v>268</v>
      </c>
      <c r="CO26" s="274" t="s">
        <v>268</v>
      </c>
      <c r="CP26" s="274" t="s">
        <v>268</v>
      </c>
      <c r="CQ26" s="274" t="s">
        <v>268</v>
      </c>
      <c r="CR26" s="274" t="s">
        <v>877</v>
      </c>
      <c r="CS26" s="274">
        <v>182.6</v>
      </c>
      <c r="CT26" s="274" t="s">
        <v>268</v>
      </c>
      <c r="CU26" s="274">
        <v>182.6</v>
      </c>
      <c r="CV26" s="274">
        <v>365</v>
      </c>
      <c r="CW26" s="274" t="s">
        <v>878</v>
      </c>
      <c r="CX26" s="274" t="s">
        <v>835</v>
      </c>
      <c r="CY26" s="274" t="s">
        <v>836</v>
      </c>
      <c r="CZ26" s="274" t="s">
        <v>837</v>
      </c>
      <c r="DA26" s="274" t="s">
        <v>268</v>
      </c>
      <c r="DB26" s="274" t="s">
        <v>268</v>
      </c>
      <c r="DC26" s="274" t="s">
        <v>268</v>
      </c>
      <c r="DD26" s="274" t="s">
        <v>268</v>
      </c>
      <c r="DE26" s="274" t="s">
        <v>268</v>
      </c>
      <c r="DF26" s="274" t="s">
        <v>268</v>
      </c>
      <c r="DG26" s="299">
        <f>IFERROR(IF(CA26="D",IF(CK26="A dispo.",CD26*VLOOKUP('DATI INPUT'!$F$27,TARIFFE_UD,2,FALSE),CD26*VLOOKUP(CK26,TARIFFE_UD,2,FALSE)),CD26*VLOOKUP(CB26-100,TARIFFE_UND,2,FALSE)),0)</f>
        <v>37.0463231344945</v>
      </c>
      <c r="DH26" s="299">
        <f>IFERROR(IF(CA26="D",IF(CK26="A dispo.",CF26*VLOOKUP('DATI INPUT'!$F$27,TARIFFE_UD,3,FALSE),CF26*VLOOKUP(CK26,TARIFFE_UD,3,FALSE)),CF26*VLOOKUP(CB26-100,TARIFFE_UND,3,FALSE)),0)</f>
        <v>134.64776065674539</v>
      </c>
    </row>
    <row r="27" spans="1:112" x14ac:dyDescent="0.25">
      <c r="A27" s="274" t="s">
        <v>1999</v>
      </c>
      <c r="B27" s="274" t="s">
        <v>486</v>
      </c>
      <c r="C27" s="274" t="s">
        <v>334</v>
      </c>
      <c r="D27" s="274" t="s">
        <v>2000</v>
      </c>
      <c r="E27" s="274" t="s">
        <v>268</v>
      </c>
      <c r="F27" s="274" t="s">
        <v>156</v>
      </c>
      <c r="G27" s="274" t="s">
        <v>2001</v>
      </c>
      <c r="H27" s="274" t="s">
        <v>1137</v>
      </c>
      <c r="I27" s="274" t="s">
        <v>351</v>
      </c>
      <c r="J27" s="274" t="s">
        <v>274</v>
      </c>
      <c r="K27" s="274" t="s">
        <v>2002</v>
      </c>
      <c r="L27" s="274" t="s">
        <v>984</v>
      </c>
      <c r="M27" s="274" t="s">
        <v>2003</v>
      </c>
      <c r="N27" s="274" t="s">
        <v>984</v>
      </c>
      <c r="O27" s="274" t="s">
        <v>873</v>
      </c>
      <c r="P27" s="274" t="s">
        <v>1310</v>
      </c>
      <c r="Q27" s="274" t="s">
        <v>333</v>
      </c>
      <c r="R27" s="274" t="s">
        <v>268</v>
      </c>
      <c r="S27" s="274" t="s">
        <v>268</v>
      </c>
      <c r="T27" s="274" t="s">
        <v>268</v>
      </c>
      <c r="U27" s="274" t="s">
        <v>268</v>
      </c>
      <c r="V27" s="274" t="s">
        <v>268</v>
      </c>
      <c r="W27" s="274" t="s">
        <v>2003</v>
      </c>
      <c r="X27" s="274" t="s">
        <v>1310</v>
      </c>
      <c r="Y27" s="274" t="s">
        <v>333</v>
      </c>
      <c r="Z27" s="274" t="s">
        <v>268</v>
      </c>
      <c r="AA27" s="274" t="s">
        <v>268</v>
      </c>
      <c r="AB27" s="274" t="s">
        <v>268</v>
      </c>
      <c r="AC27" s="274" t="s">
        <v>268</v>
      </c>
      <c r="AD27" s="274" t="s">
        <v>268</v>
      </c>
      <c r="AE27" s="274" t="s">
        <v>287</v>
      </c>
      <c r="AF27" s="274" t="s">
        <v>1811</v>
      </c>
      <c r="AG27" s="274" t="s">
        <v>875</v>
      </c>
      <c r="AH27" s="274" t="s">
        <v>1812</v>
      </c>
      <c r="AI27" s="274" t="s">
        <v>928</v>
      </c>
      <c r="AJ27" s="274" t="s">
        <v>268</v>
      </c>
      <c r="AK27" s="274" t="s">
        <v>366</v>
      </c>
      <c r="AL27" s="274" t="s">
        <v>268</v>
      </c>
      <c r="AM27" s="274" t="s">
        <v>288</v>
      </c>
      <c r="AN27" s="274" t="s">
        <v>268</v>
      </c>
      <c r="AO27" s="274" t="s">
        <v>268</v>
      </c>
      <c r="AP27" s="274" t="s">
        <v>268</v>
      </c>
      <c r="AQ27" s="274" t="s">
        <v>268</v>
      </c>
      <c r="AR27" s="274" t="s">
        <v>268</v>
      </c>
      <c r="AS27" s="274" t="s">
        <v>268</v>
      </c>
      <c r="AT27" s="274" t="s">
        <v>268</v>
      </c>
      <c r="AU27" s="274" t="s">
        <v>268</v>
      </c>
      <c r="AV27" s="274" t="s">
        <v>268</v>
      </c>
      <c r="AW27" s="274" t="s">
        <v>268</v>
      </c>
      <c r="AX27" s="274" t="s">
        <v>268</v>
      </c>
      <c r="AY27" s="274" t="s">
        <v>268</v>
      </c>
      <c r="AZ27" s="274" t="s">
        <v>268</v>
      </c>
      <c r="BA27" s="274" t="s">
        <v>268</v>
      </c>
      <c r="BB27" s="274" t="s">
        <v>268</v>
      </c>
      <c r="BC27" s="274" t="s">
        <v>268</v>
      </c>
      <c r="BD27" s="274" t="s">
        <v>268</v>
      </c>
      <c r="BE27" s="274" t="s">
        <v>268</v>
      </c>
      <c r="BF27" s="274" t="s">
        <v>268</v>
      </c>
      <c r="BG27" s="274" t="s">
        <v>268</v>
      </c>
      <c r="BH27" s="274" t="s">
        <v>268</v>
      </c>
      <c r="BI27" s="274" t="s">
        <v>268</v>
      </c>
      <c r="BJ27" s="274" t="s">
        <v>268</v>
      </c>
      <c r="BK27" s="274" t="s">
        <v>268</v>
      </c>
      <c r="BL27" s="274" t="s">
        <v>268</v>
      </c>
      <c r="BM27" s="274" t="s">
        <v>268</v>
      </c>
      <c r="BN27" s="274" t="s">
        <v>268</v>
      </c>
      <c r="BO27" s="274" t="s">
        <v>268</v>
      </c>
      <c r="BP27" s="274" t="s">
        <v>268</v>
      </c>
      <c r="BQ27" s="274" t="s">
        <v>268</v>
      </c>
      <c r="BR27" s="274" t="s">
        <v>268</v>
      </c>
      <c r="BS27" s="274" t="s">
        <v>268</v>
      </c>
      <c r="BT27" s="274" t="s">
        <v>268</v>
      </c>
      <c r="BU27" s="274" t="s">
        <v>268</v>
      </c>
      <c r="BV27" s="274" t="s">
        <v>268</v>
      </c>
      <c r="BW27" s="274" t="s">
        <v>268</v>
      </c>
      <c r="BX27" s="274" t="s">
        <v>268</v>
      </c>
      <c r="BY27" s="295">
        <v>80</v>
      </c>
      <c r="BZ27" s="295">
        <v>80</v>
      </c>
      <c r="CA27" s="298" t="s">
        <v>142</v>
      </c>
      <c r="CB27" s="297">
        <v>122</v>
      </c>
      <c r="CC27" s="284">
        <f t="shared" si="2"/>
        <v>0</v>
      </c>
      <c r="CD27" s="295">
        <f t="shared" si="3"/>
        <v>80</v>
      </c>
      <c r="CE27" s="284">
        <f t="shared" si="4"/>
        <v>0</v>
      </c>
      <c r="CF27" s="295">
        <f>(IF(CA27="D",1-(1*CE27),BZ27-(BZ27*CE27)))/365*CV27</f>
        <v>1</v>
      </c>
      <c r="CG27" s="274" t="s">
        <v>876</v>
      </c>
      <c r="CH27" s="274" t="s">
        <v>268</v>
      </c>
      <c r="CI27" s="274" t="s">
        <v>268</v>
      </c>
      <c r="CJ27" s="298" t="s">
        <v>269</v>
      </c>
      <c r="CK27" s="297">
        <v>5</v>
      </c>
      <c r="CL27" s="274" t="s">
        <v>268</v>
      </c>
      <c r="CM27" s="274" t="s">
        <v>268</v>
      </c>
      <c r="CN27" s="274" t="s">
        <v>268</v>
      </c>
      <c r="CO27" s="274" t="s">
        <v>268</v>
      </c>
      <c r="CP27" s="274" t="s">
        <v>268</v>
      </c>
      <c r="CQ27" s="274" t="s">
        <v>268</v>
      </c>
      <c r="CR27" s="274" t="s">
        <v>877</v>
      </c>
      <c r="CS27" s="274">
        <v>157.96</v>
      </c>
      <c r="CT27" s="274" t="s">
        <v>268</v>
      </c>
      <c r="CU27" s="274">
        <v>157.96</v>
      </c>
      <c r="CV27" s="274">
        <v>365</v>
      </c>
      <c r="CW27" s="274" t="s">
        <v>878</v>
      </c>
      <c r="CX27" s="274" t="s">
        <v>835</v>
      </c>
      <c r="CY27" s="274" t="s">
        <v>836</v>
      </c>
      <c r="CZ27" s="274" t="s">
        <v>837</v>
      </c>
      <c r="DA27" s="274" t="s">
        <v>268</v>
      </c>
      <c r="DB27" s="274" t="s">
        <v>268</v>
      </c>
      <c r="DC27" s="274" t="s">
        <v>268</v>
      </c>
      <c r="DD27" s="274" t="s">
        <v>268</v>
      </c>
      <c r="DE27" s="274" t="s">
        <v>268</v>
      </c>
      <c r="DF27" s="274" t="s">
        <v>268</v>
      </c>
      <c r="DG27" s="299">
        <f>IFERROR(IF(CA27="D",IF(CK27="A dispo.",CD27*VLOOKUP('DATI INPUT'!$F$27,TARIFFE_UD,2,FALSE),CD27*VLOOKUP(CK27,TARIFFE_UD,2,FALSE)),CD27*VLOOKUP(CB27-100,TARIFFE_UND,2,FALSE)),0)</f>
        <v>72.74211070301871</v>
      </c>
      <c r="DH27" s="299">
        <f>IFERROR(IF(CA27="D",IF(CK27="A dispo.",CF27*VLOOKUP('DATI INPUT'!$F$27,TARIFFE_UD,3,FALSE),CF27*VLOOKUP(CK27,TARIFFE_UD,3,FALSE)),CF27*VLOOKUP(CB27-100,TARIFFE_UND,3,FALSE)),0)</f>
        <v>98.863176602133862</v>
      </c>
    </row>
    <row r="28" spans="1:112" x14ac:dyDescent="0.25">
      <c r="A28" s="274" t="s">
        <v>2004</v>
      </c>
      <c r="B28" s="274" t="s">
        <v>496</v>
      </c>
      <c r="C28" s="274" t="s">
        <v>2005</v>
      </c>
      <c r="D28" s="274" t="s">
        <v>2006</v>
      </c>
      <c r="E28" s="274" t="s">
        <v>268</v>
      </c>
      <c r="F28" s="274" t="s">
        <v>156</v>
      </c>
      <c r="G28" s="274" t="s">
        <v>2007</v>
      </c>
      <c r="H28" s="274" t="s">
        <v>1137</v>
      </c>
      <c r="I28" s="274" t="s">
        <v>2008</v>
      </c>
      <c r="J28" s="274" t="s">
        <v>274</v>
      </c>
      <c r="K28" s="274" t="s">
        <v>2009</v>
      </c>
      <c r="L28" s="274" t="s">
        <v>960</v>
      </c>
      <c r="M28" s="274" t="s">
        <v>2010</v>
      </c>
      <c r="N28" s="274" t="s">
        <v>984</v>
      </c>
      <c r="O28" s="274" t="s">
        <v>873</v>
      </c>
      <c r="P28" s="274" t="s">
        <v>1310</v>
      </c>
      <c r="Q28" s="274" t="s">
        <v>299</v>
      </c>
      <c r="R28" s="274" t="s">
        <v>153</v>
      </c>
      <c r="S28" s="274" t="s">
        <v>268</v>
      </c>
      <c r="T28" s="274" t="s">
        <v>268</v>
      </c>
      <c r="U28" s="274" t="s">
        <v>268</v>
      </c>
      <c r="V28" s="274" t="s">
        <v>268</v>
      </c>
      <c r="W28" s="274" t="s">
        <v>2010</v>
      </c>
      <c r="X28" s="274" t="s">
        <v>1310</v>
      </c>
      <c r="Y28" s="274" t="s">
        <v>299</v>
      </c>
      <c r="Z28" s="274" t="s">
        <v>153</v>
      </c>
      <c r="AA28" s="274" t="s">
        <v>268</v>
      </c>
      <c r="AB28" s="274" t="s">
        <v>268</v>
      </c>
      <c r="AC28" s="274" t="s">
        <v>268</v>
      </c>
      <c r="AD28" s="274" t="s">
        <v>268</v>
      </c>
      <c r="AE28" s="274" t="s">
        <v>287</v>
      </c>
      <c r="AF28" s="274" t="s">
        <v>1811</v>
      </c>
      <c r="AG28" s="274" t="s">
        <v>875</v>
      </c>
      <c r="AH28" s="274" t="s">
        <v>1812</v>
      </c>
      <c r="AI28" s="274" t="s">
        <v>2011</v>
      </c>
      <c r="AJ28" s="274" t="s">
        <v>268</v>
      </c>
      <c r="AK28" s="274" t="s">
        <v>366</v>
      </c>
      <c r="AL28" s="274" t="s">
        <v>268</v>
      </c>
      <c r="AM28" s="274" t="s">
        <v>355</v>
      </c>
      <c r="AN28" s="274" t="s">
        <v>268</v>
      </c>
      <c r="AO28" s="274" t="s">
        <v>268</v>
      </c>
      <c r="AP28" s="274" t="s">
        <v>268</v>
      </c>
      <c r="AQ28" s="274" t="s">
        <v>268</v>
      </c>
      <c r="AR28" s="274" t="s">
        <v>268</v>
      </c>
      <c r="AS28" s="274" t="s">
        <v>268</v>
      </c>
      <c r="AT28" s="274" t="s">
        <v>268</v>
      </c>
      <c r="AU28" s="274" t="s">
        <v>268</v>
      </c>
      <c r="AV28" s="274" t="s">
        <v>268</v>
      </c>
      <c r="AW28" s="274" t="s">
        <v>268</v>
      </c>
      <c r="AX28" s="274" t="s">
        <v>268</v>
      </c>
      <c r="AY28" s="274" t="s">
        <v>268</v>
      </c>
      <c r="AZ28" s="274" t="s">
        <v>268</v>
      </c>
      <c r="BA28" s="274" t="s">
        <v>268</v>
      </c>
      <c r="BB28" s="274" t="s">
        <v>268</v>
      </c>
      <c r="BC28" s="274" t="s">
        <v>268</v>
      </c>
      <c r="BD28" s="274" t="s">
        <v>268</v>
      </c>
      <c r="BE28" s="274" t="s">
        <v>268</v>
      </c>
      <c r="BF28" s="274" t="s">
        <v>268</v>
      </c>
      <c r="BG28" s="274" t="s">
        <v>268</v>
      </c>
      <c r="BH28" s="274" t="s">
        <v>268</v>
      </c>
      <c r="BI28" s="274" t="s">
        <v>268</v>
      </c>
      <c r="BJ28" s="274" t="s">
        <v>268</v>
      </c>
      <c r="BK28" s="274" t="s">
        <v>268</v>
      </c>
      <c r="BL28" s="274" t="s">
        <v>268</v>
      </c>
      <c r="BM28" s="274" t="s">
        <v>268</v>
      </c>
      <c r="BN28" s="274" t="s">
        <v>268</v>
      </c>
      <c r="BO28" s="274" t="s">
        <v>268</v>
      </c>
      <c r="BP28" s="274" t="s">
        <v>268</v>
      </c>
      <c r="BQ28" s="274" t="s">
        <v>268</v>
      </c>
      <c r="BR28" s="274" t="s">
        <v>268</v>
      </c>
      <c r="BS28" s="274" t="s">
        <v>268</v>
      </c>
      <c r="BT28" s="274" t="s">
        <v>268</v>
      </c>
      <c r="BU28" s="274" t="s">
        <v>268</v>
      </c>
      <c r="BV28" s="274" t="s">
        <v>268</v>
      </c>
      <c r="BW28" s="274" t="s">
        <v>268</v>
      </c>
      <c r="BX28" s="274" t="s">
        <v>268</v>
      </c>
      <c r="BY28" s="295">
        <v>220</v>
      </c>
      <c r="BZ28" s="295">
        <v>220</v>
      </c>
      <c r="CA28" s="298" t="s">
        <v>142</v>
      </c>
      <c r="CB28" s="297">
        <v>122</v>
      </c>
      <c r="CC28" s="284">
        <f t="shared" si="2"/>
        <v>0</v>
      </c>
      <c r="CD28" s="295">
        <f t="shared" si="3"/>
        <v>220</v>
      </c>
      <c r="CE28" s="284">
        <f t="shared" si="4"/>
        <v>0</v>
      </c>
      <c r="CF28" s="295">
        <f t="shared" si="5"/>
        <v>1</v>
      </c>
      <c r="CG28" s="274" t="s">
        <v>876</v>
      </c>
      <c r="CH28" s="274" t="s">
        <v>268</v>
      </c>
      <c r="CI28" s="274" t="s">
        <v>268</v>
      </c>
      <c r="CJ28" s="298" t="s">
        <v>282</v>
      </c>
      <c r="CK28" s="297">
        <v>4</v>
      </c>
      <c r="CL28" s="274" t="s">
        <v>268</v>
      </c>
      <c r="CM28" s="274" t="s">
        <v>268</v>
      </c>
      <c r="CN28" s="274" t="s">
        <v>268</v>
      </c>
      <c r="CO28" s="274" t="s">
        <v>268</v>
      </c>
      <c r="CP28" s="274" t="s">
        <v>268</v>
      </c>
      <c r="CQ28" s="274" t="s">
        <v>268</v>
      </c>
      <c r="CR28" s="274" t="s">
        <v>877</v>
      </c>
      <c r="CS28" s="274">
        <v>200.62</v>
      </c>
      <c r="CT28" s="274" t="s">
        <v>268</v>
      </c>
      <c r="CU28" s="274">
        <v>200.62</v>
      </c>
      <c r="CV28" s="274">
        <v>365</v>
      </c>
      <c r="CW28" s="274" t="s">
        <v>878</v>
      </c>
      <c r="CX28" s="274" t="s">
        <v>835</v>
      </c>
      <c r="CY28" s="274" t="s">
        <v>836</v>
      </c>
      <c r="CZ28" s="274" t="s">
        <v>837</v>
      </c>
      <c r="DA28" s="274" t="s">
        <v>268</v>
      </c>
      <c r="DB28" s="274" t="s">
        <v>268</v>
      </c>
      <c r="DC28" s="274" t="s">
        <v>268</v>
      </c>
      <c r="DD28" s="274" t="s">
        <v>268</v>
      </c>
      <c r="DE28" s="274" t="s">
        <v>268</v>
      </c>
      <c r="DF28" s="274" t="s">
        <v>268</v>
      </c>
      <c r="DG28" s="299">
        <f>IFERROR(IF(CA28="D",IF(CK28="A dispo.",CD28*VLOOKUP('DATI INPUT'!$F$27,TARIFFE_UD,2,FALSE),CD28*VLOOKUP(CK28,TARIFFE_UD,2,FALSE)),CD28*VLOOKUP(CB28-100,TARIFFE_UND,2,FALSE)),0)</f>
        <v>187.13494608276588</v>
      </c>
      <c r="DH28" s="299">
        <f>IFERROR(IF(CA28="D",IF(CK28="A dispo.",CF28*VLOOKUP('DATI INPUT'!$F$27,TARIFFE_UD,3,FALSE),CF28*VLOOKUP(CK28,TARIFFE_UD,3,FALSE)),CF28*VLOOKUP(CB28-100,TARIFFE_UND,3,FALSE)),0)</f>
        <v>73.78284271486686</v>
      </c>
    </row>
    <row r="29" spans="1:112" x14ac:dyDescent="0.25">
      <c r="A29" s="274" t="s">
        <v>2012</v>
      </c>
      <c r="B29" s="274" t="s">
        <v>496</v>
      </c>
      <c r="C29" s="274" t="s">
        <v>337</v>
      </c>
      <c r="D29" s="274" t="s">
        <v>2006</v>
      </c>
      <c r="E29" s="274" t="s">
        <v>268</v>
      </c>
      <c r="F29" s="274" t="s">
        <v>156</v>
      </c>
      <c r="G29" s="274" t="s">
        <v>2007</v>
      </c>
      <c r="H29" s="274" t="s">
        <v>1137</v>
      </c>
      <c r="I29" s="274" t="s">
        <v>2008</v>
      </c>
      <c r="J29" s="274" t="s">
        <v>274</v>
      </c>
      <c r="K29" s="274" t="s">
        <v>2009</v>
      </c>
      <c r="L29" s="274" t="s">
        <v>960</v>
      </c>
      <c r="M29" s="274" t="s">
        <v>2010</v>
      </c>
      <c r="N29" s="274" t="s">
        <v>984</v>
      </c>
      <c r="O29" s="274" t="s">
        <v>873</v>
      </c>
      <c r="P29" s="274" t="s">
        <v>1310</v>
      </c>
      <c r="Q29" s="274" t="s">
        <v>299</v>
      </c>
      <c r="R29" s="274" t="s">
        <v>153</v>
      </c>
      <c r="S29" s="274" t="s">
        <v>268</v>
      </c>
      <c r="T29" s="274" t="s">
        <v>268</v>
      </c>
      <c r="U29" s="274" t="s">
        <v>268</v>
      </c>
      <c r="V29" s="274" t="s">
        <v>268</v>
      </c>
      <c r="W29" s="274" t="s">
        <v>2010</v>
      </c>
      <c r="X29" s="274" t="s">
        <v>1310</v>
      </c>
      <c r="Y29" s="274" t="s">
        <v>299</v>
      </c>
      <c r="Z29" s="274" t="s">
        <v>153</v>
      </c>
      <c r="AA29" s="274" t="s">
        <v>268</v>
      </c>
      <c r="AB29" s="274" t="s">
        <v>268</v>
      </c>
      <c r="AC29" s="274" t="s">
        <v>268</v>
      </c>
      <c r="AD29" s="274" t="s">
        <v>268</v>
      </c>
      <c r="AE29" s="274" t="s">
        <v>287</v>
      </c>
      <c r="AF29" s="274" t="s">
        <v>1811</v>
      </c>
      <c r="AG29" s="274" t="s">
        <v>875</v>
      </c>
      <c r="AH29" s="274" t="s">
        <v>1812</v>
      </c>
      <c r="AI29" s="274" t="s">
        <v>2011</v>
      </c>
      <c r="AJ29" s="274" t="s">
        <v>268</v>
      </c>
      <c r="AK29" s="274" t="s">
        <v>377</v>
      </c>
      <c r="AL29" s="274" t="s">
        <v>268</v>
      </c>
      <c r="AM29" s="274" t="s">
        <v>353</v>
      </c>
      <c r="AN29" s="274" t="s">
        <v>268</v>
      </c>
      <c r="AO29" s="274" t="s">
        <v>268</v>
      </c>
      <c r="AP29" s="274" t="s">
        <v>268</v>
      </c>
      <c r="AQ29" s="274" t="s">
        <v>268</v>
      </c>
      <c r="AR29" s="274" t="s">
        <v>268</v>
      </c>
      <c r="AS29" s="274" t="s">
        <v>268</v>
      </c>
      <c r="AT29" s="274" t="s">
        <v>268</v>
      </c>
      <c r="AU29" s="274" t="s">
        <v>268</v>
      </c>
      <c r="AV29" s="274" t="s">
        <v>268</v>
      </c>
      <c r="AW29" s="274" t="s">
        <v>268</v>
      </c>
      <c r="AX29" s="274" t="s">
        <v>268</v>
      </c>
      <c r="AY29" s="274" t="s">
        <v>268</v>
      </c>
      <c r="AZ29" s="274" t="s">
        <v>268</v>
      </c>
      <c r="BA29" s="274" t="s">
        <v>268</v>
      </c>
      <c r="BB29" s="274" t="s">
        <v>268</v>
      </c>
      <c r="BC29" s="274" t="s">
        <v>268</v>
      </c>
      <c r="BD29" s="274" t="s">
        <v>268</v>
      </c>
      <c r="BE29" s="274" t="s">
        <v>268</v>
      </c>
      <c r="BF29" s="274" t="s">
        <v>268</v>
      </c>
      <c r="BG29" s="274" t="s">
        <v>268</v>
      </c>
      <c r="BH29" s="274" t="s">
        <v>268</v>
      </c>
      <c r="BI29" s="274" t="s">
        <v>268</v>
      </c>
      <c r="BJ29" s="274" t="s">
        <v>268</v>
      </c>
      <c r="BK29" s="274" t="s">
        <v>268</v>
      </c>
      <c r="BL29" s="274" t="s">
        <v>268</v>
      </c>
      <c r="BM29" s="274" t="s">
        <v>268</v>
      </c>
      <c r="BN29" s="274" t="s">
        <v>268</v>
      </c>
      <c r="BO29" s="274" t="s">
        <v>268</v>
      </c>
      <c r="BP29" s="274" t="s">
        <v>268</v>
      </c>
      <c r="BQ29" s="274" t="s">
        <v>268</v>
      </c>
      <c r="BR29" s="274" t="s">
        <v>268</v>
      </c>
      <c r="BS29" s="274" t="s">
        <v>268</v>
      </c>
      <c r="BT29" s="274" t="s">
        <v>268</v>
      </c>
      <c r="BU29" s="274" t="s">
        <v>268</v>
      </c>
      <c r="BV29" s="274" t="s">
        <v>268</v>
      </c>
      <c r="BW29" s="274" t="s">
        <v>268</v>
      </c>
      <c r="BX29" s="274" t="s">
        <v>268</v>
      </c>
      <c r="BY29" s="295">
        <v>20</v>
      </c>
      <c r="BZ29" s="295">
        <v>20</v>
      </c>
      <c r="CA29" s="298" t="s">
        <v>142</v>
      </c>
      <c r="CB29" s="297">
        <v>123</v>
      </c>
      <c r="CC29" s="284">
        <f t="shared" si="2"/>
        <v>0</v>
      </c>
      <c r="CD29" s="295">
        <f t="shared" si="3"/>
        <v>20</v>
      </c>
      <c r="CE29" s="284">
        <f t="shared" si="4"/>
        <v>1</v>
      </c>
      <c r="CF29" s="295">
        <f t="shared" si="5"/>
        <v>0</v>
      </c>
      <c r="CG29" s="274" t="s">
        <v>1817</v>
      </c>
      <c r="CH29" s="274" t="s">
        <v>268</v>
      </c>
      <c r="CI29" s="274" t="s">
        <v>268</v>
      </c>
      <c r="CJ29" s="298" t="s">
        <v>282</v>
      </c>
      <c r="CK29" s="297">
        <v>4</v>
      </c>
      <c r="CL29" s="274" t="s">
        <v>268</v>
      </c>
      <c r="CM29" s="274" t="s">
        <v>268</v>
      </c>
      <c r="CN29" s="274" t="s">
        <v>268</v>
      </c>
      <c r="CO29" s="274" t="s">
        <v>268</v>
      </c>
      <c r="CP29" s="274" t="s">
        <v>268</v>
      </c>
      <c r="CQ29" s="274" t="s">
        <v>268</v>
      </c>
      <c r="CR29" s="274" t="s">
        <v>877</v>
      </c>
      <c r="CS29" s="274">
        <v>10.6</v>
      </c>
      <c r="CT29" s="274" t="s">
        <v>268</v>
      </c>
      <c r="CU29" s="274">
        <v>10.6</v>
      </c>
      <c r="CV29" s="274">
        <v>365</v>
      </c>
      <c r="CW29" s="274" t="s">
        <v>878</v>
      </c>
      <c r="CX29" s="274" t="s">
        <v>835</v>
      </c>
      <c r="CY29" s="274" t="s">
        <v>836</v>
      </c>
      <c r="CZ29" s="274" t="s">
        <v>837</v>
      </c>
      <c r="DA29" s="274" t="s">
        <v>268</v>
      </c>
      <c r="DB29" s="274" t="s">
        <v>268</v>
      </c>
      <c r="DC29" s="274" t="s">
        <v>268</v>
      </c>
      <c r="DD29" s="274" t="s">
        <v>268</v>
      </c>
      <c r="DE29" s="274" t="s">
        <v>268</v>
      </c>
      <c r="DF29" s="274" t="s">
        <v>268</v>
      </c>
      <c r="DG29" s="299">
        <f>IFERROR(IF(CA29="D",IF(CK29="A dispo.",CD29*VLOOKUP('DATI INPUT'!$F$27,TARIFFE_UD,2,FALSE),CD29*VLOOKUP(CK29,TARIFFE_UD,2,FALSE)),CD29*VLOOKUP(CB29-100,TARIFFE_UND,2,FALSE)),0)</f>
        <v>17.01226782570599</v>
      </c>
      <c r="DH29" s="299">
        <f>IFERROR(IF(CA29="D",IF(CK29="A dispo.",CF29*VLOOKUP('DATI INPUT'!$F$27,TARIFFE_UD,3,FALSE),CF29*VLOOKUP(CK29,TARIFFE_UD,3,FALSE)),CF29*VLOOKUP(CB29-100,TARIFFE_UND,3,FALSE)),0)</f>
        <v>0</v>
      </c>
    </row>
    <row r="30" spans="1:112" hidden="1" x14ac:dyDescent="0.25">
      <c r="A30" s="274" t="s">
        <v>2013</v>
      </c>
      <c r="B30" s="274" t="s">
        <v>493</v>
      </c>
      <c r="C30" s="274" t="s">
        <v>2014</v>
      </c>
      <c r="D30" s="274" t="s">
        <v>2015</v>
      </c>
      <c r="E30" s="274" t="s">
        <v>268</v>
      </c>
      <c r="F30" s="274" t="s">
        <v>156</v>
      </c>
      <c r="G30" s="274" t="s">
        <v>2016</v>
      </c>
      <c r="H30" s="274" t="s">
        <v>1137</v>
      </c>
      <c r="I30" s="274" t="s">
        <v>2017</v>
      </c>
      <c r="J30" s="274" t="s">
        <v>156</v>
      </c>
      <c r="K30" s="274" t="s">
        <v>2018</v>
      </c>
      <c r="L30" s="274" t="s">
        <v>960</v>
      </c>
      <c r="M30" s="274" t="s">
        <v>2019</v>
      </c>
      <c r="N30" s="274" t="s">
        <v>303</v>
      </c>
      <c r="O30" s="274" t="s">
        <v>908</v>
      </c>
      <c r="P30" s="274" t="s">
        <v>2020</v>
      </c>
      <c r="Q30" s="274" t="s">
        <v>282</v>
      </c>
      <c r="R30" s="274" t="s">
        <v>268</v>
      </c>
      <c r="S30" s="274" t="s">
        <v>268</v>
      </c>
      <c r="T30" s="274" t="s">
        <v>268</v>
      </c>
      <c r="U30" s="274" t="s">
        <v>268</v>
      </c>
      <c r="V30" s="274" t="s">
        <v>268</v>
      </c>
      <c r="W30" s="274" t="s">
        <v>1522</v>
      </c>
      <c r="X30" s="274" t="s">
        <v>1310</v>
      </c>
      <c r="Y30" s="274" t="s">
        <v>346</v>
      </c>
      <c r="Z30" s="274" t="s">
        <v>268</v>
      </c>
      <c r="AA30" s="274" t="s">
        <v>268</v>
      </c>
      <c r="AB30" s="274" t="s">
        <v>268</v>
      </c>
      <c r="AC30" s="274" t="s">
        <v>268</v>
      </c>
      <c r="AD30" s="274" t="s">
        <v>268</v>
      </c>
      <c r="AE30" s="274" t="s">
        <v>287</v>
      </c>
      <c r="AF30" s="274" t="s">
        <v>1811</v>
      </c>
      <c r="AG30" s="274" t="s">
        <v>875</v>
      </c>
      <c r="AH30" s="274" t="s">
        <v>1812</v>
      </c>
      <c r="AI30" s="274" t="s">
        <v>741</v>
      </c>
      <c r="AJ30" s="274" t="s">
        <v>268</v>
      </c>
      <c r="AK30" s="274" t="s">
        <v>382</v>
      </c>
      <c r="AL30" s="274" t="s">
        <v>268</v>
      </c>
      <c r="AM30" s="274" t="s">
        <v>288</v>
      </c>
      <c r="AN30" s="274" t="s">
        <v>268</v>
      </c>
      <c r="AO30" s="274" t="s">
        <v>268</v>
      </c>
      <c r="AP30" s="274" t="s">
        <v>268</v>
      </c>
      <c r="AQ30" s="274" t="s">
        <v>268</v>
      </c>
      <c r="AR30" s="274" t="s">
        <v>268</v>
      </c>
      <c r="AS30" s="274" t="s">
        <v>268</v>
      </c>
      <c r="AT30" s="274" t="s">
        <v>268</v>
      </c>
      <c r="AU30" s="274" t="s">
        <v>268</v>
      </c>
      <c r="AV30" s="274" t="s">
        <v>268</v>
      </c>
      <c r="AW30" s="274" t="s">
        <v>268</v>
      </c>
      <c r="AX30" s="274" t="s">
        <v>268</v>
      </c>
      <c r="AY30" s="274" t="s">
        <v>268</v>
      </c>
      <c r="AZ30" s="274" t="s">
        <v>268</v>
      </c>
      <c r="BA30" s="274" t="s">
        <v>268</v>
      </c>
      <c r="BB30" s="274" t="s">
        <v>268</v>
      </c>
      <c r="BC30" s="274" t="s">
        <v>268</v>
      </c>
      <c r="BD30" s="274" t="s">
        <v>268</v>
      </c>
      <c r="BE30" s="274" t="s">
        <v>268</v>
      </c>
      <c r="BF30" s="274" t="s">
        <v>268</v>
      </c>
      <c r="BG30" s="274" t="s">
        <v>268</v>
      </c>
      <c r="BH30" s="274" t="s">
        <v>268</v>
      </c>
      <c r="BI30" s="274" t="s">
        <v>268</v>
      </c>
      <c r="BJ30" s="274" t="s">
        <v>268</v>
      </c>
      <c r="BK30" s="274" t="s">
        <v>268</v>
      </c>
      <c r="BL30" s="274" t="s">
        <v>268</v>
      </c>
      <c r="BM30" s="274" t="s">
        <v>268</v>
      </c>
      <c r="BN30" s="274" t="s">
        <v>268</v>
      </c>
      <c r="BO30" s="274" t="s">
        <v>268</v>
      </c>
      <c r="BP30" s="274" t="s">
        <v>268</v>
      </c>
      <c r="BQ30" s="274" t="s">
        <v>268</v>
      </c>
      <c r="BR30" s="274" t="s">
        <v>268</v>
      </c>
      <c r="BS30" s="274" t="s">
        <v>268</v>
      </c>
      <c r="BT30" s="274" t="s">
        <v>268</v>
      </c>
      <c r="BU30" s="274" t="s">
        <v>268</v>
      </c>
      <c r="BV30" s="274" t="s">
        <v>268</v>
      </c>
      <c r="BW30" s="274" t="s">
        <v>268</v>
      </c>
      <c r="BX30" s="274" t="s">
        <v>268</v>
      </c>
      <c r="BY30" s="295">
        <v>65</v>
      </c>
      <c r="BZ30" s="295">
        <v>65</v>
      </c>
      <c r="CA30" s="298" t="s">
        <v>142</v>
      </c>
      <c r="CB30" s="297">
        <v>122</v>
      </c>
      <c r="CC30" s="284">
        <f t="shared" si="2"/>
        <v>0</v>
      </c>
      <c r="CD30" s="295">
        <f t="shared" si="3"/>
        <v>65</v>
      </c>
      <c r="CE30" s="284">
        <f t="shared" si="4"/>
        <v>0</v>
      </c>
      <c r="CF30" s="295">
        <f t="shared" si="5"/>
        <v>1</v>
      </c>
      <c r="CG30" s="274" t="s">
        <v>876</v>
      </c>
      <c r="CH30" s="274" t="s">
        <v>268</v>
      </c>
      <c r="CI30" s="274" t="s">
        <v>268</v>
      </c>
      <c r="CJ30" s="298" t="s">
        <v>268</v>
      </c>
      <c r="CK30" s="298" t="s">
        <v>736</v>
      </c>
      <c r="CL30" s="274" t="s">
        <v>268</v>
      </c>
      <c r="CM30" s="274" t="s">
        <v>268</v>
      </c>
      <c r="CN30" s="274" t="s">
        <v>268</v>
      </c>
      <c r="CO30" s="274" t="s">
        <v>268</v>
      </c>
      <c r="CP30" s="274" t="s">
        <v>268</v>
      </c>
      <c r="CQ30" s="274" t="s">
        <v>268</v>
      </c>
      <c r="CR30" s="274" t="s">
        <v>877</v>
      </c>
      <c r="CS30" s="274">
        <v>84.41</v>
      </c>
      <c r="CT30" s="274" t="s">
        <v>268</v>
      </c>
      <c r="CU30" s="274">
        <v>84.41</v>
      </c>
      <c r="CV30" s="274">
        <v>365</v>
      </c>
      <c r="CW30" s="274" t="s">
        <v>878</v>
      </c>
      <c r="CX30" s="274" t="s">
        <v>835</v>
      </c>
      <c r="CY30" s="274" t="s">
        <v>836</v>
      </c>
      <c r="CZ30" s="274" t="s">
        <v>837</v>
      </c>
      <c r="DA30" s="274" t="s">
        <v>268</v>
      </c>
      <c r="DB30" s="274" t="s">
        <v>268</v>
      </c>
      <c r="DC30" s="274" t="s">
        <v>268</v>
      </c>
      <c r="DD30" s="274" t="s">
        <v>268</v>
      </c>
      <c r="DE30" s="274" t="s">
        <v>268</v>
      </c>
      <c r="DF30" s="274" t="s">
        <v>268</v>
      </c>
      <c r="DG30" s="299">
        <f>IFERROR(IF(CA30="D",IF(CK30="A dispo.",CD30*VLOOKUP('DATI INPUT'!$F$27,TARIFFE_UD,2,FALSE),CD30*VLOOKUP(CK30,TARIFFE_UD,2,FALSE)),CD30*VLOOKUP(CB30-100,TARIFFE_UND,2,FALSE)),0)</f>
        <v>51.476775920886219</v>
      </c>
      <c r="DH30" s="299">
        <f>IFERROR(IF(CA30="D",IF(CK30="A dispo.",CF30*VLOOKUP('DATI INPUT'!$F$27,TARIFFE_UD,3,FALSE),CF30*VLOOKUP(CK30,TARIFFE_UD,3,FALSE)),CF30*VLOOKUP(CB30-100,TARIFFE_UND,3,FALSE)),0)</f>
        <v>60.367780403072892</v>
      </c>
    </row>
    <row r="31" spans="1:112" hidden="1" x14ac:dyDescent="0.25">
      <c r="A31" s="274" t="s">
        <v>2021</v>
      </c>
      <c r="B31" s="274" t="s">
        <v>493</v>
      </c>
      <c r="C31" s="274" t="s">
        <v>2022</v>
      </c>
      <c r="D31" s="274" t="s">
        <v>2015</v>
      </c>
      <c r="E31" s="274" t="s">
        <v>268</v>
      </c>
      <c r="F31" s="274" t="s">
        <v>156</v>
      </c>
      <c r="G31" s="274" t="s">
        <v>2016</v>
      </c>
      <c r="H31" s="274" t="s">
        <v>1137</v>
      </c>
      <c r="I31" s="274" t="s">
        <v>2017</v>
      </c>
      <c r="J31" s="274" t="s">
        <v>156</v>
      </c>
      <c r="K31" s="274" t="s">
        <v>2018</v>
      </c>
      <c r="L31" s="274" t="s">
        <v>960</v>
      </c>
      <c r="M31" s="274" t="s">
        <v>2019</v>
      </c>
      <c r="N31" s="274" t="s">
        <v>303</v>
      </c>
      <c r="O31" s="274" t="s">
        <v>908</v>
      </c>
      <c r="P31" s="274" t="s">
        <v>2020</v>
      </c>
      <c r="Q31" s="274" t="s">
        <v>282</v>
      </c>
      <c r="R31" s="274" t="s">
        <v>268</v>
      </c>
      <c r="S31" s="274" t="s">
        <v>268</v>
      </c>
      <c r="T31" s="274" t="s">
        <v>268</v>
      </c>
      <c r="U31" s="274" t="s">
        <v>268</v>
      </c>
      <c r="V31" s="274" t="s">
        <v>268</v>
      </c>
      <c r="W31" s="274" t="s">
        <v>2023</v>
      </c>
      <c r="X31" s="274" t="s">
        <v>613</v>
      </c>
      <c r="Y31" s="274" t="s">
        <v>555</v>
      </c>
      <c r="Z31" s="274" t="s">
        <v>268</v>
      </c>
      <c r="AA31" s="274" t="s">
        <v>268</v>
      </c>
      <c r="AB31" s="274" t="s">
        <v>268</v>
      </c>
      <c r="AC31" s="274" t="s">
        <v>268</v>
      </c>
      <c r="AD31" s="274" t="s">
        <v>268</v>
      </c>
      <c r="AE31" s="274" t="s">
        <v>287</v>
      </c>
      <c r="AF31" s="274" t="s">
        <v>1811</v>
      </c>
      <c r="AG31" s="274" t="s">
        <v>875</v>
      </c>
      <c r="AH31" s="274" t="s">
        <v>1812</v>
      </c>
      <c r="AI31" s="274" t="s">
        <v>741</v>
      </c>
      <c r="AJ31" s="274" t="s">
        <v>268</v>
      </c>
      <c r="AK31" s="274" t="s">
        <v>410</v>
      </c>
      <c r="AL31" s="274" t="s">
        <v>268</v>
      </c>
      <c r="AM31" s="274" t="s">
        <v>353</v>
      </c>
      <c r="AN31" s="274" t="s">
        <v>268</v>
      </c>
      <c r="AO31" s="274" t="s">
        <v>268</v>
      </c>
      <c r="AP31" s="274" t="s">
        <v>268</v>
      </c>
      <c r="AQ31" s="274" t="s">
        <v>268</v>
      </c>
      <c r="AR31" s="274" t="s">
        <v>268</v>
      </c>
      <c r="AS31" s="274" t="s">
        <v>268</v>
      </c>
      <c r="AT31" s="274" t="s">
        <v>268</v>
      </c>
      <c r="AU31" s="274" t="s">
        <v>268</v>
      </c>
      <c r="AV31" s="274" t="s">
        <v>268</v>
      </c>
      <c r="AW31" s="274" t="s">
        <v>268</v>
      </c>
      <c r="AX31" s="274" t="s">
        <v>268</v>
      </c>
      <c r="AY31" s="274" t="s">
        <v>268</v>
      </c>
      <c r="AZ31" s="274" t="s">
        <v>268</v>
      </c>
      <c r="BA31" s="274" t="s">
        <v>268</v>
      </c>
      <c r="BB31" s="274" t="s">
        <v>268</v>
      </c>
      <c r="BC31" s="274" t="s">
        <v>268</v>
      </c>
      <c r="BD31" s="274" t="s">
        <v>268</v>
      </c>
      <c r="BE31" s="274" t="s">
        <v>268</v>
      </c>
      <c r="BF31" s="274" t="s">
        <v>268</v>
      </c>
      <c r="BG31" s="274" t="s">
        <v>268</v>
      </c>
      <c r="BH31" s="274" t="s">
        <v>268</v>
      </c>
      <c r="BI31" s="274" t="s">
        <v>268</v>
      </c>
      <c r="BJ31" s="274" t="s">
        <v>268</v>
      </c>
      <c r="BK31" s="274" t="s">
        <v>268</v>
      </c>
      <c r="BL31" s="274" t="s">
        <v>268</v>
      </c>
      <c r="BM31" s="274" t="s">
        <v>268</v>
      </c>
      <c r="BN31" s="274" t="s">
        <v>268</v>
      </c>
      <c r="BO31" s="274" t="s">
        <v>268</v>
      </c>
      <c r="BP31" s="274" t="s">
        <v>268</v>
      </c>
      <c r="BQ31" s="274" t="s">
        <v>268</v>
      </c>
      <c r="BR31" s="274" t="s">
        <v>268</v>
      </c>
      <c r="BS31" s="274" t="s">
        <v>268</v>
      </c>
      <c r="BT31" s="274" t="s">
        <v>268</v>
      </c>
      <c r="BU31" s="274" t="s">
        <v>268</v>
      </c>
      <c r="BV31" s="274" t="s">
        <v>268</v>
      </c>
      <c r="BW31" s="274" t="s">
        <v>268</v>
      </c>
      <c r="BX31" s="274" t="s">
        <v>268</v>
      </c>
      <c r="BY31" s="295">
        <v>15</v>
      </c>
      <c r="BZ31" s="295">
        <v>15</v>
      </c>
      <c r="CA31" s="298" t="s">
        <v>142</v>
      </c>
      <c r="CB31" s="297">
        <v>123</v>
      </c>
      <c r="CC31" s="284">
        <f t="shared" si="2"/>
        <v>0</v>
      </c>
      <c r="CD31" s="295">
        <f t="shared" si="3"/>
        <v>15</v>
      </c>
      <c r="CE31" s="284">
        <f t="shared" si="4"/>
        <v>1</v>
      </c>
      <c r="CF31" s="295">
        <f t="shared" si="5"/>
        <v>0</v>
      </c>
      <c r="CG31" s="274" t="s">
        <v>1817</v>
      </c>
      <c r="CH31" s="274" t="s">
        <v>268</v>
      </c>
      <c r="CI31" s="274" t="s">
        <v>268</v>
      </c>
      <c r="CJ31" s="298" t="s">
        <v>268</v>
      </c>
      <c r="CK31" s="298" t="s">
        <v>736</v>
      </c>
      <c r="CL31" s="274" t="s">
        <v>268</v>
      </c>
      <c r="CM31" s="274" t="s">
        <v>268</v>
      </c>
      <c r="CN31" s="274" t="s">
        <v>268</v>
      </c>
      <c r="CO31" s="274" t="s">
        <v>268</v>
      </c>
      <c r="CP31" s="274" t="s">
        <v>268</v>
      </c>
      <c r="CQ31" s="274" t="s">
        <v>268</v>
      </c>
      <c r="CR31" s="274" t="s">
        <v>877</v>
      </c>
      <c r="CS31" s="274">
        <v>7.35</v>
      </c>
      <c r="CT31" s="274" t="s">
        <v>268</v>
      </c>
      <c r="CU31" s="274">
        <v>7.35</v>
      </c>
      <c r="CV31" s="274">
        <v>365</v>
      </c>
      <c r="CW31" s="274" t="s">
        <v>878</v>
      </c>
      <c r="CX31" s="274" t="s">
        <v>835</v>
      </c>
      <c r="CY31" s="274" t="s">
        <v>836</v>
      </c>
      <c r="CZ31" s="274" t="s">
        <v>837</v>
      </c>
      <c r="DA31" s="274" t="s">
        <v>268</v>
      </c>
      <c r="DB31" s="274" t="s">
        <v>268</v>
      </c>
      <c r="DC31" s="274" t="s">
        <v>268</v>
      </c>
      <c r="DD31" s="274" t="s">
        <v>268</v>
      </c>
      <c r="DE31" s="274" t="s">
        <v>268</v>
      </c>
      <c r="DF31" s="274" t="s">
        <v>268</v>
      </c>
      <c r="DG31" s="299">
        <f>IFERROR(IF(CA31="D",IF(CK31="A dispo.",CD31*VLOOKUP('DATI INPUT'!$F$27,TARIFFE_UD,2,FALSE),CD31*VLOOKUP(CK31,TARIFFE_UD,2,FALSE)),CD31*VLOOKUP(CB31-100,TARIFFE_UND,2,FALSE)),0)</f>
        <v>11.879255981742974</v>
      </c>
      <c r="DH31" s="299">
        <f>IFERROR(IF(CA31="D",IF(CK31="A dispo.",CF31*VLOOKUP('DATI INPUT'!$F$27,TARIFFE_UD,3,FALSE),CF31*VLOOKUP(CK31,TARIFFE_UD,3,FALSE)),CF31*VLOOKUP(CB31-100,TARIFFE_UND,3,FALSE)),0)</f>
        <v>0</v>
      </c>
    </row>
    <row r="32" spans="1:112" hidden="1" x14ac:dyDescent="0.25">
      <c r="A32" s="274" t="s">
        <v>2024</v>
      </c>
      <c r="B32" s="274" t="s">
        <v>488</v>
      </c>
      <c r="C32" s="274" t="s">
        <v>2025</v>
      </c>
      <c r="D32" s="274" t="s">
        <v>2026</v>
      </c>
      <c r="E32" s="274" t="s">
        <v>268</v>
      </c>
      <c r="F32" s="274" t="s">
        <v>156</v>
      </c>
      <c r="G32" s="274" t="s">
        <v>2027</v>
      </c>
      <c r="H32" s="274" t="s">
        <v>1137</v>
      </c>
      <c r="I32" s="274" t="s">
        <v>475</v>
      </c>
      <c r="J32" s="274" t="s">
        <v>274</v>
      </c>
      <c r="K32" s="274" t="s">
        <v>1546</v>
      </c>
      <c r="L32" s="274" t="s">
        <v>960</v>
      </c>
      <c r="M32" s="274" t="s">
        <v>2028</v>
      </c>
      <c r="N32" s="274" t="s">
        <v>1261</v>
      </c>
      <c r="O32" s="274" t="s">
        <v>943</v>
      </c>
      <c r="P32" s="274" t="s">
        <v>151</v>
      </c>
      <c r="Q32" s="274" t="s">
        <v>282</v>
      </c>
      <c r="R32" s="274" t="s">
        <v>268</v>
      </c>
      <c r="S32" s="274" t="s">
        <v>268</v>
      </c>
      <c r="T32" s="274" t="s">
        <v>268</v>
      </c>
      <c r="U32" s="274" t="s">
        <v>268</v>
      </c>
      <c r="V32" s="274" t="s">
        <v>268</v>
      </c>
      <c r="W32" s="274" t="s">
        <v>2029</v>
      </c>
      <c r="X32" s="274" t="s">
        <v>887</v>
      </c>
      <c r="Y32" s="274" t="s">
        <v>545</v>
      </c>
      <c r="Z32" s="274" t="s">
        <v>268</v>
      </c>
      <c r="AA32" s="274" t="s">
        <v>268</v>
      </c>
      <c r="AB32" s="274" t="s">
        <v>268</v>
      </c>
      <c r="AC32" s="274" t="s">
        <v>268</v>
      </c>
      <c r="AD32" s="274" t="s">
        <v>268</v>
      </c>
      <c r="AE32" s="274" t="s">
        <v>287</v>
      </c>
      <c r="AF32" s="274" t="s">
        <v>1811</v>
      </c>
      <c r="AG32" s="274" t="s">
        <v>875</v>
      </c>
      <c r="AH32" s="274" t="s">
        <v>1848</v>
      </c>
      <c r="AI32" s="274" t="s">
        <v>2030</v>
      </c>
      <c r="AJ32" s="274" t="s">
        <v>268</v>
      </c>
      <c r="AK32" s="274" t="s">
        <v>354</v>
      </c>
      <c r="AL32" s="274" t="s">
        <v>268</v>
      </c>
      <c r="AM32" s="274" t="s">
        <v>405</v>
      </c>
      <c r="AN32" s="274" t="s">
        <v>268</v>
      </c>
      <c r="AO32" s="274" t="s">
        <v>268</v>
      </c>
      <c r="AP32" s="274" t="s">
        <v>268</v>
      </c>
      <c r="AQ32" s="274" t="s">
        <v>268</v>
      </c>
      <c r="AR32" s="274" t="s">
        <v>268</v>
      </c>
      <c r="AS32" s="274" t="s">
        <v>268</v>
      </c>
      <c r="AT32" s="274" t="s">
        <v>268</v>
      </c>
      <c r="AU32" s="274" t="s">
        <v>268</v>
      </c>
      <c r="AV32" s="274" t="s">
        <v>268</v>
      </c>
      <c r="AW32" s="274" t="s">
        <v>268</v>
      </c>
      <c r="AX32" s="274" t="s">
        <v>268</v>
      </c>
      <c r="AY32" s="274" t="s">
        <v>268</v>
      </c>
      <c r="AZ32" s="274" t="s">
        <v>268</v>
      </c>
      <c r="BA32" s="274" t="s">
        <v>268</v>
      </c>
      <c r="BB32" s="274" t="s">
        <v>268</v>
      </c>
      <c r="BC32" s="274" t="s">
        <v>268</v>
      </c>
      <c r="BD32" s="274" t="s">
        <v>268</v>
      </c>
      <c r="BE32" s="274" t="s">
        <v>268</v>
      </c>
      <c r="BF32" s="274" t="s">
        <v>268</v>
      </c>
      <c r="BG32" s="274" t="s">
        <v>268</v>
      </c>
      <c r="BH32" s="274" t="s">
        <v>268</v>
      </c>
      <c r="BI32" s="274" t="s">
        <v>268</v>
      </c>
      <c r="BJ32" s="274" t="s">
        <v>268</v>
      </c>
      <c r="BK32" s="274" t="s">
        <v>268</v>
      </c>
      <c r="BL32" s="274" t="s">
        <v>268</v>
      </c>
      <c r="BM32" s="274" t="s">
        <v>268</v>
      </c>
      <c r="BN32" s="274" t="s">
        <v>268</v>
      </c>
      <c r="BO32" s="274" t="s">
        <v>268</v>
      </c>
      <c r="BP32" s="274" t="s">
        <v>268</v>
      </c>
      <c r="BQ32" s="274" t="s">
        <v>268</v>
      </c>
      <c r="BR32" s="274" t="s">
        <v>268</v>
      </c>
      <c r="BS32" s="274" t="s">
        <v>268</v>
      </c>
      <c r="BT32" s="274" t="s">
        <v>268</v>
      </c>
      <c r="BU32" s="274" t="s">
        <v>268</v>
      </c>
      <c r="BV32" s="274" t="s">
        <v>268</v>
      </c>
      <c r="BW32" s="274" t="s">
        <v>268</v>
      </c>
      <c r="BX32" s="274" t="s">
        <v>268</v>
      </c>
      <c r="BY32" s="295">
        <v>40</v>
      </c>
      <c r="BZ32" s="295">
        <v>40</v>
      </c>
      <c r="CA32" s="298" t="s">
        <v>142</v>
      </c>
      <c r="CB32" s="297">
        <v>122</v>
      </c>
      <c r="CC32" s="284">
        <f t="shared" si="2"/>
        <v>0</v>
      </c>
      <c r="CD32" s="295">
        <f t="shared" si="3"/>
        <v>40</v>
      </c>
      <c r="CE32" s="284">
        <f t="shared" si="4"/>
        <v>0</v>
      </c>
      <c r="CF32" s="295">
        <f t="shared" si="5"/>
        <v>1</v>
      </c>
      <c r="CG32" s="274" t="s">
        <v>876</v>
      </c>
      <c r="CH32" s="274" t="s">
        <v>268</v>
      </c>
      <c r="CI32" s="274" t="s">
        <v>268</v>
      </c>
      <c r="CJ32" s="298" t="s">
        <v>268</v>
      </c>
      <c r="CK32" s="298" t="s">
        <v>736</v>
      </c>
      <c r="CL32" s="274" t="s">
        <v>268</v>
      </c>
      <c r="CM32" s="274" t="s">
        <v>268</v>
      </c>
      <c r="CN32" s="274" t="s">
        <v>268</v>
      </c>
      <c r="CO32" s="274" t="s">
        <v>268</v>
      </c>
      <c r="CP32" s="274" t="s">
        <v>268</v>
      </c>
      <c r="CQ32" s="274" t="s">
        <v>268</v>
      </c>
      <c r="CR32" s="274" t="s">
        <v>877</v>
      </c>
      <c r="CS32" s="274">
        <v>72.16</v>
      </c>
      <c r="CT32" s="274" t="s">
        <v>268</v>
      </c>
      <c r="CU32" s="274">
        <v>72.16</v>
      </c>
      <c r="CV32" s="274">
        <v>365</v>
      </c>
      <c r="CW32" s="274" t="s">
        <v>878</v>
      </c>
      <c r="CX32" s="274" t="s">
        <v>835</v>
      </c>
      <c r="CY32" s="274" t="s">
        <v>836</v>
      </c>
      <c r="CZ32" s="274" t="s">
        <v>837</v>
      </c>
      <c r="DA32" s="274" t="s">
        <v>268</v>
      </c>
      <c r="DB32" s="274" t="s">
        <v>268</v>
      </c>
      <c r="DC32" s="274" t="s">
        <v>268</v>
      </c>
      <c r="DD32" s="274" t="s">
        <v>268</v>
      </c>
      <c r="DE32" s="274" t="s">
        <v>268</v>
      </c>
      <c r="DF32" s="274" t="s">
        <v>268</v>
      </c>
      <c r="DG32" s="299">
        <f>IFERROR(IF(CA32="D",IF(CK32="A dispo.",CD32*VLOOKUP('DATI INPUT'!$F$27,TARIFFE_UD,2,FALSE),CD32*VLOOKUP(CK32,TARIFFE_UD,2,FALSE)),CD32*VLOOKUP(CB32-100,TARIFFE_UND,2,FALSE)),0)</f>
        <v>31.678015951314595</v>
      </c>
      <c r="DH32" s="299">
        <f>IFERROR(IF(CA32="D",IF(CK32="A dispo.",CF32*VLOOKUP('DATI INPUT'!$F$27,TARIFFE_UD,3,FALSE),CF32*VLOOKUP(CK32,TARIFFE_UD,3,FALSE)),CF32*VLOOKUP(CB32-100,TARIFFE_UND,3,FALSE)),0)</f>
        <v>60.367780403072892</v>
      </c>
    </row>
    <row r="33" spans="1:112" x14ac:dyDescent="0.25">
      <c r="A33" s="274" t="s">
        <v>2031</v>
      </c>
      <c r="B33" s="274" t="s">
        <v>491</v>
      </c>
      <c r="C33" s="274" t="s">
        <v>2032</v>
      </c>
      <c r="D33" s="274" t="s">
        <v>2033</v>
      </c>
      <c r="E33" s="274" t="s">
        <v>268</v>
      </c>
      <c r="F33" s="274" t="s">
        <v>156</v>
      </c>
      <c r="G33" s="274" t="s">
        <v>2034</v>
      </c>
      <c r="H33" s="274" t="s">
        <v>1137</v>
      </c>
      <c r="I33" s="274" t="s">
        <v>2035</v>
      </c>
      <c r="J33" s="274" t="s">
        <v>274</v>
      </c>
      <c r="K33" s="274" t="s">
        <v>2036</v>
      </c>
      <c r="L33" s="274" t="s">
        <v>984</v>
      </c>
      <c r="M33" s="274" t="s">
        <v>2037</v>
      </c>
      <c r="N33" s="274" t="s">
        <v>984</v>
      </c>
      <c r="O33" s="274" t="s">
        <v>873</v>
      </c>
      <c r="P33" s="274" t="s">
        <v>1901</v>
      </c>
      <c r="Q33" s="274" t="s">
        <v>333</v>
      </c>
      <c r="R33" s="274" t="s">
        <v>268</v>
      </c>
      <c r="S33" s="274" t="s">
        <v>268</v>
      </c>
      <c r="T33" s="274" t="s">
        <v>268</v>
      </c>
      <c r="U33" s="274" t="s">
        <v>268</v>
      </c>
      <c r="V33" s="274" t="s">
        <v>268</v>
      </c>
      <c r="W33" s="274" t="s">
        <v>2037</v>
      </c>
      <c r="X33" s="274" t="s">
        <v>1901</v>
      </c>
      <c r="Y33" s="274" t="s">
        <v>333</v>
      </c>
      <c r="Z33" s="274" t="s">
        <v>268</v>
      </c>
      <c r="AA33" s="274" t="s">
        <v>268</v>
      </c>
      <c r="AB33" s="274" t="s">
        <v>268</v>
      </c>
      <c r="AC33" s="274" t="s">
        <v>268</v>
      </c>
      <c r="AD33" s="274" t="s">
        <v>268</v>
      </c>
      <c r="AE33" s="274" t="s">
        <v>287</v>
      </c>
      <c r="AF33" s="274" t="s">
        <v>1811</v>
      </c>
      <c r="AG33" s="274" t="s">
        <v>875</v>
      </c>
      <c r="AH33" s="274" t="s">
        <v>380</v>
      </c>
      <c r="AI33" s="274" t="s">
        <v>786</v>
      </c>
      <c r="AJ33" s="274" t="s">
        <v>268</v>
      </c>
      <c r="AK33" s="274" t="s">
        <v>381</v>
      </c>
      <c r="AL33" s="274" t="s">
        <v>268</v>
      </c>
      <c r="AM33" s="274" t="s">
        <v>355</v>
      </c>
      <c r="AN33" s="274" t="s">
        <v>268</v>
      </c>
      <c r="AO33" s="274" t="s">
        <v>268</v>
      </c>
      <c r="AP33" s="274" t="s">
        <v>268</v>
      </c>
      <c r="AQ33" s="274" t="s">
        <v>268</v>
      </c>
      <c r="AR33" s="274" t="s">
        <v>268</v>
      </c>
      <c r="AS33" s="274" t="s">
        <v>268</v>
      </c>
      <c r="AT33" s="274" t="s">
        <v>268</v>
      </c>
      <c r="AU33" s="274" t="s">
        <v>268</v>
      </c>
      <c r="AV33" s="274" t="s">
        <v>268</v>
      </c>
      <c r="AW33" s="274" t="s">
        <v>268</v>
      </c>
      <c r="AX33" s="274" t="s">
        <v>268</v>
      </c>
      <c r="AY33" s="274" t="s">
        <v>268</v>
      </c>
      <c r="AZ33" s="274" t="s">
        <v>268</v>
      </c>
      <c r="BA33" s="274" t="s">
        <v>268</v>
      </c>
      <c r="BB33" s="274" t="s">
        <v>268</v>
      </c>
      <c r="BC33" s="274" t="s">
        <v>268</v>
      </c>
      <c r="BD33" s="274" t="s">
        <v>268</v>
      </c>
      <c r="BE33" s="274" t="s">
        <v>268</v>
      </c>
      <c r="BF33" s="274" t="s">
        <v>268</v>
      </c>
      <c r="BG33" s="274" t="s">
        <v>268</v>
      </c>
      <c r="BH33" s="274" t="s">
        <v>268</v>
      </c>
      <c r="BI33" s="274" t="s">
        <v>268</v>
      </c>
      <c r="BJ33" s="274" t="s">
        <v>268</v>
      </c>
      <c r="BK33" s="274" t="s">
        <v>268</v>
      </c>
      <c r="BL33" s="274" t="s">
        <v>268</v>
      </c>
      <c r="BM33" s="274" t="s">
        <v>268</v>
      </c>
      <c r="BN33" s="274" t="s">
        <v>268</v>
      </c>
      <c r="BO33" s="274" t="s">
        <v>268</v>
      </c>
      <c r="BP33" s="274" t="s">
        <v>268</v>
      </c>
      <c r="BQ33" s="274" t="s">
        <v>268</v>
      </c>
      <c r="BR33" s="274" t="s">
        <v>268</v>
      </c>
      <c r="BS33" s="274" t="s">
        <v>268</v>
      </c>
      <c r="BT33" s="274" t="s">
        <v>268</v>
      </c>
      <c r="BU33" s="274" t="s">
        <v>268</v>
      </c>
      <c r="BV33" s="274" t="s">
        <v>268</v>
      </c>
      <c r="BW33" s="274" t="s">
        <v>268</v>
      </c>
      <c r="BX33" s="274" t="s">
        <v>268</v>
      </c>
      <c r="BY33" s="295">
        <v>80</v>
      </c>
      <c r="BZ33" s="295">
        <v>80</v>
      </c>
      <c r="CA33" s="298" t="s">
        <v>142</v>
      </c>
      <c r="CB33" s="297">
        <v>122</v>
      </c>
      <c r="CC33" s="284">
        <f t="shared" si="2"/>
        <v>0</v>
      </c>
      <c r="CD33" s="295">
        <f t="shared" si="3"/>
        <v>80</v>
      </c>
      <c r="CE33" s="284">
        <f t="shared" si="4"/>
        <v>0</v>
      </c>
      <c r="CF33" s="295">
        <f t="shared" si="5"/>
        <v>1</v>
      </c>
      <c r="CG33" s="274" t="s">
        <v>876</v>
      </c>
      <c r="CH33" s="274" t="s">
        <v>268</v>
      </c>
      <c r="CI33" s="274" t="s">
        <v>268</v>
      </c>
      <c r="CJ33" s="298" t="s">
        <v>282</v>
      </c>
      <c r="CK33" s="297">
        <v>4</v>
      </c>
      <c r="CL33" s="274" t="s">
        <v>268</v>
      </c>
      <c r="CM33" s="274" t="s">
        <v>268</v>
      </c>
      <c r="CN33" s="274" t="s">
        <v>268</v>
      </c>
      <c r="CO33" s="274" t="s">
        <v>268</v>
      </c>
      <c r="CP33" s="274" t="s">
        <v>268</v>
      </c>
      <c r="CQ33" s="274" t="s">
        <v>2038</v>
      </c>
      <c r="CR33" s="274" t="s">
        <v>877</v>
      </c>
      <c r="CS33" s="274">
        <v>126.42</v>
      </c>
      <c r="CT33" s="274" t="s">
        <v>268</v>
      </c>
      <c r="CU33" s="274">
        <v>126.42</v>
      </c>
      <c r="CV33" s="274">
        <v>365</v>
      </c>
      <c r="CW33" s="274" t="s">
        <v>878</v>
      </c>
      <c r="CX33" s="274" t="s">
        <v>835</v>
      </c>
      <c r="CY33" s="274" t="s">
        <v>836</v>
      </c>
      <c r="CZ33" s="274" t="s">
        <v>837</v>
      </c>
      <c r="DA33" s="274" t="s">
        <v>268</v>
      </c>
      <c r="DB33" s="274" t="s">
        <v>268</v>
      </c>
      <c r="DC33" s="274" t="s">
        <v>268</v>
      </c>
      <c r="DD33" s="274" t="s">
        <v>268</v>
      </c>
      <c r="DE33" s="274" t="s">
        <v>268</v>
      </c>
      <c r="DF33" s="274" t="s">
        <v>268</v>
      </c>
      <c r="DG33" s="299">
        <f>IFERROR(IF(CA33="D",IF(CK33="A dispo.",CD33*VLOOKUP('DATI INPUT'!$F$27,TARIFFE_UD,2,FALSE),CD33*VLOOKUP(CK33,TARIFFE_UD,2,FALSE)),CD33*VLOOKUP(CB33-100,TARIFFE_UND,2,FALSE)),0)</f>
        <v>68.049071302823961</v>
      </c>
      <c r="DH33" s="299">
        <f>IFERROR(IF(CA33="D",IF(CK33="A dispo.",CF33*VLOOKUP('DATI INPUT'!$F$27,TARIFFE_UD,3,FALSE),CF33*VLOOKUP(CK33,TARIFFE_UD,3,FALSE)),CF33*VLOOKUP(CB33-100,TARIFFE_UND,3,FALSE)),0)</f>
        <v>73.78284271486686</v>
      </c>
    </row>
    <row r="34" spans="1:112" x14ac:dyDescent="0.25">
      <c r="A34" s="274" t="s">
        <v>2039</v>
      </c>
      <c r="B34" s="274" t="s">
        <v>900</v>
      </c>
      <c r="C34" s="274" t="s">
        <v>2040</v>
      </c>
      <c r="D34" s="274" t="s">
        <v>2041</v>
      </c>
      <c r="E34" s="274" t="s">
        <v>268</v>
      </c>
      <c r="F34" s="274" t="s">
        <v>156</v>
      </c>
      <c r="G34" s="274" t="s">
        <v>2042</v>
      </c>
      <c r="H34" s="274" t="s">
        <v>1137</v>
      </c>
      <c r="I34" s="274" t="s">
        <v>890</v>
      </c>
      <c r="J34" s="274" t="s">
        <v>274</v>
      </c>
      <c r="K34" s="274" t="s">
        <v>2043</v>
      </c>
      <c r="L34" s="274" t="s">
        <v>960</v>
      </c>
      <c r="M34" s="274" t="s">
        <v>2044</v>
      </c>
      <c r="N34" s="274" t="s">
        <v>984</v>
      </c>
      <c r="O34" s="274" t="s">
        <v>873</v>
      </c>
      <c r="P34" s="274" t="s">
        <v>2045</v>
      </c>
      <c r="Q34" s="274" t="s">
        <v>333</v>
      </c>
      <c r="R34" s="274" t="s">
        <v>268</v>
      </c>
      <c r="S34" s="274" t="s">
        <v>268</v>
      </c>
      <c r="T34" s="274" t="s">
        <v>268</v>
      </c>
      <c r="U34" s="274" t="s">
        <v>268</v>
      </c>
      <c r="V34" s="274" t="s">
        <v>268</v>
      </c>
      <c r="W34" s="274" t="s">
        <v>2046</v>
      </c>
      <c r="X34" s="274" t="s">
        <v>2045</v>
      </c>
      <c r="Y34" s="274" t="s">
        <v>333</v>
      </c>
      <c r="Z34" s="274" t="s">
        <v>154</v>
      </c>
      <c r="AA34" s="274" t="s">
        <v>268</v>
      </c>
      <c r="AB34" s="274" t="s">
        <v>268</v>
      </c>
      <c r="AC34" s="274" t="s">
        <v>268</v>
      </c>
      <c r="AD34" s="274" t="s">
        <v>268</v>
      </c>
      <c r="AE34" s="274" t="s">
        <v>287</v>
      </c>
      <c r="AF34" s="274" t="s">
        <v>1811</v>
      </c>
      <c r="AG34" s="274" t="s">
        <v>875</v>
      </c>
      <c r="AH34" s="274" t="s">
        <v>2047</v>
      </c>
      <c r="AI34" s="274" t="s">
        <v>2048</v>
      </c>
      <c r="AJ34" s="274" t="s">
        <v>268</v>
      </c>
      <c r="AK34" s="274" t="s">
        <v>352</v>
      </c>
      <c r="AL34" s="274" t="s">
        <v>268</v>
      </c>
      <c r="AM34" s="274" t="s">
        <v>288</v>
      </c>
      <c r="AN34" s="274" t="s">
        <v>268</v>
      </c>
      <c r="AO34" s="274" t="s">
        <v>268</v>
      </c>
      <c r="AP34" s="274" t="s">
        <v>268</v>
      </c>
      <c r="AQ34" s="274" t="s">
        <v>268</v>
      </c>
      <c r="AR34" s="274" t="s">
        <v>268</v>
      </c>
      <c r="AS34" s="274" t="s">
        <v>268</v>
      </c>
      <c r="AT34" s="274" t="s">
        <v>268</v>
      </c>
      <c r="AU34" s="274" t="s">
        <v>268</v>
      </c>
      <c r="AV34" s="274" t="s">
        <v>268</v>
      </c>
      <c r="AW34" s="274" t="s">
        <v>268</v>
      </c>
      <c r="AX34" s="274" t="s">
        <v>268</v>
      </c>
      <c r="AY34" s="274" t="s">
        <v>268</v>
      </c>
      <c r="AZ34" s="274" t="s">
        <v>268</v>
      </c>
      <c r="BA34" s="274" t="s">
        <v>268</v>
      </c>
      <c r="BB34" s="274" t="s">
        <v>268</v>
      </c>
      <c r="BC34" s="274" t="s">
        <v>268</v>
      </c>
      <c r="BD34" s="274" t="s">
        <v>268</v>
      </c>
      <c r="BE34" s="274" t="s">
        <v>268</v>
      </c>
      <c r="BF34" s="274" t="s">
        <v>268</v>
      </c>
      <c r="BG34" s="274" t="s">
        <v>268</v>
      </c>
      <c r="BH34" s="274" t="s">
        <v>268</v>
      </c>
      <c r="BI34" s="274" t="s">
        <v>268</v>
      </c>
      <c r="BJ34" s="274" t="s">
        <v>268</v>
      </c>
      <c r="BK34" s="274" t="s">
        <v>268</v>
      </c>
      <c r="BL34" s="274" t="s">
        <v>268</v>
      </c>
      <c r="BM34" s="274" t="s">
        <v>268</v>
      </c>
      <c r="BN34" s="274" t="s">
        <v>268</v>
      </c>
      <c r="BO34" s="274" t="s">
        <v>268</v>
      </c>
      <c r="BP34" s="274" t="s">
        <v>268</v>
      </c>
      <c r="BQ34" s="274" t="s">
        <v>268</v>
      </c>
      <c r="BR34" s="274" t="s">
        <v>268</v>
      </c>
      <c r="BS34" s="274" t="s">
        <v>268</v>
      </c>
      <c r="BT34" s="274" t="s">
        <v>268</v>
      </c>
      <c r="BU34" s="274" t="s">
        <v>268</v>
      </c>
      <c r="BV34" s="274" t="s">
        <v>268</v>
      </c>
      <c r="BW34" s="274" t="s">
        <v>268</v>
      </c>
      <c r="BX34" s="274" t="s">
        <v>268</v>
      </c>
      <c r="BY34" s="295">
        <v>77</v>
      </c>
      <c r="BZ34" s="295">
        <v>77</v>
      </c>
      <c r="CA34" s="298" t="s">
        <v>142</v>
      </c>
      <c r="CB34" s="297">
        <v>122</v>
      </c>
      <c r="CC34" s="284">
        <f t="shared" si="2"/>
        <v>0</v>
      </c>
      <c r="CD34" s="295">
        <f t="shared" si="3"/>
        <v>77</v>
      </c>
      <c r="CE34" s="284">
        <f t="shared" si="4"/>
        <v>0</v>
      </c>
      <c r="CF34" s="295">
        <f t="shared" si="5"/>
        <v>1</v>
      </c>
      <c r="CG34" s="274" t="s">
        <v>876</v>
      </c>
      <c r="CH34" s="274" t="s">
        <v>268</v>
      </c>
      <c r="CI34" s="274" t="s">
        <v>268</v>
      </c>
      <c r="CJ34" s="298" t="s">
        <v>280</v>
      </c>
      <c r="CK34" s="297">
        <v>2</v>
      </c>
      <c r="CL34" s="274" t="s">
        <v>268</v>
      </c>
      <c r="CM34" s="274" t="s">
        <v>268</v>
      </c>
      <c r="CN34" s="274" t="s">
        <v>268</v>
      </c>
      <c r="CO34" s="274" t="s">
        <v>268</v>
      </c>
      <c r="CP34" s="274" t="s">
        <v>268</v>
      </c>
      <c r="CQ34" s="274" t="s">
        <v>268</v>
      </c>
      <c r="CR34" s="274" t="s">
        <v>877</v>
      </c>
      <c r="CS34" s="274">
        <v>87.21</v>
      </c>
      <c r="CT34" s="274" t="s">
        <v>268</v>
      </c>
      <c r="CU34" s="274">
        <v>87.21</v>
      </c>
      <c r="CV34" s="274">
        <v>365</v>
      </c>
      <c r="CW34" s="274" t="s">
        <v>878</v>
      </c>
      <c r="CX34" s="274" t="s">
        <v>835</v>
      </c>
      <c r="CY34" s="274" t="s">
        <v>836</v>
      </c>
      <c r="CZ34" s="274" t="s">
        <v>837</v>
      </c>
      <c r="DA34" s="274" t="s">
        <v>268</v>
      </c>
      <c r="DB34" s="274" t="s">
        <v>268</v>
      </c>
      <c r="DC34" s="274" t="s">
        <v>268</v>
      </c>
      <c r="DD34" s="274" t="s">
        <v>268</v>
      </c>
      <c r="DE34" s="274" t="s">
        <v>268</v>
      </c>
      <c r="DF34" s="274" t="s">
        <v>268</v>
      </c>
      <c r="DG34" s="299">
        <f>IFERROR(IF(CA34="D",IF(CK34="A dispo.",CD34*VLOOKUP('DATI INPUT'!$F$27,TARIFFE_UD,2,FALSE),CD34*VLOOKUP(CK34,TARIFFE_UD,2,FALSE)),CD34*VLOOKUP(CB34-100,TARIFFE_UND,2,FALSE)),0)</f>
        <v>55.33386767792129</v>
      </c>
      <c r="DH34" s="299">
        <f>IFERROR(IF(CA34="D",IF(CK34="A dispo.",CF34*VLOOKUP('DATI INPUT'!$F$27,TARIFFE_UD,3,FALSE),CF34*VLOOKUP(CK34,TARIFFE_UD,3,FALSE)),CF34*VLOOKUP(CB34-100,TARIFFE_UND,3,FALSE)),0)</f>
        <v>46.077822723118445</v>
      </c>
    </row>
    <row r="35" spans="1:112" x14ac:dyDescent="0.25">
      <c r="A35" s="274" t="s">
        <v>2049</v>
      </c>
      <c r="B35" s="274" t="s">
        <v>900</v>
      </c>
      <c r="C35" s="274" t="s">
        <v>2050</v>
      </c>
      <c r="D35" s="274" t="s">
        <v>2041</v>
      </c>
      <c r="E35" s="274" t="s">
        <v>268</v>
      </c>
      <c r="F35" s="274" t="s">
        <v>156</v>
      </c>
      <c r="G35" s="274" t="s">
        <v>2042</v>
      </c>
      <c r="H35" s="274" t="s">
        <v>1137</v>
      </c>
      <c r="I35" s="274" t="s">
        <v>890</v>
      </c>
      <c r="J35" s="274" t="s">
        <v>274</v>
      </c>
      <c r="K35" s="274" t="s">
        <v>2043</v>
      </c>
      <c r="L35" s="274" t="s">
        <v>960</v>
      </c>
      <c r="M35" s="274" t="s">
        <v>2044</v>
      </c>
      <c r="N35" s="274" t="s">
        <v>984</v>
      </c>
      <c r="O35" s="274" t="s">
        <v>873</v>
      </c>
      <c r="P35" s="274" t="s">
        <v>2045</v>
      </c>
      <c r="Q35" s="274" t="s">
        <v>333</v>
      </c>
      <c r="R35" s="274" t="s">
        <v>268</v>
      </c>
      <c r="S35" s="274" t="s">
        <v>268</v>
      </c>
      <c r="T35" s="274" t="s">
        <v>268</v>
      </c>
      <c r="U35" s="274" t="s">
        <v>268</v>
      </c>
      <c r="V35" s="274" t="s">
        <v>268</v>
      </c>
      <c r="W35" s="274" t="s">
        <v>2044</v>
      </c>
      <c r="X35" s="274" t="s">
        <v>2045</v>
      </c>
      <c r="Y35" s="274" t="s">
        <v>333</v>
      </c>
      <c r="Z35" s="274" t="s">
        <v>268</v>
      </c>
      <c r="AA35" s="274" t="s">
        <v>268</v>
      </c>
      <c r="AB35" s="274" t="s">
        <v>268</v>
      </c>
      <c r="AC35" s="274" t="s">
        <v>268</v>
      </c>
      <c r="AD35" s="274" t="s">
        <v>268</v>
      </c>
      <c r="AE35" s="274" t="s">
        <v>287</v>
      </c>
      <c r="AF35" s="274" t="s">
        <v>1811</v>
      </c>
      <c r="AG35" s="274" t="s">
        <v>875</v>
      </c>
      <c r="AH35" s="274" t="s">
        <v>2047</v>
      </c>
      <c r="AI35" s="274" t="s">
        <v>2048</v>
      </c>
      <c r="AJ35" s="274" t="s">
        <v>268</v>
      </c>
      <c r="AK35" s="274" t="s">
        <v>725</v>
      </c>
      <c r="AL35" s="274" t="s">
        <v>268</v>
      </c>
      <c r="AM35" s="274" t="s">
        <v>288</v>
      </c>
      <c r="AN35" s="274" t="s">
        <v>268</v>
      </c>
      <c r="AO35" s="274" t="s">
        <v>268</v>
      </c>
      <c r="AP35" s="274" t="s">
        <v>268</v>
      </c>
      <c r="AQ35" s="274" t="s">
        <v>268</v>
      </c>
      <c r="AR35" s="274" t="s">
        <v>268</v>
      </c>
      <c r="AS35" s="274" t="s">
        <v>268</v>
      </c>
      <c r="AT35" s="274" t="s">
        <v>268</v>
      </c>
      <c r="AU35" s="274" t="s">
        <v>268</v>
      </c>
      <c r="AV35" s="274" t="s">
        <v>268</v>
      </c>
      <c r="AW35" s="274" t="s">
        <v>268</v>
      </c>
      <c r="AX35" s="274" t="s">
        <v>268</v>
      </c>
      <c r="AY35" s="274" t="s">
        <v>268</v>
      </c>
      <c r="AZ35" s="274" t="s">
        <v>268</v>
      </c>
      <c r="BA35" s="274" t="s">
        <v>268</v>
      </c>
      <c r="BB35" s="274" t="s">
        <v>268</v>
      </c>
      <c r="BC35" s="274" t="s">
        <v>268</v>
      </c>
      <c r="BD35" s="274" t="s">
        <v>268</v>
      </c>
      <c r="BE35" s="274" t="s">
        <v>268</v>
      </c>
      <c r="BF35" s="274" t="s">
        <v>268</v>
      </c>
      <c r="BG35" s="274" t="s">
        <v>268</v>
      </c>
      <c r="BH35" s="274" t="s">
        <v>268</v>
      </c>
      <c r="BI35" s="274" t="s">
        <v>268</v>
      </c>
      <c r="BJ35" s="274" t="s">
        <v>268</v>
      </c>
      <c r="BK35" s="274" t="s">
        <v>268</v>
      </c>
      <c r="BL35" s="274" t="s">
        <v>268</v>
      </c>
      <c r="BM35" s="274" t="s">
        <v>268</v>
      </c>
      <c r="BN35" s="274" t="s">
        <v>268</v>
      </c>
      <c r="BO35" s="274" t="s">
        <v>268</v>
      </c>
      <c r="BP35" s="274" t="s">
        <v>268</v>
      </c>
      <c r="BQ35" s="274" t="s">
        <v>268</v>
      </c>
      <c r="BR35" s="274" t="s">
        <v>268</v>
      </c>
      <c r="BS35" s="274" t="s">
        <v>268</v>
      </c>
      <c r="BT35" s="274" t="s">
        <v>268</v>
      </c>
      <c r="BU35" s="274" t="s">
        <v>268</v>
      </c>
      <c r="BV35" s="274" t="s">
        <v>268</v>
      </c>
      <c r="BW35" s="274" t="s">
        <v>268</v>
      </c>
      <c r="BX35" s="274" t="s">
        <v>268</v>
      </c>
      <c r="BY35" s="295">
        <v>35.799999999999997</v>
      </c>
      <c r="BZ35" s="295">
        <v>35.799999999999997</v>
      </c>
      <c r="CA35" s="298" t="s">
        <v>142</v>
      </c>
      <c r="CB35" s="297">
        <v>122</v>
      </c>
      <c r="CC35" s="284">
        <f t="shared" si="2"/>
        <v>0</v>
      </c>
      <c r="CD35" s="295">
        <f t="shared" si="3"/>
        <v>35.799999999999997</v>
      </c>
      <c r="CE35" s="284">
        <f t="shared" si="4"/>
        <v>0</v>
      </c>
      <c r="CF35" s="295">
        <f t="shared" si="5"/>
        <v>1</v>
      </c>
      <c r="CG35" s="274" t="s">
        <v>876</v>
      </c>
      <c r="CH35" s="274" t="s">
        <v>268</v>
      </c>
      <c r="CI35" s="274" t="s">
        <v>268</v>
      </c>
      <c r="CJ35" s="298" t="s">
        <v>271</v>
      </c>
      <c r="CK35" s="297">
        <v>1</v>
      </c>
      <c r="CL35" s="274" t="s">
        <v>268</v>
      </c>
      <c r="CM35" s="274" t="s">
        <v>268</v>
      </c>
      <c r="CN35" s="274" t="s">
        <v>268</v>
      </c>
      <c r="CO35" s="274" t="s">
        <v>268</v>
      </c>
      <c r="CP35" s="274" t="s">
        <v>268</v>
      </c>
      <c r="CQ35" s="274" t="s">
        <v>268</v>
      </c>
      <c r="CR35" s="274" t="s">
        <v>877</v>
      </c>
      <c r="CS35" s="274">
        <v>30.88</v>
      </c>
      <c r="CT35" s="274" t="s">
        <v>268</v>
      </c>
      <c r="CU35" s="274">
        <v>30.88</v>
      </c>
      <c r="CV35" s="274">
        <v>365</v>
      </c>
      <c r="CW35" s="274" t="s">
        <v>878</v>
      </c>
      <c r="CX35" s="274" t="s">
        <v>835</v>
      </c>
      <c r="CY35" s="274" t="s">
        <v>836</v>
      </c>
      <c r="CZ35" s="274" t="s">
        <v>837</v>
      </c>
      <c r="DA35" s="274" t="s">
        <v>268</v>
      </c>
      <c r="DB35" s="274" t="s">
        <v>268</v>
      </c>
      <c r="DC35" s="274" t="s">
        <v>268</v>
      </c>
      <c r="DD35" s="274" t="s">
        <v>268</v>
      </c>
      <c r="DE35" s="274" t="s">
        <v>268</v>
      </c>
      <c r="DF35" s="274" t="s">
        <v>268</v>
      </c>
      <c r="DG35" s="299">
        <f>IFERROR(IF(CA35="D",IF(CK35="A dispo.",CD35*VLOOKUP('DATI INPUT'!$F$27,TARIFFE_UD,2,FALSE),CD35*VLOOKUP(CK35,TARIFFE_UD,2,FALSE)),CD35*VLOOKUP(CB35-100,TARIFFE_UND,2,FALSE)),0)</f>
        <v>22.051418881665104</v>
      </c>
      <c r="DH35" s="299">
        <f>IFERROR(IF(CA35="D",IF(CK35="A dispo.",CF35*VLOOKUP('DATI INPUT'!$F$27,TARIFFE_UD,3,FALSE),CF35*VLOOKUP(CK35,TARIFFE_UD,3,FALSE)),CF35*VLOOKUP(CB35-100,TARIFFE_UND,3,FALSE)),0)</f>
        <v>15.164853048114928</v>
      </c>
    </row>
    <row r="36" spans="1:112" hidden="1" x14ac:dyDescent="0.25">
      <c r="A36" s="274" t="s">
        <v>2051</v>
      </c>
      <c r="B36" s="274" t="s">
        <v>900</v>
      </c>
      <c r="C36" s="274" t="s">
        <v>2052</v>
      </c>
      <c r="D36" s="274" t="s">
        <v>2041</v>
      </c>
      <c r="E36" s="274" t="s">
        <v>268</v>
      </c>
      <c r="F36" s="274" t="s">
        <v>156</v>
      </c>
      <c r="G36" s="274" t="s">
        <v>2042</v>
      </c>
      <c r="H36" s="274" t="s">
        <v>1137</v>
      </c>
      <c r="I36" s="274" t="s">
        <v>890</v>
      </c>
      <c r="J36" s="274" t="s">
        <v>274</v>
      </c>
      <c r="K36" s="274" t="s">
        <v>2043</v>
      </c>
      <c r="L36" s="274" t="s">
        <v>960</v>
      </c>
      <c r="M36" s="274" t="s">
        <v>2044</v>
      </c>
      <c r="N36" s="274" t="s">
        <v>984</v>
      </c>
      <c r="O36" s="274" t="s">
        <v>873</v>
      </c>
      <c r="P36" s="274" t="s">
        <v>2045</v>
      </c>
      <c r="Q36" s="274" t="s">
        <v>333</v>
      </c>
      <c r="R36" s="274" t="s">
        <v>268</v>
      </c>
      <c r="S36" s="274" t="s">
        <v>268</v>
      </c>
      <c r="T36" s="274" t="s">
        <v>268</v>
      </c>
      <c r="U36" s="274" t="s">
        <v>268</v>
      </c>
      <c r="V36" s="274" t="s">
        <v>268</v>
      </c>
      <c r="W36" s="274" t="s">
        <v>2046</v>
      </c>
      <c r="X36" s="274" t="s">
        <v>2045</v>
      </c>
      <c r="Y36" s="274" t="s">
        <v>333</v>
      </c>
      <c r="Z36" s="274" t="s">
        <v>154</v>
      </c>
      <c r="AA36" s="274" t="s">
        <v>268</v>
      </c>
      <c r="AB36" s="274" t="s">
        <v>268</v>
      </c>
      <c r="AC36" s="274" t="s">
        <v>268</v>
      </c>
      <c r="AD36" s="274" t="s">
        <v>268</v>
      </c>
      <c r="AE36" s="274" t="s">
        <v>287</v>
      </c>
      <c r="AF36" s="274" t="s">
        <v>1811</v>
      </c>
      <c r="AG36" s="274" t="s">
        <v>875</v>
      </c>
      <c r="AH36" s="274" t="s">
        <v>2047</v>
      </c>
      <c r="AI36" s="274" t="s">
        <v>2048</v>
      </c>
      <c r="AJ36" s="274" t="s">
        <v>268</v>
      </c>
      <c r="AK36" s="274" t="s">
        <v>467</v>
      </c>
      <c r="AL36" s="274" t="s">
        <v>268</v>
      </c>
      <c r="AM36" s="274" t="s">
        <v>411</v>
      </c>
      <c r="AN36" s="274" t="s">
        <v>268</v>
      </c>
      <c r="AO36" s="274" t="s">
        <v>268</v>
      </c>
      <c r="AP36" s="274" t="s">
        <v>268</v>
      </c>
      <c r="AQ36" s="274" t="s">
        <v>268</v>
      </c>
      <c r="AR36" s="274" t="s">
        <v>268</v>
      </c>
      <c r="AS36" s="274" t="s">
        <v>268</v>
      </c>
      <c r="AT36" s="274" t="s">
        <v>268</v>
      </c>
      <c r="AU36" s="274" t="s">
        <v>268</v>
      </c>
      <c r="AV36" s="274" t="s">
        <v>268</v>
      </c>
      <c r="AW36" s="274" t="s">
        <v>268</v>
      </c>
      <c r="AX36" s="274" t="s">
        <v>268</v>
      </c>
      <c r="AY36" s="274" t="s">
        <v>268</v>
      </c>
      <c r="AZ36" s="274" t="s">
        <v>268</v>
      </c>
      <c r="BA36" s="274" t="s">
        <v>268</v>
      </c>
      <c r="BB36" s="274" t="s">
        <v>268</v>
      </c>
      <c r="BC36" s="274" t="s">
        <v>268</v>
      </c>
      <c r="BD36" s="274" t="s">
        <v>268</v>
      </c>
      <c r="BE36" s="274" t="s">
        <v>268</v>
      </c>
      <c r="BF36" s="274" t="s">
        <v>268</v>
      </c>
      <c r="BG36" s="274" t="s">
        <v>268</v>
      </c>
      <c r="BH36" s="274" t="s">
        <v>268</v>
      </c>
      <c r="BI36" s="274" t="s">
        <v>268</v>
      </c>
      <c r="BJ36" s="274" t="s">
        <v>268</v>
      </c>
      <c r="BK36" s="274" t="s">
        <v>268</v>
      </c>
      <c r="BL36" s="274" t="s">
        <v>268</v>
      </c>
      <c r="BM36" s="274" t="s">
        <v>268</v>
      </c>
      <c r="BN36" s="274" t="s">
        <v>268</v>
      </c>
      <c r="BO36" s="274" t="s">
        <v>268</v>
      </c>
      <c r="BP36" s="274" t="s">
        <v>268</v>
      </c>
      <c r="BQ36" s="274" t="s">
        <v>268</v>
      </c>
      <c r="BR36" s="274" t="s">
        <v>268</v>
      </c>
      <c r="BS36" s="274" t="s">
        <v>268</v>
      </c>
      <c r="BT36" s="274" t="s">
        <v>268</v>
      </c>
      <c r="BU36" s="274" t="s">
        <v>268</v>
      </c>
      <c r="BV36" s="274" t="s">
        <v>268</v>
      </c>
      <c r="BW36" s="274" t="s">
        <v>268</v>
      </c>
      <c r="BX36" s="274" t="s">
        <v>268</v>
      </c>
      <c r="BY36" s="295">
        <v>30</v>
      </c>
      <c r="BZ36" s="295">
        <v>30</v>
      </c>
      <c r="CA36" s="298" t="s">
        <v>143</v>
      </c>
      <c r="CB36" s="297">
        <v>117</v>
      </c>
      <c r="CC36" s="284">
        <f t="shared" si="2"/>
        <v>0</v>
      </c>
      <c r="CD36" s="295">
        <f t="shared" si="3"/>
        <v>30</v>
      </c>
      <c r="CE36" s="284">
        <f t="shared" si="4"/>
        <v>0</v>
      </c>
      <c r="CF36" s="295">
        <f t="shared" si="5"/>
        <v>30</v>
      </c>
      <c r="CG36" s="274" t="s">
        <v>392</v>
      </c>
      <c r="CH36" s="274" t="s">
        <v>268</v>
      </c>
      <c r="CI36" s="274" t="s">
        <v>268</v>
      </c>
      <c r="CJ36" s="298" t="s">
        <v>268</v>
      </c>
      <c r="CL36" s="274" t="s">
        <v>268</v>
      </c>
      <c r="CM36" s="274" t="s">
        <v>268</v>
      </c>
      <c r="CN36" s="274" t="s">
        <v>268</v>
      </c>
      <c r="CO36" s="274" t="s">
        <v>268</v>
      </c>
      <c r="CP36" s="274" t="s">
        <v>268</v>
      </c>
      <c r="CQ36" s="274" t="s">
        <v>268</v>
      </c>
      <c r="CR36" s="274" t="s">
        <v>877</v>
      </c>
      <c r="CS36" s="274">
        <v>155.4</v>
      </c>
      <c r="CT36" s="274" t="s">
        <v>268</v>
      </c>
      <c r="CU36" s="274">
        <v>155.4</v>
      </c>
      <c r="CV36" s="274">
        <v>365</v>
      </c>
      <c r="CW36" s="274" t="s">
        <v>878</v>
      </c>
      <c r="CX36" s="274" t="s">
        <v>835</v>
      </c>
      <c r="CY36" s="274" t="s">
        <v>836</v>
      </c>
      <c r="CZ36" s="274" t="s">
        <v>837</v>
      </c>
      <c r="DA36" s="274" t="s">
        <v>268</v>
      </c>
      <c r="DB36" s="274" t="s">
        <v>268</v>
      </c>
      <c r="DC36" s="274" t="s">
        <v>268</v>
      </c>
      <c r="DD36" s="274" t="s">
        <v>268</v>
      </c>
      <c r="DE36" s="274" t="s">
        <v>268</v>
      </c>
      <c r="DF36" s="274" t="s">
        <v>268</v>
      </c>
      <c r="DG36" s="299">
        <f>IFERROR(IF(CA36="D",IF(CK36="A dispo.",CD36*VLOOKUP('DATI INPUT'!$F$27,TARIFFE_UD,2,FALSE),CD36*VLOOKUP(CK36,TARIFFE_UD,2,FALSE)),CD36*VLOOKUP(CB36-100,TARIFFE_UND,2,FALSE)),0)</f>
        <v>31.704220111965512</v>
      </c>
      <c r="DH36" s="299">
        <f>IFERROR(IF(CA36="D",IF(CK36="A dispo.",CF36*VLOOKUP('DATI INPUT'!$F$27,TARIFFE_UD,3,FALSE),CF36*VLOOKUP(CK36,TARIFFE_UD,3,FALSE)),CF36*VLOOKUP(CB36-100,TARIFFE_UND,3,FALSE)),0)</f>
        <v>114.54534678920163</v>
      </c>
    </row>
    <row r="37" spans="1:112" hidden="1" x14ac:dyDescent="0.25">
      <c r="A37" s="274" t="s">
        <v>2053</v>
      </c>
      <c r="B37" s="274" t="s">
        <v>545</v>
      </c>
      <c r="C37" s="274" t="s">
        <v>2054</v>
      </c>
      <c r="D37" s="274" t="s">
        <v>2055</v>
      </c>
      <c r="E37" s="274" t="s">
        <v>268</v>
      </c>
      <c r="F37" s="274" t="s">
        <v>156</v>
      </c>
      <c r="G37" s="274" t="s">
        <v>2056</v>
      </c>
      <c r="H37" s="274" t="s">
        <v>2057</v>
      </c>
      <c r="I37" s="274" t="s">
        <v>2058</v>
      </c>
      <c r="J37" s="274" t="s">
        <v>156</v>
      </c>
      <c r="K37" s="274" t="s">
        <v>2059</v>
      </c>
      <c r="L37" s="274" t="s">
        <v>2060</v>
      </c>
      <c r="M37" s="274" t="s">
        <v>2061</v>
      </c>
      <c r="N37" s="274" t="s">
        <v>2060</v>
      </c>
      <c r="O37" s="274" t="s">
        <v>2062</v>
      </c>
      <c r="P37" s="274" t="s">
        <v>2063</v>
      </c>
      <c r="Q37" s="274" t="s">
        <v>299</v>
      </c>
      <c r="R37" s="274" t="s">
        <v>268</v>
      </c>
      <c r="S37" s="274" t="s">
        <v>268</v>
      </c>
      <c r="T37" s="274" t="s">
        <v>268</v>
      </c>
      <c r="U37" s="274" t="s">
        <v>268</v>
      </c>
      <c r="V37" s="274" t="s">
        <v>268</v>
      </c>
      <c r="W37" s="274" t="s">
        <v>1829</v>
      </c>
      <c r="X37" s="274" t="s">
        <v>1830</v>
      </c>
      <c r="Y37" s="274" t="s">
        <v>315</v>
      </c>
      <c r="Z37" s="274" t="s">
        <v>268</v>
      </c>
      <c r="AA37" s="274" t="s">
        <v>268</v>
      </c>
      <c r="AB37" s="274" t="s">
        <v>268</v>
      </c>
      <c r="AC37" s="274" t="s">
        <v>268</v>
      </c>
      <c r="AD37" s="274" t="s">
        <v>268</v>
      </c>
      <c r="AE37" s="274" t="s">
        <v>287</v>
      </c>
      <c r="AF37" s="274" t="s">
        <v>1811</v>
      </c>
      <c r="AG37" s="274" t="s">
        <v>875</v>
      </c>
      <c r="AH37" s="274" t="s">
        <v>1831</v>
      </c>
      <c r="AI37" s="274" t="s">
        <v>764</v>
      </c>
      <c r="AJ37" s="274" t="s">
        <v>268</v>
      </c>
      <c r="AK37" s="274" t="s">
        <v>704</v>
      </c>
      <c r="AL37" s="274" t="s">
        <v>268</v>
      </c>
      <c r="AM37" s="274" t="s">
        <v>355</v>
      </c>
      <c r="AN37" s="274" t="s">
        <v>268</v>
      </c>
      <c r="AO37" s="274" t="s">
        <v>268</v>
      </c>
      <c r="AP37" s="274" t="s">
        <v>268</v>
      </c>
      <c r="AQ37" s="274" t="s">
        <v>268</v>
      </c>
      <c r="AR37" s="274" t="s">
        <v>268</v>
      </c>
      <c r="AS37" s="274" t="s">
        <v>268</v>
      </c>
      <c r="AT37" s="274" t="s">
        <v>268</v>
      </c>
      <c r="AU37" s="274" t="s">
        <v>268</v>
      </c>
      <c r="AV37" s="274" t="s">
        <v>268</v>
      </c>
      <c r="AW37" s="274" t="s">
        <v>268</v>
      </c>
      <c r="AX37" s="274" t="s">
        <v>268</v>
      </c>
      <c r="AY37" s="274" t="s">
        <v>268</v>
      </c>
      <c r="AZ37" s="274" t="s">
        <v>268</v>
      </c>
      <c r="BA37" s="274" t="s">
        <v>268</v>
      </c>
      <c r="BB37" s="274" t="s">
        <v>268</v>
      </c>
      <c r="BC37" s="274" t="s">
        <v>268</v>
      </c>
      <c r="BD37" s="274" t="s">
        <v>268</v>
      </c>
      <c r="BE37" s="274" t="s">
        <v>268</v>
      </c>
      <c r="BF37" s="274" t="s">
        <v>268</v>
      </c>
      <c r="BG37" s="274" t="s">
        <v>268</v>
      </c>
      <c r="BH37" s="274" t="s">
        <v>268</v>
      </c>
      <c r="BI37" s="274" t="s">
        <v>268</v>
      </c>
      <c r="BJ37" s="274" t="s">
        <v>268</v>
      </c>
      <c r="BK37" s="274" t="s">
        <v>268</v>
      </c>
      <c r="BL37" s="274" t="s">
        <v>268</v>
      </c>
      <c r="BM37" s="274" t="s">
        <v>268</v>
      </c>
      <c r="BN37" s="274" t="s">
        <v>268</v>
      </c>
      <c r="BO37" s="274" t="s">
        <v>268</v>
      </c>
      <c r="BP37" s="274" t="s">
        <v>268</v>
      </c>
      <c r="BQ37" s="274" t="s">
        <v>268</v>
      </c>
      <c r="BR37" s="274" t="s">
        <v>268</v>
      </c>
      <c r="BS37" s="274" t="s">
        <v>268</v>
      </c>
      <c r="BT37" s="274" t="s">
        <v>268</v>
      </c>
      <c r="BU37" s="274" t="s">
        <v>268</v>
      </c>
      <c r="BV37" s="274" t="s">
        <v>268</v>
      </c>
      <c r="BW37" s="274" t="s">
        <v>268</v>
      </c>
      <c r="BX37" s="274" t="s">
        <v>268</v>
      </c>
      <c r="BY37" s="295">
        <v>40</v>
      </c>
      <c r="BZ37" s="295">
        <v>40</v>
      </c>
      <c r="CA37" s="298" t="s">
        <v>142</v>
      </c>
      <c r="CB37" s="297">
        <v>122</v>
      </c>
      <c r="CC37" s="284">
        <f t="shared" si="2"/>
        <v>0</v>
      </c>
      <c r="CD37" s="295">
        <f t="shared" si="3"/>
        <v>40</v>
      </c>
      <c r="CE37" s="284">
        <f t="shared" si="4"/>
        <v>0</v>
      </c>
      <c r="CF37" s="295">
        <f t="shared" si="5"/>
        <v>1</v>
      </c>
      <c r="CG37" s="274" t="s">
        <v>876</v>
      </c>
      <c r="CH37" s="274" t="s">
        <v>268</v>
      </c>
      <c r="CI37" s="274" t="s">
        <v>268</v>
      </c>
      <c r="CJ37" s="298" t="s">
        <v>268</v>
      </c>
      <c r="CK37" s="298" t="s">
        <v>736</v>
      </c>
      <c r="CL37" s="274" t="s">
        <v>268</v>
      </c>
      <c r="CM37" s="274" t="s">
        <v>268</v>
      </c>
      <c r="CN37" s="274" t="s">
        <v>268</v>
      </c>
      <c r="CO37" s="274" t="s">
        <v>268</v>
      </c>
      <c r="CP37" s="274" t="s">
        <v>268</v>
      </c>
      <c r="CQ37" s="274" t="s">
        <v>268</v>
      </c>
      <c r="CR37" s="274" t="s">
        <v>877</v>
      </c>
      <c r="CS37" s="274">
        <v>72.16</v>
      </c>
      <c r="CT37" s="274" t="s">
        <v>268</v>
      </c>
      <c r="CU37" s="274">
        <v>72.16</v>
      </c>
      <c r="CV37" s="274">
        <v>365</v>
      </c>
      <c r="CW37" s="274" t="s">
        <v>878</v>
      </c>
      <c r="CX37" s="274" t="s">
        <v>835</v>
      </c>
      <c r="CY37" s="274" t="s">
        <v>836</v>
      </c>
      <c r="CZ37" s="274" t="s">
        <v>837</v>
      </c>
      <c r="DA37" s="274" t="s">
        <v>268</v>
      </c>
      <c r="DB37" s="274" t="s">
        <v>268</v>
      </c>
      <c r="DC37" s="274" t="s">
        <v>268</v>
      </c>
      <c r="DD37" s="274" t="s">
        <v>268</v>
      </c>
      <c r="DE37" s="274" t="s">
        <v>268</v>
      </c>
      <c r="DF37" s="274" t="s">
        <v>268</v>
      </c>
      <c r="DG37" s="299">
        <f>IFERROR(IF(CA37="D",IF(CK37="A dispo.",CD37*VLOOKUP('DATI INPUT'!$F$27,TARIFFE_UD,2,FALSE),CD37*VLOOKUP(CK37,TARIFFE_UD,2,FALSE)),CD37*VLOOKUP(CB37-100,TARIFFE_UND,2,FALSE)),0)</f>
        <v>31.678015951314595</v>
      </c>
      <c r="DH37" s="299">
        <f>IFERROR(IF(CA37="D",IF(CK37="A dispo.",CF37*VLOOKUP('DATI INPUT'!$F$27,TARIFFE_UD,3,FALSE),CF37*VLOOKUP(CK37,TARIFFE_UD,3,FALSE)),CF37*VLOOKUP(CB37-100,TARIFFE_UND,3,FALSE)),0)</f>
        <v>60.367780403072892</v>
      </c>
    </row>
    <row r="38" spans="1:112" hidden="1" x14ac:dyDescent="0.25">
      <c r="A38" s="274" t="s">
        <v>2064</v>
      </c>
      <c r="B38" s="274" t="s">
        <v>545</v>
      </c>
      <c r="C38" s="274" t="s">
        <v>2065</v>
      </c>
      <c r="D38" s="274" t="s">
        <v>2055</v>
      </c>
      <c r="E38" s="274" t="s">
        <v>268</v>
      </c>
      <c r="F38" s="274" t="s">
        <v>156</v>
      </c>
      <c r="G38" s="274" t="s">
        <v>2056</v>
      </c>
      <c r="H38" s="274" t="s">
        <v>2057</v>
      </c>
      <c r="I38" s="274" t="s">
        <v>2058</v>
      </c>
      <c r="J38" s="274" t="s">
        <v>156</v>
      </c>
      <c r="K38" s="274" t="s">
        <v>2059</v>
      </c>
      <c r="L38" s="274" t="s">
        <v>2060</v>
      </c>
      <c r="M38" s="274" t="s">
        <v>2061</v>
      </c>
      <c r="N38" s="274" t="s">
        <v>2060</v>
      </c>
      <c r="O38" s="274" t="s">
        <v>2062</v>
      </c>
      <c r="P38" s="274" t="s">
        <v>2063</v>
      </c>
      <c r="Q38" s="274" t="s">
        <v>299</v>
      </c>
      <c r="R38" s="274" t="s">
        <v>268</v>
      </c>
      <c r="S38" s="274" t="s">
        <v>268</v>
      </c>
      <c r="T38" s="274" t="s">
        <v>268</v>
      </c>
      <c r="U38" s="274" t="s">
        <v>268</v>
      </c>
      <c r="V38" s="274" t="s">
        <v>268</v>
      </c>
      <c r="W38" s="274" t="s">
        <v>1829</v>
      </c>
      <c r="X38" s="274" t="s">
        <v>1830</v>
      </c>
      <c r="Y38" s="274" t="s">
        <v>315</v>
      </c>
      <c r="Z38" s="274" t="s">
        <v>268</v>
      </c>
      <c r="AA38" s="274" t="s">
        <v>268</v>
      </c>
      <c r="AB38" s="274" t="s">
        <v>268</v>
      </c>
      <c r="AC38" s="274" t="s">
        <v>268</v>
      </c>
      <c r="AD38" s="274" t="s">
        <v>268</v>
      </c>
      <c r="AE38" s="274" t="s">
        <v>287</v>
      </c>
      <c r="AF38" s="274" t="s">
        <v>1811</v>
      </c>
      <c r="AG38" s="274" t="s">
        <v>875</v>
      </c>
      <c r="AH38" s="274" t="s">
        <v>1831</v>
      </c>
      <c r="AI38" s="274" t="s">
        <v>764</v>
      </c>
      <c r="AJ38" s="274" t="s">
        <v>268</v>
      </c>
      <c r="AK38" s="274" t="s">
        <v>704</v>
      </c>
      <c r="AL38" s="274" t="s">
        <v>268</v>
      </c>
      <c r="AM38" s="274" t="s">
        <v>355</v>
      </c>
      <c r="AN38" s="274" t="s">
        <v>268</v>
      </c>
      <c r="AO38" s="274" t="s">
        <v>268</v>
      </c>
      <c r="AP38" s="274" t="s">
        <v>268</v>
      </c>
      <c r="AQ38" s="274" t="s">
        <v>268</v>
      </c>
      <c r="AR38" s="274" t="s">
        <v>268</v>
      </c>
      <c r="AS38" s="274" t="s">
        <v>268</v>
      </c>
      <c r="AT38" s="274" t="s">
        <v>268</v>
      </c>
      <c r="AU38" s="274" t="s">
        <v>268</v>
      </c>
      <c r="AV38" s="274" t="s">
        <v>268</v>
      </c>
      <c r="AW38" s="274" t="s">
        <v>268</v>
      </c>
      <c r="AX38" s="274" t="s">
        <v>268</v>
      </c>
      <c r="AY38" s="274" t="s">
        <v>268</v>
      </c>
      <c r="AZ38" s="274" t="s">
        <v>268</v>
      </c>
      <c r="BA38" s="274" t="s">
        <v>268</v>
      </c>
      <c r="BB38" s="274" t="s">
        <v>268</v>
      </c>
      <c r="BC38" s="274" t="s">
        <v>268</v>
      </c>
      <c r="BD38" s="274" t="s">
        <v>268</v>
      </c>
      <c r="BE38" s="274" t="s">
        <v>268</v>
      </c>
      <c r="BF38" s="274" t="s">
        <v>268</v>
      </c>
      <c r="BG38" s="274" t="s">
        <v>268</v>
      </c>
      <c r="BH38" s="274" t="s">
        <v>268</v>
      </c>
      <c r="BI38" s="274" t="s">
        <v>268</v>
      </c>
      <c r="BJ38" s="274" t="s">
        <v>268</v>
      </c>
      <c r="BK38" s="274" t="s">
        <v>268</v>
      </c>
      <c r="BL38" s="274" t="s">
        <v>268</v>
      </c>
      <c r="BM38" s="274" t="s">
        <v>268</v>
      </c>
      <c r="BN38" s="274" t="s">
        <v>268</v>
      </c>
      <c r="BO38" s="274" t="s">
        <v>268</v>
      </c>
      <c r="BP38" s="274" t="s">
        <v>268</v>
      </c>
      <c r="BQ38" s="274" t="s">
        <v>268</v>
      </c>
      <c r="BR38" s="274" t="s">
        <v>268</v>
      </c>
      <c r="BS38" s="274" t="s">
        <v>268</v>
      </c>
      <c r="BT38" s="274" t="s">
        <v>268</v>
      </c>
      <c r="BU38" s="274" t="s">
        <v>268</v>
      </c>
      <c r="BV38" s="274" t="s">
        <v>268</v>
      </c>
      <c r="BW38" s="274" t="s">
        <v>268</v>
      </c>
      <c r="BX38" s="274" t="s">
        <v>268</v>
      </c>
      <c r="BY38" s="295">
        <v>2.76</v>
      </c>
      <c r="BZ38" s="295">
        <v>2.76</v>
      </c>
      <c r="CA38" s="298" t="s">
        <v>142</v>
      </c>
      <c r="CB38" s="297">
        <v>123</v>
      </c>
      <c r="CC38" s="284">
        <f t="shared" si="2"/>
        <v>0</v>
      </c>
      <c r="CD38" s="295">
        <f t="shared" si="3"/>
        <v>2.76</v>
      </c>
      <c r="CE38" s="284">
        <f t="shared" si="4"/>
        <v>1</v>
      </c>
      <c r="CF38" s="295">
        <f t="shared" si="5"/>
        <v>0</v>
      </c>
      <c r="CG38" s="274" t="s">
        <v>1817</v>
      </c>
      <c r="CH38" s="274" t="s">
        <v>268</v>
      </c>
      <c r="CI38" s="274" t="s">
        <v>268</v>
      </c>
      <c r="CJ38" s="298" t="s">
        <v>268</v>
      </c>
      <c r="CK38" s="298" t="s">
        <v>736</v>
      </c>
      <c r="CL38" s="274" t="s">
        <v>268</v>
      </c>
      <c r="CM38" s="274" t="s">
        <v>268</v>
      </c>
      <c r="CN38" s="274" t="s">
        <v>268</v>
      </c>
      <c r="CO38" s="274" t="s">
        <v>268</v>
      </c>
      <c r="CP38" s="274" t="s">
        <v>268</v>
      </c>
      <c r="CQ38" s="274" t="s">
        <v>268</v>
      </c>
      <c r="CR38" s="274" t="s">
        <v>877</v>
      </c>
      <c r="CS38" s="274">
        <v>1.35</v>
      </c>
      <c r="CT38" s="274" t="s">
        <v>268</v>
      </c>
      <c r="CU38" s="274">
        <v>1.35</v>
      </c>
      <c r="CV38" s="274">
        <v>365</v>
      </c>
      <c r="CW38" s="274" t="s">
        <v>878</v>
      </c>
      <c r="CX38" s="274" t="s">
        <v>835</v>
      </c>
      <c r="CY38" s="274" t="s">
        <v>836</v>
      </c>
      <c r="CZ38" s="274" t="s">
        <v>837</v>
      </c>
      <c r="DA38" s="274" t="s">
        <v>268</v>
      </c>
      <c r="DB38" s="274" t="s">
        <v>268</v>
      </c>
      <c r="DC38" s="274" t="s">
        <v>268</v>
      </c>
      <c r="DD38" s="274" t="s">
        <v>268</v>
      </c>
      <c r="DE38" s="274" t="s">
        <v>268</v>
      </c>
      <c r="DF38" s="274" t="s">
        <v>268</v>
      </c>
      <c r="DG38" s="299">
        <f>IFERROR(IF(CA38="D",IF(CK38="A dispo.",CD38*VLOOKUP('DATI INPUT'!$F$27,TARIFFE_UD,2,FALSE),CD38*VLOOKUP(CK38,TARIFFE_UD,2,FALSE)),CD38*VLOOKUP(CB38-100,TARIFFE_UND,2,FALSE)),0)</f>
        <v>2.1857831006407071</v>
      </c>
      <c r="DH38" s="299">
        <f>IFERROR(IF(CA38="D",IF(CK38="A dispo.",CF38*VLOOKUP('DATI INPUT'!$F$27,TARIFFE_UD,3,FALSE),CF38*VLOOKUP(CK38,TARIFFE_UD,3,FALSE)),CF38*VLOOKUP(CB38-100,TARIFFE_UND,3,FALSE)),0)</f>
        <v>0</v>
      </c>
    </row>
    <row r="39" spans="1:112" hidden="1" x14ac:dyDescent="0.25">
      <c r="A39" s="274" t="s">
        <v>2066</v>
      </c>
      <c r="B39" s="274" t="s">
        <v>935</v>
      </c>
      <c r="C39" s="274" t="s">
        <v>2067</v>
      </c>
      <c r="D39" s="274" t="s">
        <v>2068</v>
      </c>
      <c r="E39" s="274" t="s">
        <v>268</v>
      </c>
      <c r="F39" s="274" t="s">
        <v>156</v>
      </c>
      <c r="G39" s="274" t="s">
        <v>2069</v>
      </c>
      <c r="H39" s="274" t="s">
        <v>2057</v>
      </c>
      <c r="I39" s="274" t="s">
        <v>362</v>
      </c>
      <c r="J39" s="274" t="s">
        <v>274</v>
      </c>
      <c r="K39" s="274" t="s">
        <v>2070</v>
      </c>
      <c r="L39" s="274" t="s">
        <v>1889</v>
      </c>
      <c r="M39" s="274" t="s">
        <v>2071</v>
      </c>
      <c r="N39" s="274" t="s">
        <v>2072</v>
      </c>
      <c r="O39" s="274" t="s">
        <v>2073</v>
      </c>
      <c r="P39" s="274" t="s">
        <v>2074</v>
      </c>
      <c r="Q39" s="274" t="s">
        <v>368</v>
      </c>
      <c r="R39" s="274" t="s">
        <v>268</v>
      </c>
      <c r="S39" s="274" t="s">
        <v>268</v>
      </c>
      <c r="T39" s="274" t="s">
        <v>268</v>
      </c>
      <c r="U39" s="274" t="s">
        <v>268</v>
      </c>
      <c r="V39" s="274" t="s">
        <v>268</v>
      </c>
      <c r="W39" s="274" t="s">
        <v>1829</v>
      </c>
      <c r="X39" s="274" t="s">
        <v>1830</v>
      </c>
      <c r="Y39" s="274" t="s">
        <v>315</v>
      </c>
      <c r="Z39" s="274" t="s">
        <v>268</v>
      </c>
      <c r="AA39" s="274" t="s">
        <v>268</v>
      </c>
      <c r="AB39" s="274" t="s">
        <v>268</v>
      </c>
      <c r="AC39" s="274" t="s">
        <v>268</v>
      </c>
      <c r="AD39" s="274" t="s">
        <v>268</v>
      </c>
      <c r="AE39" s="274" t="s">
        <v>287</v>
      </c>
      <c r="AF39" s="274" t="s">
        <v>1811</v>
      </c>
      <c r="AG39" s="274" t="s">
        <v>875</v>
      </c>
      <c r="AH39" s="274" t="s">
        <v>1831</v>
      </c>
      <c r="AI39" s="274" t="s">
        <v>764</v>
      </c>
      <c r="AJ39" s="274" t="s">
        <v>268</v>
      </c>
      <c r="AK39" s="274" t="s">
        <v>727</v>
      </c>
      <c r="AL39" s="274" t="s">
        <v>268</v>
      </c>
      <c r="AM39" s="274" t="s">
        <v>355</v>
      </c>
      <c r="AN39" s="274" t="s">
        <v>268</v>
      </c>
      <c r="AO39" s="274" t="s">
        <v>268</v>
      </c>
      <c r="AP39" s="274" t="s">
        <v>268</v>
      </c>
      <c r="AQ39" s="274" t="s">
        <v>268</v>
      </c>
      <c r="AR39" s="274" t="s">
        <v>268</v>
      </c>
      <c r="AS39" s="274" t="s">
        <v>268</v>
      </c>
      <c r="AT39" s="274" t="s">
        <v>268</v>
      </c>
      <c r="AU39" s="274" t="s">
        <v>268</v>
      </c>
      <c r="AV39" s="274" t="s">
        <v>268</v>
      </c>
      <c r="AW39" s="274" t="s">
        <v>268</v>
      </c>
      <c r="AX39" s="274" t="s">
        <v>268</v>
      </c>
      <c r="AY39" s="274" t="s">
        <v>268</v>
      </c>
      <c r="AZ39" s="274" t="s">
        <v>268</v>
      </c>
      <c r="BA39" s="274" t="s">
        <v>268</v>
      </c>
      <c r="BB39" s="274" t="s">
        <v>268</v>
      </c>
      <c r="BC39" s="274" t="s">
        <v>268</v>
      </c>
      <c r="BD39" s="274" t="s">
        <v>268</v>
      </c>
      <c r="BE39" s="274" t="s">
        <v>268</v>
      </c>
      <c r="BF39" s="274" t="s">
        <v>268</v>
      </c>
      <c r="BG39" s="274" t="s">
        <v>268</v>
      </c>
      <c r="BH39" s="274" t="s">
        <v>268</v>
      </c>
      <c r="BI39" s="274" t="s">
        <v>268</v>
      </c>
      <c r="BJ39" s="274" t="s">
        <v>268</v>
      </c>
      <c r="BK39" s="274" t="s">
        <v>268</v>
      </c>
      <c r="BL39" s="274" t="s">
        <v>268</v>
      </c>
      <c r="BM39" s="274" t="s">
        <v>268</v>
      </c>
      <c r="BN39" s="274" t="s">
        <v>268</v>
      </c>
      <c r="BO39" s="274" t="s">
        <v>268</v>
      </c>
      <c r="BP39" s="274" t="s">
        <v>268</v>
      </c>
      <c r="BQ39" s="274" t="s">
        <v>268</v>
      </c>
      <c r="BR39" s="274" t="s">
        <v>268</v>
      </c>
      <c r="BS39" s="274" t="s">
        <v>268</v>
      </c>
      <c r="BT39" s="274" t="s">
        <v>268</v>
      </c>
      <c r="BU39" s="274" t="s">
        <v>268</v>
      </c>
      <c r="BV39" s="274" t="s">
        <v>268</v>
      </c>
      <c r="BW39" s="274" t="s">
        <v>268</v>
      </c>
      <c r="BX39" s="274" t="s">
        <v>268</v>
      </c>
      <c r="BY39" s="295">
        <v>41</v>
      </c>
      <c r="BZ39" s="295">
        <v>41</v>
      </c>
      <c r="CA39" s="298" t="s">
        <v>142</v>
      </c>
      <c r="CB39" s="297">
        <v>122</v>
      </c>
      <c r="CC39" s="284">
        <f t="shared" si="2"/>
        <v>0</v>
      </c>
      <c r="CD39" s="295">
        <f t="shared" si="3"/>
        <v>41</v>
      </c>
      <c r="CE39" s="284">
        <f t="shared" si="4"/>
        <v>0</v>
      </c>
      <c r="CF39" s="295">
        <f t="shared" si="5"/>
        <v>1</v>
      </c>
      <c r="CG39" s="274" t="s">
        <v>876</v>
      </c>
      <c r="CH39" s="274" t="s">
        <v>268</v>
      </c>
      <c r="CI39" s="274" t="s">
        <v>268</v>
      </c>
      <c r="CJ39" s="298" t="s">
        <v>268</v>
      </c>
      <c r="CK39" s="298" t="s">
        <v>736</v>
      </c>
      <c r="CL39" s="274" t="s">
        <v>268</v>
      </c>
      <c r="CM39" s="274" t="s">
        <v>268</v>
      </c>
      <c r="CN39" s="274" t="s">
        <v>268</v>
      </c>
      <c r="CO39" s="274" t="s">
        <v>268</v>
      </c>
      <c r="CP39" s="274" t="s">
        <v>268</v>
      </c>
      <c r="CQ39" s="274" t="s">
        <v>268</v>
      </c>
      <c r="CR39" s="274" t="s">
        <v>877</v>
      </c>
      <c r="CS39" s="274">
        <v>72.650000000000006</v>
      </c>
      <c r="CT39" s="274" t="s">
        <v>268</v>
      </c>
      <c r="CU39" s="274">
        <v>72.650000000000006</v>
      </c>
      <c r="CV39" s="274">
        <v>365</v>
      </c>
      <c r="CW39" s="274" t="s">
        <v>878</v>
      </c>
      <c r="CX39" s="274" t="s">
        <v>835</v>
      </c>
      <c r="CY39" s="274" t="s">
        <v>836</v>
      </c>
      <c r="CZ39" s="274" t="s">
        <v>837</v>
      </c>
      <c r="DA39" s="274" t="s">
        <v>268</v>
      </c>
      <c r="DB39" s="274" t="s">
        <v>268</v>
      </c>
      <c r="DC39" s="274" t="s">
        <v>268</v>
      </c>
      <c r="DD39" s="274" t="s">
        <v>268</v>
      </c>
      <c r="DE39" s="274" t="s">
        <v>268</v>
      </c>
      <c r="DF39" s="274" t="s">
        <v>268</v>
      </c>
      <c r="DG39" s="299">
        <f>IFERROR(IF(CA39="D",IF(CK39="A dispo.",CD39*VLOOKUP('DATI INPUT'!$F$27,TARIFFE_UD,2,FALSE),CD39*VLOOKUP(CK39,TARIFFE_UD,2,FALSE)),CD39*VLOOKUP(CB39-100,TARIFFE_UND,2,FALSE)),0)</f>
        <v>32.469966350097458</v>
      </c>
      <c r="DH39" s="299">
        <f>IFERROR(IF(CA39="D",IF(CK39="A dispo.",CF39*VLOOKUP('DATI INPUT'!$F$27,TARIFFE_UD,3,FALSE),CF39*VLOOKUP(CK39,TARIFFE_UD,3,FALSE)),CF39*VLOOKUP(CB39-100,TARIFFE_UND,3,FALSE)),0)</f>
        <v>60.367780403072892</v>
      </c>
    </row>
    <row r="40" spans="1:112" hidden="1" x14ac:dyDescent="0.25">
      <c r="A40" s="274" t="s">
        <v>2075</v>
      </c>
      <c r="B40" s="274" t="s">
        <v>935</v>
      </c>
      <c r="C40" s="274" t="s">
        <v>2076</v>
      </c>
      <c r="D40" s="274" t="s">
        <v>2068</v>
      </c>
      <c r="E40" s="274" t="s">
        <v>268</v>
      </c>
      <c r="F40" s="274" t="s">
        <v>156</v>
      </c>
      <c r="G40" s="274" t="s">
        <v>2069</v>
      </c>
      <c r="H40" s="274" t="s">
        <v>2057</v>
      </c>
      <c r="I40" s="274" t="s">
        <v>362</v>
      </c>
      <c r="J40" s="274" t="s">
        <v>274</v>
      </c>
      <c r="K40" s="274" t="s">
        <v>2070</v>
      </c>
      <c r="L40" s="274" t="s">
        <v>1889</v>
      </c>
      <c r="M40" s="274" t="s">
        <v>2071</v>
      </c>
      <c r="N40" s="274" t="s">
        <v>2072</v>
      </c>
      <c r="O40" s="274" t="s">
        <v>2073</v>
      </c>
      <c r="P40" s="274" t="s">
        <v>2074</v>
      </c>
      <c r="Q40" s="274" t="s">
        <v>368</v>
      </c>
      <c r="R40" s="274" t="s">
        <v>268</v>
      </c>
      <c r="S40" s="274" t="s">
        <v>268</v>
      </c>
      <c r="T40" s="274" t="s">
        <v>268</v>
      </c>
      <c r="U40" s="274" t="s">
        <v>268</v>
      </c>
      <c r="V40" s="274" t="s">
        <v>268</v>
      </c>
      <c r="W40" s="274" t="s">
        <v>1829</v>
      </c>
      <c r="X40" s="274" t="s">
        <v>1830</v>
      </c>
      <c r="Y40" s="274" t="s">
        <v>315</v>
      </c>
      <c r="Z40" s="274" t="s">
        <v>268</v>
      </c>
      <c r="AA40" s="274" t="s">
        <v>268</v>
      </c>
      <c r="AB40" s="274" t="s">
        <v>268</v>
      </c>
      <c r="AC40" s="274" t="s">
        <v>268</v>
      </c>
      <c r="AD40" s="274" t="s">
        <v>268</v>
      </c>
      <c r="AE40" s="274" t="s">
        <v>287</v>
      </c>
      <c r="AF40" s="274" t="s">
        <v>1811</v>
      </c>
      <c r="AG40" s="274" t="s">
        <v>875</v>
      </c>
      <c r="AH40" s="274" t="s">
        <v>1831</v>
      </c>
      <c r="AI40" s="274" t="s">
        <v>1011</v>
      </c>
      <c r="AJ40" s="274" t="s">
        <v>268</v>
      </c>
      <c r="AK40" s="274" t="s">
        <v>693</v>
      </c>
      <c r="AL40" s="274" t="s">
        <v>268</v>
      </c>
      <c r="AM40" s="274" t="s">
        <v>353</v>
      </c>
      <c r="AN40" s="274" t="s">
        <v>268</v>
      </c>
      <c r="AO40" s="274" t="s">
        <v>268</v>
      </c>
      <c r="AP40" s="274" t="s">
        <v>268</v>
      </c>
      <c r="AQ40" s="274" t="s">
        <v>268</v>
      </c>
      <c r="AR40" s="274" t="s">
        <v>268</v>
      </c>
      <c r="AS40" s="274" t="s">
        <v>268</v>
      </c>
      <c r="AT40" s="274" t="s">
        <v>268</v>
      </c>
      <c r="AU40" s="274" t="s">
        <v>268</v>
      </c>
      <c r="AV40" s="274" t="s">
        <v>268</v>
      </c>
      <c r="AW40" s="274" t="s">
        <v>268</v>
      </c>
      <c r="AX40" s="274" t="s">
        <v>268</v>
      </c>
      <c r="AY40" s="274" t="s">
        <v>268</v>
      </c>
      <c r="AZ40" s="274" t="s">
        <v>268</v>
      </c>
      <c r="BA40" s="274" t="s">
        <v>268</v>
      </c>
      <c r="BB40" s="274" t="s">
        <v>268</v>
      </c>
      <c r="BC40" s="274" t="s">
        <v>268</v>
      </c>
      <c r="BD40" s="274" t="s">
        <v>268</v>
      </c>
      <c r="BE40" s="274" t="s">
        <v>268</v>
      </c>
      <c r="BF40" s="274" t="s">
        <v>268</v>
      </c>
      <c r="BG40" s="274" t="s">
        <v>268</v>
      </c>
      <c r="BH40" s="274" t="s">
        <v>268</v>
      </c>
      <c r="BI40" s="274" t="s">
        <v>268</v>
      </c>
      <c r="BJ40" s="274" t="s">
        <v>268</v>
      </c>
      <c r="BK40" s="274" t="s">
        <v>268</v>
      </c>
      <c r="BL40" s="274" t="s">
        <v>268</v>
      </c>
      <c r="BM40" s="274" t="s">
        <v>268</v>
      </c>
      <c r="BN40" s="274" t="s">
        <v>268</v>
      </c>
      <c r="BO40" s="274" t="s">
        <v>268</v>
      </c>
      <c r="BP40" s="274" t="s">
        <v>268</v>
      </c>
      <c r="BQ40" s="274" t="s">
        <v>268</v>
      </c>
      <c r="BR40" s="274" t="s">
        <v>268</v>
      </c>
      <c r="BS40" s="274" t="s">
        <v>268</v>
      </c>
      <c r="BT40" s="274" t="s">
        <v>268</v>
      </c>
      <c r="BU40" s="274" t="s">
        <v>268</v>
      </c>
      <c r="BV40" s="274" t="s">
        <v>268</v>
      </c>
      <c r="BW40" s="274" t="s">
        <v>268</v>
      </c>
      <c r="BX40" s="274" t="s">
        <v>268</v>
      </c>
      <c r="BY40" s="295">
        <v>14.04</v>
      </c>
      <c r="BZ40" s="295">
        <v>14.04</v>
      </c>
      <c r="CA40" s="298" t="s">
        <v>142</v>
      </c>
      <c r="CB40" s="297">
        <v>123</v>
      </c>
      <c r="CC40" s="284">
        <f t="shared" si="2"/>
        <v>0</v>
      </c>
      <c r="CD40" s="295">
        <f t="shared" si="3"/>
        <v>14.04</v>
      </c>
      <c r="CE40" s="284">
        <f t="shared" si="4"/>
        <v>1</v>
      </c>
      <c r="CF40" s="295">
        <f t="shared" si="5"/>
        <v>0</v>
      </c>
      <c r="CG40" s="274" t="s">
        <v>1817</v>
      </c>
      <c r="CH40" s="274" t="s">
        <v>268</v>
      </c>
      <c r="CI40" s="274" t="s">
        <v>268</v>
      </c>
      <c r="CJ40" s="298" t="s">
        <v>268</v>
      </c>
      <c r="CK40" s="298" t="s">
        <v>736</v>
      </c>
      <c r="CL40" s="274" t="s">
        <v>268</v>
      </c>
      <c r="CM40" s="274" t="s">
        <v>268</v>
      </c>
      <c r="CN40" s="274" t="s">
        <v>268</v>
      </c>
      <c r="CO40" s="274" t="s">
        <v>268</v>
      </c>
      <c r="CP40" s="274" t="s">
        <v>268</v>
      </c>
      <c r="CQ40" s="274" t="s">
        <v>268</v>
      </c>
      <c r="CR40" s="274" t="s">
        <v>877</v>
      </c>
      <c r="CS40" s="274">
        <v>6.88</v>
      </c>
      <c r="CT40" s="274" t="s">
        <v>268</v>
      </c>
      <c r="CU40" s="274">
        <v>6.88</v>
      </c>
      <c r="CV40" s="274">
        <v>365</v>
      </c>
      <c r="CW40" s="274" t="s">
        <v>878</v>
      </c>
      <c r="CX40" s="274" t="s">
        <v>835</v>
      </c>
      <c r="CY40" s="274" t="s">
        <v>836</v>
      </c>
      <c r="CZ40" s="274" t="s">
        <v>837</v>
      </c>
      <c r="DA40" s="274" t="s">
        <v>268</v>
      </c>
      <c r="DB40" s="274" t="s">
        <v>268</v>
      </c>
      <c r="DC40" s="274" t="s">
        <v>268</v>
      </c>
      <c r="DD40" s="274" t="s">
        <v>268</v>
      </c>
      <c r="DE40" s="274" t="s">
        <v>268</v>
      </c>
      <c r="DF40" s="274" t="s">
        <v>268</v>
      </c>
      <c r="DG40" s="299">
        <f>IFERROR(IF(CA40="D",IF(CK40="A dispo.",CD40*VLOOKUP('DATI INPUT'!$F$27,TARIFFE_UD,2,FALSE),CD40*VLOOKUP(CK40,TARIFFE_UD,2,FALSE)),CD40*VLOOKUP(CB40-100,TARIFFE_UND,2,FALSE)),0)</f>
        <v>11.118983598911422</v>
      </c>
      <c r="DH40" s="299">
        <f>IFERROR(IF(CA40="D",IF(CK40="A dispo.",CF40*VLOOKUP('DATI INPUT'!$F$27,TARIFFE_UD,3,FALSE),CF40*VLOOKUP(CK40,TARIFFE_UD,3,FALSE)),CF40*VLOOKUP(CB40-100,TARIFFE_UND,3,FALSE)),0)</f>
        <v>0</v>
      </c>
    </row>
    <row r="41" spans="1:112" hidden="1" x14ac:dyDescent="0.25">
      <c r="A41" s="274" t="s">
        <v>2077</v>
      </c>
      <c r="B41" s="274" t="s">
        <v>935</v>
      </c>
      <c r="C41" s="274" t="s">
        <v>350</v>
      </c>
      <c r="D41" s="274" t="s">
        <v>2068</v>
      </c>
      <c r="E41" s="274" t="s">
        <v>268</v>
      </c>
      <c r="F41" s="274" t="s">
        <v>156</v>
      </c>
      <c r="G41" s="274" t="s">
        <v>2069</v>
      </c>
      <c r="H41" s="274" t="s">
        <v>2057</v>
      </c>
      <c r="I41" s="274" t="s">
        <v>362</v>
      </c>
      <c r="J41" s="274" t="s">
        <v>274</v>
      </c>
      <c r="K41" s="274" t="s">
        <v>2070</v>
      </c>
      <c r="L41" s="274" t="s">
        <v>1889</v>
      </c>
      <c r="M41" s="274" t="s">
        <v>2071</v>
      </c>
      <c r="N41" s="274" t="s">
        <v>2072</v>
      </c>
      <c r="O41" s="274" t="s">
        <v>2073</v>
      </c>
      <c r="P41" s="274" t="s">
        <v>2074</v>
      </c>
      <c r="Q41" s="274" t="s">
        <v>368</v>
      </c>
      <c r="R41" s="274" t="s">
        <v>268</v>
      </c>
      <c r="S41" s="274" t="s">
        <v>268</v>
      </c>
      <c r="T41" s="274" t="s">
        <v>268</v>
      </c>
      <c r="U41" s="274" t="s">
        <v>268</v>
      </c>
      <c r="V41" s="274" t="s">
        <v>268</v>
      </c>
      <c r="W41" s="274" t="s">
        <v>1829</v>
      </c>
      <c r="X41" s="274" t="s">
        <v>1830</v>
      </c>
      <c r="Y41" s="274" t="s">
        <v>315</v>
      </c>
      <c r="Z41" s="274" t="s">
        <v>268</v>
      </c>
      <c r="AA41" s="274" t="s">
        <v>268</v>
      </c>
      <c r="AB41" s="274" t="s">
        <v>268</v>
      </c>
      <c r="AC41" s="274" t="s">
        <v>268</v>
      </c>
      <c r="AD41" s="274" t="s">
        <v>268</v>
      </c>
      <c r="AE41" s="274" t="s">
        <v>287</v>
      </c>
      <c r="AF41" s="274" t="s">
        <v>1811</v>
      </c>
      <c r="AG41" s="274" t="s">
        <v>875</v>
      </c>
      <c r="AH41" s="274" t="s">
        <v>1831</v>
      </c>
      <c r="AI41" s="274" t="s">
        <v>764</v>
      </c>
      <c r="AJ41" s="274" t="s">
        <v>268</v>
      </c>
      <c r="AK41" s="274" t="s">
        <v>727</v>
      </c>
      <c r="AL41" s="274" t="s">
        <v>268</v>
      </c>
      <c r="AM41" s="274" t="s">
        <v>355</v>
      </c>
      <c r="AN41" s="274" t="s">
        <v>268</v>
      </c>
      <c r="AO41" s="274" t="s">
        <v>268</v>
      </c>
      <c r="AP41" s="274" t="s">
        <v>268</v>
      </c>
      <c r="AQ41" s="274" t="s">
        <v>268</v>
      </c>
      <c r="AR41" s="274" t="s">
        <v>268</v>
      </c>
      <c r="AS41" s="274" t="s">
        <v>268</v>
      </c>
      <c r="AT41" s="274" t="s">
        <v>268</v>
      </c>
      <c r="AU41" s="274" t="s">
        <v>268</v>
      </c>
      <c r="AV41" s="274" t="s">
        <v>268</v>
      </c>
      <c r="AW41" s="274" t="s">
        <v>268</v>
      </c>
      <c r="AX41" s="274" t="s">
        <v>268</v>
      </c>
      <c r="AY41" s="274" t="s">
        <v>268</v>
      </c>
      <c r="AZ41" s="274" t="s">
        <v>268</v>
      </c>
      <c r="BA41" s="274" t="s">
        <v>268</v>
      </c>
      <c r="BB41" s="274" t="s">
        <v>268</v>
      </c>
      <c r="BC41" s="274" t="s">
        <v>268</v>
      </c>
      <c r="BD41" s="274" t="s">
        <v>268</v>
      </c>
      <c r="BE41" s="274" t="s">
        <v>268</v>
      </c>
      <c r="BF41" s="274" t="s">
        <v>268</v>
      </c>
      <c r="BG41" s="274" t="s">
        <v>268</v>
      </c>
      <c r="BH41" s="274" t="s">
        <v>268</v>
      </c>
      <c r="BI41" s="274" t="s">
        <v>268</v>
      </c>
      <c r="BJ41" s="274" t="s">
        <v>268</v>
      </c>
      <c r="BK41" s="274" t="s">
        <v>268</v>
      </c>
      <c r="BL41" s="274" t="s">
        <v>268</v>
      </c>
      <c r="BM41" s="274" t="s">
        <v>268</v>
      </c>
      <c r="BN41" s="274" t="s">
        <v>268</v>
      </c>
      <c r="BO41" s="274" t="s">
        <v>268</v>
      </c>
      <c r="BP41" s="274" t="s">
        <v>268</v>
      </c>
      <c r="BQ41" s="274" t="s">
        <v>268</v>
      </c>
      <c r="BR41" s="274" t="s">
        <v>268</v>
      </c>
      <c r="BS41" s="274" t="s">
        <v>268</v>
      </c>
      <c r="BT41" s="274" t="s">
        <v>268</v>
      </c>
      <c r="BU41" s="274" t="s">
        <v>268</v>
      </c>
      <c r="BV41" s="274" t="s">
        <v>268</v>
      </c>
      <c r="BW41" s="274" t="s">
        <v>268</v>
      </c>
      <c r="BX41" s="274" t="s">
        <v>268</v>
      </c>
      <c r="BY41" s="295">
        <v>2.16</v>
      </c>
      <c r="BZ41" s="295">
        <v>2.16</v>
      </c>
      <c r="CA41" s="298" t="s">
        <v>142</v>
      </c>
      <c r="CB41" s="297">
        <v>123</v>
      </c>
      <c r="CC41" s="284">
        <f t="shared" si="2"/>
        <v>0</v>
      </c>
      <c r="CD41" s="295">
        <f t="shared" si="3"/>
        <v>2.16</v>
      </c>
      <c r="CE41" s="284">
        <f t="shared" si="4"/>
        <v>1</v>
      </c>
      <c r="CF41" s="295">
        <f t="shared" si="5"/>
        <v>0</v>
      </c>
      <c r="CG41" s="274" t="s">
        <v>1817</v>
      </c>
      <c r="CH41" s="274" t="s">
        <v>268</v>
      </c>
      <c r="CI41" s="274" t="s">
        <v>268</v>
      </c>
      <c r="CJ41" s="298" t="s">
        <v>268</v>
      </c>
      <c r="CK41" s="298" t="s">
        <v>736</v>
      </c>
      <c r="CL41" s="274" t="s">
        <v>268</v>
      </c>
      <c r="CM41" s="274" t="s">
        <v>268</v>
      </c>
      <c r="CN41" s="274" t="s">
        <v>268</v>
      </c>
      <c r="CO41" s="274" t="s">
        <v>268</v>
      </c>
      <c r="CP41" s="274" t="s">
        <v>268</v>
      </c>
      <c r="CQ41" s="274" t="s">
        <v>268</v>
      </c>
      <c r="CR41" s="274" t="s">
        <v>877</v>
      </c>
      <c r="CS41" s="274">
        <v>1.06</v>
      </c>
      <c r="CT41" s="274" t="s">
        <v>268</v>
      </c>
      <c r="CU41" s="274">
        <v>1.06</v>
      </c>
      <c r="CV41" s="274">
        <v>365</v>
      </c>
      <c r="CW41" s="274" t="s">
        <v>878</v>
      </c>
      <c r="CX41" s="274" t="s">
        <v>835</v>
      </c>
      <c r="CY41" s="274" t="s">
        <v>836</v>
      </c>
      <c r="CZ41" s="274" t="s">
        <v>837</v>
      </c>
      <c r="DA41" s="274" t="s">
        <v>268</v>
      </c>
      <c r="DB41" s="274" t="s">
        <v>268</v>
      </c>
      <c r="DC41" s="274" t="s">
        <v>268</v>
      </c>
      <c r="DD41" s="274" t="s">
        <v>268</v>
      </c>
      <c r="DE41" s="274" t="s">
        <v>268</v>
      </c>
      <c r="DF41" s="274" t="s">
        <v>268</v>
      </c>
      <c r="DG41" s="299">
        <f>IFERROR(IF(CA41="D",IF(CK41="A dispo.",CD41*VLOOKUP('DATI INPUT'!$F$27,TARIFFE_UD,2,FALSE),CD41*VLOOKUP(CK41,TARIFFE_UD,2,FALSE)),CD41*VLOOKUP(CB41-100,TARIFFE_UND,2,FALSE)),0)</f>
        <v>1.7106128613709883</v>
      </c>
      <c r="DH41" s="299">
        <f>IFERROR(IF(CA41="D",IF(CK41="A dispo.",CF41*VLOOKUP('DATI INPUT'!$F$27,TARIFFE_UD,3,FALSE),CF41*VLOOKUP(CK41,TARIFFE_UD,3,FALSE)),CF41*VLOOKUP(CB41-100,TARIFFE_UND,3,FALSE)),0)</f>
        <v>0</v>
      </c>
    </row>
    <row r="42" spans="1:112" hidden="1" x14ac:dyDescent="0.25">
      <c r="A42" s="274" t="s">
        <v>2078</v>
      </c>
      <c r="B42" s="274" t="s">
        <v>1275</v>
      </c>
      <c r="C42" s="274" t="s">
        <v>2079</v>
      </c>
      <c r="D42" s="274" t="s">
        <v>2080</v>
      </c>
      <c r="E42" s="274" t="s">
        <v>268</v>
      </c>
      <c r="F42" s="274" t="s">
        <v>156</v>
      </c>
      <c r="G42" s="274" t="s">
        <v>2081</v>
      </c>
      <c r="H42" s="274" t="s">
        <v>2057</v>
      </c>
      <c r="I42" s="274" t="s">
        <v>2082</v>
      </c>
      <c r="J42" s="274" t="s">
        <v>156</v>
      </c>
      <c r="K42" s="274" t="s">
        <v>2083</v>
      </c>
      <c r="L42" s="274" t="s">
        <v>2060</v>
      </c>
      <c r="M42" s="274" t="s">
        <v>2084</v>
      </c>
      <c r="N42" s="274" t="s">
        <v>2072</v>
      </c>
      <c r="O42" s="274" t="s">
        <v>2073</v>
      </c>
      <c r="P42" s="274" t="s">
        <v>2085</v>
      </c>
      <c r="Q42" s="274" t="s">
        <v>498</v>
      </c>
      <c r="R42" s="274" t="s">
        <v>268</v>
      </c>
      <c r="S42" s="274" t="s">
        <v>268</v>
      </c>
      <c r="T42" s="274" t="s">
        <v>268</v>
      </c>
      <c r="U42" s="274" t="s">
        <v>268</v>
      </c>
      <c r="V42" s="274" t="s">
        <v>268</v>
      </c>
      <c r="W42" s="274" t="s">
        <v>1829</v>
      </c>
      <c r="X42" s="274" t="s">
        <v>1830</v>
      </c>
      <c r="Y42" s="274" t="s">
        <v>315</v>
      </c>
      <c r="Z42" s="274" t="s">
        <v>268</v>
      </c>
      <c r="AA42" s="274" t="s">
        <v>268</v>
      </c>
      <c r="AB42" s="274" t="s">
        <v>268</v>
      </c>
      <c r="AC42" s="274" t="s">
        <v>268</v>
      </c>
      <c r="AD42" s="274" t="s">
        <v>268</v>
      </c>
      <c r="AE42" s="274" t="s">
        <v>287</v>
      </c>
      <c r="AF42" s="274" t="s">
        <v>1811</v>
      </c>
      <c r="AG42" s="274" t="s">
        <v>875</v>
      </c>
      <c r="AH42" s="274" t="s">
        <v>1831</v>
      </c>
      <c r="AI42" s="274" t="s">
        <v>764</v>
      </c>
      <c r="AJ42" s="274" t="s">
        <v>268</v>
      </c>
      <c r="AK42" s="274" t="s">
        <v>2086</v>
      </c>
      <c r="AL42" s="274" t="s">
        <v>268</v>
      </c>
      <c r="AM42" s="274" t="s">
        <v>355</v>
      </c>
      <c r="AN42" s="274" t="s">
        <v>268</v>
      </c>
      <c r="AO42" s="274" t="s">
        <v>268</v>
      </c>
      <c r="AP42" s="274" t="s">
        <v>268</v>
      </c>
      <c r="AQ42" s="274" t="s">
        <v>268</v>
      </c>
      <c r="AR42" s="274" t="s">
        <v>268</v>
      </c>
      <c r="AS42" s="274" t="s">
        <v>268</v>
      </c>
      <c r="AT42" s="274" t="s">
        <v>268</v>
      </c>
      <c r="AU42" s="274" t="s">
        <v>268</v>
      </c>
      <c r="AV42" s="274" t="s">
        <v>268</v>
      </c>
      <c r="AW42" s="274" t="s">
        <v>268</v>
      </c>
      <c r="AX42" s="274" t="s">
        <v>268</v>
      </c>
      <c r="AY42" s="274" t="s">
        <v>268</v>
      </c>
      <c r="AZ42" s="274" t="s">
        <v>268</v>
      </c>
      <c r="BA42" s="274" t="s">
        <v>268</v>
      </c>
      <c r="BB42" s="274" t="s">
        <v>268</v>
      </c>
      <c r="BC42" s="274" t="s">
        <v>268</v>
      </c>
      <c r="BD42" s="274" t="s">
        <v>268</v>
      </c>
      <c r="BE42" s="274" t="s">
        <v>268</v>
      </c>
      <c r="BF42" s="274" t="s">
        <v>268</v>
      </c>
      <c r="BG42" s="274" t="s">
        <v>268</v>
      </c>
      <c r="BH42" s="274" t="s">
        <v>268</v>
      </c>
      <c r="BI42" s="274" t="s">
        <v>268</v>
      </c>
      <c r="BJ42" s="274" t="s">
        <v>268</v>
      </c>
      <c r="BK42" s="274" t="s">
        <v>268</v>
      </c>
      <c r="BL42" s="274" t="s">
        <v>268</v>
      </c>
      <c r="BM42" s="274" t="s">
        <v>268</v>
      </c>
      <c r="BN42" s="274" t="s">
        <v>268</v>
      </c>
      <c r="BO42" s="274" t="s">
        <v>268</v>
      </c>
      <c r="BP42" s="274" t="s">
        <v>268</v>
      </c>
      <c r="BQ42" s="274" t="s">
        <v>268</v>
      </c>
      <c r="BR42" s="274" t="s">
        <v>268</v>
      </c>
      <c r="BS42" s="274" t="s">
        <v>268</v>
      </c>
      <c r="BT42" s="274" t="s">
        <v>268</v>
      </c>
      <c r="BU42" s="274" t="s">
        <v>268</v>
      </c>
      <c r="BV42" s="274" t="s">
        <v>268</v>
      </c>
      <c r="BW42" s="274" t="s">
        <v>268</v>
      </c>
      <c r="BX42" s="274" t="s">
        <v>268</v>
      </c>
      <c r="BY42" s="295">
        <v>42</v>
      </c>
      <c r="BZ42" s="295">
        <v>42</v>
      </c>
      <c r="CA42" s="298" t="s">
        <v>142</v>
      </c>
      <c r="CB42" s="297">
        <v>122</v>
      </c>
      <c r="CC42" s="284">
        <f t="shared" si="2"/>
        <v>0</v>
      </c>
      <c r="CD42" s="295">
        <f t="shared" si="3"/>
        <v>42</v>
      </c>
      <c r="CE42" s="284">
        <f t="shared" si="4"/>
        <v>0</v>
      </c>
      <c r="CF42" s="295">
        <f t="shared" si="5"/>
        <v>1</v>
      </c>
      <c r="CG42" s="274" t="s">
        <v>876</v>
      </c>
      <c r="CH42" s="274" t="s">
        <v>268</v>
      </c>
      <c r="CI42" s="274" t="s">
        <v>268</v>
      </c>
      <c r="CJ42" s="298" t="s">
        <v>268</v>
      </c>
      <c r="CK42" s="298" t="s">
        <v>736</v>
      </c>
      <c r="CL42" s="274" t="s">
        <v>268</v>
      </c>
      <c r="CM42" s="274" t="s">
        <v>268</v>
      </c>
      <c r="CN42" s="274" t="s">
        <v>268</v>
      </c>
      <c r="CO42" s="274" t="s">
        <v>268</v>
      </c>
      <c r="CP42" s="274" t="s">
        <v>268</v>
      </c>
      <c r="CQ42" s="274" t="s">
        <v>268</v>
      </c>
      <c r="CR42" s="274" t="s">
        <v>877</v>
      </c>
      <c r="CS42" s="274">
        <v>73.14</v>
      </c>
      <c r="CT42" s="274" t="s">
        <v>268</v>
      </c>
      <c r="CU42" s="274">
        <v>73.14</v>
      </c>
      <c r="CV42" s="274">
        <v>365</v>
      </c>
      <c r="CW42" s="274" t="s">
        <v>878</v>
      </c>
      <c r="CX42" s="274" t="s">
        <v>835</v>
      </c>
      <c r="CY42" s="274" t="s">
        <v>836</v>
      </c>
      <c r="CZ42" s="274" t="s">
        <v>837</v>
      </c>
      <c r="DA42" s="274" t="s">
        <v>268</v>
      </c>
      <c r="DB42" s="274" t="s">
        <v>268</v>
      </c>
      <c r="DC42" s="274" t="s">
        <v>268</v>
      </c>
      <c r="DD42" s="274" t="s">
        <v>268</v>
      </c>
      <c r="DE42" s="274" t="s">
        <v>268</v>
      </c>
      <c r="DF42" s="274" t="s">
        <v>268</v>
      </c>
      <c r="DG42" s="299">
        <f>IFERROR(IF(CA42="D",IF(CK42="A dispo.",CD42*VLOOKUP('DATI INPUT'!$F$27,TARIFFE_UD,2,FALSE),CD42*VLOOKUP(CK42,TARIFFE_UD,2,FALSE)),CD42*VLOOKUP(CB42-100,TARIFFE_UND,2,FALSE)),0)</f>
        <v>33.261916748880324</v>
      </c>
      <c r="DH42" s="299">
        <f>IFERROR(IF(CA42="D",IF(CK42="A dispo.",CF42*VLOOKUP('DATI INPUT'!$F$27,TARIFFE_UD,3,FALSE),CF42*VLOOKUP(CK42,TARIFFE_UD,3,FALSE)),CF42*VLOOKUP(CB42-100,TARIFFE_UND,3,FALSE)),0)</f>
        <v>60.367780403072892</v>
      </c>
    </row>
    <row r="43" spans="1:112" hidden="1" x14ac:dyDescent="0.25">
      <c r="A43" s="274" t="s">
        <v>2087</v>
      </c>
      <c r="B43" s="274" t="s">
        <v>1275</v>
      </c>
      <c r="C43" s="274" t="s">
        <v>356</v>
      </c>
      <c r="D43" s="274" t="s">
        <v>2080</v>
      </c>
      <c r="E43" s="274" t="s">
        <v>268</v>
      </c>
      <c r="F43" s="274" t="s">
        <v>156</v>
      </c>
      <c r="G43" s="274" t="s">
        <v>2081</v>
      </c>
      <c r="H43" s="274" t="s">
        <v>2057</v>
      </c>
      <c r="I43" s="274" t="s">
        <v>2082</v>
      </c>
      <c r="J43" s="274" t="s">
        <v>156</v>
      </c>
      <c r="K43" s="274" t="s">
        <v>2083</v>
      </c>
      <c r="L43" s="274" t="s">
        <v>2060</v>
      </c>
      <c r="M43" s="274" t="s">
        <v>2084</v>
      </c>
      <c r="N43" s="274" t="s">
        <v>2072</v>
      </c>
      <c r="O43" s="274" t="s">
        <v>2073</v>
      </c>
      <c r="P43" s="274" t="s">
        <v>2085</v>
      </c>
      <c r="Q43" s="274" t="s">
        <v>498</v>
      </c>
      <c r="R43" s="274" t="s">
        <v>268</v>
      </c>
      <c r="S43" s="274" t="s">
        <v>268</v>
      </c>
      <c r="T43" s="274" t="s">
        <v>268</v>
      </c>
      <c r="U43" s="274" t="s">
        <v>268</v>
      </c>
      <c r="V43" s="274" t="s">
        <v>268</v>
      </c>
      <c r="W43" s="274" t="s">
        <v>1829</v>
      </c>
      <c r="X43" s="274" t="s">
        <v>1830</v>
      </c>
      <c r="Y43" s="274" t="s">
        <v>315</v>
      </c>
      <c r="Z43" s="274" t="s">
        <v>268</v>
      </c>
      <c r="AA43" s="274" t="s">
        <v>268</v>
      </c>
      <c r="AB43" s="274" t="s">
        <v>268</v>
      </c>
      <c r="AC43" s="274" t="s">
        <v>268</v>
      </c>
      <c r="AD43" s="274" t="s">
        <v>268</v>
      </c>
      <c r="AE43" s="274" t="s">
        <v>287</v>
      </c>
      <c r="AF43" s="274" t="s">
        <v>1811</v>
      </c>
      <c r="AG43" s="274" t="s">
        <v>875</v>
      </c>
      <c r="AH43" s="274" t="s">
        <v>1831</v>
      </c>
      <c r="AI43" s="274" t="s">
        <v>1011</v>
      </c>
      <c r="AJ43" s="274" t="s">
        <v>268</v>
      </c>
      <c r="AK43" s="274" t="s">
        <v>725</v>
      </c>
      <c r="AL43" s="274" t="s">
        <v>268</v>
      </c>
      <c r="AM43" s="274" t="s">
        <v>353</v>
      </c>
      <c r="AN43" s="274" t="s">
        <v>268</v>
      </c>
      <c r="AO43" s="274" t="s">
        <v>268</v>
      </c>
      <c r="AP43" s="274" t="s">
        <v>268</v>
      </c>
      <c r="AQ43" s="274" t="s">
        <v>268</v>
      </c>
      <c r="AR43" s="274" t="s">
        <v>268</v>
      </c>
      <c r="AS43" s="274" t="s">
        <v>268</v>
      </c>
      <c r="AT43" s="274" t="s">
        <v>268</v>
      </c>
      <c r="AU43" s="274" t="s">
        <v>268</v>
      </c>
      <c r="AV43" s="274" t="s">
        <v>268</v>
      </c>
      <c r="AW43" s="274" t="s">
        <v>268</v>
      </c>
      <c r="AX43" s="274" t="s">
        <v>268</v>
      </c>
      <c r="AY43" s="274" t="s">
        <v>268</v>
      </c>
      <c r="AZ43" s="274" t="s">
        <v>268</v>
      </c>
      <c r="BA43" s="274" t="s">
        <v>268</v>
      </c>
      <c r="BB43" s="274" t="s">
        <v>268</v>
      </c>
      <c r="BC43" s="274" t="s">
        <v>268</v>
      </c>
      <c r="BD43" s="274" t="s">
        <v>268</v>
      </c>
      <c r="BE43" s="274" t="s">
        <v>268</v>
      </c>
      <c r="BF43" s="274" t="s">
        <v>268</v>
      </c>
      <c r="BG43" s="274" t="s">
        <v>268</v>
      </c>
      <c r="BH43" s="274" t="s">
        <v>268</v>
      </c>
      <c r="BI43" s="274" t="s">
        <v>268</v>
      </c>
      <c r="BJ43" s="274" t="s">
        <v>268</v>
      </c>
      <c r="BK43" s="274" t="s">
        <v>268</v>
      </c>
      <c r="BL43" s="274" t="s">
        <v>268</v>
      </c>
      <c r="BM43" s="274" t="s">
        <v>268</v>
      </c>
      <c r="BN43" s="274" t="s">
        <v>268</v>
      </c>
      <c r="BO43" s="274" t="s">
        <v>268</v>
      </c>
      <c r="BP43" s="274" t="s">
        <v>268</v>
      </c>
      <c r="BQ43" s="274" t="s">
        <v>268</v>
      </c>
      <c r="BR43" s="274" t="s">
        <v>268</v>
      </c>
      <c r="BS43" s="274" t="s">
        <v>268</v>
      </c>
      <c r="BT43" s="274" t="s">
        <v>268</v>
      </c>
      <c r="BU43" s="274" t="s">
        <v>268</v>
      </c>
      <c r="BV43" s="274" t="s">
        <v>268</v>
      </c>
      <c r="BW43" s="274" t="s">
        <v>268</v>
      </c>
      <c r="BX43" s="274" t="s">
        <v>268</v>
      </c>
      <c r="BY43" s="295">
        <v>15</v>
      </c>
      <c r="BZ43" s="295">
        <v>15</v>
      </c>
      <c r="CA43" s="298" t="s">
        <v>142</v>
      </c>
      <c r="CB43" s="297">
        <v>123</v>
      </c>
      <c r="CC43" s="284">
        <f t="shared" si="2"/>
        <v>0</v>
      </c>
      <c r="CD43" s="295">
        <f t="shared" si="3"/>
        <v>15</v>
      </c>
      <c r="CE43" s="284">
        <f t="shared" si="4"/>
        <v>1</v>
      </c>
      <c r="CF43" s="295">
        <f t="shared" si="5"/>
        <v>0</v>
      </c>
      <c r="CG43" s="274" t="s">
        <v>1817</v>
      </c>
      <c r="CH43" s="274" t="s">
        <v>268</v>
      </c>
      <c r="CI43" s="274" t="s">
        <v>268</v>
      </c>
      <c r="CJ43" s="298" t="s">
        <v>268</v>
      </c>
      <c r="CK43" s="298" t="s">
        <v>736</v>
      </c>
      <c r="CL43" s="274" t="s">
        <v>268</v>
      </c>
      <c r="CM43" s="274" t="s">
        <v>268</v>
      </c>
      <c r="CN43" s="274" t="s">
        <v>268</v>
      </c>
      <c r="CO43" s="274" t="s">
        <v>268</v>
      </c>
      <c r="CP43" s="274" t="s">
        <v>268</v>
      </c>
      <c r="CQ43" s="274" t="s">
        <v>268</v>
      </c>
      <c r="CR43" s="274" t="s">
        <v>877</v>
      </c>
      <c r="CS43" s="274">
        <v>7.35</v>
      </c>
      <c r="CT43" s="274" t="s">
        <v>268</v>
      </c>
      <c r="CU43" s="274">
        <v>7.35</v>
      </c>
      <c r="CV43" s="274">
        <v>365</v>
      </c>
      <c r="CW43" s="274" t="s">
        <v>878</v>
      </c>
      <c r="CX43" s="274" t="s">
        <v>835</v>
      </c>
      <c r="CY43" s="274" t="s">
        <v>836</v>
      </c>
      <c r="CZ43" s="274" t="s">
        <v>837</v>
      </c>
      <c r="DA43" s="274" t="s">
        <v>268</v>
      </c>
      <c r="DB43" s="274" t="s">
        <v>268</v>
      </c>
      <c r="DC43" s="274" t="s">
        <v>268</v>
      </c>
      <c r="DD43" s="274" t="s">
        <v>268</v>
      </c>
      <c r="DE43" s="274" t="s">
        <v>268</v>
      </c>
      <c r="DF43" s="274" t="s">
        <v>268</v>
      </c>
      <c r="DG43" s="299">
        <f>IFERROR(IF(CA43="D",IF(CK43="A dispo.",CD43*VLOOKUP('DATI INPUT'!$F$27,TARIFFE_UD,2,FALSE),CD43*VLOOKUP(CK43,TARIFFE_UD,2,FALSE)),CD43*VLOOKUP(CB43-100,TARIFFE_UND,2,FALSE)),0)</f>
        <v>11.879255981742974</v>
      </c>
      <c r="DH43" s="299">
        <f>IFERROR(IF(CA43="D",IF(CK43="A dispo.",CF43*VLOOKUP('DATI INPUT'!$F$27,TARIFFE_UD,3,FALSE),CF43*VLOOKUP(CK43,TARIFFE_UD,3,FALSE)),CF43*VLOOKUP(CB43-100,TARIFFE_UND,3,FALSE)),0)</f>
        <v>0</v>
      </c>
    </row>
    <row r="44" spans="1:112" x14ac:dyDescent="0.25">
      <c r="A44" s="274" t="s">
        <v>2088</v>
      </c>
      <c r="B44" s="274" t="s">
        <v>656</v>
      </c>
      <c r="C44" s="274" t="s">
        <v>1299</v>
      </c>
      <c r="D44" s="274" t="s">
        <v>2089</v>
      </c>
      <c r="E44" s="274" t="s">
        <v>268</v>
      </c>
      <c r="F44" s="274" t="s">
        <v>156</v>
      </c>
      <c r="G44" s="274" t="s">
        <v>2090</v>
      </c>
      <c r="H44" s="274" t="s">
        <v>1137</v>
      </c>
      <c r="I44" s="274" t="s">
        <v>2091</v>
      </c>
      <c r="J44" s="274" t="s">
        <v>274</v>
      </c>
      <c r="K44" s="274" t="s">
        <v>2092</v>
      </c>
      <c r="L44" s="274" t="s">
        <v>960</v>
      </c>
      <c r="M44" s="274" t="s">
        <v>2093</v>
      </c>
      <c r="N44" s="274" t="s">
        <v>984</v>
      </c>
      <c r="O44" s="274" t="s">
        <v>873</v>
      </c>
      <c r="P44" s="274" t="s">
        <v>1901</v>
      </c>
      <c r="Q44" s="274" t="s">
        <v>341</v>
      </c>
      <c r="R44" s="274" t="s">
        <v>268</v>
      </c>
      <c r="S44" s="274" t="s">
        <v>268</v>
      </c>
      <c r="T44" s="274" t="s">
        <v>268</v>
      </c>
      <c r="U44" s="274" t="s">
        <v>268</v>
      </c>
      <c r="V44" s="274" t="s">
        <v>268</v>
      </c>
      <c r="W44" s="274" t="s">
        <v>2093</v>
      </c>
      <c r="X44" s="274" t="s">
        <v>1901</v>
      </c>
      <c r="Y44" s="274" t="s">
        <v>341</v>
      </c>
      <c r="Z44" s="274" t="s">
        <v>268</v>
      </c>
      <c r="AA44" s="274" t="s">
        <v>268</v>
      </c>
      <c r="AB44" s="274" t="s">
        <v>268</v>
      </c>
      <c r="AC44" s="274" t="s">
        <v>268</v>
      </c>
      <c r="AD44" s="274" t="s">
        <v>268</v>
      </c>
      <c r="AE44" s="274" t="s">
        <v>287</v>
      </c>
      <c r="AF44" s="274" t="s">
        <v>1811</v>
      </c>
      <c r="AG44" s="274" t="s">
        <v>875</v>
      </c>
      <c r="AH44" s="274" t="s">
        <v>380</v>
      </c>
      <c r="AI44" s="274" t="s">
        <v>793</v>
      </c>
      <c r="AJ44" s="274" t="s">
        <v>268</v>
      </c>
      <c r="AK44" s="274" t="s">
        <v>377</v>
      </c>
      <c r="AL44" s="274" t="s">
        <v>268</v>
      </c>
      <c r="AM44" s="274" t="s">
        <v>355</v>
      </c>
      <c r="AN44" s="274" t="s">
        <v>268</v>
      </c>
      <c r="AO44" s="274" t="s">
        <v>268</v>
      </c>
      <c r="AP44" s="274" t="s">
        <v>268</v>
      </c>
      <c r="AQ44" s="274" t="s">
        <v>268</v>
      </c>
      <c r="AR44" s="274" t="s">
        <v>268</v>
      </c>
      <c r="AS44" s="274" t="s">
        <v>268</v>
      </c>
      <c r="AT44" s="274" t="s">
        <v>268</v>
      </c>
      <c r="AU44" s="274" t="s">
        <v>268</v>
      </c>
      <c r="AV44" s="274" t="s">
        <v>268</v>
      </c>
      <c r="AW44" s="274" t="s">
        <v>268</v>
      </c>
      <c r="AX44" s="274" t="s">
        <v>268</v>
      </c>
      <c r="AY44" s="274" t="s">
        <v>268</v>
      </c>
      <c r="AZ44" s="274" t="s">
        <v>268</v>
      </c>
      <c r="BA44" s="274" t="s">
        <v>268</v>
      </c>
      <c r="BB44" s="274" t="s">
        <v>268</v>
      </c>
      <c r="BC44" s="274" t="s">
        <v>268</v>
      </c>
      <c r="BD44" s="274" t="s">
        <v>268</v>
      </c>
      <c r="BE44" s="274" t="s">
        <v>268</v>
      </c>
      <c r="BF44" s="274" t="s">
        <v>268</v>
      </c>
      <c r="BG44" s="274" t="s">
        <v>268</v>
      </c>
      <c r="BH44" s="274" t="s">
        <v>268</v>
      </c>
      <c r="BI44" s="274" t="s">
        <v>268</v>
      </c>
      <c r="BJ44" s="274" t="s">
        <v>268</v>
      </c>
      <c r="BK44" s="274" t="s">
        <v>268</v>
      </c>
      <c r="BL44" s="274" t="s">
        <v>268</v>
      </c>
      <c r="BM44" s="274" t="s">
        <v>268</v>
      </c>
      <c r="BN44" s="274" t="s">
        <v>268</v>
      </c>
      <c r="BO44" s="274" t="s">
        <v>268</v>
      </c>
      <c r="BP44" s="274" t="s">
        <v>268</v>
      </c>
      <c r="BQ44" s="274" t="s">
        <v>268</v>
      </c>
      <c r="BR44" s="274" t="s">
        <v>268</v>
      </c>
      <c r="BS44" s="274" t="s">
        <v>268</v>
      </c>
      <c r="BT44" s="274" t="s">
        <v>268</v>
      </c>
      <c r="BU44" s="274" t="s">
        <v>268</v>
      </c>
      <c r="BV44" s="274" t="s">
        <v>268</v>
      </c>
      <c r="BW44" s="274" t="s">
        <v>268</v>
      </c>
      <c r="BX44" s="274" t="s">
        <v>268</v>
      </c>
      <c r="BY44" s="295">
        <v>70</v>
      </c>
      <c r="BZ44" s="295">
        <v>70</v>
      </c>
      <c r="CA44" s="298" t="s">
        <v>142</v>
      </c>
      <c r="CB44" s="297">
        <v>122</v>
      </c>
      <c r="CC44" s="284">
        <f t="shared" si="2"/>
        <v>0</v>
      </c>
      <c r="CD44" s="295">
        <f t="shared" si="3"/>
        <v>70</v>
      </c>
      <c r="CE44" s="284">
        <f t="shared" si="4"/>
        <v>0</v>
      </c>
      <c r="CF44" s="295">
        <f t="shared" si="5"/>
        <v>1</v>
      </c>
      <c r="CG44" s="274" t="s">
        <v>876</v>
      </c>
      <c r="CH44" s="274" t="s">
        <v>268</v>
      </c>
      <c r="CI44" s="274" t="s">
        <v>268</v>
      </c>
      <c r="CJ44" s="298" t="s">
        <v>280</v>
      </c>
      <c r="CK44" s="297">
        <v>2</v>
      </c>
      <c r="CL44" s="274" t="s">
        <v>268</v>
      </c>
      <c r="CM44" s="274" t="s">
        <v>268</v>
      </c>
      <c r="CN44" s="274" t="s">
        <v>268</v>
      </c>
      <c r="CO44" s="274" t="s">
        <v>268</v>
      </c>
      <c r="CP44" s="274" t="s">
        <v>268</v>
      </c>
      <c r="CQ44" s="274" t="s">
        <v>268</v>
      </c>
      <c r="CR44" s="274" t="s">
        <v>877</v>
      </c>
      <c r="CS44" s="274">
        <v>84.06</v>
      </c>
      <c r="CT44" s="274" t="s">
        <v>268</v>
      </c>
      <c r="CU44" s="274">
        <v>84.06</v>
      </c>
      <c r="CV44" s="274">
        <v>365</v>
      </c>
      <c r="CW44" s="274" t="s">
        <v>878</v>
      </c>
      <c r="CX44" s="274" t="s">
        <v>835</v>
      </c>
      <c r="CY44" s="274" t="s">
        <v>836</v>
      </c>
      <c r="CZ44" s="274" t="s">
        <v>837</v>
      </c>
      <c r="DA44" s="274" t="s">
        <v>268</v>
      </c>
      <c r="DB44" s="274" t="s">
        <v>268</v>
      </c>
      <c r="DC44" s="274" t="s">
        <v>268</v>
      </c>
      <c r="DD44" s="274" t="s">
        <v>268</v>
      </c>
      <c r="DE44" s="274" t="s">
        <v>268</v>
      </c>
      <c r="DF44" s="274" t="s">
        <v>268</v>
      </c>
      <c r="DG44" s="299">
        <f>IFERROR(IF(CA44="D",IF(CK44="A dispo.",CD44*VLOOKUP('DATI INPUT'!$F$27,TARIFFE_UD,2,FALSE),CD44*VLOOKUP(CK44,TARIFFE_UD,2,FALSE)),CD44*VLOOKUP(CB44-100,TARIFFE_UND,2,FALSE)),0)</f>
        <v>50.303516070837532</v>
      </c>
      <c r="DH44" s="299">
        <f>IFERROR(IF(CA44="D",IF(CK44="A dispo.",CF44*VLOOKUP('DATI INPUT'!$F$27,TARIFFE_UD,3,FALSE),CF44*VLOOKUP(CK44,TARIFFE_UD,3,FALSE)),CF44*VLOOKUP(CB44-100,TARIFFE_UND,3,FALSE)),0)</f>
        <v>46.077822723118445</v>
      </c>
    </row>
    <row r="45" spans="1:112" x14ac:dyDescent="0.25">
      <c r="A45" s="274" t="s">
        <v>2094</v>
      </c>
      <c r="B45" s="274" t="s">
        <v>656</v>
      </c>
      <c r="C45" s="274" t="s">
        <v>2095</v>
      </c>
      <c r="D45" s="274" t="s">
        <v>2089</v>
      </c>
      <c r="E45" s="274" t="s">
        <v>268</v>
      </c>
      <c r="F45" s="274" t="s">
        <v>156</v>
      </c>
      <c r="G45" s="274" t="s">
        <v>2090</v>
      </c>
      <c r="H45" s="274" t="s">
        <v>1137</v>
      </c>
      <c r="I45" s="274" t="s">
        <v>2091</v>
      </c>
      <c r="J45" s="274" t="s">
        <v>274</v>
      </c>
      <c r="K45" s="274" t="s">
        <v>2092</v>
      </c>
      <c r="L45" s="274" t="s">
        <v>960</v>
      </c>
      <c r="M45" s="274" t="s">
        <v>2093</v>
      </c>
      <c r="N45" s="274" t="s">
        <v>984</v>
      </c>
      <c r="O45" s="274" t="s">
        <v>873</v>
      </c>
      <c r="P45" s="274" t="s">
        <v>1901</v>
      </c>
      <c r="Q45" s="274" t="s">
        <v>341</v>
      </c>
      <c r="R45" s="274" t="s">
        <v>268</v>
      </c>
      <c r="S45" s="274" t="s">
        <v>268</v>
      </c>
      <c r="T45" s="274" t="s">
        <v>268</v>
      </c>
      <c r="U45" s="274" t="s">
        <v>268</v>
      </c>
      <c r="V45" s="274" t="s">
        <v>268</v>
      </c>
      <c r="W45" s="274" t="s">
        <v>2093</v>
      </c>
      <c r="X45" s="274" t="s">
        <v>1901</v>
      </c>
      <c r="Y45" s="274" t="s">
        <v>341</v>
      </c>
      <c r="Z45" s="274" t="s">
        <v>268</v>
      </c>
      <c r="AA45" s="274" t="s">
        <v>268</v>
      </c>
      <c r="AB45" s="274" t="s">
        <v>268</v>
      </c>
      <c r="AC45" s="274" t="s">
        <v>268</v>
      </c>
      <c r="AD45" s="274" t="s">
        <v>268</v>
      </c>
      <c r="AE45" s="274" t="s">
        <v>287</v>
      </c>
      <c r="AF45" s="274" t="s">
        <v>1811</v>
      </c>
      <c r="AG45" s="274" t="s">
        <v>875</v>
      </c>
      <c r="AH45" s="274" t="s">
        <v>380</v>
      </c>
      <c r="AI45" s="274" t="s">
        <v>793</v>
      </c>
      <c r="AJ45" s="274" t="s">
        <v>268</v>
      </c>
      <c r="AK45" s="274" t="s">
        <v>382</v>
      </c>
      <c r="AL45" s="274" t="s">
        <v>268</v>
      </c>
      <c r="AM45" s="274" t="s">
        <v>353</v>
      </c>
      <c r="AN45" s="274" t="s">
        <v>268</v>
      </c>
      <c r="AO45" s="274" t="s">
        <v>268</v>
      </c>
      <c r="AP45" s="274" t="s">
        <v>268</v>
      </c>
      <c r="AQ45" s="274" t="s">
        <v>268</v>
      </c>
      <c r="AR45" s="274" t="s">
        <v>268</v>
      </c>
      <c r="AS45" s="274" t="s">
        <v>268</v>
      </c>
      <c r="AT45" s="274" t="s">
        <v>268</v>
      </c>
      <c r="AU45" s="274" t="s">
        <v>268</v>
      </c>
      <c r="AV45" s="274" t="s">
        <v>268</v>
      </c>
      <c r="AW45" s="274" t="s">
        <v>268</v>
      </c>
      <c r="AX45" s="274" t="s">
        <v>268</v>
      </c>
      <c r="AY45" s="274" t="s">
        <v>268</v>
      </c>
      <c r="AZ45" s="274" t="s">
        <v>268</v>
      </c>
      <c r="BA45" s="274" t="s">
        <v>268</v>
      </c>
      <c r="BB45" s="274" t="s">
        <v>268</v>
      </c>
      <c r="BC45" s="274" t="s">
        <v>268</v>
      </c>
      <c r="BD45" s="274" t="s">
        <v>268</v>
      </c>
      <c r="BE45" s="274" t="s">
        <v>268</v>
      </c>
      <c r="BF45" s="274" t="s">
        <v>268</v>
      </c>
      <c r="BG45" s="274" t="s">
        <v>268</v>
      </c>
      <c r="BH45" s="274" t="s">
        <v>268</v>
      </c>
      <c r="BI45" s="274" t="s">
        <v>268</v>
      </c>
      <c r="BJ45" s="274" t="s">
        <v>268</v>
      </c>
      <c r="BK45" s="274" t="s">
        <v>268</v>
      </c>
      <c r="BL45" s="274" t="s">
        <v>268</v>
      </c>
      <c r="BM45" s="274" t="s">
        <v>268</v>
      </c>
      <c r="BN45" s="274" t="s">
        <v>268</v>
      </c>
      <c r="BO45" s="274" t="s">
        <v>268</v>
      </c>
      <c r="BP45" s="274" t="s">
        <v>268</v>
      </c>
      <c r="BQ45" s="274" t="s">
        <v>268</v>
      </c>
      <c r="BR45" s="274" t="s">
        <v>268</v>
      </c>
      <c r="BS45" s="274" t="s">
        <v>268</v>
      </c>
      <c r="BT45" s="274" t="s">
        <v>268</v>
      </c>
      <c r="BU45" s="274" t="s">
        <v>268</v>
      </c>
      <c r="BV45" s="274" t="s">
        <v>268</v>
      </c>
      <c r="BW45" s="274" t="s">
        <v>268</v>
      </c>
      <c r="BX45" s="274" t="s">
        <v>268</v>
      </c>
      <c r="BY45" s="295">
        <v>15</v>
      </c>
      <c r="BZ45" s="295">
        <v>15</v>
      </c>
      <c r="CA45" s="298" t="s">
        <v>142</v>
      </c>
      <c r="CB45" s="297">
        <v>123</v>
      </c>
      <c r="CC45" s="284">
        <f t="shared" si="2"/>
        <v>0</v>
      </c>
      <c r="CD45" s="295">
        <f t="shared" si="3"/>
        <v>15</v>
      </c>
      <c r="CE45" s="284">
        <f t="shared" si="4"/>
        <v>1</v>
      </c>
      <c r="CF45" s="295">
        <f t="shared" si="5"/>
        <v>0</v>
      </c>
      <c r="CG45" s="274" t="s">
        <v>1817</v>
      </c>
      <c r="CH45" s="274" t="s">
        <v>268</v>
      </c>
      <c r="CI45" s="274" t="s">
        <v>268</v>
      </c>
      <c r="CJ45" s="298" t="s">
        <v>280</v>
      </c>
      <c r="CK45" s="297">
        <v>2</v>
      </c>
      <c r="CL45" s="274" t="s">
        <v>268</v>
      </c>
      <c r="CM45" s="274" t="s">
        <v>268</v>
      </c>
      <c r="CN45" s="274" t="s">
        <v>268</v>
      </c>
      <c r="CO45" s="274" t="s">
        <v>268</v>
      </c>
      <c r="CP45" s="274" t="s">
        <v>268</v>
      </c>
      <c r="CQ45" s="274" t="s">
        <v>268</v>
      </c>
      <c r="CR45" s="274" t="s">
        <v>877</v>
      </c>
      <c r="CS45" s="274">
        <v>6.75</v>
      </c>
      <c r="CT45" s="274" t="s">
        <v>268</v>
      </c>
      <c r="CU45" s="274">
        <v>6.75</v>
      </c>
      <c r="CV45" s="274">
        <v>365</v>
      </c>
      <c r="CW45" s="274" t="s">
        <v>878</v>
      </c>
      <c r="CX45" s="274" t="s">
        <v>835</v>
      </c>
      <c r="CY45" s="274" t="s">
        <v>836</v>
      </c>
      <c r="CZ45" s="274" t="s">
        <v>837</v>
      </c>
      <c r="DA45" s="274" t="s">
        <v>268</v>
      </c>
      <c r="DB45" s="274" t="s">
        <v>268</v>
      </c>
      <c r="DC45" s="274" t="s">
        <v>268</v>
      </c>
      <c r="DD45" s="274" t="s">
        <v>268</v>
      </c>
      <c r="DE45" s="274" t="s">
        <v>268</v>
      </c>
      <c r="DF45" s="274" t="s">
        <v>268</v>
      </c>
      <c r="DG45" s="299">
        <f>IFERROR(IF(CA45="D",IF(CK45="A dispo.",CD45*VLOOKUP('DATI INPUT'!$F$27,TARIFFE_UD,2,FALSE),CD45*VLOOKUP(CK45,TARIFFE_UD,2,FALSE)),CD45*VLOOKUP(CB45-100,TARIFFE_UND,2,FALSE)),0)</f>
        <v>10.779324872322329</v>
      </c>
      <c r="DH45" s="299">
        <f>IFERROR(IF(CA45="D",IF(CK45="A dispo.",CF45*VLOOKUP('DATI INPUT'!$F$27,TARIFFE_UD,3,FALSE),CF45*VLOOKUP(CK45,TARIFFE_UD,3,FALSE)),CF45*VLOOKUP(CB45-100,TARIFFE_UND,3,FALSE)),0)</f>
        <v>0</v>
      </c>
    </row>
    <row r="46" spans="1:112" hidden="1" x14ac:dyDescent="0.25">
      <c r="A46" s="274" t="s">
        <v>2096</v>
      </c>
      <c r="B46" s="274" t="s">
        <v>502</v>
      </c>
      <c r="C46" s="274" t="s">
        <v>2097</v>
      </c>
      <c r="D46" s="274" t="s">
        <v>2098</v>
      </c>
      <c r="E46" s="274" t="s">
        <v>268</v>
      </c>
      <c r="F46" s="274" t="s">
        <v>156</v>
      </c>
      <c r="G46" s="274" t="s">
        <v>2099</v>
      </c>
      <c r="H46" s="274" t="s">
        <v>2100</v>
      </c>
      <c r="I46" s="274" t="s">
        <v>2101</v>
      </c>
      <c r="J46" s="274" t="s">
        <v>274</v>
      </c>
      <c r="K46" s="274" t="s">
        <v>2102</v>
      </c>
      <c r="L46" s="274" t="s">
        <v>2103</v>
      </c>
      <c r="M46" s="274" t="s">
        <v>2104</v>
      </c>
      <c r="N46" s="274" t="s">
        <v>2105</v>
      </c>
      <c r="O46" s="274" t="s">
        <v>2106</v>
      </c>
      <c r="P46" s="274" t="s">
        <v>2107</v>
      </c>
      <c r="Q46" s="274" t="s">
        <v>299</v>
      </c>
      <c r="R46" s="274" t="s">
        <v>282</v>
      </c>
      <c r="S46" s="274" t="s">
        <v>268</v>
      </c>
      <c r="T46" s="274" t="s">
        <v>268</v>
      </c>
      <c r="U46" s="274" t="s">
        <v>268</v>
      </c>
      <c r="V46" s="274" t="s">
        <v>268</v>
      </c>
      <c r="W46" s="274" t="s">
        <v>2108</v>
      </c>
      <c r="X46" s="274" t="s">
        <v>613</v>
      </c>
      <c r="Y46" s="274" t="s">
        <v>272</v>
      </c>
      <c r="Z46" s="274" t="s">
        <v>154</v>
      </c>
      <c r="AA46" s="274" t="s">
        <v>268</v>
      </c>
      <c r="AB46" s="274" t="s">
        <v>268</v>
      </c>
      <c r="AC46" s="274" t="s">
        <v>268</v>
      </c>
      <c r="AD46" s="274" t="s">
        <v>268</v>
      </c>
      <c r="AE46" s="274" t="s">
        <v>287</v>
      </c>
      <c r="AF46" s="274" t="s">
        <v>1811</v>
      </c>
      <c r="AG46" s="274" t="s">
        <v>875</v>
      </c>
      <c r="AH46" s="274" t="s">
        <v>1812</v>
      </c>
      <c r="AI46" s="274" t="s">
        <v>1813</v>
      </c>
      <c r="AJ46" s="274" t="s">
        <v>268</v>
      </c>
      <c r="AK46" s="274" t="s">
        <v>410</v>
      </c>
      <c r="AL46" s="274" t="s">
        <v>268</v>
      </c>
      <c r="AM46" s="274" t="s">
        <v>405</v>
      </c>
      <c r="AN46" s="274" t="s">
        <v>268</v>
      </c>
      <c r="AO46" s="274" t="s">
        <v>268</v>
      </c>
      <c r="AP46" s="274" t="s">
        <v>268</v>
      </c>
      <c r="AQ46" s="274" t="s">
        <v>268</v>
      </c>
      <c r="AR46" s="274" t="s">
        <v>268</v>
      </c>
      <c r="AS46" s="274" t="s">
        <v>268</v>
      </c>
      <c r="AT46" s="274" t="s">
        <v>268</v>
      </c>
      <c r="AU46" s="274" t="s">
        <v>268</v>
      </c>
      <c r="AV46" s="274" t="s">
        <v>268</v>
      </c>
      <c r="AW46" s="274" t="s">
        <v>268</v>
      </c>
      <c r="AX46" s="274" t="s">
        <v>268</v>
      </c>
      <c r="AY46" s="274" t="s">
        <v>268</v>
      </c>
      <c r="AZ46" s="274" t="s">
        <v>268</v>
      </c>
      <c r="BA46" s="274" t="s">
        <v>268</v>
      </c>
      <c r="BB46" s="274" t="s">
        <v>268</v>
      </c>
      <c r="BC46" s="274" t="s">
        <v>268</v>
      </c>
      <c r="BD46" s="274" t="s">
        <v>268</v>
      </c>
      <c r="BE46" s="274" t="s">
        <v>268</v>
      </c>
      <c r="BF46" s="274" t="s">
        <v>268</v>
      </c>
      <c r="BG46" s="274" t="s">
        <v>268</v>
      </c>
      <c r="BH46" s="274" t="s">
        <v>268</v>
      </c>
      <c r="BI46" s="274" t="s">
        <v>268</v>
      </c>
      <c r="BJ46" s="274" t="s">
        <v>268</v>
      </c>
      <c r="BK46" s="274" t="s">
        <v>268</v>
      </c>
      <c r="BL46" s="274" t="s">
        <v>268</v>
      </c>
      <c r="BM46" s="274" t="s">
        <v>268</v>
      </c>
      <c r="BN46" s="274" t="s">
        <v>268</v>
      </c>
      <c r="BO46" s="274" t="s">
        <v>268</v>
      </c>
      <c r="BP46" s="274" t="s">
        <v>268</v>
      </c>
      <c r="BQ46" s="274" t="s">
        <v>268</v>
      </c>
      <c r="BR46" s="274" t="s">
        <v>268</v>
      </c>
      <c r="BS46" s="274" t="s">
        <v>268</v>
      </c>
      <c r="BT46" s="274" t="s">
        <v>268</v>
      </c>
      <c r="BU46" s="274" t="s">
        <v>268</v>
      </c>
      <c r="BV46" s="274" t="s">
        <v>268</v>
      </c>
      <c r="BW46" s="274" t="s">
        <v>268</v>
      </c>
      <c r="BX46" s="274" t="s">
        <v>268</v>
      </c>
      <c r="BY46" s="295">
        <v>56</v>
      </c>
      <c r="BZ46" s="295">
        <v>56</v>
      </c>
      <c r="CA46" s="298" t="s">
        <v>142</v>
      </c>
      <c r="CB46" s="297">
        <v>122</v>
      </c>
      <c r="CC46" s="284">
        <f t="shared" si="2"/>
        <v>0</v>
      </c>
      <c r="CD46" s="295">
        <f t="shared" si="3"/>
        <v>56</v>
      </c>
      <c r="CE46" s="284">
        <f t="shared" si="4"/>
        <v>0</v>
      </c>
      <c r="CF46" s="295">
        <f t="shared" si="5"/>
        <v>1</v>
      </c>
      <c r="CG46" s="274" t="s">
        <v>876</v>
      </c>
      <c r="CH46" s="274" t="s">
        <v>268</v>
      </c>
      <c r="CI46" s="274" t="s">
        <v>268</v>
      </c>
      <c r="CJ46" s="298" t="s">
        <v>268</v>
      </c>
      <c r="CK46" s="298" t="s">
        <v>736</v>
      </c>
      <c r="CL46" s="274" t="s">
        <v>268</v>
      </c>
      <c r="CM46" s="274" t="s">
        <v>268</v>
      </c>
      <c r="CN46" s="274" t="s">
        <v>268</v>
      </c>
      <c r="CO46" s="274" t="s">
        <v>268</v>
      </c>
      <c r="CP46" s="274" t="s">
        <v>268</v>
      </c>
      <c r="CQ46" s="274" t="s">
        <v>268</v>
      </c>
      <c r="CR46" s="274" t="s">
        <v>877</v>
      </c>
      <c r="CS46" s="274">
        <v>80</v>
      </c>
      <c r="CT46" s="274" t="s">
        <v>268</v>
      </c>
      <c r="CU46" s="274">
        <v>80</v>
      </c>
      <c r="CV46" s="274">
        <v>365</v>
      </c>
      <c r="CW46" s="274" t="s">
        <v>878</v>
      </c>
      <c r="CX46" s="274" t="s">
        <v>835</v>
      </c>
      <c r="CY46" s="274" t="s">
        <v>836</v>
      </c>
      <c r="CZ46" s="274" t="s">
        <v>837</v>
      </c>
      <c r="DA46" s="274" t="s">
        <v>268</v>
      </c>
      <c r="DB46" s="274" t="s">
        <v>268</v>
      </c>
      <c r="DC46" s="274" t="s">
        <v>268</v>
      </c>
      <c r="DD46" s="274" t="s">
        <v>268</v>
      </c>
      <c r="DE46" s="274" t="s">
        <v>268</v>
      </c>
      <c r="DF46" s="274" t="s">
        <v>268</v>
      </c>
      <c r="DG46" s="299">
        <f>IFERROR(IF(CA46="D",IF(CK46="A dispo.",CD46*VLOOKUP('DATI INPUT'!$F$27,TARIFFE_UD,2,FALSE),CD46*VLOOKUP(CK46,TARIFFE_UD,2,FALSE)),CD46*VLOOKUP(CB46-100,TARIFFE_UND,2,FALSE)),0)</f>
        <v>44.349222331840437</v>
      </c>
      <c r="DH46" s="299">
        <f>IFERROR(IF(CA46="D",IF(CK46="A dispo.",CF46*VLOOKUP('DATI INPUT'!$F$27,TARIFFE_UD,3,FALSE),CF46*VLOOKUP(CK46,TARIFFE_UD,3,FALSE)),CF46*VLOOKUP(CB46-100,TARIFFE_UND,3,FALSE)),0)</f>
        <v>60.367780403072892</v>
      </c>
    </row>
    <row r="47" spans="1:112" hidden="1" x14ac:dyDescent="0.25">
      <c r="A47" s="274" t="s">
        <v>2109</v>
      </c>
      <c r="B47" s="274" t="s">
        <v>494</v>
      </c>
      <c r="C47" s="274" t="s">
        <v>2110</v>
      </c>
      <c r="D47" s="274" t="s">
        <v>2111</v>
      </c>
      <c r="E47" s="274" t="s">
        <v>268</v>
      </c>
      <c r="F47" s="274" t="s">
        <v>156</v>
      </c>
      <c r="G47" s="274" t="s">
        <v>2112</v>
      </c>
      <c r="H47" s="274" t="s">
        <v>1137</v>
      </c>
      <c r="I47" s="274" t="s">
        <v>2113</v>
      </c>
      <c r="J47" s="274" t="s">
        <v>156</v>
      </c>
      <c r="K47" s="274" t="s">
        <v>2114</v>
      </c>
      <c r="L47" s="274" t="s">
        <v>960</v>
      </c>
      <c r="M47" s="274" t="s">
        <v>2115</v>
      </c>
      <c r="N47" s="274" t="s">
        <v>984</v>
      </c>
      <c r="O47" s="274" t="s">
        <v>873</v>
      </c>
      <c r="P47" s="274" t="s">
        <v>2116</v>
      </c>
      <c r="Q47" s="274" t="s">
        <v>304</v>
      </c>
      <c r="R47" s="274" t="s">
        <v>154</v>
      </c>
      <c r="S47" s="274" t="s">
        <v>268</v>
      </c>
      <c r="T47" s="274" t="s">
        <v>268</v>
      </c>
      <c r="U47" s="274" t="s">
        <v>268</v>
      </c>
      <c r="V47" s="274" t="s">
        <v>268</v>
      </c>
      <c r="W47" s="274" t="s">
        <v>2117</v>
      </c>
      <c r="X47" s="274" t="s">
        <v>1046</v>
      </c>
      <c r="Y47" s="274" t="s">
        <v>272</v>
      </c>
      <c r="Z47" s="274" t="s">
        <v>268</v>
      </c>
      <c r="AA47" s="274" t="s">
        <v>268</v>
      </c>
      <c r="AB47" s="274" t="s">
        <v>268</v>
      </c>
      <c r="AC47" s="274" t="s">
        <v>268</v>
      </c>
      <c r="AD47" s="274" t="s">
        <v>268</v>
      </c>
      <c r="AE47" s="274" t="s">
        <v>287</v>
      </c>
      <c r="AF47" s="274" t="s">
        <v>1811</v>
      </c>
      <c r="AG47" s="274" t="s">
        <v>875</v>
      </c>
      <c r="AH47" s="274" t="s">
        <v>1812</v>
      </c>
      <c r="AI47" s="274" t="s">
        <v>694</v>
      </c>
      <c r="AJ47" s="274" t="s">
        <v>268</v>
      </c>
      <c r="AK47" s="274" t="s">
        <v>375</v>
      </c>
      <c r="AL47" s="274" t="s">
        <v>268</v>
      </c>
      <c r="AM47" s="274" t="s">
        <v>405</v>
      </c>
      <c r="AN47" s="274" t="s">
        <v>268</v>
      </c>
      <c r="AO47" s="274" t="s">
        <v>268</v>
      </c>
      <c r="AP47" s="274" t="s">
        <v>268</v>
      </c>
      <c r="AQ47" s="274" t="s">
        <v>268</v>
      </c>
      <c r="AR47" s="274" t="s">
        <v>268</v>
      </c>
      <c r="AS47" s="274" t="s">
        <v>268</v>
      </c>
      <c r="AT47" s="274" t="s">
        <v>268</v>
      </c>
      <c r="AU47" s="274" t="s">
        <v>268</v>
      </c>
      <c r="AV47" s="274" t="s">
        <v>268</v>
      </c>
      <c r="AW47" s="274" t="s">
        <v>268</v>
      </c>
      <c r="AX47" s="274" t="s">
        <v>268</v>
      </c>
      <c r="AY47" s="274" t="s">
        <v>268</v>
      </c>
      <c r="AZ47" s="274" t="s">
        <v>268</v>
      </c>
      <c r="BA47" s="274" t="s">
        <v>268</v>
      </c>
      <c r="BB47" s="274" t="s">
        <v>268</v>
      </c>
      <c r="BC47" s="274" t="s">
        <v>268</v>
      </c>
      <c r="BD47" s="274" t="s">
        <v>268</v>
      </c>
      <c r="BE47" s="274" t="s">
        <v>268</v>
      </c>
      <c r="BF47" s="274" t="s">
        <v>268</v>
      </c>
      <c r="BG47" s="274" t="s">
        <v>268</v>
      </c>
      <c r="BH47" s="274" t="s">
        <v>268</v>
      </c>
      <c r="BI47" s="274" t="s">
        <v>268</v>
      </c>
      <c r="BJ47" s="274" t="s">
        <v>268</v>
      </c>
      <c r="BK47" s="274" t="s">
        <v>268</v>
      </c>
      <c r="BL47" s="274" t="s">
        <v>268</v>
      </c>
      <c r="BM47" s="274" t="s">
        <v>268</v>
      </c>
      <c r="BN47" s="274" t="s">
        <v>268</v>
      </c>
      <c r="BO47" s="274" t="s">
        <v>268</v>
      </c>
      <c r="BP47" s="274" t="s">
        <v>268</v>
      </c>
      <c r="BQ47" s="274" t="s">
        <v>268</v>
      </c>
      <c r="BR47" s="274" t="s">
        <v>268</v>
      </c>
      <c r="BS47" s="274" t="s">
        <v>268</v>
      </c>
      <c r="BT47" s="274" t="s">
        <v>268</v>
      </c>
      <c r="BU47" s="274" t="s">
        <v>268</v>
      </c>
      <c r="BV47" s="274" t="s">
        <v>268</v>
      </c>
      <c r="BW47" s="274" t="s">
        <v>268</v>
      </c>
      <c r="BX47" s="274" t="s">
        <v>268</v>
      </c>
      <c r="BY47" s="295">
        <v>50</v>
      </c>
      <c r="BZ47" s="295">
        <v>50</v>
      </c>
      <c r="CA47" s="298" t="s">
        <v>142</v>
      </c>
      <c r="CB47" s="297">
        <v>122</v>
      </c>
      <c r="CC47" s="284">
        <f t="shared" si="2"/>
        <v>0</v>
      </c>
      <c r="CD47" s="295">
        <f t="shared" si="3"/>
        <v>50</v>
      </c>
      <c r="CE47" s="284">
        <f t="shared" si="4"/>
        <v>0</v>
      </c>
      <c r="CF47" s="295">
        <f t="shared" si="5"/>
        <v>1</v>
      </c>
      <c r="CG47" s="274" t="s">
        <v>876</v>
      </c>
      <c r="CH47" s="274" t="s">
        <v>268</v>
      </c>
      <c r="CI47" s="274" t="s">
        <v>268</v>
      </c>
      <c r="CJ47" s="298" t="s">
        <v>268</v>
      </c>
      <c r="CK47" s="298" t="s">
        <v>736</v>
      </c>
      <c r="CL47" s="274" t="s">
        <v>268</v>
      </c>
      <c r="CM47" s="274" t="s">
        <v>268</v>
      </c>
      <c r="CN47" s="274" t="s">
        <v>268</v>
      </c>
      <c r="CO47" s="274" t="s">
        <v>268</v>
      </c>
      <c r="CP47" s="274" t="s">
        <v>268</v>
      </c>
      <c r="CQ47" s="274" t="s">
        <v>268</v>
      </c>
      <c r="CR47" s="274" t="s">
        <v>877</v>
      </c>
      <c r="CS47" s="274">
        <v>77.06</v>
      </c>
      <c r="CT47" s="274" t="s">
        <v>268</v>
      </c>
      <c r="CU47" s="274">
        <v>77.06</v>
      </c>
      <c r="CV47" s="274">
        <v>365</v>
      </c>
      <c r="CW47" s="274" t="s">
        <v>878</v>
      </c>
      <c r="CX47" s="274" t="s">
        <v>835</v>
      </c>
      <c r="CY47" s="274" t="s">
        <v>836</v>
      </c>
      <c r="CZ47" s="274" t="s">
        <v>837</v>
      </c>
      <c r="DA47" s="274" t="s">
        <v>268</v>
      </c>
      <c r="DB47" s="274" t="s">
        <v>268</v>
      </c>
      <c r="DC47" s="274" t="s">
        <v>268</v>
      </c>
      <c r="DD47" s="274" t="s">
        <v>268</v>
      </c>
      <c r="DE47" s="274" t="s">
        <v>268</v>
      </c>
      <c r="DF47" s="274" t="s">
        <v>268</v>
      </c>
      <c r="DG47" s="299">
        <f>IFERROR(IF(CA47="D",IF(CK47="A dispo.",CD47*VLOOKUP('DATI INPUT'!$F$27,TARIFFE_UD,2,FALSE),CD47*VLOOKUP(CK47,TARIFFE_UD,2,FALSE)),CD47*VLOOKUP(CB47-100,TARIFFE_UND,2,FALSE)),0)</f>
        <v>39.597519939143247</v>
      </c>
      <c r="DH47" s="299">
        <f>IFERROR(IF(CA47="D",IF(CK47="A dispo.",CF47*VLOOKUP('DATI INPUT'!$F$27,TARIFFE_UD,3,FALSE),CF47*VLOOKUP(CK47,TARIFFE_UD,3,FALSE)),CF47*VLOOKUP(CB47-100,TARIFFE_UND,3,FALSE)),0)</f>
        <v>60.367780403072892</v>
      </c>
    </row>
    <row r="48" spans="1:112" hidden="1" x14ac:dyDescent="0.25">
      <c r="A48" s="274" t="s">
        <v>2118</v>
      </c>
      <c r="B48" s="274" t="s">
        <v>544</v>
      </c>
      <c r="C48" s="274" t="s">
        <v>2119</v>
      </c>
      <c r="D48" s="274" t="s">
        <v>2120</v>
      </c>
      <c r="E48" s="274" t="s">
        <v>268</v>
      </c>
      <c r="F48" s="274" t="s">
        <v>156</v>
      </c>
      <c r="G48" s="274" t="s">
        <v>2121</v>
      </c>
      <c r="H48" s="274" t="s">
        <v>2122</v>
      </c>
      <c r="I48" s="274" t="s">
        <v>2123</v>
      </c>
      <c r="J48" s="274" t="s">
        <v>274</v>
      </c>
      <c r="K48" s="274" t="s">
        <v>2124</v>
      </c>
      <c r="L48" s="274" t="s">
        <v>2125</v>
      </c>
      <c r="M48" s="274" t="s">
        <v>2126</v>
      </c>
      <c r="N48" s="274" t="s">
        <v>2127</v>
      </c>
      <c r="O48" s="274" t="s">
        <v>2128</v>
      </c>
      <c r="P48" s="274" t="s">
        <v>2129</v>
      </c>
      <c r="Q48" s="274" t="s">
        <v>285</v>
      </c>
      <c r="R48" s="274" t="s">
        <v>268</v>
      </c>
      <c r="S48" s="274" t="s">
        <v>268</v>
      </c>
      <c r="T48" s="274" t="s">
        <v>268</v>
      </c>
      <c r="U48" s="274" t="s">
        <v>268</v>
      </c>
      <c r="V48" s="274" t="s">
        <v>268</v>
      </c>
      <c r="W48" s="274" t="s">
        <v>2130</v>
      </c>
      <c r="X48" s="274" t="s">
        <v>2131</v>
      </c>
      <c r="Y48" s="274" t="s">
        <v>268</v>
      </c>
      <c r="Z48" s="274" t="s">
        <v>268</v>
      </c>
      <c r="AA48" s="274" t="s">
        <v>268</v>
      </c>
      <c r="AB48" s="274" t="s">
        <v>268</v>
      </c>
      <c r="AC48" s="274" t="s">
        <v>268</v>
      </c>
      <c r="AD48" s="274" t="s">
        <v>268</v>
      </c>
      <c r="AE48" s="274" t="s">
        <v>287</v>
      </c>
      <c r="AF48" s="274" t="s">
        <v>1811</v>
      </c>
      <c r="AG48" s="274" t="s">
        <v>875</v>
      </c>
      <c r="AH48" s="274" t="s">
        <v>1412</v>
      </c>
      <c r="AI48" s="274" t="s">
        <v>777</v>
      </c>
      <c r="AJ48" s="274" t="s">
        <v>268</v>
      </c>
      <c r="AK48" s="274" t="s">
        <v>268</v>
      </c>
      <c r="AL48" s="274" t="s">
        <v>268</v>
      </c>
      <c r="AM48" s="274" t="s">
        <v>288</v>
      </c>
      <c r="AN48" s="274" t="s">
        <v>268</v>
      </c>
      <c r="AO48" s="274" t="s">
        <v>268</v>
      </c>
      <c r="AP48" s="274" t="s">
        <v>268</v>
      </c>
      <c r="AQ48" s="274" t="s">
        <v>268</v>
      </c>
      <c r="AR48" s="274" t="s">
        <v>268</v>
      </c>
      <c r="AS48" s="274" t="s">
        <v>268</v>
      </c>
      <c r="AT48" s="274" t="s">
        <v>268</v>
      </c>
      <c r="AU48" s="274" t="s">
        <v>268</v>
      </c>
      <c r="AV48" s="274" t="s">
        <v>268</v>
      </c>
      <c r="AW48" s="274" t="s">
        <v>268</v>
      </c>
      <c r="AX48" s="274" t="s">
        <v>268</v>
      </c>
      <c r="AY48" s="274" t="s">
        <v>268</v>
      </c>
      <c r="AZ48" s="274" t="s">
        <v>268</v>
      </c>
      <c r="BA48" s="274" t="s">
        <v>268</v>
      </c>
      <c r="BB48" s="274" t="s">
        <v>268</v>
      </c>
      <c r="BC48" s="274" t="s">
        <v>268</v>
      </c>
      <c r="BD48" s="274" t="s">
        <v>268</v>
      </c>
      <c r="BE48" s="274" t="s">
        <v>268</v>
      </c>
      <c r="BF48" s="274" t="s">
        <v>268</v>
      </c>
      <c r="BG48" s="274" t="s">
        <v>268</v>
      </c>
      <c r="BH48" s="274" t="s">
        <v>268</v>
      </c>
      <c r="BI48" s="274" t="s">
        <v>268</v>
      </c>
      <c r="BJ48" s="274" t="s">
        <v>268</v>
      </c>
      <c r="BK48" s="274" t="s">
        <v>268</v>
      </c>
      <c r="BL48" s="274" t="s">
        <v>268</v>
      </c>
      <c r="BM48" s="274" t="s">
        <v>268</v>
      </c>
      <c r="BN48" s="274" t="s">
        <v>268</v>
      </c>
      <c r="BO48" s="274" t="s">
        <v>268</v>
      </c>
      <c r="BP48" s="274" t="s">
        <v>268</v>
      </c>
      <c r="BQ48" s="274" t="s">
        <v>268</v>
      </c>
      <c r="BR48" s="274" t="s">
        <v>268</v>
      </c>
      <c r="BS48" s="274" t="s">
        <v>268</v>
      </c>
      <c r="BT48" s="274" t="s">
        <v>268</v>
      </c>
      <c r="BU48" s="274" t="s">
        <v>268</v>
      </c>
      <c r="BV48" s="274" t="s">
        <v>268</v>
      </c>
      <c r="BW48" s="274" t="s">
        <v>268</v>
      </c>
      <c r="BX48" s="274" t="s">
        <v>268</v>
      </c>
      <c r="BY48" s="295">
        <v>64</v>
      </c>
      <c r="BZ48" s="295">
        <v>64</v>
      </c>
      <c r="CA48" s="298" t="s">
        <v>142</v>
      </c>
      <c r="CB48" s="297">
        <v>122</v>
      </c>
      <c r="CC48" s="284">
        <f t="shared" si="2"/>
        <v>0.75</v>
      </c>
      <c r="CD48" s="295">
        <f t="shared" si="3"/>
        <v>16</v>
      </c>
      <c r="CE48" s="284">
        <f t="shared" si="4"/>
        <v>0.75</v>
      </c>
      <c r="CF48" s="295">
        <f t="shared" si="5"/>
        <v>0.25</v>
      </c>
      <c r="CG48" s="274" t="s">
        <v>876</v>
      </c>
      <c r="CH48" s="274" t="s">
        <v>268</v>
      </c>
      <c r="CI48" s="274" t="s">
        <v>268</v>
      </c>
      <c r="CJ48" s="298" t="s">
        <v>268</v>
      </c>
      <c r="CK48" s="298" t="s">
        <v>736</v>
      </c>
      <c r="CL48" s="274" t="s">
        <v>2132</v>
      </c>
      <c r="CM48" s="274" t="s">
        <v>268</v>
      </c>
      <c r="CN48" s="274" t="s">
        <v>268</v>
      </c>
      <c r="CO48" s="274" t="s">
        <v>268</v>
      </c>
      <c r="CP48" s="274" t="s">
        <v>268</v>
      </c>
      <c r="CQ48" s="274" t="s">
        <v>268</v>
      </c>
      <c r="CR48" s="274" t="s">
        <v>877</v>
      </c>
      <c r="CS48" s="274">
        <v>83.92</v>
      </c>
      <c r="CT48" s="274">
        <v>-62.94</v>
      </c>
      <c r="CU48" s="274">
        <v>20.98</v>
      </c>
      <c r="CV48" s="274">
        <v>365</v>
      </c>
      <c r="CW48" s="274" t="s">
        <v>878</v>
      </c>
      <c r="CX48" s="274" t="s">
        <v>835</v>
      </c>
      <c r="CY48" s="274" t="s">
        <v>836</v>
      </c>
      <c r="CZ48" s="274" t="s">
        <v>837</v>
      </c>
      <c r="DA48" s="274" t="s">
        <v>268</v>
      </c>
      <c r="DB48" s="274" t="s">
        <v>268</v>
      </c>
      <c r="DC48" s="274" t="s">
        <v>268</v>
      </c>
      <c r="DD48" s="274" t="s">
        <v>268</v>
      </c>
      <c r="DE48" s="274" t="s">
        <v>268</v>
      </c>
      <c r="DF48" s="274" t="s">
        <v>268</v>
      </c>
      <c r="DG48" s="299">
        <f>IFERROR(IF(CA48="D",IF(CK48="A dispo.",CD48*VLOOKUP('DATI INPUT'!$F$27,TARIFFE_UD,2,FALSE),CD48*VLOOKUP(CK48,TARIFFE_UD,2,FALSE)),CD48*VLOOKUP(CB48-100,TARIFFE_UND,2,FALSE)),0)</f>
        <v>12.671206380525838</v>
      </c>
      <c r="DH48" s="299">
        <f>IFERROR(IF(CA48="D",IF(CK48="A dispo.",CF48*VLOOKUP('DATI INPUT'!$F$27,TARIFFE_UD,3,FALSE),CF48*VLOOKUP(CK48,TARIFFE_UD,3,FALSE)),CF48*VLOOKUP(CB48-100,TARIFFE_UND,3,FALSE)),0)</f>
        <v>15.091945100768223</v>
      </c>
    </row>
    <row r="49" spans="1:112" hidden="1" x14ac:dyDescent="0.25">
      <c r="A49" s="274" t="s">
        <v>2133</v>
      </c>
      <c r="B49" s="274" t="s">
        <v>291</v>
      </c>
      <c r="C49" s="274" t="s">
        <v>2134</v>
      </c>
      <c r="D49" s="274" t="s">
        <v>2135</v>
      </c>
      <c r="E49" s="274" t="s">
        <v>268</v>
      </c>
      <c r="F49" s="274" t="s">
        <v>156</v>
      </c>
      <c r="G49" s="274" t="s">
        <v>2136</v>
      </c>
      <c r="H49" s="274" t="s">
        <v>1137</v>
      </c>
      <c r="I49" s="274" t="s">
        <v>2137</v>
      </c>
      <c r="J49" s="274" t="s">
        <v>156</v>
      </c>
      <c r="K49" s="274" t="s">
        <v>2138</v>
      </c>
      <c r="L49" s="274" t="s">
        <v>960</v>
      </c>
      <c r="M49" s="274" t="s">
        <v>2139</v>
      </c>
      <c r="N49" s="274" t="s">
        <v>2140</v>
      </c>
      <c r="O49" s="274" t="s">
        <v>2141</v>
      </c>
      <c r="P49" s="274" t="s">
        <v>2142</v>
      </c>
      <c r="Q49" s="274" t="s">
        <v>272</v>
      </c>
      <c r="R49" s="274" t="s">
        <v>268</v>
      </c>
      <c r="S49" s="274" t="s">
        <v>268</v>
      </c>
      <c r="T49" s="274" t="s">
        <v>268</v>
      </c>
      <c r="U49" s="274" t="s">
        <v>268</v>
      </c>
      <c r="V49" s="274" t="s">
        <v>268</v>
      </c>
      <c r="W49" s="274" t="s">
        <v>2143</v>
      </c>
      <c r="X49" s="274" t="s">
        <v>887</v>
      </c>
      <c r="Y49" s="274" t="s">
        <v>296</v>
      </c>
      <c r="Z49" s="274" t="s">
        <v>268</v>
      </c>
      <c r="AA49" s="274" t="s">
        <v>268</v>
      </c>
      <c r="AB49" s="274" t="s">
        <v>268</v>
      </c>
      <c r="AC49" s="274" t="s">
        <v>268</v>
      </c>
      <c r="AD49" s="274" t="s">
        <v>268</v>
      </c>
      <c r="AE49" s="274" t="s">
        <v>287</v>
      </c>
      <c r="AF49" s="274" t="s">
        <v>1811</v>
      </c>
      <c r="AG49" s="274" t="s">
        <v>875</v>
      </c>
      <c r="AH49" s="274" t="s">
        <v>1848</v>
      </c>
      <c r="AI49" s="274" t="s">
        <v>2030</v>
      </c>
      <c r="AJ49" s="274" t="s">
        <v>268</v>
      </c>
      <c r="AK49" s="274" t="s">
        <v>410</v>
      </c>
      <c r="AL49" s="274" t="s">
        <v>268</v>
      </c>
      <c r="AM49" s="274" t="s">
        <v>288</v>
      </c>
      <c r="AN49" s="274" t="s">
        <v>268</v>
      </c>
      <c r="AO49" s="274" t="s">
        <v>268</v>
      </c>
      <c r="AP49" s="274" t="s">
        <v>268</v>
      </c>
      <c r="AQ49" s="274" t="s">
        <v>268</v>
      </c>
      <c r="AR49" s="274" t="s">
        <v>268</v>
      </c>
      <c r="AS49" s="274" t="s">
        <v>268</v>
      </c>
      <c r="AT49" s="274" t="s">
        <v>268</v>
      </c>
      <c r="AU49" s="274" t="s">
        <v>268</v>
      </c>
      <c r="AV49" s="274" t="s">
        <v>268</v>
      </c>
      <c r="AW49" s="274" t="s">
        <v>268</v>
      </c>
      <c r="AX49" s="274" t="s">
        <v>268</v>
      </c>
      <c r="AY49" s="274" t="s">
        <v>268</v>
      </c>
      <c r="AZ49" s="274" t="s">
        <v>268</v>
      </c>
      <c r="BA49" s="274" t="s">
        <v>268</v>
      </c>
      <c r="BB49" s="274" t="s">
        <v>268</v>
      </c>
      <c r="BC49" s="274" t="s">
        <v>268</v>
      </c>
      <c r="BD49" s="274" t="s">
        <v>268</v>
      </c>
      <c r="BE49" s="274" t="s">
        <v>268</v>
      </c>
      <c r="BF49" s="274" t="s">
        <v>268</v>
      </c>
      <c r="BG49" s="274" t="s">
        <v>268</v>
      </c>
      <c r="BH49" s="274" t="s">
        <v>268</v>
      </c>
      <c r="BI49" s="274" t="s">
        <v>268</v>
      </c>
      <c r="BJ49" s="274" t="s">
        <v>268</v>
      </c>
      <c r="BK49" s="274" t="s">
        <v>268</v>
      </c>
      <c r="BL49" s="274" t="s">
        <v>268</v>
      </c>
      <c r="BM49" s="274" t="s">
        <v>268</v>
      </c>
      <c r="BN49" s="274" t="s">
        <v>268</v>
      </c>
      <c r="BO49" s="274" t="s">
        <v>268</v>
      </c>
      <c r="BP49" s="274" t="s">
        <v>268</v>
      </c>
      <c r="BQ49" s="274" t="s">
        <v>268</v>
      </c>
      <c r="BR49" s="274" t="s">
        <v>268</v>
      </c>
      <c r="BS49" s="274" t="s">
        <v>268</v>
      </c>
      <c r="BT49" s="274" t="s">
        <v>268</v>
      </c>
      <c r="BU49" s="274" t="s">
        <v>268</v>
      </c>
      <c r="BV49" s="274" t="s">
        <v>268</v>
      </c>
      <c r="BW49" s="274" t="s">
        <v>268</v>
      </c>
      <c r="BX49" s="274" t="s">
        <v>268</v>
      </c>
      <c r="BY49" s="295">
        <v>18</v>
      </c>
      <c r="BZ49" s="295">
        <v>18</v>
      </c>
      <c r="CA49" s="298" t="s">
        <v>142</v>
      </c>
      <c r="CB49" s="297">
        <v>122</v>
      </c>
      <c r="CC49" s="284">
        <f t="shared" si="2"/>
        <v>0</v>
      </c>
      <c r="CD49" s="295">
        <f t="shared" si="3"/>
        <v>18</v>
      </c>
      <c r="CE49" s="284">
        <f t="shared" si="4"/>
        <v>0</v>
      </c>
      <c r="CF49" s="295">
        <f t="shared" si="5"/>
        <v>1</v>
      </c>
      <c r="CG49" s="274" t="s">
        <v>876</v>
      </c>
      <c r="CH49" s="274" t="s">
        <v>268</v>
      </c>
      <c r="CI49" s="274" t="s">
        <v>268</v>
      </c>
      <c r="CJ49" s="298" t="s">
        <v>268</v>
      </c>
      <c r="CK49" s="298" t="s">
        <v>736</v>
      </c>
      <c r="CL49" s="274" t="s">
        <v>268</v>
      </c>
      <c r="CM49" s="274" t="s">
        <v>268</v>
      </c>
      <c r="CN49" s="274" t="s">
        <v>268</v>
      </c>
      <c r="CO49" s="274" t="s">
        <v>268</v>
      </c>
      <c r="CP49" s="274" t="s">
        <v>268</v>
      </c>
      <c r="CQ49" s="274" t="s">
        <v>268</v>
      </c>
      <c r="CR49" s="274" t="s">
        <v>877</v>
      </c>
      <c r="CS49" s="274">
        <v>61.38</v>
      </c>
      <c r="CT49" s="274" t="s">
        <v>268</v>
      </c>
      <c r="CU49" s="274">
        <v>61.38</v>
      </c>
      <c r="CV49" s="274">
        <v>365</v>
      </c>
      <c r="CW49" s="274" t="s">
        <v>878</v>
      </c>
      <c r="CX49" s="274" t="s">
        <v>835</v>
      </c>
      <c r="CY49" s="274" t="s">
        <v>836</v>
      </c>
      <c r="CZ49" s="274" t="s">
        <v>837</v>
      </c>
      <c r="DA49" s="274" t="s">
        <v>268</v>
      </c>
      <c r="DB49" s="274" t="s">
        <v>268</v>
      </c>
      <c r="DC49" s="274" t="s">
        <v>268</v>
      </c>
      <c r="DD49" s="274" t="s">
        <v>268</v>
      </c>
      <c r="DE49" s="274" t="s">
        <v>268</v>
      </c>
      <c r="DF49" s="274" t="s">
        <v>268</v>
      </c>
      <c r="DG49" s="299">
        <f>IFERROR(IF(CA49="D",IF(CK49="A dispo.",CD49*VLOOKUP('DATI INPUT'!$F$27,TARIFFE_UD,2,FALSE),CD49*VLOOKUP(CK49,TARIFFE_UD,2,FALSE)),CD49*VLOOKUP(CB49-100,TARIFFE_UND,2,FALSE)),0)</f>
        <v>14.255107178091567</v>
      </c>
      <c r="DH49" s="299">
        <f>IFERROR(IF(CA49="D",IF(CK49="A dispo.",CF49*VLOOKUP('DATI INPUT'!$F$27,TARIFFE_UD,3,FALSE),CF49*VLOOKUP(CK49,TARIFFE_UD,3,FALSE)),CF49*VLOOKUP(CB49-100,TARIFFE_UND,3,FALSE)),0)</f>
        <v>60.367780403072892</v>
      </c>
    </row>
    <row r="50" spans="1:112" hidden="1" x14ac:dyDescent="0.25">
      <c r="A50" s="274" t="s">
        <v>2144</v>
      </c>
      <c r="B50" s="274" t="s">
        <v>500</v>
      </c>
      <c r="C50" s="274" t="s">
        <v>364</v>
      </c>
      <c r="D50" s="274" t="s">
        <v>2145</v>
      </c>
      <c r="E50" s="274" t="s">
        <v>268</v>
      </c>
      <c r="F50" s="274" t="s">
        <v>156</v>
      </c>
      <c r="G50" s="274" t="s">
        <v>2146</v>
      </c>
      <c r="H50" s="274" t="s">
        <v>1137</v>
      </c>
      <c r="I50" s="274" t="s">
        <v>2147</v>
      </c>
      <c r="J50" s="274" t="s">
        <v>156</v>
      </c>
      <c r="K50" s="274" t="s">
        <v>2148</v>
      </c>
      <c r="L50" s="274" t="s">
        <v>984</v>
      </c>
      <c r="M50" s="274" t="s">
        <v>2149</v>
      </c>
      <c r="N50" s="274" t="s">
        <v>2150</v>
      </c>
      <c r="O50" s="274" t="s">
        <v>2151</v>
      </c>
      <c r="P50" s="274" t="s">
        <v>2152</v>
      </c>
      <c r="Q50" s="274" t="s">
        <v>280</v>
      </c>
      <c r="R50" s="274" t="s">
        <v>154</v>
      </c>
      <c r="S50" s="274" t="s">
        <v>268</v>
      </c>
      <c r="T50" s="274" t="s">
        <v>268</v>
      </c>
      <c r="U50" s="274" t="s">
        <v>268</v>
      </c>
      <c r="V50" s="274" t="s">
        <v>268</v>
      </c>
      <c r="W50" s="274" t="s">
        <v>2153</v>
      </c>
      <c r="X50" s="274" t="s">
        <v>1754</v>
      </c>
      <c r="Y50" s="274" t="s">
        <v>269</v>
      </c>
      <c r="Z50" s="274" t="s">
        <v>268</v>
      </c>
      <c r="AA50" s="274" t="s">
        <v>268</v>
      </c>
      <c r="AB50" s="274" t="s">
        <v>268</v>
      </c>
      <c r="AC50" s="274" t="s">
        <v>268</v>
      </c>
      <c r="AD50" s="274" t="s">
        <v>268</v>
      </c>
      <c r="AE50" s="274" t="s">
        <v>287</v>
      </c>
      <c r="AF50" s="274" t="s">
        <v>1811</v>
      </c>
      <c r="AG50" s="274" t="s">
        <v>875</v>
      </c>
      <c r="AH50" s="274" t="s">
        <v>2154</v>
      </c>
      <c r="AI50" s="274" t="s">
        <v>818</v>
      </c>
      <c r="AJ50" s="274" t="s">
        <v>268</v>
      </c>
      <c r="AK50" s="274" t="s">
        <v>382</v>
      </c>
      <c r="AL50" s="274" t="s">
        <v>268</v>
      </c>
      <c r="AM50" s="274" t="s">
        <v>288</v>
      </c>
      <c r="AN50" s="274" t="s">
        <v>268</v>
      </c>
      <c r="AO50" s="274" t="s">
        <v>268</v>
      </c>
      <c r="AP50" s="274" t="s">
        <v>268</v>
      </c>
      <c r="AQ50" s="274" t="s">
        <v>268</v>
      </c>
      <c r="AR50" s="274" t="s">
        <v>268</v>
      </c>
      <c r="AS50" s="274" t="s">
        <v>268</v>
      </c>
      <c r="AT50" s="274" t="s">
        <v>268</v>
      </c>
      <c r="AU50" s="274" t="s">
        <v>268</v>
      </c>
      <c r="AV50" s="274" t="s">
        <v>268</v>
      </c>
      <c r="AW50" s="274" t="s">
        <v>268</v>
      </c>
      <c r="AX50" s="274" t="s">
        <v>268</v>
      </c>
      <c r="AY50" s="274" t="s">
        <v>268</v>
      </c>
      <c r="AZ50" s="274" t="s">
        <v>268</v>
      </c>
      <c r="BA50" s="274" t="s">
        <v>268</v>
      </c>
      <c r="BB50" s="274" t="s">
        <v>268</v>
      </c>
      <c r="BC50" s="274" t="s">
        <v>268</v>
      </c>
      <c r="BD50" s="274" t="s">
        <v>268</v>
      </c>
      <c r="BE50" s="274" t="s">
        <v>268</v>
      </c>
      <c r="BF50" s="274" t="s">
        <v>268</v>
      </c>
      <c r="BG50" s="274" t="s">
        <v>268</v>
      </c>
      <c r="BH50" s="274" t="s">
        <v>268</v>
      </c>
      <c r="BI50" s="274" t="s">
        <v>268</v>
      </c>
      <c r="BJ50" s="274" t="s">
        <v>268</v>
      </c>
      <c r="BK50" s="274" t="s">
        <v>268</v>
      </c>
      <c r="BL50" s="274" t="s">
        <v>268</v>
      </c>
      <c r="BM50" s="274" t="s">
        <v>268</v>
      </c>
      <c r="BN50" s="274" t="s">
        <v>268</v>
      </c>
      <c r="BO50" s="274" t="s">
        <v>268</v>
      </c>
      <c r="BP50" s="274" t="s">
        <v>268</v>
      </c>
      <c r="BQ50" s="274" t="s">
        <v>268</v>
      </c>
      <c r="BR50" s="274" t="s">
        <v>268</v>
      </c>
      <c r="BS50" s="274" t="s">
        <v>268</v>
      </c>
      <c r="BT50" s="274" t="s">
        <v>268</v>
      </c>
      <c r="BU50" s="274" t="s">
        <v>268</v>
      </c>
      <c r="BV50" s="274" t="s">
        <v>268</v>
      </c>
      <c r="BW50" s="274" t="s">
        <v>268</v>
      </c>
      <c r="BX50" s="274" t="s">
        <v>268</v>
      </c>
      <c r="BY50" s="295">
        <v>50</v>
      </c>
      <c r="BZ50" s="295">
        <v>50</v>
      </c>
      <c r="CA50" s="298" t="s">
        <v>142</v>
      </c>
      <c r="CB50" s="297">
        <v>122</v>
      </c>
      <c r="CC50" s="284">
        <f t="shared" si="2"/>
        <v>0</v>
      </c>
      <c r="CD50" s="295">
        <f t="shared" si="3"/>
        <v>50</v>
      </c>
      <c r="CE50" s="284">
        <f t="shared" si="4"/>
        <v>0</v>
      </c>
      <c r="CF50" s="295">
        <f t="shared" si="5"/>
        <v>1</v>
      </c>
      <c r="CG50" s="274" t="s">
        <v>876</v>
      </c>
      <c r="CH50" s="274" t="s">
        <v>268</v>
      </c>
      <c r="CI50" s="274" t="s">
        <v>268</v>
      </c>
      <c r="CJ50" s="298" t="s">
        <v>268</v>
      </c>
      <c r="CK50" s="298" t="s">
        <v>736</v>
      </c>
      <c r="CL50" s="274" t="s">
        <v>268</v>
      </c>
      <c r="CM50" s="274" t="s">
        <v>268</v>
      </c>
      <c r="CN50" s="274" t="s">
        <v>268</v>
      </c>
      <c r="CO50" s="274" t="s">
        <v>268</v>
      </c>
      <c r="CP50" s="274" t="s">
        <v>268</v>
      </c>
      <c r="CQ50" s="274" t="s">
        <v>268</v>
      </c>
      <c r="CR50" s="274" t="s">
        <v>877</v>
      </c>
      <c r="CS50" s="274">
        <v>77.06</v>
      </c>
      <c r="CT50" s="274" t="s">
        <v>268</v>
      </c>
      <c r="CU50" s="274">
        <v>77.06</v>
      </c>
      <c r="CV50" s="274">
        <v>365</v>
      </c>
      <c r="CW50" s="274" t="s">
        <v>878</v>
      </c>
      <c r="CX50" s="274" t="s">
        <v>835</v>
      </c>
      <c r="CY50" s="274" t="s">
        <v>836</v>
      </c>
      <c r="CZ50" s="274" t="s">
        <v>837</v>
      </c>
      <c r="DA50" s="274" t="s">
        <v>268</v>
      </c>
      <c r="DB50" s="274" t="s">
        <v>268</v>
      </c>
      <c r="DC50" s="274" t="s">
        <v>268</v>
      </c>
      <c r="DD50" s="274" t="s">
        <v>268</v>
      </c>
      <c r="DE50" s="274" t="s">
        <v>268</v>
      </c>
      <c r="DF50" s="274" t="s">
        <v>268</v>
      </c>
      <c r="DG50" s="299">
        <f>IFERROR(IF(CA50="D",IF(CK50="A dispo.",CD50*VLOOKUP('DATI INPUT'!$F$27,TARIFFE_UD,2,FALSE),CD50*VLOOKUP(CK50,TARIFFE_UD,2,FALSE)),CD50*VLOOKUP(CB50-100,TARIFFE_UND,2,FALSE)),0)</f>
        <v>39.597519939143247</v>
      </c>
      <c r="DH50" s="299">
        <f>IFERROR(IF(CA50="D",IF(CK50="A dispo.",CF50*VLOOKUP('DATI INPUT'!$F$27,TARIFFE_UD,3,FALSE),CF50*VLOOKUP(CK50,TARIFFE_UD,3,FALSE)),CF50*VLOOKUP(CB50-100,TARIFFE_UND,3,FALSE)),0)</f>
        <v>60.367780403072892</v>
      </c>
    </row>
    <row r="51" spans="1:112" x14ac:dyDescent="0.25">
      <c r="A51" s="274" t="s">
        <v>2155</v>
      </c>
      <c r="B51" s="274" t="s">
        <v>617</v>
      </c>
      <c r="C51" s="274" t="s">
        <v>2156</v>
      </c>
      <c r="D51" s="274" t="s">
        <v>2157</v>
      </c>
      <c r="E51" s="274" t="s">
        <v>268</v>
      </c>
      <c r="F51" s="274" t="s">
        <v>156</v>
      </c>
      <c r="G51" s="274" t="s">
        <v>1393</v>
      </c>
      <c r="H51" s="274" t="s">
        <v>1211</v>
      </c>
      <c r="I51" s="274" t="s">
        <v>1394</v>
      </c>
      <c r="J51" s="274" t="s">
        <v>274</v>
      </c>
      <c r="K51" s="274" t="s">
        <v>2158</v>
      </c>
      <c r="L51" s="274" t="s">
        <v>879</v>
      </c>
      <c r="M51" s="274" t="s">
        <v>2159</v>
      </c>
      <c r="N51" s="274" t="s">
        <v>984</v>
      </c>
      <c r="O51" s="274" t="s">
        <v>873</v>
      </c>
      <c r="P51" s="274" t="s">
        <v>2160</v>
      </c>
      <c r="Q51" s="274" t="s">
        <v>271</v>
      </c>
      <c r="R51" s="274" t="s">
        <v>268</v>
      </c>
      <c r="S51" s="274" t="s">
        <v>268</v>
      </c>
      <c r="T51" s="274" t="s">
        <v>268</v>
      </c>
      <c r="U51" s="274" t="s">
        <v>268</v>
      </c>
      <c r="V51" s="274" t="s">
        <v>268</v>
      </c>
      <c r="W51" s="274" t="s">
        <v>2159</v>
      </c>
      <c r="X51" s="274" t="s">
        <v>2160</v>
      </c>
      <c r="Y51" s="274" t="s">
        <v>271</v>
      </c>
      <c r="Z51" s="274" t="s">
        <v>268</v>
      </c>
      <c r="AA51" s="274" t="s">
        <v>268</v>
      </c>
      <c r="AB51" s="274" t="s">
        <v>268</v>
      </c>
      <c r="AC51" s="274" t="s">
        <v>268</v>
      </c>
      <c r="AD51" s="274" t="s">
        <v>268</v>
      </c>
      <c r="AE51" s="274" t="s">
        <v>287</v>
      </c>
      <c r="AF51" s="274" t="s">
        <v>1811</v>
      </c>
      <c r="AG51" s="274" t="s">
        <v>875</v>
      </c>
      <c r="AH51" s="274" t="s">
        <v>2161</v>
      </c>
      <c r="AI51" s="274" t="s">
        <v>893</v>
      </c>
      <c r="AJ51" s="274" t="s">
        <v>268</v>
      </c>
      <c r="AK51" s="274" t="s">
        <v>381</v>
      </c>
      <c r="AL51" s="274" t="s">
        <v>268</v>
      </c>
      <c r="AM51" s="274" t="s">
        <v>405</v>
      </c>
      <c r="AN51" s="274" t="s">
        <v>268</v>
      </c>
      <c r="AO51" s="274" t="s">
        <v>268</v>
      </c>
      <c r="AP51" s="274" t="s">
        <v>268</v>
      </c>
      <c r="AQ51" s="274" t="s">
        <v>268</v>
      </c>
      <c r="AR51" s="274" t="s">
        <v>268</v>
      </c>
      <c r="AS51" s="274" t="s">
        <v>268</v>
      </c>
      <c r="AT51" s="274" t="s">
        <v>268</v>
      </c>
      <c r="AU51" s="274" t="s">
        <v>268</v>
      </c>
      <c r="AV51" s="274" t="s">
        <v>268</v>
      </c>
      <c r="AW51" s="274" t="s">
        <v>268</v>
      </c>
      <c r="AX51" s="274" t="s">
        <v>268</v>
      </c>
      <c r="AY51" s="274" t="s">
        <v>268</v>
      </c>
      <c r="AZ51" s="274" t="s">
        <v>268</v>
      </c>
      <c r="BA51" s="274" t="s">
        <v>268</v>
      </c>
      <c r="BB51" s="274" t="s">
        <v>268</v>
      </c>
      <c r="BC51" s="274" t="s">
        <v>268</v>
      </c>
      <c r="BD51" s="274" t="s">
        <v>268</v>
      </c>
      <c r="BE51" s="274" t="s">
        <v>268</v>
      </c>
      <c r="BF51" s="274" t="s">
        <v>268</v>
      </c>
      <c r="BG51" s="274" t="s">
        <v>268</v>
      </c>
      <c r="BH51" s="274" t="s">
        <v>268</v>
      </c>
      <c r="BI51" s="274" t="s">
        <v>268</v>
      </c>
      <c r="BJ51" s="274" t="s">
        <v>268</v>
      </c>
      <c r="BK51" s="274" t="s">
        <v>268</v>
      </c>
      <c r="BL51" s="274" t="s">
        <v>268</v>
      </c>
      <c r="BM51" s="274" t="s">
        <v>268</v>
      </c>
      <c r="BN51" s="274" t="s">
        <v>268</v>
      </c>
      <c r="BO51" s="274" t="s">
        <v>268</v>
      </c>
      <c r="BP51" s="274" t="s">
        <v>268</v>
      </c>
      <c r="BQ51" s="274" t="s">
        <v>268</v>
      </c>
      <c r="BR51" s="274" t="s">
        <v>268</v>
      </c>
      <c r="BS51" s="274" t="s">
        <v>268</v>
      </c>
      <c r="BT51" s="274" t="s">
        <v>268</v>
      </c>
      <c r="BU51" s="274" t="s">
        <v>268</v>
      </c>
      <c r="BV51" s="274" t="s">
        <v>268</v>
      </c>
      <c r="BW51" s="274" t="s">
        <v>268</v>
      </c>
      <c r="BX51" s="274" t="s">
        <v>268</v>
      </c>
      <c r="BY51" s="295">
        <v>96</v>
      </c>
      <c r="BZ51" s="295">
        <v>96</v>
      </c>
      <c r="CA51" s="298" t="s">
        <v>142</v>
      </c>
      <c r="CB51" s="297">
        <v>122</v>
      </c>
      <c r="CC51" s="284">
        <f t="shared" si="2"/>
        <v>0</v>
      </c>
      <c r="CD51" s="295">
        <f t="shared" si="3"/>
        <v>95.999999999999986</v>
      </c>
      <c r="CE51" s="284">
        <f t="shared" si="4"/>
        <v>0</v>
      </c>
      <c r="CF51" s="295">
        <f t="shared" si="5"/>
        <v>1</v>
      </c>
      <c r="CG51" s="274" t="s">
        <v>876</v>
      </c>
      <c r="CH51" s="274" t="s">
        <v>268</v>
      </c>
      <c r="CI51" s="274" t="s">
        <v>268</v>
      </c>
      <c r="CJ51" s="298" t="s">
        <v>269</v>
      </c>
      <c r="CK51" s="297">
        <v>5</v>
      </c>
      <c r="CL51" s="274" t="s">
        <v>268</v>
      </c>
      <c r="CM51" s="274" t="s">
        <v>268</v>
      </c>
      <c r="CN51" s="274" t="s">
        <v>268</v>
      </c>
      <c r="CO51" s="274" t="s">
        <v>268</v>
      </c>
      <c r="CP51" s="274" t="s">
        <v>268</v>
      </c>
      <c r="CQ51" s="274" t="s">
        <v>268</v>
      </c>
      <c r="CR51" s="274" t="s">
        <v>877</v>
      </c>
      <c r="CS51" s="274">
        <v>167.08</v>
      </c>
      <c r="CT51" s="274" t="s">
        <v>268</v>
      </c>
      <c r="CU51" s="274">
        <v>167.08</v>
      </c>
      <c r="CV51" s="274">
        <v>365</v>
      </c>
      <c r="CW51" s="274" t="s">
        <v>878</v>
      </c>
      <c r="CX51" s="274" t="s">
        <v>835</v>
      </c>
      <c r="CY51" s="274" t="s">
        <v>836</v>
      </c>
      <c r="CZ51" s="274" t="s">
        <v>837</v>
      </c>
      <c r="DA51" s="274" t="s">
        <v>268</v>
      </c>
      <c r="DB51" s="274" t="s">
        <v>268</v>
      </c>
      <c r="DC51" s="274" t="s">
        <v>268</v>
      </c>
      <c r="DD51" s="274" t="s">
        <v>268</v>
      </c>
      <c r="DE51" s="274" t="s">
        <v>268</v>
      </c>
      <c r="DF51" s="274" t="s">
        <v>268</v>
      </c>
      <c r="DG51" s="299">
        <f>IFERROR(IF(CA51="D",IF(CK51="A dispo.",CD51*VLOOKUP('DATI INPUT'!$F$27,TARIFFE_UD,2,FALSE),CD51*VLOOKUP(CK51,TARIFFE_UD,2,FALSE)),CD51*VLOOKUP(CB51-100,TARIFFE_UND,2,FALSE)),0)</f>
        <v>87.290532843622444</v>
      </c>
      <c r="DH51" s="299">
        <f>IFERROR(IF(CA51="D",IF(CK51="A dispo.",CF51*VLOOKUP('DATI INPUT'!$F$27,TARIFFE_UD,3,FALSE),CF51*VLOOKUP(CK51,TARIFFE_UD,3,FALSE)),CF51*VLOOKUP(CB51-100,TARIFFE_UND,3,FALSE)),0)</f>
        <v>98.863176602133862</v>
      </c>
    </row>
    <row r="52" spans="1:112" hidden="1" x14ac:dyDescent="0.25">
      <c r="A52" s="274" t="s">
        <v>2162</v>
      </c>
      <c r="B52" s="274" t="s">
        <v>647</v>
      </c>
      <c r="C52" s="274" t="s">
        <v>2163</v>
      </c>
      <c r="D52" s="274" t="s">
        <v>2164</v>
      </c>
      <c r="E52" s="274" t="s">
        <v>268</v>
      </c>
      <c r="F52" s="274" t="s">
        <v>156</v>
      </c>
      <c r="G52" s="274" t="s">
        <v>2165</v>
      </c>
      <c r="H52" s="274" t="s">
        <v>1137</v>
      </c>
      <c r="I52" s="274" t="s">
        <v>336</v>
      </c>
      <c r="J52" s="274" t="s">
        <v>156</v>
      </c>
      <c r="K52" s="274" t="s">
        <v>2166</v>
      </c>
      <c r="L52" s="274" t="s">
        <v>984</v>
      </c>
      <c r="M52" s="274" t="s">
        <v>2167</v>
      </c>
      <c r="N52" s="274" t="s">
        <v>1767</v>
      </c>
      <c r="O52" s="274" t="s">
        <v>1768</v>
      </c>
      <c r="P52" s="274" t="s">
        <v>2168</v>
      </c>
      <c r="Q52" s="274" t="s">
        <v>280</v>
      </c>
      <c r="R52" s="274" t="s">
        <v>268</v>
      </c>
      <c r="S52" s="274" t="s">
        <v>268</v>
      </c>
      <c r="T52" s="274" t="s">
        <v>268</v>
      </c>
      <c r="U52" s="274" t="s">
        <v>268</v>
      </c>
      <c r="V52" s="274" t="s">
        <v>268</v>
      </c>
      <c r="W52" s="274" t="s">
        <v>2044</v>
      </c>
      <c r="X52" s="274" t="s">
        <v>2045</v>
      </c>
      <c r="Y52" s="274" t="s">
        <v>333</v>
      </c>
      <c r="Z52" s="274" t="s">
        <v>268</v>
      </c>
      <c r="AA52" s="274" t="s">
        <v>268</v>
      </c>
      <c r="AB52" s="274" t="s">
        <v>268</v>
      </c>
      <c r="AC52" s="274" t="s">
        <v>268</v>
      </c>
      <c r="AD52" s="274" t="s">
        <v>268</v>
      </c>
      <c r="AE52" s="274" t="s">
        <v>287</v>
      </c>
      <c r="AF52" s="274" t="s">
        <v>1811</v>
      </c>
      <c r="AG52" s="274" t="s">
        <v>875</v>
      </c>
      <c r="AH52" s="274" t="s">
        <v>2047</v>
      </c>
      <c r="AI52" s="274" t="s">
        <v>2048</v>
      </c>
      <c r="AJ52" s="274" t="s">
        <v>268</v>
      </c>
      <c r="AK52" s="274" t="s">
        <v>725</v>
      </c>
      <c r="AL52" s="274" t="s">
        <v>268</v>
      </c>
      <c r="AM52" s="274" t="s">
        <v>288</v>
      </c>
      <c r="AN52" s="274" t="s">
        <v>268</v>
      </c>
      <c r="AO52" s="274" t="s">
        <v>268</v>
      </c>
      <c r="AP52" s="274" t="s">
        <v>268</v>
      </c>
      <c r="AQ52" s="274" t="s">
        <v>268</v>
      </c>
      <c r="AR52" s="274" t="s">
        <v>268</v>
      </c>
      <c r="AS52" s="274" t="s">
        <v>268</v>
      </c>
      <c r="AT52" s="274" t="s">
        <v>268</v>
      </c>
      <c r="AU52" s="274" t="s">
        <v>268</v>
      </c>
      <c r="AV52" s="274" t="s">
        <v>268</v>
      </c>
      <c r="AW52" s="274" t="s">
        <v>268</v>
      </c>
      <c r="AX52" s="274" t="s">
        <v>268</v>
      </c>
      <c r="AY52" s="274" t="s">
        <v>268</v>
      </c>
      <c r="AZ52" s="274" t="s">
        <v>268</v>
      </c>
      <c r="BA52" s="274" t="s">
        <v>268</v>
      </c>
      <c r="BB52" s="274" t="s">
        <v>268</v>
      </c>
      <c r="BC52" s="274" t="s">
        <v>268</v>
      </c>
      <c r="BD52" s="274" t="s">
        <v>268</v>
      </c>
      <c r="BE52" s="274" t="s">
        <v>268</v>
      </c>
      <c r="BF52" s="274" t="s">
        <v>268</v>
      </c>
      <c r="BG52" s="274" t="s">
        <v>268</v>
      </c>
      <c r="BH52" s="274" t="s">
        <v>268</v>
      </c>
      <c r="BI52" s="274" t="s">
        <v>268</v>
      </c>
      <c r="BJ52" s="274" t="s">
        <v>268</v>
      </c>
      <c r="BK52" s="274" t="s">
        <v>268</v>
      </c>
      <c r="BL52" s="274" t="s">
        <v>268</v>
      </c>
      <c r="BM52" s="274" t="s">
        <v>268</v>
      </c>
      <c r="BN52" s="274" t="s">
        <v>268</v>
      </c>
      <c r="BO52" s="274" t="s">
        <v>268</v>
      </c>
      <c r="BP52" s="274" t="s">
        <v>268</v>
      </c>
      <c r="BQ52" s="274" t="s">
        <v>268</v>
      </c>
      <c r="BR52" s="274" t="s">
        <v>268</v>
      </c>
      <c r="BS52" s="274" t="s">
        <v>268</v>
      </c>
      <c r="BT52" s="274" t="s">
        <v>268</v>
      </c>
      <c r="BU52" s="274" t="s">
        <v>268</v>
      </c>
      <c r="BV52" s="274" t="s">
        <v>268</v>
      </c>
      <c r="BW52" s="274" t="s">
        <v>268</v>
      </c>
      <c r="BX52" s="274" t="s">
        <v>268</v>
      </c>
      <c r="BY52" s="295">
        <v>90</v>
      </c>
      <c r="BZ52" s="295">
        <v>90</v>
      </c>
      <c r="CA52" s="298" t="s">
        <v>142</v>
      </c>
      <c r="CB52" s="297">
        <v>122</v>
      </c>
      <c r="CC52" s="284">
        <f t="shared" si="2"/>
        <v>0</v>
      </c>
      <c r="CD52" s="295">
        <f t="shared" si="3"/>
        <v>90</v>
      </c>
      <c r="CE52" s="284">
        <f t="shared" si="4"/>
        <v>0</v>
      </c>
      <c r="CF52" s="295">
        <f t="shared" si="5"/>
        <v>1</v>
      </c>
      <c r="CG52" s="274" t="s">
        <v>876</v>
      </c>
      <c r="CH52" s="274" t="s">
        <v>268</v>
      </c>
      <c r="CI52" s="274" t="s">
        <v>268</v>
      </c>
      <c r="CJ52" s="298" t="s">
        <v>268</v>
      </c>
      <c r="CK52" s="298" t="s">
        <v>736</v>
      </c>
      <c r="CL52" s="274" t="s">
        <v>268</v>
      </c>
      <c r="CM52" s="274" t="s">
        <v>268</v>
      </c>
      <c r="CN52" s="274" t="s">
        <v>268</v>
      </c>
      <c r="CO52" s="274" t="s">
        <v>268</v>
      </c>
      <c r="CP52" s="274" t="s">
        <v>268</v>
      </c>
      <c r="CQ52" s="274" t="s">
        <v>268</v>
      </c>
      <c r="CR52" s="274" t="s">
        <v>877</v>
      </c>
      <c r="CS52" s="274">
        <v>96.66</v>
      </c>
      <c r="CT52" s="274" t="s">
        <v>268</v>
      </c>
      <c r="CU52" s="274">
        <v>96.66</v>
      </c>
      <c r="CV52" s="274">
        <v>365</v>
      </c>
      <c r="CW52" s="274" t="s">
        <v>878</v>
      </c>
      <c r="CX52" s="274" t="s">
        <v>835</v>
      </c>
      <c r="CY52" s="274" t="s">
        <v>836</v>
      </c>
      <c r="CZ52" s="274" t="s">
        <v>837</v>
      </c>
      <c r="DA52" s="274" t="s">
        <v>268</v>
      </c>
      <c r="DB52" s="274" t="s">
        <v>268</v>
      </c>
      <c r="DC52" s="274" t="s">
        <v>268</v>
      </c>
      <c r="DD52" s="274" t="s">
        <v>268</v>
      </c>
      <c r="DE52" s="274" t="s">
        <v>268</v>
      </c>
      <c r="DF52" s="274" t="s">
        <v>268</v>
      </c>
      <c r="DG52" s="299">
        <f>IFERROR(IF(CA52="D",IF(CK52="A dispo.",CD52*VLOOKUP('DATI INPUT'!$F$27,TARIFFE_UD,2,FALSE),CD52*VLOOKUP(CK52,TARIFFE_UD,2,FALSE)),CD52*VLOOKUP(CB52-100,TARIFFE_UND,2,FALSE)),0)</f>
        <v>71.275535890457846</v>
      </c>
      <c r="DH52" s="299">
        <f>IFERROR(IF(CA52="D",IF(CK52="A dispo.",CF52*VLOOKUP('DATI INPUT'!$F$27,TARIFFE_UD,3,FALSE),CF52*VLOOKUP(CK52,TARIFFE_UD,3,FALSE)),CF52*VLOOKUP(CB52-100,TARIFFE_UND,3,FALSE)),0)</f>
        <v>60.367780403072892</v>
      </c>
    </row>
    <row r="53" spans="1:112" hidden="1" x14ac:dyDescent="0.25">
      <c r="A53" s="274" t="s">
        <v>2169</v>
      </c>
      <c r="B53" s="274" t="s">
        <v>541</v>
      </c>
      <c r="C53" s="274" t="s">
        <v>370</v>
      </c>
      <c r="D53" s="274" t="s">
        <v>2170</v>
      </c>
      <c r="E53" s="274" t="s">
        <v>2171</v>
      </c>
      <c r="F53" s="274" t="s">
        <v>156</v>
      </c>
      <c r="G53" s="274" t="s">
        <v>2172</v>
      </c>
      <c r="H53" s="274" t="s">
        <v>1137</v>
      </c>
      <c r="I53" s="274" t="s">
        <v>2173</v>
      </c>
      <c r="J53" s="274" t="s">
        <v>274</v>
      </c>
      <c r="K53" s="274" t="s">
        <v>2174</v>
      </c>
      <c r="L53" s="274" t="s">
        <v>984</v>
      </c>
      <c r="M53" s="274" t="s">
        <v>2175</v>
      </c>
      <c r="N53" s="274" t="s">
        <v>984</v>
      </c>
      <c r="O53" s="274" t="s">
        <v>873</v>
      </c>
      <c r="P53" s="274" t="s">
        <v>613</v>
      </c>
      <c r="Q53" s="274" t="s">
        <v>496</v>
      </c>
      <c r="R53" s="274" t="s">
        <v>268</v>
      </c>
      <c r="S53" s="274" t="s">
        <v>268</v>
      </c>
      <c r="T53" s="274" t="s">
        <v>268</v>
      </c>
      <c r="U53" s="274" t="s">
        <v>268</v>
      </c>
      <c r="V53" s="274" t="s">
        <v>268</v>
      </c>
      <c r="W53" s="274" t="s">
        <v>2175</v>
      </c>
      <c r="X53" s="274" t="s">
        <v>613</v>
      </c>
      <c r="Y53" s="274" t="s">
        <v>496</v>
      </c>
      <c r="Z53" s="274" t="s">
        <v>268</v>
      </c>
      <c r="AA53" s="274" t="s">
        <v>268</v>
      </c>
      <c r="AB53" s="274" t="s">
        <v>268</v>
      </c>
      <c r="AC53" s="274" t="s">
        <v>268</v>
      </c>
      <c r="AD53" s="274" t="s">
        <v>268</v>
      </c>
      <c r="AE53" s="274" t="s">
        <v>287</v>
      </c>
      <c r="AF53" s="274" t="s">
        <v>1811</v>
      </c>
      <c r="AG53" s="274" t="s">
        <v>875</v>
      </c>
      <c r="AH53" s="274" t="s">
        <v>1831</v>
      </c>
      <c r="AI53" s="274" t="s">
        <v>2176</v>
      </c>
      <c r="AJ53" s="274" t="s">
        <v>268</v>
      </c>
      <c r="AK53" s="274" t="s">
        <v>366</v>
      </c>
      <c r="AL53" s="274" t="s">
        <v>268</v>
      </c>
      <c r="AM53" s="274" t="s">
        <v>353</v>
      </c>
      <c r="AN53" s="274" t="s">
        <v>268</v>
      </c>
      <c r="AO53" s="274" t="s">
        <v>268</v>
      </c>
      <c r="AP53" s="274" t="s">
        <v>268</v>
      </c>
      <c r="AQ53" s="274" t="s">
        <v>268</v>
      </c>
      <c r="AR53" s="274" t="s">
        <v>268</v>
      </c>
      <c r="AS53" s="274" t="s">
        <v>268</v>
      </c>
      <c r="AT53" s="274" t="s">
        <v>268</v>
      </c>
      <c r="AU53" s="274" t="s">
        <v>268</v>
      </c>
      <c r="AV53" s="274" t="s">
        <v>268</v>
      </c>
      <c r="AW53" s="274" t="s">
        <v>268</v>
      </c>
      <c r="AX53" s="274" t="s">
        <v>268</v>
      </c>
      <c r="AY53" s="274" t="s">
        <v>268</v>
      </c>
      <c r="AZ53" s="274" t="s">
        <v>268</v>
      </c>
      <c r="BA53" s="274" t="s">
        <v>268</v>
      </c>
      <c r="BB53" s="274" t="s">
        <v>268</v>
      </c>
      <c r="BC53" s="274" t="s">
        <v>268</v>
      </c>
      <c r="BD53" s="274" t="s">
        <v>268</v>
      </c>
      <c r="BE53" s="274" t="s">
        <v>268</v>
      </c>
      <c r="BF53" s="274" t="s">
        <v>268</v>
      </c>
      <c r="BG53" s="274" t="s">
        <v>268</v>
      </c>
      <c r="BH53" s="274" t="s">
        <v>268</v>
      </c>
      <c r="BI53" s="274" t="s">
        <v>268</v>
      </c>
      <c r="BJ53" s="274" t="s">
        <v>268</v>
      </c>
      <c r="BK53" s="274" t="s">
        <v>268</v>
      </c>
      <c r="BL53" s="274" t="s">
        <v>268</v>
      </c>
      <c r="BM53" s="274" t="s">
        <v>268</v>
      </c>
      <c r="BN53" s="274" t="s">
        <v>268</v>
      </c>
      <c r="BO53" s="274" t="s">
        <v>268</v>
      </c>
      <c r="BP53" s="274" t="s">
        <v>268</v>
      </c>
      <c r="BQ53" s="274" t="s">
        <v>268</v>
      </c>
      <c r="BR53" s="274" t="s">
        <v>268</v>
      </c>
      <c r="BS53" s="274" t="s">
        <v>268</v>
      </c>
      <c r="BT53" s="274" t="s">
        <v>268</v>
      </c>
      <c r="BU53" s="274" t="s">
        <v>268</v>
      </c>
      <c r="BV53" s="274" t="s">
        <v>268</v>
      </c>
      <c r="BW53" s="274" t="s">
        <v>268</v>
      </c>
      <c r="BX53" s="274" t="s">
        <v>268</v>
      </c>
      <c r="BY53" s="295">
        <v>25</v>
      </c>
      <c r="BZ53" s="295">
        <v>25</v>
      </c>
      <c r="CA53" s="298" t="s">
        <v>143</v>
      </c>
      <c r="CB53" s="297">
        <v>118</v>
      </c>
      <c r="CC53" s="284">
        <f t="shared" si="2"/>
        <v>0</v>
      </c>
      <c r="CD53" s="295">
        <f t="shared" si="3"/>
        <v>25</v>
      </c>
      <c r="CE53" s="284">
        <f t="shared" si="4"/>
        <v>0</v>
      </c>
      <c r="CF53" s="295">
        <f t="shared" si="5"/>
        <v>25</v>
      </c>
      <c r="CG53" s="274" t="s">
        <v>759</v>
      </c>
      <c r="CH53" s="274" t="s">
        <v>268</v>
      </c>
      <c r="CI53" s="274" t="s">
        <v>268</v>
      </c>
      <c r="CJ53" s="298" t="s">
        <v>268</v>
      </c>
      <c r="CL53" s="274" t="s">
        <v>268</v>
      </c>
      <c r="CM53" s="274" t="s">
        <v>268</v>
      </c>
      <c r="CN53" s="274" t="s">
        <v>268</v>
      </c>
      <c r="CO53" s="274" t="s">
        <v>268</v>
      </c>
      <c r="CP53" s="274" t="s">
        <v>268</v>
      </c>
      <c r="CQ53" s="274" t="s">
        <v>268</v>
      </c>
      <c r="CR53" s="274" t="s">
        <v>877</v>
      </c>
      <c r="CS53" s="274">
        <v>125.5</v>
      </c>
      <c r="CT53" s="274" t="s">
        <v>268</v>
      </c>
      <c r="CU53" s="274">
        <v>125.5</v>
      </c>
      <c r="CV53" s="274">
        <v>365</v>
      </c>
      <c r="CW53" s="274" t="s">
        <v>878</v>
      </c>
      <c r="CX53" s="274" t="s">
        <v>835</v>
      </c>
      <c r="CY53" s="274" t="s">
        <v>836</v>
      </c>
      <c r="CZ53" s="274" t="s">
        <v>837</v>
      </c>
      <c r="DA53" s="274" t="s">
        <v>268</v>
      </c>
      <c r="DB53" s="274" t="s">
        <v>268</v>
      </c>
      <c r="DC53" s="274" t="s">
        <v>268</v>
      </c>
      <c r="DD53" s="274" t="s">
        <v>268</v>
      </c>
      <c r="DE53" s="274" t="s">
        <v>268</v>
      </c>
      <c r="DF53" s="274" t="s">
        <v>268</v>
      </c>
      <c r="DG53" s="299">
        <f>IFERROR(IF(CA53="D",IF(CK53="A dispo.",CD53*VLOOKUP('DATI INPUT'!$F$27,TARIFFE_UD,2,FALSE),CD53*VLOOKUP(CK53,TARIFFE_UD,2,FALSE)),CD53*VLOOKUP(CB53-100,TARIFFE_UND,2,FALSE)),0)</f>
        <v>25.5491883686169</v>
      </c>
      <c r="DH53" s="299">
        <f>IFERROR(IF(CA53="D",IF(CK53="A dispo.",CF53*VLOOKUP('DATI INPUT'!$F$27,TARIFFE_UD,3,FALSE),CF53*VLOOKUP(CK53,TARIFFE_UD,3,FALSE)),CF53*VLOOKUP(CB53-100,TARIFFE_UND,3,FALSE)),0)</f>
        <v>92.381475193839677</v>
      </c>
    </row>
    <row r="54" spans="1:112" x14ac:dyDescent="0.25">
      <c r="A54" s="274" t="s">
        <v>2178</v>
      </c>
      <c r="B54" s="274" t="s">
        <v>2179</v>
      </c>
      <c r="C54" s="274" t="s">
        <v>1301</v>
      </c>
      <c r="D54" s="274" t="s">
        <v>2180</v>
      </c>
      <c r="E54" s="274" t="s">
        <v>268</v>
      </c>
      <c r="F54" s="274" t="s">
        <v>156</v>
      </c>
      <c r="G54" s="274" t="s">
        <v>2181</v>
      </c>
      <c r="H54" s="274" t="s">
        <v>1137</v>
      </c>
      <c r="I54" s="274" t="s">
        <v>2182</v>
      </c>
      <c r="J54" s="274" t="s">
        <v>156</v>
      </c>
      <c r="K54" s="274" t="s">
        <v>2183</v>
      </c>
      <c r="L54" s="274" t="s">
        <v>960</v>
      </c>
      <c r="M54" s="274" t="s">
        <v>2184</v>
      </c>
      <c r="N54" s="274" t="s">
        <v>984</v>
      </c>
      <c r="O54" s="274" t="s">
        <v>873</v>
      </c>
      <c r="P54" s="274" t="s">
        <v>613</v>
      </c>
      <c r="Q54" s="274" t="s">
        <v>275</v>
      </c>
      <c r="R54" s="274" t="s">
        <v>268</v>
      </c>
      <c r="S54" s="274" t="s">
        <v>268</v>
      </c>
      <c r="T54" s="274" t="s">
        <v>268</v>
      </c>
      <c r="U54" s="274" t="s">
        <v>268</v>
      </c>
      <c r="V54" s="274" t="s">
        <v>268</v>
      </c>
      <c r="W54" s="274" t="s">
        <v>1868</v>
      </c>
      <c r="X54" s="274" t="s">
        <v>1869</v>
      </c>
      <c r="Y54" s="274" t="s">
        <v>268</v>
      </c>
      <c r="Z54" s="274" t="s">
        <v>268</v>
      </c>
      <c r="AA54" s="274" t="s">
        <v>268</v>
      </c>
      <c r="AB54" s="274" t="s">
        <v>268</v>
      </c>
      <c r="AC54" s="274" t="s">
        <v>268</v>
      </c>
      <c r="AD54" s="274" t="s">
        <v>268</v>
      </c>
      <c r="AE54" s="274" t="s">
        <v>287</v>
      </c>
      <c r="AF54" s="274" t="s">
        <v>1811</v>
      </c>
      <c r="AG54" s="274" t="s">
        <v>875</v>
      </c>
      <c r="AH54" s="274" t="s">
        <v>1831</v>
      </c>
      <c r="AI54" s="274" t="s">
        <v>1870</v>
      </c>
      <c r="AJ54" s="274" t="s">
        <v>268</v>
      </c>
      <c r="AK54" s="274" t="s">
        <v>268</v>
      </c>
      <c r="AL54" s="274" t="s">
        <v>268</v>
      </c>
      <c r="AM54" s="274" t="s">
        <v>268</v>
      </c>
      <c r="AN54" s="274" t="s">
        <v>268</v>
      </c>
      <c r="AO54" s="274" t="s">
        <v>268</v>
      </c>
      <c r="AP54" s="274" t="s">
        <v>268</v>
      </c>
      <c r="AQ54" s="274" t="s">
        <v>268</v>
      </c>
      <c r="AR54" s="274" t="s">
        <v>268</v>
      </c>
      <c r="AS54" s="274" t="s">
        <v>268</v>
      </c>
      <c r="AT54" s="274" t="s">
        <v>268</v>
      </c>
      <c r="AU54" s="274" t="s">
        <v>268</v>
      </c>
      <c r="AV54" s="274" t="s">
        <v>268</v>
      </c>
      <c r="AW54" s="274" t="s">
        <v>268</v>
      </c>
      <c r="AX54" s="274" t="s">
        <v>268</v>
      </c>
      <c r="AY54" s="274" t="s">
        <v>268</v>
      </c>
      <c r="AZ54" s="274" t="s">
        <v>268</v>
      </c>
      <c r="BA54" s="274" t="s">
        <v>268</v>
      </c>
      <c r="BB54" s="274" t="s">
        <v>268</v>
      </c>
      <c r="BC54" s="274" t="s">
        <v>268</v>
      </c>
      <c r="BD54" s="274" t="s">
        <v>268</v>
      </c>
      <c r="BE54" s="274" t="s">
        <v>268</v>
      </c>
      <c r="BF54" s="274" t="s">
        <v>268</v>
      </c>
      <c r="BG54" s="274" t="s">
        <v>268</v>
      </c>
      <c r="BH54" s="274" t="s">
        <v>268</v>
      </c>
      <c r="BI54" s="274" t="s">
        <v>268</v>
      </c>
      <c r="BJ54" s="274" t="s">
        <v>268</v>
      </c>
      <c r="BK54" s="274" t="s">
        <v>268</v>
      </c>
      <c r="BL54" s="274" t="s">
        <v>268</v>
      </c>
      <c r="BM54" s="274" t="s">
        <v>268</v>
      </c>
      <c r="BN54" s="274" t="s">
        <v>268</v>
      </c>
      <c r="BO54" s="274" t="s">
        <v>268</v>
      </c>
      <c r="BP54" s="274" t="s">
        <v>268</v>
      </c>
      <c r="BQ54" s="274" t="s">
        <v>268</v>
      </c>
      <c r="BR54" s="274" t="s">
        <v>268</v>
      </c>
      <c r="BS54" s="274" t="s">
        <v>268</v>
      </c>
      <c r="BT54" s="274" t="s">
        <v>268</v>
      </c>
      <c r="BU54" s="274" t="s">
        <v>268</v>
      </c>
      <c r="BV54" s="274" t="s">
        <v>268</v>
      </c>
      <c r="BW54" s="274" t="s">
        <v>268</v>
      </c>
      <c r="BX54" s="274" t="s">
        <v>268</v>
      </c>
      <c r="BY54" s="295">
        <v>64</v>
      </c>
      <c r="BZ54" s="295">
        <v>64</v>
      </c>
      <c r="CA54" s="298" t="s">
        <v>142</v>
      </c>
      <c r="CB54" s="297">
        <v>122</v>
      </c>
      <c r="CC54" s="284">
        <f t="shared" si="2"/>
        <v>0</v>
      </c>
      <c r="CD54" s="295">
        <f t="shared" si="3"/>
        <v>64</v>
      </c>
      <c r="CE54" s="284">
        <f t="shared" si="4"/>
        <v>0</v>
      </c>
      <c r="CF54" s="295">
        <f t="shared" si="5"/>
        <v>1</v>
      </c>
      <c r="CG54" s="274" t="s">
        <v>876</v>
      </c>
      <c r="CH54" s="274" t="s">
        <v>268</v>
      </c>
      <c r="CI54" s="274" t="s">
        <v>268</v>
      </c>
      <c r="CJ54" s="298" t="s">
        <v>275</v>
      </c>
      <c r="CK54" s="297">
        <v>3</v>
      </c>
      <c r="CL54" s="274" t="s">
        <v>268</v>
      </c>
      <c r="CM54" s="274" t="s">
        <v>268</v>
      </c>
      <c r="CN54" s="274" t="s">
        <v>268</v>
      </c>
      <c r="CO54" s="274" t="s">
        <v>268</v>
      </c>
      <c r="CP54" s="274" t="s">
        <v>268</v>
      </c>
      <c r="CQ54" s="274" t="s">
        <v>268</v>
      </c>
      <c r="CR54" s="274" t="s">
        <v>877</v>
      </c>
      <c r="CS54" s="274">
        <v>100.24</v>
      </c>
      <c r="CT54" s="274" t="s">
        <v>268</v>
      </c>
      <c r="CU54" s="274">
        <v>100.24</v>
      </c>
      <c r="CV54" s="274">
        <v>365</v>
      </c>
      <c r="CW54" s="274" t="s">
        <v>878</v>
      </c>
      <c r="CX54" s="274" t="s">
        <v>835</v>
      </c>
      <c r="CY54" s="274" t="s">
        <v>836</v>
      </c>
      <c r="CZ54" s="274" t="s">
        <v>837</v>
      </c>
      <c r="DA54" s="274" t="s">
        <v>268</v>
      </c>
      <c r="DB54" s="274" t="s">
        <v>268</v>
      </c>
      <c r="DC54" s="274" t="s">
        <v>268</v>
      </c>
      <c r="DD54" s="274" t="s">
        <v>268</v>
      </c>
      <c r="DE54" s="274" t="s">
        <v>268</v>
      </c>
      <c r="DF54" s="274" t="s">
        <v>268</v>
      </c>
      <c r="DG54" s="299">
        <f>IFERROR(IF(CA54="D",IF(CK54="A dispo.",CD54*VLOOKUP('DATI INPUT'!$F$27,TARIFFE_UD,2,FALSE),CD54*VLOOKUP(CK54,TARIFFE_UD,2,FALSE)),CD54*VLOOKUP(CB54-100,TARIFFE_UND,2,FALSE)),0)</f>
        <v>50.684825522103353</v>
      </c>
      <c r="DH54" s="299">
        <f>IFERROR(IF(CA54="D",IF(CK54="A dispo.",CF54*VLOOKUP('DATI INPUT'!$F$27,TARIFFE_UD,3,FALSE),CF54*VLOOKUP(CK54,TARIFFE_UD,3,FALSE)),CF54*VLOOKUP(CB54-100,TARIFFE_UND,3,FALSE)),0)</f>
        <v>60.367780403072892</v>
      </c>
    </row>
    <row r="55" spans="1:112" hidden="1" x14ac:dyDescent="0.25">
      <c r="A55" s="274" t="s">
        <v>2185</v>
      </c>
      <c r="B55" s="274" t="s">
        <v>542</v>
      </c>
      <c r="C55" s="274" t="s">
        <v>1302</v>
      </c>
      <c r="D55" s="274" t="s">
        <v>2186</v>
      </c>
      <c r="E55" s="274" t="s">
        <v>268</v>
      </c>
      <c r="F55" s="274" t="s">
        <v>156</v>
      </c>
      <c r="G55" s="274" t="s">
        <v>2187</v>
      </c>
      <c r="H55" s="274" t="s">
        <v>1137</v>
      </c>
      <c r="I55" s="274" t="s">
        <v>2188</v>
      </c>
      <c r="J55" s="274" t="s">
        <v>274</v>
      </c>
      <c r="K55" s="274" t="s">
        <v>2189</v>
      </c>
      <c r="L55" s="274" t="s">
        <v>984</v>
      </c>
      <c r="M55" s="274" t="s">
        <v>2175</v>
      </c>
      <c r="N55" s="274" t="s">
        <v>984</v>
      </c>
      <c r="O55" s="274" t="s">
        <v>873</v>
      </c>
      <c r="P55" s="274" t="s">
        <v>613</v>
      </c>
      <c r="Q55" s="274" t="s">
        <v>496</v>
      </c>
      <c r="R55" s="274" t="s">
        <v>268</v>
      </c>
      <c r="S55" s="274" t="s">
        <v>268</v>
      </c>
      <c r="T55" s="274" t="s">
        <v>268</v>
      </c>
      <c r="U55" s="274" t="s">
        <v>268</v>
      </c>
      <c r="V55" s="274" t="s">
        <v>268</v>
      </c>
      <c r="W55" s="274" t="s">
        <v>2175</v>
      </c>
      <c r="X55" s="274" t="s">
        <v>613</v>
      </c>
      <c r="Y55" s="274" t="s">
        <v>496</v>
      </c>
      <c r="Z55" s="274" t="s">
        <v>268</v>
      </c>
      <c r="AA55" s="274" t="s">
        <v>268</v>
      </c>
      <c r="AB55" s="274" t="s">
        <v>268</v>
      </c>
      <c r="AC55" s="274" t="s">
        <v>268</v>
      </c>
      <c r="AD55" s="274" t="s">
        <v>268</v>
      </c>
      <c r="AE55" s="274" t="s">
        <v>287</v>
      </c>
      <c r="AF55" s="274" t="s">
        <v>1811</v>
      </c>
      <c r="AG55" s="274" t="s">
        <v>875</v>
      </c>
      <c r="AH55" s="274" t="s">
        <v>1831</v>
      </c>
      <c r="AI55" s="274" t="s">
        <v>2176</v>
      </c>
      <c r="AJ55" s="274" t="s">
        <v>268</v>
      </c>
      <c r="AK55" s="274" t="s">
        <v>366</v>
      </c>
      <c r="AL55" s="274" t="s">
        <v>268</v>
      </c>
      <c r="AM55" s="274" t="s">
        <v>353</v>
      </c>
      <c r="AN55" s="274" t="s">
        <v>268</v>
      </c>
      <c r="AO55" s="274" t="s">
        <v>268</v>
      </c>
      <c r="AP55" s="274" t="s">
        <v>268</v>
      </c>
      <c r="AQ55" s="274" t="s">
        <v>268</v>
      </c>
      <c r="AR55" s="274" t="s">
        <v>268</v>
      </c>
      <c r="AS55" s="274" t="s">
        <v>268</v>
      </c>
      <c r="AT55" s="274" t="s">
        <v>268</v>
      </c>
      <c r="AU55" s="274" t="s">
        <v>268</v>
      </c>
      <c r="AV55" s="274" t="s">
        <v>268</v>
      </c>
      <c r="AW55" s="274" t="s">
        <v>268</v>
      </c>
      <c r="AX55" s="274" t="s">
        <v>268</v>
      </c>
      <c r="AY55" s="274" t="s">
        <v>268</v>
      </c>
      <c r="AZ55" s="274" t="s">
        <v>268</v>
      </c>
      <c r="BA55" s="274" t="s">
        <v>268</v>
      </c>
      <c r="BB55" s="274" t="s">
        <v>268</v>
      </c>
      <c r="BC55" s="274" t="s">
        <v>268</v>
      </c>
      <c r="BD55" s="274" t="s">
        <v>268</v>
      </c>
      <c r="BE55" s="274" t="s">
        <v>268</v>
      </c>
      <c r="BF55" s="274" t="s">
        <v>268</v>
      </c>
      <c r="BG55" s="274" t="s">
        <v>268</v>
      </c>
      <c r="BH55" s="274" t="s">
        <v>268</v>
      </c>
      <c r="BI55" s="274" t="s">
        <v>268</v>
      </c>
      <c r="BJ55" s="274" t="s">
        <v>268</v>
      </c>
      <c r="BK55" s="274" t="s">
        <v>268</v>
      </c>
      <c r="BL55" s="274" t="s">
        <v>268</v>
      </c>
      <c r="BM55" s="274" t="s">
        <v>268</v>
      </c>
      <c r="BN55" s="274" t="s">
        <v>268</v>
      </c>
      <c r="BO55" s="274" t="s">
        <v>268</v>
      </c>
      <c r="BP55" s="274" t="s">
        <v>268</v>
      </c>
      <c r="BQ55" s="274" t="s">
        <v>268</v>
      </c>
      <c r="BR55" s="274" t="s">
        <v>268</v>
      </c>
      <c r="BS55" s="274" t="s">
        <v>268</v>
      </c>
      <c r="BT55" s="274" t="s">
        <v>268</v>
      </c>
      <c r="BU55" s="274" t="s">
        <v>268</v>
      </c>
      <c r="BV55" s="274" t="s">
        <v>268</v>
      </c>
      <c r="BW55" s="274" t="s">
        <v>268</v>
      </c>
      <c r="BX55" s="274" t="s">
        <v>268</v>
      </c>
      <c r="BY55" s="295">
        <v>25</v>
      </c>
      <c r="BZ55" s="295">
        <v>25</v>
      </c>
      <c r="CA55" s="298" t="s">
        <v>143</v>
      </c>
      <c r="CB55" s="297">
        <v>118</v>
      </c>
      <c r="CC55" s="284">
        <f t="shared" si="2"/>
        <v>0</v>
      </c>
      <c r="CD55" s="295">
        <f t="shared" si="3"/>
        <v>25</v>
      </c>
      <c r="CE55" s="284">
        <f t="shared" si="4"/>
        <v>0</v>
      </c>
      <c r="CF55" s="295">
        <f t="shared" si="5"/>
        <v>25</v>
      </c>
      <c r="CG55" s="274" t="s">
        <v>759</v>
      </c>
      <c r="CH55" s="274" t="s">
        <v>268</v>
      </c>
      <c r="CI55" s="274" t="s">
        <v>268</v>
      </c>
      <c r="CJ55" s="298" t="s">
        <v>268</v>
      </c>
      <c r="CL55" s="274" t="s">
        <v>268</v>
      </c>
      <c r="CM55" s="274" t="s">
        <v>268</v>
      </c>
      <c r="CN55" s="274" t="s">
        <v>268</v>
      </c>
      <c r="CO55" s="274" t="s">
        <v>268</v>
      </c>
      <c r="CP55" s="274" t="s">
        <v>268</v>
      </c>
      <c r="CQ55" s="274" t="s">
        <v>268</v>
      </c>
      <c r="CR55" s="274" t="s">
        <v>877</v>
      </c>
      <c r="CS55" s="274">
        <v>125.5</v>
      </c>
      <c r="CT55" s="274" t="s">
        <v>268</v>
      </c>
      <c r="CU55" s="274">
        <v>125.5</v>
      </c>
      <c r="CV55" s="274">
        <v>365</v>
      </c>
      <c r="CW55" s="274" t="s">
        <v>878</v>
      </c>
      <c r="CX55" s="274" t="s">
        <v>835</v>
      </c>
      <c r="CY55" s="274" t="s">
        <v>836</v>
      </c>
      <c r="CZ55" s="274" t="s">
        <v>837</v>
      </c>
      <c r="DA55" s="274" t="s">
        <v>268</v>
      </c>
      <c r="DB55" s="274" t="s">
        <v>268</v>
      </c>
      <c r="DC55" s="274" t="s">
        <v>268</v>
      </c>
      <c r="DD55" s="274" t="s">
        <v>268</v>
      </c>
      <c r="DE55" s="274" t="s">
        <v>268</v>
      </c>
      <c r="DF55" s="274" t="s">
        <v>268</v>
      </c>
      <c r="DG55" s="299">
        <f>IFERROR(IF(CA55="D",IF(CK55="A dispo.",CD55*VLOOKUP('DATI INPUT'!$F$27,TARIFFE_UD,2,FALSE),CD55*VLOOKUP(CK55,TARIFFE_UD,2,FALSE)),CD55*VLOOKUP(CB55-100,TARIFFE_UND,2,FALSE)),0)</f>
        <v>25.5491883686169</v>
      </c>
      <c r="DH55" s="299">
        <f>IFERROR(IF(CA55="D",IF(CK55="A dispo.",CF55*VLOOKUP('DATI INPUT'!$F$27,TARIFFE_UD,3,FALSE),CF55*VLOOKUP(CK55,TARIFFE_UD,3,FALSE)),CF55*VLOOKUP(CB55-100,TARIFFE_UND,3,FALSE)),0)</f>
        <v>92.381475193839677</v>
      </c>
    </row>
    <row r="56" spans="1:112" hidden="1" x14ac:dyDescent="0.25">
      <c r="A56" s="274" t="s">
        <v>2190</v>
      </c>
      <c r="B56" s="274" t="s">
        <v>1323</v>
      </c>
      <c r="C56" s="274" t="s">
        <v>1303</v>
      </c>
      <c r="D56" s="274" t="s">
        <v>2191</v>
      </c>
      <c r="E56" s="274" t="s">
        <v>268</v>
      </c>
      <c r="F56" s="274" t="s">
        <v>156</v>
      </c>
      <c r="G56" s="274" t="s">
        <v>2192</v>
      </c>
      <c r="H56" s="274" t="s">
        <v>1137</v>
      </c>
      <c r="I56" s="274" t="s">
        <v>2193</v>
      </c>
      <c r="J56" s="274" t="s">
        <v>156</v>
      </c>
      <c r="K56" s="274" t="s">
        <v>2194</v>
      </c>
      <c r="L56" s="274" t="s">
        <v>960</v>
      </c>
      <c r="M56" s="274" t="s">
        <v>2195</v>
      </c>
      <c r="N56" s="274" t="s">
        <v>303</v>
      </c>
      <c r="O56" s="274" t="s">
        <v>1215</v>
      </c>
      <c r="P56" s="274" t="s">
        <v>2196</v>
      </c>
      <c r="Q56" s="274" t="s">
        <v>299</v>
      </c>
      <c r="R56" s="274" t="s">
        <v>268</v>
      </c>
      <c r="S56" s="274" t="s">
        <v>268</v>
      </c>
      <c r="T56" s="274" t="s">
        <v>268</v>
      </c>
      <c r="U56" s="274" t="s">
        <v>268</v>
      </c>
      <c r="V56" s="274" t="s">
        <v>268</v>
      </c>
      <c r="W56" s="274" t="s">
        <v>2115</v>
      </c>
      <c r="X56" s="274" t="s">
        <v>2116</v>
      </c>
      <c r="Y56" s="274" t="s">
        <v>304</v>
      </c>
      <c r="Z56" s="274" t="s">
        <v>154</v>
      </c>
      <c r="AA56" s="274" t="s">
        <v>268</v>
      </c>
      <c r="AB56" s="274" t="s">
        <v>268</v>
      </c>
      <c r="AC56" s="274" t="s">
        <v>268</v>
      </c>
      <c r="AD56" s="274" t="s">
        <v>268</v>
      </c>
      <c r="AE56" s="274" t="s">
        <v>287</v>
      </c>
      <c r="AF56" s="274" t="s">
        <v>1811</v>
      </c>
      <c r="AG56" s="274" t="s">
        <v>875</v>
      </c>
      <c r="AH56" s="274" t="s">
        <v>1812</v>
      </c>
      <c r="AI56" s="274" t="s">
        <v>694</v>
      </c>
      <c r="AJ56" s="274" t="s">
        <v>268</v>
      </c>
      <c r="AK56" s="274" t="s">
        <v>413</v>
      </c>
      <c r="AL56" s="274" t="s">
        <v>268</v>
      </c>
      <c r="AM56" s="274" t="s">
        <v>405</v>
      </c>
      <c r="AN56" s="274" t="s">
        <v>268</v>
      </c>
      <c r="AO56" s="274" t="s">
        <v>268</v>
      </c>
      <c r="AP56" s="274" t="s">
        <v>268</v>
      </c>
      <c r="AQ56" s="274" t="s">
        <v>268</v>
      </c>
      <c r="AR56" s="274" t="s">
        <v>268</v>
      </c>
      <c r="AS56" s="274" t="s">
        <v>268</v>
      </c>
      <c r="AT56" s="274" t="s">
        <v>268</v>
      </c>
      <c r="AU56" s="274" t="s">
        <v>268</v>
      </c>
      <c r="AV56" s="274" t="s">
        <v>268</v>
      </c>
      <c r="AW56" s="274" t="s">
        <v>268</v>
      </c>
      <c r="AX56" s="274" t="s">
        <v>268</v>
      </c>
      <c r="AY56" s="274" t="s">
        <v>268</v>
      </c>
      <c r="AZ56" s="274" t="s">
        <v>268</v>
      </c>
      <c r="BA56" s="274" t="s">
        <v>268</v>
      </c>
      <c r="BB56" s="274" t="s">
        <v>268</v>
      </c>
      <c r="BC56" s="274" t="s">
        <v>268</v>
      </c>
      <c r="BD56" s="274" t="s">
        <v>268</v>
      </c>
      <c r="BE56" s="274" t="s">
        <v>268</v>
      </c>
      <c r="BF56" s="274" t="s">
        <v>268</v>
      </c>
      <c r="BG56" s="274" t="s">
        <v>268</v>
      </c>
      <c r="BH56" s="274" t="s">
        <v>268</v>
      </c>
      <c r="BI56" s="274" t="s">
        <v>268</v>
      </c>
      <c r="BJ56" s="274" t="s">
        <v>268</v>
      </c>
      <c r="BK56" s="274" t="s">
        <v>268</v>
      </c>
      <c r="BL56" s="274" t="s">
        <v>268</v>
      </c>
      <c r="BM56" s="274" t="s">
        <v>268</v>
      </c>
      <c r="BN56" s="274" t="s">
        <v>268</v>
      </c>
      <c r="BO56" s="274" t="s">
        <v>268</v>
      </c>
      <c r="BP56" s="274" t="s">
        <v>268</v>
      </c>
      <c r="BQ56" s="274" t="s">
        <v>268</v>
      </c>
      <c r="BR56" s="274" t="s">
        <v>268</v>
      </c>
      <c r="BS56" s="274" t="s">
        <v>268</v>
      </c>
      <c r="BT56" s="274" t="s">
        <v>268</v>
      </c>
      <c r="BU56" s="274" t="s">
        <v>268</v>
      </c>
      <c r="BV56" s="274" t="s">
        <v>268</v>
      </c>
      <c r="BW56" s="274" t="s">
        <v>268</v>
      </c>
      <c r="BX56" s="274" t="s">
        <v>268</v>
      </c>
      <c r="BY56" s="295">
        <v>51</v>
      </c>
      <c r="BZ56" s="295">
        <v>51</v>
      </c>
      <c r="CA56" s="298" t="s">
        <v>142</v>
      </c>
      <c r="CB56" s="297">
        <v>122</v>
      </c>
      <c r="CC56" s="284">
        <f t="shared" si="2"/>
        <v>0</v>
      </c>
      <c r="CD56" s="295">
        <f t="shared" si="3"/>
        <v>51</v>
      </c>
      <c r="CE56" s="284">
        <f t="shared" si="4"/>
        <v>0</v>
      </c>
      <c r="CF56" s="295">
        <f t="shared" si="5"/>
        <v>1</v>
      </c>
      <c r="CG56" s="274" t="s">
        <v>876</v>
      </c>
      <c r="CH56" s="274" t="s">
        <v>268</v>
      </c>
      <c r="CI56" s="274" t="s">
        <v>268</v>
      </c>
      <c r="CJ56" s="298" t="s">
        <v>268</v>
      </c>
      <c r="CK56" s="298" t="s">
        <v>736</v>
      </c>
      <c r="CL56" s="274" t="s">
        <v>268</v>
      </c>
      <c r="CM56" s="274" t="s">
        <v>268</v>
      </c>
      <c r="CN56" s="274" t="s">
        <v>268</v>
      </c>
      <c r="CO56" s="274" t="s">
        <v>268</v>
      </c>
      <c r="CP56" s="274" t="s">
        <v>268</v>
      </c>
      <c r="CQ56" s="274" t="s">
        <v>268</v>
      </c>
      <c r="CR56" s="274" t="s">
        <v>877</v>
      </c>
      <c r="CS56" s="274">
        <v>77.55</v>
      </c>
      <c r="CT56" s="274" t="s">
        <v>268</v>
      </c>
      <c r="CU56" s="274">
        <v>77.55</v>
      </c>
      <c r="CV56" s="274">
        <v>365</v>
      </c>
      <c r="CW56" s="274" t="s">
        <v>878</v>
      </c>
      <c r="CX56" s="274" t="s">
        <v>835</v>
      </c>
      <c r="CY56" s="274" t="s">
        <v>836</v>
      </c>
      <c r="CZ56" s="274" t="s">
        <v>837</v>
      </c>
      <c r="DA56" s="274" t="s">
        <v>268</v>
      </c>
      <c r="DB56" s="274" t="s">
        <v>268</v>
      </c>
      <c r="DC56" s="274" t="s">
        <v>268</v>
      </c>
      <c r="DD56" s="274" t="s">
        <v>268</v>
      </c>
      <c r="DE56" s="274" t="s">
        <v>268</v>
      </c>
      <c r="DF56" s="274" t="s">
        <v>268</v>
      </c>
      <c r="DG56" s="299">
        <f>IFERROR(IF(CA56="D",IF(CK56="A dispo.",CD56*VLOOKUP('DATI INPUT'!$F$27,TARIFFE_UD,2,FALSE),CD56*VLOOKUP(CK56,TARIFFE_UD,2,FALSE)),CD56*VLOOKUP(CB56-100,TARIFFE_UND,2,FALSE)),0)</f>
        <v>40.389470337926106</v>
      </c>
      <c r="DH56" s="299">
        <f>IFERROR(IF(CA56="D",IF(CK56="A dispo.",CF56*VLOOKUP('DATI INPUT'!$F$27,TARIFFE_UD,3,FALSE),CF56*VLOOKUP(CK56,TARIFFE_UD,3,FALSE)),CF56*VLOOKUP(CB56-100,TARIFFE_UND,3,FALSE)),0)</f>
        <v>60.367780403072892</v>
      </c>
    </row>
    <row r="57" spans="1:112" x14ac:dyDescent="0.25">
      <c r="A57" s="274" t="s">
        <v>2197</v>
      </c>
      <c r="B57" s="274" t="s">
        <v>1332</v>
      </c>
      <c r="C57" s="274" t="s">
        <v>2198</v>
      </c>
      <c r="D57" s="274" t="s">
        <v>2199</v>
      </c>
      <c r="E57" s="274" t="s">
        <v>268</v>
      </c>
      <c r="F57" s="274" t="s">
        <v>156</v>
      </c>
      <c r="G57" s="274" t="s">
        <v>2200</v>
      </c>
      <c r="H57" s="274" t="s">
        <v>2201</v>
      </c>
      <c r="I57" s="274" t="s">
        <v>273</v>
      </c>
      <c r="J57" s="274" t="s">
        <v>274</v>
      </c>
      <c r="K57" s="274" t="s">
        <v>2202</v>
      </c>
      <c r="L57" s="274" t="s">
        <v>960</v>
      </c>
      <c r="M57" s="274" t="s">
        <v>2203</v>
      </c>
      <c r="N57" s="274" t="s">
        <v>984</v>
      </c>
      <c r="O57" s="274" t="s">
        <v>873</v>
      </c>
      <c r="P57" s="274" t="s">
        <v>1310</v>
      </c>
      <c r="Q57" s="274" t="s">
        <v>269</v>
      </c>
      <c r="R57" s="274" t="s">
        <v>268</v>
      </c>
      <c r="S57" s="274" t="s">
        <v>268</v>
      </c>
      <c r="T57" s="274" t="s">
        <v>268</v>
      </c>
      <c r="U57" s="274" t="s">
        <v>268</v>
      </c>
      <c r="V57" s="274" t="s">
        <v>268</v>
      </c>
      <c r="W57" s="274" t="s">
        <v>2203</v>
      </c>
      <c r="X57" s="274" t="s">
        <v>1310</v>
      </c>
      <c r="Y57" s="274" t="s">
        <v>269</v>
      </c>
      <c r="Z57" s="274" t="s">
        <v>268</v>
      </c>
      <c r="AA57" s="274" t="s">
        <v>268</v>
      </c>
      <c r="AB57" s="274" t="s">
        <v>268</v>
      </c>
      <c r="AC57" s="274" t="s">
        <v>268</v>
      </c>
      <c r="AD57" s="274" t="s">
        <v>268</v>
      </c>
      <c r="AE57" s="274" t="s">
        <v>287</v>
      </c>
      <c r="AF57" s="274" t="s">
        <v>1811</v>
      </c>
      <c r="AG57" s="274" t="s">
        <v>875</v>
      </c>
      <c r="AH57" s="274" t="s">
        <v>1812</v>
      </c>
      <c r="AI57" s="274" t="s">
        <v>1239</v>
      </c>
      <c r="AJ57" s="274" t="s">
        <v>268</v>
      </c>
      <c r="AK57" s="274" t="s">
        <v>511</v>
      </c>
      <c r="AL57" s="274" t="s">
        <v>268</v>
      </c>
      <c r="AM57" s="274" t="s">
        <v>288</v>
      </c>
      <c r="AN57" s="274" t="s">
        <v>268</v>
      </c>
      <c r="AO57" s="274" t="s">
        <v>268</v>
      </c>
      <c r="AP57" s="274" t="s">
        <v>268</v>
      </c>
      <c r="AQ57" s="274" t="s">
        <v>268</v>
      </c>
      <c r="AR57" s="274" t="s">
        <v>268</v>
      </c>
      <c r="AS57" s="274" t="s">
        <v>268</v>
      </c>
      <c r="AT57" s="274" t="s">
        <v>268</v>
      </c>
      <c r="AU57" s="274" t="s">
        <v>268</v>
      </c>
      <c r="AV57" s="274" t="s">
        <v>268</v>
      </c>
      <c r="AW57" s="274" t="s">
        <v>268</v>
      </c>
      <c r="AX57" s="274" t="s">
        <v>268</v>
      </c>
      <c r="AY57" s="274" t="s">
        <v>268</v>
      </c>
      <c r="AZ57" s="274" t="s">
        <v>268</v>
      </c>
      <c r="BA57" s="274" t="s">
        <v>268</v>
      </c>
      <c r="BB57" s="274" t="s">
        <v>268</v>
      </c>
      <c r="BC57" s="274" t="s">
        <v>268</v>
      </c>
      <c r="BD57" s="274" t="s">
        <v>268</v>
      </c>
      <c r="BE57" s="274" t="s">
        <v>268</v>
      </c>
      <c r="BF57" s="274" t="s">
        <v>268</v>
      </c>
      <c r="BG57" s="274" t="s">
        <v>268</v>
      </c>
      <c r="BH57" s="274" t="s">
        <v>268</v>
      </c>
      <c r="BI57" s="274" t="s">
        <v>268</v>
      </c>
      <c r="BJ57" s="274" t="s">
        <v>268</v>
      </c>
      <c r="BK57" s="274" t="s">
        <v>268</v>
      </c>
      <c r="BL57" s="274" t="s">
        <v>268</v>
      </c>
      <c r="BM57" s="274" t="s">
        <v>268</v>
      </c>
      <c r="BN57" s="274" t="s">
        <v>268</v>
      </c>
      <c r="BO57" s="274" t="s">
        <v>268</v>
      </c>
      <c r="BP57" s="274" t="s">
        <v>268</v>
      </c>
      <c r="BQ57" s="274" t="s">
        <v>268</v>
      </c>
      <c r="BR57" s="274" t="s">
        <v>268</v>
      </c>
      <c r="BS57" s="274" t="s">
        <v>268</v>
      </c>
      <c r="BT57" s="274" t="s">
        <v>268</v>
      </c>
      <c r="BU57" s="274" t="s">
        <v>268</v>
      </c>
      <c r="BV57" s="274" t="s">
        <v>268</v>
      </c>
      <c r="BW57" s="274" t="s">
        <v>268</v>
      </c>
      <c r="BX57" s="274" t="s">
        <v>268</v>
      </c>
      <c r="BY57" s="295">
        <v>80</v>
      </c>
      <c r="BZ57" s="295">
        <v>80</v>
      </c>
      <c r="CA57" s="298" t="s">
        <v>142</v>
      </c>
      <c r="CB57" s="297">
        <v>122</v>
      </c>
      <c r="CC57" s="284">
        <f t="shared" si="2"/>
        <v>0</v>
      </c>
      <c r="CD57" s="295">
        <f t="shared" si="3"/>
        <v>80</v>
      </c>
      <c r="CE57" s="284">
        <f t="shared" si="4"/>
        <v>0</v>
      </c>
      <c r="CF57" s="295">
        <f t="shared" si="5"/>
        <v>1</v>
      </c>
      <c r="CG57" s="274" t="s">
        <v>876</v>
      </c>
      <c r="CH57" s="274" t="s">
        <v>268</v>
      </c>
      <c r="CI57" s="274" t="s">
        <v>268</v>
      </c>
      <c r="CJ57" s="298" t="s">
        <v>271</v>
      </c>
      <c r="CK57" s="297">
        <v>1</v>
      </c>
      <c r="CL57" s="274" t="s">
        <v>268</v>
      </c>
      <c r="CM57" s="274" t="s">
        <v>268</v>
      </c>
      <c r="CN57" s="274" t="s">
        <v>268</v>
      </c>
      <c r="CO57" s="274" t="s">
        <v>268</v>
      </c>
      <c r="CP57" s="274" t="s">
        <v>268</v>
      </c>
      <c r="CQ57" s="274" t="s">
        <v>268</v>
      </c>
      <c r="CR57" s="274" t="s">
        <v>877</v>
      </c>
      <c r="CS57" s="274">
        <v>47.68</v>
      </c>
      <c r="CT57" s="274" t="s">
        <v>268</v>
      </c>
      <c r="CU57" s="274">
        <v>47.68</v>
      </c>
      <c r="CV57" s="274">
        <v>365</v>
      </c>
      <c r="CW57" s="274" t="s">
        <v>878</v>
      </c>
      <c r="CX57" s="274" t="s">
        <v>835</v>
      </c>
      <c r="CY57" s="274" t="s">
        <v>836</v>
      </c>
      <c r="CZ57" s="274" t="s">
        <v>837</v>
      </c>
      <c r="DA57" s="274" t="s">
        <v>268</v>
      </c>
      <c r="DB57" s="274" t="s">
        <v>268</v>
      </c>
      <c r="DC57" s="274" t="s">
        <v>268</v>
      </c>
      <c r="DD57" s="274" t="s">
        <v>268</v>
      </c>
      <c r="DE57" s="274" t="s">
        <v>268</v>
      </c>
      <c r="DF57" s="274" t="s">
        <v>268</v>
      </c>
      <c r="DG57" s="299">
        <f>IFERROR(IF(CA57="D",IF(CK57="A dispo.",CD57*VLOOKUP('DATI INPUT'!$F$27,TARIFFE_UD,2,FALSE),CD57*VLOOKUP(CK57,TARIFFE_UD,2,FALSE)),CD57*VLOOKUP(CB57-100,TARIFFE_UND,2,FALSE)),0)</f>
        <v>49.276913702044929</v>
      </c>
      <c r="DH57" s="299">
        <f>IFERROR(IF(CA57="D",IF(CK57="A dispo.",CF57*VLOOKUP('DATI INPUT'!$F$27,TARIFFE_UD,3,FALSE),CF57*VLOOKUP(CK57,TARIFFE_UD,3,FALSE)),CF57*VLOOKUP(CB57-100,TARIFFE_UND,3,FALSE)),0)</f>
        <v>15.164853048114928</v>
      </c>
    </row>
    <row r="58" spans="1:112" x14ac:dyDescent="0.25">
      <c r="A58" s="274" t="s">
        <v>2204</v>
      </c>
      <c r="B58" s="274" t="s">
        <v>1332</v>
      </c>
      <c r="C58" s="274" t="s">
        <v>2205</v>
      </c>
      <c r="D58" s="274" t="s">
        <v>2199</v>
      </c>
      <c r="E58" s="274" t="s">
        <v>268</v>
      </c>
      <c r="F58" s="274" t="s">
        <v>156</v>
      </c>
      <c r="G58" s="274" t="s">
        <v>2200</v>
      </c>
      <c r="H58" s="274" t="s">
        <v>2201</v>
      </c>
      <c r="I58" s="274" t="s">
        <v>273</v>
      </c>
      <c r="J58" s="274" t="s">
        <v>274</v>
      </c>
      <c r="K58" s="274" t="s">
        <v>2202</v>
      </c>
      <c r="L58" s="274" t="s">
        <v>960</v>
      </c>
      <c r="M58" s="274" t="s">
        <v>2203</v>
      </c>
      <c r="N58" s="274" t="s">
        <v>984</v>
      </c>
      <c r="O58" s="274" t="s">
        <v>873</v>
      </c>
      <c r="P58" s="274" t="s">
        <v>1310</v>
      </c>
      <c r="Q58" s="274" t="s">
        <v>269</v>
      </c>
      <c r="R58" s="274" t="s">
        <v>268</v>
      </c>
      <c r="S58" s="274" t="s">
        <v>268</v>
      </c>
      <c r="T58" s="274" t="s">
        <v>268</v>
      </c>
      <c r="U58" s="274" t="s">
        <v>268</v>
      </c>
      <c r="V58" s="274" t="s">
        <v>268</v>
      </c>
      <c r="W58" s="274" t="s">
        <v>2203</v>
      </c>
      <c r="X58" s="274" t="s">
        <v>1310</v>
      </c>
      <c r="Y58" s="274" t="s">
        <v>269</v>
      </c>
      <c r="Z58" s="274" t="s">
        <v>268</v>
      </c>
      <c r="AA58" s="274" t="s">
        <v>268</v>
      </c>
      <c r="AB58" s="274" t="s">
        <v>268</v>
      </c>
      <c r="AC58" s="274" t="s">
        <v>268</v>
      </c>
      <c r="AD58" s="274" t="s">
        <v>268</v>
      </c>
      <c r="AE58" s="274" t="s">
        <v>287</v>
      </c>
      <c r="AF58" s="274" t="s">
        <v>1811</v>
      </c>
      <c r="AG58" s="274" t="s">
        <v>875</v>
      </c>
      <c r="AH58" s="274" t="s">
        <v>1812</v>
      </c>
      <c r="AI58" s="274" t="s">
        <v>1239</v>
      </c>
      <c r="AJ58" s="274" t="s">
        <v>268</v>
      </c>
      <c r="AK58" s="274" t="s">
        <v>705</v>
      </c>
      <c r="AL58" s="274" t="s">
        <v>268</v>
      </c>
      <c r="AM58" s="274" t="s">
        <v>353</v>
      </c>
      <c r="AN58" s="274" t="s">
        <v>268</v>
      </c>
      <c r="AO58" s="274" t="s">
        <v>268</v>
      </c>
      <c r="AP58" s="274" t="s">
        <v>268</v>
      </c>
      <c r="AQ58" s="274" t="s">
        <v>268</v>
      </c>
      <c r="AR58" s="274" t="s">
        <v>268</v>
      </c>
      <c r="AS58" s="274" t="s">
        <v>268</v>
      </c>
      <c r="AT58" s="274" t="s">
        <v>268</v>
      </c>
      <c r="AU58" s="274" t="s">
        <v>268</v>
      </c>
      <c r="AV58" s="274" t="s">
        <v>268</v>
      </c>
      <c r="AW58" s="274" t="s">
        <v>268</v>
      </c>
      <c r="AX58" s="274" t="s">
        <v>268</v>
      </c>
      <c r="AY58" s="274" t="s">
        <v>268</v>
      </c>
      <c r="AZ58" s="274" t="s">
        <v>268</v>
      </c>
      <c r="BA58" s="274" t="s">
        <v>268</v>
      </c>
      <c r="BB58" s="274" t="s">
        <v>268</v>
      </c>
      <c r="BC58" s="274" t="s">
        <v>268</v>
      </c>
      <c r="BD58" s="274" t="s">
        <v>268</v>
      </c>
      <c r="BE58" s="274" t="s">
        <v>268</v>
      </c>
      <c r="BF58" s="274" t="s">
        <v>268</v>
      </c>
      <c r="BG58" s="274" t="s">
        <v>268</v>
      </c>
      <c r="BH58" s="274" t="s">
        <v>268</v>
      </c>
      <c r="BI58" s="274" t="s">
        <v>268</v>
      </c>
      <c r="BJ58" s="274" t="s">
        <v>268</v>
      </c>
      <c r="BK58" s="274" t="s">
        <v>268</v>
      </c>
      <c r="BL58" s="274" t="s">
        <v>268</v>
      </c>
      <c r="BM58" s="274" t="s">
        <v>268</v>
      </c>
      <c r="BN58" s="274" t="s">
        <v>268</v>
      </c>
      <c r="BO58" s="274" t="s">
        <v>268</v>
      </c>
      <c r="BP58" s="274" t="s">
        <v>268</v>
      </c>
      <c r="BQ58" s="274" t="s">
        <v>268</v>
      </c>
      <c r="BR58" s="274" t="s">
        <v>268</v>
      </c>
      <c r="BS58" s="274" t="s">
        <v>268</v>
      </c>
      <c r="BT58" s="274" t="s">
        <v>268</v>
      </c>
      <c r="BU58" s="274" t="s">
        <v>268</v>
      </c>
      <c r="BV58" s="274" t="s">
        <v>268</v>
      </c>
      <c r="BW58" s="274" t="s">
        <v>268</v>
      </c>
      <c r="BX58" s="274" t="s">
        <v>268</v>
      </c>
      <c r="BY58" s="295">
        <v>30</v>
      </c>
      <c r="BZ58" s="295">
        <v>30</v>
      </c>
      <c r="CA58" s="298" t="s">
        <v>142</v>
      </c>
      <c r="CB58" s="297">
        <v>123</v>
      </c>
      <c r="CC58" s="284">
        <f t="shared" si="2"/>
        <v>0</v>
      </c>
      <c r="CD58" s="295">
        <f t="shared" si="3"/>
        <v>30</v>
      </c>
      <c r="CE58" s="284">
        <f t="shared" si="4"/>
        <v>1</v>
      </c>
      <c r="CF58" s="295">
        <f t="shared" si="5"/>
        <v>0</v>
      </c>
      <c r="CG58" s="274" t="s">
        <v>1817</v>
      </c>
      <c r="CH58" s="274" t="s">
        <v>268</v>
      </c>
      <c r="CI58" s="274" t="s">
        <v>268</v>
      </c>
      <c r="CJ58" s="298" t="s">
        <v>271</v>
      </c>
      <c r="CK58" s="297">
        <v>1</v>
      </c>
      <c r="CL58" s="274" t="s">
        <v>268</v>
      </c>
      <c r="CM58" s="274" t="s">
        <v>268</v>
      </c>
      <c r="CN58" s="274" t="s">
        <v>268</v>
      </c>
      <c r="CO58" s="274" t="s">
        <v>268</v>
      </c>
      <c r="CP58" s="274" t="s">
        <v>268</v>
      </c>
      <c r="CQ58" s="274" t="s">
        <v>268</v>
      </c>
      <c r="CR58" s="274" t="s">
        <v>877</v>
      </c>
      <c r="CS58" s="274">
        <v>11.4</v>
      </c>
      <c r="CT58" s="274" t="s">
        <v>268</v>
      </c>
      <c r="CU58" s="274">
        <v>11.4</v>
      </c>
      <c r="CV58" s="274">
        <v>365</v>
      </c>
      <c r="CW58" s="274" t="s">
        <v>878</v>
      </c>
      <c r="CX58" s="274" t="s">
        <v>835</v>
      </c>
      <c r="CY58" s="274" t="s">
        <v>836</v>
      </c>
      <c r="CZ58" s="274" t="s">
        <v>837</v>
      </c>
      <c r="DA58" s="274" t="s">
        <v>268</v>
      </c>
      <c r="DB58" s="274" t="s">
        <v>268</v>
      </c>
      <c r="DC58" s="274" t="s">
        <v>268</v>
      </c>
      <c r="DD58" s="274" t="s">
        <v>268</v>
      </c>
      <c r="DE58" s="274" t="s">
        <v>268</v>
      </c>
      <c r="DF58" s="274" t="s">
        <v>268</v>
      </c>
      <c r="DG58" s="299">
        <f>IFERROR(IF(CA58="D",IF(CK58="A dispo.",CD58*VLOOKUP('DATI INPUT'!$F$27,TARIFFE_UD,2,FALSE),CD58*VLOOKUP(CK58,TARIFFE_UD,2,FALSE)),CD58*VLOOKUP(CB58-100,TARIFFE_UND,2,FALSE)),0)</f>
        <v>18.478842638266848</v>
      </c>
      <c r="DH58" s="299">
        <f>IFERROR(IF(CA58="D",IF(CK58="A dispo.",CF58*VLOOKUP('DATI INPUT'!$F$27,TARIFFE_UD,3,FALSE),CF58*VLOOKUP(CK58,TARIFFE_UD,3,FALSE)),CF58*VLOOKUP(CB58-100,TARIFFE_UND,3,FALSE)),0)</f>
        <v>0</v>
      </c>
    </row>
    <row r="59" spans="1:112" hidden="1" x14ac:dyDescent="0.25">
      <c r="A59" s="274" t="s">
        <v>2206</v>
      </c>
      <c r="B59" s="274" t="s">
        <v>555</v>
      </c>
      <c r="C59" s="274" t="s">
        <v>2207</v>
      </c>
      <c r="D59" s="274" t="s">
        <v>2208</v>
      </c>
      <c r="E59" s="274" t="s">
        <v>268</v>
      </c>
      <c r="F59" s="274" t="s">
        <v>156</v>
      </c>
      <c r="G59" s="274" t="s">
        <v>2209</v>
      </c>
      <c r="H59" s="274" t="s">
        <v>1137</v>
      </c>
      <c r="I59" s="274" t="s">
        <v>2210</v>
      </c>
      <c r="J59" s="274" t="s">
        <v>156</v>
      </c>
      <c r="K59" s="274" t="s">
        <v>2211</v>
      </c>
      <c r="L59" s="274" t="s">
        <v>960</v>
      </c>
      <c r="M59" s="274" t="s">
        <v>2212</v>
      </c>
      <c r="N59" s="274" t="s">
        <v>1261</v>
      </c>
      <c r="O59" s="274" t="s">
        <v>943</v>
      </c>
      <c r="P59" s="274" t="s">
        <v>1589</v>
      </c>
      <c r="Q59" s="274" t="s">
        <v>269</v>
      </c>
      <c r="R59" s="274" t="s">
        <v>154</v>
      </c>
      <c r="S59" s="274" t="s">
        <v>268</v>
      </c>
      <c r="T59" s="274" t="s">
        <v>268</v>
      </c>
      <c r="U59" s="274" t="s">
        <v>268</v>
      </c>
      <c r="V59" s="274" t="s">
        <v>268</v>
      </c>
      <c r="W59" s="274" t="s">
        <v>2029</v>
      </c>
      <c r="X59" s="274" t="s">
        <v>887</v>
      </c>
      <c r="Y59" s="274" t="s">
        <v>545</v>
      </c>
      <c r="Z59" s="274" t="s">
        <v>268</v>
      </c>
      <c r="AA59" s="274" t="s">
        <v>268</v>
      </c>
      <c r="AB59" s="274" t="s">
        <v>268</v>
      </c>
      <c r="AC59" s="274" t="s">
        <v>268</v>
      </c>
      <c r="AD59" s="274" t="s">
        <v>268</v>
      </c>
      <c r="AE59" s="274" t="s">
        <v>287</v>
      </c>
      <c r="AF59" s="274" t="s">
        <v>1811</v>
      </c>
      <c r="AG59" s="274" t="s">
        <v>875</v>
      </c>
      <c r="AH59" s="274" t="s">
        <v>1848</v>
      </c>
      <c r="AI59" s="274" t="s">
        <v>2030</v>
      </c>
      <c r="AJ59" s="274" t="s">
        <v>268</v>
      </c>
      <c r="AK59" s="274" t="s">
        <v>382</v>
      </c>
      <c r="AL59" s="274" t="s">
        <v>268</v>
      </c>
      <c r="AM59" s="274" t="s">
        <v>405</v>
      </c>
      <c r="AN59" s="274" t="s">
        <v>268</v>
      </c>
      <c r="AO59" s="274" t="s">
        <v>268</v>
      </c>
      <c r="AP59" s="274" t="s">
        <v>268</v>
      </c>
      <c r="AQ59" s="274" t="s">
        <v>268</v>
      </c>
      <c r="AR59" s="274" t="s">
        <v>268</v>
      </c>
      <c r="AS59" s="274" t="s">
        <v>268</v>
      </c>
      <c r="AT59" s="274" t="s">
        <v>268</v>
      </c>
      <c r="AU59" s="274" t="s">
        <v>268</v>
      </c>
      <c r="AV59" s="274" t="s">
        <v>268</v>
      </c>
      <c r="AW59" s="274" t="s">
        <v>268</v>
      </c>
      <c r="AX59" s="274" t="s">
        <v>268</v>
      </c>
      <c r="AY59" s="274" t="s">
        <v>268</v>
      </c>
      <c r="AZ59" s="274" t="s">
        <v>268</v>
      </c>
      <c r="BA59" s="274" t="s">
        <v>268</v>
      </c>
      <c r="BB59" s="274" t="s">
        <v>268</v>
      </c>
      <c r="BC59" s="274" t="s">
        <v>268</v>
      </c>
      <c r="BD59" s="274" t="s">
        <v>268</v>
      </c>
      <c r="BE59" s="274" t="s">
        <v>268</v>
      </c>
      <c r="BF59" s="274" t="s">
        <v>268</v>
      </c>
      <c r="BG59" s="274" t="s">
        <v>268</v>
      </c>
      <c r="BH59" s="274" t="s">
        <v>268</v>
      </c>
      <c r="BI59" s="274" t="s">
        <v>268</v>
      </c>
      <c r="BJ59" s="274" t="s">
        <v>268</v>
      </c>
      <c r="BK59" s="274" t="s">
        <v>268</v>
      </c>
      <c r="BL59" s="274" t="s">
        <v>268</v>
      </c>
      <c r="BM59" s="274" t="s">
        <v>268</v>
      </c>
      <c r="BN59" s="274" t="s">
        <v>268</v>
      </c>
      <c r="BO59" s="274" t="s">
        <v>268</v>
      </c>
      <c r="BP59" s="274" t="s">
        <v>268</v>
      </c>
      <c r="BQ59" s="274" t="s">
        <v>268</v>
      </c>
      <c r="BR59" s="274" t="s">
        <v>268</v>
      </c>
      <c r="BS59" s="274" t="s">
        <v>268</v>
      </c>
      <c r="BT59" s="274" t="s">
        <v>268</v>
      </c>
      <c r="BU59" s="274" t="s">
        <v>268</v>
      </c>
      <c r="BV59" s="274" t="s">
        <v>268</v>
      </c>
      <c r="BW59" s="274" t="s">
        <v>268</v>
      </c>
      <c r="BX59" s="274" t="s">
        <v>268</v>
      </c>
      <c r="BY59" s="295">
        <v>40</v>
      </c>
      <c r="BZ59" s="295">
        <v>40</v>
      </c>
      <c r="CA59" s="298" t="s">
        <v>142</v>
      </c>
      <c r="CB59" s="297">
        <v>122</v>
      </c>
      <c r="CC59" s="284">
        <f t="shared" si="2"/>
        <v>0</v>
      </c>
      <c r="CD59" s="295">
        <f t="shared" si="3"/>
        <v>40</v>
      </c>
      <c r="CE59" s="284">
        <f t="shared" si="4"/>
        <v>0</v>
      </c>
      <c r="CF59" s="295">
        <f t="shared" si="5"/>
        <v>1</v>
      </c>
      <c r="CG59" s="274" t="s">
        <v>876</v>
      </c>
      <c r="CH59" s="274" t="s">
        <v>268</v>
      </c>
      <c r="CI59" s="274" t="s">
        <v>268</v>
      </c>
      <c r="CJ59" s="298" t="s">
        <v>268</v>
      </c>
      <c r="CK59" s="298" t="s">
        <v>736</v>
      </c>
      <c r="CL59" s="274" t="s">
        <v>268</v>
      </c>
      <c r="CM59" s="274" t="s">
        <v>268</v>
      </c>
      <c r="CN59" s="274" t="s">
        <v>268</v>
      </c>
      <c r="CO59" s="274" t="s">
        <v>268</v>
      </c>
      <c r="CP59" s="274" t="s">
        <v>268</v>
      </c>
      <c r="CQ59" s="274" t="s">
        <v>268</v>
      </c>
      <c r="CR59" s="274" t="s">
        <v>877</v>
      </c>
      <c r="CS59" s="274">
        <v>72.16</v>
      </c>
      <c r="CT59" s="274" t="s">
        <v>268</v>
      </c>
      <c r="CU59" s="274">
        <v>72.16</v>
      </c>
      <c r="CV59" s="274">
        <v>365</v>
      </c>
      <c r="CW59" s="274" t="s">
        <v>878</v>
      </c>
      <c r="CX59" s="274" t="s">
        <v>835</v>
      </c>
      <c r="CY59" s="274" t="s">
        <v>836</v>
      </c>
      <c r="CZ59" s="274" t="s">
        <v>837</v>
      </c>
      <c r="DA59" s="274" t="s">
        <v>268</v>
      </c>
      <c r="DB59" s="274" t="s">
        <v>268</v>
      </c>
      <c r="DC59" s="274" t="s">
        <v>268</v>
      </c>
      <c r="DD59" s="274" t="s">
        <v>268</v>
      </c>
      <c r="DE59" s="274" t="s">
        <v>268</v>
      </c>
      <c r="DF59" s="274" t="s">
        <v>268</v>
      </c>
      <c r="DG59" s="299">
        <f>IFERROR(IF(CA59="D",IF(CK59="A dispo.",CD59*VLOOKUP('DATI INPUT'!$F$27,TARIFFE_UD,2,FALSE),CD59*VLOOKUP(CK59,TARIFFE_UD,2,FALSE)),CD59*VLOOKUP(CB59-100,TARIFFE_UND,2,FALSE)),0)</f>
        <v>31.678015951314595</v>
      </c>
      <c r="DH59" s="299">
        <f>IFERROR(IF(CA59="D",IF(CK59="A dispo.",CF59*VLOOKUP('DATI INPUT'!$F$27,TARIFFE_UD,3,FALSE),CF59*VLOOKUP(CK59,TARIFFE_UD,3,FALSE)),CF59*VLOOKUP(CB59-100,TARIFFE_UND,3,FALSE)),0)</f>
        <v>60.367780403072892</v>
      </c>
    </row>
    <row r="60" spans="1:112" x14ac:dyDescent="0.25">
      <c r="A60" s="274" t="s">
        <v>2213</v>
      </c>
      <c r="B60" s="274" t="s">
        <v>543</v>
      </c>
      <c r="C60" s="274" t="s">
        <v>2214</v>
      </c>
      <c r="D60" s="274" t="s">
        <v>2215</v>
      </c>
      <c r="E60" s="274" t="s">
        <v>268</v>
      </c>
      <c r="F60" s="274" t="s">
        <v>156</v>
      </c>
      <c r="G60" s="274" t="s">
        <v>2216</v>
      </c>
      <c r="H60" s="274" t="s">
        <v>2201</v>
      </c>
      <c r="I60" s="274" t="s">
        <v>2217</v>
      </c>
      <c r="J60" s="274" t="s">
        <v>274</v>
      </c>
      <c r="K60" s="274" t="s">
        <v>2218</v>
      </c>
      <c r="L60" s="274" t="s">
        <v>984</v>
      </c>
      <c r="M60" s="274" t="s">
        <v>1933</v>
      </c>
      <c r="N60" s="274" t="s">
        <v>984</v>
      </c>
      <c r="O60" s="274" t="s">
        <v>873</v>
      </c>
      <c r="P60" s="274" t="s">
        <v>1934</v>
      </c>
      <c r="Q60" s="274" t="s">
        <v>544</v>
      </c>
      <c r="R60" s="274" t="s">
        <v>268</v>
      </c>
      <c r="S60" s="274" t="s">
        <v>268</v>
      </c>
      <c r="T60" s="274" t="s">
        <v>268</v>
      </c>
      <c r="U60" s="274" t="s">
        <v>268</v>
      </c>
      <c r="V60" s="274" t="s">
        <v>268</v>
      </c>
      <c r="W60" s="274" t="s">
        <v>1933</v>
      </c>
      <c r="X60" s="274" t="s">
        <v>1934</v>
      </c>
      <c r="Y60" s="274" t="s">
        <v>544</v>
      </c>
      <c r="Z60" s="274" t="s">
        <v>268</v>
      </c>
      <c r="AA60" s="274" t="s">
        <v>268</v>
      </c>
      <c r="AB60" s="274" t="s">
        <v>268</v>
      </c>
      <c r="AC60" s="274" t="s">
        <v>268</v>
      </c>
      <c r="AD60" s="274" t="s">
        <v>268</v>
      </c>
      <c r="AE60" s="274" t="s">
        <v>287</v>
      </c>
      <c r="AF60" s="274" t="s">
        <v>1811</v>
      </c>
      <c r="AG60" s="274" t="s">
        <v>875</v>
      </c>
      <c r="AH60" s="274" t="s">
        <v>1935</v>
      </c>
      <c r="AI60" s="274" t="s">
        <v>677</v>
      </c>
      <c r="AJ60" s="274" t="s">
        <v>268</v>
      </c>
      <c r="AK60" s="274" t="s">
        <v>377</v>
      </c>
      <c r="AL60" s="274" t="s">
        <v>268</v>
      </c>
      <c r="AM60" s="274" t="s">
        <v>288</v>
      </c>
      <c r="AN60" s="274" t="s">
        <v>268</v>
      </c>
      <c r="AO60" s="274" t="s">
        <v>268</v>
      </c>
      <c r="AP60" s="274" t="s">
        <v>268</v>
      </c>
      <c r="AQ60" s="274" t="s">
        <v>268</v>
      </c>
      <c r="AR60" s="274" t="s">
        <v>268</v>
      </c>
      <c r="AS60" s="274" t="s">
        <v>268</v>
      </c>
      <c r="AT60" s="274" t="s">
        <v>268</v>
      </c>
      <c r="AU60" s="274" t="s">
        <v>268</v>
      </c>
      <c r="AV60" s="274" t="s">
        <v>268</v>
      </c>
      <c r="AW60" s="274" t="s">
        <v>268</v>
      </c>
      <c r="AX60" s="274" t="s">
        <v>268</v>
      </c>
      <c r="AY60" s="274" t="s">
        <v>268</v>
      </c>
      <c r="AZ60" s="274" t="s">
        <v>268</v>
      </c>
      <c r="BA60" s="274" t="s">
        <v>268</v>
      </c>
      <c r="BB60" s="274" t="s">
        <v>268</v>
      </c>
      <c r="BC60" s="274" t="s">
        <v>268</v>
      </c>
      <c r="BD60" s="274" t="s">
        <v>268</v>
      </c>
      <c r="BE60" s="274" t="s">
        <v>268</v>
      </c>
      <c r="BF60" s="274" t="s">
        <v>268</v>
      </c>
      <c r="BG60" s="274" t="s">
        <v>268</v>
      </c>
      <c r="BH60" s="274" t="s">
        <v>268</v>
      </c>
      <c r="BI60" s="274" t="s">
        <v>268</v>
      </c>
      <c r="BJ60" s="274" t="s">
        <v>268</v>
      </c>
      <c r="BK60" s="274" t="s">
        <v>268</v>
      </c>
      <c r="BL60" s="274" t="s">
        <v>268</v>
      </c>
      <c r="BM60" s="274" t="s">
        <v>268</v>
      </c>
      <c r="BN60" s="274" t="s">
        <v>268</v>
      </c>
      <c r="BO60" s="274" t="s">
        <v>268</v>
      </c>
      <c r="BP60" s="274" t="s">
        <v>268</v>
      </c>
      <c r="BQ60" s="274" t="s">
        <v>268</v>
      </c>
      <c r="BR60" s="274" t="s">
        <v>268</v>
      </c>
      <c r="BS60" s="274" t="s">
        <v>268</v>
      </c>
      <c r="BT60" s="274" t="s">
        <v>268</v>
      </c>
      <c r="BU60" s="274" t="s">
        <v>268</v>
      </c>
      <c r="BV60" s="274" t="s">
        <v>268</v>
      </c>
      <c r="BW60" s="274" t="s">
        <v>268</v>
      </c>
      <c r="BX60" s="274" t="s">
        <v>268</v>
      </c>
      <c r="BY60" s="295">
        <v>70</v>
      </c>
      <c r="BZ60" s="295">
        <v>70</v>
      </c>
      <c r="CA60" s="298" t="s">
        <v>142</v>
      </c>
      <c r="CB60" s="297">
        <v>122</v>
      </c>
      <c r="CC60" s="284">
        <f t="shared" si="2"/>
        <v>0</v>
      </c>
      <c r="CD60" s="295">
        <f t="shared" si="3"/>
        <v>70</v>
      </c>
      <c r="CE60" s="284">
        <f t="shared" si="4"/>
        <v>0</v>
      </c>
      <c r="CF60" s="295">
        <f t="shared" si="5"/>
        <v>1</v>
      </c>
      <c r="CG60" s="274" t="s">
        <v>876</v>
      </c>
      <c r="CH60" s="274" t="s">
        <v>268</v>
      </c>
      <c r="CI60" s="274" t="s">
        <v>268</v>
      </c>
      <c r="CJ60" s="298" t="s">
        <v>280</v>
      </c>
      <c r="CK60" s="297">
        <v>2</v>
      </c>
      <c r="CL60" s="274" t="s">
        <v>268</v>
      </c>
      <c r="CM60" s="274" t="s">
        <v>268</v>
      </c>
      <c r="CN60" s="274" t="s">
        <v>268</v>
      </c>
      <c r="CO60" s="274" t="s">
        <v>268</v>
      </c>
      <c r="CP60" s="274" t="s">
        <v>268</v>
      </c>
      <c r="CQ60" s="274" t="s">
        <v>2219</v>
      </c>
      <c r="CR60" s="274" t="s">
        <v>877</v>
      </c>
      <c r="CS60" s="274">
        <v>84.06</v>
      </c>
      <c r="CT60" s="274" t="s">
        <v>268</v>
      </c>
      <c r="CU60" s="274">
        <v>84.06</v>
      </c>
      <c r="CV60" s="274">
        <v>365</v>
      </c>
      <c r="CW60" s="274" t="s">
        <v>878</v>
      </c>
      <c r="CX60" s="274" t="s">
        <v>835</v>
      </c>
      <c r="CY60" s="274" t="s">
        <v>836</v>
      </c>
      <c r="CZ60" s="274" t="s">
        <v>837</v>
      </c>
      <c r="DA60" s="274" t="s">
        <v>268</v>
      </c>
      <c r="DB60" s="274" t="s">
        <v>268</v>
      </c>
      <c r="DC60" s="274" t="s">
        <v>268</v>
      </c>
      <c r="DD60" s="274" t="s">
        <v>268</v>
      </c>
      <c r="DE60" s="274" t="s">
        <v>268</v>
      </c>
      <c r="DF60" s="274" t="s">
        <v>268</v>
      </c>
      <c r="DG60" s="299">
        <f>IFERROR(IF(CA60="D",IF(CK60="A dispo.",CD60*VLOOKUP('DATI INPUT'!$F$27,TARIFFE_UD,2,FALSE),CD60*VLOOKUP(CK60,TARIFFE_UD,2,FALSE)),CD60*VLOOKUP(CB60-100,TARIFFE_UND,2,FALSE)),0)</f>
        <v>50.303516070837532</v>
      </c>
      <c r="DH60" s="299">
        <f>IFERROR(IF(CA60="D",IF(CK60="A dispo.",CF60*VLOOKUP('DATI INPUT'!$F$27,TARIFFE_UD,3,FALSE),CF60*VLOOKUP(CK60,TARIFFE_UD,3,FALSE)),CF60*VLOOKUP(CB60-100,TARIFFE_UND,3,FALSE)),0)</f>
        <v>46.077822723118445</v>
      </c>
    </row>
    <row r="61" spans="1:112" x14ac:dyDescent="0.25">
      <c r="A61" s="274" t="s">
        <v>2220</v>
      </c>
      <c r="B61" s="274" t="s">
        <v>543</v>
      </c>
      <c r="C61" s="274" t="s">
        <v>2221</v>
      </c>
      <c r="D61" s="274" t="s">
        <v>2215</v>
      </c>
      <c r="E61" s="274" t="s">
        <v>268</v>
      </c>
      <c r="F61" s="274" t="s">
        <v>156</v>
      </c>
      <c r="G61" s="274" t="s">
        <v>2216</v>
      </c>
      <c r="H61" s="274" t="s">
        <v>2201</v>
      </c>
      <c r="I61" s="274" t="s">
        <v>2217</v>
      </c>
      <c r="J61" s="274" t="s">
        <v>274</v>
      </c>
      <c r="K61" s="274" t="s">
        <v>2218</v>
      </c>
      <c r="L61" s="274" t="s">
        <v>984</v>
      </c>
      <c r="M61" s="274" t="s">
        <v>1933</v>
      </c>
      <c r="N61" s="274" t="s">
        <v>984</v>
      </c>
      <c r="O61" s="274" t="s">
        <v>873</v>
      </c>
      <c r="P61" s="274" t="s">
        <v>1934</v>
      </c>
      <c r="Q61" s="274" t="s">
        <v>544</v>
      </c>
      <c r="R61" s="274" t="s">
        <v>268</v>
      </c>
      <c r="S61" s="274" t="s">
        <v>268</v>
      </c>
      <c r="T61" s="274" t="s">
        <v>268</v>
      </c>
      <c r="U61" s="274" t="s">
        <v>268</v>
      </c>
      <c r="V61" s="274" t="s">
        <v>268</v>
      </c>
      <c r="W61" s="274" t="s">
        <v>1933</v>
      </c>
      <c r="X61" s="274" t="s">
        <v>1934</v>
      </c>
      <c r="Y61" s="274" t="s">
        <v>544</v>
      </c>
      <c r="Z61" s="274" t="s">
        <v>268</v>
      </c>
      <c r="AA61" s="274" t="s">
        <v>268</v>
      </c>
      <c r="AB61" s="274" t="s">
        <v>268</v>
      </c>
      <c r="AC61" s="274" t="s">
        <v>268</v>
      </c>
      <c r="AD61" s="274" t="s">
        <v>268</v>
      </c>
      <c r="AE61" s="274" t="s">
        <v>287</v>
      </c>
      <c r="AF61" s="274" t="s">
        <v>1811</v>
      </c>
      <c r="AG61" s="274" t="s">
        <v>875</v>
      </c>
      <c r="AH61" s="274" t="s">
        <v>1935</v>
      </c>
      <c r="AI61" s="274" t="s">
        <v>677</v>
      </c>
      <c r="AJ61" s="274" t="s">
        <v>268</v>
      </c>
      <c r="AK61" s="274" t="s">
        <v>729</v>
      </c>
      <c r="AL61" s="274" t="s">
        <v>268</v>
      </c>
      <c r="AM61" s="274" t="s">
        <v>353</v>
      </c>
      <c r="AN61" s="274" t="s">
        <v>268</v>
      </c>
      <c r="AO61" s="274" t="s">
        <v>268</v>
      </c>
      <c r="AP61" s="274" t="s">
        <v>268</v>
      </c>
      <c r="AQ61" s="274" t="s">
        <v>268</v>
      </c>
      <c r="AR61" s="274" t="s">
        <v>268</v>
      </c>
      <c r="AS61" s="274" t="s">
        <v>268</v>
      </c>
      <c r="AT61" s="274" t="s">
        <v>268</v>
      </c>
      <c r="AU61" s="274" t="s">
        <v>268</v>
      </c>
      <c r="AV61" s="274" t="s">
        <v>268</v>
      </c>
      <c r="AW61" s="274" t="s">
        <v>268</v>
      </c>
      <c r="AX61" s="274" t="s">
        <v>268</v>
      </c>
      <c r="AY61" s="274" t="s">
        <v>268</v>
      </c>
      <c r="AZ61" s="274" t="s">
        <v>268</v>
      </c>
      <c r="BA61" s="274" t="s">
        <v>268</v>
      </c>
      <c r="BB61" s="274" t="s">
        <v>268</v>
      </c>
      <c r="BC61" s="274" t="s">
        <v>268</v>
      </c>
      <c r="BD61" s="274" t="s">
        <v>268</v>
      </c>
      <c r="BE61" s="274" t="s">
        <v>268</v>
      </c>
      <c r="BF61" s="274" t="s">
        <v>268</v>
      </c>
      <c r="BG61" s="274" t="s">
        <v>268</v>
      </c>
      <c r="BH61" s="274" t="s">
        <v>268</v>
      </c>
      <c r="BI61" s="274" t="s">
        <v>268</v>
      </c>
      <c r="BJ61" s="274" t="s">
        <v>268</v>
      </c>
      <c r="BK61" s="274" t="s">
        <v>268</v>
      </c>
      <c r="BL61" s="274" t="s">
        <v>268</v>
      </c>
      <c r="BM61" s="274" t="s">
        <v>268</v>
      </c>
      <c r="BN61" s="274" t="s">
        <v>268</v>
      </c>
      <c r="BO61" s="274" t="s">
        <v>268</v>
      </c>
      <c r="BP61" s="274" t="s">
        <v>268</v>
      </c>
      <c r="BQ61" s="274" t="s">
        <v>268</v>
      </c>
      <c r="BR61" s="274" t="s">
        <v>268</v>
      </c>
      <c r="BS61" s="274" t="s">
        <v>268</v>
      </c>
      <c r="BT61" s="274" t="s">
        <v>268</v>
      </c>
      <c r="BU61" s="274" t="s">
        <v>268</v>
      </c>
      <c r="BV61" s="274" t="s">
        <v>268</v>
      </c>
      <c r="BW61" s="274" t="s">
        <v>268</v>
      </c>
      <c r="BX61" s="274" t="s">
        <v>268</v>
      </c>
      <c r="BY61" s="295">
        <v>33</v>
      </c>
      <c r="BZ61" s="295">
        <v>33</v>
      </c>
      <c r="CA61" s="298" t="s">
        <v>142</v>
      </c>
      <c r="CB61" s="297">
        <v>123</v>
      </c>
      <c r="CC61" s="284">
        <f t="shared" si="2"/>
        <v>0</v>
      </c>
      <c r="CD61" s="295">
        <f t="shared" si="3"/>
        <v>33</v>
      </c>
      <c r="CE61" s="284">
        <f t="shared" si="4"/>
        <v>1</v>
      </c>
      <c r="CF61" s="295">
        <f t="shared" si="5"/>
        <v>0</v>
      </c>
      <c r="CG61" s="274" t="s">
        <v>1817</v>
      </c>
      <c r="CH61" s="274" t="s">
        <v>268</v>
      </c>
      <c r="CI61" s="274" t="s">
        <v>268</v>
      </c>
      <c r="CJ61" s="298" t="s">
        <v>280</v>
      </c>
      <c r="CK61" s="297">
        <v>2</v>
      </c>
      <c r="CL61" s="274" t="s">
        <v>268</v>
      </c>
      <c r="CM61" s="274" t="s">
        <v>268</v>
      </c>
      <c r="CN61" s="274" t="s">
        <v>268</v>
      </c>
      <c r="CO61" s="274" t="s">
        <v>268</v>
      </c>
      <c r="CP61" s="274" t="s">
        <v>268</v>
      </c>
      <c r="CQ61" s="274" t="s">
        <v>2219</v>
      </c>
      <c r="CR61" s="274" t="s">
        <v>877</v>
      </c>
      <c r="CS61" s="274">
        <v>14.85</v>
      </c>
      <c r="CT61" s="274" t="s">
        <v>268</v>
      </c>
      <c r="CU61" s="274">
        <v>14.85</v>
      </c>
      <c r="CV61" s="274">
        <v>365</v>
      </c>
      <c r="CW61" s="274" t="s">
        <v>878</v>
      </c>
      <c r="CX61" s="274" t="s">
        <v>835</v>
      </c>
      <c r="CY61" s="274" t="s">
        <v>836</v>
      </c>
      <c r="CZ61" s="274" t="s">
        <v>837</v>
      </c>
      <c r="DA61" s="274" t="s">
        <v>268</v>
      </c>
      <c r="DB61" s="274" t="s">
        <v>268</v>
      </c>
      <c r="DC61" s="274" t="s">
        <v>268</v>
      </c>
      <c r="DD61" s="274" t="s">
        <v>268</v>
      </c>
      <c r="DE61" s="274" t="s">
        <v>268</v>
      </c>
      <c r="DF61" s="274" t="s">
        <v>268</v>
      </c>
      <c r="DG61" s="299">
        <f>IFERROR(IF(CA61="D",IF(CK61="A dispo.",CD61*VLOOKUP('DATI INPUT'!$F$27,TARIFFE_UD,2,FALSE),CD61*VLOOKUP(CK61,TARIFFE_UD,2,FALSE)),CD61*VLOOKUP(CB61-100,TARIFFE_UND,2,FALSE)),0)</f>
        <v>23.714514719109125</v>
      </c>
      <c r="DH61" s="299">
        <f>IFERROR(IF(CA61="D",IF(CK61="A dispo.",CF61*VLOOKUP('DATI INPUT'!$F$27,TARIFFE_UD,3,FALSE),CF61*VLOOKUP(CK61,TARIFFE_UD,3,FALSE)),CF61*VLOOKUP(CB61-100,TARIFFE_UND,3,FALSE)),0)</f>
        <v>0</v>
      </c>
    </row>
    <row r="62" spans="1:112" x14ac:dyDescent="0.25">
      <c r="A62" s="274" t="s">
        <v>2222</v>
      </c>
      <c r="B62" s="274" t="s">
        <v>1657</v>
      </c>
      <c r="C62" s="274" t="s">
        <v>2223</v>
      </c>
      <c r="D62" s="274" t="s">
        <v>2224</v>
      </c>
      <c r="E62" s="274" t="s">
        <v>268</v>
      </c>
      <c r="F62" s="274" t="s">
        <v>156</v>
      </c>
      <c r="G62" s="274" t="s">
        <v>2225</v>
      </c>
      <c r="H62" s="274" t="s">
        <v>2201</v>
      </c>
      <c r="I62" s="274" t="s">
        <v>2226</v>
      </c>
      <c r="J62" s="274" t="s">
        <v>274</v>
      </c>
      <c r="K62" s="274" t="s">
        <v>2227</v>
      </c>
      <c r="L62" s="274" t="s">
        <v>984</v>
      </c>
      <c r="M62" s="274" t="s">
        <v>2228</v>
      </c>
      <c r="N62" s="274" t="s">
        <v>984</v>
      </c>
      <c r="O62" s="274" t="s">
        <v>873</v>
      </c>
      <c r="P62" s="274" t="s">
        <v>613</v>
      </c>
      <c r="Q62" s="274" t="s">
        <v>280</v>
      </c>
      <c r="R62" s="274" t="s">
        <v>268</v>
      </c>
      <c r="S62" s="274" t="s">
        <v>268</v>
      </c>
      <c r="T62" s="274" t="s">
        <v>268</v>
      </c>
      <c r="U62" s="274" t="s">
        <v>268</v>
      </c>
      <c r="V62" s="274" t="s">
        <v>268</v>
      </c>
      <c r="W62" s="274" t="s">
        <v>2228</v>
      </c>
      <c r="X62" s="274" t="s">
        <v>613</v>
      </c>
      <c r="Y62" s="274" t="s">
        <v>280</v>
      </c>
      <c r="Z62" s="274" t="s">
        <v>268</v>
      </c>
      <c r="AA62" s="274" t="s">
        <v>268</v>
      </c>
      <c r="AB62" s="274" t="s">
        <v>268</v>
      </c>
      <c r="AC62" s="274" t="s">
        <v>268</v>
      </c>
      <c r="AD62" s="274" t="s">
        <v>268</v>
      </c>
      <c r="AE62" s="274" t="s">
        <v>268</v>
      </c>
      <c r="AF62" s="274" t="s">
        <v>268</v>
      </c>
      <c r="AG62" s="274" t="s">
        <v>268</v>
      </c>
      <c r="AH62" s="274" t="s">
        <v>268</v>
      </c>
      <c r="AI62" s="274" t="s">
        <v>268</v>
      </c>
      <c r="AJ62" s="274" t="s">
        <v>268</v>
      </c>
      <c r="AK62" s="274" t="s">
        <v>268</v>
      </c>
      <c r="AL62" s="274" t="s">
        <v>268</v>
      </c>
      <c r="AM62" s="274" t="s">
        <v>268</v>
      </c>
      <c r="AN62" s="274" t="s">
        <v>268</v>
      </c>
      <c r="AO62" s="274" t="s">
        <v>268</v>
      </c>
      <c r="AP62" s="274" t="s">
        <v>268</v>
      </c>
      <c r="AQ62" s="274" t="s">
        <v>268</v>
      </c>
      <c r="AR62" s="274" t="s">
        <v>268</v>
      </c>
      <c r="AS62" s="274" t="s">
        <v>268</v>
      </c>
      <c r="AT62" s="274" t="s">
        <v>268</v>
      </c>
      <c r="AU62" s="274" t="s">
        <v>268</v>
      </c>
      <c r="AV62" s="274" t="s">
        <v>268</v>
      </c>
      <c r="AW62" s="274" t="s">
        <v>268</v>
      </c>
      <c r="AX62" s="274" t="s">
        <v>268</v>
      </c>
      <c r="AY62" s="274" t="s">
        <v>268</v>
      </c>
      <c r="AZ62" s="274" t="s">
        <v>268</v>
      </c>
      <c r="BA62" s="274" t="s">
        <v>268</v>
      </c>
      <c r="BB62" s="274" t="s">
        <v>268</v>
      </c>
      <c r="BC62" s="274" t="s">
        <v>268</v>
      </c>
      <c r="BD62" s="274" t="s">
        <v>268</v>
      </c>
      <c r="BE62" s="274" t="s">
        <v>268</v>
      </c>
      <c r="BF62" s="274" t="s">
        <v>268</v>
      </c>
      <c r="BG62" s="274" t="s">
        <v>268</v>
      </c>
      <c r="BH62" s="274" t="s">
        <v>268</v>
      </c>
      <c r="BI62" s="274" t="s">
        <v>268</v>
      </c>
      <c r="BJ62" s="274" t="s">
        <v>268</v>
      </c>
      <c r="BK62" s="274" t="s">
        <v>268</v>
      </c>
      <c r="BL62" s="274" t="s">
        <v>268</v>
      </c>
      <c r="BM62" s="274" t="s">
        <v>268</v>
      </c>
      <c r="BN62" s="274" t="s">
        <v>268</v>
      </c>
      <c r="BO62" s="274" t="s">
        <v>268</v>
      </c>
      <c r="BP62" s="274" t="s">
        <v>268</v>
      </c>
      <c r="BQ62" s="274" t="s">
        <v>268</v>
      </c>
      <c r="BR62" s="274" t="s">
        <v>268</v>
      </c>
      <c r="BS62" s="274" t="s">
        <v>268</v>
      </c>
      <c r="BT62" s="274" t="s">
        <v>268</v>
      </c>
      <c r="BU62" s="274" t="s">
        <v>268</v>
      </c>
      <c r="BV62" s="274" t="s">
        <v>268</v>
      </c>
      <c r="BW62" s="274" t="s">
        <v>268</v>
      </c>
      <c r="BX62" s="274" t="s">
        <v>268</v>
      </c>
      <c r="BY62" s="295">
        <v>72.55</v>
      </c>
      <c r="BZ62" s="295">
        <v>72.55</v>
      </c>
      <c r="CA62" s="298" t="s">
        <v>142</v>
      </c>
      <c r="CB62" s="297">
        <v>122</v>
      </c>
      <c r="CC62" s="284">
        <f t="shared" si="2"/>
        <v>0</v>
      </c>
      <c r="CD62" s="295">
        <f t="shared" si="3"/>
        <v>72.55</v>
      </c>
      <c r="CE62" s="284">
        <f t="shared" si="4"/>
        <v>0</v>
      </c>
      <c r="CF62" s="295">
        <f t="shared" si="5"/>
        <v>1</v>
      </c>
      <c r="CG62" s="274" t="s">
        <v>876</v>
      </c>
      <c r="CH62" s="274" t="s">
        <v>268</v>
      </c>
      <c r="CI62" s="274" t="s">
        <v>268</v>
      </c>
      <c r="CJ62" s="298" t="s">
        <v>280</v>
      </c>
      <c r="CK62" s="297">
        <v>2</v>
      </c>
      <c r="CL62" s="274" t="s">
        <v>268</v>
      </c>
      <c r="CM62" s="274" t="s">
        <v>268</v>
      </c>
      <c r="CN62" s="274" t="s">
        <v>268</v>
      </c>
      <c r="CO62" s="274" t="s">
        <v>268</v>
      </c>
      <c r="CP62" s="274" t="s">
        <v>268</v>
      </c>
      <c r="CQ62" s="274" t="s">
        <v>268</v>
      </c>
      <c r="CR62" s="274" t="s">
        <v>877</v>
      </c>
      <c r="CS62" s="274">
        <v>85.21</v>
      </c>
      <c r="CT62" s="274" t="s">
        <v>268</v>
      </c>
      <c r="CU62" s="274">
        <v>85.21</v>
      </c>
      <c r="CV62" s="274">
        <v>365</v>
      </c>
      <c r="CW62" s="274" t="s">
        <v>878</v>
      </c>
      <c r="CX62" s="274" t="s">
        <v>835</v>
      </c>
      <c r="CY62" s="274" t="s">
        <v>836</v>
      </c>
      <c r="CZ62" s="274" t="s">
        <v>837</v>
      </c>
      <c r="DA62" s="274" t="s">
        <v>268</v>
      </c>
      <c r="DB62" s="274" t="s">
        <v>268</v>
      </c>
      <c r="DC62" s="274" t="s">
        <v>268</v>
      </c>
      <c r="DD62" s="274" t="s">
        <v>268</v>
      </c>
      <c r="DE62" s="274" t="s">
        <v>268</v>
      </c>
      <c r="DF62" s="274" t="s">
        <v>268</v>
      </c>
      <c r="DG62" s="299">
        <f>IFERROR(IF(CA62="D",IF(CK62="A dispo.",CD62*VLOOKUP('DATI INPUT'!$F$27,TARIFFE_UD,2,FALSE),CD62*VLOOKUP(CK62,TARIFFE_UD,2,FALSE)),CD62*VLOOKUP(CB62-100,TARIFFE_UND,2,FALSE)),0)</f>
        <v>52.136001299132332</v>
      </c>
      <c r="DH62" s="299">
        <f>IFERROR(IF(CA62="D",IF(CK62="A dispo.",CF62*VLOOKUP('DATI INPUT'!$F$27,TARIFFE_UD,3,FALSE),CF62*VLOOKUP(CK62,TARIFFE_UD,3,FALSE)),CF62*VLOOKUP(CB62-100,TARIFFE_UND,3,FALSE)),0)</f>
        <v>46.077822723118445</v>
      </c>
    </row>
    <row r="63" spans="1:112" x14ac:dyDescent="0.25">
      <c r="A63" s="274" t="s">
        <v>2229</v>
      </c>
      <c r="B63" s="274" t="s">
        <v>1657</v>
      </c>
      <c r="C63" s="274" t="s">
        <v>2230</v>
      </c>
      <c r="D63" s="274" t="s">
        <v>2224</v>
      </c>
      <c r="E63" s="274" t="s">
        <v>268</v>
      </c>
      <c r="F63" s="274" t="s">
        <v>156</v>
      </c>
      <c r="G63" s="274" t="s">
        <v>2225</v>
      </c>
      <c r="H63" s="274" t="s">
        <v>2201</v>
      </c>
      <c r="I63" s="274" t="s">
        <v>2226</v>
      </c>
      <c r="J63" s="274" t="s">
        <v>274</v>
      </c>
      <c r="K63" s="274" t="s">
        <v>2227</v>
      </c>
      <c r="L63" s="274" t="s">
        <v>984</v>
      </c>
      <c r="M63" s="274" t="s">
        <v>2228</v>
      </c>
      <c r="N63" s="274" t="s">
        <v>984</v>
      </c>
      <c r="O63" s="274" t="s">
        <v>873</v>
      </c>
      <c r="P63" s="274" t="s">
        <v>613</v>
      </c>
      <c r="Q63" s="274" t="s">
        <v>280</v>
      </c>
      <c r="R63" s="274" t="s">
        <v>268</v>
      </c>
      <c r="S63" s="274" t="s">
        <v>268</v>
      </c>
      <c r="T63" s="274" t="s">
        <v>268</v>
      </c>
      <c r="U63" s="274" t="s">
        <v>268</v>
      </c>
      <c r="V63" s="274" t="s">
        <v>268</v>
      </c>
      <c r="W63" s="274" t="s">
        <v>2228</v>
      </c>
      <c r="X63" s="274" t="s">
        <v>613</v>
      </c>
      <c r="Y63" s="274" t="s">
        <v>280</v>
      </c>
      <c r="Z63" s="274" t="s">
        <v>268</v>
      </c>
      <c r="AA63" s="274" t="s">
        <v>268</v>
      </c>
      <c r="AB63" s="274" t="s">
        <v>268</v>
      </c>
      <c r="AC63" s="274" t="s">
        <v>268</v>
      </c>
      <c r="AD63" s="274" t="s">
        <v>268</v>
      </c>
      <c r="AE63" s="274" t="s">
        <v>268</v>
      </c>
      <c r="AF63" s="274" t="s">
        <v>268</v>
      </c>
      <c r="AG63" s="274" t="s">
        <v>268</v>
      </c>
      <c r="AH63" s="274" t="s">
        <v>268</v>
      </c>
      <c r="AI63" s="274" t="s">
        <v>268</v>
      </c>
      <c r="AJ63" s="274" t="s">
        <v>268</v>
      </c>
      <c r="AK63" s="274" t="s">
        <v>268</v>
      </c>
      <c r="AL63" s="274" t="s">
        <v>268</v>
      </c>
      <c r="AM63" s="274" t="s">
        <v>268</v>
      </c>
      <c r="AN63" s="274" t="s">
        <v>268</v>
      </c>
      <c r="AO63" s="274" t="s">
        <v>268</v>
      </c>
      <c r="AP63" s="274" t="s">
        <v>268</v>
      </c>
      <c r="AQ63" s="274" t="s">
        <v>268</v>
      </c>
      <c r="AR63" s="274" t="s">
        <v>268</v>
      </c>
      <c r="AS63" s="274" t="s">
        <v>268</v>
      </c>
      <c r="AT63" s="274" t="s">
        <v>268</v>
      </c>
      <c r="AU63" s="274" t="s">
        <v>268</v>
      </c>
      <c r="AV63" s="274" t="s">
        <v>268</v>
      </c>
      <c r="AW63" s="274" t="s">
        <v>268</v>
      </c>
      <c r="AX63" s="274" t="s">
        <v>268</v>
      </c>
      <c r="AY63" s="274" t="s">
        <v>268</v>
      </c>
      <c r="AZ63" s="274" t="s">
        <v>268</v>
      </c>
      <c r="BA63" s="274" t="s">
        <v>268</v>
      </c>
      <c r="BB63" s="274" t="s">
        <v>268</v>
      </c>
      <c r="BC63" s="274" t="s">
        <v>268</v>
      </c>
      <c r="BD63" s="274" t="s">
        <v>268</v>
      </c>
      <c r="BE63" s="274" t="s">
        <v>268</v>
      </c>
      <c r="BF63" s="274" t="s">
        <v>268</v>
      </c>
      <c r="BG63" s="274" t="s">
        <v>268</v>
      </c>
      <c r="BH63" s="274" t="s">
        <v>268</v>
      </c>
      <c r="BI63" s="274" t="s">
        <v>268</v>
      </c>
      <c r="BJ63" s="274" t="s">
        <v>268</v>
      </c>
      <c r="BK63" s="274" t="s">
        <v>268</v>
      </c>
      <c r="BL63" s="274" t="s">
        <v>268</v>
      </c>
      <c r="BM63" s="274" t="s">
        <v>268</v>
      </c>
      <c r="BN63" s="274" t="s">
        <v>268</v>
      </c>
      <c r="BO63" s="274" t="s">
        <v>268</v>
      </c>
      <c r="BP63" s="274" t="s">
        <v>268</v>
      </c>
      <c r="BQ63" s="274" t="s">
        <v>268</v>
      </c>
      <c r="BR63" s="274" t="s">
        <v>268</v>
      </c>
      <c r="BS63" s="274" t="s">
        <v>268</v>
      </c>
      <c r="BT63" s="274" t="s">
        <v>268</v>
      </c>
      <c r="BU63" s="274" t="s">
        <v>268</v>
      </c>
      <c r="BV63" s="274" t="s">
        <v>268</v>
      </c>
      <c r="BW63" s="274" t="s">
        <v>268</v>
      </c>
      <c r="BX63" s="274" t="s">
        <v>268</v>
      </c>
      <c r="BY63" s="295">
        <v>13</v>
      </c>
      <c r="BZ63" s="295">
        <v>13</v>
      </c>
      <c r="CA63" s="298" t="s">
        <v>142</v>
      </c>
      <c r="CB63" s="297">
        <v>123</v>
      </c>
      <c r="CC63" s="284">
        <f t="shared" si="2"/>
        <v>0</v>
      </c>
      <c r="CD63" s="295">
        <f t="shared" si="3"/>
        <v>13</v>
      </c>
      <c r="CE63" s="284">
        <f t="shared" si="4"/>
        <v>1</v>
      </c>
      <c r="CF63" s="295">
        <f t="shared" si="5"/>
        <v>0</v>
      </c>
      <c r="CG63" s="274" t="s">
        <v>1817</v>
      </c>
      <c r="CH63" s="274" t="s">
        <v>268</v>
      </c>
      <c r="CI63" s="274" t="s">
        <v>268</v>
      </c>
      <c r="CJ63" s="298" t="s">
        <v>280</v>
      </c>
      <c r="CK63" s="297">
        <v>2</v>
      </c>
      <c r="CL63" s="274" t="s">
        <v>268</v>
      </c>
      <c r="CM63" s="274" t="s">
        <v>268</v>
      </c>
      <c r="CN63" s="274" t="s">
        <v>268</v>
      </c>
      <c r="CO63" s="274" t="s">
        <v>268</v>
      </c>
      <c r="CP63" s="274" t="s">
        <v>268</v>
      </c>
      <c r="CQ63" s="274" t="s">
        <v>268</v>
      </c>
      <c r="CR63" s="274" t="s">
        <v>877</v>
      </c>
      <c r="CS63" s="274">
        <v>5.85</v>
      </c>
      <c r="CT63" s="274" t="s">
        <v>268</v>
      </c>
      <c r="CU63" s="274">
        <v>5.85</v>
      </c>
      <c r="CV63" s="274">
        <v>365</v>
      </c>
      <c r="CW63" s="274" t="s">
        <v>878</v>
      </c>
      <c r="CX63" s="274" t="s">
        <v>835</v>
      </c>
      <c r="CY63" s="274" t="s">
        <v>836</v>
      </c>
      <c r="CZ63" s="274" t="s">
        <v>837</v>
      </c>
      <c r="DA63" s="274" t="s">
        <v>268</v>
      </c>
      <c r="DB63" s="274" t="s">
        <v>268</v>
      </c>
      <c r="DC63" s="274" t="s">
        <v>268</v>
      </c>
      <c r="DD63" s="274" t="s">
        <v>268</v>
      </c>
      <c r="DE63" s="274" t="s">
        <v>268</v>
      </c>
      <c r="DF63" s="274" t="s">
        <v>268</v>
      </c>
      <c r="DG63" s="299">
        <f>IFERROR(IF(CA63="D",IF(CK63="A dispo.",CD63*VLOOKUP('DATI INPUT'!$F$27,TARIFFE_UD,2,FALSE),CD63*VLOOKUP(CK63,TARIFFE_UD,2,FALSE)),CD63*VLOOKUP(CB63-100,TARIFFE_UND,2,FALSE)),0)</f>
        <v>9.3420815560126851</v>
      </c>
      <c r="DH63" s="299">
        <f>IFERROR(IF(CA63="D",IF(CK63="A dispo.",CF63*VLOOKUP('DATI INPUT'!$F$27,TARIFFE_UD,3,FALSE),CF63*VLOOKUP(CK63,TARIFFE_UD,3,FALSE)),CF63*VLOOKUP(CB63-100,TARIFFE_UND,3,FALSE)),0)</f>
        <v>0</v>
      </c>
    </row>
    <row r="64" spans="1:112" hidden="1" x14ac:dyDescent="0.25">
      <c r="A64" s="274" t="s">
        <v>2231</v>
      </c>
      <c r="B64" s="274" t="s">
        <v>1335</v>
      </c>
      <c r="C64" s="274" t="s">
        <v>2232</v>
      </c>
      <c r="D64" s="274" t="s">
        <v>2233</v>
      </c>
      <c r="E64" s="274" t="s">
        <v>268</v>
      </c>
      <c r="F64" s="274" t="s">
        <v>156</v>
      </c>
      <c r="G64" s="274" t="s">
        <v>2234</v>
      </c>
      <c r="H64" s="274" t="s">
        <v>1137</v>
      </c>
      <c r="I64" s="274" t="s">
        <v>616</v>
      </c>
      <c r="J64" s="274" t="s">
        <v>156</v>
      </c>
      <c r="K64" s="274" t="s">
        <v>2235</v>
      </c>
      <c r="L64" s="274" t="s">
        <v>984</v>
      </c>
      <c r="M64" s="274" t="s">
        <v>2236</v>
      </c>
      <c r="N64" s="274" t="s">
        <v>2237</v>
      </c>
      <c r="O64" s="274" t="s">
        <v>2238</v>
      </c>
      <c r="P64" s="274" t="s">
        <v>2239</v>
      </c>
      <c r="Q64" s="274" t="s">
        <v>275</v>
      </c>
      <c r="R64" s="274" t="s">
        <v>268</v>
      </c>
      <c r="S64" s="274" t="s">
        <v>268</v>
      </c>
      <c r="T64" s="274" t="s">
        <v>268</v>
      </c>
      <c r="U64" s="274" t="s">
        <v>268</v>
      </c>
      <c r="V64" s="274" t="s">
        <v>268</v>
      </c>
      <c r="W64" s="274" t="s">
        <v>2240</v>
      </c>
      <c r="X64" s="274" t="s">
        <v>2241</v>
      </c>
      <c r="Y64" s="274" t="s">
        <v>272</v>
      </c>
      <c r="Z64" s="274" t="s">
        <v>268</v>
      </c>
      <c r="AA64" s="274" t="s">
        <v>268</v>
      </c>
      <c r="AB64" s="274" t="s">
        <v>268</v>
      </c>
      <c r="AC64" s="274" t="s">
        <v>268</v>
      </c>
      <c r="AD64" s="274" t="s">
        <v>268</v>
      </c>
      <c r="AE64" s="274" t="s">
        <v>287</v>
      </c>
      <c r="AF64" s="274" t="s">
        <v>1811</v>
      </c>
      <c r="AG64" s="274" t="s">
        <v>875</v>
      </c>
      <c r="AH64" s="274" t="s">
        <v>1848</v>
      </c>
      <c r="AI64" s="274" t="s">
        <v>1813</v>
      </c>
      <c r="AJ64" s="274" t="s">
        <v>268</v>
      </c>
      <c r="AK64" s="274" t="s">
        <v>395</v>
      </c>
      <c r="AL64" s="274" t="s">
        <v>268</v>
      </c>
      <c r="AM64" s="274" t="s">
        <v>405</v>
      </c>
      <c r="AN64" s="274" t="s">
        <v>268</v>
      </c>
      <c r="AO64" s="274" t="s">
        <v>268</v>
      </c>
      <c r="AP64" s="274" t="s">
        <v>268</v>
      </c>
      <c r="AQ64" s="274" t="s">
        <v>268</v>
      </c>
      <c r="AR64" s="274" t="s">
        <v>268</v>
      </c>
      <c r="AS64" s="274" t="s">
        <v>268</v>
      </c>
      <c r="AT64" s="274" t="s">
        <v>268</v>
      </c>
      <c r="AU64" s="274" t="s">
        <v>268</v>
      </c>
      <c r="AV64" s="274" t="s">
        <v>268</v>
      </c>
      <c r="AW64" s="274" t="s">
        <v>268</v>
      </c>
      <c r="AX64" s="274" t="s">
        <v>268</v>
      </c>
      <c r="AY64" s="274" t="s">
        <v>268</v>
      </c>
      <c r="AZ64" s="274" t="s">
        <v>268</v>
      </c>
      <c r="BA64" s="274" t="s">
        <v>268</v>
      </c>
      <c r="BB64" s="274" t="s">
        <v>268</v>
      </c>
      <c r="BC64" s="274" t="s">
        <v>268</v>
      </c>
      <c r="BD64" s="274" t="s">
        <v>268</v>
      </c>
      <c r="BE64" s="274" t="s">
        <v>268</v>
      </c>
      <c r="BF64" s="274" t="s">
        <v>268</v>
      </c>
      <c r="BG64" s="274" t="s">
        <v>268</v>
      </c>
      <c r="BH64" s="274" t="s">
        <v>268</v>
      </c>
      <c r="BI64" s="274" t="s">
        <v>268</v>
      </c>
      <c r="BJ64" s="274" t="s">
        <v>268</v>
      </c>
      <c r="BK64" s="274" t="s">
        <v>268</v>
      </c>
      <c r="BL64" s="274" t="s">
        <v>268</v>
      </c>
      <c r="BM64" s="274" t="s">
        <v>268</v>
      </c>
      <c r="BN64" s="274" t="s">
        <v>268</v>
      </c>
      <c r="BO64" s="274" t="s">
        <v>268</v>
      </c>
      <c r="BP64" s="274" t="s">
        <v>268</v>
      </c>
      <c r="BQ64" s="274" t="s">
        <v>268</v>
      </c>
      <c r="BR64" s="274" t="s">
        <v>268</v>
      </c>
      <c r="BS64" s="274" t="s">
        <v>268</v>
      </c>
      <c r="BT64" s="274" t="s">
        <v>268</v>
      </c>
      <c r="BU64" s="274" t="s">
        <v>268</v>
      </c>
      <c r="BV64" s="274" t="s">
        <v>268</v>
      </c>
      <c r="BW64" s="274" t="s">
        <v>268</v>
      </c>
      <c r="BX64" s="274" t="s">
        <v>268</v>
      </c>
      <c r="BY64" s="295">
        <v>36.5</v>
      </c>
      <c r="BZ64" s="295">
        <v>36.5</v>
      </c>
      <c r="CA64" s="298" t="s">
        <v>142</v>
      </c>
      <c r="CB64" s="297">
        <v>122</v>
      </c>
      <c r="CC64" s="284">
        <f t="shared" si="2"/>
        <v>0</v>
      </c>
      <c r="CD64" s="295">
        <f t="shared" si="3"/>
        <v>36.5</v>
      </c>
      <c r="CE64" s="284">
        <f t="shared" si="4"/>
        <v>0</v>
      </c>
      <c r="CF64" s="295">
        <f t="shared" si="5"/>
        <v>1</v>
      </c>
      <c r="CG64" s="274" t="s">
        <v>876</v>
      </c>
      <c r="CH64" s="274" t="s">
        <v>268</v>
      </c>
      <c r="CI64" s="274" t="s">
        <v>268</v>
      </c>
      <c r="CJ64" s="298" t="s">
        <v>268</v>
      </c>
      <c r="CK64" s="298" t="s">
        <v>736</v>
      </c>
      <c r="CL64" s="274" t="s">
        <v>268</v>
      </c>
      <c r="CM64" s="274" t="s">
        <v>268</v>
      </c>
      <c r="CN64" s="274" t="s">
        <v>268</v>
      </c>
      <c r="CO64" s="274" t="s">
        <v>268</v>
      </c>
      <c r="CP64" s="274" t="s">
        <v>268</v>
      </c>
      <c r="CQ64" s="274" t="s">
        <v>268</v>
      </c>
      <c r="CR64" s="274" t="s">
        <v>877</v>
      </c>
      <c r="CS64" s="274">
        <v>70.45</v>
      </c>
      <c r="CT64" s="274" t="s">
        <v>268</v>
      </c>
      <c r="CU64" s="274">
        <v>70.45</v>
      </c>
      <c r="CV64" s="274">
        <v>365</v>
      </c>
      <c r="CW64" s="274" t="s">
        <v>878</v>
      </c>
      <c r="CX64" s="274" t="s">
        <v>835</v>
      </c>
      <c r="CY64" s="274" t="s">
        <v>836</v>
      </c>
      <c r="CZ64" s="274" t="s">
        <v>837</v>
      </c>
      <c r="DA64" s="274" t="s">
        <v>268</v>
      </c>
      <c r="DB64" s="274" t="s">
        <v>268</v>
      </c>
      <c r="DC64" s="274" t="s">
        <v>268</v>
      </c>
      <c r="DD64" s="274" t="s">
        <v>268</v>
      </c>
      <c r="DE64" s="274" t="s">
        <v>268</v>
      </c>
      <c r="DF64" s="274" t="s">
        <v>268</v>
      </c>
      <c r="DG64" s="299">
        <f>IFERROR(IF(CA64="D",IF(CK64="A dispo.",CD64*VLOOKUP('DATI INPUT'!$F$27,TARIFFE_UD,2,FALSE),CD64*VLOOKUP(CK64,TARIFFE_UD,2,FALSE)),CD64*VLOOKUP(CB64-100,TARIFFE_UND,2,FALSE)),0)</f>
        <v>28.906189555574567</v>
      </c>
      <c r="DH64" s="299">
        <f>IFERROR(IF(CA64="D",IF(CK64="A dispo.",CF64*VLOOKUP('DATI INPUT'!$F$27,TARIFFE_UD,3,FALSE),CF64*VLOOKUP(CK64,TARIFFE_UD,3,FALSE)),CF64*VLOOKUP(CB64-100,TARIFFE_UND,3,FALSE)),0)</f>
        <v>60.367780403072892</v>
      </c>
    </row>
    <row r="65" spans="1:112" hidden="1" x14ac:dyDescent="0.25">
      <c r="A65" s="274" t="s">
        <v>2242</v>
      </c>
      <c r="B65" s="274" t="s">
        <v>1335</v>
      </c>
      <c r="C65" s="274" t="s">
        <v>2243</v>
      </c>
      <c r="D65" s="274" t="s">
        <v>2233</v>
      </c>
      <c r="E65" s="274" t="s">
        <v>268</v>
      </c>
      <c r="F65" s="274" t="s">
        <v>156</v>
      </c>
      <c r="G65" s="274" t="s">
        <v>2234</v>
      </c>
      <c r="H65" s="274" t="s">
        <v>1137</v>
      </c>
      <c r="I65" s="274" t="s">
        <v>616</v>
      </c>
      <c r="J65" s="274" t="s">
        <v>156</v>
      </c>
      <c r="K65" s="274" t="s">
        <v>2235</v>
      </c>
      <c r="L65" s="274" t="s">
        <v>984</v>
      </c>
      <c r="M65" s="274" t="s">
        <v>2236</v>
      </c>
      <c r="N65" s="274" t="s">
        <v>2237</v>
      </c>
      <c r="O65" s="274" t="s">
        <v>2238</v>
      </c>
      <c r="P65" s="274" t="s">
        <v>2239</v>
      </c>
      <c r="Q65" s="274" t="s">
        <v>275</v>
      </c>
      <c r="R65" s="274" t="s">
        <v>268</v>
      </c>
      <c r="S65" s="274" t="s">
        <v>268</v>
      </c>
      <c r="T65" s="274" t="s">
        <v>268</v>
      </c>
      <c r="U65" s="274" t="s">
        <v>268</v>
      </c>
      <c r="V65" s="274" t="s">
        <v>268</v>
      </c>
      <c r="W65" s="274" t="s">
        <v>2240</v>
      </c>
      <c r="X65" s="274" t="s">
        <v>2241</v>
      </c>
      <c r="Y65" s="274" t="s">
        <v>272</v>
      </c>
      <c r="Z65" s="274" t="s">
        <v>268</v>
      </c>
      <c r="AA65" s="274" t="s">
        <v>268</v>
      </c>
      <c r="AB65" s="274" t="s">
        <v>268</v>
      </c>
      <c r="AC65" s="274" t="s">
        <v>268</v>
      </c>
      <c r="AD65" s="274" t="s">
        <v>268</v>
      </c>
      <c r="AE65" s="274" t="s">
        <v>287</v>
      </c>
      <c r="AF65" s="274" t="s">
        <v>1811</v>
      </c>
      <c r="AG65" s="274" t="s">
        <v>875</v>
      </c>
      <c r="AH65" s="274" t="s">
        <v>1848</v>
      </c>
      <c r="AI65" s="274" t="s">
        <v>1813</v>
      </c>
      <c r="AJ65" s="274" t="s">
        <v>268</v>
      </c>
      <c r="AK65" s="274" t="s">
        <v>366</v>
      </c>
      <c r="AL65" s="274" t="s">
        <v>268</v>
      </c>
      <c r="AM65" s="274" t="s">
        <v>353</v>
      </c>
      <c r="AN65" s="274" t="s">
        <v>268</v>
      </c>
      <c r="AO65" s="274" t="s">
        <v>268</v>
      </c>
      <c r="AP65" s="274" t="s">
        <v>268</v>
      </c>
      <c r="AQ65" s="274" t="s">
        <v>268</v>
      </c>
      <c r="AR65" s="274" t="s">
        <v>268</v>
      </c>
      <c r="AS65" s="274" t="s">
        <v>268</v>
      </c>
      <c r="AT65" s="274" t="s">
        <v>268</v>
      </c>
      <c r="AU65" s="274" t="s">
        <v>268</v>
      </c>
      <c r="AV65" s="274" t="s">
        <v>268</v>
      </c>
      <c r="AW65" s="274" t="s">
        <v>268</v>
      </c>
      <c r="AX65" s="274" t="s">
        <v>268</v>
      </c>
      <c r="AY65" s="274" t="s">
        <v>268</v>
      </c>
      <c r="AZ65" s="274" t="s">
        <v>268</v>
      </c>
      <c r="BA65" s="274" t="s">
        <v>268</v>
      </c>
      <c r="BB65" s="274" t="s">
        <v>268</v>
      </c>
      <c r="BC65" s="274" t="s">
        <v>268</v>
      </c>
      <c r="BD65" s="274" t="s">
        <v>268</v>
      </c>
      <c r="BE65" s="274" t="s">
        <v>268</v>
      </c>
      <c r="BF65" s="274" t="s">
        <v>268</v>
      </c>
      <c r="BG65" s="274" t="s">
        <v>268</v>
      </c>
      <c r="BH65" s="274" t="s">
        <v>268</v>
      </c>
      <c r="BI65" s="274" t="s">
        <v>268</v>
      </c>
      <c r="BJ65" s="274" t="s">
        <v>268</v>
      </c>
      <c r="BK65" s="274" t="s">
        <v>268</v>
      </c>
      <c r="BL65" s="274" t="s">
        <v>268</v>
      </c>
      <c r="BM65" s="274" t="s">
        <v>268</v>
      </c>
      <c r="BN65" s="274" t="s">
        <v>268</v>
      </c>
      <c r="BO65" s="274" t="s">
        <v>268</v>
      </c>
      <c r="BP65" s="274" t="s">
        <v>268</v>
      </c>
      <c r="BQ65" s="274" t="s">
        <v>268</v>
      </c>
      <c r="BR65" s="274" t="s">
        <v>268</v>
      </c>
      <c r="BS65" s="274" t="s">
        <v>268</v>
      </c>
      <c r="BT65" s="274" t="s">
        <v>268</v>
      </c>
      <c r="BU65" s="274" t="s">
        <v>268</v>
      </c>
      <c r="BV65" s="274" t="s">
        <v>268</v>
      </c>
      <c r="BW65" s="274" t="s">
        <v>268</v>
      </c>
      <c r="BX65" s="274" t="s">
        <v>268</v>
      </c>
      <c r="BY65" s="295">
        <v>24</v>
      </c>
      <c r="BZ65" s="295">
        <v>24</v>
      </c>
      <c r="CA65" s="298" t="s">
        <v>142</v>
      </c>
      <c r="CB65" s="297">
        <v>123</v>
      </c>
      <c r="CC65" s="284">
        <f t="shared" si="2"/>
        <v>0</v>
      </c>
      <c r="CD65" s="295">
        <f t="shared" si="3"/>
        <v>23.999999999999996</v>
      </c>
      <c r="CE65" s="284">
        <f t="shared" si="4"/>
        <v>1</v>
      </c>
      <c r="CF65" s="295">
        <f t="shared" si="5"/>
        <v>0</v>
      </c>
      <c r="CG65" s="274" t="s">
        <v>1817</v>
      </c>
      <c r="CH65" s="274" t="s">
        <v>268</v>
      </c>
      <c r="CI65" s="274" t="s">
        <v>268</v>
      </c>
      <c r="CJ65" s="298" t="s">
        <v>268</v>
      </c>
      <c r="CK65" s="298" t="s">
        <v>736</v>
      </c>
      <c r="CL65" s="274" t="s">
        <v>268</v>
      </c>
      <c r="CM65" s="274" t="s">
        <v>268</v>
      </c>
      <c r="CN65" s="274" t="s">
        <v>268</v>
      </c>
      <c r="CO65" s="274" t="s">
        <v>268</v>
      </c>
      <c r="CP65" s="274" t="s">
        <v>268</v>
      </c>
      <c r="CQ65" s="274" t="s">
        <v>268</v>
      </c>
      <c r="CR65" s="274" t="s">
        <v>877</v>
      </c>
      <c r="CS65" s="274">
        <v>11.76</v>
      </c>
      <c r="CT65" s="274" t="s">
        <v>268</v>
      </c>
      <c r="CU65" s="274">
        <v>11.76</v>
      </c>
      <c r="CV65" s="274">
        <v>365</v>
      </c>
      <c r="CW65" s="274" t="s">
        <v>878</v>
      </c>
      <c r="CX65" s="274" t="s">
        <v>835</v>
      </c>
      <c r="CY65" s="274" t="s">
        <v>836</v>
      </c>
      <c r="CZ65" s="274" t="s">
        <v>837</v>
      </c>
      <c r="DA65" s="274" t="s">
        <v>268</v>
      </c>
      <c r="DB65" s="274" t="s">
        <v>268</v>
      </c>
      <c r="DC65" s="274" t="s">
        <v>268</v>
      </c>
      <c r="DD65" s="274" t="s">
        <v>268</v>
      </c>
      <c r="DE65" s="274" t="s">
        <v>268</v>
      </c>
      <c r="DF65" s="274" t="s">
        <v>268</v>
      </c>
      <c r="DG65" s="299">
        <f>IFERROR(IF(CA65="D",IF(CK65="A dispo.",CD65*VLOOKUP('DATI INPUT'!$F$27,TARIFFE_UD,2,FALSE),CD65*VLOOKUP(CK65,TARIFFE_UD,2,FALSE)),CD65*VLOOKUP(CB65-100,TARIFFE_UND,2,FALSE)),0)</f>
        <v>19.006809570788754</v>
      </c>
      <c r="DH65" s="299">
        <f>IFERROR(IF(CA65="D",IF(CK65="A dispo.",CF65*VLOOKUP('DATI INPUT'!$F$27,TARIFFE_UD,3,FALSE),CF65*VLOOKUP(CK65,TARIFFE_UD,3,FALSE)),CF65*VLOOKUP(CB65-100,TARIFFE_UND,3,FALSE)),0)</f>
        <v>0</v>
      </c>
    </row>
    <row r="66" spans="1:112" hidden="1" x14ac:dyDescent="0.25">
      <c r="A66" s="274" t="s">
        <v>2244</v>
      </c>
      <c r="B66" s="274" t="s">
        <v>2245</v>
      </c>
      <c r="C66" s="274" t="s">
        <v>2246</v>
      </c>
      <c r="D66" s="274" t="s">
        <v>2247</v>
      </c>
      <c r="E66" s="274" t="s">
        <v>268</v>
      </c>
      <c r="F66" s="274" t="s">
        <v>156</v>
      </c>
      <c r="G66" s="274" t="s">
        <v>2248</v>
      </c>
      <c r="H66" s="274" t="s">
        <v>2249</v>
      </c>
      <c r="I66" s="274" t="s">
        <v>2250</v>
      </c>
      <c r="J66" s="274" t="s">
        <v>156</v>
      </c>
      <c r="K66" s="274" t="s">
        <v>2251</v>
      </c>
      <c r="L66" s="274" t="s">
        <v>2252</v>
      </c>
      <c r="M66" s="274" t="s">
        <v>2253</v>
      </c>
      <c r="N66" s="274" t="s">
        <v>2254</v>
      </c>
      <c r="O66" s="274" t="s">
        <v>2255</v>
      </c>
      <c r="P66" s="274" t="s">
        <v>2256</v>
      </c>
      <c r="Q66" s="274" t="s">
        <v>1416</v>
      </c>
      <c r="R66" s="274" t="s">
        <v>268</v>
      </c>
      <c r="S66" s="274" t="s">
        <v>268</v>
      </c>
      <c r="T66" s="274" t="s">
        <v>268</v>
      </c>
      <c r="U66" s="274" t="s">
        <v>268</v>
      </c>
      <c r="V66" s="274" t="s">
        <v>268</v>
      </c>
      <c r="W66" s="274" t="s">
        <v>2257</v>
      </c>
      <c r="X66" s="274" t="s">
        <v>2258</v>
      </c>
      <c r="Y66" s="274" t="s">
        <v>315</v>
      </c>
      <c r="Z66" s="274" t="s">
        <v>268</v>
      </c>
      <c r="AA66" s="274" t="s">
        <v>268</v>
      </c>
      <c r="AB66" s="274" t="s">
        <v>268</v>
      </c>
      <c r="AC66" s="274" t="s">
        <v>268</v>
      </c>
      <c r="AD66" s="274" t="s">
        <v>268</v>
      </c>
      <c r="AE66" s="274" t="s">
        <v>287</v>
      </c>
      <c r="AF66" s="274" t="s">
        <v>1811</v>
      </c>
      <c r="AG66" s="274" t="s">
        <v>875</v>
      </c>
      <c r="AH66" s="274" t="s">
        <v>1848</v>
      </c>
      <c r="AI66" s="274" t="s">
        <v>2259</v>
      </c>
      <c r="AJ66" s="274" t="s">
        <v>268</v>
      </c>
      <c r="AK66" s="274" t="s">
        <v>377</v>
      </c>
      <c r="AL66" s="274" t="s">
        <v>268</v>
      </c>
      <c r="AM66" s="274" t="s">
        <v>288</v>
      </c>
      <c r="AN66" s="274" t="s">
        <v>268</v>
      </c>
      <c r="AO66" s="274" t="s">
        <v>268</v>
      </c>
      <c r="AP66" s="274" t="s">
        <v>268</v>
      </c>
      <c r="AQ66" s="274" t="s">
        <v>268</v>
      </c>
      <c r="AR66" s="274" t="s">
        <v>268</v>
      </c>
      <c r="AS66" s="274" t="s">
        <v>268</v>
      </c>
      <c r="AT66" s="274" t="s">
        <v>268</v>
      </c>
      <c r="AU66" s="274" t="s">
        <v>268</v>
      </c>
      <c r="AV66" s="274" t="s">
        <v>268</v>
      </c>
      <c r="AW66" s="274" t="s">
        <v>268</v>
      </c>
      <c r="AX66" s="274" t="s">
        <v>268</v>
      </c>
      <c r="AY66" s="274" t="s">
        <v>268</v>
      </c>
      <c r="AZ66" s="274" t="s">
        <v>268</v>
      </c>
      <c r="BA66" s="274" t="s">
        <v>268</v>
      </c>
      <c r="BB66" s="274" t="s">
        <v>268</v>
      </c>
      <c r="BC66" s="274" t="s">
        <v>268</v>
      </c>
      <c r="BD66" s="274" t="s">
        <v>268</v>
      </c>
      <c r="BE66" s="274" t="s">
        <v>268</v>
      </c>
      <c r="BF66" s="274" t="s">
        <v>268</v>
      </c>
      <c r="BG66" s="274" t="s">
        <v>268</v>
      </c>
      <c r="BH66" s="274" t="s">
        <v>268</v>
      </c>
      <c r="BI66" s="274" t="s">
        <v>268</v>
      </c>
      <c r="BJ66" s="274" t="s">
        <v>268</v>
      </c>
      <c r="BK66" s="274" t="s">
        <v>268</v>
      </c>
      <c r="BL66" s="274" t="s">
        <v>268</v>
      </c>
      <c r="BM66" s="274" t="s">
        <v>268</v>
      </c>
      <c r="BN66" s="274" t="s">
        <v>268</v>
      </c>
      <c r="BO66" s="274" t="s">
        <v>268</v>
      </c>
      <c r="BP66" s="274" t="s">
        <v>268</v>
      </c>
      <c r="BQ66" s="274" t="s">
        <v>268</v>
      </c>
      <c r="BR66" s="274" t="s">
        <v>268</v>
      </c>
      <c r="BS66" s="274" t="s">
        <v>268</v>
      </c>
      <c r="BT66" s="274" t="s">
        <v>268</v>
      </c>
      <c r="BU66" s="274" t="s">
        <v>268</v>
      </c>
      <c r="BV66" s="274" t="s">
        <v>268</v>
      </c>
      <c r="BW66" s="274" t="s">
        <v>268</v>
      </c>
      <c r="BX66" s="274" t="s">
        <v>268</v>
      </c>
      <c r="BY66" s="295">
        <v>22</v>
      </c>
      <c r="BZ66" s="295">
        <v>22</v>
      </c>
      <c r="CA66" s="298" t="s">
        <v>142</v>
      </c>
      <c r="CB66" s="297">
        <v>122</v>
      </c>
      <c r="CC66" s="284">
        <f t="shared" si="2"/>
        <v>0</v>
      </c>
      <c r="CD66" s="295">
        <f t="shared" si="3"/>
        <v>22</v>
      </c>
      <c r="CE66" s="284">
        <f t="shared" si="4"/>
        <v>0</v>
      </c>
      <c r="CF66" s="295">
        <f t="shared" si="5"/>
        <v>1</v>
      </c>
      <c r="CG66" s="274" t="s">
        <v>876</v>
      </c>
      <c r="CH66" s="274" t="s">
        <v>268</v>
      </c>
      <c r="CI66" s="274" t="s">
        <v>268</v>
      </c>
      <c r="CJ66" s="298" t="s">
        <v>268</v>
      </c>
      <c r="CK66" s="298" t="s">
        <v>736</v>
      </c>
      <c r="CL66" s="274" t="s">
        <v>268</v>
      </c>
      <c r="CM66" s="274" t="s">
        <v>268</v>
      </c>
      <c r="CN66" s="274" t="s">
        <v>268</v>
      </c>
      <c r="CO66" s="274" t="s">
        <v>268</v>
      </c>
      <c r="CP66" s="274" t="s">
        <v>268</v>
      </c>
      <c r="CQ66" s="274" t="s">
        <v>268</v>
      </c>
      <c r="CR66" s="274" t="s">
        <v>877</v>
      </c>
      <c r="CS66" s="274">
        <v>63.34</v>
      </c>
      <c r="CT66" s="274" t="s">
        <v>268</v>
      </c>
      <c r="CU66" s="274">
        <v>63.34</v>
      </c>
      <c r="CV66" s="274">
        <v>365</v>
      </c>
      <c r="CW66" s="274" t="s">
        <v>878</v>
      </c>
      <c r="CX66" s="274" t="s">
        <v>835</v>
      </c>
      <c r="CY66" s="274" t="s">
        <v>836</v>
      </c>
      <c r="CZ66" s="274" t="s">
        <v>837</v>
      </c>
      <c r="DA66" s="274" t="s">
        <v>268</v>
      </c>
      <c r="DB66" s="274" t="s">
        <v>268</v>
      </c>
      <c r="DC66" s="274" t="s">
        <v>268</v>
      </c>
      <c r="DD66" s="274" t="s">
        <v>268</v>
      </c>
      <c r="DE66" s="274" t="s">
        <v>268</v>
      </c>
      <c r="DF66" s="274" t="s">
        <v>268</v>
      </c>
      <c r="DG66" s="299">
        <f>IFERROR(IF(CA66="D",IF(CK66="A dispo.",CD66*VLOOKUP('DATI INPUT'!$F$27,TARIFFE_UD,2,FALSE),CD66*VLOOKUP(CK66,TARIFFE_UD,2,FALSE)),CD66*VLOOKUP(CB66-100,TARIFFE_UND,2,FALSE)),0)</f>
        <v>17.422908773223028</v>
      </c>
      <c r="DH66" s="299">
        <f>IFERROR(IF(CA66="D",IF(CK66="A dispo.",CF66*VLOOKUP('DATI INPUT'!$F$27,TARIFFE_UD,3,FALSE),CF66*VLOOKUP(CK66,TARIFFE_UD,3,FALSE)),CF66*VLOOKUP(CB66-100,TARIFFE_UND,3,FALSE)),0)</f>
        <v>60.367780403072892</v>
      </c>
    </row>
    <row r="67" spans="1:112" hidden="1" x14ac:dyDescent="0.25">
      <c r="A67" s="274" t="s">
        <v>2260</v>
      </c>
      <c r="B67" s="274" t="s">
        <v>2261</v>
      </c>
      <c r="C67" s="274" t="s">
        <v>2262</v>
      </c>
      <c r="D67" s="274" t="s">
        <v>2263</v>
      </c>
      <c r="E67" s="274" t="s">
        <v>268</v>
      </c>
      <c r="F67" s="274" t="s">
        <v>156</v>
      </c>
      <c r="G67" s="274" t="s">
        <v>2264</v>
      </c>
      <c r="H67" s="274" t="s">
        <v>1137</v>
      </c>
      <c r="I67" s="274" t="s">
        <v>415</v>
      </c>
      <c r="J67" s="274" t="s">
        <v>274</v>
      </c>
      <c r="K67" s="274" t="s">
        <v>2265</v>
      </c>
      <c r="L67" s="274" t="s">
        <v>984</v>
      </c>
      <c r="M67" s="274" t="s">
        <v>2266</v>
      </c>
      <c r="N67" s="274" t="s">
        <v>1261</v>
      </c>
      <c r="O67" s="274" t="s">
        <v>943</v>
      </c>
      <c r="P67" s="274" t="s">
        <v>1589</v>
      </c>
      <c r="Q67" s="274" t="s">
        <v>386</v>
      </c>
      <c r="R67" s="274" t="s">
        <v>268</v>
      </c>
      <c r="S67" s="274" t="s">
        <v>268</v>
      </c>
      <c r="T67" s="274" t="s">
        <v>268</v>
      </c>
      <c r="U67" s="274" t="s">
        <v>268</v>
      </c>
      <c r="V67" s="274" t="s">
        <v>268</v>
      </c>
      <c r="W67" s="274" t="s">
        <v>2029</v>
      </c>
      <c r="X67" s="274" t="s">
        <v>887</v>
      </c>
      <c r="Y67" s="274" t="s">
        <v>545</v>
      </c>
      <c r="Z67" s="274" t="s">
        <v>268</v>
      </c>
      <c r="AA67" s="274" t="s">
        <v>268</v>
      </c>
      <c r="AB67" s="274" t="s">
        <v>268</v>
      </c>
      <c r="AC67" s="274" t="s">
        <v>268</v>
      </c>
      <c r="AD67" s="274" t="s">
        <v>268</v>
      </c>
      <c r="AE67" s="274" t="s">
        <v>287</v>
      </c>
      <c r="AF67" s="274" t="s">
        <v>1811</v>
      </c>
      <c r="AG67" s="274" t="s">
        <v>875</v>
      </c>
      <c r="AH67" s="274" t="s">
        <v>1848</v>
      </c>
      <c r="AI67" s="274" t="s">
        <v>2030</v>
      </c>
      <c r="AJ67" s="274" t="s">
        <v>268</v>
      </c>
      <c r="AK67" s="274" t="s">
        <v>395</v>
      </c>
      <c r="AL67" s="274" t="s">
        <v>268</v>
      </c>
      <c r="AM67" s="274" t="s">
        <v>405</v>
      </c>
      <c r="AN67" s="274" t="s">
        <v>268</v>
      </c>
      <c r="AO67" s="274" t="s">
        <v>268</v>
      </c>
      <c r="AP67" s="274" t="s">
        <v>268</v>
      </c>
      <c r="AQ67" s="274" t="s">
        <v>268</v>
      </c>
      <c r="AR67" s="274" t="s">
        <v>268</v>
      </c>
      <c r="AS67" s="274" t="s">
        <v>268</v>
      </c>
      <c r="AT67" s="274" t="s">
        <v>268</v>
      </c>
      <c r="AU67" s="274" t="s">
        <v>268</v>
      </c>
      <c r="AV67" s="274" t="s">
        <v>268</v>
      </c>
      <c r="AW67" s="274" t="s">
        <v>268</v>
      </c>
      <c r="AX67" s="274" t="s">
        <v>268</v>
      </c>
      <c r="AY67" s="274" t="s">
        <v>268</v>
      </c>
      <c r="AZ67" s="274" t="s">
        <v>268</v>
      </c>
      <c r="BA67" s="274" t="s">
        <v>268</v>
      </c>
      <c r="BB67" s="274" t="s">
        <v>268</v>
      </c>
      <c r="BC67" s="274" t="s">
        <v>268</v>
      </c>
      <c r="BD67" s="274" t="s">
        <v>268</v>
      </c>
      <c r="BE67" s="274" t="s">
        <v>268</v>
      </c>
      <c r="BF67" s="274" t="s">
        <v>268</v>
      </c>
      <c r="BG67" s="274" t="s">
        <v>268</v>
      </c>
      <c r="BH67" s="274" t="s">
        <v>268</v>
      </c>
      <c r="BI67" s="274" t="s">
        <v>268</v>
      </c>
      <c r="BJ67" s="274" t="s">
        <v>268</v>
      </c>
      <c r="BK67" s="274" t="s">
        <v>268</v>
      </c>
      <c r="BL67" s="274" t="s">
        <v>268</v>
      </c>
      <c r="BM67" s="274" t="s">
        <v>268</v>
      </c>
      <c r="BN67" s="274" t="s">
        <v>268</v>
      </c>
      <c r="BO67" s="274" t="s">
        <v>268</v>
      </c>
      <c r="BP67" s="274" t="s">
        <v>268</v>
      </c>
      <c r="BQ67" s="274" t="s">
        <v>268</v>
      </c>
      <c r="BR67" s="274" t="s">
        <v>268</v>
      </c>
      <c r="BS67" s="274" t="s">
        <v>268</v>
      </c>
      <c r="BT67" s="274" t="s">
        <v>268</v>
      </c>
      <c r="BU67" s="274" t="s">
        <v>268</v>
      </c>
      <c r="BV67" s="274" t="s">
        <v>268</v>
      </c>
      <c r="BW67" s="274" t="s">
        <v>268</v>
      </c>
      <c r="BX67" s="274" t="s">
        <v>268</v>
      </c>
      <c r="BY67" s="295">
        <v>40</v>
      </c>
      <c r="BZ67" s="295">
        <v>40</v>
      </c>
      <c r="CA67" s="298" t="s">
        <v>142</v>
      </c>
      <c r="CB67" s="297">
        <v>122</v>
      </c>
      <c r="CC67" s="284">
        <f t="shared" ref="CC67:CC130" si="6">IF(IFERROR(VLOOKUP(CG67,Rid_ud,2,FALSE),0)+IFERROR(VLOOKUP(CL67,rid,2,FALSE),0)+IFERROR(VLOOKUP(CM67,rid,2,FALSE),0)&gt;1,1,IFERROR(VLOOKUP(CG67,Rid_ud,2,FALSE),0)+IFERROR(VLOOKUP(CL67,rid,2,FALSE),0)+IFERROR(VLOOKUP(CM67,rid,2,FALSE),0))</f>
        <v>0</v>
      </c>
      <c r="CD67" s="295">
        <f t="shared" ref="CD67:CD130" si="7">(BZ67-(BZ67*CC67))/365*CV67</f>
        <v>40</v>
      </c>
      <c r="CE67" s="284">
        <f t="shared" ref="CE67:CE130" si="8">IF(IFERROR(VLOOKUP(CG67,Rid_ud,3,FALSE),0)+IFERROR(VLOOKUP(CL67,rid,3,FALSE),0)+IFERROR(VLOOKUP(CM67,rid,3,FALSE),0)&gt;1,1,IFERROR(VLOOKUP(CG67,Rid_ud,3,FALSE),0)+IFERROR(VLOOKUP(CL67,rid,3,FALSE),0)+IFERROR(VLOOKUP(CM67,rid,3,FALSE),0))</f>
        <v>0</v>
      </c>
      <c r="CF67" s="295">
        <f t="shared" ref="CF67:CF130" si="9">(IF(CA67="D",1-(1*CE67),BZ67-(BZ67*CE67)))/365*CV67</f>
        <v>1</v>
      </c>
      <c r="CG67" s="274" t="s">
        <v>876</v>
      </c>
      <c r="CH67" s="274" t="s">
        <v>268</v>
      </c>
      <c r="CI67" s="274" t="s">
        <v>268</v>
      </c>
      <c r="CJ67" s="298" t="s">
        <v>268</v>
      </c>
      <c r="CK67" s="298" t="s">
        <v>736</v>
      </c>
      <c r="CL67" s="274" t="s">
        <v>268</v>
      </c>
      <c r="CM67" s="274" t="s">
        <v>268</v>
      </c>
      <c r="CN67" s="274" t="s">
        <v>268</v>
      </c>
      <c r="CO67" s="274" t="s">
        <v>268</v>
      </c>
      <c r="CP67" s="274" t="s">
        <v>268</v>
      </c>
      <c r="CQ67" s="274" t="s">
        <v>268</v>
      </c>
      <c r="CR67" s="274" t="s">
        <v>877</v>
      </c>
      <c r="CS67" s="274">
        <v>72.16</v>
      </c>
      <c r="CT67" s="274" t="s">
        <v>268</v>
      </c>
      <c r="CU67" s="274">
        <v>72.16</v>
      </c>
      <c r="CV67" s="274">
        <v>365</v>
      </c>
      <c r="CW67" s="274" t="s">
        <v>878</v>
      </c>
      <c r="CX67" s="274" t="s">
        <v>835</v>
      </c>
      <c r="CY67" s="274" t="s">
        <v>836</v>
      </c>
      <c r="CZ67" s="274" t="s">
        <v>837</v>
      </c>
      <c r="DA67" s="274" t="s">
        <v>268</v>
      </c>
      <c r="DB67" s="274" t="s">
        <v>268</v>
      </c>
      <c r="DC67" s="274" t="s">
        <v>268</v>
      </c>
      <c r="DD67" s="274" t="s">
        <v>268</v>
      </c>
      <c r="DE67" s="274" t="s">
        <v>268</v>
      </c>
      <c r="DF67" s="274" t="s">
        <v>268</v>
      </c>
      <c r="DG67" s="299">
        <f>IFERROR(IF(CA67="D",IF(CK67="A dispo.",CD67*VLOOKUP('DATI INPUT'!$F$27,TARIFFE_UD,2,FALSE),CD67*VLOOKUP(CK67,TARIFFE_UD,2,FALSE)),CD67*VLOOKUP(CB67-100,TARIFFE_UND,2,FALSE)),0)</f>
        <v>31.678015951314595</v>
      </c>
      <c r="DH67" s="299">
        <f>IFERROR(IF(CA67="D",IF(CK67="A dispo.",CF67*VLOOKUP('DATI INPUT'!$F$27,TARIFFE_UD,3,FALSE),CF67*VLOOKUP(CK67,TARIFFE_UD,3,FALSE)),CF67*VLOOKUP(CB67-100,TARIFFE_UND,3,FALSE)),0)</f>
        <v>60.367780403072892</v>
      </c>
    </row>
    <row r="68" spans="1:112" x14ac:dyDescent="0.25">
      <c r="A68" s="274" t="s">
        <v>2267</v>
      </c>
      <c r="B68" s="274" t="s">
        <v>2268</v>
      </c>
      <c r="C68" s="274" t="s">
        <v>1305</v>
      </c>
      <c r="D68" s="274" t="s">
        <v>2269</v>
      </c>
      <c r="E68" s="274" t="s">
        <v>2270</v>
      </c>
      <c r="F68" s="274" t="s">
        <v>156</v>
      </c>
      <c r="G68" s="274" t="s">
        <v>2271</v>
      </c>
      <c r="H68" s="274" t="s">
        <v>2201</v>
      </c>
      <c r="I68" s="274" t="s">
        <v>2272</v>
      </c>
      <c r="J68" s="274" t="s">
        <v>274</v>
      </c>
      <c r="K68" s="274" t="s">
        <v>2273</v>
      </c>
      <c r="L68" s="274" t="s">
        <v>984</v>
      </c>
      <c r="M68" s="274" t="s">
        <v>2274</v>
      </c>
      <c r="N68" s="274" t="s">
        <v>984</v>
      </c>
      <c r="O68" s="274" t="s">
        <v>873</v>
      </c>
      <c r="P68" s="274" t="s">
        <v>1310</v>
      </c>
      <c r="Q68" s="274" t="s">
        <v>386</v>
      </c>
      <c r="R68" s="274" t="s">
        <v>268</v>
      </c>
      <c r="S68" s="274" t="s">
        <v>268</v>
      </c>
      <c r="T68" s="274" t="s">
        <v>268</v>
      </c>
      <c r="U68" s="274" t="s">
        <v>268</v>
      </c>
      <c r="V68" s="274" t="s">
        <v>268</v>
      </c>
      <c r="W68" s="274" t="s">
        <v>2274</v>
      </c>
      <c r="X68" s="274" t="s">
        <v>1310</v>
      </c>
      <c r="Y68" s="274" t="s">
        <v>386</v>
      </c>
      <c r="Z68" s="274" t="s">
        <v>268</v>
      </c>
      <c r="AA68" s="274" t="s">
        <v>268</v>
      </c>
      <c r="AB68" s="274" t="s">
        <v>268</v>
      </c>
      <c r="AC68" s="274" t="s">
        <v>268</v>
      </c>
      <c r="AD68" s="274" t="s">
        <v>268</v>
      </c>
      <c r="AE68" s="274" t="s">
        <v>287</v>
      </c>
      <c r="AF68" s="274" t="s">
        <v>1811</v>
      </c>
      <c r="AG68" s="274" t="s">
        <v>875</v>
      </c>
      <c r="AH68" s="274" t="s">
        <v>394</v>
      </c>
      <c r="AI68" s="274" t="s">
        <v>2275</v>
      </c>
      <c r="AJ68" s="274" t="s">
        <v>268</v>
      </c>
      <c r="AK68" s="274" t="s">
        <v>375</v>
      </c>
      <c r="AL68" s="274" t="s">
        <v>268</v>
      </c>
      <c r="AM68" s="274" t="s">
        <v>288</v>
      </c>
      <c r="AN68" s="274" t="s">
        <v>268</v>
      </c>
      <c r="AO68" s="274" t="s">
        <v>268</v>
      </c>
      <c r="AP68" s="274" t="s">
        <v>268</v>
      </c>
      <c r="AQ68" s="274" t="s">
        <v>268</v>
      </c>
      <c r="AR68" s="274" t="s">
        <v>268</v>
      </c>
      <c r="AS68" s="274" t="s">
        <v>268</v>
      </c>
      <c r="AT68" s="274" t="s">
        <v>268</v>
      </c>
      <c r="AU68" s="274" t="s">
        <v>268</v>
      </c>
      <c r="AV68" s="274" t="s">
        <v>268</v>
      </c>
      <c r="AW68" s="274" t="s">
        <v>268</v>
      </c>
      <c r="AX68" s="274" t="s">
        <v>268</v>
      </c>
      <c r="AY68" s="274" t="s">
        <v>268</v>
      </c>
      <c r="AZ68" s="274" t="s">
        <v>268</v>
      </c>
      <c r="BA68" s="274" t="s">
        <v>268</v>
      </c>
      <c r="BB68" s="274" t="s">
        <v>268</v>
      </c>
      <c r="BC68" s="274" t="s">
        <v>268</v>
      </c>
      <c r="BD68" s="274" t="s">
        <v>268</v>
      </c>
      <c r="BE68" s="274" t="s">
        <v>268</v>
      </c>
      <c r="BF68" s="274" t="s">
        <v>268</v>
      </c>
      <c r="BG68" s="274" t="s">
        <v>268</v>
      </c>
      <c r="BH68" s="274" t="s">
        <v>268</v>
      </c>
      <c r="BI68" s="274" t="s">
        <v>268</v>
      </c>
      <c r="BJ68" s="274" t="s">
        <v>268</v>
      </c>
      <c r="BK68" s="274" t="s">
        <v>268</v>
      </c>
      <c r="BL68" s="274" t="s">
        <v>268</v>
      </c>
      <c r="BM68" s="274" t="s">
        <v>268</v>
      </c>
      <c r="BN68" s="274" t="s">
        <v>268</v>
      </c>
      <c r="BO68" s="274" t="s">
        <v>268</v>
      </c>
      <c r="BP68" s="274" t="s">
        <v>268</v>
      </c>
      <c r="BQ68" s="274" t="s">
        <v>268</v>
      </c>
      <c r="BR68" s="274" t="s">
        <v>268</v>
      </c>
      <c r="BS68" s="274" t="s">
        <v>268</v>
      </c>
      <c r="BT68" s="274" t="s">
        <v>268</v>
      </c>
      <c r="BU68" s="274" t="s">
        <v>268</v>
      </c>
      <c r="BV68" s="274" t="s">
        <v>268</v>
      </c>
      <c r="BW68" s="274" t="s">
        <v>268</v>
      </c>
      <c r="BX68" s="274" t="s">
        <v>268</v>
      </c>
      <c r="BY68" s="295">
        <v>106.24</v>
      </c>
      <c r="BZ68" s="295">
        <v>106.24</v>
      </c>
      <c r="CA68" s="298" t="s">
        <v>142</v>
      </c>
      <c r="CB68" s="297">
        <v>122</v>
      </c>
      <c r="CC68" s="284">
        <f t="shared" si="6"/>
        <v>0</v>
      </c>
      <c r="CD68" s="295">
        <f t="shared" si="7"/>
        <v>106.23999999999998</v>
      </c>
      <c r="CE68" s="284">
        <f t="shared" si="8"/>
        <v>0</v>
      </c>
      <c r="CF68" s="295">
        <f t="shared" si="9"/>
        <v>1</v>
      </c>
      <c r="CG68" s="274" t="s">
        <v>876</v>
      </c>
      <c r="CH68" s="274" t="s">
        <v>268</v>
      </c>
      <c r="CI68" s="274" t="s">
        <v>268</v>
      </c>
      <c r="CJ68" s="298" t="s">
        <v>275</v>
      </c>
      <c r="CK68" s="297">
        <v>3</v>
      </c>
      <c r="CL68" s="274" t="s">
        <v>268</v>
      </c>
      <c r="CM68" s="274" t="s">
        <v>268</v>
      </c>
      <c r="CN68" s="274" t="s">
        <v>268</v>
      </c>
      <c r="CO68" s="274" t="s">
        <v>268</v>
      </c>
      <c r="CP68" s="274" t="s">
        <v>268</v>
      </c>
      <c r="CQ68" s="274" t="s">
        <v>2276</v>
      </c>
      <c r="CR68" s="274" t="s">
        <v>877</v>
      </c>
      <c r="CS68" s="274">
        <v>120.94</v>
      </c>
      <c r="CT68" s="274" t="s">
        <v>268</v>
      </c>
      <c r="CU68" s="274">
        <v>120.94</v>
      </c>
      <c r="CV68" s="274">
        <v>365</v>
      </c>
      <c r="CW68" s="274" t="s">
        <v>878</v>
      </c>
      <c r="CX68" s="274" t="s">
        <v>835</v>
      </c>
      <c r="CY68" s="274" t="s">
        <v>836</v>
      </c>
      <c r="CZ68" s="274" t="s">
        <v>837</v>
      </c>
      <c r="DA68" s="274" t="s">
        <v>268</v>
      </c>
      <c r="DB68" s="274" t="s">
        <v>268</v>
      </c>
      <c r="DC68" s="274" t="s">
        <v>268</v>
      </c>
      <c r="DD68" s="274" t="s">
        <v>268</v>
      </c>
      <c r="DE68" s="274" t="s">
        <v>268</v>
      </c>
      <c r="DF68" s="274" t="s">
        <v>268</v>
      </c>
      <c r="DG68" s="299">
        <f>IFERROR(IF(CA68="D",IF(CK68="A dispo.",CD68*VLOOKUP('DATI INPUT'!$F$27,TARIFFE_UD,2,FALSE),CD68*VLOOKUP(CK68,TARIFFE_UD,2,FALSE)),CD68*VLOOKUP(CB68-100,TARIFFE_UND,2,FALSE)),0)</f>
        <v>84.136810366691549</v>
      </c>
      <c r="DH68" s="299">
        <f>IFERROR(IF(CA68="D",IF(CK68="A dispo.",CF68*VLOOKUP('DATI INPUT'!$F$27,TARIFFE_UD,3,FALSE),CF68*VLOOKUP(CK68,TARIFFE_UD,3,FALSE)),CF68*VLOOKUP(CB68-100,TARIFFE_UND,3,FALSE)),0)</f>
        <v>60.367780403072892</v>
      </c>
    </row>
    <row r="69" spans="1:112" x14ac:dyDescent="0.25">
      <c r="A69" s="274" t="s">
        <v>2277</v>
      </c>
      <c r="B69" s="274" t="s">
        <v>2268</v>
      </c>
      <c r="C69" s="274" t="s">
        <v>2278</v>
      </c>
      <c r="D69" s="274" t="s">
        <v>2269</v>
      </c>
      <c r="E69" s="274" t="s">
        <v>2270</v>
      </c>
      <c r="F69" s="274" t="s">
        <v>156</v>
      </c>
      <c r="G69" s="274" t="s">
        <v>2271</v>
      </c>
      <c r="H69" s="274" t="s">
        <v>2201</v>
      </c>
      <c r="I69" s="274" t="s">
        <v>2272</v>
      </c>
      <c r="J69" s="274" t="s">
        <v>274</v>
      </c>
      <c r="K69" s="274" t="s">
        <v>2273</v>
      </c>
      <c r="L69" s="274" t="s">
        <v>984</v>
      </c>
      <c r="M69" s="274" t="s">
        <v>2274</v>
      </c>
      <c r="N69" s="274" t="s">
        <v>984</v>
      </c>
      <c r="O69" s="274" t="s">
        <v>873</v>
      </c>
      <c r="P69" s="274" t="s">
        <v>1310</v>
      </c>
      <c r="Q69" s="274" t="s">
        <v>386</v>
      </c>
      <c r="R69" s="274" t="s">
        <v>268</v>
      </c>
      <c r="S69" s="274" t="s">
        <v>268</v>
      </c>
      <c r="T69" s="274" t="s">
        <v>268</v>
      </c>
      <c r="U69" s="274" t="s">
        <v>268</v>
      </c>
      <c r="V69" s="274" t="s">
        <v>268</v>
      </c>
      <c r="W69" s="274" t="s">
        <v>2274</v>
      </c>
      <c r="X69" s="274" t="s">
        <v>1310</v>
      </c>
      <c r="Y69" s="274" t="s">
        <v>386</v>
      </c>
      <c r="Z69" s="274" t="s">
        <v>268</v>
      </c>
      <c r="AA69" s="274" t="s">
        <v>268</v>
      </c>
      <c r="AB69" s="274" t="s">
        <v>268</v>
      </c>
      <c r="AC69" s="274" t="s">
        <v>268</v>
      </c>
      <c r="AD69" s="274" t="s">
        <v>268</v>
      </c>
      <c r="AE69" s="274" t="s">
        <v>287</v>
      </c>
      <c r="AF69" s="274" t="s">
        <v>1811</v>
      </c>
      <c r="AG69" s="274" t="s">
        <v>875</v>
      </c>
      <c r="AH69" s="274" t="s">
        <v>394</v>
      </c>
      <c r="AI69" s="274" t="s">
        <v>2275</v>
      </c>
      <c r="AJ69" s="274" t="s">
        <v>268</v>
      </c>
      <c r="AK69" s="274" t="s">
        <v>354</v>
      </c>
      <c r="AL69" s="274" t="s">
        <v>268</v>
      </c>
      <c r="AM69" s="274" t="s">
        <v>353</v>
      </c>
      <c r="AN69" s="274" t="s">
        <v>268</v>
      </c>
      <c r="AO69" s="274" t="s">
        <v>268</v>
      </c>
      <c r="AP69" s="274" t="s">
        <v>268</v>
      </c>
      <c r="AQ69" s="274" t="s">
        <v>268</v>
      </c>
      <c r="AR69" s="274" t="s">
        <v>268</v>
      </c>
      <c r="AS69" s="274" t="s">
        <v>268</v>
      </c>
      <c r="AT69" s="274" t="s">
        <v>268</v>
      </c>
      <c r="AU69" s="274" t="s">
        <v>268</v>
      </c>
      <c r="AV69" s="274" t="s">
        <v>268</v>
      </c>
      <c r="AW69" s="274" t="s">
        <v>268</v>
      </c>
      <c r="AX69" s="274" t="s">
        <v>268</v>
      </c>
      <c r="AY69" s="274" t="s">
        <v>268</v>
      </c>
      <c r="AZ69" s="274" t="s">
        <v>268</v>
      </c>
      <c r="BA69" s="274" t="s">
        <v>268</v>
      </c>
      <c r="BB69" s="274" t="s">
        <v>268</v>
      </c>
      <c r="BC69" s="274" t="s">
        <v>268</v>
      </c>
      <c r="BD69" s="274" t="s">
        <v>268</v>
      </c>
      <c r="BE69" s="274" t="s">
        <v>268</v>
      </c>
      <c r="BF69" s="274" t="s">
        <v>268</v>
      </c>
      <c r="BG69" s="274" t="s">
        <v>268</v>
      </c>
      <c r="BH69" s="274" t="s">
        <v>268</v>
      </c>
      <c r="BI69" s="274" t="s">
        <v>268</v>
      </c>
      <c r="BJ69" s="274" t="s">
        <v>268</v>
      </c>
      <c r="BK69" s="274" t="s">
        <v>268</v>
      </c>
      <c r="BL69" s="274" t="s">
        <v>268</v>
      </c>
      <c r="BM69" s="274" t="s">
        <v>268</v>
      </c>
      <c r="BN69" s="274" t="s">
        <v>268</v>
      </c>
      <c r="BO69" s="274" t="s">
        <v>268</v>
      </c>
      <c r="BP69" s="274" t="s">
        <v>268</v>
      </c>
      <c r="BQ69" s="274" t="s">
        <v>268</v>
      </c>
      <c r="BR69" s="274" t="s">
        <v>268</v>
      </c>
      <c r="BS69" s="274" t="s">
        <v>268</v>
      </c>
      <c r="BT69" s="274" t="s">
        <v>268</v>
      </c>
      <c r="BU69" s="274" t="s">
        <v>268</v>
      </c>
      <c r="BV69" s="274" t="s">
        <v>268</v>
      </c>
      <c r="BW69" s="274" t="s">
        <v>268</v>
      </c>
      <c r="BX69" s="274" t="s">
        <v>268</v>
      </c>
      <c r="BY69" s="295">
        <v>20.69</v>
      </c>
      <c r="BZ69" s="295">
        <v>20.69</v>
      </c>
      <c r="CA69" s="298" t="s">
        <v>142</v>
      </c>
      <c r="CB69" s="297">
        <v>123</v>
      </c>
      <c r="CC69" s="284">
        <f t="shared" si="6"/>
        <v>0</v>
      </c>
      <c r="CD69" s="295">
        <f t="shared" si="7"/>
        <v>20.69</v>
      </c>
      <c r="CE69" s="284">
        <f t="shared" si="8"/>
        <v>1</v>
      </c>
      <c r="CF69" s="295">
        <f t="shared" si="9"/>
        <v>0</v>
      </c>
      <c r="CG69" s="274" t="s">
        <v>1817</v>
      </c>
      <c r="CH69" s="274" t="s">
        <v>268</v>
      </c>
      <c r="CI69" s="274" t="s">
        <v>268</v>
      </c>
      <c r="CJ69" s="298" t="s">
        <v>275</v>
      </c>
      <c r="CK69" s="297">
        <v>3</v>
      </c>
      <c r="CL69" s="274" t="s">
        <v>268</v>
      </c>
      <c r="CM69" s="274" t="s">
        <v>268</v>
      </c>
      <c r="CN69" s="274" t="s">
        <v>268</v>
      </c>
      <c r="CO69" s="274" t="s">
        <v>268</v>
      </c>
      <c r="CP69" s="274" t="s">
        <v>268</v>
      </c>
      <c r="CQ69" s="274" t="s">
        <v>2279</v>
      </c>
      <c r="CR69" s="274" t="s">
        <v>877</v>
      </c>
      <c r="CS69" s="274">
        <v>10.14</v>
      </c>
      <c r="CT69" s="274" t="s">
        <v>268</v>
      </c>
      <c r="CU69" s="274">
        <v>10.14</v>
      </c>
      <c r="CV69" s="274">
        <v>365</v>
      </c>
      <c r="CW69" s="274" t="s">
        <v>878</v>
      </c>
      <c r="CX69" s="274" t="s">
        <v>835</v>
      </c>
      <c r="CY69" s="274" t="s">
        <v>836</v>
      </c>
      <c r="CZ69" s="274" t="s">
        <v>837</v>
      </c>
      <c r="DA69" s="274" t="s">
        <v>268</v>
      </c>
      <c r="DB69" s="274" t="s">
        <v>268</v>
      </c>
      <c r="DC69" s="274" t="s">
        <v>268</v>
      </c>
      <c r="DD69" s="274" t="s">
        <v>268</v>
      </c>
      <c r="DE69" s="274" t="s">
        <v>268</v>
      </c>
      <c r="DF69" s="274" t="s">
        <v>268</v>
      </c>
      <c r="DG69" s="299">
        <f>IFERROR(IF(CA69="D",IF(CK69="A dispo.",CD69*VLOOKUP('DATI INPUT'!$F$27,TARIFFE_UD,2,FALSE),CD69*VLOOKUP(CK69,TARIFFE_UD,2,FALSE)),CD69*VLOOKUP(CB69-100,TARIFFE_UND,2,FALSE)),0)</f>
        <v>16.385453750817476</v>
      </c>
      <c r="DH69" s="299">
        <f>IFERROR(IF(CA69="D",IF(CK69="A dispo.",CF69*VLOOKUP('DATI INPUT'!$F$27,TARIFFE_UD,3,FALSE),CF69*VLOOKUP(CK69,TARIFFE_UD,3,FALSE)),CF69*VLOOKUP(CB69-100,TARIFFE_UND,3,FALSE)),0)</f>
        <v>0</v>
      </c>
    </row>
    <row r="70" spans="1:112" x14ac:dyDescent="0.25">
      <c r="A70" s="274" t="s">
        <v>2280</v>
      </c>
      <c r="B70" s="274" t="s">
        <v>2268</v>
      </c>
      <c r="C70" s="274" t="s">
        <v>2281</v>
      </c>
      <c r="D70" s="274" t="s">
        <v>2269</v>
      </c>
      <c r="E70" s="274" t="s">
        <v>2270</v>
      </c>
      <c r="F70" s="274" t="s">
        <v>156</v>
      </c>
      <c r="G70" s="274" t="s">
        <v>2271</v>
      </c>
      <c r="H70" s="274" t="s">
        <v>2201</v>
      </c>
      <c r="I70" s="274" t="s">
        <v>2272</v>
      </c>
      <c r="J70" s="274" t="s">
        <v>274</v>
      </c>
      <c r="K70" s="274" t="s">
        <v>2273</v>
      </c>
      <c r="L70" s="274" t="s">
        <v>984</v>
      </c>
      <c r="M70" s="274" t="s">
        <v>2274</v>
      </c>
      <c r="N70" s="274" t="s">
        <v>984</v>
      </c>
      <c r="O70" s="274" t="s">
        <v>873</v>
      </c>
      <c r="P70" s="274" t="s">
        <v>1310</v>
      </c>
      <c r="Q70" s="274" t="s">
        <v>386</v>
      </c>
      <c r="R70" s="274" t="s">
        <v>268</v>
      </c>
      <c r="S70" s="274" t="s">
        <v>268</v>
      </c>
      <c r="T70" s="274" t="s">
        <v>268</v>
      </c>
      <c r="U70" s="274" t="s">
        <v>268</v>
      </c>
      <c r="V70" s="274" t="s">
        <v>268</v>
      </c>
      <c r="W70" s="274" t="s">
        <v>2274</v>
      </c>
      <c r="X70" s="274" t="s">
        <v>1310</v>
      </c>
      <c r="Y70" s="274" t="s">
        <v>386</v>
      </c>
      <c r="Z70" s="274" t="s">
        <v>268</v>
      </c>
      <c r="AA70" s="274" t="s">
        <v>268</v>
      </c>
      <c r="AB70" s="274" t="s">
        <v>268</v>
      </c>
      <c r="AC70" s="274" t="s">
        <v>268</v>
      </c>
      <c r="AD70" s="274" t="s">
        <v>268</v>
      </c>
      <c r="AE70" s="274" t="s">
        <v>287</v>
      </c>
      <c r="AF70" s="274" t="s">
        <v>1811</v>
      </c>
      <c r="AG70" s="274" t="s">
        <v>875</v>
      </c>
      <c r="AH70" s="274" t="s">
        <v>394</v>
      </c>
      <c r="AI70" s="274" t="s">
        <v>2275</v>
      </c>
      <c r="AJ70" s="274" t="s">
        <v>268</v>
      </c>
      <c r="AK70" s="274" t="s">
        <v>354</v>
      </c>
      <c r="AL70" s="274" t="s">
        <v>268</v>
      </c>
      <c r="AM70" s="274" t="s">
        <v>353</v>
      </c>
      <c r="AN70" s="274" t="s">
        <v>268</v>
      </c>
      <c r="AO70" s="274" t="s">
        <v>268</v>
      </c>
      <c r="AP70" s="274" t="s">
        <v>268</v>
      </c>
      <c r="AQ70" s="274" t="s">
        <v>268</v>
      </c>
      <c r="AR70" s="274" t="s">
        <v>268</v>
      </c>
      <c r="AS70" s="274" t="s">
        <v>268</v>
      </c>
      <c r="AT70" s="274" t="s">
        <v>268</v>
      </c>
      <c r="AU70" s="274" t="s">
        <v>268</v>
      </c>
      <c r="AV70" s="274" t="s">
        <v>268</v>
      </c>
      <c r="AW70" s="274" t="s">
        <v>268</v>
      </c>
      <c r="AX70" s="274" t="s">
        <v>268</v>
      </c>
      <c r="AY70" s="274" t="s">
        <v>268</v>
      </c>
      <c r="AZ70" s="274" t="s">
        <v>268</v>
      </c>
      <c r="BA70" s="274" t="s">
        <v>268</v>
      </c>
      <c r="BB70" s="274" t="s">
        <v>268</v>
      </c>
      <c r="BC70" s="274" t="s">
        <v>268</v>
      </c>
      <c r="BD70" s="274" t="s">
        <v>268</v>
      </c>
      <c r="BE70" s="274" t="s">
        <v>268</v>
      </c>
      <c r="BF70" s="274" t="s">
        <v>268</v>
      </c>
      <c r="BG70" s="274" t="s">
        <v>268</v>
      </c>
      <c r="BH70" s="274" t="s">
        <v>268</v>
      </c>
      <c r="BI70" s="274" t="s">
        <v>268</v>
      </c>
      <c r="BJ70" s="274" t="s">
        <v>268</v>
      </c>
      <c r="BK70" s="274" t="s">
        <v>268</v>
      </c>
      <c r="BL70" s="274" t="s">
        <v>268</v>
      </c>
      <c r="BM70" s="274" t="s">
        <v>268</v>
      </c>
      <c r="BN70" s="274" t="s">
        <v>268</v>
      </c>
      <c r="BO70" s="274" t="s">
        <v>268</v>
      </c>
      <c r="BP70" s="274" t="s">
        <v>268</v>
      </c>
      <c r="BQ70" s="274" t="s">
        <v>268</v>
      </c>
      <c r="BR70" s="274" t="s">
        <v>268</v>
      </c>
      <c r="BS70" s="274" t="s">
        <v>268</v>
      </c>
      <c r="BT70" s="274" t="s">
        <v>268</v>
      </c>
      <c r="BU70" s="274" t="s">
        <v>268</v>
      </c>
      <c r="BV70" s="274" t="s">
        <v>268</v>
      </c>
      <c r="BW70" s="274" t="s">
        <v>268</v>
      </c>
      <c r="BX70" s="274" t="s">
        <v>268</v>
      </c>
      <c r="BY70" s="295">
        <v>48.84</v>
      </c>
      <c r="BZ70" s="295">
        <v>48.84</v>
      </c>
      <c r="CA70" s="298" t="s">
        <v>142</v>
      </c>
      <c r="CB70" s="297">
        <v>123</v>
      </c>
      <c r="CC70" s="284">
        <f t="shared" si="6"/>
        <v>0</v>
      </c>
      <c r="CD70" s="295">
        <f t="shared" si="7"/>
        <v>48.84</v>
      </c>
      <c r="CE70" s="284">
        <f t="shared" si="8"/>
        <v>1</v>
      </c>
      <c r="CF70" s="295">
        <f t="shared" si="9"/>
        <v>0</v>
      </c>
      <c r="CG70" s="274" t="s">
        <v>1817</v>
      </c>
      <c r="CH70" s="274" t="s">
        <v>268</v>
      </c>
      <c r="CI70" s="274" t="s">
        <v>268</v>
      </c>
      <c r="CJ70" s="298" t="s">
        <v>275</v>
      </c>
      <c r="CK70" s="297">
        <v>3</v>
      </c>
      <c r="CL70" s="274" t="s">
        <v>268</v>
      </c>
      <c r="CM70" s="274" t="s">
        <v>268</v>
      </c>
      <c r="CN70" s="274" t="s">
        <v>268</v>
      </c>
      <c r="CO70" s="274" t="s">
        <v>268</v>
      </c>
      <c r="CP70" s="274" t="s">
        <v>268</v>
      </c>
      <c r="CQ70" s="274" t="s">
        <v>2282</v>
      </c>
      <c r="CR70" s="274" t="s">
        <v>877</v>
      </c>
      <c r="CS70" s="274">
        <v>23.93</v>
      </c>
      <c r="CT70" s="274" t="s">
        <v>268</v>
      </c>
      <c r="CU70" s="274">
        <v>23.93</v>
      </c>
      <c r="CV70" s="274">
        <v>365</v>
      </c>
      <c r="CW70" s="274" t="s">
        <v>878</v>
      </c>
      <c r="CX70" s="274" t="s">
        <v>835</v>
      </c>
      <c r="CY70" s="274" t="s">
        <v>836</v>
      </c>
      <c r="CZ70" s="274" t="s">
        <v>837</v>
      </c>
      <c r="DA70" s="274" t="s">
        <v>268</v>
      </c>
      <c r="DB70" s="274" t="s">
        <v>268</v>
      </c>
      <c r="DC70" s="274" t="s">
        <v>268</v>
      </c>
      <c r="DD70" s="274" t="s">
        <v>268</v>
      </c>
      <c r="DE70" s="274" t="s">
        <v>268</v>
      </c>
      <c r="DF70" s="274" t="s">
        <v>268</v>
      </c>
      <c r="DG70" s="299">
        <f>IFERROR(IF(CA70="D",IF(CK70="A dispo.",CD70*VLOOKUP('DATI INPUT'!$F$27,TARIFFE_UD,2,FALSE),CD70*VLOOKUP(CK70,TARIFFE_UD,2,FALSE)),CD70*VLOOKUP(CB70-100,TARIFFE_UND,2,FALSE)),0)</f>
        <v>38.678857476555123</v>
      </c>
      <c r="DH70" s="299">
        <f>IFERROR(IF(CA70="D",IF(CK70="A dispo.",CF70*VLOOKUP('DATI INPUT'!$F$27,TARIFFE_UD,3,FALSE),CF70*VLOOKUP(CK70,TARIFFE_UD,3,FALSE)),CF70*VLOOKUP(CB70-100,TARIFFE_UND,3,FALSE)),0)</f>
        <v>0</v>
      </c>
    </row>
    <row r="71" spans="1:112" x14ac:dyDescent="0.25">
      <c r="A71" s="274" t="s">
        <v>2283</v>
      </c>
      <c r="B71" s="274" t="s">
        <v>2268</v>
      </c>
      <c r="C71" s="274" t="s">
        <v>2284</v>
      </c>
      <c r="D71" s="274" t="s">
        <v>2269</v>
      </c>
      <c r="E71" s="274" t="s">
        <v>2270</v>
      </c>
      <c r="F71" s="274" t="s">
        <v>156</v>
      </c>
      <c r="G71" s="274" t="s">
        <v>2271</v>
      </c>
      <c r="H71" s="274" t="s">
        <v>2201</v>
      </c>
      <c r="I71" s="274" t="s">
        <v>2272</v>
      </c>
      <c r="J71" s="274" t="s">
        <v>274</v>
      </c>
      <c r="K71" s="274" t="s">
        <v>2273</v>
      </c>
      <c r="L71" s="274" t="s">
        <v>984</v>
      </c>
      <c r="M71" s="274" t="s">
        <v>2274</v>
      </c>
      <c r="N71" s="274" t="s">
        <v>984</v>
      </c>
      <c r="O71" s="274" t="s">
        <v>873</v>
      </c>
      <c r="P71" s="274" t="s">
        <v>1310</v>
      </c>
      <c r="Q71" s="274" t="s">
        <v>386</v>
      </c>
      <c r="R71" s="274" t="s">
        <v>268</v>
      </c>
      <c r="S71" s="274" t="s">
        <v>268</v>
      </c>
      <c r="T71" s="274" t="s">
        <v>268</v>
      </c>
      <c r="U71" s="274" t="s">
        <v>268</v>
      </c>
      <c r="V71" s="274" t="s">
        <v>268</v>
      </c>
      <c r="W71" s="274" t="s">
        <v>2274</v>
      </c>
      <c r="X71" s="274" t="s">
        <v>1310</v>
      </c>
      <c r="Y71" s="274" t="s">
        <v>386</v>
      </c>
      <c r="Z71" s="274" t="s">
        <v>268</v>
      </c>
      <c r="AA71" s="274" t="s">
        <v>268</v>
      </c>
      <c r="AB71" s="274" t="s">
        <v>268</v>
      </c>
      <c r="AC71" s="274" t="s">
        <v>268</v>
      </c>
      <c r="AD71" s="274" t="s">
        <v>268</v>
      </c>
      <c r="AE71" s="274" t="s">
        <v>287</v>
      </c>
      <c r="AF71" s="274" t="s">
        <v>1811</v>
      </c>
      <c r="AG71" s="274" t="s">
        <v>875</v>
      </c>
      <c r="AH71" s="274" t="s">
        <v>394</v>
      </c>
      <c r="AI71" s="274" t="s">
        <v>2275</v>
      </c>
      <c r="AJ71" s="274" t="s">
        <v>268</v>
      </c>
      <c r="AK71" s="274" t="s">
        <v>375</v>
      </c>
      <c r="AL71" s="274" t="s">
        <v>268</v>
      </c>
      <c r="AM71" s="274" t="s">
        <v>288</v>
      </c>
      <c r="AN71" s="274" t="s">
        <v>268</v>
      </c>
      <c r="AO71" s="274" t="s">
        <v>268</v>
      </c>
      <c r="AP71" s="274" t="s">
        <v>268</v>
      </c>
      <c r="AQ71" s="274" t="s">
        <v>268</v>
      </c>
      <c r="AR71" s="274" t="s">
        <v>268</v>
      </c>
      <c r="AS71" s="274" t="s">
        <v>268</v>
      </c>
      <c r="AT71" s="274" t="s">
        <v>268</v>
      </c>
      <c r="AU71" s="274" t="s">
        <v>268</v>
      </c>
      <c r="AV71" s="274" t="s">
        <v>268</v>
      </c>
      <c r="AW71" s="274" t="s">
        <v>268</v>
      </c>
      <c r="AX71" s="274" t="s">
        <v>268</v>
      </c>
      <c r="AY71" s="274" t="s">
        <v>268</v>
      </c>
      <c r="AZ71" s="274" t="s">
        <v>268</v>
      </c>
      <c r="BA71" s="274" t="s">
        <v>268</v>
      </c>
      <c r="BB71" s="274" t="s">
        <v>268</v>
      </c>
      <c r="BC71" s="274" t="s">
        <v>268</v>
      </c>
      <c r="BD71" s="274" t="s">
        <v>268</v>
      </c>
      <c r="BE71" s="274" t="s">
        <v>268</v>
      </c>
      <c r="BF71" s="274" t="s">
        <v>268</v>
      </c>
      <c r="BG71" s="274" t="s">
        <v>268</v>
      </c>
      <c r="BH71" s="274" t="s">
        <v>268</v>
      </c>
      <c r="BI71" s="274" t="s">
        <v>268</v>
      </c>
      <c r="BJ71" s="274" t="s">
        <v>268</v>
      </c>
      <c r="BK71" s="274" t="s">
        <v>268</v>
      </c>
      <c r="BL71" s="274" t="s">
        <v>268</v>
      </c>
      <c r="BM71" s="274" t="s">
        <v>268</v>
      </c>
      <c r="BN71" s="274" t="s">
        <v>268</v>
      </c>
      <c r="BO71" s="274" t="s">
        <v>268</v>
      </c>
      <c r="BP71" s="274" t="s">
        <v>268</v>
      </c>
      <c r="BQ71" s="274" t="s">
        <v>268</v>
      </c>
      <c r="BR71" s="274" t="s">
        <v>268</v>
      </c>
      <c r="BS71" s="274" t="s">
        <v>268</v>
      </c>
      <c r="BT71" s="274" t="s">
        <v>268</v>
      </c>
      <c r="BU71" s="274" t="s">
        <v>268</v>
      </c>
      <c r="BV71" s="274" t="s">
        <v>268</v>
      </c>
      <c r="BW71" s="274" t="s">
        <v>268</v>
      </c>
      <c r="BX71" s="274" t="s">
        <v>268</v>
      </c>
      <c r="BY71" s="295">
        <v>22.08</v>
      </c>
      <c r="BZ71" s="295">
        <v>22.08</v>
      </c>
      <c r="CA71" s="298" t="s">
        <v>142</v>
      </c>
      <c r="CB71" s="297">
        <v>123</v>
      </c>
      <c r="CC71" s="284">
        <f t="shared" si="6"/>
        <v>0</v>
      </c>
      <c r="CD71" s="295">
        <f t="shared" si="7"/>
        <v>22.08</v>
      </c>
      <c r="CE71" s="284">
        <f t="shared" si="8"/>
        <v>1</v>
      </c>
      <c r="CF71" s="295">
        <f t="shared" si="9"/>
        <v>0</v>
      </c>
      <c r="CG71" s="274" t="s">
        <v>1817</v>
      </c>
      <c r="CH71" s="274" t="s">
        <v>268</v>
      </c>
      <c r="CI71" s="274" t="s">
        <v>268</v>
      </c>
      <c r="CJ71" s="298" t="s">
        <v>275</v>
      </c>
      <c r="CK71" s="297">
        <v>3</v>
      </c>
      <c r="CL71" s="274" t="s">
        <v>268</v>
      </c>
      <c r="CM71" s="274" t="s">
        <v>268</v>
      </c>
      <c r="CN71" s="274" t="s">
        <v>268</v>
      </c>
      <c r="CO71" s="274" t="s">
        <v>268</v>
      </c>
      <c r="CP71" s="274" t="s">
        <v>268</v>
      </c>
      <c r="CQ71" s="274" t="s">
        <v>268</v>
      </c>
      <c r="CR71" s="274" t="s">
        <v>877</v>
      </c>
      <c r="CS71" s="274">
        <v>10.82</v>
      </c>
      <c r="CT71" s="274" t="s">
        <v>268</v>
      </c>
      <c r="CU71" s="274">
        <v>10.82</v>
      </c>
      <c r="CV71" s="274">
        <v>365</v>
      </c>
      <c r="CW71" s="274" t="s">
        <v>878</v>
      </c>
      <c r="CX71" s="274" t="s">
        <v>835</v>
      </c>
      <c r="CY71" s="274" t="s">
        <v>836</v>
      </c>
      <c r="CZ71" s="274" t="s">
        <v>837</v>
      </c>
      <c r="DA71" s="274" t="s">
        <v>268</v>
      </c>
      <c r="DB71" s="274" t="s">
        <v>268</v>
      </c>
      <c r="DC71" s="274" t="s">
        <v>268</v>
      </c>
      <c r="DD71" s="274" t="s">
        <v>268</v>
      </c>
      <c r="DE71" s="274" t="s">
        <v>268</v>
      </c>
      <c r="DF71" s="274" t="s">
        <v>268</v>
      </c>
      <c r="DG71" s="299">
        <f>IFERROR(IF(CA71="D",IF(CK71="A dispo.",CD71*VLOOKUP('DATI INPUT'!$F$27,TARIFFE_UD,2,FALSE),CD71*VLOOKUP(CK71,TARIFFE_UD,2,FALSE)),CD71*VLOOKUP(CB71-100,TARIFFE_UND,2,FALSE)),0)</f>
        <v>17.486264805125657</v>
      </c>
      <c r="DH71" s="299">
        <f>IFERROR(IF(CA71="D",IF(CK71="A dispo.",CF71*VLOOKUP('DATI INPUT'!$F$27,TARIFFE_UD,3,FALSE),CF71*VLOOKUP(CK71,TARIFFE_UD,3,FALSE)),CF71*VLOOKUP(CB71-100,TARIFFE_UND,3,FALSE)),0)</f>
        <v>0</v>
      </c>
    </row>
    <row r="72" spans="1:112" x14ac:dyDescent="0.25">
      <c r="A72" s="274" t="s">
        <v>2285</v>
      </c>
      <c r="B72" s="274" t="s">
        <v>2286</v>
      </c>
      <c r="C72" s="274" t="s">
        <v>2287</v>
      </c>
      <c r="D72" s="274" t="s">
        <v>2288</v>
      </c>
      <c r="E72" s="274" t="s">
        <v>268</v>
      </c>
      <c r="F72" s="274" t="s">
        <v>156</v>
      </c>
      <c r="G72" s="274" t="s">
        <v>2289</v>
      </c>
      <c r="H72" s="274" t="s">
        <v>1137</v>
      </c>
      <c r="I72" s="274" t="s">
        <v>2290</v>
      </c>
      <c r="J72" s="274" t="s">
        <v>274</v>
      </c>
      <c r="K72" s="274" t="s">
        <v>2291</v>
      </c>
      <c r="L72" s="274" t="s">
        <v>984</v>
      </c>
      <c r="M72" s="274" t="s">
        <v>2292</v>
      </c>
      <c r="N72" s="274" t="s">
        <v>984</v>
      </c>
      <c r="O72" s="274" t="s">
        <v>873</v>
      </c>
      <c r="P72" s="274" t="s">
        <v>887</v>
      </c>
      <c r="Q72" s="274" t="s">
        <v>485</v>
      </c>
      <c r="R72" s="274" t="s">
        <v>268</v>
      </c>
      <c r="S72" s="274" t="s">
        <v>268</v>
      </c>
      <c r="T72" s="274" t="s">
        <v>268</v>
      </c>
      <c r="U72" s="274" t="s">
        <v>268</v>
      </c>
      <c r="V72" s="274" t="s">
        <v>268</v>
      </c>
      <c r="W72" s="274" t="s">
        <v>2292</v>
      </c>
      <c r="X72" s="274" t="s">
        <v>887</v>
      </c>
      <c r="Y72" s="274" t="s">
        <v>485</v>
      </c>
      <c r="Z72" s="274" t="s">
        <v>268</v>
      </c>
      <c r="AA72" s="274" t="s">
        <v>268</v>
      </c>
      <c r="AB72" s="274" t="s">
        <v>268</v>
      </c>
      <c r="AC72" s="274" t="s">
        <v>268</v>
      </c>
      <c r="AD72" s="274" t="s">
        <v>268</v>
      </c>
      <c r="AE72" s="274" t="s">
        <v>287</v>
      </c>
      <c r="AF72" s="274" t="s">
        <v>1811</v>
      </c>
      <c r="AG72" s="274" t="s">
        <v>875</v>
      </c>
      <c r="AH72" s="274" t="s">
        <v>1848</v>
      </c>
      <c r="AI72" s="274" t="s">
        <v>2293</v>
      </c>
      <c r="AJ72" s="274" t="s">
        <v>268</v>
      </c>
      <c r="AK72" s="274" t="s">
        <v>352</v>
      </c>
      <c r="AL72" s="274" t="s">
        <v>268</v>
      </c>
      <c r="AM72" s="274" t="s">
        <v>405</v>
      </c>
      <c r="AN72" s="274" t="s">
        <v>268</v>
      </c>
      <c r="AO72" s="274" t="s">
        <v>268</v>
      </c>
      <c r="AP72" s="274" t="s">
        <v>268</v>
      </c>
      <c r="AQ72" s="274" t="s">
        <v>268</v>
      </c>
      <c r="AR72" s="274" t="s">
        <v>268</v>
      </c>
      <c r="AS72" s="274" t="s">
        <v>268</v>
      </c>
      <c r="AT72" s="274" t="s">
        <v>268</v>
      </c>
      <c r="AU72" s="274" t="s">
        <v>268</v>
      </c>
      <c r="AV72" s="274" t="s">
        <v>268</v>
      </c>
      <c r="AW72" s="274" t="s">
        <v>268</v>
      </c>
      <c r="AX72" s="274" t="s">
        <v>268</v>
      </c>
      <c r="AY72" s="274" t="s">
        <v>268</v>
      </c>
      <c r="AZ72" s="274" t="s">
        <v>268</v>
      </c>
      <c r="BA72" s="274" t="s">
        <v>268</v>
      </c>
      <c r="BB72" s="274" t="s">
        <v>268</v>
      </c>
      <c r="BC72" s="274" t="s">
        <v>268</v>
      </c>
      <c r="BD72" s="274" t="s">
        <v>268</v>
      </c>
      <c r="BE72" s="274" t="s">
        <v>268</v>
      </c>
      <c r="BF72" s="274" t="s">
        <v>268</v>
      </c>
      <c r="BG72" s="274" t="s">
        <v>268</v>
      </c>
      <c r="BH72" s="274" t="s">
        <v>268</v>
      </c>
      <c r="BI72" s="274" t="s">
        <v>268</v>
      </c>
      <c r="BJ72" s="274" t="s">
        <v>268</v>
      </c>
      <c r="BK72" s="274" t="s">
        <v>268</v>
      </c>
      <c r="BL72" s="274" t="s">
        <v>268</v>
      </c>
      <c r="BM72" s="274" t="s">
        <v>268</v>
      </c>
      <c r="BN72" s="274" t="s">
        <v>268</v>
      </c>
      <c r="BO72" s="274" t="s">
        <v>268</v>
      </c>
      <c r="BP72" s="274" t="s">
        <v>268</v>
      </c>
      <c r="BQ72" s="274" t="s">
        <v>268</v>
      </c>
      <c r="BR72" s="274" t="s">
        <v>268</v>
      </c>
      <c r="BS72" s="274" t="s">
        <v>268</v>
      </c>
      <c r="BT72" s="274" t="s">
        <v>268</v>
      </c>
      <c r="BU72" s="274" t="s">
        <v>268</v>
      </c>
      <c r="BV72" s="274" t="s">
        <v>268</v>
      </c>
      <c r="BW72" s="274" t="s">
        <v>268</v>
      </c>
      <c r="BX72" s="274" t="s">
        <v>268</v>
      </c>
      <c r="BY72" s="295">
        <v>43</v>
      </c>
      <c r="BZ72" s="295">
        <v>43</v>
      </c>
      <c r="CA72" s="298" t="s">
        <v>142</v>
      </c>
      <c r="CB72" s="297">
        <v>122</v>
      </c>
      <c r="CC72" s="284">
        <f t="shared" si="6"/>
        <v>0</v>
      </c>
      <c r="CD72" s="295">
        <f t="shared" si="7"/>
        <v>43</v>
      </c>
      <c r="CE72" s="284">
        <f t="shared" si="8"/>
        <v>0</v>
      </c>
      <c r="CF72" s="295">
        <f t="shared" si="9"/>
        <v>1</v>
      </c>
      <c r="CG72" s="274" t="s">
        <v>876</v>
      </c>
      <c r="CH72" s="274" t="s">
        <v>268</v>
      </c>
      <c r="CI72" s="274" t="s">
        <v>268</v>
      </c>
      <c r="CJ72" s="298" t="s">
        <v>271</v>
      </c>
      <c r="CK72" s="297">
        <v>1</v>
      </c>
      <c r="CL72" s="274" t="s">
        <v>268</v>
      </c>
      <c r="CM72" s="274" t="s">
        <v>268</v>
      </c>
      <c r="CN72" s="274" t="s">
        <v>268</v>
      </c>
      <c r="CO72" s="274" t="s">
        <v>268</v>
      </c>
      <c r="CP72" s="274" t="s">
        <v>268</v>
      </c>
      <c r="CQ72" s="274" t="s">
        <v>268</v>
      </c>
      <c r="CR72" s="274" t="s">
        <v>877</v>
      </c>
      <c r="CS72" s="274">
        <v>33.619999999999997</v>
      </c>
      <c r="CT72" s="274" t="s">
        <v>268</v>
      </c>
      <c r="CU72" s="274">
        <v>33.619999999999997</v>
      </c>
      <c r="CV72" s="274">
        <v>365</v>
      </c>
      <c r="CW72" s="274" t="s">
        <v>878</v>
      </c>
      <c r="CX72" s="274" t="s">
        <v>835</v>
      </c>
      <c r="CY72" s="274" t="s">
        <v>836</v>
      </c>
      <c r="CZ72" s="274" t="s">
        <v>837</v>
      </c>
      <c r="DA72" s="274" t="s">
        <v>268</v>
      </c>
      <c r="DB72" s="274" t="s">
        <v>268</v>
      </c>
      <c r="DC72" s="274" t="s">
        <v>268</v>
      </c>
      <c r="DD72" s="274" t="s">
        <v>268</v>
      </c>
      <c r="DE72" s="274" t="s">
        <v>268</v>
      </c>
      <c r="DF72" s="274" t="s">
        <v>268</v>
      </c>
      <c r="DG72" s="299">
        <f>IFERROR(IF(CA72="D",IF(CK72="A dispo.",CD72*VLOOKUP('DATI INPUT'!$F$27,TARIFFE_UD,2,FALSE),CD72*VLOOKUP(CK72,TARIFFE_UD,2,FALSE)),CD72*VLOOKUP(CB72-100,TARIFFE_UND,2,FALSE)),0)</f>
        <v>26.48634111484915</v>
      </c>
      <c r="DH72" s="299">
        <f>IFERROR(IF(CA72="D",IF(CK72="A dispo.",CF72*VLOOKUP('DATI INPUT'!$F$27,TARIFFE_UD,3,FALSE),CF72*VLOOKUP(CK72,TARIFFE_UD,3,FALSE)),CF72*VLOOKUP(CB72-100,TARIFFE_UND,3,FALSE)),0)</f>
        <v>15.164853048114928</v>
      </c>
    </row>
    <row r="73" spans="1:112" x14ac:dyDescent="0.25">
      <c r="A73" s="274" t="s">
        <v>2294</v>
      </c>
      <c r="B73" s="274" t="s">
        <v>916</v>
      </c>
      <c r="C73" s="274" t="s">
        <v>398</v>
      </c>
      <c r="D73" s="274" t="s">
        <v>2295</v>
      </c>
      <c r="E73" s="274" t="s">
        <v>268</v>
      </c>
      <c r="F73" s="274" t="s">
        <v>156</v>
      </c>
      <c r="G73" s="274" t="s">
        <v>2296</v>
      </c>
      <c r="H73" s="274" t="s">
        <v>1137</v>
      </c>
      <c r="I73" s="274" t="s">
        <v>2297</v>
      </c>
      <c r="J73" s="274" t="s">
        <v>156</v>
      </c>
      <c r="K73" s="274" t="s">
        <v>2298</v>
      </c>
      <c r="L73" s="274" t="s">
        <v>960</v>
      </c>
      <c r="M73" s="274" t="s">
        <v>1536</v>
      </c>
      <c r="N73" s="274" t="s">
        <v>984</v>
      </c>
      <c r="O73" s="274" t="s">
        <v>873</v>
      </c>
      <c r="P73" s="274" t="s">
        <v>613</v>
      </c>
      <c r="Q73" s="274" t="s">
        <v>542</v>
      </c>
      <c r="R73" s="274" t="s">
        <v>268</v>
      </c>
      <c r="S73" s="274" t="s">
        <v>268</v>
      </c>
      <c r="T73" s="274" t="s">
        <v>268</v>
      </c>
      <c r="U73" s="274" t="s">
        <v>268</v>
      </c>
      <c r="V73" s="274" t="s">
        <v>268</v>
      </c>
      <c r="W73" s="274" t="s">
        <v>1359</v>
      </c>
      <c r="X73" s="274" t="s">
        <v>613</v>
      </c>
      <c r="Y73" s="274" t="s">
        <v>1322</v>
      </c>
      <c r="Z73" s="274" t="s">
        <v>268</v>
      </c>
      <c r="AA73" s="274" t="s">
        <v>268</v>
      </c>
      <c r="AB73" s="274" t="s">
        <v>268</v>
      </c>
      <c r="AC73" s="274" t="s">
        <v>268</v>
      </c>
      <c r="AD73" s="274" t="s">
        <v>268</v>
      </c>
      <c r="AE73" s="274" t="s">
        <v>287</v>
      </c>
      <c r="AF73" s="274" t="s">
        <v>1811</v>
      </c>
      <c r="AG73" s="274" t="s">
        <v>875</v>
      </c>
      <c r="AH73" s="274" t="s">
        <v>2299</v>
      </c>
      <c r="AI73" s="274" t="s">
        <v>2300</v>
      </c>
      <c r="AJ73" s="274" t="s">
        <v>268</v>
      </c>
      <c r="AK73" s="274" t="s">
        <v>377</v>
      </c>
      <c r="AL73" s="274" t="s">
        <v>268</v>
      </c>
      <c r="AM73" s="274" t="s">
        <v>288</v>
      </c>
      <c r="AN73" s="274" t="s">
        <v>287</v>
      </c>
      <c r="AO73" s="274" t="s">
        <v>1811</v>
      </c>
      <c r="AP73" s="274" t="s">
        <v>875</v>
      </c>
      <c r="AQ73" s="274" t="s">
        <v>2299</v>
      </c>
      <c r="AR73" s="274" t="s">
        <v>2300</v>
      </c>
      <c r="AS73" s="274" t="s">
        <v>268</v>
      </c>
      <c r="AT73" s="274" t="s">
        <v>375</v>
      </c>
      <c r="AU73" s="274" t="s">
        <v>268</v>
      </c>
      <c r="AV73" s="274" t="s">
        <v>353</v>
      </c>
      <c r="AW73" s="274" t="s">
        <v>268</v>
      </c>
      <c r="AX73" s="274" t="s">
        <v>268</v>
      </c>
      <c r="AY73" s="274" t="s">
        <v>268</v>
      </c>
      <c r="AZ73" s="274" t="s">
        <v>268</v>
      </c>
      <c r="BA73" s="274" t="s">
        <v>268</v>
      </c>
      <c r="BB73" s="274" t="s">
        <v>268</v>
      </c>
      <c r="BC73" s="274" t="s">
        <v>268</v>
      </c>
      <c r="BD73" s="274" t="s">
        <v>268</v>
      </c>
      <c r="BE73" s="274" t="s">
        <v>268</v>
      </c>
      <c r="BF73" s="274" t="s">
        <v>268</v>
      </c>
      <c r="BG73" s="274" t="s">
        <v>268</v>
      </c>
      <c r="BH73" s="274" t="s">
        <v>268</v>
      </c>
      <c r="BI73" s="274" t="s">
        <v>268</v>
      </c>
      <c r="BJ73" s="274" t="s">
        <v>268</v>
      </c>
      <c r="BK73" s="274" t="s">
        <v>268</v>
      </c>
      <c r="BL73" s="274" t="s">
        <v>268</v>
      </c>
      <c r="BM73" s="274" t="s">
        <v>268</v>
      </c>
      <c r="BN73" s="274" t="s">
        <v>268</v>
      </c>
      <c r="BO73" s="274" t="s">
        <v>268</v>
      </c>
      <c r="BP73" s="274" t="s">
        <v>268</v>
      </c>
      <c r="BQ73" s="274" t="s">
        <v>268</v>
      </c>
      <c r="BR73" s="274" t="s">
        <v>268</v>
      </c>
      <c r="BS73" s="274" t="s">
        <v>268</v>
      </c>
      <c r="BT73" s="274" t="s">
        <v>268</v>
      </c>
      <c r="BU73" s="274" t="s">
        <v>268</v>
      </c>
      <c r="BV73" s="274" t="s">
        <v>268</v>
      </c>
      <c r="BW73" s="274" t="s">
        <v>268</v>
      </c>
      <c r="BX73" s="274" t="s">
        <v>268</v>
      </c>
      <c r="BY73" s="295">
        <v>60</v>
      </c>
      <c r="BZ73" s="295">
        <v>60</v>
      </c>
      <c r="CA73" s="298" t="s">
        <v>142</v>
      </c>
      <c r="CB73" s="297">
        <v>122</v>
      </c>
      <c r="CC73" s="284">
        <f t="shared" si="6"/>
        <v>0</v>
      </c>
      <c r="CD73" s="295">
        <f t="shared" si="7"/>
        <v>60</v>
      </c>
      <c r="CE73" s="284">
        <f t="shared" si="8"/>
        <v>0</v>
      </c>
      <c r="CF73" s="295">
        <f t="shared" si="9"/>
        <v>1</v>
      </c>
      <c r="CG73" s="274" t="s">
        <v>876</v>
      </c>
      <c r="CH73" s="274" t="s">
        <v>268</v>
      </c>
      <c r="CI73" s="274" t="s">
        <v>268</v>
      </c>
      <c r="CJ73" s="298" t="s">
        <v>271</v>
      </c>
      <c r="CK73" s="297">
        <v>1</v>
      </c>
      <c r="CL73" s="274" t="s">
        <v>268</v>
      </c>
      <c r="CM73" s="274" t="s">
        <v>268</v>
      </c>
      <c r="CN73" s="274" t="s">
        <v>268</v>
      </c>
      <c r="CO73" s="274" t="s">
        <v>268</v>
      </c>
      <c r="CP73" s="274" t="s">
        <v>268</v>
      </c>
      <c r="CQ73" s="274" t="s">
        <v>268</v>
      </c>
      <c r="CR73" s="274" t="s">
        <v>877</v>
      </c>
      <c r="CS73" s="274">
        <v>40.08</v>
      </c>
      <c r="CT73" s="274" t="s">
        <v>268</v>
      </c>
      <c r="CU73" s="274">
        <v>40.08</v>
      </c>
      <c r="CV73" s="274">
        <v>365</v>
      </c>
      <c r="CW73" s="274" t="s">
        <v>878</v>
      </c>
      <c r="CX73" s="274" t="s">
        <v>835</v>
      </c>
      <c r="CY73" s="274" t="s">
        <v>836</v>
      </c>
      <c r="CZ73" s="274" t="s">
        <v>837</v>
      </c>
      <c r="DA73" s="274" t="s">
        <v>268</v>
      </c>
      <c r="DB73" s="274" t="s">
        <v>268</v>
      </c>
      <c r="DC73" s="274" t="s">
        <v>268</v>
      </c>
      <c r="DD73" s="274" t="s">
        <v>268</v>
      </c>
      <c r="DE73" s="274" t="s">
        <v>268</v>
      </c>
      <c r="DF73" s="274" t="s">
        <v>268</v>
      </c>
      <c r="DG73" s="299">
        <f>IFERROR(IF(CA73="D",IF(CK73="A dispo.",CD73*VLOOKUP('DATI INPUT'!$F$27,TARIFFE_UD,2,FALSE),CD73*VLOOKUP(CK73,TARIFFE_UD,2,FALSE)),CD73*VLOOKUP(CB73-100,TARIFFE_UND,2,FALSE)),0)</f>
        <v>36.957685276533695</v>
      </c>
      <c r="DH73" s="299">
        <f>IFERROR(IF(CA73="D",IF(CK73="A dispo.",CF73*VLOOKUP('DATI INPUT'!$F$27,TARIFFE_UD,3,FALSE),CF73*VLOOKUP(CK73,TARIFFE_UD,3,FALSE)),CF73*VLOOKUP(CB73-100,TARIFFE_UND,3,FALSE)),0)</f>
        <v>15.164853048114928</v>
      </c>
    </row>
    <row r="74" spans="1:112" x14ac:dyDescent="0.25">
      <c r="A74" s="274" t="s">
        <v>2301</v>
      </c>
      <c r="B74" s="274" t="s">
        <v>885</v>
      </c>
      <c r="C74" s="274" t="s">
        <v>2302</v>
      </c>
      <c r="D74" s="274" t="s">
        <v>2303</v>
      </c>
      <c r="E74" s="274" t="s">
        <v>268</v>
      </c>
      <c r="F74" s="274" t="s">
        <v>156</v>
      </c>
      <c r="G74" s="274" t="s">
        <v>2304</v>
      </c>
      <c r="H74" s="274" t="s">
        <v>2201</v>
      </c>
      <c r="I74" s="274" t="s">
        <v>2305</v>
      </c>
      <c r="J74" s="274" t="s">
        <v>274</v>
      </c>
      <c r="K74" s="274" t="s">
        <v>2306</v>
      </c>
      <c r="L74" s="274" t="s">
        <v>960</v>
      </c>
      <c r="M74" s="274" t="s">
        <v>2307</v>
      </c>
      <c r="N74" s="274" t="s">
        <v>984</v>
      </c>
      <c r="O74" s="274" t="s">
        <v>873</v>
      </c>
      <c r="P74" s="274" t="s">
        <v>1922</v>
      </c>
      <c r="Q74" s="274" t="s">
        <v>285</v>
      </c>
      <c r="R74" s="274" t="s">
        <v>154</v>
      </c>
      <c r="S74" s="274" t="s">
        <v>268</v>
      </c>
      <c r="T74" s="274" t="s">
        <v>268</v>
      </c>
      <c r="U74" s="274" t="s">
        <v>268</v>
      </c>
      <c r="V74" s="274" t="s">
        <v>268</v>
      </c>
      <c r="W74" s="274" t="s">
        <v>2307</v>
      </c>
      <c r="X74" s="274" t="s">
        <v>1922</v>
      </c>
      <c r="Y74" s="274" t="s">
        <v>285</v>
      </c>
      <c r="Z74" s="274" t="s">
        <v>154</v>
      </c>
      <c r="AA74" s="274" t="s">
        <v>268</v>
      </c>
      <c r="AB74" s="274" t="s">
        <v>268</v>
      </c>
      <c r="AC74" s="274" t="s">
        <v>268</v>
      </c>
      <c r="AD74" s="274" t="s">
        <v>268</v>
      </c>
      <c r="AE74" s="274" t="s">
        <v>287</v>
      </c>
      <c r="AF74" s="274" t="s">
        <v>1811</v>
      </c>
      <c r="AG74" s="274" t="s">
        <v>875</v>
      </c>
      <c r="AH74" s="274" t="s">
        <v>1848</v>
      </c>
      <c r="AI74" s="274" t="s">
        <v>748</v>
      </c>
      <c r="AJ74" s="274" t="s">
        <v>268</v>
      </c>
      <c r="AK74" s="274" t="s">
        <v>354</v>
      </c>
      <c r="AL74" s="274" t="s">
        <v>268</v>
      </c>
      <c r="AM74" s="274" t="s">
        <v>405</v>
      </c>
      <c r="AN74" s="274" t="s">
        <v>268</v>
      </c>
      <c r="AO74" s="274" t="s">
        <v>268</v>
      </c>
      <c r="AP74" s="274" t="s">
        <v>268</v>
      </c>
      <c r="AQ74" s="274" t="s">
        <v>268</v>
      </c>
      <c r="AR74" s="274" t="s">
        <v>268</v>
      </c>
      <c r="AS74" s="274" t="s">
        <v>268</v>
      </c>
      <c r="AT74" s="274" t="s">
        <v>268</v>
      </c>
      <c r="AU74" s="274" t="s">
        <v>268</v>
      </c>
      <c r="AV74" s="274" t="s">
        <v>268</v>
      </c>
      <c r="AW74" s="274" t="s">
        <v>268</v>
      </c>
      <c r="AX74" s="274" t="s">
        <v>268</v>
      </c>
      <c r="AY74" s="274" t="s">
        <v>268</v>
      </c>
      <c r="AZ74" s="274" t="s">
        <v>268</v>
      </c>
      <c r="BA74" s="274" t="s">
        <v>268</v>
      </c>
      <c r="BB74" s="274" t="s">
        <v>268</v>
      </c>
      <c r="BC74" s="274" t="s">
        <v>268</v>
      </c>
      <c r="BD74" s="274" t="s">
        <v>268</v>
      </c>
      <c r="BE74" s="274" t="s">
        <v>268</v>
      </c>
      <c r="BF74" s="274" t="s">
        <v>268</v>
      </c>
      <c r="BG74" s="274" t="s">
        <v>268</v>
      </c>
      <c r="BH74" s="274" t="s">
        <v>268</v>
      </c>
      <c r="BI74" s="274" t="s">
        <v>268</v>
      </c>
      <c r="BJ74" s="274" t="s">
        <v>268</v>
      </c>
      <c r="BK74" s="274" t="s">
        <v>268</v>
      </c>
      <c r="BL74" s="274" t="s">
        <v>268</v>
      </c>
      <c r="BM74" s="274" t="s">
        <v>268</v>
      </c>
      <c r="BN74" s="274" t="s">
        <v>268</v>
      </c>
      <c r="BO74" s="274" t="s">
        <v>268</v>
      </c>
      <c r="BP74" s="274" t="s">
        <v>268</v>
      </c>
      <c r="BQ74" s="274" t="s">
        <v>268</v>
      </c>
      <c r="BR74" s="274" t="s">
        <v>268</v>
      </c>
      <c r="BS74" s="274" t="s">
        <v>268</v>
      </c>
      <c r="BT74" s="274" t="s">
        <v>268</v>
      </c>
      <c r="BU74" s="274" t="s">
        <v>268</v>
      </c>
      <c r="BV74" s="274" t="s">
        <v>268</v>
      </c>
      <c r="BW74" s="274" t="s">
        <v>268</v>
      </c>
      <c r="BX74" s="274" t="s">
        <v>268</v>
      </c>
      <c r="BY74" s="295">
        <v>53</v>
      </c>
      <c r="BZ74" s="295">
        <v>53</v>
      </c>
      <c r="CA74" s="298" t="s">
        <v>142</v>
      </c>
      <c r="CB74" s="297">
        <v>122</v>
      </c>
      <c r="CC74" s="284">
        <f t="shared" si="6"/>
        <v>0</v>
      </c>
      <c r="CD74" s="295">
        <f t="shared" si="7"/>
        <v>52.999999999999993</v>
      </c>
      <c r="CE74" s="284">
        <f t="shared" si="8"/>
        <v>0</v>
      </c>
      <c r="CF74" s="295">
        <f t="shared" si="9"/>
        <v>1</v>
      </c>
      <c r="CG74" s="274" t="s">
        <v>876</v>
      </c>
      <c r="CH74" s="274" t="s">
        <v>268</v>
      </c>
      <c r="CI74" s="274" t="s">
        <v>268</v>
      </c>
      <c r="CJ74" s="298" t="s">
        <v>271</v>
      </c>
      <c r="CK74" s="297">
        <v>1</v>
      </c>
      <c r="CL74" s="274" t="s">
        <v>268</v>
      </c>
      <c r="CM74" s="274" t="s">
        <v>268</v>
      </c>
      <c r="CN74" s="274" t="s">
        <v>268</v>
      </c>
      <c r="CO74" s="274" t="s">
        <v>268</v>
      </c>
      <c r="CP74" s="274" t="s">
        <v>268</v>
      </c>
      <c r="CQ74" s="274" t="s">
        <v>268</v>
      </c>
      <c r="CR74" s="274" t="s">
        <v>877</v>
      </c>
      <c r="CS74" s="274">
        <v>37.42</v>
      </c>
      <c r="CT74" s="274" t="s">
        <v>268</v>
      </c>
      <c r="CU74" s="274">
        <v>37.42</v>
      </c>
      <c r="CV74" s="274">
        <v>365</v>
      </c>
      <c r="CW74" s="274" t="s">
        <v>878</v>
      </c>
      <c r="CX74" s="274" t="s">
        <v>835</v>
      </c>
      <c r="CY74" s="274" t="s">
        <v>836</v>
      </c>
      <c r="CZ74" s="274" t="s">
        <v>837</v>
      </c>
      <c r="DA74" s="274" t="s">
        <v>268</v>
      </c>
      <c r="DB74" s="274" t="s">
        <v>268</v>
      </c>
      <c r="DC74" s="274" t="s">
        <v>268</v>
      </c>
      <c r="DD74" s="274" t="s">
        <v>268</v>
      </c>
      <c r="DE74" s="274" t="s">
        <v>268</v>
      </c>
      <c r="DF74" s="274" t="s">
        <v>268</v>
      </c>
      <c r="DG74" s="299">
        <f>IFERROR(IF(CA74="D",IF(CK74="A dispo.",CD74*VLOOKUP('DATI INPUT'!$F$27,TARIFFE_UD,2,FALSE),CD74*VLOOKUP(CK74,TARIFFE_UD,2,FALSE)),CD74*VLOOKUP(CB74-100,TARIFFE_UND,2,FALSE)),0)</f>
        <v>32.64595532760476</v>
      </c>
      <c r="DH74" s="299">
        <f>IFERROR(IF(CA74="D",IF(CK74="A dispo.",CF74*VLOOKUP('DATI INPUT'!$F$27,TARIFFE_UD,3,FALSE),CF74*VLOOKUP(CK74,TARIFFE_UD,3,FALSE)),CF74*VLOOKUP(CB74-100,TARIFFE_UND,3,FALSE)),0)</f>
        <v>15.164853048114928</v>
      </c>
    </row>
    <row r="75" spans="1:112" hidden="1" x14ac:dyDescent="0.25">
      <c r="A75" s="274" t="s">
        <v>2308</v>
      </c>
      <c r="B75" s="274" t="s">
        <v>921</v>
      </c>
      <c r="C75" s="274" t="s">
        <v>2309</v>
      </c>
      <c r="D75" s="274" t="s">
        <v>2310</v>
      </c>
      <c r="E75" s="274" t="s">
        <v>268</v>
      </c>
      <c r="F75" s="274" t="s">
        <v>156</v>
      </c>
      <c r="G75" s="274" t="s">
        <v>2311</v>
      </c>
      <c r="H75" s="274" t="s">
        <v>1137</v>
      </c>
      <c r="I75" s="274" t="s">
        <v>641</v>
      </c>
      <c r="J75" s="274" t="s">
        <v>274</v>
      </c>
      <c r="K75" s="274" t="s">
        <v>2312</v>
      </c>
      <c r="L75" s="274" t="s">
        <v>960</v>
      </c>
      <c r="M75" s="274" t="s">
        <v>2313</v>
      </c>
      <c r="N75" s="274" t="s">
        <v>1446</v>
      </c>
      <c r="O75" s="274" t="s">
        <v>1447</v>
      </c>
      <c r="P75" s="274" t="s">
        <v>1589</v>
      </c>
      <c r="Q75" s="274" t="s">
        <v>935</v>
      </c>
      <c r="R75" s="274" t="s">
        <v>268</v>
      </c>
      <c r="S75" s="274" t="s">
        <v>268</v>
      </c>
      <c r="T75" s="274" t="s">
        <v>268</v>
      </c>
      <c r="U75" s="274" t="s">
        <v>268</v>
      </c>
      <c r="V75" s="274" t="s">
        <v>268</v>
      </c>
      <c r="W75" s="274" t="s">
        <v>2314</v>
      </c>
      <c r="X75" s="274" t="s">
        <v>1310</v>
      </c>
      <c r="Y75" s="274" t="s">
        <v>462</v>
      </c>
      <c r="Z75" s="274" t="s">
        <v>268</v>
      </c>
      <c r="AA75" s="274" t="s">
        <v>268</v>
      </c>
      <c r="AB75" s="274" t="s">
        <v>268</v>
      </c>
      <c r="AC75" s="274" t="s">
        <v>268</v>
      </c>
      <c r="AD75" s="274" t="s">
        <v>268</v>
      </c>
      <c r="AE75" s="274" t="s">
        <v>287</v>
      </c>
      <c r="AF75" s="274" t="s">
        <v>1811</v>
      </c>
      <c r="AG75" s="274" t="s">
        <v>875</v>
      </c>
      <c r="AH75" s="274" t="s">
        <v>1812</v>
      </c>
      <c r="AI75" s="274" t="s">
        <v>1233</v>
      </c>
      <c r="AJ75" s="274" t="s">
        <v>268</v>
      </c>
      <c r="AK75" s="274" t="s">
        <v>410</v>
      </c>
      <c r="AL75" s="274" t="s">
        <v>268</v>
      </c>
      <c r="AM75" s="274" t="s">
        <v>288</v>
      </c>
      <c r="AN75" s="274" t="s">
        <v>268</v>
      </c>
      <c r="AO75" s="274" t="s">
        <v>268</v>
      </c>
      <c r="AP75" s="274" t="s">
        <v>268</v>
      </c>
      <c r="AQ75" s="274" t="s">
        <v>268</v>
      </c>
      <c r="AR75" s="274" t="s">
        <v>268</v>
      </c>
      <c r="AS75" s="274" t="s">
        <v>268</v>
      </c>
      <c r="AT75" s="274" t="s">
        <v>268</v>
      </c>
      <c r="AU75" s="274" t="s">
        <v>268</v>
      </c>
      <c r="AV75" s="274" t="s">
        <v>268</v>
      </c>
      <c r="AW75" s="274" t="s">
        <v>268</v>
      </c>
      <c r="AX75" s="274" t="s">
        <v>268</v>
      </c>
      <c r="AY75" s="274" t="s">
        <v>268</v>
      </c>
      <c r="AZ75" s="274" t="s">
        <v>268</v>
      </c>
      <c r="BA75" s="274" t="s">
        <v>268</v>
      </c>
      <c r="BB75" s="274" t="s">
        <v>268</v>
      </c>
      <c r="BC75" s="274" t="s">
        <v>268</v>
      </c>
      <c r="BD75" s="274" t="s">
        <v>268</v>
      </c>
      <c r="BE75" s="274" t="s">
        <v>268</v>
      </c>
      <c r="BF75" s="274" t="s">
        <v>268</v>
      </c>
      <c r="BG75" s="274" t="s">
        <v>268</v>
      </c>
      <c r="BH75" s="274" t="s">
        <v>268</v>
      </c>
      <c r="BI75" s="274" t="s">
        <v>268</v>
      </c>
      <c r="BJ75" s="274" t="s">
        <v>268</v>
      </c>
      <c r="BK75" s="274" t="s">
        <v>268</v>
      </c>
      <c r="BL75" s="274" t="s">
        <v>268</v>
      </c>
      <c r="BM75" s="274" t="s">
        <v>268</v>
      </c>
      <c r="BN75" s="274" t="s">
        <v>268</v>
      </c>
      <c r="BO75" s="274" t="s">
        <v>268</v>
      </c>
      <c r="BP75" s="274" t="s">
        <v>268</v>
      </c>
      <c r="BQ75" s="274" t="s">
        <v>268</v>
      </c>
      <c r="BR75" s="274" t="s">
        <v>268</v>
      </c>
      <c r="BS75" s="274" t="s">
        <v>268</v>
      </c>
      <c r="BT75" s="274" t="s">
        <v>268</v>
      </c>
      <c r="BU75" s="274" t="s">
        <v>268</v>
      </c>
      <c r="BV75" s="274" t="s">
        <v>268</v>
      </c>
      <c r="BW75" s="274" t="s">
        <v>268</v>
      </c>
      <c r="BX75" s="274" t="s">
        <v>268</v>
      </c>
      <c r="BY75" s="295">
        <v>76</v>
      </c>
      <c r="BZ75" s="295">
        <v>76</v>
      </c>
      <c r="CA75" s="298" t="s">
        <v>142</v>
      </c>
      <c r="CB75" s="297">
        <v>122</v>
      </c>
      <c r="CC75" s="284">
        <f t="shared" si="6"/>
        <v>0</v>
      </c>
      <c r="CD75" s="295">
        <f t="shared" si="7"/>
        <v>76</v>
      </c>
      <c r="CE75" s="284">
        <f t="shared" si="8"/>
        <v>0</v>
      </c>
      <c r="CF75" s="295">
        <f t="shared" si="9"/>
        <v>1</v>
      </c>
      <c r="CG75" s="274" t="s">
        <v>876</v>
      </c>
      <c r="CH75" s="274" t="s">
        <v>268</v>
      </c>
      <c r="CI75" s="274" t="s">
        <v>268</v>
      </c>
      <c r="CJ75" s="298" t="s">
        <v>268</v>
      </c>
      <c r="CK75" s="298" t="s">
        <v>736</v>
      </c>
      <c r="CL75" s="274" t="s">
        <v>268</v>
      </c>
      <c r="CM75" s="274" t="s">
        <v>268</v>
      </c>
      <c r="CN75" s="274" t="s">
        <v>268</v>
      </c>
      <c r="CO75" s="274" t="s">
        <v>268</v>
      </c>
      <c r="CP75" s="274" t="s">
        <v>268</v>
      </c>
      <c r="CQ75" s="274" t="s">
        <v>268</v>
      </c>
      <c r="CR75" s="274" t="s">
        <v>877</v>
      </c>
      <c r="CS75" s="274">
        <v>89.8</v>
      </c>
      <c r="CT75" s="274" t="s">
        <v>268</v>
      </c>
      <c r="CU75" s="274">
        <v>89.8</v>
      </c>
      <c r="CV75" s="274">
        <v>365</v>
      </c>
      <c r="CW75" s="274" t="s">
        <v>878</v>
      </c>
      <c r="CX75" s="274" t="s">
        <v>835</v>
      </c>
      <c r="CY75" s="274" t="s">
        <v>836</v>
      </c>
      <c r="CZ75" s="274" t="s">
        <v>837</v>
      </c>
      <c r="DA75" s="274" t="s">
        <v>268</v>
      </c>
      <c r="DB75" s="274" t="s">
        <v>268</v>
      </c>
      <c r="DC75" s="274" t="s">
        <v>268</v>
      </c>
      <c r="DD75" s="274" t="s">
        <v>268</v>
      </c>
      <c r="DE75" s="274" t="s">
        <v>268</v>
      </c>
      <c r="DF75" s="274" t="s">
        <v>268</v>
      </c>
      <c r="DG75" s="299">
        <f>IFERROR(IF(CA75="D",IF(CK75="A dispo.",CD75*VLOOKUP('DATI INPUT'!$F$27,TARIFFE_UD,2,FALSE),CD75*VLOOKUP(CK75,TARIFFE_UD,2,FALSE)),CD75*VLOOKUP(CB75-100,TARIFFE_UND,2,FALSE)),0)</f>
        <v>60.188230307497733</v>
      </c>
      <c r="DH75" s="299">
        <f>IFERROR(IF(CA75="D",IF(CK75="A dispo.",CF75*VLOOKUP('DATI INPUT'!$F$27,TARIFFE_UD,3,FALSE),CF75*VLOOKUP(CK75,TARIFFE_UD,3,FALSE)),CF75*VLOOKUP(CB75-100,TARIFFE_UND,3,FALSE)),0)</f>
        <v>60.367780403072892</v>
      </c>
    </row>
    <row r="76" spans="1:112" hidden="1" x14ac:dyDescent="0.25">
      <c r="A76" s="274" t="s">
        <v>2315</v>
      </c>
      <c r="B76" s="274" t="s">
        <v>923</v>
      </c>
      <c r="C76" s="274" t="s">
        <v>401</v>
      </c>
      <c r="D76" s="274" t="s">
        <v>2316</v>
      </c>
      <c r="E76" s="274" t="s">
        <v>268</v>
      </c>
      <c r="F76" s="274" t="s">
        <v>156</v>
      </c>
      <c r="G76" s="274" t="s">
        <v>2317</v>
      </c>
      <c r="H76" s="274" t="s">
        <v>1137</v>
      </c>
      <c r="I76" s="274" t="s">
        <v>1256</v>
      </c>
      <c r="J76" s="274" t="s">
        <v>156</v>
      </c>
      <c r="K76" s="274" t="s">
        <v>2318</v>
      </c>
      <c r="L76" s="274" t="s">
        <v>960</v>
      </c>
      <c r="M76" s="274" t="s">
        <v>2319</v>
      </c>
      <c r="N76" s="274" t="s">
        <v>2320</v>
      </c>
      <c r="O76" s="274" t="s">
        <v>2321</v>
      </c>
      <c r="P76" s="274" t="s">
        <v>2322</v>
      </c>
      <c r="Q76" s="274" t="s">
        <v>343</v>
      </c>
      <c r="R76" s="274" t="s">
        <v>268</v>
      </c>
      <c r="S76" s="274" t="s">
        <v>268</v>
      </c>
      <c r="T76" s="274" t="s">
        <v>268</v>
      </c>
      <c r="U76" s="274" t="s">
        <v>268</v>
      </c>
      <c r="V76" s="274" t="s">
        <v>268</v>
      </c>
      <c r="W76" s="274" t="s">
        <v>2292</v>
      </c>
      <c r="X76" s="274" t="s">
        <v>887</v>
      </c>
      <c r="Y76" s="274" t="s">
        <v>485</v>
      </c>
      <c r="Z76" s="274" t="s">
        <v>268</v>
      </c>
      <c r="AA76" s="274" t="s">
        <v>268</v>
      </c>
      <c r="AB76" s="274" t="s">
        <v>268</v>
      </c>
      <c r="AC76" s="274" t="s">
        <v>268</v>
      </c>
      <c r="AD76" s="274" t="s">
        <v>268</v>
      </c>
      <c r="AE76" s="274" t="s">
        <v>287</v>
      </c>
      <c r="AF76" s="274" t="s">
        <v>1811</v>
      </c>
      <c r="AG76" s="274" t="s">
        <v>875</v>
      </c>
      <c r="AH76" s="274" t="s">
        <v>1848</v>
      </c>
      <c r="AI76" s="274" t="s">
        <v>2293</v>
      </c>
      <c r="AJ76" s="274" t="s">
        <v>268</v>
      </c>
      <c r="AK76" s="274" t="s">
        <v>703</v>
      </c>
      <c r="AL76" s="274" t="s">
        <v>268</v>
      </c>
      <c r="AM76" s="274" t="s">
        <v>405</v>
      </c>
      <c r="AN76" s="274" t="s">
        <v>268</v>
      </c>
      <c r="AO76" s="274" t="s">
        <v>268</v>
      </c>
      <c r="AP76" s="274" t="s">
        <v>268</v>
      </c>
      <c r="AQ76" s="274" t="s">
        <v>268</v>
      </c>
      <c r="AR76" s="274" t="s">
        <v>268</v>
      </c>
      <c r="AS76" s="274" t="s">
        <v>268</v>
      </c>
      <c r="AT76" s="274" t="s">
        <v>268</v>
      </c>
      <c r="AU76" s="274" t="s">
        <v>268</v>
      </c>
      <c r="AV76" s="274" t="s">
        <v>268</v>
      </c>
      <c r="AW76" s="274" t="s">
        <v>268</v>
      </c>
      <c r="AX76" s="274" t="s">
        <v>268</v>
      </c>
      <c r="AY76" s="274" t="s">
        <v>268</v>
      </c>
      <c r="AZ76" s="274" t="s">
        <v>268</v>
      </c>
      <c r="BA76" s="274" t="s">
        <v>268</v>
      </c>
      <c r="BB76" s="274" t="s">
        <v>268</v>
      </c>
      <c r="BC76" s="274" t="s">
        <v>268</v>
      </c>
      <c r="BD76" s="274" t="s">
        <v>268</v>
      </c>
      <c r="BE76" s="274" t="s">
        <v>268</v>
      </c>
      <c r="BF76" s="274" t="s">
        <v>268</v>
      </c>
      <c r="BG76" s="274" t="s">
        <v>268</v>
      </c>
      <c r="BH76" s="274" t="s">
        <v>268</v>
      </c>
      <c r="BI76" s="274" t="s">
        <v>268</v>
      </c>
      <c r="BJ76" s="274" t="s">
        <v>268</v>
      </c>
      <c r="BK76" s="274" t="s">
        <v>268</v>
      </c>
      <c r="BL76" s="274" t="s">
        <v>268</v>
      </c>
      <c r="BM76" s="274" t="s">
        <v>268</v>
      </c>
      <c r="BN76" s="274" t="s">
        <v>268</v>
      </c>
      <c r="BO76" s="274" t="s">
        <v>268</v>
      </c>
      <c r="BP76" s="274" t="s">
        <v>268</v>
      </c>
      <c r="BQ76" s="274" t="s">
        <v>268</v>
      </c>
      <c r="BR76" s="274" t="s">
        <v>268</v>
      </c>
      <c r="BS76" s="274" t="s">
        <v>268</v>
      </c>
      <c r="BT76" s="274" t="s">
        <v>268</v>
      </c>
      <c r="BU76" s="274" t="s">
        <v>268</v>
      </c>
      <c r="BV76" s="274" t="s">
        <v>268</v>
      </c>
      <c r="BW76" s="274" t="s">
        <v>268</v>
      </c>
      <c r="BX76" s="274" t="s">
        <v>268</v>
      </c>
      <c r="BY76" s="295">
        <v>40</v>
      </c>
      <c r="BZ76" s="295">
        <v>40</v>
      </c>
      <c r="CA76" s="298" t="s">
        <v>142</v>
      </c>
      <c r="CB76" s="297">
        <v>122</v>
      </c>
      <c r="CC76" s="284">
        <f t="shared" si="6"/>
        <v>0</v>
      </c>
      <c r="CD76" s="295">
        <f t="shared" si="7"/>
        <v>40</v>
      </c>
      <c r="CE76" s="284">
        <f t="shared" si="8"/>
        <v>0</v>
      </c>
      <c r="CF76" s="295">
        <f t="shared" si="9"/>
        <v>1</v>
      </c>
      <c r="CG76" s="274" t="s">
        <v>876</v>
      </c>
      <c r="CH76" s="274" t="s">
        <v>268</v>
      </c>
      <c r="CI76" s="274" t="s">
        <v>268</v>
      </c>
      <c r="CJ76" s="298" t="s">
        <v>268</v>
      </c>
      <c r="CK76" s="298" t="s">
        <v>736</v>
      </c>
      <c r="CL76" s="274" t="s">
        <v>268</v>
      </c>
      <c r="CM76" s="274" t="s">
        <v>268</v>
      </c>
      <c r="CN76" s="274" t="s">
        <v>268</v>
      </c>
      <c r="CO76" s="274" t="s">
        <v>268</v>
      </c>
      <c r="CP76" s="274" t="s">
        <v>268</v>
      </c>
      <c r="CQ76" s="274" t="s">
        <v>268</v>
      </c>
      <c r="CR76" s="274" t="s">
        <v>877</v>
      </c>
      <c r="CS76" s="274">
        <v>72.16</v>
      </c>
      <c r="CT76" s="274" t="s">
        <v>268</v>
      </c>
      <c r="CU76" s="274">
        <v>72.16</v>
      </c>
      <c r="CV76" s="274">
        <v>365</v>
      </c>
      <c r="CW76" s="274" t="s">
        <v>878</v>
      </c>
      <c r="CX76" s="274" t="s">
        <v>835</v>
      </c>
      <c r="CY76" s="274" t="s">
        <v>836</v>
      </c>
      <c r="CZ76" s="274" t="s">
        <v>837</v>
      </c>
      <c r="DA76" s="274" t="s">
        <v>268</v>
      </c>
      <c r="DB76" s="274" t="s">
        <v>268</v>
      </c>
      <c r="DC76" s="274" t="s">
        <v>268</v>
      </c>
      <c r="DD76" s="274" t="s">
        <v>268</v>
      </c>
      <c r="DE76" s="274" t="s">
        <v>268</v>
      </c>
      <c r="DF76" s="274" t="s">
        <v>268</v>
      </c>
      <c r="DG76" s="299">
        <f>IFERROR(IF(CA76="D",IF(CK76="A dispo.",CD76*VLOOKUP('DATI INPUT'!$F$27,TARIFFE_UD,2,FALSE),CD76*VLOOKUP(CK76,TARIFFE_UD,2,FALSE)),CD76*VLOOKUP(CB76-100,TARIFFE_UND,2,FALSE)),0)</f>
        <v>31.678015951314595</v>
      </c>
      <c r="DH76" s="299">
        <f>IFERROR(IF(CA76="D",IF(CK76="A dispo.",CF76*VLOOKUP('DATI INPUT'!$F$27,TARIFFE_UD,3,FALSE),CF76*VLOOKUP(CK76,TARIFFE_UD,3,FALSE)),CF76*VLOOKUP(CB76-100,TARIFFE_UND,3,FALSE)),0)</f>
        <v>60.367780403072892</v>
      </c>
    </row>
    <row r="77" spans="1:112" x14ac:dyDescent="0.25">
      <c r="A77" s="274" t="s">
        <v>2323</v>
      </c>
      <c r="B77" s="274" t="s">
        <v>1451</v>
      </c>
      <c r="C77" s="274" t="s">
        <v>2324</v>
      </c>
      <c r="D77" s="274" t="s">
        <v>2325</v>
      </c>
      <c r="E77" s="274" t="s">
        <v>268</v>
      </c>
      <c r="F77" s="274" t="s">
        <v>156</v>
      </c>
      <c r="G77" s="274" t="s">
        <v>2326</v>
      </c>
      <c r="H77" s="274" t="s">
        <v>1137</v>
      </c>
      <c r="I77" s="274" t="s">
        <v>2327</v>
      </c>
      <c r="J77" s="274" t="s">
        <v>156</v>
      </c>
      <c r="K77" s="274" t="s">
        <v>2328</v>
      </c>
      <c r="L77" s="274" t="s">
        <v>960</v>
      </c>
      <c r="M77" s="274" t="s">
        <v>2329</v>
      </c>
      <c r="N77" s="274" t="s">
        <v>984</v>
      </c>
      <c r="O77" s="274" t="s">
        <v>873</v>
      </c>
      <c r="P77" s="274" t="s">
        <v>613</v>
      </c>
      <c r="Q77" s="274" t="s">
        <v>299</v>
      </c>
      <c r="R77" s="274" t="s">
        <v>155</v>
      </c>
      <c r="S77" s="274" t="s">
        <v>268</v>
      </c>
      <c r="T77" s="274" t="s">
        <v>268</v>
      </c>
      <c r="U77" s="274" t="s">
        <v>268</v>
      </c>
      <c r="V77" s="274" t="s">
        <v>268</v>
      </c>
      <c r="W77" s="274" t="s">
        <v>1359</v>
      </c>
      <c r="X77" s="274" t="s">
        <v>613</v>
      </c>
      <c r="Y77" s="274" t="s">
        <v>1322</v>
      </c>
      <c r="Z77" s="274" t="s">
        <v>268</v>
      </c>
      <c r="AA77" s="274" t="s">
        <v>268</v>
      </c>
      <c r="AB77" s="274" t="s">
        <v>268</v>
      </c>
      <c r="AC77" s="274" t="s">
        <v>268</v>
      </c>
      <c r="AD77" s="274" t="s">
        <v>268</v>
      </c>
      <c r="AE77" s="274" t="s">
        <v>268</v>
      </c>
      <c r="AF77" s="274" t="s">
        <v>268</v>
      </c>
      <c r="AG77" s="274" t="s">
        <v>268</v>
      </c>
      <c r="AH77" s="274" t="s">
        <v>268</v>
      </c>
      <c r="AI77" s="274" t="s">
        <v>268</v>
      </c>
      <c r="AJ77" s="274" t="s">
        <v>268</v>
      </c>
      <c r="AK77" s="274" t="s">
        <v>268</v>
      </c>
      <c r="AL77" s="274" t="s">
        <v>268</v>
      </c>
      <c r="AM77" s="274" t="s">
        <v>268</v>
      </c>
      <c r="AN77" s="274" t="s">
        <v>268</v>
      </c>
      <c r="AO77" s="274" t="s">
        <v>268</v>
      </c>
      <c r="AP77" s="274" t="s">
        <v>268</v>
      </c>
      <c r="AQ77" s="274" t="s">
        <v>268</v>
      </c>
      <c r="AR77" s="274" t="s">
        <v>268</v>
      </c>
      <c r="AS77" s="274" t="s">
        <v>268</v>
      </c>
      <c r="AT77" s="274" t="s">
        <v>268</v>
      </c>
      <c r="AU77" s="274" t="s">
        <v>268</v>
      </c>
      <c r="AV77" s="274" t="s">
        <v>268</v>
      </c>
      <c r="AW77" s="274" t="s">
        <v>268</v>
      </c>
      <c r="AX77" s="274" t="s">
        <v>268</v>
      </c>
      <c r="AY77" s="274" t="s">
        <v>268</v>
      </c>
      <c r="AZ77" s="274" t="s">
        <v>268</v>
      </c>
      <c r="BA77" s="274" t="s">
        <v>268</v>
      </c>
      <c r="BB77" s="274" t="s">
        <v>268</v>
      </c>
      <c r="BC77" s="274" t="s">
        <v>268</v>
      </c>
      <c r="BD77" s="274" t="s">
        <v>268</v>
      </c>
      <c r="BE77" s="274" t="s">
        <v>268</v>
      </c>
      <c r="BF77" s="274" t="s">
        <v>268</v>
      </c>
      <c r="BG77" s="274" t="s">
        <v>268</v>
      </c>
      <c r="BH77" s="274" t="s">
        <v>268</v>
      </c>
      <c r="BI77" s="274" t="s">
        <v>268</v>
      </c>
      <c r="BJ77" s="274" t="s">
        <v>268</v>
      </c>
      <c r="BK77" s="274" t="s">
        <v>268</v>
      </c>
      <c r="BL77" s="274" t="s">
        <v>268</v>
      </c>
      <c r="BM77" s="274" t="s">
        <v>268</v>
      </c>
      <c r="BN77" s="274" t="s">
        <v>268</v>
      </c>
      <c r="BO77" s="274" t="s">
        <v>268</v>
      </c>
      <c r="BP77" s="274" t="s">
        <v>268</v>
      </c>
      <c r="BQ77" s="274" t="s">
        <v>268</v>
      </c>
      <c r="BR77" s="274" t="s">
        <v>268</v>
      </c>
      <c r="BS77" s="274" t="s">
        <v>268</v>
      </c>
      <c r="BT77" s="274" t="s">
        <v>268</v>
      </c>
      <c r="BU77" s="274" t="s">
        <v>268</v>
      </c>
      <c r="BV77" s="274" t="s">
        <v>268</v>
      </c>
      <c r="BW77" s="274" t="s">
        <v>268</v>
      </c>
      <c r="BX77" s="274" t="s">
        <v>268</v>
      </c>
      <c r="BY77" s="295">
        <v>120</v>
      </c>
      <c r="BZ77" s="295">
        <v>120</v>
      </c>
      <c r="CA77" s="298" t="s">
        <v>142</v>
      </c>
      <c r="CB77" s="297">
        <v>122</v>
      </c>
      <c r="CC77" s="284">
        <f t="shared" si="6"/>
        <v>0</v>
      </c>
      <c r="CD77" s="295">
        <f t="shared" si="7"/>
        <v>120</v>
      </c>
      <c r="CE77" s="284">
        <f t="shared" si="8"/>
        <v>0</v>
      </c>
      <c r="CF77" s="295">
        <f t="shared" si="9"/>
        <v>1</v>
      </c>
      <c r="CG77" s="274" t="s">
        <v>876</v>
      </c>
      <c r="CH77" s="274" t="s">
        <v>268</v>
      </c>
      <c r="CI77" s="274" t="s">
        <v>268</v>
      </c>
      <c r="CJ77" s="298" t="s">
        <v>271</v>
      </c>
      <c r="CK77" s="297">
        <v>1</v>
      </c>
      <c r="CL77" s="274" t="s">
        <v>268</v>
      </c>
      <c r="CM77" s="274" t="s">
        <v>268</v>
      </c>
      <c r="CN77" s="274" t="s">
        <v>268</v>
      </c>
      <c r="CO77" s="274" t="s">
        <v>268</v>
      </c>
      <c r="CP77" s="274" t="s">
        <v>268</v>
      </c>
      <c r="CQ77" s="274" t="s">
        <v>268</v>
      </c>
      <c r="CR77" s="274" t="s">
        <v>877</v>
      </c>
      <c r="CS77" s="274">
        <v>62.88</v>
      </c>
      <c r="CT77" s="274" t="s">
        <v>268</v>
      </c>
      <c r="CU77" s="274">
        <v>62.88</v>
      </c>
      <c r="CV77" s="274">
        <v>365</v>
      </c>
      <c r="CW77" s="274" t="s">
        <v>878</v>
      </c>
      <c r="CX77" s="274" t="s">
        <v>835</v>
      </c>
      <c r="CY77" s="274" t="s">
        <v>836</v>
      </c>
      <c r="CZ77" s="274" t="s">
        <v>837</v>
      </c>
      <c r="DA77" s="274" t="s">
        <v>268</v>
      </c>
      <c r="DB77" s="274" t="s">
        <v>268</v>
      </c>
      <c r="DC77" s="274" t="s">
        <v>268</v>
      </c>
      <c r="DD77" s="274" t="s">
        <v>268</v>
      </c>
      <c r="DE77" s="274" t="s">
        <v>268</v>
      </c>
      <c r="DF77" s="274" t="s">
        <v>268</v>
      </c>
      <c r="DG77" s="299">
        <f>IFERROR(IF(CA77="D",IF(CK77="A dispo.",CD77*VLOOKUP('DATI INPUT'!$F$27,TARIFFE_UD,2,FALSE),CD77*VLOOKUP(CK77,TARIFFE_UD,2,FALSE)),CD77*VLOOKUP(CB77-100,TARIFFE_UND,2,FALSE)),0)</f>
        <v>73.91537055306739</v>
      </c>
      <c r="DH77" s="299">
        <f>IFERROR(IF(CA77="D",IF(CK77="A dispo.",CF77*VLOOKUP('DATI INPUT'!$F$27,TARIFFE_UD,3,FALSE),CF77*VLOOKUP(CK77,TARIFFE_UD,3,FALSE)),CF77*VLOOKUP(CB77-100,TARIFFE_UND,3,FALSE)),0)</f>
        <v>15.164853048114928</v>
      </c>
    </row>
    <row r="78" spans="1:112" x14ac:dyDescent="0.25">
      <c r="A78" s="274" t="s">
        <v>2330</v>
      </c>
      <c r="B78" s="274" t="s">
        <v>1451</v>
      </c>
      <c r="C78" s="274" t="s">
        <v>2331</v>
      </c>
      <c r="D78" s="274" t="s">
        <v>2325</v>
      </c>
      <c r="E78" s="274" t="s">
        <v>268</v>
      </c>
      <c r="F78" s="274" t="s">
        <v>156</v>
      </c>
      <c r="G78" s="274" t="s">
        <v>2326</v>
      </c>
      <c r="H78" s="274" t="s">
        <v>1137</v>
      </c>
      <c r="I78" s="274" t="s">
        <v>2327</v>
      </c>
      <c r="J78" s="274" t="s">
        <v>156</v>
      </c>
      <c r="K78" s="274" t="s">
        <v>2328</v>
      </c>
      <c r="L78" s="274" t="s">
        <v>960</v>
      </c>
      <c r="M78" s="274" t="s">
        <v>2329</v>
      </c>
      <c r="N78" s="274" t="s">
        <v>984</v>
      </c>
      <c r="O78" s="274" t="s">
        <v>873</v>
      </c>
      <c r="P78" s="274" t="s">
        <v>613</v>
      </c>
      <c r="Q78" s="274" t="s">
        <v>299</v>
      </c>
      <c r="R78" s="274" t="s">
        <v>155</v>
      </c>
      <c r="S78" s="274" t="s">
        <v>268</v>
      </c>
      <c r="T78" s="274" t="s">
        <v>268</v>
      </c>
      <c r="U78" s="274" t="s">
        <v>268</v>
      </c>
      <c r="V78" s="274" t="s">
        <v>268</v>
      </c>
      <c r="W78" s="274" t="s">
        <v>1359</v>
      </c>
      <c r="X78" s="274" t="s">
        <v>613</v>
      </c>
      <c r="Y78" s="274" t="s">
        <v>1322</v>
      </c>
      <c r="Z78" s="274" t="s">
        <v>268</v>
      </c>
      <c r="AA78" s="274" t="s">
        <v>268</v>
      </c>
      <c r="AB78" s="274" t="s">
        <v>268</v>
      </c>
      <c r="AC78" s="274" t="s">
        <v>268</v>
      </c>
      <c r="AD78" s="274" t="s">
        <v>268</v>
      </c>
      <c r="AE78" s="274" t="s">
        <v>287</v>
      </c>
      <c r="AF78" s="274" t="s">
        <v>1811</v>
      </c>
      <c r="AG78" s="274" t="s">
        <v>875</v>
      </c>
      <c r="AH78" s="274" t="s">
        <v>2299</v>
      </c>
      <c r="AI78" s="274" t="s">
        <v>2300</v>
      </c>
      <c r="AJ78" s="274" t="s">
        <v>268</v>
      </c>
      <c r="AK78" s="274" t="s">
        <v>395</v>
      </c>
      <c r="AL78" s="274" t="s">
        <v>268</v>
      </c>
      <c r="AM78" s="274" t="s">
        <v>353</v>
      </c>
      <c r="AN78" s="274" t="s">
        <v>268</v>
      </c>
      <c r="AO78" s="274" t="s">
        <v>268</v>
      </c>
      <c r="AP78" s="274" t="s">
        <v>268</v>
      </c>
      <c r="AQ78" s="274" t="s">
        <v>268</v>
      </c>
      <c r="AR78" s="274" t="s">
        <v>268</v>
      </c>
      <c r="AS78" s="274" t="s">
        <v>268</v>
      </c>
      <c r="AT78" s="274" t="s">
        <v>268</v>
      </c>
      <c r="AU78" s="274" t="s">
        <v>268</v>
      </c>
      <c r="AV78" s="274" t="s">
        <v>268</v>
      </c>
      <c r="AW78" s="274" t="s">
        <v>268</v>
      </c>
      <c r="AX78" s="274" t="s">
        <v>268</v>
      </c>
      <c r="AY78" s="274" t="s">
        <v>268</v>
      </c>
      <c r="AZ78" s="274" t="s">
        <v>268</v>
      </c>
      <c r="BA78" s="274" t="s">
        <v>268</v>
      </c>
      <c r="BB78" s="274" t="s">
        <v>268</v>
      </c>
      <c r="BC78" s="274" t="s">
        <v>268</v>
      </c>
      <c r="BD78" s="274" t="s">
        <v>268</v>
      </c>
      <c r="BE78" s="274" t="s">
        <v>268</v>
      </c>
      <c r="BF78" s="274" t="s">
        <v>268</v>
      </c>
      <c r="BG78" s="274" t="s">
        <v>268</v>
      </c>
      <c r="BH78" s="274" t="s">
        <v>268</v>
      </c>
      <c r="BI78" s="274" t="s">
        <v>268</v>
      </c>
      <c r="BJ78" s="274" t="s">
        <v>268</v>
      </c>
      <c r="BK78" s="274" t="s">
        <v>268</v>
      </c>
      <c r="BL78" s="274" t="s">
        <v>268</v>
      </c>
      <c r="BM78" s="274" t="s">
        <v>268</v>
      </c>
      <c r="BN78" s="274" t="s">
        <v>268</v>
      </c>
      <c r="BO78" s="274" t="s">
        <v>268</v>
      </c>
      <c r="BP78" s="274" t="s">
        <v>268</v>
      </c>
      <c r="BQ78" s="274" t="s">
        <v>268</v>
      </c>
      <c r="BR78" s="274" t="s">
        <v>268</v>
      </c>
      <c r="BS78" s="274" t="s">
        <v>268</v>
      </c>
      <c r="BT78" s="274" t="s">
        <v>268</v>
      </c>
      <c r="BU78" s="274" t="s">
        <v>268</v>
      </c>
      <c r="BV78" s="274" t="s">
        <v>268</v>
      </c>
      <c r="BW78" s="274" t="s">
        <v>268</v>
      </c>
      <c r="BX78" s="274" t="s">
        <v>268</v>
      </c>
      <c r="BY78" s="295">
        <v>15</v>
      </c>
      <c r="BZ78" s="295">
        <v>15</v>
      </c>
      <c r="CA78" s="298" t="s">
        <v>142</v>
      </c>
      <c r="CB78" s="297">
        <v>123</v>
      </c>
      <c r="CC78" s="284">
        <f t="shared" si="6"/>
        <v>0</v>
      </c>
      <c r="CD78" s="295">
        <f t="shared" si="7"/>
        <v>15</v>
      </c>
      <c r="CE78" s="284">
        <f t="shared" si="8"/>
        <v>1</v>
      </c>
      <c r="CF78" s="295">
        <f t="shared" si="9"/>
        <v>0</v>
      </c>
      <c r="CG78" s="274" t="s">
        <v>1817</v>
      </c>
      <c r="CH78" s="274" t="s">
        <v>268</v>
      </c>
      <c r="CI78" s="274" t="s">
        <v>268</v>
      </c>
      <c r="CJ78" s="298" t="s">
        <v>275</v>
      </c>
      <c r="CK78" s="297">
        <v>3</v>
      </c>
      <c r="CL78" s="274" t="s">
        <v>268</v>
      </c>
      <c r="CM78" s="274" t="s">
        <v>268</v>
      </c>
      <c r="CN78" s="274" t="s">
        <v>268</v>
      </c>
      <c r="CO78" s="274" t="s">
        <v>268</v>
      </c>
      <c r="CP78" s="274" t="s">
        <v>268</v>
      </c>
      <c r="CQ78" s="274" t="s">
        <v>268</v>
      </c>
      <c r="CR78" s="274" t="s">
        <v>877</v>
      </c>
      <c r="CS78" s="274">
        <v>7.35</v>
      </c>
      <c r="CT78" s="274" t="s">
        <v>268</v>
      </c>
      <c r="CU78" s="274">
        <v>7.35</v>
      </c>
      <c r="CV78" s="274">
        <v>365</v>
      </c>
      <c r="CW78" s="274" t="s">
        <v>878</v>
      </c>
      <c r="CX78" s="274" t="s">
        <v>835</v>
      </c>
      <c r="CY78" s="274" t="s">
        <v>836</v>
      </c>
      <c r="CZ78" s="274" t="s">
        <v>837</v>
      </c>
      <c r="DA78" s="274" t="s">
        <v>268</v>
      </c>
      <c r="DB78" s="274" t="s">
        <v>268</v>
      </c>
      <c r="DC78" s="274" t="s">
        <v>268</v>
      </c>
      <c r="DD78" s="274" t="s">
        <v>268</v>
      </c>
      <c r="DE78" s="274" t="s">
        <v>268</v>
      </c>
      <c r="DF78" s="274" t="s">
        <v>268</v>
      </c>
      <c r="DG78" s="299">
        <f>IFERROR(IF(CA78="D",IF(CK78="A dispo.",CD78*VLOOKUP('DATI INPUT'!$F$27,TARIFFE_UD,2,FALSE),CD78*VLOOKUP(CK78,TARIFFE_UD,2,FALSE)),CD78*VLOOKUP(CB78-100,TARIFFE_UND,2,FALSE)),0)</f>
        <v>11.879255981742974</v>
      </c>
      <c r="DH78" s="299">
        <f>IFERROR(IF(CA78="D",IF(CK78="A dispo.",CF78*VLOOKUP('DATI INPUT'!$F$27,TARIFFE_UD,3,FALSE),CF78*VLOOKUP(CK78,TARIFFE_UD,3,FALSE)),CF78*VLOOKUP(CB78-100,TARIFFE_UND,3,FALSE)),0)</f>
        <v>0</v>
      </c>
    </row>
    <row r="79" spans="1:112" x14ac:dyDescent="0.25">
      <c r="A79" s="274" t="s">
        <v>2332</v>
      </c>
      <c r="B79" s="274" t="s">
        <v>470</v>
      </c>
      <c r="C79" s="274" t="s">
        <v>2333</v>
      </c>
      <c r="D79" s="274" t="s">
        <v>2334</v>
      </c>
      <c r="E79" s="274" t="s">
        <v>268</v>
      </c>
      <c r="F79" s="274" t="s">
        <v>156</v>
      </c>
      <c r="G79" s="274" t="s">
        <v>2335</v>
      </c>
      <c r="H79" s="274" t="s">
        <v>2201</v>
      </c>
      <c r="I79" s="274" t="s">
        <v>2336</v>
      </c>
      <c r="J79" s="274" t="s">
        <v>274</v>
      </c>
      <c r="K79" s="274" t="s">
        <v>2337</v>
      </c>
      <c r="L79" s="274" t="s">
        <v>984</v>
      </c>
      <c r="M79" s="274" t="s">
        <v>2338</v>
      </c>
      <c r="N79" s="274" t="s">
        <v>984</v>
      </c>
      <c r="O79" s="274" t="s">
        <v>873</v>
      </c>
      <c r="P79" s="274" t="s">
        <v>1922</v>
      </c>
      <c r="Q79" s="274" t="s">
        <v>294</v>
      </c>
      <c r="R79" s="274" t="s">
        <v>268</v>
      </c>
      <c r="S79" s="274" t="s">
        <v>268</v>
      </c>
      <c r="T79" s="274" t="s">
        <v>268</v>
      </c>
      <c r="U79" s="274" t="s">
        <v>268</v>
      </c>
      <c r="V79" s="274" t="s">
        <v>268</v>
      </c>
      <c r="W79" s="274" t="s">
        <v>2338</v>
      </c>
      <c r="X79" s="274" t="s">
        <v>1922</v>
      </c>
      <c r="Y79" s="274" t="s">
        <v>294</v>
      </c>
      <c r="Z79" s="274" t="s">
        <v>268</v>
      </c>
      <c r="AA79" s="274" t="s">
        <v>268</v>
      </c>
      <c r="AB79" s="274" t="s">
        <v>268</v>
      </c>
      <c r="AC79" s="274" t="s">
        <v>268</v>
      </c>
      <c r="AD79" s="274" t="s">
        <v>268</v>
      </c>
      <c r="AE79" s="274" t="s">
        <v>268</v>
      </c>
      <c r="AF79" s="274" t="s">
        <v>268</v>
      </c>
      <c r="AG79" s="274" t="s">
        <v>268</v>
      </c>
      <c r="AH79" s="274" t="s">
        <v>268</v>
      </c>
      <c r="AI79" s="274" t="s">
        <v>268</v>
      </c>
      <c r="AJ79" s="274" t="s">
        <v>268</v>
      </c>
      <c r="AK79" s="274" t="s">
        <v>268</v>
      </c>
      <c r="AL79" s="274" t="s">
        <v>268</v>
      </c>
      <c r="AM79" s="274" t="s">
        <v>268</v>
      </c>
      <c r="AN79" s="274" t="s">
        <v>268</v>
      </c>
      <c r="AO79" s="274" t="s">
        <v>268</v>
      </c>
      <c r="AP79" s="274" t="s">
        <v>268</v>
      </c>
      <c r="AQ79" s="274" t="s">
        <v>268</v>
      </c>
      <c r="AR79" s="274" t="s">
        <v>268</v>
      </c>
      <c r="AS79" s="274" t="s">
        <v>268</v>
      </c>
      <c r="AT79" s="274" t="s">
        <v>268</v>
      </c>
      <c r="AU79" s="274" t="s">
        <v>268</v>
      </c>
      <c r="AV79" s="274" t="s">
        <v>268</v>
      </c>
      <c r="AW79" s="274" t="s">
        <v>268</v>
      </c>
      <c r="AX79" s="274" t="s">
        <v>268</v>
      </c>
      <c r="AY79" s="274" t="s">
        <v>268</v>
      </c>
      <c r="AZ79" s="274" t="s">
        <v>268</v>
      </c>
      <c r="BA79" s="274" t="s">
        <v>268</v>
      </c>
      <c r="BB79" s="274" t="s">
        <v>268</v>
      </c>
      <c r="BC79" s="274" t="s">
        <v>268</v>
      </c>
      <c r="BD79" s="274" t="s">
        <v>268</v>
      </c>
      <c r="BE79" s="274" t="s">
        <v>268</v>
      </c>
      <c r="BF79" s="274" t="s">
        <v>268</v>
      </c>
      <c r="BG79" s="274" t="s">
        <v>268</v>
      </c>
      <c r="BH79" s="274" t="s">
        <v>268</v>
      </c>
      <c r="BI79" s="274" t="s">
        <v>268</v>
      </c>
      <c r="BJ79" s="274" t="s">
        <v>268</v>
      </c>
      <c r="BK79" s="274" t="s">
        <v>268</v>
      </c>
      <c r="BL79" s="274" t="s">
        <v>268</v>
      </c>
      <c r="BM79" s="274" t="s">
        <v>268</v>
      </c>
      <c r="BN79" s="274" t="s">
        <v>268</v>
      </c>
      <c r="BO79" s="274" t="s">
        <v>268</v>
      </c>
      <c r="BP79" s="274" t="s">
        <v>268</v>
      </c>
      <c r="BQ79" s="274" t="s">
        <v>268</v>
      </c>
      <c r="BR79" s="274" t="s">
        <v>268</v>
      </c>
      <c r="BS79" s="274" t="s">
        <v>268</v>
      </c>
      <c r="BT79" s="274" t="s">
        <v>268</v>
      </c>
      <c r="BU79" s="274" t="s">
        <v>268</v>
      </c>
      <c r="BV79" s="274" t="s">
        <v>268</v>
      </c>
      <c r="BW79" s="274" t="s">
        <v>268</v>
      </c>
      <c r="BX79" s="274" t="s">
        <v>268</v>
      </c>
      <c r="BY79" s="295">
        <v>35.6</v>
      </c>
      <c r="BZ79" s="295">
        <v>35.6</v>
      </c>
      <c r="CA79" s="298" t="s">
        <v>142</v>
      </c>
      <c r="CB79" s="297">
        <v>122</v>
      </c>
      <c r="CC79" s="284">
        <f t="shared" si="6"/>
        <v>0</v>
      </c>
      <c r="CD79" s="295">
        <f t="shared" si="7"/>
        <v>35.6</v>
      </c>
      <c r="CE79" s="284">
        <f t="shared" si="8"/>
        <v>0</v>
      </c>
      <c r="CF79" s="295">
        <f t="shared" si="9"/>
        <v>1</v>
      </c>
      <c r="CG79" s="274" t="s">
        <v>876</v>
      </c>
      <c r="CH79" s="274" t="s">
        <v>268</v>
      </c>
      <c r="CI79" s="274" t="s">
        <v>268</v>
      </c>
      <c r="CJ79" s="298" t="s">
        <v>280</v>
      </c>
      <c r="CK79" s="297">
        <v>2</v>
      </c>
      <c r="CL79" s="274" t="s">
        <v>268</v>
      </c>
      <c r="CM79" s="274" t="s">
        <v>268</v>
      </c>
      <c r="CN79" s="274" t="s">
        <v>268</v>
      </c>
      <c r="CO79" s="274" t="s">
        <v>268</v>
      </c>
      <c r="CP79" s="274" t="s">
        <v>268</v>
      </c>
      <c r="CQ79" s="274" t="s">
        <v>268</v>
      </c>
      <c r="CR79" s="274" t="s">
        <v>877</v>
      </c>
      <c r="CS79" s="274">
        <v>68.58</v>
      </c>
      <c r="CT79" s="274" t="s">
        <v>268</v>
      </c>
      <c r="CU79" s="274">
        <v>68.58</v>
      </c>
      <c r="CV79" s="274">
        <v>365</v>
      </c>
      <c r="CW79" s="274" t="s">
        <v>878</v>
      </c>
      <c r="CX79" s="274" t="s">
        <v>835</v>
      </c>
      <c r="CY79" s="274" t="s">
        <v>836</v>
      </c>
      <c r="CZ79" s="274" t="s">
        <v>837</v>
      </c>
      <c r="DA79" s="274" t="s">
        <v>268</v>
      </c>
      <c r="DB79" s="274" t="s">
        <v>268</v>
      </c>
      <c r="DC79" s="274" t="s">
        <v>268</v>
      </c>
      <c r="DD79" s="274" t="s">
        <v>268</v>
      </c>
      <c r="DE79" s="274" t="s">
        <v>268</v>
      </c>
      <c r="DF79" s="274" t="s">
        <v>268</v>
      </c>
      <c r="DG79" s="299">
        <f>IFERROR(IF(CA79="D",IF(CK79="A dispo.",CD79*VLOOKUP('DATI INPUT'!$F$27,TARIFFE_UD,2,FALSE),CD79*VLOOKUP(CK79,TARIFFE_UD,2,FALSE)),CD79*VLOOKUP(CB79-100,TARIFFE_UND,2,FALSE)),0)</f>
        <v>25.582931030311663</v>
      </c>
      <c r="DH79" s="299">
        <f>IFERROR(IF(CA79="D",IF(CK79="A dispo.",CF79*VLOOKUP('DATI INPUT'!$F$27,TARIFFE_UD,3,FALSE),CF79*VLOOKUP(CK79,TARIFFE_UD,3,FALSE)),CF79*VLOOKUP(CB79-100,TARIFFE_UND,3,FALSE)),0)</f>
        <v>46.077822723118445</v>
      </c>
    </row>
    <row r="80" spans="1:112" x14ac:dyDescent="0.25">
      <c r="A80" s="274" t="s">
        <v>2339</v>
      </c>
      <c r="B80" s="274" t="s">
        <v>470</v>
      </c>
      <c r="C80" s="274" t="s">
        <v>2340</v>
      </c>
      <c r="D80" s="274" t="s">
        <v>2334</v>
      </c>
      <c r="E80" s="274" t="s">
        <v>268</v>
      </c>
      <c r="F80" s="274" t="s">
        <v>156</v>
      </c>
      <c r="G80" s="274" t="s">
        <v>2335</v>
      </c>
      <c r="H80" s="274" t="s">
        <v>2201</v>
      </c>
      <c r="I80" s="274" t="s">
        <v>2336</v>
      </c>
      <c r="J80" s="274" t="s">
        <v>274</v>
      </c>
      <c r="K80" s="274" t="s">
        <v>2337</v>
      </c>
      <c r="L80" s="274" t="s">
        <v>984</v>
      </c>
      <c r="M80" s="274" t="s">
        <v>2338</v>
      </c>
      <c r="N80" s="274" t="s">
        <v>984</v>
      </c>
      <c r="O80" s="274" t="s">
        <v>873</v>
      </c>
      <c r="P80" s="274" t="s">
        <v>1922</v>
      </c>
      <c r="Q80" s="274" t="s">
        <v>294</v>
      </c>
      <c r="R80" s="274" t="s">
        <v>268</v>
      </c>
      <c r="S80" s="274" t="s">
        <v>268</v>
      </c>
      <c r="T80" s="274" t="s">
        <v>268</v>
      </c>
      <c r="U80" s="274" t="s">
        <v>268</v>
      </c>
      <c r="V80" s="274" t="s">
        <v>268</v>
      </c>
      <c r="W80" s="274" t="s">
        <v>2341</v>
      </c>
      <c r="X80" s="274" t="s">
        <v>1922</v>
      </c>
      <c r="Y80" s="274" t="s">
        <v>285</v>
      </c>
      <c r="Z80" s="274" t="s">
        <v>268</v>
      </c>
      <c r="AA80" s="274" t="s">
        <v>268</v>
      </c>
      <c r="AB80" s="274" t="s">
        <v>268</v>
      </c>
      <c r="AC80" s="274" t="s">
        <v>268</v>
      </c>
      <c r="AD80" s="274" t="s">
        <v>268</v>
      </c>
      <c r="AE80" s="274" t="s">
        <v>268</v>
      </c>
      <c r="AF80" s="274" t="s">
        <v>268</v>
      </c>
      <c r="AG80" s="274" t="s">
        <v>268</v>
      </c>
      <c r="AH80" s="274" t="s">
        <v>268</v>
      </c>
      <c r="AI80" s="274" t="s">
        <v>268</v>
      </c>
      <c r="AJ80" s="274" t="s">
        <v>268</v>
      </c>
      <c r="AK80" s="274" t="s">
        <v>268</v>
      </c>
      <c r="AL80" s="274" t="s">
        <v>268</v>
      </c>
      <c r="AM80" s="274" t="s">
        <v>268</v>
      </c>
      <c r="AN80" s="274" t="s">
        <v>268</v>
      </c>
      <c r="AO80" s="274" t="s">
        <v>268</v>
      </c>
      <c r="AP80" s="274" t="s">
        <v>268</v>
      </c>
      <c r="AQ80" s="274" t="s">
        <v>268</v>
      </c>
      <c r="AR80" s="274" t="s">
        <v>268</v>
      </c>
      <c r="AS80" s="274" t="s">
        <v>268</v>
      </c>
      <c r="AT80" s="274" t="s">
        <v>268</v>
      </c>
      <c r="AU80" s="274" t="s">
        <v>268</v>
      </c>
      <c r="AV80" s="274" t="s">
        <v>268</v>
      </c>
      <c r="AW80" s="274" t="s">
        <v>268</v>
      </c>
      <c r="AX80" s="274" t="s">
        <v>268</v>
      </c>
      <c r="AY80" s="274" t="s">
        <v>268</v>
      </c>
      <c r="AZ80" s="274" t="s">
        <v>268</v>
      </c>
      <c r="BA80" s="274" t="s">
        <v>268</v>
      </c>
      <c r="BB80" s="274" t="s">
        <v>268</v>
      </c>
      <c r="BC80" s="274" t="s">
        <v>268</v>
      </c>
      <c r="BD80" s="274" t="s">
        <v>268</v>
      </c>
      <c r="BE80" s="274" t="s">
        <v>268</v>
      </c>
      <c r="BF80" s="274" t="s">
        <v>268</v>
      </c>
      <c r="BG80" s="274" t="s">
        <v>268</v>
      </c>
      <c r="BH80" s="274" t="s">
        <v>268</v>
      </c>
      <c r="BI80" s="274" t="s">
        <v>268</v>
      </c>
      <c r="BJ80" s="274" t="s">
        <v>268</v>
      </c>
      <c r="BK80" s="274" t="s">
        <v>268</v>
      </c>
      <c r="BL80" s="274" t="s">
        <v>268</v>
      </c>
      <c r="BM80" s="274" t="s">
        <v>268</v>
      </c>
      <c r="BN80" s="274" t="s">
        <v>268</v>
      </c>
      <c r="BO80" s="274" t="s">
        <v>268</v>
      </c>
      <c r="BP80" s="274" t="s">
        <v>268</v>
      </c>
      <c r="BQ80" s="274" t="s">
        <v>268</v>
      </c>
      <c r="BR80" s="274" t="s">
        <v>268</v>
      </c>
      <c r="BS80" s="274" t="s">
        <v>268</v>
      </c>
      <c r="BT80" s="274" t="s">
        <v>268</v>
      </c>
      <c r="BU80" s="274" t="s">
        <v>268</v>
      </c>
      <c r="BV80" s="274" t="s">
        <v>268</v>
      </c>
      <c r="BW80" s="274" t="s">
        <v>268</v>
      </c>
      <c r="BX80" s="274" t="s">
        <v>268</v>
      </c>
      <c r="BY80" s="295">
        <v>28</v>
      </c>
      <c r="BZ80" s="295">
        <v>28</v>
      </c>
      <c r="CA80" s="298" t="s">
        <v>142</v>
      </c>
      <c r="CB80" s="297">
        <v>122</v>
      </c>
      <c r="CC80" s="284">
        <f t="shared" si="6"/>
        <v>0</v>
      </c>
      <c r="CD80" s="295">
        <f t="shared" si="7"/>
        <v>28</v>
      </c>
      <c r="CE80" s="284">
        <f t="shared" si="8"/>
        <v>0</v>
      </c>
      <c r="CF80" s="295">
        <f t="shared" si="9"/>
        <v>1</v>
      </c>
      <c r="CG80" s="274" t="s">
        <v>876</v>
      </c>
      <c r="CH80" s="274" t="s">
        <v>268</v>
      </c>
      <c r="CI80" s="274" t="s">
        <v>268</v>
      </c>
      <c r="CJ80" s="298" t="s">
        <v>271</v>
      </c>
      <c r="CK80" s="297">
        <v>1</v>
      </c>
      <c r="CL80" s="274" t="s">
        <v>268</v>
      </c>
      <c r="CM80" s="274" t="s">
        <v>268</v>
      </c>
      <c r="CN80" s="274" t="s">
        <v>268</v>
      </c>
      <c r="CO80" s="274" t="s">
        <v>268</v>
      </c>
      <c r="CP80" s="274" t="s">
        <v>268</v>
      </c>
      <c r="CQ80" s="274" t="s">
        <v>2342</v>
      </c>
      <c r="CR80" s="274" t="s">
        <v>877</v>
      </c>
      <c r="CS80" s="274">
        <v>27.92</v>
      </c>
      <c r="CT80" s="274" t="s">
        <v>268</v>
      </c>
      <c r="CU80" s="274">
        <v>27.92</v>
      </c>
      <c r="CV80" s="274">
        <v>365</v>
      </c>
      <c r="CW80" s="274" t="s">
        <v>878</v>
      </c>
      <c r="CX80" s="274" t="s">
        <v>835</v>
      </c>
      <c r="CY80" s="274" t="s">
        <v>836</v>
      </c>
      <c r="CZ80" s="274" t="s">
        <v>837</v>
      </c>
      <c r="DA80" s="274" t="s">
        <v>268</v>
      </c>
      <c r="DB80" s="274" t="s">
        <v>268</v>
      </c>
      <c r="DC80" s="274" t="s">
        <v>268</v>
      </c>
      <c r="DD80" s="274" t="s">
        <v>268</v>
      </c>
      <c r="DE80" s="274" t="s">
        <v>268</v>
      </c>
      <c r="DF80" s="274" t="s">
        <v>268</v>
      </c>
      <c r="DG80" s="299">
        <f>IFERROR(IF(CA80="D",IF(CK80="A dispo.",CD80*VLOOKUP('DATI INPUT'!$F$27,TARIFFE_UD,2,FALSE),CD80*VLOOKUP(CK80,TARIFFE_UD,2,FALSE)),CD80*VLOOKUP(CB80-100,TARIFFE_UND,2,FALSE)),0)</f>
        <v>17.246919795715726</v>
      </c>
      <c r="DH80" s="299">
        <f>IFERROR(IF(CA80="D",IF(CK80="A dispo.",CF80*VLOOKUP('DATI INPUT'!$F$27,TARIFFE_UD,3,FALSE),CF80*VLOOKUP(CK80,TARIFFE_UD,3,FALSE)),CF80*VLOOKUP(CB80-100,TARIFFE_UND,3,FALSE)),0)</f>
        <v>15.164853048114928</v>
      </c>
    </row>
    <row r="81" spans="1:112" hidden="1" x14ac:dyDescent="0.25">
      <c r="A81" s="274" t="s">
        <v>2343</v>
      </c>
      <c r="B81" s="274" t="s">
        <v>925</v>
      </c>
      <c r="C81" s="274" t="s">
        <v>2344</v>
      </c>
      <c r="D81" s="274" t="s">
        <v>2345</v>
      </c>
      <c r="E81" s="274" t="s">
        <v>268</v>
      </c>
      <c r="F81" s="274" t="s">
        <v>156</v>
      </c>
      <c r="G81" s="274" t="s">
        <v>2346</v>
      </c>
      <c r="H81" s="274" t="s">
        <v>1137</v>
      </c>
      <c r="I81" s="274" t="s">
        <v>2347</v>
      </c>
      <c r="J81" s="274" t="s">
        <v>274</v>
      </c>
      <c r="K81" s="274" t="s">
        <v>2348</v>
      </c>
      <c r="L81" s="274" t="s">
        <v>960</v>
      </c>
      <c r="M81" s="274" t="s">
        <v>2349</v>
      </c>
      <c r="N81" s="274" t="s">
        <v>2350</v>
      </c>
      <c r="O81" s="274" t="s">
        <v>1317</v>
      </c>
      <c r="P81" s="274" t="s">
        <v>2351</v>
      </c>
      <c r="Q81" s="274" t="s">
        <v>341</v>
      </c>
      <c r="R81" s="274" t="s">
        <v>268</v>
      </c>
      <c r="S81" s="274" t="s">
        <v>268</v>
      </c>
      <c r="T81" s="274" t="s">
        <v>268</v>
      </c>
      <c r="U81" s="274" t="s">
        <v>268</v>
      </c>
      <c r="V81" s="274" t="s">
        <v>268</v>
      </c>
      <c r="W81" s="274" t="s">
        <v>2352</v>
      </c>
      <c r="X81" s="274" t="s">
        <v>1847</v>
      </c>
      <c r="Y81" s="274" t="s">
        <v>466</v>
      </c>
      <c r="Z81" s="274" t="s">
        <v>268</v>
      </c>
      <c r="AA81" s="274" t="s">
        <v>268</v>
      </c>
      <c r="AB81" s="274" t="s">
        <v>268</v>
      </c>
      <c r="AC81" s="274" t="s">
        <v>268</v>
      </c>
      <c r="AD81" s="274" t="s">
        <v>268</v>
      </c>
      <c r="AE81" s="274" t="s">
        <v>287</v>
      </c>
      <c r="AF81" s="274" t="s">
        <v>1811</v>
      </c>
      <c r="AG81" s="274" t="s">
        <v>875</v>
      </c>
      <c r="AH81" s="274" t="s">
        <v>1848</v>
      </c>
      <c r="AI81" s="274" t="s">
        <v>1138</v>
      </c>
      <c r="AJ81" s="274" t="s">
        <v>268</v>
      </c>
      <c r="AK81" s="274" t="s">
        <v>354</v>
      </c>
      <c r="AL81" s="274" t="s">
        <v>268</v>
      </c>
      <c r="AM81" s="274" t="s">
        <v>288</v>
      </c>
      <c r="AN81" s="274" t="s">
        <v>268</v>
      </c>
      <c r="AO81" s="274" t="s">
        <v>268</v>
      </c>
      <c r="AP81" s="274" t="s">
        <v>268</v>
      </c>
      <c r="AQ81" s="274" t="s">
        <v>268</v>
      </c>
      <c r="AR81" s="274" t="s">
        <v>268</v>
      </c>
      <c r="AS81" s="274" t="s">
        <v>268</v>
      </c>
      <c r="AT81" s="274" t="s">
        <v>268</v>
      </c>
      <c r="AU81" s="274" t="s">
        <v>268</v>
      </c>
      <c r="AV81" s="274" t="s">
        <v>268</v>
      </c>
      <c r="AW81" s="274" t="s">
        <v>268</v>
      </c>
      <c r="AX81" s="274" t="s">
        <v>268</v>
      </c>
      <c r="AY81" s="274" t="s">
        <v>268</v>
      </c>
      <c r="AZ81" s="274" t="s">
        <v>268</v>
      </c>
      <c r="BA81" s="274" t="s">
        <v>268</v>
      </c>
      <c r="BB81" s="274" t="s">
        <v>268</v>
      </c>
      <c r="BC81" s="274" t="s">
        <v>268</v>
      </c>
      <c r="BD81" s="274" t="s">
        <v>268</v>
      </c>
      <c r="BE81" s="274" t="s">
        <v>268</v>
      </c>
      <c r="BF81" s="274" t="s">
        <v>268</v>
      </c>
      <c r="BG81" s="274" t="s">
        <v>268</v>
      </c>
      <c r="BH81" s="274" t="s">
        <v>268</v>
      </c>
      <c r="BI81" s="274" t="s">
        <v>268</v>
      </c>
      <c r="BJ81" s="274" t="s">
        <v>268</v>
      </c>
      <c r="BK81" s="274" t="s">
        <v>268</v>
      </c>
      <c r="BL81" s="274" t="s">
        <v>268</v>
      </c>
      <c r="BM81" s="274" t="s">
        <v>268</v>
      </c>
      <c r="BN81" s="274" t="s">
        <v>268</v>
      </c>
      <c r="BO81" s="274" t="s">
        <v>268</v>
      </c>
      <c r="BP81" s="274" t="s">
        <v>268</v>
      </c>
      <c r="BQ81" s="274" t="s">
        <v>268</v>
      </c>
      <c r="BR81" s="274" t="s">
        <v>268</v>
      </c>
      <c r="BS81" s="274" t="s">
        <v>268</v>
      </c>
      <c r="BT81" s="274" t="s">
        <v>268</v>
      </c>
      <c r="BU81" s="274" t="s">
        <v>268</v>
      </c>
      <c r="BV81" s="274" t="s">
        <v>268</v>
      </c>
      <c r="BW81" s="274" t="s">
        <v>268</v>
      </c>
      <c r="BX81" s="274" t="s">
        <v>268</v>
      </c>
      <c r="BY81" s="295">
        <v>67</v>
      </c>
      <c r="BZ81" s="295">
        <v>67</v>
      </c>
      <c r="CA81" s="298" t="s">
        <v>142</v>
      </c>
      <c r="CB81" s="297">
        <v>122</v>
      </c>
      <c r="CC81" s="284">
        <f t="shared" si="6"/>
        <v>0</v>
      </c>
      <c r="CD81" s="295">
        <f t="shared" si="7"/>
        <v>67</v>
      </c>
      <c r="CE81" s="284">
        <f t="shared" si="8"/>
        <v>0</v>
      </c>
      <c r="CF81" s="295">
        <f t="shared" si="9"/>
        <v>1</v>
      </c>
      <c r="CG81" s="274" t="s">
        <v>876</v>
      </c>
      <c r="CH81" s="274" t="s">
        <v>268</v>
      </c>
      <c r="CI81" s="274" t="s">
        <v>268</v>
      </c>
      <c r="CJ81" s="298" t="s">
        <v>268</v>
      </c>
      <c r="CK81" s="298" t="s">
        <v>736</v>
      </c>
      <c r="CL81" s="274" t="s">
        <v>268</v>
      </c>
      <c r="CM81" s="274" t="s">
        <v>268</v>
      </c>
      <c r="CN81" s="274" t="s">
        <v>268</v>
      </c>
      <c r="CO81" s="274" t="s">
        <v>268</v>
      </c>
      <c r="CP81" s="274" t="s">
        <v>268</v>
      </c>
      <c r="CQ81" s="274" t="s">
        <v>268</v>
      </c>
      <c r="CR81" s="274" t="s">
        <v>877</v>
      </c>
      <c r="CS81" s="274">
        <v>85.39</v>
      </c>
      <c r="CT81" s="274" t="s">
        <v>268</v>
      </c>
      <c r="CU81" s="274">
        <v>85.39</v>
      </c>
      <c r="CV81" s="274">
        <v>365</v>
      </c>
      <c r="CW81" s="274" t="s">
        <v>878</v>
      </c>
      <c r="CX81" s="274" t="s">
        <v>835</v>
      </c>
      <c r="CY81" s="274" t="s">
        <v>836</v>
      </c>
      <c r="CZ81" s="274" t="s">
        <v>837</v>
      </c>
      <c r="DA81" s="274" t="s">
        <v>268</v>
      </c>
      <c r="DB81" s="274" t="s">
        <v>268</v>
      </c>
      <c r="DC81" s="274" t="s">
        <v>268</v>
      </c>
      <c r="DD81" s="274" t="s">
        <v>268</v>
      </c>
      <c r="DE81" s="274" t="s">
        <v>268</v>
      </c>
      <c r="DF81" s="274" t="s">
        <v>268</v>
      </c>
      <c r="DG81" s="299">
        <f>IFERROR(IF(CA81="D",IF(CK81="A dispo.",CD81*VLOOKUP('DATI INPUT'!$F$27,TARIFFE_UD,2,FALSE),CD81*VLOOKUP(CK81,TARIFFE_UD,2,FALSE)),CD81*VLOOKUP(CB81-100,TARIFFE_UND,2,FALSE)),0)</f>
        <v>53.060676718451944</v>
      </c>
      <c r="DH81" s="299">
        <f>IFERROR(IF(CA81="D",IF(CK81="A dispo.",CF81*VLOOKUP('DATI INPUT'!$F$27,TARIFFE_UD,3,FALSE),CF81*VLOOKUP(CK81,TARIFFE_UD,3,FALSE)),CF81*VLOOKUP(CB81-100,TARIFFE_UND,3,FALSE)),0)</f>
        <v>60.367780403072892</v>
      </c>
    </row>
    <row r="82" spans="1:112" hidden="1" x14ac:dyDescent="0.25">
      <c r="A82" s="274" t="s">
        <v>2353</v>
      </c>
      <c r="B82" s="274" t="s">
        <v>925</v>
      </c>
      <c r="C82" s="274" t="s">
        <v>2354</v>
      </c>
      <c r="D82" s="274" t="s">
        <v>2345</v>
      </c>
      <c r="E82" s="274" t="s">
        <v>268</v>
      </c>
      <c r="F82" s="274" t="s">
        <v>156</v>
      </c>
      <c r="G82" s="274" t="s">
        <v>2346</v>
      </c>
      <c r="H82" s="274" t="s">
        <v>1137</v>
      </c>
      <c r="I82" s="274" t="s">
        <v>2347</v>
      </c>
      <c r="J82" s="274" t="s">
        <v>274</v>
      </c>
      <c r="K82" s="274" t="s">
        <v>2348</v>
      </c>
      <c r="L82" s="274" t="s">
        <v>960</v>
      </c>
      <c r="M82" s="274" t="s">
        <v>2349</v>
      </c>
      <c r="N82" s="274" t="s">
        <v>2350</v>
      </c>
      <c r="O82" s="274" t="s">
        <v>1317</v>
      </c>
      <c r="P82" s="274" t="s">
        <v>2351</v>
      </c>
      <c r="Q82" s="274" t="s">
        <v>341</v>
      </c>
      <c r="R82" s="274" t="s">
        <v>268</v>
      </c>
      <c r="S82" s="274" t="s">
        <v>268</v>
      </c>
      <c r="T82" s="274" t="s">
        <v>268</v>
      </c>
      <c r="U82" s="274" t="s">
        <v>268</v>
      </c>
      <c r="V82" s="274" t="s">
        <v>268</v>
      </c>
      <c r="W82" s="274" t="s">
        <v>2352</v>
      </c>
      <c r="X82" s="274" t="s">
        <v>1847</v>
      </c>
      <c r="Y82" s="274" t="s">
        <v>466</v>
      </c>
      <c r="Z82" s="274" t="s">
        <v>268</v>
      </c>
      <c r="AA82" s="274" t="s">
        <v>268</v>
      </c>
      <c r="AB82" s="274" t="s">
        <v>268</v>
      </c>
      <c r="AC82" s="274" t="s">
        <v>268</v>
      </c>
      <c r="AD82" s="274" t="s">
        <v>268</v>
      </c>
      <c r="AE82" s="274" t="s">
        <v>287</v>
      </c>
      <c r="AF82" s="274" t="s">
        <v>1811</v>
      </c>
      <c r="AG82" s="274" t="s">
        <v>875</v>
      </c>
      <c r="AH82" s="274" t="s">
        <v>1848</v>
      </c>
      <c r="AI82" s="274" t="s">
        <v>1138</v>
      </c>
      <c r="AJ82" s="274" t="s">
        <v>268</v>
      </c>
      <c r="AK82" s="274" t="s">
        <v>354</v>
      </c>
      <c r="AL82" s="274" t="s">
        <v>268</v>
      </c>
      <c r="AM82" s="274" t="s">
        <v>288</v>
      </c>
      <c r="AN82" s="274" t="s">
        <v>268</v>
      </c>
      <c r="AO82" s="274" t="s">
        <v>268</v>
      </c>
      <c r="AP82" s="274" t="s">
        <v>268</v>
      </c>
      <c r="AQ82" s="274" t="s">
        <v>268</v>
      </c>
      <c r="AR82" s="274" t="s">
        <v>268</v>
      </c>
      <c r="AS82" s="274" t="s">
        <v>268</v>
      </c>
      <c r="AT82" s="274" t="s">
        <v>268</v>
      </c>
      <c r="AU82" s="274" t="s">
        <v>268</v>
      </c>
      <c r="AV82" s="274" t="s">
        <v>268</v>
      </c>
      <c r="AW82" s="274" t="s">
        <v>268</v>
      </c>
      <c r="AX82" s="274" t="s">
        <v>268</v>
      </c>
      <c r="AY82" s="274" t="s">
        <v>268</v>
      </c>
      <c r="AZ82" s="274" t="s">
        <v>268</v>
      </c>
      <c r="BA82" s="274" t="s">
        <v>268</v>
      </c>
      <c r="BB82" s="274" t="s">
        <v>268</v>
      </c>
      <c r="BC82" s="274" t="s">
        <v>268</v>
      </c>
      <c r="BD82" s="274" t="s">
        <v>268</v>
      </c>
      <c r="BE82" s="274" t="s">
        <v>268</v>
      </c>
      <c r="BF82" s="274" t="s">
        <v>268</v>
      </c>
      <c r="BG82" s="274" t="s">
        <v>268</v>
      </c>
      <c r="BH82" s="274" t="s">
        <v>268</v>
      </c>
      <c r="BI82" s="274" t="s">
        <v>268</v>
      </c>
      <c r="BJ82" s="274" t="s">
        <v>268</v>
      </c>
      <c r="BK82" s="274" t="s">
        <v>268</v>
      </c>
      <c r="BL82" s="274" t="s">
        <v>268</v>
      </c>
      <c r="BM82" s="274" t="s">
        <v>268</v>
      </c>
      <c r="BN82" s="274" t="s">
        <v>268</v>
      </c>
      <c r="BO82" s="274" t="s">
        <v>268</v>
      </c>
      <c r="BP82" s="274" t="s">
        <v>268</v>
      </c>
      <c r="BQ82" s="274" t="s">
        <v>268</v>
      </c>
      <c r="BR82" s="274" t="s">
        <v>268</v>
      </c>
      <c r="BS82" s="274" t="s">
        <v>268</v>
      </c>
      <c r="BT82" s="274" t="s">
        <v>268</v>
      </c>
      <c r="BU82" s="274" t="s">
        <v>268</v>
      </c>
      <c r="BV82" s="274" t="s">
        <v>268</v>
      </c>
      <c r="BW82" s="274" t="s">
        <v>268</v>
      </c>
      <c r="BX82" s="274" t="s">
        <v>268</v>
      </c>
      <c r="BY82" s="295">
        <v>80</v>
      </c>
      <c r="BZ82" s="295">
        <v>80</v>
      </c>
      <c r="CA82" s="298" t="s">
        <v>142</v>
      </c>
      <c r="CB82" s="297">
        <v>122</v>
      </c>
      <c r="CC82" s="284">
        <f t="shared" si="6"/>
        <v>0</v>
      </c>
      <c r="CD82" s="295">
        <f t="shared" si="7"/>
        <v>80</v>
      </c>
      <c r="CE82" s="284">
        <f t="shared" si="8"/>
        <v>0</v>
      </c>
      <c r="CF82" s="295">
        <f t="shared" si="9"/>
        <v>1</v>
      </c>
      <c r="CG82" s="274" t="s">
        <v>876</v>
      </c>
      <c r="CH82" s="274" t="s">
        <v>268</v>
      </c>
      <c r="CI82" s="274" t="s">
        <v>268</v>
      </c>
      <c r="CJ82" s="298" t="s">
        <v>268</v>
      </c>
      <c r="CK82" s="298" t="s">
        <v>736</v>
      </c>
      <c r="CL82" s="274" t="s">
        <v>268</v>
      </c>
      <c r="CM82" s="274" t="s">
        <v>268</v>
      </c>
      <c r="CN82" s="274" t="s">
        <v>268</v>
      </c>
      <c r="CO82" s="274" t="s">
        <v>268</v>
      </c>
      <c r="CP82" s="274" t="s">
        <v>268</v>
      </c>
      <c r="CQ82" s="274" t="s">
        <v>2355</v>
      </c>
      <c r="CR82" s="274" t="s">
        <v>877</v>
      </c>
      <c r="CS82" s="274">
        <v>91.76</v>
      </c>
      <c r="CT82" s="274" t="s">
        <v>268</v>
      </c>
      <c r="CU82" s="274">
        <v>91.76</v>
      </c>
      <c r="CV82" s="274">
        <v>365</v>
      </c>
      <c r="CW82" s="274" t="s">
        <v>878</v>
      </c>
      <c r="CX82" s="274" t="s">
        <v>835</v>
      </c>
      <c r="CY82" s="274" t="s">
        <v>836</v>
      </c>
      <c r="CZ82" s="274" t="s">
        <v>837</v>
      </c>
      <c r="DA82" s="274" t="s">
        <v>268</v>
      </c>
      <c r="DB82" s="274" t="s">
        <v>268</v>
      </c>
      <c r="DC82" s="274" t="s">
        <v>268</v>
      </c>
      <c r="DD82" s="274" t="s">
        <v>268</v>
      </c>
      <c r="DE82" s="274" t="s">
        <v>268</v>
      </c>
      <c r="DF82" s="274" t="s">
        <v>268</v>
      </c>
      <c r="DG82" s="299">
        <f>IFERROR(IF(CA82="D",IF(CK82="A dispo.",CD82*VLOOKUP('DATI INPUT'!$F$27,TARIFFE_UD,2,FALSE),CD82*VLOOKUP(CK82,TARIFFE_UD,2,FALSE)),CD82*VLOOKUP(CB82-100,TARIFFE_UND,2,FALSE)),0)</f>
        <v>63.356031902629191</v>
      </c>
      <c r="DH82" s="299">
        <f>IFERROR(IF(CA82="D",IF(CK82="A dispo.",CF82*VLOOKUP('DATI INPUT'!$F$27,TARIFFE_UD,3,FALSE),CF82*VLOOKUP(CK82,TARIFFE_UD,3,FALSE)),CF82*VLOOKUP(CB82-100,TARIFFE_UND,3,FALSE)),0)</f>
        <v>60.367780403072892</v>
      </c>
    </row>
    <row r="83" spans="1:112" hidden="1" x14ac:dyDescent="0.25">
      <c r="A83" s="274" t="s">
        <v>2356</v>
      </c>
      <c r="B83" s="274" t="s">
        <v>925</v>
      </c>
      <c r="C83" s="274" t="s">
        <v>2357</v>
      </c>
      <c r="D83" s="274" t="s">
        <v>2345</v>
      </c>
      <c r="E83" s="274" t="s">
        <v>268</v>
      </c>
      <c r="F83" s="274" t="s">
        <v>156</v>
      </c>
      <c r="G83" s="274" t="s">
        <v>2346</v>
      </c>
      <c r="H83" s="274" t="s">
        <v>1137</v>
      </c>
      <c r="I83" s="274" t="s">
        <v>2347</v>
      </c>
      <c r="J83" s="274" t="s">
        <v>274</v>
      </c>
      <c r="K83" s="274" t="s">
        <v>2348</v>
      </c>
      <c r="L83" s="274" t="s">
        <v>960</v>
      </c>
      <c r="M83" s="274" t="s">
        <v>2349</v>
      </c>
      <c r="N83" s="274" t="s">
        <v>2350</v>
      </c>
      <c r="O83" s="274" t="s">
        <v>1317</v>
      </c>
      <c r="P83" s="274" t="s">
        <v>2351</v>
      </c>
      <c r="Q83" s="274" t="s">
        <v>341</v>
      </c>
      <c r="R83" s="274" t="s">
        <v>268</v>
      </c>
      <c r="S83" s="274" t="s">
        <v>268</v>
      </c>
      <c r="T83" s="274" t="s">
        <v>268</v>
      </c>
      <c r="U83" s="274" t="s">
        <v>268</v>
      </c>
      <c r="V83" s="274" t="s">
        <v>268</v>
      </c>
      <c r="W83" s="274" t="s">
        <v>2352</v>
      </c>
      <c r="X83" s="274" t="s">
        <v>1847</v>
      </c>
      <c r="Y83" s="274" t="s">
        <v>466</v>
      </c>
      <c r="Z83" s="274" t="s">
        <v>268</v>
      </c>
      <c r="AA83" s="274" t="s">
        <v>268</v>
      </c>
      <c r="AB83" s="274" t="s">
        <v>268</v>
      </c>
      <c r="AC83" s="274" t="s">
        <v>268</v>
      </c>
      <c r="AD83" s="274" t="s">
        <v>268</v>
      </c>
      <c r="AE83" s="274" t="s">
        <v>287</v>
      </c>
      <c r="AF83" s="274" t="s">
        <v>1811</v>
      </c>
      <c r="AG83" s="274" t="s">
        <v>875</v>
      </c>
      <c r="AH83" s="274" t="s">
        <v>1848</v>
      </c>
      <c r="AI83" s="274" t="s">
        <v>1138</v>
      </c>
      <c r="AJ83" s="274" t="s">
        <v>268</v>
      </c>
      <c r="AK83" s="274" t="s">
        <v>395</v>
      </c>
      <c r="AL83" s="274" t="s">
        <v>268</v>
      </c>
      <c r="AM83" s="274" t="s">
        <v>288</v>
      </c>
      <c r="AN83" s="274" t="s">
        <v>268</v>
      </c>
      <c r="AO83" s="274" t="s">
        <v>268</v>
      </c>
      <c r="AP83" s="274" t="s">
        <v>268</v>
      </c>
      <c r="AQ83" s="274" t="s">
        <v>268</v>
      </c>
      <c r="AR83" s="274" t="s">
        <v>268</v>
      </c>
      <c r="AS83" s="274" t="s">
        <v>268</v>
      </c>
      <c r="AT83" s="274" t="s">
        <v>268</v>
      </c>
      <c r="AU83" s="274" t="s">
        <v>268</v>
      </c>
      <c r="AV83" s="274" t="s">
        <v>268</v>
      </c>
      <c r="AW83" s="274" t="s">
        <v>268</v>
      </c>
      <c r="AX83" s="274" t="s">
        <v>268</v>
      </c>
      <c r="AY83" s="274" t="s">
        <v>268</v>
      </c>
      <c r="AZ83" s="274" t="s">
        <v>268</v>
      </c>
      <c r="BA83" s="274" t="s">
        <v>268</v>
      </c>
      <c r="BB83" s="274" t="s">
        <v>268</v>
      </c>
      <c r="BC83" s="274" t="s">
        <v>268</v>
      </c>
      <c r="BD83" s="274" t="s">
        <v>268</v>
      </c>
      <c r="BE83" s="274" t="s">
        <v>268</v>
      </c>
      <c r="BF83" s="274" t="s">
        <v>268</v>
      </c>
      <c r="BG83" s="274" t="s">
        <v>268</v>
      </c>
      <c r="BH83" s="274" t="s">
        <v>268</v>
      </c>
      <c r="BI83" s="274" t="s">
        <v>268</v>
      </c>
      <c r="BJ83" s="274" t="s">
        <v>268</v>
      </c>
      <c r="BK83" s="274" t="s">
        <v>268</v>
      </c>
      <c r="BL83" s="274" t="s">
        <v>268</v>
      </c>
      <c r="BM83" s="274" t="s">
        <v>268</v>
      </c>
      <c r="BN83" s="274" t="s">
        <v>268</v>
      </c>
      <c r="BO83" s="274" t="s">
        <v>268</v>
      </c>
      <c r="BP83" s="274" t="s">
        <v>268</v>
      </c>
      <c r="BQ83" s="274" t="s">
        <v>268</v>
      </c>
      <c r="BR83" s="274" t="s">
        <v>268</v>
      </c>
      <c r="BS83" s="274" t="s">
        <v>268</v>
      </c>
      <c r="BT83" s="274" t="s">
        <v>268</v>
      </c>
      <c r="BU83" s="274" t="s">
        <v>268</v>
      </c>
      <c r="BV83" s="274" t="s">
        <v>268</v>
      </c>
      <c r="BW83" s="274" t="s">
        <v>268</v>
      </c>
      <c r="BX83" s="274" t="s">
        <v>268</v>
      </c>
      <c r="BY83" s="295">
        <v>18</v>
      </c>
      <c r="BZ83" s="295">
        <v>18</v>
      </c>
      <c r="CA83" s="298" t="s">
        <v>142</v>
      </c>
      <c r="CB83" s="297">
        <v>123</v>
      </c>
      <c r="CC83" s="284">
        <f t="shared" si="6"/>
        <v>0</v>
      </c>
      <c r="CD83" s="295">
        <f t="shared" si="7"/>
        <v>18</v>
      </c>
      <c r="CE83" s="284">
        <f t="shared" si="8"/>
        <v>1</v>
      </c>
      <c r="CF83" s="295">
        <f t="shared" si="9"/>
        <v>0</v>
      </c>
      <c r="CG83" s="274" t="s">
        <v>1817</v>
      </c>
      <c r="CH83" s="274" t="s">
        <v>268</v>
      </c>
      <c r="CI83" s="274" t="s">
        <v>268</v>
      </c>
      <c r="CJ83" s="298" t="s">
        <v>268</v>
      </c>
      <c r="CK83" s="298" t="s">
        <v>736</v>
      </c>
      <c r="CL83" s="274" t="s">
        <v>268</v>
      </c>
      <c r="CM83" s="274" t="s">
        <v>268</v>
      </c>
      <c r="CN83" s="274" t="s">
        <v>268</v>
      </c>
      <c r="CO83" s="274" t="s">
        <v>268</v>
      </c>
      <c r="CP83" s="274" t="s">
        <v>268</v>
      </c>
      <c r="CQ83" s="274" t="s">
        <v>268</v>
      </c>
      <c r="CR83" s="274" t="s">
        <v>877</v>
      </c>
      <c r="CS83" s="274">
        <v>8.82</v>
      </c>
      <c r="CT83" s="274" t="s">
        <v>268</v>
      </c>
      <c r="CU83" s="274">
        <v>8.82</v>
      </c>
      <c r="CV83" s="274">
        <v>365</v>
      </c>
      <c r="CW83" s="274" t="s">
        <v>878</v>
      </c>
      <c r="CX83" s="274" t="s">
        <v>835</v>
      </c>
      <c r="CY83" s="274" t="s">
        <v>836</v>
      </c>
      <c r="CZ83" s="274" t="s">
        <v>837</v>
      </c>
      <c r="DA83" s="274" t="s">
        <v>268</v>
      </c>
      <c r="DB83" s="274" t="s">
        <v>268</v>
      </c>
      <c r="DC83" s="274" t="s">
        <v>268</v>
      </c>
      <c r="DD83" s="274" t="s">
        <v>268</v>
      </c>
      <c r="DE83" s="274" t="s">
        <v>268</v>
      </c>
      <c r="DF83" s="274" t="s">
        <v>268</v>
      </c>
      <c r="DG83" s="299">
        <f>IFERROR(IF(CA83="D",IF(CK83="A dispo.",CD83*VLOOKUP('DATI INPUT'!$F$27,TARIFFE_UD,2,FALSE),CD83*VLOOKUP(CK83,TARIFFE_UD,2,FALSE)),CD83*VLOOKUP(CB83-100,TARIFFE_UND,2,FALSE)),0)</f>
        <v>14.255107178091567</v>
      </c>
      <c r="DH83" s="299">
        <f>IFERROR(IF(CA83="D",IF(CK83="A dispo.",CF83*VLOOKUP('DATI INPUT'!$F$27,TARIFFE_UD,3,FALSE),CF83*VLOOKUP(CK83,TARIFFE_UD,3,FALSE)),CF83*VLOOKUP(CB83-100,TARIFFE_UND,3,FALSE)),0)</f>
        <v>0</v>
      </c>
    </row>
    <row r="84" spans="1:112" x14ac:dyDescent="0.25">
      <c r="A84" s="274" t="s">
        <v>2358</v>
      </c>
      <c r="B84" s="274" t="s">
        <v>1344</v>
      </c>
      <c r="C84" s="274" t="s">
        <v>2359</v>
      </c>
      <c r="D84" s="274" t="s">
        <v>2360</v>
      </c>
      <c r="E84" s="274" t="s">
        <v>268</v>
      </c>
      <c r="F84" s="274" t="s">
        <v>156</v>
      </c>
      <c r="G84" s="274" t="s">
        <v>2361</v>
      </c>
      <c r="H84" s="274" t="s">
        <v>2201</v>
      </c>
      <c r="I84" s="274" t="s">
        <v>2362</v>
      </c>
      <c r="J84" s="274" t="s">
        <v>156</v>
      </c>
      <c r="K84" s="274" t="s">
        <v>2363</v>
      </c>
      <c r="L84" s="274" t="s">
        <v>984</v>
      </c>
      <c r="M84" s="274" t="s">
        <v>2364</v>
      </c>
      <c r="N84" s="274" t="s">
        <v>2365</v>
      </c>
      <c r="O84" s="274" t="s">
        <v>2366</v>
      </c>
      <c r="P84" s="274" t="s">
        <v>2367</v>
      </c>
      <c r="Q84" s="274" t="s">
        <v>1384</v>
      </c>
      <c r="R84" s="274" t="s">
        <v>268</v>
      </c>
      <c r="S84" s="274" t="s">
        <v>268</v>
      </c>
      <c r="T84" s="274" t="s">
        <v>268</v>
      </c>
      <c r="U84" s="274" t="s">
        <v>268</v>
      </c>
      <c r="V84" s="274" t="s">
        <v>268</v>
      </c>
      <c r="W84" s="274" t="s">
        <v>2274</v>
      </c>
      <c r="X84" s="274" t="s">
        <v>1310</v>
      </c>
      <c r="Y84" s="274" t="s">
        <v>386</v>
      </c>
      <c r="Z84" s="274" t="s">
        <v>268</v>
      </c>
      <c r="AA84" s="274" t="s">
        <v>268</v>
      </c>
      <c r="AB84" s="274" t="s">
        <v>268</v>
      </c>
      <c r="AC84" s="274" t="s">
        <v>268</v>
      </c>
      <c r="AD84" s="274" t="s">
        <v>268</v>
      </c>
      <c r="AE84" s="274" t="s">
        <v>287</v>
      </c>
      <c r="AF84" s="274" t="s">
        <v>1811</v>
      </c>
      <c r="AG84" s="274" t="s">
        <v>875</v>
      </c>
      <c r="AH84" s="274" t="s">
        <v>394</v>
      </c>
      <c r="AI84" s="274" t="s">
        <v>2275</v>
      </c>
      <c r="AJ84" s="274" t="s">
        <v>268</v>
      </c>
      <c r="AK84" s="274" t="s">
        <v>382</v>
      </c>
      <c r="AL84" s="274" t="s">
        <v>268</v>
      </c>
      <c r="AM84" s="274" t="s">
        <v>288</v>
      </c>
      <c r="AN84" s="274" t="s">
        <v>268</v>
      </c>
      <c r="AO84" s="274" t="s">
        <v>268</v>
      </c>
      <c r="AP84" s="274" t="s">
        <v>268</v>
      </c>
      <c r="AQ84" s="274" t="s">
        <v>268</v>
      </c>
      <c r="AR84" s="274" t="s">
        <v>268</v>
      </c>
      <c r="AS84" s="274" t="s">
        <v>268</v>
      </c>
      <c r="AT84" s="274" t="s">
        <v>268</v>
      </c>
      <c r="AU84" s="274" t="s">
        <v>268</v>
      </c>
      <c r="AV84" s="274" t="s">
        <v>268</v>
      </c>
      <c r="AW84" s="274" t="s">
        <v>268</v>
      </c>
      <c r="AX84" s="274" t="s">
        <v>268</v>
      </c>
      <c r="AY84" s="274" t="s">
        <v>268</v>
      </c>
      <c r="AZ84" s="274" t="s">
        <v>268</v>
      </c>
      <c r="BA84" s="274" t="s">
        <v>268</v>
      </c>
      <c r="BB84" s="274" t="s">
        <v>268</v>
      </c>
      <c r="BC84" s="274" t="s">
        <v>268</v>
      </c>
      <c r="BD84" s="274" t="s">
        <v>268</v>
      </c>
      <c r="BE84" s="274" t="s">
        <v>268</v>
      </c>
      <c r="BF84" s="274" t="s">
        <v>268</v>
      </c>
      <c r="BG84" s="274" t="s">
        <v>268</v>
      </c>
      <c r="BH84" s="274" t="s">
        <v>268</v>
      </c>
      <c r="BI84" s="274" t="s">
        <v>268</v>
      </c>
      <c r="BJ84" s="274" t="s">
        <v>268</v>
      </c>
      <c r="BK84" s="274" t="s">
        <v>268</v>
      </c>
      <c r="BL84" s="274" t="s">
        <v>268</v>
      </c>
      <c r="BM84" s="274" t="s">
        <v>268</v>
      </c>
      <c r="BN84" s="274" t="s">
        <v>268</v>
      </c>
      <c r="BO84" s="274" t="s">
        <v>268</v>
      </c>
      <c r="BP84" s="274" t="s">
        <v>268</v>
      </c>
      <c r="BQ84" s="274" t="s">
        <v>268</v>
      </c>
      <c r="BR84" s="274" t="s">
        <v>268</v>
      </c>
      <c r="BS84" s="274" t="s">
        <v>268</v>
      </c>
      <c r="BT84" s="274" t="s">
        <v>268</v>
      </c>
      <c r="BU84" s="274" t="s">
        <v>268</v>
      </c>
      <c r="BV84" s="274" t="s">
        <v>268</v>
      </c>
      <c r="BW84" s="274" t="s">
        <v>268</v>
      </c>
      <c r="BX84" s="274" t="s">
        <v>268</v>
      </c>
      <c r="BY84" s="295">
        <v>103.79</v>
      </c>
      <c r="BZ84" s="295">
        <v>103.79</v>
      </c>
      <c r="CA84" s="298" t="s">
        <v>142</v>
      </c>
      <c r="CB84" s="297">
        <v>122</v>
      </c>
      <c r="CC84" s="284">
        <f t="shared" si="6"/>
        <v>0</v>
      </c>
      <c r="CD84" s="295">
        <f t="shared" si="7"/>
        <v>103.79</v>
      </c>
      <c r="CE84" s="284">
        <f t="shared" si="8"/>
        <v>0</v>
      </c>
      <c r="CF84" s="295">
        <f t="shared" si="9"/>
        <v>1</v>
      </c>
      <c r="CG84" s="274" t="s">
        <v>876</v>
      </c>
      <c r="CH84" s="274" t="s">
        <v>268</v>
      </c>
      <c r="CI84" s="274" t="s">
        <v>268</v>
      </c>
      <c r="CJ84" s="298" t="s">
        <v>280</v>
      </c>
      <c r="CK84" s="297">
        <v>2</v>
      </c>
      <c r="CL84" s="274" t="s">
        <v>268</v>
      </c>
      <c r="CM84" s="274" t="s">
        <v>268</v>
      </c>
      <c r="CN84" s="274" t="s">
        <v>268</v>
      </c>
      <c r="CO84" s="274" t="s">
        <v>268</v>
      </c>
      <c r="CP84" s="274" t="s">
        <v>268</v>
      </c>
      <c r="CQ84" s="274" t="s">
        <v>2368</v>
      </c>
      <c r="CR84" s="274" t="s">
        <v>877</v>
      </c>
      <c r="CS84" s="274">
        <v>99.27</v>
      </c>
      <c r="CT84" s="274" t="s">
        <v>268</v>
      </c>
      <c r="CU84" s="274">
        <v>99.27</v>
      </c>
      <c r="CV84" s="274">
        <v>365</v>
      </c>
      <c r="CW84" s="274" t="s">
        <v>878</v>
      </c>
      <c r="CX84" s="274" t="s">
        <v>835</v>
      </c>
      <c r="CY84" s="274" t="s">
        <v>836</v>
      </c>
      <c r="CZ84" s="274" t="s">
        <v>837</v>
      </c>
      <c r="DA84" s="274" t="s">
        <v>268</v>
      </c>
      <c r="DB84" s="274" t="s">
        <v>268</v>
      </c>
      <c r="DC84" s="274" t="s">
        <v>268</v>
      </c>
      <c r="DD84" s="274" t="s">
        <v>268</v>
      </c>
      <c r="DE84" s="274" t="s">
        <v>268</v>
      </c>
      <c r="DF84" s="274" t="s">
        <v>268</v>
      </c>
      <c r="DG84" s="299">
        <f>IFERROR(IF(CA84="D",IF(CK84="A dispo.",CD84*VLOOKUP('DATI INPUT'!$F$27,TARIFFE_UD,2,FALSE),CD84*VLOOKUP(CK84,TARIFFE_UD,2,FALSE)),CD84*VLOOKUP(CB84-100,TARIFFE_UND,2,FALSE)),0)</f>
        <v>74.585741899888973</v>
      </c>
      <c r="DH84" s="299">
        <f>IFERROR(IF(CA84="D",IF(CK84="A dispo.",CF84*VLOOKUP('DATI INPUT'!$F$27,TARIFFE_UD,3,FALSE),CF84*VLOOKUP(CK84,TARIFFE_UD,3,FALSE)),CF84*VLOOKUP(CB84-100,TARIFFE_UND,3,FALSE)),0)</f>
        <v>46.077822723118445</v>
      </c>
    </row>
    <row r="85" spans="1:112" x14ac:dyDescent="0.25">
      <c r="A85" s="274" t="s">
        <v>2369</v>
      </c>
      <c r="B85" s="274" t="s">
        <v>1344</v>
      </c>
      <c r="C85" s="274" t="s">
        <v>2370</v>
      </c>
      <c r="D85" s="274" t="s">
        <v>2360</v>
      </c>
      <c r="E85" s="274" t="s">
        <v>268</v>
      </c>
      <c r="F85" s="274" t="s">
        <v>156</v>
      </c>
      <c r="G85" s="274" t="s">
        <v>2361</v>
      </c>
      <c r="H85" s="274" t="s">
        <v>2201</v>
      </c>
      <c r="I85" s="274" t="s">
        <v>2362</v>
      </c>
      <c r="J85" s="274" t="s">
        <v>156</v>
      </c>
      <c r="K85" s="274" t="s">
        <v>2363</v>
      </c>
      <c r="L85" s="274" t="s">
        <v>984</v>
      </c>
      <c r="M85" s="274" t="s">
        <v>2364</v>
      </c>
      <c r="N85" s="274" t="s">
        <v>2365</v>
      </c>
      <c r="O85" s="274" t="s">
        <v>2366</v>
      </c>
      <c r="P85" s="274" t="s">
        <v>2367</v>
      </c>
      <c r="Q85" s="274" t="s">
        <v>1384</v>
      </c>
      <c r="R85" s="274" t="s">
        <v>268</v>
      </c>
      <c r="S85" s="274" t="s">
        <v>268</v>
      </c>
      <c r="T85" s="274" t="s">
        <v>268</v>
      </c>
      <c r="U85" s="274" t="s">
        <v>268</v>
      </c>
      <c r="V85" s="274" t="s">
        <v>268</v>
      </c>
      <c r="W85" s="274" t="s">
        <v>2274</v>
      </c>
      <c r="X85" s="274" t="s">
        <v>1310</v>
      </c>
      <c r="Y85" s="274" t="s">
        <v>386</v>
      </c>
      <c r="Z85" s="274" t="s">
        <v>268</v>
      </c>
      <c r="AA85" s="274" t="s">
        <v>268</v>
      </c>
      <c r="AB85" s="274" t="s">
        <v>268</v>
      </c>
      <c r="AC85" s="274" t="s">
        <v>268</v>
      </c>
      <c r="AD85" s="274" t="s">
        <v>268</v>
      </c>
      <c r="AE85" s="274" t="s">
        <v>287</v>
      </c>
      <c r="AF85" s="274" t="s">
        <v>1811</v>
      </c>
      <c r="AG85" s="274" t="s">
        <v>875</v>
      </c>
      <c r="AH85" s="274" t="s">
        <v>394</v>
      </c>
      <c r="AI85" s="274" t="s">
        <v>2275</v>
      </c>
      <c r="AJ85" s="274" t="s">
        <v>268</v>
      </c>
      <c r="AK85" s="274" t="s">
        <v>377</v>
      </c>
      <c r="AL85" s="274" t="s">
        <v>268</v>
      </c>
      <c r="AM85" s="274" t="s">
        <v>268</v>
      </c>
      <c r="AN85" s="274" t="s">
        <v>268</v>
      </c>
      <c r="AO85" s="274" t="s">
        <v>268</v>
      </c>
      <c r="AP85" s="274" t="s">
        <v>268</v>
      </c>
      <c r="AQ85" s="274" t="s">
        <v>268</v>
      </c>
      <c r="AR85" s="274" t="s">
        <v>268</v>
      </c>
      <c r="AS85" s="274" t="s">
        <v>268</v>
      </c>
      <c r="AT85" s="274" t="s">
        <v>268</v>
      </c>
      <c r="AU85" s="274" t="s">
        <v>268</v>
      </c>
      <c r="AV85" s="274" t="s">
        <v>268</v>
      </c>
      <c r="AW85" s="274" t="s">
        <v>268</v>
      </c>
      <c r="AX85" s="274" t="s">
        <v>268</v>
      </c>
      <c r="AY85" s="274" t="s">
        <v>268</v>
      </c>
      <c r="AZ85" s="274" t="s">
        <v>268</v>
      </c>
      <c r="BA85" s="274" t="s">
        <v>268</v>
      </c>
      <c r="BB85" s="274" t="s">
        <v>268</v>
      </c>
      <c r="BC85" s="274" t="s">
        <v>268</v>
      </c>
      <c r="BD85" s="274" t="s">
        <v>268</v>
      </c>
      <c r="BE85" s="274" t="s">
        <v>268</v>
      </c>
      <c r="BF85" s="274" t="s">
        <v>268</v>
      </c>
      <c r="BG85" s="274" t="s">
        <v>268</v>
      </c>
      <c r="BH85" s="274" t="s">
        <v>268</v>
      </c>
      <c r="BI85" s="274" t="s">
        <v>268</v>
      </c>
      <c r="BJ85" s="274" t="s">
        <v>268</v>
      </c>
      <c r="BK85" s="274" t="s">
        <v>268</v>
      </c>
      <c r="BL85" s="274" t="s">
        <v>268</v>
      </c>
      <c r="BM85" s="274" t="s">
        <v>268</v>
      </c>
      <c r="BN85" s="274" t="s">
        <v>268</v>
      </c>
      <c r="BO85" s="274" t="s">
        <v>268</v>
      </c>
      <c r="BP85" s="274" t="s">
        <v>268</v>
      </c>
      <c r="BQ85" s="274" t="s">
        <v>268</v>
      </c>
      <c r="BR85" s="274" t="s">
        <v>268</v>
      </c>
      <c r="BS85" s="274" t="s">
        <v>268</v>
      </c>
      <c r="BT85" s="274" t="s">
        <v>268</v>
      </c>
      <c r="BU85" s="274" t="s">
        <v>268</v>
      </c>
      <c r="BV85" s="274" t="s">
        <v>268</v>
      </c>
      <c r="BW85" s="274" t="s">
        <v>268</v>
      </c>
      <c r="BX85" s="274" t="s">
        <v>268</v>
      </c>
      <c r="BY85" s="295">
        <v>38.43</v>
      </c>
      <c r="BZ85" s="295">
        <v>38.43</v>
      </c>
      <c r="CA85" s="298" t="s">
        <v>142</v>
      </c>
      <c r="CB85" s="297">
        <v>123</v>
      </c>
      <c r="CC85" s="284">
        <f t="shared" si="6"/>
        <v>0</v>
      </c>
      <c r="CD85" s="295">
        <f t="shared" si="7"/>
        <v>38.43</v>
      </c>
      <c r="CE85" s="284">
        <f t="shared" si="8"/>
        <v>1</v>
      </c>
      <c r="CF85" s="295">
        <f t="shared" si="9"/>
        <v>0</v>
      </c>
      <c r="CG85" s="274" t="s">
        <v>1817</v>
      </c>
      <c r="CH85" s="274" t="s">
        <v>268</v>
      </c>
      <c r="CI85" s="274" t="s">
        <v>268</v>
      </c>
      <c r="CJ85" s="298" t="s">
        <v>280</v>
      </c>
      <c r="CK85" s="297">
        <v>2</v>
      </c>
      <c r="CL85" s="274" t="s">
        <v>268</v>
      </c>
      <c r="CM85" s="274" t="s">
        <v>268</v>
      </c>
      <c r="CN85" s="274" t="s">
        <v>268</v>
      </c>
      <c r="CO85" s="274" t="s">
        <v>268</v>
      </c>
      <c r="CP85" s="274" t="s">
        <v>268</v>
      </c>
      <c r="CQ85" s="274" t="s">
        <v>2371</v>
      </c>
      <c r="CR85" s="274" t="s">
        <v>877</v>
      </c>
      <c r="CS85" s="274">
        <v>17.29</v>
      </c>
      <c r="CT85" s="274" t="s">
        <v>268</v>
      </c>
      <c r="CU85" s="274">
        <v>17.29</v>
      </c>
      <c r="CV85" s="274">
        <v>365</v>
      </c>
      <c r="CW85" s="274" t="s">
        <v>878</v>
      </c>
      <c r="CX85" s="274" t="s">
        <v>835</v>
      </c>
      <c r="CY85" s="274" t="s">
        <v>836</v>
      </c>
      <c r="CZ85" s="274" t="s">
        <v>837</v>
      </c>
      <c r="DA85" s="274" t="s">
        <v>268</v>
      </c>
      <c r="DB85" s="274" t="s">
        <v>268</v>
      </c>
      <c r="DC85" s="274" t="s">
        <v>268</v>
      </c>
      <c r="DD85" s="274" t="s">
        <v>268</v>
      </c>
      <c r="DE85" s="274" t="s">
        <v>268</v>
      </c>
      <c r="DF85" s="274" t="s">
        <v>268</v>
      </c>
      <c r="DG85" s="299">
        <f>IFERROR(IF(CA85="D",IF(CK85="A dispo.",CD85*VLOOKUP('DATI INPUT'!$F$27,TARIFFE_UD,2,FALSE),CD85*VLOOKUP(CK85,TARIFFE_UD,2,FALSE)),CD85*VLOOKUP(CB85-100,TARIFFE_UND,2,FALSE)),0)</f>
        <v>27.616630322889808</v>
      </c>
      <c r="DH85" s="299">
        <f>IFERROR(IF(CA85="D",IF(CK85="A dispo.",CF85*VLOOKUP('DATI INPUT'!$F$27,TARIFFE_UD,3,FALSE),CF85*VLOOKUP(CK85,TARIFFE_UD,3,FALSE)),CF85*VLOOKUP(CB85-100,TARIFFE_UND,3,FALSE)),0)</f>
        <v>0</v>
      </c>
    </row>
    <row r="86" spans="1:112" x14ac:dyDescent="0.25">
      <c r="A86" s="274" t="s">
        <v>2372</v>
      </c>
      <c r="B86" s="274" t="s">
        <v>1344</v>
      </c>
      <c r="C86" s="274" t="s">
        <v>2373</v>
      </c>
      <c r="D86" s="274" t="s">
        <v>2360</v>
      </c>
      <c r="E86" s="274" t="s">
        <v>268</v>
      </c>
      <c r="F86" s="274" t="s">
        <v>156</v>
      </c>
      <c r="G86" s="274" t="s">
        <v>2361</v>
      </c>
      <c r="H86" s="274" t="s">
        <v>2201</v>
      </c>
      <c r="I86" s="274" t="s">
        <v>2362</v>
      </c>
      <c r="J86" s="274" t="s">
        <v>156</v>
      </c>
      <c r="K86" s="274" t="s">
        <v>2363</v>
      </c>
      <c r="L86" s="274" t="s">
        <v>984</v>
      </c>
      <c r="M86" s="274" t="s">
        <v>2364</v>
      </c>
      <c r="N86" s="274" t="s">
        <v>2365</v>
      </c>
      <c r="O86" s="274" t="s">
        <v>2366</v>
      </c>
      <c r="P86" s="274" t="s">
        <v>2367</v>
      </c>
      <c r="Q86" s="274" t="s">
        <v>1384</v>
      </c>
      <c r="R86" s="274" t="s">
        <v>268</v>
      </c>
      <c r="S86" s="274" t="s">
        <v>268</v>
      </c>
      <c r="T86" s="274" t="s">
        <v>268</v>
      </c>
      <c r="U86" s="274" t="s">
        <v>268</v>
      </c>
      <c r="V86" s="274" t="s">
        <v>268</v>
      </c>
      <c r="W86" s="274" t="s">
        <v>2274</v>
      </c>
      <c r="X86" s="274" t="s">
        <v>1310</v>
      </c>
      <c r="Y86" s="274" t="s">
        <v>386</v>
      </c>
      <c r="Z86" s="274" t="s">
        <v>268</v>
      </c>
      <c r="AA86" s="274" t="s">
        <v>268</v>
      </c>
      <c r="AB86" s="274" t="s">
        <v>268</v>
      </c>
      <c r="AC86" s="274" t="s">
        <v>268</v>
      </c>
      <c r="AD86" s="274" t="s">
        <v>268</v>
      </c>
      <c r="AE86" s="274" t="s">
        <v>287</v>
      </c>
      <c r="AF86" s="274" t="s">
        <v>1811</v>
      </c>
      <c r="AG86" s="274" t="s">
        <v>875</v>
      </c>
      <c r="AH86" s="274" t="s">
        <v>394</v>
      </c>
      <c r="AI86" s="274" t="s">
        <v>2275</v>
      </c>
      <c r="AJ86" s="274" t="s">
        <v>268</v>
      </c>
      <c r="AK86" s="274" t="s">
        <v>354</v>
      </c>
      <c r="AL86" s="274" t="s">
        <v>268</v>
      </c>
      <c r="AM86" s="274" t="s">
        <v>353</v>
      </c>
      <c r="AN86" s="274" t="s">
        <v>268</v>
      </c>
      <c r="AO86" s="274" t="s">
        <v>268</v>
      </c>
      <c r="AP86" s="274" t="s">
        <v>268</v>
      </c>
      <c r="AQ86" s="274" t="s">
        <v>268</v>
      </c>
      <c r="AR86" s="274" t="s">
        <v>268</v>
      </c>
      <c r="AS86" s="274" t="s">
        <v>268</v>
      </c>
      <c r="AT86" s="274" t="s">
        <v>268</v>
      </c>
      <c r="AU86" s="274" t="s">
        <v>268</v>
      </c>
      <c r="AV86" s="274" t="s">
        <v>268</v>
      </c>
      <c r="AW86" s="274" t="s">
        <v>268</v>
      </c>
      <c r="AX86" s="274" t="s">
        <v>268</v>
      </c>
      <c r="AY86" s="274" t="s">
        <v>268</v>
      </c>
      <c r="AZ86" s="274" t="s">
        <v>268</v>
      </c>
      <c r="BA86" s="274" t="s">
        <v>268</v>
      </c>
      <c r="BB86" s="274" t="s">
        <v>268</v>
      </c>
      <c r="BC86" s="274" t="s">
        <v>268</v>
      </c>
      <c r="BD86" s="274" t="s">
        <v>268</v>
      </c>
      <c r="BE86" s="274" t="s">
        <v>268</v>
      </c>
      <c r="BF86" s="274" t="s">
        <v>268</v>
      </c>
      <c r="BG86" s="274" t="s">
        <v>268</v>
      </c>
      <c r="BH86" s="274" t="s">
        <v>268</v>
      </c>
      <c r="BI86" s="274" t="s">
        <v>268</v>
      </c>
      <c r="BJ86" s="274" t="s">
        <v>268</v>
      </c>
      <c r="BK86" s="274" t="s">
        <v>268</v>
      </c>
      <c r="BL86" s="274" t="s">
        <v>268</v>
      </c>
      <c r="BM86" s="274" t="s">
        <v>268</v>
      </c>
      <c r="BN86" s="274" t="s">
        <v>268</v>
      </c>
      <c r="BO86" s="274" t="s">
        <v>268</v>
      </c>
      <c r="BP86" s="274" t="s">
        <v>268</v>
      </c>
      <c r="BQ86" s="274" t="s">
        <v>268</v>
      </c>
      <c r="BR86" s="274" t="s">
        <v>268</v>
      </c>
      <c r="BS86" s="274" t="s">
        <v>268</v>
      </c>
      <c r="BT86" s="274" t="s">
        <v>268</v>
      </c>
      <c r="BU86" s="274" t="s">
        <v>268</v>
      </c>
      <c r="BV86" s="274" t="s">
        <v>268</v>
      </c>
      <c r="BW86" s="274" t="s">
        <v>268</v>
      </c>
      <c r="BX86" s="274" t="s">
        <v>268</v>
      </c>
      <c r="BY86" s="295">
        <v>32.6</v>
      </c>
      <c r="BZ86" s="295">
        <v>32.6</v>
      </c>
      <c r="CA86" s="298" t="s">
        <v>142</v>
      </c>
      <c r="CB86" s="297">
        <v>123</v>
      </c>
      <c r="CC86" s="284">
        <f t="shared" si="6"/>
        <v>0</v>
      </c>
      <c r="CD86" s="295">
        <f t="shared" si="7"/>
        <v>32.6</v>
      </c>
      <c r="CE86" s="284">
        <f t="shared" si="8"/>
        <v>1</v>
      </c>
      <c r="CF86" s="295">
        <f t="shared" si="9"/>
        <v>0</v>
      </c>
      <c r="CG86" s="274" t="s">
        <v>1817</v>
      </c>
      <c r="CH86" s="274" t="s">
        <v>268</v>
      </c>
      <c r="CI86" s="274" t="s">
        <v>268</v>
      </c>
      <c r="CJ86" s="298" t="s">
        <v>280</v>
      </c>
      <c r="CK86" s="297">
        <v>2</v>
      </c>
      <c r="CL86" s="274" t="s">
        <v>268</v>
      </c>
      <c r="CM86" s="274" t="s">
        <v>268</v>
      </c>
      <c r="CN86" s="274" t="s">
        <v>268</v>
      </c>
      <c r="CO86" s="274" t="s">
        <v>268</v>
      </c>
      <c r="CP86" s="274" t="s">
        <v>268</v>
      </c>
      <c r="CQ86" s="274" t="s">
        <v>2374</v>
      </c>
      <c r="CR86" s="274" t="s">
        <v>877</v>
      </c>
      <c r="CS86" s="274">
        <v>14.67</v>
      </c>
      <c r="CT86" s="274" t="s">
        <v>268</v>
      </c>
      <c r="CU86" s="274">
        <v>14.67</v>
      </c>
      <c r="CV86" s="274">
        <v>365</v>
      </c>
      <c r="CW86" s="274" t="s">
        <v>878</v>
      </c>
      <c r="CX86" s="274" t="s">
        <v>835</v>
      </c>
      <c r="CY86" s="274" t="s">
        <v>836</v>
      </c>
      <c r="CZ86" s="274" t="s">
        <v>837</v>
      </c>
      <c r="DA86" s="274" t="s">
        <v>268</v>
      </c>
      <c r="DB86" s="274" t="s">
        <v>268</v>
      </c>
      <c r="DC86" s="274" t="s">
        <v>268</v>
      </c>
      <c r="DD86" s="274" t="s">
        <v>268</v>
      </c>
      <c r="DE86" s="274" t="s">
        <v>268</v>
      </c>
      <c r="DF86" s="274" t="s">
        <v>268</v>
      </c>
      <c r="DG86" s="299">
        <f>IFERROR(IF(CA86="D",IF(CK86="A dispo.",CD86*VLOOKUP('DATI INPUT'!$F$27,TARIFFE_UD,2,FALSE),CD86*VLOOKUP(CK86,TARIFFE_UD,2,FALSE)),CD86*VLOOKUP(CB86-100,TARIFFE_UND,2,FALSE)),0)</f>
        <v>23.427066055847195</v>
      </c>
      <c r="DH86" s="299">
        <f>IFERROR(IF(CA86="D",IF(CK86="A dispo.",CF86*VLOOKUP('DATI INPUT'!$F$27,TARIFFE_UD,3,FALSE),CF86*VLOOKUP(CK86,TARIFFE_UD,3,FALSE)),CF86*VLOOKUP(CB86-100,TARIFFE_UND,3,FALSE)),0)</f>
        <v>0</v>
      </c>
    </row>
    <row r="87" spans="1:112" x14ac:dyDescent="0.25">
      <c r="A87" s="274" t="s">
        <v>2375</v>
      </c>
      <c r="B87" s="274" t="s">
        <v>1344</v>
      </c>
      <c r="C87" s="274" t="s">
        <v>2376</v>
      </c>
      <c r="D87" s="274" t="s">
        <v>2360</v>
      </c>
      <c r="E87" s="274" t="s">
        <v>268</v>
      </c>
      <c r="F87" s="274" t="s">
        <v>156</v>
      </c>
      <c r="G87" s="274" t="s">
        <v>2361</v>
      </c>
      <c r="H87" s="274" t="s">
        <v>2201</v>
      </c>
      <c r="I87" s="274" t="s">
        <v>2362</v>
      </c>
      <c r="J87" s="274" t="s">
        <v>156</v>
      </c>
      <c r="K87" s="274" t="s">
        <v>2363</v>
      </c>
      <c r="L87" s="274" t="s">
        <v>984</v>
      </c>
      <c r="M87" s="274" t="s">
        <v>2364</v>
      </c>
      <c r="N87" s="274" t="s">
        <v>2365</v>
      </c>
      <c r="O87" s="274" t="s">
        <v>2366</v>
      </c>
      <c r="P87" s="274" t="s">
        <v>2367</v>
      </c>
      <c r="Q87" s="274" t="s">
        <v>1384</v>
      </c>
      <c r="R87" s="274" t="s">
        <v>268</v>
      </c>
      <c r="S87" s="274" t="s">
        <v>268</v>
      </c>
      <c r="T87" s="274" t="s">
        <v>268</v>
      </c>
      <c r="U87" s="274" t="s">
        <v>268</v>
      </c>
      <c r="V87" s="274" t="s">
        <v>268</v>
      </c>
      <c r="W87" s="274" t="s">
        <v>2274</v>
      </c>
      <c r="X87" s="274" t="s">
        <v>1310</v>
      </c>
      <c r="Y87" s="274" t="s">
        <v>386</v>
      </c>
      <c r="Z87" s="274" t="s">
        <v>268</v>
      </c>
      <c r="AA87" s="274" t="s">
        <v>268</v>
      </c>
      <c r="AB87" s="274" t="s">
        <v>268</v>
      </c>
      <c r="AC87" s="274" t="s">
        <v>268</v>
      </c>
      <c r="AD87" s="274" t="s">
        <v>268</v>
      </c>
      <c r="AE87" s="274" t="s">
        <v>287</v>
      </c>
      <c r="AF87" s="274" t="s">
        <v>1811</v>
      </c>
      <c r="AG87" s="274" t="s">
        <v>875</v>
      </c>
      <c r="AH87" s="274" t="s">
        <v>394</v>
      </c>
      <c r="AI87" s="274" t="s">
        <v>2275</v>
      </c>
      <c r="AJ87" s="274" t="s">
        <v>268</v>
      </c>
      <c r="AK87" s="274" t="s">
        <v>382</v>
      </c>
      <c r="AL87" s="274" t="s">
        <v>268</v>
      </c>
      <c r="AM87" s="274" t="s">
        <v>288</v>
      </c>
      <c r="AN87" s="274" t="s">
        <v>268</v>
      </c>
      <c r="AO87" s="274" t="s">
        <v>268</v>
      </c>
      <c r="AP87" s="274" t="s">
        <v>268</v>
      </c>
      <c r="AQ87" s="274" t="s">
        <v>268</v>
      </c>
      <c r="AR87" s="274" t="s">
        <v>268</v>
      </c>
      <c r="AS87" s="274" t="s">
        <v>268</v>
      </c>
      <c r="AT87" s="274" t="s">
        <v>268</v>
      </c>
      <c r="AU87" s="274" t="s">
        <v>268</v>
      </c>
      <c r="AV87" s="274" t="s">
        <v>268</v>
      </c>
      <c r="AW87" s="274" t="s">
        <v>268</v>
      </c>
      <c r="AX87" s="274" t="s">
        <v>268</v>
      </c>
      <c r="AY87" s="274" t="s">
        <v>268</v>
      </c>
      <c r="AZ87" s="274" t="s">
        <v>268</v>
      </c>
      <c r="BA87" s="274" t="s">
        <v>268</v>
      </c>
      <c r="BB87" s="274" t="s">
        <v>268</v>
      </c>
      <c r="BC87" s="274" t="s">
        <v>268</v>
      </c>
      <c r="BD87" s="274" t="s">
        <v>268</v>
      </c>
      <c r="BE87" s="274" t="s">
        <v>268</v>
      </c>
      <c r="BF87" s="274" t="s">
        <v>268</v>
      </c>
      <c r="BG87" s="274" t="s">
        <v>268</v>
      </c>
      <c r="BH87" s="274" t="s">
        <v>268</v>
      </c>
      <c r="BI87" s="274" t="s">
        <v>268</v>
      </c>
      <c r="BJ87" s="274" t="s">
        <v>268</v>
      </c>
      <c r="BK87" s="274" t="s">
        <v>268</v>
      </c>
      <c r="BL87" s="274" t="s">
        <v>268</v>
      </c>
      <c r="BM87" s="274" t="s">
        <v>268</v>
      </c>
      <c r="BN87" s="274" t="s">
        <v>268</v>
      </c>
      <c r="BO87" s="274" t="s">
        <v>268</v>
      </c>
      <c r="BP87" s="274" t="s">
        <v>268</v>
      </c>
      <c r="BQ87" s="274" t="s">
        <v>268</v>
      </c>
      <c r="BR87" s="274" t="s">
        <v>268</v>
      </c>
      <c r="BS87" s="274" t="s">
        <v>268</v>
      </c>
      <c r="BT87" s="274" t="s">
        <v>268</v>
      </c>
      <c r="BU87" s="274" t="s">
        <v>268</v>
      </c>
      <c r="BV87" s="274" t="s">
        <v>268</v>
      </c>
      <c r="BW87" s="274" t="s">
        <v>268</v>
      </c>
      <c r="BX87" s="274" t="s">
        <v>268</v>
      </c>
      <c r="BY87" s="295">
        <v>4.55</v>
      </c>
      <c r="BZ87" s="295">
        <v>4.55</v>
      </c>
      <c r="CA87" s="298" t="s">
        <v>142</v>
      </c>
      <c r="CB87" s="297">
        <v>123</v>
      </c>
      <c r="CC87" s="284">
        <f t="shared" si="6"/>
        <v>0</v>
      </c>
      <c r="CD87" s="295">
        <f t="shared" si="7"/>
        <v>4.55</v>
      </c>
      <c r="CE87" s="284">
        <f t="shared" si="8"/>
        <v>1</v>
      </c>
      <c r="CF87" s="295">
        <f t="shared" si="9"/>
        <v>0</v>
      </c>
      <c r="CG87" s="274" t="s">
        <v>1817</v>
      </c>
      <c r="CH87" s="274" t="s">
        <v>268</v>
      </c>
      <c r="CI87" s="274" t="s">
        <v>268</v>
      </c>
      <c r="CJ87" s="298" t="s">
        <v>280</v>
      </c>
      <c r="CK87" s="297">
        <v>2</v>
      </c>
      <c r="CL87" s="274" t="s">
        <v>268</v>
      </c>
      <c r="CM87" s="274" t="s">
        <v>268</v>
      </c>
      <c r="CN87" s="274" t="s">
        <v>268</v>
      </c>
      <c r="CO87" s="274" t="s">
        <v>268</v>
      </c>
      <c r="CP87" s="274" t="s">
        <v>268</v>
      </c>
      <c r="CQ87" s="274" t="s">
        <v>268</v>
      </c>
      <c r="CR87" s="274" t="s">
        <v>877</v>
      </c>
      <c r="CS87" s="274">
        <v>2.0499999999999998</v>
      </c>
      <c r="CT87" s="274" t="s">
        <v>268</v>
      </c>
      <c r="CU87" s="274">
        <v>2.0499999999999998</v>
      </c>
      <c r="CV87" s="274">
        <v>365</v>
      </c>
      <c r="CW87" s="274" t="s">
        <v>878</v>
      </c>
      <c r="CX87" s="274" t="s">
        <v>835</v>
      </c>
      <c r="CY87" s="274" t="s">
        <v>836</v>
      </c>
      <c r="CZ87" s="274" t="s">
        <v>837</v>
      </c>
      <c r="DA87" s="274" t="s">
        <v>268</v>
      </c>
      <c r="DB87" s="274" t="s">
        <v>268</v>
      </c>
      <c r="DC87" s="274" t="s">
        <v>268</v>
      </c>
      <c r="DD87" s="274" t="s">
        <v>268</v>
      </c>
      <c r="DE87" s="274" t="s">
        <v>268</v>
      </c>
      <c r="DF87" s="274" t="s">
        <v>268</v>
      </c>
      <c r="DG87" s="299">
        <f>IFERROR(IF(CA87="D",IF(CK87="A dispo.",CD87*VLOOKUP('DATI INPUT'!$F$27,TARIFFE_UD,2,FALSE),CD87*VLOOKUP(CK87,TARIFFE_UD,2,FALSE)),CD87*VLOOKUP(CB87-100,TARIFFE_UND,2,FALSE)),0)</f>
        <v>3.2697285446044395</v>
      </c>
      <c r="DH87" s="299">
        <f>IFERROR(IF(CA87="D",IF(CK87="A dispo.",CF87*VLOOKUP('DATI INPUT'!$F$27,TARIFFE_UD,3,FALSE),CF87*VLOOKUP(CK87,TARIFFE_UD,3,FALSE)),CF87*VLOOKUP(CB87-100,TARIFFE_UND,3,FALSE)),0)</f>
        <v>0</v>
      </c>
    </row>
    <row r="88" spans="1:112" x14ac:dyDescent="0.25">
      <c r="A88" s="274" t="s">
        <v>2377</v>
      </c>
      <c r="B88" s="274" t="s">
        <v>1882</v>
      </c>
      <c r="C88" s="274" t="s">
        <v>2378</v>
      </c>
      <c r="D88" s="274" t="s">
        <v>2379</v>
      </c>
      <c r="E88" s="274" t="s">
        <v>268</v>
      </c>
      <c r="F88" s="274" t="s">
        <v>156</v>
      </c>
      <c r="G88" s="274" t="s">
        <v>2380</v>
      </c>
      <c r="H88" s="274" t="s">
        <v>1137</v>
      </c>
      <c r="I88" s="274" t="s">
        <v>2381</v>
      </c>
      <c r="J88" s="274" t="s">
        <v>274</v>
      </c>
      <c r="K88" s="274" t="s">
        <v>2382</v>
      </c>
      <c r="L88" s="274" t="s">
        <v>984</v>
      </c>
      <c r="M88" s="274" t="s">
        <v>2383</v>
      </c>
      <c r="N88" s="274" t="s">
        <v>984</v>
      </c>
      <c r="O88" s="274" t="s">
        <v>873</v>
      </c>
      <c r="P88" s="274" t="s">
        <v>887</v>
      </c>
      <c r="Q88" s="274" t="s">
        <v>935</v>
      </c>
      <c r="R88" s="274" t="s">
        <v>268</v>
      </c>
      <c r="S88" s="274" t="s">
        <v>268</v>
      </c>
      <c r="T88" s="274" t="s">
        <v>268</v>
      </c>
      <c r="U88" s="274" t="s">
        <v>268</v>
      </c>
      <c r="V88" s="274" t="s">
        <v>268</v>
      </c>
      <c r="W88" s="274" t="s">
        <v>2383</v>
      </c>
      <c r="X88" s="274" t="s">
        <v>887</v>
      </c>
      <c r="Y88" s="274" t="s">
        <v>935</v>
      </c>
      <c r="Z88" s="274" t="s">
        <v>268</v>
      </c>
      <c r="AA88" s="274" t="s">
        <v>268</v>
      </c>
      <c r="AB88" s="274" t="s">
        <v>268</v>
      </c>
      <c r="AC88" s="274" t="s">
        <v>268</v>
      </c>
      <c r="AD88" s="274" t="s">
        <v>268</v>
      </c>
      <c r="AE88" s="274" t="s">
        <v>287</v>
      </c>
      <c r="AF88" s="274" t="s">
        <v>1811</v>
      </c>
      <c r="AG88" s="274" t="s">
        <v>875</v>
      </c>
      <c r="AH88" s="274" t="s">
        <v>1848</v>
      </c>
      <c r="AI88" s="274" t="s">
        <v>955</v>
      </c>
      <c r="AJ88" s="274" t="s">
        <v>268</v>
      </c>
      <c r="AK88" s="274" t="s">
        <v>268</v>
      </c>
      <c r="AL88" s="274" t="s">
        <v>268</v>
      </c>
      <c r="AM88" s="274" t="s">
        <v>405</v>
      </c>
      <c r="AN88" s="274" t="s">
        <v>268</v>
      </c>
      <c r="AO88" s="274" t="s">
        <v>268</v>
      </c>
      <c r="AP88" s="274" t="s">
        <v>268</v>
      </c>
      <c r="AQ88" s="274" t="s">
        <v>268</v>
      </c>
      <c r="AR88" s="274" t="s">
        <v>268</v>
      </c>
      <c r="AS88" s="274" t="s">
        <v>268</v>
      </c>
      <c r="AT88" s="274" t="s">
        <v>268</v>
      </c>
      <c r="AU88" s="274" t="s">
        <v>268</v>
      </c>
      <c r="AV88" s="274" t="s">
        <v>268</v>
      </c>
      <c r="AW88" s="274" t="s">
        <v>268</v>
      </c>
      <c r="AX88" s="274" t="s">
        <v>268</v>
      </c>
      <c r="AY88" s="274" t="s">
        <v>268</v>
      </c>
      <c r="AZ88" s="274" t="s">
        <v>268</v>
      </c>
      <c r="BA88" s="274" t="s">
        <v>268</v>
      </c>
      <c r="BB88" s="274" t="s">
        <v>268</v>
      </c>
      <c r="BC88" s="274" t="s">
        <v>268</v>
      </c>
      <c r="BD88" s="274" t="s">
        <v>268</v>
      </c>
      <c r="BE88" s="274" t="s">
        <v>268</v>
      </c>
      <c r="BF88" s="274" t="s">
        <v>268</v>
      </c>
      <c r="BG88" s="274" t="s">
        <v>268</v>
      </c>
      <c r="BH88" s="274" t="s">
        <v>268</v>
      </c>
      <c r="BI88" s="274" t="s">
        <v>268</v>
      </c>
      <c r="BJ88" s="274" t="s">
        <v>268</v>
      </c>
      <c r="BK88" s="274" t="s">
        <v>268</v>
      </c>
      <c r="BL88" s="274" t="s">
        <v>268</v>
      </c>
      <c r="BM88" s="274" t="s">
        <v>268</v>
      </c>
      <c r="BN88" s="274" t="s">
        <v>268</v>
      </c>
      <c r="BO88" s="274" t="s">
        <v>268</v>
      </c>
      <c r="BP88" s="274" t="s">
        <v>268</v>
      </c>
      <c r="BQ88" s="274" t="s">
        <v>268</v>
      </c>
      <c r="BR88" s="274" t="s">
        <v>268</v>
      </c>
      <c r="BS88" s="274" t="s">
        <v>268</v>
      </c>
      <c r="BT88" s="274" t="s">
        <v>268</v>
      </c>
      <c r="BU88" s="274" t="s">
        <v>268</v>
      </c>
      <c r="BV88" s="274" t="s">
        <v>268</v>
      </c>
      <c r="BW88" s="274" t="s">
        <v>268</v>
      </c>
      <c r="BX88" s="274" t="s">
        <v>268</v>
      </c>
      <c r="BY88" s="295">
        <v>70</v>
      </c>
      <c r="BZ88" s="295">
        <v>70</v>
      </c>
      <c r="CA88" s="298" t="s">
        <v>142</v>
      </c>
      <c r="CB88" s="297">
        <v>122</v>
      </c>
      <c r="CC88" s="284">
        <f t="shared" si="6"/>
        <v>0</v>
      </c>
      <c r="CD88" s="295">
        <f t="shared" si="7"/>
        <v>70</v>
      </c>
      <c r="CE88" s="284">
        <f t="shared" si="8"/>
        <v>0</v>
      </c>
      <c r="CF88" s="295">
        <f t="shared" si="9"/>
        <v>1</v>
      </c>
      <c r="CG88" s="274" t="s">
        <v>876</v>
      </c>
      <c r="CH88" s="274" t="s">
        <v>268</v>
      </c>
      <c r="CI88" s="274" t="s">
        <v>268</v>
      </c>
      <c r="CJ88" s="298" t="s">
        <v>275</v>
      </c>
      <c r="CK88" s="297">
        <v>3</v>
      </c>
      <c r="CL88" s="274" t="s">
        <v>268</v>
      </c>
      <c r="CM88" s="274" t="s">
        <v>268</v>
      </c>
      <c r="CN88" s="274" t="s">
        <v>268</v>
      </c>
      <c r="CO88" s="274" t="s">
        <v>268</v>
      </c>
      <c r="CP88" s="274" t="s">
        <v>268</v>
      </c>
      <c r="CQ88" s="274" t="s">
        <v>268</v>
      </c>
      <c r="CR88" s="274" t="s">
        <v>877</v>
      </c>
      <c r="CS88" s="274">
        <v>103.18</v>
      </c>
      <c r="CT88" s="274" t="s">
        <v>268</v>
      </c>
      <c r="CU88" s="274">
        <v>103.18</v>
      </c>
      <c r="CV88" s="274">
        <v>365</v>
      </c>
      <c r="CW88" s="274" t="s">
        <v>878</v>
      </c>
      <c r="CX88" s="274" t="s">
        <v>835</v>
      </c>
      <c r="CY88" s="274" t="s">
        <v>836</v>
      </c>
      <c r="CZ88" s="274" t="s">
        <v>837</v>
      </c>
      <c r="DA88" s="274" t="s">
        <v>268</v>
      </c>
      <c r="DB88" s="274" t="s">
        <v>268</v>
      </c>
      <c r="DC88" s="274" t="s">
        <v>268</v>
      </c>
      <c r="DD88" s="274" t="s">
        <v>268</v>
      </c>
      <c r="DE88" s="274" t="s">
        <v>268</v>
      </c>
      <c r="DF88" s="274" t="s">
        <v>268</v>
      </c>
      <c r="DG88" s="299">
        <f>IFERROR(IF(CA88="D",IF(CK88="A dispo.",CD88*VLOOKUP('DATI INPUT'!$F$27,TARIFFE_UD,2,FALSE),CD88*VLOOKUP(CK88,TARIFFE_UD,2,FALSE)),CD88*VLOOKUP(CB88-100,TARIFFE_UND,2,FALSE)),0)</f>
        <v>55.436527914800543</v>
      </c>
      <c r="DH88" s="299">
        <f>IFERROR(IF(CA88="D",IF(CK88="A dispo.",CF88*VLOOKUP('DATI INPUT'!$F$27,TARIFFE_UD,3,FALSE),CF88*VLOOKUP(CK88,TARIFFE_UD,3,FALSE)),CF88*VLOOKUP(CB88-100,TARIFFE_UND,3,FALSE)),0)</f>
        <v>60.367780403072892</v>
      </c>
    </row>
    <row r="89" spans="1:112" x14ac:dyDescent="0.25">
      <c r="A89" s="274" t="s">
        <v>2384</v>
      </c>
      <c r="B89" s="274" t="s">
        <v>1882</v>
      </c>
      <c r="C89" s="274" t="s">
        <v>2385</v>
      </c>
      <c r="D89" s="274" t="s">
        <v>2379</v>
      </c>
      <c r="E89" s="274" t="s">
        <v>268</v>
      </c>
      <c r="F89" s="274" t="s">
        <v>156</v>
      </c>
      <c r="G89" s="274" t="s">
        <v>2380</v>
      </c>
      <c r="H89" s="274" t="s">
        <v>1137</v>
      </c>
      <c r="I89" s="274" t="s">
        <v>2381</v>
      </c>
      <c r="J89" s="274" t="s">
        <v>274</v>
      </c>
      <c r="K89" s="274" t="s">
        <v>2382</v>
      </c>
      <c r="L89" s="274" t="s">
        <v>984</v>
      </c>
      <c r="M89" s="274" t="s">
        <v>2383</v>
      </c>
      <c r="N89" s="274" t="s">
        <v>984</v>
      </c>
      <c r="O89" s="274" t="s">
        <v>873</v>
      </c>
      <c r="P89" s="274" t="s">
        <v>887</v>
      </c>
      <c r="Q89" s="274" t="s">
        <v>935</v>
      </c>
      <c r="R89" s="274" t="s">
        <v>268</v>
      </c>
      <c r="S89" s="274" t="s">
        <v>268</v>
      </c>
      <c r="T89" s="274" t="s">
        <v>268</v>
      </c>
      <c r="U89" s="274" t="s">
        <v>268</v>
      </c>
      <c r="V89" s="274" t="s">
        <v>268</v>
      </c>
      <c r="W89" s="274" t="s">
        <v>2386</v>
      </c>
      <c r="X89" s="274" t="s">
        <v>1847</v>
      </c>
      <c r="Y89" s="274" t="s">
        <v>1351</v>
      </c>
      <c r="Z89" s="274" t="s">
        <v>268</v>
      </c>
      <c r="AA89" s="274" t="s">
        <v>268</v>
      </c>
      <c r="AB89" s="274" t="s">
        <v>268</v>
      </c>
      <c r="AC89" s="274" t="s">
        <v>268</v>
      </c>
      <c r="AD89" s="274" t="s">
        <v>268</v>
      </c>
      <c r="AE89" s="274" t="s">
        <v>287</v>
      </c>
      <c r="AF89" s="274" t="s">
        <v>1811</v>
      </c>
      <c r="AG89" s="274" t="s">
        <v>875</v>
      </c>
      <c r="AH89" s="274" t="s">
        <v>2387</v>
      </c>
      <c r="AI89" s="274" t="s">
        <v>1083</v>
      </c>
      <c r="AJ89" s="274" t="s">
        <v>268</v>
      </c>
      <c r="AK89" s="274" t="s">
        <v>377</v>
      </c>
      <c r="AL89" s="274" t="s">
        <v>268</v>
      </c>
      <c r="AM89" s="274" t="s">
        <v>411</v>
      </c>
      <c r="AN89" s="274" t="s">
        <v>268</v>
      </c>
      <c r="AO89" s="274" t="s">
        <v>268</v>
      </c>
      <c r="AP89" s="274" t="s">
        <v>268</v>
      </c>
      <c r="AQ89" s="274" t="s">
        <v>268</v>
      </c>
      <c r="AR89" s="274" t="s">
        <v>268</v>
      </c>
      <c r="AS89" s="274" t="s">
        <v>268</v>
      </c>
      <c r="AT89" s="274" t="s">
        <v>268</v>
      </c>
      <c r="AU89" s="274" t="s">
        <v>268</v>
      </c>
      <c r="AV89" s="274" t="s">
        <v>268</v>
      </c>
      <c r="AW89" s="274" t="s">
        <v>268</v>
      </c>
      <c r="AX89" s="274" t="s">
        <v>268</v>
      </c>
      <c r="AY89" s="274" t="s">
        <v>268</v>
      </c>
      <c r="AZ89" s="274" t="s">
        <v>268</v>
      </c>
      <c r="BA89" s="274" t="s">
        <v>268</v>
      </c>
      <c r="BB89" s="274" t="s">
        <v>268</v>
      </c>
      <c r="BC89" s="274" t="s">
        <v>268</v>
      </c>
      <c r="BD89" s="274" t="s">
        <v>268</v>
      </c>
      <c r="BE89" s="274" t="s">
        <v>268</v>
      </c>
      <c r="BF89" s="274" t="s">
        <v>268</v>
      </c>
      <c r="BG89" s="274" t="s">
        <v>268</v>
      </c>
      <c r="BH89" s="274" t="s">
        <v>268</v>
      </c>
      <c r="BI89" s="274" t="s">
        <v>268</v>
      </c>
      <c r="BJ89" s="274" t="s">
        <v>268</v>
      </c>
      <c r="BK89" s="274" t="s">
        <v>268</v>
      </c>
      <c r="BL89" s="274" t="s">
        <v>268</v>
      </c>
      <c r="BM89" s="274" t="s">
        <v>268</v>
      </c>
      <c r="BN89" s="274" t="s">
        <v>268</v>
      </c>
      <c r="BO89" s="274" t="s">
        <v>268</v>
      </c>
      <c r="BP89" s="274" t="s">
        <v>268</v>
      </c>
      <c r="BQ89" s="274" t="s">
        <v>268</v>
      </c>
      <c r="BR89" s="274" t="s">
        <v>268</v>
      </c>
      <c r="BS89" s="274" t="s">
        <v>268</v>
      </c>
      <c r="BT89" s="274" t="s">
        <v>268</v>
      </c>
      <c r="BU89" s="274" t="s">
        <v>268</v>
      </c>
      <c r="BV89" s="274" t="s">
        <v>268</v>
      </c>
      <c r="BW89" s="274" t="s">
        <v>268</v>
      </c>
      <c r="BX89" s="274" t="s">
        <v>268</v>
      </c>
      <c r="BY89" s="295">
        <v>34</v>
      </c>
      <c r="BZ89" s="295">
        <v>34</v>
      </c>
      <c r="CA89" s="298" t="s">
        <v>142</v>
      </c>
      <c r="CB89" s="297">
        <v>123</v>
      </c>
      <c r="CC89" s="284">
        <f t="shared" si="6"/>
        <v>0</v>
      </c>
      <c r="CD89" s="295">
        <f t="shared" si="7"/>
        <v>34</v>
      </c>
      <c r="CE89" s="284">
        <f t="shared" si="8"/>
        <v>1</v>
      </c>
      <c r="CF89" s="295">
        <f t="shared" si="9"/>
        <v>0</v>
      </c>
      <c r="CG89" s="274" t="s">
        <v>1817</v>
      </c>
      <c r="CH89" s="274" t="s">
        <v>268</v>
      </c>
      <c r="CI89" s="274" t="s">
        <v>268</v>
      </c>
      <c r="CJ89" s="298" t="s">
        <v>275</v>
      </c>
      <c r="CK89" s="297">
        <v>3</v>
      </c>
      <c r="CL89" s="274" t="s">
        <v>268</v>
      </c>
      <c r="CM89" s="274" t="s">
        <v>268</v>
      </c>
      <c r="CN89" s="274" t="s">
        <v>268</v>
      </c>
      <c r="CO89" s="274" t="s">
        <v>268</v>
      </c>
      <c r="CP89" s="274" t="s">
        <v>268</v>
      </c>
      <c r="CQ89" s="274" t="s">
        <v>268</v>
      </c>
      <c r="CR89" s="274" t="s">
        <v>877</v>
      </c>
      <c r="CS89" s="274">
        <v>16.66</v>
      </c>
      <c r="CT89" s="274" t="s">
        <v>268</v>
      </c>
      <c r="CU89" s="274">
        <v>16.66</v>
      </c>
      <c r="CV89" s="274">
        <v>365</v>
      </c>
      <c r="CW89" s="274" t="s">
        <v>878</v>
      </c>
      <c r="CX89" s="274" t="s">
        <v>835</v>
      </c>
      <c r="CY89" s="274" t="s">
        <v>836</v>
      </c>
      <c r="CZ89" s="274" t="s">
        <v>837</v>
      </c>
      <c r="DA89" s="274" t="s">
        <v>268</v>
      </c>
      <c r="DB89" s="274" t="s">
        <v>268</v>
      </c>
      <c r="DC89" s="274" t="s">
        <v>268</v>
      </c>
      <c r="DD89" s="274" t="s">
        <v>268</v>
      </c>
      <c r="DE89" s="274" t="s">
        <v>268</v>
      </c>
      <c r="DF89" s="274" t="s">
        <v>268</v>
      </c>
      <c r="DG89" s="299">
        <f>IFERROR(IF(CA89="D",IF(CK89="A dispo.",CD89*VLOOKUP('DATI INPUT'!$F$27,TARIFFE_UD,2,FALSE),CD89*VLOOKUP(CK89,TARIFFE_UD,2,FALSE)),CD89*VLOOKUP(CB89-100,TARIFFE_UND,2,FALSE)),0)</f>
        <v>26.926313558617405</v>
      </c>
      <c r="DH89" s="299">
        <f>IFERROR(IF(CA89="D",IF(CK89="A dispo.",CF89*VLOOKUP('DATI INPUT'!$F$27,TARIFFE_UD,3,FALSE),CF89*VLOOKUP(CK89,TARIFFE_UD,3,FALSE)),CF89*VLOOKUP(CB89-100,TARIFFE_UND,3,FALSE)),0)</f>
        <v>0</v>
      </c>
    </row>
    <row r="90" spans="1:112" x14ac:dyDescent="0.25">
      <c r="A90" s="274" t="s">
        <v>2388</v>
      </c>
      <c r="B90" s="274" t="s">
        <v>2389</v>
      </c>
      <c r="C90" s="274" t="s">
        <v>2390</v>
      </c>
      <c r="D90" s="274" t="s">
        <v>2391</v>
      </c>
      <c r="E90" s="274" t="s">
        <v>268</v>
      </c>
      <c r="F90" s="274" t="s">
        <v>156</v>
      </c>
      <c r="G90" s="274" t="s">
        <v>2392</v>
      </c>
      <c r="H90" s="274" t="s">
        <v>2201</v>
      </c>
      <c r="I90" s="274" t="s">
        <v>2393</v>
      </c>
      <c r="J90" s="274" t="s">
        <v>156</v>
      </c>
      <c r="K90" s="274" t="s">
        <v>2394</v>
      </c>
      <c r="L90" s="274" t="s">
        <v>984</v>
      </c>
      <c r="M90" s="274" t="s">
        <v>2395</v>
      </c>
      <c r="N90" s="274" t="s">
        <v>984</v>
      </c>
      <c r="O90" s="274" t="s">
        <v>873</v>
      </c>
      <c r="P90" s="274" t="s">
        <v>1046</v>
      </c>
      <c r="Q90" s="274" t="s">
        <v>269</v>
      </c>
      <c r="R90" s="274" t="s">
        <v>268</v>
      </c>
      <c r="S90" s="274" t="s">
        <v>268</v>
      </c>
      <c r="T90" s="274" t="s">
        <v>268</v>
      </c>
      <c r="U90" s="274" t="s">
        <v>268</v>
      </c>
      <c r="V90" s="274" t="s">
        <v>268</v>
      </c>
      <c r="W90" s="274" t="s">
        <v>2395</v>
      </c>
      <c r="X90" s="274" t="s">
        <v>1046</v>
      </c>
      <c r="Y90" s="274" t="s">
        <v>269</v>
      </c>
      <c r="Z90" s="274" t="s">
        <v>268</v>
      </c>
      <c r="AA90" s="274" t="s">
        <v>268</v>
      </c>
      <c r="AB90" s="274" t="s">
        <v>268</v>
      </c>
      <c r="AC90" s="274" t="s">
        <v>268</v>
      </c>
      <c r="AD90" s="274" t="s">
        <v>268</v>
      </c>
      <c r="AE90" s="274" t="s">
        <v>287</v>
      </c>
      <c r="AF90" s="274" t="s">
        <v>1811</v>
      </c>
      <c r="AG90" s="274" t="s">
        <v>875</v>
      </c>
      <c r="AH90" s="274" t="s">
        <v>1848</v>
      </c>
      <c r="AI90" s="274" t="s">
        <v>881</v>
      </c>
      <c r="AJ90" s="274" t="s">
        <v>268</v>
      </c>
      <c r="AK90" s="274" t="s">
        <v>381</v>
      </c>
      <c r="AL90" s="274" t="s">
        <v>268</v>
      </c>
      <c r="AM90" s="274" t="s">
        <v>405</v>
      </c>
      <c r="AN90" s="274" t="s">
        <v>268</v>
      </c>
      <c r="AO90" s="274" t="s">
        <v>268</v>
      </c>
      <c r="AP90" s="274" t="s">
        <v>268</v>
      </c>
      <c r="AQ90" s="274" t="s">
        <v>268</v>
      </c>
      <c r="AR90" s="274" t="s">
        <v>268</v>
      </c>
      <c r="AS90" s="274" t="s">
        <v>268</v>
      </c>
      <c r="AT90" s="274" t="s">
        <v>268</v>
      </c>
      <c r="AU90" s="274" t="s">
        <v>268</v>
      </c>
      <c r="AV90" s="274" t="s">
        <v>268</v>
      </c>
      <c r="AW90" s="274" t="s">
        <v>268</v>
      </c>
      <c r="AX90" s="274" t="s">
        <v>268</v>
      </c>
      <c r="AY90" s="274" t="s">
        <v>268</v>
      </c>
      <c r="AZ90" s="274" t="s">
        <v>268</v>
      </c>
      <c r="BA90" s="274" t="s">
        <v>268</v>
      </c>
      <c r="BB90" s="274" t="s">
        <v>268</v>
      </c>
      <c r="BC90" s="274" t="s">
        <v>268</v>
      </c>
      <c r="BD90" s="274" t="s">
        <v>268</v>
      </c>
      <c r="BE90" s="274" t="s">
        <v>268</v>
      </c>
      <c r="BF90" s="274" t="s">
        <v>268</v>
      </c>
      <c r="BG90" s="274" t="s">
        <v>268</v>
      </c>
      <c r="BH90" s="274" t="s">
        <v>268</v>
      </c>
      <c r="BI90" s="274" t="s">
        <v>268</v>
      </c>
      <c r="BJ90" s="274" t="s">
        <v>268</v>
      </c>
      <c r="BK90" s="274" t="s">
        <v>268</v>
      </c>
      <c r="BL90" s="274" t="s">
        <v>268</v>
      </c>
      <c r="BM90" s="274" t="s">
        <v>268</v>
      </c>
      <c r="BN90" s="274" t="s">
        <v>268</v>
      </c>
      <c r="BO90" s="274" t="s">
        <v>268</v>
      </c>
      <c r="BP90" s="274" t="s">
        <v>268</v>
      </c>
      <c r="BQ90" s="274" t="s">
        <v>268</v>
      </c>
      <c r="BR90" s="274" t="s">
        <v>268</v>
      </c>
      <c r="BS90" s="274" t="s">
        <v>268</v>
      </c>
      <c r="BT90" s="274" t="s">
        <v>268</v>
      </c>
      <c r="BU90" s="274" t="s">
        <v>268</v>
      </c>
      <c r="BV90" s="274" t="s">
        <v>268</v>
      </c>
      <c r="BW90" s="274" t="s">
        <v>268</v>
      </c>
      <c r="BX90" s="274" t="s">
        <v>268</v>
      </c>
      <c r="BY90" s="295">
        <v>75</v>
      </c>
      <c r="BZ90" s="295">
        <v>75</v>
      </c>
      <c r="CA90" s="298" t="s">
        <v>142</v>
      </c>
      <c r="CB90" s="297">
        <v>122</v>
      </c>
      <c r="CC90" s="284">
        <f t="shared" si="6"/>
        <v>0</v>
      </c>
      <c r="CD90" s="295">
        <f t="shared" si="7"/>
        <v>75</v>
      </c>
      <c r="CE90" s="284">
        <f t="shared" si="8"/>
        <v>0</v>
      </c>
      <c r="CF90" s="295">
        <f t="shared" si="9"/>
        <v>1</v>
      </c>
      <c r="CG90" s="274" t="s">
        <v>876</v>
      </c>
      <c r="CH90" s="274" t="s">
        <v>268</v>
      </c>
      <c r="CI90" s="274" t="s">
        <v>268</v>
      </c>
      <c r="CJ90" s="298" t="s">
        <v>280</v>
      </c>
      <c r="CK90" s="297">
        <v>2</v>
      </c>
      <c r="CL90" s="274" t="s">
        <v>268</v>
      </c>
      <c r="CM90" s="274" t="s">
        <v>268</v>
      </c>
      <c r="CN90" s="274" t="s">
        <v>268</v>
      </c>
      <c r="CO90" s="274" t="s">
        <v>268</v>
      </c>
      <c r="CP90" s="274" t="s">
        <v>268</v>
      </c>
      <c r="CQ90" s="274" t="s">
        <v>2396</v>
      </c>
      <c r="CR90" s="274" t="s">
        <v>877</v>
      </c>
      <c r="CS90" s="274">
        <v>86.31</v>
      </c>
      <c r="CT90" s="274" t="s">
        <v>268</v>
      </c>
      <c r="CU90" s="274">
        <v>86.31</v>
      </c>
      <c r="CV90" s="274">
        <v>365</v>
      </c>
      <c r="CW90" s="274" t="s">
        <v>878</v>
      </c>
      <c r="CX90" s="274" t="s">
        <v>835</v>
      </c>
      <c r="CY90" s="274" t="s">
        <v>836</v>
      </c>
      <c r="CZ90" s="274" t="s">
        <v>837</v>
      </c>
      <c r="DA90" s="274" t="s">
        <v>268</v>
      </c>
      <c r="DB90" s="274" t="s">
        <v>268</v>
      </c>
      <c r="DC90" s="274" t="s">
        <v>268</v>
      </c>
      <c r="DD90" s="274" t="s">
        <v>268</v>
      </c>
      <c r="DE90" s="274" t="s">
        <v>268</v>
      </c>
      <c r="DF90" s="274" t="s">
        <v>268</v>
      </c>
      <c r="DG90" s="299">
        <f>IFERROR(IF(CA90="D",IF(CK90="A dispo.",CD90*VLOOKUP('DATI INPUT'!$F$27,TARIFFE_UD,2,FALSE),CD90*VLOOKUP(CK90,TARIFFE_UD,2,FALSE)),CD90*VLOOKUP(CB90-100,TARIFFE_UND,2,FALSE)),0)</f>
        <v>53.896624361611643</v>
      </c>
      <c r="DH90" s="299">
        <f>IFERROR(IF(CA90="D",IF(CK90="A dispo.",CF90*VLOOKUP('DATI INPUT'!$F$27,TARIFFE_UD,3,FALSE),CF90*VLOOKUP(CK90,TARIFFE_UD,3,FALSE)),CF90*VLOOKUP(CB90-100,TARIFFE_UND,3,FALSE)),0)</f>
        <v>46.077822723118445</v>
      </c>
    </row>
    <row r="91" spans="1:112" x14ac:dyDescent="0.25">
      <c r="A91" s="274" t="s">
        <v>2397</v>
      </c>
      <c r="B91" s="274" t="s">
        <v>1304</v>
      </c>
      <c r="C91" s="274" t="s">
        <v>2398</v>
      </c>
      <c r="D91" s="274" t="s">
        <v>2399</v>
      </c>
      <c r="E91" s="274" t="s">
        <v>268</v>
      </c>
      <c r="F91" s="274" t="s">
        <v>156</v>
      </c>
      <c r="G91" s="274" t="s">
        <v>2400</v>
      </c>
      <c r="H91" s="274" t="s">
        <v>1137</v>
      </c>
      <c r="I91" s="274" t="s">
        <v>2401</v>
      </c>
      <c r="J91" s="274" t="s">
        <v>274</v>
      </c>
      <c r="K91" s="274" t="s">
        <v>2402</v>
      </c>
      <c r="L91" s="274" t="s">
        <v>960</v>
      </c>
      <c r="M91" s="274" t="s">
        <v>2403</v>
      </c>
      <c r="N91" s="274" t="s">
        <v>984</v>
      </c>
      <c r="O91" s="274" t="s">
        <v>873</v>
      </c>
      <c r="P91" s="274" t="s">
        <v>613</v>
      </c>
      <c r="Q91" s="274" t="s">
        <v>460</v>
      </c>
      <c r="R91" s="274" t="s">
        <v>268</v>
      </c>
      <c r="S91" s="274" t="s">
        <v>268</v>
      </c>
      <c r="T91" s="274" t="s">
        <v>268</v>
      </c>
      <c r="U91" s="274" t="s">
        <v>268</v>
      </c>
      <c r="V91" s="274" t="s">
        <v>268</v>
      </c>
      <c r="W91" s="274" t="s">
        <v>2403</v>
      </c>
      <c r="X91" s="274" t="s">
        <v>613</v>
      </c>
      <c r="Y91" s="274" t="s">
        <v>460</v>
      </c>
      <c r="Z91" s="274" t="s">
        <v>268</v>
      </c>
      <c r="AA91" s="274" t="s">
        <v>268</v>
      </c>
      <c r="AB91" s="274" t="s">
        <v>268</v>
      </c>
      <c r="AC91" s="274" t="s">
        <v>268</v>
      </c>
      <c r="AD91" s="274" t="s">
        <v>268</v>
      </c>
      <c r="AE91" s="274" t="s">
        <v>287</v>
      </c>
      <c r="AF91" s="274" t="s">
        <v>1811</v>
      </c>
      <c r="AG91" s="274" t="s">
        <v>875</v>
      </c>
      <c r="AH91" s="274" t="s">
        <v>1848</v>
      </c>
      <c r="AI91" s="274" t="s">
        <v>2275</v>
      </c>
      <c r="AJ91" s="274" t="s">
        <v>268</v>
      </c>
      <c r="AK91" s="274" t="s">
        <v>377</v>
      </c>
      <c r="AL91" s="274" t="s">
        <v>268</v>
      </c>
      <c r="AM91" s="274" t="s">
        <v>288</v>
      </c>
      <c r="AN91" s="274" t="s">
        <v>268</v>
      </c>
      <c r="AO91" s="274" t="s">
        <v>268</v>
      </c>
      <c r="AP91" s="274" t="s">
        <v>268</v>
      </c>
      <c r="AQ91" s="274" t="s">
        <v>268</v>
      </c>
      <c r="AR91" s="274" t="s">
        <v>268</v>
      </c>
      <c r="AS91" s="274" t="s">
        <v>268</v>
      </c>
      <c r="AT91" s="274" t="s">
        <v>268</v>
      </c>
      <c r="AU91" s="274" t="s">
        <v>268</v>
      </c>
      <c r="AV91" s="274" t="s">
        <v>268</v>
      </c>
      <c r="AW91" s="274" t="s">
        <v>268</v>
      </c>
      <c r="AX91" s="274" t="s">
        <v>268</v>
      </c>
      <c r="AY91" s="274" t="s">
        <v>268</v>
      </c>
      <c r="AZ91" s="274" t="s">
        <v>268</v>
      </c>
      <c r="BA91" s="274" t="s">
        <v>268</v>
      </c>
      <c r="BB91" s="274" t="s">
        <v>268</v>
      </c>
      <c r="BC91" s="274" t="s">
        <v>268</v>
      </c>
      <c r="BD91" s="274" t="s">
        <v>268</v>
      </c>
      <c r="BE91" s="274" t="s">
        <v>268</v>
      </c>
      <c r="BF91" s="274" t="s">
        <v>268</v>
      </c>
      <c r="BG91" s="274" t="s">
        <v>268</v>
      </c>
      <c r="BH91" s="274" t="s">
        <v>268</v>
      </c>
      <c r="BI91" s="274" t="s">
        <v>268</v>
      </c>
      <c r="BJ91" s="274" t="s">
        <v>268</v>
      </c>
      <c r="BK91" s="274" t="s">
        <v>268</v>
      </c>
      <c r="BL91" s="274" t="s">
        <v>268</v>
      </c>
      <c r="BM91" s="274" t="s">
        <v>268</v>
      </c>
      <c r="BN91" s="274" t="s">
        <v>268</v>
      </c>
      <c r="BO91" s="274" t="s">
        <v>268</v>
      </c>
      <c r="BP91" s="274" t="s">
        <v>268</v>
      </c>
      <c r="BQ91" s="274" t="s">
        <v>268</v>
      </c>
      <c r="BR91" s="274" t="s">
        <v>268</v>
      </c>
      <c r="BS91" s="274" t="s">
        <v>268</v>
      </c>
      <c r="BT91" s="274" t="s">
        <v>268</v>
      </c>
      <c r="BU91" s="274" t="s">
        <v>268</v>
      </c>
      <c r="BV91" s="274" t="s">
        <v>268</v>
      </c>
      <c r="BW91" s="274" t="s">
        <v>268</v>
      </c>
      <c r="BX91" s="274" t="s">
        <v>268</v>
      </c>
      <c r="BY91" s="295">
        <v>70</v>
      </c>
      <c r="BZ91" s="295">
        <v>70</v>
      </c>
      <c r="CA91" s="298" t="s">
        <v>142</v>
      </c>
      <c r="CB91" s="297">
        <v>122</v>
      </c>
      <c r="CC91" s="284">
        <f t="shared" si="6"/>
        <v>0</v>
      </c>
      <c r="CD91" s="295">
        <f t="shared" si="7"/>
        <v>70</v>
      </c>
      <c r="CE91" s="284">
        <f t="shared" si="8"/>
        <v>0</v>
      </c>
      <c r="CF91" s="295">
        <f t="shared" si="9"/>
        <v>1</v>
      </c>
      <c r="CG91" s="274" t="s">
        <v>876</v>
      </c>
      <c r="CH91" s="274" t="s">
        <v>268</v>
      </c>
      <c r="CI91" s="274" t="s">
        <v>268</v>
      </c>
      <c r="CJ91" s="298" t="s">
        <v>275</v>
      </c>
      <c r="CK91" s="297">
        <v>3</v>
      </c>
      <c r="CL91" s="274" t="s">
        <v>268</v>
      </c>
      <c r="CM91" s="274" t="s">
        <v>268</v>
      </c>
      <c r="CN91" s="274" t="s">
        <v>268</v>
      </c>
      <c r="CO91" s="274" t="s">
        <v>268</v>
      </c>
      <c r="CP91" s="274" t="s">
        <v>268</v>
      </c>
      <c r="CQ91" s="274" t="s">
        <v>268</v>
      </c>
      <c r="CR91" s="274" t="s">
        <v>877</v>
      </c>
      <c r="CS91" s="274">
        <v>103.18</v>
      </c>
      <c r="CT91" s="274" t="s">
        <v>268</v>
      </c>
      <c r="CU91" s="274">
        <v>103.18</v>
      </c>
      <c r="CV91" s="274">
        <v>365</v>
      </c>
      <c r="CW91" s="274" t="s">
        <v>878</v>
      </c>
      <c r="CX91" s="274" t="s">
        <v>835</v>
      </c>
      <c r="CY91" s="274" t="s">
        <v>836</v>
      </c>
      <c r="CZ91" s="274" t="s">
        <v>837</v>
      </c>
      <c r="DA91" s="274" t="s">
        <v>268</v>
      </c>
      <c r="DB91" s="274" t="s">
        <v>268</v>
      </c>
      <c r="DC91" s="274" t="s">
        <v>268</v>
      </c>
      <c r="DD91" s="274" t="s">
        <v>268</v>
      </c>
      <c r="DE91" s="274" t="s">
        <v>268</v>
      </c>
      <c r="DF91" s="274" t="s">
        <v>268</v>
      </c>
      <c r="DG91" s="299">
        <f>IFERROR(IF(CA91="D",IF(CK91="A dispo.",CD91*VLOOKUP('DATI INPUT'!$F$27,TARIFFE_UD,2,FALSE),CD91*VLOOKUP(CK91,TARIFFE_UD,2,FALSE)),CD91*VLOOKUP(CB91-100,TARIFFE_UND,2,FALSE)),0)</f>
        <v>55.436527914800543</v>
      </c>
      <c r="DH91" s="299">
        <f>IFERROR(IF(CA91="D",IF(CK91="A dispo.",CF91*VLOOKUP('DATI INPUT'!$F$27,TARIFFE_UD,3,FALSE),CF91*VLOOKUP(CK91,TARIFFE_UD,3,FALSE)),CF91*VLOOKUP(CB91-100,TARIFFE_UND,3,FALSE)),0)</f>
        <v>60.367780403072892</v>
      </c>
    </row>
    <row r="92" spans="1:112" x14ac:dyDescent="0.25">
      <c r="A92" s="274" t="s">
        <v>2404</v>
      </c>
      <c r="B92" s="274" t="s">
        <v>1304</v>
      </c>
      <c r="C92" s="274" t="s">
        <v>2405</v>
      </c>
      <c r="D92" s="274" t="s">
        <v>2399</v>
      </c>
      <c r="E92" s="274" t="s">
        <v>268</v>
      </c>
      <c r="F92" s="274" t="s">
        <v>156</v>
      </c>
      <c r="G92" s="274" t="s">
        <v>2400</v>
      </c>
      <c r="H92" s="274" t="s">
        <v>1137</v>
      </c>
      <c r="I92" s="274" t="s">
        <v>2401</v>
      </c>
      <c r="J92" s="274" t="s">
        <v>274</v>
      </c>
      <c r="K92" s="274" t="s">
        <v>2402</v>
      </c>
      <c r="L92" s="274" t="s">
        <v>960</v>
      </c>
      <c r="M92" s="274" t="s">
        <v>2403</v>
      </c>
      <c r="N92" s="274" t="s">
        <v>984</v>
      </c>
      <c r="O92" s="274" t="s">
        <v>873</v>
      </c>
      <c r="P92" s="274" t="s">
        <v>613</v>
      </c>
      <c r="Q92" s="274" t="s">
        <v>460</v>
      </c>
      <c r="R92" s="274" t="s">
        <v>268</v>
      </c>
      <c r="S92" s="274" t="s">
        <v>268</v>
      </c>
      <c r="T92" s="274" t="s">
        <v>268</v>
      </c>
      <c r="U92" s="274" t="s">
        <v>268</v>
      </c>
      <c r="V92" s="274" t="s">
        <v>268</v>
      </c>
      <c r="W92" s="274" t="s">
        <v>2403</v>
      </c>
      <c r="X92" s="274" t="s">
        <v>613</v>
      </c>
      <c r="Y92" s="274" t="s">
        <v>460</v>
      </c>
      <c r="Z92" s="274" t="s">
        <v>268</v>
      </c>
      <c r="AA92" s="274" t="s">
        <v>268</v>
      </c>
      <c r="AB92" s="274" t="s">
        <v>268</v>
      </c>
      <c r="AC92" s="274" t="s">
        <v>268</v>
      </c>
      <c r="AD92" s="274" t="s">
        <v>268</v>
      </c>
      <c r="AE92" s="274" t="s">
        <v>287</v>
      </c>
      <c r="AF92" s="274" t="s">
        <v>1811</v>
      </c>
      <c r="AG92" s="274" t="s">
        <v>875</v>
      </c>
      <c r="AH92" s="274" t="s">
        <v>1848</v>
      </c>
      <c r="AI92" s="274" t="s">
        <v>2275</v>
      </c>
      <c r="AJ92" s="274" t="s">
        <v>268</v>
      </c>
      <c r="AK92" s="274" t="s">
        <v>366</v>
      </c>
      <c r="AL92" s="274" t="s">
        <v>268</v>
      </c>
      <c r="AM92" s="274" t="s">
        <v>367</v>
      </c>
      <c r="AN92" s="274" t="s">
        <v>268</v>
      </c>
      <c r="AO92" s="274" t="s">
        <v>268</v>
      </c>
      <c r="AP92" s="274" t="s">
        <v>268</v>
      </c>
      <c r="AQ92" s="274" t="s">
        <v>268</v>
      </c>
      <c r="AR92" s="274" t="s">
        <v>268</v>
      </c>
      <c r="AS92" s="274" t="s">
        <v>268</v>
      </c>
      <c r="AT92" s="274" t="s">
        <v>268</v>
      </c>
      <c r="AU92" s="274" t="s">
        <v>268</v>
      </c>
      <c r="AV92" s="274" t="s">
        <v>268</v>
      </c>
      <c r="AW92" s="274" t="s">
        <v>268</v>
      </c>
      <c r="AX92" s="274" t="s">
        <v>268</v>
      </c>
      <c r="AY92" s="274" t="s">
        <v>268</v>
      </c>
      <c r="AZ92" s="274" t="s">
        <v>268</v>
      </c>
      <c r="BA92" s="274" t="s">
        <v>268</v>
      </c>
      <c r="BB92" s="274" t="s">
        <v>268</v>
      </c>
      <c r="BC92" s="274" t="s">
        <v>268</v>
      </c>
      <c r="BD92" s="274" t="s">
        <v>268</v>
      </c>
      <c r="BE92" s="274" t="s">
        <v>268</v>
      </c>
      <c r="BF92" s="274" t="s">
        <v>268</v>
      </c>
      <c r="BG92" s="274" t="s">
        <v>268</v>
      </c>
      <c r="BH92" s="274" t="s">
        <v>268</v>
      </c>
      <c r="BI92" s="274" t="s">
        <v>268</v>
      </c>
      <c r="BJ92" s="274" t="s">
        <v>268</v>
      </c>
      <c r="BK92" s="274" t="s">
        <v>268</v>
      </c>
      <c r="BL92" s="274" t="s">
        <v>268</v>
      </c>
      <c r="BM92" s="274" t="s">
        <v>268</v>
      </c>
      <c r="BN92" s="274" t="s">
        <v>268</v>
      </c>
      <c r="BO92" s="274" t="s">
        <v>268</v>
      </c>
      <c r="BP92" s="274" t="s">
        <v>268</v>
      </c>
      <c r="BQ92" s="274" t="s">
        <v>268</v>
      </c>
      <c r="BR92" s="274" t="s">
        <v>268</v>
      </c>
      <c r="BS92" s="274" t="s">
        <v>268</v>
      </c>
      <c r="BT92" s="274" t="s">
        <v>268</v>
      </c>
      <c r="BU92" s="274" t="s">
        <v>268</v>
      </c>
      <c r="BV92" s="274" t="s">
        <v>268</v>
      </c>
      <c r="BW92" s="274" t="s">
        <v>268</v>
      </c>
      <c r="BX92" s="274" t="s">
        <v>268</v>
      </c>
      <c r="BY92" s="295">
        <v>14</v>
      </c>
      <c r="BZ92" s="295">
        <v>14</v>
      </c>
      <c r="CA92" s="298" t="s">
        <v>142</v>
      </c>
      <c r="CB92" s="297">
        <v>123</v>
      </c>
      <c r="CC92" s="284">
        <f t="shared" si="6"/>
        <v>0</v>
      </c>
      <c r="CD92" s="295">
        <f t="shared" si="7"/>
        <v>14</v>
      </c>
      <c r="CE92" s="284">
        <f t="shared" si="8"/>
        <v>1</v>
      </c>
      <c r="CF92" s="295">
        <f t="shared" si="9"/>
        <v>0</v>
      </c>
      <c r="CG92" s="274" t="s">
        <v>1817</v>
      </c>
      <c r="CH92" s="274" t="s">
        <v>268</v>
      </c>
      <c r="CI92" s="274" t="s">
        <v>268</v>
      </c>
      <c r="CJ92" s="298" t="s">
        <v>275</v>
      </c>
      <c r="CK92" s="297">
        <v>3</v>
      </c>
      <c r="CL92" s="274" t="s">
        <v>268</v>
      </c>
      <c r="CM92" s="274" t="s">
        <v>268</v>
      </c>
      <c r="CN92" s="274" t="s">
        <v>268</v>
      </c>
      <c r="CO92" s="274" t="s">
        <v>268</v>
      </c>
      <c r="CP92" s="274" t="s">
        <v>268</v>
      </c>
      <c r="CQ92" s="274" t="s">
        <v>268</v>
      </c>
      <c r="CR92" s="274" t="s">
        <v>877</v>
      </c>
      <c r="CS92" s="274">
        <v>6.86</v>
      </c>
      <c r="CT92" s="274" t="s">
        <v>268</v>
      </c>
      <c r="CU92" s="274">
        <v>6.86</v>
      </c>
      <c r="CV92" s="274">
        <v>365</v>
      </c>
      <c r="CW92" s="274" t="s">
        <v>878</v>
      </c>
      <c r="CX92" s="274" t="s">
        <v>835</v>
      </c>
      <c r="CY92" s="274" t="s">
        <v>836</v>
      </c>
      <c r="CZ92" s="274" t="s">
        <v>837</v>
      </c>
      <c r="DA92" s="274" t="s">
        <v>268</v>
      </c>
      <c r="DB92" s="274" t="s">
        <v>268</v>
      </c>
      <c r="DC92" s="274" t="s">
        <v>268</v>
      </c>
      <c r="DD92" s="274" t="s">
        <v>268</v>
      </c>
      <c r="DE92" s="274" t="s">
        <v>268</v>
      </c>
      <c r="DF92" s="274" t="s">
        <v>268</v>
      </c>
      <c r="DG92" s="299">
        <f>IFERROR(IF(CA92="D",IF(CK92="A dispo.",CD92*VLOOKUP('DATI INPUT'!$F$27,TARIFFE_UD,2,FALSE),CD92*VLOOKUP(CK92,TARIFFE_UD,2,FALSE)),CD92*VLOOKUP(CB92-100,TARIFFE_UND,2,FALSE)),0)</f>
        <v>11.087305582960109</v>
      </c>
      <c r="DH92" s="299">
        <f>IFERROR(IF(CA92="D",IF(CK92="A dispo.",CF92*VLOOKUP('DATI INPUT'!$F$27,TARIFFE_UD,3,FALSE),CF92*VLOOKUP(CK92,TARIFFE_UD,3,FALSE)),CF92*VLOOKUP(CB92-100,TARIFFE_UND,3,FALSE)),0)</f>
        <v>0</v>
      </c>
    </row>
    <row r="93" spans="1:112" x14ac:dyDescent="0.25">
      <c r="A93" s="274" t="s">
        <v>2406</v>
      </c>
      <c r="B93" s="274" t="s">
        <v>1304</v>
      </c>
      <c r="C93" s="274" t="s">
        <v>2407</v>
      </c>
      <c r="D93" s="274" t="s">
        <v>2399</v>
      </c>
      <c r="E93" s="274" t="s">
        <v>268</v>
      </c>
      <c r="F93" s="274" t="s">
        <v>156</v>
      </c>
      <c r="G93" s="274" t="s">
        <v>2400</v>
      </c>
      <c r="H93" s="274" t="s">
        <v>1137</v>
      </c>
      <c r="I93" s="274" t="s">
        <v>2401</v>
      </c>
      <c r="J93" s="274" t="s">
        <v>274</v>
      </c>
      <c r="K93" s="274" t="s">
        <v>2402</v>
      </c>
      <c r="L93" s="274" t="s">
        <v>960</v>
      </c>
      <c r="M93" s="274" t="s">
        <v>2403</v>
      </c>
      <c r="N93" s="274" t="s">
        <v>984</v>
      </c>
      <c r="O93" s="274" t="s">
        <v>873</v>
      </c>
      <c r="P93" s="274" t="s">
        <v>613</v>
      </c>
      <c r="Q93" s="274" t="s">
        <v>460</v>
      </c>
      <c r="R93" s="274" t="s">
        <v>268</v>
      </c>
      <c r="S93" s="274" t="s">
        <v>268</v>
      </c>
      <c r="T93" s="274" t="s">
        <v>268</v>
      </c>
      <c r="U93" s="274" t="s">
        <v>268</v>
      </c>
      <c r="V93" s="274" t="s">
        <v>268</v>
      </c>
      <c r="W93" s="274" t="s">
        <v>2408</v>
      </c>
      <c r="X93" s="274" t="s">
        <v>1830</v>
      </c>
      <c r="Y93" s="274" t="s">
        <v>268</v>
      </c>
      <c r="Z93" s="274" t="s">
        <v>268</v>
      </c>
      <c r="AA93" s="274" t="s">
        <v>268</v>
      </c>
      <c r="AB93" s="274" t="s">
        <v>268</v>
      </c>
      <c r="AC93" s="274" t="s">
        <v>268</v>
      </c>
      <c r="AD93" s="274" t="s">
        <v>268</v>
      </c>
      <c r="AE93" s="274" t="s">
        <v>287</v>
      </c>
      <c r="AF93" s="274" t="s">
        <v>1811</v>
      </c>
      <c r="AG93" s="274" t="s">
        <v>875</v>
      </c>
      <c r="AH93" s="274" t="s">
        <v>1848</v>
      </c>
      <c r="AI93" s="274" t="s">
        <v>2409</v>
      </c>
      <c r="AJ93" s="274" t="s">
        <v>268</v>
      </c>
      <c r="AK93" s="274" t="s">
        <v>395</v>
      </c>
      <c r="AL93" s="274" t="s">
        <v>268</v>
      </c>
      <c r="AM93" s="274" t="s">
        <v>353</v>
      </c>
      <c r="AN93" s="274" t="s">
        <v>268</v>
      </c>
      <c r="AO93" s="274" t="s">
        <v>268</v>
      </c>
      <c r="AP93" s="274" t="s">
        <v>268</v>
      </c>
      <c r="AQ93" s="274" t="s">
        <v>268</v>
      </c>
      <c r="AR93" s="274" t="s">
        <v>268</v>
      </c>
      <c r="AS93" s="274" t="s">
        <v>268</v>
      </c>
      <c r="AT93" s="274" t="s">
        <v>268</v>
      </c>
      <c r="AU93" s="274" t="s">
        <v>268</v>
      </c>
      <c r="AV93" s="274" t="s">
        <v>268</v>
      </c>
      <c r="AW93" s="274" t="s">
        <v>268</v>
      </c>
      <c r="AX93" s="274" t="s">
        <v>268</v>
      </c>
      <c r="AY93" s="274" t="s">
        <v>268</v>
      </c>
      <c r="AZ93" s="274" t="s">
        <v>268</v>
      </c>
      <c r="BA93" s="274" t="s">
        <v>268</v>
      </c>
      <c r="BB93" s="274" t="s">
        <v>268</v>
      </c>
      <c r="BC93" s="274" t="s">
        <v>268</v>
      </c>
      <c r="BD93" s="274" t="s">
        <v>268</v>
      </c>
      <c r="BE93" s="274" t="s">
        <v>268</v>
      </c>
      <c r="BF93" s="274" t="s">
        <v>268</v>
      </c>
      <c r="BG93" s="274" t="s">
        <v>268</v>
      </c>
      <c r="BH93" s="274" t="s">
        <v>268</v>
      </c>
      <c r="BI93" s="274" t="s">
        <v>268</v>
      </c>
      <c r="BJ93" s="274" t="s">
        <v>268</v>
      </c>
      <c r="BK93" s="274" t="s">
        <v>268</v>
      </c>
      <c r="BL93" s="274" t="s">
        <v>268</v>
      </c>
      <c r="BM93" s="274" t="s">
        <v>268</v>
      </c>
      <c r="BN93" s="274" t="s">
        <v>268</v>
      </c>
      <c r="BO93" s="274" t="s">
        <v>268</v>
      </c>
      <c r="BP93" s="274" t="s">
        <v>268</v>
      </c>
      <c r="BQ93" s="274" t="s">
        <v>268</v>
      </c>
      <c r="BR93" s="274" t="s">
        <v>268</v>
      </c>
      <c r="BS93" s="274" t="s">
        <v>268</v>
      </c>
      <c r="BT93" s="274" t="s">
        <v>268</v>
      </c>
      <c r="BU93" s="274" t="s">
        <v>268</v>
      </c>
      <c r="BV93" s="274" t="s">
        <v>268</v>
      </c>
      <c r="BW93" s="274" t="s">
        <v>268</v>
      </c>
      <c r="BX93" s="274" t="s">
        <v>268</v>
      </c>
      <c r="BY93" s="295">
        <v>18</v>
      </c>
      <c r="BZ93" s="295">
        <v>18</v>
      </c>
      <c r="CA93" s="298" t="s">
        <v>142</v>
      </c>
      <c r="CB93" s="297">
        <v>123</v>
      </c>
      <c r="CC93" s="284">
        <f t="shared" si="6"/>
        <v>0</v>
      </c>
      <c r="CD93" s="295">
        <f t="shared" si="7"/>
        <v>18</v>
      </c>
      <c r="CE93" s="284">
        <f t="shared" si="8"/>
        <v>1</v>
      </c>
      <c r="CF93" s="295">
        <f t="shared" si="9"/>
        <v>0</v>
      </c>
      <c r="CG93" s="274" t="s">
        <v>1817</v>
      </c>
      <c r="CH93" s="274" t="s">
        <v>268</v>
      </c>
      <c r="CI93" s="274" t="s">
        <v>268</v>
      </c>
      <c r="CJ93" s="298" t="s">
        <v>275</v>
      </c>
      <c r="CK93" s="297">
        <v>3</v>
      </c>
      <c r="CL93" s="274" t="s">
        <v>268</v>
      </c>
      <c r="CM93" s="274" t="s">
        <v>268</v>
      </c>
      <c r="CN93" s="274" t="s">
        <v>268</v>
      </c>
      <c r="CO93" s="274" t="s">
        <v>268</v>
      </c>
      <c r="CP93" s="274" t="s">
        <v>268</v>
      </c>
      <c r="CQ93" s="274" t="s">
        <v>268</v>
      </c>
      <c r="CR93" s="274" t="s">
        <v>877</v>
      </c>
      <c r="CS93" s="274">
        <v>8.82</v>
      </c>
      <c r="CT93" s="274" t="s">
        <v>268</v>
      </c>
      <c r="CU93" s="274">
        <v>8.82</v>
      </c>
      <c r="CV93" s="274">
        <v>365</v>
      </c>
      <c r="CW93" s="274" t="s">
        <v>878</v>
      </c>
      <c r="CX93" s="274" t="s">
        <v>835</v>
      </c>
      <c r="CY93" s="274" t="s">
        <v>836</v>
      </c>
      <c r="CZ93" s="274" t="s">
        <v>837</v>
      </c>
      <c r="DA93" s="274" t="s">
        <v>268</v>
      </c>
      <c r="DB93" s="274" t="s">
        <v>268</v>
      </c>
      <c r="DC93" s="274" t="s">
        <v>268</v>
      </c>
      <c r="DD93" s="274" t="s">
        <v>268</v>
      </c>
      <c r="DE93" s="274" t="s">
        <v>268</v>
      </c>
      <c r="DF93" s="274" t="s">
        <v>268</v>
      </c>
      <c r="DG93" s="299">
        <f>IFERROR(IF(CA93="D",IF(CK93="A dispo.",CD93*VLOOKUP('DATI INPUT'!$F$27,TARIFFE_UD,2,FALSE),CD93*VLOOKUP(CK93,TARIFFE_UD,2,FALSE)),CD93*VLOOKUP(CB93-100,TARIFFE_UND,2,FALSE)),0)</f>
        <v>14.255107178091567</v>
      </c>
      <c r="DH93" s="299">
        <f>IFERROR(IF(CA93="D",IF(CK93="A dispo.",CF93*VLOOKUP('DATI INPUT'!$F$27,TARIFFE_UD,3,FALSE),CF93*VLOOKUP(CK93,TARIFFE_UD,3,FALSE)),CF93*VLOOKUP(CB93-100,TARIFFE_UND,3,FALSE)),0)</f>
        <v>0</v>
      </c>
    </row>
    <row r="94" spans="1:112" hidden="1" x14ac:dyDescent="0.25">
      <c r="A94" s="274" t="s">
        <v>2410</v>
      </c>
      <c r="B94" s="274" t="s">
        <v>1346</v>
      </c>
      <c r="C94" s="274" t="s">
        <v>2411</v>
      </c>
      <c r="D94" s="274" t="s">
        <v>2412</v>
      </c>
      <c r="E94" s="274" t="s">
        <v>268</v>
      </c>
      <c r="F94" s="274" t="s">
        <v>156</v>
      </c>
      <c r="G94" s="274" t="s">
        <v>2413</v>
      </c>
      <c r="H94" s="274" t="s">
        <v>1137</v>
      </c>
      <c r="I94" s="274" t="s">
        <v>2414</v>
      </c>
      <c r="J94" s="274" t="s">
        <v>274</v>
      </c>
      <c r="K94" s="274" t="s">
        <v>2415</v>
      </c>
      <c r="L94" s="274" t="s">
        <v>960</v>
      </c>
      <c r="M94" s="274" t="s">
        <v>2416</v>
      </c>
      <c r="N94" s="274" t="s">
        <v>1261</v>
      </c>
      <c r="O94" s="274" t="s">
        <v>943</v>
      </c>
      <c r="P94" s="274" t="s">
        <v>151</v>
      </c>
      <c r="Q94" s="274" t="s">
        <v>275</v>
      </c>
      <c r="R94" s="274" t="s">
        <v>268</v>
      </c>
      <c r="S94" s="274" t="s">
        <v>268</v>
      </c>
      <c r="T94" s="274" t="s">
        <v>268</v>
      </c>
      <c r="U94" s="274" t="s">
        <v>268</v>
      </c>
      <c r="V94" s="274" t="s">
        <v>268</v>
      </c>
      <c r="W94" s="274" t="s">
        <v>2417</v>
      </c>
      <c r="X94" s="274" t="s">
        <v>887</v>
      </c>
      <c r="Y94" s="274" t="s">
        <v>341</v>
      </c>
      <c r="Z94" s="274" t="s">
        <v>268</v>
      </c>
      <c r="AA94" s="274" t="s">
        <v>268</v>
      </c>
      <c r="AB94" s="274" t="s">
        <v>268</v>
      </c>
      <c r="AC94" s="274" t="s">
        <v>268</v>
      </c>
      <c r="AD94" s="274" t="s">
        <v>268</v>
      </c>
      <c r="AE94" s="274" t="s">
        <v>287</v>
      </c>
      <c r="AF94" s="274" t="s">
        <v>1811</v>
      </c>
      <c r="AG94" s="274" t="s">
        <v>875</v>
      </c>
      <c r="AH94" s="274" t="s">
        <v>1848</v>
      </c>
      <c r="AI94" s="274" t="s">
        <v>1165</v>
      </c>
      <c r="AJ94" s="274" t="s">
        <v>268</v>
      </c>
      <c r="AK94" s="274" t="s">
        <v>377</v>
      </c>
      <c r="AL94" s="274" t="s">
        <v>268</v>
      </c>
      <c r="AM94" s="274" t="s">
        <v>405</v>
      </c>
      <c r="AN94" s="274" t="s">
        <v>268</v>
      </c>
      <c r="AO94" s="274" t="s">
        <v>268</v>
      </c>
      <c r="AP94" s="274" t="s">
        <v>268</v>
      </c>
      <c r="AQ94" s="274" t="s">
        <v>268</v>
      </c>
      <c r="AR94" s="274" t="s">
        <v>268</v>
      </c>
      <c r="AS94" s="274" t="s">
        <v>268</v>
      </c>
      <c r="AT94" s="274" t="s">
        <v>268</v>
      </c>
      <c r="AU94" s="274" t="s">
        <v>268</v>
      </c>
      <c r="AV94" s="274" t="s">
        <v>268</v>
      </c>
      <c r="AW94" s="274" t="s">
        <v>268</v>
      </c>
      <c r="AX94" s="274" t="s">
        <v>268</v>
      </c>
      <c r="AY94" s="274" t="s">
        <v>268</v>
      </c>
      <c r="AZ94" s="274" t="s">
        <v>268</v>
      </c>
      <c r="BA94" s="274" t="s">
        <v>268</v>
      </c>
      <c r="BB94" s="274" t="s">
        <v>268</v>
      </c>
      <c r="BC94" s="274" t="s">
        <v>268</v>
      </c>
      <c r="BD94" s="274" t="s">
        <v>268</v>
      </c>
      <c r="BE94" s="274" t="s">
        <v>268</v>
      </c>
      <c r="BF94" s="274" t="s">
        <v>268</v>
      </c>
      <c r="BG94" s="274" t="s">
        <v>268</v>
      </c>
      <c r="BH94" s="274" t="s">
        <v>268</v>
      </c>
      <c r="BI94" s="274" t="s">
        <v>268</v>
      </c>
      <c r="BJ94" s="274" t="s">
        <v>268</v>
      </c>
      <c r="BK94" s="274" t="s">
        <v>268</v>
      </c>
      <c r="BL94" s="274" t="s">
        <v>268</v>
      </c>
      <c r="BM94" s="274" t="s">
        <v>268</v>
      </c>
      <c r="BN94" s="274" t="s">
        <v>268</v>
      </c>
      <c r="BO94" s="274" t="s">
        <v>268</v>
      </c>
      <c r="BP94" s="274" t="s">
        <v>268</v>
      </c>
      <c r="BQ94" s="274" t="s">
        <v>268</v>
      </c>
      <c r="BR94" s="274" t="s">
        <v>268</v>
      </c>
      <c r="BS94" s="274" t="s">
        <v>268</v>
      </c>
      <c r="BT94" s="274" t="s">
        <v>268</v>
      </c>
      <c r="BU94" s="274" t="s">
        <v>268</v>
      </c>
      <c r="BV94" s="274" t="s">
        <v>268</v>
      </c>
      <c r="BW94" s="274" t="s">
        <v>268</v>
      </c>
      <c r="BX94" s="274" t="s">
        <v>268</v>
      </c>
      <c r="BY94" s="295">
        <v>40</v>
      </c>
      <c r="BZ94" s="295">
        <v>40</v>
      </c>
      <c r="CA94" s="298" t="s">
        <v>142</v>
      </c>
      <c r="CB94" s="297">
        <v>122</v>
      </c>
      <c r="CC94" s="284">
        <f t="shared" si="6"/>
        <v>0</v>
      </c>
      <c r="CD94" s="295">
        <f t="shared" si="7"/>
        <v>40</v>
      </c>
      <c r="CE94" s="284">
        <f t="shared" si="8"/>
        <v>0</v>
      </c>
      <c r="CF94" s="295">
        <f t="shared" si="9"/>
        <v>1</v>
      </c>
      <c r="CG94" s="274" t="s">
        <v>876</v>
      </c>
      <c r="CH94" s="274" t="s">
        <v>268</v>
      </c>
      <c r="CI94" s="274" t="s">
        <v>268</v>
      </c>
      <c r="CJ94" s="298" t="s">
        <v>268</v>
      </c>
      <c r="CK94" s="298" t="s">
        <v>736</v>
      </c>
      <c r="CL94" s="274" t="s">
        <v>268</v>
      </c>
      <c r="CM94" s="274" t="s">
        <v>268</v>
      </c>
      <c r="CN94" s="274" t="s">
        <v>268</v>
      </c>
      <c r="CO94" s="274" t="s">
        <v>268</v>
      </c>
      <c r="CP94" s="274" t="s">
        <v>268</v>
      </c>
      <c r="CQ94" s="274" t="s">
        <v>268</v>
      </c>
      <c r="CR94" s="274" t="s">
        <v>877</v>
      </c>
      <c r="CS94" s="274">
        <v>72.16</v>
      </c>
      <c r="CT94" s="274" t="s">
        <v>268</v>
      </c>
      <c r="CU94" s="274">
        <v>72.16</v>
      </c>
      <c r="CV94" s="274">
        <v>365</v>
      </c>
      <c r="CW94" s="274" t="s">
        <v>878</v>
      </c>
      <c r="CX94" s="274" t="s">
        <v>835</v>
      </c>
      <c r="CY94" s="274" t="s">
        <v>836</v>
      </c>
      <c r="CZ94" s="274" t="s">
        <v>837</v>
      </c>
      <c r="DA94" s="274" t="s">
        <v>268</v>
      </c>
      <c r="DB94" s="274" t="s">
        <v>268</v>
      </c>
      <c r="DC94" s="274" t="s">
        <v>268</v>
      </c>
      <c r="DD94" s="274" t="s">
        <v>268</v>
      </c>
      <c r="DE94" s="274" t="s">
        <v>268</v>
      </c>
      <c r="DF94" s="274" t="s">
        <v>268</v>
      </c>
      <c r="DG94" s="299">
        <f>IFERROR(IF(CA94="D",IF(CK94="A dispo.",CD94*VLOOKUP('DATI INPUT'!$F$27,TARIFFE_UD,2,FALSE),CD94*VLOOKUP(CK94,TARIFFE_UD,2,FALSE)),CD94*VLOOKUP(CB94-100,TARIFFE_UND,2,FALSE)),0)</f>
        <v>31.678015951314595</v>
      </c>
      <c r="DH94" s="299">
        <f>IFERROR(IF(CA94="D",IF(CK94="A dispo.",CF94*VLOOKUP('DATI INPUT'!$F$27,TARIFFE_UD,3,FALSE),CF94*VLOOKUP(CK94,TARIFFE_UD,3,FALSE)),CF94*VLOOKUP(CB94-100,TARIFFE_UND,3,FALSE)),0)</f>
        <v>60.367780403072892</v>
      </c>
    </row>
    <row r="95" spans="1:112" x14ac:dyDescent="0.25">
      <c r="A95" s="274" t="s">
        <v>2418</v>
      </c>
      <c r="B95" s="274" t="s">
        <v>839</v>
      </c>
      <c r="C95" s="274" t="s">
        <v>2419</v>
      </c>
      <c r="D95" s="274" t="s">
        <v>2420</v>
      </c>
      <c r="E95" s="274" t="s">
        <v>268</v>
      </c>
      <c r="F95" s="274" t="s">
        <v>156</v>
      </c>
      <c r="G95" s="274" t="s">
        <v>2421</v>
      </c>
      <c r="H95" s="274" t="s">
        <v>1137</v>
      </c>
      <c r="I95" s="274" t="s">
        <v>2422</v>
      </c>
      <c r="J95" s="274" t="s">
        <v>274</v>
      </c>
      <c r="K95" s="274" t="s">
        <v>2423</v>
      </c>
      <c r="L95" s="274" t="s">
        <v>984</v>
      </c>
      <c r="M95" s="274" t="s">
        <v>2403</v>
      </c>
      <c r="N95" s="274" t="s">
        <v>984</v>
      </c>
      <c r="O95" s="274" t="s">
        <v>873</v>
      </c>
      <c r="P95" s="274" t="s">
        <v>613</v>
      </c>
      <c r="Q95" s="274" t="s">
        <v>460</v>
      </c>
      <c r="R95" s="274" t="s">
        <v>268</v>
      </c>
      <c r="S95" s="274" t="s">
        <v>268</v>
      </c>
      <c r="T95" s="274" t="s">
        <v>268</v>
      </c>
      <c r="U95" s="274" t="s">
        <v>268</v>
      </c>
      <c r="V95" s="274" t="s">
        <v>268</v>
      </c>
      <c r="W95" s="274" t="s">
        <v>2403</v>
      </c>
      <c r="X95" s="274" t="s">
        <v>613</v>
      </c>
      <c r="Y95" s="274" t="s">
        <v>460</v>
      </c>
      <c r="Z95" s="274" t="s">
        <v>268</v>
      </c>
      <c r="AA95" s="274" t="s">
        <v>268</v>
      </c>
      <c r="AB95" s="274" t="s">
        <v>268</v>
      </c>
      <c r="AC95" s="274" t="s">
        <v>268</v>
      </c>
      <c r="AD95" s="274" t="s">
        <v>268</v>
      </c>
      <c r="AE95" s="274" t="s">
        <v>287</v>
      </c>
      <c r="AF95" s="274" t="s">
        <v>1811</v>
      </c>
      <c r="AG95" s="274" t="s">
        <v>875</v>
      </c>
      <c r="AH95" s="274" t="s">
        <v>1848</v>
      </c>
      <c r="AI95" s="274" t="s">
        <v>2275</v>
      </c>
      <c r="AJ95" s="274" t="s">
        <v>268</v>
      </c>
      <c r="AK95" s="274" t="s">
        <v>381</v>
      </c>
      <c r="AL95" s="274" t="s">
        <v>268</v>
      </c>
      <c r="AM95" s="274" t="s">
        <v>288</v>
      </c>
      <c r="AN95" s="274" t="s">
        <v>268</v>
      </c>
      <c r="AO95" s="274" t="s">
        <v>268</v>
      </c>
      <c r="AP95" s="274" t="s">
        <v>268</v>
      </c>
      <c r="AQ95" s="274" t="s">
        <v>268</v>
      </c>
      <c r="AR95" s="274" t="s">
        <v>268</v>
      </c>
      <c r="AS95" s="274" t="s">
        <v>268</v>
      </c>
      <c r="AT95" s="274" t="s">
        <v>268</v>
      </c>
      <c r="AU95" s="274" t="s">
        <v>268</v>
      </c>
      <c r="AV95" s="274" t="s">
        <v>268</v>
      </c>
      <c r="AW95" s="274" t="s">
        <v>268</v>
      </c>
      <c r="AX95" s="274" t="s">
        <v>268</v>
      </c>
      <c r="AY95" s="274" t="s">
        <v>268</v>
      </c>
      <c r="AZ95" s="274" t="s">
        <v>268</v>
      </c>
      <c r="BA95" s="274" t="s">
        <v>268</v>
      </c>
      <c r="BB95" s="274" t="s">
        <v>268</v>
      </c>
      <c r="BC95" s="274" t="s">
        <v>268</v>
      </c>
      <c r="BD95" s="274" t="s">
        <v>268</v>
      </c>
      <c r="BE95" s="274" t="s">
        <v>268</v>
      </c>
      <c r="BF95" s="274" t="s">
        <v>268</v>
      </c>
      <c r="BG95" s="274" t="s">
        <v>268</v>
      </c>
      <c r="BH95" s="274" t="s">
        <v>268</v>
      </c>
      <c r="BI95" s="274" t="s">
        <v>268</v>
      </c>
      <c r="BJ95" s="274" t="s">
        <v>268</v>
      </c>
      <c r="BK95" s="274" t="s">
        <v>268</v>
      </c>
      <c r="BL95" s="274" t="s">
        <v>268</v>
      </c>
      <c r="BM95" s="274" t="s">
        <v>268</v>
      </c>
      <c r="BN95" s="274" t="s">
        <v>268</v>
      </c>
      <c r="BO95" s="274" t="s">
        <v>268</v>
      </c>
      <c r="BP95" s="274" t="s">
        <v>268</v>
      </c>
      <c r="BQ95" s="274" t="s">
        <v>268</v>
      </c>
      <c r="BR95" s="274" t="s">
        <v>268</v>
      </c>
      <c r="BS95" s="274" t="s">
        <v>268</v>
      </c>
      <c r="BT95" s="274" t="s">
        <v>268</v>
      </c>
      <c r="BU95" s="274" t="s">
        <v>268</v>
      </c>
      <c r="BV95" s="274" t="s">
        <v>268</v>
      </c>
      <c r="BW95" s="274" t="s">
        <v>268</v>
      </c>
      <c r="BX95" s="274" t="s">
        <v>268</v>
      </c>
      <c r="BY95" s="295">
        <v>72</v>
      </c>
      <c r="BZ95" s="295">
        <v>72</v>
      </c>
      <c r="CA95" s="298" t="s">
        <v>142</v>
      </c>
      <c r="CB95" s="297">
        <v>122</v>
      </c>
      <c r="CC95" s="284">
        <f t="shared" si="6"/>
        <v>0</v>
      </c>
      <c r="CD95" s="295">
        <f t="shared" si="7"/>
        <v>72</v>
      </c>
      <c r="CE95" s="284">
        <f t="shared" si="8"/>
        <v>0</v>
      </c>
      <c r="CF95" s="295">
        <f t="shared" si="9"/>
        <v>1</v>
      </c>
      <c r="CG95" s="274" t="s">
        <v>876</v>
      </c>
      <c r="CH95" s="274" t="s">
        <v>268</v>
      </c>
      <c r="CI95" s="274" t="s">
        <v>268</v>
      </c>
      <c r="CJ95" s="298" t="s">
        <v>275</v>
      </c>
      <c r="CK95" s="297">
        <v>3</v>
      </c>
      <c r="CL95" s="274" t="s">
        <v>268</v>
      </c>
      <c r="CM95" s="274" t="s">
        <v>268</v>
      </c>
      <c r="CN95" s="274" t="s">
        <v>268</v>
      </c>
      <c r="CO95" s="274" t="s">
        <v>268</v>
      </c>
      <c r="CP95" s="274" t="s">
        <v>268</v>
      </c>
      <c r="CQ95" s="274" t="s">
        <v>268</v>
      </c>
      <c r="CR95" s="274" t="s">
        <v>877</v>
      </c>
      <c r="CS95" s="274">
        <v>104.16</v>
      </c>
      <c r="CT95" s="274" t="s">
        <v>268</v>
      </c>
      <c r="CU95" s="274">
        <v>104.16</v>
      </c>
      <c r="CV95" s="274">
        <v>365</v>
      </c>
      <c r="CW95" s="274" t="s">
        <v>878</v>
      </c>
      <c r="CX95" s="274" t="s">
        <v>835</v>
      </c>
      <c r="CY95" s="274" t="s">
        <v>836</v>
      </c>
      <c r="CZ95" s="274" t="s">
        <v>837</v>
      </c>
      <c r="DA95" s="274" t="s">
        <v>268</v>
      </c>
      <c r="DB95" s="274" t="s">
        <v>268</v>
      </c>
      <c r="DC95" s="274" t="s">
        <v>268</v>
      </c>
      <c r="DD95" s="274" t="s">
        <v>268</v>
      </c>
      <c r="DE95" s="274" t="s">
        <v>268</v>
      </c>
      <c r="DF95" s="274" t="s">
        <v>268</v>
      </c>
      <c r="DG95" s="299">
        <f>IFERROR(IF(CA95="D",IF(CK95="A dispo.",CD95*VLOOKUP('DATI INPUT'!$F$27,TARIFFE_UD,2,FALSE),CD95*VLOOKUP(CK95,TARIFFE_UD,2,FALSE)),CD95*VLOOKUP(CB95-100,TARIFFE_UND,2,FALSE)),0)</f>
        <v>57.020428712366268</v>
      </c>
      <c r="DH95" s="299">
        <f>IFERROR(IF(CA95="D",IF(CK95="A dispo.",CF95*VLOOKUP('DATI INPUT'!$F$27,TARIFFE_UD,3,FALSE),CF95*VLOOKUP(CK95,TARIFFE_UD,3,FALSE)),CF95*VLOOKUP(CB95-100,TARIFFE_UND,3,FALSE)),0)</f>
        <v>60.367780403072892</v>
      </c>
    </row>
    <row r="96" spans="1:112" x14ac:dyDescent="0.25">
      <c r="A96" s="274" t="s">
        <v>2424</v>
      </c>
      <c r="B96" s="274" t="s">
        <v>839</v>
      </c>
      <c r="C96" s="274" t="s">
        <v>2425</v>
      </c>
      <c r="D96" s="274" t="s">
        <v>2420</v>
      </c>
      <c r="E96" s="274" t="s">
        <v>268</v>
      </c>
      <c r="F96" s="274" t="s">
        <v>156</v>
      </c>
      <c r="G96" s="274" t="s">
        <v>2421</v>
      </c>
      <c r="H96" s="274" t="s">
        <v>1137</v>
      </c>
      <c r="I96" s="274" t="s">
        <v>2422</v>
      </c>
      <c r="J96" s="274" t="s">
        <v>274</v>
      </c>
      <c r="K96" s="274" t="s">
        <v>2423</v>
      </c>
      <c r="L96" s="274" t="s">
        <v>984</v>
      </c>
      <c r="M96" s="274" t="s">
        <v>2403</v>
      </c>
      <c r="N96" s="274" t="s">
        <v>984</v>
      </c>
      <c r="O96" s="274" t="s">
        <v>873</v>
      </c>
      <c r="P96" s="274" t="s">
        <v>613</v>
      </c>
      <c r="Q96" s="274" t="s">
        <v>460</v>
      </c>
      <c r="R96" s="274" t="s">
        <v>268</v>
      </c>
      <c r="S96" s="274" t="s">
        <v>268</v>
      </c>
      <c r="T96" s="274" t="s">
        <v>268</v>
      </c>
      <c r="U96" s="274" t="s">
        <v>268</v>
      </c>
      <c r="V96" s="274" t="s">
        <v>268</v>
      </c>
      <c r="W96" s="274" t="s">
        <v>2408</v>
      </c>
      <c r="X96" s="274" t="s">
        <v>1830</v>
      </c>
      <c r="Y96" s="274" t="s">
        <v>268</v>
      </c>
      <c r="Z96" s="274" t="s">
        <v>268</v>
      </c>
      <c r="AA96" s="274" t="s">
        <v>268</v>
      </c>
      <c r="AB96" s="274" t="s">
        <v>268</v>
      </c>
      <c r="AC96" s="274" t="s">
        <v>268</v>
      </c>
      <c r="AD96" s="274" t="s">
        <v>268</v>
      </c>
      <c r="AE96" s="274" t="s">
        <v>287</v>
      </c>
      <c r="AF96" s="274" t="s">
        <v>1811</v>
      </c>
      <c r="AG96" s="274" t="s">
        <v>875</v>
      </c>
      <c r="AH96" s="274" t="s">
        <v>1848</v>
      </c>
      <c r="AI96" s="274" t="s">
        <v>2409</v>
      </c>
      <c r="AJ96" s="274" t="s">
        <v>268</v>
      </c>
      <c r="AK96" s="274" t="s">
        <v>381</v>
      </c>
      <c r="AL96" s="274" t="s">
        <v>268</v>
      </c>
      <c r="AM96" s="274" t="s">
        <v>353</v>
      </c>
      <c r="AN96" s="274" t="s">
        <v>268</v>
      </c>
      <c r="AO96" s="274" t="s">
        <v>268</v>
      </c>
      <c r="AP96" s="274" t="s">
        <v>268</v>
      </c>
      <c r="AQ96" s="274" t="s">
        <v>268</v>
      </c>
      <c r="AR96" s="274" t="s">
        <v>268</v>
      </c>
      <c r="AS96" s="274" t="s">
        <v>268</v>
      </c>
      <c r="AT96" s="274" t="s">
        <v>268</v>
      </c>
      <c r="AU96" s="274" t="s">
        <v>268</v>
      </c>
      <c r="AV96" s="274" t="s">
        <v>268</v>
      </c>
      <c r="AW96" s="274" t="s">
        <v>268</v>
      </c>
      <c r="AX96" s="274" t="s">
        <v>268</v>
      </c>
      <c r="AY96" s="274" t="s">
        <v>268</v>
      </c>
      <c r="AZ96" s="274" t="s">
        <v>268</v>
      </c>
      <c r="BA96" s="274" t="s">
        <v>268</v>
      </c>
      <c r="BB96" s="274" t="s">
        <v>268</v>
      </c>
      <c r="BC96" s="274" t="s">
        <v>268</v>
      </c>
      <c r="BD96" s="274" t="s">
        <v>268</v>
      </c>
      <c r="BE96" s="274" t="s">
        <v>268</v>
      </c>
      <c r="BF96" s="274" t="s">
        <v>268</v>
      </c>
      <c r="BG96" s="274" t="s">
        <v>268</v>
      </c>
      <c r="BH96" s="274" t="s">
        <v>268</v>
      </c>
      <c r="BI96" s="274" t="s">
        <v>268</v>
      </c>
      <c r="BJ96" s="274" t="s">
        <v>268</v>
      </c>
      <c r="BK96" s="274" t="s">
        <v>268</v>
      </c>
      <c r="BL96" s="274" t="s">
        <v>268</v>
      </c>
      <c r="BM96" s="274" t="s">
        <v>268</v>
      </c>
      <c r="BN96" s="274" t="s">
        <v>268</v>
      </c>
      <c r="BO96" s="274" t="s">
        <v>268</v>
      </c>
      <c r="BP96" s="274" t="s">
        <v>268</v>
      </c>
      <c r="BQ96" s="274" t="s">
        <v>268</v>
      </c>
      <c r="BR96" s="274" t="s">
        <v>268</v>
      </c>
      <c r="BS96" s="274" t="s">
        <v>268</v>
      </c>
      <c r="BT96" s="274" t="s">
        <v>268</v>
      </c>
      <c r="BU96" s="274" t="s">
        <v>268</v>
      </c>
      <c r="BV96" s="274" t="s">
        <v>268</v>
      </c>
      <c r="BW96" s="274" t="s">
        <v>268</v>
      </c>
      <c r="BX96" s="274" t="s">
        <v>268</v>
      </c>
      <c r="BY96" s="295">
        <v>18</v>
      </c>
      <c r="BZ96" s="295">
        <v>18</v>
      </c>
      <c r="CA96" s="298" t="s">
        <v>142</v>
      </c>
      <c r="CB96" s="297">
        <v>123</v>
      </c>
      <c r="CC96" s="284">
        <f t="shared" si="6"/>
        <v>0</v>
      </c>
      <c r="CD96" s="295">
        <f t="shared" si="7"/>
        <v>18</v>
      </c>
      <c r="CE96" s="284">
        <f t="shared" si="8"/>
        <v>1</v>
      </c>
      <c r="CF96" s="295">
        <f t="shared" si="9"/>
        <v>0</v>
      </c>
      <c r="CG96" s="274" t="s">
        <v>1817</v>
      </c>
      <c r="CH96" s="274" t="s">
        <v>268</v>
      </c>
      <c r="CI96" s="274" t="s">
        <v>268</v>
      </c>
      <c r="CJ96" s="298" t="s">
        <v>275</v>
      </c>
      <c r="CK96" s="297">
        <v>3</v>
      </c>
      <c r="CL96" s="274" t="s">
        <v>268</v>
      </c>
      <c r="CM96" s="274" t="s">
        <v>268</v>
      </c>
      <c r="CN96" s="274" t="s">
        <v>268</v>
      </c>
      <c r="CO96" s="274" t="s">
        <v>268</v>
      </c>
      <c r="CP96" s="274" t="s">
        <v>268</v>
      </c>
      <c r="CQ96" s="274" t="s">
        <v>268</v>
      </c>
      <c r="CR96" s="274" t="s">
        <v>877</v>
      </c>
      <c r="CS96" s="274">
        <v>8.82</v>
      </c>
      <c r="CT96" s="274" t="s">
        <v>268</v>
      </c>
      <c r="CU96" s="274">
        <v>8.82</v>
      </c>
      <c r="CV96" s="274">
        <v>365</v>
      </c>
      <c r="CW96" s="274" t="s">
        <v>878</v>
      </c>
      <c r="CX96" s="274" t="s">
        <v>835</v>
      </c>
      <c r="CY96" s="274" t="s">
        <v>836</v>
      </c>
      <c r="CZ96" s="274" t="s">
        <v>837</v>
      </c>
      <c r="DA96" s="274" t="s">
        <v>268</v>
      </c>
      <c r="DB96" s="274" t="s">
        <v>268</v>
      </c>
      <c r="DC96" s="274" t="s">
        <v>268</v>
      </c>
      <c r="DD96" s="274" t="s">
        <v>268</v>
      </c>
      <c r="DE96" s="274" t="s">
        <v>268</v>
      </c>
      <c r="DF96" s="274" t="s">
        <v>268</v>
      </c>
      <c r="DG96" s="299">
        <f>IFERROR(IF(CA96="D",IF(CK96="A dispo.",CD96*VLOOKUP('DATI INPUT'!$F$27,TARIFFE_UD,2,FALSE),CD96*VLOOKUP(CK96,TARIFFE_UD,2,FALSE)),CD96*VLOOKUP(CB96-100,TARIFFE_UND,2,FALSE)),0)</f>
        <v>14.255107178091567</v>
      </c>
      <c r="DH96" s="299">
        <f>IFERROR(IF(CA96="D",IF(CK96="A dispo.",CF96*VLOOKUP('DATI INPUT'!$F$27,TARIFFE_UD,3,FALSE),CF96*VLOOKUP(CK96,TARIFFE_UD,3,FALSE)),CF96*VLOOKUP(CB96-100,TARIFFE_UND,3,FALSE)),0)</f>
        <v>0</v>
      </c>
    </row>
    <row r="97" spans="1:112" x14ac:dyDescent="0.25">
      <c r="A97" s="274" t="s">
        <v>2426</v>
      </c>
      <c r="B97" s="274" t="s">
        <v>2177</v>
      </c>
      <c r="C97" s="274" t="s">
        <v>2427</v>
      </c>
      <c r="D97" s="274" t="s">
        <v>2428</v>
      </c>
      <c r="E97" s="274" t="s">
        <v>268</v>
      </c>
      <c r="F97" s="274" t="s">
        <v>156</v>
      </c>
      <c r="G97" s="274" t="s">
        <v>2429</v>
      </c>
      <c r="H97" s="274" t="s">
        <v>2201</v>
      </c>
      <c r="I97" s="274" t="s">
        <v>2430</v>
      </c>
      <c r="J97" s="274" t="s">
        <v>274</v>
      </c>
      <c r="K97" s="274" t="s">
        <v>2431</v>
      </c>
      <c r="L97" s="274" t="s">
        <v>960</v>
      </c>
      <c r="M97" s="274" t="s">
        <v>2432</v>
      </c>
      <c r="N97" s="274" t="s">
        <v>984</v>
      </c>
      <c r="O97" s="274" t="s">
        <v>873</v>
      </c>
      <c r="P97" s="274" t="s">
        <v>1934</v>
      </c>
      <c r="Q97" s="274" t="s">
        <v>294</v>
      </c>
      <c r="R97" s="274" t="s">
        <v>268</v>
      </c>
      <c r="S97" s="274" t="s">
        <v>268</v>
      </c>
      <c r="T97" s="274" t="s">
        <v>268</v>
      </c>
      <c r="U97" s="274" t="s">
        <v>268</v>
      </c>
      <c r="V97" s="274" t="s">
        <v>268</v>
      </c>
      <c r="W97" s="274" t="s">
        <v>2432</v>
      </c>
      <c r="X97" s="274" t="s">
        <v>1934</v>
      </c>
      <c r="Y97" s="274" t="s">
        <v>294</v>
      </c>
      <c r="Z97" s="274" t="s">
        <v>268</v>
      </c>
      <c r="AA97" s="274" t="s">
        <v>268</v>
      </c>
      <c r="AB97" s="274" t="s">
        <v>268</v>
      </c>
      <c r="AC97" s="274" t="s">
        <v>268</v>
      </c>
      <c r="AD97" s="274" t="s">
        <v>268</v>
      </c>
      <c r="AE97" s="274" t="s">
        <v>287</v>
      </c>
      <c r="AF97" s="274" t="s">
        <v>1811</v>
      </c>
      <c r="AG97" s="274" t="s">
        <v>875</v>
      </c>
      <c r="AH97" s="274" t="s">
        <v>1935</v>
      </c>
      <c r="AI97" s="274" t="s">
        <v>2433</v>
      </c>
      <c r="AJ97" s="274" t="s">
        <v>268</v>
      </c>
      <c r="AK97" s="274" t="s">
        <v>703</v>
      </c>
      <c r="AL97" s="274" t="s">
        <v>268</v>
      </c>
      <c r="AM97" s="274" t="s">
        <v>411</v>
      </c>
      <c r="AN97" s="274" t="s">
        <v>287</v>
      </c>
      <c r="AO97" s="274" t="s">
        <v>1811</v>
      </c>
      <c r="AP97" s="274" t="s">
        <v>875</v>
      </c>
      <c r="AQ97" s="274" t="s">
        <v>1935</v>
      </c>
      <c r="AR97" s="274" t="s">
        <v>2433</v>
      </c>
      <c r="AS97" s="274" t="s">
        <v>268</v>
      </c>
      <c r="AT97" s="274" t="s">
        <v>377</v>
      </c>
      <c r="AU97" s="274" t="s">
        <v>268</v>
      </c>
      <c r="AV97" s="274" t="s">
        <v>353</v>
      </c>
      <c r="AW97" s="274" t="s">
        <v>287</v>
      </c>
      <c r="AX97" s="274" t="s">
        <v>1811</v>
      </c>
      <c r="AY97" s="274" t="s">
        <v>875</v>
      </c>
      <c r="AZ97" s="274" t="s">
        <v>1935</v>
      </c>
      <c r="BA97" s="274" t="s">
        <v>2433</v>
      </c>
      <c r="BB97" s="274" t="s">
        <v>268</v>
      </c>
      <c r="BC97" s="274" t="s">
        <v>366</v>
      </c>
      <c r="BD97" s="274" t="s">
        <v>268</v>
      </c>
      <c r="BE97" s="274" t="s">
        <v>353</v>
      </c>
      <c r="BF97" s="274" t="s">
        <v>268</v>
      </c>
      <c r="BG97" s="274" t="s">
        <v>268</v>
      </c>
      <c r="BH97" s="274" t="s">
        <v>268</v>
      </c>
      <c r="BI97" s="274" t="s">
        <v>268</v>
      </c>
      <c r="BJ97" s="274" t="s">
        <v>268</v>
      </c>
      <c r="BK97" s="274" t="s">
        <v>268</v>
      </c>
      <c r="BL97" s="274" t="s">
        <v>268</v>
      </c>
      <c r="BM97" s="274" t="s">
        <v>268</v>
      </c>
      <c r="BN97" s="274" t="s">
        <v>268</v>
      </c>
      <c r="BO97" s="274" t="s">
        <v>268</v>
      </c>
      <c r="BP97" s="274" t="s">
        <v>268</v>
      </c>
      <c r="BQ97" s="274" t="s">
        <v>268</v>
      </c>
      <c r="BR97" s="274" t="s">
        <v>268</v>
      </c>
      <c r="BS97" s="274" t="s">
        <v>268</v>
      </c>
      <c r="BT97" s="274" t="s">
        <v>268</v>
      </c>
      <c r="BU97" s="274" t="s">
        <v>268</v>
      </c>
      <c r="BV97" s="274" t="s">
        <v>268</v>
      </c>
      <c r="BW97" s="274" t="s">
        <v>268</v>
      </c>
      <c r="BX97" s="274" t="s">
        <v>268</v>
      </c>
      <c r="BY97" s="295">
        <v>68.94</v>
      </c>
      <c r="BZ97" s="295">
        <v>68.94</v>
      </c>
      <c r="CA97" s="298" t="s">
        <v>142</v>
      </c>
      <c r="CB97" s="297">
        <v>123</v>
      </c>
      <c r="CC97" s="284">
        <f t="shared" si="6"/>
        <v>0</v>
      </c>
      <c r="CD97" s="295">
        <f t="shared" si="7"/>
        <v>68.94</v>
      </c>
      <c r="CE97" s="284">
        <f t="shared" si="8"/>
        <v>1</v>
      </c>
      <c r="CF97" s="295">
        <f t="shared" si="9"/>
        <v>0</v>
      </c>
      <c r="CG97" s="274" t="s">
        <v>1817</v>
      </c>
      <c r="CH97" s="274" t="s">
        <v>268</v>
      </c>
      <c r="CI97" s="274" t="s">
        <v>268</v>
      </c>
      <c r="CJ97" s="298" t="s">
        <v>271</v>
      </c>
      <c r="CK97" s="297">
        <v>1</v>
      </c>
      <c r="CL97" s="274" t="s">
        <v>268</v>
      </c>
      <c r="CM97" s="274" t="s">
        <v>268</v>
      </c>
      <c r="CN97" s="274" t="s">
        <v>268</v>
      </c>
      <c r="CO97" s="274" t="s">
        <v>268</v>
      </c>
      <c r="CP97" s="274" t="s">
        <v>268</v>
      </c>
      <c r="CQ97" s="274" t="s">
        <v>2434</v>
      </c>
      <c r="CR97" s="274" t="s">
        <v>877</v>
      </c>
      <c r="CS97" s="274">
        <v>26.2</v>
      </c>
      <c r="CT97" s="274" t="s">
        <v>268</v>
      </c>
      <c r="CU97" s="274">
        <v>26.2</v>
      </c>
      <c r="CV97" s="274">
        <v>365</v>
      </c>
      <c r="CW97" s="274" t="s">
        <v>878</v>
      </c>
      <c r="CX97" s="274" t="s">
        <v>835</v>
      </c>
      <c r="CY97" s="274" t="s">
        <v>836</v>
      </c>
      <c r="CZ97" s="274" t="s">
        <v>837</v>
      </c>
      <c r="DA97" s="274" t="s">
        <v>268</v>
      </c>
      <c r="DB97" s="274" t="s">
        <v>268</v>
      </c>
      <c r="DC97" s="274" t="s">
        <v>268</v>
      </c>
      <c r="DD97" s="274" t="s">
        <v>268</v>
      </c>
      <c r="DE97" s="274" t="s">
        <v>268</v>
      </c>
      <c r="DF97" s="274" t="s">
        <v>268</v>
      </c>
      <c r="DG97" s="299">
        <f>IFERROR(IF(CA97="D",IF(CK97="A dispo.",CD97*VLOOKUP('DATI INPUT'!$F$27,TARIFFE_UD,2,FALSE),CD97*VLOOKUP(CK97,TARIFFE_UD,2,FALSE)),CD97*VLOOKUP(CB97-100,TARIFFE_UND,2,FALSE)),0)</f>
        <v>42.464380382737218</v>
      </c>
      <c r="DH97" s="299">
        <f>IFERROR(IF(CA97="D",IF(CK97="A dispo.",CF97*VLOOKUP('DATI INPUT'!$F$27,TARIFFE_UD,3,FALSE),CF97*VLOOKUP(CK97,TARIFFE_UD,3,FALSE)),CF97*VLOOKUP(CB97-100,TARIFFE_UND,3,FALSE)),0)</f>
        <v>0</v>
      </c>
    </row>
    <row r="98" spans="1:112" x14ac:dyDescent="0.25">
      <c r="A98" s="274" t="s">
        <v>2435</v>
      </c>
      <c r="B98" s="274" t="s">
        <v>2177</v>
      </c>
      <c r="C98" s="274" t="s">
        <v>2436</v>
      </c>
      <c r="D98" s="274" t="s">
        <v>2428</v>
      </c>
      <c r="E98" s="274" t="s">
        <v>268</v>
      </c>
      <c r="F98" s="274" t="s">
        <v>156</v>
      </c>
      <c r="G98" s="274" t="s">
        <v>2429</v>
      </c>
      <c r="H98" s="274" t="s">
        <v>2201</v>
      </c>
      <c r="I98" s="274" t="s">
        <v>2430</v>
      </c>
      <c r="J98" s="274" t="s">
        <v>274</v>
      </c>
      <c r="K98" s="274" t="s">
        <v>2431</v>
      </c>
      <c r="L98" s="274" t="s">
        <v>960</v>
      </c>
      <c r="M98" s="274" t="s">
        <v>2432</v>
      </c>
      <c r="N98" s="274" t="s">
        <v>984</v>
      </c>
      <c r="O98" s="274" t="s">
        <v>873</v>
      </c>
      <c r="P98" s="274" t="s">
        <v>1934</v>
      </c>
      <c r="Q98" s="274" t="s">
        <v>294</v>
      </c>
      <c r="R98" s="274" t="s">
        <v>268</v>
      </c>
      <c r="S98" s="274" t="s">
        <v>268</v>
      </c>
      <c r="T98" s="274" t="s">
        <v>268</v>
      </c>
      <c r="U98" s="274" t="s">
        <v>268</v>
      </c>
      <c r="V98" s="274" t="s">
        <v>268</v>
      </c>
      <c r="W98" s="274" t="s">
        <v>2432</v>
      </c>
      <c r="X98" s="274" t="s">
        <v>1934</v>
      </c>
      <c r="Y98" s="274" t="s">
        <v>294</v>
      </c>
      <c r="Z98" s="274" t="s">
        <v>268</v>
      </c>
      <c r="AA98" s="274" t="s">
        <v>268</v>
      </c>
      <c r="AB98" s="274" t="s">
        <v>268</v>
      </c>
      <c r="AC98" s="274" t="s">
        <v>268</v>
      </c>
      <c r="AD98" s="274" t="s">
        <v>268</v>
      </c>
      <c r="AE98" s="274" t="s">
        <v>287</v>
      </c>
      <c r="AF98" s="274" t="s">
        <v>1811</v>
      </c>
      <c r="AG98" s="274" t="s">
        <v>875</v>
      </c>
      <c r="AH98" s="274" t="s">
        <v>1935</v>
      </c>
      <c r="AI98" s="274" t="s">
        <v>2433</v>
      </c>
      <c r="AJ98" s="274" t="s">
        <v>268</v>
      </c>
      <c r="AK98" s="274" t="s">
        <v>724</v>
      </c>
      <c r="AL98" s="274" t="s">
        <v>268</v>
      </c>
      <c r="AM98" s="274" t="s">
        <v>288</v>
      </c>
      <c r="AN98" s="274" t="s">
        <v>268</v>
      </c>
      <c r="AO98" s="274" t="s">
        <v>268</v>
      </c>
      <c r="AP98" s="274" t="s">
        <v>268</v>
      </c>
      <c r="AQ98" s="274" t="s">
        <v>268</v>
      </c>
      <c r="AR98" s="274" t="s">
        <v>268</v>
      </c>
      <c r="AS98" s="274" t="s">
        <v>268</v>
      </c>
      <c r="AT98" s="274" t="s">
        <v>268</v>
      </c>
      <c r="AU98" s="274" t="s">
        <v>268</v>
      </c>
      <c r="AV98" s="274" t="s">
        <v>268</v>
      </c>
      <c r="AW98" s="274" t="s">
        <v>268</v>
      </c>
      <c r="AX98" s="274" t="s">
        <v>268</v>
      </c>
      <c r="AY98" s="274" t="s">
        <v>268</v>
      </c>
      <c r="AZ98" s="274" t="s">
        <v>268</v>
      </c>
      <c r="BA98" s="274" t="s">
        <v>268</v>
      </c>
      <c r="BB98" s="274" t="s">
        <v>268</v>
      </c>
      <c r="BC98" s="274" t="s">
        <v>268</v>
      </c>
      <c r="BD98" s="274" t="s">
        <v>268</v>
      </c>
      <c r="BE98" s="274" t="s">
        <v>268</v>
      </c>
      <c r="BF98" s="274" t="s">
        <v>268</v>
      </c>
      <c r="BG98" s="274" t="s">
        <v>268</v>
      </c>
      <c r="BH98" s="274" t="s">
        <v>268</v>
      </c>
      <c r="BI98" s="274" t="s">
        <v>268</v>
      </c>
      <c r="BJ98" s="274" t="s">
        <v>268</v>
      </c>
      <c r="BK98" s="274" t="s">
        <v>268</v>
      </c>
      <c r="BL98" s="274" t="s">
        <v>268</v>
      </c>
      <c r="BM98" s="274" t="s">
        <v>268</v>
      </c>
      <c r="BN98" s="274" t="s">
        <v>268</v>
      </c>
      <c r="BO98" s="274" t="s">
        <v>268</v>
      </c>
      <c r="BP98" s="274" t="s">
        <v>268</v>
      </c>
      <c r="BQ98" s="274" t="s">
        <v>268</v>
      </c>
      <c r="BR98" s="274" t="s">
        <v>268</v>
      </c>
      <c r="BS98" s="274" t="s">
        <v>268</v>
      </c>
      <c r="BT98" s="274" t="s">
        <v>268</v>
      </c>
      <c r="BU98" s="274" t="s">
        <v>268</v>
      </c>
      <c r="BV98" s="274" t="s">
        <v>268</v>
      </c>
      <c r="BW98" s="274" t="s">
        <v>268</v>
      </c>
      <c r="BX98" s="274" t="s">
        <v>268</v>
      </c>
      <c r="BY98" s="295">
        <v>35</v>
      </c>
      <c r="BZ98" s="295">
        <v>35</v>
      </c>
      <c r="CA98" s="298" t="s">
        <v>142</v>
      </c>
      <c r="CB98" s="297">
        <v>122</v>
      </c>
      <c r="CC98" s="284">
        <f t="shared" si="6"/>
        <v>0</v>
      </c>
      <c r="CD98" s="295">
        <f t="shared" si="7"/>
        <v>35</v>
      </c>
      <c r="CE98" s="284">
        <f t="shared" si="8"/>
        <v>0</v>
      </c>
      <c r="CF98" s="295">
        <f t="shared" si="9"/>
        <v>1</v>
      </c>
      <c r="CG98" s="274" t="s">
        <v>876</v>
      </c>
      <c r="CH98" s="274" t="s">
        <v>268</v>
      </c>
      <c r="CI98" s="274" t="s">
        <v>268</v>
      </c>
      <c r="CJ98" s="298" t="s">
        <v>271</v>
      </c>
      <c r="CK98" s="297">
        <v>1</v>
      </c>
      <c r="CL98" s="274" t="s">
        <v>268</v>
      </c>
      <c r="CM98" s="274" t="s">
        <v>268</v>
      </c>
      <c r="CN98" s="274" t="s">
        <v>268</v>
      </c>
      <c r="CO98" s="274" t="s">
        <v>268</v>
      </c>
      <c r="CP98" s="274" t="s">
        <v>268</v>
      </c>
      <c r="CQ98" s="274" t="s">
        <v>268</v>
      </c>
      <c r="CR98" s="274" t="s">
        <v>877</v>
      </c>
      <c r="CS98" s="274">
        <v>30.58</v>
      </c>
      <c r="CT98" s="274" t="s">
        <v>268</v>
      </c>
      <c r="CU98" s="274">
        <v>30.58</v>
      </c>
      <c r="CV98" s="274">
        <v>365</v>
      </c>
      <c r="CW98" s="274" t="s">
        <v>878</v>
      </c>
      <c r="CX98" s="274" t="s">
        <v>835</v>
      </c>
      <c r="CY98" s="274" t="s">
        <v>836</v>
      </c>
      <c r="CZ98" s="274" t="s">
        <v>837</v>
      </c>
      <c r="DA98" s="274" t="s">
        <v>268</v>
      </c>
      <c r="DB98" s="274" t="s">
        <v>268</v>
      </c>
      <c r="DC98" s="274" t="s">
        <v>268</v>
      </c>
      <c r="DD98" s="274" t="s">
        <v>268</v>
      </c>
      <c r="DE98" s="274" t="s">
        <v>268</v>
      </c>
      <c r="DF98" s="274" t="s">
        <v>268</v>
      </c>
      <c r="DG98" s="299">
        <f>IFERROR(IF(CA98="D",IF(CK98="A dispo.",CD98*VLOOKUP('DATI INPUT'!$F$27,TARIFFE_UD,2,FALSE),CD98*VLOOKUP(CK98,TARIFFE_UD,2,FALSE)),CD98*VLOOKUP(CB98-100,TARIFFE_UND,2,FALSE)),0)</f>
        <v>21.558649744644658</v>
      </c>
      <c r="DH98" s="299">
        <f>IFERROR(IF(CA98="D",IF(CK98="A dispo.",CF98*VLOOKUP('DATI INPUT'!$F$27,TARIFFE_UD,3,FALSE),CF98*VLOOKUP(CK98,TARIFFE_UD,3,FALSE)),CF98*VLOOKUP(CB98-100,TARIFFE_UND,3,FALSE)),0)</f>
        <v>15.164853048114928</v>
      </c>
    </row>
    <row r="99" spans="1:112" x14ac:dyDescent="0.25">
      <c r="A99" s="274" t="s">
        <v>2437</v>
      </c>
      <c r="B99" s="274" t="s">
        <v>904</v>
      </c>
      <c r="C99" s="274" t="s">
        <v>2438</v>
      </c>
      <c r="D99" s="274" t="s">
        <v>2439</v>
      </c>
      <c r="E99" s="274" t="s">
        <v>268</v>
      </c>
      <c r="F99" s="274" t="s">
        <v>156</v>
      </c>
      <c r="G99" s="274" t="s">
        <v>2440</v>
      </c>
      <c r="H99" s="274" t="s">
        <v>2201</v>
      </c>
      <c r="I99" s="274" t="s">
        <v>2441</v>
      </c>
      <c r="J99" s="274" t="s">
        <v>274</v>
      </c>
      <c r="K99" s="274" t="s">
        <v>2442</v>
      </c>
      <c r="L99" s="274" t="s">
        <v>960</v>
      </c>
      <c r="M99" s="274" t="s">
        <v>2443</v>
      </c>
      <c r="N99" s="274" t="s">
        <v>984</v>
      </c>
      <c r="O99" s="274" t="s">
        <v>873</v>
      </c>
      <c r="P99" s="274" t="s">
        <v>1901</v>
      </c>
      <c r="Q99" s="274" t="s">
        <v>290</v>
      </c>
      <c r="R99" s="274" t="s">
        <v>268</v>
      </c>
      <c r="S99" s="274" t="s">
        <v>268</v>
      </c>
      <c r="T99" s="274" t="s">
        <v>268</v>
      </c>
      <c r="U99" s="274" t="s">
        <v>268</v>
      </c>
      <c r="V99" s="274" t="s">
        <v>268</v>
      </c>
      <c r="W99" s="274" t="s">
        <v>2443</v>
      </c>
      <c r="X99" s="274" t="s">
        <v>1901</v>
      </c>
      <c r="Y99" s="274" t="s">
        <v>290</v>
      </c>
      <c r="Z99" s="274" t="s">
        <v>268</v>
      </c>
      <c r="AA99" s="274" t="s">
        <v>268</v>
      </c>
      <c r="AB99" s="274" t="s">
        <v>268</v>
      </c>
      <c r="AC99" s="274" t="s">
        <v>268</v>
      </c>
      <c r="AD99" s="274" t="s">
        <v>268</v>
      </c>
      <c r="AE99" s="274" t="s">
        <v>287</v>
      </c>
      <c r="AF99" s="274" t="s">
        <v>1811</v>
      </c>
      <c r="AG99" s="274" t="s">
        <v>875</v>
      </c>
      <c r="AH99" s="274" t="s">
        <v>380</v>
      </c>
      <c r="AI99" s="274" t="s">
        <v>793</v>
      </c>
      <c r="AJ99" s="274" t="s">
        <v>268</v>
      </c>
      <c r="AK99" s="274" t="s">
        <v>511</v>
      </c>
      <c r="AL99" s="274" t="s">
        <v>268</v>
      </c>
      <c r="AM99" s="274" t="s">
        <v>355</v>
      </c>
      <c r="AN99" s="274" t="s">
        <v>268</v>
      </c>
      <c r="AO99" s="274" t="s">
        <v>268</v>
      </c>
      <c r="AP99" s="274" t="s">
        <v>268</v>
      </c>
      <c r="AQ99" s="274" t="s">
        <v>268</v>
      </c>
      <c r="AR99" s="274" t="s">
        <v>268</v>
      </c>
      <c r="AS99" s="274" t="s">
        <v>268</v>
      </c>
      <c r="AT99" s="274" t="s">
        <v>268</v>
      </c>
      <c r="AU99" s="274" t="s">
        <v>268</v>
      </c>
      <c r="AV99" s="274" t="s">
        <v>268</v>
      </c>
      <c r="AW99" s="274" t="s">
        <v>268</v>
      </c>
      <c r="AX99" s="274" t="s">
        <v>268</v>
      </c>
      <c r="AY99" s="274" t="s">
        <v>268</v>
      </c>
      <c r="AZ99" s="274" t="s">
        <v>268</v>
      </c>
      <c r="BA99" s="274" t="s">
        <v>268</v>
      </c>
      <c r="BB99" s="274" t="s">
        <v>268</v>
      </c>
      <c r="BC99" s="274" t="s">
        <v>268</v>
      </c>
      <c r="BD99" s="274" t="s">
        <v>268</v>
      </c>
      <c r="BE99" s="274" t="s">
        <v>268</v>
      </c>
      <c r="BF99" s="274" t="s">
        <v>268</v>
      </c>
      <c r="BG99" s="274" t="s">
        <v>268</v>
      </c>
      <c r="BH99" s="274" t="s">
        <v>268</v>
      </c>
      <c r="BI99" s="274" t="s">
        <v>268</v>
      </c>
      <c r="BJ99" s="274" t="s">
        <v>268</v>
      </c>
      <c r="BK99" s="274" t="s">
        <v>268</v>
      </c>
      <c r="BL99" s="274" t="s">
        <v>268</v>
      </c>
      <c r="BM99" s="274" t="s">
        <v>268</v>
      </c>
      <c r="BN99" s="274" t="s">
        <v>268</v>
      </c>
      <c r="BO99" s="274" t="s">
        <v>268</v>
      </c>
      <c r="BP99" s="274" t="s">
        <v>268</v>
      </c>
      <c r="BQ99" s="274" t="s">
        <v>268</v>
      </c>
      <c r="BR99" s="274" t="s">
        <v>268</v>
      </c>
      <c r="BS99" s="274" t="s">
        <v>268</v>
      </c>
      <c r="BT99" s="274" t="s">
        <v>268</v>
      </c>
      <c r="BU99" s="274" t="s">
        <v>268</v>
      </c>
      <c r="BV99" s="274" t="s">
        <v>268</v>
      </c>
      <c r="BW99" s="274" t="s">
        <v>268</v>
      </c>
      <c r="BX99" s="274" t="s">
        <v>268</v>
      </c>
      <c r="BY99" s="295">
        <v>75</v>
      </c>
      <c r="BZ99" s="295">
        <v>75</v>
      </c>
      <c r="CA99" s="298" t="s">
        <v>142</v>
      </c>
      <c r="CB99" s="297">
        <v>122</v>
      </c>
      <c r="CC99" s="284">
        <f t="shared" si="6"/>
        <v>0</v>
      </c>
      <c r="CD99" s="295">
        <f t="shared" si="7"/>
        <v>75</v>
      </c>
      <c r="CE99" s="284">
        <f t="shared" si="8"/>
        <v>0</v>
      </c>
      <c r="CF99" s="295">
        <f t="shared" si="9"/>
        <v>1</v>
      </c>
      <c r="CG99" s="274" t="s">
        <v>876</v>
      </c>
      <c r="CH99" s="274" t="s">
        <v>268</v>
      </c>
      <c r="CI99" s="274" t="s">
        <v>268</v>
      </c>
      <c r="CJ99" s="298" t="s">
        <v>282</v>
      </c>
      <c r="CK99" s="297">
        <v>4</v>
      </c>
      <c r="CL99" s="274" t="s">
        <v>268</v>
      </c>
      <c r="CM99" s="274" t="s">
        <v>268</v>
      </c>
      <c r="CN99" s="274" t="s">
        <v>268</v>
      </c>
      <c r="CO99" s="274" t="s">
        <v>268</v>
      </c>
      <c r="CP99" s="274" t="s">
        <v>268</v>
      </c>
      <c r="CQ99" s="274" t="s">
        <v>268</v>
      </c>
      <c r="CR99" s="274" t="s">
        <v>877</v>
      </c>
      <c r="CS99" s="274">
        <v>123.77</v>
      </c>
      <c r="CT99" s="274" t="s">
        <v>268</v>
      </c>
      <c r="CU99" s="274">
        <v>123.77</v>
      </c>
      <c r="CV99" s="274">
        <v>365</v>
      </c>
      <c r="CW99" s="274" t="s">
        <v>878</v>
      </c>
      <c r="CX99" s="274" t="s">
        <v>835</v>
      </c>
      <c r="CY99" s="274" t="s">
        <v>836</v>
      </c>
      <c r="CZ99" s="274" t="s">
        <v>837</v>
      </c>
      <c r="DA99" s="274" t="s">
        <v>268</v>
      </c>
      <c r="DB99" s="274" t="s">
        <v>268</v>
      </c>
      <c r="DC99" s="274" t="s">
        <v>268</v>
      </c>
      <c r="DD99" s="274" t="s">
        <v>268</v>
      </c>
      <c r="DE99" s="274" t="s">
        <v>268</v>
      </c>
      <c r="DF99" s="274" t="s">
        <v>268</v>
      </c>
      <c r="DG99" s="299">
        <f>IFERROR(IF(CA99="D",IF(CK99="A dispo.",CD99*VLOOKUP('DATI INPUT'!$F$27,TARIFFE_UD,2,FALSE),CD99*VLOOKUP(CK99,TARIFFE_UD,2,FALSE)),CD99*VLOOKUP(CB99-100,TARIFFE_UND,2,FALSE)),0)</f>
        <v>63.79600434639746</v>
      </c>
      <c r="DH99" s="299">
        <f>IFERROR(IF(CA99="D",IF(CK99="A dispo.",CF99*VLOOKUP('DATI INPUT'!$F$27,TARIFFE_UD,3,FALSE),CF99*VLOOKUP(CK99,TARIFFE_UD,3,FALSE)),CF99*VLOOKUP(CB99-100,TARIFFE_UND,3,FALSE)),0)</f>
        <v>73.78284271486686</v>
      </c>
    </row>
    <row r="100" spans="1:112" x14ac:dyDescent="0.25">
      <c r="A100" s="274" t="s">
        <v>2444</v>
      </c>
      <c r="B100" s="274" t="s">
        <v>904</v>
      </c>
      <c r="C100" s="274" t="s">
        <v>2445</v>
      </c>
      <c r="D100" s="274" t="s">
        <v>2439</v>
      </c>
      <c r="E100" s="274" t="s">
        <v>268</v>
      </c>
      <c r="F100" s="274" t="s">
        <v>156</v>
      </c>
      <c r="G100" s="274" t="s">
        <v>2440</v>
      </c>
      <c r="H100" s="274" t="s">
        <v>2201</v>
      </c>
      <c r="I100" s="274" t="s">
        <v>2441</v>
      </c>
      <c r="J100" s="274" t="s">
        <v>274</v>
      </c>
      <c r="K100" s="274" t="s">
        <v>2442</v>
      </c>
      <c r="L100" s="274" t="s">
        <v>960</v>
      </c>
      <c r="M100" s="274" t="s">
        <v>2443</v>
      </c>
      <c r="N100" s="274" t="s">
        <v>984</v>
      </c>
      <c r="O100" s="274" t="s">
        <v>873</v>
      </c>
      <c r="P100" s="274" t="s">
        <v>1901</v>
      </c>
      <c r="Q100" s="274" t="s">
        <v>290</v>
      </c>
      <c r="R100" s="274" t="s">
        <v>268</v>
      </c>
      <c r="S100" s="274" t="s">
        <v>268</v>
      </c>
      <c r="T100" s="274" t="s">
        <v>268</v>
      </c>
      <c r="U100" s="274" t="s">
        <v>268</v>
      </c>
      <c r="V100" s="274" t="s">
        <v>268</v>
      </c>
      <c r="W100" s="274" t="s">
        <v>2443</v>
      </c>
      <c r="X100" s="274" t="s">
        <v>1901</v>
      </c>
      <c r="Y100" s="274" t="s">
        <v>290</v>
      </c>
      <c r="Z100" s="274" t="s">
        <v>268</v>
      </c>
      <c r="AA100" s="274" t="s">
        <v>268</v>
      </c>
      <c r="AB100" s="274" t="s">
        <v>268</v>
      </c>
      <c r="AC100" s="274" t="s">
        <v>268</v>
      </c>
      <c r="AD100" s="274" t="s">
        <v>268</v>
      </c>
      <c r="AE100" s="274" t="s">
        <v>287</v>
      </c>
      <c r="AF100" s="274" t="s">
        <v>1811</v>
      </c>
      <c r="AG100" s="274" t="s">
        <v>875</v>
      </c>
      <c r="AH100" s="274" t="s">
        <v>380</v>
      </c>
      <c r="AI100" s="274" t="s">
        <v>793</v>
      </c>
      <c r="AJ100" s="274" t="s">
        <v>268</v>
      </c>
      <c r="AK100" s="274" t="s">
        <v>2446</v>
      </c>
      <c r="AL100" s="274" t="s">
        <v>268</v>
      </c>
      <c r="AM100" s="274" t="s">
        <v>353</v>
      </c>
      <c r="AN100" s="274" t="s">
        <v>287</v>
      </c>
      <c r="AO100" s="274" t="s">
        <v>1811</v>
      </c>
      <c r="AP100" s="274" t="s">
        <v>875</v>
      </c>
      <c r="AQ100" s="274" t="s">
        <v>380</v>
      </c>
      <c r="AR100" s="274" t="s">
        <v>793</v>
      </c>
      <c r="AS100" s="274" t="s">
        <v>268</v>
      </c>
      <c r="AT100" s="274" t="s">
        <v>693</v>
      </c>
      <c r="AU100" s="274" t="s">
        <v>268</v>
      </c>
      <c r="AV100" s="274" t="s">
        <v>353</v>
      </c>
      <c r="AW100" s="274" t="s">
        <v>268</v>
      </c>
      <c r="AX100" s="274" t="s">
        <v>268</v>
      </c>
      <c r="AY100" s="274" t="s">
        <v>268</v>
      </c>
      <c r="AZ100" s="274" t="s">
        <v>268</v>
      </c>
      <c r="BA100" s="274" t="s">
        <v>268</v>
      </c>
      <c r="BB100" s="274" t="s">
        <v>268</v>
      </c>
      <c r="BC100" s="274" t="s">
        <v>268</v>
      </c>
      <c r="BD100" s="274" t="s">
        <v>268</v>
      </c>
      <c r="BE100" s="274" t="s">
        <v>268</v>
      </c>
      <c r="BF100" s="274" t="s">
        <v>268</v>
      </c>
      <c r="BG100" s="274" t="s">
        <v>268</v>
      </c>
      <c r="BH100" s="274" t="s">
        <v>268</v>
      </c>
      <c r="BI100" s="274" t="s">
        <v>268</v>
      </c>
      <c r="BJ100" s="274" t="s">
        <v>268</v>
      </c>
      <c r="BK100" s="274" t="s">
        <v>268</v>
      </c>
      <c r="BL100" s="274" t="s">
        <v>268</v>
      </c>
      <c r="BM100" s="274" t="s">
        <v>268</v>
      </c>
      <c r="BN100" s="274" t="s">
        <v>268</v>
      </c>
      <c r="BO100" s="274" t="s">
        <v>268</v>
      </c>
      <c r="BP100" s="274" t="s">
        <v>268</v>
      </c>
      <c r="BQ100" s="274" t="s">
        <v>268</v>
      </c>
      <c r="BR100" s="274" t="s">
        <v>268</v>
      </c>
      <c r="BS100" s="274" t="s">
        <v>268</v>
      </c>
      <c r="BT100" s="274" t="s">
        <v>268</v>
      </c>
      <c r="BU100" s="274" t="s">
        <v>268</v>
      </c>
      <c r="BV100" s="274" t="s">
        <v>268</v>
      </c>
      <c r="BW100" s="274" t="s">
        <v>268</v>
      </c>
      <c r="BX100" s="274" t="s">
        <v>268</v>
      </c>
      <c r="BY100" s="295">
        <v>36</v>
      </c>
      <c r="BZ100" s="295">
        <v>36</v>
      </c>
      <c r="CA100" s="298" t="s">
        <v>142</v>
      </c>
      <c r="CB100" s="297">
        <v>123</v>
      </c>
      <c r="CC100" s="284">
        <f t="shared" si="6"/>
        <v>0</v>
      </c>
      <c r="CD100" s="295">
        <f t="shared" si="7"/>
        <v>36</v>
      </c>
      <c r="CE100" s="284">
        <f t="shared" si="8"/>
        <v>1</v>
      </c>
      <c r="CF100" s="295">
        <f t="shared" si="9"/>
        <v>0</v>
      </c>
      <c r="CG100" s="274" t="s">
        <v>1817</v>
      </c>
      <c r="CH100" s="274" t="s">
        <v>268</v>
      </c>
      <c r="CI100" s="274" t="s">
        <v>268</v>
      </c>
      <c r="CJ100" s="298" t="s">
        <v>282</v>
      </c>
      <c r="CK100" s="297">
        <v>4</v>
      </c>
      <c r="CL100" s="274" t="s">
        <v>268</v>
      </c>
      <c r="CM100" s="274" t="s">
        <v>268</v>
      </c>
      <c r="CN100" s="274" t="s">
        <v>268</v>
      </c>
      <c r="CO100" s="274" t="s">
        <v>268</v>
      </c>
      <c r="CP100" s="274" t="s">
        <v>268</v>
      </c>
      <c r="CQ100" s="274" t="s">
        <v>268</v>
      </c>
      <c r="CR100" s="274" t="s">
        <v>877</v>
      </c>
      <c r="CS100" s="274">
        <v>19.079999999999998</v>
      </c>
      <c r="CT100" s="274" t="s">
        <v>268</v>
      </c>
      <c r="CU100" s="274">
        <v>19.079999999999998</v>
      </c>
      <c r="CV100" s="274">
        <v>365</v>
      </c>
      <c r="CW100" s="274" t="s">
        <v>878</v>
      </c>
      <c r="CX100" s="274" t="s">
        <v>835</v>
      </c>
      <c r="CY100" s="274" t="s">
        <v>836</v>
      </c>
      <c r="CZ100" s="274" t="s">
        <v>837</v>
      </c>
      <c r="DA100" s="274" t="s">
        <v>268</v>
      </c>
      <c r="DB100" s="274" t="s">
        <v>268</v>
      </c>
      <c r="DC100" s="274" t="s">
        <v>268</v>
      </c>
      <c r="DD100" s="274" t="s">
        <v>268</v>
      </c>
      <c r="DE100" s="274" t="s">
        <v>268</v>
      </c>
      <c r="DF100" s="274" t="s">
        <v>268</v>
      </c>
      <c r="DG100" s="299">
        <f>IFERROR(IF(CA100="D",IF(CK100="A dispo.",CD100*VLOOKUP('DATI INPUT'!$F$27,TARIFFE_UD,2,FALSE),CD100*VLOOKUP(CK100,TARIFFE_UD,2,FALSE)),CD100*VLOOKUP(CB100-100,TARIFFE_UND,2,FALSE)),0)</f>
        <v>30.62208208627078</v>
      </c>
      <c r="DH100" s="299">
        <f>IFERROR(IF(CA100="D",IF(CK100="A dispo.",CF100*VLOOKUP('DATI INPUT'!$F$27,TARIFFE_UD,3,FALSE),CF100*VLOOKUP(CK100,TARIFFE_UD,3,FALSE)),CF100*VLOOKUP(CB100-100,TARIFFE_UND,3,FALSE)),0)</f>
        <v>0</v>
      </c>
    </row>
    <row r="101" spans="1:112" x14ac:dyDescent="0.25">
      <c r="A101" s="274" t="s">
        <v>2447</v>
      </c>
      <c r="B101" s="274" t="s">
        <v>2448</v>
      </c>
      <c r="C101" s="274" t="s">
        <v>2449</v>
      </c>
      <c r="D101" s="274" t="s">
        <v>2450</v>
      </c>
      <c r="E101" s="274" t="s">
        <v>268</v>
      </c>
      <c r="F101" s="274" t="s">
        <v>156</v>
      </c>
      <c r="G101" s="274" t="s">
        <v>2451</v>
      </c>
      <c r="H101" s="274" t="s">
        <v>1137</v>
      </c>
      <c r="I101" s="274" t="s">
        <v>2452</v>
      </c>
      <c r="J101" s="274" t="s">
        <v>274</v>
      </c>
      <c r="K101" s="274" t="s">
        <v>2453</v>
      </c>
      <c r="L101" s="274" t="s">
        <v>960</v>
      </c>
      <c r="M101" s="274" t="s">
        <v>1745</v>
      </c>
      <c r="N101" s="274" t="s">
        <v>984</v>
      </c>
      <c r="O101" s="274" t="s">
        <v>873</v>
      </c>
      <c r="P101" s="274" t="s">
        <v>613</v>
      </c>
      <c r="Q101" s="274" t="s">
        <v>299</v>
      </c>
      <c r="R101" s="274" t="s">
        <v>268</v>
      </c>
      <c r="S101" s="274" t="s">
        <v>268</v>
      </c>
      <c r="T101" s="274" t="s">
        <v>268</v>
      </c>
      <c r="U101" s="274" t="s">
        <v>268</v>
      </c>
      <c r="V101" s="274" t="s">
        <v>268</v>
      </c>
      <c r="W101" s="274" t="s">
        <v>1745</v>
      </c>
      <c r="X101" s="274" t="s">
        <v>613</v>
      </c>
      <c r="Y101" s="274" t="s">
        <v>299</v>
      </c>
      <c r="Z101" s="274" t="s">
        <v>268</v>
      </c>
      <c r="AA101" s="274" t="s">
        <v>268</v>
      </c>
      <c r="AB101" s="274" t="s">
        <v>268</v>
      </c>
      <c r="AC101" s="274" t="s">
        <v>268</v>
      </c>
      <c r="AD101" s="274" t="s">
        <v>268</v>
      </c>
      <c r="AE101" s="274" t="s">
        <v>287</v>
      </c>
      <c r="AF101" s="274" t="s">
        <v>1811</v>
      </c>
      <c r="AG101" s="274" t="s">
        <v>875</v>
      </c>
      <c r="AH101" s="274" t="s">
        <v>2299</v>
      </c>
      <c r="AI101" s="274" t="s">
        <v>2300</v>
      </c>
      <c r="AJ101" s="274" t="s">
        <v>268</v>
      </c>
      <c r="AK101" s="274" t="s">
        <v>381</v>
      </c>
      <c r="AL101" s="274" t="s">
        <v>268</v>
      </c>
      <c r="AM101" s="274" t="s">
        <v>288</v>
      </c>
      <c r="AN101" s="274" t="s">
        <v>268</v>
      </c>
      <c r="AO101" s="274" t="s">
        <v>268</v>
      </c>
      <c r="AP101" s="274" t="s">
        <v>268</v>
      </c>
      <c r="AQ101" s="274" t="s">
        <v>268</v>
      </c>
      <c r="AR101" s="274" t="s">
        <v>268</v>
      </c>
      <c r="AS101" s="274" t="s">
        <v>268</v>
      </c>
      <c r="AT101" s="274" t="s">
        <v>268</v>
      </c>
      <c r="AU101" s="274" t="s">
        <v>268</v>
      </c>
      <c r="AV101" s="274" t="s">
        <v>268</v>
      </c>
      <c r="AW101" s="274" t="s">
        <v>268</v>
      </c>
      <c r="AX101" s="274" t="s">
        <v>268</v>
      </c>
      <c r="AY101" s="274" t="s">
        <v>268</v>
      </c>
      <c r="AZ101" s="274" t="s">
        <v>268</v>
      </c>
      <c r="BA101" s="274" t="s">
        <v>268</v>
      </c>
      <c r="BB101" s="274" t="s">
        <v>268</v>
      </c>
      <c r="BC101" s="274" t="s">
        <v>268</v>
      </c>
      <c r="BD101" s="274" t="s">
        <v>268</v>
      </c>
      <c r="BE101" s="274" t="s">
        <v>268</v>
      </c>
      <c r="BF101" s="274" t="s">
        <v>268</v>
      </c>
      <c r="BG101" s="274" t="s">
        <v>268</v>
      </c>
      <c r="BH101" s="274" t="s">
        <v>268</v>
      </c>
      <c r="BI101" s="274" t="s">
        <v>268</v>
      </c>
      <c r="BJ101" s="274" t="s">
        <v>268</v>
      </c>
      <c r="BK101" s="274" t="s">
        <v>268</v>
      </c>
      <c r="BL101" s="274" t="s">
        <v>268</v>
      </c>
      <c r="BM101" s="274" t="s">
        <v>268</v>
      </c>
      <c r="BN101" s="274" t="s">
        <v>268</v>
      </c>
      <c r="BO101" s="274" t="s">
        <v>268</v>
      </c>
      <c r="BP101" s="274" t="s">
        <v>268</v>
      </c>
      <c r="BQ101" s="274" t="s">
        <v>268</v>
      </c>
      <c r="BR101" s="274" t="s">
        <v>268</v>
      </c>
      <c r="BS101" s="274" t="s">
        <v>268</v>
      </c>
      <c r="BT101" s="274" t="s">
        <v>268</v>
      </c>
      <c r="BU101" s="274" t="s">
        <v>268</v>
      </c>
      <c r="BV101" s="274" t="s">
        <v>268</v>
      </c>
      <c r="BW101" s="274" t="s">
        <v>268</v>
      </c>
      <c r="BX101" s="274" t="s">
        <v>268</v>
      </c>
      <c r="BY101" s="295">
        <v>80</v>
      </c>
      <c r="BZ101" s="295">
        <v>80</v>
      </c>
      <c r="CA101" s="298" t="s">
        <v>142</v>
      </c>
      <c r="CB101" s="297">
        <v>122</v>
      </c>
      <c r="CC101" s="284">
        <f t="shared" si="6"/>
        <v>0</v>
      </c>
      <c r="CD101" s="295">
        <f t="shared" si="7"/>
        <v>80</v>
      </c>
      <c r="CE101" s="284">
        <f t="shared" si="8"/>
        <v>0</v>
      </c>
      <c r="CF101" s="295">
        <f t="shared" si="9"/>
        <v>1</v>
      </c>
      <c r="CG101" s="274" t="s">
        <v>876</v>
      </c>
      <c r="CH101" s="274" t="s">
        <v>268</v>
      </c>
      <c r="CI101" s="274" t="s">
        <v>268</v>
      </c>
      <c r="CJ101" s="298" t="s">
        <v>271</v>
      </c>
      <c r="CK101" s="297">
        <v>1</v>
      </c>
      <c r="CL101" s="274" t="s">
        <v>268</v>
      </c>
      <c r="CM101" s="274" t="s">
        <v>268</v>
      </c>
      <c r="CN101" s="274" t="s">
        <v>268</v>
      </c>
      <c r="CO101" s="274" t="s">
        <v>268</v>
      </c>
      <c r="CP101" s="274" t="s">
        <v>268</v>
      </c>
      <c r="CQ101" s="274" t="s">
        <v>268</v>
      </c>
      <c r="CR101" s="274" t="s">
        <v>877</v>
      </c>
      <c r="CS101" s="274">
        <v>47.68</v>
      </c>
      <c r="CT101" s="274" t="s">
        <v>268</v>
      </c>
      <c r="CU101" s="274">
        <v>47.68</v>
      </c>
      <c r="CV101" s="274">
        <v>365</v>
      </c>
      <c r="CW101" s="274" t="s">
        <v>878</v>
      </c>
      <c r="CX101" s="274" t="s">
        <v>835</v>
      </c>
      <c r="CY101" s="274" t="s">
        <v>836</v>
      </c>
      <c r="CZ101" s="274" t="s">
        <v>837</v>
      </c>
      <c r="DA101" s="274" t="s">
        <v>268</v>
      </c>
      <c r="DB101" s="274" t="s">
        <v>268</v>
      </c>
      <c r="DC101" s="274" t="s">
        <v>268</v>
      </c>
      <c r="DD101" s="274" t="s">
        <v>268</v>
      </c>
      <c r="DE101" s="274" t="s">
        <v>268</v>
      </c>
      <c r="DF101" s="274" t="s">
        <v>268</v>
      </c>
      <c r="DG101" s="299">
        <f>IFERROR(IF(CA101="D",IF(CK101="A dispo.",CD101*VLOOKUP('DATI INPUT'!$F$27,TARIFFE_UD,2,FALSE),CD101*VLOOKUP(CK101,TARIFFE_UD,2,FALSE)),CD101*VLOOKUP(CB101-100,TARIFFE_UND,2,FALSE)),0)</f>
        <v>49.276913702044929</v>
      </c>
      <c r="DH101" s="299">
        <f>IFERROR(IF(CA101="D",IF(CK101="A dispo.",CF101*VLOOKUP('DATI INPUT'!$F$27,TARIFFE_UD,3,FALSE),CF101*VLOOKUP(CK101,TARIFFE_UD,3,FALSE)),CF101*VLOOKUP(CB101-100,TARIFFE_UND,3,FALSE)),0)</f>
        <v>15.164853048114928</v>
      </c>
    </row>
    <row r="102" spans="1:112" x14ac:dyDescent="0.25">
      <c r="A102" s="274" t="s">
        <v>2454</v>
      </c>
      <c r="B102" s="274" t="s">
        <v>2448</v>
      </c>
      <c r="C102" s="274" t="s">
        <v>2455</v>
      </c>
      <c r="D102" s="274" t="s">
        <v>2450</v>
      </c>
      <c r="E102" s="274" t="s">
        <v>268</v>
      </c>
      <c r="F102" s="274" t="s">
        <v>156</v>
      </c>
      <c r="G102" s="274" t="s">
        <v>2451</v>
      </c>
      <c r="H102" s="274" t="s">
        <v>1137</v>
      </c>
      <c r="I102" s="274" t="s">
        <v>2452</v>
      </c>
      <c r="J102" s="274" t="s">
        <v>274</v>
      </c>
      <c r="K102" s="274" t="s">
        <v>2453</v>
      </c>
      <c r="L102" s="274" t="s">
        <v>960</v>
      </c>
      <c r="M102" s="274" t="s">
        <v>1745</v>
      </c>
      <c r="N102" s="274" t="s">
        <v>984</v>
      </c>
      <c r="O102" s="274" t="s">
        <v>873</v>
      </c>
      <c r="P102" s="274" t="s">
        <v>613</v>
      </c>
      <c r="Q102" s="274" t="s">
        <v>299</v>
      </c>
      <c r="R102" s="274" t="s">
        <v>268</v>
      </c>
      <c r="S102" s="274" t="s">
        <v>268</v>
      </c>
      <c r="T102" s="274" t="s">
        <v>268</v>
      </c>
      <c r="U102" s="274" t="s">
        <v>268</v>
      </c>
      <c r="V102" s="274" t="s">
        <v>268</v>
      </c>
      <c r="W102" s="274" t="s">
        <v>1359</v>
      </c>
      <c r="X102" s="274" t="s">
        <v>613</v>
      </c>
      <c r="Y102" s="274" t="s">
        <v>1322</v>
      </c>
      <c r="Z102" s="274" t="s">
        <v>268</v>
      </c>
      <c r="AA102" s="274" t="s">
        <v>268</v>
      </c>
      <c r="AB102" s="274" t="s">
        <v>268</v>
      </c>
      <c r="AC102" s="274" t="s">
        <v>268</v>
      </c>
      <c r="AD102" s="274" t="s">
        <v>268</v>
      </c>
      <c r="AE102" s="274" t="s">
        <v>287</v>
      </c>
      <c r="AF102" s="274" t="s">
        <v>1811</v>
      </c>
      <c r="AG102" s="274" t="s">
        <v>875</v>
      </c>
      <c r="AH102" s="274" t="s">
        <v>2299</v>
      </c>
      <c r="AI102" s="274" t="s">
        <v>2300</v>
      </c>
      <c r="AJ102" s="274" t="s">
        <v>268</v>
      </c>
      <c r="AK102" s="274" t="s">
        <v>381</v>
      </c>
      <c r="AL102" s="274" t="s">
        <v>268</v>
      </c>
      <c r="AM102" s="274" t="s">
        <v>288</v>
      </c>
      <c r="AN102" s="274" t="s">
        <v>268</v>
      </c>
      <c r="AO102" s="274" t="s">
        <v>268</v>
      </c>
      <c r="AP102" s="274" t="s">
        <v>268</v>
      </c>
      <c r="AQ102" s="274" t="s">
        <v>268</v>
      </c>
      <c r="AR102" s="274" t="s">
        <v>268</v>
      </c>
      <c r="AS102" s="274" t="s">
        <v>268</v>
      </c>
      <c r="AT102" s="274" t="s">
        <v>268</v>
      </c>
      <c r="AU102" s="274" t="s">
        <v>268</v>
      </c>
      <c r="AV102" s="274" t="s">
        <v>268</v>
      </c>
      <c r="AW102" s="274" t="s">
        <v>268</v>
      </c>
      <c r="AX102" s="274" t="s">
        <v>268</v>
      </c>
      <c r="AY102" s="274" t="s">
        <v>268</v>
      </c>
      <c r="AZ102" s="274" t="s">
        <v>268</v>
      </c>
      <c r="BA102" s="274" t="s">
        <v>268</v>
      </c>
      <c r="BB102" s="274" t="s">
        <v>268</v>
      </c>
      <c r="BC102" s="274" t="s">
        <v>268</v>
      </c>
      <c r="BD102" s="274" t="s">
        <v>268</v>
      </c>
      <c r="BE102" s="274" t="s">
        <v>268</v>
      </c>
      <c r="BF102" s="274" t="s">
        <v>268</v>
      </c>
      <c r="BG102" s="274" t="s">
        <v>268</v>
      </c>
      <c r="BH102" s="274" t="s">
        <v>268</v>
      </c>
      <c r="BI102" s="274" t="s">
        <v>268</v>
      </c>
      <c r="BJ102" s="274" t="s">
        <v>268</v>
      </c>
      <c r="BK102" s="274" t="s">
        <v>268</v>
      </c>
      <c r="BL102" s="274" t="s">
        <v>268</v>
      </c>
      <c r="BM102" s="274" t="s">
        <v>268</v>
      </c>
      <c r="BN102" s="274" t="s">
        <v>268</v>
      </c>
      <c r="BO102" s="274" t="s">
        <v>268</v>
      </c>
      <c r="BP102" s="274" t="s">
        <v>268</v>
      </c>
      <c r="BQ102" s="274" t="s">
        <v>268</v>
      </c>
      <c r="BR102" s="274" t="s">
        <v>268</v>
      </c>
      <c r="BS102" s="274" t="s">
        <v>268</v>
      </c>
      <c r="BT102" s="274" t="s">
        <v>268</v>
      </c>
      <c r="BU102" s="274" t="s">
        <v>268</v>
      </c>
      <c r="BV102" s="274" t="s">
        <v>268</v>
      </c>
      <c r="BW102" s="274" t="s">
        <v>268</v>
      </c>
      <c r="BX102" s="274" t="s">
        <v>268</v>
      </c>
      <c r="BY102" s="295">
        <v>40</v>
      </c>
      <c r="BZ102" s="295">
        <v>40</v>
      </c>
      <c r="CA102" s="298" t="s">
        <v>142</v>
      </c>
      <c r="CB102" s="297">
        <v>122</v>
      </c>
      <c r="CC102" s="284">
        <f t="shared" si="6"/>
        <v>0</v>
      </c>
      <c r="CD102" s="295">
        <f t="shared" si="7"/>
        <v>40</v>
      </c>
      <c r="CE102" s="284">
        <f t="shared" si="8"/>
        <v>0</v>
      </c>
      <c r="CF102" s="295">
        <f t="shared" si="9"/>
        <v>1</v>
      </c>
      <c r="CG102" s="274" t="s">
        <v>876</v>
      </c>
      <c r="CH102" s="274" t="s">
        <v>268</v>
      </c>
      <c r="CI102" s="274" t="s">
        <v>268</v>
      </c>
      <c r="CJ102" s="298" t="s">
        <v>271</v>
      </c>
      <c r="CK102" s="297">
        <v>1</v>
      </c>
      <c r="CL102" s="274" t="s">
        <v>268</v>
      </c>
      <c r="CM102" s="274" t="s">
        <v>268</v>
      </c>
      <c r="CN102" s="274" t="s">
        <v>268</v>
      </c>
      <c r="CO102" s="274" t="s">
        <v>268</v>
      </c>
      <c r="CP102" s="274" t="s">
        <v>268</v>
      </c>
      <c r="CQ102" s="274" t="s">
        <v>268</v>
      </c>
      <c r="CR102" s="274" t="s">
        <v>877</v>
      </c>
      <c r="CS102" s="274">
        <v>32.479999999999997</v>
      </c>
      <c r="CT102" s="274" t="s">
        <v>268</v>
      </c>
      <c r="CU102" s="274">
        <v>32.479999999999997</v>
      </c>
      <c r="CV102" s="274">
        <v>365</v>
      </c>
      <c r="CW102" s="274" t="s">
        <v>878</v>
      </c>
      <c r="CX102" s="274" t="s">
        <v>835</v>
      </c>
      <c r="CY102" s="274" t="s">
        <v>836</v>
      </c>
      <c r="CZ102" s="274" t="s">
        <v>837</v>
      </c>
      <c r="DA102" s="274" t="s">
        <v>268</v>
      </c>
      <c r="DB102" s="274" t="s">
        <v>268</v>
      </c>
      <c r="DC102" s="274" t="s">
        <v>268</v>
      </c>
      <c r="DD102" s="274" t="s">
        <v>268</v>
      </c>
      <c r="DE102" s="274" t="s">
        <v>268</v>
      </c>
      <c r="DF102" s="274" t="s">
        <v>268</v>
      </c>
      <c r="DG102" s="299">
        <f>IFERROR(IF(CA102="D",IF(CK102="A dispo.",CD102*VLOOKUP('DATI INPUT'!$F$27,TARIFFE_UD,2,FALSE),CD102*VLOOKUP(CK102,TARIFFE_UD,2,FALSE)),CD102*VLOOKUP(CB102-100,TARIFFE_UND,2,FALSE)),0)</f>
        <v>24.638456851022465</v>
      </c>
      <c r="DH102" s="299">
        <f>IFERROR(IF(CA102="D",IF(CK102="A dispo.",CF102*VLOOKUP('DATI INPUT'!$F$27,TARIFFE_UD,3,FALSE),CF102*VLOOKUP(CK102,TARIFFE_UD,3,FALSE)),CF102*VLOOKUP(CB102-100,TARIFFE_UND,3,FALSE)),0)</f>
        <v>15.164853048114928</v>
      </c>
    </row>
    <row r="103" spans="1:112" x14ac:dyDescent="0.25">
      <c r="A103" s="274" t="s">
        <v>2456</v>
      </c>
      <c r="B103" s="274" t="s">
        <v>2448</v>
      </c>
      <c r="C103" s="274" t="s">
        <v>420</v>
      </c>
      <c r="D103" s="274" t="s">
        <v>2450</v>
      </c>
      <c r="E103" s="274" t="s">
        <v>268</v>
      </c>
      <c r="F103" s="274" t="s">
        <v>156</v>
      </c>
      <c r="G103" s="274" t="s">
        <v>2451</v>
      </c>
      <c r="H103" s="274" t="s">
        <v>1137</v>
      </c>
      <c r="I103" s="274" t="s">
        <v>2452</v>
      </c>
      <c r="J103" s="274" t="s">
        <v>274</v>
      </c>
      <c r="K103" s="274" t="s">
        <v>2453</v>
      </c>
      <c r="L103" s="274" t="s">
        <v>960</v>
      </c>
      <c r="M103" s="274" t="s">
        <v>1745</v>
      </c>
      <c r="N103" s="274" t="s">
        <v>984</v>
      </c>
      <c r="O103" s="274" t="s">
        <v>873</v>
      </c>
      <c r="P103" s="274" t="s">
        <v>613</v>
      </c>
      <c r="Q103" s="274" t="s">
        <v>299</v>
      </c>
      <c r="R103" s="274" t="s">
        <v>268</v>
      </c>
      <c r="S103" s="274" t="s">
        <v>268</v>
      </c>
      <c r="T103" s="274" t="s">
        <v>268</v>
      </c>
      <c r="U103" s="274" t="s">
        <v>268</v>
      </c>
      <c r="V103" s="274" t="s">
        <v>268</v>
      </c>
      <c r="W103" s="274" t="s">
        <v>1745</v>
      </c>
      <c r="X103" s="274" t="s">
        <v>613</v>
      </c>
      <c r="Y103" s="274" t="s">
        <v>299</v>
      </c>
      <c r="Z103" s="274" t="s">
        <v>268</v>
      </c>
      <c r="AA103" s="274" t="s">
        <v>268</v>
      </c>
      <c r="AB103" s="274" t="s">
        <v>268</v>
      </c>
      <c r="AC103" s="274" t="s">
        <v>268</v>
      </c>
      <c r="AD103" s="274" t="s">
        <v>268</v>
      </c>
      <c r="AE103" s="274" t="s">
        <v>287</v>
      </c>
      <c r="AF103" s="274" t="s">
        <v>1811</v>
      </c>
      <c r="AG103" s="274" t="s">
        <v>875</v>
      </c>
      <c r="AH103" s="274" t="s">
        <v>2299</v>
      </c>
      <c r="AI103" s="274" t="s">
        <v>2300</v>
      </c>
      <c r="AJ103" s="274" t="s">
        <v>268</v>
      </c>
      <c r="AK103" s="274" t="s">
        <v>381</v>
      </c>
      <c r="AL103" s="274" t="s">
        <v>268</v>
      </c>
      <c r="AM103" s="274" t="s">
        <v>288</v>
      </c>
      <c r="AN103" s="274" t="s">
        <v>268</v>
      </c>
      <c r="AO103" s="274" t="s">
        <v>268</v>
      </c>
      <c r="AP103" s="274" t="s">
        <v>268</v>
      </c>
      <c r="AQ103" s="274" t="s">
        <v>268</v>
      </c>
      <c r="AR103" s="274" t="s">
        <v>268</v>
      </c>
      <c r="AS103" s="274" t="s">
        <v>268</v>
      </c>
      <c r="AT103" s="274" t="s">
        <v>268</v>
      </c>
      <c r="AU103" s="274" t="s">
        <v>268</v>
      </c>
      <c r="AV103" s="274" t="s">
        <v>268</v>
      </c>
      <c r="AW103" s="274" t="s">
        <v>268</v>
      </c>
      <c r="AX103" s="274" t="s">
        <v>268</v>
      </c>
      <c r="AY103" s="274" t="s">
        <v>268</v>
      </c>
      <c r="AZ103" s="274" t="s">
        <v>268</v>
      </c>
      <c r="BA103" s="274" t="s">
        <v>268</v>
      </c>
      <c r="BB103" s="274" t="s">
        <v>268</v>
      </c>
      <c r="BC103" s="274" t="s">
        <v>268</v>
      </c>
      <c r="BD103" s="274" t="s">
        <v>268</v>
      </c>
      <c r="BE103" s="274" t="s">
        <v>268</v>
      </c>
      <c r="BF103" s="274" t="s">
        <v>268</v>
      </c>
      <c r="BG103" s="274" t="s">
        <v>268</v>
      </c>
      <c r="BH103" s="274" t="s">
        <v>268</v>
      </c>
      <c r="BI103" s="274" t="s">
        <v>268</v>
      </c>
      <c r="BJ103" s="274" t="s">
        <v>268</v>
      </c>
      <c r="BK103" s="274" t="s">
        <v>268</v>
      </c>
      <c r="BL103" s="274" t="s">
        <v>268</v>
      </c>
      <c r="BM103" s="274" t="s">
        <v>268</v>
      </c>
      <c r="BN103" s="274" t="s">
        <v>268</v>
      </c>
      <c r="BO103" s="274" t="s">
        <v>268</v>
      </c>
      <c r="BP103" s="274" t="s">
        <v>268</v>
      </c>
      <c r="BQ103" s="274" t="s">
        <v>268</v>
      </c>
      <c r="BR103" s="274" t="s">
        <v>268</v>
      </c>
      <c r="BS103" s="274" t="s">
        <v>268</v>
      </c>
      <c r="BT103" s="274" t="s">
        <v>268</v>
      </c>
      <c r="BU103" s="274" t="s">
        <v>268</v>
      </c>
      <c r="BV103" s="274" t="s">
        <v>268</v>
      </c>
      <c r="BW103" s="274" t="s">
        <v>268</v>
      </c>
      <c r="BX103" s="274" t="s">
        <v>268</v>
      </c>
      <c r="BY103" s="295">
        <v>73</v>
      </c>
      <c r="BZ103" s="295">
        <v>73</v>
      </c>
      <c r="CA103" s="298" t="s">
        <v>142</v>
      </c>
      <c r="CB103" s="297">
        <v>122</v>
      </c>
      <c r="CC103" s="284">
        <f t="shared" si="6"/>
        <v>0</v>
      </c>
      <c r="CD103" s="295">
        <f t="shared" si="7"/>
        <v>73</v>
      </c>
      <c r="CE103" s="284">
        <f t="shared" si="8"/>
        <v>0</v>
      </c>
      <c r="CF103" s="295">
        <f t="shared" si="9"/>
        <v>1</v>
      </c>
      <c r="CG103" s="274" t="s">
        <v>876</v>
      </c>
      <c r="CH103" s="274" t="s">
        <v>268</v>
      </c>
      <c r="CI103" s="274" t="s">
        <v>268</v>
      </c>
      <c r="CJ103" s="298" t="s">
        <v>271</v>
      </c>
      <c r="CK103" s="297">
        <v>1</v>
      </c>
      <c r="CL103" s="274" t="s">
        <v>268</v>
      </c>
      <c r="CM103" s="274" t="s">
        <v>268</v>
      </c>
      <c r="CN103" s="274" t="s">
        <v>268</v>
      </c>
      <c r="CO103" s="274" t="s">
        <v>268</v>
      </c>
      <c r="CP103" s="274" t="s">
        <v>268</v>
      </c>
      <c r="CQ103" s="274" t="s">
        <v>268</v>
      </c>
      <c r="CR103" s="274" t="s">
        <v>877</v>
      </c>
      <c r="CS103" s="274">
        <v>45.02</v>
      </c>
      <c r="CT103" s="274" t="s">
        <v>268</v>
      </c>
      <c r="CU103" s="274">
        <v>45.02</v>
      </c>
      <c r="CV103" s="274">
        <v>365</v>
      </c>
      <c r="CW103" s="274" t="s">
        <v>878</v>
      </c>
      <c r="CX103" s="274" t="s">
        <v>835</v>
      </c>
      <c r="CY103" s="274" t="s">
        <v>836</v>
      </c>
      <c r="CZ103" s="274" t="s">
        <v>837</v>
      </c>
      <c r="DA103" s="274" t="s">
        <v>268</v>
      </c>
      <c r="DB103" s="274" t="s">
        <v>268</v>
      </c>
      <c r="DC103" s="274" t="s">
        <v>268</v>
      </c>
      <c r="DD103" s="274" t="s">
        <v>268</v>
      </c>
      <c r="DE103" s="274" t="s">
        <v>268</v>
      </c>
      <c r="DF103" s="274" t="s">
        <v>268</v>
      </c>
      <c r="DG103" s="299">
        <f>IFERROR(IF(CA103="D",IF(CK103="A dispo.",CD103*VLOOKUP('DATI INPUT'!$F$27,TARIFFE_UD,2,FALSE),CD103*VLOOKUP(CK103,TARIFFE_UD,2,FALSE)),CD103*VLOOKUP(CB103-100,TARIFFE_UND,2,FALSE)),0)</f>
        <v>44.965183753116001</v>
      </c>
      <c r="DH103" s="299">
        <f>IFERROR(IF(CA103="D",IF(CK103="A dispo.",CF103*VLOOKUP('DATI INPUT'!$F$27,TARIFFE_UD,3,FALSE),CF103*VLOOKUP(CK103,TARIFFE_UD,3,FALSE)),CF103*VLOOKUP(CB103-100,TARIFFE_UND,3,FALSE)),0)</f>
        <v>15.164853048114928</v>
      </c>
    </row>
    <row r="104" spans="1:112" x14ac:dyDescent="0.25">
      <c r="A104" s="274" t="s">
        <v>2457</v>
      </c>
      <c r="B104" s="274" t="s">
        <v>2448</v>
      </c>
      <c r="C104" s="274" t="s">
        <v>1329</v>
      </c>
      <c r="D104" s="274" t="s">
        <v>2450</v>
      </c>
      <c r="E104" s="274" t="s">
        <v>268</v>
      </c>
      <c r="F104" s="274" t="s">
        <v>156</v>
      </c>
      <c r="G104" s="274" t="s">
        <v>2451</v>
      </c>
      <c r="H104" s="274" t="s">
        <v>1137</v>
      </c>
      <c r="I104" s="274" t="s">
        <v>2452</v>
      </c>
      <c r="J104" s="274" t="s">
        <v>274</v>
      </c>
      <c r="K104" s="274" t="s">
        <v>2453</v>
      </c>
      <c r="L104" s="274" t="s">
        <v>960</v>
      </c>
      <c r="M104" s="274" t="s">
        <v>1745</v>
      </c>
      <c r="N104" s="274" t="s">
        <v>984</v>
      </c>
      <c r="O104" s="274" t="s">
        <v>873</v>
      </c>
      <c r="P104" s="274" t="s">
        <v>613</v>
      </c>
      <c r="Q104" s="274" t="s">
        <v>299</v>
      </c>
      <c r="R104" s="274" t="s">
        <v>268</v>
      </c>
      <c r="S104" s="274" t="s">
        <v>268</v>
      </c>
      <c r="T104" s="274" t="s">
        <v>268</v>
      </c>
      <c r="U104" s="274" t="s">
        <v>268</v>
      </c>
      <c r="V104" s="274" t="s">
        <v>268</v>
      </c>
      <c r="W104" s="274" t="s">
        <v>1745</v>
      </c>
      <c r="X104" s="274" t="s">
        <v>613</v>
      </c>
      <c r="Y104" s="274" t="s">
        <v>299</v>
      </c>
      <c r="Z104" s="274" t="s">
        <v>268</v>
      </c>
      <c r="AA104" s="274" t="s">
        <v>268</v>
      </c>
      <c r="AB104" s="274" t="s">
        <v>268</v>
      </c>
      <c r="AC104" s="274" t="s">
        <v>268</v>
      </c>
      <c r="AD104" s="274" t="s">
        <v>268</v>
      </c>
      <c r="AE104" s="274" t="s">
        <v>287</v>
      </c>
      <c r="AF104" s="274" t="s">
        <v>1811</v>
      </c>
      <c r="AG104" s="274" t="s">
        <v>875</v>
      </c>
      <c r="AH104" s="274" t="s">
        <v>2299</v>
      </c>
      <c r="AI104" s="274" t="s">
        <v>2300</v>
      </c>
      <c r="AJ104" s="274" t="s">
        <v>268</v>
      </c>
      <c r="AK104" s="274" t="s">
        <v>381</v>
      </c>
      <c r="AL104" s="274" t="s">
        <v>268</v>
      </c>
      <c r="AM104" s="274" t="s">
        <v>288</v>
      </c>
      <c r="AN104" s="274" t="s">
        <v>268</v>
      </c>
      <c r="AO104" s="274" t="s">
        <v>268</v>
      </c>
      <c r="AP104" s="274" t="s">
        <v>268</v>
      </c>
      <c r="AQ104" s="274" t="s">
        <v>268</v>
      </c>
      <c r="AR104" s="274" t="s">
        <v>268</v>
      </c>
      <c r="AS104" s="274" t="s">
        <v>268</v>
      </c>
      <c r="AT104" s="274" t="s">
        <v>268</v>
      </c>
      <c r="AU104" s="274" t="s">
        <v>268</v>
      </c>
      <c r="AV104" s="274" t="s">
        <v>268</v>
      </c>
      <c r="AW104" s="274" t="s">
        <v>268</v>
      </c>
      <c r="AX104" s="274" t="s">
        <v>268</v>
      </c>
      <c r="AY104" s="274" t="s">
        <v>268</v>
      </c>
      <c r="AZ104" s="274" t="s">
        <v>268</v>
      </c>
      <c r="BA104" s="274" t="s">
        <v>268</v>
      </c>
      <c r="BB104" s="274" t="s">
        <v>268</v>
      </c>
      <c r="BC104" s="274" t="s">
        <v>268</v>
      </c>
      <c r="BD104" s="274" t="s">
        <v>268</v>
      </c>
      <c r="BE104" s="274" t="s">
        <v>268</v>
      </c>
      <c r="BF104" s="274" t="s">
        <v>268</v>
      </c>
      <c r="BG104" s="274" t="s">
        <v>268</v>
      </c>
      <c r="BH104" s="274" t="s">
        <v>268</v>
      </c>
      <c r="BI104" s="274" t="s">
        <v>268</v>
      </c>
      <c r="BJ104" s="274" t="s">
        <v>268</v>
      </c>
      <c r="BK104" s="274" t="s">
        <v>268</v>
      </c>
      <c r="BL104" s="274" t="s">
        <v>268</v>
      </c>
      <c r="BM104" s="274" t="s">
        <v>268</v>
      </c>
      <c r="BN104" s="274" t="s">
        <v>268</v>
      </c>
      <c r="BO104" s="274" t="s">
        <v>268</v>
      </c>
      <c r="BP104" s="274" t="s">
        <v>268</v>
      </c>
      <c r="BQ104" s="274" t="s">
        <v>268</v>
      </c>
      <c r="BR104" s="274" t="s">
        <v>268</v>
      </c>
      <c r="BS104" s="274" t="s">
        <v>268</v>
      </c>
      <c r="BT104" s="274" t="s">
        <v>268</v>
      </c>
      <c r="BU104" s="274" t="s">
        <v>268</v>
      </c>
      <c r="BV104" s="274" t="s">
        <v>268</v>
      </c>
      <c r="BW104" s="274" t="s">
        <v>268</v>
      </c>
      <c r="BX104" s="274" t="s">
        <v>268</v>
      </c>
      <c r="BY104" s="295">
        <v>80</v>
      </c>
      <c r="BZ104" s="295">
        <v>80</v>
      </c>
      <c r="CA104" s="298" t="s">
        <v>142</v>
      </c>
      <c r="CB104" s="297">
        <v>122</v>
      </c>
      <c r="CC104" s="284">
        <f t="shared" si="6"/>
        <v>0</v>
      </c>
      <c r="CD104" s="295">
        <f t="shared" si="7"/>
        <v>80</v>
      </c>
      <c r="CE104" s="284">
        <f t="shared" si="8"/>
        <v>0</v>
      </c>
      <c r="CF104" s="295">
        <f t="shared" si="9"/>
        <v>1</v>
      </c>
      <c r="CG104" s="274" t="s">
        <v>876</v>
      </c>
      <c r="CH104" s="274" t="s">
        <v>268</v>
      </c>
      <c r="CI104" s="274" t="s">
        <v>268</v>
      </c>
      <c r="CJ104" s="298" t="s">
        <v>275</v>
      </c>
      <c r="CK104" s="297">
        <v>3</v>
      </c>
      <c r="CL104" s="274" t="s">
        <v>268</v>
      </c>
      <c r="CM104" s="274" t="s">
        <v>268</v>
      </c>
      <c r="CN104" s="274" t="s">
        <v>268</v>
      </c>
      <c r="CO104" s="274" t="s">
        <v>268</v>
      </c>
      <c r="CP104" s="274" t="s">
        <v>268</v>
      </c>
      <c r="CQ104" s="274" t="s">
        <v>2458</v>
      </c>
      <c r="CR104" s="274" t="s">
        <v>877</v>
      </c>
      <c r="CS104" s="274">
        <v>108.08</v>
      </c>
      <c r="CT104" s="274" t="s">
        <v>268</v>
      </c>
      <c r="CU104" s="274">
        <v>108.08</v>
      </c>
      <c r="CV104" s="274">
        <v>365</v>
      </c>
      <c r="CW104" s="274" t="s">
        <v>878</v>
      </c>
      <c r="CX104" s="274" t="s">
        <v>835</v>
      </c>
      <c r="CY104" s="274" t="s">
        <v>836</v>
      </c>
      <c r="CZ104" s="274" t="s">
        <v>837</v>
      </c>
      <c r="DA104" s="274" t="s">
        <v>268</v>
      </c>
      <c r="DB104" s="274" t="s">
        <v>268</v>
      </c>
      <c r="DC104" s="274" t="s">
        <v>268</v>
      </c>
      <c r="DD104" s="274" t="s">
        <v>268</v>
      </c>
      <c r="DE104" s="274" t="s">
        <v>268</v>
      </c>
      <c r="DF104" s="274" t="s">
        <v>268</v>
      </c>
      <c r="DG104" s="299">
        <f>IFERROR(IF(CA104="D",IF(CK104="A dispo.",CD104*VLOOKUP('DATI INPUT'!$F$27,TARIFFE_UD,2,FALSE),CD104*VLOOKUP(CK104,TARIFFE_UD,2,FALSE)),CD104*VLOOKUP(CB104-100,TARIFFE_UND,2,FALSE)),0)</f>
        <v>63.356031902629191</v>
      </c>
      <c r="DH104" s="299">
        <f>IFERROR(IF(CA104="D",IF(CK104="A dispo.",CF104*VLOOKUP('DATI INPUT'!$F$27,TARIFFE_UD,3,FALSE),CF104*VLOOKUP(CK104,TARIFFE_UD,3,FALSE)),CF104*VLOOKUP(CB104-100,TARIFFE_UND,3,FALSE)),0)</f>
        <v>60.367780403072892</v>
      </c>
    </row>
    <row r="105" spans="1:112" x14ac:dyDescent="0.25">
      <c r="A105" s="274" t="s">
        <v>2459</v>
      </c>
      <c r="B105" s="274" t="s">
        <v>2448</v>
      </c>
      <c r="C105" s="274" t="s">
        <v>421</v>
      </c>
      <c r="D105" s="274" t="s">
        <v>2450</v>
      </c>
      <c r="E105" s="274" t="s">
        <v>268</v>
      </c>
      <c r="F105" s="274" t="s">
        <v>156</v>
      </c>
      <c r="G105" s="274" t="s">
        <v>2451</v>
      </c>
      <c r="H105" s="274" t="s">
        <v>1137</v>
      </c>
      <c r="I105" s="274" t="s">
        <v>2452</v>
      </c>
      <c r="J105" s="274" t="s">
        <v>274</v>
      </c>
      <c r="K105" s="274" t="s">
        <v>2453</v>
      </c>
      <c r="L105" s="274" t="s">
        <v>960</v>
      </c>
      <c r="M105" s="274" t="s">
        <v>1745</v>
      </c>
      <c r="N105" s="274" t="s">
        <v>984</v>
      </c>
      <c r="O105" s="274" t="s">
        <v>873</v>
      </c>
      <c r="P105" s="274" t="s">
        <v>613</v>
      </c>
      <c r="Q105" s="274" t="s">
        <v>299</v>
      </c>
      <c r="R105" s="274" t="s">
        <v>268</v>
      </c>
      <c r="S105" s="274" t="s">
        <v>268</v>
      </c>
      <c r="T105" s="274" t="s">
        <v>268</v>
      </c>
      <c r="U105" s="274" t="s">
        <v>268</v>
      </c>
      <c r="V105" s="274" t="s">
        <v>268</v>
      </c>
      <c r="W105" s="274" t="s">
        <v>1745</v>
      </c>
      <c r="X105" s="274" t="s">
        <v>613</v>
      </c>
      <c r="Y105" s="274" t="s">
        <v>299</v>
      </c>
      <c r="Z105" s="274" t="s">
        <v>268</v>
      </c>
      <c r="AA105" s="274" t="s">
        <v>268</v>
      </c>
      <c r="AB105" s="274" t="s">
        <v>268</v>
      </c>
      <c r="AC105" s="274" t="s">
        <v>268</v>
      </c>
      <c r="AD105" s="274" t="s">
        <v>268</v>
      </c>
      <c r="AE105" s="274" t="s">
        <v>287</v>
      </c>
      <c r="AF105" s="274" t="s">
        <v>1811</v>
      </c>
      <c r="AG105" s="274" t="s">
        <v>875</v>
      </c>
      <c r="AH105" s="274" t="s">
        <v>2299</v>
      </c>
      <c r="AI105" s="274" t="s">
        <v>2300</v>
      </c>
      <c r="AJ105" s="274" t="s">
        <v>268</v>
      </c>
      <c r="AK105" s="274" t="s">
        <v>395</v>
      </c>
      <c r="AL105" s="274" t="s">
        <v>268</v>
      </c>
      <c r="AM105" s="274" t="s">
        <v>353</v>
      </c>
      <c r="AN105" s="274" t="s">
        <v>268</v>
      </c>
      <c r="AO105" s="274" t="s">
        <v>268</v>
      </c>
      <c r="AP105" s="274" t="s">
        <v>268</v>
      </c>
      <c r="AQ105" s="274" t="s">
        <v>268</v>
      </c>
      <c r="AR105" s="274" t="s">
        <v>268</v>
      </c>
      <c r="AS105" s="274" t="s">
        <v>268</v>
      </c>
      <c r="AT105" s="274" t="s">
        <v>268</v>
      </c>
      <c r="AU105" s="274" t="s">
        <v>268</v>
      </c>
      <c r="AV105" s="274" t="s">
        <v>268</v>
      </c>
      <c r="AW105" s="274" t="s">
        <v>268</v>
      </c>
      <c r="AX105" s="274" t="s">
        <v>268</v>
      </c>
      <c r="AY105" s="274" t="s">
        <v>268</v>
      </c>
      <c r="AZ105" s="274" t="s">
        <v>268</v>
      </c>
      <c r="BA105" s="274" t="s">
        <v>268</v>
      </c>
      <c r="BB105" s="274" t="s">
        <v>268</v>
      </c>
      <c r="BC105" s="274" t="s">
        <v>268</v>
      </c>
      <c r="BD105" s="274" t="s">
        <v>268</v>
      </c>
      <c r="BE105" s="274" t="s">
        <v>268</v>
      </c>
      <c r="BF105" s="274" t="s">
        <v>268</v>
      </c>
      <c r="BG105" s="274" t="s">
        <v>268</v>
      </c>
      <c r="BH105" s="274" t="s">
        <v>268</v>
      </c>
      <c r="BI105" s="274" t="s">
        <v>268</v>
      </c>
      <c r="BJ105" s="274" t="s">
        <v>268</v>
      </c>
      <c r="BK105" s="274" t="s">
        <v>268</v>
      </c>
      <c r="BL105" s="274" t="s">
        <v>268</v>
      </c>
      <c r="BM105" s="274" t="s">
        <v>268</v>
      </c>
      <c r="BN105" s="274" t="s">
        <v>268</v>
      </c>
      <c r="BO105" s="274" t="s">
        <v>268</v>
      </c>
      <c r="BP105" s="274" t="s">
        <v>268</v>
      </c>
      <c r="BQ105" s="274" t="s">
        <v>268</v>
      </c>
      <c r="BR105" s="274" t="s">
        <v>268</v>
      </c>
      <c r="BS105" s="274" t="s">
        <v>268</v>
      </c>
      <c r="BT105" s="274" t="s">
        <v>268</v>
      </c>
      <c r="BU105" s="274" t="s">
        <v>268</v>
      </c>
      <c r="BV105" s="274" t="s">
        <v>268</v>
      </c>
      <c r="BW105" s="274" t="s">
        <v>268</v>
      </c>
      <c r="BX105" s="274" t="s">
        <v>268</v>
      </c>
      <c r="BY105" s="295">
        <v>36</v>
      </c>
      <c r="BZ105" s="295">
        <v>36</v>
      </c>
      <c r="CA105" s="298" t="s">
        <v>142</v>
      </c>
      <c r="CB105" s="297">
        <v>123</v>
      </c>
      <c r="CC105" s="284">
        <f t="shared" si="6"/>
        <v>0</v>
      </c>
      <c r="CD105" s="295">
        <f t="shared" si="7"/>
        <v>36</v>
      </c>
      <c r="CE105" s="284">
        <f t="shared" si="8"/>
        <v>1</v>
      </c>
      <c r="CF105" s="295">
        <f t="shared" si="9"/>
        <v>0</v>
      </c>
      <c r="CG105" s="274" t="s">
        <v>1817</v>
      </c>
      <c r="CH105" s="274" t="s">
        <v>268</v>
      </c>
      <c r="CI105" s="274" t="s">
        <v>268</v>
      </c>
      <c r="CJ105" s="298" t="s">
        <v>275</v>
      </c>
      <c r="CK105" s="297">
        <v>3</v>
      </c>
      <c r="CL105" s="274" t="s">
        <v>268</v>
      </c>
      <c r="CM105" s="274" t="s">
        <v>268</v>
      </c>
      <c r="CN105" s="274" t="s">
        <v>268</v>
      </c>
      <c r="CO105" s="274" t="s">
        <v>268</v>
      </c>
      <c r="CP105" s="274" t="s">
        <v>268</v>
      </c>
      <c r="CQ105" s="274" t="s">
        <v>268</v>
      </c>
      <c r="CR105" s="274" t="s">
        <v>877</v>
      </c>
      <c r="CS105" s="274">
        <v>17.64</v>
      </c>
      <c r="CT105" s="274" t="s">
        <v>268</v>
      </c>
      <c r="CU105" s="274">
        <v>17.64</v>
      </c>
      <c r="CV105" s="274">
        <v>365</v>
      </c>
      <c r="CW105" s="274" t="s">
        <v>878</v>
      </c>
      <c r="CX105" s="274" t="s">
        <v>835</v>
      </c>
      <c r="CY105" s="274" t="s">
        <v>836</v>
      </c>
      <c r="CZ105" s="274" t="s">
        <v>837</v>
      </c>
      <c r="DA105" s="274" t="s">
        <v>268</v>
      </c>
      <c r="DB105" s="274" t="s">
        <v>268</v>
      </c>
      <c r="DC105" s="274" t="s">
        <v>268</v>
      </c>
      <c r="DD105" s="274" t="s">
        <v>268</v>
      </c>
      <c r="DE105" s="274" t="s">
        <v>268</v>
      </c>
      <c r="DF105" s="274" t="s">
        <v>268</v>
      </c>
      <c r="DG105" s="299">
        <f>IFERROR(IF(CA105="D",IF(CK105="A dispo.",CD105*VLOOKUP('DATI INPUT'!$F$27,TARIFFE_UD,2,FALSE),CD105*VLOOKUP(CK105,TARIFFE_UD,2,FALSE)),CD105*VLOOKUP(CB105-100,TARIFFE_UND,2,FALSE)),0)</f>
        <v>28.510214356183134</v>
      </c>
      <c r="DH105" s="299">
        <f>IFERROR(IF(CA105="D",IF(CK105="A dispo.",CF105*VLOOKUP('DATI INPUT'!$F$27,TARIFFE_UD,3,FALSE),CF105*VLOOKUP(CK105,TARIFFE_UD,3,FALSE)),CF105*VLOOKUP(CB105-100,TARIFFE_UND,3,FALSE)),0)</f>
        <v>0</v>
      </c>
    </row>
    <row r="106" spans="1:112" x14ac:dyDescent="0.25">
      <c r="A106" s="274" t="s">
        <v>2460</v>
      </c>
      <c r="B106" s="274" t="s">
        <v>2448</v>
      </c>
      <c r="C106" s="274" t="s">
        <v>422</v>
      </c>
      <c r="D106" s="274" t="s">
        <v>2450</v>
      </c>
      <c r="E106" s="274" t="s">
        <v>268</v>
      </c>
      <c r="F106" s="274" t="s">
        <v>156</v>
      </c>
      <c r="G106" s="274" t="s">
        <v>2451</v>
      </c>
      <c r="H106" s="274" t="s">
        <v>1137</v>
      </c>
      <c r="I106" s="274" t="s">
        <v>2452</v>
      </c>
      <c r="J106" s="274" t="s">
        <v>274</v>
      </c>
      <c r="K106" s="274" t="s">
        <v>2453</v>
      </c>
      <c r="L106" s="274" t="s">
        <v>960</v>
      </c>
      <c r="M106" s="274" t="s">
        <v>1745</v>
      </c>
      <c r="N106" s="274" t="s">
        <v>984</v>
      </c>
      <c r="O106" s="274" t="s">
        <v>873</v>
      </c>
      <c r="P106" s="274" t="s">
        <v>613</v>
      </c>
      <c r="Q106" s="274" t="s">
        <v>299</v>
      </c>
      <c r="R106" s="274" t="s">
        <v>268</v>
      </c>
      <c r="S106" s="274" t="s">
        <v>268</v>
      </c>
      <c r="T106" s="274" t="s">
        <v>268</v>
      </c>
      <c r="U106" s="274" t="s">
        <v>268</v>
      </c>
      <c r="V106" s="274" t="s">
        <v>268</v>
      </c>
      <c r="W106" s="274" t="s">
        <v>2461</v>
      </c>
      <c r="X106" s="274" t="s">
        <v>1310</v>
      </c>
      <c r="Y106" s="274" t="s">
        <v>1143</v>
      </c>
      <c r="Z106" s="274" t="s">
        <v>268</v>
      </c>
      <c r="AA106" s="274" t="s">
        <v>268</v>
      </c>
      <c r="AB106" s="274" t="s">
        <v>268</v>
      </c>
      <c r="AC106" s="274" t="s">
        <v>268</v>
      </c>
      <c r="AD106" s="274" t="s">
        <v>268</v>
      </c>
      <c r="AE106" s="274" t="s">
        <v>287</v>
      </c>
      <c r="AF106" s="274" t="s">
        <v>1811</v>
      </c>
      <c r="AG106" s="274" t="s">
        <v>875</v>
      </c>
      <c r="AH106" s="274" t="s">
        <v>1812</v>
      </c>
      <c r="AI106" s="274" t="s">
        <v>765</v>
      </c>
      <c r="AJ106" s="274" t="s">
        <v>268</v>
      </c>
      <c r="AK106" s="274" t="s">
        <v>377</v>
      </c>
      <c r="AL106" s="274" t="s">
        <v>268</v>
      </c>
      <c r="AM106" s="274" t="s">
        <v>353</v>
      </c>
      <c r="AN106" s="274" t="s">
        <v>268</v>
      </c>
      <c r="AO106" s="274" t="s">
        <v>268</v>
      </c>
      <c r="AP106" s="274" t="s">
        <v>268</v>
      </c>
      <c r="AQ106" s="274" t="s">
        <v>268</v>
      </c>
      <c r="AR106" s="274" t="s">
        <v>268</v>
      </c>
      <c r="AS106" s="274" t="s">
        <v>268</v>
      </c>
      <c r="AT106" s="274" t="s">
        <v>268</v>
      </c>
      <c r="AU106" s="274" t="s">
        <v>268</v>
      </c>
      <c r="AV106" s="274" t="s">
        <v>268</v>
      </c>
      <c r="AW106" s="274" t="s">
        <v>268</v>
      </c>
      <c r="AX106" s="274" t="s">
        <v>268</v>
      </c>
      <c r="AY106" s="274" t="s">
        <v>268</v>
      </c>
      <c r="AZ106" s="274" t="s">
        <v>268</v>
      </c>
      <c r="BA106" s="274" t="s">
        <v>268</v>
      </c>
      <c r="BB106" s="274" t="s">
        <v>268</v>
      </c>
      <c r="BC106" s="274" t="s">
        <v>268</v>
      </c>
      <c r="BD106" s="274" t="s">
        <v>268</v>
      </c>
      <c r="BE106" s="274" t="s">
        <v>268</v>
      </c>
      <c r="BF106" s="274" t="s">
        <v>268</v>
      </c>
      <c r="BG106" s="274" t="s">
        <v>268</v>
      </c>
      <c r="BH106" s="274" t="s">
        <v>268</v>
      </c>
      <c r="BI106" s="274" t="s">
        <v>268</v>
      </c>
      <c r="BJ106" s="274" t="s">
        <v>268</v>
      </c>
      <c r="BK106" s="274" t="s">
        <v>268</v>
      </c>
      <c r="BL106" s="274" t="s">
        <v>268</v>
      </c>
      <c r="BM106" s="274" t="s">
        <v>268</v>
      </c>
      <c r="BN106" s="274" t="s">
        <v>268</v>
      </c>
      <c r="BO106" s="274" t="s">
        <v>268</v>
      </c>
      <c r="BP106" s="274" t="s">
        <v>268</v>
      </c>
      <c r="BQ106" s="274" t="s">
        <v>268</v>
      </c>
      <c r="BR106" s="274" t="s">
        <v>268</v>
      </c>
      <c r="BS106" s="274" t="s">
        <v>268</v>
      </c>
      <c r="BT106" s="274" t="s">
        <v>268</v>
      </c>
      <c r="BU106" s="274" t="s">
        <v>268</v>
      </c>
      <c r="BV106" s="274" t="s">
        <v>268</v>
      </c>
      <c r="BW106" s="274" t="s">
        <v>268</v>
      </c>
      <c r="BX106" s="274" t="s">
        <v>268</v>
      </c>
      <c r="BY106" s="295">
        <v>11.63</v>
      </c>
      <c r="BZ106" s="295">
        <v>11.63</v>
      </c>
      <c r="CA106" s="298" t="s">
        <v>142</v>
      </c>
      <c r="CB106" s="297">
        <v>123</v>
      </c>
      <c r="CC106" s="284">
        <f t="shared" si="6"/>
        <v>0</v>
      </c>
      <c r="CD106" s="295">
        <f t="shared" si="7"/>
        <v>11.630000000000003</v>
      </c>
      <c r="CE106" s="284">
        <f t="shared" si="8"/>
        <v>1</v>
      </c>
      <c r="CF106" s="295">
        <f t="shared" si="9"/>
        <v>0</v>
      </c>
      <c r="CG106" s="274" t="s">
        <v>1817</v>
      </c>
      <c r="CH106" s="274" t="s">
        <v>268</v>
      </c>
      <c r="CI106" s="274" t="s">
        <v>268</v>
      </c>
      <c r="CJ106" s="298" t="s">
        <v>275</v>
      </c>
      <c r="CK106" s="297">
        <v>3</v>
      </c>
      <c r="CL106" s="274" t="s">
        <v>268</v>
      </c>
      <c r="CM106" s="274" t="s">
        <v>268</v>
      </c>
      <c r="CN106" s="274" t="s">
        <v>268</v>
      </c>
      <c r="CO106" s="274" t="s">
        <v>268</v>
      </c>
      <c r="CP106" s="274" t="s">
        <v>268</v>
      </c>
      <c r="CQ106" s="274" t="s">
        <v>268</v>
      </c>
      <c r="CR106" s="274" t="s">
        <v>877</v>
      </c>
      <c r="CS106" s="274">
        <v>5.7</v>
      </c>
      <c r="CT106" s="274" t="s">
        <v>268</v>
      </c>
      <c r="CU106" s="274">
        <v>5.7</v>
      </c>
      <c r="CV106" s="274">
        <v>365</v>
      </c>
      <c r="CW106" s="274" t="s">
        <v>878</v>
      </c>
      <c r="CX106" s="274" t="s">
        <v>835</v>
      </c>
      <c r="CY106" s="274" t="s">
        <v>836</v>
      </c>
      <c r="CZ106" s="274" t="s">
        <v>837</v>
      </c>
      <c r="DA106" s="274" t="s">
        <v>268</v>
      </c>
      <c r="DB106" s="274" t="s">
        <v>268</v>
      </c>
      <c r="DC106" s="274" t="s">
        <v>268</v>
      </c>
      <c r="DD106" s="274" t="s">
        <v>268</v>
      </c>
      <c r="DE106" s="274" t="s">
        <v>268</v>
      </c>
      <c r="DF106" s="274" t="s">
        <v>268</v>
      </c>
      <c r="DG106" s="299">
        <f>IFERROR(IF(CA106="D",IF(CK106="A dispo.",CD106*VLOOKUP('DATI INPUT'!$F$27,TARIFFE_UD,2,FALSE),CD106*VLOOKUP(CK106,TARIFFE_UD,2,FALSE)),CD106*VLOOKUP(CB106-100,TARIFFE_UND,2,FALSE)),0)</f>
        <v>9.2103831378447207</v>
      </c>
      <c r="DH106" s="299">
        <f>IFERROR(IF(CA106="D",IF(CK106="A dispo.",CF106*VLOOKUP('DATI INPUT'!$F$27,TARIFFE_UD,3,FALSE),CF106*VLOOKUP(CK106,TARIFFE_UD,3,FALSE)),CF106*VLOOKUP(CB106-100,TARIFFE_UND,3,FALSE)),0)</f>
        <v>0</v>
      </c>
    </row>
    <row r="107" spans="1:112" hidden="1" x14ac:dyDescent="0.25">
      <c r="A107" s="274" t="s">
        <v>2462</v>
      </c>
      <c r="B107" s="274" t="s">
        <v>1349</v>
      </c>
      <c r="C107" s="274" t="s">
        <v>2463</v>
      </c>
      <c r="D107" s="274" t="s">
        <v>2464</v>
      </c>
      <c r="E107" s="274" t="s">
        <v>268</v>
      </c>
      <c r="F107" s="274" t="s">
        <v>156</v>
      </c>
      <c r="G107" s="274" t="s">
        <v>2465</v>
      </c>
      <c r="H107" s="274" t="s">
        <v>1137</v>
      </c>
      <c r="I107" s="274" t="s">
        <v>302</v>
      </c>
      <c r="J107" s="274" t="s">
        <v>156</v>
      </c>
      <c r="K107" s="274" t="s">
        <v>2466</v>
      </c>
      <c r="L107" s="274" t="s">
        <v>984</v>
      </c>
      <c r="M107" s="274" t="s">
        <v>2467</v>
      </c>
      <c r="N107" s="274" t="s">
        <v>2468</v>
      </c>
      <c r="O107" s="274" t="s">
        <v>2469</v>
      </c>
      <c r="P107" s="274" t="s">
        <v>2470</v>
      </c>
      <c r="Q107" s="274" t="s">
        <v>911</v>
      </c>
      <c r="R107" s="274" t="s">
        <v>268</v>
      </c>
      <c r="S107" s="274" t="s">
        <v>268</v>
      </c>
      <c r="T107" s="274" t="s">
        <v>268</v>
      </c>
      <c r="U107" s="274" t="s">
        <v>268</v>
      </c>
      <c r="V107" s="274" t="s">
        <v>268</v>
      </c>
      <c r="W107" s="274" t="s">
        <v>2240</v>
      </c>
      <c r="X107" s="274" t="s">
        <v>2241</v>
      </c>
      <c r="Y107" s="274" t="s">
        <v>272</v>
      </c>
      <c r="Z107" s="274" t="s">
        <v>268</v>
      </c>
      <c r="AA107" s="274" t="s">
        <v>268</v>
      </c>
      <c r="AB107" s="274" t="s">
        <v>268</v>
      </c>
      <c r="AC107" s="274" t="s">
        <v>268</v>
      </c>
      <c r="AD107" s="274" t="s">
        <v>268</v>
      </c>
      <c r="AE107" s="274" t="s">
        <v>287</v>
      </c>
      <c r="AF107" s="274" t="s">
        <v>1811</v>
      </c>
      <c r="AG107" s="274" t="s">
        <v>875</v>
      </c>
      <c r="AH107" s="274" t="s">
        <v>1848</v>
      </c>
      <c r="AI107" s="274" t="s">
        <v>1813</v>
      </c>
      <c r="AJ107" s="274" t="s">
        <v>268</v>
      </c>
      <c r="AK107" s="274" t="s">
        <v>410</v>
      </c>
      <c r="AL107" s="274" t="s">
        <v>268</v>
      </c>
      <c r="AM107" s="274" t="s">
        <v>405</v>
      </c>
      <c r="AN107" s="274" t="s">
        <v>268</v>
      </c>
      <c r="AO107" s="274" t="s">
        <v>268</v>
      </c>
      <c r="AP107" s="274" t="s">
        <v>268</v>
      </c>
      <c r="AQ107" s="274" t="s">
        <v>268</v>
      </c>
      <c r="AR107" s="274" t="s">
        <v>268</v>
      </c>
      <c r="AS107" s="274" t="s">
        <v>268</v>
      </c>
      <c r="AT107" s="274" t="s">
        <v>268</v>
      </c>
      <c r="AU107" s="274" t="s">
        <v>268</v>
      </c>
      <c r="AV107" s="274" t="s">
        <v>268</v>
      </c>
      <c r="AW107" s="274" t="s">
        <v>268</v>
      </c>
      <c r="AX107" s="274" t="s">
        <v>268</v>
      </c>
      <c r="AY107" s="274" t="s">
        <v>268</v>
      </c>
      <c r="AZ107" s="274" t="s">
        <v>268</v>
      </c>
      <c r="BA107" s="274" t="s">
        <v>268</v>
      </c>
      <c r="BB107" s="274" t="s">
        <v>268</v>
      </c>
      <c r="BC107" s="274" t="s">
        <v>268</v>
      </c>
      <c r="BD107" s="274" t="s">
        <v>268</v>
      </c>
      <c r="BE107" s="274" t="s">
        <v>268</v>
      </c>
      <c r="BF107" s="274" t="s">
        <v>268</v>
      </c>
      <c r="BG107" s="274" t="s">
        <v>268</v>
      </c>
      <c r="BH107" s="274" t="s">
        <v>268</v>
      </c>
      <c r="BI107" s="274" t="s">
        <v>268</v>
      </c>
      <c r="BJ107" s="274" t="s">
        <v>268</v>
      </c>
      <c r="BK107" s="274" t="s">
        <v>268</v>
      </c>
      <c r="BL107" s="274" t="s">
        <v>268</v>
      </c>
      <c r="BM107" s="274" t="s">
        <v>268</v>
      </c>
      <c r="BN107" s="274" t="s">
        <v>268</v>
      </c>
      <c r="BO107" s="274" t="s">
        <v>268</v>
      </c>
      <c r="BP107" s="274" t="s">
        <v>268</v>
      </c>
      <c r="BQ107" s="274" t="s">
        <v>268</v>
      </c>
      <c r="BR107" s="274" t="s">
        <v>268</v>
      </c>
      <c r="BS107" s="274" t="s">
        <v>268</v>
      </c>
      <c r="BT107" s="274" t="s">
        <v>268</v>
      </c>
      <c r="BU107" s="274" t="s">
        <v>268</v>
      </c>
      <c r="BV107" s="274" t="s">
        <v>268</v>
      </c>
      <c r="BW107" s="274" t="s">
        <v>268</v>
      </c>
      <c r="BX107" s="274" t="s">
        <v>268</v>
      </c>
      <c r="BY107" s="295">
        <v>40</v>
      </c>
      <c r="BZ107" s="295">
        <v>40</v>
      </c>
      <c r="CA107" s="298" t="s">
        <v>142</v>
      </c>
      <c r="CB107" s="297">
        <v>122</v>
      </c>
      <c r="CC107" s="284">
        <f t="shared" si="6"/>
        <v>0</v>
      </c>
      <c r="CD107" s="295">
        <f t="shared" si="7"/>
        <v>40</v>
      </c>
      <c r="CE107" s="284">
        <f t="shared" si="8"/>
        <v>0</v>
      </c>
      <c r="CF107" s="295">
        <f t="shared" si="9"/>
        <v>1</v>
      </c>
      <c r="CG107" s="274" t="s">
        <v>876</v>
      </c>
      <c r="CH107" s="274" t="s">
        <v>268</v>
      </c>
      <c r="CI107" s="274" t="s">
        <v>268</v>
      </c>
      <c r="CJ107" s="298" t="s">
        <v>268</v>
      </c>
      <c r="CK107" s="298" t="s">
        <v>736</v>
      </c>
      <c r="CL107" s="274" t="s">
        <v>268</v>
      </c>
      <c r="CM107" s="274" t="s">
        <v>268</v>
      </c>
      <c r="CN107" s="274" t="s">
        <v>268</v>
      </c>
      <c r="CO107" s="274" t="s">
        <v>268</v>
      </c>
      <c r="CP107" s="274" t="s">
        <v>268</v>
      </c>
      <c r="CQ107" s="274" t="s">
        <v>268</v>
      </c>
      <c r="CR107" s="274" t="s">
        <v>877</v>
      </c>
      <c r="CS107" s="274">
        <v>72.16</v>
      </c>
      <c r="CT107" s="274" t="s">
        <v>268</v>
      </c>
      <c r="CU107" s="274">
        <v>72.16</v>
      </c>
      <c r="CV107" s="274">
        <v>365</v>
      </c>
      <c r="CW107" s="274" t="s">
        <v>878</v>
      </c>
      <c r="CX107" s="274" t="s">
        <v>835</v>
      </c>
      <c r="CY107" s="274" t="s">
        <v>836</v>
      </c>
      <c r="CZ107" s="274" t="s">
        <v>837</v>
      </c>
      <c r="DA107" s="274" t="s">
        <v>268</v>
      </c>
      <c r="DB107" s="274" t="s">
        <v>268</v>
      </c>
      <c r="DC107" s="274" t="s">
        <v>268</v>
      </c>
      <c r="DD107" s="274" t="s">
        <v>268</v>
      </c>
      <c r="DE107" s="274" t="s">
        <v>268</v>
      </c>
      <c r="DF107" s="274" t="s">
        <v>268</v>
      </c>
      <c r="DG107" s="299">
        <f>IFERROR(IF(CA107="D",IF(CK107="A dispo.",CD107*VLOOKUP('DATI INPUT'!$F$27,TARIFFE_UD,2,FALSE),CD107*VLOOKUP(CK107,TARIFFE_UD,2,FALSE)),CD107*VLOOKUP(CB107-100,TARIFFE_UND,2,FALSE)),0)</f>
        <v>31.678015951314595</v>
      </c>
      <c r="DH107" s="299">
        <f>IFERROR(IF(CA107="D",IF(CK107="A dispo.",CF107*VLOOKUP('DATI INPUT'!$F$27,TARIFFE_UD,3,FALSE),CF107*VLOOKUP(CK107,TARIFFE_UD,3,FALSE)),CF107*VLOOKUP(CB107-100,TARIFFE_UND,3,FALSE)),0)</f>
        <v>60.367780403072892</v>
      </c>
    </row>
    <row r="108" spans="1:112" hidden="1" x14ac:dyDescent="0.25">
      <c r="A108" s="274" t="s">
        <v>2471</v>
      </c>
      <c r="B108" s="274" t="s">
        <v>1816</v>
      </c>
      <c r="C108" s="274" t="s">
        <v>2472</v>
      </c>
      <c r="D108" s="274" t="s">
        <v>2473</v>
      </c>
      <c r="E108" s="274" t="s">
        <v>268</v>
      </c>
      <c r="F108" s="274" t="s">
        <v>156</v>
      </c>
      <c r="G108" s="274" t="s">
        <v>2474</v>
      </c>
      <c r="H108" s="274" t="s">
        <v>2201</v>
      </c>
      <c r="I108" s="274" t="s">
        <v>449</v>
      </c>
      <c r="J108" s="274" t="s">
        <v>156</v>
      </c>
      <c r="K108" s="274" t="s">
        <v>2475</v>
      </c>
      <c r="L108" s="274" t="s">
        <v>2476</v>
      </c>
      <c r="M108" s="274" t="s">
        <v>2477</v>
      </c>
      <c r="N108" s="274" t="s">
        <v>303</v>
      </c>
      <c r="O108" s="274" t="s">
        <v>1215</v>
      </c>
      <c r="P108" s="274" t="s">
        <v>2478</v>
      </c>
      <c r="Q108" s="274" t="s">
        <v>341</v>
      </c>
      <c r="R108" s="274" t="s">
        <v>268</v>
      </c>
      <c r="S108" s="274" t="s">
        <v>268</v>
      </c>
      <c r="T108" s="274" t="s">
        <v>268</v>
      </c>
      <c r="U108" s="274" t="s">
        <v>268</v>
      </c>
      <c r="V108" s="274" t="s">
        <v>268</v>
      </c>
      <c r="W108" s="274" t="s">
        <v>2432</v>
      </c>
      <c r="X108" s="274" t="s">
        <v>1934</v>
      </c>
      <c r="Y108" s="274" t="s">
        <v>294</v>
      </c>
      <c r="Z108" s="274" t="s">
        <v>268</v>
      </c>
      <c r="AA108" s="274" t="s">
        <v>268</v>
      </c>
      <c r="AB108" s="274" t="s">
        <v>268</v>
      </c>
      <c r="AC108" s="274" t="s">
        <v>268</v>
      </c>
      <c r="AD108" s="274" t="s">
        <v>268</v>
      </c>
      <c r="AE108" s="274" t="s">
        <v>287</v>
      </c>
      <c r="AF108" s="274" t="s">
        <v>1811</v>
      </c>
      <c r="AG108" s="274" t="s">
        <v>875</v>
      </c>
      <c r="AH108" s="274" t="s">
        <v>1935</v>
      </c>
      <c r="AI108" s="274" t="s">
        <v>2433</v>
      </c>
      <c r="AJ108" s="274" t="s">
        <v>268</v>
      </c>
      <c r="AK108" s="274" t="s">
        <v>725</v>
      </c>
      <c r="AL108" s="274" t="s">
        <v>268</v>
      </c>
      <c r="AM108" s="274" t="s">
        <v>288</v>
      </c>
      <c r="AN108" s="274" t="s">
        <v>268</v>
      </c>
      <c r="AO108" s="274" t="s">
        <v>268</v>
      </c>
      <c r="AP108" s="274" t="s">
        <v>268</v>
      </c>
      <c r="AQ108" s="274" t="s">
        <v>268</v>
      </c>
      <c r="AR108" s="274" t="s">
        <v>268</v>
      </c>
      <c r="AS108" s="274" t="s">
        <v>268</v>
      </c>
      <c r="AT108" s="274" t="s">
        <v>268</v>
      </c>
      <c r="AU108" s="274" t="s">
        <v>268</v>
      </c>
      <c r="AV108" s="274" t="s">
        <v>268</v>
      </c>
      <c r="AW108" s="274" t="s">
        <v>268</v>
      </c>
      <c r="AX108" s="274" t="s">
        <v>268</v>
      </c>
      <c r="AY108" s="274" t="s">
        <v>268</v>
      </c>
      <c r="AZ108" s="274" t="s">
        <v>268</v>
      </c>
      <c r="BA108" s="274" t="s">
        <v>268</v>
      </c>
      <c r="BB108" s="274" t="s">
        <v>268</v>
      </c>
      <c r="BC108" s="274" t="s">
        <v>268</v>
      </c>
      <c r="BD108" s="274" t="s">
        <v>268</v>
      </c>
      <c r="BE108" s="274" t="s">
        <v>268</v>
      </c>
      <c r="BF108" s="274" t="s">
        <v>268</v>
      </c>
      <c r="BG108" s="274" t="s">
        <v>268</v>
      </c>
      <c r="BH108" s="274" t="s">
        <v>268</v>
      </c>
      <c r="BI108" s="274" t="s">
        <v>268</v>
      </c>
      <c r="BJ108" s="274" t="s">
        <v>268</v>
      </c>
      <c r="BK108" s="274" t="s">
        <v>268</v>
      </c>
      <c r="BL108" s="274" t="s">
        <v>268</v>
      </c>
      <c r="BM108" s="274" t="s">
        <v>268</v>
      </c>
      <c r="BN108" s="274" t="s">
        <v>268</v>
      </c>
      <c r="BO108" s="274" t="s">
        <v>268</v>
      </c>
      <c r="BP108" s="274" t="s">
        <v>268</v>
      </c>
      <c r="BQ108" s="274" t="s">
        <v>268</v>
      </c>
      <c r="BR108" s="274" t="s">
        <v>268</v>
      </c>
      <c r="BS108" s="274" t="s">
        <v>268</v>
      </c>
      <c r="BT108" s="274" t="s">
        <v>268</v>
      </c>
      <c r="BU108" s="274" t="s">
        <v>268</v>
      </c>
      <c r="BV108" s="274" t="s">
        <v>268</v>
      </c>
      <c r="BW108" s="274" t="s">
        <v>268</v>
      </c>
      <c r="BX108" s="274" t="s">
        <v>268</v>
      </c>
      <c r="BY108" s="295">
        <v>57</v>
      </c>
      <c r="BZ108" s="295">
        <v>57</v>
      </c>
      <c r="CA108" s="298" t="s">
        <v>142</v>
      </c>
      <c r="CB108" s="297">
        <v>122</v>
      </c>
      <c r="CC108" s="284">
        <f t="shared" si="6"/>
        <v>0</v>
      </c>
      <c r="CD108" s="295">
        <f t="shared" si="7"/>
        <v>57</v>
      </c>
      <c r="CE108" s="284">
        <f t="shared" si="8"/>
        <v>0</v>
      </c>
      <c r="CF108" s="295">
        <f t="shared" si="9"/>
        <v>1</v>
      </c>
      <c r="CG108" s="274" t="s">
        <v>876</v>
      </c>
      <c r="CH108" s="274" t="s">
        <v>268</v>
      </c>
      <c r="CI108" s="274" t="s">
        <v>268</v>
      </c>
      <c r="CJ108" s="298" t="s">
        <v>268</v>
      </c>
      <c r="CK108" s="298" t="s">
        <v>736</v>
      </c>
      <c r="CL108" s="274" t="s">
        <v>268</v>
      </c>
      <c r="CM108" s="274" t="s">
        <v>268</v>
      </c>
      <c r="CN108" s="274" t="s">
        <v>268</v>
      </c>
      <c r="CO108" s="274" t="s">
        <v>268</v>
      </c>
      <c r="CP108" s="274" t="s">
        <v>268</v>
      </c>
      <c r="CQ108" s="274" t="s">
        <v>268</v>
      </c>
      <c r="CR108" s="274" t="s">
        <v>877</v>
      </c>
      <c r="CS108" s="274">
        <v>80.489999999999995</v>
      </c>
      <c r="CT108" s="274" t="s">
        <v>268</v>
      </c>
      <c r="CU108" s="274">
        <v>80.489999999999995</v>
      </c>
      <c r="CV108" s="274">
        <v>365</v>
      </c>
      <c r="CW108" s="274" t="s">
        <v>878</v>
      </c>
      <c r="CX108" s="274" t="s">
        <v>835</v>
      </c>
      <c r="CY108" s="274" t="s">
        <v>836</v>
      </c>
      <c r="CZ108" s="274" t="s">
        <v>837</v>
      </c>
      <c r="DA108" s="274" t="s">
        <v>268</v>
      </c>
      <c r="DB108" s="274" t="s">
        <v>268</v>
      </c>
      <c r="DC108" s="274" t="s">
        <v>268</v>
      </c>
      <c r="DD108" s="274" t="s">
        <v>268</v>
      </c>
      <c r="DE108" s="274" t="s">
        <v>268</v>
      </c>
      <c r="DF108" s="274" t="s">
        <v>268</v>
      </c>
      <c r="DG108" s="299">
        <f>IFERROR(IF(CA108="D",IF(CK108="A dispo.",CD108*VLOOKUP('DATI INPUT'!$F$27,TARIFFE_UD,2,FALSE),CD108*VLOOKUP(CK108,TARIFFE_UD,2,FALSE)),CD108*VLOOKUP(CB108-100,TARIFFE_UND,2,FALSE)),0)</f>
        <v>45.141172730623296</v>
      </c>
      <c r="DH108" s="299">
        <f>IFERROR(IF(CA108="D",IF(CK108="A dispo.",CF108*VLOOKUP('DATI INPUT'!$F$27,TARIFFE_UD,3,FALSE),CF108*VLOOKUP(CK108,TARIFFE_UD,3,FALSE)),CF108*VLOOKUP(CB108-100,TARIFFE_UND,3,FALSE)),0)</f>
        <v>60.367780403072892</v>
      </c>
    </row>
    <row r="109" spans="1:112" hidden="1" x14ac:dyDescent="0.25">
      <c r="A109" s="274" t="s">
        <v>2479</v>
      </c>
      <c r="B109" s="274" t="s">
        <v>1713</v>
      </c>
      <c r="C109" s="274" t="s">
        <v>2480</v>
      </c>
      <c r="D109" s="274" t="s">
        <v>2481</v>
      </c>
      <c r="E109" s="274" t="s">
        <v>268</v>
      </c>
      <c r="F109" s="274" t="s">
        <v>156</v>
      </c>
      <c r="G109" s="274" t="s">
        <v>2482</v>
      </c>
      <c r="H109" s="274" t="s">
        <v>1137</v>
      </c>
      <c r="I109" s="274" t="s">
        <v>2483</v>
      </c>
      <c r="J109" s="274" t="s">
        <v>156</v>
      </c>
      <c r="K109" s="274" t="s">
        <v>2484</v>
      </c>
      <c r="L109" s="274" t="s">
        <v>960</v>
      </c>
      <c r="M109" s="274" t="s">
        <v>2485</v>
      </c>
      <c r="N109" s="274" t="s">
        <v>2486</v>
      </c>
      <c r="O109" s="274" t="s">
        <v>1801</v>
      </c>
      <c r="P109" s="274" t="s">
        <v>2487</v>
      </c>
      <c r="Q109" s="274" t="s">
        <v>277</v>
      </c>
      <c r="R109" s="274" t="s">
        <v>268</v>
      </c>
      <c r="S109" s="274" t="s">
        <v>268</v>
      </c>
      <c r="T109" s="274" t="s">
        <v>268</v>
      </c>
      <c r="U109" s="274" t="s">
        <v>268</v>
      </c>
      <c r="V109" s="274" t="s">
        <v>268</v>
      </c>
      <c r="W109" s="274" t="s">
        <v>2488</v>
      </c>
      <c r="X109" s="274" t="s">
        <v>2489</v>
      </c>
      <c r="Y109" s="274" t="s">
        <v>368</v>
      </c>
      <c r="Z109" s="274" t="s">
        <v>268</v>
      </c>
      <c r="AA109" s="274" t="s">
        <v>268</v>
      </c>
      <c r="AB109" s="274" t="s">
        <v>268</v>
      </c>
      <c r="AC109" s="274" t="s">
        <v>268</v>
      </c>
      <c r="AD109" s="274" t="s">
        <v>268</v>
      </c>
      <c r="AE109" s="274" t="s">
        <v>287</v>
      </c>
      <c r="AF109" s="274" t="s">
        <v>1811</v>
      </c>
      <c r="AG109" s="274" t="s">
        <v>875</v>
      </c>
      <c r="AH109" s="274" t="s">
        <v>1848</v>
      </c>
      <c r="AI109" s="274" t="s">
        <v>2490</v>
      </c>
      <c r="AJ109" s="274" t="s">
        <v>268</v>
      </c>
      <c r="AK109" s="274" t="s">
        <v>410</v>
      </c>
      <c r="AL109" s="274" t="s">
        <v>268</v>
      </c>
      <c r="AM109" s="274" t="s">
        <v>288</v>
      </c>
      <c r="AN109" s="274" t="s">
        <v>268</v>
      </c>
      <c r="AO109" s="274" t="s">
        <v>268</v>
      </c>
      <c r="AP109" s="274" t="s">
        <v>268</v>
      </c>
      <c r="AQ109" s="274" t="s">
        <v>268</v>
      </c>
      <c r="AR109" s="274" t="s">
        <v>268</v>
      </c>
      <c r="AS109" s="274" t="s">
        <v>268</v>
      </c>
      <c r="AT109" s="274" t="s">
        <v>268</v>
      </c>
      <c r="AU109" s="274" t="s">
        <v>268</v>
      </c>
      <c r="AV109" s="274" t="s">
        <v>268</v>
      </c>
      <c r="AW109" s="274" t="s">
        <v>268</v>
      </c>
      <c r="AX109" s="274" t="s">
        <v>268</v>
      </c>
      <c r="AY109" s="274" t="s">
        <v>268</v>
      </c>
      <c r="AZ109" s="274" t="s">
        <v>268</v>
      </c>
      <c r="BA109" s="274" t="s">
        <v>268</v>
      </c>
      <c r="BB109" s="274" t="s">
        <v>268</v>
      </c>
      <c r="BC109" s="274" t="s">
        <v>268</v>
      </c>
      <c r="BD109" s="274" t="s">
        <v>268</v>
      </c>
      <c r="BE109" s="274" t="s">
        <v>268</v>
      </c>
      <c r="BF109" s="274" t="s">
        <v>268</v>
      </c>
      <c r="BG109" s="274" t="s">
        <v>268</v>
      </c>
      <c r="BH109" s="274" t="s">
        <v>268</v>
      </c>
      <c r="BI109" s="274" t="s">
        <v>268</v>
      </c>
      <c r="BJ109" s="274" t="s">
        <v>268</v>
      </c>
      <c r="BK109" s="274" t="s">
        <v>268</v>
      </c>
      <c r="BL109" s="274" t="s">
        <v>268</v>
      </c>
      <c r="BM109" s="274" t="s">
        <v>268</v>
      </c>
      <c r="BN109" s="274" t="s">
        <v>268</v>
      </c>
      <c r="BO109" s="274" t="s">
        <v>268</v>
      </c>
      <c r="BP109" s="274" t="s">
        <v>268</v>
      </c>
      <c r="BQ109" s="274" t="s">
        <v>268</v>
      </c>
      <c r="BR109" s="274" t="s">
        <v>268</v>
      </c>
      <c r="BS109" s="274" t="s">
        <v>268</v>
      </c>
      <c r="BT109" s="274" t="s">
        <v>268</v>
      </c>
      <c r="BU109" s="274" t="s">
        <v>268</v>
      </c>
      <c r="BV109" s="274" t="s">
        <v>268</v>
      </c>
      <c r="BW109" s="274" t="s">
        <v>268</v>
      </c>
      <c r="BX109" s="274" t="s">
        <v>268</v>
      </c>
      <c r="BY109" s="295">
        <v>80</v>
      </c>
      <c r="BZ109" s="295">
        <v>80</v>
      </c>
      <c r="CA109" s="298" t="s">
        <v>142</v>
      </c>
      <c r="CB109" s="297">
        <v>122</v>
      </c>
      <c r="CC109" s="284">
        <f t="shared" si="6"/>
        <v>0</v>
      </c>
      <c r="CD109" s="295">
        <f t="shared" si="7"/>
        <v>80</v>
      </c>
      <c r="CE109" s="284">
        <f t="shared" si="8"/>
        <v>0</v>
      </c>
      <c r="CF109" s="295">
        <f t="shared" si="9"/>
        <v>1</v>
      </c>
      <c r="CG109" s="274" t="s">
        <v>876</v>
      </c>
      <c r="CH109" s="274" t="s">
        <v>268</v>
      </c>
      <c r="CI109" s="274" t="s">
        <v>268</v>
      </c>
      <c r="CJ109" s="298" t="s">
        <v>268</v>
      </c>
      <c r="CK109" s="298" t="s">
        <v>736</v>
      </c>
      <c r="CL109" s="274" t="s">
        <v>268</v>
      </c>
      <c r="CM109" s="274" t="s">
        <v>268</v>
      </c>
      <c r="CN109" s="274" t="s">
        <v>268</v>
      </c>
      <c r="CO109" s="274" t="s">
        <v>268</v>
      </c>
      <c r="CP109" s="274" t="s">
        <v>268</v>
      </c>
      <c r="CQ109" s="274" t="s">
        <v>268</v>
      </c>
      <c r="CR109" s="274" t="s">
        <v>877</v>
      </c>
      <c r="CS109" s="274">
        <v>91.76</v>
      </c>
      <c r="CT109" s="274" t="s">
        <v>268</v>
      </c>
      <c r="CU109" s="274">
        <v>91.76</v>
      </c>
      <c r="CV109" s="274">
        <v>365</v>
      </c>
      <c r="CW109" s="274" t="s">
        <v>878</v>
      </c>
      <c r="CX109" s="274" t="s">
        <v>835</v>
      </c>
      <c r="CY109" s="274" t="s">
        <v>836</v>
      </c>
      <c r="CZ109" s="274" t="s">
        <v>837</v>
      </c>
      <c r="DA109" s="274" t="s">
        <v>268</v>
      </c>
      <c r="DB109" s="274" t="s">
        <v>268</v>
      </c>
      <c r="DC109" s="274" t="s">
        <v>268</v>
      </c>
      <c r="DD109" s="274" t="s">
        <v>268</v>
      </c>
      <c r="DE109" s="274" t="s">
        <v>268</v>
      </c>
      <c r="DF109" s="274" t="s">
        <v>268</v>
      </c>
      <c r="DG109" s="299">
        <f>IFERROR(IF(CA109="D",IF(CK109="A dispo.",CD109*VLOOKUP('DATI INPUT'!$F$27,TARIFFE_UD,2,FALSE),CD109*VLOOKUP(CK109,TARIFFE_UD,2,FALSE)),CD109*VLOOKUP(CB109-100,TARIFFE_UND,2,FALSE)),0)</f>
        <v>63.356031902629191</v>
      </c>
      <c r="DH109" s="299">
        <f>IFERROR(IF(CA109="D",IF(CK109="A dispo.",CF109*VLOOKUP('DATI INPUT'!$F$27,TARIFFE_UD,3,FALSE),CF109*VLOOKUP(CK109,TARIFFE_UD,3,FALSE)),CF109*VLOOKUP(CB109-100,TARIFFE_UND,3,FALSE)),0)</f>
        <v>60.367780403072892</v>
      </c>
    </row>
    <row r="110" spans="1:112" hidden="1" x14ac:dyDescent="0.25">
      <c r="A110" s="274" t="s">
        <v>2491</v>
      </c>
      <c r="B110" s="274" t="s">
        <v>2492</v>
      </c>
      <c r="C110" s="274" t="s">
        <v>2493</v>
      </c>
      <c r="D110" s="274" t="s">
        <v>2494</v>
      </c>
      <c r="E110" s="274" t="s">
        <v>268</v>
      </c>
      <c r="F110" s="274" t="s">
        <v>156</v>
      </c>
      <c r="G110" s="274" t="s">
        <v>2465</v>
      </c>
      <c r="H110" s="274" t="s">
        <v>1137</v>
      </c>
      <c r="I110" s="274" t="s">
        <v>302</v>
      </c>
      <c r="J110" s="274" t="s">
        <v>156</v>
      </c>
      <c r="K110" s="274" t="s">
        <v>2495</v>
      </c>
      <c r="L110" s="274" t="s">
        <v>960</v>
      </c>
      <c r="M110" s="274" t="s">
        <v>2496</v>
      </c>
      <c r="N110" s="274" t="s">
        <v>303</v>
      </c>
      <c r="O110" s="274" t="s">
        <v>1273</v>
      </c>
      <c r="P110" s="274" t="s">
        <v>2497</v>
      </c>
      <c r="Q110" s="274" t="s">
        <v>315</v>
      </c>
      <c r="R110" s="274" t="s">
        <v>268</v>
      </c>
      <c r="S110" s="274" t="s">
        <v>268</v>
      </c>
      <c r="T110" s="274" t="s">
        <v>268</v>
      </c>
      <c r="U110" s="274" t="s">
        <v>268</v>
      </c>
      <c r="V110" s="274" t="s">
        <v>268</v>
      </c>
      <c r="W110" s="274" t="s">
        <v>2498</v>
      </c>
      <c r="X110" s="274" t="s">
        <v>1847</v>
      </c>
      <c r="Y110" s="274" t="s">
        <v>918</v>
      </c>
      <c r="Z110" s="274" t="s">
        <v>268</v>
      </c>
      <c r="AA110" s="274" t="s">
        <v>268</v>
      </c>
      <c r="AB110" s="274" t="s">
        <v>268</v>
      </c>
      <c r="AC110" s="274" t="s">
        <v>268</v>
      </c>
      <c r="AD110" s="274" t="s">
        <v>268</v>
      </c>
      <c r="AE110" s="274" t="s">
        <v>287</v>
      </c>
      <c r="AF110" s="274" t="s">
        <v>1811</v>
      </c>
      <c r="AG110" s="274" t="s">
        <v>875</v>
      </c>
      <c r="AH110" s="274" t="s">
        <v>1848</v>
      </c>
      <c r="AI110" s="274" t="s">
        <v>760</v>
      </c>
      <c r="AJ110" s="274" t="s">
        <v>268</v>
      </c>
      <c r="AK110" s="274" t="s">
        <v>381</v>
      </c>
      <c r="AL110" s="274" t="s">
        <v>268</v>
      </c>
      <c r="AM110" s="274" t="s">
        <v>405</v>
      </c>
      <c r="AN110" s="274" t="s">
        <v>268</v>
      </c>
      <c r="AO110" s="274" t="s">
        <v>268</v>
      </c>
      <c r="AP110" s="274" t="s">
        <v>268</v>
      </c>
      <c r="AQ110" s="274" t="s">
        <v>268</v>
      </c>
      <c r="AR110" s="274" t="s">
        <v>268</v>
      </c>
      <c r="AS110" s="274" t="s">
        <v>268</v>
      </c>
      <c r="AT110" s="274" t="s">
        <v>268</v>
      </c>
      <c r="AU110" s="274" t="s">
        <v>268</v>
      </c>
      <c r="AV110" s="274" t="s">
        <v>268</v>
      </c>
      <c r="AW110" s="274" t="s">
        <v>268</v>
      </c>
      <c r="AX110" s="274" t="s">
        <v>268</v>
      </c>
      <c r="AY110" s="274" t="s">
        <v>268</v>
      </c>
      <c r="AZ110" s="274" t="s">
        <v>268</v>
      </c>
      <c r="BA110" s="274" t="s">
        <v>268</v>
      </c>
      <c r="BB110" s="274" t="s">
        <v>268</v>
      </c>
      <c r="BC110" s="274" t="s">
        <v>268</v>
      </c>
      <c r="BD110" s="274" t="s">
        <v>268</v>
      </c>
      <c r="BE110" s="274" t="s">
        <v>268</v>
      </c>
      <c r="BF110" s="274" t="s">
        <v>268</v>
      </c>
      <c r="BG110" s="274" t="s">
        <v>268</v>
      </c>
      <c r="BH110" s="274" t="s">
        <v>268</v>
      </c>
      <c r="BI110" s="274" t="s">
        <v>268</v>
      </c>
      <c r="BJ110" s="274" t="s">
        <v>268</v>
      </c>
      <c r="BK110" s="274" t="s">
        <v>268</v>
      </c>
      <c r="BL110" s="274" t="s">
        <v>268</v>
      </c>
      <c r="BM110" s="274" t="s">
        <v>268</v>
      </c>
      <c r="BN110" s="274" t="s">
        <v>268</v>
      </c>
      <c r="BO110" s="274" t="s">
        <v>268</v>
      </c>
      <c r="BP110" s="274" t="s">
        <v>268</v>
      </c>
      <c r="BQ110" s="274" t="s">
        <v>268</v>
      </c>
      <c r="BR110" s="274" t="s">
        <v>268</v>
      </c>
      <c r="BS110" s="274" t="s">
        <v>268</v>
      </c>
      <c r="BT110" s="274" t="s">
        <v>268</v>
      </c>
      <c r="BU110" s="274" t="s">
        <v>268</v>
      </c>
      <c r="BV110" s="274" t="s">
        <v>268</v>
      </c>
      <c r="BW110" s="274" t="s">
        <v>268</v>
      </c>
      <c r="BX110" s="274" t="s">
        <v>268</v>
      </c>
      <c r="BY110" s="295">
        <v>40</v>
      </c>
      <c r="BZ110" s="295">
        <v>40</v>
      </c>
      <c r="CA110" s="298" t="s">
        <v>142</v>
      </c>
      <c r="CB110" s="297">
        <v>122</v>
      </c>
      <c r="CC110" s="284">
        <f t="shared" si="6"/>
        <v>0</v>
      </c>
      <c r="CD110" s="295">
        <f t="shared" si="7"/>
        <v>40</v>
      </c>
      <c r="CE110" s="284">
        <f t="shared" si="8"/>
        <v>0</v>
      </c>
      <c r="CF110" s="295">
        <f t="shared" si="9"/>
        <v>1</v>
      </c>
      <c r="CG110" s="274" t="s">
        <v>876</v>
      </c>
      <c r="CH110" s="274" t="s">
        <v>268</v>
      </c>
      <c r="CI110" s="274" t="s">
        <v>268</v>
      </c>
      <c r="CJ110" s="298" t="s">
        <v>268</v>
      </c>
      <c r="CK110" s="298" t="s">
        <v>736</v>
      </c>
      <c r="CL110" s="274" t="s">
        <v>268</v>
      </c>
      <c r="CM110" s="274" t="s">
        <v>268</v>
      </c>
      <c r="CN110" s="274" t="s">
        <v>268</v>
      </c>
      <c r="CO110" s="274" t="s">
        <v>268</v>
      </c>
      <c r="CP110" s="274" t="s">
        <v>268</v>
      </c>
      <c r="CQ110" s="274" t="s">
        <v>268</v>
      </c>
      <c r="CR110" s="274" t="s">
        <v>877</v>
      </c>
      <c r="CS110" s="274">
        <v>72.16</v>
      </c>
      <c r="CT110" s="274" t="s">
        <v>268</v>
      </c>
      <c r="CU110" s="274">
        <v>72.16</v>
      </c>
      <c r="CV110" s="274">
        <v>365</v>
      </c>
      <c r="CW110" s="274" t="s">
        <v>878</v>
      </c>
      <c r="CX110" s="274" t="s">
        <v>835</v>
      </c>
      <c r="CY110" s="274" t="s">
        <v>836</v>
      </c>
      <c r="CZ110" s="274" t="s">
        <v>837</v>
      </c>
      <c r="DA110" s="274" t="s">
        <v>268</v>
      </c>
      <c r="DB110" s="274" t="s">
        <v>268</v>
      </c>
      <c r="DC110" s="274" t="s">
        <v>268</v>
      </c>
      <c r="DD110" s="274" t="s">
        <v>268</v>
      </c>
      <c r="DE110" s="274" t="s">
        <v>268</v>
      </c>
      <c r="DF110" s="274" t="s">
        <v>268</v>
      </c>
      <c r="DG110" s="299">
        <f>IFERROR(IF(CA110="D",IF(CK110="A dispo.",CD110*VLOOKUP('DATI INPUT'!$F$27,TARIFFE_UD,2,FALSE),CD110*VLOOKUP(CK110,TARIFFE_UD,2,FALSE)),CD110*VLOOKUP(CB110-100,TARIFFE_UND,2,FALSE)),0)</f>
        <v>31.678015951314595</v>
      </c>
      <c r="DH110" s="299">
        <f>IFERROR(IF(CA110="D",IF(CK110="A dispo.",CF110*VLOOKUP('DATI INPUT'!$F$27,TARIFFE_UD,3,FALSE),CF110*VLOOKUP(CK110,TARIFFE_UD,3,FALSE)),CF110*VLOOKUP(CB110-100,TARIFFE_UND,3,FALSE)),0)</f>
        <v>60.367780403072892</v>
      </c>
    </row>
    <row r="111" spans="1:112" hidden="1" x14ac:dyDescent="0.25">
      <c r="A111" s="274" t="s">
        <v>2499</v>
      </c>
      <c r="B111" s="274" t="s">
        <v>2492</v>
      </c>
      <c r="C111" s="274" t="s">
        <v>424</v>
      </c>
      <c r="D111" s="274" t="s">
        <v>2494</v>
      </c>
      <c r="E111" s="274" t="s">
        <v>268</v>
      </c>
      <c r="F111" s="274" t="s">
        <v>156</v>
      </c>
      <c r="G111" s="274" t="s">
        <v>2465</v>
      </c>
      <c r="H111" s="274" t="s">
        <v>1137</v>
      </c>
      <c r="I111" s="274" t="s">
        <v>302</v>
      </c>
      <c r="J111" s="274" t="s">
        <v>156</v>
      </c>
      <c r="K111" s="274" t="s">
        <v>2495</v>
      </c>
      <c r="L111" s="274" t="s">
        <v>960</v>
      </c>
      <c r="M111" s="274" t="s">
        <v>2496</v>
      </c>
      <c r="N111" s="274" t="s">
        <v>303</v>
      </c>
      <c r="O111" s="274" t="s">
        <v>1273</v>
      </c>
      <c r="P111" s="274" t="s">
        <v>2497</v>
      </c>
      <c r="Q111" s="274" t="s">
        <v>315</v>
      </c>
      <c r="R111" s="274" t="s">
        <v>268</v>
      </c>
      <c r="S111" s="274" t="s">
        <v>268</v>
      </c>
      <c r="T111" s="274" t="s">
        <v>268</v>
      </c>
      <c r="U111" s="274" t="s">
        <v>268</v>
      </c>
      <c r="V111" s="274" t="s">
        <v>268</v>
      </c>
      <c r="W111" s="274" t="s">
        <v>2498</v>
      </c>
      <c r="X111" s="274" t="s">
        <v>1847</v>
      </c>
      <c r="Y111" s="274" t="s">
        <v>918</v>
      </c>
      <c r="Z111" s="274" t="s">
        <v>268</v>
      </c>
      <c r="AA111" s="274" t="s">
        <v>268</v>
      </c>
      <c r="AB111" s="274" t="s">
        <v>268</v>
      </c>
      <c r="AC111" s="274" t="s">
        <v>268</v>
      </c>
      <c r="AD111" s="274" t="s">
        <v>268</v>
      </c>
      <c r="AE111" s="274" t="s">
        <v>287</v>
      </c>
      <c r="AF111" s="274" t="s">
        <v>1811</v>
      </c>
      <c r="AG111" s="274" t="s">
        <v>875</v>
      </c>
      <c r="AH111" s="274" t="s">
        <v>1848</v>
      </c>
      <c r="AI111" s="274" t="s">
        <v>760</v>
      </c>
      <c r="AJ111" s="274" t="s">
        <v>268</v>
      </c>
      <c r="AK111" s="274" t="s">
        <v>381</v>
      </c>
      <c r="AL111" s="274" t="s">
        <v>268</v>
      </c>
      <c r="AM111" s="274" t="s">
        <v>405</v>
      </c>
      <c r="AN111" s="274" t="s">
        <v>268</v>
      </c>
      <c r="AO111" s="274" t="s">
        <v>268</v>
      </c>
      <c r="AP111" s="274" t="s">
        <v>268</v>
      </c>
      <c r="AQ111" s="274" t="s">
        <v>268</v>
      </c>
      <c r="AR111" s="274" t="s">
        <v>268</v>
      </c>
      <c r="AS111" s="274" t="s">
        <v>268</v>
      </c>
      <c r="AT111" s="274" t="s">
        <v>268</v>
      </c>
      <c r="AU111" s="274" t="s">
        <v>268</v>
      </c>
      <c r="AV111" s="274" t="s">
        <v>268</v>
      </c>
      <c r="AW111" s="274" t="s">
        <v>268</v>
      </c>
      <c r="AX111" s="274" t="s">
        <v>268</v>
      </c>
      <c r="AY111" s="274" t="s">
        <v>268</v>
      </c>
      <c r="AZ111" s="274" t="s">
        <v>268</v>
      </c>
      <c r="BA111" s="274" t="s">
        <v>268</v>
      </c>
      <c r="BB111" s="274" t="s">
        <v>268</v>
      </c>
      <c r="BC111" s="274" t="s">
        <v>268</v>
      </c>
      <c r="BD111" s="274" t="s">
        <v>268</v>
      </c>
      <c r="BE111" s="274" t="s">
        <v>268</v>
      </c>
      <c r="BF111" s="274" t="s">
        <v>268</v>
      </c>
      <c r="BG111" s="274" t="s">
        <v>268</v>
      </c>
      <c r="BH111" s="274" t="s">
        <v>268</v>
      </c>
      <c r="BI111" s="274" t="s">
        <v>268</v>
      </c>
      <c r="BJ111" s="274" t="s">
        <v>268</v>
      </c>
      <c r="BK111" s="274" t="s">
        <v>268</v>
      </c>
      <c r="BL111" s="274" t="s">
        <v>268</v>
      </c>
      <c r="BM111" s="274" t="s">
        <v>268</v>
      </c>
      <c r="BN111" s="274" t="s">
        <v>268</v>
      </c>
      <c r="BO111" s="274" t="s">
        <v>268</v>
      </c>
      <c r="BP111" s="274" t="s">
        <v>268</v>
      </c>
      <c r="BQ111" s="274" t="s">
        <v>268</v>
      </c>
      <c r="BR111" s="274" t="s">
        <v>268</v>
      </c>
      <c r="BS111" s="274" t="s">
        <v>268</v>
      </c>
      <c r="BT111" s="274" t="s">
        <v>268</v>
      </c>
      <c r="BU111" s="274" t="s">
        <v>268</v>
      </c>
      <c r="BV111" s="274" t="s">
        <v>268</v>
      </c>
      <c r="BW111" s="274" t="s">
        <v>268</v>
      </c>
      <c r="BX111" s="274" t="s">
        <v>268</v>
      </c>
      <c r="BY111" s="295">
        <v>40</v>
      </c>
      <c r="BZ111" s="295">
        <v>40</v>
      </c>
      <c r="CA111" s="298" t="s">
        <v>142</v>
      </c>
      <c r="CB111" s="297">
        <v>122</v>
      </c>
      <c r="CC111" s="284">
        <f t="shared" si="6"/>
        <v>0</v>
      </c>
      <c r="CD111" s="295">
        <f t="shared" si="7"/>
        <v>40</v>
      </c>
      <c r="CE111" s="284">
        <f t="shared" si="8"/>
        <v>0</v>
      </c>
      <c r="CF111" s="295">
        <f t="shared" si="9"/>
        <v>1</v>
      </c>
      <c r="CG111" s="274" t="s">
        <v>876</v>
      </c>
      <c r="CH111" s="274" t="s">
        <v>268</v>
      </c>
      <c r="CI111" s="274" t="s">
        <v>268</v>
      </c>
      <c r="CJ111" s="298" t="s">
        <v>268</v>
      </c>
      <c r="CK111" s="298" t="s">
        <v>736</v>
      </c>
      <c r="CL111" s="274" t="s">
        <v>268</v>
      </c>
      <c r="CM111" s="274" t="s">
        <v>268</v>
      </c>
      <c r="CN111" s="274" t="s">
        <v>268</v>
      </c>
      <c r="CO111" s="274" t="s">
        <v>268</v>
      </c>
      <c r="CP111" s="274" t="s">
        <v>268</v>
      </c>
      <c r="CQ111" s="274" t="s">
        <v>268</v>
      </c>
      <c r="CR111" s="274" t="s">
        <v>877</v>
      </c>
      <c r="CS111" s="274">
        <v>72.16</v>
      </c>
      <c r="CT111" s="274" t="s">
        <v>268</v>
      </c>
      <c r="CU111" s="274">
        <v>72.16</v>
      </c>
      <c r="CV111" s="274">
        <v>365</v>
      </c>
      <c r="CW111" s="274" t="s">
        <v>878</v>
      </c>
      <c r="CX111" s="274" t="s">
        <v>835</v>
      </c>
      <c r="CY111" s="274" t="s">
        <v>836</v>
      </c>
      <c r="CZ111" s="274" t="s">
        <v>837</v>
      </c>
      <c r="DA111" s="274" t="s">
        <v>268</v>
      </c>
      <c r="DB111" s="274" t="s">
        <v>268</v>
      </c>
      <c r="DC111" s="274" t="s">
        <v>268</v>
      </c>
      <c r="DD111" s="274" t="s">
        <v>268</v>
      </c>
      <c r="DE111" s="274" t="s">
        <v>268</v>
      </c>
      <c r="DF111" s="274" t="s">
        <v>268</v>
      </c>
      <c r="DG111" s="299">
        <f>IFERROR(IF(CA111="D",IF(CK111="A dispo.",CD111*VLOOKUP('DATI INPUT'!$F$27,TARIFFE_UD,2,FALSE),CD111*VLOOKUP(CK111,TARIFFE_UD,2,FALSE)),CD111*VLOOKUP(CB111-100,TARIFFE_UND,2,FALSE)),0)</f>
        <v>31.678015951314595</v>
      </c>
      <c r="DH111" s="299">
        <f>IFERROR(IF(CA111="D",IF(CK111="A dispo.",CF111*VLOOKUP('DATI INPUT'!$F$27,TARIFFE_UD,3,FALSE),CF111*VLOOKUP(CK111,TARIFFE_UD,3,FALSE)),CF111*VLOOKUP(CB111-100,TARIFFE_UND,3,FALSE)),0)</f>
        <v>60.367780403072892</v>
      </c>
    </row>
    <row r="112" spans="1:112" x14ac:dyDescent="0.25">
      <c r="A112" s="274" t="s">
        <v>2500</v>
      </c>
      <c r="B112" s="274" t="s">
        <v>2501</v>
      </c>
      <c r="C112" s="274" t="s">
        <v>903</v>
      </c>
      <c r="D112" s="274" t="s">
        <v>2502</v>
      </c>
      <c r="E112" s="274" t="s">
        <v>268</v>
      </c>
      <c r="F112" s="274" t="s">
        <v>156</v>
      </c>
      <c r="G112" s="274" t="s">
        <v>2503</v>
      </c>
      <c r="H112" s="274" t="s">
        <v>2504</v>
      </c>
      <c r="I112" s="274" t="s">
        <v>306</v>
      </c>
      <c r="J112" s="274" t="s">
        <v>274</v>
      </c>
      <c r="K112" s="274" t="s">
        <v>1774</v>
      </c>
      <c r="L112" s="274" t="s">
        <v>984</v>
      </c>
      <c r="M112" s="274" t="s">
        <v>2505</v>
      </c>
      <c r="N112" s="274" t="s">
        <v>984</v>
      </c>
      <c r="O112" s="274" t="s">
        <v>873</v>
      </c>
      <c r="P112" s="274" t="s">
        <v>2506</v>
      </c>
      <c r="Q112" s="274" t="s">
        <v>290</v>
      </c>
      <c r="R112" s="274" t="s">
        <v>268</v>
      </c>
      <c r="S112" s="274" t="s">
        <v>268</v>
      </c>
      <c r="T112" s="274" t="s">
        <v>268</v>
      </c>
      <c r="U112" s="274" t="s">
        <v>268</v>
      </c>
      <c r="V112" s="274" t="s">
        <v>268</v>
      </c>
      <c r="W112" s="274" t="s">
        <v>2505</v>
      </c>
      <c r="X112" s="274" t="s">
        <v>2506</v>
      </c>
      <c r="Y112" s="274" t="s">
        <v>290</v>
      </c>
      <c r="Z112" s="274" t="s">
        <v>268</v>
      </c>
      <c r="AA112" s="274" t="s">
        <v>268</v>
      </c>
      <c r="AB112" s="274" t="s">
        <v>268</v>
      </c>
      <c r="AC112" s="274" t="s">
        <v>268</v>
      </c>
      <c r="AD112" s="274" t="s">
        <v>268</v>
      </c>
      <c r="AE112" s="274" t="s">
        <v>287</v>
      </c>
      <c r="AF112" s="274" t="s">
        <v>1811</v>
      </c>
      <c r="AG112" s="274" t="s">
        <v>875</v>
      </c>
      <c r="AH112" s="274" t="s">
        <v>1848</v>
      </c>
      <c r="AI112" s="274" t="s">
        <v>2507</v>
      </c>
      <c r="AJ112" s="274" t="s">
        <v>268</v>
      </c>
      <c r="AK112" s="274" t="s">
        <v>268</v>
      </c>
      <c r="AL112" s="274" t="s">
        <v>268</v>
      </c>
      <c r="AM112" s="274" t="s">
        <v>405</v>
      </c>
      <c r="AN112" s="274" t="s">
        <v>268</v>
      </c>
      <c r="AO112" s="274" t="s">
        <v>268</v>
      </c>
      <c r="AP112" s="274" t="s">
        <v>268</v>
      </c>
      <c r="AQ112" s="274" t="s">
        <v>268</v>
      </c>
      <c r="AR112" s="274" t="s">
        <v>268</v>
      </c>
      <c r="AS112" s="274" t="s">
        <v>268</v>
      </c>
      <c r="AT112" s="274" t="s">
        <v>268</v>
      </c>
      <c r="AU112" s="274" t="s">
        <v>268</v>
      </c>
      <c r="AV112" s="274" t="s">
        <v>268</v>
      </c>
      <c r="AW112" s="274" t="s">
        <v>268</v>
      </c>
      <c r="AX112" s="274" t="s">
        <v>268</v>
      </c>
      <c r="AY112" s="274" t="s">
        <v>268</v>
      </c>
      <c r="AZ112" s="274" t="s">
        <v>268</v>
      </c>
      <c r="BA112" s="274" t="s">
        <v>268</v>
      </c>
      <c r="BB112" s="274" t="s">
        <v>268</v>
      </c>
      <c r="BC112" s="274" t="s">
        <v>268</v>
      </c>
      <c r="BD112" s="274" t="s">
        <v>268</v>
      </c>
      <c r="BE112" s="274" t="s">
        <v>268</v>
      </c>
      <c r="BF112" s="274" t="s">
        <v>268</v>
      </c>
      <c r="BG112" s="274" t="s">
        <v>268</v>
      </c>
      <c r="BH112" s="274" t="s">
        <v>268</v>
      </c>
      <c r="BI112" s="274" t="s">
        <v>268</v>
      </c>
      <c r="BJ112" s="274" t="s">
        <v>268</v>
      </c>
      <c r="BK112" s="274" t="s">
        <v>268</v>
      </c>
      <c r="BL112" s="274" t="s">
        <v>268</v>
      </c>
      <c r="BM112" s="274" t="s">
        <v>268</v>
      </c>
      <c r="BN112" s="274" t="s">
        <v>268</v>
      </c>
      <c r="BO112" s="274" t="s">
        <v>268</v>
      </c>
      <c r="BP112" s="274" t="s">
        <v>268</v>
      </c>
      <c r="BQ112" s="274" t="s">
        <v>268</v>
      </c>
      <c r="BR112" s="274" t="s">
        <v>268</v>
      </c>
      <c r="BS112" s="274" t="s">
        <v>268</v>
      </c>
      <c r="BT112" s="274" t="s">
        <v>268</v>
      </c>
      <c r="BU112" s="274" t="s">
        <v>268</v>
      </c>
      <c r="BV112" s="274" t="s">
        <v>268</v>
      </c>
      <c r="BW112" s="274" t="s">
        <v>268</v>
      </c>
      <c r="BX112" s="274" t="s">
        <v>268</v>
      </c>
      <c r="BY112" s="295">
        <v>48.3</v>
      </c>
      <c r="BZ112" s="295">
        <v>48.3</v>
      </c>
      <c r="CA112" s="298" t="s">
        <v>142</v>
      </c>
      <c r="CB112" s="297">
        <v>122</v>
      </c>
      <c r="CC112" s="284">
        <f t="shared" si="6"/>
        <v>0</v>
      </c>
      <c r="CD112" s="295">
        <f t="shared" si="7"/>
        <v>48.3</v>
      </c>
      <c r="CE112" s="284">
        <f t="shared" si="8"/>
        <v>0</v>
      </c>
      <c r="CF112" s="295">
        <f t="shared" si="9"/>
        <v>1</v>
      </c>
      <c r="CG112" s="274" t="s">
        <v>876</v>
      </c>
      <c r="CH112" s="274" t="s">
        <v>268</v>
      </c>
      <c r="CI112" s="274" t="s">
        <v>268</v>
      </c>
      <c r="CJ112" s="298" t="s">
        <v>280</v>
      </c>
      <c r="CK112" s="297">
        <v>2</v>
      </c>
      <c r="CL112" s="274" t="s">
        <v>268</v>
      </c>
      <c r="CM112" s="274" t="s">
        <v>268</v>
      </c>
      <c r="CN112" s="274" t="s">
        <v>268</v>
      </c>
      <c r="CO112" s="274" t="s">
        <v>268</v>
      </c>
      <c r="CP112" s="274" t="s">
        <v>268</v>
      </c>
      <c r="CQ112" s="274" t="s">
        <v>268</v>
      </c>
      <c r="CR112" s="274" t="s">
        <v>877</v>
      </c>
      <c r="CS112" s="274">
        <v>74.3</v>
      </c>
      <c r="CT112" s="274" t="s">
        <v>268</v>
      </c>
      <c r="CU112" s="274">
        <v>74.3</v>
      </c>
      <c r="CV112" s="274">
        <v>365</v>
      </c>
      <c r="CW112" s="274" t="s">
        <v>878</v>
      </c>
      <c r="CX112" s="274" t="s">
        <v>835</v>
      </c>
      <c r="CY112" s="274" t="s">
        <v>836</v>
      </c>
      <c r="CZ112" s="274" t="s">
        <v>837</v>
      </c>
      <c r="DA112" s="274" t="s">
        <v>268</v>
      </c>
      <c r="DB112" s="274" t="s">
        <v>268</v>
      </c>
      <c r="DC112" s="274" t="s">
        <v>268</v>
      </c>
      <c r="DD112" s="274" t="s">
        <v>268</v>
      </c>
      <c r="DE112" s="274" t="s">
        <v>268</v>
      </c>
      <c r="DF112" s="274" t="s">
        <v>268</v>
      </c>
      <c r="DG112" s="299">
        <f>IFERROR(IF(CA112="D",IF(CK112="A dispo.",CD112*VLOOKUP('DATI INPUT'!$F$27,TARIFFE_UD,2,FALSE),CD112*VLOOKUP(CK112,TARIFFE_UD,2,FALSE)),CD112*VLOOKUP(CB112-100,TARIFFE_UND,2,FALSE)),0)</f>
        <v>34.709426088877898</v>
      </c>
      <c r="DH112" s="299">
        <f>IFERROR(IF(CA112="D",IF(CK112="A dispo.",CF112*VLOOKUP('DATI INPUT'!$F$27,TARIFFE_UD,3,FALSE),CF112*VLOOKUP(CK112,TARIFFE_UD,3,FALSE)),CF112*VLOOKUP(CB112-100,TARIFFE_UND,3,FALSE)),0)</f>
        <v>46.077822723118445</v>
      </c>
    </row>
    <row r="113" spans="1:112" x14ac:dyDescent="0.25">
      <c r="A113" s="274" t="s">
        <v>2508</v>
      </c>
      <c r="B113" s="274" t="s">
        <v>2501</v>
      </c>
      <c r="C113" s="274" t="s">
        <v>1331</v>
      </c>
      <c r="D113" s="274" t="s">
        <v>2502</v>
      </c>
      <c r="E113" s="274" t="s">
        <v>268</v>
      </c>
      <c r="F113" s="274" t="s">
        <v>156</v>
      </c>
      <c r="G113" s="274" t="s">
        <v>2503</v>
      </c>
      <c r="H113" s="274" t="s">
        <v>2504</v>
      </c>
      <c r="I113" s="274" t="s">
        <v>306</v>
      </c>
      <c r="J113" s="274" t="s">
        <v>274</v>
      </c>
      <c r="K113" s="274" t="s">
        <v>1774</v>
      </c>
      <c r="L113" s="274" t="s">
        <v>984</v>
      </c>
      <c r="M113" s="274" t="s">
        <v>2505</v>
      </c>
      <c r="N113" s="274" t="s">
        <v>984</v>
      </c>
      <c r="O113" s="274" t="s">
        <v>873</v>
      </c>
      <c r="P113" s="274" t="s">
        <v>2506</v>
      </c>
      <c r="Q113" s="274" t="s">
        <v>290</v>
      </c>
      <c r="R113" s="274" t="s">
        <v>268</v>
      </c>
      <c r="S113" s="274" t="s">
        <v>268</v>
      </c>
      <c r="T113" s="274" t="s">
        <v>268</v>
      </c>
      <c r="U113" s="274" t="s">
        <v>268</v>
      </c>
      <c r="V113" s="274" t="s">
        <v>268</v>
      </c>
      <c r="W113" s="274" t="s">
        <v>2509</v>
      </c>
      <c r="X113" s="274" t="s">
        <v>2241</v>
      </c>
      <c r="Y113" s="274" t="s">
        <v>299</v>
      </c>
      <c r="Z113" s="274" t="s">
        <v>154</v>
      </c>
      <c r="AA113" s="274" t="s">
        <v>268</v>
      </c>
      <c r="AB113" s="274" t="s">
        <v>268</v>
      </c>
      <c r="AC113" s="274" t="s">
        <v>268</v>
      </c>
      <c r="AD113" s="274" t="s">
        <v>268</v>
      </c>
      <c r="AE113" s="274" t="s">
        <v>287</v>
      </c>
      <c r="AF113" s="274" t="s">
        <v>1811</v>
      </c>
      <c r="AG113" s="274" t="s">
        <v>875</v>
      </c>
      <c r="AH113" s="274" t="s">
        <v>1848</v>
      </c>
      <c r="AI113" s="274" t="s">
        <v>1166</v>
      </c>
      <c r="AJ113" s="274" t="s">
        <v>268</v>
      </c>
      <c r="AK113" s="274" t="s">
        <v>268</v>
      </c>
      <c r="AL113" s="274" t="s">
        <v>268</v>
      </c>
      <c r="AM113" s="274" t="s">
        <v>353</v>
      </c>
      <c r="AN113" s="274" t="s">
        <v>268</v>
      </c>
      <c r="AO113" s="274" t="s">
        <v>268</v>
      </c>
      <c r="AP113" s="274" t="s">
        <v>268</v>
      </c>
      <c r="AQ113" s="274" t="s">
        <v>268</v>
      </c>
      <c r="AR113" s="274" t="s">
        <v>268</v>
      </c>
      <c r="AS113" s="274" t="s">
        <v>268</v>
      </c>
      <c r="AT113" s="274" t="s">
        <v>268</v>
      </c>
      <c r="AU113" s="274" t="s">
        <v>268</v>
      </c>
      <c r="AV113" s="274" t="s">
        <v>268</v>
      </c>
      <c r="AW113" s="274" t="s">
        <v>268</v>
      </c>
      <c r="AX113" s="274" t="s">
        <v>268</v>
      </c>
      <c r="AY113" s="274" t="s">
        <v>268</v>
      </c>
      <c r="AZ113" s="274" t="s">
        <v>268</v>
      </c>
      <c r="BA113" s="274" t="s">
        <v>268</v>
      </c>
      <c r="BB113" s="274" t="s">
        <v>268</v>
      </c>
      <c r="BC113" s="274" t="s">
        <v>268</v>
      </c>
      <c r="BD113" s="274" t="s">
        <v>268</v>
      </c>
      <c r="BE113" s="274" t="s">
        <v>268</v>
      </c>
      <c r="BF113" s="274" t="s">
        <v>268</v>
      </c>
      <c r="BG113" s="274" t="s">
        <v>268</v>
      </c>
      <c r="BH113" s="274" t="s">
        <v>268</v>
      </c>
      <c r="BI113" s="274" t="s">
        <v>268</v>
      </c>
      <c r="BJ113" s="274" t="s">
        <v>268</v>
      </c>
      <c r="BK113" s="274" t="s">
        <v>268</v>
      </c>
      <c r="BL113" s="274" t="s">
        <v>268</v>
      </c>
      <c r="BM113" s="274" t="s">
        <v>268</v>
      </c>
      <c r="BN113" s="274" t="s">
        <v>268</v>
      </c>
      <c r="BO113" s="274" t="s">
        <v>268</v>
      </c>
      <c r="BP113" s="274" t="s">
        <v>268</v>
      </c>
      <c r="BQ113" s="274" t="s">
        <v>268</v>
      </c>
      <c r="BR113" s="274" t="s">
        <v>268</v>
      </c>
      <c r="BS113" s="274" t="s">
        <v>268</v>
      </c>
      <c r="BT113" s="274" t="s">
        <v>268</v>
      </c>
      <c r="BU113" s="274" t="s">
        <v>268</v>
      </c>
      <c r="BV113" s="274" t="s">
        <v>268</v>
      </c>
      <c r="BW113" s="274" t="s">
        <v>268</v>
      </c>
      <c r="BX113" s="274" t="s">
        <v>268</v>
      </c>
      <c r="BY113" s="295">
        <v>15.8</v>
      </c>
      <c r="BZ113" s="295">
        <v>15.8</v>
      </c>
      <c r="CA113" s="298" t="s">
        <v>142</v>
      </c>
      <c r="CB113" s="297">
        <v>123</v>
      </c>
      <c r="CC113" s="284">
        <f t="shared" si="6"/>
        <v>0</v>
      </c>
      <c r="CD113" s="295">
        <f t="shared" si="7"/>
        <v>15.800000000000002</v>
      </c>
      <c r="CE113" s="284">
        <f t="shared" si="8"/>
        <v>1</v>
      </c>
      <c r="CF113" s="295">
        <f t="shared" si="9"/>
        <v>0</v>
      </c>
      <c r="CG113" s="274" t="s">
        <v>1817</v>
      </c>
      <c r="CH113" s="274" t="s">
        <v>268</v>
      </c>
      <c r="CI113" s="274" t="s">
        <v>268</v>
      </c>
      <c r="CJ113" s="298" t="s">
        <v>280</v>
      </c>
      <c r="CK113" s="297">
        <v>2</v>
      </c>
      <c r="CL113" s="274" t="s">
        <v>268</v>
      </c>
      <c r="CM113" s="274" t="s">
        <v>268</v>
      </c>
      <c r="CN113" s="274" t="s">
        <v>268</v>
      </c>
      <c r="CO113" s="274" t="s">
        <v>268</v>
      </c>
      <c r="CP113" s="274" t="s">
        <v>268</v>
      </c>
      <c r="CQ113" s="274" t="s">
        <v>268</v>
      </c>
      <c r="CR113" s="274" t="s">
        <v>877</v>
      </c>
      <c r="CS113" s="274">
        <v>7.11</v>
      </c>
      <c r="CT113" s="274" t="s">
        <v>268</v>
      </c>
      <c r="CU113" s="274">
        <v>7.11</v>
      </c>
      <c r="CV113" s="274">
        <v>365</v>
      </c>
      <c r="CW113" s="274" t="s">
        <v>878</v>
      </c>
      <c r="CX113" s="274" t="s">
        <v>835</v>
      </c>
      <c r="CY113" s="274" t="s">
        <v>836</v>
      </c>
      <c r="CZ113" s="274" t="s">
        <v>837</v>
      </c>
      <c r="DA113" s="274" t="s">
        <v>268</v>
      </c>
      <c r="DB113" s="274" t="s">
        <v>268</v>
      </c>
      <c r="DC113" s="274" t="s">
        <v>268</v>
      </c>
      <c r="DD113" s="274" t="s">
        <v>268</v>
      </c>
      <c r="DE113" s="274" t="s">
        <v>268</v>
      </c>
      <c r="DF113" s="274" t="s">
        <v>268</v>
      </c>
      <c r="DG113" s="299">
        <f>IFERROR(IF(CA113="D",IF(CK113="A dispo.",CD113*VLOOKUP('DATI INPUT'!$F$27,TARIFFE_UD,2,FALSE),CD113*VLOOKUP(CK113,TARIFFE_UD,2,FALSE)),CD113*VLOOKUP(CB113-100,TARIFFE_UND,2,FALSE)),0)</f>
        <v>11.354222198846188</v>
      </c>
      <c r="DH113" s="299">
        <f>IFERROR(IF(CA113="D",IF(CK113="A dispo.",CF113*VLOOKUP('DATI INPUT'!$F$27,TARIFFE_UD,3,FALSE),CF113*VLOOKUP(CK113,TARIFFE_UD,3,FALSE)),CF113*VLOOKUP(CB113-100,TARIFFE_UND,3,FALSE)),0)</f>
        <v>0</v>
      </c>
    </row>
    <row r="114" spans="1:112" hidden="1" x14ac:dyDescent="0.25">
      <c r="A114" s="274" t="s">
        <v>2510</v>
      </c>
      <c r="B114" s="274" t="s">
        <v>2511</v>
      </c>
      <c r="C114" s="274" t="s">
        <v>2512</v>
      </c>
      <c r="D114" s="274" t="s">
        <v>2513</v>
      </c>
      <c r="E114" s="274" t="s">
        <v>268</v>
      </c>
      <c r="F114" s="274" t="s">
        <v>156</v>
      </c>
      <c r="G114" s="274" t="s">
        <v>2514</v>
      </c>
      <c r="H114" s="274" t="s">
        <v>1137</v>
      </c>
      <c r="I114" s="274" t="s">
        <v>365</v>
      </c>
      <c r="J114" s="274" t="s">
        <v>274</v>
      </c>
      <c r="K114" s="274" t="s">
        <v>2515</v>
      </c>
      <c r="L114" s="274" t="s">
        <v>960</v>
      </c>
      <c r="M114" s="274" t="s">
        <v>2516</v>
      </c>
      <c r="N114" s="274" t="s">
        <v>303</v>
      </c>
      <c r="O114" s="274" t="s">
        <v>1273</v>
      </c>
      <c r="P114" s="274" t="s">
        <v>1244</v>
      </c>
      <c r="Q114" s="274" t="s">
        <v>544</v>
      </c>
      <c r="R114" s="274" t="s">
        <v>268</v>
      </c>
      <c r="S114" s="274" t="s">
        <v>268</v>
      </c>
      <c r="T114" s="274" t="s">
        <v>268</v>
      </c>
      <c r="U114" s="274" t="s">
        <v>268</v>
      </c>
      <c r="V114" s="274" t="s">
        <v>268</v>
      </c>
      <c r="W114" s="274" t="s">
        <v>2240</v>
      </c>
      <c r="X114" s="274" t="s">
        <v>2241</v>
      </c>
      <c r="Y114" s="274" t="s">
        <v>272</v>
      </c>
      <c r="Z114" s="274" t="s">
        <v>268</v>
      </c>
      <c r="AA114" s="274" t="s">
        <v>268</v>
      </c>
      <c r="AB114" s="274" t="s">
        <v>268</v>
      </c>
      <c r="AC114" s="274" t="s">
        <v>268</v>
      </c>
      <c r="AD114" s="274" t="s">
        <v>268</v>
      </c>
      <c r="AE114" s="274" t="s">
        <v>287</v>
      </c>
      <c r="AF114" s="274" t="s">
        <v>1811</v>
      </c>
      <c r="AG114" s="274" t="s">
        <v>875</v>
      </c>
      <c r="AH114" s="274" t="s">
        <v>1848</v>
      </c>
      <c r="AI114" s="274" t="s">
        <v>1813</v>
      </c>
      <c r="AJ114" s="274" t="s">
        <v>268</v>
      </c>
      <c r="AK114" s="274" t="s">
        <v>354</v>
      </c>
      <c r="AL114" s="274" t="s">
        <v>268</v>
      </c>
      <c r="AM114" s="274" t="s">
        <v>405</v>
      </c>
      <c r="AN114" s="274" t="s">
        <v>268</v>
      </c>
      <c r="AO114" s="274" t="s">
        <v>268</v>
      </c>
      <c r="AP114" s="274" t="s">
        <v>268</v>
      </c>
      <c r="AQ114" s="274" t="s">
        <v>268</v>
      </c>
      <c r="AR114" s="274" t="s">
        <v>268</v>
      </c>
      <c r="AS114" s="274" t="s">
        <v>268</v>
      </c>
      <c r="AT114" s="274" t="s">
        <v>268</v>
      </c>
      <c r="AU114" s="274" t="s">
        <v>268</v>
      </c>
      <c r="AV114" s="274" t="s">
        <v>268</v>
      </c>
      <c r="AW114" s="274" t="s">
        <v>268</v>
      </c>
      <c r="AX114" s="274" t="s">
        <v>268</v>
      </c>
      <c r="AY114" s="274" t="s">
        <v>268</v>
      </c>
      <c r="AZ114" s="274" t="s">
        <v>268</v>
      </c>
      <c r="BA114" s="274" t="s">
        <v>268</v>
      </c>
      <c r="BB114" s="274" t="s">
        <v>268</v>
      </c>
      <c r="BC114" s="274" t="s">
        <v>268</v>
      </c>
      <c r="BD114" s="274" t="s">
        <v>268</v>
      </c>
      <c r="BE114" s="274" t="s">
        <v>268</v>
      </c>
      <c r="BF114" s="274" t="s">
        <v>268</v>
      </c>
      <c r="BG114" s="274" t="s">
        <v>268</v>
      </c>
      <c r="BH114" s="274" t="s">
        <v>268</v>
      </c>
      <c r="BI114" s="274" t="s">
        <v>268</v>
      </c>
      <c r="BJ114" s="274" t="s">
        <v>268</v>
      </c>
      <c r="BK114" s="274" t="s">
        <v>268</v>
      </c>
      <c r="BL114" s="274" t="s">
        <v>268</v>
      </c>
      <c r="BM114" s="274" t="s">
        <v>268</v>
      </c>
      <c r="BN114" s="274" t="s">
        <v>268</v>
      </c>
      <c r="BO114" s="274" t="s">
        <v>268</v>
      </c>
      <c r="BP114" s="274" t="s">
        <v>268</v>
      </c>
      <c r="BQ114" s="274" t="s">
        <v>268</v>
      </c>
      <c r="BR114" s="274" t="s">
        <v>268</v>
      </c>
      <c r="BS114" s="274" t="s">
        <v>268</v>
      </c>
      <c r="BT114" s="274" t="s">
        <v>268</v>
      </c>
      <c r="BU114" s="274" t="s">
        <v>268</v>
      </c>
      <c r="BV114" s="274" t="s">
        <v>268</v>
      </c>
      <c r="BW114" s="274" t="s">
        <v>268</v>
      </c>
      <c r="BX114" s="274" t="s">
        <v>268</v>
      </c>
      <c r="BY114" s="295">
        <v>55</v>
      </c>
      <c r="BZ114" s="295">
        <v>55</v>
      </c>
      <c r="CA114" s="298" t="s">
        <v>142</v>
      </c>
      <c r="CB114" s="297">
        <v>122</v>
      </c>
      <c r="CC114" s="284">
        <f t="shared" si="6"/>
        <v>0</v>
      </c>
      <c r="CD114" s="295">
        <f t="shared" si="7"/>
        <v>55</v>
      </c>
      <c r="CE114" s="284">
        <f t="shared" si="8"/>
        <v>0</v>
      </c>
      <c r="CF114" s="295">
        <f t="shared" si="9"/>
        <v>1</v>
      </c>
      <c r="CG114" s="274" t="s">
        <v>876</v>
      </c>
      <c r="CH114" s="274" t="s">
        <v>268</v>
      </c>
      <c r="CI114" s="274" t="s">
        <v>268</v>
      </c>
      <c r="CJ114" s="298" t="s">
        <v>268</v>
      </c>
      <c r="CK114" s="298" t="s">
        <v>736</v>
      </c>
      <c r="CL114" s="274" t="s">
        <v>268</v>
      </c>
      <c r="CM114" s="274" t="s">
        <v>268</v>
      </c>
      <c r="CN114" s="274" t="s">
        <v>268</v>
      </c>
      <c r="CO114" s="274" t="s">
        <v>268</v>
      </c>
      <c r="CP114" s="274" t="s">
        <v>268</v>
      </c>
      <c r="CQ114" s="274" t="s">
        <v>268</v>
      </c>
      <c r="CR114" s="274" t="s">
        <v>877</v>
      </c>
      <c r="CS114" s="274">
        <v>79.510000000000005</v>
      </c>
      <c r="CT114" s="274" t="s">
        <v>268</v>
      </c>
      <c r="CU114" s="274">
        <v>79.510000000000005</v>
      </c>
      <c r="CV114" s="274">
        <v>365</v>
      </c>
      <c r="CW114" s="274" t="s">
        <v>878</v>
      </c>
      <c r="CX114" s="274" t="s">
        <v>835</v>
      </c>
      <c r="CY114" s="274" t="s">
        <v>836</v>
      </c>
      <c r="CZ114" s="274" t="s">
        <v>837</v>
      </c>
      <c r="DA114" s="274" t="s">
        <v>268</v>
      </c>
      <c r="DB114" s="274" t="s">
        <v>268</v>
      </c>
      <c r="DC114" s="274" t="s">
        <v>268</v>
      </c>
      <c r="DD114" s="274" t="s">
        <v>268</v>
      </c>
      <c r="DE114" s="274" t="s">
        <v>268</v>
      </c>
      <c r="DF114" s="274" t="s">
        <v>268</v>
      </c>
      <c r="DG114" s="299">
        <f>IFERROR(IF(CA114="D",IF(CK114="A dispo.",CD114*VLOOKUP('DATI INPUT'!$F$27,TARIFFE_UD,2,FALSE),CD114*VLOOKUP(CK114,TARIFFE_UD,2,FALSE)),CD114*VLOOKUP(CB114-100,TARIFFE_UND,2,FALSE)),0)</f>
        <v>43.557271933057571</v>
      </c>
      <c r="DH114" s="299">
        <f>IFERROR(IF(CA114="D",IF(CK114="A dispo.",CF114*VLOOKUP('DATI INPUT'!$F$27,TARIFFE_UD,3,FALSE),CF114*VLOOKUP(CK114,TARIFFE_UD,3,FALSE)),CF114*VLOOKUP(CB114-100,TARIFFE_UND,3,FALSE)),0)</f>
        <v>60.367780403072892</v>
      </c>
    </row>
    <row r="115" spans="1:112" hidden="1" x14ac:dyDescent="0.25">
      <c r="A115" s="274" t="s">
        <v>2517</v>
      </c>
      <c r="B115" s="274" t="s">
        <v>604</v>
      </c>
      <c r="C115" s="274" t="s">
        <v>906</v>
      </c>
      <c r="D115" s="274" t="s">
        <v>2518</v>
      </c>
      <c r="E115" s="274" t="s">
        <v>268</v>
      </c>
      <c r="F115" s="274" t="s">
        <v>156</v>
      </c>
      <c r="G115" s="274" t="s">
        <v>2519</v>
      </c>
      <c r="H115" s="274" t="s">
        <v>2520</v>
      </c>
      <c r="I115" s="274" t="s">
        <v>2521</v>
      </c>
      <c r="J115" s="274" t="s">
        <v>274</v>
      </c>
      <c r="K115" s="274" t="s">
        <v>2522</v>
      </c>
      <c r="L115" s="274" t="s">
        <v>303</v>
      </c>
      <c r="M115" s="274" t="s">
        <v>2523</v>
      </c>
      <c r="N115" s="274" t="s">
        <v>2524</v>
      </c>
      <c r="O115" s="274" t="s">
        <v>2525</v>
      </c>
      <c r="P115" s="274" t="s">
        <v>2526</v>
      </c>
      <c r="Q115" s="274" t="s">
        <v>315</v>
      </c>
      <c r="R115" s="274" t="s">
        <v>268</v>
      </c>
      <c r="S115" s="274" t="s">
        <v>268</v>
      </c>
      <c r="T115" s="274" t="s">
        <v>268</v>
      </c>
      <c r="U115" s="274" t="s">
        <v>268</v>
      </c>
      <c r="V115" s="274" t="s">
        <v>268</v>
      </c>
      <c r="W115" s="274" t="s">
        <v>2527</v>
      </c>
      <c r="X115" s="274" t="s">
        <v>2528</v>
      </c>
      <c r="Y115" s="274" t="s">
        <v>268</v>
      </c>
      <c r="Z115" s="274" t="s">
        <v>268</v>
      </c>
      <c r="AA115" s="274" t="s">
        <v>268</v>
      </c>
      <c r="AB115" s="274" t="s">
        <v>268</v>
      </c>
      <c r="AC115" s="274" t="s">
        <v>268</v>
      </c>
      <c r="AD115" s="274" t="s">
        <v>268</v>
      </c>
      <c r="AE115" s="274" t="s">
        <v>287</v>
      </c>
      <c r="AF115" s="274" t="s">
        <v>1811</v>
      </c>
      <c r="AG115" s="274" t="s">
        <v>875</v>
      </c>
      <c r="AH115" s="274" t="s">
        <v>2529</v>
      </c>
      <c r="AI115" s="274" t="s">
        <v>771</v>
      </c>
      <c r="AJ115" s="274" t="s">
        <v>268</v>
      </c>
      <c r="AK115" s="274" t="s">
        <v>268</v>
      </c>
      <c r="AL115" s="274" t="s">
        <v>268</v>
      </c>
      <c r="AM115" s="274" t="s">
        <v>411</v>
      </c>
      <c r="AN115" s="274" t="s">
        <v>268</v>
      </c>
      <c r="AO115" s="274" t="s">
        <v>268</v>
      </c>
      <c r="AP115" s="274" t="s">
        <v>268</v>
      </c>
      <c r="AQ115" s="274" t="s">
        <v>268</v>
      </c>
      <c r="AR115" s="274" t="s">
        <v>268</v>
      </c>
      <c r="AS115" s="274" t="s">
        <v>268</v>
      </c>
      <c r="AT115" s="274" t="s">
        <v>268</v>
      </c>
      <c r="AU115" s="274" t="s">
        <v>268</v>
      </c>
      <c r="AV115" s="274" t="s">
        <v>268</v>
      </c>
      <c r="AW115" s="274" t="s">
        <v>268</v>
      </c>
      <c r="AX115" s="274" t="s">
        <v>268</v>
      </c>
      <c r="AY115" s="274" t="s">
        <v>268</v>
      </c>
      <c r="AZ115" s="274" t="s">
        <v>268</v>
      </c>
      <c r="BA115" s="274" t="s">
        <v>268</v>
      </c>
      <c r="BB115" s="274" t="s">
        <v>268</v>
      </c>
      <c r="BC115" s="274" t="s">
        <v>268</v>
      </c>
      <c r="BD115" s="274" t="s">
        <v>268</v>
      </c>
      <c r="BE115" s="274" t="s">
        <v>268</v>
      </c>
      <c r="BF115" s="274" t="s">
        <v>268</v>
      </c>
      <c r="BG115" s="274" t="s">
        <v>268</v>
      </c>
      <c r="BH115" s="274" t="s">
        <v>268</v>
      </c>
      <c r="BI115" s="274" t="s">
        <v>268</v>
      </c>
      <c r="BJ115" s="274" t="s">
        <v>268</v>
      </c>
      <c r="BK115" s="274" t="s">
        <v>268</v>
      </c>
      <c r="BL115" s="274" t="s">
        <v>268</v>
      </c>
      <c r="BM115" s="274" t="s">
        <v>268</v>
      </c>
      <c r="BN115" s="274" t="s">
        <v>268</v>
      </c>
      <c r="BO115" s="274" t="s">
        <v>268</v>
      </c>
      <c r="BP115" s="274" t="s">
        <v>268</v>
      </c>
      <c r="BQ115" s="274" t="s">
        <v>268</v>
      </c>
      <c r="BR115" s="274" t="s">
        <v>268</v>
      </c>
      <c r="BS115" s="274" t="s">
        <v>268</v>
      </c>
      <c r="BT115" s="274" t="s">
        <v>268</v>
      </c>
      <c r="BU115" s="274" t="s">
        <v>268</v>
      </c>
      <c r="BV115" s="274" t="s">
        <v>268</v>
      </c>
      <c r="BW115" s="274" t="s">
        <v>268</v>
      </c>
      <c r="BX115" s="274" t="s">
        <v>268</v>
      </c>
      <c r="BY115" s="295">
        <v>20</v>
      </c>
      <c r="BZ115" s="295">
        <v>20</v>
      </c>
      <c r="CA115" s="298" t="s">
        <v>142</v>
      </c>
      <c r="CB115" s="297">
        <v>122</v>
      </c>
      <c r="CC115" s="284">
        <f t="shared" si="6"/>
        <v>0.75</v>
      </c>
      <c r="CD115" s="295">
        <f t="shared" si="7"/>
        <v>5</v>
      </c>
      <c r="CE115" s="284">
        <f t="shared" si="8"/>
        <v>0.75</v>
      </c>
      <c r="CF115" s="295">
        <f t="shared" si="9"/>
        <v>0.25</v>
      </c>
      <c r="CG115" s="274" t="s">
        <v>876</v>
      </c>
      <c r="CH115" s="274" t="s">
        <v>268</v>
      </c>
      <c r="CI115" s="274" t="s">
        <v>268</v>
      </c>
      <c r="CJ115" s="298" t="s">
        <v>268</v>
      </c>
      <c r="CK115" s="298" t="s">
        <v>736</v>
      </c>
      <c r="CL115" s="274" t="s">
        <v>2132</v>
      </c>
      <c r="CM115" s="274" t="s">
        <v>268</v>
      </c>
      <c r="CN115" s="274" t="s">
        <v>268</v>
      </c>
      <c r="CO115" s="274" t="s">
        <v>268</v>
      </c>
      <c r="CP115" s="274" t="s">
        <v>268</v>
      </c>
      <c r="CQ115" s="274" t="s">
        <v>268</v>
      </c>
      <c r="CR115" s="274" t="s">
        <v>877</v>
      </c>
      <c r="CS115" s="274">
        <v>62.36</v>
      </c>
      <c r="CT115" s="274">
        <v>-46.77</v>
      </c>
      <c r="CU115" s="274">
        <v>15.59</v>
      </c>
      <c r="CV115" s="274">
        <v>365</v>
      </c>
      <c r="CW115" s="274" t="s">
        <v>878</v>
      </c>
      <c r="CX115" s="274" t="s">
        <v>835</v>
      </c>
      <c r="CY115" s="274" t="s">
        <v>836</v>
      </c>
      <c r="CZ115" s="274" t="s">
        <v>837</v>
      </c>
      <c r="DA115" s="274" t="s">
        <v>268</v>
      </c>
      <c r="DB115" s="274" t="s">
        <v>268</v>
      </c>
      <c r="DC115" s="274" t="s">
        <v>268</v>
      </c>
      <c r="DD115" s="274" t="s">
        <v>268</v>
      </c>
      <c r="DE115" s="274" t="s">
        <v>268</v>
      </c>
      <c r="DF115" s="274" t="s">
        <v>268</v>
      </c>
      <c r="DG115" s="299">
        <f>IFERROR(IF(CA115="D",IF(CK115="A dispo.",CD115*VLOOKUP('DATI INPUT'!$F$27,TARIFFE_UD,2,FALSE),CD115*VLOOKUP(CK115,TARIFFE_UD,2,FALSE)),CD115*VLOOKUP(CB115-100,TARIFFE_UND,2,FALSE)),0)</f>
        <v>3.9597519939143244</v>
      </c>
      <c r="DH115" s="299">
        <f>IFERROR(IF(CA115="D",IF(CK115="A dispo.",CF115*VLOOKUP('DATI INPUT'!$F$27,TARIFFE_UD,3,FALSE),CF115*VLOOKUP(CK115,TARIFFE_UD,3,FALSE)),CF115*VLOOKUP(CB115-100,TARIFFE_UND,3,FALSE)),0)</f>
        <v>15.091945100768223</v>
      </c>
    </row>
    <row r="116" spans="1:112" hidden="1" x14ac:dyDescent="0.25">
      <c r="A116" s="274" t="s">
        <v>2530</v>
      </c>
      <c r="B116" s="274" t="s">
        <v>2531</v>
      </c>
      <c r="C116" s="274" t="s">
        <v>427</v>
      </c>
      <c r="D116" s="274" t="s">
        <v>2532</v>
      </c>
      <c r="E116" s="274" t="s">
        <v>268</v>
      </c>
      <c r="F116" s="274" t="s">
        <v>156</v>
      </c>
      <c r="G116" s="274" t="s">
        <v>2533</v>
      </c>
      <c r="H116" s="274" t="s">
        <v>2534</v>
      </c>
      <c r="I116" s="274" t="s">
        <v>582</v>
      </c>
      <c r="J116" s="274" t="s">
        <v>274</v>
      </c>
      <c r="K116" s="274" t="s">
        <v>2535</v>
      </c>
      <c r="L116" s="274" t="s">
        <v>2536</v>
      </c>
      <c r="M116" s="274" t="s">
        <v>2537</v>
      </c>
      <c r="N116" s="274" t="s">
        <v>2538</v>
      </c>
      <c r="O116" s="274" t="s">
        <v>2539</v>
      </c>
      <c r="P116" s="274" t="s">
        <v>148</v>
      </c>
      <c r="Q116" s="274" t="s">
        <v>293</v>
      </c>
      <c r="R116" s="274" t="s">
        <v>268</v>
      </c>
      <c r="S116" s="274" t="s">
        <v>268</v>
      </c>
      <c r="T116" s="274" t="s">
        <v>268</v>
      </c>
      <c r="U116" s="274" t="s">
        <v>268</v>
      </c>
      <c r="V116" s="274" t="s">
        <v>268</v>
      </c>
      <c r="W116" s="274" t="s">
        <v>2540</v>
      </c>
      <c r="X116" s="274" t="s">
        <v>2160</v>
      </c>
      <c r="Y116" s="274" t="s">
        <v>277</v>
      </c>
      <c r="Z116" s="274" t="s">
        <v>268</v>
      </c>
      <c r="AA116" s="274" t="s">
        <v>268</v>
      </c>
      <c r="AB116" s="274" t="s">
        <v>268</v>
      </c>
      <c r="AC116" s="274" t="s">
        <v>268</v>
      </c>
      <c r="AD116" s="274" t="s">
        <v>268</v>
      </c>
      <c r="AE116" s="274" t="s">
        <v>287</v>
      </c>
      <c r="AF116" s="274" t="s">
        <v>1811</v>
      </c>
      <c r="AG116" s="274" t="s">
        <v>875</v>
      </c>
      <c r="AH116" s="274" t="s">
        <v>1770</v>
      </c>
      <c r="AI116" s="274" t="s">
        <v>1161</v>
      </c>
      <c r="AJ116" s="274" t="s">
        <v>268</v>
      </c>
      <c r="AK116" s="274" t="s">
        <v>268</v>
      </c>
      <c r="AL116" s="274" t="s">
        <v>268</v>
      </c>
      <c r="AM116" s="274" t="s">
        <v>405</v>
      </c>
      <c r="AN116" s="274" t="s">
        <v>268</v>
      </c>
      <c r="AO116" s="274" t="s">
        <v>268</v>
      </c>
      <c r="AP116" s="274" t="s">
        <v>268</v>
      </c>
      <c r="AQ116" s="274" t="s">
        <v>268</v>
      </c>
      <c r="AR116" s="274" t="s">
        <v>268</v>
      </c>
      <c r="AS116" s="274" t="s">
        <v>268</v>
      </c>
      <c r="AT116" s="274" t="s">
        <v>268</v>
      </c>
      <c r="AU116" s="274" t="s">
        <v>268</v>
      </c>
      <c r="AV116" s="274" t="s">
        <v>268</v>
      </c>
      <c r="AW116" s="274" t="s">
        <v>268</v>
      </c>
      <c r="AX116" s="274" t="s">
        <v>268</v>
      </c>
      <c r="AY116" s="274" t="s">
        <v>268</v>
      </c>
      <c r="AZ116" s="274" t="s">
        <v>268</v>
      </c>
      <c r="BA116" s="274" t="s">
        <v>268</v>
      </c>
      <c r="BB116" s="274" t="s">
        <v>268</v>
      </c>
      <c r="BC116" s="274" t="s">
        <v>268</v>
      </c>
      <c r="BD116" s="274" t="s">
        <v>268</v>
      </c>
      <c r="BE116" s="274" t="s">
        <v>268</v>
      </c>
      <c r="BF116" s="274" t="s">
        <v>268</v>
      </c>
      <c r="BG116" s="274" t="s">
        <v>268</v>
      </c>
      <c r="BH116" s="274" t="s">
        <v>268</v>
      </c>
      <c r="BI116" s="274" t="s">
        <v>268</v>
      </c>
      <c r="BJ116" s="274" t="s">
        <v>268</v>
      </c>
      <c r="BK116" s="274" t="s">
        <v>268</v>
      </c>
      <c r="BL116" s="274" t="s">
        <v>268</v>
      </c>
      <c r="BM116" s="274" t="s">
        <v>268</v>
      </c>
      <c r="BN116" s="274" t="s">
        <v>268</v>
      </c>
      <c r="BO116" s="274" t="s">
        <v>268</v>
      </c>
      <c r="BP116" s="274" t="s">
        <v>268</v>
      </c>
      <c r="BQ116" s="274" t="s">
        <v>268</v>
      </c>
      <c r="BR116" s="274" t="s">
        <v>268</v>
      </c>
      <c r="BS116" s="274" t="s">
        <v>268</v>
      </c>
      <c r="BT116" s="274" t="s">
        <v>268</v>
      </c>
      <c r="BU116" s="274" t="s">
        <v>268</v>
      </c>
      <c r="BV116" s="274" t="s">
        <v>268</v>
      </c>
      <c r="BW116" s="274" t="s">
        <v>268</v>
      </c>
      <c r="BX116" s="274" t="s">
        <v>268</v>
      </c>
      <c r="BY116" s="295">
        <v>50</v>
      </c>
      <c r="BZ116" s="295">
        <v>50</v>
      </c>
      <c r="CA116" s="298" t="s">
        <v>142</v>
      </c>
      <c r="CB116" s="297">
        <v>122</v>
      </c>
      <c r="CC116" s="284">
        <f t="shared" si="6"/>
        <v>0</v>
      </c>
      <c r="CD116" s="295">
        <f t="shared" si="7"/>
        <v>50</v>
      </c>
      <c r="CE116" s="284">
        <f t="shared" si="8"/>
        <v>0</v>
      </c>
      <c r="CF116" s="295">
        <f t="shared" si="9"/>
        <v>1</v>
      </c>
      <c r="CG116" s="274" t="s">
        <v>876</v>
      </c>
      <c r="CH116" s="274" t="s">
        <v>268</v>
      </c>
      <c r="CI116" s="274" t="s">
        <v>268</v>
      </c>
      <c r="CJ116" s="298" t="s">
        <v>268</v>
      </c>
      <c r="CK116" s="298" t="s">
        <v>736</v>
      </c>
      <c r="CL116" s="274" t="s">
        <v>268</v>
      </c>
      <c r="CM116" s="274" t="s">
        <v>268</v>
      </c>
      <c r="CN116" s="274" t="s">
        <v>268</v>
      </c>
      <c r="CO116" s="274" t="s">
        <v>268</v>
      </c>
      <c r="CP116" s="274" t="s">
        <v>268</v>
      </c>
      <c r="CQ116" s="274" t="s">
        <v>268</v>
      </c>
      <c r="CR116" s="274" t="s">
        <v>877</v>
      </c>
      <c r="CS116" s="274">
        <v>77.06</v>
      </c>
      <c r="CT116" s="274" t="s">
        <v>268</v>
      </c>
      <c r="CU116" s="274">
        <v>77.06</v>
      </c>
      <c r="CV116" s="274">
        <v>365</v>
      </c>
      <c r="CW116" s="274" t="s">
        <v>878</v>
      </c>
      <c r="CX116" s="274" t="s">
        <v>835</v>
      </c>
      <c r="CY116" s="274" t="s">
        <v>836</v>
      </c>
      <c r="CZ116" s="274" t="s">
        <v>837</v>
      </c>
      <c r="DA116" s="274" t="s">
        <v>268</v>
      </c>
      <c r="DB116" s="274" t="s">
        <v>268</v>
      </c>
      <c r="DC116" s="274" t="s">
        <v>268</v>
      </c>
      <c r="DD116" s="274" t="s">
        <v>268</v>
      </c>
      <c r="DE116" s="274" t="s">
        <v>268</v>
      </c>
      <c r="DF116" s="274" t="s">
        <v>268</v>
      </c>
      <c r="DG116" s="299">
        <f>IFERROR(IF(CA116="D",IF(CK116="A dispo.",CD116*VLOOKUP('DATI INPUT'!$F$27,TARIFFE_UD,2,FALSE),CD116*VLOOKUP(CK116,TARIFFE_UD,2,FALSE)),CD116*VLOOKUP(CB116-100,TARIFFE_UND,2,FALSE)),0)</f>
        <v>39.597519939143247</v>
      </c>
      <c r="DH116" s="299">
        <f>IFERROR(IF(CA116="D",IF(CK116="A dispo.",CF116*VLOOKUP('DATI INPUT'!$F$27,TARIFFE_UD,3,FALSE),CF116*VLOOKUP(CK116,TARIFFE_UD,3,FALSE)),CF116*VLOOKUP(CB116-100,TARIFFE_UND,3,FALSE)),0)</f>
        <v>60.367780403072892</v>
      </c>
    </row>
    <row r="117" spans="1:112" x14ac:dyDescent="0.25">
      <c r="A117" s="274" t="s">
        <v>2541</v>
      </c>
      <c r="B117" s="274" t="s">
        <v>1350</v>
      </c>
      <c r="C117" s="274" t="s">
        <v>1333</v>
      </c>
      <c r="D117" s="274" t="s">
        <v>2542</v>
      </c>
      <c r="E117" s="274" t="s">
        <v>268</v>
      </c>
      <c r="F117" s="274" t="s">
        <v>156</v>
      </c>
      <c r="G117" s="274" t="s">
        <v>2543</v>
      </c>
      <c r="H117" s="274" t="s">
        <v>1137</v>
      </c>
      <c r="I117" s="274" t="s">
        <v>2544</v>
      </c>
      <c r="J117" s="274" t="s">
        <v>274</v>
      </c>
      <c r="K117" s="274" t="s">
        <v>2545</v>
      </c>
      <c r="L117" s="274" t="s">
        <v>984</v>
      </c>
      <c r="M117" s="274" t="s">
        <v>2488</v>
      </c>
      <c r="N117" s="274" t="s">
        <v>984</v>
      </c>
      <c r="O117" s="274" t="s">
        <v>873</v>
      </c>
      <c r="P117" s="274" t="s">
        <v>2489</v>
      </c>
      <c r="Q117" s="274" t="s">
        <v>368</v>
      </c>
      <c r="R117" s="274" t="s">
        <v>268</v>
      </c>
      <c r="S117" s="274" t="s">
        <v>268</v>
      </c>
      <c r="T117" s="274" t="s">
        <v>268</v>
      </c>
      <c r="U117" s="274" t="s">
        <v>268</v>
      </c>
      <c r="V117" s="274" t="s">
        <v>268</v>
      </c>
      <c r="W117" s="274" t="s">
        <v>2488</v>
      </c>
      <c r="X117" s="274" t="s">
        <v>2489</v>
      </c>
      <c r="Y117" s="274" t="s">
        <v>368</v>
      </c>
      <c r="Z117" s="274" t="s">
        <v>268</v>
      </c>
      <c r="AA117" s="274" t="s">
        <v>268</v>
      </c>
      <c r="AB117" s="274" t="s">
        <v>268</v>
      </c>
      <c r="AC117" s="274" t="s">
        <v>268</v>
      </c>
      <c r="AD117" s="274" t="s">
        <v>268</v>
      </c>
      <c r="AE117" s="274" t="s">
        <v>287</v>
      </c>
      <c r="AF117" s="274" t="s">
        <v>1811</v>
      </c>
      <c r="AG117" s="274" t="s">
        <v>875</v>
      </c>
      <c r="AH117" s="274" t="s">
        <v>1848</v>
      </c>
      <c r="AI117" s="274" t="s">
        <v>2490</v>
      </c>
      <c r="AJ117" s="274" t="s">
        <v>268</v>
      </c>
      <c r="AK117" s="274" t="s">
        <v>377</v>
      </c>
      <c r="AL117" s="274" t="s">
        <v>268</v>
      </c>
      <c r="AM117" s="274" t="s">
        <v>288</v>
      </c>
      <c r="AN117" s="274" t="s">
        <v>268</v>
      </c>
      <c r="AO117" s="274" t="s">
        <v>268</v>
      </c>
      <c r="AP117" s="274" t="s">
        <v>268</v>
      </c>
      <c r="AQ117" s="274" t="s">
        <v>268</v>
      </c>
      <c r="AR117" s="274" t="s">
        <v>268</v>
      </c>
      <c r="AS117" s="274" t="s">
        <v>268</v>
      </c>
      <c r="AT117" s="274" t="s">
        <v>268</v>
      </c>
      <c r="AU117" s="274" t="s">
        <v>268</v>
      </c>
      <c r="AV117" s="274" t="s">
        <v>268</v>
      </c>
      <c r="AW117" s="274" t="s">
        <v>268</v>
      </c>
      <c r="AX117" s="274" t="s">
        <v>268</v>
      </c>
      <c r="AY117" s="274" t="s">
        <v>268</v>
      </c>
      <c r="AZ117" s="274" t="s">
        <v>268</v>
      </c>
      <c r="BA117" s="274" t="s">
        <v>268</v>
      </c>
      <c r="BB117" s="274" t="s">
        <v>268</v>
      </c>
      <c r="BC117" s="274" t="s">
        <v>268</v>
      </c>
      <c r="BD117" s="274" t="s">
        <v>268</v>
      </c>
      <c r="BE117" s="274" t="s">
        <v>268</v>
      </c>
      <c r="BF117" s="274" t="s">
        <v>268</v>
      </c>
      <c r="BG117" s="274" t="s">
        <v>268</v>
      </c>
      <c r="BH117" s="274" t="s">
        <v>268</v>
      </c>
      <c r="BI117" s="274" t="s">
        <v>268</v>
      </c>
      <c r="BJ117" s="274" t="s">
        <v>268</v>
      </c>
      <c r="BK117" s="274" t="s">
        <v>268</v>
      </c>
      <c r="BL117" s="274" t="s">
        <v>268</v>
      </c>
      <c r="BM117" s="274" t="s">
        <v>268</v>
      </c>
      <c r="BN117" s="274" t="s">
        <v>268</v>
      </c>
      <c r="BO117" s="274" t="s">
        <v>268</v>
      </c>
      <c r="BP117" s="274" t="s">
        <v>268</v>
      </c>
      <c r="BQ117" s="274" t="s">
        <v>268</v>
      </c>
      <c r="BR117" s="274" t="s">
        <v>268</v>
      </c>
      <c r="BS117" s="274" t="s">
        <v>268</v>
      </c>
      <c r="BT117" s="274" t="s">
        <v>268</v>
      </c>
      <c r="BU117" s="274" t="s">
        <v>268</v>
      </c>
      <c r="BV117" s="274" t="s">
        <v>268</v>
      </c>
      <c r="BW117" s="274" t="s">
        <v>268</v>
      </c>
      <c r="BX117" s="274" t="s">
        <v>268</v>
      </c>
      <c r="BY117" s="295">
        <v>70</v>
      </c>
      <c r="BZ117" s="295">
        <v>70</v>
      </c>
      <c r="CA117" s="298" t="s">
        <v>142</v>
      </c>
      <c r="CB117" s="297">
        <v>122</v>
      </c>
      <c r="CC117" s="284">
        <f t="shared" si="6"/>
        <v>0</v>
      </c>
      <c r="CD117" s="295">
        <f t="shared" si="7"/>
        <v>70</v>
      </c>
      <c r="CE117" s="284">
        <f t="shared" si="8"/>
        <v>0</v>
      </c>
      <c r="CF117" s="295">
        <f t="shared" si="9"/>
        <v>1</v>
      </c>
      <c r="CG117" s="274" t="s">
        <v>876</v>
      </c>
      <c r="CH117" s="274" t="s">
        <v>268</v>
      </c>
      <c r="CI117" s="274" t="s">
        <v>268</v>
      </c>
      <c r="CJ117" s="298" t="s">
        <v>271</v>
      </c>
      <c r="CK117" s="297">
        <v>1</v>
      </c>
      <c r="CL117" s="274" t="s">
        <v>268</v>
      </c>
      <c r="CM117" s="274" t="s">
        <v>268</v>
      </c>
      <c r="CN117" s="274" t="s">
        <v>268</v>
      </c>
      <c r="CO117" s="274" t="s">
        <v>268</v>
      </c>
      <c r="CP117" s="274" t="s">
        <v>268</v>
      </c>
      <c r="CQ117" s="274" t="s">
        <v>268</v>
      </c>
      <c r="CR117" s="274" t="s">
        <v>877</v>
      </c>
      <c r="CS117" s="274">
        <v>43.88</v>
      </c>
      <c r="CT117" s="274" t="s">
        <v>268</v>
      </c>
      <c r="CU117" s="274">
        <v>43.88</v>
      </c>
      <c r="CV117" s="274">
        <v>365</v>
      </c>
      <c r="CW117" s="274" t="s">
        <v>878</v>
      </c>
      <c r="CX117" s="274" t="s">
        <v>835</v>
      </c>
      <c r="CY117" s="274" t="s">
        <v>836</v>
      </c>
      <c r="CZ117" s="274" t="s">
        <v>837</v>
      </c>
      <c r="DA117" s="274" t="s">
        <v>268</v>
      </c>
      <c r="DB117" s="274" t="s">
        <v>268</v>
      </c>
      <c r="DC117" s="274" t="s">
        <v>268</v>
      </c>
      <c r="DD117" s="274" t="s">
        <v>268</v>
      </c>
      <c r="DE117" s="274" t="s">
        <v>268</v>
      </c>
      <c r="DF117" s="274" t="s">
        <v>268</v>
      </c>
      <c r="DG117" s="299">
        <f>IFERROR(IF(CA117="D",IF(CK117="A dispo.",CD117*VLOOKUP('DATI INPUT'!$F$27,TARIFFE_UD,2,FALSE),CD117*VLOOKUP(CK117,TARIFFE_UD,2,FALSE)),CD117*VLOOKUP(CB117-100,TARIFFE_UND,2,FALSE)),0)</f>
        <v>43.117299489289316</v>
      </c>
      <c r="DH117" s="299">
        <f>IFERROR(IF(CA117="D",IF(CK117="A dispo.",CF117*VLOOKUP('DATI INPUT'!$F$27,TARIFFE_UD,3,FALSE),CF117*VLOOKUP(CK117,TARIFFE_UD,3,FALSE)),CF117*VLOOKUP(CB117-100,TARIFFE_UND,3,FALSE)),0)</f>
        <v>15.164853048114928</v>
      </c>
    </row>
    <row r="118" spans="1:112" x14ac:dyDescent="0.25">
      <c r="A118" s="274" t="s">
        <v>2546</v>
      </c>
      <c r="B118" s="274" t="s">
        <v>1339</v>
      </c>
      <c r="C118" s="274" t="s">
        <v>1334</v>
      </c>
      <c r="D118" s="274" t="s">
        <v>2547</v>
      </c>
      <c r="E118" s="274" t="s">
        <v>268</v>
      </c>
      <c r="F118" s="274" t="s">
        <v>156</v>
      </c>
      <c r="G118" s="274" t="s">
        <v>2548</v>
      </c>
      <c r="H118" s="274" t="s">
        <v>2549</v>
      </c>
      <c r="I118" s="274" t="s">
        <v>2550</v>
      </c>
      <c r="J118" s="274" t="s">
        <v>274</v>
      </c>
      <c r="K118" s="274" t="s">
        <v>2551</v>
      </c>
      <c r="L118" s="274" t="s">
        <v>1889</v>
      </c>
      <c r="M118" s="274" t="s">
        <v>1829</v>
      </c>
      <c r="N118" s="274" t="s">
        <v>984</v>
      </c>
      <c r="O118" s="274" t="s">
        <v>873</v>
      </c>
      <c r="P118" s="274" t="s">
        <v>1830</v>
      </c>
      <c r="Q118" s="274" t="s">
        <v>315</v>
      </c>
      <c r="R118" s="274" t="s">
        <v>268</v>
      </c>
      <c r="S118" s="274" t="s">
        <v>268</v>
      </c>
      <c r="T118" s="274" t="s">
        <v>268</v>
      </c>
      <c r="U118" s="274" t="s">
        <v>268</v>
      </c>
      <c r="V118" s="274" t="s">
        <v>268</v>
      </c>
      <c r="W118" s="274" t="s">
        <v>1829</v>
      </c>
      <c r="X118" s="274" t="s">
        <v>1830</v>
      </c>
      <c r="Y118" s="274" t="s">
        <v>315</v>
      </c>
      <c r="Z118" s="274" t="s">
        <v>268</v>
      </c>
      <c r="AA118" s="274" t="s">
        <v>268</v>
      </c>
      <c r="AB118" s="274" t="s">
        <v>268</v>
      </c>
      <c r="AC118" s="274" t="s">
        <v>268</v>
      </c>
      <c r="AD118" s="274" t="s">
        <v>268</v>
      </c>
      <c r="AE118" s="274" t="s">
        <v>287</v>
      </c>
      <c r="AF118" s="274" t="s">
        <v>1811</v>
      </c>
      <c r="AG118" s="274" t="s">
        <v>875</v>
      </c>
      <c r="AH118" s="274" t="s">
        <v>1831</v>
      </c>
      <c r="AI118" s="274" t="s">
        <v>2552</v>
      </c>
      <c r="AJ118" s="274" t="s">
        <v>268</v>
      </c>
      <c r="AK118" s="274" t="s">
        <v>375</v>
      </c>
      <c r="AL118" s="274" t="s">
        <v>268</v>
      </c>
      <c r="AM118" s="274" t="s">
        <v>355</v>
      </c>
      <c r="AN118" s="274" t="s">
        <v>268</v>
      </c>
      <c r="AO118" s="274" t="s">
        <v>268</v>
      </c>
      <c r="AP118" s="274" t="s">
        <v>268</v>
      </c>
      <c r="AQ118" s="274" t="s">
        <v>268</v>
      </c>
      <c r="AR118" s="274" t="s">
        <v>268</v>
      </c>
      <c r="AS118" s="274" t="s">
        <v>268</v>
      </c>
      <c r="AT118" s="274" t="s">
        <v>268</v>
      </c>
      <c r="AU118" s="274" t="s">
        <v>268</v>
      </c>
      <c r="AV118" s="274" t="s">
        <v>268</v>
      </c>
      <c r="AW118" s="274" t="s">
        <v>268</v>
      </c>
      <c r="AX118" s="274" t="s">
        <v>268</v>
      </c>
      <c r="AY118" s="274" t="s">
        <v>268</v>
      </c>
      <c r="AZ118" s="274" t="s">
        <v>268</v>
      </c>
      <c r="BA118" s="274" t="s">
        <v>268</v>
      </c>
      <c r="BB118" s="274" t="s">
        <v>268</v>
      </c>
      <c r="BC118" s="274" t="s">
        <v>268</v>
      </c>
      <c r="BD118" s="274" t="s">
        <v>268</v>
      </c>
      <c r="BE118" s="274" t="s">
        <v>268</v>
      </c>
      <c r="BF118" s="274" t="s">
        <v>268</v>
      </c>
      <c r="BG118" s="274" t="s">
        <v>268</v>
      </c>
      <c r="BH118" s="274" t="s">
        <v>268</v>
      </c>
      <c r="BI118" s="274" t="s">
        <v>268</v>
      </c>
      <c r="BJ118" s="274" t="s">
        <v>268</v>
      </c>
      <c r="BK118" s="274" t="s">
        <v>268</v>
      </c>
      <c r="BL118" s="274" t="s">
        <v>268</v>
      </c>
      <c r="BM118" s="274" t="s">
        <v>268</v>
      </c>
      <c r="BN118" s="274" t="s">
        <v>268</v>
      </c>
      <c r="BO118" s="274" t="s">
        <v>268</v>
      </c>
      <c r="BP118" s="274" t="s">
        <v>268</v>
      </c>
      <c r="BQ118" s="274" t="s">
        <v>268</v>
      </c>
      <c r="BR118" s="274" t="s">
        <v>268</v>
      </c>
      <c r="BS118" s="274" t="s">
        <v>268</v>
      </c>
      <c r="BT118" s="274" t="s">
        <v>268</v>
      </c>
      <c r="BU118" s="274" t="s">
        <v>268</v>
      </c>
      <c r="BV118" s="274" t="s">
        <v>268</v>
      </c>
      <c r="BW118" s="274" t="s">
        <v>268</v>
      </c>
      <c r="BX118" s="274" t="s">
        <v>268</v>
      </c>
      <c r="BY118" s="295">
        <v>41.3</v>
      </c>
      <c r="BZ118" s="295">
        <v>41.3</v>
      </c>
      <c r="CA118" s="298" t="s">
        <v>142</v>
      </c>
      <c r="CB118" s="297">
        <v>122</v>
      </c>
      <c r="CC118" s="284">
        <f t="shared" si="6"/>
        <v>0</v>
      </c>
      <c r="CD118" s="295">
        <f t="shared" si="7"/>
        <v>41.3</v>
      </c>
      <c r="CE118" s="284">
        <f t="shared" si="8"/>
        <v>0</v>
      </c>
      <c r="CF118" s="295">
        <f t="shared" si="9"/>
        <v>1</v>
      </c>
      <c r="CG118" s="274" t="s">
        <v>876</v>
      </c>
      <c r="CH118" s="274" t="s">
        <v>268</v>
      </c>
      <c r="CI118" s="274" t="s">
        <v>268</v>
      </c>
      <c r="CJ118" s="298" t="s">
        <v>271</v>
      </c>
      <c r="CK118" s="297">
        <v>1</v>
      </c>
      <c r="CL118" s="274" t="s">
        <v>268</v>
      </c>
      <c r="CM118" s="274" t="s">
        <v>268</v>
      </c>
      <c r="CN118" s="274" t="s">
        <v>268</v>
      </c>
      <c r="CO118" s="274" t="s">
        <v>268</v>
      </c>
      <c r="CP118" s="274" t="s">
        <v>268</v>
      </c>
      <c r="CQ118" s="274" t="s">
        <v>268</v>
      </c>
      <c r="CR118" s="274" t="s">
        <v>877</v>
      </c>
      <c r="CS118" s="274">
        <v>32.97</v>
      </c>
      <c r="CT118" s="274" t="s">
        <v>268</v>
      </c>
      <c r="CU118" s="274">
        <v>32.97</v>
      </c>
      <c r="CV118" s="274">
        <v>365</v>
      </c>
      <c r="CW118" s="274" t="s">
        <v>878</v>
      </c>
      <c r="CX118" s="274" t="s">
        <v>835</v>
      </c>
      <c r="CY118" s="274" t="s">
        <v>836</v>
      </c>
      <c r="CZ118" s="274" t="s">
        <v>837</v>
      </c>
      <c r="DA118" s="274" t="s">
        <v>268</v>
      </c>
      <c r="DB118" s="274" t="s">
        <v>268</v>
      </c>
      <c r="DC118" s="274" t="s">
        <v>268</v>
      </c>
      <c r="DD118" s="274" t="s">
        <v>268</v>
      </c>
      <c r="DE118" s="274" t="s">
        <v>268</v>
      </c>
      <c r="DF118" s="274" t="s">
        <v>268</v>
      </c>
      <c r="DG118" s="299">
        <f>IFERROR(IF(CA118="D",IF(CK118="A dispo.",CD118*VLOOKUP('DATI INPUT'!$F$27,TARIFFE_UD,2,FALSE),CD118*VLOOKUP(CK118,TARIFFE_UD,2,FALSE)),CD118*VLOOKUP(CB118-100,TARIFFE_UND,2,FALSE)),0)</f>
        <v>25.439206698680692</v>
      </c>
      <c r="DH118" s="299">
        <f>IFERROR(IF(CA118="D",IF(CK118="A dispo.",CF118*VLOOKUP('DATI INPUT'!$F$27,TARIFFE_UD,3,FALSE),CF118*VLOOKUP(CK118,TARIFFE_UD,3,FALSE)),CF118*VLOOKUP(CB118-100,TARIFFE_UND,3,FALSE)),0)</f>
        <v>15.164853048114928</v>
      </c>
    </row>
    <row r="119" spans="1:112" x14ac:dyDescent="0.25">
      <c r="A119" s="274" t="s">
        <v>2553</v>
      </c>
      <c r="B119" s="274" t="s">
        <v>1351</v>
      </c>
      <c r="C119" s="274" t="s">
        <v>2554</v>
      </c>
      <c r="D119" s="274" t="s">
        <v>2555</v>
      </c>
      <c r="E119" s="274" t="s">
        <v>268</v>
      </c>
      <c r="F119" s="274" t="s">
        <v>156</v>
      </c>
      <c r="G119" s="274" t="s">
        <v>2556</v>
      </c>
      <c r="H119" s="274" t="s">
        <v>1407</v>
      </c>
      <c r="I119" s="274" t="s">
        <v>2557</v>
      </c>
      <c r="J119" s="274" t="s">
        <v>274</v>
      </c>
      <c r="K119" s="274" t="s">
        <v>2558</v>
      </c>
      <c r="L119" s="274" t="s">
        <v>883</v>
      </c>
      <c r="M119" s="274" t="s">
        <v>2559</v>
      </c>
      <c r="N119" s="274" t="s">
        <v>984</v>
      </c>
      <c r="O119" s="274" t="s">
        <v>873</v>
      </c>
      <c r="P119" s="274" t="s">
        <v>2560</v>
      </c>
      <c r="Q119" s="274" t="s">
        <v>323</v>
      </c>
      <c r="R119" s="274" t="s">
        <v>268</v>
      </c>
      <c r="S119" s="274" t="s">
        <v>268</v>
      </c>
      <c r="T119" s="274" t="s">
        <v>268</v>
      </c>
      <c r="U119" s="274" t="s">
        <v>268</v>
      </c>
      <c r="V119" s="274" t="s">
        <v>268</v>
      </c>
      <c r="W119" s="274" t="s">
        <v>2559</v>
      </c>
      <c r="X119" s="274" t="s">
        <v>2560</v>
      </c>
      <c r="Y119" s="274" t="s">
        <v>323</v>
      </c>
      <c r="Z119" s="274" t="s">
        <v>268</v>
      </c>
      <c r="AA119" s="274" t="s">
        <v>268</v>
      </c>
      <c r="AB119" s="274" t="s">
        <v>268</v>
      </c>
      <c r="AC119" s="274" t="s">
        <v>268</v>
      </c>
      <c r="AD119" s="274" t="s">
        <v>268</v>
      </c>
      <c r="AE119" s="274" t="s">
        <v>287</v>
      </c>
      <c r="AF119" s="274" t="s">
        <v>1811</v>
      </c>
      <c r="AG119" s="274" t="s">
        <v>875</v>
      </c>
      <c r="AH119" s="274" t="s">
        <v>1963</v>
      </c>
      <c r="AI119" s="274" t="s">
        <v>763</v>
      </c>
      <c r="AJ119" s="274" t="s">
        <v>268</v>
      </c>
      <c r="AK119" s="274" t="s">
        <v>366</v>
      </c>
      <c r="AL119" s="274" t="s">
        <v>268</v>
      </c>
      <c r="AM119" s="274" t="s">
        <v>268</v>
      </c>
      <c r="AN119" s="274" t="s">
        <v>268</v>
      </c>
      <c r="AO119" s="274" t="s">
        <v>268</v>
      </c>
      <c r="AP119" s="274" t="s">
        <v>268</v>
      </c>
      <c r="AQ119" s="274" t="s">
        <v>268</v>
      </c>
      <c r="AR119" s="274" t="s">
        <v>268</v>
      </c>
      <c r="AS119" s="274" t="s">
        <v>268</v>
      </c>
      <c r="AT119" s="274" t="s">
        <v>268</v>
      </c>
      <c r="AU119" s="274" t="s">
        <v>268</v>
      </c>
      <c r="AV119" s="274" t="s">
        <v>268</v>
      </c>
      <c r="AW119" s="274" t="s">
        <v>268</v>
      </c>
      <c r="AX119" s="274" t="s">
        <v>268</v>
      </c>
      <c r="AY119" s="274" t="s">
        <v>268</v>
      </c>
      <c r="AZ119" s="274" t="s">
        <v>268</v>
      </c>
      <c r="BA119" s="274" t="s">
        <v>268</v>
      </c>
      <c r="BB119" s="274" t="s">
        <v>268</v>
      </c>
      <c r="BC119" s="274" t="s">
        <v>268</v>
      </c>
      <c r="BD119" s="274" t="s">
        <v>268</v>
      </c>
      <c r="BE119" s="274" t="s">
        <v>268</v>
      </c>
      <c r="BF119" s="274" t="s">
        <v>268</v>
      </c>
      <c r="BG119" s="274" t="s">
        <v>268</v>
      </c>
      <c r="BH119" s="274" t="s">
        <v>268</v>
      </c>
      <c r="BI119" s="274" t="s">
        <v>268</v>
      </c>
      <c r="BJ119" s="274" t="s">
        <v>268</v>
      </c>
      <c r="BK119" s="274" t="s">
        <v>268</v>
      </c>
      <c r="BL119" s="274" t="s">
        <v>268</v>
      </c>
      <c r="BM119" s="274" t="s">
        <v>268</v>
      </c>
      <c r="BN119" s="274" t="s">
        <v>268</v>
      </c>
      <c r="BO119" s="274" t="s">
        <v>268</v>
      </c>
      <c r="BP119" s="274" t="s">
        <v>268</v>
      </c>
      <c r="BQ119" s="274" t="s">
        <v>268</v>
      </c>
      <c r="BR119" s="274" t="s">
        <v>268</v>
      </c>
      <c r="BS119" s="274" t="s">
        <v>268</v>
      </c>
      <c r="BT119" s="274" t="s">
        <v>268</v>
      </c>
      <c r="BU119" s="274" t="s">
        <v>268</v>
      </c>
      <c r="BV119" s="274" t="s">
        <v>268</v>
      </c>
      <c r="BW119" s="274" t="s">
        <v>268</v>
      </c>
      <c r="BX119" s="274" t="s">
        <v>268</v>
      </c>
      <c r="BY119" s="295">
        <v>65.569999999999993</v>
      </c>
      <c r="BZ119" s="295">
        <v>65.569999999999993</v>
      </c>
      <c r="CA119" s="298" t="s">
        <v>142</v>
      </c>
      <c r="CB119" s="297">
        <v>122</v>
      </c>
      <c r="CC119" s="284">
        <f t="shared" si="6"/>
        <v>0</v>
      </c>
      <c r="CD119" s="295">
        <f t="shared" si="7"/>
        <v>65.569999999999993</v>
      </c>
      <c r="CE119" s="284">
        <f t="shared" si="8"/>
        <v>0</v>
      </c>
      <c r="CF119" s="295">
        <f t="shared" si="9"/>
        <v>1</v>
      </c>
      <c r="CG119" s="274" t="s">
        <v>876</v>
      </c>
      <c r="CH119" s="274" t="s">
        <v>268</v>
      </c>
      <c r="CI119" s="274" t="s">
        <v>268</v>
      </c>
      <c r="CJ119" s="298" t="s">
        <v>280</v>
      </c>
      <c r="CK119" s="297">
        <v>2</v>
      </c>
      <c r="CL119" s="274" t="s">
        <v>268</v>
      </c>
      <c r="CM119" s="274" t="s">
        <v>268</v>
      </c>
      <c r="CN119" s="274" t="s">
        <v>268</v>
      </c>
      <c r="CO119" s="274" t="s">
        <v>268</v>
      </c>
      <c r="CP119" s="274" t="s">
        <v>268</v>
      </c>
      <c r="CQ119" s="274" t="s">
        <v>268</v>
      </c>
      <c r="CR119" s="274" t="s">
        <v>877</v>
      </c>
      <c r="CS119" s="274">
        <v>82.07</v>
      </c>
      <c r="CT119" s="274" t="s">
        <v>268</v>
      </c>
      <c r="CU119" s="274">
        <v>82.07</v>
      </c>
      <c r="CV119" s="274">
        <v>365</v>
      </c>
      <c r="CW119" s="274" t="s">
        <v>878</v>
      </c>
      <c r="CX119" s="274" t="s">
        <v>835</v>
      </c>
      <c r="CY119" s="274" t="s">
        <v>836</v>
      </c>
      <c r="CZ119" s="274" t="s">
        <v>837</v>
      </c>
      <c r="DA119" s="274" t="s">
        <v>268</v>
      </c>
      <c r="DB119" s="274" t="s">
        <v>268</v>
      </c>
      <c r="DC119" s="274" t="s">
        <v>268</v>
      </c>
      <c r="DD119" s="274" t="s">
        <v>268</v>
      </c>
      <c r="DE119" s="274" t="s">
        <v>268</v>
      </c>
      <c r="DF119" s="274" t="s">
        <v>268</v>
      </c>
      <c r="DG119" s="299">
        <f>IFERROR(IF(CA119="D",IF(CK119="A dispo.",CD119*VLOOKUP('DATI INPUT'!$F$27,TARIFFE_UD,2,FALSE),CD119*VLOOKUP(CK119,TARIFFE_UD,2,FALSE)),CD119*VLOOKUP(CB119-100,TARIFFE_UND,2,FALSE)),0)</f>
        <v>47.120022125211669</v>
      </c>
      <c r="DH119" s="299">
        <f>IFERROR(IF(CA119="D",IF(CK119="A dispo.",CF119*VLOOKUP('DATI INPUT'!$F$27,TARIFFE_UD,3,FALSE),CF119*VLOOKUP(CK119,TARIFFE_UD,3,FALSE)),CF119*VLOOKUP(CB119-100,TARIFFE_UND,3,FALSE)),0)</f>
        <v>46.077822723118445</v>
      </c>
    </row>
    <row r="120" spans="1:112" x14ac:dyDescent="0.25">
      <c r="A120" s="274" t="s">
        <v>2561</v>
      </c>
      <c r="B120" s="274" t="s">
        <v>1351</v>
      </c>
      <c r="C120" s="274" t="s">
        <v>2562</v>
      </c>
      <c r="D120" s="274" t="s">
        <v>2555</v>
      </c>
      <c r="E120" s="274" t="s">
        <v>268</v>
      </c>
      <c r="F120" s="274" t="s">
        <v>156</v>
      </c>
      <c r="G120" s="274" t="s">
        <v>2556</v>
      </c>
      <c r="H120" s="274" t="s">
        <v>1407</v>
      </c>
      <c r="I120" s="274" t="s">
        <v>2557</v>
      </c>
      <c r="J120" s="274" t="s">
        <v>274</v>
      </c>
      <c r="K120" s="274" t="s">
        <v>2558</v>
      </c>
      <c r="L120" s="274" t="s">
        <v>883</v>
      </c>
      <c r="M120" s="274" t="s">
        <v>2559</v>
      </c>
      <c r="N120" s="274" t="s">
        <v>984</v>
      </c>
      <c r="O120" s="274" t="s">
        <v>873</v>
      </c>
      <c r="P120" s="274" t="s">
        <v>2560</v>
      </c>
      <c r="Q120" s="274" t="s">
        <v>323</v>
      </c>
      <c r="R120" s="274" t="s">
        <v>268</v>
      </c>
      <c r="S120" s="274" t="s">
        <v>268</v>
      </c>
      <c r="T120" s="274" t="s">
        <v>268</v>
      </c>
      <c r="U120" s="274" t="s">
        <v>268</v>
      </c>
      <c r="V120" s="274" t="s">
        <v>268</v>
      </c>
      <c r="W120" s="274" t="s">
        <v>2559</v>
      </c>
      <c r="X120" s="274" t="s">
        <v>2560</v>
      </c>
      <c r="Y120" s="274" t="s">
        <v>323</v>
      </c>
      <c r="Z120" s="274" t="s">
        <v>268</v>
      </c>
      <c r="AA120" s="274" t="s">
        <v>268</v>
      </c>
      <c r="AB120" s="274" t="s">
        <v>268</v>
      </c>
      <c r="AC120" s="274" t="s">
        <v>268</v>
      </c>
      <c r="AD120" s="274" t="s">
        <v>268</v>
      </c>
      <c r="AE120" s="274" t="s">
        <v>287</v>
      </c>
      <c r="AF120" s="274" t="s">
        <v>1811</v>
      </c>
      <c r="AG120" s="274" t="s">
        <v>875</v>
      </c>
      <c r="AH120" s="274" t="s">
        <v>1963</v>
      </c>
      <c r="AI120" s="274" t="s">
        <v>763</v>
      </c>
      <c r="AJ120" s="274" t="s">
        <v>268</v>
      </c>
      <c r="AK120" s="274" t="s">
        <v>366</v>
      </c>
      <c r="AL120" s="274" t="s">
        <v>268</v>
      </c>
      <c r="AM120" s="274" t="s">
        <v>268</v>
      </c>
      <c r="AN120" s="274" t="s">
        <v>268</v>
      </c>
      <c r="AO120" s="274" t="s">
        <v>268</v>
      </c>
      <c r="AP120" s="274" t="s">
        <v>268</v>
      </c>
      <c r="AQ120" s="274" t="s">
        <v>268</v>
      </c>
      <c r="AR120" s="274" t="s">
        <v>268</v>
      </c>
      <c r="AS120" s="274" t="s">
        <v>268</v>
      </c>
      <c r="AT120" s="274" t="s">
        <v>268</v>
      </c>
      <c r="AU120" s="274" t="s">
        <v>268</v>
      </c>
      <c r="AV120" s="274" t="s">
        <v>268</v>
      </c>
      <c r="AW120" s="274" t="s">
        <v>268</v>
      </c>
      <c r="AX120" s="274" t="s">
        <v>268</v>
      </c>
      <c r="AY120" s="274" t="s">
        <v>268</v>
      </c>
      <c r="AZ120" s="274" t="s">
        <v>268</v>
      </c>
      <c r="BA120" s="274" t="s">
        <v>268</v>
      </c>
      <c r="BB120" s="274" t="s">
        <v>268</v>
      </c>
      <c r="BC120" s="274" t="s">
        <v>268</v>
      </c>
      <c r="BD120" s="274" t="s">
        <v>268</v>
      </c>
      <c r="BE120" s="274" t="s">
        <v>268</v>
      </c>
      <c r="BF120" s="274" t="s">
        <v>268</v>
      </c>
      <c r="BG120" s="274" t="s">
        <v>268</v>
      </c>
      <c r="BH120" s="274" t="s">
        <v>268</v>
      </c>
      <c r="BI120" s="274" t="s">
        <v>268</v>
      </c>
      <c r="BJ120" s="274" t="s">
        <v>268</v>
      </c>
      <c r="BK120" s="274" t="s">
        <v>268</v>
      </c>
      <c r="BL120" s="274" t="s">
        <v>268</v>
      </c>
      <c r="BM120" s="274" t="s">
        <v>268</v>
      </c>
      <c r="BN120" s="274" t="s">
        <v>268</v>
      </c>
      <c r="BO120" s="274" t="s">
        <v>268</v>
      </c>
      <c r="BP120" s="274" t="s">
        <v>268</v>
      </c>
      <c r="BQ120" s="274" t="s">
        <v>268</v>
      </c>
      <c r="BR120" s="274" t="s">
        <v>268</v>
      </c>
      <c r="BS120" s="274" t="s">
        <v>268</v>
      </c>
      <c r="BT120" s="274" t="s">
        <v>268</v>
      </c>
      <c r="BU120" s="274" t="s">
        <v>268</v>
      </c>
      <c r="BV120" s="274" t="s">
        <v>268</v>
      </c>
      <c r="BW120" s="274" t="s">
        <v>268</v>
      </c>
      <c r="BX120" s="274" t="s">
        <v>268</v>
      </c>
      <c r="BY120" s="295">
        <v>24.14</v>
      </c>
      <c r="BZ120" s="295">
        <v>24.14</v>
      </c>
      <c r="CA120" s="298" t="s">
        <v>142</v>
      </c>
      <c r="CB120" s="297">
        <v>123</v>
      </c>
      <c r="CC120" s="284">
        <f t="shared" si="6"/>
        <v>0</v>
      </c>
      <c r="CD120" s="295">
        <f t="shared" si="7"/>
        <v>24.14</v>
      </c>
      <c r="CE120" s="284">
        <f t="shared" si="8"/>
        <v>1</v>
      </c>
      <c r="CF120" s="295">
        <f t="shared" si="9"/>
        <v>0</v>
      </c>
      <c r="CG120" s="274" t="s">
        <v>1817</v>
      </c>
      <c r="CH120" s="274" t="s">
        <v>268</v>
      </c>
      <c r="CI120" s="274" t="s">
        <v>268</v>
      </c>
      <c r="CJ120" s="298" t="s">
        <v>280</v>
      </c>
      <c r="CK120" s="297">
        <v>2</v>
      </c>
      <c r="CL120" s="274" t="s">
        <v>268</v>
      </c>
      <c r="CM120" s="274" t="s">
        <v>268</v>
      </c>
      <c r="CN120" s="274" t="s">
        <v>268</v>
      </c>
      <c r="CO120" s="274" t="s">
        <v>268</v>
      </c>
      <c r="CP120" s="274" t="s">
        <v>268</v>
      </c>
      <c r="CQ120" s="274" t="s">
        <v>268</v>
      </c>
      <c r="CR120" s="274" t="s">
        <v>877</v>
      </c>
      <c r="CS120" s="274">
        <v>10.86</v>
      </c>
      <c r="CT120" s="274" t="s">
        <v>268</v>
      </c>
      <c r="CU120" s="274">
        <v>10.86</v>
      </c>
      <c r="CV120" s="274">
        <v>365</v>
      </c>
      <c r="CW120" s="274" t="s">
        <v>878</v>
      </c>
      <c r="CX120" s="274" t="s">
        <v>835</v>
      </c>
      <c r="CY120" s="274" t="s">
        <v>836</v>
      </c>
      <c r="CZ120" s="274" t="s">
        <v>837</v>
      </c>
      <c r="DA120" s="274" t="s">
        <v>268</v>
      </c>
      <c r="DB120" s="274" t="s">
        <v>268</v>
      </c>
      <c r="DC120" s="274" t="s">
        <v>268</v>
      </c>
      <c r="DD120" s="274" t="s">
        <v>268</v>
      </c>
      <c r="DE120" s="274" t="s">
        <v>268</v>
      </c>
      <c r="DF120" s="274" t="s">
        <v>268</v>
      </c>
      <c r="DG120" s="299">
        <f>IFERROR(IF(CA120="D",IF(CK120="A dispo.",CD120*VLOOKUP('DATI INPUT'!$F$27,TARIFFE_UD,2,FALSE),CD120*VLOOKUP(CK120,TARIFFE_UD,2,FALSE)),CD120*VLOOKUP(CB120-100,TARIFFE_UND,2,FALSE)),0)</f>
        <v>17.347526827857401</v>
      </c>
      <c r="DH120" s="299">
        <f>IFERROR(IF(CA120="D",IF(CK120="A dispo.",CF120*VLOOKUP('DATI INPUT'!$F$27,TARIFFE_UD,3,FALSE),CF120*VLOOKUP(CK120,TARIFFE_UD,3,FALSE)),CF120*VLOOKUP(CB120-100,TARIFFE_UND,3,FALSE)),0)</f>
        <v>0</v>
      </c>
    </row>
    <row r="121" spans="1:112" hidden="1" x14ac:dyDescent="0.25">
      <c r="A121" s="274" t="s">
        <v>2563</v>
      </c>
      <c r="B121" s="274" t="s">
        <v>937</v>
      </c>
      <c r="C121" s="274" t="s">
        <v>2564</v>
      </c>
      <c r="D121" s="274" t="s">
        <v>2565</v>
      </c>
      <c r="E121" s="274" t="s">
        <v>268</v>
      </c>
      <c r="F121" s="274" t="s">
        <v>156</v>
      </c>
      <c r="G121" s="274" t="s">
        <v>2566</v>
      </c>
      <c r="H121" s="274" t="s">
        <v>2567</v>
      </c>
      <c r="I121" s="274" t="s">
        <v>2568</v>
      </c>
      <c r="J121" s="274" t="s">
        <v>274</v>
      </c>
      <c r="K121" s="274" t="s">
        <v>2569</v>
      </c>
      <c r="L121" s="274" t="s">
        <v>2570</v>
      </c>
      <c r="M121" s="274" t="s">
        <v>2571</v>
      </c>
      <c r="N121" s="274" t="s">
        <v>2570</v>
      </c>
      <c r="O121" s="274" t="s">
        <v>2572</v>
      </c>
      <c r="P121" s="274" t="s">
        <v>2573</v>
      </c>
      <c r="Q121" s="274" t="s">
        <v>269</v>
      </c>
      <c r="R121" s="274" t="s">
        <v>268</v>
      </c>
      <c r="S121" s="274" t="s">
        <v>268</v>
      </c>
      <c r="T121" s="274" t="s">
        <v>268</v>
      </c>
      <c r="U121" s="274" t="s">
        <v>268</v>
      </c>
      <c r="V121" s="274" t="s">
        <v>268</v>
      </c>
      <c r="W121" s="274" t="s">
        <v>2574</v>
      </c>
      <c r="X121" s="274" t="s">
        <v>2575</v>
      </c>
      <c r="Y121" s="274" t="s">
        <v>280</v>
      </c>
      <c r="Z121" s="274" t="s">
        <v>268</v>
      </c>
      <c r="AA121" s="274" t="s">
        <v>268</v>
      </c>
      <c r="AB121" s="274" t="s">
        <v>268</v>
      </c>
      <c r="AC121" s="274" t="s">
        <v>268</v>
      </c>
      <c r="AD121" s="274" t="s">
        <v>268</v>
      </c>
      <c r="AE121" s="274" t="s">
        <v>287</v>
      </c>
      <c r="AF121" s="274" t="s">
        <v>1811</v>
      </c>
      <c r="AG121" s="274" t="s">
        <v>875</v>
      </c>
      <c r="AH121" s="274" t="s">
        <v>2576</v>
      </c>
      <c r="AI121" s="274" t="s">
        <v>2577</v>
      </c>
      <c r="AJ121" s="274" t="s">
        <v>268</v>
      </c>
      <c r="AK121" s="274" t="s">
        <v>381</v>
      </c>
      <c r="AL121" s="274" t="s">
        <v>268</v>
      </c>
      <c r="AM121" s="274" t="s">
        <v>288</v>
      </c>
      <c r="AN121" s="274" t="s">
        <v>268</v>
      </c>
      <c r="AO121" s="274" t="s">
        <v>268</v>
      </c>
      <c r="AP121" s="274" t="s">
        <v>268</v>
      </c>
      <c r="AQ121" s="274" t="s">
        <v>268</v>
      </c>
      <c r="AR121" s="274" t="s">
        <v>268</v>
      </c>
      <c r="AS121" s="274" t="s">
        <v>268</v>
      </c>
      <c r="AT121" s="274" t="s">
        <v>268</v>
      </c>
      <c r="AU121" s="274" t="s">
        <v>268</v>
      </c>
      <c r="AV121" s="274" t="s">
        <v>268</v>
      </c>
      <c r="AW121" s="274" t="s">
        <v>268</v>
      </c>
      <c r="AX121" s="274" t="s">
        <v>268</v>
      </c>
      <c r="AY121" s="274" t="s">
        <v>268</v>
      </c>
      <c r="AZ121" s="274" t="s">
        <v>268</v>
      </c>
      <c r="BA121" s="274" t="s">
        <v>268</v>
      </c>
      <c r="BB121" s="274" t="s">
        <v>268</v>
      </c>
      <c r="BC121" s="274" t="s">
        <v>268</v>
      </c>
      <c r="BD121" s="274" t="s">
        <v>268</v>
      </c>
      <c r="BE121" s="274" t="s">
        <v>268</v>
      </c>
      <c r="BF121" s="274" t="s">
        <v>268</v>
      </c>
      <c r="BG121" s="274" t="s">
        <v>268</v>
      </c>
      <c r="BH121" s="274" t="s">
        <v>268</v>
      </c>
      <c r="BI121" s="274" t="s">
        <v>268</v>
      </c>
      <c r="BJ121" s="274" t="s">
        <v>268</v>
      </c>
      <c r="BK121" s="274" t="s">
        <v>268</v>
      </c>
      <c r="BL121" s="274" t="s">
        <v>268</v>
      </c>
      <c r="BM121" s="274" t="s">
        <v>268</v>
      </c>
      <c r="BN121" s="274" t="s">
        <v>268</v>
      </c>
      <c r="BO121" s="274" t="s">
        <v>268</v>
      </c>
      <c r="BP121" s="274" t="s">
        <v>268</v>
      </c>
      <c r="BQ121" s="274" t="s">
        <v>268</v>
      </c>
      <c r="BR121" s="274" t="s">
        <v>268</v>
      </c>
      <c r="BS121" s="274" t="s">
        <v>268</v>
      </c>
      <c r="BT121" s="274" t="s">
        <v>268</v>
      </c>
      <c r="BU121" s="274" t="s">
        <v>268</v>
      </c>
      <c r="BV121" s="274" t="s">
        <v>268</v>
      </c>
      <c r="BW121" s="274" t="s">
        <v>268</v>
      </c>
      <c r="BX121" s="274" t="s">
        <v>268</v>
      </c>
      <c r="BY121" s="295">
        <v>67</v>
      </c>
      <c r="BZ121" s="295">
        <v>67</v>
      </c>
      <c r="CA121" s="298" t="s">
        <v>142</v>
      </c>
      <c r="CB121" s="297">
        <v>122</v>
      </c>
      <c r="CC121" s="284">
        <f t="shared" si="6"/>
        <v>0</v>
      </c>
      <c r="CD121" s="295">
        <f t="shared" si="7"/>
        <v>67</v>
      </c>
      <c r="CE121" s="284">
        <f t="shared" si="8"/>
        <v>0</v>
      </c>
      <c r="CF121" s="295">
        <f t="shared" si="9"/>
        <v>1</v>
      </c>
      <c r="CG121" s="274" t="s">
        <v>876</v>
      </c>
      <c r="CH121" s="274" t="s">
        <v>268</v>
      </c>
      <c r="CI121" s="274" t="s">
        <v>268</v>
      </c>
      <c r="CJ121" s="298" t="s">
        <v>268</v>
      </c>
      <c r="CK121" s="298" t="s">
        <v>736</v>
      </c>
      <c r="CL121" s="274" t="s">
        <v>268</v>
      </c>
      <c r="CM121" s="274" t="s">
        <v>268</v>
      </c>
      <c r="CN121" s="274" t="s">
        <v>268</v>
      </c>
      <c r="CO121" s="274" t="s">
        <v>268</v>
      </c>
      <c r="CP121" s="274" t="s">
        <v>268</v>
      </c>
      <c r="CQ121" s="274" t="s">
        <v>268</v>
      </c>
      <c r="CR121" s="274" t="s">
        <v>877</v>
      </c>
      <c r="CS121" s="274">
        <v>85.39</v>
      </c>
      <c r="CT121" s="274" t="s">
        <v>268</v>
      </c>
      <c r="CU121" s="274">
        <v>85.39</v>
      </c>
      <c r="CV121" s="274">
        <v>365</v>
      </c>
      <c r="CW121" s="274" t="s">
        <v>878</v>
      </c>
      <c r="CX121" s="274" t="s">
        <v>835</v>
      </c>
      <c r="CY121" s="274" t="s">
        <v>836</v>
      </c>
      <c r="CZ121" s="274" t="s">
        <v>837</v>
      </c>
      <c r="DA121" s="274" t="s">
        <v>268</v>
      </c>
      <c r="DB121" s="274" t="s">
        <v>268</v>
      </c>
      <c r="DC121" s="274" t="s">
        <v>268</v>
      </c>
      <c r="DD121" s="274" t="s">
        <v>268</v>
      </c>
      <c r="DE121" s="274" t="s">
        <v>268</v>
      </c>
      <c r="DF121" s="274" t="s">
        <v>268</v>
      </c>
      <c r="DG121" s="299">
        <f>IFERROR(IF(CA121="D",IF(CK121="A dispo.",CD121*VLOOKUP('DATI INPUT'!$F$27,TARIFFE_UD,2,FALSE),CD121*VLOOKUP(CK121,TARIFFE_UD,2,FALSE)),CD121*VLOOKUP(CB121-100,TARIFFE_UND,2,FALSE)),0)</f>
        <v>53.060676718451944</v>
      </c>
      <c r="DH121" s="299">
        <f>IFERROR(IF(CA121="D",IF(CK121="A dispo.",CF121*VLOOKUP('DATI INPUT'!$F$27,TARIFFE_UD,3,FALSE),CF121*VLOOKUP(CK121,TARIFFE_UD,3,FALSE)),CF121*VLOOKUP(CB121-100,TARIFFE_UND,3,FALSE)),0)</f>
        <v>60.367780403072892</v>
      </c>
    </row>
    <row r="122" spans="1:112" hidden="1" x14ac:dyDescent="0.25">
      <c r="A122" s="274" t="s">
        <v>2578</v>
      </c>
      <c r="B122" s="274" t="s">
        <v>2579</v>
      </c>
      <c r="C122" s="274" t="s">
        <v>2580</v>
      </c>
      <c r="D122" s="274" t="s">
        <v>2581</v>
      </c>
      <c r="E122" s="274" t="s">
        <v>268</v>
      </c>
      <c r="F122" s="274" t="s">
        <v>156</v>
      </c>
      <c r="G122" s="274" t="s">
        <v>2582</v>
      </c>
      <c r="H122" s="274" t="s">
        <v>1137</v>
      </c>
      <c r="I122" s="274" t="s">
        <v>2583</v>
      </c>
      <c r="J122" s="274" t="s">
        <v>156</v>
      </c>
      <c r="K122" s="274" t="s">
        <v>2584</v>
      </c>
      <c r="L122" s="274" t="s">
        <v>984</v>
      </c>
      <c r="M122" s="274" t="s">
        <v>2585</v>
      </c>
      <c r="N122" s="274" t="s">
        <v>2586</v>
      </c>
      <c r="O122" s="274" t="s">
        <v>2587</v>
      </c>
      <c r="P122" s="274" t="s">
        <v>2588</v>
      </c>
      <c r="Q122" s="274" t="s">
        <v>304</v>
      </c>
      <c r="R122" s="274" t="s">
        <v>268</v>
      </c>
      <c r="S122" s="274" t="s">
        <v>268</v>
      </c>
      <c r="T122" s="274" t="s">
        <v>268</v>
      </c>
      <c r="U122" s="274" t="s">
        <v>268</v>
      </c>
      <c r="V122" s="274" t="s">
        <v>268</v>
      </c>
      <c r="W122" s="274" t="s">
        <v>1753</v>
      </c>
      <c r="X122" s="274" t="s">
        <v>1754</v>
      </c>
      <c r="Y122" s="274" t="s">
        <v>279</v>
      </c>
      <c r="Z122" s="274" t="s">
        <v>268</v>
      </c>
      <c r="AA122" s="274" t="s">
        <v>268</v>
      </c>
      <c r="AB122" s="274" t="s">
        <v>268</v>
      </c>
      <c r="AC122" s="274" t="s">
        <v>268</v>
      </c>
      <c r="AD122" s="274" t="s">
        <v>268</v>
      </c>
      <c r="AE122" s="274" t="s">
        <v>287</v>
      </c>
      <c r="AF122" s="274" t="s">
        <v>1811</v>
      </c>
      <c r="AG122" s="274" t="s">
        <v>875</v>
      </c>
      <c r="AH122" s="274" t="s">
        <v>2154</v>
      </c>
      <c r="AI122" s="274" t="s">
        <v>1250</v>
      </c>
      <c r="AJ122" s="274" t="s">
        <v>268</v>
      </c>
      <c r="AK122" s="274" t="s">
        <v>377</v>
      </c>
      <c r="AL122" s="274" t="s">
        <v>268</v>
      </c>
      <c r="AM122" s="274" t="s">
        <v>288</v>
      </c>
      <c r="AN122" s="274" t="s">
        <v>268</v>
      </c>
      <c r="AO122" s="274" t="s">
        <v>268</v>
      </c>
      <c r="AP122" s="274" t="s">
        <v>268</v>
      </c>
      <c r="AQ122" s="274" t="s">
        <v>268</v>
      </c>
      <c r="AR122" s="274" t="s">
        <v>268</v>
      </c>
      <c r="AS122" s="274" t="s">
        <v>268</v>
      </c>
      <c r="AT122" s="274" t="s">
        <v>268</v>
      </c>
      <c r="AU122" s="274" t="s">
        <v>268</v>
      </c>
      <c r="AV122" s="274" t="s">
        <v>268</v>
      </c>
      <c r="AW122" s="274" t="s">
        <v>268</v>
      </c>
      <c r="AX122" s="274" t="s">
        <v>268</v>
      </c>
      <c r="AY122" s="274" t="s">
        <v>268</v>
      </c>
      <c r="AZ122" s="274" t="s">
        <v>268</v>
      </c>
      <c r="BA122" s="274" t="s">
        <v>268</v>
      </c>
      <c r="BB122" s="274" t="s">
        <v>268</v>
      </c>
      <c r="BC122" s="274" t="s">
        <v>268</v>
      </c>
      <c r="BD122" s="274" t="s">
        <v>268</v>
      </c>
      <c r="BE122" s="274" t="s">
        <v>268</v>
      </c>
      <c r="BF122" s="274" t="s">
        <v>268</v>
      </c>
      <c r="BG122" s="274" t="s">
        <v>268</v>
      </c>
      <c r="BH122" s="274" t="s">
        <v>268</v>
      </c>
      <c r="BI122" s="274" t="s">
        <v>268</v>
      </c>
      <c r="BJ122" s="274" t="s">
        <v>268</v>
      </c>
      <c r="BK122" s="274" t="s">
        <v>268</v>
      </c>
      <c r="BL122" s="274" t="s">
        <v>268</v>
      </c>
      <c r="BM122" s="274" t="s">
        <v>268</v>
      </c>
      <c r="BN122" s="274" t="s">
        <v>268</v>
      </c>
      <c r="BO122" s="274" t="s">
        <v>268</v>
      </c>
      <c r="BP122" s="274" t="s">
        <v>268</v>
      </c>
      <c r="BQ122" s="274" t="s">
        <v>268</v>
      </c>
      <c r="BR122" s="274" t="s">
        <v>268</v>
      </c>
      <c r="BS122" s="274" t="s">
        <v>268</v>
      </c>
      <c r="BT122" s="274" t="s">
        <v>268</v>
      </c>
      <c r="BU122" s="274" t="s">
        <v>268</v>
      </c>
      <c r="BV122" s="274" t="s">
        <v>268</v>
      </c>
      <c r="BW122" s="274" t="s">
        <v>268</v>
      </c>
      <c r="BX122" s="274" t="s">
        <v>268</v>
      </c>
      <c r="BY122" s="295">
        <v>30</v>
      </c>
      <c r="BZ122" s="295">
        <v>30</v>
      </c>
      <c r="CA122" s="298" t="s">
        <v>142</v>
      </c>
      <c r="CB122" s="297">
        <v>122</v>
      </c>
      <c r="CC122" s="284">
        <f t="shared" si="6"/>
        <v>0</v>
      </c>
      <c r="CD122" s="295">
        <f t="shared" si="7"/>
        <v>30</v>
      </c>
      <c r="CE122" s="284">
        <f t="shared" si="8"/>
        <v>0</v>
      </c>
      <c r="CF122" s="295">
        <f t="shared" si="9"/>
        <v>1</v>
      </c>
      <c r="CG122" s="274" t="s">
        <v>876</v>
      </c>
      <c r="CH122" s="274" t="s">
        <v>268</v>
      </c>
      <c r="CI122" s="274" t="s">
        <v>268</v>
      </c>
      <c r="CJ122" s="298" t="s">
        <v>268</v>
      </c>
      <c r="CK122" s="298" t="s">
        <v>736</v>
      </c>
      <c r="CL122" s="274" t="s">
        <v>268</v>
      </c>
      <c r="CM122" s="274" t="s">
        <v>268</v>
      </c>
      <c r="CN122" s="274" t="s">
        <v>268</v>
      </c>
      <c r="CO122" s="274" t="s">
        <v>268</v>
      </c>
      <c r="CP122" s="274" t="s">
        <v>268</v>
      </c>
      <c r="CQ122" s="274" t="s">
        <v>268</v>
      </c>
      <c r="CR122" s="274" t="s">
        <v>877</v>
      </c>
      <c r="CS122" s="274">
        <v>67.260000000000005</v>
      </c>
      <c r="CT122" s="274" t="s">
        <v>268</v>
      </c>
      <c r="CU122" s="274">
        <v>67.260000000000005</v>
      </c>
      <c r="CV122" s="274">
        <v>365</v>
      </c>
      <c r="CW122" s="274" t="s">
        <v>878</v>
      </c>
      <c r="CX122" s="274" t="s">
        <v>835</v>
      </c>
      <c r="CY122" s="274" t="s">
        <v>836</v>
      </c>
      <c r="CZ122" s="274" t="s">
        <v>837</v>
      </c>
      <c r="DA122" s="274" t="s">
        <v>268</v>
      </c>
      <c r="DB122" s="274" t="s">
        <v>268</v>
      </c>
      <c r="DC122" s="274" t="s">
        <v>268</v>
      </c>
      <c r="DD122" s="274" t="s">
        <v>268</v>
      </c>
      <c r="DE122" s="274" t="s">
        <v>268</v>
      </c>
      <c r="DF122" s="274" t="s">
        <v>268</v>
      </c>
      <c r="DG122" s="299">
        <f>IFERROR(IF(CA122="D",IF(CK122="A dispo.",CD122*VLOOKUP('DATI INPUT'!$F$27,TARIFFE_UD,2,FALSE),CD122*VLOOKUP(CK122,TARIFFE_UD,2,FALSE)),CD122*VLOOKUP(CB122-100,TARIFFE_UND,2,FALSE)),0)</f>
        <v>23.758511963485947</v>
      </c>
      <c r="DH122" s="299">
        <f>IFERROR(IF(CA122="D",IF(CK122="A dispo.",CF122*VLOOKUP('DATI INPUT'!$F$27,TARIFFE_UD,3,FALSE),CF122*VLOOKUP(CK122,TARIFFE_UD,3,FALSE)),CF122*VLOOKUP(CB122-100,TARIFFE_UND,3,FALSE)),0)</f>
        <v>60.367780403072892</v>
      </c>
    </row>
    <row r="123" spans="1:112" x14ac:dyDescent="0.25">
      <c r="A123" s="274" t="s">
        <v>2589</v>
      </c>
      <c r="B123" s="274" t="s">
        <v>939</v>
      </c>
      <c r="C123" s="274" t="s">
        <v>2590</v>
      </c>
      <c r="D123" s="274" t="s">
        <v>2591</v>
      </c>
      <c r="E123" s="274" t="s">
        <v>268</v>
      </c>
      <c r="F123" s="274" t="s">
        <v>156</v>
      </c>
      <c r="G123" s="274" t="s">
        <v>2592</v>
      </c>
      <c r="H123" s="274" t="s">
        <v>1137</v>
      </c>
      <c r="I123" s="274" t="s">
        <v>1783</v>
      </c>
      <c r="J123" s="274" t="s">
        <v>156</v>
      </c>
      <c r="K123" s="274" t="s">
        <v>2593</v>
      </c>
      <c r="L123" s="274" t="s">
        <v>960</v>
      </c>
      <c r="M123" s="274" t="s">
        <v>2594</v>
      </c>
      <c r="N123" s="274" t="s">
        <v>984</v>
      </c>
      <c r="O123" s="274" t="s">
        <v>873</v>
      </c>
      <c r="P123" s="274" t="s">
        <v>1046</v>
      </c>
      <c r="Q123" s="274" t="s">
        <v>497</v>
      </c>
      <c r="R123" s="274" t="s">
        <v>268</v>
      </c>
      <c r="S123" s="274" t="s">
        <v>268</v>
      </c>
      <c r="T123" s="274" t="s">
        <v>268</v>
      </c>
      <c r="U123" s="274" t="s">
        <v>268</v>
      </c>
      <c r="V123" s="274" t="s">
        <v>268</v>
      </c>
      <c r="W123" s="274" t="s">
        <v>2594</v>
      </c>
      <c r="X123" s="274" t="s">
        <v>1046</v>
      </c>
      <c r="Y123" s="274" t="s">
        <v>497</v>
      </c>
      <c r="Z123" s="274" t="s">
        <v>268</v>
      </c>
      <c r="AA123" s="274" t="s">
        <v>268</v>
      </c>
      <c r="AB123" s="274" t="s">
        <v>268</v>
      </c>
      <c r="AC123" s="274" t="s">
        <v>268</v>
      </c>
      <c r="AD123" s="274" t="s">
        <v>268</v>
      </c>
      <c r="AE123" s="274" t="s">
        <v>287</v>
      </c>
      <c r="AF123" s="274" t="s">
        <v>1811</v>
      </c>
      <c r="AG123" s="274" t="s">
        <v>875</v>
      </c>
      <c r="AH123" s="274" t="s">
        <v>1812</v>
      </c>
      <c r="AI123" s="274" t="s">
        <v>1063</v>
      </c>
      <c r="AJ123" s="274" t="s">
        <v>268</v>
      </c>
      <c r="AK123" s="274" t="s">
        <v>413</v>
      </c>
      <c r="AL123" s="274" t="s">
        <v>268</v>
      </c>
      <c r="AM123" s="274" t="s">
        <v>405</v>
      </c>
      <c r="AN123" s="274" t="s">
        <v>268</v>
      </c>
      <c r="AO123" s="274" t="s">
        <v>268</v>
      </c>
      <c r="AP123" s="274" t="s">
        <v>268</v>
      </c>
      <c r="AQ123" s="274" t="s">
        <v>268</v>
      </c>
      <c r="AR123" s="274" t="s">
        <v>268</v>
      </c>
      <c r="AS123" s="274" t="s">
        <v>268</v>
      </c>
      <c r="AT123" s="274" t="s">
        <v>268</v>
      </c>
      <c r="AU123" s="274" t="s">
        <v>268</v>
      </c>
      <c r="AV123" s="274" t="s">
        <v>268</v>
      </c>
      <c r="AW123" s="274" t="s">
        <v>268</v>
      </c>
      <c r="AX123" s="274" t="s">
        <v>268</v>
      </c>
      <c r="AY123" s="274" t="s">
        <v>268</v>
      </c>
      <c r="AZ123" s="274" t="s">
        <v>268</v>
      </c>
      <c r="BA123" s="274" t="s">
        <v>268</v>
      </c>
      <c r="BB123" s="274" t="s">
        <v>268</v>
      </c>
      <c r="BC123" s="274" t="s">
        <v>268</v>
      </c>
      <c r="BD123" s="274" t="s">
        <v>268</v>
      </c>
      <c r="BE123" s="274" t="s">
        <v>268</v>
      </c>
      <c r="BF123" s="274" t="s">
        <v>268</v>
      </c>
      <c r="BG123" s="274" t="s">
        <v>268</v>
      </c>
      <c r="BH123" s="274" t="s">
        <v>268</v>
      </c>
      <c r="BI123" s="274" t="s">
        <v>268</v>
      </c>
      <c r="BJ123" s="274" t="s">
        <v>268</v>
      </c>
      <c r="BK123" s="274" t="s">
        <v>268</v>
      </c>
      <c r="BL123" s="274" t="s">
        <v>268</v>
      </c>
      <c r="BM123" s="274" t="s">
        <v>268</v>
      </c>
      <c r="BN123" s="274" t="s">
        <v>268</v>
      </c>
      <c r="BO123" s="274" t="s">
        <v>268</v>
      </c>
      <c r="BP123" s="274" t="s">
        <v>268</v>
      </c>
      <c r="BQ123" s="274" t="s">
        <v>268</v>
      </c>
      <c r="BR123" s="274" t="s">
        <v>268</v>
      </c>
      <c r="BS123" s="274" t="s">
        <v>268</v>
      </c>
      <c r="BT123" s="274" t="s">
        <v>268</v>
      </c>
      <c r="BU123" s="274" t="s">
        <v>268</v>
      </c>
      <c r="BV123" s="274" t="s">
        <v>268</v>
      </c>
      <c r="BW123" s="274" t="s">
        <v>268</v>
      </c>
      <c r="BX123" s="274" t="s">
        <v>268</v>
      </c>
      <c r="BY123" s="295">
        <v>117</v>
      </c>
      <c r="BZ123" s="295">
        <v>117</v>
      </c>
      <c r="CA123" s="298" t="s">
        <v>142</v>
      </c>
      <c r="CB123" s="297">
        <v>122</v>
      </c>
      <c r="CC123" s="284">
        <f t="shared" si="6"/>
        <v>0</v>
      </c>
      <c r="CD123" s="295">
        <f t="shared" si="7"/>
        <v>117</v>
      </c>
      <c r="CE123" s="284">
        <f t="shared" si="8"/>
        <v>0</v>
      </c>
      <c r="CF123" s="295">
        <f t="shared" si="9"/>
        <v>1</v>
      </c>
      <c r="CG123" s="274" t="s">
        <v>876</v>
      </c>
      <c r="CH123" s="274" t="s">
        <v>268</v>
      </c>
      <c r="CI123" s="274" t="s">
        <v>268</v>
      </c>
      <c r="CJ123" s="298" t="s">
        <v>280</v>
      </c>
      <c r="CK123" s="297">
        <v>2</v>
      </c>
      <c r="CL123" s="274" t="s">
        <v>268</v>
      </c>
      <c r="CM123" s="274" t="s">
        <v>268</v>
      </c>
      <c r="CN123" s="274" t="s">
        <v>268</v>
      </c>
      <c r="CO123" s="274" t="s">
        <v>268</v>
      </c>
      <c r="CP123" s="274" t="s">
        <v>268</v>
      </c>
      <c r="CQ123" s="274" t="s">
        <v>268</v>
      </c>
      <c r="CR123" s="274" t="s">
        <v>877</v>
      </c>
      <c r="CS123" s="274">
        <v>105.21</v>
      </c>
      <c r="CT123" s="274" t="s">
        <v>268</v>
      </c>
      <c r="CU123" s="274">
        <v>105.21</v>
      </c>
      <c r="CV123" s="274">
        <v>365</v>
      </c>
      <c r="CW123" s="274" t="s">
        <v>878</v>
      </c>
      <c r="CX123" s="274" t="s">
        <v>835</v>
      </c>
      <c r="CY123" s="274" t="s">
        <v>836</v>
      </c>
      <c r="CZ123" s="274" t="s">
        <v>837</v>
      </c>
      <c r="DA123" s="274" t="s">
        <v>268</v>
      </c>
      <c r="DB123" s="274" t="s">
        <v>268</v>
      </c>
      <c r="DC123" s="274" t="s">
        <v>268</v>
      </c>
      <c r="DD123" s="274" t="s">
        <v>268</v>
      </c>
      <c r="DE123" s="274" t="s">
        <v>268</v>
      </c>
      <c r="DF123" s="274" t="s">
        <v>268</v>
      </c>
      <c r="DG123" s="299">
        <f>IFERROR(IF(CA123="D",IF(CK123="A dispo.",CD123*VLOOKUP('DATI INPUT'!$F$27,TARIFFE_UD,2,FALSE),CD123*VLOOKUP(CK123,TARIFFE_UD,2,FALSE)),CD123*VLOOKUP(CB123-100,TARIFFE_UND,2,FALSE)),0)</f>
        <v>84.078734004114168</v>
      </c>
      <c r="DH123" s="299">
        <f>IFERROR(IF(CA123="D",IF(CK123="A dispo.",CF123*VLOOKUP('DATI INPUT'!$F$27,TARIFFE_UD,3,FALSE),CF123*VLOOKUP(CK123,TARIFFE_UD,3,FALSE)),CF123*VLOOKUP(CB123-100,TARIFFE_UND,3,FALSE)),0)</f>
        <v>46.077822723118445</v>
      </c>
    </row>
    <row r="124" spans="1:112" hidden="1" x14ac:dyDescent="0.25">
      <c r="A124" s="274" t="s">
        <v>2595</v>
      </c>
      <c r="B124" s="274" t="s">
        <v>940</v>
      </c>
      <c r="C124" s="274" t="s">
        <v>2596</v>
      </c>
      <c r="D124" s="274" t="s">
        <v>2597</v>
      </c>
      <c r="E124" s="274" t="s">
        <v>268</v>
      </c>
      <c r="F124" s="274" t="s">
        <v>156</v>
      </c>
      <c r="G124" s="274" t="s">
        <v>2598</v>
      </c>
      <c r="H124" s="274" t="s">
        <v>2599</v>
      </c>
      <c r="I124" s="274" t="s">
        <v>2600</v>
      </c>
      <c r="J124" s="274" t="s">
        <v>274</v>
      </c>
      <c r="K124" s="274" t="s">
        <v>2601</v>
      </c>
      <c r="L124" s="274" t="s">
        <v>303</v>
      </c>
      <c r="M124" s="274" t="s">
        <v>2602</v>
      </c>
      <c r="N124" s="274" t="s">
        <v>1204</v>
      </c>
      <c r="O124" s="274" t="s">
        <v>1526</v>
      </c>
      <c r="P124" s="274" t="s">
        <v>2603</v>
      </c>
      <c r="Q124" s="274" t="s">
        <v>397</v>
      </c>
      <c r="R124" s="274" t="s">
        <v>268</v>
      </c>
      <c r="S124" s="274" t="s">
        <v>268</v>
      </c>
      <c r="T124" s="274" t="s">
        <v>268</v>
      </c>
      <c r="U124" s="274" t="s">
        <v>268</v>
      </c>
      <c r="V124" s="274" t="s">
        <v>268</v>
      </c>
      <c r="W124" s="274" t="s">
        <v>2604</v>
      </c>
      <c r="X124" s="274" t="s">
        <v>2605</v>
      </c>
      <c r="Y124" s="274" t="s">
        <v>268</v>
      </c>
      <c r="Z124" s="274" t="s">
        <v>268</v>
      </c>
      <c r="AA124" s="274" t="s">
        <v>268</v>
      </c>
      <c r="AB124" s="274" t="s">
        <v>268</v>
      </c>
      <c r="AC124" s="274" t="s">
        <v>268</v>
      </c>
      <c r="AD124" s="274" t="s">
        <v>268</v>
      </c>
      <c r="AE124" s="274" t="s">
        <v>287</v>
      </c>
      <c r="AF124" s="274" t="s">
        <v>1811</v>
      </c>
      <c r="AG124" s="274" t="s">
        <v>875</v>
      </c>
      <c r="AH124" s="274" t="s">
        <v>1963</v>
      </c>
      <c r="AI124" s="274" t="s">
        <v>2606</v>
      </c>
      <c r="AJ124" s="274" t="s">
        <v>268</v>
      </c>
      <c r="AK124" s="274" t="s">
        <v>382</v>
      </c>
      <c r="AL124" s="274" t="s">
        <v>268</v>
      </c>
      <c r="AM124" s="274" t="s">
        <v>288</v>
      </c>
      <c r="AN124" s="274" t="s">
        <v>268</v>
      </c>
      <c r="AO124" s="274" t="s">
        <v>268</v>
      </c>
      <c r="AP124" s="274" t="s">
        <v>268</v>
      </c>
      <c r="AQ124" s="274" t="s">
        <v>268</v>
      </c>
      <c r="AR124" s="274" t="s">
        <v>268</v>
      </c>
      <c r="AS124" s="274" t="s">
        <v>268</v>
      </c>
      <c r="AT124" s="274" t="s">
        <v>268</v>
      </c>
      <c r="AU124" s="274" t="s">
        <v>268</v>
      </c>
      <c r="AV124" s="274" t="s">
        <v>268</v>
      </c>
      <c r="AW124" s="274" t="s">
        <v>268</v>
      </c>
      <c r="AX124" s="274" t="s">
        <v>268</v>
      </c>
      <c r="AY124" s="274" t="s">
        <v>268</v>
      </c>
      <c r="AZ124" s="274" t="s">
        <v>268</v>
      </c>
      <c r="BA124" s="274" t="s">
        <v>268</v>
      </c>
      <c r="BB124" s="274" t="s">
        <v>268</v>
      </c>
      <c r="BC124" s="274" t="s">
        <v>268</v>
      </c>
      <c r="BD124" s="274" t="s">
        <v>268</v>
      </c>
      <c r="BE124" s="274" t="s">
        <v>268</v>
      </c>
      <c r="BF124" s="274" t="s">
        <v>268</v>
      </c>
      <c r="BG124" s="274" t="s">
        <v>268</v>
      </c>
      <c r="BH124" s="274" t="s">
        <v>268</v>
      </c>
      <c r="BI124" s="274" t="s">
        <v>268</v>
      </c>
      <c r="BJ124" s="274" t="s">
        <v>268</v>
      </c>
      <c r="BK124" s="274" t="s">
        <v>268</v>
      </c>
      <c r="BL124" s="274" t="s">
        <v>268</v>
      </c>
      <c r="BM124" s="274" t="s">
        <v>268</v>
      </c>
      <c r="BN124" s="274" t="s">
        <v>268</v>
      </c>
      <c r="BO124" s="274" t="s">
        <v>268</v>
      </c>
      <c r="BP124" s="274" t="s">
        <v>268</v>
      </c>
      <c r="BQ124" s="274" t="s">
        <v>268</v>
      </c>
      <c r="BR124" s="274" t="s">
        <v>268</v>
      </c>
      <c r="BS124" s="274" t="s">
        <v>268</v>
      </c>
      <c r="BT124" s="274" t="s">
        <v>268</v>
      </c>
      <c r="BU124" s="274" t="s">
        <v>268</v>
      </c>
      <c r="BV124" s="274" t="s">
        <v>268</v>
      </c>
      <c r="BW124" s="274" t="s">
        <v>268</v>
      </c>
      <c r="BX124" s="274" t="s">
        <v>268</v>
      </c>
      <c r="BY124" s="295">
        <v>40</v>
      </c>
      <c r="BZ124" s="295">
        <v>40</v>
      </c>
      <c r="CA124" s="298" t="s">
        <v>142</v>
      </c>
      <c r="CB124" s="297">
        <v>122</v>
      </c>
      <c r="CC124" s="284">
        <f t="shared" si="6"/>
        <v>0.75</v>
      </c>
      <c r="CD124" s="295">
        <f t="shared" si="7"/>
        <v>10</v>
      </c>
      <c r="CE124" s="284">
        <f t="shared" si="8"/>
        <v>0.75</v>
      </c>
      <c r="CF124" s="295">
        <f t="shared" si="9"/>
        <v>0.25</v>
      </c>
      <c r="CG124" s="274" t="s">
        <v>876</v>
      </c>
      <c r="CH124" s="274" t="s">
        <v>268</v>
      </c>
      <c r="CI124" s="274" t="s">
        <v>268</v>
      </c>
      <c r="CJ124" s="298" t="s">
        <v>268</v>
      </c>
      <c r="CK124" s="298" t="s">
        <v>736</v>
      </c>
      <c r="CL124" s="274" t="s">
        <v>2132</v>
      </c>
      <c r="CM124" s="274" t="s">
        <v>268</v>
      </c>
      <c r="CN124" s="274" t="s">
        <v>268</v>
      </c>
      <c r="CO124" s="274" t="s">
        <v>268</v>
      </c>
      <c r="CP124" s="274" t="s">
        <v>268</v>
      </c>
      <c r="CQ124" s="274" t="s">
        <v>268</v>
      </c>
      <c r="CR124" s="274" t="s">
        <v>877</v>
      </c>
      <c r="CS124" s="274">
        <v>72.16</v>
      </c>
      <c r="CT124" s="274">
        <v>-54.12</v>
      </c>
      <c r="CU124" s="274">
        <v>18.04</v>
      </c>
      <c r="CV124" s="274">
        <v>365</v>
      </c>
      <c r="CW124" s="274" t="s">
        <v>878</v>
      </c>
      <c r="CX124" s="274" t="s">
        <v>835</v>
      </c>
      <c r="CY124" s="274" t="s">
        <v>836</v>
      </c>
      <c r="CZ124" s="274" t="s">
        <v>837</v>
      </c>
      <c r="DA124" s="274" t="s">
        <v>268</v>
      </c>
      <c r="DB124" s="274" t="s">
        <v>268</v>
      </c>
      <c r="DC124" s="274" t="s">
        <v>268</v>
      </c>
      <c r="DD124" s="274" t="s">
        <v>268</v>
      </c>
      <c r="DE124" s="274" t="s">
        <v>268</v>
      </c>
      <c r="DF124" s="274" t="s">
        <v>268</v>
      </c>
      <c r="DG124" s="299">
        <f>IFERROR(IF(CA124="D",IF(CK124="A dispo.",CD124*VLOOKUP('DATI INPUT'!$F$27,TARIFFE_UD,2,FALSE),CD124*VLOOKUP(CK124,TARIFFE_UD,2,FALSE)),CD124*VLOOKUP(CB124-100,TARIFFE_UND,2,FALSE)),0)</f>
        <v>7.9195039878286488</v>
      </c>
      <c r="DH124" s="299">
        <f>IFERROR(IF(CA124="D",IF(CK124="A dispo.",CF124*VLOOKUP('DATI INPUT'!$F$27,TARIFFE_UD,3,FALSE),CF124*VLOOKUP(CK124,TARIFFE_UD,3,FALSE)),CF124*VLOOKUP(CB124-100,TARIFFE_UND,3,FALSE)),0)</f>
        <v>15.091945100768223</v>
      </c>
    </row>
    <row r="125" spans="1:112" hidden="1" x14ac:dyDescent="0.25">
      <c r="A125" s="274" t="s">
        <v>2607</v>
      </c>
      <c r="B125" s="274" t="s">
        <v>942</v>
      </c>
      <c r="C125" s="274" t="s">
        <v>2608</v>
      </c>
      <c r="D125" s="274" t="s">
        <v>2609</v>
      </c>
      <c r="E125" s="274" t="s">
        <v>268</v>
      </c>
      <c r="F125" s="274" t="s">
        <v>156</v>
      </c>
      <c r="G125" s="274" t="s">
        <v>2610</v>
      </c>
      <c r="H125" s="274" t="s">
        <v>1137</v>
      </c>
      <c r="I125" s="274" t="s">
        <v>360</v>
      </c>
      <c r="J125" s="274" t="s">
        <v>274</v>
      </c>
      <c r="K125" s="274" t="s">
        <v>2611</v>
      </c>
      <c r="L125" s="274" t="s">
        <v>960</v>
      </c>
      <c r="M125" s="274" t="s">
        <v>2612</v>
      </c>
      <c r="N125" s="274" t="s">
        <v>2613</v>
      </c>
      <c r="O125" s="274" t="s">
        <v>1258</v>
      </c>
      <c r="P125" s="274" t="s">
        <v>2614</v>
      </c>
      <c r="Q125" s="274" t="s">
        <v>309</v>
      </c>
      <c r="R125" s="274" t="s">
        <v>2615</v>
      </c>
      <c r="S125" s="274" t="s">
        <v>268</v>
      </c>
      <c r="T125" s="274" t="s">
        <v>268</v>
      </c>
      <c r="U125" s="274" t="s">
        <v>268</v>
      </c>
      <c r="V125" s="274" t="s">
        <v>268</v>
      </c>
      <c r="W125" s="274" t="s">
        <v>2616</v>
      </c>
      <c r="X125" s="274" t="s">
        <v>2617</v>
      </c>
      <c r="Y125" s="274" t="s">
        <v>275</v>
      </c>
      <c r="Z125" s="274" t="s">
        <v>268</v>
      </c>
      <c r="AA125" s="274" t="s">
        <v>268</v>
      </c>
      <c r="AB125" s="274" t="s">
        <v>268</v>
      </c>
      <c r="AC125" s="274" t="s">
        <v>268</v>
      </c>
      <c r="AD125" s="274" t="s">
        <v>268</v>
      </c>
      <c r="AE125" s="274" t="s">
        <v>287</v>
      </c>
      <c r="AF125" s="274" t="s">
        <v>1811</v>
      </c>
      <c r="AG125" s="274" t="s">
        <v>875</v>
      </c>
      <c r="AH125" s="274" t="s">
        <v>1848</v>
      </c>
      <c r="AI125" s="274" t="s">
        <v>552</v>
      </c>
      <c r="AJ125" s="274" t="s">
        <v>268</v>
      </c>
      <c r="AK125" s="274" t="s">
        <v>352</v>
      </c>
      <c r="AL125" s="274" t="s">
        <v>268</v>
      </c>
      <c r="AM125" s="274" t="s">
        <v>405</v>
      </c>
      <c r="AN125" s="274" t="s">
        <v>268</v>
      </c>
      <c r="AO125" s="274" t="s">
        <v>268</v>
      </c>
      <c r="AP125" s="274" t="s">
        <v>268</v>
      </c>
      <c r="AQ125" s="274" t="s">
        <v>268</v>
      </c>
      <c r="AR125" s="274" t="s">
        <v>268</v>
      </c>
      <c r="AS125" s="274" t="s">
        <v>268</v>
      </c>
      <c r="AT125" s="274" t="s">
        <v>268</v>
      </c>
      <c r="AU125" s="274" t="s">
        <v>268</v>
      </c>
      <c r="AV125" s="274" t="s">
        <v>268</v>
      </c>
      <c r="AW125" s="274" t="s">
        <v>268</v>
      </c>
      <c r="AX125" s="274" t="s">
        <v>268</v>
      </c>
      <c r="AY125" s="274" t="s">
        <v>268</v>
      </c>
      <c r="AZ125" s="274" t="s">
        <v>268</v>
      </c>
      <c r="BA125" s="274" t="s">
        <v>268</v>
      </c>
      <c r="BB125" s="274" t="s">
        <v>268</v>
      </c>
      <c r="BC125" s="274" t="s">
        <v>268</v>
      </c>
      <c r="BD125" s="274" t="s">
        <v>268</v>
      </c>
      <c r="BE125" s="274" t="s">
        <v>268</v>
      </c>
      <c r="BF125" s="274" t="s">
        <v>268</v>
      </c>
      <c r="BG125" s="274" t="s">
        <v>268</v>
      </c>
      <c r="BH125" s="274" t="s">
        <v>268</v>
      </c>
      <c r="BI125" s="274" t="s">
        <v>268</v>
      </c>
      <c r="BJ125" s="274" t="s">
        <v>268</v>
      </c>
      <c r="BK125" s="274" t="s">
        <v>268</v>
      </c>
      <c r="BL125" s="274" t="s">
        <v>268</v>
      </c>
      <c r="BM125" s="274" t="s">
        <v>268</v>
      </c>
      <c r="BN125" s="274" t="s">
        <v>268</v>
      </c>
      <c r="BO125" s="274" t="s">
        <v>268</v>
      </c>
      <c r="BP125" s="274" t="s">
        <v>268</v>
      </c>
      <c r="BQ125" s="274" t="s">
        <v>268</v>
      </c>
      <c r="BR125" s="274" t="s">
        <v>268</v>
      </c>
      <c r="BS125" s="274" t="s">
        <v>268</v>
      </c>
      <c r="BT125" s="274" t="s">
        <v>268</v>
      </c>
      <c r="BU125" s="274" t="s">
        <v>268</v>
      </c>
      <c r="BV125" s="274" t="s">
        <v>268</v>
      </c>
      <c r="BW125" s="274" t="s">
        <v>268</v>
      </c>
      <c r="BX125" s="274" t="s">
        <v>268</v>
      </c>
      <c r="BY125" s="295">
        <v>35</v>
      </c>
      <c r="BZ125" s="295">
        <v>35</v>
      </c>
      <c r="CA125" s="298" t="s">
        <v>142</v>
      </c>
      <c r="CB125" s="297">
        <v>122</v>
      </c>
      <c r="CC125" s="284">
        <f t="shared" si="6"/>
        <v>0</v>
      </c>
      <c r="CD125" s="295">
        <f t="shared" si="7"/>
        <v>35</v>
      </c>
      <c r="CE125" s="284">
        <f t="shared" si="8"/>
        <v>0</v>
      </c>
      <c r="CF125" s="295">
        <f t="shared" si="9"/>
        <v>1</v>
      </c>
      <c r="CG125" s="274" t="s">
        <v>876</v>
      </c>
      <c r="CH125" s="274" t="s">
        <v>268</v>
      </c>
      <c r="CI125" s="274" t="s">
        <v>268</v>
      </c>
      <c r="CJ125" s="298" t="s">
        <v>268</v>
      </c>
      <c r="CK125" s="298" t="s">
        <v>736</v>
      </c>
      <c r="CL125" s="274" t="s">
        <v>268</v>
      </c>
      <c r="CM125" s="274" t="s">
        <v>268</v>
      </c>
      <c r="CN125" s="274" t="s">
        <v>268</v>
      </c>
      <c r="CO125" s="274" t="s">
        <v>268</v>
      </c>
      <c r="CP125" s="274" t="s">
        <v>268</v>
      </c>
      <c r="CQ125" s="274" t="s">
        <v>268</v>
      </c>
      <c r="CR125" s="274" t="s">
        <v>877</v>
      </c>
      <c r="CS125" s="274">
        <v>69.709999999999994</v>
      </c>
      <c r="CT125" s="274" t="s">
        <v>268</v>
      </c>
      <c r="CU125" s="274">
        <v>69.709999999999994</v>
      </c>
      <c r="CV125" s="274">
        <v>365</v>
      </c>
      <c r="CW125" s="274" t="s">
        <v>878</v>
      </c>
      <c r="CX125" s="274" t="s">
        <v>835</v>
      </c>
      <c r="CY125" s="274" t="s">
        <v>836</v>
      </c>
      <c r="CZ125" s="274" t="s">
        <v>837</v>
      </c>
      <c r="DA125" s="274" t="s">
        <v>268</v>
      </c>
      <c r="DB125" s="274" t="s">
        <v>268</v>
      </c>
      <c r="DC125" s="274" t="s">
        <v>268</v>
      </c>
      <c r="DD125" s="274" t="s">
        <v>268</v>
      </c>
      <c r="DE125" s="274" t="s">
        <v>268</v>
      </c>
      <c r="DF125" s="274" t="s">
        <v>268</v>
      </c>
      <c r="DG125" s="299">
        <f>IFERROR(IF(CA125="D",IF(CK125="A dispo.",CD125*VLOOKUP('DATI INPUT'!$F$27,TARIFFE_UD,2,FALSE),CD125*VLOOKUP(CK125,TARIFFE_UD,2,FALSE)),CD125*VLOOKUP(CB125-100,TARIFFE_UND,2,FALSE)),0)</f>
        <v>27.718263957400271</v>
      </c>
      <c r="DH125" s="299">
        <f>IFERROR(IF(CA125="D",IF(CK125="A dispo.",CF125*VLOOKUP('DATI INPUT'!$F$27,TARIFFE_UD,3,FALSE),CF125*VLOOKUP(CK125,TARIFFE_UD,3,FALSE)),CF125*VLOOKUP(CB125-100,TARIFFE_UND,3,FALSE)),0)</f>
        <v>60.367780403072892</v>
      </c>
    </row>
    <row r="126" spans="1:112" hidden="1" x14ac:dyDescent="0.25">
      <c r="A126" s="274" t="s">
        <v>2618</v>
      </c>
      <c r="B126" s="274" t="s">
        <v>1759</v>
      </c>
      <c r="C126" s="274" t="s">
        <v>2619</v>
      </c>
      <c r="D126" s="274" t="s">
        <v>2620</v>
      </c>
      <c r="E126" s="274" t="s">
        <v>268</v>
      </c>
      <c r="F126" s="274" t="s">
        <v>156</v>
      </c>
      <c r="G126" s="274" t="s">
        <v>2621</v>
      </c>
      <c r="H126" s="274" t="s">
        <v>1137</v>
      </c>
      <c r="I126" s="274" t="s">
        <v>2622</v>
      </c>
      <c r="J126" s="274" t="s">
        <v>274</v>
      </c>
      <c r="K126" s="274" t="s">
        <v>2623</v>
      </c>
      <c r="L126" s="274" t="s">
        <v>960</v>
      </c>
      <c r="M126" s="274" t="s">
        <v>2153</v>
      </c>
      <c r="N126" s="274" t="s">
        <v>984</v>
      </c>
      <c r="O126" s="274" t="s">
        <v>873</v>
      </c>
      <c r="P126" s="274" t="s">
        <v>1754</v>
      </c>
      <c r="Q126" s="274" t="s">
        <v>269</v>
      </c>
      <c r="R126" s="274" t="s">
        <v>268</v>
      </c>
      <c r="S126" s="274" t="s">
        <v>268</v>
      </c>
      <c r="T126" s="274" t="s">
        <v>268</v>
      </c>
      <c r="U126" s="274" t="s">
        <v>268</v>
      </c>
      <c r="V126" s="274" t="s">
        <v>268</v>
      </c>
      <c r="W126" s="274" t="s">
        <v>2153</v>
      </c>
      <c r="X126" s="274" t="s">
        <v>1754</v>
      </c>
      <c r="Y126" s="274" t="s">
        <v>269</v>
      </c>
      <c r="Z126" s="274" t="s">
        <v>268</v>
      </c>
      <c r="AA126" s="274" t="s">
        <v>268</v>
      </c>
      <c r="AB126" s="274" t="s">
        <v>268</v>
      </c>
      <c r="AC126" s="274" t="s">
        <v>268</v>
      </c>
      <c r="AD126" s="274" t="s">
        <v>268</v>
      </c>
      <c r="AE126" s="274" t="s">
        <v>287</v>
      </c>
      <c r="AF126" s="274" t="s">
        <v>1811</v>
      </c>
      <c r="AG126" s="274" t="s">
        <v>875</v>
      </c>
      <c r="AH126" s="274" t="s">
        <v>2154</v>
      </c>
      <c r="AI126" s="274" t="s">
        <v>818</v>
      </c>
      <c r="AJ126" s="274" t="s">
        <v>268</v>
      </c>
      <c r="AK126" s="274" t="s">
        <v>382</v>
      </c>
      <c r="AL126" s="274" t="s">
        <v>268</v>
      </c>
      <c r="AM126" s="274" t="s">
        <v>288</v>
      </c>
      <c r="AN126" s="274" t="s">
        <v>268</v>
      </c>
      <c r="AO126" s="274" t="s">
        <v>268</v>
      </c>
      <c r="AP126" s="274" t="s">
        <v>268</v>
      </c>
      <c r="AQ126" s="274" t="s">
        <v>268</v>
      </c>
      <c r="AR126" s="274" t="s">
        <v>268</v>
      </c>
      <c r="AS126" s="274" t="s">
        <v>268</v>
      </c>
      <c r="AT126" s="274" t="s">
        <v>268</v>
      </c>
      <c r="AU126" s="274" t="s">
        <v>268</v>
      </c>
      <c r="AV126" s="274" t="s">
        <v>268</v>
      </c>
      <c r="AW126" s="274" t="s">
        <v>268</v>
      </c>
      <c r="AX126" s="274" t="s">
        <v>268</v>
      </c>
      <c r="AY126" s="274" t="s">
        <v>268</v>
      </c>
      <c r="AZ126" s="274" t="s">
        <v>268</v>
      </c>
      <c r="BA126" s="274" t="s">
        <v>268</v>
      </c>
      <c r="BB126" s="274" t="s">
        <v>268</v>
      </c>
      <c r="BC126" s="274" t="s">
        <v>268</v>
      </c>
      <c r="BD126" s="274" t="s">
        <v>268</v>
      </c>
      <c r="BE126" s="274" t="s">
        <v>268</v>
      </c>
      <c r="BF126" s="274" t="s">
        <v>268</v>
      </c>
      <c r="BG126" s="274" t="s">
        <v>268</v>
      </c>
      <c r="BH126" s="274" t="s">
        <v>268</v>
      </c>
      <c r="BI126" s="274" t="s">
        <v>268</v>
      </c>
      <c r="BJ126" s="274" t="s">
        <v>268</v>
      </c>
      <c r="BK126" s="274" t="s">
        <v>268</v>
      </c>
      <c r="BL126" s="274" t="s">
        <v>268</v>
      </c>
      <c r="BM126" s="274" t="s">
        <v>268</v>
      </c>
      <c r="BN126" s="274" t="s">
        <v>268</v>
      </c>
      <c r="BO126" s="274" t="s">
        <v>268</v>
      </c>
      <c r="BP126" s="274" t="s">
        <v>268</v>
      </c>
      <c r="BQ126" s="274" t="s">
        <v>268</v>
      </c>
      <c r="BR126" s="274" t="s">
        <v>268</v>
      </c>
      <c r="BS126" s="274" t="s">
        <v>268</v>
      </c>
      <c r="BT126" s="274" t="s">
        <v>268</v>
      </c>
      <c r="BU126" s="274" t="s">
        <v>268</v>
      </c>
      <c r="BV126" s="274" t="s">
        <v>268</v>
      </c>
      <c r="BW126" s="274" t="s">
        <v>268</v>
      </c>
      <c r="BX126" s="274" t="s">
        <v>268</v>
      </c>
      <c r="BY126" s="295" t="s">
        <v>268</v>
      </c>
      <c r="BZ126" s="295">
        <v>30</v>
      </c>
      <c r="CA126" s="298" t="s">
        <v>268</v>
      </c>
      <c r="CB126" s="298" t="s">
        <v>268</v>
      </c>
      <c r="CC126" s="284">
        <f t="shared" si="6"/>
        <v>0</v>
      </c>
      <c r="CD126" s="295">
        <f t="shared" si="7"/>
        <v>0</v>
      </c>
      <c r="CE126" s="284">
        <f t="shared" si="8"/>
        <v>0</v>
      </c>
      <c r="CF126" s="295">
        <f t="shared" si="9"/>
        <v>0</v>
      </c>
      <c r="CG126" s="274" t="s">
        <v>268</v>
      </c>
      <c r="CH126" s="274" t="s">
        <v>268</v>
      </c>
      <c r="CI126" s="274" t="s">
        <v>268</v>
      </c>
      <c r="CJ126" s="298" t="s">
        <v>268</v>
      </c>
      <c r="CK126" s="298" t="s">
        <v>736</v>
      </c>
      <c r="CL126" s="274" t="s">
        <v>268</v>
      </c>
      <c r="CM126" s="274" t="s">
        <v>268</v>
      </c>
      <c r="CN126" s="274" t="s">
        <v>268</v>
      </c>
      <c r="CO126" s="274" t="s">
        <v>268</v>
      </c>
      <c r="CP126" s="274" t="s">
        <v>268</v>
      </c>
      <c r="CQ126" s="274" t="s">
        <v>268</v>
      </c>
      <c r="CR126" s="274" t="s">
        <v>877</v>
      </c>
      <c r="CS126" s="274" t="s">
        <v>268</v>
      </c>
      <c r="CT126" s="274" t="s">
        <v>268</v>
      </c>
      <c r="CU126" s="274" t="s">
        <v>268</v>
      </c>
      <c r="CV126" s="367">
        <v>0</v>
      </c>
      <c r="CW126" s="274" t="s">
        <v>268</v>
      </c>
      <c r="CX126" s="274" t="s">
        <v>268</v>
      </c>
      <c r="CY126" s="274" t="s">
        <v>836</v>
      </c>
      <c r="CZ126" s="274" t="s">
        <v>837</v>
      </c>
      <c r="DA126" s="274" t="s">
        <v>268</v>
      </c>
      <c r="DB126" s="274" t="s">
        <v>268</v>
      </c>
      <c r="DC126" s="274" t="s">
        <v>268</v>
      </c>
      <c r="DD126" s="274" t="s">
        <v>268</v>
      </c>
      <c r="DE126" s="274" t="s">
        <v>268</v>
      </c>
      <c r="DF126" s="274" t="s">
        <v>268</v>
      </c>
      <c r="DG126" s="299">
        <f>IFERROR(IF(CA126="D",IF(CK126="A dispo.",CD126*VLOOKUP('DATI INPUT'!$F$27,TARIFFE_UD,2,FALSE),CD126*VLOOKUP(CK126,TARIFFE_UD,2,FALSE)),CD126*VLOOKUP(CB126-100,TARIFFE_UND,2,FALSE)),0)</f>
        <v>0</v>
      </c>
      <c r="DH126" s="299">
        <f>IFERROR(IF(CA126="D",IF(CK126="A dispo.",CF126*VLOOKUP('DATI INPUT'!$F$27,TARIFFE_UD,3,FALSE),CF126*VLOOKUP(CK126,TARIFFE_UD,3,FALSE)),CF126*VLOOKUP(CB126-100,TARIFFE_UND,3,FALSE)),0)</f>
        <v>0</v>
      </c>
    </row>
    <row r="127" spans="1:112" x14ac:dyDescent="0.25">
      <c r="A127" s="274" t="s">
        <v>2624</v>
      </c>
      <c r="B127" s="274" t="s">
        <v>944</v>
      </c>
      <c r="C127" s="274" t="s">
        <v>2625</v>
      </c>
      <c r="D127" s="274" t="s">
        <v>2626</v>
      </c>
      <c r="E127" s="274" t="s">
        <v>268</v>
      </c>
      <c r="F127" s="274" t="s">
        <v>156</v>
      </c>
      <c r="G127" s="274" t="s">
        <v>2627</v>
      </c>
      <c r="H127" s="274" t="s">
        <v>2628</v>
      </c>
      <c r="I127" s="274" t="s">
        <v>365</v>
      </c>
      <c r="J127" s="274" t="s">
        <v>274</v>
      </c>
      <c r="K127" s="274" t="s">
        <v>2629</v>
      </c>
      <c r="L127" s="274" t="s">
        <v>960</v>
      </c>
      <c r="M127" s="274" t="s">
        <v>2630</v>
      </c>
      <c r="N127" s="274" t="s">
        <v>984</v>
      </c>
      <c r="O127" s="274" t="s">
        <v>873</v>
      </c>
      <c r="P127" s="274" t="s">
        <v>2560</v>
      </c>
      <c r="Q127" s="274" t="s">
        <v>276</v>
      </c>
      <c r="R127" s="274" t="s">
        <v>154</v>
      </c>
      <c r="S127" s="274" t="s">
        <v>268</v>
      </c>
      <c r="T127" s="274" t="s">
        <v>268</v>
      </c>
      <c r="U127" s="274" t="s">
        <v>268</v>
      </c>
      <c r="V127" s="274" t="s">
        <v>268</v>
      </c>
      <c r="W127" s="274" t="s">
        <v>2630</v>
      </c>
      <c r="X127" s="274" t="s">
        <v>2560</v>
      </c>
      <c r="Y127" s="274" t="s">
        <v>276</v>
      </c>
      <c r="Z127" s="274" t="s">
        <v>154</v>
      </c>
      <c r="AA127" s="274" t="s">
        <v>268</v>
      </c>
      <c r="AB127" s="274" t="s">
        <v>268</v>
      </c>
      <c r="AC127" s="274" t="s">
        <v>268</v>
      </c>
      <c r="AD127" s="274" t="s">
        <v>268</v>
      </c>
      <c r="AE127" s="274" t="s">
        <v>287</v>
      </c>
      <c r="AF127" s="274" t="s">
        <v>1811</v>
      </c>
      <c r="AG127" s="274" t="s">
        <v>875</v>
      </c>
      <c r="AH127" s="274" t="s">
        <v>2154</v>
      </c>
      <c r="AI127" s="274" t="s">
        <v>795</v>
      </c>
      <c r="AJ127" s="274" t="s">
        <v>268</v>
      </c>
      <c r="AK127" s="274" t="s">
        <v>377</v>
      </c>
      <c r="AL127" s="274" t="s">
        <v>268</v>
      </c>
      <c r="AM127" s="274" t="s">
        <v>288</v>
      </c>
      <c r="AN127" s="274" t="s">
        <v>268</v>
      </c>
      <c r="AO127" s="274" t="s">
        <v>268</v>
      </c>
      <c r="AP127" s="274" t="s">
        <v>268</v>
      </c>
      <c r="AQ127" s="274" t="s">
        <v>268</v>
      </c>
      <c r="AR127" s="274" t="s">
        <v>268</v>
      </c>
      <c r="AS127" s="274" t="s">
        <v>268</v>
      </c>
      <c r="AT127" s="274" t="s">
        <v>268</v>
      </c>
      <c r="AU127" s="274" t="s">
        <v>268</v>
      </c>
      <c r="AV127" s="274" t="s">
        <v>268</v>
      </c>
      <c r="AW127" s="274" t="s">
        <v>268</v>
      </c>
      <c r="AX127" s="274" t="s">
        <v>268</v>
      </c>
      <c r="AY127" s="274" t="s">
        <v>268</v>
      </c>
      <c r="AZ127" s="274" t="s">
        <v>268</v>
      </c>
      <c r="BA127" s="274" t="s">
        <v>268</v>
      </c>
      <c r="BB127" s="274" t="s">
        <v>268</v>
      </c>
      <c r="BC127" s="274" t="s">
        <v>268</v>
      </c>
      <c r="BD127" s="274" t="s">
        <v>268</v>
      </c>
      <c r="BE127" s="274" t="s">
        <v>268</v>
      </c>
      <c r="BF127" s="274" t="s">
        <v>268</v>
      </c>
      <c r="BG127" s="274" t="s">
        <v>268</v>
      </c>
      <c r="BH127" s="274" t="s">
        <v>268</v>
      </c>
      <c r="BI127" s="274" t="s">
        <v>268</v>
      </c>
      <c r="BJ127" s="274" t="s">
        <v>268</v>
      </c>
      <c r="BK127" s="274" t="s">
        <v>268</v>
      </c>
      <c r="BL127" s="274" t="s">
        <v>268</v>
      </c>
      <c r="BM127" s="274" t="s">
        <v>268</v>
      </c>
      <c r="BN127" s="274" t="s">
        <v>268</v>
      </c>
      <c r="BO127" s="274" t="s">
        <v>268</v>
      </c>
      <c r="BP127" s="274" t="s">
        <v>268</v>
      </c>
      <c r="BQ127" s="274" t="s">
        <v>268</v>
      </c>
      <c r="BR127" s="274" t="s">
        <v>268</v>
      </c>
      <c r="BS127" s="274" t="s">
        <v>268</v>
      </c>
      <c r="BT127" s="274" t="s">
        <v>268</v>
      </c>
      <c r="BU127" s="274" t="s">
        <v>268</v>
      </c>
      <c r="BV127" s="274" t="s">
        <v>268</v>
      </c>
      <c r="BW127" s="274" t="s">
        <v>268</v>
      </c>
      <c r="BX127" s="274" t="s">
        <v>268</v>
      </c>
      <c r="BY127" s="295">
        <v>82</v>
      </c>
      <c r="BZ127" s="295">
        <v>82</v>
      </c>
      <c r="CA127" s="298" t="s">
        <v>142</v>
      </c>
      <c r="CB127" s="297">
        <v>122</v>
      </c>
      <c r="CC127" s="284">
        <f t="shared" si="6"/>
        <v>0</v>
      </c>
      <c r="CD127" s="295">
        <f t="shared" si="7"/>
        <v>82</v>
      </c>
      <c r="CE127" s="284">
        <f t="shared" si="8"/>
        <v>0</v>
      </c>
      <c r="CF127" s="295">
        <f t="shared" si="9"/>
        <v>1</v>
      </c>
      <c r="CG127" s="274" t="s">
        <v>876</v>
      </c>
      <c r="CH127" s="274" t="s">
        <v>268</v>
      </c>
      <c r="CI127" s="274" t="s">
        <v>268</v>
      </c>
      <c r="CJ127" s="298" t="s">
        <v>271</v>
      </c>
      <c r="CK127" s="297">
        <v>1</v>
      </c>
      <c r="CL127" s="274" t="s">
        <v>268</v>
      </c>
      <c r="CM127" s="274" t="s">
        <v>268</v>
      </c>
      <c r="CN127" s="274" t="s">
        <v>268</v>
      </c>
      <c r="CO127" s="274" t="s">
        <v>268</v>
      </c>
      <c r="CP127" s="274" t="s">
        <v>268</v>
      </c>
      <c r="CQ127" s="274" t="s">
        <v>268</v>
      </c>
      <c r="CR127" s="274" t="s">
        <v>877</v>
      </c>
      <c r="CS127" s="274">
        <v>48.44</v>
      </c>
      <c r="CT127" s="274" t="s">
        <v>268</v>
      </c>
      <c r="CU127" s="274">
        <v>48.44</v>
      </c>
      <c r="CV127" s="274">
        <v>365</v>
      </c>
      <c r="CW127" s="274" t="s">
        <v>878</v>
      </c>
      <c r="CX127" s="274" t="s">
        <v>835</v>
      </c>
      <c r="CY127" s="274" t="s">
        <v>836</v>
      </c>
      <c r="CZ127" s="274" t="s">
        <v>837</v>
      </c>
      <c r="DA127" s="274" t="s">
        <v>268</v>
      </c>
      <c r="DB127" s="274" t="s">
        <v>268</v>
      </c>
      <c r="DC127" s="274" t="s">
        <v>268</v>
      </c>
      <c r="DD127" s="274" t="s">
        <v>268</v>
      </c>
      <c r="DE127" s="274" t="s">
        <v>268</v>
      </c>
      <c r="DF127" s="274" t="s">
        <v>268</v>
      </c>
      <c r="DG127" s="299">
        <f>IFERROR(IF(CA127="D",IF(CK127="A dispo.",CD127*VLOOKUP('DATI INPUT'!$F$27,TARIFFE_UD,2,FALSE),CD127*VLOOKUP(CK127,TARIFFE_UD,2,FALSE)),CD127*VLOOKUP(CB127-100,TARIFFE_UND,2,FALSE)),0)</f>
        <v>50.508836544596058</v>
      </c>
      <c r="DH127" s="299">
        <f>IFERROR(IF(CA127="D",IF(CK127="A dispo.",CF127*VLOOKUP('DATI INPUT'!$F$27,TARIFFE_UD,3,FALSE),CF127*VLOOKUP(CK127,TARIFFE_UD,3,FALSE)),CF127*VLOOKUP(CB127-100,TARIFFE_UND,3,FALSE)),0)</f>
        <v>15.164853048114928</v>
      </c>
    </row>
    <row r="128" spans="1:112" x14ac:dyDescent="0.25">
      <c r="A128" s="274" t="s">
        <v>2631</v>
      </c>
      <c r="B128" s="274" t="s">
        <v>944</v>
      </c>
      <c r="C128" s="274" t="s">
        <v>2632</v>
      </c>
      <c r="D128" s="274" t="s">
        <v>2626</v>
      </c>
      <c r="E128" s="274" t="s">
        <v>268</v>
      </c>
      <c r="F128" s="274" t="s">
        <v>156</v>
      </c>
      <c r="G128" s="274" t="s">
        <v>2627</v>
      </c>
      <c r="H128" s="274" t="s">
        <v>2628</v>
      </c>
      <c r="I128" s="274" t="s">
        <v>365</v>
      </c>
      <c r="J128" s="274" t="s">
        <v>274</v>
      </c>
      <c r="K128" s="274" t="s">
        <v>2629</v>
      </c>
      <c r="L128" s="274" t="s">
        <v>960</v>
      </c>
      <c r="M128" s="274" t="s">
        <v>2630</v>
      </c>
      <c r="N128" s="274" t="s">
        <v>984</v>
      </c>
      <c r="O128" s="274" t="s">
        <v>873</v>
      </c>
      <c r="P128" s="274" t="s">
        <v>2560</v>
      </c>
      <c r="Q128" s="274" t="s">
        <v>276</v>
      </c>
      <c r="R128" s="274" t="s">
        <v>154</v>
      </c>
      <c r="S128" s="274" t="s">
        <v>268</v>
      </c>
      <c r="T128" s="274" t="s">
        <v>268</v>
      </c>
      <c r="U128" s="274" t="s">
        <v>268</v>
      </c>
      <c r="V128" s="274" t="s">
        <v>268</v>
      </c>
      <c r="W128" s="274" t="s">
        <v>2633</v>
      </c>
      <c r="X128" s="274" t="s">
        <v>2560</v>
      </c>
      <c r="Y128" s="274" t="s">
        <v>315</v>
      </c>
      <c r="Z128" s="274" t="s">
        <v>268</v>
      </c>
      <c r="AA128" s="274" t="s">
        <v>268</v>
      </c>
      <c r="AB128" s="274" t="s">
        <v>268</v>
      </c>
      <c r="AC128" s="274" t="s">
        <v>268</v>
      </c>
      <c r="AD128" s="274" t="s">
        <v>268</v>
      </c>
      <c r="AE128" s="274" t="s">
        <v>287</v>
      </c>
      <c r="AF128" s="274" t="s">
        <v>1811</v>
      </c>
      <c r="AG128" s="274" t="s">
        <v>875</v>
      </c>
      <c r="AH128" s="274" t="s">
        <v>2154</v>
      </c>
      <c r="AI128" s="274" t="s">
        <v>2634</v>
      </c>
      <c r="AJ128" s="274" t="s">
        <v>268</v>
      </c>
      <c r="AK128" s="274" t="s">
        <v>377</v>
      </c>
      <c r="AL128" s="274" t="s">
        <v>268</v>
      </c>
      <c r="AM128" s="274" t="s">
        <v>405</v>
      </c>
      <c r="AN128" s="274" t="s">
        <v>268</v>
      </c>
      <c r="AO128" s="274" t="s">
        <v>268</v>
      </c>
      <c r="AP128" s="274" t="s">
        <v>268</v>
      </c>
      <c r="AQ128" s="274" t="s">
        <v>268</v>
      </c>
      <c r="AR128" s="274" t="s">
        <v>268</v>
      </c>
      <c r="AS128" s="274" t="s">
        <v>268</v>
      </c>
      <c r="AT128" s="274" t="s">
        <v>268</v>
      </c>
      <c r="AU128" s="274" t="s">
        <v>268</v>
      </c>
      <c r="AV128" s="274" t="s">
        <v>268</v>
      </c>
      <c r="AW128" s="274" t="s">
        <v>268</v>
      </c>
      <c r="AX128" s="274" t="s">
        <v>268</v>
      </c>
      <c r="AY128" s="274" t="s">
        <v>268</v>
      </c>
      <c r="AZ128" s="274" t="s">
        <v>268</v>
      </c>
      <c r="BA128" s="274" t="s">
        <v>268</v>
      </c>
      <c r="BB128" s="274" t="s">
        <v>268</v>
      </c>
      <c r="BC128" s="274" t="s">
        <v>268</v>
      </c>
      <c r="BD128" s="274" t="s">
        <v>268</v>
      </c>
      <c r="BE128" s="274" t="s">
        <v>268</v>
      </c>
      <c r="BF128" s="274" t="s">
        <v>268</v>
      </c>
      <c r="BG128" s="274" t="s">
        <v>268</v>
      </c>
      <c r="BH128" s="274" t="s">
        <v>268</v>
      </c>
      <c r="BI128" s="274" t="s">
        <v>268</v>
      </c>
      <c r="BJ128" s="274" t="s">
        <v>268</v>
      </c>
      <c r="BK128" s="274" t="s">
        <v>268</v>
      </c>
      <c r="BL128" s="274" t="s">
        <v>268</v>
      </c>
      <c r="BM128" s="274" t="s">
        <v>268</v>
      </c>
      <c r="BN128" s="274" t="s">
        <v>268</v>
      </c>
      <c r="BO128" s="274" t="s">
        <v>268</v>
      </c>
      <c r="BP128" s="274" t="s">
        <v>268</v>
      </c>
      <c r="BQ128" s="274" t="s">
        <v>268</v>
      </c>
      <c r="BR128" s="274" t="s">
        <v>268</v>
      </c>
      <c r="BS128" s="274" t="s">
        <v>268</v>
      </c>
      <c r="BT128" s="274" t="s">
        <v>268</v>
      </c>
      <c r="BU128" s="274" t="s">
        <v>268</v>
      </c>
      <c r="BV128" s="274" t="s">
        <v>268</v>
      </c>
      <c r="BW128" s="274" t="s">
        <v>268</v>
      </c>
      <c r="BX128" s="274" t="s">
        <v>268</v>
      </c>
      <c r="BY128" s="295">
        <v>60.2</v>
      </c>
      <c r="BZ128" s="295">
        <v>60.2</v>
      </c>
      <c r="CA128" s="298" t="s">
        <v>142</v>
      </c>
      <c r="CB128" s="297">
        <v>122</v>
      </c>
      <c r="CC128" s="284">
        <f t="shared" si="6"/>
        <v>0</v>
      </c>
      <c r="CD128" s="295">
        <f t="shared" si="7"/>
        <v>60.2</v>
      </c>
      <c r="CE128" s="284">
        <f t="shared" si="8"/>
        <v>0</v>
      </c>
      <c r="CF128" s="295">
        <f t="shared" si="9"/>
        <v>1</v>
      </c>
      <c r="CG128" s="274" t="s">
        <v>876</v>
      </c>
      <c r="CH128" s="274" t="s">
        <v>268</v>
      </c>
      <c r="CI128" s="274" t="s">
        <v>268</v>
      </c>
      <c r="CJ128" s="298" t="s">
        <v>271</v>
      </c>
      <c r="CK128" s="297">
        <v>1</v>
      </c>
      <c r="CL128" s="274" t="s">
        <v>268</v>
      </c>
      <c r="CM128" s="274" t="s">
        <v>268</v>
      </c>
      <c r="CN128" s="274" t="s">
        <v>268</v>
      </c>
      <c r="CO128" s="274" t="s">
        <v>268</v>
      </c>
      <c r="CP128" s="274" t="s">
        <v>268</v>
      </c>
      <c r="CQ128" s="274" t="s">
        <v>268</v>
      </c>
      <c r="CR128" s="274" t="s">
        <v>877</v>
      </c>
      <c r="CS128" s="274">
        <v>40.159999999999997</v>
      </c>
      <c r="CT128" s="274" t="s">
        <v>268</v>
      </c>
      <c r="CU128" s="274">
        <v>40.159999999999997</v>
      </c>
      <c r="CV128" s="274">
        <v>365</v>
      </c>
      <c r="CW128" s="274" t="s">
        <v>878</v>
      </c>
      <c r="CX128" s="274" t="s">
        <v>835</v>
      </c>
      <c r="CY128" s="274" t="s">
        <v>836</v>
      </c>
      <c r="CZ128" s="274" t="s">
        <v>837</v>
      </c>
      <c r="DA128" s="274" t="s">
        <v>268</v>
      </c>
      <c r="DB128" s="274" t="s">
        <v>268</v>
      </c>
      <c r="DC128" s="274" t="s">
        <v>268</v>
      </c>
      <c r="DD128" s="274" t="s">
        <v>268</v>
      </c>
      <c r="DE128" s="274" t="s">
        <v>268</v>
      </c>
      <c r="DF128" s="274" t="s">
        <v>268</v>
      </c>
      <c r="DG128" s="299">
        <f>IFERROR(IF(CA128="D",IF(CK128="A dispo.",CD128*VLOOKUP('DATI INPUT'!$F$27,TARIFFE_UD,2,FALSE),CD128*VLOOKUP(CK128,TARIFFE_UD,2,FALSE)),CD128*VLOOKUP(CB128-100,TARIFFE_UND,2,FALSE)),0)</f>
        <v>37.080877560788814</v>
      </c>
      <c r="DH128" s="299">
        <f>IFERROR(IF(CA128="D",IF(CK128="A dispo.",CF128*VLOOKUP('DATI INPUT'!$F$27,TARIFFE_UD,3,FALSE),CF128*VLOOKUP(CK128,TARIFFE_UD,3,FALSE)),CF128*VLOOKUP(CB128-100,TARIFFE_UND,3,FALSE)),0)</f>
        <v>15.164853048114928</v>
      </c>
    </row>
    <row r="129" spans="1:112" x14ac:dyDescent="0.25">
      <c r="A129" s="274" t="s">
        <v>2635</v>
      </c>
      <c r="B129" s="274" t="s">
        <v>944</v>
      </c>
      <c r="C129" s="274" t="s">
        <v>2636</v>
      </c>
      <c r="D129" s="274" t="s">
        <v>2626</v>
      </c>
      <c r="E129" s="274" t="s">
        <v>268</v>
      </c>
      <c r="F129" s="274" t="s">
        <v>156</v>
      </c>
      <c r="G129" s="274" t="s">
        <v>2627</v>
      </c>
      <c r="H129" s="274" t="s">
        <v>2628</v>
      </c>
      <c r="I129" s="274" t="s">
        <v>365</v>
      </c>
      <c r="J129" s="274" t="s">
        <v>274</v>
      </c>
      <c r="K129" s="274" t="s">
        <v>2629</v>
      </c>
      <c r="L129" s="274" t="s">
        <v>960</v>
      </c>
      <c r="M129" s="274" t="s">
        <v>2630</v>
      </c>
      <c r="N129" s="274" t="s">
        <v>984</v>
      </c>
      <c r="O129" s="274" t="s">
        <v>873</v>
      </c>
      <c r="P129" s="274" t="s">
        <v>2560</v>
      </c>
      <c r="Q129" s="274" t="s">
        <v>276</v>
      </c>
      <c r="R129" s="274" t="s">
        <v>154</v>
      </c>
      <c r="S129" s="274" t="s">
        <v>268</v>
      </c>
      <c r="T129" s="274" t="s">
        <v>268</v>
      </c>
      <c r="U129" s="274" t="s">
        <v>268</v>
      </c>
      <c r="V129" s="274" t="s">
        <v>268</v>
      </c>
      <c r="W129" s="274" t="s">
        <v>2630</v>
      </c>
      <c r="X129" s="274" t="s">
        <v>2560</v>
      </c>
      <c r="Y129" s="274" t="s">
        <v>276</v>
      </c>
      <c r="Z129" s="274" t="s">
        <v>154</v>
      </c>
      <c r="AA129" s="274" t="s">
        <v>268</v>
      </c>
      <c r="AB129" s="274" t="s">
        <v>268</v>
      </c>
      <c r="AC129" s="274" t="s">
        <v>268</v>
      </c>
      <c r="AD129" s="274" t="s">
        <v>268</v>
      </c>
      <c r="AE129" s="274" t="s">
        <v>287</v>
      </c>
      <c r="AF129" s="274" t="s">
        <v>1811</v>
      </c>
      <c r="AG129" s="274" t="s">
        <v>875</v>
      </c>
      <c r="AH129" s="274" t="s">
        <v>2154</v>
      </c>
      <c r="AI129" s="274" t="s">
        <v>795</v>
      </c>
      <c r="AJ129" s="274" t="s">
        <v>268</v>
      </c>
      <c r="AK129" s="274" t="s">
        <v>366</v>
      </c>
      <c r="AL129" s="274" t="s">
        <v>268</v>
      </c>
      <c r="AM129" s="274" t="s">
        <v>353</v>
      </c>
      <c r="AN129" s="274" t="s">
        <v>268</v>
      </c>
      <c r="AO129" s="274" t="s">
        <v>268</v>
      </c>
      <c r="AP129" s="274" t="s">
        <v>268</v>
      </c>
      <c r="AQ129" s="274" t="s">
        <v>268</v>
      </c>
      <c r="AR129" s="274" t="s">
        <v>268</v>
      </c>
      <c r="AS129" s="274" t="s">
        <v>268</v>
      </c>
      <c r="AT129" s="274" t="s">
        <v>268</v>
      </c>
      <c r="AU129" s="274" t="s">
        <v>268</v>
      </c>
      <c r="AV129" s="274" t="s">
        <v>268</v>
      </c>
      <c r="AW129" s="274" t="s">
        <v>268</v>
      </c>
      <c r="AX129" s="274" t="s">
        <v>268</v>
      </c>
      <c r="AY129" s="274" t="s">
        <v>268</v>
      </c>
      <c r="AZ129" s="274" t="s">
        <v>268</v>
      </c>
      <c r="BA129" s="274" t="s">
        <v>268</v>
      </c>
      <c r="BB129" s="274" t="s">
        <v>268</v>
      </c>
      <c r="BC129" s="274" t="s">
        <v>268</v>
      </c>
      <c r="BD129" s="274" t="s">
        <v>268</v>
      </c>
      <c r="BE129" s="274" t="s">
        <v>268</v>
      </c>
      <c r="BF129" s="274" t="s">
        <v>268</v>
      </c>
      <c r="BG129" s="274" t="s">
        <v>268</v>
      </c>
      <c r="BH129" s="274" t="s">
        <v>268</v>
      </c>
      <c r="BI129" s="274" t="s">
        <v>268</v>
      </c>
      <c r="BJ129" s="274" t="s">
        <v>268</v>
      </c>
      <c r="BK129" s="274" t="s">
        <v>268</v>
      </c>
      <c r="BL129" s="274" t="s">
        <v>268</v>
      </c>
      <c r="BM129" s="274" t="s">
        <v>268</v>
      </c>
      <c r="BN129" s="274" t="s">
        <v>268</v>
      </c>
      <c r="BO129" s="274" t="s">
        <v>268</v>
      </c>
      <c r="BP129" s="274" t="s">
        <v>268</v>
      </c>
      <c r="BQ129" s="274" t="s">
        <v>268</v>
      </c>
      <c r="BR129" s="274" t="s">
        <v>268</v>
      </c>
      <c r="BS129" s="274" t="s">
        <v>268</v>
      </c>
      <c r="BT129" s="274" t="s">
        <v>268</v>
      </c>
      <c r="BU129" s="274" t="s">
        <v>268</v>
      </c>
      <c r="BV129" s="274" t="s">
        <v>268</v>
      </c>
      <c r="BW129" s="274" t="s">
        <v>268</v>
      </c>
      <c r="BX129" s="274" t="s">
        <v>268</v>
      </c>
      <c r="BY129" s="295">
        <v>18</v>
      </c>
      <c r="BZ129" s="295">
        <v>18</v>
      </c>
      <c r="CA129" s="298" t="s">
        <v>142</v>
      </c>
      <c r="CB129" s="297">
        <v>123</v>
      </c>
      <c r="CC129" s="284">
        <f t="shared" si="6"/>
        <v>0</v>
      </c>
      <c r="CD129" s="295">
        <f t="shared" si="7"/>
        <v>18</v>
      </c>
      <c r="CE129" s="284">
        <f t="shared" si="8"/>
        <v>1</v>
      </c>
      <c r="CF129" s="295">
        <f t="shared" si="9"/>
        <v>0</v>
      </c>
      <c r="CG129" s="274" t="s">
        <v>1817</v>
      </c>
      <c r="CH129" s="274" t="s">
        <v>268</v>
      </c>
      <c r="CI129" s="274" t="s">
        <v>268</v>
      </c>
      <c r="CJ129" s="298" t="s">
        <v>271</v>
      </c>
      <c r="CK129" s="297">
        <v>1</v>
      </c>
      <c r="CL129" s="274" t="s">
        <v>268</v>
      </c>
      <c r="CM129" s="274" t="s">
        <v>268</v>
      </c>
      <c r="CN129" s="274" t="s">
        <v>268</v>
      </c>
      <c r="CO129" s="274" t="s">
        <v>268</v>
      </c>
      <c r="CP129" s="274" t="s">
        <v>268</v>
      </c>
      <c r="CQ129" s="274" t="s">
        <v>268</v>
      </c>
      <c r="CR129" s="274" t="s">
        <v>877</v>
      </c>
      <c r="CS129" s="274">
        <v>6.84</v>
      </c>
      <c r="CT129" s="274" t="s">
        <v>268</v>
      </c>
      <c r="CU129" s="274">
        <v>6.84</v>
      </c>
      <c r="CV129" s="274">
        <v>365</v>
      </c>
      <c r="CW129" s="274" t="s">
        <v>878</v>
      </c>
      <c r="CX129" s="274" t="s">
        <v>835</v>
      </c>
      <c r="CY129" s="274" t="s">
        <v>836</v>
      </c>
      <c r="CZ129" s="274" t="s">
        <v>837</v>
      </c>
      <c r="DA129" s="274" t="s">
        <v>268</v>
      </c>
      <c r="DB129" s="274" t="s">
        <v>268</v>
      </c>
      <c r="DC129" s="274" t="s">
        <v>268</v>
      </c>
      <c r="DD129" s="274" t="s">
        <v>268</v>
      </c>
      <c r="DE129" s="274" t="s">
        <v>268</v>
      </c>
      <c r="DF129" s="274" t="s">
        <v>268</v>
      </c>
      <c r="DG129" s="299">
        <f>IFERROR(IF(CA129="D",IF(CK129="A dispo.",CD129*VLOOKUP('DATI INPUT'!$F$27,TARIFFE_UD,2,FALSE),CD129*VLOOKUP(CK129,TARIFFE_UD,2,FALSE)),CD129*VLOOKUP(CB129-100,TARIFFE_UND,2,FALSE)),0)</f>
        <v>11.087305582960109</v>
      </c>
      <c r="DH129" s="299">
        <f>IFERROR(IF(CA129="D",IF(CK129="A dispo.",CF129*VLOOKUP('DATI INPUT'!$F$27,TARIFFE_UD,3,FALSE),CF129*VLOOKUP(CK129,TARIFFE_UD,3,FALSE)),CF129*VLOOKUP(CB129-100,TARIFFE_UND,3,FALSE)),0)</f>
        <v>0</v>
      </c>
    </row>
    <row r="130" spans="1:112" x14ac:dyDescent="0.25">
      <c r="A130" s="274" t="s">
        <v>2637</v>
      </c>
      <c r="B130" s="274" t="s">
        <v>944</v>
      </c>
      <c r="C130" s="274" t="s">
        <v>2638</v>
      </c>
      <c r="D130" s="274" t="s">
        <v>2626</v>
      </c>
      <c r="E130" s="274" t="s">
        <v>268</v>
      </c>
      <c r="F130" s="274" t="s">
        <v>156</v>
      </c>
      <c r="G130" s="274" t="s">
        <v>2627</v>
      </c>
      <c r="H130" s="274" t="s">
        <v>2628</v>
      </c>
      <c r="I130" s="274" t="s">
        <v>365</v>
      </c>
      <c r="J130" s="274" t="s">
        <v>274</v>
      </c>
      <c r="K130" s="274" t="s">
        <v>2629</v>
      </c>
      <c r="L130" s="274" t="s">
        <v>960</v>
      </c>
      <c r="M130" s="274" t="s">
        <v>2630</v>
      </c>
      <c r="N130" s="274" t="s">
        <v>984</v>
      </c>
      <c r="O130" s="274" t="s">
        <v>873</v>
      </c>
      <c r="P130" s="274" t="s">
        <v>2560</v>
      </c>
      <c r="Q130" s="274" t="s">
        <v>276</v>
      </c>
      <c r="R130" s="274" t="s">
        <v>154</v>
      </c>
      <c r="S130" s="274" t="s">
        <v>268</v>
      </c>
      <c r="T130" s="274" t="s">
        <v>268</v>
      </c>
      <c r="U130" s="274" t="s">
        <v>268</v>
      </c>
      <c r="V130" s="274" t="s">
        <v>268</v>
      </c>
      <c r="W130" s="274" t="s">
        <v>2633</v>
      </c>
      <c r="X130" s="274" t="s">
        <v>2560</v>
      </c>
      <c r="Y130" s="274" t="s">
        <v>315</v>
      </c>
      <c r="Z130" s="274" t="s">
        <v>268</v>
      </c>
      <c r="AA130" s="274" t="s">
        <v>268</v>
      </c>
      <c r="AB130" s="274" t="s">
        <v>268</v>
      </c>
      <c r="AC130" s="274" t="s">
        <v>268</v>
      </c>
      <c r="AD130" s="274" t="s">
        <v>268</v>
      </c>
      <c r="AE130" s="274" t="s">
        <v>287</v>
      </c>
      <c r="AF130" s="274" t="s">
        <v>1811</v>
      </c>
      <c r="AG130" s="274" t="s">
        <v>875</v>
      </c>
      <c r="AH130" s="274" t="s">
        <v>2154</v>
      </c>
      <c r="AI130" s="274" t="s">
        <v>902</v>
      </c>
      <c r="AJ130" s="274" t="s">
        <v>268</v>
      </c>
      <c r="AK130" s="274" t="s">
        <v>366</v>
      </c>
      <c r="AL130" s="274" t="s">
        <v>268</v>
      </c>
      <c r="AM130" s="274" t="s">
        <v>353</v>
      </c>
      <c r="AN130" s="274" t="s">
        <v>268</v>
      </c>
      <c r="AO130" s="274" t="s">
        <v>268</v>
      </c>
      <c r="AP130" s="274" t="s">
        <v>268</v>
      </c>
      <c r="AQ130" s="274" t="s">
        <v>268</v>
      </c>
      <c r="AR130" s="274" t="s">
        <v>268</v>
      </c>
      <c r="AS130" s="274" t="s">
        <v>268</v>
      </c>
      <c r="AT130" s="274" t="s">
        <v>268</v>
      </c>
      <c r="AU130" s="274" t="s">
        <v>268</v>
      </c>
      <c r="AV130" s="274" t="s">
        <v>268</v>
      </c>
      <c r="AW130" s="274" t="s">
        <v>268</v>
      </c>
      <c r="AX130" s="274" t="s">
        <v>268</v>
      </c>
      <c r="AY130" s="274" t="s">
        <v>268</v>
      </c>
      <c r="AZ130" s="274" t="s">
        <v>268</v>
      </c>
      <c r="BA130" s="274" t="s">
        <v>268</v>
      </c>
      <c r="BB130" s="274" t="s">
        <v>268</v>
      </c>
      <c r="BC130" s="274" t="s">
        <v>268</v>
      </c>
      <c r="BD130" s="274" t="s">
        <v>268</v>
      </c>
      <c r="BE130" s="274" t="s">
        <v>268</v>
      </c>
      <c r="BF130" s="274" t="s">
        <v>268</v>
      </c>
      <c r="BG130" s="274" t="s">
        <v>268</v>
      </c>
      <c r="BH130" s="274" t="s">
        <v>268</v>
      </c>
      <c r="BI130" s="274" t="s">
        <v>268</v>
      </c>
      <c r="BJ130" s="274" t="s">
        <v>268</v>
      </c>
      <c r="BK130" s="274" t="s">
        <v>268</v>
      </c>
      <c r="BL130" s="274" t="s">
        <v>268</v>
      </c>
      <c r="BM130" s="274" t="s">
        <v>268</v>
      </c>
      <c r="BN130" s="274" t="s">
        <v>268</v>
      </c>
      <c r="BO130" s="274" t="s">
        <v>268</v>
      </c>
      <c r="BP130" s="274" t="s">
        <v>268</v>
      </c>
      <c r="BQ130" s="274" t="s">
        <v>268</v>
      </c>
      <c r="BR130" s="274" t="s">
        <v>268</v>
      </c>
      <c r="BS130" s="274" t="s">
        <v>268</v>
      </c>
      <c r="BT130" s="274" t="s">
        <v>268</v>
      </c>
      <c r="BU130" s="274" t="s">
        <v>268</v>
      </c>
      <c r="BV130" s="274" t="s">
        <v>268</v>
      </c>
      <c r="BW130" s="274" t="s">
        <v>268</v>
      </c>
      <c r="BX130" s="274" t="s">
        <v>268</v>
      </c>
      <c r="BY130" s="295">
        <v>38.4</v>
      </c>
      <c r="BZ130" s="295">
        <v>38.4</v>
      </c>
      <c r="CA130" s="298" t="s">
        <v>142</v>
      </c>
      <c r="CB130" s="297">
        <v>123</v>
      </c>
      <c r="CC130" s="284">
        <f t="shared" si="6"/>
        <v>0</v>
      </c>
      <c r="CD130" s="295">
        <f t="shared" si="7"/>
        <v>38.4</v>
      </c>
      <c r="CE130" s="284">
        <f t="shared" si="8"/>
        <v>1</v>
      </c>
      <c r="CF130" s="295">
        <f t="shared" si="9"/>
        <v>0</v>
      </c>
      <c r="CG130" s="274" t="s">
        <v>1817</v>
      </c>
      <c r="CH130" s="274" t="s">
        <v>268</v>
      </c>
      <c r="CI130" s="274" t="s">
        <v>268</v>
      </c>
      <c r="CJ130" s="298" t="s">
        <v>271</v>
      </c>
      <c r="CK130" s="297">
        <v>1</v>
      </c>
      <c r="CL130" s="274" t="s">
        <v>268</v>
      </c>
      <c r="CM130" s="274" t="s">
        <v>268</v>
      </c>
      <c r="CN130" s="274" t="s">
        <v>268</v>
      </c>
      <c r="CO130" s="274" t="s">
        <v>268</v>
      </c>
      <c r="CP130" s="274" t="s">
        <v>268</v>
      </c>
      <c r="CQ130" s="274" t="s">
        <v>268</v>
      </c>
      <c r="CR130" s="274" t="s">
        <v>877</v>
      </c>
      <c r="CS130" s="274">
        <v>14.59</v>
      </c>
      <c r="CT130" s="274" t="s">
        <v>268</v>
      </c>
      <c r="CU130" s="274">
        <v>14.59</v>
      </c>
      <c r="CV130" s="274">
        <v>365</v>
      </c>
      <c r="CW130" s="274" t="s">
        <v>878</v>
      </c>
      <c r="CX130" s="274" t="s">
        <v>835</v>
      </c>
      <c r="CY130" s="274" t="s">
        <v>836</v>
      </c>
      <c r="CZ130" s="274" t="s">
        <v>837</v>
      </c>
      <c r="DA130" s="274" t="s">
        <v>268</v>
      </c>
      <c r="DB130" s="274" t="s">
        <v>268</v>
      </c>
      <c r="DC130" s="274" t="s">
        <v>268</v>
      </c>
      <c r="DD130" s="274" t="s">
        <v>268</v>
      </c>
      <c r="DE130" s="274" t="s">
        <v>268</v>
      </c>
      <c r="DF130" s="274" t="s">
        <v>268</v>
      </c>
      <c r="DG130" s="299">
        <f>IFERROR(IF(CA130="D",IF(CK130="A dispo.",CD130*VLOOKUP('DATI INPUT'!$F$27,TARIFFE_UD,2,FALSE),CD130*VLOOKUP(CK130,TARIFFE_UD,2,FALSE)),CD130*VLOOKUP(CB130-100,TARIFFE_UND,2,FALSE)),0)</f>
        <v>23.652918576981566</v>
      </c>
      <c r="DH130" s="299">
        <f>IFERROR(IF(CA130="D",IF(CK130="A dispo.",CF130*VLOOKUP('DATI INPUT'!$F$27,TARIFFE_UD,3,FALSE),CF130*VLOOKUP(CK130,TARIFFE_UD,3,FALSE)),CF130*VLOOKUP(CB130-100,TARIFFE_UND,3,FALSE)),0)</f>
        <v>0</v>
      </c>
    </row>
    <row r="131" spans="1:112" x14ac:dyDescent="0.25">
      <c r="A131" s="274" t="s">
        <v>2639</v>
      </c>
      <c r="B131" s="274" t="s">
        <v>944</v>
      </c>
      <c r="C131" s="274" t="s">
        <v>2640</v>
      </c>
      <c r="D131" s="274" t="s">
        <v>2626</v>
      </c>
      <c r="E131" s="274" t="s">
        <v>268</v>
      </c>
      <c r="F131" s="274" t="s">
        <v>156</v>
      </c>
      <c r="G131" s="274" t="s">
        <v>2627</v>
      </c>
      <c r="H131" s="274" t="s">
        <v>2628</v>
      </c>
      <c r="I131" s="274" t="s">
        <v>365</v>
      </c>
      <c r="J131" s="274" t="s">
        <v>274</v>
      </c>
      <c r="K131" s="274" t="s">
        <v>2629</v>
      </c>
      <c r="L131" s="274" t="s">
        <v>960</v>
      </c>
      <c r="M131" s="274" t="s">
        <v>2630</v>
      </c>
      <c r="N131" s="274" t="s">
        <v>984</v>
      </c>
      <c r="O131" s="274" t="s">
        <v>873</v>
      </c>
      <c r="P131" s="274" t="s">
        <v>2560</v>
      </c>
      <c r="Q131" s="274" t="s">
        <v>276</v>
      </c>
      <c r="R131" s="274" t="s">
        <v>154</v>
      </c>
      <c r="S131" s="274" t="s">
        <v>268</v>
      </c>
      <c r="T131" s="274" t="s">
        <v>268</v>
      </c>
      <c r="U131" s="274" t="s">
        <v>268</v>
      </c>
      <c r="V131" s="274" t="s">
        <v>268</v>
      </c>
      <c r="W131" s="274" t="s">
        <v>2633</v>
      </c>
      <c r="X131" s="274" t="s">
        <v>2560</v>
      </c>
      <c r="Y131" s="274" t="s">
        <v>315</v>
      </c>
      <c r="Z131" s="274" t="s">
        <v>268</v>
      </c>
      <c r="AA131" s="274" t="s">
        <v>268</v>
      </c>
      <c r="AB131" s="274" t="s">
        <v>268</v>
      </c>
      <c r="AC131" s="274" t="s">
        <v>268</v>
      </c>
      <c r="AD131" s="274" t="s">
        <v>268</v>
      </c>
      <c r="AE131" s="274" t="s">
        <v>287</v>
      </c>
      <c r="AF131" s="274" t="s">
        <v>1811</v>
      </c>
      <c r="AG131" s="274" t="s">
        <v>875</v>
      </c>
      <c r="AH131" s="274" t="s">
        <v>2154</v>
      </c>
      <c r="AI131" s="274" t="s">
        <v>795</v>
      </c>
      <c r="AJ131" s="274" t="s">
        <v>268</v>
      </c>
      <c r="AK131" s="274" t="s">
        <v>366</v>
      </c>
      <c r="AL131" s="274" t="s">
        <v>268</v>
      </c>
      <c r="AM131" s="274" t="s">
        <v>353</v>
      </c>
      <c r="AN131" s="274" t="s">
        <v>268</v>
      </c>
      <c r="AO131" s="274" t="s">
        <v>268</v>
      </c>
      <c r="AP131" s="274" t="s">
        <v>268</v>
      </c>
      <c r="AQ131" s="274" t="s">
        <v>268</v>
      </c>
      <c r="AR131" s="274" t="s">
        <v>268</v>
      </c>
      <c r="AS131" s="274" t="s">
        <v>268</v>
      </c>
      <c r="AT131" s="274" t="s">
        <v>268</v>
      </c>
      <c r="AU131" s="274" t="s">
        <v>268</v>
      </c>
      <c r="AV131" s="274" t="s">
        <v>268</v>
      </c>
      <c r="AW131" s="274" t="s">
        <v>268</v>
      </c>
      <c r="AX131" s="274" t="s">
        <v>268</v>
      </c>
      <c r="AY131" s="274" t="s">
        <v>268</v>
      </c>
      <c r="AZ131" s="274" t="s">
        <v>268</v>
      </c>
      <c r="BA131" s="274" t="s">
        <v>268</v>
      </c>
      <c r="BB131" s="274" t="s">
        <v>268</v>
      </c>
      <c r="BC131" s="274" t="s">
        <v>268</v>
      </c>
      <c r="BD131" s="274" t="s">
        <v>268</v>
      </c>
      <c r="BE131" s="274" t="s">
        <v>268</v>
      </c>
      <c r="BF131" s="274" t="s">
        <v>268</v>
      </c>
      <c r="BG131" s="274" t="s">
        <v>268</v>
      </c>
      <c r="BH131" s="274" t="s">
        <v>268</v>
      </c>
      <c r="BI131" s="274" t="s">
        <v>268</v>
      </c>
      <c r="BJ131" s="274" t="s">
        <v>268</v>
      </c>
      <c r="BK131" s="274" t="s">
        <v>268</v>
      </c>
      <c r="BL131" s="274" t="s">
        <v>268</v>
      </c>
      <c r="BM131" s="274" t="s">
        <v>268</v>
      </c>
      <c r="BN131" s="274" t="s">
        <v>268</v>
      </c>
      <c r="BO131" s="274" t="s">
        <v>268</v>
      </c>
      <c r="BP131" s="274" t="s">
        <v>268</v>
      </c>
      <c r="BQ131" s="274" t="s">
        <v>268</v>
      </c>
      <c r="BR131" s="274" t="s">
        <v>268</v>
      </c>
      <c r="BS131" s="274" t="s">
        <v>268</v>
      </c>
      <c r="BT131" s="274" t="s">
        <v>268</v>
      </c>
      <c r="BU131" s="274" t="s">
        <v>268</v>
      </c>
      <c r="BV131" s="274" t="s">
        <v>268</v>
      </c>
      <c r="BW131" s="274" t="s">
        <v>268</v>
      </c>
      <c r="BX131" s="274" t="s">
        <v>268</v>
      </c>
      <c r="BY131" s="295">
        <v>20</v>
      </c>
      <c r="BZ131" s="295">
        <v>20</v>
      </c>
      <c r="CA131" s="298" t="s">
        <v>142</v>
      </c>
      <c r="CB131" s="297">
        <v>123</v>
      </c>
      <c r="CC131" s="284">
        <f t="shared" ref="CC131:CC194" si="10">IF(IFERROR(VLOOKUP(CG131,Rid_ud,2,FALSE),0)+IFERROR(VLOOKUP(CL131,rid,2,FALSE),0)+IFERROR(VLOOKUP(CM131,rid,2,FALSE),0)&gt;1,1,IFERROR(VLOOKUP(CG131,Rid_ud,2,FALSE),0)+IFERROR(VLOOKUP(CL131,rid,2,FALSE),0)+IFERROR(VLOOKUP(CM131,rid,2,FALSE),0))</f>
        <v>0</v>
      </c>
      <c r="CD131" s="295">
        <f t="shared" ref="CD131:CD194" si="11">(BZ131-(BZ131*CC131))/365*CV131</f>
        <v>20</v>
      </c>
      <c r="CE131" s="284">
        <f t="shared" ref="CE131:CE194" si="12">IF(IFERROR(VLOOKUP(CG131,Rid_ud,3,FALSE),0)+IFERROR(VLOOKUP(CL131,rid,3,FALSE),0)+IFERROR(VLOOKUP(CM131,rid,3,FALSE),0)&gt;1,1,IFERROR(VLOOKUP(CG131,Rid_ud,3,FALSE),0)+IFERROR(VLOOKUP(CL131,rid,3,FALSE),0)+IFERROR(VLOOKUP(CM131,rid,3,FALSE),0))</f>
        <v>1</v>
      </c>
      <c r="CF131" s="295">
        <f t="shared" ref="CF131:CF194" si="13">(IF(CA131="D",1-(1*CE131),BZ131-(BZ131*CE131)))/365*CV131</f>
        <v>0</v>
      </c>
      <c r="CG131" s="274" t="s">
        <v>1817</v>
      </c>
      <c r="CH131" s="274" t="s">
        <v>268</v>
      </c>
      <c r="CI131" s="274" t="s">
        <v>268</v>
      </c>
      <c r="CJ131" s="298" t="s">
        <v>271</v>
      </c>
      <c r="CK131" s="297">
        <v>1</v>
      </c>
      <c r="CL131" s="274" t="s">
        <v>268</v>
      </c>
      <c r="CM131" s="274" t="s">
        <v>268</v>
      </c>
      <c r="CN131" s="274" t="s">
        <v>268</v>
      </c>
      <c r="CO131" s="274" t="s">
        <v>268</v>
      </c>
      <c r="CP131" s="274" t="s">
        <v>268</v>
      </c>
      <c r="CQ131" s="274" t="s">
        <v>268</v>
      </c>
      <c r="CR131" s="274" t="s">
        <v>877</v>
      </c>
      <c r="CS131" s="274">
        <v>7.6</v>
      </c>
      <c r="CT131" s="274" t="s">
        <v>268</v>
      </c>
      <c r="CU131" s="274">
        <v>7.6</v>
      </c>
      <c r="CV131" s="274">
        <v>365</v>
      </c>
      <c r="CW131" s="274" t="s">
        <v>878</v>
      </c>
      <c r="CX131" s="274" t="s">
        <v>835</v>
      </c>
      <c r="CY131" s="274" t="s">
        <v>836</v>
      </c>
      <c r="CZ131" s="274" t="s">
        <v>837</v>
      </c>
      <c r="DA131" s="274" t="s">
        <v>268</v>
      </c>
      <c r="DB131" s="274" t="s">
        <v>268</v>
      </c>
      <c r="DC131" s="274" t="s">
        <v>268</v>
      </c>
      <c r="DD131" s="274" t="s">
        <v>268</v>
      </c>
      <c r="DE131" s="274" t="s">
        <v>268</v>
      </c>
      <c r="DF131" s="274" t="s">
        <v>268</v>
      </c>
      <c r="DG131" s="299">
        <f>IFERROR(IF(CA131="D",IF(CK131="A dispo.",CD131*VLOOKUP('DATI INPUT'!$F$27,TARIFFE_UD,2,FALSE),CD131*VLOOKUP(CK131,TARIFFE_UD,2,FALSE)),CD131*VLOOKUP(CB131-100,TARIFFE_UND,2,FALSE)),0)</f>
        <v>12.319228425511232</v>
      </c>
      <c r="DH131" s="299">
        <f>IFERROR(IF(CA131="D",IF(CK131="A dispo.",CF131*VLOOKUP('DATI INPUT'!$F$27,TARIFFE_UD,3,FALSE),CF131*VLOOKUP(CK131,TARIFFE_UD,3,FALSE)),CF131*VLOOKUP(CB131-100,TARIFFE_UND,3,FALSE)),0)</f>
        <v>0</v>
      </c>
    </row>
    <row r="132" spans="1:112" x14ac:dyDescent="0.25">
      <c r="A132" s="274" t="s">
        <v>2641</v>
      </c>
      <c r="B132" s="274" t="s">
        <v>944</v>
      </c>
      <c r="C132" s="274" t="s">
        <v>2642</v>
      </c>
      <c r="D132" s="274" t="s">
        <v>2626</v>
      </c>
      <c r="E132" s="274" t="s">
        <v>268</v>
      </c>
      <c r="F132" s="274" t="s">
        <v>156</v>
      </c>
      <c r="G132" s="274" t="s">
        <v>2627</v>
      </c>
      <c r="H132" s="274" t="s">
        <v>2628</v>
      </c>
      <c r="I132" s="274" t="s">
        <v>365</v>
      </c>
      <c r="J132" s="274" t="s">
        <v>274</v>
      </c>
      <c r="K132" s="274" t="s">
        <v>2629</v>
      </c>
      <c r="L132" s="274" t="s">
        <v>960</v>
      </c>
      <c r="M132" s="274" t="s">
        <v>2630</v>
      </c>
      <c r="N132" s="274" t="s">
        <v>984</v>
      </c>
      <c r="O132" s="274" t="s">
        <v>873</v>
      </c>
      <c r="P132" s="274" t="s">
        <v>2560</v>
      </c>
      <c r="Q132" s="274" t="s">
        <v>276</v>
      </c>
      <c r="R132" s="274" t="s">
        <v>154</v>
      </c>
      <c r="S132" s="274" t="s">
        <v>268</v>
      </c>
      <c r="T132" s="274" t="s">
        <v>268</v>
      </c>
      <c r="U132" s="274" t="s">
        <v>268</v>
      </c>
      <c r="V132" s="274" t="s">
        <v>268</v>
      </c>
      <c r="W132" s="274" t="s">
        <v>2630</v>
      </c>
      <c r="X132" s="274" t="s">
        <v>2560</v>
      </c>
      <c r="Y132" s="274" t="s">
        <v>276</v>
      </c>
      <c r="Z132" s="274" t="s">
        <v>154</v>
      </c>
      <c r="AA132" s="274" t="s">
        <v>268</v>
      </c>
      <c r="AB132" s="274" t="s">
        <v>268</v>
      </c>
      <c r="AC132" s="274" t="s">
        <v>268</v>
      </c>
      <c r="AD132" s="274" t="s">
        <v>268</v>
      </c>
      <c r="AE132" s="274" t="s">
        <v>287</v>
      </c>
      <c r="AF132" s="274" t="s">
        <v>1811</v>
      </c>
      <c r="AG132" s="274" t="s">
        <v>875</v>
      </c>
      <c r="AH132" s="274" t="s">
        <v>2154</v>
      </c>
      <c r="AI132" s="274" t="s">
        <v>777</v>
      </c>
      <c r="AJ132" s="274" t="s">
        <v>268</v>
      </c>
      <c r="AK132" s="274" t="s">
        <v>377</v>
      </c>
      <c r="AL132" s="274" t="s">
        <v>268</v>
      </c>
      <c r="AM132" s="274" t="s">
        <v>353</v>
      </c>
      <c r="AN132" s="274" t="s">
        <v>268</v>
      </c>
      <c r="AO132" s="274" t="s">
        <v>268</v>
      </c>
      <c r="AP132" s="274" t="s">
        <v>268</v>
      </c>
      <c r="AQ132" s="274" t="s">
        <v>268</v>
      </c>
      <c r="AR132" s="274" t="s">
        <v>268</v>
      </c>
      <c r="AS132" s="274" t="s">
        <v>268</v>
      </c>
      <c r="AT132" s="274" t="s">
        <v>268</v>
      </c>
      <c r="AU132" s="274" t="s">
        <v>268</v>
      </c>
      <c r="AV132" s="274" t="s">
        <v>268</v>
      </c>
      <c r="AW132" s="274" t="s">
        <v>268</v>
      </c>
      <c r="AX132" s="274" t="s">
        <v>268</v>
      </c>
      <c r="AY132" s="274" t="s">
        <v>268</v>
      </c>
      <c r="AZ132" s="274" t="s">
        <v>268</v>
      </c>
      <c r="BA132" s="274" t="s">
        <v>268</v>
      </c>
      <c r="BB132" s="274" t="s">
        <v>268</v>
      </c>
      <c r="BC132" s="274" t="s">
        <v>268</v>
      </c>
      <c r="BD132" s="274" t="s">
        <v>268</v>
      </c>
      <c r="BE132" s="274" t="s">
        <v>268</v>
      </c>
      <c r="BF132" s="274" t="s">
        <v>268</v>
      </c>
      <c r="BG132" s="274" t="s">
        <v>268</v>
      </c>
      <c r="BH132" s="274" t="s">
        <v>268</v>
      </c>
      <c r="BI132" s="274" t="s">
        <v>268</v>
      </c>
      <c r="BJ132" s="274" t="s">
        <v>268</v>
      </c>
      <c r="BK132" s="274" t="s">
        <v>268</v>
      </c>
      <c r="BL132" s="274" t="s">
        <v>268</v>
      </c>
      <c r="BM132" s="274" t="s">
        <v>268</v>
      </c>
      <c r="BN132" s="274" t="s">
        <v>268</v>
      </c>
      <c r="BO132" s="274" t="s">
        <v>268</v>
      </c>
      <c r="BP132" s="274" t="s">
        <v>268</v>
      </c>
      <c r="BQ132" s="274" t="s">
        <v>268</v>
      </c>
      <c r="BR132" s="274" t="s">
        <v>268</v>
      </c>
      <c r="BS132" s="274" t="s">
        <v>268</v>
      </c>
      <c r="BT132" s="274" t="s">
        <v>268</v>
      </c>
      <c r="BU132" s="274" t="s">
        <v>268</v>
      </c>
      <c r="BV132" s="274" t="s">
        <v>268</v>
      </c>
      <c r="BW132" s="274" t="s">
        <v>268</v>
      </c>
      <c r="BX132" s="274" t="s">
        <v>268</v>
      </c>
      <c r="BY132" s="295">
        <v>90</v>
      </c>
      <c r="BZ132" s="295">
        <v>90</v>
      </c>
      <c r="CA132" s="298" t="s">
        <v>142</v>
      </c>
      <c r="CB132" s="297">
        <v>123</v>
      </c>
      <c r="CC132" s="284">
        <f t="shared" si="10"/>
        <v>0</v>
      </c>
      <c r="CD132" s="295">
        <f t="shared" si="11"/>
        <v>90</v>
      </c>
      <c r="CE132" s="284">
        <f t="shared" si="12"/>
        <v>1</v>
      </c>
      <c r="CF132" s="295">
        <f t="shared" si="13"/>
        <v>0</v>
      </c>
      <c r="CG132" s="274" t="s">
        <v>1817</v>
      </c>
      <c r="CH132" s="274" t="s">
        <v>268</v>
      </c>
      <c r="CI132" s="274" t="s">
        <v>268</v>
      </c>
      <c r="CJ132" s="298" t="s">
        <v>271</v>
      </c>
      <c r="CK132" s="297">
        <v>1</v>
      </c>
      <c r="CL132" s="274" t="s">
        <v>268</v>
      </c>
      <c r="CM132" s="274" t="s">
        <v>268</v>
      </c>
      <c r="CN132" s="274" t="s">
        <v>268</v>
      </c>
      <c r="CO132" s="274" t="s">
        <v>268</v>
      </c>
      <c r="CP132" s="274" t="s">
        <v>268</v>
      </c>
      <c r="CQ132" s="274" t="s">
        <v>268</v>
      </c>
      <c r="CR132" s="274" t="s">
        <v>877</v>
      </c>
      <c r="CS132" s="274">
        <v>34.200000000000003</v>
      </c>
      <c r="CT132" s="274" t="s">
        <v>268</v>
      </c>
      <c r="CU132" s="274">
        <v>34.200000000000003</v>
      </c>
      <c r="CV132" s="274">
        <v>365</v>
      </c>
      <c r="CW132" s="274" t="s">
        <v>878</v>
      </c>
      <c r="CX132" s="274" t="s">
        <v>835</v>
      </c>
      <c r="CY132" s="274" t="s">
        <v>836</v>
      </c>
      <c r="CZ132" s="274" t="s">
        <v>837</v>
      </c>
      <c r="DA132" s="274" t="s">
        <v>268</v>
      </c>
      <c r="DB132" s="274" t="s">
        <v>268</v>
      </c>
      <c r="DC132" s="274" t="s">
        <v>268</v>
      </c>
      <c r="DD132" s="274" t="s">
        <v>268</v>
      </c>
      <c r="DE132" s="274" t="s">
        <v>268</v>
      </c>
      <c r="DF132" s="274" t="s">
        <v>268</v>
      </c>
      <c r="DG132" s="299">
        <f>IFERROR(IF(CA132="D",IF(CK132="A dispo.",CD132*VLOOKUP('DATI INPUT'!$F$27,TARIFFE_UD,2,FALSE),CD132*VLOOKUP(CK132,TARIFFE_UD,2,FALSE)),CD132*VLOOKUP(CB132-100,TARIFFE_UND,2,FALSE)),0)</f>
        <v>55.43652791480055</v>
      </c>
      <c r="DH132" s="299">
        <f>IFERROR(IF(CA132="D",IF(CK132="A dispo.",CF132*VLOOKUP('DATI INPUT'!$F$27,TARIFFE_UD,3,FALSE),CF132*VLOOKUP(CK132,TARIFFE_UD,3,FALSE)),CF132*VLOOKUP(CB132-100,TARIFFE_UND,3,FALSE)),0)</f>
        <v>0</v>
      </c>
    </row>
    <row r="133" spans="1:112" x14ac:dyDescent="0.25">
      <c r="A133" s="274" t="s">
        <v>2643</v>
      </c>
      <c r="B133" s="274" t="s">
        <v>944</v>
      </c>
      <c r="C133" s="274" t="s">
        <v>2644</v>
      </c>
      <c r="D133" s="274" t="s">
        <v>2626</v>
      </c>
      <c r="E133" s="274" t="s">
        <v>268</v>
      </c>
      <c r="F133" s="274" t="s">
        <v>156</v>
      </c>
      <c r="G133" s="274" t="s">
        <v>2627</v>
      </c>
      <c r="H133" s="274" t="s">
        <v>2628</v>
      </c>
      <c r="I133" s="274" t="s">
        <v>365</v>
      </c>
      <c r="J133" s="274" t="s">
        <v>274</v>
      </c>
      <c r="K133" s="274" t="s">
        <v>2629</v>
      </c>
      <c r="L133" s="274" t="s">
        <v>960</v>
      </c>
      <c r="M133" s="274" t="s">
        <v>2630</v>
      </c>
      <c r="N133" s="274" t="s">
        <v>984</v>
      </c>
      <c r="O133" s="274" t="s">
        <v>873</v>
      </c>
      <c r="P133" s="274" t="s">
        <v>2560</v>
      </c>
      <c r="Q133" s="274" t="s">
        <v>276</v>
      </c>
      <c r="R133" s="274" t="s">
        <v>154</v>
      </c>
      <c r="S133" s="274" t="s">
        <v>268</v>
      </c>
      <c r="T133" s="274" t="s">
        <v>268</v>
      </c>
      <c r="U133" s="274" t="s">
        <v>268</v>
      </c>
      <c r="V133" s="274" t="s">
        <v>268</v>
      </c>
      <c r="W133" s="274" t="s">
        <v>2633</v>
      </c>
      <c r="X133" s="274" t="s">
        <v>2560</v>
      </c>
      <c r="Y133" s="274" t="s">
        <v>315</v>
      </c>
      <c r="Z133" s="274" t="s">
        <v>268</v>
      </c>
      <c r="AA133" s="274" t="s">
        <v>268</v>
      </c>
      <c r="AB133" s="274" t="s">
        <v>268</v>
      </c>
      <c r="AC133" s="274" t="s">
        <v>268</v>
      </c>
      <c r="AD133" s="274" t="s">
        <v>268</v>
      </c>
      <c r="AE133" s="274" t="s">
        <v>287</v>
      </c>
      <c r="AF133" s="274" t="s">
        <v>1811</v>
      </c>
      <c r="AG133" s="274" t="s">
        <v>875</v>
      </c>
      <c r="AH133" s="274" t="s">
        <v>2154</v>
      </c>
      <c r="AI133" s="274" t="s">
        <v>777</v>
      </c>
      <c r="AJ133" s="274" t="s">
        <v>268</v>
      </c>
      <c r="AK133" s="274" t="s">
        <v>381</v>
      </c>
      <c r="AL133" s="274" t="s">
        <v>268</v>
      </c>
      <c r="AM133" s="274" t="s">
        <v>353</v>
      </c>
      <c r="AN133" s="274" t="s">
        <v>268</v>
      </c>
      <c r="AO133" s="274" t="s">
        <v>268</v>
      </c>
      <c r="AP133" s="274" t="s">
        <v>268</v>
      </c>
      <c r="AQ133" s="274" t="s">
        <v>268</v>
      </c>
      <c r="AR133" s="274" t="s">
        <v>268</v>
      </c>
      <c r="AS133" s="274" t="s">
        <v>268</v>
      </c>
      <c r="AT133" s="274" t="s">
        <v>268</v>
      </c>
      <c r="AU133" s="274" t="s">
        <v>268</v>
      </c>
      <c r="AV133" s="274" t="s">
        <v>268</v>
      </c>
      <c r="AW133" s="274" t="s">
        <v>268</v>
      </c>
      <c r="AX133" s="274" t="s">
        <v>268</v>
      </c>
      <c r="AY133" s="274" t="s">
        <v>268</v>
      </c>
      <c r="AZ133" s="274" t="s">
        <v>268</v>
      </c>
      <c r="BA133" s="274" t="s">
        <v>268</v>
      </c>
      <c r="BB133" s="274" t="s">
        <v>268</v>
      </c>
      <c r="BC133" s="274" t="s">
        <v>268</v>
      </c>
      <c r="BD133" s="274" t="s">
        <v>268</v>
      </c>
      <c r="BE133" s="274" t="s">
        <v>268</v>
      </c>
      <c r="BF133" s="274" t="s">
        <v>268</v>
      </c>
      <c r="BG133" s="274" t="s">
        <v>268</v>
      </c>
      <c r="BH133" s="274" t="s">
        <v>268</v>
      </c>
      <c r="BI133" s="274" t="s">
        <v>268</v>
      </c>
      <c r="BJ133" s="274" t="s">
        <v>268</v>
      </c>
      <c r="BK133" s="274" t="s">
        <v>268</v>
      </c>
      <c r="BL133" s="274" t="s">
        <v>268</v>
      </c>
      <c r="BM133" s="274" t="s">
        <v>268</v>
      </c>
      <c r="BN133" s="274" t="s">
        <v>268</v>
      </c>
      <c r="BO133" s="274" t="s">
        <v>268</v>
      </c>
      <c r="BP133" s="274" t="s">
        <v>268</v>
      </c>
      <c r="BQ133" s="274" t="s">
        <v>268</v>
      </c>
      <c r="BR133" s="274" t="s">
        <v>268</v>
      </c>
      <c r="BS133" s="274" t="s">
        <v>268</v>
      </c>
      <c r="BT133" s="274" t="s">
        <v>268</v>
      </c>
      <c r="BU133" s="274" t="s">
        <v>268</v>
      </c>
      <c r="BV133" s="274" t="s">
        <v>268</v>
      </c>
      <c r="BW133" s="274" t="s">
        <v>268</v>
      </c>
      <c r="BX133" s="274" t="s">
        <v>268</v>
      </c>
      <c r="BY133" s="295">
        <v>10</v>
      </c>
      <c r="BZ133" s="295">
        <v>10</v>
      </c>
      <c r="CA133" s="298" t="s">
        <v>142</v>
      </c>
      <c r="CB133" s="297">
        <v>123</v>
      </c>
      <c r="CC133" s="284">
        <f t="shared" si="10"/>
        <v>0</v>
      </c>
      <c r="CD133" s="295">
        <f t="shared" si="11"/>
        <v>10</v>
      </c>
      <c r="CE133" s="284">
        <f t="shared" si="12"/>
        <v>1</v>
      </c>
      <c r="CF133" s="295">
        <f t="shared" si="13"/>
        <v>0</v>
      </c>
      <c r="CG133" s="274" t="s">
        <v>1817</v>
      </c>
      <c r="CH133" s="274" t="s">
        <v>268</v>
      </c>
      <c r="CI133" s="274" t="s">
        <v>268</v>
      </c>
      <c r="CJ133" s="298" t="s">
        <v>271</v>
      </c>
      <c r="CK133" s="297">
        <v>1</v>
      </c>
      <c r="CL133" s="274" t="s">
        <v>268</v>
      </c>
      <c r="CM133" s="274" t="s">
        <v>268</v>
      </c>
      <c r="CN133" s="274" t="s">
        <v>268</v>
      </c>
      <c r="CO133" s="274" t="s">
        <v>268</v>
      </c>
      <c r="CP133" s="274" t="s">
        <v>268</v>
      </c>
      <c r="CQ133" s="274" t="s">
        <v>268</v>
      </c>
      <c r="CR133" s="274" t="s">
        <v>877</v>
      </c>
      <c r="CS133" s="274">
        <v>3.8</v>
      </c>
      <c r="CT133" s="274" t="s">
        <v>268</v>
      </c>
      <c r="CU133" s="274">
        <v>3.8</v>
      </c>
      <c r="CV133" s="274">
        <v>365</v>
      </c>
      <c r="CW133" s="274" t="s">
        <v>878</v>
      </c>
      <c r="CX133" s="274" t="s">
        <v>835</v>
      </c>
      <c r="CY133" s="274" t="s">
        <v>836</v>
      </c>
      <c r="CZ133" s="274" t="s">
        <v>837</v>
      </c>
      <c r="DA133" s="274" t="s">
        <v>268</v>
      </c>
      <c r="DB133" s="274" t="s">
        <v>268</v>
      </c>
      <c r="DC133" s="274" t="s">
        <v>268</v>
      </c>
      <c r="DD133" s="274" t="s">
        <v>268</v>
      </c>
      <c r="DE133" s="274" t="s">
        <v>268</v>
      </c>
      <c r="DF133" s="274" t="s">
        <v>268</v>
      </c>
      <c r="DG133" s="299">
        <f>IFERROR(IF(CA133="D",IF(CK133="A dispo.",CD133*VLOOKUP('DATI INPUT'!$F$27,TARIFFE_UD,2,FALSE),CD133*VLOOKUP(CK133,TARIFFE_UD,2,FALSE)),CD133*VLOOKUP(CB133-100,TARIFFE_UND,2,FALSE)),0)</f>
        <v>6.1596142127556162</v>
      </c>
      <c r="DH133" s="299">
        <f>IFERROR(IF(CA133="D",IF(CK133="A dispo.",CF133*VLOOKUP('DATI INPUT'!$F$27,TARIFFE_UD,3,FALSE),CF133*VLOOKUP(CK133,TARIFFE_UD,3,FALSE)),CF133*VLOOKUP(CB133-100,TARIFFE_UND,3,FALSE)),0)</f>
        <v>0</v>
      </c>
    </row>
    <row r="134" spans="1:112" x14ac:dyDescent="0.25">
      <c r="A134" s="274" t="s">
        <v>2645</v>
      </c>
      <c r="B134" s="274" t="s">
        <v>2646</v>
      </c>
      <c r="C134" s="274" t="s">
        <v>1336</v>
      </c>
      <c r="D134" s="274" t="s">
        <v>2647</v>
      </c>
      <c r="E134" s="274" t="s">
        <v>268</v>
      </c>
      <c r="F134" s="274" t="s">
        <v>156</v>
      </c>
      <c r="G134" s="274" t="s">
        <v>2648</v>
      </c>
      <c r="H134" s="274" t="s">
        <v>1137</v>
      </c>
      <c r="I134" s="274" t="s">
        <v>2649</v>
      </c>
      <c r="J134" s="274" t="s">
        <v>156</v>
      </c>
      <c r="K134" s="274" t="s">
        <v>2650</v>
      </c>
      <c r="L134" s="274" t="s">
        <v>960</v>
      </c>
      <c r="M134" s="274" t="s">
        <v>2416</v>
      </c>
      <c r="N134" s="274" t="s">
        <v>984</v>
      </c>
      <c r="O134" s="274" t="s">
        <v>873</v>
      </c>
      <c r="P134" s="274" t="s">
        <v>151</v>
      </c>
      <c r="Q134" s="274" t="s">
        <v>275</v>
      </c>
      <c r="R134" s="274" t="s">
        <v>268</v>
      </c>
      <c r="S134" s="274" t="s">
        <v>268</v>
      </c>
      <c r="T134" s="274" t="s">
        <v>268</v>
      </c>
      <c r="U134" s="274" t="s">
        <v>268</v>
      </c>
      <c r="V134" s="274" t="s">
        <v>268</v>
      </c>
      <c r="W134" s="274" t="s">
        <v>2416</v>
      </c>
      <c r="X134" s="274" t="s">
        <v>151</v>
      </c>
      <c r="Y134" s="274" t="s">
        <v>275</v>
      </c>
      <c r="Z134" s="274" t="s">
        <v>268</v>
      </c>
      <c r="AA134" s="274" t="s">
        <v>268</v>
      </c>
      <c r="AB134" s="274" t="s">
        <v>268</v>
      </c>
      <c r="AC134" s="274" t="s">
        <v>268</v>
      </c>
      <c r="AD134" s="274" t="s">
        <v>268</v>
      </c>
      <c r="AE134" s="274" t="s">
        <v>287</v>
      </c>
      <c r="AF134" s="274" t="s">
        <v>1811</v>
      </c>
      <c r="AG134" s="274" t="s">
        <v>875</v>
      </c>
      <c r="AH134" s="274" t="s">
        <v>1812</v>
      </c>
      <c r="AI134" s="274" t="s">
        <v>1156</v>
      </c>
      <c r="AJ134" s="274" t="s">
        <v>268</v>
      </c>
      <c r="AK134" s="274" t="s">
        <v>395</v>
      </c>
      <c r="AL134" s="274" t="s">
        <v>268</v>
      </c>
      <c r="AM134" s="274" t="s">
        <v>288</v>
      </c>
      <c r="AN134" s="274" t="s">
        <v>268</v>
      </c>
      <c r="AO134" s="274" t="s">
        <v>268</v>
      </c>
      <c r="AP134" s="274" t="s">
        <v>268</v>
      </c>
      <c r="AQ134" s="274" t="s">
        <v>268</v>
      </c>
      <c r="AR134" s="274" t="s">
        <v>268</v>
      </c>
      <c r="AS134" s="274" t="s">
        <v>268</v>
      </c>
      <c r="AT134" s="274" t="s">
        <v>268</v>
      </c>
      <c r="AU134" s="274" t="s">
        <v>268</v>
      </c>
      <c r="AV134" s="274" t="s">
        <v>268</v>
      </c>
      <c r="AW134" s="274" t="s">
        <v>268</v>
      </c>
      <c r="AX134" s="274" t="s">
        <v>268</v>
      </c>
      <c r="AY134" s="274" t="s">
        <v>268</v>
      </c>
      <c r="AZ134" s="274" t="s">
        <v>268</v>
      </c>
      <c r="BA134" s="274" t="s">
        <v>268</v>
      </c>
      <c r="BB134" s="274" t="s">
        <v>268</v>
      </c>
      <c r="BC134" s="274" t="s">
        <v>268</v>
      </c>
      <c r="BD134" s="274" t="s">
        <v>268</v>
      </c>
      <c r="BE134" s="274" t="s">
        <v>268</v>
      </c>
      <c r="BF134" s="274" t="s">
        <v>268</v>
      </c>
      <c r="BG134" s="274" t="s">
        <v>268</v>
      </c>
      <c r="BH134" s="274" t="s">
        <v>268</v>
      </c>
      <c r="BI134" s="274" t="s">
        <v>268</v>
      </c>
      <c r="BJ134" s="274" t="s">
        <v>268</v>
      </c>
      <c r="BK134" s="274" t="s">
        <v>268</v>
      </c>
      <c r="BL134" s="274" t="s">
        <v>268</v>
      </c>
      <c r="BM134" s="274" t="s">
        <v>268</v>
      </c>
      <c r="BN134" s="274" t="s">
        <v>268</v>
      </c>
      <c r="BO134" s="274" t="s">
        <v>268</v>
      </c>
      <c r="BP134" s="274" t="s">
        <v>268</v>
      </c>
      <c r="BQ134" s="274" t="s">
        <v>268</v>
      </c>
      <c r="BR134" s="274" t="s">
        <v>268</v>
      </c>
      <c r="BS134" s="274" t="s">
        <v>268</v>
      </c>
      <c r="BT134" s="274" t="s">
        <v>268</v>
      </c>
      <c r="BU134" s="274" t="s">
        <v>268</v>
      </c>
      <c r="BV134" s="274" t="s">
        <v>268</v>
      </c>
      <c r="BW134" s="274" t="s">
        <v>268</v>
      </c>
      <c r="BX134" s="274" t="s">
        <v>268</v>
      </c>
      <c r="BY134" s="295">
        <v>103.81</v>
      </c>
      <c r="BZ134" s="295">
        <v>103.81</v>
      </c>
      <c r="CA134" s="298" t="s">
        <v>142</v>
      </c>
      <c r="CB134" s="297">
        <v>122</v>
      </c>
      <c r="CC134" s="284">
        <f t="shared" si="10"/>
        <v>0</v>
      </c>
      <c r="CD134" s="295">
        <f t="shared" si="11"/>
        <v>103.81</v>
      </c>
      <c r="CE134" s="284">
        <f t="shared" si="12"/>
        <v>0</v>
      </c>
      <c r="CF134" s="295">
        <f t="shared" si="13"/>
        <v>1</v>
      </c>
      <c r="CG134" s="274" t="s">
        <v>876</v>
      </c>
      <c r="CH134" s="274" t="s">
        <v>268</v>
      </c>
      <c r="CI134" s="274" t="s">
        <v>268</v>
      </c>
      <c r="CJ134" s="298" t="s">
        <v>271</v>
      </c>
      <c r="CK134" s="297">
        <v>1</v>
      </c>
      <c r="CL134" s="274" t="s">
        <v>268</v>
      </c>
      <c r="CM134" s="274" t="s">
        <v>268</v>
      </c>
      <c r="CN134" s="274" t="s">
        <v>268</v>
      </c>
      <c r="CO134" s="274" t="s">
        <v>268</v>
      </c>
      <c r="CP134" s="274" t="s">
        <v>268</v>
      </c>
      <c r="CQ134" s="274" t="s">
        <v>268</v>
      </c>
      <c r="CR134" s="274" t="s">
        <v>877</v>
      </c>
      <c r="CS134" s="274">
        <v>56.73</v>
      </c>
      <c r="CT134" s="274" t="s">
        <v>268</v>
      </c>
      <c r="CU134" s="274">
        <v>56.73</v>
      </c>
      <c r="CV134" s="274">
        <v>365</v>
      </c>
      <c r="CW134" s="274" t="s">
        <v>878</v>
      </c>
      <c r="CX134" s="274" t="s">
        <v>835</v>
      </c>
      <c r="CY134" s="274" t="s">
        <v>836</v>
      </c>
      <c r="CZ134" s="274" t="s">
        <v>837</v>
      </c>
      <c r="DA134" s="274" t="s">
        <v>268</v>
      </c>
      <c r="DB134" s="274" t="s">
        <v>268</v>
      </c>
      <c r="DC134" s="274" t="s">
        <v>268</v>
      </c>
      <c r="DD134" s="274" t="s">
        <v>268</v>
      </c>
      <c r="DE134" s="274" t="s">
        <v>268</v>
      </c>
      <c r="DF134" s="274" t="s">
        <v>268</v>
      </c>
      <c r="DG134" s="299">
        <f>IFERROR(IF(CA134="D",IF(CK134="A dispo.",CD134*VLOOKUP('DATI INPUT'!$F$27,TARIFFE_UD,2,FALSE),CD134*VLOOKUP(CK134,TARIFFE_UD,2,FALSE)),CD134*VLOOKUP(CB134-100,TARIFFE_UND,2,FALSE)),0)</f>
        <v>63.942955142616057</v>
      </c>
      <c r="DH134" s="299">
        <f>IFERROR(IF(CA134="D",IF(CK134="A dispo.",CF134*VLOOKUP('DATI INPUT'!$F$27,TARIFFE_UD,3,FALSE),CF134*VLOOKUP(CK134,TARIFFE_UD,3,FALSE)),CF134*VLOOKUP(CB134-100,TARIFFE_UND,3,FALSE)),0)</f>
        <v>15.164853048114928</v>
      </c>
    </row>
    <row r="135" spans="1:112" x14ac:dyDescent="0.25">
      <c r="A135" s="274" t="s">
        <v>2651</v>
      </c>
      <c r="B135" s="274" t="s">
        <v>2646</v>
      </c>
      <c r="C135" s="274" t="s">
        <v>2652</v>
      </c>
      <c r="D135" s="274" t="s">
        <v>2647</v>
      </c>
      <c r="E135" s="274" t="s">
        <v>268</v>
      </c>
      <c r="F135" s="274" t="s">
        <v>156</v>
      </c>
      <c r="G135" s="274" t="s">
        <v>2648</v>
      </c>
      <c r="H135" s="274" t="s">
        <v>1137</v>
      </c>
      <c r="I135" s="274" t="s">
        <v>2649</v>
      </c>
      <c r="J135" s="274" t="s">
        <v>156</v>
      </c>
      <c r="K135" s="274" t="s">
        <v>2650</v>
      </c>
      <c r="L135" s="274" t="s">
        <v>960</v>
      </c>
      <c r="M135" s="274" t="s">
        <v>2416</v>
      </c>
      <c r="N135" s="274" t="s">
        <v>984</v>
      </c>
      <c r="O135" s="274" t="s">
        <v>873</v>
      </c>
      <c r="P135" s="274" t="s">
        <v>151</v>
      </c>
      <c r="Q135" s="274" t="s">
        <v>275</v>
      </c>
      <c r="R135" s="274" t="s">
        <v>268</v>
      </c>
      <c r="S135" s="274" t="s">
        <v>268</v>
      </c>
      <c r="T135" s="274" t="s">
        <v>268</v>
      </c>
      <c r="U135" s="274" t="s">
        <v>268</v>
      </c>
      <c r="V135" s="274" t="s">
        <v>268</v>
      </c>
      <c r="W135" s="274" t="s">
        <v>2416</v>
      </c>
      <c r="X135" s="274" t="s">
        <v>151</v>
      </c>
      <c r="Y135" s="274" t="s">
        <v>275</v>
      </c>
      <c r="Z135" s="274" t="s">
        <v>268</v>
      </c>
      <c r="AA135" s="274" t="s">
        <v>268</v>
      </c>
      <c r="AB135" s="274" t="s">
        <v>268</v>
      </c>
      <c r="AC135" s="274" t="s">
        <v>268</v>
      </c>
      <c r="AD135" s="274" t="s">
        <v>268</v>
      </c>
      <c r="AE135" s="274" t="s">
        <v>287</v>
      </c>
      <c r="AF135" s="274" t="s">
        <v>1811</v>
      </c>
      <c r="AG135" s="274" t="s">
        <v>875</v>
      </c>
      <c r="AH135" s="274" t="s">
        <v>1812</v>
      </c>
      <c r="AI135" s="274" t="s">
        <v>1156</v>
      </c>
      <c r="AJ135" s="274" t="s">
        <v>268</v>
      </c>
      <c r="AK135" s="274" t="s">
        <v>381</v>
      </c>
      <c r="AL135" s="274" t="s">
        <v>268</v>
      </c>
      <c r="AM135" s="274" t="s">
        <v>353</v>
      </c>
      <c r="AN135" s="274" t="s">
        <v>268</v>
      </c>
      <c r="AO135" s="274" t="s">
        <v>268</v>
      </c>
      <c r="AP135" s="274" t="s">
        <v>268</v>
      </c>
      <c r="AQ135" s="274" t="s">
        <v>268</v>
      </c>
      <c r="AR135" s="274" t="s">
        <v>268</v>
      </c>
      <c r="AS135" s="274" t="s">
        <v>268</v>
      </c>
      <c r="AT135" s="274" t="s">
        <v>268</v>
      </c>
      <c r="AU135" s="274" t="s">
        <v>268</v>
      </c>
      <c r="AV135" s="274" t="s">
        <v>268</v>
      </c>
      <c r="AW135" s="274" t="s">
        <v>268</v>
      </c>
      <c r="AX135" s="274" t="s">
        <v>268</v>
      </c>
      <c r="AY135" s="274" t="s">
        <v>268</v>
      </c>
      <c r="AZ135" s="274" t="s">
        <v>268</v>
      </c>
      <c r="BA135" s="274" t="s">
        <v>268</v>
      </c>
      <c r="BB135" s="274" t="s">
        <v>268</v>
      </c>
      <c r="BC135" s="274" t="s">
        <v>268</v>
      </c>
      <c r="BD135" s="274" t="s">
        <v>268</v>
      </c>
      <c r="BE135" s="274" t="s">
        <v>268</v>
      </c>
      <c r="BF135" s="274" t="s">
        <v>268</v>
      </c>
      <c r="BG135" s="274" t="s">
        <v>268</v>
      </c>
      <c r="BH135" s="274" t="s">
        <v>268</v>
      </c>
      <c r="BI135" s="274" t="s">
        <v>268</v>
      </c>
      <c r="BJ135" s="274" t="s">
        <v>268</v>
      </c>
      <c r="BK135" s="274" t="s">
        <v>268</v>
      </c>
      <c r="BL135" s="274" t="s">
        <v>268</v>
      </c>
      <c r="BM135" s="274" t="s">
        <v>268</v>
      </c>
      <c r="BN135" s="274" t="s">
        <v>268</v>
      </c>
      <c r="BO135" s="274" t="s">
        <v>268</v>
      </c>
      <c r="BP135" s="274" t="s">
        <v>268</v>
      </c>
      <c r="BQ135" s="274" t="s">
        <v>268</v>
      </c>
      <c r="BR135" s="274" t="s">
        <v>268</v>
      </c>
      <c r="BS135" s="274" t="s">
        <v>268</v>
      </c>
      <c r="BT135" s="274" t="s">
        <v>268</v>
      </c>
      <c r="BU135" s="274" t="s">
        <v>268</v>
      </c>
      <c r="BV135" s="274" t="s">
        <v>268</v>
      </c>
      <c r="BW135" s="274" t="s">
        <v>268</v>
      </c>
      <c r="BX135" s="274" t="s">
        <v>268</v>
      </c>
      <c r="BY135" s="295">
        <v>30.28</v>
      </c>
      <c r="BZ135" s="295">
        <v>30.28</v>
      </c>
      <c r="CA135" s="298" t="s">
        <v>142</v>
      </c>
      <c r="CB135" s="297">
        <v>123</v>
      </c>
      <c r="CC135" s="284">
        <f t="shared" si="10"/>
        <v>0</v>
      </c>
      <c r="CD135" s="295">
        <f t="shared" si="11"/>
        <v>30.28</v>
      </c>
      <c r="CE135" s="284">
        <f t="shared" si="12"/>
        <v>1</v>
      </c>
      <c r="CF135" s="295">
        <f t="shared" si="13"/>
        <v>0</v>
      </c>
      <c r="CG135" s="274" t="s">
        <v>1817</v>
      </c>
      <c r="CH135" s="274" t="s">
        <v>268</v>
      </c>
      <c r="CI135" s="274" t="s">
        <v>268</v>
      </c>
      <c r="CJ135" s="298" t="s">
        <v>271</v>
      </c>
      <c r="CK135" s="297">
        <v>1</v>
      </c>
      <c r="CL135" s="274" t="s">
        <v>268</v>
      </c>
      <c r="CM135" s="274" t="s">
        <v>268</v>
      </c>
      <c r="CN135" s="274" t="s">
        <v>268</v>
      </c>
      <c r="CO135" s="274" t="s">
        <v>268</v>
      </c>
      <c r="CP135" s="274" t="s">
        <v>268</v>
      </c>
      <c r="CQ135" s="274" t="s">
        <v>268</v>
      </c>
      <c r="CR135" s="274" t="s">
        <v>877</v>
      </c>
      <c r="CS135" s="274">
        <v>11.51</v>
      </c>
      <c r="CT135" s="274" t="s">
        <v>268</v>
      </c>
      <c r="CU135" s="274">
        <v>11.51</v>
      </c>
      <c r="CV135" s="274">
        <v>365</v>
      </c>
      <c r="CW135" s="274" t="s">
        <v>878</v>
      </c>
      <c r="CX135" s="274" t="s">
        <v>835</v>
      </c>
      <c r="CY135" s="274" t="s">
        <v>836</v>
      </c>
      <c r="CZ135" s="274" t="s">
        <v>837</v>
      </c>
      <c r="DA135" s="274" t="s">
        <v>268</v>
      </c>
      <c r="DB135" s="274" t="s">
        <v>268</v>
      </c>
      <c r="DC135" s="274" t="s">
        <v>268</v>
      </c>
      <c r="DD135" s="274" t="s">
        <v>268</v>
      </c>
      <c r="DE135" s="274" t="s">
        <v>268</v>
      </c>
      <c r="DF135" s="274" t="s">
        <v>268</v>
      </c>
      <c r="DG135" s="299">
        <f>IFERROR(IF(CA135="D",IF(CK135="A dispo.",CD135*VLOOKUP('DATI INPUT'!$F$27,TARIFFE_UD,2,FALSE),CD135*VLOOKUP(CK135,TARIFFE_UD,2,FALSE)),CD135*VLOOKUP(CB135-100,TARIFFE_UND,2,FALSE)),0)</f>
        <v>18.651311836224007</v>
      </c>
      <c r="DH135" s="299">
        <f>IFERROR(IF(CA135="D",IF(CK135="A dispo.",CF135*VLOOKUP('DATI INPUT'!$F$27,TARIFFE_UD,3,FALSE),CF135*VLOOKUP(CK135,TARIFFE_UD,3,FALSE)),CF135*VLOOKUP(CB135-100,TARIFFE_UND,3,FALSE)),0)</f>
        <v>0</v>
      </c>
    </row>
    <row r="136" spans="1:112" hidden="1" x14ac:dyDescent="0.25">
      <c r="A136" s="274" t="s">
        <v>2653</v>
      </c>
      <c r="B136" s="274" t="s">
        <v>1342</v>
      </c>
      <c r="C136" s="274" t="s">
        <v>2654</v>
      </c>
      <c r="D136" s="274" t="s">
        <v>2655</v>
      </c>
      <c r="E136" s="274" t="s">
        <v>268</v>
      </c>
      <c r="F136" s="274" t="s">
        <v>156</v>
      </c>
      <c r="G136" s="274" t="s">
        <v>2656</v>
      </c>
      <c r="H136" s="274" t="s">
        <v>1137</v>
      </c>
      <c r="I136" s="274" t="s">
        <v>2657</v>
      </c>
      <c r="J136" s="274" t="s">
        <v>274</v>
      </c>
      <c r="K136" s="274" t="s">
        <v>2658</v>
      </c>
      <c r="L136" s="274" t="s">
        <v>960</v>
      </c>
      <c r="M136" s="274" t="s">
        <v>2659</v>
      </c>
      <c r="N136" s="274" t="s">
        <v>1261</v>
      </c>
      <c r="O136" s="274" t="s">
        <v>943</v>
      </c>
      <c r="P136" s="274" t="s">
        <v>2660</v>
      </c>
      <c r="Q136" s="274" t="s">
        <v>1143</v>
      </c>
      <c r="R136" s="274" t="s">
        <v>268</v>
      </c>
      <c r="S136" s="274" t="s">
        <v>268</v>
      </c>
      <c r="T136" s="274" t="s">
        <v>268</v>
      </c>
      <c r="U136" s="274" t="s">
        <v>268</v>
      </c>
      <c r="V136" s="274" t="s">
        <v>268</v>
      </c>
      <c r="W136" s="274" t="s">
        <v>2661</v>
      </c>
      <c r="X136" s="274" t="s">
        <v>2662</v>
      </c>
      <c r="Y136" s="274" t="s">
        <v>268</v>
      </c>
      <c r="Z136" s="274" t="s">
        <v>268</v>
      </c>
      <c r="AA136" s="274" t="s">
        <v>268</v>
      </c>
      <c r="AB136" s="274" t="s">
        <v>268</v>
      </c>
      <c r="AC136" s="274" t="s">
        <v>268</v>
      </c>
      <c r="AD136" s="274" t="s">
        <v>268</v>
      </c>
      <c r="AE136" s="274" t="s">
        <v>287</v>
      </c>
      <c r="AF136" s="274" t="s">
        <v>1811</v>
      </c>
      <c r="AG136" s="274" t="s">
        <v>875</v>
      </c>
      <c r="AH136" s="274" t="s">
        <v>888</v>
      </c>
      <c r="AI136" s="274" t="s">
        <v>767</v>
      </c>
      <c r="AJ136" s="274" t="s">
        <v>268</v>
      </c>
      <c r="AK136" s="274" t="s">
        <v>268</v>
      </c>
      <c r="AL136" s="274" t="s">
        <v>268</v>
      </c>
      <c r="AM136" s="274" t="s">
        <v>405</v>
      </c>
      <c r="AN136" s="274" t="s">
        <v>268</v>
      </c>
      <c r="AO136" s="274" t="s">
        <v>268</v>
      </c>
      <c r="AP136" s="274" t="s">
        <v>268</v>
      </c>
      <c r="AQ136" s="274" t="s">
        <v>268</v>
      </c>
      <c r="AR136" s="274" t="s">
        <v>268</v>
      </c>
      <c r="AS136" s="274" t="s">
        <v>268</v>
      </c>
      <c r="AT136" s="274" t="s">
        <v>268</v>
      </c>
      <c r="AU136" s="274" t="s">
        <v>268</v>
      </c>
      <c r="AV136" s="274" t="s">
        <v>268</v>
      </c>
      <c r="AW136" s="274" t="s">
        <v>268</v>
      </c>
      <c r="AX136" s="274" t="s">
        <v>268</v>
      </c>
      <c r="AY136" s="274" t="s">
        <v>268</v>
      </c>
      <c r="AZ136" s="274" t="s">
        <v>268</v>
      </c>
      <c r="BA136" s="274" t="s">
        <v>268</v>
      </c>
      <c r="BB136" s="274" t="s">
        <v>268</v>
      </c>
      <c r="BC136" s="274" t="s">
        <v>268</v>
      </c>
      <c r="BD136" s="274" t="s">
        <v>268</v>
      </c>
      <c r="BE136" s="274" t="s">
        <v>268</v>
      </c>
      <c r="BF136" s="274" t="s">
        <v>268</v>
      </c>
      <c r="BG136" s="274" t="s">
        <v>268</v>
      </c>
      <c r="BH136" s="274" t="s">
        <v>268</v>
      </c>
      <c r="BI136" s="274" t="s">
        <v>268</v>
      </c>
      <c r="BJ136" s="274" t="s">
        <v>268</v>
      </c>
      <c r="BK136" s="274" t="s">
        <v>268</v>
      </c>
      <c r="BL136" s="274" t="s">
        <v>268</v>
      </c>
      <c r="BM136" s="274" t="s">
        <v>268</v>
      </c>
      <c r="BN136" s="274" t="s">
        <v>268</v>
      </c>
      <c r="BO136" s="274" t="s">
        <v>268</v>
      </c>
      <c r="BP136" s="274" t="s">
        <v>268</v>
      </c>
      <c r="BQ136" s="274" t="s">
        <v>268</v>
      </c>
      <c r="BR136" s="274" t="s">
        <v>268</v>
      </c>
      <c r="BS136" s="274" t="s">
        <v>268</v>
      </c>
      <c r="BT136" s="274" t="s">
        <v>268</v>
      </c>
      <c r="BU136" s="274" t="s">
        <v>268</v>
      </c>
      <c r="BV136" s="274" t="s">
        <v>268</v>
      </c>
      <c r="BW136" s="274" t="s">
        <v>268</v>
      </c>
      <c r="BX136" s="274" t="s">
        <v>268</v>
      </c>
      <c r="BY136" s="295">
        <v>38</v>
      </c>
      <c r="BZ136" s="295">
        <v>38</v>
      </c>
      <c r="CA136" s="298" t="s">
        <v>142</v>
      </c>
      <c r="CB136" s="297">
        <v>122</v>
      </c>
      <c r="CC136" s="284">
        <f t="shared" si="10"/>
        <v>0</v>
      </c>
      <c r="CD136" s="295">
        <f t="shared" si="11"/>
        <v>38</v>
      </c>
      <c r="CE136" s="284">
        <f t="shared" si="12"/>
        <v>0</v>
      </c>
      <c r="CF136" s="295">
        <f t="shared" si="13"/>
        <v>1</v>
      </c>
      <c r="CG136" s="274" t="s">
        <v>876</v>
      </c>
      <c r="CH136" s="274" t="s">
        <v>268</v>
      </c>
      <c r="CI136" s="274" t="s">
        <v>268</v>
      </c>
      <c r="CJ136" s="298" t="s">
        <v>268</v>
      </c>
      <c r="CK136" s="298" t="s">
        <v>736</v>
      </c>
      <c r="CL136" s="274" t="s">
        <v>268</v>
      </c>
      <c r="CM136" s="274" t="s">
        <v>268</v>
      </c>
      <c r="CN136" s="274" t="s">
        <v>268</v>
      </c>
      <c r="CO136" s="274" t="s">
        <v>268</v>
      </c>
      <c r="CP136" s="274" t="s">
        <v>268</v>
      </c>
      <c r="CQ136" s="274" t="s">
        <v>268</v>
      </c>
      <c r="CR136" s="274" t="s">
        <v>877</v>
      </c>
      <c r="CS136" s="274">
        <v>71.180000000000007</v>
      </c>
      <c r="CT136" s="274" t="s">
        <v>268</v>
      </c>
      <c r="CU136" s="274">
        <v>71.180000000000007</v>
      </c>
      <c r="CV136" s="274">
        <v>365</v>
      </c>
      <c r="CW136" s="274" t="s">
        <v>878</v>
      </c>
      <c r="CX136" s="274" t="s">
        <v>835</v>
      </c>
      <c r="CY136" s="274" t="s">
        <v>836</v>
      </c>
      <c r="CZ136" s="274" t="s">
        <v>837</v>
      </c>
      <c r="DA136" s="274" t="s">
        <v>268</v>
      </c>
      <c r="DB136" s="274" t="s">
        <v>268</v>
      </c>
      <c r="DC136" s="274" t="s">
        <v>268</v>
      </c>
      <c r="DD136" s="274" t="s">
        <v>268</v>
      </c>
      <c r="DE136" s="274" t="s">
        <v>268</v>
      </c>
      <c r="DF136" s="274" t="s">
        <v>268</v>
      </c>
      <c r="DG136" s="299">
        <f>IFERROR(IF(CA136="D",IF(CK136="A dispo.",CD136*VLOOKUP('DATI INPUT'!$F$27,TARIFFE_UD,2,FALSE),CD136*VLOOKUP(CK136,TARIFFE_UD,2,FALSE)),CD136*VLOOKUP(CB136-100,TARIFFE_UND,2,FALSE)),0)</f>
        <v>30.094115153748866</v>
      </c>
      <c r="DH136" s="299">
        <f>IFERROR(IF(CA136="D",IF(CK136="A dispo.",CF136*VLOOKUP('DATI INPUT'!$F$27,TARIFFE_UD,3,FALSE),CF136*VLOOKUP(CK136,TARIFFE_UD,3,FALSE)),CF136*VLOOKUP(CB136-100,TARIFFE_UND,3,FALSE)),0)</f>
        <v>60.367780403072892</v>
      </c>
    </row>
    <row r="137" spans="1:112" x14ac:dyDescent="0.25">
      <c r="A137" s="274" t="s">
        <v>2663</v>
      </c>
      <c r="B137" s="274" t="s">
        <v>945</v>
      </c>
      <c r="C137" s="274" t="s">
        <v>2664</v>
      </c>
      <c r="D137" s="274" t="s">
        <v>2665</v>
      </c>
      <c r="E137" s="274" t="s">
        <v>268</v>
      </c>
      <c r="F137" s="274" t="s">
        <v>156</v>
      </c>
      <c r="G137" s="274" t="s">
        <v>2666</v>
      </c>
      <c r="H137" s="274" t="s">
        <v>1137</v>
      </c>
      <c r="I137" s="274" t="s">
        <v>2667</v>
      </c>
      <c r="J137" s="274" t="s">
        <v>274</v>
      </c>
      <c r="K137" s="274" t="s">
        <v>2668</v>
      </c>
      <c r="L137" s="274" t="s">
        <v>152</v>
      </c>
      <c r="M137" s="274" t="s">
        <v>2669</v>
      </c>
      <c r="N137" s="274" t="s">
        <v>984</v>
      </c>
      <c r="O137" s="274" t="s">
        <v>873</v>
      </c>
      <c r="P137" s="274" t="s">
        <v>148</v>
      </c>
      <c r="Q137" s="274" t="s">
        <v>339</v>
      </c>
      <c r="R137" s="274" t="s">
        <v>268</v>
      </c>
      <c r="S137" s="274" t="s">
        <v>268</v>
      </c>
      <c r="T137" s="274" t="s">
        <v>268</v>
      </c>
      <c r="U137" s="274" t="s">
        <v>268</v>
      </c>
      <c r="V137" s="274" t="s">
        <v>268</v>
      </c>
      <c r="W137" s="274" t="s">
        <v>2669</v>
      </c>
      <c r="X137" s="274" t="s">
        <v>148</v>
      </c>
      <c r="Y137" s="274" t="s">
        <v>339</v>
      </c>
      <c r="Z137" s="274" t="s">
        <v>268</v>
      </c>
      <c r="AA137" s="274" t="s">
        <v>268</v>
      </c>
      <c r="AB137" s="274" t="s">
        <v>268</v>
      </c>
      <c r="AC137" s="274" t="s">
        <v>268</v>
      </c>
      <c r="AD137" s="274" t="s">
        <v>268</v>
      </c>
      <c r="AE137" s="274" t="s">
        <v>287</v>
      </c>
      <c r="AF137" s="274" t="s">
        <v>1811</v>
      </c>
      <c r="AG137" s="274" t="s">
        <v>875</v>
      </c>
      <c r="AH137" s="274" t="s">
        <v>2154</v>
      </c>
      <c r="AI137" s="274" t="s">
        <v>774</v>
      </c>
      <c r="AJ137" s="274" t="s">
        <v>268</v>
      </c>
      <c r="AK137" s="274" t="s">
        <v>377</v>
      </c>
      <c r="AL137" s="274" t="s">
        <v>268</v>
      </c>
      <c r="AM137" s="274" t="s">
        <v>405</v>
      </c>
      <c r="AN137" s="274" t="s">
        <v>268</v>
      </c>
      <c r="AO137" s="274" t="s">
        <v>268</v>
      </c>
      <c r="AP137" s="274" t="s">
        <v>268</v>
      </c>
      <c r="AQ137" s="274" t="s">
        <v>268</v>
      </c>
      <c r="AR137" s="274" t="s">
        <v>268</v>
      </c>
      <c r="AS137" s="274" t="s">
        <v>268</v>
      </c>
      <c r="AT137" s="274" t="s">
        <v>268</v>
      </c>
      <c r="AU137" s="274" t="s">
        <v>268</v>
      </c>
      <c r="AV137" s="274" t="s">
        <v>268</v>
      </c>
      <c r="AW137" s="274" t="s">
        <v>268</v>
      </c>
      <c r="AX137" s="274" t="s">
        <v>268</v>
      </c>
      <c r="AY137" s="274" t="s">
        <v>268</v>
      </c>
      <c r="AZ137" s="274" t="s">
        <v>268</v>
      </c>
      <c r="BA137" s="274" t="s">
        <v>268</v>
      </c>
      <c r="BB137" s="274" t="s">
        <v>268</v>
      </c>
      <c r="BC137" s="274" t="s">
        <v>268</v>
      </c>
      <c r="BD137" s="274" t="s">
        <v>268</v>
      </c>
      <c r="BE137" s="274" t="s">
        <v>268</v>
      </c>
      <c r="BF137" s="274" t="s">
        <v>268</v>
      </c>
      <c r="BG137" s="274" t="s">
        <v>268</v>
      </c>
      <c r="BH137" s="274" t="s">
        <v>268</v>
      </c>
      <c r="BI137" s="274" t="s">
        <v>268</v>
      </c>
      <c r="BJ137" s="274" t="s">
        <v>268</v>
      </c>
      <c r="BK137" s="274" t="s">
        <v>268</v>
      </c>
      <c r="BL137" s="274" t="s">
        <v>268</v>
      </c>
      <c r="BM137" s="274" t="s">
        <v>268</v>
      </c>
      <c r="BN137" s="274" t="s">
        <v>268</v>
      </c>
      <c r="BO137" s="274" t="s">
        <v>268</v>
      </c>
      <c r="BP137" s="274" t="s">
        <v>268</v>
      </c>
      <c r="BQ137" s="274" t="s">
        <v>268</v>
      </c>
      <c r="BR137" s="274" t="s">
        <v>268</v>
      </c>
      <c r="BS137" s="274" t="s">
        <v>268</v>
      </c>
      <c r="BT137" s="274" t="s">
        <v>268</v>
      </c>
      <c r="BU137" s="274" t="s">
        <v>268</v>
      </c>
      <c r="BV137" s="274" t="s">
        <v>268</v>
      </c>
      <c r="BW137" s="274" t="s">
        <v>268</v>
      </c>
      <c r="BX137" s="274" t="s">
        <v>268</v>
      </c>
      <c r="BY137" s="295">
        <v>80</v>
      </c>
      <c r="BZ137" s="295">
        <v>80</v>
      </c>
      <c r="CA137" s="298" t="s">
        <v>142</v>
      </c>
      <c r="CB137" s="297">
        <v>122</v>
      </c>
      <c r="CC137" s="284">
        <f t="shared" si="10"/>
        <v>0</v>
      </c>
      <c r="CD137" s="295">
        <f t="shared" si="11"/>
        <v>80</v>
      </c>
      <c r="CE137" s="284">
        <f t="shared" si="12"/>
        <v>0</v>
      </c>
      <c r="CF137" s="295">
        <f t="shared" si="13"/>
        <v>1</v>
      </c>
      <c r="CG137" s="274" t="s">
        <v>876</v>
      </c>
      <c r="CH137" s="274" t="s">
        <v>268</v>
      </c>
      <c r="CI137" s="274" t="s">
        <v>268</v>
      </c>
      <c r="CJ137" s="298" t="s">
        <v>280</v>
      </c>
      <c r="CK137" s="297">
        <v>2</v>
      </c>
      <c r="CL137" s="274" t="s">
        <v>268</v>
      </c>
      <c r="CM137" s="274" t="s">
        <v>268</v>
      </c>
      <c r="CN137" s="274" t="s">
        <v>268</v>
      </c>
      <c r="CO137" s="274" t="s">
        <v>268</v>
      </c>
      <c r="CP137" s="274" t="s">
        <v>268</v>
      </c>
      <c r="CQ137" s="274" t="s">
        <v>268</v>
      </c>
      <c r="CR137" s="274" t="s">
        <v>877</v>
      </c>
      <c r="CS137" s="274">
        <v>88.56</v>
      </c>
      <c r="CT137" s="274" t="s">
        <v>268</v>
      </c>
      <c r="CU137" s="274">
        <v>88.56</v>
      </c>
      <c r="CV137" s="274">
        <v>365</v>
      </c>
      <c r="CW137" s="274" t="s">
        <v>878</v>
      </c>
      <c r="CX137" s="274" t="s">
        <v>835</v>
      </c>
      <c r="CY137" s="274" t="s">
        <v>836</v>
      </c>
      <c r="CZ137" s="274" t="s">
        <v>837</v>
      </c>
      <c r="DA137" s="274" t="s">
        <v>268</v>
      </c>
      <c r="DB137" s="274" t="s">
        <v>268</v>
      </c>
      <c r="DC137" s="274" t="s">
        <v>268</v>
      </c>
      <c r="DD137" s="274" t="s">
        <v>268</v>
      </c>
      <c r="DE137" s="274" t="s">
        <v>268</v>
      </c>
      <c r="DF137" s="274" t="s">
        <v>268</v>
      </c>
      <c r="DG137" s="299">
        <f>IFERROR(IF(CA137="D",IF(CK137="A dispo.",CD137*VLOOKUP('DATI INPUT'!$F$27,TARIFFE_UD,2,FALSE),CD137*VLOOKUP(CK137,TARIFFE_UD,2,FALSE)),CD137*VLOOKUP(CB137-100,TARIFFE_UND,2,FALSE)),0)</f>
        <v>57.489732652385754</v>
      </c>
      <c r="DH137" s="299">
        <f>IFERROR(IF(CA137="D",IF(CK137="A dispo.",CF137*VLOOKUP('DATI INPUT'!$F$27,TARIFFE_UD,3,FALSE),CF137*VLOOKUP(CK137,TARIFFE_UD,3,FALSE)),CF137*VLOOKUP(CB137-100,TARIFFE_UND,3,FALSE)),0)</f>
        <v>46.077822723118445</v>
      </c>
    </row>
    <row r="138" spans="1:112" x14ac:dyDescent="0.25">
      <c r="A138" s="274" t="s">
        <v>2670</v>
      </c>
      <c r="B138" s="274" t="s">
        <v>312</v>
      </c>
      <c r="C138" s="274" t="s">
        <v>1338</v>
      </c>
      <c r="D138" s="274" t="s">
        <v>2671</v>
      </c>
      <c r="E138" s="274" t="s">
        <v>268</v>
      </c>
      <c r="F138" s="274" t="s">
        <v>156</v>
      </c>
      <c r="G138" s="274" t="s">
        <v>2672</v>
      </c>
      <c r="H138" s="274" t="s">
        <v>1033</v>
      </c>
      <c r="I138" s="274" t="s">
        <v>2673</v>
      </c>
      <c r="J138" s="274" t="s">
        <v>156</v>
      </c>
      <c r="K138" s="274" t="s">
        <v>2674</v>
      </c>
      <c r="L138" s="274" t="s">
        <v>984</v>
      </c>
      <c r="M138" s="274" t="s">
        <v>1791</v>
      </c>
      <c r="N138" s="274" t="s">
        <v>984</v>
      </c>
      <c r="O138" s="274" t="s">
        <v>873</v>
      </c>
      <c r="P138" s="274" t="s">
        <v>887</v>
      </c>
      <c r="Q138" s="274" t="s">
        <v>276</v>
      </c>
      <c r="R138" s="274" t="s">
        <v>268</v>
      </c>
      <c r="S138" s="274" t="s">
        <v>268</v>
      </c>
      <c r="T138" s="274" t="s">
        <v>268</v>
      </c>
      <c r="U138" s="274" t="s">
        <v>268</v>
      </c>
      <c r="V138" s="274" t="s">
        <v>268</v>
      </c>
      <c r="W138" s="274" t="s">
        <v>1791</v>
      </c>
      <c r="X138" s="274" t="s">
        <v>887</v>
      </c>
      <c r="Y138" s="274" t="s">
        <v>276</v>
      </c>
      <c r="Z138" s="274" t="s">
        <v>268</v>
      </c>
      <c r="AA138" s="274" t="s">
        <v>268</v>
      </c>
      <c r="AB138" s="274" t="s">
        <v>268</v>
      </c>
      <c r="AC138" s="274" t="s">
        <v>268</v>
      </c>
      <c r="AD138" s="274" t="s">
        <v>268</v>
      </c>
      <c r="AE138" s="274" t="s">
        <v>287</v>
      </c>
      <c r="AF138" s="274" t="s">
        <v>1811</v>
      </c>
      <c r="AG138" s="274" t="s">
        <v>875</v>
      </c>
      <c r="AH138" s="274" t="s">
        <v>1848</v>
      </c>
      <c r="AI138" s="274" t="s">
        <v>1066</v>
      </c>
      <c r="AJ138" s="274" t="s">
        <v>268</v>
      </c>
      <c r="AK138" s="274" t="s">
        <v>377</v>
      </c>
      <c r="AL138" s="274" t="s">
        <v>268</v>
      </c>
      <c r="AM138" s="274" t="s">
        <v>288</v>
      </c>
      <c r="AN138" s="274" t="s">
        <v>268</v>
      </c>
      <c r="AO138" s="274" t="s">
        <v>268</v>
      </c>
      <c r="AP138" s="274" t="s">
        <v>268</v>
      </c>
      <c r="AQ138" s="274" t="s">
        <v>268</v>
      </c>
      <c r="AR138" s="274" t="s">
        <v>268</v>
      </c>
      <c r="AS138" s="274" t="s">
        <v>268</v>
      </c>
      <c r="AT138" s="274" t="s">
        <v>268</v>
      </c>
      <c r="AU138" s="274" t="s">
        <v>268</v>
      </c>
      <c r="AV138" s="274" t="s">
        <v>268</v>
      </c>
      <c r="AW138" s="274" t="s">
        <v>268</v>
      </c>
      <c r="AX138" s="274" t="s">
        <v>268</v>
      </c>
      <c r="AY138" s="274" t="s">
        <v>268</v>
      </c>
      <c r="AZ138" s="274" t="s">
        <v>268</v>
      </c>
      <c r="BA138" s="274" t="s">
        <v>268</v>
      </c>
      <c r="BB138" s="274" t="s">
        <v>268</v>
      </c>
      <c r="BC138" s="274" t="s">
        <v>268</v>
      </c>
      <c r="BD138" s="274" t="s">
        <v>268</v>
      </c>
      <c r="BE138" s="274" t="s">
        <v>268</v>
      </c>
      <c r="BF138" s="274" t="s">
        <v>268</v>
      </c>
      <c r="BG138" s="274" t="s">
        <v>268</v>
      </c>
      <c r="BH138" s="274" t="s">
        <v>268</v>
      </c>
      <c r="BI138" s="274" t="s">
        <v>268</v>
      </c>
      <c r="BJ138" s="274" t="s">
        <v>268</v>
      </c>
      <c r="BK138" s="274" t="s">
        <v>268</v>
      </c>
      <c r="BL138" s="274" t="s">
        <v>268</v>
      </c>
      <c r="BM138" s="274" t="s">
        <v>268</v>
      </c>
      <c r="BN138" s="274" t="s">
        <v>268</v>
      </c>
      <c r="BO138" s="274" t="s">
        <v>268</v>
      </c>
      <c r="BP138" s="274" t="s">
        <v>268</v>
      </c>
      <c r="BQ138" s="274" t="s">
        <v>268</v>
      </c>
      <c r="BR138" s="274" t="s">
        <v>268</v>
      </c>
      <c r="BS138" s="274" t="s">
        <v>268</v>
      </c>
      <c r="BT138" s="274" t="s">
        <v>268</v>
      </c>
      <c r="BU138" s="274" t="s">
        <v>268</v>
      </c>
      <c r="BV138" s="274" t="s">
        <v>268</v>
      </c>
      <c r="BW138" s="274" t="s">
        <v>268</v>
      </c>
      <c r="BX138" s="274" t="s">
        <v>268</v>
      </c>
      <c r="BY138" s="295">
        <v>100</v>
      </c>
      <c r="BZ138" s="295">
        <v>100</v>
      </c>
      <c r="CA138" s="298" t="s">
        <v>142</v>
      </c>
      <c r="CB138" s="297">
        <v>122</v>
      </c>
      <c r="CC138" s="284">
        <f t="shared" si="10"/>
        <v>0</v>
      </c>
      <c r="CD138" s="295">
        <f t="shared" si="11"/>
        <v>100</v>
      </c>
      <c r="CE138" s="284">
        <f t="shared" si="12"/>
        <v>0</v>
      </c>
      <c r="CF138" s="295">
        <f t="shared" si="13"/>
        <v>1</v>
      </c>
      <c r="CG138" s="274" t="s">
        <v>876</v>
      </c>
      <c r="CH138" s="274" t="s">
        <v>268</v>
      </c>
      <c r="CI138" s="274" t="s">
        <v>268</v>
      </c>
      <c r="CJ138" s="298" t="s">
        <v>275</v>
      </c>
      <c r="CK138" s="297">
        <v>3</v>
      </c>
      <c r="CL138" s="274" t="s">
        <v>268</v>
      </c>
      <c r="CM138" s="274" t="s">
        <v>268</v>
      </c>
      <c r="CN138" s="274" t="s">
        <v>268</v>
      </c>
      <c r="CO138" s="274" t="s">
        <v>268</v>
      </c>
      <c r="CP138" s="274" t="s">
        <v>268</v>
      </c>
      <c r="CQ138" s="274" t="s">
        <v>268</v>
      </c>
      <c r="CR138" s="274" t="s">
        <v>877</v>
      </c>
      <c r="CS138" s="274">
        <v>117.88</v>
      </c>
      <c r="CT138" s="274" t="s">
        <v>268</v>
      </c>
      <c r="CU138" s="274">
        <v>117.88</v>
      </c>
      <c r="CV138" s="274">
        <v>365</v>
      </c>
      <c r="CW138" s="274" t="s">
        <v>878</v>
      </c>
      <c r="CX138" s="274" t="s">
        <v>835</v>
      </c>
      <c r="CY138" s="274" t="s">
        <v>836</v>
      </c>
      <c r="CZ138" s="274" t="s">
        <v>837</v>
      </c>
      <c r="DA138" s="274" t="s">
        <v>268</v>
      </c>
      <c r="DB138" s="274" t="s">
        <v>268</v>
      </c>
      <c r="DC138" s="274" t="s">
        <v>268</v>
      </c>
      <c r="DD138" s="274" t="s">
        <v>268</v>
      </c>
      <c r="DE138" s="274" t="s">
        <v>268</v>
      </c>
      <c r="DF138" s="274" t="s">
        <v>268</v>
      </c>
      <c r="DG138" s="299">
        <f>IFERROR(IF(CA138="D",IF(CK138="A dispo.",CD138*VLOOKUP('DATI INPUT'!$F$27,TARIFFE_UD,2,FALSE),CD138*VLOOKUP(CK138,TARIFFE_UD,2,FALSE)),CD138*VLOOKUP(CB138-100,TARIFFE_UND,2,FALSE)),0)</f>
        <v>79.195039878286494</v>
      </c>
      <c r="DH138" s="299">
        <f>IFERROR(IF(CA138="D",IF(CK138="A dispo.",CF138*VLOOKUP('DATI INPUT'!$F$27,TARIFFE_UD,3,FALSE),CF138*VLOOKUP(CK138,TARIFFE_UD,3,FALSE)),CF138*VLOOKUP(CB138-100,TARIFFE_UND,3,FALSE)),0)</f>
        <v>60.367780403072892</v>
      </c>
    </row>
    <row r="139" spans="1:112" x14ac:dyDescent="0.25">
      <c r="A139" s="274" t="s">
        <v>2675</v>
      </c>
      <c r="B139" s="274" t="s">
        <v>312</v>
      </c>
      <c r="C139" s="274" t="s">
        <v>435</v>
      </c>
      <c r="D139" s="274" t="s">
        <v>2671</v>
      </c>
      <c r="E139" s="274" t="s">
        <v>268</v>
      </c>
      <c r="F139" s="274" t="s">
        <v>156</v>
      </c>
      <c r="G139" s="274" t="s">
        <v>2672</v>
      </c>
      <c r="H139" s="274" t="s">
        <v>1033</v>
      </c>
      <c r="I139" s="274" t="s">
        <v>2673</v>
      </c>
      <c r="J139" s="274" t="s">
        <v>156</v>
      </c>
      <c r="K139" s="274" t="s">
        <v>2674</v>
      </c>
      <c r="L139" s="274" t="s">
        <v>984</v>
      </c>
      <c r="M139" s="274" t="s">
        <v>1791</v>
      </c>
      <c r="N139" s="274" t="s">
        <v>984</v>
      </c>
      <c r="O139" s="274" t="s">
        <v>873</v>
      </c>
      <c r="P139" s="274" t="s">
        <v>887</v>
      </c>
      <c r="Q139" s="274" t="s">
        <v>276</v>
      </c>
      <c r="R139" s="274" t="s">
        <v>268</v>
      </c>
      <c r="S139" s="274" t="s">
        <v>268</v>
      </c>
      <c r="T139" s="274" t="s">
        <v>268</v>
      </c>
      <c r="U139" s="274" t="s">
        <v>268</v>
      </c>
      <c r="V139" s="274" t="s">
        <v>268</v>
      </c>
      <c r="W139" s="274" t="s">
        <v>1791</v>
      </c>
      <c r="X139" s="274" t="s">
        <v>887</v>
      </c>
      <c r="Y139" s="274" t="s">
        <v>276</v>
      </c>
      <c r="Z139" s="274" t="s">
        <v>268</v>
      </c>
      <c r="AA139" s="274" t="s">
        <v>268</v>
      </c>
      <c r="AB139" s="274" t="s">
        <v>268</v>
      </c>
      <c r="AC139" s="274" t="s">
        <v>268</v>
      </c>
      <c r="AD139" s="274" t="s">
        <v>268</v>
      </c>
      <c r="AE139" s="274" t="s">
        <v>287</v>
      </c>
      <c r="AF139" s="274" t="s">
        <v>1811</v>
      </c>
      <c r="AG139" s="274" t="s">
        <v>875</v>
      </c>
      <c r="AH139" s="274" t="s">
        <v>1848</v>
      </c>
      <c r="AI139" s="274" t="s">
        <v>1066</v>
      </c>
      <c r="AJ139" s="274" t="s">
        <v>268</v>
      </c>
      <c r="AK139" s="274" t="s">
        <v>366</v>
      </c>
      <c r="AL139" s="274" t="s">
        <v>268</v>
      </c>
      <c r="AM139" s="274" t="s">
        <v>353</v>
      </c>
      <c r="AN139" s="274" t="s">
        <v>268</v>
      </c>
      <c r="AO139" s="274" t="s">
        <v>268</v>
      </c>
      <c r="AP139" s="274" t="s">
        <v>268</v>
      </c>
      <c r="AQ139" s="274" t="s">
        <v>268</v>
      </c>
      <c r="AR139" s="274" t="s">
        <v>268</v>
      </c>
      <c r="AS139" s="274" t="s">
        <v>268</v>
      </c>
      <c r="AT139" s="274" t="s">
        <v>268</v>
      </c>
      <c r="AU139" s="274" t="s">
        <v>268</v>
      </c>
      <c r="AV139" s="274" t="s">
        <v>268</v>
      </c>
      <c r="AW139" s="274" t="s">
        <v>268</v>
      </c>
      <c r="AX139" s="274" t="s">
        <v>268</v>
      </c>
      <c r="AY139" s="274" t="s">
        <v>268</v>
      </c>
      <c r="AZ139" s="274" t="s">
        <v>268</v>
      </c>
      <c r="BA139" s="274" t="s">
        <v>268</v>
      </c>
      <c r="BB139" s="274" t="s">
        <v>268</v>
      </c>
      <c r="BC139" s="274" t="s">
        <v>268</v>
      </c>
      <c r="BD139" s="274" t="s">
        <v>268</v>
      </c>
      <c r="BE139" s="274" t="s">
        <v>268</v>
      </c>
      <c r="BF139" s="274" t="s">
        <v>268</v>
      </c>
      <c r="BG139" s="274" t="s">
        <v>268</v>
      </c>
      <c r="BH139" s="274" t="s">
        <v>268</v>
      </c>
      <c r="BI139" s="274" t="s">
        <v>268</v>
      </c>
      <c r="BJ139" s="274" t="s">
        <v>268</v>
      </c>
      <c r="BK139" s="274" t="s">
        <v>268</v>
      </c>
      <c r="BL139" s="274" t="s">
        <v>268</v>
      </c>
      <c r="BM139" s="274" t="s">
        <v>268</v>
      </c>
      <c r="BN139" s="274" t="s">
        <v>268</v>
      </c>
      <c r="BO139" s="274" t="s">
        <v>268</v>
      </c>
      <c r="BP139" s="274" t="s">
        <v>268</v>
      </c>
      <c r="BQ139" s="274" t="s">
        <v>268</v>
      </c>
      <c r="BR139" s="274" t="s">
        <v>268</v>
      </c>
      <c r="BS139" s="274" t="s">
        <v>268</v>
      </c>
      <c r="BT139" s="274" t="s">
        <v>268</v>
      </c>
      <c r="BU139" s="274" t="s">
        <v>268</v>
      </c>
      <c r="BV139" s="274" t="s">
        <v>268</v>
      </c>
      <c r="BW139" s="274" t="s">
        <v>268</v>
      </c>
      <c r="BX139" s="274" t="s">
        <v>268</v>
      </c>
      <c r="BY139" s="295">
        <v>40</v>
      </c>
      <c r="BZ139" s="295">
        <v>40</v>
      </c>
      <c r="CA139" s="298" t="s">
        <v>142</v>
      </c>
      <c r="CB139" s="297">
        <v>123</v>
      </c>
      <c r="CC139" s="284">
        <f t="shared" si="10"/>
        <v>0</v>
      </c>
      <c r="CD139" s="295">
        <f t="shared" si="11"/>
        <v>40</v>
      </c>
      <c r="CE139" s="284">
        <f t="shared" si="12"/>
        <v>1</v>
      </c>
      <c r="CF139" s="295">
        <f t="shared" si="13"/>
        <v>0</v>
      </c>
      <c r="CG139" s="274" t="s">
        <v>1817</v>
      </c>
      <c r="CH139" s="274" t="s">
        <v>268</v>
      </c>
      <c r="CI139" s="274" t="s">
        <v>268</v>
      </c>
      <c r="CJ139" s="298" t="s">
        <v>275</v>
      </c>
      <c r="CK139" s="297">
        <v>3</v>
      </c>
      <c r="CL139" s="274" t="s">
        <v>268</v>
      </c>
      <c r="CM139" s="274" t="s">
        <v>268</v>
      </c>
      <c r="CN139" s="274" t="s">
        <v>268</v>
      </c>
      <c r="CO139" s="274" t="s">
        <v>268</v>
      </c>
      <c r="CP139" s="274" t="s">
        <v>268</v>
      </c>
      <c r="CQ139" s="274" t="s">
        <v>268</v>
      </c>
      <c r="CR139" s="274" t="s">
        <v>877</v>
      </c>
      <c r="CS139" s="274">
        <v>19.600000000000001</v>
      </c>
      <c r="CT139" s="274" t="s">
        <v>268</v>
      </c>
      <c r="CU139" s="274">
        <v>19.600000000000001</v>
      </c>
      <c r="CV139" s="274">
        <v>365</v>
      </c>
      <c r="CW139" s="274" t="s">
        <v>878</v>
      </c>
      <c r="CX139" s="274" t="s">
        <v>835</v>
      </c>
      <c r="CY139" s="274" t="s">
        <v>836</v>
      </c>
      <c r="CZ139" s="274" t="s">
        <v>837</v>
      </c>
      <c r="DA139" s="274" t="s">
        <v>268</v>
      </c>
      <c r="DB139" s="274" t="s">
        <v>268</v>
      </c>
      <c r="DC139" s="274" t="s">
        <v>268</v>
      </c>
      <c r="DD139" s="274" t="s">
        <v>268</v>
      </c>
      <c r="DE139" s="274" t="s">
        <v>268</v>
      </c>
      <c r="DF139" s="274" t="s">
        <v>268</v>
      </c>
      <c r="DG139" s="299">
        <f>IFERROR(IF(CA139="D",IF(CK139="A dispo.",CD139*VLOOKUP('DATI INPUT'!$F$27,TARIFFE_UD,2,FALSE),CD139*VLOOKUP(CK139,TARIFFE_UD,2,FALSE)),CD139*VLOOKUP(CB139-100,TARIFFE_UND,2,FALSE)),0)</f>
        <v>31.678015951314595</v>
      </c>
      <c r="DH139" s="299">
        <f>IFERROR(IF(CA139="D",IF(CK139="A dispo.",CF139*VLOOKUP('DATI INPUT'!$F$27,TARIFFE_UD,3,FALSE),CF139*VLOOKUP(CK139,TARIFFE_UD,3,FALSE)),CF139*VLOOKUP(CB139-100,TARIFFE_UND,3,FALSE)),0)</f>
        <v>0</v>
      </c>
    </row>
    <row r="140" spans="1:112" hidden="1" x14ac:dyDescent="0.25">
      <c r="A140" s="274" t="s">
        <v>2676</v>
      </c>
      <c r="B140" s="274" t="s">
        <v>2677</v>
      </c>
      <c r="C140" s="274" t="s">
        <v>436</v>
      </c>
      <c r="D140" s="274" t="s">
        <v>2678</v>
      </c>
      <c r="E140" s="274" t="s">
        <v>268</v>
      </c>
      <c r="F140" s="274" t="s">
        <v>156</v>
      </c>
      <c r="G140" s="274" t="s">
        <v>2679</v>
      </c>
      <c r="H140" s="274" t="s">
        <v>1137</v>
      </c>
      <c r="I140" s="274" t="s">
        <v>610</v>
      </c>
      <c r="J140" s="274" t="s">
        <v>156</v>
      </c>
      <c r="K140" s="274" t="s">
        <v>2680</v>
      </c>
      <c r="L140" s="274" t="s">
        <v>960</v>
      </c>
      <c r="M140" s="274" t="s">
        <v>2681</v>
      </c>
      <c r="N140" s="274" t="s">
        <v>2682</v>
      </c>
      <c r="O140" s="274" t="s">
        <v>2683</v>
      </c>
      <c r="P140" s="274" t="s">
        <v>2684</v>
      </c>
      <c r="Q140" s="274" t="s">
        <v>298</v>
      </c>
      <c r="R140" s="274" t="s">
        <v>298</v>
      </c>
      <c r="S140" s="274" t="s">
        <v>268</v>
      </c>
      <c r="T140" s="274" t="s">
        <v>268</v>
      </c>
      <c r="U140" s="274" t="s">
        <v>268</v>
      </c>
      <c r="V140" s="274" t="s">
        <v>268</v>
      </c>
      <c r="W140" s="274" t="s">
        <v>2292</v>
      </c>
      <c r="X140" s="274" t="s">
        <v>887</v>
      </c>
      <c r="Y140" s="274" t="s">
        <v>485</v>
      </c>
      <c r="Z140" s="274" t="s">
        <v>268</v>
      </c>
      <c r="AA140" s="274" t="s">
        <v>268</v>
      </c>
      <c r="AB140" s="274" t="s">
        <v>268</v>
      </c>
      <c r="AC140" s="274" t="s">
        <v>268</v>
      </c>
      <c r="AD140" s="274" t="s">
        <v>268</v>
      </c>
      <c r="AE140" s="274" t="s">
        <v>287</v>
      </c>
      <c r="AF140" s="274" t="s">
        <v>1811</v>
      </c>
      <c r="AG140" s="274" t="s">
        <v>875</v>
      </c>
      <c r="AH140" s="274" t="s">
        <v>1848</v>
      </c>
      <c r="AI140" s="274" t="s">
        <v>2293</v>
      </c>
      <c r="AJ140" s="274" t="s">
        <v>268</v>
      </c>
      <c r="AK140" s="274" t="s">
        <v>703</v>
      </c>
      <c r="AL140" s="274" t="s">
        <v>268</v>
      </c>
      <c r="AM140" s="274" t="s">
        <v>405</v>
      </c>
      <c r="AN140" s="274" t="s">
        <v>268</v>
      </c>
      <c r="AO140" s="274" t="s">
        <v>268</v>
      </c>
      <c r="AP140" s="274" t="s">
        <v>268</v>
      </c>
      <c r="AQ140" s="274" t="s">
        <v>268</v>
      </c>
      <c r="AR140" s="274" t="s">
        <v>268</v>
      </c>
      <c r="AS140" s="274" t="s">
        <v>268</v>
      </c>
      <c r="AT140" s="274" t="s">
        <v>268</v>
      </c>
      <c r="AU140" s="274" t="s">
        <v>268</v>
      </c>
      <c r="AV140" s="274" t="s">
        <v>268</v>
      </c>
      <c r="AW140" s="274" t="s">
        <v>268</v>
      </c>
      <c r="AX140" s="274" t="s">
        <v>268</v>
      </c>
      <c r="AY140" s="274" t="s">
        <v>268</v>
      </c>
      <c r="AZ140" s="274" t="s">
        <v>268</v>
      </c>
      <c r="BA140" s="274" t="s">
        <v>268</v>
      </c>
      <c r="BB140" s="274" t="s">
        <v>268</v>
      </c>
      <c r="BC140" s="274" t="s">
        <v>268</v>
      </c>
      <c r="BD140" s="274" t="s">
        <v>268</v>
      </c>
      <c r="BE140" s="274" t="s">
        <v>268</v>
      </c>
      <c r="BF140" s="274" t="s">
        <v>268</v>
      </c>
      <c r="BG140" s="274" t="s">
        <v>268</v>
      </c>
      <c r="BH140" s="274" t="s">
        <v>268</v>
      </c>
      <c r="BI140" s="274" t="s">
        <v>268</v>
      </c>
      <c r="BJ140" s="274" t="s">
        <v>268</v>
      </c>
      <c r="BK140" s="274" t="s">
        <v>268</v>
      </c>
      <c r="BL140" s="274" t="s">
        <v>268</v>
      </c>
      <c r="BM140" s="274" t="s">
        <v>268</v>
      </c>
      <c r="BN140" s="274" t="s">
        <v>268</v>
      </c>
      <c r="BO140" s="274" t="s">
        <v>268</v>
      </c>
      <c r="BP140" s="274" t="s">
        <v>268</v>
      </c>
      <c r="BQ140" s="274" t="s">
        <v>268</v>
      </c>
      <c r="BR140" s="274" t="s">
        <v>268</v>
      </c>
      <c r="BS140" s="274" t="s">
        <v>268</v>
      </c>
      <c r="BT140" s="274" t="s">
        <v>268</v>
      </c>
      <c r="BU140" s="274" t="s">
        <v>268</v>
      </c>
      <c r="BV140" s="274" t="s">
        <v>268</v>
      </c>
      <c r="BW140" s="274" t="s">
        <v>268</v>
      </c>
      <c r="BX140" s="274" t="s">
        <v>268</v>
      </c>
      <c r="BY140" s="295">
        <v>59.6</v>
      </c>
      <c r="BZ140" s="295">
        <v>59.6</v>
      </c>
      <c r="CA140" s="298" t="s">
        <v>142</v>
      </c>
      <c r="CB140" s="297">
        <v>122</v>
      </c>
      <c r="CC140" s="284">
        <f t="shared" si="10"/>
        <v>0</v>
      </c>
      <c r="CD140" s="295">
        <f t="shared" si="11"/>
        <v>59.6</v>
      </c>
      <c r="CE140" s="284">
        <f t="shared" si="12"/>
        <v>0</v>
      </c>
      <c r="CF140" s="295">
        <f t="shared" si="13"/>
        <v>1</v>
      </c>
      <c r="CG140" s="274" t="s">
        <v>876</v>
      </c>
      <c r="CH140" s="274" t="s">
        <v>268</v>
      </c>
      <c r="CI140" s="274" t="s">
        <v>268</v>
      </c>
      <c r="CJ140" s="298" t="s">
        <v>268</v>
      </c>
      <c r="CK140" s="298" t="s">
        <v>736</v>
      </c>
      <c r="CL140" s="274" t="s">
        <v>268</v>
      </c>
      <c r="CM140" s="274" t="s">
        <v>268</v>
      </c>
      <c r="CN140" s="274" t="s">
        <v>268</v>
      </c>
      <c r="CO140" s="274" t="s">
        <v>268</v>
      </c>
      <c r="CP140" s="274" t="s">
        <v>268</v>
      </c>
      <c r="CQ140" s="274" t="s">
        <v>268</v>
      </c>
      <c r="CR140" s="274" t="s">
        <v>877</v>
      </c>
      <c r="CS140" s="274">
        <v>81.760000000000005</v>
      </c>
      <c r="CT140" s="274" t="s">
        <v>268</v>
      </c>
      <c r="CU140" s="274">
        <v>81.760000000000005</v>
      </c>
      <c r="CV140" s="274">
        <v>365</v>
      </c>
      <c r="CW140" s="274" t="s">
        <v>878</v>
      </c>
      <c r="CX140" s="274" t="s">
        <v>835</v>
      </c>
      <c r="CY140" s="274" t="s">
        <v>836</v>
      </c>
      <c r="CZ140" s="274" t="s">
        <v>837</v>
      </c>
      <c r="DA140" s="274" t="s">
        <v>268</v>
      </c>
      <c r="DB140" s="274" t="s">
        <v>268</v>
      </c>
      <c r="DC140" s="274" t="s">
        <v>268</v>
      </c>
      <c r="DD140" s="274" t="s">
        <v>268</v>
      </c>
      <c r="DE140" s="274" t="s">
        <v>268</v>
      </c>
      <c r="DF140" s="274" t="s">
        <v>268</v>
      </c>
      <c r="DG140" s="299">
        <f>IFERROR(IF(CA140="D",IF(CK140="A dispo.",CD140*VLOOKUP('DATI INPUT'!$F$27,TARIFFE_UD,2,FALSE),CD140*VLOOKUP(CK140,TARIFFE_UD,2,FALSE)),CD140*VLOOKUP(CB140-100,TARIFFE_UND,2,FALSE)),0)</f>
        <v>47.200243767458751</v>
      </c>
      <c r="DH140" s="299">
        <f>IFERROR(IF(CA140="D",IF(CK140="A dispo.",CF140*VLOOKUP('DATI INPUT'!$F$27,TARIFFE_UD,3,FALSE),CF140*VLOOKUP(CK140,TARIFFE_UD,3,FALSE)),CF140*VLOOKUP(CB140-100,TARIFFE_UND,3,FALSE)),0)</f>
        <v>60.367780403072892</v>
      </c>
    </row>
    <row r="141" spans="1:112" hidden="1" x14ac:dyDescent="0.25">
      <c r="A141" s="274" t="s">
        <v>2685</v>
      </c>
      <c r="B141" s="274" t="s">
        <v>598</v>
      </c>
      <c r="C141" s="274" t="s">
        <v>437</v>
      </c>
      <c r="D141" s="274" t="s">
        <v>2686</v>
      </c>
      <c r="E141" s="274" t="s">
        <v>268</v>
      </c>
      <c r="F141" s="274" t="s">
        <v>156</v>
      </c>
      <c r="G141" s="274" t="s">
        <v>2687</v>
      </c>
      <c r="H141" s="274" t="s">
        <v>1137</v>
      </c>
      <c r="I141" s="274" t="s">
        <v>2688</v>
      </c>
      <c r="J141" s="274" t="s">
        <v>274</v>
      </c>
      <c r="K141" s="274" t="s">
        <v>2689</v>
      </c>
      <c r="L141" s="274" t="s">
        <v>960</v>
      </c>
      <c r="M141" s="274" t="s">
        <v>2690</v>
      </c>
      <c r="N141" s="274" t="s">
        <v>871</v>
      </c>
      <c r="O141" s="274" t="s">
        <v>897</v>
      </c>
      <c r="P141" s="274" t="s">
        <v>2691</v>
      </c>
      <c r="Q141" s="274" t="s">
        <v>309</v>
      </c>
      <c r="R141" s="274" t="s">
        <v>154</v>
      </c>
      <c r="S141" s="274" t="s">
        <v>268</v>
      </c>
      <c r="T141" s="274" t="s">
        <v>268</v>
      </c>
      <c r="U141" s="274" t="s">
        <v>268</v>
      </c>
      <c r="V141" s="274" t="s">
        <v>268</v>
      </c>
      <c r="W141" s="274" t="s">
        <v>2692</v>
      </c>
      <c r="X141" s="274" t="s">
        <v>887</v>
      </c>
      <c r="Y141" s="274" t="s">
        <v>315</v>
      </c>
      <c r="Z141" s="274" t="s">
        <v>268</v>
      </c>
      <c r="AA141" s="274" t="s">
        <v>268</v>
      </c>
      <c r="AB141" s="274" t="s">
        <v>268</v>
      </c>
      <c r="AC141" s="274" t="s">
        <v>268</v>
      </c>
      <c r="AD141" s="274" t="s">
        <v>268</v>
      </c>
      <c r="AE141" s="274" t="s">
        <v>287</v>
      </c>
      <c r="AF141" s="274" t="s">
        <v>1811</v>
      </c>
      <c r="AG141" s="274" t="s">
        <v>875</v>
      </c>
      <c r="AH141" s="274" t="s">
        <v>1848</v>
      </c>
      <c r="AI141" s="274" t="s">
        <v>756</v>
      </c>
      <c r="AJ141" s="274" t="s">
        <v>268</v>
      </c>
      <c r="AK141" s="274" t="s">
        <v>377</v>
      </c>
      <c r="AL141" s="274" t="s">
        <v>268</v>
      </c>
      <c r="AM141" s="274" t="s">
        <v>355</v>
      </c>
      <c r="AN141" s="274" t="s">
        <v>268</v>
      </c>
      <c r="AO141" s="274" t="s">
        <v>268</v>
      </c>
      <c r="AP141" s="274" t="s">
        <v>268</v>
      </c>
      <c r="AQ141" s="274" t="s">
        <v>268</v>
      </c>
      <c r="AR141" s="274" t="s">
        <v>268</v>
      </c>
      <c r="AS141" s="274" t="s">
        <v>268</v>
      </c>
      <c r="AT141" s="274" t="s">
        <v>268</v>
      </c>
      <c r="AU141" s="274" t="s">
        <v>268</v>
      </c>
      <c r="AV141" s="274" t="s">
        <v>268</v>
      </c>
      <c r="AW141" s="274" t="s">
        <v>268</v>
      </c>
      <c r="AX141" s="274" t="s">
        <v>268</v>
      </c>
      <c r="AY141" s="274" t="s">
        <v>268</v>
      </c>
      <c r="AZ141" s="274" t="s">
        <v>268</v>
      </c>
      <c r="BA141" s="274" t="s">
        <v>268</v>
      </c>
      <c r="BB141" s="274" t="s">
        <v>268</v>
      </c>
      <c r="BC141" s="274" t="s">
        <v>268</v>
      </c>
      <c r="BD141" s="274" t="s">
        <v>268</v>
      </c>
      <c r="BE141" s="274" t="s">
        <v>268</v>
      </c>
      <c r="BF141" s="274" t="s">
        <v>268</v>
      </c>
      <c r="BG141" s="274" t="s">
        <v>268</v>
      </c>
      <c r="BH141" s="274" t="s">
        <v>268</v>
      </c>
      <c r="BI141" s="274" t="s">
        <v>268</v>
      </c>
      <c r="BJ141" s="274" t="s">
        <v>268</v>
      </c>
      <c r="BK141" s="274" t="s">
        <v>268</v>
      </c>
      <c r="BL141" s="274" t="s">
        <v>268</v>
      </c>
      <c r="BM141" s="274" t="s">
        <v>268</v>
      </c>
      <c r="BN141" s="274" t="s">
        <v>268</v>
      </c>
      <c r="BO141" s="274" t="s">
        <v>268</v>
      </c>
      <c r="BP141" s="274" t="s">
        <v>268</v>
      </c>
      <c r="BQ141" s="274" t="s">
        <v>268</v>
      </c>
      <c r="BR141" s="274" t="s">
        <v>268</v>
      </c>
      <c r="BS141" s="274" t="s">
        <v>268</v>
      </c>
      <c r="BT141" s="274" t="s">
        <v>268</v>
      </c>
      <c r="BU141" s="274" t="s">
        <v>268</v>
      </c>
      <c r="BV141" s="274" t="s">
        <v>268</v>
      </c>
      <c r="BW141" s="274" t="s">
        <v>268</v>
      </c>
      <c r="BX141" s="274" t="s">
        <v>268</v>
      </c>
      <c r="BY141" s="295">
        <v>45</v>
      </c>
      <c r="BZ141" s="295">
        <v>45</v>
      </c>
      <c r="CA141" s="298" t="s">
        <v>142</v>
      </c>
      <c r="CB141" s="297">
        <v>122</v>
      </c>
      <c r="CC141" s="284">
        <f t="shared" si="10"/>
        <v>0</v>
      </c>
      <c r="CD141" s="295">
        <f t="shared" si="11"/>
        <v>45</v>
      </c>
      <c r="CE141" s="284">
        <f t="shared" si="12"/>
        <v>0</v>
      </c>
      <c r="CF141" s="295">
        <f t="shared" si="13"/>
        <v>1</v>
      </c>
      <c r="CG141" s="274" t="s">
        <v>876</v>
      </c>
      <c r="CH141" s="274" t="s">
        <v>268</v>
      </c>
      <c r="CI141" s="274" t="s">
        <v>268</v>
      </c>
      <c r="CJ141" s="298" t="s">
        <v>268</v>
      </c>
      <c r="CK141" s="298" t="s">
        <v>736</v>
      </c>
      <c r="CL141" s="274" t="s">
        <v>268</v>
      </c>
      <c r="CM141" s="274" t="s">
        <v>268</v>
      </c>
      <c r="CN141" s="274" t="s">
        <v>268</v>
      </c>
      <c r="CO141" s="274" t="s">
        <v>268</v>
      </c>
      <c r="CP141" s="274" t="s">
        <v>268</v>
      </c>
      <c r="CQ141" s="274" t="s">
        <v>268</v>
      </c>
      <c r="CR141" s="274" t="s">
        <v>877</v>
      </c>
      <c r="CS141" s="274">
        <v>74.61</v>
      </c>
      <c r="CT141" s="274" t="s">
        <v>268</v>
      </c>
      <c r="CU141" s="274">
        <v>74.61</v>
      </c>
      <c r="CV141" s="274">
        <v>365</v>
      </c>
      <c r="CW141" s="274" t="s">
        <v>878</v>
      </c>
      <c r="CX141" s="274" t="s">
        <v>835</v>
      </c>
      <c r="CY141" s="274" t="s">
        <v>836</v>
      </c>
      <c r="CZ141" s="274" t="s">
        <v>837</v>
      </c>
      <c r="DA141" s="274" t="s">
        <v>268</v>
      </c>
      <c r="DB141" s="274" t="s">
        <v>268</v>
      </c>
      <c r="DC141" s="274" t="s">
        <v>268</v>
      </c>
      <c r="DD141" s="274" t="s">
        <v>268</v>
      </c>
      <c r="DE141" s="274" t="s">
        <v>268</v>
      </c>
      <c r="DF141" s="274" t="s">
        <v>268</v>
      </c>
      <c r="DG141" s="299">
        <f>IFERROR(IF(CA141="D",IF(CK141="A dispo.",CD141*VLOOKUP('DATI INPUT'!$F$27,TARIFFE_UD,2,FALSE),CD141*VLOOKUP(CK141,TARIFFE_UD,2,FALSE)),CD141*VLOOKUP(CB141-100,TARIFFE_UND,2,FALSE)),0)</f>
        <v>35.637767945228923</v>
      </c>
      <c r="DH141" s="299">
        <f>IFERROR(IF(CA141="D",IF(CK141="A dispo.",CF141*VLOOKUP('DATI INPUT'!$F$27,TARIFFE_UD,3,FALSE),CF141*VLOOKUP(CK141,TARIFFE_UD,3,FALSE)),CF141*VLOOKUP(CB141-100,TARIFFE_UND,3,FALSE)),0)</f>
        <v>60.367780403072892</v>
      </c>
    </row>
    <row r="142" spans="1:112" x14ac:dyDescent="0.25">
      <c r="A142" s="274" t="s">
        <v>2693</v>
      </c>
      <c r="B142" s="274" t="s">
        <v>1356</v>
      </c>
      <c r="C142" s="274" t="s">
        <v>438</v>
      </c>
      <c r="D142" s="274" t="s">
        <v>2694</v>
      </c>
      <c r="E142" s="274" t="s">
        <v>268</v>
      </c>
      <c r="F142" s="274" t="s">
        <v>156</v>
      </c>
      <c r="G142" s="274" t="s">
        <v>2695</v>
      </c>
      <c r="H142" s="274" t="s">
        <v>1033</v>
      </c>
      <c r="I142" s="274" t="s">
        <v>2696</v>
      </c>
      <c r="J142" s="274" t="s">
        <v>274</v>
      </c>
      <c r="K142" s="274" t="s">
        <v>2697</v>
      </c>
      <c r="L142" s="274" t="s">
        <v>984</v>
      </c>
      <c r="M142" s="274" t="s">
        <v>2698</v>
      </c>
      <c r="N142" s="274" t="s">
        <v>984</v>
      </c>
      <c r="O142" s="274" t="s">
        <v>873</v>
      </c>
      <c r="P142" s="274" t="s">
        <v>2699</v>
      </c>
      <c r="Q142" s="274" t="s">
        <v>346</v>
      </c>
      <c r="R142" s="274" t="s">
        <v>268</v>
      </c>
      <c r="S142" s="274" t="s">
        <v>268</v>
      </c>
      <c r="T142" s="274" t="s">
        <v>268</v>
      </c>
      <c r="U142" s="274" t="s">
        <v>268</v>
      </c>
      <c r="V142" s="274" t="s">
        <v>268</v>
      </c>
      <c r="W142" s="274" t="s">
        <v>2698</v>
      </c>
      <c r="X142" s="274" t="s">
        <v>2699</v>
      </c>
      <c r="Y142" s="274" t="s">
        <v>346</v>
      </c>
      <c r="Z142" s="274" t="s">
        <v>268</v>
      </c>
      <c r="AA142" s="274" t="s">
        <v>268</v>
      </c>
      <c r="AB142" s="274" t="s">
        <v>268</v>
      </c>
      <c r="AC142" s="274" t="s">
        <v>268</v>
      </c>
      <c r="AD142" s="274" t="s">
        <v>268</v>
      </c>
      <c r="AE142" s="274" t="s">
        <v>287</v>
      </c>
      <c r="AF142" s="274" t="s">
        <v>1811</v>
      </c>
      <c r="AG142" s="274" t="s">
        <v>875</v>
      </c>
      <c r="AH142" s="274" t="s">
        <v>1848</v>
      </c>
      <c r="AI142" s="274" t="s">
        <v>2700</v>
      </c>
      <c r="AJ142" s="274" t="s">
        <v>268</v>
      </c>
      <c r="AK142" s="274" t="s">
        <v>366</v>
      </c>
      <c r="AL142" s="274" t="s">
        <v>268</v>
      </c>
      <c r="AM142" s="274" t="s">
        <v>355</v>
      </c>
      <c r="AN142" s="274" t="s">
        <v>268</v>
      </c>
      <c r="AO142" s="274" t="s">
        <v>268</v>
      </c>
      <c r="AP142" s="274" t="s">
        <v>268</v>
      </c>
      <c r="AQ142" s="274" t="s">
        <v>268</v>
      </c>
      <c r="AR142" s="274" t="s">
        <v>268</v>
      </c>
      <c r="AS142" s="274" t="s">
        <v>268</v>
      </c>
      <c r="AT142" s="274" t="s">
        <v>268</v>
      </c>
      <c r="AU142" s="274" t="s">
        <v>268</v>
      </c>
      <c r="AV142" s="274" t="s">
        <v>268</v>
      </c>
      <c r="AW142" s="274" t="s">
        <v>268</v>
      </c>
      <c r="AX142" s="274" t="s">
        <v>268</v>
      </c>
      <c r="AY142" s="274" t="s">
        <v>268</v>
      </c>
      <c r="AZ142" s="274" t="s">
        <v>268</v>
      </c>
      <c r="BA142" s="274" t="s">
        <v>268</v>
      </c>
      <c r="BB142" s="274" t="s">
        <v>268</v>
      </c>
      <c r="BC142" s="274" t="s">
        <v>268</v>
      </c>
      <c r="BD142" s="274" t="s">
        <v>268</v>
      </c>
      <c r="BE142" s="274" t="s">
        <v>268</v>
      </c>
      <c r="BF142" s="274" t="s">
        <v>268</v>
      </c>
      <c r="BG142" s="274" t="s">
        <v>268</v>
      </c>
      <c r="BH142" s="274" t="s">
        <v>268</v>
      </c>
      <c r="BI142" s="274" t="s">
        <v>268</v>
      </c>
      <c r="BJ142" s="274" t="s">
        <v>268</v>
      </c>
      <c r="BK142" s="274" t="s">
        <v>268</v>
      </c>
      <c r="BL142" s="274" t="s">
        <v>268</v>
      </c>
      <c r="BM142" s="274" t="s">
        <v>268</v>
      </c>
      <c r="BN142" s="274" t="s">
        <v>268</v>
      </c>
      <c r="BO142" s="274" t="s">
        <v>268</v>
      </c>
      <c r="BP142" s="274" t="s">
        <v>268</v>
      </c>
      <c r="BQ142" s="274" t="s">
        <v>268</v>
      </c>
      <c r="BR142" s="274" t="s">
        <v>268</v>
      </c>
      <c r="BS142" s="274" t="s">
        <v>268</v>
      </c>
      <c r="BT142" s="274" t="s">
        <v>268</v>
      </c>
      <c r="BU142" s="274" t="s">
        <v>268</v>
      </c>
      <c r="BV142" s="274" t="s">
        <v>268</v>
      </c>
      <c r="BW142" s="274" t="s">
        <v>268</v>
      </c>
      <c r="BX142" s="274" t="s">
        <v>268</v>
      </c>
      <c r="BY142" s="295">
        <v>60</v>
      </c>
      <c r="BZ142" s="295">
        <v>60</v>
      </c>
      <c r="CA142" s="298" t="s">
        <v>142</v>
      </c>
      <c r="CB142" s="297">
        <v>122</v>
      </c>
      <c r="CC142" s="284">
        <f t="shared" si="10"/>
        <v>0</v>
      </c>
      <c r="CD142" s="295">
        <f t="shared" si="11"/>
        <v>60</v>
      </c>
      <c r="CE142" s="284">
        <f t="shared" si="12"/>
        <v>0</v>
      </c>
      <c r="CF142" s="295">
        <f t="shared" si="13"/>
        <v>1</v>
      </c>
      <c r="CG142" s="274" t="s">
        <v>876</v>
      </c>
      <c r="CH142" s="274" t="s">
        <v>268</v>
      </c>
      <c r="CI142" s="274" t="s">
        <v>268</v>
      </c>
      <c r="CJ142" s="298" t="s">
        <v>271</v>
      </c>
      <c r="CK142" s="297">
        <v>1</v>
      </c>
      <c r="CL142" s="274" t="s">
        <v>268</v>
      </c>
      <c r="CM142" s="274" t="s">
        <v>268</v>
      </c>
      <c r="CN142" s="274" t="s">
        <v>268</v>
      </c>
      <c r="CO142" s="274" t="s">
        <v>268</v>
      </c>
      <c r="CP142" s="274" t="s">
        <v>268</v>
      </c>
      <c r="CQ142" s="274" t="s">
        <v>268</v>
      </c>
      <c r="CR142" s="274" t="s">
        <v>877</v>
      </c>
      <c r="CS142" s="274">
        <v>40.08</v>
      </c>
      <c r="CT142" s="274" t="s">
        <v>268</v>
      </c>
      <c r="CU142" s="274">
        <v>40.08</v>
      </c>
      <c r="CV142" s="274">
        <v>365</v>
      </c>
      <c r="CW142" s="274" t="s">
        <v>878</v>
      </c>
      <c r="CX142" s="274" t="s">
        <v>835</v>
      </c>
      <c r="CY142" s="274" t="s">
        <v>836</v>
      </c>
      <c r="CZ142" s="274" t="s">
        <v>837</v>
      </c>
      <c r="DA142" s="274" t="s">
        <v>268</v>
      </c>
      <c r="DB142" s="274" t="s">
        <v>268</v>
      </c>
      <c r="DC142" s="274" t="s">
        <v>268</v>
      </c>
      <c r="DD142" s="274" t="s">
        <v>268</v>
      </c>
      <c r="DE142" s="274" t="s">
        <v>268</v>
      </c>
      <c r="DF142" s="274" t="s">
        <v>268</v>
      </c>
      <c r="DG142" s="299">
        <f>IFERROR(IF(CA142="D",IF(CK142="A dispo.",CD142*VLOOKUP('DATI INPUT'!$F$27,TARIFFE_UD,2,FALSE),CD142*VLOOKUP(CK142,TARIFFE_UD,2,FALSE)),CD142*VLOOKUP(CB142-100,TARIFFE_UND,2,FALSE)),0)</f>
        <v>36.957685276533695</v>
      </c>
      <c r="DH142" s="299">
        <f>IFERROR(IF(CA142="D",IF(CK142="A dispo.",CF142*VLOOKUP('DATI INPUT'!$F$27,TARIFFE_UD,3,FALSE),CF142*VLOOKUP(CK142,TARIFFE_UD,3,FALSE)),CF142*VLOOKUP(CB142-100,TARIFFE_UND,3,FALSE)),0)</f>
        <v>15.164853048114928</v>
      </c>
    </row>
    <row r="143" spans="1:112" x14ac:dyDescent="0.25">
      <c r="A143" s="274" t="s">
        <v>2701</v>
      </c>
      <c r="B143" s="274" t="s">
        <v>947</v>
      </c>
      <c r="C143" s="274" t="s">
        <v>439</v>
      </c>
      <c r="D143" s="274" t="s">
        <v>2702</v>
      </c>
      <c r="E143" s="274" t="s">
        <v>268</v>
      </c>
      <c r="F143" s="274" t="s">
        <v>156</v>
      </c>
      <c r="G143" s="274" t="s">
        <v>2703</v>
      </c>
      <c r="H143" s="274" t="s">
        <v>1033</v>
      </c>
      <c r="I143" s="274" t="s">
        <v>2704</v>
      </c>
      <c r="J143" s="274" t="s">
        <v>274</v>
      </c>
      <c r="K143" s="274" t="s">
        <v>2705</v>
      </c>
      <c r="L143" s="274" t="s">
        <v>984</v>
      </c>
      <c r="M143" s="274" t="s">
        <v>2706</v>
      </c>
      <c r="N143" s="274" t="s">
        <v>984</v>
      </c>
      <c r="O143" s="274" t="s">
        <v>873</v>
      </c>
      <c r="P143" s="274" t="s">
        <v>613</v>
      </c>
      <c r="Q143" s="274" t="s">
        <v>346</v>
      </c>
      <c r="R143" s="274" t="s">
        <v>153</v>
      </c>
      <c r="S143" s="274" t="s">
        <v>268</v>
      </c>
      <c r="T143" s="274" t="s">
        <v>268</v>
      </c>
      <c r="U143" s="274" t="s">
        <v>268</v>
      </c>
      <c r="V143" s="274" t="s">
        <v>268</v>
      </c>
      <c r="W143" s="274" t="s">
        <v>2706</v>
      </c>
      <c r="X143" s="274" t="s">
        <v>613</v>
      </c>
      <c r="Y143" s="274" t="s">
        <v>346</v>
      </c>
      <c r="Z143" s="274" t="s">
        <v>153</v>
      </c>
      <c r="AA143" s="274" t="s">
        <v>268</v>
      </c>
      <c r="AB143" s="274" t="s">
        <v>268</v>
      </c>
      <c r="AC143" s="274" t="s">
        <v>268</v>
      </c>
      <c r="AD143" s="274" t="s">
        <v>268</v>
      </c>
      <c r="AE143" s="274" t="s">
        <v>287</v>
      </c>
      <c r="AF143" s="274" t="s">
        <v>1811</v>
      </c>
      <c r="AG143" s="274" t="s">
        <v>875</v>
      </c>
      <c r="AH143" s="274" t="s">
        <v>1812</v>
      </c>
      <c r="AI143" s="274" t="s">
        <v>578</v>
      </c>
      <c r="AJ143" s="274" t="s">
        <v>268</v>
      </c>
      <c r="AK143" s="274" t="s">
        <v>1021</v>
      </c>
      <c r="AL143" s="274" t="s">
        <v>268</v>
      </c>
      <c r="AM143" s="274" t="s">
        <v>355</v>
      </c>
      <c r="AN143" s="274" t="s">
        <v>268</v>
      </c>
      <c r="AO143" s="274" t="s">
        <v>268</v>
      </c>
      <c r="AP143" s="274" t="s">
        <v>268</v>
      </c>
      <c r="AQ143" s="274" t="s">
        <v>268</v>
      </c>
      <c r="AR143" s="274" t="s">
        <v>268</v>
      </c>
      <c r="AS143" s="274" t="s">
        <v>268</v>
      </c>
      <c r="AT143" s="274" t="s">
        <v>268</v>
      </c>
      <c r="AU143" s="274" t="s">
        <v>268</v>
      </c>
      <c r="AV143" s="274" t="s">
        <v>268</v>
      </c>
      <c r="AW143" s="274" t="s">
        <v>268</v>
      </c>
      <c r="AX143" s="274" t="s">
        <v>268</v>
      </c>
      <c r="AY143" s="274" t="s">
        <v>268</v>
      </c>
      <c r="AZ143" s="274" t="s">
        <v>268</v>
      </c>
      <c r="BA143" s="274" t="s">
        <v>268</v>
      </c>
      <c r="BB143" s="274" t="s">
        <v>268</v>
      </c>
      <c r="BC143" s="274" t="s">
        <v>268</v>
      </c>
      <c r="BD143" s="274" t="s">
        <v>268</v>
      </c>
      <c r="BE143" s="274" t="s">
        <v>268</v>
      </c>
      <c r="BF143" s="274" t="s">
        <v>268</v>
      </c>
      <c r="BG143" s="274" t="s">
        <v>268</v>
      </c>
      <c r="BH143" s="274" t="s">
        <v>268</v>
      </c>
      <c r="BI143" s="274" t="s">
        <v>268</v>
      </c>
      <c r="BJ143" s="274" t="s">
        <v>268</v>
      </c>
      <c r="BK143" s="274" t="s">
        <v>268</v>
      </c>
      <c r="BL143" s="274" t="s">
        <v>268</v>
      </c>
      <c r="BM143" s="274" t="s">
        <v>268</v>
      </c>
      <c r="BN143" s="274" t="s">
        <v>268</v>
      </c>
      <c r="BO143" s="274" t="s">
        <v>268</v>
      </c>
      <c r="BP143" s="274" t="s">
        <v>268</v>
      </c>
      <c r="BQ143" s="274" t="s">
        <v>268</v>
      </c>
      <c r="BR143" s="274" t="s">
        <v>268</v>
      </c>
      <c r="BS143" s="274" t="s">
        <v>268</v>
      </c>
      <c r="BT143" s="274" t="s">
        <v>268</v>
      </c>
      <c r="BU143" s="274" t="s">
        <v>268</v>
      </c>
      <c r="BV143" s="274" t="s">
        <v>268</v>
      </c>
      <c r="BW143" s="274" t="s">
        <v>268</v>
      </c>
      <c r="BX143" s="274" t="s">
        <v>268</v>
      </c>
      <c r="BY143" s="295">
        <v>70.25</v>
      </c>
      <c r="BZ143" s="295">
        <v>70.25</v>
      </c>
      <c r="CA143" s="298" t="s">
        <v>142</v>
      </c>
      <c r="CB143" s="297">
        <v>122</v>
      </c>
      <c r="CC143" s="284">
        <f t="shared" si="10"/>
        <v>0</v>
      </c>
      <c r="CD143" s="295">
        <f t="shared" si="11"/>
        <v>70.25</v>
      </c>
      <c r="CE143" s="284">
        <f t="shared" si="12"/>
        <v>0</v>
      </c>
      <c r="CF143" s="295">
        <f t="shared" si="13"/>
        <v>1</v>
      </c>
      <c r="CG143" s="274" t="s">
        <v>876</v>
      </c>
      <c r="CH143" s="274" t="s">
        <v>268</v>
      </c>
      <c r="CI143" s="274" t="s">
        <v>268</v>
      </c>
      <c r="CJ143" s="298" t="s">
        <v>280</v>
      </c>
      <c r="CK143" s="297">
        <v>2</v>
      </c>
      <c r="CL143" s="274" t="s">
        <v>268</v>
      </c>
      <c r="CM143" s="274" t="s">
        <v>268</v>
      </c>
      <c r="CN143" s="274" t="s">
        <v>268</v>
      </c>
      <c r="CO143" s="274" t="s">
        <v>268</v>
      </c>
      <c r="CP143" s="274" t="s">
        <v>268</v>
      </c>
      <c r="CQ143" s="274" t="s">
        <v>268</v>
      </c>
      <c r="CR143" s="274" t="s">
        <v>877</v>
      </c>
      <c r="CS143" s="274">
        <v>84.17</v>
      </c>
      <c r="CT143" s="274" t="s">
        <v>268</v>
      </c>
      <c r="CU143" s="274">
        <v>84.17</v>
      </c>
      <c r="CV143" s="274">
        <v>365</v>
      </c>
      <c r="CW143" s="274" t="s">
        <v>878</v>
      </c>
      <c r="CX143" s="274" t="s">
        <v>835</v>
      </c>
      <c r="CY143" s="274" t="s">
        <v>836</v>
      </c>
      <c r="CZ143" s="274" t="s">
        <v>837</v>
      </c>
      <c r="DA143" s="274" t="s">
        <v>268</v>
      </c>
      <c r="DB143" s="274" t="s">
        <v>268</v>
      </c>
      <c r="DC143" s="274" t="s">
        <v>268</v>
      </c>
      <c r="DD143" s="274" t="s">
        <v>268</v>
      </c>
      <c r="DE143" s="274" t="s">
        <v>268</v>
      </c>
      <c r="DF143" s="274" t="s">
        <v>268</v>
      </c>
      <c r="DG143" s="299">
        <f>IFERROR(IF(CA143="D",IF(CK143="A dispo.",CD143*VLOOKUP('DATI INPUT'!$F$27,TARIFFE_UD,2,FALSE),CD143*VLOOKUP(CK143,TARIFFE_UD,2,FALSE)),CD143*VLOOKUP(CB143-100,TARIFFE_UND,2,FALSE)),0)</f>
        <v>50.483171485376239</v>
      </c>
      <c r="DH143" s="299">
        <f>IFERROR(IF(CA143="D",IF(CK143="A dispo.",CF143*VLOOKUP('DATI INPUT'!$F$27,TARIFFE_UD,3,FALSE),CF143*VLOOKUP(CK143,TARIFFE_UD,3,FALSE)),CF143*VLOOKUP(CB143-100,TARIFFE_UND,3,FALSE)),0)</f>
        <v>46.077822723118445</v>
      </c>
    </row>
    <row r="144" spans="1:112" x14ac:dyDescent="0.25">
      <c r="A144" s="274" t="s">
        <v>2707</v>
      </c>
      <c r="B144" s="274" t="s">
        <v>947</v>
      </c>
      <c r="C144" s="274" t="s">
        <v>1343</v>
      </c>
      <c r="D144" s="274" t="s">
        <v>2702</v>
      </c>
      <c r="E144" s="274" t="s">
        <v>268</v>
      </c>
      <c r="F144" s="274" t="s">
        <v>156</v>
      </c>
      <c r="G144" s="274" t="s">
        <v>2703</v>
      </c>
      <c r="H144" s="274" t="s">
        <v>1033</v>
      </c>
      <c r="I144" s="274" t="s">
        <v>2704</v>
      </c>
      <c r="J144" s="274" t="s">
        <v>274</v>
      </c>
      <c r="K144" s="274" t="s">
        <v>2705</v>
      </c>
      <c r="L144" s="274" t="s">
        <v>984</v>
      </c>
      <c r="M144" s="274" t="s">
        <v>2706</v>
      </c>
      <c r="N144" s="274" t="s">
        <v>984</v>
      </c>
      <c r="O144" s="274" t="s">
        <v>873</v>
      </c>
      <c r="P144" s="274" t="s">
        <v>613</v>
      </c>
      <c r="Q144" s="274" t="s">
        <v>346</v>
      </c>
      <c r="R144" s="274" t="s">
        <v>153</v>
      </c>
      <c r="S144" s="274" t="s">
        <v>268</v>
      </c>
      <c r="T144" s="274" t="s">
        <v>268</v>
      </c>
      <c r="U144" s="274" t="s">
        <v>268</v>
      </c>
      <c r="V144" s="274" t="s">
        <v>268</v>
      </c>
      <c r="W144" s="274" t="s">
        <v>2706</v>
      </c>
      <c r="X144" s="274" t="s">
        <v>613</v>
      </c>
      <c r="Y144" s="274" t="s">
        <v>346</v>
      </c>
      <c r="Z144" s="274" t="s">
        <v>153</v>
      </c>
      <c r="AA144" s="274" t="s">
        <v>268</v>
      </c>
      <c r="AB144" s="274" t="s">
        <v>268</v>
      </c>
      <c r="AC144" s="274" t="s">
        <v>268</v>
      </c>
      <c r="AD144" s="274" t="s">
        <v>268</v>
      </c>
      <c r="AE144" s="274" t="s">
        <v>287</v>
      </c>
      <c r="AF144" s="274" t="s">
        <v>1811</v>
      </c>
      <c r="AG144" s="274" t="s">
        <v>875</v>
      </c>
      <c r="AH144" s="274" t="s">
        <v>1812</v>
      </c>
      <c r="AI144" s="274" t="s">
        <v>578</v>
      </c>
      <c r="AJ144" s="274" t="s">
        <v>268</v>
      </c>
      <c r="AK144" s="274" t="s">
        <v>1021</v>
      </c>
      <c r="AL144" s="274" t="s">
        <v>268</v>
      </c>
      <c r="AM144" s="274" t="s">
        <v>355</v>
      </c>
      <c r="AN144" s="274" t="s">
        <v>268</v>
      </c>
      <c r="AO144" s="274" t="s">
        <v>268</v>
      </c>
      <c r="AP144" s="274" t="s">
        <v>268</v>
      </c>
      <c r="AQ144" s="274" t="s">
        <v>268</v>
      </c>
      <c r="AR144" s="274" t="s">
        <v>268</v>
      </c>
      <c r="AS144" s="274" t="s">
        <v>268</v>
      </c>
      <c r="AT144" s="274" t="s">
        <v>268</v>
      </c>
      <c r="AU144" s="274" t="s">
        <v>268</v>
      </c>
      <c r="AV144" s="274" t="s">
        <v>268</v>
      </c>
      <c r="AW144" s="274" t="s">
        <v>268</v>
      </c>
      <c r="AX144" s="274" t="s">
        <v>268</v>
      </c>
      <c r="AY144" s="274" t="s">
        <v>268</v>
      </c>
      <c r="AZ144" s="274" t="s">
        <v>268</v>
      </c>
      <c r="BA144" s="274" t="s">
        <v>268</v>
      </c>
      <c r="BB144" s="274" t="s">
        <v>268</v>
      </c>
      <c r="BC144" s="274" t="s">
        <v>268</v>
      </c>
      <c r="BD144" s="274" t="s">
        <v>268</v>
      </c>
      <c r="BE144" s="274" t="s">
        <v>268</v>
      </c>
      <c r="BF144" s="274" t="s">
        <v>268</v>
      </c>
      <c r="BG144" s="274" t="s">
        <v>268</v>
      </c>
      <c r="BH144" s="274" t="s">
        <v>268</v>
      </c>
      <c r="BI144" s="274" t="s">
        <v>268</v>
      </c>
      <c r="BJ144" s="274" t="s">
        <v>268</v>
      </c>
      <c r="BK144" s="274" t="s">
        <v>268</v>
      </c>
      <c r="BL144" s="274" t="s">
        <v>268</v>
      </c>
      <c r="BM144" s="274" t="s">
        <v>268</v>
      </c>
      <c r="BN144" s="274" t="s">
        <v>268</v>
      </c>
      <c r="BO144" s="274" t="s">
        <v>268</v>
      </c>
      <c r="BP144" s="274" t="s">
        <v>268</v>
      </c>
      <c r="BQ144" s="274" t="s">
        <v>268</v>
      </c>
      <c r="BR144" s="274" t="s">
        <v>268</v>
      </c>
      <c r="BS144" s="274" t="s">
        <v>268</v>
      </c>
      <c r="BT144" s="274" t="s">
        <v>268</v>
      </c>
      <c r="BU144" s="274" t="s">
        <v>268</v>
      </c>
      <c r="BV144" s="274" t="s">
        <v>268</v>
      </c>
      <c r="BW144" s="274" t="s">
        <v>268</v>
      </c>
      <c r="BX144" s="274" t="s">
        <v>268</v>
      </c>
      <c r="BY144" s="295">
        <v>9.9600000000000009</v>
      </c>
      <c r="BZ144" s="295">
        <v>9.9600000000000009</v>
      </c>
      <c r="CA144" s="298" t="s">
        <v>142</v>
      </c>
      <c r="CB144" s="297">
        <v>123</v>
      </c>
      <c r="CC144" s="284">
        <f t="shared" si="10"/>
        <v>0</v>
      </c>
      <c r="CD144" s="295">
        <f t="shared" si="11"/>
        <v>9.9600000000000009</v>
      </c>
      <c r="CE144" s="284">
        <f t="shared" si="12"/>
        <v>1</v>
      </c>
      <c r="CF144" s="295">
        <f t="shared" si="13"/>
        <v>0</v>
      </c>
      <c r="CG144" s="274" t="s">
        <v>1817</v>
      </c>
      <c r="CH144" s="274" t="s">
        <v>268</v>
      </c>
      <c r="CI144" s="274" t="s">
        <v>268</v>
      </c>
      <c r="CJ144" s="298" t="s">
        <v>280</v>
      </c>
      <c r="CK144" s="297">
        <v>2</v>
      </c>
      <c r="CL144" s="274" t="s">
        <v>268</v>
      </c>
      <c r="CM144" s="274" t="s">
        <v>268</v>
      </c>
      <c r="CN144" s="274" t="s">
        <v>268</v>
      </c>
      <c r="CO144" s="274" t="s">
        <v>268</v>
      </c>
      <c r="CP144" s="274" t="s">
        <v>268</v>
      </c>
      <c r="CQ144" s="274" t="s">
        <v>268</v>
      </c>
      <c r="CR144" s="274" t="s">
        <v>877</v>
      </c>
      <c r="CS144" s="274">
        <v>4.4800000000000004</v>
      </c>
      <c r="CT144" s="274" t="s">
        <v>268</v>
      </c>
      <c r="CU144" s="274">
        <v>4.4800000000000004</v>
      </c>
      <c r="CV144" s="274">
        <v>365</v>
      </c>
      <c r="CW144" s="274" t="s">
        <v>878</v>
      </c>
      <c r="CX144" s="274" t="s">
        <v>835</v>
      </c>
      <c r="CY144" s="274" t="s">
        <v>836</v>
      </c>
      <c r="CZ144" s="274" t="s">
        <v>837</v>
      </c>
      <c r="DA144" s="274" t="s">
        <v>268</v>
      </c>
      <c r="DB144" s="274" t="s">
        <v>268</v>
      </c>
      <c r="DC144" s="274" t="s">
        <v>268</v>
      </c>
      <c r="DD144" s="274" t="s">
        <v>268</v>
      </c>
      <c r="DE144" s="274" t="s">
        <v>268</v>
      </c>
      <c r="DF144" s="274" t="s">
        <v>268</v>
      </c>
      <c r="DG144" s="299">
        <f>IFERROR(IF(CA144="D",IF(CK144="A dispo.",CD144*VLOOKUP('DATI INPUT'!$F$27,TARIFFE_UD,2,FALSE),CD144*VLOOKUP(CK144,TARIFFE_UD,2,FALSE)),CD144*VLOOKUP(CB144-100,TARIFFE_UND,2,FALSE)),0)</f>
        <v>7.1574717152220266</v>
      </c>
      <c r="DH144" s="299">
        <f>IFERROR(IF(CA144="D",IF(CK144="A dispo.",CF144*VLOOKUP('DATI INPUT'!$F$27,TARIFFE_UD,3,FALSE),CF144*VLOOKUP(CK144,TARIFFE_UD,3,FALSE)),CF144*VLOOKUP(CB144-100,TARIFFE_UND,3,FALSE)),0)</f>
        <v>0</v>
      </c>
    </row>
    <row r="145" spans="1:112" x14ac:dyDescent="0.25">
      <c r="A145" s="274" t="s">
        <v>2708</v>
      </c>
      <c r="B145" s="274" t="s">
        <v>1357</v>
      </c>
      <c r="C145" s="274" t="s">
        <v>2709</v>
      </c>
      <c r="D145" s="274" t="s">
        <v>2710</v>
      </c>
      <c r="E145" s="274" t="s">
        <v>268</v>
      </c>
      <c r="F145" s="274" t="s">
        <v>156</v>
      </c>
      <c r="G145" s="274" t="s">
        <v>2711</v>
      </c>
      <c r="H145" s="274" t="s">
        <v>1137</v>
      </c>
      <c r="I145" s="274" t="s">
        <v>2250</v>
      </c>
      <c r="J145" s="274" t="s">
        <v>156</v>
      </c>
      <c r="K145" s="274" t="s">
        <v>2712</v>
      </c>
      <c r="L145" s="274" t="s">
        <v>960</v>
      </c>
      <c r="M145" s="274" t="s">
        <v>2713</v>
      </c>
      <c r="N145" s="274" t="s">
        <v>984</v>
      </c>
      <c r="O145" s="274" t="s">
        <v>873</v>
      </c>
      <c r="P145" s="274" t="s">
        <v>1046</v>
      </c>
      <c r="Q145" s="274" t="s">
        <v>270</v>
      </c>
      <c r="R145" s="274" t="s">
        <v>268</v>
      </c>
      <c r="S145" s="274" t="s">
        <v>268</v>
      </c>
      <c r="T145" s="274" t="s">
        <v>268</v>
      </c>
      <c r="U145" s="274" t="s">
        <v>268</v>
      </c>
      <c r="V145" s="274" t="s">
        <v>268</v>
      </c>
      <c r="W145" s="274" t="s">
        <v>2713</v>
      </c>
      <c r="X145" s="274" t="s">
        <v>1046</v>
      </c>
      <c r="Y145" s="274" t="s">
        <v>270</v>
      </c>
      <c r="Z145" s="274" t="s">
        <v>268</v>
      </c>
      <c r="AA145" s="274" t="s">
        <v>268</v>
      </c>
      <c r="AB145" s="274" t="s">
        <v>268</v>
      </c>
      <c r="AC145" s="274" t="s">
        <v>268</v>
      </c>
      <c r="AD145" s="274" t="s">
        <v>268</v>
      </c>
      <c r="AE145" s="274" t="s">
        <v>287</v>
      </c>
      <c r="AF145" s="274" t="s">
        <v>1811</v>
      </c>
      <c r="AG145" s="274" t="s">
        <v>875</v>
      </c>
      <c r="AH145" s="274" t="s">
        <v>1831</v>
      </c>
      <c r="AI145" s="274" t="s">
        <v>899</v>
      </c>
      <c r="AJ145" s="274" t="s">
        <v>268</v>
      </c>
      <c r="AK145" s="274" t="s">
        <v>395</v>
      </c>
      <c r="AL145" s="274" t="s">
        <v>268</v>
      </c>
      <c r="AM145" s="274" t="s">
        <v>405</v>
      </c>
      <c r="AN145" s="274" t="s">
        <v>268</v>
      </c>
      <c r="AO145" s="274" t="s">
        <v>268</v>
      </c>
      <c r="AP145" s="274" t="s">
        <v>268</v>
      </c>
      <c r="AQ145" s="274" t="s">
        <v>268</v>
      </c>
      <c r="AR145" s="274" t="s">
        <v>268</v>
      </c>
      <c r="AS145" s="274" t="s">
        <v>268</v>
      </c>
      <c r="AT145" s="274" t="s">
        <v>268</v>
      </c>
      <c r="AU145" s="274" t="s">
        <v>268</v>
      </c>
      <c r="AV145" s="274" t="s">
        <v>268</v>
      </c>
      <c r="AW145" s="274" t="s">
        <v>268</v>
      </c>
      <c r="AX145" s="274" t="s">
        <v>268</v>
      </c>
      <c r="AY145" s="274" t="s">
        <v>268</v>
      </c>
      <c r="AZ145" s="274" t="s">
        <v>268</v>
      </c>
      <c r="BA145" s="274" t="s">
        <v>268</v>
      </c>
      <c r="BB145" s="274" t="s">
        <v>268</v>
      </c>
      <c r="BC145" s="274" t="s">
        <v>268</v>
      </c>
      <c r="BD145" s="274" t="s">
        <v>268</v>
      </c>
      <c r="BE145" s="274" t="s">
        <v>268</v>
      </c>
      <c r="BF145" s="274" t="s">
        <v>268</v>
      </c>
      <c r="BG145" s="274" t="s">
        <v>268</v>
      </c>
      <c r="BH145" s="274" t="s">
        <v>268</v>
      </c>
      <c r="BI145" s="274" t="s">
        <v>268</v>
      </c>
      <c r="BJ145" s="274" t="s">
        <v>268</v>
      </c>
      <c r="BK145" s="274" t="s">
        <v>268</v>
      </c>
      <c r="BL145" s="274" t="s">
        <v>268</v>
      </c>
      <c r="BM145" s="274" t="s">
        <v>268</v>
      </c>
      <c r="BN145" s="274" t="s">
        <v>268</v>
      </c>
      <c r="BO145" s="274" t="s">
        <v>268</v>
      </c>
      <c r="BP145" s="274" t="s">
        <v>268</v>
      </c>
      <c r="BQ145" s="274" t="s">
        <v>268</v>
      </c>
      <c r="BR145" s="274" t="s">
        <v>268</v>
      </c>
      <c r="BS145" s="274" t="s">
        <v>268</v>
      </c>
      <c r="BT145" s="274" t="s">
        <v>268</v>
      </c>
      <c r="BU145" s="274" t="s">
        <v>268</v>
      </c>
      <c r="BV145" s="274" t="s">
        <v>268</v>
      </c>
      <c r="BW145" s="274" t="s">
        <v>268</v>
      </c>
      <c r="BX145" s="274" t="s">
        <v>268</v>
      </c>
      <c r="BY145" s="295">
        <v>35</v>
      </c>
      <c r="BZ145" s="295">
        <v>35</v>
      </c>
      <c r="CA145" s="298" t="s">
        <v>142</v>
      </c>
      <c r="CB145" s="297">
        <v>122</v>
      </c>
      <c r="CC145" s="284">
        <f t="shared" si="10"/>
        <v>0</v>
      </c>
      <c r="CD145" s="295">
        <f t="shared" si="11"/>
        <v>35</v>
      </c>
      <c r="CE145" s="284">
        <f t="shared" si="12"/>
        <v>0</v>
      </c>
      <c r="CF145" s="295">
        <f t="shared" si="13"/>
        <v>1</v>
      </c>
      <c r="CG145" s="274" t="s">
        <v>876</v>
      </c>
      <c r="CH145" s="274" t="s">
        <v>268</v>
      </c>
      <c r="CI145" s="274" t="s">
        <v>268</v>
      </c>
      <c r="CJ145" s="298" t="s">
        <v>271</v>
      </c>
      <c r="CK145" s="297">
        <v>1</v>
      </c>
      <c r="CL145" s="274" t="s">
        <v>268</v>
      </c>
      <c r="CM145" s="274" t="s">
        <v>268</v>
      </c>
      <c r="CN145" s="274" t="s">
        <v>268</v>
      </c>
      <c r="CO145" s="274" t="s">
        <v>268</v>
      </c>
      <c r="CP145" s="274" t="s">
        <v>268</v>
      </c>
      <c r="CQ145" s="274" t="s">
        <v>268</v>
      </c>
      <c r="CR145" s="274" t="s">
        <v>877</v>
      </c>
      <c r="CS145" s="274">
        <v>30.58</v>
      </c>
      <c r="CT145" s="274" t="s">
        <v>268</v>
      </c>
      <c r="CU145" s="274">
        <v>30.58</v>
      </c>
      <c r="CV145" s="274">
        <v>365</v>
      </c>
      <c r="CW145" s="274" t="s">
        <v>878</v>
      </c>
      <c r="CX145" s="274" t="s">
        <v>835</v>
      </c>
      <c r="CY145" s="274" t="s">
        <v>836</v>
      </c>
      <c r="CZ145" s="274" t="s">
        <v>837</v>
      </c>
      <c r="DA145" s="274" t="s">
        <v>268</v>
      </c>
      <c r="DB145" s="274" t="s">
        <v>268</v>
      </c>
      <c r="DC145" s="274" t="s">
        <v>268</v>
      </c>
      <c r="DD145" s="274" t="s">
        <v>268</v>
      </c>
      <c r="DE145" s="274" t="s">
        <v>268</v>
      </c>
      <c r="DF145" s="274" t="s">
        <v>268</v>
      </c>
      <c r="DG145" s="299">
        <f>IFERROR(IF(CA145="D",IF(CK145="A dispo.",CD145*VLOOKUP('DATI INPUT'!$F$27,TARIFFE_UD,2,FALSE),CD145*VLOOKUP(CK145,TARIFFE_UD,2,FALSE)),CD145*VLOOKUP(CB145-100,TARIFFE_UND,2,FALSE)),0)</f>
        <v>21.558649744644658</v>
      </c>
      <c r="DH145" s="299">
        <f>IFERROR(IF(CA145="D",IF(CK145="A dispo.",CF145*VLOOKUP('DATI INPUT'!$F$27,TARIFFE_UD,3,FALSE),CF145*VLOOKUP(CK145,TARIFFE_UD,3,FALSE)),CF145*VLOOKUP(CB145-100,TARIFFE_UND,3,FALSE)),0)</f>
        <v>15.164853048114928</v>
      </c>
    </row>
    <row r="146" spans="1:112" x14ac:dyDescent="0.25">
      <c r="A146" s="274" t="s">
        <v>2714</v>
      </c>
      <c r="B146" s="274" t="s">
        <v>1357</v>
      </c>
      <c r="C146" s="274" t="s">
        <v>2715</v>
      </c>
      <c r="D146" s="274" t="s">
        <v>2710</v>
      </c>
      <c r="E146" s="274" t="s">
        <v>268</v>
      </c>
      <c r="F146" s="274" t="s">
        <v>156</v>
      </c>
      <c r="G146" s="274" t="s">
        <v>2711</v>
      </c>
      <c r="H146" s="274" t="s">
        <v>1137</v>
      </c>
      <c r="I146" s="274" t="s">
        <v>2250</v>
      </c>
      <c r="J146" s="274" t="s">
        <v>156</v>
      </c>
      <c r="K146" s="274" t="s">
        <v>2712</v>
      </c>
      <c r="L146" s="274" t="s">
        <v>960</v>
      </c>
      <c r="M146" s="274" t="s">
        <v>2713</v>
      </c>
      <c r="N146" s="274" t="s">
        <v>984</v>
      </c>
      <c r="O146" s="274" t="s">
        <v>873</v>
      </c>
      <c r="P146" s="274" t="s">
        <v>1046</v>
      </c>
      <c r="Q146" s="274" t="s">
        <v>270</v>
      </c>
      <c r="R146" s="274" t="s">
        <v>268</v>
      </c>
      <c r="S146" s="274" t="s">
        <v>268</v>
      </c>
      <c r="T146" s="274" t="s">
        <v>268</v>
      </c>
      <c r="U146" s="274" t="s">
        <v>268</v>
      </c>
      <c r="V146" s="274" t="s">
        <v>268</v>
      </c>
      <c r="W146" s="274" t="s">
        <v>2713</v>
      </c>
      <c r="X146" s="274" t="s">
        <v>1046</v>
      </c>
      <c r="Y146" s="274" t="s">
        <v>270</v>
      </c>
      <c r="Z146" s="274" t="s">
        <v>268</v>
      </c>
      <c r="AA146" s="274" t="s">
        <v>268</v>
      </c>
      <c r="AB146" s="274" t="s">
        <v>268</v>
      </c>
      <c r="AC146" s="274" t="s">
        <v>268</v>
      </c>
      <c r="AD146" s="274" t="s">
        <v>268</v>
      </c>
      <c r="AE146" s="274" t="s">
        <v>287</v>
      </c>
      <c r="AF146" s="274" t="s">
        <v>1811</v>
      </c>
      <c r="AG146" s="274" t="s">
        <v>875</v>
      </c>
      <c r="AH146" s="274" t="s">
        <v>1831</v>
      </c>
      <c r="AI146" s="274" t="s">
        <v>899</v>
      </c>
      <c r="AJ146" s="274" t="s">
        <v>268</v>
      </c>
      <c r="AK146" s="274" t="s">
        <v>377</v>
      </c>
      <c r="AL146" s="274" t="s">
        <v>268</v>
      </c>
      <c r="AM146" s="274" t="s">
        <v>353</v>
      </c>
      <c r="AN146" s="274" t="s">
        <v>268</v>
      </c>
      <c r="AO146" s="274" t="s">
        <v>268</v>
      </c>
      <c r="AP146" s="274" t="s">
        <v>268</v>
      </c>
      <c r="AQ146" s="274" t="s">
        <v>268</v>
      </c>
      <c r="AR146" s="274" t="s">
        <v>268</v>
      </c>
      <c r="AS146" s="274" t="s">
        <v>268</v>
      </c>
      <c r="AT146" s="274" t="s">
        <v>268</v>
      </c>
      <c r="AU146" s="274" t="s">
        <v>268</v>
      </c>
      <c r="AV146" s="274" t="s">
        <v>268</v>
      </c>
      <c r="AW146" s="274" t="s">
        <v>268</v>
      </c>
      <c r="AX146" s="274" t="s">
        <v>268</v>
      </c>
      <c r="AY146" s="274" t="s">
        <v>268</v>
      </c>
      <c r="AZ146" s="274" t="s">
        <v>268</v>
      </c>
      <c r="BA146" s="274" t="s">
        <v>268</v>
      </c>
      <c r="BB146" s="274" t="s">
        <v>268</v>
      </c>
      <c r="BC146" s="274" t="s">
        <v>268</v>
      </c>
      <c r="BD146" s="274" t="s">
        <v>268</v>
      </c>
      <c r="BE146" s="274" t="s">
        <v>268</v>
      </c>
      <c r="BF146" s="274" t="s">
        <v>268</v>
      </c>
      <c r="BG146" s="274" t="s">
        <v>268</v>
      </c>
      <c r="BH146" s="274" t="s">
        <v>268</v>
      </c>
      <c r="BI146" s="274" t="s">
        <v>268</v>
      </c>
      <c r="BJ146" s="274" t="s">
        <v>268</v>
      </c>
      <c r="BK146" s="274" t="s">
        <v>268</v>
      </c>
      <c r="BL146" s="274" t="s">
        <v>268</v>
      </c>
      <c r="BM146" s="274" t="s">
        <v>268</v>
      </c>
      <c r="BN146" s="274" t="s">
        <v>268</v>
      </c>
      <c r="BO146" s="274" t="s">
        <v>268</v>
      </c>
      <c r="BP146" s="274" t="s">
        <v>268</v>
      </c>
      <c r="BQ146" s="274" t="s">
        <v>268</v>
      </c>
      <c r="BR146" s="274" t="s">
        <v>268</v>
      </c>
      <c r="BS146" s="274" t="s">
        <v>268</v>
      </c>
      <c r="BT146" s="274" t="s">
        <v>268</v>
      </c>
      <c r="BU146" s="274" t="s">
        <v>268</v>
      </c>
      <c r="BV146" s="274" t="s">
        <v>268</v>
      </c>
      <c r="BW146" s="274" t="s">
        <v>268</v>
      </c>
      <c r="BX146" s="274" t="s">
        <v>268</v>
      </c>
      <c r="BY146" s="295">
        <v>6.3</v>
      </c>
      <c r="BZ146" s="295">
        <v>6.3</v>
      </c>
      <c r="CA146" s="298" t="s">
        <v>142</v>
      </c>
      <c r="CB146" s="297">
        <v>123</v>
      </c>
      <c r="CC146" s="284">
        <f t="shared" si="10"/>
        <v>0</v>
      </c>
      <c r="CD146" s="295">
        <f t="shared" si="11"/>
        <v>6.2999999999999989</v>
      </c>
      <c r="CE146" s="284">
        <f t="shared" si="12"/>
        <v>1</v>
      </c>
      <c r="CF146" s="295">
        <f t="shared" si="13"/>
        <v>0</v>
      </c>
      <c r="CG146" s="274" t="s">
        <v>1817</v>
      </c>
      <c r="CH146" s="274" t="s">
        <v>268</v>
      </c>
      <c r="CI146" s="274" t="s">
        <v>268</v>
      </c>
      <c r="CJ146" s="298" t="s">
        <v>271</v>
      </c>
      <c r="CK146" s="297">
        <v>1</v>
      </c>
      <c r="CL146" s="274" t="s">
        <v>268</v>
      </c>
      <c r="CM146" s="274" t="s">
        <v>268</v>
      </c>
      <c r="CN146" s="274" t="s">
        <v>268</v>
      </c>
      <c r="CO146" s="274" t="s">
        <v>268</v>
      </c>
      <c r="CP146" s="274" t="s">
        <v>268</v>
      </c>
      <c r="CQ146" s="274" t="s">
        <v>268</v>
      </c>
      <c r="CR146" s="274" t="s">
        <v>877</v>
      </c>
      <c r="CS146" s="274">
        <v>2.39</v>
      </c>
      <c r="CT146" s="274" t="s">
        <v>268</v>
      </c>
      <c r="CU146" s="274">
        <v>2.39</v>
      </c>
      <c r="CV146" s="274">
        <v>365</v>
      </c>
      <c r="CW146" s="274" t="s">
        <v>878</v>
      </c>
      <c r="CX146" s="274" t="s">
        <v>835</v>
      </c>
      <c r="CY146" s="274" t="s">
        <v>836</v>
      </c>
      <c r="CZ146" s="274" t="s">
        <v>837</v>
      </c>
      <c r="DA146" s="274" t="s">
        <v>268</v>
      </c>
      <c r="DB146" s="274" t="s">
        <v>268</v>
      </c>
      <c r="DC146" s="274" t="s">
        <v>268</v>
      </c>
      <c r="DD146" s="274" t="s">
        <v>268</v>
      </c>
      <c r="DE146" s="274" t="s">
        <v>268</v>
      </c>
      <c r="DF146" s="274" t="s">
        <v>268</v>
      </c>
      <c r="DG146" s="299">
        <f>IFERROR(IF(CA146="D",IF(CK146="A dispo.",CD146*VLOOKUP('DATI INPUT'!$F$27,TARIFFE_UD,2,FALSE),CD146*VLOOKUP(CK146,TARIFFE_UD,2,FALSE)),CD146*VLOOKUP(CB146-100,TARIFFE_UND,2,FALSE)),0)</f>
        <v>3.8805569540360376</v>
      </c>
      <c r="DH146" s="299">
        <f>IFERROR(IF(CA146="D",IF(CK146="A dispo.",CF146*VLOOKUP('DATI INPUT'!$F$27,TARIFFE_UD,3,FALSE),CF146*VLOOKUP(CK146,TARIFFE_UD,3,FALSE)),CF146*VLOOKUP(CB146-100,TARIFFE_UND,3,FALSE)),0)</f>
        <v>0</v>
      </c>
    </row>
    <row r="147" spans="1:112" x14ac:dyDescent="0.25">
      <c r="A147" s="274" t="s">
        <v>2716</v>
      </c>
      <c r="B147" s="274" t="s">
        <v>1357</v>
      </c>
      <c r="C147" s="274" t="s">
        <v>441</v>
      </c>
      <c r="D147" s="274" t="s">
        <v>2710</v>
      </c>
      <c r="E147" s="274" t="s">
        <v>268</v>
      </c>
      <c r="F147" s="274" t="s">
        <v>156</v>
      </c>
      <c r="G147" s="274" t="s">
        <v>2711</v>
      </c>
      <c r="H147" s="274" t="s">
        <v>1137</v>
      </c>
      <c r="I147" s="274" t="s">
        <v>2250</v>
      </c>
      <c r="J147" s="274" t="s">
        <v>156</v>
      </c>
      <c r="K147" s="274" t="s">
        <v>2712</v>
      </c>
      <c r="L147" s="274" t="s">
        <v>960</v>
      </c>
      <c r="M147" s="274" t="s">
        <v>2713</v>
      </c>
      <c r="N147" s="274" t="s">
        <v>984</v>
      </c>
      <c r="O147" s="274" t="s">
        <v>873</v>
      </c>
      <c r="P147" s="274" t="s">
        <v>1046</v>
      </c>
      <c r="Q147" s="274" t="s">
        <v>270</v>
      </c>
      <c r="R147" s="274" t="s">
        <v>268</v>
      </c>
      <c r="S147" s="274" t="s">
        <v>268</v>
      </c>
      <c r="T147" s="274" t="s">
        <v>268</v>
      </c>
      <c r="U147" s="274" t="s">
        <v>268</v>
      </c>
      <c r="V147" s="274" t="s">
        <v>268</v>
      </c>
      <c r="W147" s="274" t="s">
        <v>2713</v>
      </c>
      <c r="X147" s="274" t="s">
        <v>1046</v>
      </c>
      <c r="Y147" s="274" t="s">
        <v>270</v>
      </c>
      <c r="Z147" s="274" t="s">
        <v>268</v>
      </c>
      <c r="AA147" s="274" t="s">
        <v>268</v>
      </c>
      <c r="AB147" s="274" t="s">
        <v>268</v>
      </c>
      <c r="AC147" s="274" t="s">
        <v>268</v>
      </c>
      <c r="AD147" s="274" t="s">
        <v>268</v>
      </c>
      <c r="AE147" s="274" t="s">
        <v>287</v>
      </c>
      <c r="AF147" s="274" t="s">
        <v>1811</v>
      </c>
      <c r="AG147" s="274" t="s">
        <v>875</v>
      </c>
      <c r="AH147" s="274" t="s">
        <v>1831</v>
      </c>
      <c r="AI147" s="274" t="s">
        <v>899</v>
      </c>
      <c r="AJ147" s="274" t="s">
        <v>268</v>
      </c>
      <c r="AK147" s="274" t="s">
        <v>395</v>
      </c>
      <c r="AL147" s="274" t="s">
        <v>268</v>
      </c>
      <c r="AM147" s="274" t="s">
        <v>405</v>
      </c>
      <c r="AN147" s="274" t="s">
        <v>268</v>
      </c>
      <c r="AO147" s="274" t="s">
        <v>268</v>
      </c>
      <c r="AP147" s="274" t="s">
        <v>268</v>
      </c>
      <c r="AQ147" s="274" t="s">
        <v>268</v>
      </c>
      <c r="AR147" s="274" t="s">
        <v>268</v>
      </c>
      <c r="AS147" s="274" t="s">
        <v>268</v>
      </c>
      <c r="AT147" s="274" t="s">
        <v>268</v>
      </c>
      <c r="AU147" s="274" t="s">
        <v>268</v>
      </c>
      <c r="AV147" s="274" t="s">
        <v>268</v>
      </c>
      <c r="AW147" s="274" t="s">
        <v>268</v>
      </c>
      <c r="AX147" s="274" t="s">
        <v>268</v>
      </c>
      <c r="AY147" s="274" t="s">
        <v>268</v>
      </c>
      <c r="AZ147" s="274" t="s">
        <v>268</v>
      </c>
      <c r="BA147" s="274" t="s">
        <v>268</v>
      </c>
      <c r="BB147" s="274" t="s">
        <v>268</v>
      </c>
      <c r="BC147" s="274" t="s">
        <v>268</v>
      </c>
      <c r="BD147" s="274" t="s">
        <v>268</v>
      </c>
      <c r="BE147" s="274" t="s">
        <v>268</v>
      </c>
      <c r="BF147" s="274" t="s">
        <v>268</v>
      </c>
      <c r="BG147" s="274" t="s">
        <v>268</v>
      </c>
      <c r="BH147" s="274" t="s">
        <v>268</v>
      </c>
      <c r="BI147" s="274" t="s">
        <v>268</v>
      </c>
      <c r="BJ147" s="274" t="s">
        <v>268</v>
      </c>
      <c r="BK147" s="274" t="s">
        <v>268</v>
      </c>
      <c r="BL147" s="274" t="s">
        <v>268</v>
      </c>
      <c r="BM147" s="274" t="s">
        <v>268</v>
      </c>
      <c r="BN147" s="274" t="s">
        <v>268</v>
      </c>
      <c r="BO147" s="274" t="s">
        <v>268</v>
      </c>
      <c r="BP147" s="274" t="s">
        <v>268</v>
      </c>
      <c r="BQ147" s="274" t="s">
        <v>268</v>
      </c>
      <c r="BR147" s="274" t="s">
        <v>268</v>
      </c>
      <c r="BS147" s="274" t="s">
        <v>268</v>
      </c>
      <c r="BT147" s="274" t="s">
        <v>268</v>
      </c>
      <c r="BU147" s="274" t="s">
        <v>268</v>
      </c>
      <c r="BV147" s="274" t="s">
        <v>268</v>
      </c>
      <c r="BW147" s="274" t="s">
        <v>268</v>
      </c>
      <c r="BX147" s="274" t="s">
        <v>268</v>
      </c>
      <c r="BY147" s="295">
        <v>59</v>
      </c>
      <c r="BZ147" s="295">
        <v>59</v>
      </c>
      <c r="CA147" s="298" t="s">
        <v>142</v>
      </c>
      <c r="CB147" s="297">
        <v>122</v>
      </c>
      <c r="CC147" s="284">
        <f t="shared" si="10"/>
        <v>0</v>
      </c>
      <c r="CD147" s="295">
        <f t="shared" si="11"/>
        <v>59</v>
      </c>
      <c r="CE147" s="284">
        <f t="shared" si="12"/>
        <v>0</v>
      </c>
      <c r="CF147" s="295">
        <f t="shared" si="13"/>
        <v>1</v>
      </c>
      <c r="CG147" s="274" t="s">
        <v>876</v>
      </c>
      <c r="CH147" s="274" t="s">
        <v>268</v>
      </c>
      <c r="CI147" s="274" t="s">
        <v>268</v>
      </c>
      <c r="CJ147" s="298" t="s">
        <v>271</v>
      </c>
      <c r="CK147" s="297">
        <v>1</v>
      </c>
      <c r="CL147" s="274" t="s">
        <v>268</v>
      </c>
      <c r="CM147" s="274" t="s">
        <v>268</v>
      </c>
      <c r="CN147" s="274" t="s">
        <v>268</v>
      </c>
      <c r="CO147" s="274" t="s">
        <v>268</v>
      </c>
      <c r="CP147" s="274" t="s">
        <v>268</v>
      </c>
      <c r="CQ147" s="274" t="s">
        <v>268</v>
      </c>
      <c r="CR147" s="274" t="s">
        <v>877</v>
      </c>
      <c r="CS147" s="274">
        <v>39.700000000000003</v>
      </c>
      <c r="CT147" s="274" t="s">
        <v>268</v>
      </c>
      <c r="CU147" s="274">
        <v>39.700000000000003</v>
      </c>
      <c r="CV147" s="274">
        <v>365</v>
      </c>
      <c r="CW147" s="274" t="s">
        <v>878</v>
      </c>
      <c r="CX147" s="274" t="s">
        <v>835</v>
      </c>
      <c r="CY147" s="274" t="s">
        <v>836</v>
      </c>
      <c r="CZ147" s="274" t="s">
        <v>837</v>
      </c>
      <c r="DA147" s="274" t="s">
        <v>268</v>
      </c>
      <c r="DB147" s="274" t="s">
        <v>268</v>
      </c>
      <c r="DC147" s="274" t="s">
        <v>268</v>
      </c>
      <c r="DD147" s="274" t="s">
        <v>268</v>
      </c>
      <c r="DE147" s="274" t="s">
        <v>268</v>
      </c>
      <c r="DF147" s="274" t="s">
        <v>268</v>
      </c>
      <c r="DG147" s="299">
        <f>IFERROR(IF(CA147="D",IF(CK147="A dispo.",CD147*VLOOKUP('DATI INPUT'!$F$27,TARIFFE_UD,2,FALSE),CD147*VLOOKUP(CK147,TARIFFE_UD,2,FALSE)),CD147*VLOOKUP(CB147-100,TARIFFE_UND,2,FALSE)),0)</f>
        <v>36.341723855258138</v>
      </c>
      <c r="DH147" s="299">
        <f>IFERROR(IF(CA147="D",IF(CK147="A dispo.",CF147*VLOOKUP('DATI INPUT'!$F$27,TARIFFE_UD,3,FALSE),CF147*VLOOKUP(CK147,TARIFFE_UD,3,FALSE)),CF147*VLOOKUP(CB147-100,TARIFFE_UND,3,FALSE)),0)</f>
        <v>15.164853048114928</v>
      </c>
    </row>
    <row r="148" spans="1:112" hidden="1" x14ac:dyDescent="0.25">
      <c r="A148" s="274" t="s">
        <v>2717</v>
      </c>
      <c r="B148" s="274" t="s">
        <v>2718</v>
      </c>
      <c r="C148" s="274" t="s">
        <v>2719</v>
      </c>
      <c r="D148" s="274" t="s">
        <v>2720</v>
      </c>
      <c r="E148" s="274" t="s">
        <v>2721</v>
      </c>
      <c r="F148" s="274" t="s">
        <v>156</v>
      </c>
      <c r="G148" s="274" t="s">
        <v>2722</v>
      </c>
      <c r="H148" s="274" t="s">
        <v>1033</v>
      </c>
      <c r="I148" s="274" t="s">
        <v>2723</v>
      </c>
      <c r="J148" s="274" t="s">
        <v>156</v>
      </c>
      <c r="K148" s="274" t="s">
        <v>2724</v>
      </c>
      <c r="L148" s="274" t="s">
        <v>960</v>
      </c>
      <c r="M148" s="274" t="s">
        <v>2725</v>
      </c>
      <c r="N148" s="274" t="s">
        <v>984</v>
      </c>
      <c r="O148" s="274" t="s">
        <v>873</v>
      </c>
      <c r="P148" s="274" t="s">
        <v>613</v>
      </c>
      <c r="Q148" s="274" t="s">
        <v>304</v>
      </c>
      <c r="R148" s="274" t="s">
        <v>268</v>
      </c>
      <c r="S148" s="274" t="s">
        <v>268</v>
      </c>
      <c r="T148" s="274" t="s">
        <v>268</v>
      </c>
      <c r="U148" s="274" t="s">
        <v>268</v>
      </c>
      <c r="V148" s="274" t="s">
        <v>268</v>
      </c>
      <c r="W148" s="274" t="s">
        <v>2726</v>
      </c>
      <c r="X148" s="274" t="s">
        <v>613</v>
      </c>
      <c r="Y148" s="274" t="s">
        <v>304</v>
      </c>
      <c r="Z148" s="274" t="s">
        <v>154</v>
      </c>
      <c r="AA148" s="274" t="s">
        <v>268</v>
      </c>
      <c r="AB148" s="274" t="s">
        <v>268</v>
      </c>
      <c r="AC148" s="274" t="s">
        <v>268</v>
      </c>
      <c r="AD148" s="274" t="s">
        <v>268</v>
      </c>
      <c r="AE148" s="274" t="s">
        <v>287</v>
      </c>
      <c r="AF148" s="274" t="s">
        <v>1811</v>
      </c>
      <c r="AG148" s="274" t="s">
        <v>875</v>
      </c>
      <c r="AH148" s="274" t="s">
        <v>1812</v>
      </c>
      <c r="AI148" s="274" t="s">
        <v>795</v>
      </c>
      <c r="AJ148" s="274" t="s">
        <v>268</v>
      </c>
      <c r="AK148" s="274" t="s">
        <v>268</v>
      </c>
      <c r="AL148" s="274" t="s">
        <v>268</v>
      </c>
      <c r="AM148" s="274" t="s">
        <v>353</v>
      </c>
      <c r="AN148" s="274" t="s">
        <v>268</v>
      </c>
      <c r="AO148" s="274" t="s">
        <v>268</v>
      </c>
      <c r="AP148" s="274" t="s">
        <v>268</v>
      </c>
      <c r="AQ148" s="274" t="s">
        <v>268</v>
      </c>
      <c r="AR148" s="274" t="s">
        <v>268</v>
      </c>
      <c r="AS148" s="274" t="s">
        <v>268</v>
      </c>
      <c r="AT148" s="274" t="s">
        <v>268</v>
      </c>
      <c r="AU148" s="274" t="s">
        <v>268</v>
      </c>
      <c r="AV148" s="274" t="s">
        <v>268</v>
      </c>
      <c r="AW148" s="274" t="s">
        <v>268</v>
      </c>
      <c r="AX148" s="274" t="s">
        <v>268</v>
      </c>
      <c r="AY148" s="274" t="s">
        <v>268</v>
      </c>
      <c r="AZ148" s="274" t="s">
        <v>268</v>
      </c>
      <c r="BA148" s="274" t="s">
        <v>268</v>
      </c>
      <c r="BB148" s="274" t="s">
        <v>268</v>
      </c>
      <c r="BC148" s="274" t="s">
        <v>268</v>
      </c>
      <c r="BD148" s="274" t="s">
        <v>268</v>
      </c>
      <c r="BE148" s="274" t="s">
        <v>268</v>
      </c>
      <c r="BF148" s="274" t="s">
        <v>268</v>
      </c>
      <c r="BG148" s="274" t="s">
        <v>268</v>
      </c>
      <c r="BH148" s="274" t="s">
        <v>268</v>
      </c>
      <c r="BI148" s="274" t="s">
        <v>268</v>
      </c>
      <c r="BJ148" s="274" t="s">
        <v>268</v>
      </c>
      <c r="BK148" s="274" t="s">
        <v>268</v>
      </c>
      <c r="BL148" s="274" t="s">
        <v>268</v>
      </c>
      <c r="BM148" s="274" t="s">
        <v>268</v>
      </c>
      <c r="BN148" s="274" t="s">
        <v>268</v>
      </c>
      <c r="BO148" s="274" t="s">
        <v>268</v>
      </c>
      <c r="BP148" s="274" t="s">
        <v>268</v>
      </c>
      <c r="BQ148" s="274" t="s">
        <v>268</v>
      </c>
      <c r="BR148" s="274" t="s">
        <v>268</v>
      </c>
      <c r="BS148" s="274" t="s">
        <v>268</v>
      </c>
      <c r="BT148" s="274" t="s">
        <v>268</v>
      </c>
      <c r="BU148" s="274" t="s">
        <v>268</v>
      </c>
      <c r="BV148" s="274" t="s">
        <v>268</v>
      </c>
      <c r="BW148" s="274" t="s">
        <v>268</v>
      </c>
      <c r="BX148" s="274" t="s">
        <v>268</v>
      </c>
      <c r="BY148" s="295">
        <v>47</v>
      </c>
      <c r="BZ148" s="295">
        <v>47</v>
      </c>
      <c r="CA148" s="298" t="s">
        <v>143</v>
      </c>
      <c r="CB148" s="297">
        <v>110</v>
      </c>
      <c r="CC148" s="284">
        <f t="shared" si="10"/>
        <v>0</v>
      </c>
      <c r="CD148" s="295">
        <f t="shared" si="11"/>
        <v>47</v>
      </c>
      <c r="CE148" s="284">
        <f t="shared" si="12"/>
        <v>0</v>
      </c>
      <c r="CF148" s="295">
        <f t="shared" si="13"/>
        <v>47</v>
      </c>
      <c r="CG148" s="274" t="s">
        <v>316</v>
      </c>
      <c r="CH148" s="274" t="s">
        <v>268</v>
      </c>
      <c r="CI148" s="274" t="s">
        <v>268</v>
      </c>
      <c r="CJ148" s="298" t="s">
        <v>268</v>
      </c>
      <c r="CL148" s="274" t="s">
        <v>268</v>
      </c>
      <c r="CM148" s="274" t="s">
        <v>268</v>
      </c>
      <c r="CN148" s="274" t="s">
        <v>268</v>
      </c>
      <c r="CO148" s="274" t="s">
        <v>268</v>
      </c>
      <c r="CP148" s="274" t="s">
        <v>268</v>
      </c>
      <c r="CQ148" s="274" t="s">
        <v>268</v>
      </c>
      <c r="CR148" s="274" t="s">
        <v>877</v>
      </c>
      <c r="CS148" s="274">
        <v>148.99</v>
      </c>
      <c r="CT148" s="274" t="s">
        <v>268</v>
      </c>
      <c r="CU148" s="274">
        <v>148.99</v>
      </c>
      <c r="CV148" s="274">
        <v>365</v>
      </c>
      <c r="CW148" s="274" t="s">
        <v>878</v>
      </c>
      <c r="CX148" s="274" t="s">
        <v>835</v>
      </c>
      <c r="CY148" s="274" t="s">
        <v>836</v>
      </c>
      <c r="CZ148" s="274" t="s">
        <v>837</v>
      </c>
      <c r="DA148" s="274" t="s">
        <v>268</v>
      </c>
      <c r="DB148" s="274" t="s">
        <v>268</v>
      </c>
      <c r="DC148" s="274" t="s">
        <v>268</v>
      </c>
      <c r="DD148" s="274" t="s">
        <v>268</v>
      </c>
      <c r="DE148" s="274" t="s">
        <v>268</v>
      </c>
      <c r="DF148" s="274" t="s">
        <v>268</v>
      </c>
      <c r="DG148" s="299">
        <f>IFERROR(IF(CA148="D",IF(CK148="A dispo.",CD148*VLOOKUP('DATI INPUT'!$F$27,TARIFFE_UD,2,FALSE),CD148*VLOOKUP(CK148,TARIFFE_UD,2,FALSE)),CD148*VLOOKUP(CB148-100,TARIFFE_UND,2,FALSE)),0)</f>
        <v>30.293208117971442</v>
      </c>
      <c r="DH148" s="299">
        <f>IFERROR(IF(CA148="D",IF(CK148="A dispo.",CF148*VLOOKUP('DATI INPUT'!$F$27,TARIFFE_UD,3,FALSE),CF148*VLOOKUP(CK148,TARIFFE_UD,3,FALSE)),CF148*VLOOKUP(CB148-100,TARIFFE_UND,3,FALSE)),0)</f>
        <v>109.76686216794856</v>
      </c>
    </row>
    <row r="149" spans="1:112" x14ac:dyDescent="0.25">
      <c r="A149" s="274" t="s">
        <v>2727</v>
      </c>
      <c r="B149" s="274" t="s">
        <v>2718</v>
      </c>
      <c r="C149" s="274" t="s">
        <v>2728</v>
      </c>
      <c r="D149" s="274" t="s">
        <v>2720</v>
      </c>
      <c r="E149" s="274" t="s">
        <v>2721</v>
      </c>
      <c r="F149" s="274" t="s">
        <v>156</v>
      </c>
      <c r="G149" s="274" t="s">
        <v>2722</v>
      </c>
      <c r="H149" s="274" t="s">
        <v>1033</v>
      </c>
      <c r="I149" s="274" t="s">
        <v>2723</v>
      </c>
      <c r="J149" s="274" t="s">
        <v>156</v>
      </c>
      <c r="K149" s="274" t="s">
        <v>2724</v>
      </c>
      <c r="L149" s="274" t="s">
        <v>960</v>
      </c>
      <c r="M149" s="274" t="s">
        <v>2725</v>
      </c>
      <c r="N149" s="274" t="s">
        <v>984</v>
      </c>
      <c r="O149" s="274" t="s">
        <v>873</v>
      </c>
      <c r="P149" s="274" t="s">
        <v>613</v>
      </c>
      <c r="Q149" s="274" t="s">
        <v>304</v>
      </c>
      <c r="R149" s="274" t="s">
        <v>268</v>
      </c>
      <c r="S149" s="274" t="s">
        <v>268</v>
      </c>
      <c r="T149" s="274" t="s">
        <v>268</v>
      </c>
      <c r="U149" s="274" t="s">
        <v>268</v>
      </c>
      <c r="V149" s="274" t="s">
        <v>268</v>
      </c>
      <c r="W149" s="274" t="s">
        <v>2726</v>
      </c>
      <c r="X149" s="274" t="s">
        <v>613</v>
      </c>
      <c r="Y149" s="274" t="s">
        <v>304</v>
      </c>
      <c r="Z149" s="274" t="s">
        <v>154</v>
      </c>
      <c r="AA149" s="274" t="s">
        <v>268</v>
      </c>
      <c r="AB149" s="274" t="s">
        <v>268</v>
      </c>
      <c r="AC149" s="274" t="s">
        <v>268</v>
      </c>
      <c r="AD149" s="274" t="s">
        <v>268</v>
      </c>
      <c r="AE149" s="274" t="s">
        <v>287</v>
      </c>
      <c r="AF149" s="274" t="s">
        <v>1811</v>
      </c>
      <c r="AG149" s="274" t="s">
        <v>875</v>
      </c>
      <c r="AH149" s="274" t="s">
        <v>1812</v>
      </c>
      <c r="AI149" s="274" t="s">
        <v>795</v>
      </c>
      <c r="AJ149" s="274" t="s">
        <v>268</v>
      </c>
      <c r="AK149" s="274" t="s">
        <v>268</v>
      </c>
      <c r="AL149" s="274" t="s">
        <v>268</v>
      </c>
      <c r="AM149" s="274" t="s">
        <v>353</v>
      </c>
      <c r="AN149" s="274" t="s">
        <v>268</v>
      </c>
      <c r="AO149" s="274" t="s">
        <v>268</v>
      </c>
      <c r="AP149" s="274" t="s">
        <v>268</v>
      </c>
      <c r="AQ149" s="274" t="s">
        <v>268</v>
      </c>
      <c r="AR149" s="274" t="s">
        <v>268</v>
      </c>
      <c r="AS149" s="274" t="s">
        <v>268</v>
      </c>
      <c r="AT149" s="274" t="s">
        <v>268</v>
      </c>
      <c r="AU149" s="274" t="s">
        <v>268</v>
      </c>
      <c r="AV149" s="274" t="s">
        <v>268</v>
      </c>
      <c r="AW149" s="274" t="s">
        <v>268</v>
      </c>
      <c r="AX149" s="274" t="s">
        <v>268</v>
      </c>
      <c r="AY149" s="274" t="s">
        <v>268</v>
      </c>
      <c r="AZ149" s="274" t="s">
        <v>268</v>
      </c>
      <c r="BA149" s="274" t="s">
        <v>268</v>
      </c>
      <c r="BB149" s="274" t="s">
        <v>268</v>
      </c>
      <c r="BC149" s="274" t="s">
        <v>268</v>
      </c>
      <c r="BD149" s="274" t="s">
        <v>268</v>
      </c>
      <c r="BE149" s="274" t="s">
        <v>268</v>
      </c>
      <c r="BF149" s="274" t="s">
        <v>268</v>
      </c>
      <c r="BG149" s="274" t="s">
        <v>268</v>
      </c>
      <c r="BH149" s="274" t="s">
        <v>268</v>
      </c>
      <c r="BI149" s="274" t="s">
        <v>268</v>
      </c>
      <c r="BJ149" s="274" t="s">
        <v>268</v>
      </c>
      <c r="BK149" s="274" t="s">
        <v>268</v>
      </c>
      <c r="BL149" s="274" t="s">
        <v>268</v>
      </c>
      <c r="BM149" s="274" t="s">
        <v>268</v>
      </c>
      <c r="BN149" s="274" t="s">
        <v>268</v>
      </c>
      <c r="BO149" s="274" t="s">
        <v>268</v>
      </c>
      <c r="BP149" s="274" t="s">
        <v>268</v>
      </c>
      <c r="BQ149" s="274" t="s">
        <v>268</v>
      </c>
      <c r="BR149" s="274" t="s">
        <v>268</v>
      </c>
      <c r="BS149" s="274" t="s">
        <v>268</v>
      </c>
      <c r="BT149" s="274" t="s">
        <v>268</v>
      </c>
      <c r="BU149" s="274" t="s">
        <v>268</v>
      </c>
      <c r="BV149" s="274" t="s">
        <v>268</v>
      </c>
      <c r="BW149" s="274" t="s">
        <v>268</v>
      </c>
      <c r="BX149" s="274" t="s">
        <v>268</v>
      </c>
      <c r="BY149" s="295">
        <v>16</v>
      </c>
      <c r="BZ149" s="295">
        <v>16</v>
      </c>
      <c r="CA149" s="298" t="s">
        <v>142</v>
      </c>
      <c r="CB149" s="297">
        <v>123</v>
      </c>
      <c r="CC149" s="284">
        <f t="shared" si="10"/>
        <v>0</v>
      </c>
      <c r="CD149" s="295">
        <f t="shared" si="11"/>
        <v>16</v>
      </c>
      <c r="CE149" s="284">
        <f t="shared" si="12"/>
        <v>1</v>
      </c>
      <c r="CF149" s="295">
        <f t="shared" si="13"/>
        <v>0</v>
      </c>
      <c r="CG149" s="274" t="s">
        <v>1817</v>
      </c>
      <c r="CH149" s="274" t="s">
        <v>268</v>
      </c>
      <c r="CI149" s="274" t="s">
        <v>268</v>
      </c>
      <c r="CJ149" s="298" t="s">
        <v>280</v>
      </c>
      <c r="CK149" s="297">
        <v>2</v>
      </c>
      <c r="CL149" s="274" t="s">
        <v>268</v>
      </c>
      <c r="CM149" s="274" t="s">
        <v>268</v>
      </c>
      <c r="CN149" s="274" t="s">
        <v>268</v>
      </c>
      <c r="CO149" s="274" t="s">
        <v>268</v>
      </c>
      <c r="CP149" s="274" t="s">
        <v>268</v>
      </c>
      <c r="CQ149" s="274" t="s">
        <v>268</v>
      </c>
      <c r="CR149" s="274" t="s">
        <v>877</v>
      </c>
      <c r="CS149" s="274">
        <v>7.2</v>
      </c>
      <c r="CT149" s="274" t="s">
        <v>268</v>
      </c>
      <c r="CU149" s="274">
        <v>7.2</v>
      </c>
      <c r="CV149" s="274">
        <v>365</v>
      </c>
      <c r="CW149" s="274" t="s">
        <v>878</v>
      </c>
      <c r="CX149" s="274" t="s">
        <v>835</v>
      </c>
      <c r="CY149" s="274" t="s">
        <v>836</v>
      </c>
      <c r="CZ149" s="274" t="s">
        <v>837</v>
      </c>
      <c r="DA149" s="274" t="s">
        <v>268</v>
      </c>
      <c r="DB149" s="274" t="s">
        <v>268</v>
      </c>
      <c r="DC149" s="274" t="s">
        <v>268</v>
      </c>
      <c r="DD149" s="274" t="s">
        <v>268</v>
      </c>
      <c r="DE149" s="274" t="s">
        <v>268</v>
      </c>
      <c r="DF149" s="274" t="s">
        <v>268</v>
      </c>
      <c r="DG149" s="299">
        <f>IFERROR(IF(CA149="D",IF(CK149="A dispo.",CD149*VLOOKUP('DATI INPUT'!$F$27,TARIFFE_UD,2,FALSE),CD149*VLOOKUP(CK149,TARIFFE_UD,2,FALSE)),CD149*VLOOKUP(CB149-100,TARIFFE_UND,2,FALSE)),0)</f>
        <v>11.497946530477151</v>
      </c>
      <c r="DH149" s="299">
        <f>IFERROR(IF(CA149="D",IF(CK149="A dispo.",CF149*VLOOKUP('DATI INPUT'!$F$27,TARIFFE_UD,3,FALSE),CF149*VLOOKUP(CK149,TARIFFE_UD,3,FALSE)),CF149*VLOOKUP(CB149-100,TARIFFE_UND,3,FALSE)),0)</f>
        <v>0</v>
      </c>
    </row>
    <row r="150" spans="1:112" x14ac:dyDescent="0.25">
      <c r="A150" s="274" t="s">
        <v>2729</v>
      </c>
      <c r="B150" s="274" t="s">
        <v>948</v>
      </c>
      <c r="C150" s="274" t="s">
        <v>442</v>
      </c>
      <c r="D150" s="274" t="s">
        <v>2730</v>
      </c>
      <c r="E150" s="274" t="s">
        <v>268</v>
      </c>
      <c r="F150" s="274" t="s">
        <v>156</v>
      </c>
      <c r="G150" s="274" t="s">
        <v>2731</v>
      </c>
      <c r="H150" s="274" t="s">
        <v>1137</v>
      </c>
      <c r="I150" s="274" t="s">
        <v>2732</v>
      </c>
      <c r="J150" s="274" t="s">
        <v>156</v>
      </c>
      <c r="K150" s="274" t="s">
        <v>2733</v>
      </c>
      <c r="L150" s="274" t="s">
        <v>984</v>
      </c>
      <c r="M150" s="274" t="s">
        <v>2734</v>
      </c>
      <c r="N150" s="274" t="s">
        <v>984</v>
      </c>
      <c r="O150" s="274" t="s">
        <v>873</v>
      </c>
      <c r="P150" s="274" t="s">
        <v>1310</v>
      </c>
      <c r="Q150" s="274" t="s">
        <v>313</v>
      </c>
      <c r="R150" s="274" t="s">
        <v>268</v>
      </c>
      <c r="S150" s="274" t="s">
        <v>268</v>
      </c>
      <c r="T150" s="274" t="s">
        <v>268</v>
      </c>
      <c r="U150" s="274" t="s">
        <v>268</v>
      </c>
      <c r="V150" s="274" t="s">
        <v>268</v>
      </c>
      <c r="W150" s="274" t="s">
        <v>2735</v>
      </c>
      <c r="X150" s="274" t="s">
        <v>1754</v>
      </c>
      <c r="Y150" s="274" t="s">
        <v>343</v>
      </c>
      <c r="Z150" s="274" t="s">
        <v>268</v>
      </c>
      <c r="AA150" s="274" t="s">
        <v>268</v>
      </c>
      <c r="AB150" s="274" t="s">
        <v>268</v>
      </c>
      <c r="AC150" s="274" t="s">
        <v>268</v>
      </c>
      <c r="AD150" s="274" t="s">
        <v>268</v>
      </c>
      <c r="AE150" s="274" t="s">
        <v>287</v>
      </c>
      <c r="AF150" s="274" t="s">
        <v>1811</v>
      </c>
      <c r="AG150" s="274" t="s">
        <v>875</v>
      </c>
      <c r="AH150" s="274" t="s">
        <v>2154</v>
      </c>
      <c r="AI150" s="274" t="s">
        <v>952</v>
      </c>
      <c r="AJ150" s="274" t="s">
        <v>268</v>
      </c>
      <c r="AK150" s="274" t="s">
        <v>395</v>
      </c>
      <c r="AL150" s="274" t="s">
        <v>268</v>
      </c>
      <c r="AM150" s="274" t="s">
        <v>405</v>
      </c>
      <c r="AN150" s="274" t="s">
        <v>268</v>
      </c>
      <c r="AO150" s="274" t="s">
        <v>268</v>
      </c>
      <c r="AP150" s="274" t="s">
        <v>268</v>
      </c>
      <c r="AQ150" s="274" t="s">
        <v>268</v>
      </c>
      <c r="AR150" s="274" t="s">
        <v>268</v>
      </c>
      <c r="AS150" s="274" t="s">
        <v>268</v>
      </c>
      <c r="AT150" s="274" t="s">
        <v>268</v>
      </c>
      <c r="AU150" s="274" t="s">
        <v>268</v>
      </c>
      <c r="AV150" s="274" t="s">
        <v>268</v>
      </c>
      <c r="AW150" s="274" t="s">
        <v>268</v>
      </c>
      <c r="AX150" s="274" t="s">
        <v>268</v>
      </c>
      <c r="AY150" s="274" t="s">
        <v>268</v>
      </c>
      <c r="AZ150" s="274" t="s">
        <v>268</v>
      </c>
      <c r="BA150" s="274" t="s">
        <v>268</v>
      </c>
      <c r="BB150" s="274" t="s">
        <v>268</v>
      </c>
      <c r="BC150" s="274" t="s">
        <v>268</v>
      </c>
      <c r="BD150" s="274" t="s">
        <v>268</v>
      </c>
      <c r="BE150" s="274" t="s">
        <v>268</v>
      </c>
      <c r="BF150" s="274" t="s">
        <v>268</v>
      </c>
      <c r="BG150" s="274" t="s">
        <v>268</v>
      </c>
      <c r="BH150" s="274" t="s">
        <v>268</v>
      </c>
      <c r="BI150" s="274" t="s">
        <v>268</v>
      </c>
      <c r="BJ150" s="274" t="s">
        <v>268</v>
      </c>
      <c r="BK150" s="274" t="s">
        <v>268</v>
      </c>
      <c r="BL150" s="274" t="s">
        <v>268</v>
      </c>
      <c r="BM150" s="274" t="s">
        <v>268</v>
      </c>
      <c r="BN150" s="274" t="s">
        <v>268</v>
      </c>
      <c r="BO150" s="274" t="s">
        <v>268</v>
      </c>
      <c r="BP150" s="274" t="s">
        <v>268</v>
      </c>
      <c r="BQ150" s="274" t="s">
        <v>268</v>
      </c>
      <c r="BR150" s="274" t="s">
        <v>268</v>
      </c>
      <c r="BS150" s="274" t="s">
        <v>268</v>
      </c>
      <c r="BT150" s="274" t="s">
        <v>268</v>
      </c>
      <c r="BU150" s="274" t="s">
        <v>268</v>
      </c>
      <c r="BV150" s="274" t="s">
        <v>268</v>
      </c>
      <c r="BW150" s="274" t="s">
        <v>268</v>
      </c>
      <c r="BX150" s="274" t="s">
        <v>268</v>
      </c>
      <c r="BY150" s="295">
        <v>36</v>
      </c>
      <c r="BZ150" s="295">
        <v>36</v>
      </c>
      <c r="CA150" s="298" t="s">
        <v>142</v>
      </c>
      <c r="CB150" s="297">
        <v>122</v>
      </c>
      <c r="CC150" s="284">
        <f t="shared" si="10"/>
        <v>0</v>
      </c>
      <c r="CD150" s="295">
        <f t="shared" si="11"/>
        <v>36</v>
      </c>
      <c r="CE150" s="284">
        <f t="shared" si="12"/>
        <v>0</v>
      </c>
      <c r="CF150" s="295">
        <f t="shared" si="13"/>
        <v>1</v>
      </c>
      <c r="CG150" s="274" t="s">
        <v>876</v>
      </c>
      <c r="CH150" s="274" t="s">
        <v>268</v>
      </c>
      <c r="CI150" s="274" t="s">
        <v>268</v>
      </c>
      <c r="CJ150" s="298" t="s">
        <v>275</v>
      </c>
      <c r="CK150" s="297">
        <v>3</v>
      </c>
      <c r="CL150" s="274" t="s">
        <v>268</v>
      </c>
      <c r="CM150" s="274" t="s">
        <v>268</v>
      </c>
      <c r="CN150" s="274" t="s">
        <v>268</v>
      </c>
      <c r="CO150" s="274" t="s">
        <v>268</v>
      </c>
      <c r="CP150" s="274" t="s">
        <v>268</v>
      </c>
      <c r="CQ150" s="274" t="s">
        <v>268</v>
      </c>
      <c r="CR150" s="274" t="s">
        <v>877</v>
      </c>
      <c r="CS150" s="274">
        <v>86.52</v>
      </c>
      <c r="CT150" s="274" t="s">
        <v>268</v>
      </c>
      <c r="CU150" s="274">
        <v>86.52</v>
      </c>
      <c r="CV150" s="274">
        <v>365</v>
      </c>
      <c r="CW150" s="274" t="s">
        <v>878</v>
      </c>
      <c r="CX150" s="274" t="s">
        <v>835</v>
      </c>
      <c r="CY150" s="274" t="s">
        <v>836</v>
      </c>
      <c r="CZ150" s="274" t="s">
        <v>837</v>
      </c>
      <c r="DA150" s="274" t="s">
        <v>268</v>
      </c>
      <c r="DB150" s="274" t="s">
        <v>268</v>
      </c>
      <c r="DC150" s="274" t="s">
        <v>268</v>
      </c>
      <c r="DD150" s="274" t="s">
        <v>268</v>
      </c>
      <c r="DE150" s="274" t="s">
        <v>268</v>
      </c>
      <c r="DF150" s="274" t="s">
        <v>268</v>
      </c>
      <c r="DG150" s="299">
        <f>IFERROR(IF(CA150="D",IF(CK150="A dispo.",CD150*VLOOKUP('DATI INPUT'!$F$27,TARIFFE_UD,2,FALSE),CD150*VLOOKUP(CK150,TARIFFE_UD,2,FALSE)),CD150*VLOOKUP(CB150-100,TARIFFE_UND,2,FALSE)),0)</f>
        <v>28.510214356183134</v>
      </c>
      <c r="DH150" s="299">
        <f>IFERROR(IF(CA150="D",IF(CK150="A dispo.",CF150*VLOOKUP('DATI INPUT'!$F$27,TARIFFE_UD,3,FALSE),CF150*VLOOKUP(CK150,TARIFFE_UD,3,FALSE)),CF150*VLOOKUP(CB150-100,TARIFFE_UND,3,FALSE)),0)</f>
        <v>60.367780403072892</v>
      </c>
    </row>
    <row r="151" spans="1:112" hidden="1" x14ac:dyDescent="0.25">
      <c r="A151" s="274" t="s">
        <v>2736</v>
      </c>
      <c r="B151" s="274" t="s">
        <v>664</v>
      </c>
      <c r="C151" s="274" t="s">
        <v>1345</v>
      </c>
      <c r="D151" s="274" t="s">
        <v>2737</v>
      </c>
      <c r="E151" s="274" t="s">
        <v>268</v>
      </c>
      <c r="F151" s="274" t="s">
        <v>156</v>
      </c>
      <c r="G151" s="274" t="s">
        <v>2738</v>
      </c>
      <c r="H151" s="274" t="s">
        <v>1137</v>
      </c>
      <c r="I151" s="274" t="s">
        <v>433</v>
      </c>
      <c r="J151" s="274" t="s">
        <v>274</v>
      </c>
      <c r="K151" s="274" t="s">
        <v>2739</v>
      </c>
      <c r="L151" s="274" t="s">
        <v>984</v>
      </c>
      <c r="M151" s="274" t="s">
        <v>2740</v>
      </c>
      <c r="N151" s="274" t="s">
        <v>418</v>
      </c>
      <c r="O151" s="274" t="s">
        <v>2741</v>
      </c>
      <c r="P151" s="274" t="s">
        <v>2742</v>
      </c>
      <c r="Q151" s="274" t="s">
        <v>1733</v>
      </c>
      <c r="R151" s="274" t="s">
        <v>268</v>
      </c>
      <c r="S151" s="274" t="s">
        <v>268</v>
      </c>
      <c r="T151" s="274" t="s">
        <v>268</v>
      </c>
      <c r="U151" s="274" t="s">
        <v>268</v>
      </c>
      <c r="V151" s="274" t="s">
        <v>268</v>
      </c>
      <c r="W151" s="274" t="s">
        <v>1506</v>
      </c>
      <c r="X151" s="274" t="s">
        <v>613</v>
      </c>
      <c r="Y151" s="274" t="s">
        <v>282</v>
      </c>
      <c r="Z151" s="274" t="s">
        <v>268</v>
      </c>
      <c r="AA151" s="274" t="s">
        <v>268</v>
      </c>
      <c r="AB151" s="274" t="s">
        <v>268</v>
      </c>
      <c r="AC151" s="274" t="s">
        <v>268</v>
      </c>
      <c r="AD151" s="274" t="s">
        <v>268</v>
      </c>
      <c r="AE151" s="274" t="s">
        <v>287</v>
      </c>
      <c r="AF151" s="274" t="s">
        <v>1811</v>
      </c>
      <c r="AG151" s="274" t="s">
        <v>875</v>
      </c>
      <c r="AH151" s="274" t="s">
        <v>1848</v>
      </c>
      <c r="AI151" s="274" t="s">
        <v>2743</v>
      </c>
      <c r="AJ151" s="274" t="s">
        <v>268</v>
      </c>
      <c r="AK151" s="274" t="s">
        <v>2744</v>
      </c>
      <c r="AL151" s="274" t="s">
        <v>268</v>
      </c>
      <c r="AM151" s="274" t="s">
        <v>405</v>
      </c>
      <c r="AN151" s="274" t="s">
        <v>268</v>
      </c>
      <c r="AO151" s="274" t="s">
        <v>268</v>
      </c>
      <c r="AP151" s="274" t="s">
        <v>268</v>
      </c>
      <c r="AQ151" s="274" t="s">
        <v>268</v>
      </c>
      <c r="AR151" s="274" t="s">
        <v>268</v>
      </c>
      <c r="AS151" s="274" t="s">
        <v>268</v>
      </c>
      <c r="AT151" s="274" t="s">
        <v>268</v>
      </c>
      <c r="AU151" s="274" t="s">
        <v>268</v>
      </c>
      <c r="AV151" s="274" t="s">
        <v>268</v>
      </c>
      <c r="AW151" s="274" t="s">
        <v>268</v>
      </c>
      <c r="AX151" s="274" t="s">
        <v>268</v>
      </c>
      <c r="AY151" s="274" t="s">
        <v>268</v>
      </c>
      <c r="AZ151" s="274" t="s">
        <v>268</v>
      </c>
      <c r="BA151" s="274" t="s">
        <v>268</v>
      </c>
      <c r="BB151" s="274" t="s">
        <v>268</v>
      </c>
      <c r="BC151" s="274" t="s">
        <v>268</v>
      </c>
      <c r="BD151" s="274" t="s">
        <v>268</v>
      </c>
      <c r="BE151" s="274" t="s">
        <v>268</v>
      </c>
      <c r="BF151" s="274" t="s">
        <v>268</v>
      </c>
      <c r="BG151" s="274" t="s">
        <v>268</v>
      </c>
      <c r="BH151" s="274" t="s">
        <v>268</v>
      </c>
      <c r="BI151" s="274" t="s">
        <v>268</v>
      </c>
      <c r="BJ151" s="274" t="s">
        <v>268</v>
      </c>
      <c r="BK151" s="274" t="s">
        <v>268</v>
      </c>
      <c r="BL151" s="274" t="s">
        <v>268</v>
      </c>
      <c r="BM151" s="274" t="s">
        <v>268</v>
      </c>
      <c r="BN151" s="274" t="s">
        <v>268</v>
      </c>
      <c r="BO151" s="274" t="s">
        <v>268</v>
      </c>
      <c r="BP151" s="274" t="s">
        <v>268</v>
      </c>
      <c r="BQ151" s="274" t="s">
        <v>268</v>
      </c>
      <c r="BR151" s="274" t="s">
        <v>268</v>
      </c>
      <c r="BS151" s="274" t="s">
        <v>268</v>
      </c>
      <c r="BT151" s="274" t="s">
        <v>268</v>
      </c>
      <c r="BU151" s="274" t="s">
        <v>268</v>
      </c>
      <c r="BV151" s="274" t="s">
        <v>268</v>
      </c>
      <c r="BW151" s="274" t="s">
        <v>268</v>
      </c>
      <c r="BX151" s="274" t="s">
        <v>268</v>
      </c>
      <c r="BY151" s="295">
        <v>35.5</v>
      </c>
      <c r="BZ151" s="295">
        <v>35.5</v>
      </c>
      <c r="CA151" s="298" t="s">
        <v>142</v>
      </c>
      <c r="CB151" s="297">
        <v>122</v>
      </c>
      <c r="CC151" s="284">
        <f t="shared" si="10"/>
        <v>0</v>
      </c>
      <c r="CD151" s="295">
        <f t="shared" si="11"/>
        <v>35.5</v>
      </c>
      <c r="CE151" s="284">
        <f t="shared" si="12"/>
        <v>0</v>
      </c>
      <c r="CF151" s="295">
        <f t="shared" si="13"/>
        <v>1</v>
      </c>
      <c r="CG151" s="274" t="s">
        <v>876</v>
      </c>
      <c r="CH151" s="274" t="s">
        <v>268</v>
      </c>
      <c r="CI151" s="274" t="s">
        <v>268</v>
      </c>
      <c r="CJ151" s="298" t="s">
        <v>268</v>
      </c>
      <c r="CK151" s="298" t="s">
        <v>736</v>
      </c>
      <c r="CL151" s="274" t="s">
        <v>268</v>
      </c>
      <c r="CM151" s="274" t="s">
        <v>268</v>
      </c>
      <c r="CN151" s="274" t="s">
        <v>268</v>
      </c>
      <c r="CO151" s="274" t="s">
        <v>268</v>
      </c>
      <c r="CP151" s="274" t="s">
        <v>268</v>
      </c>
      <c r="CQ151" s="274" t="s">
        <v>268</v>
      </c>
      <c r="CR151" s="274" t="s">
        <v>877</v>
      </c>
      <c r="CS151" s="274">
        <v>69.959999999999994</v>
      </c>
      <c r="CT151" s="274" t="s">
        <v>268</v>
      </c>
      <c r="CU151" s="274">
        <v>69.959999999999994</v>
      </c>
      <c r="CV151" s="274">
        <v>365</v>
      </c>
      <c r="CW151" s="274" t="s">
        <v>878</v>
      </c>
      <c r="CX151" s="274" t="s">
        <v>835</v>
      </c>
      <c r="CY151" s="274" t="s">
        <v>836</v>
      </c>
      <c r="CZ151" s="274" t="s">
        <v>837</v>
      </c>
      <c r="DA151" s="274" t="s">
        <v>268</v>
      </c>
      <c r="DB151" s="274" t="s">
        <v>268</v>
      </c>
      <c r="DC151" s="274" t="s">
        <v>268</v>
      </c>
      <c r="DD151" s="274" t="s">
        <v>268</v>
      </c>
      <c r="DE151" s="274" t="s">
        <v>268</v>
      </c>
      <c r="DF151" s="274" t="s">
        <v>268</v>
      </c>
      <c r="DG151" s="299">
        <f>IFERROR(IF(CA151="D",IF(CK151="A dispo.",CD151*VLOOKUP('DATI INPUT'!$F$27,TARIFFE_UD,2,FALSE),CD151*VLOOKUP(CK151,TARIFFE_UD,2,FALSE)),CD151*VLOOKUP(CB151-100,TARIFFE_UND,2,FALSE)),0)</f>
        <v>28.114239156791704</v>
      </c>
      <c r="DH151" s="299">
        <f>IFERROR(IF(CA151="D",IF(CK151="A dispo.",CF151*VLOOKUP('DATI INPUT'!$F$27,TARIFFE_UD,3,FALSE),CF151*VLOOKUP(CK151,TARIFFE_UD,3,FALSE)),CF151*VLOOKUP(CB151-100,TARIFFE_UND,3,FALSE)),0)</f>
        <v>60.367780403072892</v>
      </c>
    </row>
    <row r="152" spans="1:112" hidden="1" x14ac:dyDescent="0.25">
      <c r="A152" s="274" t="s">
        <v>2745</v>
      </c>
      <c r="B152" s="274" t="s">
        <v>664</v>
      </c>
      <c r="C152" s="274" t="s">
        <v>443</v>
      </c>
      <c r="D152" s="274" t="s">
        <v>2737</v>
      </c>
      <c r="E152" s="274" t="s">
        <v>268</v>
      </c>
      <c r="F152" s="274" t="s">
        <v>156</v>
      </c>
      <c r="G152" s="274" t="s">
        <v>2738</v>
      </c>
      <c r="H152" s="274" t="s">
        <v>1137</v>
      </c>
      <c r="I152" s="274" t="s">
        <v>433</v>
      </c>
      <c r="J152" s="274" t="s">
        <v>274</v>
      </c>
      <c r="K152" s="274" t="s">
        <v>2739</v>
      </c>
      <c r="L152" s="274" t="s">
        <v>984</v>
      </c>
      <c r="M152" s="274" t="s">
        <v>2740</v>
      </c>
      <c r="N152" s="274" t="s">
        <v>418</v>
      </c>
      <c r="O152" s="274" t="s">
        <v>2741</v>
      </c>
      <c r="P152" s="274" t="s">
        <v>2742</v>
      </c>
      <c r="Q152" s="274" t="s">
        <v>1733</v>
      </c>
      <c r="R152" s="274" t="s">
        <v>268</v>
      </c>
      <c r="S152" s="274" t="s">
        <v>268</v>
      </c>
      <c r="T152" s="274" t="s">
        <v>268</v>
      </c>
      <c r="U152" s="274" t="s">
        <v>268</v>
      </c>
      <c r="V152" s="274" t="s">
        <v>268</v>
      </c>
      <c r="W152" s="274" t="s">
        <v>1506</v>
      </c>
      <c r="X152" s="274" t="s">
        <v>613</v>
      </c>
      <c r="Y152" s="274" t="s">
        <v>282</v>
      </c>
      <c r="Z152" s="274" t="s">
        <v>268</v>
      </c>
      <c r="AA152" s="274" t="s">
        <v>268</v>
      </c>
      <c r="AB152" s="274" t="s">
        <v>268</v>
      </c>
      <c r="AC152" s="274" t="s">
        <v>268</v>
      </c>
      <c r="AD152" s="274" t="s">
        <v>268</v>
      </c>
      <c r="AE152" s="274" t="s">
        <v>287</v>
      </c>
      <c r="AF152" s="274" t="s">
        <v>1811</v>
      </c>
      <c r="AG152" s="274" t="s">
        <v>875</v>
      </c>
      <c r="AH152" s="274" t="s">
        <v>1848</v>
      </c>
      <c r="AI152" s="274" t="s">
        <v>2743</v>
      </c>
      <c r="AJ152" s="274" t="s">
        <v>268</v>
      </c>
      <c r="AK152" s="274" t="s">
        <v>2746</v>
      </c>
      <c r="AL152" s="274" t="s">
        <v>268</v>
      </c>
      <c r="AM152" s="274" t="s">
        <v>353</v>
      </c>
      <c r="AN152" s="274" t="s">
        <v>268</v>
      </c>
      <c r="AO152" s="274" t="s">
        <v>268</v>
      </c>
      <c r="AP152" s="274" t="s">
        <v>268</v>
      </c>
      <c r="AQ152" s="274" t="s">
        <v>268</v>
      </c>
      <c r="AR152" s="274" t="s">
        <v>268</v>
      </c>
      <c r="AS152" s="274" t="s">
        <v>268</v>
      </c>
      <c r="AT152" s="274" t="s">
        <v>268</v>
      </c>
      <c r="AU152" s="274" t="s">
        <v>268</v>
      </c>
      <c r="AV152" s="274" t="s">
        <v>268</v>
      </c>
      <c r="AW152" s="274" t="s">
        <v>268</v>
      </c>
      <c r="AX152" s="274" t="s">
        <v>268</v>
      </c>
      <c r="AY152" s="274" t="s">
        <v>268</v>
      </c>
      <c r="AZ152" s="274" t="s">
        <v>268</v>
      </c>
      <c r="BA152" s="274" t="s">
        <v>268</v>
      </c>
      <c r="BB152" s="274" t="s">
        <v>268</v>
      </c>
      <c r="BC152" s="274" t="s">
        <v>268</v>
      </c>
      <c r="BD152" s="274" t="s">
        <v>268</v>
      </c>
      <c r="BE152" s="274" t="s">
        <v>268</v>
      </c>
      <c r="BF152" s="274" t="s">
        <v>268</v>
      </c>
      <c r="BG152" s="274" t="s">
        <v>268</v>
      </c>
      <c r="BH152" s="274" t="s">
        <v>268</v>
      </c>
      <c r="BI152" s="274" t="s">
        <v>268</v>
      </c>
      <c r="BJ152" s="274" t="s">
        <v>268</v>
      </c>
      <c r="BK152" s="274" t="s">
        <v>268</v>
      </c>
      <c r="BL152" s="274" t="s">
        <v>268</v>
      </c>
      <c r="BM152" s="274" t="s">
        <v>268</v>
      </c>
      <c r="BN152" s="274" t="s">
        <v>268</v>
      </c>
      <c r="BO152" s="274" t="s">
        <v>268</v>
      </c>
      <c r="BP152" s="274" t="s">
        <v>268</v>
      </c>
      <c r="BQ152" s="274" t="s">
        <v>268</v>
      </c>
      <c r="BR152" s="274" t="s">
        <v>268</v>
      </c>
      <c r="BS152" s="274" t="s">
        <v>268</v>
      </c>
      <c r="BT152" s="274" t="s">
        <v>268</v>
      </c>
      <c r="BU152" s="274" t="s">
        <v>268</v>
      </c>
      <c r="BV152" s="274" t="s">
        <v>268</v>
      </c>
      <c r="BW152" s="274" t="s">
        <v>268</v>
      </c>
      <c r="BX152" s="274" t="s">
        <v>268</v>
      </c>
      <c r="BY152" s="295">
        <v>18.5</v>
      </c>
      <c r="BZ152" s="295">
        <v>18.5</v>
      </c>
      <c r="CA152" s="298" t="s">
        <v>142</v>
      </c>
      <c r="CB152" s="297">
        <v>123</v>
      </c>
      <c r="CC152" s="284">
        <f t="shared" si="10"/>
        <v>0</v>
      </c>
      <c r="CD152" s="295">
        <f t="shared" si="11"/>
        <v>18.5</v>
      </c>
      <c r="CE152" s="284">
        <f t="shared" si="12"/>
        <v>1</v>
      </c>
      <c r="CF152" s="295">
        <f t="shared" si="13"/>
        <v>0</v>
      </c>
      <c r="CG152" s="274" t="s">
        <v>1817</v>
      </c>
      <c r="CH152" s="274" t="s">
        <v>268</v>
      </c>
      <c r="CI152" s="274" t="s">
        <v>268</v>
      </c>
      <c r="CJ152" s="298" t="s">
        <v>268</v>
      </c>
      <c r="CK152" s="298" t="s">
        <v>736</v>
      </c>
      <c r="CL152" s="274" t="s">
        <v>268</v>
      </c>
      <c r="CM152" s="274" t="s">
        <v>268</v>
      </c>
      <c r="CN152" s="274" t="s">
        <v>268</v>
      </c>
      <c r="CO152" s="274" t="s">
        <v>268</v>
      </c>
      <c r="CP152" s="274" t="s">
        <v>268</v>
      </c>
      <c r="CQ152" s="274" t="s">
        <v>268</v>
      </c>
      <c r="CR152" s="274" t="s">
        <v>877</v>
      </c>
      <c r="CS152" s="274">
        <v>9.07</v>
      </c>
      <c r="CT152" s="274" t="s">
        <v>268</v>
      </c>
      <c r="CU152" s="274">
        <v>9.07</v>
      </c>
      <c r="CV152" s="274">
        <v>365</v>
      </c>
      <c r="CW152" s="274" t="s">
        <v>878</v>
      </c>
      <c r="CX152" s="274" t="s">
        <v>835</v>
      </c>
      <c r="CY152" s="274" t="s">
        <v>836</v>
      </c>
      <c r="CZ152" s="274" t="s">
        <v>837</v>
      </c>
      <c r="DA152" s="274" t="s">
        <v>268</v>
      </c>
      <c r="DB152" s="274" t="s">
        <v>268</v>
      </c>
      <c r="DC152" s="274" t="s">
        <v>268</v>
      </c>
      <c r="DD152" s="274" t="s">
        <v>268</v>
      </c>
      <c r="DE152" s="274" t="s">
        <v>268</v>
      </c>
      <c r="DF152" s="274" t="s">
        <v>268</v>
      </c>
      <c r="DG152" s="299">
        <f>IFERROR(IF(CA152="D",IF(CK152="A dispo.",CD152*VLOOKUP('DATI INPUT'!$F$27,TARIFFE_UD,2,FALSE),CD152*VLOOKUP(CK152,TARIFFE_UD,2,FALSE)),CD152*VLOOKUP(CB152-100,TARIFFE_UND,2,FALSE)),0)</f>
        <v>14.651082377483</v>
      </c>
      <c r="DH152" s="299">
        <f>IFERROR(IF(CA152="D",IF(CK152="A dispo.",CF152*VLOOKUP('DATI INPUT'!$F$27,TARIFFE_UD,3,FALSE),CF152*VLOOKUP(CK152,TARIFFE_UD,3,FALSE)),CF152*VLOOKUP(CB152-100,TARIFFE_UND,3,FALSE)),0)</f>
        <v>0</v>
      </c>
    </row>
    <row r="153" spans="1:112" hidden="1" x14ac:dyDescent="0.25">
      <c r="A153" s="274" t="s">
        <v>2747</v>
      </c>
      <c r="B153" s="274" t="s">
        <v>2748</v>
      </c>
      <c r="C153" s="274" t="s">
        <v>444</v>
      </c>
      <c r="D153" s="274" t="s">
        <v>2749</v>
      </c>
      <c r="E153" s="274" t="s">
        <v>268</v>
      </c>
      <c r="F153" s="274" t="s">
        <v>156</v>
      </c>
      <c r="G153" s="274" t="s">
        <v>2750</v>
      </c>
      <c r="H153" s="274" t="s">
        <v>1033</v>
      </c>
      <c r="I153" s="274" t="s">
        <v>318</v>
      </c>
      <c r="J153" s="274" t="s">
        <v>274</v>
      </c>
      <c r="K153" s="274" t="s">
        <v>2751</v>
      </c>
      <c r="L153" s="274" t="s">
        <v>303</v>
      </c>
      <c r="M153" s="274" t="s">
        <v>2752</v>
      </c>
      <c r="N153" s="274" t="s">
        <v>872</v>
      </c>
      <c r="O153" s="274" t="s">
        <v>873</v>
      </c>
      <c r="P153" s="274" t="s">
        <v>882</v>
      </c>
      <c r="Q153" s="274" t="s">
        <v>294</v>
      </c>
      <c r="R153" s="274" t="s">
        <v>268</v>
      </c>
      <c r="S153" s="274" t="s">
        <v>268</v>
      </c>
      <c r="T153" s="274" t="s">
        <v>268</v>
      </c>
      <c r="U153" s="274" t="s">
        <v>268</v>
      </c>
      <c r="V153" s="274" t="s">
        <v>268</v>
      </c>
      <c r="W153" s="274" t="s">
        <v>2753</v>
      </c>
      <c r="X153" s="274" t="s">
        <v>2160</v>
      </c>
      <c r="Y153" s="274" t="s">
        <v>280</v>
      </c>
      <c r="Z153" s="274" t="s">
        <v>268</v>
      </c>
      <c r="AA153" s="274" t="s">
        <v>268</v>
      </c>
      <c r="AB153" s="274" t="s">
        <v>268</v>
      </c>
      <c r="AC153" s="274" t="s">
        <v>268</v>
      </c>
      <c r="AD153" s="274" t="s">
        <v>268</v>
      </c>
      <c r="AE153" s="274" t="s">
        <v>287</v>
      </c>
      <c r="AF153" s="274" t="s">
        <v>1811</v>
      </c>
      <c r="AG153" s="274" t="s">
        <v>875</v>
      </c>
      <c r="AH153" s="274" t="s">
        <v>1770</v>
      </c>
      <c r="AI153" s="274" t="s">
        <v>770</v>
      </c>
      <c r="AJ153" s="274" t="s">
        <v>268</v>
      </c>
      <c r="AK153" s="274" t="s">
        <v>377</v>
      </c>
      <c r="AL153" s="274" t="s">
        <v>268</v>
      </c>
      <c r="AM153" s="274" t="s">
        <v>405</v>
      </c>
      <c r="AN153" s="274" t="s">
        <v>268</v>
      </c>
      <c r="AO153" s="274" t="s">
        <v>268</v>
      </c>
      <c r="AP153" s="274" t="s">
        <v>268</v>
      </c>
      <c r="AQ153" s="274" t="s">
        <v>268</v>
      </c>
      <c r="AR153" s="274" t="s">
        <v>268</v>
      </c>
      <c r="AS153" s="274" t="s">
        <v>268</v>
      </c>
      <c r="AT153" s="274" t="s">
        <v>268</v>
      </c>
      <c r="AU153" s="274" t="s">
        <v>268</v>
      </c>
      <c r="AV153" s="274" t="s">
        <v>268</v>
      </c>
      <c r="AW153" s="274" t="s">
        <v>268</v>
      </c>
      <c r="AX153" s="274" t="s">
        <v>268</v>
      </c>
      <c r="AY153" s="274" t="s">
        <v>268</v>
      </c>
      <c r="AZ153" s="274" t="s">
        <v>268</v>
      </c>
      <c r="BA153" s="274" t="s">
        <v>268</v>
      </c>
      <c r="BB153" s="274" t="s">
        <v>268</v>
      </c>
      <c r="BC153" s="274" t="s">
        <v>268</v>
      </c>
      <c r="BD153" s="274" t="s">
        <v>268</v>
      </c>
      <c r="BE153" s="274" t="s">
        <v>268</v>
      </c>
      <c r="BF153" s="274" t="s">
        <v>268</v>
      </c>
      <c r="BG153" s="274" t="s">
        <v>268</v>
      </c>
      <c r="BH153" s="274" t="s">
        <v>268</v>
      </c>
      <c r="BI153" s="274" t="s">
        <v>268</v>
      </c>
      <c r="BJ153" s="274" t="s">
        <v>268</v>
      </c>
      <c r="BK153" s="274" t="s">
        <v>268</v>
      </c>
      <c r="BL153" s="274" t="s">
        <v>268</v>
      </c>
      <c r="BM153" s="274" t="s">
        <v>268</v>
      </c>
      <c r="BN153" s="274" t="s">
        <v>268</v>
      </c>
      <c r="BO153" s="274" t="s">
        <v>268</v>
      </c>
      <c r="BP153" s="274" t="s">
        <v>268</v>
      </c>
      <c r="BQ153" s="274" t="s">
        <v>268</v>
      </c>
      <c r="BR153" s="274" t="s">
        <v>268</v>
      </c>
      <c r="BS153" s="274" t="s">
        <v>268</v>
      </c>
      <c r="BT153" s="274" t="s">
        <v>268</v>
      </c>
      <c r="BU153" s="274" t="s">
        <v>268</v>
      </c>
      <c r="BV153" s="274" t="s">
        <v>268</v>
      </c>
      <c r="BW153" s="274" t="s">
        <v>268</v>
      </c>
      <c r="BX153" s="274" t="s">
        <v>268</v>
      </c>
      <c r="BY153" s="295">
        <v>30</v>
      </c>
      <c r="BZ153" s="295">
        <v>30</v>
      </c>
      <c r="CA153" s="298" t="s">
        <v>142</v>
      </c>
      <c r="CB153" s="297">
        <v>122</v>
      </c>
      <c r="CC153" s="284">
        <f t="shared" si="10"/>
        <v>0</v>
      </c>
      <c r="CD153" s="295">
        <f t="shared" si="11"/>
        <v>30</v>
      </c>
      <c r="CE153" s="284">
        <f t="shared" si="12"/>
        <v>0</v>
      </c>
      <c r="CF153" s="295">
        <f t="shared" si="13"/>
        <v>1</v>
      </c>
      <c r="CG153" s="274" t="s">
        <v>876</v>
      </c>
      <c r="CH153" s="274" t="s">
        <v>268</v>
      </c>
      <c r="CI153" s="274" t="s">
        <v>268</v>
      </c>
      <c r="CJ153" s="298" t="s">
        <v>268</v>
      </c>
      <c r="CK153" s="298" t="s">
        <v>736</v>
      </c>
      <c r="CL153" s="274" t="s">
        <v>268</v>
      </c>
      <c r="CM153" s="274" t="s">
        <v>268</v>
      </c>
      <c r="CN153" s="274" t="s">
        <v>268</v>
      </c>
      <c r="CO153" s="274" t="s">
        <v>268</v>
      </c>
      <c r="CP153" s="274" t="s">
        <v>268</v>
      </c>
      <c r="CQ153" s="274" t="s">
        <v>268</v>
      </c>
      <c r="CR153" s="274" t="s">
        <v>877</v>
      </c>
      <c r="CS153" s="274">
        <v>67.260000000000005</v>
      </c>
      <c r="CT153" s="274" t="s">
        <v>268</v>
      </c>
      <c r="CU153" s="274">
        <v>67.260000000000005</v>
      </c>
      <c r="CV153" s="274">
        <v>365</v>
      </c>
      <c r="CW153" s="274" t="s">
        <v>878</v>
      </c>
      <c r="CX153" s="274" t="s">
        <v>835</v>
      </c>
      <c r="CY153" s="274" t="s">
        <v>836</v>
      </c>
      <c r="CZ153" s="274" t="s">
        <v>837</v>
      </c>
      <c r="DA153" s="274" t="s">
        <v>268</v>
      </c>
      <c r="DB153" s="274" t="s">
        <v>268</v>
      </c>
      <c r="DC153" s="274" t="s">
        <v>268</v>
      </c>
      <c r="DD153" s="274" t="s">
        <v>268</v>
      </c>
      <c r="DE153" s="274" t="s">
        <v>268</v>
      </c>
      <c r="DF153" s="274" t="s">
        <v>268</v>
      </c>
      <c r="DG153" s="299">
        <f>IFERROR(IF(CA153="D",IF(CK153="A dispo.",CD153*VLOOKUP('DATI INPUT'!$F$27,TARIFFE_UD,2,FALSE),CD153*VLOOKUP(CK153,TARIFFE_UD,2,FALSE)),CD153*VLOOKUP(CB153-100,TARIFFE_UND,2,FALSE)),0)</f>
        <v>23.758511963485947</v>
      </c>
      <c r="DH153" s="299">
        <f>IFERROR(IF(CA153="D",IF(CK153="A dispo.",CF153*VLOOKUP('DATI INPUT'!$F$27,TARIFFE_UD,3,FALSE),CF153*VLOOKUP(CK153,TARIFFE_UD,3,FALSE)),CF153*VLOOKUP(CB153-100,TARIFFE_UND,3,FALSE)),0)</f>
        <v>60.367780403072892</v>
      </c>
    </row>
    <row r="154" spans="1:112" x14ac:dyDescent="0.25">
      <c r="A154" s="274" t="s">
        <v>2754</v>
      </c>
      <c r="B154" s="274" t="s">
        <v>2755</v>
      </c>
      <c r="C154" s="274" t="s">
        <v>2756</v>
      </c>
      <c r="D154" s="274" t="s">
        <v>2757</v>
      </c>
      <c r="E154" s="274" t="s">
        <v>268</v>
      </c>
      <c r="F154" s="274" t="s">
        <v>156</v>
      </c>
      <c r="G154" s="274" t="s">
        <v>2758</v>
      </c>
      <c r="H154" s="274" t="s">
        <v>1137</v>
      </c>
      <c r="I154" s="274" t="s">
        <v>2759</v>
      </c>
      <c r="J154" s="274" t="s">
        <v>156</v>
      </c>
      <c r="K154" s="274" t="s">
        <v>2760</v>
      </c>
      <c r="L154" s="274" t="s">
        <v>984</v>
      </c>
      <c r="M154" s="274" t="s">
        <v>2761</v>
      </c>
      <c r="N154" s="274" t="s">
        <v>984</v>
      </c>
      <c r="O154" s="274" t="s">
        <v>873</v>
      </c>
      <c r="P154" s="274" t="s">
        <v>1310</v>
      </c>
      <c r="Q154" s="274" t="s">
        <v>464</v>
      </c>
      <c r="R154" s="274" t="s">
        <v>268</v>
      </c>
      <c r="S154" s="274" t="s">
        <v>268</v>
      </c>
      <c r="T154" s="274" t="s">
        <v>268</v>
      </c>
      <c r="U154" s="274" t="s">
        <v>268</v>
      </c>
      <c r="V154" s="274" t="s">
        <v>268</v>
      </c>
      <c r="W154" s="274" t="s">
        <v>2761</v>
      </c>
      <c r="X154" s="274" t="s">
        <v>1310</v>
      </c>
      <c r="Y154" s="274" t="s">
        <v>464</v>
      </c>
      <c r="Z154" s="274" t="s">
        <v>268</v>
      </c>
      <c r="AA154" s="274" t="s">
        <v>268</v>
      </c>
      <c r="AB154" s="274" t="s">
        <v>268</v>
      </c>
      <c r="AC154" s="274" t="s">
        <v>268</v>
      </c>
      <c r="AD154" s="274" t="s">
        <v>268</v>
      </c>
      <c r="AE154" s="274" t="s">
        <v>268</v>
      </c>
      <c r="AF154" s="274" t="s">
        <v>268</v>
      </c>
      <c r="AG154" s="274" t="s">
        <v>268</v>
      </c>
      <c r="AH154" s="274" t="s">
        <v>268</v>
      </c>
      <c r="AI154" s="274" t="s">
        <v>268</v>
      </c>
      <c r="AJ154" s="274" t="s">
        <v>268</v>
      </c>
      <c r="AK154" s="274" t="s">
        <v>268</v>
      </c>
      <c r="AL154" s="274" t="s">
        <v>268</v>
      </c>
      <c r="AM154" s="274" t="s">
        <v>268</v>
      </c>
      <c r="AN154" s="274" t="s">
        <v>268</v>
      </c>
      <c r="AO154" s="274" t="s">
        <v>268</v>
      </c>
      <c r="AP154" s="274" t="s">
        <v>268</v>
      </c>
      <c r="AQ154" s="274" t="s">
        <v>268</v>
      </c>
      <c r="AR154" s="274" t="s">
        <v>268</v>
      </c>
      <c r="AS154" s="274" t="s">
        <v>268</v>
      </c>
      <c r="AT154" s="274" t="s">
        <v>268</v>
      </c>
      <c r="AU154" s="274" t="s">
        <v>268</v>
      </c>
      <c r="AV154" s="274" t="s">
        <v>268</v>
      </c>
      <c r="AW154" s="274" t="s">
        <v>268</v>
      </c>
      <c r="AX154" s="274" t="s">
        <v>268</v>
      </c>
      <c r="AY154" s="274" t="s">
        <v>268</v>
      </c>
      <c r="AZ154" s="274" t="s">
        <v>268</v>
      </c>
      <c r="BA154" s="274" t="s">
        <v>268</v>
      </c>
      <c r="BB154" s="274" t="s">
        <v>268</v>
      </c>
      <c r="BC154" s="274" t="s">
        <v>268</v>
      </c>
      <c r="BD154" s="274" t="s">
        <v>268</v>
      </c>
      <c r="BE154" s="274" t="s">
        <v>268</v>
      </c>
      <c r="BF154" s="274" t="s">
        <v>268</v>
      </c>
      <c r="BG154" s="274" t="s">
        <v>268</v>
      </c>
      <c r="BH154" s="274" t="s">
        <v>268</v>
      </c>
      <c r="BI154" s="274" t="s">
        <v>268</v>
      </c>
      <c r="BJ154" s="274" t="s">
        <v>268</v>
      </c>
      <c r="BK154" s="274" t="s">
        <v>268</v>
      </c>
      <c r="BL154" s="274" t="s">
        <v>268</v>
      </c>
      <c r="BM154" s="274" t="s">
        <v>268</v>
      </c>
      <c r="BN154" s="274" t="s">
        <v>268</v>
      </c>
      <c r="BO154" s="274" t="s">
        <v>268</v>
      </c>
      <c r="BP154" s="274" t="s">
        <v>268</v>
      </c>
      <c r="BQ154" s="274" t="s">
        <v>268</v>
      </c>
      <c r="BR154" s="274" t="s">
        <v>268</v>
      </c>
      <c r="BS154" s="274" t="s">
        <v>268</v>
      </c>
      <c r="BT154" s="274" t="s">
        <v>268</v>
      </c>
      <c r="BU154" s="274" t="s">
        <v>268</v>
      </c>
      <c r="BV154" s="274" t="s">
        <v>268</v>
      </c>
      <c r="BW154" s="274" t="s">
        <v>268</v>
      </c>
      <c r="BX154" s="274" t="s">
        <v>268</v>
      </c>
      <c r="BY154" s="295">
        <v>50</v>
      </c>
      <c r="BZ154" s="295">
        <v>50</v>
      </c>
      <c r="CA154" s="298" t="s">
        <v>142</v>
      </c>
      <c r="CB154" s="297">
        <v>122</v>
      </c>
      <c r="CC154" s="284">
        <f t="shared" si="10"/>
        <v>0</v>
      </c>
      <c r="CD154" s="295">
        <f t="shared" si="11"/>
        <v>50</v>
      </c>
      <c r="CE154" s="284">
        <f t="shared" si="12"/>
        <v>0</v>
      </c>
      <c r="CF154" s="295">
        <f t="shared" si="13"/>
        <v>1</v>
      </c>
      <c r="CG154" s="274" t="s">
        <v>876</v>
      </c>
      <c r="CH154" s="274" t="s">
        <v>268</v>
      </c>
      <c r="CI154" s="274" t="s">
        <v>268</v>
      </c>
      <c r="CJ154" s="298" t="s">
        <v>275</v>
      </c>
      <c r="CK154" s="297">
        <v>3</v>
      </c>
      <c r="CL154" s="274" t="s">
        <v>268</v>
      </c>
      <c r="CM154" s="274" t="s">
        <v>268</v>
      </c>
      <c r="CN154" s="274" t="s">
        <v>268</v>
      </c>
      <c r="CO154" s="274" t="s">
        <v>268</v>
      </c>
      <c r="CP154" s="274" t="s">
        <v>268</v>
      </c>
      <c r="CQ154" s="274" t="s">
        <v>268</v>
      </c>
      <c r="CR154" s="274" t="s">
        <v>877</v>
      </c>
      <c r="CS154" s="274">
        <v>93.38</v>
      </c>
      <c r="CT154" s="274" t="s">
        <v>268</v>
      </c>
      <c r="CU154" s="274">
        <v>93.38</v>
      </c>
      <c r="CV154" s="274">
        <v>365</v>
      </c>
      <c r="CW154" s="274" t="s">
        <v>878</v>
      </c>
      <c r="CX154" s="274" t="s">
        <v>835</v>
      </c>
      <c r="CY154" s="274" t="s">
        <v>836</v>
      </c>
      <c r="CZ154" s="274" t="s">
        <v>837</v>
      </c>
      <c r="DA154" s="274" t="s">
        <v>268</v>
      </c>
      <c r="DB154" s="274" t="s">
        <v>268</v>
      </c>
      <c r="DC154" s="274" t="s">
        <v>268</v>
      </c>
      <c r="DD154" s="274" t="s">
        <v>268</v>
      </c>
      <c r="DE154" s="274" t="s">
        <v>268</v>
      </c>
      <c r="DF154" s="274" t="s">
        <v>268</v>
      </c>
      <c r="DG154" s="299">
        <f>IFERROR(IF(CA154="D",IF(CK154="A dispo.",CD154*VLOOKUP('DATI INPUT'!$F$27,TARIFFE_UD,2,FALSE),CD154*VLOOKUP(CK154,TARIFFE_UD,2,FALSE)),CD154*VLOOKUP(CB154-100,TARIFFE_UND,2,FALSE)),0)</f>
        <v>39.597519939143247</v>
      </c>
      <c r="DH154" s="299">
        <f>IFERROR(IF(CA154="D",IF(CK154="A dispo.",CF154*VLOOKUP('DATI INPUT'!$F$27,TARIFFE_UD,3,FALSE),CF154*VLOOKUP(CK154,TARIFFE_UD,3,FALSE)),CF154*VLOOKUP(CB154-100,TARIFFE_UND,3,FALSE)),0)</f>
        <v>60.367780403072892</v>
      </c>
    </row>
    <row r="155" spans="1:112" hidden="1" x14ac:dyDescent="0.25">
      <c r="A155" s="274" t="s">
        <v>2762</v>
      </c>
      <c r="B155" s="274" t="s">
        <v>417</v>
      </c>
      <c r="C155" s="274" t="s">
        <v>2763</v>
      </c>
      <c r="D155" s="274" t="s">
        <v>2764</v>
      </c>
      <c r="E155" s="274" t="s">
        <v>268</v>
      </c>
      <c r="F155" s="274" t="s">
        <v>156</v>
      </c>
      <c r="G155" s="274" t="s">
        <v>2765</v>
      </c>
      <c r="H155" s="274" t="s">
        <v>1137</v>
      </c>
      <c r="I155" s="274" t="s">
        <v>361</v>
      </c>
      <c r="J155" s="274" t="s">
        <v>156</v>
      </c>
      <c r="K155" s="274" t="s">
        <v>2766</v>
      </c>
      <c r="L155" s="274" t="s">
        <v>960</v>
      </c>
      <c r="M155" s="274" t="s">
        <v>2767</v>
      </c>
      <c r="N155" s="274" t="s">
        <v>152</v>
      </c>
      <c r="O155" s="274" t="s">
        <v>2768</v>
      </c>
      <c r="P155" s="274" t="s">
        <v>2769</v>
      </c>
      <c r="Q155" s="274" t="s">
        <v>329</v>
      </c>
      <c r="R155" s="274" t="s">
        <v>268</v>
      </c>
      <c r="S155" s="274" t="s">
        <v>268</v>
      </c>
      <c r="T155" s="274" t="s">
        <v>268</v>
      </c>
      <c r="U155" s="274" t="s">
        <v>268</v>
      </c>
      <c r="V155" s="274" t="s">
        <v>268</v>
      </c>
      <c r="W155" s="274" t="s">
        <v>1753</v>
      </c>
      <c r="X155" s="274" t="s">
        <v>1754</v>
      </c>
      <c r="Y155" s="274" t="s">
        <v>279</v>
      </c>
      <c r="Z155" s="274" t="s">
        <v>268</v>
      </c>
      <c r="AA155" s="274" t="s">
        <v>268</v>
      </c>
      <c r="AB155" s="274" t="s">
        <v>268</v>
      </c>
      <c r="AC155" s="274" t="s">
        <v>268</v>
      </c>
      <c r="AD155" s="274" t="s">
        <v>268</v>
      </c>
      <c r="AE155" s="274" t="s">
        <v>287</v>
      </c>
      <c r="AF155" s="274" t="s">
        <v>1811</v>
      </c>
      <c r="AG155" s="274" t="s">
        <v>875</v>
      </c>
      <c r="AH155" s="274" t="s">
        <v>2154</v>
      </c>
      <c r="AI155" s="274" t="s">
        <v>1250</v>
      </c>
      <c r="AJ155" s="274" t="s">
        <v>268</v>
      </c>
      <c r="AK155" s="274" t="s">
        <v>381</v>
      </c>
      <c r="AL155" s="274" t="s">
        <v>268</v>
      </c>
      <c r="AM155" s="274" t="s">
        <v>288</v>
      </c>
      <c r="AN155" s="274" t="s">
        <v>268</v>
      </c>
      <c r="AO155" s="274" t="s">
        <v>268</v>
      </c>
      <c r="AP155" s="274" t="s">
        <v>268</v>
      </c>
      <c r="AQ155" s="274" t="s">
        <v>268</v>
      </c>
      <c r="AR155" s="274" t="s">
        <v>268</v>
      </c>
      <c r="AS155" s="274" t="s">
        <v>268</v>
      </c>
      <c r="AT155" s="274" t="s">
        <v>268</v>
      </c>
      <c r="AU155" s="274" t="s">
        <v>268</v>
      </c>
      <c r="AV155" s="274" t="s">
        <v>268</v>
      </c>
      <c r="AW155" s="274" t="s">
        <v>268</v>
      </c>
      <c r="AX155" s="274" t="s">
        <v>268</v>
      </c>
      <c r="AY155" s="274" t="s">
        <v>268</v>
      </c>
      <c r="AZ155" s="274" t="s">
        <v>268</v>
      </c>
      <c r="BA155" s="274" t="s">
        <v>268</v>
      </c>
      <c r="BB155" s="274" t="s">
        <v>268</v>
      </c>
      <c r="BC155" s="274" t="s">
        <v>268</v>
      </c>
      <c r="BD155" s="274" t="s">
        <v>268</v>
      </c>
      <c r="BE155" s="274" t="s">
        <v>268</v>
      </c>
      <c r="BF155" s="274" t="s">
        <v>268</v>
      </c>
      <c r="BG155" s="274" t="s">
        <v>268</v>
      </c>
      <c r="BH155" s="274" t="s">
        <v>268</v>
      </c>
      <c r="BI155" s="274" t="s">
        <v>268</v>
      </c>
      <c r="BJ155" s="274" t="s">
        <v>268</v>
      </c>
      <c r="BK155" s="274" t="s">
        <v>268</v>
      </c>
      <c r="BL155" s="274" t="s">
        <v>268</v>
      </c>
      <c r="BM155" s="274" t="s">
        <v>268</v>
      </c>
      <c r="BN155" s="274" t="s">
        <v>268</v>
      </c>
      <c r="BO155" s="274" t="s">
        <v>268</v>
      </c>
      <c r="BP155" s="274" t="s">
        <v>268</v>
      </c>
      <c r="BQ155" s="274" t="s">
        <v>268</v>
      </c>
      <c r="BR155" s="274" t="s">
        <v>268</v>
      </c>
      <c r="BS155" s="274" t="s">
        <v>268</v>
      </c>
      <c r="BT155" s="274" t="s">
        <v>268</v>
      </c>
      <c r="BU155" s="274" t="s">
        <v>268</v>
      </c>
      <c r="BV155" s="274" t="s">
        <v>268</v>
      </c>
      <c r="BW155" s="274" t="s">
        <v>268</v>
      </c>
      <c r="BX155" s="274" t="s">
        <v>268</v>
      </c>
      <c r="BY155" s="295">
        <v>43</v>
      </c>
      <c r="BZ155" s="295">
        <v>43</v>
      </c>
      <c r="CA155" s="298" t="s">
        <v>142</v>
      </c>
      <c r="CB155" s="297">
        <v>122</v>
      </c>
      <c r="CC155" s="284">
        <f t="shared" si="10"/>
        <v>0</v>
      </c>
      <c r="CD155" s="295">
        <f t="shared" si="11"/>
        <v>43</v>
      </c>
      <c r="CE155" s="284">
        <f t="shared" si="12"/>
        <v>0</v>
      </c>
      <c r="CF155" s="295">
        <f t="shared" si="13"/>
        <v>1</v>
      </c>
      <c r="CG155" s="274" t="s">
        <v>876</v>
      </c>
      <c r="CH155" s="274" t="s">
        <v>268</v>
      </c>
      <c r="CI155" s="274" t="s">
        <v>268</v>
      </c>
      <c r="CJ155" s="298" t="s">
        <v>268</v>
      </c>
      <c r="CK155" s="298" t="s">
        <v>736</v>
      </c>
      <c r="CL155" s="274" t="s">
        <v>268</v>
      </c>
      <c r="CM155" s="274" t="s">
        <v>268</v>
      </c>
      <c r="CN155" s="274" t="s">
        <v>268</v>
      </c>
      <c r="CO155" s="274" t="s">
        <v>268</v>
      </c>
      <c r="CP155" s="274" t="s">
        <v>268</v>
      </c>
      <c r="CQ155" s="274" t="s">
        <v>2770</v>
      </c>
      <c r="CR155" s="274" t="s">
        <v>877</v>
      </c>
      <c r="CS155" s="274">
        <v>73.63</v>
      </c>
      <c r="CT155" s="274" t="s">
        <v>268</v>
      </c>
      <c r="CU155" s="274">
        <v>73.63</v>
      </c>
      <c r="CV155" s="274">
        <v>365</v>
      </c>
      <c r="CW155" s="274" t="s">
        <v>878</v>
      </c>
      <c r="CX155" s="274" t="s">
        <v>835</v>
      </c>
      <c r="CY155" s="274" t="s">
        <v>836</v>
      </c>
      <c r="CZ155" s="274" t="s">
        <v>837</v>
      </c>
      <c r="DA155" s="274" t="s">
        <v>268</v>
      </c>
      <c r="DB155" s="274" t="s">
        <v>268</v>
      </c>
      <c r="DC155" s="274" t="s">
        <v>268</v>
      </c>
      <c r="DD155" s="274" t="s">
        <v>268</v>
      </c>
      <c r="DE155" s="274" t="s">
        <v>268</v>
      </c>
      <c r="DF155" s="274" t="s">
        <v>268</v>
      </c>
      <c r="DG155" s="299">
        <f>IFERROR(IF(CA155="D",IF(CK155="A dispo.",CD155*VLOOKUP('DATI INPUT'!$F$27,TARIFFE_UD,2,FALSE),CD155*VLOOKUP(CK155,TARIFFE_UD,2,FALSE)),CD155*VLOOKUP(CB155-100,TARIFFE_UND,2,FALSE)),0)</f>
        <v>34.05386714766319</v>
      </c>
      <c r="DH155" s="299">
        <f>IFERROR(IF(CA155="D",IF(CK155="A dispo.",CF155*VLOOKUP('DATI INPUT'!$F$27,TARIFFE_UD,3,FALSE),CF155*VLOOKUP(CK155,TARIFFE_UD,3,FALSE)),CF155*VLOOKUP(CB155-100,TARIFFE_UND,3,FALSE)),0)</f>
        <v>60.367780403072892</v>
      </c>
    </row>
    <row r="156" spans="1:112" x14ac:dyDescent="0.25">
      <c r="A156" s="274" t="s">
        <v>2771</v>
      </c>
      <c r="B156" s="274" t="s">
        <v>2772</v>
      </c>
      <c r="C156" s="274" t="s">
        <v>2773</v>
      </c>
      <c r="D156" s="274" t="s">
        <v>2774</v>
      </c>
      <c r="E156" s="274" t="s">
        <v>268</v>
      </c>
      <c r="F156" s="274" t="s">
        <v>156</v>
      </c>
      <c r="G156" s="274" t="s">
        <v>2775</v>
      </c>
      <c r="H156" s="274" t="s">
        <v>914</v>
      </c>
      <c r="I156" s="274" t="s">
        <v>2776</v>
      </c>
      <c r="J156" s="274" t="s">
        <v>156</v>
      </c>
      <c r="K156" s="274" t="s">
        <v>2777</v>
      </c>
      <c r="L156" s="274" t="s">
        <v>984</v>
      </c>
      <c r="M156" s="274" t="s">
        <v>2778</v>
      </c>
      <c r="N156" s="274" t="s">
        <v>984</v>
      </c>
      <c r="O156" s="274" t="s">
        <v>873</v>
      </c>
      <c r="P156" s="274" t="s">
        <v>2699</v>
      </c>
      <c r="Q156" s="274" t="s">
        <v>269</v>
      </c>
      <c r="R156" s="274" t="s">
        <v>268</v>
      </c>
      <c r="S156" s="274" t="s">
        <v>268</v>
      </c>
      <c r="T156" s="274" t="s">
        <v>268</v>
      </c>
      <c r="U156" s="274" t="s">
        <v>268</v>
      </c>
      <c r="V156" s="274" t="s">
        <v>268</v>
      </c>
      <c r="W156" s="274" t="s">
        <v>2779</v>
      </c>
      <c r="X156" s="274" t="s">
        <v>2258</v>
      </c>
      <c r="Y156" s="274" t="s">
        <v>304</v>
      </c>
      <c r="Z156" s="274" t="s">
        <v>268</v>
      </c>
      <c r="AA156" s="274" t="s">
        <v>268</v>
      </c>
      <c r="AB156" s="274" t="s">
        <v>268</v>
      </c>
      <c r="AC156" s="274" t="s">
        <v>268</v>
      </c>
      <c r="AD156" s="274" t="s">
        <v>268</v>
      </c>
      <c r="AE156" s="274" t="s">
        <v>287</v>
      </c>
      <c r="AF156" s="274" t="s">
        <v>1811</v>
      </c>
      <c r="AG156" s="274" t="s">
        <v>875</v>
      </c>
      <c r="AH156" s="274" t="s">
        <v>1848</v>
      </c>
      <c r="AI156" s="274" t="s">
        <v>2780</v>
      </c>
      <c r="AJ156" s="274" t="s">
        <v>268</v>
      </c>
      <c r="AK156" s="274" t="s">
        <v>410</v>
      </c>
      <c r="AL156" s="274" t="s">
        <v>268</v>
      </c>
      <c r="AM156" s="274" t="s">
        <v>288</v>
      </c>
      <c r="AN156" s="274" t="s">
        <v>268</v>
      </c>
      <c r="AO156" s="274" t="s">
        <v>268</v>
      </c>
      <c r="AP156" s="274" t="s">
        <v>268</v>
      </c>
      <c r="AQ156" s="274" t="s">
        <v>268</v>
      </c>
      <c r="AR156" s="274" t="s">
        <v>268</v>
      </c>
      <c r="AS156" s="274" t="s">
        <v>268</v>
      </c>
      <c r="AT156" s="274" t="s">
        <v>268</v>
      </c>
      <c r="AU156" s="274" t="s">
        <v>268</v>
      </c>
      <c r="AV156" s="274" t="s">
        <v>268</v>
      </c>
      <c r="AW156" s="274" t="s">
        <v>268</v>
      </c>
      <c r="AX156" s="274" t="s">
        <v>268</v>
      </c>
      <c r="AY156" s="274" t="s">
        <v>268</v>
      </c>
      <c r="AZ156" s="274" t="s">
        <v>268</v>
      </c>
      <c r="BA156" s="274" t="s">
        <v>268</v>
      </c>
      <c r="BB156" s="274" t="s">
        <v>268</v>
      </c>
      <c r="BC156" s="274" t="s">
        <v>268</v>
      </c>
      <c r="BD156" s="274" t="s">
        <v>268</v>
      </c>
      <c r="BE156" s="274" t="s">
        <v>268</v>
      </c>
      <c r="BF156" s="274" t="s">
        <v>268</v>
      </c>
      <c r="BG156" s="274" t="s">
        <v>268</v>
      </c>
      <c r="BH156" s="274" t="s">
        <v>268</v>
      </c>
      <c r="BI156" s="274" t="s">
        <v>268</v>
      </c>
      <c r="BJ156" s="274" t="s">
        <v>268</v>
      </c>
      <c r="BK156" s="274" t="s">
        <v>268</v>
      </c>
      <c r="BL156" s="274" t="s">
        <v>268</v>
      </c>
      <c r="BM156" s="274" t="s">
        <v>268</v>
      </c>
      <c r="BN156" s="274" t="s">
        <v>268</v>
      </c>
      <c r="BO156" s="274" t="s">
        <v>268</v>
      </c>
      <c r="BP156" s="274" t="s">
        <v>268</v>
      </c>
      <c r="BQ156" s="274" t="s">
        <v>268</v>
      </c>
      <c r="BR156" s="274" t="s">
        <v>268</v>
      </c>
      <c r="BS156" s="274" t="s">
        <v>268</v>
      </c>
      <c r="BT156" s="274" t="s">
        <v>268</v>
      </c>
      <c r="BU156" s="274" t="s">
        <v>268</v>
      </c>
      <c r="BV156" s="274" t="s">
        <v>268</v>
      </c>
      <c r="BW156" s="274" t="s">
        <v>268</v>
      </c>
      <c r="BX156" s="274" t="s">
        <v>268</v>
      </c>
      <c r="BY156" s="295">
        <v>78.02</v>
      </c>
      <c r="BZ156" s="295">
        <v>78.02</v>
      </c>
      <c r="CA156" s="298" t="s">
        <v>142</v>
      </c>
      <c r="CB156" s="297">
        <v>122</v>
      </c>
      <c r="CC156" s="284">
        <f t="shared" si="10"/>
        <v>0</v>
      </c>
      <c r="CD156" s="295">
        <f t="shared" si="11"/>
        <v>78.02</v>
      </c>
      <c r="CE156" s="284">
        <f t="shared" si="12"/>
        <v>0</v>
      </c>
      <c r="CF156" s="295">
        <f t="shared" si="13"/>
        <v>1</v>
      </c>
      <c r="CG156" s="274" t="s">
        <v>876</v>
      </c>
      <c r="CH156" s="274" t="s">
        <v>268</v>
      </c>
      <c r="CI156" s="274" t="s">
        <v>268</v>
      </c>
      <c r="CJ156" s="298" t="s">
        <v>275</v>
      </c>
      <c r="CK156" s="297">
        <v>3</v>
      </c>
      <c r="CL156" s="274" t="s">
        <v>268</v>
      </c>
      <c r="CM156" s="274" t="s">
        <v>268</v>
      </c>
      <c r="CN156" s="274" t="s">
        <v>268</v>
      </c>
      <c r="CO156" s="274" t="s">
        <v>268</v>
      </c>
      <c r="CP156" s="274" t="s">
        <v>268</v>
      </c>
      <c r="CQ156" s="274" t="s">
        <v>268</v>
      </c>
      <c r="CR156" s="274" t="s">
        <v>877</v>
      </c>
      <c r="CS156" s="274">
        <v>107.11</v>
      </c>
      <c r="CT156" s="274" t="s">
        <v>268</v>
      </c>
      <c r="CU156" s="274">
        <v>107.11</v>
      </c>
      <c r="CV156" s="274">
        <v>365</v>
      </c>
      <c r="CW156" s="274" t="s">
        <v>878</v>
      </c>
      <c r="CX156" s="274" t="s">
        <v>835</v>
      </c>
      <c r="CY156" s="274" t="s">
        <v>836</v>
      </c>
      <c r="CZ156" s="274" t="s">
        <v>837</v>
      </c>
      <c r="DA156" s="274" t="s">
        <v>268</v>
      </c>
      <c r="DB156" s="274" t="s">
        <v>268</v>
      </c>
      <c r="DC156" s="274" t="s">
        <v>268</v>
      </c>
      <c r="DD156" s="274" t="s">
        <v>268</v>
      </c>
      <c r="DE156" s="274" t="s">
        <v>268</v>
      </c>
      <c r="DF156" s="274" t="s">
        <v>268</v>
      </c>
      <c r="DG156" s="299">
        <f>IFERROR(IF(CA156="D",IF(CK156="A dispo.",CD156*VLOOKUP('DATI INPUT'!$F$27,TARIFFE_UD,2,FALSE),CD156*VLOOKUP(CK156,TARIFFE_UD,2,FALSE)),CD156*VLOOKUP(CB156-100,TARIFFE_UND,2,FALSE)),0)</f>
        <v>61.787970113039115</v>
      </c>
      <c r="DH156" s="299">
        <f>IFERROR(IF(CA156="D",IF(CK156="A dispo.",CF156*VLOOKUP('DATI INPUT'!$F$27,TARIFFE_UD,3,FALSE),CF156*VLOOKUP(CK156,TARIFFE_UD,3,FALSE)),CF156*VLOOKUP(CB156-100,TARIFFE_UND,3,FALSE)),0)</f>
        <v>60.367780403072892</v>
      </c>
    </row>
    <row r="157" spans="1:112" hidden="1" x14ac:dyDescent="0.25">
      <c r="A157" s="274" t="s">
        <v>2781</v>
      </c>
      <c r="B157" s="274" t="s">
        <v>2782</v>
      </c>
      <c r="C157" s="274" t="s">
        <v>2783</v>
      </c>
      <c r="D157" s="274" t="s">
        <v>2784</v>
      </c>
      <c r="E157" s="274" t="s">
        <v>268</v>
      </c>
      <c r="F157" s="274" t="s">
        <v>156</v>
      </c>
      <c r="G157" s="274" t="s">
        <v>2785</v>
      </c>
      <c r="H157" s="274" t="s">
        <v>1033</v>
      </c>
      <c r="I157" s="274" t="s">
        <v>2786</v>
      </c>
      <c r="J157" s="274" t="s">
        <v>274</v>
      </c>
      <c r="K157" s="274" t="s">
        <v>2787</v>
      </c>
      <c r="L157" s="274" t="s">
        <v>960</v>
      </c>
      <c r="M157" s="274" t="s">
        <v>2788</v>
      </c>
      <c r="N157" s="274" t="s">
        <v>872</v>
      </c>
      <c r="O157" s="274" t="s">
        <v>873</v>
      </c>
      <c r="P157" s="274" t="s">
        <v>2789</v>
      </c>
      <c r="Q157" s="274" t="s">
        <v>290</v>
      </c>
      <c r="R157" s="274" t="s">
        <v>268</v>
      </c>
      <c r="S157" s="274" t="s">
        <v>268</v>
      </c>
      <c r="T157" s="274" t="s">
        <v>268</v>
      </c>
      <c r="U157" s="274" t="s">
        <v>268</v>
      </c>
      <c r="V157" s="274" t="s">
        <v>268</v>
      </c>
      <c r="W157" s="274" t="s">
        <v>2790</v>
      </c>
      <c r="X157" s="274" t="s">
        <v>1847</v>
      </c>
      <c r="Y157" s="274" t="s">
        <v>2531</v>
      </c>
      <c r="Z157" s="274" t="s">
        <v>268</v>
      </c>
      <c r="AA157" s="274" t="s">
        <v>268</v>
      </c>
      <c r="AB157" s="274" t="s">
        <v>268</v>
      </c>
      <c r="AC157" s="274" t="s">
        <v>268</v>
      </c>
      <c r="AD157" s="274" t="s">
        <v>268</v>
      </c>
      <c r="AE157" s="274" t="s">
        <v>287</v>
      </c>
      <c r="AF157" s="274" t="s">
        <v>1811</v>
      </c>
      <c r="AG157" s="274" t="s">
        <v>875</v>
      </c>
      <c r="AH157" s="274" t="s">
        <v>1848</v>
      </c>
      <c r="AI157" s="274" t="s">
        <v>562</v>
      </c>
      <c r="AJ157" s="274" t="s">
        <v>268</v>
      </c>
      <c r="AK157" s="274" t="s">
        <v>377</v>
      </c>
      <c r="AL157" s="274" t="s">
        <v>268</v>
      </c>
      <c r="AM157" s="274" t="s">
        <v>288</v>
      </c>
      <c r="AN157" s="274" t="s">
        <v>268</v>
      </c>
      <c r="AO157" s="274" t="s">
        <v>268</v>
      </c>
      <c r="AP157" s="274" t="s">
        <v>268</v>
      </c>
      <c r="AQ157" s="274" t="s">
        <v>268</v>
      </c>
      <c r="AR157" s="274" t="s">
        <v>268</v>
      </c>
      <c r="AS157" s="274" t="s">
        <v>268</v>
      </c>
      <c r="AT157" s="274" t="s">
        <v>268</v>
      </c>
      <c r="AU157" s="274" t="s">
        <v>268</v>
      </c>
      <c r="AV157" s="274" t="s">
        <v>268</v>
      </c>
      <c r="AW157" s="274" t="s">
        <v>268</v>
      </c>
      <c r="AX157" s="274" t="s">
        <v>268</v>
      </c>
      <c r="AY157" s="274" t="s">
        <v>268</v>
      </c>
      <c r="AZ157" s="274" t="s">
        <v>268</v>
      </c>
      <c r="BA157" s="274" t="s">
        <v>268</v>
      </c>
      <c r="BB157" s="274" t="s">
        <v>268</v>
      </c>
      <c r="BC157" s="274" t="s">
        <v>268</v>
      </c>
      <c r="BD157" s="274" t="s">
        <v>268</v>
      </c>
      <c r="BE157" s="274" t="s">
        <v>268</v>
      </c>
      <c r="BF157" s="274" t="s">
        <v>268</v>
      </c>
      <c r="BG157" s="274" t="s">
        <v>268</v>
      </c>
      <c r="BH157" s="274" t="s">
        <v>268</v>
      </c>
      <c r="BI157" s="274" t="s">
        <v>268</v>
      </c>
      <c r="BJ157" s="274" t="s">
        <v>268</v>
      </c>
      <c r="BK157" s="274" t="s">
        <v>268</v>
      </c>
      <c r="BL157" s="274" t="s">
        <v>268</v>
      </c>
      <c r="BM157" s="274" t="s">
        <v>268</v>
      </c>
      <c r="BN157" s="274" t="s">
        <v>268</v>
      </c>
      <c r="BO157" s="274" t="s">
        <v>268</v>
      </c>
      <c r="BP157" s="274" t="s">
        <v>268</v>
      </c>
      <c r="BQ157" s="274" t="s">
        <v>268</v>
      </c>
      <c r="BR157" s="274" t="s">
        <v>268</v>
      </c>
      <c r="BS157" s="274" t="s">
        <v>268</v>
      </c>
      <c r="BT157" s="274" t="s">
        <v>268</v>
      </c>
      <c r="BU157" s="274" t="s">
        <v>268</v>
      </c>
      <c r="BV157" s="274" t="s">
        <v>268</v>
      </c>
      <c r="BW157" s="274" t="s">
        <v>268</v>
      </c>
      <c r="BX157" s="274" t="s">
        <v>268</v>
      </c>
      <c r="BY157" s="295">
        <v>40</v>
      </c>
      <c r="BZ157" s="295">
        <v>40</v>
      </c>
      <c r="CA157" s="298" t="s">
        <v>142</v>
      </c>
      <c r="CB157" s="297">
        <v>122</v>
      </c>
      <c r="CC157" s="284">
        <f t="shared" si="10"/>
        <v>0</v>
      </c>
      <c r="CD157" s="295">
        <f t="shared" si="11"/>
        <v>40</v>
      </c>
      <c r="CE157" s="284">
        <f t="shared" si="12"/>
        <v>0</v>
      </c>
      <c r="CF157" s="295">
        <f t="shared" si="13"/>
        <v>1</v>
      </c>
      <c r="CG157" s="274" t="s">
        <v>876</v>
      </c>
      <c r="CH157" s="274" t="s">
        <v>268</v>
      </c>
      <c r="CI157" s="274" t="s">
        <v>268</v>
      </c>
      <c r="CJ157" s="298" t="s">
        <v>268</v>
      </c>
      <c r="CK157" s="298" t="s">
        <v>736</v>
      </c>
      <c r="CL157" s="274" t="s">
        <v>268</v>
      </c>
      <c r="CM157" s="274" t="s">
        <v>268</v>
      </c>
      <c r="CN157" s="274" t="s">
        <v>268</v>
      </c>
      <c r="CO157" s="274" t="s">
        <v>268</v>
      </c>
      <c r="CP157" s="274" t="s">
        <v>268</v>
      </c>
      <c r="CQ157" s="274" t="s">
        <v>268</v>
      </c>
      <c r="CR157" s="274" t="s">
        <v>877</v>
      </c>
      <c r="CS157" s="274">
        <v>72.16</v>
      </c>
      <c r="CT157" s="274" t="s">
        <v>268</v>
      </c>
      <c r="CU157" s="274">
        <v>72.16</v>
      </c>
      <c r="CV157" s="274">
        <v>365</v>
      </c>
      <c r="CW157" s="274" t="s">
        <v>878</v>
      </c>
      <c r="CX157" s="274" t="s">
        <v>835</v>
      </c>
      <c r="CY157" s="274" t="s">
        <v>836</v>
      </c>
      <c r="CZ157" s="274" t="s">
        <v>837</v>
      </c>
      <c r="DA157" s="274" t="s">
        <v>268</v>
      </c>
      <c r="DB157" s="274" t="s">
        <v>268</v>
      </c>
      <c r="DC157" s="274" t="s">
        <v>268</v>
      </c>
      <c r="DD157" s="274" t="s">
        <v>268</v>
      </c>
      <c r="DE157" s="274" t="s">
        <v>268</v>
      </c>
      <c r="DF157" s="274" t="s">
        <v>268</v>
      </c>
      <c r="DG157" s="299">
        <f>IFERROR(IF(CA157="D",IF(CK157="A dispo.",CD157*VLOOKUP('DATI INPUT'!$F$27,TARIFFE_UD,2,FALSE),CD157*VLOOKUP(CK157,TARIFFE_UD,2,FALSE)),CD157*VLOOKUP(CB157-100,TARIFFE_UND,2,FALSE)),0)</f>
        <v>31.678015951314595</v>
      </c>
      <c r="DH157" s="299">
        <f>IFERROR(IF(CA157="D",IF(CK157="A dispo.",CF157*VLOOKUP('DATI INPUT'!$F$27,TARIFFE_UD,3,FALSE),CF157*VLOOKUP(CK157,TARIFFE_UD,3,FALSE)),CF157*VLOOKUP(CB157-100,TARIFFE_UND,3,FALSE)),0)</f>
        <v>60.367780403072892</v>
      </c>
    </row>
    <row r="158" spans="1:112" x14ac:dyDescent="0.25">
      <c r="A158" s="274" t="s">
        <v>2791</v>
      </c>
      <c r="B158" s="274" t="s">
        <v>2792</v>
      </c>
      <c r="C158" s="274" t="s">
        <v>2793</v>
      </c>
      <c r="D158" s="274" t="s">
        <v>2794</v>
      </c>
      <c r="E158" s="274" t="s">
        <v>268</v>
      </c>
      <c r="F158" s="274" t="s">
        <v>156</v>
      </c>
      <c r="G158" s="274" t="s">
        <v>2795</v>
      </c>
      <c r="H158" s="274" t="s">
        <v>914</v>
      </c>
      <c r="I158" s="274" t="s">
        <v>318</v>
      </c>
      <c r="J158" s="274" t="s">
        <v>274</v>
      </c>
      <c r="K158" s="274" t="s">
        <v>2796</v>
      </c>
      <c r="L158" s="274" t="s">
        <v>960</v>
      </c>
      <c r="M158" s="274" t="s">
        <v>2797</v>
      </c>
      <c r="N158" s="274" t="s">
        <v>984</v>
      </c>
      <c r="O158" s="274" t="s">
        <v>873</v>
      </c>
      <c r="P158" s="274" t="s">
        <v>2116</v>
      </c>
      <c r="Q158" s="274" t="s">
        <v>282</v>
      </c>
      <c r="R158" s="274" t="s">
        <v>268</v>
      </c>
      <c r="S158" s="274" t="s">
        <v>268</v>
      </c>
      <c r="T158" s="274" t="s">
        <v>268</v>
      </c>
      <c r="U158" s="274" t="s">
        <v>268</v>
      </c>
      <c r="V158" s="274" t="s">
        <v>268</v>
      </c>
      <c r="W158" s="274" t="s">
        <v>2797</v>
      </c>
      <c r="X158" s="274" t="s">
        <v>2116</v>
      </c>
      <c r="Y158" s="274" t="s">
        <v>282</v>
      </c>
      <c r="Z158" s="274" t="s">
        <v>268</v>
      </c>
      <c r="AA158" s="274" t="s">
        <v>268</v>
      </c>
      <c r="AB158" s="274" t="s">
        <v>268</v>
      </c>
      <c r="AC158" s="274" t="s">
        <v>268</v>
      </c>
      <c r="AD158" s="274" t="s">
        <v>268</v>
      </c>
      <c r="AE158" s="274" t="s">
        <v>287</v>
      </c>
      <c r="AF158" s="274" t="s">
        <v>1811</v>
      </c>
      <c r="AG158" s="274" t="s">
        <v>875</v>
      </c>
      <c r="AH158" s="274" t="s">
        <v>1812</v>
      </c>
      <c r="AI158" s="274" t="s">
        <v>796</v>
      </c>
      <c r="AJ158" s="274" t="s">
        <v>268</v>
      </c>
      <c r="AK158" s="274" t="s">
        <v>366</v>
      </c>
      <c r="AL158" s="274" t="s">
        <v>268</v>
      </c>
      <c r="AM158" s="274" t="s">
        <v>268</v>
      </c>
      <c r="AN158" s="274" t="s">
        <v>268</v>
      </c>
      <c r="AO158" s="274" t="s">
        <v>268</v>
      </c>
      <c r="AP158" s="274" t="s">
        <v>268</v>
      </c>
      <c r="AQ158" s="274" t="s">
        <v>268</v>
      </c>
      <c r="AR158" s="274" t="s">
        <v>268</v>
      </c>
      <c r="AS158" s="274" t="s">
        <v>268</v>
      </c>
      <c r="AT158" s="274" t="s">
        <v>268</v>
      </c>
      <c r="AU158" s="274" t="s">
        <v>268</v>
      </c>
      <c r="AV158" s="274" t="s">
        <v>268</v>
      </c>
      <c r="AW158" s="274" t="s">
        <v>268</v>
      </c>
      <c r="AX158" s="274" t="s">
        <v>268</v>
      </c>
      <c r="AY158" s="274" t="s">
        <v>268</v>
      </c>
      <c r="AZ158" s="274" t="s">
        <v>268</v>
      </c>
      <c r="BA158" s="274" t="s">
        <v>268</v>
      </c>
      <c r="BB158" s="274" t="s">
        <v>268</v>
      </c>
      <c r="BC158" s="274" t="s">
        <v>268</v>
      </c>
      <c r="BD158" s="274" t="s">
        <v>268</v>
      </c>
      <c r="BE158" s="274" t="s">
        <v>268</v>
      </c>
      <c r="BF158" s="274" t="s">
        <v>268</v>
      </c>
      <c r="BG158" s="274" t="s">
        <v>268</v>
      </c>
      <c r="BH158" s="274" t="s">
        <v>268</v>
      </c>
      <c r="BI158" s="274" t="s">
        <v>268</v>
      </c>
      <c r="BJ158" s="274" t="s">
        <v>268</v>
      </c>
      <c r="BK158" s="274" t="s">
        <v>268</v>
      </c>
      <c r="BL158" s="274" t="s">
        <v>268</v>
      </c>
      <c r="BM158" s="274" t="s">
        <v>268</v>
      </c>
      <c r="BN158" s="274" t="s">
        <v>268</v>
      </c>
      <c r="BO158" s="274" t="s">
        <v>268</v>
      </c>
      <c r="BP158" s="274" t="s">
        <v>268</v>
      </c>
      <c r="BQ158" s="274" t="s">
        <v>268</v>
      </c>
      <c r="BR158" s="274" t="s">
        <v>268</v>
      </c>
      <c r="BS158" s="274" t="s">
        <v>268</v>
      </c>
      <c r="BT158" s="274" t="s">
        <v>268</v>
      </c>
      <c r="BU158" s="274" t="s">
        <v>268</v>
      </c>
      <c r="BV158" s="274" t="s">
        <v>268</v>
      </c>
      <c r="BW158" s="274" t="s">
        <v>268</v>
      </c>
      <c r="BX158" s="274" t="s">
        <v>268</v>
      </c>
      <c r="BY158" s="295">
        <v>32</v>
      </c>
      <c r="BZ158" s="295">
        <v>32</v>
      </c>
      <c r="CA158" s="298" t="s">
        <v>142</v>
      </c>
      <c r="CB158" s="297">
        <v>122</v>
      </c>
      <c r="CC158" s="284">
        <f t="shared" si="10"/>
        <v>0</v>
      </c>
      <c r="CD158" s="295">
        <f t="shared" si="11"/>
        <v>32</v>
      </c>
      <c r="CE158" s="284">
        <f t="shared" si="12"/>
        <v>0</v>
      </c>
      <c r="CF158" s="295">
        <f t="shared" si="13"/>
        <v>1</v>
      </c>
      <c r="CG158" s="274" t="s">
        <v>876</v>
      </c>
      <c r="CH158" s="274" t="s">
        <v>268</v>
      </c>
      <c r="CI158" s="274" t="s">
        <v>268</v>
      </c>
      <c r="CJ158" s="298" t="s">
        <v>271</v>
      </c>
      <c r="CK158" s="297">
        <v>1</v>
      </c>
      <c r="CL158" s="274" t="s">
        <v>268</v>
      </c>
      <c r="CM158" s="274" t="s">
        <v>268</v>
      </c>
      <c r="CN158" s="274" t="s">
        <v>268</v>
      </c>
      <c r="CO158" s="274" t="s">
        <v>268</v>
      </c>
      <c r="CP158" s="274" t="s">
        <v>268</v>
      </c>
      <c r="CQ158" s="274" t="s">
        <v>268</v>
      </c>
      <c r="CR158" s="274" t="s">
        <v>877</v>
      </c>
      <c r="CS158" s="274">
        <v>29.44</v>
      </c>
      <c r="CT158" s="274" t="s">
        <v>268</v>
      </c>
      <c r="CU158" s="274">
        <v>29.44</v>
      </c>
      <c r="CV158" s="274">
        <v>365</v>
      </c>
      <c r="CW158" s="274" t="s">
        <v>878</v>
      </c>
      <c r="CX158" s="274" t="s">
        <v>835</v>
      </c>
      <c r="CY158" s="274" t="s">
        <v>836</v>
      </c>
      <c r="CZ158" s="274" t="s">
        <v>837</v>
      </c>
      <c r="DA158" s="274" t="s">
        <v>268</v>
      </c>
      <c r="DB158" s="274" t="s">
        <v>268</v>
      </c>
      <c r="DC158" s="274" t="s">
        <v>268</v>
      </c>
      <c r="DD158" s="274" t="s">
        <v>268</v>
      </c>
      <c r="DE158" s="274" t="s">
        <v>268</v>
      </c>
      <c r="DF158" s="274" t="s">
        <v>268</v>
      </c>
      <c r="DG158" s="299">
        <f>IFERROR(IF(CA158="D",IF(CK158="A dispo.",CD158*VLOOKUP('DATI INPUT'!$F$27,TARIFFE_UD,2,FALSE),CD158*VLOOKUP(CK158,TARIFFE_UD,2,FALSE)),CD158*VLOOKUP(CB158-100,TARIFFE_UND,2,FALSE)),0)</f>
        <v>19.710765480817972</v>
      </c>
      <c r="DH158" s="299">
        <f>IFERROR(IF(CA158="D",IF(CK158="A dispo.",CF158*VLOOKUP('DATI INPUT'!$F$27,TARIFFE_UD,3,FALSE),CF158*VLOOKUP(CK158,TARIFFE_UD,3,FALSE)),CF158*VLOOKUP(CB158-100,TARIFFE_UND,3,FALSE)),0)</f>
        <v>15.164853048114928</v>
      </c>
    </row>
    <row r="159" spans="1:112" x14ac:dyDescent="0.25">
      <c r="A159" s="274" t="s">
        <v>2798</v>
      </c>
      <c r="B159" s="274" t="s">
        <v>2792</v>
      </c>
      <c r="C159" s="274" t="s">
        <v>1347</v>
      </c>
      <c r="D159" s="274" t="s">
        <v>2794</v>
      </c>
      <c r="E159" s="274" t="s">
        <v>268</v>
      </c>
      <c r="F159" s="274" t="s">
        <v>156</v>
      </c>
      <c r="G159" s="274" t="s">
        <v>2795</v>
      </c>
      <c r="H159" s="274" t="s">
        <v>914</v>
      </c>
      <c r="I159" s="274" t="s">
        <v>318</v>
      </c>
      <c r="J159" s="274" t="s">
        <v>274</v>
      </c>
      <c r="K159" s="274" t="s">
        <v>2796</v>
      </c>
      <c r="L159" s="274" t="s">
        <v>960</v>
      </c>
      <c r="M159" s="274" t="s">
        <v>2797</v>
      </c>
      <c r="N159" s="274" t="s">
        <v>984</v>
      </c>
      <c r="O159" s="274" t="s">
        <v>873</v>
      </c>
      <c r="P159" s="274" t="s">
        <v>2116</v>
      </c>
      <c r="Q159" s="274" t="s">
        <v>282</v>
      </c>
      <c r="R159" s="274" t="s">
        <v>268</v>
      </c>
      <c r="S159" s="274" t="s">
        <v>268</v>
      </c>
      <c r="T159" s="274" t="s">
        <v>268</v>
      </c>
      <c r="U159" s="274" t="s">
        <v>268</v>
      </c>
      <c r="V159" s="274" t="s">
        <v>268</v>
      </c>
      <c r="W159" s="274" t="s">
        <v>2797</v>
      </c>
      <c r="X159" s="274" t="s">
        <v>2116</v>
      </c>
      <c r="Y159" s="274" t="s">
        <v>282</v>
      </c>
      <c r="Z159" s="274" t="s">
        <v>268</v>
      </c>
      <c r="AA159" s="274" t="s">
        <v>268</v>
      </c>
      <c r="AB159" s="274" t="s">
        <v>268</v>
      </c>
      <c r="AC159" s="274" t="s">
        <v>268</v>
      </c>
      <c r="AD159" s="274" t="s">
        <v>268</v>
      </c>
      <c r="AE159" s="274" t="s">
        <v>287</v>
      </c>
      <c r="AF159" s="274" t="s">
        <v>1811</v>
      </c>
      <c r="AG159" s="274" t="s">
        <v>875</v>
      </c>
      <c r="AH159" s="274" t="s">
        <v>1812</v>
      </c>
      <c r="AI159" s="274" t="s">
        <v>796</v>
      </c>
      <c r="AJ159" s="274" t="s">
        <v>268</v>
      </c>
      <c r="AK159" s="274" t="s">
        <v>377</v>
      </c>
      <c r="AL159" s="274" t="s">
        <v>268</v>
      </c>
      <c r="AM159" s="274" t="s">
        <v>268</v>
      </c>
      <c r="AN159" s="274" t="s">
        <v>268</v>
      </c>
      <c r="AO159" s="274" t="s">
        <v>268</v>
      </c>
      <c r="AP159" s="274" t="s">
        <v>268</v>
      </c>
      <c r="AQ159" s="274" t="s">
        <v>268</v>
      </c>
      <c r="AR159" s="274" t="s">
        <v>268</v>
      </c>
      <c r="AS159" s="274" t="s">
        <v>268</v>
      </c>
      <c r="AT159" s="274" t="s">
        <v>268</v>
      </c>
      <c r="AU159" s="274" t="s">
        <v>268</v>
      </c>
      <c r="AV159" s="274" t="s">
        <v>268</v>
      </c>
      <c r="AW159" s="274" t="s">
        <v>268</v>
      </c>
      <c r="AX159" s="274" t="s">
        <v>268</v>
      </c>
      <c r="AY159" s="274" t="s">
        <v>268</v>
      </c>
      <c r="AZ159" s="274" t="s">
        <v>268</v>
      </c>
      <c r="BA159" s="274" t="s">
        <v>268</v>
      </c>
      <c r="BB159" s="274" t="s">
        <v>268</v>
      </c>
      <c r="BC159" s="274" t="s">
        <v>268</v>
      </c>
      <c r="BD159" s="274" t="s">
        <v>268</v>
      </c>
      <c r="BE159" s="274" t="s">
        <v>268</v>
      </c>
      <c r="BF159" s="274" t="s">
        <v>268</v>
      </c>
      <c r="BG159" s="274" t="s">
        <v>268</v>
      </c>
      <c r="BH159" s="274" t="s">
        <v>268</v>
      </c>
      <c r="BI159" s="274" t="s">
        <v>268</v>
      </c>
      <c r="BJ159" s="274" t="s">
        <v>268</v>
      </c>
      <c r="BK159" s="274" t="s">
        <v>268</v>
      </c>
      <c r="BL159" s="274" t="s">
        <v>268</v>
      </c>
      <c r="BM159" s="274" t="s">
        <v>268</v>
      </c>
      <c r="BN159" s="274" t="s">
        <v>268</v>
      </c>
      <c r="BO159" s="274" t="s">
        <v>268</v>
      </c>
      <c r="BP159" s="274" t="s">
        <v>268</v>
      </c>
      <c r="BQ159" s="274" t="s">
        <v>268</v>
      </c>
      <c r="BR159" s="274" t="s">
        <v>268</v>
      </c>
      <c r="BS159" s="274" t="s">
        <v>268</v>
      </c>
      <c r="BT159" s="274" t="s">
        <v>268</v>
      </c>
      <c r="BU159" s="274" t="s">
        <v>268</v>
      </c>
      <c r="BV159" s="274" t="s">
        <v>268</v>
      </c>
      <c r="BW159" s="274" t="s">
        <v>268</v>
      </c>
      <c r="BX159" s="274" t="s">
        <v>268</v>
      </c>
      <c r="BY159" s="295">
        <v>93</v>
      </c>
      <c r="BZ159" s="295">
        <v>93</v>
      </c>
      <c r="CA159" s="298" t="s">
        <v>142</v>
      </c>
      <c r="CB159" s="297">
        <v>122</v>
      </c>
      <c r="CC159" s="284">
        <f t="shared" si="10"/>
        <v>0</v>
      </c>
      <c r="CD159" s="295">
        <f t="shared" si="11"/>
        <v>93</v>
      </c>
      <c r="CE159" s="284">
        <f t="shared" si="12"/>
        <v>0</v>
      </c>
      <c r="CF159" s="295">
        <f t="shared" si="13"/>
        <v>1</v>
      </c>
      <c r="CG159" s="274" t="s">
        <v>876</v>
      </c>
      <c r="CH159" s="274" t="s">
        <v>268</v>
      </c>
      <c r="CI159" s="274" t="s">
        <v>268</v>
      </c>
      <c r="CJ159" s="298" t="s">
        <v>280</v>
      </c>
      <c r="CK159" s="297">
        <v>2</v>
      </c>
      <c r="CL159" s="274" t="s">
        <v>268</v>
      </c>
      <c r="CM159" s="274" t="s">
        <v>268</v>
      </c>
      <c r="CN159" s="274" t="s">
        <v>268</v>
      </c>
      <c r="CO159" s="274" t="s">
        <v>268</v>
      </c>
      <c r="CP159" s="274" t="s">
        <v>268</v>
      </c>
      <c r="CQ159" s="274" t="s">
        <v>268</v>
      </c>
      <c r="CR159" s="274" t="s">
        <v>877</v>
      </c>
      <c r="CS159" s="274">
        <v>94.41</v>
      </c>
      <c r="CT159" s="274" t="s">
        <v>268</v>
      </c>
      <c r="CU159" s="274">
        <v>94.41</v>
      </c>
      <c r="CV159" s="274">
        <v>365</v>
      </c>
      <c r="CW159" s="274" t="s">
        <v>878</v>
      </c>
      <c r="CX159" s="274" t="s">
        <v>835</v>
      </c>
      <c r="CY159" s="274" t="s">
        <v>836</v>
      </c>
      <c r="CZ159" s="274" t="s">
        <v>837</v>
      </c>
      <c r="DA159" s="274" t="s">
        <v>268</v>
      </c>
      <c r="DB159" s="274" t="s">
        <v>268</v>
      </c>
      <c r="DC159" s="274" t="s">
        <v>268</v>
      </c>
      <c r="DD159" s="274" t="s">
        <v>268</v>
      </c>
      <c r="DE159" s="274" t="s">
        <v>268</v>
      </c>
      <c r="DF159" s="274" t="s">
        <v>268</v>
      </c>
      <c r="DG159" s="299">
        <f>IFERROR(IF(CA159="D",IF(CK159="A dispo.",CD159*VLOOKUP('DATI INPUT'!$F$27,TARIFFE_UD,2,FALSE),CD159*VLOOKUP(CK159,TARIFFE_UD,2,FALSE)),CD159*VLOOKUP(CB159-100,TARIFFE_UND,2,FALSE)),0)</f>
        <v>66.831814208398441</v>
      </c>
      <c r="DH159" s="299">
        <f>IFERROR(IF(CA159="D",IF(CK159="A dispo.",CF159*VLOOKUP('DATI INPUT'!$F$27,TARIFFE_UD,3,FALSE),CF159*VLOOKUP(CK159,TARIFFE_UD,3,FALSE)),CF159*VLOOKUP(CB159-100,TARIFFE_UND,3,FALSE)),0)</f>
        <v>46.077822723118445</v>
      </c>
    </row>
    <row r="160" spans="1:112" x14ac:dyDescent="0.25">
      <c r="A160" s="274" t="s">
        <v>2799</v>
      </c>
      <c r="B160" s="274" t="s">
        <v>2792</v>
      </c>
      <c r="C160" s="274" t="s">
        <v>447</v>
      </c>
      <c r="D160" s="274" t="s">
        <v>2794</v>
      </c>
      <c r="E160" s="274" t="s">
        <v>268</v>
      </c>
      <c r="F160" s="274" t="s">
        <v>156</v>
      </c>
      <c r="G160" s="274" t="s">
        <v>2795</v>
      </c>
      <c r="H160" s="274" t="s">
        <v>914</v>
      </c>
      <c r="I160" s="274" t="s">
        <v>318</v>
      </c>
      <c r="J160" s="274" t="s">
        <v>274</v>
      </c>
      <c r="K160" s="274" t="s">
        <v>2796</v>
      </c>
      <c r="L160" s="274" t="s">
        <v>960</v>
      </c>
      <c r="M160" s="274" t="s">
        <v>2797</v>
      </c>
      <c r="N160" s="274" t="s">
        <v>984</v>
      </c>
      <c r="O160" s="274" t="s">
        <v>873</v>
      </c>
      <c r="P160" s="274" t="s">
        <v>2116</v>
      </c>
      <c r="Q160" s="274" t="s">
        <v>282</v>
      </c>
      <c r="R160" s="274" t="s">
        <v>268</v>
      </c>
      <c r="S160" s="274" t="s">
        <v>268</v>
      </c>
      <c r="T160" s="274" t="s">
        <v>268</v>
      </c>
      <c r="U160" s="274" t="s">
        <v>268</v>
      </c>
      <c r="V160" s="274" t="s">
        <v>268</v>
      </c>
      <c r="W160" s="274" t="s">
        <v>2797</v>
      </c>
      <c r="X160" s="274" t="s">
        <v>2116</v>
      </c>
      <c r="Y160" s="274" t="s">
        <v>282</v>
      </c>
      <c r="Z160" s="274" t="s">
        <v>268</v>
      </c>
      <c r="AA160" s="274" t="s">
        <v>268</v>
      </c>
      <c r="AB160" s="274" t="s">
        <v>268</v>
      </c>
      <c r="AC160" s="274" t="s">
        <v>268</v>
      </c>
      <c r="AD160" s="274" t="s">
        <v>268</v>
      </c>
      <c r="AE160" s="274" t="s">
        <v>287</v>
      </c>
      <c r="AF160" s="274" t="s">
        <v>1811</v>
      </c>
      <c r="AG160" s="274" t="s">
        <v>875</v>
      </c>
      <c r="AH160" s="274" t="s">
        <v>1812</v>
      </c>
      <c r="AI160" s="274" t="s">
        <v>2800</v>
      </c>
      <c r="AJ160" s="274" t="s">
        <v>268</v>
      </c>
      <c r="AK160" s="274" t="s">
        <v>268</v>
      </c>
      <c r="AL160" s="274" t="s">
        <v>268</v>
      </c>
      <c r="AM160" s="274" t="s">
        <v>353</v>
      </c>
      <c r="AN160" s="274" t="s">
        <v>268</v>
      </c>
      <c r="AO160" s="274" t="s">
        <v>268</v>
      </c>
      <c r="AP160" s="274" t="s">
        <v>268</v>
      </c>
      <c r="AQ160" s="274" t="s">
        <v>268</v>
      </c>
      <c r="AR160" s="274" t="s">
        <v>268</v>
      </c>
      <c r="AS160" s="274" t="s">
        <v>268</v>
      </c>
      <c r="AT160" s="274" t="s">
        <v>268</v>
      </c>
      <c r="AU160" s="274" t="s">
        <v>268</v>
      </c>
      <c r="AV160" s="274" t="s">
        <v>268</v>
      </c>
      <c r="AW160" s="274" t="s">
        <v>268</v>
      </c>
      <c r="AX160" s="274" t="s">
        <v>268</v>
      </c>
      <c r="AY160" s="274" t="s">
        <v>268</v>
      </c>
      <c r="AZ160" s="274" t="s">
        <v>268</v>
      </c>
      <c r="BA160" s="274" t="s">
        <v>268</v>
      </c>
      <c r="BB160" s="274" t="s">
        <v>268</v>
      </c>
      <c r="BC160" s="274" t="s">
        <v>268</v>
      </c>
      <c r="BD160" s="274" t="s">
        <v>268</v>
      </c>
      <c r="BE160" s="274" t="s">
        <v>268</v>
      </c>
      <c r="BF160" s="274" t="s">
        <v>268</v>
      </c>
      <c r="BG160" s="274" t="s">
        <v>268</v>
      </c>
      <c r="BH160" s="274" t="s">
        <v>268</v>
      </c>
      <c r="BI160" s="274" t="s">
        <v>268</v>
      </c>
      <c r="BJ160" s="274" t="s">
        <v>268</v>
      </c>
      <c r="BK160" s="274" t="s">
        <v>268</v>
      </c>
      <c r="BL160" s="274" t="s">
        <v>268</v>
      </c>
      <c r="BM160" s="274" t="s">
        <v>268</v>
      </c>
      <c r="BN160" s="274" t="s">
        <v>268</v>
      </c>
      <c r="BO160" s="274" t="s">
        <v>268</v>
      </c>
      <c r="BP160" s="274" t="s">
        <v>268</v>
      </c>
      <c r="BQ160" s="274" t="s">
        <v>268</v>
      </c>
      <c r="BR160" s="274" t="s">
        <v>268</v>
      </c>
      <c r="BS160" s="274" t="s">
        <v>268</v>
      </c>
      <c r="BT160" s="274" t="s">
        <v>268</v>
      </c>
      <c r="BU160" s="274" t="s">
        <v>268</v>
      </c>
      <c r="BV160" s="274" t="s">
        <v>268</v>
      </c>
      <c r="BW160" s="274" t="s">
        <v>268</v>
      </c>
      <c r="BX160" s="274" t="s">
        <v>268</v>
      </c>
      <c r="BY160" s="295">
        <v>18</v>
      </c>
      <c r="BZ160" s="295">
        <v>18</v>
      </c>
      <c r="CA160" s="298" t="s">
        <v>142</v>
      </c>
      <c r="CB160" s="297">
        <v>123</v>
      </c>
      <c r="CC160" s="284">
        <f t="shared" si="10"/>
        <v>0</v>
      </c>
      <c r="CD160" s="295">
        <f t="shared" si="11"/>
        <v>18</v>
      </c>
      <c r="CE160" s="284">
        <f t="shared" si="12"/>
        <v>1</v>
      </c>
      <c r="CF160" s="295">
        <f t="shared" si="13"/>
        <v>0</v>
      </c>
      <c r="CG160" s="274" t="s">
        <v>1817</v>
      </c>
      <c r="CH160" s="274" t="s">
        <v>268</v>
      </c>
      <c r="CI160" s="274" t="s">
        <v>268</v>
      </c>
      <c r="CJ160" s="298" t="s">
        <v>280</v>
      </c>
      <c r="CK160" s="297">
        <v>2</v>
      </c>
      <c r="CL160" s="274" t="s">
        <v>268</v>
      </c>
      <c r="CM160" s="274" t="s">
        <v>268</v>
      </c>
      <c r="CN160" s="274" t="s">
        <v>268</v>
      </c>
      <c r="CO160" s="274" t="s">
        <v>268</v>
      </c>
      <c r="CP160" s="274" t="s">
        <v>268</v>
      </c>
      <c r="CQ160" s="274" t="s">
        <v>268</v>
      </c>
      <c r="CR160" s="274" t="s">
        <v>877</v>
      </c>
      <c r="CS160" s="274">
        <v>8.1</v>
      </c>
      <c r="CT160" s="274" t="s">
        <v>268</v>
      </c>
      <c r="CU160" s="274">
        <v>8.1</v>
      </c>
      <c r="CV160" s="274">
        <v>365</v>
      </c>
      <c r="CW160" s="274" t="s">
        <v>878</v>
      </c>
      <c r="CX160" s="274" t="s">
        <v>835</v>
      </c>
      <c r="CY160" s="274" t="s">
        <v>836</v>
      </c>
      <c r="CZ160" s="274" t="s">
        <v>837</v>
      </c>
      <c r="DA160" s="274" t="s">
        <v>268</v>
      </c>
      <c r="DB160" s="274" t="s">
        <v>268</v>
      </c>
      <c r="DC160" s="274" t="s">
        <v>268</v>
      </c>
      <c r="DD160" s="274" t="s">
        <v>268</v>
      </c>
      <c r="DE160" s="274" t="s">
        <v>268</v>
      </c>
      <c r="DF160" s="274" t="s">
        <v>268</v>
      </c>
      <c r="DG160" s="299">
        <f>IFERROR(IF(CA160="D",IF(CK160="A dispo.",CD160*VLOOKUP('DATI INPUT'!$F$27,TARIFFE_UD,2,FALSE),CD160*VLOOKUP(CK160,TARIFFE_UD,2,FALSE)),CD160*VLOOKUP(CB160-100,TARIFFE_UND,2,FALSE)),0)</f>
        <v>12.935189846786795</v>
      </c>
      <c r="DH160" s="299">
        <f>IFERROR(IF(CA160="D",IF(CK160="A dispo.",CF160*VLOOKUP('DATI INPUT'!$F$27,TARIFFE_UD,3,FALSE),CF160*VLOOKUP(CK160,TARIFFE_UD,3,FALSE)),CF160*VLOOKUP(CB160-100,TARIFFE_UND,3,FALSE)),0)</f>
        <v>0</v>
      </c>
    </row>
    <row r="161" spans="1:112" x14ac:dyDescent="0.25">
      <c r="A161" s="274" t="s">
        <v>2801</v>
      </c>
      <c r="B161" s="274" t="s">
        <v>2792</v>
      </c>
      <c r="C161" s="274" t="s">
        <v>448</v>
      </c>
      <c r="D161" s="274" t="s">
        <v>2794</v>
      </c>
      <c r="E161" s="274" t="s">
        <v>268</v>
      </c>
      <c r="F161" s="274" t="s">
        <v>156</v>
      </c>
      <c r="G161" s="274" t="s">
        <v>2795</v>
      </c>
      <c r="H161" s="274" t="s">
        <v>914</v>
      </c>
      <c r="I161" s="274" t="s">
        <v>318</v>
      </c>
      <c r="J161" s="274" t="s">
        <v>274</v>
      </c>
      <c r="K161" s="274" t="s">
        <v>2796</v>
      </c>
      <c r="L161" s="274" t="s">
        <v>960</v>
      </c>
      <c r="M161" s="274" t="s">
        <v>2797</v>
      </c>
      <c r="N161" s="274" t="s">
        <v>984</v>
      </c>
      <c r="O161" s="274" t="s">
        <v>873</v>
      </c>
      <c r="P161" s="274" t="s">
        <v>2116</v>
      </c>
      <c r="Q161" s="274" t="s">
        <v>282</v>
      </c>
      <c r="R161" s="274" t="s">
        <v>268</v>
      </c>
      <c r="S161" s="274" t="s">
        <v>268</v>
      </c>
      <c r="T161" s="274" t="s">
        <v>268</v>
      </c>
      <c r="U161" s="274" t="s">
        <v>268</v>
      </c>
      <c r="V161" s="274" t="s">
        <v>268</v>
      </c>
      <c r="W161" s="274" t="s">
        <v>2023</v>
      </c>
      <c r="X161" s="274" t="s">
        <v>613</v>
      </c>
      <c r="Y161" s="274" t="s">
        <v>555</v>
      </c>
      <c r="Z161" s="274" t="s">
        <v>268</v>
      </c>
      <c r="AA161" s="274" t="s">
        <v>268</v>
      </c>
      <c r="AB161" s="274" t="s">
        <v>268</v>
      </c>
      <c r="AC161" s="274" t="s">
        <v>268</v>
      </c>
      <c r="AD161" s="274" t="s">
        <v>268</v>
      </c>
      <c r="AE161" s="274" t="s">
        <v>287</v>
      </c>
      <c r="AF161" s="274" t="s">
        <v>1811</v>
      </c>
      <c r="AG161" s="274" t="s">
        <v>875</v>
      </c>
      <c r="AH161" s="274" t="s">
        <v>1812</v>
      </c>
      <c r="AI161" s="274" t="s">
        <v>742</v>
      </c>
      <c r="AJ161" s="274" t="s">
        <v>268</v>
      </c>
      <c r="AK161" s="274" t="s">
        <v>375</v>
      </c>
      <c r="AL161" s="274" t="s">
        <v>268</v>
      </c>
      <c r="AM161" s="274" t="s">
        <v>353</v>
      </c>
      <c r="AN161" s="274" t="s">
        <v>268</v>
      </c>
      <c r="AO161" s="274" t="s">
        <v>268</v>
      </c>
      <c r="AP161" s="274" t="s">
        <v>268</v>
      </c>
      <c r="AQ161" s="274" t="s">
        <v>268</v>
      </c>
      <c r="AR161" s="274" t="s">
        <v>268</v>
      </c>
      <c r="AS161" s="274" t="s">
        <v>268</v>
      </c>
      <c r="AT161" s="274" t="s">
        <v>268</v>
      </c>
      <c r="AU161" s="274" t="s">
        <v>268</v>
      </c>
      <c r="AV161" s="274" t="s">
        <v>268</v>
      </c>
      <c r="AW161" s="274" t="s">
        <v>268</v>
      </c>
      <c r="AX161" s="274" t="s">
        <v>268</v>
      </c>
      <c r="AY161" s="274" t="s">
        <v>268</v>
      </c>
      <c r="AZ161" s="274" t="s">
        <v>268</v>
      </c>
      <c r="BA161" s="274" t="s">
        <v>268</v>
      </c>
      <c r="BB161" s="274" t="s">
        <v>268</v>
      </c>
      <c r="BC161" s="274" t="s">
        <v>268</v>
      </c>
      <c r="BD161" s="274" t="s">
        <v>268</v>
      </c>
      <c r="BE161" s="274" t="s">
        <v>268</v>
      </c>
      <c r="BF161" s="274" t="s">
        <v>268</v>
      </c>
      <c r="BG161" s="274" t="s">
        <v>268</v>
      </c>
      <c r="BH161" s="274" t="s">
        <v>268</v>
      </c>
      <c r="BI161" s="274" t="s">
        <v>268</v>
      </c>
      <c r="BJ161" s="274" t="s">
        <v>268</v>
      </c>
      <c r="BK161" s="274" t="s">
        <v>268</v>
      </c>
      <c r="BL161" s="274" t="s">
        <v>268</v>
      </c>
      <c r="BM161" s="274" t="s">
        <v>268</v>
      </c>
      <c r="BN161" s="274" t="s">
        <v>268</v>
      </c>
      <c r="BO161" s="274" t="s">
        <v>268</v>
      </c>
      <c r="BP161" s="274" t="s">
        <v>268</v>
      </c>
      <c r="BQ161" s="274" t="s">
        <v>268</v>
      </c>
      <c r="BR161" s="274" t="s">
        <v>268</v>
      </c>
      <c r="BS161" s="274" t="s">
        <v>268</v>
      </c>
      <c r="BT161" s="274" t="s">
        <v>268</v>
      </c>
      <c r="BU161" s="274" t="s">
        <v>268</v>
      </c>
      <c r="BV161" s="274" t="s">
        <v>268</v>
      </c>
      <c r="BW161" s="274" t="s">
        <v>268</v>
      </c>
      <c r="BX161" s="274" t="s">
        <v>268</v>
      </c>
      <c r="BY161" s="295">
        <v>15</v>
      </c>
      <c r="BZ161" s="295">
        <v>15</v>
      </c>
      <c r="CA161" s="298" t="s">
        <v>142</v>
      </c>
      <c r="CB161" s="297">
        <v>123</v>
      </c>
      <c r="CC161" s="284">
        <f t="shared" si="10"/>
        <v>0</v>
      </c>
      <c r="CD161" s="295">
        <f t="shared" si="11"/>
        <v>15</v>
      </c>
      <c r="CE161" s="284">
        <f t="shared" si="12"/>
        <v>1</v>
      </c>
      <c r="CF161" s="295">
        <f t="shared" si="13"/>
        <v>0</v>
      </c>
      <c r="CG161" s="274" t="s">
        <v>1817</v>
      </c>
      <c r="CH161" s="274" t="s">
        <v>268</v>
      </c>
      <c r="CI161" s="274" t="s">
        <v>268</v>
      </c>
      <c r="CJ161" s="298" t="s">
        <v>280</v>
      </c>
      <c r="CK161" s="297">
        <v>2</v>
      </c>
      <c r="CL161" s="274" t="s">
        <v>268</v>
      </c>
      <c r="CM161" s="274" t="s">
        <v>268</v>
      </c>
      <c r="CN161" s="274" t="s">
        <v>268</v>
      </c>
      <c r="CO161" s="274" t="s">
        <v>268</v>
      </c>
      <c r="CP161" s="274" t="s">
        <v>268</v>
      </c>
      <c r="CQ161" s="274" t="s">
        <v>268</v>
      </c>
      <c r="CR161" s="274" t="s">
        <v>877</v>
      </c>
      <c r="CS161" s="274">
        <v>6.75</v>
      </c>
      <c r="CT161" s="274" t="s">
        <v>268</v>
      </c>
      <c r="CU161" s="274">
        <v>6.75</v>
      </c>
      <c r="CV161" s="274">
        <v>365</v>
      </c>
      <c r="CW161" s="274" t="s">
        <v>878</v>
      </c>
      <c r="CX161" s="274" t="s">
        <v>835</v>
      </c>
      <c r="CY161" s="274" t="s">
        <v>836</v>
      </c>
      <c r="CZ161" s="274" t="s">
        <v>837</v>
      </c>
      <c r="DA161" s="274" t="s">
        <v>268</v>
      </c>
      <c r="DB161" s="274" t="s">
        <v>268</v>
      </c>
      <c r="DC161" s="274" t="s">
        <v>268</v>
      </c>
      <c r="DD161" s="274" t="s">
        <v>268</v>
      </c>
      <c r="DE161" s="274" t="s">
        <v>268</v>
      </c>
      <c r="DF161" s="274" t="s">
        <v>268</v>
      </c>
      <c r="DG161" s="299">
        <f>IFERROR(IF(CA161="D",IF(CK161="A dispo.",CD161*VLOOKUP('DATI INPUT'!$F$27,TARIFFE_UD,2,FALSE),CD161*VLOOKUP(CK161,TARIFFE_UD,2,FALSE)),CD161*VLOOKUP(CB161-100,TARIFFE_UND,2,FALSE)),0)</f>
        <v>10.779324872322329</v>
      </c>
      <c r="DH161" s="299">
        <f>IFERROR(IF(CA161="D",IF(CK161="A dispo.",CF161*VLOOKUP('DATI INPUT'!$F$27,TARIFFE_UD,3,FALSE),CF161*VLOOKUP(CK161,TARIFFE_UD,3,FALSE)),CF161*VLOOKUP(CB161-100,TARIFFE_UND,3,FALSE)),0)</f>
        <v>0</v>
      </c>
    </row>
    <row r="162" spans="1:112" hidden="1" x14ac:dyDescent="0.25">
      <c r="A162" s="274" t="s">
        <v>2802</v>
      </c>
      <c r="B162" s="274" t="s">
        <v>2803</v>
      </c>
      <c r="C162" s="274" t="s">
        <v>2804</v>
      </c>
      <c r="D162" s="274" t="s">
        <v>2805</v>
      </c>
      <c r="E162" s="274" t="s">
        <v>268</v>
      </c>
      <c r="F162" s="274" t="s">
        <v>156</v>
      </c>
      <c r="G162" s="274" t="s">
        <v>2806</v>
      </c>
      <c r="H162" s="274" t="s">
        <v>914</v>
      </c>
      <c r="I162" s="274" t="s">
        <v>1627</v>
      </c>
      <c r="J162" s="274" t="s">
        <v>156</v>
      </c>
      <c r="K162" s="274" t="s">
        <v>2807</v>
      </c>
      <c r="L162" s="274" t="s">
        <v>960</v>
      </c>
      <c r="M162" s="274" t="s">
        <v>2808</v>
      </c>
      <c r="N162" s="274" t="s">
        <v>2809</v>
      </c>
      <c r="O162" s="274" t="s">
        <v>2810</v>
      </c>
      <c r="P162" s="274" t="s">
        <v>1798</v>
      </c>
      <c r="Q162" s="274" t="s">
        <v>343</v>
      </c>
      <c r="R162" s="274" t="s">
        <v>268</v>
      </c>
      <c r="S162" s="274" t="s">
        <v>268</v>
      </c>
      <c r="T162" s="274" t="s">
        <v>268</v>
      </c>
      <c r="U162" s="274" t="s">
        <v>268</v>
      </c>
      <c r="V162" s="274" t="s">
        <v>268</v>
      </c>
      <c r="W162" s="274" t="s">
        <v>2811</v>
      </c>
      <c r="X162" s="274" t="s">
        <v>2812</v>
      </c>
      <c r="Y162" s="274" t="s">
        <v>282</v>
      </c>
      <c r="Z162" s="274" t="s">
        <v>268</v>
      </c>
      <c r="AA162" s="274" t="s">
        <v>268</v>
      </c>
      <c r="AB162" s="274" t="s">
        <v>268</v>
      </c>
      <c r="AC162" s="274" t="s">
        <v>268</v>
      </c>
      <c r="AD162" s="274" t="s">
        <v>268</v>
      </c>
      <c r="AE162" s="274" t="s">
        <v>268</v>
      </c>
      <c r="AF162" s="274" t="s">
        <v>268</v>
      </c>
      <c r="AG162" s="274" t="s">
        <v>268</v>
      </c>
      <c r="AH162" s="274" t="s">
        <v>268</v>
      </c>
      <c r="AI162" s="274" t="s">
        <v>268</v>
      </c>
      <c r="AJ162" s="274" t="s">
        <v>268</v>
      </c>
      <c r="AK162" s="274" t="s">
        <v>268</v>
      </c>
      <c r="AL162" s="274" t="s">
        <v>268</v>
      </c>
      <c r="AM162" s="274" t="s">
        <v>268</v>
      </c>
      <c r="AN162" s="274" t="s">
        <v>268</v>
      </c>
      <c r="AO162" s="274" t="s">
        <v>268</v>
      </c>
      <c r="AP162" s="274" t="s">
        <v>268</v>
      </c>
      <c r="AQ162" s="274" t="s">
        <v>268</v>
      </c>
      <c r="AR162" s="274" t="s">
        <v>268</v>
      </c>
      <c r="AS162" s="274" t="s">
        <v>268</v>
      </c>
      <c r="AT162" s="274" t="s">
        <v>268</v>
      </c>
      <c r="AU162" s="274" t="s">
        <v>268</v>
      </c>
      <c r="AV162" s="274" t="s">
        <v>268</v>
      </c>
      <c r="AW162" s="274" t="s">
        <v>268</v>
      </c>
      <c r="AX162" s="274" t="s">
        <v>268</v>
      </c>
      <c r="AY162" s="274" t="s">
        <v>268</v>
      </c>
      <c r="AZ162" s="274" t="s">
        <v>268</v>
      </c>
      <c r="BA162" s="274" t="s">
        <v>268</v>
      </c>
      <c r="BB162" s="274" t="s">
        <v>268</v>
      </c>
      <c r="BC162" s="274" t="s">
        <v>268</v>
      </c>
      <c r="BD162" s="274" t="s">
        <v>268</v>
      </c>
      <c r="BE162" s="274" t="s">
        <v>268</v>
      </c>
      <c r="BF162" s="274" t="s">
        <v>268</v>
      </c>
      <c r="BG162" s="274" t="s">
        <v>268</v>
      </c>
      <c r="BH162" s="274" t="s">
        <v>268</v>
      </c>
      <c r="BI162" s="274" t="s">
        <v>268</v>
      </c>
      <c r="BJ162" s="274" t="s">
        <v>268</v>
      </c>
      <c r="BK162" s="274" t="s">
        <v>268</v>
      </c>
      <c r="BL162" s="274" t="s">
        <v>268</v>
      </c>
      <c r="BM162" s="274" t="s">
        <v>268</v>
      </c>
      <c r="BN162" s="274" t="s">
        <v>268</v>
      </c>
      <c r="BO162" s="274" t="s">
        <v>268</v>
      </c>
      <c r="BP162" s="274" t="s">
        <v>268</v>
      </c>
      <c r="BQ162" s="274" t="s">
        <v>268</v>
      </c>
      <c r="BR162" s="274" t="s">
        <v>268</v>
      </c>
      <c r="BS162" s="274" t="s">
        <v>268</v>
      </c>
      <c r="BT162" s="274" t="s">
        <v>268</v>
      </c>
      <c r="BU162" s="274" t="s">
        <v>268</v>
      </c>
      <c r="BV162" s="274" t="s">
        <v>268</v>
      </c>
      <c r="BW162" s="274" t="s">
        <v>268</v>
      </c>
      <c r="BX162" s="274" t="s">
        <v>268</v>
      </c>
      <c r="BY162" s="295">
        <v>120</v>
      </c>
      <c r="BZ162" s="295">
        <v>120</v>
      </c>
      <c r="CA162" s="298" t="s">
        <v>142</v>
      </c>
      <c r="CB162" s="297">
        <v>122</v>
      </c>
      <c r="CC162" s="284">
        <f t="shared" si="10"/>
        <v>0</v>
      </c>
      <c r="CD162" s="295">
        <f t="shared" si="11"/>
        <v>120</v>
      </c>
      <c r="CE162" s="284">
        <f t="shared" si="12"/>
        <v>0</v>
      </c>
      <c r="CF162" s="295">
        <f t="shared" si="13"/>
        <v>1</v>
      </c>
      <c r="CG162" s="274" t="s">
        <v>876</v>
      </c>
      <c r="CH162" s="274" t="s">
        <v>268</v>
      </c>
      <c r="CI162" s="274" t="s">
        <v>268</v>
      </c>
      <c r="CJ162" s="298" t="s">
        <v>268</v>
      </c>
      <c r="CK162" s="298" t="s">
        <v>736</v>
      </c>
      <c r="CL162" s="274" t="s">
        <v>268</v>
      </c>
      <c r="CM162" s="274" t="s">
        <v>268</v>
      </c>
      <c r="CN162" s="274" t="s">
        <v>268</v>
      </c>
      <c r="CO162" s="274" t="s">
        <v>268</v>
      </c>
      <c r="CP162" s="274" t="s">
        <v>268</v>
      </c>
      <c r="CQ162" s="274" t="s">
        <v>268</v>
      </c>
      <c r="CR162" s="274" t="s">
        <v>877</v>
      </c>
      <c r="CS162" s="274">
        <v>111.36</v>
      </c>
      <c r="CT162" s="274" t="s">
        <v>268</v>
      </c>
      <c r="CU162" s="274">
        <v>111.36</v>
      </c>
      <c r="CV162" s="274">
        <v>365</v>
      </c>
      <c r="CW162" s="274" t="s">
        <v>878</v>
      </c>
      <c r="CX162" s="274" t="s">
        <v>835</v>
      </c>
      <c r="CY162" s="274" t="s">
        <v>836</v>
      </c>
      <c r="CZ162" s="274" t="s">
        <v>837</v>
      </c>
      <c r="DA162" s="274" t="s">
        <v>268</v>
      </c>
      <c r="DB162" s="274" t="s">
        <v>268</v>
      </c>
      <c r="DC162" s="274" t="s">
        <v>268</v>
      </c>
      <c r="DD162" s="274" t="s">
        <v>268</v>
      </c>
      <c r="DE162" s="274" t="s">
        <v>268</v>
      </c>
      <c r="DF162" s="274" t="s">
        <v>268</v>
      </c>
      <c r="DG162" s="299">
        <f>IFERROR(IF(CA162="D",IF(CK162="A dispo.",CD162*VLOOKUP('DATI INPUT'!$F$27,TARIFFE_UD,2,FALSE),CD162*VLOOKUP(CK162,TARIFFE_UD,2,FALSE)),CD162*VLOOKUP(CB162-100,TARIFFE_UND,2,FALSE)),0)</f>
        <v>95.03404785394379</v>
      </c>
      <c r="DH162" s="299">
        <f>IFERROR(IF(CA162="D",IF(CK162="A dispo.",CF162*VLOOKUP('DATI INPUT'!$F$27,TARIFFE_UD,3,FALSE),CF162*VLOOKUP(CK162,TARIFFE_UD,3,FALSE)),CF162*VLOOKUP(CB162-100,TARIFFE_UND,3,FALSE)),0)</f>
        <v>60.367780403072892</v>
      </c>
    </row>
    <row r="163" spans="1:112" hidden="1" x14ac:dyDescent="0.25">
      <c r="A163" s="274" t="s">
        <v>2813</v>
      </c>
      <c r="B163" s="274" t="s">
        <v>2814</v>
      </c>
      <c r="C163" s="274" t="s">
        <v>2815</v>
      </c>
      <c r="D163" s="274" t="s">
        <v>2816</v>
      </c>
      <c r="E163" s="274" t="s">
        <v>268</v>
      </c>
      <c r="F163" s="274" t="s">
        <v>156</v>
      </c>
      <c r="G163" s="274" t="s">
        <v>2817</v>
      </c>
      <c r="H163" s="274" t="s">
        <v>1033</v>
      </c>
      <c r="I163" s="274" t="s">
        <v>890</v>
      </c>
      <c r="J163" s="274" t="s">
        <v>274</v>
      </c>
      <c r="K163" s="274" t="s">
        <v>2818</v>
      </c>
      <c r="L163" s="274" t="s">
        <v>2819</v>
      </c>
      <c r="M163" s="274" t="s">
        <v>2820</v>
      </c>
      <c r="N163" s="274" t="s">
        <v>2819</v>
      </c>
      <c r="O163" s="274" t="s">
        <v>2821</v>
      </c>
      <c r="P163" s="274" t="s">
        <v>2822</v>
      </c>
      <c r="Q163" s="274" t="s">
        <v>275</v>
      </c>
      <c r="R163" s="274" t="s">
        <v>268</v>
      </c>
      <c r="S163" s="274" t="s">
        <v>268</v>
      </c>
      <c r="T163" s="274" t="s">
        <v>268</v>
      </c>
      <c r="U163" s="274" t="s">
        <v>268</v>
      </c>
      <c r="V163" s="274" t="s">
        <v>268</v>
      </c>
      <c r="W163" s="274" t="s">
        <v>2823</v>
      </c>
      <c r="X163" s="274" t="s">
        <v>613</v>
      </c>
      <c r="Y163" s="274" t="s">
        <v>276</v>
      </c>
      <c r="Z163" s="274" t="s">
        <v>268</v>
      </c>
      <c r="AA163" s="274" t="s">
        <v>268</v>
      </c>
      <c r="AB163" s="274" t="s">
        <v>268</v>
      </c>
      <c r="AC163" s="274" t="s">
        <v>268</v>
      </c>
      <c r="AD163" s="274" t="s">
        <v>268</v>
      </c>
      <c r="AE163" s="274" t="s">
        <v>287</v>
      </c>
      <c r="AF163" s="274" t="s">
        <v>1811</v>
      </c>
      <c r="AG163" s="274" t="s">
        <v>875</v>
      </c>
      <c r="AH163" s="274" t="s">
        <v>1848</v>
      </c>
      <c r="AI163" s="274" t="s">
        <v>2743</v>
      </c>
      <c r="AJ163" s="274" t="s">
        <v>268</v>
      </c>
      <c r="AK163" s="274" t="s">
        <v>2824</v>
      </c>
      <c r="AL163" s="274" t="s">
        <v>268</v>
      </c>
      <c r="AM163" s="274" t="s">
        <v>405</v>
      </c>
      <c r="AN163" s="274" t="s">
        <v>268</v>
      </c>
      <c r="AO163" s="274" t="s">
        <v>268</v>
      </c>
      <c r="AP163" s="274" t="s">
        <v>268</v>
      </c>
      <c r="AQ163" s="274" t="s">
        <v>268</v>
      </c>
      <c r="AR163" s="274" t="s">
        <v>268</v>
      </c>
      <c r="AS163" s="274" t="s">
        <v>268</v>
      </c>
      <c r="AT163" s="274" t="s">
        <v>268</v>
      </c>
      <c r="AU163" s="274" t="s">
        <v>268</v>
      </c>
      <c r="AV163" s="274" t="s">
        <v>268</v>
      </c>
      <c r="AW163" s="274" t="s">
        <v>268</v>
      </c>
      <c r="AX163" s="274" t="s">
        <v>268</v>
      </c>
      <c r="AY163" s="274" t="s">
        <v>268</v>
      </c>
      <c r="AZ163" s="274" t="s">
        <v>268</v>
      </c>
      <c r="BA163" s="274" t="s">
        <v>268</v>
      </c>
      <c r="BB163" s="274" t="s">
        <v>268</v>
      </c>
      <c r="BC163" s="274" t="s">
        <v>268</v>
      </c>
      <c r="BD163" s="274" t="s">
        <v>268</v>
      </c>
      <c r="BE163" s="274" t="s">
        <v>268</v>
      </c>
      <c r="BF163" s="274" t="s">
        <v>268</v>
      </c>
      <c r="BG163" s="274" t="s">
        <v>268</v>
      </c>
      <c r="BH163" s="274" t="s">
        <v>268</v>
      </c>
      <c r="BI163" s="274" t="s">
        <v>268</v>
      </c>
      <c r="BJ163" s="274" t="s">
        <v>268</v>
      </c>
      <c r="BK163" s="274" t="s">
        <v>268</v>
      </c>
      <c r="BL163" s="274" t="s">
        <v>268</v>
      </c>
      <c r="BM163" s="274" t="s">
        <v>268</v>
      </c>
      <c r="BN163" s="274" t="s">
        <v>268</v>
      </c>
      <c r="BO163" s="274" t="s">
        <v>268</v>
      </c>
      <c r="BP163" s="274" t="s">
        <v>268</v>
      </c>
      <c r="BQ163" s="274" t="s">
        <v>268</v>
      </c>
      <c r="BR163" s="274" t="s">
        <v>268</v>
      </c>
      <c r="BS163" s="274" t="s">
        <v>268</v>
      </c>
      <c r="BT163" s="274" t="s">
        <v>268</v>
      </c>
      <c r="BU163" s="274" t="s">
        <v>268</v>
      </c>
      <c r="BV163" s="274" t="s">
        <v>268</v>
      </c>
      <c r="BW163" s="274" t="s">
        <v>268</v>
      </c>
      <c r="BX163" s="274" t="s">
        <v>268</v>
      </c>
      <c r="BY163" s="295">
        <v>37</v>
      </c>
      <c r="BZ163" s="295">
        <v>37</v>
      </c>
      <c r="CA163" s="298" t="s">
        <v>142</v>
      </c>
      <c r="CB163" s="297">
        <v>122</v>
      </c>
      <c r="CC163" s="284">
        <f t="shared" si="10"/>
        <v>0</v>
      </c>
      <c r="CD163" s="295">
        <f t="shared" si="11"/>
        <v>37</v>
      </c>
      <c r="CE163" s="284">
        <f t="shared" si="12"/>
        <v>0</v>
      </c>
      <c r="CF163" s="295">
        <f t="shared" si="13"/>
        <v>1</v>
      </c>
      <c r="CG163" s="274" t="s">
        <v>876</v>
      </c>
      <c r="CH163" s="274" t="s">
        <v>268</v>
      </c>
      <c r="CI163" s="274" t="s">
        <v>268</v>
      </c>
      <c r="CJ163" s="298" t="s">
        <v>268</v>
      </c>
      <c r="CK163" s="298" t="s">
        <v>736</v>
      </c>
      <c r="CL163" s="274" t="s">
        <v>268</v>
      </c>
      <c r="CM163" s="274" t="s">
        <v>268</v>
      </c>
      <c r="CN163" s="274" t="s">
        <v>268</v>
      </c>
      <c r="CO163" s="274" t="s">
        <v>268</v>
      </c>
      <c r="CP163" s="274" t="s">
        <v>268</v>
      </c>
      <c r="CQ163" s="274" t="s">
        <v>268</v>
      </c>
      <c r="CR163" s="274" t="s">
        <v>877</v>
      </c>
      <c r="CS163" s="274">
        <v>70.69</v>
      </c>
      <c r="CT163" s="274" t="s">
        <v>268</v>
      </c>
      <c r="CU163" s="274">
        <v>70.69</v>
      </c>
      <c r="CV163" s="274">
        <v>365</v>
      </c>
      <c r="CW163" s="274" t="s">
        <v>878</v>
      </c>
      <c r="CX163" s="274" t="s">
        <v>835</v>
      </c>
      <c r="CY163" s="274" t="s">
        <v>836</v>
      </c>
      <c r="CZ163" s="274" t="s">
        <v>837</v>
      </c>
      <c r="DA163" s="274" t="s">
        <v>268</v>
      </c>
      <c r="DB163" s="274" t="s">
        <v>268</v>
      </c>
      <c r="DC163" s="274" t="s">
        <v>268</v>
      </c>
      <c r="DD163" s="274" t="s">
        <v>268</v>
      </c>
      <c r="DE163" s="274" t="s">
        <v>268</v>
      </c>
      <c r="DF163" s="274" t="s">
        <v>268</v>
      </c>
      <c r="DG163" s="299">
        <f>IFERROR(IF(CA163="D",IF(CK163="A dispo.",CD163*VLOOKUP('DATI INPUT'!$F$27,TARIFFE_UD,2,FALSE),CD163*VLOOKUP(CK163,TARIFFE_UD,2,FALSE)),CD163*VLOOKUP(CB163-100,TARIFFE_UND,2,FALSE)),0)</f>
        <v>29.302164754966</v>
      </c>
      <c r="DH163" s="299">
        <f>IFERROR(IF(CA163="D",IF(CK163="A dispo.",CF163*VLOOKUP('DATI INPUT'!$F$27,TARIFFE_UD,3,FALSE),CF163*VLOOKUP(CK163,TARIFFE_UD,3,FALSE)),CF163*VLOOKUP(CB163-100,TARIFFE_UND,3,FALSE)),0)</f>
        <v>60.367780403072892</v>
      </c>
    </row>
    <row r="164" spans="1:112" hidden="1" x14ac:dyDescent="0.25">
      <c r="A164" s="274" t="s">
        <v>2825</v>
      </c>
      <c r="B164" s="274" t="s">
        <v>2814</v>
      </c>
      <c r="C164" s="274" t="s">
        <v>2826</v>
      </c>
      <c r="D164" s="274" t="s">
        <v>2816</v>
      </c>
      <c r="E164" s="274" t="s">
        <v>268</v>
      </c>
      <c r="F164" s="274" t="s">
        <v>156</v>
      </c>
      <c r="G164" s="274" t="s">
        <v>2817</v>
      </c>
      <c r="H164" s="274" t="s">
        <v>1033</v>
      </c>
      <c r="I164" s="274" t="s">
        <v>890</v>
      </c>
      <c r="J164" s="274" t="s">
        <v>274</v>
      </c>
      <c r="K164" s="274" t="s">
        <v>2818</v>
      </c>
      <c r="L164" s="274" t="s">
        <v>2819</v>
      </c>
      <c r="M164" s="274" t="s">
        <v>2820</v>
      </c>
      <c r="N164" s="274" t="s">
        <v>2819</v>
      </c>
      <c r="O164" s="274" t="s">
        <v>2821</v>
      </c>
      <c r="P164" s="274" t="s">
        <v>2822</v>
      </c>
      <c r="Q164" s="274" t="s">
        <v>275</v>
      </c>
      <c r="R164" s="274" t="s">
        <v>268</v>
      </c>
      <c r="S164" s="274" t="s">
        <v>268</v>
      </c>
      <c r="T164" s="274" t="s">
        <v>268</v>
      </c>
      <c r="U164" s="274" t="s">
        <v>268</v>
      </c>
      <c r="V164" s="274" t="s">
        <v>268</v>
      </c>
      <c r="W164" s="274" t="s">
        <v>2823</v>
      </c>
      <c r="X164" s="274" t="s">
        <v>613</v>
      </c>
      <c r="Y164" s="274" t="s">
        <v>276</v>
      </c>
      <c r="Z164" s="274" t="s">
        <v>268</v>
      </c>
      <c r="AA164" s="274" t="s">
        <v>268</v>
      </c>
      <c r="AB164" s="274" t="s">
        <v>268</v>
      </c>
      <c r="AC164" s="274" t="s">
        <v>268</v>
      </c>
      <c r="AD164" s="274" t="s">
        <v>268</v>
      </c>
      <c r="AE164" s="274" t="s">
        <v>287</v>
      </c>
      <c r="AF164" s="274" t="s">
        <v>1811</v>
      </c>
      <c r="AG164" s="274" t="s">
        <v>875</v>
      </c>
      <c r="AH164" s="274" t="s">
        <v>1848</v>
      </c>
      <c r="AI164" s="274" t="s">
        <v>2743</v>
      </c>
      <c r="AJ164" s="274" t="s">
        <v>268</v>
      </c>
      <c r="AK164" s="274" t="s">
        <v>2446</v>
      </c>
      <c r="AL164" s="274" t="s">
        <v>268</v>
      </c>
      <c r="AM164" s="274" t="s">
        <v>353</v>
      </c>
      <c r="AN164" s="274" t="s">
        <v>268</v>
      </c>
      <c r="AO164" s="274" t="s">
        <v>268</v>
      </c>
      <c r="AP164" s="274" t="s">
        <v>268</v>
      </c>
      <c r="AQ164" s="274" t="s">
        <v>268</v>
      </c>
      <c r="AR164" s="274" t="s">
        <v>268</v>
      </c>
      <c r="AS164" s="274" t="s">
        <v>268</v>
      </c>
      <c r="AT164" s="274" t="s">
        <v>268</v>
      </c>
      <c r="AU164" s="274" t="s">
        <v>268</v>
      </c>
      <c r="AV164" s="274" t="s">
        <v>268</v>
      </c>
      <c r="AW164" s="274" t="s">
        <v>268</v>
      </c>
      <c r="AX164" s="274" t="s">
        <v>268</v>
      </c>
      <c r="AY164" s="274" t="s">
        <v>268</v>
      </c>
      <c r="AZ164" s="274" t="s">
        <v>268</v>
      </c>
      <c r="BA164" s="274" t="s">
        <v>268</v>
      </c>
      <c r="BB164" s="274" t="s">
        <v>268</v>
      </c>
      <c r="BC164" s="274" t="s">
        <v>268</v>
      </c>
      <c r="BD164" s="274" t="s">
        <v>268</v>
      </c>
      <c r="BE164" s="274" t="s">
        <v>268</v>
      </c>
      <c r="BF164" s="274" t="s">
        <v>268</v>
      </c>
      <c r="BG164" s="274" t="s">
        <v>268</v>
      </c>
      <c r="BH164" s="274" t="s">
        <v>268</v>
      </c>
      <c r="BI164" s="274" t="s">
        <v>268</v>
      </c>
      <c r="BJ164" s="274" t="s">
        <v>268</v>
      </c>
      <c r="BK164" s="274" t="s">
        <v>268</v>
      </c>
      <c r="BL164" s="274" t="s">
        <v>268</v>
      </c>
      <c r="BM164" s="274" t="s">
        <v>268</v>
      </c>
      <c r="BN164" s="274" t="s">
        <v>268</v>
      </c>
      <c r="BO164" s="274" t="s">
        <v>268</v>
      </c>
      <c r="BP164" s="274" t="s">
        <v>268</v>
      </c>
      <c r="BQ164" s="274" t="s">
        <v>268</v>
      </c>
      <c r="BR164" s="274" t="s">
        <v>268</v>
      </c>
      <c r="BS164" s="274" t="s">
        <v>268</v>
      </c>
      <c r="BT164" s="274" t="s">
        <v>268</v>
      </c>
      <c r="BU164" s="274" t="s">
        <v>268</v>
      </c>
      <c r="BV164" s="274" t="s">
        <v>268</v>
      </c>
      <c r="BW164" s="274" t="s">
        <v>268</v>
      </c>
      <c r="BX164" s="274" t="s">
        <v>268</v>
      </c>
      <c r="BY164" s="295">
        <v>13</v>
      </c>
      <c r="BZ164" s="295">
        <v>13</v>
      </c>
      <c r="CA164" s="298" t="s">
        <v>142</v>
      </c>
      <c r="CB164" s="297">
        <v>123</v>
      </c>
      <c r="CC164" s="284">
        <f t="shared" si="10"/>
        <v>0</v>
      </c>
      <c r="CD164" s="295">
        <f t="shared" si="11"/>
        <v>13</v>
      </c>
      <c r="CE164" s="284">
        <f t="shared" si="12"/>
        <v>1</v>
      </c>
      <c r="CF164" s="295">
        <f t="shared" si="13"/>
        <v>0</v>
      </c>
      <c r="CG164" s="274" t="s">
        <v>1817</v>
      </c>
      <c r="CH164" s="274" t="s">
        <v>268</v>
      </c>
      <c r="CI164" s="274" t="s">
        <v>268</v>
      </c>
      <c r="CJ164" s="298" t="s">
        <v>268</v>
      </c>
      <c r="CK164" s="298" t="s">
        <v>736</v>
      </c>
      <c r="CL164" s="274" t="s">
        <v>268</v>
      </c>
      <c r="CM164" s="274" t="s">
        <v>268</v>
      </c>
      <c r="CN164" s="274" t="s">
        <v>268</v>
      </c>
      <c r="CO164" s="274" t="s">
        <v>268</v>
      </c>
      <c r="CP164" s="274" t="s">
        <v>268</v>
      </c>
      <c r="CQ164" s="274" t="s">
        <v>268</v>
      </c>
      <c r="CR164" s="274" t="s">
        <v>877</v>
      </c>
      <c r="CS164" s="274">
        <v>6.37</v>
      </c>
      <c r="CT164" s="274" t="s">
        <v>268</v>
      </c>
      <c r="CU164" s="274">
        <v>6.37</v>
      </c>
      <c r="CV164" s="274">
        <v>365</v>
      </c>
      <c r="CW164" s="274" t="s">
        <v>878</v>
      </c>
      <c r="CX164" s="274" t="s">
        <v>835</v>
      </c>
      <c r="CY164" s="274" t="s">
        <v>836</v>
      </c>
      <c r="CZ164" s="274" t="s">
        <v>837</v>
      </c>
      <c r="DA164" s="274" t="s">
        <v>268</v>
      </c>
      <c r="DB164" s="274" t="s">
        <v>268</v>
      </c>
      <c r="DC164" s="274" t="s">
        <v>268</v>
      </c>
      <c r="DD164" s="274" t="s">
        <v>268</v>
      </c>
      <c r="DE164" s="274" t="s">
        <v>268</v>
      </c>
      <c r="DF164" s="274" t="s">
        <v>268</v>
      </c>
      <c r="DG164" s="299">
        <f>IFERROR(IF(CA164="D",IF(CK164="A dispo.",CD164*VLOOKUP('DATI INPUT'!$F$27,TARIFFE_UD,2,FALSE),CD164*VLOOKUP(CK164,TARIFFE_UD,2,FALSE)),CD164*VLOOKUP(CB164-100,TARIFFE_UND,2,FALSE)),0)</f>
        <v>10.295355184177243</v>
      </c>
      <c r="DH164" s="299">
        <f>IFERROR(IF(CA164="D",IF(CK164="A dispo.",CF164*VLOOKUP('DATI INPUT'!$F$27,TARIFFE_UD,3,FALSE),CF164*VLOOKUP(CK164,TARIFFE_UD,3,FALSE)),CF164*VLOOKUP(CB164-100,TARIFFE_UND,3,FALSE)),0)</f>
        <v>0</v>
      </c>
    </row>
    <row r="165" spans="1:112" x14ac:dyDescent="0.25">
      <c r="A165" s="274" t="s">
        <v>2827</v>
      </c>
      <c r="B165" s="274" t="s">
        <v>957</v>
      </c>
      <c r="C165" s="274" t="s">
        <v>2828</v>
      </c>
      <c r="D165" s="274" t="s">
        <v>2829</v>
      </c>
      <c r="E165" s="274" t="s">
        <v>268</v>
      </c>
      <c r="F165" s="274" t="s">
        <v>156</v>
      </c>
      <c r="G165" s="274" t="s">
        <v>2830</v>
      </c>
      <c r="H165" s="274" t="s">
        <v>914</v>
      </c>
      <c r="I165" s="274" t="s">
        <v>2831</v>
      </c>
      <c r="J165" s="274" t="s">
        <v>156</v>
      </c>
      <c r="K165" s="274" t="s">
        <v>2832</v>
      </c>
      <c r="L165" s="274" t="s">
        <v>960</v>
      </c>
      <c r="M165" s="274" t="s">
        <v>1379</v>
      </c>
      <c r="N165" s="274" t="s">
        <v>984</v>
      </c>
      <c r="O165" s="274" t="s">
        <v>873</v>
      </c>
      <c r="P165" s="274" t="s">
        <v>613</v>
      </c>
      <c r="Q165" s="274" t="s">
        <v>374</v>
      </c>
      <c r="R165" s="274" t="s">
        <v>268</v>
      </c>
      <c r="S165" s="274" t="s">
        <v>268</v>
      </c>
      <c r="T165" s="274" t="s">
        <v>268</v>
      </c>
      <c r="U165" s="274" t="s">
        <v>268</v>
      </c>
      <c r="V165" s="274" t="s">
        <v>268</v>
      </c>
      <c r="W165" s="274" t="s">
        <v>1379</v>
      </c>
      <c r="X165" s="274" t="s">
        <v>613</v>
      </c>
      <c r="Y165" s="274" t="s">
        <v>374</v>
      </c>
      <c r="Z165" s="274" t="s">
        <v>268</v>
      </c>
      <c r="AA165" s="274" t="s">
        <v>268</v>
      </c>
      <c r="AB165" s="274" t="s">
        <v>268</v>
      </c>
      <c r="AC165" s="274" t="s">
        <v>268</v>
      </c>
      <c r="AD165" s="274" t="s">
        <v>268</v>
      </c>
      <c r="AE165" s="274" t="s">
        <v>287</v>
      </c>
      <c r="AF165" s="274" t="s">
        <v>1811</v>
      </c>
      <c r="AG165" s="274" t="s">
        <v>875</v>
      </c>
      <c r="AH165" s="274" t="s">
        <v>1848</v>
      </c>
      <c r="AI165" s="274" t="s">
        <v>769</v>
      </c>
      <c r="AJ165" s="274" t="s">
        <v>268</v>
      </c>
      <c r="AK165" s="274" t="s">
        <v>381</v>
      </c>
      <c r="AL165" s="274" t="s">
        <v>268</v>
      </c>
      <c r="AM165" s="274" t="s">
        <v>355</v>
      </c>
      <c r="AN165" s="274" t="s">
        <v>268</v>
      </c>
      <c r="AO165" s="274" t="s">
        <v>268</v>
      </c>
      <c r="AP165" s="274" t="s">
        <v>268</v>
      </c>
      <c r="AQ165" s="274" t="s">
        <v>268</v>
      </c>
      <c r="AR165" s="274" t="s">
        <v>268</v>
      </c>
      <c r="AS165" s="274" t="s">
        <v>268</v>
      </c>
      <c r="AT165" s="274" t="s">
        <v>268</v>
      </c>
      <c r="AU165" s="274" t="s">
        <v>268</v>
      </c>
      <c r="AV165" s="274" t="s">
        <v>268</v>
      </c>
      <c r="AW165" s="274" t="s">
        <v>268</v>
      </c>
      <c r="AX165" s="274" t="s">
        <v>268</v>
      </c>
      <c r="AY165" s="274" t="s">
        <v>268</v>
      </c>
      <c r="AZ165" s="274" t="s">
        <v>268</v>
      </c>
      <c r="BA165" s="274" t="s">
        <v>268</v>
      </c>
      <c r="BB165" s="274" t="s">
        <v>268</v>
      </c>
      <c r="BC165" s="274" t="s">
        <v>268</v>
      </c>
      <c r="BD165" s="274" t="s">
        <v>268</v>
      </c>
      <c r="BE165" s="274" t="s">
        <v>268</v>
      </c>
      <c r="BF165" s="274" t="s">
        <v>268</v>
      </c>
      <c r="BG165" s="274" t="s">
        <v>268</v>
      </c>
      <c r="BH165" s="274" t="s">
        <v>268</v>
      </c>
      <c r="BI165" s="274" t="s">
        <v>268</v>
      </c>
      <c r="BJ165" s="274" t="s">
        <v>268</v>
      </c>
      <c r="BK165" s="274" t="s">
        <v>268</v>
      </c>
      <c r="BL165" s="274" t="s">
        <v>268</v>
      </c>
      <c r="BM165" s="274" t="s">
        <v>268</v>
      </c>
      <c r="BN165" s="274" t="s">
        <v>268</v>
      </c>
      <c r="BO165" s="274" t="s">
        <v>268</v>
      </c>
      <c r="BP165" s="274" t="s">
        <v>268</v>
      </c>
      <c r="BQ165" s="274" t="s">
        <v>268</v>
      </c>
      <c r="BR165" s="274" t="s">
        <v>268</v>
      </c>
      <c r="BS165" s="274" t="s">
        <v>268</v>
      </c>
      <c r="BT165" s="274" t="s">
        <v>268</v>
      </c>
      <c r="BU165" s="274" t="s">
        <v>268</v>
      </c>
      <c r="BV165" s="274" t="s">
        <v>268</v>
      </c>
      <c r="BW165" s="274" t="s">
        <v>268</v>
      </c>
      <c r="BX165" s="274" t="s">
        <v>268</v>
      </c>
      <c r="BY165" s="295">
        <v>77</v>
      </c>
      <c r="BZ165" s="295">
        <v>77</v>
      </c>
      <c r="CA165" s="298" t="s">
        <v>142</v>
      </c>
      <c r="CB165" s="297">
        <v>122</v>
      </c>
      <c r="CC165" s="284">
        <f t="shared" si="10"/>
        <v>0</v>
      </c>
      <c r="CD165" s="295">
        <f t="shared" si="11"/>
        <v>77</v>
      </c>
      <c r="CE165" s="284">
        <f t="shared" si="12"/>
        <v>0</v>
      </c>
      <c r="CF165" s="295">
        <f t="shared" si="13"/>
        <v>1</v>
      </c>
      <c r="CG165" s="274" t="s">
        <v>876</v>
      </c>
      <c r="CH165" s="274" t="s">
        <v>268</v>
      </c>
      <c r="CI165" s="274" t="s">
        <v>268</v>
      </c>
      <c r="CJ165" s="298" t="s">
        <v>280</v>
      </c>
      <c r="CK165" s="297">
        <v>2</v>
      </c>
      <c r="CL165" s="274" t="s">
        <v>268</v>
      </c>
      <c r="CM165" s="274" t="s">
        <v>268</v>
      </c>
      <c r="CN165" s="274" t="s">
        <v>268</v>
      </c>
      <c r="CO165" s="274" t="s">
        <v>268</v>
      </c>
      <c r="CP165" s="274" t="s">
        <v>268</v>
      </c>
      <c r="CQ165" s="274" t="s">
        <v>268</v>
      </c>
      <c r="CR165" s="274" t="s">
        <v>877</v>
      </c>
      <c r="CS165" s="274">
        <v>87.21</v>
      </c>
      <c r="CT165" s="274" t="s">
        <v>268</v>
      </c>
      <c r="CU165" s="274">
        <v>87.21</v>
      </c>
      <c r="CV165" s="274">
        <v>365</v>
      </c>
      <c r="CW165" s="274" t="s">
        <v>878</v>
      </c>
      <c r="CX165" s="274" t="s">
        <v>835</v>
      </c>
      <c r="CY165" s="274" t="s">
        <v>836</v>
      </c>
      <c r="CZ165" s="274" t="s">
        <v>837</v>
      </c>
      <c r="DA165" s="274" t="s">
        <v>268</v>
      </c>
      <c r="DB165" s="274" t="s">
        <v>268</v>
      </c>
      <c r="DC165" s="274" t="s">
        <v>268</v>
      </c>
      <c r="DD165" s="274" t="s">
        <v>268</v>
      </c>
      <c r="DE165" s="274" t="s">
        <v>268</v>
      </c>
      <c r="DF165" s="274" t="s">
        <v>268</v>
      </c>
      <c r="DG165" s="299">
        <f>IFERROR(IF(CA165="D",IF(CK165="A dispo.",CD165*VLOOKUP('DATI INPUT'!$F$27,TARIFFE_UD,2,FALSE),CD165*VLOOKUP(CK165,TARIFFE_UD,2,FALSE)),CD165*VLOOKUP(CB165-100,TARIFFE_UND,2,FALSE)),0)</f>
        <v>55.33386767792129</v>
      </c>
      <c r="DH165" s="299">
        <f>IFERROR(IF(CA165="D",IF(CK165="A dispo.",CF165*VLOOKUP('DATI INPUT'!$F$27,TARIFFE_UD,3,FALSE),CF165*VLOOKUP(CK165,TARIFFE_UD,3,FALSE)),CF165*VLOOKUP(CB165-100,TARIFFE_UND,3,FALSE)),0)</f>
        <v>46.077822723118445</v>
      </c>
    </row>
    <row r="166" spans="1:112" x14ac:dyDescent="0.25">
      <c r="A166" s="274" t="s">
        <v>2833</v>
      </c>
      <c r="B166" s="274" t="s">
        <v>957</v>
      </c>
      <c r="C166" s="274" t="s">
        <v>2834</v>
      </c>
      <c r="D166" s="274" t="s">
        <v>2829</v>
      </c>
      <c r="E166" s="274" t="s">
        <v>268</v>
      </c>
      <c r="F166" s="274" t="s">
        <v>156</v>
      </c>
      <c r="G166" s="274" t="s">
        <v>2830</v>
      </c>
      <c r="H166" s="274" t="s">
        <v>914</v>
      </c>
      <c r="I166" s="274" t="s">
        <v>2831</v>
      </c>
      <c r="J166" s="274" t="s">
        <v>156</v>
      </c>
      <c r="K166" s="274" t="s">
        <v>2832</v>
      </c>
      <c r="L166" s="274" t="s">
        <v>960</v>
      </c>
      <c r="M166" s="274" t="s">
        <v>1379</v>
      </c>
      <c r="N166" s="274" t="s">
        <v>984</v>
      </c>
      <c r="O166" s="274" t="s">
        <v>873</v>
      </c>
      <c r="P166" s="274" t="s">
        <v>613</v>
      </c>
      <c r="Q166" s="274" t="s">
        <v>374</v>
      </c>
      <c r="R166" s="274" t="s">
        <v>268</v>
      </c>
      <c r="S166" s="274" t="s">
        <v>268</v>
      </c>
      <c r="T166" s="274" t="s">
        <v>268</v>
      </c>
      <c r="U166" s="274" t="s">
        <v>268</v>
      </c>
      <c r="V166" s="274" t="s">
        <v>268</v>
      </c>
      <c r="W166" s="274" t="s">
        <v>1379</v>
      </c>
      <c r="X166" s="274" t="s">
        <v>613</v>
      </c>
      <c r="Y166" s="274" t="s">
        <v>374</v>
      </c>
      <c r="Z166" s="274" t="s">
        <v>268</v>
      </c>
      <c r="AA166" s="274" t="s">
        <v>268</v>
      </c>
      <c r="AB166" s="274" t="s">
        <v>268</v>
      </c>
      <c r="AC166" s="274" t="s">
        <v>268</v>
      </c>
      <c r="AD166" s="274" t="s">
        <v>268</v>
      </c>
      <c r="AE166" s="274" t="s">
        <v>287</v>
      </c>
      <c r="AF166" s="274" t="s">
        <v>1811</v>
      </c>
      <c r="AG166" s="274" t="s">
        <v>875</v>
      </c>
      <c r="AH166" s="274" t="s">
        <v>1812</v>
      </c>
      <c r="AI166" s="274" t="s">
        <v>742</v>
      </c>
      <c r="AJ166" s="274" t="s">
        <v>268</v>
      </c>
      <c r="AK166" s="274" t="s">
        <v>352</v>
      </c>
      <c r="AL166" s="274" t="s">
        <v>268</v>
      </c>
      <c r="AM166" s="274" t="s">
        <v>353</v>
      </c>
      <c r="AN166" s="274" t="s">
        <v>268</v>
      </c>
      <c r="AO166" s="274" t="s">
        <v>268</v>
      </c>
      <c r="AP166" s="274" t="s">
        <v>268</v>
      </c>
      <c r="AQ166" s="274" t="s">
        <v>268</v>
      </c>
      <c r="AR166" s="274" t="s">
        <v>268</v>
      </c>
      <c r="AS166" s="274" t="s">
        <v>268</v>
      </c>
      <c r="AT166" s="274" t="s">
        <v>268</v>
      </c>
      <c r="AU166" s="274" t="s">
        <v>268</v>
      </c>
      <c r="AV166" s="274" t="s">
        <v>268</v>
      </c>
      <c r="AW166" s="274" t="s">
        <v>268</v>
      </c>
      <c r="AX166" s="274" t="s">
        <v>268</v>
      </c>
      <c r="AY166" s="274" t="s">
        <v>268</v>
      </c>
      <c r="AZ166" s="274" t="s">
        <v>268</v>
      </c>
      <c r="BA166" s="274" t="s">
        <v>268</v>
      </c>
      <c r="BB166" s="274" t="s">
        <v>268</v>
      </c>
      <c r="BC166" s="274" t="s">
        <v>268</v>
      </c>
      <c r="BD166" s="274" t="s">
        <v>268</v>
      </c>
      <c r="BE166" s="274" t="s">
        <v>268</v>
      </c>
      <c r="BF166" s="274" t="s">
        <v>268</v>
      </c>
      <c r="BG166" s="274" t="s">
        <v>268</v>
      </c>
      <c r="BH166" s="274" t="s">
        <v>268</v>
      </c>
      <c r="BI166" s="274" t="s">
        <v>268</v>
      </c>
      <c r="BJ166" s="274" t="s">
        <v>268</v>
      </c>
      <c r="BK166" s="274" t="s">
        <v>268</v>
      </c>
      <c r="BL166" s="274" t="s">
        <v>268</v>
      </c>
      <c r="BM166" s="274" t="s">
        <v>268</v>
      </c>
      <c r="BN166" s="274" t="s">
        <v>268</v>
      </c>
      <c r="BO166" s="274" t="s">
        <v>268</v>
      </c>
      <c r="BP166" s="274" t="s">
        <v>268</v>
      </c>
      <c r="BQ166" s="274" t="s">
        <v>268</v>
      </c>
      <c r="BR166" s="274" t="s">
        <v>268</v>
      </c>
      <c r="BS166" s="274" t="s">
        <v>268</v>
      </c>
      <c r="BT166" s="274" t="s">
        <v>268</v>
      </c>
      <c r="BU166" s="274" t="s">
        <v>268</v>
      </c>
      <c r="BV166" s="274" t="s">
        <v>268</v>
      </c>
      <c r="BW166" s="274" t="s">
        <v>268</v>
      </c>
      <c r="BX166" s="274" t="s">
        <v>268</v>
      </c>
      <c r="BY166" s="295">
        <v>15</v>
      </c>
      <c r="BZ166" s="295">
        <v>15</v>
      </c>
      <c r="CA166" s="298" t="s">
        <v>142</v>
      </c>
      <c r="CB166" s="297">
        <v>123</v>
      </c>
      <c r="CC166" s="284">
        <f t="shared" si="10"/>
        <v>0</v>
      </c>
      <c r="CD166" s="295">
        <f t="shared" si="11"/>
        <v>15</v>
      </c>
      <c r="CE166" s="284">
        <f t="shared" si="12"/>
        <v>1</v>
      </c>
      <c r="CF166" s="295">
        <f t="shared" si="13"/>
        <v>0</v>
      </c>
      <c r="CG166" s="274" t="s">
        <v>1817</v>
      </c>
      <c r="CH166" s="274" t="s">
        <v>268</v>
      </c>
      <c r="CI166" s="274" t="s">
        <v>268</v>
      </c>
      <c r="CJ166" s="298" t="s">
        <v>280</v>
      </c>
      <c r="CK166" s="297">
        <v>2</v>
      </c>
      <c r="CL166" s="274" t="s">
        <v>268</v>
      </c>
      <c r="CM166" s="274" t="s">
        <v>268</v>
      </c>
      <c r="CN166" s="274" t="s">
        <v>268</v>
      </c>
      <c r="CO166" s="274" t="s">
        <v>268</v>
      </c>
      <c r="CP166" s="274" t="s">
        <v>268</v>
      </c>
      <c r="CQ166" s="274" t="s">
        <v>268</v>
      </c>
      <c r="CR166" s="274" t="s">
        <v>877</v>
      </c>
      <c r="CS166" s="274">
        <v>6.75</v>
      </c>
      <c r="CT166" s="274" t="s">
        <v>268</v>
      </c>
      <c r="CU166" s="274">
        <v>6.75</v>
      </c>
      <c r="CV166" s="274">
        <v>365</v>
      </c>
      <c r="CW166" s="274" t="s">
        <v>878</v>
      </c>
      <c r="CX166" s="274" t="s">
        <v>835</v>
      </c>
      <c r="CY166" s="274" t="s">
        <v>836</v>
      </c>
      <c r="CZ166" s="274" t="s">
        <v>837</v>
      </c>
      <c r="DA166" s="274" t="s">
        <v>268</v>
      </c>
      <c r="DB166" s="274" t="s">
        <v>268</v>
      </c>
      <c r="DC166" s="274" t="s">
        <v>268</v>
      </c>
      <c r="DD166" s="274" t="s">
        <v>268</v>
      </c>
      <c r="DE166" s="274" t="s">
        <v>268</v>
      </c>
      <c r="DF166" s="274" t="s">
        <v>268</v>
      </c>
      <c r="DG166" s="299">
        <f>IFERROR(IF(CA166="D",IF(CK166="A dispo.",CD166*VLOOKUP('DATI INPUT'!$F$27,TARIFFE_UD,2,FALSE),CD166*VLOOKUP(CK166,TARIFFE_UD,2,FALSE)),CD166*VLOOKUP(CB166-100,TARIFFE_UND,2,FALSE)),0)</f>
        <v>10.779324872322329</v>
      </c>
      <c r="DH166" s="299">
        <f>IFERROR(IF(CA166="D",IF(CK166="A dispo.",CF166*VLOOKUP('DATI INPUT'!$F$27,TARIFFE_UD,3,FALSE),CF166*VLOOKUP(CK166,TARIFFE_UD,3,FALSE)),CF166*VLOOKUP(CB166-100,TARIFFE_UND,3,FALSE)),0)</f>
        <v>0</v>
      </c>
    </row>
    <row r="167" spans="1:112" x14ac:dyDescent="0.25">
      <c r="A167" s="274" t="s">
        <v>2835</v>
      </c>
      <c r="B167" s="274" t="s">
        <v>957</v>
      </c>
      <c r="C167" s="274" t="s">
        <v>2836</v>
      </c>
      <c r="D167" s="274" t="s">
        <v>2829</v>
      </c>
      <c r="E167" s="274" t="s">
        <v>268</v>
      </c>
      <c r="F167" s="274" t="s">
        <v>156</v>
      </c>
      <c r="G167" s="274" t="s">
        <v>2830</v>
      </c>
      <c r="H167" s="274" t="s">
        <v>914</v>
      </c>
      <c r="I167" s="274" t="s">
        <v>2831</v>
      </c>
      <c r="J167" s="274" t="s">
        <v>156</v>
      </c>
      <c r="K167" s="274" t="s">
        <v>2832</v>
      </c>
      <c r="L167" s="274" t="s">
        <v>960</v>
      </c>
      <c r="M167" s="274" t="s">
        <v>1379</v>
      </c>
      <c r="N167" s="274" t="s">
        <v>984</v>
      </c>
      <c r="O167" s="274" t="s">
        <v>873</v>
      </c>
      <c r="P167" s="274" t="s">
        <v>613</v>
      </c>
      <c r="Q167" s="274" t="s">
        <v>374</v>
      </c>
      <c r="R167" s="274" t="s">
        <v>268</v>
      </c>
      <c r="S167" s="274" t="s">
        <v>268</v>
      </c>
      <c r="T167" s="274" t="s">
        <v>268</v>
      </c>
      <c r="U167" s="274" t="s">
        <v>268</v>
      </c>
      <c r="V167" s="274" t="s">
        <v>268</v>
      </c>
      <c r="W167" s="274" t="s">
        <v>1379</v>
      </c>
      <c r="X167" s="274" t="s">
        <v>613</v>
      </c>
      <c r="Y167" s="274" t="s">
        <v>374</v>
      </c>
      <c r="Z167" s="274" t="s">
        <v>268</v>
      </c>
      <c r="AA167" s="274" t="s">
        <v>268</v>
      </c>
      <c r="AB167" s="274" t="s">
        <v>268</v>
      </c>
      <c r="AC167" s="274" t="s">
        <v>268</v>
      </c>
      <c r="AD167" s="274" t="s">
        <v>268</v>
      </c>
      <c r="AE167" s="274" t="s">
        <v>287</v>
      </c>
      <c r="AF167" s="274" t="s">
        <v>1811</v>
      </c>
      <c r="AG167" s="274" t="s">
        <v>875</v>
      </c>
      <c r="AH167" s="274" t="s">
        <v>1812</v>
      </c>
      <c r="AI167" s="274" t="s">
        <v>742</v>
      </c>
      <c r="AJ167" s="274" t="s">
        <v>268</v>
      </c>
      <c r="AK167" s="274" t="s">
        <v>352</v>
      </c>
      <c r="AL167" s="274" t="s">
        <v>268</v>
      </c>
      <c r="AM167" s="274" t="s">
        <v>353</v>
      </c>
      <c r="AN167" s="274" t="s">
        <v>268</v>
      </c>
      <c r="AO167" s="274" t="s">
        <v>268</v>
      </c>
      <c r="AP167" s="274" t="s">
        <v>268</v>
      </c>
      <c r="AQ167" s="274" t="s">
        <v>268</v>
      </c>
      <c r="AR167" s="274" t="s">
        <v>268</v>
      </c>
      <c r="AS167" s="274" t="s">
        <v>268</v>
      </c>
      <c r="AT167" s="274" t="s">
        <v>268</v>
      </c>
      <c r="AU167" s="274" t="s">
        <v>268</v>
      </c>
      <c r="AV167" s="274" t="s">
        <v>268</v>
      </c>
      <c r="AW167" s="274" t="s">
        <v>268</v>
      </c>
      <c r="AX167" s="274" t="s">
        <v>268</v>
      </c>
      <c r="AY167" s="274" t="s">
        <v>268</v>
      </c>
      <c r="AZ167" s="274" t="s">
        <v>268</v>
      </c>
      <c r="BA167" s="274" t="s">
        <v>268</v>
      </c>
      <c r="BB167" s="274" t="s">
        <v>268</v>
      </c>
      <c r="BC167" s="274" t="s">
        <v>268</v>
      </c>
      <c r="BD167" s="274" t="s">
        <v>268</v>
      </c>
      <c r="BE167" s="274" t="s">
        <v>268</v>
      </c>
      <c r="BF167" s="274" t="s">
        <v>268</v>
      </c>
      <c r="BG167" s="274" t="s">
        <v>268</v>
      </c>
      <c r="BH167" s="274" t="s">
        <v>268</v>
      </c>
      <c r="BI167" s="274" t="s">
        <v>268</v>
      </c>
      <c r="BJ167" s="274" t="s">
        <v>268</v>
      </c>
      <c r="BK167" s="274" t="s">
        <v>268</v>
      </c>
      <c r="BL167" s="274" t="s">
        <v>268</v>
      </c>
      <c r="BM167" s="274" t="s">
        <v>268</v>
      </c>
      <c r="BN167" s="274" t="s">
        <v>268</v>
      </c>
      <c r="BO167" s="274" t="s">
        <v>268</v>
      </c>
      <c r="BP167" s="274" t="s">
        <v>268</v>
      </c>
      <c r="BQ167" s="274" t="s">
        <v>268</v>
      </c>
      <c r="BR167" s="274" t="s">
        <v>268</v>
      </c>
      <c r="BS167" s="274" t="s">
        <v>268</v>
      </c>
      <c r="BT167" s="274" t="s">
        <v>268</v>
      </c>
      <c r="BU167" s="274" t="s">
        <v>268</v>
      </c>
      <c r="BV167" s="274" t="s">
        <v>268</v>
      </c>
      <c r="BW167" s="274" t="s">
        <v>268</v>
      </c>
      <c r="BX167" s="274" t="s">
        <v>268</v>
      </c>
      <c r="BY167" s="295">
        <v>18</v>
      </c>
      <c r="BZ167" s="295">
        <v>18</v>
      </c>
      <c r="CA167" s="298" t="s">
        <v>142</v>
      </c>
      <c r="CB167" s="297">
        <v>123</v>
      </c>
      <c r="CC167" s="284">
        <f t="shared" si="10"/>
        <v>0</v>
      </c>
      <c r="CD167" s="295">
        <f t="shared" si="11"/>
        <v>18</v>
      </c>
      <c r="CE167" s="284">
        <f t="shared" si="12"/>
        <v>1</v>
      </c>
      <c r="CF167" s="295">
        <f t="shared" si="13"/>
        <v>0</v>
      </c>
      <c r="CG167" s="274" t="s">
        <v>1817</v>
      </c>
      <c r="CH167" s="274" t="s">
        <v>268</v>
      </c>
      <c r="CI167" s="274" t="s">
        <v>268</v>
      </c>
      <c r="CJ167" s="298" t="s">
        <v>280</v>
      </c>
      <c r="CK167" s="297">
        <v>2</v>
      </c>
      <c r="CL167" s="274" t="s">
        <v>268</v>
      </c>
      <c r="CM167" s="274" t="s">
        <v>268</v>
      </c>
      <c r="CN167" s="274" t="s">
        <v>268</v>
      </c>
      <c r="CO167" s="274" t="s">
        <v>268</v>
      </c>
      <c r="CP167" s="274" t="s">
        <v>268</v>
      </c>
      <c r="CQ167" s="274" t="s">
        <v>268</v>
      </c>
      <c r="CR167" s="274" t="s">
        <v>877</v>
      </c>
      <c r="CS167" s="274">
        <v>8.1</v>
      </c>
      <c r="CT167" s="274" t="s">
        <v>268</v>
      </c>
      <c r="CU167" s="274">
        <v>8.1</v>
      </c>
      <c r="CV167" s="274">
        <v>365</v>
      </c>
      <c r="CW167" s="274" t="s">
        <v>878</v>
      </c>
      <c r="CX167" s="274" t="s">
        <v>835</v>
      </c>
      <c r="CY167" s="274" t="s">
        <v>836</v>
      </c>
      <c r="CZ167" s="274" t="s">
        <v>837</v>
      </c>
      <c r="DA167" s="274" t="s">
        <v>268</v>
      </c>
      <c r="DB167" s="274" t="s">
        <v>268</v>
      </c>
      <c r="DC167" s="274" t="s">
        <v>268</v>
      </c>
      <c r="DD167" s="274" t="s">
        <v>268</v>
      </c>
      <c r="DE167" s="274" t="s">
        <v>268</v>
      </c>
      <c r="DF167" s="274" t="s">
        <v>268</v>
      </c>
      <c r="DG167" s="299">
        <f>IFERROR(IF(CA167="D",IF(CK167="A dispo.",CD167*VLOOKUP('DATI INPUT'!$F$27,TARIFFE_UD,2,FALSE),CD167*VLOOKUP(CK167,TARIFFE_UD,2,FALSE)),CD167*VLOOKUP(CB167-100,TARIFFE_UND,2,FALSE)),0)</f>
        <v>12.935189846786795</v>
      </c>
      <c r="DH167" s="299">
        <f>IFERROR(IF(CA167="D",IF(CK167="A dispo.",CF167*VLOOKUP('DATI INPUT'!$F$27,TARIFFE_UD,3,FALSE),CF167*VLOOKUP(CK167,TARIFFE_UD,3,FALSE)),CF167*VLOOKUP(CB167-100,TARIFFE_UND,3,FALSE)),0)</f>
        <v>0</v>
      </c>
    </row>
    <row r="168" spans="1:112" x14ac:dyDescent="0.25">
      <c r="A168" s="274" t="s">
        <v>2837</v>
      </c>
      <c r="B168" s="274" t="s">
        <v>2838</v>
      </c>
      <c r="C168" s="274" t="s">
        <v>2839</v>
      </c>
      <c r="D168" s="274" t="s">
        <v>2840</v>
      </c>
      <c r="E168" s="274" t="s">
        <v>268</v>
      </c>
      <c r="F168" s="274" t="s">
        <v>156</v>
      </c>
      <c r="G168" s="274" t="s">
        <v>2841</v>
      </c>
      <c r="H168" s="274" t="s">
        <v>1033</v>
      </c>
      <c r="I168" s="274" t="s">
        <v>2842</v>
      </c>
      <c r="J168" s="274" t="s">
        <v>156</v>
      </c>
      <c r="K168" s="274" t="s">
        <v>2843</v>
      </c>
      <c r="L168" s="274" t="s">
        <v>984</v>
      </c>
      <c r="M168" s="274" t="s">
        <v>2844</v>
      </c>
      <c r="N168" s="274" t="s">
        <v>984</v>
      </c>
      <c r="O168" s="274" t="s">
        <v>873</v>
      </c>
      <c r="P168" s="274" t="s">
        <v>1310</v>
      </c>
      <c r="Q168" s="274" t="s">
        <v>330</v>
      </c>
      <c r="R168" s="274" t="s">
        <v>268</v>
      </c>
      <c r="S168" s="274" t="s">
        <v>268</v>
      </c>
      <c r="T168" s="274" t="s">
        <v>268</v>
      </c>
      <c r="U168" s="274" t="s">
        <v>268</v>
      </c>
      <c r="V168" s="274" t="s">
        <v>268</v>
      </c>
      <c r="W168" s="274" t="s">
        <v>2844</v>
      </c>
      <c r="X168" s="274" t="s">
        <v>1310</v>
      </c>
      <c r="Y168" s="274" t="s">
        <v>330</v>
      </c>
      <c r="Z168" s="274" t="s">
        <v>268</v>
      </c>
      <c r="AA168" s="274" t="s">
        <v>268</v>
      </c>
      <c r="AB168" s="274" t="s">
        <v>268</v>
      </c>
      <c r="AC168" s="274" t="s">
        <v>268</v>
      </c>
      <c r="AD168" s="274" t="s">
        <v>268</v>
      </c>
      <c r="AE168" s="274" t="s">
        <v>287</v>
      </c>
      <c r="AF168" s="274" t="s">
        <v>1811</v>
      </c>
      <c r="AG168" s="274" t="s">
        <v>875</v>
      </c>
      <c r="AH168" s="274" t="s">
        <v>1812</v>
      </c>
      <c r="AI168" s="274" t="s">
        <v>1227</v>
      </c>
      <c r="AJ168" s="274" t="s">
        <v>268</v>
      </c>
      <c r="AK168" s="274" t="s">
        <v>366</v>
      </c>
      <c r="AL168" s="274" t="s">
        <v>268</v>
      </c>
      <c r="AM168" s="274" t="s">
        <v>288</v>
      </c>
      <c r="AN168" s="274" t="s">
        <v>268</v>
      </c>
      <c r="AO168" s="274" t="s">
        <v>268</v>
      </c>
      <c r="AP168" s="274" t="s">
        <v>268</v>
      </c>
      <c r="AQ168" s="274" t="s">
        <v>268</v>
      </c>
      <c r="AR168" s="274" t="s">
        <v>268</v>
      </c>
      <c r="AS168" s="274" t="s">
        <v>268</v>
      </c>
      <c r="AT168" s="274" t="s">
        <v>268</v>
      </c>
      <c r="AU168" s="274" t="s">
        <v>268</v>
      </c>
      <c r="AV168" s="274" t="s">
        <v>268</v>
      </c>
      <c r="AW168" s="274" t="s">
        <v>268</v>
      </c>
      <c r="AX168" s="274" t="s">
        <v>268</v>
      </c>
      <c r="AY168" s="274" t="s">
        <v>268</v>
      </c>
      <c r="AZ168" s="274" t="s">
        <v>268</v>
      </c>
      <c r="BA168" s="274" t="s">
        <v>268</v>
      </c>
      <c r="BB168" s="274" t="s">
        <v>268</v>
      </c>
      <c r="BC168" s="274" t="s">
        <v>268</v>
      </c>
      <c r="BD168" s="274" t="s">
        <v>268</v>
      </c>
      <c r="BE168" s="274" t="s">
        <v>268</v>
      </c>
      <c r="BF168" s="274" t="s">
        <v>268</v>
      </c>
      <c r="BG168" s="274" t="s">
        <v>268</v>
      </c>
      <c r="BH168" s="274" t="s">
        <v>268</v>
      </c>
      <c r="BI168" s="274" t="s">
        <v>268</v>
      </c>
      <c r="BJ168" s="274" t="s">
        <v>268</v>
      </c>
      <c r="BK168" s="274" t="s">
        <v>268</v>
      </c>
      <c r="BL168" s="274" t="s">
        <v>268</v>
      </c>
      <c r="BM168" s="274" t="s">
        <v>268</v>
      </c>
      <c r="BN168" s="274" t="s">
        <v>268</v>
      </c>
      <c r="BO168" s="274" t="s">
        <v>268</v>
      </c>
      <c r="BP168" s="274" t="s">
        <v>268</v>
      </c>
      <c r="BQ168" s="274" t="s">
        <v>268</v>
      </c>
      <c r="BR168" s="274" t="s">
        <v>268</v>
      </c>
      <c r="BS168" s="274" t="s">
        <v>268</v>
      </c>
      <c r="BT168" s="274" t="s">
        <v>268</v>
      </c>
      <c r="BU168" s="274" t="s">
        <v>268</v>
      </c>
      <c r="BV168" s="274" t="s">
        <v>268</v>
      </c>
      <c r="BW168" s="274" t="s">
        <v>268</v>
      </c>
      <c r="BX168" s="274" t="s">
        <v>268</v>
      </c>
      <c r="BY168" s="295">
        <v>145</v>
      </c>
      <c r="BZ168" s="295">
        <v>145</v>
      </c>
      <c r="CA168" s="298" t="s">
        <v>142</v>
      </c>
      <c r="CB168" s="297">
        <v>122</v>
      </c>
      <c r="CC168" s="284">
        <f t="shared" si="10"/>
        <v>0</v>
      </c>
      <c r="CD168" s="295">
        <f t="shared" si="11"/>
        <v>145</v>
      </c>
      <c r="CE168" s="284">
        <f t="shared" si="12"/>
        <v>0</v>
      </c>
      <c r="CF168" s="295">
        <f t="shared" si="13"/>
        <v>1</v>
      </c>
      <c r="CG168" s="274" t="s">
        <v>876</v>
      </c>
      <c r="CH168" s="274" t="s">
        <v>268</v>
      </c>
      <c r="CI168" s="274" t="s">
        <v>268</v>
      </c>
      <c r="CJ168" s="298" t="s">
        <v>280</v>
      </c>
      <c r="CK168" s="297">
        <v>2</v>
      </c>
      <c r="CL168" s="274" t="s">
        <v>268</v>
      </c>
      <c r="CM168" s="274" t="s">
        <v>268</v>
      </c>
      <c r="CN168" s="274" t="s">
        <v>268</v>
      </c>
      <c r="CO168" s="274" t="s">
        <v>268</v>
      </c>
      <c r="CP168" s="274" t="s">
        <v>268</v>
      </c>
      <c r="CQ168" s="274" t="s">
        <v>268</v>
      </c>
      <c r="CR168" s="274" t="s">
        <v>877</v>
      </c>
      <c r="CS168" s="274">
        <v>117.81</v>
      </c>
      <c r="CT168" s="274" t="s">
        <v>268</v>
      </c>
      <c r="CU168" s="274">
        <v>117.81</v>
      </c>
      <c r="CV168" s="274">
        <v>365</v>
      </c>
      <c r="CW168" s="274" t="s">
        <v>878</v>
      </c>
      <c r="CX168" s="274" t="s">
        <v>835</v>
      </c>
      <c r="CY168" s="274" t="s">
        <v>836</v>
      </c>
      <c r="CZ168" s="274" t="s">
        <v>837</v>
      </c>
      <c r="DA168" s="274" t="s">
        <v>268</v>
      </c>
      <c r="DB168" s="274" t="s">
        <v>268</v>
      </c>
      <c r="DC168" s="274" t="s">
        <v>268</v>
      </c>
      <c r="DD168" s="274" t="s">
        <v>268</v>
      </c>
      <c r="DE168" s="274" t="s">
        <v>268</v>
      </c>
      <c r="DF168" s="274" t="s">
        <v>268</v>
      </c>
      <c r="DG168" s="299">
        <f>IFERROR(IF(CA168="D",IF(CK168="A dispo.",CD168*VLOOKUP('DATI INPUT'!$F$27,TARIFFE_UD,2,FALSE),CD168*VLOOKUP(CK168,TARIFFE_UD,2,FALSE)),CD168*VLOOKUP(CB168-100,TARIFFE_UND,2,FALSE)),0)</f>
        <v>104.20014043244917</v>
      </c>
      <c r="DH168" s="299">
        <f>IFERROR(IF(CA168="D",IF(CK168="A dispo.",CF168*VLOOKUP('DATI INPUT'!$F$27,TARIFFE_UD,3,FALSE),CF168*VLOOKUP(CK168,TARIFFE_UD,3,FALSE)),CF168*VLOOKUP(CB168-100,TARIFFE_UND,3,FALSE)),0)</f>
        <v>46.077822723118445</v>
      </c>
    </row>
    <row r="169" spans="1:112" hidden="1" x14ac:dyDescent="0.25">
      <c r="A169" s="274" t="s">
        <v>2845</v>
      </c>
      <c r="B169" s="274" t="s">
        <v>1363</v>
      </c>
      <c r="C169" s="274" t="s">
        <v>2846</v>
      </c>
      <c r="D169" s="274" t="s">
        <v>2847</v>
      </c>
      <c r="E169" s="274" t="s">
        <v>268</v>
      </c>
      <c r="F169" s="274" t="s">
        <v>156</v>
      </c>
      <c r="G169" s="274" t="s">
        <v>2848</v>
      </c>
      <c r="H169" s="274" t="s">
        <v>914</v>
      </c>
      <c r="I169" s="274" t="s">
        <v>2849</v>
      </c>
      <c r="J169" s="274" t="s">
        <v>156</v>
      </c>
      <c r="K169" s="274" t="s">
        <v>2850</v>
      </c>
      <c r="L169" s="274" t="s">
        <v>984</v>
      </c>
      <c r="M169" s="274" t="s">
        <v>2851</v>
      </c>
      <c r="N169" s="274" t="s">
        <v>1404</v>
      </c>
      <c r="O169" s="274" t="s">
        <v>1405</v>
      </c>
      <c r="P169" s="274" t="s">
        <v>2852</v>
      </c>
      <c r="Q169" s="274" t="s">
        <v>309</v>
      </c>
      <c r="R169" s="274" t="s">
        <v>268</v>
      </c>
      <c r="S169" s="274" t="s">
        <v>268</v>
      </c>
      <c r="T169" s="274" t="s">
        <v>268</v>
      </c>
      <c r="U169" s="274" t="s">
        <v>268</v>
      </c>
      <c r="V169" s="274" t="s">
        <v>268</v>
      </c>
      <c r="W169" s="274" t="s">
        <v>1379</v>
      </c>
      <c r="X169" s="274" t="s">
        <v>613</v>
      </c>
      <c r="Y169" s="274" t="s">
        <v>374</v>
      </c>
      <c r="Z169" s="274" t="s">
        <v>268</v>
      </c>
      <c r="AA169" s="274" t="s">
        <v>268</v>
      </c>
      <c r="AB169" s="274" t="s">
        <v>268</v>
      </c>
      <c r="AC169" s="274" t="s">
        <v>268</v>
      </c>
      <c r="AD169" s="274" t="s">
        <v>268</v>
      </c>
      <c r="AE169" s="274" t="s">
        <v>287</v>
      </c>
      <c r="AF169" s="274" t="s">
        <v>1811</v>
      </c>
      <c r="AG169" s="274" t="s">
        <v>875</v>
      </c>
      <c r="AH169" s="274" t="s">
        <v>1848</v>
      </c>
      <c r="AI169" s="274" t="s">
        <v>708</v>
      </c>
      <c r="AJ169" s="274" t="s">
        <v>268</v>
      </c>
      <c r="AK169" s="274" t="s">
        <v>511</v>
      </c>
      <c r="AL169" s="274" t="s">
        <v>268</v>
      </c>
      <c r="AM169" s="274" t="s">
        <v>288</v>
      </c>
      <c r="AN169" s="274" t="s">
        <v>268</v>
      </c>
      <c r="AO169" s="274" t="s">
        <v>268</v>
      </c>
      <c r="AP169" s="274" t="s">
        <v>268</v>
      </c>
      <c r="AQ169" s="274" t="s">
        <v>268</v>
      </c>
      <c r="AR169" s="274" t="s">
        <v>268</v>
      </c>
      <c r="AS169" s="274" t="s">
        <v>268</v>
      </c>
      <c r="AT169" s="274" t="s">
        <v>268</v>
      </c>
      <c r="AU169" s="274" t="s">
        <v>268</v>
      </c>
      <c r="AV169" s="274" t="s">
        <v>268</v>
      </c>
      <c r="AW169" s="274" t="s">
        <v>268</v>
      </c>
      <c r="AX169" s="274" t="s">
        <v>268</v>
      </c>
      <c r="AY169" s="274" t="s">
        <v>268</v>
      </c>
      <c r="AZ169" s="274" t="s">
        <v>268</v>
      </c>
      <c r="BA169" s="274" t="s">
        <v>268</v>
      </c>
      <c r="BB169" s="274" t="s">
        <v>268</v>
      </c>
      <c r="BC169" s="274" t="s">
        <v>268</v>
      </c>
      <c r="BD169" s="274" t="s">
        <v>268</v>
      </c>
      <c r="BE169" s="274" t="s">
        <v>268</v>
      </c>
      <c r="BF169" s="274" t="s">
        <v>268</v>
      </c>
      <c r="BG169" s="274" t="s">
        <v>268</v>
      </c>
      <c r="BH169" s="274" t="s">
        <v>268</v>
      </c>
      <c r="BI169" s="274" t="s">
        <v>268</v>
      </c>
      <c r="BJ169" s="274" t="s">
        <v>268</v>
      </c>
      <c r="BK169" s="274" t="s">
        <v>268</v>
      </c>
      <c r="BL169" s="274" t="s">
        <v>268</v>
      </c>
      <c r="BM169" s="274" t="s">
        <v>268</v>
      </c>
      <c r="BN169" s="274" t="s">
        <v>268</v>
      </c>
      <c r="BO169" s="274" t="s">
        <v>268</v>
      </c>
      <c r="BP169" s="274" t="s">
        <v>268</v>
      </c>
      <c r="BQ169" s="274" t="s">
        <v>268</v>
      </c>
      <c r="BR169" s="274" t="s">
        <v>268</v>
      </c>
      <c r="BS169" s="274" t="s">
        <v>268</v>
      </c>
      <c r="BT169" s="274" t="s">
        <v>268</v>
      </c>
      <c r="BU169" s="274" t="s">
        <v>268</v>
      </c>
      <c r="BV169" s="274" t="s">
        <v>268</v>
      </c>
      <c r="BW169" s="274" t="s">
        <v>268</v>
      </c>
      <c r="BX169" s="274" t="s">
        <v>268</v>
      </c>
      <c r="BY169" s="295">
        <v>22</v>
      </c>
      <c r="BZ169" s="295">
        <v>22</v>
      </c>
      <c r="CA169" s="298" t="s">
        <v>142</v>
      </c>
      <c r="CB169" s="297">
        <v>122</v>
      </c>
      <c r="CC169" s="284">
        <f t="shared" si="10"/>
        <v>0</v>
      </c>
      <c r="CD169" s="295">
        <f t="shared" si="11"/>
        <v>22</v>
      </c>
      <c r="CE169" s="284">
        <f t="shared" si="12"/>
        <v>0</v>
      </c>
      <c r="CF169" s="295">
        <f t="shared" si="13"/>
        <v>1</v>
      </c>
      <c r="CG169" s="274" t="s">
        <v>876</v>
      </c>
      <c r="CH169" s="274" t="s">
        <v>268</v>
      </c>
      <c r="CI169" s="274" t="s">
        <v>268</v>
      </c>
      <c r="CJ169" s="298" t="s">
        <v>268</v>
      </c>
      <c r="CK169" s="298" t="s">
        <v>736</v>
      </c>
      <c r="CL169" s="274" t="s">
        <v>268</v>
      </c>
      <c r="CM169" s="274" t="s">
        <v>268</v>
      </c>
      <c r="CN169" s="274" t="s">
        <v>268</v>
      </c>
      <c r="CO169" s="274" t="s">
        <v>268</v>
      </c>
      <c r="CP169" s="274" t="s">
        <v>268</v>
      </c>
      <c r="CQ169" s="274" t="s">
        <v>268</v>
      </c>
      <c r="CR169" s="274" t="s">
        <v>877</v>
      </c>
      <c r="CS169" s="274">
        <v>63.34</v>
      </c>
      <c r="CT169" s="274" t="s">
        <v>268</v>
      </c>
      <c r="CU169" s="274">
        <v>63.34</v>
      </c>
      <c r="CV169" s="274">
        <v>365</v>
      </c>
      <c r="CW169" s="274" t="s">
        <v>878</v>
      </c>
      <c r="CX169" s="274" t="s">
        <v>835</v>
      </c>
      <c r="CY169" s="274" t="s">
        <v>836</v>
      </c>
      <c r="CZ169" s="274" t="s">
        <v>837</v>
      </c>
      <c r="DA169" s="274" t="s">
        <v>268</v>
      </c>
      <c r="DB169" s="274" t="s">
        <v>268</v>
      </c>
      <c r="DC169" s="274" t="s">
        <v>268</v>
      </c>
      <c r="DD169" s="274" t="s">
        <v>268</v>
      </c>
      <c r="DE169" s="274" t="s">
        <v>268</v>
      </c>
      <c r="DF169" s="274" t="s">
        <v>268</v>
      </c>
      <c r="DG169" s="299">
        <f>IFERROR(IF(CA169="D",IF(CK169="A dispo.",CD169*VLOOKUP('DATI INPUT'!$F$27,TARIFFE_UD,2,FALSE),CD169*VLOOKUP(CK169,TARIFFE_UD,2,FALSE)),CD169*VLOOKUP(CB169-100,TARIFFE_UND,2,FALSE)),0)</f>
        <v>17.422908773223028</v>
      </c>
      <c r="DH169" s="299">
        <f>IFERROR(IF(CA169="D",IF(CK169="A dispo.",CF169*VLOOKUP('DATI INPUT'!$F$27,TARIFFE_UD,3,FALSE),CF169*VLOOKUP(CK169,TARIFFE_UD,3,FALSE)),CF169*VLOOKUP(CB169-100,TARIFFE_UND,3,FALSE)),0)</f>
        <v>60.367780403072892</v>
      </c>
    </row>
    <row r="170" spans="1:112" x14ac:dyDescent="0.25">
      <c r="A170" s="274" t="s">
        <v>2853</v>
      </c>
      <c r="B170" s="274" t="s">
        <v>2854</v>
      </c>
      <c r="C170" s="274" t="s">
        <v>451</v>
      </c>
      <c r="D170" s="274" t="s">
        <v>2855</v>
      </c>
      <c r="E170" s="274" t="s">
        <v>268</v>
      </c>
      <c r="F170" s="274" t="s">
        <v>156</v>
      </c>
      <c r="G170" s="274" t="s">
        <v>2856</v>
      </c>
      <c r="H170" s="274" t="s">
        <v>1839</v>
      </c>
      <c r="I170" s="274" t="s">
        <v>2857</v>
      </c>
      <c r="J170" s="274" t="s">
        <v>274</v>
      </c>
      <c r="K170" s="274" t="s">
        <v>2858</v>
      </c>
      <c r="L170" s="274" t="s">
        <v>2859</v>
      </c>
      <c r="M170" s="274" t="s">
        <v>2860</v>
      </c>
      <c r="N170" s="274" t="s">
        <v>2859</v>
      </c>
      <c r="O170" s="274" t="s">
        <v>2861</v>
      </c>
      <c r="P170" s="274" t="s">
        <v>2862</v>
      </c>
      <c r="Q170" s="274" t="s">
        <v>341</v>
      </c>
      <c r="R170" s="274" t="s">
        <v>268</v>
      </c>
      <c r="S170" s="274" t="s">
        <v>268</v>
      </c>
      <c r="T170" s="274" t="s">
        <v>268</v>
      </c>
      <c r="U170" s="274" t="s">
        <v>268</v>
      </c>
      <c r="V170" s="274" t="s">
        <v>268</v>
      </c>
      <c r="W170" s="274" t="s">
        <v>2863</v>
      </c>
      <c r="X170" s="274" t="s">
        <v>1922</v>
      </c>
      <c r="Y170" s="274" t="s">
        <v>279</v>
      </c>
      <c r="Z170" s="274" t="s">
        <v>268</v>
      </c>
      <c r="AA170" s="274" t="s">
        <v>268</v>
      </c>
      <c r="AB170" s="274" t="s">
        <v>268</v>
      </c>
      <c r="AC170" s="274" t="s">
        <v>268</v>
      </c>
      <c r="AD170" s="274" t="s">
        <v>268</v>
      </c>
      <c r="AE170" s="274" t="s">
        <v>287</v>
      </c>
      <c r="AF170" s="274" t="s">
        <v>1811</v>
      </c>
      <c r="AG170" s="274" t="s">
        <v>875</v>
      </c>
      <c r="AH170" s="274" t="s">
        <v>1848</v>
      </c>
      <c r="AI170" s="274" t="s">
        <v>751</v>
      </c>
      <c r="AJ170" s="274" t="s">
        <v>268</v>
      </c>
      <c r="AK170" s="274" t="s">
        <v>410</v>
      </c>
      <c r="AL170" s="274" t="s">
        <v>268</v>
      </c>
      <c r="AM170" s="274" t="s">
        <v>288</v>
      </c>
      <c r="AN170" s="274" t="s">
        <v>268</v>
      </c>
      <c r="AO170" s="274" t="s">
        <v>268</v>
      </c>
      <c r="AP170" s="274" t="s">
        <v>268</v>
      </c>
      <c r="AQ170" s="274" t="s">
        <v>268</v>
      </c>
      <c r="AR170" s="274" t="s">
        <v>268</v>
      </c>
      <c r="AS170" s="274" t="s">
        <v>268</v>
      </c>
      <c r="AT170" s="274" t="s">
        <v>268</v>
      </c>
      <c r="AU170" s="274" t="s">
        <v>268</v>
      </c>
      <c r="AV170" s="274" t="s">
        <v>268</v>
      </c>
      <c r="AW170" s="274" t="s">
        <v>268</v>
      </c>
      <c r="AX170" s="274" t="s">
        <v>268</v>
      </c>
      <c r="AY170" s="274" t="s">
        <v>268</v>
      </c>
      <c r="AZ170" s="274" t="s">
        <v>268</v>
      </c>
      <c r="BA170" s="274" t="s">
        <v>268</v>
      </c>
      <c r="BB170" s="274" t="s">
        <v>268</v>
      </c>
      <c r="BC170" s="274" t="s">
        <v>268</v>
      </c>
      <c r="BD170" s="274" t="s">
        <v>268</v>
      </c>
      <c r="BE170" s="274" t="s">
        <v>268</v>
      </c>
      <c r="BF170" s="274" t="s">
        <v>268</v>
      </c>
      <c r="BG170" s="274" t="s">
        <v>268</v>
      </c>
      <c r="BH170" s="274" t="s">
        <v>268</v>
      </c>
      <c r="BI170" s="274" t="s">
        <v>268</v>
      </c>
      <c r="BJ170" s="274" t="s">
        <v>268</v>
      </c>
      <c r="BK170" s="274" t="s">
        <v>268</v>
      </c>
      <c r="BL170" s="274" t="s">
        <v>268</v>
      </c>
      <c r="BM170" s="274" t="s">
        <v>268</v>
      </c>
      <c r="BN170" s="274" t="s">
        <v>268</v>
      </c>
      <c r="BO170" s="274" t="s">
        <v>268</v>
      </c>
      <c r="BP170" s="274" t="s">
        <v>268</v>
      </c>
      <c r="BQ170" s="274" t="s">
        <v>268</v>
      </c>
      <c r="BR170" s="274" t="s">
        <v>268</v>
      </c>
      <c r="BS170" s="274" t="s">
        <v>268</v>
      </c>
      <c r="BT170" s="274" t="s">
        <v>268</v>
      </c>
      <c r="BU170" s="274" t="s">
        <v>268</v>
      </c>
      <c r="BV170" s="274" t="s">
        <v>268</v>
      </c>
      <c r="BW170" s="274" t="s">
        <v>268</v>
      </c>
      <c r="BX170" s="274" t="s">
        <v>268</v>
      </c>
      <c r="BY170" s="295">
        <v>65</v>
      </c>
      <c r="BZ170" s="295">
        <v>65</v>
      </c>
      <c r="CA170" s="298" t="s">
        <v>142</v>
      </c>
      <c r="CB170" s="297">
        <v>122</v>
      </c>
      <c r="CC170" s="284">
        <f t="shared" si="10"/>
        <v>0</v>
      </c>
      <c r="CD170" s="295">
        <f t="shared" si="11"/>
        <v>65</v>
      </c>
      <c r="CE170" s="284">
        <f t="shared" si="12"/>
        <v>0</v>
      </c>
      <c r="CF170" s="295">
        <f t="shared" si="13"/>
        <v>1</v>
      </c>
      <c r="CG170" s="274" t="s">
        <v>876</v>
      </c>
      <c r="CH170" s="274" t="s">
        <v>268</v>
      </c>
      <c r="CI170" s="274" t="s">
        <v>268</v>
      </c>
      <c r="CJ170" s="298" t="s">
        <v>269</v>
      </c>
      <c r="CK170" s="297">
        <v>5</v>
      </c>
      <c r="CL170" s="274" t="s">
        <v>268</v>
      </c>
      <c r="CM170" s="274" t="s">
        <v>268</v>
      </c>
      <c r="CN170" s="274" t="s">
        <v>268</v>
      </c>
      <c r="CO170" s="274" t="s">
        <v>268</v>
      </c>
      <c r="CP170" s="274" t="s">
        <v>268</v>
      </c>
      <c r="CQ170" s="274" t="s">
        <v>268</v>
      </c>
      <c r="CR170" s="274" t="s">
        <v>877</v>
      </c>
      <c r="CS170" s="274">
        <v>149.41</v>
      </c>
      <c r="CT170" s="274" t="s">
        <v>268</v>
      </c>
      <c r="CU170" s="274">
        <v>149.41</v>
      </c>
      <c r="CV170" s="274">
        <v>365</v>
      </c>
      <c r="CW170" s="274" t="s">
        <v>878</v>
      </c>
      <c r="CX170" s="274" t="s">
        <v>835</v>
      </c>
      <c r="CY170" s="274" t="s">
        <v>836</v>
      </c>
      <c r="CZ170" s="274" t="s">
        <v>837</v>
      </c>
      <c r="DA170" s="274" t="s">
        <v>268</v>
      </c>
      <c r="DB170" s="274" t="s">
        <v>268</v>
      </c>
      <c r="DC170" s="274" t="s">
        <v>268</v>
      </c>
      <c r="DD170" s="274" t="s">
        <v>268</v>
      </c>
      <c r="DE170" s="274" t="s">
        <v>268</v>
      </c>
      <c r="DF170" s="274" t="s">
        <v>268</v>
      </c>
      <c r="DG170" s="299">
        <f>IFERROR(IF(CA170="D",IF(CK170="A dispo.",CD170*VLOOKUP('DATI INPUT'!$F$27,TARIFFE_UD,2,FALSE),CD170*VLOOKUP(CK170,TARIFFE_UD,2,FALSE)),CD170*VLOOKUP(CB170-100,TARIFFE_UND,2,FALSE)),0)</f>
        <v>59.102964946202704</v>
      </c>
      <c r="DH170" s="299">
        <f>IFERROR(IF(CA170="D",IF(CK170="A dispo.",CF170*VLOOKUP('DATI INPUT'!$F$27,TARIFFE_UD,3,FALSE),CF170*VLOOKUP(CK170,TARIFFE_UD,3,FALSE)),CF170*VLOOKUP(CB170-100,TARIFFE_UND,3,FALSE)),0)</f>
        <v>98.863176602133862</v>
      </c>
    </row>
    <row r="171" spans="1:112" hidden="1" x14ac:dyDescent="0.25">
      <c r="A171" s="274" t="s">
        <v>2864</v>
      </c>
      <c r="B171" s="274" t="s">
        <v>1365</v>
      </c>
      <c r="C171" s="274" t="s">
        <v>2865</v>
      </c>
      <c r="D171" s="274" t="s">
        <v>1318</v>
      </c>
      <c r="E171" s="274" t="s">
        <v>268</v>
      </c>
      <c r="F171" s="274" t="s">
        <v>156</v>
      </c>
      <c r="G171" s="274" t="s">
        <v>1319</v>
      </c>
      <c r="H171" s="274" t="s">
        <v>914</v>
      </c>
      <c r="I171" s="274" t="s">
        <v>913</v>
      </c>
      <c r="J171" s="274" t="s">
        <v>274</v>
      </c>
      <c r="K171" s="274" t="s">
        <v>1320</v>
      </c>
      <c r="L171" s="274" t="s">
        <v>984</v>
      </c>
      <c r="M171" s="274" t="s">
        <v>1321</v>
      </c>
      <c r="N171" s="274" t="s">
        <v>879</v>
      </c>
      <c r="O171" s="274" t="s">
        <v>998</v>
      </c>
      <c r="P171" s="274" t="s">
        <v>910</v>
      </c>
      <c r="Q171" s="274" t="s">
        <v>275</v>
      </c>
      <c r="R171" s="274" t="s">
        <v>268</v>
      </c>
      <c r="S171" s="274" t="s">
        <v>268</v>
      </c>
      <c r="T171" s="274" t="s">
        <v>268</v>
      </c>
      <c r="U171" s="274" t="s">
        <v>268</v>
      </c>
      <c r="V171" s="274" t="s">
        <v>268</v>
      </c>
      <c r="W171" s="274" t="s">
        <v>2866</v>
      </c>
      <c r="X171" s="274" t="s">
        <v>613</v>
      </c>
      <c r="Y171" s="274" t="s">
        <v>504</v>
      </c>
      <c r="Z171" s="274" t="s">
        <v>268</v>
      </c>
      <c r="AA171" s="274" t="s">
        <v>268</v>
      </c>
      <c r="AB171" s="274" t="s">
        <v>268</v>
      </c>
      <c r="AC171" s="274" t="s">
        <v>268</v>
      </c>
      <c r="AD171" s="274" t="s">
        <v>268</v>
      </c>
      <c r="AE171" s="274" t="s">
        <v>287</v>
      </c>
      <c r="AF171" s="274" t="s">
        <v>1811</v>
      </c>
      <c r="AG171" s="274" t="s">
        <v>875</v>
      </c>
      <c r="AH171" s="274" t="s">
        <v>1831</v>
      </c>
      <c r="AI171" s="274" t="s">
        <v>642</v>
      </c>
      <c r="AJ171" s="274" t="s">
        <v>268</v>
      </c>
      <c r="AK171" s="274" t="s">
        <v>669</v>
      </c>
      <c r="AL171" s="274" t="s">
        <v>268</v>
      </c>
      <c r="AM171" s="274" t="s">
        <v>355</v>
      </c>
      <c r="AN171" s="274" t="s">
        <v>268</v>
      </c>
      <c r="AO171" s="274" t="s">
        <v>268</v>
      </c>
      <c r="AP171" s="274" t="s">
        <v>268</v>
      </c>
      <c r="AQ171" s="274" t="s">
        <v>268</v>
      </c>
      <c r="AR171" s="274" t="s">
        <v>268</v>
      </c>
      <c r="AS171" s="274" t="s">
        <v>268</v>
      </c>
      <c r="AT171" s="274" t="s">
        <v>268</v>
      </c>
      <c r="AU171" s="274" t="s">
        <v>268</v>
      </c>
      <c r="AV171" s="274" t="s">
        <v>268</v>
      </c>
      <c r="AW171" s="274" t="s">
        <v>268</v>
      </c>
      <c r="AX171" s="274" t="s">
        <v>268</v>
      </c>
      <c r="AY171" s="274" t="s">
        <v>268</v>
      </c>
      <c r="AZ171" s="274" t="s">
        <v>268</v>
      </c>
      <c r="BA171" s="274" t="s">
        <v>268</v>
      </c>
      <c r="BB171" s="274" t="s">
        <v>268</v>
      </c>
      <c r="BC171" s="274" t="s">
        <v>268</v>
      </c>
      <c r="BD171" s="274" t="s">
        <v>268</v>
      </c>
      <c r="BE171" s="274" t="s">
        <v>268</v>
      </c>
      <c r="BF171" s="274" t="s">
        <v>268</v>
      </c>
      <c r="BG171" s="274" t="s">
        <v>268</v>
      </c>
      <c r="BH171" s="274" t="s">
        <v>268</v>
      </c>
      <c r="BI171" s="274" t="s">
        <v>268</v>
      </c>
      <c r="BJ171" s="274" t="s">
        <v>268</v>
      </c>
      <c r="BK171" s="274" t="s">
        <v>268</v>
      </c>
      <c r="BL171" s="274" t="s">
        <v>268</v>
      </c>
      <c r="BM171" s="274" t="s">
        <v>268</v>
      </c>
      <c r="BN171" s="274" t="s">
        <v>268</v>
      </c>
      <c r="BO171" s="274" t="s">
        <v>268</v>
      </c>
      <c r="BP171" s="274" t="s">
        <v>268</v>
      </c>
      <c r="BQ171" s="274" t="s">
        <v>268</v>
      </c>
      <c r="BR171" s="274" t="s">
        <v>268</v>
      </c>
      <c r="BS171" s="274" t="s">
        <v>268</v>
      </c>
      <c r="BT171" s="274" t="s">
        <v>268</v>
      </c>
      <c r="BU171" s="274" t="s">
        <v>268</v>
      </c>
      <c r="BV171" s="274" t="s">
        <v>268</v>
      </c>
      <c r="BW171" s="274" t="s">
        <v>268</v>
      </c>
      <c r="BX171" s="274" t="s">
        <v>268</v>
      </c>
      <c r="BY171" s="295">
        <v>80</v>
      </c>
      <c r="BZ171" s="295">
        <v>80</v>
      </c>
      <c r="CA171" s="298" t="s">
        <v>142</v>
      </c>
      <c r="CB171" s="297">
        <v>122</v>
      </c>
      <c r="CC171" s="284">
        <f t="shared" si="10"/>
        <v>0</v>
      </c>
      <c r="CD171" s="295">
        <f t="shared" si="11"/>
        <v>80</v>
      </c>
      <c r="CE171" s="284">
        <f t="shared" si="12"/>
        <v>0</v>
      </c>
      <c r="CF171" s="295">
        <f t="shared" si="13"/>
        <v>1</v>
      </c>
      <c r="CG171" s="274" t="s">
        <v>876</v>
      </c>
      <c r="CH171" s="274" t="s">
        <v>268</v>
      </c>
      <c r="CI171" s="274" t="s">
        <v>268</v>
      </c>
      <c r="CJ171" s="298" t="s">
        <v>268</v>
      </c>
      <c r="CK171" s="298" t="s">
        <v>736</v>
      </c>
      <c r="CL171" s="274" t="s">
        <v>268</v>
      </c>
      <c r="CM171" s="274" t="s">
        <v>268</v>
      </c>
      <c r="CN171" s="274" t="s">
        <v>268</v>
      </c>
      <c r="CO171" s="274" t="s">
        <v>268</v>
      </c>
      <c r="CP171" s="274" t="s">
        <v>268</v>
      </c>
      <c r="CQ171" s="274" t="s">
        <v>268</v>
      </c>
      <c r="CR171" s="274" t="s">
        <v>877</v>
      </c>
      <c r="CS171" s="274">
        <v>91.76</v>
      </c>
      <c r="CT171" s="274" t="s">
        <v>268</v>
      </c>
      <c r="CU171" s="274">
        <v>91.76</v>
      </c>
      <c r="CV171" s="274">
        <v>365</v>
      </c>
      <c r="CW171" s="274" t="s">
        <v>878</v>
      </c>
      <c r="CX171" s="274" t="s">
        <v>835</v>
      </c>
      <c r="CY171" s="274" t="s">
        <v>836</v>
      </c>
      <c r="CZ171" s="274" t="s">
        <v>837</v>
      </c>
      <c r="DA171" s="274" t="s">
        <v>268</v>
      </c>
      <c r="DB171" s="274" t="s">
        <v>268</v>
      </c>
      <c r="DC171" s="274" t="s">
        <v>268</v>
      </c>
      <c r="DD171" s="274" t="s">
        <v>268</v>
      </c>
      <c r="DE171" s="274" t="s">
        <v>268</v>
      </c>
      <c r="DF171" s="274" t="s">
        <v>268</v>
      </c>
      <c r="DG171" s="299">
        <f>IFERROR(IF(CA171="D",IF(CK171="A dispo.",CD171*VLOOKUP('DATI INPUT'!$F$27,TARIFFE_UD,2,FALSE),CD171*VLOOKUP(CK171,TARIFFE_UD,2,FALSE)),CD171*VLOOKUP(CB171-100,TARIFFE_UND,2,FALSE)),0)</f>
        <v>63.356031902629191</v>
      </c>
      <c r="DH171" s="299">
        <f>IFERROR(IF(CA171="D",IF(CK171="A dispo.",CF171*VLOOKUP('DATI INPUT'!$F$27,TARIFFE_UD,3,FALSE),CF171*VLOOKUP(CK171,TARIFFE_UD,3,FALSE)),CF171*VLOOKUP(CB171-100,TARIFFE_UND,3,FALSE)),0)</f>
        <v>60.367780403072892</v>
      </c>
    </row>
    <row r="172" spans="1:112" hidden="1" x14ac:dyDescent="0.25">
      <c r="A172" s="274" t="s">
        <v>2867</v>
      </c>
      <c r="B172" s="274" t="s">
        <v>687</v>
      </c>
      <c r="C172" s="274" t="s">
        <v>2868</v>
      </c>
      <c r="D172" s="274" t="s">
        <v>2869</v>
      </c>
      <c r="E172" s="274" t="s">
        <v>268</v>
      </c>
      <c r="F172" s="274" t="s">
        <v>156</v>
      </c>
      <c r="G172" s="274" t="s">
        <v>2870</v>
      </c>
      <c r="H172" s="274" t="s">
        <v>914</v>
      </c>
      <c r="I172" s="274" t="s">
        <v>2871</v>
      </c>
      <c r="J172" s="274" t="s">
        <v>156</v>
      </c>
      <c r="K172" s="274" t="s">
        <v>2872</v>
      </c>
      <c r="L172" s="274" t="s">
        <v>960</v>
      </c>
      <c r="M172" s="274" t="s">
        <v>2873</v>
      </c>
      <c r="N172" s="274" t="s">
        <v>2874</v>
      </c>
      <c r="O172" s="274" t="s">
        <v>2875</v>
      </c>
      <c r="P172" s="274" t="s">
        <v>2876</v>
      </c>
      <c r="Q172" s="274" t="s">
        <v>270</v>
      </c>
      <c r="R172" s="274" t="s">
        <v>268</v>
      </c>
      <c r="S172" s="274" t="s">
        <v>268</v>
      </c>
      <c r="T172" s="274" t="s">
        <v>268</v>
      </c>
      <c r="U172" s="274" t="s">
        <v>268</v>
      </c>
      <c r="V172" s="274" t="s">
        <v>268</v>
      </c>
      <c r="W172" s="274" t="s">
        <v>2877</v>
      </c>
      <c r="X172" s="274" t="s">
        <v>1847</v>
      </c>
      <c r="Y172" s="274" t="s">
        <v>271</v>
      </c>
      <c r="Z172" s="274" t="s">
        <v>268</v>
      </c>
      <c r="AA172" s="274" t="s">
        <v>268</v>
      </c>
      <c r="AB172" s="274" t="s">
        <v>268</v>
      </c>
      <c r="AC172" s="274" t="s">
        <v>268</v>
      </c>
      <c r="AD172" s="274" t="s">
        <v>268</v>
      </c>
      <c r="AE172" s="274" t="s">
        <v>287</v>
      </c>
      <c r="AF172" s="274" t="s">
        <v>1811</v>
      </c>
      <c r="AG172" s="274" t="s">
        <v>875</v>
      </c>
      <c r="AH172" s="274" t="s">
        <v>1848</v>
      </c>
      <c r="AI172" s="274" t="s">
        <v>902</v>
      </c>
      <c r="AJ172" s="274" t="s">
        <v>268</v>
      </c>
      <c r="AK172" s="274" t="s">
        <v>377</v>
      </c>
      <c r="AL172" s="274" t="s">
        <v>268</v>
      </c>
      <c r="AM172" s="274" t="s">
        <v>288</v>
      </c>
      <c r="AN172" s="274" t="s">
        <v>268</v>
      </c>
      <c r="AO172" s="274" t="s">
        <v>268</v>
      </c>
      <c r="AP172" s="274" t="s">
        <v>268</v>
      </c>
      <c r="AQ172" s="274" t="s">
        <v>268</v>
      </c>
      <c r="AR172" s="274" t="s">
        <v>268</v>
      </c>
      <c r="AS172" s="274" t="s">
        <v>268</v>
      </c>
      <c r="AT172" s="274" t="s">
        <v>268</v>
      </c>
      <c r="AU172" s="274" t="s">
        <v>268</v>
      </c>
      <c r="AV172" s="274" t="s">
        <v>268</v>
      </c>
      <c r="AW172" s="274" t="s">
        <v>268</v>
      </c>
      <c r="AX172" s="274" t="s">
        <v>268</v>
      </c>
      <c r="AY172" s="274" t="s">
        <v>268</v>
      </c>
      <c r="AZ172" s="274" t="s">
        <v>268</v>
      </c>
      <c r="BA172" s="274" t="s">
        <v>268</v>
      </c>
      <c r="BB172" s="274" t="s">
        <v>268</v>
      </c>
      <c r="BC172" s="274" t="s">
        <v>268</v>
      </c>
      <c r="BD172" s="274" t="s">
        <v>268</v>
      </c>
      <c r="BE172" s="274" t="s">
        <v>268</v>
      </c>
      <c r="BF172" s="274" t="s">
        <v>268</v>
      </c>
      <c r="BG172" s="274" t="s">
        <v>268</v>
      </c>
      <c r="BH172" s="274" t="s">
        <v>268</v>
      </c>
      <c r="BI172" s="274" t="s">
        <v>268</v>
      </c>
      <c r="BJ172" s="274" t="s">
        <v>268</v>
      </c>
      <c r="BK172" s="274" t="s">
        <v>268</v>
      </c>
      <c r="BL172" s="274" t="s">
        <v>268</v>
      </c>
      <c r="BM172" s="274" t="s">
        <v>268</v>
      </c>
      <c r="BN172" s="274" t="s">
        <v>268</v>
      </c>
      <c r="BO172" s="274" t="s">
        <v>268</v>
      </c>
      <c r="BP172" s="274" t="s">
        <v>268</v>
      </c>
      <c r="BQ172" s="274" t="s">
        <v>268</v>
      </c>
      <c r="BR172" s="274" t="s">
        <v>268</v>
      </c>
      <c r="BS172" s="274" t="s">
        <v>268</v>
      </c>
      <c r="BT172" s="274" t="s">
        <v>268</v>
      </c>
      <c r="BU172" s="274" t="s">
        <v>268</v>
      </c>
      <c r="BV172" s="274" t="s">
        <v>268</v>
      </c>
      <c r="BW172" s="274" t="s">
        <v>268</v>
      </c>
      <c r="BX172" s="274" t="s">
        <v>268</v>
      </c>
      <c r="BY172" s="295">
        <v>56.5</v>
      </c>
      <c r="BZ172" s="295">
        <v>56.5</v>
      </c>
      <c r="CA172" s="298" t="s">
        <v>142</v>
      </c>
      <c r="CB172" s="297">
        <v>122</v>
      </c>
      <c r="CC172" s="284">
        <f t="shared" si="10"/>
        <v>0</v>
      </c>
      <c r="CD172" s="295">
        <f t="shared" si="11"/>
        <v>56.5</v>
      </c>
      <c r="CE172" s="284">
        <f t="shared" si="12"/>
        <v>0</v>
      </c>
      <c r="CF172" s="295">
        <f t="shared" si="13"/>
        <v>1</v>
      </c>
      <c r="CG172" s="274" t="s">
        <v>876</v>
      </c>
      <c r="CH172" s="274" t="s">
        <v>268</v>
      </c>
      <c r="CI172" s="274" t="s">
        <v>268</v>
      </c>
      <c r="CJ172" s="298" t="s">
        <v>268</v>
      </c>
      <c r="CK172" s="298" t="s">
        <v>736</v>
      </c>
      <c r="CL172" s="274" t="s">
        <v>268</v>
      </c>
      <c r="CM172" s="274" t="s">
        <v>268</v>
      </c>
      <c r="CN172" s="274" t="s">
        <v>268</v>
      </c>
      <c r="CO172" s="274" t="s">
        <v>268</v>
      </c>
      <c r="CP172" s="274" t="s">
        <v>268</v>
      </c>
      <c r="CQ172" s="274" t="s">
        <v>268</v>
      </c>
      <c r="CR172" s="274" t="s">
        <v>877</v>
      </c>
      <c r="CS172" s="274">
        <v>80.25</v>
      </c>
      <c r="CT172" s="274" t="s">
        <v>268</v>
      </c>
      <c r="CU172" s="274">
        <v>80.25</v>
      </c>
      <c r="CV172" s="274">
        <v>365</v>
      </c>
      <c r="CW172" s="274" t="s">
        <v>878</v>
      </c>
      <c r="CX172" s="274" t="s">
        <v>835</v>
      </c>
      <c r="CY172" s="274" t="s">
        <v>836</v>
      </c>
      <c r="CZ172" s="274" t="s">
        <v>837</v>
      </c>
      <c r="DA172" s="274" t="s">
        <v>268</v>
      </c>
      <c r="DB172" s="274" t="s">
        <v>268</v>
      </c>
      <c r="DC172" s="274" t="s">
        <v>268</v>
      </c>
      <c r="DD172" s="274" t="s">
        <v>268</v>
      </c>
      <c r="DE172" s="274" t="s">
        <v>268</v>
      </c>
      <c r="DF172" s="274" t="s">
        <v>268</v>
      </c>
      <c r="DG172" s="299">
        <f>IFERROR(IF(CA172="D",IF(CK172="A dispo.",CD172*VLOOKUP('DATI INPUT'!$F$27,TARIFFE_UD,2,FALSE),CD172*VLOOKUP(CK172,TARIFFE_UD,2,FALSE)),CD172*VLOOKUP(CB172-100,TARIFFE_UND,2,FALSE)),0)</f>
        <v>44.745197531231867</v>
      </c>
      <c r="DH172" s="299">
        <f>IFERROR(IF(CA172="D",IF(CK172="A dispo.",CF172*VLOOKUP('DATI INPUT'!$F$27,TARIFFE_UD,3,FALSE),CF172*VLOOKUP(CK172,TARIFFE_UD,3,FALSE)),CF172*VLOOKUP(CB172-100,TARIFFE_UND,3,FALSE)),0)</f>
        <v>60.367780403072892</v>
      </c>
    </row>
    <row r="173" spans="1:112" x14ac:dyDescent="0.25">
      <c r="A173" s="274" t="s">
        <v>2878</v>
      </c>
      <c r="B173" s="274" t="s">
        <v>2879</v>
      </c>
      <c r="C173" s="274" t="s">
        <v>2880</v>
      </c>
      <c r="D173" s="274" t="s">
        <v>2881</v>
      </c>
      <c r="E173" s="274" t="s">
        <v>268</v>
      </c>
      <c r="F173" s="274" t="s">
        <v>156</v>
      </c>
      <c r="G173" s="274" t="s">
        <v>2882</v>
      </c>
      <c r="H173" s="274" t="s">
        <v>914</v>
      </c>
      <c r="I173" s="274" t="s">
        <v>2883</v>
      </c>
      <c r="J173" s="274" t="s">
        <v>274</v>
      </c>
      <c r="K173" s="274" t="s">
        <v>2884</v>
      </c>
      <c r="L173" s="274" t="s">
        <v>984</v>
      </c>
      <c r="M173" s="274" t="s">
        <v>2885</v>
      </c>
      <c r="N173" s="274" t="s">
        <v>984</v>
      </c>
      <c r="O173" s="274" t="s">
        <v>873</v>
      </c>
      <c r="P173" s="274" t="s">
        <v>1046</v>
      </c>
      <c r="Q173" s="274" t="s">
        <v>270</v>
      </c>
      <c r="R173" s="274" t="s">
        <v>154</v>
      </c>
      <c r="S173" s="274" t="s">
        <v>268</v>
      </c>
      <c r="T173" s="274" t="s">
        <v>268</v>
      </c>
      <c r="U173" s="274" t="s">
        <v>268</v>
      </c>
      <c r="V173" s="274" t="s">
        <v>268</v>
      </c>
      <c r="W173" s="274" t="s">
        <v>2885</v>
      </c>
      <c r="X173" s="274" t="s">
        <v>1046</v>
      </c>
      <c r="Y173" s="274" t="s">
        <v>270</v>
      </c>
      <c r="Z173" s="274" t="s">
        <v>154</v>
      </c>
      <c r="AA173" s="274" t="s">
        <v>268</v>
      </c>
      <c r="AB173" s="274" t="s">
        <v>268</v>
      </c>
      <c r="AC173" s="274" t="s">
        <v>268</v>
      </c>
      <c r="AD173" s="274" t="s">
        <v>268</v>
      </c>
      <c r="AE173" s="274" t="s">
        <v>287</v>
      </c>
      <c r="AF173" s="274" t="s">
        <v>1811</v>
      </c>
      <c r="AG173" s="274" t="s">
        <v>875</v>
      </c>
      <c r="AH173" s="274" t="s">
        <v>1831</v>
      </c>
      <c r="AI173" s="274" t="s">
        <v>2886</v>
      </c>
      <c r="AJ173" s="274" t="s">
        <v>268</v>
      </c>
      <c r="AK173" s="274" t="s">
        <v>377</v>
      </c>
      <c r="AL173" s="274" t="s">
        <v>268</v>
      </c>
      <c r="AM173" s="274" t="s">
        <v>355</v>
      </c>
      <c r="AN173" s="274" t="s">
        <v>268</v>
      </c>
      <c r="AO173" s="274" t="s">
        <v>268</v>
      </c>
      <c r="AP173" s="274" t="s">
        <v>268</v>
      </c>
      <c r="AQ173" s="274" t="s">
        <v>268</v>
      </c>
      <c r="AR173" s="274" t="s">
        <v>268</v>
      </c>
      <c r="AS173" s="274" t="s">
        <v>268</v>
      </c>
      <c r="AT173" s="274" t="s">
        <v>268</v>
      </c>
      <c r="AU173" s="274" t="s">
        <v>268</v>
      </c>
      <c r="AV173" s="274" t="s">
        <v>268</v>
      </c>
      <c r="AW173" s="274" t="s">
        <v>268</v>
      </c>
      <c r="AX173" s="274" t="s">
        <v>268</v>
      </c>
      <c r="AY173" s="274" t="s">
        <v>268</v>
      </c>
      <c r="AZ173" s="274" t="s">
        <v>268</v>
      </c>
      <c r="BA173" s="274" t="s">
        <v>268</v>
      </c>
      <c r="BB173" s="274" t="s">
        <v>268</v>
      </c>
      <c r="BC173" s="274" t="s">
        <v>268</v>
      </c>
      <c r="BD173" s="274" t="s">
        <v>268</v>
      </c>
      <c r="BE173" s="274" t="s">
        <v>268</v>
      </c>
      <c r="BF173" s="274" t="s">
        <v>268</v>
      </c>
      <c r="BG173" s="274" t="s">
        <v>268</v>
      </c>
      <c r="BH173" s="274" t="s">
        <v>268</v>
      </c>
      <c r="BI173" s="274" t="s">
        <v>268</v>
      </c>
      <c r="BJ173" s="274" t="s">
        <v>268</v>
      </c>
      <c r="BK173" s="274" t="s">
        <v>268</v>
      </c>
      <c r="BL173" s="274" t="s">
        <v>268</v>
      </c>
      <c r="BM173" s="274" t="s">
        <v>268</v>
      </c>
      <c r="BN173" s="274" t="s">
        <v>268</v>
      </c>
      <c r="BO173" s="274" t="s">
        <v>268</v>
      </c>
      <c r="BP173" s="274" t="s">
        <v>268</v>
      </c>
      <c r="BQ173" s="274" t="s">
        <v>268</v>
      </c>
      <c r="BR173" s="274" t="s">
        <v>268</v>
      </c>
      <c r="BS173" s="274" t="s">
        <v>268</v>
      </c>
      <c r="BT173" s="274" t="s">
        <v>268</v>
      </c>
      <c r="BU173" s="274" t="s">
        <v>268</v>
      </c>
      <c r="BV173" s="274" t="s">
        <v>268</v>
      </c>
      <c r="BW173" s="274" t="s">
        <v>268</v>
      </c>
      <c r="BX173" s="274" t="s">
        <v>268</v>
      </c>
      <c r="BY173" s="295">
        <v>95</v>
      </c>
      <c r="BZ173" s="295">
        <v>95</v>
      </c>
      <c r="CA173" s="298" t="s">
        <v>142</v>
      </c>
      <c r="CB173" s="297">
        <v>122</v>
      </c>
      <c r="CC173" s="284">
        <f t="shared" si="10"/>
        <v>0</v>
      </c>
      <c r="CD173" s="295">
        <f t="shared" si="11"/>
        <v>95</v>
      </c>
      <c r="CE173" s="284">
        <f t="shared" si="12"/>
        <v>0</v>
      </c>
      <c r="CF173" s="295">
        <f t="shared" si="13"/>
        <v>1</v>
      </c>
      <c r="CG173" s="274" t="s">
        <v>876</v>
      </c>
      <c r="CH173" s="274" t="s">
        <v>268</v>
      </c>
      <c r="CI173" s="274" t="s">
        <v>268</v>
      </c>
      <c r="CJ173" s="298" t="s">
        <v>282</v>
      </c>
      <c r="CK173" s="297">
        <v>4</v>
      </c>
      <c r="CL173" s="274" t="s">
        <v>268</v>
      </c>
      <c r="CM173" s="274" t="s">
        <v>268</v>
      </c>
      <c r="CN173" s="274" t="s">
        <v>268</v>
      </c>
      <c r="CO173" s="274" t="s">
        <v>268</v>
      </c>
      <c r="CP173" s="274" t="s">
        <v>268</v>
      </c>
      <c r="CQ173" s="274" t="s">
        <v>268</v>
      </c>
      <c r="CR173" s="274" t="s">
        <v>877</v>
      </c>
      <c r="CS173" s="274">
        <v>134.37</v>
      </c>
      <c r="CT173" s="274" t="s">
        <v>268</v>
      </c>
      <c r="CU173" s="274">
        <v>134.37</v>
      </c>
      <c r="CV173" s="274">
        <v>365</v>
      </c>
      <c r="CW173" s="274" t="s">
        <v>878</v>
      </c>
      <c r="CX173" s="274" t="s">
        <v>835</v>
      </c>
      <c r="CY173" s="274" t="s">
        <v>836</v>
      </c>
      <c r="CZ173" s="274" t="s">
        <v>837</v>
      </c>
      <c r="DA173" s="274" t="s">
        <v>268</v>
      </c>
      <c r="DB173" s="274" t="s">
        <v>268</v>
      </c>
      <c r="DC173" s="274" t="s">
        <v>268</v>
      </c>
      <c r="DD173" s="274" t="s">
        <v>268</v>
      </c>
      <c r="DE173" s="274" t="s">
        <v>268</v>
      </c>
      <c r="DF173" s="274" t="s">
        <v>268</v>
      </c>
      <c r="DG173" s="299">
        <f>IFERROR(IF(CA173="D",IF(CK173="A dispo.",CD173*VLOOKUP('DATI INPUT'!$F$27,TARIFFE_UD,2,FALSE),CD173*VLOOKUP(CK173,TARIFFE_UD,2,FALSE)),CD173*VLOOKUP(CB173-100,TARIFFE_UND,2,FALSE)),0)</f>
        <v>80.808272172103443</v>
      </c>
      <c r="DH173" s="299">
        <f>IFERROR(IF(CA173="D",IF(CK173="A dispo.",CF173*VLOOKUP('DATI INPUT'!$F$27,TARIFFE_UD,3,FALSE),CF173*VLOOKUP(CK173,TARIFFE_UD,3,FALSE)),CF173*VLOOKUP(CB173-100,TARIFFE_UND,3,FALSE)),0)</f>
        <v>73.78284271486686</v>
      </c>
    </row>
    <row r="174" spans="1:112" x14ac:dyDescent="0.25">
      <c r="A174" s="274" t="s">
        <v>2887</v>
      </c>
      <c r="B174" s="274" t="s">
        <v>2879</v>
      </c>
      <c r="C174" s="274" t="s">
        <v>2888</v>
      </c>
      <c r="D174" s="274" t="s">
        <v>2881</v>
      </c>
      <c r="E174" s="274" t="s">
        <v>268</v>
      </c>
      <c r="F174" s="274" t="s">
        <v>156</v>
      </c>
      <c r="G174" s="274" t="s">
        <v>2882</v>
      </c>
      <c r="H174" s="274" t="s">
        <v>914</v>
      </c>
      <c r="I174" s="274" t="s">
        <v>2883</v>
      </c>
      <c r="J174" s="274" t="s">
        <v>274</v>
      </c>
      <c r="K174" s="274" t="s">
        <v>2884</v>
      </c>
      <c r="L174" s="274" t="s">
        <v>984</v>
      </c>
      <c r="M174" s="274" t="s">
        <v>2885</v>
      </c>
      <c r="N174" s="274" t="s">
        <v>984</v>
      </c>
      <c r="O174" s="274" t="s">
        <v>873</v>
      </c>
      <c r="P174" s="274" t="s">
        <v>1046</v>
      </c>
      <c r="Q174" s="274" t="s">
        <v>270</v>
      </c>
      <c r="R174" s="274" t="s">
        <v>154</v>
      </c>
      <c r="S174" s="274" t="s">
        <v>268</v>
      </c>
      <c r="T174" s="274" t="s">
        <v>268</v>
      </c>
      <c r="U174" s="274" t="s">
        <v>268</v>
      </c>
      <c r="V174" s="274" t="s">
        <v>268</v>
      </c>
      <c r="W174" s="274" t="s">
        <v>2885</v>
      </c>
      <c r="X174" s="274" t="s">
        <v>1046</v>
      </c>
      <c r="Y174" s="274" t="s">
        <v>270</v>
      </c>
      <c r="Z174" s="274" t="s">
        <v>154</v>
      </c>
      <c r="AA174" s="274" t="s">
        <v>268</v>
      </c>
      <c r="AB174" s="274" t="s">
        <v>268</v>
      </c>
      <c r="AC174" s="274" t="s">
        <v>268</v>
      </c>
      <c r="AD174" s="274" t="s">
        <v>268</v>
      </c>
      <c r="AE174" s="274" t="s">
        <v>287</v>
      </c>
      <c r="AF174" s="274" t="s">
        <v>1811</v>
      </c>
      <c r="AG174" s="274" t="s">
        <v>875</v>
      </c>
      <c r="AH174" s="274" t="s">
        <v>1831</v>
      </c>
      <c r="AI174" s="274" t="s">
        <v>2886</v>
      </c>
      <c r="AJ174" s="274" t="s">
        <v>268</v>
      </c>
      <c r="AK174" s="274" t="s">
        <v>377</v>
      </c>
      <c r="AL174" s="274" t="s">
        <v>268</v>
      </c>
      <c r="AM174" s="274" t="s">
        <v>355</v>
      </c>
      <c r="AN174" s="274" t="s">
        <v>268</v>
      </c>
      <c r="AO174" s="274" t="s">
        <v>268</v>
      </c>
      <c r="AP174" s="274" t="s">
        <v>268</v>
      </c>
      <c r="AQ174" s="274" t="s">
        <v>268</v>
      </c>
      <c r="AR174" s="274" t="s">
        <v>268</v>
      </c>
      <c r="AS174" s="274" t="s">
        <v>268</v>
      </c>
      <c r="AT174" s="274" t="s">
        <v>268</v>
      </c>
      <c r="AU174" s="274" t="s">
        <v>268</v>
      </c>
      <c r="AV174" s="274" t="s">
        <v>268</v>
      </c>
      <c r="AW174" s="274" t="s">
        <v>268</v>
      </c>
      <c r="AX174" s="274" t="s">
        <v>268</v>
      </c>
      <c r="AY174" s="274" t="s">
        <v>268</v>
      </c>
      <c r="AZ174" s="274" t="s">
        <v>268</v>
      </c>
      <c r="BA174" s="274" t="s">
        <v>268</v>
      </c>
      <c r="BB174" s="274" t="s">
        <v>268</v>
      </c>
      <c r="BC174" s="274" t="s">
        <v>268</v>
      </c>
      <c r="BD174" s="274" t="s">
        <v>268</v>
      </c>
      <c r="BE174" s="274" t="s">
        <v>268</v>
      </c>
      <c r="BF174" s="274" t="s">
        <v>268</v>
      </c>
      <c r="BG174" s="274" t="s">
        <v>268</v>
      </c>
      <c r="BH174" s="274" t="s">
        <v>268</v>
      </c>
      <c r="BI174" s="274" t="s">
        <v>268</v>
      </c>
      <c r="BJ174" s="274" t="s">
        <v>268</v>
      </c>
      <c r="BK174" s="274" t="s">
        <v>268</v>
      </c>
      <c r="BL174" s="274" t="s">
        <v>268</v>
      </c>
      <c r="BM174" s="274" t="s">
        <v>268</v>
      </c>
      <c r="BN174" s="274" t="s">
        <v>268</v>
      </c>
      <c r="BO174" s="274" t="s">
        <v>268</v>
      </c>
      <c r="BP174" s="274" t="s">
        <v>268</v>
      </c>
      <c r="BQ174" s="274" t="s">
        <v>268</v>
      </c>
      <c r="BR174" s="274" t="s">
        <v>268</v>
      </c>
      <c r="BS174" s="274" t="s">
        <v>268</v>
      </c>
      <c r="BT174" s="274" t="s">
        <v>268</v>
      </c>
      <c r="BU174" s="274" t="s">
        <v>268</v>
      </c>
      <c r="BV174" s="274" t="s">
        <v>268</v>
      </c>
      <c r="BW174" s="274" t="s">
        <v>268</v>
      </c>
      <c r="BX174" s="274" t="s">
        <v>268</v>
      </c>
      <c r="BY174" s="295">
        <v>95</v>
      </c>
      <c r="BZ174" s="295">
        <v>95</v>
      </c>
      <c r="CA174" s="298" t="s">
        <v>142</v>
      </c>
      <c r="CB174" s="297">
        <v>122</v>
      </c>
      <c r="CC174" s="284">
        <f t="shared" si="10"/>
        <v>0</v>
      </c>
      <c r="CD174" s="295">
        <f t="shared" si="11"/>
        <v>95</v>
      </c>
      <c r="CE174" s="284">
        <f t="shared" si="12"/>
        <v>0</v>
      </c>
      <c r="CF174" s="295">
        <f t="shared" si="13"/>
        <v>1</v>
      </c>
      <c r="CG174" s="274" t="s">
        <v>876</v>
      </c>
      <c r="CH174" s="274" t="s">
        <v>268</v>
      </c>
      <c r="CI174" s="274" t="s">
        <v>268</v>
      </c>
      <c r="CJ174" s="298" t="s">
        <v>271</v>
      </c>
      <c r="CK174" s="297">
        <v>1</v>
      </c>
      <c r="CL174" s="274" t="s">
        <v>268</v>
      </c>
      <c r="CM174" s="274" t="s">
        <v>268</v>
      </c>
      <c r="CN174" s="274" t="s">
        <v>268</v>
      </c>
      <c r="CO174" s="274" t="s">
        <v>268</v>
      </c>
      <c r="CP174" s="274" t="s">
        <v>268</v>
      </c>
      <c r="CQ174" s="274" t="s">
        <v>268</v>
      </c>
      <c r="CR174" s="274" t="s">
        <v>877</v>
      </c>
      <c r="CS174" s="274">
        <v>53.38</v>
      </c>
      <c r="CT174" s="274" t="s">
        <v>268</v>
      </c>
      <c r="CU174" s="274">
        <v>53.38</v>
      </c>
      <c r="CV174" s="274">
        <v>365</v>
      </c>
      <c r="CW174" s="274" t="s">
        <v>878</v>
      </c>
      <c r="CX174" s="274" t="s">
        <v>835</v>
      </c>
      <c r="CY174" s="274" t="s">
        <v>836</v>
      </c>
      <c r="CZ174" s="274" t="s">
        <v>837</v>
      </c>
      <c r="DA174" s="274" t="s">
        <v>268</v>
      </c>
      <c r="DB174" s="274" t="s">
        <v>268</v>
      </c>
      <c r="DC174" s="274" t="s">
        <v>268</v>
      </c>
      <c r="DD174" s="274" t="s">
        <v>268</v>
      </c>
      <c r="DE174" s="274" t="s">
        <v>268</v>
      </c>
      <c r="DF174" s="274" t="s">
        <v>268</v>
      </c>
      <c r="DG174" s="299">
        <f>IFERROR(IF(CA174="D",IF(CK174="A dispo.",CD174*VLOOKUP('DATI INPUT'!$F$27,TARIFFE_UD,2,FALSE),CD174*VLOOKUP(CK174,TARIFFE_UD,2,FALSE)),CD174*VLOOKUP(CB174-100,TARIFFE_UND,2,FALSE)),0)</f>
        <v>58.516335021178357</v>
      </c>
      <c r="DH174" s="299">
        <f>IFERROR(IF(CA174="D",IF(CK174="A dispo.",CF174*VLOOKUP('DATI INPUT'!$F$27,TARIFFE_UD,3,FALSE),CF174*VLOOKUP(CK174,TARIFFE_UD,3,FALSE)),CF174*VLOOKUP(CB174-100,TARIFFE_UND,3,FALSE)),0)</f>
        <v>15.164853048114928</v>
      </c>
    </row>
    <row r="175" spans="1:112" x14ac:dyDescent="0.25">
      <c r="A175" s="274" t="s">
        <v>2889</v>
      </c>
      <c r="B175" s="274" t="s">
        <v>2879</v>
      </c>
      <c r="C175" s="274" t="s">
        <v>2890</v>
      </c>
      <c r="D175" s="274" t="s">
        <v>2881</v>
      </c>
      <c r="E175" s="274" t="s">
        <v>268</v>
      </c>
      <c r="F175" s="274" t="s">
        <v>156</v>
      </c>
      <c r="G175" s="274" t="s">
        <v>2882</v>
      </c>
      <c r="H175" s="274" t="s">
        <v>914</v>
      </c>
      <c r="I175" s="274" t="s">
        <v>2883</v>
      </c>
      <c r="J175" s="274" t="s">
        <v>274</v>
      </c>
      <c r="K175" s="274" t="s">
        <v>2884</v>
      </c>
      <c r="L175" s="274" t="s">
        <v>984</v>
      </c>
      <c r="M175" s="274" t="s">
        <v>2885</v>
      </c>
      <c r="N175" s="274" t="s">
        <v>984</v>
      </c>
      <c r="O175" s="274" t="s">
        <v>873</v>
      </c>
      <c r="P175" s="274" t="s">
        <v>1046</v>
      </c>
      <c r="Q175" s="274" t="s">
        <v>270</v>
      </c>
      <c r="R175" s="274" t="s">
        <v>154</v>
      </c>
      <c r="S175" s="274" t="s">
        <v>268</v>
      </c>
      <c r="T175" s="274" t="s">
        <v>268</v>
      </c>
      <c r="U175" s="274" t="s">
        <v>268</v>
      </c>
      <c r="V175" s="274" t="s">
        <v>268</v>
      </c>
      <c r="W175" s="274" t="s">
        <v>2885</v>
      </c>
      <c r="X175" s="274" t="s">
        <v>1046</v>
      </c>
      <c r="Y175" s="274" t="s">
        <v>270</v>
      </c>
      <c r="Z175" s="274" t="s">
        <v>154</v>
      </c>
      <c r="AA175" s="274" t="s">
        <v>268</v>
      </c>
      <c r="AB175" s="274" t="s">
        <v>268</v>
      </c>
      <c r="AC175" s="274" t="s">
        <v>268</v>
      </c>
      <c r="AD175" s="274" t="s">
        <v>268</v>
      </c>
      <c r="AE175" s="274" t="s">
        <v>287</v>
      </c>
      <c r="AF175" s="274" t="s">
        <v>1811</v>
      </c>
      <c r="AG175" s="274" t="s">
        <v>875</v>
      </c>
      <c r="AH175" s="274" t="s">
        <v>1831</v>
      </c>
      <c r="AI175" s="274" t="s">
        <v>2886</v>
      </c>
      <c r="AJ175" s="274" t="s">
        <v>268</v>
      </c>
      <c r="AK175" s="274" t="s">
        <v>366</v>
      </c>
      <c r="AL175" s="274" t="s">
        <v>268</v>
      </c>
      <c r="AM175" s="274" t="s">
        <v>353</v>
      </c>
      <c r="AN175" s="274" t="s">
        <v>268</v>
      </c>
      <c r="AO175" s="274" t="s">
        <v>268</v>
      </c>
      <c r="AP175" s="274" t="s">
        <v>268</v>
      </c>
      <c r="AQ175" s="274" t="s">
        <v>268</v>
      </c>
      <c r="AR175" s="274" t="s">
        <v>268</v>
      </c>
      <c r="AS175" s="274" t="s">
        <v>268</v>
      </c>
      <c r="AT175" s="274" t="s">
        <v>268</v>
      </c>
      <c r="AU175" s="274" t="s">
        <v>268</v>
      </c>
      <c r="AV175" s="274" t="s">
        <v>268</v>
      </c>
      <c r="AW175" s="274" t="s">
        <v>268</v>
      </c>
      <c r="AX175" s="274" t="s">
        <v>268</v>
      </c>
      <c r="AY175" s="274" t="s">
        <v>268</v>
      </c>
      <c r="AZ175" s="274" t="s">
        <v>268</v>
      </c>
      <c r="BA175" s="274" t="s">
        <v>268</v>
      </c>
      <c r="BB175" s="274" t="s">
        <v>268</v>
      </c>
      <c r="BC175" s="274" t="s">
        <v>268</v>
      </c>
      <c r="BD175" s="274" t="s">
        <v>268</v>
      </c>
      <c r="BE175" s="274" t="s">
        <v>268</v>
      </c>
      <c r="BF175" s="274" t="s">
        <v>268</v>
      </c>
      <c r="BG175" s="274" t="s">
        <v>268</v>
      </c>
      <c r="BH175" s="274" t="s">
        <v>268</v>
      </c>
      <c r="BI175" s="274" t="s">
        <v>268</v>
      </c>
      <c r="BJ175" s="274" t="s">
        <v>268</v>
      </c>
      <c r="BK175" s="274" t="s">
        <v>268</v>
      </c>
      <c r="BL175" s="274" t="s">
        <v>268</v>
      </c>
      <c r="BM175" s="274" t="s">
        <v>268</v>
      </c>
      <c r="BN175" s="274" t="s">
        <v>268</v>
      </c>
      <c r="BO175" s="274" t="s">
        <v>268</v>
      </c>
      <c r="BP175" s="274" t="s">
        <v>268</v>
      </c>
      <c r="BQ175" s="274" t="s">
        <v>268</v>
      </c>
      <c r="BR175" s="274" t="s">
        <v>268</v>
      </c>
      <c r="BS175" s="274" t="s">
        <v>268</v>
      </c>
      <c r="BT175" s="274" t="s">
        <v>268</v>
      </c>
      <c r="BU175" s="274" t="s">
        <v>268</v>
      </c>
      <c r="BV175" s="274" t="s">
        <v>268</v>
      </c>
      <c r="BW175" s="274" t="s">
        <v>268</v>
      </c>
      <c r="BX175" s="274" t="s">
        <v>268</v>
      </c>
      <c r="BY175" s="295">
        <v>60</v>
      </c>
      <c r="BZ175" s="295">
        <v>60</v>
      </c>
      <c r="CA175" s="298" t="s">
        <v>142</v>
      </c>
      <c r="CB175" s="297">
        <v>123</v>
      </c>
      <c r="CC175" s="284">
        <f t="shared" si="10"/>
        <v>0</v>
      </c>
      <c r="CD175" s="295">
        <f t="shared" si="11"/>
        <v>60</v>
      </c>
      <c r="CE175" s="284">
        <f t="shared" si="12"/>
        <v>1</v>
      </c>
      <c r="CF175" s="295">
        <f t="shared" si="13"/>
        <v>0</v>
      </c>
      <c r="CG175" s="274" t="s">
        <v>1817</v>
      </c>
      <c r="CH175" s="274" t="s">
        <v>268</v>
      </c>
      <c r="CI175" s="274" t="s">
        <v>268</v>
      </c>
      <c r="CJ175" s="298" t="s">
        <v>282</v>
      </c>
      <c r="CK175" s="297">
        <v>4</v>
      </c>
      <c r="CL175" s="274" t="s">
        <v>268</v>
      </c>
      <c r="CM175" s="274" t="s">
        <v>268</v>
      </c>
      <c r="CN175" s="274" t="s">
        <v>268</v>
      </c>
      <c r="CO175" s="274" t="s">
        <v>268</v>
      </c>
      <c r="CP175" s="274" t="s">
        <v>268</v>
      </c>
      <c r="CQ175" s="274" t="s">
        <v>268</v>
      </c>
      <c r="CR175" s="274" t="s">
        <v>877</v>
      </c>
      <c r="CS175" s="274">
        <v>31.8</v>
      </c>
      <c r="CT175" s="274" t="s">
        <v>268</v>
      </c>
      <c r="CU175" s="274">
        <v>31.8</v>
      </c>
      <c r="CV175" s="274">
        <v>365</v>
      </c>
      <c r="CW175" s="274" t="s">
        <v>878</v>
      </c>
      <c r="CX175" s="274" t="s">
        <v>835</v>
      </c>
      <c r="CY175" s="274" t="s">
        <v>836</v>
      </c>
      <c r="CZ175" s="274" t="s">
        <v>837</v>
      </c>
      <c r="DA175" s="274" t="s">
        <v>268</v>
      </c>
      <c r="DB175" s="274" t="s">
        <v>268</v>
      </c>
      <c r="DC175" s="274" t="s">
        <v>268</v>
      </c>
      <c r="DD175" s="274" t="s">
        <v>268</v>
      </c>
      <c r="DE175" s="274" t="s">
        <v>268</v>
      </c>
      <c r="DF175" s="274" t="s">
        <v>268</v>
      </c>
      <c r="DG175" s="299">
        <f>IFERROR(IF(CA175="D",IF(CK175="A dispo.",CD175*VLOOKUP('DATI INPUT'!$F$27,TARIFFE_UD,2,FALSE),CD175*VLOOKUP(CK175,TARIFFE_UD,2,FALSE)),CD175*VLOOKUP(CB175-100,TARIFFE_UND,2,FALSE)),0)</f>
        <v>51.036803477117964</v>
      </c>
      <c r="DH175" s="299">
        <f>IFERROR(IF(CA175="D",IF(CK175="A dispo.",CF175*VLOOKUP('DATI INPUT'!$F$27,TARIFFE_UD,3,FALSE),CF175*VLOOKUP(CK175,TARIFFE_UD,3,FALSE)),CF175*VLOOKUP(CB175-100,TARIFFE_UND,3,FALSE)),0)</f>
        <v>0</v>
      </c>
    </row>
    <row r="176" spans="1:112" x14ac:dyDescent="0.25">
      <c r="A176" s="274" t="s">
        <v>2891</v>
      </c>
      <c r="B176" s="274" t="s">
        <v>2879</v>
      </c>
      <c r="C176" s="274" t="s">
        <v>2892</v>
      </c>
      <c r="D176" s="274" t="s">
        <v>2881</v>
      </c>
      <c r="E176" s="274" t="s">
        <v>268</v>
      </c>
      <c r="F176" s="274" t="s">
        <v>156</v>
      </c>
      <c r="G176" s="274" t="s">
        <v>2882</v>
      </c>
      <c r="H176" s="274" t="s">
        <v>914</v>
      </c>
      <c r="I176" s="274" t="s">
        <v>2883</v>
      </c>
      <c r="J176" s="274" t="s">
        <v>274</v>
      </c>
      <c r="K176" s="274" t="s">
        <v>2884</v>
      </c>
      <c r="L176" s="274" t="s">
        <v>984</v>
      </c>
      <c r="M176" s="274" t="s">
        <v>2885</v>
      </c>
      <c r="N176" s="274" t="s">
        <v>984</v>
      </c>
      <c r="O176" s="274" t="s">
        <v>873</v>
      </c>
      <c r="P176" s="274" t="s">
        <v>1046</v>
      </c>
      <c r="Q176" s="274" t="s">
        <v>270</v>
      </c>
      <c r="R176" s="274" t="s">
        <v>154</v>
      </c>
      <c r="S176" s="274" t="s">
        <v>268</v>
      </c>
      <c r="T176" s="274" t="s">
        <v>268</v>
      </c>
      <c r="U176" s="274" t="s">
        <v>268</v>
      </c>
      <c r="V176" s="274" t="s">
        <v>268</v>
      </c>
      <c r="W176" s="274" t="s">
        <v>2893</v>
      </c>
      <c r="X176" s="274" t="s">
        <v>151</v>
      </c>
      <c r="Y176" s="274" t="s">
        <v>268</v>
      </c>
      <c r="Z176" s="274" t="s">
        <v>268</v>
      </c>
      <c r="AA176" s="274" t="s">
        <v>268</v>
      </c>
      <c r="AB176" s="274" t="s">
        <v>268</v>
      </c>
      <c r="AC176" s="274" t="s">
        <v>268</v>
      </c>
      <c r="AD176" s="274" t="s">
        <v>268</v>
      </c>
      <c r="AE176" s="274" t="s">
        <v>287</v>
      </c>
      <c r="AF176" s="274" t="s">
        <v>1811</v>
      </c>
      <c r="AG176" s="274" t="s">
        <v>875</v>
      </c>
      <c r="AH176" s="274" t="s">
        <v>1812</v>
      </c>
      <c r="AI176" s="274" t="s">
        <v>2894</v>
      </c>
      <c r="AJ176" s="274" t="s">
        <v>268</v>
      </c>
      <c r="AK176" s="274" t="s">
        <v>268</v>
      </c>
      <c r="AL176" s="274" t="s">
        <v>268</v>
      </c>
      <c r="AM176" s="274" t="s">
        <v>353</v>
      </c>
      <c r="AN176" s="274" t="s">
        <v>268</v>
      </c>
      <c r="AO176" s="274" t="s">
        <v>268</v>
      </c>
      <c r="AP176" s="274" t="s">
        <v>268</v>
      </c>
      <c r="AQ176" s="274" t="s">
        <v>268</v>
      </c>
      <c r="AR176" s="274" t="s">
        <v>268</v>
      </c>
      <c r="AS176" s="274" t="s">
        <v>268</v>
      </c>
      <c r="AT176" s="274" t="s">
        <v>268</v>
      </c>
      <c r="AU176" s="274" t="s">
        <v>268</v>
      </c>
      <c r="AV176" s="274" t="s">
        <v>268</v>
      </c>
      <c r="AW176" s="274" t="s">
        <v>268</v>
      </c>
      <c r="AX176" s="274" t="s">
        <v>268</v>
      </c>
      <c r="AY176" s="274" t="s">
        <v>268</v>
      </c>
      <c r="AZ176" s="274" t="s">
        <v>268</v>
      </c>
      <c r="BA176" s="274" t="s">
        <v>268</v>
      </c>
      <c r="BB176" s="274" t="s">
        <v>268</v>
      </c>
      <c r="BC176" s="274" t="s">
        <v>268</v>
      </c>
      <c r="BD176" s="274" t="s">
        <v>268</v>
      </c>
      <c r="BE176" s="274" t="s">
        <v>268</v>
      </c>
      <c r="BF176" s="274" t="s">
        <v>268</v>
      </c>
      <c r="BG176" s="274" t="s">
        <v>268</v>
      </c>
      <c r="BH176" s="274" t="s">
        <v>268</v>
      </c>
      <c r="BI176" s="274" t="s">
        <v>268</v>
      </c>
      <c r="BJ176" s="274" t="s">
        <v>268</v>
      </c>
      <c r="BK176" s="274" t="s">
        <v>268</v>
      </c>
      <c r="BL176" s="274" t="s">
        <v>268</v>
      </c>
      <c r="BM176" s="274" t="s">
        <v>268</v>
      </c>
      <c r="BN176" s="274" t="s">
        <v>268</v>
      </c>
      <c r="BO176" s="274" t="s">
        <v>268</v>
      </c>
      <c r="BP176" s="274" t="s">
        <v>268</v>
      </c>
      <c r="BQ176" s="274" t="s">
        <v>268</v>
      </c>
      <c r="BR176" s="274" t="s">
        <v>268</v>
      </c>
      <c r="BS176" s="274" t="s">
        <v>268</v>
      </c>
      <c r="BT176" s="274" t="s">
        <v>268</v>
      </c>
      <c r="BU176" s="274" t="s">
        <v>268</v>
      </c>
      <c r="BV176" s="274" t="s">
        <v>268</v>
      </c>
      <c r="BW176" s="274" t="s">
        <v>268</v>
      </c>
      <c r="BX176" s="274" t="s">
        <v>268</v>
      </c>
      <c r="BY176" s="295">
        <v>16.61</v>
      </c>
      <c r="BZ176" s="295">
        <v>16.61</v>
      </c>
      <c r="CA176" s="298" t="s">
        <v>142</v>
      </c>
      <c r="CB176" s="297">
        <v>123</v>
      </c>
      <c r="CC176" s="284">
        <f t="shared" si="10"/>
        <v>0</v>
      </c>
      <c r="CD176" s="295">
        <f t="shared" si="11"/>
        <v>16.61</v>
      </c>
      <c r="CE176" s="284">
        <f t="shared" si="12"/>
        <v>1</v>
      </c>
      <c r="CF176" s="295">
        <f t="shared" si="13"/>
        <v>0</v>
      </c>
      <c r="CG176" s="274" t="s">
        <v>1817</v>
      </c>
      <c r="CH176" s="274" t="s">
        <v>268</v>
      </c>
      <c r="CI176" s="274" t="s">
        <v>268</v>
      </c>
      <c r="CJ176" s="298" t="s">
        <v>282</v>
      </c>
      <c r="CK176" s="297">
        <v>4</v>
      </c>
      <c r="CL176" s="274" t="s">
        <v>268</v>
      </c>
      <c r="CM176" s="274" t="s">
        <v>268</v>
      </c>
      <c r="CN176" s="274" t="s">
        <v>268</v>
      </c>
      <c r="CO176" s="274" t="s">
        <v>268</v>
      </c>
      <c r="CP176" s="274" t="s">
        <v>268</v>
      </c>
      <c r="CQ176" s="274" t="s">
        <v>2895</v>
      </c>
      <c r="CR176" s="274" t="s">
        <v>877</v>
      </c>
      <c r="CS176" s="274">
        <v>8.8000000000000007</v>
      </c>
      <c r="CT176" s="274" t="s">
        <v>268</v>
      </c>
      <c r="CU176" s="274">
        <v>8.8000000000000007</v>
      </c>
      <c r="CV176" s="274">
        <v>365</v>
      </c>
      <c r="CW176" s="274" t="s">
        <v>878</v>
      </c>
      <c r="CX176" s="274" t="s">
        <v>835</v>
      </c>
      <c r="CY176" s="274" t="s">
        <v>836</v>
      </c>
      <c r="CZ176" s="274" t="s">
        <v>837</v>
      </c>
      <c r="DA176" s="274" t="s">
        <v>268</v>
      </c>
      <c r="DB176" s="274" t="s">
        <v>268</v>
      </c>
      <c r="DC176" s="274" t="s">
        <v>268</v>
      </c>
      <c r="DD176" s="274" t="s">
        <v>268</v>
      </c>
      <c r="DE176" s="274" t="s">
        <v>268</v>
      </c>
      <c r="DF176" s="274" t="s">
        <v>268</v>
      </c>
      <c r="DG176" s="299">
        <f>IFERROR(IF(CA176="D",IF(CK176="A dispo.",CD176*VLOOKUP('DATI INPUT'!$F$27,TARIFFE_UD,2,FALSE),CD176*VLOOKUP(CK176,TARIFFE_UD,2,FALSE)),CD176*VLOOKUP(CB176-100,TARIFFE_UND,2,FALSE)),0)</f>
        <v>14.128688429248824</v>
      </c>
      <c r="DH176" s="299">
        <f>IFERROR(IF(CA176="D",IF(CK176="A dispo.",CF176*VLOOKUP('DATI INPUT'!$F$27,TARIFFE_UD,3,FALSE),CF176*VLOOKUP(CK176,TARIFFE_UD,3,FALSE)),CF176*VLOOKUP(CB176-100,TARIFFE_UND,3,FALSE)),0)</f>
        <v>0</v>
      </c>
    </row>
    <row r="177" spans="1:112" hidden="1" x14ac:dyDescent="0.25">
      <c r="A177" s="274" t="s">
        <v>2896</v>
      </c>
      <c r="B177" s="274" t="s">
        <v>2897</v>
      </c>
      <c r="C177" s="274" t="s">
        <v>2898</v>
      </c>
      <c r="D177" s="274" t="s">
        <v>2899</v>
      </c>
      <c r="E177" s="274" t="s">
        <v>268</v>
      </c>
      <c r="F177" s="274" t="s">
        <v>156</v>
      </c>
      <c r="G177" s="274" t="s">
        <v>2900</v>
      </c>
      <c r="H177" s="274" t="s">
        <v>914</v>
      </c>
      <c r="I177" s="274" t="s">
        <v>2901</v>
      </c>
      <c r="J177" s="274" t="s">
        <v>156</v>
      </c>
      <c r="K177" s="274" t="s">
        <v>2902</v>
      </c>
      <c r="L177" s="274" t="s">
        <v>960</v>
      </c>
      <c r="M177" s="274" t="s">
        <v>2903</v>
      </c>
      <c r="N177" s="274" t="s">
        <v>303</v>
      </c>
      <c r="O177" s="274" t="s">
        <v>919</v>
      </c>
      <c r="P177" s="274" t="s">
        <v>2904</v>
      </c>
      <c r="Q177" s="274" t="s">
        <v>271</v>
      </c>
      <c r="R177" s="274" t="s">
        <v>268</v>
      </c>
      <c r="S177" s="274" t="s">
        <v>268</v>
      </c>
      <c r="T177" s="274" t="s">
        <v>268</v>
      </c>
      <c r="U177" s="274" t="s">
        <v>268</v>
      </c>
      <c r="V177" s="274" t="s">
        <v>268</v>
      </c>
      <c r="W177" s="274" t="s">
        <v>2905</v>
      </c>
      <c r="X177" s="274" t="s">
        <v>1310</v>
      </c>
      <c r="Y177" s="274" t="s">
        <v>497</v>
      </c>
      <c r="Z177" s="274" t="s">
        <v>268</v>
      </c>
      <c r="AA177" s="274" t="s">
        <v>268</v>
      </c>
      <c r="AB177" s="274" t="s">
        <v>268</v>
      </c>
      <c r="AC177" s="274" t="s">
        <v>268</v>
      </c>
      <c r="AD177" s="274" t="s">
        <v>268</v>
      </c>
      <c r="AE177" s="274" t="s">
        <v>287</v>
      </c>
      <c r="AF177" s="274" t="s">
        <v>1811</v>
      </c>
      <c r="AG177" s="274" t="s">
        <v>875</v>
      </c>
      <c r="AH177" s="274" t="s">
        <v>394</v>
      </c>
      <c r="AI177" s="274" t="s">
        <v>958</v>
      </c>
      <c r="AJ177" s="274" t="s">
        <v>268</v>
      </c>
      <c r="AK177" s="274" t="s">
        <v>381</v>
      </c>
      <c r="AL177" s="274" t="s">
        <v>268</v>
      </c>
      <c r="AM177" s="274" t="s">
        <v>431</v>
      </c>
      <c r="AN177" s="274" t="s">
        <v>268</v>
      </c>
      <c r="AO177" s="274" t="s">
        <v>268</v>
      </c>
      <c r="AP177" s="274" t="s">
        <v>268</v>
      </c>
      <c r="AQ177" s="274" t="s">
        <v>268</v>
      </c>
      <c r="AR177" s="274" t="s">
        <v>268</v>
      </c>
      <c r="AS177" s="274" t="s">
        <v>268</v>
      </c>
      <c r="AT177" s="274" t="s">
        <v>268</v>
      </c>
      <c r="AU177" s="274" t="s">
        <v>268</v>
      </c>
      <c r="AV177" s="274" t="s">
        <v>268</v>
      </c>
      <c r="AW177" s="274" t="s">
        <v>268</v>
      </c>
      <c r="AX177" s="274" t="s">
        <v>268</v>
      </c>
      <c r="AY177" s="274" t="s">
        <v>268</v>
      </c>
      <c r="AZ177" s="274" t="s">
        <v>268</v>
      </c>
      <c r="BA177" s="274" t="s">
        <v>268</v>
      </c>
      <c r="BB177" s="274" t="s">
        <v>268</v>
      </c>
      <c r="BC177" s="274" t="s">
        <v>268</v>
      </c>
      <c r="BD177" s="274" t="s">
        <v>268</v>
      </c>
      <c r="BE177" s="274" t="s">
        <v>268</v>
      </c>
      <c r="BF177" s="274" t="s">
        <v>268</v>
      </c>
      <c r="BG177" s="274" t="s">
        <v>268</v>
      </c>
      <c r="BH177" s="274" t="s">
        <v>268</v>
      </c>
      <c r="BI177" s="274" t="s">
        <v>268</v>
      </c>
      <c r="BJ177" s="274" t="s">
        <v>268</v>
      </c>
      <c r="BK177" s="274" t="s">
        <v>268</v>
      </c>
      <c r="BL177" s="274" t="s">
        <v>268</v>
      </c>
      <c r="BM177" s="274" t="s">
        <v>268</v>
      </c>
      <c r="BN177" s="274" t="s">
        <v>268</v>
      </c>
      <c r="BO177" s="274" t="s">
        <v>268</v>
      </c>
      <c r="BP177" s="274" t="s">
        <v>268</v>
      </c>
      <c r="BQ177" s="274" t="s">
        <v>268</v>
      </c>
      <c r="BR177" s="274" t="s">
        <v>268</v>
      </c>
      <c r="BS177" s="274" t="s">
        <v>268</v>
      </c>
      <c r="BT177" s="274" t="s">
        <v>268</v>
      </c>
      <c r="BU177" s="274" t="s">
        <v>268</v>
      </c>
      <c r="BV177" s="274" t="s">
        <v>268</v>
      </c>
      <c r="BW177" s="274" t="s">
        <v>268</v>
      </c>
      <c r="BX177" s="274" t="s">
        <v>268</v>
      </c>
      <c r="BY177" s="295">
        <v>228</v>
      </c>
      <c r="BZ177" s="295">
        <v>228</v>
      </c>
      <c r="CA177" s="298" t="s">
        <v>142</v>
      </c>
      <c r="CB177" s="297">
        <v>122</v>
      </c>
      <c r="CC177" s="284">
        <f t="shared" si="10"/>
        <v>0</v>
      </c>
      <c r="CD177" s="295">
        <f t="shared" si="11"/>
        <v>228</v>
      </c>
      <c r="CE177" s="284">
        <f t="shared" si="12"/>
        <v>0</v>
      </c>
      <c r="CF177" s="295">
        <f t="shared" si="13"/>
        <v>1</v>
      </c>
      <c r="CG177" s="274" t="s">
        <v>876</v>
      </c>
      <c r="CH177" s="274" t="s">
        <v>268</v>
      </c>
      <c r="CI177" s="274" t="s">
        <v>268</v>
      </c>
      <c r="CJ177" s="298" t="s">
        <v>268</v>
      </c>
      <c r="CK177" s="298" t="s">
        <v>736</v>
      </c>
      <c r="CL177" s="274" t="s">
        <v>268</v>
      </c>
      <c r="CM177" s="274" t="s">
        <v>268</v>
      </c>
      <c r="CN177" s="274" t="s">
        <v>268</v>
      </c>
      <c r="CO177" s="274" t="s">
        <v>268</v>
      </c>
      <c r="CP177" s="274" t="s">
        <v>268</v>
      </c>
      <c r="CQ177" s="274" t="s">
        <v>268</v>
      </c>
      <c r="CR177" s="274" t="s">
        <v>877</v>
      </c>
      <c r="CS177" s="274">
        <v>164.28</v>
      </c>
      <c r="CT177" s="274" t="s">
        <v>268</v>
      </c>
      <c r="CU177" s="274">
        <v>164.28</v>
      </c>
      <c r="CV177" s="274">
        <v>365</v>
      </c>
      <c r="CW177" s="274" t="s">
        <v>878</v>
      </c>
      <c r="CX177" s="274" t="s">
        <v>835</v>
      </c>
      <c r="CY177" s="274" t="s">
        <v>836</v>
      </c>
      <c r="CZ177" s="274" t="s">
        <v>837</v>
      </c>
      <c r="DA177" s="274" t="s">
        <v>268</v>
      </c>
      <c r="DB177" s="274" t="s">
        <v>268</v>
      </c>
      <c r="DC177" s="274" t="s">
        <v>268</v>
      </c>
      <c r="DD177" s="274" t="s">
        <v>268</v>
      </c>
      <c r="DE177" s="274" t="s">
        <v>268</v>
      </c>
      <c r="DF177" s="274" t="s">
        <v>268</v>
      </c>
      <c r="DG177" s="299">
        <f>IFERROR(IF(CA177="D",IF(CK177="A dispo.",CD177*VLOOKUP('DATI INPUT'!$F$27,TARIFFE_UD,2,FALSE),CD177*VLOOKUP(CK177,TARIFFE_UD,2,FALSE)),CD177*VLOOKUP(CB177-100,TARIFFE_UND,2,FALSE)),0)</f>
        <v>180.56469092249318</v>
      </c>
      <c r="DH177" s="299">
        <f>IFERROR(IF(CA177="D",IF(CK177="A dispo.",CF177*VLOOKUP('DATI INPUT'!$F$27,TARIFFE_UD,3,FALSE),CF177*VLOOKUP(CK177,TARIFFE_UD,3,FALSE)),CF177*VLOOKUP(CB177-100,TARIFFE_UND,3,FALSE)),0)</f>
        <v>60.367780403072892</v>
      </c>
    </row>
    <row r="178" spans="1:112" hidden="1" x14ac:dyDescent="0.25">
      <c r="A178" s="274" t="s">
        <v>2906</v>
      </c>
      <c r="B178" s="274" t="s">
        <v>569</v>
      </c>
      <c r="C178" s="274" t="s">
        <v>2907</v>
      </c>
      <c r="D178" s="274" t="s">
        <v>2908</v>
      </c>
      <c r="E178" s="274" t="s">
        <v>268</v>
      </c>
      <c r="F178" s="274" t="s">
        <v>156</v>
      </c>
      <c r="G178" s="274" t="s">
        <v>2909</v>
      </c>
      <c r="H178" s="274" t="s">
        <v>914</v>
      </c>
      <c r="I178" s="274" t="s">
        <v>2910</v>
      </c>
      <c r="J178" s="274" t="s">
        <v>274</v>
      </c>
      <c r="K178" s="274" t="s">
        <v>2911</v>
      </c>
      <c r="L178" s="274" t="s">
        <v>2912</v>
      </c>
      <c r="M178" s="274" t="s">
        <v>2913</v>
      </c>
      <c r="N178" s="274" t="s">
        <v>2912</v>
      </c>
      <c r="O178" s="274" t="s">
        <v>1317</v>
      </c>
      <c r="P178" s="274" t="s">
        <v>2914</v>
      </c>
      <c r="Q178" s="274" t="s">
        <v>313</v>
      </c>
      <c r="R178" s="274" t="s">
        <v>268</v>
      </c>
      <c r="S178" s="274" t="s">
        <v>268</v>
      </c>
      <c r="T178" s="274" t="s">
        <v>268</v>
      </c>
      <c r="U178" s="274" t="s">
        <v>268</v>
      </c>
      <c r="V178" s="274" t="s">
        <v>268</v>
      </c>
      <c r="W178" s="274" t="s">
        <v>2915</v>
      </c>
      <c r="X178" s="274" t="s">
        <v>887</v>
      </c>
      <c r="Y178" s="274" t="s">
        <v>333</v>
      </c>
      <c r="Z178" s="274" t="s">
        <v>268</v>
      </c>
      <c r="AA178" s="274" t="s">
        <v>268</v>
      </c>
      <c r="AB178" s="274" t="s">
        <v>268</v>
      </c>
      <c r="AC178" s="274" t="s">
        <v>268</v>
      </c>
      <c r="AD178" s="274" t="s">
        <v>268</v>
      </c>
      <c r="AE178" s="274" t="s">
        <v>287</v>
      </c>
      <c r="AF178" s="274" t="s">
        <v>1811</v>
      </c>
      <c r="AG178" s="274" t="s">
        <v>875</v>
      </c>
      <c r="AH178" s="274" t="s">
        <v>1848</v>
      </c>
      <c r="AI178" s="274" t="s">
        <v>1400</v>
      </c>
      <c r="AJ178" s="274" t="s">
        <v>268</v>
      </c>
      <c r="AK178" s="274" t="s">
        <v>366</v>
      </c>
      <c r="AL178" s="274" t="s">
        <v>268</v>
      </c>
      <c r="AM178" s="274" t="s">
        <v>353</v>
      </c>
      <c r="AN178" s="274" t="s">
        <v>287</v>
      </c>
      <c r="AO178" s="274" t="s">
        <v>1811</v>
      </c>
      <c r="AP178" s="274" t="s">
        <v>875</v>
      </c>
      <c r="AQ178" s="274" t="s">
        <v>1848</v>
      </c>
      <c r="AR178" s="274" t="s">
        <v>1400</v>
      </c>
      <c r="AS178" s="274" t="s">
        <v>268</v>
      </c>
      <c r="AT178" s="274" t="s">
        <v>377</v>
      </c>
      <c r="AU178" s="274" t="s">
        <v>268</v>
      </c>
      <c r="AV178" s="274" t="s">
        <v>405</v>
      </c>
      <c r="AW178" s="274" t="s">
        <v>268</v>
      </c>
      <c r="AX178" s="274" t="s">
        <v>268</v>
      </c>
      <c r="AY178" s="274" t="s">
        <v>268</v>
      </c>
      <c r="AZ178" s="274" t="s">
        <v>268</v>
      </c>
      <c r="BA178" s="274" t="s">
        <v>268</v>
      </c>
      <c r="BB178" s="274" t="s">
        <v>268</v>
      </c>
      <c r="BC178" s="274" t="s">
        <v>268</v>
      </c>
      <c r="BD178" s="274" t="s">
        <v>268</v>
      </c>
      <c r="BE178" s="274" t="s">
        <v>268</v>
      </c>
      <c r="BF178" s="274" t="s">
        <v>268</v>
      </c>
      <c r="BG178" s="274" t="s">
        <v>268</v>
      </c>
      <c r="BH178" s="274" t="s">
        <v>268</v>
      </c>
      <c r="BI178" s="274" t="s">
        <v>268</v>
      </c>
      <c r="BJ178" s="274" t="s">
        <v>268</v>
      </c>
      <c r="BK178" s="274" t="s">
        <v>268</v>
      </c>
      <c r="BL178" s="274" t="s">
        <v>268</v>
      </c>
      <c r="BM178" s="274" t="s">
        <v>268</v>
      </c>
      <c r="BN178" s="274" t="s">
        <v>268</v>
      </c>
      <c r="BO178" s="274" t="s">
        <v>268</v>
      </c>
      <c r="BP178" s="274" t="s">
        <v>268</v>
      </c>
      <c r="BQ178" s="274" t="s">
        <v>268</v>
      </c>
      <c r="BR178" s="274" t="s">
        <v>268</v>
      </c>
      <c r="BS178" s="274" t="s">
        <v>268</v>
      </c>
      <c r="BT178" s="274" t="s">
        <v>268</v>
      </c>
      <c r="BU178" s="274" t="s">
        <v>268</v>
      </c>
      <c r="BV178" s="274" t="s">
        <v>268</v>
      </c>
      <c r="BW178" s="274" t="s">
        <v>268</v>
      </c>
      <c r="BX178" s="274" t="s">
        <v>268</v>
      </c>
      <c r="BY178" s="295">
        <v>80</v>
      </c>
      <c r="BZ178" s="295">
        <v>80</v>
      </c>
      <c r="CA178" s="298" t="s">
        <v>142</v>
      </c>
      <c r="CB178" s="297">
        <v>122</v>
      </c>
      <c r="CC178" s="284">
        <f t="shared" si="10"/>
        <v>0</v>
      </c>
      <c r="CD178" s="295">
        <f t="shared" si="11"/>
        <v>80</v>
      </c>
      <c r="CE178" s="284">
        <f t="shared" si="12"/>
        <v>0</v>
      </c>
      <c r="CF178" s="295">
        <f t="shared" si="13"/>
        <v>1</v>
      </c>
      <c r="CG178" s="274" t="s">
        <v>876</v>
      </c>
      <c r="CH178" s="274" t="s">
        <v>268</v>
      </c>
      <c r="CI178" s="274" t="s">
        <v>268</v>
      </c>
      <c r="CJ178" s="298" t="s">
        <v>268</v>
      </c>
      <c r="CK178" s="298" t="s">
        <v>736</v>
      </c>
      <c r="CL178" s="274" t="s">
        <v>268</v>
      </c>
      <c r="CM178" s="274" t="s">
        <v>268</v>
      </c>
      <c r="CN178" s="274" t="s">
        <v>268</v>
      </c>
      <c r="CO178" s="274" t="s">
        <v>268</v>
      </c>
      <c r="CP178" s="274" t="s">
        <v>268</v>
      </c>
      <c r="CQ178" s="274" t="s">
        <v>268</v>
      </c>
      <c r="CR178" s="274" t="s">
        <v>877</v>
      </c>
      <c r="CS178" s="274">
        <v>91.76</v>
      </c>
      <c r="CT178" s="274" t="s">
        <v>268</v>
      </c>
      <c r="CU178" s="274">
        <v>91.76</v>
      </c>
      <c r="CV178" s="274">
        <v>365</v>
      </c>
      <c r="CW178" s="274" t="s">
        <v>878</v>
      </c>
      <c r="CX178" s="274" t="s">
        <v>835</v>
      </c>
      <c r="CY178" s="274" t="s">
        <v>836</v>
      </c>
      <c r="CZ178" s="274" t="s">
        <v>837</v>
      </c>
      <c r="DA178" s="274" t="s">
        <v>268</v>
      </c>
      <c r="DB178" s="274" t="s">
        <v>268</v>
      </c>
      <c r="DC178" s="274" t="s">
        <v>268</v>
      </c>
      <c r="DD178" s="274" t="s">
        <v>268</v>
      </c>
      <c r="DE178" s="274" t="s">
        <v>268</v>
      </c>
      <c r="DF178" s="274" t="s">
        <v>268</v>
      </c>
      <c r="DG178" s="299">
        <f>IFERROR(IF(CA178="D",IF(CK178="A dispo.",CD178*VLOOKUP('DATI INPUT'!$F$27,TARIFFE_UD,2,FALSE),CD178*VLOOKUP(CK178,TARIFFE_UD,2,FALSE)),CD178*VLOOKUP(CB178-100,TARIFFE_UND,2,FALSE)),0)</f>
        <v>63.356031902629191</v>
      </c>
      <c r="DH178" s="299">
        <f>IFERROR(IF(CA178="D",IF(CK178="A dispo.",CF178*VLOOKUP('DATI INPUT'!$F$27,TARIFFE_UD,3,FALSE),CF178*VLOOKUP(CK178,TARIFFE_UD,3,FALSE)),CF178*VLOOKUP(CB178-100,TARIFFE_UND,3,FALSE)),0)</f>
        <v>60.367780403072892</v>
      </c>
    </row>
    <row r="179" spans="1:112" x14ac:dyDescent="0.25">
      <c r="A179" s="274" t="s">
        <v>2916</v>
      </c>
      <c r="B179" s="274" t="s">
        <v>1369</v>
      </c>
      <c r="C179" s="274" t="s">
        <v>2917</v>
      </c>
      <c r="D179" s="274" t="s">
        <v>2918</v>
      </c>
      <c r="E179" s="274" t="s">
        <v>268</v>
      </c>
      <c r="F179" s="274" t="s">
        <v>156</v>
      </c>
      <c r="G179" s="274" t="s">
        <v>2919</v>
      </c>
      <c r="H179" s="274" t="s">
        <v>914</v>
      </c>
      <c r="I179" s="274" t="s">
        <v>2920</v>
      </c>
      <c r="J179" s="274" t="s">
        <v>274</v>
      </c>
      <c r="K179" s="274" t="s">
        <v>2921</v>
      </c>
      <c r="L179" s="274" t="s">
        <v>960</v>
      </c>
      <c r="M179" s="274" t="s">
        <v>2922</v>
      </c>
      <c r="N179" s="274" t="s">
        <v>984</v>
      </c>
      <c r="O179" s="274" t="s">
        <v>873</v>
      </c>
      <c r="P179" s="274" t="s">
        <v>1046</v>
      </c>
      <c r="Q179" s="274" t="s">
        <v>323</v>
      </c>
      <c r="R179" s="274" t="s">
        <v>268</v>
      </c>
      <c r="S179" s="274" t="s">
        <v>268</v>
      </c>
      <c r="T179" s="274" t="s">
        <v>268</v>
      </c>
      <c r="U179" s="274" t="s">
        <v>268</v>
      </c>
      <c r="V179" s="274" t="s">
        <v>268</v>
      </c>
      <c r="W179" s="274" t="s">
        <v>2922</v>
      </c>
      <c r="X179" s="274" t="s">
        <v>1046</v>
      </c>
      <c r="Y179" s="274" t="s">
        <v>323</v>
      </c>
      <c r="Z179" s="274" t="s">
        <v>268</v>
      </c>
      <c r="AA179" s="274" t="s">
        <v>268</v>
      </c>
      <c r="AB179" s="274" t="s">
        <v>268</v>
      </c>
      <c r="AC179" s="274" t="s">
        <v>268</v>
      </c>
      <c r="AD179" s="274" t="s">
        <v>268</v>
      </c>
      <c r="AE179" s="274" t="s">
        <v>287</v>
      </c>
      <c r="AF179" s="274" t="s">
        <v>1811</v>
      </c>
      <c r="AG179" s="274" t="s">
        <v>875</v>
      </c>
      <c r="AH179" s="274" t="s">
        <v>1831</v>
      </c>
      <c r="AI179" s="274" t="s">
        <v>899</v>
      </c>
      <c r="AJ179" s="274" t="s">
        <v>268</v>
      </c>
      <c r="AK179" s="274" t="s">
        <v>381</v>
      </c>
      <c r="AL179" s="274" t="s">
        <v>268</v>
      </c>
      <c r="AM179" s="274" t="s">
        <v>405</v>
      </c>
      <c r="AN179" s="274" t="s">
        <v>268</v>
      </c>
      <c r="AO179" s="274" t="s">
        <v>268</v>
      </c>
      <c r="AP179" s="274" t="s">
        <v>268</v>
      </c>
      <c r="AQ179" s="274" t="s">
        <v>268</v>
      </c>
      <c r="AR179" s="274" t="s">
        <v>268</v>
      </c>
      <c r="AS179" s="274" t="s">
        <v>268</v>
      </c>
      <c r="AT179" s="274" t="s">
        <v>268</v>
      </c>
      <c r="AU179" s="274" t="s">
        <v>268</v>
      </c>
      <c r="AV179" s="274" t="s">
        <v>268</v>
      </c>
      <c r="AW179" s="274" t="s">
        <v>268</v>
      </c>
      <c r="AX179" s="274" t="s">
        <v>268</v>
      </c>
      <c r="AY179" s="274" t="s">
        <v>268</v>
      </c>
      <c r="AZ179" s="274" t="s">
        <v>268</v>
      </c>
      <c r="BA179" s="274" t="s">
        <v>268</v>
      </c>
      <c r="BB179" s="274" t="s">
        <v>268</v>
      </c>
      <c r="BC179" s="274" t="s">
        <v>268</v>
      </c>
      <c r="BD179" s="274" t="s">
        <v>268</v>
      </c>
      <c r="BE179" s="274" t="s">
        <v>268</v>
      </c>
      <c r="BF179" s="274" t="s">
        <v>268</v>
      </c>
      <c r="BG179" s="274" t="s">
        <v>268</v>
      </c>
      <c r="BH179" s="274" t="s">
        <v>268</v>
      </c>
      <c r="BI179" s="274" t="s">
        <v>268</v>
      </c>
      <c r="BJ179" s="274" t="s">
        <v>268</v>
      </c>
      <c r="BK179" s="274" t="s">
        <v>268</v>
      </c>
      <c r="BL179" s="274" t="s">
        <v>268</v>
      </c>
      <c r="BM179" s="274" t="s">
        <v>268</v>
      </c>
      <c r="BN179" s="274" t="s">
        <v>268</v>
      </c>
      <c r="BO179" s="274" t="s">
        <v>268</v>
      </c>
      <c r="BP179" s="274" t="s">
        <v>268</v>
      </c>
      <c r="BQ179" s="274" t="s">
        <v>268</v>
      </c>
      <c r="BR179" s="274" t="s">
        <v>268</v>
      </c>
      <c r="BS179" s="274" t="s">
        <v>268</v>
      </c>
      <c r="BT179" s="274" t="s">
        <v>268</v>
      </c>
      <c r="BU179" s="274" t="s">
        <v>268</v>
      </c>
      <c r="BV179" s="274" t="s">
        <v>268</v>
      </c>
      <c r="BW179" s="274" t="s">
        <v>268</v>
      </c>
      <c r="BX179" s="274" t="s">
        <v>268</v>
      </c>
      <c r="BY179" s="295">
        <v>48</v>
      </c>
      <c r="BZ179" s="295">
        <v>48</v>
      </c>
      <c r="CA179" s="298" t="s">
        <v>142</v>
      </c>
      <c r="CB179" s="297">
        <v>122</v>
      </c>
      <c r="CC179" s="284">
        <f t="shared" si="10"/>
        <v>0</v>
      </c>
      <c r="CD179" s="295">
        <f t="shared" si="11"/>
        <v>47.999999999999993</v>
      </c>
      <c r="CE179" s="284">
        <f t="shared" si="12"/>
        <v>0</v>
      </c>
      <c r="CF179" s="295">
        <f t="shared" si="13"/>
        <v>1</v>
      </c>
      <c r="CG179" s="274" t="s">
        <v>876</v>
      </c>
      <c r="CH179" s="274" t="s">
        <v>268</v>
      </c>
      <c r="CI179" s="274" t="s">
        <v>268</v>
      </c>
      <c r="CJ179" s="298" t="s">
        <v>280</v>
      </c>
      <c r="CK179" s="297">
        <v>2</v>
      </c>
      <c r="CL179" s="274" t="s">
        <v>268</v>
      </c>
      <c r="CM179" s="274" t="s">
        <v>268</v>
      </c>
      <c r="CN179" s="274" t="s">
        <v>268</v>
      </c>
      <c r="CO179" s="274" t="s">
        <v>268</v>
      </c>
      <c r="CP179" s="274" t="s">
        <v>268</v>
      </c>
      <c r="CQ179" s="274" t="s">
        <v>268</v>
      </c>
      <c r="CR179" s="274" t="s">
        <v>877</v>
      </c>
      <c r="CS179" s="274">
        <v>74.16</v>
      </c>
      <c r="CT179" s="274" t="s">
        <v>268</v>
      </c>
      <c r="CU179" s="274">
        <v>74.16</v>
      </c>
      <c r="CV179" s="274">
        <v>365</v>
      </c>
      <c r="CW179" s="274" t="s">
        <v>878</v>
      </c>
      <c r="CX179" s="274" t="s">
        <v>835</v>
      </c>
      <c r="CY179" s="274" t="s">
        <v>836</v>
      </c>
      <c r="CZ179" s="274" t="s">
        <v>837</v>
      </c>
      <c r="DA179" s="274" t="s">
        <v>268</v>
      </c>
      <c r="DB179" s="274" t="s">
        <v>268</v>
      </c>
      <c r="DC179" s="274" t="s">
        <v>268</v>
      </c>
      <c r="DD179" s="274" t="s">
        <v>268</v>
      </c>
      <c r="DE179" s="274" t="s">
        <v>268</v>
      </c>
      <c r="DF179" s="274" t="s">
        <v>268</v>
      </c>
      <c r="DG179" s="299">
        <f>IFERROR(IF(CA179="D",IF(CK179="A dispo.",CD179*VLOOKUP('DATI INPUT'!$F$27,TARIFFE_UD,2,FALSE),CD179*VLOOKUP(CK179,TARIFFE_UD,2,FALSE)),CD179*VLOOKUP(CB179-100,TARIFFE_UND,2,FALSE)),0)</f>
        <v>34.493839591431446</v>
      </c>
      <c r="DH179" s="299">
        <f>IFERROR(IF(CA179="D",IF(CK179="A dispo.",CF179*VLOOKUP('DATI INPUT'!$F$27,TARIFFE_UD,3,FALSE),CF179*VLOOKUP(CK179,TARIFFE_UD,3,FALSE)),CF179*VLOOKUP(CB179-100,TARIFFE_UND,3,FALSE)),0)</f>
        <v>46.077822723118445</v>
      </c>
    </row>
    <row r="180" spans="1:112" x14ac:dyDescent="0.25">
      <c r="A180" s="274" t="s">
        <v>2923</v>
      </c>
      <c r="B180" s="274" t="s">
        <v>961</v>
      </c>
      <c r="C180" s="274" t="s">
        <v>2924</v>
      </c>
      <c r="D180" s="274" t="s">
        <v>2925</v>
      </c>
      <c r="E180" s="274" t="s">
        <v>268</v>
      </c>
      <c r="F180" s="274" t="s">
        <v>156</v>
      </c>
      <c r="G180" s="274" t="s">
        <v>2926</v>
      </c>
      <c r="H180" s="274" t="s">
        <v>914</v>
      </c>
      <c r="I180" s="274" t="s">
        <v>325</v>
      </c>
      <c r="J180" s="274" t="s">
        <v>274</v>
      </c>
      <c r="K180" s="274" t="s">
        <v>2927</v>
      </c>
      <c r="L180" s="274" t="s">
        <v>960</v>
      </c>
      <c r="M180" s="274" t="s">
        <v>2928</v>
      </c>
      <c r="N180" s="274" t="s">
        <v>984</v>
      </c>
      <c r="O180" s="274" t="s">
        <v>873</v>
      </c>
      <c r="P180" s="274" t="s">
        <v>613</v>
      </c>
      <c r="Q180" s="274" t="s">
        <v>386</v>
      </c>
      <c r="R180" s="274" t="s">
        <v>268</v>
      </c>
      <c r="S180" s="274" t="s">
        <v>268</v>
      </c>
      <c r="T180" s="274" t="s">
        <v>268</v>
      </c>
      <c r="U180" s="274" t="s">
        <v>268</v>
      </c>
      <c r="V180" s="274" t="s">
        <v>268</v>
      </c>
      <c r="W180" s="274" t="s">
        <v>2929</v>
      </c>
      <c r="X180" s="274" t="s">
        <v>2930</v>
      </c>
      <c r="Y180" s="274" t="s">
        <v>343</v>
      </c>
      <c r="Z180" s="274" t="s">
        <v>268</v>
      </c>
      <c r="AA180" s="274" t="s">
        <v>268</v>
      </c>
      <c r="AB180" s="274" t="s">
        <v>268</v>
      </c>
      <c r="AC180" s="274" t="s">
        <v>268</v>
      </c>
      <c r="AD180" s="274" t="s">
        <v>268</v>
      </c>
      <c r="AE180" s="274" t="s">
        <v>287</v>
      </c>
      <c r="AF180" s="274" t="s">
        <v>1811</v>
      </c>
      <c r="AG180" s="274" t="s">
        <v>875</v>
      </c>
      <c r="AH180" s="274" t="s">
        <v>1848</v>
      </c>
      <c r="AI180" s="274" t="s">
        <v>1067</v>
      </c>
      <c r="AJ180" s="274" t="s">
        <v>268</v>
      </c>
      <c r="AK180" s="274" t="s">
        <v>366</v>
      </c>
      <c r="AL180" s="274" t="s">
        <v>268</v>
      </c>
      <c r="AM180" s="274" t="s">
        <v>405</v>
      </c>
      <c r="AN180" s="274" t="s">
        <v>268</v>
      </c>
      <c r="AO180" s="274" t="s">
        <v>268</v>
      </c>
      <c r="AP180" s="274" t="s">
        <v>268</v>
      </c>
      <c r="AQ180" s="274" t="s">
        <v>268</v>
      </c>
      <c r="AR180" s="274" t="s">
        <v>268</v>
      </c>
      <c r="AS180" s="274" t="s">
        <v>268</v>
      </c>
      <c r="AT180" s="274" t="s">
        <v>268</v>
      </c>
      <c r="AU180" s="274" t="s">
        <v>268</v>
      </c>
      <c r="AV180" s="274" t="s">
        <v>268</v>
      </c>
      <c r="AW180" s="274" t="s">
        <v>268</v>
      </c>
      <c r="AX180" s="274" t="s">
        <v>268</v>
      </c>
      <c r="AY180" s="274" t="s">
        <v>268</v>
      </c>
      <c r="AZ180" s="274" t="s">
        <v>268</v>
      </c>
      <c r="BA180" s="274" t="s">
        <v>268</v>
      </c>
      <c r="BB180" s="274" t="s">
        <v>268</v>
      </c>
      <c r="BC180" s="274" t="s">
        <v>268</v>
      </c>
      <c r="BD180" s="274" t="s">
        <v>268</v>
      </c>
      <c r="BE180" s="274" t="s">
        <v>268</v>
      </c>
      <c r="BF180" s="274" t="s">
        <v>268</v>
      </c>
      <c r="BG180" s="274" t="s">
        <v>268</v>
      </c>
      <c r="BH180" s="274" t="s">
        <v>268</v>
      </c>
      <c r="BI180" s="274" t="s">
        <v>268</v>
      </c>
      <c r="BJ180" s="274" t="s">
        <v>268</v>
      </c>
      <c r="BK180" s="274" t="s">
        <v>268</v>
      </c>
      <c r="BL180" s="274" t="s">
        <v>268</v>
      </c>
      <c r="BM180" s="274" t="s">
        <v>268</v>
      </c>
      <c r="BN180" s="274" t="s">
        <v>268</v>
      </c>
      <c r="BO180" s="274" t="s">
        <v>268</v>
      </c>
      <c r="BP180" s="274" t="s">
        <v>268</v>
      </c>
      <c r="BQ180" s="274" t="s">
        <v>268</v>
      </c>
      <c r="BR180" s="274" t="s">
        <v>268</v>
      </c>
      <c r="BS180" s="274" t="s">
        <v>268</v>
      </c>
      <c r="BT180" s="274" t="s">
        <v>268</v>
      </c>
      <c r="BU180" s="274" t="s">
        <v>268</v>
      </c>
      <c r="BV180" s="274" t="s">
        <v>268</v>
      </c>
      <c r="BW180" s="274" t="s">
        <v>268</v>
      </c>
      <c r="BX180" s="274" t="s">
        <v>268</v>
      </c>
      <c r="BY180" s="295">
        <v>45</v>
      </c>
      <c r="BZ180" s="295">
        <v>45</v>
      </c>
      <c r="CA180" s="298" t="s">
        <v>142</v>
      </c>
      <c r="CB180" s="297">
        <v>122</v>
      </c>
      <c r="CC180" s="284">
        <f t="shared" si="10"/>
        <v>0</v>
      </c>
      <c r="CD180" s="295">
        <f t="shared" si="11"/>
        <v>45</v>
      </c>
      <c r="CE180" s="284">
        <f t="shared" si="12"/>
        <v>0</v>
      </c>
      <c r="CF180" s="295">
        <f t="shared" si="13"/>
        <v>1</v>
      </c>
      <c r="CG180" s="274" t="s">
        <v>876</v>
      </c>
      <c r="CH180" s="274" t="s">
        <v>268</v>
      </c>
      <c r="CI180" s="274" t="s">
        <v>268</v>
      </c>
      <c r="CJ180" s="298" t="s">
        <v>275</v>
      </c>
      <c r="CK180" s="297">
        <v>3</v>
      </c>
      <c r="CL180" s="274" t="s">
        <v>268</v>
      </c>
      <c r="CM180" s="274" t="s">
        <v>268</v>
      </c>
      <c r="CN180" s="274" t="s">
        <v>268</v>
      </c>
      <c r="CO180" s="274" t="s">
        <v>268</v>
      </c>
      <c r="CP180" s="274" t="s">
        <v>268</v>
      </c>
      <c r="CQ180" s="274" t="s">
        <v>268</v>
      </c>
      <c r="CR180" s="274" t="s">
        <v>877</v>
      </c>
      <c r="CS180" s="274">
        <v>90.93</v>
      </c>
      <c r="CT180" s="274" t="s">
        <v>268</v>
      </c>
      <c r="CU180" s="274">
        <v>90.93</v>
      </c>
      <c r="CV180" s="274">
        <v>365</v>
      </c>
      <c r="CW180" s="274" t="s">
        <v>878</v>
      </c>
      <c r="CX180" s="274" t="s">
        <v>835</v>
      </c>
      <c r="CY180" s="274" t="s">
        <v>836</v>
      </c>
      <c r="CZ180" s="274" t="s">
        <v>837</v>
      </c>
      <c r="DA180" s="274" t="s">
        <v>268</v>
      </c>
      <c r="DB180" s="274" t="s">
        <v>268</v>
      </c>
      <c r="DC180" s="274" t="s">
        <v>268</v>
      </c>
      <c r="DD180" s="274" t="s">
        <v>268</v>
      </c>
      <c r="DE180" s="274" t="s">
        <v>268</v>
      </c>
      <c r="DF180" s="274" t="s">
        <v>268</v>
      </c>
      <c r="DG180" s="299">
        <f>IFERROR(IF(CA180="D",IF(CK180="A dispo.",CD180*VLOOKUP('DATI INPUT'!$F$27,TARIFFE_UD,2,FALSE),CD180*VLOOKUP(CK180,TARIFFE_UD,2,FALSE)),CD180*VLOOKUP(CB180-100,TARIFFE_UND,2,FALSE)),0)</f>
        <v>35.637767945228923</v>
      </c>
      <c r="DH180" s="299">
        <f>IFERROR(IF(CA180="D",IF(CK180="A dispo.",CF180*VLOOKUP('DATI INPUT'!$F$27,TARIFFE_UD,3,FALSE),CF180*VLOOKUP(CK180,TARIFFE_UD,3,FALSE)),CF180*VLOOKUP(CB180-100,TARIFFE_UND,3,FALSE)),0)</f>
        <v>60.367780403072892</v>
      </c>
    </row>
    <row r="181" spans="1:112" x14ac:dyDescent="0.25">
      <c r="A181" s="274" t="s">
        <v>2931</v>
      </c>
      <c r="B181" s="274" t="s">
        <v>2932</v>
      </c>
      <c r="C181" s="274" t="s">
        <v>2933</v>
      </c>
      <c r="D181" s="274" t="s">
        <v>2934</v>
      </c>
      <c r="E181" s="274" t="s">
        <v>268</v>
      </c>
      <c r="F181" s="274" t="s">
        <v>156</v>
      </c>
      <c r="G181" s="274" t="s">
        <v>2935</v>
      </c>
      <c r="H181" s="274" t="s">
        <v>914</v>
      </c>
      <c r="I181" s="274" t="s">
        <v>1179</v>
      </c>
      <c r="J181" s="274" t="s">
        <v>274</v>
      </c>
      <c r="K181" s="274" t="s">
        <v>2936</v>
      </c>
      <c r="L181" s="274" t="s">
        <v>984</v>
      </c>
      <c r="M181" s="274" t="s">
        <v>2937</v>
      </c>
      <c r="N181" s="274" t="s">
        <v>984</v>
      </c>
      <c r="O181" s="274" t="s">
        <v>873</v>
      </c>
      <c r="P181" s="274" t="s">
        <v>2506</v>
      </c>
      <c r="Q181" s="274" t="s">
        <v>277</v>
      </c>
      <c r="R181" s="274" t="s">
        <v>268</v>
      </c>
      <c r="S181" s="274" t="s">
        <v>268</v>
      </c>
      <c r="T181" s="274" t="s">
        <v>268</v>
      </c>
      <c r="U181" s="274" t="s">
        <v>268</v>
      </c>
      <c r="V181" s="274" t="s">
        <v>268</v>
      </c>
      <c r="W181" s="274" t="s">
        <v>2937</v>
      </c>
      <c r="X181" s="274" t="s">
        <v>2506</v>
      </c>
      <c r="Y181" s="274" t="s">
        <v>277</v>
      </c>
      <c r="Z181" s="274" t="s">
        <v>268</v>
      </c>
      <c r="AA181" s="274" t="s">
        <v>268</v>
      </c>
      <c r="AB181" s="274" t="s">
        <v>268</v>
      </c>
      <c r="AC181" s="274" t="s">
        <v>268</v>
      </c>
      <c r="AD181" s="274" t="s">
        <v>268</v>
      </c>
      <c r="AE181" s="274" t="s">
        <v>287</v>
      </c>
      <c r="AF181" s="274" t="s">
        <v>1811</v>
      </c>
      <c r="AG181" s="274" t="s">
        <v>875</v>
      </c>
      <c r="AH181" s="274" t="s">
        <v>1848</v>
      </c>
      <c r="AI181" s="274" t="s">
        <v>1253</v>
      </c>
      <c r="AJ181" s="274" t="s">
        <v>268</v>
      </c>
      <c r="AK181" s="274" t="s">
        <v>377</v>
      </c>
      <c r="AL181" s="274" t="s">
        <v>268</v>
      </c>
      <c r="AM181" s="274" t="s">
        <v>405</v>
      </c>
      <c r="AN181" s="274" t="s">
        <v>268</v>
      </c>
      <c r="AO181" s="274" t="s">
        <v>268</v>
      </c>
      <c r="AP181" s="274" t="s">
        <v>268</v>
      </c>
      <c r="AQ181" s="274" t="s">
        <v>268</v>
      </c>
      <c r="AR181" s="274" t="s">
        <v>268</v>
      </c>
      <c r="AS181" s="274" t="s">
        <v>268</v>
      </c>
      <c r="AT181" s="274" t="s">
        <v>268</v>
      </c>
      <c r="AU181" s="274" t="s">
        <v>268</v>
      </c>
      <c r="AV181" s="274" t="s">
        <v>268</v>
      </c>
      <c r="AW181" s="274" t="s">
        <v>268</v>
      </c>
      <c r="AX181" s="274" t="s">
        <v>268</v>
      </c>
      <c r="AY181" s="274" t="s">
        <v>268</v>
      </c>
      <c r="AZ181" s="274" t="s">
        <v>268</v>
      </c>
      <c r="BA181" s="274" t="s">
        <v>268</v>
      </c>
      <c r="BB181" s="274" t="s">
        <v>268</v>
      </c>
      <c r="BC181" s="274" t="s">
        <v>268</v>
      </c>
      <c r="BD181" s="274" t="s">
        <v>268</v>
      </c>
      <c r="BE181" s="274" t="s">
        <v>268</v>
      </c>
      <c r="BF181" s="274" t="s">
        <v>268</v>
      </c>
      <c r="BG181" s="274" t="s">
        <v>268</v>
      </c>
      <c r="BH181" s="274" t="s">
        <v>268</v>
      </c>
      <c r="BI181" s="274" t="s">
        <v>268</v>
      </c>
      <c r="BJ181" s="274" t="s">
        <v>268</v>
      </c>
      <c r="BK181" s="274" t="s">
        <v>268</v>
      </c>
      <c r="BL181" s="274" t="s">
        <v>268</v>
      </c>
      <c r="BM181" s="274" t="s">
        <v>268</v>
      </c>
      <c r="BN181" s="274" t="s">
        <v>268</v>
      </c>
      <c r="BO181" s="274" t="s">
        <v>268</v>
      </c>
      <c r="BP181" s="274" t="s">
        <v>268</v>
      </c>
      <c r="BQ181" s="274" t="s">
        <v>268</v>
      </c>
      <c r="BR181" s="274" t="s">
        <v>268</v>
      </c>
      <c r="BS181" s="274" t="s">
        <v>268</v>
      </c>
      <c r="BT181" s="274" t="s">
        <v>268</v>
      </c>
      <c r="BU181" s="274" t="s">
        <v>268</v>
      </c>
      <c r="BV181" s="274" t="s">
        <v>268</v>
      </c>
      <c r="BW181" s="274" t="s">
        <v>268</v>
      </c>
      <c r="BX181" s="274" t="s">
        <v>268</v>
      </c>
      <c r="BY181" s="295">
        <v>60</v>
      </c>
      <c r="BZ181" s="295">
        <v>60</v>
      </c>
      <c r="CA181" s="298" t="s">
        <v>142</v>
      </c>
      <c r="CB181" s="297">
        <v>122</v>
      </c>
      <c r="CC181" s="284">
        <f t="shared" si="10"/>
        <v>0</v>
      </c>
      <c r="CD181" s="295">
        <f t="shared" si="11"/>
        <v>60</v>
      </c>
      <c r="CE181" s="284">
        <f t="shared" si="12"/>
        <v>0</v>
      </c>
      <c r="CF181" s="295">
        <f t="shared" si="13"/>
        <v>1</v>
      </c>
      <c r="CG181" s="274" t="s">
        <v>876</v>
      </c>
      <c r="CH181" s="274" t="s">
        <v>268</v>
      </c>
      <c r="CI181" s="274" t="s">
        <v>268</v>
      </c>
      <c r="CJ181" s="298" t="s">
        <v>271</v>
      </c>
      <c r="CK181" s="297">
        <v>1</v>
      </c>
      <c r="CL181" s="274" t="s">
        <v>268</v>
      </c>
      <c r="CM181" s="274" t="s">
        <v>268</v>
      </c>
      <c r="CN181" s="274" t="s">
        <v>268</v>
      </c>
      <c r="CO181" s="274" t="s">
        <v>268</v>
      </c>
      <c r="CP181" s="274" t="s">
        <v>268</v>
      </c>
      <c r="CQ181" s="274" t="s">
        <v>268</v>
      </c>
      <c r="CR181" s="274" t="s">
        <v>877</v>
      </c>
      <c r="CS181" s="274">
        <v>40.08</v>
      </c>
      <c r="CT181" s="274" t="s">
        <v>268</v>
      </c>
      <c r="CU181" s="274">
        <v>40.08</v>
      </c>
      <c r="CV181" s="274">
        <v>365</v>
      </c>
      <c r="CW181" s="274" t="s">
        <v>878</v>
      </c>
      <c r="CX181" s="274" t="s">
        <v>835</v>
      </c>
      <c r="CY181" s="274" t="s">
        <v>836</v>
      </c>
      <c r="CZ181" s="274" t="s">
        <v>837</v>
      </c>
      <c r="DA181" s="274" t="s">
        <v>268</v>
      </c>
      <c r="DB181" s="274" t="s">
        <v>268</v>
      </c>
      <c r="DC181" s="274" t="s">
        <v>268</v>
      </c>
      <c r="DD181" s="274" t="s">
        <v>268</v>
      </c>
      <c r="DE181" s="274" t="s">
        <v>268</v>
      </c>
      <c r="DF181" s="274" t="s">
        <v>268</v>
      </c>
      <c r="DG181" s="299">
        <f>IFERROR(IF(CA181="D",IF(CK181="A dispo.",CD181*VLOOKUP('DATI INPUT'!$F$27,TARIFFE_UD,2,FALSE),CD181*VLOOKUP(CK181,TARIFFE_UD,2,FALSE)),CD181*VLOOKUP(CB181-100,TARIFFE_UND,2,FALSE)),0)</f>
        <v>36.957685276533695</v>
      </c>
      <c r="DH181" s="299">
        <f>IFERROR(IF(CA181="D",IF(CK181="A dispo.",CF181*VLOOKUP('DATI INPUT'!$F$27,TARIFFE_UD,3,FALSE),CF181*VLOOKUP(CK181,TARIFFE_UD,3,FALSE)),CF181*VLOOKUP(CB181-100,TARIFFE_UND,3,FALSE)),0)</f>
        <v>15.164853048114928</v>
      </c>
    </row>
    <row r="182" spans="1:112" hidden="1" x14ac:dyDescent="0.25">
      <c r="A182" s="274" t="s">
        <v>2938</v>
      </c>
      <c r="B182" s="274" t="s">
        <v>2939</v>
      </c>
      <c r="C182" s="274" t="s">
        <v>2940</v>
      </c>
      <c r="D182" s="274" t="s">
        <v>2941</v>
      </c>
      <c r="E182" s="274" t="s">
        <v>268</v>
      </c>
      <c r="F182" s="274" t="s">
        <v>156</v>
      </c>
      <c r="G182" s="274" t="s">
        <v>2942</v>
      </c>
      <c r="H182" s="274" t="s">
        <v>1033</v>
      </c>
      <c r="I182" s="274" t="s">
        <v>2943</v>
      </c>
      <c r="J182" s="274" t="s">
        <v>274</v>
      </c>
      <c r="K182" s="274" t="s">
        <v>2944</v>
      </c>
      <c r="L182" s="274" t="s">
        <v>984</v>
      </c>
      <c r="M182" s="274" t="s">
        <v>2945</v>
      </c>
      <c r="N182" s="274" t="s">
        <v>1163</v>
      </c>
      <c r="O182" s="274" t="s">
        <v>873</v>
      </c>
      <c r="P182" s="274" t="s">
        <v>2946</v>
      </c>
      <c r="Q182" s="274" t="s">
        <v>916</v>
      </c>
      <c r="R182" s="274" t="s">
        <v>268</v>
      </c>
      <c r="S182" s="274" t="s">
        <v>268</v>
      </c>
      <c r="T182" s="274" t="s">
        <v>268</v>
      </c>
      <c r="U182" s="274" t="s">
        <v>268</v>
      </c>
      <c r="V182" s="274" t="s">
        <v>268</v>
      </c>
      <c r="W182" s="274" t="s">
        <v>2947</v>
      </c>
      <c r="X182" s="274" t="s">
        <v>1847</v>
      </c>
      <c r="Y182" s="274" t="s">
        <v>1340</v>
      </c>
      <c r="Z182" s="274" t="s">
        <v>268</v>
      </c>
      <c r="AA182" s="274" t="s">
        <v>268</v>
      </c>
      <c r="AB182" s="274" t="s">
        <v>268</v>
      </c>
      <c r="AC182" s="274" t="s">
        <v>268</v>
      </c>
      <c r="AD182" s="274" t="s">
        <v>268</v>
      </c>
      <c r="AE182" s="274" t="s">
        <v>287</v>
      </c>
      <c r="AF182" s="274" t="s">
        <v>1811</v>
      </c>
      <c r="AG182" s="274" t="s">
        <v>875</v>
      </c>
      <c r="AH182" s="274" t="s">
        <v>1848</v>
      </c>
      <c r="AI182" s="274" t="s">
        <v>2948</v>
      </c>
      <c r="AJ182" s="274" t="s">
        <v>268</v>
      </c>
      <c r="AK182" s="274" t="s">
        <v>375</v>
      </c>
      <c r="AL182" s="274" t="s">
        <v>268</v>
      </c>
      <c r="AM182" s="274" t="s">
        <v>405</v>
      </c>
      <c r="AN182" s="274" t="s">
        <v>268</v>
      </c>
      <c r="AO182" s="274" t="s">
        <v>268</v>
      </c>
      <c r="AP182" s="274" t="s">
        <v>268</v>
      </c>
      <c r="AQ182" s="274" t="s">
        <v>268</v>
      </c>
      <c r="AR182" s="274" t="s">
        <v>268</v>
      </c>
      <c r="AS182" s="274" t="s">
        <v>268</v>
      </c>
      <c r="AT182" s="274" t="s">
        <v>268</v>
      </c>
      <c r="AU182" s="274" t="s">
        <v>268</v>
      </c>
      <c r="AV182" s="274" t="s">
        <v>268</v>
      </c>
      <c r="AW182" s="274" t="s">
        <v>268</v>
      </c>
      <c r="AX182" s="274" t="s">
        <v>268</v>
      </c>
      <c r="AY182" s="274" t="s">
        <v>268</v>
      </c>
      <c r="AZ182" s="274" t="s">
        <v>268</v>
      </c>
      <c r="BA182" s="274" t="s">
        <v>268</v>
      </c>
      <c r="BB182" s="274" t="s">
        <v>268</v>
      </c>
      <c r="BC182" s="274" t="s">
        <v>268</v>
      </c>
      <c r="BD182" s="274" t="s">
        <v>268</v>
      </c>
      <c r="BE182" s="274" t="s">
        <v>268</v>
      </c>
      <c r="BF182" s="274" t="s">
        <v>268</v>
      </c>
      <c r="BG182" s="274" t="s">
        <v>268</v>
      </c>
      <c r="BH182" s="274" t="s">
        <v>268</v>
      </c>
      <c r="BI182" s="274" t="s">
        <v>268</v>
      </c>
      <c r="BJ182" s="274" t="s">
        <v>268</v>
      </c>
      <c r="BK182" s="274" t="s">
        <v>268</v>
      </c>
      <c r="BL182" s="274" t="s">
        <v>268</v>
      </c>
      <c r="BM182" s="274" t="s">
        <v>268</v>
      </c>
      <c r="BN182" s="274" t="s">
        <v>268</v>
      </c>
      <c r="BO182" s="274" t="s">
        <v>268</v>
      </c>
      <c r="BP182" s="274" t="s">
        <v>268</v>
      </c>
      <c r="BQ182" s="274" t="s">
        <v>268</v>
      </c>
      <c r="BR182" s="274" t="s">
        <v>268</v>
      </c>
      <c r="BS182" s="274" t="s">
        <v>268</v>
      </c>
      <c r="BT182" s="274" t="s">
        <v>268</v>
      </c>
      <c r="BU182" s="274" t="s">
        <v>268</v>
      </c>
      <c r="BV182" s="274" t="s">
        <v>268</v>
      </c>
      <c r="BW182" s="274" t="s">
        <v>268</v>
      </c>
      <c r="BX182" s="274" t="s">
        <v>268</v>
      </c>
      <c r="BY182" s="295" t="s">
        <v>268</v>
      </c>
      <c r="BZ182" s="295">
        <v>50</v>
      </c>
      <c r="CA182" s="298" t="s">
        <v>268</v>
      </c>
      <c r="CB182" s="298" t="s">
        <v>268</v>
      </c>
      <c r="CC182" s="284">
        <f t="shared" si="10"/>
        <v>0</v>
      </c>
      <c r="CD182" s="295">
        <f t="shared" si="11"/>
        <v>0</v>
      </c>
      <c r="CE182" s="284">
        <f t="shared" si="12"/>
        <v>0</v>
      </c>
      <c r="CF182" s="295">
        <f t="shared" si="13"/>
        <v>0</v>
      </c>
      <c r="CG182" s="274" t="s">
        <v>268</v>
      </c>
      <c r="CH182" s="274" t="s">
        <v>268</v>
      </c>
      <c r="CI182" s="274" t="s">
        <v>268</v>
      </c>
      <c r="CJ182" s="298" t="s">
        <v>268</v>
      </c>
      <c r="CK182" s="298" t="s">
        <v>736</v>
      </c>
      <c r="CL182" s="274" t="s">
        <v>268</v>
      </c>
      <c r="CM182" s="274" t="s">
        <v>268</v>
      </c>
      <c r="CN182" s="274" t="s">
        <v>268</v>
      </c>
      <c r="CO182" s="274" t="s">
        <v>268</v>
      </c>
      <c r="CP182" s="274" t="s">
        <v>268</v>
      </c>
      <c r="CQ182" s="274" t="s">
        <v>268</v>
      </c>
      <c r="CR182" s="274" t="s">
        <v>877</v>
      </c>
      <c r="CS182" s="274" t="s">
        <v>268</v>
      </c>
      <c r="CT182" s="274" t="s">
        <v>268</v>
      </c>
      <c r="CU182" s="274" t="s">
        <v>268</v>
      </c>
      <c r="CV182" s="367">
        <v>0</v>
      </c>
      <c r="CW182" s="274" t="s">
        <v>268</v>
      </c>
      <c r="CX182" s="274" t="s">
        <v>268</v>
      </c>
      <c r="CY182" s="274" t="s">
        <v>836</v>
      </c>
      <c r="CZ182" s="274" t="s">
        <v>837</v>
      </c>
      <c r="DA182" s="274" t="s">
        <v>268</v>
      </c>
      <c r="DB182" s="274" t="s">
        <v>268</v>
      </c>
      <c r="DC182" s="274" t="s">
        <v>268</v>
      </c>
      <c r="DD182" s="274" t="s">
        <v>268</v>
      </c>
      <c r="DE182" s="274" t="s">
        <v>268</v>
      </c>
      <c r="DF182" s="274" t="s">
        <v>268</v>
      </c>
      <c r="DG182" s="299">
        <f>IFERROR(IF(CA182="D",IF(CK182="A dispo.",CD182*VLOOKUP('DATI INPUT'!$F$27,TARIFFE_UD,2,FALSE),CD182*VLOOKUP(CK182,TARIFFE_UD,2,FALSE)),CD182*VLOOKUP(CB182-100,TARIFFE_UND,2,FALSE)),0)</f>
        <v>0</v>
      </c>
      <c r="DH182" s="299">
        <f>IFERROR(IF(CA182="D",IF(CK182="A dispo.",CF182*VLOOKUP('DATI INPUT'!$F$27,TARIFFE_UD,3,FALSE),CF182*VLOOKUP(CK182,TARIFFE_UD,3,FALSE)),CF182*VLOOKUP(CB182-100,TARIFFE_UND,3,FALSE)),0)</f>
        <v>0</v>
      </c>
    </row>
    <row r="183" spans="1:112" x14ac:dyDescent="0.25">
      <c r="A183" s="274" t="s">
        <v>2949</v>
      </c>
      <c r="B183" s="274" t="s">
        <v>969</v>
      </c>
      <c r="C183" s="274" t="s">
        <v>2950</v>
      </c>
      <c r="D183" s="274" t="s">
        <v>2951</v>
      </c>
      <c r="E183" s="274" t="s">
        <v>268</v>
      </c>
      <c r="F183" s="274" t="s">
        <v>156</v>
      </c>
      <c r="G183" s="274" t="s">
        <v>2952</v>
      </c>
      <c r="H183" s="274" t="s">
        <v>1033</v>
      </c>
      <c r="I183" s="274" t="s">
        <v>2953</v>
      </c>
      <c r="J183" s="274" t="s">
        <v>274</v>
      </c>
      <c r="K183" s="274" t="s">
        <v>2954</v>
      </c>
      <c r="L183" s="274" t="s">
        <v>960</v>
      </c>
      <c r="M183" s="274" t="s">
        <v>2955</v>
      </c>
      <c r="N183" s="274" t="s">
        <v>984</v>
      </c>
      <c r="O183" s="274" t="s">
        <v>873</v>
      </c>
      <c r="P183" s="274" t="s">
        <v>1310</v>
      </c>
      <c r="Q183" s="274" t="s">
        <v>285</v>
      </c>
      <c r="R183" s="274" t="s">
        <v>268</v>
      </c>
      <c r="S183" s="274" t="s">
        <v>268</v>
      </c>
      <c r="T183" s="274" t="s">
        <v>268</v>
      </c>
      <c r="U183" s="274" t="s">
        <v>268</v>
      </c>
      <c r="V183" s="274" t="s">
        <v>268</v>
      </c>
      <c r="W183" s="274" t="s">
        <v>2955</v>
      </c>
      <c r="X183" s="274" t="s">
        <v>1310</v>
      </c>
      <c r="Y183" s="274" t="s">
        <v>285</v>
      </c>
      <c r="Z183" s="274" t="s">
        <v>268</v>
      </c>
      <c r="AA183" s="274" t="s">
        <v>268</v>
      </c>
      <c r="AB183" s="274" t="s">
        <v>268</v>
      </c>
      <c r="AC183" s="274" t="s">
        <v>268</v>
      </c>
      <c r="AD183" s="274" t="s">
        <v>268</v>
      </c>
      <c r="AE183" s="274" t="s">
        <v>287</v>
      </c>
      <c r="AF183" s="274" t="s">
        <v>1811</v>
      </c>
      <c r="AG183" s="274" t="s">
        <v>875</v>
      </c>
      <c r="AH183" s="274" t="s">
        <v>1812</v>
      </c>
      <c r="AI183" s="274" t="s">
        <v>1144</v>
      </c>
      <c r="AJ183" s="274" t="s">
        <v>268</v>
      </c>
      <c r="AK183" s="274" t="s">
        <v>377</v>
      </c>
      <c r="AL183" s="274" t="s">
        <v>268</v>
      </c>
      <c r="AM183" s="274" t="s">
        <v>288</v>
      </c>
      <c r="AN183" s="274" t="s">
        <v>287</v>
      </c>
      <c r="AO183" s="274" t="s">
        <v>1811</v>
      </c>
      <c r="AP183" s="274" t="s">
        <v>875</v>
      </c>
      <c r="AQ183" s="274" t="s">
        <v>1812</v>
      </c>
      <c r="AR183" s="274" t="s">
        <v>1144</v>
      </c>
      <c r="AS183" s="274" t="s">
        <v>268</v>
      </c>
      <c r="AT183" s="274" t="s">
        <v>381</v>
      </c>
      <c r="AU183" s="274" t="s">
        <v>268</v>
      </c>
      <c r="AV183" s="274" t="s">
        <v>288</v>
      </c>
      <c r="AW183" s="274" t="s">
        <v>268</v>
      </c>
      <c r="AX183" s="274" t="s">
        <v>268</v>
      </c>
      <c r="AY183" s="274" t="s">
        <v>268</v>
      </c>
      <c r="AZ183" s="274" t="s">
        <v>268</v>
      </c>
      <c r="BA183" s="274" t="s">
        <v>268</v>
      </c>
      <c r="BB183" s="274" t="s">
        <v>268</v>
      </c>
      <c r="BC183" s="274" t="s">
        <v>268</v>
      </c>
      <c r="BD183" s="274" t="s">
        <v>268</v>
      </c>
      <c r="BE183" s="274" t="s">
        <v>268</v>
      </c>
      <c r="BF183" s="274" t="s">
        <v>268</v>
      </c>
      <c r="BG183" s="274" t="s">
        <v>268</v>
      </c>
      <c r="BH183" s="274" t="s">
        <v>268</v>
      </c>
      <c r="BI183" s="274" t="s">
        <v>268</v>
      </c>
      <c r="BJ183" s="274" t="s">
        <v>268</v>
      </c>
      <c r="BK183" s="274" t="s">
        <v>268</v>
      </c>
      <c r="BL183" s="274" t="s">
        <v>268</v>
      </c>
      <c r="BM183" s="274" t="s">
        <v>268</v>
      </c>
      <c r="BN183" s="274" t="s">
        <v>268</v>
      </c>
      <c r="BO183" s="274" t="s">
        <v>268</v>
      </c>
      <c r="BP183" s="274" t="s">
        <v>268</v>
      </c>
      <c r="BQ183" s="274" t="s">
        <v>268</v>
      </c>
      <c r="BR183" s="274" t="s">
        <v>268</v>
      </c>
      <c r="BS183" s="274" t="s">
        <v>268</v>
      </c>
      <c r="BT183" s="274" t="s">
        <v>268</v>
      </c>
      <c r="BU183" s="274" t="s">
        <v>268</v>
      </c>
      <c r="BV183" s="274" t="s">
        <v>268</v>
      </c>
      <c r="BW183" s="274" t="s">
        <v>268</v>
      </c>
      <c r="BX183" s="274" t="s">
        <v>268</v>
      </c>
      <c r="BY183" s="295">
        <v>72</v>
      </c>
      <c r="BZ183" s="295">
        <v>72</v>
      </c>
      <c r="CA183" s="298" t="s">
        <v>142</v>
      </c>
      <c r="CB183" s="297">
        <v>122</v>
      </c>
      <c r="CC183" s="284">
        <f t="shared" si="10"/>
        <v>0</v>
      </c>
      <c r="CD183" s="295">
        <f t="shared" si="11"/>
        <v>72</v>
      </c>
      <c r="CE183" s="284">
        <f t="shared" si="12"/>
        <v>0</v>
      </c>
      <c r="CF183" s="295">
        <f t="shared" si="13"/>
        <v>1</v>
      </c>
      <c r="CG183" s="274" t="s">
        <v>876</v>
      </c>
      <c r="CH183" s="274" t="s">
        <v>268</v>
      </c>
      <c r="CI183" s="274" t="s">
        <v>268</v>
      </c>
      <c r="CJ183" s="298" t="s">
        <v>271</v>
      </c>
      <c r="CK183" s="297">
        <v>1</v>
      </c>
      <c r="CL183" s="274" t="s">
        <v>268</v>
      </c>
      <c r="CM183" s="274" t="s">
        <v>268</v>
      </c>
      <c r="CN183" s="274" t="s">
        <v>268</v>
      </c>
      <c r="CO183" s="274" t="s">
        <v>268</v>
      </c>
      <c r="CP183" s="274" t="s">
        <v>268</v>
      </c>
      <c r="CQ183" s="274" t="s">
        <v>268</v>
      </c>
      <c r="CR183" s="274" t="s">
        <v>877</v>
      </c>
      <c r="CS183" s="274">
        <v>44.64</v>
      </c>
      <c r="CT183" s="274" t="s">
        <v>268</v>
      </c>
      <c r="CU183" s="274">
        <v>44.64</v>
      </c>
      <c r="CV183" s="274">
        <v>365</v>
      </c>
      <c r="CW183" s="274" t="s">
        <v>878</v>
      </c>
      <c r="CX183" s="274" t="s">
        <v>835</v>
      </c>
      <c r="CY183" s="274" t="s">
        <v>836</v>
      </c>
      <c r="CZ183" s="274" t="s">
        <v>837</v>
      </c>
      <c r="DA183" s="274" t="s">
        <v>268</v>
      </c>
      <c r="DB183" s="274" t="s">
        <v>268</v>
      </c>
      <c r="DC183" s="274" t="s">
        <v>268</v>
      </c>
      <c r="DD183" s="274" t="s">
        <v>268</v>
      </c>
      <c r="DE183" s="274" t="s">
        <v>268</v>
      </c>
      <c r="DF183" s="274" t="s">
        <v>268</v>
      </c>
      <c r="DG183" s="299">
        <f>IFERROR(IF(CA183="D",IF(CK183="A dispo.",CD183*VLOOKUP('DATI INPUT'!$F$27,TARIFFE_UD,2,FALSE),CD183*VLOOKUP(CK183,TARIFFE_UD,2,FALSE)),CD183*VLOOKUP(CB183-100,TARIFFE_UND,2,FALSE)),0)</f>
        <v>44.349222331840437</v>
      </c>
      <c r="DH183" s="299">
        <f>IFERROR(IF(CA183="D",IF(CK183="A dispo.",CF183*VLOOKUP('DATI INPUT'!$F$27,TARIFFE_UD,3,FALSE),CF183*VLOOKUP(CK183,TARIFFE_UD,3,FALSE)),CF183*VLOOKUP(CB183-100,TARIFFE_UND,3,FALSE)),0)</f>
        <v>15.164853048114928</v>
      </c>
    </row>
    <row r="184" spans="1:112" hidden="1" x14ac:dyDescent="0.25">
      <c r="A184" s="274" t="s">
        <v>2956</v>
      </c>
      <c r="B184" s="274" t="s">
        <v>970</v>
      </c>
      <c r="C184" s="274" t="s">
        <v>2957</v>
      </c>
      <c r="D184" s="274" t="s">
        <v>2958</v>
      </c>
      <c r="E184" s="274" t="s">
        <v>268</v>
      </c>
      <c r="F184" s="274" t="s">
        <v>156</v>
      </c>
      <c r="G184" s="274" t="s">
        <v>2959</v>
      </c>
      <c r="H184" s="274" t="s">
        <v>914</v>
      </c>
      <c r="I184" s="274" t="s">
        <v>409</v>
      </c>
      <c r="J184" s="274" t="s">
        <v>274</v>
      </c>
      <c r="K184" s="274" t="s">
        <v>2960</v>
      </c>
      <c r="L184" s="274" t="s">
        <v>984</v>
      </c>
      <c r="M184" s="274" t="s">
        <v>2961</v>
      </c>
      <c r="N184" s="274" t="s">
        <v>2962</v>
      </c>
      <c r="O184" s="274" t="s">
        <v>2963</v>
      </c>
      <c r="P184" s="274" t="s">
        <v>1245</v>
      </c>
      <c r="Q184" s="274" t="s">
        <v>323</v>
      </c>
      <c r="R184" s="274" t="s">
        <v>268</v>
      </c>
      <c r="S184" s="274" t="s">
        <v>268</v>
      </c>
      <c r="T184" s="274" t="s">
        <v>268</v>
      </c>
      <c r="U184" s="274" t="s">
        <v>268</v>
      </c>
      <c r="V184" s="274" t="s">
        <v>268</v>
      </c>
      <c r="W184" s="274" t="s">
        <v>1379</v>
      </c>
      <c r="X184" s="274" t="s">
        <v>613</v>
      </c>
      <c r="Y184" s="274" t="s">
        <v>374</v>
      </c>
      <c r="Z184" s="274" t="s">
        <v>268</v>
      </c>
      <c r="AA184" s="274" t="s">
        <v>268</v>
      </c>
      <c r="AB184" s="274" t="s">
        <v>268</v>
      </c>
      <c r="AC184" s="274" t="s">
        <v>268</v>
      </c>
      <c r="AD184" s="274" t="s">
        <v>268</v>
      </c>
      <c r="AE184" s="274" t="s">
        <v>287</v>
      </c>
      <c r="AF184" s="274" t="s">
        <v>1811</v>
      </c>
      <c r="AG184" s="274" t="s">
        <v>875</v>
      </c>
      <c r="AH184" s="274" t="s">
        <v>1848</v>
      </c>
      <c r="AI184" s="274" t="s">
        <v>769</v>
      </c>
      <c r="AJ184" s="274" t="s">
        <v>268</v>
      </c>
      <c r="AK184" s="274" t="s">
        <v>395</v>
      </c>
      <c r="AL184" s="274" t="s">
        <v>268</v>
      </c>
      <c r="AM184" s="274" t="s">
        <v>355</v>
      </c>
      <c r="AN184" s="274" t="s">
        <v>287</v>
      </c>
      <c r="AO184" s="274" t="s">
        <v>1811</v>
      </c>
      <c r="AP184" s="274" t="s">
        <v>875</v>
      </c>
      <c r="AQ184" s="274" t="s">
        <v>1848</v>
      </c>
      <c r="AR184" s="274" t="s">
        <v>1011</v>
      </c>
      <c r="AS184" s="274" t="s">
        <v>268</v>
      </c>
      <c r="AT184" s="274" t="s">
        <v>354</v>
      </c>
      <c r="AU184" s="274" t="s">
        <v>268</v>
      </c>
      <c r="AV184" s="274" t="s">
        <v>411</v>
      </c>
      <c r="AW184" s="274" t="s">
        <v>268</v>
      </c>
      <c r="AX184" s="274" t="s">
        <v>268</v>
      </c>
      <c r="AY184" s="274" t="s">
        <v>268</v>
      </c>
      <c r="AZ184" s="274" t="s">
        <v>268</v>
      </c>
      <c r="BA184" s="274" t="s">
        <v>268</v>
      </c>
      <c r="BB184" s="274" t="s">
        <v>268</v>
      </c>
      <c r="BC184" s="274" t="s">
        <v>268</v>
      </c>
      <c r="BD184" s="274" t="s">
        <v>268</v>
      </c>
      <c r="BE184" s="274" t="s">
        <v>268</v>
      </c>
      <c r="BF184" s="274" t="s">
        <v>268</v>
      </c>
      <c r="BG184" s="274" t="s">
        <v>268</v>
      </c>
      <c r="BH184" s="274" t="s">
        <v>268</v>
      </c>
      <c r="BI184" s="274" t="s">
        <v>268</v>
      </c>
      <c r="BJ184" s="274" t="s">
        <v>268</v>
      </c>
      <c r="BK184" s="274" t="s">
        <v>268</v>
      </c>
      <c r="BL184" s="274" t="s">
        <v>268</v>
      </c>
      <c r="BM184" s="274" t="s">
        <v>268</v>
      </c>
      <c r="BN184" s="274" t="s">
        <v>268</v>
      </c>
      <c r="BO184" s="274" t="s">
        <v>268</v>
      </c>
      <c r="BP184" s="274" t="s">
        <v>268</v>
      </c>
      <c r="BQ184" s="274" t="s">
        <v>268</v>
      </c>
      <c r="BR184" s="274" t="s">
        <v>268</v>
      </c>
      <c r="BS184" s="274" t="s">
        <v>268</v>
      </c>
      <c r="BT184" s="274" t="s">
        <v>268</v>
      </c>
      <c r="BU184" s="274" t="s">
        <v>268</v>
      </c>
      <c r="BV184" s="274" t="s">
        <v>268</v>
      </c>
      <c r="BW184" s="274" t="s">
        <v>268</v>
      </c>
      <c r="BX184" s="274" t="s">
        <v>268</v>
      </c>
      <c r="BY184" s="295">
        <v>85</v>
      </c>
      <c r="BZ184" s="295">
        <v>85</v>
      </c>
      <c r="CA184" s="298" t="s">
        <v>142</v>
      </c>
      <c r="CB184" s="297">
        <v>122</v>
      </c>
      <c r="CC184" s="284">
        <f t="shared" si="10"/>
        <v>0</v>
      </c>
      <c r="CD184" s="295">
        <f t="shared" si="11"/>
        <v>85</v>
      </c>
      <c r="CE184" s="284">
        <f t="shared" si="12"/>
        <v>0</v>
      </c>
      <c r="CF184" s="295">
        <f t="shared" si="13"/>
        <v>1</v>
      </c>
      <c r="CG184" s="274" t="s">
        <v>876</v>
      </c>
      <c r="CH184" s="274" t="s">
        <v>268</v>
      </c>
      <c r="CI184" s="274" t="s">
        <v>268</v>
      </c>
      <c r="CJ184" s="298" t="s">
        <v>268</v>
      </c>
      <c r="CK184" s="298" t="s">
        <v>736</v>
      </c>
      <c r="CL184" s="274" t="s">
        <v>268</v>
      </c>
      <c r="CM184" s="274" t="s">
        <v>268</v>
      </c>
      <c r="CN184" s="274" t="s">
        <v>268</v>
      </c>
      <c r="CO184" s="274" t="s">
        <v>268</v>
      </c>
      <c r="CP184" s="274" t="s">
        <v>268</v>
      </c>
      <c r="CQ184" s="274" t="s">
        <v>268</v>
      </c>
      <c r="CR184" s="274" t="s">
        <v>877</v>
      </c>
      <c r="CS184" s="274">
        <v>94.21</v>
      </c>
      <c r="CT184" s="274" t="s">
        <v>268</v>
      </c>
      <c r="CU184" s="274">
        <v>94.21</v>
      </c>
      <c r="CV184" s="274">
        <v>365</v>
      </c>
      <c r="CW184" s="274" t="s">
        <v>878</v>
      </c>
      <c r="CX184" s="274" t="s">
        <v>835</v>
      </c>
      <c r="CY184" s="274" t="s">
        <v>836</v>
      </c>
      <c r="CZ184" s="274" t="s">
        <v>837</v>
      </c>
      <c r="DA184" s="274" t="s">
        <v>268</v>
      </c>
      <c r="DB184" s="274" t="s">
        <v>268</v>
      </c>
      <c r="DC184" s="274" t="s">
        <v>268</v>
      </c>
      <c r="DD184" s="274" t="s">
        <v>268</v>
      </c>
      <c r="DE184" s="274" t="s">
        <v>268</v>
      </c>
      <c r="DF184" s="274" t="s">
        <v>268</v>
      </c>
      <c r="DG184" s="299">
        <f>IFERROR(IF(CA184="D",IF(CK184="A dispo.",CD184*VLOOKUP('DATI INPUT'!$F$27,TARIFFE_UD,2,FALSE),CD184*VLOOKUP(CK184,TARIFFE_UD,2,FALSE)),CD184*VLOOKUP(CB184-100,TARIFFE_UND,2,FALSE)),0)</f>
        <v>67.315783896543522</v>
      </c>
      <c r="DH184" s="299">
        <f>IFERROR(IF(CA184="D",IF(CK184="A dispo.",CF184*VLOOKUP('DATI INPUT'!$F$27,TARIFFE_UD,3,FALSE),CF184*VLOOKUP(CK184,TARIFFE_UD,3,FALSE)),CF184*VLOOKUP(CB184-100,TARIFFE_UND,3,FALSE)),0)</f>
        <v>60.367780403072892</v>
      </c>
    </row>
    <row r="185" spans="1:112" x14ac:dyDescent="0.25">
      <c r="A185" s="274" t="s">
        <v>2964</v>
      </c>
      <c r="B185" s="274" t="s">
        <v>1376</v>
      </c>
      <c r="C185" s="274" t="s">
        <v>2965</v>
      </c>
      <c r="D185" s="274" t="s">
        <v>2966</v>
      </c>
      <c r="E185" s="274" t="s">
        <v>268</v>
      </c>
      <c r="F185" s="274" t="s">
        <v>156</v>
      </c>
      <c r="G185" s="274" t="s">
        <v>2967</v>
      </c>
      <c r="H185" s="274" t="s">
        <v>1033</v>
      </c>
      <c r="I185" s="274" t="s">
        <v>2968</v>
      </c>
      <c r="J185" s="274" t="s">
        <v>274</v>
      </c>
      <c r="K185" s="274" t="s">
        <v>2969</v>
      </c>
      <c r="L185" s="274" t="s">
        <v>960</v>
      </c>
      <c r="M185" s="274" t="s">
        <v>2970</v>
      </c>
      <c r="N185" s="274" t="s">
        <v>984</v>
      </c>
      <c r="O185" s="274" t="s">
        <v>873</v>
      </c>
      <c r="P185" s="274" t="s">
        <v>2241</v>
      </c>
      <c r="Q185" s="274" t="s">
        <v>276</v>
      </c>
      <c r="R185" s="274" t="s">
        <v>154</v>
      </c>
      <c r="S185" s="274" t="s">
        <v>268</v>
      </c>
      <c r="T185" s="274" t="s">
        <v>268</v>
      </c>
      <c r="U185" s="274" t="s">
        <v>268</v>
      </c>
      <c r="V185" s="274" t="s">
        <v>268</v>
      </c>
      <c r="W185" s="274" t="s">
        <v>2970</v>
      </c>
      <c r="X185" s="274" t="s">
        <v>2241</v>
      </c>
      <c r="Y185" s="274" t="s">
        <v>276</v>
      </c>
      <c r="Z185" s="274" t="s">
        <v>154</v>
      </c>
      <c r="AA185" s="274" t="s">
        <v>268</v>
      </c>
      <c r="AB185" s="274" t="s">
        <v>268</v>
      </c>
      <c r="AC185" s="274" t="s">
        <v>268</v>
      </c>
      <c r="AD185" s="274" t="s">
        <v>268</v>
      </c>
      <c r="AE185" s="274" t="s">
        <v>287</v>
      </c>
      <c r="AF185" s="274" t="s">
        <v>1811</v>
      </c>
      <c r="AG185" s="274" t="s">
        <v>875</v>
      </c>
      <c r="AH185" s="274" t="s">
        <v>1848</v>
      </c>
      <c r="AI185" s="274" t="s">
        <v>950</v>
      </c>
      <c r="AJ185" s="274" t="s">
        <v>268</v>
      </c>
      <c r="AK185" s="274" t="s">
        <v>377</v>
      </c>
      <c r="AL185" s="274" t="s">
        <v>268</v>
      </c>
      <c r="AM185" s="274" t="s">
        <v>405</v>
      </c>
      <c r="AN185" s="274" t="s">
        <v>268</v>
      </c>
      <c r="AO185" s="274" t="s">
        <v>268</v>
      </c>
      <c r="AP185" s="274" t="s">
        <v>268</v>
      </c>
      <c r="AQ185" s="274" t="s">
        <v>268</v>
      </c>
      <c r="AR185" s="274" t="s">
        <v>268</v>
      </c>
      <c r="AS185" s="274" t="s">
        <v>268</v>
      </c>
      <c r="AT185" s="274" t="s">
        <v>268</v>
      </c>
      <c r="AU185" s="274" t="s">
        <v>268</v>
      </c>
      <c r="AV185" s="274" t="s">
        <v>268</v>
      </c>
      <c r="AW185" s="274" t="s">
        <v>268</v>
      </c>
      <c r="AX185" s="274" t="s">
        <v>268</v>
      </c>
      <c r="AY185" s="274" t="s">
        <v>268</v>
      </c>
      <c r="AZ185" s="274" t="s">
        <v>268</v>
      </c>
      <c r="BA185" s="274" t="s">
        <v>268</v>
      </c>
      <c r="BB185" s="274" t="s">
        <v>268</v>
      </c>
      <c r="BC185" s="274" t="s">
        <v>268</v>
      </c>
      <c r="BD185" s="274" t="s">
        <v>268</v>
      </c>
      <c r="BE185" s="274" t="s">
        <v>268</v>
      </c>
      <c r="BF185" s="274" t="s">
        <v>268</v>
      </c>
      <c r="BG185" s="274" t="s">
        <v>268</v>
      </c>
      <c r="BH185" s="274" t="s">
        <v>268</v>
      </c>
      <c r="BI185" s="274" t="s">
        <v>268</v>
      </c>
      <c r="BJ185" s="274" t="s">
        <v>268</v>
      </c>
      <c r="BK185" s="274" t="s">
        <v>268</v>
      </c>
      <c r="BL185" s="274" t="s">
        <v>268</v>
      </c>
      <c r="BM185" s="274" t="s">
        <v>268</v>
      </c>
      <c r="BN185" s="274" t="s">
        <v>268</v>
      </c>
      <c r="BO185" s="274" t="s">
        <v>268</v>
      </c>
      <c r="BP185" s="274" t="s">
        <v>268</v>
      </c>
      <c r="BQ185" s="274" t="s">
        <v>268</v>
      </c>
      <c r="BR185" s="274" t="s">
        <v>268</v>
      </c>
      <c r="BS185" s="274" t="s">
        <v>268</v>
      </c>
      <c r="BT185" s="274" t="s">
        <v>268</v>
      </c>
      <c r="BU185" s="274" t="s">
        <v>268</v>
      </c>
      <c r="BV185" s="274" t="s">
        <v>268</v>
      </c>
      <c r="BW185" s="274" t="s">
        <v>268</v>
      </c>
      <c r="BX185" s="274" t="s">
        <v>268</v>
      </c>
      <c r="BY185" s="295">
        <v>57</v>
      </c>
      <c r="BZ185" s="295">
        <v>57</v>
      </c>
      <c r="CA185" s="298" t="s">
        <v>142</v>
      </c>
      <c r="CB185" s="297">
        <v>122</v>
      </c>
      <c r="CC185" s="284">
        <f t="shared" si="10"/>
        <v>0</v>
      </c>
      <c r="CD185" s="295">
        <f t="shared" si="11"/>
        <v>57</v>
      </c>
      <c r="CE185" s="284">
        <f t="shared" si="12"/>
        <v>0</v>
      </c>
      <c r="CF185" s="295">
        <f t="shared" si="13"/>
        <v>1</v>
      </c>
      <c r="CG185" s="274" t="s">
        <v>876</v>
      </c>
      <c r="CH185" s="274" t="s">
        <v>268</v>
      </c>
      <c r="CI185" s="274" t="s">
        <v>268</v>
      </c>
      <c r="CJ185" s="298" t="s">
        <v>280</v>
      </c>
      <c r="CK185" s="297">
        <v>2</v>
      </c>
      <c r="CL185" s="274" t="s">
        <v>268</v>
      </c>
      <c r="CM185" s="274" t="s">
        <v>268</v>
      </c>
      <c r="CN185" s="274" t="s">
        <v>268</v>
      </c>
      <c r="CO185" s="274" t="s">
        <v>268</v>
      </c>
      <c r="CP185" s="274" t="s">
        <v>268</v>
      </c>
      <c r="CQ185" s="274" t="s">
        <v>268</v>
      </c>
      <c r="CR185" s="274" t="s">
        <v>877</v>
      </c>
      <c r="CS185" s="274">
        <v>78.209999999999994</v>
      </c>
      <c r="CT185" s="274" t="s">
        <v>268</v>
      </c>
      <c r="CU185" s="274">
        <v>78.209999999999994</v>
      </c>
      <c r="CV185" s="274">
        <v>365</v>
      </c>
      <c r="CW185" s="274" t="s">
        <v>878</v>
      </c>
      <c r="CX185" s="274" t="s">
        <v>835</v>
      </c>
      <c r="CY185" s="274" t="s">
        <v>836</v>
      </c>
      <c r="CZ185" s="274" t="s">
        <v>837</v>
      </c>
      <c r="DA185" s="274" t="s">
        <v>268</v>
      </c>
      <c r="DB185" s="274" t="s">
        <v>268</v>
      </c>
      <c r="DC185" s="274" t="s">
        <v>268</v>
      </c>
      <c r="DD185" s="274" t="s">
        <v>268</v>
      </c>
      <c r="DE185" s="274" t="s">
        <v>268</v>
      </c>
      <c r="DF185" s="274" t="s">
        <v>268</v>
      </c>
      <c r="DG185" s="299">
        <f>IFERROR(IF(CA185="D",IF(CK185="A dispo.",CD185*VLOOKUP('DATI INPUT'!$F$27,TARIFFE_UD,2,FALSE),CD185*VLOOKUP(CK185,TARIFFE_UD,2,FALSE)),CD185*VLOOKUP(CB185-100,TARIFFE_UND,2,FALSE)),0)</f>
        <v>40.961434514824852</v>
      </c>
      <c r="DH185" s="299">
        <f>IFERROR(IF(CA185="D",IF(CK185="A dispo.",CF185*VLOOKUP('DATI INPUT'!$F$27,TARIFFE_UD,3,FALSE),CF185*VLOOKUP(CK185,TARIFFE_UD,3,FALSE)),CF185*VLOOKUP(CB185-100,TARIFFE_UND,3,FALSE)),0)</f>
        <v>46.077822723118445</v>
      </c>
    </row>
    <row r="186" spans="1:112" x14ac:dyDescent="0.25">
      <c r="A186" s="274" t="s">
        <v>2971</v>
      </c>
      <c r="B186" s="274" t="s">
        <v>1376</v>
      </c>
      <c r="C186" s="274" t="s">
        <v>2972</v>
      </c>
      <c r="D186" s="274" t="s">
        <v>2966</v>
      </c>
      <c r="E186" s="274" t="s">
        <v>268</v>
      </c>
      <c r="F186" s="274" t="s">
        <v>156</v>
      </c>
      <c r="G186" s="274" t="s">
        <v>2967</v>
      </c>
      <c r="H186" s="274" t="s">
        <v>1033</v>
      </c>
      <c r="I186" s="274" t="s">
        <v>2968</v>
      </c>
      <c r="J186" s="274" t="s">
        <v>274</v>
      </c>
      <c r="K186" s="274" t="s">
        <v>2969</v>
      </c>
      <c r="L186" s="274" t="s">
        <v>960</v>
      </c>
      <c r="M186" s="274" t="s">
        <v>2970</v>
      </c>
      <c r="N186" s="274" t="s">
        <v>984</v>
      </c>
      <c r="O186" s="274" t="s">
        <v>873</v>
      </c>
      <c r="P186" s="274" t="s">
        <v>2241</v>
      </c>
      <c r="Q186" s="274" t="s">
        <v>276</v>
      </c>
      <c r="R186" s="274" t="s">
        <v>154</v>
      </c>
      <c r="S186" s="274" t="s">
        <v>268</v>
      </c>
      <c r="T186" s="274" t="s">
        <v>268</v>
      </c>
      <c r="U186" s="274" t="s">
        <v>268</v>
      </c>
      <c r="V186" s="274" t="s">
        <v>268</v>
      </c>
      <c r="W186" s="274" t="s">
        <v>2970</v>
      </c>
      <c r="X186" s="274" t="s">
        <v>2241</v>
      </c>
      <c r="Y186" s="274" t="s">
        <v>276</v>
      </c>
      <c r="Z186" s="274" t="s">
        <v>154</v>
      </c>
      <c r="AA186" s="274" t="s">
        <v>268</v>
      </c>
      <c r="AB186" s="274" t="s">
        <v>268</v>
      </c>
      <c r="AC186" s="274" t="s">
        <v>268</v>
      </c>
      <c r="AD186" s="274" t="s">
        <v>268</v>
      </c>
      <c r="AE186" s="274" t="s">
        <v>287</v>
      </c>
      <c r="AF186" s="274" t="s">
        <v>1811</v>
      </c>
      <c r="AG186" s="274" t="s">
        <v>875</v>
      </c>
      <c r="AH186" s="274" t="s">
        <v>1848</v>
      </c>
      <c r="AI186" s="274" t="s">
        <v>950</v>
      </c>
      <c r="AJ186" s="274" t="s">
        <v>268</v>
      </c>
      <c r="AK186" s="274" t="s">
        <v>377</v>
      </c>
      <c r="AL186" s="274" t="s">
        <v>268</v>
      </c>
      <c r="AM186" s="274" t="s">
        <v>405</v>
      </c>
      <c r="AN186" s="274" t="s">
        <v>268</v>
      </c>
      <c r="AO186" s="274" t="s">
        <v>268</v>
      </c>
      <c r="AP186" s="274" t="s">
        <v>268</v>
      </c>
      <c r="AQ186" s="274" t="s">
        <v>268</v>
      </c>
      <c r="AR186" s="274" t="s">
        <v>268</v>
      </c>
      <c r="AS186" s="274" t="s">
        <v>268</v>
      </c>
      <c r="AT186" s="274" t="s">
        <v>268</v>
      </c>
      <c r="AU186" s="274" t="s">
        <v>268</v>
      </c>
      <c r="AV186" s="274" t="s">
        <v>268</v>
      </c>
      <c r="AW186" s="274" t="s">
        <v>268</v>
      </c>
      <c r="AX186" s="274" t="s">
        <v>268</v>
      </c>
      <c r="AY186" s="274" t="s">
        <v>268</v>
      </c>
      <c r="AZ186" s="274" t="s">
        <v>268</v>
      </c>
      <c r="BA186" s="274" t="s">
        <v>268</v>
      </c>
      <c r="BB186" s="274" t="s">
        <v>268</v>
      </c>
      <c r="BC186" s="274" t="s">
        <v>268</v>
      </c>
      <c r="BD186" s="274" t="s">
        <v>268</v>
      </c>
      <c r="BE186" s="274" t="s">
        <v>268</v>
      </c>
      <c r="BF186" s="274" t="s">
        <v>268</v>
      </c>
      <c r="BG186" s="274" t="s">
        <v>268</v>
      </c>
      <c r="BH186" s="274" t="s">
        <v>268</v>
      </c>
      <c r="BI186" s="274" t="s">
        <v>268</v>
      </c>
      <c r="BJ186" s="274" t="s">
        <v>268</v>
      </c>
      <c r="BK186" s="274" t="s">
        <v>268</v>
      </c>
      <c r="BL186" s="274" t="s">
        <v>268</v>
      </c>
      <c r="BM186" s="274" t="s">
        <v>268</v>
      </c>
      <c r="BN186" s="274" t="s">
        <v>268</v>
      </c>
      <c r="BO186" s="274" t="s">
        <v>268</v>
      </c>
      <c r="BP186" s="274" t="s">
        <v>268</v>
      </c>
      <c r="BQ186" s="274" t="s">
        <v>268</v>
      </c>
      <c r="BR186" s="274" t="s">
        <v>268</v>
      </c>
      <c r="BS186" s="274" t="s">
        <v>268</v>
      </c>
      <c r="BT186" s="274" t="s">
        <v>268</v>
      </c>
      <c r="BU186" s="274" t="s">
        <v>268</v>
      </c>
      <c r="BV186" s="274" t="s">
        <v>268</v>
      </c>
      <c r="BW186" s="274" t="s">
        <v>268</v>
      </c>
      <c r="BX186" s="274" t="s">
        <v>268</v>
      </c>
      <c r="BY186" s="295">
        <v>57</v>
      </c>
      <c r="BZ186" s="295">
        <v>57</v>
      </c>
      <c r="CA186" s="298" t="s">
        <v>142</v>
      </c>
      <c r="CB186" s="297">
        <v>122</v>
      </c>
      <c r="CC186" s="284">
        <f t="shared" si="10"/>
        <v>0</v>
      </c>
      <c r="CD186" s="295">
        <f t="shared" si="11"/>
        <v>57</v>
      </c>
      <c r="CE186" s="284">
        <f t="shared" si="12"/>
        <v>0</v>
      </c>
      <c r="CF186" s="295">
        <f t="shared" si="13"/>
        <v>1</v>
      </c>
      <c r="CG186" s="274" t="s">
        <v>876</v>
      </c>
      <c r="CH186" s="274" t="s">
        <v>268</v>
      </c>
      <c r="CI186" s="274" t="s">
        <v>268</v>
      </c>
      <c r="CJ186" s="298" t="s">
        <v>271</v>
      </c>
      <c r="CK186" s="297">
        <v>1</v>
      </c>
      <c r="CL186" s="274" t="s">
        <v>268</v>
      </c>
      <c r="CM186" s="274" t="s">
        <v>268</v>
      </c>
      <c r="CN186" s="274" t="s">
        <v>268</v>
      </c>
      <c r="CO186" s="274" t="s">
        <v>268</v>
      </c>
      <c r="CP186" s="274" t="s">
        <v>268</v>
      </c>
      <c r="CQ186" s="274" t="s">
        <v>268</v>
      </c>
      <c r="CR186" s="274" t="s">
        <v>877</v>
      </c>
      <c r="CS186" s="274">
        <v>38.94</v>
      </c>
      <c r="CT186" s="274" t="s">
        <v>268</v>
      </c>
      <c r="CU186" s="274">
        <v>38.94</v>
      </c>
      <c r="CV186" s="274">
        <v>365</v>
      </c>
      <c r="CW186" s="274" t="s">
        <v>878</v>
      </c>
      <c r="CX186" s="274" t="s">
        <v>835</v>
      </c>
      <c r="CY186" s="274" t="s">
        <v>836</v>
      </c>
      <c r="CZ186" s="274" t="s">
        <v>837</v>
      </c>
      <c r="DA186" s="274" t="s">
        <v>268</v>
      </c>
      <c r="DB186" s="274" t="s">
        <v>268</v>
      </c>
      <c r="DC186" s="274" t="s">
        <v>268</v>
      </c>
      <c r="DD186" s="274" t="s">
        <v>268</v>
      </c>
      <c r="DE186" s="274" t="s">
        <v>268</v>
      </c>
      <c r="DF186" s="274" t="s">
        <v>268</v>
      </c>
      <c r="DG186" s="299">
        <f>IFERROR(IF(CA186="D",IF(CK186="A dispo.",CD186*VLOOKUP('DATI INPUT'!$F$27,TARIFFE_UD,2,FALSE),CD186*VLOOKUP(CK186,TARIFFE_UD,2,FALSE)),CD186*VLOOKUP(CB186-100,TARIFFE_UND,2,FALSE)),0)</f>
        <v>35.109801012707017</v>
      </c>
      <c r="DH186" s="299">
        <f>IFERROR(IF(CA186="D",IF(CK186="A dispo.",CF186*VLOOKUP('DATI INPUT'!$F$27,TARIFFE_UD,3,FALSE),CF186*VLOOKUP(CK186,TARIFFE_UD,3,FALSE)),CF186*VLOOKUP(CB186-100,TARIFFE_UND,3,FALSE)),0)</f>
        <v>15.164853048114928</v>
      </c>
    </row>
    <row r="187" spans="1:112" x14ac:dyDescent="0.25">
      <c r="A187" s="274" t="s">
        <v>2973</v>
      </c>
      <c r="B187" s="274" t="s">
        <v>1376</v>
      </c>
      <c r="C187" s="274" t="s">
        <v>2974</v>
      </c>
      <c r="D187" s="274" t="s">
        <v>2966</v>
      </c>
      <c r="E187" s="274" t="s">
        <v>268</v>
      </c>
      <c r="F187" s="274" t="s">
        <v>156</v>
      </c>
      <c r="G187" s="274" t="s">
        <v>2967</v>
      </c>
      <c r="H187" s="274" t="s">
        <v>1033</v>
      </c>
      <c r="I187" s="274" t="s">
        <v>2968</v>
      </c>
      <c r="J187" s="274" t="s">
        <v>274</v>
      </c>
      <c r="K187" s="274" t="s">
        <v>2969</v>
      </c>
      <c r="L187" s="274" t="s">
        <v>960</v>
      </c>
      <c r="M187" s="274" t="s">
        <v>2970</v>
      </c>
      <c r="N187" s="274" t="s">
        <v>984</v>
      </c>
      <c r="O187" s="274" t="s">
        <v>873</v>
      </c>
      <c r="P187" s="274" t="s">
        <v>2241</v>
      </c>
      <c r="Q187" s="274" t="s">
        <v>276</v>
      </c>
      <c r="R187" s="274" t="s">
        <v>154</v>
      </c>
      <c r="S187" s="274" t="s">
        <v>268</v>
      </c>
      <c r="T187" s="274" t="s">
        <v>268</v>
      </c>
      <c r="U187" s="274" t="s">
        <v>268</v>
      </c>
      <c r="V187" s="274" t="s">
        <v>268</v>
      </c>
      <c r="W187" s="274" t="s">
        <v>2970</v>
      </c>
      <c r="X187" s="274" t="s">
        <v>2241</v>
      </c>
      <c r="Y187" s="274" t="s">
        <v>276</v>
      </c>
      <c r="Z187" s="274" t="s">
        <v>154</v>
      </c>
      <c r="AA187" s="274" t="s">
        <v>268</v>
      </c>
      <c r="AB187" s="274" t="s">
        <v>268</v>
      </c>
      <c r="AC187" s="274" t="s">
        <v>268</v>
      </c>
      <c r="AD187" s="274" t="s">
        <v>268</v>
      </c>
      <c r="AE187" s="274" t="s">
        <v>287</v>
      </c>
      <c r="AF187" s="274" t="s">
        <v>1811</v>
      </c>
      <c r="AG187" s="274" t="s">
        <v>875</v>
      </c>
      <c r="AH187" s="274" t="s">
        <v>1848</v>
      </c>
      <c r="AI187" s="274" t="s">
        <v>950</v>
      </c>
      <c r="AJ187" s="274" t="s">
        <v>268</v>
      </c>
      <c r="AK187" s="274" t="s">
        <v>377</v>
      </c>
      <c r="AL187" s="274" t="s">
        <v>268</v>
      </c>
      <c r="AM187" s="274" t="s">
        <v>405</v>
      </c>
      <c r="AN187" s="274" t="s">
        <v>268</v>
      </c>
      <c r="AO187" s="274" t="s">
        <v>268</v>
      </c>
      <c r="AP187" s="274" t="s">
        <v>268</v>
      </c>
      <c r="AQ187" s="274" t="s">
        <v>268</v>
      </c>
      <c r="AR187" s="274" t="s">
        <v>268</v>
      </c>
      <c r="AS187" s="274" t="s">
        <v>268</v>
      </c>
      <c r="AT187" s="274" t="s">
        <v>268</v>
      </c>
      <c r="AU187" s="274" t="s">
        <v>268</v>
      </c>
      <c r="AV187" s="274" t="s">
        <v>268</v>
      </c>
      <c r="AW187" s="274" t="s">
        <v>268</v>
      </c>
      <c r="AX187" s="274" t="s">
        <v>268</v>
      </c>
      <c r="AY187" s="274" t="s">
        <v>268</v>
      </c>
      <c r="AZ187" s="274" t="s">
        <v>268</v>
      </c>
      <c r="BA187" s="274" t="s">
        <v>268</v>
      </c>
      <c r="BB187" s="274" t="s">
        <v>268</v>
      </c>
      <c r="BC187" s="274" t="s">
        <v>268</v>
      </c>
      <c r="BD187" s="274" t="s">
        <v>268</v>
      </c>
      <c r="BE187" s="274" t="s">
        <v>268</v>
      </c>
      <c r="BF187" s="274" t="s">
        <v>268</v>
      </c>
      <c r="BG187" s="274" t="s">
        <v>268</v>
      </c>
      <c r="BH187" s="274" t="s">
        <v>268</v>
      </c>
      <c r="BI187" s="274" t="s">
        <v>268</v>
      </c>
      <c r="BJ187" s="274" t="s">
        <v>268</v>
      </c>
      <c r="BK187" s="274" t="s">
        <v>268</v>
      </c>
      <c r="BL187" s="274" t="s">
        <v>268</v>
      </c>
      <c r="BM187" s="274" t="s">
        <v>268</v>
      </c>
      <c r="BN187" s="274" t="s">
        <v>268</v>
      </c>
      <c r="BO187" s="274" t="s">
        <v>268</v>
      </c>
      <c r="BP187" s="274" t="s">
        <v>268</v>
      </c>
      <c r="BQ187" s="274" t="s">
        <v>268</v>
      </c>
      <c r="BR187" s="274" t="s">
        <v>268</v>
      </c>
      <c r="BS187" s="274" t="s">
        <v>268</v>
      </c>
      <c r="BT187" s="274" t="s">
        <v>268</v>
      </c>
      <c r="BU187" s="274" t="s">
        <v>268</v>
      </c>
      <c r="BV187" s="274" t="s">
        <v>268</v>
      </c>
      <c r="BW187" s="274" t="s">
        <v>268</v>
      </c>
      <c r="BX187" s="274" t="s">
        <v>268</v>
      </c>
      <c r="BY187" s="295">
        <v>16</v>
      </c>
      <c r="BZ187" s="295">
        <v>16</v>
      </c>
      <c r="CA187" s="298" t="s">
        <v>142</v>
      </c>
      <c r="CB187" s="297">
        <v>123</v>
      </c>
      <c r="CC187" s="284">
        <f t="shared" si="10"/>
        <v>0</v>
      </c>
      <c r="CD187" s="295">
        <f t="shared" si="11"/>
        <v>16</v>
      </c>
      <c r="CE187" s="284">
        <f t="shared" si="12"/>
        <v>1</v>
      </c>
      <c r="CF187" s="295">
        <f t="shared" si="13"/>
        <v>0</v>
      </c>
      <c r="CG187" s="274" t="s">
        <v>1817</v>
      </c>
      <c r="CH187" s="274" t="s">
        <v>268</v>
      </c>
      <c r="CI187" s="274" t="s">
        <v>268</v>
      </c>
      <c r="CJ187" s="298" t="s">
        <v>280</v>
      </c>
      <c r="CK187" s="297">
        <v>2</v>
      </c>
      <c r="CL187" s="274" t="s">
        <v>268</v>
      </c>
      <c r="CM187" s="274" t="s">
        <v>268</v>
      </c>
      <c r="CN187" s="274" t="s">
        <v>268</v>
      </c>
      <c r="CO187" s="274" t="s">
        <v>268</v>
      </c>
      <c r="CP187" s="274" t="s">
        <v>268</v>
      </c>
      <c r="CQ187" s="274" t="s">
        <v>268</v>
      </c>
      <c r="CR187" s="274" t="s">
        <v>877</v>
      </c>
      <c r="CS187" s="274">
        <v>7.2</v>
      </c>
      <c r="CT187" s="274" t="s">
        <v>268</v>
      </c>
      <c r="CU187" s="274">
        <v>7.2</v>
      </c>
      <c r="CV187" s="274">
        <v>365</v>
      </c>
      <c r="CW187" s="274" t="s">
        <v>878</v>
      </c>
      <c r="CX187" s="274" t="s">
        <v>835</v>
      </c>
      <c r="CY187" s="274" t="s">
        <v>836</v>
      </c>
      <c r="CZ187" s="274" t="s">
        <v>837</v>
      </c>
      <c r="DA187" s="274" t="s">
        <v>268</v>
      </c>
      <c r="DB187" s="274" t="s">
        <v>268</v>
      </c>
      <c r="DC187" s="274" t="s">
        <v>268</v>
      </c>
      <c r="DD187" s="274" t="s">
        <v>268</v>
      </c>
      <c r="DE187" s="274" t="s">
        <v>268</v>
      </c>
      <c r="DF187" s="274" t="s">
        <v>268</v>
      </c>
      <c r="DG187" s="299">
        <f>IFERROR(IF(CA187="D",IF(CK187="A dispo.",CD187*VLOOKUP('DATI INPUT'!$F$27,TARIFFE_UD,2,FALSE),CD187*VLOOKUP(CK187,TARIFFE_UD,2,FALSE)),CD187*VLOOKUP(CB187-100,TARIFFE_UND,2,FALSE)),0)</f>
        <v>11.497946530477151</v>
      </c>
      <c r="DH187" s="299">
        <f>IFERROR(IF(CA187="D",IF(CK187="A dispo.",CF187*VLOOKUP('DATI INPUT'!$F$27,TARIFFE_UD,3,FALSE),CF187*VLOOKUP(CK187,TARIFFE_UD,3,FALSE)),CF187*VLOOKUP(CB187-100,TARIFFE_UND,3,FALSE)),0)</f>
        <v>0</v>
      </c>
    </row>
    <row r="188" spans="1:112" x14ac:dyDescent="0.25">
      <c r="A188" s="274" t="s">
        <v>2975</v>
      </c>
      <c r="B188" s="274" t="s">
        <v>2976</v>
      </c>
      <c r="C188" s="274" t="s">
        <v>456</v>
      </c>
      <c r="D188" s="274" t="s">
        <v>2977</v>
      </c>
      <c r="E188" s="274" t="s">
        <v>268</v>
      </c>
      <c r="F188" s="274" t="s">
        <v>156</v>
      </c>
      <c r="G188" s="274" t="s">
        <v>2978</v>
      </c>
      <c r="H188" s="274" t="s">
        <v>914</v>
      </c>
      <c r="I188" s="274" t="s">
        <v>2979</v>
      </c>
      <c r="J188" s="274" t="s">
        <v>274</v>
      </c>
      <c r="K188" s="274" t="s">
        <v>2980</v>
      </c>
      <c r="L188" s="274" t="s">
        <v>960</v>
      </c>
      <c r="M188" s="274" t="s">
        <v>2981</v>
      </c>
      <c r="N188" s="274" t="s">
        <v>984</v>
      </c>
      <c r="O188" s="274" t="s">
        <v>873</v>
      </c>
      <c r="P188" s="274" t="s">
        <v>1934</v>
      </c>
      <c r="Q188" s="274" t="s">
        <v>285</v>
      </c>
      <c r="R188" s="274" t="s">
        <v>268</v>
      </c>
      <c r="S188" s="274" t="s">
        <v>268</v>
      </c>
      <c r="T188" s="274" t="s">
        <v>268</v>
      </c>
      <c r="U188" s="274" t="s">
        <v>268</v>
      </c>
      <c r="V188" s="274" t="s">
        <v>268</v>
      </c>
      <c r="W188" s="274" t="s">
        <v>2981</v>
      </c>
      <c r="X188" s="274" t="s">
        <v>1934</v>
      </c>
      <c r="Y188" s="274" t="s">
        <v>285</v>
      </c>
      <c r="Z188" s="274" t="s">
        <v>268</v>
      </c>
      <c r="AA188" s="274" t="s">
        <v>268</v>
      </c>
      <c r="AB188" s="274" t="s">
        <v>268</v>
      </c>
      <c r="AC188" s="274" t="s">
        <v>268</v>
      </c>
      <c r="AD188" s="274" t="s">
        <v>268</v>
      </c>
      <c r="AE188" s="274" t="s">
        <v>287</v>
      </c>
      <c r="AF188" s="274" t="s">
        <v>1811</v>
      </c>
      <c r="AG188" s="274" t="s">
        <v>875</v>
      </c>
      <c r="AH188" s="274" t="s">
        <v>1935</v>
      </c>
      <c r="AI188" s="274" t="s">
        <v>2982</v>
      </c>
      <c r="AJ188" s="274" t="s">
        <v>268</v>
      </c>
      <c r="AK188" s="274" t="s">
        <v>377</v>
      </c>
      <c r="AL188" s="274" t="s">
        <v>268</v>
      </c>
      <c r="AM188" s="274" t="s">
        <v>355</v>
      </c>
      <c r="AN188" s="274" t="s">
        <v>268</v>
      </c>
      <c r="AO188" s="274" t="s">
        <v>268</v>
      </c>
      <c r="AP188" s="274" t="s">
        <v>268</v>
      </c>
      <c r="AQ188" s="274" t="s">
        <v>268</v>
      </c>
      <c r="AR188" s="274" t="s">
        <v>268</v>
      </c>
      <c r="AS188" s="274" t="s">
        <v>268</v>
      </c>
      <c r="AT188" s="274" t="s">
        <v>268</v>
      </c>
      <c r="AU188" s="274" t="s">
        <v>268</v>
      </c>
      <c r="AV188" s="274" t="s">
        <v>268</v>
      </c>
      <c r="AW188" s="274" t="s">
        <v>268</v>
      </c>
      <c r="AX188" s="274" t="s">
        <v>268</v>
      </c>
      <c r="AY188" s="274" t="s">
        <v>268</v>
      </c>
      <c r="AZ188" s="274" t="s">
        <v>268</v>
      </c>
      <c r="BA188" s="274" t="s">
        <v>268</v>
      </c>
      <c r="BB188" s="274" t="s">
        <v>268</v>
      </c>
      <c r="BC188" s="274" t="s">
        <v>268</v>
      </c>
      <c r="BD188" s="274" t="s">
        <v>268</v>
      </c>
      <c r="BE188" s="274" t="s">
        <v>268</v>
      </c>
      <c r="BF188" s="274" t="s">
        <v>268</v>
      </c>
      <c r="BG188" s="274" t="s">
        <v>268</v>
      </c>
      <c r="BH188" s="274" t="s">
        <v>268</v>
      </c>
      <c r="BI188" s="274" t="s">
        <v>268</v>
      </c>
      <c r="BJ188" s="274" t="s">
        <v>268</v>
      </c>
      <c r="BK188" s="274" t="s">
        <v>268</v>
      </c>
      <c r="BL188" s="274" t="s">
        <v>268</v>
      </c>
      <c r="BM188" s="274" t="s">
        <v>268</v>
      </c>
      <c r="BN188" s="274" t="s">
        <v>268</v>
      </c>
      <c r="BO188" s="274" t="s">
        <v>268</v>
      </c>
      <c r="BP188" s="274" t="s">
        <v>268</v>
      </c>
      <c r="BQ188" s="274" t="s">
        <v>268</v>
      </c>
      <c r="BR188" s="274" t="s">
        <v>268</v>
      </c>
      <c r="BS188" s="274" t="s">
        <v>268</v>
      </c>
      <c r="BT188" s="274" t="s">
        <v>268</v>
      </c>
      <c r="BU188" s="274" t="s">
        <v>268</v>
      </c>
      <c r="BV188" s="274" t="s">
        <v>268</v>
      </c>
      <c r="BW188" s="274" t="s">
        <v>268</v>
      </c>
      <c r="BX188" s="274" t="s">
        <v>268</v>
      </c>
      <c r="BY188" s="295">
        <v>118</v>
      </c>
      <c r="BZ188" s="295">
        <v>118</v>
      </c>
      <c r="CA188" s="298" t="s">
        <v>142</v>
      </c>
      <c r="CB188" s="297">
        <v>122</v>
      </c>
      <c r="CC188" s="284">
        <f t="shared" si="10"/>
        <v>0</v>
      </c>
      <c r="CD188" s="295">
        <f t="shared" si="11"/>
        <v>118</v>
      </c>
      <c r="CE188" s="284">
        <f t="shared" si="12"/>
        <v>0</v>
      </c>
      <c r="CF188" s="295">
        <f t="shared" si="13"/>
        <v>1</v>
      </c>
      <c r="CG188" s="274" t="s">
        <v>876</v>
      </c>
      <c r="CH188" s="274" t="s">
        <v>268</v>
      </c>
      <c r="CI188" s="274" t="s">
        <v>268</v>
      </c>
      <c r="CJ188" s="298" t="s">
        <v>280</v>
      </c>
      <c r="CK188" s="297">
        <v>2</v>
      </c>
      <c r="CL188" s="274" t="s">
        <v>268</v>
      </c>
      <c r="CM188" s="274" t="s">
        <v>268</v>
      </c>
      <c r="CN188" s="274" t="s">
        <v>268</v>
      </c>
      <c r="CO188" s="274" t="s">
        <v>268</v>
      </c>
      <c r="CP188" s="274" t="s">
        <v>268</v>
      </c>
      <c r="CQ188" s="274" t="s">
        <v>268</v>
      </c>
      <c r="CR188" s="274" t="s">
        <v>877</v>
      </c>
      <c r="CS188" s="274">
        <v>105.66</v>
      </c>
      <c r="CT188" s="274" t="s">
        <v>268</v>
      </c>
      <c r="CU188" s="274">
        <v>105.66</v>
      </c>
      <c r="CV188" s="274">
        <v>365</v>
      </c>
      <c r="CW188" s="274" t="s">
        <v>878</v>
      </c>
      <c r="CX188" s="274" t="s">
        <v>835</v>
      </c>
      <c r="CY188" s="274" t="s">
        <v>836</v>
      </c>
      <c r="CZ188" s="274" t="s">
        <v>837</v>
      </c>
      <c r="DA188" s="274" t="s">
        <v>268</v>
      </c>
      <c r="DB188" s="274" t="s">
        <v>268</v>
      </c>
      <c r="DC188" s="274" t="s">
        <v>268</v>
      </c>
      <c r="DD188" s="274" t="s">
        <v>268</v>
      </c>
      <c r="DE188" s="274" t="s">
        <v>268</v>
      </c>
      <c r="DF188" s="274" t="s">
        <v>268</v>
      </c>
      <c r="DG188" s="299">
        <f>IFERROR(IF(CA188="D",IF(CK188="A dispo.",CD188*VLOOKUP('DATI INPUT'!$F$27,TARIFFE_UD,2,FALSE),CD188*VLOOKUP(CK188,TARIFFE_UD,2,FALSE)),CD188*VLOOKUP(CB188-100,TARIFFE_UND,2,FALSE)),0)</f>
        <v>84.797355662268984</v>
      </c>
      <c r="DH188" s="299">
        <f>IFERROR(IF(CA188="D",IF(CK188="A dispo.",CF188*VLOOKUP('DATI INPUT'!$F$27,TARIFFE_UD,3,FALSE),CF188*VLOOKUP(CK188,TARIFFE_UD,3,FALSE)),CF188*VLOOKUP(CB188-100,TARIFFE_UND,3,FALSE)),0)</f>
        <v>46.077822723118445</v>
      </c>
    </row>
    <row r="189" spans="1:112" hidden="1" x14ac:dyDescent="0.25">
      <c r="A189" s="274" t="s">
        <v>2983</v>
      </c>
      <c r="B189" s="274" t="s">
        <v>1382</v>
      </c>
      <c r="C189" s="274" t="s">
        <v>2984</v>
      </c>
      <c r="D189" s="274" t="s">
        <v>2985</v>
      </c>
      <c r="E189" s="274" t="s">
        <v>268</v>
      </c>
      <c r="F189" s="274" t="s">
        <v>156</v>
      </c>
      <c r="G189" s="274" t="s">
        <v>2986</v>
      </c>
      <c r="H189" s="274" t="s">
        <v>914</v>
      </c>
      <c r="I189" s="274" t="s">
        <v>2987</v>
      </c>
      <c r="J189" s="274" t="s">
        <v>156</v>
      </c>
      <c r="K189" s="274" t="s">
        <v>2988</v>
      </c>
      <c r="L189" s="274" t="s">
        <v>960</v>
      </c>
      <c r="M189" s="274" t="s">
        <v>2989</v>
      </c>
      <c r="N189" s="274" t="s">
        <v>152</v>
      </c>
      <c r="O189" s="274" t="s">
        <v>1234</v>
      </c>
      <c r="P189" s="274" t="s">
        <v>2990</v>
      </c>
      <c r="Q189" s="274" t="s">
        <v>465</v>
      </c>
      <c r="R189" s="274" t="s">
        <v>268</v>
      </c>
      <c r="S189" s="274" t="s">
        <v>268</v>
      </c>
      <c r="T189" s="274" t="s">
        <v>268</v>
      </c>
      <c r="U189" s="274" t="s">
        <v>268</v>
      </c>
      <c r="V189" s="274" t="s">
        <v>268</v>
      </c>
      <c r="W189" s="274" t="s">
        <v>2866</v>
      </c>
      <c r="X189" s="274" t="s">
        <v>613</v>
      </c>
      <c r="Y189" s="274" t="s">
        <v>504</v>
      </c>
      <c r="Z189" s="274" t="s">
        <v>268</v>
      </c>
      <c r="AA189" s="274" t="s">
        <v>268</v>
      </c>
      <c r="AB189" s="274" t="s">
        <v>268</v>
      </c>
      <c r="AC189" s="274" t="s">
        <v>268</v>
      </c>
      <c r="AD189" s="274" t="s">
        <v>268</v>
      </c>
      <c r="AE189" s="274" t="s">
        <v>287</v>
      </c>
      <c r="AF189" s="274" t="s">
        <v>1811</v>
      </c>
      <c r="AG189" s="274" t="s">
        <v>875</v>
      </c>
      <c r="AH189" s="274" t="s">
        <v>1831</v>
      </c>
      <c r="AI189" s="274" t="s">
        <v>642</v>
      </c>
      <c r="AJ189" s="274" t="s">
        <v>268</v>
      </c>
      <c r="AK189" s="274" t="s">
        <v>705</v>
      </c>
      <c r="AL189" s="274" t="s">
        <v>268</v>
      </c>
      <c r="AM189" s="274" t="s">
        <v>355</v>
      </c>
      <c r="AN189" s="274" t="s">
        <v>268</v>
      </c>
      <c r="AO189" s="274" t="s">
        <v>268</v>
      </c>
      <c r="AP189" s="274" t="s">
        <v>268</v>
      </c>
      <c r="AQ189" s="274" t="s">
        <v>268</v>
      </c>
      <c r="AR189" s="274" t="s">
        <v>268</v>
      </c>
      <c r="AS189" s="274" t="s">
        <v>268</v>
      </c>
      <c r="AT189" s="274" t="s">
        <v>268</v>
      </c>
      <c r="AU189" s="274" t="s">
        <v>268</v>
      </c>
      <c r="AV189" s="274" t="s">
        <v>268</v>
      </c>
      <c r="AW189" s="274" t="s">
        <v>268</v>
      </c>
      <c r="AX189" s="274" t="s">
        <v>268</v>
      </c>
      <c r="AY189" s="274" t="s">
        <v>268</v>
      </c>
      <c r="AZ189" s="274" t="s">
        <v>268</v>
      </c>
      <c r="BA189" s="274" t="s">
        <v>268</v>
      </c>
      <c r="BB189" s="274" t="s">
        <v>268</v>
      </c>
      <c r="BC189" s="274" t="s">
        <v>268</v>
      </c>
      <c r="BD189" s="274" t="s">
        <v>268</v>
      </c>
      <c r="BE189" s="274" t="s">
        <v>268</v>
      </c>
      <c r="BF189" s="274" t="s">
        <v>268</v>
      </c>
      <c r="BG189" s="274" t="s">
        <v>268</v>
      </c>
      <c r="BH189" s="274" t="s">
        <v>268</v>
      </c>
      <c r="BI189" s="274" t="s">
        <v>268</v>
      </c>
      <c r="BJ189" s="274" t="s">
        <v>268</v>
      </c>
      <c r="BK189" s="274" t="s">
        <v>268</v>
      </c>
      <c r="BL189" s="274" t="s">
        <v>268</v>
      </c>
      <c r="BM189" s="274" t="s">
        <v>268</v>
      </c>
      <c r="BN189" s="274" t="s">
        <v>268</v>
      </c>
      <c r="BO189" s="274" t="s">
        <v>268</v>
      </c>
      <c r="BP189" s="274" t="s">
        <v>268</v>
      </c>
      <c r="BQ189" s="274" t="s">
        <v>268</v>
      </c>
      <c r="BR189" s="274" t="s">
        <v>268</v>
      </c>
      <c r="BS189" s="274" t="s">
        <v>268</v>
      </c>
      <c r="BT189" s="274" t="s">
        <v>268</v>
      </c>
      <c r="BU189" s="274" t="s">
        <v>268</v>
      </c>
      <c r="BV189" s="274" t="s">
        <v>268</v>
      </c>
      <c r="BW189" s="274" t="s">
        <v>268</v>
      </c>
      <c r="BX189" s="274" t="s">
        <v>268</v>
      </c>
      <c r="BY189" s="295">
        <v>69</v>
      </c>
      <c r="BZ189" s="295">
        <v>69</v>
      </c>
      <c r="CA189" s="298" t="s">
        <v>142</v>
      </c>
      <c r="CB189" s="297">
        <v>122</v>
      </c>
      <c r="CC189" s="284">
        <f t="shared" si="10"/>
        <v>0</v>
      </c>
      <c r="CD189" s="295">
        <f t="shared" si="11"/>
        <v>69</v>
      </c>
      <c r="CE189" s="284">
        <f t="shared" si="12"/>
        <v>0</v>
      </c>
      <c r="CF189" s="295">
        <f t="shared" si="13"/>
        <v>1</v>
      </c>
      <c r="CG189" s="274" t="s">
        <v>876</v>
      </c>
      <c r="CH189" s="274" t="s">
        <v>268</v>
      </c>
      <c r="CI189" s="274" t="s">
        <v>268</v>
      </c>
      <c r="CJ189" s="298" t="s">
        <v>268</v>
      </c>
      <c r="CK189" s="298" t="s">
        <v>736</v>
      </c>
      <c r="CL189" s="274" t="s">
        <v>268</v>
      </c>
      <c r="CM189" s="274" t="s">
        <v>268</v>
      </c>
      <c r="CN189" s="274" t="s">
        <v>268</v>
      </c>
      <c r="CO189" s="274" t="s">
        <v>268</v>
      </c>
      <c r="CP189" s="274" t="s">
        <v>268</v>
      </c>
      <c r="CQ189" s="274" t="s">
        <v>268</v>
      </c>
      <c r="CR189" s="274" t="s">
        <v>877</v>
      </c>
      <c r="CS189" s="274">
        <v>86.37</v>
      </c>
      <c r="CT189" s="274" t="s">
        <v>268</v>
      </c>
      <c r="CU189" s="274">
        <v>86.37</v>
      </c>
      <c r="CV189" s="274">
        <v>365</v>
      </c>
      <c r="CW189" s="274" t="s">
        <v>878</v>
      </c>
      <c r="CX189" s="274" t="s">
        <v>835</v>
      </c>
      <c r="CY189" s="274" t="s">
        <v>836</v>
      </c>
      <c r="CZ189" s="274" t="s">
        <v>837</v>
      </c>
      <c r="DA189" s="274" t="s">
        <v>268</v>
      </c>
      <c r="DB189" s="274" t="s">
        <v>268</v>
      </c>
      <c r="DC189" s="274" t="s">
        <v>268</v>
      </c>
      <c r="DD189" s="274" t="s">
        <v>268</v>
      </c>
      <c r="DE189" s="274" t="s">
        <v>268</v>
      </c>
      <c r="DF189" s="274" t="s">
        <v>268</v>
      </c>
      <c r="DG189" s="299">
        <f>IFERROR(IF(CA189="D",IF(CK189="A dispo.",CD189*VLOOKUP('DATI INPUT'!$F$27,TARIFFE_UD,2,FALSE),CD189*VLOOKUP(CK189,TARIFFE_UD,2,FALSE)),CD189*VLOOKUP(CB189-100,TARIFFE_UND,2,FALSE)),0)</f>
        <v>54.644577516017677</v>
      </c>
      <c r="DH189" s="299">
        <f>IFERROR(IF(CA189="D",IF(CK189="A dispo.",CF189*VLOOKUP('DATI INPUT'!$F$27,TARIFFE_UD,3,FALSE),CF189*VLOOKUP(CK189,TARIFFE_UD,3,FALSE)),CF189*VLOOKUP(CB189-100,TARIFFE_UND,3,FALSE)),0)</f>
        <v>60.367780403072892</v>
      </c>
    </row>
    <row r="190" spans="1:112" x14ac:dyDescent="0.25">
      <c r="A190" s="274" t="s">
        <v>2991</v>
      </c>
      <c r="B190" s="274" t="s">
        <v>972</v>
      </c>
      <c r="C190" s="274" t="s">
        <v>2992</v>
      </c>
      <c r="D190" s="274" t="s">
        <v>2993</v>
      </c>
      <c r="E190" s="274" t="s">
        <v>268</v>
      </c>
      <c r="F190" s="274" t="s">
        <v>156</v>
      </c>
      <c r="G190" s="274" t="s">
        <v>2994</v>
      </c>
      <c r="H190" s="274" t="s">
        <v>1033</v>
      </c>
      <c r="I190" s="274" t="s">
        <v>2995</v>
      </c>
      <c r="J190" s="274" t="s">
        <v>274</v>
      </c>
      <c r="K190" s="274" t="s">
        <v>2996</v>
      </c>
      <c r="L190" s="274" t="s">
        <v>984</v>
      </c>
      <c r="M190" s="274" t="s">
        <v>2997</v>
      </c>
      <c r="N190" s="274" t="s">
        <v>984</v>
      </c>
      <c r="O190" s="274" t="s">
        <v>873</v>
      </c>
      <c r="P190" s="274" t="s">
        <v>1046</v>
      </c>
      <c r="Q190" s="274" t="s">
        <v>313</v>
      </c>
      <c r="R190" s="274" t="s">
        <v>268</v>
      </c>
      <c r="S190" s="274" t="s">
        <v>268</v>
      </c>
      <c r="T190" s="274" t="s">
        <v>268</v>
      </c>
      <c r="U190" s="274" t="s">
        <v>268</v>
      </c>
      <c r="V190" s="274" t="s">
        <v>268</v>
      </c>
      <c r="W190" s="274" t="s">
        <v>2998</v>
      </c>
      <c r="X190" s="274" t="s">
        <v>2241</v>
      </c>
      <c r="Y190" s="274" t="s">
        <v>277</v>
      </c>
      <c r="Z190" s="274" t="s">
        <v>268</v>
      </c>
      <c r="AA190" s="274" t="s">
        <v>268</v>
      </c>
      <c r="AB190" s="274" t="s">
        <v>268</v>
      </c>
      <c r="AC190" s="274" t="s">
        <v>268</v>
      </c>
      <c r="AD190" s="274" t="s">
        <v>268</v>
      </c>
      <c r="AE190" s="274" t="s">
        <v>287</v>
      </c>
      <c r="AF190" s="274" t="s">
        <v>1811</v>
      </c>
      <c r="AG190" s="274" t="s">
        <v>875</v>
      </c>
      <c r="AH190" s="274" t="s">
        <v>1848</v>
      </c>
      <c r="AI190" s="274" t="s">
        <v>774</v>
      </c>
      <c r="AJ190" s="274" t="s">
        <v>268</v>
      </c>
      <c r="AK190" s="274" t="s">
        <v>377</v>
      </c>
      <c r="AL190" s="274" t="s">
        <v>268</v>
      </c>
      <c r="AM190" s="274" t="s">
        <v>288</v>
      </c>
      <c r="AN190" s="274" t="s">
        <v>287</v>
      </c>
      <c r="AO190" s="274" t="s">
        <v>1811</v>
      </c>
      <c r="AP190" s="274" t="s">
        <v>875</v>
      </c>
      <c r="AQ190" s="274" t="s">
        <v>1848</v>
      </c>
      <c r="AR190" s="274" t="s">
        <v>774</v>
      </c>
      <c r="AS190" s="274" t="s">
        <v>268</v>
      </c>
      <c r="AT190" s="274" t="s">
        <v>395</v>
      </c>
      <c r="AU190" s="274" t="s">
        <v>268</v>
      </c>
      <c r="AV190" s="274" t="s">
        <v>288</v>
      </c>
      <c r="AW190" s="274" t="s">
        <v>268</v>
      </c>
      <c r="AX190" s="274" t="s">
        <v>268</v>
      </c>
      <c r="AY190" s="274" t="s">
        <v>268</v>
      </c>
      <c r="AZ190" s="274" t="s">
        <v>268</v>
      </c>
      <c r="BA190" s="274" t="s">
        <v>268</v>
      </c>
      <c r="BB190" s="274" t="s">
        <v>268</v>
      </c>
      <c r="BC190" s="274" t="s">
        <v>268</v>
      </c>
      <c r="BD190" s="274" t="s">
        <v>268</v>
      </c>
      <c r="BE190" s="274" t="s">
        <v>268</v>
      </c>
      <c r="BF190" s="274" t="s">
        <v>268</v>
      </c>
      <c r="BG190" s="274" t="s">
        <v>268</v>
      </c>
      <c r="BH190" s="274" t="s">
        <v>268</v>
      </c>
      <c r="BI190" s="274" t="s">
        <v>268</v>
      </c>
      <c r="BJ190" s="274" t="s">
        <v>268</v>
      </c>
      <c r="BK190" s="274" t="s">
        <v>268</v>
      </c>
      <c r="BL190" s="274" t="s">
        <v>268</v>
      </c>
      <c r="BM190" s="274" t="s">
        <v>268</v>
      </c>
      <c r="BN190" s="274" t="s">
        <v>268</v>
      </c>
      <c r="BO190" s="274" t="s">
        <v>268</v>
      </c>
      <c r="BP190" s="274" t="s">
        <v>268</v>
      </c>
      <c r="BQ190" s="274" t="s">
        <v>268</v>
      </c>
      <c r="BR190" s="274" t="s">
        <v>268</v>
      </c>
      <c r="BS190" s="274" t="s">
        <v>268</v>
      </c>
      <c r="BT190" s="274" t="s">
        <v>268</v>
      </c>
      <c r="BU190" s="274" t="s">
        <v>268</v>
      </c>
      <c r="BV190" s="274" t="s">
        <v>268</v>
      </c>
      <c r="BW190" s="274" t="s">
        <v>268</v>
      </c>
      <c r="BX190" s="274" t="s">
        <v>268</v>
      </c>
      <c r="BY190" s="295">
        <v>50</v>
      </c>
      <c r="BZ190" s="295">
        <v>50</v>
      </c>
      <c r="CA190" s="298" t="s">
        <v>142</v>
      </c>
      <c r="CB190" s="297">
        <v>122</v>
      </c>
      <c r="CC190" s="284">
        <f t="shared" si="10"/>
        <v>0</v>
      </c>
      <c r="CD190" s="295">
        <f t="shared" si="11"/>
        <v>50</v>
      </c>
      <c r="CE190" s="284">
        <f t="shared" si="12"/>
        <v>0</v>
      </c>
      <c r="CF190" s="295">
        <f t="shared" si="13"/>
        <v>1</v>
      </c>
      <c r="CG190" s="274" t="s">
        <v>876</v>
      </c>
      <c r="CH190" s="274" t="s">
        <v>268</v>
      </c>
      <c r="CI190" s="274" t="s">
        <v>268</v>
      </c>
      <c r="CJ190" s="298" t="s">
        <v>275</v>
      </c>
      <c r="CK190" s="297">
        <v>3</v>
      </c>
      <c r="CL190" s="274" t="s">
        <v>268</v>
      </c>
      <c r="CM190" s="274" t="s">
        <v>268</v>
      </c>
      <c r="CN190" s="274" t="s">
        <v>268</v>
      </c>
      <c r="CO190" s="274" t="s">
        <v>268</v>
      </c>
      <c r="CP190" s="274" t="s">
        <v>268</v>
      </c>
      <c r="CQ190" s="274" t="s">
        <v>268</v>
      </c>
      <c r="CR190" s="274" t="s">
        <v>877</v>
      </c>
      <c r="CS190" s="274">
        <v>93.38</v>
      </c>
      <c r="CT190" s="274" t="s">
        <v>268</v>
      </c>
      <c r="CU190" s="274">
        <v>93.38</v>
      </c>
      <c r="CV190" s="274">
        <v>365</v>
      </c>
      <c r="CW190" s="274" t="s">
        <v>878</v>
      </c>
      <c r="CX190" s="274" t="s">
        <v>835</v>
      </c>
      <c r="CY190" s="274" t="s">
        <v>836</v>
      </c>
      <c r="CZ190" s="274" t="s">
        <v>837</v>
      </c>
      <c r="DA190" s="274" t="s">
        <v>268</v>
      </c>
      <c r="DB190" s="274" t="s">
        <v>268</v>
      </c>
      <c r="DC190" s="274" t="s">
        <v>268</v>
      </c>
      <c r="DD190" s="274" t="s">
        <v>268</v>
      </c>
      <c r="DE190" s="274" t="s">
        <v>268</v>
      </c>
      <c r="DF190" s="274" t="s">
        <v>268</v>
      </c>
      <c r="DG190" s="299">
        <f>IFERROR(IF(CA190="D",IF(CK190="A dispo.",CD190*VLOOKUP('DATI INPUT'!$F$27,TARIFFE_UD,2,FALSE),CD190*VLOOKUP(CK190,TARIFFE_UD,2,FALSE)),CD190*VLOOKUP(CB190-100,TARIFFE_UND,2,FALSE)),0)</f>
        <v>39.597519939143247</v>
      </c>
      <c r="DH190" s="299">
        <f>IFERROR(IF(CA190="D",IF(CK190="A dispo.",CF190*VLOOKUP('DATI INPUT'!$F$27,TARIFFE_UD,3,FALSE),CF190*VLOOKUP(CK190,TARIFFE_UD,3,FALSE)),CF190*VLOOKUP(CB190-100,TARIFFE_UND,3,FALSE)),0)</f>
        <v>60.367780403072892</v>
      </c>
    </row>
    <row r="191" spans="1:112" hidden="1" x14ac:dyDescent="0.25">
      <c r="A191" s="274" t="s">
        <v>2999</v>
      </c>
      <c r="B191" s="274" t="s">
        <v>974</v>
      </c>
      <c r="C191" s="274" t="s">
        <v>3000</v>
      </c>
      <c r="D191" s="274" t="s">
        <v>3001</v>
      </c>
      <c r="E191" s="274" t="s">
        <v>268</v>
      </c>
      <c r="F191" s="274" t="s">
        <v>156</v>
      </c>
      <c r="G191" s="274" t="s">
        <v>3002</v>
      </c>
      <c r="H191" s="274" t="s">
        <v>914</v>
      </c>
      <c r="I191" s="274" t="s">
        <v>2362</v>
      </c>
      <c r="J191" s="274" t="s">
        <v>156</v>
      </c>
      <c r="K191" s="274" t="s">
        <v>3003</v>
      </c>
      <c r="L191" s="274" t="s">
        <v>960</v>
      </c>
      <c r="M191" s="274" t="s">
        <v>3004</v>
      </c>
      <c r="N191" s="274" t="s">
        <v>1192</v>
      </c>
      <c r="O191" s="274" t="s">
        <v>1193</v>
      </c>
      <c r="P191" s="274" t="s">
        <v>1414</v>
      </c>
      <c r="Q191" s="274" t="s">
        <v>346</v>
      </c>
      <c r="R191" s="274" t="s">
        <v>153</v>
      </c>
      <c r="S191" s="274" t="s">
        <v>268</v>
      </c>
      <c r="T191" s="274" t="s">
        <v>268</v>
      </c>
      <c r="U191" s="274" t="s">
        <v>268</v>
      </c>
      <c r="V191" s="274" t="s">
        <v>268</v>
      </c>
      <c r="W191" s="274" t="s">
        <v>3005</v>
      </c>
      <c r="X191" s="274" t="s">
        <v>3006</v>
      </c>
      <c r="Y191" s="274" t="s">
        <v>290</v>
      </c>
      <c r="Z191" s="274" t="s">
        <v>268</v>
      </c>
      <c r="AA191" s="274" t="s">
        <v>268</v>
      </c>
      <c r="AB191" s="274" t="s">
        <v>268</v>
      </c>
      <c r="AC191" s="274" t="s">
        <v>268</v>
      </c>
      <c r="AD191" s="274" t="s">
        <v>268</v>
      </c>
      <c r="AE191" s="274" t="s">
        <v>287</v>
      </c>
      <c r="AF191" s="274" t="s">
        <v>1811</v>
      </c>
      <c r="AG191" s="274" t="s">
        <v>875</v>
      </c>
      <c r="AH191" s="274" t="s">
        <v>1848</v>
      </c>
      <c r="AI191" s="274" t="s">
        <v>765</v>
      </c>
      <c r="AJ191" s="274" t="s">
        <v>268</v>
      </c>
      <c r="AK191" s="274" t="s">
        <v>381</v>
      </c>
      <c r="AL191" s="274" t="s">
        <v>268</v>
      </c>
      <c r="AM191" s="274" t="s">
        <v>405</v>
      </c>
      <c r="AN191" s="274" t="s">
        <v>268</v>
      </c>
      <c r="AO191" s="274" t="s">
        <v>268</v>
      </c>
      <c r="AP191" s="274" t="s">
        <v>268</v>
      </c>
      <c r="AQ191" s="274" t="s">
        <v>268</v>
      </c>
      <c r="AR191" s="274" t="s">
        <v>268</v>
      </c>
      <c r="AS191" s="274" t="s">
        <v>268</v>
      </c>
      <c r="AT191" s="274" t="s">
        <v>268</v>
      </c>
      <c r="AU191" s="274" t="s">
        <v>268</v>
      </c>
      <c r="AV191" s="274" t="s">
        <v>268</v>
      </c>
      <c r="AW191" s="274" t="s">
        <v>268</v>
      </c>
      <c r="AX191" s="274" t="s">
        <v>268</v>
      </c>
      <c r="AY191" s="274" t="s">
        <v>268</v>
      </c>
      <c r="AZ191" s="274" t="s">
        <v>268</v>
      </c>
      <c r="BA191" s="274" t="s">
        <v>268</v>
      </c>
      <c r="BB191" s="274" t="s">
        <v>268</v>
      </c>
      <c r="BC191" s="274" t="s">
        <v>268</v>
      </c>
      <c r="BD191" s="274" t="s">
        <v>268</v>
      </c>
      <c r="BE191" s="274" t="s">
        <v>268</v>
      </c>
      <c r="BF191" s="274" t="s">
        <v>268</v>
      </c>
      <c r="BG191" s="274" t="s">
        <v>268</v>
      </c>
      <c r="BH191" s="274" t="s">
        <v>268</v>
      </c>
      <c r="BI191" s="274" t="s">
        <v>268</v>
      </c>
      <c r="BJ191" s="274" t="s">
        <v>268</v>
      </c>
      <c r="BK191" s="274" t="s">
        <v>268</v>
      </c>
      <c r="BL191" s="274" t="s">
        <v>268</v>
      </c>
      <c r="BM191" s="274" t="s">
        <v>268</v>
      </c>
      <c r="BN191" s="274" t="s">
        <v>268</v>
      </c>
      <c r="BO191" s="274" t="s">
        <v>268</v>
      </c>
      <c r="BP191" s="274" t="s">
        <v>268</v>
      </c>
      <c r="BQ191" s="274" t="s">
        <v>268</v>
      </c>
      <c r="BR191" s="274" t="s">
        <v>268</v>
      </c>
      <c r="BS191" s="274" t="s">
        <v>268</v>
      </c>
      <c r="BT191" s="274" t="s">
        <v>268</v>
      </c>
      <c r="BU191" s="274" t="s">
        <v>268</v>
      </c>
      <c r="BV191" s="274" t="s">
        <v>268</v>
      </c>
      <c r="BW191" s="274" t="s">
        <v>268</v>
      </c>
      <c r="BX191" s="274" t="s">
        <v>268</v>
      </c>
      <c r="BY191" s="295">
        <v>46</v>
      </c>
      <c r="BZ191" s="295">
        <v>46</v>
      </c>
      <c r="CA191" s="298" t="s">
        <v>142</v>
      </c>
      <c r="CB191" s="297">
        <v>122</v>
      </c>
      <c r="CC191" s="284">
        <f t="shared" si="10"/>
        <v>0</v>
      </c>
      <c r="CD191" s="295">
        <f t="shared" si="11"/>
        <v>46</v>
      </c>
      <c r="CE191" s="284">
        <f t="shared" si="12"/>
        <v>0</v>
      </c>
      <c r="CF191" s="295">
        <f t="shared" si="13"/>
        <v>1</v>
      </c>
      <c r="CG191" s="274" t="s">
        <v>876</v>
      </c>
      <c r="CH191" s="274" t="s">
        <v>268</v>
      </c>
      <c r="CI191" s="274" t="s">
        <v>268</v>
      </c>
      <c r="CJ191" s="298" t="s">
        <v>268</v>
      </c>
      <c r="CK191" s="298" t="s">
        <v>736</v>
      </c>
      <c r="CL191" s="274" t="s">
        <v>268</v>
      </c>
      <c r="CM191" s="274" t="s">
        <v>268</v>
      </c>
      <c r="CN191" s="274" t="s">
        <v>268</v>
      </c>
      <c r="CO191" s="274" t="s">
        <v>268</v>
      </c>
      <c r="CP191" s="274" t="s">
        <v>268</v>
      </c>
      <c r="CQ191" s="274" t="s">
        <v>268</v>
      </c>
      <c r="CR191" s="274" t="s">
        <v>877</v>
      </c>
      <c r="CS191" s="274">
        <v>75.099999999999994</v>
      </c>
      <c r="CT191" s="274" t="s">
        <v>268</v>
      </c>
      <c r="CU191" s="274">
        <v>75.099999999999994</v>
      </c>
      <c r="CV191" s="274">
        <v>365</v>
      </c>
      <c r="CW191" s="274" t="s">
        <v>878</v>
      </c>
      <c r="CX191" s="274" t="s">
        <v>835</v>
      </c>
      <c r="CY191" s="274" t="s">
        <v>836</v>
      </c>
      <c r="CZ191" s="274" t="s">
        <v>837</v>
      </c>
      <c r="DA191" s="274" t="s">
        <v>268</v>
      </c>
      <c r="DB191" s="274" t="s">
        <v>268</v>
      </c>
      <c r="DC191" s="274" t="s">
        <v>268</v>
      </c>
      <c r="DD191" s="274" t="s">
        <v>268</v>
      </c>
      <c r="DE191" s="274" t="s">
        <v>268</v>
      </c>
      <c r="DF191" s="274" t="s">
        <v>268</v>
      </c>
      <c r="DG191" s="299">
        <f>IFERROR(IF(CA191="D",IF(CK191="A dispo.",CD191*VLOOKUP('DATI INPUT'!$F$27,TARIFFE_UD,2,FALSE),CD191*VLOOKUP(CK191,TARIFFE_UD,2,FALSE)),CD191*VLOOKUP(CB191-100,TARIFFE_UND,2,FALSE)),0)</f>
        <v>36.429718344011782</v>
      </c>
      <c r="DH191" s="299">
        <f>IFERROR(IF(CA191="D",IF(CK191="A dispo.",CF191*VLOOKUP('DATI INPUT'!$F$27,TARIFFE_UD,3,FALSE),CF191*VLOOKUP(CK191,TARIFFE_UD,3,FALSE)),CF191*VLOOKUP(CB191-100,TARIFFE_UND,3,FALSE)),0)</f>
        <v>60.367780403072892</v>
      </c>
    </row>
    <row r="192" spans="1:112" hidden="1" x14ac:dyDescent="0.25">
      <c r="A192" s="274" t="s">
        <v>3007</v>
      </c>
      <c r="B192" s="274" t="s">
        <v>974</v>
      </c>
      <c r="C192" s="274" t="s">
        <v>3008</v>
      </c>
      <c r="D192" s="274" t="s">
        <v>3001</v>
      </c>
      <c r="E192" s="274" t="s">
        <v>268</v>
      </c>
      <c r="F192" s="274" t="s">
        <v>156</v>
      </c>
      <c r="G192" s="274" t="s">
        <v>3002</v>
      </c>
      <c r="H192" s="274" t="s">
        <v>914</v>
      </c>
      <c r="I192" s="274" t="s">
        <v>2362</v>
      </c>
      <c r="J192" s="274" t="s">
        <v>156</v>
      </c>
      <c r="K192" s="274" t="s">
        <v>3003</v>
      </c>
      <c r="L192" s="274" t="s">
        <v>960</v>
      </c>
      <c r="M192" s="274" t="s">
        <v>3004</v>
      </c>
      <c r="N192" s="274" t="s">
        <v>1192</v>
      </c>
      <c r="O192" s="274" t="s">
        <v>1193</v>
      </c>
      <c r="P192" s="274" t="s">
        <v>1414</v>
      </c>
      <c r="Q192" s="274" t="s">
        <v>346</v>
      </c>
      <c r="R192" s="274" t="s">
        <v>153</v>
      </c>
      <c r="S192" s="274" t="s">
        <v>268</v>
      </c>
      <c r="T192" s="274" t="s">
        <v>268</v>
      </c>
      <c r="U192" s="274" t="s">
        <v>268</v>
      </c>
      <c r="V192" s="274" t="s">
        <v>268</v>
      </c>
      <c r="W192" s="274" t="s">
        <v>3005</v>
      </c>
      <c r="X192" s="274" t="s">
        <v>3006</v>
      </c>
      <c r="Y192" s="274" t="s">
        <v>290</v>
      </c>
      <c r="Z192" s="274" t="s">
        <v>268</v>
      </c>
      <c r="AA192" s="274" t="s">
        <v>268</v>
      </c>
      <c r="AB192" s="274" t="s">
        <v>268</v>
      </c>
      <c r="AC192" s="274" t="s">
        <v>268</v>
      </c>
      <c r="AD192" s="274" t="s">
        <v>268</v>
      </c>
      <c r="AE192" s="274" t="s">
        <v>287</v>
      </c>
      <c r="AF192" s="274" t="s">
        <v>1811</v>
      </c>
      <c r="AG192" s="274" t="s">
        <v>875</v>
      </c>
      <c r="AH192" s="274" t="s">
        <v>1848</v>
      </c>
      <c r="AI192" s="274" t="s">
        <v>765</v>
      </c>
      <c r="AJ192" s="274" t="s">
        <v>268</v>
      </c>
      <c r="AK192" s="274" t="s">
        <v>381</v>
      </c>
      <c r="AL192" s="274" t="s">
        <v>268</v>
      </c>
      <c r="AM192" s="274" t="s">
        <v>405</v>
      </c>
      <c r="AN192" s="274" t="s">
        <v>268</v>
      </c>
      <c r="AO192" s="274" t="s">
        <v>268</v>
      </c>
      <c r="AP192" s="274" t="s">
        <v>268</v>
      </c>
      <c r="AQ192" s="274" t="s">
        <v>268</v>
      </c>
      <c r="AR192" s="274" t="s">
        <v>268</v>
      </c>
      <c r="AS192" s="274" t="s">
        <v>268</v>
      </c>
      <c r="AT192" s="274" t="s">
        <v>268</v>
      </c>
      <c r="AU192" s="274" t="s">
        <v>268</v>
      </c>
      <c r="AV192" s="274" t="s">
        <v>268</v>
      </c>
      <c r="AW192" s="274" t="s">
        <v>268</v>
      </c>
      <c r="AX192" s="274" t="s">
        <v>268</v>
      </c>
      <c r="AY192" s="274" t="s">
        <v>268</v>
      </c>
      <c r="AZ192" s="274" t="s">
        <v>268</v>
      </c>
      <c r="BA192" s="274" t="s">
        <v>268</v>
      </c>
      <c r="BB192" s="274" t="s">
        <v>268</v>
      </c>
      <c r="BC192" s="274" t="s">
        <v>268</v>
      </c>
      <c r="BD192" s="274" t="s">
        <v>268</v>
      </c>
      <c r="BE192" s="274" t="s">
        <v>268</v>
      </c>
      <c r="BF192" s="274" t="s">
        <v>268</v>
      </c>
      <c r="BG192" s="274" t="s">
        <v>268</v>
      </c>
      <c r="BH192" s="274" t="s">
        <v>268</v>
      </c>
      <c r="BI192" s="274" t="s">
        <v>268</v>
      </c>
      <c r="BJ192" s="274" t="s">
        <v>268</v>
      </c>
      <c r="BK192" s="274" t="s">
        <v>268</v>
      </c>
      <c r="BL192" s="274" t="s">
        <v>268</v>
      </c>
      <c r="BM192" s="274" t="s">
        <v>268</v>
      </c>
      <c r="BN192" s="274" t="s">
        <v>268</v>
      </c>
      <c r="BO192" s="274" t="s">
        <v>268</v>
      </c>
      <c r="BP192" s="274" t="s">
        <v>268</v>
      </c>
      <c r="BQ192" s="274" t="s">
        <v>268</v>
      </c>
      <c r="BR192" s="274" t="s">
        <v>268</v>
      </c>
      <c r="BS192" s="274" t="s">
        <v>268</v>
      </c>
      <c r="BT192" s="274" t="s">
        <v>268</v>
      </c>
      <c r="BU192" s="274" t="s">
        <v>268</v>
      </c>
      <c r="BV192" s="274" t="s">
        <v>268</v>
      </c>
      <c r="BW192" s="274" t="s">
        <v>268</v>
      </c>
      <c r="BX192" s="274" t="s">
        <v>268</v>
      </c>
      <c r="BY192" s="295">
        <v>12</v>
      </c>
      <c r="BZ192" s="295">
        <v>12</v>
      </c>
      <c r="CA192" s="298" t="s">
        <v>142</v>
      </c>
      <c r="CB192" s="297">
        <v>123</v>
      </c>
      <c r="CC192" s="284">
        <f t="shared" si="10"/>
        <v>0</v>
      </c>
      <c r="CD192" s="295">
        <f t="shared" si="11"/>
        <v>11.999999999999998</v>
      </c>
      <c r="CE192" s="284">
        <f t="shared" si="12"/>
        <v>1</v>
      </c>
      <c r="CF192" s="295">
        <f t="shared" si="13"/>
        <v>0</v>
      </c>
      <c r="CG192" s="274" t="s">
        <v>1817</v>
      </c>
      <c r="CH192" s="274" t="s">
        <v>268</v>
      </c>
      <c r="CI192" s="274" t="s">
        <v>268</v>
      </c>
      <c r="CJ192" s="298" t="s">
        <v>268</v>
      </c>
      <c r="CK192" s="298" t="s">
        <v>736</v>
      </c>
      <c r="CL192" s="274" t="s">
        <v>268</v>
      </c>
      <c r="CM192" s="274" t="s">
        <v>268</v>
      </c>
      <c r="CN192" s="274" t="s">
        <v>268</v>
      </c>
      <c r="CO192" s="274" t="s">
        <v>268</v>
      </c>
      <c r="CP192" s="274" t="s">
        <v>268</v>
      </c>
      <c r="CQ192" s="274" t="s">
        <v>268</v>
      </c>
      <c r="CR192" s="274" t="s">
        <v>877</v>
      </c>
      <c r="CS192" s="274">
        <v>5.88</v>
      </c>
      <c r="CT192" s="274" t="s">
        <v>268</v>
      </c>
      <c r="CU192" s="274">
        <v>5.88</v>
      </c>
      <c r="CV192" s="274">
        <v>365</v>
      </c>
      <c r="CW192" s="274" t="s">
        <v>878</v>
      </c>
      <c r="CX192" s="274" t="s">
        <v>835</v>
      </c>
      <c r="CY192" s="274" t="s">
        <v>836</v>
      </c>
      <c r="CZ192" s="274" t="s">
        <v>837</v>
      </c>
      <c r="DA192" s="274" t="s">
        <v>268</v>
      </c>
      <c r="DB192" s="274" t="s">
        <v>268</v>
      </c>
      <c r="DC192" s="274" t="s">
        <v>268</v>
      </c>
      <c r="DD192" s="274" t="s">
        <v>268</v>
      </c>
      <c r="DE192" s="274" t="s">
        <v>268</v>
      </c>
      <c r="DF192" s="274" t="s">
        <v>268</v>
      </c>
      <c r="DG192" s="299">
        <f>IFERROR(IF(CA192="D",IF(CK192="A dispo.",CD192*VLOOKUP('DATI INPUT'!$F$27,TARIFFE_UD,2,FALSE),CD192*VLOOKUP(CK192,TARIFFE_UD,2,FALSE)),CD192*VLOOKUP(CB192-100,TARIFFE_UND,2,FALSE)),0)</f>
        <v>9.5034047853943768</v>
      </c>
      <c r="DH192" s="299">
        <f>IFERROR(IF(CA192="D",IF(CK192="A dispo.",CF192*VLOOKUP('DATI INPUT'!$F$27,TARIFFE_UD,3,FALSE),CF192*VLOOKUP(CK192,TARIFFE_UD,3,FALSE)),CF192*VLOOKUP(CB192-100,TARIFFE_UND,3,FALSE)),0)</f>
        <v>0</v>
      </c>
    </row>
    <row r="193" spans="1:112" x14ac:dyDescent="0.25">
      <c r="A193" s="274" t="s">
        <v>3009</v>
      </c>
      <c r="B193" s="274" t="s">
        <v>1384</v>
      </c>
      <c r="C193" s="274" t="s">
        <v>3010</v>
      </c>
      <c r="D193" s="274" t="s">
        <v>3011</v>
      </c>
      <c r="E193" s="274" t="s">
        <v>268</v>
      </c>
      <c r="F193" s="274" t="s">
        <v>156</v>
      </c>
      <c r="G193" s="274" t="s">
        <v>3012</v>
      </c>
      <c r="H193" s="274" t="s">
        <v>914</v>
      </c>
      <c r="I193" s="274" t="s">
        <v>360</v>
      </c>
      <c r="J193" s="274" t="s">
        <v>274</v>
      </c>
      <c r="K193" s="274" t="s">
        <v>3013</v>
      </c>
      <c r="L193" s="274" t="s">
        <v>960</v>
      </c>
      <c r="M193" s="274" t="s">
        <v>1379</v>
      </c>
      <c r="N193" s="274" t="s">
        <v>984</v>
      </c>
      <c r="O193" s="274" t="s">
        <v>873</v>
      </c>
      <c r="P193" s="274" t="s">
        <v>613</v>
      </c>
      <c r="Q193" s="274" t="s">
        <v>374</v>
      </c>
      <c r="R193" s="274" t="s">
        <v>268</v>
      </c>
      <c r="S193" s="274" t="s">
        <v>268</v>
      </c>
      <c r="T193" s="274" t="s">
        <v>268</v>
      </c>
      <c r="U193" s="274" t="s">
        <v>268</v>
      </c>
      <c r="V193" s="274" t="s">
        <v>268</v>
      </c>
      <c r="W193" s="274" t="s">
        <v>1379</v>
      </c>
      <c r="X193" s="274" t="s">
        <v>613</v>
      </c>
      <c r="Y193" s="274" t="s">
        <v>374</v>
      </c>
      <c r="Z193" s="274" t="s">
        <v>268</v>
      </c>
      <c r="AA193" s="274" t="s">
        <v>268</v>
      </c>
      <c r="AB193" s="274" t="s">
        <v>268</v>
      </c>
      <c r="AC193" s="274" t="s">
        <v>268</v>
      </c>
      <c r="AD193" s="274" t="s">
        <v>268</v>
      </c>
      <c r="AE193" s="274" t="s">
        <v>287</v>
      </c>
      <c r="AF193" s="274" t="s">
        <v>1811</v>
      </c>
      <c r="AG193" s="274" t="s">
        <v>875</v>
      </c>
      <c r="AH193" s="274" t="s">
        <v>1848</v>
      </c>
      <c r="AI193" s="274" t="s">
        <v>769</v>
      </c>
      <c r="AJ193" s="274" t="s">
        <v>268</v>
      </c>
      <c r="AK193" s="274" t="s">
        <v>366</v>
      </c>
      <c r="AL193" s="274" t="s">
        <v>268</v>
      </c>
      <c r="AM193" s="274" t="s">
        <v>355</v>
      </c>
      <c r="AN193" s="274" t="s">
        <v>268</v>
      </c>
      <c r="AO193" s="274" t="s">
        <v>268</v>
      </c>
      <c r="AP193" s="274" t="s">
        <v>268</v>
      </c>
      <c r="AQ193" s="274" t="s">
        <v>268</v>
      </c>
      <c r="AR193" s="274" t="s">
        <v>268</v>
      </c>
      <c r="AS193" s="274" t="s">
        <v>268</v>
      </c>
      <c r="AT193" s="274" t="s">
        <v>268</v>
      </c>
      <c r="AU193" s="274" t="s">
        <v>268</v>
      </c>
      <c r="AV193" s="274" t="s">
        <v>268</v>
      </c>
      <c r="AW193" s="274" t="s">
        <v>268</v>
      </c>
      <c r="AX193" s="274" t="s">
        <v>268</v>
      </c>
      <c r="AY193" s="274" t="s">
        <v>268</v>
      </c>
      <c r="AZ193" s="274" t="s">
        <v>268</v>
      </c>
      <c r="BA193" s="274" t="s">
        <v>268</v>
      </c>
      <c r="BB193" s="274" t="s">
        <v>268</v>
      </c>
      <c r="BC193" s="274" t="s">
        <v>268</v>
      </c>
      <c r="BD193" s="274" t="s">
        <v>268</v>
      </c>
      <c r="BE193" s="274" t="s">
        <v>268</v>
      </c>
      <c r="BF193" s="274" t="s">
        <v>268</v>
      </c>
      <c r="BG193" s="274" t="s">
        <v>268</v>
      </c>
      <c r="BH193" s="274" t="s">
        <v>268</v>
      </c>
      <c r="BI193" s="274" t="s">
        <v>268</v>
      </c>
      <c r="BJ193" s="274" t="s">
        <v>268</v>
      </c>
      <c r="BK193" s="274" t="s">
        <v>268</v>
      </c>
      <c r="BL193" s="274" t="s">
        <v>268</v>
      </c>
      <c r="BM193" s="274" t="s">
        <v>268</v>
      </c>
      <c r="BN193" s="274" t="s">
        <v>268</v>
      </c>
      <c r="BO193" s="274" t="s">
        <v>268</v>
      </c>
      <c r="BP193" s="274" t="s">
        <v>268</v>
      </c>
      <c r="BQ193" s="274" t="s">
        <v>268</v>
      </c>
      <c r="BR193" s="274" t="s">
        <v>268</v>
      </c>
      <c r="BS193" s="274" t="s">
        <v>268</v>
      </c>
      <c r="BT193" s="274" t="s">
        <v>268</v>
      </c>
      <c r="BU193" s="274" t="s">
        <v>268</v>
      </c>
      <c r="BV193" s="274" t="s">
        <v>268</v>
      </c>
      <c r="BW193" s="274" t="s">
        <v>268</v>
      </c>
      <c r="BX193" s="274" t="s">
        <v>268</v>
      </c>
      <c r="BY193" s="295">
        <v>76.12</v>
      </c>
      <c r="BZ193" s="295">
        <v>76.12</v>
      </c>
      <c r="CA193" s="298" t="s">
        <v>142</v>
      </c>
      <c r="CB193" s="297">
        <v>122</v>
      </c>
      <c r="CC193" s="284">
        <f t="shared" si="10"/>
        <v>0</v>
      </c>
      <c r="CD193" s="295">
        <f t="shared" si="11"/>
        <v>76.12</v>
      </c>
      <c r="CE193" s="284">
        <f t="shared" si="12"/>
        <v>0</v>
      </c>
      <c r="CF193" s="295">
        <f t="shared" si="13"/>
        <v>1</v>
      </c>
      <c r="CG193" s="274" t="s">
        <v>876</v>
      </c>
      <c r="CH193" s="274" t="s">
        <v>268</v>
      </c>
      <c r="CI193" s="274" t="s">
        <v>268</v>
      </c>
      <c r="CJ193" s="298" t="s">
        <v>275</v>
      </c>
      <c r="CK193" s="297">
        <v>3</v>
      </c>
      <c r="CL193" s="274" t="s">
        <v>268</v>
      </c>
      <c r="CM193" s="274" t="s">
        <v>268</v>
      </c>
      <c r="CN193" s="274" t="s">
        <v>268</v>
      </c>
      <c r="CO193" s="274" t="s">
        <v>268</v>
      </c>
      <c r="CP193" s="274" t="s">
        <v>268</v>
      </c>
      <c r="CQ193" s="274" t="s">
        <v>268</v>
      </c>
      <c r="CR193" s="274" t="s">
        <v>877</v>
      </c>
      <c r="CS193" s="274">
        <v>106.18</v>
      </c>
      <c r="CT193" s="274" t="s">
        <v>268</v>
      </c>
      <c r="CU193" s="274">
        <v>106.18</v>
      </c>
      <c r="CV193" s="274">
        <v>365</v>
      </c>
      <c r="CW193" s="274" t="s">
        <v>878</v>
      </c>
      <c r="CX193" s="274" t="s">
        <v>835</v>
      </c>
      <c r="CY193" s="274" t="s">
        <v>836</v>
      </c>
      <c r="CZ193" s="274" t="s">
        <v>837</v>
      </c>
      <c r="DA193" s="274" t="s">
        <v>268</v>
      </c>
      <c r="DB193" s="274" t="s">
        <v>268</v>
      </c>
      <c r="DC193" s="274" t="s">
        <v>268</v>
      </c>
      <c r="DD193" s="274" t="s">
        <v>268</v>
      </c>
      <c r="DE193" s="274" t="s">
        <v>268</v>
      </c>
      <c r="DF193" s="274" t="s">
        <v>268</v>
      </c>
      <c r="DG193" s="299">
        <f>IFERROR(IF(CA193="D",IF(CK193="A dispo.",CD193*VLOOKUP('DATI INPUT'!$F$27,TARIFFE_UD,2,FALSE),CD193*VLOOKUP(CK193,TARIFFE_UD,2,FALSE)),CD193*VLOOKUP(CB193-100,TARIFFE_UND,2,FALSE)),0)</f>
        <v>60.283264355351676</v>
      </c>
      <c r="DH193" s="299">
        <f>IFERROR(IF(CA193="D",IF(CK193="A dispo.",CF193*VLOOKUP('DATI INPUT'!$F$27,TARIFFE_UD,3,FALSE),CF193*VLOOKUP(CK193,TARIFFE_UD,3,FALSE)),CF193*VLOOKUP(CB193-100,TARIFFE_UND,3,FALSE)),0)</f>
        <v>60.367780403072892</v>
      </c>
    </row>
    <row r="194" spans="1:112" x14ac:dyDescent="0.25">
      <c r="A194" s="274" t="s">
        <v>3014</v>
      </c>
      <c r="B194" s="274" t="s">
        <v>1384</v>
      </c>
      <c r="C194" s="274" t="s">
        <v>3015</v>
      </c>
      <c r="D194" s="274" t="s">
        <v>3011</v>
      </c>
      <c r="E194" s="274" t="s">
        <v>268</v>
      </c>
      <c r="F194" s="274" t="s">
        <v>156</v>
      </c>
      <c r="G194" s="274" t="s">
        <v>3012</v>
      </c>
      <c r="H194" s="274" t="s">
        <v>914</v>
      </c>
      <c r="I194" s="274" t="s">
        <v>360</v>
      </c>
      <c r="J194" s="274" t="s">
        <v>274</v>
      </c>
      <c r="K194" s="274" t="s">
        <v>3013</v>
      </c>
      <c r="L194" s="274" t="s">
        <v>960</v>
      </c>
      <c r="M194" s="274" t="s">
        <v>1379</v>
      </c>
      <c r="N194" s="274" t="s">
        <v>984</v>
      </c>
      <c r="O194" s="274" t="s">
        <v>873</v>
      </c>
      <c r="P194" s="274" t="s">
        <v>613</v>
      </c>
      <c r="Q194" s="274" t="s">
        <v>374</v>
      </c>
      <c r="R194" s="274" t="s">
        <v>268</v>
      </c>
      <c r="S194" s="274" t="s">
        <v>268</v>
      </c>
      <c r="T194" s="274" t="s">
        <v>268</v>
      </c>
      <c r="U194" s="274" t="s">
        <v>268</v>
      </c>
      <c r="V194" s="274" t="s">
        <v>268</v>
      </c>
      <c r="W194" s="274" t="s">
        <v>1379</v>
      </c>
      <c r="X194" s="274" t="s">
        <v>613</v>
      </c>
      <c r="Y194" s="274" t="s">
        <v>374</v>
      </c>
      <c r="Z194" s="274" t="s">
        <v>268</v>
      </c>
      <c r="AA194" s="274" t="s">
        <v>268</v>
      </c>
      <c r="AB194" s="274" t="s">
        <v>268</v>
      </c>
      <c r="AC194" s="274" t="s">
        <v>268</v>
      </c>
      <c r="AD194" s="274" t="s">
        <v>268</v>
      </c>
      <c r="AE194" s="274" t="s">
        <v>287</v>
      </c>
      <c r="AF194" s="274" t="s">
        <v>1811</v>
      </c>
      <c r="AG194" s="274" t="s">
        <v>875</v>
      </c>
      <c r="AH194" s="274" t="s">
        <v>1848</v>
      </c>
      <c r="AI194" s="274" t="s">
        <v>769</v>
      </c>
      <c r="AJ194" s="274" t="s">
        <v>268</v>
      </c>
      <c r="AK194" s="274" t="s">
        <v>377</v>
      </c>
      <c r="AL194" s="274" t="s">
        <v>268</v>
      </c>
      <c r="AM194" s="274" t="s">
        <v>355</v>
      </c>
      <c r="AN194" s="274" t="s">
        <v>268</v>
      </c>
      <c r="AO194" s="274" t="s">
        <v>268</v>
      </c>
      <c r="AP194" s="274" t="s">
        <v>268</v>
      </c>
      <c r="AQ194" s="274" t="s">
        <v>268</v>
      </c>
      <c r="AR194" s="274" t="s">
        <v>268</v>
      </c>
      <c r="AS194" s="274" t="s">
        <v>268</v>
      </c>
      <c r="AT194" s="274" t="s">
        <v>268</v>
      </c>
      <c r="AU194" s="274" t="s">
        <v>268</v>
      </c>
      <c r="AV194" s="274" t="s">
        <v>268</v>
      </c>
      <c r="AW194" s="274" t="s">
        <v>268</v>
      </c>
      <c r="AX194" s="274" t="s">
        <v>268</v>
      </c>
      <c r="AY194" s="274" t="s">
        <v>268</v>
      </c>
      <c r="AZ194" s="274" t="s">
        <v>268</v>
      </c>
      <c r="BA194" s="274" t="s">
        <v>268</v>
      </c>
      <c r="BB194" s="274" t="s">
        <v>268</v>
      </c>
      <c r="BC194" s="274" t="s">
        <v>268</v>
      </c>
      <c r="BD194" s="274" t="s">
        <v>268</v>
      </c>
      <c r="BE194" s="274" t="s">
        <v>268</v>
      </c>
      <c r="BF194" s="274" t="s">
        <v>268</v>
      </c>
      <c r="BG194" s="274" t="s">
        <v>268</v>
      </c>
      <c r="BH194" s="274" t="s">
        <v>268</v>
      </c>
      <c r="BI194" s="274" t="s">
        <v>268</v>
      </c>
      <c r="BJ194" s="274" t="s">
        <v>268</v>
      </c>
      <c r="BK194" s="274" t="s">
        <v>268</v>
      </c>
      <c r="BL194" s="274" t="s">
        <v>268</v>
      </c>
      <c r="BM194" s="274" t="s">
        <v>268</v>
      </c>
      <c r="BN194" s="274" t="s">
        <v>268</v>
      </c>
      <c r="BO194" s="274" t="s">
        <v>268</v>
      </c>
      <c r="BP194" s="274" t="s">
        <v>268</v>
      </c>
      <c r="BQ194" s="274" t="s">
        <v>268</v>
      </c>
      <c r="BR194" s="274" t="s">
        <v>268</v>
      </c>
      <c r="BS194" s="274" t="s">
        <v>268</v>
      </c>
      <c r="BT194" s="274" t="s">
        <v>268</v>
      </c>
      <c r="BU194" s="274" t="s">
        <v>268</v>
      </c>
      <c r="BV194" s="274" t="s">
        <v>268</v>
      </c>
      <c r="BW194" s="274" t="s">
        <v>268</v>
      </c>
      <c r="BX194" s="274" t="s">
        <v>268</v>
      </c>
      <c r="BY194" s="295">
        <v>71.819999999999993</v>
      </c>
      <c r="BZ194" s="295">
        <v>71.819999999999993</v>
      </c>
      <c r="CA194" s="298" t="s">
        <v>142</v>
      </c>
      <c r="CB194" s="297">
        <v>122</v>
      </c>
      <c r="CC194" s="284">
        <f t="shared" si="10"/>
        <v>0</v>
      </c>
      <c r="CD194" s="295">
        <f t="shared" si="11"/>
        <v>71.819999999999993</v>
      </c>
      <c r="CE194" s="284">
        <f t="shared" si="12"/>
        <v>0</v>
      </c>
      <c r="CF194" s="295">
        <f t="shared" si="13"/>
        <v>1</v>
      </c>
      <c r="CG194" s="274" t="s">
        <v>876</v>
      </c>
      <c r="CH194" s="274" t="s">
        <v>268</v>
      </c>
      <c r="CI194" s="274" t="s">
        <v>268</v>
      </c>
      <c r="CJ194" s="298" t="s">
        <v>271</v>
      </c>
      <c r="CK194" s="297">
        <v>1</v>
      </c>
      <c r="CL194" s="274" t="s">
        <v>268</v>
      </c>
      <c r="CM194" s="274" t="s">
        <v>268</v>
      </c>
      <c r="CN194" s="274" t="s">
        <v>268</v>
      </c>
      <c r="CO194" s="274" t="s">
        <v>268</v>
      </c>
      <c r="CP194" s="274" t="s">
        <v>268</v>
      </c>
      <c r="CQ194" s="274" t="s">
        <v>268</v>
      </c>
      <c r="CR194" s="274" t="s">
        <v>877</v>
      </c>
      <c r="CS194" s="274">
        <v>44.57</v>
      </c>
      <c r="CT194" s="274" t="s">
        <v>268</v>
      </c>
      <c r="CU194" s="274">
        <v>44.57</v>
      </c>
      <c r="CV194" s="274">
        <v>365</v>
      </c>
      <c r="CW194" s="274" t="s">
        <v>878</v>
      </c>
      <c r="CX194" s="274" t="s">
        <v>835</v>
      </c>
      <c r="CY194" s="274" t="s">
        <v>836</v>
      </c>
      <c r="CZ194" s="274" t="s">
        <v>837</v>
      </c>
      <c r="DA194" s="274" t="s">
        <v>268</v>
      </c>
      <c r="DB194" s="274" t="s">
        <v>268</v>
      </c>
      <c r="DC194" s="274" t="s">
        <v>268</v>
      </c>
      <c r="DD194" s="274" t="s">
        <v>268</v>
      </c>
      <c r="DE194" s="274" t="s">
        <v>268</v>
      </c>
      <c r="DF194" s="274" t="s">
        <v>268</v>
      </c>
      <c r="DG194" s="299">
        <f>IFERROR(IF(CA194="D",IF(CK194="A dispo.",CD194*VLOOKUP('DATI INPUT'!$F$27,TARIFFE_UD,2,FALSE),CD194*VLOOKUP(CK194,TARIFFE_UD,2,FALSE)),CD194*VLOOKUP(CB194-100,TARIFFE_UND,2,FALSE)),0)</f>
        <v>44.23834927601083</v>
      </c>
      <c r="DH194" s="299">
        <f>IFERROR(IF(CA194="D",IF(CK194="A dispo.",CF194*VLOOKUP('DATI INPUT'!$F$27,TARIFFE_UD,3,FALSE),CF194*VLOOKUP(CK194,TARIFFE_UD,3,FALSE)),CF194*VLOOKUP(CB194-100,TARIFFE_UND,3,FALSE)),0)</f>
        <v>15.164853048114928</v>
      </c>
    </row>
    <row r="195" spans="1:112" x14ac:dyDescent="0.25">
      <c r="A195" s="274" t="s">
        <v>3016</v>
      </c>
      <c r="B195" s="274" t="s">
        <v>1384</v>
      </c>
      <c r="C195" s="274" t="s">
        <v>3017</v>
      </c>
      <c r="D195" s="274" t="s">
        <v>3011</v>
      </c>
      <c r="E195" s="274" t="s">
        <v>268</v>
      </c>
      <c r="F195" s="274" t="s">
        <v>156</v>
      </c>
      <c r="G195" s="274" t="s">
        <v>3012</v>
      </c>
      <c r="H195" s="274" t="s">
        <v>914</v>
      </c>
      <c r="I195" s="274" t="s">
        <v>360</v>
      </c>
      <c r="J195" s="274" t="s">
        <v>274</v>
      </c>
      <c r="K195" s="274" t="s">
        <v>3013</v>
      </c>
      <c r="L195" s="274" t="s">
        <v>960</v>
      </c>
      <c r="M195" s="274" t="s">
        <v>1379</v>
      </c>
      <c r="N195" s="274" t="s">
        <v>984</v>
      </c>
      <c r="O195" s="274" t="s">
        <v>873</v>
      </c>
      <c r="P195" s="274" t="s">
        <v>613</v>
      </c>
      <c r="Q195" s="274" t="s">
        <v>374</v>
      </c>
      <c r="R195" s="274" t="s">
        <v>268</v>
      </c>
      <c r="S195" s="274" t="s">
        <v>268</v>
      </c>
      <c r="T195" s="274" t="s">
        <v>268</v>
      </c>
      <c r="U195" s="274" t="s">
        <v>268</v>
      </c>
      <c r="V195" s="274" t="s">
        <v>268</v>
      </c>
      <c r="W195" s="274" t="s">
        <v>1810</v>
      </c>
      <c r="X195" s="274" t="s">
        <v>613</v>
      </c>
      <c r="Y195" s="274" t="s">
        <v>272</v>
      </c>
      <c r="Z195" s="274" t="s">
        <v>268</v>
      </c>
      <c r="AA195" s="274" t="s">
        <v>268</v>
      </c>
      <c r="AB195" s="274" t="s">
        <v>268</v>
      </c>
      <c r="AC195" s="274" t="s">
        <v>268</v>
      </c>
      <c r="AD195" s="274" t="s">
        <v>268</v>
      </c>
      <c r="AE195" s="274" t="s">
        <v>287</v>
      </c>
      <c r="AF195" s="274" t="s">
        <v>1811</v>
      </c>
      <c r="AG195" s="274" t="s">
        <v>875</v>
      </c>
      <c r="AH195" s="274" t="s">
        <v>1812</v>
      </c>
      <c r="AI195" s="274" t="s">
        <v>742</v>
      </c>
      <c r="AJ195" s="274" t="s">
        <v>268</v>
      </c>
      <c r="AK195" s="274" t="s">
        <v>413</v>
      </c>
      <c r="AL195" s="274" t="s">
        <v>268</v>
      </c>
      <c r="AM195" s="274" t="s">
        <v>353</v>
      </c>
      <c r="AN195" s="274" t="s">
        <v>268</v>
      </c>
      <c r="AO195" s="274" t="s">
        <v>268</v>
      </c>
      <c r="AP195" s="274" t="s">
        <v>268</v>
      </c>
      <c r="AQ195" s="274" t="s">
        <v>268</v>
      </c>
      <c r="AR195" s="274" t="s">
        <v>268</v>
      </c>
      <c r="AS195" s="274" t="s">
        <v>268</v>
      </c>
      <c r="AT195" s="274" t="s">
        <v>268</v>
      </c>
      <c r="AU195" s="274" t="s">
        <v>268</v>
      </c>
      <c r="AV195" s="274" t="s">
        <v>268</v>
      </c>
      <c r="AW195" s="274" t="s">
        <v>268</v>
      </c>
      <c r="AX195" s="274" t="s">
        <v>268</v>
      </c>
      <c r="AY195" s="274" t="s">
        <v>268</v>
      </c>
      <c r="AZ195" s="274" t="s">
        <v>268</v>
      </c>
      <c r="BA195" s="274" t="s">
        <v>268</v>
      </c>
      <c r="BB195" s="274" t="s">
        <v>268</v>
      </c>
      <c r="BC195" s="274" t="s">
        <v>268</v>
      </c>
      <c r="BD195" s="274" t="s">
        <v>268</v>
      </c>
      <c r="BE195" s="274" t="s">
        <v>268</v>
      </c>
      <c r="BF195" s="274" t="s">
        <v>268</v>
      </c>
      <c r="BG195" s="274" t="s">
        <v>268</v>
      </c>
      <c r="BH195" s="274" t="s">
        <v>268</v>
      </c>
      <c r="BI195" s="274" t="s">
        <v>268</v>
      </c>
      <c r="BJ195" s="274" t="s">
        <v>268</v>
      </c>
      <c r="BK195" s="274" t="s">
        <v>268</v>
      </c>
      <c r="BL195" s="274" t="s">
        <v>268</v>
      </c>
      <c r="BM195" s="274" t="s">
        <v>268</v>
      </c>
      <c r="BN195" s="274" t="s">
        <v>268</v>
      </c>
      <c r="BO195" s="274" t="s">
        <v>268</v>
      </c>
      <c r="BP195" s="274" t="s">
        <v>268</v>
      </c>
      <c r="BQ195" s="274" t="s">
        <v>268</v>
      </c>
      <c r="BR195" s="274" t="s">
        <v>268</v>
      </c>
      <c r="BS195" s="274" t="s">
        <v>268</v>
      </c>
      <c r="BT195" s="274" t="s">
        <v>268</v>
      </c>
      <c r="BU195" s="274" t="s">
        <v>268</v>
      </c>
      <c r="BV195" s="274" t="s">
        <v>268</v>
      </c>
      <c r="BW195" s="274" t="s">
        <v>268</v>
      </c>
      <c r="BX195" s="274" t="s">
        <v>268</v>
      </c>
      <c r="BY195" s="295">
        <v>15.6</v>
      </c>
      <c r="BZ195" s="295">
        <v>15.6</v>
      </c>
      <c r="CA195" s="298" t="s">
        <v>142</v>
      </c>
      <c r="CB195" s="297">
        <v>123</v>
      </c>
      <c r="CC195" s="284">
        <f t="shared" ref="CC195:CC258" si="14">IF(IFERROR(VLOOKUP(CG195,Rid_ud,2,FALSE),0)+IFERROR(VLOOKUP(CL195,rid,2,FALSE),0)+IFERROR(VLOOKUP(CM195,rid,2,FALSE),0)&gt;1,1,IFERROR(VLOOKUP(CG195,Rid_ud,2,FALSE),0)+IFERROR(VLOOKUP(CL195,rid,2,FALSE),0)+IFERROR(VLOOKUP(CM195,rid,2,FALSE),0))</f>
        <v>0</v>
      </c>
      <c r="CD195" s="295">
        <f t="shared" ref="CD195:CD258" si="15">(BZ195-(BZ195*CC195))/365*CV195</f>
        <v>15.599999999999998</v>
      </c>
      <c r="CE195" s="284">
        <f t="shared" ref="CE195:CE258" si="16">IF(IFERROR(VLOOKUP(CG195,Rid_ud,3,FALSE),0)+IFERROR(VLOOKUP(CL195,rid,3,FALSE),0)+IFERROR(VLOOKUP(CM195,rid,3,FALSE),0)&gt;1,1,IFERROR(VLOOKUP(CG195,Rid_ud,3,FALSE),0)+IFERROR(VLOOKUP(CL195,rid,3,FALSE),0)+IFERROR(VLOOKUP(CM195,rid,3,FALSE),0))</f>
        <v>1</v>
      </c>
      <c r="CF195" s="295">
        <f t="shared" ref="CF195:CF258" si="17">(IF(CA195="D",1-(1*CE195),BZ195-(BZ195*CE195)))/365*CV195</f>
        <v>0</v>
      </c>
      <c r="CG195" s="274" t="s">
        <v>1817</v>
      </c>
      <c r="CH195" s="274" t="s">
        <v>268</v>
      </c>
      <c r="CI195" s="274" t="s">
        <v>268</v>
      </c>
      <c r="CJ195" s="298" t="s">
        <v>275</v>
      </c>
      <c r="CK195" s="297">
        <v>3</v>
      </c>
      <c r="CL195" s="274" t="s">
        <v>268</v>
      </c>
      <c r="CM195" s="274" t="s">
        <v>268</v>
      </c>
      <c r="CN195" s="274" t="s">
        <v>268</v>
      </c>
      <c r="CO195" s="274" t="s">
        <v>268</v>
      </c>
      <c r="CP195" s="274" t="s">
        <v>268</v>
      </c>
      <c r="CQ195" s="274" t="s">
        <v>268</v>
      </c>
      <c r="CR195" s="274" t="s">
        <v>877</v>
      </c>
      <c r="CS195" s="274">
        <v>7.64</v>
      </c>
      <c r="CT195" s="274" t="s">
        <v>268</v>
      </c>
      <c r="CU195" s="274">
        <v>7.64</v>
      </c>
      <c r="CV195" s="274">
        <v>365</v>
      </c>
      <c r="CW195" s="274" t="s">
        <v>878</v>
      </c>
      <c r="CX195" s="274" t="s">
        <v>835</v>
      </c>
      <c r="CY195" s="274" t="s">
        <v>836</v>
      </c>
      <c r="CZ195" s="274" t="s">
        <v>837</v>
      </c>
      <c r="DA195" s="274" t="s">
        <v>268</v>
      </c>
      <c r="DB195" s="274" t="s">
        <v>268</v>
      </c>
      <c r="DC195" s="274" t="s">
        <v>268</v>
      </c>
      <c r="DD195" s="274" t="s">
        <v>268</v>
      </c>
      <c r="DE195" s="274" t="s">
        <v>268</v>
      </c>
      <c r="DF195" s="274" t="s">
        <v>268</v>
      </c>
      <c r="DG195" s="299">
        <f>IFERROR(IF(CA195="D",IF(CK195="A dispo.",CD195*VLOOKUP('DATI INPUT'!$F$27,TARIFFE_UD,2,FALSE),CD195*VLOOKUP(CK195,TARIFFE_UD,2,FALSE)),CD195*VLOOKUP(CB195-100,TARIFFE_UND,2,FALSE)),0)</f>
        <v>12.354426221012691</v>
      </c>
      <c r="DH195" s="299">
        <f>IFERROR(IF(CA195="D",IF(CK195="A dispo.",CF195*VLOOKUP('DATI INPUT'!$F$27,TARIFFE_UD,3,FALSE),CF195*VLOOKUP(CK195,TARIFFE_UD,3,FALSE)),CF195*VLOOKUP(CB195-100,TARIFFE_UND,3,FALSE)),0)</f>
        <v>0</v>
      </c>
    </row>
    <row r="196" spans="1:112" x14ac:dyDescent="0.25">
      <c r="A196" s="274" t="s">
        <v>3018</v>
      </c>
      <c r="B196" s="274" t="s">
        <v>1384</v>
      </c>
      <c r="C196" s="274" t="s">
        <v>3019</v>
      </c>
      <c r="D196" s="274" t="s">
        <v>3011</v>
      </c>
      <c r="E196" s="274" t="s">
        <v>268</v>
      </c>
      <c r="F196" s="274" t="s">
        <v>156</v>
      </c>
      <c r="G196" s="274" t="s">
        <v>3012</v>
      </c>
      <c r="H196" s="274" t="s">
        <v>914</v>
      </c>
      <c r="I196" s="274" t="s">
        <v>360</v>
      </c>
      <c r="J196" s="274" t="s">
        <v>274</v>
      </c>
      <c r="K196" s="274" t="s">
        <v>3013</v>
      </c>
      <c r="L196" s="274" t="s">
        <v>960</v>
      </c>
      <c r="M196" s="274" t="s">
        <v>1379</v>
      </c>
      <c r="N196" s="274" t="s">
        <v>984</v>
      </c>
      <c r="O196" s="274" t="s">
        <v>873</v>
      </c>
      <c r="P196" s="274" t="s">
        <v>613</v>
      </c>
      <c r="Q196" s="274" t="s">
        <v>374</v>
      </c>
      <c r="R196" s="274" t="s">
        <v>268</v>
      </c>
      <c r="S196" s="274" t="s">
        <v>268</v>
      </c>
      <c r="T196" s="274" t="s">
        <v>268</v>
      </c>
      <c r="U196" s="274" t="s">
        <v>268</v>
      </c>
      <c r="V196" s="274" t="s">
        <v>268</v>
      </c>
      <c r="W196" s="274" t="s">
        <v>1379</v>
      </c>
      <c r="X196" s="274" t="s">
        <v>613</v>
      </c>
      <c r="Y196" s="274" t="s">
        <v>374</v>
      </c>
      <c r="Z196" s="274" t="s">
        <v>268</v>
      </c>
      <c r="AA196" s="274" t="s">
        <v>268</v>
      </c>
      <c r="AB196" s="274" t="s">
        <v>268</v>
      </c>
      <c r="AC196" s="274" t="s">
        <v>268</v>
      </c>
      <c r="AD196" s="274" t="s">
        <v>268</v>
      </c>
      <c r="AE196" s="274" t="s">
        <v>287</v>
      </c>
      <c r="AF196" s="274" t="s">
        <v>1811</v>
      </c>
      <c r="AG196" s="274" t="s">
        <v>875</v>
      </c>
      <c r="AH196" s="274" t="s">
        <v>1848</v>
      </c>
      <c r="AI196" s="274" t="s">
        <v>769</v>
      </c>
      <c r="AJ196" s="274" t="s">
        <v>268</v>
      </c>
      <c r="AK196" s="274" t="s">
        <v>366</v>
      </c>
      <c r="AL196" s="274" t="s">
        <v>268</v>
      </c>
      <c r="AM196" s="274" t="s">
        <v>355</v>
      </c>
      <c r="AN196" s="274" t="s">
        <v>268</v>
      </c>
      <c r="AO196" s="274" t="s">
        <v>268</v>
      </c>
      <c r="AP196" s="274" t="s">
        <v>268</v>
      </c>
      <c r="AQ196" s="274" t="s">
        <v>268</v>
      </c>
      <c r="AR196" s="274" t="s">
        <v>268</v>
      </c>
      <c r="AS196" s="274" t="s">
        <v>268</v>
      </c>
      <c r="AT196" s="274" t="s">
        <v>268</v>
      </c>
      <c r="AU196" s="274" t="s">
        <v>268</v>
      </c>
      <c r="AV196" s="274" t="s">
        <v>268</v>
      </c>
      <c r="AW196" s="274" t="s">
        <v>268</v>
      </c>
      <c r="AX196" s="274" t="s">
        <v>268</v>
      </c>
      <c r="AY196" s="274" t="s">
        <v>268</v>
      </c>
      <c r="AZ196" s="274" t="s">
        <v>268</v>
      </c>
      <c r="BA196" s="274" t="s">
        <v>268</v>
      </c>
      <c r="BB196" s="274" t="s">
        <v>268</v>
      </c>
      <c r="BC196" s="274" t="s">
        <v>268</v>
      </c>
      <c r="BD196" s="274" t="s">
        <v>268</v>
      </c>
      <c r="BE196" s="274" t="s">
        <v>268</v>
      </c>
      <c r="BF196" s="274" t="s">
        <v>268</v>
      </c>
      <c r="BG196" s="274" t="s">
        <v>268</v>
      </c>
      <c r="BH196" s="274" t="s">
        <v>268</v>
      </c>
      <c r="BI196" s="274" t="s">
        <v>268</v>
      </c>
      <c r="BJ196" s="274" t="s">
        <v>268</v>
      </c>
      <c r="BK196" s="274" t="s">
        <v>268</v>
      </c>
      <c r="BL196" s="274" t="s">
        <v>268</v>
      </c>
      <c r="BM196" s="274" t="s">
        <v>268</v>
      </c>
      <c r="BN196" s="274" t="s">
        <v>268</v>
      </c>
      <c r="BO196" s="274" t="s">
        <v>268</v>
      </c>
      <c r="BP196" s="274" t="s">
        <v>268</v>
      </c>
      <c r="BQ196" s="274" t="s">
        <v>268</v>
      </c>
      <c r="BR196" s="274" t="s">
        <v>268</v>
      </c>
      <c r="BS196" s="274" t="s">
        <v>268</v>
      </c>
      <c r="BT196" s="274" t="s">
        <v>268</v>
      </c>
      <c r="BU196" s="274" t="s">
        <v>268</v>
      </c>
      <c r="BV196" s="274" t="s">
        <v>268</v>
      </c>
      <c r="BW196" s="274" t="s">
        <v>268</v>
      </c>
      <c r="BX196" s="274" t="s">
        <v>268</v>
      </c>
      <c r="BY196" s="295">
        <v>44.47</v>
      </c>
      <c r="BZ196" s="295">
        <v>44.47</v>
      </c>
      <c r="CA196" s="298" t="s">
        <v>142</v>
      </c>
      <c r="CB196" s="297">
        <v>123</v>
      </c>
      <c r="CC196" s="284">
        <f t="shared" si="14"/>
        <v>0</v>
      </c>
      <c r="CD196" s="295">
        <f t="shared" si="15"/>
        <v>44.47</v>
      </c>
      <c r="CE196" s="284">
        <f t="shared" si="16"/>
        <v>1</v>
      </c>
      <c r="CF196" s="295">
        <f t="shared" si="17"/>
        <v>0</v>
      </c>
      <c r="CG196" s="274" t="s">
        <v>1817</v>
      </c>
      <c r="CH196" s="274" t="s">
        <v>268</v>
      </c>
      <c r="CI196" s="274" t="s">
        <v>268</v>
      </c>
      <c r="CJ196" s="298" t="s">
        <v>275</v>
      </c>
      <c r="CK196" s="297">
        <v>3</v>
      </c>
      <c r="CL196" s="274" t="s">
        <v>268</v>
      </c>
      <c r="CM196" s="274" t="s">
        <v>268</v>
      </c>
      <c r="CN196" s="274" t="s">
        <v>268</v>
      </c>
      <c r="CO196" s="274" t="s">
        <v>268</v>
      </c>
      <c r="CP196" s="274" t="s">
        <v>268</v>
      </c>
      <c r="CQ196" s="274" t="s">
        <v>268</v>
      </c>
      <c r="CR196" s="274" t="s">
        <v>877</v>
      </c>
      <c r="CS196" s="274">
        <v>21.79</v>
      </c>
      <c r="CT196" s="274" t="s">
        <v>268</v>
      </c>
      <c r="CU196" s="274">
        <v>21.79</v>
      </c>
      <c r="CV196" s="274">
        <v>365</v>
      </c>
      <c r="CW196" s="274" t="s">
        <v>878</v>
      </c>
      <c r="CX196" s="274" t="s">
        <v>835</v>
      </c>
      <c r="CY196" s="274" t="s">
        <v>836</v>
      </c>
      <c r="CZ196" s="274" t="s">
        <v>837</v>
      </c>
      <c r="DA196" s="274" t="s">
        <v>268</v>
      </c>
      <c r="DB196" s="274" t="s">
        <v>268</v>
      </c>
      <c r="DC196" s="274" t="s">
        <v>268</v>
      </c>
      <c r="DD196" s="274" t="s">
        <v>268</v>
      </c>
      <c r="DE196" s="274" t="s">
        <v>268</v>
      </c>
      <c r="DF196" s="274" t="s">
        <v>268</v>
      </c>
      <c r="DG196" s="299">
        <f>IFERROR(IF(CA196="D",IF(CK196="A dispo.",CD196*VLOOKUP('DATI INPUT'!$F$27,TARIFFE_UD,2,FALSE),CD196*VLOOKUP(CK196,TARIFFE_UD,2,FALSE)),CD196*VLOOKUP(CB196-100,TARIFFE_UND,2,FALSE)),0)</f>
        <v>35.218034233874</v>
      </c>
      <c r="DH196" s="299">
        <f>IFERROR(IF(CA196="D",IF(CK196="A dispo.",CF196*VLOOKUP('DATI INPUT'!$F$27,TARIFFE_UD,3,FALSE),CF196*VLOOKUP(CK196,TARIFFE_UD,3,FALSE)),CF196*VLOOKUP(CB196-100,TARIFFE_UND,3,FALSE)),0)</f>
        <v>0</v>
      </c>
    </row>
    <row r="197" spans="1:112" x14ac:dyDescent="0.25">
      <c r="A197" s="274" t="s">
        <v>3020</v>
      </c>
      <c r="B197" s="274" t="s">
        <v>976</v>
      </c>
      <c r="C197" s="274" t="s">
        <v>3021</v>
      </c>
      <c r="D197" s="274" t="s">
        <v>3022</v>
      </c>
      <c r="E197" s="274" t="s">
        <v>268</v>
      </c>
      <c r="F197" s="274" t="s">
        <v>156</v>
      </c>
      <c r="G197" s="274" t="s">
        <v>3023</v>
      </c>
      <c r="H197" s="274" t="s">
        <v>1033</v>
      </c>
      <c r="I197" s="274" t="s">
        <v>376</v>
      </c>
      <c r="J197" s="274" t="s">
        <v>274</v>
      </c>
      <c r="K197" s="274" t="s">
        <v>3024</v>
      </c>
      <c r="L197" s="274" t="s">
        <v>960</v>
      </c>
      <c r="M197" s="274" t="s">
        <v>3025</v>
      </c>
      <c r="N197" s="274" t="s">
        <v>3026</v>
      </c>
      <c r="O197" s="274" t="s">
        <v>3027</v>
      </c>
      <c r="P197" s="274" t="s">
        <v>3028</v>
      </c>
      <c r="Q197" s="274" t="s">
        <v>269</v>
      </c>
      <c r="R197" s="274" t="s">
        <v>268</v>
      </c>
      <c r="S197" s="274" t="s">
        <v>268</v>
      </c>
      <c r="T197" s="274" t="s">
        <v>268</v>
      </c>
      <c r="U197" s="274" t="s">
        <v>268</v>
      </c>
      <c r="V197" s="274" t="s">
        <v>268</v>
      </c>
      <c r="W197" s="274" t="s">
        <v>3029</v>
      </c>
      <c r="X197" s="274" t="s">
        <v>2489</v>
      </c>
      <c r="Y197" s="274" t="s">
        <v>282</v>
      </c>
      <c r="Z197" s="274" t="s">
        <v>268</v>
      </c>
      <c r="AA197" s="274" t="s">
        <v>268</v>
      </c>
      <c r="AB197" s="274" t="s">
        <v>268</v>
      </c>
      <c r="AC197" s="274" t="s">
        <v>268</v>
      </c>
      <c r="AD197" s="274" t="s">
        <v>268</v>
      </c>
      <c r="AE197" s="274" t="s">
        <v>287</v>
      </c>
      <c r="AF197" s="274" t="s">
        <v>1811</v>
      </c>
      <c r="AG197" s="274" t="s">
        <v>875</v>
      </c>
      <c r="AH197" s="274" t="s">
        <v>1848</v>
      </c>
      <c r="AI197" s="274" t="s">
        <v>3030</v>
      </c>
      <c r="AJ197" s="274" t="s">
        <v>268</v>
      </c>
      <c r="AK197" s="274" t="s">
        <v>410</v>
      </c>
      <c r="AL197" s="274" t="s">
        <v>268</v>
      </c>
      <c r="AM197" s="274" t="s">
        <v>405</v>
      </c>
      <c r="AN197" s="274" t="s">
        <v>268</v>
      </c>
      <c r="AO197" s="274" t="s">
        <v>268</v>
      </c>
      <c r="AP197" s="274" t="s">
        <v>268</v>
      </c>
      <c r="AQ197" s="274" t="s">
        <v>268</v>
      </c>
      <c r="AR197" s="274" t="s">
        <v>268</v>
      </c>
      <c r="AS197" s="274" t="s">
        <v>268</v>
      </c>
      <c r="AT197" s="274" t="s">
        <v>268</v>
      </c>
      <c r="AU197" s="274" t="s">
        <v>268</v>
      </c>
      <c r="AV197" s="274" t="s">
        <v>268</v>
      </c>
      <c r="AW197" s="274" t="s">
        <v>268</v>
      </c>
      <c r="AX197" s="274" t="s">
        <v>268</v>
      </c>
      <c r="AY197" s="274" t="s">
        <v>268</v>
      </c>
      <c r="AZ197" s="274" t="s">
        <v>268</v>
      </c>
      <c r="BA197" s="274" t="s">
        <v>268</v>
      </c>
      <c r="BB197" s="274" t="s">
        <v>268</v>
      </c>
      <c r="BC197" s="274" t="s">
        <v>268</v>
      </c>
      <c r="BD197" s="274" t="s">
        <v>268</v>
      </c>
      <c r="BE197" s="274" t="s">
        <v>268</v>
      </c>
      <c r="BF197" s="274" t="s">
        <v>268</v>
      </c>
      <c r="BG197" s="274" t="s">
        <v>268</v>
      </c>
      <c r="BH197" s="274" t="s">
        <v>268</v>
      </c>
      <c r="BI197" s="274" t="s">
        <v>268</v>
      </c>
      <c r="BJ197" s="274" t="s">
        <v>268</v>
      </c>
      <c r="BK197" s="274" t="s">
        <v>268</v>
      </c>
      <c r="BL197" s="274" t="s">
        <v>268</v>
      </c>
      <c r="BM197" s="274" t="s">
        <v>268</v>
      </c>
      <c r="BN197" s="274" t="s">
        <v>268</v>
      </c>
      <c r="BO197" s="274" t="s">
        <v>268</v>
      </c>
      <c r="BP197" s="274" t="s">
        <v>268</v>
      </c>
      <c r="BQ197" s="274" t="s">
        <v>268</v>
      </c>
      <c r="BR197" s="274" t="s">
        <v>268</v>
      </c>
      <c r="BS197" s="274" t="s">
        <v>268</v>
      </c>
      <c r="BT197" s="274" t="s">
        <v>268</v>
      </c>
      <c r="BU197" s="274" t="s">
        <v>268</v>
      </c>
      <c r="BV197" s="274" t="s">
        <v>268</v>
      </c>
      <c r="BW197" s="274" t="s">
        <v>268</v>
      </c>
      <c r="BX197" s="274" t="s">
        <v>268</v>
      </c>
      <c r="BY197" s="295">
        <v>70</v>
      </c>
      <c r="BZ197" s="295">
        <v>70</v>
      </c>
      <c r="CA197" s="298" t="s">
        <v>142</v>
      </c>
      <c r="CB197" s="297">
        <v>122</v>
      </c>
      <c r="CC197" s="284">
        <f t="shared" si="14"/>
        <v>0</v>
      </c>
      <c r="CD197" s="295">
        <f t="shared" si="15"/>
        <v>70</v>
      </c>
      <c r="CE197" s="284">
        <f t="shared" si="16"/>
        <v>0</v>
      </c>
      <c r="CF197" s="295">
        <f t="shared" si="17"/>
        <v>1</v>
      </c>
      <c r="CG197" s="274" t="s">
        <v>876</v>
      </c>
      <c r="CH197" s="274" t="s">
        <v>268</v>
      </c>
      <c r="CI197" s="274" t="s">
        <v>268</v>
      </c>
      <c r="CJ197" s="298" t="s">
        <v>280</v>
      </c>
      <c r="CK197" s="297">
        <v>2</v>
      </c>
      <c r="CL197" s="274" t="s">
        <v>268</v>
      </c>
      <c r="CM197" s="274" t="s">
        <v>268</v>
      </c>
      <c r="CN197" s="274" t="s">
        <v>268</v>
      </c>
      <c r="CO197" s="274" t="s">
        <v>268</v>
      </c>
      <c r="CP197" s="274" t="s">
        <v>268</v>
      </c>
      <c r="CQ197" s="274" t="s">
        <v>268</v>
      </c>
      <c r="CR197" s="274" t="s">
        <v>877</v>
      </c>
      <c r="CS197" s="274">
        <v>84.06</v>
      </c>
      <c r="CT197" s="274" t="s">
        <v>268</v>
      </c>
      <c r="CU197" s="274">
        <v>84.06</v>
      </c>
      <c r="CV197" s="274">
        <v>365</v>
      </c>
      <c r="CW197" s="274" t="s">
        <v>878</v>
      </c>
      <c r="CX197" s="274" t="s">
        <v>835</v>
      </c>
      <c r="CY197" s="274" t="s">
        <v>836</v>
      </c>
      <c r="CZ197" s="274" t="s">
        <v>837</v>
      </c>
      <c r="DA197" s="274" t="s">
        <v>268</v>
      </c>
      <c r="DB197" s="274" t="s">
        <v>268</v>
      </c>
      <c r="DC197" s="274" t="s">
        <v>268</v>
      </c>
      <c r="DD197" s="274" t="s">
        <v>268</v>
      </c>
      <c r="DE197" s="274" t="s">
        <v>268</v>
      </c>
      <c r="DF197" s="274" t="s">
        <v>268</v>
      </c>
      <c r="DG197" s="299">
        <f>IFERROR(IF(CA197="D",IF(CK197="A dispo.",CD197*VLOOKUP('DATI INPUT'!$F$27,TARIFFE_UD,2,FALSE),CD197*VLOOKUP(CK197,TARIFFE_UD,2,FALSE)),CD197*VLOOKUP(CB197-100,TARIFFE_UND,2,FALSE)),0)</f>
        <v>50.303516070837532</v>
      </c>
      <c r="DH197" s="299">
        <f>IFERROR(IF(CA197="D",IF(CK197="A dispo.",CF197*VLOOKUP('DATI INPUT'!$F$27,TARIFFE_UD,3,FALSE),CF197*VLOOKUP(CK197,TARIFFE_UD,3,FALSE)),CF197*VLOOKUP(CB197-100,TARIFFE_UND,3,FALSE)),0)</f>
        <v>46.077822723118445</v>
      </c>
    </row>
    <row r="198" spans="1:112" x14ac:dyDescent="0.25">
      <c r="A198" s="274" t="s">
        <v>3031</v>
      </c>
      <c r="B198" s="274" t="s">
        <v>976</v>
      </c>
      <c r="C198" s="274" t="s">
        <v>3032</v>
      </c>
      <c r="D198" s="274" t="s">
        <v>3022</v>
      </c>
      <c r="E198" s="274" t="s">
        <v>268</v>
      </c>
      <c r="F198" s="274" t="s">
        <v>156</v>
      </c>
      <c r="G198" s="274" t="s">
        <v>3023</v>
      </c>
      <c r="H198" s="274" t="s">
        <v>1033</v>
      </c>
      <c r="I198" s="274" t="s">
        <v>376</v>
      </c>
      <c r="J198" s="274" t="s">
        <v>274</v>
      </c>
      <c r="K198" s="274" t="s">
        <v>3024</v>
      </c>
      <c r="L198" s="274" t="s">
        <v>960</v>
      </c>
      <c r="M198" s="274" t="s">
        <v>3025</v>
      </c>
      <c r="N198" s="274" t="s">
        <v>3026</v>
      </c>
      <c r="O198" s="274" t="s">
        <v>3027</v>
      </c>
      <c r="P198" s="274" t="s">
        <v>3028</v>
      </c>
      <c r="Q198" s="274" t="s">
        <v>269</v>
      </c>
      <c r="R198" s="274" t="s">
        <v>268</v>
      </c>
      <c r="S198" s="274" t="s">
        <v>268</v>
      </c>
      <c r="T198" s="274" t="s">
        <v>268</v>
      </c>
      <c r="U198" s="274" t="s">
        <v>268</v>
      </c>
      <c r="V198" s="274" t="s">
        <v>268</v>
      </c>
      <c r="W198" s="274" t="s">
        <v>3029</v>
      </c>
      <c r="X198" s="274" t="s">
        <v>2489</v>
      </c>
      <c r="Y198" s="274" t="s">
        <v>282</v>
      </c>
      <c r="Z198" s="274" t="s">
        <v>268</v>
      </c>
      <c r="AA198" s="274" t="s">
        <v>268</v>
      </c>
      <c r="AB198" s="274" t="s">
        <v>268</v>
      </c>
      <c r="AC198" s="274" t="s">
        <v>268</v>
      </c>
      <c r="AD198" s="274" t="s">
        <v>268</v>
      </c>
      <c r="AE198" s="274" t="s">
        <v>287</v>
      </c>
      <c r="AF198" s="274" t="s">
        <v>1811</v>
      </c>
      <c r="AG198" s="274" t="s">
        <v>875</v>
      </c>
      <c r="AH198" s="274" t="s">
        <v>1848</v>
      </c>
      <c r="AI198" s="274" t="s">
        <v>3030</v>
      </c>
      <c r="AJ198" s="274" t="s">
        <v>268</v>
      </c>
      <c r="AK198" s="274" t="s">
        <v>410</v>
      </c>
      <c r="AL198" s="274" t="s">
        <v>268</v>
      </c>
      <c r="AM198" s="274" t="s">
        <v>405</v>
      </c>
      <c r="AN198" s="274" t="s">
        <v>268</v>
      </c>
      <c r="AO198" s="274" t="s">
        <v>268</v>
      </c>
      <c r="AP198" s="274" t="s">
        <v>268</v>
      </c>
      <c r="AQ198" s="274" t="s">
        <v>268</v>
      </c>
      <c r="AR198" s="274" t="s">
        <v>268</v>
      </c>
      <c r="AS198" s="274" t="s">
        <v>268</v>
      </c>
      <c r="AT198" s="274" t="s">
        <v>268</v>
      </c>
      <c r="AU198" s="274" t="s">
        <v>268</v>
      </c>
      <c r="AV198" s="274" t="s">
        <v>268</v>
      </c>
      <c r="AW198" s="274" t="s">
        <v>268</v>
      </c>
      <c r="AX198" s="274" t="s">
        <v>268</v>
      </c>
      <c r="AY198" s="274" t="s">
        <v>268</v>
      </c>
      <c r="AZ198" s="274" t="s">
        <v>268</v>
      </c>
      <c r="BA198" s="274" t="s">
        <v>268</v>
      </c>
      <c r="BB198" s="274" t="s">
        <v>268</v>
      </c>
      <c r="BC198" s="274" t="s">
        <v>268</v>
      </c>
      <c r="BD198" s="274" t="s">
        <v>268</v>
      </c>
      <c r="BE198" s="274" t="s">
        <v>268</v>
      </c>
      <c r="BF198" s="274" t="s">
        <v>268</v>
      </c>
      <c r="BG198" s="274" t="s">
        <v>268</v>
      </c>
      <c r="BH198" s="274" t="s">
        <v>268</v>
      </c>
      <c r="BI198" s="274" t="s">
        <v>268</v>
      </c>
      <c r="BJ198" s="274" t="s">
        <v>268</v>
      </c>
      <c r="BK198" s="274" t="s">
        <v>268</v>
      </c>
      <c r="BL198" s="274" t="s">
        <v>268</v>
      </c>
      <c r="BM198" s="274" t="s">
        <v>268</v>
      </c>
      <c r="BN198" s="274" t="s">
        <v>268</v>
      </c>
      <c r="BO198" s="274" t="s">
        <v>268</v>
      </c>
      <c r="BP198" s="274" t="s">
        <v>268</v>
      </c>
      <c r="BQ198" s="274" t="s">
        <v>268</v>
      </c>
      <c r="BR198" s="274" t="s">
        <v>268</v>
      </c>
      <c r="BS198" s="274" t="s">
        <v>268</v>
      </c>
      <c r="BT198" s="274" t="s">
        <v>268</v>
      </c>
      <c r="BU198" s="274" t="s">
        <v>268</v>
      </c>
      <c r="BV198" s="274" t="s">
        <v>268</v>
      </c>
      <c r="BW198" s="274" t="s">
        <v>268</v>
      </c>
      <c r="BX198" s="274" t="s">
        <v>268</v>
      </c>
      <c r="BY198" s="295">
        <v>20</v>
      </c>
      <c r="BZ198" s="295">
        <v>20</v>
      </c>
      <c r="CA198" s="298" t="s">
        <v>142</v>
      </c>
      <c r="CB198" s="297">
        <v>123</v>
      </c>
      <c r="CC198" s="284">
        <f t="shared" si="14"/>
        <v>0</v>
      </c>
      <c r="CD198" s="295">
        <f t="shared" si="15"/>
        <v>20</v>
      </c>
      <c r="CE198" s="284">
        <f t="shared" si="16"/>
        <v>1</v>
      </c>
      <c r="CF198" s="295">
        <f t="shared" si="17"/>
        <v>0</v>
      </c>
      <c r="CG198" s="274" t="s">
        <v>1817</v>
      </c>
      <c r="CH198" s="274" t="s">
        <v>268</v>
      </c>
      <c r="CI198" s="274" t="s">
        <v>268</v>
      </c>
      <c r="CJ198" s="298" t="s">
        <v>280</v>
      </c>
      <c r="CK198" s="297">
        <v>2</v>
      </c>
      <c r="CL198" s="274" t="s">
        <v>268</v>
      </c>
      <c r="CM198" s="274" t="s">
        <v>268</v>
      </c>
      <c r="CN198" s="274" t="s">
        <v>268</v>
      </c>
      <c r="CO198" s="274" t="s">
        <v>268</v>
      </c>
      <c r="CP198" s="274" t="s">
        <v>268</v>
      </c>
      <c r="CQ198" s="274" t="s">
        <v>268</v>
      </c>
      <c r="CR198" s="274" t="s">
        <v>877</v>
      </c>
      <c r="CS198" s="274">
        <v>9</v>
      </c>
      <c r="CT198" s="274" t="s">
        <v>268</v>
      </c>
      <c r="CU198" s="274">
        <v>9</v>
      </c>
      <c r="CV198" s="274">
        <v>365</v>
      </c>
      <c r="CW198" s="274" t="s">
        <v>878</v>
      </c>
      <c r="CX198" s="274" t="s">
        <v>835</v>
      </c>
      <c r="CY198" s="274" t="s">
        <v>836</v>
      </c>
      <c r="CZ198" s="274" t="s">
        <v>837</v>
      </c>
      <c r="DA198" s="274" t="s">
        <v>268</v>
      </c>
      <c r="DB198" s="274" t="s">
        <v>268</v>
      </c>
      <c r="DC198" s="274" t="s">
        <v>268</v>
      </c>
      <c r="DD198" s="274" t="s">
        <v>268</v>
      </c>
      <c r="DE198" s="274" t="s">
        <v>268</v>
      </c>
      <c r="DF198" s="274" t="s">
        <v>268</v>
      </c>
      <c r="DG198" s="299">
        <f>IFERROR(IF(CA198="D",IF(CK198="A dispo.",CD198*VLOOKUP('DATI INPUT'!$F$27,TARIFFE_UD,2,FALSE),CD198*VLOOKUP(CK198,TARIFFE_UD,2,FALSE)),CD198*VLOOKUP(CB198-100,TARIFFE_UND,2,FALSE)),0)</f>
        <v>14.372433163096439</v>
      </c>
      <c r="DH198" s="299">
        <f>IFERROR(IF(CA198="D",IF(CK198="A dispo.",CF198*VLOOKUP('DATI INPUT'!$F$27,TARIFFE_UD,3,FALSE),CF198*VLOOKUP(CK198,TARIFFE_UD,3,FALSE)),CF198*VLOOKUP(CB198-100,TARIFFE_UND,3,FALSE)),0)</f>
        <v>0</v>
      </c>
    </row>
    <row r="199" spans="1:112" x14ac:dyDescent="0.25">
      <c r="A199" s="274" t="s">
        <v>3033</v>
      </c>
      <c r="B199" s="274" t="s">
        <v>978</v>
      </c>
      <c r="C199" s="274" t="s">
        <v>3034</v>
      </c>
      <c r="D199" s="274" t="s">
        <v>3035</v>
      </c>
      <c r="E199" s="274" t="s">
        <v>268</v>
      </c>
      <c r="F199" s="274" t="s">
        <v>156</v>
      </c>
      <c r="G199" s="274" t="s">
        <v>3036</v>
      </c>
      <c r="H199" s="274" t="s">
        <v>1033</v>
      </c>
      <c r="I199" s="274" t="s">
        <v>3037</v>
      </c>
      <c r="J199" s="274" t="s">
        <v>274</v>
      </c>
      <c r="K199" s="274" t="s">
        <v>3038</v>
      </c>
      <c r="L199" s="274" t="s">
        <v>960</v>
      </c>
      <c r="M199" s="274" t="s">
        <v>3039</v>
      </c>
      <c r="N199" s="274" t="s">
        <v>984</v>
      </c>
      <c r="O199" s="274" t="s">
        <v>873</v>
      </c>
      <c r="P199" s="274" t="s">
        <v>1046</v>
      </c>
      <c r="Q199" s="274" t="s">
        <v>343</v>
      </c>
      <c r="R199" s="274" t="s">
        <v>268</v>
      </c>
      <c r="S199" s="274" t="s">
        <v>268</v>
      </c>
      <c r="T199" s="274" t="s">
        <v>268</v>
      </c>
      <c r="U199" s="274" t="s">
        <v>268</v>
      </c>
      <c r="V199" s="274" t="s">
        <v>268</v>
      </c>
      <c r="W199" s="274" t="s">
        <v>3039</v>
      </c>
      <c r="X199" s="274" t="s">
        <v>1046</v>
      </c>
      <c r="Y199" s="274" t="s">
        <v>343</v>
      </c>
      <c r="Z199" s="274" t="s">
        <v>268</v>
      </c>
      <c r="AA199" s="274" t="s">
        <v>268</v>
      </c>
      <c r="AB199" s="274" t="s">
        <v>268</v>
      </c>
      <c r="AC199" s="274" t="s">
        <v>268</v>
      </c>
      <c r="AD199" s="274" t="s">
        <v>268</v>
      </c>
      <c r="AE199" s="274" t="s">
        <v>287</v>
      </c>
      <c r="AF199" s="274" t="s">
        <v>1811</v>
      </c>
      <c r="AG199" s="274" t="s">
        <v>875</v>
      </c>
      <c r="AH199" s="274" t="s">
        <v>1812</v>
      </c>
      <c r="AI199" s="274" t="s">
        <v>1011</v>
      </c>
      <c r="AJ199" s="274" t="s">
        <v>268</v>
      </c>
      <c r="AK199" s="274" t="s">
        <v>352</v>
      </c>
      <c r="AL199" s="274" t="s">
        <v>268</v>
      </c>
      <c r="AM199" s="274" t="s">
        <v>288</v>
      </c>
      <c r="AN199" s="274" t="s">
        <v>268</v>
      </c>
      <c r="AO199" s="274" t="s">
        <v>268</v>
      </c>
      <c r="AP199" s="274" t="s">
        <v>268</v>
      </c>
      <c r="AQ199" s="274" t="s">
        <v>268</v>
      </c>
      <c r="AR199" s="274" t="s">
        <v>268</v>
      </c>
      <c r="AS199" s="274" t="s">
        <v>268</v>
      </c>
      <c r="AT199" s="274" t="s">
        <v>268</v>
      </c>
      <c r="AU199" s="274" t="s">
        <v>268</v>
      </c>
      <c r="AV199" s="274" t="s">
        <v>268</v>
      </c>
      <c r="AW199" s="274" t="s">
        <v>268</v>
      </c>
      <c r="AX199" s="274" t="s">
        <v>268</v>
      </c>
      <c r="AY199" s="274" t="s">
        <v>268</v>
      </c>
      <c r="AZ199" s="274" t="s">
        <v>268</v>
      </c>
      <c r="BA199" s="274" t="s">
        <v>268</v>
      </c>
      <c r="BB199" s="274" t="s">
        <v>268</v>
      </c>
      <c r="BC199" s="274" t="s">
        <v>268</v>
      </c>
      <c r="BD199" s="274" t="s">
        <v>268</v>
      </c>
      <c r="BE199" s="274" t="s">
        <v>268</v>
      </c>
      <c r="BF199" s="274" t="s">
        <v>268</v>
      </c>
      <c r="BG199" s="274" t="s">
        <v>268</v>
      </c>
      <c r="BH199" s="274" t="s">
        <v>268</v>
      </c>
      <c r="BI199" s="274" t="s">
        <v>268</v>
      </c>
      <c r="BJ199" s="274" t="s">
        <v>268</v>
      </c>
      <c r="BK199" s="274" t="s">
        <v>268</v>
      </c>
      <c r="BL199" s="274" t="s">
        <v>268</v>
      </c>
      <c r="BM199" s="274" t="s">
        <v>268</v>
      </c>
      <c r="BN199" s="274" t="s">
        <v>268</v>
      </c>
      <c r="BO199" s="274" t="s">
        <v>268</v>
      </c>
      <c r="BP199" s="274" t="s">
        <v>268</v>
      </c>
      <c r="BQ199" s="274" t="s">
        <v>268</v>
      </c>
      <c r="BR199" s="274" t="s">
        <v>268</v>
      </c>
      <c r="BS199" s="274" t="s">
        <v>268</v>
      </c>
      <c r="BT199" s="274" t="s">
        <v>268</v>
      </c>
      <c r="BU199" s="274" t="s">
        <v>268</v>
      </c>
      <c r="BV199" s="274" t="s">
        <v>268</v>
      </c>
      <c r="BW199" s="274" t="s">
        <v>268</v>
      </c>
      <c r="BX199" s="274" t="s">
        <v>268</v>
      </c>
      <c r="BY199" s="295">
        <v>112</v>
      </c>
      <c r="BZ199" s="295">
        <v>112</v>
      </c>
      <c r="CA199" s="298" t="s">
        <v>142</v>
      </c>
      <c r="CB199" s="297">
        <v>122</v>
      </c>
      <c r="CC199" s="284">
        <f t="shared" si="14"/>
        <v>0</v>
      </c>
      <c r="CD199" s="295">
        <f t="shared" si="15"/>
        <v>112</v>
      </c>
      <c r="CE199" s="284">
        <f t="shared" si="16"/>
        <v>0</v>
      </c>
      <c r="CF199" s="295">
        <f t="shared" si="17"/>
        <v>1</v>
      </c>
      <c r="CG199" s="274" t="s">
        <v>876</v>
      </c>
      <c r="CH199" s="274" t="s">
        <v>268</v>
      </c>
      <c r="CI199" s="274" t="s">
        <v>268</v>
      </c>
      <c r="CJ199" s="298" t="s">
        <v>282</v>
      </c>
      <c r="CK199" s="297">
        <v>4</v>
      </c>
      <c r="CL199" s="274" t="s">
        <v>268</v>
      </c>
      <c r="CM199" s="274" t="s">
        <v>268</v>
      </c>
      <c r="CN199" s="274" t="s">
        <v>268</v>
      </c>
      <c r="CO199" s="274" t="s">
        <v>268</v>
      </c>
      <c r="CP199" s="274" t="s">
        <v>268</v>
      </c>
      <c r="CQ199" s="274" t="s">
        <v>268</v>
      </c>
      <c r="CR199" s="274" t="s">
        <v>877</v>
      </c>
      <c r="CS199" s="274">
        <v>143.38</v>
      </c>
      <c r="CT199" s="274" t="s">
        <v>268</v>
      </c>
      <c r="CU199" s="274">
        <v>143.38</v>
      </c>
      <c r="CV199" s="274">
        <v>365</v>
      </c>
      <c r="CW199" s="274" t="s">
        <v>878</v>
      </c>
      <c r="CX199" s="274" t="s">
        <v>835</v>
      </c>
      <c r="CY199" s="274" t="s">
        <v>836</v>
      </c>
      <c r="CZ199" s="274" t="s">
        <v>837</v>
      </c>
      <c r="DA199" s="274" t="s">
        <v>268</v>
      </c>
      <c r="DB199" s="274" t="s">
        <v>268</v>
      </c>
      <c r="DC199" s="274" t="s">
        <v>268</v>
      </c>
      <c r="DD199" s="274" t="s">
        <v>268</v>
      </c>
      <c r="DE199" s="274" t="s">
        <v>268</v>
      </c>
      <c r="DF199" s="274" t="s">
        <v>268</v>
      </c>
      <c r="DG199" s="299">
        <f>IFERROR(IF(CA199="D",IF(CK199="A dispo.",CD199*VLOOKUP('DATI INPUT'!$F$27,TARIFFE_UD,2,FALSE),CD199*VLOOKUP(CK199,TARIFFE_UD,2,FALSE)),CD199*VLOOKUP(CB199-100,TARIFFE_UND,2,FALSE)),0)</f>
        <v>95.26869982395354</v>
      </c>
      <c r="DH199" s="299">
        <f>IFERROR(IF(CA199="D",IF(CK199="A dispo.",CF199*VLOOKUP('DATI INPUT'!$F$27,TARIFFE_UD,3,FALSE),CF199*VLOOKUP(CK199,TARIFFE_UD,3,FALSE)),CF199*VLOOKUP(CB199-100,TARIFFE_UND,3,FALSE)),0)</f>
        <v>73.78284271486686</v>
      </c>
    </row>
    <row r="200" spans="1:112" x14ac:dyDescent="0.25">
      <c r="A200" s="274" t="s">
        <v>3040</v>
      </c>
      <c r="B200" s="274" t="s">
        <v>3041</v>
      </c>
      <c r="C200" s="274" t="s">
        <v>3042</v>
      </c>
      <c r="D200" s="274" t="s">
        <v>3043</v>
      </c>
      <c r="E200" s="274" t="s">
        <v>268</v>
      </c>
      <c r="F200" s="274" t="s">
        <v>156</v>
      </c>
      <c r="G200" s="274" t="s">
        <v>3044</v>
      </c>
      <c r="H200" s="274" t="s">
        <v>914</v>
      </c>
      <c r="I200" s="274" t="s">
        <v>3045</v>
      </c>
      <c r="J200" s="274" t="s">
        <v>274</v>
      </c>
      <c r="K200" s="274" t="s">
        <v>3046</v>
      </c>
      <c r="L200" s="274" t="s">
        <v>871</v>
      </c>
      <c r="M200" s="274" t="s">
        <v>3047</v>
      </c>
      <c r="N200" s="274" t="s">
        <v>984</v>
      </c>
      <c r="O200" s="274" t="s">
        <v>873</v>
      </c>
      <c r="P200" s="274" t="s">
        <v>1934</v>
      </c>
      <c r="Q200" s="274" t="s">
        <v>277</v>
      </c>
      <c r="R200" s="274" t="s">
        <v>154</v>
      </c>
      <c r="S200" s="274" t="s">
        <v>268</v>
      </c>
      <c r="T200" s="274" t="s">
        <v>268</v>
      </c>
      <c r="U200" s="274" t="s">
        <v>268</v>
      </c>
      <c r="V200" s="274" t="s">
        <v>268</v>
      </c>
      <c r="W200" s="274" t="s">
        <v>3047</v>
      </c>
      <c r="X200" s="274" t="s">
        <v>1934</v>
      </c>
      <c r="Y200" s="274" t="s">
        <v>277</v>
      </c>
      <c r="Z200" s="274" t="s">
        <v>154</v>
      </c>
      <c r="AA200" s="274" t="s">
        <v>268</v>
      </c>
      <c r="AB200" s="274" t="s">
        <v>268</v>
      </c>
      <c r="AC200" s="274" t="s">
        <v>268</v>
      </c>
      <c r="AD200" s="274" t="s">
        <v>268</v>
      </c>
      <c r="AE200" s="274" t="s">
        <v>287</v>
      </c>
      <c r="AF200" s="274" t="s">
        <v>1811</v>
      </c>
      <c r="AG200" s="274" t="s">
        <v>875</v>
      </c>
      <c r="AH200" s="274" t="s">
        <v>1812</v>
      </c>
      <c r="AI200" s="274" t="s">
        <v>3048</v>
      </c>
      <c r="AJ200" s="274" t="s">
        <v>268</v>
      </c>
      <c r="AK200" s="274" t="s">
        <v>366</v>
      </c>
      <c r="AL200" s="274" t="s">
        <v>268</v>
      </c>
      <c r="AM200" s="274" t="s">
        <v>355</v>
      </c>
      <c r="AN200" s="274" t="s">
        <v>268</v>
      </c>
      <c r="AO200" s="274" t="s">
        <v>268</v>
      </c>
      <c r="AP200" s="274" t="s">
        <v>268</v>
      </c>
      <c r="AQ200" s="274" t="s">
        <v>268</v>
      </c>
      <c r="AR200" s="274" t="s">
        <v>268</v>
      </c>
      <c r="AS200" s="274" t="s">
        <v>268</v>
      </c>
      <c r="AT200" s="274" t="s">
        <v>268</v>
      </c>
      <c r="AU200" s="274" t="s">
        <v>268</v>
      </c>
      <c r="AV200" s="274" t="s">
        <v>268</v>
      </c>
      <c r="AW200" s="274" t="s">
        <v>268</v>
      </c>
      <c r="AX200" s="274" t="s">
        <v>268</v>
      </c>
      <c r="AY200" s="274" t="s">
        <v>268</v>
      </c>
      <c r="AZ200" s="274" t="s">
        <v>268</v>
      </c>
      <c r="BA200" s="274" t="s">
        <v>268</v>
      </c>
      <c r="BB200" s="274" t="s">
        <v>268</v>
      </c>
      <c r="BC200" s="274" t="s">
        <v>268</v>
      </c>
      <c r="BD200" s="274" t="s">
        <v>268</v>
      </c>
      <c r="BE200" s="274" t="s">
        <v>268</v>
      </c>
      <c r="BF200" s="274" t="s">
        <v>268</v>
      </c>
      <c r="BG200" s="274" t="s">
        <v>268</v>
      </c>
      <c r="BH200" s="274" t="s">
        <v>268</v>
      </c>
      <c r="BI200" s="274" t="s">
        <v>268</v>
      </c>
      <c r="BJ200" s="274" t="s">
        <v>268</v>
      </c>
      <c r="BK200" s="274" t="s">
        <v>268</v>
      </c>
      <c r="BL200" s="274" t="s">
        <v>268</v>
      </c>
      <c r="BM200" s="274" t="s">
        <v>268</v>
      </c>
      <c r="BN200" s="274" t="s">
        <v>268</v>
      </c>
      <c r="BO200" s="274" t="s">
        <v>268</v>
      </c>
      <c r="BP200" s="274" t="s">
        <v>268</v>
      </c>
      <c r="BQ200" s="274" t="s">
        <v>268</v>
      </c>
      <c r="BR200" s="274" t="s">
        <v>268</v>
      </c>
      <c r="BS200" s="274" t="s">
        <v>268</v>
      </c>
      <c r="BT200" s="274" t="s">
        <v>268</v>
      </c>
      <c r="BU200" s="274" t="s">
        <v>268</v>
      </c>
      <c r="BV200" s="274" t="s">
        <v>268</v>
      </c>
      <c r="BW200" s="274" t="s">
        <v>268</v>
      </c>
      <c r="BX200" s="274" t="s">
        <v>268</v>
      </c>
      <c r="BY200" s="295">
        <v>192.64</v>
      </c>
      <c r="BZ200" s="295">
        <v>192.64</v>
      </c>
      <c r="CA200" s="298" t="s">
        <v>142</v>
      </c>
      <c r="CB200" s="297">
        <v>122</v>
      </c>
      <c r="CC200" s="284">
        <f t="shared" si="14"/>
        <v>0</v>
      </c>
      <c r="CD200" s="295">
        <f t="shared" si="15"/>
        <v>192.64</v>
      </c>
      <c r="CE200" s="284">
        <f t="shared" si="16"/>
        <v>0</v>
      </c>
      <c r="CF200" s="295">
        <f t="shared" si="17"/>
        <v>1</v>
      </c>
      <c r="CG200" s="274" t="s">
        <v>876</v>
      </c>
      <c r="CH200" s="274" t="s">
        <v>268</v>
      </c>
      <c r="CI200" s="274" t="s">
        <v>268</v>
      </c>
      <c r="CJ200" s="298" t="s">
        <v>269</v>
      </c>
      <c r="CK200" s="297">
        <v>5</v>
      </c>
      <c r="CL200" s="274" t="s">
        <v>268</v>
      </c>
      <c r="CM200" s="274" t="s">
        <v>268</v>
      </c>
      <c r="CN200" s="274" t="s">
        <v>268</v>
      </c>
      <c r="CO200" s="274" t="s">
        <v>268</v>
      </c>
      <c r="CP200" s="274" t="s">
        <v>268</v>
      </c>
      <c r="CQ200" s="274" t="s">
        <v>268</v>
      </c>
      <c r="CR200" s="274" t="s">
        <v>877</v>
      </c>
      <c r="CS200" s="274">
        <v>222.16</v>
      </c>
      <c r="CT200" s="274" t="s">
        <v>268</v>
      </c>
      <c r="CU200" s="274">
        <v>222.16</v>
      </c>
      <c r="CV200" s="274">
        <v>365</v>
      </c>
      <c r="CW200" s="274" t="s">
        <v>878</v>
      </c>
      <c r="CX200" s="274" t="s">
        <v>835</v>
      </c>
      <c r="CY200" s="274" t="s">
        <v>836</v>
      </c>
      <c r="CZ200" s="274" t="s">
        <v>837</v>
      </c>
      <c r="DA200" s="274" t="s">
        <v>268</v>
      </c>
      <c r="DB200" s="274" t="s">
        <v>268</v>
      </c>
      <c r="DC200" s="274" t="s">
        <v>268</v>
      </c>
      <c r="DD200" s="274" t="s">
        <v>268</v>
      </c>
      <c r="DE200" s="274" t="s">
        <v>268</v>
      </c>
      <c r="DF200" s="274" t="s">
        <v>268</v>
      </c>
      <c r="DG200" s="299">
        <f>IFERROR(IF(CA200="D",IF(CK200="A dispo.",CD200*VLOOKUP('DATI INPUT'!$F$27,TARIFFE_UD,2,FALSE),CD200*VLOOKUP(CK200,TARIFFE_UD,2,FALSE)),CD200*VLOOKUP(CB200-100,TARIFFE_UND,2,FALSE)),0)</f>
        <v>175.16300257286903</v>
      </c>
      <c r="DH200" s="299">
        <f>IFERROR(IF(CA200="D",IF(CK200="A dispo.",CF200*VLOOKUP('DATI INPUT'!$F$27,TARIFFE_UD,3,FALSE),CF200*VLOOKUP(CK200,TARIFFE_UD,3,FALSE)),CF200*VLOOKUP(CB200-100,TARIFFE_UND,3,FALSE)),0)</f>
        <v>98.863176602133862</v>
      </c>
    </row>
    <row r="201" spans="1:112" x14ac:dyDescent="0.25">
      <c r="A201" s="274" t="s">
        <v>3049</v>
      </c>
      <c r="B201" s="274" t="s">
        <v>3050</v>
      </c>
      <c r="C201" s="274" t="s">
        <v>3051</v>
      </c>
      <c r="D201" s="274" t="s">
        <v>3052</v>
      </c>
      <c r="E201" s="274" t="s">
        <v>268</v>
      </c>
      <c r="F201" s="274" t="s">
        <v>156</v>
      </c>
      <c r="G201" s="274" t="s">
        <v>3053</v>
      </c>
      <c r="H201" s="274" t="s">
        <v>1033</v>
      </c>
      <c r="I201" s="274" t="s">
        <v>3054</v>
      </c>
      <c r="J201" s="274" t="s">
        <v>274</v>
      </c>
      <c r="K201" s="274" t="s">
        <v>3055</v>
      </c>
      <c r="L201" s="274" t="s">
        <v>960</v>
      </c>
      <c r="M201" s="274" t="s">
        <v>2329</v>
      </c>
      <c r="N201" s="274" t="s">
        <v>984</v>
      </c>
      <c r="O201" s="274" t="s">
        <v>873</v>
      </c>
      <c r="P201" s="274" t="s">
        <v>613</v>
      </c>
      <c r="Q201" s="274" t="s">
        <v>299</v>
      </c>
      <c r="R201" s="274" t="s">
        <v>155</v>
      </c>
      <c r="S201" s="274" t="s">
        <v>268</v>
      </c>
      <c r="T201" s="274" t="s">
        <v>268</v>
      </c>
      <c r="U201" s="274" t="s">
        <v>268</v>
      </c>
      <c r="V201" s="274" t="s">
        <v>268</v>
      </c>
      <c r="W201" s="274" t="s">
        <v>2329</v>
      </c>
      <c r="X201" s="274" t="s">
        <v>613</v>
      </c>
      <c r="Y201" s="274" t="s">
        <v>299</v>
      </c>
      <c r="Z201" s="274" t="s">
        <v>155</v>
      </c>
      <c r="AA201" s="274" t="s">
        <v>268</v>
      </c>
      <c r="AB201" s="274" t="s">
        <v>268</v>
      </c>
      <c r="AC201" s="274" t="s">
        <v>268</v>
      </c>
      <c r="AD201" s="274" t="s">
        <v>268</v>
      </c>
      <c r="AE201" s="274" t="s">
        <v>287</v>
      </c>
      <c r="AF201" s="274" t="s">
        <v>1811</v>
      </c>
      <c r="AG201" s="274" t="s">
        <v>875</v>
      </c>
      <c r="AH201" s="274" t="s">
        <v>1812</v>
      </c>
      <c r="AI201" s="274" t="s">
        <v>784</v>
      </c>
      <c r="AJ201" s="274" t="s">
        <v>268</v>
      </c>
      <c r="AK201" s="274" t="s">
        <v>410</v>
      </c>
      <c r="AL201" s="274" t="s">
        <v>268</v>
      </c>
      <c r="AM201" s="274" t="s">
        <v>268</v>
      </c>
      <c r="AN201" s="274" t="s">
        <v>268</v>
      </c>
      <c r="AO201" s="274" t="s">
        <v>268</v>
      </c>
      <c r="AP201" s="274" t="s">
        <v>268</v>
      </c>
      <c r="AQ201" s="274" t="s">
        <v>268</v>
      </c>
      <c r="AR201" s="274" t="s">
        <v>268</v>
      </c>
      <c r="AS201" s="274" t="s">
        <v>268</v>
      </c>
      <c r="AT201" s="274" t="s">
        <v>268</v>
      </c>
      <c r="AU201" s="274" t="s">
        <v>268</v>
      </c>
      <c r="AV201" s="274" t="s">
        <v>268</v>
      </c>
      <c r="AW201" s="274" t="s">
        <v>268</v>
      </c>
      <c r="AX201" s="274" t="s">
        <v>268</v>
      </c>
      <c r="AY201" s="274" t="s">
        <v>268</v>
      </c>
      <c r="AZ201" s="274" t="s">
        <v>268</v>
      </c>
      <c r="BA201" s="274" t="s">
        <v>268</v>
      </c>
      <c r="BB201" s="274" t="s">
        <v>268</v>
      </c>
      <c r="BC201" s="274" t="s">
        <v>268</v>
      </c>
      <c r="BD201" s="274" t="s">
        <v>268</v>
      </c>
      <c r="BE201" s="274" t="s">
        <v>268</v>
      </c>
      <c r="BF201" s="274" t="s">
        <v>268</v>
      </c>
      <c r="BG201" s="274" t="s">
        <v>268</v>
      </c>
      <c r="BH201" s="274" t="s">
        <v>268</v>
      </c>
      <c r="BI201" s="274" t="s">
        <v>268</v>
      </c>
      <c r="BJ201" s="274" t="s">
        <v>268</v>
      </c>
      <c r="BK201" s="274" t="s">
        <v>268</v>
      </c>
      <c r="BL201" s="274" t="s">
        <v>268</v>
      </c>
      <c r="BM201" s="274" t="s">
        <v>268</v>
      </c>
      <c r="BN201" s="274" t="s">
        <v>268</v>
      </c>
      <c r="BO201" s="274" t="s">
        <v>268</v>
      </c>
      <c r="BP201" s="274" t="s">
        <v>268</v>
      </c>
      <c r="BQ201" s="274" t="s">
        <v>268</v>
      </c>
      <c r="BR201" s="274" t="s">
        <v>268</v>
      </c>
      <c r="BS201" s="274" t="s">
        <v>268</v>
      </c>
      <c r="BT201" s="274" t="s">
        <v>268</v>
      </c>
      <c r="BU201" s="274" t="s">
        <v>268</v>
      </c>
      <c r="BV201" s="274" t="s">
        <v>268</v>
      </c>
      <c r="BW201" s="274" t="s">
        <v>268</v>
      </c>
      <c r="BX201" s="274" t="s">
        <v>268</v>
      </c>
      <c r="BY201" s="295">
        <v>100</v>
      </c>
      <c r="BZ201" s="295">
        <v>100</v>
      </c>
      <c r="CA201" s="298" t="s">
        <v>142</v>
      </c>
      <c r="CB201" s="297">
        <v>122</v>
      </c>
      <c r="CC201" s="284">
        <f t="shared" si="14"/>
        <v>0</v>
      </c>
      <c r="CD201" s="295">
        <f t="shared" si="15"/>
        <v>100</v>
      </c>
      <c r="CE201" s="284">
        <f t="shared" si="16"/>
        <v>0</v>
      </c>
      <c r="CF201" s="295">
        <f t="shared" si="17"/>
        <v>1</v>
      </c>
      <c r="CG201" s="274" t="s">
        <v>876</v>
      </c>
      <c r="CH201" s="274" t="s">
        <v>268</v>
      </c>
      <c r="CI201" s="274" t="s">
        <v>268</v>
      </c>
      <c r="CJ201" s="298" t="s">
        <v>275</v>
      </c>
      <c r="CK201" s="297">
        <v>3</v>
      </c>
      <c r="CL201" s="274" t="s">
        <v>268</v>
      </c>
      <c r="CM201" s="274" t="s">
        <v>268</v>
      </c>
      <c r="CN201" s="274" t="s">
        <v>268</v>
      </c>
      <c r="CO201" s="274" t="s">
        <v>268</v>
      </c>
      <c r="CP201" s="274" t="s">
        <v>268</v>
      </c>
      <c r="CQ201" s="274" t="s">
        <v>268</v>
      </c>
      <c r="CR201" s="274" t="s">
        <v>877</v>
      </c>
      <c r="CS201" s="274">
        <v>117.88</v>
      </c>
      <c r="CT201" s="274" t="s">
        <v>268</v>
      </c>
      <c r="CU201" s="274">
        <v>117.88</v>
      </c>
      <c r="CV201" s="274">
        <v>365</v>
      </c>
      <c r="CW201" s="274" t="s">
        <v>878</v>
      </c>
      <c r="CX201" s="274" t="s">
        <v>835</v>
      </c>
      <c r="CY201" s="274" t="s">
        <v>836</v>
      </c>
      <c r="CZ201" s="274" t="s">
        <v>837</v>
      </c>
      <c r="DA201" s="274" t="s">
        <v>268</v>
      </c>
      <c r="DB201" s="274" t="s">
        <v>268</v>
      </c>
      <c r="DC201" s="274" t="s">
        <v>268</v>
      </c>
      <c r="DD201" s="274" t="s">
        <v>268</v>
      </c>
      <c r="DE201" s="274" t="s">
        <v>268</v>
      </c>
      <c r="DF201" s="274" t="s">
        <v>268</v>
      </c>
      <c r="DG201" s="299">
        <f>IFERROR(IF(CA201="D",IF(CK201="A dispo.",CD201*VLOOKUP('DATI INPUT'!$F$27,TARIFFE_UD,2,FALSE),CD201*VLOOKUP(CK201,TARIFFE_UD,2,FALSE)),CD201*VLOOKUP(CB201-100,TARIFFE_UND,2,FALSE)),0)</f>
        <v>79.195039878286494</v>
      </c>
      <c r="DH201" s="299">
        <f>IFERROR(IF(CA201="D",IF(CK201="A dispo.",CF201*VLOOKUP('DATI INPUT'!$F$27,TARIFFE_UD,3,FALSE),CF201*VLOOKUP(CK201,TARIFFE_UD,3,FALSE)),CF201*VLOOKUP(CB201-100,TARIFFE_UND,3,FALSE)),0)</f>
        <v>60.367780403072892</v>
      </c>
    </row>
    <row r="202" spans="1:112" x14ac:dyDescent="0.25">
      <c r="A202" s="274" t="s">
        <v>3056</v>
      </c>
      <c r="B202" s="274" t="s">
        <v>3050</v>
      </c>
      <c r="C202" s="274" t="s">
        <v>3057</v>
      </c>
      <c r="D202" s="274" t="s">
        <v>3052</v>
      </c>
      <c r="E202" s="274" t="s">
        <v>268</v>
      </c>
      <c r="F202" s="274" t="s">
        <v>156</v>
      </c>
      <c r="G202" s="274" t="s">
        <v>3053</v>
      </c>
      <c r="H202" s="274" t="s">
        <v>1033</v>
      </c>
      <c r="I202" s="274" t="s">
        <v>3054</v>
      </c>
      <c r="J202" s="274" t="s">
        <v>274</v>
      </c>
      <c r="K202" s="274" t="s">
        <v>3055</v>
      </c>
      <c r="L202" s="274" t="s">
        <v>960</v>
      </c>
      <c r="M202" s="274" t="s">
        <v>2329</v>
      </c>
      <c r="N202" s="274" t="s">
        <v>984</v>
      </c>
      <c r="O202" s="274" t="s">
        <v>873</v>
      </c>
      <c r="P202" s="274" t="s">
        <v>613</v>
      </c>
      <c r="Q202" s="274" t="s">
        <v>299</v>
      </c>
      <c r="R202" s="274" t="s">
        <v>155</v>
      </c>
      <c r="S202" s="274" t="s">
        <v>268</v>
      </c>
      <c r="T202" s="274" t="s">
        <v>268</v>
      </c>
      <c r="U202" s="274" t="s">
        <v>268</v>
      </c>
      <c r="V202" s="274" t="s">
        <v>268</v>
      </c>
      <c r="W202" s="274" t="s">
        <v>2329</v>
      </c>
      <c r="X202" s="274" t="s">
        <v>613</v>
      </c>
      <c r="Y202" s="274" t="s">
        <v>299</v>
      </c>
      <c r="Z202" s="274" t="s">
        <v>155</v>
      </c>
      <c r="AA202" s="274" t="s">
        <v>268</v>
      </c>
      <c r="AB202" s="274" t="s">
        <v>268</v>
      </c>
      <c r="AC202" s="274" t="s">
        <v>268</v>
      </c>
      <c r="AD202" s="274" t="s">
        <v>268</v>
      </c>
      <c r="AE202" s="274" t="s">
        <v>287</v>
      </c>
      <c r="AF202" s="274" t="s">
        <v>1811</v>
      </c>
      <c r="AG202" s="274" t="s">
        <v>875</v>
      </c>
      <c r="AH202" s="274" t="s">
        <v>1812</v>
      </c>
      <c r="AI202" s="274" t="s">
        <v>784</v>
      </c>
      <c r="AJ202" s="274" t="s">
        <v>268</v>
      </c>
      <c r="AK202" s="274" t="s">
        <v>381</v>
      </c>
      <c r="AL202" s="274" t="s">
        <v>268</v>
      </c>
      <c r="AM202" s="274" t="s">
        <v>353</v>
      </c>
      <c r="AN202" s="274" t="s">
        <v>268</v>
      </c>
      <c r="AO202" s="274" t="s">
        <v>268</v>
      </c>
      <c r="AP202" s="274" t="s">
        <v>268</v>
      </c>
      <c r="AQ202" s="274" t="s">
        <v>268</v>
      </c>
      <c r="AR202" s="274" t="s">
        <v>268</v>
      </c>
      <c r="AS202" s="274" t="s">
        <v>268</v>
      </c>
      <c r="AT202" s="274" t="s">
        <v>268</v>
      </c>
      <c r="AU202" s="274" t="s">
        <v>268</v>
      </c>
      <c r="AV202" s="274" t="s">
        <v>268</v>
      </c>
      <c r="AW202" s="274" t="s">
        <v>268</v>
      </c>
      <c r="AX202" s="274" t="s">
        <v>268</v>
      </c>
      <c r="AY202" s="274" t="s">
        <v>268</v>
      </c>
      <c r="AZ202" s="274" t="s">
        <v>268</v>
      </c>
      <c r="BA202" s="274" t="s">
        <v>268</v>
      </c>
      <c r="BB202" s="274" t="s">
        <v>268</v>
      </c>
      <c r="BC202" s="274" t="s">
        <v>268</v>
      </c>
      <c r="BD202" s="274" t="s">
        <v>268</v>
      </c>
      <c r="BE202" s="274" t="s">
        <v>268</v>
      </c>
      <c r="BF202" s="274" t="s">
        <v>268</v>
      </c>
      <c r="BG202" s="274" t="s">
        <v>268</v>
      </c>
      <c r="BH202" s="274" t="s">
        <v>268</v>
      </c>
      <c r="BI202" s="274" t="s">
        <v>268</v>
      </c>
      <c r="BJ202" s="274" t="s">
        <v>268</v>
      </c>
      <c r="BK202" s="274" t="s">
        <v>268</v>
      </c>
      <c r="BL202" s="274" t="s">
        <v>268</v>
      </c>
      <c r="BM202" s="274" t="s">
        <v>268</v>
      </c>
      <c r="BN202" s="274" t="s">
        <v>268</v>
      </c>
      <c r="BO202" s="274" t="s">
        <v>268</v>
      </c>
      <c r="BP202" s="274" t="s">
        <v>268</v>
      </c>
      <c r="BQ202" s="274" t="s">
        <v>268</v>
      </c>
      <c r="BR202" s="274" t="s">
        <v>268</v>
      </c>
      <c r="BS202" s="274" t="s">
        <v>268</v>
      </c>
      <c r="BT202" s="274" t="s">
        <v>268</v>
      </c>
      <c r="BU202" s="274" t="s">
        <v>268</v>
      </c>
      <c r="BV202" s="274" t="s">
        <v>268</v>
      </c>
      <c r="BW202" s="274" t="s">
        <v>268</v>
      </c>
      <c r="BX202" s="274" t="s">
        <v>268</v>
      </c>
      <c r="BY202" s="295">
        <v>66</v>
      </c>
      <c r="BZ202" s="295">
        <v>66</v>
      </c>
      <c r="CA202" s="298" t="s">
        <v>142</v>
      </c>
      <c r="CB202" s="297">
        <v>123</v>
      </c>
      <c r="CC202" s="284">
        <f t="shared" si="14"/>
        <v>0</v>
      </c>
      <c r="CD202" s="295">
        <f t="shared" si="15"/>
        <v>66</v>
      </c>
      <c r="CE202" s="284">
        <f t="shared" si="16"/>
        <v>1</v>
      </c>
      <c r="CF202" s="295">
        <f t="shared" si="17"/>
        <v>0</v>
      </c>
      <c r="CG202" s="274" t="s">
        <v>1817</v>
      </c>
      <c r="CH202" s="274" t="s">
        <v>268</v>
      </c>
      <c r="CI202" s="274" t="s">
        <v>268</v>
      </c>
      <c r="CJ202" s="298" t="s">
        <v>275</v>
      </c>
      <c r="CK202" s="297">
        <v>3</v>
      </c>
      <c r="CL202" s="274" t="s">
        <v>268</v>
      </c>
      <c r="CM202" s="274" t="s">
        <v>268</v>
      </c>
      <c r="CN202" s="274" t="s">
        <v>268</v>
      </c>
      <c r="CO202" s="274" t="s">
        <v>268</v>
      </c>
      <c r="CP202" s="274" t="s">
        <v>268</v>
      </c>
      <c r="CQ202" s="274" t="s">
        <v>268</v>
      </c>
      <c r="CR202" s="274" t="s">
        <v>877</v>
      </c>
      <c r="CS202" s="274">
        <v>32.340000000000003</v>
      </c>
      <c r="CT202" s="274" t="s">
        <v>268</v>
      </c>
      <c r="CU202" s="274">
        <v>32.340000000000003</v>
      </c>
      <c r="CV202" s="274">
        <v>365</v>
      </c>
      <c r="CW202" s="274" t="s">
        <v>878</v>
      </c>
      <c r="CX202" s="274" t="s">
        <v>835</v>
      </c>
      <c r="CY202" s="274" t="s">
        <v>836</v>
      </c>
      <c r="CZ202" s="274" t="s">
        <v>837</v>
      </c>
      <c r="DA202" s="274" t="s">
        <v>268</v>
      </c>
      <c r="DB202" s="274" t="s">
        <v>268</v>
      </c>
      <c r="DC202" s="274" t="s">
        <v>268</v>
      </c>
      <c r="DD202" s="274" t="s">
        <v>268</v>
      </c>
      <c r="DE202" s="274" t="s">
        <v>268</v>
      </c>
      <c r="DF202" s="274" t="s">
        <v>268</v>
      </c>
      <c r="DG202" s="299">
        <f>IFERROR(IF(CA202="D",IF(CK202="A dispo.",CD202*VLOOKUP('DATI INPUT'!$F$27,TARIFFE_UD,2,FALSE),CD202*VLOOKUP(CK202,TARIFFE_UD,2,FALSE)),CD202*VLOOKUP(CB202-100,TARIFFE_UND,2,FALSE)),0)</f>
        <v>52.268726319669085</v>
      </c>
      <c r="DH202" s="299">
        <f>IFERROR(IF(CA202="D",IF(CK202="A dispo.",CF202*VLOOKUP('DATI INPUT'!$F$27,TARIFFE_UD,3,FALSE),CF202*VLOOKUP(CK202,TARIFFE_UD,3,FALSE)),CF202*VLOOKUP(CB202-100,TARIFFE_UND,3,FALSE)),0)</f>
        <v>0</v>
      </c>
    </row>
    <row r="203" spans="1:112" x14ac:dyDescent="0.25">
      <c r="A203" s="274" t="s">
        <v>3058</v>
      </c>
      <c r="B203" s="274" t="s">
        <v>1389</v>
      </c>
      <c r="C203" s="274" t="s">
        <v>3059</v>
      </c>
      <c r="D203" s="274" t="s">
        <v>3060</v>
      </c>
      <c r="E203" s="274" t="s">
        <v>268</v>
      </c>
      <c r="F203" s="274" t="s">
        <v>156</v>
      </c>
      <c r="G203" s="274" t="s">
        <v>3061</v>
      </c>
      <c r="H203" s="274" t="s">
        <v>1033</v>
      </c>
      <c r="I203" s="274" t="s">
        <v>3062</v>
      </c>
      <c r="J203" s="274" t="s">
        <v>274</v>
      </c>
      <c r="K203" s="274" t="s">
        <v>3063</v>
      </c>
      <c r="L203" s="274" t="s">
        <v>960</v>
      </c>
      <c r="M203" s="274" t="s">
        <v>3064</v>
      </c>
      <c r="N203" s="274" t="s">
        <v>984</v>
      </c>
      <c r="O203" s="274" t="s">
        <v>873</v>
      </c>
      <c r="P203" s="274" t="s">
        <v>1830</v>
      </c>
      <c r="Q203" s="274" t="s">
        <v>298</v>
      </c>
      <c r="R203" s="274" t="s">
        <v>268</v>
      </c>
      <c r="S203" s="274" t="s">
        <v>268</v>
      </c>
      <c r="T203" s="274" t="s">
        <v>268</v>
      </c>
      <c r="U203" s="274" t="s">
        <v>268</v>
      </c>
      <c r="V203" s="274" t="s">
        <v>268</v>
      </c>
      <c r="W203" s="274" t="s">
        <v>3064</v>
      </c>
      <c r="X203" s="274" t="s">
        <v>1830</v>
      </c>
      <c r="Y203" s="274" t="s">
        <v>298</v>
      </c>
      <c r="Z203" s="274" t="s">
        <v>268</v>
      </c>
      <c r="AA203" s="274" t="s">
        <v>268</v>
      </c>
      <c r="AB203" s="274" t="s">
        <v>268</v>
      </c>
      <c r="AC203" s="274" t="s">
        <v>268</v>
      </c>
      <c r="AD203" s="274" t="s">
        <v>268</v>
      </c>
      <c r="AE203" s="274" t="s">
        <v>287</v>
      </c>
      <c r="AF203" s="274" t="s">
        <v>1811</v>
      </c>
      <c r="AG203" s="274" t="s">
        <v>875</v>
      </c>
      <c r="AH203" s="274" t="s">
        <v>1831</v>
      </c>
      <c r="AI203" s="274" t="s">
        <v>1271</v>
      </c>
      <c r="AJ203" s="274" t="s">
        <v>268</v>
      </c>
      <c r="AK203" s="274" t="s">
        <v>410</v>
      </c>
      <c r="AL203" s="274" t="s">
        <v>268</v>
      </c>
      <c r="AM203" s="274" t="s">
        <v>288</v>
      </c>
      <c r="AN203" s="274" t="s">
        <v>268</v>
      </c>
      <c r="AO203" s="274" t="s">
        <v>268</v>
      </c>
      <c r="AP203" s="274" t="s">
        <v>268</v>
      </c>
      <c r="AQ203" s="274" t="s">
        <v>268</v>
      </c>
      <c r="AR203" s="274" t="s">
        <v>268</v>
      </c>
      <c r="AS203" s="274" t="s">
        <v>268</v>
      </c>
      <c r="AT203" s="274" t="s">
        <v>268</v>
      </c>
      <c r="AU203" s="274" t="s">
        <v>268</v>
      </c>
      <c r="AV203" s="274" t="s">
        <v>268</v>
      </c>
      <c r="AW203" s="274" t="s">
        <v>268</v>
      </c>
      <c r="AX203" s="274" t="s">
        <v>268</v>
      </c>
      <c r="AY203" s="274" t="s">
        <v>268</v>
      </c>
      <c r="AZ203" s="274" t="s">
        <v>268</v>
      </c>
      <c r="BA203" s="274" t="s">
        <v>268</v>
      </c>
      <c r="BB203" s="274" t="s">
        <v>268</v>
      </c>
      <c r="BC203" s="274" t="s">
        <v>268</v>
      </c>
      <c r="BD203" s="274" t="s">
        <v>268</v>
      </c>
      <c r="BE203" s="274" t="s">
        <v>268</v>
      </c>
      <c r="BF203" s="274" t="s">
        <v>268</v>
      </c>
      <c r="BG203" s="274" t="s">
        <v>268</v>
      </c>
      <c r="BH203" s="274" t="s">
        <v>268</v>
      </c>
      <c r="BI203" s="274" t="s">
        <v>268</v>
      </c>
      <c r="BJ203" s="274" t="s">
        <v>268</v>
      </c>
      <c r="BK203" s="274" t="s">
        <v>268</v>
      </c>
      <c r="BL203" s="274" t="s">
        <v>268</v>
      </c>
      <c r="BM203" s="274" t="s">
        <v>268</v>
      </c>
      <c r="BN203" s="274" t="s">
        <v>268</v>
      </c>
      <c r="BO203" s="274" t="s">
        <v>268</v>
      </c>
      <c r="BP203" s="274" t="s">
        <v>268</v>
      </c>
      <c r="BQ203" s="274" t="s">
        <v>268</v>
      </c>
      <c r="BR203" s="274" t="s">
        <v>268</v>
      </c>
      <c r="BS203" s="274" t="s">
        <v>268</v>
      </c>
      <c r="BT203" s="274" t="s">
        <v>268</v>
      </c>
      <c r="BU203" s="274" t="s">
        <v>268</v>
      </c>
      <c r="BV203" s="274" t="s">
        <v>268</v>
      </c>
      <c r="BW203" s="274" t="s">
        <v>268</v>
      </c>
      <c r="BX203" s="274" t="s">
        <v>268</v>
      </c>
      <c r="BY203" s="295">
        <v>83</v>
      </c>
      <c r="BZ203" s="295">
        <v>83</v>
      </c>
      <c r="CA203" s="298" t="s">
        <v>142</v>
      </c>
      <c r="CB203" s="297">
        <v>122</v>
      </c>
      <c r="CC203" s="284">
        <f t="shared" si="14"/>
        <v>0</v>
      </c>
      <c r="CD203" s="295">
        <f t="shared" si="15"/>
        <v>83</v>
      </c>
      <c r="CE203" s="284">
        <f t="shared" si="16"/>
        <v>0</v>
      </c>
      <c r="CF203" s="295">
        <f t="shared" si="17"/>
        <v>1</v>
      </c>
      <c r="CG203" s="274" t="s">
        <v>876</v>
      </c>
      <c r="CH203" s="274" t="s">
        <v>268</v>
      </c>
      <c r="CI203" s="274" t="s">
        <v>268</v>
      </c>
      <c r="CJ203" s="298" t="s">
        <v>275</v>
      </c>
      <c r="CK203" s="297">
        <v>3</v>
      </c>
      <c r="CL203" s="274" t="s">
        <v>268</v>
      </c>
      <c r="CM203" s="274" t="s">
        <v>268</v>
      </c>
      <c r="CN203" s="274" t="s">
        <v>268</v>
      </c>
      <c r="CO203" s="274" t="s">
        <v>268</v>
      </c>
      <c r="CP203" s="274" t="s">
        <v>268</v>
      </c>
      <c r="CQ203" s="274" t="s">
        <v>268</v>
      </c>
      <c r="CR203" s="274" t="s">
        <v>877</v>
      </c>
      <c r="CS203" s="274">
        <v>109.55</v>
      </c>
      <c r="CT203" s="274" t="s">
        <v>268</v>
      </c>
      <c r="CU203" s="274">
        <v>109.55</v>
      </c>
      <c r="CV203" s="274">
        <v>365</v>
      </c>
      <c r="CW203" s="274" t="s">
        <v>878</v>
      </c>
      <c r="CX203" s="274" t="s">
        <v>835</v>
      </c>
      <c r="CY203" s="274" t="s">
        <v>836</v>
      </c>
      <c r="CZ203" s="274" t="s">
        <v>837</v>
      </c>
      <c r="DA203" s="274" t="s">
        <v>268</v>
      </c>
      <c r="DB203" s="274" t="s">
        <v>268</v>
      </c>
      <c r="DC203" s="274" t="s">
        <v>268</v>
      </c>
      <c r="DD203" s="274" t="s">
        <v>268</v>
      </c>
      <c r="DE203" s="274" t="s">
        <v>268</v>
      </c>
      <c r="DF203" s="274" t="s">
        <v>268</v>
      </c>
      <c r="DG203" s="299">
        <f>IFERROR(IF(CA203="D",IF(CK203="A dispo.",CD203*VLOOKUP('DATI INPUT'!$F$27,TARIFFE_UD,2,FALSE),CD203*VLOOKUP(CK203,TARIFFE_UD,2,FALSE)),CD203*VLOOKUP(CB203-100,TARIFFE_UND,2,FALSE)),0)</f>
        <v>65.731883098977789</v>
      </c>
      <c r="DH203" s="299">
        <f>IFERROR(IF(CA203="D",IF(CK203="A dispo.",CF203*VLOOKUP('DATI INPUT'!$F$27,TARIFFE_UD,3,FALSE),CF203*VLOOKUP(CK203,TARIFFE_UD,3,FALSE)),CF203*VLOOKUP(CB203-100,TARIFFE_UND,3,FALSE)),0)</f>
        <v>60.367780403072892</v>
      </c>
    </row>
    <row r="204" spans="1:112" x14ac:dyDescent="0.25">
      <c r="A204" s="274" t="s">
        <v>3065</v>
      </c>
      <c r="B204" s="274" t="s">
        <v>3066</v>
      </c>
      <c r="C204" s="274" t="s">
        <v>469</v>
      </c>
      <c r="D204" s="274" t="s">
        <v>3067</v>
      </c>
      <c r="E204" s="274" t="s">
        <v>268</v>
      </c>
      <c r="F204" s="274" t="s">
        <v>156</v>
      </c>
      <c r="G204" s="274" t="s">
        <v>3068</v>
      </c>
      <c r="H204" s="274" t="s">
        <v>914</v>
      </c>
      <c r="I204" s="274" t="s">
        <v>362</v>
      </c>
      <c r="J204" s="274" t="s">
        <v>274</v>
      </c>
      <c r="K204" s="274" t="s">
        <v>3069</v>
      </c>
      <c r="L204" s="274" t="s">
        <v>960</v>
      </c>
      <c r="M204" s="274" t="s">
        <v>3005</v>
      </c>
      <c r="N204" s="274" t="s">
        <v>984</v>
      </c>
      <c r="O204" s="274" t="s">
        <v>873</v>
      </c>
      <c r="P204" s="274" t="s">
        <v>3006</v>
      </c>
      <c r="Q204" s="274" t="s">
        <v>290</v>
      </c>
      <c r="R204" s="274" t="s">
        <v>268</v>
      </c>
      <c r="S204" s="274" t="s">
        <v>268</v>
      </c>
      <c r="T204" s="274" t="s">
        <v>268</v>
      </c>
      <c r="U204" s="274" t="s">
        <v>268</v>
      </c>
      <c r="V204" s="274" t="s">
        <v>268</v>
      </c>
      <c r="W204" s="274" t="s">
        <v>3070</v>
      </c>
      <c r="X204" s="274" t="s">
        <v>2930</v>
      </c>
      <c r="Y204" s="274" t="s">
        <v>309</v>
      </c>
      <c r="Z204" s="274" t="s">
        <v>268</v>
      </c>
      <c r="AA204" s="274" t="s">
        <v>268</v>
      </c>
      <c r="AB204" s="274" t="s">
        <v>268</v>
      </c>
      <c r="AC204" s="274" t="s">
        <v>268</v>
      </c>
      <c r="AD204" s="274" t="s">
        <v>268</v>
      </c>
      <c r="AE204" s="274" t="s">
        <v>287</v>
      </c>
      <c r="AF204" s="274" t="s">
        <v>1811</v>
      </c>
      <c r="AG204" s="274" t="s">
        <v>875</v>
      </c>
      <c r="AH204" s="274" t="s">
        <v>1848</v>
      </c>
      <c r="AI204" s="274" t="s">
        <v>1067</v>
      </c>
      <c r="AJ204" s="274" t="s">
        <v>268</v>
      </c>
      <c r="AK204" s="274" t="s">
        <v>377</v>
      </c>
      <c r="AL204" s="274" t="s">
        <v>268</v>
      </c>
      <c r="AM204" s="274" t="s">
        <v>405</v>
      </c>
      <c r="AN204" s="274" t="s">
        <v>268</v>
      </c>
      <c r="AO204" s="274" t="s">
        <v>268</v>
      </c>
      <c r="AP204" s="274" t="s">
        <v>268</v>
      </c>
      <c r="AQ204" s="274" t="s">
        <v>268</v>
      </c>
      <c r="AR204" s="274" t="s">
        <v>268</v>
      </c>
      <c r="AS204" s="274" t="s">
        <v>268</v>
      </c>
      <c r="AT204" s="274" t="s">
        <v>268</v>
      </c>
      <c r="AU204" s="274" t="s">
        <v>268</v>
      </c>
      <c r="AV204" s="274" t="s">
        <v>268</v>
      </c>
      <c r="AW204" s="274" t="s">
        <v>268</v>
      </c>
      <c r="AX204" s="274" t="s">
        <v>268</v>
      </c>
      <c r="AY204" s="274" t="s">
        <v>268</v>
      </c>
      <c r="AZ204" s="274" t="s">
        <v>268</v>
      </c>
      <c r="BA204" s="274" t="s">
        <v>268</v>
      </c>
      <c r="BB204" s="274" t="s">
        <v>268</v>
      </c>
      <c r="BC204" s="274" t="s">
        <v>268</v>
      </c>
      <c r="BD204" s="274" t="s">
        <v>268</v>
      </c>
      <c r="BE204" s="274" t="s">
        <v>268</v>
      </c>
      <c r="BF204" s="274" t="s">
        <v>268</v>
      </c>
      <c r="BG204" s="274" t="s">
        <v>268</v>
      </c>
      <c r="BH204" s="274" t="s">
        <v>268</v>
      </c>
      <c r="BI204" s="274" t="s">
        <v>268</v>
      </c>
      <c r="BJ204" s="274" t="s">
        <v>268</v>
      </c>
      <c r="BK204" s="274" t="s">
        <v>268</v>
      </c>
      <c r="BL204" s="274" t="s">
        <v>268</v>
      </c>
      <c r="BM204" s="274" t="s">
        <v>268</v>
      </c>
      <c r="BN204" s="274" t="s">
        <v>268</v>
      </c>
      <c r="BO204" s="274" t="s">
        <v>268</v>
      </c>
      <c r="BP204" s="274" t="s">
        <v>268</v>
      </c>
      <c r="BQ204" s="274" t="s">
        <v>268</v>
      </c>
      <c r="BR204" s="274" t="s">
        <v>268</v>
      </c>
      <c r="BS204" s="274" t="s">
        <v>268</v>
      </c>
      <c r="BT204" s="274" t="s">
        <v>268</v>
      </c>
      <c r="BU204" s="274" t="s">
        <v>268</v>
      </c>
      <c r="BV204" s="274" t="s">
        <v>268</v>
      </c>
      <c r="BW204" s="274" t="s">
        <v>268</v>
      </c>
      <c r="BX204" s="274" t="s">
        <v>268</v>
      </c>
      <c r="BY204" s="295">
        <v>60</v>
      </c>
      <c r="BZ204" s="295">
        <v>60</v>
      </c>
      <c r="CA204" s="298" t="s">
        <v>142</v>
      </c>
      <c r="CB204" s="297">
        <v>122</v>
      </c>
      <c r="CC204" s="284">
        <f t="shared" si="14"/>
        <v>0</v>
      </c>
      <c r="CD204" s="295">
        <f t="shared" si="15"/>
        <v>60</v>
      </c>
      <c r="CE204" s="284">
        <f t="shared" si="16"/>
        <v>0</v>
      </c>
      <c r="CF204" s="295">
        <f t="shared" si="17"/>
        <v>1</v>
      </c>
      <c r="CG204" s="274" t="s">
        <v>876</v>
      </c>
      <c r="CH204" s="274" t="s">
        <v>268</v>
      </c>
      <c r="CI204" s="274" t="s">
        <v>268</v>
      </c>
      <c r="CJ204" s="298" t="s">
        <v>271</v>
      </c>
      <c r="CK204" s="297">
        <v>1</v>
      </c>
      <c r="CL204" s="274" t="s">
        <v>268</v>
      </c>
      <c r="CM204" s="274" t="s">
        <v>268</v>
      </c>
      <c r="CN204" s="274" t="s">
        <v>268</v>
      </c>
      <c r="CO204" s="274" t="s">
        <v>268</v>
      </c>
      <c r="CP204" s="274" t="s">
        <v>268</v>
      </c>
      <c r="CQ204" s="274" t="s">
        <v>268</v>
      </c>
      <c r="CR204" s="274" t="s">
        <v>877</v>
      </c>
      <c r="CS204" s="274">
        <v>40.08</v>
      </c>
      <c r="CT204" s="274" t="s">
        <v>268</v>
      </c>
      <c r="CU204" s="274">
        <v>40.08</v>
      </c>
      <c r="CV204" s="274">
        <v>365</v>
      </c>
      <c r="CW204" s="274" t="s">
        <v>878</v>
      </c>
      <c r="CX204" s="274" t="s">
        <v>835</v>
      </c>
      <c r="CY204" s="274" t="s">
        <v>836</v>
      </c>
      <c r="CZ204" s="274" t="s">
        <v>837</v>
      </c>
      <c r="DA204" s="274" t="s">
        <v>268</v>
      </c>
      <c r="DB204" s="274" t="s">
        <v>268</v>
      </c>
      <c r="DC204" s="274" t="s">
        <v>268</v>
      </c>
      <c r="DD204" s="274" t="s">
        <v>268</v>
      </c>
      <c r="DE204" s="274" t="s">
        <v>268</v>
      </c>
      <c r="DF204" s="274" t="s">
        <v>268</v>
      </c>
      <c r="DG204" s="299">
        <f>IFERROR(IF(CA204="D",IF(CK204="A dispo.",CD204*VLOOKUP('DATI INPUT'!$F$27,TARIFFE_UD,2,FALSE),CD204*VLOOKUP(CK204,TARIFFE_UD,2,FALSE)),CD204*VLOOKUP(CB204-100,TARIFFE_UND,2,FALSE)),0)</f>
        <v>36.957685276533695</v>
      </c>
      <c r="DH204" s="299">
        <f>IFERROR(IF(CA204="D",IF(CK204="A dispo.",CF204*VLOOKUP('DATI INPUT'!$F$27,TARIFFE_UD,3,FALSE),CF204*VLOOKUP(CK204,TARIFFE_UD,3,FALSE)),CF204*VLOOKUP(CB204-100,TARIFFE_UND,3,FALSE)),0)</f>
        <v>15.164853048114928</v>
      </c>
    </row>
    <row r="205" spans="1:112" hidden="1" x14ac:dyDescent="0.25">
      <c r="A205" s="274" t="s">
        <v>3071</v>
      </c>
      <c r="B205" s="274" t="s">
        <v>3066</v>
      </c>
      <c r="C205" s="274" t="s">
        <v>3072</v>
      </c>
      <c r="D205" s="274" t="s">
        <v>3067</v>
      </c>
      <c r="E205" s="274" t="s">
        <v>268</v>
      </c>
      <c r="F205" s="274" t="s">
        <v>156</v>
      </c>
      <c r="G205" s="274" t="s">
        <v>3068</v>
      </c>
      <c r="H205" s="274" t="s">
        <v>914</v>
      </c>
      <c r="I205" s="274" t="s">
        <v>362</v>
      </c>
      <c r="J205" s="274" t="s">
        <v>274</v>
      </c>
      <c r="K205" s="274" t="s">
        <v>3069</v>
      </c>
      <c r="L205" s="274" t="s">
        <v>960</v>
      </c>
      <c r="M205" s="274" t="s">
        <v>3005</v>
      </c>
      <c r="N205" s="274" t="s">
        <v>984</v>
      </c>
      <c r="O205" s="274" t="s">
        <v>873</v>
      </c>
      <c r="P205" s="274" t="s">
        <v>3006</v>
      </c>
      <c r="Q205" s="274" t="s">
        <v>290</v>
      </c>
      <c r="R205" s="274" t="s">
        <v>268</v>
      </c>
      <c r="S205" s="274" t="s">
        <v>268</v>
      </c>
      <c r="T205" s="274" t="s">
        <v>268</v>
      </c>
      <c r="U205" s="274" t="s">
        <v>268</v>
      </c>
      <c r="V205" s="274" t="s">
        <v>268</v>
      </c>
      <c r="W205" s="274" t="s">
        <v>3005</v>
      </c>
      <c r="X205" s="274" t="s">
        <v>3006</v>
      </c>
      <c r="Y205" s="274" t="s">
        <v>290</v>
      </c>
      <c r="Z205" s="274" t="s">
        <v>268</v>
      </c>
      <c r="AA205" s="274" t="s">
        <v>268</v>
      </c>
      <c r="AB205" s="274" t="s">
        <v>268</v>
      </c>
      <c r="AC205" s="274" t="s">
        <v>268</v>
      </c>
      <c r="AD205" s="274" t="s">
        <v>268</v>
      </c>
      <c r="AE205" s="274" t="s">
        <v>287</v>
      </c>
      <c r="AF205" s="274" t="s">
        <v>1811</v>
      </c>
      <c r="AG205" s="274" t="s">
        <v>875</v>
      </c>
      <c r="AH205" s="274" t="s">
        <v>1848</v>
      </c>
      <c r="AI205" s="274" t="s">
        <v>765</v>
      </c>
      <c r="AJ205" s="274" t="s">
        <v>268</v>
      </c>
      <c r="AK205" s="274" t="s">
        <v>395</v>
      </c>
      <c r="AL205" s="274" t="s">
        <v>268</v>
      </c>
      <c r="AM205" s="274" t="s">
        <v>405</v>
      </c>
      <c r="AN205" s="274" t="s">
        <v>268</v>
      </c>
      <c r="AO205" s="274" t="s">
        <v>268</v>
      </c>
      <c r="AP205" s="274" t="s">
        <v>268</v>
      </c>
      <c r="AQ205" s="274" t="s">
        <v>268</v>
      </c>
      <c r="AR205" s="274" t="s">
        <v>268</v>
      </c>
      <c r="AS205" s="274" t="s">
        <v>268</v>
      </c>
      <c r="AT205" s="274" t="s">
        <v>268</v>
      </c>
      <c r="AU205" s="274" t="s">
        <v>268</v>
      </c>
      <c r="AV205" s="274" t="s">
        <v>268</v>
      </c>
      <c r="AW205" s="274" t="s">
        <v>268</v>
      </c>
      <c r="AX205" s="274" t="s">
        <v>268</v>
      </c>
      <c r="AY205" s="274" t="s">
        <v>268</v>
      </c>
      <c r="AZ205" s="274" t="s">
        <v>268</v>
      </c>
      <c r="BA205" s="274" t="s">
        <v>268</v>
      </c>
      <c r="BB205" s="274" t="s">
        <v>268</v>
      </c>
      <c r="BC205" s="274" t="s">
        <v>268</v>
      </c>
      <c r="BD205" s="274" t="s">
        <v>268</v>
      </c>
      <c r="BE205" s="274" t="s">
        <v>268</v>
      </c>
      <c r="BF205" s="274" t="s">
        <v>268</v>
      </c>
      <c r="BG205" s="274" t="s">
        <v>268</v>
      </c>
      <c r="BH205" s="274" t="s">
        <v>268</v>
      </c>
      <c r="BI205" s="274" t="s">
        <v>268</v>
      </c>
      <c r="BJ205" s="274" t="s">
        <v>268</v>
      </c>
      <c r="BK205" s="274" t="s">
        <v>268</v>
      </c>
      <c r="BL205" s="274" t="s">
        <v>268</v>
      </c>
      <c r="BM205" s="274" t="s">
        <v>268</v>
      </c>
      <c r="BN205" s="274" t="s">
        <v>268</v>
      </c>
      <c r="BO205" s="274" t="s">
        <v>268</v>
      </c>
      <c r="BP205" s="274" t="s">
        <v>268</v>
      </c>
      <c r="BQ205" s="274" t="s">
        <v>268</v>
      </c>
      <c r="BR205" s="274" t="s">
        <v>268</v>
      </c>
      <c r="BS205" s="274" t="s">
        <v>268</v>
      </c>
      <c r="BT205" s="274" t="s">
        <v>268</v>
      </c>
      <c r="BU205" s="274" t="s">
        <v>268</v>
      </c>
      <c r="BV205" s="274" t="s">
        <v>268</v>
      </c>
      <c r="BW205" s="274" t="s">
        <v>268</v>
      </c>
      <c r="BX205" s="274" t="s">
        <v>268</v>
      </c>
      <c r="BY205" s="295">
        <v>50</v>
      </c>
      <c r="BZ205" s="295">
        <v>50</v>
      </c>
      <c r="CA205" s="298" t="s">
        <v>142</v>
      </c>
      <c r="CB205" s="297">
        <v>122</v>
      </c>
      <c r="CC205" s="284">
        <f t="shared" si="14"/>
        <v>0</v>
      </c>
      <c r="CD205" s="295">
        <f t="shared" si="15"/>
        <v>50</v>
      </c>
      <c r="CE205" s="284">
        <f t="shared" si="16"/>
        <v>0</v>
      </c>
      <c r="CF205" s="295">
        <f t="shared" si="17"/>
        <v>1</v>
      </c>
      <c r="CG205" s="274" t="s">
        <v>876</v>
      </c>
      <c r="CH205" s="274" t="s">
        <v>268</v>
      </c>
      <c r="CI205" s="274" t="s">
        <v>268</v>
      </c>
      <c r="CJ205" s="298" t="s">
        <v>268</v>
      </c>
      <c r="CK205" s="298" t="s">
        <v>736</v>
      </c>
      <c r="CL205" s="274" t="s">
        <v>268</v>
      </c>
      <c r="CM205" s="274" t="s">
        <v>268</v>
      </c>
      <c r="CN205" s="274" t="s">
        <v>268</v>
      </c>
      <c r="CO205" s="274" t="s">
        <v>268</v>
      </c>
      <c r="CP205" s="274" t="s">
        <v>268</v>
      </c>
      <c r="CQ205" s="274" t="s">
        <v>268</v>
      </c>
      <c r="CR205" s="274" t="s">
        <v>877</v>
      </c>
      <c r="CS205" s="274">
        <v>77.06</v>
      </c>
      <c r="CT205" s="274" t="s">
        <v>268</v>
      </c>
      <c r="CU205" s="274">
        <v>77.06</v>
      </c>
      <c r="CV205" s="274">
        <v>365</v>
      </c>
      <c r="CW205" s="274" t="s">
        <v>878</v>
      </c>
      <c r="CX205" s="274" t="s">
        <v>835</v>
      </c>
      <c r="CY205" s="274" t="s">
        <v>836</v>
      </c>
      <c r="CZ205" s="274" t="s">
        <v>837</v>
      </c>
      <c r="DA205" s="274" t="s">
        <v>268</v>
      </c>
      <c r="DB205" s="274" t="s">
        <v>268</v>
      </c>
      <c r="DC205" s="274" t="s">
        <v>268</v>
      </c>
      <c r="DD205" s="274" t="s">
        <v>268</v>
      </c>
      <c r="DE205" s="274" t="s">
        <v>268</v>
      </c>
      <c r="DF205" s="274" t="s">
        <v>268</v>
      </c>
      <c r="DG205" s="299">
        <f>IFERROR(IF(CA205="D",IF(CK205="A dispo.",CD205*VLOOKUP('DATI INPUT'!$F$27,TARIFFE_UD,2,FALSE),CD205*VLOOKUP(CK205,TARIFFE_UD,2,FALSE)),CD205*VLOOKUP(CB205-100,TARIFFE_UND,2,FALSE)),0)</f>
        <v>39.597519939143247</v>
      </c>
      <c r="DH205" s="299">
        <f>IFERROR(IF(CA205="D",IF(CK205="A dispo.",CF205*VLOOKUP('DATI INPUT'!$F$27,TARIFFE_UD,3,FALSE),CF205*VLOOKUP(CK205,TARIFFE_UD,3,FALSE)),CF205*VLOOKUP(CB205-100,TARIFFE_UND,3,FALSE)),0)</f>
        <v>60.367780403072892</v>
      </c>
    </row>
    <row r="206" spans="1:112" x14ac:dyDescent="0.25">
      <c r="A206" s="274" t="s">
        <v>3073</v>
      </c>
      <c r="B206" s="274" t="s">
        <v>981</v>
      </c>
      <c r="C206" s="274" t="s">
        <v>471</v>
      </c>
      <c r="D206" s="274" t="s">
        <v>3074</v>
      </c>
      <c r="E206" s="274" t="s">
        <v>268</v>
      </c>
      <c r="F206" s="274" t="s">
        <v>156</v>
      </c>
      <c r="G206" s="274" t="s">
        <v>3075</v>
      </c>
      <c r="H206" s="274" t="s">
        <v>1033</v>
      </c>
      <c r="I206" s="274" t="s">
        <v>3076</v>
      </c>
      <c r="J206" s="274" t="s">
        <v>274</v>
      </c>
      <c r="K206" s="274" t="s">
        <v>1547</v>
      </c>
      <c r="L206" s="274" t="s">
        <v>960</v>
      </c>
      <c r="M206" s="274" t="s">
        <v>3077</v>
      </c>
      <c r="N206" s="274" t="s">
        <v>984</v>
      </c>
      <c r="O206" s="274" t="s">
        <v>873</v>
      </c>
      <c r="P206" s="274" t="s">
        <v>2116</v>
      </c>
      <c r="Q206" s="274" t="s">
        <v>277</v>
      </c>
      <c r="R206" s="274" t="s">
        <v>154</v>
      </c>
      <c r="S206" s="274" t="s">
        <v>268</v>
      </c>
      <c r="T206" s="274" t="s">
        <v>268</v>
      </c>
      <c r="U206" s="274" t="s">
        <v>268</v>
      </c>
      <c r="V206" s="274" t="s">
        <v>268</v>
      </c>
      <c r="W206" s="274" t="s">
        <v>3077</v>
      </c>
      <c r="X206" s="274" t="s">
        <v>2116</v>
      </c>
      <c r="Y206" s="274" t="s">
        <v>277</v>
      </c>
      <c r="Z206" s="274" t="s">
        <v>154</v>
      </c>
      <c r="AA206" s="274" t="s">
        <v>268</v>
      </c>
      <c r="AB206" s="274" t="s">
        <v>268</v>
      </c>
      <c r="AC206" s="274" t="s">
        <v>268</v>
      </c>
      <c r="AD206" s="274" t="s">
        <v>268</v>
      </c>
      <c r="AE206" s="274" t="s">
        <v>287</v>
      </c>
      <c r="AF206" s="274" t="s">
        <v>1811</v>
      </c>
      <c r="AG206" s="274" t="s">
        <v>875</v>
      </c>
      <c r="AH206" s="274" t="s">
        <v>1812</v>
      </c>
      <c r="AI206" s="274" t="s">
        <v>1188</v>
      </c>
      <c r="AJ206" s="274" t="s">
        <v>268</v>
      </c>
      <c r="AK206" s="274" t="s">
        <v>413</v>
      </c>
      <c r="AL206" s="274" t="s">
        <v>268</v>
      </c>
      <c r="AM206" s="274" t="s">
        <v>355</v>
      </c>
      <c r="AN206" s="274" t="s">
        <v>268</v>
      </c>
      <c r="AO206" s="274" t="s">
        <v>268</v>
      </c>
      <c r="AP206" s="274" t="s">
        <v>268</v>
      </c>
      <c r="AQ206" s="274" t="s">
        <v>268</v>
      </c>
      <c r="AR206" s="274" t="s">
        <v>268</v>
      </c>
      <c r="AS206" s="274" t="s">
        <v>268</v>
      </c>
      <c r="AT206" s="274" t="s">
        <v>268</v>
      </c>
      <c r="AU206" s="274" t="s">
        <v>268</v>
      </c>
      <c r="AV206" s="274" t="s">
        <v>268</v>
      </c>
      <c r="AW206" s="274" t="s">
        <v>268</v>
      </c>
      <c r="AX206" s="274" t="s">
        <v>268</v>
      </c>
      <c r="AY206" s="274" t="s">
        <v>268</v>
      </c>
      <c r="AZ206" s="274" t="s">
        <v>268</v>
      </c>
      <c r="BA206" s="274" t="s">
        <v>268</v>
      </c>
      <c r="BB206" s="274" t="s">
        <v>268</v>
      </c>
      <c r="BC206" s="274" t="s">
        <v>268</v>
      </c>
      <c r="BD206" s="274" t="s">
        <v>268</v>
      </c>
      <c r="BE206" s="274" t="s">
        <v>268</v>
      </c>
      <c r="BF206" s="274" t="s">
        <v>268</v>
      </c>
      <c r="BG206" s="274" t="s">
        <v>268</v>
      </c>
      <c r="BH206" s="274" t="s">
        <v>268</v>
      </c>
      <c r="BI206" s="274" t="s">
        <v>268</v>
      </c>
      <c r="BJ206" s="274" t="s">
        <v>268</v>
      </c>
      <c r="BK206" s="274" t="s">
        <v>268</v>
      </c>
      <c r="BL206" s="274" t="s">
        <v>268</v>
      </c>
      <c r="BM206" s="274" t="s">
        <v>268</v>
      </c>
      <c r="BN206" s="274" t="s">
        <v>268</v>
      </c>
      <c r="BO206" s="274" t="s">
        <v>268</v>
      </c>
      <c r="BP206" s="274" t="s">
        <v>268</v>
      </c>
      <c r="BQ206" s="274" t="s">
        <v>268</v>
      </c>
      <c r="BR206" s="274" t="s">
        <v>268</v>
      </c>
      <c r="BS206" s="274" t="s">
        <v>268</v>
      </c>
      <c r="BT206" s="274" t="s">
        <v>268</v>
      </c>
      <c r="BU206" s="274" t="s">
        <v>268</v>
      </c>
      <c r="BV206" s="274" t="s">
        <v>268</v>
      </c>
      <c r="BW206" s="274" t="s">
        <v>268</v>
      </c>
      <c r="BX206" s="274" t="s">
        <v>268</v>
      </c>
      <c r="BY206" s="295">
        <v>123.06</v>
      </c>
      <c r="BZ206" s="295">
        <v>123.06</v>
      </c>
      <c r="CA206" s="298" t="s">
        <v>142</v>
      </c>
      <c r="CB206" s="297">
        <v>122</v>
      </c>
      <c r="CC206" s="284">
        <f t="shared" si="14"/>
        <v>0</v>
      </c>
      <c r="CD206" s="295">
        <f t="shared" si="15"/>
        <v>123.06</v>
      </c>
      <c r="CE206" s="284">
        <f t="shared" si="16"/>
        <v>0</v>
      </c>
      <c r="CF206" s="295">
        <f t="shared" si="17"/>
        <v>1</v>
      </c>
      <c r="CG206" s="274" t="s">
        <v>876</v>
      </c>
      <c r="CH206" s="274" t="s">
        <v>268</v>
      </c>
      <c r="CI206" s="274" t="s">
        <v>268</v>
      </c>
      <c r="CJ206" s="298" t="s">
        <v>280</v>
      </c>
      <c r="CK206" s="297">
        <v>2</v>
      </c>
      <c r="CL206" s="274" t="s">
        <v>268</v>
      </c>
      <c r="CM206" s="274" t="s">
        <v>268</v>
      </c>
      <c r="CN206" s="274" t="s">
        <v>268</v>
      </c>
      <c r="CO206" s="274" t="s">
        <v>268</v>
      </c>
      <c r="CP206" s="274" t="s">
        <v>268</v>
      </c>
      <c r="CQ206" s="274" t="s">
        <v>268</v>
      </c>
      <c r="CR206" s="274" t="s">
        <v>877</v>
      </c>
      <c r="CS206" s="274">
        <v>107.94</v>
      </c>
      <c r="CT206" s="274" t="s">
        <v>268</v>
      </c>
      <c r="CU206" s="274">
        <v>107.94</v>
      </c>
      <c r="CV206" s="274">
        <v>365</v>
      </c>
      <c r="CW206" s="274" t="s">
        <v>878</v>
      </c>
      <c r="CX206" s="274" t="s">
        <v>835</v>
      </c>
      <c r="CY206" s="274" t="s">
        <v>836</v>
      </c>
      <c r="CZ206" s="274" t="s">
        <v>837</v>
      </c>
      <c r="DA206" s="274" t="s">
        <v>268</v>
      </c>
      <c r="DB206" s="274" t="s">
        <v>268</v>
      </c>
      <c r="DC206" s="274" t="s">
        <v>268</v>
      </c>
      <c r="DD206" s="274" t="s">
        <v>268</v>
      </c>
      <c r="DE206" s="274" t="s">
        <v>268</v>
      </c>
      <c r="DF206" s="274" t="s">
        <v>268</v>
      </c>
      <c r="DG206" s="299">
        <f>IFERROR(IF(CA206="D",IF(CK206="A dispo.",CD206*VLOOKUP('DATI INPUT'!$F$27,TARIFFE_UD,2,FALSE),CD206*VLOOKUP(CK206,TARIFFE_UD,2,FALSE)),CD206*VLOOKUP(CB206-100,TARIFFE_UND,2,FALSE)),0)</f>
        <v>88.433581252532392</v>
      </c>
      <c r="DH206" s="299">
        <f>IFERROR(IF(CA206="D",IF(CK206="A dispo.",CF206*VLOOKUP('DATI INPUT'!$F$27,TARIFFE_UD,3,FALSE),CF206*VLOOKUP(CK206,TARIFFE_UD,3,FALSE)),CF206*VLOOKUP(CB206-100,TARIFFE_UND,3,FALSE)),0)</f>
        <v>46.077822723118445</v>
      </c>
    </row>
    <row r="207" spans="1:112" x14ac:dyDescent="0.25">
      <c r="A207" s="274" t="s">
        <v>3078</v>
      </c>
      <c r="B207" s="274" t="s">
        <v>981</v>
      </c>
      <c r="C207" s="274" t="s">
        <v>472</v>
      </c>
      <c r="D207" s="274" t="s">
        <v>3074</v>
      </c>
      <c r="E207" s="274" t="s">
        <v>268</v>
      </c>
      <c r="F207" s="274" t="s">
        <v>156</v>
      </c>
      <c r="G207" s="274" t="s">
        <v>3075</v>
      </c>
      <c r="H207" s="274" t="s">
        <v>1033</v>
      </c>
      <c r="I207" s="274" t="s">
        <v>3076</v>
      </c>
      <c r="J207" s="274" t="s">
        <v>274</v>
      </c>
      <c r="K207" s="274" t="s">
        <v>1547</v>
      </c>
      <c r="L207" s="274" t="s">
        <v>960</v>
      </c>
      <c r="M207" s="274" t="s">
        <v>3077</v>
      </c>
      <c r="N207" s="274" t="s">
        <v>984</v>
      </c>
      <c r="O207" s="274" t="s">
        <v>873</v>
      </c>
      <c r="P207" s="274" t="s">
        <v>2116</v>
      </c>
      <c r="Q207" s="274" t="s">
        <v>277</v>
      </c>
      <c r="R207" s="274" t="s">
        <v>154</v>
      </c>
      <c r="S207" s="274" t="s">
        <v>268</v>
      </c>
      <c r="T207" s="274" t="s">
        <v>268</v>
      </c>
      <c r="U207" s="274" t="s">
        <v>268</v>
      </c>
      <c r="V207" s="274" t="s">
        <v>268</v>
      </c>
      <c r="W207" s="274" t="s">
        <v>3077</v>
      </c>
      <c r="X207" s="274" t="s">
        <v>2116</v>
      </c>
      <c r="Y207" s="274" t="s">
        <v>277</v>
      </c>
      <c r="Z207" s="274" t="s">
        <v>154</v>
      </c>
      <c r="AA207" s="274" t="s">
        <v>268</v>
      </c>
      <c r="AB207" s="274" t="s">
        <v>268</v>
      </c>
      <c r="AC207" s="274" t="s">
        <v>268</v>
      </c>
      <c r="AD207" s="274" t="s">
        <v>268</v>
      </c>
      <c r="AE207" s="274" t="s">
        <v>287</v>
      </c>
      <c r="AF207" s="274" t="s">
        <v>1811</v>
      </c>
      <c r="AG207" s="274" t="s">
        <v>875</v>
      </c>
      <c r="AH207" s="274" t="s">
        <v>1812</v>
      </c>
      <c r="AI207" s="274" t="s">
        <v>1188</v>
      </c>
      <c r="AJ207" s="274" t="s">
        <v>268</v>
      </c>
      <c r="AK207" s="274" t="s">
        <v>382</v>
      </c>
      <c r="AL207" s="274" t="s">
        <v>268</v>
      </c>
      <c r="AM207" s="274" t="s">
        <v>355</v>
      </c>
      <c r="AN207" s="274" t="s">
        <v>268</v>
      </c>
      <c r="AO207" s="274" t="s">
        <v>268</v>
      </c>
      <c r="AP207" s="274" t="s">
        <v>268</v>
      </c>
      <c r="AQ207" s="274" t="s">
        <v>268</v>
      </c>
      <c r="AR207" s="274" t="s">
        <v>268</v>
      </c>
      <c r="AS207" s="274" t="s">
        <v>268</v>
      </c>
      <c r="AT207" s="274" t="s">
        <v>268</v>
      </c>
      <c r="AU207" s="274" t="s">
        <v>268</v>
      </c>
      <c r="AV207" s="274" t="s">
        <v>268</v>
      </c>
      <c r="AW207" s="274" t="s">
        <v>268</v>
      </c>
      <c r="AX207" s="274" t="s">
        <v>268</v>
      </c>
      <c r="AY207" s="274" t="s">
        <v>268</v>
      </c>
      <c r="AZ207" s="274" t="s">
        <v>268</v>
      </c>
      <c r="BA207" s="274" t="s">
        <v>268</v>
      </c>
      <c r="BB207" s="274" t="s">
        <v>268</v>
      </c>
      <c r="BC207" s="274" t="s">
        <v>268</v>
      </c>
      <c r="BD207" s="274" t="s">
        <v>268</v>
      </c>
      <c r="BE207" s="274" t="s">
        <v>268</v>
      </c>
      <c r="BF207" s="274" t="s">
        <v>268</v>
      </c>
      <c r="BG207" s="274" t="s">
        <v>268</v>
      </c>
      <c r="BH207" s="274" t="s">
        <v>268</v>
      </c>
      <c r="BI207" s="274" t="s">
        <v>268</v>
      </c>
      <c r="BJ207" s="274" t="s">
        <v>268</v>
      </c>
      <c r="BK207" s="274" t="s">
        <v>268</v>
      </c>
      <c r="BL207" s="274" t="s">
        <v>268</v>
      </c>
      <c r="BM207" s="274" t="s">
        <v>268</v>
      </c>
      <c r="BN207" s="274" t="s">
        <v>268</v>
      </c>
      <c r="BO207" s="274" t="s">
        <v>268</v>
      </c>
      <c r="BP207" s="274" t="s">
        <v>268</v>
      </c>
      <c r="BQ207" s="274" t="s">
        <v>268</v>
      </c>
      <c r="BR207" s="274" t="s">
        <v>268</v>
      </c>
      <c r="BS207" s="274" t="s">
        <v>268</v>
      </c>
      <c r="BT207" s="274" t="s">
        <v>268</v>
      </c>
      <c r="BU207" s="274" t="s">
        <v>268</v>
      </c>
      <c r="BV207" s="274" t="s">
        <v>268</v>
      </c>
      <c r="BW207" s="274" t="s">
        <v>268</v>
      </c>
      <c r="BX207" s="274" t="s">
        <v>268</v>
      </c>
      <c r="BY207" s="295">
        <v>26</v>
      </c>
      <c r="BZ207" s="295">
        <v>26</v>
      </c>
      <c r="CA207" s="298" t="s">
        <v>142</v>
      </c>
      <c r="CB207" s="297">
        <v>122</v>
      </c>
      <c r="CC207" s="284">
        <f t="shared" si="14"/>
        <v>0</v>
      </c>
      <c r="CD207" s="295">
        <f t="shared" si="15"/>
        <v>26</v>
      </c>
      <c r="CE207" s="284">
        <f t="shared" si="16"/>
        <v>0</v>
      </c>
      <c r="CF207" s="295">
        <f t="shared" si="17"/>
        <v>1</v>
      </c>
      <c r="CG207" s="274" t="s">
        <v>876</v>
      </c>
      <c r="CH207" s="274" t="s">
        <v>268</v>
      </c>
      <c r="CI207" s="274" t="s">
        <v>268</v>
      </c>
      <c r="CJ207" s="298" t="s">
        <v>271</v>
      </c>
      <c r="CK207" s="297">
        <v>1</v>
      </c>
      <c r="CL207" s="274" t="s">
        <v>268</v>
      </c>
      <c r="CM207" s="274" t="s">
        <v>268</v>
      </c>
      <c r="CN207" s="274" t="s">
        <v>268</v>
      </c>
      <c r="CO207" s="274" t="s">
        <v>268</v>
      </c>
      <c r="CP207" s="274" t="s">
        <v>268</v>
      </c>
      <c r="CQ207" s="274" t="s">
        <v>268</v>
      </c>
      <c r="CR207" s="274" t="s">
        <v>877</v>
      </c>
      <c r="CS207" s="274">
        <v>27.16</v>
      </c>
      <c r="CT207" s="274" t="s">
        <v>268</v>
      </c>
      <c r="CU207" s="274">
        <v>27.16</v>
      </c>
      <c r="CV207" s="274">
        <v>365</v>
      </c>
      <c r="CW207" s="274" t="s">
        <v>878</v>
      </c>
      <c r="CX207" s="274" t="s">
        <v>835</v>
      </c>
      <c r="CY207" s="274" t="s">
        <v>836</v>
      </c>
      <c r="CZ207" s="274" t="s">
        <v>837</v>
      </c>
      <c r="DA207" s="274" t="s">
        <v>268</v>
      </c>
      <c r="DB207" s="274" t="s">
        <v>268</v>
      </c>
      <c r="DC207" s="274" t="s">
        <v>268</v>
      </c>
      <c r="DD207" s="274" t="s">
        <v>268</v>
      </c>
      <c r="DE207" s="274" t="s">
        <v>268</v>
      </c>
      <c r="DF207" s="274" t="s">
        <v>268</v>
      </c>
      <c r="DG207" s="299">
        <f>IFERROR(IF(CA207="D",IF(CK207="A dispo.",CD207*VLOOKUP('DATI INPUT'!$F$27,TARIFFE_UD,2,FALSE),CD207*VLOOKUP(CK207,TARIFFE_UD,2,FALSE)),CD207*VLOOKUP(CB207-100,TARIFFE_UND,2,FALSE)),0)</f>
        <v>16.014996953164601</v>
      </c>
      <c r="DH207" s="299">
        <f>IFERROR(IF(CA207="D",IF(CK207="A dispo.",CF207*VLOOKUP('DATI INPUT'!$F$27,TARIFFE_UD,3,FALSE),CF207*VLOOKUP(CK207,TARIFFE_UD,3,FALSE)),CF207*VLOOKUP(CB207-100,TARIFFE_UND,3,FALSE)),0)</f>
        <v>15.164853048114928</v>
      </c>
    </row>
    <row r="208" spans="1:112" hidden="1" x14ac:dyDescent="0.25">
      <c r="A208" s="274" t="s">
        <v>3079</v>
      </c>
      <c r="B208" s="274" t="s">
        <v>509</v>
      </c>
      <c r="C208" s="274" t="s">
        <v>3080</v>
      </c>
      <c r="D208" s="274" t="s">
        <v>3081</v>
      </c>
      <c r="E208" s="274" t="s">
        <v>268</v>
      </c>
      <c r="F208" s="274" t="s">
        <v>156</v>
      </c>
      <c r="G208" s="274" t="s">
        <v>3082</v>
      </c>
      <c r="H208" s="274" t="s">
        <v>1033</v>
      </c>
      <c r="I208" s="274" t="s">
        <v>3083</v>
      </c>
      <c r="J208" s="274" t="s">
        <v>156</v>
      </c>
      <c r="K208" s="274" t="s">
        <v>3084</v>
      </c>
      <c r="L208" s="274" t="s">
        <v>871</v>
      </c>
      <c r="M208" s="274" t="s">
        <v>3085</v>
      </c>
      <c r="N208" s="274" t="s">
        <v>303</v>
      </c>
      <c r="O208" s="274" t="s">
        <v>1459</v>
      </c>
      <c r="P208" s="274" t="s">
        <v>3086</v>
      </c>
      <c r="Q208" s="274" t="s">
        <v>282</v>
      </c>
      <c r="R208" s="274" t="s">
        <v>268</v>
      </c>
      <c r="S208" s="274" t="s">
        <v>268</v>
      </c>
      <c r="T208" s="274" t="s">
        <v>268</v>
      </c>
      <c r="U208" s="274" t="s">
        <v>268</v>
      </c>
      <c r="V208" s="274" t="s">
        <v>268</v>
      </c>
      <c r="W208" s="274" t="s">
        <v>2790</v>
      </c>
      <c r="X208" s="274" t="s">
        <v>1847</v>
      </c>
      <c r="Y208" s="274" t="s">
        <v>2531</v>
      </c>
      <c r="Z208" s="274" t="s">
        <v>268</v>
      </c>
      <c r="AA208" s="274" t="s">
        <v>268</v>
      </c>
      <c r="AB208" s="274" t="s">
        <v>268</v>
      </c>
      <c r="AC208" s="274" t="s">
        <v>268</v>
      </c>
      <c r="AD208" s="274" t="s">
        <v>268</v>
      </c>
      <c r="AE208" s="274" t="s">
        <v>268</v>
      </c>
      <c r="AF208" s="274" t="s">
        <v>268</v>
      </c>
      <c r="AG208" s="274" t="s">
        <v>268</v>
      </c>
      <c r="AH208" s="274" t="s">
        <v>268</v>
      </c>
      <c r="AI208" s="274" t="s">
        <v>268</v>
      </c>
      <c r="AJ208" s="274" t="s">
        <v>268</v>
      </c>
      <c r="AK208" s="274" t="s">
        <v>268</v>
      </c>
      <c r="AL208" s="274" t="s">
        <v>268</v>
      </c>
      <c r="AM208" s="274" t="s">
        <v>268</v>
      </c>
      <c r="AN208" s="274" t="s">
        <v>268</v>
      </c>
      <c r="AO208" s="274" t="s">
        <v>268</v>
      </c>
      <c r="AP208" s="274" t="s">
        <v>268</v>
      </c>
      <c r="AQ208" s="274" t="s">
        <v>268</v>
      </c>
      <c r="AR208" s="274" t="s">
        <v>268</v>
      </c>
      <c r="AS208" s="274" t="s">
        <v>268</v>
      </c>
      <c r="AT208" s="274" t="s">
        <v>268</v>
      </c>
      <c r="AU208" s="274" t="s">
        <v>268</v>
      </c>
      <c r="AV208" s="274" t="s">
        <v>268</v>
      </c>
      <c r="AW208" s="274" t="s">
        <v>268</v>
      </c>
      <c r="AX208" s="274" t="s">
        <v>268</v>
      </c>
      <c r="AY208" s="274" t="s">
        <v>268</v>
      </c>
      <c r="AZ208" s="274" t="s">
        <v>268</v>
      </c>
      <c r="BA208" s="274" t="s">
        <v>268</v>
      </c>
      <c r="BB208" s="274" t="s">
        <v>268</v>
      </c>
      <c r="BC208" s="274" t="s">
        <v>268</v>
      </c>
      <c r="BD208" s="274" t="s">
        <v>268</v>
      </c>
      <c r="BE208" s="274" t="s">
        <v>268</v>
      </c>
      <c r="BF208" s="274" t="s">
        <v>268</v>
      </c>
      <c r="BG208" s="274" t="s">
        <v>268</v>
      </c>
      <c r="BH208" s="274" t="s">
        <v>268</v>
      </c>
      <c r="BI208" s="274" t="s">
        <v>268</v>
      </c>
      <c r="BJ208" s="274" t="s">
        <v>268</v>
      </c>
      <c r="BK208" s="274" t="s">
        <v>268</v>
      </c>
      <c r="BL208" s="274" t="s">
        <v>268</v>
      </c>
      <c r="BM208" s="274" t="s">
        <v>268</v>
      </c>
      <c r="BN208" s="274" t="s">
        <v>268</v>
      </c>
      <c r="BO208" s="274" t="s">
        <v>268</v>
      </c>
      <c r="BP208" s="274" t="s">
        <v>268</v>
      </c>
      <c r="BQ208" s="274" t="s">
        <v>268</v>
      </c>
      <c r="BR208" s="274" t="s">
        <v>268</v>
      </c>
      <c r="BS208" s="274" t="s">
        <v>268</v>
      </c>
      <c r="BT208" s="274" t="s">
        <v>268</v>
      </c>
      <c r="BU208" s="274" t="s">
        <v>268</v>
      </c>
      <c r="BV208" s="274" t="s">
        <v>268</v>
      </c>
      <c r="BW208" s="274" t="s">
        <v>268</v>
      </c>
      <c r="BX208" s="274" t="s">
        <v>268</v>
      </c>
      <c r="BY208" s="295">
        <v>40</v>
      </c>
      <c r="BZ208" s="295">
        <v>40</v>
      </c>
      <c r="CA208" s="298" t="s">
        <v>142</v>
      </c>
      <c r="CB208" s="297">
        <v>122</v>
      </c>
      <c r="CC208" s="284">
        <f t="shared" si="14"/>
        <v>0</v>
      </c>
      <c r="CD208" s="295">
        <f t="shared" si="15"/>
        <v>40</v>
      </c>
      <c r="CE208" s="284">
        <f t="shared" si="16"/>
        <v>0</v>
      </c>
      <c r="CF208" s="295">
        <f t="shared" si="17"/>
        <v>1</v>
      </c>
      <c r="CG208" s="274" t="s">
        <v>876</v>
      </c>
      <c r="CH208" s="274" t="s">
        <v>268</v>
      </c>
      <c r="CI208" s="274" t="s">
        <v>268</v>
      </c>
      <c r="CJ208" s="298" t="s">
        <v>268</v>
      </c>
      <c r="CK208" s="298" t="s">
        <v>736</v>
      </c>
      <c r="CL208" s="274" t="s">
        <v>268</v>
      </c>
      <c r="CM208" s="274" t="s">
        <v>268</v>
      </c>
      <c r="CN208" s="274" t="s">
        <v>268</v>
      </c>
      <c r="CO208" s="274" t="s">
        <v>268</v>
      </c>
      <c r="CP208" s="274" t="s">
        <v>268</v>
      </c>
      <c r="CQ208" s="274" t="s">
        <v>268</v>
      </c>
      <c r="CR208" s="274" t="s">
        <v>877</v>
      </c>
      <c r="CS208" s="274">
        <v>72.16</v>
      </c>
      <c r="CT208" s="274" t="s">
        <v>268</v>
      </c>
      <c r="CU208" s="274">
        <v>72.16</v>
      </c>
      <c r="CV208" s="274">
        <v>365</v>
      </c>
      <c r="CW208" s="274" t="s">
        <v>878</v>
      </c>
      <c r="CX208" s="274" t="s">
        <v>835</v>
      </c>
      <c r="CY208" s="274" t="s">
        <v>836</v>
      </c>
      <c r="CZ208" s="274" t="s">
        <v>837</v>
      </c>
      <c r="DA208" s="274" t="s">
        <v>268</v>
      </c>
      <c r="DB208" s="274" t="s">
        <v>268</v>
      </c>
      <c r="DC208" s="274" t="s">
        <v>268</v>
      </c>
      <c r="DD208" s="274" t="s">
        <v>268</v>
      </c>
      <c r="DE208" s="274" t="s">
        <v>268</v>
      </c>
      <c r="DF208" s="274" t="s">
        <v>268</v>
      </c>
      <c r="DG208" s="299">
        <f>IFERROR(IF(CA208="D",IF(CK208="A dispo.",CD208*VLOOKUP('DATI INPUT'!$F$27,TARIFFE_UD,2,FALSE),CD208*VLOOKUP(CK208,TARIFFE_UD,2,FALSE)),CD208*VLOOKUP(CB208-100,TARIFFE_UND,2,FALSE)),0)</f>
        <v>31.678015951314595</v>
      </c>
      <c r="DH208" s="299">
        <f>IFERROR(IF(CA208="D",IF(CK208="A dispo.",CF208*VLOOKUP('DATI INPUT'!$F$27,TARIFFE_UD,3,FALSE),CF208*VLOOKUP(CK208,TARIFFE_UD,3,FALSE)),CF208*VLOOKUP(CB208-100,TARIFFE_UND,3,FALSE)),0)</f>
        <v>60.367780403072892</v>
      </c>
    </row>
    <row r="209" spans="1:112" x14ac:dyDescent="0.25">
      <c r="A209" s="274" t="s">
        <v>3087</v>
      </c>
      <c r="B209" s="274" t="s">
        <v>3088</v>
      </c>
      <c r="C209" s="274" t="s">
        <v>3089</v>
      </c>
      <c r="D209" s="274" t="s">
        <v>3090</v>
      </c>
      <c r="E209" s="274" t="s">
        <v>268</v>
      </c>
      <c r="F209" s="274" t="s">
        <v>156</v>
      </c>
      <c r="G209" s="274" t="s">
        <v>3091</v>
      </c>
      <c r="H209" s="274" t="s">
        <v>1033</v>
      </c>
      <c r="I209" s="274" t="s">
        <v>615</v>
      </c>
      <c r="J209" s="274" t="s">
        <v>156</v>
      </c>
      <c r="K209" s="274" t="s">
        <v>3092</v>
      </c>
      <c r="L209" s="274" t="s">
        <v>960</v>
      </c>
      <c r="M209" s="274" t="s">
        <v>3093</v>
      </c>
      <c r="N209" s="274" t="s">
        <v>984</v>
      </c>
      <c r="O209" s="274" t="s">
        <v>873</v>
      </c>
      <c r="P209" s="274" t="s">
        <v>1847</v>
      </c>
      <c r="Q209" s="274" t="s">
        <v>3094</v>
      </c>
      <c r="R209" s="274" t="s">
        <v>268</v>
      </c>
      <c r="S209" s="274" t="s">
        <v>268</v>
      </c>
      <c r="T209" s="274" t="s">
        <v>268</v>
      </c>
      <c r="U209" s="274" t="s">
        <v>268</v>
      </c>
      <c r="V209" s="274" t="s">
        <v>268</v>
      </c>
      <c r="W209" s="274" t="s">
        <v>3093</v>
      </c>
      <c r="X209" s="274" t="s">
        <v>1847</v>
      </c>
      <c r="Y209" s="274" t="s">
        <v>3094</v>
      </c>
      <c r="Z209" s="274" t="s">
        <v>268</v>
      </c>
      <c r="AA209" s="274" t="s">
        <v>268</v>
      </c>
      <c r="AB209" s="274" t="s">
        <v>268</v>
      </c>
      <c r="AC209" s="274" t="s">
        <v>268</v>
      </c>
      <c r="AD209" s="274" t="s">
        <v>268</v>
      </c>
      <c r="AE209" s="274" t="s">
        <v>287</v>
      </c>
      <c r="AF209" s="274" t="s">
        <v>1811</v>
      </c>
      <c r="AG209" s="274" t="s">
        <v>875</v>
      </c>
      <c r="AH209" s="274" t="s">
        <v>1848</v>
      </c>
      <c r="AI209" s="274" t="s">
        <v>761</v>
      </c>
      <c r="AJ209" s="274" t="s">
        <v>268</v>
      </c>
      <c r="AK209" s="274" t="s">
        <v>366</v>
      </c>
      <c r="AL209" s="274" t="s">
        <v>268</v>
      </c>
      <c r="AM209" s="274" t="s">
        <v>268</v>
      </c>
      <c r="AN209" s="274" t="s">
        <v>268</v>
      </c>
      <c r="AO209" s="274" t="s">
        <v>268</v>
      </c>
      <c r="AP209" s="274" t="s">
        <v>268</v>
      </c>
      <c r="AQ209" s="274" t="s">
        <v>268</v>
      </c>
      <c r="AR209" s="274" t="s">
        <v>268</v>
      </c>
      <c r="AS209" s="274" t="s">
        <v>268</v>
      </c>
      <c r="AT209" s="274" t="s">
        <v>268</v>
      </c>
      <c r="AU209" s="274" t="s">
        <v>268</v>
      </c>
      <c r="AV209" s="274" t="s">
        <v>268</v>
      </c>
      <c r="AW209" s="274" t="s">
        <v>268</v>
      </c>
      <c r="AX209" s="274" t="s">
        <v>268</v>
      </c>
      <c r="AY209" s="274" t="s">
        <v>268</v>
      </c>
      <c r="AZ209" s="274" t="s">
        <v>268</v>
      </c>
      <c r="BA209" s="274" t="s">
        <v>268</v>
      </c>
      <c r="BB209" s="274" t="s">
        <v>268</v>
      </c>
      <c r="BC209" s="274" t="s">
        <v>268</v>
      </c>
      <c r="BD209" s="274" t="s">
        <v>268</v>
      </c>
      <c r="BE209" s="274" t="s">
        <v>268</v>
      </c>
      <c r="BF209" s="274" t="s">
        <v>268</v>
      </c>
      <c r="BG209" s="274" t="s">
        <v>268</v>
      </c>
      <c r="BH209" s="274" t="s">
        <v>268</v>
      </c>
      <c r="BI209" s="274" t="s">
        <v>268</v>
      </c>
      <c r="BJ209" s="274" t="s">
        <v>268</v>
      </c>
      <c r="BK209" s="274" t="s">
        <v>268</v>
      </c>
      <c r="BL209" s="274" t="s">
        <v>268</v>
      </c>
      <c r="BM209" s="274" t="s">
        <v>268</v>
      </c>
      <c r="BN209" s="274" t="s">
        <v>268</v>
      </c>
      <c r="BO209" s="274" t="s">
        <v>268</v>
      </c>
      <c r="BP209" s="274" t="s">
        <v>268</v>
      </c>
      <c r="BQ209" s="274" t="s">
        <v>268</v>
      </c>
      <c r="BR209" s="274" t="s">
        <v>268</v>
      </c>
      <c r="BS209" s="274" t="s">
        <v>268</v>
      </c>
      <c r="BT209" s="274" t="s">
        <v>268</v>
      </c>
      <c r="BU209" s="274" t="s">
        <v>268</v>
      </c>
      <c r="BV209" s="274" t="s">
        <v>268</v>
      </c>
      <c r="BW209" s="274" t="s">
        <v>268</v>
      </c>
      <c r="BX209" s="274" t="s">
        <v>268</v>
      </c>
      <c r="BY209" s="295">
        <v>100</v>
      </c>
      <c r="BZ209" s="295">
        <v>100</v>
      </c>
      <c r="CA209" s="298" t="s">
        <v>142</v>
      </c>
      <c r="CB209" s="297">
        <v>122</v>
      </c>
      <c r="CC209" s="284">
        <f t="shared" si="14"/>
        <v>0</v>
      </c>
      <c r="CD209" s="295">
        <f t="shared" si="15"/>
        <v>100</v>
      </c>
      <c r="CE209" s="284">
        <f t="shared" si="16"/>
        <v>0</v>
      </c>
      <c r="CF209" s="295">
        <f t="shared" si="17"/>
        <v>1</v>
      </c>
      <c r="CG209" s="274" t="s">
        <v>876</v>
      </c>
      <c r="CH209" s="274" t="s">
        <v>268</v>
      </c>
      <c r="CI209" s="274" t="s">
        <v>268</v>
      </c>
      <c r="CJ209" s="298" t="s">
        <v>271</v>
      </c>
      <c r="CK209" s="297">
        <v>1</v>
      </c>
      <c r="CL209" s="274" t="s">
        <v>268</v>
      </c>
      <c r="CM209" s="274" t="s">
        <v>268</v>
      </c>
      <c r="CN209" s="274" t="s">
        <v>268</v>
      </c>
      <c r="CO209" s="274" t="s">
        <v>268</v>
      </c>
      <c r="CP209" s="274" t="s">
        <v>268</v>
      </c>
      <c r="CQ209" s="274" t="s">
        <v>268</v>
      </c>
      <c r="CR209" s="274" t="s">
        <v>877</v>
      </c>
      <c r="CS209" s="274">
        <v>55.28</v>
      </c>
      <c r="CT209" s="274" t="s">
        <v>268</v>
      </c>
      <c r="CU209" s="274">
        <v>55.28</v>
      </c>
      <c r="CV209" s="274">
        <v>365</v>
      </c>
      <c r="CW209" s="274" t="s">
        <v>878</v>
      </c>
      <c r="CX209" s="274" t="s">
        <v>835</v>
      </c>
      <c r="CY209" s="274" t="s">
        <v>836</v>
      </c>
      <c r="CZ209" s="274" t="s">
        <v>837</v>
      </c>
      <c r="DA209" s="274" t="s">
        <v>268</v>
      </c>
      <c r="DB209" s="274" t="s">
        <v>268</v>
      </c>
      <c r="DC209" s="274" t="s">
        <v>268</v>
      </c>
      <c r="DD209" s="274" t="s">
        <v>268</v>
      </c>
      <c r="DE209" s="274" t="s">
        <v>268</v>
      </c>
      <c r="DF209" s="274" t="s">
        <v>268</v>
      </c>
      <c r="DG209" s="299">
        <f>IFERROR(IF(CA209="D",IF(CK209="A dispo.",CD209*VLOOKUP('DATI INPUT'!$F$27,TARIFFE_UD,2,FALSE),CD209*VLOOKUP(CK209,TARIFFE_UD,2,FALSE)),CD209*VLOOKUP(CB209-100,TARIFFE_UND,2,FALSE)),0)</f>
        <v>61.596142127556163</v>
      </c>
      <c r="DH209" s="299">
        <f>IFERROR(IF(CA209="D",IF(CK209="A dispo.",CF209*VLOOKUP('DATI INPUT'!$F$27,TARIFFE_UD,3,FALSE),CF209*VLOOKUP(CK209,TARIFFE_UD,3,FALSE)),CF209*VLOOKUP(CB209-100,TARIFFE_UND,3,FALSE)),0)</f>
        <v>15.164853048114928</v>
      </c>
    </row>
    <row r="210" spans="1:112" x14ac:dyDescent="0.25">
      <c r="A210" s="274" t="s">
        <v>3095</v>
      </c>
      <c r="B210" s="274" t="s">
        <v>639</v>
      </c>
      <c r="C210" s="274" t="s">
        <v>3096</v>
      </c>
      <c r="D210" s="274" t="s">
        <v>3097</v>
      </c>
      <c r="E210" s="274" t="s">
        <v>268</v>
      </c>
      <c r="F210" s="274" t="s">
        <v>156</v>
      </c>
      <c r="G210" s="274" t="s">
        <v>3098</v>
      </c>
      <c r="H210" s="274" t="s">
        <v>914</v>
      </c>
      <c r="I210" s="274" t="s">
        <v>3099</v>
      </c>
      <c r="J210" s="274" t="s">
        <v>274</v>
      </c>
      <c r="K210" s="274" t="s">
        <v>3100</v>
      </c>
      <c r="L210" s="274" t="s">
        <v>960</v>
      </c>
      <c r="M210" s="274" t="s">
        <v>3101</v>
      </c>
      <c r="N210" s="274" t="s">
        <v>984</v>
      </c>
      <c r="O210" s="274" t="s">
        <v>873</v>
      </c>
      <c r="P210" s="274" t="s">
        <v>2812</v>
      </c>
      <c r="Q210" s="274" t="s">
        <v>280</v>
      </c>
      <c r="R210" s="274" t="s">
        <v>268</v>
      </c>
      <c r="S210" s="274" t="s">
        <v>268</v>
      </c>
      <c r="T210" s="274" t="s">
        <v>268</v>
      </c>
      <c r="U210" s="274" t="s">
        <v>268</v>
      </c>
      <c r="V210" s="274" t="s">
        <v>268</v>
      </c>
      <c r="W210" s="274" t="s">
        <v>3101</v>
      </c>
      <c r="X210" s="274" t="s">
        <v>2812</v>
      </c>
      <c r="Y210" s="274" t="s">
        <v>280</v>
      </c>
      <c r="Z210" s="274" t="s">
        <v>268</v>
      </c>
      <c r="AA210" s="274" t="s">
        <v>268</v>
      </c>
      <c r="AB210" s="274" t="s">
        <v>268</v>
      </c>
      <c r="AC210" s="274" t="s">
        <v>268</v>
      </c>
      <c r="AD210" s="274" t="s">
        <v>268</v>
      </c>
      <c r="AE210" s="274" t="s">
        <v>287</v>
      </c>
      <c r="AF210" s="274" t="s">
        <v>1811</v>
      </c>
      <c r="AG210" s="274" t="s">
        <v>875</v>
      </c>
      <c r="AH210" s="274" t="s">
        <v>1848</v>
      </c>
      <c r="AI210" s="274" t="s">
        <v>3102</v>
      </c>
      <c r="AJ210" s="274" t="s">
        <v>268</v>
      </c>
      <c r="AK210" s="274" t="s">
        <v>268</v>
      </c>
      <c r="AL210" s="274" t="s">
        <v>268</v>
      </c>
      <c r="AM210" s="274" t="s">
        <v>405</v>
      </c>
      <c r="AN210" s="274" t="s">
        <v>268</v>
      </c>
      <c r="AO210" s="274" t="s">
        <v>268</v>
      </c>
      <c r="AP210" s="274" t="s">
        <v>268</v>
      </c>
      <c r="AQ210" s="274" t="s">
        <v>268</v>
      </c>
      <c r="AR210" s="274" t="s">
        <v>268</v>
      </c>
      <c r="AS210" s="274" t="s">
        <v>268</v>
      </c>
      <c r="AT210" s="274" t="s">
        <v>268</v>
      </c>
      <c r="AU210" s="274" t="s">
        <v>268</v>
      </c>
      <c r="AV210" s="274" t="s">
        <v>268</v>
      </c>
      <c r="AW210" s="274" t="s">
        <v>268</v>
      </c>
      <c r="AX210" s="274" t="s">
        <v>268</v>
      </c>
      <c r="AY210" s="274" t="s">
        <v>268</v>
      </c>
      <c r="AZ210" s="274" t="s">
        <v>268</v>
      </c>
      <c r="BA210" s="274" t="s">
        <v>268</v>
      </c>
      <c r="BB210" s="274" t="s">
        <v>268</v>
      </c>
      <c r="BC210" s="274" t="s">
        <v>268</v>
      </c>
      <c r="BD210" s="274" t="s">
        <v>268</v>
      </c>
      <c r="BE210" s="274" t="s">
        <v>268</v>
      </c>
      <c r="BF210" s="274" t="s">
        <v>268</v>
      </c>
      <c r="BG210" s="274" t="s">
        <v>268</v>
      </c>
      <c r="BH210" s="274" t="s">
        <v>268</v>
      </c>
      <c r="BI210" s="274" t="s">
        <v>268</v>
      </c>
      <c r="BJ210" s="274" t="s">
        <v>268</v>
      </c>
      <c r="BK210" s="274" t="s">
        <v>268</v>
      </c>
      <c r="BL210" s="274" t="s">
        <v>268</v>
      </c>
      <c r="BM210" s="274" t="s">
        <v>268</v>
      </c>
      <c r="BN210" s="274" t="s">
        <v>268</v>
      </c>
      <c r="BO210" s="274" t="s">
        <v>268</v>
      </c>
      <c r="BP210" s="274" t="s">
        <v>268</v>
      </c>
      <c r="BQ210" s="274" t="s">
        <v>268</v>
      </c>
      <c r="BR210" s="274" t="s">
        <v>268</v>
      </c>
      <c r="BS210" s="274" t="s">
        <v>268</v>
      </c>
      <c r="BT210" s="274" t="s">
        <v>268</v>
      </c>
      <c r="BU210" s="274" t="s">
        <v>268</v>
      </c>
      <c r="BV210" s="274" t="s">
        <v>268</v>
      </c>
      <c r="BW210" s="274" t="s">
        <v>268</v>
      </c>
      <c r="BX210" s="274" t="s">
        <v>268</v>
      </c>
      <c r="BY210" s="295">
        <v>70.2</v>
      </c>
      <c r="BZ210" s="295">
        <v>70.2</v>
      </c>
      <c r="CA210" s="298" t="s">
        <v>142</v>
      </c>
      <c r="CB210" s="297">
        <v>122</v>
      </c>
      <c r="CC210" s="284">
        <f t="shared" si="14"/>
        <v>0</v>
      </c>
      <c r="CD210" s="295">
        <f t="shared" si="15"/>
        <v>70.2</v>
      </c>
      <c r="CE210" s="284">
        <f t="shared" si="16"/>
        <v>0</v>
      </c>
      <c r="CF210" s="295">
        <f t="shared" si="17"/>
        <v>1</v>
      </c>
      <c r="CG210" s="274" t="s">
        <v>876</v>
      </c>
      <c r="CH210" s="274" t="s">
        <v>268</v>
      </c>
      <c r="CI210" s="274" t="s">
        <v>268</v>
      </c>
      <c r="CJ210" s="298" t="s">
        <v>282</v>
      </c>
      <c r="CK210" s="297">
        <v>4</v>
      </c>
      <c r="CL210" s="274" t="s">
        <v>268</v>
      </c>
      <c r="CM210" s="274" t="s">
        <v>268</v>
      </c>
      <c r="CN210" s="274" t="s">
        <v>268</v>
      </c>
      <c r="CO210" s="274" t="s">
        <v>268</v>
      </c>
      <c r="CP210" s="274" t="s">
        <v>268</v>
      </c>
      <c r="CQ210" s="274" t="s">
        <v>268</v>
      </c>
      <c r="CR210" s="274" t="s">
        <v>877</v>
      </c>
      <c r="CS210" s="274">
        <v>121.23</v>
      </c>
      <c r="CT210" s="274" t="s">
        <v>268</v>
      </c>
      <c r="CU210" s="274">
        <v>121.23</v>
      </c>
      <c r="CV210" s="274">
        <v>365</v>
      </c>
      <c r="CW210" s="274" t="s">
        <v>878</v>
      </c>
      <c r="CX210" s="274" t="s">
        <v>835</v>
      </c>
      <c r="CY210" s="274" t="s">
        <v>836</v>
      </c>
      <c r="CZ210" s="274" t="s">
        <v>837</v>
      </c>
      <c r="DA210" s="274" t="s">
        <v>268</v>
      </c>
      <c r="DB210" s="274" t="s">
        <v>268</v>
      </c>
      <c r="DC210" s="274" t="s">
        <v>268</v>
      </c>
      <c r="DD210" s="274" t="s">
        <v>268</v>
      </c>
      <c r="DE210" s="274" t="s">
        <v>268</v>
      </c>
      <c r="DF210" s="274" t="s">
        <v>268</v>
      </c>
      <c r="DG210" s="299">
        <f>IFERROR(IF(CA210="D",IF(CK210="A dispo.",CD210*VLOOKUP('DATI INPUT'!$F$27,TARIFFE_UD,2,FALSE),CD210*VLOOKUP(CK210,TARIFFE_UD,2,FALSE)),CD210*VLOOKUP(CB210-100,TARIFFE_UND,2,FALSE)),0)</f>
        <v>59.713060068228025</v>
      </c>
      <c r="DH210" s="299">
        <f>IFERROR(IF(CA210="D",IF(CK210="A dispo.",CF210*VLOOKUP('DATI INPUT'!$F$27,TARIFFE_UD,3,FALSE),CF210*VLOOKUP(CK210,TARIFFE_UD,3,FALSE)),CF210*VLOOKUP(CB210-100,TARIFFE_UND,3,FALSE)),0)</f>
        <v>73.78284271486686</v>
      </c>
    </row>
    <row r="211" spans="1:112" hidden="1" x14ac:dyDescent="0.25">
      <c r="A211" s="274" t="s">
        <v>3103</v>
      </c>
      <c r="B211" s="274" t="s">
        <v>1390</v>
      </c>
      <c r="C211" s="274" t="s">
        <v>474</v>
      </c>
      <c r="D211" s="274" t="s">
        <v>3104</v>
      </c>
      <c r="E211" s="274" t="s">
        <v>268</v>
      </c>
      <c r="F211" s="274" t="s">
        <v>156</v>
      </c>
      <c r="G211" s="274" t="s">
        <v>3105</v>
      </c>
      <c r="H211" s="274" t="s">
        <v>1033</v>
      </c>
      <c r="I211" s="274" t="s">
        <v>3106</v>
      </c>
      <c r="J211" s="274" t="s">
        <v>274</v>
      </c>
      <c r="K211" s="274" t="s">
        <v>3107</v>
      </c>
      <c r="L211" s="274" t="s">
        <v>960</v>
      </c>
      <c r="M211" s="274" t="s">
        <v>3108</v>
      </c>
      <c r="N211" s="274" t="s">
        <v>1484</v>
      </c>
      <c r="O211" s="274" t="s">
        <v>873</v>
      </c>
      <c r="P211" s="274" t="s">
        <v>3109</v>
      </c>
      <c r="Q211" s="274" t="s">
        <v>1315</v>
      </c>
      <c r="R211" s="274" t="s">
        <v>268</v>
      </c>
      <c r="S211" s="274" t="s">
        <v>268</v>
      </c>
      <c r="T211" s="274" t="s">
        <v>268</v>
      </c>
      <c r="U211" s="274" t="s">
        <v>268</v>
      </c>
      <c r="V211" s="274" t="s">
        <v>268</v>
      </c>
      <c r="W211" s="274" t="s">
        <v>2661</v>
      </c>
      <c r="X211" s="274" t="s">
        <v>2662</v>
      </c>
      <c r="Y211" s="274" t="s">
        <v>268</v>
      </c>
      <c r="Z211" s="274" t="s">
        <v>268</v>
      </c>
      <c r="AA211" s="274" t="s">
        <v>268</v>
      </c>
      <c r="AB211" s="274" t="s">
        <v>268</v>
      </c>
      <c r="AC211" s="274" t="s">
        <v>268</v>
      </c>
      <c r="AD211" s="274" t="s">
        <v>268</v>
      </c>
      <c r="AE211" s="274" t="s">
        <v>287</v>
      </c>
      <c r="AF211" s="274" t="s">
        <v>1811</v>
      </c>
      <c r="AG211" s="274" t="s">
        <v>875</v>
      </c>
      <c r="AH211" s="274" t="s">
        <v>2299</v>
      </c>
      <c r="AI211" s="274" t="s">
        <v>3110</v>
      </c>
      <c r="AJ211" s="274" t="s">
        <v>268</v>
      </c>
      <c r="AK211" s="274" t="s">
        <v>366</v>
      </c>
      <c r="AL211" s="274" t="s">
        <v>268</v>
      </c>
      <c r="AM211" s="274" t="s">
        <v>288</v>
      </c>
      <c r="AN211" s="274" t="s">
        <v>268</v>
      </c>
      <c r="AO211" s="274" t="s">
        <v>268</v>
      </c>
      <c r="AP211" s="274" t="s">
        <v>268</v>
      </c>
      <c r="AQ211" s="274" t="s">
        <v>268</v>
      </c>
      <c r="AR211" s="274" t="s">
        <v>268</v>
      </c>
      <c r="AS211" s="274" t="s">
        <v>268</v>
      </c>
      <c r="AT211" s="274" t="s">
        <v>268</v>
      </c>
      <c r="AU211" s="274" t="s">
        <v>268</v>
      </c>
      <c r="AV211" s="274" t="s">
        <v>268</v>
      </c>
      <c r="AW211" s="274" t="s">
        <v>268</v>
      </c>
      <c r="AX211" s="274" t="s">
        <v>268</v>
      </c>
      <c r="AY211" s="274" t="s">
        <v>268</v>
      </c>
      <c r="AZ211" s="274" t="s">
        <v>268</v>
      </c>
      <c r="BA211" s="274" t="s">
        <v>268</v>
      </c>
      <c r="BB211" s="274" t="s">
        <v>268</v>
      </c>
      <c r="BC211" s="274" t="s">
        <v>268</v>
      </c>
      <c r="BD211" s="274" t="s">
        <v>268</v>
      </c>
      <c r="BE211" s="274" t="s">
        <v>268</v>
      </c>
      <c r="BF211" s="274" t="s">
        <v>268</v>
      </c>
      <c r="BG211" s="274" t="s">
        <v>268</v>
      </c>
      <c r="BH211" s="274" t="s">
        <v>268</v>
      </c>
      <c r="BI211" s="274" t="s">
        <v>268</v>
      </c>
      <c r="BJ211" s="274" t="s">
        <v>268</v>
      </c>
      <c r="BK211" s="274" t="s">
        <v>268</v>
      </c>
      <c r="BL211" s="274" t="s">
        <v>268</v>
      </c>
      <c r="BM211" s="274" t="s">
        <v>268</v>
      </c>
      <c r="BN211" s="274" t="s">
        <v>268</v>
      </c>
      <c r="BO211" s="274" t="s">
        <v>268</v>
      </c>
      <c r="BP211" s="274" t="s">
        <v>268</v>
      </c>
      <c r="BQ211" s="274" t="s">
        <v>268</v>
      </c>
      <c r="BR211" s="274" t="s">
        <v>268</v>
      </c>
      <c r="BS211" s="274" t="s">
        <v>268</v>
      </c>
      <c r="BT211" s="274" t="s">
        <v>268</v>
      </c>
      <c r="BU211" s="274" t="s">
        <v>268</v>
      </c>
      <c r="BV211" s="274" t="s">
        <v>268</v>
      </c>
      <c r="BW211" s="274" t="s">
        <v>268</v>
      </c>
      <c r="BX211" s="274" t="s">
        <v>268</v>
      </c>
      <c r="BY211" s="295">
        <v>82</v>
      </c>
      <c r="BZ211" s="295">
        <v>82</v>
      </c>
      <c r="CA211" s="298" t="s">
        <v>142</v>
      </c>
      <c r="CB211" s="297">
        <v>122</v>
      </c>
      <c r="CC211" s="284">
        <f t="shared" si="14"/>
        <v>0.75</v>
      </c>
      <c r="CD211" s="295">
        <f t="shared" si="15"/>
        <v>20.5</v>
      </c>
      <c r="CE211" s="284">
        <f t="shared" si="16"/>
        <v>0.75</v>
      </c>
      <c r="CF211" s="295">
        <f t="shared" si="17"/>
        <v>0.25</v>
      </c>
      <c r="CG211" s="274" t="s">
        <v>876</v>
      </c>
      <c r="CH211" s="274" t="s">
        <v>268</v>
      </c>
      <c r="CI211" s="274" t="s">
        <v>268</v>
      </c>
      <c r="CJ211" s="298" t="s">
        <v>268</v>
      </c>
      <c r="CK211" s="298" t="s">
        <v>736</v>
      </c>
      <c r="CL211" s="274" t="s">
        <v>2132</v>
      </c>
      <c r="CM211" s="274" t="s">
        <v>268</v>
      </c>
      <c r="CN211" s="274" t="s">
        <v>268</v>
      </c>
      <c r="CO211" s="274" t="s">
        <v>268</v>
      </c>
      <c r="CP211" s="274" t="s">
        <v>268</v>
      </c>
      <c r="CQ211" s="274" t="s">
        <v>268</v>
      </c>
      <c r="CR211" s="274" t="s">
        <v>877</v>
      </c>
      <c r="CS211" s="274">
        <v>92.74</v>
      </c>
      <c r="CT211" s="274">
        <v>-69.56</v>
      </c>
      <c r="CU211" s="274">
        <v>23.18</v>
      </c>
      <c r="CV211" s="274">
        <v>365</v>
      </c>
      <c r="CW211" s="274" t="s">
        <v>878</v>
      </c>
      <c r="CX211" s="274" t="s">
        <v>835</v>
      </c>
      <c r="CY211" s="274" t="s">
        <v>836</v>
      </c>
      <c r="CZ211" s="274" t="s">
        <v>837</v>
      </c>
      <c r="DA211" s="274" t="s">
        <v>268</v>
      </c>
      <c r="DB211" s="274" t="s">
        <v>268</v>
      </c>
      <c r="DC211" s="274" t="s">
        <v>268</v>
      </c>
      <c r="DD211" s="274" t="s">
        <v>268</v>
      </c>
      <c r="DE211" s="274" t="s">
        <v>268</v>
      </c>
      <c r="DF211" s="274" t="s">
        <v>268</v>
      </c>
      <c r="DG211" s="299">
        <f>IFERROR(IF(CA211="D",IF(CK211="A dispo.",CD211*VLOOKUP('DATI INPUT'!$F$27,TARIFFE_UD,2,FALSE),CD211*VLOOKUP(CK211,TARIFFE_UD,2,FALSE)),CD211*VLOOKUP(CB211-100,TARIFFE_UND,2,FALSE)),0)</f>
        <v>16.234983175048729</v>
      </c>
      <c r="DH211" s="299">
        <f>IFERROR(IF(CA211="D",IF(CK211="A dispo.",CF211*VLOOKUP('DATI INPUT'!$F$27,TARIFFE_UD,3,FALSE),CF211*VLOOKUP(CK211,TARIFFE_UD,3,FALSE)),CF211*VLOOKUP(CB211-100,TARIFFE_UND,3,FALSE)),0)</f>
        <v>15.091945100768223</v>
      </c>
    </row>
    <row r="212" spans="1:112" hidden="1" x14ac:dyDescent="0.25">
      <c r="A212" s="274" t="s">
        <v>3111</v>
      </c>
      <c r="B212" s="274" t="s">
        <v>3112</v>
      </c>
      <c r="C212" s="274" t="s">
        <v>3113</v>
      </c>
      <c r="D212" s="274" t="s">
        <v>3114</v>
      </c>
      <c r="E212" s="274" t="s">
        <v>268</v>
      </c>
      <c r="F212" s="274" t="s">
        <v>156</v>
      </c>
      <c r="G212" s="274" t="s">
        <v>3115</v>
      </c>
      <c r="H212" s="274" t="s">
        <v>1326</v>
      </c>
      <c r="I212" s="274" t="s">
        <v>3116</v>
      </c>
      <c r="J212" s="274" t="s">
        <v>156</v>
      </c>
      <c r="K212" s="274" t="s">
        <v>3117</v>
      </c>
      <c r="L212" s="274" t="s">
        <v>3118</v>
      </c>
      <c r="M212" s="274" t="s">
        <v>3119</v>
      </c>
      <c r="N212" s="274" t="s">
        <v>3120</v>
      </c>
      <c r="O212" s="274" t="s">
        <v>3121</v>
      </c>
      <c r="P212" s="274" t="s">
        <v>3122</v>
      </c>
      <c r="Q212" s="274" t="s">
        <v>271</v>
      </c>
      <c r="R212" s="274" t="s">
        <v>268</v>
      </c>
      <c r="S212" s="274" t="s">
        <v>268</v>
      </c>
      <c r="T212" s="274" t="s">
        <v>268</v>
      </c>
      <c r="U212" s="274" t="s">
        <v>268</v>
      </c>
      <c r="V212" s="274" t="s">
        <v>268</v>
      </c>
      <c r="W212" s="274" t="s">
        <v>3123</v>
      </c>
      <c r="X212" s="274" t="s">
        <v>1754</v>
      </c>
      <c r="Y212" s="274" t="s">
        <v>285</v>
      </c>
      <c r="Z212" s="274" t="s">
        <v>268</v>
      </c>
      <c r="AA212" s="274" t="s">
        <v>268</v>
      </c>
      <c r="AB212" s="274" t="s">
        <v>268</v>
      </c>
      <c r="AC212" s="274" t="s">
        <v>268</v>
      </c>
      <c r="AD212" s="274" t="s">
        <v>268</v>
      </c>
      <c r="AE212" s="274" t="s">
        <v>287</v>
      </c>
      <c r="AF212" s="274" t="s">
        <v>1811</v>
      </c>
      <c r="AG212" s="274" t="s">
        <v>875</v>
      </c>
      <c r="AH212" s="274" t="s">
        <v>2154</v>
      </c>
      <c r="AI212" s="274" t="s">
        <v>975</v>
      </c>
      <c r="AJ212" s="274" t="s">
        <v>268</v>
      </c>
      <c r="AK212" s="274" t="s">
        <v>268</v>
      </c>
      <c r="AL212" s="274" t="s">
        <v>268</v>
      </c>
      <c r="AM212" s="274" t="s">
        <v>405</v>
      </c>
      <c r="AN212" s="274" t="s">
        <v>268</v>
      </c>
      <c r="AO212" s="274" t="s">
        <v>268</v>
      </c>
      <c r="AP212" s="274" t="s">
        <v>268</v>
      </c>
      <c r="AQ212" s="274" t="s">
        <v>268</v>
      </c>
      <c r="AR212" s="274" t="s">
        <v>268</v>
      </c>
      <c r="AS212" s="274" t="s">
        <v>268</v>
      </c>
      <c r="AT212" s="274" t="s">
        <v>268</v>
      </c>
      <c r="AU212" s="274" t="s">
        <v>268</v>
      </c>
      <c r="AV212" s="274" t="s">
        <v>268</v>
      </c>
      <c r="AW212" s="274" t="s">
        <v>268</v>
      </c>
      <c r="AX212" s="274" t="s">
        <v>268</v>
      </c>
      <c r="AY212" s="274" t="s">
        <v>268</v>
      </c>
      <c r="AZ212" s="274" t="s">
        <v>268</v>
      </c>
      <c r="BA212" s="274" t="s">
        <v>268</v>
      </c>
      <c r="BB212" s="274" t="s">
        <v>268</v>
      </c>
      <c r="BC212" s="274" t="s">
        <v>268</v>
      </c>
      <c r="BD212" s="274" t="s">
        <v>268</v>
      </c>
      <c r="BE212" s="274" t="s">
        <v>268</v>
      </c>
      <c r="BF212" s="274" t="s">
        <v>268</v>
      </c>
      <c r="BG212" s="274" t="s">
        <v>268</v>
      </c>
      <c r="BH212" s="274" t="s">
        <v>268</v>
      </c>
      <c r="BI212" s="274" t="s">
        <v>268</v>
      </c>
      <c r="BJ212" s="274" t="s">
        <v>268</v>
      </c>
      <c r="BK212" s="274" t="s">
        <v>268</v>
      </c>
      <c r="BL212" s="274" t="s">
        <v>268</v>
      </c>
      <c r="BM212" s="274" t="s">
        <v>268</v>
      </c>
      <c r="BN212" s="274" t="s">
        <v>268</v>
      </c>
      <c r="BO212" s="274" t="s">
        <v>268</v>
      </c>
      <c r="BP212" s="274" t="s">
        <v>268</v>
      </c>
      <c r="BQ212" s="274" t="s">
        <v>268</v>
      </c>
      <c r="BR212" s="274" t="s">
        <v>268</v>
      </c>
      <c r="BS212" s="274" t="s">
        <v>268</v>
      </c>
      <c r="BT212" s="274" t="s">
        <v>268</v>
      </c>
      <c r="BU212" s="274" t="s">
        <v>268</v>
      </c>
      <c r="BV212" s="274" t="s">
        <v>268</v>
      </c>
      <c r="BW212" s="274" t="s">
        <v>268</v>
      </c>
      <c r="BX212" s="274" t="s">
        <v>268</v>
      </c>
      <c r="BY212" s="295">
        <v>118.2</v>
      </c>
      <c r="BZ212" s="295">
        <v>118.2</v>
      </c>
      <c r="CA212" s="298" t="s">
        <v>142</v>
      </c>
      <c r="CB212" s="297">
        <v>122</v>
      </c>
      <c r="CC212" s="284">
        <f t="shared" si="14"/>
        <v>0</v>
      </c>
      <c r="CD212" s="295">
        <f t="shared" si="15"/>
        <v>118.2</v>
      </c>
      <c r="CE212" s="284">
        <f t="shared" si="16"/>
        <v>0</v>
      </c>
      <c r="CF212" s="295">
        <f t="shared" si="17"/>
        <v>1</v>
      </c>
      <c r="CG212" s="274" t="s">
        <v>876</v>
      </c>
      <c r="CH212" s="274" t="s">
        <v>268</v>
      </c>
      <c r="CI212" s="274" t="s">
        <v>268</v>
      </c>
      <c r="CJ212" s="298" t="s">
        <v>268</v>
      </c>
      <c r="CK212" s="298" t="s">
        <v>736</v>
      </c>
      <c r="CL212" s="274" t="s">
        <v>268</v>
      </c>
      <c r="CM212" s="274" t="s">
        <v>268</v>
      </c>
      <c r="CN212" s="274" t="s">
        <v>268</v>
      </c>
      <c r="CO212" s="274" t="s">
        <v>268</v>
      </c>
      <c r="CP212" s="274" t="s">
        <v>268</v>
      </c>
      <c r="CQ212" s="274" t="s">
        <v>268</v>
      </c>
      <c r="CR212" s="274" t="s">
        <v>877</v>
      </c>
      <c r="CS212" s="274">
        <v>110.48</v>
      </c>
      <c r="CT212" s="274" t="s">
        <v>268</v>
      </c>
      <c r="CU212" s="274">
        <v>110.48</v>
      </c>
      <c r="CV212" s="274">
        <v>365</v>
      </c>
      <c r="CW212" s="274" t="s">
        <v>878</v>
      </c>
      <c r="CX212" s="274" t="s">
        <v>835</v>
      </c>
      <c r="CY212" s="274" t="s">
        <v>836</v>
      </c>
      <c r="CZ212" s="274" t="s">
        <v>837</v>
      </c>
      <c r="DA212" s="274" t="s">
        <v>268</v>
      </c>
      <c r="DB212" s="274" t="s">
        <v>268</v>
      </c>
      <c r="DC212" s="274" t="s">
        <v>268</v>
      </c>
      <c r="DD212" s="274" t="s">
        <v>268</v>
      </c>
      <c r="DE212" s="274" t="s">
        <v>268</v>
      </c>
      <c r="DF212" s="274" t="s">
        <v>268</v>
      </c>
      <c r="DG212" s="299">
        <f>IFERROR(IF(CA212="D",IF(CK212="A dispo.",CD212*VLOOKUP('DATI INPUT'!$F$27,TARIFFE_UD,2,FALSE),CD212*VLOOKUP(CK212,TARIFFE_UD,2,FALSE)),CD212*VLOOKUP(CB212-100,TARIFFE_UND,2,FALSE)),0)</f>
        <v>93.608537136134629</v>
      </c>
      <c r="DH212" s="299">
        <f>IFERROR(IF(CA212="D",IF(CK212="A dispo.",CF212*VLOOKUP('DATI INPUT'!$F$27,TARIFFE_UD,3,FALSE),CF212*VLOOKUP(CK212,TARIFFE_UD,3,FALSE)),CF212*VLOOKUP(CB212-100,TARIFFE_UND,3,FALSE)),0)</f>
        <v>60.367780403072892</v>
      </c>
    </row>
    <row r="213" spans="1:112" hidden="1" x14ac:dyDescent="0.25">
      <c r="A213" s="274" t="s">
        <v>3124</v>
      </c>
      <c r="B213" s="274" t="s">
        <v>3125</v>
      </c>
      <c r="C213" s="274" t="s">
        <v>3126</v>
      </c>
      <c r="D213" s="274" t="s">
        <v>3127</v>
      </c>
      <c r="E213" s="274" t="s">
        <v>268</v>
      </c>
      <c r="F213" s="274" t="s">
        <v>156</v>
      </c>
      <c r="G213" s="274" t="s">
        <v>3128</v>
      </c>
      <c r="H213" s="274" t="s">
        <v>1326</v>
      </c>
      <c r="I213" s="274" t="s">
        <v>3129</v>
      </c>
      <c r="J213" s="274" t="s">
        <v>156</v>
      </c>
      <c r="K213" s="274" t="s">
        <v>3130</v>
      </c>
      <c r="L213" s="274" t="s">
        <v>984</v>
      </c>
      <c r="M213" s="274" t="s">
        <v>3131</v>
      </c>
      <c r="N213" s="274" t="s">
        <v>3132</v>
      </c>
      <c r="O213" s="274" t="s">
        <v>3133</v>
      </c>
      <c r="P213" s="274" t="s">
        <v>3134</v>
      </c>
      <c r="Q213" s="274" t="s">
        <v>269</v>
      </c>
      <c r="R213" s="274" t="s">
        <v>268</v>
      </c>
      <c r="S213" s="274" t="s">
        <v>268</v>
      </c>
      <c r="T213" s="274" t="s">
        <v>268</v>
      </c>
      <c r="U213" s="274" t="s">
        <v>268</v>
      </c>
      <c r="V213" s="274" t="s">
        <v>268</v>
      </c>
      <c r="W213" s="274" t="s">
        <v>3135</v>
      </c>
      <c r="X213" s="274" t="s">
        <v>1754</v>
      </c>
      <c r="Y213" s="274" t="s">
        <v>275</v>
      </c>
      <c r="Z213" s="274" t="s">
        <v>268</v>
      </c>
      <c r="AA213" s="274" t="s">
        <v>268</v>
      </c>
      <c r="AB213" s="274" t="s">
        <v>268</v>
      </c>
      <c r="AC213" s="274" t="s">
        <v>268</v>
      </c>
      <c r="AD213" s="274" t="s">
        <v>268</v>
      </c>
      <c r="AE213" s="274" t="s">
        <v>287</v>
      </c>
      <c r="AF213" s="274" t="s">
        <v>1811</v>
      </c>
      <c r="AG213" s="274" t="s">
        <v>875</v>
      </c>
      <c r="AH213" s="274" t="s">
        <v>2154</v>
      </c>
      <c r="AI213" s="274" t="s">
        <v>818</v>
      </c>
      <c r="AJ213" s="274" t="s">
        <v>268</v>
      </c>
      <c r="AK213" s="274" t="s">
        <v>413</v>
      </c>
      <c r="AL213" s="274" t="s">
        <v>268</v>
      </c>
      <c r="AM213" s="274" t="s">
        <v>288</v>
      </c>
      <c r="AN213" s="274" t="s">
        <v>268</v>
      </c>
      <c r="AO213" s="274" t="s">
        <v>268</v>
      </c>
      <c r="AP213" s="274" t="s">
        <v>268</v>
      </c>
      <c r="AQ213" s="274" t="s">
        <v>268</v>
      </c>
      <c r="AR213" s="274" t="s">
        <v>268</v>
      </c>
      <c r="AS213" s="274" t="s">
        <v>268</v>
      </c>
      <c r="AT213" s="274" t="s">
        <v>268</v>
      </c>
      <c r="AU213" s="274" t="s">
        <v>268</v>
      </c>
      <c r="AV213" s="274" t="s">
        <v>268</v>
      </c>
      <c r="AW213" s="274" t="s">
        <v>268</v>
      </c>
      <c r="AX213" s="274" t="s">
        <v>268</v>
      </c>
      <c r="AY213" s="274" t="s">
        <v>268</v>
      </c>
      <c r="AZ213" s="274" t="s">
        <v>268</v>
      </c>
      <c r="BA213" s="274" t="s">
        <v>268</v>
      </c>
      <c r="BB213" s="274" t="s">
        <v>268</v>
      </c>
      <c r="BC213" s="274" t="s">
        <v>268</v>
      </c>
      <c r="BD213" s="274" t="s">
        <v>268</v>
      </c>
      <c r="BE213" s="274" t="s">
        <v>268</v>
      </c>
      <c r="BF213" s="274" t="s">
        <v>268</v>
      </c>
      <c r="BG213" s="274" t="s">
        <v>268</v>
      </c>
      <c r="BH213" s="274" t="s">
        <v>268</v>
      </c>
      <c r="BI213" s="274" t="s">
        <v>268</v>
      </c>
      <c r="BJ213" s="274" t="s">
        <v>268</v>
      </c>
      <c r="BK213" s="274" t="s">
        <v>268</v>
      </c>
      <c r="BL213" s="274" t="s">
        <v>268</v>
      </c>
      <c r="BM213" s="274" t="s">
        <v>268</v>
      </c>
      <c r="BN213" s="274" t="s">
        <v>268</v>
      </c>
      <c r="BO213" s="274" t="s">
        <v>268</v>
      </c>
      <c r="BP213" s="274" t="s">
        <v>268</v>
      </c>
      <c r="BQ213" s="274" t="s">
        <v>268</v>
      </c>
      <c r="BR213" s="274" t="s">
        <v>268</v>
      </c>
      <c r="BS213" s="274" t="s">
        <v>268</v>
      </c>
      <c r="BT213" s="274" t="s">
        <v>268</v>
      </c>
      <c r="BU213" s="274" t="s">
        <v>268</v>
      </c>
      <c r="BV213" s="274" t="s">
        <v>268</v>
      </c>
      <c r="BW213" s="274" t="s">
        <v>268</v>
      </c>
      <c r="BX213" s="274" t="s">
        <v>268</v>
      </c>
      <c r="BY213" s="295">
        <v>60</v>
      </c>
      <c r="BZ213" s="295">
        <v>60</v>
      </c>
      <c r="CA213" s="298" t="s">
        <v>142</v>
      </c>
      <c r="CB213" s="297">
        <v>122</v>
      </c>
      <c r="CC213" s="284">
        <f t="shared" si="14"/>
        <v>0</v>
      </c>
      <c r="CD213" s="295">
        <f t="shared" si="15"/>
        <v>60</v>
      </c>
      <c r="CE213" s="284">
        <f t="shared" si="16"/>
        <v>0</v>
      </c>
      <c r="CF213" s="295">
        <f t="shared" si="17"/>
        <v>1</v>
      </c>
      <c r="CG213" s="274" t="s">
        <v>876</v>
      </c>
      <c r="CH213" s="274" t="s">
        <v>268</v>
      </c>
      <c r="CI213" s="274" t="s">
        <v>268</v>
      </c>
      <c r="CJ213" s="298" t="s">
        <v>268</v>
      </c>
      <c r="CK213" s="298" t="s">
        <v>736</v>
      </c>
      <c r="CL213" s="274" t="s">
        <v>268</v>
      </c>
      <c r="CM213" s="274" t="s">
        <v>268</v>
      </c>
      <c r="CN213" s="274" t="s">
        <v>268</v>
      </c>
      <c r="CO213" s="274" t="s">
        <v>268</v>
      </c>
      <c r="CP213" s="274" t="s">
        <v>268</v>
      </c>
      <c r="CQ213" s="274" t="s">
        <v>268</v>
      </c>
      <c r="CR213" s="274" t="s">
        <v>877</v>
      </c>
      <c r="CS213" s="274">
        <v>81.96</v>
      </c>
      <c r="CT213" s="274" t="s">
        <v>268</v>
      </c>
      <c r="CU213" s="274">
        <v>81.96</v>
      </c>
      <c r="CV213" s="274">
        <v>365</v>
      </c>
      <c r="CW213" s="274" t="s">
        <v>878</v>
      </c>
      <c r="CX213" s="274" t="s">
        <v>835</v>
      </c>
      <c r="CY213" s="274" t="s">
        <v>836</v>
      </c>
      <c r="CZ213" s="274" t="s">
        <v>837</v>
      </c>
      <c r="DA213" s="274" t="s">
        <v>268</v>
      </c>
      <c r="DB213" s="274" t="s">
        <v>268</v>
      </c>
      <c r="DC213" s="274" t="s">
        <v>268</v>
      </c>
      <c r="DD213" s="274" t="s">
        <v>268</v>
      </c>
      <c r="DE213" s="274" t="s">
        <v>268</v>
      </c>
      <c r="DF213" s="274" t="s">
        <v>268</v>
      </c>
      <c r="DG213" s="299">
        <f>IFERROR(IF(CA213="D",IF(CK213="A dispo.",CD213*VLOOKUP('DATI INPUT'!$F$27,TARIFFE_UD,2,FALSE),CD213*VLOOKUP(CK213,TARIFFE_UD,2,FALSE)),CD213*VLOOKUP(CB213-100,TARIFFE_UND,2,FALSE)),0)</f>
        <v>47.517023926971895</v>
      </c>
      <c r="DH213" s="299">
        <f>IFERROR(IF(CA213="D",IF(CK213="A dispo.",CF213*VLOOKUP('DATI INPUT'!$F$27,TARIFFE_UD,3,FALSE),CF213*VLOOKUP(CK213,TARIFFE_UD,3,FALSE)),CF213*VLOOKUP(CB213-100,TARIFFE_UND,3,FALSE)),0)</f>
        <v>60.367780403072892</v>
      </c>
    </row>
    <row r="214" spans="1:112" hidden="1" x14ac:dyDescent="0.25">
      <c r="A214" s="274" t="s">
        <v>3136</v>
      </c>
      <c r="B214" s="274" t="s">
        <v>3125</v>
      </c>
      <c r="C214" s="274" t="s">
        <v>3137</v>
      </c>
      <c r="D214" s="274" t="s">
        <v>3127</v>
      </c>
      <c r="E214" s="274" t="s">
        <v>268</v>
      </c>
      <c r="F214" s="274" t="s">
        <v>156</v>
      </c>
      <c r="G214" s="274" t="s">
        <v>3128</v>
      </c>
      <c r="H214" s="274" t="s">
        <v>1326</v>
      </c>
      <c r="I214" s="274" t="s">
        <v>3129</v>
      </c>
      <c r="J214" s="274" t="s">
        <v>156</v>
      </c>
      <c r="K214" s="274" t="s">
        <v>3130</v>
      </c>
      <c r="L214" s="274" t="s">
        <v>984</v>
      </c>
      <c r="M214" s="274" t="s">
        <v>3131</v>
      </c>
      <c r="N214" s="274" t="s">
        <v>3132</v>
      </c>
      <c r="O214" s="274" t="s">
        <v>3133</v>
      </c>
      <c r="P214" s="274" t="s">
        <v>3134</v>
      </c>
      <c r="Q214" s="274" t="s">
        <v>269</v>
      </c>
      <c r="R214" s="274" t="s">
        <v>268</v>
      </c>
      <c r="S214" s="274" t="s">
        <v>268</v>
      </c>
      <c r="T214" s="274" t="s">
        <v>268</v>
      </c>
      <c r="U214" s="274" t="s">
        <v>268</v>
      </c>
      <c r="V214" s="274" t="s">
        <v>268</v>
      </c>
      <c r="W214" s="274" t="s">
        <v>3138</v>
      </c>
      <c r="X214" s="274" t="s">
        <v>2560</v>
      </c>
      <c r="Y214" s="274" t="s">
        <v>276</v>
      </c>
      <c r="Z214" s="274" t="s">
        <v>268</v>
      </c>
      <c r="AA214" s="274" t="s">
        <v>268</v>
      </c>
      <c r="AB214" s="274" t="s">
        <v>268</v>
      </c>
      <c r="AC214" s="274" t="s">
        <v>268</v>
      </c>
      <c r="AD214" s="274" t="s">
        <v>268</v>
      </c>
      <c r="AE214" s="274" t="s">
        <v>287</v>
      </c>
      <c r="AF214" s="274" t="s">
        <v>1811</v>
      </c>
      <c r="AG214" s="274" t="s">
        <v>875</v>
      </c>
      <c r="AH214" s="274" t="s">
        <v>2154</v>
      </c>
      <c r="AI214" s="274" t="s">
        <v>818</v>
      </c>
      <c r="AJ214" s="274" t="s">
        <v>268</v>
      </c>
      <c r="AK214" s="274" t="s">
        <v>413</v>
      </c>
      <c r="AL214" s="274" t="s">
        <v>268</v>
      </c>
      <c r="AM214" s="274" t="s">
        <v>288</v>
      </c>
      <c r="AN214" s="274" t="s">
        <v>268</v>
      </c>
      <c r="AO214" s="274" t="s">
        <v>268</v>
      </c>
      <c r="AP214" s="274" t="s">
        <v>268</v>
      </c>
      <c r="AQ214" s="274" t="s">
        <v>268</v>
      </c>
      <c r="AR214" s="274" t="s">
        <v>268</v>
      </c>
      <c r="AS214" s="274" t="s">
        <v>268</v>
      </c>
      <c r="AT214" s="274" t="s">
        <v>268</v>
      </c>
      <c r="AU214" s="274" t="s">
        <v>268</v>
      </c>
      <c r="AV214" s="274" t="s">
        <v>268</v>
      </c>
      <c r="AW214" s="274" t="s">
        <v>268</v>
      </c>
      <c r="AX214" s="274" t="s">
        <v>268</v>
      </c>
      <c r="AY214" s="274" t="s">
        <v>268</v>
      </c>
      <c r="AZ214" s="274" t="s">
        <v>268</v>
      </c>
      <c r="BA214" s="274" t="s">
        <v>268</v>
      </c>
      <c r="BB214" s="274" t="s">
        <v>268</v>
      </c>
      <c r="BC214" s="274" t="s">
        <v>268</v>
      </c>
      <c r="BD214" s="274" t="s">
        <v>268</v>
      </c>
      <c r="BE214" s="274" t="s">
        <v>268</v>
      </c>
      <c r="BF214" s="274" t="s">
        <v>268</v>
      </c>
      <c r="BG214" s="274" t="s">
        <v>268</v>
      </c>
      <c r="BH214" s="274" t="s">
        <v>268</v>
      </c>
      <c r="BI214" s="274" t="s">
        <v>268</v>
      </c>
      <c r="BJ214" s="274" t="s">
        <v>268</v>
      </c>
      <c r="BK214" s="274" t="s">
        <v>268</v>
      </c>
      <c r="BL214" s="274" t="s">
        <v>268</v>
      </c>
      <c r="BM214" s="274" t="s">
        <v>268</v>
      </c>
      <c r="BN214" s="274" t="s">
        <v>268</v>
      </c>
      <c r="BO214" s="274" t="s">
        <v>268</v>
      </c>
      <c r="BP214" s="274" t="s">
        <v>268</v>
      </c>
      <c r="BQ214" s="274" t="s">
        <v>268</v>
      </c>
      <c r="BR214" s="274" t="s">
        <v>268</v>
      </c>
      <c r="BS214" s="274" t="s">
        <v>268</v>
      </c>
      <c r="BT214" s="274" t="s">
        <v>268</v>
      </c>
      <c r="BU214" s="274" t="s">
        <v>268</v>
      </c>
      <c r="BV214" s="274" t="s">
        <v>268</v>
      </c>
      <c r="BW214" s="274" t="s">
        <v>268</v>
      </c>
      <c r="BX214" s="274" t="s">
        <v>268</v>
      </c>
      <c r="BY214" s="295">
        <v>21</v>
      </c>
      <c r="BZ214" s="295">
        <v>21</v>
      </c>
      <c r="CA214" s="298" t="s">
        <v>142</v>
      </c>
      <c r="CB214" s="297">
        <v>123</v>
      </c>
      <c r="CC214" s="284">
        <f t="shared" si="14"/>
        <v>0</v>
      </c>
      <c r="CD214" s="295">
        <f t="shared" si="15"/>
        <v>21</v>
      </c>
      <c r="CE214" s="284">
        <f t="shared" si="16"/>
        <v>1</v>
      </c>
      <c r="CF214" s="295">
        <f t="shared" si="17"/>
        <v>0</v>
      </c>
      <c r="CG214" s="274" t="s">
        <v>1817</v>
      </c>
      <c r="CH214" s="274" t="s">
        <v>268</v>
      </c>
      <c r="CI214" s="274" t="s">
        <v>268</v>
      </c>
      <c r="CJ214" s="298" t="s">
        <v>268</v>
      </c>
      <c r="CK214" s="298" t="s">
        <v>736</v>
      </c>
      <c r="CL214" s="274" t="s">
        <v>268</v>
      </c>
      <c r="CM214" s="274" t="s">
        <v>268</v>
      </c>
      <c r="CN214" s="274" t="s">
        <v>268</v>
      </c>
      <c r="CO214" s="274" t="s">
        <v>268</v>
      </c>
      <c r="CP214" s="274" t="s">
        <v>268</v>
      </c>
      <c r="CQ214" s="274" t="s">
        <v>3139</v>
      </c>
      <c r="CR214" s="274" t="s">
        <v>877</v>
      </c>
      <c r="CS214" s="274">
        <v>10.29</v>
      </c>
      <c r="CT214" s="274" t="s">
        <v>268</v>
      </c>
      <c r="CU214" s="274">
        <v>10.29</v>
      </c>
      <c r="CV214" s="274">
        <v>365</v>
      </c>
      <c r="CW214" s="274" t="s">
        <v>878</v>
      </c>
      <c r="CX214" s="274" t="s">
        <v>835</v>
      </c>
      <c r="CY214" s="274" t="s">
        <v>836</v>
      </c>
      <c r="CZ214" s="274" t="s">
        <v>837</v>
      </c>
      <c r="DA214" s="274" t="s">
        <v>268</v>
      </c>
      <c r="DB214" s="274" t="s">
        <v>268</v>
      </c>
      <c r="DC214" s="274" t="s">
        <v>268</v>
      </c>
      <c r="DD214" s="274" t="s">
        <v>268</v>
      </c>
      <c r="DE214" s="274" t="s">
        <v>268</v>
      </c>
      <c r="DF214" s="274" t="s">
        <v>268</v>
      </c>
      <c r="DG214" s="299">
        <f>IFERROR(IF(CA214="D",IF(CK214="A dispo.",CD214*VLOOKUP('DATI INPUT'!$F$27,TARIFFE_UD,2,FALSE),CD214*VLOOKUP(CK214,TARIFFE_UD,2,FALSE)),CD214*VLOOKUP(CB214-100,TARIFFE_UND,2,FALSE)),0)</f>
        <v>16.630958374440162</v>
      </c>
      <c r="DH214" s="299">
        <f>IFERROR(IF(CA214="D",IF(CK214="A dispo.",CF214*VLOOKUP('DATI INPUT'!$F$27,TARIFFE_UD,3,FALSE),CF214*VLOOKUP(CK214,TARIFFE_UD,3,FALSE)),CF214*VLOOKUP(CB214-100,TARIFFE_UND,3,FALSE)),0)</f>
        <v>0</v>
      </c>
    </row>
    <row r="215" spans="1:112" x14ac:dyDescent="0.25">
      <c r="A215" s="274" t="s">
        <v>3140</v>
      </c>
      <c r="B215" s="274" t="s">
        <v>515</v>
      </c>
      <c r="C215" s="274" t="s">
        <v>3141</v>
      </c>
      <c r="D215" s="274" t="s">
        <v>3142</v>
      </c>
      <c r="E215" s="274" t="s">
        <v>268</v>
      </c>
      <c r="F215" s="274" t="s">
        <v>156</v>
      </c>
      <c r="G215" s="274" t="s">
        <v>3143</v>
      </c>
      <c r="H215" s="274" t="s">
        <v>1033</v>
      </c>
      <c r="I215" s="274" t="s">
        <v>1247</v>
      </c>
      <c r="J215" s="274" t="s">
        <v>156</v>
      </c>
      <c r="K215" s="274" t="s">
        <v>3144</v>
      </c>
      <c r="L215" s="274" t="s">
        <v>871</v>
      </c>
      <c r="M215" s="274" t="s">
        <v>1341</v>
      </c>
      <c r="N215" s="274" t="s">
        <v>984</v>
      </c>
      <c r="O215" s="274" t="s">
        <v>873</v>
      </c>
      <c r="P215" s="274" t="s">
        <v>613</v>
      </c>
      <c r="Q215" s="274" t="s">
        <v>313</v>
      </c>
      <c r="R215" s="274" t="s">
        <v>268</v>
      </c>
      <c r="S215" s="274" t="s">
        <v>268</v>
      </c>
      <c r="T215" s="274" t="s">
        <v>268</v>
      </c>
      <c r="U215" s="274" t="s">
        <v>268</v>
      </c>
      <c r="V215" s="274" t="s">
        <v>268</v>
      </c>
      <c r="W215" s="274" t="s">
        <v>1341</v>
      </c>
      <c r="X215" s="274" t="s">
        <v>613</v>
      </c>
      <c r="Y215" s="274" t="s">
        <v>313</v>
      </c>
      <c r="Z215" s="274" t="s">
        <v>268</v>
      </c>
      <c r="AA215" s="274" t="s">
        <v>268</v>
      </c>
      <c r="AB215" s="274" t="s">
        <v>268</v>
      </c>
      <c r="AC215" s="274" t="s">
        <v>268</v>
      </c>
      <c r="AD215" s="274" t="s">
        <v>268</v>
      </c>
      <c r="AE215" s="274" t="s">
        <v>287</v>
      </c>
      <c r="AF215" s="274" t="s">
        <v>1811</v>
      </c>
      <c r="AG215" s="274" t="s">
        <v>875</v>
      </c>
      <c r="AH215" s="274" t="s">
        <v>1848</v>
      </c>
      <c r="AI215" s="274" t="s">
        <v>2743</v>
      </c>
      <c r="AJ215" s="274" t="s">
        <v>268</v>
      </c>
      <c r="AK215" s="274" t="s">
        <v>2744</v>
      </c>
      <c r="AL215" s="274" t="s">
        <v>268</v>
      </c>
      <c r="AM215" s="274" t="s">
        <v>405</v>
      </c>
      <c r="AN215" s="274" t="s">
        <v>268</v>
      </c>
      <c r="AO215" s="274" t="s">
        <v>268</v>
      </c>
      <c r="AP215" s="274" t="s">
        <v>268</v>
      </c>
      <c r="AQ215" s="274" t="s">
        <v>268</v>
      </c>
      <c r="AR215" s="274" t="s">
        <v>268</v>
      </c>
      <c r="AS215" s="274" t="s">
        <v>268</v>
      </c>
      <c r="AT215" s="274" t="s">
        <v>268</v>
      </c>
      <c r="AU215" s="274" t="s">
        <v>268</v>
      </c>
      <c r="AV215" s="274" t="s">
        <v>268</v>
      </c>
      <c r="AW215" s="274" t="s">
        <v>268</v>
      </c>
      <c r="AX215" s="274" t="s">
        <v>268</v>
      </c>
      <c r="AY215" s="274" t="s">
        <v>268</v>
      </c>
      <c r="AZ215" s="274" t="s">
        <v>268</v>
      </c>
      <c r="BA215" s="274" t="s">
        <v>268</v>
      </c>
      <c r="BB215" s="274" t="s">
        <v>268</v>
      </c>
      <c r="BC215" s="274" t="s">
        <v>268</v>
      </c>
      <c r="BD215" s="274" t="s">
        <v>268</v>
      </c>
      <c r="BE215" s="274" t="s">
        <v>268</v>
      </c>
      <c r="BF215" s="274" t="s">
        <v>268</v>
      </c>
      <c r="BG215" s="274" t="s">
        <v>268</v>
      </c>
      <c r="BH215" s="274" t="s">
        <v>268</v>
      </c>
      <c r="BI215" s="274" t="s">
        <v>268</v>
      </c>
      <c r="BJ215" s="274" t="s">
        <v>268</v>
      </c>
      <c r="BK215" s="274" t="s">
        <v>268</v>
      </c>
      <c r="BL215" s="274" t="s">
        <v>268</v>
      </c>
      <c r="BM215" s="274" t="s">
        <v>268</v>
      </c>
      <c r="BN215" s="274" t="s">
        <v>268</v>
      </c>
      <c r="BO215" s="274" t="s">
        <v>268</v>
      </c>
      <c r="BP215" s="274" t="s">
        <v>268</v>
      </c>
      <c r="BQ215" s="274" t="s">
        <v>268</v>
      </c>
      <c r="BR215" s="274" t="s">
        <v>268</v>
      </c>
      <c r="BS215" s="274" t="s">
        <v>268</v>
      </c>
      <c r="BT215" s="274" t="s">
        <v>268</v>
      </c>
      <c r="BU215" s="274" t="s">
        <v>268</v>
      </c>
      <c r="BV215" s="274" t="s">
        <v>268</v>
      </c>
      <c r="BW215" s="274" t="s">
        <v>268</v>
      </c>
      <c r="BX215" s="274" t="s">
        <v>268</v>
      </c>
      <c r="BY215" s="295">
        <v>88</v>
      </c>
      <c r="BZ215" s="295">
        <v>88</v>
      </c>
      <c r="CA215" s="298" t="s">
        <v>142</v>
      </c>
      <c r="CB215" s="297">
        <v>122</v>
      </c>
      <c r="CC215" s="284">
        <f t="shared" si="14"/>
        <v>0</v>
      </c>
      <c r="CD215" s="295">
        <f t="shared" si="15"/>
        <v>88</v>
      </c>
      <c r="CE215" s="284">
        <f t="shared" si="16"/>
        <v>0</v>
      </c>
      <c r="CF215" s="295">
        <f t="shared" si="17"/>
        <v>1</v>
      </c>
      <c r="CG215" s="274" t="s">
        <v>876</v>
      </c>
      <c r="CH215" s="274" t="s">
        <v>268</v>
      </c>
      <c r="CI215" s="274" t="s">
        <v>268</v>
      </c>
      <c r="CJ215" s="298" t="s">
        <v>271</v>
      </c>
      <c r="CK215" s="297">
        <v>1</v>
      </c>
      <c r="CL215" s="274" t="s">
        <v>268</v>
      </c>
      <c r="CM215" s="274" t="s">
        <v>268</v>
      </c>
      <c r="CN215" s="274" t="s">
        <v>268</v>
      </c>
      <c r="CO215" s="274" t="s">
        <v>268</v>
      </c>
      <c r="CP215" s="274" t="s">
        <v>268</v>
      </c>
      <c r="CQ215" s="274" t="s">
        <v>268</v>
      </c>
      <c r="CR215" s="274" t="s">
        <v>877</v>
      </c>
      <c r="CS215" s="274">
        <v>50.72</v>
      </c>
      <c r="CT215" s="274" t="s">
        <v>268</v>
      </c>
      <c r="CU215" s="274">
        <v>50.72</v>
      </c>
      <c r="CV215" s="274">
        <v>365</v>
      </c>
      <c r="CW215" s="274" t="s">
        <v>878</v>
      </c>
      <c r="CX215" s="274" t="s">
        <v>835</v>
      </c>
      <c r="CY215" s="274" t="s">
        <v>836</v>
      </c>
      <c r="CZ215" s="274" t="s">
        <v>837</v>
      </c>
      <c r="DA215" s="274" t="s">
        <v>268</v>
      </c>
      <c r="DB215" s="274" t="s">
        <v>268</v>
      </c>
      <c r="DC215" s="274" t="s">
        <v>268</v>
      </c>
      <c r="DD215" s="274" t="s">
        <v>268</v>
      </c>
      <c r="DE215" s="274" t="s">
        <v>268</v>
      </c>
      <c r="DF215" s="274" t="s">
        <v>268</v>
      </c>
      <c r="DG215" s="299">
        <f>IFERROR(IF(CA215="D",IF(CK215="A dispo.",CD215*VLOOKUP('DATI INPUT'!$F$27,TARIFFE_UD,2,FALSE),CD215*VLOOKUP(CK215,TARIFFE_UD,2,FALSE)),CD215*VLOOKUP(CB215-100,TARIFFE_UND,2,FALSE)),0)</f>
        <v>54.204605072249421</v>
      </c>
      <c r="DH215" s="299">
        <f>IFERROR(IF(CA215="D",IF(CK215="A dispo.",CF215*VLOOKUP('DATI INPUT'!$F$27,TARIFFE_UD,3,FALSE),CF215*VLOOKUP(CK215,TARIFFE_UD,3,FALSE)),CF215*VLOOKUP(CB215-100,TARIFFE_UND,3,FALSE)),0)</f>
        <v>15.164853048114928</v>
      </c>
    </row>
    <row r="216" spans="1:112" x14ac:dyDescent="0.25">
      <c r="A216" s="274" t="s">
        <v>3145</v>
      </c>
      <c r="B216" s="274" t="s">
        <v>515</v>
      </c>
      <c r="C216" s="274" t="s">
        <v>3146</v>
      </c>
      <c r="D216" s="274" t="s">
        <v>3142</v>
      </c>
      <c r="E216" s="274" t="s">
        <v>268</v>
      </c>
      <c r="F216" s="274" t="s">
        <v>156</v>
      </c>
      <c r="G216" s="274" t="s">
        <v>3143</v>
      </c>
      <c r="H216" s="274" t="s">
        <v>1033</v>
      </c>
      <c r="I216" s="274" t="s">
        <v>1247</v>
      </c>
      <c r="J216" s="274" t="s">
        <v>156</v>
      </c>
      <c r="K216" s="274" t="s">
        <v>3144</v>
      </c>
      <c r="L216" s="274" t="s">
        <v>871</v>
      </c>
      <c r="M216" s="274" t="s">
        <v>1341</v>
      </c>
      <c r="N216" s="274" t="s">
        <v>984</v>
      </c>
      <c r="O216" s="274" t="s">
        <v>873</v>
      </c>
      <c r="P216" s="274" t="s">
        <v>613</v>
      </c>
      <c r="Q216" s="274" t="s">
        <v>313</v>
      </c>
      <c r="R216" s="274" t="s">
        <v>268</v>
      </c>
      <c r="S216" s="274" t="s">
        <v>268</v>
      </c>
      <c r="T216" s="274" t="s">
        <v>268</v>
      </c>
      <c r="U216" s="274" t="s">
        <v>268</v>
      </c>
      <c r="V216" s="274" t="s">
        <v>268</v>
      </c>
      <c r="W216" s="274" t="s">
        <v>1341</v>
      </c>
      <c r="X216" s="274" t="s">
        <v>613</v>
      </c>
      <c r="Y216" s="274" t="s">
        <v>313</v>
      </c>
      <c r="Z216" s="274" t="s">
        <v>268</v>
      </c>
      <c r="AA216" s="274" t="s">
        <v>268</v>
      </c>
      <c r="AB216" s="274" t="s">
        <v>268</v>
      </c>
      <c r="AC216" s="274" t="s">
        <v>268</v>
      </c>
      <c r="AD216" s="274" t="s">
        <v>268</v>
      </c>
      <c r="AE216" s="274" t="s">
        <v>287</v>
      </c>
      <c r="AF216" s="274" t="s">
        <v>1811</v>
      </c>
      <c r="AG216" s="274" t="s">
        <v>875</v>
      </c>
      <c r="AH216" s="274" t="s">
        <v>1848</v>
      </c>
      <c r="AI216" s="274" t="s">
        <v>2743</v>
      </c>
      <c r="AJ216" s="274" t="s">
        <v>268</v>
      </c>
      <c r="AK216" s="274" t="s">
        <v>2744</v>
      </c>
      <c r="AL216" s="274" t="s">
        <v>268</v>
      </c>
      <c r="AM216" s="274" t="s">
        <v>405</v>
      </c>
      <c r="AN216" s="274" t="s">
        <v>268</v>
      </c>
      <c r="AO216" s="274" t="s">
        <v>268</v>
      </c>
      <c r="AP216" s="274" t="s">
        <v>268</v>
      </c>
      <c r="AQ216" s="274" t="s">
        <v>268</v>
      </c>
      <c r="AR216" s="274" t="s">
        <v>268</v>
      </c>
      <c r="AS216" s="274" t="s">
        <v>268</v>
      </c>
      <c r="AT216" s="274" t="s">
        <v>268</v>
      </c>
      <c r="AU216" s="274" t="s">
        <v>268</v>
      </c>
      <c r="AV216" s="274" t="s">
        <v>268</v>
      </c>
      <c r="AW216" s="274" t="s">
        <v>268</v>
      </c>
      <c r="AX216" s="274" t="s">
        <v>268</v>
      </c>
      <c r="AY216" s="274" t="s">
        <v>268</v>
      </c>
      <c r="AZ216" s="274" t="s">
        <v>268</v>
      </c>
      <c r="BA216" s="274" t="s">
        <v>268</v>
      </c>
      <c r="BB216" s="274" t="s">
        <v>268</v>
      </c>
      <c r="BC216" s="274" t="s">
        <v>268</v>
      </c>
      <c r="BD216" s="274" t="s">
        <v>268</v>
      </c>
      <c r="BE216" s="274" t="s">
        <v>268</v>
      </c>
      <c r="BF216" s="274" t="s">
        <v>268</v>
      </c>
      <c r="BG216" s="274" t="s">
        <v>268</v>
      </c>
      <c r="BH216" s="274" t="s">
        <v>268</v>
      </c>
      <c r="BI216" s="274" t="s">
        <v>268</v>
      </c>
      <c r="BJ216" s="274" t="s">
        <v>268</v>
      </c>
      <c r="BK216" s="274" t="s">
        <v>268</v>
      </c>
      <c r="BL216" s="274" t="s">
        <v>268</v>
      </c>
      <c r="BM216" s="274" t="s">
        <v>268</v>
      </c>
      <c r="BN216" s="274" t="s">
        <v>268</v>
      </c>
      <c r="BO216" s="274" t="s">
        <v>268</v>
      </c>
      <c r="BP216" s="274" t="s">
        <v>268</v>
      </c>
      <c r="BQ216" s="274" t="s">
        <v>268</v>
      </c>
      <c r="BR216" s="274" t="s">
        <v>268</v>
      </c>
      <c r="BS216" s="274" t="s">
        <v>268</v>
      </c>
      <c r="BT216" s="274" t="s">
        <v>268</v>
      </c>
      <c r="BU216" s="274" t="s">
        <v>268</v>
      </c>
      <c r="BV216" s="274" t="s">
        <v>268</v>
      </c>
      <c r="BW216" s="274" t="s">
        <v>268</v>
      </c>
      <c r="BX216" s="274" t="s">
        <v>268</v>
      </c>
      <c r="BY216" s="295">
        <v>45</v>
      </c>
      <c r="BZ216" s="295">
        <v>45</v>
      </c>
      <c r="CA216" s="298" t="s">
        <v>142</v>
      </c>
      <c r="CB216" s="297">
        <v>123</v>
      </c>
      <c r="CC216" s="284">
        <f t="shared" si="14"/>
        <v>0</v>
      </c>
      <c r="CD216" s="295">
        <f t="shared" si="15"/>
        <v>45</v>
      </c>
      <c r="CE216" s="284">
        <f t="shared" si="16"/>
        <v>1</v>
      </c>
      <c r="CF216" s="295">
        <f t="shared" si="17"/>
        <v>0</v>
      </c>
      <c r="CG216" s="274" t="s">
        <v>1817</v>
      </c>
      <c r="CH216" s="274" t="s">
        <v>268</v>
      </c>
      <c r="CI216" s="274" t="s">
        <v>268</v>
      </c>
      <c r="CJ216" s="298" t="s">
        <v>275</v>
      </c>
      <c r="CK216" s="297">
        <v>3</v>
      </c>
      <c r="CL216" s="274" t="s">
        <v>268</v>
      </c>
      <c r="CM216" s="274" t="s">
        <v>268</v>
      </c>
      <c r="CN216" s="274" t="s">
        <v>268</v>
      </c>
      <c r="CO216" s="274" t="s">
        <v>268</v>
      </c>
      <c r="CP216" s="274" t="s">
        <v>268</v>
      </c>
      <c r="CQ216" s="274" t="s">
        <v>268</v>
      </c>
      <c r="CR216" s="274" t="s">
        <v>877</v>
      </c>
      <c r="CS216" s="274">
        <v>22.05</v>
      </c>
      <c r="CT216" s="274" t="s">
        <v>268</v>
      </c>
      <c r="CU216" s="274">
        <v>22.05</v>
      </c>
      <c r="CV216" s="274">
        <v>365</v>
      </c>
      <c r="CW216" s="274" t="s">
        <v>878</v>
      </c>
      <c r="CX216" s="274" t="s">
        <v>835</v>
      </c>
      <c r="CY216" s="274" t="s">
        <v>836</v>
      </c>
      <c r="CZ216" s="274" t="s">
        <v>837</v>
      </c>
      <c r="DA216" s="274" t="s">
        <v>268</v>
      </c>
      <c r="DB216" s="274" t="s">
        <v>268</v>
      </c>
      <c r="DC216" s="274" t="s">
        <v>268</v>
      </c>
      <c r="DD216" s="274" t="s">
        <v>268</v>
      </c>
      <c r="DE216" s="274" t="s">
        <v>268</v>
      </c>
      <c r="DF216" s="274" t="s">
        <v>268</v>
      </c>
      <c r="DG216" s="299">
        <f>IFERROR(IF(CA216="D",IF(CK216="A dispo.",CD216*VLOOKUP('DATI INPUT'!$F$27,TARIFFE_UD,2,FALSE),CD216*VLOOKUP(CK216,TARIFFE_UD,2,FALSE)),CD216*VLOOKUP(CB216-100,TARIFFE_UND,2,FALSE)),0)</f>
        <v>35.637767945228923</v>
      </c>
      <c r="DH216" s="299">
        <f>IFERROR(IF(CA216="D",IF(CK216="A dispo.",CF216*VLOOKUP('DATI INPUT'!$F$27,TARIFFE_UD,3,FALSE),CF216*VLOOKUP(CK216,TARIFFE_UD,3,FALSE)),CF216*VLOOKUP(CB216-100,TARIFFE_UND,3,FALSE)),0)</f>
        <v>0</v>
      </c>
    </row>
    <row r="217" spans="1:112" x14ac:dyDescent="0.25">
      <c r="A217" s="274" t="s">
        <v>3147</v>
      </c>
      <c r="B217" s="274" t="s">
        <v>515</v>
      </c>
      <c r="C217" s="274" t="s">
        <v>3148</v>
      </c>
      <c r="D217" s="274" t="s">
        <v>3142</v>
      </c>
      <c r="E217" s="274" t="s">
        <v>268</v>
      </c>
      <c r="F217" s="274" t="s">
        <v>156</v>
      </c>
      <c r="G217" s="274" t="s">
        <v>3143</v>
      </c>
      <c r="H217" s="274" t="s">
        <v>1033</v>
      </c>
      <c r="I217" s="274" t="s">
        <v>1247</v>
      </c>
      <c r="J217" s="274" t="s">
        <v>156</v>
      </c>
      <c r="K217" s="274" t="s">
        <v>3144</v>
      </c>
      <c r="L217" s="274" t="s">
        <v>871</v>
      </c>
      <c r="M217" s="274" t="s">
        <v>1341</v>
      </c>
      <c r="N217" s="274" t="s">
        <v>984</v>
      </c>
      <c r="O217" s="274" t="s">
        <v>873</v>
      </c>
      <c r="P217" s="274" t="s">
        <v>613</v>
      </c>
      <c r="Q217" s="274" t="s">
        <v>313</v>
      </c>
      <c r="R217" s="274" t="s">
        <v>268</v>
      </c>
      <c r="S217" s="274" t="s">
        <v>268</v>
      </c>
      <c r="T217" s="274" t="s">
        <v>268</v>
      </c>
      <c r="U217" s="274" t="s">
        <v>268</v>
      </c>
      <c r="V217" s="274" t="s">
        <v>268</v>
      </c>
      <c r="W217" s="274" t="s">
        <v>1341</v>
      </c>
      <c r="X217" s="274" t="s">
        <v>613</v>
      </c>
      <c r="Y217" s="274" t="s">
        <v>313</v>
      </c>
      <c r="Z217" s="274" t="s">
        <v>268</v>
      </c>
      <c r="AA217" s="274" t="s">
        <v>268</v>
      </c>
      <c r="AB217" s="274" t="s">
        <v>268</v>
      </c>
      <c r="AC217" s="274" t="s">
        <v>268</v>
      </c>
      <c r="AD217" s="274" t="s">
        <v>268</v>
      </c>
      <c r="AE217" s="274" t="s">
        <v>287</v>
      </c>
      <c r="AF217" s="274" t="s">
        <v>1811</v>
      </c>
      <c r="AG217" s="274" t="s">
        <v>875</v>
      </c>
      <c r="AH217" s="274" t="s">
        <v>1848</v>
      </c>
      <c r="AI217" s="274" t="s">
        <v>2743</v>
      </c>
      <c r="AJ217" s="274" t="s">
        <v>268</v>
      </c>
      <c r="AK217" s="274" t="s">
        <v>2744</v>
      </c>
      <c r="AL217" s="274" t="s">
        <v>268</v>
      </c>
      <c r="AM217" s="274" t="s">
        <v>405</v>
      </c>
      <c r="AN217" s="274" t="s">
        <v>268</v>
      </c>
      <c r="AO217" s="274" t="s">
        <v>268</v>
      </c>
      <c r="AP217" s="274" t="s">
        <v>268</v>
      </c>
      <c r="AQ217" s="274" t="s">
        <v>268</v>
      </c>
      <c r="AR217" s="274" t="s">
        <v>268</v>
      </c>
      <c r="AS217" s="274" t="s">
        <v>268</v>
      </c>
      <c r="AT217" s="274" t="s">
        <v>268</v>
      </c>
      <c r="AU217" s="274" t="s">
        <v>268</v>
      </c>
      <c r="AV217" s="274" t="s">
        <v>268</v>
      </c>
      <c r="AW217" s="274" t="s">
        <v>268</v>
      </c>
      <c r="AX217" s="274" t="s">
        <v>268</v>
      </c>
      <c r="AY217" s="274" t="s">
        <v>268</v>
      </c>
      <c r="AZ217" s="274" t="s">
        <v>268</v>
      </c>
      <c r="BA217" s="274" t="s">
        <v>268</v>
      </c>
      <c r="BB217" s="274" t="s">
        <v>268</v>
      </c>
      <c r="BC217" s="274" t="s">
        <v>268</v>
      </c>
      <c r="BD217" s="274" t="s">
        <v>268</v>
      </c>
      <c r="BE217" s="274" t="s">
        <v>268</v>
      </c>
      <c r="BF217" s="274" t="s">
        <v>268</v>
      </c>
      <c r="BG217" s="274" t="s">
        <v>268</v>
      </c>
      <c r="BH217" s="274" t="s">
        <v>268</v>
      </c>
      <c r="BI217" s="274" t="s">
        <v>268</v>
      </c>
      <c r="BJ217" s="274" t="s">
        <v>268</v>
      </c>
      <c r="BK217" s="274" t="s">
        <v>268</v>
      </c>
      <c r="BL217" s="274" t="s">
        <v>268</v>
      </c>
      <c r="BM217" s="274" t="s">
        <v>268</v>
      </c>
      <c r="BN217" s="274" t="s">
        <v>268</v>
      </c>
      <c r="BO217" s="274" t="s">
        <v>268</v>
      </c>
      <c r="BP217" s="274" t="s">
        <v>268</v>
      </c>
      <c r="BQ217" s="274" t="s">
        <v>268</v>
      </c>
      <c r="BR217" s="274" t="s">
        <v>268</v>
      </c>
      <c r="BS217" s="274" t="s">
        <v>268</v>
      </c>
      <c r="BT217" s="274" t="s">
        <v>268</v>
      </c>
      <c r="BU217" s="274" t="s">
        <v>268</v>
      </c>
      <c r="BV217" s="274" t="s">
        <v>268</v>
      </c>
      <c r="BW217" s="274" t="s">
        <v>268</v>
      </c>
      <c r="BX217" s="274" t="s">
        <v>268</v>
      </c>
      <c r="BY217" s="295">
        <v>88</v>
      </c>
      <c r="BZ217" s="295">
        <v>88</v>
      </c>
      <c r="CA217" s="298" t="s">
        <v>142</v>
      </c>
      <c r="CB217" s="297">
        <v>122</v>
      </c>
      <c r="CC217" s="284">
        <f t="shared" si="14"/>
        <v>0</v>
      </c>
      <c r="CD217" s="295">
        <f t="shared" si="15"/>
        <v>88</v>
      </c>
      <c r="CE217" s="284">
        <f t="shared" si="16"/>
        <v>0</v>
      </c>
      <c r="CF217" s="295">
        <f t="shared" si="17"/>
        <v>1</v>
      </c>
      <c r="CG217" s="274" t="s">
        <v>876</v>
      </c>
      <c r="CH217" s="274" t="s">
        <v>268</v>
      </c>
      <c r="CI217" s="274" t="s">
        <v>268</v>
      </c>
      <c r="CJ217" s="298" t="s">
        <v>275</v>
      </c>
      <c r="CK217" s="297">
        <v>3</v>
      </c>
      <c r="CL217" s="274" t="s">
        <v>268</v>
      </c>
      <c r="CM217" s="274" t="s">
        <v>268</v>
      </c>
      <c r="CN217" s="274" t="s">
        <v>268</v>
      </c>
      <c r="CO217" s="274" t="s">
        <v>268</v>
      </c>
      <c r="CP217" s="274" t="s">
        <v>268</v>
      </c>
      <c r="CQ217" s="274" t="s">
        <v>3149</v>
      </c>
      <c r="CR217" s="274" t="s">
        <v>877</v>
      </c>
      <c r="CS217" s="274">
        <v>112</v>
      </c>
      <c r="CT217" s="274" t="s">
        <v>268</v>
      </c>
      <c r="CU217" s="274">
        <v>112</v>
      </c>
      <c r="CV217" s="274">
        <v>365</v>
      </c>
      <c r="CW217" s="274" t="s">
        <v>878</v>
      </c>
      <c r="CX217" s="274" t="s">
        <v>835</v>
      </c>
      <c r="CY217" s="274" t="s">
        <v>836</v>
      </c>
      <c r="CZ217" s="274" t="s">
        <v>837</v>
      </c>
      <c r="DA217" s="274" t="s">
        <v>268</v>
      </c>
      <c r="DB217" s="274" t="s">
        <v>268</v>
      </c>
      <c r="DC217" s="274" t="s">
        <v>268</v>
      </c>
      <c r="DD217" s="274" t="s">
        <v>268</v>
      </c>
      <c r="DE217" s="274" t="s">
        <v>268</v>
      </c>
      <c r="DF217" s="274" t="s">
        <v>268</v>
      </c>
      <c r="DG217" s="299">
        <f>IFERROR(IF(CA217="D",IF(CK217="A dispo.",CD217*VLOOKUP('DATI INPUT'!$F$27,TARIFFE_UD,2,FALSE),CD217*VLOOKUP(CK217,TARIFFE_UD,2,FALSE)),CD217*VLOOKUP(CB217-100,TARIFFE_UND,2,FALSE)),0)</f>
        <v>69.691635092892113</v>
      </c>
      <c r="DH217" s="299">
        <f>IFERROR(IF(CA217="D",IF(CK217="A dispo.",CF217*VLOOKUP('DATI INPUT'!$F$27,TARIFFE_UD,3,FALSE),CF217*VLOOKUP(CK217,TARIFFE_UD,3,FALSE)),CF217*VLOOKUP(CB217-100,TARIFFE_UND,3,FALSE)),0)</f>
        <v>60.367780403072892</v>
      </c>
    </row>
    <row r="218" spans="1:112" hidden="1" x14ac:dyDescent="0.25">
      <c r="A218" s="274" t="s">
        <v>3150</v>
      </c>
      <c r="B218" s="274" t="s">
        <v>3151</v>
      </c>
      <c r="C218" s="274" t="s">
        <v>477</v>
      </c>
      <c r="D218" s="274" t="s">
        <v>1324</v>
      </c>
      <c r="E218" s="274" t="s">
        <v>268</v>
      </c>
      <c r="F218" s="274" t="s">
        <v>156</v>
      </c>
      <c r="G218" s="274" t="s">
        <v>1325</v>
      </c>
      <c r="H218" s="274" t="s">
        <v>1326</v>
      </c>
      <c r="I218" s="274" t="s">
        <v>1327</v>
      </c>
      <c r="J218" s="274" t="s">
        <v>274</v>
      </c>
      <c r="K218" s="274" t="s">
        <v>1328</v>
      </c>
      <c r="L218" s="274" t="s">
        <v>960</v>
      </c>
      <c r="M218" s="274" t="s">
        <v>3152</v>
      </c>
      <c r="N218" s="274" t="s">
        <v>879</v>
      </c>
      <c r="O218" s="274" t="s">
        <v>998</v>
      </c>
      <c r="P218" s="274" t="s">
        <v>3153</v>
      </c>
      <c r="Q218" s="274" t="s">
        <v>277</v>
      </c>
      <c r="R218" s="274" t="s">
        <v>268</v>
      </c>
      <c r="S218" s="274" t="s">
        <v>268</v>
      </c>
      <c r="T218" s="274" t="s">
        <v>268</v>
      </c>
      <c r="U218" s="274" t="s">
        <v>268</v>
      </c>
      <c r="V218" s="274" t="s">
        <v>268</v>
      </c>
      <c r="W218" s="274" t="s">
        <v>1753</v>
      </c>
      <c r="X218" s="274" t="s">
        <v>1754</v>
      </c>
      <c r="Y218" s="274" t="s">
        <v>279</v>
      </c>
      <c r="Z218" s="274" t="s">
        <v>268</v>
      </c>
      <c r="AA218" s="274" t="s">
        <v>268</v>
      </c>
      <c r="AB218" s="274" t="s">
        <v>268</v>
      </c>
      <c r="AC218" s="274" t="s">
        <v>268</v>
      </c>
      <c r="AD218" s="274" t="s">
        <v>268</v>
      </c>
      <c r="AE218" s="274" t="s">
        <v>287</v>
      </c>
      <c r="AF218" s="274" t="s">
        <v>1811</v>
      </c>
      <c r="AG218" s="274" t="s">
        <v>875</v>
      </c>
      <c r="AH218" s="274" t="s">
        <v>2154</v>
      </c>
      <c r="AI218" s="274" t="s">
        <v>657</v>
      </c>
      <c r="AJ218" s="274" t="s">
        <v>268</v>
      </c>
      <c r="AK218" s="274" t="s">
        <v>366</v>
      </c>
      <c r="AL218" s="274" t="s">
        <v>268</v>
      </c>
      <c r="AM218" s="274" t="s">
        <v>353</v>
      </c>
      <c r="AN218" s="274" t="s">
        <v>268</v>
      </c>
      <c r="AO218" s="274" t="s">
        <v>268</v>
      </c>
      <c r="AP218" s="274" t="s">
        <v>268</v>
      </c>
      <c r="AQ218" s="274" t="s">
        <v>268</v>
      </c>
      <c r="AR218" s="274" t="s">
        <v>268</v>
      </c>
      <c r="AS218" s="274" t="s">
        <v>268</v>
      </c>
      <c r="AT218" s="274" t="s">
        <v>268</v>
      </c>
      <c r="AU218" s="274" t="s">
        <v>268</v>
      </c>
      <c r="AV218" s="274" t="s">
        <v>268</v>
      </c>
      <c r="AW218" s="274" t="s">
        <v>268</v>
      </c>
      <c r="AX218" s="274" t="s">
        <v>268</v>
      </c>
      <c r="AY218" s="274" t="s">
        <v>268</v>
      </c>
      <c r="AZ218" s="274" t="s">
        <v>268</v>
      </c>
      <c r="BA218" s="274" t="s">
        <v>268</v>
      </c>
      <c r="BB218" s="274" t="s">
        <v>268</v>
      </c>
      <c r="BC218" s="274" t="s">
        <v>268</v>
      </c>
      <c r="BD218" s="274" t="s">
        <v>268</v>
      </c>
      <c r="BE218" s="274" t="s">
        <v>268</v>
      </c>
      <c r="BF218" s="274" t="s">
        <v>268</v>
      </c>
      <c r="BG218" s="274" t="s">
        <v>268</v>
      </c>
      <c r="BH218" s="274" t="s">
        <v>268</v>
      </c>
      <c r="BI218" s="274" t="s">
        <v>268</v>
      </c>
      <c r="BJ218" s="274" t="s">
        <v>268</v>
      </c>
      <c r="BK218" s="274" t="s">
        <v>268</v>
      </c>
      <c r="BL218" s="274" t="s">
        <v>268</v>
      </c>
      <c r="BM218" s="274" t="s">
        <v>268</v>
      </c>
      <c r="BN218" s="274" t="s">
        <v>268</v>
      </c>
      <c r="BO218" s="274" t="s">
        <v>268</v>
      </c>
      <c r="BP218" s="274" t="s">
        <v>268</v>
      </c>
      <c r="BQ218" s="274" t="s">
        <v>268</v>
      </c>
      <c r="BR218" s="274" t="s">
        <v>268</v>
      </c>
      <c r="BS218" s="274" t="s">
        <v>268</v>
      </c>
      <c r="BT218" s="274" t="s">
        <v>268</v>
      </c>
      <c r="BU218" s="274" t="s">
        <v>268</v>
      </c>
      <c r="BV218" s="274" t="s">
        <v>268</v>
      </c>
      <c r="BW218" s="274" t="s">
        <v>268</v>
      </c>
      <c r="BX218" s="274" t="s">
        <v>268</v>
      </c>
      <c r="BY218" s="295">
        <v>8.5</v>
      </c>
      <c r="BZ218" s="295">
        <v>8.5</v>
      </c>
      <c r="CA218" s="298" t="s">
        <v>142</v>
      </c>
      <c r="CB218" s="297">
        <v>123</v>
      </c>
      <c r="CC218" s="284">
        <f t="shared" si="14"/>
        <v>0</v>
      </c>
      <c r="CD218" s="295">
        <f t="shared" si="15"/>
        <v>8.5</v>
      </c>
      <c r="CE218" s="284">
        <f t="shared" si="16"/>
        <v>1</v>
      </c>
      <c r="CF218" s="295">
        <f t="shared" si="17"/>
        <v>0</v>
      </c>
      <c r="CG218" s="274" t="s">
        <v>1817</v>
      </c>
      <c r="CH218" s="274" t="s">
        <v>268</v>
      </c>
      <c r="CI218" s="274" t="s">
        <v>268</v>
      </c>
      <c r="CJ218" s="298" t="s">
        <v>268</v>
      </c>
      <c r="CK218" s="298" t="s">
        <v>736</v>
      </c>
      <c r="CL218" s="274" t="s">
        <v>268</v>
      </c>
      <c r="CM218" s="274" t="s">
        <v>268</v>
      </c>
      <c r="CN218" s="274" t="s">
        <v>268</v>
      </c>
      <c r="CO218" s="274" t="s">
        <v>268</v>
      </c>
      <c r="CP218" s="274" t="s">
        <v>268</v>
      </c>
      <c r="CQ218" s="274" t="s">
        <v>268</v>
      </c>
      <c r="CR218" s="274" t="s">
        <v>877</v>
      </c>
      <c r="CS218" s="274">
        <v>4.17</v>
      </c>
      <c r="CT218" s="274" t="s">
        <v>268</v>
      </c>
      <c r="CU218" s="274">
        <v>4.17</v>
      </c>
      <c r="CV218" s="274">
        <v>365</v>
      </c>
      <c r="CW218" s="274" t="s">
        <v>878</v>
      </c>
      <c r="CX218" s="274" t="s">
        <v>835</v>
      </c>
      <c r="CY218" s="274" t="s">
        <v>836</v>
      </c>
      <c r="CZ218" s="274" t="s">
        <v>837</v>
      </c>
      <c r="DA218" s="274" t="s">
        <v>268</v>
      </c>
      <c r="DB218" s="274" t="s">
        <v>268</v>
      </c>
      <c r="DC218" s="274" t="s">
        <v>268</v>
      </c>
      <c r="DD218" s="274" t="s">
        <v>268</v>
      </c>
      <c r="DE218" s="274" t="s">
        <v>268</v>
      </c>
      <c r="DF218" s="274" t="s">
        <v>268</v>
      </c>
      <c r="DG218" s="299">
        <f>IFERROR(IF(CA218="D",IF(CK218="A dispo.",CD218*VLOOKUP('DATI INPUT'!$F$27,TARIFFE_UD,2,FALSE),CD218*VLOOKUP(CK218,TARIFFE_UD,2,FALSE)),CD218*VLOOKUP(CB218-100,TARIFFE_UND,2,FALSE)),0)</f>
        <v>6.7315783896543513</v>
      </c>
      <c r="DH218" s="299">
        <f>IFERROR(IF(CA218="D",IF(CK218="A dispo.",CF218*VLOOKUP('DATI INPUT'!$F$27,TARIFFE_UD,3,FALSE),CF218*VLOOKUP(CK218,TARIFFE_UD,3,FALSE)),CF218*VLOOKUP(CB218-100,TARIFFE_UND,3,FALSE)),0)</f>
        <v>0</v>
      </c>
    </row>
    <row r="219" spans="1:112" x14ac:dyDescent="0.25">
      <c r="A219" s="274" t="s">
        <v>3154</v>
      </c>
      <c r="B219" s="274" t="s">
        <v>1391</v>
      </c>
      <c r="C219" s="274" t="s">
        <v>478</v>
      </c>
      <c r="D219" s="274" t="s">
        <v>3155</v>
      </c>
      <c r="E219" s="274" t="s">
        <v>268</v>
      </c>
      <c r="F219" s="274" t="s">
        <v>156</v>
      </c>
      <c r="G219" s="274" t="s">
        <v>3156</v>
      </c>
      <c r="H219" s="274" t="s">
        <v>1326</v>
      </c>
      <c r="I219" s="274" t="s">
        <v>3157</v>
      </c>
      <c r="J219" s="274" t="s">
        <v>274</v>
      </c>
      <c r="K219" s="274" t="s">
        <v>3158</v>
      </c>
      <c r="L219" s="274" t="s">
        <v>984</v>
      </c>
      <c r="M219" s="274" t="s">
        <v>3159</v>
      </c>
      <c r="N219" s="274" t="s">
        <v>984</v>
      </c>
      <c r="O219" s="274" t="s">
        <v>873</v>
      </c>
      <c r="P219" s="274" t="s">
        <v>2560</v>
      </c>
      <c r="Q219" s="274" t="s">
        <v>276</v>
      </c>
      <c r="R219" s="274" t="s">
        <v>153</v>
      </c>
      <c r="S219" s="274" t="s">
        <v>268</v>
      </c>
      <c r="T219" s="274" t="s">
        <v>268</v>
      </c>
      <c r="U219" s="274" t="s">
        <v>268</v>
      </c>
      <c r="V219" s="274" t="s">
        <v>268</v>
      </c>
      <c r="W219" s="274" t="s">
        <v>3138</v>
      </c>
      <c r="X219" s="274" t="s">
        <v>2560</v>
      </c>
      <c r="Y219" s="274" t="s">
        <v>276</v>
      </c>
      <c r="Z219" s="274" t="s">
        <v>268</v>
      </c>
      <c r="AA219" s="274" t="s">
        <v>268</v>
      </c>
      <c r="AB219" s="274" t="s">
        <v>268</v>
      </c>
      <c r="AC219" s="274" t="s">
        <v>268</v>
      </c>
      <c r="AD219" s="274" t="s">
        <v>268</v>
      </c>
      <c r="AE219" s="274" t="s">
        <v>287</v>
      </c>
      <c r="AF219" s="274" t="s">
        <v>1811</v>
      </c>
      <c r="AG219" s="274" t="s">
        <v>875</v>
      </c>
      <c r="AH219" s="274" t="s">
        <v>1963</v>
      </c>
      <c r="AI219" s="274" t="s">
        <v>1031</v>
      </c>
      <c r="AJ219" s="274" t="s">
        <v>268</v>
      </c>
      <c r="AK219" s="274" t="s">
        <v>381</v>
      </c>
      <c r="AL219" s="274" t="s">
        <v>268</v>
      </c>
      <c r="AM219" s="274" t="s">
        <v>355</v>
      </c>
      <c r="AN219" s="274" t="s">
        <v>287</v>
      </c>
      <c r="AO219" s="274" t="s">
        <v>1811</v>
      </c>
      <c r="AP219" s="274" t="s">
        <v>875</v>
      </c>
      <c r="AQ219" s="274" t="s">
        <v>1963</v>
      </c>
      <c r="AR219" s="274" t="s">
        <v>1031</v>
      </c>
      <c r="AS219" s="274" t="s">
        <v>268</v>
      </c>
      <c r="AT219" s="274" t="s">
        <v>395</v>
      </c>
      <c r="AU219" s="274" t="s">
        <v>268</v>
      </c>
      <c r="AV219" s="274" t="s">
        <v>355</v>
      </c>
      <c r="AW219" s="274" t="s">
        <v>268</v>
      </c>
      <c r="AX219" s="274" t="s">
        <v>268</v>
      </c>
      <c r="AY219" s="274" t="s">
        <v>268</v>
      </c>
      <c r="AZ219" s="274" t="s">
        <v>268</v>
      </c>
      <c r="BA219" s="274" t="s">
        <v>268</v>
      </c>
      <c r="BB219" s="274" t="s">
        <v>268</v>
      </c>
      <c r="BC219" s="274" t="s">
        <v>268</v>
      </c>
      <c r="BD219" s="274" t="s">
        <v>268</v>
      </c>
      <c r="BE219" s="274" t="s">
        <v>268</v>
      </c>
      <c r="BF219" s="274" t="s">
        <v>268</v>
      </c>
      <c r="BG219" s="274" t="s">
        <v>268</v>
      </c>
      <c r="BH219" s="274" t="s">
        <v>268</v>
      </c>
      <c r="BI219" s="274" t="s">
        <v>268</v>
      </c>
      <c r="BJ219" s="274" t="s">
        <v>268</v>
      </c>
      <c r="BK219" s="274" t="s">
        <v>268</v>
      </c>
      <c r="BL219" s="274" t="s">
        <v>268</v>
      </c>
      <c r="BM219" s="274" t="s">
        <v>268</v>
      </c>
      <c r="BN219" s="274" t="s">
        <v>268</v>
      </c>
      <c r="BO219" s="274" t="s">
        <v>268</v>
      </c>
      <c r="BP219" s="274" t="s">
        <v>268</v>
      </c>
      <c r="BQ219" s="274" t="s">
        <v>268</v>
      </c>
      <c r="BR219" s="274" t="s">
        <v>268</v>
      </c>
      <c r="BS219" s="274" t="s">
        <v>268</v>
      </c>
      <c r="BT219" s="274" t="s">
        <v>268</v>
      </c>
      <c r="BU219" s="274" t="s">
        <v>268</v>
      </c>
      <c r="BV219" s="274" t="s">
        <v>268</v>
      </c>
      <c r="BW219" s="274" t="s">
        <v>268</v>
      </c>
      <c r="BX219" s="274" t="s">
        <v>268</v>
      </c>
      <c r="BY219" s="295">
        <v>174</v>
      </c>
      <c r="BZ219" s="295">
        <v>174</v>
      </c>
      <c r="CA219" s="298" t="s">
        <v>142</v>
      </c>
      <c r="CB219" s="297">
        <v>122</v>
      </c>
      <c r="CC219" s="284">
        <f t="shared" si="14"/>
        <v>0</v>
      </c>
      <c r="CD219" s="295">
        <f t="shared" si="15"/>
        <v>174</v>
      </c>
      <c r="CE219" s="284">
        <f t="shared" si="16"/>
        <v>0</v>
      </c>
      <c r="CF219" s="295">
        <f t="shared" si="17"/>
        <v>1</v>
      </c>
      <c r="CG219" s="274" t="s">
        <v>876</v>
      </c>
      <c r="CH219" s="274" t="s">
        <v>268</v>
      </c>
      <c r="CI219" s="274" t="s">
        <v>268</v>
      </c>
      <c r="CJ219" s="298" t="s">
        <v>275</v>
      </c>
      <c r="CK219" s="297">
        <v>3</v>
      </c>
      <c r="CL219" s="274" t="s">
        <v>268</v>
      </c>
      <c r="CM219" s="274" t="s">
        <v>268</v>
      </c>
      <c r="CN219" s="274" t="s">
        <v>268</v>
      </c>
      <c r="CO219" s="274" t="s">
        <v>268</v>
      </c>
      <c r="CP219" s="274" t="s">
        <v>268</v>
      </c>
      <c r="CQ219" s="274" t="s">
        <v>268</v>
      </c>
      <c r="CR219" s="274" t="s">
        <v>877</v>
      </c>
      <c r="CS219" s="274">
        <v>154.13999999999999</v>
      </c>
      <c r="CT219" s="274" t="s">
        <v>268</v>
      </c>
      <c r="CU219" s="274">
        <v>154.13999999999999</v>
      </c>
      <c r="CV219" s="274">
        <v>365</v>
      </c>
      <c r="CW219" s="274" t="s">
        <v>878</v>
      </c>
      <c r="CX219" s="274" t="s">
        <v>835</v>
      </c>
      <c r="CY219" s="274" t="s">
        <v>836</v>
      </c>
      <c r="CZ219" s="274" t="s">
        <v>837</v>
      </c>
      <c r="DA219" s="274" t="s">
        <v>268</v>
      </c>
      <c r="DB219" s="274" t="s">
        <v>268</v>
      </c>
      <c r="DC219" s="274" t="s">
        <v>268</v>
      </c>
      <c r="DD219" s="274" t="s">
        <v>268</v>
      </c>
      <c r="DE219" s="274" t="s">
        <v>268</v>
      </c>
      <c r="DF219" s="274" t="s">
        <v>268</v>
      </c>
      <c r="DG219" s="299">
        <f>IFERROR(IF(CA219="D",IF(CK219="A dispo.",CD219*VLOOKUP('DATI INPUT'!$F$27,TARIFFE_UD,2,FALSE),CD219*VLOOKUP(CK219,TARIFFE_UD,2,FALSE)),CD219*VLOOKUP(CB219-100,TARIFFE_UND,2,FALSE)),0)</f>
        <v>137.79936938821848</v>
      </c>
      <c r="DH219" s="299">
        <f>IFERROR(IF(CA219="D",IF(CK219="A dispo.",CF219*VLOOKUP('DATI INPUT'!$F$27,TARIFFE_UD,3,FALSE),CF219*VLOOKUP(CK219,TARIFFE_UD,3,FALSE)),CF219*VLOOKUP(CB219-100,TARIFFE_UND,3,FALSE)),0)</f>
        <v>60.367780403072892</v>
      </c>
    </row>
    <row r="220" spans="1:112" x14ac:dyDescent="0.25">
      <c r="A220" s="274" t="s">
        <v>3160</v>
      </c>
      <c r="B220" s="274" t="s">
        <v>985</v>
      </c>
      <c r="C220" s="274" t="s">
        <v>3161</v>
      </c>
      <c r="D220" s="274" t="s">
        <v>3162</v>
      </c>
      <c r="E220" s="274" t="s">
        <v>268</v>
      </c>
      <c r="F220" s="274" t="s">
        <v>156</v>
      </c>
      <c r="G220" s="274" t="s">
        <v>3163</v>
      </c>
      <c r="H220" s="274" t="s">
        <v>1033</v>
      </c>
      <c r="I220" s="274" t="s">
        <v>3164</v>
      </c>
      <c r="J220" s="274" t="s">
        <v>156</v>
      </c>
      <c r="K220" s="274" t="s">
        <v>3165</v>
      </c>
      <c r="L220" s="274" t="s">
        <v>960</v>
      </c>
      <c r="M220" s="274" t="s">
        <v>3166</v>
      </c>
      <c r="N220" s="274" t="s">
        <v>984</v>
      </c>
      <c r="O220" s="274" t="s">
        <v>873</v>
      </c>
      <c r="P220" s="274" t="s">
        <v>887</v>
      </c>
      <c r="Q220" s="274" t="s">
        <v>331</v>
      </c>
      <c r="R220" s="274" t="s">
        <v>268</v>
      </c>
      <c r="S220" s="274" t="s">
        <v>268</v>
      </c>
      <c r="T220" s="274" t="s">
        <v>268</v>
      </c>
      <c r="U220" s="274" t="s">
        <v>268</v>
      </c>
      <c r="V220" s="274" t="s">
        <v>268</v>
      </c>
      <c r="W220" s="274" t="s">
        <v>3166</v>
      </c>
      <c r="X220" s="274" t="s">
        <v>887</v>
      </c>
      <c r="Y220" s="274" t="s">
        <v>331</v>
      </c>
      <c r="Z220" s="274" t="s">
        <v>268</v>
      </c>
      <c r="AA220" s="274" t="s">
        <v>268</v>
      </c>
      <c r="AB220" s="274" t="s">
        <v>268</v>
      </c>
      <c r="AC220" s="274" t="s">
        <v>268</v>
      </c>
      <c r="AD220" s="274" t="s">
        <v>268</v>
      </c>
      <c r="AE220" s="274" t="s">
        <v>287</v>
      </c>
      <c r="AF220" s="274" t="s">
        <v>268</v>
      </c>
      <c r="AG220" s="274" t="s">
        <v>268</v>
      </c>
      <c r="AH220" s="274" t="s">
        <v>3167</v>
      </c>
      <c r="AI220" s="274" t="s">
        <v>3168</v>
      </c>
      <c r="AJ220" s="274" t="s">
        <v>268</v>
      </c>
      <c r="AK220" s="274" t="s">
        <v>377</v>
      </c>
      <c r="AL220" s="274" t="s">
        <v>268</v>
      </c>
      <c r="AM220" s="274" t="s">
        <v>268</v>
      </c>
      <c r="AN220" s="274" t="s">
        <v>268</v>
      </c>
      <c r="AO220" s="274" t="s">
        <v>268</v>
      </c>
      <c r="AP220" s="274" t="s">
        <v>268</v>
      </c>
      <c r="AQ220" s="274" t="s">
        <v>268</v>
      </c>
      <c r="AR220" s="274" t="s">
        <v>268</v>
      </c>
      <c r="AS220" s="274" t="s">
        <v>268</v>
      </c>
      <c r="AT220" s="274" t="s">
        <v>268</v>
      </c>
      <c r="AU220" s="274" t="s">
        <v>268</v>
      </c>
      <c r="AV220" s="274" t="s">
        <v>268</v>
      </c>
      <c r="AW220" s="274" t="s">
        <v>268</v>
      </c>
      <c r="AX220" s="274" t="s">
        <v>268</v>
      </c>
      <c r="AY220" s="274" t="s">
        <v>268</v>
      </c>
      <c r="AZ220" s="274" t="s">
        <v>268</v>
      </c>
      <c r="BA220" s="274" t="s">
        <v>268</v>
      </c>
      <c r="BB220" s="274" t="s">
        <v>268</v>
      </c>
      <c r="BC220" s="274" t="s">
        <v>268</v>
      </c>
      <c r="BD220" s="274" t="s">
        <v>268</v>
      </c>
      <c r="BE220" s="274" t="s">
        <v>268</v>
      </c>
      <c r="BF220" s="274" t="s">
        <v>268</v>
      </c>
      <c r="BG220" s="274" t="s">
        <v>268</v>
      </c>
      <c r="BH220" s="274" t="s">
        <v>268</v>
      </c>
      <c r="BI220" s="274" t="s">
        <v>268</v>
      </c>
      <c r="BJ220" s="274" t="s">
        <v>268</v>
      </c>
      <c r="BK220" s="274" t="s">
        <v>268</v>
      </c>
      <c r="BL220" s="274" t="s">
        <v>268</v>
      </c>
      <c r="BM220" s="274" t="s">
        <v>268</v>
      </c>
      <c r="BN220" s="274" t="s">
        <v>268</v>
      </c>
      <c r="BO220" s="274" t="s">
        <v>268</v>
      </c>
      <c r="BP220" s="274" t="s">
        <v>268</v>
      </c>
      <c r="BQ220" s="274" t="s">
        <v>268</v>
      </c>
      <c r="BR220" s="274" t="s">
        <v>268</v>
      </c>
      <c r="BS220" s="274" t="s">
        <v>268</v>
      </c>
      <c r="BT220" s="274" t="s">
        <v>268</v>
      </c>
      <c r="BU220" s="274" t="s">
        <v>268</v>
      </c>
      <c r="BV220" s="274" t="s">
        <v>268</v>
      </c>
      <c r="BW220" s="274" t="s">
        <v>268</v>
      </c>
      <c r="BX220" s="274" t="s">
        <v>268</v>
      </c>
      <c r="BY220" s="295">
        <v>60</v>
      </c>
      <c r="BZ220" s="295">
        <v>60</v>
      </c>
      <c r="CA220" s="298" t="s">
        <v>142</v>
      </c>
      <c r="CB220" s="297">
        <v>122</v>
      </c>
      <c r="CC220" s="284">
        <f t="shared" si="14"/>
        <v>0</v>
      </c>
      <c r="CD220" s="295">
        <f t="shared" si="15"/>
        <v>60</v>
      </c>
      <c r="CE220" s="284">
        <f t="shared" si="16"/>
        <v>0</v>
      </c>
      <c r="CF220" s="295">
        <f t="shared" si="17"/>
        <v>1</v>
      </c>
      <c r="CG220" s="274" t="s">
        <v>876</v>
      </c>
      <c r="CH220" s="274" t="s">
        <v>268</v>
      </c>
      <c r="CI220" s="274" t="s">
        <v>268</v>
      </c>
      <c r="CJ220" s="298" t="s">
        <v>280</v>
      </c>
      <c r="CK220" s="297">
        <v>2</v>
      </c>
      <c r="CL220" s="274" t="s">
        <v>268</v>
      </c>
      <c r="CM220" s="274" t="s">
        <v>268</v>
      </c>
      <c r="CN220" s="274" t="s">
        <v>268</v>
      </c>
      <c r="CO220" s="274" t="s">
        <v>268</v>
      </c>
      <c r="CP220" s="274" t="s">
        <v>268</v>
      </c>
      <c r="CQ220" s="274" t="s">
        <v>268</v>
      </c>
      <c r="CR220" s="274" t="s">
        <v>877</v>
      </c>
      <c r="CS220" s="274">
        <v>79.56</v>
      </c>
      <c r="CT220" s="274" t="s">
        <v>268</v>
      </c>
      <c r="CU220" s="274">
        <v>79.56</v>
      </c>
      <c r="CV220" s="274">
        <v>365</v>
      </c>
      <c r="CW220" s="274" t="s">
        <v>878</v>
      </c>
      <c r="CX220" s="274" t="s">
        <v>835</v>
      </c>
      <c r="CY220" s="274" t="s">
        <v>836</v>
      </c>
      <c r="CZ220" s="274" t="s">
        <v>837</v>
      </c>
      <c r="DA220" s="274" t="s">
        <v>268</v>
      </c>
      <c r="DB220" s="274" t="s">
        <v>268</v>
      </c>
      <c r="DC220" s="274" t="s">
        <v>268</v>
      </c>
      <c r="DD220" s="274" t="s">
        <v>268</v>
      </c>
      <c r="DE220" s="274" t="s">
        <v>268</v>
      </c>
      <c r="DF220" s="274" t="s">
        <v>268</v>
      </c>
      <c r="DG220" s="299">
        <f>IFERROR(IF(CA220="D",IF(CK220="A dispo.",CD220*VLOOKUP('DATI INPUT'!$F$27,TARIFFE_UD,2,FALSE),CD220*VLOOKUP(CK220,TARIFFE_UD,2,FALSE)),CD220*VLOOKUP(CB220-100,TARIFFE_UND,2,FALSE)),0)</f>
        <v>43.117299489289316</v>
      </c>
      <c r="DH220" s="299">
        <f>IFERROR(IF(CA220="D",IF(CK220="A dispo.",CF220*VLOOKUP('DATI INPUT'!$F$27,TARIFFE_UD,3,FALSE),CF220*VLOOKUP(CK220,TARIFFE_UD,3,FALSE)),CF220*VLOOKUP(CB220-100,TARIFFE_UND,3,FALSE)),0)</f>
        <v>46.077822723118445</v>
      </c>
    </row>
    <row r="221" spans="1:112" x14ac:dyDescent="0.25">
      <c r="A221" s="274" t="s">
        <v>3169</v>
      </c>
      <c r="B221" s="274" t="s">
        <v>3170</v>
      </c>
      <c r="C221" s="274" t="s">
        <v>3171</v>
      </c>
      <c r="D221" s="274" t="s">
        <v>3172</v>
      </c>
      <c r="E221" s="274" t="s">
        <v>268</v>
      </c>
      <c r="F221" s="274" t="s">
        <v>156</v>
      </c>
      <c r="G221" s="274" t="s">
        <v>3173</v>
      </c>
      <c r="H221" s="274" t="s">
        <v>1326</v>
      </c>
      <c r="I221" s="274" t="s">
        <v>3174</v>
      </c>
      <c r="J221" s="274" t="s">
        <v>156</v>
      </c>
      <c r="K221" s="274" t="s">
        <v>3175</v>
      </c>
      <c r="L221" s="274" t="s">
        <v>984</v>
      </c>
      <c r="M221" s="274" t="s">
        <v>3176</v>
      </c>
      <c r="N221" s="274" t="s">
        <v>984</v>
      </c>
      <c r="O221" s="274" t="s">
        <v>873</v>
      </c>
      <c r="P221" s="274" t="s">
        <v>1754</v>
      </c>
      <c r="Q221" s="274" t="s">
        <v>276</v>
      </c>
      <c r="R221" s="274" t="s">
        <v>268</v>
      </c>
      <c r="S221" s="274" t="s">
        <v>268</v>
      </c>
      <c r="T221" s="274" t="s">
        <v>268</v>
      </c>
      <c r="U221" s="274" t="s">
        <v>268</v>
      </c>
      <c r="V221" s="274" t="s">
        <v>268</v>
      </c>
      <c r="W221" s="274" t="s">
        <v>3176</v>
      </c>
      <c r="X221" s="274" t="s">
        <v>1754</v>
      </c>
      <c r="Y221" s="274" t="s">
        <v>276</v>
      </c>
      <c r="Z221" s="274" t="s">
        <v>268</v>
      </c>
      <c r="AA221" s="274" t="s">
        <v>268</v>
      </c>
      <c r="AB221" s="274" t="s">
        <v>268</v>
      </c>
      <c r="AC221" s="274" t="s">
        <v>268</v>
      </c>
      <c r="AD221" s="274" t="s">
        <v>268</v>
      </c>
      <c r="AE221" s="274" t="s">
        <v>287</v>
      </c>
      <c r="AF221" s="274" t="s">
        <v>1811</v>
      </c>
      <c r="AG221" s="274" t="s">
        <v>875</v>
      </c>
      <c r="AH221" s="274" t="s">
        <v>2154</v>
      </c>
      <c r="AI221" s="274" t="s">
        <v>952</v>
      </c>
      <c r="AJ221" s="274" t="s">
        <v>268</v>
      </c>
      <c r="AK221" s="274" t="s">
        <v>395</v>
      </c>
      <c r="AL221" s="274" t="s">
        <v>268</v>
      </c>
      <c r="AM221" s="274" t="s">
        <v>405</v>
      </c>
      <c r="AN221" s="274" t="s">
        <v>268</v>
      </c>
      <c r="AO221" s="274" t="s">
        <v>268</v>
      </c>
      <c r="AP221" s="274" t="s">
        <v>268</v>
      </c>
      <c r="AQ221" s="274" t="s">
        <v>268</v>
      </c>
      <c r="AR221" s="274" t="s">
        <v>268</v>
      </c>
      <c r="AS221" s="274" t="s">
        <v>268</v>
      </c>
      <c r="AT221" s="274" t="s">
        <v>268</v>
      </c>
      <c r="AU221" s="274" t="s">
        <v>268</v>
      </c>
      <c r="AV221" s="274" t="s">
        <v>268</v>
      </c>
      <c r="AW221" s="274" t="s">
        <v>268</v>
      </c>
      <c r="AX221" s="274" t="s">
        <v>268</v>
      </c>
      <c r="AY221" s="274" t="s">
        <v>268</v>
      </c>
      <c r="AZ221" s="274" t="s">
        <v>268</v>
      </c>
      <c r="BA221" s="274" t="s">
        <v>268</v>
      </c>
      <c r="BB221" s="274" t="s">
        <v>268</v>
      </c>
      <c r="BC221" s="274" t="s">
        <v>268</v>
      </c>
      <c r="BD221" s="274" t="s">
        <v>268</v>
      </c>
      <c r="BE221" s="274" t="s">
        <v>268</v>
      </c>
      <c r="BF221" s="274" t="s">
        <v>268</v>
      </c>
      <c r="BG221" s="274" t="s">
        <v>268</v>
      </c>
      <c r="BH221" s="274" t="s">
        <v>268</v>
      </c>
      <c r="BI221" s="274" t="s">
        <v>268</v>
      </c>
      <c r="BJ221" s="274" t="s">
        <v>268</v>
      </c>
      <c r="BK221" s="274" t="s">
        <v>268</v>
      </c>
      <c r="BL221" s="274" t="s">
        <v>268</v>
      </c>
      <c r="BM221" s="274" t="s">
        <v>268</v>
      </c>
      <c r="BN221" s="274" t="s">
        <v>268</v>
      </c>
      <c r="BO221" s="274" t="s">
        <v>268</v>
      </c>
      <c r="BP221" s="274" t="s">
        <v>268</v>
      </c>
      <c r="BQ221" s="274" t="s">
        <v>268</v>
      </c>
      <c r="BR221" s="274" t="s">
        <v>268</v>
      </c>
      <c r="BS221" s="274" t="s">
        <v>268</v>
      </c>
      <c r="BT221" s="274" t="s">
        <v>268</v>
      </c>
      <c r="BU221" s="274" t="s">
        <v>268</v>
      </c>
      <c r="BV221" s="274" t="s">
        <v>268</v>
      </c>
      <c r="BW221" s="274" t="s">
        <v>268</v>
      </c>
      <c r="BX221" s="274" t="s">
        <v>268</v>
      </c>
      <c r="BY221" s="295">
        <v>45.7</v>
      </c>
      <c r="BZ221" s="295">
        <v>45.7</v>
      </c>
      <c r="CA221" s="298" t="s">
        <v>142</v>
      </c>
      <c r="CB221" s="297">
        <v>122</v>
      </c>
      <c r="CC221" s="284">
        <f t="shared" si="14"/>
        <v>0</v>
      </c>
      <c r="CD221" s="295">
        <f t="shared" si="15"/>
        <v>45.699999999999996</v>
      </c>
      <c r="CE221" s="284">
        <f t="shared" si="16"/>
        <v>0</v>
      </c>
      <c r="CF221" s="295">
        <f t="shared" si="17"/>
        <v>1</v>
      </c>
      <c r="CG221" s="274" t="s">
        <v>876</v>
      </c>
      <c r="CH221" s="274" t="s">
        <v>268</v>
      </c>
      <c r="CI221" s="274" t="s">
        <v>268</v>
      </c>
      <c r="CJ221" s="298" t="s">
        <v>271</v>
      </c>
      <c r="CK221" s="297">
        <v>1</v>
      </c>
      <c r="CL221" s="274" t="s">
        <v>268</v>
      </c>
      <c r="CM221" s="274" t="s">
        <v>268</v>
      </c>
      <c r="CN221" s="274" t="s">
        <v>268</v>
      </c>
      <c r="CO221" s="274" t="s">
        <v>268</v>
      </c>
      <c r="CP221" s="274" t="s">
        <v>268</v>
      </c>
      <c r="CQ221" s="274" t="s">
        <v>268</v>
      </c>
      <c r="CR221" s="274" t="s">
        <v>877</v>
      </c>
      <c r="CS221" s="274">
        <v>34.65</v>
      </c>
      <c r="CT221" s="274" t="s">
        <v>268</v>
      </c>
      <c r="CU221" s="274">
        <v>34.65</v>
      </c>
      <c r="CV221" s="274">
        <v>365</v>
      </c>
      <c r="CW221" s="274" t="s">
        <v>878</v>
      </c>
      <c r="CX221" s="274" t="s">
        <v>835</v>
      </c>
      <c r="CY221" s="274" t="s">
        <v>836</v>
      </c>
      <c r="CZ221" s="274" t="s">
        <v>837</v>
      </c>
      <c r="DA221" s="274" t="s">
        <v>268</v>
      </c>
      <c r="DB221" s="274" t="s">
        <v>268</v>
      </c>
      <c r="DC221" s="274" t="s">
        <v>268</v>
      </c>
      <c r="DD221" s="274" t="s">
        <v>268</v>
      </c>
      <c r="DE221" s="274" t="s">
        <v>268</v>
      </c>
      <c r="DF221" s="274" t="s">
        <v>268</v>
      </c>
      <c r="DG221" s="299">
        <f>IFERROR(IF(CA221="D",IF(CK221="A dispo.",CD221*VLOOKUP('DATI INPUT'!$F$27,TARIFFE_UD,2,FALSE),CD221*VLOOKUP(CK221,TARIFFE_UD,2,FALSE)),CD221*VLOOKUP(CB221-100,TARIFFE_UND,2,FALSE)),0)</f>
        <v>28.149436952293165</v>
      </c>
      <c r="DH221" s="299">
        <f>IFERROR(IF(CA221="D",IF(CK221="A dispo.",CF221*VLOOKUP('DATI INPUT'!$F$27,TARIFFE_UD,3,FALSE),CF221*VLOOKUP(CK221,TARIFFE_UD,3,FALSE)),CF221*VLOOKUP(CB221-100,TARIFFE_UND,3,FALSE)),0)</f>
        <v>15.164853048114928</v>
      </c>
    </row>
    <row r="222" spans="1:112" x14ac:dyDescent="0.25">
      <c r="A222" s="274" t="s">
        <v>3177</v>
      </c>
      <c r="B222" s="274" t="s">
        <v>3178</v>
      </c>
      <c r="C222" s="274" t="s">
        <v>3179</v>
      </c>
      <c r="D222" s="274" t="s">
        <v>3180</v>
      </c>
      <c r="E222" s="274" t="s">
        <v>268</v>
      </c>
      <c r="F222" s="274" t="s">
        <v>156</v>
      </c>
      <c r="G222" s="274" t="s">
        <v>3181</v>
      </c>
      <c r="H222" s="274" t="s">
        <v>1326</v>
      </c>
      <c r="I222" s="274" t="s">
        <v>3182</v>
      </c>
      <c r="J222" s="274" t="s">
        <v>274</v>
      </c>
      <c r="K222" s="274" t="s">
        <v>3183</v>
      </c>
      <c r="L222" s="274" t="s">
        <v>3118</v>
      </c>
      <c r="M222" s="274" t="s">
        <v>3184</v>
      </c>
      <c r="N222" s="274" t="s">
        <v>984</v>
      </c>
      <c r="O222" s="274" t="s">
        <v>873</v>
      </c>
      <c r="P222" s="274" t="s">
        <v>1754</v>
      </c>
      <c r="Q222" s="274" t="s">
        <v>294</v>
      </c>
      <c r="R222" s="274" t="s">
        <v>268</v>
      </c>
      <c r="S222" s="274" t="s">
        <v>268</v>
      </c>
      <c r="T222" s="274" t="s">
        <v>268</v>
      </c>
      <c r="U222" s="274" t="s">
        <v>268</v>
      </c>
      <c r="V222" s="274" t="s">
        <v>268</v>
      </c>
      <c r="W222" s="274" t="s">
        <v>3184</v>
      </c>
      <c r="X222" s="274" t="s">
        <v>1754</v>
      </c>
      <c r="Y222" s="274" t="s">
        <v>294</v>
      </c>
      <c r="Z222" s="274" t="s">
        <v>268</v>
      </c>
      <c r="AA222" s="274" t="s">
        <v>268</v>
      </c>
      <c r="AB222" s="274" t="s">
        <v>268</v>
      </c>
      <c r="AC222" s="274" t="s">
        <v>268</v>
      </c>
      <c r="AD222" s="274" t="s">
        <v>268</v>
      </c>
      <c r="AE222" s="274" t="s">
        <v>287</v>
      </c>
      <c r="AF222" s="274" t="s">
        <v>1811</v>
      </c>
      <c r="AG222" s="274" t="s">
        <v>875</v>
      </c>
      <c r="AH222" s="274" t="s">
        <v>2154</v>
      </c>
      <c r="AI222" s="274" t="s">
        <v>3185</v>
      </c>
      <c r="AJ222" s="274" t="s">
        <v>268</v>
      </c>
      <c r="AK222" s="274" t="s">
        <v>381</v>
      </c>
      <c r="AL222" s="274" t="s">
        <v>268</v>
      </c>
      <c r="AM222" s="274" t="s">
        <v>405</v>
      </c>
      <c r="AN222" s="274" t="s">
        <v>268</v>
      </c>
      <c r="AO222" s="274" t="s">
        <v>268</v>
      </c>
      <c r="AP222" s="274" t="s">
        <v>268</v>
      </c>
      <c r="AQ222" s="274" t="s">
        <v>268</v>
      </c>
      <c r="AR222" s="274" t="s">
        <v>268</v>
      </c>
      <c r="AS222" s="274" t="s">
        <v>268</v>
      </c>
      <c r="AT222" s="274" t="s">
        <v>268</v>
      </c>
      <c r="AU222" s="274" t="s">
        <v>268</v>
      </c>
      <c r="AV222" s="274" t="s">
        <v>268</v>
      </c>
      <c r="AW222" s="274" t="s">
        <v>268</v>
      </c>
      <c r="AX222" s="274" t="s">
        <v>268</v>
      </c>
      <c r="AY222" s="274" t="s">
        <v>268</v>
      </c>
      <c r="AZ222" s="274" t="s">
        <v>268</v>
      </c>
      <c r="BA222" s="274" t="s">
        <v>268</v>
      </c>
      <c r="BB222" s="274" t="s">
        <v>268</v>
      </c>
      <c r="BC222" s="274" t="s">
        <v>268</v>
      </c>
      <c r="BD222" s="274" t="s">
        <v>268</v>
      </c>
      <c r="BE222" s="274" t="s">
        <v>268</v>
      </c>
      <c r="BF222" s="274" t="s">
        <v>268</v>
      </c>
      <c r="BG222" s="274" t="s">
        <v>268</v>
      </c>
      <c r="BH222" s="274" t="s">
        <v>268</v>
      </c>
      <c r="BI222" s="274" t="s">
        <v>268</v>
      </c>
      <c r="BJ222" s="274" t="s">
        <v>268</v>
      </c>
      <c r="BK222" s="274" t="s">
        <v>268</v>
      </c>
      <c r="BL222" s="274" t="s">
        <v>268</v>
      </c>
      <c r="BM222" s="274" t="s">
        <v>268</v>
      </c>
      <c r="BN222" s="274" t="s">
        <v>268</v>
      </c>
      <c r="BO222" s="274" t="s">
        <v>268</v>
      </c>
      <c r="BP222" s="274" t="s">
        <v>268</v>
      </c>
      <c r="BQ222" s="274" t="s">
        <v>268</v>
      </c>
      <c r="BR222" s="274" t="s">
        <v>268</v>
      </c>
      <c r="BS222" s="274" t="s">
        <v>268</v>
      </c>
      <c r="BT222" s="274" t="s">
        <v>268</v>
      </c>
      <c r="BU222" s="274" t="s">
        <v>268</v>
      </c>
      <c r="BV222" s="274" t="s">
        <v>268</v>
      </c>
      <c r="BW222" s="274" t="s">
        <v>268</v>
      </c>
      <c r="BX222" s="274" t="s">
        <v>268</v>
      </c>
      <c r="BY222" s="295">
        <v>100</v>
      </c>
      <c r="BZ222" s="295">
        <v>100</v>
      </c>
      <c r="CA222" s="298" t="s">
        <v>142</v>
      </c>
      <c r="CB222" s="297">
        <v>122</v>
      </c>
      <c r="CC222" s="284">
        <f t="shared" si="14"/>
        <v>0</v>
      </c>
      <c r="CD222" s="295">
        <f t="shared" si="15"/>
        <v>100</v>
      </c>
      <c r="CE222" s="284">
        <f t="shared" si="16"/>
        <v>0</v>
      </c>
      <c r="CF222" s="295">
        <f t="shared" si="17"/>
        <v>1</v>
      </c>
      <c r="CG222" s="274" t="s">
        <v>876</v>
      </c>
      <c r="CH222" s="274" t="s">
        <v>268</v>
      </c>
      <c r="CI222" s="274" t="s">
        <v>268</v>
      </c>
      <c r="CJ222" s="298" t="s">
        <v>280</v>
      </c>
      <c r="CK222" s="297">
        <v>2</v>
      </c>
      <c r="CL222" s="274" t="s">
        <v>268</v>
      </c>
      <c r="CM222" s="274" t="s">
        <v>268</v>
      </c>
      <c r="CN222" s="274" t="s">
        <v>268</v>
      </c>
      <c r="CO222" s="274" t="s">
        <v>268</v>
      </c>
      <c r="CP222" s="274" t="s">
        <v>268</v>
      </c>
      <c r="CQ222" s="274" t="s">
        <v>268</v>
      </c>
      <c r="CR222" s="274" t="s">
        <v>877</v>
      </c>
      <c r="CS222" s="274">
        <v>97.56</v>
      </c>
      <c r="CT222" s="274" t="s">
        <v>268</v>
      </c>
      <c r="CU222" s="274">
        <v>97.56</v>
      </c>
      <c r="CV222" s="274">
        <v>365</v>
      </c>
      <c r="CW222" s="274" t="s">
        <v>878</v>
      </c>
      <c r="CX222" s="274" t="s">
        <v>835</v>
      </c>
      <c r="CY222" s="274" t="s">
        <v>836</v>
      </c>
      <c r="CZ222" s="274" t="s">
        <v>837</v>
      </c>
      <c r="DA222" s="274" t="s">
        <v>268</v>
      </c>
      <c r="DB222" s="274" t="s">
        <v>268</v>
      </c>
      <c r="DC222" s="274" t="s">
        <v>268</v>
      </c>
      <c r="DD222" s="274" t="s">
        <v>268</v>
      </c>
      <c r="DE222" s="274" t="s">
        <v>268</v>
      </c>
      <c r="DF222" s="274" t="s">
        <v>268</v>
      </c>
      <c r="DG222" s="299">
        <f>IFERROR(IF(CA222="D",IF(CK222="A dispo.",CD222*VLOOKUP('DATI INPUT'!$F$27,TARIFFE_UD,2,FALSE),CD222*VLOOKUP(CK222,TARIFFE_UD,2,FALSE)),CD222*VLOOKUP(CB222-100,TARIFFE_UND,2,FALSE)),0)</f>
        <v>71.8621658154822</v>
      </c>
      <c r="DH222" s="299">
        <f>IFERROR(IF(CA222="D",IF(CK222="A dispo.",CF222*VLOOKUP('DATI INPUT'!$F$27,TARIFFE_UD,3,FALSE),CF222*VLOOKUP(CK222,TARIFFE_UD,3,FALSE)),CF222*VLOOKUP(CB222-100,TARIFFE_UND,3,FALSE)),0)</f>
        <v>46.077822723118445</v>
      </c>
    </row>
    <row r="223" spans="1:112" hidden="1" x14ac:dyDescent="0.25">
      <c r="A223" s="274" t="s">
        <v>3186</v>
      </c>
      <c r="B223" s="274" t="s">
        <v>3187</v>
      </c>
      <c r="C223" s="274" t="s">
        <v>3188</v>
      </c>
      <c r="D223" s="274" t="s">
        <v>3189</v>
      </c>
      <c r="E223" s="274" t="s">
        <v>268</v>
      </c>
      <c r="F223" s="274" t="s">
        <v>156</v>
      </c>
      <c r="G223" s="274" t="s">
        <v>3163</v>
      </c>
      <c r="H223" s="274" t="s">
        <v>1033</v>
      </c>
      <c r="I223" s="274" t="s">
        <v>3164</v>
      </c>
      <c r="J223" s="274" t="s">
        <v>156</v>
      </c>
      <c r="K223" s="274" t="s">
        <v>3190</v>
      </c>
      <c r="L223" s="274" t="s">
        <v>984</v>
      </c>
      <c r="M223" s="274" t="s">
        <v>3191</v>
      </c>
      <c r="N223" s="274" t="s">
        <v>984</v>
      </c>
      <c r="O223" s="274" t="s">
        <v>873</v>
      </c>
      <c r="P223" s="274" t="s">
        <v>1046</v>
      </c>
      <c r="Q223" s="274" t="s">
        <v>285</v>
      </c>
      <c r="R223" s="274" t="s">
        <v>268</v>
      </c>
      <c r="S223" s="274" t="s">
        <v>268</v>
      </c>
      <c r="T223" s="274" t="s">
        <v>268</v>
      </c>
      <c r="U223" s="274" t="s">
        <v>268</v>
      </c>
      <c r="V223" s="274" t="s">
        <v>268</v>
      </c>
      <c r="W223" s="274" t="s">
        <v>3191</v>
      </c>
      <c r="X223" s="274" t="s">
        <v>1046</v>
      </c>
      <c r="Y223" s="274" t="s">
        <v>285</v>
      </c>
      <c r="Z223" s="274" t="s">
        <v>268</v>
      </c>
      <c r="AA223" s="274" t="s">
        <v>268</v>
      </c>
      <c r="AB223" s="274" t="s">
        <v>268</v>
      </c>
      <c r="AC223" s="274" t="s">
        <v>268</v>
      </c>
      <c r="AD223" s="274" t="s">
        <v>268</v>
      </c>
      <c r="AE223" s="274" t="s">
        <v>287</v>
      </c>
      <c r="AF223" s="274" t="s">
        <v>1811</v>
      </c>
      <c r="AG223" s="274" t="s">
        <v>268</v>
      </c>
      <c r="AH223" s="274" t="s">
        <v>3192</v>
      </c>
      <c r="AI223" s="274" t="s">
        <v>3193</v>
      </c>
      <c r="AJ223" s="274" t="s">
        <v>268</v>
      </c>
      <c r="AK223" s="274" t="s">
        <v>366</v>
      </c>
      <c r="AL223" s="274" t="s">
        <v>268</v>
      </c>
      <c r="AM223" s="274" t="s">
        <v>268</v>
      </c>
      <c r="AN223" s="274" t="s">
        <v>268</v>
      </c>
      <c r="AO223" s="274" t="s">
        <v>268</v>
      </c>
      <c r="AP223" s="274" t="s">
        <v>268</v>
      </c>
      <c r="AQ223" s="274" t="s">
        <v>268</v>
      </c>
      <c r="AR223" s="274" t="s">
        <v>268</v>
      </c>
      <c r="AS223" s="274" t="s">
        <v>268</v>
      </c>
      <c r="AT223" s="274" t="s">
        <v>268</v>
      </c>
      <c r="AU223" s="274" t="s">
        <v>268</v>
      </c>
      <c r="AV223" s="274" t="s">
        <v>268</v>
      </c>
      <c r="AW223" s="274" t="s">
        <v>268</v>
      </c>
      <c r="AX223" s="274" t="s">
        <v>268</v>
      </c>
      <c r="AY223" s="274" t="s">
        <v>268</v>
      </c>
      <c r="AZ223" s="274" t="s">
        <v>268</v>
      </c>
      <c r="BA223" s="274" t="s">
        <v>268</v>
      </c>
      <c r="BB223" s="274" t="s">
        <v>268</v>
      </c>
      <c r="BC223" s="274" t="s">
        <v>268</v>
      </c>
      <c r="BD223" s="274" t="s">
        <v>268</v>
      </c>
      <c r="BE223" s="274" t="s">
        <v>268</v>
      </c>
      <c r="BF223" s="274" t="s">
        <v>268</v>
      </c>
      <c r="BG223" s="274" t="s">
        <v>268</v>
      </c>
      <c r="BH223" s="274" t="s">
        <v>268</v>
      </c>
      <c r="BI223" s="274" t="s">
        <v>268</v>
      </c>
      <c r="BJ223" s="274" t="s">
        <v>268</v>
      </c>
      <c r="BK223" s="274" t="s">
        <v>268</v>
      </c>
      <c r="BL223" s="274" t="s">
        <v>268</v>
      </c>
      <c r="BM223" s="274" t="s">
        <v>268</v>
      </c>
      <c r="BN223" s="274" t="s">
        <v>268</v>
      </c>
      <c r="BO223" s="274" t="s">
        <v>268</v>
      </c>
      <c r="BP223" s="274" t="s">
        <v>268</v>
      </c>
      <c r="BQ223" s="274" t="s">
        <v>268</v>
      </c>
      <c r="BR223" s="274" t="s">
        <v>268</v>
      </c>
      <c r="BS223" s="274" t="s">
        <v>268</v>
      </c>
      <c r="BT223" s="274" t="s">
        <v>268</v>
      </c>
      <c r="BU223" s="274" t="s">
        <v>268</v>
      </c>
      <c r="BV223" s="274" t="s">
        <v>268</v>
      </c>
      <c r="BW223" s="274" t="s">
        <v>268</v>
      </c>
      <c r="BX223" s="274" t="s">
        <v>268</v>
      </c>
      <c r="BY223" s="295">
        <v>110</v>
      </c>
      <c r="BZ223" s="295">
        <v>110</v>
      </c>
      <c r="CA223" s="298" t="s">
        <v>142</v>
      </c>
      <c r="CB223" s="297">
        <v>122</v>
      </c>
      <c r="CC223" s="284">
        <f t="shared" si="14"/>
        <v>0</v>
      </c>
      <c r="CD223" s="295">
        <f t="shared" si="15"/>
        <v>110</v>
      </c>
      <c r="CE223" s="284">
        <f t="shared" si="16"/>
        <v>0</v>
      </c>
      <c r="CF223" s="295">
        <f t="shared" si="17"/>
        <v>1</v>
      </c>
      <c r="CG223" s="274" t="s">
        <v>876</v>
      </c>
      <c r="CH223" s="274" t="s">
        <v>268</v>
      </c>
      <c r="CI223" s="274" t="s">
        <v>268</v>
      </c>
      <c r="CJ223" s="298" t="s">
        <v>268</v>
      </c>
      <c r="CK223" s="298" t="s">
        <v>736</v>
      </c>
      <c r="CL223" s="274" t="s">
        <v>268</v>
      </c>
      <c r="CM223" s="274" t="s">
        <v>268</v>
      </c>
      <c r="CN223" s="274" t="s">
        <v>268</v>
      </c>
      <c r="CO223" s="274" t="s">
        <v>268</v>
      </c>
      <c r="CP223" s="274" t="s">
        <v>268</v>
      </c>
      <c r="CQ223" s="274" t="s">
        <v>268</v>
      </c>
      <c r="CR223" s="274" t="s">
        <v>877</v>
      </c>
      <c r="CS223" s="274">
        <v>106.46</v>
      </c>
      <c r="CT223" s="274" t="s">
        <v>268</v>
      </c>
      <c r="CU223" s="274">
        <v>106.46</v>
      </c>
      <c r="CV223" s="274">
        <v>365</v>
      </c>
      <c r="CW223" s="274" t="s">
        <v>878</v>
      </c>
      <c r="CX223" s="274" t="s">
        <v>835</v>
      </c>
      <c r="CY223" s="274" t="s">
        <v>836</v>
      </c>
      <c r="CZ223" s="274" t="s">
        <v>837</v>
      </c>
      <c r="DA223" s="274" t="s">
        <v>268</v>
      </c>
      <c r="DB223" s="274" t="s">
        <v>268</v>
      </c>
      <c r="DC223" s="274" t="s">
        <v>268</v>
      </c>
      <c r="DD223" s="274" t="s">
        <v>268</v>
      </c>
      <c r="DE223" s="274" t="s">
        <v>268</v>
      </c>
      <c r="DF223" s="274" t="s">
        <v>268</v>
      </c>
      <c r="DG223" s="299">
        <f>IFERROR(IF(CA223="D",IF(CK223="A dispo.",CD223*VLOOKUP('DATI INPUT'!$F$27,TARIFFE_UD,2,FALSE),CD223*VLOOKUP(CK223,TARIFFE_UD,2,FALSE)),CD223*VLOOKUP(CB223-100,TARIFFE_UND,2,FALSE)),0)</f>
        <v>87.114543866115142</v>
      </c>
      <c r="DH223" s="299">
        <f>IFERROR(IF(CA223="D",IF(CK223="A dispo.",CF223*VLOOKUP('DATI INPUT'!$F$27,TARIFFE_UD,3,FALSE),CF223*VLOOKUP(CK223,TARIFFE_UD,3,FALSE)),CF223*VLOOKUP(CB223-100,TARIFFE_UND,3,FALSE)),0)</f>
        <v>60.367780403072892</v>
      </c>
    </row>
    <row r="224" spans="1:112" hidden="1" x14ac:dyDescent="0.25">
      <c r="A224" s="274" t="s">
        <v>3194</v>
      </c>
      <c r="B224" s="274" t="s">
        <v>3195</v>
      </c>
      <c r="C224" s="274" t="s">
        <v>482</v>
      </c>
      <c r="D224" s="274" t="s">
        <v>3196</v>
      </c>
      <c r="E224" s="274" t="s">
        <v>268</v>
      </c>
      <c r="F224" s="274" t="s">
        <v>156</v>
      </c>
      <c r="G224" s="274" t="s">
        <v>3197</v>
      </c>
      <c r="H224" s="274" t="s">
        <v>1033</v>
      </c>
      <c r="I224" s="274" t="s">
        <v>3198</v>
      </c>
      <c r="J224" s="274" t="s">
        <v>274</v>
      </c>
      <c r="K224" s="274" t="s">
        <v>3199</v>
      </c>
      <c r="L224" s="274" t="s">
        <v>960</v>
      </c>
      <c r="M224" s="274" t="s">
        <v>3200</v>
      </c>
      <c r="N224" s="274" t="s">
        <v>3201</v>
      </c>
      <c r="O224" s="274" t="s">
        <v>3202</v>
      </c>
      <c r="P224" s="274" t="s">
        <v>3203</v>
      </c>
      <c r="Q224" s="274" t="s">
        <v>339</v>
      </c>
      <c r="R224" s="274" t="s">
        <v>268</v>
      </c>
      <c r="S224" s="274" t="s">
        <v>268</v>
      </c>
      <c r="T224" s="274" t="s">
        <v>268</v>
      </c>
      <c r="U224" s="274" t="s">
        <v>268</v>
      </c>
      <c r="V224" s="274" t="s">
        <v>268</v>
      </c>
      <c r="W224" s="274" t="s">
        <v>2955</v>
      </c>
      <c r="X224" s="274" t="s">
        <v>1310</v>
      </c>
      <c r="Y224" s="274" t="s">
        <v>285</v>
      </c>
      <c r="Z224" s="274" t="s">
        <v>268</v>
      </c>
      <c r="AA224" s="274" t="s">
        <v>268</v>
      </c>
      <c r="AB224" s="274" t="s">
        <v>268</v>
      </c>
      <c r="AC224" s="274" t="s">
        <v>268</v>
      </c>
      <c r="AD224" s="274" t="s">
        <v>268</v>
      </c>
      <c r="AE224" s="274" t="s">
        <v>287</v>
      </c>
      <c r="AF224" s="274" t="s">
        <v>1811</v>
      </c>
      <c r="AG224" s="274" t="s">
        <v>875</v>
      </c>
      <c r="AH224" s="274" t="s">
        <v>1812</v>
      </c>
      <c r="AI224" s="274" t="s">
        <v>1144</v>
      </c>
      <c r="AJ224" s="274" t="s">
        <v>268</v>
      </c>
      <c r="AK224" s="274" t="s">
        <v>395</v>
      </c>
      <c r="AL224" s="274" t="s">
        <v>268</v>
      </c>
      <c r="AM224" s="274" t="s">
        <v>288</v>
      </c>
      <c r="AN224" s="274" t="s">
        <v>268</v>
      </c>
      <c r="AO224" s="274" t="s">
        <v>268</v>
      </c>
      <c r="AP224" s="274" t="s">
        <v>268</v>
      </c>
      <c r="AQ224" s="274" t="s">
        <v>268</v>
      </c>
      <c r="AR224" s="274" t="s">
        <v>268</v>
      </c>
      <c r="AS224" s="274" t="s">
        <v>268</v>
      </c>
      <c r="AT224" s="274" t="s">
        <v>268</v>
      </c>
      <c r="AU224" s="274" t="s">
        <v>268</v>
      </c>
      <c r="AV224" s="274" t="s">
        <v>268</v>
      </c>
      <c r="AW224" s="274" t="s">
        <v>268</v>
      </c>
      <c r="AX224" s="274" t="s">
        <v>268</v>
      </c>
      <c r="AY224" s="274" t="s">
        <v>268</v>
      </c>
      <c r="AZ224" s="274" t="s">
        <v>268</v>
      </c>
      <c r="BA224" s="274" t="s">
        <v>268</v>
      </c>
      <c r="BB224" s="274" t="s">
        <v>268</v>
      </c>
      <c r="BC224" s="274" t="s">
        <v>268</v>
      </c>
      <c r="BD224" s="274" t="s">
        <v>268</v>
      </c>
      <c r="BE224" s="274" t="s">
        <v>268</v>
      </c>
      <c r="BF224" s="274" t="s">
        <v>268</v>
      </c>
      <c r="BG224" s="274" t="s">
        <v>268</v>
      </c>
      <c r="BH224" s="274" t="s">
        <v>268</v>
      </c>
      <c r="BI224" s="274" t="s">
        <v>268</v>
      </c>
      <c r="BJ224" s="274" t="s">
        <v>268</v>
      </c>
      <c r="BK224" s="274" t="s">
        <v>268</v>
      </c>
      <c r="BL224" s="274" t="s">
        <v>268</v>
      </c>
      <c r="BM224" s="274" t="s">
        <v>268</v>
      </c>
      <c r="BN224" s="274" t="s">
        <v>268</v>
      </c>
      <c r="BO224" s="274" t="s">
        <v>268</v>
      </c>
      <c r="BP224" s="274" t="s">
        <v>268</v>
      </c>
      <c r="BQ224" s="274" t="s">
        <v>268</v>
      </c>
      <c r="BR224" s="274" t="s">
        <v>268</v>
      </c>
      <c r="BS224" s="274" t="s">
        <v>268</v>
      </c>
      <c r="BT224" s="274" t="s">
        <v>268</v>
      </c>
      <c r="BU224" s="274" t="s">
        <v>268</v>
      </c>
      <c r="BV224" s="274" t="s">
        <v>268</v>
      </c>
      <c r="BW224" s="274" t="s">
        <v>268</v>
      </c>
      <c r="BX224" s="274" t="s">
        <v>268</v>
      </c>
      <c r="BY224" s="295">
        <v>70</v>
      </c>
      <c r="BZ224" s="295">
        <v>70</v>
      </c>
      <c r="CA224" s="298" t="s">
        <v>142</v>
      </c>
      <c r="CB224" s="297">
        <v>122</v>
      </c>
      <c r="CC224" s="284">
        <f t="shared" si="14"/>
        <v>0</v>
      </c>
      <c r="CD224" s="295">
        <f t="shared" si="15"/>
        <v>70</v>
      </c>
      <c r="CE224" s="284">
        <f t="shared" si="16"/>
        <v>0</v>
      </c>
      <c r="CF224" s="295">
        <f t="shared" si="17"/>
        <v>1</v>
      </c>
      <c r="CG224" s="274" t="s">
        <v>876</v>
      </c>
      <c r="CH224" s="274" t="s">
        <v>268</v>
      </c>
      <c r="CI224" s="274" t="s">
        <v>268</v>
      </c>
      <c r="CJ224" s="298" t="s">
        <v>268</v>
      </c>
      <c r="CK224" s="298" t="s">
        <v>736</v>
      </c>
      <c r="CL224" s="274" t="s">
        <v>268</v>
      </c>
      <c r="CM224" s="274" t="s">
        <v>268</v>
      </c>
      <c r="CN224" s="274" t="s">
        <v>268</v>
      </c>
      <c r="CO224" s="274" t="s">
        <v>268</v>
      </c>
      <c r="CP224" s="274" t="s">
        <v>268</v>
      </c>
      <c r="CQ224" s="274" t="s">
        <v>268</v>
      </c>
      <c r="CR224" s="274" t="s">
        <v>877</v>
      </c>
      <c r="CS224" s="274">
        <v>86.86</v>
      </c>
      <c r="CT224" s="274" t="s">
        <v>268</v>
      </c>
      <c r="CU224" s="274">
        <v>86.86</v>
      </c>
      <c r="CV224" s="274">
        <v>365</v>
      </c>
      <c r="CW224" s="274" t="s">
        <v>878</v>
      </c>
      <c r="CX224" s="274" t="s">
        <v>835</v>
      </c>
      <c r="CY224" s="274" t="s">
        <v>836</v>
      </c>
      <c r="CZ224" s="274" t="s">
        <v>837</v>
      </c>
      <c r="DA224" s="274" t="s">
        <v>268</v>
      </c>
      <c r="DB224" s="274" t="s">
        <v>268</v>
      </c>
      <c r="DC224" s="274" t="s">
        <v>268</v>
      </c>
      <c r="DD224" s="274" t="s">
        <v>268</v>
      </c>
      <c r="DE224" s="274" t="s">
        <v>268</v>
      </c>
      <c r="DF224" s="274" t="s">
        <v>268</v>
      </c>
      <c r="DG224" s="299">
        <f>IFERROR(IF(CA224="D",IF(CK224="A dispo.",CD224*VLOOKUP('DATI INPUT'!$F$27,TARIFFE_UD,2,FALSE),CD224*VLOOKUP(CK224,TARIFFE_UD,2,FALSE)),CD224*VLOOKUP(CB224-100,TARIFFE_UND,2,FALSE)),0)</f>
        <v>55.436527914800543</v>
      </c>
      <c r="DH224" s="299">
        <f>IFERROR(IF(CA224="D",IF(CK224="A dispo.",CF224*VLOOKUP('DATI INPUT'!$F$27,TARIFFE_UD,3,FALSE),CF224*VLOOKUP(CK224,TARIFFE_UD,3,FALSE)),CF224*VLOOKUP(CB224-100,TARIFFE_UND,3,FALSE)),0)</f>
        <v>60.367780403072892</v>
      </c>
    </row>
    <row r="225" spans="1:112" hidden="1" x14ac:dyDescent="0.25">
      <c r="A225" s="274" t="s">
        <v>3204</v>
      </c>
      <c r="B225" s="274" t="s">
        <v>668</v>
      </c>
      <c r="C225" s="274" t="s">
        <v>483</v>
      </c>
      <c r="D225" s="274" t="s">
        <v>3205</v>
      </c>
      <c r="E225" s="274" t="s">
        <v>268</v>
      </c>
      <c r="F225" s="274" t="s">
        <v>156</v>
      </c>
      <c r="G225" s="274" t="s">
        <v>3206</v>
      </c>
      <c r="H225" s="274" t="s">
        <v>1326</v>
      </c>
      <c r="I225" s="274" t="s">
        <v>616</v>
      </c>
      <c r="J225" s="274" t="s">
        <v>156</v>
      </c>
      <c r="K225" s="274" t="s">
        <v>3207</v>
      </c>
      <c r="L225" s="274" t="s">
        <v>960</v>
      </c>
      <c r="M225" s="274" t="s">
        <v>3208</v>
      </c>
      <c r="N225" s="274" t="s">
        <v>303</v>
      </c>
      <c r="O225" s="274" t="s">
        <v>3209</v>
      </c>
      <c r="P225" s="274" t="s">
        <v>3210</v>
      </c>
      <c r="Q225" s="274" t="s">
        <v>279</v>
      </c>
      <c r="R225" s="274" t="s">
        <v>268</v>
      </c>
      <c r="S225" s="274" t="s">
        <v>268</v>
      </c>
      <c r="T225" s="274" t="s">
        <v>268</v>
      </c>
      <c r="U225" s="274" t="s">
        <v>268</v>
      </c>
      <c r="V225" s="274" t="s">
        <v>268</v>
      </c>
      <c r="W225" s="274" t="s">
        <v>3211</v>
      </c>
      <c r="X225" s="274" t="s">
        <v>1962</v>
      </c>
      <c r="Y225" s="274" t="s">
        <v>290</v>
      </c>
      <c r="Z225" s="274" t="s">
        <v>268</v>
      </c>
      <c r="AA225" s="274" t="s">
        <v>268</v>
      </c>
      <c r="AB225" s="274" t="s">
        <v>268</v>
      </c>
      <c r="AC225" s="274" t="s">
        <v>268</v>
      </c>
      <c r="AD225" s="274" t="s">
        <v>268</v>
      </c>
      <c r="AE225" s="274" t="s">
        <v>268</v>
      </c>
      <c r="AF225" s="274" t="s">
        <v>268</v>
      </c>
      <c r="AG225" s="274" t="s">
        <v>268</v>
      </c>
      <c r="AH225" s="274" t="s">
        <v>268</v>
      </c>
      <c r="AI225" s="274" t="s">
        <v>268</v>
      </c>
      <c r="AJ225" s="274" t="s">
        <v>268</v>
      </c>
      <c r="AK225" s="274" t="s">
        <v>268</v>
      </c>
      <c r="AL225" s="274" t="s">
        <v>268</v>
      </c>
      <c r="AM225" s="274" t="s">
        <v>268</v>
      </c>
      <c r="AN225" s="274" t="s">
        <v>268</v>
      </c>
      <c r="AO225" s="274" t="s">
        <v>268</v>
      </c>
      <c r="AP225" s="274" t="s">
        <v>268</v>
      </c>
      <c r="AQ225" s="274" t="s">
        <v>268</v>
      </c>
      <c r="AR225" s="274" t="s">
        <v>268</v>
      </c>
      <c r="AS225" s="274" t="s">
        <v>268</v>
      </c>
      <c r="AT225" s="274" t="s">
        <v>268</v>
      </c>
      <c r="AU225" s="274" t="s">
        <v>268</v>
      </c>
      <c r="AV225" s="274" t="s">
        <v>268</v>
      </c>
      <c r="AW225" s="274" t="s">
        <v>268</v>
      </c>
      <c r="AX225" s="274" t="s">
        <v>268</v>
      </c>
      <c r="AY225" s="274" t="s">
        <v>268</v>
      </c>
      <c r="AZ225" s="274" t="s">
        <v>268</v>
      </c>
      <c r="BA225" s="274" t="s">
        <v>268</v>
      </c>
      <c r="BB225" s="274" t="s">
        <v>268</v>
      </c>
      <c r="BC225" s="274" t="s">
        <v>268</v>
      </c>
      <c r="BD225" s="274" t="s">
        <v>268</v>
      </c>
      <c r="BE225" s="274" t="s">
        <v>268</v>
      </c>
      <c r="BF225" s="274" t="s">
        <v>268</v>
      </c>
      <c r="BG225" s="274" t="s">
        <v>268</v>
      </c>
      <c r="BH225" s="274" t="s">
        <v>268</v>
      </c>
      <c r="BI225" s="274" t="s">
        <v>268</v>
      </c>
      <c r="BJ225" s="274" t="s">
        <v>268</v>
      </c>
      <c r="BK225" s="274" t="s">
        <v>268</v>
      </c>
      <c r="BL225" s="274" t="s">
        <v>268</v>
      </c>
      <c r="BM225" s="274" t="s">
        <v>268</v>
      </c>
      <c r="BN225" s="274" t="s">
        <v>268</v>
      </c>
      <c r="BO225" s="274" t="s">
        <v>268</v>
      </c>
      <c r="BP225" s="274" t="s">
        <v>268</v>
      </c>
      <c r="BQ225" s="274" t="s">
        <v>268</v>
      </c>
      <c r="BR225" s="274" t="s">
        <v>268</v>
      </c>
      <c r="BS225" s="274" t="s">
        <v>268</v>
      </c>
      <c r="BT225" s="274" t="s">
        <v>268</v>
      </c>
      <c r="BU225" s="274" t="s">
        <v>268</v>
      </c>
      <c r="BV225" s="274" t="s">
        <v>268</v>
      </c>
      <c r="BW225" s="274" t="s">
        <v>268</v>
      </c>
      <c r="BX225" s="274" t="s">
        <v>268</v>
      </c>
      <c r="BY225" s="295">
        <v>60</v>
      </c>
      <c r="BZ225" s="295">
        <v>60</v>
      </c>
      <c r="CA225" s="298" t="s">
        <v>142</v>
      </c>
      <c r="CB225" s="297">
        <v>122</v>
      </c>
      <c r="CC225" s="284">
        <f t="shared" si="14"/>
        <v>0</v>
      </c>
      <c r="CD225" s="295">
        <f t="shared" si="15"/>
        <v>60</v>
      </c>
      <c r="CE225" s="284">
        <f t="shared" si="16"/>
        <v>0</v>
      </c>
      <c r="CF225" s="295">
        <f t="shared" si="17"/>
        <v>1</v>
      </c>
      <c r="CG225" s="274" t="s">
        <v>876</v>
      </c>
      <c r="CH225" s="274" t="s">
        <v>268</v>
      </c>
      <c r="CI225" s="274" t="s">
        <v>268</v>
      </c>
      <c r="CJ225" s="298" t="s">
        <v>268</v>
      </c>
      <c r="CK225" s="298" t="s">
        <v>736</v>
      </c>
      <c r="CL225" s="274" t="s">
        <v>268</v>
      </c>
      <c r="CM225" s="274" t="s">
        <v>268</v>
      </c>
      <c r="CN225" s="274" t="s">
        <v>268</v>
      </c>
      <c r="CO225" s="274" t="s">
        <v>268</v>
      </c>
      <c r="CP225" s="274" t="s">
        <v>268</v>
      </c>
      <c r="CQ225" s="274" t="s">
        <v>268</v>
      </c>
      <c r="CR225" s="274" t="s">
        <v>877</v>
      </c>
      <c r="CS225" s="274">
        <v>81.96</v>
      </c>
      <c r="CT225" s="274" t="s">
        <v>268</v>
      </c>
      <c r="CU225" s="274">
        <v>81.96</v>
      </c>
      <c r="CV225" s="274">
        <v>365</v>
      </c>
      <c r="CW225" s="274" t="s">
        <v>878</v>
      </c>
      <c r="CX225" s="274" t="s">
        <v>835</v>
      </c>
      <c r="CY225" s="274" t="s">
        <v>836</v>
      </c>
      <c r="CZ225" s="274" t="s">
        <v>837</v>
      </c>
      <c r="DA225" s="274" t="s">
        <v>268</v>
      </c>
      <c r="DB225" s="274" t="s">
        <v>268</v>
      </c>
      <c r="DC225" s="274" t="s">
        <v>268</v>
      </c>
      <c r="DD225" s="274" t="s">
        <v>268</v>
      </c>
      <c r="DE225" s="274" t="s">
        <v>268</v>
      </c>
      <c r="DF225" s="274" t="s">
        <v>268</v>
      </c>
      <c r="DG225" s="299">
        <f>IFERROR(IF(CA225="D",IF(CK225="A dispo.",CD225*VLOOKUP('DATI INPUT'!$F$27,TARIFFE_UD,2,FALSE),CD225*VLOOKUP(CK225,TARIFFE_UD,2,FALSE)),CD225*VLOOKUP(CB225-100,TARIFFE_UND,2,FALSE)),0)</f>
        <v>47.517023926971895</v>
      </c>
      <c r="DH225" s="299">
        <f>IFERROR(IF(CA225="D",IF(CK225="A dispo.",CF225*VLOOKUP('DATI INPUT'!$F$27,TARIFFE_UD,3,FALSE),CF225*VLOOKUP(CK225,TARIFFE_UD,3,FALSE)),CF225*VLOOKUP(CB225-100,TARIFFE_UND,3,FALSE)),0)</f>
        <v>60.367780403072892</v>
      </c>
    </row>
    <row r="226" spans="1:112" hidden="1" x14ac:dyDescent="0.25">
      <c r="A226" s="274" t="s">
        <v>3212</v>
      </c>
      <c r="B226" s="274" t="s">
        <v>1392</v>
      </c>
      <c r="C226" s="274" t="s">
        <v>487</v>
      </c>
      <c r="D226" s="274" t="s">
        <v>3213</v>
      </c>
      <c r="E226" s="274" t="s">
        <v>268</v>
      </c>
      <c r="F226" s="274" t="s">
        <v>156</v>
      </c>
      <c r="G226" s="274" t="s">
        <v>3214</v>
      </c>
      <c r="H226" s="274" t="s">
        <v>1033</v>
      </c>
      <c r="I226" s="274" t="s">
        <v>3215</v>
      </c>
      <c r="J226" s="274" t="s">
        <v>156</v>
      </c>
      <c r="K226" s="274" t="s">
        <v>3216</v>
      </c>
      <c r="L226" s="274" t="s">
        <v>984</v>
      </c>
      <c r="M226" s="274" t="s">
        <v>3217</v>
      </c>
      <c r="N226" s="274" t="s">
        <v>1242</v>
      </c>
      <c r="O226" s="274" t="s">
        <v>1408</v>
      </c>
      <c r="P226" s="274" t="s">
        <v>3218</v>
      </c>
      <c r="Q226" s="274" t="s">
        <v>296</v>
      </c>
      <c r="R226" s="274" t="s">
        <v>268</v>
      </c>
      <c r="S226" s="274" t="s">
        <v>268</v>
      </c>
      <c r="T226" s="274" t="s">
        <v>268</v>
      </c>
      <c r="U226" s="274" t="s">
        <v>268</v>
      </c>
      <c r="V226" s="274" t="s">
        <v>268</v>
      </c>
      <c r="W226" s="274" t="s">
        <v>2292</v>
      </c>
      <c r="X226" s="274" t="s">
        <v>887</v>
      </c>
      <c r="Y226" s="274" t="s">
        <v>485</v>
      </c>
      <c r="Z226" s="274" t="s">
        <v>268</v>
      </c>
      <c r="AA226" s="274" t="s">
        <v>268</v>
      </c>
      <c r="AB226" s="274" t="s">
        <v>268</v>
      </c>
      <c r="AC226" s="274" t="s">
        <v>268</v>
      </c>
      <c r="AD226" s="274" t="s">
        <v>268</v>
      </c>
      <c r="AE226" s="274" t="s">
        <v>287</v>
      </c>
      <c r="AF226" s="274" t="s">
        <v>1811</v>
      </c>
      <c r="AG226" s="274" t="s">
        <v>875</v>
      </c>
      <c r="AH226" s="274" t="s">
        <v>1848</v>
      </c>
      <c r="AI226" s="274" t="s">
        <v>2293</v>
      </c>
      <c r="AJ226" s="274" t="s">
        <v>268</v>
      </c>
      <c r="AK226" s="274" t="s">
        <v>669</v>
      </c>
      <c r="AL226" s="274" t="s">
        <v>268</v>
      </c>
      <c r="AM226" s="274" t="s">
        <v>268</v>
      </c>
      <c r="AN226" s="274" t="s">
        <v>268</v>
      </c>
      <c r="AO226" s="274" t="s">
        <v>268</v>
      </c>
      <c r="AP226" s="274" t="s">
        <v>268</v>
      </c>
      <c r="AQ226" s="274" t="s">
        <v>268</v>
      </c>
      <c r="AR226" s="274" t="s">
        <v>268</v>
      </c>
      <c r="AS226" s="274" t="s">
        <v>268</v>
      </c>
      <c r="AT226" s="274" t="s">
        <v>268</v>
      </c>
      <c r="AU226" s="274" t="s">
        <v>268</v>
      </c>
      <c r="AV226" s="274" t="s">
        <v>268</v>
      </c>
      <c r="AW226" s="274" t="s">
        <v>268</v>
      </c>
      <c r="AX226" s="274" t="s">
        <v>268</v>
      </c>
      <c r="AY226" s="274" t="s">
        <v>268</v>
      </c>
      <c r="AZ226" s="274" t="s">
        <v>268</v>
      </c>
      <c r="BA226" s="274" t="s">
        <v>268</v>
      </c>
      <c r="BB226" s="274" t="s">
        <v>268</v>
      </c>
      <c r="BC226" s="274" t="s">
        <v>268</v>
      </c>
      <c r="BD226" s="274" t="s">
        <v>268</v>
      </c>
      <c r="BE226" s="274" t="s">
        <v>268</v>
      </c>
      <c r="BF226" s="274" t="s">
        <v>268</v>
      </c>
      <c r="BG226" s="274" t="s">
        <v>268</v>
      </c>
      <c r="BH226" s="274" t="s">
        <v>268</v>
      </c>
      <c r="BI226" s="274" t="s">
        <v>268</v>
      </c>
      <c r="BJ226" s="274" t="s">
        <v>268</v>
      </c>
      <c r="BK226" s="274" t="s">
        <v>268</v>
      </c>
      <c r="BL226" s="274" t="s">
        <v>268</v>
      </c>
      <c r="BM226" s="274" t="s">
        <v>268</v>
      </c>
      <c r="BN226" s="274" t="s">
        <v>268</v>
      </c>
      <c r="BO226" s="274" t="s">
        <v>268</v>
      </c>
      <c r="BP226" s="274" t="s">
        <v>268</v>
      </c>
      <c r="BQ226" s="274" t="s">
        <v>268</v>
      </c>
      <c r="BR226" s="274" t="s">
        <v>268</v>
      </c>
      <c r="BS226" s="274" t="s">
        <v>268</v>
      </c>
      <c r="BT226" s="274" t="s">
        <v>268</v>
      </c>
      <c r="BU226" s="274" t="s">
        <v>268</v>
      </c>
      <c r="BV226" s="274" t="s">
        <v>268</v>
      </c>
      <c r="BW226" s="274" t="s">
        <v>268</v>
      </c>
      <c r="BX226" s="274" t="s">
        <v>268</v>
      </c>
      <c r="BY226" s="295">
        <v>46.38</v>
      </c>
      <c r="BZ226" s="295">
        <v>46.38</v>
      </c>
      <c r="CA226" s="298" t="s">
        <v>142</v>
      </c>
      <c r="CB226" s="297">
        <v>122</v>
      </c>
      <c r="CC226" s="284">
        <f t="shared" si="14"/>
        <v>0</v>
      </c>
      <c r="CD226" s="295">
        <f t="shared" si="15"/>
        <v>46.38</v>
      </c>
      <c r="CE226" s="284">
        <f t="shared" si="16"/>
        <v>0</v>
      </c>
      <c r="CF226" s="295">
        <f t="shared" si="17"/>
        <v>1</v>
      </c>
      <c r="CG226" s="274" t="s">
        <v>876</v>
      </c>
      <c r="CH226" s="274" t="s">
        <v>268</v>
      </c>
      <c r="CI226" s="274" t="s">
        <v>268</v>
      </c>
      <c r="CJ226" s="298" t="s">
        <v>268</v>
      </c>
      <c r="CK226" s="298" t="s">
        <v>736</v>
      </c>
      <c r="CL226" s="274" t="s">
        <v>268</v>
      </c>
      <c r="CM226" s="274" t="s">
        <v>268</v>
      </c>
      <c r="CN226" s="274" t="s">
        <v>268</v>
      </c>
      <c r="CO226" s="274" t="s">
        <v>268</v>
      </c>
      <c r="CP226" s="274" t="s">
        <v>268</v>
      </c>
      <c r="CQ226" s="274" t="s">
        <v>268</v>
      </c>
      <c r="CR226" s="274" t="s">
        <v>877</v>
      </c>
      <c r="CS226" s="274">
        <v>75.290000000000006</v>
      </c>
      <c r="CT226" s="274" t="s">
        <v>268</v>
      </c>
      <c r="CU226" s="274">
        <v>75.290000000000006</v>
      </c>
      <c r="CV226" s="274">
        <v>365</v>
      </c>
      <c r="CW226" s="274" t="s">
        <v>878</v>
      </c>
      <c r="CX226" s="274" t="s">
        <v>835</v>
      </c>
      <c r="CY226" s="274" t="s">
        <v>836</v>
      </c>
      <c r="CZ226" s="274" t="s">
        <v>837</v>
      </c>
      <c r="DA226" s="274" t="s">
        <v>268</v>
      </c>
      <c r="DB226" s="274" t="s">
        <v>268</v>
      </c>
      <c r="DC226" s="274" t="s">
        <v>268</v>
      </c>
      <c r="DD226" s="274" t="s">
        <v>268</v>
      </c>
      <c r="DE226" s="274" t="s">
        <v>268</v>
      </c>
      <c r="DF226" s="274" t="s">
        <v>268</v>
      </c>
      <c r="DG226" s="299">
        <f>IFERROR(IF(CA226="D",IF(CK226="A dispo.",CD226*VLOOKUP('DATI INPUT'!$F$27,TARIFFE_UD,2,FALSE),CD226*VLOOKUP(CK226,TARIFFE_UD,2,FALSE)),CD226*VLOOKUP(CB226-100,TARIFFE_UND,2,FALSE)),0)</f>
        <v>36.730659495549276</v>
      </c>
      <c r="DH226" s="299">
        <f>IFERROR(IF(CA226="D",IF(CK226="A dispo.",CF226*VLOOKUP('DATI INPUT'!$F$27,TARIFFE_UD,3,FALSE),CF226*VLOOKUP(CK226,TARIFFE_UD,3,FALSE)),CF226*VLOOKUP(CB226-100,TARIFFE_UND,3,FALSE)),0)</f>
        <v>60.367780403072892</v>
      </c>
    </row>
    <row r="227" spans="1:112" x14ac:dyDescent="0.25">
      <c r="A227" s="274" t="s">
        <v>3219</v>
      </c>
      <c r="B227" s="274" t="s">
        <v>989</v>
      </c>
      <c r="C227" s="274" t="s">
        <v>3220</v>
      </c>
      <c r="D227" s="274" t="s">
        <v>3221</v>
      </c>
      <c r="E227" s="274" t="s">
        <v>268</v>
      </c>
      <c r="F227" s="274" t="s">
        <v>156</v>
      </c>
      <c r="G227" s="274" t="s">
        <v>3222</v>
      </c>
      <c r="H227" s="274" t="s">
        <v>1033</v>
      </c>
      <c r="I227" s="274" t="s">
        <v>3223</v>
      </c>
      <c r="J227" s="274" t="s">
        <v>156</v>
      </c>
      <c r="K227" s="274" t="s">
        <v>3224</v>
      </c>
      <c r="L227" s="274" t="s">
        <v>984</v>
      </c>
      <c r="M227" s="274" t="s">
        <v>2997</v>
      </c>
      <c r="N227" s="274" t="s">
        <v>984</v>
      </c>
      <c r="O227" s="274" t="s">
        <v>873</v>
      </c>
      <c r="P227" s="274" t="s">
        <v>1046</v>
      </c>
      <c r="Q227" s="274" t="s">
        <v>313</v>
      </c>
      <c r="R227" s="274" t="s">
        <v>268</v>
      </c>
      <c r="S227" s="274" t="s">
        <v>268</v>
      </c>
      <c r="T227" s="274" t="s">
        <v>268</v>
      </c>
      <c r="U227" s="274" t="s">
        <v>268</v>
      </c>
      <c r="V227" s="274" t="s">
        <v>268</v>
      </c>
      <c r="W227" s="274" t="s">
        <v>2997</v>
      </c>
      <c r="X227" s="274" t="s">
        <v>1046</v>
      </c>
      <c r="Y227" s="274" t="s">
        <v>313</v>
      </c>
      <c r="Z227" s="274" t="s">
        <v>268</v>
      </c>
      <c r="AA227" s="274" t="s">
        <v>268</v>
      </c>
      <c r="AB227" s="274" t="s">
        <v>268</v>
      </c>
      <c r="AC227" s="274" t="s">
        <v>268</v>
      </c>
      <c r="AD227" s="274" t="s">
        <v>268</v>
      </c>
      <c r="AE227" s="274" t="s">
        <v>287</v>
      </c>
      <c r="AF227" s="274" t="s">
        <v>1811</v>
      </c>
      <c r="AG227" s="274" t="s">
        <v>875</v>
      </c>
      <c r="AH227" s="274" t="s">
        <v>1812</v>
      </c>
      <c r="AI227" s="274" t="s">
        <v>2048</v>
      </c>
      <c r="AJ227" s="274" t="s">
        <v>268</v>
      </c>
      <c r="AK227" s="274" t="s">
        <v>382</v>
      </c>
      <c r="AL227" s="274" t="s">
        <v>268</v>
      </c>
      <c r="AM227" s="274" t="s">
        <v>355</v>
      </c>
      <c r="AN227" s="274" t="s">
        <v>268</v>
      </c>
      <c r="AO227" s="274" t="s">
        <v>268</v>
      </c>
      <c r="AP227" s="274" t="s">
        <v>268</v>
      </c>
      <c r="AQ227" s="274" t="s">
        <v>268</v>
      </c>
      <c r="AR227" s="274" t="s">
        <v>268</v>
      </c>
      <c r="AS227" s="274" t="s">
        <v>268</v>
      </c>
      <c r="AT227" s="274" t="s">
        <v>268</v>
      </c>
      <c r="AU227" s="274" t="s">
        <v>268</v>
      </c>
      <c r="AV227" s="274" t="s">
        <v>268</v>
      </c>
      <c r="AW227" s="274" t="s">
        <v>268</v>
      </c>
      <c r="AX227" s="274" t="s">
        <v>268</v>
      </c>
      <c r="AY227" s="274" t="s">
        <v>268</v>
      </c>
      <c r="AZ227" s="274" t="s">
        <v>268</v>
      </c>
      <c r="BA227" s="274" t="s">
        <v>268</v>
      </c>
      <c r="BB227" s="274" t="s">
        <v>268</v>
      </c>
      <c r="BC227" s="274" t="s">
        <v>268</v>
      </c>
      <c r="BD227" s="274" t="s">
        <v>268</v>
      </c>
      <c r="BE227" s="274" t="s">
        <v>268</v>
      </c>
      <c r="BF227" s="274" t="s">
        <v>268</v>
      </c>
      <c r="BG227" s="274" t="s">
        <v>268</v>
      </c>
      <c r="BH227" s="274" t="s">
        <v>268</v>
      </c>
      <c r="BI227" s="274" t="s">
        <v>268</v>
      </c>
      <c r="BJ227" s="274" t="s">
        <v>268</v>
      </c>
      <c r="BK227" s="274" t="s">
        <v>268</v>
      </c>
      <c r="BL227" s="274" t="s">
        <v>268</v>
      </c>
      <c r="BM227" s="274" t="s">
        <v>268</v>
      </c>
      <c r="BN227" s="274" t="s">
        <v>268</v>
      </c>
      <c r="BO227" s="274" t="s">
        <v>268</v>
      </c>
      <c r="BP227" s="274" t="s">
        <v>268</v>
      </c>
      <c r="BQ227" s="274" t="s">
        <v>268</v>
      </c>
      <c r="BR227" s="274" t="s">
        <v>268</v>
      </c>
      <c r="BS227" s="274" t="s">
        <v>268</v>
      </c>
      <c r="BT227" s="274" t="s">
        <v>268</v>
      </c>
      <c r="BU227" s="274" t="s">
        <v>268</v>
      </c>
      <c r="BV227" s="274" t="s">
        <v>268</v>
      </c>
      <c r="BW227" s="274" t="s">
        <v>268</v>
      </c>
      <c r="BX227" s="274" t="s">
        <v>268</v>
      </c>
      <c r="BY227" s="295">
        <v>151</v>
      </c>
      <c r="BZ227" s="295">
        <v>151</v>
      </c>
      <c r="CA227" s="298" t="s">
        <v>142</v>
      </c>
      <c r="CB227" s="297">
        <v>122</v>
      </c>
      <c r="CC227" s="284">
        <f t="shared" si="14"/>
        <v>0</v>
      </c>
      <c r="CD227" s="295">
        <f t="shared" si="15"/>
        <v>151</v>
      </c>
      <c r="CE227" s="284">
        <f t="shared" si="16"/>
        <v>0</v>
      </c>
      <c r="CF227" s="295">
        <f t="shared" si="17"/>
        <v>1</v>
      </c>
      <c r="CG227" s="274" t="s">
        <v>876</v>
      </c>
      <c r="CH227" s="274" t="s">
        <v>268</v>
      </c>
      <c r="CI227" s="274" t="s">
        <v>268</v>
      </c>
      <c r="CJ227" s="298" t="s">
        <v>271</v>
      </c>
      <c r="CK227" s="297">
        <v>1</v>
      </c>
      <c r="CL227" s="274" t="s">
        <v>268</v>
      </c>
      <c r="CM227" s="274" t="s">
        <v>268</v>
      </c>
      <c r="CN227" s="274" t="s">
        <v>268</v>
      </c>
      <c r="CO227" s="274" t="s">
        <v>268</v>
      </c>
      <c r="CP227" s="274" t="s">
        <v>268</v>
      </c>
      <c r="CQ227" s="274" t="s">
        <v>268</v>
      </c>
      <c r="CR227" s="274" t="s">
        <v>877</v>
      </c>
      <c r="CS227" s="274">
        <v>74.66</v>
      </c>
      <c r="CT227" s="274" t="s">
        <v>268</v>
      </c>
      <c r="CU227" s="274">
        <v>74.66</v>
      </c>
      <c r="CV227" s="274">
        <v>365</v>
      </c>
      <c r="CW227" s="274" t="s">
        <v>878</v>
      </c>
      <c r="CX227" s="274" t="s">
        <v>835</v>
      </c>
      <c r="CY227" s="274" t="s">
        <v>836</v>
      </c>
      <c r="CZ227" s="274" t="s">
        <v>837</v>
      </c>
      <c r="DA227" s="274" t="s">
        <v>268</v>
      </c>
      <c r="DB227" s="274" t="s">
        <v>268</v>
      </c>
      <c r="DC227" s="274" t="s">
        <v>268</v>
      </c>
      <c r="DD227" s="274" t="s">
        <v>268</v>
      </c>
      <c r="DE227" s="274" t="s">
        <v>268</v>
      </c>
      <c r="DF227" s="274" t="s">
        <v>268</v>
      </c>
      <c r="DG227" s="299">
        <f>IFERROR(IF(CA227="D",IF(CK227="A dispo.",CD227*VLOOKUP('DATI INPUT'!$F$27,TARIFFE_UD,2,FALSE),CD227*VLOOKUP(CK227,TARIFFE_UD,2,FALSE)),CD227*VLOOKUP(CB227-100,TARIFFE_UND,2,FALSE)),0)</f>
        <v>93.010174612609802</v>
      </c>
      <c r="DH227" s="299">
        <f>IFERROR(IF(CA227="D",IF(CK227="A dispo.",CF227*VLOOKUP('DATI INPUT'!$F$27,TARIFFE_UD,3,FALSE),CF227*VLOOKUP(CK227,TARIFFE_UD,3,FALSE)),CF227*VLOOKUP(CB227-100,TARIFFE_UND,3,FALSE)),0)</f>
        <v>15.164853048114928</v>
      </c>
    </row>
    <row r="228" spans="1:112" x14ac:dyDescent="0.25">
      <c r="A228" s="274" t="s">
        <v>3225</v>
      </c>
      <c r="B228" s="274" t="s">
        <v>3226</v>
      </c>
      <c r="C228" s="274" t="s">
        <v>495</v>
      </c>
      <c r="D228" s="274" t="s">
        <v>3227</v>
      </c>
      <c r="E228" s="274" t="s">
        <v>268</v>
      </c>
      <c r="F228" s="274" t="s">
        <v>156</v>
      </c>
      <c r="G228" s="274" t="s">
        <v>3228</v>
      </c>
      <c r="H228" s="274" t="s">
        <v>1033</v>
      </c>
      <c r="I228" s="274" t="s">
        <v>3229</v>
      </c>
      <c r="J228" s="274" t="s">
        <v>156</v>
      </c>
      <c r="K228" s="274" t="s">
        <v>3230</v>
      </c>
      <c r="L228" s="274" t="s">
        <v>960</v>
      </c>
      <c r="M228" s="274" t="s">
        <v>3231</v>
      </c>
      <c r="N228" s="274" t="s">
        <v>984</v>
      </c>
      <c r="O228" s="274" t="s">
        <v>873</v>
      </c>
      <c r="P228" s="274" t="s">
        <v>1847</v>
      </c>
      <c r="Q228" s="274" t="s">
        <v>1344</v>
      </c>
      <c r="R228" s="274" t="s">
        <v>268</v>
      </c>
      <c r="S228" s="274" t="s">
        <v>268</v>
      </c>
      <c r="T228" s="274" t="s">
        <v>268</v>
      </c>
      <c r="U228" s="274" t="s">
        <v>268</v>
      </c>
      <c r="V228" s="274" t="s">
        <v>268</v>
      </c>
      <c r="W228" s="274" t="s">
        <v>3231</v>
      </c>
      <c r="X228" s="274" t="s">
        <v>1847</v>
      </c>
      <c r="Y228" s="274" t="s">
        <v>1344</v>
      </c>
      <c r="Z228" s="274" t="s">
        <v>268</v>
      </c>
      <c r="AA228" s="274" t="s">
        <v>268</v>
      </c>
      <c r="AB228" s="274" t="s">
        <v>268</v>
      </c>
      <c r="AC228" s="274" t="s">
        <v>268</v>
      </c>
      <c r="AD228" s="274" t="s">
        <v>268</v>
      </c>
      <c r="AE228" s="274" t="s">
        <v>287</v>
      </c>
      <c r="AF228" s="274" t="s">
        <v>1811</v>
      </c>
      <c r="AG228" s="274" t="s">
        <v>875</v>
      </c>
      <c r="AH228" s="274" t="s">
        <v>1848</v>
      </c>
      <c r="AI228" s="274" t="s">
        <v>3232</v>
      </c>
      <c r="AJ228" s="274" t="s">
        <v>268</v>
      </c>
      <c r="AK228" s="274" t="s">
        <v>366</v>
      </c>
      <c r="AL228" s="274" t="s">
        <v>268</v>
      </c>
      <c r="AM228" s="274" t="s">
        <v>405</v>
      </c>
      <c r="AN228" s="274" t="s">
        <v>268</v>
      </c>
      <c r="AO228" s="274" t="s">
        <v>268</v>
      </c>
      <c r="AP228" s="274" t="s">
        <v>268</v>
      </c>
      <c r="AQ228" s="274" t="s">
        <v>268</v>
      </c>
      <c r="AR228" s="274" t="s">
        <v>268</v>
      </c>
      <c r="AS228" s="274" t="s">
        <v>268</v>
      </c>
      <c r="AT228" s="274" t="s">
        <v>268</v>
      </c>
      <c r="AU228" s="274" t="s">
        <v>268</v>
      </c>
      <c r="AV228" s="274" t="s">
        <v>268</v>
      </c>
      <c r="AW228" s="274" t="s">
        <v>268</v>
      </c>
      <c r="AX228" s="274" t="s">
        <v>268</v>
      </c>
      <c r="AY228" s="274" t="s">
        <v>268</v>
      </c>
      <c r="AZ228" s="274" t="s">
        <v>268</v>
      </c>
      <c r="BA228" s="274" t="s">
        <v>268</v>
      </c>
      <c r="BB228" s="274" t="s">
        <v>268</v>
      </c>
      <c r="BC228" s="274" t="s">
        <v>268</v>
      </c>
      <c r="BD228" s="274" t="s">
        <v>268</v>
      </c>
      <c r="BE228" s="274" t="s">
        <v>268</v>
      </c>
      <c r="BF228" s="274" t="s">
        <v>268</v>
      </c>
      <c r="BG228" s="274" t="s">
        <v>268</v>
      </c>
      <c r="BH228" s="274" t="s">
        <v>268</v>
      </c>
      <c r="BI228" s="274" t="s">
        <v>268</v>
      </c>
      <c r="BJ228" s="274" t="s">
        <v>268</v>
      </c>
      <c r="BK228" s="274" t="s">
        <v>268</v>
      </c>
      <c r="BL228" s="274" t="s">
        <v>268</v>
      </c>
      <c r="BM228" s="274" t="s">
        <v>268</v>
      </c>
      <c r="BN228" s="274" t="s">
        <v>268</v>
      </c>
      <c r="BO228" s="274" t="s">
        <v>268</v>
      </c>
      <c r="BP228" s="274" t="s">
        <v>268</v>
      </c>
      <c r="BQ228" s="274" t="s">
        <v>268</v>
      </c>
      <c r="BR228" s="274" t="s">
        <v>268</v>
      </c>
      <c r="BS228" s="274" t="s">
        <v>268</v>
      </c>
      <c r="BT228" s="274" t="s">
        <v>268</v>
      </c>
      <c r="BU228" s="274" t="s">
        <v>268</v>
      </c>
      <c r="BV228" s="274" t="s">
        <v>268</v>
      </c>
      <c r="BW228" s="274" t="s">
        <v>268</v>
      </c>
      <c r="BX228" s="274" t="s">
        <v>268</v>
      </c>
      <c r="BY228" s="295">
        <v>50</v>
      </c>
      <c r="BZ228" s="295">
        <v>50</v>
      </c>
      <c r="CA228" s="298" t="s">
        <v>142</v>
      </c>
      <c r="CB228" s="297">
        <v>122</v>
      </c>
      <c r="CC228" s="284">
        <f t="shared" si="14"/>
        <v>0</v>
      </c>
      <c r="CD228" s="295">
        <f t="shared" si="15"/>
        <v>50</v>
      </c>
      <c r="CE228" s="284">
        <f t="shared" si="16"/>
        <v>0</v>
      </c>
      <c r="CF228" s="295">
        <f t="shared" si="17"/>
        <v>1</v>
      </c>
      <c r="CG228" s="274" t="s">
        <v>876</v>
      </c>
      <c r="CH228" s="274" t="s">
        <v>268</v>
      </c>
      <c r="CI228" s="274" t="s">
        <v>268</v>
      </c>
      <c r="CJ228" s="298" t="s">
        <v>280</v>
      </c>
      <c r="CK228" s="297">
        <v>2</v>
      </c>
      <c r="CL228" s="274" t="s">
        <v>268</v>
      </c>
      <c r="CM228" s="274" t="s">
        <v>268</v>
      </c>
      <c r="CN228" s="274" t="s">
        <v>268</v>
      </c>
      <c r="CO228" s="274" t="s">
        <v>268</v>
      </c>
      <c r="CP228" s="274" t="s">
        <v>268</v>
      </c>
      <c r="CQ228" s="274" t="s">
        <v>268</v>
      </c>
      <c r="CR228" s="274" t="s">
        <v>877</v>
      </c>
      <c r="CS228" s="274">
        <v>75.06</v>
      </c>
      <c r="CT228" s="274" t="s">
        <v>268</v>
      </c>
      <c r="CU228" s="274">
        <v>75.06</v>
      </c>
      <c r="CV228" s="274">
        <v>365</v>
      </c>
      <c r="CW228" s="274" t="s">
        <v>878</v>
      </c>
      <c r="CX228" s="274" t="s">
        <v>835</v>
      </c>
      <c r="CY228" s="274" t="s">
        <v>836</v>
      </c>
      <c r="CZ228" s="274" t="s">
        <v>837</v>
      </c>
      <c r="DA228" s="274" t="s">
        <v>268</v>
      </c>
      <c r="DB228" s="274" t="s">
        <v>268</v>
      </c>
      <c r="DC228" s="274" t="s">
        <v>268</v>
      </c>
      <c r="DD228" s="274" t="s">
        <v>268</v>
      </c>
      <c r="DE228" s="274" t="s">
        <v>268</v>
      </c>
      <c r="DF228" s="274" t="s">
        <v>268</v>
      </c>
      <c r="DG228" s="299">
        <f>IFERROR(IF(CA228="D",IF(CK228="A dispo.",CD228*VLOOKUP('DATI INPUT'!$F$27,TARIFFE_UD,2,FALSE),CD228*VLOOKUP(CK228,TARIFFE_UD,2,FALSE)),CD228*VLOOKUP(CB228-100,TARIFFE_UND,2,FALSE)),0)</f>
        <v>35.9310829077411</v>
      </c>
      <c r="DH228" s="299">
        <f>IFERROR(IF(CA228="D",IF(CK228="A dispo.",CF228*VLOOKUP('DATI INPUT'!$F$27,TARIFFE_UD,3,FALSE),CF228*VLOOKUP(CK228,TARIFFE_UD,3,FALSE)),CF228*VLOOKUP(CB228-100,TARIFFE_UND,3,FALSE)),0)</f>
        <v>46.077822723118445</v>
      </c>
    </row>
    <row r="229" spans="1:112" x14ac:dyDescent="0.25">
      <c r="A229" s="274" t="s">
        <v>3233</v>
      </c>
      <c r="B229" s="274" t="s">
        <v>3234</v>
      </c>
      <c r="C229" s="274" t="s">
        <v>3235</v>
      </c>
      <c r="D229" s="274" t="s">
        <v>3236</v>
      </c>
      <c r="E229" s="274" t="s">
        <v>3237</v>
      </c>
      <c r="F229" s="274" t="s">
        <v>156</v>
      </c>
      <c r="G229" s="274" t="s">
        <v>3238</v>
      </c>
      <c r="H229" s="274" t="s">
        <v>926</v>
      </c>
      <c r="I229" s="274" t="s">
        <v>3239</v>
      </c>
      <c r="J229" s="274" t="s">
        <v>274</v>
      </c>
      <c r="K229" s="274" t="s">
        <v>3240</v>
      </c>
      <c r="L229" s="274" t="s">
        <v>872</v>
      </c>
      <c r="M229" s="274" t="s">
        <v>3241</v>
      </c>
      <c r="N229" s="274" t="s">
        <v>984</v>
      </c>
      <c r="O229" s="274" t="s">
        <v>873</v>
      </c>
      <c r="P229" s="274" t="s">
        <v>3242</v>
      </c>
      <c r="Q229" s="274" t="s">
        <v>276</v>
      </c>
      <c r="R229" s="274" t="s">
        <v>268</v>
      </c>
      <c r="S229" s="274" t="s">
        <v>268</v>
      </c>
      <c r="T229" s="274" t="s">
        <v>268</v>
      </c>
      <c r="U229" s="274" t="s">
        <v>268</v>
      </c>
      <c r="V229" s="274" t="s">
        <v>268</v>
      </c>
      <c r="W229" s="274" t="s">
        <v>3241</v>
      </c>
      <c r="X229" s="274" t="s">
        <v>3242</v>
      </c>
      <c r="Y229" s="274" t="s">
        <v>276</v>
      </c>
      <c r="Z229" s="274" t="s">
        <v>268</v>
      </c>
      <c r="AA229" s="274" t="s">
        <v>268</v>
      </c>
      <c r="AB229" s="274" t="s">
        <v>268</v>
      </c>
      <c r="AC229" s="274" t="s">
        <v>268</v>
      </c>
      <c r="AD229" s="274" t="s">
        <v>268</v>
      </c>
      <c r="AE229" s="274" t="s">
        <v>287</v>
      </c>
      <c r="AF229" s="274" t="s">
        <v>1811</v>
      </c>
      <c r="AG229" s="274" t="s">
        <v>875</v>
      </c>
      <c r="AH229" s="274" t="s">
        <v>1848</v>
      </c>
      <c r="AI229" s="274" t="s">
        <v>3243</v>
      </c>
      <c r="AJ229" s="274" t="s">
        <v>268</v>
      </c>
      <c r="AK229" s="274" t="s">
        <v>268</v>
      </c>
      <c r="AL229" s="274" t="s">
        <v>268</v>
      </c>
      <c r="AM229" s="274" t="s">
        <v>355</v>
      </c>
      <c r="AN229" s="274" t="s">
        <v>268</v>
      </c>
      <c r="AO229" s="274" t="s">
        <v>268</v>
      </c>
      <c r="AP229" s="274" t="s">
        <v>268</v>
      </c>
      <c r="AQ229" s="274" t="s">
        <v>268</v>
      </c>
      <c r="AR229" s="274" t="s">
        <v>268</v>
      </c>
      <c r="AS229" s="274" t="s">
        <v>268</v>
      </c>
      <c r="AT229" s="274" t="s">
        <v>268</v>
      </c>
      <c r="AU229" s="274" t="s">
        <v>268</v>
      </c>
      <c r="AV229" s="274" t="s">
        <v>268</v>
      </c>
      <c r="AW229" s="274" t="s">
        <v>268</v>
      </c>
      <c r="AX229" s="274" t="s">
        <v>268</v>
      </c>
      <c r="AY229" s="274" t="s">
        <v>268</v>
      </c>
      <c r="AZ229" s="274" t="s">
        <v>268</v>
      </c>
      <c r="BA229" s="274" t="s">
        <v>268</v>
      </c>
      <c r="BB229" s="274" t="s">
        <v>268</v>
      </c>
      <c r="BC229" s="274" t="s">
        <v>268</v>
      </c>
      <c r="BD229" s="274" t="s">
        <v>268</v>
      </c>
      <c r="BE229" s="274" t="s">
        <v>268</v>
      </c>
      <c r="BF229" s="274" t="s">
        <v>268</v>
      </c>
      <c r="BG229" s="274" t="s">
        <v>268</v>
      </c>
      <c r="BH229" s="274" t="s">
        <v>268</v>
      </c>
      <c r="BI229" s="274" t="s">
        <v>268</v>
      </c>
      <c r="BJ229" s="274" t="s">
        <v>268</v>
      </c>
      <c r="BK229" s="274" t="s">
        <v>268</v>
      </c>
      <c r="BL229" s="274" t="s">
        <v>268</v>
      </c>
      <c r="BM229" s="274" t="s">
        <v>268</v>
      </c>
      <c r="BN229" s="274" t="s">
        <v>268</v>
      </c>
      <c r="BO229" s="274" t="s">
        <v>268</v>
      </c>
      <c r="BP229" s="274" t="s">
        <v>268</v>
      </c>
      <c r="BQ229" s="274" t="s">
        <v>268</v>
      </c>
      <c r="BR229" s="274" t="s">
        <v>268</v>
      </c>
      <c r="BS229" s="274" t="s">
        <v>268</v>
      </c>
      <c r="BT229" s="274" t="s">
        <v>268</v>
      </c>
      <c r="BU229" s="274" t="s">
        <v>268</v>
      </c>
      <c r="BV229" s="274" t="s">
        <v>268</v>
      </c>
      <c r="BW229" s="274" t="s">
        <v>268</v>
      </c>
      <c r="BX229" s="274" t="s">
        <v>268</v>
      </c>
      <c r="BY229" s="295">
        <v>56.6</v>
      </c>
      <c r="BZ229" s="295">
        <v>56.6</v>
      </c>
      <c r="CA229" s="298" t="s">
        <v>142</v>
      </c>
      <c r="CB229" s="297">
        <v>122</v>
      </c>
      <c r="CC229" s="284">
        <f t="shared" si="14"/>
        <v>0</v>
      </c>
      <c r="CD229" s="295">
        <f t="shared" si="15"/>
        <v>56.6</v>
      </c>
      <c r="CE229" s="284">
        <f t="shared" si="16"/>
        <v>0</v>
      </c>
      <c r="CF229" s="295">
        <f t="shared" si="17"/>
        <v>1</v>
      </c>
      <c r="CG229" s="274" t="s">
        <v>876</v>
      </c>
      <c r="CH229" s="274" t="s">
        <v>268</v>
      </c>
      <c r="CI229" s="274" t="s">
        <v>268</v>
      </c>
      <c r="CJ229" s="298" t="s">
        <v>275</v>
      </c>
      <c r="CK229" s="297">
        <v>3</v>
      </c>
      <c r="CL229" s="274" t="s">
        <v>268</v>
      </c>
      <c r="CM229" s="274" t="s">
        <v>268</v>
      </c>
      <c r="CN229" s="274" t="s">
        <v>268</v>
      </c>
      <c r="CO229" s="274" t="s">
        <v>268</v>
      </c>
      <c r="CP229" s="274" t="s">
        <v>268</v>
      </c>
      <c r="CQ229" s="274" t="s">
        <v>268</v>
      </c>
      <c r="CR229" s="274" t="s">
        <v>877</v>
      </c>
      <c r="CS229" s="274">
        <v>96.61</v>
      </c>
      <c r="CT229" s="274" t="s">
        <v>268</v>
      </c>
      <c r="CU229" s="274">
        <v>96.61</v>
      </c>
      <c r="CV229" s="274">
        <v>365</v>
      </c>
      <c r="CW229" s="274" t="s">
        <v>878</v>
      </c>
      <c r="CX229" s="274" t="s">
        <v>835</v>
      </c>
      <c r="CY229" s="274" t="s">
        <v>836</v>
      </c>
      <c r="CZ229" s="274" t="s">
        <v>837</v>
      </c>
      <c r="DA229" s="274" t="s">
        <v>268</v>
      </c>
      <c r="DB229" s="274" t="s">
        <v>268</v>
      </c>
      <c r="DC229" s="274" t="s">
        <v>268</v>
      </c>
      <c r="DD229" s="274" t="s">
        <v>268</v>
      </c>
      <c r="DE229" s="274" t="s">
        <v>268</v>
      </c>
      <c r="DF229" s="274" t="s">
        <v>268</v>
      </c>
      <c r="DG229" s="299">
        <f>IFERROR(IF(CA229="D",IF(CK229="A dispo.",CD229*VLOOKUP('DATI INPUT'!$F$27,TARIFFE_UD,2,FALSE),CD229*VLOOKUP(CK229,TARIFFE_UD,2,FALSE)),CD229*VLOOKUP(CB229-100,TARIFFE_UND,2,FALSE)),0)</f>
        <v>44.824392571110153</v>
      </c>
      <c r="DH229" s="299">
        <f>IFERROR(IF(CA229="D",IF(CK229="A dispo.",CF229*VLOOKUP('DATI INPUT'!$F$27,TARIFFE_UD,3,FALSE),CF229*VLOOKUP(CK229,TARIFFE_UD,3,FALSE)),CF229*VLOOKUP(CB229-100,TARIFFE_UND,3,FALSE)),0)</f>
        <v>60.367780403072892</v>
      </c>
    </row>
    <row r="230" spans="1:112" x14ac:dyDescent="0.25">
      <c r="A230" s="274" t="s">
        <v>3244</v>
      </c>
      <c r="B230" s="274" t="s">
        <v>3234</v>
      </c>
      <c r="C230" s="274" t="s">
        <v>3245</v>
      </c>
      <c r="D230" s="274" t="s">
        <v>3236</v>
      </c>
      <c r="E230" s="274" t="s">
        <v>3237</v>
      </c>
      <c r="F230" s="274" t="s">
        <v>156</v>
      </c>
      <c r="G230" s="274" t="s">
        <v>3238</v>
      </c>
      <c r="H230" s="274" t="s">
        <v>926</v>
      </c>
      <c r="I230" s="274" t="s">
        <v>3239</v>
      </c>
      <c r="J230" s="274" t="s">
        <v>274</v>
      </c>
      <c r="K230" s="274" t="s">
        <v>3240</v>
      </c>
      <c r="L230" s="274" t="s">
        <v>872</v>
      </c>
      <c r="M230" s="274" t="s">
        <v>3241</v>
      </c>
      <c r="N230" s="274" t="s">
        <v>984</v>
      </c>
      <c r="O230" s="274" t="s">
        <v>873</v>
      </c>
      <c r="P230" s="274" t="s">
        <v>3242</v>
      </c>
      <c r="Q230" s="274" t="s">
        <v>276</v>
      </c>
      <c r="R230" s="274" t="s">
        <v>268</v>
      </c>
      <c r="S230" s="274" t="s">
        <v>268</v>
      </c>
      <c r="T230" s="274" t="s">
        <v>268</v>
      </c>
      <c r="U230" s="274" t="s">
        <v>268</v>
      </c>
      <c r="V230" s="274" t="s">
        <v>268</v>
      </c>
      <c r="W230" s="274" t="s">
        <v>3241</v>
      </c>
      <c r="X230" s="274" t="s">
        <v>3242</v>
      </c>
      <c r="Y230" s="274" t="s">
        <v>276</v>
      </c>
      <c r="Z230" s="274" t="s">
        <v>268</v>
      </c>
      <c r="AA230" s="274" t="s">
        <v>268</v>
      </c>
      <c r="AB230" s="274" t="s">
        <v>268</v>
      </c>
      <c r="AC230" s="274" t="s">
        <v>268</v>
      </c>
      <c r="AD230" s="274" t="s">
        <v>268</v>
      </c>
      <c r="AE230" s="274" t="s">
        <v>287</v>
      </c>
      <c r="AF230" s="274" t="s">
        <v>1811</v>
      </c>
      <c r="AG230" s="274" t="s">
        <v>875</v>
      </c>
      <c r="AH230" s="274" t="s">
        <v>1848</v>
      </c>
      <c r="AI230" s="274" t="s">
        <v>3243</v>
      </c>
      <c r="AJ230" s="274" t="s">
        <v>268</v>
      </c>
      <c r="AK230" s="274" t="s">
        <v>268</v>
      </c>
      <c r="AL230" s="274" t="s">
        <v>268</v>
      </c>
      <c r="AM230" s="274" t="s">
        <v>355</v>
      </c>
      <c r="AN230" s="274" t="s">
        <v>268</v>
      </c>
      <c r="AO230" s="274" t="s">
        <v>268</v>
      </c>
      <c r="AP230" s="274" t="s">
        <v>268</v>
      </c>
      <c r="AQ230" s="274" t="s">
        <v>268</v>
      </c>
      <c r="AR230" s="274" t="s">
        <v>268</v>
      </c>
      <c r="AS230" s="274" t="s">
        <v>268</v>
      </c>
      <c r="AT230" s="274" t="s">
        <v>268</v>
      </c>
      <c r="AU230" s="274" t="s">
        <v>268</v>
      </c>
      <c r="AV230" s="274" t="s">
        <v>268</v>
      </c>
      <c r="AW230" s="274" t="s">
        <v>268</v>
      </c>
      <c r="AX230" s="274" t="s">
        <v>268</v>
      </c>
      <c r="AY230" s="274" t="s">
        <v>268</v>
      </c>
      <c r="AZ230" s="274" t="s">
        <v>268</v>
      </c>
      <c r="BA230" s="274" t="s">
        <v>268</v>
      </c>
      <c r="BB230" s="274" t="s">
        <v>268</v>
      </c>
      <c r="BC230" s="274" t="s">
        <v>268</v>
      </c>
      <c r="BD230" s="274" t="s">
        <v>268</v>
      </c>
      <c r="BE230" s="274" t="s">
        <v>268</v>
      </c>
      <c r="BF230" s="274" t="s">
        <v>268</v>
      </c>
      <c r="BG230" s="274" t="s">
        <v>268</v>
      </c>
      <c r="BH230" s="274" t="s">
        <v>268</v>
      </c>
      <c r="BI230" s="274" t="s">
        <v>268</v>
      </c>
      <c r="BJ230" s="274" t="s">
        <v>268</v>
      </c>
      <c r="BK230" s="274" t="s">
        <v>268</v>
      </c>
      <c r="BL230" s="274" t="s">
        <v>268</v>
      </c>
      <c r="BM230" s="274" t="s">
        <v>268</v>
      </c>
      <c r="BN230" s="274" t="s">
        <v>268</v>
      </c>
      <c r="BO230" s="274" t="s">
        <v>268</v>
      </c>
      <c r="BP230" s="274" t="s">
        <v>268</v>
      </c>
      <c r="BQ230" s="274" t="s">
        <v>268</v>
      </c>
      <c r="BR230" s="274" t="s">
        <v>268</v>
      </c>
      <c r="BS230" s="274" t="s">
        <v>268</v>
      </c>
      <c r="BT230" s="274" t="s">
        <v>268</v>
      </c>
      <c r="BU230" s="274" t="s">
        <v>268</v>
      </c>
      <c r="BV230" s="274" t="s">
        <v>268</v>
      </c>
      <c r="BW230" s="274" t="s">
        <v>268</v>
      </c>
      <c r="BX230" s="274" t="s">
        <v>268</v>
      </c>
      <c r="BY230" s="295">
        <v>32.6</v>
      </c>
      <c r="BZ230" s="295">
        <v>32.6</v>
      </c>
      <c r="CA230" s="298" t="s">
        <v>142</v>
      </c>
      <c r="CB230" s="297">
        <v>123</v>
      </c>
      <c r="CC230" s="284">
        <f t="shared" si="14"/>
        <v>0</v>
      </c>
      <c r="CD230" s="295">
        <f t="shared" si="15"/>
        <v>32.6</v>
      </c>
      <c r="CE230" s="284">
        <f t="shared" si="16"/>
        <v>1</v>
      </c>
      <c r="CF230" s="295">
        <f t="shared" si="17"/>
        <v>0</v>
      </c>
      <c r="CG230" s="274" t="s">
        <v>1817</v>
      </c>
      <c r="CH230" s="274" t="s">
        <v>268</v>
      </c>
      <c r="CI230" s="274" t="s">
        <v>268</v>
      </c>
      <c r="CJ230" s="298" t="s">
        <v>275</v>
      </c>
      <c r="CK230" s="297">
        <v>3</v>
      </c>
      <c r="CL230" s="274" t="s">
        <v>268</v>
      </c>
      <c r="CM230" s="274" t="s">
        <v>268</v>
      </c>
      <c r="CN230" s="274" t="s">
        <v>268</v>
      </c>
      <c r="CO230" s="274" t="s">
        <v>268</v>
      </c>
      <c r="CP230" s="274" t="s">
        <v>268</v>
      </c>
      <c r="CQ230" s="274" t="s">
        <v>268</v>
      </c>
      <c r="CR230" s="274" t="s">
        <v>877</v>
      </c>
      <c r="CS230" s="274">
        <v>15.97</v>
      </c>
      <c r="CT230" s="274" t="s">
        <v>268</v>
      </c>
      <c r="CU230" s="274">
        <v>15.97</v>
      </c>
      <c r="CV230" s="274">
        <v>365</v>
      </c>
      <c r="CW230" s="274" t="s">
        <v>878</v>
      </c>
      <c r="CX230" s="274" t="s">
        <v>835</v>
      </c>
      <c r="CY230" s="274" t="s">
        <v>836</v>
      </c>
      <c r="CZ230" s="274" t="s">
        <v>837</v>
      </c>
      <c r="DA230" s="274" t="s">
        <v>268</v>
      </c>
      <c r="DB230" s="274" t="s">
        <v>268</v>
      </c>
      <c r="DC230" s="274" t="s">
        <v>268</v>
      </c>
      <c r="DD230" s="274" t="s">
        <v>268</v>
      </c>
      <c r="DE230" s="274" t="s">
        <v>268</v>
      </c>
      <c r="DF230" s="274" t="s">
        <v>268</v>
      </c>
      <c r="DG230" s="299">
        <f>IFERROR(IF(CA230="D",IF(CK230="A dispo.",CD230*VLOOKUP('DATI INPUT'!$F$27,TARIFFE_UD,2,FALSE),CD230*VLOOKUP(CK230,TARIFFE_UD,2,FALSE)),CD230*VLOOKUP(CB230-100,TARIFFE_UND,2,FALSE)),0)</f>
        <v>25.817583000321395</v>
      </c>
      <c r="DH230" s="299">
        <f>IFERROR(IF(CA230="D",IF(CK230="A dispo.",CF230*VLOOKUP('DATI INPUT'!$F$27,TARIFFE_UD,3,FALSE),CF230*VLOOKUP(CK230,TARIFFE_UD,3,FALSE)),CF230*VLOOKUP(CB230-100,TARIFFE_UND,3,FALSE)),0)</f>
        <v>0</v>
      </c>
    </row>
    <row r="231" spans="1:112" x14ac:dyDescent="0.25">
      <c r="A231" s="274" t="s">
        <v>3246</v>
      </c>
      <c r="B231" s="274" t="s">
        <v>3247</v>
      </c>
      <c r="C231" s="274" t="s">
        <v>1358</v>
      </c>
      <c r="D231" s="274" t="s">
        <v>3248</v>
      </c>
      <c r="E231" s="274" t="s">
        <v>268</v>
      </c>
      <c r="F231" s="274" t="s">
        <v>156</v>
      </c>
      <c r="G231" s="274" t="s">
        <v>3249</v>
      </c>
      <c r="H231" s="274" t="s">
        <v>1033</v>
      </c>
      <c r="I231" s="274" t="s">
        <v>3250</v>
      </c>
      <c r="J231" s="274" t="s">
        <v>274</v>
      </c>
      <c r="K231" s="274" t="s">
        <v>3251</v>
      </c>
      <c r="L231" s="274" t="s">
        <v>960</v>
      </c>
      <c r="M231" s="274" t="s">
        <v>3252</v>
      </c>
      <c r="N231" s="274" t="s">
        <v>984</v>
      </c>
      <c r="O231" s="274" t="s">
        <v>873</v>
      </c>
      <c r="P231" s="274" t="s">
        <v>613</v>
      </c>
      <c r="Q231" s="274" t="s">
        <v>346</v>
      </c>
      <c r="R231" s="274" t="s">
        <v>268</v>
      </c>
      <c r="S231" s="274" t="s">
        <v>268</v>
      </c>
      <c r="T231" s="274" t="s">
        <v>268</v>
      </c>
      <c r="U231" s="274" t="s">
        <v>268</v>
      </c>
      <c r="V231" s="274" t="s">
        <v>268</v>
      </c>
      <c r="W231" s="274" t="s">
        <v>3252</v>
      </c>
      <c r="X231" s="274" t="s">
        <v>613</v>
      </c>
      <c r="Y231" s="274" t="s">
        <v>346</v>
      </c>
      <c r="Z231" s="274" t="s">
        <v>268</v>
      </c>
      <c r="AA231" s="274" t="s">
        <v>268</v>
      </c>
      <c r="AB231" s="274" t="s">
        <v>268</v>
      </c>
      <c r="AC231" s="274" t="s">
        <v>268</v>
      </c>
      <c r="AD231" s="274" t="s">
        <v>268</v>
      </c>
      <c r="AE231" s="274" t="s">
        <v>287</v>
      </c>
      <c r="AF231" s="274" t="s">
        <v>1811</v>
      </c>
      <c r="AG231" s="274" t="s">
        <v>875</v>
      </c>
      <c r="AH231" s="274" t="s">
        <v>1812</v>
      </c>
      <c r="AI231" s="274" t="s">
        <v>578</v>
      </c>
      <c r="AJ231" s="274" t="s">
        <v>268</v>
      </c>
      <c r="AK231" s="274" t="s">
        <v>366</v>
      </c>
      <c r="AL231" s="274" t="s">
        <v>268</v>
      </c>
      <c r="AM231" s="274" t="s">
        <v>355</v>
      </c>
      <c r="AN231" s="274" t="s">
        <v>268</v>
      </c>
      <c r="AO231" s="274" t="s">
        <v>268</v>
      </c>
      <c r="AP231" s="274" t="s">
        <v>268</v>
      </c>
      <c r="AQ231" s="274" t="s">
        <v>268</v>
      </c>
      <c r="AR231" s="274" t="s">
        <v>268</v>
      </c>
      <c r="AS231" s="274" t="s">
        <v>268</v>
      </c>
      <c r="AT231" s="274" t="s">
        <v>268</v>
      </c>
      <c r="AU231" s="274" t="s">
        <v>268</v>
      </c>
      <c r="AV231" s="274" t="s">
        <v>268</v>
      </c>
      <c r="AW231" s="274" t="s">
        <v>268</v>
      </c>
      <c r="AX231" s="274" t="s">
        <v>268</v>
      </c>
      <c r="AY231" s="274" t="s">
        <v>268</v>
      </c>
      <c r="AZ231" s="274" t="s">
        <v>268</v>
      </c>
      <c r="BA231" s="274" t="s">
        <v>268</v>
      </c>
      <c r="BB231" s="274" t="s">
        <v>268</v>
      </c>
      <c r="BC231" s="274" t="s">
        <v>268</v>
      </c>
      <c r="BD231" s="274" t="s">
        <v>268</v>
      </c>
      <c r="BE231" s="274" t="s">
        <v>268</v>
      </c>
      <c r="BF231" s="274" t="s">
        <v>268</v>
      </c>
      <c r="BG231" s="274" t="s">
        <v>268</v>
      </c>
      <c r="BH231" s="274" t="s">
        <v>268</v>
      </c>
      <c r="BI231" s="274" t="s">
        <v>268</v>
      </c>
      <c r="BJ231" s="274" t="s">
        <v>268</v>
      </c>
      <c r="BK231" s="274" t="s">
        <v>268</v>
      </c>
      <c r="BL231" s="274" t="s">
        <v>268</v>
      </c>
      <c r="BM231" s="274" t="s">
        <v>268</v>
      </c>
      <c r="BN231" s="274" t="s">
        <v>268</v>
      </c>
      <c r="BO231" s="274" t="s">
        <v>268</v>
      </c>
      <c r="BP231" s="274" t="s">
        <v>268</v>
      </c>
      <c r="BQ231" s="274" t="s">
        <v>268</v>
      </c>
      <c r="BR231" s="274" t="s">
        <v>268</v>
      </c>
      <c r="BS231" s="274" t="s">
        <v>268</v>
      </c>
      <c r="BT231" s="274" t="s">
        <v>268</v>
      </c>
      <c r="BU231" s="274" t="s">
        <v>268</v>
      </c>
      <c r="BV231" s="274" t="s">
        <v>268</v>
      </c>
      <c r="BW231" s="274" t="s">
        <v>268</v>
      </c>
      <c r="BX231" s="274" t="s">
        <v>268</v>
      </c>
      <c r="BY231" s="295">
        <v>59</v>
      </c>
      <c r="BZ231" s="295">
        <v>59</v>
      </c>
      <c r="CA231" s="298" t="s">
        <v>142</v>
      </c>
      <c r="CB231" s="297">
        <v>122</v>
      </c>
      <c r="CC231" s="284">
        <f t="shared" si="14"/>
        <v>0</v>
      </c>
      <c r="CD231" s="295">
        <f t="shared" si="15"/>
        <v>59</v>
      </c>
      <c r="CE231" s="284">
        <f t="shared" si="16"/>
        <v>0</v>
      </c>
      <c r="CF231" s="295">
        <f t="shared" si="17"/>
        <v>1</v>
      </c>
      <c r="CG231" s="274" t="s">
        <v>876</v>
      </c>
      <c r="CH231" s="274" t="s">
        <v>268</v>
      </c>
      <c r="CI231" s="274" t="s">
        <v>268</v>
      </c>
      <c r="CJ231" s="298" t="s">
        <v>280</v>
      </c>
      <c r="CK231" s="297">
        <v>2</v>
      </c>
      <c r="CL231" s="274" t="s">
        <v>268</v>
      </c>
      <c r="CM231" s="274" t="s">
        <v>268</v>
      </c>
      <c r="CN231" s="274" t="s">
        <v>268</v>
      </c>
      <c r="CO231" s="274" t="s">
        <v>268</v>
      </c>
      <c r="CP231" s="274" t="s">
        <v>268</v>
      </c>
      <c r="CQ231" s="274" t="s">
        <v>268</v>
      </c>
      <c r="CR231" s="274" t="s">
        <v>877</v>
      </c>
      <c r="CS231" s="274">
        <v>79.11</v>
      </c>
      <c r="CT231" s="274" t="s">
        <v>268</v>
      </c>
      <c r="CU231" s="274">
        <v>79.11</v>
      </c>
      <c r="CV231" s="274">
        <v>365</v>
      </c>
      <c r="CW231" s="274" t="s">
        <v>878</v>
      </c>
      <c r="CX231" s="274" t="s">
        <v>835</v>
      </c>
      <c r="CY231" s="274" t="s">
        <v>836</v>
      </c>
      <c r="CZ231" s="274" t="s">
        <v>837</v>
      </c>
      <c r="DA231" s="274" t="s">
        <v>268</v>
      </c>
      <c r="DB231" s="274" t="s">
        <v>268</v>
      </c>
      <c r="DC231" s="274" t="s">
        <v>268</v>
      </c>
      <c r="DD231" s="274" t="s">
        <v>268</v>
      </c>
      <c r="DE231" s="274" t="s">
        <v>268</v>
      </c>
      <c r="DF231" s="274" t="s">
        <v>268</v>
      </c>
      <c r="DG231" s="299">
        <f>IFERROR(IF(CA231="D",IF(CK231="A dispo.",CD231*VLOOKUP('DATI INPUT'!$F$27,TARIFFE_UD,2,FALSE),CD231*VLOOKUP(CK231,TARIFFE_UD,2,FALSE)),CD231*VLOOKUP(CB231-100,TARIFFE_UND,2,FALSE)),0)</f>
        <v>42.398677831134492</v>
      </c>
      <c r="DH231" s="299">
        <f>IFERROR(IF(CA231="D",IF(CK231="A dispo.",CF231*VLOOKUP('DATI INPUT'!$F$27,TARIFFE_UD,3,FALSE),CF231*VLOOKUP(CK231,TARIFFE_UD,3,FALSE)),CF231*VLOOKUP(CB231-100,TARIFFE_UND,3,FALSE)),0)</f>
        <v>46.077822723118445</v>
      </c>
    </row>
    <row r="232" spans="1:112" x14ac:dyDescent="0.25">
      <c r="A232" s="274" t="s">
        <v>3253</v>
      </c>
      <c r="B232" s="274" t="s">
        <v>3254</v>
      </c>
      <c r="C232" s="274" t="s">
        <v>3255</v>
      </c>
      <c r="D232" s="274" t="s">
        <v>3256</v>
      </c>
      <c r="E232" s="274" t="s">
        <v>268</v>
      </c>
      <c r="F232" s="274" t="s">
        <v>156</v>
      </c>
      <c r="G232" s="274" t="s">
        <v>3257</v>
      </c>
      <c r="H232" s="274" t="s">
        <v>1033</v>
      </c>
      <c r="I232" s="274" t="s">
        <v>3258</v>
      </c>
      <c r="J232" s="274" t="s">
        <v>274</v>
      </c>
      <c r="K232" s="274" t="s">
        <v>3259</v>
      </c>
      <c r="L232" s="274" t="s">
        <v>871</v>
      </c>
      <c r="M232" s="274" t="s">
        <v>3260</v>
      </c>
      <c r="N232" s="274" t="s">
        <v>984</v>
      </c>
      <c r="O232" s="274" t="s">
        <v>873</v>
      </c>
      <c r="P232" s="274" t="s">
        <v>1934</v>
      </c>
      <c r="Q232" s="274" t="s">
        <v>494</v>
      </c>
      <c r="R232" s="274" t="s">
        <v>268</v>
      </c>
      <c r="S232" s="274" t="s">
        <v>268</v>
      </c>
      <c r="T232" s="274" t="s">
        <v>268</v>
      </c>
      <c r="U232" s="274" t="s">
        <v>268</v>
      </c>
      <c r="V232" s="274" t="s">
        <v>268</v>
      </c>
      <c r="W232" s="274" t="s">
        <v>3260</v>
      </c>
      <c r="X232" s="274" t="s">
        <v>1934</v>
      </c>
      <c r="Y232" s="274" t="s">
        <v>494</v>
      </c>
      <c r="Z232" s="274" t="s">
        <v>268</v>
      </c>
      <c r="AA232" s="274" t="s">
        <v>268</v>
      </c>
      <c r="AB232" s="274" t="s">
        <v>268</v>
      </c>
      <c r="AC232" s="274" t="s">
        <v>268</v>
      </c>
      <c r="AD232" s="274" t="s">
        <v>268</v>
      </c>
      <c r="AE232" s="274" t="s">
        <v>287</v>
      </c>
      <c r="AF232" s="274" t="s">
        <v>1811</v>
      </c>
      <c r="AG232" s="274" t="s">
        <v>875</v>
      </c>
      <c r="AH232" s="274" t="s">
        <v>1812</v>
      </c>
      <c r="AI232" s="274" t="s">
        <v>3261</v>
      </c>
      <c r="AJ232" s="274" t="s">
        <v>268</v>
      </c>
      <c r="AK232" s="274" t="s">
        <v>381</v>
      </c>
      <c r="AL232" s="274" t="s">
        <v>268</v>
      </c>
      <c r="AM232" s="274" t="s">
        <v>355</v>
      </c>
      <c r="AN232" s="274" t="s">
        <v>268</v>
      </c>
      <c r="AO232" s="274" t="s">
        <v>268</v>
      </c>
      <c r="AP232" s="274" t="s">
        <v>268</v>
      </c>
      <c r="AQ232" s="274" t="s">
        <v>268</v>
      </c>
      <c r="AR232" s="274" t="s">
        <v>268</v>
      </c>
      <c r="AS232" s="274" t="s">
        <v>268</v>
      </c>
      <c r="AT232" s="274" t="s">
        <v>268</v>
      </c>
      <c r="AU232" s="274" t="s">
        <v>268</v>
      </c>
      <c r="AV232" s="274" t="s">
        <v>268</v>
      </c>
      <c r="AW232" s="274" t="s">
        <v>268</v>
      </c>
      <c r="AX232" s="274" t="s">
        <v>268</v>
      </c>
      <c r="AY232" s="274" t="s">
        <v>268</v>
      </c>
      <c r="AZ232" s="274" t="s">
        <v>268</v>
      </c>
      <c r="BA232" s="274" t="s">
        <v>268</v>
      </c>
      <c r="BB232" s="274" t="s">
        <v>268</v>
      </c>
      <c r="BC232" s="274" t="s">
        <v>268</v>
      </c>
      <c r="BD232" s="274" t="s">
        <v>268</v>
      </c>
      <c r="BE232" s="274" t="s">
        <v>268</v>
      </c>
      <c r="BF232" s="274" t="s">
        <v>268</v>
      </c>
      <c r="BG232" s="274" t="s">
        <v>268</v>
      </c>
      <c r="BH232" s="274" t="s">
        <v>268</v>
      </c>
      <c r="BI232" s="274" t="s">
        <v>268</v>
      </c>
      <c r="BJ232" s="274" t="s">
        <v>268</v>
      </c>
      <c r="BK232" s="274" t="s">
        <v>268</v>
      </c>
      <c r="BL232" s="274" t="s">
        <v>268</v>
      </c>
      <c r="BM232" s="274" t="s">
        <v>268</v>
      </c>
      <c r="BN232" s="274" t="s">
        <v>268</v>
      </c>
      <c r="BO232" s="274" t="s">
        <v>268</v>
      </c>
      <c r="BP232" s="274" t="s">
        <v>268</v>
      </c>
      <c r="BQ232" s="274" t="s">
        <v>268</v>
      </c>
      <c r="BR232" s="274" t="s">
        <v>268</v>
      </c>
      <c r="BS232" s="274" t="s">
        <v>268</v>
      </c>
      <c r="BT232" s="274" t="s">
        <v>268</v>
      </c>
      <c r="BU232" s="274" t="s">
        <v>268</v>
      </c>
      <c r="BV232" s="274" t="s">
        <v>268</v>
      </c>
      <c r="BW232" s="274" t="s">
        <v>268</v>
      </c>
      <c r="BX232" s="274" t="s">
        <v>268</v>
      </c>
      <c r="BY232" s="295">
        <v>98</v>
      </c>
      <c r="BZ232" s="295">
        <v>98</v>
      </c>
      <c r="CA232" s="298" t="s">
        <v>142</v>
      </c>
      <c r="CB232" s="297">
        <v>122</v>
      </c>
      <c r="CC232" s="284">
        <f t="shared" si="14"/>
        <v>0</v>
      </c>
      <c r="CD232" s="295">
        <f t="shared" si="15"/>
        <v>98</v>
      </c>
      <c r="CE232" s="284">
        <f t="shared" si="16"/>
        <v>0</v>
      </c>
      <c r="CF232" s="295">
        <f t="shared" si="17"/>
        <v>1</v>
      </c>
      <c r="CG232" s="274" t="s">
        <v>876</v>
      </c>
      <c r="CH232" s="274" t="s">
        <v>268</v>
      </c>
      <c r="CI232" s="274" t="s">
        <v>268</v>
      </c>
      <c r="CJ232" s="298" t="s">
        <v>282</v>
      </c>
      <c r="CK232" s="297">
        <v>4</v>
      </c>
      <c r="CL232" s="274" t="s">
        <v>268</v>
      </c>
      <c r="CM232" s="274" t="s">
        <v>268</v>
      </c>
      <c r="CN232" s="274" t="s">
        <v>268</v>
      </c>
      <c r="CO232" s="274" t="s">
        <v>268</v>
      </c>
      <c r="CP232" s="274" t="s">
        <v>268</v>
      </c>
      <c r="CQ232" s="274" t="s">
        <v>268</v>
      </c>
      <c r="CR232" s="274" t="s">
        <v>877</v>
      </c>
      <c r="CS232" s="274">
        <v>135.96</v>
      </c>
      <c r="CT232" s="274" t="s">
        <v>268</v>
      </c>
      <c r="CU232" s="274">
        <v>135.96</v>
      </c>
      <c r="CV232" s="274">
        <v>365</v>
      </c>
      <c r="CW232" s="274" t="s">
        <v>878</v>
      </c>
      <c r="CX232" s="274" t="s">
        <v>835</v>
      </c>
      <c r="CY232" s="274" t="s">
        <v>836</v>
      </c>
      <c r="CZ232" s="274" t="s">
        <v>837</v>
      </c>
      <c r="DA232" s="274" t="s">
        <v>268</v>
      </c>
      <c r="DB232" s="274" t="s">
        <v>268</v>
      </c>
      <c r="DC232" s="274" t="s">
        <v>268</v>
      </c>
      <c r="DD232" s="274" t="s">
        <v>268</v>
      </c>
      <c r="DE232" s="274" t="s">
        <v>268</v>
      </c>
      <c r="DF232" s="274" t="s">
        <v>268</v>
      </c>
      <c r="DG232" s="299">
        <f>IFERROR(IF(CA232="D",IF(CK232="A dispo.",CD232*VLOOKUP('DATI INPUT'!$F$27,TARIFFE_UD,2,FALSE),CD232*VLOOKUP(CK232,TARIFFE_UD,2,FALSE)),CD232*VLOOKUP(CB232-100,TARIFFE_UND,2,FALSE)),0)</f>
        <v>83.360112345959351</v>
      </c>
      <c r="DH232" s="299">
        <f>IFERROR(IF(CA232="D",IF(CK232="A dispo.",CF232*VLOOKUP('DATI INPUT'!$F$27,TARIFFE_UD,3,FALSE),CF232*VLOOKUP(CK232,TARIFFE_UD,3,FALSE)),CF232*VLOOKUP(CB232-100,TARIFFE_UND,3,FALSE)),0)</f>
        <v>73.78284271486686</v>
      </c>
    </row>
    <row r="233" spans="1:112" x14ac:dyDescent="0.25">
      <c r="A233" s="274" t="s">
        <v>3262</v>
      </c>
      <c r="B233" s="274" t="s">
        <v>3254</v>
      </c>
      <c r="C233" s="274" t="s">
        <v>3263</v>
      </c>
      <c r="D233" s="274" t="s">
        <v>3256</v>
      </c>
      <c r="E233" s="274" t="s">
        <v>268</v>
      </c>
      <c r="F233" s="274" t="s">
        <v>156</v>
      </c>
      <c r="G233" s="274" t="s">
        <v>3257</v>
      </c>
      <c r="H233" s="274" t="s">
        <v>1033</v>
      </c>
      <c r="I233" s="274" t="s">
        <v>3258</v>
      </c>
      <c r="J233" s="274" t="s">
        <v>274</v>
      </c>
      <c r="K233" s="274" t="s">
        <v>3259</v>
      </c>
      <c r="L233" s="274" t="s">
        <v>871</v>
      </c>
      <c r="M233" s="274" t="s">
        <v>3260</v>
      </c>
      <c r="N233" s="274" t="s">
        <v>984</v>
      </c>
      <c r="O233" s="274" t="s">
        <v>873</v>
      </c>
      <c r="P233" s="274" t="s">
        <v>1934</v>
      </c>
      <c r="Q233" s="274" t="s">
        <v>494</v>
      </c>
      <c r="R233" s="274" t="s">
        <v>268</v>
      </c>
      <c r="S233" s="274" t="s">
        <v>268</v>
      </c>
      <c r="T233" s="274" t="s">
        <v>268</v>
      </c>
      <c r="U233" s="274" t="s">
        <v>268</v>
      </c>
      <c r="V233" s="274" t="s">
        <v>268</v>
      </c>
      <c r="W233" s="274" t="s">
        <v>3260</v>
      </c>
      <c r="X233" s="274" t="s">
        <v>1934</v>
      </c>
      <c r="Y233" s="274" t="s">
        <v>494</v>
      </c>
      <c r="Z233" s="274" t="s">
        <v>268</v>
      </c>
      <c r="AA233" s="274" t="s">
        <v>268</v>
      </c>
      <c r="AB233" s="274" t="s">
        <v>268</v>
      </c>
      <c r="AC233" s="274" t="s">
        <v>268</v>
      </c>
      <c r="AD233" s="274" t="s">
        <v>268</v>
      </c>
      <c r="AE233" s="274" t="s">
        <v>287</v>
      </c>
      <c r="AF233" s="274" t="s">
        <v>1811</v>
      </c>
      <c r="AG233" s="274" t="s">
        <v>875</v>
      </c>
      <c r="AH233" s="274" t="s">
        <v>1812</v>
      </c>
      <c r="AI233" s="274" t="s">
        <v>3261</v>
      </c>
      <c r="AJ233" s="274" t="s">
        <v>268</v>
      </c>
      <c r="AK233" s="274" t="s">
        <v>377</v>
      </c>
      <c r="AL233" s="274" t="s">
        <v>268</v>
      </c>
      <c r="AM233" s="274" t="s">
        <v>353</v>
      </c>
      <c r="AN233" s="274" t="s">
        <v>268</v>
      </c>
      <c r="AO233" s="274" t="s">
        <v>268</v>
      </c>
      <c r="AP233" s="274" t="s">
        <v>268</v>
      </c>
      <c r="AQ233" s="274" t="s">
        <v>268</v>
      </c>
      <c r="AR233" s="274" t="s">
        <v>268</v>
      </c>
      <c r="AS233" s="274" t="s">
        <v>268</v>
      </c>
      <c r="AT233" s="274" t="s">
        <v>268</v>
      </c>
      <c r="AU233" s="274" t="s">
        <v>268</v>
      </c>
      <c r="AV233" s="274" t="s">
        <v>268</v>
      </c>
      <c r="AW233" s="274" t="s">
        <v>268</v>
      </c>
      <c r="AX233" s="274" t="s">
        <v>268</v>
      </c>
      <c r="AY233" s="274" t="s">
        <v>268</v>
      </c>
      <c r="AZ233" s="274" t="s">
        <v>268</v>
      </c>
      <c r="BA233" s="274" t="s">
        <v>268</v>
      </c>
      <c r="BB233" s="274" t="s">
        <v>268</v>
      </c>
      <c r="BC233" s="274" t="s">
        <v>268</v>
      </c>
      <c r="BD233" s="274" t="s">
        <v>268</v>
      </c>
      <c r="BE233" s="274" t="s">
        <v>268</v>
      </c>
      <c r="BF233" s="274" t="s">
        <v>268</v>
      </c>
      <c r="BG233" s="274" t="s">
        <v>268</v>
      </c>
      <c r="BH233" s="274" t="s">
        <v>268</v>
      </c>
      <c r="BI233" s="274" t="s">
        <v>268</v>
      </c>
      <c r="BJ233" s="274" t="s">
        <v>268</v>
      </c>
      <c r="BK233" s="274" t="s">
        <v>268</v>
      </c>
      <c r="BL233" s="274" t="s">
        <v>268</v>
      </c>
      <c r="BM233" s="274" t="s">
        <v>268</v>
      </c>
      <c r="BN233" s="274" t="s">
        <v>268</v>
      </c>
      <c r="BO233" s="274" t="s">
        <v>268</v>
      </c>
      <c r="BP233" s="274" t="s">
        <v>268</v>
      </c>
      <c r="BQ233" s="274" t="s">
        <v>268</v>
      </c>
      <c r="BR233" s="274" t="s">
        <v>268</v>
      </c>
      <c r="BS233" s="274" t="s">
        <v>268</v>
      </c>
      <c r="BT233" s="274" t="s">
        <v>268</v>
      </c>
      <c r="BU233" s="274" t="s">
        <v>268</v>
      </c>
      <c r="BV233" s="274" t="s">
        <v>268</v>
      </c>
      <c r="BW233" s="274" t="s">
        <v>268</v>
      </c>
      <c r="BX233" s="274" t="s">
        <v>268</v>
      </c>
      <c r="BY233" s="295">
        <v>60</v>
      </c>
      <c r="BZ233" s="295">
        <v>60</v>
      </c>
      <c r="CA233" s="298" t="s">
        <v>142</v>
      </c>
      <c r="CB233" s="297">
        <v>123</v>
      </c>
      <c r="CC233" s="284">
        <f t="shared" si="14"/>
        <v>0</v>
      </c>
      <c r="CD233" s="295">
        <f t="shared" si="15"/>
        <v>60</v>
      </c>
      <c r="CE233" s="284">
        <f t="shared" si="16"/>
        <v>1</v>
      </c>
      <c r="CF233" s="295">
        <f t="shared" si="17"/>
        <v>0</v>
      </c>
      <c r="CG233" s="274" t="s">
        <v>1817</v>
      </c>
      <c r="CH233" s="274" t="s">
        <v>268</v>
      </c>
      <c r="CI233" s="274" t="s">
        <v>268</v>
      </c>
      <c r="CJ233" s="298" t="s">
        <v>282</v>
      </c>
      <c r="CK233" s="297">
        <v>4</v>
      </c>
      <c r="CL233" s="274" t="s">
        <v>268</v>
      </c>
      <c r="CM233" s="274" t="s">
        <v>268</v>
      </c>
      <c r="CN233" s="274" t="s">
        <v>268</v>
      </c>
      <c r="CO233" s="274" t="s">
        <v>268</v>
      </c>
      <c r="CP233" s="274" t="s">
        <v>268</v>
      </c>
      <c r="CQ233" s="274" t="s">
        <v>268</v>
      </c>
      <c r="CR233" s="274" t="s">
        <v>877</v>
      </c>
      <c r="CS233" s="274">
        <v>31.8</v>
      </c>
      <c r="CT233" s="274" t="s">
        <v>268</v>
      </c>
      <c r="CU233" s="274">
        <v>31.8</v>
      </c>
      <c r="CV233" s="274">
        <v>365</v>
      </c>
      <c r="CW233" s="274" t="s">
        <v>878</v>
      </c>
      <c r="CX233" s="274" t="s">
        <v>835</v>
      </c>
      <c r="CY233" s="274" t="s">
        <v>836</v>
      </c>
      <c r="CZ233" s="274" t="s">
        <v>837</v>
      </c>
      <c r="DA233" s="274" t="s">
        <v>268</v>
      </c>
      <c r="DB233" s="274" t="s">
        <v>268</v>
      </c>
      <c r="DC233" s="274" t="s">
        <v>268</v>
      </c>
      <c r="DD233" s="274" t="s">
        <v>268</v>
      </c>
      <c r="DE233" s="274" t="s">
        <v>268</v>
      </c>
      <c r="DF233" s="274" t="s">
        <v>268</v>
      </c>
      <c r="DG233" s="299">
        <f>IFERROR(IF(CA233="D",IF(CK233="A dispo.",CD233*VLOOKUP('DATI INPUT'!$F$27,TARIFFE_UD,2,FALSE),CD233*VLOOKUP(CK233,TARIFFE_UD,2,FALSE)),CD233*VLOOKUP(CB233-100,TARIFFE_UND,2,FALSE)),0)</f>
        <v>51.036803477117964</v>
      </c>
      <c r="DH233" s="299">
        <f>IFERROR(IF(CA233="D",IF(CK233="A dispo.",CF233*VLOOKUP('DATI INPUT'!$F$27,TARIFFE_UD,3,FALSE),CF233*VLOOKUP(CK233,TARIFFE_UD,3,FALSE)),CF233*VLOOKUP(CB233-100,TARIFFE_UND,3,FALSE)),0)</f>
        <v>0</v>
      </c>
    </row>
    <row r="234" spans="1:112" hidden="1" x14ac:dyDescent="0.25">
      <c r="A234" s="274" t="s">
        <v>3264</v>
      </c>
      <c r="B234" s="274" t="s">
        <v>3265</v>
      </c>
      <c r="C234" s="274" t="s">
        <v>3266</v>
      </c>
      <c r="D234" s="274" t="s">
        <v>3267</v>
      </c>
      <c r="E234" s="274" t="s">
        <v>268</v>
      </c>
      <c r="F234" s="274" t="s">
        <v>156</v>
      </c>
      <c r="G234" s="274" t="s">
        <v>3268</v>
      </c>
      <c r="H234" s="274" t="s">
        <v>1033</v>
      </c>
      <c r="I234" s="274" t="s">
        <v>3269</v>
      </c>
      <c r="J234" s="274" t="s">
        <v>274</v>
      </c>
      <c r="K234" s="274" t="s">
        <v>3270</v>
      </c>
      <c r="L234" s="274" t="s">
        <v>960</v>
      </c>
      <c r="M234" s="274" t="s">
        <v>3271</v>
      </c>
      <c r="N234" s="274" t="s">
        <v>1746</v>
      </c>
      <c r="O234" s="274" t="s">
        <v>3272</v>
      </c>
      <c r="P234" s="274" t="s">
        <v>3273</v>
      </c>
      <c r="Q234" s="274" t="s">
        <v>293</v>
      </c>
      <c r="R234" s="274" t="s">
        <v>268</v>
      </c>
      <c r="S234" s="274" t="s">
        <v>268</v>
      </c>
      <c r="T234" s="274" t="s">
        <v>268</v>
      </c>
      <c r="U234" s="274" t="s">
        <v>268</v>
      </c>
      <c r="V234" s="274" t="s">
        <v>268</v>
      </c>
      <c r="W234" s="274" t="s">
        <v>3274</v>
      </c>
      <c r="X234" s="274" t="s">
        <v>2045</v>
      </c>
      <c r="Y234" s="274" t="s">
        <v>298</v>
      </c>
      <c r="Z234" s="274" t="s">
        <v>268</v>
      </c>
      <c r="AA234" s="274" t="s">
        <v>268</v>
      </c>
      <c r="AB234" s="274" t="s">
        <v>268</v>
      </c>
      <c r="AC234" s="274" t="s">
        <v>268</v>
      </c>
      <c r="AD234" s="274" t="s">
        <v>268</v>
      </c>
      <c r="AE234" s="274" t="s">
        <v>287</v>
      </c>
      <c r="AF234" s="274" t="s">
        <v>1811</v>
      </c>
      <c r="AG234" s="274" t="s">
        <v>875</v>
      </c>
      <c r="AH234" s="274" t="s">
        <v>2047</v>
      </c>
      <c r="AI234" s="274" t="s">
        <v>787</v>
      </c>
      <c r="AJ234" s="274" t="s">
        <v>268</v>
      </c>
      <c r="AK234" s="274" t="s">
        <v>366</v>
      </c>
      <c r="AL234" s="274" t="s">
        <v>268</v>
      </c>
      <c r="AM234" s="274" t="s">
        <v>288</v>
      </c>
      <c r="AN234" s="274" t="s">
        <v>268</v>
      </c>
      <c r="AO234" s="274" t="s">
        <v>268</v>
      </c>
      <c r="AP234" s="274" t="s">
        <v>268</v>
      </c>
      <c r="AQ234" s="274" t="s">
        <v>268</v>
      </c>
      <c r="AR234" s="274" t="s">
        <v>268</v>
      </c>
      <c r="AS234" s="274" t="s">
        <v>268</v>
      </c>
      <c r="AT234" s="274" t="s">
        <v>268</v>
      </c>
      <c r="AU234" s="274" t="s">
        <v>268</v>
      </c>
      <c r="AV234" s="274" t="s">
        <v>268</v>
      </c>
      <c r="AW234" s="274" t="s">
        <v>268</v>
      </c>
      <c r="AX234" s="274" t="s">
        <v>268</v>
      </c>
      <c r="AY234" s="274" t="s">
        <v>268</v>
      </c>
      <c r="AZ234" s="274" t="s">
        <v>268</v>
      </c>
      <c r="BA234" s="274" t="s">
        <v>268</v>
      </c>
      <c r="BB234" s="274" t="s">
        <v>268</v>
      </c>
      <c r="BC234" s="274" t="s">
        <v>268</v>
      </c>
      <c r="BD234" s="274" t="s">
        <v>268</v>
      </c>
      <c r="BE234" s="274" t="s">
        <v>268</v>
      </c>
      <c r="BF234" s="274" t="s">
        <v>268</v>
      </c>
      <c r="BG234" s="274" t="s">
        <v>268</v>
      </c>
      <c r="BH234" s="274" t="s">
        <v>268</v>
      </c>
      <c r="BI234" s="274" t="s">
        <v>268</v>
      </c>
      <c r="BJ234" s="274" t="s">
        <v>268</v>
      </c>
      <c r="BK234" s="274" t="s">
        <v>268</v>
      </c>
      <c r="BL234" s="274" t="s">
        <v>268</v>
      </c>
      <c r="BM234" s="274" t="s">
        <v>268</v>
      </c>
      <c r="BN234" s="274" t="s">
        <v>268</v>
      </c>
      <c r="BO234" s="274" t="s">
        <v>268</v>
      </c>
      <c r="BP234" s="274" t="s">
        <v>268</v>
      </c>
      <c r="BQ234" s="274" t="s">
        <v>268</v>
      </c>
      <c r="BR234" s="274" t="s">
        <v>268</v>
      </c>
      <c r="BS234" s="274" t="s">
        <v>268</v>
      </c>
      <c r="BT234" s="274" t="s">
        <v>268</v>
      </c>
      <c r="BU234" s="274" t="s">
        <v>268</v>
      </c>
      <c r="BV234" s="274" t="s">
        <v>268</v>
      </c>
      <c r="BW234" s="274" t="s">
        <v>268</v>
      </c>
      <c r="BX234" s="274" t="s">
        <v>268</v>
      </c>
      <c r="BY234" s="295">
        <v>67</v>
      </c>
      <c r="BZ234" s="295">
        <v>67</v>
      </c>
      <c r="CA234" s="298" t="s">
        <v>142</v>
      </c>
      <c r="CB234" s="297">
        <v>122</v>
      </c>
      <c r="CC234" s="284">
        <f t="shared" si="14"/>
        <v>0</v>
      </c>
      <c r="CD234" s="295">
        <f t="shared" si="15"/>
        <v>67</v>
      </c>
      <c r="CE234" s="284">
        <f t="shared" si="16"/>
        <v>0</v>
      </c>
      <c r="CF234" s="295">
        <f t="shared" si="17"/>
        <v>1</v>
      </c>
      <c r="CG234" s="274" t="s">
        <v>876</v>
      </c>
      <c r="CH234" s="274" t="s">
        <v>268</v>
      </c>
      <c r="CI234" s="274" t="s">
        <v>268</v>
      </c>
      <c r="CJ234" s="298" t="s">
        <v>268</v>
      </c>
      <c r="CK234" s="298" t="s">
        <v>736</v>
      </c>
      <c r="CL234" s="274" t="s">
        <v>268</v>
      </c>
      <c r="CM234" s="274" t="s">
        <v>268</v>
      </c>
      <c r="CN234" s="274" t="s">
        <v>268</v>
      </c>
      <c r="CO234" s="274" t="s">
        <v>268</v>
      </c>
      <c r="CP234" s="274" t="s">
        <v>268</v>
      </c>
      <c r="CQ234" s="274" t="s">
        <v>268</v>
      </c>
      <c r="CR234" s="274" t="s">
        <v>877</v>
      </c>
      <c r="CS234" s="274">
        <v>85.39</v>
      </c>
      <c r="CT234" s="274" t="s">
        <v>268</v>
      </c>
      <c r="CU234" s="274">
        <v>85.39</v>
      </c>
      <c r="CV234" s="274">
        <v>365</v>
      </c>
      <c r="CW234" s="274" t="s">
        <v>878</v>
      </c>
      <c r="CX234" s="274" t="s">
        <v>835</v>
      </c>
      <c r="CY234" s="274" t="s">
        <v>836</v>
      </c>
      <c r="CZ234" s="274" t="s">
        <v>837</v>
      </c>
      <c r="DA234" s="274" t="s">
        <v>268</v>
      </c>
      <c r="DB234" s="274" t="s">
        <v>268</v>
      </c>
      <c r="DC234" s="274" t="s">
        <v>268</v>
      </c>
      <c r="DD234" s="274" t="s">
        <v>268</v>
      </c>
      <c r="DE234" s="274" t="s">
        <v>268</v>
      </c>
      <c r="DF234" s="274" t="s">
        <v>268</v>
      </c>
      <c r="DG234" s="299">
        <f>IFERROR(IF(CA234="D",IF(CK234="A dispo.",CD234*VLOOKUP('DATI INPUT'!$F$27,TARIFFE_UD,2,FALSE),CD234*VLOOKUP(CK234,TARIFFE_UD,2,FALSE)),CD234*VLOOKUP(CB234-100,TARIFFE_UND,2,FALSE)),0)</f>
        <v>53.060676718451944</v>
      </c>
      <c r="DH234" s="299">
        <f>IFERROR(IF(CA234="D",IF(CK234="A dispo.",CF234*VLOOKUP('DATI INPUT'!$F$27,TARIFFE_UD,3,FALSE),CF234*VLOOKUP(CK234,TARIFFE_UD,3,FALSE)),CF234*VLOOKUP(CB234-100,TARIFFE_UND,3,FALSE)),0)</f>
        <v>60.367780403072892</v>
      </c>
    </row>
    <row r="235" spans="1:112" hidden="1" x14ac:dyDescent="0.25">
      <c r="A235" s="274" t="s">
        <v>3275</v>
      </c>
      <c r="B235" s="274" t="s">
        <v>3265</v>
      </c>
      <c r="C235" s="274" t="s">
        <v>3276</v>
      </c>
      <c r="D235" s="274" t="s">
        <v>3267</v>
      </c>
      <c r="E235" s="274" t="s">
        <v>268</v>
      </c>
      <c r="F235" s="274" t="s">
        <v>156</v>
      </c>
      <c r="G235" s="274" t="s">
        <v>3268</v>
      </c>
      <c r="H235" s="274" t="s">
        <v>1033</v>
      </c>
      <c r="I235" s="274" t="s">
        <v>3269</v>
      </c>
      <c r="J235" s="274" t="s">
        <v>274</v>
      </c>
      <c r="K235" s="274" t="s">
        <v>3270</v>
      </c>
      <c r="L235" s="274" t="s">
        <v>960</v>
      </c>
      <c r="M235" s="274" t="s">
        <v>3271</v>
      </c>
      <c r="N235" s="274" t="s">
        <v>1746</v>
      </c>
      <c r="O235" s="274" t="s">
        <v>3272</v>
      </c>
      <c r="P235" s="274" t="s">
        <v>3273</v>
      </c>
      <c r="Q235" s="274" t="s">
        <v>293</v>
      </c>
      <c r="R235" s="274" t="s">
        <v>268</v>
      </c>
      <c r="S235" s="274" t="s">
        <v>268</v>
      </c>
      <c r="T235" s="274" t="s">
        <v>268</v>
      </c>
      <c r="U235" s="274" t="s">
        <v>268</v>
      </c>
      <c r="V235" s="274" t="s">
        <v>268</v>
      </c>
      <c r="W235" s="274" t="s">
        <v>3274</v>
      </c>
      <c r="X235" s="274" t="s">
        <v>2045</v>
      </c>
      <c r="Y235" s="274" t="s">
        <v>298</v>
      </c>
      <c r="Z235" s="274" t="s">
        <v>268</v>
      </c>
      <c r="AA235" s="274" t="s">
        <v>268</v>
      </c>
      <c r="AB235" s="274" t="s">
        <v>268</v>
      </c>
      <c r="AC235" s="274" t="s">
        <v>268</v>
      </c>
      <c r="AD235" s="274" t="s">
        <v>268</v>
      </c>
      <c r="AE235" s="274" t="s">
        <v>287</v>
      </c>
      <c r="AF235" s="274" t="s">
        <v>1811</v>
      </c>
      <c r="AG235" s="274" t="s">
        <v>875</v>
      </c>
      <c r="AH235" s="274" t="s">
        <v>2047</v>
      </c>
      <c r="AI235" s="274" t="s">
        <v>787</v>
      </c>
      <c r="AJ235" s="274" t="s">
        <v>268</v>
      </c>
      <c r="AK235" s="274" t="s">
        <v>377</v>
      </c>
      <c r="AL235" s="274" t="s">
        <v>268</v>
      </c>
      <c r="AM235" s="274" t="s">
        <v>288</v>
      </c>
      <c r="AN235" s="274" t="s">
        <v>268</v>
      </c>
      <c r="AO235" s="274" t="s">
        <v>268</v>
      </c>
      <c r="AP235" s="274" t="s">
        <v>268</v>
      </c>
      <c r="AQ235" s="274" t="s">
        <v>268</v>
      </c>
      <c r="AR235" s="274" t="s">
        <v>268</v>
      </c>
      <c r="AS235" s="274" t="s">
        <v>268</v>
      </c>
      <c r="AT235" s="274" t="s">
        <v>268</v>
      </c>
      <c r="AU235" s="274" t="s">
        <v>268</v>
      </c>
      <c r="AV235" s="274" t="s">
        <v>268</v>
      </c>
      <c r="AW235" s="274" t="s">
        <v>268</v>
      </c>
      <c r="AX235" s="274" t="s">
        <v>268</v>
      </c>
      <c r="AY235" s="274" t="s">
        <v>268</v>
      </c>
      <c r="AZ235" s="274" t="s">
        <v>268</v>
      </c>
      <c r="BA235" s="274" t="s">
        <v>268</v>
      </c>
      <c r="BB235" s="274" t="s">
        <v>268</v>
      </c>
      <c r="BC235" s="274" t="s">
        <v>268</v>
      </c>
      <c r="BD235" s="274" t="s">
        <v>268</v>
      </c>
      <c r="BE235" s="274" t="s">
        <v>268</v>
      </c>
      <c r="BF235" s="274" t="s">
        <v>268</v>
      </c>
      <c r="BG235" s="274" t="s">
        <v>268</v>
      </c>
      <c r="BH235" s="274" t="s">
        <v>268</v>
      </c>
      <c r="BI235" s="274" t="s">
        <v>268</v>
      </c>
      <c r="BJ235" s="274" t="s">
        <v>268</v>
      </c>
      <c r="BK235" s="274" t="s">
        <v>268</v>
      </c>
      <c r="BL235" s="274" t="s">
        <v>268</v>
      </c>
      <c r="BM235" s="274" t="s">
        <v>268</v>
      </c>
      <c r="BN235" s="274" t="s">
        <v>268</v>
      </c>
      <c r="BO235" s="274" t="s">
        <v>268</v>
      </c>
      <c r="BP235" s="274" t="s">
        <v>268</v>
      </c>
      <c r="BQ235" s="274" t="s">
        <v>268</v>
      </c>
      <c r="BR235" s="274" t="s">
        <v>268</v>
      </c>
      <c r="BS235" s="274" t="s">
        <v>268</v>
      </c>
      <c r="BT235" s="274" t="s">
        <v>268</v>
      </c>
      <c r="BU235" s="274" t="s">
        <v>268</v>
      </c>
      <c r="BV235" s="274" t="s">
        <v>268</v>
      </c>
      <c r="BW235" s="274" t="s">
        <v>268</v>
      </c>
      <c r="BX235" s="274" t="s">
        <v>268</v>
      </c>
      <c r="BY235" s="295">
        <v>66.5</v>
      </c>
      <c r="BZ235" s="295">
        <v>66.5</v>
      </c>
      <c r="CA235" s="298" t="s">
        <v>142</v>
      </c>
      <c r="CB235" s="297">
        <v>122</v>
      </c>
      <c r="CC235" s="284">
        <f t="shared" si="14"/>
        <v>0</v>
      </c>
      <c r="CD235" s="295">
        <f t="shared" si="15"/>
        <v>66.5</v>
      </c>
      <c r="CE235" s="284">
        <f t="shared" si="16"/>
        <v>0</v>
      </c>
      <c r="CF235" s="295">
        <f t="shared" si="17"/>
        <v>1</v>
      </c>
      <c r="CG235" s="274" t="s">
        <v>876</v>
      </c>
      <c r="CH235" s="274" t="s">
        <v>268</v>
      </c>
      <c r="CI235" s="274" t="s">
        <v>268</v>
      </c>
      <c r="CJ235" s="298" t="s">
        <v>268</v>
      </c>
      <c r="CK235" s="298" t="s">
        <v>736</v>
      </c>
      <c r="CL235" s="274" t="s">
        <v>268</v>
      </c>
      <c r="CM235" s="274" t="s">
        <v>268</v>
      </c>
      <c r="CN235" s="274" t="s">
        <v>268</v>
      </c>
      <c r="CO235" s="274" t="s">
        <v>268</v>
      </c>
      <c r="CP235" s="274" t="s">
        <v>268</v>
      </c>
      <c r="CQ235" s="274" t="s">
        <v>268</v>
      </c>
      <c r="CR235" s="274" t="s">
        <v>877</v>
      </c>
      <c r="CS235" s="274">
        <v>85.15</v>
      </c>
      <c r="CT235" s="274" t="s">
        <v>268</v>
      </c>
      <c r="CU235" s="274">
        <v>85.15</v>
      </c>
      <c r="CV235" s="274">
        <v>365</v>
      </c>
      <c r="CW235" s="274" t="s">
        <v>878</v>
      </c>
      <c r="CX235" s="274" t="s">
        <v>835</v>
      </c>
      <c r="CY235" s="274" t="s">
        <v>836</v>
      </c>
      <c r="CZ235" s="274" t="s">
        <v>837</v>
      </c>
      <c r="DA235" s="274" t="s">
        <v>268</v>
      </c>
      <c r="DB235" s="274" t="s">
        <v>268</v>
      </c>
      <c r="DC235" s="274" t="s">
        <v>268</v>
      </c>
      <c r="DD235" s="274" t="s">
        <v>268</v>
      </c>
      <c r="DE235" s="274" t="s">
        <v>268</v>
      </c>
      <c r="DF235" s="274" t="s">
        <v>268</v>
      </c>
      <c r="DG235" s="299">
        <f>IFERROR(IF(CA235="D",IF(CK235="A dispo.",CD235*VLOOKUP('DATI INPUT'!$F$27,TARIFFE_UD,2,FALSE),CD235*VLOOKUP(CK235,TARIFFE_UD,2,FALSE)),CD235*VLOOKUP(CB235-100,TARIFFE_UND,2,FALSE)),0)</f>
        <v>52.664701519060515</v>
      </c>
      <c r="DH235" s="299">
        <f>IFERROR(IF(CA235="D",IF(CK235="A dispo.",CF235*VLOOKUP('DATI INPUT'!$F$27,TARIFFE_UD,3,FALSE),CF235*VLOOKUP(CK235,TARIFFE_UD,3,FALSE)),CF235*VLOOKUP(CB235-100,TARIFFE_UND,3,FALSE)),0)</f>
        <v>60.367780403072892</v>
      </c>
    </row>
    <row r="236" spans="1:112" hidden="1" x14ac:dyDescent="0.25">
      <c r="A236" s="274" t="s">
        <v>3277</v>
      </c>
      <c r="B236" s="274" t="s">
        <v>3265</v>
      </c>
      <c r="C236" s="274" t="s">
        <v>3278</v>
      </c>
      <c r="D236" s="274" t="s">
        <v>3267</v>
      </c>
      <c r="E236" s="274" t="s">
        <v>268</v>
      </c>
      <c r="F236" s="274" t="s">
        <v>156</v>
      </c>
      <c r="G236" s="274" t="s">
        <v>3268</v>
      </c>
      <c r="H236" s="274" t="s">
        <v>1033</v>
      </c>
      <c r="I236" s="274" t="s">
        <v>3269</v>
      </c>
      <c r="J236" s="274" t="s">
        <v>274</v>
      </c>
      <c r="K236" s="274" t="s">
        <v>3270</v>
      </c>
      <c r="L236" s="274" t="s">
        <v>960</v>
      </c>
      <c r="M236" s="274" t="s">
        <v>3271</v>
      </c>
      <c r="N236" s="274" t="s">
        <v>1746</v>
      </c>
      <c r="O236" s="274" t="s">
        <v>3272</v>
      </c>
      <c r="P236" s="274" t="s">
        <v>3273</v>
      </c>
      <c r="Q236" s="274" t="s">
        <v>293</v>
      </c>
      <c r="R236" s="274" t="s">
        <v>268</v>
      </c>
      <c r="S236" s="274" t="s">
        <v>268</v>
      </c>
      <c r="T236" s="274" t="s">
        <v>268</v>
      </c>
      <c r="U236" s="274" t="s">
        <v>268</v>
      </c>
      <c r="V236" s="274" t="s">
        <v>268</v>
      </c>
      <c r="W236" s="274" t="s">
        <v>3274</v>
      </c>
      <c r="X236" s="274" t="s">
        <v>2045</v>
      </c>
      <c r="Y236" s="274" t="s">
        <v>298</v>
      </c>
      <c r="Z236" s="274" t="s">
        <v>268</v>
      </c>
      <c r="AA236" s="274" t="s">
        <v>268</v>
      </c>
      <c r="AB236" s="274" t="s">
        <v>268</v>
      </c>
      <c r="AC236" s="274" t="s">
        <v>268</v>
      </c>
      <c r="AD236" s="274" t="s">
        <v>268</v>
      </c>
      <c r="AE236" s="274" t="s">
        <v>287</v>
      </c>
      <c r="AF236" s="274" t="s">
        <v>1811</v>
      </c>
      <c r="AG236" s="274" t="s">
        <v>875</v>
      </c>
      <c r="AH236" s="274" t="s">
        <v>2047</v>
      </c>
      <c r="AI236" s="274" t="s">
        <v>787</v>
      </c>
      <c r="AJ236" s="274" t="s">
        <v>268</v>
      </c>
      <c r="AK236" s="274" t="s">
        <v>381</v>
      </c>
      <c r="AL236" s="274" t="s">
        <v>268</v>
      </c>
      <c r="AM236" s="274" t="s">
        <v>288</v>
      </c>
      <c r="AN236" s="274" t="s">
        <v>268</v>
      </c>
      <c r="AO236" s="274" t="s">
        <v>268</v>
      </c>
      <c r="AP236" s="274" t="s">
        <v>268</v>
      </c>
      <c r="AQ236" s="274" t="s">
        <v>268</v>
      </c>
      <c r="AR236" s="274" t="s">
        <v>268</v>
      </c>
      <c r="AS236" s="274" t="s">
        <v>268</v>
      </c>
      <c r="AT236" s="274" t="s">
        <v>268</v>
      </c>
      <c r="AU236" s="274" t="s">
        <v>268</v>
      </c>
      <c r="AV236" s="274" t="s">
        <v>268</v>
      </c>
      <c r="AW236" s="274" t="s">
        <v>268</v>
      </c>
      <c r="AX236" s="274" t="s">
        <v>268</v>
      </c>
      <c r="AY236" s="274" t="s">
        <v>268</v>
      </c>
      <c r="AZ236" s="274" t="s">
        <v>268</v>
      </c>
      <c r="BA236" s="274" t="s">
        <v>268</v>
      </c>
      <c r="BB236" s="274" t="s">
        <v>268</v>
      </c>
      <c r="BC236" s="274" t="s">
        <v>268</v>
      </c>
      <c r="BD236" s="274" t="s">
        <v>268</v>
      </c>
      <c r="BE236" s="274" t="s">
        <v>268</v>
      </c>
      <c r="BF236" s="274" t="s">
        <v>268</v>
      </c>
      <c r="BG236" s="274" t="s">
        <v>268</v>
      </c>
      <c r="BH236" s="274" t="s">
        <v>268</v>
      </c>
      <c r="BI236" s="274" t="s">
        <v>268</v>
      </c>
      <c r="BJ236" s="274" t="s">
        <v>268</v>
      </c>
      <c r="BK236" s="274" t="s">
        <v>268</v>
      </c>
      <c r="BL236" s="274" t="s">
        <v>268</v>
      </c>
      <c r="BM236" s="274" t="s">
        <v>268</v>
      </c>
      <c r="BN236" s="274" t="s">
        <v>268</v>
      </c>
      <c r="BO236" s="274" t="s">
        <v>268</v>
      </c>
      <c r="BP236" s="274" t="s">
        <v>268</v>
      </c>
      <c r="BQ236" s="274" t="s">
        <v>268</v>
      </c>
      <c r="BR236" s="274" t="s">
        <v>268</v>
      </c>
      <c r="BS236" s="274" t="s">
        <v>268</v>
      </c>
      <c r="BT236" s="274" t="s">
        <v>268</v>
      </c>
      <c r="BU236" s="274" t="s">
        <v>268</v>
      </c>
      <c r="BV236" s="274" t="s">
        <v>268</v>
      </c>
      <c r="BW236" s="274" t="s">
        <v>268</v>
      </c>
      <c r="BX236" s="274" t="s">
        <v>268</v>
      </c>
      <c r="BY236" s="295">
        <v>66.5</v>
      </c>
      <c r="BZ236" s="295">
        <v>66.5</v>
      </c>
      <c r="CA236" s="298" t="s">
        <v>142</v>
      </c>
      <c r="CB236" s="297">
        <v>122</v>
      </c>
      <c r="CC236" s="284">
        <f t="shared" si="14"/>
        <v>0</v>
      </c>
      <c r="CD236" s="295">
        <f t="shared" si="15"/>
        <v>66.5</v>
      </c>
      <c r="CE236" s="284">
        <f t="shared" si="16"/>
        <v>0</v>
      </c>
      <c r="CF236" s="295">
        <f t="shared" si="17"/>
        <v>1</v>
      </c>
      <c r="CG236" s="274" t="s">
        <v>876</v>
      </c>
      <c r="CH236" s="274" t="s">
        <v>268</v>
      </c>
      <c r="CI236" s="274" t="s">
        <v>268</v>
      </c>
      <c r="CJ236" s="298" t="s">
        <v>268</v>
      </c>
      <c r="CK236" s="298" t="s">
        <v>736</v>
      </c>
      <c r="CL236" s="274" t="s">
        <v>268</v>
      </c>
      <c r="CM236" s="274" t="s">
        <v>268</v>
      </c>
      <c r="CN236" s="274" t="s">
        <v>268</v>
      </c>
      <c r="CO236" s="274" t="s">
        <v>268</v>
      </c>
      <c r="CP236" s="274" t="s">
        <v>268</v>
      </c>
      <c r="CQ236" s="274" t="s">
        <v>268</v>
      </c>
      <c r="CR236" s="274" t="s">
        <v>877</v>
      </c>
      <c r="CS236" s="274">
        <v>85.15</v>
      </c>
      <c r="CT236" s="274" t="s">
        <v>268</v>
      </c>
      <c r="CU236" s="274">
        <v>85.15</v>
      </c>
      <c r="CV236" s="274">
        <v>365</v>
      </c>
      <c r="CW236" s="274" t="s">
        <v>878</v>
      </c>
      <c r="CX236" s="274" t="s">
        <v>835</v>
      </c>
      <c r="CY236" s="274" t="s">
        <v>836</v>
      </c>
      <c r="CZ236" s="274" t="s">
        <v>837</v>
      </c>
      <c r="DA236" s="274" t="s">
        <v>268</v>
      </c>
      <c r="DB236" s="274" t="s">
        <v>268</v>
      </c>
      <c r="DC236" s="274" t="s">
        <v>268</v>
      </c>
      <c r="DD236" s="274" t="s">
        <v>268</v>
      </c>
      <c r="DE236" s="274" t="s">
        <v>268</v>
      </c>
      <c r="DF236" s="274" t="s">
        <v>268</v>
      </c>
      <c r="DG236" s="299">
        <f>IFERROR(IF(CA236="D",IF(CK236="A dispo.",CD236*VLOOKUP('DATI INPUT'!$F$27,TARIFFE_UD,2,FALSE),CD236*VLOOKUP(CK236,TARIFFE_UD,2,FALSE)),CD236*VLOOKUP(CB236-100,TARIFFE_UND,2,FALSE)),0)</f>
        <v>52.664701519060515</v>
      </c>
      <c r="DH236" s="299">
        <f>IFERROR(IF(CA236="D",IF(CK236="A dispo.",CF236*VLOOKUP('DATI INPUT'!$F$27,TARIFFE_UD,3,FALSE),CF236*VLOOKUP(CK236,TARIFFE_UD,3,FALSE)),CF236*VLOOKUP(CB236-100,TARIFFE_UND,3,FALSE)),0)</f>
        <v>60.367780403072892</v>
      </c>
    </row>
    <row r="237" spans="1:112" x14ac:dyDescent="0.25">
      <c r="A237" s="274" t="s">
        <v>3279</v>
      </c>
      <c r="B237" s="274" t="s">
        <v>3280</v>
      </c>
      <c r="C237" s="274" t="s">
        <v>3281</v>
      </c>
      <c r="D237" s="274" t="s">
        <v>3282</v>
      </c>
      <c r="E237" s="274" t="s">
        <v>268</v>
      </c>
      <c r="F237" s="274" t="s">
        <v>156</v>
      </c>
      <c r="G237" s="274" t="s">
        <v>3283</v>
      </c>
      <c r="H237" s="274" t="s">
        <v>1033</v>
      </c>
      <c r="I237" s="274" t="s">
        <v>3284</v>
      </c>
      <c r="J237" s="274" t="s">
        <v>274</v>
      </c>
      <c r="K237" s="274" t="s">
        <v>3285</v>
      </c>
      <c r="L237" s="274" t="s">
        <v>984</v>
      </c>
      <c r="M237" s="274" t="s">
        <v>3286</v>
      </c>
      <c r="N237" s="274" t="s">
        <v>984</v>
      </c>
      <c r="O237" s="274" t="s">
        <v>873</v>
      </c>
      <c r="P237" s="274" t="s">
        <v>1934</v>
      </c>
      <c r="Q237" s="274" t="s">
        <v>276</v>
      </c>
      <c r="R237" s="274" t="s">
        <v>268</v>
      </c>
      <c r="S237" s="274" t="s">
        <v>268</v>
      </c>
      <c r="T237" s="274" t="s">
        <v>268</v>
      </c>
      <c r="U237" s="274" t="s">
        <v>268</v>
      </c>
      <c r="V237" s="274" t="s">
        <v>268</v>
      </c>
      <c r="W237" s="274" t="s">
        <v>3286</v>
      </c>
      <c r="X237" s="274" t="s">
        <v>1934</v>
      </c>
      <c r="Y237" s="274" t="s">
        <v>276</v>
      </c>
      <c r="Z237" s="274" t="s">
        <v>268</v>
      </c>
      <c r="AA237" s="274" t="s">
        <v>268</v>
      </c>
      <c r="AB237" s="274" t="s">
        <v>268</v>
      </c>
      <c r="AC237" s="274" t="s">
        <v>268</v>
      </c>
      <c r="AD237" s="274" t="s">
        <v>268</v>
      </c>
      <c r="AE237" s="274" t="s">
        <v>287</v>
      </c>
      <c r="AF237" s="274" t="s">
        <v>1811</v>
      </c>
      <c r="AG237" s="274" t="s">
        <v>875</v>
      </c>
      <c r="AH237" s="274" t="s">
        <v>1812</v>
      </c>
      <c r="AI237" s="274" t="s">
        <v>3287</v>
      </c>
      <c r="AJ237" s="274" t="s">
        <v>268</v>
      </c>
      <c r="AK237" s="274" t="s">
        <v>410</v>
      </c>
      <c r="AL237" s="274" t="s">
        <v>268</v>
      </c>
      <c r="AM237" s="274" t="s">
        <v>355</v>
      </c>
      <c r="AN237" s="274" t="s">
        <v>268</v>
      </c>
      <c r="AO237" s="274" t="s">
        <v>268</v>
      </c>
      <c r="AP237" s="274" t="s">
        <v>268</v>
      </c>
      <c r="AQ237" s="274" t="s">
        <v>268</v>
      </c>
      <c r="AR237" s="274" t="s">
        <v>268</v>
      </c>
      <c r="AS237" s="274" t="s">
        <v>268</v>
      </c>
      <c r="AT237" s="274" t="s">
        <v>268</v>
      </c>
      <c r="AU237" s="274" t="s">
        <v>268</v>
      </c>
      <c r="AV237" s="274" t="s">
        <v>268</v>
      </c>
      <c r="AW237" s="274" t="s">
        <v>268</v>
      </c>
      <c r="AX237" s="274" t="s">
        <v>268</v>
      </c>
      <c r="AY237" s="274" t="s">
        <v>268</v>
      </c>
      <c r="AZ237" s="274" t="s">
        <v>268</v>
      </c>
      <c r="BA237" s="274" t="s">
        <v>268</v>
      </c>
      <c r="BB237" s="274" t="s">
        <v>268</v>
      </c>
      <c r="BC237" s="274" t="s">
        <v>268</v>
      </c>
      <c r="BD237" s="274" t="s">
        <v>268</v>
      </c>
      <c r="BE237" s="274" t="s">
        <v>268</v>
      </c>
      <c r="BF237" s="274" t="s">
        <v>268</v>
      </c>
      <c r="BG237" s="274" t="s">
        <v>268</v>
      </c>
      <c r="BH237" s="274" t="s">
        <v>268</v>
      </c>
      <c r="BI237" s="274" t="s">
        <v>268</v>
      </c>
      <c r="BJ237" s="274" t="s">
        <v>268</v>
      </c>
      <c r="BK237" s="274" t="s">
        <v>268</v>
      </c>
      <c r="BL237" s="274" t="s">
        <v>268</v>
      </c>
      <c r="BM237" s="274" t="s">
        <v>268</v>
      </c>
      <c r="BN237" s="274" t="s">
        <v>268</v>
      </c>
      <c r="BO237" s="274" t="s">
        <v>268</v>
      </c>
      <c r="BP237" s="274" t="s">
        <v>268</v>
      </c>
      <c r="BQ237" s="274" t="s">
        <v>268</v>
      </c>
      <c r="BR237" s="274" t="s">
        <v>268</v>
      </c>
      <c r="BS237" s="274" t="s">
        <v>268</v>
      </c>
      <c r="BT237" s="274" t="s">
        <v>268</v>
      </c>
      <c r="BU237" s="274" t="s">
        <v>268</v>
      </c>
      <c r="BV237" s="274" t="s">
        <v>268</v>
      </c>
      <c r="BW237" s="274" t="s">
        <v>268</v>
      </c>
      <c r="BX237" s="274" t="s">
        <v>268</v>
      </c>
      <c r="BY237" s="295">
        <v>84</v>
      </c>
      <c r="BZ237" s="295">
        <v>84</v>
      </c>
      <c r="CA237" s="298" t="s">
        <v>142</v>
      </c>
      <c r="CB237" s="297">
        <v>122</v>
      </c>
      <c r="CC237" s="284">
        <f t="shared" si="14"/>
        <v>0</v>
      </c>
      <c r="CD237" s="295">
        <f t="shared" si="15"/>
        <v>84</v>
      </c>
      <c r="CE237" s="284">
        <f t="shared" si="16"/>
        <v>0</v>
      </c>
      <c r="CF237" s="295">
        <f t="shared" si="17"/>
        <v>1</v>
      </c>
      <c r="CG237" s="274" t="s">
        <v>876</v>
      </c>
      <c r="CH237" s="274" t="s">
        <v>268</v>
      </c>
      <c r="CI237" s="274" t="s">
        <v>268</v>
      </c>
      <c r="CJ237" s="298" t="s">
        <v>282</v>
      </c>
      <c r="CK237" s="297">
        <v>4</v>
      </c>
      <c r="CL237" s="274" t="s">
        <v>268</v>
      </c>
      <c r="CM237" s="274" t="s">
        <v>268</v>
      </c>
      <c r="CN237" s="274" t="s">
        <v>268</v>
      </c>
      <c r="CO237" s="274" t="s">
        <v>268</v>
      </c>
      <c r="CP237" s="274" t="s">
        <v>268</v>
      </c>
      <c r="CQ237" s="274" t="s">
        <v>268</v>
      </c>
      <c r="CR237" s="274" t="s">
        <v>877</v>
      </c>
      <c r="CS237" s="274">
        <v>128.54</v>
      </c>
      <c r="CT237" s="274" t="s">
        <v>268</v>
      </c>
      <c r="CU237" s="274">
        <v>128.54</v>
      </c>
      <c r="CV237" s="274">
        <v>365</v>
      </c>
      <c r="CW237" s="274" t="s">
        <v>878</v>
      </c>
      <c r="CX237" s="274" t="s">
        <v>835</v>
      </c>
      <c r="CY237" s="274" t="s">
        <v>836</v>
      </c>
      <c r="CZ237" s="274" t="s">
        <v>837</v>
      </c>
      <c r="DA237" s="274" t="s">
        <v>268</v>
      </c>
      <c r="DB237" s="274" t="s">
        <v>268</v>
      </c>
      <c r="DC237" s="274" t="s">
        <v>268</v>
      </c>
      <c r="DD237" s="274" t="s">
        <v>268</v>
      </c>
      <c r="DE237" s="274" t="s">
        <v>268</v>
      </c>
      <c r="DF237" s="274" t="s">
        <v>268</v>
      </c>
      <c r="DG237" s="299">
        <f>IFERROR(IF(CA237="D",IF(CK237="A dispo.",CD237*VLOOKUP('DATI INPUT'!$F$27,TARIFFE_UD,2,FALSE),CD237*VLOOKUP(CK237,TARIFFE_UD,2,FALSE)),CD237*VLOOKUP(CB237-100,TARIFFE_UND,2,FALSE)),0)</f>
        <v>71.451524867965148</v>
      </c>
      <c r="DH237" s="299">
        <f>IFERROR(IF(CA237="D",IF(CK237="A dispo.",CF237*VLOOKUP('DATI INPUT'!$F$27,TARIFFE_UD,3,FALSE),CF237*VLOOKUP(CK237,TARIFFE_UD,3,FALSE)),CF237*VLOOKUP(CB237-100,TARIFFE_UND,3,FALSE)),0)</f>
        <v>73.78284271486686</v>
      </c>
    </row>
    <row r="238" spans="1:112" hidden="1" x14ac:dyDescent="0.25">
      <c r="A238" s="274" t="s">
        <v>3288</v>
      </c>
      <c r="B238" s="274" t="s">
        <v>3289</v>
      </c>
      <c r="C238" s="274" t="s">
        <v>3290</v>
      </c>
      <c r="D238" s="274" t="s">
        <v>3291</v>
      </c>
      <c r="E238" s="274" t="s">
        <v>268</v>
      </c>
      <c r="F238" s="274" t="s">
        <v>156</v>
      </c>
      <c r="G238" s="274" t="s">
        <v>3292</v>
      </c>
      <c r="H238" s="274" t="s">
        <v>1033</v>
      </c>
      <c r="I238" s="274" t="s">
        <v>3293</v>
      </c>
      <c r="J238" s="274" t="s">
        <v>156</v>
      </c>
      <c r="K238" s="274" t="s">
        <v>3294</v>
      </c>
      <c r="L238" s="274" t="s">
        <v>984</v>
      </c>
      <c r="M238" s="274" t="s">
        <v>2945</v>
      </c>
      <c r="N238" s="274" t="s">
        <v>1163</v>
      </c>
      <c r="O238" s="274" t="s">
        <v>873</v>
      </c>
      <c r="P238" s="274" t="s">
        <v>2946</v>
      </c>
      <c r="Q238" s="274" t="s">
        <v>916</v>
      </c>
      <c r="R238" s="274" t="s">
        <v>268</v>
      </c>
      <c r="S238" s="274" t="s">
        <v>268</v>
      </c>
      <c r="T238" s="274" t="s">
        <v>268</v>
      </c>
      <c r="U238" s="274" t="s">
        <v>268</v>
      </c>
      <c r="V238" s="274" t="s">
        <v>268</v>
      </c>
      <c r="W238" s="274" t="s">
        <v>3295</v>
      </c>
      <c r="X238" s="274" t="s">
        <v>2241</v>
      </c>
      <c r="Y238" s="274" t="s">
        <v>330</v>
      </c>
      <c r="Z238" s="274" t="s">
        <v>268</v>
      </c>
      <c r="AA238" s="274" t="s">
        <v>268</v>
      </c>
      <c r="AB238" s="274" t="s">
        <v>268</v>
      </c>
      <c r="AC238" s="274" t="s">
        <v>268</v>
      </c>
      <c r="AD238" s="274" t="s">
        <v>268</v>
      </c>
      <c r="AE238" s="274" t="s">
        <v>287</v>
      </c>
      <c r="AF238" s="274" t="s">
        <v>1811</v>
      </c>
      <c r="AG238" s="274" t="s">
        <v>875</v>
      </c>
      <c r="AH238" s="274" t="s">
        <v>1848</v>
      </c>
      <c r="AI238" s="274" t="s">
        <v>627</v>
      </c>
      <c r="AJ238" s="274" t="s">
        <v>268</v>
      </c>
      <c r="AK238" s="274" t="s">
        <v>377</v>
      </c>
      <c r="AL238" s="274" t="s">
        <v>268</v>
      </c>
      <c r="AM238" s="274" t="s">
        <v>405</v>
      </c>
      <c r="AN238" s="274" t="s">
        <v>268</v>
      </c>
      <c r="AO238" s="274" t="s">
        <v>268</v>
      </c>
      <c r="AP238" s="274" t="s">
        <v>268</v>
      </c>
      <c r="AQ238" s="274" t="s">
        <v>268</v>
      </c>
      <c r="AR238" s="274" t="s">
        <v>268</v>
      </c>
      <c r="AS238" s="274" t="s">
        <v>268</v>
      </c>
      <c r="AT238" s="274" t="s">
        <v>268</v>
      </c>
      <c r="AU238" s="274" t="s">
        <v>268</v>
      </c>
      <c r="AV238" s="274" t="s">
        <v>268</v>
      </c>
      <c r="AW238" s="274" t="s">
        <v>268</v>
      </c>
      <c r="AX238" s="274" t="s">
        <v>268</v>
      </c>
      <c r="AY238" s="274" t="s">
        <v>268</v>
      </c>
      <c r="AZ238" s="274" t="s">
        <v>268</v>
      </c>
      <c r="BA238" s="274" t="s">
        <v>268</v>
      </c>
      <c r="BB238" s="274" t="s">
        <v>268</v>
      </c>
      <c r="BC238" s="274" t="s">
        <v>268</v>
      </c>
      <c r="BD238" s="274" t="s">
        <v>268</v>
      </c>
      <c r="BE238" s="274" t="s">
        <v>268</v>
      </c>
      <c r="BF238" s="274" t="s">
        <v>268</v>
      </c>
      <c r="BG238" s="274" t="s">
        <v>268</v>
      </c>
      <c r="BH238" s="274" t="s">
        <v>268</v>
      </c>
      <c r="BI238" s="274" t="s">
        <v>268</v>
      </c>
      <c r="BJ238" s="274" t="s">
        <v>268</v>
      </c>
      <c r="BK238" s="274" t="s">
        <v>268</v>
      </c>
      <c r="BL238" s="274" t="s">
        <v>268</v>
      </c>
      <c r="BM238" s="274" t="s">
        <v>268</v>
      </c>
      <c r="BN238" s="274" t="s">
        <v>268</v>
      </c>
      <c r="BO238" s="274" t="s">
        <v>268</v>
      </c>
      <c r="BP238" s="274" t="s">
        <v>268</v>
      </c>
      <c r="BQ238" s="274" t="s">
        <v>268</v>
      </c>
      <c r="BR238" s="274" t="s">
        <v>268</v>
      </c>
      <c r="BS238" s="274" t="s">
        <v>268</v>
      </c>
      <c r="BT238" s="274" t="s">
        <v>268</v>
      </c>
      <c r="BU238" s="274" t="s">
        <v>268</v>
      </c>
      <c r="BV238" s="274" t="s">
        <v>268</v>
      </c>
      <c r="BW238" s="274" t="s">
        <v>268</v>
      </c>
      <c r="BX238" s="274" t="s">
        <v>268</v>
      </c>
      <c r="BY238" s="295">
        <v>70</v>
      </c>
      <c r="BZ238" s="295">
        <v>70</v>
      </c>
      <c r="CA238" s="298" t="s">
        <v>142</v>
      </c>
      <c r="CB238" s="297">
        <v>122</v>
      </c>
      <c r="CC238" s="284">
        <f t="shared" si="14"/>
        <v>0</v>
      </c>
      <c r="CD238" s="295">
        <f t="shared" si="15"/>
        <v>70</v>
      </c>
      <c r="CE238" s="284">
        <f t="shared" si="16"/>
        <v>0</v>
      </c>
      <c r="CF238" s="295">
        <f t="shared" si="17"/>
        <v>1</v>
      </c>
      <c r="CG238" s="274" t="s">
        <v>876</v>
      </c>
      <c r="CH238" s="274" t="s">
        <v>268</v>
      </c>
      <c r="CI238" s="274" t="s">
        <v>268</v>
      </c>
      <c r="CJ238" s="298" t="s">
        <v>268</v>
      </c>
      <c r="CK238" s="298" t="s">
        <v>736</v>
      </c>
      <c r="CL238" s="274" t="s">
        <v>268</v>
      </c>
      <c r="CM238" s="274" t="s">
        <v>268</v>
      </c>
      <c r="CN238" s="274" t="s">
        <v>268</v>
      </c>
      <c r="CO238" s="274" t="s">
        <v>268</v>
      </c>
      <c r="CP238" s="274" t="s">
        <v>268</v>
      </c>
      <c r="CQ238" s="274" t="s">
        <v>268</v>
      </c>
      <c r="CR238" s="274" t="s">
        <v>877</v>
      </c>
      <c r="CS238" s="274">
        <v>86.86</v>
      </c>
      <c r="CT238" s="274" t="s">
        <v>268</v>
      </c>
      <c r="CU238" s="274">
        <v>86.86</v>
      </c>
      <c r="CV238" s="274">
        <v>365</v>
      </c>
      <c r="CW238" s="274" t="s">
        <v>878</v>
      </c>
      <c r="CX238" s="274" t="s">
        <v>835</v>
      </c>
      <c r="CY238" s="274" t="s">
        <v>836</v>
      </c>
      <c r="CZ238" s="274" t="s">
        <v>837</v>
      </c>
      <c r="DA238" s="274" t="s">
        <v>268</v>
      </c>
      <c r="DB238" s="274" t="s">
        <v>268</v>
      </c>
      <c r="DC238" s="274" t="s">
        <v>268</v>
      </c>
      <c r="DD238" s="274" t="s">
        <v>268</v>
      </c>
      <c r="DE238" s="274" t="s">
        <v>268</v>
      </c>
      <c r="DF238" s="274" t="s">
        <v>268</v>
      </c>
      <c r="DG238" s="299">
        <f>IFERROR(IF(CA238="D",IF(CK238="A dispo.",CD238*VLOOKUP('DATI INPUT'!$F$27,TARIFFE_UD,2,FALSE),CD238*VLOOKUP(CK238,TARIFFE_UD,2,FALSE)),CD238*VLOOKUP(CB238-100,TARIFFE_UND,2,FALSE)),0)</f>
        <v>55.436527914800543</v>
      </c>
      <c r="DH238" s="299">
        <f>IFERROR(IF(CA238="D",IF(CK238="A dispo.",CF238*VLOOKUP('DATI INPUT'!$F$27,TARIFFE_UD,3,FALSE),CF238*VLOOKUP(CK238,TARIFFE_UD,3,FALSE)),CF238*VLOOKUP(CB238-100,TARIFFE_UND,3,FALSE)),0)</f>
        <v>60.367780403072892</v>
      </c>
    </row>
    <row r="239" spans="1:112" x14ac:dyDescent="0.25">
      <c r="A239" s="274" t="s">
        <v>3296</v>
      </c>
      <c r="B239" s="274" t="s">
        <v>992</v>
      </c>
      <c r="C239" s="274" t="s">
        <v>3297</v>
      </c>
      <c r="D239" s="274" t="s">
        <v>3298</v>
      </c>
      <c r="E239" s="274" t="s">
        <v>268</v>
      </c>
      <c r="F239" s="274" t="s">
        <v>156</v>
      </c>
      <c r="G239" s="274" t="s">
        <v>3299</v>
      </c>
      <c r="H239" s="274" t="s">
        <v>1033</v>
      </c>
      <c r="I239" s="274" t="s">
        <v>3300</v>
      </c>
      <c r="J239" s="274" t="s">
        <v>156</v>
      </c>
      <c r="K239" s="274" t="s">
        <v>3301</v>
      </c>
      <c r="L239" s="274" t="s">
        <v>960</v>
      </c>
      <c r="M239" s="274" t="s">
        <v>3302</v>
      </c>
      <c r="N239" s="274" t="s">
        <v>984</v>
      </c>
      <c r="O239" s="274" t="s">
        <v>873</v>
      </c>
      <c r="P239" s="274" t="s">
        <v>1847</v>
      </c>
      <c r="Q239" s="274" t="s">
        <v>489</v>
      </c>
      <c r="R239" s="274" t="s">
        <v>268</v>
      </c>
      <c r="S239" s="274" t="s">
        <v>268</v>
      </c>
      <c r="T239" s="274" t="s">
        <v>268</v>
      </c>
      <c r="U239" s="274" t="s">
        <v>268</v>
      </c>
      <c r="V239" s="274" t="s">
        <v>268</v>
      </c>
      <c r="W239" s="274" t="s">
        <v>3302</v>
      </c>
      <c r="X239" s="274" t="s">
        <v>1847</v>
      </c>
      <c r="Y239" s="274" t="s">
        <v>489</v>
      </c>
      <c r="Z239" s="274" t="s">
        <v>268</v>
      </c>
      <c r="AA239" s="274" t="s">
        <v>268</v>
      </c>
      <c r="AB239" s="274" t="s">
        <v>268</v>
      </c>
      <c r="AC239" s="274" t="s">
        <v>268</v>
      </c>
      <c r="AD239" s="274" t="s">
        <v>268</v>
      </c>
      <c r="AE239" s="274" t="s">
        <v>287</v>
      </c>
      <c r="AF239" s="274" t="s">
        <v>1811</v>
      </c>
      <c r="AG239" s="274" t="s">
        <v>875</v>
      </c>
      <c r="AH239" s="274" t="s">
        <v>1848</v>
      </c>
      <c r="AI239" s="274" t="s">
        <v>772</v>
      </c>
      <c r="AJ239" s="274" t="s">
        <v>268</v>
      </c>
      <c r="AK239" s="274" t="s">
        <v>366</v>
      </c>
      <c r="AL239" s="274" t="s">
        <v>268</v>
      </c>
      <c r="AM239" s="274" t="s">
        <v>405</v>
      </c>
      <c r="AN239" s="274" t="s">
        <v>268</v>
      </c>
      <c r="AO239" s="274" t="s">
        <v>268</v>
      </c>
      <c r="AP239" s="274" t="s">
        <v>268</v>
      </c>
      <c r="AQ239" s="274" t="s">
        <v>268</v>
      </c>
      <c r="AR239" s="274" t="s">
        <v>268</v>
      </c>
      <c r="AS239" s="274" t="s">
        <v>268</v>
      </c>
      <c r="AT239" s="274" t="s">
        <v>268</v>
      </c>
      <c r="AU239" s="274" t="s">
        <v>268</v>
      </c>
      <c r="AV239" s="274" t="s">
        <v>268</v>
      </c>
      <c r="AW239" s="274" t="s">
        <v>268</v>
      </c>
      <c r="AX239" s="274" t="s">
        <v>268</v>
      </c>
      <c r="AY239" s="274" t="s">
        <v>268</v>
      </c>
      <c r="AZ239" s="274" t="s">
        <v>268</v>
      </c>
      <c r="BA239" s="274" t="s">
        <v>268</v>
      </c>
      <c r="BB239" s="274" t="s">
        <v>268</v>
      </c>
      <c r="BC239" s="274" t="s">
        <v>268</v>
      </c>
      <c r="BD239" s="274" t="s">
        <v>268</v>
      </c>
      <c r="BE239" s="274" t="s">
        <v>268</v>
      </c>
      <c r="BF239" s="274" t="s">
        <v>268</v>
      </c>
      <c r="BG239" s="274" t="s">
        <v>268</v>
      </c>
      <c r="BH239" s="274" t="s">
        <v>268</v>
      </c>
      <c r="BI239" s="274" t="s">
        <v>268</v>
      </c>
      <c r="BJ239" s="274" t="s">
        <v>268</v>
      </c>
      <c r="BK239" s="274" t="s">
        <v>268</v>
      </c>
      <c r="BL239" s="274" t="s">
        <v>268</v>
      </c>
      <c r="BM239" s="274" t="s">
        <v>268</v>
      </c>
      <c r="BN239" s="274" t="s">
        <v>268</v>
      </c>
      <c r="BO239" s="274" t="s">
        <v>268</v>
      </c>
      <c r="BP239" s="274" t="s">
        <v>268</v>
      </c>
      <c r="BQ239" s="274" t="s">
        <v>268</v>
      </c>
      <c r="BR239" s="274" t="s">
        <v>268</v>
      </c>
      <c r="BS239" s="274" t="s">
        <v>268</v>
      </c>
      <c r="BT239" s="274" t="s">
        <v>268</v>
      </c>
      <c r="BU239" s="274" t="s">
        <v>268</v>
      </c>
      <c r="BV239" s="274" t="s">
        <v>268</v>
      </c>
      <c r="BW239" s="274" t="s">
        <v>268</v>
      </c>
      <c r="BX239" s="274" t="s">
        <v>268</v>
      </c>
      <c r="BY239" s="295">
        <v>70</v>
      </c>
      <c r="BZ239" s="295">
        <v>70</v>
      </c>
      <c r="CA239" s="298" t="s">
        <v>142</v>
      </c>
      <c r="CB239" s="297">
        <v>122</v>
      </c>
      <c r="CC239" s="284">
        <f t="shared" si="14"/>
        <v>0</v>
      </c>
      <c r="CD239" s="295">
        <f t="shared" si="15"/>
        <v>70</v>
      </c>
      <c r="CE239" s="284">
        <f t="shared" si="16"/>
        <v>0</v>
      </c>
      <c r="CF239" s="295">
        <f t="shared" si="17"/>
        <v>1</v>
      </c>
      <c r="CG239" s="274" t="s">
        <v>876</v>
      </c>
      <c r="CH239" s="274" t="s">
        <v>268</v>
      </c>
      <c r="CI239" s="274" t="s">
        <v>268</v>
      </c>
      <c r="CJ239" s="298" t="s">
        <v>271</v>
      </c>
      <c r="CK239" s="297">
        <v>1</v>
      </c>
      <c r="CL239" s="274" t="s">
        <v>268</v>
      </c>
      <c r="CM239" s="274" t="s">
        <v>268</v>
      </c>
      <c r="CN239" s="274" t="s">
        <v>268</v>
      </c>
      <c r="CO239" s="274" t="s">
        <v>268</v>
      </c>
      <c r="CP239" s="274" t="s">
        <v>268</v>
      </c>
      <c r="CQ239" s="274" t="s">
        <v>268</v>
      </c>
      <c r="CR239" s="274" t="s">
        <v>877</v>
      </c>
      <c r="CS239" s="274">
        <v>43.88</v>
      </c>
      <c r="CT239" s="274" t="s">
        <v>268</v>
      </c>
      <c r="CU239" s="274">
        <v>43.88</v>
      </c>
      <c r="CV239" s="274">
        <v>365</v>
      </c>
      <c r="CW239" s="274" t="s">
        <v>878</v>
      </c>
      <c r="CX239" s="274" t="s">
        <v>835</v>
      </c>
      <c r="CY239" s="274" t="s">
        <v>836</v>
      </c>
      <c r="CZ239" s="274" t="s">
        <v>837</v>
      </c>
      <c r="DA239" s="274" t="s">
        <v>268</v>
      </c>
      <c r="DB239" s="274" t="s">
        <v>268</v>
      </c>
      <c r="DC239" s="274" t="s">
        <v>268</v>
      </c>
      <c r="DD239" s="274" t="s">
        <v>268</v>
      </c>
      <c r="DE239" s="274" t="s">
        <v>268</v>
      </c>
      <c r="DF239" s="274" t="s">
        <v>268</v>
      </c>
      <c r="DG239" s="299">
        <f>IFERROR(IF(CA239="D",IF(CK239="A dispo.",CD239*VLOOKUP('DATI INPUT'!$F$27,TARIFFE_UD,2,FALSE),CD239*VLOOKUP(CK239,TARIFFE_UD,2,FALSE)),CD239*VLOOKUP(CB239-100,TARIFFE_UND,2,FALSE)),0)</f>
        <v>43.117299489289316</v>
      </c>
      <c r="DH239" s="299">
        <f>IFERROR(IF(CA239="D",IF(CK239="A dispo.",CF239*VLOOKUP('DATI INPUT'!$F$27,TARIFFE_UD,3,FALSE),CF239*VLOOKUP(CK239,TARIFFE_UD,3,FALSE)),CF239*VLOOKUP(CB239-100,TARIFFE_UND,3,FALSE)),0)</f>
        <v>15.164853048114928</v>
      </c>
    </row>
    <row r="240" spans="1:112" hidden="1" x14ac:dyDescent="0.25">
      <c r="A240" s="274" t="s">
        <v>3303</v>
      </c>
      <c r="B240" s="274" t="s">
        <v>3304</v>
      </c>
      <c r="C240" s="274" t="s">
        <v>501</v>
      </c>
      <c r="D240" s="274" t="s">
        <v>3305</v>
      </c>
      <c r="E240" s="274" t="s">
        <v>268</v>
      </c>
      <c r="F240" s="274" t="s">
        <v>156</v>
      </c>
      <c r="G240" s="274" t="s">
        <v>3306</v>
      </c>
      <c r="H240" s="274" t="s">
        <v>3307</v>
      </c>
      <c r="I240" s="274" t="s">
        <v>1627</v>
      </c>
      <c r="J240" s="274" t="s">
        <v>156</v>
      </c>
      <c r="K240" s="274" t="s">
        <v>3308</v>
      </c>
      <c r="L240" s="274" t="s">
        <v>960</v>
      </c>
      <c r="M240" s="274" t="s">
        <v>3309</v>
      </c>
      <c r="N240" s="274" t="s">
        <v>303</v>
      </c>
      <c r="O240" s="274" t="s">
        <v>1273</v>
      </c>
      <c r="P240" s="274" t="s">
        <v>3310</v>
      </c>
      <c r="Q240" s="274" t="s">
        <v>309</v>
      </c>
      <c r="R240" s="274" t="s">
        <v>268</v>
      </c>
      <c r="S240" s="274" t="s">
        <v>268</v>
      </c>
      <c r="T240" s="274" t="s">
        <v>268</v>
      </c>
      <c r="U240" s="274" t="s">
        <v>268</v>
      </c>
      <c r="V240" s="274" t="s">
        <v>268</v>
      </c>
      <c r="W240" s="274" t="s">
        <v>3311</v>
      </c>
      <c r="X240" s="274" t="s">
        <v>1922</v>
      </c>
      <c r="Y240" s="274" t="s">
        <v>333</v>
      </c>
      <c r="Z240" s="274" t="s">
        <v>268</v>
      </c>
      <c r="AA240" s="274" t="s">
        <v>268</v>
      </c>
      <c r="AB240" s="274" t="s">
        <v>268</v>
      </c>
      <c r="AC240" s="274" t="s">
        <v>268</v>
      </c>
      <c r="AD240" s="274" t="s">
        <v>268</v>
      </c>
      <c r="AE240" s="274" t="s">
        <v>287</v>
      </c>
      <c r="AF240" s="274" t="s">
        <v>1811</v>
      </c>
      <c r="AG240" s="274" t="s">
        <v>875</v>
      </c>
      <c r="AH240" s="274" t="s">
        <v>1848</v>
      </c>
      <c r="AI240" s="274" t="s">
        <v>3312</v>
      </c>
      <c r="AJ240" s="274" t="s">
        <v>268</v>
      </c>
      <c r="AK240" s="274" t="s">
        <v>354</v>
      </c>
      <c r="AL240" s="274" t="s">
        <v>268</v>
      </c>
      <c r="AM240" s="274" t="s">
        <v>355</v>
      </c>
      <c r="AN240" s="274" t="s">
        <v>268</v>
      </c>
      <c r="AO240" s="274" t="s">
        <v>268</v>
      </c>
      <c r="AP240" s="274" t="s">
        <v>268</v>
      </c>
      <c r="AQ240" s="274" t="s">
        <v>268</v>
      </c>
      <c r="AR240" s="274" t="s">
        <v>268</v>
      </c>
      <c r="AS240" s="274" t="s">
        <v>268</v>
      </c>
      <c r="AT240" s="274" t="s">
        <v>268</v>
      </c>
      <c r="AU240" s="274" t="s">
        <v>268</v>
      </c>
      <c r="AV240" s="274" t="s">
        <v>268</v>
      </c>
      <c r="AW240" s="274" t="s">
        <v>268</v>
      </c>
      <c r="AX240" s="274" t="s">
        <v>268</v>
      </c>
      <c r="AY240" s="274" t="s">
        <v>268</v>
      </c>
      <c r="AZ240" s="274" t="s">
        <v>268</v>
      </c>
      <c r="BA240" s="274" t="s">
        <v>268</v>
      </c>
      <c r="BB240" s="274" t="s">
        <v>268</v>
      </c>
      <c r="BC240" s="274" t="s">
        <v>268</v>
      </c>
      <c r="BD240" s="274" t="s">
        <v>268</v>
      </c>
      <c r="BE240" s="274" t="s">
        <v>268</v>
      </c>
      <c r="BF240" s="274" t="s">
        <v>268</v>
      </c>
      <c r="BG240" s="274" t="s">
        <v>268</v>
      </c>
      <c r="BH240" s="274" t="s">
        <v>268</v>
      </c>
      <c r="BI240" s="274" t="s">
        <v>268</v>
      </c>
      <c r="BJ240" s="274" t="s">
        <v>268</v>
      </c>
      <c r="BK240" s="274" t="s">
        <v>268</v>
      </c>
      <c r="BL240" s="274" t="s">
        <v>268</v>
      </c>
      <c r="BM240" s="274" t="s">
        <v>268</v>
      </c>
      <c r="BN240" s="274" t="s">
        <v>268</v>
      </c>
      <c r="BO240" s="274" t="s">
        <v>268</v>
      </c>
      <c r="BP240" s="274" t="s">
        <v>268</v>
      </c>
      <c r="BQ240" s="274" t="s">
        <v>268</v>
      </c>
      <c r="BR240" s="274" t="s">
        <v>268</v>
      </c>
      <c r="BS240" s="274" t="s">
        <v>268</v>
      </c>
      <c r="BT240" s="274" t="s">
        <v>268</v>
      </c>
      <c r="BU240" s="274" t="s">
        <v>268</v>
      </c>
      <c r="BV240" s="274" t="s">
        <v>268</v>
      </c>
      <c r="BW240" s="274" t="s">
        <v>268</v>
      </c>
      <c r="BX240" s="274" t="s">
        <v>268</v>
      </c>
      <c r="BY240" s="295">
        <v>60</v>
      </c>
      <c r="BZ240" s="295">
        <v>60</v>
      </c>
      <c r="CA240" s="298" t="s">
        <v>142</v>
      </c>
      <c r="CB240" s="297">
        <v>122</v>
      </c>
      <c r="CC240" s="284">
        <f t="shared" si="14"/>
        <v>0</v>
      </c>
      <c r="CD240" s="295">
        <f t="shared" si="15"/>
        <v>60</v>
      </c>
      <c r="CE240" s="284">
        <f t="shared" si="16"/>
        <v>0</v>
      </c>
      <c r="CF240" s="295">
        <f t="shared" si="17"/>
        <v>1</v>
      </c>
      <c r="CG240" s="274" t="s">
        <v>876</v>
      </c>
      <c r="CH240" s="274" t="s">
        <v>268</v>
      </c>
      <c r="CI240" s="274" t="s">
        <v>268</v>
      </c>
      <c r="CJ240" s="298" t="s">
        <v>268</v>
      </c>
      <c r="CK240" s="298" t="s">
        <v>736</v>
      </c>
      <c r="CL240" s="274" t="s">
        <v>268</v>
      </c>
      <c r="CM240" s="274" t="s">
        <v>268</v>
      </c>
      <c r="CN240" s="274" t="s">
        <v>268</v>
      </c>
      <c r="CO240" s="274" t="s">
        <v>268</v>
      </c>
      <c r="CP240" s="274" t="s">
        <v>268</v>
      </c>
      <c r="CQ240" s="274" t="s">
        <v>268</v>
      </c>
      <c r="CR240" s="274" t="s">
        <v>877</v>
      </c>
      <c r="CS240" s="274">
        <v>81.96</v>
      </c>
      <c r="CT240" s="274" t="s">
        <v>268</v>
      </c>
      <c r="CU240" s="274">
        <v>81.96</v>
      </c>
      <c r="CV240" s="274">
        <v>365</v>
      </c>
      <c r="CW240" s="274" t="s">
        <v>878</v>
      </c>
      <c r="CX240" s="274" t="s">
        <v>835</v>
      </c>
      <c r="CY240" s="274" t="s">
        <v>836</v>
      </c>
      <c r="CZ240" s="274" t="s">
        <v>837</v>
      </c>
      <c r="DA240" s="274" t="s">
        <v>268</v>
      </c>
      <c r="DB240" s="274" t="s">
        <v>268</v>
      </c>
      <c r="DC240" s="274" t="s">
        <v>268</v>
      </c>
      <c r="DD240" s="274" t="s">
        <v>268</v>
      </c>
      <c r="DE240" s="274" t="s">
        <v>268</v>
      </c>
      <c r="DF240" s="274" t="s">
        <v>268</v>
      </c>
      <c r="DG240" s="299">
        <f>IFERROR(IF(CA240="D",IF(CK240="A dispo.",CD240*VLOOKUP('DATI INPUT'!$F$27,TARIFFE_UD,2,FALSE),CD240*VLOOKUP(CK240,TARIFFE_UD,2,FALSE)),CD240*VLOOKUP(CB240-100,TARIFFE_UND,2,FALSE)),0)</f>
        <v>47.517023926971895</v>
      </c>
      <c r="DH240" s="299">
        <f>IFERROR(IF(CA240="D",IF(CK240="A dispo.",CF240*VLOOKUP('DATI INPUT'!$F$27,TARIFFE_UD,3,FALSE),CF240*VLOOKUP(CK240,TARIFFE_UD,3,FALSE)),CF240*VLOOKUP(CB240-100,TARIFFE_UND,3,FALSE)),0)</f>
        <v>60.367780403072892</v>
      </c>
    </row>
    <row r="241" spans="1:112" hidden="1" x14ac:dyDescent="0.25">
      <c r="A241" s="274" t="s">
        <v>3313</v>
      </c>
      <c r="B241" s="274" t="s">
        <v>1399</v>
      </c>
      <c r="C241" s="274" t="s">
        <v>1361</v>
      </c>
      <c r="D241" s="274" t="s">
        <v>3314</v>
      </c>
      <c r="E241" s="274" t="s">
        <v>268</v>
      </c>
      <c r="F241" s="274" t="s">
        <v>156</v>
      </c>
      <c r="G241" s="274" t="s">
        <v>3315</v>
      </c>
      <c r="H241" s="274" t="s">
        <v>3316</v>
      </c>
      <c r="I241" s="274" t="s">
        <v>3317</v>
      </c>
      <c r="J241" s="274" t="s">
        <v>274</v>
      </c>
      <c r="K241" s="274" t="s">
        <v>3318</v>
      </c>
      <c r="L241" s="274" t="s">
        <v>1899</v>
      </c>
      <c r="M241" s="274" t="s">
        <v>3319</v>
      </c>
      <c r="N241" s="274" t="s">
        <v>3320</v>
      </c>
      <c r="O241" s="274" t="s">
        <v>3321</v>
      </c>
      <c r="P241" s="274" t="s">
        <v>3322</v>
      </c>
      <c r="Q241" s="274" t="s">
        <v>1337</v>
      </c>
      <c r="R241" s="274" t="s">
        <v>268</v>
      </c>
      <c r="S241" s="274" t="s">
        <v>268</v>
      </c>
      <c r="T241" s="274" t="s">
        <v>268</v>
      </c>
      <c r="U241" s="274" t="s">
        <v>268</v>
      </c>
      <c r="V241" s="274" t="s">
        <v>268</v>
      </c>
      <c r="W241" s="274" t="s">
        <v>1829</v>
      </c>
      <c r="X241" s="274" t="s">
        <v>1830</v>
      </c>
      <c r="Y241" s="274" t="s">
        <v>315</v>
      </c>
      <c r="Z241" s="274" t="s">
        <v>268</v>
      </c>
      <c r="AA241" s="274" t="s">
        <v>268</v>
      </c>
      <c r="AB241" s="274" t="s">
        <v>268</v>
      </c>
      <c r="AC241" s="274" t="s">
        <v>268</v>
      </c>
      <c r="AD241" s="274" t="s">
        <v>268</v>
      </c>
      <c r="AE241" s="274" t="s">
        <v>287</v>
      </c>
      <c r="AF241" s="274" t="s">
        <v>1811</v>
      </c>
      <c r="AG241" s="274" t="s">
        <v>875</v>
      </c>
      <c r="AH241" s="274" t="s">
        <v>1831</v>
      </c>
      <c r="AI241" s="274" t="s">
        <v>764</v>
      </c>
      <c r="AJ241" s="274" t="s">
        <v>268</v>
      </c>
      <c r="AK241" s="274" t="s">
        <v>382</v>
      </c>
      <c r="AL241" s="274" t="s">
        <v>268</v>
      </c>
      <c r="AM241" s="274" t="s">
        <v>355</v>
      </c>
      <c r="AN241" s="274" t="s">
        <v>268</v>
      </c>
      <c r="AO241" s="274" t="s">
        <v>268</v>
      </c>
      <c r="AP241" s="274" t="s">
        <v>268</v>
      </c>
      <c r="AQ241" s="274" t="s">
        <v>268</v>
      </c>
      <c r="AR241" s="274" t="s">
        <v>268</v>
      </c>
      <c r="AS241" s="274" t="s">
        <v>268</v>
      </c>
      <c r="AT241" s="274" t="s">
        <v>268</v>
      </c>
      <c r="AU241" s="274" t="s">
        <v>268</v>
      </c>
      <c r="AV241" s="274" t="s">
        <v>268</v>
      </c>
      <c r="AW241" s="274" t="s">
        <v>268</v>
      </c>
      <c r="AX241" s="274" t="s">
        <v>268</v>
      </c>
      <c r="AY241" s="274" t="s">
        <v>268</v>
      </c>
      <c r="AZ241" s="274" t="s">
        <v>268</v>
      </c>
      <c r="BA241" s="274" t="s">
        <v>268</v>
      </c>
      <c r="BB241" s="274" t="s">
        <v>268</v>
      </c>
      <c r="BC241" s="274" t="s">
        <v>268</v>
      </c>
      <c r="BD241" s="274" t="s">
        <v>268</v>
      </c>
      <c r="BE241" s="274" t="s">
        <v>268</v>
      </c>
      <c r="BF241" s="274" t="s">
        <v>268</v>
      </c>
      <c r="BG241" s="274" t="s">
        <v>268</v>
      </c>
      <c r="BH241" s="274" t="s">
        <v>268</v>
      </c>
      <c r="BI241" s="274" t="s">
        <v>268</v>
      </c>
      <c r="BJ241" s="274" t="s">
        <v>268</v>
      </c>
      <c r="BK241" s="274" t="s">
        <v>268</v>
      </c>
      <c r="BL241" s="274" t="s">
        <v>268</v>
      </c>
      <c r="BM241" s="274" t="s">
        <v>268</v>
      </c>
      <c r="BN241" s="274" t="s">
        <v>268</v>
      </c>
      <c r="BO241" s="274" t="s">
        <v>268</v>
      </c>
      <c r="BP241" s="274" t="s">
        <v>268</v>
      </c>
      <c r="BQ241" s="274" t="s">
        <v>268</v>
      </c>
      <c r="BR241" s="274" t="s">
        <v>268</v>
      </c>
      <c r="BS241" s="274" t="s">
        <v>268</v>
      </c>
      <c r="BT241" s="274" t="s">
        <v>268</v>
      </c>
      <c r="BU241" s="274" t="s">
        <v>268</v>
      </c>
      <c r="BV241" s="274" t="s">
        <v>268</v>
      </c>
      <c r="BW241" s="274" t="s">
        <v>268</v>
      </c>
      <c r="BX241" s="274" t="s">
        <v>268</v>
      </c>
      <c r="BY241" s="295">
        <v>31</v>
      </c>
      <c r="BZ241" s="295">
        <v>31</v>
      </c>
      <c r="CA241" s="298" t="s">
        <v>142</v>
      </c>
      <c r="CB241" s="297">
        <v>122</v>
      </c>
      <c r="CC241" s="284">
        <f t="shared" si="14"/>
        <v>0</v>
      </c>
      <c r="CD241" s="295">
        <f t="shared" si="15"/>
        <v>31</v>
      </c>
      <c r="CE241" s="284">
        <f t="shared" si="16"/>
        <v>0</v>
      </c>
      <c r="CF241" s="295">
        <f t="shared" si="17"/>
        <v>1</v>
      </c>
      <c r="CG241" s="274" t="s">
        <v>876</v>
      </c>
      <c r="CH241" s="274" t="s">
        <v>268</v>
      </c>
      <c r="CI241" s="274" t="s">
        <v>268</v>
      </c>
      <c r="CJ241" s="298" t="s">
        <v>268</v>
      </c>
      <c r="CK241" s="298" t="s">
        <v>736</v>
      </c>
      <c r="CL241" s="274" t="s">
        <v>268</v>
      </c>
      <c r="CM241" s="274" t="s">
        <v>268</v>
      </c>
      <c r="CN241" s="274" t="s">
        <v>268</v>
      </c>
      <c r="CO241" s="274" t="s">
        <v>268</v>
      </c>
      <c r="CP241" s="274" t="s">
        <v>268</v>
      </c>
      <c r="CQ241" s="274" t="s">
        <v>268</v>
      </c>
      <c r="CR241" s="274" t="s">
        <v>877</v>
      </c>
      <c r="CS241" s="274">
        <v>67.75</v>
      </c>
      <c r="CT241" s="274" t="s">
        <v>268</v>
      </c>
      <c r="CU241" s="274">
        <v>67.75</v>
      </c>
      <c r="CV241" s="274">
        <v>365</v>
      </c>
      <c r="CW241" s="274" t="s">
        <v>878</v>
      </c>
      <c r="CX241" s="274" t="s">
        <v>835</v>
      </c>
      <c r="CY241" s="274" t="s">
        <v>836</v>
      </c>
      <c r="CZ241" s="274" t="s">
        <v>837</v>
      </c>
      <c r="DA241" s="274" t="s">
        <v>268</v>
      </c>
      <c r="DB241" s="274" t="s">
        <v>268</v>
      </c>
      <c r="DC241" s="274" t="s">
        <v>268</v>
      </c>
      <c r="DD241" s="274" t="s">
        <v>268</v>
      </c>
      <c r="DE241" s="274" t="s">
        <v>268</v>
      </c>
      <c r="DF241" s="274" t="s">
        <v>268</v>
      </c>
      <c r="DG241" s="299">
        <f>IFERROR(IF(CA241="D",IF(CK241="A dispo.",CD241*VLOOKUP('DATI INPUT'!$F$27,TARIFFE_UD,2,FALSE),CD241*VLOOKUP(CK241,TARIFFE_UD,2,FALSE)),CD241*VLOOKUP(CB241-100,TARIFFE_UND,2,FALSE)),0)</f>
        <v>24.55046236226881</v>
      </c>
      <c r="DH241" s="299">
        <f>IFERROR(IF(CA241="D",IF(CK241="A dispo.",CF241*VLOOKUP('DATI INPUT'!$F$27,TARIFFE_UD,3,FALSE),CF241*VLOOKUP(CK241,TARIFFE_UD,3,FALSE)),CF241*VLOOKUP(CB241-100,TARIFFE_UND,3,FALSE)),0)</f>
        <v>60.367780403072892</v>
      </c>
    </row>
    <row r="242" spans="1:112" hidden="1" x14ac:dyDescent="0.25">
      <c r="A242" s="274" t="s">
        <v>3323</v>
      </c>
      <c r="B242" s="274" t="s">
        <v>1399</v>
      </c>
      <c r="C242" s="274" t="s">
        <v>930</v>
      </c>
      <c r="D242" s="274" t="s">
        <v>3314</v>
      </c>
      <c r="E242" s="274" t="s">
        <v>268</v>
      </c>
      <c r="F242" s="274" t="s">
        <v>156</v>
      </c>
      <c r="G242" s="274" t="s">
        <v>3315</v>
      </c>
      <c r="H242" s="274" t="s">
        <v>3316</v>
      </c>
      <c r="I242" s="274" t="s">
        <v>3317</v>
      </c>
      <c r="J242" s="274" t="s">
        <v>274</v>
      </c>
      <c r="K242" s="274" t="s">
        <v>3318</v>
      </c>
      <c r="L242" s="274" t="s">
        <v>1899</v>
      </c>
      <c r="M242" s="274" t="s">
        <v>3319</v>
      </c>
      <c r="N242" s="274" t="s">
        <v>3320</v>
      </c>
      <c r="O242" s="274" t="s">
        <v>3321</v>
      </c>
      <c r="P242" s="274" t="s">
        <v>3322</v>
      </c>
      <c r="Q242" s="274" t="s">
        <v>1337</v>
      </c>
      <c r="R242" s="274" t="s">
        <v>268</v>
      </c>
      <c r="S242" s="274" t="s">
        <v>268</v>
      </c>
      <c r="T242" s="274" t="s">
        <v>268</v>
      </c>
      <c r="U242" s="274" t="s">
        <v>268</v>
      </c>
      <c r="V242" s="274" t="s">
        <v>268</v>
      </c>
      <c r="W242" s="274" t="s">
        <v>1829</v>
      </c>
      <c r="X242" s="274" t="s">
        <v>1830</v>
      </c>
      <c r="Y242" s="274" t="s">
        <v>315</v>
      </c>
      <c r="Z242" s="274" t="s">
        <v>268</v>
      </c>
      <c r="AA242" s="274" t="s">
        <v>268</v>
      </c>
      <c r="AB242" s="274" t="s">
        <v>268</v>
      </c>
      <c r="AC242" s="274" t="s">
        <v>268</v>
      </c>
      <c r="AD242" s="274" t="s">
        <v>268</v>
      </c>
      <c r="AE242" s="274" t="s">
        <v>287</v>
      </c>
      <c r="AF242" s="274" t="s">
        <v>1811</v>
      </c>
      <c r="AG242" s="274" t="s">
        <v>875</v>
      </c>
      <c r="AH242" s="274" t="s">
        <v>1831</v>
      </c>
      <c r="AI242" s="274" t="s">
        <v>764</v>
      </c>
      <c r="AJ242" s="274" t="s">
        <v>268</v>
      </c>
      <c r="AK242" s="274" t="s">
        <v>382</v>
      </c>
      <c r="AL242" s="274" t="s">
        <v>268</v>
      </c>
      <c r="AM242" s="274" t="s">
        <v>355</v>
      </c>
      <c r="AN242" s="274" t="s">
        <v>268</v>
      </c>
      <c r="AO242" s="274" t="s">
        <v>268</v>
      </c>
      <c r="AP242" s="274" t="s">
        <v>268</v>
      </c>
      <c r="AQ242" s="274" t="s">
        <v>268</v>
      </c>
      <c r="AR242" s="274" t="s">
        <v>268</v>
      </c>
      <c r="AS242" s="274" t="s">
        <v>268</v>
      </c>
      <c r="AT242" s="274" t="s">
        <v>268</v>
      </c>
      <c r="AU242" s="274" t="s">
        <v>268</v>
      </c>
      <c r="AV242" s="274" t="s">
        <v>268</v>
      </c>
      <c r="AW242" s="274" t="s">
        <v>268</v>
      </c>
      <c r="AX242" s="274" t="s">
        <v>268</v>
      </c>
      <c r="AY242" s="274" t="s">
        <v>268</v>
      </c>
      <c r="AZ242" s="274" t="s">
        <v>268</v>
      </c>
      <c r="BA242" s="274" t="s">
        <v>268</v>
      </c>
      <c r="BB242" s="274" t="s">
        <v>268</v>
      </c>
      <c r="BC242" s="274" t="s">
        <v>268</v>
      </c>
      <c r="BD242" s="274" t="s">
        <v>268</v>
      </c>
      <c r="BE242" s="274" t="s">
        <v>268</v>
      </c>
      <c r="BF242" s="274" t="s">
        <v>268</v>
      </c>
      <c r="BG242" s="274" t="s">
        <v>268</v>
      </c>
      <c r="BH242" s="274" t="s">
        <v>268</v>
      </c>
      <c r="BI242" s="274" t="s">
        <v>268</v>
      </c>
      <c r="BJ242" s="274" t="s">
        <v>268</v>
      </c>
      <c r="BK242" s="274" t="s">
        <v>268</v>
      </c>
      <c r="BL242" s="274" t="s">
        <v>268</v>
      </c>
      <c r="BM242" s="274" t="s">
        <v>268</v>
      </c>
      <c r="BN242" s="274" t="s">
        <v>268</v>
      </c>
      <c r="BO242" s="274" t="s">
        <v>268</v>
      </c>
      <c r="BP242" s="274" t="s">
        <v>268</v>
      </c>
      <c r="BQ242" s="274" t="s">
        <v>268</v>
      </c>
      <c r="BR242" s="274" t="s">
        <v>268</v>
      </c>
      <c r="BS242" s="274" t="s">
        <v>268</v>
      </c>
      <c r="BT242" s="274" t="s">
        <v>268</v>
      </c>
      <c r="BU242" s="274" t="s">
        <v>268</v>
      </c>
      <c r="BV242" s="274" t="s">
        <v>268</v>
      </c>
      <c r="BW242" s="274" t="s">
        <v>268</v>
      </c>
      <c r="BX242" s="274" t="s">
        <v>268</v>
      </c>
      <c r="BY242" s="295">
        <v>14</v>
      </c>
      <c r="BZ242" s="295">
        <v>14</v>
      </c>
      <c r="CA242" s="298" t="s">
        <v>142</v>
      </c>
      <c r="CB242" s="297">
        <v>123</v>
      </c>
      <c r="CC242" s="284">
        <f t="shared" si="14"/>
        <v>0</v>
      </c>
      <c r="CD242" s="295">
        <f t="shared" si="15"/>
        <v>14</v>
      </c>
      <c r="CE242" s="284">
        <f t="shared" si="16"/>
        <v>1</v>
      </c>
      <c r="CF242" s="295">
        <f t="shared" si="17"/>
        <v>0</v>
      </c>
      <c r="CG242" s="274" t="s">
        <v>1817</v>
      </c>
      <c r="CH242" s="274" t="s">
        <v>268</v>
      </c>
      <c r="CI242" s="274" t="s">
        <v>268</v>
      </c>
      <c r="CJ242" s="298" t="s">
        <v>268</v>
      </c>
      <c r="CK242" s="298" t="s">
        <v>736</v>
      </c>
      <c r="CL242" s="274" t="s">
        <v>268</v>
      </c>
      <c r="CM242" s="274" t="s">
        <v>268</v>
      </c>
      <c r="CN242" s="274" t="s">
        <v>268</v>
      </c>
      <c r="CO242" s="274" t="s">
        <v>268</v>
      </c>
      <c r="CP242" s="274" t="s">
        <v>268</v>
      </c>
      <c r="CQ242" s="274" t="s">
        <v>268</v>
      </c>
      <c r="CR242" s="274" t="s">
        <v>877</v>
      </c>
      <c r="CS242" s="274">
        <v>6.86</v>
      </c>
      <c r="CT242" s="274" t="s">
        <v>268</v>
      </c>
      <c r="CU242" s="274">
        <v>6.86</v>
      </c>
      <c r="CV242" s="274">
        <v>365</v>
      </c>
      <c r="CW242" s="274" t="s">
        <v>878</v>
      </c>
      <c r="CX242" s="274" t="s">
        <v>835</v>
      </c>
      <c r="CY242" s="274" t="s">
        <v>836</v>
      </c>
      <c r="CZ242" s="274" t="s">
        <v>837</v>
      </c>
      <c r="DA242" s="274" t="s">
        <v>268</v>
      </c>
      <c r="DB242" s="274" t="s">
        <v>268</v>
      </c>
      <c r="DC242" s="274" t="s">
        <v>268</v>
      </c>
      <c r="DD242" s="274" t="s">
        <v>268</v>
      </c>
      <c r="DE242" s="274" t="s">
        <v>268</v>
      </c>
      <c r="DF242" s="274" t="s">
        <v>268</v>
      </c>
      <c r="DG242" s="299">
        <f>IFERROR(IF(CA242="D",IF(CK242="A dispo.",CD242*VLOOKUP('DATI INPUT'!$F$27,TARIFFE_UD,2,FALSE),CD242*VLOOKUP(CK242,TARIFFE_UD,2,FALSE)),CD242*VLOOKUP(CB242-100,TARIFFE_UND,2,FALSE)),0)</f>
        <v>11.087305582960109</v>
      </c>
      <c r="DH242" s="299">
        <f>IFERROR(IF(CA242="D",IF(CK242="A dispo.",CF242*VLOOKUP('DATI INPUT'!$F$27,TARIFFE_UD,3,FALSE),CF242*VLOOKUP(CK242,TARIFFE_UD,3,FALSE)),CF242*VLOOKUP(CB242-100,TARIFFE_UND,3,FALSE)),0)</f>
        <v>0</v>
      </c>
    </row>
    <row r="243" spans="1:112" hidden="1" x14ac:dyDescent="0.25">
      <c r="A243" s="274" t="s">
        <v>3324</v>
      </c>
      <c r="B243" s="274" t="s">
        <v>1399</v>
      </c>
      <c r="C243" s="274" t="s">
        <v>3325</v>
      </c>
      <c r="D243" s="274" t="s">
        <v>3314</v>
      </c>
      <c r="E243" s="274" t="s">
        <v>268</v>
      </c>
      <c r="F243" s="274" t="s">
        <v>156</v>
      </c>
      <c r="G243" s="274" t="s">
        <v>3315</v>
      </c>
      <c r="H243" s="274" t="s">
        <v>3316</v>
      </c>
      <c r="I243" s="274" t="s">
        <v>3317</v>
      </c>
      <c r="J243" s="274" t="s">
        <v>274</v>
      </c>
      <c r="K243" s="274" t="s">
        <v>3318</v>
      </c>
      <c r="L243" s="274" t="s">
        <v>1899</v>
      </c>
      <c r="M243" s="274" t="s">
        <v>3319</v>
      </c>
      <c r="N243" s="274" t="s">
        <v>3320</v>
      </c>
      <c r="O243" s="274" t="s">
        <v>3321</v>
      </c>
      <c r="P243" s="274" t="s">
        <v>3322</v>
      </c>
      <c r="Q243" s="274" t="s">
        <v>1337</v>
      </c>
      <c r="R243" s="274" t="s">
        <v>268</v>
      </c>
      <c r="S243" s="274" t="s">
        <v>268</v>
      </c>
      <c r="T243" s="274" t="s">
        <v>268</v>
      </c>
      <c r="U243" s="274" t="s">
        <v>268</v>
      </c>
      <c r="V243" s="274" t="s">
        <v>268</v>
      </c>
      <c r="W243" s="274" t="s">
        <v>1829</v>
      </c>
      <c r="X243" s="274" t="s">
        <v>1830</v>
      </c>
      <c r="Y243" s="274" t="s">
        <v>315</v>
      </c>
      <c r="Z243" s="274" t="s">
        <v>268</v>
      </c>
      <c r="AA243" s="274" t="s">
        <v>268</v>
      </c>
      <c r="AB243" s="274" t="s">
        <v>268</v>
      </c>
      <c r="AC243" s="274" t="s">
        <v>268</v>
      </c>
      <c r="AD243" s="274" t="s">
        <v>268</v>
      </c>
      <c r="AE243" s="274" t="s">
        <v>287</v>
      </c>
      <c r="AF243" s="274" t="s">
        <v>1811</v>
      </c>
      <c r="AG243" s="274" t="s">
        <v>875</v>
      </c>
      <c r="AH243" s="274" t="s">
        <v>1831</v>
      </c>
      <c r="AI243" s="274" t="s">
        <v>764</v>
      </c>
      <c r="AJ243" s="274" t="s">
        <v>268</v>
      </c>
      <c r="AK243" s="274" t="s">
        <v>382</v>
      </c>
      <c r="AL243" s="274" t="s">
        <v>268</v>
      </c>
      <c r="AM243" s="274" t="s">
        <v>355</v>
      </c>
      <c r="AN243" s="274" t="s">
        <v>268</v>
      </c>
      <c r="AO243" s="274" t="s">
        <v>268</v>
      </c>
      <c r="AP243" s="274" t="s">
        <v>268</v>
      </c>
      <c r="AQ243" s="274" t="s">
        <v>268</v>
      </c>
      <c r="AR243" s="274" t="s">
        <v>268</v>
      </c>
      <c r="AS243" s="274" t="s">
        <v>268</v>
      </c>
      <c r="AT243" s="274" t="s">
        <v>268</v>
      </c>
      <c r="AU243" s="274" t="s">
        <v>268</v>
      </c>
      <c r="AV243" s="274" t="s">
        <v>268</v>
      </c>
      <c r="AW243" s="274" t="s">
        <v>268</v>
      </c>
      <c r="AX243" s="274" t="s">
        <v>268</v>
      </c>
      <c r="AY243" s="274" t="s">
        <v>268</v>
      </c>
      <c r="AZ243" s="274" t="s">
        <v>268</v>
      </c>
      <c r="BA243" s="274" t="s">
        <v>268</v>
      </c>
      <c r="BB243" s="274" t="s">
        <v>268</v>
      </c>
      <c r="BC243" s="274" t="s">
        <v>268</v>
      </c>
      <c r="BD243" s="274" t="s">
        <v>268</v>
      </c>
      <c r="BE243" s="274" t="s">
        <v>268</v>
      </c>
      <c r="BF243" s="274" t="s">
        <v>268</v>
      </c>
      <c r="BG243" s="274" t="s">
        <v>268</v>
      </c>
      <c r="BH243" s="274" t="s">
        <v>268</v>
      </c>
      <c r="BI243" s="274" t="s">
        <v>268</v>
      </c>
      <c r="BJ243" s="274" t="s">
        <v>268</v>
      </c>
      <c r="BK243" s="274" t="s">
        <v>268</v>
      </c>
      <c r="BL243" s="274" t="s">
        <v>268</v>
      </c>
      <c r="BM243" s="274" t="s">
        <v>268</v>
      </c>
      <c r="BN243" s="274" t="s">
        <v>268</v>
      </c>
      <c r="BO243" s="274" t="s">
        <v>268</v>
      </c>
      <c r="BP243" s="274" t="s">
        <v>268</v>
      </c>
      <c r="BQ243" s="274" t="s">
        <v>268</v>
      </c>
      <c r="BR243" s="274" t="s">
        <v>268</v>
      </c>
      <c r="BS243" s="274" t="s">
        <v>268</v>
      </c>
      <c r="BT243" s="274" t="s">
        <v>268</v>
      </c>
      <c r="BU243" s="274" t="s">
        <v>268</v>
      </c>
      <c r="BV243" s="274" t="s">
        <v>268</v>
      </c>
      <c r="BW243" s="274" t="s">
        <v>268</v>
      </c>
      <c r="BX243" s="274" t="s">
        <v>268</v>
      </c>
      <c r="BY243" s="295">
        <v>1.7</v>
      </c>
      <c r="BZ243" s="295">
        <v>1.7</v>
      </c>
      <c r="CA243" s="298" t="s">
        <v>142</v>
      </c>
      <c r="CB243" s="297">
        <v>123</v>
      </c>
      <c r="CC243" s="284">
        <f t="shared" si="14"/>
        <v>0</v>
      </c>
      <c r="CD243" s="295">
        <f t="shared" si="15"/>
        <v>1.7</v>
      </c>
      <c r="CE243" s="284">
        <f t="shared" si="16"/>
        <v>1</v>
      </c>
      <c r="CF243" s="295">
        <f t="shared" si="17"/>
        <v>0</v>
      </c>
      <c r="CG243" s="274" t="s">
        <v>1817</v>
      </c>
      <c r="CH243" s="274" t="s">
        <v>268</v>
      </c>
      <c r="CI243" s="274" t="s">
        <v>268</v>
      </c>
      <c r="CJ243" s="298" t="s">
        <v>268</v>
      </c>
      <c r="CK243" s="298" t="s">
        <v>736</v>
      </c>
      <c r="CL243" s="274" t="s">
        <v>268</v>
      </c>
      <c r="CM243" s="274" t="s">
        <v>268</v>
      </c>
      <c r="CN243" s="274" t="s">
        <v>268</v>
      </c>
      <c r="CO243" s="274" t="s">
        <v>268</v>
      </c>
      <c r="CP243" s="274" t="s">
        <v>268</v>
      </c>
      <c r="CQ243" s="274" t="s">
        <v>268</v>
      </c>
      <c r="CR243" s="274" t="s">
        <v>877</v>
      </c>
      <c r="CS243" s="274">
        <v>0.83</v>
      </c>
      <c r="CT243" s="274" t="s">
        <v>268</v>
      </c>
      <c r="CU243" s="274">
        <v>0.83</v>
      </c>
      <c r="CV243" s="274">
        <v>365</v>
      </c>
      <c r="CW243" s="274" t="s">
        <v>878</v>
      </c>
      <c r="CX243" s="274" t="s">
        <v>835</v>
      </c>
      <c r="CY243" s="274" t="s">
        <v>836</v>
      </c>
      <c r="CZ243" s="274" t="s">
        <v>837</v>
      </c>
      <c r="DA243" s="274" t="s">
        <v>268</v>
      </c>
      <c r="DB243" s="274" t="s">
        <v>268</v>
      </c>
      <c r="DC243" s="274" t="s">
        <v>268</v>
      </c>
      <c r="DD243" s="274" t="s">
        <v>268</v>
      </c>
      <c r="DE243" s="274" t="s">
        <v>268</v>
      </c>
      <c r="DF243" s="274" t="s">
        <v>268</v>
      </c>
      <c r="DG243" s="299">
        <f>IFERROR(IF(CA243="D",IF(CK243="A dispo.",CD243*VLOOKUP('DATI INPUT'!$F$27,TARIFFE_UD,2,FALSE),CD243*VLOOKUP(CK243,TARIFFE_UD,2,FALSE)),CD243*VLOOKUP(CB243-100,TARIFFE_UND,2,FALSE)),0)</f>
        <v>1.3463156779308703</v>
      </c>
      <c r="DH243" s="299">
        <f>IFERROR(IF(CA243="D",IF(CK243="A dispo.",CF243*VLOOKUP('DATI INPUT'!$F$27,TARIFFE_UD,3,FALSE),CF243*VLOOKUP(CK243,TARIFFE_UD,3,FALSE)),CF243*VLOOKUP(CB243-100,TARIFFE_UND,3,FALSE)),0)</f>
        <v>0</v>
      </c>
    </row>
    <row r="244" spans="1:112" hidden="1" x14ac:dyDescent="0.25">
      <c r="A244" s="274" t="s">
        <v>3326</v>
      </c>
      <c r="B244" s="274" t="s">
        <v>1226</v>
      </c>
      <c r="C244" s="274" t="s">
        <v>3327</v>
      </c>
      <c r="D244" s="274" t="s">
        <v>3328</v>
      </c>
      <c r="E244" s="274" t="s">
        <v>268</v>
      </c>
      <c r="F244" s="274" t="s">
        <v>156</v>
      </c>
      <c r="G244" s="274" t="s">
        <v>3329</v>
      </c>
      <c r="H244" s="274" t="s">
        <v>3316</v>
      </c>
      <c r="I244" s="274" t="s">
        <v>3330</v>
      </c>
      <c r="J244" s="274" t="s">
        <v>274</v>
      </c>
      <c r="K244" s="274" t="s">
        <v>3331</v>
      </c>
      <c r="L244" s="274" t="s">
        <v>1899</v>
      </c>
      <c r="M244" s="274" t="s">
        <v>3332</v>
      </c>
      <c r="N244" s="274" t="s">
        <v>1899</v>
      </c>
      <c r="O244" s="274" t="s">
        <v>3333</v>
      </c>
      <c r="P244" s="274" t="s">
        <v>3122</v>
      </c>
      <c r="Q244" s="274" t="s">
        <v>275</v>
      </c>
      <c r="R244" s="274" t="s">
        <v>268</v>
      </c>
      <c r="S244" s="274" t="s">
        <v>268</v>
      </c>
      <c r="T244" s="274" t="s">
        <v>268</v>
      </c>
      <c r="U244" s="274" t="s">
        <v>268</v>
      </c>
      <c r="V244" s="274" t="s">
        <v>268</v>
      </c>
      <c r="W244" s="274" t="s">
        <v>3334</v>
      </c>
      <c r="X244" s="274" t="s">
        <v>1922</v>
      </c>
      <c r="Y244" s="274" t="s">
        <v>293</v>
      </c>
      <c r="Z244" s="274" t="s">
        <v>268</v>
      </c>
      <c r="AA244" s="274" t="s">
        <v>268</v>
      </c>
      <c r="AB244" s="274" t="s">
        <v>268</v>
      </c>
      <c r="AC244" s="274" t="s">
        <v>268</v>
      </c>
      <c r="AD244" s="274" t="s">
        <v>268</v>
      </c>
      <c r="AE244" s="274" t="s">
        <v>287</v>
      </c>
      <c r="AF244" s="274" t="s">
        <v>1811</v>
      </c>
      <c r="AG244" s="274" t="s">
        <v>875</v>
      </c>
      <c r="AH244" s="274" t="s">
        <v>1848</v>
      </c>
      <c r="AI244" s="274" t="s">
        <v>652</v>
      </c>
      <c r="AJ244" s="274" t="s">
        <v>268</v>
      </c>
      <c r="AK244" s="274" t="s">
        <v>410</v>
      </c>
      <c r="AL244" s="274" t="s">
        <v>268</v>
      </c>
      <c r="AM244" s="274" t="s">
        <v>355</v>
      </c>
      <c r="AN244" s="274" t="s">
        <v>268</v>
      </c>
      <c r="AO244" s="274" t="s">
        <v>268</v>
      </c>
      <c r="AP244" s="274" t="s">
        <v>268</v>
      </c>
      <c r="AQ244" s="274" t="s">
        <v>268</v>
      </c>
      <c r="AR244" s="274" t="s">
        <v>268</v>
      </c>
      <c r="AS244" s="274" t="s">
        <v>268</v>
      </c>
      <c r="AT244" s="274" t="s">
        <v>268</v>
      </c>
      <c r="AU244" s="274" t="s">
        <v>268</v>
      </c>
      <c r="AV244" s="274" t="s">
        <v>268</v>
      </c>
      <c r="AW244" s="274" t="s">
        <v>268</v>
      </c>
      <c r="AX244" s="274" t="s">
        <v>268</v>
      </c>
      <c r="AY244" s="274" t="s">
        <v>268</v>
      </c>
      <c r="AZ244" s="274" t="s">
        <v>268</v>
      </c>
      <c r="BA244" s="274" t="s">
        <v>268</v>
      </c>
      <c r="BB244" s="274" t="s">
        <v>268</v>
      </c>
      <c r="BC244" s="274" t="s">
        <v>268</v>
      </c>
      <c r="BD244" s="274" t="s">
        <v>268</v>
      </c>
      <c r="BE244" s="274" t="s">
        <v>268</v>
      </c>
      <c r="BF244" s="274" t="s">
        <v>268</v>
      </c>
      <c r="BG244" s="274" t="s">
        <v>268</v>
      </c>
      <c r="BH244" s="274" t="s">
        <v>268</v>
      </c>
      <c r="BI244" s="274" t="s">
        <v>268</v>
      </c>
      <c r="BJ244" s="274" t="s">
        <v>268</v>
      </c>
      <c r="BK244" s="274" t="s">
        <v>268</v>
      </c>
      <c r="BL244" s="274" t="s">
        <v>268</v>
      </c>
      <c r="BM244" s="274" t="s">
        <v>268</v>
      </c>
      <c r="BN244" s="274" t="s">
        <v>268</v>
      </c>
      <c r="BO244" s="274" t="s">
        <v>268</v>
      </c>
      <c r="BP244" s="274" t="s">
        <v>268</v>
      </c>
      <c r="BQ244" s="274" t="s">
        <v>268</v>
      </c>
      <c r="BR244" s="274" t="s">
        <v>268</v>
      </c>
      <c r="BS244" s="274" t="s">
        <v>268</v>
      </c>
      <c r="BT244" s="274" t="s">
        <v>268</v>
      </c>
      <c r="BU244" s="274" t="s">
        <v>268</v>
      </c>
      <c r="BV244" s="274" t="s">
        <v>268</v>
      </c>
      <c r="BW244" s="274" t="s">
        <v>268</v>
      </c>
      <c r="BX244" s="274" t="s">
        <v>268</v>
      </c>
      <c r="BY244" s="295">
        <v>86</v>
      </c>
      <c r="BZ244" s="295">
        <v>86</v>
      </c>
      <c r="CA244" s="298" t="s">
        <v>142</v>
      </c>
      <c r="CB244" s="297">
        <v>122</v>
      </c>
      <c r="CC244" s="284">
        <f t="shared" si="14"/>
        <v>0</v>
      </c>
      <c r="CD244" s="295">
        <f t="shared" si="15"/>
        <v>86</v>
      </c>
      <c r="CE244" s="284">
        <f t="shared" si="16"/>
        <v>0</v>
      </c>
      <c r="CF244" s="295">
        <f t="shared" si="17"/>
        <v>1</v>
      </c>
      <c r="CG244" s="274" t="s">
        <v>876</v>
      </c>
      <c r="CH244" s="274" t="s">
        <v>268</v>
      </c>
      <c r="CI244" s="274" t="s">
        <v>268</v>
      </c>
      <c r="CJ244" s="298" t="s">
        <v>268</v>
      </c>
      <c r="CK244" s="298" t="s">
        <v>736</v>
      </c>
      <c r="CL244" s="274" t="s">
        <v>268</v>
      </c>
      <c r="CM244" s="274" t="s">
        <v>268</v>
      </c>
      <c r="CN244" s="274" t="s">
        <v>268</v>
      </c>
      <c r="CO244" s="274" t="s">
        <v>268</v>
      </c>
      <c r="CP244" s="274" t="s">
        <v>268</v>
      </c>
      <c r="CQ244" s="274" t="s">
        <v>268</v>
      </c>
      <c r="CR244" s="274" t="s">
        <v>877</v>
      </c>
      <c r="CS244" s="274">
        <v>94.7</v>
      </c>
      <c r="CT244" s="274" t="s">
        <v>268</v>
      </c>
      <c r="CU244" s="274">
        <v>94.7</v>
      </c>
      <c r="CV244" s="274">
        <v>365</v>
      </c>
      <c r="CW244" s="274" t="s">
        <v>878</v>
      </c>
      <c r="CX244" s="274" t="s">
        <v>835</v>
      </c>
      <c r="CY244" s="274" t="s">
        <v>836</v>
      </c>
      <c r="CZ244" s="274" t="s">
        <v>837</v>
      </c>
      <c r="DA244" s="274" t="s">
        <v>268</v>
      </c>
      <c r="DB244" s="274" t="s">
        <v>268</v>
      </c>
      <c r="DC244" s="274" t="s">
        <v>268</v>
      </c>
      <c r="DD244" s="274" t="s">
        <v>268</v>
      </c>
      <c r="DE244" s="274" t="s">
        <v>268</v>
      </c>
      <c r="DF244" s="274" t="s">
        <v>268</v>
      </c>
      <c r="DG244" s="299">
        <f>IFERROR(IF(CA244="D",IF(CK244="A dispo.",CD244*VLOOKUP('DATI INPUT'!$F$27,TARIFFE_UD,2,FALSE),CD244*VLOOKUP(CK244,TARIFFE_UD,2,FALSE)),CD244*VLOOKUP(CB244-100,TARIFFE_UND,2,FALSE)),0)</f>
        <v>68.107734295326381</v>
      </c>
      <c r="DH244" s="299">
        <f>IFERROR(IF(CA244="D",IF(CK244="A dispo.",CF244*VLOOKUP('DATI INPUT'!$F$27,TARIFFE_UD,3,FALSE),CF244*VLOOKUP(CK244,TARIFFE_UD,3,FALSE)),CF244*VLOOKUP(CB244-100,TARIFFE_UND,3,FALSE)),0)</f>
        <v>60.367780403072892</v>
      </c>
    </row>
    <row r="245" spans="1:112" hidden="1" x14ac:dyDescent="0.25">
      <c r="A245" s="274" t="s">
        <v>3335</v>
      </c>
      <c r="B245" s="274" t="s">
        <v>1226</v>
      </c>
      <c r="C245" s="274" t="s">
        <v>3336</v>
      </c>
      <c r="D245" s="274" t="s">
        <v>3328</v>
      </c>
      <c r="E245" s="274" t="s">
        <v>268</v>
      </c>
      <c r="F245" s="274" t="s">
        <v>156</v>
      </c>
      <c r="G245" s="274" t="s">
        <v>3329</v>
      </c>
      <c r="H245" s="274" t="s">
        <v>3316</v>
      </c>
      <c r="I245" s="274" t="s">
        <v>3330</v>
      </c>
      <c r="J245" s="274" t="s">
        <v>274</v>
      </c>
      <c r="K245" s="274" t="s">
        <v>3331</v>
      </c>
      <c r="L245" s="274" t="s">
        <v>1899</v>
      </c>
      <c r="M245" s="274" t="s">
        <v>3332</v>
      </c>
      <c r="N245" s="274" t="s">
        <v>1899</v>
      </c>
      <c r="O245" s="274" t="s">
        <v>3333</v>
      </c>
      <c r="P245" s="274" t="s">
        <v>3122</v>
      </c>
      <c r="Q245" s="274" t="s">
        <v>275</v>
      </c>
      <c r="R245" s="274" t="s">
        <v>268</v>
      </c>
      <c r="S245" s="274" t="s">
        <v>268</v>
      </c>
      <c r="T245" s="274" t="s">
        <v>268</v>
      </c>
      <c r="U245" s="274" t="s">
        <v>268</v>
      </c>
      <c r="V245" s="274" t="s">
        <v>268</v>
      </c>
      <c r="W245" s="274" t="s">
        <v>1933</v>
      </c>
      <c r="X245" s="274" t="s">
        <v>1934</v>
      </c>
      <c r="Y245" s="274" t="s">
        <v>544</v>
      </c>
      <c r="Z245" s="274" t="s">
        <v>268</v>
      </c>
      <c r="AA245" s="274" t="s">
        <v>268</v>
      </c>
      <c r="AB245" s="274" t="s">
        <v>268</v>
      </c>
      <c r="AC245" s="274" t="s">
        <v>268</v>
      </c>
      <c r="AD245" s="274" t="s">
        <v>268</v>
      </c>
      <c r="AE245" s="274" t="s">
        <v>287</v>
      </c>
      <c r="AF245" s="274" t="s">
        <v>1811</v>
      </c>
      <c r="AG245" s="274" t="s">
        <v>875</v>
      </c>
      <c r="AH245" s="274" t="s">
        <v>1935</v>
      </c>
      <c r="AI245" s="274" t="s">
        <v>3337</v>
      </c>
      <c r="AJ245" s="274" t="s">
        <v>268</v>
      </c>
      <c r="AK245" s="274" t="s">
        <v>354</v>
      </c>
      <c r="AL245" s="274" t="s">
        <v>268</v>
      </c>
      <c r="AM245" s="274" t="s">
        <v>353</v>
      </c>
      <c r="AN245" s="274" t="s">
        <v>268</v>
      </c>
      <c r="AO245" s="274" t="s">
        <v>268</v>
      </c>
      <c r="AP245" s="274" t="s">
        <v>268</v>
      </c>
      <c r="AQ245" s="274" t="s">
        <v>268</v>
      </c>
      <c r="AR245" s="274" t="s">
        <v>268</v>
      </c>
      <c r="AS245" s="274" t="s">
        <v>268</v>
      </c>
      <c r="AT245" s="274" t="s">
        <v>268</v>
      </c>
      <c r="AU245" s="274" t="s">
        <v>268</v>
      </c>
      <c r="AV245" s="274" t="s">
        <v>268</v>
      </c>
      <c r="AW245" s="274" t="s">
        <v>268</v>
      </c>
      <c r="AX245" s="274" t="s">
        <v>268</v>
      </c>
      <c r="AY245" s="274" t="s">
        <v>268</v>
      </c>
      <c r="AZ245" s="274" t="s">
        <v>268</v>
      </c>
      <c r="BA245" s="274" t="s">
        <v>268</v>
      </c>
      <c r="BB245" s="274" t="s">
        <v>268</v>
      </c>
      <c r="BC245" s="274" t="s">
        <v>268</v>
      </c>
      <c r="BD245" s="274" t="s">
        <v>268</v>
      </c>
      <c r="BE245" s="274" t="s">
        <v>268</v>
      </c>
      <c r="BF245" s="274" t="s">
        <v>268</v>
      </c>
      <c r="BG245" s="274" t="s">
        <v>268</v>
      </c>
      <c r="BH245" s="274" t="s">
        <v>268</v>
      </c>
      <c r="BI245" s="274" t="s">
        <v>268</v>
      </c>
      <c r="BJ245" s="274" t="s">
        <v>268</v>
      </c>
      <c r="BK245" s="274" t="s">
        <v>268</v>
      </c>
      <c r="BL245" s="274" t="s">
        <v>268</v>
      </c>
      <c r="BM245" s="274" t="s">
        <v>268</v>
      </c>
      <c r="BN245" s="274" t="s">
        <v>268</v>
      </c>
      <c r="BO245" s="274" t="s">
        <v>268</v>
      </c>
      <c r="BP245" s="274" t="s">
        <v>268</v>
      </c>
      <c r="BQ245" s="274" t="s">
        <v>268</v>
      </c>
      <c r="BR245" s="274" t="s">
        <v>268</v>
      </c>
      <c r="BS245" s="274" t="s">
        <v>268</v>
      </c>
      <c r="BT245" s="274" t="s">
        <v>268</v>
      </c>
      <c r="BU245" s="274" t="s">
        <v>268</v>
      </c>
      <c r="BV245" s="274" t="s">
        <v>268</v>
      </c>
      <c r="BW245" s="274" t="s">
        <v>268</v>
      </c>
      <c r="BX245" s="274" t="s">
        <v>268</v>
      </c>
      <c r="BY245" s="295">
        <v>16</v>
      </c>
      <c r="BZ245" s="295">
        <v>16</v>
      </c>
      <c r="CA245" s="298" t="s">
        <v>142</v>
      </c>
      <c r="CB245" s="297">
        <v>123</v>
      </c>
      <c r="CC245" s="284">
        <f t="shared" si="14"/>
        <v>0</v>
      </c>
      <c r="CD245" s="295">
        <f t="shared" si="15"/>
        <v>16</v>
      </c>
      <c r="CE245" s="284">
        <f t="shared" si="16"/>
        <v>1</v>
      </c>
      <c r="CF245" s="295">
        <f t="shared" si="17"/>
        <v>0</v>
      </c>
      <c r="CG245" s="274" t="s">
        <v>1817</v>
      </c>
      <c r="CH245" s="274" t="s">
        <v>268</v>
      </c>
      <c r="CI245" s="274" t="s">
        <v>268</v>
      </c>
      <c r="CJ245" s="298" t="s">
        <v>268</v>
      </c>
      <c r="CK245" s="298" t="s">
        <v>736</v>
      </c>
      <c r="CL245" s="274" t="s">
        <v>268</v>
      </c>
      <c r="CM245" s="274" t="s">
        <v>268</v>
      </c>
      <c r="CN245" s="274" t="s">
        <v>268</v>
      </c>
      <c r="CO245" s="274" t="s">
        <v>268</v>
      </c>
      <c r="CP245" s="274" t="s">
        <v>268</v>
      </c>
      <c r="CQ245" s="274" t="s">
        <v>3338</v>
      </c>
      <c r="CR245" s="274" t="s">
        <v>877</v>
      </c>
      <c r="CS245" s="274">
        <v>7.84</v>
      </c>
      <c r="CT245" s="274" t="s">
        <v>268</v>
      </c>
      <c r="CU245" s="274">
        <v>7.84</v>
      </c>
      <c r="CV245" s="274">
        <v>365</v>
      </c>
      <c r="CW245" s="274" t="s">
        <v>878</v>
      </c>
      <c r="CX245" s="274" t="s">
        <v>835</v>
      </c>
      <c r="CY245" s="274" t="s">
        <v>836</v>
      </c>
      <c r="CZ245" s="274" t="s">
        <v>837</v>
      </c>
      <c r="DA245" s="274" t="s">
        <v>268</v>
      </c>
      <c r="DB245" s="274" t="s">
        <v>268</v>
      </c>
      <c r="DC245" s="274" t="s">
        <v>268</v>
      </c>
      <c r="DD245" s="274" t="s">
        <v>268</v>
      </c>
      <c r="DE245" s="274" t="s">
        <v>268</v>
      </c>
      <c r="DF245" s="274" t="s">
        <v>268</v>
      </c>
      <c r="DG245" s="299">
        <f>IFERROR(IF(CA245="D",IF(CK245="A dispo.",CD245*VLOOKUP('DATI INPUT'!$F$27,TARIFFE_UD,2,FALSE),CD245*VLOOKUP(CK245,TARIFFE_UD,2,FALSE)),CD245*VLOOKUP(CB245-100,TARIFFE_UND,2,FALSE)),0)</f>
        <v>12.671206380525838</v>
      </c>
      <c r="DH245" s="299">
        <f>IFERROR(IF(CA245="D",IF(CK245="A dispo.",CF245*VLOOKUP('DATI INPUT'!$F$27,TARIFFE_UD,3,FALSE),CF245*VLOOKUP(CK245,TARIFFE_UD,3,FALSE)),CF245*VLOOKUP(CB245-100,TARIFFE_UND,3,FALSE)),0)</f>
        <v>0</v>
      </c>
    </row>
    <row r="246" spans="1:112" hidden="1" x14ac:dyDescent="0.25">
      <c r="A246" s="274" t="s">
        <v>3339</v>
      </c>
      <c r="B246" s="274" t="s">
        <v>1401</v>
      </c>
      <c r="C246" s="274" t="s">
        <v>505</v>
      </c>
      <c r="D246" s="274" t="s">
        <v>3340</v>
      </c>
      <c r="E246" s="274" t="s">
        <v>268</v>
      </c>
      <c r="F246" s="274" t="s">
        <v>156</v>
      </c>
      <c r="G246" s="274" t="s">
        <v>3341</v>
      </c>
      <c r="H246" s="274" t="s">
        <v>3342</v>
      </c>
      <c r="I246" s="274" t="s">
        <v>979</v>
      </c>
      <c r="J246" s="274" t="s">
        <v>156</v>
      </c>
      <c r="K246" s="274" t="s">
        <v>3343</v>
      </c>
      <c r="L246" s="274" t="s">
        <v>303</v>
      </c>
      <c r="M246" s="274" t="s">
        <v>3344</v>
      </c>
      <c r="N246" s="274" t="s">
        <v>3345</v>
      </c>
      <c r="O246" s="274" t="s">
        <v>1768</v>
      </c>
      <c r="P246" s="274" t="s">
        <v>3346</v>
      </c>
      <c r="Q246" s="274" t="s">
        <v>300</v>
      </c>
      <c r="R246" s="274" t="s">
        <v>268</v>
      </c>
      <c r="S246" s="274" t="s">
        <v>268</v>
      </c>
      <c r="T246" s="274" t="s">
        <v>268</v>
      </c>
      <c r="U246" s="274" t="s">
        <v>268</v>
      </c>
      <c r="V246" s="274" t="s">
        <v>268</v>
      </c>
      <c r="W246" s="274" t="s">
        <v>1961</v>
      </c>
      <c r="X246" s="274" t="s">
        <v>1962</v>
      </c>
      <c r="Y246" s="274" t="s">
        <v>271</v>
      </c>
      <c r="Z246" s="274" t="s">
        <v>268</v>
      </c>
      <c r="AA246" s="274" t="s">
        <v>268</v>
      </c>
      <c r="AB246" s="274" t="s">
        <v>268</v>
      </c>
      <c r="AC246" s="274" t="s">
        <v>268</v>
      </c>
      <c r="AD246" s="274" t="s">
        <v>268</v>
      </c>
      <c r="AE246" s="274" t="s">
        <v>287</v>
      </c>
      <c r="AF246" s="274" t="s">
        <v>1811</v>
      </c>
      <c r="AG246" s="274" t="s">
        <v>875</v>
      </c>
      <c r="AH246" s="274" t="s">
        <v>1963</v>
      </c>
      <c r="AI246" s="274" t="s">
        <v>552</v>
      </c>
      <c r="AJ246" s="274" t="s">
        <v>268</v>
      </c>
      <c r="AK246" s="274" t="s">
        <v>381</v>
      </c>
      <c r="AL246" s="274" t="s">
        <v>268</v>
      </c>
      <c r="AM246" s="274" t="s">
        <v>355</v>
      </c>
      <c r="AN246" s="274" t="s">
        <v>268</v>
      </c>
      <c r="AO246" s="274" t="s">
        <v>268</v>
      </c>
      <c r="AP246" s="274" t="s">
        <v>268</v>
      </c>
      <c r="AQ246" s="274" t="s">
        <v>268</v>
      </c>
      <c r="AR246" s="274" t="s">
        <v>268</v>
      </c>
      <c r="AS246" s="274" t="s">
        <v>268</v>
      </c>
      <c r="AT246" s="274" t="s">
        <v>268</v>
      </c>
      <c r="AU246" s="274" t="s">
        <v>268</v>
      </c>
      <c r="AV246" s="274" t="s">
        <v>268</v>
      </c>
      <c r="AW246" s="274" t="s">
        <v>268</v>
      </c>
      <c r="AX246" s="274" t="s">
        <v>268</v>
      </c>
      <c r="AY246" s="274" t="s">
        <v>268</v>
      </c>
      <c r="AZ246" s="274" t="s">
        <v>268</v>
      </c>
      <c r="BA246" s="274" t="s">
        <v>268</v>
      </c>
      <c r="BB246" s="274" t="s">
        <v>268</v>
      </c>
      <c r="BC246" s="274" t="s">
        <v>268</v>
      </c>
      <c r="BD246" s="274" t="s">
        <v>268</v>
      </c>
      <c r="BE246" s="274" t="s">
        <v>268</v>
      </c>
      <c r="BF246" s="274" t="s">
        <v>268</v>
      </c>
      <c r="BG246" s="274" t="s">
        <v>268</v>
      </c>
      <c r="BH246" s="274" t="s">
        <v>268</v>
      </c>
      <c r="BI246" s="274" t="s">
        <v>268</v>
      </c>
      <c r="BJ246" s="274" t="s">
        <v>268</v>
      </c>
      <c r="BK246" s="274" t="s">
        <v>268</v>
      </c>
      <c r="BL246" s="274" t="s">
        <v>268</v>
      </c>
      <c r="BM246" s="274" t="s">
        <v>268</v>
      </c>
      <c r="BN246" s="274" t="s">
        <v>268</v>
      </c>
      <c r="BO246" s="274" t="s">
        <v>268</v>
      </c>
      <c r="BP246" s="274" t="s">
        <v>268</v>
      </c>
      <c r="BQ246" s="274" t="s">
        <v>268</v>
      </c>
      <c r="BR246" s="274" t="s">
        <v>268</v>
      </c>
      <c r="BS246" s="274" t="s">
        <v>268</v>
      </c>
      <c r="BT246" s="274" t="s">
        <v>268</v>
      </c>
      <c r="BU246" s="274" t="s">
        <v>268</v>
      </c>
      <c r="BV246" s="274" t="s">
        <v>268</v>
      </c>
      <c r="BW246" s="274" t="s">
        <v>268</v>
      </c>
      <c r="BX246" s="274" t="s">
        <v>268</v>
      </c>
      <c r="BY246" s="295">
        <v>30</v>
      </c>
      <c r="BZ246" s="295">
        <v>30</v>
      </c>
      <c r="CA246" s="298" t="s">
        <v>142</v>
      </c>
      <c r="CB246" s="297">
        <v>122</v>
      </c>
      <c r="CC246" s="284">
        <f t="shared" si="14"/>
        <v>0</v>
      </c>
      <c r="CD246" s="295">
        <f t="shared" si="15"/>
        <v>30</v>
      </c>
      <c r="CE246" s="284">
        <f t="shared" si="16"/>
        <v>0</v>
      </c>
      <c r="CF246" s="295">
        <f t="shared" si="17"/>
        <v>1</v>
      </c>
      <c r="CG246" s="274" t="s">
        <v>876</v>
      </c>
      <c r="CH246" s="274" t="s">
        <v>268</v>
      </c>
      <c r="CI246" s="274" t="s">
        <v>268</v>
      </c>
      <c r="CJ246" s="298" t="s">
        <v>268</v>
      </c>
      <c r="CK246" s="298" t="s">
        <v>736</v>
      </c>
      <c r="CL246" s="274" t="s">
        <v>268</v>
      </c>
      <c r="CM246" s="274" t="s">
        <v>268</v>
      </c>
      <c r="CN246" s="274" t="s">
        <v>268</v>
      </c>
      <c r="CO246" s="274" t="s">
        <v>268</v>
      </c>
      <c r="CP246" s="274" t="s">
        <v>268</v>
      </c>
      <c r="CQ246" s="274" t="s">
        <v>268</v>
      </c>
      <c r="CR246" s="274" t="s">
        <v>877</v>
      </c>
      <c r="CS246" s="274">
        <v>67.260000000000005</v>
      </c>
      <c r="CT246" s="274" t="s">
        <v>268</v>
      </c>
      <c r="CU246" s="274">
        <v>67.260000000000005</v>
      </c>
      <c r="CV246" s="274">
        <v>365</v>
      </c>
      <c r="CW246" s="274" t="s">
        <v>878</v>
      </c>
      <c r="CX246" s="274" t="s">
        <v>835</v>
      </c>
      <c r="CY246" s="274" t="s">
        <v>836</v>
      </c>
      <c r="CZ246" s="274" t="s">
        <v>837</v>
      </c>
      <c r="DA246" s="274" t="s">
        <v>268</v>
      </c>
      <c r="DB246" s="274" t="s">
        <v>268</v>
      </c>
      <c r="DC246" s="274" t="s">
        <v>268</v>
      </c>
      <c r="DD246" s="274" t="s">
        <v>268</v>
      </c>
      <c r="DE246" s="274" t="s">
        <v>268</v>
      </c>
      <c r="DF246" s="274" t="s">
        <v>268</v>
      </c>
      <c r="DG246" s="299">
        <f>IFERROR(IF(CA246="D",IF(CK246="A dispo.",CD246*VLOOKUP('DATI INPUT'!$F$27,TARIFFE_UD,2,FALSE),CD246*VLOOKUP(CK246,TARIFFE_UD,2,FALSE)),CD246*VLOOKUP(CB246-100,TARIFFE_UND,2,FALSE)),0)</f>
        <v>23.758511963485947</v>
      </c>
      <c r="DH246" s="299">
        <f>IFERROR(IF(CA246="D",IF(CK246="A dispo.",CF246*VLOOKUP('DATI INPUT'!$F$27,TARIFFE_UD,3,FALSE),CF246*VLOOKUP(CK246,TARIFFE_UD,3,FALSE)),CF246*VLOOKUP(CB246-100,TARIFFE_UND,3,FALSE)),0)</f>
        <v>60.367780403072892</v>
      </c>
    </row>
    <row r="247" spans="1:112" x14ac:dyDescent="0.25">
      <c r="A247" s="274" t="s">
        <v>3347</v>
      </c>
      <c r="B247" s="274" t="s">
        <v>3348</v>
      </c>
      <c r="C247" s="274" t="s">
        <v>3349</v>
      </c>
      <c r="D247" s="274" t="s">
        <v>3350</v>
      </c>
      <c r="E247" s="274" t="s">
        <v>268</v>
      </c>
      <c r="F247" s="274" t="s">
        <v>156</v>
      </c>
      <c r="G247" s="274" t="s">
        <v>3351</v>
      </c>
      <c r="H247" s="274" t="s">
        <v>3307</v>
      </c>
      <c r="I247" s="274" t="s">
        <v>3352</v>
      </c>
      <c r="J247" s="274" t="s">
        <v>156</v>
      </c>
      <c r="K247" s="274" t="s">
        <v>3353</v>
      </c>
      <c r="L247" s="274" t="s">
        <v>960</v>
      </c>
      <c r="M247" s="274" t="s">
        <v>3354</v>
      </c>
      <c r="N247" s="274" t="s">
        <v>984</v>
      </c>
      <c r="O247" s="274" t="s">
        <v>873</v>
      </c>
      <c r="P247" s="274" t="s">
        <v>887</v>
      </c>
      <c r="Q247" s="274" t="s">
        <v>346</v>
      </c>
      <c r="R247" s="274" t="s">
        <v>268</v>
      </c>
      <c r="S247" s="274" t="s">
        <v>268</v>
      </c>
      <c r="T247" s="274" t="s">
        <v>268</v>
      </c>
      <c r="U247" s="274" t="s">
        <v>268</v>
      </c>
      <c r="V247" s="274" t="s">
        <v>268</v>
      </c>
      <c r="W247" s="274" t="s">
        <v>3354</v>
      </c>
      <c r="X247" s="274" t="s">
        <v>887</v>
      </c>
      <c r="Y247" s="274" t="s">
        <v>346</v>
      </c>
      <c r="Z247" s="274" t="s">
        <v>268</v>
      </c>
      <c r="AA247" s="274" t="s">
        <v>268</v>
      </c>
      <c r="AB247" s="274" t="s">
        <v>268</v>
      </c>
      <c r="AC247" s="274" t="s">
        <v>268</v>
      </c>
      <c r="AD247" s="274" t="s">
        <v>268</v>
      </c>
      <c r="AE247" s="274" t="s">
        <v>287</v>
      </c>
      <c r="AF247" s="274" t="s">
        <v>1811</v>
      </c>
      <c r="AG247" s="274" t="s">
        <v>875</v>
      </c>
      <c r="AH247" s="274" t="s">
        <v>1848</v>
      </c>
      <c r="AI247" s="274" t="s">
        <v>901</v>
      </c>
      <c r="AJ247" s="274" t="s">
        <v>268</v>
      </c>
      <c r="AK247" s="274" t="s">
        <v>395</v>
      </c>
      <c r="AL247" s="274" t="s">
        <v>268</v>
      </c>
      <c r="AM247" s="274" t="s">
        <v>288</v>
      </c>
      <c r="AN247" s="274" t="s">
        <v>268</v>
      </c>
      <c r="AO247" s="274" t="s">
        <v>268</v>
      </c>
      <c r="AP247" s="274" t="s">
        <v>268</v>
      </c>
      <c r="AQ247" s="274" t="s">
        <v>268</v>
      </c>
      <c r="AR247" s="274" t="s">
        <v>268</v>
      </c>
      <c r="AS247" s="274" t="s">
        <v>268</v>
      </c>
      <c r="AT247" s="274" t="s">
        <v>268</v>
      </c>
      <c r="AU247" s="274" t="s">
        <v>268</v>
      </c>
      <c r="AV247" s="274" t="s">
        <v>268</v>
      </c>
      <c r="AW247" s="274" t="s">
        <v>268</v>
      </c>
      <c r="AX247" s="274" t="s">
        <v>268</v>
      </c>
      <c r="AY247" s="274" t="s">
        <v>268</v>
      </c>
      <c r="AZ247" s="274" t="s">
        <v>268</v>
      </c>
      <c r="BA247" s="274" t="s">
        <v>268</v>
      </c>
      <c r="BB247" s="274" t="s">
        <v>268</v>
      </c>
      <c r="BC247" s="274" t="s">
        <v>268</v>
      </c>
      <c r="BD247" s="274" t="s">
        <v>268</v>
      </c>
      <c r="BE247" s="274" t="s">
        <v>268</v>
      </c>
      <c r="BF247" s="274" t="s">
        <v>268</v>
      </c>
      <c r="BG247" s="274" t="s">
        <v>268</v>
      </c>
      <c r="BH247" s="274" t="s">
        <v>268</v>
      </c>
      <c r="BI247" s="274" t="s">
        <v>268</v>
      </c>
      <c r="BJ247" s="274" t="s">
        <v>268</v>
      </c>
      <c r="BK247" s="274" t="s">
        <v>268</v>
      </c>
      <c r="BL247" s="274" t="s">
        <v>268</v>
      </c>
      <c r="BM247" s="274" t="s">
        <v>268</v>
      </c>
      <c r="BN247" s="274" t="s">
        <v>268</v>
      </c>
      <c r="BO247" s="274" t="s">
        <v>268</v>
      </c>
      <c r="BP247" s="274" t="s">
        <v>268</v>
      </c>
      <c r="BQ247" s="274" t="s">
        <v>268</v>
      </c>
      <c r="BR247" s="274" t="s">
        <v>268</v>
      </c>
      <c r="BS247" s="274" t="s">
        <v>268</v>
      </c>
      <c r="BT247" s="274" t="s">
        <v>268</v>
      </c>
      <c r="BU247" s="274" t="s">
        <v>268</v>
      </c>
      <c r="BV247" s="274" t="s">
        <v>268</v>
      </c>
      <c r="BW247" s="274" t="s">
        <v>268</v>
      </c>
      <c r="BX247" s="274" t="s">
        <v>268</v>
      </c>
      <c r="BY247" s="295">
        <v>49</v>
      </c>
      <c r="BZ247" s="295">
        <v>49</v>
      </c>
      <c r="CA247" s="298" t="s">
        <v>142</v>
      </c>
      <c r="CB247" s="297">
        <v>122</v>
      </c>
      <c r="CC247" s="284">
        <f t="shared" si="14"/>
        <v>0</v>
      </c>
      <c r="CD247" s="295">
        <f t="shared" si="15"/>
        <v>49</v>
      </c>
      <c r="CE247" s="284">
        <f t="shared" si="16"/>
        <v>0</v>
      </c>
      <c r="CF247" s="295">
        <f t="shared" si="17"/>
        <v>1</v>
      </c>
      <c r="CG247" s="274" t="s">
        <v>876</v>
      </c>
      <c r="CH247" s="274" t="s">
        <v>268</v>
      </c>
      <c r="CI247" s="274" t="s">
        <v>268</v>
      </c>
      <c r="CJ247" s="298" t="s">
        <v>271</v>
      </c>
      <c r="CK247" s="297">
        <v>1</v>
      </c>
      <c r="CL247" s="274" t="s">
        <v>268</v>
      </c>
      <c r="CM247" s="274" t="s">
        <v>268</v>
      </c>
      <c r="CN247" s="274" t="s">
        <v>268</v>
      </c>
      <c r="CO247" s="274" t="s">
        <v>268</v>
      </c>
      <c r="CP247" s="274" t="s">
        <v>268</v>
      </c>
      <c r="CQ247" s="274" t="s">
        <v>268</v>
      </c>
      <c r="CR247" s="274" t="s">
        <v>877</v>
      </c>
      <c r="CS247" s="274">
        <v>35.9</v>
      </c>
      <c r="CT247" s="274" t="s">
        <v>268</v>
      </c>
      <c r="CU247" s="274">
        <v>35.9</v>
      </c>
      <c r="CV247" s="274">
        <v>365</v>
      </c>
      <c r="CW247" s="274" t="s">
        <v>878</v>
      </c>
      <c r="CX247" s="274" t="s">
        <v>835</v>
      </c>
      <c r="CY247" s="274" t="s">
        <v>836</v>
      </c>
      <c r="CZ247" s="274" t="s">
        <v>837</v>
      </c>
      <c r="DA247" s="274" t="s">
        <v>268</v>
      </c>
      <c r="DB247" s="274" t="s">
        <v>268</v>
      </c>
      <c r="DC247" s="274" t="s">
        <v>268</v>
      </c>
      <c r="DD247" s="274" t="s">
        <v>268</v>
      </c>
      <c r="DE247" s="274" t="s">
        <v>268</v>
      </c>
      <c r="DF247" s="274" t="s">
        <v>268</v>
      </c>
      <c r="DG247" s="299">
        <f>IFERROR(IF(CA247="D",IF(CK247="A dispo.",CD247*VLOOKUP('DATI INPUT'!$F$27,TARIFFE_UD,2,FALSE),CD247*VLOOKUP(CK247,TARIFFE_UD,2,FALSE)),CD247*VLOOKUP(CB247-100,TARIFFE_UND,2,FALSE)),0)</f>
        <v>30.182109642502521</v>
      </c>
      <c r="DH247" s="299">
        <f>IFERROR(IF(CA247="D",IF(CK247="A dispo.",CF247*VLOOKUP('DATI INPUT'!$F$27,TARIFFE_UD,3,FALSE),CF247*VLOOKUP(CK247,TARIFFE_UD,3,FALSE)),CF247*VLOOKUP(CB247-100,TARIFFE_UND,3,FALSE)),0)</f>
        <v>15.164853048114928</v>
      </c>
    </row>
    <row r="248" spans="1:112" x14ac:dyDescent="0.25">
      <c r="A248" s="274" t="s">
        <v>3355</v>
      </c>
      <c r="B248" s="274" t="s">
        <v>3348</v>
      </c>
      <c r="C248" s="274" t="s">
        <v>3356</v>
      </c>
      <c r="D248" s="274" t="s">
        <v>3350</v>
      </c>
      <c r="E248" s="274" t="s">
        <v>268</v>
      </c>
      <c r="F248" s="274" t="s">
        <v>156</v>
      </c>
      <c r="G248" s="274" t="s">
        <v>3351</v>
      </c>
      <c r="H248" s="274" t="s">
        <v>3307</v>
      </c>
      <c r="I248" s="274" t="s">
        <v>3352</v>
      </c>
      <c r="J248" s="274" t="s">
        <v>156</v>
      </c>
      <c r="K248" s="274" t="s">
        <v>3353</v>
      </c>
      <c r="L248" s="274" t="s">
        <v>960</v>
      </c>
      <c r="M248" s="274" t="s">
        <v>3354</v>
      </c>
      <c r="N248" s="274" t="s">
        <v>984</v>
      </c>
      <c r="O248" s="274" t="s">
        <v>873</v>
      </c>
      <c r="P248" s="274" t="s">
        <v>887</v>
      </c>
      <c r="Q248" s="274" t="s">
        <v>346</v>
      </c>
      <c r="R248" s="274" t="s">
        <v>268</v>
      </c>
      <c r="S248" s="274" t="s">
        <v>268</v>
      </c>
      <c r="T248" s="274" t="s">
        <v>268</v>
      </c>
      <c r="U248" s="274" t="s">
        <v>268</v>
      </c>
      <c r="V248" s="274" t="s">
        <v>268</v>
      </c>
      <c r="W248" s="274" t="s">
        <v>3354</v>
      </c>
      <c r="X248" s="274" t="s">
        <v>887</v>
      </c>
      <c r="Y248" s="274" t="s">
        <v>346</v>
      </c>
      <c r="Z248" s="274" t="s">
        <v>268</v>
      </c>
      <c r="AA248" s="274" t="s">
        <v>268</v>
      </c>
      <c r="AB248" s="274" t="s">
        <v>268</v>
      </c>
      <c r="AC248" s="274" t="s">
        <v>268</v>
      </c>
      <c r="AD248" s="274" t="s">
        <v>268</v>
      </c>
      <c r="AE248" s="274" t="s">
        <v>287</v>
      </c>
      <c r="AF248" s="274" t="s">
        <v>1811</v>
      </c>
      <c r="AG248" s="274" t="s">
        <v>875</v>
      </c>
      <c r="AH248" s="274" t="s">
        <v>1848</v>
      </c>
      <c r="AI248" s="274" t="s">
        <v>3357</v>
      </c>
      <c r="AJ248" s="274" t="s">
        <v>268</v>
      </c>
      <c r="AK248" s="274" t="s">
        <v>381</v>
      </c>
      <c r="AL248" s="274" t="s">
        <v>268</v>
      </c>
      <c r="AM248" s="274" t="s">
        <v>288</v>
      </c>
      <c r="AN248" s="274" t="s">
        <v>268</v>
      </c>
      <c r="AO248" s="274" t="s">
        <v>268</v>
      </c>
      <c r="AP248" s="274" t="s">
        <v>268</v>
      </c>
      <c r="AQ248" s="274" t="s">
        <v>268</v>
      </c>
      <c r="AR248" s="274" t="s">
        <v>268</v>
      </c>
      <c r="AS248" s="274" t="s">
        <v>268</v>
      </c>
      <c r="AT248" s="274" t="s">
        <v>268</v>
      </c>
      <c r="AU248" s="274" t="s">
        <v>268</v>
      </c>
      <c r="AV248" s="274" t="s">
        <v>268</v>
      </c>
      <c r="AW248" s="274" t="s">
        <v>268</v>
      </c>
      <c r="AX248" s="274" t="s">
        <v>268</v>
      </c>
      <c r="AY248" s="274" t="s">
        <v>268</v>
      </c>
      <c r="AZ248" s="274" t="s">
        <v>268</v>
      </c>
      <c r="BA248" s="274" t="s">
        <v>268</v>
      </c>
      <c r="BB248" s="274" t="s">
        <v>268</v>
      </c>
      <c r="BC248" s="274" t="s">
        <v>268</v>
      </c>
      <c r="BD248" s="274" t="s">
        <v>268</v>
      </c>
      <c r="BE248" s="274" t="s">
        <v>268</v>
      </c>
      <c r="BF248" s="274" t="s">
        <v>268</v>
      </c>
      <c r="BG248" s="274" t="s">
        <v>268</v>
      </c>
      <c r="BH248" s="274" t="s">
        <v>268</v>
      </c>
      <c r="BI248" s="274" t="s">
        <v>268</v>
      </c>
      <c r="BJ248" s="274" t="s">
        <v>268</v>
      </c>
      <c r="BK248" s="274" t="s">
        <v>268</v>
      </c>
      <c r="BL248" s="274" t="s">
        <v>268</v>
      </c>
      <c r="BM248" s="274" t="s">
        <v>268</v>
      </c>
      <c r="BN248" s="274" t="s">
        <v>268</v>
      </c>
      <c r="BO248" s="274" t="s">
        <v>268</v>
      </c>
      <c r="BP248" s="274" t="s">
        <v>268</v>
      </c>
      <c r="BQ248" s="274" t="s">
        <v>268</v>
      </c>
      <c r="BR248" s="274" t="s">
        <v>268</v>
      </c>
      <c r="BS248" s="274" t="s">
        <v>268</v>
      </c>
      <c r="BT248" s="274" t="s">
        <v>268</v>
      </c>
      <c r="BU248" s="274" t="s">
        <v>268</v>
      </c>
      <c r="BV248" s="274" t="s">
        <v>268</v>
      </c>
      <c r="BW248" s="274" t="s">
        <v>268</v>
      </c>
      <c r="BX248" s="274" t="s">
        <v>268</v>
      </c>
      <c r="BY248" s="295">
        <v>59</v>
      </c>
      <c r="BZ248" s="295">
        <v>59</v>
      </c>
      <c r="CA248" s="298" t="s">
        <v>142</v>
      </c>
      <c r="CB248" s="297">
        <v>122</v>
      </c>
      <c r="CC248" s="284">
        <f t="shared" si="14"/>
        <v>0</v>
      </c>
      <c r="CD248" s="295">
        <f t="shared" si="15"/>
        <v>59</v>
      </c>
      <c r="CE248" s="284">
        <f t="shared" si="16"/>
        <v>0</v>
      </c>
      <c r="CF248" s="295">
        <f t="shared" si="17"/>
        <v>1</v>
      </c>
      <c r="CG248" s="274" t="s">
        <v>876</v>
      </c>
      <c r="CH248" s="274" t="s">
        <v>268</v>
      </c>
      <c r="CI248" s="274" t="s">
        <v>268</v>
      </c>
      <c r="CJ248" s="298" t="s">
        <v>271</v>
      </c>
      <c r="CK248" s="297">
        <v>1</v>
      </c>
      <c r="CL248" s="274" t="s">
        <v>268</v>
      </c>
      <c r="CM248" s="274" t="s">
        <v>268</v>
      </c>
      <c r="CN248" s="274" t="s">
        <v>268</v>
      </c>
      <c r="CO248" s="274" t="s">
        <v>268</v>
      </c>
      <c r="CP248" s="274" t="s">
        <v>268</v>
      </c>
      <c r="CQ248" s="274" t="s">
        <v>268</v>
      </c>
      <c r="CR248" s="274" t="s">
        <v>877</v>
      </c>
      <c r="CS248" s="274">
        <v>39.700000000000003</v>
      </c>
      <c r="CT248" s="274" t="s">
        <v>268</v>
      </c>
      <c r="CU248" s="274">
        <v>39.700000000000003</v>
      </c>
      <c r="CV248" s="274">
        <v>365</v>
      </c>
      <c r="CW248" s="274" t="s">
        <v>878</v>
      </c>
      <c r="CX248" s="274" t="s">
        <v>835</v>
      </c>
      <c r="CY248" s="274" t="s">
        <v>836</v>
      </c>
      <c r="CZ248" s="274" t="s">
        <v>837</v>
      </c>
      <c r="DA248" s="274" t="s">
        <v>268</v>
      </c>
      <c r="DB248" s="274" t="s">
        <v>268</v>
      </c>
      <c r="DC248" s="274" t="s">
        <v>268</v>
      </c>
      <c r="DD248" s="274" t="s">
        <v>268</v>
      </c>
      <c r="DE248" s="274" t="s">
        <v>268</v>
      </c>
      <c r="DF248" s="274" t="s">
        <v>268</v>
      </c>
      <c r="DG248" s="299">
        <f>IFERROR(IF(CA248="D",IF(CK248="A dispo.",CD248*VLOOKUP('DATI INPUT'!$F$27,TARIFFE_UD,2,FALSE),CD248*VLOOKUP(CK248,TARIFFE_UD,2,FALSE)),CD248*VLOOKUP(CB248-100,TARIFFE_UND,2,FALSE)),0)</f>
        <v>36.341723855258138</v>
      </c>
      <c r="DH248" s="299">
        <f>IFERROR(IF(CA248="D",IF(CK248="A dispo.",CF248*VLOOKUP('DATI INPUT'!$F$27,TARIFFE_UD,3,FALSE),CF248*VLOOKUP(CK248,TARIFFE_UD,3,FALSE)),CF248*VLOOKUP(CB248-100,TARIFFE_UND,3,FALSE)),0)</f>
        <v>15.164853048114928</v>
      </c>
    </row>
    <row r="249" spans="1:112" x14ac:dyDescent="0.25">
      <c r="A249" s="274" t="s">
        <v>3358</v>
      </c>
      <c r="B249" s="274" t="s">
        <v>3348</v>
      </c>
      <c r="C249" s="274" t="s">
        <v>3359</v>
      </c>
      <c r="D249" s="274" t="s">
        <v>3350</v>
      </c>
      <c r="E249" s="274" t="s">
        <v>268</v>
      </c>
      <c r="F249" s="274" t="s">
        <v>156</v>
      </c>
      <c r="G249" s="274" t="s">
        <v>3351</v>
      </c>
      <c r="H249" s="274" t="s">
        <v>3307</v>
      </c>
      <c r="I249" s="274" t="s">
        <v>3352</v>
      </c>
      <c r="J249" s="274" t="s">
        <v>156</v>
      </c>
      <c r="K249" s="274" t="s">
        <v>3353</v>
      </c>
      <c r="L249" s="274" t="s">
        <v>960</v>
      </c>
      <c r="M249" s="274" t="s">
        <v>3354</v>
      </c>
      <c r="N249" s="274" t="s">
        <v>984</v>
      </c>
      <c r="O249" s="274" t="s">
        <v>873</v>
      </c>
      <c r="P249" s="274" t="s">
        <v>887</v>
      </c>
      <c r="Q249" s="274" t="s">
        <v>346</v>
      </c>
      <c r="R249" s="274" t="s">
        <v>268</v>
      </c>
      <c r="S249" s="274" t="s">
        <v>268</v>
      </c>
      <c r="T249" s="274" t="s">
        <v>268</v>
      </c>
      <c r="U249" s="274" t="s">
        <v>268</v>
      </c>
      <c r="V249" s="274" t="s">
        <v>268</v>
      </c>
      <c r="W249" s="274" t="s">
        <v>3354</v>
      </c>
      <c r="X249" s="274" t="s">
        <v>887</v>
      </c>
      <c r="Y249" s="274" t="s">
        <v>346</v>
      </c>
      <c r="Z249" s="274" t="s">
        <v>268</v>
      </c>
      <c r="AA249" s="274" t="s">
        <v>268</v>
      </c>
      <c r="AB249" s="274" t="s">
        <v>268</v>
      </c>
      <c r="AC249" s="274" t="s">
        <v>268</v>
      </c>
      <c r="AD249" s="274" t="s">
        <v>268</v>
      </c>
      <c r="AE249" s="274" t="s">
        <v>287</v>
      </c>
      <c r="AF249" s="274" t="s">
        <v>1811</v>
      </c>
      <c r="AG249" s="274" t="s">
        <v>875</v>
      </c>
      <c r="AH249" s="274" t="s">
        <v>1848</v>
      </c>
      <c r="AI249" s="274" t="s">
        <v>3357</v>
      </c>
      <c r="AJ249" s="274" t="s">
        <v>268</v>
      </c>
      <c r="AK249" s="274" t="s">
        <v>395</v>
      </c>
      <c r="AL249" s="274" t="s">
        <v>268</v>
      </c>
      <c r="AM249" s="274" t="s">
        <v>288</v>
      </c>
      <c r="AN249" s="274" t="s">
        <v>268</v>
      </c>
      <c r="AO249" s="274" t="s">
        <v>268</v>
      </c>
      <c r="AP249" s="274" t="s">
        <v>268</v>
      </c>
      <c r="AQ249" s="274" t="s">
        <v>268</v>
      </c>
      <c r="AR249" s="274" t="s">
        <v>268</v>
      </c>
      <c r="AS249" s="274" t="s">
        <v>268</v>
      </c>
      <c r="AT249" s="274" t="s">
        <v>268</v>
      </c>
      <c r="AU249" s="274" t="s">
        <v>268</v>
      </c>
      <c r="AV249" s="274" t="s">
        <v>268</v>
      </c>
      <c r="AW249" s="274" t="s">
        <v>268</v>
      </c>
      <c r="AX249" s="274" t="s">
        <v>268</v>
      </c>
      <c r="AY249" s="274" t="s">
        <v>268</v>
      </c>
      <c r="AZ249" s="274" t="s">
        <v>268</v>
      </c>
      <c r="BA249" s="274" t="s">
        <v>268</v>
      </c>
      <c r="BB249" s="274" t="s">
        <v>268</v>
      </c>
      <c r="BC249" s="274" t="s">
        <v>268</v>
      </c>
      <c r="BD249" s="274" t="s">
        <v>268</v>
      </c>
      <c r="BE249" s="274" t="s">
        <v>268</v>
      </c>
      <c r="BF249" s="274" t="s">
        <v>268</v>
      </c>
      <c r="BG249" s="274" t="s">
        <v>268</v>
      </c>
      <c r="BH249" s="274" t="s">
        <v>268</v>
      </c>
      <c r="BI249" s="274" t="s">
        <v>268</v>
      </c>
      <c r="BJ249" s="274" t="s">
        <v>268</v>
      </c>
      <c r="BK249" s="274" t="s">
        <v>268</v>
      </c>
      <c r="BL249" s="274" t="s">
        <v>268</v>
      </c>
      <c r="BM249" s="274" t="s">
        <v>268</v>
      </c>
      <c r="BN249" s="274" t="s">
        <v>268</v>
      </c>
      <c r="BO249" s="274" t="s">
        <v>268</v>
      </c>
      <c r="BP249" s="274" t="s">
        <v>268</v>
      </c>
      <c r="BQ249" s="274" t="s">
        <v>268</v>
      </c>
      <c r="BR249" s="274" t="s">
        <v>268</v>
      </c>
      <c r="BS249" s="274" t="s">
        <v>268</v>
      </c>
      <c r="BT249" s="274" t="s">
        <v>268</v>
      </c>
      <c r="BU249" s="274" t="s">
        <v>268</v>
      </c>
      <c r="BV249" s="274" t="s">
        <v>268</v>
      </c>
      <c r="BW249" s="274" t="s">
        <v>268</v>
      </c>
      <c r="BX249" s="274" t="s">
        <v>268</v>
      </c>
      <c r="BY249" s="295">
        <v>60</v>
      </c>
      <c r="BZ249" s="295">
        <v>60</v>
      </c>
      <c r="CA249" s="298" t="s">
        <v>142</v>
      </c>
      <c r="CB249" s="297">
        <v>122</v>
      </c>
      <c r="CC249" s="284">
        <f t="shared" si="14"/>
        <v>0</v>
      </c>
      <c r="CD249" s="295">
        <f t="shared" si="15"/>
        <v>60</v>
      </c>
      <c r="CE249" s="284">
        <f t="shared" si="16"/>
        <v>0</v>
      </c>
      <c r="CF249" s="295">
        <f t="shared" si="17"/>
        <v>1</v>
      </c>
      <c r="CG249" s="274" t="s">
        <v>876</v>
      </c>
      <c r="CH249" s="274" t="s">
        <v>268</v>
      </c>
      <c r="CI249" s="274" t="s">
        <v>268</v>
      </c>
      <c r="CJ249" s="298" t="s">
        <v>271</v>
      </c>
      <c r="CK249" s="297">
        <v>1</v>
      </c>
      <c r="CL249" s="274" t="s">
        <v>268</v>
      </c>
      <c r="CM249" s="274" t="s">
        <v>268</v>
      </c>
      <c r="CN249" s="274" t="s">
        <v>268</v>
      </c>
      <c r="CO249" s="274" t="s">
        <v>268</v>
      </c>
      <c r="CP249" s="274" t="s">
        <v>268</v>
      </c>
      <c r="CQ249" s="274" t="s">
        <v>268</v>
      </c>
      <c r="CR249" s="274" t="s">
        <v>877</v>
      </c>
      <c r="CS249" s="274">
        <v>40.08</v>
      </c>
      <c r="CT249" s="274" t="s">
        <v>268</v>
      </c>
      <c r="CU249" s="274">
        <v>40.08</v>
      </c>
      <c r="CV249" s="274">
        <v>365</v>
      </c>
      <c r="CW249" s="274" t="s">
        <v>878</v>
      </c>
      <c r="CX249" s="274" t="s">
        <v>835</v>
      </c>
      <c r="CY249" s="274" t="s">
        <v>836</v>
      </c>
      <c r="CZ249" s="274" t="s">
        <v>837</v>
      </c>
      <c r="DA249" s="274" t="s">
        <v>268</v>
      </c>
      <c r="DB249" s="274" t="s">
        <v>268</v>
      </c>
      <c r="DC249" s="274" t="s">
        <v>268</v>
      </c>
      <c r="DD249" s="274" t="s">
        <v>268</v>
      </c>
      <c r="DE249" s="274" t="s">
        <v>268</v>
      </c>
      <c r="DF249" s="274" t="s">
        <v>268</v>
      </c>
      <c r="DG249" s="299">
        <f>IFERROR(IF(CA249="D",IF(CK249="A dispo.",CD249*VLOOKUP('DATI INPUT'!$F$27,TARIFFE_UD,2,FALSE),CD249*VLOOKUP(CK249,TARIFFE_UD,2,FALSE)),CD249*VLOOKUP(CB249-100,TARIFFE_UND,2,FALSE)),0)</f>
        <v>36.957685276533695</v>
      </c>
      <c r="DH249" s="299">
        <f>IFERROR(IF(CA249="D",IF(CK249="A dispo.",CF249*VLOOKUP('DATI INPUT'!$F$27,TARIFFE_UD,3,FALSE),CF249*VLOOKUP(CK249,TARIFFE_UD,3,FALSE)),CF249*VLOOKUP(CB249-100,TARIFFE_UND,3,FALSE)),0)</f>
        <v>15.164853048114928</v>
      </c>
    </row>
    <row r="250" spans="1:112" x14ac:dyDescent="0.25">
      <c r="A250" s="274" t="s">
        <v>3360</v>
      </c>
      <c r="B250" s="274" t="s">
        <v>3348</v>
      </c>
      <c r="C250" s="274" t="s">
        <v>3361</v>
      </c>
      <c r="D250" s="274" t="s">
        <v>3350</v>
      </c>
      <c r="E250" s="274" t="s">
        <v>268</v>
      </c>
      <c r="F250" s="274" t="s">
        <v>156</v>
      </c>
      <c r="G250" s="274" t="s">
        <v>3351</v>
      </c>
      <c r="H250" s="274" t="s">
        <v>3307</v>
      </c>
      <c r="I250" s="274" t="s">
        <v>3352</v>
      </c>
      <c r="J250" s="274" t="s">
        <v>156</v>
      </c>
      <c r="K250" s="274" t="s">
        <v>3353</v>
      </c>
      <c r="L250" s="274" t="s">
        <v>960</v>
      </c>
      <c r="M250" s="274" t="s">
        <v>3354</v>
      </c>
      <c r="N250" s="274" t="s">
        <v>984</v>
      </c>
      <c r="O250" s="274" t="s">
        <v>873</v>
      </c>
      <c r="P250" s="274" t="s">
        <v>887</v>
      </c>
      <c r="Q250" s="274" t="s">
        <v>346</v>
      </c>
      <c r="R250" s="274" t="s">
        <v>268</v>
      </c>
      <c r="S250" s="274" t="s">
        <v>268</v>
      </c>
      <c r="T250" s="274" t="s">
        <v>268</v>
      </c>
      <c r="U250" s="274" t="s">
        <v>268</v>
      </c>
      <c r="V250" s="274" t="s">
        <v>268</v>
      </c>
      <c r="W250" s="274" t="s">
        <v>3354</v>
      </c>
      <c r="X250" s="274" t="s">
        <v>887</v>
      </c>
      <c r="Y250" s="274" t="s">
        <v>346</v>
      </c>
      <c r="Z250" s="274" t="s">
        <v>268</v>
      </c>
      <c r="AA250" s="274" t="s">
        <v>268</v>
      </c>
      <c r="AB250" s="274" t="s">
        <v>268</v>
      </c>
      <c r="AC250" s="274" t="s">
        <v>268</v>
      </c>
      <c r="AD250" s="274" t="s">
        <v>268</v>
      </c>
      <c r="AE250" s="274" t="s">
        <v>287</v>
      </c>
      <c r="AF250" s="274" t="s">
        <v>1811</v>
      </c>
      <c r="AG250" s="274" t="s">
        <v>875</v>
      </c>
      <c r="AH250" s="274" t="s">
        <v>1848</v>
      </c>
      <c r="AI250" s="274" t="s">
        <v>3357</v>
      </c>
      <c r="AJ250" s="274" t="s">
        <v>268</v>
      </c>
      <c r="AK250" s="274" t="s">
        <v>395</v>
      </c>
      <c r="AL250" s="274" t="s">
        <v>268</v>
      </c>
      <c r="AM250" s="274" t="s">
        <v>288</v>
      </c>
      <c r="AN250" s="274" t="s">
        <v>268</v>
      </c>
      <c r="AO250" s="274" t="s">
        <v>268</v>
      </c>
      <c r="AP250" s="274" t="s">
        <v>268</v>
      </c>
      <c r="AQ250" s="274" t="s">
        <v>268</v>
      </c>
      <c r="AR250" s="274" t="s">
        <v>268</v>
      </c>
      <c r="AS250" s="274" t="s">
        <v>268</v>
      </c>
      <c r="AT250" s="274" t="s">
        <v>268</v>
      </c>
      <c r="AU250" s="274" t="s">
        <v>268</v>
      </c>
      <c r="AV250" s="274" t="s">
        <v>268</v>
      </c>
      <c r="AW250" s="274" t="s">
        <v>268</v>
      </c>
      <c r="AX250" s="274" t="s">
        <v>268</v>
      </c>
      <c r="AY250" s="274" t="s">
        <v>268</v>
      </c>
      <c r="AZ250" s="274" t="s">
        <v>268</v>
      </c>
      <c r="BA250" s="274" t="s">
        <v>268</v>
      </c>
      <c r="BB250" s="274" t="s">
        <v>268</v>
      </c>
      <c r="BC250" s="274" t="s">
        <v>268</v>
      </c>
      <c r="BD250" s="274" t="s">
        <v>268</v>
      </c>
      <c r="BE250" s="274" t="s">
        <v>268</v>
      </c>
      <c r="BF250" s="274" t="s">
        <v>268</v>
      </c>
      <c r="BG250" s="274" t="s">
        <v>268</v>
      </c>
      <c r="BH250" s="274" t="s">
        <v>268</v>
      </c>
      <c r="BI250" s="274" t="s">
        <v>268</v>
      </c>
      <c r="BJ250" s="274" t="s">
        <v>268</v>
      </c>
      <c r="BK250" s="274" t="s">
        <v>268</v>
      </c>
      <c r="BL250" s="274" t="s">
        <v>268</v>
      </c>
      <c r="BM250" s="274" t="s">
        <v>268</v>
      </c>
      <c r="BN250" s="274" t="s">
        <v>268</v>
      </c>
      <c r="BO250" s="274" t="s">
        <v>268</v>
      </c>
      <c r="BP250" s="274" t="s">
        <v>268</v>
      </c>
      <c r="BQ250" s="274" t="s">
        <v>268</v>
      </c>
      <c r="BR250" s="274" t="s">
        <v>268</v>
      </c>
      <c r="BS250" s="274" t="s">
        <v>268</v>
      </c>
      <c r="BT250" s="274" t="s">
        <v>268</v>
      </c>
      <c r="BU250" s="274" t="s">
        <v>268</v>
      </c>
      <c r="BV250" s="274" t="s">
        <v>268</v>
      </c>
      <c r="BW250" s="274" t="s">
        <v>268</v>
      </c>
      <c r="BX250" s="274" t="s">
        <v>268</v>
      </c>
      <c r="BY250" s="295">
        <v>40</v>
      </c>
      <c r="BZ250" s="295">
        <v>40</v>
      </c>
      <c r="CA250" s="298" t="s">
        <v>142</v>
      </c>
      <c r="CB250" s="297">
        <v>122</v>
      </c>
      <c r="CC250" s="284">
        <f t="shared" si="14"/>
        <v>0</v>
      </c>
      <c r="CD250" s="295">
        <f t="shared" si="15"/>
        <v>40</v>
      </c>
      <c r="CE250" s="284">
        <f t="shared" si="16"/>
        <v>0</v>
      </c>
      <c r="CF250" s="295">
        <f t="shared" si="17"/>
        <v>1</v>
      </c>
      <c r="CG250" s="274" t="s">
        <v>876</v>
      </c>
      <c r="CH250" s="274" t="s">
        <v>268</v>
      </c>
      <c r="CI250" s="274" t="s">
        <v>268</v>
      </c>
      <c r="CJ250" s="298" t="s">
        <v>271</v>
      </c>
      <c r="CK250" s="297">
        <v>1</v>
      </c>
      <c r="CL250" s="274" t="s">
        <v>268</v>
      </c>
      <c r="CM250" s="274" t="s">
        <v>268</v>
      </c>
      <c r="CN250" s="274" t="s">
        <v>268</v>
      </c>
      <c r="CO250" s="274" t="s">
        <v>268</v>
      </c>
      <c r="CP250" s="274" t="s">
        <v>268</v>
      </c>
      <c r="CQ250" s="274" t="s">
        <v>268</v>
      </c>
      <c r="CR250" s="274" t="s">
        <v>877</v>
      </c>
      <c r="CS250" s="274">
        <v>32.479999999999997</v>
      </c>
      <c r="CT250" s="274" t="s">
        <v>268</v>
      </c>
      <c r="CU250" s="274">
        <v>32.479999999999997</v>
      </c>
      <c r="CV250" s="274">
        <v>365</v>
      </c>
      <c r="CW250" s="274" t="s">
        <v>878</v>
      </c>
      <c r="CX250" s="274" t="s">
        <v>835</v>
      </c>
      <c r="CY250" s="274" t="s">
        <v>836</v>
      </c>
      <c r="CZ250" s="274" t="s">
        <v>837</v>
      </c>
      <c r="DA250" s="274" t="s">
        <v>268</v>
      </c>
      <c r="DB250" s="274" t="s">
        <v>268</v>
      </c>
      <c r="DC250" s="274" t="s">
        <v>268</v>
      </c>
      <c r="DD250" s="274" t="s">
        <v>268</v>
      </c>
      <c r="DE250" s="274" t="s">
        <v>268</v>
      </c>
      <c r="DF250" s="274" t="s">
        <v>268</v>
      </c>
      <c r="DG250" s="299">
        <f>IFERROR(IF(CA250="D",IF(CK250="A dispo.",CD250*VLOOKUP('DATI INPUT'!$F$27,TARIFFE_UD,2,FALSE),CD250*VLOOKUP(CK250,TARIFFE_UD,2,FALSE)),CD250*VLOOKUP(CB250-100,TARIFFE_UND,2,FALSE)),0)</f>
        <v>24.638456851022465</v>
      </c>
      <c r="DH250" s="299">
        <f>IFERROR(IF(CA250="D",IF(CK250="A dispo.",CF250*VLOOKUP('DATI INPUT'!$F$27,TARIFFE_UD,3,FALSE),CF250*VLOOKUP(CK250,TARIFFE_UD,3,FALSE)),CF250*VLOOKUP(CB250-100,TARIFFE_UND,3,FALSE)),0)</f>
        <v>15.164853048114928</v>
      </c>
    </row>
    <row r="251" spans="1:112" x14ac:dyDescent="0.25">
      <c r="A251" s="274" t="s">
        <v>3362</v>
      </c>
      <c r="B251" s="274" t="s">
        <v>3363</v>
      </c>
      <c r="C251" s="274" t="s">
        <v>3364</v>
      </c>
      <c r="D251" s="274" t="s">
        <v>1720</v>
      </c>
      <c r="E251" s="274" t="s">
        <v>268</v>
      </c>
      <c r="F251" s="274" t="s">
        <v>156</v>
      </c>
      <c r="G251" s="274" t="s">
        <v>1721</v>
      </c>
      <c r="H251" s="274" t="s">
        <v>1722</v>
      </c>
      <c r="I251" s="274" t="s">
        <v>365</v>
      </c>
      <c r="J251" s="274" t="s">
        <v>274</v>
      </c>
      <c r="K251" s="274" t="s">
        <v>1723</v>
      </c>
      <c r="L251" s="274" t="s">
        <v>1016</v>
      </c>
      <c r="M251" s="274" t="s">
        <v>3365</v>
      </c>
      <c r="N251" s="274" t="s">
        <v>984</v>
      </c>
      <c r="O251" s="274" t="s">
        <v>873</v>
      </c>
      <c r="P251" s="274" t="s">
        <v>1962</v>
      </c>
      <c r="Q251" s="274" t="s">
        <v>276</v>
      </c>
      <c r="R251" s="274" t="s">
        <v>268</v>
      </c>
      <c r="S251" s="274" t="s">
        <v>268</v>
      </c>
      <c r="T251" s="274" t="s">
        <v>268</v>
      </c>
      <c r="U251" s="274" t="s">
        <v>268</v>
      </c>
      <c r="V251" s="274" t="s">
        <v>268</v>
      </c>
      <c r="W251" s="274" t="s">
        <v>3365</v>
      </c>
      <c r="X251" s="274" t="s">
        <v>1962</v>
      </c>
      <c r="Y251" s="274" t="s">
        <v>276</v>
      </c>
      <c r="Z251" s="274" t="s">
        <v>268</v>
      </c>
      <c r="AA251" s="274" t="s">
        <v>268</v>
      </c>
      <c r="AB251" s="274" t="s">
        <v>268</v>
      </c>
      <c r="AC251" s="274" t="s">
        <v>268</v>
      </c>
      <c r="AD251" s="274" t="s">
        <v>268</v>
      </c>
      <c r="AE251" s="274" t="s">
        <v>287</v>
      </c>
      <c r="AF251" s="274" t="s">
        <v>1811</v>
      </c>
      <c r="AG251" s="274" t="s">
        <v>875</v>
      </c>
      <c r="AH251" s="274" t="s">
        <v>1963</v>
      </c>
      <c r="AI251" s="274" t="s">
        <v>1200</v>
      </c>
      <c r="AJ251" s="274" t="s">
        <v>268</v>
      </c>
      <c r="AK251" s="274" t="s">
        <v>377</v>
      </c>
      <c r="AL251" s="274" t="s">
        <v>268</v>
      </c>
      <c r="AM251" s="274" t="s">
        <v>355</v>
      </c>
      <c r="AN251" s="274" t="s">
        <v>268</v>
      </c>
      <c r="AO251" s="274" t="s">
        <v>268</v>
      </c>
      <c r="AP251" s="274" t="s">
        <v>268</v>
      </c>
      <c r="AQ251" s="274" t="s">
        <v>268</v>
      </c>
      <c r="AR251" s="274" t="s">
        <v>268</v>
      </c>
      <c r="AS251" s="274" t="s">
        <v>268</v>
      </c>
      <c r="AT251" s="274" t="s">
        <v>268</v>
      </c>
      <c r="AU251" s="274" t="s">
        <v>268</v>
      </c>
      <c r="AV251" s="274" t="s">
        <v>268</v>
      </c>
      <c r="AW251" s="274" t="s">
        <v>268</v>
      </c>
      <c r="AX251" s="274" t="s">
        <v>268</v>
      </c>
      <c r="AY251" s="274" t="s">
        <v>268</v>
      </c>
      <c r="AZ251" s="274" t="s">
        <v>268</v>
      </c>
      <c r="BA251" s="274" t="s">
        <v>268</v>
      </c>
      <c r="BB251" s="274" t="s">
        <v>268</v>
      </c>
      <c r="BC251" s="274" t="s">
        <v>268</v>
      </c>
      <c r="BD251" s="274" t="s">
        <v>268</v>
      </c>
      <c r="BE251" s="274" t="s">
        <v>268</v>
      </c>
      <c r="BF251" s="274" t="s">
        <v>268</v>
      </c>
      <c r="BG251" s="274" t="s">
        <v>268</v>
      </c>
      <c r="BH251" s="274" t="s">
        <v>268</v>
      </c>
      <c r="BI251" s="274" t="s">
        <v>268</v>
      </c>
      <c r="BJ251" s="274" t="s">
        <v>268</v>
      </c>
      <c r="BK251" s="274" t="s">
        <v>268</v>
      </c>
      <c r="BL251" s="274" t="s">
        <v>268</v>
      </c>
      <c r="BM251" s="274" t="s">
        <v>268</v>
      </c>
      <c r="BN251" s="274" t="s">
        <v>268</v>
      </c>
      <c r="BO251" s="274" t="s">
        <v>268</v>
      </c>
      <c r="BP251" s="274" t="s">
        <v>268</v>
      </c>
      <c r="BQ251" s="274" t="s">
        <v>268</v>
      </c>
      <c r="BR251" s="274" t="s">
        <v>268</v>
      </c>
      <c r="BS251" s="274" t="s">
        <v>268</v>
      </c>
      <c r="BT251" s="274" t="s">
        <v>268</v>
      </c>
      <c r="BU251" s="274" t="s">
        <v>268</v>
      </c>
      <c r="BV251" s="274" t="s">
        <v>268</v>
      </c>
      <c r="BW251" s="274" t="s">
        <v>268</v>
      </c>
      <c r="BX251" s="274" t="s">
        <v>268</v>
      </c>
      <c r="BY251" s="295">
        <v>125</v>
      </c>
      <c r="BZ251" s="295">
        <v>125</v>
      </c>
      <c r="CA251" s="298" t="s">
        <v>142</v>
      </c>
      <c r="CB251" s="297">
        <v>122</v>
      </c>
      <c r="CC251" s="284">
        <f t="shared" si="14"/>
        <v>0</v>
      </c>
      <c r="CD251" s="295">
        <f t="shared" si="15"/>
        <v>125</v>
      </c>
      <c r="CE251" s="284">
        <f t="shared" si="16"/>
        <v>0</v>
      </c>
      <c r="CF251" s="295">
        <f t="shared" si="17"/>
        <v>1</v>
      </c>
      <c r="CG251" s="274" t="s">
        <v>876</v>
      </c>
      <c r="CH251" s="274" t="s">
        <v>268</v>
      </c>
      <c r="CI251" s="274" t="s">
        <v>268</v>
      </c>
      <c r="CJ251" s="298" t="s">
        <v>280</v>
      </c>
      <c r="CK251" s="297">
        <v>2</v>
      </c>
      <c r="CL251" s="274" t="s">
        <v>268</v>
      </c>
      <c r="CM251" s="274" t="s">
        <v>268</v>
      </c>
      <c r="CN251" s="274" t="s">
        <v>268</v>
      </c>
      <c r="CO251" s="274" t="s">
        <v>268</v>
      </c>
      <c r="CP251" s="274" t="s">
        <v>268</v>
      </c>
      <c r="CQ251" s="274" t="s">
        <v>268</v>
      </c>
      <c r="CR251" s="274" t="s">
        <v>877</v>
      </c>
      <c r="CS251" s="274">
        <v>108.81</v>
      </c>
      <c r="CT251" s="274" t="s">
        <v>268</v>
      </c>
      <c r="CU251" s="274">
        <v>108.81</v>
      </c>
      <c r="CV251" s="274">
        <v>365</v>
      </c>
      <c r="CW251" s="274" t="s">
        <v>878</v>
      </c>
      <c r="CX251" s="274" t="s">
        <v>835</v>
      </c>
      <c r="CY251" s="274" t="s">
        <v>836</v>
      </c>
      <c r="CZ251" s="274" t="s">
        <v>837</v>
      </c>
      <c r="DA251" s="274" t="s">
        <v>268</v>
      </c>
      <c r="DB251" s="274" t="s">
        <v>268</v>
      </c>
      <c r="DC251" s="274" t="s">
        <v>268</v>
      </c>
      <c r="DD251" s="274" t="s">
        <v>268</v>
      </c>
      <c r="DE251" s="274" t="s">
        <v>268</v>
      </c>
      <c r="DF251" s="274" t="s">
        <v>268</v>
      </c>
      <c r="DG251" s="299">
        <f>IFERROR(IF(CA251="D",IF(CK251="A dispo.",CD251*VLOOKUP('DATI INPUT'!$F$27,TARIFFE_UD,2,FALSE),CD251*VLOOKUP(CK251,TARIFFE_UD,2,FALSE)),CD251*VLOOKUP(CB251-100,TARIFFE_UND,2,FALSE)),0)</f>
        <v>89.827707269352743</v>
      </c>
      <c r="DH251" s="299">
        <f>IFERROR(IF(CA251="D",IF(CK251="A dispo.",CF251*VLOOKUP('DATI INPUT'!$F$27,TARIFFE_UD,3,FALSE),CF251*VLOOKUP(CK251,TARIFFE_UD,3,FALSE)),CF251*VLOOKUP(CB251-100,TARIFFE_UND,3,FALSE)),0)</f>
        <v>46.077822723118445</v>
      </c>
    </row>
    <row r="252" spans="1:112" x14ac:dyDescent="0.25">
      <c r="A252" s="274" t="s">
        <v>3366</v>
      </c>
      <c r="B252" s="274" t="s">
        <v>3363</v>
      </c>
      <c r="C252" s="274" t="s">
        <v>3367</v>
      </c>
      <c r="D252" s="274" t="s">
        <v>1720</v>
      </c>
      <c r="E252" s="274" t="s">
        <v>268</v>
      </c>
      <c r="F252" s="274" t="s">
        <v>156</v>
      </c>
      <c r="G252" s="274" t="s">
        <v>1721</v>
      </c>
      <c r="H252" s="274" t="s">
        <v>1722</v>
      </c>
      <c r="I252" s="274" t="s">
        <v>365</v>
      </c>
      <c r="J252" s="274" t="s">
        <v>274</v>
      </c>
      <c r="K252" s="274" t="s">
        <v>1723</v>
      </c>
      <c r="L252" s="274" t="s">
        <v>1016</v>
      </c>
      <c r="M252" s="274" t="s">
        <v>3365</v>
      </c>
      <c r="N252" s="274" t="s">
        <v>984</v>
      </c>
      <c r="O252" s="274" t="s">
        <v>873</v>
      </c>
      <c r="P252" s="274" t="s">
        <v>1962</v>
      </c>
      <c r="Q252" s="274" t="s">
        <v>276</v>
      </c>
      <c r="R252" s="274" t="s">
        <v>268</v>
      </c>
      <c r="S252" s="274" t="s">
        <v>268</v>
      </c>
      <c r="T252" s="274" t="s">
        <v>268</v>
      </c>
      <c r="U252" s="274" t="s">
        <v>268</v>
      </c>
      <c r="V252" s="274" t="s">
        <v>268</v>
      </c>
      <c r="W252" s="274" t="s">
        <v>3365</v>
      </c>
      <c r="X252" s="274" t="s">
        <v>1962</v>
      </c>
      <c r="Y252" s="274" t="s">
        <v>276</v>
      </c>
      <c r="Z252" s="274" t="s">
        <v>268</v>
      </c>
      <c r="AA252" s="274" t="s">
        <v>268</v>
      </c>
      <c r="AB252" s="274" t="s">
        <v>268</v>
      </c>
      <c r="AC252" s="274" t="s">
        <v>268</v>
      </c>
      <c r="AD252" s="274" t="s">
        <v>268</v>
      </c>
      <c r="AE252" s="274" t="s">
        <v>287</v>
      </c>
      <c r="AF252" s="274" t="s">
        <v>1811</v>
      </c>
      <c r="AG252" s="274" t="s">
        <v>875</v>
      </c>
      <c r="AH252" s="274" t="s">
        <v>1963</v>
      </c>
      <c r="AI252" s="274" t="s">
        <v>547</v>
      </c>
      <c r="AJ252" s="274" t="s">
        <v>268</v>
      </c>
      <c r="AK252" s="274" t="s">
        <v>377</v>
      </c>
      <c r="AL252" s="274" t="s">
        <v>268</v>
      </c>
      <c r="AM252" s="274" t="s">
        <v>353</v>
      </c>
      <c r="AN252" s="274" t="s">
        <v>268</v>
      </c>
      <c r="AO252" s="274" t="s">
        <v>268</v>
      </c>
      <c r="AP252" s="274" t="s">
        <v>268</v>
      </c>
      <c r="AQ252" s="274" t="s">
        <v>268</v>
      </c>
      <c r="AR252" s="274" t="s">
        <v>268</v>
      </c>
      <c r="AS252" s="274" t="s">
        <v>268</v>
      </c>
      <c r="AT252" s="274" t="s">
        <v>268</v>
      </c>
      <c r="AU252" s="274" t="s">
        <v>268</v>
      </c>
      <c r="AV252" s="274" t="s">
        <v>268</v>
      </c>
      <c r="AW252" s="274" t="s">
        <v>268</v>
      </c>
      <c r="AX252" s="274" t="s">
        <v>268</v>
      </c>
      <c r="AY252" s="274" t="s">
        <v>268</v>
      </c>
      <c r="AZ252" s="274" t="s">
        <v>268</v>
      </c>
      <c r="BA252" s="274" t="s">
        <v>268</v>
      </c>
      <c r="BB252" s="274" t="s">
        <v>268</v>
      </c>
      <c r="BC252" s="274" t="s">
        <v>268</v>
      </c>
      <c r="BD252" s="274" t="s">
        <v>268</v>
      </c>
      <c r="BE252" s="274" t="s">
        <v>268</v>
      </c>
      <c r="BF252" s="274" t="s">
        <v>268</v>
      </c>
      <c r="BG252" s="274" t="s">
        <v>268</v>
      </c>
      <c r="BH252" s="274" t="s">
        <v>268</v>
      </c>
      <c r="BI252" s="274" t="s">
        <v>268</v>
      </c>
      <c r="BJ252" s="274" t="s">
        <v>268</v>
      </c>
      <c r="BK252" s="274" t="s">
        <v>268</v>
      </c>
      <c r="BL252" s="274" t="s">
        <v>268</v>
      </c>
      <c r="BM252" s="274" t="s">
        <v>268</v>
      </c>
      <c r="BN252" s="274" t="s">
        <v>268</v>
      </c>
      <c r="BO252" s="274" t="s">
        <v>268</v>
      </c>
      <c r="BP252" s="274" t="s">
        <v>268</v>
      </c>
      <c r="BQ252" s="274" t="s">
        <v>268</v>
      </c>
      <c r="BR252" s="274" t="s">
        <v>268</v>
      </c>
      <c r="BS252" s="274" t="s">
        <v>268</v>
      </c>
      <c r="BT252" s="274" t="s">
        <v>268</v>
      </c>
      <c r="BU252" s="274" t="s">
        <v>268</v>
      </c>
      <c r="BV252" s="274" t="s">
        <v>268</v>
      </c>
      <c r="BW252" s="274" t="s">
        <v>268</v>
      </c>
      <c r="BX252" s="274" t="s">
        <v>268</v>
      </c>
      <c r="BY252" s="295">
        <v>12.5</v>
      </c>
      <c r="BZ252" s="295">
        <v>12.5</v>
      </c>
      <c r="CA252" s="298" t="s">
        <v>142</v>
      </c>
      <c r="CB252" s="297">
        <v>123</v>
      </c>
      <c r="CC252" s="284">
        <f t="shared" si="14"/>
        <v>0</v>
      </c>
      <c r="CD252" s="295">
        <f t="shared" si="15"/>
        <v>12.5</v>
      </c>
      <c r="CE252" s="284">
        <f t="shared" si="16"/>
        <v>1</v>
      </c>
      <c r="CF252" s="295">
        <f t="shared" si="17"/>
        <v>0</v>
      </c>
      <c r="CG252" s="274" t="s">
        <v>1817</v>
      </c>
      <c r="CH252" s="274" t="s">
        <v>268</v>
      </c>
      <c r="CI252" s="274" t="s">
        <v>268</v>
      </c>
      <c r="CJ252" s="298" t="s">
        <v>280</v>
      </c>
      <c r="CK252" s="297">
        <v>2</v>
      </c>
      <c r="CL252" s="274" t="s">
        <v>268</v>
      </c>
      <c r="CM252" s="274" t="s">
        <v>268</v>
      </c>
      <c r="CN252" s="274" t="s">
        <v>268</v>
      </c>
      <c r="CO252" s="274" t="s">
        <v>268</v>
      </c>
      <c r="CP252" s="274" t="s">
        <v>268</v>
      </c>
      <c r="CQ252" s="274" t="s">
        <v>268</v>
      </c>
      <c r="CR252" s="274" t="s">
        <v>877</v>
      </c>
      <c r="CS252" s="274">
        <v>5.63</v>
      </c>
      <c r="CT252" s="274" t="s">
        <v>268</v>
      </c>
      <c r="CU252" s="274">
        <v>5.63</v>
      </c>
      <c r="CV252" s="274">
        <v>365</v>
      </c>
      <c r="CW252" s="274" t="s">
        <v>878</v>
      </c>
      <c r="CX252" s="274" t="s">
        <v>835</v>
      </c>
      <c r="CY252" s="274" t="s">
        <v>836</v>
      </c>
      <c r="CZ252" s="274" t="s">
        <v>837</v>
      </c>
      <c r="DA252" s="274" t="s">
        <v>268</v>
      </c>
      <c r="DB252" s="274" t="s">
        <v>268</v>
      </c>
      <c r="DC252" s="274" t="s">
        <v>268</v>
      </c>
      <c r="DD252" s="274" t="s">
        <v>268</v>
      </c>
      <c r="DE252" s="274" t="s">
        <v>268</v>
      </c>
      <c r="DF252" s="274" t="s">
        <v>268</v>
      </c>
      <c r="DG252" s="299">
        <f>IFERROR(IF(CA252="D",IF(CK252="A dispo.",CD252*VLOOKUP('DATI INPUT'!$F$27,TARIFFE_UD,2,FALSE),CD252*VLOOKUP(CK252,TARIFFE_UD,2,FALSE)),CD252*VLOOKUP(CB252-100,TARIFFE_UND,2,FALSE)),0)</f>
        <v>8.982770726935275</v>
      </c>
      <c r="DH252" s="299">
        <f>IFERROR(IF(CA252="D",IF(CK252="A dispo.",CF252*VLOOKUP('DATI INPUT'!$F$27,TARIFFE_UD,3,FALSE),CF252*VLOOKUP(CK252,TARIFFE_UD,3,FALSE)),CF252*VLOOKUP(CB252-100,TARIFFE_UND,3,FALSE)),0)</f>
        <v>0</v>
      </c>
    </row>
    <row r="253" spans="1:112" hidden="1" x14ac:dyDescent="0.25">
      <c r="A253" s="274" t="s">
        <v>3368</v>
      </c>
      <c r="B253" s="274" t="s">
        <v>3369</v>
      </c>
      <c r="C253" s="274" t="s">
        <v>506</v>
      </c>
      <c r="D253" s="274" t="s">
        <v>3370</v>
      </c>
      <c r="E253" s="274" t="s">
        <v>268</v>
      </c>
      <c r="F253" s="274" t="s">
        <v>156</v>
      </c>
      <c r="G253" s="274" t="s">
        <v>3371</v>
      </c>
      <c r="H253" s="274" t="s">
        <v>3307</v>
      </c>
      <c r="I253" s="274" t="s">
        <v>3372</v>
      </c>
      <c r="J253" s="274" t="s">
        <v>274</v>
      </c>
      <c r="K253" s="274" t="s">
        <v>3373</v>
      </c>
      <c r="L253" s="274" t="s">
        <v>960</v>
      </c>
      <c r="M253" s="274" t="s">
        <v>3374</v>
      </c>
      <c r="N253" s="274" t="s">
        <v>984</v>
      </c>
      <c r="O253" s="274" t="s">
        <v>873</v>
      </c>
      <c r="P253" s="274" t="s">
        <v>1046</v>
      </c>
      <c r="Q253" s="274" t="s">
        <v>329</v>
      </c>
      <c r="R253" s="274" t="s">
        <v>268</v>
      </c>
      <c r="S253" s="274" t="s">
        <v>268</v>
      </c>
      <c r="T253" s="274" t="s">
        <v>268</v>
      </c>
      <c r="U253" s="274" t="s">
        <v>268</v>
      </c>
      <c r="V253" s="274" t="s">
        <v>268</v>
      </c>
      <c r="W253" s="274" t="s">
        <v>3374</v>
      </c>
      <c r="X253" s="274" t="s">
        <v>1046</v>
      </c>
      <c r="Y253" s="274" t="s">
        <v>329</v>
      </c>
      <c r="Z253" s="274" t="s">
        <v>268</v>
      </c>
      <c r="AA253" s="274" t="s">
        <v>268</v>
      </c>
      <c r="AB253" s="274" t="s">
        <v>268</v>
      </c>
      <c r="AC253" s="274" t="s">
        <v>268</v>
      </c>
      <c r="AD253" s="274" t="s">
        <v>268</v>
      </c>
      <c r="AE253" s="274" t="s">
        <v>287</v>
      </c>
      <c r="AF253" s="274" t="s">
        <v>1811</v>
      </c>
      <c r="AG253" s="274" t="s">
        <v>268</v>
      </c>
      <c r="AH253" s="274" t="s">
        <v>3192</v>
      </c>
      <c r="AI253" s="274" t="s">
        <v>3375</v>
      </c>
      <c r="AJ253" s="274" t="s">
        <v>268</v>
      </c>
      <c r="AK253" s="274" t="s">
        <v>410</v>
      </c>
      <c r="AL253" s="274" t="s">
        <v>268</v>
      </c>
      <c r="AM253" s="274" t="s">
        <v>268</v>
      </c>
      <c r="AN253" s="274" t="s">
        <v>268</v>
      </c>
      <c r="AO253" s="274" t="s">
        <v>268</v>
      </c>
      <c r="AP253" s="274" t="s">
        <v>268</v>
      </c>
      <c r="AQ253" s="274" t="s">
        <v>268</v>
      </c>
      <c r="AR253" s="274" t="s">
        <v>268</v>
      </c>
      <c r="AS253" s="274" t="s">
        <v>268</v>
      </c>
      <c r="AT253" s="274" t="s">
        <v>268</v>
      </c>
      <c r="AU253" s="274" t="s">
        <v>268</v>
      </c>
      <c r="AV253" s="274" t="s">
        <v>268</v>
      </c>
      <c r="AW253" s="274" t="s">
        <v>268</v>
      </c>
      <c r="AX253" s="274" t="s">
        <v>268</v>
      </c>
      <c r="AY253" s="274" t="s">
        <v>268</v>
      </c>
      <c r="AZ253" s="274" t="s">
        <v>268</v>
      </c>
      <c r="BA253" s="274" t="s">
        <v>268</v>
      </c>
      <c r="BB253" s="274" t="s">
        <v>268</v>
      </c>
      <c r="BC253" s="274" t="s">
        <v>268</v>
      </c>
      <c r="BD253" s="274" t="s">
        <v>268</v>
      </c>
      <c r="BE253" s="274" t="s">
        <v>268</v>
      </c>
      <c r="BF253" s="274" t="s">
        <v>268</v>
      </c>
      <c r="BG253" s="274" t="s">
        <v>268</v>
      </c>
      <c r="BH253" s="274" t="s">
        <v>268</v>
      </c>
      <c r="BI253" s="274" t="s">
        <v>268</v>
      </c>
      <c r="BJ253" s="274" t="s">
        <v>268</v>
      </c>
      <c r="BK253" s="274" t="s">
        <v>268</v>
      </c>
      <c r="BL253" s="274" t="s">
        <v>268</v>
      </c>
      <c r="BM253" s="274" t="s">
        <v>268</v>
      </c>
      <c r="BN253" s="274" t="s">
        <v>268</v>
      </c>
      <c r="BO253" s="274" t="s">
        <v>268</v>
      </c>
      <c r="BP253" s="274" t="s">
        <v>268</v>
      </c>
      <c r="BQ253" s="274" t="s">
        <v>268</v>
      </c>
      <c r="BR253" s="274" t="s">
        <v>268</v>
      </c>
      <c r="BS253" s="274" t="s">
        <v>268</v>
      </c>
      <c r="BT253" s="274" t="s">
        <v>268</v>
      </c>
      <c r="BU253" s="274" t="s">
        <v>268</v>
      </c>
      <c r="BV253" s="274" t="s">
        <v>268</v>
      </c>
      <c r="BW253" s="274" t="s">
        <v>268</v>
      </c>
      <c r="BX253" s="274" t="s">
        <v>268</v>
      </c>
      <c r="BY253" s="295">
        <v>110</v>
      </c>
      <c r="BZ253" s="295">
        <v>110</v>
      </c>
      <c r="CA253" s="298" t="s">
        <v>142</v>
      </c>
      <c r="CB253" s="297">
        <v>122</v>
      </c>
      <c r="CC253" s="284">
        <f t="shared" si="14"/>
        <v>0</v>
      </c>
      <c r="CD253" s="295">
        <f t="shared" si="15"/>
        <v>110</v>
      </c>
      <c r="CE253" s="284">
        <f t="shared" si="16"/>
        <v>0</v>
      </c>
      <c r="CF253" s="295">
        <f t="shared" si="17"/>
        <v>1</v>
      </c>
      <c r="CG253" s="274" t="s">
        <v>876</v>
      </c>
      <c r="CH253" s="274" t="s">
        <v>268</v>
      </c>
      <c r="CI253" s="274" t="s">
        <v>268</v>
      </c>
      <c r="CJ253" s="298" t="s">
        <v>268</v>
      </c>
      <c r="CK253" s="298" t="s">
        <v>736</v>
      </c>
      <c r="CL253" s="274" t="s">
        <v>268</v>
      </c>
      <c r="CM253" s="274" t="s">
        <v>268</v>
      </c>
      <c r="CN253" s="274" t="s">
        <v>268</v>
      </c>
      <c r="CO253" s="274" t="s">
        <v>268</v>
      </c>
      <c r="CP253" s="274" t="s">
        <v>268</v>
      </c>
      <c r="CQ253" s="274" t="s">
        <v>268</v>
      </c>
      <c r="CR253" s="274" t="s">
        <v>877</v>
      </c>
      <c r="CS253" s="274">
        <v>106.46</v>
      </c>
      <c r="CT253" s="274" t="s">
        <v>268</v>
      </c>
      <c r="CU253" s="274">
        <v>106.46</v>
      </c>
      <c r="CV253" s="274">
        <v>365</v>
      </c>
      <c r="CW253" s="274" t="s">
        <v>878</v>
      </c>
      <c r="CX253" s="274" t="s">
        <v>835</v>
      </c>
      <c r="CY253" s="274" t="s">
        <v>836</v>
      </c>
      <c r="CZ253" s="274" t="s">
        <v>837</v>
      </c>
      <c r="DA253" s="274" t="s">
        <v>268</v>
      </c>
      <c r="DB253" s="274" t="s">
        <v>268</v>
      </c>
      <c r="DC253" s="274" t="s">
        <v>268</v>
      </c>
      <c r="DD253" s="274" t="s">
        <v>268</v>
      </c>
      <c r="DE253" s="274" t="s">
        <v>268</v>
      </c>
      <c r="DF253" s="274" t="s">
        <v>268</v>
      </c>
      <c r="DG253" s="299">
        <f>IFERROR(IF(CA253="D",IF(CK253="A dispo.",CD253*VLOOKUP('DATI INPUT'!$F$27,TARIFFE_UD,2,FALSE),CD253*VLOOKUP(CK253,TARIFFE_UD,2,FALSE)),CD253*VLOOKUP(CB253-100,TARIFFE_UND,2,FALSE)),0)</f>
        <v>87.114543866115142</v>
      </c>
      <c r="DH253" s="299">
        <f>IFERROR(IF(CA253="D",IF(CK253="A dispo.",CF253*VLOOKUP('DATI INPUT'!$F$27,TARIFFE_UD,3,FALSE),CF253*VLOOKUP(CK253,TARIFFE_UD,3,FALSE)),CF253*VLOOKUP(CB253-100,TARIFFE_UND,3,FALSE)),0)</f>
        <v>60.367780403072892</v>
      </c>
    </row>
    <row r="254" spans="1:112" hidden="1" x14ac:dyDescent="0.25">
      <c r="A254" s="274" t="s">
        <v>3376</v>
      </c>
      <c r="B254" s="274" t="s">
        <v>1402</v>
      </c>
      <c r="C254" s="274" t="s">
        <v>3377</v>
      </c>
      <c r="D254" s="274" t="s">
        <v>3378</v>
      </c>
      <c r="E254" s="274" t="s">
        <v>268</v>
      </c>
      <c r="F254" s="274" t="s">
        <v>156</v>
      </c>
      <c r="G254" s="274" t="s">
        <v>3379</v>
      </c>
      <c r="H254" s="274" t="s">
        <v>3307</v>
      </c>
      <c r="I254" s="274" t="s">
        <v>351</v>
      </c>
      <c r="J254" s="274" t="s">
        <v>274</v>
      </c>
      <c r="K254" s="274" t="s">
        <v>3380</v>
      </c>
      <c r="L254" s="274" t="s">
        <v>960</v>
      </c>
      <c r="M254" s="274" t="s">
        <v>3381</v>
      </c>
      <c r="N254" s="274" t="s">
        <v>962</v>
      </c>
      <c r="O254" s="274" t="s">
        <v>1176</v>
      </c>
      <c r="P254" s="274" t="s">
        <v>3382</v>
      </c>
      <c r="Q254" s="274" t="s">
        <v>275</v>
      </c>
      <c r="R254" s="274" t="s">
        <v>268</v>
      </c>
      <c r="S254" s="274" t="s">
        <v>268</v>
      </c>
      <c r="T254" s="274" t="s">
        <v>268</v>
      </c>
      <c r="U254" s="274" t="s">
        <v>268</v>
      </c>
      <c r="V254" s="274" t="s">
        <v>268</v>
      </c>
      <c r="W254" s="274" t="s">
        <v>3383</v>
      </c>
      <c r="X254" s="274" t="s">
        <v>3242</v>
      </c>
      <c r="Y254" s="274" t="s">
        <v>269</v>
      </c>
      <c r="Z254" s="274" t="s">
        <v>268</v>
      </c>
      <c r="AA254" s="274" t="s">
        <v>268</v>
      </c>
      <c r="AB254" s="274" t="s">
        <v>268</v>
      </c>
      <c r="AC254" s="274" t="s">
        <v>268</v>
      </c>
      <c r="AD254" s="274" t="s">
        <v>268</v>
      </c>
      <c r="AE254" s="274" t="s">
        <v>287</v>
      </c>
      <c r="AF254" s="274" t="s">
        <v>1811</v>
      </c>
      <c r="AG254" s="274" t="s">
        <v>875</v>
      </c>
      <c r="AH254" s="274" t="s">
        <v>1848</v>
      </c>
      <c r="AI254" s="274" t="s">
        <v>1235</v>
      </c>
      <c r="AJ254" s="274" t="s">
        <v>268</v>
      </c>
      <c r="AK254" s="274" t="s">
        <v>377</v>
      </c>
      <c r="AL254" s="274" t="s">
        <v>268</v>
      </c>
      <c r="AM254" s="274" t="s">
        <v>405</v>
      </c>
      <c r="AN254" s="274" t="s">
        <v>268</v>
      </c>
      <c r="AO254" s="274" t="s">
        <v>268</v>
      </c>
      <c r="AP254" s="274" t="s">
        <v>268</v>
      </c>
      <c r="AQ254" s="274" t="s">
        <v>268</v>
      </c>
      <c r="AR254" s="274" t="s">
        <v>268</v>
      </c>
      <c r="AS254" s="274" t="s">
        <v>268</v>
      </c>
      <c r="AT254" s="274" t="s">
        <v>268</v>
      </c>
      <c r="AU254" s="274" t="s">
        <v>268</v>
      </c>
      <c r="AV254" s="274" t="s">
        <v>268</v>
      </c>
      <c r="AW254" s="274" t="s">
        <v>268</v>
      </c>
      <c r="AX254" s="274" t="s">
        <v>268</v>
      </c>
      <c r="AY254" s="274" t="s">
        <v>268</v>
      </c>
      <c r="AZ254" s="274" t="s">
        <v>268</v>
      </c>
      <c r="BA254" s="274" t="s">
        <v>268</v>
      </c>
      <c r="BB254" s="274" t="s">
        <v>268</v>
      </c>
      <c r="BC254" s="274" t="s">
        <v>268</v>
      </c>
      <c r="BD254" s="274" t="s">
        <v>268</v>
      </c>
      <c r="BE254" s="274" t="s">
        <v>268</v>
      </c>
      <c r="BF254" s="274" t="s">
        <v>268</v>
      </c>
      <c r="BG254" s="274" t="s">
        <v>268</v>
      </c>
      <c r="BH254" s="274" t="s">
        <v>268</v>
      </c>
      <c r="BI254" s="274" t="s">
        <v>268</v>
      </c>
      <c r="BJ254" s="274" t="s">
        <v>268</v>
      </c>
      <c r="BK254" s="274" t="s">
        <v>268</v>
      </c>
      <c r="BL254" s="274" t="s">
        <v>268</v>
      </c>
      <c r="BM254" s="274" t="s">
        <v>268</v>
      </c>
      <c r="BN254" s="274" t="s">
        <v>268</v>
      </c>
      <c r="BO254" s="274" t="s">
        <v>268</v>
      </c>
      <c r="BP254" s="274" t="s">
        <v>268</v>
      </c>
      <c r="BQ254" s="274" t="s">
        <v>268</v>
      </c>
      <c r="BR254" s="274" t="s">
        <v>268</v>
      </c>
      <c r="BS254" s="274" t="s">
        <v>268</v>
      </c>
      <c r="BT254" s="274" t="s">
        <v>268</v>
      </c>
      <c r="BU254" s="274" t="s">
        <v>268</v>
      </c>
      <c r="BV254" s="274" t="s">
        <v>268</v>
      </c>
      <c r="BW254" s="274" t="s">
        <v>268</v>
      </c>
      <c r="BX254" s="274" t="s">
        <v>268</v>
      </c>
      <c r="BY254" s="295">
        <v>75</v>
      </c>
      <c r="BZ254" s="295">
        <v>75</v>
      </c>
      <c r="CA254" s="298" t="s">
        <v>142</v>
      </c>
      <c r="CB254" s="297">
        <v>122</v>
      </c>
      <c r="CC254" s="284">
        <f t="shared" si="14"/>
        <v>0</v>
      </c>
      <c r="CD254" s="295">
        <f t="shared" si="15"/>
        <v>75</v>
      </c>
      <c r="CE254" s="284">
        <f t="shared" si="16"/>
        <v>0</v>
      </c>
      <c r="CF254" s="295">
        <f t="shared" si="17"/>
        <v>1</v>
      </c>
      <c r="CG254" s="274" t="s">
        <v>876</v>
      </c>
      <c r="CH254" s="274" t="s">
        <v>268</v>
      </c>
      <c r="CI254" s="274" t="s">
        <v>268</v>
      </c>
      <c r="CJ254" s="298" t="s">
        <v>268</v>
      </c>
      <c r="CK254" s="298" t="s">
        <v>736</v>
      </c>
      <c r="CL254" s="274" t="s">
        <v>268</v>
      </c>
      <c r="CM254" s="274" t="s">
        <v>268</v>
      </c>
      <c r="CN254" s="274" t="s">
        <v>268</v>
      </c>
      <c r="CO254" s="274" t="s">
        <v>268</v>
      </c>
      <c r="CP254" s="274" t="s">
        <v>268</v>
      </c>
      <c r="CQ254" s="274" t="s">
        <v>268</v>
      </c>
      <c r="CR254" s="274" t="s">
        <v>877</v>
      </c>
      <c r="CS254" s="274">
        <v>89.31</v>
      </c>
      <c r="CT254" s="274" t="s">
        <v>268</v>
      </c>
      <c r="CU254" s="274">
        <v>89.31</v>
      </c>
      <c r="CV254" s="274">
        <v>365</v>
      </c>
      <c r="CW254" s="274" t="s">
        <v>878</v>
      </c>
      <c r="CX254" s="274" t="s">
        <v>835</v>
      </c>
      <c r="CY254" s="274" t="s">
        <v>836</v>
      </c>
      <c r="CZ254" s="274" t="s">
        <v>837</v>
      </c>
      <c r="DA254" s="274" t="s">
        <v>268</v>
      </c>
      <c r="DB254" s="274" t="s">
        <v>268</v>
      </c>
      <c r="DC254" s="274" t="s">
        <v>268</v>
      </c>
      <c r="DD254" s="274" t="s">
        <v>268</v>
      </c>
      <c r="DE254" s="274" t="s">
        <v>268</v>
      </c>
      <c r="DF254" s="274" t="s">
        <v>268</v>
      </c>
      <c r="DG254" s="299">
        <f>IFERROR(IF(CA254="D",IF(CK254="A dispo.",CD254*VLOOKUP('DATI INPUT'!$F$27,TARIFFE_UD,2,FALSE),CD254*VLOOKUP(CK254,TARIFFE_UD,2,FALSE)),CD254*VLOOKUP(CB254-100,TARIFFE_UND,2,FALSE)),0)</f>
        <v>59.396279908714867</v>
      </c>
      <c r="DH254" s="299">
        <f>IFERROR(IF(CA254="D",IF(CK254="A dispo.",CF254*VLOOKUP('DATI INPUT'!$F$27,TARIFFE_UD,3,FALSE),CF254*VLOOKUP(CK254,TARIFFE_UD,3,FALSE)),CF254*VLOOKUP(CB254-100,TARIFFE_UND,3,FALSE)),0)</f>
        <v>60.367780403072892</v>
      </c>
    </row>
    <row r="255" spans="1:112" x14ac:dyDescent="0.25">
      <c r="A255" s="274" t="s">
        <v>3384</v>
      </c>
      <c r="B255" s="274" t="s">
        <v>993</v>
      </c>
      <c r="C255" s="274" t="s">
        <v>507</v>
      </c>
      <c r="D255" s="274" t="s">
        <v>3385</v>
      </c>
      <c r="E255" s="274" t="s">
        <v>268</v>
      </c>
      <c r="F255" s="274" t="s">
        <v>156</v>
      </c>
      <c r="G255" s="274" t="s">
        <v>3386</v>
      </c>
      <c r="H255" s="274" t="s">
        <v>3307</v>
      </c>
      <c r="I255" s="274" t="s">
        <v>3387</v>
      </c>
      <c r="J255" s="274" t="s">
        <v>156</v>
      </c>
      <c r="K255" s="274" t="s">
        <v>3388</v>
      </c>
      <c r="L255" s="274" t="s">
        <v>960</v>
      </c>
      <c r="M255" s="274" t="s">
        <v>3389</v>
      </c>
      <c r="N255" s="274" t="s">
        <v>984</v>
      </c>
      <c r="O255" s="274" t="s">
        <v>873</v>
      </c>
      <c r="P255" s="274" t="s">
        <v>1922</v>
      </c>
      <c r="Q255" s="274" t="s">
        <v>276</v>
      </c>
      <c r="R255" s="274" t="s">
        <v>268</v>
      </c>
      <c r="S255" s="274" t="s">
        <v>268</v>
      </c>
      <c r="T255" s="274" t="s">
        <v>268</v>
      </c>
      <c r="U255" s="274" t="s">
        <v>268</v>
      </c>
      <c r="V255" s="274" t="s">
        <v>268</v>
      </c>
      <c r="W255" s="274" t="s">
        <v>3389</v>
      </c>
      <c r="X255" s="274" t="s">
        <v>1922</v>
      </c>
      <c r="Y255" s="274" t="s">
        <v>276</v>
      </c>
      <c r="Z255" s="274" t="s">
        <v>268</v>
      </c>
      <c r="AA255" s="274" t="s">
        <v>268</v>
      </c>
      <c r="AB255" s="274" t="s">
        <v>268</v>
      </c>
      <c r="AC255" s="274" t="s">
        <v>268</v>
      </c>
      <c r="AD255" s="274" t="s">
        <v>268</v>
      </c>
      <c r="AE255" s="274" t="s">
        <v>287</v>
      </c>
      <c r="AF255" s="274" t="s">
        <v>1811</v>
      </c>
      <c r="AG255" s="274" t="s">
        <v>875</v>
      </c>
      <c r="AH255" s="274" t="s">
        <v>1812</v>
      </c>
      <c r="AI255" s="274" t="s">
        <v>963</v>
      </c>
      <c r="AJ255" s="274" t="s">
        <v>268</v>
      </c>
      <c r="AK255" s="274" t="s">
        <v>366</v>
      </c>
      <c r="AL255" s="274" t="s">
        <v>268</v>
      </c>
      <c r="AM255" s="274" t="s">
        <v>405</v>
      </c>
      <c r="AN255" s="274" t="s">
        <v>268</v>
      </c>
      <c r="AO255" s="274" t="s">
        <v>268</v>
      </c>
      <c r="AP255" s="274" t="s">
        <v>268</v>
      </c>
      <c r="AQ255" s="274" t="s">
        <v>268</v>
      </c>
      <c r="AR255" s="274" t="s">
        <v>268</v>
      </c>
      <c r="AS255" s="274" t="s">
        <v>268</v>
      </c>
      <c r="AT255" s="274" t="s">
        <v>268</v>
      </c>
      <c r="AU255" s="274" t="s">
        <v>268</v>
      </c>
      <c r="AV255" s="274" t="s">
        <v>268</v>
      </c>
      <c r="AW255" s="274" t="s">
        <v>268</v>
      </c>
      <c r="AX255" s="274" t="s">
        <v>268</v>
      </c>
      <c r="AY255" s="274" t="s">
        <v>268</v>
      </c>
      <c r="AZ255" s="274" t="s">
        <v>268</v>
      </c>
      <c r="BA255" s="274" t="s">
        <v>268</v>
      </c>
      <c r="BB255" s="274" t="s">
        <v>268</v>
      </c>
      <c r="BC255" s="274" t="s">
        <v>268</v>
      </c>
      <c r="BD255" s="274" t="s">
        <v>268</v>
      </c>
      <c r="BE255" s="274" t="s">
        <v>268</v>
      </c>
      <c r="BF255" s="274" t="s">
        <v>268</v>
      </c>
      <c r="BG255" s="274" t="s">
        <v>268</v>
      </c>
      <c r="BH255" s="274" t="s">
        <v>268</v>
      </c>
      <c r="BI255" s="274" t="s">
        <v>268</v>
      </c>
      <c r="BJ255" s="274" t="s">
        <v>268</v>
      </c>
      <c r="BK255" s="274" t="s">
        <v>268</v>
      </c>
      <c r="BL255" s="274" t="s">
        <v>268</v>
      </c>
      <c r="BM255" s="274" t="s">
        <v>268</v>
      </c>
      <c r="BN255" s="274" t="s">
        <v>268</v>
      </c>
      <c r="BO255" s="274" t="s">
        <v>268</v>
      </c>
      <c r="BP255" s="274" t="s">
        <v>268</v>
      </c>
      <c r="BQ255" s="274" t="s">
        <v>268</v>
      </c>
      <c r="BR255" s="274" t="s">
        <v>268</v>
      </c>
      <c r="BS255" s="274" t="s">
        <v>268</v>
      </c>
      <c r="BT255" s="274" t="s">
        <v>268</v>
      </c>
      <c r="BU255" s="274" t="s">
        <v>268</v>
      </c>
      <c r="BV255" s="274" t="s">
        <v>268</v>
      </c>
      <c r="BW255" s="274" t="s">
        <v>268</v>
      </c>
      <c r="BX255" s="274" t="s">
        <v>268</v>
      </c>
      <c r="BY255" s="295">
        <v>45</v>
      </c>
      <c r="BZ255" s="295">
        <v>45</v>
      </c>
      <c r="CA255" s="298" t="s">
        <v>142</v>
      </c>
      <c r="CB255" s="297">
        <v>122</v>
      </c>
      <c r="CC255" s="284">
        <f t="shared" si="14"/>
        <v>0</v>
      </c>
      <c r="CD255" s="295">
        <f t="shared" si="15"/>
        <v>45</v>
      </c>
      <c r="CE255" s="284">
        <f t="shared" si="16"/>
        <v>0</v>
      </c>
      <c r="CF255" s="295">
        <f t="shared" si="17"/>
        <v>1</v>
      </c>
      <c r="CG255" s="274" t="s">
        <v>876</v>
      </c>
      <c r="CH255" s="274" t="s">
        <v>268</v>
      </c>
      <c r="CI255" s="274" t="s">
        <v>268</v>
      </c>
      <c r="CJ255" s="298" t="s">
        <v>271</v>
      </c>
      <c r="CK255" s="297">
        <v>1</v>
      </c>
      <c r="CL255" s="274" t="s">
        <v>268</v>
      </c>
      <c r="CM255" s="274" t="s">
        <v>268</v>
      </c>
      <c r="CN255" s="274" t="s">
        <v>268</v>
      </c>
      <c r="CO255" s="274" t="s">
        <v>268</v>
      </c>
      <c r="CP255" s="274" t="s">
        <v>268</v>
      </c>
      <c r="CQ255" s="274" t="s">
        <v>268</v>
      </c>
      <c r="CR255" s="274" t="s">
        <v>877</v>
      </c>
      <c r="CS255" s="274">
        <v>34.380000000000003</v>
      </c>
      <c r="CT255" s="274" t="s">
        <v>268</v>
      </c>
      <c r="CU255" s="274">
        <v>34.380000000000003</v>
      </c>
      <c r="CV255" s="274">
        <v>365</v>
      </c>
      <c r="CW255" s="274" t="s">
        <v>878</v>
      </c>
      <c r="CX255" s="274" t="s">
        <v>835</v>
      </c>
      <c r="CY255" s="274" t="s">
        <v>836</v>
      </c>
      <c r="CZ255" s="274" t="s">
        <v>837</v>
      </c>
      <c r="DA255" s="274" t="s">
        <v>268</v>
      </c>
      <c r="DB255" s="274" t="s">
        <v>268</v>
      </c>
      <c r="DC255" s="274" t="s">
        <v>268</v>
      </c>
      <c r="DD255" s="274" t="s">
        <v>268</v>
      </c>
      <c r="DE255" s="274" t="s">
        <v>268</v>
      </c>
      <c r="DF255" s="274" t="s">
        <v>268</v>
      </c>
      <c r="DG255" s="299">
        <f>IFERROR(IF(CA255="D",IF(CK255="A dispo.",CD255*VLOOKUP('DATI INPUT'!$F$27,TARIFFE_UD,2,FALSE),CD255*VLOOKUP(CK255,TARIFFE_UD,2,FALSE)),CD255*VLOOKUP(CB255-100,TARIFFE_UND,2,FALSE)),0)</f>
        <v>27.718263957400275</v>
      </c>
      <c r="DH255" s="299">
        <f>IFERROR(IF(CA255="D",IF(CK255="A dispo.",CF255*VLOOKUP('DATI INPUT'!$F$27,TARIFFE_UD,3,FALSE),CF255*VLOOKUP(CK255,TARIFFE_UD,3,FALSE)),CF255*VLOOKUP(CB255-100,TARIFFE_UND,3,FALSE)),0)</f>
        <v>15.164853048114928</v>
      </c>
    </row>
    <row r="256" spans="1:112" hidden="1" x14ac:dyDescent="0.25">
      <c r="A256" s="274" t="s">
        <v>3390</v>
      </c>
      <c r="B256" s="274" t="s">
        <v>3391</v>
      </c>
      <c r="C256" s="274" t="s">
        <v>3392</v>
      </c>
      <c r="D256" s="274" t="s">
        <v>3393</v>
      </c>
      <c r="E256" s="274" t="s">
        <v>268</v>
      </c>
      <c r="F256" s="274" t="s">
        <v>156</v>
      </c>
      <c r="G256" s="274" t="s">
        <v>3394</v>
      </c>
      <c r="H256" s="274" t="s">
        <v>3307</v>
      </c>
      <c r="I256" s="274" t="s">
        <v>3395</v>
      </c>
      <c r="J256" s="274" t="s">
        <v>156</v>
      </c>
      <c r="K256" s="274" t="s">
        <v>3396</v>
      </c>
      <c r="L256" s="274" t="s">
        <v>984</v>
      </c>
      <c r="M256" s="274" t="s">
        <v>3397</v>
      </c>
      <c r="N256" s="274" t="s">
        <v>3398</v>
      </c>
      <c r="O256" s="274" t="s">
        <v>3399</v>
      </c>
      <c r="P256" s="274" t="s">
        <v>3400</v>
      </c>
      <c r="Q256" s="274" t="s">
        <v>341</v>
      </c>
      <c r="R256" s="274" t="s">
        <v>268</v>
      </c>
      <c r="S256" s="274" t="s">
        <v>268</v>
      </c>
      <c r="T256" s="274" t="s">
        <v>268</v>
      </c>
      <c r="U256" s="274" t="s">
        <v>268</v>
      </c>
      <c r="V256" s="274" t="s">
        <v>268</v>
      </c>
      <c r="W256" s="274" t="s">
        <v>1933</v>
      </c>
      <c r="X256" s="274" t="s">
        <v>1934</v>
      </c>
      <c r="Y256" s="274" t="s">
        <v>544</v>
      </c>
      <c r="Z256" s="274" t="s">
        <v>268</v>
      </c>
      <c r="AA256" s="274" t="s">
        <v>268</v>
      </c>
      <c r="AB256" s="274" t="s">
        <v>268</v>
      </c>
      <c r="AC256" s="274" t="s">
        <v>268</v>
      </c>
      <c r="AD256" s="274" t="s">
        <v>268</v>
      </c>
      <c r="AE256" s="274" t="s">
        <v>287</v>
      </c>
      <c r="AF256" s="274" t="s">
        <v>1811</v>
      </c>
      <c r="AG256" s="274" t="s">
        <v>875</v>
      </c>
      <c r="AH256" s="274" t="s">
        <v>1935</v>
      </c>
      <c r="AI256" s="274" t="s">
        <v>677</v>
      </c>
      <c r="AJ256" s="274" t="s">
        <v>268</v>
      </c>
      <c r="AK256" s="274" t="s">
        <v>354</v>
      </c>
      <c r="AL256" s="274" t="s">
        <v>268</v>
      </c>
      <c r="AM256" s="274" t="s">
        <v>288</v>
      </c>
      <c r="AN256" s="274" t="s">
        <v>268</v>
      </c>
      <c r="AO256" s="274" t="s">
        <v>268</v>
      </c>
      <c r="AP256" s="274" t="s">
        <v>268</v>
      </c>
      <c r="AQ256" s="274" t="s">
        <v>268</v>
      </c>
      <c r="AR256" s="274" t="s">
        <v>268</v>
      </c>
      <c r="AS256" s="274" t="s">
        <v>268</v>
      </c>
      <c r="AT256" s="274" t="s">
        <v>268</v>
      </c>
      <c r="AU256" s="274" t="s">
        <v>268</v>
      </c>
      <c r="AV256" s="274" t="s">
        <v>268</v>
      </c>
      <c r="AW256" s="274" t="s">
        <v>268</v>
      </c>
      <c r="AX256" s="274" t="s">
        <v>268</v>
      </c>
      <c r="AY256" s="274" t="s">
        <v>268</v>
      </c>
      <c r="AZ256" s="274" t="s">
        <v>268</v>
      </c>
      <c r="BA256" s="274" t="s">
        <v>268</v>
      </c>
      <c r="BB256" s="274" t="s">
        <v>268</v>
      </c>
      <c r="BC256" s="274" t="s">
        <v>268</v>
      </c>
      <c r="BD256" s="274" t="s">
        <v>268</v>
      </c>
      <c r="BE256" s="274" t="s">
        <v>268</v>
      </c>
      <c r="BF256" s="274" t="s">
        <v>268</v>
      </c>
      <c r="BG256" s="274" t="s">
        <v>268</v>
      </c>
      <c r="BH256" s="274" t="s">
        <v>268</v>
      </c>
      <c r="BI256" s="274" t="s">
        <v>268</v>
      </c>
      <c r="BJ256" s="274" t="s">
        <v>268</v>
      </c>
      <c r="BK256" s="274" t="s">
        <v>268</v>
      </c>
      <c r="BL256" s="274" t="s">
        <v>268</v>
      </c>
      <c r="BM256" s="274" t="s">
        <v>268</v>
      </c>
      <c r="BN256" s="274" t="s">
        <v>268</v>
      </c>
      <c r="BO256" s="274" t="s">
        <v>268</v>
      </c>
      <c r="BP256" s="274" t="s">
        <v>268</v>
      </c>
      <c r="BQ256" s="274" t="s">
        <v>268</v>
      </c>
      <c r="BR256" s="274" t="s">
        <v>268</v>
      </c>
      <c r="BS256" s="274" t="s">
        <v>268</v>
      </c>
      <c r="BT256" s="274" t="s">
        <v>268</v>
      </c>
      <c r="BU256" s="274" t="s">
        <v>268</v>
      </c>
      <c r="BV256" s="274" t="s">
        <v>268</v>
      </c>
      <c r="BW256" s="274" t="s">
        <v>268</v>
      </c>
      <c r="BX256" s="274" t="s">
        <v>268</v>
      </c>
      <c r="BY256" s="295">
        <v>40</v>
      </c>
      <c r="BZ256" s="295">
        <v>40</v>
      </c>
      <c r="CA256" s="298" t="s">
        <v>142</v>
      </c>
      <c r="CB256" s="297">
        <v>122</v>
      </c>
      <c r="CC256" s="284">
        <f t="shared" si="14"/>
        <v>0</v>
      </c>
      <c r="CD256" s="295">
        <f t="shared" si="15"/>
        <v>40</v>
      </c>
      <c r="CE256" s="284">
        <f t="shared" si="16"/>
        <v>0</v>
      </c>
      <c r="CF256" s="295">
        <f t="shared" si="17"/>
        <v>1</v>
      </c>
      <c r="CG256" s="274" t="s">
        <v>876</v>
      </c>
      <c r="CH256" s="274" t="s">
        <v>268</v>
      </c>
      <c r="CI256" s="274" t="s">
        <v>268</v>
      </c>
      <c r="CJ256" s="298" t="s">
        <v>268</v>
      </c>
      <c r="CK256" s="298" t="s">
        <v>736</v>
      </c>
      <c r="CL256" s="274" t="s">
        <v>268</v>
      </c>
      <c r="CM256" s="274" t="s">
        <v>268</v>
      </c>
      <c r="CN256" s="274" t="s">
        <v>268</v>
      </c>
      <c r="CO256" s="274" t="s">
        <v>268</v>
      </c>
      <c r="CP256" s="274" t="s">
        <v>268</v>
      </c>
      <c r="CQ256" s="274" t="s">
        <v>268</v>
      </c>
      <c r="CR256" s="274" t="s">
        <v>877</v>
      </c>
      <c r="CS256" s="274">
        <v>72.16</v>
      </c>
      <c r="CT256" s="274" t="s">
        <v>268</v>
      </c>
      <c r="CU256" s="274">
        <v>72.16</v>
      </c>
      <c r="CV256" s="274">
        <v>365</v>
      </c>
      <c r="CW256" s="274" t="s">
        <v>878</v>
      </c>
      <c r="CX256" s="274" t="s">
        <v>835</v>
      </c>
      <c r="CY256" s="274" t="s">
        <v>836</v>
      </c>
      <c r="CZ256" s="274" t="s">
        <v>837</v>
      </c>
      <c r="DA256" s="274" t="s">
        <v>268</v>
      </c>
      <c r="DB256" s="274" t="s">
        <v>268</v>
      </c>
      <c r="DC256" s="274" t="s">
        <v>268</v>
      </c>
      <c r="DD256" s="274" t="s">
        <v>268</v>
      </c>
      <c r="DE256" s="274" t="s">
        <v>268</v>
      </c>
      <c r="DF256" s="274" t="s">
        <v>268</v>
      </c>
      <c r="DG256" s="299">
        <f>IFERROR(IF(CA256="D",IF(CK256="A dispo.",CD256*VLOOKUP('DATI INPUT'!$F$27,TARIFFE_UD,2,FALSE),CD256*VLOOKUP(CK256,TARIFFE_UD,2,FALSE)),CD256*VLOOKUP(CB256-100,TARIFFE_UND,2,FALSE)),0)</f>
        <v>31.678015951314595</v>
      </c>
      <c r="DH256" s="299">
        <f>IFERROR(IF(CA256="D",IF(CK256="A dispo.",CF256*VLOOKUP('DATI INPUT'!$F$27,TARIFFE_UD,3,FALSE),CF256*VLOOKUP(CK256,TARIFFE_UD,3,FALSE)),CF256*VLOOKUP(CB256-100,TARIFFE_UND,3,FALSE)),0)</f>
        <v>60.367780403072892</v>
      </c>
    </row>
    <row r="257" spans="1:112" hidden="1" x14ac:dyDescent="0.25">
      <c r="A257" s="274" t="s">
        <v>3401</v>
      </c>
      <c r="B257" s="274" t="s">
        <v>3391</v>
      </c>
      <c r="C257" s="274" t="s">
        <v>508</v>
      </c>
      <c r="D257" s="274" t="s">
        <v>3393</v>
      </c>
      <c r="E257" s="274" t="s">
        <v>268</v>
      </c>
      <c r="F257" s="274" t="s">
        <v>156</v>
      </c>
      <c r="G257" s="274" t="s">
        <v>3394</v>
      </c>
      <c r="H257" s="274" t="s">
        <v>3307</v>
      </c>
      <c r="I257" s="274" t="s">
        <v>3395</v>
      </c>
      <c r="J257" s="274" t="s">
        <v>156</v>
      </c>
      <c r="K257" s="274" t="s">
        <v>3396</v>
      </c>
      <c r="L257" s="274" t="s">
        <v>984</v>
      </c>
      <c r="M257" s="274" t="s">
        <v>3397</v>
      </c>
      <c r="N257" s="274" t="s">
        <v>3398</v>
      </c>
      <c r="O257" s="274" t="s">
        <v>3399</v>
      </c>
      <c r="P257" s="274" t="s">
        <v>3400</v>
      </c>
      <c r="Q257" s="274" t="s">
        <v>341</v>
      </c>
      <c r="R257" s="274" t="s">
        <v>268</v>
      </c>
      <c r="S257" s="274" t="s">
        <v>268</v>
      </c>
      <c r="T257" s="274" t="s">
        <v>268</v>
      </c>
      <c r="U257" s="274" t="s">
        <v>268</v>
      </c>
      <c r="V257" s="274" t="s">
        <v>268</v>
      </c>
      <c r="W257" s="274" t="s">
        <v>1933</v>
      </c>
      <c r="X257" s="274" t="s">
        <v>1934</v>
      </c>
      <c r="Y257" s="274" t="s">
        <v>544</v>
      </c>
      <c r="Z257" s="274" t="s">
        <v>268</v>
      </c>
      <c r="AA257" s="274" t="s">
        <v>268</v>
      </c>
      <c r="AB257" s="274" t="s">
        <v>268</v>
      </c>
      <c r="AC257" s="274" t="s">
        <v>268</v>
      </c>
      <c r="AD257" s="274" t="s">
        <v>268</v>
      </c>
      <c r="AE257" s="274" t="s">
        <v>287</v>
      </c>
      <c r="AF257" s="274" t="s">
        <v>1811</v>
      </c>
      <c r="AG257" s="274" t="s">
        <v>875</v>
      </c>
      <c r="AH257" s="274" t="s">
        <v>1935</v>
      </c>
      <c r="AI257" s="274" t="s">
        <v>677</v>
      </c>
      <c r="AJ257" s="274" t="s">
        <v>268</v>
      </c>
      <c r="AK257" s="274" t="s">
        <v>2086</v>
      </c>
      <c r="AL257" s="274" t="s">
        <v>268</v>
      </c>
      <c r="AM257" s="274" t="s">
        <v>353</v>
      </c>
      <c r="AN257" s="274" t="s">
        <v>268</v>
      </c>
      <c r="AO257" s="274" t="s">
        <v>268</v>
      </c>
      <c r="AP257" s="274" t="s">
        <v>268</v>
      </c>
      <c r="AQ257" s="274" t="s">
        <v>268</v>
      </c>
      <c r="AR257" s="274" t="s">
        <v>268</v>
      </c>
      <c r="AS257" s="274" t="s">
        <v>268</v>
      </c>
      <c r="AT257" s="274" t="s">
        <v>268</v>
      </c>
      <c r="AU257" s="274" t="s">
        <v>268</v>
      </c>
      <c r="AV257" s="274" t="s">
        <v>268</v>
      </c>
      <c r="AW257" s="274" t="s">
        <v>268</v>
      </c>
      <c r="AX257" s="274" t="s">
        <v>268</v>
      </c>
      <c r="AY257" s="274" t="s">
        <v>268</v>
      </c>
      <c r="AZ257" s="274" t="s">
        <v>268</v>
      </c>
      <c r="BA257" s="274" t="s">
        <v>268</v>
      </c>
      <c r="BB257" s="274" t="s">
        <v>268</v>
      </c>
      <c r="BC257" s="274" t="s">
        <v>268</v>
      </c>
      <c r="BD257" s="274" t="s">
        <v>268</v>
      </c>
      <c r="BE257" s="274" t="s">
        <v>268</v>
      </c>
      <c r="BF257" s="274" t="s">
        <v>268</v>
      </c>
      <c r="BG257" s="274" t="s">
        <v>268</v>
      </c>
      <c r="BH257" s="274" t="s">
        <v>268</v>
      </c>
      <c r="BI257" s="274" t="s">
        <v>268</v>
      </c>
      <c r="BJ257" s="274" t="s">
        <v>268</v>
      </c>
      <c r="BK257" s="274" t="s">
        <v>268</v>
      </c>
      <c r="BL257" s="274" t="s">
        <v>268</v>
      </c>
      <c r="BM257" s="274" t="s">
        <v>268</v>
      </c>
      <c r="BN257" s="274" t="s">
        <v>268</v>
      </c>
      <c r="BO257" s="274" t="s">
        <v>268</v>
      </c>
      <c r="BP257" s="274" t="s">
        <v>268</v>
      </c>
      <c r="BQ257" s="274" t="s">
        <v>268</v>
      </c>
      <c r="BR257" s="274" t="s">
        <v>268</v>
      </c>
      <c r="BS257" s="274" t="s">
        <v>268</v>
      </c>
      <c r="BT257" s="274" t="s">
        <v>268</v>
      </c>
      <c r="BU257" s="274" t="s">
        <v>268</v>
      </c>
      <c r="BV257" s="274" t="s">
        <v>268</v>
      </c>
      <c r="BW257" s="274" t="s">
        <v>268</v>
      </c>
      <c r="BX257" s="274" t="s">
        <v>268</v>
      </c>
      <c r="BY257" s="295">
        <v>18</v>
      </c>
      <c r="BZ257" s="295">
        <v>18</v>
      </c>
      <c r="CA257" s="298" t="s">
        <v>142</v>
      </c>
      <c r="CB257" s="297">
        <v>123</v>
      </c>
      <c r="CC257" s="284">
        <f t="shared" si="14"/>
        <v>0</v>
      </c>
      <c r="CD257" s="295">
        <f t="shared" si="15"/>
        <v>18</v>
      </c>
      <c r="CE257" s="284">
        <f t="shared" si="16"/>
        <v>1</v>
      </c>
      <c r="CF257" s="295">
        <f t="shared" si="17"/>
        <v>0</v>
      </c>
      <c r="CG257" s="274" t="s">
        <v>1817</v>
      </c>
      <c r="CH257" s="274" t="s">
        <v>268</v>
      </c>
      <c r="CI257" s="274" t="s">
        <v>268</v>
      </c>
      <c r="CJ257" s="298" t="s">
        <v>268</v>
      </c>
      <c r="CK257" s="298" t="s">
        <v>736</v>
      </c>
      <c r="CL257" s="274" t="s">
        <v>268</v>
      </c>
      <c r="CM257" s="274" t="s">
        <v>268</v>
      </c>
      <c r="CN257" s="274" t="s">
        <v>268</v>
      </c>
      <c r="CO257" s="274" t="s">
        <v>268</v>
      </c>
      <c r="CP257" s="274" t="s">
        <v>268</v>
      </c>
      <c r="CQ257" s="274" t="s">
        <v>268</v>
      </c>
      <c r="CR257" s="274" t="s">
        <v>877</v>
      </c>
      <c r="CS257" s="274">
        <v>8.82</v>
      </c>
      <c r="CT257" s="274" t="s">
        <v>268</v>
      </c>
      <c r="CU257" s="274">
        <v>8.82</v>
      </c>
      <c r="CV257" s="274">
        <v>365</v>
      </c>
      <c r="CW257" s="274" t="s">
        <v>878</v>
      </c>
      <c r="CX257" s="274" t="s">
        <v>835</v>
      </c>
      <c r="CY257" s="274" t="s">
        <v>836</v>
      </c>
      <c r="CZ257" s="274" t="s">
        <v>837</v>
      </c>
      <c r="DA257" s="274" t="s">
        <v>268</v>
      </c>
      <c r="DB257" s="274" t="s">
        <v>268</v>
      </c>
      <c r="DC257" s="274" t="s">
        <v>268</v>
      </c>
      <c r="DD257" s="274" t="s">
        <v>268</v>
      </c>
      <c r="DE257" s="274" t="s">
        <v>268</v>
      </c>
      <c r="DF257" s="274" t="s">
        <v>268</v>
      </c>
      <c r="DG257" s="299">
        <f>IFERROR(IF(CA257="D",IF(CK257="A dispo.",CD257*VLOOKUP('DATI INPUT'!$F$27,TARIFFE_UD,2,FALSE),CD257*VLOOKUP(CK257,TARIFFE_UD,2,FALSE)),CD257*VLOOKUP(CB257-100,TARIFFE_UND,2,FALSE)),0)</f>
        <v>14.255107178091567</v>
      </c>
      <c r="DH257" s="299">
        <f>IFERROR(IF(CA257="D",IF(CK257="A dispo.",CF257*VLOOKUP('DATI INPUT'!$F$27,TARIFFE_UD,3,FALSE),CF257*VLOOKUP(CK257,TARIFFE_UD,3,FALSE)),CF257*VLOOKUP(CB257-100,TARIFFE_UND,3,FALSE)),0)</f>
        <v>0</v>
      </c>
    </row>
    <row r="258" spans="1:112" hidden="1" x14ac:dyDescent="0.25">
      <c r="A258" s="274" t="s">
        <v>3402</v>
      </c>
      <c r="B258" s="274" t="s">
        <v>3403</v>
      </c>
      <c r="C258" s="274" t="s">
        <v>3404</v>
      </c>
      <c r="D258" s="274" t="s">
        <v>3405</v>
      </c>
      <c r="E258" s="274" t="s">
        <v>3406</v>
      </c>
      <c r="F258" s="274" t="s">
        <v>156</v>
      </c>
      <c r="G258" s="274" t="s">
        <v>3407</v>
      </c>
      <c r="H258" s="274" t="s">
        <v>3408</v>
      </c>
      <c r="I258" s="274" t="s">
        <v>3409</v>
      </c>
      <c r="J258" s="274" t="s">
        <v>274</v>
      </c>
      <c r="K258" s="274" t="s">
        <v>3410</v>
      </c>
      <c r="L258" s="274" t="s">
        <v>3411</v>
      </c>
      <c r="M258" s="274" t="s">
        <v>3412</v>
      </c>
      <c r="N258" s="274" t="s">
        <v>984</v>
      </c>
      <c r="O258" s="274" t="s">
        <v>873</v>
      </c>
      <c r="P258" s="274" t="s">
        <v>613</v>
      </c>
      <c r="Q258" s="274" t="s">
        <v>309</v>
      </c>
      <c r="R258" s="274" t="s">
        <v>268</v>
      </c>
      <c r="S258" s="274" t="s">
        <v>268</v>
      </c>
      <c r="T258" s="274" t="s">
        <v>268</v>
      </c>
      <c r="U258" s="274" t="s">
        <v>268</v>
      </c>
      <c r="V258" s="274" t="s">
        <v>268</v>
      </c>
      <c r="W258" s="274" t="s">
        <v>3412</v>
      </c>
      <c r="X258" s="274" t="s">
        <v>613</v>
      </c>
      <c r="Y258" s="274" t="s">
        <v>309</v>
      </c>
      <c r="Z258" s="274" t="s">
        <v>268</v>
      </c>
      <c r="AA258" s="274" t="s">
        <v>268</v>
      </c>
      <c r="AB258" s="274" t="s">
        <v>268</v>
      </c>
      <c r="AC258" s="274" t="s">
        <v>268</v>
      </c>
      <c r="AD258" s="274" t="s">
        <v>268</v>
      </c>
      <c r="AE258" s="274" t="s">
        <v>268</v>
      </c>
      <c r="AF258" s="274" t="s">
        <v>268</v>
      </c>
      <c r="AG258" s="274" t="s">
        <v>268</v>
      </c>
      <c r="AH258" s="274" t="s">
        <v>268</v>
      </c>
      <c r="AI258" s="274" t="s">
        <v>268</v>
      </c>
      <c r="AJ258" s="274" t="s">
        <v>268</v>
      </c>
      <c r="AK258" s="274" t="s">
        <v>268</v>
      </c>
      <c r="AL258" s="274" t="s">
        <v>268</v>
      </c>
      <c r="AM258" s="274" t="s">
        <v>268</v>
      </c>
      <c r="AN258" s="274" t="s">
        <v>268</v>
      </c>
      <c r="AO258" s="274" t="s">
        <v>268</v>
      </c>
      <c r="AP258" s="274" t="s">
        <v>268</v>
      </c>
      <c r="AQ258" s="274" t="s">
        <v>268</v>
      </c>
      <c r="AR258" s="274" t="s">
        <v>268</v>
      </c>
      <c r="AS258" s="274" t="s">
        <v>268</v>
      </c>
      <c r="AT258" s="274" t="s">
        <v>268</v>
      </c>
      <c r="AU258" s="274" t="s">
        <v>268</v>
      </c>
      <c r="AV258" s="274" t="s">
        <v>268</v>
      </c>
      <c r="AW258" s="274" t="s">
        <v>268</v>
      </c>
      <c r="AX258" s="274" t="s">
        <v>268</v>
      </c>
      <c r="AY258" s="274" t="s">
        <v>268</v>
      </c>
      <c r="AZ258" s="274" t="s">
        <v>268</v>
      </c>
      <c r="BA258" s="274" t="s">
        <v>268</v>
      </c>
      <c r="BB258" s="274" t="s">
        <v>268</v>
      </c>
      <c r="BC258" s="274" t="s">
        <v>268</v>
      </c>
      <c r="BD258" s="274" t="s">
        <v>268</v>
      </c>
      <c r="BE258" s="274" t="s">
        <v>268</v>
      </c>
      <c r="BF258" s="274" t="s">
        <v>268</v>
      </c>
      <c r="BG258" s="274" t="s">
        <v>268</v>
      </c>
      <c r="BH258" s="274" t="s">
        <v>268</v>
      </c>
      <c r="BI258" s="274" t="s">
        <v>268</v>
      </c>
      <c r="BJ258" s="274" t="s">
        <v>268</v>
      </c>
      <c r="BK258" s="274" t="s">
        <v>268</v>
      </c>
      <c r="BL258" s="274" t="s">
        <v>268</v>
      </c>
      <c r="BM258" s="274" t="s">
        <v>268</v>
      </c>
      <c r="BN258" s="274" t="s">
        <v>268</v>
      </c>
      <c r="BO258" s="274" t="s">
        <v>268</v>
      </c>
      <c r="BP258" s="274" t="s">
        <v>268</v>
      </c>
      <c r="BQ258" s="274" t="s">
        <v>268</v>
      </c>
      <c r="BR258" s="274" t="s">
        <v>268</v>
      </c>
      <c r="BS258" s="274" t="s">
        <v>268</v>
      </c>
      <c r="BT258" s="274" t="s">
        <v>268</v>
      </c>
      <c r="BU258" s="274" t="s">
        <v>268</v>
      </c>
      <c r="BV258" s="274" t="s">
        <v>268</v>
      </c>
      <c r="BW258" s="274" t="s">
        <v>268</v>
      </c>
      <c r="BX258" s="274" t="s">
        <v>268</v>
      </c>
      <c r="BY258" s="295">
        <v>110</v>
      </c>
      <c r="BZ258" s="295">
        <v>110</v>
      </c>
      <c r="CA258" s="298" t="s">
        <v>143</v>
      </c>
      <c r="CB258" s="297">
        <v>102</v>
      </c>
      <c r="CC258" s="284">
        <f t="shared" si="14"/>
        <v>0</v>
      </c>
      <c r="CD258" s="295">
        <f t="shared" si="15"/>
        <v>110</v>
      </c>
      <c r="CE258" s="284">
        <f t="shared" si="16"/>
        <v>0</v>
      </c>
      <c r="CF258" s="295">
        <f t="shared" si="17"/>
        <v>110</v>
      </c>
      <c r="CG258" s="274" t="s">
        <v>1377</v>
      </c>
      <c r="CH258" s="274" t="s">
        <v>268</v>
      </c>
      <c r="CI258" s="274" t="s">
        <v>268</v>
      </c>
      <c r="CJ258" s="298" t="s">
        <v>268</v>
      </c>
      <c r="CL258" s="274" t="s">
        <v>268</v>
      </c>
      <c r="CM258" s="274" t="s">
        <v>268</v>
      </c>
      <c r="CN258" s="274" t="s">
        <v>268</v>
      </c>
      <c r="CO258" s="274" t="s">
        <v>268</v>
      </c>
      <c r="CP258" s="274" t="s">
        <v>268</v>
      </c>
      <c r="CQ258" s="274" t="s">
        <v>268</v>
      </c>
      <c r="CR258" s="274" t="s">
        <v>877</v>
      </c>
      <c r="CS258" s="274">
        <v>250.8</v>
      </c>
      <c r="CT258" s="274" t="s">
        <v>268</v>
      </c>
      <c r="CU258" s="274">
        <v>250.8</v>
      </c>
      <c r="CV258" s="274">
        <v>365</v>
      </c>
      <c r="CW258" s="274" t="s">
        <v>878</v>
      </c>
      <c r="CX258" s="274" t="s">
        <v>835</v>
      </c>
      <c r="CY258" s="274" t="s">
        <v>836</v>
      </c>
      <c r="CZ258" s="274" t="s">
        <v>837</v>
      </c>
      <c r="DA258" s="274" t="s">
        <v>268</v>
      </c>
      <c r="DB258" s="274" t="s">
        <v>268</v>
      </c>
      <c r="DC258" s="274" t="s">
        <v>268</v>
      </c>
      <c r="DD258" s="274" t="s">
        <v>268</v>
      </c>
      <c r="DE258" s="274" t="s">
        <v>268</v>
      </c>
      <c r="DF258" s="274" t="s">
        <v>268</v>
      </c>
      <c r="DG258" s="299">
        <f>IFERROR(IF(CA258="D",IF(CK258="A dispo.",CD258*VLOOKUP('DATI INPUT'!$F$27,TARIFFE_UD,2,FALSE),CD258*VLOOKUP(CK258,TARIFFE_UD,2,FALSE)),CD258*VLOOKUP(CB258-100,TARIFFE_UND,2,FALSE)),0)</f>
        <v>51.098376737233792</v>
      </c>
      <c r="DH258" s="299">
        <f>IFERROR(IF(CA258="D",IF(CK258="A dispo.",CF258*VLOOKUP('DATI INPUT'!$F$27,TARIFFE_UD,3,FALSE),CF258*VLOOKUP(CK258,TARIFFE_UD,3,FALSE)),CF258*VLOOKUP(CB258-100,TARIFFE_UND,3,FALSE)),0)</f>
        <v>184.50686868236031</v>
      </c>
    </row>
    <row r="259" spans="1:112" hidden="1" x14ac:dyDescent="0.25">
      <c r="A259" s="274" t="s">
        <v>3413</v>
      </c>
      <c r="B259" s="274" t="s">
        <v>3403</v>
      </c>
      <c r="C259" s="274" t="s">
        <v>3414</v>
      </c>
      <c r="D259" s="274" t="s">
        <v>3405</v>
      </c>
      <c r="E259" s="274" t="s">
        <v>3406</v>
      </c>
      <c r="F259" s="274" t="s">
        <v>156</v>
      </c>
      <c r="G259" s="274" t="s">
        <v>3407</v>
      </c>
      <c r="H259" s="274" t="s">
        <v>3408</v>
      </c>
      <c r="I259" s="274" t="s">
        <v>3409</v>
      </c>
      <c r="J259" s="274" t="s">
        <v>274</v>
      </c>
      <c r="K259" s="274" t="s">
        <v>3410</v>
      </c>
      <c r="L259" s="274" t="s">
        <v>3411</v>
      </c>
      <c r="M259" s="274" t="s">
        <v>3412</v>
      </c>
      <c r="N259" s="274" t="s">
        <v>984</v>
      </c>
      <c r="O259" s="274" t="s">
        <v>873</v>
      </c>
      <c r="P259" s="274" t="s">
        <v>613</v>
      </c>
      <c r="Q259" s="274" t="s">
        <v>309</v>
      </c>
      <c r="R259" s="274" t="s">
        <v>268</v>
      </c>
      <c r="S259" s="274" t="s">
        <v>268</v>
      </c>
      <c r="T259" s="274" t="s">
        <v>268</v>
      </c>
      <c r="U259" s="274" t="s">
        <v>268</v>
      </c>
      <c r="V259" s="274" t="s">
        <v>268</v>
      </c>
      <c r="W259" s="274" t="s">
        <v>3412</v>
      </c>
      <c r="X259" s="274" t="s">
        <v>613</v>
      </c>
      <c r="Y259" s="274" t="s">
        <v>309</v>
      </c>
      <c r="Z259" s="274" t="s">
        <v>268</v>
      </c>
      <c r="AA259" s="274" t="s">
        <v>268</v>
      </c>
      <c r="AB259" s="274" t="s">
        <v>268</v>
      </c>
      <c r="AC259" s="274" t="s">
        <v>268</v>
      </c>
      <c r="AD259" s="274" t="s">
        <v>268</v>
      </c>
      <c r="AE259" s="274" t="s">
        <v>287</v>
      </c>
      <c r="AF259" s="274" t="s">
        <v>1811</v>
      </c>
      <c r="AG259" s="274" t="s">
        <v>875</v>
      </c>
      <c r="AH259" s="274" t="s">
        <v>1812</v>
      </c>
      <c r="AI259" s="274" t="s">
        <v>952</v>
      </c>
      <c r="AJ259" s="274" t="s">
        <v>268</v>
      </c>
      <c r="AK259" s="274" t="s">
        <v>395</v>
      </c>
      <c r="AL259" s="274" t="s">
        <v>268</v>
      </c>
      <c r="AM259" s="274" t="s">
        <v>563</v>
      </c>
      <c r="AN259" s="274" t="s">
        <v>268</v>
      </c>
      <c r="AO259" s="274" t="s">
        <v>268</v>
      </c>
      <c r="AP259" s="274" t="s">
        <v>268</v>
      </c>
      <c r="AQ259" s="274" t="s">
        <v>268</v>
      </c>
      <c r="AR259" s="274" t="s">
        <v>268</v>
      </c>
      <c r="AS259" s="274" t="s">
        <v>268</v>
      </c>
      <c r="AT259" s="274" t="s">
        <v>268</v>
      </c>
      <c r="AU259" s="274" t="s">
        <v>268</v>
      </c>
      <c r="AV259" s="274" t="s">
        <v>268</v>
      </c>
      <c r="AW259" s="274" t="s">
        <v>268</v>
      </c>
      <c r="AX259" s="274" t="s">
        <v>268</v>
      </c>
      <c r="AY259" s="274" t="s">
        <v>268</v>
      </c>
      <c r="AZ259" s="274" t="s">
        <v>268</v>
      </c>
      <c r="BA259" s="274" t="s">
        <v>268</v>
      </c>
      <c r="BB259" s="274" t="s">
        <v>268</v>
      </c>
      <c r="BC259" s="274" t="s">
        <v>268</v>
      </c>
      <c r="BD259" s="274" t="s">
        <v>268</v>
      </c>
      <c r="BE259" s="274" t="s">
        <v>268</v>
      </c>
      <c r="BF259" s="274" t="s">
        <v>268</v>
      </c>
      <c r="BG259" s="274" t="s">
        <v>268</v>
      </c>
      <c r="BH259" s="274" t="s">
        <v>268</v>
      </c>
      <c r="BI259" s="274" t="s">
        <v>268</v>
      </c>
      <c r="BJ259" s="274" t="s">
        <v>268</v>
      </c>
      <c r="BK259" s="274" t="s">
        <v>268</v>
      </c>
      <c r="BL259" s="274" t="s">
        <v>268</v>
      </c>
      <c r="BM259" s="274" t="s">
        <v>268</v>
      </c>
      <c r="BN259" s="274" t="s">
        <v>268</v>
      </c>
      <c r="BO259" s="274" t="s">
        <v>268</v>
      </c>
      <c r="BP259" s="274" t="s">
        <v>268</v>
      </c>
      <c r="BQ259" s="274" t="s">
        <v>268</v>
      </c>
      <c r="BR259" s="274" t="s">
        <v>268</v>
      </c>
      <c r="BS259" s="274" t="s">
        <v>268</v>
      </c>
      <c r="BT259" s="274" t="s">
        <v>268</v>
      </c>
      <c r="BU259" s="274" t="s">
        <v>268</v>
      </c>
      <c r="BV259" s="274" t="s">
        <v>268</v>
      </c>
      <c r="BW259" s="274" t="s">
        <v>268</v>
      </c>
      <c r="BX259" s="274" t="s">
        <v>268</v>
      </c>
      <c r="BY259" s="295">
        <v>230</v>
      </c>
      <c r="BZ259" s="295">
        <v>230</v>
      </c>
      <c r="CA259" s="298" t="s">
        <v>143</v>
      </c>
      <c r="CB259" s="297">
        <v>104</v>
      </c>
      <c r="CC259" s="284">
        <f t="shared" ref="CC259:CC322" si="18">IF(IFERROR(VLOOKUP(CG259,Rid_ud,2,FALSE),0)+IFERROR(VLOOKUP(CL259,rid,2,FALSE),0)+IFERROR(VLOOKUP(CM259,rid,2,FALSE),0)&gt;1,1,IFERROR(VLOOKUP(CG259,Rid_ud,2,FALSE),0)+IFERROR(VLOOKUP(CL259,rid,2,FALSE),0)+IFERROR(VLOOKUP(CM259,rid,2,FALSE),0))</f>
        <v>0</v>
      </c>
      <c r="CD259" s="295">
        <f t="shared" ref="CD259:CD322" si="19">(BZ259-(BZ259*CC259))/365*CV259</f>
        <v>230</v>
      </c>
      <c r="CE259" s="284">
        <f t="shared" ref="CE259:CE322" si="20">IF(IFERROR(VLOOKUP(CG259,Rid_ud,3,FALSE),0)+IFERROR(VLOOKUP(CL259,rid,3,FALSE),0)+IFERROR(VLOOKUP(CM259,rid,3,FALSE),0)&gt;1,1,IFERROR(VLOOKUP(CG259,Rid_ud,3,FALSE),0)+IFERROR(VLOOKUP(CL259,rid,3,FALSE),0)+IFERROR(VLOOKUP(CM259,rid,3,FALSE),0))</f>
        <v>0</v>
      </c>
      <c r="CF259" s="295">
        <f t="shared" ref="CF259:CF322" si="21">(IF(CA259="D",1-(1*CE259),BZ259-(BZ259*CE259)))/365*CV259</f>
        <v>230</v>
      </c>
      <c r="CG259" s="274" t="s">
        <v>1027</v>
      </c>
      <c r="CH259" s="274" t="s">
        <v>268</v>
      </c>
      <c r="CI259" s="274" t="s">
        <v>268</v>
      </c>
      <c r="CJ259" s="298" t="s">
        <v>268</v>
      </c>
      <c r="CL259" s="274" t="s">
        <v>268</v>
      </c>
      <c r="CM259" s="274" t="s">
        <v>268</v>
      </c>
      <c r="CN259" s="274" t="s">
        <v>268</v>
      </c>
      <c r="CO259" s="274" t="s">
        <v>268</v>
      </c>
      <c r="CP259" s="274" t="s">
        <v>268</v>
      </c>
      <c r="CQ259" s="274" t="s">
        <v>268</v>
      </c>
      <c r="CR259" s="274" t="s">
        <v>877</v>
      </c>
      <c r="CS259" s="274">
        <v>234.6</v>
      </c>
      <c r="CT259" s="274" t="s">
        <v>268</v>
      </c>
      <c r="CU259" s="274">
        <v>234.6</v>
      </c>
      <c r="CV259" s="274">
        <v>365</v>
      </c>
      <c r="CW259" s="274" t="s">
        <v>878</v>
      </c>
      <c r="CX259" s="274" t="s">
        <v>835</v>
      </c>
      <c r="CY259" s="274" t="s">
        <v>836</v>
      </c>
      <c r="CZ259" s="274" t="s">
        <v>837</v>
      </c>
      <c r="DA259" s="274" t="s">
        <v>268</v>
      </c>
      <c r="DB259" s="274" t="s">
        <v>268</v>
      </c>
      <c r="DC259" s="274" t="s">
        <v>268</v>
      </c>
      <c r="DD259" s="274" t="s">
        <v>268</v>
      </c>
      <c r="DE259" s="274" t="s">
        <v>268</v>
      </c>
      <c r="DF259" s="274" t="s">
        <v>268</v>
      </c>
      <c r="DG259" s="299">
        <f>IFERROR(IF(CA259="D",IF(CK259="A dispo.",CD259*VLOOKUP('DATI INPUT'!$F$27,TARIFFE_UD,2,FALSE),CD259*VLOOKUP(CK259,TARIFFE_UD,2,FALSE)),CD259*VLOOKUP(CB259-100,TARIFFE_UND,2,FALSE)),0)</f>
        <v>40.065772668967405</v>
      </c>
      <c r="DH259" s="299">
        <f>IFERROR(IF(CA259="D",IF(CK259="A dispo.",CF259*VLOOKUP('DATI INPUT'!$F$27,TARIFFE_UD,3,FALSE),CF259*VLOOKUP(CK259,TARIFFE_UD,3,FALSE)),CF259*VLOOKUP(CB259-100,TARIFFE_UND,3,FALSE)),0)</f>
        <v>176.69637667012995</v>
      </c>
    </row>
    <row r="260" spans="1:112" x14ac:dyDescent="0.25">
      <c r="A260" s="274" t="s">
        <v>3415</v>
      </c>
      <c r="B260" s="274" t="s">
        <v>1409</v>
      </c>
      <c r="C260" s="274" t="s">
        <v>3416</v>
      </c>
      <c r="D260" s="274" t="s">
        <v>3417</v>
      </c>
      <c r="E260" s="274" t="s">
        <v>268</v>
      </c>
      <c r="F260" s="274" t="s">
        <v>156</v>
      </c>
      <c r="G260" s="274" t="s">
        <v>3418</v>
      </c>
      <c r="H260" s="274" t="s">
        <v>3307</v>
      </c>
      <c r="I260" s="274" t="s">
        <v>3419</v>
      </c>
      <c r="J260" s="274" t="s">
        <v>274</v>
      </c>
      <c r="K260" s="274" t="s">
        <v>3420</v>
      </c>
      <c r="L260" s="274" t="s">
        <v>960</v>
      </c>
      <c r="M260" s="274" t="s">
        <v>1933</v>
      </c>
      <c r="N260" s="274" t="s">
        <v>984</v>
      </c>
      <c r="O260" s="274" t="s">
        <v>873</v>
      </c>
      <c r="P260" s="274" t="s">
        <v>1934</v>
      </c>
      <c r="Q260" s="274" t="s">
        <v>544</v>
      </c>
      <c r="R260" s="274" t="s">
        <v>268</v>
      </c>
      <c r="S260" s="274" t="s">
        <v>268</v>
      </c>
      <c r="T260" s="274" t="s">
        <v>268</v>
      </c>
      <c r="U260" s="274" t="s">
        <v>268</v>
      </c>
      <c r="V260" s="274" t="s">
        <v>268</v>
      </c>
      <c r="W260" s="274" t="s">
        <v>1933</v>
      </c>
      <c r="X260" s="274" t="s">
        <v>1934</v>
      </c>
      <c r="Y260" s="274" t="s">
        <v>544</v>
      </c>
      <c r="Z260" s="274" t="s">
        <v>268</v>
      </c>
      <c r="AA260" s="274" t="s">
        <v>268</v>
      </c>
      <c r="AB260" s="274" t="s">
        <v>268</v>
      </c>
      <c r="AC260" s="274" t="s">
        <v>268</v>
      </c>
      <c r="AD260" s="274" t="s">
        <v>268</v>
      </c>
      <c r="AE260" s="274" t="s">
        <v>287</v>
      </c>
      <c r="AF260" s="274" t="s">
        <v>1811</v>
      </c>
      <c r="AG260" s="274" t="s">
        <v>875</v>
      </c>
      <c r="AH260" s="274" t="s">
        <v>1935</v>
      </c>
      <c r="AI260" s="274" t="s">
        <v>677</v>
      </c>
      <c r="AJ260" s="274" t="s">
        <v>268</v>
      </c>
      <c r="AK260" s="274" t="s">
        <v>410</v>
      </c>
      <c r="AL260" s="274" t="s">
        <v>268</v>
      </c>
      <c r="AM260" s="274" t="s">
        <v>288</v>
      </c>
      <c r="AN260" s="274" t="s">
        <v>268</v>
      </c>
      <c r="AO260" s="274" t="s">
        <v>268</v>
      </c>
      <c r="AP260" s="274" t="s">
        <v>268</v>
      </c>
      <c r="AQ260" s="274" t="s">
        <v>268</v>
      </c>
      <c r="AR260" s="274" t="s">
        <v>268</v>
      </c>
      <c r="AS260" s="274" t="s">
        <v>268</v>
      </c>
      <c r="AT260" s="274" t="s">
        <v>268</v>
      </c>
      <c r="AU260" s="274" t="s">
        <v>268</v>
      </c>
      <c r="AV260" s="274" t="s">
        <v>268</v>
      </c>
      <c r="AW260" s="274" t="s">
        <v>268</v>
      </c>
      <c r="AX260" s="274" t="s">
        <v>268</v>
      </c>
      <c r="AY260" s="274" t="s">
        <v>268</v>
      </c>
      <c r="AZ260" s="274" t="s">
        <v>268</v>
      </c>
      <c r="BA260" s="274" t="s">
        <v>268</v>
      </c>
      <c r="BB260" s="274" t="s">
        <v>268</v>
      </c>
      <c r="BC260" s="274" t="s">
        <v>268</v>
      </c>
      <c r="BD260" s="274" t="s">
        <v>268</v>
      </c>
      <c r="BE260" s="274" t="s">
        <v>268</v>
      </c>
      <c r="BF260" s="274" t="s">
        <v>268</v>
      </c>
      <c r="BG260" s="274" t="s">
        <v>268</v>
      </c>
      <c r="BH260" s="274" t="s">
        <v>268</v>
      </c>
      <c r="BI260" s="274" t="s">
        <v>268</v>
      </c>
      <c r="BJ260" s="274" t="s">
        <v>268</v>
      </c>
      <c r="BK260" s="274" t="s">
        <v>268</v>
      </c>
      <c r="BL260" s="274" t="s">
        <v>268</v>
      </c>
      <c r="BM260" s="274" t="s">
        <v>268</v>
      </c>
      <c r="BN260" s="274" t="s">
        <v>268</v>
      </c>
      <c r="BO260" s="274" t="s">
        <v>268</v>
      </c>
      <c r="BP260" s="274" t="s">
        <v>268</v>
      </c>
      <c r="BQ260" s="274" t="s">
        <v>268</v>
      </c>
      <c r="BR260" s="274" t="s">
        <v>268</v>
      </c>
      <c r="BS260" s="274" t="s">
        <v>268</v>
      </c>
      <c r="BT260" s="274" t="s">
        <v>268</v>
      </c>
      <c r="BU260" s="274" t="s">
        <v>268</v>
      </c>
      <c r="BV260" s="274" t="s">
        <v>268</v>
      </c>
      <c r="BW260" s="274" t="s">
        <v>268</v>
      </c>
      <c r="BX260" s="274" t="s">
        <v>268</v>
      </c>
      <c r="BY260" s="295">
        <v>67</v>
      </c>
      <c r="BZ260" s="295">
        <v>67</v>
      </c>
      <c r="CA260" s="298" t="s">
        <v>142</v>
      </c>
      <c r="CB260" s="297">
        <v>122</v>
      </c>
      <c r="CC260" s="284">
        <f t="shared" si="18"/>
        <v>0</v>
      </c>
      <c r="CD260" s="295">
        <f t="shared" si="19"/>
        <v>67</v>
      </c>
      <c r="CE260" s="284">
        <f t="shared" si="20"/>
        <v>0</v>
      </c>
      <c r="CF260" s="295">
        <f t="shared" si="21"/>
        <v>1</v>
      </c>
      <c r="CG260" s="274" t="s">
        <v>876</v>
      </c>
      <c r="CH260" s="274" t="s">
        <v>268</v>
      </c>
      <c r="CI260" s="274" t="s">
        <v>268</v>
      </c>
      <c r="CJ260" s="298" t="s">
        <v>271</v>
      </c>
      <c r="CK260" s="297">
        <v>1</v>
      </c>
      <c r="CL260" s="274" t="s">
        <v>268</v>
      </c>
      <c r="CM260" s="274" t="s">
        <v>268</v>
      </c>
      <c r="CN260" s="274" t="s">
        <v>268</v>
      </c>
      <c r="CO260" s="274" t="s">
        <v>268</v>
      </c>
      <c r="CP260" s="274" t="s">
        <v>268</v>
      </c>
      <c r="CQ260" s="274" t="s">
        <v>268</v>
      </c>
      <c r="CR260" s="274" t="s">
        <v>877</v>
      </c>
      <c r="CS260" s="274">
        <v>42.74</v>
      </c>
      <c r="CT260" s="274" t="s">
        <v>268</v>
      </c>
      <c r="CU260" s="274">
        <v>42.74</v>
      </c>
      <c r="CV260" s="274">
        <v>365</v>
      </c>
      <c r="CW260" s="274" t="s">
        <v>878</v>
      </c>
      <c r="CX260" s="274" t="s">
        <v>835</v>
      </c>
      <c r="CY260" s="274" t="s">
        <v>836</v>
      </c>
      <c r="CZ260" s="274" t="s">
        <v>837</v>
      </c>
      <c r="DA260" s="274" t="s">
        <v>268</v>
      </c>
      <c r="DB260" s="274" t="s">
        <v>268</v>
      </c>
      <c r="DC260" s="274" t="s">
        <v>268</v>
      </c>
      <c r="DD260" s="274" t="s">
        <v>268</v>
      </c>
      <c r="DE260" s="274" t="s">
        <v>268</v>
      </c>
      <c r="DF260" s="274" t="s">
        <v>268</v>
      </c>
      <c r="DG260" s="299">
        <f>IFERROR(IF(CA260="D",IF(CK260="A dispo.",CD260*VLOOKUP('DATI INPUT'!$F$27,TARIFFE_UD,2,FALSE),CD260*VLOOKUP(CK260,TARIFFE_UD,2,FALSE)),CD260*VLOOKUP(CB260-100,TARIFFE_UND,2,FALSE)),0)</f>
        <v>41.26941522546263</v>
      </c>
      <c r="DH260" s="299">
        <f>IFERROR(IF(CA260="D",IF(CK260="A dispo.",CF260*VLOOKUP('DATI INPUT'!$F$27,TARIFFE_UD,3,FALSE),CF260*VLOOKUP(CK260,TARIFFE_UD,3,FALSE)),CF260*VLOOKUP(CB260-100,TARIFFE_UND,3,FALSE)),0)</f>
        <v>15.164853048114928</v>
      </c>
    </row>
    <row r="261" spans="1:112" x14ac:dyDescent="0.25">
      <c r="A261" s="274" t="s">
        <v>3421</v>
      </c>
      <c r="B261" s="274" t="s">
        <v>1409</v>
      </c>
      <c r="C261" s="274" t="s">
        <v>1364</v>
      </c>
      <c r="D261" s="274" t="s">
        <v>3417</v>
      </c>
      <c r="E261" s="274" t="s">
        <v>268</v>
      </c>
      <c r="F261" s="274" t="s">
        <v>156</v>
      </c>
      <c r="G261" s="274" t="s">
        <v>3418</v>
      </c>
      <c r="H261" s="274" t="s">
        <v>3307</v>
      </c>
      <c r="I261" s="274" t="s">
        <v>3419</v>
      </c>
      <c r="J261" s="274" t="s">
        <v>274</v>
      </c>
      <c r="K261" s="274" t="s">
        <v>3420</v>
      </c>
      <c r="L261" s="274" t="s">
        <v>960</v>
      </c>
      <c r="M261" s="274" t="s">
        <v>1933</v>
      </c>
      <c r="N261" s="274" t="s">
        <v>984</v>
      </c>
      <c r="O261" s="274" t="s">
        <v>873</v>
      </c>
      <c r="P261" s="274" t="s">
        <v>1934</v>
      </c>
      <c r="Q261" s="274" t="s">
        <v>544</v>
      </c>
      <c r="R261" s="274" t="s">
        <v>268</v>
      </c>
      <c r="S261" s="274" t="s">
        <v>268</v>
      </c>
      <c r="T261" s="274" t="s">
        <v>268</v>
      </c>
      <c r="U261" s="274" t="s">
        <v>268</v>
      </c>
      <c r="V261" s="274" t="s">
        <v>268</v>
      </c>
      <c r="W261" s="274" t="s">
        <v>1933</v>
      </c>
      <c r="X261" s="274" t="s">
        <v>1934</v>
      </c>
      <c r="Y261" s="274" t="s">
        <v>544</v>
      </c>
      <c r="Z261" s="274" t="s">
        <v>268</v>
      </c>
      <c r="AA261" s="274" t="s">
        <v>268</v>
      </c>
      <c r="AB261" s="274" t="s">
        <v>268</v>
      </c>
      <c r="AC261" s="274" t="s">
        <v>268</v>
      </c>
      <c r="AD261" s="274" t="s">
        <v>268</v>
      </c>
      <c r="AE261" s="274" t="s">
        <v>287</v>
      </c>
      <c r="AF261" s="274" t="s">
        <v>1811</v>
      </c>
      <c r="AG261" s="274" t="s">
        <v>875</v>
      </c>
      <c r="AH261" s="274" t="s">
        <v>1935</v>
      </c>
      <c r="AI261" s="274" t="s">
        <v>677</v>
      </c>
      <c r="AJ261" s="274" t="s">
        <v>268</v>
      </c>
      <c r="AK261" s="274" t="s">
        <v>726</v>
      </c>
      <c r="AL261" s="274" t="s">
        <v>268</v>
      </c>
      <c r="AM261" s="274" t="s">
        <v>353</v>
      </c>
      <c r="AN261" s="274" t="s">
        <v>268</v>
      </c>
      <c r="AO261" s="274" t="s">
        <v>268</v>
      </c>
      <c r="AP261" s="274" t="s">
        <v>268</v>
      </c>
      <c r="AQ261" s="274" t="s">
        <v>268</v>
      </c>
      <c r="AR261" s="274" t="s">
        <v>268</v>
      </c>
      <c r="AS261" s="274" t="s">
        <v>268</v>
      </c>
      <c r="AT261" s="274" t="s">
        <v>268</v>
      </c>
      <c r="AU261" s="274" t="s">
        <v>268</v>
      </c>
      <c r="AV261" s="274" t="s">
        <v>268</v>
      </c>
      <c r="AW261" s="274" t="s">
        <v>268</v>
      </c>
      <c r="AX261" s="274" t="s">
        <v>268</v>
      </c>
      <c r="AY261" s="274" t="s">
        <v>268</v>
      </c>
      <c r="AZ261" s="274" t="s">
        <v>268</v>
      </c>
      <c r="BA261" s="274" t="s">
        <v>268</v>
      </c>
      <c r="BB261" s="274" t="s">
        <v>268</v>
      </c>
      <c r="BC261" s="274" t="s">
        <v>268</v>
      </c>
      <c r="BD261" s="274" t="s">
        <v>268</v>
      </c>
      <c r="BE261" s="274" t="s">
        <v>268</v>
      </c>
      <c r="BF261" s="274" t="s">
        <v>268</v>
      </c>
      <c r="BG261" s="274" t="s">
        <v>268</v>
      </c>
      <c r="BH261" s="274" t="s">
        <v>268</v>
      </c>
      <c r="BI261" s="274" t="s">
        <v>268</v>
      </c>
      <c r="BJ261" s="274" t="s">
        <v>268</v>
      </c>
      <c r="BK261" s="274" t="s">
        <v>268</v>
      </c>
      <c r="BL261" s="274" t="s">
        <v>268</v>
      </c>
      <c r="BM261" s="274" t="s">
        <v>268</v>
      </c>
      <c r="BN261" s="274" t="s">
        <v>268</v>
      </c>
      <c r="BO261" s="274" t="s">
        <v>268</v>
      </c>
      <c r="BP261" s="274" t="s">
        <v>268</v>
      </c>
      <c r="BQ261" s="274" t="s">
        <v>268</v>
      </c>
      <c r="BR261" s="274" t="s">
        <v>268</v>
      </c>
      <c r="BS261" s="274" t="s">
        <v>268</v>
      </c>
      <c r="BT261" s="274" t="s">
        <v>268</v>
      </c>
      <c r="BU261" s="274" t="s">
        <v>268</v>
      </c>
      <c r="BV261" s="274" t="s">
        <v>268</v>
      </c>
      <c r="BW261" s="274" t="s">
        <v>268</v>
      </c>
      <c r="BX261" s="274" t="s">
        <v>268</v>
      </c>
      <c r="BY261" s="295">
        <v>43</v>
      </c>
      <c r="BZ261" s="295">
        <v>43</v>
      </c>
      <c r="CA261" s="298" t="s">
        <v>142</v>
      </c>
      <c r="CB261" s="297">
        <v>123</v>
      </c>
      <c r="CC261" s="284">
        <f t="shared" si="18"/>
        <v>0</v>
      </c>
      <c r="CD261" s="295">
        <f t="shared" si="19"/>
        <v>43</v>
      </c>
      <c r="CE261" s="284">
        <f t="shared" si="20"/>
        <v>1</v>
      </c>
      <c r="CF261" s="295">
        <f t="shared" si="21"/>
        <v>0</v>
      </c>
      <c r="CG261" s="274" t="s">
        <v>1817</v>
      </c>
      <c r="CH261" s="274" t="s">
        <v>268</v>
      </c>
      <c r="CI261" s="274" t="s">
        <v>268</v>
      </c>
      <c r="CJ261" s="298" t="s">
        <v>271</v>
      </c>
      <c r="CK261" s="297">
        <v>1</v>
      </c>
      <c r="CL261" s="274" t="s">
        <v>268</v>
      </c>
      <c r="CM261" s="274" t="s">
        <v>268</v>
      </c>
      <c r="CN261" s="274" t="s">
        <v>268</v>
      </c>
      <c r="CO261" s="274" t="s">
        <v>268</v>
      </c>
      <c r="CP261" s="274" t="s">
        <v>268</v>
      </c>
      <c r="CQ261" s="274" t="s">
        <v>268</v>
      </c>
      <c r="CR261" s="274" t="s">
        <v>877</v>
      </c>
      <c r="CS261" s="274">
        <v>16.34</v>
      </c>
      <c r="CT261" s="274" t="s">
        <v>268</v>
      </c>
      <c r="CU261" s="274">
        <v>16.34</v>
      </c>
      <c r="CV261" s="274">
        <v>365</v>
      </c>
      <c r="CW261" s="274" t="s">
        <v>878</v>
      </c>
      <c r="CX261" s="274" t="s">
        <v>835</v>
      </c>
      <c r="CY261" s="274" t="s">
        <v>836</v>
      </c>
      <c r="CZ261" s="274" t="s">
        <v>837</v>
      </c>
      <c r="DA261" s="274" t="s">
        <v>268</v>
      </c>
      <c r="DB261" s="274" t="s">
        <v>268</v>
      </c>
      <c r="DC261" s="274" t="s">
        <v>268</v>
      </c>
      <c r="DD261" s="274" t="s">
        <v>268</v>
      </c>
      <c r="DE261" s="274" t="s">
        <v>268</v>
      </c>
      <c r="DF261" s="274" t="s">
        <v>268</v>
      </c>
      <c r="DG261" s="299">
        <f>IFERROR(IF(CA261="D",IF(CK261="A dispo.",CD261*VLOOKUP('DATI INPUT'!$F$27,TARIFFE_UD,2,FALSE),CD261*VLOOKUP(CK261,TARIFFE_UD,2,FALSE)),CD261*VLOOKUP(CB261-100,TARIFFE_UND,2,FALSE)),0)</f>
        <v>26.48634111484915</v>
      </c>
      <c r="DH261" s="299">
        <f>IFERROR(IF(CA261="D",IF(CK261="A dispo.",CF261*VLOOKUP('DATI INPUT'!$F$27,TARIFFE_UD,3,FALSE),CF261*VLOOKUP(CK261,TARIFFE_UD,3,FALSE)),CF261*VLOOKUP(CB261-100,TARIFFE_UND,3,FALSE)),0)</f>
        <v>0</v>
      </c>
    </row>
    <row r="262" spans="1:112" x14ac:dyDescent="0.25">
      <c r="A262" s="274" t="s">
        <v>3422</v>
      </c>
      <c r="B262" s="274" t="s">
        <v>3423</v>
      </c>
      <c r="C262" s="274" t="s">
        <v>3424</v>
      </c>
      <c r="D262" s="274" t="s">
        <v>3425</v>
      </c>
      <c r="E262" s="274" t="s">
        <v>268</v>
      </c>
      <c r="F262" s="274" t="s">
        <v>156</v>
      </c>
      <c r="G262" s="274" t="s">
        <v>3426</v>
      </c>
      <c r="H262" s="274" t="s">
        <v>3427</v>
      </c>
      <c r="I262" s="274" t="s">
        <v>3428</v>
      </c>
      <c r="J262" s="274" t="s">
        <v>274</v>
      </c>
      <c r="K262" s="274" t="s">
        <v>3429</v>
      </c>
      <c r="L262" s="274" t="s">
        <v>984</v>
      </c>
      <c r="M262" s="274" t="s">
        <v>3430</v>
      </c>
      <c r="N262" s="274" t="s">
        <v>984</v>
      </c>
      <c r="O262" s="274" t="s">
        <v>873</v>
      </c>
      <c r="P262" s="274" t="s">
        <v>887</v>
      </c>
      <c r="Q262" s="274" t="s">
        <v>282</v>
      </c>
      <c r="R262" s="274" t="s">
        <v>154</v>
      </c>
      <c r="S262" s="274" t="s">
        <v>268</v>
      </c>
      <c r="T262" s="274" t="s">
        <v>268</v>
      </c>
      <c r="U262" s="274" t="s">
        <v>268</v>
      </c>
      <c r="V262" s="274" t="s">
        <v>268</v>
      </c>
      <c r="W262" s="274" t="s">
        <v>3430</v>
      </c>
      <c r="X262" s="274" t="s">
        <v>887</v>
      </c>
      <c r="Y262" s="274" t="s">
        <v>282</v>
      </c>
      <c r="Z262" s="274" t="s">
        <v>154</v>
      </c>
      <c r="AA262" s="274" t="s">
        <v>268</v>
      </c>
      <c r="AB262" s="274" t="s">
        <v>268</v>
      </c>
      <c r="AC262" s="274" t="s">
        <v>268</v>
      </c>
      <c r="AD262" s="274" t="s">
        <v>268</v>
      </c>
      <c r="AE262" s="274" t="s">
        <v>287</v>
      </c>
      <c r="AF262" s="274" t="s">
        <v>1811</v>
      </c>
      <c r="AG262" s="274" t="s">
        <v>875</v>
      </c>
      <c r="AH262" s="274" t="s">
        <v>1848</v>
      </c>
      <c r="AI262" s="274" t="s">
        <v>755</v>
      </c>
      <c r="AJ262" s="274" t="s">
        <v>268</v>
      </c>
      <c r="AK262" s="274" t="s">
        <v>377</v>
      </c>
      <c r="AL262" s="274" t="s">
        <v>268</v>
      </c>
      <c r="AM262" s="274" t="s">
        <v>405</v>
      </c>
      <c r="AN262" s="274" t="s">
        <v>268</v>
      </c>
      <c r="AO262" s="274" t="s">
        <v>268</v>
      </c>
      <c r="AP262" s="274" t="s">
        <v>268</v>
      </c>
      <c r="AQ262" s="274" t="s">
        <v>268</v>
      </c>
      <c r="AR262" s="274" t="s">
        <v>268</v>
      </c>
      <c r="AS262" s="274" t="s">
        <v>268</v>
      </c>
      <c r="AT262" s="274" t="s">
        <v>268</v>
      </c>
      <c r="AU262" s="274" t="s">
        <v>268</v>
      </c>
      <c r="AV262" s="274" t="s">
        <v>268</v>
      </c>
      <c r="AW262" s="274" t="s">
        <v>268</v>
      </c>
      <c r="AX262" s="274" t="s">
        <v>268</v>
      </c>
      <c r="AY262" s="274" t="s">
        <v>268</v>
      </c>
      <c r="AZ262" s="274" t="s">
        <v>268</v>
      </c>
      <c r="BA262" s="274" t="s">
        <v>268</v>
      </c>
      <c r="BB262" s="274" t="s">
        <v>268</v>
      </c>
      <c r="BC262" s="274" t="s">
        <v>268</v>
      </c>
      <c r="BD262" s="274" t="s">
        <v>268</v>
      </c>
      <c r="BE262" s="274" t="s">
        <v>268</v>
      </c>
      <c r="BF262" s="274" t="s">
        <v>268</v>
      </c>
      <c r="BG262" s="274" t="s">
        <v>268</v>
      </c>
      <c r="BH262" s="274" t="s">
        <v>268</v>
      </c>
      <c r="BI262" s="274" t="s">
        <v>268</v>
      </c>
      <c r="BJ262" s="274" t="s">
        <v>268</v>
      </c>
      <c r="BK262" s="274" t="s">
        <v>268</v>
      </c>
      <c r="BL262" s="274" t="s">
        <v>268</v>
      </c>
      <c r="BM262" s="274" t="s">
        <v>268</v>
      </c>
      <c r="BN262" s="274" t="s">
        <v>268</v>
      </c>
      <c r="BO262" s="274" t="s">
        <v>268</v>
      </c>
      <c r="BP262" s="274" t="s">
        <v>268</v>
      </c>
      <c r="BQ262" s="274" t="s">
        <v>268</v>
      </c>
      <c r="BR262" s="274" t="s">
        <v>268</v>
      </c>
      <c r="BS262" s="274" t="s">
        <v>268</v>
      </c>
      <c r="BT262" s="274" t="s">
        <v>268</v>
      </c>
      <c r="BU262" s="274" t="s">
        <v>268</v>
      </c>
      <c r="BV262" s="274" t="s">
        <v>268</v>
      </c>
      <c r="BW262" s="274" t="s">
        <v>268</v>
      </c>
      <c r="BX262" s="274" t="s">
        <v>268</v>
      </c>
      <c r="BY262" s="295">
        <v>135</v>
      </c>
      <c r="BZ262" s="295">
        <v>135</v>
      </c>
      <c r="CA262" s="298" t="s">
        <v>142</v>
      </c>
      <c r="CB262" s="297">
        <v>122</v>
      </c>
      <c r="CC262" s="284">
        <f t="shared" si="18"/>
        <v>0</v>
      </c>
      <c r="CD262" s="295">
        <f t="shared" si="19"/>
        <v>135</v>
      </c>
      <c r="CE262" s="284">
        <f t="shared" si="20"/>
        <v>0</v>
      </c>
      <c r="CF262" s="295">
        <f t="shared" si="21"/>
        <v>1</v>
      </c>
      <c r="CG262" s="274" t="s">
        <v>876</v>
      </c>
      <c r="CH262" s="274" t="s">
        <v>268</v>
      </c>
      <c r="CI262" s="274" t="s">
        <v>268</v>
      </c>
      <c r="CJ262" s="298" t="s">
        <v>276</v>
      </c>
      <c r="CK262" s="297">
        <v>6</v>
      </c>
      <c r="CL262" s="274" t="s">
        <v>268</v>
      </c>
      <c r="CM262" s="274" t="s">
        <v>268</v>
      </c>
      <c r="CN262" s="274" t="s">
        <v>268</v>
      </c>
      <c r="CO262" s="274" t="s">
        <v>268</v>
      </c>
      <c r="CP262" s="274" t="s">
        <v>268</v>
      </c>
      <c r="CQ262" s="274" t="s">
        <v>268</v>
      </c>
      <c r="CR262" s="274" t="s">
        <v>877</v>
      </c>
      <c r="CS262" s="274">
        <v>209.25</v>
      </c>
      <c r="CT262" s="274" t="s">
        <v>268</v>
      </c>
      <c r="CU262" s="274">
        <v>209.25</v>
      </c>
      <c r="CV262" s="274">
        <v>365</v>
      </c>
      <c r="CW262" s="274" t="s">
        <v>878</v>
      </c>
      <c r="CX262" s="274" t="s">
        <v>835</v>
      </c>
      <c r="CY262" s="274" t="s">
        <v>836</v>
      </c>
      <c r="CZ262" s="274" t="s">
        <v>837</v>
      </c>
      <c r="DA262" s="274" t="s">
        <v>268</v>
      </c>
      <c r="DB262" s="274" t="s">
        <v>268</v>
      </c>
      <c r="DC262" s="274" t="s">
        <v>268</v>
      </c>
      <c r="DD262" s="274" t="s">
        <v>268</v>
      </c>
      <c r="DE262" s="274" t="s">
        <v>268</v>
      </c>
      <c r="DF262" s="274" t="s">
        <v>268</v>
      </c>
      <c r="DG262" s="299">
        <f>IFERROR(IF(CA262="D",IF(CK262="A dispo.",CD262*VLOOKUP('DATI INPUT'!$F$27,TARIFFE_UD,2,FALSE),CD262*VLOOKUP(CK262,TARIFFE_UD,2,FALSE)),CD262*VLOOKUP(CB262-100,TARIFFE_UND,2,FALSE)),0)</f>
        <v>128.69193980221559</v>
      </c>
      <c r="DH262" s="299">
        <f>IFERROR(IF(CA262="D",IF(CK262="A dispo.",CF262*VLOOKUP('DATI INPUT'!$F$27,TARIFFE_UD,3,FALSE),CF262*VLOOKUP(CK262,TARIFFE_UD,3,FALSE)),CF262*VLOOKUP(CB262-100,TARIFFE_UND,3,FALSE)),0)</f>
        <v>114.0280296502488</v>
      </c>
    </row>
    <row r="263" spans="1:112" x14ac:dyDescent="0.25">
      <c r="A263" s="274" t="s">
        <v>3431</v>
      </c>
      <c r="B263" s="274" t="s">
        <v>997</v>
      </c>
      <c r="C263" s="274" t="s">
        <v>3432</v>
      </c>
      <c r="D263" s="274" t="s">
        <v>3433</v>
      </c>
      <c r="E263" s="274" t="s">
        <v>268</v>
      </c>
      <c r="F263" s="274" t="s">
        <v>156</v>
      </c>
      <c r="G263" s="274" t="s">
        <v>3434</v>
      </c>
      <c r="H263" s="274" t="s">
        <v>3427</v>
      </c>
      <c r="I263" s="274" t="s">
        <v>351</v>
      </c>
      <c r="J263" s="274" t="s">
        <v>274</v>
      </c>
      <c r="K263" s="274" t="s">
        <v>3435</v>
      </c>
      <c r="L263" s="274" t="s">
        <v>960</v>
      </c>
      <c r="M263" s="274" t="s">
        <v>3436</v>
      </c>
      <c r="N263" s="274" t="s">
        <v>984</v>
      </c>
      <c r="O263" s="274" t="s">
        <v>873</v>
      </c>
      <c r="P263" s="274" t="s">
        <v>3437</v>
      </c>
      <c r="Q263" s="274" t="s">
        <v>280</v>
      </c>
      <c r="R263" s="274" t="s">
        <v>268</v>
      </c>
      <c r="S263" s="274" t="s">
        <v>268</v>
      </c>
      <c r="T263" s="274" t="s">
        <v>268</v>
      </c>
      <c r="U263" s="274" t="s">
        <v>268</v>
      </c>
      <c r="V263" s="274" t="s">
        <v>268</v>
      </c>
      <c r="W263" s="274" t="s">
        <v>3436</v>
      </c>
      <c r="X263" s="274" t="s">
        <v>3437</v>
      </c>
      <c r="Y263" s="274" t="s">
        <v>280</v>
      </c>
      <c r="Z263" s="274" t="s">
        <v>268</v>
      </c>
      <c r="AA263" s="274" t="s">
        <v>268</v>
      </c>
      <c r="AB263" s="274" t="s">
        <v>268</v>
      </c>
      <c r="AC263" s="274" t="s">
        <v>268</v>
      </c>
      <c r="AD263" s="274" t="s">
        <v>268</v>
      </c>
      <c r="AE263" s="274" t="s">
        <v>287</v>
      </c>
      <c r="AF263" s="274" t="s">
        <v>1811</v>
      </c>
      <c r="AG263" s="274" t="s">
        <v>875</v>
      </c>
      <c r="AH263" s="274" t="s">
        <v>1831</v>
      </c>
      <c r="AI263" s="274" t="s">
        <v>968</v>
      </c>
      <c r="AJ263" s="274" t="s">
        <v>268</v>
      </c>
      <c r="AK263" s="274" t="s">
        <v>382</v>
      </c>
      <c r="AL263" s="274" t="s">
        <v>268</v>
      </c>
      <c r="AM263" s="274" t="s">
        <v>353</v>
      </c>
      <c r="AN263" s="274" t="s">
        <v>268</v>
      </c>
      <c r="AO263" s="274" t="s">
        <v>268</v>
      </c>
      <c r="AP263" s="274" t="s">
        <v>268</v>
      </c>
      <c r="AQ263" s="274" t="s">
        <v>268</v>
      </c>
      <c r="AR263" s="274" t="s">
        <v>268</v>
      </c>
      <c r="AS263" s="274" t="s">
        <v>268</v>
      </c>
      <c r="AT263" s="274" t="s">
        <v>268</v>
      </c>
      <c r="AU263" s="274" t="s">
        <v>268</v>
      </c>
      <c r="AV263" s="274" t="s">
        <v>268</v>
      </c>
      <c r="AW263" s="274" t="s">
        <v>268</v>
      </c>
      <c r="AX263" s="274" t="s">
        <v>268</v>
      </c>
      <c r="AY263" s="274" t="s">
        <v>268</v>
      </c>
      <c r="AZ263" s="274" t="s">
        <v>268</v>
      </c>
      <c r="BA263" s="274" t="s">
        <v>268</v>
      </c>
      <c r="BB263" s="274" t="s">
        <v>268</v>
      </c>
      <c r="BC263" s="274" t="s">
        <v>268</v>
      </c>
      <c r="BD263" s="274" t="s">
        <v>268</v>
      </c>
      <c r="BE263" s="274" t="s">
        <v>268</v>
      </c>
      <c r="BF263" s="274" t="s">
        <v>268</v>
      </c>
      <c r="BG263" s="274" t="s">
        <v>268</v>
      </c>
      <c r="BH263" s="274" t="s">
        <v>268</v>
      </c>
      <c r="BI263" s="274" t="s">
        <v>268</v>
      </c>
      <c r="BJ263" s="274" t="s">
        <v>268</v>
      </c>
      <c r="BK263" s="274" t="s">
        <v>268</v>
      </c>
      <c r="BL263" s="274" t="s">
        <v>268</v>
      </c>
      <c r="BM263" s="274" t="s">
        <v>268</v>
      </c>
      <c r="BN263" s="274" t="s">
        <v>268</v>
      </c>
      <c r="BO263" s="274" t="s">
        <v>268</v>
      </c>
      <c r="BP263" s="274" t="s">
        <v>268</v>
      </c>
      <c r="BQ263" s="274" t="s">
        <v>268</v>
      </c>
      <c r="BR263" s="274" t="s">
        <v>268</v>
      </c>
      <c r="BS263" s="274" t="s">
        <v>268</v>
      </c>
      <c r="BT263" s="274" t="s">
        <v>268</v>
      </c>
      <c r="BU263" s="274" t="s">
        <v>268</v>
      </c>
      <c r="BV263" s="274" t="s">
        <v>268</v>
      </c>
      <c r="BW263" s="274" t="s">
        <v>268</v>
      </c>
      <c r="BX263" s="274" t="s">
        <v>268</v>
      </c>
      <c r="BY263" s="295">
        <v>80</v>
      </c>
      <c r="BZ263" s="295">
        <v>80</v>
      </c>
      <c r="CA263" s="298" t="s">
        <v>142</v>
      </c>
      <c r="CB263" s="297">
        <v>122</v>
      </c>
      <c r="CC263" s="284">
        <f t="shared" si="18"/>
        <v>0</v>
      </c>
      <c r="CD263" s="295">
        <f t="shared" si="19"/>
        <v>80</v>
      </c>
      <c r="CE263" s="284">
        <f t="shared" si="20"/>
        <v>0</v>
      </c>
      <c r="CF263" s="295">
        <f t="shared" si="21"/>
        <v>1</v>
      </c>
      <c r="CG263" s="274" t="s">
        <v>876</v>
      </c>
      <c r="CH263" s="274" t="s">
        <v>268</v>
      </c>
      <c r="CI263" s="274" t="s">
        <v>268</v>
      </c>
      <c r="CJ263" s="298" t="s">
        <v>280</v>
      </c>
      <c r="CK263" s="297">
        <v>2</v>
      </c>
      <c r="CL263" s="274" t="s">
        <v>268</v>
      </c>
      <c r="CM263" s="274" t="s">
        <v>268</v>
      </c>
      <c r="CN263" s="274" t="s">
        <v>268</v>
      </c>
      <c r="CO263" s="274" t="s">
        <v>268</v>
      </c>
      <c r="CP263" s="274" t="s">
        <v>268</v>
      </c>
      <c r="CQ263" s="274" t="s">
        <v>268</v>
      </c>
      <c r="CR263" s="274" t="s">
        <v>877</v>
      </c>
      <c r="CS263" s="274">
        <v>88.56</v>
      </c>
      <c r="CT263" s="274" t="s">
        <v>268</v>
      </c>
      <c r="CU263" s="274">
        <v>88.56</v>
      </c>
      <c r="CV263" s="274">
        <v>365</v>
      </c>
      <c r="CW263" s="274" t="s">
        <v>878</v>
      </c>
      <c r="CX263" s="274" t="s">
        <v>835</v>
      </c>
      <c r="CY263" s="274" t="s">
        <v>836</v>
      </c>
      <c r="CZ263" s="274" t="s">
        <v>837</v>
      </c>
      <c r="DA263" s="274" t="s">
        <v>268</v>
      </c>
      <c r="DB263" s="274" t="s">
        <v>268</v>
      </c>
      <c r="DC263" s="274" t="s">
        <v>268</v>
      </c>
      <c r="DD263" s="274" t="s">
        <v>268</v>
      </c>
      <c r="DE263" s="274" t="s">
        <v>268</v>
      </c>
      <c r="DF263" s="274" t="s">
        <v>268</v>
      </c>
      <c r="DG263" s="299">
        <f>IFERROR(IF(CA263="D",IF(CK263="A dispo.",CD263*VLOOKUP('DATI INPUT'!$F$27,TARIFFE_UD,2,FALSE),CD263*VLOOKUP(CK263,TARIFFE_UD,2,FALSE)),CD263*VLOOKUP(CB263-100,TARIFFE_UND,2,FALSE)),0)</f>
        <v>57.489732652385754</v>
      </c>
      <c r="DH263" s="299">
        <f>IFERROR(IF(CA263="D",IF(CK263="A dispo.",CF263*VLOOKUP('DATI INPUT'!$F$27,TARIFFE_UD,3,FALSE),CF263*VLOOKUP(CK263,TARIFFE_UD,3,FALSE)),CF263*VLOOKUP(CB263-100,TARIFFE_UND,3,FALSE)),0)</f>
        <v>46.077822723118445</v>
      </c>
    </row>
    <row r="264" spans="1:112" x14ac:dyDescent="0.25">
      <c r="A264" s="274" t="s">
        <v>3438</v>
      </c>
      <c r="B264" s="274" t="s">
        <v>1411</v>
      </c>
      <c r="C264" s="274" t="s">
        <v>3439</v>
      </c>
      <c r="D264" s="274" t="s">
        <v>3440</v>
      </c>
      <c r="E264" s="274" t="s">
        <v>268</v>
      </c>
      <c r="F264" s="274" t="s">
        <v>156</v>
      </c>
      <c r="G264" s="274" t="s">
        <v>3441</v>
      </c>
      <c r="H264" s="274" t="s">
        <v>3307</v>
      </c>
      <c r="I264" s="274" t="s">
        <v>3442</v>
      </c>
      <c r="J264" s="274" t="s">
        <v>156</v>
      </c>
      <c r="K264" s="274" t="s">
        <v>3443</v>
      </c>
      <c r="L264" s="274" t="s">
        <v>960</v>
      </c>
      <c r="M264" s="274" t="s">
        <v>1309</v>
      </c>
      <c r="N264" s="274" t="s">
        <v>984</v>
      </c>
      <c r="O264" s="274" t="s">
        <v>873</v>
      </c>
      <c r="P264" s="274" t="s">
        <v>1310</v>
      </c>
      <c r="Q264" s="274" t="s">
        <v>343</v>
      </c>
      <c r="R264" s="274" t="s">
        <v>268</v>
      </c>
      <c r="S264" s="274" t="s">
        <v>268</v>
      </c>
      <c r="T264" s="274" t="s">
        <v>268</v>
      </c>
      <c r="U264" s="274" t="s">
        <v>268</v>
      </c>
      <c r="V264" s="274" t="s">
        <v>268</v>
      </c>
      <c r="W264" s="274" t="s">
        <v>1309</v>
      </c>
      <c r="X264" s="274" t="s">
        <v>1310</v>
      </c>
      <c r="Y264" s="274" t="s">
        <v>343</v>
      </c>
      <c r="Z264" s="274" t="s">
        <v>268</v>
      </c>
      <c r="AA264" s="274" t="s">
        <v>268</v>
      </c>
      <c r="AB264" s="274" t="s">
        <v>268</v>
      </c>
      <c r="AC264" s="274" t="s">
        <v>268</v>
      </c>
      <c r="AD264" s="274" t="s">
        <v>268</v>
      </c>
      <c r="AE264" s="274" t="s">
        <v>287</v>
      </c>
      <c r="AF264" s="274" t="s">
        <v>1811</v>
      </c>
      <c r="AG264" s="274" t="s">
        <v>875</v>
      </c>
      <c r="AH264" s="274" t="s">
        <v>1812</v>
      </c>
      <c r="AI264" s="274" t="s">
        <v>898</v>
      </c>
      <c r="AJ264" s="274" t="s">
        <v>268</v>
      </c>
      <c r="AK264" s="274" t="s">
        <v>366</v>
      </c>
      <c r="AL264" s="274" t="s">
        <v>268</v>
      </c>
      <c r="AM264" s="274" t="s">
        <v>355</v>
      </c>
      <c r="AN264" s="274" t="s">
        <v>268</v>
      </c>
      <c r="AO264" s="274" t="s">
        <v>268</v>
      </c>
      <c r="AP264" s="274" t="s">
        <v>268</v>
      </c>
      <c r="AQ264" s="274" t="s">
        <v>268</v>
      </c>
      <c r="AR264" s="274" t="s">
        <v>268</v>
      </c>
      <c r="AS264" s="274" t="s">
        <v>268</v>
      </c>
      <c r="AT264" s="274" t="s">
        <v>268</v>
      </c>
      <c r="AU264" s="274" t="s">
        <v>268</v>
      </c>
      <c r="AV264" s="274" t="s">
        <v>268</v>
      </c>
      <c r="AW264" s="274" t="s">
        <v>268</v>
      </c>
      <c r="AX264" s="274" t="s">
        <v>268</v>
      </c>
      <c r="AY264" s="274" t="s">
        <v>268</v>
      </c>
      <c r="AZ264" s="274" t="s">
        <v>268</v>
      </c>
      <c r="BA264" s="274" t="s">
        <v>268</v>
      </c>
      <c r="BB264" s="274" t="s">
        <v>268</v>
      </c>
      <c r="BC264" s="274" t="s">
        <v>268</v>
      </c>
      <c r="BD264" s="274" t="s">
        <v>268</v>
      </c>
      <c r="BE264" s="274" t="s">
        <v>268</v>
      </c>
      <c r="BF264" s="274" t="s">
        <v>268</v>
      </c>
      <c r="BG264" s="274" t="s">
        <v>268</v>
      </c>
      <c r="BH264" s="274" t="s">
        <v>268</v>
      </c>
      <c r="BI264" s="274" t="s">
        <v>268</v>
      </c>
      <c r="BJ264" s="274" t="s">
        <v>268</v>
      </c>
      <c r="BK264" s="274" t="s">
        <v>268</v>
      </c>
      <c r="BL264" s="274" t="s">
        <v>268</v>
      </c>
      <c r="BM264" s="274" t="s">
        <v>268</v>
      </c>
      <c r="BN264" s="274" t="s">
        <v>268</v>
      </c>
      <c r="BO264" s="274" t="s">
        <v>268</v>
      </c>
      <c r="BP264" s="274" t="s">
        <v>268</v>
      </c>
      <c r="BQ264" s="274" t="s">
        <v>268</v>
      </c>
      <c r="BR264" s="274" t="s">
        <v>268</v>
      </c>
      <c r="BS264" s="274" t="s">
        <v>268</v>
      </c>
      <c r="BT264" s="274" t="s">
        <v>268</v>
      </c>
      <c r="BU264" s="274" t="s">
        <v>268</v>
      </c>
      <c r="BV264" s="274" t="s">
        <v>268</v>
      </c>
      <c r="BW264" s="274" t="s">
        <v>268</v>
      </c>
      <c r="BX264" s="274" t="s">
        <v>268</v>
      </c>
      <c r="BY264" s="295">
        <v>60</v>
      </c>
      <c r="BZ264" s="295">
        <v>60</v>
      </c>
      <c r="CA264" s="298" t="s">
        <v>142</v>
      </c>
      <c r="CB264" s="297">
        <v>122</v>
      </c>
      <c r="CC264" s="284">
        <f t="shared" si="18"/>
        <v>0</v>
      </c>
      <c r="CD264" s="295">
        <f t="shared" si="19"/>
        <v>60</v>
      </c>
      <c r="CE264" s="284">
        <f t="shared" si="20"/>
        <v>0</v>
      </c>
      <c r="CF264" s="295">
        <f t="shared" si="21"/>
        <v>1</v>
      </c>
      <c r="CG264" s="274" t="s">
        <v>876</v>
      </c>
      <c r="CH264" s="274" t="s">
        <v>268</v>
      </c>
      <c r="CI264" s="274" t="s">
        <v>268</v>
      </c>
      <c r="CJ264" s="298" t="s">
        <v>271</v>
      </c>
      <c r="CK264" s="297">
        <v>1</v>
      </c>
      <c r="CL264" s="274" t="s">
        <v>268</v>
      </c>
      <c r="CM264" s="274" t="s">
        <v>268</v>
      </c>
      <c r="CN264" s="274" t="s">
        <v>268</v>
      </c>
      <c r="CO264" s="274" t="s">
        <v>268</v>
      </c>
      <c r="CP264" s="274" t="s">
        <v>268</v>
      </c>
      <c r="CQ264" s="274" t="s">
        <v>268</v>
      </c>
      <c r="CR264" s="274" t="s">
        <v>877</v>
      </c>
      <c r="CS264" s="274">
        <v>40.08</v>
      </c>
      <c r="CT264" s="274" t="s">
        <v>268</v>
      </c>
      <c r="CU264" s="274">
        <v>40.08</v>
      </c>
      <c r="CV264" s="274">
        <v>365</v>
      </c>
      <c r="CW264" s="274" t="s">
        <v>878</v>
      </c>
      <c r="CX264" s="274" t="s">
        <v>835</v>
      </c>
      <c r="CY264" s="274" t="s">
        <v>836</v>
      </c>
      <c r="CZ264" s="274" t="s">
        <v>837</v>
      </c>
      <c r="DA264" s="274" t="s">
        <v>268</v>
      </c>
      <c r="DB264" s="274" t="s">
        <v>268</v>
      </c>
      <c r="DC264" s="274" t="s">
        <v>268</v>
      </c>
      <c r="DD264" s="274" t="s">
        <v>268</v>
      </c>
      <c r="DE264" s="274" t="s">
        <v>268</v>
      </c>
      <c r="DF264" s="274" t="s">
        <v>268</v>
      </c>
      <c r="DG264" s="299">
        <f>IFERROR(IF(CA264="D",IF(CK264="A dispo.",CD264*VLOOKUP('DATI INPUT'!$F$27,TARIFFE_UD,2,FALSE),CD264*VLOOKUP(CK264,TARIFFE_UD,2,FALSE)),CD264*VLOOKUP(CB264-100,TARIFFE_UND,2,FALSE)),0)</f>
        <v>36.957685276533695</v>
      </c>
      <c r="DH264" s="299">
        <f>IFERROR(IF(CA264="D",IF(CK264="A dispo.",CF264*VLOOKUP('DATI INPUT'!$F$27,TARIFFE_UD,3,FALSE),CF264*VLOOKUP(CK264,TARIFFE_UD,3,FALSE)),CF264*VLOOKUP(CB264-100,TARIFFE_UND,3,FALSE)),0)</f>
        <v>15.164853048114928</v>
      </c>
    </row>
    <row r="265" spans="1:112" x14ac:dyDescent="0.25">
      <c r="A265" s="274" t="s">
        <v>3444</v>
      </c>
      <c r="B265" s="274" t="s">
        <v>1413</v>
      </c>
      <c r="C265" s="274" t="s">
        <v>3445</v>
      </c>
      <c r="D265" s="274" t="s">
        <v>3446</v>
      </c>
      <c r="E265" s="274" t="s">
        <v>268</v>
      </c>
      <c r="F265" s="274" t="s">
        <v>156</v>
      </c>
      <c r="G265" s="274" t="s">
        <v>3447</v>
      </c>
      <c r="H265" s="274" t="s">
        <v>3427</v>
      </c>
      <c r="I265" s="274" t="s">
        <v>1442</v>
      </c>
      <c r="J265" s="274" t="s">
        <v>156</v>
      </c>
      <c r="K265" s="274" t="s">
        <v>3448</v>
      </c>
      <c r="L265" s="274" t="s">
        <v>960</v>
      </c>
      <c r="M265" s="274" t="s">
        <v>3449</v>
      </c>
      <c r="N265" s="274" t="s">
        <v>984</v>
      </c>
      <c r="O265" s="274" t="s">
        <v>873</v>
      </c>
      <c r="P265" s="274" t="s">
        <v>887</v>
      </c>
      <c r="Q265" s="274" t="s">
        <v>330</v>
      </c>
      <c r="R265" s="274" t="s">
        <v>268</v>
      </c>
      <c r="S265" s="274" t="s">
        <v>268</v>
      </c>
      <c r="T265" s="274" t="s">
        <v>268</v>
      </c>
      <c r="U265" s="274" t="s">
        <v>268</v>
      </c>
      <c r="V265" s="274" t="s">
        <v>268</v>
      </c>
      <c r="W265" s="274" t="s">
        <v>3449</v>
      </c>
      <c r="X265" s="274" t="s">
        <v>887</v>
      </c>
      <c r="Y265" s="274" t="s">
        <v>330</v>
      </c>
      <c r="Z265" s="274" t="s">
        <v>268</v>
      </c>
      <c r="AA265" s="274" t="s">
        <v>268</v>
      </c>
      <c r="AB265" s="274" t="s">
        <v>268</v>
      </c>
      <c r="AC265" s="274" t="s">
        <v>268</v>
      </c>
      <c r="AD265" s="274" t="s">
        <v>268</v>
      </c>
      <c r="AE265" s="274" t="s">
        <v>287</v>
      </c>
      <c r="AF265" s="274" t="s">
        <v>1811</v>
      </c>
      <c r="AG265" s="274" t="s">
        <v>875</v>
      </c>
      <c r="AH265" s="274" t="s">
        <v>1848</v>
      </c>
      <c r="AI265" s="274" t="s">
        <v>938</v>
      </c>
      <c r="AJ265" s="274" t="s">
        <v>268</v>
      </c>
      <c r="AK265" s="274" t="s">
        <v>410</v>
      </c>
      <c r="AL265" s="274" t="s">
        <v>268</v>
      </c>
      <c r="AM265" s="274" t="s">
        <v>355</v>
      </c>
      <c r="AN265" s="274" t="s">
        <v>268</v>
      </c>
      <c r="AO265" s="274" t="s">
        <v>268</v>
      </c>
      <c r="AP265" s="274" t="s">
        <v>268</v>
      </c>
      <c r="AQ265" s="274" t="s">
        <v>268</v>
      </c>
      <c r="AR265" s="274" t="s">
        <v>268</v>
      </c>
      <c r="AS265" s="274" t="s">
        <v>268</v>
      </c>
      <c r="AT265" s="274" t="s">
        <v>268</v>
      </c>
      <c r="AU265" s="274" t="s">
        <v>268</v>
      </c>
      <c r="AV265" s="274" t="s">
        <v>268</v>
      </c>
      <c r="AW265" s="274" t="s">
        <v>268</v>
      </c>
      <c r="AX265" s="274" t="s">
        <v>268</v>
      </c>
      <c r="AY265" s="274" t="s">
        <v>268</v>
      </c>
      <c r="AZ265" s="274" t="s">
        <v>268</v>
      </c>
      <c r="BA265" s="274" t="s">
        <v>268</v>
      </c>
      <c r="BB265" s="274" t="s">
        <v>268</v>
      </c>
      <c r="BC265" s="274" t="s">
        <v>268</v>
      </c>
      <c r="BD265" s="274" t="s">
        <v>268</v>
      </c>
      <c r="BE265" s="274" t="s">
        <v>268</v>
      </c>
      <c r="BF265" s="274" t="s">
        <v>268</v>
      </c>
      <c r="BG265" s="274" t="s">
        <v>268</v>
      </c>
      <c r="BH265" s="274" t="s">
        <v>268</v>
      </c>
      <c r="BI265" s="274" t="s">
        <v>268</v>
      </c>
      <c r="BJ265" s="274" t="s">
        <v>268</v>
      </c>
      <c r="BK265" s="274" t="s">
        <v>268</v>
      </c>
      <c r="BL265" s="274" t="s">
        <v>268</v>
      </c>
      <c r="BM265" s="274" t="s">
        <v>268</v>
      </c>
      <c r="BN265" s="274" t="s">
        <v>268</v>
      </c>
      <c r="BO265" s="274" t="s">
        <v>268</v>
      </c>
      <c r="BP265" s="274" t="s">
        <v>268</v>
      </c>
      <c r="BQ265" s="274" t="s">
        <v>268</v>
      </c>
      <c r="BR265" s="274" t="s">
        <v>268</v>
      </c>
      <c r="BS265" s="274" t="s">
        <v>268</v>
      </c>
      <c r="BT265" s="274" t="s">
        <v>268</v>
      </c>
      <c r="BU265" s="274" t="s">
        <v>268</v>
      </c>
      <c r="BV265" s="274" t="s">
        <v>268</v>
      </c>
      <c r="BW265" s="274" t="s">
        <v>268</v>
      </c>
      <c r="BX265" s="274" t="s">
        <v>268</v>
      </c>
      <c r="BY265" s="295">
        <v>77</v>
      </c>
      <c r="BZ265" s="295">
        <v>77</v>
      </c>
      <c r="CA265" s="298" t="s">
        <v>142</v>
      </c>
      <c r="CB265" s="297">
        <v>122</v>
      </c>
      <c r="CC265" s="284">
        <f t="shared" si="18"/>
        <v>0</v>
      </c>
      <c r="CD265" s="295">
        <f t="shared" si="19"/>
        <v>77</v>
      </c>
      <c r="CE265" s="284">
        <f t="shared" si="20"/>
        <v>0</v>
      </c>
      <c r="CF265" s="295">
        <f t="shared" si="21"/>
        <v>1</v>
      </c>
      <c r="CG265" s="274" t="s">
        <v>876</v>
      </c>
      <c r="CH265" s="274" t="s">
        <v>268</v>
      </c>
      <c r="CI265" s="274" t="s">
        <v>268</v>
      </c>
      <c r="CJ265" s="298" t="s">
        <v>280</v>
      </c>
      <c r="CK265" s="297">
        <v>2</v>
      </c>
      <c r="CL265" s="274" t="s">
        <v>268</v>
      </c>
      <c r="CM265" s="274" t="s">
        <v>268</v>
      </c>
      <c r="CN265" s="274" t="s">
        <v>268</v>
      </c>
      <c r="CO265" s="274" t="s">
        <v>268</v>
      </c>
      <c r="CP265" s="274" t="s">
        <v>268</v>
      </c>
      <c r="CQ265" s="274" t="s">
        <v>268</v>
      </c>
      <c r="CR265" s="274" t="s">
        <v>877</v>
      </c>
      <c r="CS265" s="274">
        <v>87.21</v>
      </c>
      <c r="CT265" s="274" t="s">
        <v>268</v>
      </c>
      <c r="CU265" s="274">
        <v>87.21</v>
      </c>
      <c r="CV265" s="274">
        <v>365</v>
      </c>
      <c r="CW265" s="274" t="s">
        <v>878</v>
      </c>
      <c r="CX265" s="274" t="s">
        <v>835</v>
      </c>
      <c r="CY265" s="274" t="s">
        <v>836</v>
      </c>
      <c r="CZ265" s="274" t="s">
        <v>837</v>
      </c>
      <c r="DA265" s="274" t="s">
        <v>268</v>
      </c>
      <c r="DB265" s="274" t="s">
        <v>268</v>
      </c>
      <c r="DC265" s="274" t="s">
        <v>268</v>
      </c>
      <c r="DD265" s="274" t="s">
        <v>268</v>
      </c>
      <c r="DE265" s="274" t="s">
        <v>268</v>
      </c>
      <c r="DF265" s="274" t="s">
        <v>268</v>
      </c>
      <c r="DG265" s="299">
        <f>IFERROR(IF(CA265="D",IF(CK265="A dispo.",CD265*VLOOKUP('DATI INPUT'!$F$27,TARIFFE_UD,2,FALSE),CD265*VLOOKUP(CK265,TARIFFE_UD,2,FALSE)),CD265*VLOOKUP(CB265-100,TARIFFE_UND,2,FALSE)),0)</f>
        <v>55.33386767792129</v>
      </c>
      <c r="DH265" s="299">
        <f>IFERROR(IF(CA265="D",IF(CK265="A dispo.",CF265*VLOOKUP('DATI INPUT'!$F$27,TARIFFE_UD,3,FALSE),CF265*VLOOKUP(CK265,TARIFFE_UD,3,FALSE)),CF265*VLOOKUP(CB265-100,TARIFFE_UND,3,FALSE)),0)</f>
        <v>46.077822723118445</v>
      </c>
    </row>
    <row r="266" spans="1:112" x14ac:dyDescent="0.25">
      <c r="A266" s="274" t="s">
        <v>3450</v>
      </c>
      <c r="B266" s="274" t="s">
        <v>1413</v>
      </c>
      <c r="C266" s="274" t="s">
        <v>3451</v>
      </c>
      <c r="D266" s="274" t="s">
        <v>3446</v>
      </c>
      <c r="E266" s="274" t="s">
        <v>268</v>
      </c>
      <c r="F266" s="274" t="s">
        <v>156</v>
      </c>
      <c r="G266" s="274" t="s">
        <v>3447</v>
      </c>
      <c r="H266" s="274" t="s">
        <v>3427</v>
      </c>
      <c r="I266" s="274" t="s">
        <v>1442</v>
      </c>
      <c r="J266" s="274" t="s">
        <v>156</v>
      </c>
      <c r="K266" s="274" t="s">
        <v>3448</v>
      </c>
      <c r="L266" s="274" t="s">
        <v>960</v>
      </c>
      <c r="M266" s="274" t="s">
        <v>3449</v>
      </c>
      <c r="N266" s="274" t="s">
        <v>984</v>
      </c>
      <c r="O266" s="274" t="s">
        <v>873</v>
      </c>
      <c r="P266" s="274" t="s">
        <v>887</v>
      </c>
      <c r="Q266" s="274" t="s">
        <v>330</v>
      </c>
      <c r="R266" s="274" t="s">
        <v>268</v>
      </c>
      <c r="S266" s="274" t="s">
        <v>268</v>
      </c>
      <c r="T266" s="274" t="s">
        <v>268</v>
      </c>
      <c r="U266" s="274" t="s">
        <v>268</v>
      </c>
      <c r="V266" s="274" t="s">
        <v>268</v>
      </c>
      <c r="W266" s="274" t="s">
        <v>1454</v>
      </c>
      <c r="X266" s="274" t="s">
        <v>1298</v>
      </c>
      <c r="Y266" s="274" t="s">
        <v>275</v>
      </c>
      <c r="Z266" s="274" t="s">
        <v>268</v>
      </c>
      <c r="AA266" s="274" t="s">
        <v>268</v>
      </c>
      <c r="AB266" s="274" t="s">
        <v>268</v>
      </c>
      <c r="AC266" s="274" t="s">
        <v>268</v>
      </c>
      <c r="AD266" s="274" t="s">
        <v>268</v>
      </c>
      <c r="AE266" s="274" t="s">
        <v>287</v>
      </c>
      <c r="AF266" s="274" t="s">
        <v>1811</v>
      </c>
      <c r="AG266" s="274" t="s">
        <v>875</v>
      </c>
      <c r="AH266" s="274" t="s">
        <v>2529</v>
      </c>
      <c r="AI266" s="274" t="s">
        <v>2577</v>
      </c>
      <c r="AJ266" s="274" t="s">
        <v>268</v>
      </c>
      <c r="AK266" s="274" t="s">
        <v>381</v>
      </c>
      <c r="AL266" s="274" t="s">
        <v>268</v>
      </c>
      <c r="AM266" s="274" t="s">
        <v>355</v>
      </c>
      <c r="AN266" s="274" t="s">
        <v>268</v>
      </c>
      <c r="AO266" s="274" t="s">
        <v>268</v>
      </c>
      <c r="AP266" s="274" t="s">
        <v>268</v>
      </c>
      <c r="AQ266" s="274" t="s">
        <v>268</v>
      </c>
      <c r="AR266" s="274" t="s">
        <v>268</v>
      </c>
      <c r="AS266" s="274" t="s">
        <v>268</v>
      </c>
      <c r="AT266" s="274" t="s">
        <v>268</v>
      </c>
      <c r="AU266" s="274" t="s">
        <v>268</v>
      </c>
      <c r="AV266" s="274" t="s">
        <v>268</v>
      </c>
      <c r="AW266" s="274" t="s">
        <v>268</v>
      </c>
      <c r="AX266" s="274" t="s">
        <v>268</v>
      </c>
      <c r="AY266" s="274" t="s">
        <v>268</v>
      </c>
      <c r="AZ266" s="274" t="s">
        <v>268</v>
      </c>
      <c r="BA266" s="274" t="s">
        <v>268</v>
      </c>
      <c r="BB266" s="274" t="s">
        <v>268</v>
      </c>
      <c r="BC266" s="274" t="s">
        <v>268</v>
      </c>
      <c r="BD266" s="274" t="s">
        <v>268</v>
      </c>
      <c r="BE266" s="274" t="s">
        <v>268</v>
      </c>
      <c r="BF266" s="274" t="s">
        <v>268</v>
      </c>
      <c r="BG266" s="274" t="s">
        <v>268</v>
      </c>
      <c r="BH266" s="274" t="s">
        <v>268</v>
      </c>
      <c r="BI266" s="274" t="s">
        <v>268</v>
      </c>
      <c r="BJ266" s="274" t="s">
        <v>268</v>
      </c>
      <c r="BK266" s="274" t="s">
        <v>268</v>
      </c>
      <c r="BL266" s="274" t="s">
        <v>268</v>
      </c>
      <c r="BM266" s="274" t="s">
        <v>268</v>
      </c>
      <c r="BN266" s="274" t="s">
        <v>268</v>
      </c>
      <c r="BO266" s="274" t="s">
        <v>268</v>
      </c>
      <c r="BP266" s="274" t="s">
        <v>268</v>
      </c>
      <c r="BQ266" s="274" t="s">
        <v>268</v>
      </c>
      <c r="BR266" s="274" t="s">
        <v>268</v>
      </c>
      <c r="BS266" s="274" t="s">
        <v>268</v>
      </c>
      <c r="BT266" s="274" t="s">
        <v>268</v>
      </c>
      <c r="BU266" s="274" t="s">
        <v>268</v>
      </c>
      <c r="BV266" s="274" t="s">
        <v>268</v>
      </c>
      <c r="BW266" s="274" t="s">
        <v>268</v>
      </c>
      <c r="BX266" s="274" t="s">
        <v>268</v>
      </c>
      <c r="BY266" s="295">
        <v>60</v>
      </c>
      <c r="BZ266" s="295">
        <v>60</v>
      </c>
      <c r="CA266" s="298" t="s">
        <v>142</v>
      </c>
      <c r="CB266" s="297">
        <v>122</v>
      </c>
      <c r="CC266" s="284">
        <f t="shared" si="18"/>
        <v>0</v>
      </c>
      <c r="CD266" s="295">
        <f t="shared" si="19"/>
        <v>60</v>
      </c>
      <c r="CE266" s="284">
        <f t="shared" si="20"/>
        <v>0</v>
      </c>
      <c r="CF266" s="295">
        <f t="shared" si="21"/>
        <v>1</v>
      </c>
      <c r="CG266" s="274" t="s">
        <v>876</v>
      </c>
      <c r="CH266" s="274" t="s">
        <v>268</v>
      </c>
      <c r="CI266" s="274" t="s">
        <v>268</v>
      </c>
      <c r="CJ266" s="298" t="s">
        <v>271</v>
      </c>
      <c r="CK266" s="297">
        <v>1</v>
      </c>
      <c r="CL266" s="274" t="s">
        <v>268</v>
      </c>
      <c r="CM266" s="274" t="s">
        <v>268</v>
      </c>
      <c r="CN266" s="274" t="s">
        <v>268</v>
      </c>
      <c r="CO266" s="274" t="s">
        <v>268</v>
      </c>
      <c r="CP266" s="274" t="s">
        <v>268</v>
      </c>
      <c r="CQ266" s="274" t="s">
        <v>268</v>
      </c>
      <c r="CR266" s="274" t="s">
        <v>877</v>
      </c>
      <c r="CS266" s="274">
        <v>40.08</v>
      </c>
      <c r="CT266" s="274" t="s">
        <v>268</v>
      </c>
      <c r="CU266" s="274">
        <v>40.08</v>
      </c>
      <c r="CV266" s="274">
        <v>365</v>
      </c>
      <c r="CW266" s="274" t="s">
        <v>878</v>
      </c>
      <c r="CX266" s="274" t="s">
        <v>835</v>
      </c>
      <c r="CY266" s="274" t="s">
        <v>836</v>
      </c>
      <c r="CZ266" s="274" t="s">
        <v>837</v>
      </c>
      <c r="DA266" s="274" t="s">
        <v>268</v>
      </c>
      <c r="DB266" s="274" t="s">
        <v>268</v>
      </c>
      <c r="DC266" s="274" t="s">
        <v>268</v>
      </c>
      <c r="DD266" s="274" t="s">
        <v>268</v>
      </c>
      <c r="DE266" s="274" t="s">
        <v>268</v>
      </c>
      <c r="DF266" s="274" t="s">
        <v>268</v>
      </c>
      <c r="DG266" s="299">
        <f>IFERROR(IF(CA266="D",IF(CK266="A dispo.",CD266*VLOOKUP('DATI INPUT'!$F$27,TARIFFE_UD,2,FALSE),CD266*VLOOKUP(CK266,TARIFFE_UD,2,FALSE)),CD266*VLOOKUP(CB266-100,TARIFFE_UND,2,FALSE)),0)</f>
        <v>36.957685276533695</v>
      </c>
      <c r="DH266" s="299">
        <f>IFERROR(IF(CA266="D",IF(CK266="A dispo.",CF266*VLOOKUP('DATI INPUT'!$F$27,TARIFFE_UD,3,FALSE),CF266*VLOOKUP(CK266,TARIFFE_UD,3,FALSE)),CF266*VLOOKUP(CB266-100,TARIFFE_UND,3,FALSE)),0)</f>
        <v>15.164853048114928</v>
      </c>
    </row>
    <row r="267" spans="1:112" x14ac:dyDescent="0.25">
      <c r="A267" s="274" t="s">
        <v>3452</v>
      </c>
      <c r="B267" s="274" t="s">
        <v>1413</v>
      </c>
      <c r="C267" s="274" t="s">
        <v>3453</v>
      </c>
      <c r="D267" s="274" t="s">
        <v>3446</v>
      </c>
      <c r="E267" s="274" t="s">
        <v>268</v>
      </c>
      <c r="F267" s="274" t="s">
        <v>156</v>
      </c>
      <c r="G267" s="274" t="s">
        <v>3447</v>
      </c>
      <c r="H267" s="274" t="s">
        <v>3427</v>
      </c>
      <c r="I267" s="274" t="s">
        <v>1442</v>
      </c>
      <c r="J267" s="274" t="s">
        <v>156</v>
      </c>
      <c r="K267" s="274" t="s">
        <v>3448</v>
      </c>
      <c r="L267" s="274" t="s">
        <v>960</v>
      </c>
      <c r="M267" s="274" t="s">
        <v>3449</v>
      </c>
      <c r="N267" s="274" t="s">
        <v>984</v>
      </c>
      <c r="O267" s="274" t="s">
        <v>873</v>
      </c>
      <c r="P267" s="274" t="s">
        <v>887</v>
      </c>
      <c r="Q267" s="274" t="s">
        <v>330</v>
      </c>
      <c r="R267" s="274" t="s">
        <v>268</v>
      </c>
      <c r="S267" s="274" t="s">
        <v>268</v>
      </c>
      <c r="T267" s="274" t="s">
        <v>268</v>
      </c>
      <c r="U267" s="274" t="s">
        <v>268</v>
      </c>
      <c r="V267" s="274" t="s">
        <v>268</v>
      </c>
      <c r="W267" s="274" t="s">
        <v>3449</v>
      </c>
      <c r="X267" s="274" t="s">
        <v>887</v>
      </c>
      <c r="Y267" s="274" t="s">
        <v>330</v>
      </c>
      <c r="Z267" s="274" t="s">
        <v>268</v>
      </c>
      <c r="AA267" s="274" t="s">
        <v>268</v>
      </c>
      <c r="AB267" s="274" t="s">
        <v>268</v>
      </c>
      <c r="AC267" s="274" t="s">
        <v>268</v>
      </c>
      <c r="AD267" s="274" t="s">
        <v>268</v>
      </c>
      <c r="AE267" s="274" t="s">
        <v>287</v>
      </c>
      <c r="AF267" s="274" t="s">
        <v>1811</v>
      </c>
      <c r="AG267" s="274" t="s">
        <v>875</v>
      </c>
      <c r="AH267" s="274" t="s">
        <v>1848</v>
      </c>
      <c r="AI267" s="274" t="s">
        <v>938</v>
      </c>
      <c r="AJ267" s="274" t="s">
        <v>268</v>
      </c>
      <c r="AK267" s="274" t="s">
        <v>410</v>
      </c>
      <c r="AL267" s="274" t="s">
        <v>268</v>
      </c>
      <c r="AM267" s="274" t="s">
        <v>355</v>
      </c>
      <c r="AN267" s="274" t="s">
        <v>268</v>
      </c>
      <c r="AO267" s="274" t="s">
        <v>268</v>
      </c>
      <c r="AP267" s="274" t="s">
        <v>268</v>
      </c>
      <c r="AQ267" s="274" t="s">
        <v>268</v>
      </c>
      <c r="AR267" s="274" t="s">
        <v>268</v>
      </c>
      <c r="AS267" s="274" t="s">
        <v>268</v>
      </c>
      <c r="AT267" s="274" t="s">
        <v>268</v>
      </c>
      <c r="AU267" s="274" t="s">
        <v>268</v>
      </c>
      <c r="AV267" s="274" t="s">
        <v>268</v>
      </c>
      <c r="AW267" s="274" t="s">
        <v>268</v>
      </c>
      <c r="AX267" s="274" t="s">
        <v>268</v>
      </c>
      <c r="AY267" s="274" t="s">
        <v>268</v>
      </c>
      <c r="AZ267" s="274" t="s">
        <v>268</v>
      </c>
      <c r="BA267" s="274" t="s">
        <v>268</v>
      </c>
      <c r="BB267" s="274" t="s">
        <v>268</v>
      </c>
      <c r="BC267" s="274" t="s">
        <v>268</v>
      </c>
      <c r="BD267" s="274" t="s">
        <v>268</v>
      </c>
      <c r="BE267" s="274" t="s">
        <v>268</v>
      </c>
      <c r="BF267" s="274" t="s">
        <v>268</v>
      </c>
      <c r="BG267" s="274" t="s">
        <v>268</v>
      </c>
      <c r="BH267" s="274" t="s">
        <v>268</v>
      </c>
      <c r="BI267" s="274" t="s">
        <v>268</v>
      </c>
      <c r="BJ267" s="274" t="s">
        <v>268</v>
      </c>
      <c r="BK267" s="274" t="s">
        <v>268</v>
      </c>
      <c r="BL267" s="274" t="s">
        <v>268</v>
      </c>
      <c r="BM267" s="274" t="s">
        <v>268</v>
      </c>
      <c r="BN267" s="274" t="s">
        <v>268</v>
      </c>
      <c r="BO267" s="274" t="s">
        <v>268</v>
      </c>
      <c r="BP267" s="274" t="s">
        <v>268</v>
      </c>
      <c r="BQ267" s="274" t="s">
        <v>268</v>
      </c>
      <c r="BR267" s="274" t="s">
        <v>268</v>
      </c>
      <c r="BS267" s="274" t="s">
        <v>268</v>
      </c>
      <c r="BT267" s="274" t="s">
        <v>268</v>
      </c>
      <c r="BU267" s="274" t="s">
        <v>268</v>
      </c>
      <c r="BV267" s="274" t="s">
        <v>268</v>
      </c>
      <c r="BW267" s="274" t="s">
        <v>268</v>
      </c>
      <c r="BX267" s="274" t="s">
        <v>268</v>
      </c>
      <c r="BY267" s="295">
        <v>25</v>
      </c>
      <c r="BZ267" s="295">
        <v>25</v>
      </c>
      <c r="CA267" s="298" t="s">
        <v>142</v>
      </c>
      <c r="CB267" s="297">
        <v>123</v>
      </c>
      <c r="CC267" s="284">
        <f t="shared" si="18"/>
        <v>0</v>
      </c>
      <c r="CD267" s="295">
        <f t="shared" si="19"/>
        <v>25</v>
      </c>
      <c r="CE267" s="284">
        <f t="shared" si="20"/>
        <v>1</v>
      </c>
      <c r="CF267" s="295">
        <f t="shared" si="21"/>
        <v>0</v>
      </c>
      <c r="CG267" s="274" t="s">
        <v>1817</v>
      </c>
      <c r="CH267" s="274" t="s">
        <v>268</v>
      </c>
      <c r="CI267" s="274" t="s">
        <v>268</v>
      </c>
      <c r="CJ267" s="298" t="s">
        <v>280</v>
      </c>
      <c r="CK267" s="297">
        <v>2</v>
      </c>
      <c r="CL267" s="274" t="s">
        <v>268</v>
      </c>
      <c r="CM267" s="274" t="s">
        <v>268</v>
      </c>
      <c r="CN267" s="274" t="s">
        <v>268</v>
      </c>
      <c r="CO267" s="274" t="s">
        <v>268</v>
      </c>
      <c r="CP267" s="274" t="s">
        <v>268</v>
      </c>
      <c r="CQ267" s="274" t="s">
        <v>268</v>
      </c>
      <c r="CR267" s="274" t="s">
        <v>877</v>
      </c>
      <c r="CS267" s="274">
        <v>11.25</v>
      </c>
      <c r="CT267" s="274" t="s">
        <v>268</v>
      </c>
      <c r="CU267" s="274">
        <v>11.25</v>
      </c>
      <c r="CV267" s="274">
        <v>365</v>
      </c>
      <c r="CW267" s="274" t="s">
        <v>878</v>
      </c>
      <c r="CX267" s="274" t="s">
        <v>835</v>
      </c>
      <c r="CY267" s="274" t="s">
        <v>836</v>
      </c>
      <c r="CZ267" s="274" t="s">
        <v>837</v>
      </c>
      <c r="DA267" s="274" t="s">
        <v>268</v>
      </c>
      <c r="DB267" s="274" t="s">
        <v>268</v>
      </c>
      <c r="DC267" s="274" t="s">
        <v>268</v>
      </c>
      <c r="DD267" s="274" t="s">
        <v>268</v>
      </c>
      <c r="DE267" s="274" t="s">
        <v>268</v>
      </c>
      <c r="DF267" s="274" t="s">
        <v>268</v>
      </c>
      <c r="DG267" s="299">
        <f>IFERROR(IF(CA267="D",IF(CK267="A dispo.",CD267*VLOOKUP('DATI INPUT'!$F$27,TARIFFE_UD,2,FALSE),CD267*VLOOKUP(CK267,TARIFFE_UD,2,FALSE)),CD267*VLOOKUP(CB267-100,TARIFFE_UND,2,FALSE)),0)</f>
        <v>17.96554145387055</v>
      </c>
      <c r="DH267" s="299">
        <f>IFERROR(IF(CA267="D",IF(CK267="A dispo.",CF267*VLOOKUP('DATI INPUT'!$F$27,TARIFFE_UD,3,FALSE),CF267*VLOOKUP(CK267,TARIFFE_UD,3,FALSE)),CF267*VLOOKUP(CB267-100,TARIFFE_UND,3,FALSE)),0)</f>
        <v>0</v>
      </c>
    </row>
    <row r="268" spans="1:112" x14ac:dyDescent="0.25">
      <c r="A268" s="274" t="s">
        <v>3454</v>
      </c>
      <c r="B268" s="274" t="s">
        <v>3455</v>
      </c>
      <c r="C268" s="274" t="s">
        <v>3456</v>
      </c>
      <c r="D268" s="274" t="s">
        <v>3457</v>
      </c>
      <c r="E268" s="274" t="s">
        <v>268</v>
      </c>
      <c r="F268" s="274" t="s">
        <v>156</v>
      </c>
      <c r="G268" s="274" t="s">
        <v>3458</v>
      </c>
      <c r="H268" s="274" t="s">
        <v>3427</v>
      </c>
      <c r="I268" s="274" t="s">
        <v>3459</v>
      </c>
      <c r="J268" s="274" t="s">
        <v>274</v>
      </c>
      <c r="K268" s="274" t="s">
        <v>3460</v>
      </c>
      <c r="L268" s="274" t="s">
        <v>960</v>
      </c>
      <c r="M268" s="274" t="s">
        <v>3436</v>
      </c>
      <c r="N268" s="274" t="s">
        <v>984</v>
      </c>
      <c r="O268" s="274" t="s">
        <v>873</v>
      </c>
      <c r="P268" s="274" t="s">
        <v>3437</v>
      </c>
      <c r="Q268" s="274" t="s">
        <v>280</v>
      </c>
      <c r="R268" s="274" t="s">
        <v>268</v>
      </c>
      <c r="S268" s="274" t="s">
        <v>268</v>
      </c>
      <c r="T268" s="274" t="s">
        <v>268</v>
      </c>
      <c r="U268" s="274" t="s">
        <v>268</v>
      </c>
      <c r="V268" s="274" t="s">
        <v>268</v>
      </c>
      <c r="W268" s="274" t="s">
        <v>3436</v>
      </c>
      <c r="X268" s="274" t="s">
        <v>3437</v>
      </c>
      <c r="Y268" s="274" t="s">
        <v>280</v>
      </c>
      <c r="Z268" s="274" t="s">
        <v>268</v>
      </c>
      <c r="AA268" s="274" t="s">
        <v>268</v>
      </c>
      <c r="AB268" s="274" t="s">
        <v>268</v>
      </c>
      <c r="AC268" s="274" t="s">
        <v>268</v>
      </c>
      <c r="AD268" s="274" t="s">
        <v>268</v>
      </c>
      <c r="AE268" s="274" t="s">
        <v>287</v>
      </c>
      <c r="AF268" s="274" t="s">
        <v>1811</v>
      </c>
      <c r="AG268" s="274" t="s">
        <v>875</v>
      </c>
      <c r="AH268" s="274" t="s">
        <v>1831</v>
      </c>
      <c r="AI268" s="274" t="s">
        <v>968</v>
      </c>
      <c r="AJ268" s="274" t="s">
        <v>268</v>
      </c>
      <c r="AK268" s="274" t="s">
        <v>377</v>
      </c>
      <c r="AL268" s="274" t="s">
        <v>268</v>
      </c>
      <c r="AM268" s="274" t="s">
        <v>288</v>
      </c>
      <c r="AN268" s="274" t="s">
        <v>268</v>
      </c>
      <c r="AO268" s="274" t="s">
        <v>268</v>
      </c>
      <c r="AP268" s="274" t="s">
        <v>268</v>
      </c>
      <c r="AQ268" s="274" t="s">
        <v>268</v>
      </c>
      <c r="AR268" s="274" t="s">
        <v>268</v>
      </c>
      <c r="AS268" s="274" t="s">
        <v>268</v>
      </c>
      <c r="AT268" s="274" t="s">
        <v>268</v>
      </c>
      <c r="AU268" s="274" t="s">
        <v>268</v>
      </c>
      <c r="AV268" s="274" t="s">
        <v>268</v>
      </c>
      <c r="AW268" s="274" t="s">
        <v>268</v>
      </c>
      <c r="AX268" s="274" t="s">
        <v>268</v>
      </c>
      <c r="AY268" s="274" t="s">
        <v>268</v>
      </c>
      <c r="AZ268" s="274" t="s">
        <v>268</v>
      </c>
      <c r="BA268" s="274" t="s">
        <v>268</v>
      </c>
      <c r="BB268" s="274" t="s">
        <v>268</v>
      </c>
      <c r="BC268" s="274" t="s">
        <v>268</v>
      </c>
      <c r="BD268" s="274" t="s">
        <v>268</v>
      </c>
      <c r="BE268" s="274" t="s">
        <v>268</v>
      </c>
      <c r="BF268" s="274" t="s">
        <v>268</v>
      </c>
      <c r="BG268" s="274" t="s">
        <v>268</v>
      </c>
      <c r="BH268" s="274" t="s">
        <v>268</v>
      </c>
      <c r="BI268" s="274" t="s">
        <v>268</v>
      </c>
      <c r="BJ268" s="274" t="s">
        <v>268</v>
      </c>
      <c r="BK268" s="274" t="s">
        <v>268</v>
      </c>
      <c r="BL268" s="274" t="s">
        <v>268</v>
      </c>
      <c r="BM268" s="274" t="s">
        <v>268</v>
      </c>
      <c r="BN268" s="274" t="s">
        <v>268</v>
      </c>
      <c r="BO268" s="274" t="s">
        <v>268</v>
      </c>
      <c r="BP268" s="274" t="s">
        <v>268</v>
      </c>
      <c r="BQ268" s="274" t="s">
        <v>268</v>
      </c>
      <c r="BR268" s="274" t="s">
        <v>268</v>
      </c>
      <c r="BS268" s="274" t="s">
        <v>268</v>
      </c>
      <c r="BT268" s="274" t="s">
        <v>268</v>
      </c>
      <c r="BU268" s="274" t="s">
        <v>268</v>
      </c>
      <c r="BV268" s="274" t="s">
        <v>268</v>
      </c>
      <c r="BW268" s="274" t="s">
        <v>268</v>
      </c>
      <c r="BX268" s="274" t="s">
        <v>268</v>
      </c>
      <c r="BY268" s="295">
        <v>72</v>
      </c>
      <c r="BZ268" s="295">
        <v>72</v>
      </c>
      <c r="CA268" s="298" t="s">
        <v>142</v>
      </c>
      <c r="CB268" s="297">
        <v>122</v>
      </c>
      <c r="CC268" s="284">
        <f t="shared" si="18"/>
        <v>0</v>
      </c>
      <c r="CD268" s="295">
        <f t="shared" si="19"/>
        <v>72</v>
      </c>
      <c r="CE268" s="284">
        <f t="shared" si="20"/>
        <v>0</v>
      </c>
      <c r="CF268" s="295">
        <f t="shared" si="21"/>
        <v>1</v>
      </c>
      <c r="CG268" s="274" t="s">
        <v>876</v>
      </c>
      <c r="CH268" s="274" t="s">
        <v>268</v>
      </c>
      <c r="CI268" s="274" t="s">
        <v>268</v>
      </c>
      <c r="CJ268" s="298" t="s">
        <v>271</v>
      </c>
      <c r="CK268" s="297">
        <v>1</v>
      </c>
      <c r="CL268" s="274" t="s">
        <v>268</v>
      </c>
      <c r="CM268" s="274" t="s">
        <v>268</v>
      </c>
      <c r="CN268" s="274" t="s">
        <v>268</v>
      </c>
      <c r="CO268" s="274" t="s">
        <v>268</v>
      </c>
      <c r="CP268" s="274" t="s">
        <v>268</v>
      </c>
      <c r="CQ268" s="274" t="s">
        <v>268</v>
      </c>
      <c r="CR268" s="274" t="s">
        <v>877</v>
      </c>
      <c r="CS268" s="274">
        <v>44.64</v>
      </c>
      <c r="CT268" s="274" t="s">
        <v>268</v>
      </c>
      <c r="CU268" s="274">
        <v>44.64</v>
      </c>
      <c r="CV268" s="274">
        <v>365</v>
      </c>
      <c r="CW268" s="274" t="s">
        <v>878</v>
      </c>
      <c r="CX268" s="274" t="s">
        <v>835</v>
      </c>
      <c r="CY268" s="274" t="s">
        <v>836</v>
      </c>
      <c r="CZ268" s="274" t="s">
        <v>837</v>
      </c>
      <c r="DA268" s="274" t="s">
        <v>268</v>
      </c>
      <c r="DB268" s="274" t="s">
        <v>268</v>
      </c>
      <c r="DC268" s="274" t="s">
        <v>268</v>
      </c>
      <c r="DD268" s="274" t="s">
        <v>268</v>
      </c>
      <c r="DE268" s="274" t="s">
        <v>268</v>
      </c>
      <c r="DF268" s="274" t="s">
        <v>268</v>
      </c>
      <c r="DG268" s="299">
        <f>IFERROR(IF(CA268="D",IF(CK268="A dispo.",CD268*VLOOKUP('DATI INPUT'!$F$27,TARIFFE_UD,2,FALSE),CD268*VLOOKUP(CK268,TARIFFE_UD,2,FALSE)),CD268*VLOOKUP(CB268-100,TARIFFE_UND,2,FALSE)),0)</f>
        <v>44.349222331840437</v>
      </c>
      <c r="DH268" s="299">
        <f>IFERROR(IF(CA268="D",IF(CK268="A dispo.",CF268*VLOOKUP('DATI INPUT'!$F$27,TARIFFE_UD,3,FALSE),CF268*VLOOKUP(CK268,TARIFFE_UD,3,FALSE)),CF268*VLOOKUP(CB268-100,TARIFFE_UND,3,FALSE)),0)</f>
        <v>15.164853048114928</v>
      </c>
    </row>
    <row r="269" spans="1:112" hidden="1" x14ac:dyDescent="0.25">
      <c r="A269" s="274" t="s">
        <v>3461</v>
      </c>
      <c r="B269" s="274" t="s">
        <v>3462</v>
      </c>
      <c r="C269" s="274" t="s">
        <v>3463</v>
      </c>
      <c r="D269" s="274" t="s">
        <v>3464</v>
      </c>
      <c r="E269" s="274" t="s">
        <v>268</v>
      </c>
      <c r="F269" s="274" t="s">
        <v>156</v>
      </c>
      <c r="G269" s="274" t="s">
        <v>3465</v>
      </c>
      <c r="H269" s="274" t="s">
        <v>3307</v>
      </c>
      <c r="I269" s="274" t="s">
        <v>3466</v>
      </c>
      <c r="J269" s="274" t="s">
        <v>156</v>
      </c>
      <c r="K269" s="274" t="s">
        <v>3467</v>
      </c>
      <c r="L269" s="274" t="s">
        <v>960</v>
      </c>
      <c r="M269" s="274" t="s">
        <v>3468</v>
      </c>
      <c r="N269" s="274" t="s">
        <v>971</v>
      </c>
      <c r="O269" s="274" t="s">
        <v>873</v>
      </c>
      <c r="P269" s="274" t="s">
        <v>3469</v>
      </c>
      <c r="Q269" s="274" t="s">
        <v>329</v>
      </c>
      <c r="R269" s="274" t="s">
        <v>154</v>
      </c>
      <c r="S269" s="274" t="s">
        <v>268</v>
      </c>
      <c r="T269" s="274" t="s">
        <v>268</v>
      </c>
      <c r="U269" s="274" t="s">
        <v>268</v>
      </c>
      <c r="V269" s="274" t="s">
        <v>268</v>
      </c>
      <c r="W269" s="274" t="s">
        <v>3470</v>
      </c>
      <c r="X269" s="274" t="s">
        <v>1922</v>
      </c>
      <c r="Y269" s="274" t="s">
        <v>276</v>
      </c>
      <c r="Z269" s="274" t="s">
        <v>154</v>
      </c>
      <c r="AA269" s="274" t="s">
        <v>268</v>
      </c>
      <c r="AB269" s="274" t="s">
        <v>268</v>
      </c>
      <c r="AC269" s="274" t="s">
        <v>268</v>
      </c>
      <c r="AD269" s="274" t="s">
        <v>268</v>
      </c>
      <c r="AE269" s="274" t="s">
        <v>287</v>
      </c>
      <c r="AF269" s="274" t="s">
        <v>1811</v>
      </c>
      <c r="AG269" s="274" t="s">
        <v>875</v>
      </c>
      <c r="AH269" s="274" t="s">
        <v>1812</v>
      </c>
      <c r="AI269" s="274" t="s">
        <v>963</v>
      </c>
      <c r="AJ269" s="274" t="s">
        <v>268</v>
      </c>
      <c r="AK269" s="274" t="s">
        <v>366</v>
      </c>
      <c r="AL269" s="274" t="s">
        <v>268</v>
      </c>
      <c r="AM269" s="274" t="s">
        <v>405</v>
      </c>
      <c r="AN269" s="274" t="s">
        <v>268</v>
      </c>
      <c r="AO269" s="274" t="s">
        <v>268</v>
      </c>
      <c r="AP269" s="274" t="s">
        <v>268</v>
      </c>
      <c r="AQ269" s="274" t="s">
        <v>268</v>
      </c>
      <c r="AR269" s="274" t="s">
        <v>268</v>
      </c>
      <c r="AS269" s="274" t="s">
        <v>268</v>
      </c>
      <c r="AT269" s="274" t="s">
        <v>268</v>
      </c>
      <c r="AU269" s="274" t="s">
        <v>268</v>
      </c>
      <c r="AV269" s="274" t="s">
        <v>268</v>
      </c>
      <c r="AW269" s="274" t="s">
        <v>268</v>
      </c>
      <c r="AX269" s="274" t="s">
        <v>268</v>
      </c>
      <c r="AY269" s="274" t="s">
        <v>268</v>
      </c>
      <c r="AZ269" s="274" t="s">
        <v>268</v>
      </c>
      <c r="BA269" s="274" t="s">
        <v>268</v>
      </c>
      <c r="BB269" s="274" t="s">
        <v>268</v>
      </c>
      <c r="BC269" s="274" t="s">
        <v>268</v>
      </c>
      <c r="BD269" s="274" t="s">
        <v>268</v>
      </c>
      <c r="BE269" s="274" t="s">
        <v>268</v>
      </c>
      <c r="BF269" s="274" t="s">
        <v>268</v>
      </c>
      <c r="BG269" s="274" t="s">
        <v>268</v>
      </c>
      <c r="BH269" s="274" t="s">
        <v>268</v>
      </c>
      <c r="BI269" s="274" t="s">
        <v>268</v>
      </c>
      <c r="BJ269" s="274" t="s">
        <v>268</v>
      </c>
      <c r="BK269" s="274" t="s">
        <v>268</v>
      </c>
      <c r="BL269" s="274" t="s">
        <v>268</v>
      </c>
      <c r="BM269" s="274" t="s">
        <v>268</v>
      </c>
      <c r="BN269" s="274" t="s">
        <v>268</v>
      </c>
      <c r="BO269" s="274" t="s">
        <v>268</v>
      </c>
      <c r="BP269" s="274" t="s">
        <v>268</v>
      </c>
      <c r="BQ269" s="274" t="s">
        <v>268</v>
      </c>
      <c r="BR269" s="274" t="s">
        <v>268</v>
      </c>
      <c r="BS269" s="274" t="s">
        <v>268</v>
      </c>
      <c r="BT269" s="274" t="s">
        <v>268</v>
      </c>
      <c r="BU269" s="274" t="s">
        <v>268</v>
      </c>
      <c r="BV269" s="274" t="s">
        <v>268</v>
      </c>
      <c r="BW269" s="274" t="s">
        <v>268</v>
      </c>
      <c r="BX269" s="274" t="s">
        <v>268</v>
      </c>
      <c r="BY269" s="295">
        <v>60</v>
      </c>
      <c r="BZ269" s="295">
        <v>60</v>
      </c>
      <c r="CA269" s="298" t="s">
        <v>142</v>
      </c>
      <c r="CB269" s="297">
        <v>122</v>
      </c>
      <c r="CC269" s="284">
        <f t="shared" si="18"/>
        <v>0</v>
      </c>
      <c r="CD269" s="295">
        <f t="shared" si="19"/>
        <v>60</v>
      </c>
      <c r="CE269" s="284">
        <f t="shared" si="20"/>
        <v>0</v>
      </c>
      <c r="CF269" s="295">
        <f t="shared" si="21"/>
        <v>1</v>
      </c>
      <c r="CG269" s="274" t="s">
        <v>876</v>
      </c>
      <c r="CH269" s="274" t="s">
        <v>268</v>
      </c>
      <c r="CI269" s="274" t="s">
        <v>268</v>
      </c>
      <c r="CJ269" s="298" t="s">
        <v>268</v>
      </c>
      <c r="CK269" s="298" t="s">
        <v>736</v>
      </c>
      <c r="CL269" s="274" t="s">
        <v>268</v>
      </c>
      <c r="CM269" s="274" t="s">
        <v>268</v>
      </c>
      <c r="CN269" s="274" t="s">
        <v>268</v>
      </c>
      <c r="CO269" s="274" t="s">
        <v>268</v>
      </c>
      <c r="CP269" s="274" t="s">
        <v>268</v>
      </c>
      <c r="CQ269" s="274" t="s">
        <v>268</v>
      </c>
      <c r="CR269" s="274" t="s">
        <v>877</v>
      </c>
      <c r="CS269" s="274">
        <v>81.96</v>
      </c>
      <c r="CT269" s="274" t="s">
        <v>268</v>
      </c>
      <c r="CU269" s="274">
        <v>81.96</v>
      </c>
      <c r="CV269" s="274">
        <v>365</v>
      </c>
      <c r="CW269" s="274" t="s">
        <v>878</v>
      </c>
      <c r="CX269" s="274" t="s">
        <v>835</v>
      </c>
      <c r="CY269" s="274" t="s">
        <v>836</v>
      </c>
      <c r="CZ269" s="274" t="s">
        <v>837</v>
      </c>
      <c r="DA269" s="274" t="s">
        <v>268</v>
      </c>
      <c r="DB269" s="274" t="s">
        <v>268</v>
      </c>
      <c r="DC269" s="274" t="s">
        <v>268</v>
      </c>
      <c r="DD269" s="274" t="s">
        <v>268</v>
      </c>
      <c r="DE269" s="274" t="s">
        <v>268</v>
      </c>
      <c r="DF269" s="274" t="s">
        <v>268</v>
      </c>
      <c r="DG269" s="299">
        <f>IFERROR(IF(CA269="D",IF(CK269="A dispo.",CD269*VLOOKUP('DATI INPUT'!$F$27,TARIFFE_UD,2,FALSE),CD269*VLOOKUP(CK269,TARIFFE_UD,2,FALSE)),CD269*VLOOKUP(CB269-100,TARIFFE_UND,2,FALSE)),0)</f>
        <v>47.517023926971895</v>
      </c>
      <c r="DH269" s="299">
        <f>IFERROR(IF(CA269="D",IF(CK269="A dispo.",CF269*VLOOKUP('DATI INPUT'!$F$27,TARIFFE_UD,3,FALSE),CF269*VLOOKUP(CK269,TARIFFE_UD,3,FALSE)),CF269*VLOOKUP(CB269-100,TARIFFE_UND,3,FALSE)),0)</f>
        <v>60.367780403072892</v>
      </c>
    </row>
    <row r="270" spans="1:112" hidden="1" x14ac:dyDescent="0.25">
      <c r="A270" s="274" t="s">
        <v>3471</v>
      </c>
      <c r="B270" s="274" t="s">
        <v>1002</v>
      </c>
      <c r="C270" s="274" t="s">
        <v>1366</v>
      </c>
      <c r="D270" s="274" t="s">
        <v>3472</v>
      </c>
      <c r="E270" s="274" t="s">
        <v>268</v>
      </c>
      <c r="F270" s="274" t="s">
        <v>156</v>
      </c>
      <c r="G270" s="274" t="s">
        <v>3473</v>
      </c>
      <c r="H270" s="274" t="s">
        <v>3307</v>
      </c>
      <c r="I270" s="274" t="s">
        <v>3474</v>
      </c>
      <c r="J270" s="274" t="s">
        <v>274</v>
      </c>
      <c r="K270" s="274" t="s">
        <v>1443</v>
      </c>
      <c r="L270" s="274" t="s">
        <v>960</v>
      </c>
      <c r="M270" s="274" t="s">
        <v>3475</v>
      </c>
      <c r="N270" s="274" t="s">
        <v>3476</v>
      </c>
      <c r="O270" s="274" t="s">
        <v>1231</v>
      </c>
      <c r="P270" s="274" t="s">
        <v>3477</v>
      </c>
      <c r="Q270" s="274" t="s">
        <v>268</v>
      </c>
      <c r="R270" s="274" t="s">
        <v>268</v>
      </c>
      <c r="S270" s="274" t="s">
        <v>268</v>
      </c>
      <c r="T270" s="274" t="s">
        <v>268</v>
      </c>
      <c r="U270" s="274" t="s">
        <v>268</v>
      </c>
      <c r="V270" s="274" t="s">
        <v>268</v>
      </c>
      <c r="W270" s="274" t="s">
        <v>3478</v>
      </c>
      <c r="X270" s="274" t="s">
        <v>1922</v>
      </c>
      <c r="Y270" s="274" t="s">
        <v>304</v>
      </c>
      <c r="Z270" s="274" t="s">
        <v>268</v>
      </c>
      <c r="AA270" s="274" t="s">
        <v>268</v>
      </c>
      <c r="AB270" s="274" t="s">
        <v>268</v>
      </c>
      <c r="AC270" s="274" t="s">
        <v>268</v>
      </c>
      <c r="AD270" s="274" t="s">
        <v>268</v>
      </c>
      <c r="AE270" s="274" t="s">
        <v>287</v>
      </c>
      <c r="AF270" s="274" t="s">
        <v>1811</v>
      </c>
      <c r="AG270" s="274" t="s">
        <v>875</v>
      </c>
      <c r="AH270" s="274" t="s">
        <v>1848</v>
      </c>
      <c r="AI270" s="274" t="s">
        <v>793</v>
      </c>
      <c r="AJ270" s="274" t="s">
        <v>268</v>
      </c>
      <c r="AK270" s="274" t="s">
        <v>377</v>
      </c>
      <c r="AL270" s="274" t="s">
        <v>268</v>
      </c>
      <c r="AM270" s="274" t="s">
        <v>405</v>
      </c>
      <c r="AN270" s="274" t="s">
        <v>268</v>
      </c>
      <c r="AO270" s="274" t="s">
        <v>268</v>
      </c>
      <c r="AP270" s="274" t="s">
        <v>268</v>
      </c>
      <c r="AQ270" s="274" t="s">
        <v>268</v>
      </c>
      <c r="AR270" s="274" t="s">
        <v>268</v>
      </c>
      <c r="AS270" s="274" t="s">
        <v>268</v>
      </c>
      <c r="AT270" s="274" t="s">
        <v>268</v>
      </c>
      <c r="AU270" s="274" t="s">
        <v>268</v>
      </c>
      <c r="AV270" s="274" t="s">
        <v>268</v>
      </c>
      <c r="AW270" s="274" t="s">
        <v>268</v>
      </c>
      <c r="AX270" s="274" t="s">
        <v>268</v>
      </c>
      <c r="AY270" s="274" t="s">
        <v>268</v>
      </c>
      <c r="AZ270" s="274" t="s">
        <v>268</v>
      </c>
      <c r="BA270" s="274" t="s">
        <v>268</v>
      </c>
      <c r="BB270" s="274" t="s">
        <v>268</v>
      </c>
      <c r="BC270" s="274" t="s">
        <v>268</v>
      </c>
      <c r="BD270" s="274" t="s">
        <v>268</v>
      </c>
      <c r="BE270" s="274" t="s">
        <v>268</v>
      </c>
      <c r="BF270" s="274" t="s">
        <v>268</v>
      </c>
      <c r="BG270" s="274" t="s">
        <v>268</v>
      </c>
      <c r="BH270" s="274" t="s">
        <v>268</v>
      </c>
      <c r="BI270" s="274" t="s">
        <v>268</v>
      </c>
      <c r="BJ270" s="274" t="s">
        <v>268</v>
      </c>
      <c r="BK270" s="274" t="s">
        <v>268</v>
      </c>
      <c r="BL270" s="274" t="s">
        <v>268</v>
      </c>
      <c r="BM270" s="274" t="s">
        <v>268</v>
      </c>
      <c r="BN270" s="274" t="s">
        <v>268</v>
      </c>
      <c r="BO270" s="274" t="s">
        <v>268</v>
      </c>
      <c r="BP270" s="274" t="s">
        <v>268</v>
      </c>
      <c r="BQ270" s="274" t="s">
        <v>268</v>
      </c>
      <c r="BR270" s="274" t="s">
        <v>268</v>
      </c>
      <c r="BS270" s="274" t="s">
        <v>268</v>
      </c>
      <c r="BT270" s="274" t="s">
        <v>268</v>
      </c>
      <c r="BU270" s="274" t="s">
        <v>268</v>
      </c>
      <c r="BV270" s="274" t="s">
        <v>268</v>
      </c>
      <c r="BW270" s="274" t="s">
        <v>268</v>
      </c>
      <c r="BX270" s="274" t="s">
        <v>268</v>
      </c>
      <c r="BY270" s="295">
        <v>35</v>
      </c>
      <c r="BZ270" s="295">
        <v>35</v>
      </c>
      <c r="CA270" s="298" t="s">
        <v>142</v>
      </c>
      <c r="CB270" s="297">
        <v>122</v>
      </c>
      <c r="CC270" s="284">
        <f t="shared" si="18"/>
        <v>0</v>
      </c>
      <c r="CD270" s="295">
        <f t="shared" si="19"/>
        <v>35</v>
      </c>
      <c r="CE270" s="284">
        <f t="shared" si="20"/>
        <v>0</v>
      </c>
      <c r="CF270" s="295">
        <f t="shared" si="21"/>
        <v>1</v>
      </c>
      <c r="CG270" s="274" t="s">
        <v>876</v>
      </c>
      <c r="CH270" s="274" t="s">
        <v>268</v>
      </c>
      <c r="CI270" s="274" t="s">
        <v>268</v>
      </c>
      <c r="CJ270" s="298" t="s">
        <v>268</v>
      </c>
      <c r="CK270" s="298" t="s">
        <v>736</v>
      </c>
      <c r="CL270" s="274" t="s">
        <v>268</v>
      </c>
      <c r="CM270" s="274" t="s">
        <v>268</v>
      </c>
      <c r="CN270" s="274" t="s">
        <v>268</v>
      </c>
      <c r="CO270" s="274" t="s">
        <v>268</v>
      </c>
      <c r="CP270" s="274" t="s">
        <v>268</v>
      </c>
      <c r="CQ270" s="274" t="s">
        <v>268</v>
      </c>
      <c r="CR270" s="274" t="s">
        <v>877</v>
      </c>
      <c r="CS270" s="274">
        <v>69.709999999999994</v>
      </c>
      <c r="CT270" s="274" t="s">
        <v>268</v>
      </c>
      <c r="CU270" s="274">
        <v>69.709999999999994</v>
      </c>
      <c r="CV270" s="274">
        <v>365</v>
      </c>
      <c r="CW270" s="274" t="s">
        <v>878</v>
      </c>
      <c r="CX270" s="274" t="s">
        <v>835</v>
      </c>
      <c r="CY270" s="274" t="s">
        <v>836</v>
      </c>
      <c r="CZ270" s="274" t="s">
        <v>837</v>
      </c>
      <c r="DA270" s="274" t="s">
        <v>268</v>
      </c>
      <c r="DB270" s="274" t="s">
        <v>268</v>
      </c>
      <c r="DC270" s="274" t="s">
        <v>268</v>
      </c>
      <c r="DD270" s="274" t="s">
        <v>268</v>
      </c>
      <c r="DE270" s="274" t="s">
        <v>268</v>
      </c>
      <c r="DF270" s="274" t="s">
        <v>268</v>
      </c>
      <c r="DG270" s="299">
        <f>IFERROR(IF(CA270="D",IF(CK270="A dispo.",CD270*VLOOKUP('DATI INPUT'!$F$27,TARIFFE_UD,2,FALSE),CD270*VLOOKUP(CK270,TARIFFE_UD,2,FALSE)),CD270*VLOOKUP(CB270-100,TARIFFE_UND,2,FALSE)),0)</f>
        <v>27.718263957400271</v>
      </c>
      <c r="DH270" s="299">
        <f>IFERROR(IF(CA270="D",IF(CK270="A dispo.",CF270*VLOOKUP('DATI INPUT'!$F$27,TARIFFE_UD,3,FALSE),CF270*VLOOKUP(CK270,TARIFFE_UD,3,FALSE)),CF270*VLOOKUP(CB270-100,TARIFFE_UND,3,FALSE)),0)</f>
        <v>60.367780403072892</v>
      </c>
    </row>
    <row r="271" spans="1:112" hidden="1" x14ac:dyDescent="0.25">
      <c r="A271" s="274" t="s">
        <v>3479</v>
      </c>
      <c r="B271" s="274" t="s">
        <v>1002</v>
      </c>
      <c r="C271" s="274" t="s">
        <v>3480</v>
      </c>
      <c r="D271" s="274" t="s">
        <v>3472</v>
      </c>
      <c r="E271" s="274" t="s">
        <v>268</v>
      </c>
      <c r="F271" s="274" t="s">
        <v>156</v>
      </c>
      <c r="G271" s="274" t="s">
        <v>3473</v>
      </c>
      <c r="H271" s="274" t="s">
        <v>3307</v>
      </c>
      <c r="I271" s="274" t="s">
        <v>3474</v>
      </c>
      <c r="J271" s="274" t="s">
        <v>274</v>
      </c>
      <c r="K271" s="274" t="s">
        <v>1443</v>
      </c>
      <c r="L271" s="274" t="s">
        <v>960</v>
      </c>
      <c r="M271" s="274" t="s">
        <v>3475</v>
      </c>
      <c r="N271" s="274" t="s">
        <v>3476</v>
      </c>
      <c r="O271" s="274" t="s">
        <v>1231</v>
      </c>
      <c r="P271" s="274" t="s">
        <v>3477</v>
      </c>
      <c r="Q271" s="274" t="s">
        <v>268</v>
      </c>
      <c r="R271" s="274" t="s">
        <v>268</v>
      </c>
      <c r="S271" s="274" t="s">
        <v>268</v>
      </c>
      <c r="T271" s="274" t="s">
        <v>268</v>
      </c>
      <c r="U271" s="274" t="s">
        <v>268</v>
      </c>
      <c r="V271" s="274" t="s">
        <v>268</v>
      </c>
      <c r="W271" s="274" t="s">
        <v>3478</v>
      </c>
      <c r="X271" s="274" t="s">
        <v>1922</v>
      </c>
      <c r="Y271" s="274" t="s">
        <v>304</v>
      </c>
      <c r="Z271" s="274" t="s">
        <v>268</v>
      </c>
      <c r="AA271" s="274" t="s">
        <v>268</v>
      </c>
      <c r="AB271" s="274" t="s">
        <v>268</v>
      </c>
      <c r="AC271" s="274" t="s">
        <v>268</v>
      </c>
      <c r="AD271" s="274" t="s">
        <v>268</v>
      </c>
      <c r="AE271" s="274" t="s">
        <v>287</v>
      </c>
      <c r="AF271" s="274" t="s">
        <v>1811</v>
      </c>
      <c r="AG271" s="274" t="s">
        <v>875</v>
      </c>
      <c r="AH271" s="274" t="s">
        <v>1848</v>
      </c>
      <c r="AI271" s="274" t="s">
        <v>793</v>
      </c>
      <c r="AJ271" s="274" t="s">
        <v>268</v>
      </c>
      <c r="AK271" s="274" t="s">
        <v>377</v>
      </c>
      <c r="AL271" s="274" t="s">
        <v>268</v>
      </c>
      <c r="AM271" s="274" t="s">
        <v>405</v>
      </c>
      <c r="AN271" s="274" t="s">
        <v>268</v>
      </c>
      <c r="AO271" s="274" t="s">
        <v>268</v>
      </c>
      <c r="AP271" s="274" t="s">
        <v>268</v>
      </c>
      <c r="AQ271" s="274" t="s">
        <v>268</v>
      </c>
      <c r="AR271" s="274" t="s">
        <v>268</v>
      </c>
      <c r="AS271" s="274" t="s">
        <v>268</v>
      </c>
      <c r="AT271" s="274" t="s">
        <v>268</v>
      </c>
      <c r="AU271" s="274" t="s">
        <v>268</v>
      </c>
      <c r="AV271" s="274" t="s">
        <v>268</v>
      </c>
      <c r="AW271" s="274" t="s">
        <v>268</v>
      </c>
      <c r="AX271" s="274" t="s">
        <v>268</v>
      </c>
      <c r="AY271" s="274" t="s">
        <v>268</v>
      </c>
      <c r="AZ271" s="274" t="s">
        <v>268</v>
      </c>
      <c r="BA271" s="274" t="s">
        <v>268</v>
      </c>
      <c r="BB271" s="274" t="s">
        <v>268</v>
      </c>
      <c r="BC271" s="274" t="s">
        <v>268</v>
      </c>
      <c r="BD271" s="274" t="s">
        <v>268</v>
      </c>
      <c r="BE271" s="274" t="s">
        <v>268</v>
      </c>
      <c r="BF271" s="274" t="s">
        <v>268</v>
      </c>
      <c r="BG271" s="274" t="s">
        <v>268</v>
      </c>
      <c r="BH271" s="274" t="s">
        <v>268</v>
      </c>
      <c r="BI271" s="274" t="s">
        <v>268</v>
      </c>
      <c r="BJ271" s="274" t="s">
        <v>268</v>
      </c>
      <c r="BK271" s="274" t="s">
        <v>268</v>
      </c>
      <c r="BL271" s="274" t="s">
        <v>268</v>
      </c>
      <c r="BM271" s="274" t="s">
        <v>268</v>
      </c>
      <c r="BN271" s="274" t="s">
        <v>268</v>
      </c>
      <c r="BO271" s="274" t="s">
        <v>268</v>
      </c>
      <c r="BP271" s="274" t="s">
        <v>268</v>
      </c>
      <c r="BQ271" s="274" t="s">
        <v>268</v>
      </c>
      <c r="BR271" s="274" t="s">
        <v>268</v>
      </c>
      <c r="BS271" s="274" t="s">
        <v>268</v>
      </c>
      <c r="BT271" s="274" t="s">
        <v>268</v>
      </c>
      <c r="BU271" s="274" t="s">
        <v>268</v>
      </c>
      <c r="BV271" s="274" t="s">
        <v>268</v>
      </c>
      <c r="BW271" s="274" t="s">
        <v>268</v>
      </c>
      <c r="BX271" s="274" t="s">
        <v>268</v>
      </c>
      <c r="BY271" s="295">
        <v>20</v>
      </c>
      <c r="BZ271" s="295">
        <v>20</v>
      </c>
      <c r="CA271" s="298" t="s">
        <v>142</v>
      </c>
      <c r="CB271" s="297">
        <v>123</v>
      </c>
      <c r="CC271" s="284">
        <f t="shared" si="18"/>
        <v>0</v>
      </c>
      <c r="CD271" s="295">
        <f t="shared" si="19"/>
        <v>20</v>
      </c>
      <c r="CE271" s="284">
        <f t="shared" si="20"/>
        <v>1</v>
      </c>
      <c r="CF271" s="295">
        <f t="shared" si="21"/>
        <v>0</v>
      </c>
      <c r="CG271" s="274" t="s">
        <v>1817</v>
      </c>
      <c r="CH271" s="274" t="s">
        <v>268</v>
      </c>
      <c r="CI271" s="274" t="s">
        <v>268</v>
      </c>
      <c r="CJ271" s="298" t="s">
        <v>268</v>
      </c>
      <c r="CK271" s="298" t="s">
        <v>736</v>
      </c>
      <c r="CL271" s="274" t="s">
        <v>268</v>
      </c>
      <c r="CM271" s="274" t="s">
        <v>268</v>
      </c>
      <c r="CN271" s="274" t="s">
        <v>268</v>
      </c>
      <c r="CO271" s="274" t="s">
        <v>268</v>
      </c>
      <c r="CP271" s="274" t="s">
        <v>268</v>
      </c>
      <c r="CQ271" s="274" t="s">
        <v>268</v>
      </c>
      <c r="CR271" s="274" t="s">
        <v>877</v>
      </c>
      <c r="CS271" s="274">
        <v>9.8000000000000007</v>
      </c>
      <c r="CT271" s="274" t="s">
        <v>268</v>
      </c>
      <c r="CU271" s="274">
        <v>9.8000000000000007</v>
      </c>
      <c r="CV271" s="274">
        <v>365</v>
      </c>
      <c r="CW271" s="274" t="s">
        <v>878</v>
      </c>
      <c r="CX271" s="274" t="s">
        <v>835</v>
      </c>
      <c r="CY271" s="274" t="s">
        <v>836</v>
      </c>
      <c r="CZ271" s="274" t="s">
        <v>837</v>
      </c>
      <c r="DA271" s="274" t="s">
        <v>268</v>
      </c>
      <c r="DB271" s="274" t="s">
        <v>268</v>
      </c>
      <c r="DC271" s="274" t="s">
        <v>268</v>
      </c>
      <c r="DD271" s="274" t="s">
        <v>268</v>
      </c>
      <c r="DE271" s="274" t="s">
        <v>268</v>
      </c>
      <c r="DF271" s="274" t="s">
        <v>268</v>
      </c>
      <c r="DG271" s="299">
        <f>IFERROR(IF(CA271="D",IF(CK271="A dispo.",CD271*VLOOKUP('DATI INPUT'!$F$27,TARIFFE_UD,2,FALSE),CD271*VLOOKUP(CK271,TARIFFE_UD,2,FALSE)),CD271*VLOOKUP(CB271-100,TARIFFE_UND,2,FALSE)),0)</f>
        <v>15.839007975657298</v>
      </c>
      <c r="DH271" s="299">
        <f>IFERROR(IF(CA271="D",IF(CK271="A dispo.",CF271*VLOOKUP('DATI INPUT'!$F$27,TARIFFE_UD,3,FALSE),CF271*VLOOKUP(CK271,TARIFFE_UD,3,FALSE)),CF271*VLOOKUP(CB271-100,TARIFFE_UND,3,FALSE)),0)</f>
        <v>0</v>
      </c>
    </row>
    <row r="272" spans="1:112" x14ac:dyDescent="0.25">
      <c r="A272" s="274" t="s">
        <v>3481</v>
      </c>
      <c r="B272" s="274" t="s">
        <v>3482</v>
      </c>
      <c r="C272" s="274" t="s">
        <v>512</v>
      </c>
      <c r="D272" s="274" t="s">
        <v>3483</v>
      </c>
      <c r="E272" s="274" t="s">
        <v>268</v>
      </c>
      <c r="F272" s="274" t="s">
        <v>156</v>
      </c>
      <c r="G272" s="274" t="s">
        <v>3484</v>
      </c>
      <c r="H272" s="274" t="s">
        <v>3427</v>
      </c>
      <c r="I272" s="274" t="s">
        <v>3485</v>
      </c>
      <c r="J272" s="274" t="s">
        <v>274</v>
      </c>
      <c r="K272" s="274" t="s">
        <v>3486</v>
      </c>
      <c r="L272" s="274" t="s">
        <v>960</v>
      </c>
      <c r="M272" s="274" t="s">
        <v>3487</v>
      </c>
      <c r="N272" s="274" t="s">
        <v>984</v>
      </c>
      <c r="O272" s="274" t="s">
        <v>873</v>
      </c>
      <c r="P272" s="274" t="s">
        <v>3488</v>
      </c>
      <c r="Q272" s="274" t="s">
        <v>275</v>
      </c>
      <c r="R272" s="274" t="s">
        <v>268</v>
      </c>
      <c r="S272" s="274" t="s">
        <v>268</v>
      </c>
      <c r="T272" s="274" t="s">
        <v>268</v>
      </c>
      <c r="U272" s="274" t="s">
        <v>268</v>
      </c>
      <c r="V272" s="274" t="s">
        <v>268</v>
      </c>
      <c r="W272" s="274" t="s">
        <v>3487</v>
      </c>
      <c r="X272" s="274" t="s">
        <v>3488</v>
      </c>
      <c r="Y272" s="274" t="s">
        <v>275</v>
      </c>
      <c r="Z272" s="274" t="s">
        <v>268</v>
      </c>
      <c r="AA272" s="274" t="s">
        <v>268</v>
      </c>
      <c r="AB272" s="274" t="s">
        <v>268</v>
      </c>
      <c r="AC272" s="274" t="s">
        <v>268</v>
      </c>
      <c r="AD272" s="274" t="s">
        <v>268</v>
      </c>
      <c r="AE272" s="274" t="s">
        <v>287</v>
      </c>
      <c r="AF272" s="274" t="s">
        <v>1811</v>
      </c>
      <c r="AG272" s="274" t="s">
        <v>875</v>
      </c>
      <c r="AH272" s="274" t="s">
        <v>1831</v>
      </c>
      <c r="AI272" s="274" t="s">
        <v>3489</v>
      </c>
      <c r="AJ272" s="274" t="s">
        <v>268</v>
      </c>
      <c r="AK272" s="274" t="s">
        <v>395</v>
      </c>
      <c r="AL272" s="274" t="s">
        <v>268</v>
      </c>
      <c r="AM272" s="274" t="s">
        <v>355</v>
      </c>
      <c r="AN272" s="274" t="s">
        <v>268</v>
      </c>
      <c r="AO272" s="274" t="s">
        <v>268</v>
      </c>
      <c r="AP272" s="274" t="s">
        <v>268</v>
      </c>
      <c r="AQ272" s="274" t="s">
        <v>268</v>
      </c>
      <c r="AR272" s="274" t="s">
        <v>268</v>
      </c>
      <c r="AS272" s="274" t="s">
        <v>268</v>
      </c>
      <c r="AT272" s="274" t="s">
        <v>268</v>
      </c>
      <c r="AU272" s="274" t="s">
        <v>268</v>
      </c>
      <c r="AV272" s="274" t="s">
        <v>268</v>
      </c>
      <c r="AW272" s="274" t="s">
        <v>268</v>
      </c>
      <c r="AX272" s="274" t="s">
        <v>268</v>
      </c>
      <c r="AY272" s="274" t="s">
        <v>268</v>
      </c>
      <c r="AZ272" s="274" t="s">
        <v>268</v>
      </c>
      <c r="BA272" s="274" t="s">
        <v>268</v>
      </c>
      <c r="BB272" s="274" t="s">
        <v>268</v>
      </c>
      <c r="BC272" s="274" t="s">
        <v>268</v>
      </c>
      <c r="BD272" s="274" t="s">
        <v>268</v>
      </c>
      <c r="BE272" s="274" t="s">
        <v>268</v>
      </c>
      <c r="BF272" s="274" t="s">
        <v>268</v>
      </c>
      <c r="BG272" s="274" t="s">
        <v>268</v>
      </c>
      <c r="BH272" s="274" t="s">
        <v>268</v>
      </c>
      <c r="BI272" s="274" t="s">
        <v>268</v>
      </c>
      <c r="BJ272" s="274" t="s">
        <v>268</v>
      </c>
      <c r="BK272" s="274" t="s">
        <v>268</v>
      </c>
      <c r="BL272" s="274" t="s">
        <v>268</v>
      </c>
      <c r="BM272" s="274" t="s">
        <v>268</v>
      </c>
      <c r="BN272" s="274" t="s">
        <v>268</v>
      </c>
      <c r="BO272" s="274" t="s">
        <v>268</v>
      </c>
      <c r="BP272" s="274" t="s">
        <v>268</v>
      </c>
      <c r="BQ272" s="274" t="s">
        <v>268</v>
      </c>
      <c r="BR272" s="274" t="s">
        <v>268</v>
      </c>
      <c r="BS272" s="274" t="s">
        <v>268</v>
      </c>
      <c r="BT272" s="274" t="s">
        <v>268</v>
      </c>
      <c r="BU272" s="274" t="s">
        <v>268</v>
      </c>
      <c r="BV272" s="274" t="s">
        <v>268</v>
      </c>
      <c r="BW272" s="274" t="s">
        <v>268</v>
      </c>
      <c r="BX272" s="274" t="s">
        <v>268</v>
      </c>
      <c r="BY272" s="295">
        <v>90</v>
      </c>
      <c r="BZ272" s="295">
        <v>90</v>
      </c>
      <c r="CA272" s="298" t="s">
        <v>142</v>
      </c>
      <c r="CB272" s="297">
        <v>122</v>
      </c>
      <c r="CC272" s="284">
        <f t="shared" si="18"/>
        <v>0</v>
      </c>
      <c r="CD272" s="295">
        <f t="shared" si="19"/>
        <v>90</v>
      </c>
      <c r="CE272" s="284">
        <f t="shared" si="20"/>
        <v>0</v>
      </c>
      <c r="CF272" s="295">
        <f t="shared" si="21"/>
        <v>1</v>
      </c>
      <c r="CG272" s="274" t="s">
        <v>876</v>
      </c>
      <c r="CH272" s="274" t="s">
        <v>268</v>
      </c>
      <c r="CI272" s="274" t="s">
        <v>268</v>
      </c>
      <c r="CJ272" s="298" t="s">
        <v>282</v>
      </c>
      <c r="CK272" s="297">
        <v>4</v>
      </c>
      <c r="CL272" s="274" t="s">
        <v>268</v>
      </c>
      <c r="CM272" s="274" t="s">
        <v>268</v>
      </c>
      <c r="CN272" s="274" t="s">
        <v>268</v>
      </c>
      <c r="CO272" s="274" t="s">
        <v>268</v>
      </c>
      <c r="CP272" s="274" t="s">
        <v>268</v>
      </c>
      <c r="CQ272" s="274" t="s">
        <v>268</v>
      </c>
      <c r="CR272" s="274" t="s">
        <v>877</v>
      </c>
      <c r="CS272" s="274">
        <v>131.72</v>
      </c>
      <c r="CT272" s="274" t="s">
        <v>268</v>
      </c>
      <c r="CU272" s="274">
        <v>131.72</v>
      </c>
      <c r="CV272" s="274">
        <v>365</v>
      </c>
      <c r="CW272" s="274" t="s">
        <v>878</v>
      </c>
      <c r="CX272" s="274" t="s">
        <v>835</v>
      </c>
      <c r="CY272" s="274" t="s">
        <v>836</v>
      </c>
      <c r="CZ272" s="274" t="s">
        <v>837</v>
      </c>
      <c r="DA272" s="274" t="s">
        <v>268</v>
      </c>
      <c r="DB272" s="274" t="s">
        <v>268</v>
      </c>
      <c r="DC272" s="274" t="s">
        <v>268</v>
      </c>
      <c r="DD272" s="274" t="s">
        <v>268</v>
      </c>
      <c r="DE272" s="274" t="s">
        <v>268</v>
      </c>
      <c r="DF272" s="274" t="s">
        <v>268</v>
      </c>
      <c r="DG272" s="299">
        <f>IFERROR(IF(CA272="D",IF(CK272="A dispo.",CD272*VLOOKUP('DATI INPUT'!$F$27,TARIFFE_UD,2,FALSE),CD272*VLOOKUP(CK272,TARIFFE_UD,2,FALSE)),CD272*VLOOKUP(CB272-100,TARIFFE_UND,2,FALSE)),0)</f>
        <v>76.555205215676949</v>
      </c>
      <c r="DH272" s="299">
        <f>IFERROR(IF(CA272="D",IF(CK272="A dispo.",CF272*VLOOKUP('DATI INPUT'!$F$27,TARIFFE_UD,3,FALSE),CF272*VLOOKUP(CK272,TARIFFE_UD,3,FALSE)),CF272*VLOOKUP(CB272-100,TARIFFE_UND,3,FALSE)),0)</f>
        <v>73.78284271486686</v>
      </c>
    </row>
    <row r="273" spans="1:112" x14ac:dyDescent="0.25">
      <c r="A273" s="274" t="s">
        <v>3490</v>
      </c>
      <c r="B273" s="274" t="s">
        <v>3482</v>
      </c>
      <c r="C273" s="274" t="s">
        <v>1368</v>
      </c>
      <c r="D273" s="274" t="s">
        <v>3483</v>
      </c>
      <c r="E273" s="274" t="s">
        <v>268</v>
      </c>
      <c r="F273" s="274" t="s">
        <v>156</v>
      </c>
      <c r="G273" s="274" t="s">
        <v>3484</v>
      </c>
      <c r="H273" s="274" t="s">
        <v>3427</v>
      </c>
      <c r="I273" s="274" t="s">
        <v>3485</v>
      </c>
      <c r="J273" s="274" t="s">
        <v>274</v>
      </c>
      <c r="K273" s="274" t="s">
        <v>3486</v>
      </c>
      <c r="L273" s="274" t="s">
        <v>960</v>
      </c>
      <c r="M273" s="274" t="s">
        <v>3487</v>
      </c>
      <c r="N273" s="274" t="s">
        <v>984</v>
      </c>
      <c r="O273" s="274" t="s">
        <v>873</v>
      </c>
      <c r="P273" s="274" t="s">
        <v>3488</v>
      </c>
      <c r="Q273" s="274" t="s">
        <v>275</v>
      </c>
      <c r="R273" s="274" t="s">
        <v>268</v>
      </c>
      <c r="S273" s="274" t="s">
        <v>268</v>
      </c>
      <c r="T273" s="274" t="s">
        <v>268</v>
      </c>
      <c r="U273" s="274" t="s">
        <v>268</v>
      </c>
      <c r="V273" s="274" t="s">
        <v>268</v>
      </c>
      <c r="W273" s="274" t="s">
        <v>3487</v>
      </c>
      <c r="X273" s="274" t="s">
        <v>3488</v>
      </c>
      <c r="Y273" s="274" t="s">
        <v>275</v>
      </c>
      <c r="Z273" s="274" t="s">
        <v>268</v>
      </c>
      <c r="AA273" s="274" t="s">
        <v>268</v>
      </c>
      <c r="AB273" s="274" t="s">
        <v>268</v>
      </c>
      <c r="AC273" s="274" t="s">
        <v>268</v>
      </c>
      <c r="AD273" s="274" t="s">
        <v>268</v>
      </c>
      <c r="AE273" s="274" t="s">
        <v>287</v>
      </c>
      <c r="AF273" s="274" t="s">
        <v>1811</v>
      </c>
      <c r="AG273" s="274" t="s">
        <v>875</v>
      </c>
      <c r="AH273" s="274" t="s">
        <v>1831</v>
      </c>
      <c r="AI273" s="274" t="s">
        <v>3489</v>
      </c>
      <c r="AJ273" s="274" t="s">
        <v>268</v>
      </c>
      <c r="AK273" s="274" t="s">
        <v>381</v>
      </c>
      <c r="AL273" s="274" t="s">
        <v>268</v>
      </c>
      <c r="AM273" s="274" t="s">
        <v>353</v>
      </c>
      <c r="AN273" s="274" t="s">
        <v>268</v>
      </c>
      <c r="AO273" s="274" t="s">
        <v>268</v>
      </c>
      <c r="AP273" s="274" t="s">
        <v>268</v>
      </c>
      <c r="AQ273" s="274" t="s">
        <v>268</v>
      </c>
      <c r="AR273" s="274" t="s">
        <v>268</v>
      </c>
      <c r="AS273" s="274" t="s">
        <v>268</v>
      </c>
      <c r="AT273" s="274" t="s">
        <v>268</v>
      </c>
      <c r="AU273" s="274" t="s">
        <v>268</v>
      </c>
      <c r="AV273" s="274" t="s">
        <v>268</v>
      </c>
      <c r="AW273" s="274" t="s">
        <v>268</v>
      </c>
      <c r="AX273" s="274" t="s">
        <v>268</v>
      </c>
      <c r="AY273" s="274" t="s">
        <v>268</v>
      </c>
      <c r="AZ273" s="274" t="s">
        <v>268</v>
      </c>
      <c r="BA273" s="274" t="s">
        <v>268</v>
      </c>
      <c r="BB273" s="274" t="s">
        <v>268</v>
      </c>
      <c r="BC273" s="274" t="s">
        <v>268</v>
      </c>
      <c r="BD273" s="274" t="s">
        <v>268</v>
      </c>
      <c r="BE273" s="274" t="s">
        <v>268</v>
      </c>
      <c r="BF273" s="274" t="s">
        <v>268</v>
      </c>
      <c r="BG273" s="274" t="s">
        <v>268</v>
      </c>
      <c r="BH273" s="274" t="s">
        <v>268</v>
      </c>
      <c r="BI273" s="274" t="s">
        <v>268</v>
      </c>
      <c r="BJ273" s="274" t="s">
        <v>268</v>
      </c>
      <c r="BK273" s="274" t="s">
        <v>268</v>
      </c>
      <c r="BL273" s="274" t="s">
        <v>268</v>
      </c>
      <c r="BM273" s="274" t="s">
        <v>268</v>
      </c>
      <c r="BN273" s="274" t="s">
        <v>268</v>
      </c>
      <c r="BO273" s="274" t="s">
        <v>268</v>
      </c>
      <c r="BP273" s="274" t="s">
        <v>268</v>
      </c>
      <c r="BQ273" s="274" t="s">
        <v>268</v>
      </c>
      <c r="BR273" s="274" t="s">
        <v>268</v>
      </c>
      <c r="BS273" s="274" t="s">
        <v>268</v>
      </c>
      <c r="BT273" s="274" t="s">
        <v>268</v>
      </c>
      <c r="BU273" s="274" t="s">
        <v>268</v>
      </c>
      <c r="BV273" s="274" t="s">
        <v>268</v>
      </c>
      <c r="BW273" s="274" t="s">
        <v>268</v>
      </c>
      <c r="BX273" s="274" t="s">
        <v>268</v>
      </c>
      <c r="BY273" s="295">
        <v>40</v>
      </c>
      <c r="BZ273" s="295">
        <v>40</v>
      </c>
      <c r="CA273" s="298" t="s">
        <v>142</v>
      </c>
      <c r="CB273" s="297">
        <v>123</v>
      </c>
      <c r="CC273" s="284">
        <f t="shared" si="18"/>
        <v>0</v>
      </c>
      <c r="CD273" s="295">
        <f t="shared" si="19"/>
        <v>40</v>
      </c>
      <c r="CE273" s="284">
        <f t="shared" si="20"/>
        <v>1</v>
      </c>
      <c r="CF273" s="295">
        <f t="shared" si="21"/>
        <v>0</v>
      </c>
      <c r="CG273" s="274" t="s">
        <v>1817</v>
      </c>
      <c r="CH273" s="274" t="s">
        <v>268</v>
      </c>
      <c r="CI273" s="274" t="s">
        <v>268</v>
      </c>
      <c r="CJ273" s="298" t="s">
        <v>282</v>
      </c>
      <c r="CK273" s="297">
        <v>4</v>
      </c>
      <c r="CL273" s="274" t="s">
        <v>268</v>
      </c>
      <c r="CM273" s="274" t="s">
        <v>268</v>
      </c>
      <c r="CN273" s="274" t="s">
        <v>268</v>
      </c>
      <c r="CO273" s="274" t="s">
        <v>268</v>
      </c>
      <c r="CP273" s="274" t="s">
        <v>268</v>
      </c>
      <c r="CQ273" s="274" t="s">
        <v>268</v>
      </c>
      <c r="CR273" s="274" t="s">
        <v>877</v>
      </c>
      <c r="CS273" s="274">
        <v>21.2</v>
      </c>
      <c r="CT273" s="274" t="s">
        <v>268</v>
      </c>
      <c r="CU273" s="274">
        <v>21.2</v>
      </c>
      <c r="CV273" s="274">
        <v>365</v>
      </c>
      <c r="CW273" s="274" t="s">
        <v>878</v>
      </c>
      <c r="CX273" s="274" t="s">
        <v>835</v>
      </c>
      <c r="CY273" s="274" t="s">
        <v>836</v>
      </c>
      <c r="CZ273" s="274" t="s">
        <v>837</v>
      </c>
      <c r="DA273" s="274" t="s">
        <v>268</v>
      </c>
      <c r="DB273" s="274" t="s">
        <v>268</v>
      </c>
      <c r="DC273" s="274" t="s">
        <v>268</v>
      </c>
      <c r="DD273" s="274" t="s">
        <v>268</v>
      </c>
      <c r="DE273" s="274" t="s">
        <v>268</v>
      </c>
      <c r="DF273" s="274" t="s">
        <v>268</v>
      </c>
      <c r="DG273" s="299">
        <f>IFERROR(IF(CA273="D",IF(CK273="A dispo.",CD273*VLOOKUP('DATI INPUT'!$F$27,TARIFFE_UD,2,FALSE),CD273*VLOOKUP(CK273,TARIFFE_UD,2,FALSE)),CD273*VLOOKUP(CB273-100,TARIFFE_UND,2,FALSE)),0)</f>
        <v>34.024535651411981</v>
      </c>
      <c r="DH273" s="299">
        <f>IFERROR(IF(CA273="D",IF(CK273="A dispo.",CF273*VLOOKUP('DATI INPUT'!$F$27,TARIFFE_UD,3,FALSE),CF273*VLOOKUP(CK273,TARIFFE_UD,3,FALSE)),CF273*VLOOKUP(CB273-100,TARIFFE_UND,3,FALSE)),0)</f>
        <v>0</v>
      </c>
    </row>
    <row r="274" spans="1:112" x14ac:dyDescent="0.25">
      <c r="A274" s="274" t="s">
        <v>3491</v>
      </c>
      <c r="B274" s="274" t="s">
        <v>3482</v>
      </c>
      <c r="C274" s="274" t="s">
        <v>514</v>
      </c>
      <c r="D274" s="274" t="s">
        <v>3483</v>
      </c>
      <c r="E274" s="274" t="s">
        <v>268</v>
      </c>
      <c r="F274" s="274" t="s">
        <v>156</v>
      </c>
      <c r="G274" s="274" t="s">
        <v>3484</v>
      </c>
      <c r="H274" s="274" t="s">
        <v>3427</v>
      </c>
      <c r="I274" s="274" t="s">
        <v>3485</v>
      </c>
      <c r="J274" s="274" t="s">
        <v>274</v>
      </c>
      <c r="K274" s="274" t="s">
        <v>3486</v>
      </c>
      <c r="L274" s="274" t="s">
        <v>960</v>
      </c>
      <c r="M274" s="274" t="s">
        <v>3487</v>
      </c>
      <c r="N274" s="274" t="s">
        <v>984</v>
      </c>
      <c r="O274" s="274" t="s">
        <v>873</v>
      </c>
      <c r="P274" s="274" t="s">
        <v>3488</v>
      </c>
      <c r="Q274" s="274" t="s">
        <v>275</v>
      </c>
      <c r="R274" s="274" t="s">
        <v>268</v>
      </c>
      <c r="S274" s="274" t="s">
        <v>268</v>
      </c>
      <c r="T274" s="274" t="s">
        <v>268</v>
      </c>
      <c r="U274" s="274" t="s">
        <v>268</v>
      </c>
      <c r="V274" s="274" t="s">
        <v>268</v>
      </c>
      <c r="W274" s="274" t="s">
        <v>3487</v>
      </c>
      <c r="X274" s="274" t="s">
        <v>3488</v>
      </c>
      <c r="Y274" s="274" t="s">
        <v>275</v>
      </c>
      <c r="Z274" s="274" t="s">
        <v>268</v>
      </c>
      <c r="AA274" s="274" t="s">
        <v>268</v>
      </c>
      <c r="AB274" s="274" t="s">
        <v>268</v>
      </c>
      <c r="AC274" s="274" t="s">
        <v>268</v>
      </c>
      <c r="AD274" s="274" t="s">
        <v>268</v>
      </c>
      <c r="AE274" s="274" t="s">
        <v>287</v>
      </c>
      <c r="AF274" s="274" t="s">
        <v>1811</v>
      </c>
      <c r="AG274" s="274" t="s">
        <v>875</v>
      </c>
      <c r="AH274" s="274" t="s">
        <v>1831</v>
      </c>
      <c r="AI274" s="274" t="s">
        <v>3489</v>
      </c>
      <c r="AJ274" s="274" t="s">
        <v>268</v>
      </c>
      <c r="AK274" s="274" t="s">
        <v>381</v>
      </c>
      <c r="AL274" s="274" t="s">
        <v>268</v>
      </c>
      <c r="AM274" s="274" t="s">
        <v>353</v>
      </c>
      <c r="AN274" s="274" t="s">
        <v>268</v>
      </c>
      <c r="AO274" s="274" t="s">
        <v>268</v>
      </c>
      <c r="AP274" s="274" t="s">
        <v>268</v>
      </c>
      <c r="AQ274" s="274" t="s">
        <v>268</v>
      </c>
      <c r="AR274" s="274" t="s">
        <v>268</v>
      </c>
      <c r="AS274" s="274" t="s">
        <v>268</v>
      </c>
      <c r="AT274" s="274" t="s">
        <v>268</v>
      </c>
      <c r="AU274" s="274" t="s">
        <v>268</v>
      </c>
      <c r="AV274" s="274" t="s">
        <v>268</v>
      </c>
      <c r="AW274" s="274" t="s">
        <v>268</v>
      </c>
      <c r="AX274" s="274" t="s">
        <v>268</v>
      </c>
      <c r="AY274" s="274" t="s">
        <v>268</v>
      </c>
      <c r="AZ274" s="274" t="s">
        <v>268</v>
      </c>
      <c r="BA274" s="274" t="s">
        <v>268</v>
      </c>
      <c r="BB274" s="274" t="s">
        <v>268</v>
      </c>
      <c r="BC274" s="274" t="s">
        <v>268</v>
      </c>
      <c r="BD274" s="274" t="s">
        <v>268</v>
      </c>
      <c r="BE274" s="274" t="s">
        <v>268</v>
      </c>
      <c r="BF274" s="274" t="s">
        <v>268</v>
      </c>
      <c r="BG274" s="274" t="s">
        <v>268</v>
      </c>
      <c r="BH274" s="274" t="s">
        <v>268</v>
      </c>
      <c r="BI274" s="274" t="s">
        <v>268</v>
      </c>
      <c r="BJ274" s="274" t="s">
        <v>268</v>
      </c>
      <c r="BK274" s="274" t="s">
        <v>268</v>
      </c>
      <c r="BL274" s="274" t="s">
        <v>268</v>
      </c>
      <c r="BM274" s="274" t="s">
        <v>268</v>
      </c>
      <c r="BN274" s="274" t="s">
        <v>268</v>
      </c>
      <c r="BO274" s="274" t="s">
        <v>268</v>
      </c>
      <c r="BP274" s="274" t="s">
        <v>268</v>
      </c>
      <c r="BQ274" s="274" t="s">
        <v>268</v>
      </c>
      <c r="BR274" s="274" t="s">
        <v>268</v>
      </c>
      <c r="BS274" s="274" t="s">
        <v>268</v>
      </c>
      <c r="BT274" s="274" t="s">
        <v>268</v>
      </c>
      <c r="BU274" s="274" t="s">
        <v>268</v>
      </c>
      <c r="BV274" s="274" t="s">
        <v>268</v>
      </c>
      <c r="BW274" s="274" t="s">
        <v>268</v>
      </c>
      <c r="BX274" s="274" t="s">
        <v>268</v>
      </c>
      <c r="BY274" s="295">
        <v>18</v>
      </c>
      <c r="BZ274" s="295">
        <v>18</v>
      </c>
      <c r="CA274" s="298" t="s">
        <v>142</v>
      </c>
      <c r="CB274" s="297">
        <v>123</v>
      </c>
      <c r="CC274" s="284">
        <f t="shared" si="18"/>
        <v>0</v>
      </c>
      <c r="CD274" s="295">
        <f t="shared" si="19"/>
        <v>18</v>
      </c>
      <c r="CE274" s="284">
        <f t="shared" si="20"/>
        <v>1</v>
      </c>
      <c r="CF274" s="295">
        <f t="shared" si="21"/>
        <v>0</v>
      </c>
      <c r="CG274" s="274" t="s">
        <v>1817</v>
      </c>
      <c r="CH274" s="274" t="s">
        <v>268</v>
      </c>
      <c r="CI274" s="274" t="s">
        <v>268</v>
      </c>
      <c r="CJ274" s="298" t="s">
        <v>282</v>
      </c>
      <c r="CK274" s="297">
        <v>4</v>
      </c>
      <c r="CL274" s="274" t="s">
        <v>268</v>
      </c>
      <c r="CM274" s="274" t="s">
        <v>268</v>
      </c>
      <c r="CN274" s="274" t="s">
        <v>268</v>
      </c>
      <c r="CO274" s="274" t="s">
        <v>268</v>
      </c>
      <c r="CP274" s="274" t="s">
        <v>268</v>
      </c>
      <c r="CQ274" s="274" t="s">
        <v>268</v>
      </c>
      <c r="CR274" s="274" t="s">
        <v>877</v>
      </c>
      <c r="CS274" s="274">
        <v>9.5399999999999991</v>
      </c>
      <c r="CT274" s="274" t="s">
        <v>268</v>
      </c>
      <c r="CU274" s="274">
        <v>9.5399999999999991</v>
      </c>
      <c r="CV274" s="274">
        <v>365</v>
      </c>
      <c r="CW274" s="274" t="s">
        <v>878</v>
      </c>
      <c r="CX274" s="274" t="s">
        <v>835</v>
      </c>
      <c r="CY274" s="274" t="s">
        <v>836</v>
      </c>
      <c r="CZ274" s="274" t="s">
        <v>837</v>
      </c>
      <c r="DA274" s="274" t="s">
        <v>268</v>
      </c>
      <c r="DB274" s="274" t="s">
        <v>268</v>
      </c>
      <c r="DC274" s="274" t="s">
        <v>268</v>
      </c>
      <c r="DD274" s="274" t="s">
        <v>268</v>
      </c>
      <c r="DE274" s="274" t="s">
        <v>268</v>
      </c>
      <c r="DF274" s="274" t="s">
        <v>268</v>
      </c>
      <c r="DG274" s="299">
        <f>IFERROR(IF(CA274="D",IF(CK274="A dispo.",CD274*VLOOKUP('DATI INPUT'!$F$27,TARIFFE_UD,2,FALSE),CD274*VLOOKUP(CK274,TARIFFE_UD,2,FALSE)),CD274*VLOOKUP(CB274-100,TARIFFE_UND,2,FALSE)),0)</f>
        <v>15.31104104313539</v>
      </c>
      <c r="DH274" s="299">
        <f>IFERROR(IF(CA274="D",IF(CK274="A dispo.",CF274*VLOOKUP('DATI INPUT'!$F$27,TARIFFE_UD,3,FALSE),CF274*VLOOKUP(CK274,TARIFFE_UD,3,FALSE)),CF274*VLOOKUP(CB274-100,TARIFFE_UND,3,FALSE)),0)</f>
        <v>0</v>
      </c>
    </row>
    <row r="275" spans="1:112" hidden="1" x14ac:dyDescent="0.25">
      <c r="A275" s="274" t="s">
        <v>3492</v>
      </c>
      <c r="B275" s="274" t="s">
        <v>3493</v>
      </c>
      <c r="C275" s="274" t="s">
        <v>516</v>
      </c>
      <c r="D275" s="274" t="s">
        <v>3494</v>
      </c>
      <c r="E275" s="274" t="s">
        <v>268</v>
      </c>
      <c r="F275" s="274" t="s">
        <v>156</v>
      </c>
      <c r="G275" s="274" t="s">
        <v>3495</v>
      </c>
      <c r="H275" s="274" t="s">
        <v>3307</v>
      </c>
      <c r="I275" s="274" t="s">
        <v>616</v>
      </c>
      <c r="J275" s="274" t="s">
        <v>156</v>
      </c>
      <c r="K275" s="274" t="s">
        <v>3496</v>
      </c>
      <c r="L275" s="274" t="s">
        <v>984</v>
      </c>
      <c r="M275" s="274" t="s">
        <v>3497</v>
      </c>
      <c r="N275" s="274" t="s">
        <v>984</v>
      </c>
      <c r="O275" s="274" t="s">
        <v>873</v>
      </c>
      <c r="P275" s="274" t="s">
        <v>3006</v>
      </c>
      <c r="Q275" s="274" t="s">
        <v>304</v>
      </c>
      <c r="R275" s="274" t="s">
        <v>268</v>
      </c>
      <c r="S275" s="274" t="s">
        <v>268</v>
      </c>
      <c r="T275" s="274" t="s">
        <v>268</v>
      </c>
      <c r="U275" s="274" t="s">
        <v>268</v>
      </c>
      <c r="V275" s="274" t="s">
        <v>268</v>
      </c>
      <c r="W275" s="274" t="s">
        <v>3497</v>
      </c>
      <c r="X275" s="274" t="s">
        <v>3006</v>
      </c>
      <c r="Y275" s="274" t="s">
        <v>304</v>
      </c>
      <c r="Z275" s="274" t="s">
        <v>268</v>
      </c>
      <c r="AA275" s="274" t="s">
        <v>268</v>
      </c>
      <c r="AB275" s="274" t="s">
        <v>268</v>
      </c>
      <c r="AC275" s="274" t="s">
        <v>268</v>
      </c>
      <c r="AD275" s="274" t="s">
        <v>268</v>
      </c>
      <c r="AE275" s="274" t="s">
        <v>268</v>
      </c>
      <c r="AF275" s="274" t="s">
        <v>268</v>
      </c>
      <c r="AG275" s="274" t="s">
        <v>268</v>
      </c>
      <c r="AH275" s="274" t="s">
        <v>268</v>
      </c>
      <c r="AI275" s="274" t="s">
        <v>268</v>
      </c>
      <c r="AJ275" s="274" t="s">
        <v>268</v>
      </c>
      <c r="AK275" s="274" t="s">
        <v>268</v>
      </c>
      <c r="AL275" s="274" t="s">
        <v>268</v>
      </c>
      <c r="AM275" s="274" t="s">
        <v>268</v>
      </c>
      <c r="AN275" s="274" t="s">
        <v>268</v>
      </c>
      <c r="AO275" s="274" t="s">
        <v>268</v>
      </c>
      <c r="AP275" s="274" t="s">
        <v>268</v>
      </c>
      <c r="AQ275" s="274" t="s">
        <v>268</v>
      </c>
      <c r="AR275" s="274" t="s">
        <v>268</v>
      </c>
      <c r="AS275" s="274" t="s">
        <v>268</v>
      </c>
      <c r="AT275" s="274" t="s">
        <v>268</v>
      </c>
      <c r="AU275" s="274" t="s">
        <v>268</v>
      </c>
      <c r="AV275" s="274" t="s">
        <v>268</v>
      </c>
      <c r="AW275" s="274" t="s">
        <v>268</v>
      </c>
      <c r="AX275" s="274" t="s">
        <v>268</v>
      </c>
      <c r="AY275" s="274" t="s">
        <v>268</v>
      </c>
      <c r="AZ275" s="274" t="s">
        <v>268</v>
      </c>
      <c r="BA275" s="274" t="s">
        <v>268</v>
      </c>
      <c r="BB275" s="274" t="s">
        <v>268</v>
      </c>
      <c r="BC275" s="274" t="s">
        <v>268</v>
      </c>
      <c r="BD275" s="274" t="s">
        <v>268</v>
      </c>
      <c r="BE275" s="274" t="s">
        <v>268</v>
      </c>
      <c r="BF275" s="274" t="s">
        <v>268</v>
      </c>
      <c r="BG275" s="274" t="s">
        <v>268</v>
      </c>
      <c r="BH275" s="274" t="s">
        <v>268</v>
      </c>
      <c r="BI275" s="274" t="s">
        <v>268</v>
      </c>
      <c r="BJ275" s="274" t="s">
        <v>268</v>
      </c>
      <c r="BK275" s="274" t="s">
        <v>268</v>
      </c>
      <c r="BL275" s="274" t="s">
        <v>268</v>
      </c>
      <c r="BM275" s="274" t="s">
        <v>268</v>
      </c>
      <c r="BN275" s="274" t="s">
        <v>268</v>
      </c>
      <c r="BO275" s="274" t="s">
        <v>268</v>
      </c>
      <c r="BP275" s="274" t="s">
        <v>268</v>
      </c>
      <c r="BQ275" s="274" t="s">
        <v>268</v>
      </c>
      <c r="BR275" s="274" t="s">
        <v>268</v>
      </c>
      <c r="BS275" s="274" t="s">
        <v>268</v>
      </c>
      <c r="BT275" s="274" t="s">
        <v>268</v>
      </c>
      <c r="BU275" s="274" t="s">
        <v>268</v>
      </c>
      <c r="BV275" s="274" t="s">
        <v>268</v>
      </c>
      <c r="BW275" s="274" t="s">
        <v>268</v>
      </c>
      <c r="BX275" s="274" t="s">
        <v>268</v>
      </c>
      <c r="BY275" s="295">
        <v>40</v>
      </c>
      <c r="BZ275" s="295">
        <v>40</v>
      </c>
      <c r="CA275" s="298" t="s">
        <v>142</v>
      </c>
      <c r="CB275" s="297">
        <v>122</v>
      </c>
      <c r="CC275" s="284">
        <f t="shared" si="18"/>
        <v>0</v>
      </c>
      <c r="CD275" s="295">
        <f t="shared" si="19"/>
        <v>40</v>
      </c>
      <c r="CE275" s="284">
        <f t="shared" si="20"/>
        <v>0</v>
      </c>
      <c r="CF275" s="295">
        <f t="shared" si="21"/>
        <v>1</v>
      </c>
      <c r="CG275" s="274" t="s">
        <v>876</v>
      </c>
      <c r="CH275" s="274" t="s">
        <v>268</v>
      </c>
      <c r="CI275" s="274" t="s">
        <v>268</v>
      </c>
      <c r="CJ275" s="298" t="s">
        <v>268</v>
      </c>
      <c r="CK275" s="298" t="s">
        <v>736</v>
      </c>
      <c r="CL275" s="274" t="s">
        <v>268</v>
      </c>
      <c r="CM275" s="274" t="s">
        <v>268</v>
      </c>
      <c r="CN275" s="274" t="s">
        <v>268</v>
      </c>
      <c r="CO275" s="274" t="s">
        <v>268</v>
      </c>
      <c r="CP275" s="274" t="s">
        <v>268</v>
      </c>
      <c r="CQ275" s="274" t="s">
        <v>268</v>
      </c>
      <c r="CR275" s="274" t="s">
        <v>877</v>
      </c>
      <c r="CS275" s="274">
        <v>72.16</v>
      </c>
      <c r="CT275" s="274" t="s">
        <v>268</v>
      </c>
      <c r="CU275" s="274">
        <v>72.16</v>
      </c>
      <c r="CV275" s="274">
        <v>365</v>
      </c>
      <c r="CW275" s="274" t="s">
        <v>878</v>
      </c>
      <c r="CX275" s="274" t="s">
        <v>835</v>
      </c>
      <c r="CY275" s="274" t="s">
        <v>836</v>
      </c>
      <c r="CZ275" s="274" t="s">
        <v>837</v>
      </c>
      <c r="DA275" s="274" t="s">
        <v>268</v>
      </c>
      <c r="DB275" s="274" t="s">
        <v>268</v>
      </c>
      <c r="DC275" s="274" t="s">
        <v>268</v>
      </c>
      <c r="DD275" s="274" t="s">
        <v>268</v>
      </c>
      <c r="DE275" s="274" t="s">
        <v>268</v>
      </c>
      <c r="DF275" s="274" t="s">
        <v>268</v>
      </c>
      <c r="DG275" s="299">
        <f>IFERROR(IF(CA275="D",IF(CK275="A dispo.",CD275*VLOOKUP('DATI INPUT'!$F$27,TARIFFE_UD,2,FALSE),CD275*VLOOKUP(CK275,TARIFFE_UD,2,FALSE)),CD275*VLOOKUP(CB275-100,TARIFFE_UND,2,FALSE)),0)</f>
        <v>31.678015951314595</v>
      </c>
      <c r="DH275" s="299">
        <f>IFERROR(IF(CA275="D",IF(CK275="A dispo.",CF275*VLOOKUP('DATI INPUT'!$F$27,TARIFFE_UD,3,FALSE),CF275*VLOOKUP(CK275,TARIFFE_UD,3,FALSE)),CF275*VLOOKUP(CB275-100,TARIFFE_UND,3,FALSE)),0)</f>
        <v>60.367780403072892</v>
      </c>
    </row>
    <row r="276" spans="1:112" hidden="1" x14ac:dyDescent="0.25">
      <c r="A276" s="274" t="s">
        <v>3498</v>
      </c>
      <c r="B276" s="274" t="s">
        <v>3499</v>
      </c>
      <c r="C276" s="274" t="s">
        <v>517</v>
      </c>
      <c r="D276" s="274" t="s">
        <v>3500</v>
      </c>
      <c r="E276" s="274" t="s">
        <v>268</v>
      </c>
      <c r="F276" s="274" t="s">
        <v>156</v>
      </c>
      <c r="G276" s="274" t="s">
        <v>3501</v>
      </c>
      <c r="H276" s="274" t="s">
        <v>3307</v>
      </c>
      <c r="I276" s="274" t="s">
        <v>3502</v>
      </c>
      <c r="J276" s="274" t="s">
        <v>274</v>
      </c>
      <c r="K276" s="274" t="s">
        <v>3503</v>
      </c>
      <c r="L276" s="274" t="s">
        <v>984</v>
      </c>
      <c r="M276" s="274" t="s">
        <v>3504</v>
      </c>
      <c r="N276" s="274" t="s">
        <v>3505</v>
      </c>
      <c r="O276" s="274" t="s">
        <v>3506</v>
      </c>
      <c r="P276" s="274" t="s">
        <v>3507</v>
      </c>
      <c r="Q276" s="274" t="s">
        <v>280</v>
      </c>
      <c r="R276" s="274" t="s">
        <v>268</v>
      </c>
      <c r="S276" s="274" t="s">
        <v>268</v>
      </c>
      <c r="T276" s="274" t="s">
        <v>268</v>
      </c>
      <c r="U276" s="274" t="s">
        <v>268</v>
      </c>
      <c r="V276" s="274" t="s">
        <v>268</v>
      </c>
      <c r="W276" s="274" t="s">
        <v>1933</v>
      </c>
      <c r="X276" s="274" t="s">
        <v>1934</v>
      </c>
      <c r="Y276" s="274" t="s">
        <v>544</v>
      </c>
      <c r="Z276" s="274" t="s">
        <v>268</v>
      </c>
      <c r="AA276" s="274" t="s">
        <v>268</v>
      </c>
      <c r="AB276" s="274" t="s">
        <v>268</v>
      </c>
      <c r="AC276" s="274" t="s">
        <v>268</v>
      </c>
      <c r="AD276" s="274" t="s">
        <v>268</v>
      </c>
      <c r="AE276" s="274" t="s">
        <v>287</v>
      </c>
      <c r="AF276" s="274" t="s">
        <v>1811</v>
      </c>
      <c r="AG276" s="274" t="s">
        <v>875</v>
      </c>
      <c r="AH276" s="274" t="s">
        <v>1935</v>
      </c>
      <c r="AI276" s="274" t="s">
        <v>677</v>
      </c>
      <c r="AJ276" s="274" t="s">
        <v>268</v>
      </c>
      <c r="AK276" s="274" t="s">
        <v>382</v>
      </c>
      <c r="AL276" s="274" t="s">
        <v>268</v>
      </c>
      <c r="AM276" s="274" t="s">
        <v>288</v>
      </c>
      <c r="AN276" s="274" t="s">
        <v>268</v>
      </c>
      <c r="AO276" s="274" t="s">
        <v>268</v>
      </c>
      <c r="AP276" s="274" t="s">
        <v>268</v>
      </c>
      <c r="AQ276" s="274" t="s">
        <v>268</v>
      </c>
      <c r="AR276" s="274" t="s">
        <v>268</v>
      </c>
      <c r="AS276" s="274" t="s">
        <v>268</v>
      </c>
      <c r="AT276" s="274" t="s">
        <v>268</v>
      </c>
      <c r="AU276" s="274" t="s">
        <v>268</v>
      </c>
      <c r="AV276" s="274" t="s">
        <v>268</v>
      </c>
      <c r="AW276" s="274" t="s">
        <v>268</v>
      </c>
      <c r="AX276" s="274" t="s">
        <v>268</v>
      </c>
      <c r="AY276" s="274" t="s">
        <v>268</v>
      </c>
      <c r="AZ276" s="274" t="s">
        <v>268</v>
      </c>
      <c r="BA276" s="274" t="s">
        <v>268</v>
      </c>
      <c r="BB276" s="274" t="s">
        <v>268</v>
      </c>
      <c r="BC276" s="274" t="s">
        <v>268</v>
      </c>
      <c r="BD276" s="274" t="s">
        <v>268</v>
      </c>
      <c r="BE276" s="274" t="s">
        <v>268</v>
      </c>
      <c r="BF276" s="274" t="s">
        <v>268</v>
      </c>
      <c r="BG276" s="274" t="s">
        <v>268</v>
      </c>
      <c r="BH276" s="274" t="s">
        <v>268</v>
      </c>
      <c r="BI276" s="274" t="s">
        <v>268</v>
      </c>
      <c r="BJ276" s="274" t="s">
        <v>268</v>
      </c>
      <c r="BK276" s="274" t="s">
        <v>268</v>
      </c>
      <c r="BL276" s="274" t="s">
        <v>268</v>
      </c>
      <c r="BM276" s="274" t="s">
        <v>268</v>
      </c>
      <c r="BN276" s="274" t="s">
        <v>268</v>
      </c>
      <c r="BO276" s="274" t="s">
        <v>268</v>
      </c>
      <c r="BP276" s="274" t="s">
        <v>268</v>
      </c>
      <c r="BQ276" s="274" t="s">
        <v>268</v>
      </c>
      <c r="BR276" s="274" t="s">
        <v>268</v>
      </c>
      <c r="BS276" s="274" t="s">
        <v>268</v>
      </c>
      <c r="BT276" s="274" t="s">
        <v>268</v>
      </c>
      <c r="BU276" s="274" t="s">
        <v>268</v>
      </c>
      <c r="BV276" s="274" t="s">
        <v>268</v>
      </c>
      <c r="BW276" s="274" t="s">
        <v>268</v>
      </c>
      <c r="BX276" s="274" t="s">
        <v>268</v>
      </c>
      <c r="BY276" s="295">
        <v>40</v>
      </c>
      <c r="BZ276" s="295">
        <v>40</v>
      </c>
      <c r="CA276" s="298" t="s">
        <v>142</v>
      </c>
      <c r="CB276" s="297">
        <v>122</v>
      </c>
      <c r="CC276" s="284">
        <f t="shared" si="18"/>
        <v>0</v>
      </c>
      <c r="CD276" s="295">
        <f t="shared" si="19"/>
        <v>40</v>
      </c>
      <c r="CE276" s="284">
        <f t="shared" si="20"/>
        <v>0</v>
      </c>
      <c r="CF276" s="295">
        <f t="shared" si="21"/>
        <v>1</v>
      </c>
      <c r="CG276" s="274" t="s">
        <v>876</v>
      </c>
      <c r="CH276" s="274" t="s">
        <v>268</v>
      </c>
      <c r="CI276" s="274" t="s">
        <v>268</v>
      </c>
      <c r="CJ276" s="298" t="s">
        <v>268</v>
      </c>
      <c r="CK276" s="298" t="s">
        <v>736</v>
      </c>
      <c r="CL276" s="274" t="s">
        <v>268</v>
      </c>
      <c r="CM276" s="274" t="s">
        <v>268</v>
      </c>
      <c r="CN276" s="274" t="s">
        <v>268</v>
      </c>
      <c r="CO276" s="274" t="s">
        <v>268</v>
      </c>
      <c r="CP276" s="274" t="s">
        <v>268</v>
      </c>
      <c r="CQ276" s="274" t="s">
        <v>268</v>
      </c>
      <c r="CR276" s="274" t="s">
        <v>877</v>
      </c>
      <c r="CS276" s="274">
        <v>72.16</v>
      </c>
      <c r="CT276" s="274" t="s">
        <v>268</v>
      </c>
      <c r="CU276" s="274">
        <v>72.16</v>
      </c>
      <c r="CV276" s="274">
        <v>365</v>
      </c>
      <c r="CW276" s="274" t="s">
        <v>878</v>
      </c>
      <c r="CX276" s="274" t="s">
        <v>835</v>
      </c>
      <c r="CY276" s="274" t="s">
        <v>836</v>
      </c>
      <c r="CZ276" s="274" t="s">
        <v>837</v>
      </c>
      <c r="DA276" s="274" t="s">
        <v>268</v>
      </c>
      <c r="DB276" s="274" t="s">
        <v>268</v>
      </c>
      <c r="DC276" s="274" t="s">
        <v>268</v>
      </c>
      <c r="DD276" s="274" t="s">
        <v>268</v>
      </c>
      <c r="DE276" s="274" t="s">
        <v>268</v>
      </c>
      <c r="DF276" s="274" t="s">
        <v>268</v>
      </c>
      <c r="DG276" s="299">
        <f>IFERROR(IF(CA276="D",IF(CK276="A dispo.",CD276*VLOOKUP('DATI INPUT'!$F$27,TARIFFE_UD,2,FALSE),CD276*VLOOKUP(CK276,TARIFFE_UD,2,FALSE)),CD276*VLOOKUP(CB276-100,TARIFFE_UND,2,FALSE)),0)</f>
        <v>31.678015951314595</v>
      </c>
      <c r="DH276" s="299">
        <f>IFERROR(IF(CA276="D",IF(CK276="A dispo.",CF276*VLOOKUP('DATI INPUT'!$F$27,TARIFFE_UD,3,FALSE),CF276*VLOOKUP(CK276,TARIFFE_UD,3,FALSE)),CF276*VLOOKUP(CB276-100,TARIFFE_UND,3,FALSE)),0)</f>
        <v>60.367780403072892</v>
      </c>
    </row>
    <row r="277" spans="1:112" hidden="1" x14ac:dyDescent="0.25">
      <c r="A277" s="274" t="s">
        <v>3508</v>
      </c>
      <c r="B277" s="274" t="s">
        <v>3499</v>
      </c>
      <c r="C277" s="274" t="s">
        <v>518</v>
      </c>
      <c r="D277" s="274" t="s">
        <v>3500</v>
      </c>
      <c r="E277" s="274" t="s">
        <v>268</v>
      </c>
      <c r="F277" s="274" t="s">
        <v>156</v>
      </c>
      <c r="G277" s="274" t="s">
        <v>3501</v>
      </c>
      <c r="H277" s="274" t="s">
        <v>3307</v>
      </c>
      <c r="I277" s="274" t="s">
        <v>3502</v>
      </c>
      <c r="J277" s="274" t="s">
        <v>274</v>
      </c>
      <c r="K277" s="274" t="s">
        <v>3503</v>
      </c>
      <c r="L277" s="274" t="s">
        <v>984</v>
      </c>
      <c r="M277" s="274" t="s">
        <v>3504</v>
      </c>
      <c r="N277" s="274" t="s">
        <v>3505</v>
      </c>
      <c r="O277" s="274" t="s">
        <v>3506</v>
      </c>
      <c r="P277" s="274" t="s">
        <v>3507</v>
      </c>
      <c r="Q277" s="274" t="s">
        <v>280</v>
      </c>
      <c r="R277" s="274" t="s">
        <v>268</v>
      </c>
      <c r="S277" s="274" t="s">
        <v>268</v>
      </c>
      <c r="T277" s="274" t="s">
        <v>268</v>
      </c>
      <c r="U277" s="274" t="s">
        <v>268</v>
      </c>
      <c r="V277" s="274" t="s">
        <v>268</v>
      </c>
      <c r="W277" s="274" t="s">
        <v>1933</v>
      </c>
      <c r="X277" s="274" t="s">
        <v>1934</v>
      </c>
      <c r="Y277" s="274" t="s">
        <v>544</v>
      </c>
      <c r="Z277" s="274" t="s">
        <v>268</v>
      </c>
      <c r="AA277" s="274" t="s">
        <v>268</v>
      </c>
      <c r="AB277" s="274" t="s">
        <v>268</v>
      </c>
      <c r="AC277" s="274" t="s">
        <v>268</v>
      </c>
      <c r="AD277" s="274" t="s">
        <v>268</v>
      </c>
      <c r="AE277" s="274" t="s">
        <v>287</v>
      </c>
      <c r="AF277" s="274" t="s">
        <v>1811</v>
      </c>
      <c r="AG277" s="274" t="s">
        <v>875</v>
      </c>
      <c r="AH277" s="274" t="s">
        <v>1935</v>
      </c>
      <c r="AI277" s="274" t="s">
        <v>677</v>
      </c>
      <c r="AJ277" s="274" t="s">
        <v>268</v>
      </c>
      <c r="AK277" s="274" t="s">
        <v>3509</v>
      </c>
      <c r="AL277" s="274" t="s">
        <v>268</v>
      </c>
      <c r="AM277" s="274" t="s">
        <v>353</v>
      </c>
      <c r="AN277" s="274" t="s">
        <v>268</v>
      </c>
      <c r="AO277" s="274" t="s">
        <v>268</v>
      </c>
      <c r="AP277" s="274" t="s">
        <v>268</v>
      </c>
      <c r="AQ277" s="274" t="s">
        <v>268</v>
      </c>
      <c r="AR277" s="274" t="s">
        <v>268</v>
      </c>
      <c r="AS277" s="274" t="s">
        <v>268</v>
      </c>
      <c r="AT277" s="274" t="s">
        <v>268</v>
      </c>
      <c r="AU277" s="274" t="s">
        <v>268</v>
      </c>
      <c r="AV277" s="274" t="s">
        <v>268</v>
      </c>
      <c r="AW277" s="274" t="s">
        <v>268</v>
      </c>
      <c r="AX277" s="274" t="s">
        <v>268</v>
      </c>
      <c r="AY277" s="274" t="s">
        <v>268</v>
      </c>
      <c r="AZ277" s="274" t="s">
        <v>268</v>
      </c>
      <c r="BA277" s="274" t="s">
        <v>268</v>
      </c>
      <c r="BB277" s="274" t="s">
        <v>268</v>
      </c>
      <c r="BC277" s="274" t="s">
        <v>268</v>
      </c>
      <c r="BD277" s="274" t="s">
        <v>268</v>
      </c>
      <c r="BE277" s="274" t="s">
        <v>268</v>
      </c>
      <c r="BF277" s="274" t="s">
        <v>268</v>
      </c>
      <c r="BG277" s="274" t="s">
        <v>268</v>
      </c>
      <c r="BH277" s="274" t="s">
        <v>268</v>
      </c>
      <c r="BI277" s="274" t="s">
        <v>268</v>
      </c>
      <c r="BJ277" s="274" t="s">
        <v>268</v>
      </c>
      <c r="BK277" s="274" t="s">
        <v>268</v>
      </c>
      <c r="BL277" s="274" t="s">
        <v>268</v>
      </c>
      <c r="BM277" s="274" t="s">
        <v>268</v>
      </c>
      <c r="BN277" s="274" t="s">
        <v>268</v>
      </c>
      <c r="BO277" s="274" t="s">
        <v>268</v>
      </c>
      <c r="BP277" s="274" t="s">
        <v>268</v>
      </c>
      <c r="BQ277" s="274" t="s">
        <v>268</v>
      </c>
      <c r="BR277" s="274" t="s">
        <v>268</v>
      </c>
      <c r="BS277" s="274" t="s">
        <v>268</v>
      </c>
      <c r="BT277" s="274" t="s">
        <v>268</v>
      </c>
      <c r="BU277" s="274" t="s">
        <v>268</v>
      </c>
      <c r="BV277" s="274" t="s">
        <v>268</v>
      </c>
      <c r="BW277" s="274" t="s">
        <v>268</v>
      </c>
      <c r="BX277" s="274" t="s">
        <v>268</v>
      </c>
      <c r="BY277" s="295">
        <v>15</v>
      </c>
      <c r="BZ277" s="295">
        <v>15</v>
      </c>
      <c r="CA277" s="298" t="s">
        <v>142</v>
      </c>
      <c r="CB277" s="297">
        <v>123</v>
      </c>
      <c r="CC277" s="284">
        <f t="shared" si="18"/>
        <v>0</v>
      </c>
      <c r="CD277" s="295">
        <f t="shared" si="19"/>
        <v>15</v>
      </c>
      <c r="CE277" s="284">
        <f t="shared" si="20"/>
        <v>1</v>
      </c>
      <c r="CF277" s="295">
        <f t="shared" si="21"/>
        <v>0</v>
      </c>
      <c r="CG277" s="274" t="s">
        <v>1817</v>
      </c>
      <c r="CH277" s="274" t="s">
        <v>268</v>
      </c>
      <c r="CI277" s="274" t="s">
        <v>268</v>
      </c>
      <c r="CJ277" s="298" t="s">
        <v>268</v>
      </c>
      <c r="CK277" s="298" t="s">
        <v>736</v>
      </c>
      <c r="CL277" s="274" t="s">
        <v>268</v>
      </c>
      <c r="CM277" s="274" t="s">
        <v>268</v>
      </c>
      <c r="CN277" s="274" t="s">
        <v>268</v>
      </c>
      <c r="CO277" s="274" t="s">
        <v>268</v>
      </c>
      <c r="CP277" s="274" t="s">
        <v>268</v>
      </c>
      <c r="CQ277" s="274" t="s">
        <v>268</v>
      </c>
      <c r="CR277" s="274" t="s">
        <v>877</v>
      </c>
      <c r="CS277" s="274">
        <v>7.35</v>
      </c>
      <c r="CT277" s="274" t="s">
        <v>268</v>
      </c>
      <c r="CU277" s="274">
        <v>7.35</v>
      </c>
      <c r="CV277" s="274">
        <v>365</v>
      </c>
      <c r="CW277" s="274" t="s">
        <v>878</v>
      </c>
      <c r="CX277" s="274" t="s">
        <v>835</v>
      </c>
      <c r="CY277" s="274" t="s">
        <v>836</v>
      </c>
      <c r="CZ277" s="274" t="s">
        <v>837</v>
      </c>
      <c r="DA277" s="274" t="s">
        <v>268</v>
      </c>
      <c r="DB277" s="274" t="s">
        <v>268</v>
      </c>
      <c r="DC277" s="274" t="s">
        <v>268</v>
      </c>
      <c r="DD277" s="274" t="s">
        <v>268</v>
      </c>
      <c r="DE277" s="274" t="s">
        <v>268</v>
      </c>
      <c r="DF277" s="274" t="s">
        <v>268</v>
      </c>
      <c r="DG277" s="299">
        <f>IFERROR(IF(CA277="D",IF(CK277="A dispo.",CD277*VLOOKUP('DATI INPUT'!$F$27,TARIFFE_UD,2,FALSE),CD277*VLOOKUP(CK277,TARIFFE_UD,2,FALSE)),CD277*VLOOKUP(CB277-100,TARIFFE_UND,2,FALSE)),0)</f>
        <v>11.879255981742974</v>
      </c>
      <c r="DH277" s="299">
        <f>IFERROR(IF(CA277="D",IF(CK277="A dispo.",CF277*VLOOKUP('DATI INPUT'!$F$27,TARIFFE_UD,3,FALSE),CF277*VLOOKUP(CK277,TARIFFE_UD,3,FALSE)),CF277*VLOOKUP(CB277-100,TARIFFE_UND,3,FALSE)),0)</f>
        <v>0</v>
      </c>
    </row>
    <row r="278" spans="1:112" hidden="1" x14ac:dyDescent="0.25">
      <c r="A278" s="274" t="s">
        <v>3510</v>
      </c>
      <c r="B278" s="274" t="s">
        <v>3511</v>
      </c>
      <c r="C278" s="274" t="s">
        <v>519</v>
      </c>
      <c r="D278" s="274" t="s">
        <v>3512</v>
      </c>
      <c r="E278" s="274" t="s">
        <v>268</v>
      </c>
      <c r="F278" s="274" t="s">
        <v>156</v>
      </c>
      <c r="G278" s="274" t="s">
        <v>3513</v>
      </c>
      <c r="H278" s="274" t="s">
        <v>3427</v>
      </c>
      <c r="I278" s="274" t="s">
        <v>310</v>
      </c>
      <c r="J278" s="274" t="s">
        <v>274</v>
      </c>
      <c r="K278" s="274" t="s">
        <v>3514</v>
      </c>
      <c r="L278" s="274" t="s">
        <v>984</v>
      </c>
      <c r="M278" s="274" t="s">
        <v>3515</v>
      </c>
      <c r="N278" s="274" t="s">
        <v>3516</v>
      </c>
      <c r="O278" s="274" t="s">
        <v>896</v>
      </c>
      <c r="P278" s="274" t="s">
        <v>3517</v>
      </c>
      <c r="Q278" s="274" t="s">
        <v>346</v>
      </c>
      <c r="R278" s="274" t="s">
        <v>268</v>
      </c>
      <c r="S278" s="274" t="s">
        <v>268</v>
      </c>
      <c r="T278" s="274" t="s">
        <v>268</v>
      </c>
      <c r="U278" s="274" t="s">
        <v>268</v>
      </c>
      <c r="V278" s="274" t="s">
        <v>268</v>
      </c>
      <c r="W278" s="274" t="s">
        <v>3430</v>
      </c>
      <c r="X278" s="274" t="s">
        <v>887</v>
      </c>
      <c r="Y278" s="274" t="s">
        <v>282</v>
      </c>
      <c r="Z278" s="274" t="s">
        <v>154</v>
      </c>
      <c r="AA278" s="274" t="s">
        <v>268</v>
      </c>
      <c r="AB278" s="274" t="s">
        <v>268</v>
      </c>
      <c r="AC278" s="274" t="s">
        <v>268</v>
      </c>
      <c r="AD278" s="274" t="s">
        <v>268</v>
      </c>
      <c r="AE278" s="274" t="s">
        <v>287</v>
      </c>
      <c r="AF278" s="274" t="s">
        <v>1811</v>
      </c>
      <c r="AG278" s="274" t="s">
        <v>875</v>
      </c>
      <c r="AH278" s="274" t="s">
        <v>1848</v>
      </c>
      <c r="AI278" s="274" t="s">
        <v>755</v>
      </c>
      <c r="AJ278" s="274" t="s">
        <v>268</v>
      </c>
      <c r="AK278" s="274" t="s">
        <v>381</v>
      </c>
      <c r="AL278" s="274" t="s">
        <v>268</v>
      </c>
      <c r="AM278" s="274" t="s">
        <v>405</v>
      </c>
      <c r="AN278" s="274" t="s">
        <v>268</v>
      </c>
      <c r="AO278" s="274" t="s">
        <v>268</v>
      </c>
      <c r="AP278" s="274" t="s">
        <v>268</v>
      </c>
      <c r="AQ278" s="274" t="s">
        <v>268</v>
      </c>
      <c r="AR278" s="274" t="s">
        <v>268</v>
      </c>
      <c r="AS278" s="274" t="s">
        <v>268</v>
      </c>
      <c r="AT278" s="274" t="s">
        <v>268</v>
      </c>
      <c r="AU278" s="274" t="s">
        <v>268</v>
      </c>
      <c r="AV278" s="274" t="s">
        <v>268</v>
      </c>
      <c r="AW278" s="274" t="s">
        <v>268</v>
      </c>
      <c r="AX278" s="274" t="s">
        <v>268</v>
      </c>
      <c r="AY278" s="274" t="s">
        <v>268</v>
      </c>
      <c r="AZ278" s="274" t="s">
        <v>268</v>
      </c>
      <c r="BA278" s="274" t="s">
        <v>268</v>
      </c>
      <c r="BB278" s="274" t="s">
        <v>268</v>
      </c>
      <c r="BC278" s="274" t="s">
        <v>268</v>
      </c>
      <c r="BD278" s="274" t="s">
        <v>268</v>
      </c>
      <c r="BE278" s="274" t="s">
        <v>268</v>
      </c>
      <c r="BF278" s="274" t="s">
        <v>268</v>
      </c>
      <c r="BG278" s="274" t="s">
        <v>268</v>
      </c>
      <c r="BH278" s="274" t="s">
        <v>268</v>
      </c>
      <c r="BI278" s="274" t="s">
        <v>268</v>
      </c>
      <c r="BJ278" s="274" t="s">
        <v>268</v>
      </c>
      <c r="BK278" s="274" t="s">
        <v>268</v>
      </c>
      <c r="BL278" s="274" t="s">
        <v>268</v>
      </c>
      <c r="BM278" s="274" t="s">
        <v>268</v>
      </c>
      <c r="BN278" s="274" t="s">
        <v>268</v>
      </c>
      <c r="BO278" s="274" t="s">
        <v>268</v>
      </c>
      <c r="BP278" s="274" t="s">
        <v>268</v>
      </c>
      <c r="BQ278" s="274" t="s">
        <v>268</v>
      </c>
      <c r="BR278" s="274" t="s">
        <v>268</v>
      </c>
      <c r="BS278" s="274" t="s">
        <v>268</v>
      </c>
      <c r="BT278" s="274" t="s">
        <v>268</v>
      </c>
      <c r="BU278" s="274" t="s">
        <v>268</v>
      </c>
      <c r="BV278" s="274" t="s">
        <v>268</v>
      </c>
      <c r="BW278" s="274" t="s">
        <v>268</v>
      </c>
      <c r="BX278" s="274" t="s">
        <v>268</v>
      </c>
      <c r="BY278" s="295">
        <v>80</v>
      </c>
      <c r="BZ278" s="295">
        <v>80</v>
      </c>
      <c r="CA278" s="298" t="s">
        <v>142</v>
      </c>
      <c r="CB278" s="297">
        <v>122</v>
      </c>
      <c r="CC278" s="284">
        <f t="shared" si="18"/>
        <v>0</v>
      </c>
      <c r="CD278" s="295">
        <f t="shared" si="19"/>
        <v>80</v>
      </c>
      <c r="CE278" s="284">
        <f t="shared" si="20"/>
        <v>0</v>
      </c>
      <c r="CF278" s="295">
        <f t="shared" si="21"/>
        <v>1</v>
      </c>
      <c r="CG278" s="274" t="s">
        <v>876</v>
      </c>
      <c r="CH278" s="274" t="s">
        <v>268</v>
      </c>
      <c r="CI278" s="274" t="s">
        <v>268</v>
      </c>
      <c r="CJ278" s="298" t="s">
        <v>268</v>
      </c>
      <c r="CK278" s="298" t="s">
        <v>736</v>
      </c>
      <c r="CL278" s="274" t="s">
        <v>268</v>
      </c>
      <c r="CM278" s="274" t="s">
        <v>268</v>
      </c>
      <c r="CN278" s="274" t="s">
        <v>268</v>
      </c>
      <c r="CO278" s="274" t="s">
        <v>268</v>
      </c>
      <c r="CP278" s="274" t="s">
        <v>268</v>
      </c>
      <c r="CQ278" s="274" t="s">
        <v>268</v>
      </c>
      <c r="CR278" s="274" t="s">
        <v>877</v>
      </c>
      <c r="CS278" s="274">
        <v>91.76</v>
      </c>
      <c r="CT278" s="274" t="s">
        <v>268</v>
      </c>
      <c r="CU278" s="274">
        <v>91.76</v>
      </c>
      <c r="CV278" s="274">
        <v>365</v>
      </c>
      <c r="CW278" s="274" t="s">
        <v>878</v>
      </c>
      <c r="CX278" s="274" t="s">
        <v>835</v>
      </c>
      <c r="CY278" s="274" t="s">
        <v>836</v>
      </c>
      <c r="CZ278" s="274" t="s">
        <v>837</v>
      </c>
      <c r="DA278" s="274" t="s">
        <v>268</v>
      </c>
      <c r="DB278" s="274" t="s">
        <v>268</v>
      </c>
      <c r="DC278" s="274" t="s">
        <v>268</v>
      </c>
      <c r="DD278" s="274" t="s">
        <v>268</v>
      </c>
      <c r="DE278" s="274" t="s">
        <v>268</v>
      </c>
      <c r="DF278" s="274" t="s">
        <v>268</v>
      </c>
      <c r="DG278" s="299">
        <f>IFERROR(IF(CA278="D",IF(CK278="A dispo.",CD278*VLOOKUP('DATI INPUT'!$F$27,TARIFFE_UD,2,FALSE),CD278*VLOOKUP(CK278,TARIFFE_UD,2,FALSE)),CD278*VLOOKUP(CB278-100,TARIFFE_UND,2,FALSE)),0)</f>
        <v>63.356031902629191</v>
      </c>
      <c r="DH278" s="299">
        <f>IFERROR(IF(CA278="D",IF(CK278="A dispo.",CF278*VLOOKUP('DATI INPUT'!$F$27,TARIFFE_UD,3,FALSE),CF278*VLOOKUP(CK278,TARIFFE_UD,3,FALSE)),CF278*VLOOKUP(CB278-100,TARIFFE_UND,3,FALSE)),0)</f>
        <v>60.367780403072892</v>
      </c>
    </row>
    <row r="279" spans="1:112" x14ac:dyDescent="0.25">
      <c r="A279" s="274" t="s">
        <v>3518</v>
      </c>
      <c r="B279" s="274" t="s">
        <v>1216</v>
      </c>
      <c r="C279" s="274" t="s">
        <v>3519</v>
      </c>
      <c r="D279" s="274" t="s">
        <v>3520</v>
      </c>
      <c r="E279" s="274" t="s">
        <v>268</v>
      </c>
      <c r="F279" s="274" t="s">
        <v>156</v>
      </c>
      <c r="G279" s="274" t="s">
        <v>3521</v>
      </c>
      <c r="H279" s="274" t="s">
        <v>3307</v>
      </c>
      <c r="I279" s="274" t="s">
        <v>3522</v>
      </c>
      <c r="J279" s="274" t="s">
        <v>156</v>
      </c>
      <c r="K279" s="274" t="s">
        <v>3523</v>
      </c>
      <c r="L279" s="274" t="s">
        <v>960</v>
      </c>
      <c r="M279" s="274" t="s">
        <v>3478</v>
      </c>
      <c r="N279" s="274" t="s">
        <v>984</v>
      </c>
      <c r="O279" s="274" t="s">
        <v>873</v>
      </c>
      <c r="P279" s="274" t="s">
        <v>1922</v>
      </c>
      <c r="Q279" s="274" t="s">
        <v>304</v>
      </c>
      <c r="R279" s="274" t="s">
        <v>268</v>
      </c>
      <c r="S279" s="274" t="s">
        <v>268</v>
      </c>
      <c r="T279" s="274" t="s">
        <v>268</v>
      </c>
      <c r="U279" s="274" t="s">
        <v>268</v>
      </c>
      <c r="V279" s="274" t="s">
        <v>268</v>
      </c>
      <c r="W279" s="274" t="s">
        <v>3478</v>
      </c>
      <c r="X279" s="274" t="s">
        <v>1922</v>
      </c>
      <c r="Y279" s="274" t="s">
        <v>304</v>
      </c>
      <c r="Z279" s="274" t="s">
        <v>268</v>
      </c>
      <c r="AA279" s="274" t="s">
        <v>268</v>
      </c>
      <c r="AB279" s="274" t="s">
        <v>268</v>
      </c>
      <c r="AC279" s="274" t="s">
        <v>268</v>
      </c>
      <c r="AD279" s="274" t="s">
        <v>268</v>
      </c>
      <c r="AE279" s="274" t="s">
        <v>287</v>
      </c>
      <c r="AF279" s="274" t="s">
        <v>1811</v>
      </c>
      <c r="AG279" s="274" t="s">
        <v>875</v>
      </c>
      <c r="AH279" s="274" t="s">
        <v>1848</v>
      </c>
      <c r="AI279" s="274" t="s">
        <v>793</v>
      </c>
      <c r="AJ279" s="274" t="s">
        <v>268</v>
      </c>
      <c r="AK279" s="274" t="s">
        <v>377</v>
      </c>
      <c r="AL279" s="274" t="s">
        <v>268</v>
      </c>
      <c r="AM279" s="274" t="s">
        <v>405</v>
      </c>
      <c r="AN279" s="274" t="s">
        <v>268</v>
      </c>
      <c r="AO279" s="274" t="s">
        <v>268</v>
      </c>
      <c r="AP279" s="274" t="s">
        <v>268</v>
      </c>
      <c r="AQ279" s="274" t="s">
        <v>268</v>
      </c>
      <c r="AR279" s="274" t="s">
        <v>268</v>
      </c>
      <c r="AS279" s="274" t="s">
        <v>268</v>
      </c>
      <c r="AT279" s="274" t="s">
        <v>268</v>
      </c>
      <c r="AU279" s="274" t="s">
        <v>268</v>
      </c>
      <c r="AV279" s="274" t="s">
        <v>268</v>
      </c>
      <c r="AW279" s="274" t="s">
        <v>268</v>
      </c>
      <c r="AX279" s="274" t="s">
        <v>268</v>
      </c>
      <c r="AY279" s="274" t="s">
        <v>268</v>
      </c>
      <c r="AZ279" s="274" t="s">
        <v>268</v>
      </c>
      <c r="BA279" s="274" t="s">
        <v>268</v>
      </c>
      <c r="BB279" s="274" t="s">
        <v>268</v>
      </c>
      <c r="BC279" s="274" t="s">
        <v>268</v>
      </c>
      <c r="BD279" s="274" t="s">
        <v>268</v>
      </c>
      <c r="BE279" s="274" t="s">
        <v>268</v>
      </c>
      <c r="BF279" s="274" t="s">
        <v>268</v>
      </c>
      <c r="BG279" s="274" t="s">
        <v>268</v>
      </c>
      <c r="BH279" s="274" t="s">
        <v>268</v>
      </c>
      <c r="BI279" s="274" t="s">
        <v>268</v>
      </c>
      <c r="BJ279" s="274" t="s">
        <v>268</v>
      </c>
      <c r="BK279" s="274" t="s">
        <v>268</v>
      </c>
      <c r="BL279" s="274" t="s">
        <v>268</v>
      </c>
      <c r="BM279" s="274" t="s">
        <v>268</v>
      </c>
      <c r="BN279" s="274" t="s">
        <v>268</v>
      </c>
      <c r="BO279" s="274" t="s">
        <v>268</v>
      </c>
      <c r="BP279" s="274" t="s">
        <v>268</v>
      </c>
      <c r="BQ279" s="274" t="s">
        <v>268</v>
      </c>
      <c r="BR279" s="274" t="s">
        <v>268</v>
      </c>
      <c r="BS279" s="274" t="s">
        <v>268</v>
      </c>
      <c r="BT279" s="274" t="s">
        <v>268</v>
      </c>
      <c r="BU279" s="274" t="s">
        <v>268</v>
      </c>
      <c r="BV279" s="274" t="s">
        <v>268</v>
      </c>
      <c r="BW279" s="274" t="s">
        <v>268</v>
      </c>
      <c r="BX279" s="274" t="s">
        <v>268</v>
      </c>
      <c r="BY279" s="295">
        <v>45</v>
      </c>
      <c r="BZ279" s="295">
        <v>45</v>
      </c>
      <c r="CA279" s="298" t="s">
        <v>142</v>
      </c>
      <c r="CB279" s="297">
        <v>122</v>
      </c>
      <c r="CC279" s="284">
        <f t="shared" si="18"/>
        <v>0</v>
      </c>
      <c r="CD279" s="295">
        <f t="shared" si="19"/>
        <v>45</v>
      </c>
      <c r="CE279" s="284">
        <f t="shared" si="20"/>
        <v>0</v>
      </c>
      <c r="CF279" s="295">
        <f t="shared" si="21"/>
        <v>1</v>
      </c>
      <c r="CG279" s="274" t="s">
        <v>876</v>
      </c>
      <c r="CH279" s="274" t="s">
        <v>268</v>
      </c>
      <c r="CI279" s="274" t="s">
        <v>268</v>
      </c>
      <c r="CJ279" s="298" t="s">
        <v>271</v>
      </c>
      <c r="CK279" s="297">
        <v>1</v>
      </c>
      <c r="CL279" s="274" t="s">
        <v>268</v>
      </c>
      <c r="CM279" s="274" t="s">
        <v>268</v>
      </c>
      <c r="CN279" s="274" t="s">
        <v>268</v>
      </c>
      <c r="CO279" s="274" t="s">
        <v>268</v>
      </c>
      <c r="CP279" s="274" t="s">
        <v>268</v>
      </c>
      <c r="CQ279" s="274" t="s">
        <v>268</v>
      </c>
      <c r="CR279" s="274" t="s">
        <v>877</v>
      </c>
      <c r="CS279" s="274">
        <v>34.380000000000003</v>
      </c>
      <c r="CT279" s="274" t="s">
        <v>268</v>
      </c>
      <c r="CU279" s="274">
        <v>34.380000000000003</v>
      </c>
      <c r="CV279" s="274">
        <v>365</v>
      </c>
      <c r="CW279" s="274" t="s">
        <v>878</v>
      </c>
      <c r="CX279" s="274" t="s">
        <v>835</v>
      </c>
      <c r="CY279" s="274" t="s">
        <v>836</v>
      </c>
      <c r="CZ279" s="274" t="s">
        <v>837</v>
      </c>
      <c r="DA279" s="274" t="s">
        <v>268</v>
      </c>
      <c r="DB279" s="274" t="s">
        <v>268</v>
      </c>
      <c r="DC279" s="274" t="s">
        <v>268</v>
      </c>
      <c r="DD279" s="274" t="s">
        <v>268</v>
      </c>
      <c r="DE279" s="274" t="s">
        <v>268</v>
      </c>
      <c r="DF279" s="274" t="s">
        <v>268</v>
      </c>
      <c r="DG279" s="299">
        <f>IFERROR(IF(CA279="D",IF(CK279="A dispo.",CD279*VLOOKUP('DATI INPUT'!$F$27,TARIFFE_UD,2,FALSE),CD279*VLOOKUP(CK279,TARIFFE_UD,2,FALSE)),CD279*VLOOKUP(CB279-100,TARIFFE_UND,2,FALSE)),0)</f>
        <v>27.718263957400275</v>
      </c>
      <c r="DH279" s="299">
        <f>IFERROR(IF(CA279="D",IF(CK279="A dispo.",CF279*VLOOKUP('DATI INPUT'!$F$27,TARIFFE_UD,3,FALSE),CF279*VLOOKUP(CK279,TARIFFE_UD,3,FALSE)),CF279*VLOOKUP(CB279-100,TARIFFE_UND,3,FALSE)),0)</f>
        <v>15.164853048114928</v>
      </c>
    </row>
    <row r="280" spans="1:112" hidden="1" x14ac:dyDescent="0.25">
      <c r="A280" s="274" t="s">
        <v>3524</v>
      </c>
      <c r="B280" s="274" t="s">
        <v>3525</v>
      </c>
      <c r="C280" s="274" t="s">
        <v>3526</v>
      </c>
      <c r="D280" s="274" t="s">
        <v>3527</v>
      </c>
      <c r="E280" s="274" t="s">
        <v>268</v>
      </c>
      <c r="F280" s="274" t="s">
        <v>156</v>
      </c>
      <c r="G280" s="274" t="s">
        <v>3528</v>
      </c>
      <c r="H280" s="274" t="s">
        <v>3427</v>
      </c>
      <c r="I280" s="274" t="s">
        <v>3529</v>
      </c>
      <c r="J280" s="274" t="s">
        <v>156</v>
      </c>
      <c r="K280" s="274" t="s">
        <v>3530</v>
      </c>
      <c r="L280" s="274" t="s">
        <v>960</v>
      </c>
      <c r="M280" s="274" t="s">
        <v>3531</v>
      </c>
      <c r="N280" s="274" t="s">
        <v>3532</v>
      </c>
      <c r="O280" s="274" t="s">
        <v>3533</v>
      </c>
      <c r="P280" s="274" t="s">
        <v>3534</v>
      </c>
      <c r="Q280" s="274" t="s">
        <v>282</v>
      </c>
      <c r="R280" s="274" t="s">
        <v>268</v>
      </c>
      <c r="S280" s="274" t="s">
        <v>268</v>
      </c>
      <c r="T280" s="274" t="s">
        <v>268</v>
      </c>
      <c r="U280" s="274" t="s">
        <v>268</v>
      </c>
      <c r="V280" s="274" t="s">
        <v>268</v>
      </c>
      <c r="W280" s="274" t="s">
        <v>3535</v>
      </c>
      <c r="X280" s="274" t="s">
        <v>887</v>
      </c>
      <c r="Y280" s="274" t="s">
        <v>275</v>
      </c>
      <c r="Z280" s="274" t="s">
        <v>268</v>
      </c>
      <c r="AA280" s="274" t="s">
        <v>268</v>
      </c>
      <c r="AB280" s="274" t="s">
        <v>268</v>
      </c>
      <c r="AC280" s="274" t="s">
        <v>268</v>
      </c>
      <c r="AD280" s="274" t="s">
        <v>268</v>
      </c>
      <c r="AE280" s="274" t="s">
        <v>287</v>
      </c>
      <c r="AF280" s="274" t="s">
        <v>1811</v>
      </c>
      <c r="AG280" s="274" t="s">
        <v>875</v>
      </c>
      <c r="AH280" s="274" t="s">
        <v>1848</v>
      </c>
      <c r="AI280" s="274" t="s">
        <v>917</v>
      </c>
      <c r="AJ280" s="274" t="s">
        <v>268</v>
      </c>
      <c r="AK280" s="274" t="s">
        <v>366</v>
      </c>
      <c r="AL280" s="274" t="s">
        <v>268</v>
      </c>
      <c r="AM280" s="274" t="s">
        <v>405</v>
      </c>
      <c r="AN280" s="274" t="s">
        <v>268</v>
      </c>
      <c r="AO280" s="274" t="s">
        <v>268</v>
      </c>
      <c r="AP280" s="274" t="s">
        <v>268</v>
      </c>
      <c r="AQ280" s="274" t="s">
        <v>268</v>
      </c>
      <c r="AR280" s="274" t="s">
        <v>268</v>
      </c>
      <c r="AS280" s="274" t="s">
        <v>268</v>
      </c>
      <c r="AT280" s="274" t="s">
        <v>268</v>
      </c>
      <c r="AU280" s="274" t="s">
        <v>268</v>
      </c>
      <c r="AV280" s="274" t="s">
        <v>268</v>
      </c>
      <c r="AW280" s="274" t="s">
        <v>268</v>
      </c>
      <c r="AX280" s="274" t="s">
        <v>268</v>
      </c>
      <c r="AY280" s="274" t="s">
        <v>268</v>
      </c>
      <c r="AZ280" s="274" t="s">
        <v>268</v>
      </c>
      <c r="BA280" s="274" t="s">
        <v>268</v>
      </c>
      <c r="BB280" s="274" t="s">
        <v>268</v>
      </c>
      <c r="BC280" s="274" t="s">
        <v>268</v>
      </c>
      <c r="BD280" s="274" t="s">
        <v>268</v>
      </c>
      <c r="BE280" s="274" t="s">
        <v>268</v>
      </c>
      <c r="BF280" s="274" t="s">
        <v>268</v>
      </c>
      <c r="BG280" s="274" t="s">
        <v>268</v>
      </c>
      <c r="BH280" s="274" t="s">
        <v>268</v>
      </c>
      <c r="BI280" s="274" t="s">
        <v>268</v>
      </c>
      <c r="BJ280" s="274" t="s">
        <v>268</v>
      </c>
      <c r="BK280" s="274" t="s">
        <v>268</v>
      </c>
      <c r="BL280" s="274" t="s">
        <v>268</v>
      </c>
      <c r="BM280" s="274" t="s">
        <v>268</v>
      </c>
      <c r="BN280" s="274" t="s">
        <v>268</v>
      </c>
      <c r="BO280" s="274" t="s">
        <v>268</v>
      </c>
      <c r="BP280" s="274" t="s">
        <v>268</v>
      </c>
      <c r="BQ280" s="274" t="s">
        <v>268</v>
      </c>
      <c r="BR280" s="274" t="s">
        <v>268</v>
      </c>
      <c r="BS280" s="274" t="s">
        <v>268</v>
      </c>
      <c r="BT280" s="274" t="s">
        <v>268</v>
      </c>
      <c r="BU280" s="274" t="s">
        <v>268</v>
      </c>
      <c r="BV280" s="274" t="s">
        <v>268</v>
      </c>
      <c r="BW280" s="274" t="s">
        <v>268</v>
      </c>
      <c r="BX280" s="274" t="s">
        <v>268</v>
      </c>
      <c r="BY280" s="295">
        <v>48</v>
      </c>
      <c r="BZ280" s="295">
        <v>48</v>
      </c>
      <c r="CA280" s="298" t="s">
        <v>142</v>
      </c>
      <c r="CB280" s="297">
        <v>122</v>
      </c>
      <c r="CC280" s="284">
        <f t="shared" si="18"/>
        <v>0</v>
      </c>
      <c r="CD280" s="295">
        <f t="shared" si="19"/>
        <v>47.999999999999993</v>
      </c>
      <c r="CE280" s="284">
        <f t="shared" si="20"/>
        <v>0</v>
      </c>
      <c r="CF280" s="295">
        <f t="shared" si="21"/>
        <v>1</v>
      </c>
      <c r="CG280" s="274" t="s">
        <v>876</v>
      </c>
      <c r="CH280" s="274" t="s">
        <v>268</v>
      </c>
      <c r="CI280" s="274" t="s">
        <v>268</v>
      </c>
      <c r="CJ280" s="298" t="s">
        <v>268</v>
      </c>
      <c r="CK280" s="298" t="s">
        <v>736</v>
      </c>
      <c r="CL280" s="274" t="s">
        <v>268</v>
      </c>
      <c r="CM280" s="274" t="s">
        <v>268</v>
      </c>
      <c r="CN280" s="274" t="s">
        <v>268</v>
      </c>
      <c r="CO280" s="274" t="s">
        <v>268</v>
      </c>
      <c r="CP280" s="274" t="s">
        <v>268</v>
      </c>
      <c r="CQ280" s="274" t="s">
        <v>268</v>
      </c>
      <c r="CR280" s="274" t="s">
        <v>877</v>
      </c>
      <c r="CS280" s="274">
        <v>76.08</v>
      </c>
      <c r="CT280" s="274" t="s">
        <v>268</v>
      </c>
      <c r="CU280" s="274">
        <v>76.08</v>
      </c>
      <c r="CV280" s="274">
        <v>365</v>
      </c>
      <c r="CW280" s="274" t="s">
        <v>878</v>
      </c>
      <c r="CX280" s="274" t="s">
        <v>835</v>
      </c>
      <c r="CY280" s="274" t="s">
        <v>836</v>
      </c>
      <c r="CZ280" s="274" t="s">
        <v>837</v>
      </c>
      <c r="DA280" s="274" t="s">
        <v>268</v>
      </c>
      <c r="DB280" s="274" t="s">
        <v>268</v>
      </c>
      <c r="DC280" s="274" t="s">
        <v>268</v>
      </c>
      <c r="DD280" s="274" t="s">
        <v>268</v>
      </c>
      <c r="DE280" s="274" t="s">
        <v>268</v>
      </c>
      <c r="DF280" s="274" t="s">
        <v>268</v>
      </c>
      <c r="DG280" s="299">
        <f>IFERROR(IF(CA280="D",IF(CK280="A dispo.",CD280*VLOOKUP('DATI INPUT'!$F$27,TARIFFE_UD,2,FALSE),CD280*VLOOKUP(CK280,TARIFFE_UD,2,FALSE)),CD280*VLOOKUP(CB280-100,TARIFFE_UND,2,FALSE)),0)</f>
        <v>38.013619141577507</v>
      </c>
      <c r="DH280" s="299">
        <f>IFERROR(IF(CA280="D",IF(CK280="A dispo.",CF280*VLOOKUP('DATI INPUT'!$F$27,TARIFFE_UD,3,FALSE),CF280*VLOOKUP(CK280,TARIFFE_UD,3,FALSE)),CF280*VLOOKUP(CB280-100,TARIFFE_UND,3,FALSE)),0)</f>
        <v>60.367780403072892</v>
      </c>
    </row>
    <row r="281" spans="1:112" x14ac:dyDescent="0.25">
      <c r="A281" s="274" t="s">
        <v>3536</v>
      </c>
      <c r="B281" s="274" t="s">
        <v>1005</v>
      </c>
      <c r="C281" s="274" t="s">
        <v>3537</v>
      </c>
      <c r="D281" s="274" t="s">
        <v>3538</v>
      </c>
      <c r="E281" s="274" t="s">
        <v>268</v>
      </c>
      <c r="F281" s="274" t="s">
        <v>156</v>
      </c>
      <c r="G281" s="274" t="s">
        <v>3539</v>
      </c>
      <c r="H281" s="274" t="s">
        <v>3307</v>
      </c>
      <c r="I281" s="274" t="s">
        <v>3540</v>
      </c>
      <c r="J281" s="274" t="s">
        <v>274</v>
      </c>
      <c r="K281" s="274" t="s">
        <v>3541</v>
      </c>
      <c r="L281" s="274" t="s">
        <v>871</v>
      </c>
      <c r="M281" s="274" t="s">
        <v>3542</v>
      </c>
      <c r="N281" s="274" t="s">
        <v>984</v>
      </c>
      <c r="O281" s="274" t="s">
        <v>873</v>
      </c>
      <c r="P281" s="274" t="s">
        <v>1847</v>
      </c>
      <c r="Q281" s="274" t="s">
        <v>315</v>
      </c>
      <c r="R281" s="274" t="s">
        <v>268</v>
      </c>
      <c r="S281" s="274" t="s">
        <v>268</v>
      </c>
      <c r="T281" s="274" t="s">
        <v>268</v>
      </c>
      <c r="U281" s="274" t="s">
        <v>268</v>
      </c>
      <c r="V281" s="274" t="s">
        <v>268</v>
      </c>
      <c r="W281" s="274" t="s">
        <v>3542</v>
      </c>
      <c r="X281" s="274" t="s">
        <v>1847</v>
      </c>
      <c r="Y281" s="274" t="s">
        <v>315</v>
      </c>
      <c r="Z281" s="274" t="s">
        <v>268</v>
      </c>
      <c r="AA281" s="274" t="s">
        <v>268</v>
      </c>
      <c r="AB281" s="274" t="s">
        <v>268</v>
      </c>
      <c r="AC281" s="274" t="s">
        <v>268</v>
      </c>
      <c r="AD281" s="274" t="s">
        <v>268</v>
      </c>
      <c r="AE281" s="274" t="s">
        <v>268</v>
      </c>
      <c r="AF281" s="274" t="s">
        <v>268</v>
      </c>
      <c r="AG281" s="274" t="s">
        <v>268</v>
      </c>
      <c r="AH281" s="274" t="s">
        <v>268</v>
      </c>
      <c r="AI281" s="274" t="s">
        <v>268</v>
      </c>
      <c r="AJ281" s="274" t="s">
        <v>268</v>
      </c>
      <c r="AK281" s="274" t="s">
        <v>268</v>
      </c>
      <c r="AL281" s="274" t="s">
        <v>268</v>
      </c>
      <c r="AM281" s="274" t="s">
        <v>268</v>
      </c>
      <c r="AN281" s="274" t="s">
        <v>268</v>
      </c>
      <c r="AO281" s="274" t="s">
        <v>268</v>
      </c>
      <c r="AP281" s="274" t="s">
        <v>268</v>
      </c>
      <c r="AQ281" s="274" t="s">
        <v>268</v>
      </c>
      <c r="AR281" s="274" t="s">
        <v>268</v>
      </c>
      <c r="AS281" s="274" t="s">
        <v>268</v>
      </c>
      <c r="AT281" s="274" t="s">
        <v>268</v>
      </c>
      <c r="AU281" s="274" t="s">
        <v>268</v>
      </c>
      <c r="AV281" s="274" t="s">
        <v>268</v>
      </c>
      <c r="AW281" s="274" t="s">
        <v>268</v>
      </c>
      <c r="AX281" s="274" t="s">
        <v>268</v>
      </c>
      <c r="AY281" s="274" t="s">
        <v>268</v>
      </c>
      <c r="AZ281" s="274" t="s">
        <v>268</v>
      </c>
      <c r="BA281" s="274" t="s">
        <v>268</v>
      </c>
      <c r="BB281" s="274" t="s">
        <v>268</v>
      </c>
      <c r="BC281" s="274" t="s">
        <v>268</v>
      </c>
      <c r="BD281" s="274" t="s">
        <v>268</v>
      </c>
      <c r="BE281" s="274" t="s">
        <v>268</v>
      </c>
      <c r="BF281" s="274" t="s">
        <v>268</v>
      </c>
      <c r="BG281" s="274" t="s">
        <v>268</v>
      </c>
      <c r="BH281" s="274" t="s">
        <v>268</v>
      </c>
      <c r="BI281" s="274" t="s">
        <v>268</v>
      </c>
      <c r="BJ281" s="274" t="s">
        <v>268</v>
      </c>
      <c r="BK281" s="274" t="s">
        <v>268</v>
      </c>
      <c r="BL281" s="274" t="s">
        <v>268</v>
      </c>
      <c r="BM281" s="274" t="s">
        <v>268</v>
      </c>
      <c r="BN281" s="274" t="s">
        <v>268</v>
      </c>
      <c r="BO281" s="274" t="s">
        <v>268</v>
      </c>
      <c r="BP281" s="274" t="s">
        <v>268</v>
      </c>
      <c r="BQ281" s="274" t="s">
        <v>268</v>
      </c>
      <c r="BR281" s="274" t="s">
        <v>268</v>
      </c>
      <c r="BS281" s="274" t="s">
        <v>268</v>
      </c>
      <c r="BT281" s="274" t="s">
        <v>268</v>
      </c>
      <c r="BU281" s="274" t="s">
        <v>268</v>
      </c>
      <c r="BV281" s="274" t="s">
        <v>268</v>
      </c>
      <c r="BW281" s="274" t="s">
        <v>268</v>
      </c>
      <c r="BX281" s="274" t="s">
        <v>268</v>
      </c>
      <c r="BY281" s="295">
        <v>60</v>
      </c>
      <c r="BZ281" s="295">
        <v>60</v>
      </c>
      <c r="CA281" s="298" t="s">
        <v>142</v>
      </c>
      <c r="CB281" s="297">
        <v>122</v>
      </c>
      <c r="CC281" s="284">
        <f t="shared" si="18"/>
        <v>0</v>
      </c>
      <c r="CD281" s="295">
        <f t="shared" si="19"/>
        <v>60</v>
      </c>
      <c r="CE281" s="284">
        <f t="shared" si="20"/>
        <v>0</v>
      </c>
      <c r="CF281" s="295">
        <f t="shared" si="21"/>
        <v>1</v>
      </c>
      <c r="CG281" s="274" t="s">
        <v>876</v>
      </c>
      <c r="CH281" s="274" t="s">
        <v>268</v>
      </c>
      <c r="CI281" s="274" t="s">
        <v>268</v>
      </c>
      <c r="CJ281" s="298" t="s">
        <v>271</v>
      </c>
      <c r="CK281" s="297">
        <v>1</v>
      </c>
      <c r="CL281" s="274" t="s">
        <v>268</v>
      </c>
      <c r="CM281" s="274" t="s">
        <v>268</v>
      </c>
      <c r="CN281" s="274" t="s">
        <v>268</v>
      </c>
      <c r="CO281" s="274" t="s">
        <v>268</v>
      </c>
      <c r="CP281" s="274" t="s">
        <v>268</v>
      </c>
      <c r="CQ281" s="274" t="s">
        <v>268</v>
      </c>
      <c r="CR281" s="274" t="s">
        <v>877</v>
      </c>
      <c r="CS281" s="274">
        <v>40.08</v>
      </c>
      <c r="CT281" s="274" t="s">
        <v>268</v>
      </c>
      <c r="CU281" s="274">
        <v>40.08</v>
      </c>
      <c r="CV281" s="274">
        <v>365</v>
      </c>
      <c r="CW281" s="274" t="s">
        <v>878</v>
      </c>
      <c r="CX281" s="274" t="s">
        <v>835</v>
      </c>
      <c r="CY281" s="274" t="s">
        <v>836</v>
      </c>
      <c r="CZ281" s="274" t="s">
        <v>837</v>
      </c>
      <c r="DA281" s="274" t="s">
        <v>268</v>
      </c>
      <c r="DB281" s="274" t="s">
        <v>268</v>
      </c>
      <c r="DC281" s="274" t="s">
        <v>268</v>
      </c>
      <c r="DD281" s="274" t="s">
        <v>268</v>
      </c>
      <c r="DE281" s="274" t="s">
        <v>268</v>
      </c>
      <c r="DF281" s="274" t="s">
        <v>268</v>
      </c>
      <c r="DG281" s="299">
        <f>IFERROR(IF(CA281="D",IF(CK281="A dispo.",CD281*VLOOKUP('DATI INPUT'!$F$27,TARIFFE_UD,2,FALSE),CD281*VLOOKUP(CK281,TARIFFE_UD,2,FALSE)),CD281*VLOOKUP(CB281-100,TARIFFE_UND,2,FALSE)),0)</f>
        <v>36.957685276533695</v>
      </c>
      <c r="DH281" s="299">
        <f>IFERROR(IF(CA281="D",IF(CK281="A dispo.",CF281*VLOOKUP('DATI INPUT'!$F$27,TARIFFE_UD,3,FALSE),CF281*VLOOKUP(CK281,TARIFFE_UD,3,FALSE)),CF281*VLOOKUP(CB281-100,TARIFFE_UND,3,FALSE)),0)</f>
        <v>15.164853048114928</v>
      </c>
    </row>
    <row r="282" spans="1:112" x14ac:dyDescent="0.25">
      <c r="A282" s="274" t="s">
        <v>3543</v>
      </c>
      <c r="B282" s="274" t="s">
        <v>1005</v>
      </c>
      <c r="C282" s="274" t="s">
        <v>3544</v>
      </c>
      <c r="D282" s="274" t="s">
        <v>3538</v>
      </c>
      <c r="E282" s="274" t="s">
        <v>268</v>
      </c>
      <c r="F282" s="274" t="s">
        <v>156</v>
      </c>
      <c r="G282" s="274" t="s">
        <v>3539</v>
      </c>
      <c r="H282" s="274" t="s">
        <v>3307</v>
      </c>
      <c r="I282" s="274" t="s">
        <v>3540</v>
      </c>
      <c r="J282" s="274" t="s">
        <v>274</v>
      </c>
      <c r="K282" s="274" t="s">
        <v>3541</v>
      </c>
      <c r="L282" s="274" t="s">
        <v>871</v>
      </c>
      <c r="M282" s="274" t="s">
        <v>3542</v>
      </c>
      <c r="N282" s="274" t="s">
        <v>984</v>
      </c>
      <c r="O282" s="274" t="s">
        <v>873</v>
      </c>
      <c r="P282" s="274" t="s">
        <v>1847</v>
      </c>
      <c r="Q282" s="274" t="s">
        <v>315</v>
      </c>
      <c r="R282" s="274" t="s">
        <v>268</v>
      </c>
      <c r="S282" s="274" t="s">
        <v>268</v>
      </c>
      <c r="T282" s="274" t="s">
        <v>268</v>
      </c>
      <c r="U282" s="274" t="s">
        <v>268</v>
      </c>
      <c r="V282" s="274" t="s">
        <v>268</v>
      </c>
      <c r="W282" s="274" t="s">
        <v>3545</v>
      </c>
      <c r="X282" s="274" t="s">
        <v>1922</v>
      </c>
      <c r="Y282" s="274" t="s">
        <v>466</v>
      </c>
      <c r="Z282" s="274" t="s">
        <v>268</v>
      </c>
      <c r="AA282" s="274" t="s">
        <v>268</v>
      </c>
      <c r="AB282" s="274" t="s">
        <v>268</v>
      </c>
      <c r="AC282" s="274" t="s">
        <v>268</v>
      </c>
      <c r="AD282" s="274" t="s">
        <v>268</v>
      </c>
      <c r="AE282" s="274" t="s">
        <v>287</v>
      </c>
      <c r="AF282" s="274" t="s">
        <v>1811</v>
      </c>
      <c r="AG282" s="274" t="s">
        <v>875</v>
      </c>
      <c r="AH282" s="274" t="s">
        <v>1848</v>
      </c>
      <c r="AI282" s="274" t="s">
        <v>838</v>
      </c>
      <c r="AJ282" s="274" t="s">
        <v>268</v>
      </c>
      <c r="AK282" s="274" t="s">
        <v>366</v>
      </c>
      <c r="AL282" s="274" t="s">
        <v>268</v>
      </c>
      <c r="AM282" s="274" t="s">
        <v>353</v>
      </c>
      <c r="AN282" s="274" t="s">
        <v>268</v>
      </c>
      <c r="AO282" s="274" t="s">
        <v>268</v>
      </c>
      <c r="AP282" s="274" t="s">
        <v>268</v>
      </c>
      <c r="AQ282" s="274" t="s">
        <v>268</v>
      </c>
      <c r="AR282" s="274" t="s">
        <v>268</v>
      </c>
      <c r="AS282" s="274" t="s">
        <v>268</v>
      </c>
      <c r="AT282" s="274" t="s">
        <v>268</v>
      </c>
      <c r="AU282" s="274" t="s">
        <v>268</v>
      </c>
      <c r="AV282" s="274" t="s">
        <v>268</v>
      </c>
      <c r="AW282" s="274" t="s">
        <v>268</v>
      </c>
      <c r="AX282" s="274" t="s">
        <v>268</v>
      </c>
      <c r="AY282" s="274" t="s">
        <v>268</v>
      </c>
      <c r="AZ282" s="274" t="s">
        <v>268</v>
      </c>
      <c r="BA282" s="274" t="s">
        <v>268</v>
      </c>
      <c r="BB282" s="274" t="s">
        <v>268</v>
      </c>
      <c r="BC282" s="274" t="s">
        <v>268</v>
      </c>
      <c r="BD282" s="274" t="s">
        <v>268</v>
      </c>
      <c r="BE282" s="274" t="s">
        <v>268</v>
      </c>
      <c r="BF282" s="274" t="s">
        <v>268</v>
      </c>
      <c r="BG282" s="274" t="s">
        <v>268</v>
      </c>
      <c r="BH282" s="274" t="s">
        <v>268</v>
      </c>
      <c r="BI282" s="274" t="s">
        <v>268</v>
      </c>
      <c r="BJ282" s="274" t="s">
        <v>268</v>
      </c>
      <c r="BK282" s="274" t="s">
        <v>268</v>
      </c>
      <c r="BL282" s="274" t="s">
        <v>268</v>
      </c>
      <c r="BM282" s="274" t="s">
        <v>268</v>
      </c>
      <c r="BN282" s="274" t="s">
        <v>268</v>
      </c>
      <c r="BO282" s="274" t="s">
        <v>268</v>
      </c>
      <c r="BP282" s="274" t="s">
        <v>268</v>
      </c>
      <c r="BQ282" s="274" t="s">
        <v>268</v>
      </c>
      <c r="BR282" s="274" t="s">
        <v>268</v>
      </c>
      <c r="BS282" s="274" t="s">
        <v>268</v>
      </c>
      <c r="BT282" s="274" t="s">
        <v>268</v>
      </c>
      <c r="BU282" s="274" t="s">
        <v>268</v>
      </c>
      <c r="BV282" s="274" t="s">
        <v>268</v>
      </c>
      <c r="BW282" s="274" t="s">
        <v>268</v>
      </c>
      <c r="BX282" s="274" t="s">
        <v>268</v>
      </c>
      <c r="BY282" s="295">
        <v>50</v>
      </c>
      <c r="BZ282" s="295">
        <v>50</v>
      </c>
      <c r="CA282" s="298" t="s">
        <v>142</v>
      </c>
      <c r="CB282" s="297">
        <v>123</v>
      </c>
      <c r="CC282" s="284">
        <f t="shared" si="18"/>
        <v>0</v>
      </c>
      <c r="CD282" s="295">
        <f t="shared" si="19"/>
        <v>50</v>
      </c>
      <c r="CE282" s="284">
        <f t="shared" si="20"/>
        <v>1</v>
      </c>
      <c r="CF282" s="295">
        <f t="shared" si="21"/>
        <v>0</v>
      </c>
      <c r="CG282" s="274" t="s">
        <v>1817</v>
      </c>
      <c r="CH282" s="274" t="s">
        <v>268</v>
      </c>
      <c r="CI282" s="274" t="s">
        <v>268</v>
      </c>
      <c r="CJ282" s="298" t="s">
        <v>271</v>
      </c>
      <c r="CK282" s="297">
        <v>1</v>
      </c>
      <c r="CL282" s="274" t="s">
        <v>268</v>
      </c>
      <c r="CM282" s="274" t="s">
        <v>268</v>
      </c>
      <c r="CN282" s="274" t="s">
        <v>268</v>
      </c>
      <c r="CO282" s="274" t="s">
        <v>268</v>
      </c>
      <c r="CP282" s="274" t="s">
        <v>268</v>
      </c>
      <c r="CQ282" s="274" t="s">
        <v>3546</v>
      </c>
      <c r="CR282" s="274" t="s">
        <v>877</v>
      </c>
      <c r="CS282" s="274">
        <v>19</v>
      </c>
      <c r="CT282" s="274" t="s">
        <v>268</v>
      </c>
      <c r="CU282" s="274">
        <v>19</v>
      </c>
      <c r="CV282" s="274">
        <v>365</v>
      </c>
      <c r="CW282" s="274" t="s">
        <v>878</v>
      </c>
      <c r="CX282" s="274" t="s">
        <v>835</v>
      </c>
      <c r="CY282" s="274" t="s">
        <v>836</v>
      </c>
      <c r="CZ282" s="274" t="s">
        <v>837</v>
      </c>
      <c r="DA282" s="274" t="s">
        <v>268</v>
      </c>
      <c r="DB282" s="274" t="s">
        <v>268</v>
      </c>
      <c r="DC282" s="274" t="s">
        <v>268</v>
      </c>
      <c r="DD282" s="274" t="s">
        <v>268</v>
      </c>
      <c r="DE282" s="274" t="s">
        <v>268</v>
      </c>
      <c r="DF282" s="274" t="s">
        <v>268</v>
      </c>
      <c r="DG282" s="299">
        <f>IFERROR(IF(CA282="D",IF(CK282="A dispo.",CD282*VLOOKUP('DATI INPUT'!$F$27,TARIFFE_UD,2,FALSE),CD282*VLOOKUP(CK282,TARIFFE_UD,2,FALSE)),CD282*VLOOKUP(CB282-100,TARIFFE_UND,2,FALSE)),0)</f>
        <v>30.798071063778082</v>
      </c>
      <c r="DH282" s="299">
        <f>IFERROR(IF(CA282="D",IF(CK282="A dispo.",CF282*VLOOKUP('DATI INPUT'!$F$27,TARIFFE_UD,3,FALSE),CF282*VLOOKUP(CK282,TARIFFE_UD,3,FALSE)),CF282*VLOOKUP(CB282-100,TARIFFE_UND,3,FALSE)),0)</f>
        <v>0</v>
      </c>
    </row>
    <row r="283" spans="1:112" x14ac:dyDescent="0.25">
      <c r="A283" s="274" t="s">
        <v>3547</v>
      </c>
      <c r="B283" s="274" t="s">
        <v>454</v>
      </c>
      <c r="C283" s="274" t="s">
        <v>3548</v>
      </c>
      <c r="D283" s="274" t="s">
        <v>3549</v>
      </c>
      <c r="E283" s="274" t="s">
        <v>268</v>
      </c>
      <c r="F283" s="274" t="s">
        <v>156</v>
      </c>
      <c r="G283" s="274" t="s">
        <v>3550</v>
      </c>
      <c r="H283" s="274" t="s">
        <v>3427</v>
      </c>
      <c r="I283" s="274" t="s">
        <v>1311</v>
      </c>
      <c r="J283" s="274" t="s">
        <v>156</v>
      </c>
      <c r="K283" s="274" t="s">
        <v>3551</v>
      </c>
      <c r="L283" s="274" t="s">
        <v>960</v>
      </c>
      <c r="M283" s="274" t="s">
        <v>3552</v>
      </c>
      <c r="N283" s="274" t="s">
        <v>984</v>
      </c>
      <c r="O283" s="274" t="s">
        <v>873</v>
      </c>
      <c r="P283" s="274" t="s">
        <v>2241</v>
      </c>
      <c r="Q283" s="274" t="s">
        <v>293</v>
      </c>
      <c r="R283" s="274" t="s">
        <v>268</v>
      </c>
      <c r="S283" s="274" t="s">
        <v>268</v>
      </c>
      <c r="T283" s="274" t="s">
        <v>268</v>
      </c>
      <c r="U283" s="274" t="s">
        <v>268</v>
      </c>
      <c r="V283" s="274" t="s">
        <v>268</v>
      </c>
      <c r="W283" s="274" t="s">
        <v>3552</v>
      </c>
      <c r="X283" s="274" t="s">
        <v>2241</v>
      </c>
      <c r="Y283" s="274" t="s">
        <v>293</v>
      </c>
      <c r="Z283" s="274" t="s">
        <v>268</v>
      </c>
      <c r="AA283" s="274" t="s">
        <v>268</v>
      </c>
      <c r="AB283" s="274" t="s">
        <v>268</v>
      </c>
      <c r="AC283" s="274" t="s">
        <v>268</v>
      </c>
      <c r="AD283" s="274" t="s">
        <v>268</v>
      </c>
      <c r="AE283" s="274" t="s">
        <v>287</v>
      </c>
      <c r="AF283" s="274" t="s">
        <v>1811</v>
      </c>
      <c r="AG283" s="274" t="s">
        <v>875</v>
      </c>
      <c r="AH283" s="274" t="s">
        <v>1848</v>
      </c>
      <c r="AI283" s="274" t="s">
        <v>1039</v>
      </c>
      <c r="AJ283" s="274" t="s">
        <v>268</v>
      </c>
      <c r="AK283" s="274" t="s">
        <v>377</v>
      </c>
      <c r="AL283" s="274" t="s">
        <v>268</v>
      </c>
      <c r="AM283" s="274" t="s">
        <v>288</v>
      </c>
      <c r="AN283" s="274" t="s">
        <v>287</v>
      </c>
      <c r="AO283" s="274" t="s">
        <v>1811</v>
      </c>
      <c r="AP283" s="274" t="s">
        <v>875</v>
      </c>
      <c r="AQ283" s="274" t="s">
        <v>1848</v>
      </c>
      <c r="AR283" s="274" t="s">
        <v>1039</v>
      </c>
      <c r="AS283" s="274" t="s">
        <v>268</v>
      </c>
      <c r="AT283" s="274" t="s">
        <v>366</v>
      </c>
      <c r="AU283" s="274" t="s">
        <v>268</v>
      </c>
      <c r="AV283" s="274" t="s">
        <v>353</v>
      </c>
      <c r="AW283" s="274" t="s">
        <v>268</v>
      </c>
      <c r="AX283" s="274" t="s">
        <v>268</v>
      </c>
      <c r="AY283" s="274" t="s">
        <v>268</v>
      </c>
      <c r="AZ283" s="274" t="s">
        <v>268</v>
      </c>
      <c r="BA283" s="274" t="s">
        <v>268</v>
      </c>
      <c r="BB283" s="274" t="s">
        <v>268</v>
      </c>
      <c r="BC283" s="274" t="s">
        <v>268</v>
      </c>
      <c r="BD283" s="274" t="s">
        <v>268</v>
      </c>
      <c r="BE283" s="274" t="s">
        <v>268</v>
      </c>
      <c r="BF283" s="274" t="s">
        <v>268</v>
      </c>
      <c r="BG283" s="274" t="s">
        <v>268</v>
      </c>
      <c r="BH283" s="274" t="s">
        <v>268</v>
      </c>
      <c r="BI283" s="274" t="s">
        <v>268</v>
      </c>
      <c r="BJ283" s="274" t="s">
        <v>268</v>
      </c>
      <c r="BK283" s="274" t="s">
        <v>268</v>
      </c>
      <c r="BL283" s="274" t="s">
        <v>268</v>
      </c>
      <c r="BM283" s="274" t="s">
        <v>268</v>
      </c>
      <c r="BN283" s="274" t="s">
        <v>268</v>
      </c>
      <c r="BO283" s="274" t="s">
        <v>268</v>
      </c>
      <c r="BP283" s="274" t="s">
        <v>268</v>
      </c>
      <c r="BQ283" s="274" t="s">
        <v>268</v>
      </c>
      <c r="BR283" s="274" t="s">
        <v>268</v>
      </c>
      <c r="BS283" s="274" t="s">
        <v>268</v>
      </c>
      <c r="BT283" s="274" t="s">
        <v>268</v>
      </c>
      <c r="BU283" s="274" t="s">
        <v>268</v>
      </c>
      <c r="BV283" s="274" t="s">
        <v>268</v>
      </c>
      <c r="BW283" s="274" t="s">
        <v>268</v>
      </c>
      <c r="BX283" s="274" t="s">
        <v>268</v>
      </c>
      <c r="BY283" s="295">
        <v>70</v>
      </c>
      <c r="BZ283" s="295">
        <v>70</v>
      </c>
      <c r="CA283" s="298" t="s">
        <v>142</v>
      </c>
      <c r="CB283" s="297">
        <v>122</v>
      </c>
      <c r="CC283" s="284">
        <f t="shared" si="18"/>
        <v>0</v>
      </c>
      <c r="CD283" s="295">
        <f t="shared" si="19"/>
        <v>70</v>
      </c>
      <c r="CE283" s="284">
        <f t="shared" si="20"/>
        <v>0</v>
      </c>
      <c r="CF283" s="295">
        <f t="shared" si="21"/>
        <v>1</v>
      </c>
      <c r="CG283" s="274" t="s">
        <v>876</v>
      </c>
      <c r="CH283" s="274" t="s">
        <v>268</v>
      </c>
      <c r="CI283" s="274" t="s">
        <v>268</v>
      </c>
      <c r="CJ283" s="298" t="s">
        <v>280</v>
      </c>
      <c r="CK283" s="297">
        <v>2</v>
      </c>
      <c r="CL283" s="274" t="s">
        <v>268</v>
      </c>
      <c r="CM283" s="274" t="s">
        <v>268</v>
      </c>
      <c r="CN283" s="274" t="s">
        <v>268</v>
      </c>
      <c r="CO283" s="274" t="s">
        <v>268</v>
      </c>
      <c r="CP283" s="274" t="s">
        <v>268</v>
      </c>
      <c r="CQ283" s="274" t="s">
        <v>268</v>
      </c>
      <c r="CR283" s="274" t="s">
        <v>877</v>
      </c>
      <c r="CS283" s="274">
        <v>84.06</v>
      </c>
      <c r="CT283" s="274" t="s">
        <v>268</v>
      </c>
      <c r="CU283" s="274">
        <v>84.06</v>
      </c>
      <c r="CV283" s="274">
        <v>365</v>
      </c>
      <c r="CW283" s="274" t="s">
        <v>878</v>
      </c>
      <c r="CX283" s="274" t="s">
        <v>835</v>
      </c>
      <c r="CY283" s="274" t="s">
        <v>836</v>
      </c>
      <c r="CZ283" s="274" t="s">
        <v>837</v>
      </c>
      <c r="DA283" s="274" t="s">
        <v>268</v>
      </c>
      <c r="DB283" s="274" t="s">
        <v>268</v>
      </c>
      <c r="DC283" s="274" t="s">
        <v>268</v>
      </c>
      <c r="DD283" s="274" t="s">
        <v>268</v>
      </c>
      <c r="DE283" s="274" t="s">
        <v>268</v>
      </c>
      <c r="DF283" s="274" t="s">
        <v>268</v>
      </c>
      <c r="DG283" s="299">
        <f>IFERROR(IF(CA283="D",IF(CK283="A dispo.",CD283*VLOOKUP('DATI INPUT'!$F$27,TARIFFE_UD,2,FALSE),CD283*VLOOKUP(CK283,TARIFFE_UD,2,FALSE)),CD283*VLOOKUP(CB283-100,TARIFFE_UND,2,FALSE)),0)</f>
        <v>50.303516070837532</v>
      </c>
      <c r="DH283" s="299">
        <f>IFERROR(IF(CA283="D",IF(CK283="A dispo.",CF283*VLOOKUP('DATI INPUT'!$F$27,TARIFFE_UD,3,FALSE),CF283*VLOOKUP(CK283,TARIFFE_UD,3,FALSE)),CF283*VLOOKUP(CB283-100,TARIFFE_UND,3,FALSE)),0)</f>
        <v>46.077822723118445</v>
      </c>
    </row>
    <row r="284" spans="1:112" x14ac:dyDescent="0.25">
      <c r="A284" s="274" t="s">
        <v>3553</v>
      </c>
      <c r="B284" s="274" t="s">
        <v>3554</v>
      </c>
      <c r="C284" s="274" t="s">
        <v>3555</v>
      </c>
      <c r="D284" s="274" t="s">
        <v>3556</v>
      </c>
      <c r="E284" s="274" t="s">
        <v>268</v>
      </c>
      <c r="F284" s="274" t="s">
        <v>156</v>
      </c>
      <c r="G284" s="274" t="s">
        <v>3557</v>
      </c>
      <c r="H284" s="274" t="s">
        <v>3307</v>
      </c>
      <c r="I284" s="274" t="s">
        <v>3558</v>
      </c>
      <c r="J284" s="274" t="s">
        <v>274</v>
      </c>
      <c r="K284" s="274" t="s">
        <v>3013</v>
      </c>
      <c r="L284" s="274" t="s">
        <v>960</v>
      </c>
      <c r="M284" s="274" t="s">
        <v>3559</v>
      </c>
      <c r="N284" s="274" t="s">
        <v>984</v>
      </c>
      <c r="O284" s="274" t="s">
        <v>873</v>
      </c>
      <c r="P284" s="274" t="s">
        <v>1922</v>
      </c>
      <c r="Q284" s="274" t="s">
        <v>323</v>
      </c>
      <c r="R284" s="274" t="s">
        <v>268</v>
      </c>
      <c r="S284" s="274" t="s">
        <v>268</v>
      </c>
      <c r="T284" s="274" t="s">
        <v>268</v>
      </c>
      <c r="U284" s="274" t="s">
        <v>268</v>
      </c>
      <c r="V284" s="274" t="s">
        <v>268</v>
      </c>
      <c r="W284" s="274" t="s">
        <v>3559</v>
      </c>
      <c r="X284" s="274" t="s">
        <v>1922</v>
      </c>
      <c r="Y284" s="274" t="s">
        <v>323</v>
      </c>
      <c r="Z284" s="274" t="s">
        <v>268</v>
      </c>
      <c r="AA284" s="274" t="s">
        <v>268</v>
      </c>
      <c r="AB284" s="274" t="s">
        <v>268</v>
      </c>
      <c r="AC284" s="274" t="s">
        <v>268</v>
      </c>
      <c r="AD284" s="274" t="s">
        <v>268</v>
      </c>
      <c r="AE284" s="274" t="s">
        <v>287</v>
      </c>
      <c r="AF284" s="274" t="s">
        <v>1811</v>
      </c>
      <c r="AG284" s="274" t="s">
        <v>875</v>
      </c>
      <c r="AH284" s="274" t="s">
        <v>1848</v>
      </c>
      <c r="AI284" s="274" t="s">
        <v>717</v>
      </c>
      <c r="AJ284" s="274" t="s">
        <v>268</v>
      </c>
      <c r="AK284" s="274" t="s">
        <v>381</v>
      </c>
      <c r="AL284" s="274" t="s">
        <v>268</v>
      </c>
      <c r="AM284" s="274" t="s">
        <v>405</v>
      </c>
      <c r="AN284" s="274" t="s">
        <v>268</v>
      </c>
      <c r="AO284" s="274" t="s">
        <v>268</v>
      </c>
      <c r="AP284" s="274" t="s">
        <v>268</v>
      </c>
      <c r="AQ284" s="274" t="s">
        <v>268</v>
      </c>
      <c r="AR284" s="274" t="s">
        <v>268</v>
      </c>
      <c r="AS284" s="274" t="s">
        <v>268</v>
      </c>
      <c r="AT284" s="274" t="s">
        <v>268</v>
      </c>
      <c r="AU284" s="274" t="s">
        <v>268</v>
      </c>
      <c r="AV284" s="274" t="s">
        <v>268</v>
      </c>
      <c r="AW284" s="274" t="s">
        <v>268</v>
      </c>
      <c r="AX284" s="274" t="s">
        <v>268</v>
      </c>
      <c r="AY284" s="274" t="s">
        <v>268</v>
      </c>
      <c r="AZ284" s="274" t="s">
        <v>268</v>
      </c>
      <c r="BA284" s="274" t="s">
        <v>268</v>
      </c>
      <c r="BB284" s="274" t="s">
        <v>268</v>
      </c>
      <c r="BC284" s="274" t="s">
        <v>268</v>
      </c>
      <c r="BD284" s="274" t="s">
        <v>268</v>
      </c>
      <c r="BE284" s="274" t="s">
        <v>268</v>
      </c>
      <c r="BF284" s="274" t="s">
        <v>268</v>
      </c>
      <c r="BG284" s="274" t="s">
        <v>268</v>
      </c>
      <c r="BH284" s="274" t="s">
        <v>268</v>
      </c>
      <c r="BI284" s="274" t="s">
        <v>268</v>
      </c>
      <c r="BJ284" s="274" t="s">
        <v>268</v>
      </c>
      <c r="BK284" s="274" t="s">
        <v>268</v>
      </c>
      <c r="BL284" s="274" t="s">
        <v>268</v>
      </c>
      <c r="BM284" s="274" t="s">
        <v>268</v>
      </c>
      <c r="BN284" s="274" t="s">
        <v>268</v>
      </c>
      <c r="BO284" s="274" t="s">
        <v>268</v>
      </c>
      <c r="BP284" s="274" t="s">
        <v>268</v>
      </c>
      <c r="BQ284" s="274" t="s">
        <v>268</v>
      </c>
      <c r="BR284" s="274" t="s">
        <v>268</v>
      </c>
      <c r="BS284" s="274" t="s">
        <v>268</v>
      </c>
      <c r="BT284" s="274" t="s">
        <v>268</v>
      </c>
      <c r="BU284" s="274" t="s">
        <v>268</v>
      </c>
      <c r="BV284" s="274" t="s">
        <v>268</v>
      </c>
      <c r="BW284" s="274" t="s">
        <v>268</v>
      </c>
      <c r="BX284" s="274" t="s">
        <v>268</v>
      </c>
      <c r="BY284" s="295">
        <v>104.9</v>
      </c>
      <c r="BZ284" s="295">
        <v>104.9</v>
      </c>
      <c r="CA284" s="298" t="s">
        <v>142</v>
      </c>
      <c r="CB284" s="297">
        <v>122</v>
      </c>
      <c r="CC284" s="284">
        <f t="shared" si="18"/>
        <v>0</v>
      </c>
      <c r="CD284" s="295">
        <f t="shared" si="19"/>
        <v>104.9</v>
      </c>
      <c r="CE284" s="284">
        <f t="shared" si="20"/>
        <v>0</v>
      </c>
      <c r="CF284" s="295">
        <f t="shared" si="21"/>
        <v>1</v>
      </c>
      <c r="CG284" s="274" t="s">
        <v>876</v>
      </c>
      <c r="CH284" s="274" t="s">
        <v>268</v>
      </c>
      <c r="CI284" s="274" t="s">
        <v>268</v>
      </c>
      <c r="CJ284" s="298" t="s">
        <v>280</v>
      </c>
      <c r="CK284" s="297">
        <v>2</v>
      </c>
      <c r="CL284" s="274" t="s">
        <v>268</v>
      </c>
      <c r="CM284" s="274" t="s">
        <v>268</v>
      </c>
      <c r="CN284" s="274" t="s">
        <v>268</v>
      </c>
      <c r="CO284" s="274" t="s">
        <v>268</v>
      </c>
      <c r="CP284" s="274" t="s">
        <v>268</v>
      </c>
      <c r="CQ284" s="274" t="s">
        <v>3560</v>
      </c>
      <c r="CR284" s="274" t="s">
        <v>877</v>
      </c>
      <c r="CS284" s="274">
        <v>99.77</v>
      </c>
      <c r="CT284" s="274" t="s">
        <v>268</v>
      </c>
      <c r="CU284" s="274">
        <v>99.77</v>
      </c>
      <c r="CV284" s="274">
        <v>365</v>
      </c>
      <c r="CW284" s="274" t="s">
        <v>878</v>
      </c>
      <c r="CX284" s="274" t="s">
        <v>835</v>
      </c>
      <c r="CY284" s="274" t="s">
        <v>836</v>
      </c>
      <c r="CZ284" s="274" t="s">
        <v>837</v>
      </c>
      <c r="DA284" s="274" t="s">
        <v>268</v>
      </c>
      <c r="DB284" s="274" t="s">
        <v>268</v>
      </c>
      <c r="DC284" s="274" t="s">
        <v>268</v>
      </c>
      <c r="DD284" s="274" t="s">
        <v>268</v>
      </c>
      <c r="DE284" s="274" t="s">
        <v>268</v>
      </c>
      <c r="DF284" s="274" t="s">
        <v>268</v>
      </c>
      <c r="DG284" s="299">
        <f>IFERROR(IF(CA284="D",IF(CK284="A dispo.",CD284*VLOOKUP('DATI INPUT'!$F$27,TARIFFE_UD,2,FALSE),CD284*VLOOKUP(CK284,TARIFFE_UD,2,FALSE)),CD284*VLOOKUP(CB284-100,TARIFFE_UND,2,FALSE)),0)</f>
        <v>75.383411940440823</v>
      </c>
      <c r="DH284" s="299">
        <f>IFERROR(IF(CA284="D",IF(CK284="A dispo.",CF284*VLOOKUP('DATI INPUT'!$F$27,TARIFFE_UD,3,FALSE),CF284*VLOOKUP(CK284,TARIFFE_UD,3,FALSE)),CF284*VLOOKUP(CB284-100,TARIFFE_UND,3,FALSE)),0)</f>
        <v>46.077822723118445</v>
      </c>
    </row>
    <row r="285" spans="1:112" hidden="1" x14ac:dyDescent="0.25">
      <c r="A285" s="274" t="s">
        <v>3561</v>
      </c>
      <c r="B285" s="274" t="s">
        <v>3562</v>
      </c>
      <c r="C285" s="274" t="s">
        <v>1371</v>
      </c>
      <c r="D285" s="274" t="s">
        <v>3563</v>
      </c>
      <c r="E285" s="274" t="s">
        <v>268</v>
      </c>
      <c r="F285" s="274" t="s">
        <v>156</v>
      </c>
      <c r="G285" s="274" t="s">
        <v>3564</v>
      </c>
      <c r="H285" s="274" t="s">
        <v>3427</v>
      </c>
      <c r="I285" s="274" t="s">
        <v>2362</v>
      </c>
      <c r="J285" s="274" t="s">
        <v>156</v>
      </c>
      <c r="K285" s="274" t="s">
        <v>3565</v>
      </c>
      <c r="L285" s="274" t="s">
        <v>984</v>
      </c>
      <c r="M285" s="274" t="s">
        <v>3566</v>
      </c>
      <c r="N285" s="274" t="s">
        <v>3567</v>
      </c>
      <c r="O285" s="274" t="s">
        <v>3568</v>
      </c>
      <c r="P285" s="274" t="s">
        <v>3569</v>
      </c>
      <c r="Q285" s="274" t="s">
        <v>346</v>
      </c>
      <c r="R285" s="274" t="s">
        <v>268</v>
      </c>
      <c r="S285" s="274" t="s">
        <v>268</v>
      </c>
      <c r="T285" s="274" t="s">
        <v>268</v>
      </c>
      <c r="U285" s="274" t="s">
        <v>268</v>
      </c>
      <c r="V285" s="274" t="s">
        <v>268</v>
      </c>
      <c r="W285" s="274" t="s">
        <v>3570</v>
      </c>
      <c r="X285" s="274" t="s">
        <v>1934</v>
      </c>
      <c r="Y285" s="274" t="s">
        <v>1275</v>
      </c>
      <c r="Z285" s="274" t="s">
        <v>268</v>
      </c>
      <c r="AA285" s="274" t="s">
        <v>268</v>
      </c>
      <c r="AB285" s="274" t="s">
        <v>268</v>
      </c>
      <c r="AC285" s="274" t="s">
        <v>268</v>
      </c>
      <c r="AD285" s="274" t="s">
        <v>268</v>
      </c>
      <c r="AE285" s="274" t="s">
        <v>287</v>
      </c>
      <c r="AF285" s="274" t="s">
        <v>1811</v>
      </c>
      <c r="AG285" s="274" t="s">
        <v>875</v>
      </c>
      <c r="AH285" s="274" t="s">
        <v>1935</v>
      </c>
      <c r="AI285" s="274" t="s">
        <v>3571</v>
      </c>
      <c r="AJ285" s="274" t="s">
        <v>268</v>
      </c>
      <c r="AK285" s="274" t="s">
        <v>381</v>
      </c>
      <c r="AL285" s="274" t="s">
        <v>268</v>
      </c>
      <c r="AM285" s="274" t="s">
        <v>355</v>
      </c>
      <c r="AN285" s="274" t="s">
        <v>268</v>
      </c>
      <c r="AO285" s="274" t="s">
        <v>268</v>
      </c>
      <c r="AP285" s="274" t="s">
        <v>268</v>
      </c>
      <c r="AQ285" s="274" t="s">
        <v>268</v>
      </c>
      <c r="AR285" s="274" t="s">
        <v>268</v>
      </c>
      <c r="AS285" s="274" t="s">
        <v>268</v>
      </c>
      <c r="AT285" s="274" t="s">
        <v>268</v>
      </c>
      <c r="AU285" s="274" t="s">
        <v>268</v>
      </c>
      <c r="AV285" s="274" t="s">
        <v>268</v>
      </c>
      <c r="AW285" s="274" t="s">
        <v>268</v>
      </c>
      <c r="AX285" s="274" t="s">
        <v>268</v>
      </c>
      <c r="AY285" s="274" t="s">
        <v>268</v>
      </c>
      <c r="AZ285" s="274" t="s">
        <v>268</v>
      </c>
      <c r="BA285" s="274" t="s">
        <v>268</v>
      </c>
      <c r="BB285" s="274" t="s">
        <v>268</v>
      </c>
      <c r="BC285" s="274" t="s">
        <v>268</v>
      </c>
      <c r="BD285" s="274" t="s">
        <v>268</v>
      </c>
      <c r="BE285" s="274" t="s">
        <v>268</v>
      </c>
      <c r="BF285" s="274" t="s">
        <v>268</v>
      </c>
      <c r="BG285" s="274" t="s">
        <v>268</v>
      </c>
      <c r="BH285" s="274" t="s">
        <v>268</v>
      </c>
      <c r="BI285" s="274" t="s">
        <v>268</v>
      </c>
      <c r="BJ285" s="274" t="s">
        <v>268</v>
      </c>
      <c r="BK285" s="274" t="s">
        <v>268</v>
      </c>
      <c r="BL285" s="274" t="s">
        <v>268</v>
      </c>
      <c r="BM285" s="274" t="s">
        <v>268</v>
      </c>
      <c r="BN285" s="274" t="s">
        <v>268</v>
      </c>
      <c r="BO285" s="274" t="s">
        <v>268</v>
      </c>
      <c r="BP285" s="274" t="s">
        <v>268</v>
      </c>
      <c r="BQ285" s="274" t="s">
        <v>268</v>
      </c>
      <c r="BR285" s="274" t="s">
        <v>268</v>
      </c>
      <c r="BS285" s="274" t="s">
        <v>268</v>
      </c>
      <c r="BT285" s="274" t="s">
        <v>268</v>
      </c>
      <c r="BU285" s="274" t="s">
        <v>268</v>
      </c>
      <c r="BV285" s="274" t="s">
        <v>268</v>
      </c>
      <c r="BW285" s="274" t="s">
        <v>268</v>
      </c>
      <c r="BX285" s="274" t="s">
        <v>268</v>
      </c>
      <c r="BY285" s="295">
        <v>100</v>
      </c>
      <c r="BZ285" s="295">
        <v>100</v>
      </c>
      <c r="CA285" s="298" t="s">
        <v>142</v>
      </c>
      <c r="CB285" s="297">
        <v>122</v>
      </c>
      <c r="CC285" s="284">
        <f t="shared" si="18"/>
        <v>0</v>
      </c>
      <c r="CD285" s="295">
        <f t="shared" si="19"/>
        <v>100</v>
      </c>
      <c r="CE285" s="284">
        <f t="shared" si="20"/>
        <v>0</v>
      </c>
      <c r="CF285" s="295">
        <f t="shared" si="21"/>
        <v>1</v>
      </c>
      <c r="CG285" s="274" t="s">
        <v>876</v>
      </c>
      <c r="CH285" s="274" t="s">
        <v>268</v>
      </c>
      <c r="CI285" s="274" t="s">
        <v>268</v>
      </c>
      <c r="CJ285" s="298" t="s">
        <v>268</v>
      </c>
      <c r="CK285" s="298" t="s">
        <v>736</v>
      </c>
      <c r="CL285" s="274" t="s">
        <v>268</v>
      </c>
      <c r="CM285" s="274" t="s">
        <v>268</v>
      </c>
      <c r="CN285" s="274" t="s">
        <v>268</v>
      </c>
      <c r="CO285" s="274" t="s">
        <v>268</v>
      </c>
      <c r="CP285" s="274" t="s">
        <v>268</v>
      </c>
      <c r="CQ285" s="274" t="s">
        <v>268</v>
      </c>
      <c r="CR285" s="274" t="s">
        <v>877</v>
      </c>
      <c r="CS285" s="274">
        <v>101.56</v>
      </c>
      <c r="CT285" s="274" t="s">
        <v>268</v>
      </c>
      <c r="CU285" s="274">
        <v>101.56</v>
      </c>
      <c r="CV285" s="274">
        <v>365</v>
      </c>
      <c r="CW285" s="274" t="s">
        <v>878</v>
      </c>
      <c r="CX285" s="274" t="s">
        <v>835</v>
      </c>
      <c r="CY285" s="274" t="s">
        <v>836</v>
      </c>
      <c r="CZ285" s="274" t="s">
        <v>837</v>
      </c>
      <c r="DA285" s="274" t="s">
        <v>268</v>
      </c>
      <c r="DB285" s="274" t="s">
        <v>268</v>
      </c>
      <c r="DC285" s="274" t="s">
        <v>268</v>
      </c>
      <c r="DD285" s="274" t="s">
        <v>268</v>
      </c>
      <c r="DE285" s="274" t="s">
        <v>268</v>
      </c>
      <c r="DF285" s="274" t="s">
        <v>268</v>
      </c>
      <c r="DG285" s="299">
        <f>IFERROR(IF(CA285="D",IF(CK285="A dispo.",CD285*VLOOKUP('DATI INPUT'!$F$27,TARIFFE_UD,2,FALSE),CD285*VLOOKUP(CK285,TARIFFE_UD,2,FALSE)),CD285*VLOOKUP(CB285-100,TARIFFE_UND,2,FALSE)),0)</f>
        <v>79.195039878286494</v>
      </c>
      <c r="DH285" s="299">
        <f>IFERROR(IF(CA285="D",IF(CK285="A dispo.",CF285*VLOOKUP('DATI INPUT'!$F$27,TARIFFE_UD,3,FALSE),CF285*VLOOKUP(CK285,TARIFFE_UD,3,FALSE)),CF285*VLOOKUP(CB285-100,TARIFFE_UND,3,FALSE)),0)</f>
        <v>60.367780403072892</v>
      </c>
    </row>
    <row r="286" spans="1:112" x14ac:dyDescent="0.25">
      <c r="A286" s="274" t="s">
        <v>3572</v>
      </c>
      <c r="B286" s="274" t="s">
        <v>3573</v>
      </c>
      <c r="C286" s="274" t="s">
        <v>1373</v>
      </c>
      <c r="D286" s="274" t="s">
        <v>3574</v>
      </c>
      <c r="E286" s="274" t="s">
        <v>268</v>
      </c>
      <c r="F286" s="274" t="s">
        <v>156</v>
      </c>
      <c r="G286" s="274" t="s">
        <v>3575</v>
      </c>
      <c r="H286" s="274" t="s">
        <v>3427</v>
      </c>
      <c r="I286" s="274" t="s">
        <v>3576</v>
      </c>
      <c r="J286" s="274" t="s">
        <v>156</v>
      </c>
      <c r="K286" s="274" t="s">
        <v>3577</v>
      </c>
      <c r="L286" s="274" t="s">
        <v>960</v>
      </c>
      <c r="M286" s="274" t="s">
        <v>3578</v>
      </c>
      <c r="N286" s="274" t="s">
        <v>984</v>
      </c>
      <c r="O286" s="274" t="s">
        <v>873</v>
      </c>
      <c r="P286" s="274" t="s">
        <v>613</v>
      </c>
      <c r="Q286" s="274" t="s">
        <v>333</v>
      </c>
      <c r="R286" s="274" t="s">
        <v>268</v>
      </c>
      <c r="S286" s="274" t="s">
        <v>268</v>
      </c>
      <c r="T286" s="274" t="s">
        <v>268</v>
      </c>
      <c r="U286" s="274" t="s">
        <v>268</v>
      </c>
      <c r="V286" s="274" t="s">
        <v>268</v>
      </c>
      <c r="W286" s="274" t="s">
        <v>3578</v>
      </c>
      <c r="X286" s="274" t="s">
        <v>613</v>
      </c>
      <c r="Y286" s="274" t="s">
        <v>333</v>
      </c>
      <c r="Z286" s="274" t="s">
        <v>268</v>
      </c>
      <c r="AA286" s="274" t="s">
        <v>268</v>
      </c>
      <c r="AB286" s="274" t="s">
        <v>268</v>
      </c>
      <c r="AC286" s="274" t="s">
        <v>268</v>
      </c>
      <c r="AD286" s="274" t="s">
        <v>268</v>
      </c>
      <c r="AE286" s="274" t="s">
        <v>287</v>
      </c>
      <c r="AF286" s="274" t="s">
        <v>1811</v>
      </c>
      <c r="AG286" s="274" t="s">
        <v>875</v>
      </c>
      <c r="AH286" s="274" t="s">
        <v>1812</v>
      </c>
      <c r="AI286" s="274" t="s">
        <v>789</v>
      </c>
      <c r="AJ286" s="274" t="s">
        <v>268</v>
      </c>
      <c r="AK286" s="274" t="s">
        <v>725</v>
      </c>
      <c r="AL286" s="274" t="s">
        <v>268</v>
      </c>
      <c r="AM286" s="274" t="s">
        <v>288</v>
      </c>
      <c r="AN286" s="274" t="s">
        <v>268</v>
      </c>
      <c r="AO286" s="274" t="s">
        <v>268</v>
      </c>
      <c r="AP286" s="274" t="s">
        <v>268</v>
      </c>
      <c r="AQ286" s="274" t="s">
        <v>268</v>
      </c>
      <c r="AR286" s="274" t="s">
        <v>268</v>
      </c>
      <c r="AS286" s="274" t="s">
        <v>268</v>
      </c>
      <c r="AT286" s="274" t="s">
        <v>268</v>
      </c>
      <c r="AU286" s="274" t="s">
        <v>268</v>
      </c>
      <c r="AV286" s="274" t="s">
        <v>268</v>
      </c>
      <c r="AW286" s="274" t="s">
        <v>268</v>
      </c>
      <c r="AX286" s="274" t="s">
        <v>268</v>
      </c>
      <c r="AY286" s="274" t="s">
        <v>268</v>
      </c>
      <c r="AZ286" s="274" t="s">
        <v>268</v>
      </c>
      <c r="BA286" s="274" t="s">
        <v>268</v>
      </c>
      <c r="BB286" s="274" t="s">
        <v>268</v>
      </c>
      <c r="BC286" s="274" t="s">
        <v>268</v>
      </c>
      <c r="BD286" s="274" t="s">
        <v>268</v>
      </c>
      <c r="BE286" s="274" t="s">
        <v>268</v>
      </c>
      <c r="BF286" s="274" t="s">
        <v>268</v>
      </c>
      <c r="BG286" s="274" t="s">
        <v>268</v>
      </c>
      <c r="BH286" s="274" t="s">
        <v>268</v>
      </c>
      <c r="BI286" s="274" t="s">
        <v>268</v>
      </c>
      <c r="BJ286" s="274" t="s">
        <v>268</v>
      </c>
      <c r="BK286" s="274" t="s">
        <v>268</v>
      </c>
      <c r="BL286" s="274" t="s">
        <v>268</v>
      </c>
      <c r="BM286" s="274" t="s">
        <v>268</v>
      </c>
      <c r="BN286" s="274" t="s">
        <v>268</v>
      </c>
      <c r="BO286" s="274" t="s">
        <v>268</v>
      </c>
      <c r="BP286" s="274" t="s">
        <v>268</v>
      </c>
      <c r="BQ286" s="274" t="s">
        <v>268</v>
      </c>
      <c r="BR286" s="274" t="s">
        <v>268</v>
      </c>
      <c r="BS286" s="274" t="s">
        <v>268</v>
      </c>
      <c r="BT286" s="274" t="s">
        <v>268</v>
      </c>
      <c r="BU286" s="274" t="s">
        <v>268</v>
      </c>
      <c r="BV286" s="274" t="s">
        <v>268</v>
      </c>
      <c r="BW286" s="274" t="s">
        <v>268</v>
      </c>
      <c r="BX286" s="274" t="s">
        <v>268</v>
      </c>
      <c r="BY286" s="295">
        <v>49</v>
      </c>
      <c r="BZ286" s="295">
        <v>49</v>
      </c>
      <c r="CA286" s="298" t="s">
        <v>142</v>
      </c>
      <c r="CB286" s="297">
        <v>122</v>
      </c>
      <c r="CC286" s="284">
        <f t="shared" si="18"/>
        <v>0</v>
      </c>
      <c r="CD286" s="295">
        <f t="shared" si="19"/>
        <v>49</v>
      </c>
      <c r="CE286" s="284">
        <f t="shared" si="20"/>
        <v>0</v>
      </c>
      <c r="CF286" s="295">
        <f t="shared" si="21"/>
        <v>1</v>
      </c>
      <c r="CG286" s="274" t="s">
        <v>876</v>
      </c>
      <c r="CH286" s="274" t="s">
        <v>268</v>
      </c>
      <c r="CI286" s="274" t="s">
        <v>268</v>
      </c>
      <c r="CJ286" s="298" t="s">
        <v>280</v>
      </c>
      <c r="CK286" s="297">
        <v>2</v>
      </c>
      <c r="CL286" s="274" t="s">
        <v>268</v>
      </c>
      <c r="CM286" s="274" t="s">
        <v>268</v>
      </c>
      <c r="CN286" s="274" t="s">
        <v>268</v>
      </c>
      <c r="CO286" s="274" t="s">
        <v>268</v>
      </c>
      <c r="CP286" s="274" t="s">
        <v>268</v>
      </c>
      <c r="CQ286" s="274" t="s">
        <v>3579</v>
      </c>
      <c r="CR286" s="274" t="s">
        <v>877</v>
      </c>
      <c r="CS286" s="274">
        <v>74.61</v>
      </c>
      <c r="CT286" s="274" t="s">
        <v>268</v>
      </c>
      <c r="CU286" s="274">
        <v>74.61</v>
      </c>
      <c r="CV286" s="274">
        <v>365</v>
      </c>
      <c r="CW286" s="274" t="s">
        <v>878</v>
      </c>
      <c r="CX286" s="274" t="s">
        <v>835</v>
      </c>
      <c r="CY286" s="274" t="s">
        <v>836</v>
      </c>
      <c r="CZ286" s="274" t="s">
        <v>837</v>
      </c>
      <c r="DA286" s="274" t="s">
        <v>268</v>
      </c>
      <c r="DB286" s="274" t="s">
        <v>268</v>
      </c>
      <c r="DC286" s="274" t="s">
        <v>268</v>
      </c>
      <c r="DD286" s="274" t="s">
        <v>268</v>
      </c>
      <c r="DE286" s="274" t="s">
        <v>268</v>
      </c>
      <c r="DF286" s="274" t="s">
        <v>268</v>
      </c>
      <c r="DG286" s="299">
        <f>IFERROR(IF(CA286="D",IF(CK286="A dispo.",CD286*VLOOKUP('DATI INPUT'!$F$27,TARIFFE_UD,2,FALSE),CD286*VLOOKUP(CK286,TARIFFE_UD,2,FALSE)),CD286*VLOOKUP(CB286-100,TARIFFE_UND,2,FALSE)),0)</f>
        <v>35.212461249586276</v>
      </c>
      <c r="DH286" s="299">
        <f>IFERROR(IF(CA286="D",IF(CK286="A dispo.",CF286*VLOOKUP('DATI INPUT'!$F$27,TARIFFE_UD,3,FALSE),CF286*VLOOKUP(CK286,TARIFFE_UD,3,FALSE)),CF286*VLOOKUP(CB286-100,TARIFFE_UND,3,FALSE)),0)</f>
        <v>46.077822723118445</v>
      </c>
    </row>
    <row r="287" spans="1:112" hidden="1" x14ac:dyDescent="0.25">
      <c r="A287" s="274" t="s">
        <v>3580</v>
      </c>
      <c r="B287" s="274" t="s">
        <v>1417</v>
      </c>
      <c r="C287" s="274" t="s">
        <v>522</v>
      </c>
      <c r="D287" s="274" t="s">
        <v>3581</v>
      </c>
      <c r="E287" s="274" t="s">
        <v>268</v>
      </c>
      <c r="F287" s="274" t="s">
        <v>156</v>
      </c>
      <c r="G287" s="274" t="s">
        <v>3582</v>
      </c>
      <c r="H287" s="274" t="s">
        <v>3427</v>
      </c>
      <c r="I287" s="274" t="s">
        <v>281</v>
      </c>
      <c r="J287" s="274" t="s">
        <v>156</v>
      </c>
      <c r="K287" s="274" t="s">
        <v>3583</v>
      </c>
      <c r="L287" s="274" t="s">
        <v>984</v>
      </c>
      <c r="M287" s="274" t="s">
        <v>3584</v>
      </c>
      <c r="N287" s="274" t="s">
        <v>1135</v>
      </c>
      <c r="O287" s="274" t="s">
        <v>896</v>
      </c>
      <c r="P287" s="274" t="s">
        <v>1962</v>
      </c>
      <c r="Q287" s="274" t="s">
        <v>275</v>
      </c>
      <c r="R287" s="274" t="s">
        <v>268</v>
      </c>
      <c r="S287" s="274" t="s">
        <v>268</v>
      </c>
      <c r="T287" s="274" t="s">
        <v>268</v>
      </c>
      <c r="U287" s="274" t="s">
        <v>268</v>
      </c>
      <c r="V287" s="274" t="s">
        <v>268</v>
      </c>
      <c r="W287" s="274" t="s">
        <v>3585</v>
      </c>
      <c r="X287" s="274" t="s">
        <v>2506</v>
      </c>
      <c r="Y287" s="274" t="s">
        <v>309</v>
      </c>
      <c r="Z287" s="274" t="s">
        <v>268</v>
      </c>
      <c r="AA287" s="274" t="s">
        <v>268</v>
      </c>
      <c r="AB287" s="274" t="s">
        <v>268</v>
      </c>
      <c r="AC287" s="274" t="s">
        <v>268</v>
      </c>
      <c r="AD287" s="274" t="s">
        <v>268</v>
      </c>
      <c r="AE287" s="274" t="s">
        <v>287</v>
      </c>
      <c r="AF287" s="274" t="s">
        <v>1811</v>
      </c>
      <c r="AG287" s="274" t="s">
        <v>875</v>
      </c>
      <c r="AH287" s="274" t="s">
        <v>1848</v>
      </c>
      <c r="AI287" s="274" t="s">
        <v>1020</v>
      </c>
      <c r="AJ287" s="274" t="s">
        <v>268</v>
      </c>
      <c r="AK287" s="274" t="s">
        <v>395</v>
      </c>
      <c r="AL287" s="274" t="s">
        <v>268</v>
      </c>
      <c r="AM287" s="274" t="s">
        <v>405</v>
      </c>
      <c r="AN287" s="274" t="s">
        <v>268</v>
      </c>
      <c r="AO287" s="274" t="s">
        <v>268</v>
      </c>
      <c r="AP287" s="274" t="s">
        <v>268</v>
      </c>
      <c r="AQ287" s="274" t="s">
        <v>268</v>
      </c>
      <c r="AR287" s="274" t="s">
        <v>268</v>
      </c>
      <c r="AS287" s="274" t="s">
        <v>268</v>
      </c>
      <c r="AT287" s="274" t="s">
        <v>268</v>
      </c>
      <c r="AU287" s="274" t="s">
        <v>268</v>
      </c>
      <c r="AV287" s="274" t="s">
        <v>268</v>
      </c>
      <c r="AW287" s="274" t="s">
        <v>268</v>
      </c>
      <c r="AX287" s="274" t="s">
        <v>268</v>
      </c>
      <c r="AY287" s="274" t="s">
        <v>268</v>
      </c>
      <c r="AZ287" s="274" t="s">
        <v>268</v>
      </c>
      <c r="BA287" s="274" t="s">
        <v>268</v>
      </c>
      <c r="BB287" s="274" t="s">
        <v>268</v>
      </c>
      <c r="BC287" s="274" t="s">
        <v>268</v>
      </c>
      <c r="BD287" s="274" t="s">
        <v>268</v>
      </c>
      <c r="BE287" s="274" t="s">
        <v>268</v>
      </c>
      <c r="BF287" s="274" t="s">
        <v>268</v>
      </c>
      <c r="BG287" s="274" t="s">
        <v>268</v>
      </c>
      <c r="BH287" s="274" t="s">
        <v>268</v>
      </c>
      <c r="BI287" s="274" t="s">
        <v>268</v>
      </c>
      <c r="BJ287" s="274" t="s">
        <v>268</v>
      </c>
      <c r="BK287" s="274" t="s">
        <v>268</v>
      </c>
      <c r="BL287" s="274" t="s">
        <v>268</v>
      </c>
      <c r="BM287" s="274" t="s">
        <v>268</v>
      </c>
      <c r="BN287" s="274" t="s">
        <v>268</v>
      </c>
      <c r="BO287" s="274" t="s">
        <v>268</v>
      </c>
      <c r="BP287" s="274" t="s">
        <v>268</v>
      </c>
      <c r="BQ287" s="274" t="s">
        <v>268</v>
      </c>
      <c r="BR287" s="274" t="s">
        <v>268</v>
      </c>
      <c r="BS287" s="274" t="s">
        <v>268</v>
      </c>
      <c r="BT287" s="274" t="s">
        <v>268</v>
      </c>
      <c r="BU287" s="274" t="s">
        <v>268</v>
      </c>
      <c r="BV287" s="274" t="s">
        <v>268</v>
      </c>
      <c r="BW287" s="274" t="s">
        <v>268</v>
      </c>
      <c r="BX287" s="274" t="s">
        <v>268</v>
      </c>
      <c r="BY287" s="295">
        <v>42</v>
      </c>
      <c r="BZ287" s="295">
        <v>42</v>
      </c>
      <c r="CA287" s="298" t="s">
        <v>142</v>
      </c>
      <c r="CB287" s="297">
        <v>122</v>
      </c>
      <c r="CC287" s="284">
        <f t="shared" si="18"/>
        <v>0</v>
      </c>
      <c r="CD287" s="295">
        <f t="shared" si="19"/>
        <v>42</v>
      </c>
      <c r="CE287" s="284">
        <f t="shared" si="20"/>
        <v>0</v>
      </c>
      <c r="CF287" s="295">
        <f t="shared" si="21"/>
        <v>1</v>
      </c>
      <c r="CG287" s="274" t="s">
        <v>876</v>
      </c>
      <c r="CH287" s="274" t="s">
        <v>268</v>
      </c>
      <c r="CI287" s="274" t="s">
        <v>268</v>
      </c>
      <c r="CJ287" s="298" t="s">
        <v>268</v>
      </c>
      <c r="CK287" s="298" t="s">
        <v>736</v>
      </c>
      <c r="CL287" s="274" t="s">
        <v>268</v>
      </c>
      <c r="CM287" s="274" t="s">
        <v>268</v>
      </c>
      <c r="CN287" s="274" t="s">
        <v>268</v>
      </c>
      <c r="CO287" s="274" t="s">
        <v>268</v>
      </c>
      <c r="CP287" s="274" t="s">
        <v>268</v>
      </c>
      <c r="CQ287" s="274" t="s">
        <v>268</v>
      </c>
      <c r="CR287" s="274" t="s">
        <v>877</v>
      </c>
      <c r="CS287" s="274">
        <v>73.14</v>
      </c>
      <c r="CT287" s="274" t="s">
        <v>268</v>
      </c>
      <c r="CU287" s="274">
        <v>73.14</v>
      </c>
      <c r="CV287" s="274">
        <v>365</v>
      </c>
      <c r="CW287" s="274" t="s">
        <v>878</v>
      </c>
      <c r="CX287" s="274" t="s">
        <v>835</v>
      </c>
      <c r="CY287" s="274" t="s">
        <v>836</v>
      </c>
      <c r="CZ287" s="274" t="s">
        <v>837</v>
      </c>
      <c r="DA287" s="274" t="s">
        <v>268</v>
      </c>
      <c r="DB287" s="274" t="s">
        <v>268</v>
      </c>
      <c r="DC287" s="274" t="s">
        <v>268</v>
      </c>
      <c r="DD287" s="274" t="s">
        <v>268</v>
      </c>
      <c r="DE287" s="274" t="s">
        <v>268</v>
      </c>
      <c r="DF287" s="274" t="s">
        <v>268</v>
      </c>
      <c r="DG287" s="299">
        <f>IFERROR(IF(CA287="D",IF(CK287="A dispo.",CD287*VLOOKUP('DATI INPUT'!$F$27,TARIFFE_UD,2,FALSE),CD287*VLOOKUP(CK287,TARIFFE_UD,2,FALSE)),CD287*VLOOKUP(CB287-100,TARIFFE_UND,2,FALSE)),0)</f>
        <v>33.261916748880324</v>
      </c>
      <c r="DH287" s="299">
        <f>IFERROR(IF(CA287="D",IF(CK287="A dispo.",CF287*VLOOKUP('DATI INPUT'!$F$27,TARIFFE_UD,3,FALSE),CF287*VLOOKUP(CK287,TARIFFE_UD,3,FALSE)),CF287*VLOOKUP(CB287-100,TARIFFE_UND,3,FALSE)),0)</f>
        <v>60.367780403072892</v>
      </c>
    </row>
    <row r="288" spans="1:112" hidden="1" x14ac:dyDescent="0.25">
      <c r="A288" s="274" t="s">
        <v>3586</v>
      </c>
      <c r="B288" s="274" t="s">
        <v>3587</v>
      </c>
      <c r="C288" s="274" t="s">
        <v>523</v>
      </c>
      <c r="D288" s="274" t="s">
        <v>3588</v>
      </c>
      <c r="E288" s="274" t="s">
        <v>268</v>
      </c>
      <c r="F288" s="274" t="s">
        <v>156</v>
      </c>
      <c r="G288" s="274" t="s">
        <v>3589</v>
      </c>
      <c r="H288" s="274" t="s">
        <v>3590</v>
      </c>
      <c r="I288" s="274" t="s">
        <v>310</v>
      </c>
      <c r="J288" s="274" t="s">
        <v>274</v>
      </c>
      <c r="K288" s="274" t="s">
        <v>3591</v>
      </c>
      <c r="L288" s="274" t="s">
        <v>3592</v>
      </c>
      <c r="M288" s="274" t="s">
        <v>3593</v>
      </c>
      <c r="N288" s="274" t="s">
        <v>3592</v>
      </c>
      <c r="O288" s="274" t="s">
        <v>3594</v>
      </c>
      <c r="P288" s="274" t="s">
        <v>268</v>
      </c>
      <c r="Q288" s="274" t="s">
        <v>268</v>
      </c>
      <c r="R288" s="274" t="s">
        <v>268</v>
      </c>
      <c r="S288" s="274" t="s">
        <v>268</v>
      </c>
      <c r="T288" s="274" t="s">
        <v>268</v>
      </c>
      <c r="U288" s="274" t="s">
        <v>268</v>
      </c>
      <c r="V288" s="274" t="s">
        <v>268</v>
      </c>
      <c r="W288" s="274" t="s">
        <v>3595</v>
      </c>
      <c r="X288" s="274" t="s">
        <v>2930</v>
      </c>
      <c r="Y288" s="274" t="s">
        <v>282</v>
      </c>
      <c r="Z288" s="274" t="s">
        <v>268</v>
      </c>
      <c r="AA288" s="274" t="s">
        <v>268</v>
      </c>
      <c r="AB288" s="274" t="s">
        <v>268</v>
      </c>
      <c r="AC288" s="274" t="s">
        <v>268</v>
      </c>
      <c r="AD288" s="274" t="s">
        <v>268</v>
      </c>
      <c r="AE288" s="274" t="s">
        <v>287</v>
      </c>
      <c r="AF288" s="274" t="s">
        <v>1811</v>
      </c>
      <c r="AG288" s="274" t="s">
        <v>875</v>
      </c>
      <c r="AH288" s="274" t="s">
        <v>1848</v>
      </c>
      <c r="AI288" s="274" t="s">
        <v>785</v>
      </c>
      <c r="AJ288" s="274" t="s">
        <v>268</v>
      </c>
      <c r="AK288" s="274" t="s">
        <v>410</v>
      </c>
      <c r="AL288" s="274" t="s">
        <v>268</v>
      </c>
      <c r="AM288" s="274" t="s">
        <v>288</v>
      </c>
      <c r="AN288" s="274" t="s">
        <v>268</v>
      </c>
      <c r="AO288" s="274" t="s">
        <v>268</v>
      </c>
      <c r="AP288" s="274" t="s">
        <v>268</v>
      </c>
      <c r="AQ288" s="274" t="s">
        <v>268</v>
      </c>
      <c r="AR288" s="274" t="s">
        <v>268</v>
      </c>
      <c r="AS288" s="274" t="s">
        <v>268</v>
      </c>
      <c r="AT288" s="274" t="s">
        <v>268</v>
      </c>
      <c r="AU288" s="274" t="s">
        <v>268</v>
      </c>
      <c r="AV288" s="274" t="s">
        <v>268</v>
      </c>
      <c r="AW288" s="274" t="s">
        <v>268</v>
      </c>
      <c r="AX288" s="274" t="s">
        <v>268</v>
      </c>
      <c r="AY288" s="274" t="s">
        <v>268</v>
      </c>
      <c r="AZ288" s="274" t="s">
        <v>268</v>
      </c>
      <c r="BA288" s="274" t="s">
        <v>268</v>
      </c>
      <c r="BB288" s="274" t="s">
        <v>268</v>
      </c>
      <c r="BC288" s="274" t="s">
        <v>268</v>
      </c>
      <c r="BD288" s="274" t="s">
        <v>268</v>
      </c>
      <c r="BE288" s="274" t="s">
        <v>268</v>
      </c>
      <c r="BF288" s="274" t="s">
        <v>268</v>
      </c>
      <c r="BG288" s="274" t="s">
        <v>268</v>
      </c>
      <c r="BH288" s="274" t="s">
        <v>268</v>
      </c>
      <c r="BI288" s="274" t="s">
        <v>268</v>
      </c>
      <c r="BJ288" s="274" t="s">
        <v>268</v>
      </c>
      <c r="BK288" s="274" t="s">
        <v>268</v>
      </c>
      <c r="BL288" s="274" t="s">
        <v>268</v>
      </c>
      <c r="BM288" s="274" t="s">
        <v>268</v>
      </c>
      <c r="BN288" s="274" t="s">
        <v>268</v>
      </c>
      <c r="BO288" s="274" t="s">
        <v>268</v>
      </c>
      <c r="BP288" s="274" t="s">
        <v>268</v>
      </c>
      <c r="BQ288" s="274" t="s">
        <v>268</v>
      </c>
      <c r="BR288" s="274" t="s">
        <v>268</v>
      </c>
      <c r="BS288" s="274" t="s">
        <v>268</v>
      </c>
      <c r="BT288" s="274" t="s">
        <v>268</v>
      </c>
      <c r="BU288" s="274" t="s">
        <v>268</v>
      </c>
      <c r="BV288" s="274" t="s">
        <v>268</v>
      </c>
      <c r="BW288" s="274" t="s">
        <v>268</v>
      </c>
      <c r="BX288" s="274" t="s">
        <v>268</v>
      </c>
      <c r="BY288" s="295">
        <v>32</v>
      </c>
      <c r="BZ288" s="295">
        <v>32</v>
      </c>
      <c r="CA288" s="298" t="s">
        <v>142</v>
      </c>
      <c r="CB288" s="297">
        <v>122</v>
      </c>
      <c r="CC288" s="284">
        <f t="shared" si="18"/>
        <v>0</v>
      </c>
      <c r="CD288" s="295">
        <f t="shared" si="19"/>
        <v>32</v>
      </c>
      <c r="CE288" s="284">
        <f t="shared" si="20"/>
        <v>0</v>
      </c>
      <c r="CF288" s="295">
        <f t="shared" si="21"/>
        <v>1</v>
      </c>
      <c r="CG288" s="274" t="s">
        <v>876</v>
      </c>
      <c r="CH288" s="274" t="s">
        <v>268</v>
      </c>
      <c r="CI288" s="274" t="s">
        <v>268</v>
      </c>
      <c r="CJ288" s="298" t="s">
        <v>268</v>
      </c>
      <c r="CK288" s="298" t="s">
        <v>736</v>
      </c>
      <c r="CL288" s="274" t="s">
        <v>268</v>
      </c>
      <c r="CM288" s="274" t="s">
        <v>268</v>
      </c>
      <c r="CN288" s="274" t="s">
        <v>268</v>
      </c>
      <c r="CO288" s="274" t="s">
        <v>268</v>
      </c>
      <c r="CP288" s="274" t="s">
        <v>268</v>
      </c>
      <c r="CQ288" s="274" t="s">
        <v>268</v>
      </c>
      <c r="CR288" s="274" t="s">
        <v>877</v>
      </c>
      <c r="CS288" s="274">
        <v>68.239999999999995</v>
      </c>
      <c r="CT288" s="274" t="s">
        <v>268</v>
      </c>
      <c r="CU288" s="274">
        <v>68.239999999999995</v>
      </c>
      <c r="CV288" s="274">
        <v>365</v>
      </c>
      <c r="CW288" s="274" t="s">
        <v>878</v>
      </c>
      <c r="CX288" s="274" t="s">
        <v>835</v>
      </c>
      <c r="CY288" s="274" t="s">
        <v>836</v>
      </c>
      <c r="CZ288" s="274" t="s">
        <v>837</v>
      </c>
      <c r="DA288" s="274" t="s">
        <v>268</v>
      </c>
      <c r="DB288" s="274" t="s">
        <v>268</v>
      </c>
      <c r="DC288" s="274" t="s">
        <v>268</v>
      </c>
      <c r="DD288" s="274" t="s">
        <v>268</v>
      </c>
      <c r="DE288" s="274" t="s">
        <v>268</v>
      </c>
      <c r="DF288" s="274" t="s">
        <v>268</v>
      </c>
      <c r="DG288" s="299">
        <f>IFERROR(IF(CA288="D",IF(CK288="A dispo.",CD288*VLOOKUP('DATI INPUT'!$F$27,TARIFFE_UD,2,FALSE),CD288*VLOOKUP(CK288,TARIFFE_UD,2,FALSE)),CD288*VLOOKUP(CB288-100,TARIFFE_UND,2,FALSE)),0)</f>
        <v>25.342412761051676</v>
      </c>
      <c r="DH288" s="299">
        <f>IFERROR(IF(CA288="D",IF(CK288="A dispo.",CF288*VLOOKUP('DATI INPUT'!$F$27,TARIFFE_UD,3,FALSE),CF288*VLOOKUP(CK288,TARIFFE_UD,3,FALSE)),CF288*VLOOKUP(CB288-100,TARIFFE_UND,3,FALSE)),0)</f>
        <v>60.367780403072892</v>
      </c>
    </row>
    <row r="289" spans="1:112" x14ac:dyDescent="0.25">
      <c r="A289" s="274" t="s">
        <v>3596</v>
      </c>
      <c r="B289" s="274" t="s">
        <v>1419</v>
      </c>
      <c r="C289" s="274" t="s">
        <v>524</v>
      </c>
      <c r="D289" s="274" t="s">
        <v>3597</v>
      </c>
      <c r="E289" s="274" t="s">
        <v>268</v>
      </c>
      <c r="F289" s="274" t="s">
        <v>156</v>
      </c>
      <c r="G289" s="274" t="s">
        <v>3598</v>
      </c>
      <c r="H289" s="274" t="s">
        <v>3307</v>
      </c>
      <c r="I289" s="274" t="s">
        <v>3599</v>
      </c>
      <c r="J289" s="274" t="s">
        <v>156</v>
      </c>
      <c r="K289" s="274" t="s">
        <v>3600</v>
      </c>
      <c r="L289" s="274" t="s">
        <v>960</v>
      </c>
      <c r="M289" s="274" t="s">
        <v>3601</v>
      </c>
      <c r="N289" s="274" t="s">
        <v>984</v>
      </c>
      <c r="O289" s="274" t="s">
        <v>873</v>
      </c>
      <c r="P289" s="274" t="s">
        <v>1830</v>
      </c>
      <c r="Q289" s="274" t="s">
        <v>276</v>
      </c>
      <c r="R289" s="274" t="s">
        <v>268</v>
      </c>
      <c r="S289" s="274" t="s">
        <v>268</v>
      </c>
      <c r="T289" s="274" t="s">
        <v>268</v>
      </c>
      <c r="U289" s="274" t="s">
        <v>268</v>
      </c>
      <c r="V289" s="274" t="s">
        <v>268</v>
      </c>
      <c r="W289" s="274" t="s">
        <v>3601</v>
      </c>
      <c r="X289" s="274" t="s">
        <v>1830</v>
      </c>
      <c r="Y289" s="274" t="s">
        <v>276</v>
      </c>
      <c r="Z289" s="274" t="s">
        <v>268</v>
      </c>
      <c r="AA289" s="274" t="s">
        <v>268</v>
      </c>
      <c r="AB289" s="274" t="s">
        <v>268</v>
      </c>
      <c r="AC289" s="274" t="s">
        <v>268</v>
      </c>
      <c r="AD289" s="274" t="s">
        <v>268</v>
      </c>
      <c r="AE289" s="274" t="s">
        <v>287</v>
      </c>
      <c r="AF289" s="274" t="s">
        <v>1811</v>
      </c>
      <c r="AG289" s="274" t="s">
        <v>875</v>
      </c>
      <c r="AH289" s="274" t="s">
        <v>1831</v>
      </c>
      <c r="AI289" s="274" t="s">
        <v>1813</v>
      </c>
      <c r="AJ289" s="274" t="s">
        <v>268</v>
      </c>
      <c r="AK289" s="274" t="s">
        <v>381</v>
      </c>
      <c r="AL289" s="274" t="s">
        <v>268</v>
      </c>
      <c r="AM289" s="274" t="s">
        <v>288</v>
      </c>
      <c r="AN289" s="274" t="s">
        <v>268</v>
      </c>
      <c r="AO289" s="274" t="s">
        <v>268</v>
      </c>
      <c r="AP289" s="274" t="s">
        <v>268</v>
      </c>
      <c r="AQ289" s="274" t="s">
        <v>268</v>
      </c>
      <c r="AR289" s="274" t="s">
        <v>268</v>
      </c>
      <c r="AS289" s="274" t="s">
        <v>268</v>
      </c>
      <c r="AT289" s="274" t="s">
        <v>268</v>
      </c>
      <c r="AU289" s="274" t="s">
        <v>268</v>
      </c>
      <c r="AV289" s="274" t="s">
        <v>268</v>
      </c>
      <c r="AW289" s="274" t="s">
        <v>268</v>
      </c>
      <c r="AX289" s="274" t="s">
        <v>268</v>
      </c>
      <c r="AY289" s="274" t="s">
        <v>268</v>
      </c>
      <c r="AZ289" s="274" t="s">
        <v>268</v>
      </c>
      <c r="BA289" s="274" t="s">
        <v>268</v>
      </c>
      <c r="BB289" s="274" t="s">
        <v>268</v>
      </c>
      <c r="BC289" s="274" t="s">
        <v>268</v>
      </c>
      <c r="BD289" s="274" t="s">
        <v>268</v>
      </c>
      <c r="BE289" s="274" t="s">
        <v>268</v>
      </c>
      <c r="BF289" s="274" t="s">
        <v>268</v>
      </c>
      <c r="BG289" s="274" t="s">
        <v>268</v>
      </c>
      <c r="BH289" s="274" t="s">
        <v>268</v>
      </c>
      <c r="BI289" s="274" t="s">
        <v>268</v>
      </c>
      <c r="BJ289" s="274" t="s">
        <v>268</v>
      </c>
      <c r="BK289" s="274" t="s">
        <v>268</v>
      </c>
      <c r="BL289" s="274" t="s">
        <v>268</v>
      </c>
      <c r="BM289" s="274" t="s">
        <v>268</v>
      </c>
      <c r="BN289" s="274" t="s">
        <v>268</v>
      </c>
      <c r="BO289" s="274" t="s">
        <v>268</v>
      </c>
      <c r="BP289" s="274" t="s">
        <v>268</v>
      </c>
      <c r="BQ289" s="274" t="s">
        <v>268</v>
      </c>
      <c r="BR289" s="274" t="s">
        <v>268</v>
      </c>
      <c r="BS289" s="274" t="s">
        <v>268</v>
      </c>
      <c r="BT289" s="274" t="s">
        <v>268</v>
      </c>
      <c r="BU289" s="274" t="s">
        <v>268</v>
      </c>
      <c r="BV289" s="274" t="s">
        <v>268</v>
      </c>
      <c r="BW289" s="274" t="s">
        <v>268</v>
      </c>
      <c r="BX289" s="274" t="s">
        <v>268</v>
      </c>
      <c r="BY289" s="295">
        <v>90</v>
      </c>
      <c r="BZ289" s="295">
        <v>90</v>
      </c>
      <c r="CA289" s="298" t="s">
        <v>142</v>
      </c>
      <c r="CB289" s="297">
        <v>122</v>
      </c>
      <c r="CC289" s="284">
        <f t="shared" si="18"/>
        <v>0</v>
      </c>
      <c r="CD289" s="295">
        <f t="shared" si="19"/>
        <v>90</v>
      </c>
      <c r="CE289" s="284">
        <f t="shared" si="20"/>
        <v>0</v>
      </c>
      <c r="CF289" s="295">
        <f t="shared" si="21"/>
        <v>1</v>
      </c>
      <c r="CG289" s="274" t="s">
        <v>876</v>
      </c>
      <c r="CH289" s="274" t="s">
        <v>268</v>
      </c>
      <c r="CI289" s="274" t="s">
        <v>268</v>
      </c>
      <c r="CJ289" s="298" t="s">
        <v>280</v>
      </c>
      <c r="CK289" s="297">
        <v>2</v>
      </c>
      <c r="CL289" s="274" t="s">
        <v>268</v>
      </c>
      <c r="CM289" s="274" t="s">
        <v>268</v>
      </c>
      <c r="CN289" s="274" t="s">
        <v>268</v>
      </c>
      <c r="CO289" s="274" t="s">
        <v>268</v>
      </c>
      <c r="CP289" s="274" t="s">
        <v>268</v>
      </c>
      <c r="CQ289" s="274" t="s">
        <v>268</v>
      </c>
      <c r="CR289" s="274" t="s">
        <v>877</v>
      </c>
      <c r="CS289" s="274">
        <v>93.06</v>
      </c>
      <c r="CT289" s="274" t="s">
        <v>268</v>
      </c>
      <c r="CU289" s="274">
        <v>93.06</v>
      </c>
      <c r="CV289" s="274">
        <v>365</v>
      </c>
      <c r="CW289" s="274" t="s">
        <v>878</v>
      </c>
      <c r="CX289" s="274" t="s">
        <v>835</v>
      </c>
      <c r="CY289" s="274" t="s">
        <v>836</v>
      </c>
      <c r="CZ289" s="274" t="s">
        <v>837</v>
      </c>
      <c r="DA289" s="274" t="s">
        <v>268</v>
      </c>
      <c r="DB289" s="274" t="s">
        <v>268</v>
      </c>
      <c r="DC289" s="274" t="s">
        <v>268</v>
      </c>
      <c r="DD289" s="274" t="s">
        <v>268</v>
      </c>
      <c r="DE289" s="274" t="s">
        <v>268</v>
      </c>
      <c r="DF289" s="274" t="s">
        <v>268</v>
      </c>
      <c r="DG289" s="299">
        <f>IFERROR(IF(CA289="D",IF(CK289="A dispo.",CD289*VLOOKUP('DATI INPUT'!$F$27,TARIFFE_UD,2,FALSE),CD289*VLOOKUP(CK289,TARIFFE_UD,2,FALSE)),CD289*VLOOKUP(CB289-100,TARIFFE_UND,2,FALSE)),0)</f>
        <v>64.675949233933977</v>
      </c>
      <c r="DH289" s="299">
        <f>IFERROR(IF(CA289="D",IF(CK289="A dispo.",CF289*VLOOKUP('DATI INPUT'!$F$27,TARIFFE_UD,3,FALSE),CF289*VLOOKUP(CK289,TARIFFE_UD,3,FALSE)),CF289*VLOOKUP(CB289-100,TARIFFE_UND,3,FALSE)),0)</f>
        <v>46.077822723118445</v>
      </c>
    </row>
    <row r="290" spans="1:112" x14ac:dyDescent="0.25">
      <c r="A290" s="274" t="s">
        <v>3602</v>
      </c>
      <c r="B290" s="274" t="s">
        <v>1419</v>
      </c>
      <c r="C290" s="274" t="s">
        <v>3603</v>
      </c>
      <c r="D290" s="274" t="s">
        <v>3597</v>
      </c>
      <c r="E290" s="274" t="s">
        <v>268</v>
      </c>
      <c r="F290" s="274" t="s">
        <v>156</v>
      </c>
      <c r="G290" s="274" t="s">
        <v>3598</v>
      </c>
      <c r="H290" s="274" t="s">
        <v>3307</v>
      </c>
      <c r="I290" s="274" t="s">
        <v>3599</v>
      </c>
      <c r="J290" s="274" t="s">
        <v>156</v>
      </c>
      <c r="K290" s="274" t="s">
        <v>3600</v>
      </c>
      <c r="L290" s="274" t="s">
        <v>960</v>
      </c>
      <c r="M290" s="274" t="s">
        <v>3601</v>
      </c>
      <c r="N290" s="274" t="s">
        <v>984</v>
      </c>
      <c r="O290" s="274" t="s">
        <v>873</v>
      </c>
      <c r="P290" s="274" t="s">
        <v>1830</v>
      </c>
      <c r="Q290" s="274" t="s">
        <v>276</v>
      </c>
      <c r="R290" s="274" t="s">
        <v>268</v>
      </c>
      <c r="S290" s="274" t="s">
        <v>268</v>
      </c>
      <c r="T290" s="274" t="s">
        <v>268</v>
      </c>
      <c r="U290" s="274" t="s">
        <v>268</v>
      </c>
      <c r="V290" s="274" t="s">
        <v>268</v>
      </c>
      <c r="W290" s="274" t="s">
        <v>3601</v>
      </c>
      <c r="X290" s="274" t="s">
        <v>1830</v>
      </c>
      <c r="Y290" s="274" t="s">
        <v>276</v>
      </c>
      <c r="Z290" s="274" t="s">
        <v>268</v>
      </c>
      <c r="AA290" s="274" t="s">
        <v>268</v>
      </c>
      <c r="AB290" s="274" t="s">
        <v>268</v>
      </c>
      <c r="AC290" s="274" t="s">
        <v>268</v>
      </c>
      <c r="AD290" s="274" t="s">
        <v>268</v>
      </c>
      <c r="AE290" s="274" t="s">
        <v>287</v>
      </c>
      <c r="AF290" s="274" t="s">
        <v>1811</v>
      </c>
      <c r="AG290" s="274" t="s">
        <v>875</v>
      </c>
      <c r="AH290" s="274" t="s">
        <v>1831</v>
      </c>
      <c r="AI290" s="274" t="s">
        <v>1813</v>
      </c>
      <c r="AJ290" s="274" t="s">
        <v>268</v>
      </c>
      <c r="AK290" s="274" t="s">
        <v>366</v>
      </c>
      <c r="AL290" s="274" t="s">
        <v>268</v>
      </c>
      <c r="AM290" s="274" t="s">
        <v>411</v>
      </c>
      <c r="AN290" s="274" t="s">
        <v>268</v>
      </c>
      <c r="AO290" s="274" t="s">
        <v>268</v>
      </c>
      <c r="AP290" s="274" t="s">
        <v>268</v>
      </c>
      <c r="AQ290" s="274" t="s">
        <v>268</v>
      </c>
      <c r="AR290" s="274" t="s">
        <v>268</v>
      </c>
      <c r="AS290" s="274" t="s">
        <v>268</v>
      </c>
      <c r="AT290" s="274" t="s">
        <v>268</v>
      </c>
      <c r="AU290" s="274" t="s">
        <v>268</v>
      </c>
      <c r="AV290" s="274" t="s">
        <v>268</v>
      </c>
      <c r="AW290" s="274" t="s">
        <v>268</v>
      </c>
      <c r="AX290" s="274" t="s">
        <v>268</v>
      </c>
      <c r="AY290" s="274" t="s">
        <v>268</v>
      </c>
      <c r="AZ290" s="274" t="s">
        <v>268</v>
      </c>
      <c r="BA290" s="274" t="s">
        <v>268</v>
      </c>
      <c r="BB290" s="274" t="s">
        <v>268</v>
      </c>
      <c r="BC290" s="274" t="s">
        <v>268</v>
      </c>
      <c r="BD290" s="274" t="s">
        <v>268</v>
      </c>
      <c r="BE290" s="274" t="s">
        <v>268</v>
      </c>
      <c r="BF290" s="274" t="s">
        <v>268</v>
      </c>
      <c r="BG290" s="274" t="s">
        <v>268</v>
      </c>
      <c r="BH290" s="274" t="s">
        <v>268</v>
      </c>
      <c r="BI290" s="274" t="s">
        <v>268</v>
      </c>
      <c r="BJ290" s="274" t="s">
        <v>268</v>
      </c>
      <c r="BK290" s="274" t="s">
        <v>268</v>
      </c>
      <c r="BL290" s="274" t="s">
        <v>268</v>
      </c>
      <c r="BM290" s="274" t="s">
        <v>268</v>
      </c>
      <c r="BN290" s="274" t="s">
        <v>268</v>
      </c>
      <c r="BO290" s="274" t="s">
        <v>268</v>
      </c>
      <c r="BP290" s="274" t="s">
        <v>268</v>
      </c>
      <c r="BQ290" s="274" t="s">
        <v>268</v>
      </c>
      <c r="BR290" s="274" t="s">
        <v>268</v>
      </c>
      <c r="BS290" s="274" t="s">
        <v>268</v>
      </c>
      <c r="BT290" s="274" t="s">
        <v>268</v>
      </c>
      <c r="BU290" s="274" t="s">
        <v>268</v>
      </c>
      <c r="BV290" s="274" t="s">
        <v>268</v>
      </c>
      <c r="BW290" s="274" t="s">
        <v>268</v>
      </c>
      <c r="BX290" s="274" t="s">
        <v>268</v>
      </c>
      <c r="BY290" s="295">
        <v>25</v>
      </c>
      <c r="BZ290" s="295">
        <v>25</v>
      </c>
      <c r="CA290" s="298" t="s">
        <v>142</v>
      </c>
      <c r="CB290" s="297">
        <v>123</v>
      </c>
      <c r="CC290" s="284">
        <f t="shared" si="18"/>
        <v>0</v>
      </c>
      <c r="CD290" s="295">
        <f t="shared" si="19"/>
        <v>25</v>
      </c>
      <c r="CE290" s="284">
        <f t="shared" si="20"/>
        <v>1</v>
      </c>
      <c r="CF290" s="295">
        <f t="shared" si="21"/>
        <v>0</v>
      </c>
      <c r="CG290" s="274" t="s">
        <v>1817</v>
      </c>
      <c r="CH290" s="274" t="s">
        <v>268</v>
      </c>
      <c r="CI290" s="274" t="s">
        <v>268</v>
      </c>
      <c r="CJ290" s="298" t="s">
        <v>280</v>
      </c>
      <c r="CK290" s="297">
        <v>2</v>
      </c>
      <c r="CL290" s="274" t="s">
        <v>268</v>
      </c>
      <c r="CM290" s="274" t="s">
        <v>268</v>
      </c>
      <c r="CN290" s="274" t="s">
        <v>268</v>
      </c>
      <c r="CO290" s="274" t="s">
        <v>268</v>
      </c>
      <c r="CP290" s="274" t="s">
        <v>268</v>
      </c>
      <c r="CQ290" s="274" t="s">
        <v>268</v>
      </c>
      <c r="CR290" s="274" t="s">
        <v>877</v>
      </c>
      <c r="CS290" s="274">
        <v>11.25</v>
      </c>
      <c r="CT290" s="274" t="s">
        <v>268</v>
      </c>
      <c r="CU290" s="274">
        <v>11.25</v>
      </c>
      <c r="CV290" s="274">
        <v>365</v>
      </c>
      <c r="CW290" s="274" t="s">
        <v>878</v>
      </c>
      <c r="CX290" s="274" t="s">
        <v>835</v>
      </c>
      <c r="CY290" s="274" t="s">
        <v>836</v>
      </c>
      <c r="CZ290" s="274" t="s">
        <v>837</v>
      </c>
      <c r="DA290" s="274" t="s">
        <v>268</v>
      </c>
      <c r="DB290" s="274" t="s">
        <v>268</v>
      </c>
      <c r="DC290" s="274" t="s">
        <v>268</v>
      </c>
      <c r="DD290" s="274" t="s">
        <v>268</v>
      </c>
      <c r="DE290" s="274" t="s">
        <v>268</v>
      </c>
      <c r="DF290" s="274" t="s">
        <v>268</v>
      </c>
      <c r="DG290" s="299">
        <f>IFERROR(IF(CA290="D",IF(CK290="A dispo.",CD290*VLOOKUP('DATI INPUT'!$F$27,TARIFFE_UD,2,FALSE),CD290*VLOOKUP(CK290,TARIFFE_UD,2,FALSE)),CD290*VLOOKUP(CB290-100,TARIFFE_UND,2,FALSE)),0)</f>
        <v>17.96554145387055</v>
      </c>
      <c r="DH290" s="299">
        <f>IFERROR(IF(CA290="D",IF(CK290="A dispo.",CF290*VLOOKUP('DATI INPUT'!$F$27,TARIFFE_UD,3,FALSE),CF290*VLOOKUP(CK290,TARIFFE_UD,3,FALSE)),CF290*VLOOKUP(CB290-100,TARIFFE_UND,3,FALSE)),0)</f>
        <v>0</v>
      </c>
    </row>
    <row r="291" spans="1:112" x14ac:dyDescent="0.25">
      <c r="A291" s="274" t="s">
        <v>3604</v>
      </c>
      <c r="B291" s="274" t="s">
        <v>1006</v>
      </c>
      <c r="C291" s="274" t="s">
        <v>3605</v>
      </c>
      <c r="D291" s="274" t="s">
        <v>3606</v>
      </c>
      <c r="E291" s="274" t="s">
        <v>268</v>
      </c>
      <c r="F291" s="274" t="s">
        <v>156</v>
      </c>
      <c r="G291" s="274" t="s">
        <v>3607</v>
      </c>
      <c r="H291" s="274" t="s">
        <v>3608</v>
      </c>
      <c r="I291" s="274" t="s">
        <v>326</v>
      </c>
      <c r="J291" s="274" t="s">
        <v>274</v>
      </c>
      <c r="K291" s="274" t="s">
        <v>3609</v>
      </c>
      <c r="L291" s="274" t="s">
        <v>152</v>
      </c>
      <c r="M291" s="274" t="s">
        <v>3610</v>
      </c>
      <c r="N291" s="274" t="s">
        <v>984</v>
      </c>
      <c r="O291" s="274" t="s">
        <v>873</v>
      </c>
      <c r="P291" s="274" t="s">
        <v>1847</v>
      </c>
      <c r="Q291" s="274" t="s">
        <v>304</v>
      </c>
      <c r="R291" s="274" t="s">
        <v>268</v>
      </c>
      <c r="S291" s="274" t="s">
        <v>268</v>
      </c>
      <c r="T291" s="274" t="s">
        <v>268</v>
      </c>
      <c r="U291" s="274" t="s">
        <v>268</v>
      </c>
      <c r="V291" s="274" t="s">
        <v>268</v>
      </c>
      <c r="W291" s="274" t="s">
        <v>3610</v>
      </c>
      <c r="X291" s="274" t="s">
        <v>1847</v>
      </c>
      <c r="Y291" s="274" t="s">
        <v>304</v>
      </c>
      <c r="Z291" s="274" t="s">
        <v>268</v>
      </c>
      <c r="AA291" s="274" t="s">
        <v>268</v>
      </c>
      <c r="AB291" s="274" t="s">
        <v>268</v>
      </c>
      <c r="AC291" s="274" t="s">
        <v>268</v>
      </c>
      <c r="AD291" s="274" t="s">
        <v>268</v>
      </c>
      <c r="AE291" s="274" t="s">
        <v>287</v>
      </c>
      <c r="AF291" s="274" t="s">
        <v>1811</v>
      </c>
      <c r="AG291" s="274" t="s">
        <v>875</v>
      </c>
      <c r="AH291" s="274" t="s">
        <v>1848</v>
      </c>
      <c r="AI291" s="274" t="s">
        <v>956</v>
      </c>
      <c r="AJ291" s="274" t="s">
        <v>268</v>
      </c>
      <c r="AK291" s="274" t="s">
        <v>366</v>
      </c>
      <c r="AL291" s="274" t="s">
        <v>268</v>
      </c>
      <c r="AM291" s="274" t="s">
        <v>288</v>
      </c>
      <c r="AN291" s="274" t="s">
        <v>268</v>
      </c>
      <c r="AO291" s="274" t="s">
        <v>268</v>
      </c>
      <c r="AP291" s="274" t="s">
        <v>268</v>
      </c>
      <c r="AQ291" s="274" t="s">
        <v>268</v>
      </c>
      <c r="AR291" s="274" t="s">
        <v>268</v>
      </c>
      <c r="AS291" s="274" t="s">
        <v>268</v>
      </c>
      <c r="AT291" s="274" t="s">
        <v>268</v>
      </c>
      <c r="AU291" s="274" t="s">
        <v>268</v>
      </c>
      <c r="AV291" s="274" t="s">
        <v>268</v>
      </c>
      <c r="AW291" s="274" t="s">
        <v>268</v>
      </c>
      <c r="AX291" s="274" t="s">
        <v>268</v>
      </c>
      <c r="AY291" s="274" t="s">
        <v>268</v>
      </c>
      <c r="AZ291" s="274" t="s">
        <v>268</v>
      </c>
      <c r="BA291" s="274" t="s">
        <v>268</v>
      </c>
      <c r="BB291" s="274" t="s">
        <v>268</v>
      </c>
      <c r="BC291" s="274" t="s">
        <v>268</v>
      </c>
      <c r="BD291" s="274" t="s">
        <v>268</v>
      </c>
      <c r="BE291" s="274" t="s">
        <v>268</v>
      </c>
      <c r="BF291" s="274" t="s">
        <v>268</v>
      </c>
      <c r="BG291" s="274" t="s">
        <v>268</v>
      </c>
      <c r="BH291" s="274" t="s">
        <v>268</v>
      </c>
      <c r="BI291" s="274" t="s">
        <v>268</v>
      </c>
      <c r="BJ291" s="274" t="s">
        <v>268</v>
      </c>
      <c r="BK291" s="274" t="s">
        <v>268</v>
      </c>
      <c r="BL291" s="274" t="s">
        <v>268</v>
      </c>
      <c r="BM291" s="274" t="s">
        <v>268</v>
      </c>
      <c r="BN291" s="274" t="s">
        <v>268</v>
      </c>
      <c r="BO291" s="274" t="s">
        <v>268</v>
      </c>
      <c r="BP291" s="274" t="s">
        <v>268</v>
      </c>
      <c r="BQ291" s="274" t="s">
        <v>268</v>
      </c>
      <c r="BR291" s="274" t="s">
        <v>268</v>
      </c>
      <c r="BS291" s="274" t="s">
        <v>268</v>
      </c>
      <c r="BT291" s="274" t="s">
        <v>268</v>
      </c>
      <c r="BU291" s="274" t="s">
        <v>268</v>
      </c>
      <c r="BV291" s="274" t="s">
        <v>268</v>
      </c>
      <c r="BW291" s="274" t="s">
        <v>268</v>
      </c>
      <c r="BX291" s="274" t="s">
        <v>268</v>
      </c>
      <c r="BY291" s="295">
        <v>148.94999999999999</v>
      </c>
      <c r="BZ291" s="295">
        <v>148.94999999999999</v>
      </c>
      <c r="CA291" s="298" t="s">
        <v>142</v>
      </c>
      <c r="CB291" s="297">
        <v>122</v>
      </c>
      <c r="CC291" s="284">
        <f t="shared" si="18"/>
        <v>0</v>
      </c>
      <c r="CD291" s="295">
        <f t="shared" si="19"/>
        <v>148.94999999999999</v>
      </c>
      <c r="CE291" s="284">
        <f t="shared" si="20"/>
        <v>0</v>
      </c>
      <c r="CF291" s="295">
        <f t="shared" si="21"/>
        <v>1</v>
      </c>
      <c r="CG291" s="274" t="s">
        <v>876</v>
      </c>
      <c r="CH291" s="274" t="s">
        <v>268</v>
      </c>
      <c r="CI291" s="274" t="s">
        <v>268</v>
      </c>
      <c r="CJ291" s="298" t="s">
        <v>282</v>
      </c>
      <c r="CK291" s="297">
        <v>4</v>
      </c>
      <c r="CL291" s="274" t="s">
        <v>268</v>
      </c>
      <c r="CM291" s="274" t="s">
        <v>268</v>
      </c>
      <c r="CN291" s="274" t="s">
        <v>268</v>
      </c>
      <c r="CO291" s="274" t="s">
        <v>268</v>
      </c>
      <c r="CP291" s="274" t="s">
        <v>268</v>
      </c>
      <c r="CQ291" s="274" t="s">
        <v>268</v>
      </c>
      <c r="CR291" s="274" t="s">
        <v>877</v>
      </c>
      <c r="CS291" s="274">
        <v>162.96</v>
      </c>
      <c r="CT291" s="274" t="s">
        <v>268</v>
      </c>
      <c r="CU291" s="274">
        <v>162.96</v>
      </c>
      <c r="CV291" s="274">
        <v>365</v>
      </c>
      <c r="CW291" s="274" t="s">
        <v>878</v>
      </c>
      <c r="CX291" s="274" t="s">
        <v>835</v>
      </c>
      <c r="CY291" s="274" t="s">
        <v>836</v>
      </c>
      <c r="CZ291" s="274" t="s">
        <v>837</v>
      </c>
      <c r="DA291" s="274" t="s">
        <v>268</v>
      </c>
      <c r="DB291" s="274" t="s">
        <v>268</v>
      </c>
      <c r="DC291" s="274" t="s">
        <v>268</v>
      </c>
      <c r="DD291" s="274" t="s">
        <v>268</v>
      </c>
      <c r="DE291" s="274" t="s">
        <v>268</v>
      </c>
      <c r="DF291" s="274" t="s">
        <v>268</v>
      </c>
      <c r="DG291" s="299">
        <f>IFERROR(IF(CA291="D",IF(CK291="A dispo.",CD291*VLOOKUP('DATI INPUT'!$F$27,TARIFFE_UD,2,FALSE),CD291*VLOOKUP(CK291,TARIFFE_UD,2,FALSE)),CD291*VLOOKUP(CB291-100,TARIFFE_UND,2,FALSE)),0)</f>
        <v>126.69886463194534</v>
      </c>
      <c r="DH291" s="299">
        <f>IFERROR(IF(CA291="D",IF(CK291="A dispo.",CF291*VLOOKUP('DATI INPUT'!$F$27,TARIFFE_UD,3,FALSE),CF291*VLOOKUP(CK291,TARIFFE_UD,3,FALSE)),CF291*VLOOKUP(CB291-100,TARIFFE_UND,3,FALSE)),0)</f>
        <v>73.78284271486686</v>
      </c>
    </row>
    <row r="292" spans="1:112" x14ac:dyDescent="0.25">
      <c r="A292" s="274" t="s">
        <v>3611</v>
      </c>
      <c r="B292" s="274" t="s">
        <v>1421</v>
      </c>
      <c r="C292" s="274" t="s">
        <v>3612</v>
      </c>
      <c r="D292" s="274" t="s">
        <v>3613</v>
      </c>
      <c r="E292" s="274" t="s">
        <v>268</v>
      </c>
      <c r="F292" s="274" t="s">
        <v>156</v>
      </c>
      <c r="G292" s="274" t="s">
        <v>3614</v>
      </c>
      <c r="H292" s="274" t="s">
        <v>3615</v>
      </c>
      <c r="I292" s="274" t="s">
        <v>1410</v>
      </c>
      <c r="J292" s="274" t="s">
        <v>274</v>
      </c>
      <c r="K292" s="274" t="s">
        <v>3616</v>
      </c>
      <c r="L292" s="274" t="s">
        <v>960</v>
      </c>
      <c r="M292" s="274" t="s">
        <v>3617</v>
      </c>
      <c r="N292" s="274" t="s">
        <v>984</v>
      </c>
      <c r="O292" s="274" t="s">
        <v>873</v>
      </c>
      <c r="P292" s="274" t="s">
        <v>1847</v>
      </c>
      <c r="Q292" s="274" t="s">
        <v>2268</v>
      </c>
      <c r="R292" s="274" t="s">
        <v>268</v>
      </c>
      <c r="S292" s="274" t="s">
        <v>268</v>
      </c>
      <c r="T292" s="274" t="s">
        <v>268</v>
      </c>
      <c r="U292" s="274" t="s">
        <v>268</v>
      </c>
      <c r="V292" s="274" t="s">
        <v>268</v>
      </c>
      <c r="W292" s="274" t="s">
        <v>3617</v>
      </c>
      <c r="X292" s="274" t="s">
        <v>1847</v>
      </c>
      <c r="Y292" s="274" t="s">
        <v>2268</v>
      </c>
      <c r="Z292" s="274" t="s">
        <v>268</v>
      </c>
      <c r="AA292" s="274" t="s">
        <v>268</v>
      </c>
      <c r="AB292" s="274" t="s">
        <v>268</v>
      </c>
      <c r="AC292" s="274" t="s">
        <v>268</v>
      </c>
      <c r="AD292" s="274" t="s">
        <v>268</v>
      </c>
      <c r="AE292" s="274" t="s">
        <v>287</v>
      </c>
      <c r="AF292" s="274" t="s">
        <v>1811</v>
      </c>
      <c r="AG292" s="274" t="s">
        <v>875</v>
      </c>
      <c r="AH292" s="274" t="s">
        <v>1848</v>
      </c>
      <c r="AI292" s="274" t="s">
        <v>1780</v>
      </c>
      <c r="AJ292" s="274" t="s">
        <v>268</v>
      </c>
      <c r="AK292" s="274" t="s">
        <v>381</v>
      </c>
      <c r="AL292" s="274" t="s">
        <v>268</v>
      </c>
      <c r="AM292" s="274" t="s">
        <v>405</v>
      </c>
      <c r="AN292" s="274" t="s">
        <v>268</v>
      </c>
      <c r="AO292" s="274" t="s">
        <v>268</v>
      </c>
      <c r="AP292" s="274" t="s">
        <v>268</v>
      </c>
      <c r="AQ292" s="274" t="s">
        <v>268</v>
      </c>
      <c r="AR292" s="274" t="s">
        <v>268</v>
      </c>
      <c r="AS292" s="274" t="s">
        <v>268</v>
      </c>
      <c r="AT292" s="274" t="s">
        <v>268</v>
      </c>
      <c r="AU292" s="274" t="s">
        <v>268</v>
      </c>
      <c r="AV292" s="274" t="s">
        <v>268</v>
      </c>
      <c r="AW292" s="274" t="s">
        <v>268</v>
      </c>
      <c r="AX292" s="274" t="s">
        <v>268</v>
      </c>
      <c r="AY292" s="274" t="s">
        <v>268</v>
      </c>
      <c r="AZ292" s="274" t="s">
        <v>268</v>
      </c>
      <c r="BA292" s="274" t="s">
        <v>268</v>
      </c>
      <c r="BB292" s="274" t="s">
        <v>268</v>
      </c>
      <c r="BC292" s="274" t="s">
        <v>268</v>
      </c>
      <c r="BD292" s="274" t="s">
        <v>268</v>
      </c>
      <c r="BE292" s="274" t="s">
        <v>268</v>
      </c>
      <c r="BF292" s="274" t="s">
        <v>268</v>
      </c>
      <c r="BG292" s="274" t="s">
        <v>268</v>
      </c>
      <c r="BH292" s="274" t="s">
        <v>268</v>
      </c>
      <c r="BI292" s="274" t="s">
        <v>268</v>
      </c>
      <c r="BJ292" s="274" t="s">
        <v>268</v>
      </c>
      <c r="BK292" s="274" t="s">
        <v>268</v>
      </c>
      <c r="BL292" s="274" t="s">
        <v>268</v>
      </c>
      <c r="BM292" s="274" t="s">
        <v>268</v>
      </c>
      <c r="BN292" s="274" t="s">
        <v>268</v>
      </c>
      <c r="BO292" s="274" t="s">
        <v>268</v>
      </c>
      <c r="BP292" s="274" t="s">
        <v>268</v>
      </c>
      <c r="BQ292" s="274" t="s">
        <v>268</v>
      </c>
      <c r="BR292" s="274" t="s">
        <v>268</v>
      </c>
      <c r="BS292" s="274" t="s">
        <v>268</v>
      </c>
      <c r="BT292" s="274" t="s">
        <v>268</v>
      </c>
      <c r="BU292" s="274" t="s">
        <v>268</v>
      </c>
      <c r="BV292" s="274" t="s">
        <v>268</v>
      </c>
      <c r="BW292" s="274" t="s">
        <v>268</v>
      </c>
      <c r="BX292" s="274" t="s">
        <v>268</v>
      </c>
      <c r="BY292" s="295">
        <v>120</v>
      </c>
      <c r="BZ292" s="295">
        <v>120</v>
      </c>
      <c r="CA292" s="298" t="s">
        <v>142</v>
      </c>
      <c r="CB292" s="297">
        <v>122</v>
      </c>
      <c r="CC292" s="284">
        <f t="shared" si="18"/>
        <v>0</v>
      </c>
      <c r="CD292" s="295">
        <f t="shared" si="19"/>
        <v>120</v>
      </c>
      <c r="CE292" s="284">
        <f t="shared" si="20"/>
        <v>0</v>
      </c>
      <c r="CF292" s="295">
        <f t="shared" si="21"/>
        <v>1</v>
      </c>
      <c r="CG292" s="274" t="s">
        <v>876</v>
      </c>
      <c r="CH292" s="274" t="s">
        <v>268</v>
      </c>
      <c r="CI292" s="274" t="s">
        <v>268</v>
      </c>
      <c r="CJ292" s="298" t="s">
        <v>271</v>
      </c>
      <c r="CK292" s="297">
        <v>1</v>
      </c>
      <c r="CL292" s="274" t="s">
        <v>268</v>
      </c>
      <c r="CM292" s="274" t="s">
        <v>268</v>
      </c>
      <c r="CN292" s="274" t="s">
        <v>268</v>
      </c>
      <c r="CO292" s="274" t="s">
        <v>268</v>
      </c>
      <c r="CP292" s="274" t="s">
        <v>268</v>
      </c>
      <c r="CQ292" s="274" t="s">
        <v>268</v>
      </c>
      <c r="CR292" s="274" t="s">
        <v>877</v>
      </c>
      <c r="CS292" s="274">
        <v>62.88</v>
      </c>
      <c r="CT292" s="274" t="s">
        <v>268</v>
      </c>
      <c r="CU292" s="274">
        <v>62.88</v>
      </c>
      <c r="CV292" s="274">
        <v>365</v>
      </c>
      <c r="CW292" s="274" t="s">
        <v>878</v>
      </c>
      <c r="CX292" s="274" t="s">
        <v>835</v>
      </c>
      <c r="CY292" s="274" t="s">
        <v>836</v>
      </c>
      <c r="CZ292" s="274" t="s">
        <v>837</v>
      </c>
      <c r="DA292" s="274" t="s">
        <v>268</v>
      </c>
      <c r="DB292" s="274" t="s">
        <v>268</v>
      </c>
      <c r="DC292" s="274" t="s">
        <v>268</v>
      </c>
      <c r="DD292" s="274" t="s">
        <v>268</v>
      </c>
      <c r="DE292" s="274" t="s">
        <v>268</v>
      </c>
      <c r="DF292" s="274" t="s">
        <v>268</v>
      </c>
      <c r="DG292" s="299">
        <f>IFERROR(IF(CA292="D",IF(CK292="A dispo.",CD292*VLOOKUP('DATI INPUT'!$F$27,TARIFFE_UD,2,FALSE),CD292*VLOOKUP(CK292,TARIFFE_UD,2,FALSE)),CD292*VLOOKUP(CB292-100,TARIFFE_UND,2,FALSE)),0)</f>
        <v>73.91537055306739</v>
      </c>
      <c r="DH292" s="299">
        <f>IFERROR(IF(CA292="D",IF(CK292="A dispo.",CF292*VLOOKUP('DATI INPUT'!$F$27,TARIFFE_UD,3,FALSE),CF292*VLOOKUP(CK292,TARIFFE_UD,3,FALSE)),CF292*VLOOKUP(CB292-100,TARIFFE_UND,3,FALSE)),0)</f>
        <v>15.164853048114928</v>
      </c>
    </row>
    <row r="293" spans="1:112" x14ac:dyDescent="0.25">
      <c r="A293" s="274" t="s">
        <v>3618</v>
      </c>
      <c r="B293" s="274" t="s">
        <v>1269</v>
      </c>
      <c r="C293" s="274" t="s">
        <v>3619</v>
      </c>
      <c r="D293" s="274" t="s">
        <v>3620</v>
      </c>
      <c r="E293" s="274" t="s">
        <v>3621</v>
      </c>
      <c r="F293" s="274" t="s">
        <v>156</v>
      </c>
      <c r="G293" s="274" t="s">
        <v>3622</v>
      </c>
      <c r="H293" s="274" t="s">
        <v>3307</v>
      </c>
      <c r="I293" s="274" t="s">
        <v>3623</v>
      </c>
      <c r="J293" s="274" t="s">
        <v>274</v>
      </c>
      <c r="K293" s="274" t="s">
        <v>3624</v>
      </c>
      <c r="L293" s="274" t="s">
        <v>984</v>
      </c>
      <c r="M293" s="274" t="s">
        <v>3625</v>
      </c>
      <c r="N293" s="274" t="s">
        <v>984</v>
      </c>
      <c r="O293" s="274" t="s">
        <v>873</v>
      </c>
      <c r="P293" s="274" t="s">
        <v>1934</v>
      </c>
      <c r="Q293" s="274" t="s">
        <v>272</v>
      </c>
      <c r="R293" s="274" t="s">
        <v>268</v>
      </c>
      <c r="S293" s="274" t="s">
        <v>268</v>
      </c>
      <c r="T293" s="274" t="s">
        <v>268</v>
      </c>
      <c r="U293" s="274" t="s">
        <v>268</v>
      </c>
      <c r="V293" s="274" t="s">
        <v>268</v>
      </c>
      <c r="W293" s="274" t="s">
        <v>3625</v>
      </c>
      <c r="X293" s="274" t="s">
        <v>1934</v>
      </c>
      <c r="Y293" s="274" t="s">
        <v>272</v>
      </c>
      <c r="Z293" s="274" t="s">
        <v>268</v>
      </c>
      <c r="AA293" s="274" t="s">
        <v>268</v>
      </c>
      <c r="AB293" s="274" t="s">
        <v>268</v>
      </c>
      <c r="AC293" s="274" t="s">
        <v>268</v>
      </c>
      <c r="AD293" s="274" t="s">
        <v>268</v>
      </c>
      <c r="AE293" s="274" t="s">
        <v>287</v>
      </c>
      <c r="AF293" s="274" t="s">
        <v>1811</v>
      </c>
      <c r="AG293" s="274" t="s">
        <v>875</v>
      </c>
      <c r="AH293" s="274" t="s">
        <v>2576</v>
      </c>
      <c r="AI293" s="274" t="s">
        <v>973</v>
      </c>
      <c r="AJ293" s="274" t="s">
        <v>268</v>
      </c>
      <c r="AK293" s="274" t="s">
        <v>381</v>
      </c>
      <c r="AL293" s="274" t="s">
        <v>268</v>
      </c>
      <c r="AM293" s="274" t="s">
        <v>355</v>
      </c>
      <c r="AN293" s="274" t="s">
        <v>268</v>
      </c>
      <c r="AO293" s="274" t="s">
        <v>268</v>
      </c>
      <c r="AP293" s="274" t="s">
        <v>268</v>
      </c>
      <c r="AQ293" s="274" t="s">
        <v>268</v>
      </c>
      <c r="AR293" s="274" t="s">
        <v>268</v>
      </c>
      <c r="AS293" s="274" t="s">
        <v>268</v>
      </c>
      <c r="AT293" s="274" t="s">
        <v>268</v>
      </c>
      <c r="AU293" s="274" t="s">
        <v>268</v>
      </c>
      <c r="AV293" s="274" t="s">
        <v>268</v>
      </c>
      <c r="AW293" s="274" t="s">
        <v>268</v>
      </c>
      <c r="AX293" s="274" t="s">
        <v>268</v>
      </c>
      <c r="AY293" s="274" t="s">
        <v>268</v>
      </c>
      <c r="AZ293" s="274" t="s">
        <v>268</v>
      </c>
      <c r="BA293" s="274" t="s">
        <v>268</v>
      </c>
      <c r="BB293" s="274" t="s">
        <v>268</v>
      </c>
      <c r="BC293" s="274" t="s">
        <v>268</v>
      </c>
      <c r="BD293" s="274" t="s">
        <v>268</v>
      </c>
      <c r="BE293" s="274" t="s">
        <v>268</v>
      </c>
      <c r="BF293" s="274" t="s">
        <v>268</v>
      </c>
      <c r="BG293" s="274" t="s">
        <v>268</v>
      </c>
      <c r="BH293" s="274" t="s">
        <v>268</v>
      </c>
      <c r="BI293" s="274" t="s">
        <v>268</v>
      </c>
      <c r="BJ293" s="274" t="s">
        <v>268</v>
      </c>
      <c r="BK293" s="274" t="s">
        <v>268</v>
      </c>
      <c r="BL293" s="274" t="s">
        <v>268</v>
      </c>
      <c r="BM293" s="274" t="s">
        <v>268</v>
      </c>
      <c r="BN293" s="274" t="s">
        <v>268</v>
      </c>
      <c r="BO293" s="274" t="s">
        <v>268</v>
      </c>
      <c r="BP293" s="274" t="s">
        <v>268</v>
      </c>
      <c r="BQ293" s="274" t="s">
        <v>268</v>
      </c>
      <c r="BR293" s="274" t="s">
        <v>268</v>
      </c>
      <c r="BS293" s="274" t="s">
        <v>268</v>
      </c>
      <c r="BT293" s="274" t="s">
        <v>268</v>
      </c>
      <c r="BU293" s="274" t="s">
        <v>268</v>
      </c>
      <c r="BV293" s="274" t="s">
        <v>268</v>
      </c>
      <c r="BW293" s="274" t="s">
        <v>268</v>
      </c>
      <c r="BX293" s="274" t="s">
        <v>268</v>
      </c>
      <c r="BY293" s="295">
        <v>132</v>
      </c>
      <c r="BZ293" s="295">
        <v>132</v>
      </c>
      <c r="CA293" s="298" t="s">
        <v>142</v>
      </c>
      <c r="CB293" s="297">
        <v>122</v>
      </c>
      <c r="CC293" s="284">
        <f t="shared" si="18"/>
        <v>0</v>
      </c>
      <c r="CD293" s="295">
        <f t="shared" si="19"/>
        <v>132</v>
      </c>
      <c r="CE293" s="284">
        <f t="shared" si="20"/>
        <v>0</v>
      </c>
      <c r="CF293" s="295">
        <f t="shared" si="21"/>
        <v>1</v>
      </c>
      <c r="CG293" s="274" t="s">
        <v>876</v>
      </c>
      <c r="CH293" s="274" t="s">
        <v>268</v>
      </c>
      <c r="CI293" s="274" t="s">
        <v>268</v>
      </c>
      <c r="CJ293" s="298" t="s">
        <v>280</v>
      </c>
      <c r="CK293" s="297">
        <v>2</v>
      </c>
      <c r="CL293" s="274" t="s">
        <v>268</v>
      </c>
      <c r="CM293" s="274" t="s">
        <v>268</v>
      </c>
      <c r="CN293" s="274" t="s">
        <v>268</v>
      </c>
      <c r="CO293" s="274" t="s">
        <v>268</v>
      </c>
      <c r="CP293" s="274" t="s">
        <v>268</v>
      </c>
      <c r="CQ293" s="274" t="s">
        <v>268</v>
      </c>
      <c r="CR293" s="274" t="s">
        <v>877</v>
      </c>
      <c r="CS293" s="274">
        <v>111.96</v>
      </c>
      <c r="CT293" s="274" t="s">
        <v>268</v>
      </c>
      <c r="CU293" s="274">
        <v>111.96</v>
      </c>
      <c r="CV293" s="274">
        <v>365</v>
      </c>
      <c r="CW293" s="274" t="s">
        <v>878</v>
      </c>
      <c r="CX293" s="274" t="s">
        <v>835</v>
      </c>
      <c r="CY293" s="274" t="s">
        <v>836</v>
      </c>
      <c r="CZ293" s="274" t="s">
        <v>837</v>
      </c>
      <c r="DA293" s="274" t="s">
        <v>268</v>
      </c>
      <c r="DB293" s="274" t="s">
        <v>268</v>
      </c>
      <c r="DC293" s="274" t="s">
        <v>268</v>
      </c>
      <c r="DD293" s="274" t="s">
        <v>268</v>
      </c>
      <c r="DE293" s="274" t="s">
        <v>268</v>
      </c>
      <c r="DF293" s="274" t="s">
        <v>268</v>
      </c>
      <c r="DG293" s="299">
        <f>IFERROR(IF(CA293="D",IF(CK293="A dispo.",CD293*VLOOKUP('DATI INPUT'!$F$27,TARIFFE_UD,2,FALSE),CD293*VLOOKUP(CK293,TARIFFE_UD,2,FALSE)),CD293*VLOOKUP(CB293-100,TARIFFE_UND,2,FALSE)),0)</f>
        <v>94.858058876436502</v>
      </c>
      <c r="DH293" s="299">
        <f>IFERROR(IF(CA293="D",IF(CK293="A dispo.",CF293*VLOOKUP('DATI INPUT'!$F$27,TARIFFE_UD,3,FALSE),CF293*VLOOKUP(CK293,TARIFFE_UD,3,FALSE)),CF293*VLOOKUP(CB293-100,TARIFFE_UND,3,FALSE)),0)</f>
        <v>46.077822723118445</v>
      </c>
    </row>
    <row r="294" spans="1:112" hidden="1" x14ac:dyDescent="0.25">
      <c r="A294" s="274" t="s">
        <v>3626</v>
      </c>
      <c r="B294" s="274" t="s">
        <v>1269</v>
      </c>
      <c r="C294" s="274" t="s">
        <v>3627</v>
      </c>
      <c r="D294" s="274" t="s">
        <v>3620</v>
      </c>
      <c r="E294" s="274" t="s">
        <v>3621</v>
      </c>
      <c r="F294" s="274" t="s">
        <v>156</v>
      </c>
      <c r="G294" s="274" t="s">
        <v>3622</v>
      </c>
      <c r="H294" s="274" t="s">
        <v>3307</v>
      </c>
      <c r="I294" s="274" t="s">
        <v>3623</v>
      </c>
      <c r="J294" s="274" t="s">
        <v>274</v>
      </c>
      <c r="K294" s="274" t="s">
        <v>3624</v>
      </c>
      <c r="L294" s="274" t="s">
        <v>984</v>
      </c>
      <c r="M294" s="274" t="s">
        <v>3625</v>
      </c>
      <c r="N294" s="274" t="s">
        <v>984</v>
      </c>
      <c r="O294" s="274" t="s">
        <v>873</v>
      </c>
      <c r="P294" s="274" t="s">
        <v>1934</v>
      </c>
      <c r="Q294" s="274" t="s">
        <v>272</v>
      </c>
      <c r="R294" s="274" t="s">
        <v>268</v>
      </c>
      <c r="S294" s="274" t="s">
        <v>268</v>
      </c>
      <c r="T294" s="274" t="s">
        <v>268</v>
      </c>
      <c r="U294" s="274" t="s">
        <v>268</v>
      </c>
      <c r="V294" s="274" t="s">
        <v>268</v>
      </c>
      <c r="W294" s="274" t="s">
        <v>3625</v>
      </c>
      <c r="X294" s="274" t="s">
        <v>1934</v>
      </c>
      <c r="Y294" s="274" t="s">
        <v>272</v>
      </c>
      <c r="Z294" s="274" t="s">
        <v>268</v>
      </c>
      <c r="AA294" s="274" t="s">
        <v>268</v>
      </c>
      <c r="AB294" s="274" t="s">
        <v>268</v>
      </c>
      <c r="AC294" s="274" t="s">
        <v>268</v>
      </c>
      <c r="AD294" s="274" t="s">
        <v>268</v>
      </c>
      <c r="AE294" s="274" t="s">
        <v>287</v>
      </c>
      <c r="AF294" s="274" t="s">
        <v>1811</v>
      </c>
      <c r="AG294" s="274" t="s">
        <v>875</v>
      </c>
      <c r="AH294" s="274" t="s">
        <v>2576</v>
      </c>
      <c r="AI294" s="274" t="s">
        <v>973</v>
      </c>
      <c r="AJ294" s="274" t="s">
        <v>268</v>
      </c>
      <c r="AK294" s="274" t="s">
        <v>366</v>
      </c>
      <c r="AL294" s="274" t="s">
        <v>268</v>
      </c>
      <c r="AM294" s="274" t="s">
        <v>353</v>
      </c>
      <c r="AN294" s="274" t="s">
        <v>268</v>
      </c>
      <c r="AO294" s="274" t="s">
        <v>268</v>
      </c>
      <c r="AP294" s="274" t="s">
        <v>268</v>
      </c>
      <c r="AQ294" s="274" t="s">
        <v>268</v>
      </c>
      <c r="AR294" s="274" t="s">
        <v>268</v>
      </c>
      <c r="AS294" s="274" t="s">
        <v>268</v>
      </c>
      <c r="AT294" s="274" t="s">
        <v>268</v>
      </c>
      <c r="AU294" s="274" t="s">
        <v>268</v>
      </c>
      <c r="AV294" s="274" t="s">
        <v>268</v>
      </c>
      <c r="AW294" s="274" t="s">
        <v>268</v>
      </c>
      <c r="AX294" s="274" t="s">
        <v>268</v>
      </c>
      <c r="AY294" s="274" t="s">
        <v>268</v>
      </c>
      <c r="AZ294" s="274" t="s">
        <v>268</v>
      </c>
      <c r="BA294" s="274" t="s">
        <v>268</v>
      </c>
      <c r="BB294" s="274" t="s">
        <v>268</v>
      </c>
      <c r="BC294" s="274" t="s">
        <v>268</v>
      </c>
      <c r="BD294" s="274" t="s">
        <v>268</v>
      </c>
      <c r="BE294" s="274" t="s">
        <v>268</v>
      </c>
      <c r="BF294" s="274" t="s">
        <v>268</v>
      </c>
      <c r="BG294" s="274" t="s">
        <v>268</v>
      </c>
      <c r="BH294" s="274" t="s">
        <v>268</v>
      </c>
      <c r="BI294" s="274" t="s">
        <v>268</v>
      </c>
      <c r="BJ294" s="274" t="s">
        <v>268</v>
      </c>
      <c r="BK294" s="274" t="s">
        <v>268</v>
      </c>
      <c r="BL294" s="274" t="s">
        <v>268</v>
      </c>
      <c r="BM294" s="274" t="s">
        <v>268</v>
      </c>
      <c r="BN294" s="274" t="s">
        <v>268</v>
      </c>
      <c r="BO294" s="274" t="s">
        <v>268</v>
      </c>
      <c r="BP294" s="274" t="s">
        <v>268</v>
      </c>
      <c r="BQ294" s="274" t="s">
        <v>268</v>
      </c>
      <c r="BR294" s="274" t="s">
        <v>268</v>
      </c>
      <c r="BS294" s="274" t="s">
        <v>268</v>
      </c>
      <c r="BT294" s="274" t="s">
        <v>268</v>
      </c>
      <c r="BU294" s="274" t="s">
        <v>268</v>
      </c>
      <c r="BV294" s="274" t="s">
        <v>268</v>
      </c>
      <c r="BW294" s="274" t="s">
        <v>268</v>
      </c>
      <c r="BX294" s="274" t="s">
        <v>268</v>
      </c>
      <c r="BY294" s="295">
        <v>80</v>
      </c>
      <c r="BZ294" s="295">
        <v>80</v>
      </c>
      <c r="CA294" s="298" t="s">
        <v>143</v>
      </c>
      <c r="CB294" s="297">
        <v>112</v>
      </c>
      <c r="CC294" s="284">
        <f t="shared" si="18"/>
        <v>0</v>
      </c>
      <c r="CD294" s="295">
        <f t="shared" si="19"/>
        <v>80</v>
      </c>
      <c r="CE294" s="284">
        <f t="shared" si="20"/>
        <v>0</v>
      </c>
      <c r="CF294" s="295">
        <f t="shared" si="21"/>
        <v>80</v>
      </c>
      <c r="CG294" s="274" t="s">
        <v>637</v>
      </c>
      <c r="CH294" s="274" t="s">
        <v>268</v>
      </c>
      <c r="CI294" s="274" t="s">
        <v>268</v>
      </c>
      <c r="CJ294" s="298" t="s">
        <v>268</v>
      </c>
      <c r="CL294" s="274" t="s">
        <v>268</v>
      </c>
      <c r="CM294" s="274" t="s">
        <v>268</v>
      </c>
      <c r="CN294" s="274" t="s">
        <v>268</v>
      </c>
      <c r="CO294" s="274" t="s">
        <v>268</v>
      </c>
      <c r="CP294" s="274" t="s">
        <v>268</v>
      </c>
      <c r="CQ294" s="274" t="s">
        <v>268</v>
      </c>
      <c r="CR294" s="274" t="s">
        <v>877</v>
      </c>
      <c r="CS294" s="274">
        <v>164</v>
      </c>
      <c r="CT294" s="274" t="s">
        <v>268</v>
      </c>
      <c r="CU294" s="274">
        <v>164</v>
      </c>
      <c r="CV294" s="274">
        <v>365</v>
      </c>
      <c r="CW294" s="274" t="s">
        <v>878</v>
      </c>
      <c r="CX294" s="274" t="s">
        <v>835</v>
      </c>
      <c r="CY294" s="274" t="s">
        <v>836</v>
      </c>
      <c r="CZ294" s="274" t="s">
        <v>837</v>
      </c>
      <c r="DA294" s="274" t="s">
        <v>268</v>
      </c>
      <c r="DB294" s="274" t="s">
        <v>268</v>
      </c>
      <c r="DC294" s="274" t="s">
        <v>268</v>
      </c>
      <c r="DD294" s="274" t="s">
        <v>268</v>
      </c>
      <c r="DE294" s="274" t="s">
        <v>268</v>
      </c>
      <c r="DF294" s="274" t="s">
        <v>268</v>
      </c>
      <c r="DG294" s="299">
        <f>IFERROR(IF(CA294="D",IF(CK294="A dispo.",CD294*VLOOKUP('DATI INPUT'!$F$27,TARIFFE_UD,2,FALSE),CD294*VLOOKUP(CK294,TARIFFE_UD,2,FALSE)),CD294*VLOOKUP(CB294-100,TARIFFE_UND,2,FALSE)),0)</f>
        <v>33.44621022800758</v>
      </c>
      <c r="DH294" s="299">
        <f>IFERROR(IF(CA294="D",IF(CK294="A dispo.",CF294*VLOOKUP('DATI INPUT'!$F$27,TARIFFE_UD,3,FALSE),CF294*VLOOKUP(CK294,TARIFFE_UD,3,FALSE)),CF294*VLOOKUP(CB294-100,TARIFFE_UND,3,FALSE)),0)</f>
        <v>120.87056491058163</v>
      </c>
    </row>
    <row r="295" spans="1:112" hidden="1" x14ac:dyDescent="0.25">
      <c r="A295" s="274" t="s">
        <v>3628</v>
      </c>
      <c r="B295" s="274" t="s">
        <v>3629</v>
      </c>
      <c r="C295" s="274" t="s">
        <v>526</v>
      </c>
      <c r="D295" s="274" t="s">
        <v>3630</v>
      </c>
      <c r="E295" s="274" t="s">
        <v>268</v>
      </c>
      <c r="F295" s="274" t="s">
        <v>156</v>
      </c>
      <c r="G295" s="274" t="s">
        <v>3631</v>
      </c>
      <c r="H295" s="274" t="s">
        <v>3615</v>
      </c>
      <c r="I295" s="274" t="s">
        <v>3632</v>
      </c>
      <c r="J295" s="274" t="s">
        <v>274</v>
      </c>
      <c r="K295" s="274" t="s">
        <v>3633</v>
      </c>
      <c r="L295" s="274" t="s">
        <v>3634</v>
      </c>
      <c r="M295" s="274" t="s">
        <v>3635</v>
      </c>
      <c r="N295" s="274" t="s">
        <v>3634</v>
      </c>
      <c r="O295" s="274" t="s">
        <v>896</v>
      </c>
      <c r="P295" s="274" t="s">
        <v>3636</v>
      </c>
      <c r="Q295" s="274" t="s">
        <v>269</v>
      </c>
      <c r="R295" s="274" t="s">
        <v>268</v>
      </c>
      <c r="S295" s="274" t="s">
        <v>268</v>
      </c>
      <c r="T295" s="274" t="s">
        <v>268</v>
      </c>
      <c r="U295" s="274" t="s">
        <v>268</v>
      </c>
      <c r="V295" s="274" t="s">
        <v>268</v>
      </c>
      <c r="W295" s="274" t="s">
        <v>3637</v>
      </c>
      <c r="X295" s="274" t="s">
        <v>1298</v>
      </c>
      <c r="Y295" s="274" t="s">
        <v>282</v>
      </c>
      <c r="Z295" s="274" t="s">
        <v>268</v>
      </c>
      <c r="AA295" s="274" t="s">
        <v>268</v>
      </c>
      <c r="AB295" s="274" t="s">
        <v>268</v>
      </c>
      <c r="AC295" s="274" t="s">
        <v>268</v>
      </c>
      <c r="AD295" s="274" t="s">
        <v>268</v>
      </c>
      <c r="AE295" s="274" t="s">
        <v>287</v>
      </c>
      <c r="AF295" s="274" t="s">
        <v>1811</v>
      </c>
      <c r="AG295" s="274" t="s">
        <v>875</v>
      </c>
      <c r="AH295" s="274" t="s">
        <v>2529</v>
      </c>
      <c r="AI295" s="274" t="s">
        <v>909</v>
      </c>
      <c r="AJ295" s="274" t="s">
        <v>268</v>
      </c>
      <c r="AK295" s="274" t="s">
        <v>366</v>
      </c>
      <c r="AL295" s="274" t="s">
        <v>268</v>
      </c>
      <c r="AM295" s="274" t="s">
        <v>268</v>
      </c>
      <c r="AN295" s="274" t="s">
        <v>268</v>
      </c>
      <c r="AO295" s="274" t="s">
        <v>268</v>
      </c>
      <c r="AP295" s="274" t="s">
        <v>268</v>
      </c>
      <c r="AQ295" s="274" t="s">
        <v>268</v>
      </c>
      <c r="AR295" s="274" t="s">
        <v>268</v>
      </c>
      <c r="AS295" s="274" t="s">
        <v>268</v>
      </c>
      <c r="AT295" s="274" t="s">
        <v>268</v>
      </c>
      <c r="AU295" s="274" t="s">
        <v>268</v>
      </c>
      <c r="AV295" s="274" t="s">
        <v>268</v>
      </c>
      <c r="AW295" s="274" t="s">
        <v>268</v>
      </c>
      <c r="AX295" s="274" t="s">
        <v>268</v>
      </c>
      <c r="AY295" s="274" t="s">
        <v>268</v>
      </c>
      <c r="AZ295" s="274" t="s">
        <v>268</v>
      </c>
      <c r="BA295" s="274" t="s">
        <v>268</v>
      </c>
      <c r="BB295" s="274" t="s">
        <v>268</v>
      </c>
      <c r="BC295" s="274" t="s">
        <v>268</v>
      </c>
      <c r="BD295" s="274" t="s">
        <v>268</v>
      </c>
      <c r="BE295" s="274" t="s">
        <v>268</v>
      </c>
      <c r="BF295" s="274" t="s">
        <v>268</v>
      </c>
      <c r="BG295" s="274" t="s">
        <v>268</v>
      </c>
      <c r="BH295" s="274" t="s">
        <v>268</v>
      </c>
      <c r="BI295" s="274" t="s">
        <v>268</v>
      </c>
      <c r="BJ295" s="274" t="s">
        <v>268</v>
      </c>
      <c r="BK295" s="274" t="s">
        <v>268</v>
      </c>
      <c r="BL295" s="274" t="s">
        <v>268</v>
      </c>
      <c r="BM295" s="274" t="s">
        <v>268</v>
      </c>
      <c r="BN295" s="274" t="s">
        <v>268</v>
      </c>
      <c r="BO295" s="274" t="s">
        <v>268</v>
      </c>
      <c r="BP295" s="274" t="s">
        <v>268</v>
      </c>
      <c r="BQ295" s="274" t="s">
        <v>268</v>
      </c>
      <c r="BR295" s="274" t="s">
        <v>268</v>
      </c>
      <c r="BS295" s="274" t="s">
        <v>268</v>
      </c>
      <c r="BT295" s="274" t="s">
        <v>268</v>
      </c>
      <c r="BU295" s="274" t="s">
        <v>268</v>
      </c>
      <c r="BV295" s="274" t="s">
        <v>268</v>
      </c>
      <c r="BW295" s="274" t="s">
        <v>268</v>
      </c>
      <c r="BX295" s="274" t="s">
        <v>268</v>
      </c>
      <c r="BY295" s="295">
        <v>80</v>
      </c>
      <c r="BZ295" s="295">
        <v>80</v>
      </c>
      <c r="CA295" s="298" t="s">
        <v>142</v>
      </c>
      <c r="CB295" s="297">
        <v>122</v>
      </c>
      <c r="CC295" s="284">
        <f t="shared" si="18"/>
        <v>0</v>
      </c>
      <c r="CD295" s="295">
        <f t="shared" si="19"/>
        <v>80</v>
      </c>
      <c r="CE295" s="284">
        <f t="shared" si="20"/>
        <v>0</v>
      </c>
      <c r="CF295" s="295">
        <f t="shared" si="21"/>
        <v>1</v>
      </c>
      <c r="CG295" s="274" t="s">
        <v>876</v>
      </c>
      <c r="CH295" s="274" t="s">
        <v>268</v>
      </c>
      <c r="CI295" s="274" t="s">
        <v>268</v>
      </c>
      <c r="CJ295" s="298" t="s">
        <v>268</v>
      </c>
      <c r="CK295" s="298" t="s">
        <v>736</v>
      </c>
      <c r="CL295" s="274" t="s">
        <v>268</v>
      </c>
      <c r="CM295" s="274" t="s">
        <v>268</v>
      </c>
      <c r="CN295" s="274" t="s">
        <v>268</v>
      </c>
      <c r="CO295" s="274" t="s">
        <v>268</v>
      </c>
      <c r="CP295" s="274" t="s">
        <v>268</v>
      </c>
      <c r="CQ295" s="274" t="s">
        <v>268</v>
      </c>
      <c r="CR295" s="274" t="s">
        <v>877</v>
      </c>
      <c r="CS295" s="274">
        <v>91.76</v>
      </c>
      <c r="CT295" s="274" t="s">
        <v>268</v>
      </c>
      <c r="CU295" s="274">
        <v>91.76</v>
      </c>
      <c r="CV295" s="274">
        <v>365</v>
      </c>
      <c r="CW295" s="274" t="s">
        <v>878</v>
      </c>
      <c r="CX295" s="274" t="s">
        <v>835</v>
      </c>
      <c r="CY295" s="274" t="s">
        <v>836</v>
      </c>
      <c r="CZ295" s="274" t="s">
        <v>837</v>
      </c>
      <c r="DA295" s="274" t="s">
        <v>268</v>
      </c>
      <c r="DB295" s="274" t="s">
        <v>268</v>
      </c>
      <c r="DC295" s="274" t="s">
        <v>268</v>
      </c>
      <c r="DD295" s="274" t="s">
        <v>268</v>
      </c>
      <c r="DE295" s="274" t="s">
        <v>268</v>
      </c>
      <c r="DF295" s="274" t="s">
        <v>268</v>
      </c>
      <c r="DG295" s="299">
        <f>IFERROR(IF(CA295="D",IF(CK295="A dispo.",CD295*VLOOKUP('DATI INPUT'!$F$27,TARIFFE_UD,2,FALSE),CD295*VLOOKUP(CK295,TARIFFE_UD,2,FALSE)),CD295*VLOOKUP(CB295-100,TARIFFE_UND,2,FALSE)),0)</f>
        <v>63.356031902629191</v>
      </c>
      <c r="DH295" s="299">
        <f>IFERROR(IF(CA295="D",IF(CK295="A dispo.",CF295*VLOOKUP('DATI INPUT'!$F$27,TARIFFE_UD,3,FALSE),CF295*VLOOKUP(CK295,TARIFFE_UD,3,FALSE)),CF295*VLOOKUP(CB295-100,TARIFFE_UND,3,FALSE)),0)</f>
        <v>60.367780403072892</v>
      </c>
    </row>
    <row r="296" spans="1:112" x14ac:dyDescent="0.25">
      <c r="A296" s="274" t="s">
        <v>3638</v>
      </c>
      <c r="B296" s="274" t="s">
        <v>3639</v>
      </c>
      <c r="C296" s="274" t="s">
        <v>3640</v>
      </c>
      <c r="D296" s="274" t="s">
        <v>3641</v>
      </c>
      <c r="E296" s="274" t="s">
        <v>268</v>
      </c>
      <c r="F296" s="274" t="s">
        <v>156</v>
      </c>
      <c r="G296" s="274" t="s">
        <v>3642</v>
      </c>
      <c r="H296" s="274" t="s">
        <v>3307</v>
      </c>
      <c r="I296" s="274" t="s">
        <v>357</v>
      </c>
      <c r="J296" s="274" t="s">
        <v>274</v>
      </c>
      <c r="K296" s="274" t="s">
        <v>3643</v>
      </c>
      <c r="L296" s="274" t="s">
        <v>960</v>
      </c>
      <c r="M296" s="274" t="s">
        <v>3644</v>
      </c>
      <c r="N296" s="274" t="s">
        <v>984</v>
      </c>
      <c r="O296" s="274" t="s">
        <v>873</v>
      </c>
      <c r="P296" s="274" t="s">
        <v>3645</v>
      </c>
      <c r="Q296" s="274" t="s">
        <v>280</v>
      </c>
      <c r="R296" s="274" t="s">
        <v>268</v>
      </c>
      <c r="S296" s="274" t="s">
        <v>268</v>
      </c>
      <c r="T296" s="274" t="s">
        <v>268</v>
      </c>
      <c r="U296" s="274" t="s">
        <v>268</v>
      </c>
      <c r="V296" s="274" t="s">
        <v>268</v>
      </c>
      <c r="W296" s="274" t="s">
        <v>3644</v>
      </c>
      <c r="X296" s="274" t="s">
        <v>3645</v>
      </c>
      <c r="Y296" s="274" t="s">
        <v>280</v>
      </c>
      <c r="Z296" s="274" t="s">
        <v>268</v>
      </c>
      <c r="AA296" s="274" t="s">
        <v>268</v>
      </c>
      <c r="AB296" s="274" t="s">
        <v>268</v>
      </c>
      <c r="AC296" s="274" t="s">
        <v>268</v>
      </c>
      <c r="AD296" s="274" t="s">
        <v>268</v>
      </c>
      <c r="AE296" s="274" t="s">
        <v>287</v>
      </c>
      <c r="AF296" s="274" t="s">
        <v>1811</v>
      </c>
      <c r="AG296" s="274" t="s">
        <v>875</v>
      </c>
      <c r="AH296" s="274" t="s">
        <v>2576</v>
      </c>
      <c r="AI296" s="274" t="s">
        <v>884</v>
      </c>
      <c r="AJ296" s="274" t="s">
        <v>268</v>
      </c>
      <c r="AK296" s="274" t="s">
        <v>366</v>
      </c>
      <c r="AL296" s="274" t="s">
        <v>268</v>
      </c>
      <c r="AM296" s="274" t="s">
        <v>431</v>
      </c>
      <c r="AN296" s="274" t="s">
        <v>268</v>
      </c>
      <c r="AO296" s="274" t="s">
        <v>268</v>
      </c>
      <c r="AP296" s="274" t="s">
        <v>268</v>
      </c>
      <c r="AQ296" s="274" t="s">
        <v>268</v>
      </c>
      <c r="AR296" s="274" t="s">
        <v>268</v>
      </c>
      <c r="AS296" s="274" t="s">
        <v>268</v>
      </c>
      <c r="AT296" s="274" t="s">
        <v>268</v>
      </c>
      <c r="AU296" s="274" t="s">
        <v>268</v>
      </c>
      <c r="AV296" s="274" t="s">
        <v>268</v>
      </c>
      <c r="AW296" s="274" t="s">
        <v>268</v>
      </c>
      <c r="AX296" s="274" t="s">
        <v>268</v>
      </c>
      <c r="AY296" s="274" t="s">
        <v>268</v>
      </c>
      <c r="AZ296" s="274" t="s">
        <v>268</v>
      </c>
      <c r="BA296" s="274" t="s">
        <v>268</v>
      </c>
      <c r="BB296" s="274" t="s">
        <v>268</v>
      </c>
      <c r="BC296" s="274" t="s">
        <v>268</v>
      </c>
      <c r="BD296" s="274" t="s">
        <v>268</v>
      </c>
      <c r="BE296" s="274" t="s">
        <v>268</v>
      </c>
      <c r="BF296" s="274" t="s">
        <v>268</v>
      </c>
      <c r="BG296" s="274" t="s">
        <v>268</v>
      </c>
      <c r="BH296" s="274" t="s">
        <v>268</v>
      </c>
      <c r="BI296" s="274" t="s">
        <v>268</v>
      </c>
      <c r="BJ296" s="274" t="s">
        <v>268</v>
      </c>
      <c r="BK296" s="274" t="s">
        <v>268</v>
      </c>
      <c r="BL296" s="274" t="s">
        <v>268</v>
      </c>
      <c r="BM296" s="274" t="s">
        <v>268</v>
      </c>
      <c r="BN296" s="274" t="s">
        <v>268</v>
      </c>
      <c r="BO296" s="274" t="s">
        <v>268</v>
      </c>
      <c r="BP296" s="274" t="s">
        <v>268</v>
      </c>
      <c r="BQ296" s="274" t="s">
        <v>268</v>
      </c>
      <c r="BR296" s="274" t="s">
        <v>268</v>
      </c>
      <c r="BS296" s="274" t="s">
        <v>268</v>
      </c>
      <c r="BT296" s="274" t="s">
        <v>268</v>
      </c>
      <c r="BU296" s="274" t="s">
        <v>268</v>
      </c>
      <c r="BV296" s="274" t="s">
        <v>268</v>
      </c>
      <c r="BW296" s="274" t="s">
        <v>268</v>
      </c>
      <c r="BX296" s="274" t="s">
        <v>268</v>
      </c>
      <c r="BY296" s="295">
        <v>154</v>
      </c>
      <c r="BZ296" s="295">
        <v>154</v>
      </c>
      <c r="CA296" s="298" t="s">
        <v>142</v>
      </c>
      <c r="CB296" s="297">
        <v>122</v>
      </c>
      <c r="CC296" s="284">
        <f t="shared" si="18"/>
        <v>0</v>
      </c>
      <c r="CD296" s="295">
        <f t="shared" si="19"/>
        <v>154</v>
      </c>
      <c r="CE296" s="284">
        <f t="shared" si="20"/>
        <v>0</v>
      </c>
      <c r="CF296" s="295">
        <f t="shared" si="21"/>
        <v>1</v>
      </c>
      <c r="CG296" s="274" t="s">
        <v>876</v>
      </c>
      <c r="CH296" s="274" t="s">
        <v>268</v>
      </c>
      <c r="CI296" s="274" t="s">
        <v>268</v>
      </c>
      <c r="CJ296" s="298" t="s">
        <v>280</v>
      </c>
      <c r="CK296" s="297">
        <v>2</v>
      </c>
      <c r="CL296" s="274" t="s">
        <v>268</v>
      </c>
      <c r="CM296" s="274" t="s">
        <v>268</v>
      </c>
      <c r="CN296" s="274" t="s">
        <v>268</v>
      </c>
      <c r="CO296" s="274" t="s">
        <v>268</v>
      </c>
      <c r="CP296" s="274" t="s">
        <v>268</v>
      </c>
      <c r="CQ296" s="274" t="s">
        <v>268</v>
      </c>
      <c r="CR296" s="274" t="s">
        <v>877</v>
      </c>
      <c r="CS296" s="274">
        <v>121.86</v>
      </c>
      <c r="CT296" s="274" t="s">
        <v>268</v>
      </c>
      <c r="CU296" s="274">
        <v>121.86</v>
      </c>
      <c r="CV296" s="274">
        <v>365</v>
      </c>
      <c r="CW296" s="274" t="s">
        <v>878</v>
      </c>
      <c r="CX296" s="274" t="s">
        <v>835</v>
      </c>
      <c r="CY296" s="274" t="s">
        <v>836</v>
      </c>
      <c r="CZ296" s="274" t="s">
        <v>837</v>
      </c>
      <c r="DA296" s="274" t="s">
        <v>268</v>
      </c>
      <c r="DB296" s="274" t="s">
        <v>268</v>
      </c>
      <c r="DC296" s="274" t="s">
        <v>268</v>
      </c>
      <c r="DD296" s="274" t="s">
        <v>268</v>
      </c>
      <c r="DE296" s="274" t="s">
        <v>268</v>
      </c>
      <c r="DF296" s="274" t="s">
        <v>268</v>
      </c>
      <c r="DG296" s="299">
        <f>IFERROR(IF(CA296="D",IF(CK296="A dispo.",CD296*VLOOKUP('DATI INPUT'!$F$27,TARIFFE_UD,2,FALSE),CD296*VLOOKUP(CK296,TARIFFE_UD,2,FALSE)),CD296*VLOOKUP(CB296-100,TARIFFE_UND,2,FALSE)),0)</f>
        <v>110.66773535584258</v>
      </c>
      <c r="DH296" s="299">
        <f>IFERROR(IF(CA296="D",IF(CK296="A dispo.",CF296*VLOOKUP('DATI INPUT'!$F$27,TARIFFE_UD,3,FALSE),CF296*VLOOKUP(CK296,TARIFFE_UD,3,FALSE)),CF296*VLOOKUP(CB296-100,TARIFFE_UND,3,FALSE)),0)</f>
        <v>46.077822723118445</v>
      </c>
    </row>
    <row r="297" spans="1:112" x14ac:dyDescent="0.25">
      <c r="A297" s="274" t="s">
        <v>3646</v>
      </c>
      <c r="B297" s="274" t="s">
        <v>3639</v>
      </c>
      <c r="C297" s="274" t="s">
        <v>3647</v>
      </c>
      <c r="D297" s="274" t="s">
        <v>3641</v>
      </c>
      <c r="E297" s="274" t="s">
        <v>268</v>
      </c>
      <c r="F297" s="274" t="s">
        <v>156</v>
      </c>
      <c r="G297" s="274" t="s">
        <v>3642</v>
      </c>
      <c r="H297" s="274" t="s">
        <v>3307</v>
      </c>
      <c r="I297" s="274" t="s">
        <v>357</v>
      </c>
      <c r="J297" s="274" t="s">
        <v>274</v>
      </c>
      <c r="K297" s="274" t="s">
        <v>3643</v>
      </c>
      <c r="L297" s="274" t="s">
        <v>960</v>
      </c>
      <c r="M297" s="274" t="s">
        <v>3644</v>
      </c>
      <c r="N297" s="274" t="s">
        <v>984</v>
      </c>
      <c r="O297" s="274" t="s">
        <v>873</v>
      </c>
      <c r="P297" s="274" t="s">
        <v>3645</v>
      </c>
      <c r="Q297" s="274" t="s">
        <v>280</v>
      </c>
      <c r="R297" s="274" t="s">
        <v>268</v>
      </c>
      <c r="S297" s="274" t="s">
        <v>268</v>
      </c>
      <c r="T297" s="274" t="s">
        <v>268</v>
      </c>
      <c r="U297" s="274" t="s">
        <v>268</v>
      </c>
      <c r="V297" s="274" t="s">
        <v>268</v>
      </c>
      <c r="W297" s="274" t="s">
        <v>3644</v>
      </c>
      <c r="X297" s="274" t="s">
        <v>3645</v>
      </c>
      <c r="Y297" s="274" t="s">
        <v>280</v>
      </c>
      <c r="Z297" s="274" t="s">
        <v>268</v>
      </c>
      <c r="AA297" s="274" t="s">
        <v>268</v>
      </c>
      <c r="AB297" s="274" t="s">
        <v>268</v>
      </c>
      <c r="AC297" s="274" t="s">
        <v>268</v>
      </c>
      <c r="AD297" s="274" t="s">
        <v>268</v>
      </c>
      <c r="AE297" s="274" t="s">
        <v>287</v>
      </c>
      <c r="AF297" s="274" t="s">
        <v>1811</v>
      </c>
      <c r="AG297" s="274" t="s">
        <v>875</v>
      </c>
      <c r="AH297" s="274" t="s">
        <v>2576</v>
      </c>
      <c r="AI297" s="274" t="s">
        <v>884</v>
      </c>
      <c r="AJ297" s="274" t="s">
        <v>268</v>
      </c>
      <c r="AK297" s="274" t="s">
        <v>366</v>
      </c>
      <c r="AL297" s="274" t="s">
        <v>268</v>
      </c>
      <c r="AM297" s="274" t="s">
        <v>431</v>
      </c>
      <c r="AN297" s="274" t="s">
        <v>268</v>
      </c>
      <c r="AO297" s="274" t="s">
        <v>268</v>
      </c>
      <c r="AP297" s="274" t="s">
        <v>268</v>
      </c>
      <c r="AQ297" s="274" t="s">
        <v>268</v>
      </c>
      <c r="AR297" s="274" t="s">
        <v>268</v>
      </c>
      <c r="AS297" s="274" t="s">
        <v>268</v>
      </c>
      <c r="AT297" s="274" t="s">
        <v>268</v>
      </c>
      <c r="AU297" s="274" t="s">
        <v>268</v>
      </c>
      <c r="AV297" s="274" t="s">
        <v>268</v>
      </c>
      <c r="AW297" s="274" t="s">
        <v>268</v>
      </c>
      <c r="AX297" s="274" t="s">
        <v>268</v>
      </c>
      <c r="AY297" s="274" t="s">
        <v>268</v>
      </c>
      <c r="AZ297" s="274" t="s">
        <v>268</v>
      </c>
      <c r="BA297" s="274" t="s">
        <v>268</v>
      </c>
      <c r="BB297" s="274" t="s">
        <v>268</v>
      </c>
      <c r="BC297" s="274" t="s">
        <v>268</v>
      </c>
      <c r="BD297" s="274" t="s">
        <v>268</v>
      </c>
      <c r="BE297" s="274" t="s">
        <v>268</v>
      </c>
      <c r="BF297" s="274" t="s">
        <v>268</v>
      </c>
      <c r="BG297" s="274" t="s">
        <v>268</v>
      </c>
      <c r="BH297" s="274" t="s">
        <v>268</v>
      </c>
      <c r="BI297" s="274" t="s">
        <v>268</v>
      </c>
      <c r="BJ297" s="274" t="s">
        <v>268</v>
      </c>
      <c r="BK297" s="274" t="s">
        <v>268</v>
      </c>
      <c r="BL297" s="274" t="s">
        <v>268</v>
      </c>
      <c r="BM297" s="274" t="s">
        <v>268</v>
      </c>
      <c r="BN297" s="274" t="s">
        <v>268</v>
      </c>
      <c r="BO297" s="274" t="s">
        <v>268</v>
      </c>
      <c r="BP297" s="274" t="s">
        <v>268</v>
      </c>
      <c r="BQ297" s="274" t="s">
        <v>268</v>
      </c>
      <c r="BR297" s="274" t="s">
        <v>268</v>
      </c>
      <c r="BS297" s="274" t="s">
        <v>268</v>
      </c>
      <c r="BT297" s="274" t="s">
        <v>268</v>
      </c>
      <c r="BU297" s="274" t="s">
        <v>268</v>
      </c>
      <c r="BV297" s="274" t="s">
        <v>268</v>
      </c>
      <c r="BW297" s="274" t="s">
        <v>268</v>
      </c>
      <c r="BX297" s="274" t="s">
        <v>268</v>
      </c>
      <c r="BY297" s="295">
        <v>22</v>
      </c>
      <c r="BZ297" s="295">
        <v>22</v>
      </c>
      <c r="CA297" s="298" t="s">
        <v>142</v>
      </c>
      <c r="CB297" s="297">
        <v>123</v>
      </c>
      <c r="CC297" s="284">
        <f t="shared" si="18"/>
        <v>0</v>
      </c>
      <c r="CD297" s="295">
        <f t="shared" si="19"/>
        <v>22</v>
      </c>
      <c r="CE297" s="284">
        <f t="shared" si="20"/>
        <v>1</v>
      </c>
      <c r="CF297" s="295">
        <f t="shared" si="21"/>
        <v>0</v>
      </c>
      <c r="CG297" s="274" t="s">
        <v>1817</v>
      </c>
      <c r="CH297" s="274" t="s">
        <v>268</v>
      </c>
      <c r="CI297" s="274" t="s">
        <v>268</v>
      </c>
      <c r="CJ297" s="298" t="s">
        <v>271</v>
      </c>
      <c r="CK297" s="297">
        <v>1</v>
      </c>
      <c r="CL297" s="274" t="s">
        <v>268</v>
      </c>
      <c r="CM297" s="274" t="s">
        <v>268</v>
      </c>
      <c r="CN297" s="274" t="s">
        <v>268</v>
      </c>
      <c r="CO297" s="274" t="s">
        <v>268</v>
      </c>
      <c r="CP297" s="274" t="s">
        <v>268</v>
      </c>
      <c r="CQ297" s="274" t="s">
        <v>1786</v>
      </c>
      <c r="CR297" s="274" t="s">
        <v>877</v>
      </c>
      <c r="CS297" s="274">
        <v>8.36</v>
      </c>
      <c r="CT297" s="274" t="s">
        <v>268</v>
      </c>
      <c r="CU297" s="274">
        <v>8.36</v>
      </c>
      <c r="CV297" s="274">
        <v>365</v>
      </c>
      <c r="CW297" s="274" t="s">
        <v>878</v>
      </c>
      <c r="CX297" s="274" t="s">
        <v>835</v>
      </c>
      <c r="CY297" s="274" t="s">
        <v>836</v>
      </c>
      <c r="CZ297" s="274" t="s">
        <v>837</v>
      </c>
      <c r="DA297" s="274" t="s">
        <v>268</v>
      </c>
      <c r="DB297" s="274" t="s">
        <v>268</v>
      </c>
      <c r="DC297" s="274" t="s">
        <v>268</v>
      </c>
      <c r="DD297" s="274" t="s">
        <v>268</v>
      </c>
      <c r="DE297" s="274" t="s">
        <v>268</v>
      </c>
      <c r="DF297" s="274" t="s">
        <v>268</v>
      </c>
      <c r="DG297" s="299">
        <f>IFERROR(IF(CA297="D",IF(CK297="A dispo.",CD297*VLOOKUP('DATI INPUT'!$F$27,TARIFFE_UD,2,FALSE),CD297*VLOOKUP(CK297,TARIFFE_UD,2,FALSE)),CD297*VLOOKUP(CB297-100,TARIFFE_UND,2,FALSE)),0)</f>
        <v>13.551151268062355</v>
      </c>
      <c r="DH297" s="299">
        <f>IFERROR(IF(CA297="D",IF(CK297="A dispo.",CF297*VLOOKUP('DATI INPUT'!$F$27,TARIFFE_UD,3,FALSE),CF297*VLOOKUP(CK297,TARIFFE_UD,3,FALSE)),CF297*VLOOKUP(CB297-100,TARIFFE_UND,3,FALSE)),0)</f>
        <v>0</v>
      </c>
    </row>
    <row r="298" spans="1:112" x14ac:dyDescent="0.25">
      <c r="A298" s="274" t="s">
        <v>3648</v>
      </c>
      <c r="B298" s="274" t="s">
        <v>3639</v>
      </c>
      <c r="C298" s="274" t="s">
        <v>3649</v>
      </c>
      <c r="D298" s="274" t="s">
        <v>3641</v>
      </c>
      <c r="E298" s="274" t="s">
        <v>268</v>
      </c>
      <c r="F298" s="274" t="s">
        <v>156</v>
      </c>
      <c r="G298" s="274" t="s">
        <v>3642</v>
      </c>
      <c r="H298" s="274" t="s">
        <v>3307</v>
      </c>
      <c r="I298" s="274" t="s">
        <v>357</v>
      </c>
      <c r="J298" s="274" t="s">
        <v>274</v>
      </c>
      <c r="K298" s="274" t="s">
        <v>3643</v>
      </c>
      <c r="L298" s="274" t="s">
        <v>960</v>
      </c>
      <c r="M298" s="274" t="s">
        <v>3644</v>
      </c>
      <c r="N298" s="274" t="s">
        <v>984</v>
      </c>
      <c r="O298" s="274" t="s">
        <v>873</v>
      </c>
      <c r="P298" s="274" t="s">
        <v>3645</v>
      </c>
      <c r="Q298" s="274" t="s">
        <v>280</v>
      </c>
      <c r="R298" s="274" t="s">
        <v>268</v>
      </c>
      <c r="S298" s="274" t="s">
        <v>268</v>
      </c>
      <c r="T298" s="274" t="s">
        <v>268</v>
      </c>
      <c r="U298" s="274" t="s">
        <v>268</v>
      </c>
      <c r="V298" s="274" t="s">
        <v>268</v>
      </c>
      <c r="W298" s="274" t="s">
        <v>3650</v>
      </c>
      <c r="X298" s="274" t="s">
        <v>1922</v>
      </c>
      <c r="Y298" s="274" t="s">
        <v>315</v>
      </c>
      <c r="Z298" s="274" t="s">
        <v>268</v>
      </c>
      <c r="AA298" s="274" t="s">
        <v>268</v>
      </c>
      <c r="AB298" s="274" t="s">
        <v>268</v>
      </c>
      <c r="AC298" s="274" t="s">
        <v>268</v>
      </c>
      <c r="AD298" s="274" t="s">
        <v>268</v>
      </c>
      <c r="AE298" s="274" t="s">
        <v>287</v>
      </c>
      <c r="AF298" s="274" t="s">
        <v>1811</v>
      </c>
      <c r="AG298" s="274" t="s">
        <v>875</v>
      </c>
      <c r="AH298" s="274" t="s">
        <v>1812</v>
      </c>
      <c r="AI298" s="274" t="s">
        <v>579</v>
      </c>
      <c r="AJ298" s="274" t="s">
        <v>268</v>
      </c>
      <c r="AK298" s="274" t="s">
        <v>381</v>
      </c>
      <c r="AL298" s="274" t="s">
        <v>268</v>
      </c>
      <c r="AM298" s="274" t="s">
        <v>355</v>
      </c>
      <c r="AN298" s="274" t="s">
        <v>287</v>
      </c>
      <c r="AO298" s="274" t="s">
        <v>1811</v>
      </c>
      <c r="AP298" s="274" t="s">
        <v>875</v>
      </c>
      <c r="AQ298" s="274" t="s">
        <v>1812</v>
      </c>
      <c r="AR298" s="274" t="s">
        <v>579</v>
      </c>
      <c r="AS298" s="274" t="s">
        <v>268</v>
      </c>
      <c r="AT298" s="274" t="s">
        <v>377</v>
      </c>
      <c r="AU298" s="274" t="s">
        <v>268</v>
      </c>
      <c r="AV298" s="274" t="s">
        <v>355</v>
      </c>
      <c r="AW298" s="274" t="s">
        <v>268</v>
      </c>
      <c r="AX298" s="274" t="s">
        <v>268</v>
      </c>
      <c r="AY298" s="274" t="s">
        <v>268</v>
      </c>
      <c r="AZ298" s="274" t="s">
        <v>268</v>
      </c>
      <c r="BA298" s="274" t="s">
        <v>268</v>
      </c>
      <c r="BB298" s="274" t="s">
        <v>268</v>
      </c>
      <c r="BC298" s="274" t="s">
        <v>268</v>
      </c>
      <c r="BD298" s="274" t="s">
        <v>268</v>
      </c>
      <c r="BE298" s="274" t="s">
        <v>268</v>
      </c>
      <c r="BF298" s="274" t="s">
        <v>268</v>
      </c>
      <c r="BG298" s="274" t="s">
        <v>268</v>
      </c>
      <c r="BH298" s="274" t="s">
        <v>268</v>
      </c>
      <c r="BI298" s="274" t="s">
        <v>268</v>
      </c>
      <c r="BJ298" s="274" t="s">
        <v>268</v>
      </c>
      <c r="BK298" s="274" t="s">
        <v>268</v>
      </c>
      <c r="BL298" s="274" t="s">
        <v>268</v>
      </c>
      <c r="BM298" s="274" t="s">
        <v>268</v>
      </c>
      <c r="BN298" s="274" t="s">
        <v>268</v>
      </c>
      <c r="BO298" s="274" t="s">
        <v>268</v>
      </c>
      <c r="BP298" s="274" t="s">
        <v>268</v>
      </c>
      <c r="BQ298" s="274" t="s">
        <v>268</v>
      </c>
      <c r="BR298" s="274" t="s">
        <v>268</v>
      </c>
      <c r="BS298" s="274" t="s">
        <v>268</v>
      </c>
      <c r="BT298" s="274" t="s">
        <v>268</v>
      </c>
      <c r="BU298" s="274" t="s">
        <v>268</v>
      </c>
      <c r="BV298" s="274" t="s">
        <v>268</v>
      </c>
      <c r="BW298" s="274" t="s">
        <v>268</v>
      </c>
      <c r="BX298" s="274" t="s">
        <v>268</v>
      </c>
      <c r="BY298" s="295">
        <v>92</v>
      </c>
      <c r="BZ298" s="295">
        <v>92</v>
      </c>
      <c r="CA298" s="298" t="s">
        <v>142</v>
      </c>
      <c r="CB298" s="297">
        <v>122</v>
      </c>
      <c r="CC298" s="284">
        <f t="shared" si="18"/>
        <v>0</v>
      </c>
      <c r="CD298" s="295">
        <f t="shared" si="19"/>
        <v>92</v>
      </c>
      <c r="CE298" s="284">
        <f t="shared" si="20"/>
        <v>0</v>
      </c>
      <c r="CF298" s="295">
        <f t="shared" si="21"/>
        <v>1</v>
      </c>
      <c r="CG298" s="274" t="s">
        <v>876</v>
      </c>
      <c r="CH298" s="274" t="s">
        <v>268</v>
      </c>
      <c r="CI298" s="274" t="s">
        <v>268</v>
      </c>
      <c r="CJ298" s="298" t="s">
        <v>271</v>
      </c>
      <c r="CK298" s="297">
        <v>1</v>
      </c>
      <c r="CL298" s="274" t="s">
        <v>268</v>
      </c>
      <c r="CM298" s="274" t="s">
        <v>268</v>
      </c>
      <c r="CN298" s="274" t="s">
        <v>268</v>
      </c>
      <c r="CO298" s="274" t="s">
        <v>268</v>
      </c>
      <c r="CP298" s="274" t="s">
        <v>268</v>
      </c>
      <c r="CQ298" s="274" t="s">
        <v>3651</v>
      </c>
      <c r="CR298" s="274" t="s">
        <v>877</v>
      </c>
      <c r="CS298" s="274">
        <v>52.24</v>
      </c>
      <c r="CT298" s="274" t="s">
        <v>268</v>
      </c>
      <c r="CU298" s="274">
        <v>52.24</v>
      </c>
      <c r="CV298" s="274">
        <v>365</v>
      </c>
      <c r="CW298" s="274" t="s">
        <v>878</v>
      </c>
      <c r="CX298" s="274" t="s">
        <v>835</v>
      </c>
      <c r="CY298" s="274" t="s">
        <v>836</v>
      </c>
      <c r="CZ298" s="274" t="s">
        <v>837</v>
      </c>
      <c r="DA298" s="274" t="s">
        <v>268</v>
      </c>
      <c r="DB298" s="274" t="s">
        <v>268</v>
      </c>
      <c r="DC298" s="274" t="s">
        <v>268</v>
      </c>
      <c r="DD298" s="274" t="s">
        <v>268</v>
      </c>
      <c r="DE298" s="274" t="s">
        <v>268</v>
      </c>
      <c r="DF298" s="274" t="s">
        <v>268</v>
      </c>
      <c r="DG298" s="299">
        <f>IFERROR(IF(CA298="D",IF(CK298="A dispo.",CD298*VLOOKUP('DATI INPUT'!$F$27,TARIFFE_UD,2,FALSE),CD298*VLOOKUP(CK298,TARIFFE_UD,2,FALSE)),CD298*VLOOKUP(CB298-100,TARIFFE_UND,2,FALSE)),0)</f>
        <v>56.668450757351671</v>
      </c>
      <c r="DH298" s="299">
        <f>IFERROR(IF(CA298="D",IF(CK298="A dispo.",CF298*VLOOKUP('DATI INPUT'!$F$27,TARIFFE_UD,3,FALSE),CF298*VLOOKUP(CK298,TARIFFE_UD,3,FALSE)),CF298*VLOOKUP(CB298-100,TARIFFE_UND,3,FALSE)),0)</f>
        <v>15.164853048114928</v>
      </c>
    </row>
    <row r="299" spans="1:112" x14ac:dyDescent="0.25">
      <c r="A299" s="274" t="s">
        <v>3652</v>
      </c>
      <c r="B299" s="274" t="s">
        <v>3639</v>
      </c>
      <c r="C299" s="274" t="s">
        <v>3653</v>
      </c>
      <c r="D299" s="274" t="s">
        <v>3641</v>
      </c>
      <c r="E299" s="274" t="s">
        <v>268</v>
      </c>
      <c r="F299" s="274" t="s">
        <v>156</v>
      </c>
      <c r="G299" s="274" t="s">
        <v>3642</v>
      </c>
      <c r="H299" s="274" t="s">
        <v>3307</v>
      </c>
      <c r="I299" s="274" t="s">
        <v>357</v>
      </c>
      <c r="J299" s="274" t="s">
        <v>274</v>
      </c>
      <c r="K299" s="274" t="s">
        <v>3643</v>
      </c>
      <c r="L299" s="274" t="s">
        <v>960</v>
      </c>
      <c r="M299" s="274" t="s">
        <v>3644</v>
      </c>
      <c r="N299" s="274" t="s">
        <v>984</v>
      </c>
      <c r="O299" s="274" t="s">
        <v>873</v>
      </c>
      <c r="P299" s="274" t="s">
        <v>3645</v>
      </c>
      <c r="Q299" s="274" t="s">
        <v>280</v>
      </c>
      <c r="R299" s="274" t="s">
        <v>268</v>
      </c>
      <c r="S299" s="274" t="s">
        <v>268</v>
      </c>
      <c r="T299" s="274" t="s">
        <v>268</v>
      </c>
      <c r="U299" s="274" t="s">
        <v>268</v>
      </c>
      <c r="V299" s="274" t="s">
        <v>268</v>
      </c>
      <c r="W299" s="274" t="s">
        <v>1933</v>
      </c>
      <c r="X299" s="274" t="s">
        <v>1934</v>
      </c>
      <c r="Y299" s="274" t="s">
        <v>544</v>
      </c>
      <c r="Z299" s="274" t="s">
        <v>268</v>
      </c>
      <c r="AA299" s="274" t="s">
        <v>268</v>
      </c>
      <c r="AB299" s="274" t="s">
        <v>268</v>
      </c>
      <c r="AC299" s="274" t="s">
        <v>268</v>
      </c>
      <c r="AD299" s="274" t="s">
        <v>268</v>
      </c>
      <c r="AE299" s="274" t="s">
        <v>287</v>
      </c>
      <c r="AF299" s="274" t="s">
        <v>1811</v>
      </c>
      <c r="AG299" s="274" t="s">
        <v>875</v>
      </c>
      <c r="AH299" s="274" t="s">
        <v>1935</v>
      </c>
      <c r="AI299" s="274" t="s">
        <v>3337</v>
      </c>
      <c r="AJ299" s="274" t="s">
        <v>268</v>
      </c>
      <c r="AK299" s="274" t="s">
        <v>413</v>
      </c>
      <c r="AL299" s="274" t="s">
        <v>268</v>
      </c>
      <c r="AM299" s="274" t="s">
        <v>353</v>
      </c>
      <c r="AN299" s="274" t="s">
        <v>268</v>
      </c>
      <c r="AO299" s="274" t="s">
        <v>268</v>
      </c>
      <c r="AP299" s="274" t="s">
        <v>268</v>
      </c>
      <c r="AQ299" s="274" t="s">
        <v>268</v>
      </c>
      <c r="AR299" s="274" t="s">
        <v>268</v>
      </c>
      <c r="AS299" s="274" t="s">
        <v>268</v>
      </c>
      <c r="AT299" s="274" t="s">
        <v>268</v>
      </c>
      <c r="AU299" s="274" t="s">
        <v>268</v>
      </c>
      <c r="AV299" s="274" t="s">
        <v>268</v>
      </c>
      <c r="AW299" s="274" t="s">
        <v>268</v>
      </c>
      <c r="AX299" s="274" t="s">
        <v>268</v>
      </c>
      <c r="AY299" s="274" t="s">
        <v>268</v>
      </c>
      <c r="AZ299" s="274" t="s">
        <v>268</v>
      </c>
      <c r="BA299" s="274" t="s">
        <v>268</v>
      </c>
      <c r="BB299" s="274" t="s">
        <v>268</v>
      </c>
      <c r="BC299" s="274" t="s">
        <v>268</v>
      </c>
      <c r="BD299" s="274" t="s">
        <v>268</v>
      </c>
      <c r="BE299" s="274" t="s">
        <v>268</v>
      </c>
      <c r="BF299" s="274" t="s">
        <v>268</v>
      </c>
      <c r="BG299" s="274" t="s">
        <v>268</v>
      </c>
      <c r="BH299" s="274" t="s">
        <v>268</v>
      </c>
      <c r="BI299" s="274" t="s">
        <v>268</v>
      </c>
      <c r="BJ299" s="274" t="s">
        <v>268</v>
      </c>
      <c r="BK299" s="274" t="s">
        <v>268</v>
      </c>
      <c r="BL299" s="274" t="s">
        <v>268</v>
      </c>
      <c r="BM299" s="274" t="s">
        <v>268</v>
      </c>
      <c r="BN299" s="274" t="s">
        <v>268</v>
      </c>
      <c r="BO299" s="274" t="s">
        <v>268</v>
      </c>
      <c r="BP299" s="274" t="s">
        <v>268</v>
      </c>
      <c r="BQ299" s="274" t="s">
        <v>268</v>
      </c>
      <c r="BR299" s="274" t="s">
        <v>268</v>
      </c>
      <c r="BS299" s="274" t="s">
        <v>268</v>
      </c>
      <c r="BT299" s="274" t="s">
        <v>268</v>
      </c>
      <c r="BU299" s="274" t="s">
        <v>268</v>
      </c>
      <c r="BV299" s="274" t="s">
        <v>268</v>
      </c>
      <c r="BW299" s="274" t="s">
        <v>268</v>
      </c>
      <c r="BX299" s="274" t="s">
        <v>268</v>
      </c>
      <c r="BY299" s="295">
        <v>18</v>
      </c>
      <c r="BZ299" s="295">
        <v>18</v>
      </c>
      <c r="CA299" s="298" t="s">
        <v>142</v>
      </c>
      <c r="CB299" s="297">
        <v>123</v>
      </c>
      <c r="CC299" s="284">
        <f t="shared" si="18"/>
        <v>0</v>
      </c>
      <c r="CD299" s="295">
        <f t="shared" si="19"/>
        <v>18</v>
      </c>
      <c r="CE299" s="284">
        <f t="shared" si="20"/>
        <v>1</v>
      </c>
      <c r="CF299" s="295">
        <f t="shared" si="21"/>
        <v>0</v>
      </c>
      <c r="CG299" s="274" t="s">
        <v>1817</v>
      </c>
      <c r="CH299" s="274" t="s">
        <v>268</v>
      </c>
      <c r="CI299" s="274" t="s">
        <v>268</v>
      </c>
      <c r="CJ299" s="298" t="s">
        <v>280</v>
      </c>
      <c r="CK299" s="297">
        <v>2</v>
      </c>
      <c r="CL299" s="274" t="s">
        <v>268</v>
      </c>
      <c r="CM299" s="274" t="s">
        <v>268</v>
      </c>
      <c r="CN299" s="274" t="s">
        <v>268</v>
      </c>
      <c r="CO299" s="274" t="s">
        <v>268</v>
      </c>
      <c r="CP299" s="274" t="s">
        <v>268</v>
      </c>
      <c r="CQ299" s="274" t="s">
        <v>3338</v>
      </c>
      <c r="CR299" s="274" t="s">
        <v>877</v>
      </c>
      <c r="CS299" s="274">
        <v>8.1</v>
      </c>
      <c r="CT299" s="274" t="s">
        <v>268</v>
      </c>
      <c r="CU299" s="274">
        <v>8.1</v>
      </c>
      <c r="CV299" s="274">
        <v>365</v>
      </c>
      <c r="CW299" s="274" t="s">
        <v>878</v>
      </c>
      <c r="CX299" s="274" t="s">
        <v>835</v>
      </c>
      <c r="CY299" s="274" t="s">
        <v>836</v>
      </c>
      <c r="CZ299" s="274" t="s">
        <v>837</v>
      </c>
      <c r="DA299" s="274" t="s">
        <v>268</v>
      </c>
      <c r="DB299" s="274" t="s">
        <v>268</v>
      </c>
      <c r="DC299" s="274" t="s">
        <v>268</v>
      </c>
      <c r="DD299" s="274" t="s">
        <v>268</v>
      </c>
      <c r="DE299" s="274" t="s">
        <v>268</v>
      </c>
      <c r="DF299" s="274" t="s">
        <v>268</v>
      </c>
      <c r="DG299" s="299">
        <f>IFERROR(IF(CA299="D",IF(CK299="A dispo.",CD299*VLOOKUP('DATI INPUT'!$F$27,TARIFFE_UD,2,FALSE),CD299*VLOOKUP(CK299,TARIFFE_UD,2,FALSE)),CD299*VLOOKUP(CB299-100,TARIFFE_UND,2,FALSE)),0)</f>
        <v>12.935189846786795</v>
      </c>
      <c r="DH299" s="299">
        <f>IFERROR(IF(CA299="D",IF(CK299="A dispo.",CF299*VLOOKUP('DATI INPUT'!$F$27,TARIFFE_UD,3,FALSE),CF299*VLOOKUP(CK299,TARIFFE_UD,3,FALSE)),CF299*VLOOKUP(CB299-100,TARIFFE_UND,3,FALSE)),0)</f>
        <v>0</v>
      </c>
    </row>
    <row r="300" spans="1:112" hidden="1" x14ac:dyDescent="0.25">
      <c r="A300" s="274" t="s">
        <v>3654</v>
      </c>
      <c r="B300" s="274" t="s">
        <v>3655</v>
      </c>
      <c r="C300" s="274" t="s">
        <v>1381</v>
      </c>
      <c r="D300" s="274" t="s">
        <v>3656</v>
      </c>
      <c r="E300" s="274" t="s">
        <v>268</v>
      </c>
      <c r="F300" s="274" t="s">
        <v>156</v>
      </c>
      <c r="G300" s="274" t="s">
        <v>3657</v>
      </c>
      <c r="H300" s="274" t="s">
        <v>3658</v>
      </c>
      <c r="I300" s="274" t="s">
        <v>449</v>
      </c>
      <c r="J300" s="274" t="s">
        <v>156</v>
      </c>
      <c r="K300" s="274" t="s">
        <v>3659</v>
      </c>
      <c r="L300" s="274" t="s">
        <v>1195</v>
      </c>
      <c r="M300" s="274" t="s">
        <v>3660</v>
      </c>
      <c r="N300" s="274" t="s">
        <v>3661</v>
      </c>
      <c r="O300" s="274" t="s">
        <v>943</v>
      </c>
      <c r="P300" s="274" t="s">
        <v>3662</v>
      </c>
      <c r="Q300" s="274" t="s">
        <v>304</v>
      </c>
      <c r="R300" s="274" t="s">
        <v>3663</v>
      </c>
      <c r="S300" s="274" t="s">
        <v>268</v>
      </c>
      <c r="T300" s="274" t="s">
        <v>268</v>
      </c>
      <c r="U300" s="274" t="s">
        <v>268</v>
      </c>
      <c r="V300" s="274" t="s">
        <v>268</v>
      </c>
      <c r="W300" s="274" t="s">
        <v>2044</v>
      </c>
      <c r="X300" s="274" t="s">
        <v>2045</v>
      </c>
      <c r="Y300" s="274" t="s">
        <v>333</v>
      </c>
      <c r="Z300" s="274" t="s">
        <v>268</v>
      </c>
      <c r="AA300" s="274" t="s">
        <v>268</v>
      </c>
      <c r="AB300" s="274" t="s">
        <v>268</v>
      </c>
      <c r="AC300" s="274" t="s">
        <v>268</v>
      </c>
      <c r="AD300" s="274" t="s">
        <v>268</v>
      </c>
      <c r="AE300" s="274" t="s">
        <v>287</v>
      </c>
      <c r="AF300" s="274" t="s">
        <v>1811</v>
      </c>
      <c r="AG300" s="274" t="s">
        <v>875</v>
      </c>
      <c r="AH300" s="274" t="s">
        <v>2047</v>
      </c>
      <c r="AI300" s="274" t="s">
        <v>747</v>
      </c>
      <c r="AJ300" s="274" t="s">
        <v>268</v>
      </c>
      <c r="AK300" s="274" t="s">
        <v>366</v>
      </c>
      <c r="AL300" s="274" t="s">
        <v>268</v>
      </c>
      <c r="AM300" s="274" t="s">
        <v>288</v>
      </c>
      <c r="AN300" s="274" t="s">
        <v>287</v>
      </c>
      <c r="AO300" s="274" t="s">
        <v>1811</v>
      </c>
      <c r="AP300" s="274" t="s">
        <v>875</v>
      </c>
      <c r="AQ300" s="274" t="s">
        <v>2047</v>
      </c>
      <c r="AR300" s="274" t="s">
        <v>756</v>
      </c>
      <c r="AS300" s="274" t="s">
        <v>268</v>
      </c>
      <c r="AT300" s="274" t="s">
        <v>377</v>
      </c>
      <c r="AU300" s="274" t="s">
        <v>268</v>
      </c>
      <c r="AV300" s="274" t="s">
        <v>288</v>
      </c>
      <c r="AW300" s="274" t="s">
        <v>268</v>
      </c>
      <c r="AX300" s="274" t="s">
        <v>268</v>
      </c>
      <c r="AY300" s="274" t="s">
        <v>268</v>
      </c>
      <c r="AZ300" s="274" t="s">
        <v>268</v>
      </c>
      <c r="BA300" s="274" t="s">
        <v>268</v>
      </c>
      <c r="BB300" s="274" t="s">
        <v>268</v>
      </c>
      <c r="BC300" s="274" t="s">
        <v>268</v>
      </c>
      <c r="BD300" s="274" t="s">
        <v>268</v>
      </c>
      <c r="BE300" s="274" t="s">
        <v>268</v>
      </c>
      <c r="BF300" s="274" t="s">
        <v>268</v>
      </c>
      <c r="BG300" s="274" t="s">
        <v>268</v>
      </c>
      <c r="BH300" s="274" t="s">
        <v>268</v>
      </c>
      <c r="BI300" s="274" t="s">
        <v>268</v>
      </c>
      <c r="BJ300" s="274" t="s">
        <v>268</v>
      </c>
      <c r="BK300" s="274" t="s">
        <v>268</v>
      </c>
      <c r="BL300" s="274" t="s">
        <v>268</v>
      </c>
      <c r="BM300" s="274" t="s">
        <v>268</v>
      </c>
      <c r="BN300" s="274" t="s">
        <v>268</v>
      </c>
      <c r="BO300" s="274" t="s">
        <v>268</v>
      </c>
      <c r="BP300" s="274" t="s">
        <v>268</v>
      </c>
      <c r="BQ300" s="274" t="s">
        <v>268</v>
      </c>
      <c r="BR300" s="274" t="s">
        <v>268</v>
      </c>
      <c r="BS300" s="274" t="s">
        <v>268</v>
      </c>
      <c r="BT300" s="274" t="s">
        <v>268</v>
      </c>
      <c r="BU300" s="274" t="s">
        <v>268</v>
      </c>
      <c r="BV300" s="274" t="s">
        <v>268</v>
      </c>
      <c r="BW300" s="274" t="s">
        <v>268</v>
      </c>
      <c r="BX300" s="274" t="s">
        <v>268</v>
      </c>
      <c r="BY300" s="295">
        <v>150.07</v>
      </c>
      <c r="BZ300" s="295">
        <v>150.07</v>
      </c>
      <c r="CA300" s="298" t="s">
        <v>142</v>
      </c>
      <c r="CB300" s="297">
        <v>122</v>
      </c>
      <c r="CC300" s="284">
        <f t="shared" si="18"/>
        <v>0</v>
      </c>
      <c r="CD300" s="295">
        <f t="shared" si="19"/>
        <v>150.07</v>
      </c>
      <c r="CE300" s="284">
        <f t="shared" si="20"/>
        <v>0</v>
      </c>
      <c r="CF300" s="295">
        <f t="shared" si="21"/>
        <v>1</v>
      </c>
      <c r="CG300" s="274" t="s">
        <v>876</v>
      </c>
      <c r="CH300" s="274" t="s">
        <v>268</v>
      </c>
      <c r="CI300" s="274" t="s">
        <v>268</v>
      </c>
      <c r="CJ300" s="298" t="s">
        <v>268</v>
      </c>
      <c r="CK300" s="298" t="s">
        <v>736</v>
      </c>
      <c r="CL300" s="274" t="s">
        <v>268</v>
      </c>
      <c r="CM300" s="274" t="s">
        <v>268</v>
      </c>
      <c r="CN300" s="274" t="s">
        <v>268</v>
      </c>
      <c r="CO300" s="274" t="s">
        <v>268</v>
      </c>
      <c r="CP300" s="274" t="s">
        <v>268</v>
      </c>
      <c r="CQ300" s="274" t="s">
        <v>268</v>
      </c>
      <c r="CR300" s="274" t="s">
        <v>877</v>
      </c>
      <c r="CS300" s="274">
        <v>126.09</v>
      </c>
      <c r="CT300" s="274" t="s">
        <v>268</v>
      </c>
      <c r="CU300" s="274">
        <v>126.09</v>
      </c>
      <c r="CV300" s="274">
        <v>365</v>
      </c>
      <c r="CW300" s="274" t="s">
        <v>878</v>
      </c>
      <c r="CX300" s="274" t="s">
        <v>835</v>
      </c>
      <c r="CY300" s="274" t="s">
        <v>836</v>
      </c>
      <c r="CZ300" s="274" t="s">
        <v>837</v>
      </c>
      <c r="DA300" s="274" t="s">
        <v>268</v>
      </c>
      <c r="DB300" s="274" t="s">
        <v>268</v>
      </c>
      <c r="DC300" s="274" t="s">
        <v>268</v>
      </c>
      <c r="DD300" s="274" t="s">
        <v>268</v>
      </c>
      <c r="DE300" s="274" t="s">
        <v>268</v>
      </c>
      <c r="DF300" s="274" t="s">
        <v>268</v>
      </c>
      <c r="DG300" s="299">
        <f>IFERROR(IF(CA300="D",IF(CK300="A dispo.",CD300*VLOOKUP('DATI INPUT'!$F$27,TARIFFE_UD,2,FALSE),CD300*VLOOKUP(CK300,TARIFFE_UD,2,FALSE)),CD300*VLOOKUP(CB300-100,TARIFFE_UND,2,FALSE)),0)</f>
        <v>118.84799634534453</v>
      </c>
      <c r="DH300" s="299">
        <f>IFERROR(IF(CA300="D",IF(CK300="A dispo.",CF300*VLOOKUP('DATI INPUT'!$F$27,TARIFFE_UD,3,FALSE),CF300*VLOOKUP(CK300,TARIFFE_UD,3,FALSE)),CF300*VLOOKUP(CB300-100,TARIFFE_UND,3,FALSE)),0)</f>
        <v>60.367780403072892</v>
      </c>
    </row>
    <row r="301" spans="1:112" hidden="1" x14ac:dyDescent="0.25">
      <c r="A301" s="274" t="s">
        <v>3664</v>
      </c>
      <c r="B301" s="274" t="s">
        <v>3665</v>
      </c>
      <c r="C301" s="274" t="s">
        <v>3666</v>
      </c>
      <c r="D301" s="274" t="s">
        <v>3667</v>
      </c>
      <c r="E301" s="274" t="s">
        <v>268</v>
      </c>
      <c r="F301" s="274" t="s">
        <v>156</v>
      </c>
      <c r="G301" s="274" t="s">
        <v>3668</v>
      </c>
      <c r="H301" s="274" t="s">
        <v>3307</v>
      </c>
      <c r="I301" s="274" t="s">
        <v>3669</v>
      </c>
      <c r="J301" s="274" t="s">
        <v>274</v>
      </c>
      <c r="K301" s="274" t="s">
        <v>3670</v>
      </c>
      <c r="L301" s="274" t="s">
        <v>960</v>
      </c>
      <c r="M301" s="274" t="s">
        <v>3671</v>
      </c>
      <c r="N301" s="274" t="s">
        <v>303</v>
      </c>
      <c r="O301" s="274" t="s">
        <v>908</v>
      </c>
      <c r="P301" s="274" t="s">
        <v>3672</v>
      </c>
      <c r="Q301" s="274" t="s">
        <v>299</v>
      </c>
      <c r="R301" s="274" t="s">
        <v>154</v>
      </c>
      <c r="S301" s="274" t="s">
        <v>268</v>
      </c>
      <c r="T301" s="274" t="s">
        <v>268</v>
      </c>
      <c r="U301" s="274" t="s">
        <v>268</v>
      </c>
      <c r="V301" s="274" t="s">
        <v>268</v>
      </c>
      <c r="W301" s="274" t="s">
        <v>3673</v>
      </c>
      <c r="X301" s="274" t="s">
        <v>1847</v>
      </c>
      <c r="Y301" s="274" t="s">
        <v>293</v>
      </c>
      <c r="Z301" s="274" t="s">
        <v>268</v>
      </c>
      <c r="AA301" s="274" t="s">
        <v>268</v>
      </c>
      <c r="AB301" s="274" t="s">
        <v>268</v>
      </c>
      <c r="AC301" s="274" t="s">
        <v>268</v>
      </c>
      <c r="AD301" s="274" t="s">
        <v>268</v>
      </c>
      <c r="AE301" s="274" t="s">
        <v>287</v>
      </c>
      <c r="AF301" s="274" t="s">
        <v>1811</v>
      </c>
      <c r="AG301" s="274" t="s">
        <v>875</v>
      </c>
      <c r="AH301" s="274" t="s">
        <v>1848</v>
      </c>
      <c r="AI301" s="274" t="s">
        <v>1214</v>
      </c>
      <c r="AJ301" s="274" t="s">
        <v>268</v>
      </c>
      <c r="AK301" s="274" t="s">
        <v>366</v>
      </c>
      <c r="AL301" s="274" t="s">
        <v>268</v>
      </c>
      <c r="AM301" s="274" t="s">
        <v>405</v>
      </c>
      <c r="AN301" s="274" t="s">
        <v>268</v>
      </c>
      <c r="AO301" s="274" t="s">
        <v>268</v>
      </c>
      <c r="AP301" s="274" t="s">
        <v>268</v>
      </c>
      <c r="AQ301" s="274" t="s">
        <v>268</v>
      </c>
      <c r="AR301" s="274" t="s">
        <v>268</v>
      </c>
      <c r="AS301" s="274" t="s">
        <v>268</v>
      </c>
      <c r="AT301" s="274" t="s">
        <v>268</v>
      </c>
      <c r="AU301" s="274" t="s">
        <v>268</v>
      </c>
      <c r="AV301" s="274" t="s">
        <v>268</v>
      </c>
      <c r="AW301" s="274" t="s">
        <v>268</v>
      </c>
      <c r="AX301" s="274" t="s">
        <v>268</v>
      </c>
      <c r="AY301" s="274" t="s">
        <v>268</v>
      </c>
      <c r="AZ301" s="274" t="s">
        <v>268</v>
      </c>
      <c r="BA301" s="274" t="s">
        <v>268</v>
      </c>
      <c r="BB301" s="274" t="s">
        <v>268</v>
      </c>
      <c r="BC301" s="274" t="s">
        <v>268</v>
      </c>
      <c r="BD301" s="274" t="s">
        <v>268</v>
      </c>
      <c r="BE301" s="274" t="s">
        <v>268</v>
      </c>
      <c r="BF301" s="274" t="s">
        <v>268</v>
      </c>
      <c r="BG301" s="274" t="s">
        <v>268</v>
      </c>
      <c r="BH301" s="274" t="s">
        <v>268</v>
      </c>
      <c r="BI301" s="274" t="s">
        <v>268</v>
      </c>
      <c r="BJ301" s="274" t="s">
        <v>268</v>
      </c>
      <c r="BK301" s="274" t="s">
        <v>268</v>
      </c>
      <c r="BL301" s="274" t="s">
        <v>268</v>
      </c>
      <c r="BM301" s="274" t="s">
        <v>268</v>
      </c>
      <c r="BN301" s="274" t="s">
        <v>268</v>
      </c>
      <c r="BO301" s="274" t="s">
        <v>268</v>
      </c>
      <c r="BP301" s="274" t="s">
        <v>268</v>
      </c>
      <c r="BQ301" s="274" t="s">
        <v>268</v>
      </c>
      <c r="BR301" s="274" t="s">
        <v>268</v>
      </c>
      <c r="BS301" s="274" t="s">
        <v>268</v>
      </c>
      <c r="BT301" s="274" t="s">
        <v>268</v>
      </c>
      <c r="BU301" s="274" t="s">
        <v>268</v>
      </c>
      <c r="BV301" s="274" t="s">
        <v>268</v>
      </c>
      <c r="BW301" s="274" t="s">
        <v>268</v>
      </c>
      <c r="BX301" s="274" t="s">
        <v>268</v>
      </c>
      <c r="BY301" s="295">
        <v>45</v>
      </c>
      <c r="BZ301" s="295">
        <v>45</v>
      </c>
      <c r="CA301" s="298" t="s">
        <v>142</v>
      </c>
      <c r="CB301" s="297">
        <v>122</v>
      </c>
      <c r="CC301" s="284">
        <f t="shared" si="18"/>
        <v>0</v>
      </c>
      <c r="CD301" s="295">
        <f t="shared" si="19"/>
        <v>45</v>
      </c>
      <c r="CE301" s="284">
        <f t="shared" si="20"/>
        <v>0</v>
      </c>
      <c r="CF301" s="295">
        <f t="shared" si="21"/>
        <v>1</v>
      </c>
      <c r="CG301" s="274" t="s">
        <v>876</v>
      </c>
      <c r="CH301" s="274" t="s">
        <v>268</v>
      </c>
      <c r="CI301" s="274" t="s">
        <v>268</v>
      </c>
      <c r="CJ301" s="298" t="s">
        <v>268</v>
      </c>
      <c r="CK301" s="298" t="s">
        <v>736</v>
      </c>
      <c r="CL301" s="274" t="s">
        <v>268</v>
      </c>
      <c r="CM301" s="274" t="s">
        <v>268</v>
      </c>
      <c r="CN301" s="274" t="s">
        <v>268</v>
      </c>
      <c r="CO301" s="274" t="s">
        <v>268</v>
      </c>
      <c r="CP301" s="274" t="s">
        <v>268</v>
      </c>
      <c r="CQ301" s="274" t="s">
        <v>268</v>
      </c>
      <c r="CR301" s="274" t="s">
        <v>877</v>
      </c>
      <c r="CS301" s="274">
        <v>74.61</v>
      </c>
      <c r="CT301" s="274" t="s">
        <v>268</v>
      </c>
      <c r="CU301" s="274">
        <v>74.61</v>
      </c>
      <c r="CV301" s="274">
        <v>365</v>
      </c>
      <c r="CW301" s="274" t="s">
        <v>878</v>
      </c>
      <c r="CX301" s="274" t="s">
        <v>835</v>
      </c>
      <c r="CY301" s="274" t="s">
        <v>836</v>
      </c>
      <c r="CZ301" s="274" t="s">
        <v>837</v>
      </c>
      <c r="DA301" s="274" t="s">
        <v>268</v>
      </c>
      <c r="DB301" s="274" t="s">
        <v>268</v>
      </c>
      <c r="DC301" s="274" t="s">
        <v>268</v>
      </c>
      <c r="DD301" s="274" t="s">
        <v>268</v>
      </c>
      <c r="DE301" s="274" t="s">
        <v>268</v>
      </c>
      <c r="DF301" s="274" t="s">
        <v>268</v>
      </c>
      <c r="DG301" s="299">
        <f>IFERROR(IF(CA301="D",IF(CK301="A dispo.",CD301*VLOOKUP('DATI INPUT'!$F$27,TARIFFE_UD,2,FALSE),CD301*VLOOKUP(CK301,TARIFFE_UD,2,FALSE)),CD301*VLOOKUP(CB301-100,TARIFFE_UND,2,FALSE)),0)</f>
        <v>35.637767945228923</v>
      </c>
      <c r="DH301" s="299">
        <f>IFERROR(IF(CA301="D",IF(CK301="A dispo.",CF301*VLOOKUP('DATI INPUT'!$F$27,TARIFFE_UD,3,FALSE),CF301*VLOOKUP(CK301,TARIFFE_UD,3,FALSE)),CF301*VLOOKUP(CB301-100,TARIFFE_UND,3,FALSE)),0)</f>
        <v>60.367780403072892</v>
      </c>
    </row>
    <row r="302" spans="1:112" hidden="1" x14ac:dyDescent="0.25">
      <c r="A302" s="274" t="s">
        <v>3674</v>
      </c>
      <c r="B302" s="274" t="s">
        <v>1423</v>
      </c>
      <c r="C302" s="274" t="s">
        <v>3675</v>
      </c>
      <c r="D302" s="274" t="s">
        <v>3676</v>
      </c>
      <c r="E302" s="274" t="s">
        <v>268</v>
      </c>
      <c r="F302" s="274" t="s">
        <v>156</v>
      </c>
      <c r="G302" s="274" t="s">
        <v>3677</v>
      </c>
      <c r="H302" s="274" t="s">
        <v>922</v>
      </c>
      <c r="I302" s="274" t="s">
        <v>3678</v>
      </c>
      <c r="J302" s="274" t="s">
        <v>274</v>
      </c>
      <c r="K302" s="274" t="s">
        <v>3679</v>
      </c>
      <c r="L302" s="274" t="s">
        <v>872</v>
      </c>
      <c r="M302" s="274" t="s">
        <v>3680</v>
      </c>
      <c r="N302" s="274" t="s">
        <v>984</v>
      </c>
      <c r="O302" s="274" t="s">
        <v>873</v>
      </c>
      <c r="P302" s="274" t="s">
        <v>613</v>
      </c>
      <c r="Q302" s="274" t="s">
        <v>484</v>
      </c>
      <c r="R302" s="274" t="s">
        <v>268</v>
      </c>
      <c r="S302" s="274" t="s">
        <v>268</v>
      </c>
      <c r="T302" s="274" t="s">
        <v>268</v>
      </c>
      <c r="U302" s="274" t="s">
        <v>268</v>
      </c>
      <c r="V302" s="274" t="s">
        <v>268</v>
      </c>
      <c r="W302" s="274" t="s">
        <v>3681</v>
      </c>
      <c r="X302" s="274" t="s">
        <v>613</v>
      </c>
      <c r="Y302" s="274" t="s">
        <v>502</v>
      </c>
      <c r="Z302" s="274" t="s">
        <v>268</v>
      </c>
      <c r="AA302" s="274" t="s">
        <v>268</v>
      </c>
      <c r="AB302" s="274" t="s">
        <v>268</v>
      </c>
      <c r="AC302" s="274" t="s">
        <v>268</v>
      </c>
      <c r="AD302" s="274" t="s">
        <v>268</v>
      </c>
      <c r="AE302" s="274" t="s">
        <v>287</v>
      </c>
      <c r="AF302" s="274" t="s">
        <v>1811</v>
      </c>
      <c r="AG302" s="274" t="s">
        <v>875</v>
      </c>
      <c r="AH302" s="274" t="s">
        <v>1831</v>
      </c>
      <c r="AI302" s="274" t="s">
        <v>3682</v>
      </c>
      <c r="AJ302" s="274" t="s">
        <v>268</v>
      </c>
      <c r="AK302" s="274" t="s">
        <v>410</v>
      </c>
      <c r="AL302" s="274" t="s">
        <v>268</v>
      </c>
      <c r="AM302" s="274" t="s">
        <v>367</v>
      </c>
      <c r="AN302" s="274" t="s">
        <v>268</v>
      </c>
      <c r="AO302" s="274" t="s">
        <v>268</v>
      </c>
      <c r="AP302" s="274" t="s">
        <v>268</v>
      </c>
      <c r="AQ302" s="274" t="s">
        <v>268</v>
      </c>
      <c r="AR302" s="274" t="s">
        <v>268</v>
      </c>
      <c r="AS302" s="274" t="s">
        <v>268</v>
      </c>
      <c r="AT302" s="274" t="s">
        <v>268</v>
      </c>
      <c r="AU302" s="274" t="s">
        <v>268</v>
      </c>
      <c r="AV302" s="274" t="s">
        <v>268</v>
      </c>
      <c r="AW302" s="274" t="s">
        <v>268</v>
      </c>
      <c r="AX302" s="274" t="s">
        <v>268</v>
      </c>
      <c r="AY302" s="274" t="s">
        <v>268</v>
      </c>
      <c r="AZ302" s="274" t="s">
        <v>268</v>
      </c>
      <c r="BA302" s="274" t="s">
        <v>268</v>
      </c>
      <c r="BB302" s="274" t="s">
        <v>268</v>
      </c>
      <c r="BC302" s="274" t="s">
        <v>268</v>
      </c>
      <c r="BD302" s="274" t="s">
        <v>268</v>
      </c>
      <c r="BE302" s="274" t="s">
        <v>268</v>
      </c>
      <c r="BF302" s="274" t="s">
        <v>268</v>
      </c>
      <c r="BG302" s="274" t="s">
        <v>268</v>
      </c>
      <c r="BH302" s="274" t="s">
        <v>268</v>
      </c>
      <c r="BI302" s="274" t="s">
        <v>268</v>
      </c>
      <c r="BJ302" s="274" t="s">
        <v>268</v>
      </c>
      <c r="BK302" s="274" t="s">
        <v>268</v>
      </c>
      <c r="BL302" s="274" t="s">
        <v>268</v>
      </c>
      <c r="BM302" s="274" t="s">
        <v>268</v>
      </c>
      <c r="BN302" s="274" t="s">
        <v>268</v>
      </c>
      <c r="BO302" s="274" t="s">
        <v>268</v>
      </c>
      <c r="BP302" s="274" t="s">
        <v>268</v>
      </c>
      <c r="BQ302" s="274" t="s">
        <v>268</v>
      </c>
      <c r="BR302" s="274" t="s">
        <v>268</v>
      </c>
      <c r="BS302" s="274" t="s">
        <v>268</v>
      </c>
      <c r="BT302" s="274" t="s">
        <v>268</v>
      </c>
      <c r="BU302" s="274" t="s">
        <v>268</v>
      </c>
      <c r="BV302" s="274" t="s">
        <v>268</v>
      </c>
      <c r="BW302" s="274" t="s">
        <v>268</v>
      </c>
      <c r="BX302" s="274" t="s">
        <v>268</v>
      </c>
      <c r="BY302" s="295">
        <v>24</v>
      </c>
      <c r="BZ302" s="295">
        <v>24</v>
      </c>
      <c r="CA302" s="298" t="s">
        <v>143</v>
      </c>
      <c r="CB302" s="297">
        <v>112</v>
      </c>
      <c r="CC302" s="284">
        <f t="shared" si="18"/>
        <v>0</v>
      </c>
      <c r="CD302" s="295">
        <f t="shared" si="19"/>
        <v>23.999999999999996</v>
      </c>
      <c r="CE302" s="284">
        <f t="shared" si="20"/>
        <v>0</v>
      </c>
      <c r="CF302" s="295">
        <f t="shared" si="21"/>
        <v>23.999999999999996</v>
      </c>
      <c r="CG302" s="274" t="s">
        <v>637</v>
      </c>
      <c r="CH302" s="274" t="s">
        <v>268</v>
      </c>
      <c r="CI302" s="274" t="s">
        <v>268</v>
      </c>
      <c r="CJ302" s="298" t="s">
        <v>268</v>
      </c>
      <c r="CL302" s="274" t="s">
        <v>268</v>
      </c>
      <c r="CM302" s="274" t="s">
        <v>268</v>
      </c>
      <c r="CN302" s="274" t="s">
        <v>268</v>
      </c>
      <c r="CO302" s="274" t="s">
        <v>268</v>
      </c>
      <c r="CP302" s="274" t="s">
        <v>268</v>
      </c>
      <c r="CQ302" s="274" t="s">
        <v>268</v>
      </c>
      <c r="CR302" s="274" t="s">
        <v>877</v>
      </c>
      <c r="CS302" s="274">
        <v>49.2</v>
      </c>
      <c r="CT302" s="274" t="s">
        <v>268</v>
      </c>
      <c r="CU302" s="274">
        <v>49.2</v>
      </c>
      <c r="CV302" s="274">
        <v>365</v>
      </c>
      <c r="CW302" s="274" t="s">
        <v>878</v>
      </c>
      <c r="CX302" s="274" t="s">
        <v>835</v>
      </c>
      <c r="CY302" s="274" t="s">
        <v>836</v>
      </c>
      <c r="CZ302" s="274" t="s">
        <v>837</v>
      </c>
      <c r="DA302" s="274" t="s">
        <v>268</v>
      </c>
      <c r="DB302" s="274" t="s">
        <v>268</v>
      </c>
      <c r="DC302" s="274" t="s">
        <v>268</v>
      </c>
      <c r="DD302" s="274" t="s">
        <v>268</v>
      </c>
      <c r="DE302" s="274" t="s">
        <v>268</v>
      </c>
      <c r="DF302" s="274" t="s">
        <v>268</v>
      </c>
      <c r="DG302" s="299">
        <f>IFERROR(IF(CA302="D",IF(CK302="A dispo.",CD302*VLOOKUP('DATI INPUT'!$F$27,TARIFFE_UD,2,FALSE),CD302*VLOOKUP(CK302,TARIFFE_UD,2,FALSE)),CD302*VLOOKUP(CB302-100,TARIFFE_UND,2,FALSE)),0)</f>
        <v>10.033863068402272</v>
      </c>
      <c r="DH302" s="299">
        <f>IFERROR(IF(CA302="D",IF(CK302="A dispo.",CF302*VLOOKUP('DATI INPUT'!$F$27,TARIFFE_UD,3,FALSE),CF302*VLOOKUP(CK302,TARIFFE_UD,3,FALSE)),CF302*VLOOKUP(CB302-100,TARIFFE_UND,3,FALSE)),0)</f>
        <v>36.261169473174483</v>
      </c>
    </row>
    <row r="303" spans="1:112" x14ac:dyDescent="0.25">
      <c r="A303" s="274" t="s">
        <v>3683</v>
      </c>
      <c r="B303" s="274" t="s">
        <v>1425</v>
      </c>
      <c r="C303" s="274" t="s">
        <v>527</v>
      </c>
      <c r="D303" s="274" t="s">
        <v>3684</v>
      </c>
      <c r="E303" s="274" t="s">
        <v>268</v>
      </c>
      <c r="F303" s="274" t="s">
        <v>156</v>
      </c>
      <c r="G303" s="274" t="s">
        <v>3685</v>
      </c>
      <c r="H303" s="274" t="s">
        <v>3307</v>
      </c>
      <c r="I303" s="274" t="s">
        <v>3686</v>
      </c>
      <c r="J303" s="274" t="s">
        <v>156</v>
      </c>
      <c r="K303" s="274" t="s">
        <v>1426</v>
      </c>
      <c r="L303" s="274" t="s">
        <v>960</v>
      </c>
      <c r="M303" s="274" t="s">
        <v>3497</v>
      </c>
      <c r="N303" s="274" t="s">
        <v>984</v>
      </c>
      <c r="O303" s="274" t="s">
        <v>873</v>
      </c>
      <c r="P303" s="274" t="s">
        <v>3006</v>
      </c>
      <c r="Q303" s="274" t="s">
        <v>304</v>
      </c>
      <c r="R303" s="274" t="s">
        <v>268</v>
      </c>
      <c r="S303" s="274" t="s">
        <v>268</v>
      </c>
      <c r="T303" s="274" t="s">
        <v>268</v>
      </c>
      <c r="U303" s="274" t="s">
        <v>268</v>
      </c>
      <c r="V303" s="274" t="s">
        <v>268</v>
      </c>
      <c r="W303" s="274" t="s">
        <v>3687</v>
      </c>
      <c r="X303" s="274" t="s">
        <v>1934</v>
      </c>
      <c r="Y303" s="274" t="s">
        <v>493</v>
      </c>
      <c r="Z303" s="274" t="s">
        <v>268</v>
      </c>
      <c r="AA303" s="274" t="s">
        <v>268</v>
      </c>
      <c r="AB303" s="274" t="s">
        <v>268</v>
      </c>
      <c r="AC303" s="274" t="s">
        <v>268</v>
      </c>
      <c r="AD303" s="274" t="s">
        <v>268</v>
      </c>
      <c r="AE303" s="274" t="s">
        <v>287</v>
      </c>
      <c r="AF303" s="274" t="s">
        <v>1811</v>
      </c>
      <c r="AG303" s="274" t="s">
        <v>875</v>
      </c>
      <c r="AH303" s="274" t="s">
        <v>1848</v>
      </c>
      <c r="AI303" s="274" t="s">
        <v>3688</v>
      </c>
      <c r="AJ303" s="274" t="s">
        <v>268</v>
      </c>
      <c r="AK303" s="274" t="s">
        <v>395</v>
      </c>
      <c r="AL303" s="274" t="s">
        <v>268</v>
      </c>
      <c r="AM303" s="274" t="s">
        <v>268</v>
      </c>
      <c r="AN303" s="274" t="s">
        <v>268</v>
      </c>
      <c r="AO303" s="274" t="s">
        <v>268</v>
      </c>
      <c r="AP303" s="274" t="s">
        <v>268</v>
      </c>
      <c r="AQ303" s="274" t="s">
        <v>268</v>
      </c>
      <c r="AR303" s="274" t="s">
        <v>268</v>
      </c>
      <c r="AS303" s="274" t="s">
        <v>268</v>
      </c>
      <c r="AT303" s="274" t="s">
        <v>268</v>
      </c>
      <c r="AU303" s="274" t="s">
        <v>268</v>
      </c>
      <c r="AV303" s="274" t="s">
        <v>268</v>
      </c>
      <c r="AW303" s="274" t="s">
        <v>268</v>
      </c>
      <c r="AX303" s="274" t="s">
        <v>268</v>
      </c>
      <c r="AY303" s="274" t="s">
        <v>268</v>
      </c>
      <c r="AZ303" s="274" t="s">
        <v>268</v>
      </c>
      <c r="BA303" s="274" t="s">
        <v>268</v>
      </c>
      <c r="BB303" s="274" t="s">
        <v>268</v>
      </c>
      <c r="BC303" s="274" t="s">
        <v>268</v>
      </c>
      <c r="BD303" s="274" t="s">
        <v>268</v>
      </c>
      <c r="BE303" s="274" t="s">
        <v>268</v>
      </c>
      <c r="BF303" s="274" t="s">
        <v>268</v>
      </c>
      <c r="BG303" s="274" t="s">
        <v>268</v>
      </c>
      <c r="BH303" s="274" t="s">
        <v>268</v>
      </c>
      <c r="BI303" s="274" t="s">
        <v>268</v>
      </c>
      <c r="BJ303" s="274" t="s">
        <v>268</v>
      </c>
      <c r="BK303" s="274" t="s">
        <v>268</v>
      </c>
      <c r="BL303" s="274" t="s">
        <v>268</v>
      </c>
      <c r="BM303" s="274" t="s">
        <v>268</v>
      </c>
      <c r="BN303" s="274" t="s">
        <v>268</v>
      </c>
      <c r="BO303" s="274" t="s">
        <v>268</v>
      </c>
      <c r="BP303" s="274" t="s">
        <v>268</v>
      </c>
      <c r="BQ303" s="274" t="s">
        <v>268</v>
      </c>
      <c r="BR303" s="274" t="s">
        <v>268</v>
      </c>
      <c r="BS303" s="274" t="s">
        <v>268</v>
      </c>
      <c r="BT303" s="274" t="s">
        <v>268</v>
      </c>
      <c r="BU303" s="274" t="s">
        <v>268</v>
      </c>
      <c r="BV303" s="274" t="s">
        <v>268</v>
      </c>
      <c r="BW303" s="274" t="s">
        <v>268</v>
      </c>
      <c r="BX303" s="274" t="s">
        <v>268</v>
      </c>
      <c r="BY303" s="295">
        <v>70</v>
      </c>
      <c r="BZ303" s="295">
        <v>70</v>
      </c>
      <c r="CA303" s="298" t="s">
        <v>142</v>
      </c>
      <c r="CB303" s="297">
        <v>122</v>
      </c>
      <c r="CC303" s="284">
        <f t="shared" si="18"/>
        <v>0</v>
      </c>
      <c r="CD303" s="295">
        <f t="shared" si="19"/>
        <v>70</v>
      </c>
      <c r="CE303" s="284">
        <f t="shared" si="20"/>
        <v>0</v>
      </c>
      <c r="CF303" s="295">
        <f t="shared" si="21"/>
        <v>1</v>
      </c>
      <c r="CG303" s="274" t="s">
        <v>876</v>
      </c>
      <c r="CH303" s="274" t="s">
        <v>268</v>
      </c>
      <c r="CI303" s="274" t="s">
        <v>268</v>
      </c>
      <c r="CJ303" s="298" t="s">
        <v>271</v>
      </c>
      <c r="CK303" s="297">
        <v>1</v>
      </c>
      <c r="CL303" s="274" t="s">
        <v>268</v>
      </c>
      <c r="CM303" s="274" t="s">
        <v>268</v>
      </c>
      <c r="CN303" s="274" t="s">
        <v>268</v>
      </c>
      <c r="CO303" s="274" t="s">
        <v>268</v>
      </c>
      <c r="CP303" s="274" t="s">
        <v>268</v>
      </c>
      <c r="CQ303" s="274" t="s">
        <v>268</v>
      </c>
      <c r="CR303" s="274" t="s">
        <v>877</v>
      </c>
      <c r="CS303" s="274">
        <v>43.88</v>
      </c>
      <c r="CT303" s="274" t="s">
        <v>268</v>
      </c>
      <c r="CU303" s="274">
        <v>43.88</v>
      </c>
      <c r="CV303" s="274">
        <v>365</v>
      </c>
      <c r="CW303" s="274" t="s">
        <v>878</v>
      </c>
      <c r="CX303" s="274" t="s">
        <v>835</v>
      </c>
      <c r="CY303" s="274" t="s">
        <v>836</v>
      </c>
      <c r="CZ303" s="274" t="s">
        <v>837</v>
      </c>
      <c r="DA303" s="274" t="s">
        <v>268</v>
      </c>
      <c r="DB303" s="274" t="s">
        <v>268</v>
      </c>
      <c r="DC303" s="274" t="s">
        <v>268</v>
      </c>
      <c r="DD303" s="274" t="s">
        <v>268</v>
      </c>
      <c r="DE303" s="274" t="s">
        <v>268</v>
      </c>
      <c r="DF303" s="274" t="s">
        <v>268</v>
      </c>
      <c r="DG303" s="299">
        <f>IFERROR(IF(CA303="D",IF(CK303="A dispo.",CD303*VLOOKUP('DATI INPUT'!$F$27,TARIFFE_UD,2,FALSE),CD303*VLOOKUP(CK303,TARIFFE_UD,2,FALSE)),CD303*VLOOKUP(CB303-100,TARIFFE_UND,2,FALSE)),0)</f>
        <v>43.117299489289316</v>
      </c>
      <c r="DH303" s="299">
        <f>IFERROR(IF(CA303="D",IF(CK303="A dispo.",CF303*VLOOKUP('DATI INPUT'!$F$27,TARIFFE_UD,3,FALSE),CF303*VLOOKUP(CK303,TARIFFE_UD,3,FALSE)),CF303*VLOOKUP(CB303-100,TARIFFE_UND,3,FALSE)),0)</f>
        <v>15.164853048114928</v>
      </c>
    </row>
    <row r="304" spans="1:112" x14ac:dyDescent="0.25">
      <c r="A304" s="274" t="s">
        <v>3689</v>
      </c>
      <c r="B304" s="274" t="s">
        <v>572</v>
      </c>
      <c r="C304" s="274" t="s">
        <v>3690</v>
      </c>
      <c r="D304" s="274" t="s">
        <v>3691</v>
      </c>
      <c r="E304" s="274" t="s">
        <v>268</v>
      </c>
      <c r="F304" s="274" t="s">
        <v>156</v>
      </c>
      <c r="G304" s="274" t="s">
        <v>3692</v>
      </c>
      <c r="H304" s="274" t="s">
        <v>3693</v>
      </c>
      <c r="I304" s="274" t="s">
        <v>306</v>
      </c>
      <c r="J304" s="274" t="s">
        <v>274</v>
      </c>
      <c r="K304" s="274" t="s">
        <v>3694</v>
      </c>
      <c r="L304" s="274" t="s">
        <v>960</v>
      </c>
      <c r="M304" s="274" t="s">
        <v>3695</v>
      </c>
      <c r="N304" s="274" t="s">
        <v>984</v>
      </c>
      <c r="O304" s="274" t="s">
        <v>873</v>
      </c>
      <c r="P304" s="274" t="s">
        <v>3645</v>
      </c>
      <c r="Q304" s="274" t="s">
        <v>269</v>
      </c>
      <c r="R304" s="274" t="s">
        <v>268</v>
      </c>
      <c r="S304" s="274" t="s">
        <v>268</v>
      </c>
      <c r="T304" s="274" t="s">
        <v>268</v>
      </c>
      <c r="U304" s="274" t="s">
        <v>268</v>
      </c>
      <c r="V304" s="274" t="s">
        <v>268</v>
      </c>
      <c r="W304" s="274" t="s">
        <v>3695</v>
      </c>
      <c r="X304" s="274" t="s">
        <v>3645</v>
      </c>
      <c r="Y304" s="274" t="s">
        <v>269</v>
      </c>
      <c r="Z304" s="274" t="s">
        <v>268</v>
      </c>
      <c r="AA304" s="274" t="s">
        <v>268</v>
      </c>
      <c r="AB304" s="274" t="s">
        <v>268</v>
      </c>
      <c r="AC304" s="274" t="s">
        <v>268</v>
      </c>
      <c r="AD304" s="274" t="s">
        <v>268</v>
      </c>
      <c r="AE304" s="274" t="s">
        <v>287</v>
      </c>
      <c r="AF304" s="274" t="s">
        <v>1811</v>
      </c>
      <c r="AG304" s="274" t="s">
        <v>875</v>
      </c>
      <c r="AH304" s="274" t="s">
        <v>2576</v>
      </c>
      <c r="AI304" s="274" t="s">
        <v>977</v>
      </c>
      <c r="AJ304" s="274" t="s">
        <v>268</v>
      </c>
      <c r="AK304" s="274" t="s">
        <v>366</v>
      </c>
      <c r="AL304" s="274" t="s">
        <v>268</v>
      </c>
      <c r="AM304" s="274" t="s">
        <v>288</v>
      </c>
      <c r="AN304" s="274" t="s">
        <v>287</v>
      </c>
      <c r="AO304" s="274" t="s">
        <v>1811</v>
      </c>
      <c r="AP304" s="274" t="s">
        <v>875</v>
      </c>
      <c r="AQ304" s="274" t="s">
        <v>2576</v>
      </c>
      <c r="AR304" s="274" t="s">
        <v>977</v>
      </c>
      <c r="AS304" s="274" t="s">
        <v>268</v>
      </c>
      <c r="AT304" s="274" t="s">
        <v>377</v>
      </c>
      <c r="AU304" s="274" t="s">
        <v>268</v>
      </c>
      <c r="AV304" s="274" t="s">
        <v>353</v>
      </c>
      <c r="AW304" s="274" t="s">
        <v>268</v>
      </c>
      <c r="AX304" s="274" t="s">
        <v>268</v>
      </c>
      <c r="AY304" s="274" t="s">
        <v>268</v>
      </c>
      <c r="AZ304" s="274" t="s">
        <v>268</v>
      </c>
      <c r="BA304" s="274" t="s">
        <v>268</v>
      </c>
      <c r="BB304" s="274" t="s">
        <v>268</v>
      </c>
      <c r="BC304" s="274" t="s">
        <v>268</v>
      </c>
      <c r="BD304" s="274" t="s">
        <v>268</v>
      </c>
      <c r="BE304" s="274" t="s">
        <v>268</v>
      </c>
      <c r="BF304" s="274" t="s">
        <v>268</v>
      </c>
      <c r="BG304" s="274" t="s">
        <v>268</v>
      </c>
      <c r="BH304" s="274" t="s">
        <v>268</v>
      </c>
      <c r="BI304" s="274" t="s">
        <v>268</v>
      </c>
      <c r="BJ304" s="274" t="s">
        <v>268</v>
      </c>
      <c r="BK304" s="274" t="s">
        <v>268</v>
      </c>
      <c r="BL304" s="274" t="s">
        <v>268</v>
      </c>
      <c r="BM304" s="274" t="s">
        <v>268</v>
      </c>
      <c r="BN304" s="274" t="s">
        <v>268</v>
      </c>
      <c r="BO304" s="274" t="s">
        <v>268</v>
      </c>
      <c r="BP304" s="274" t="s">
        <v>268</v>
      </c>
      <c r="BQ304" s="274" t="s">
        <v>268</v>
      </c>
      <c r="BR304" s="274" t="s">
        <v>268</v>
      </c>
      <c r="BS304" s="274" t="s">
        <v>268</v>
      </c>
      <c r="BT304" s="274" t="s">
        <v>268</v>
      </c>
      <c r="BU304" s="274" t="s">
        <v>268</v>
      </c>
      <c r="BV304" s="274" t="s">
        <v>268</v>
      </c>
      <c r="BW304" s="274" t="s">
        <v>268</v>
      </c>
      <c r="BX304" s="274" t="s">
        <v>268</v>
      </c>
      <c r="BY304" s="295">
        <v>102</v>
      </c>
      <c r="BZ304" s="295">
        <v>102</v>
      </c>
      <c r="CA304" s="298" t="s">
        <v>142</v>
      </c>
      <c r="CB304" s="297">
        <v>122</v>
      </c>
      <c r="CC304" s="284">
        <f t="shared" si="18"/>
        <v>0</v>
      </c>
      <c r="CD304" s="295">
        <f t="shared" si="19"/>
        <v>102</v>
      </c>
      <c r="CE304" s="284">
        <f t="shared" si="20"/>
        <v>0</v>
      </c>
      <c r="CF304" s="295">
        <f t="shared" si="21"/>
        <v>1</v>
      </c>
      <c r="CG304" s="274" t="s">
        <v>876</v>
      </c>
      <c r="CH304" s="274" t="s">
        <v>268</v>
      </c>
      <c r="CI304" s="274" t="s">
        <v>268</v>
      </c>
      <c r="CJ304" s="298" t="s">
        <v>275</v>
      </c>
      <c r="CK304" s="297">
        <v>3</v>
      </c>
      <c r="CL304" s="274" t="s">
        <v>268</v>
      </c>
      <c r="CM304" s="274" t="s">
        <v>268</v>
      </c>
      <c r="CN304" s="274" t="s">
        <v>268</v>
      </c>
      <c r="CO304" s="274" t="s">
        <v>268</v>
      </c>
      <c r="CP304" s="274" t="s">
        <v>268</v>
      </c>
      <c r="CQ304" s="274" t="s">
        <v>268</v>
      </c>
      <c r="CR304" s="274" t="s">
        <v>877</v>
      </c>
      <c r="CS304" s="274">
        <v>118.86</v>
      </c>
      <c r="CT304" s="274" t="s">
        <v>268</v>
      </c>
      <c r="CU304" s="274">
        <v>118.86</v>
      </c>
      <c r="CV304" s="274">
        <v>365</v>
      </c>
      <c r="CW304" s="274" t="s">
        <v>878</v>
      </c>
      <c r="CX304" s="274" t="s">
        <v>835</v>
      </c>
      <c r="CY304" s="274" t="s">
        <v>836</v>
      </c>
      <c r="CZ304" s="274" t="s">
        <v>837</v>
      </c>
      <c r="DA304" s="274" t="s">
        <v>268</v>
      </c>
      <c r="DB304" s="274" t="s">
        <v>268</v>
      </c>
      <c r="DC304" s="274" t="s">
        <v>268</v>
      </c>
      <c r="DD304" s="274" t="s">
        <v>268</v>
      </c>
      <c r="DE304" s="274" t="s">
        <v>268</v>
      </c>
      <c r="DF304" s="274" t="s">
        <v>268</v>
      </c>
      <c r="DG304" s="299">
        <f>IFERROR(IF(CA304="D",IF(CK304="A dispo.",CD304*VLOOKUP('DATI INPUT'!$F$27,TARIFFE_UD,2,FALSE),CD304*VLOOKUP(CK304,TARIFFE_UD,2,FALSE)),CD304*VLOOKUP(CB304-100,TARIFFE_UND,2,FALSE)),0)</f>
        <v>80.778940675852212</v>
      </c>
      <c r="DH304" s="299">
        <f>IFERROR(IF(CA304="D",IF(CK304="A dispo.",CF304*VLOOKUP('DATI INPUT'!$F$27,TARIFFE_UD,3,FALSE),CF304*VLOOKUP(CK304,TARIFFE_UD,3,FALSE)),CF304*VLOOKUP(CB304-100,TARIFFE_UND,3,FALSE)),0)</f>
        <v>60.367780403072892</v>
      </c>
    </row>
    <row r="305" spans="1:112" x14ac:dyDescent="0.25">
      <c r="A305" s="274" t="s">
        <v>3696</v>
      </c>
      <c r="B305" s="274" t="s">
        <v>572</v>
      </c>
      <c r="C305" s="274" t="s">
        <v>3697</v>
      </c>
      <c r="D305" s="274" t="s">
        <v>3691</v>
      </c>
      <c r="E305" s="274" t="s">
        <v>268</v>
      </c>
      <c r="F305" s="274" t="s">
        <v>156</v>
      </c>
      <c r="G305" s="274" t="s">
        <v>3692</v>
      </c>
      <c r="H305" s="274" t="s">
        <v>3693</v>
      </c>
      <c r="I305" s="274" t="s">
        <v>306</v>
      </c>
      <c r="J305" s="274" t="s">
        <v>274</v>
      </c>
      <c r="K305" s="274" t="s">
        <v>3694</v>
      </c>
      <c r="L305" s="274" t="s">
        <v>960</v>
      </c>
      <c r="M305" s="274" t="s">
        <v>3695</v>
      </c>
      <c r="N305" s="274" t="s">
        <v>984</v>
      </c>
      <c r="O305" s="274" t="s">
        <v>873</v>
      </c>
      <c r="P305" s="274" t="s">
        <v>3645</v>
      </c>
      <c r="Q305" s="274" t="s">
        <v>269</v>
      </c>
      <c r="R305" s="274" t="s">
        <v>268</v>
      </c>
      <c r="S305" s="274" t="s">
        <v>268</v>
      </c>
      <c r="T305" s="274" t="s">
        <v>268</v>
      </c>
      <c r="U305" s="274" t="s">
        <v>268</v>
      </c>
      <c r="V305" s="274" t="s">
        <v>268</v>
      </c>
      <c r="W305" s="274" t="s">
        <v>3695</v>
      </c>
      <c r="X305" s="274" t="s">
        <v>3645</v>
      </c>
      <c r="Y305" s="274" t="s">
        <v>269</v>
      </c>
      <c r="Z305" s="274" t="s">
        <v>268</v>
      </c>
      <c r="AA305" s="274" t="s">
        <v>268</v>
      </c>
      <c r="AB305" s="274" t="s">
        <v>268</v>
      </c>
      <c r="AC305" s="274" t="s">
        <v>268</v>
      </c>
      <c r="AD305" s="274" t="s">
        <v>268</v>
      </c>
      <c r="AE305" s="274" t="s">
        <v>287</v>
      </c>
      <c r="AF305" s="274" t="s">
        <v>1811</v>
      </c>
      <c r="AG305" s="274" t="s">
        <v>875</v>
      </c>
      <c r="AH305" s="274" t="s">
        <v>2576</v>
      </c>
      <c r="AI305" s="274" t="s">
        <v>977</v>
      </c>
      <c r="AJ305" s="274" t="s">
        <v>268</v>
      </c>
      <c r="AK305" s="274" t="s">
        <v>377</v>
      </c>
      <c r="AL305" s="274" t="s">
        <v>268</v>
      </c>
      <c r="AM305" s="274" t="s">
        <v>353</v>
      </c>
      <c r="AN305" s="274" t="s">
        <v>268</v>
      </c>
      <c r="AO305" s="274" t="s">
        <v>268</v>
      </c>
      <c r="AP305" s="274" t="s">
        <v>268</v>
      </c>
      <c r="AQ305" s="274" t="s">
        <v>268</v>
      </c>
      <c r="AR305" s="274" t="s">
        <v>268</v>
      </c>
      <c r="AS305" s="274" t="s">
        <v>268</v>
      </c>
      <c r="AT305" s="274" t="s">
        <v>268</v>
      </c>
      <c r="AU305" s="274" t="s">
        <v>268</v>
      </c>
      <c r="AV305" s="274" t="s">
        <v>268</v>
      </c>
      <c r="AW305" s="274" t="s">
        <v>268</v>
      </c>
      <c r="AX305" s="274" t="s">
        <v>268</v>
      </c>
      <c r="AY305" s="274" t="s">
        <v>268</v>
      </c>
      <c r="AZ305" s="274" t="s">
        <v>268</v>
      </c>
      <c r="BA305" s="274" t="s">
        <v>268</v>
      </c>
      <c r="BB305" s="274" t="s">
        <v>268</v>
      </c>
      <c r="BC305" s="274" t="s">
        <v>268</v>
      </c>
      <c r="BD305" s="274" t="s">
        <v>268</v>
      </c>
      <c r="BE305" s="274" t="s">
        <v>268</v>
      </c>
      <c r="BF305" s="274" t="s">
        <v>268</v>
      </c>
      <c r="BG305" s="274" t="s">
        <v>268</v>
      </c>
      <c r="BH305" s="274" t="s">
        <v>268</v>
      </c>
      <c r="BI305" s="274" t="s">
        <v>268</v>
      </c>
      <c r="BJ305" s="274" t="s">
        <v>268</v>
      </c>
      <c r="BK305" s="274" t="s">
        <v>268</v>
      </c>
      <c r="BL305" s="274" t="s">
        <v>268</v>
      </c>
      <c r="BM305" s="274" t="s">
        <v>268</v>
      </c>
      <c r="BN305" s="274" t="s">
        <v>268</v>
      </c>
      <c r="BO305" s="274" t="s">
        <v>268</v>
      </c>
      <c r="BP305" s="274" t="s">
        <v>268</v>
      </c>
      <c r="BQ305" s="274" t="s">
        <v>268</v>
      </c>
      <c r="BR305" s="274" t="s">
        <v>268</v>
      </c>
      <c r="BS305" s="274" t="s">
        <v>268</v>
      </c>
      <c r="BT305" s="274" t="s">
        <v>268</v>
      </c>
      <c r="BU305" s="274" t="s">
        <v>268</v>
      </c>
      <c r="BV305" s="274" t="s">
        <v>268</v>
      </c>
      <c r="BW305" s="274" t="s">
        <v>268</v>
      </c>
      <c r="BX305" s="274" t="s">
        <v>268</v>
      </c>
      <c r="BY305" s="295">
        <v>31.5</v>
      </c>
      <c r="BZ305" s="295">
        <v>31.5</v>
      </c>
      <c r="CA305" s="298" t="s">
        <v>142</v>
      </c>
      <c r="CB305" s="297">
        <v>123</v>
      </c>
      <c r="CC305" s="284">
        <f t="shared" si="18"/>
        <v>0</v>
      </c>
      <c r="CD305" s="295">
        <f t="shared" si="19"/>
        <v>31.500000000000004</v>
      </c>
      <c r="CE305" s="284">
        <f t="shared" si="20"/>
        <v>1</v>
      </c>
      <c r="CF305" s="295">
        <f t="shared" si="21"/>
        <v>0</v>
      </c>
      <c r="CG305" s="274" t="s">
        <v>1817</v>
      </c>
      <c r="CH305" s="274" t="s">
        <v>268</v>
      </c>
      <c r="CI305" s="274" t="s">
        <v>268</v>
      </c>
      <c r="CJ305" s="298" t="s">
        <v>275</v>
      </c>
      <c r="CK305" s="297">
        <v>3</v>
      </c>
      <c r="CL305" s="274" t="s">
        <v>268</v>
      </c>
      <c r="CM305" s="274" t="s">
        <v>268</v>
      </c>
      <c r="CN305" s="274" t="s">
        <v>268</v>
      </c>
      <c r="CO305" s="274" t="s">
        <v>268</v>
      </c>
      <c r="CP305" s="274" t="s">
        <v>268</v>
      </c>
      <c r="CQ305" s="274" t="s">
        <v>2895</v>
      </c>
      <c r="CR305" s="274" t="s">
        <v>877</v>
      </c>
      <c r="CS305" s="274">
        <v>15.44</v>
      </c>
      <c r="CT305" s="274" t="s">
        <v>268</v>
      </c>
      <c r="CU305" s="274">
        <v>15.44</v>
      </c>
      <c r="CV305" s="274">
        <v>365</v>
      </c>
      <c r="CW305" s="274" t="s">
        <v>878</v>
      </c>
      <c r="CX305" s="274" t="s">
        <v>835</v>
      </c>
      <c r="CY305" s="274" t="s">
        <v>836</v>
      </c>
      <c r="CZ305" s="274" t="s">
        <v>837</v>
      </c>
      <c r="DA305" s="274" t="s">
        <v>268</v>
      </c>
      <c r="DB305" s="274" t="s">
        <v>268</v>
      </c>
      <c r="DC305" s="274" t="s">
        <v>268</v>
      </c>
      <c r="DD305" s="274" t="s">
        <v>268</v>
      </c>
      <c r="DE305" s="274" t="s">
        <v>268</v>
      </c>
      <c r="DF305" s="274" t="s">
        <v>268</v>
      </c>
      <c r="DG305" s="299">
        <f>IFERROR(IF(CA305="D",IF(CK305="A dispo.",CD305*VLOOKUP('DATI INPUT'!$F$27,TARIFFE_UD,2,FALSE),CD305*VLOOKUP(CK305,TARIFFE_UD,2,FALSE)),CD305*VLOOKUP(CB305-100,TARIFFE_UND,2,FALSE)),0)</f>
        <v>24.946437561660247</v>
      </c>
      <c r="DH305" s="299">
        <f>IFERROR(IF(CA305="D",IF(CK305="A dispo.",CF305*VLOOKUP('DATI INPUT'!$F$27,TARIFFE_UD,3,FALSE),CF305*VLOOKUP(CK305,TARIFFE_UD,3,FALSE)),CF305*VLOOKUP(CB305-100,TARIFFE_UND,3,FALSE)),0)</f>
        <v>0</v>
      </c>
    </row>
    <row r="306" spans="1:112" x14ac:dyDescent="0.25">
      <c r="A306" s="274" t="s">
        <v>3698</v>
      </c>
      <c r="B306" s="274" t="s">
        <v>3699</v>
      </c>
      <c r="C306" s="274" t="s">
        <v>3700</v>
      </c>
      <c r="D306" s="274" t="s">
        <v>3701</v>
      </c>
      <c r="E306" s="274" t="s">
        <v>268</v>
      </c>
      <c r="F306" s="274" t="s">
        <v>156</v>
      </c>
      <c r="G306" s="274" t="s">
        <v>3702</v>
      </c>
      <c r="H306" s="274" t="s">
        <v>3307</v>
      </c>
      <c r="I306" s="274" t="s">
        <v>365</v>
      </c>
      <c r="J306" s="274" t="s">
        <v>274</v>
      </c>
      <c r="K306" s="274" t="s">
        <v>3703</v>
      </c>
      <c r="L306" s="274" t="s">
        <v>960</v>
      </c>
      <c r="M306" s="274" t="s">
        <v>3704</v>
      </c>
      <c r="N306" s="274" t="s">
        <v>984</v>
      </c>
      <c r="O306" s="274" t="s">
        <v>873</v>
      </c>
      <c r="P306" s="274" t="s">
        <v>3705</v>
      </c>
      <c r="Q306" s="274" t="s">
        <v>280</v>
      </c>
      <c r="R306" s="274" t="s">
        <v>268</v>
      </c>
      <c r="S306" s="274" t="s">
        <v>268</v>
      </c>
      <c r="T306" s="274" t="s">
        <v>268</v>
      </c>
      <c r="U306" s="274" t="s">
        <v>268</v>
      </c>
      <c r="V306" s="274" t="s">
        <v>268</v>
      </c>
      <c r="W306" s="274" t="s">
        <v>3704</v>
      </c>
      <c r="X306" s="274" t="s">
        <v>3705</v>
      </c>
      <c r="Y306" s="274" t="s">
        <v>280</v>
      </c>
      <c r="Z306" s="274" t="s">
        <v>268</v>
      </c>
      <c r="AA306" s="274" t="s">
        <v>268</v>
      </c>
      <c r="AB306" s="274" t="s">
        <v>268</v>
      </c>
      <c r="AC306" s="274" t="s">
        <v>268</v>
      </c>
      <c r="AD306" s="274" t="s">
        <v>268</v>
      </c>
      <c r="AE306" s="274" t="s">
        <v>268</v>
      </c>
      <c r="AF306" s="274" t="s">
        <v>268</v>
      </c>
      <c r="AG306" s="274" t="s">
        <v>268</v>
      </c>
      <c r="AH306" s="274" t="s">
        <v>268</v>
      </c>
      <c r="AI306" s="274" t="s">
        <v>268</v>
      </c>
      <c r="AJ306" s="274" t="s">
        <v>268</v>
      </c>
      <c r="AK306" s="274" t="s">
        <v>268</v>
      </c>
      <c r="AL306" s="274" t="s">
        <v>268</v>
      </c>
      <c r="AM306" s="274" t="s">
        <v>268</v>
      </c>
      <c r="AN306" s="274" t="s">
        <v>268</v>
      </c>
      <c r="AO306" s="274" t="s">
        <v>268</v>
      </c>
      <c r="AP306" s="274" t="s">
        <v>268</v>
      </c>
      <c r="AQ306" s="274" t="s">
        <v>268</v>
      </c>
      <c r="AR306" s="274" t="s">
        <v>268</v>
      </c>
      <c r="AS306" s="274" t="s">
        <v>268</v>
      </c>
      <c r="AT306" s="274" t="s">
        <v>268</v>
      </c>
      <c r="AU306" s="274" t="s">
        <v>268</v>
      </c>
      <c r="AV306" s="274" t="s">
        <v>268</v>
      </c>
      <c r="AW306" s="274" t="s">
        <v>268</v>
      </c>
      <c r="AX306" s="274" t="s">
        <v>268</v>
      </c>
      <c r="AY306" s="274" t="s">
        <v>268</v>
      </c>
      <c r="AZ306" s="274" t="s">
        <v>268</v>
      </c>
      <c r="BA306" s="274" t="s">
        <v>268</v>
      </c>
      <c r="BB306" s="274" t="s">
        <v>268</v>
      </c>
      <c r="BC306" s="274" t="s">
        <v>268</v>
      </c>
      <c r="BD306" s="274" t="s">
        <v>268</v>
      </c>
      <c r="BE306" s="274" t="s">
        <v>268</v>
      </c>
      <c r="BF306" s="274" t="s">
        <v>268</v>
      </c>
      <c r="BG306" s="274" t="s">
        <v>268</v>
      </c>
      <c r="BH306" s="274" t="s">
        <v>268</v>
      </c>
      <c r="BI306" s="274" t="s">
        <v>268</v>
      </c>
      <c r="BJ306" s="274" t="s">
        <v>268</v>
      </c>
      <c r="BK306" s="274" t="s">
        <v>268</v>
      </c>
      <c r="BL306" s="274" t="s">
        <v>268</v>
      </c>
      <c r="BM306" s="274" t="s">
        <v>268</v>
      </c>
      <c r="BN306" s="274" t="s">
        <v>268</v>
      </c>
      <c r="BO306" s="274" t="s">
        <v>268</v>
      </c>
      <c r="BP306" s="274" t="s">
        <v>268</v>
      </c>
      <c r="BQ306" s="274" t="s">
        <v>268</v>
      </c>
      <c r="BR306" s="274" t="s">
        <v>268</v>
      </c>
      <c r="BS306" s="274" t="s">
        <v>268</v>
      </c>
      <c r="BT306" s="274" t="s">
        <v>268</v>
      </c>
      <c r="BU306" s="274" t="s">
        <v>268</v>
      </c>
      <c r="BV306" s="274" t="s">
        <v>268</v>
      </c>
      <c r="BW306" s="274" t="s">
        <v>268</v>
      </c>
      <c r="BX306" s="274" t="s">
        <v>268</v>
      </c>
      <c r="BY306" s="295">
        <v>65</v>
      </c>
      <c r="BZ306" s="295">
        <v>65</v>
      </c>
      <c r="CA306" s="298" t="s">
        <v>142</v>
      </c>
      <c r="CB306" s="297">
        <v>122</v>
      </c>
      <c r="CC306" s="284">
        <f t="shared" si="18"/>
        <v>0</v>
      </c>
      <c r="CD306" s="295">
        <f t="shared" si="19"/>
        <v>65</v>
      </c>
      <c r="CE306" s="284">
        <f t="shared" si="20"/>
        <v>0</v>
      </c>
      <c r="CF306" s="295">
        <f t="shared" si="21"/>
        <v>1</v>
      </c>
      <c r="CG306" s="274" t="s">
        <v>876</v>
      </c>
      <c r="CH306" s="274" t="s">
        <v>268</v>
      </c>
      <c r="CI306" s="274" t="s">
        <v>268</v>
      </c>
      <c r="CJ306" s="298" t="s">
        <v>271</v>
      </c>
      <c r="CK306" s="297">
        <v>1</v>
      </c>
      <c r="CL306" s="274" t="s">
        <v>268</v>
      </c>
      <c r="CM306" s="274" t="s">
        <v>268</v>
      </c>
      <c r="CN306" s="274" t="s">
        <v>268</v>
      </c>
      <c r="CO306" s="274" t="s">
        <v>268</v>
      </c>
      <c r="CP306" s="274" t="s">
        <v>268</v>
      </c>
      <c r="CQ306" s="274" t="s">
        <v>268</v>
      </c>
      <c r="CR306" s="274" t="s">
        <v>877</v>
      </c>
      <c r="CS306" s="274">
        <v>41.98</v>
      </c>
      <c r="CT306" s="274" t="s">
        <v>268</v>
      </c>
      <c r="CU306" s="274">
        <v>41.98</v>
      </c>
      <c r="CV306" s="274">
        <v>365</v>
      </c>
      <c r="CW306" s="274" t="s">
        <v>878</v>
      </c>
      <c r="CX306" s="274" t="s">
        <v>835</v>
      </c>
      <c r="CY306" s="274" t="s">
        <v>836</v>
      </c>
      <c r="CZ306" s="274" t="s">
        <v>837</v>
      </c>
      <c r="DA306" s="274" t="s">
        <v>268</v>
      </c>
      <c r="DB306" s="274" t="s">
        <v>268</v>
      </c>
      <c r="DC306" s="274" t="s">
        <v>268</v>
      </c>
      <c r="DD306" s="274" t="s">
        <v>268</v>
      </c>
      <c r="DE306" s="274" t="s">
        <v>268</v>
      </c>
      <c r="DF306" s="274" t="s">
        <v>268</v>
      </c>
      <c r="DG306" s="299">
        <f>IFERROR(IF(CA306="D",IF(CK306="A dispo.",CD306*VLOOKUP('DATI INPUT'!$F$27,TARIFFE_UD,2,FALSE),CD306*VLOOKUP(CK306,TARIFFE_UD,2,FALSE)),CD306*VLOOKUP(CB306-100,TARIFFE_UND,2,FALSE)),0)</f>
        <v>40.037492382911509</v>
      </c>
      <c r="DH306" s="299">
        <f>IFERROR(IF(CA306="D",IF(CK306="A dispo.",CF306*VLOOKUP('DATI INPUT'!$F$27,TARIFFE_UD,3,FALSE),CF306*VLOOKUP(CK306,TARIFFE_UD,3,FALSE)),CF306*VLOOKUP(CB306-100,TARIFFE_UND,3,FALSE)),0)</f>
        <v>15.164853048114928</v>
      </c>
    </row>
    <row r="307" spans="1:112" hidden="1" x14ac:dyDescent="0.25">
      <c r="A307" s="274" t="s">
        <v>3706</v>
      </c>
      <c r="B307" s="274" t="s">
        <v>1019</v>
      </c>
      <c r="C307" s="274" t="s">
        <v>3707</v>
      </c>
      <c r="D307" s="274" t="s">
        <v>3708</v>
      </c>
      <c r="E307" s="274" t="s">
        <v>268</v>
      </c>
      <c r="F307" s="274" t="s">
        <v>156</v>
      </c>
      <c r="G307" s="274" t="s">
        <v>3709</v>
      </c>
      <c r="H307" s="274" t="s">
        <v>3710</v>
      </c>
      <c r="I307" s="274" t="s">
        <v>310</v>
      </c>
      <c r="J307" s="274" t="s">
        <v>274</v>
      </c>
      <c r="K307" s="274" t="s">
        <v>3711</v>
      </c>
      <c r="L307" s="274" t="s">
        <v>2536</v>
      </c>
      <c r="M307" s="274" t="s">
        <v>3712</v>
      </c>
      <c r="N307" s="274" t="s">
        <v>3713</v>
      </c>
      <c r="O307" s="274" t="s">
        <v>3714</v>
      </c>
      <c r="P307" s="274" t="s">
        <v>874</v>
      </c>
      <c r="Q307" s="274" t="s">
        <v>3715</v>
      </c>
      <c r="R307" s="274" t="s">
        <v>268</v>
      </c>
      <c r="S307" s="274" t="s">
        <v>268</v>
      </c>
      <c r="T307" s="274" t="s">
        <v>268</v>
      </c>
      <c r="U307" s="274" t="s">
        <v>268</v>
      </c>
      <c r="V307" s="274" t="s">
        <v>268</v>
      </c>
      <c r="W307" s="274" t="s">
        <v>3716</v>
      </c>
      <c r="X307" s="274" t="s">
        <v>3717</v>
      </c>
      <c r="Y307" s="274" t="s">
        <v>268</v>
      </c>
      <c r="Z307" s="274" t="s">
        <v>268</v>
      </c>
      <c r="AA307" s="274" t="s">
        <v>268</v>
      </c>
      <c r="AB307" s="274" t="s">
        <v>268</v>
      </c>
      <c r="AC307" s="274" t="s">
        <v>268</v>
      </c>
      <c r="AD307" s="274" t="s">
        <v>268</v>
      </c>
      <c r="AE307" s="274" t="s">
        <v>287</v>
      </c>
      <c r="AF307" s="274" t="s">
        <v>1811</v>
      </c>
      <c r="AG307" s="274" t="s">
        <v>875</v>
      </c>
      <c r="AH307" s="274" t="s">
        <v>888</v>
      </c>
      <c r="AI307" s="274" t="s">
        <v>750</v>
      </c>
      <c r="AJ307" s="274" t="s">
        <v>268</v>
      </c>
      <c r="AK307" s="274" t="s">
        <v>268</v>
      </c>
      <c r="AL307" s="274" t="s">
        <v>268</v>
      </c>
      <c r="AM307" s="274" t="s">
        <v>405</v>
      </c>
      <c r="AN307" s="274" t="s">
        <v>268</v>
      </c>
      <c r="AO307" s="274" t="s">
        <v>268</v>
      </c>
      <c r="AP307" s="274" t="s">
        <v>268</v>
      </c>
      <c r="AQ307" s="274" t="s">
        <v>268</v>
      </c>
      <c r="AR307" s="274" t="s">
        <v>268</v>
      </c>
      <c r="AS307" s="274" t="s">
        <v>268</v>
      </c>
      <c r="AT307" s="274" t="s">
        <v>268</v>
      </c>
      <c r="AU307" s="274" t="s">
        <v>268</v>
      </c>
      <c r="AV307" s="274" t="s">
        <v>268</v>
      </c>
      <c r="AW307" s="274" t="s">
        <v>268</v>
      </c>
      <c r="AX307" s="274" t="s">
        <v>268</v>
      </c>
      <c r="AY307" s="274" t="s">
        <v>268</v>
      </c>
      <c r="AZ307" s="274" t="s">
        <v>268</v>
      </c>
      <c r="BA307" s="274" t="s">
        <v>268</v>
      </c>
      <c r="BB307" s="274" t="s">
        <v>268</v>
      </c>
      <c r="BC307" s="274" t="s">
        <v>268</v>
      </c>
      <c r="BD307" s="274" t="s">
        <v>268</v>
      </c>
      <c r="BE307" s="274" t="s">
        <v>268</v>
      </c>
      <c r="BF307" s="274" t="s">
        <v>268</v>
      </c>
      <c r="BG307" s="274" t="s">
        <v>268</v>
      </c>
      <c r="BH307" s="274" t="s">
        <v>268</v>
      </c>
      <c r="BI307" s="274" t="s">
        <v>268</v>
      </c>
      <c r="BJ307" s="274" t="s">
        <v>268</v>
      </c>
      <c r="BK307" s="274" t="s">
        <v>268</v>
      </c>
      <c r="BL307" s="274" t="s">
        <v>268</v>
      </c>
      <c r="BM307" s="274" t="s">
        <v>268</v>
      </c>
      <c r="BN307" s="274" t="s">
        <v>268</v>
      </c>
      <c r="BO307" s="274" t="s">
        <v>268</v>
      </c>
      <c r="BP307" s="274" t="s">
        <v>268</v>
      </c>
      <c r="BQ307" s="274" t="s">
        <v>268</v>
      </c>
      <c r="BR307" s="274" t="s">
        <v>268</v>
      </c>
      <c r="BS307" s="274" t="s">
        <v>268</v>
      </c>
      <c r="BT307" s="274" t="s">
        <v>268</v>
      </c>
      <c r="BU307" s="274" t="s">
        <v>268</v>
      </c>
      <c r="BV307" s="274" t="s">
        <v>268</v>
      </c>
      <c r="BW307" s="274" t="s">
        <v>268</v>
      </c>
      <c r="BX307" s="274" t="s">
        <v>268</v>
      </c>
      <c r="BY307" s="295">
        <v>160</v>
      </c>
      <c r="BZ307" s="295">
        <v>160</v>
      </c>
      <c r="CA307" s="298" t="s">
        <v>142</v>
      </c>
      <c r="CB307" s="297">
        <v>122</v>
      </c>
      <c r="CC307" s="284">
        <f t="shared" si="18"/>
        <v>0</v>
      </c>
      <c r="CD307" s="295">
        <f t="shared" si="19"/>
        <v>160</v>
      </c>
      <c r="CE307" s="284">
        <f t="shared" si="20"/>
        <v>0</v>
      </c>
      <c r="CF307" s="295">
        <f t="shared" si="21"/>
        <v>1</v>
      </c>
      <c r="CG307" s="274" t="s">
        <v>876</v>
      </c>
      <c r="CH307" s="274" t="s">
        <v>268</v>
      </c>
      <c r="CI307" s="274" t="s">
        <v>268</v>
      </c>
      <c r="CJ307" s="298" t="s">
        <v>268</v>
      </c>
      <c r="CK307" s="298" t="s">
        <v>736</v>
      </c>
      <c r="CL307" s="274" t="s">
        <v>268</v>
      </c>
      <c r="CM307" s="274" t="s">
        <v>268</v>
      </c>
      <c r="CN307" s="274" t="s">
        <v>268</v>
      </c>
      <c r="CO307" s="274" t="s">
        <v>268</v>
      </c>
      <c r="CP307" s="274" t="s">
        <v>268</v>
      </c>
      <c r="CQ307" s="274" t="s">
        <v>268</v>
      </c>
      <c r="CR307" s="274" t="s">
        <v>877</v>
      </c>
      <c r="CS307" s="274">
        <v>130.96</v>
      </c>
      <c r="CT307" s="274" t="s">
        <v>268</v>
      </c>
      <c r="CU307" s="274">
        <v>130.96</v>
      </c>
      <c r="CV307" s="274">
        <v>365</v>
      </c>
      <c r="CW307" s="274" t="s">
        <v>878</v>
      </c>
      <c r="CX307" s="274" t="s">
        <v>835</v>
      </c>
      <c r="CY307" s="274" t="s">
        <v>836</v>
      </c>
      <c r="CZ307" s="274" t="s">
        <v>837</v>
      </c>
      <c r="DA307" s="274" t="s">
        <v>268</v>
      </c>
      <c r="DB307" s="274" t="s">
        <v>268</v>
      </c>
      <c r="DC307" s="274" t="s">
        <v>268</v>
      </c>
      <c r="DD307" s="274" t="s">
        <v>268</v>
      </c>
      <c r="DE307" s="274" t="s">
        <v>268</v>
      </c>
      <c r="DF307" s="274" t="s">
        <v>268</v>
      </c>
      <c r="DG307" s="299">
        <f>IFERROR(IF(CA307="D",IF(CK307="A dispo.",CD307*VLOOKUP('DATI INPUT'!$F$27,TARIFFE_UD,2,FALSE),CD307*VLOOKUP(CK307,TARIFFE_UD,2,FALSE)),CD307*VLOOKUP(CB307-100,TARIFFE_UND,2,FALSE)),0)</f>
        <v>126.71206380525838</v>
      </c>
      <c r="DH307" s="299">
        <f>IFERROR(IF(CA307="D",IF(CK307="A dispo.",CF307*VLOOKUP('DATI INPUT'!$F$27,TARIFFE_UD,3,FALSE),CF307*VLOOKUP(CK307,TARIFFE_UD,3,FALSE)),CF307*VLOOKUP(CB307-100,TARIFFE_UND,3,FALSE)),0)</f>
        <v>60.367780403072892</v>
      </c>
    </row>
    <row r="308" spans="1:112" x14ac:dyDescent="0.25">
      <c r="A308" s="274" t="s">
        <v>3718</v>
      </c>
      <c r="B308" s="274" t="s">
        <v>3719</v>
      </c>
      <c r="C308" s="274" t="s">
        <v>528</v>
      </c>
      <c r="D308" s="274" t="s">
        <v>3720</v>
      </c>
      <c r="E308" s="274" t="s">
        <v>268</v>
      </c>
      <c r="F308" s="274" t="s">
        <v>156</v>
      </c>
      <c r="G308" s="274" t="s">
        <v>3721</v>
      </c>
      <c r="H308" s="274" t="s">
        <v>3307</v>
      </c>
      <c r="I308" s="274" t="s">
        <v>310</v>
      </c>
      <c r="J308" s="274" t="s">
        <v>274</v>
      </c>
      <c r="K308" s="274" t="s">
        <v>3722</v>
      </c>
      <c r="L308" s="274" t="s">
        <v>960</v>
      </c>
      <c r="M308" s="274" t="s">
        <v>3723</v>
      </c>
      <c r="N308" s="274" t="s">
        <v>984</v>
      </c>
      <c r="O308" s="274" t="s">
        <v>873</v>
      </c>
      <c r="P308" s="274" t="s">
        <v>1934</v>
      </c>
      <c r="Q308" s="274" t="s">
        <v>462</v>
      </c>
      <c r="R308" s="274" t="s">
        <v>268</v>
      </c>
      <c r="S308" s="274" t="s">
        <v>268</v>
      </c>
      <c r="T308" s="274" t="s">
        <v>268</v>
      </c>
      <c r="U308" s="274" t="s">
        <v>268</v>
      </c>
      <c r="V308" s="274" t="s">
        <v>268</v>
      </c>
      <c r="W308" s="274" t="s">
        <v>3723</v>
      </c>
      <c r="X308" s="274" t="s">
        <v>1934</v>
      </c>
      <c r="Y308" s="274" t="s">
        <v>462</v>
      </c>
      <c r="Z308" s="274" t="s">
        <v>268</v>
      </c>
      <c r="AA308" s="274" t="s">
        <v>268</v>
      </c>
      <c r="AB308" s="274" t="s">
        <v>268</v>
      </c>
      <c r="AC308" s="274" t="s">
        <v>268</v>
      </c>
      <c r="AD308" s="274" t="s">
        <v>268</v>
      </c>
      <c r="AE308" s="274" t="s">
        <v>287</v>
      </c>
      <c r="AF308" s="274" t="s">
        <v>1811</v>
      </c>
      <c r="AG308" s="274" t="s">
        <v>875</v>
      </c>
      <c r="AH308" s="274" t="s">
        <v>1935</v>
      </c>
      <c r="AI308" s="274" t="s">
        <v>955</v>
      </c>
      <c r="AJ308" s="274" t="s">
        <v>268</v>
      </c>
      <c r="AK308" s="274" t="s">
        <v>377</v>
      </c>
      <c r="AL308" s="274" t="s">
        <v>268</v>
      </c>
      <c r="AM308" s="274" t="s">
        <v>355</v>
      </c>
      <c r="AN308" s="274" t="s">
        <v>268</v>
      </c>
      <c r="AO308" s="274" t="s">
        <v>268</v>
      </c>
      <c r="AP308" s="274" t="s">
        <v>268</v>
      </c>
      <c r="AQ308" s="274" t="s">
        <v>268</v>
      </c>
      <c r="AR308" s="274" t="s">
        <v>268</v>
      </c>
      <c r="AS308" s="274" t="s">
        <v>268</v>
      </c>
      <c r="AT308" s="274" t="s">
        <v>268</v>
      </c>
      <c r="AU308" s="274" t="s">
        <v>268</v>
      </c>
      <c r="AV308" s="274" t="s">
        <v>268</v>
      </c>
      <c r="AW308" s="274" t="s">
        <v>268</v>
      </c>
      <c r="AX308" s="274" t="s">
        <v>268</v>
      </c>
      <c r="AY308" s="274" t="s">
        <v>268</v>
      </c>
      <c r="AZ308" s="274" t="s">
        <v>268</v>
      </c>
      <c r="BA308" s="274" t="s">
        <v>268</v>
      </c>
      <c r="BB308" s="274" t="s">
        <v>268</v>
      </c>
      <c r="BC308" s="274" t="s">
        <v>268</v>
      </c>
      <c r="BD308" s="274" t="s">
        <v>268</v>
      </c>
      <c r="BE308" s="274" t="s">
        <v>268</v>
      </c>
      <c r="BF308" s="274" t="s">
        <v>268</v>
      </c>
      <c r="BG308" s="274" t="s">
        <v>268</v>
      </c>
      <c r="BH308" s="274" t="s">
        <v>268</v>
      </c>
      <c r="BI308" s="274" t="s">
        <v>268</v>
      </c>
      <c r="BJ308" s="274" t="s">
        <v>268</v>
      </c>
      <c r="BK308" s="274" t="s">
        <v>268</v>
      </c>
      <c r="BL308" s="274" t="s">
        <v>268</v>
      </c>
      <c r="BM308" s="274" t="s">
        <v>268</v>
      </c>
      <c r="BN308" s="274" t="s">
        <v>268</v>
      </c>
      <c r="BO308" s="274" t="s">
        <v>268</v>
      </c>
      <c r="BP308" s="274" t="s">
        <v>268</v>
      </c>
      <c r="BQ308" s="274" t="s">
        <v>268</v>
      </c>
      <c r="BR308" s="274" t="s">
        <v>268</v>
      </c>
      <c r="BS308" s="274" t="s">
        <v>268</v>
      </c>
      <c r="BT308" s="274" t="s">
        <v>268</v>
      </c>
      <c r="BU308" s="274" t="s">
        <v>268</v>
      </c>
      <c r="BV308" s="274" t="s">
        <v>268</v>
      </c>
      <c r="BW308" s="274" t="s">
        <v>268</v>
      </c>
      <c r="BX308" s="274" t="s">
        <v>268</v>
      </c>
      <c r="BY308" s="295">
        <v>100</v>
      </c>
      <c r="BZ308" s="295">
        <v>100</v>
      </c>
      <c r="CA308" s="298" t="s">
        <v>142</v>
      </c>
      <c r="CB308" s="297">
        <v>122</v>
      </c>
      <c r="CC308" s="284">
        <f t="shared" si="18"/>
        <v>0</v>
      </c>
      <c r="CD308" s="295">
        <f t="shared" si="19"/>
        <v>100</v>
      </c>
      <c r="CE308" s="284">
        <f t="shared" si="20"/>
        <v>0</v>
      </c>
      <c r="CF308" s="295">
        <f t="shared" si="21"/>
        <v>1</v>
      </c>
      <c r="CG308" s="274" t="s">
        <v>876</v>
      </c>
      <c r="CH308" s="274" t="s">
        <v>268</v>
      </c>
      <c r="CI308" s="274" t="s">
        <v>268</v>
      </c>
      <c r="CJ308" s="298" t="s">
        <v>280</v>
      </c>
      <c r="CK308" s="297">
        <v>2</v>
      </c>
      <c r="CL308" s="274" t="s">
        <v>268</v>
      </c>
      <c r="CM308" s="274" t="s">
        <v>268</v>
      </c>
      <c r="CN308" s="274" t="s">
        <v>268</v>
      </c>
      <c r="CO308" s="274" t="s">
        <v>268</v>
      </c>
      <c r="CP308" s="274" t="s">
        <v>268</v>
      </c>
      <c r="CQ308" s="274" t="s">
        <v>268</v>
      </c>
      <c r="CR308" s="274" t="s">
        <v>877</v>
      </c>
      <c r="CS308" s="274">
        <v>97.56</v>
      </c>
      <c r="CT308" s="274" t="s">
        <v>268</v>
      </c>
      <c r="CU308" s="274">
        <v>97.56</v>
      </c>
      <c r="CV308" s="274">
        <v>365</v>
      </c>
      <c r="CW308" s="274" t="s">
        <v>878</v>
      </c>
      <c r="CX308" s="274" t="s">
        <v>835</v>
      </c>
      <c r="CY308" s="274" t="s">
        <v>836</v>
      </c>
      <c r="CZ308" s="274" t="s">
        <v>837</v>
      </c>
      <c r="DA308" s="274" t="s">
        <v>268</v>
      </c>
      <c r="DB308" s="274" t="s">
        <v>268</v>
      </c>
      <c r="DC308" s="274" t="s">
        <v>268</v>
      </c>
      <c r="DD308" s="274" t="s">
        <v>268</v>
      </c>
      <c r="DE308" s="274" t="s">
        <v>268</v>
      </c>
      <c r="DF308" s="274" t="s">
        <v>268</v>
      </c>
      <c r="DG308" s="299">
        <f>IFERROR(IF(CA308="D",IF(CK308="A dispo.",CD308*VLOOKUP('DATI INPUT'!$F$27,TARIFFE_UD,2,FALSE),CD308*VLOOKUP(CK308,TARIFFE_UD,2,FALSE)),CD308*VLOOKUP(CB308-100,TARIFFE_UND,2,FALSE)),0)</f>
        <v>71.8621658154822</v>
      </c>
      <c r="DH308" s="299">
        <f>IFERROR(IF(CA308="D",IF(CK308="A dispo.",CF308*VLOOKUP('DATI INPUT'!$F$27,TARIFFE_UD,3,FALSE),CF308*VLOOKUP(CK308,TARIFFE_UD,3,FALSE)),CF308*VLOOKUP(CB308-100,TARIFFE_UND,3,FALSE)),0)</f>
        <v>46.077822723118445</v>
      </c>
    </row>
    <row r="309" spans="1:112" x14ac:dyDescent="0.25">
      <c r="A309" s="274" t="s">
        <v>3724</v>
      </c>
      <c r="B309" s="274" t="s">
        <v>3725</v>
      </c>
      <c r="C309" s="274" t="s">
        <v>530</v>
      </c>
      <c r="D309" s="274" t="s">
        <v>3726</v>
      </c>
      <c r="E309" s="274" t="s">
        <v>268</v>
      </c>
      <c r="F309" s="274" t="s">
        <v>156</v>
      </c>
      <c r="G309" s="274" t="s">
        <v>3727</v>
      </c>
      <c r="H309" s="274" t="s">
        <v>3728</v>
      </c>
      <c r="I309" s="274" t="s">
        <v>400</v>
      </c>
      <c r="J309" s="274" t="s">
        <v>274</v>
      </c>
      <c r="K309" s="274" t="s">
        <v>3729</v>
      </c>
      <c r="L309" s="274" t="s">
        <v>303</v>
      </c>
      <c r="M309" s="274" t="s">
        <v>3730</v>
      </c>
      <c r="N309" s="274" t="s">
        <v>984</v>
      </c>
      <c r="O309" s="274" t="s">
        <v>873</v>
      </c>
      <c r="P309" s="274" t="s">
        <v>1962</v>
      </c>
      <c r="Q309" s="274" t="s">
        <v>280</v>
      </c>
      <c r="R309" s="274" t="s">
        <v>268</v>
      </c>
      <c r="S309" s="274" t="s">
        <v>268</v>
      </c>
      <c r="T309" s="274" t="s">
        <v>268</v>
      </c>
      <c r="U309" s="274" t="s">
        <v>268</v>
      </c>
      <c r="V309" s="274" t="s">
        <v>268</v>
      </c>
      <c r="W309" s="274" t="s">
        <v>3730</v>
      </c>
      <c r="X309" s="274" t="s">
        <v>1962</v>
      </c>
      <c r="Y309" s="274" t="s">
        <v>280</v>
      </c>
      <c r="Z309" s="274" t="s">
        <v>268</v>
      </c>
      <c r="AA309" s="274" t="s">
        <v>268</v>
      </c>
      <c r="AB309" s="274" t="s">
        <v>268</v>
      </c>
      <c r="AC309" s="274" t="s">
        <v>268</v>
      </c>
      <c r="AD309" s="274" t="s">
        <v>268</v>
      </c>
      <c r="AE309" s="274" t="s">
        <v>287</v>
      </c>
      <c r="AF309" s="274" t="s">
        <v>1811</v>
      </c>
      <c r="AG309" s="274" t="s">
        <v>875</v>
      </c>
      <c r="AH309" s="274" t="s">
        <v>1963</v>
      </c>
      <c r="AI309" s="274" t="s">
        <v>1736</v>
      </c>
      <c r="AJ309" s="274" t="s">
        <v>268</v>
      </c>
      <c r="AK309" s="274" t="s">
        <v>366</v>
      </c>
      <c r="AL309" s="274" t="s">
        <v>268</v>
      </c>
      <c r="AM309" s="274" t="s">
        <v>268</v>
      </c>
      <c r="AN309" s="274" t="s">
        <v>268</v>
      </c>
      <c r="AO309" s="274" t="s">
        <v>268</v>
      </c>
      <c r="AP309" s="274" t="s">
        <v>268</v>
      </c>
      <c r="AQ309" s="274" t="s">
        <v>268</v>
      </c>
      <c r="AR309" s="274" t="s">
        <v>268</v>
      </c>
      <c r="AS309" s="274" t="s">
        <v>268</v>
      </c>
      <c r="AT309" s="274" t="s">
        <v>268</v>
      </c>
      <c r="AU309" s="274" t="s">
        <v>268</v>
      </c>
      <c r="AV309" s="274" t="s">
        <v>268</v>
      </c>
      <c r="AW309" s="274" t="s">
        <v>268</v>
      </c>
      <c r="AX309" s="274" t="s">
        <v>268</v>
      </c>
      <c r="AY309" s="274" t="s">
        <v>268</v>
      </c>
      <c r="AZ309" s="274" t="s">
        <v>268</v>
      </c>
      <c r="BA309" s="274" t="s">
        <v>268</v>
      </c>
      <c r="BB309" s="274" t="s">
        <v>268</v>
      </c>
      <c r="BC309" s="274" t="s">
        <v>268</v>
      </c>
      <c r="BD309" s="274" t="s">
        <v>268</v>
      </c>
      <c r="BE309" s="274" t="s">
        <v>268</v>
      </c>
      <c r="BF309" s="274" t="s">
        <v>268</v>
      </c>
      <c r="BG309" s="274" t="s">
        <v>268</v>
      </c>
      <c r="BH309" s="274" t="s">
        <v>268</v>
      </c>
      <c r="BI309" s="274" t="s">
        <v>268</v>
      </c>
      <c r="BJ309" s="274" t="s">
        <v>268</v>
      </c>
      <c r="BK309" s="274" t="s">
        <v>268</v>
      </c>
      <c r="BL309" s="274" t="s">
        <v>268</v>
      </c>
      <c r="BM309" s="274" t="s">
        <v>268</v>
      </c>
      <c r="BN309" s="274" t="s">
        <v>268</v>
      </c>
      <c r="BO309" s="274" t="s">
        <v>268</v>
      </c>
      <c r="BP309" s="274" t="s">
        <v>268</v>
      </c>
      <c r="BQ309" s="274" t="s">
        <v>268</v>
      </c>
      <c r="BR309" s="274" t="s">
        <v>268</v>
      </c>
      <c r="BS309" s="274" t="s">
        <v>268</v>
      </c>
      <c r="BT309" s="274" t="s">
        <v>268</v>
      </c>
      <c r="BU309" s="274" t="s">
        <v>268</v>
      </c>
      <c r="BV309" s="274" t="s">
        <v>268</v>
      </c>
      <c r="BW309" s="274" t="s">
        <v>268</v>
      </c>
      <c r="BX309" s="274" t="s">
        <v>268</v>
      </c>
      <c r="BY309" s="295">
        <v>91</v>
      </c>
      <c r="BZ309" s="295">
        <v>91</v>
      </c>
      <c r="CA309" s="298" t="s">
        <v>142</v>
      </c>
      <c r="CB309" s="297">
        <v>122</v>
      </c>
      <c r="CC309" s="284">
        <f t="shared" si="18"/>
        <v>0</v>
      </c>
      <c r="CD309" s="295">
        <f t="shared" si="19"/>
        <v>91</v>
      </c>
      <c r="CE309" s="284">
        <f t="shared" si="20"/>
        <v>0</v>
      </c>
      <c r="CF309" s="295">
        <f t="shared" si="21"/>
        <v>1</v>
      </c>
      <c r="CG309" s="274" t="s">
        <v>876</v>
      </c>
      <c r="CH309" s="274" t="s">
        <v>268</v>
      </c>
      <c r="CI309" s="274" t="s">
        <v>268</v>
      </c>
      <c r="CJ309" s="298" t="s">
        <v>280</v>
      </c>
      <c r="CK309" s="297">
        <v>2</v>
      </c>
      <c r="CL309" s="274" t="s">
        <v>268</v>
      </c>
      <c r="CM309" s="274" t="s">
        <v>268</v>
      </c>
      <c r="CN309" s="274" t="s">
        <v>268</v>
      </c>
      <c r="CO309" s="274" t="s">
        <v>268</v>
      </c>
      <c r="CP309" s="274" t="s">
        <v>268</v>
      </c>
      <c r="CQ309" s="274" t="s">
        <v>268</v>
      </c>
      <c r="CR309" s="274" t="s">
        <v>877</v>
      </c>
      <c r="CS309" s="274">
        <v>93.51</v>
      </c>
      <c r="CT309" s="274" t="s">
        <v>268</v>
      </c>
      <c r="CU309" s="274">
        <v>93.51</v>
      </c>
      <c r="CV309" s="274">
        <v>365</v>
      </c>
      <c r="CW309" s="274" t="s">
        <v>878</v>
      </c>
      <c r="CX309" s="274" t="s">
        <v>835</v>
      </c>
      <c r="CY309" s="274" t="s">
        <v>836</v>
      </c>
      <c r="CZ309" s="274" t="s">
        <v>837</v>
      </c>
      <c r="DA309" s="274" t="s">
        <v>268</v>
      </c>
      <c r="DB309" s="274" t="s">
        <v>268</v>
      </c>
      <c r="DC309" s="274" t="s">
        <v>268</v>
      </c>
      <c r="DD309" s="274" t="s">
        <v>268</v>
      </c>
      <c r="DE309" s="274" t="s">
        <v>268</v>
      </c>
      <c r="DF309" s="274" t="s">
        <v>268</v>
      </c>
      <c r="DG309" s="299">
        <f>IFERROR(IF(CA309="D",IF(CK309="A dispo.",CD309*VLOOKUP('DATI INPUT'!$F$27,TARIFFE_UD,2,FALSE),CD309*VLOOKUP(CK309,TARIFFE_UD,2,FALSE)),CD309*VLOOKUP(CB309-100,TARIFFE_UND,2,FALSE)),0)</f>
        <v>65.394570892088794</v>
      </c>
      <c r="DH309" s="299">
        <f>IFERROR(IF(CA309="D",IF(CK309="A dispo.",CF309*VLOOKUP('DATI INPUT'!$F$27,TARIFFE_UD,3,FALSE),CF309*VLOOKUP(CK309,TARIFFE_UD,3,FALSE)),CF309*VLOOKUP(CB309-100,TARIFFE_UND,3,FALSE)),0)</f>
        <v>46.077822723118445</v>
      </c>
    </row>
    <row r="310" spans="1:112" x14ac:dyDescent="0.25">
      <c r="A310" s="274" t="s">
        <v>3731</v>
      </c>
      <c r="B310" s="274" t="s">
        <v>3725</v>
      </c>
      <c r="C310" s="274" t="s">
        <v>3732</v>
      </c>
      <c r="D310" s="274" t="s">
        <v>3726</v>
      </c>
      <c r="E310" s="274" t="s">
        <v>268</v>
      </c>
      <c r="F310" s="274" t="s">
        <v>156</v>
      </c>
      <c r="G310" s="274" t="s">
        <v>3727</v>
      </c>
      <c r="H310" s="274" t="s">
        <v>3728</v>
      </c>
      <c r="I310" s="274" t="s">
        <v>400</v>
      </c>
      <c r="J310" s="274" t="s">
        <v>274</v>
      </c>
      <c r="K310" s="274" t="s">
        <v>3729</v>
      </c>
      <c r="L310" s="274" t="s">
        <v>303</v>
      </c>
      <c r="M310" s="274" t="s">
        <v>3730</v>
      </c>
      <c r="N310" s="274" t="s">
        <v>984</v>
      </c>
      <c r="O310" s="274" t="s">
        <v>873</v>
      </c>
      <c r="P310" s="274" t="s">
        <v>1962</v>
      </c>
      <c r="Q310" s="274" t="s">
        <v>280</v>
      </c>
      <c r="R310" s="274" t="s">
        <v>268</v>
      </c>
      <c r="S310" s="274" t="s">
        <v>268</v>
      </c>
      <c r="T310" s="274" t="s">
        <v>268</v>
      </c>
      <c r="U310" s="274" t="s">
        <v>268</v>
      </c>
      <c r="V310" s="274" t="s">
        <v>268</v>
      </c>
      <c r="W310" s="274" t="s">
        <v>3730</v>
      </c>
      <c r="X310" s="274" t="s">
        <v>1962</v>
      </c>
      <c r="Y310" s="274" t="s">
        <v>280</v>
      </c>
      <c r="Z310" s="274" t="s">
        <v>268</v>
      </c>
      <c r="AA310" s="274" t="s">
        <v>268</v>
      </c>
      <c r="AB310" s="274" t="s">
        <v>268</v>
      </c>
      <c r="AC310" s="274" t="s">
        <v>268</v>
      </c>
      <c r="AD310" s="274" t="s">
        <v>268</v>
      </c>
      <c r="AE310" s="274" t="s">
        <v>287</v>
      </c>
      <c r="AF310" s="274" t="s">
        <v>1811</v>
      </c>
      <c r="AG310" s="274" t="s">
        <v>875</v>
      </c>
      <c r="AH310" s="274" t="s">
        <v>1963</v>
      </c>
      <c r="AI310" s="274" t="s">
        <v>1736</v>
      </c>
      <c r="AJ310" s="274" t="s">
        <v>268</v>
      </c>
      <c r="AK310" s="274" t="s">
        <v>366</v>
      </c>
      <c r="AL310" s="274" t="s">
        <v>268</v>
      </c>
      <c r="AM310" s="274" t="s">
        <v>268</v>
      </c>
      <c r="AN310" s="274" t="s">
        <v>268</v>
      </c>
      <c r="AO310" s="274" t="s">
        <v>268</v>
      </c>
      <c r="AP310" s="274" t="s">
        <v>268</v>
      </c>
      <c r="AQ310" s="274" t="s">
        <v>268</v>
      </c>
      <c r="AR310" s="274" t="s">
        <v>268</v>
      </c>
      <c r="AS310" s="274" t="s">
        <v>268</v>
      </c>
      <c r="AT310" s="274" t="s">
        <v>268</v>
      </c>
      <c r="AU310" s="274" t="s">
        <v>268</v>
      </c>
      <c r="AV310" s="274" t="s">
        <v>268</v>
      </c>
      <c r="AW310" s="274" t="s">
        <v>268</v>
      </c>
      <c r="AX310" s="274" t="s">
        <v>268</v>
      </c>
      <c r="AY310" s="274" t="s">
        <v>268</v>
      </c>
      <c r="AZ310" s="274" t="s">
        <v>268</v>
      </c>
      <c r="BA310" s="274" t="s">
        <v>268</v>
      </c>
      <c r="BB310" s="274" t="s">
        <v>268</v>
      </c>
      <c r="BC310" s="274" t="s">
        <v>268</v>
      </c>
      <c r="BD310" s="274" t="s">
        <v>268</v>
      </c>
      <c r="BE310" s="274" t="s">
        <v>268</v>
      </c>
      <c r="BF310" s="274" t="s">
        <v>268</v>
      </c>
      <c r="BG310" s="274" t="s">
        <v>268</v>
      </c>
      <c r="BH310" s="274" t="s">
        <v>268</v>
      </c>
      <c r="BI310" s="274" t="s">
        <v>268</v>
      </c>
      <c r="BJ310" s="274" t="s">
        <v>268</v>
      </c>
      <c r="BK310" s="274" t="s">
        <v>268</v>
      </c>
      <c r="BL310" s="274" t="s">
        <v>268</v>
      </c>
      <c r="BM310" s="274" t="s">
        <v>268</v>
      </c>
      <c r="BN310" s="274" t="s">
        <v>268</v>
      </c>
      <c r="BO310" s="274" t="s">
        <v>268</v>
      </c>
      <c r="BP310" s="274" t="s">
        <v>268</v>
      </c>
      <c r="BQ310" s="274" t="s">
        <v>268</v>
      </c>
      <c r="BR310" s="274" t="s">
        <v>268</v>
      </c>
      <c r="BS310" s="274" t="s">
        <v>268</v>
      </c>
      <c r="BT310" s="274" t="s">
        <v>268</v>
      </c>
      <c r="BU310" s="274" t="s">
        <v>268</v>
      </c>
      <c r="BV310" s="274" t="s">
        <v>268</v>
      </c>
      <c r="BW310" s="274" t="s">
        <v>268</v>
      </c>
      <c r="BX310" s="274" t="s">
        <v>268</v>
      </c>
      <c r="BY310" s="295">
        <v>82.27</v>
      </c>
      <c r="BZ310" s="295">
        <v>82.27</v>
      </c>
      <c r="CA310" s="298" t="s">
        <v>142</v>
      </c>
      <c r="CB310" s="297">
        <v>122</v>
      </c>
      <c r="CC310" s="284">
        <f t="shared" si="18"/>
        <v>0</v>
      </c>
      <c r="CD310" s="295">
        <f t="shared" si="19"/>
        <v>82.27</v>
      </c>
      <c r="CE310" s="284">
        <f t="shared" si="20"/>
        <v>0</v>
      </c>
      <c r="CF310" s="295">
        <f t="shared" si="21"/>
        <v>1</v>
      </c>
      <c r="CG310" s="274" t="s">
        <v>876</v>
      </c>
      <c r="CH310" s="274" t="s">
        <v>268</v>
      </c>
      <c r="CI310" s="274" t="s">
        <v>268</v>
      </c>
      <c r="CJ310" s="298" t="s">
        <v>271</v>
      </c>
      <c r="CK310" s="297">
        <v>1</v>
      </c>
      <c r="CL310" s="274" t="s">
        <v>268</v>
      </c>
      <c r="CM310" s="274" t="s">
        <v>268</v>
      </c>
      <c r="CN310" s="274" t="s">
        <v>268</v>
      </c>
      <c r="CO310" s="274" t="s">
        <v>268</v>
      </c>
      <c r="CP310" s="274" t="s">
        <v>268</v>
      </c>
      <c r="CQ310" s="274" t="s">
        <v>3733</v>
      </c>
      <c r="CR310" s="274" t="s">
        <v>877</v>
      </c>
      <c r="CS310" s="274">
        <v>48.54</v>
      </c>
      <c r="CT310" s="274" t="s">
        <v>268</v>
      </c>
      <c r="CU310" s="274">
        <v>48.54</v>
      </c>
      <c r="CV310" s="274">
        <v>365</v>
      </c>
      <c r="CW310" s="274" t="s">
        <v>878</v>
      </c>
      <c r="CX310" s="274" t="s">
        <v>835</v>
      </c>
      <c r="CY310" s="274" t="s">
        <v>836</v>
      </c>
      <c r="CZ310" s="274" t="s">
        <v>837</v>
      </c>
      <c r="DA310" s="274" t="s">
        <v>268</v>
      </c>
      <c r="DB310" s="274" t="s">
        <v>268</v>
      </c>
      <c r="DC310" s="274" t="s">
        <v>268</v>
      </c>
      <c r="DD310" s="274" t="s">
        <v>268</v>
      </c>
      <c r="DE310" s="274" t="s">
        <v>268</v>
      </c>
      <c r="DF310" s="274" t="s">
        <v>268</v>
      </c>
      <c r="DG310" s="299">
        <f>IFERROR(IF(CA310="D",IF(CK310="A dispo.",CD310*VLOOKUP('DATI INPUT'!$F$27,TARIFFE_UD,2,FALSE),CD310*VLOOKUP(CK310,TARIFFE_UD,2,FALSE)),CD310*VLOOKUP(CB310-100,TARIFFE_UND,2,FALSE)),0)</f>
        <v>50.675146128340451</v>
      </c>
      <c r="DH310" s="299">
        <f>IFERROR(IF(CA310="D",IF(CK310="A dispo.",CF310*VLOOKUP('DATI INPUT'!$F$27,TARIFFE_UD,3,FALSE),CF310*VLOOKUP(CK310,TARIFFE_UD,3,FALSE)),CF310*VLOOKUP(CB310-100,TARIFFE_UND,3,FALSE)),0)</f>
        <v>15.164853048114928</v>
      </c>
    </row>
    <row r="311" spans="1:112" x14ac:dyDescent="0.25">
      <c r="A311" s="274" t="s">
        <v>3734</v>
      </c>
      <c r="B311" s="274" t="s">
        <v>3725</v>
      </c>
      <c r="C311" s="274" t="s">
        <v>3735</v>
      </c>
      <c r="D311" s="274" t="s">
        <v>3726</v>
      </c>
      <c r="E311" s="274" t="s">
        <v>268</v>
      </c>
      <c r="F311" s="274" t="s">
        <v>156</v>
      </c>
      <c r="G311" s="274" t="s">
        <v>3727</v>
      </c>
      <c r="H311" s="274" t="s">
        <v>3728</v>
      </c>
      <c r="I311" s="274" t="s">
        <v>400</v>
      </c>
      <c r="J311" s="274" t="s">
        <v>274</v>
      </c>
      <c r="K311" s="274" t="s">
        <v>3729</v>
      </c>
      <c r="L311" s="274" t="s">
        <v>303</v>
      </c>
      <c r="M311" s="274" t="s">
        <v>3730</v>
      </c>
      <c r="N311" s="274" t="s">
        <v>984</v>
      </c>
      <c r="O311" s="274" t="s">
        <v>873</v>
      </c>
      <c r="P311" s="274" t="s">
        <v>1962</v>
      </c>
      <c r="Q311" s="274" t="s">
        <v>280</v>
      </c>
      <c r="R311" s="274" t="s">
        <v>268</v>
      </c>
      <c r="S311" s="274" t="s">
        <v>268</v>
      </c>
      <c r="T311" s="274" t="s">
        <v>268</v>
      </c>
      <c r="U311" s="274" t="s">
        <v>268</v>
      </c>
      <c r="V311" s="274" t="s">
        <v>268</v>
      </c>
      <c r="W311" s="274" t="s">
        <v>3730</v>
      </c>
      <c r="X311" s="274" t="s">
        <v>1962</v>
      </c>
      <c r="Y311" s="274" t="s">
        <v>280</v>
      </c>
      <c r="Z311" s="274" t="s">
        <v>268</v>
      </c>
      <c r="AA311" s="274" t="s">
        <v>268</v>
      </c>
      <c r="AB311" s="274" t="s">
        <v>268</v>
      </c>
      <c r="AC311" s="274" t="s">
        <v>268</v>
      </c>
      <c r="AD311" s="274" t="s">
        <v>268</v>
      </c>
      <c r="AE311" s="274" t="s">
        <v>287</v>
      </c>
      <c r="AF311" s="274" t="s">
        <v>1811</v>
      </c>
      <c r="AG311" s="274" t="s">
        <v>875</v>
      </c>
      <c r="AH311" s="274" t="s">
        <v>1963</v>
      </c>
      <c r="AI311" s="274" t="s">
        <v>1736</v>
      </c>
      <c r="AJ311" s="274" t="s">
        <v>268</v>
      </c>
      <c r="AK311" s="274" t="s">
        <v>377</v>
      </c>
      <c r="AL311" s="274" t="s">
        <v>268</v>
      </c>
      <c r="AM311" s="274" t="s">
        <v>268</v>
      </c>
      <c r="AN311" s="274" t="s">
        <v>268</v>
      </c>
      <c r="AO311" s="274" t="s">
        <v>268</v>
      </c>
      <c r="AP311" s="274" t="s">
        <v>268</v>
      </c>
      <c r="AQ311" s="274" t="s">
        <v>268</v>
      </c>
      <c r="AR311" s="274" t="s">
        <v>268</v>
      </c>
      <c r="AS311" s="274" t="s">
        <v>268</v>
      </c>
      <c r="AT311" s="274" t="s">
        <v>268</v>
      </c>
      <c r="AU311" s="274" t="s">
        <v>268</v>
      </c>
      <c r="AV311" s="274" t="s">
        <v>268</v>
      </c>
      <c r="AW311" s="274" t="s">
        <v>268</v>
      </c>
      <c r="AX311" s="274" t="s">
        <v>268</v>
      </c>
      <c r="AY311" s="274" t="s">
        <v>268</v>
      </c>
      <c r="AZ311" s="274" t="s">
        <v>268</v>
      </c>
      <c r="BA311" s="274" t="s">
        <v>268</v>
      </c>
      <c r="BB311" s="274" t="s">
        <v>268</v>
      </c>
      <c r="BC311" s="274" t="s">
        <v>268</v>
      </c>
      <c r="BD311" s="274" t="s">
        <v>268</v>
      </c>
      <c r="BE311" s="274" t="s">
        <v>268</v>
      </c>
      <c r="BF311" s="274" t="s">
        <v>268</v>
      </c>
      <c r="BG311" s="274" t="s">
        <v>268</v>
      </c>
      <c r="BH311" s="274" t="s">
        <v>268</v>
      </c>
      <c r="BI311" s="274" t="s">
        <v>268</v>
      </c>
      <c r="BJ311" s="274" t="s">
        <v>268</v>
      </c>
      <c r="BK311" s="274" t="s">
        <v>268</v>
      </c>
      <c r="BL311" s="274" t="s">
        <v>268</v>
      </c>
      <c r="BM311" s="274" t="s">
        <v>268</v>
      </c>
      <c r="BN311" s="274" t="s">
        <v>268</v>
      </c>
      <c r="BO311" s="274" t="s">
        <v>268</v>
      </c>
      <c r="BP311" s="274" t="s">
        <v>268</v>
      </c>
      <c r="BQ311" s="274" t="s">
        <v>268</v>
      </c>
      <c r="BR311" s="274" t="s">
        <v>268</v>
      </c>
      <c r="BS311" s="274" t="s">
        <v>268</v>
      </c>
      <c r="BT311" s="274" t="s">
        <v>268</v>
      </c>
      <c r="BU311" s="274" t="s">
        <v>268</v>
      </c>
      <c r="BV311" s="274" t="s">
        <v>268</v>
      </c>
      <c r="BW311" s="274" t="s">
        <v>268</v>
      </c>
      <c r="BX311" s="274" t="s">
        <v>268</v>
      </c>
      <c r="BY311" s="295">
        <v>82</v>
      </c>
      <c r="BZ311" s="295">
        <v>82</v>
      </c>
      <c r="CA311" s="298" t="s">
        <v>142</v>
      </c>
      <c r="CB311" s="297">
        <v>123</v>
      </c>
      <c r="CC311" s="284">
        <f t="shared" si="18"/>
        <v>0</v>
      </c>
      <c r="CD311" s="295">
        <f t="shared" si="19"/>
        <v>82</v>
      </c>
      <c r="CE311" s="284">
        <f t="shared" si="20"/>
        <v>1</v>
      </c>
      <c r="CF311" s="295">
        <f t="shared" si="21"/>
        <v>0</v>
      </c>
      <c r="CG311" s="274" t="s">
        <v>1817</v>
      </c>
      <c r="CH311" s="274" t="s">
        <v>268</v>
      </c>
      <c r="CI311" s="274" t="s">
        <v>268</v>
      </c>
      <c r="CJ311" s="298" t="s">
        <v>280</v>
      </c>
      <c r="CK311" s="297">
        <v>2</v>
      </c>
      <c r="CL311" s="274" t="s">
        <v>268</v>
      </c>
      <c r="CM311" s="274" t="s">
        <v>268</v>
      </c>
      <c r="CN311" s="274" t="s">
        <v>268</v>
      </c>
      <c r="CO311" s="274" t="s">
        <v>268</v>
      </c>
      <c r="CP311" s="274" t="s">
        <v>268</v>
      </c>
      <c r="CQ311" s="274" t="s">
        <v>268</v>
      </c>
      <c r="CR311" s="274" t="s">
        <v>877</v>
      </c>
      <c r="CS311" s="274">
        <v>36.9</v>
      </c>
      <c r="CT311" s="274" t="s">
        <v>268</v>
      </c>
      <c r="CU311" s="274">
        <v>36.9</v>
      </c>
      <c r="CV311" s="274">
        <v>365</v>
      </c>
      <c r="CW311" s="274" t="s">
        <v>878</v>
      </c>
      <c r="CX311" s="274" t="s">
        <v>835</v>
      </c>
      <c r="CY311" s="274" t="s">
        <v>836</v>
      </c>
      <c r="CZ311" s="274" t="s">
        <v>837</v>
      </c>
      <c r="DA311" s="274" t="s">
        <v>268</v>
      </c>
      <c r="DB311" s="274" t="s">
        <v>268</v>
      </c>
      <c r="DC311" s="274" t="s">
        <v>268</v>
      </c>
      <c r="DD311" s="274" t="s">
        <v>268</v>
      </c>
      <c r="DE311" s="274" t="s">
        <v>268</v>
      </c>
      <c r="DF311" s="274" t="s">
        <v>268</v>
      </c>
      <c r="DG311" s="299">
        <f>IFERROR(IF(CA311="D",IF(CK311="A dispo.",CD311*VLOOKUP('DATI INPUT'!$F$27,TARIFFE_UD,2,FALSE),CD311*VLOOKUP(CK311,TARIFFE_UD,2,FALSE)),CD311*VLOOKUP(CB311-100,TARIFFE_UND,2,FALSE)),0)</f>
        <v>58.926975968695402</v>
      </c>
      <c r="DH311" s="299">
        <f>IFERROR(IF(CA311="D",IF(CK311="A dispo.",CF311*VLOOKUP('DATI INPUT'!$F$27,TARIFFE_UD,3,FALSE),CF311*VLOOKUP(CK311,TARIFFE_UD,3,FALSE)),CF311*VLOOKUP(CB311-100,TARIFFE_UND,3,FALSE)),0)</f>
        <v>0</v>
      </c>
    </row>
    <row r="312" spans="1:112" hidden="1" x14ac:dyDescent="0.25">
      <c r="A312" s="274" t="s">
        <v>3736</v>
      </c>
      <c r="B312" s="274" t="s">
        <v>1435</v>
      </c>
      <c r="C312" s="274" t="s">
        <v>3737</v>
      </c>
      <c r="D312" s="274" t="s">
        <v>3738</v>
      </c>
      <c r="E312" s="274" t="s">
        <v>268</v>
      </c>
      <c r="F312" s="274" t="s">
        <v>156</v>
      </c>
      <c r="G312" s="274" t="s">
        <v>3739</v>
      </c>
      <c r="H312" s="274" t="s">
        <v>3740</v>
      </c>
      <c r="I312" s="274" t="s">
        <v>307</v>
      </c>
      <c r="J312" s="274" t="s">
        <v>274</v>
      </c>
      <c r="K312" s="274" t="s">
        <v>3741</v>
      </c>
      <c r="L312" s="274" t="s">
        <v>152</v>
      </c>
      <c r="M312" s="274" t="s">
        <v>3742</v>
      </c>
      <c r="N312" s="274" t="s">
        <v>3743</v>
      </c>
      <c r="O312" s="274" t="s">
        <v>1501</v>
      </c>
      <c r="P312" s="274" t="s">
        <v>1589</v>
      </c>
      <c r="Q312" s="274" t="s">
        <v>486</v>
      </c>
      <c r="R312" s="274" t="s">
        <v>268</v>
      </c>
      <c r="S312" s="274" t="s">
        <v>268</v>
      </c>
      <c r="T312" s="274" t="s">
        <v>268</v>
      </c>
      <c r="U312" s="274" t="s">
        <v>268</v>
      </c>
      <c r="V312" s="274" t="s">
        <v>268</v>
      </c>
      <c r="W312" s="274" t="s">
        <v>1868</v>
      </c>
      <c r="X312" s="274" t="s">
        <v>1869</v>
      </c>
      <c r="Y312" s="274" t="s">
        <v>268</v>
      </c>
      <c r="Z312" s="274" t="s">
        <v>268</v>
      </c>
      <c r="AA312" s="274" t="s">
        <v>268</v>
      </c>
      <c r="AB312" s="274" t="s">
        <v>268</v>
      </c>
      <c r="AC312" s="274" t="s">
        <v>268</v>
      </c>
      <c r="AD312" s="274" t="s">
        <v>268</v>
      </c>
      <c r="AE312" s="274" t="s">
        <v>287</v>
      </c>
      <c r="AF312" s="274" t="s">
        <v>1811</v>
      </c>
      <c r="AG312" s="274" t="s">
        <v>875</v>
      </c>
      <c r="AH312" s="274" t="s">
        <v>1831</v>
      </c>
      <c r="AI312" s="274" t="s">
        <v>1870</v>
      </c>
      <c r="AJ312" s="274" t="s">
        <v>268</v>
      </c>
      <c r="AK312" s="274" t="s">
        <v>366</v>
      </c>
      <c r="AL312" s="274" t="s">
        <v>268</v>
      </c>
      <c r="AM312" s="274" t="s">
        <v>288</v>
      </c>
      <c r="AN312" s="274" t="s">
        <v>268</v>
      </c>
      <c r="AO312" s="274" t="s">
        <v>268</v>
      </c>
      <c r="AP312" s="274" t="s">
        <v>268</v>
      </c>
      <c r="AQ312" s="274" t="s">
        <v>268</v>
      </c>
      <c r="AR312" s="274" t="s">
        <v>268</v>
      </c>
      <c r="AS312" s="274" t="s">
        <v>268</v>
      </c>
      <c r="AT312" s="274" t="s">
        <v>268</v>
      </c>
      <c r="AU312" s="274" t="s">
        <v>268</v>
      </c>
      <c r="AV312" s="274" t="s">
        <v>268</v>
      </c>
      <c r="AW312" s="274" t="s">
        <v>268</v>
      </c>
      <c r="AX312" s="274" t="s">
        <v>268</v>
      </c>
      <c r="AY312" s="274" t="s">
        <v>268</v>
      </c>
      <c r="AZ312" s="274" t="s">
        <v>268</v>
      </c>
      <c r="BA312" s="274" t="s">
        <v>268</v>
      </c>
      <c r="BB312" s="274" t="s">
        <v>268</v>
      </c>
      <c r="BC312" s="274" t="s">
        <v>268</v>
      </c>
      <c r="BD312" s="274" t="s">
        <v>268</v>
      </c>
      <c r="BE312" s="274" t="s">
        <v>268</v>
      </c>
      <c r="BF312" s="274" t="s">
        <v>268</v>
      </c>
      <c r="BG312" s="274" t="s">
        <v>268</v>
      </c>
      <c r="BH312" s="274" t="s">
        <v>268</v>
      </c>
      <c r="BI312" s="274" t="s">
        <v>268</v>
      </c>
      <c r="BJ312" s="274" t="s">
        <v>268</v>
      </c>
      <c r="BK312" s="274" t="s">
        <v>268</v>
      </c>
      <c r="BL312" s="274" t="s">
        <v>268</v>
      </c>
      <c r="BM312" s="274" t="s">
        <v>268</v>
      </c>
      <c r="BN312" s="274" t="s">
        <v>268</v>
      </c>
      <c r="BO312" s="274" t="s">
        <v>268</v>
      </c>
      <c r="BP312" s="274" t="s">
        <v>268</v>
      </c>
      <c r="BQ312" s="274" t="s">
        <v>268</v>
      </c>
      <c r="BR312" s="274" t="s">
        <v>268</v>
      </c>
      <c r="BS312" s="274" t="s">
        <v>268</v>
      </c>
      <c r="BT312" s="274" t="s">
        <v>268</v>
      </c>
      <c r="BU312" s="274" t="s">
        <v>268</v>
      </c>
      <c r="BV312" s="274" t="s">
        <v>268</v>
      </c>
      <c r="BW312" s="274" t="s">
        <v>268</v>
      </c>
      <c r="BX312" s="274" t="s">
        <v>268</v>
      </c>
      <c r="BY312" s="295">
        <v>47</v>
      </c>
      <c r="BZ312" s="295">
        <v>47</v>
      </c>
      <c r="CA312" s="298" t="s">
        <v>142</v>
      </c>
      <c r="CB312" s="297">
        <v>122</v>
      </c>
      <c r="CC312" s="284">
        <f t="shared" si="18"/>
        <v>0</v>
      </c>
      <c r="CD312" s="295">
        <f t="shared" si="19"/>
        <v>47</v>
      </c>
      <c r="CE312" s="284">
        <f t="shared" si="20"/>
        <v>0</v>
      </c>
      <c r="CF312" s="295">
        <f t="shared" si="21"/>
        <v>1</v>
      </c>
      <c r="CG312" s="274" t="s">
        <v>876</v>
      </c>
      <c r="CH312" s="274" t="s">
        <v>268</v>
      </c>
      <c r="CI312" s="274" t="s">
        <v>268</v>
      </c>
      <c r="CJ312" s="298" t="s">
        <v>268</v>
      </c>
      <c r="CK312" s="298" t="s">
        <v>736</v>
      </c>
      <c r="CL312" s="274" t="s">
        <v>268</v>
      </c>
      <c r="CM312" s="274" t="s">
        <v>268</v>
      </c>
      <c r="CN312" s="274" t="s">
        <v>268</v>
      </c>
      <c r="CO312" s="274" t="s">
        <v>268</v>
      </c>
      <c r="CP312" s="274" t="s">
        <v>268</v>
      </c>
      <c r="CQ312" s="274" t="s">
        <v>268</v>
      </c>
      <c r="CR312" s="274" t="s">
        <v>877</v>
      </c>
      <c r="CS312" s="274">
        <v>75.59</v>
      </c>
      <c r="CT312" s="274" t="s">
        <v>268</v>
      </c>
      <c r="CU312" s="274">
        <v>75.59</v>
      </c>
      <c r="CV312" s="274">
        <v>365</v>
      </c>
      <c r="CW312" s="274" t="s">
        <v>878</v>
      </c>
      <c r="CX312" s="274" t="s">
        <v>835</v>
      </c>
      <c r="CY312" s="274" t="s">
        <v>836</v>
      </c>
      <c r="CZ312" s="274" t="s">
        <v>837</v>
      </c>
      <c r="DA312" s="274" t="s">
        <v>268</v>
      </c>
      <c r="DB312" s="274" t="s">
        <v>268</v>
      </c>
      <c r="DC312" s="274" t="s">
        <v>268</v>
      </c>
      <c r="DD312" s="274" t="s">
        <v>268</v>
      </c>
      <c r="DE312" s="274" t="s">
        <v>268</v>
      </c>
      <c r="DF312" s="274" t="s">
        <v>268</v>
      </c>
      <c r="DG312" s="299">
        <f>IFERROR(IF(CA312="D",IF(CK312="A dispo.",CD312*VLOOKUP('DATI INPUT'!$F$27,TARIFFE_UD,2,FALSE),CD312*VLOOKUP(CK312,TARIFFE_UD,2,FALSE)),CD312*VLOOKUP(CB312-100,TARIFFE_UND,2,FALSE)),0)</f>
        <v>37.221668742794648</v>
      </c>
      <c r="DH312" s="299">
        <f>IFERROR(IF(CA312="D",IF(CK312="A dispo.",CF312*VLOOKUP('DATI INPUT'!$F$27,TARIFFE_UD,3,FALSE),CF312*VLOOKUP(CK312,TARIFFE_UD,3,FALSE)),CF312*VLOOKUP(CB312-100,TARIFFE_UND,3,FALSE)),0)</f>
        <v>60.367780403072892</v>
      </c>
    </row>
    <row r="313" spans="1:112" hidden="1" x14ac:dyDescent="0.25">
      <c r="A313" s="274" t="s">
        <v>3744</v>
      </c>
      <c r="B313" s="274" t="s">
        <v>3745</v>
      </c>
      <c r="C313" s="274" t="s">
        <v>941</v>
      </c>
      <c r="D313" s="274" t="s">
        <v>3746</v>
      </c>
      <c r="E313" s="274" t="s">
        <v>268</v>
      </c>
      <c r="F313" s="274" t="s">
        <v>156</v>
      </c>
      <c r="G313" s="274" t="s">
        <v>3747</v>
      </c>
      <c r="H313" s="274" t="s">
        <v>3748</v>
      </c>
      <c r="I313" s="274" t="s">
        <v>2550</v>
      </c>
      <c r="J313" s="274" t="s">
        <v>274</v>
      </c>
      <c r="K313" s="274" t="s">
        <v>3749</v>
      </c>
      <c r="L313" s="274" t="s">
        <v>3750</v>
      </c>
      <c r="M313" s="274" t="s">
        <v>3751</v>
      </c>
      <c r="N313" s="274" t="s">
        <v>1195</v>
      </c>
      <c r="O313" s="274" t="s">
        <v>1196</v>
      </c>
      <c r="P313" s="274" t="s">
        <v>3752</v>
      </c>
      <c r="Q313" s="274" t="s">
        <v>313</v>
      </c>
      <c r="R313" s="274" t="s">
        <v>154</v>
      </c>
      <c r="S313" s="274" t="s">
        <v>268</v>
      </c>
      <c r="T313" s="274" t="s">
        <v>268</v>
      </c>
      <c r="U313" s="274" t="s">
        <v>268</v>
      </c>
      <c r="V313" s="274" t="s">
        <v>268</v>
      </c>
      <c r="W313" s="274" t="s">
        <v>3753</v>
      </c>
      <c r="X313" s="274" t="s">
        <v>3754</v>
      </c>
      <c r="Y313" s="274" t="s">
        <v>272</v>
      </c>
      <c r="Z313" s="274" t="s">
        <v>268</v>
      </c>
      <c r="AA313" s="274" t="s">
        <v>268</v>
      </c>
      <c r="AB313" s="274" t="s">
        <v>268</v>
      </c>
      <c r="AC313" s="274" t="s">
        <v>268</v>
      </c>
      <c r="AD313" s="274" t="s">
        <v>268</v>
      </c>
      <c r="AE313" s="274" t="s">
        <v>287</v>
      </c>
      <c r="AF313" s="274" t="s">
        <v>1811</v>
      </c>
      <c r="AG313" s="274" t="s">
        <v>875</v>
      </c>
      <c r="AH313" s="274" t="s">
        <v>2047</v>
      </c>
      <c r="AI313" s="274" t="s">
        <v>1277</v>
      </c>
      <c r="AJ313" s="274" t="s">
        <v>268</v>
      </c>
      <c r="AK313" s="274" t="s">
        <v>381</v>
      </c>
      <c r="AL313" s="274" t="s">
        <v>268</v>
      </c>
      <c r="AM313" s="274" t="s">
        <v>288</v>
      </c>
      <c r="AN313" s="274" t="s">
        <v>287</v>
      </c>
      <c r="AO313" s="274" t="s">
        <v>1811</v>
      </c>
      <c r="AP313" s="274" t="s">
        <v>875</v>
      </c>
      <c r="AQ313" s="274" t="s">
        <v>2047</v>
      </c>
      <c r="AR313" s="274" t="s">
        <v>1277</v>
      </c>
      <c r="AS313" s="274" t="s">
        <v>268</v>
      </c>
      <c r="AT313" s="274" t="s">
        <v>377</v>
      </c>
      <c r="AU313" s="274" t="s">
        <v>268</v>
      </c>
      <c r="AV313" s="274" t="s">
        <v>288</v>
      </c>
      <c r="AW313" s="274" t="s">
        <v>268</v>
      </c>
      <c r="AX313" s="274" t="s">
        <v>268</v>
      </c>
      <c r="AY313" s="274" t="s">
        <v>268</v>
      </c>
      <c r="AZ313" s="274" t="s">
        <v>268</v>
      </c>
      <c r="BA313" s="274" t="s">
        <v>268</v>
      </c>
      <c r="BB313" s="274" t="s">
        <v>268</v>
      </c>
      <c r="BC313" s="274" t="s">
        <v>268</v>
      </c>
      <c r="BD313" s="274" t="s">
        <v>268</v>
      </c>
      <c r="BE313" s="274" t="s">
        <v>268</v>
      </c>
      <c r="BF313" s="274" t="s">
        <v>268</v>
      </c>
      <c r="BG313" s="274" t="s">
        <v>268</v>
      </c>
      <c r="BH313" s="274" t="s">
        <v>268</v>
      </c>
      <c r="BI313" s="274" t="s">
        <v>268</v>
      </c>
      <c r="BJ313" s="274" t="s">
        <v>268</v>
      </c>
      <c r="BK313" s="274" t="s">
        <v>268</v>
      </c>
      <c r="BL313" s="274" t="s">
        <v>268</v>
      </c>
      <c r="BM313" s="274" t="s">
        <v>268</v>
      </c>
      <c r="BN313" s="274" t="s">
        <v>268</v>
      </c>
      <c r="BO313" s="274" t="s">
        <v>268</v>
      </c>
      <c r="BP313" s="274" t="s">
        <v>268</v>
      </c>
      <c r="BQ313" s="274" t="s">
        <v>268</v>
      </c>
      <c r="BR313" s="274" t="s">
        <v>268</v>
      </c>
      <c r="BS313" s="274" t="s">
        <v>268</v>
      </c>
      <c r="BT313" s="274" t="s">
        <v>268</v>
      </c>
      <c r="BU313" s="274" t="s">
        <v>268</v>
      </c>
      <c r="BV313" s="274" t="s">
        <v>268</v>
      </c>
      <c r="BW313" s="274" t="s">
        <v>268</v>
      </c>
      <c r="BX313" s="274" t="s">
        <v>268</v>
      </c>
      <c r="BY313" s="295">
        <v>16.88</v>
      </c>
      <c r="BZ313" s="295">
        <v>16.88</v>
      </c>
      <c r="CA313" s="298" t="s">
        <v>142</v>
      </c>
      <c r="CB313" s="297">
        <v>122</v>
      </c>
      <c r="CC313" s="284">
        <f t="shared" si="18"/>
        <v>0</v>
      </c>
      <c r="CD313" s="295">
        <f t="shared" si="19"/>
        <v>16.88</v>
      </c>
      <c r="CE313" s="284">
        <f t="shared" si="20"/>
        <v>0</v>
      </c>
      <c r="CF313" s="295">
        <f t="shared" si="21"/>
        <v>1</v>
      </c>
      <c r="CG313" s="274" t="s">
        <v>876</v>
      </c>
      <c r="CH313" s="274" t="s">
        <v>268</v>
      </c>
      <c r="CI313" s="274" t="s">
        <v>268</v>
      </c>
      <c r="CJ313" s="298" t="s">
        <v>268</v>
      </c>
      <c r="CK313" s="298" t="s">
        <v>736</v>
      </c>
      <c r="CL313" s="274" t="s">
        <v>268</v>
      </c>
      <c r="CM313" s="274" t="s">
        <v>268</v>
      </c>
      <c r="CN313" s="274" t="s">
        <v>268</v>
      </c>
      <c r="CO313" s="274" t="s">
        <v>268</v>
      </c>
      <c r="CP313" s="274" t="s">
        <v>268</v>
      </c>
      <c r="CQ313" s="274" t="s">
        <v>268</v>
      </c>
      <c r="CR313" s="274" t="s">
        <v>877</v>
      </c>
      <c r="CS313" s="274">
        <v>60.83</v>
      </c>
      <c r="CT313" s="274" t="s">
        <v>268</v>
      </c>
      <c r="CU313" s="274">
        <v>60.83</v>
      </c>
      <c r="CV313" s="274">
        <v>365</v>
      </c>
      <c r="CW313" s="274" t="s">
        <v>878</v>
      </c>
      <c r="CX313" s="274" t="s">
        <v>835</v>
      </c>
      <c r="CY313" s="274" t="s">
        <v>836</v>
      </c>
      <c r="CZ313" s="274" t="s">
        <v>837</v>
      </c>
      <c r="DA313" s="274" t="s">
        <v>268</v>
      </c>
      <c r="DB313" s="274" t="s">
        <v>268</v>
      </c>
      <c r="DC313" s="274" t="s">
        <v>268</v>
      </c>
      <c r="DD313" s="274" t="s">
        <v>268</v>
      </c>
      <c r="DE313" s="274" t="s">
        <v>268</v>
      </c>
      <c r="DF313" s="274" t="s">
        <v>268</v>
      </c>
      <c r="DG313" s="299">
        <f>IFERROR(IF(CA313="D",IF(CK313="A dispo.",CD313*VLOOKUP('DATI INPUT'!$F$27,TARIFFE_UD,2,FALSE),CD313*VLOOKUP(CK313,TARIFFE_UD,2,FALSE)),CD313*VLOOKUP(CB313-100,TARIFFE_UND,2,FALSE)),0)</f>
        <v>13.368122731454758</v>
      </c>
      <c r="DH313" s="299">
        <f>IFERROR(IF(CA313="D",IF(CK313="A dispo.",CF313*VLOOKUP('DATI INPUT'!$F$27,TARIFFE_UD,3,FALSE),CF313*VLOOKUP(CK313,TARIFFE_UD,3,FALSE)),CF313*VLOOKUP(CB313-100,TARIFFE_UND,3,FALSE)),0)</f>
        <v>60.367780403072892</v>
      </c>
    </row>
    <row r="314" spans="1:112" x14ac:dyDescent="0.25">
      <c r="A314" s="274" t="s">
        <v>3755</v>
      </c>
      <c r="B314" s="274" t="s">
        <v>3756</v>
      </c>
      <c r="C314" s="274" t="s">
        <v>3757</v>
      </c>
      <c r="D314" s="274" t="s">
        <v>3758</v>
      </c>
      <c r="E314" s="274" t="s">
        <v>268</v>
      </c>
      <c r="F314" s="274" t="s">
        <v>156</v>
      </c>
      <c r="G314" s="274" t="s">
        <v>3759</v>
      </c>
      <c r="H314" s="274" t="s">
        <v>3307</v>
      </c>
      <c r="I314" s="274" t="s">
        <v>3760</v>
      </c>
      <c r="J314" s="274" t="s">
        <v>274</v>
      </c>
      <c r="K314" s="274" t="s">
        <v>3761</v>
      </c>
      <c r="L314" s="274" t="s">
        <v>960</v>
      </c>
      <c r="M314" s="274" t="s">
        <v>3762</v>
      </c>
      <c r="N314" s="274" t="s">
        <v>984</v>
      </c>
      <c r="O314" s="274" t="s">
        <v>873</v>
      </c>
      <c r="P314" s="274" t="s">
        <v>1934</v>
      </c>
      <c r="Q314" s="274" t="s">
        <v>463</v>
      </c>
      <c r="R314" s="274" t="s">
        <v>268</v>
      </c>
      <c r="S314" s="274" t="s">
        <v>268</v>
      </c>
      <c r="T314" s="274" t="s">
        <v>268</v>
      </c>
      <c r="U314" s="274" t="s">
        <v>268</v>
      </c>
      <c r="V314" s="274" t="s">
        <v>268</v>
      </c>
      <c r="W314" s="274" t="s">
        <v>3762</v>
      </c>
      <c r="X314" s="274" t="s">
        <v>1934</v>
      </c>
      <c r="Y314" s="274" t="s">
        <v>463</v>
      </c>
      <c r="Z314" s="274" t="s">
        <v>268</v>
      </c>
      <c r="AA314" s="274" t="s">
        <v>268</v>
      </c>
      <c r="AB314" s="274" t="s">
        <v>268</v>
      </c>
      <c r="AC314" s="274" t="s">
        <v>268</v>
      </c>
      <c r="AD314" s="274" t="s">
        <v>268</v>
      </c>
      <c r="AE314" s="274" t="s">
        <v>287</v>
      </c>
      <c r="AF314" s="274" t="s">
        <v>1811</v>
      </c>
      <c r="AG314" s="274" t="s">
        <v>875</v>
      </c>
      <c r="AH314" s="274" t="s">
        <v>1935</v>
      </c>
      <c r="AI314" s="274" t="s">
        <v>955</v>
      </c>
      <c r="AJ314" s="274" t="s">
        <v>268</v>
      </c>
      <c r="AK314" s="274" t="s">
        <v>377</v>
      </c>
      <c r="AL314" s="274" t="s">
        <v>268</v>
      </c>
      <c r="AM314" s="274" t="s">
        <v>355</v>
      </c>
      <c r="AN314" s="274" t="s">
        <v>268</v>
      </c>
      <c r="AO314" s="274" t="s">
        <v>268</v>
      </c>
      <c r="AP314" s="274" t="s">
        <v>268</v>
      </c>
      <c r="AQ314" s="274" t="s">
        <v>268</v>
      </c>
      <c r="AR314" s="274" t="s">
        <v>268</v>
      </c>
      <c r="AS314" s="274" t="s">
        <v>268</v>
      </c>
      <c r="AT314" s="274" t="s">
        <v>268</v>
      </c>
      <c r="AU314" s="274" t="s">
        <v>268</v>
      </c>
      <c r="AV314" s="274" t="s">
        <v>268</v>
      </c>
      <c r="AW314" s="274" t="s">
        <v>268</v>
      </c>
      <c r="AX314" s="274" t="s">
        <v>268</v>
      </c>
      <c r="AY314" s="274" t="s">
        <v>268</v>
      </c>
      <c r="AZ314" s="274" t="s">
        <v>268</v>
      </c>
      <c r="BA314" s="274" t="s">
        <v>268</v>
      </c>
      <c r="BB314" s="274" t="s">
        <v>268</v>
      </c>
      <c r="BC314" s="274" t="s">
        <v>268</v>
      </c>
      <c r="BD314" s="274" t="s">
        <v>268</v>
      </c>
      <c r="BE314" s="274" t="s">
        <v>268</v>
      </c>
      <c r="BF314" s="274" t="s">
        <v>268</v>
      </c>
      <c r="BG314" s="274" t="s">
        <v>268</v>
      </c>
      <c r="BH314" s="274" t="s">
        <v>268</v>
      </c>
      <c r="BI314" s="274" t="s">
        <v>268</v>
      </c>
      <c r="BJ314" s="274" t="s">
        <v>268</v>
      </c>
      <c r="BK314" s="274" t="s">
        <v>268</v>
      </c>
      <c r="BL314" s="274" t="s">
        <v>268</v>
      </c>
      <c r="BM314" s="274" t="s">
        <v>268</v>
      </c>
      <c r="BN314" s="274" t="s">
        <v>268</v>
      </c>
      <c r="BO314" s="274" t="s">
        <v>268</v>
      </c>
      <c r="BP314" s="274" t="s">
        <v>268</v>
      </c>
      <c r="BQ314" s="274" t="s">
        <v>268</v>
      </c>
      <c r="BR314" s="274" t="s">
        <v>268</v>
      </c>
      <c r="BS314" s="274" t="s">
        <v>268</v>
      </c>
      <c r="BT314" s="274" t="s">
        <v>268</v>
      </c>
      <c r="BU314" s="274" t="s">
        <v>268</v>
      </c>
      <c r="BV314" s="274" t="s">
        <v>268</v>
      </c>
      <c r="BW314" s="274" t="s">
        <v>268</v>
      </c>
      <c r="BX314" s="274" t="s">
        <v>268</v>
      </c>
      <c r="BY314" s="295">
        <v>132</v>
      </c>
      <c r="BZ314" s="295">
        <v>132</v>
      </c>
      <c r="CA314" s="298" t="s">
        <v>142</v>
      </c>
      <c r="CB314" s="297">
        <v>122</v>
      </c>
      <c r="CC314" s="284">
        <f t="shared" si="18"/>
        <v>0</v>
      </c>
      <c r="CD314" s="295">
        <f t="shared" si="19"/>
        <v>132</v>
      </c>
      <c r="CE314" s="284">
        <f t="shared" si="20"/>
        <v>0</v>
      </c>
      <c r="CF314" s="295">
        <f t="shared" si="21"/>
        <v>1</v>
      </c>
      <c r="CG314" s="274" t="s">
        <v>876</v>
      </c>
      <c r="CH314" s="274" t="s">
        <v>268</v>
      </c>
      <c r="CI314" s="274" t="s">
        <v>268</v>
      </c>
      <c r="CJ314" s="298" t="s">
        <v>280</v>
      </c>
      <c r="CK314" s="297">
        <v>2</v>
      </c>
      <c r="CL314" s="274" t="s">
        <v>268</v>
      </c>
      <c r="CM314" s="274" t="s">
        <v>268</v>
      </c>
      <c r="CN314" s="274" t="s">
        <v>268</v>
      </c>
      <c r="CO314" s="274" t="s">
        <v>268</v>
      </c>
      <c r="CP314" s="274" t="s">
        <v>268</v>
      </c>
      <c r="CQ314" s="274" t="s">
        <v>268</v>
      </c>
      <c r="CR314" s="274" t="s">
        <v>877</v>
      </c>
      <c r="CS314" s="274">
        <v>111.96</v>
      </c>
      <c r="CT314" s="274" t="s">
        <v>268</v>
      </c>
      <c r="CU314" s="274">
        <v>111.96</v>
      </c>
      <c r="CV314" s="274">
        <v>365</v>
      </c>
      <c r="CW314" s="274" t="s">
        <v>878</v>
      </c>
      <c r="CX314" s="274" t="s">
        <v>835</v>
      </c>
      <c r="CY314" s="274" t="s">
        <v>836</v>
      </c>
      <c r="CZ314" s="274" t="s">
        <v>837</v>
      </c>
      <c r="DA314" s="274" t="s">
        <v>268</v>
      </c>
      <c r="DB314" s="274" t="s">
        <v>268</v>
      </c>
      <c r="DC314" s="274" t="s">
        <v>268</v>
      </c>
      <c r="DD314" s="274" t="s">
        <v>268</v>
      </c>
      <c r="DE314" s="274" t="s">
        <v>268</v>
      </c>
      <c r="DF314" s="274" t="s">
        <v>268</v>
      </c>
      <c r="DG314" s="299">
        <f>IFERROR(IF(CA314="D",IF(CK314="A dispo.",CD314*VLOOKUP('DATI INPUT'!$F$27,TARIFFE_UD,2,FALSE),CD314*VLOOKUP(CK314,TARIFFE_UD,2,FALSE)),CD314*VLOOKUP(CB314-100,TARIFFE_UND,2,FALSE)),0)</f>
        <v>94.858058876436502</v>
      </c>
      <c r="DH314" s="299">
        <f>IFERROR(IF(CA314="D",IF(CK314="A dispo.",CF314*VLOOKUP('DATI INPUT'!$F$27,TARIFFE_UD,3,FALSE),CF314*VLOOKUP(CK314,TARIFFE_UD,3,FALSE)),CF314*VLOOKUP(CB314-100,TARIFFE_UND,3,FALSE)),0)</f>
        <v>46.077822723118445</v>
      </c>
    </row>
    <row r="315" spans="1:112" hidden="1" x14ac:dyDescent="0.25">
      <c r="A315" s="274" t="s">
        <v>3763</v>
      </c>
      <c r="B315" s="274" t="s">
        <v>3756</v>
      </c>
      <c r="C315" s="274" t="s">
        <v>3764</v>
      </c>
      <c r="D315" s="274" t="s">
        <v>3758</v>
      </c>
      <c r="E315" s="274" t="s">
        <v>268</v>
      </c>
      <c r="F315" s="274" t="s">
        <v>156</v>
      </c>
      <c r="G315" s="274" t="s">
        <v>3759</v>
      </c>
      <c r="H315" s="274" t="s">
        <v>3307</v>
      </c>
      <c r="I315" s="274" t="s">
        <v>3760</v>
      </c>
      <c r="J315" s="274" t="s">
        <v>274</v>
      </c>
      <c r="K315" s="274" t="s">
        <v>3761</v>
      </c>
      <c r="L315" s="274" t="s">
        <v>960</v>
      </c>
      <c r="M315" s="274" t="s">
        <v>3762</v>
      </c>
      <c r="N315" s="274" t="s">
        <v>984</v>
      </c>
      <c r="O315" s="274" t="s">
        <v>873</v>
      </c>
      <c r="P315" s="274" t="s">
        <v>1934</v>
      </c>
      <c r="Q315" s="274" t="s">
        <v>463</v>
      </c>
      <c r="R315" s="274" t="s">
        <v>268</v>
      </c>
      <c r="S315" s="274" t="s">
        <v>268</v>
      </c>
      <c r="T315" s="274" t="s">
        <v>268</v>
      </c>
      <c r="U315" s="274" t="s">
        <v>268</v>
      </c>
      <c r="V315" s="274" t="s">
        <v>268</v>
      </c>
      <c r="W315" s="274" t="s">
        <v>3762</v>
      </c>
      <c r="X315" s="274" t="s">
        <v>1934</v>
      </c>
      <c r="Y315" s="274" t="s">
        <v>463</v>
      </c>
      <c r="Z315" s="274" t="s">
        <v>268</v>
      </c>
      <c r="AA315" s="274" t="s">
        <v>268</v>
      </c>
      <c r="AB315" s="274" t="s">
        <v>268</v>
      </c>
      <c r="AC315" s="274" t="s">
        <v>268</v>
      </c>
      <c r="AD315" s="274" t="s">
        <v>268</v>
      </c>
      <c r="AE315" s="274" t="s">
        <v>287</v>
      </c>
      <c r="AF315" s="274" t="s">
        <v>1811</v>
      </c>
      <c r="AG315" s="274" t="s">
        <v>875</v>
      </c>
      <c r="AH315" s="274" t="s">
        <v>1935</v>
      </c>
      <c r="AI315" s="274" t="s">
        <v>955</v>
      </c>
      <c r="AJ315" s="274" t="s">
        <v>268</v>
      </c>
      <c r="AK315" s="274" t="s">
        <v>366</v>
      </c>
      <c r="AL315" s="274" t="s">
        <v>268</v>
      </c>
      <c r="AM315" s="274" t="s">
        <v>353</v>
      </c>
      <c r="AN315" s="274" t="s">
        <v>268</v>
      </c>
      <c r="AO315" s="274" t="s">
        <v>268</v>
      </c>
      <c r="AP315" s="274" t="s">
        <v>268</v>
      </c>
      <c r="AQ315" s="274" t="s">
        <v>268</v>
      </c>
      <c r="AR315" s="274" t="s">
        <v>268</v>
      </c>
      <c r="AS315" s="274" t="s">
        <v>268</v>
      </c>
      <c r="AT315" s="274" t="s">
        <v>268</v>
      </c>
      <c r="AU315" s="274" t="s">
        <v>268</v>
      </c>
      <c r="AV315" s="274" t="s">
        <v>268</v>
      </c>
      <c r="AW315" s="274" t="s">
        <v>268</v>
      </c>
      <c r="AX315" s="274" t="s">
        <v>268</v>
      </c>
      <c r="AY315" s="274" t="s">
        <v>268</v>
      </c>
      <c r="AZ315" s="274" t="s">
        <v>268</v>
      </c>
      <c r="BA315" s="274" t="s">
        <v>268</v>
      </c>
      <c r="BB315" s="274" t="s">
        <v>268</v>
      </c>
      <c r="BC315" s="274" t="s">
        <v>268</v>
      </c>
      <c r="BD315" s="274" t="s">
        <v>268</v>
      </c>
      <c r="BE315" s="274" t="s">
        <v>268</v>
      </c>
      <c r="BF315" s="274" t="s">
        <v>268</v>
      </c>
      <c r="BG315" s="274" t="s">
        <v>268</v>
      </c>
      <c r="BH315" s="274" t="s">
        <v>268</v>
      </c>
      <c r="BI315" s="274" t="s">
        <v>268</v>
      </c>
      <c r="BJ315" s="274" t="s">
        <v>268</v>
      </c>
      <c r="BK315" s="274" t="s">
        <v>268</v>
      </c>
      <c r="BL315" s="274" t="s">
        <v>268</v>
      </c>
      <c r="BM315" s="274" t="s">
        <v>268</v>
      </c>
      <c r="BN315" s="274" t="s">
        <v>268</v>
      </c>
      <c r="BO315" s="274" t="s">
        <v>268</v>
      </c>
      <c r="BP315" s="274" t="s">
        <v>268</v>
      </c>
      <c r="BQ315" s="274" t="s">
        <v>268</v>
      </c>
      <c r="BR315" s="274" t="s">
        <v>268</v>
      </c>
      <c r="BS315" s="274" t="s">
        <v>268</v>
      </c>
      <c r="BT315" s="274" t="s">
        <v>268</v>
      </c>
      <c r="BU315" s="274" t="s">
        <v>268</v>
      </c>
      <c r="BV315" s="274" t="s">
        <v>268</v>
      </c>
      <c r="BW315" s="274" t="s">
        <v>268</v>
      </c>
      <c r="BX315" s="274" t="s">
        <v>268</v>
      </c>
      <c r="BY315" s="295">
        <v>40</v>
      </c>
      <c r="BZ315" s="295">
        <v>40</v>
      </c>
      <c r="CA315" s="298" t="s">
        <v>143</v>
      </c>
      <c r="CB315" s="297">
        <v>108</v>
      </c>
      <c r="CC315" s="284">
        <f t="shared" si="18"/>
        <v>0</v>
      </c>
      <c r="CD315" s="295">
        <f t="shared" si="19"/>
        <v>40</v>
      </c>
      <c r="CE315" s="284">
        <f t="shared" si="20"/>
        <v>0</v>
      </c>
      <c r="CF315" s="295">
        <f t="shared" si="21"/>
        <v>40</v>
      </c>
      <c r="CG315" s="274" t="s">
        <v>278</v>
      </c>
      <c r="CH315" s="274" t="s">
        <v>268</v>
      </c>
      <c r="CI315" s="274" t="s">
        <v>268</v>
      </c>
      <c r="CJ315" s="298" t="s">
        <v>268</v>
      </c>
      <c r="CL315" s="274" t="s">
        <v>268</v>
      </c>
      <c r="CM315" s="274" t="s">
        <v>268</v>
      </c>
      <c r="CN315" s="274" t="s">
        <v>268</v>
      </c>
      <c r="CO315" s="274" t="s">
        <v>268</v>
      </c>
      <c r="CP315" s="274" t="s">
        <v>268</v>
      </c>
      <c r="CQ315" s="274" t="s">
        <v>268</v>
      </c>
      <c r="CR315" s="274" t="s">
        <v>877</v>
      </c>
      <c r="CS315" s="274">
        <v>114.4</v>
      </c>
      <c r="CT315" s="274" t="s">
        <v>268</v>
      </c>
      <c r="CU315" s="274">
        <v>114.4</v>
      </c>
      <c r="CV315" s="274">
        <v>365</v>
      </c>
      <c r="CW315" s="274" t="s">
        <v>878</v>
      </c>
      <c r="CX315" s="274" t="s">
        <v>835</v>
      </c>
      <c r="CY315" s="274" t="s">
        <v>836</v>
      </c>
      <c r="CZ315" s="274" t="s">
        <v>837</v>
      </c>
      <c r="DA315" s="274" t="s">
        <v>268</v>
      </c>
      <c r="DB315" s="274" t="s">
        <v>268</v>
      </c>
      <c r="DC315" s="274" t="s">
        <v>268</v>
      </c>
      <c r="DD315" s="274" t="s">
        <v>268</v>
      </c>
      <c r="DE315" s="274" t="s">
        <v>268</v>
      </c>
      <c r="DF315" s="274" t="s">
        <v>268</v>
      </c>
      <c r="DG315" s="299">
        <f>IFERROR(IF(CA315="D",IF(CK315="A dispo.",CD315*VLOOKUP('DATI INPUT'!$F$27,TARIFFE_UD,2,FALSE),CD315*VLOOKUP(CK315,TARIFFE_UD,2,FALSE)),CD315*VLOOKUP(CB315-100,TARIFFE_UND,2,FALSE)),0)</f>
        <v>23.226534880560816</v>
      </c>
      <c r="DH315" s="299">
        <f>IFERROR(IF(CA315="D",IF(CK315="A dispo.",CF315*VLOOKUP('DATI INPUT'!$F$27,TARIFFE_UD,3,FALSE),CF315*VLOOKUP(CK315,TARIFFE_UD,3,FALSE)),CF315*VLOOKUP(CB315-100,TARIFFE_UND,3,FALSE)),0)</f>
        <v>84.097232026769092</v>
      </c>
    </row>
    <row r="316" spans="1:112" x14ac:dyDescent="0.25">
      <c r="A316" s="274" t="s">
        <v>3765</v>
      </c>
      <c r="B316" s="274" t="s">
        <v>1274</v>
      </c>
      <c r="C316" s="274" t="s">
        <v>3766</v>
      </c>
      <c r="D316" s="274" t="s">
        <v>3767</v>
      </c>
      <c r="E316" s="274" t="s">
        <v>268</v>
      </c>
      <c r="F316" s="274" t="s">
        <v>156</v>
      </c>
      <c r="G316" s="274" t="s">
        <v>3768</v>
      </c>
      <c r="H316" s="274" t="s">
        <v>3769</v>
      </c>
      <c r="I316" s="274" t="s">
        <v>365</v>
      </c>
      <c r="J316" s="274" t="s">
        <v>274</v>
      </c>
      <c r="K316" s="274" t="s">
        <v>3770</v>
      </c>
      <c r="L316" s="274" t="s">
        <v>3771</v>
      </c>
      <c r="M316" s="274" t="s">
        <v>3772</v>
      </c>
      <c r="N316" s="274" t="s">
        <v>984</v>
      </c>
      <c r="O316" s="274" t="s">
        <v>873</v>
      </c>
      <c r="P316" s="274" t="s">
        <v>1934</v>
      </c>
      <c r="Q316" s="274" t="s">
        <v>488</v>
      </c>
      <c r="R316" s="274" t="s">
        <v>268</v>
      </c>
      <c r="S316" s="274" t="s">
        <v>268</v>
      </c>
      <c r="T316" s="274" t="s">
        <v>268</v>
      </c>
      <c r="U316" s="274" t="s">
        <v>268</v>
      </c>
      <c r="V316" s="274" t="s">
        <v>268</v>
      </c>
      <c r="W316" s="274" t="s">
        <v>3772</v>
      </c>
      <c r="X316" s="274" t="s">
        <v>1934</v>
      </c>
      <c r="Y316" s="274" t="s">
        <v>488</v>
      </c>
      <c r="Z316" s="274" t="s">
        <v>268</v>
      </c>
      <c r="AA316" s="274" t="s">
        <v>268</v>
      </c>
      <c r="AB316" s="274" t="s">
        <v>268</v>
      </c>
      <c r="AC316" s="274" t="s">
        <v>268</v>
      </c>
      <c r="AD316" s="274" t="s">
        <v>268</v>
      </c>
      <c r="AE316" s="274" t="s">
        <v>287</v>
      </c>
      <c r="AF316" s="274" t="s">
        <v>1811</v>
      </c>
      <c r="AG316" s="274" t="s">
        <v>268</v>
      </c>
      <c r="AH316" s="274" t="s">
        <v>1935</v>
      </c>
      <c r="AI316" s="274" t="s">
        <v>3773</v>
      </c>
      <c r="AJ316" s="274" t="s">
        <v>268</v>
      </c>
      <c r="AK316" s="274" t="s">
        <v>410</v>
      </c>
      <c r="AL316" s="274" t="s">
        <v>268</v>
      </c>
      <c r="AM316" s="274" t="s">
        <v>288</v>
      </c>
      <c r="AN316" s="274" t="s">
        <v>268</v>
      </c>
      <c r="AO316" s="274" t="s">
        <v>268</v>
      </c>
      <c r="AP316" s="274" t="s">
        <v>268</v>
      </c>
      <c r="AQ316" s="274" t="s">
        <v>268</v>
      </c>
      <c r="AR316" s="274" t="s">
        <v>268</v>
      </c>
      <c r="AS316" s="274" t="s">
        <v>268</v>
      </c>
      <c r="AT316" s="274" t="s">
        <v>268</v>
      </c>
      <c r="AU316" s="274" t="s">
        <v>268</v>
      </c>
      <c r="AV316" s="274" t="s">
        <v>268</v>
      </c>
      <c r="AW316" s="274" t="s">
        <v>268</v>
      </c>
      <c r="AX316" s="274" t="s">
        <v>268</v>
      </c>
      <c r="AY316" s="274" t="s">
        <v>268</v>
      </c>
      <c r="AZ316" s="274" t="s">
        <v>268</v>
      </c>
      <c r="BA316" s="274" t="s">
        <v>268</v>
      </c>
      <c r="BB316" s="274" t="s">
        <v>268</v>
      </c>
      <c r="BC316" s="274" t="s">
        <v>268</v>
      </c>
      <c r="BD316" s="274" t="s">
        <v>268</v>
      </c>
      <c r="BE316" s="274" t="s">
        <v>268</v>
      </c>
      <c r="BF316" s="274" t="s">
        <v>268</v>
      </c>
      <c r="BG316" s="274" t="s">
        <v>268</v>
      </c>
      <c r="BH316" s="274" t="s">
        <v>268</v>
      </c>
      <c r="BI316" s="274" t="s">
        <v>268</v>
      </c>
      <c r="BJ316" s="274" t="s">
        <v>268</v>
      </c>
      <c r="BK316" s="274" t="s">
        <v>268</v>
      </c>
      <c r="BL316" s="274" t="s">
        <v>268</v>
      </c>
      <c r="BM316" s="274" t="s">
        <v>268</v>
      </c>
      <c r="BN316" s="274" t="s">
        <v>268</v>
      </c>
      <c r="BO316" s="274" t="s">
        <v>268</v>
      </c>
      <c r="BP316" s="274" t="s">
        <v>268</v>
      </c>
      <c r="BQ316" s="274" t="s">
        <v>268</v>
      </c>
      <c r="BR316" s="274" t="s">
        <v>268</v>
      </c>
      <c r="BS316" s="274" t="s">
        <v>268</v>
      </c>
      <c r="BT316" s="274" t="s">
        <v>268</v>
      </c>
      <c r="BU316" s="274" t="s">
        <v>268</v>
      </c>
      <c r="BV316" s="274" t="s">
        <v>268</v>
      </c>
      <c r="BW316" s="274" t="s">
        <v>268</v>
      </c>
      <c r="BX316" s="274" t="s">
        <v>268</v>
      </c>
      <c r="BY316" s="295">
        <v>111</v>
      </c>
      <c r="BZ316" s="295">
        <v>111</v>
      </c>
      <c r="CA316" s="298" t="s">
        <v>142</v>
      </c>
      <c r="CB316" s="297">
        <v>122</v>
      </c>
      <c r="CC316" s="284">
        <f t="shared" si="18"/>
        <v>0</v>
      </c>
      <c r="CD316" s="295">
        <f t="shared" si="19"/>
        <v>111.00000000000001</v>
      </c>
      <c r="CE316" s="284">
        <f t="shared" si="20"/>
        <v>0</v>
      </c>
      <c r="CF316" s="295">
        <f t="shared" si="21"/>
        <v>1</v>
      </c>
      <c r="CG316" s="274" t="s">
        <v>876</v>
      </c>
      <c r="CH316" s="274" t="s">
        <v>268</v>
      </c>
      <c r="CI316" s="274" t="s">
        <v>268</v>
      </c>
      <c r="CJ316" s="298" t="s">
        <v>280</v>
      </c>
      <c r="CK316" s="297">
        <v>2</v>
      </c>
      <c r="CL316" s="274" t="s">
        <v>268</v>
      </c>
      <c r="CM316" s="274" t="s">
        <v>268</v>
      </c>
      <c r="CN316" s="274" t="s">
        <v>268</v>
      </c>
      <c r="CO316" s="274" t="s">
        <v>268</v>
      </c>
      <c r="CP316" s="274" t="s">
        <v>268</v>
      </c>
      <c r="CQ316" s="274" t="s">
        <v>268</v>
      </c>
      <c r="CR316" s="274" t="s">
        <v>877</v>
      </c>
      <c r="CS316" s="274">
        <v>102.51</v>
      </c>
      <c r="CT316" s="274" t="s">
        <v>268</v>
      </c>
      <c r="CU316" s="274">
        <v>102.51</v>
      </c>
      <c r="CV316" s="274">
        <v>365</v>
      </c>
      <c r="CW316" s="274" t="s">
        <v>878</v>
      </c>
      <c r="CX316" s="274" t="s">
        <v>835</v>
      </c>
      <c r="CY316" s="274" t="s">
        <v>836</v>
      </c>
      <c r="CZ316" s="274" t="s">
        <v>837</v>
      </c>
      <c r="DA316" s="274" t="s">
        <v>268</v>
      </c>
      <c r="DB316" s="274" t="s">
        <v>268</v>
      </c>
      <c r="DC316" s="274" t="s">
        <v>268</v>
      </c>
      <c r="DD316" s="274" t="s">
        <v>268</v>
      </c>
      <c r="DE316" s="274" t="s">
        <v>268</v>
      </c>
      <c r="DF316" s="274" t="s">
        <v>268</v>
      </c>
      <c r="DG316" s="299">
        <f>IFERROR(IF(CA316="D",IF(CK316="A dispo.",CD316*VLOOKUP('DATI INPUT'!$F$27,TARIFFE_UD,2,FALSE),CD316*VLOOKUP(CK316,TARIFFE_UD,2,FALSE)),CD316*VLOOKUP(CB316-100,TARIFFE_UND,2,FALSE)),0)</f>
        <v>79.76700405518524</v>
      </c>
      <c r="DH316" s="299">
        <f>IFERROR(IF(CA316="D",IF(CK316="A dispo.",CF316*VLOOKUP('DATI INPUT'!$F$27,TARIFFE_UD,3,FALSE),CF316*VLOOKUP(CK316,TARIFFE_UD,3,FALSE)),CF316*VLOOKUP(CB316-100,TARIFFE_UND,3,FALSE)),0)</f>
        <v>46.077822723118445</v>
      </c>
    </row>
    <row r="317" spans="1:112" x14ac:dyDescent="0.25">
      <c r="A317" s="274" t="s">
        <v>3774</v>
      </c>
      <c r="B317" s="274" t="s">
        <v>1274</v>
      </c>
      <c r="C317" s="274" t="s">
        <v>3775</v>
      </c>
      <c r="D317" s="274" t="s">
        <v>3767</v>
      </c>
      <c r="E317" s="274" t="s">
        <v>268</v>
      </c>
      <c r="F317" s="274" t="s">
        <v>156</v>
      </c>
      <c r="G317" s="274" t="s">
        <v>3768</v>
      </c>
      <c r="H317" s="274" t="s">
        <v>3769</v>
      </c>
      <c r="I317" s="274" t="s">
        <v>365</v>
      </c>
      <c r="J317" s="274" t="s">
        <v>274</v>
      </c>
      <c r="K317" s="274" t="s">
        <v>3770</v>
      </c>
      <c r="L317" s="274" t="s">
        <v>3771</v>
      </c>
      <c r="M317" s="274" t="s">
        <v>3772</v>
      </c>
      <c r="N317" s="274" t="s">
        <v>984</v>
      </c>
      <c r="O317" s="274" t="s">
        <v>873</v>
      </c>
      <c r="P317" s="274" t="s">
        <v>1934</v>
      </c>
      <c r="Q317" s="274" t="s">
        <v>488</v>
      </c>
      <c r="R317" s="274" t="s">
        <v>268</v>
      </c>
      <c r="S317" s="274" t="s">
        <v>268</v>
      </c>
      <c r="T317" s="274" t="s">
        <v>268</v>
      </c>
      <c r="U317" s="274" t="s">
        <v>268</v>
      </c>
      <c r="V317" s="274" t="s">
        <v>268</v>
      </c>
      <c r="W317" s="274" t="s">
        <v>3772</v>
      </c>
      <c r="X317" s="274" t="s">
        <v>1934</v>
      </c>
      <c r="Y317" s="274" t="s">
        <v>488</v>
      </c>
      <c r="Z317" s="274" t="s">
        <v>268</v>
      </c>
      <c r="AA317" s="274" t="s">
        <v>268</v>
      </c>
      <c r="AB317" s="274" t="s">
        <v>268</v>
      </c>
      <c r="AC317" s="274" t="s">
        <v>268</v>
      </c>
      <c r="AD317" s="274" t="s">
        <v>268</v>
      </c>
      <c r="AE317" s="274" t="s">
        <v>287</v>
      </c>
      <c r="AF317" s="274" t="s">
        <v>1811</v>
      </c>
      <c r="AG317" s="274" t="s">
        <v>268</v>
      </c>
      <c r="AH317" s="274" t="s">
        <v>1935</v>
      </c>
      <c r="AI317" s="274" t="s">
        <v>3773</v>
      </c>
      <c r="AJ317" s="274" t="s">
        <v>268</v>
      </c>
      <c r="AK317" s="274" t="s">
        <v>354</v>
      </c>
      <c r="AL317" s="274" t="s">
        <v>268</v>
      </c>
      <c r="AM317" s="274" t="s">
        <v>288</v>
      </c>
      <c r="AN317" s="274" t="s">
        <v>268</v>
      </c>
      <c r="AO317" s="274" t="s">
        <v>268</v>
      </c>
      <c r="AP317" s="274" t="s">
        <v>268</v>
      </c>
      <c r="AQ317" s="274" t="s">
        <v>268</v>
      </c>
      <c r="AR317" s="274" t="s">
        <v>268</v>
      </c>
      <c r="AS317" s="274" t="s">
        <v>268</v>
      </c>
      <c r="AT317" s="274" t="s">
        <v>268</v>
      </c>
      <c r="AU317" s="274" t="s">
        <v>268</v>
      </c>
      <c r="AV317" s="274" t="s">
        <v>268</v>
      </c>
      <c r="AW317" s="274" t="s">
        <v>268</v>
      </c>
      <c r="AX317" s="274" t="s">
        <v>268</v>
      </c>
      <c r="AY317" s="274" t="s">
        <v>268</v>
      </c>
      <c r="AZ317" s="274" t="s">
        <v>268</v>
      </c>
      <c r="BA317" s="274" t="s">
        <v>268</v>
      </c>
      <c r="BB317" s="274" t="s">
        <v>268</v>
      </c>
      <c r="BC317" s="274" t="s">
        <v>268</v>
      </c>
      <c r="BD317" s="274" t="s">
        <v>268</v>
      </c>
      <c r="BE317" s="274" t="s">
        <v>268</v>
      </c>
      <c r="BF317" s="274" t="s">
        <v>268</v>
      </c>
      <c r="BG317" s="274" t="s">
        <v>268</v>
      </c>
      <c r="BH317" s="274" t="s">
        <v>268</v>
      </c>
      <c r="BI317" s="274" t="s">
        <v>268</v>
      </c>
      <c r="BJ317" s="274" t="s">
        <v>268</v>
      </c>
      <c r="BK317" s="274" t="s">
        <v>268</v>
      </c>
      <c r="BL317" s="274" t="s">
        <v>268</v>
      </c>
      <c r="BM317" s="274" t="s">
        <v>268</v>
      </c>
      <c r="BN317" s="274" t="s">
        <v>268</v>
      </c>
      <c r="BO317" s="274" t="s">
        <v>268</v>
      </c>
      <c r="BP317" s="274" t="s">
        <v>268</v>
      </c>
      <c r="BQ317" s="274" t="s">
        <v>268</v>
      </c>
      <c r="BR317" s="274" t="s">
        <v>268</v>
      </c>
      <c r="BS317" s="274" t="s">
        <v>268</v>
      </c>
      <c r="BT317" s="274" t="s">
        <v>268</v>
      </c>
      <c r="BU317" s="274" t="s">
        <v>268</v>
      </c>
      <c r="BV317" s="274" t="s">
        <v>268</v>
      </c>
      <c r="BW317" s="274" t="s">
        <v>268</v>
      </c>
      <c r="BX317" s="274" t="s">
        <v>268</v>
      </c>
      <c r="BY317" s="295">
        <v>111</v>
      </c>
      <c r="BZ317" s="295">
        <v>111</v>
      </c>
      <c r="CA317" s="298" t="s">
        <v>142</v>
      </c>
      <c r="CB317" s="297">
        <v>122</v>
      </c>
      <c r="CC317" s="284">
        <f t="shared" si="18"/>
        <v>0</v>
      </c>
      <c r="CD317" s="295">
        <f t="shared" si="19"/>
        <v>111.00000000000001</v>
      </c>
      <c r="CE317" s="284">
        <f t="shared" si="20"/>
        <v>0</v>
      </c>
      <c r="CF317" s="295">
        <f t="shared" si="21"/>
        <v>1</v>
      </c>
      <c r="CG317" s="274" t="s">
        <v>876</v>
      </c>
      <c r="CH317" s="274" t="s">
        <v>268</v>
      </c>
      <c r="CI317" s="274" t="s">
        <v>268</v>
      </c>
      <c r="CJ317" s="298" t="s">
        <v>271</v>
      </c>
      <c r="CK317" s="297">
        <v>1</v>
      </c>
      <c r="CL317" s="274" t="s">
        <v>268</v>
      </c>
      <c r="CM317" s="274" t="s">
        <v>268</v>
      </c>
      <c r="CN317" s="274" t="s">
        <v>268</v>
      </c>
      <c r="CO317" s="274" t="s">
        <v>268</v>
      </c>
      <c r="CP317" s="274" t="s">
        <v>268</v>
      </c>
      <c r="CQ317" s="274" t="s">
        <v>268</v>
      </c>
      <c r="CR317" s="274" t="s">
        <v>877</v>
      </c>
      <c r="CS317" s="274">
        <v>59.46</v>
      </c>
      <c r="CT317" s="274" t="s">
        <v>268</v>
      </c>
      <c r="CU317" s="274">
        <v>59.46</v>
      </c>
      <c r="CV317" s="274">
        <v>365</v>
      </c>
      <c r="CW317" s="274" t="s">
        <v>878</v>
      </c>
      <c r="CX317" s="274" t="s">
        <v>835</v>
      </c>
      <c r="CY317" s="274" t="s">
        <v>836</v>
      </c>
      <c r="CZ317" s="274" t="s">
        <v>837</v>
      </c>
      <c r="DA317" s="274" t="s">
        <v>268</v>
      </c>
      <c r="DB317" s="274" t="s">
        <v>268</v>
      </c>
      <c r="DC317" s="274" t="s">
        <v>268</v>
      </c>
      <c r="DD317" s="274" t="s">
        <v>268</v>
      </c>
      <c r="DE317" s="274" t="s">
        <v>268</v>
      </c>
      <c r="DF317" s="274" t="s">
        <v>268</v>
      </c>
      <c r="DG317" s="299">
        <f>IFERROR(IF(CA317="D",IF(CK317="A dispo.",CD317*VLOOKUP('DATI INPUT'!$F$27,TARIFFE_UD,2,FALSE),CD317*VLOOKUP(CK317,TARIFFE_UD,2,FALSE)),CD317*VLOOKUP(CB317-100,TARIFFE_UND,2,FALSE)),0)</f>
        <v>68.371717761587348</v>
      </c>
      <c r="DH317" s="299">
        <f>IFERROR(IF(CA317="D",IF(CK317="A dispo.",CF317*VLOOKUP('DATI INPUT'!$F$27,TARIFFE_UD,3,FALSE),CF317*VLOOKUP(CK317,TARIFFE_UD,3,FALSE)),CF317*VLOOKUP(CB317-100,TARIFFE_UND,3,FALSE)),0)</f>
        <v>15.164853048114928</v>
      </c>
    </row>
    <row r="318" spans="1:112" x14ac:dyDescent="0.25">
      <c r="A318" s="274" t="s">
        <v>3776</v>
      </c>
      <c r="B318" s="274" t="s">
        <v>1274</v>
      </c>
      <c r="C318" s="274" t="s">
        <v>3777</v>
      </c>
      <c r="D318" s="274" t="s">
        <v>3767</v>
      </c>
      <c r="E318" s="274" t="s">
        <v>268</v>
      </c>
      <c r="F318" s="274" t="s">
        <v>156</v>
      </c>
      <c r="G318" s="274" t="s">
        <v>3768</v>
      </c>
      <c r="H318" s="274" t="s">
        <v>3769</v>
      </c>
      <c r="I318" s="274" t="s">
        <v>365</v>
      </c>
      <c r="J318" s="274" t="s">
        <v>274</v>
      </c>
      <c r="K318" s="274" t="s">
        <v>3770</v>
      </c>
      <c r="L318" s="274" t="s">
        <v>3771</v>
      </c>
      <c r="M318" s="274" t="s">
        <v>3772</v>
      </c>
      <c r="N318" s="274" t="s">
        <v>984</v>
      </c>
      <c r="O318" s="274" t="s">
        <v>873</v>
      </c>
      <c r="P318" s="274" t="s">
        <v>1934</v>
      </c>
      <c r="Q318" s="274" t="s">
        <v>488</v>
      </c>
      <c r="R318" s="274" t="s">
        <v>268</v>
      </c>
      <c r="S318" s="274" t="s">
        <v>268</v>
      </c>
      <c r="T318" s="274" t="s">
        <v>268</v>
      </c>
      <c r="U318" s="274" t="s">
        <v>268</v>
      </c>
      <c r="V318" s="274" t="s">
        <v>268</v>
      </c>
      <c r="W318" s="274" t="s">
        <v>3772</v>
      </c>
      <c r="X318" s="274" t="s">
        <v>1934</v>
      </c>
      <c r="Y318" s="274" t="s">
        <v>488</v>
      </c>
      <c r="Z318" s="274" t="s">
        <v>268</v>
      </c>
      <c r="AA318" s="274" t="s">
        <v>268</v>
      </c>
      <c r="AB318" s="274" t="s">
        <v>268</v>
      </c>
      <c r="AC318" s="274" t="s">
        <v>268</v>
      </c>
      <c r="AD318" s="274" t="s">
        <v>268</v>
      </c>
      <c r="AE318" s="274" t="s">
        <v>287</v>
      </c>
      <c r="AF318" s="274" t="s">
        <v>1811</v>
      </c>
      <c r="AG318" s="274" t="s">
        <v>268</v>
      </c>
      <c r="AH318" s="274" t="s">
        <v>1935</v>
      </c>
      <c r="AI318" s="274" t="s">
        <v>3773</v>
      </c>
      <c r="AJ318" s="274" t="s">
        <v>268</v>
      </c>
      <c r="AK318" s="274" t="s">
        <v>377</v>
      </c>
      <c r="AL318" s="274" t="s">
        <v>268</v>
      </c>
      <c r="AM318" s="274" t="s">
        <v>353</v>
      </c>
      <c r="AN318" s="274" t="s">
        <v>287</v>
      </c>
      <c r="AO318" s="274" t="s">
        <v>1811</v>
      </c>
      <c r="AP318" s="274" t="s">
        <v>268</v>
      </c>
      <c r="AQ318" s="274" t="s">
        <v>1935</v>
      </c>
      <c r="AR318" s="274" t="s">
        <v>3773</v>
      </c>
      <c r="AS318" s="274" t="s">
        <v>268</v>
      </c>
      <c r="AT318" s="274" t="s">
        <v>395</v>
      </c>
      <c r="AU318" s="274" t="s">
        <v>268</v>
      </c>
      <c r="AV318" s="274" t="s">
        <v>353</v>
      </c>
      <c r="AW318" s="274" t="s">
        <v>287</v>
      </c>
      <c r="AX318" s="274" t="s">
        <v>1811</v>
      </c>
      <c r="AY318" s="274" t="s">
        <v>268</v>
      </c>
      <c r="AZ318" s="274" t="s">
        <v>1935</v>
      </c>
      <c r="BA318" s="274" t="s">
        <v>3773</v>
      </c>
      <c r="BB318" s="274" t="s">
        <v>268</v>
      </c>
      <c r="BC318" s="274" t="s">
        <v>381</v>
      </c>
      <c r="BD318" s="274" t="s">
        <v>268</v>
      </c>
      <c r="BE318" s="274" t="s">
        <v>353</v>
      </c>
      <c r="BF318" s="274" t="s">
        <v>268</v>
      </c>
      <c r="BG318" s="274" t="s">
        <v>268</v>
      </c>
      <c r="BH318" s="274" t="s">
        <v>268</v>
      </c>
      <c r="BI318" s="274" t="s">
        <v>268</v>
      </c>
      <c r="BJ318" s="274" t="s">
        <v>268</v>
      </c>
      <c r="BK318" s="274" t="s">
        <v>268</v>
      </c>
      <c r="BL318" s="274" t="s">
        <v>268</v>
      </c>
      <c r="BM318" s="274" t="s">
        <v>268</v>
      </c>
      <c r="BN318" s="274" t="s">
        <v>268</v>
      </c>
      <c r="BO318" s="274" t="s">
        <v>268</v>
      </c>
      <c r="BP318" s="274" t="s">
        <v>268</v>
      </c>
      <c r="BQ318" s="274" t="s">
        <v>268</v>
      </c>
      <c r="BR318" s="274" t="s">
        <v>268</v>
      </c>
      <c r="BS318" s="274" t="s">
        <v>268</v>
      </c>
      <c r="BT318" s="274" t="s">
        <v>268</v>
      </c>
      <c r="BU318" s="274" t="s">
        <v>268</v>
      </c>
      <c r="BV318" s="274" t="s">
        <v>268</v>
      </c>
      <c r="BW318" s="274" t="s">
        <v>268</v>
      </c>
      <c r="BX318" s="274" t="s">
        <v>268</v>
      </c>
      <c r="BY318" s="295">
        <v>125</v>
      </c>
      <c r="BZ318" s="295">
        <v>125</v>
      </c>
      <c r="CA318" s="298" t="s">
        <v>142</v>
      </c>
      <c r="CB318" s="297">
        <v>123</v>
      </c>
      <c r="CC318" s="284">
        <f t="shared" si="18"/>
        <v>0</v>
      </c>
      <c r="CD318" s="295">
        <f t="shared" si="19"/>
        <v>125</v>
      </c>
      <c r="CE318" s="284">
        <f t="shared" si="20"/>
        <v>1</v>
      </c>
      <c r="CF318" s="295">
        <f t="shared" si="21"/>
        <v>0</v>
      </c>
      <c r="CG318" s="274" t="s">
        <v>1817</v>
      </c>
      <c r="CH318" s="274" t="s">
        <v>268</v>
      </c>
      <c r="CI318" s="274" t="s">
        <v>268</v>
      </c>
      <c r="CJ318" s="298" t="s">
        <v>280</v>
      </c>
      <c r="CK318" s="297">
        <v>2</v>
      </c>
      <c r="CL318" s="274" t="s">
        <v>268</v>
      </c>
      <c r="CM318" s="274" t="s">
        <v>268</v>
      </c>
      <c r="CN318" s="274" t="s">
        <v>268</v>
      </c>
      <c r="CO318" s="274" t="s">
        <v>268</v>
      </c>
      <c r="CP318" s="274" t="s">
        <v>268</v>
      </c>
      <c r="CQ318" s="274" t="s">
        <v>268</v>
      </c>
      <c r="CR318" s="274" t="s">
        <v>877</v>
      </c>
      <c r="CS318" s="274">
        <v>56.25</v>
      </c>
      <c r="CT318" s="274" t="s">
        <v>268</v>
      </c>
      <c r="CU318" s="274">
        <v>56.25</v>
      </c>
      <c r="CV318" s="274">
        <v>365</v>
      </c>
      <c r="CW318" s="274" t="s">
        <v>878</v>
      </c>
      <c r="CX318" s="274" t="s">
        <v>835</v>
      </c>
      <c r="CY318" s="274" t="s">
        <v>836</v>
      </c>
      <c r="CZ318" s="274" t="s">
        <v>837</v>
      </c>
      <c r="DA318" s="274" t="s">
        <v>268</v>
      </c>
      <c r="DB318" s="274" t="s">
        <v>268</v>
      </c>
      <c r="DC318" s="274" t="s">
        <v>268</v>
      </c>
      <c r="DD318" s="274" t="s">
        <v>268</v>
      </c>
      <c r="DE318" s="274" t="s">
        <v>268</v>
      </c>
      <c r="DF318" s="274" t="s">
        <v>268</v>
      </c>
      <c r="DG318" s="299">
        <f>IFERROR(IF(CA318="D",IF(CK318="A dispo.",CD318*VLOOKUP('DATI INPUT'!$F$27,TARIFFE_UD,2,FALSE),CD318*VLOOKUP(CK318,TARIFFE_UD,2,FALSE)),CD318*VLOOKUP(CB318-100,TARIFFE_UND,2,FALSE)),0)</f>
        <v>89.827707269352743</v>
      </c>
      <c r="DH318" s="299">
        <f>IFERROR(IF(CA318="D",IF(CK318="A dispo.",CF318*VLOOKUP('DATI INPUT'!$F$27,TARIFFE_UD,3,FALSE),CF318*VLOOKUP(CK318,TARIFFE_UD,3,FALSE)),CF318*VLOOKUP(CB318-100,TARIFFE_UND,3,FALSE)),0)</f>
        <v>0</v>
      </c>
    </row>
    <row r="319" spans="1:112" x14ac:dyDescent="0.25">
      <c r="A319" s="274" t="s">
        <v>3778</v>
      </c>
      <c r="B319" s="274" t="s">
        <v>3779</v>
      </c>
      <c r="C319" s="274" t="s">
        <v>3780</v>
      </c>
      <c r="D319" s="274" t="s">
        <v>3781</v>
      </c>
      <c r="E319" s="274" t="s">
        <v>268</v>
      </c>
      <c r="F319" s="274" t="s">
        <v>156</v>
      </c>
      <c r="G319" s="274" t="s">
        <v>3782</v>
      </c>
      <c r="H319" s="274" t="s">
        <v>3307</v>
      </c>
      <c r="I319" s="274" t="s">
        <v>3783</v>
      </c>
      <c r="J319" s="274" t="s">
        <v>274</v>
      </c>
      <c r="K319" s="274" t="s">
        <v>3784</v>
      </c>
      <c r="L319" s="274" t="s">
        <v>960</v>
      </c>
      <c r="M319" s="274" t="s">
        <v>3785</v>
      </c>
      <c r="N319" s="274" t="s">
        <v>984</v>
      </c>
      <c r="O319" s="274" t="s">
        <v>873</v>
      </c>
      <c r="P319" s="274" t="s">
        <v>3006</v>
      </c>
      <c r="Q319" s="274" t="s">
        <v>269</v>
      </c>
      <c r="R319" s="274" t="s">
        <v>268</v>
      </c>
      <c r="S319" s="274" t="s">
        <v>268</v>
      </c>
      <c r="T319" s="274" t="s">
        <v>268</v>
      </c>
      <c r="U319" s="274" t="s">
        <v>268</v>
      </c>
      <c r="V319" s="274" t="s">
        <v>268</v>
      </c>
      <c r="W319" s="274" t="s">
        <v>3785</v>
      </c>
      <c r="X319" s="274" t="s">
        <v>3006</v>
      </c>
      <c r="Y319" s="274" t="s">
        <v>269</v>
      </c>
      <c r="Z319" s="274" t="s">
        <v>268</v>
      </c>
      <c r="AA319" s="274" t="s">
        <v>268</v>
      </c>
      <c r="AB319" s="274" t="s">
        <v>268</v>
      </c>
      <c r="AC319" s="274" t="s">
        <v>268</v>
      </c>
      <c r="AD319" s="274" t="s">
        <v>268</v>
      </c>
      <c r="AE319" s="274" t="s">
        <v>287</v>
      </c>
      <c r="AF319" s="274" t="s">
        <v>1811</v>
      </c>
      <c r="AG319" s="274" t="s">
        <v>875</v>
      </c>
      <c r="AH319" s="274" t="s">
        <v>1848</v>
      </c>
      <c r="AI319" s="274" t="s">
        <v>766</v>
      </c>
      <c r="AJ319" s="274" t="s">
        <v>268</v>
      </c>
      <c r="AK319" s="274" t="s">
        <v>395</v>
      </c>
      <c r="AL319" s="274" t="s">
        <v>268</v>
      </c>
      <c r="AM319" s="274" t="s">
        <v>405</v>
      </c>
      <c r="AN319" s="274" t="s">
        <v>268</v>
      </c>
      <c r="AO319" s="274" t="s">
        <v>268</v>
      </c>
      <c r="AP319" s="274" t="s">
        <v>268</v>
      </c>
      <c r="AQ319" s="274" t="s">
        <v>268</v>
      </c>
      <c r="AR319" s="274" t="s">
        <v>268</v>
      </c>
      <c r="AS319" s="274" t="s">
        <v>268</v>
      </c>
      <c r="AT319" s="274" t="s">
        <v>268</v>
      </c>
      <c r="AU319" s="274" t="s">
        <v>268</v>
      </c>
      <c r="AV319" s="274" t="s">
        <v>268</v>
      </c>
      <c r="AW319" s="274" t="s">
        <v>268</v>
      </c>
      <c r="AX319" s="274" t="s">
        <v>268</v>
      </c>
      <c r="AY319" s="274" t="s">
        <v>268</v>
      </c>
      <c r="AZ319" s="274" t="s">
        <v>268</v>
      </c>
      <c r="BA319" s="274" t="s">
        <v>268</v>
      </c>
      <c r="BB319" s="274" t="s">
        <v>268</v>
      </c>
      <c r="BC319" s="274" t="s">
        <v>268</v>
      </c>
      <c r="BD319" s="274" t="s">
        <v>268</v>
      </c>
      <c r="BE319" s="274" t="s">
        <v>268</v>
      </c>
      <c r="BF319" s="274" t="s">
        <v>268</v>
      </c>
      <c r="BG319" s="274" t="s">
        <v>268</v>
      </c>
      <c r="BH319" s="274" t="s">
        <v>268</v>
      </c>
      <c r="BI319" s="274" t="s">
        <v>268</v>
      </c>
      <c r="BJ319" s="274" t="s">
        <v>268</v>
      </c>
      <c r="BK319" s="274" t="s">
        <v>268</v>
      </c>
      <c r="BL319" s="274" t="s">
        <v>268</v>
      </c>
      <c r="BM319" s="274" t="s">
        <v>268</v>
      </c>
      <c r="BN319" s="274" t="s">
        <v>268</v>
      </c>
      <c r="BO319" s="274" t="s">
        <v>268</v>
      </c>
      <c r="BP319" s="274" t="s">
        <v>268</v>
      </c>
      <c r="BQ319" s="274" t="s">
        <v>268</v>
      </c>
      <c r="BR319" s="274" t="s">
        <v>268</v>
      </c>
      <c r="BS319" s="274" t="s">
        <v>268</v>
      </c>
      <c r="BT319" s="274" t="s">
        <v>268</v>
      </c>
      <c r="BU319" s="274" t="s">
        <v>268</v>
      </c>
      <c r="BV319" s="274" t="s">
        <v>268</v>
      </c>
      <c r="BW319" s="274" t="s">
        <v>268</v>
      </c>
      <c r="BX319" s="274" t="s">
        <v>268</v>
      </c>
      <c r="BY319" s="295">
        <v>118.03</v>
      </c>
      <c r="BZ319" s="295">
        <v>118.03</v>
      </c>
      <c r="CA319" s="298" t="s">
        <v>142</v>
      </c>
      <c r="CB319" s="297">
        <v>122</v>
      </c>
      <c r="CC319" s="284">
        <f t="shared" si="18"/>
        <v>0</v>
      </c>
      <c r="CD319" s="295">
        <f t="shared" si="19"/>
        <v>118.03</v>
      </c>
      <c r="CE319" s="284">
        <f t="shared" si="20"/>
        <v>0</v>
      </c>
      <c r="CF319" s="295">
        <f t="shared" si="21"/>
        <v>1</v>
      </c>
      <c r="CG319" s="274" t="s">
        <v>876</v>
      </c>
      <c r="CH319" s="274" t="s">
        <v>268</v>
      </c>
      <c r="CI319" s="274" t="s">
        <v>268</v>
      </c>
      <c r="CJ319" s="298" t="s">
        <v>271</v>
      </c>
      <c r="CK319" s="297">
        <v>1</v>
      </c>
      <c r="CL319" s="274" t="s">
        <v>268</v>
      </c>
      <c r="CM319" s="274" t="s">
        <v>268</v>
      </c>
      <c r="CN319" s="274" t="s">
        <v>268</v>
      </c>
      <c r="CO319" s="274" t="s">
        <v>268</v>
      </c>
      <c r="CP319" s="274" t="s">
        <v>268</v>
      </c>
      <c r="CQ319" s="274" t="s">
        <v>268</v>
      </c>
      <c r="CR319" s="274" t="s">
        <v>877</v>
      </c>
      <c r="CS319" s="274">
        <v>62.13</v>
      </c>
      <c r="CT319" s="274" t="s">
        <v>268</v>
      </c>
      <c r="CU319" s="274">
        <v>62.13</v>
      </c>
      <c r="CV319" s="274">
        <v>365</v>
      </c>
      <c r="CW319" s="274" t="s">
        <v>878</v>
      </c>
      <c r="CX319" s="274" t="s">
        <v>835</v>
      </c>
      <c r="CY319" s="274" t="s">
        <v>836</v>
      </c>
      <c r="CZ319" s="274" t="s">
        <v>837</v>
      </c>
      <c r="DA319" s="274" t="s">
        <v>268</v>
      </c>
      <c r="DB319" s="274" t="s">
        <v>268</v>
      </c>
      <c r="DC319" s="274" t="s">
        <v>268</v>
      </c>
      <c r="DD319" s="274" t="s">
        <v>268</v>
      </c>
      <c r="DE319" s="274" t="s">
        <v>268</v>
      </c>
      <c r="DF319" s="274" t="s">
        <v>268</v>
      </c>
      <c r="DG319" s="299">
        <f>IFERROR(IF(CA319="D",IF(CK319="A dispo.",CD319*VLOOKUP('DATI INPUT'!$F$27,TARIFFE_UD,2,FALSE),CD319*VLOOKUP(CK319,TARIFFE_UD,2,FALSE)),CD319*VLOOKUP(CB319-100,TARIFFE_UND,2,FALSE)),0)</f>
        <v>72.701926553154536</v>
      </c>
      <c r="DH319" s="299">
        <f>IFERROR(IF(CA319="D",IF(CK319="A dispo.",CF319*VLOOKUP('DATI INPUT'!$F$27,TARIFFE_UD,3,FALSE),CF319*VLOOKUP(CK319,TARIFFE_UD,3,FALSE)),CF319*VLOOKUP(CB319-100,TARIFFE_UND,3,FALSE)),0)</f>
        <v>15.164853048114928</v>
      </c>
    </row>
    <row r="320" spans="1:112" x14ac:dyDescent="0.25">
      <c r="A320" s="274" t="s">
        <v>3786</v>
      </c>
      <c r="B320" s="274" t="s">
        <v>3779</v>
      </c>
      <c r="C320" s="274" t="s">
        <v>3787</v>
      </c>
      <c r="D320" s="274" t="s">
        <v>3781</v>
      </c>
      <c r="E320" s="274" t="s">
        <v>268</v>
      </c>
      <c r="F320" s="274" t="s">
        <v>156</v>
      </c>
      <c r="G320" s="274" t="s">
        <v>3782</v>
      </c>
      <c r="H320" s="274" t="s">
        <v>3307</v>
      </c>
      <c r="I320" s="274" t="s">
        <v>3783</v>
      </c>
      <c r="J320" s="274" t="s">
        <v>274</v>
      </c>
      <c r="K320" s="274" t="s">
        <v>3784</v>
      </c>
      <c r="L320" s="274" t="s">
        <v>960</v>
      </c>
      <c r="M320" s="274" t="s">
        <v>3785</v>
      </c>
      <c r="N320" s="274" t="s">
        <v>984</v>
      </c>
      <c r="O320" s="274" t="s">
        <v>873</v>
      </c>
      <c r="P320" s="274" t="s">
        <v>3006</v>
      </c>
      <c r="Q320" s="274" t="s">
        <v>269</v>
      </c>
      <c r="R320" s="274" t="s">
        <v>268</v>
      </c>
      <c r="S320" s="274" t="s">
        <v>268</v>
      </c>
      <c r="T320" s="274" t="s">
        <v>268</v>
      </c>
      <c r="U320" s="274" t="s">
        <v>268</v>
      </c>
      <c r="V320" s="274" t="s">
        <v>268</v>
      </c>
      <c r="W320" s="274" t="s">
        <v>3785</v>
      </c>
      <c r="X320" s="274" t="s">
        <v>3006</v>
      </c>
      <c r="Y320" s="274" t="s">
        <v>269</v>
      </c>
      <c r="Z320" s="274" t="s">
        <v>268</v>
      </c>
      <c r="AA320" s="274" t="s">
        <v>268</v>
      </c>
      <c r="AB320" s="274" t="s">
        <v>268</v>
      </c>
      <c r="AC320" s="274" t="s">
        <v>268</v>
      </c>
      <c r="AD320" s="274" t="s">
        <v>268</v>
      </c>
      <c r="AE320" s="274" t="s">
        <v>287</v>
      </c>
      <c r="AF320" s="274" t="s">
        <v>1811</v>
      </c>
      <c r="AG320" s="274" t="s">
        <v>875</v>
      </c>
      <c r="AH320" s="274" t="s">
        <v>1848</v>
      </c>
      <c r="AI320" s="274" t="s">
        <v>766</v>
      </c>
      <c r="AJ320" s="274" t="s">
        <v>268</v>
      </c>
      <c r="AK320" s="274" t="s">
        <v>381</v>
      </c>
      <c r="AL320" s="274" t="s">
        <v>268</v>
      </c>
      <c r="AM320" s="274" t="s">
        <v>367</v>
      </c>
      <c r="AN320" s="274" t="s">
        <v>268</v>
      </c>
      <c r="AO320" s="274" t="s">
        <v>268</v>
      </c>
      <c r="AP320" s="274" t="s">
        <v>268</v>
      </c>
      <c r="AQ320" s="274" t="s">
        <v>268</v>
      </c>
      <c r="AR320" s="274" t="s">
        <v>268</v>
      </c>
      <c r="AS320" s="274" t="s">
        <v>268</v>
      </c>
      <c r="AT320" s="274" t="s">
        <v>268</v>
      </c>
      <c r="AU320" s="274" t="s">
        <v>268</v>
      </c>
      <c r="AV320" s="274" t="s">
        <v>268</v>
      </c>
      <c r="AW320" s="274" t="s">
        <v>268</v>
      </c>
      <c r="AX320" s="274" t="s">
        <v>268</v>
      </c>
      <c r="AY320" s="274" t="s">
        <v>268</v>
      </c>
      <c r="AZ320" s="274" t="s">
        <v>268</v>
      </c>
      <c r="BA320" s="274" t="s">
        <v>268</v>
      </c>
      <c r="BB320" s="274" t="s">
        <v>268</v>
      </c>
      <c r="BC320" s="274" t="s">
        <v>268</v>
      </c>
      <c r="BD320" s="274" t="s">
        <v>268</v>
      </c>
      <c r="BE320" s="274" t="s">
        <v>268</v>
      </c>
      <c r="BF320" s="274" t="s">
        <v>268</v>
      </c>
      <c r="BG320" s="274" t="s">
        <v>268</v>
      </c>
      <c r="BH320" s="274" t="s">
        <v>268</v>
      </c>
      <c r="BI320" s="274" t="s">
        <v>268</v>
      </c>
      <c r="BJ320" s="274" t="s">
        <v>268</v>
      </c>
      <c r="BK320" s="274" t="s">
        <v>268</v>
      </c>
      <c r="BL320" s="274" t="s">
        <v>268</v>
      </c>
      <c r="BM320" s="274" t="s">
        <v>268</v>
      </c>
      <c r="BN320" s="274" t="s">
        <v>268</v>
      </c>
      <c r="BO320" s="274" t="s">
        <v>268</v>
      </c>
      <c r="BP320" s="274" t="s">
        <v>268</v>
      </c>
      <c r="BQ320" s="274" t="s">
        <v>268</v>
      </c>
      <c r="BR320" s="274" t="s">
        <v>268</v>
      </c>
      <c r="BS320" s="274" t="s">
        <v>268</v>
      </c>
      <c r="BT320" s="274" t="s">
        <v>268</v>
      </c>
      <c r="BU320" s="274" t="s">
        <v>268</v>
      </c>
      <c r="BV320" s="274" t="s">
        <v>268</v>
      </c>
      <c r="BW320" s="274" t="s">
        <v>268</v>
      </c>
      <c r="BX320" s="274" t="s">
        <v>268</v>
      </c>
      <c r="BY320" s="295">
        <v>8.5</v>
      </c>
      <c r="BZ320" s="295">
        <v>8.5</v>
      </c>
      <c r="CA320" s="298" t="s">
        <v>142</v>
      </c>
      <c r="CB320" s="297">
        <v>123</v>
      </c>
      <c r="CC320" s="284">
        <f t="shared" si="18"/>
        <v>0</v>
      </c>
      <c r="CD320" s="295">
        <f t="shared" si="19"/>
        <v>8.5</v>
      </c>
      <c r="CE320" s="284">
        <f t="shared" si="20"/>
        <v>1</v>
      </c>
      <c r="CF320" s="295">
        <f t="shared" si="21"/>
        <v>0</v>
      </c>
      <c r="CG320" s="274" t="s">
        <v>1817</v>
      </c>
      <c r="CH320" s="274" t="s">
        <v>268</v>
      </c>
      <c r="CI320" s="274" t="s">
        <v>268</v>
      </c>
      <c r="CJ320" s="298" t="s">
        <v>271</v>
      </c>
      <c r="CK320" s="297">
        <v>1</v>
      </c>
      <c r="CL320" s="274" t="s">
        <v>268</v>
      </c>
      <c r="CM320" s="274" t="s">
        <v>268</v>
      </c>
      <c r="CN320" s="274" t="s">
        <v>268</v>
      </c>
      <c r="CO320" s="274" t="s">
        <v>268</v>
      </c>
      <c r="CP320" s="274" t="s">
        <v>268</v>
      </c>
      <c r="CQ320" s="274" t="s">
        <v>268</v>
      </c>
      <c r="CR320" s="274" t="s">
        <v>877</v>
      </c>
      <c r="CS320" s="274">
        <v>3.23</v>
      </c>
      <c r="CT320" s="274" t="s">
        <v>268</v>
      </c>
      <c r="CU320" s="274">
        <v>3.23</v>
      </c>
      <c r="CV320" s="274">
        <v>365</v>
      </c>
      <c r="CW320" s="274" t="s">
        <v>878</v>
      </c>
      <c r="CX320" s="274" t="s">
        <v>835</v>
      </c>
      <c r="CY320" s="274" t="s">
        <v>836</v>
      </c>
      <c r="CZ320" s="274" t="s">
        <v>837</v>
      </c>
      <c r="DA320" s="274" t="s">
        <v>268</v>
      </c>
      <c r="DB320" s="274" t="s">
        <v>268</v>
      </c>
      <c r="DC320" s="274" t="s">
        <v>268</v>
      </c>
      <c r="DD320" s="274" t="s">
        <v>268</v>
      </c>
      <c r="DE320" s="274" t="s">
        <v>268</v>
      </c>
      <c r="DF320" s="274" t="s">
        <v>268</v>
      </c>
      <c r="DG320" s="299">
        <f>IFERROR(IF(CA320="D",IF(CK320="A dispo.",CD320*VLOOKUP('DATI INPUT'!$F$27,TARIFFE_UD,2,FALSE),CD320*VLOOKUP(CK320,TARIFFE_UD,2,FALSE)),CD320*VLOOKUP(CB320-100,TARIFFE_UND,2,FALSE)),0)</f>
        <v>5.2356720808422743</v>
      </c>
      <c r="DH320" s="299">
        <f>IFERROR(IF(CA320="D",IF(CK320="A dispo.",CF320*VLOOKUP('DATI INPUT'!$F$27,TARIFFE_UD,3,FALSE),CF320*VLOOKUP(CK320,TARIFFE_UD,3,FALSE)),CF320*VLOOKUP(CB320-100,TARIFFE_UND,3,FALSE)),0)</f>
        <v>0</v>
      </c>
    </row>
    <row r="321" spans="1:112" hidden="1" x14ac:dyDescent="0.25">
      <c r="A321" s="274" t="s">
        <v>3788</v>
      </c>
      <c r="B321" s="274" t="s">
        <v>3789</v>
      </c>
      <c r="C321" s="274" t="s">
        <v>3790</v>
      </c>
      <c r="D321" s="274" t="s">
        <v>3791</v>
      </c>
      <c r="E321" s="274" t="s">
        <v>268</v>
      </c>
      <c r="F321" s="274" t="s">
        <v>156</v>
      </c>
      <c r="G321" s="274" t="s">
        <v>3792</v>
      </c>
      <c r="H321" s="274" t="s">
        <v>1449</v>
      </c>
      <c r="I321" s="274" t="s">
        <v>446</v>
      </c>
      <c r="J321" s="274" t="s">
        <v>274</v>
      </c>
      <c r="K321" s="274" t="s">
        <v>1448</v>
      </c>
      <c r="L321" s="274" t="s">
        <v>960</v>
      </c>
      <c r="M321" s="274" t="s">
        <v>3793</v>
      </c>
      <c r="N321" s="274" t="s">
        <v>3794</v>
      </c>
      <c r="O321" s="274" t="s">
        <v>1258</v>
      </c>
      <c r="P321" s="274" t="s">
        <v>3795</v>
      </c>
      <c r="Q321" s="274" t="s">
        <v>293</v>
      </c>
      <c r="R321" s="274" t="s">
        <v>268</v>
      </c>
      <c r="S321" s="274" t="s">
        <v>268</v>
      </c>
      <c r="T321" s="274" t="s">
        <v>268</v>
      </c>
      <c r="U321" s="274" t="s">
        <v>268</v>
      </c>
      <c r="V321" s="274" t="s">
        <v>268</v>
      </c>
      <c r="W321" s="274" t="s">
        <v>3687</v>
      </c>
      <c r="X321" s="274" t="s">
        <v>1934</v>
      </c>
      <c r="Y321" s="274" t="s">
        <v>493</v>
      </c>
      <c r="Z321" s="274" t="s">
        <v>268</v>
      </c>
      <c r="AA321" s="274" t="s">
        <v>268</v>
      </c>
      <c r="AB321" s="274" t="s">
        <v>268</v>
      </c>
      <c r="AC321" s="274" t="s">
        <v>268</v>
      </c>
      <c r="AD321" s="274" t="s">
        <v>268</v>
      </c>
      <c r="AE321" s="274" t="s">
        <v>287</v>
      </c>
      <c r="AF321" s="274" t="s">
        <v>1811</v>
      </c>
      <c r="AG321" s="274" t="s">
        <v>875</v>
      </c>
      <c r="AH321" s="274" t="s">
        <v>1935</v>
      </c>
      <c r="AI321" s="274" t="s">
        <v>3796</v>
      </c>
      <c r="AJ321" s="274" t="s">
        <v>268</v>
      </c>
      <c r="AK321" s="274" t="s">
        <v>410</v>
      </c>
      <c r="AL321" s="274" t="s">
        <v>268</v>
      </c>
      <c r="AM321" s="274" t="s">
        <v>288</v>
      </c>
      <c r="AN321" s="274" t="s">
        <v>268</v>
      </c>
      <c r="AO321" s="274" t="s">
        <v>268</v>
      </c>
      <c r="AP321" s="274" t="s">
        <v>268</v>
      </c>
      <c r="AQ321" s="274" t="s">
        <v>268</v>
      </c>
      <c r="AR321" s="274" t="s">
        <v>268</v>
      </c>
      <c r="AS321" s="274" t="s">
        <v>268</v>
      </c>
      <c r="AT321" s="274" t="s">
        <v>268</v>
      </c>
      <c r="AU321" s="274" t="s">
        <v>268</v>
      </c>
      <c r="AV321" s="274" t="s">
        <v>268</v>
      </c>
      <c r="AW321" s="274" t="s">
        <v>268</v>
      </c>
      <c r="AX321" s="274" t="s">
        <v>268</v>
      </c>
      <c r="AY321" s="274" t="s">
        <v>268</v>
      </c>
      <c r="AZ321" s="274" t="s">
        <v>268</v>
      </c>
      <c r="BA321" s="274" t="s">
        <v>268</v>
      </c>
      <c r="BB321" s="274" t="s">
        <v>268</v>
      </c>
      <c r="BC321" s="274" t="s">
        <v>268</v>
      </c>
      <c r="BD321" s="274" t="s">
        <v>268</v>
      </c>
      <c r="BE321" s="274" t="s">
        <v>268</v>
      </c>
      <c r="BF321" s="274" t="s">
        <v>268</v>
      </c>
      <c r="BG321" s="274" t="s">
        <v>268</v>
      </c>
      <c r="BH321" s="274" t="s">
        <v>268</v>
      </c>
      <c r="BI321" s="274" t="s">
        <v>268</v>
      </c>
      <c r="BJ321" s="274" t="s">
        <v>268</v>
      </c>
      <c r="BK321" s="274" t="s">
        <v>268</v>
      </c>
      <c r="BL321" s="274" t="s">
        <v>268</v>
      </c>
      <c r="BM321" s="274" t="s">
        <v>268</v>
      </c>
      <c r="BN321" s="274" t="s">
        <v>268</v>
      </c>
      <c r="BO321" s="274" t="s">
        <v>268</v>
      </c>
      <c r="BP321" s="274" t="s">
        <v>268</v>
      </c>
      <c r="BQ321" s="274" t="s">
        <v>268</v>
      </c>
      <c r="BR321" s="274" t="s">
        <v>268</v>
      </c>
      <c r="BS321" s="274" t="s">
        <v>268</v>
      </c>
      <c r="BT321" s="274" t="s">
        <v>268</v>
      </c>
      <c r="BU321" s="274" t="s">
        <v>268</v>
      </c>
      <c r="BV321" s="274" t="s">
        <v>268</v>
      </c>
      <c r="BW321" s="274" t="s">
        <v>268</v>
      </c>
      <c r="BX321" s="274" t="s">
        <v>268</v>
      </c>
      <c r="BY321" s="295">
        <v>58</v>
      </c>
      <c r="BZ321" s="295">
        <v>58</v>
      </c>
      <c r="CA321" s="298" t="s">
        <v>142</v>
      </c>
      <c r="CB321" s="297">
        <v>122</v>
      </c>
      <c r="CC321" s="284">
        <f t="shared" si="18"/>
        <v>0</v>
      </c>
      <c r="CD321" s="295">
        <f t="shared" si="19"/>
        <v>58.000000000000007</v>
      </c>
      <c r="CE321" s="284">
        <f t="shared" si="20"/>
        <v>0</v>
      </c>
      <c r="CF321" s="295">
        <f t="shared" si="21"/>
        <v>1</v>
      </c>
      <c r="CG321" s="274" t="s">
        <v>876</v>
      </c>
      <c r="CH321" s="274" t="s">
        <v>268</v>
      </c>
      <c r="CI321" s="274" t="s">
        <v>268</v>
      </c>
      <c r="CJ321" s="298" t="s">
        <v>268</v>
      </c>
      <c r="CK321" s="298" t="s">
        <v>736</v>
      </c>
      <c r="CL321" s="274" t="s">
        <v>268</v>
      </c>
      <c r="CM321" s="274" t="s">
        <v>268</v>
      </c>
      <c r="CN321" s="274" t="s">
        <v>268</v>
      </c>
      <c r="CO321" s="274" t="s">
        <v>268</v>
      </c>
      <c r="CP321" s="274" t="s">
        <v>268</v>
      </c>
      <c r="CQ321" s="274" t="s">
        <v>268</v>
      </c>
      <c r="CR321" s="274" t="s">
        <v>877</v>
      </c>
      <c r="CS321" s="274">
        <v>80.98</v>
      </c>
      <c r="CT321" s="274" t="s">
        <v>268</v>
      </c>
      <c r="CU321" s="274">
        <v>80.98</v>
      </c>
      <c r="CV321" s="274">
        <v>365</v>
      </c>
      <c r="CW321" s="274" t="s">
        <v>878</v>
      </c>
      <c r="CX321" s="274" t="s">
        <v>835</v>
      </c>
      <c r="CY321" s="274" t="s">
        <v>836</v>
      </c>
      <c r="CZ321" s="274" t="s">
        <v>837</v>
      </c>
      <c r="DA321" s="274" t="s">
        <v>268</v>
      </c>
      <c r="DB321" s="274" t="s">
        <v>268</v>
      </c>
      <c r="DC321" s="274" t="s">
        <v>268</v>
      </c>
      <c r="DD321" s="274" t="s">
        <v>268</v>
      </c>
      <c r="DE321" s="274" t="s">
        <v>268</v>
      </c>
      <c r="DF321" s="274" t="s">
        <v>268</v>
      </c>
      <c r="DG321" s="299">
        <f>IFERROR(IF(CA321="D",IF(CK321="A dispo.",CD321*VLOOKUP('DATI INPUT'!$F$27,TARIFFE_UD,2,FALSE),CD321*VLOOKUP(CK321,TARIFFE_UD,2,FALSE)),CD321*VLOOKUP(CB321-100,TARIFFE_UND,2,FALSE)),0)</f>
        <v>45.933123129406169</v>
      </c>
      <c r="DH321" s="299">
        <f>IFERROR(IF(CA321="D",IF(CK321="A dispo.",CF321*VLOOKUP('DATI INPUT'!$F$27,TARIFFE_UD,3,FALSE),CF321*VLOOKUP(CK321,TARIFFE_UD,3,FALSE)),CF321*VLOOKUP(CB321-100,TARIFFE_UND,3,FALSE)),0)</f>
        <v>60.367780403072892</v>
      </c>
    </row>
    <row r="322" spans="1:112" hidden="1" x14ac:dyDescent="0.25">
      <c r="A322" s="274" t="s">
        <v>3797</v>
      </c>
      <c r="B322" s="274" t="s">
        <v>3789</v>
      </c>
      <c r="C322" s="274" t="s">
        <v>3798</v>
      </c>
      <c r="D322" s="274" t="s">
        <v>3791</v>
      </c>
      <c r="E322" s="274" t="s">
        <v>268</v>
      </c>
      <c r="F322" s="274" t="s">
        <v>156</v>
      </c>
      <c r="G322" s="274" t="s">
        <v>3792</v>
      </c>
      <c r="H322" s="274" t="s">
        <v>1449</v>
      </c>
      <c r="I322" s="274" t="s">
        <v>446</v>
      </c>
      <c r="J322" s="274" t="s">
        <v>274</v>
      </c>
      <c r="K322" s="274" t="s">
        <v>1448</v>
      </c>
      <c r="L322" s="274" t="s">
        <v>960</v>
      </c>
      <c r="M322" s="274" t="s">
        <v>3793</v>
      </c>
      <c r="N322" s="274" t="s">
        <v>3794</v>
      </c>
      <c r="O322" s="274" t="s">
        <v>1258</v>
      </c>
      <c r="P322" s="274" t="s">
        <v>3795</v>
      </c>
      <c r="Q322" s="274" t="s">
        <v>293</v>
      </c>
      <c r="R322" s="274" t="s">
        <v>268</v>
      </c>
      <c r="S322" s="274" t="s">
        <v>268</v>
      </c>
      <c r="T322" s="274" t="s">
        <v>268</v>
      </c>
      <c r="U322" s="274" t="s">
        <v>268</v>
      </c>
      <c r="V322" s="274" t="s">
        <v>268</v>
      </c>
      <c r="W322" s="274" t="s">
        <v>3687</v>
      </c>
      <c r="X322" s="274" t="s">
        <v>1934</v>
      </c>
      <c r="Y322" s="274" t="s">
        <v>493</v>
      </c>
      <c r="Z322" s="274" t="s">
        <v>268</v>
      </c>
      <c r="AA322" s="274" t="s">
        <v>268</v>
      </c>
      <c r="AB322" s="274" t="s">
        <v>268</v>
      </c>
      <c r="AC322" s="274" t="s">
        <v>268</v>
      </c>
      <c r="AD322" s="274" t="s">
        <v>268</v>
      </c>
      <c r="AE322" s="274" t="s">
        <v>287</v>
      </c>
      <c r="AF322" s="274" t="s">
        <v>1811</v>
      </c>
      <c r="AG322" s="274" t="s">
        <v>875</v>
      </c>
      <c r="AH322" s="274" t="s">
        <v>1935</v>
      </c>
      <c r="AI322" s="274" t="s">
        <v>3796</v>
      </c>
      <c r="AJ322" s="274" t="s">
        <v>268</v>
      </c>
      <c r="AK322" s="274" t="s">
        <v>669</v>
      </c>
      <c r="AL322" s="274" t="s">
        <v>268</v>
      </c>
      <c r="AM322" s="274" t="s">
        <v>353</v>
      </c>
      <c r="AN322" s="274" t="s">
        <v>268</v>
      </c>
      <c r="AO322" s="274" t="s">
        <v>268</v>
      </c>
      <c r="AP322" s="274" t="s">
        <v>268</v>
      </c>
      <c r="AQ322" s="274" t="s">
        <v>268</v>
      </c>
      <c r="AR322" s="274" t="s">
        <v>268</v>
      </c>
      <c r="AS322" s="274" t="s">
        <v>268</v>
      </c>
      <c r="AT322" s="274" t="s">
        <v>268</v>
      </c>
      <c r="AU322" s="274" t="s">
        <v>268</v>
      </c>
      <c r="AV322" s="274" t="s">
        <v>268</v>
      </c>
      <c r="AW322" s="274" t="s">
        <v>268</v>
      </c>
      <c r="AX322" s="274" t="s">
        <v>268</v>
      </c>
      <c r="AY322" s="274" t="s">
        <v>268</v>
      </c>
      <c r="AZ322" s="274" t="s">
        <v>268</v>
      </c>
      <c r="BA322" s="274" t="s">
        <v>268</v>
      </c>
      <c r="BB322" s="274" t="s">
        <v>268</v>
      </c>
      <c r="BC322" s="274" t="s">
        <v>268</v>
      </c>
      <c r="BD322" s="274" t="s">
        <v>268</v>
      </c>
      <c r="BE322" s="274" t="s">
        <v>268</v>
      </c>
      <c r="BF322" s="274" t="s">
        <v>268</v>
      </c>
      <c r="BG322" s="274" t="s">
        <v>268</v>
      </c>
      <c r="BH322" s="274" t="s">
        <v>268</v>
      </c>
      <c r="BI322" s="274" t="s">
        <v>268</v>
      </c>
      <c r="BJ322" s="274" t="s">
        <v>268</v>
      </c>
      <c r="BK322" s="274" t="s">
        <v>268</v>
      </c>
      <c r="BL322" s="274" t="s">
        <v>268</v>
      </c>
      <c r="BM322" s="274" t="s">
        <v>268</v>
      </c>
      <c r="BN322" s="274" t="s">
        <v>268</v>
      </c>
      <c r="BO322" s="274" t="s">
        <v>268</v>
      </c>
      <c r="BP322" s="274" t="s">
        <v>268</v>
      </c>
      <c r="BQ322" s="274" t="s">
        <v>268</v>
      </c>
      <c r="BR322" s="274" t="s">
        <v>268</v>
      </c>
      <c r="BS322" s="274" t="s">
        <v>268</v>
      </c>
      <c r="BT322" s="274" t="s">
        <v>268</v>
      </c>
      <c r="BU322" s="274" t="s">
        <v>268</v>
      </c>
      <c r="BV322" s="274" t="s">
        <v>268</v>
      </c>
      <c r="BW322" s="274" t="s">
        <v>268</v>
      </c>
      <c r="BX322" s="274" t="s">
        <v>268</v>
      </c>
      <c r="BY322" s="295">
        <v>12</v>
      </c>
      <c r="BZ322" s="295">
        <v>12</v>
      </c>
      <c r="CA322" s="298" t="s">
        <v>142</v>
      </c>
      <c r="CB322" s="297">
        <v>123</v>
      </c>
      <c r="CC322" s="284">
        <f t="shared" si="18"/>
        <v>0</v>
      </c>
      <c r="CD322" s="295">
        <f t="shared" si="19"/>
        <v>11.999999999999998</v>
      </c>
      <c r="CE322" s="284">
        <f t="shared" si="20"/>
        <v>1</v>
      </c>
      <c r="CF322" s="295">
        <f t="shared" si="21"/>
        <v>0</v>
      </c>
      <c r="CG322" s="274" t="s">
        <v>1817</v>
      </c>
      <c r="CH322" s="274" t="s">
        <v>268</v>
      </c>
      <c r="CI322" s="274" t="s">
        <v>268</v>
      </c>
      <c r="CJ322" s="298" t="s">
        <v>268</v>
      </c>
      <c r="CK322" s="298" t="s">
        <v>736</v>
      </c>
      <c r="CL322" s="274" t="s">
        <v>268</v>
      </c>
      <c r="CM322" s="274" t="s">
        <v>268</v>
      </c>
      <c r="CN322" s="274" t="s">
        <v>268</v>
      </c>
      <c r="CO322" s="274" t="s">
        <v>268</v>
      </c>
      <c r="CP322" s="274" t="s">
        <v>268</v>
      </c>
      <c r="CQ322" s="274" t="s">
        <v>268</v>
      </c>
      <c r="CR322" s="274" t="s">
        <v>877</v>
      </c>
      <c r="CS322" s="274">
        <v>5.88</v>
      </c>
      <c r="CT322" s="274" t="s">
        <v>268</v>
      </c>
      <c r="CU322" s="274">
        <v>5.88</v>
      </c>
      <c r="CV322" s="274">
        <v>365</v>
      </c>
      <c r="CW322" s="274" t="s">
        <v>878</v>
      </c>
      <c r="CX322" s="274" t="s">
        <v>835</v>
      </c>
      <c r="CY322" s="274" t="s">
        <v>836</v>
      </c>
      <c r="CZ322" s="274" t="s">
        <v>837</v>
      </c>
      <c r="DA322" s="274" t="s">
        <v>268</v>
      </c>
      <c r="DB322" s="274" t="s">
        <v>268</v>
      </c>
      <c r="DC322" s="274" t="s">
        <v>268</v>
      </c>
      <c r="DD322" s="274" t="s">
        <v>268</v>
      </c>
      <c r="DE322" s="274" t="s">
        <v>268</v>
      </c>
      <c r="DF322" s="274" t="s">
        <v>268</v>
      </c>
      <c r="DG322" s="299">
        <f>IFERROR(IF(CA322="D",IF(CK322="A dispo.",CD322*VLOOKUP('DATI INPUT'!$F$27,TARIFFE_UD,2,FALSE),CD322*VLOOKUP(CK322,TARIFFE_UD,2,FALSE)),CD322*VLOOKUP(CB322-100,TARIFFE_UND,2,FALSE)),0)</f>
        <v>9.5034047853943768</v>
      </c>
      <c r="DH322" s="299">
        <f>IFERROR(IF(CA322="D",IF(CK322="A dispo.",CF322*VLOOKUP('DATI INPUT'!$F$27,TARIFFE_UD,3,FALSE),CF322*VLOOKUP(CK322,TARIFFE_UD,3,FALSE)),CF322*VLOOKUP(CB322-100,TARIFFE_UND,3,FALSE)),0)</f>
        <v>0</v>
      </c>
    </row>
    <row r="323" spans="1:112" x14ac:dyDescent="0.25">
      <c r="A323" s="274" t="s">
        <v>3799</v>
      </c>
      <c r="B323" s="274" t="s">
        <v>1026</v>
      </c>
      <c r="C323" s="274" t="s">
        <v>3800</v>
      </c>
      <c r="D323" s="274" t="s">
        <v>3801</v>
      </c>
      <c r="E323" s="274" t="s">
        <v>268</v>
      </c>
      <c r="F323" s="274" t="s">
        <v>156</v>
      </c>
      <c r="G323" s="274" t="s">
        <v>3802</v>
      </c>
      <c r="H323" s="274" t="s">
        <v>3307</v>
      </c>
      <c r="I323" s="274" t="s">
        <v>3803</v>
      </c>
      <c r="J323" s="274" t="s">
        <v>156</v>
      </c>
      <c r="K323" s="274" t="s">
        <v>3804</v>
      </c>
      <c r="L323" s="274" t="s">
        <v>984</v>
      </c>
      <c r="M323" s="274" t="s">
        <v>3805</v>
      </c>
      <c r="N323" s="274" t="s">
        <v>984</v>
      </c>
      <c r="O323" s="274" t="s">
        <v>873</v>
      </c>
      <c r="P323" s="274" t="s">
        <v>2116</v>
      </c>
      <c r="Q323" s="274" t="s">
        <v>275</v>
      </c>
      <c r="R323" s="274" t="s">
        <v>268</v>
      </c>
      <c r="S323" s="274" t="s">
        <v>268</v>
      </c>
      <c r="T323" s="274" t="s">
        <v>268</v>
      </c>
      <c r="U323" s="274" t="s">
        <v>268</v>
      </c>
      <c r="V323" s="274" t="s">
        <v>268</v>
      </c>
      <c r="W323" s="274" t="s">
        <v>3805</v>
      </c>
      <c r="X323" s="274" t="s">
        <v>2116</v>
      </c>
      <c r="Y323" s="274" t="s">
        <v>275</v>
      </c>
      <c r="Z323" s="274" t="s">
        <v>268</v>
      </c>
      <c r="AA323" s="274" t="s">
        <v>268</v>
      </c>
      <c r="AB323" s="274" t="s">
        <v>268</v>
      </c>
      <c r="AC323" s="274" t="s">
        <v>268</v>
      </c>
      <c r="AD323" s="274" t="s">
        <v>268</v>
      </c>
      <c r="AE323" s="274" t="s">
        <v>287</v>
      </c>
      <c r="AF323" s="274" t="s">
        <v>1811</v>
      </c>
      <c r="AG323" s="274" t="s">
        <v>875</v>
      </c>
      <c r="AH323" s="274" t="s">
        <v>1812</v>
      </c>
      <c r="AI323" s="274" t="s">
        <v>1173</v>
      </c>
      <c r="AJ323" s="274" t="s">
        <v>268</v>
      </c>
      <c r="AK323" s="274" t="s">
        <v>693</v>
      </c>
      <c r="AL323" s="274" t="s">
        <v>268</v>
      </c>
      <c r="AM323" s="274" t="s">
        <v>405</v>
      </c>
      <c r="AN323" s="274" t="s">
        <v>268</v>
      </c>
      <c r="AO323" s="274" t="s">
        <v>268</v>
      </c>
      <c r="AP323" s="274" t="s">
        <v>268</v>
      </c>
      <c r="AQ323" s="274" t="s">
        <v>268</v>
      </c>
      <c r="AR323" s="274" t="s">
        <v>268</v>
      </c>
      <c r="AS323" s="274" t="s">
        <v>268</v>
      </c>
      <c r="AT323" s="274" t="s">
        <v>268</v>
      </c>
      <c r="AU323" s="274" t="s">
        <v>268</v>
      </c>
      <c r="AV323" s="274" t="s">
        <v>268</v>
      </c>
      <c r="AW323" s="274" t="s">
        <v>268</v>
      </c>
      <c r="AX323" s="274" t="s">
        <v>268</v>
      </c>
      <c r="AY323" s="274" t="s">
        <v>268</v>
      </c>
      <c r="AZ323" s="274" t="s">
        <v>268</v>
      </c>
      <c r="BA323" s="274" t="s">
        <v>268</v>
      </c>
      <c r="BB323" s="274" t="s">
        <v>268</v>
      </c>
      <c r="BC323" s="274" t="s">
        <v>268</v>
      </c>
      <c r="BD323" s="274" t="s">
        <v>268</v>
      </c>
      <c r="BE323" s="274" t="s">
        <v>268</v>
      </c>
      <c r="BF323" s="274" t="s">
        <v>268</v>
      </c>
      <c r="BG323" s="274" t="s">
        <v>268</v>
      </c>
      <c r="BH323" s="274" t="s">
        <v>268</v>
      </c>
      <c r="BI323" s="274" t="s">
        <v>268</v>
      </c>
      <c r="BJ323" s="274" t="s">
        <v>268</v>
      </c>
      <c r="BK323" s="274" t="s">
        <v>268</v>
      </c>
      <c r="BL323" s="274" t="s">
        <v>268</v>
      </c>
      <c r="BM323" s="274" t="s">
        <v>268</v>
      </c>
      <c r="BN323" s="274" t="s">
        <v>268</v>
      </c>
      <c r="BO323" s="274" t="s">
        <v>268</v>
      </c>
      <c r="BP323" s="274" t="s">
        <v>268</v>
      </c>
      <c r="BQ323" s="274" t="s">
        <v>268</v>
      </c>
      <c r="BR323" s="274" t="s">
        <v>268</v>
      </c>
      <c r="BS323" s="274" t="s">
        <v>268</v>
      </c>
      <c r="BT323" s="274" t="s">
        <v>268</v>
      </c>
      <c r="BU323" s="274" t="s">
        <v>268</v>
      </c>
      <c r="BV323" s="274" t="s">
        <v>268</v>
      </c>
      <c r="BW323" s="274" t="s">
        <v>268</v>
      </c>
      <c r="BX323" s="274" t="s">
        <v>268</v>
      </c>
      <c r="BY323" s="295">
        <v>60</v>
      </c>
      <c r="BZ323" s="295">
        <v>60</v>
      </c>
      <c r="CA323" s="298" t="s">
        <v>142</v>
      </c>
      <c r="CB323" s="297">
        <v>122</v>
      </c>
      <c r="CC323" s="284">
        <f t="shared" ref="CC323:CC386" si="22">IF(IFERROR(VLOOKUP(CG323,Rid_ud,2,FALSE),0)+IFERROR(VLOOKUP(CL323,rid,2,FALSE),0)+IFERROR(VLOOKUP(CM323,rid,2,FALSE),0)&gt;1,1,IFERROR(VLOOKUP(CG323,Rid_ud,2,FALSE),0)+IFERROR(VLOOKUP(CL323,rid,2,FALSE),0)+IFERROR(VLOOKUP(CM323,rid,2,FALSE),0))</f>
        <v>0</v>
      </c>
      <c r="CD323" s="295">
        <f t="shared" ref="CD323:CD386" si="23">(BZ323-(BZ323*CC323))/365*CV323</f>
        <v>60</v>
      </c>
      <c r="CE323" s="284">
        <f t="shared" ref="CE323:CE386" si="24">IF(IFERROR(VLOOKUP(CG323,Rid_ud,3,FALSE),0)+IFERROR(VLOOKUP(CL323,rid,3,FALSE),0)+IFERROR(VLOOKUP(CM323,rid,3,FALSE),0)&gt;1,1,IFERROR(VLOOKUP(CG323,Rid_ud,3,FALSE),0)+IFERROR(VLOOKUP(CL323,rid,3,FALSE),0)+IFERROR(VLOOKUP(CM323,rid,3,FALSE),0))</f>
        <v>0</v>
      </c>
      <c r="CF323" s="295">
        <f t="shared" ref="CF323:CF386" si="25">(IF(CA323="D",1-(1*CE323),BZ323-(BZ323*CE323)))/365*CV323</f>
        <v>1</v>
      </c>
      <c r="CG323" s="274" t="s">
        <v>876</v>
      </c>
      <c r="CH323" s="274" t="s">
        <v>268</v>
      </c>
      <c r="CI323" s="274" t="s">
        <v>268</v>
      </c>
      <c r="CJ323" s="298" t="s">
        <v>280</v>
      </c>
      <c r="CK323" s="297">
        <v>2</v>
      </c>
      <c r="CL323" s="274" t="s">
        <v>268</v>
      </c>
      <c r="CM323" s="274" t="s">
        <v>268</v>
      </c>
      <c r="CN323" s="274" t="s">
        <v>268</v>
      </c>
      <c r="CO323" s="274" t="s">
        <v>268</v>
      </c>
      <c r="CP323" s="274" t="s">
        <v>268</v>
      </c>
      <c r="CQ323" s="274" t="s">
        <v>268</v>
      </c>
      <c r="CR323" s="274" t="s">
        <v>877</v>
      </c>
      <c r="CS323" s="274">
        <v>79.56</v>
      </c>
      <c r="CT323" s="274" t="s">
        <v>268</v>
      </c>
      <c r="CU323" s="274">
        <v>79.56</v>
      </c>
      <c r="CV323" s="274">
        <v>365</v>
      </c>
      <c r="CW323" s="274" t="s">
        <v>878</v>
      </c>
      <c r="CX323" s="274" t="s">
        <v>835</v>
      </c>
      <c r="CY323" s="274" t="s">
        <v>836</v>
      </c>
      <c r="CZ323" s="274" t="s">
        <v>837</v>
      </c>
      <c r="DA323" s="274" t="s">
        <v>268</v>
      </c>
      <c r="DB323" s="274" t="s">
        <v>268</v>
      </c>
      <c r="DC323" s="274" t="s">
        <v>268</v>
      </c>
      <c r="DD323" s="274" t="s">
        <v>268</v>
      </c>
      <c r="DE323" s="274" t="s">
        <v>268</v>
      </c>
      <c r="DF323" s="274" t="s">
        <v>268</v>
      </c>
      <c r="DG323" s="299">
        <f>IFERROR(IF(CA323="D",IF(CK323="A dispo.",CD323*VLOOKUP('DATI INPUT'!$F$27,TARIFFE_UD,2,FALSE),CD323*VLOOKUP(CK323,TARIFFE_UD,2,FALSE)),CD323*VLOOKUP(CB323-100,TARIFFE_UND,2,FALSE)),0)</f>
        <v>43.117299489289316</v>
      </c>
      <c r="DH323" s="299">
        <f>IFERROR(IF(CA323="D",IF(CK323="A dispo.",CF323*VLOOKUP('DATI INPUT'!$F$27,TARIFFE_UD,3,FALSE),CF323*VLOOKUP(CK323,TARIFFE_UD,3,FALSE)),CF323*VLOOKUP(CB323-100,TARIFFE_UND,3,FALSE)),0)</f>
        <v>46.077822723118445</v>
      </c>
    </row>
    <row r="324" spans="1:112" x14ac:dyDescent="0.25">
      <c r="A324" s="274" t="s">
        <v>3806</v>
      </c>
      <c r="B324" s="274" t="s">
        <v>3807</v>
      </c>
      <c r="C324" s="274" t="s">
        <v>3808</v>
      </c>
      <c r="D324" s="274" t="s">
        <v>3809</v>
      </c>
      <c r="E324" s="274" t="s">
        <v>268</v>
      </c>
      <c r="F324" s="274" t="s">
        <v>156</v>
      </c>
      <c r="G324" s="274" t="s">
        <v>3810</v>
      </c>
      <c r="H324" s="274" t="s">
        <v>931</v>
      </c>
      <c r="I324" s="274" t="s">
        <v>3811</v>
      </c>
      <c r="J324" s="274" t="s">
        <v>156</v>
      </c>
      <c r="K324" s="274" t="s">
        <v>3812</v>
      </c>
      <c r="L324" s="274" t="s">
        <v>872</v>
      </c>
      <c r="M324" s="274" t="s">
        <v>2937</v>
      </c>
      <c r="N324" s="274" t="s">
        <v>984</v>
      </c>
      <c r="O324" s="274" t="s">
        <v>873</v>
      </c>
      <c r="P324" s="274" t="s">
        <v>2506</v>
      </c>
      <c r="Q324" s="274" t="s">
        <v>277</v>
      </c>
      <c r="R324" s="274" t="s">
        <v>268</v>
      </c>
      <c r="S324" s="274" t="s">
        <v>268</v>
      </c>
      <c r="T324" s="274" t="s">
        <v>268</v>
      </c>
      <c r="U324" s="274" t="s">
        <v>268</v>
      </c>
      <c r="V324" s="274" t="s">
        <v>268</v>
      </c>
      <c r="W324" s="274" t="s">
        <v>2937</v>
      </c>
      <c r="X324" s="274" t="s">
        <v>2506</v>
      </c>
      <c r="Y324" s="274" t="s">
        <v>277</v>
      </c>
      <c r="Z324" s="274" t="s">
        <v>268</v>
      </c>
      <c r="AA324" s="274" t="s">
        <v>268</v>
      </c>
      <c r="AB324" s="274" t="s">
        <v>268</v>
      </c>
      <c r="AC324" s="274" t="s">
        <v>268</v>
      </c>
      <c r="AD324" s="274" t="s">
        <v>268</v>
      </c>
      <c r="AE324" s="274" t="s">
        <v>287</v>
      </c>
      <c r="AF324" s="274" t="s">
        <v>1811</v>
      </c>
      <c r="AG324" s="274" t="s">
        <v>875</v>
      </c>
      <c r="AH324" s="274" t="s">
        <v>1848</v>
      </c>
      <c r="AI324" s="274" t="s">
        <v>1253</v>
      </c>
      <c r="AJ324" s="274" t="s">
        <v>268</v>
      </c>
      <c r="AK324" s="274" t="s">
        <v>381</v>
      </c>
      <c r="AL324" s="274" t="s">
        <v>268</v>
      </c>
      <c r="AM324" s="274" t="s">
        <v>405</v>
      </c>
      <c r="AN324" s="274" t="s">
        <v>268</v>
      </c>
      <c r="AO324" s="274" t="s">
        <v>268</v>
      </c>
      <c r="AP324" s="274" t="s">
        <v>268</v>
      </c>
      <c r="AQ324" s="274" t="s">
        <v>268</v>
      </c>
      <c r="AR324" s="274" t="s">
        <v>268</v>
      </c>
      <c r="AS324" s="274" t="s">
        <v>268</v>
      </c>
      <c r="AT324" s="274" t="s">
        <v>268</v>
      </c>
      <c r="AU324" s="274" t="s">
        <v>268</v>
      </c>
      <c r="AV324" s="274" t="s">
        <v>268</v>
      </c>
      <c r="AW324" s="274" t="s">
        <v>268</v>
      </c>
      <c r="AX324" s="274" t="s">
        <v>268</v>
      </c>
      <c r="AY324" s="274" t="s">
        <v>268</v>
      </c>
      <c r="AZ324" s="274" t="s">
        <v>268</v>
      </c>
      <c r="BA324" s="274" t="s">
        <v>268</v>
      </c>
      <c r="BB324" s="274" t="s">
        <v>268</v>
      </c>
      <c r="BC324" s="274" t="s">
        <v>268</v>
      </c>
      <c r="BD324" s="274" t="s">
        <v>268</v>
      </c>
      <c r="BE324" s="274" t="s">
        <v>268</v>
      </c>
      <c r="BF324" s="274" t="s">
        <v>268</v>
      </c>
      <c r="BG324" s="274" t="s">
        <v>268</v>
      </c>
      <c r="BH324" s="274" t="s">
        <v>268</v>
      </c>
      <c r="BI324" s="274" t="s">
        <v>268</v>
      </c>
      <c r="BJ324" s="274" t="s">
        <v>268</v>
      </c>
      <c r="BK324" s="274" t="s">
        <v>268</v>
      </c>
      <c r="BL324" s="274" t="s">
        <v>268</v>
      </c>
      <c r="BM324" s="274" t="s">
        <v>268</v>
      </c>
      <c r="BN324" s="274" t="s">
        <v>268</v>
      </c>
      <c r="BO324" s="274" t="s">
        <v>268</v>
      </c>
      <c r="BP324" s="274" t="s">
        <v>268</v>
      </c>
      <c r="BQ324" s="274" t="s">
        <v>268</v>
      </c>
      <c r="BR324" s="274" t="s">
        <v>268</v>
      </c>
      <c r="BS324" s="274" t="s">
        <v>268</v>
      </c>
      <c r="BT324" s="274" t="s">
        <v>268</v>
      </c>
      <c r="BU324" s="274" t="s">
        <v>268</v>
      </c>
      <c r="BV324" s="274" t="s">
        <v>268</v>
      </c>
      <c r="BW324" s="274" t="s">
        <v>268</v>
      </c>
      <c r="BX324" s="274" t="s">
        <v>268</v>
      </c>
      <c r="BY324" s="295">
        <v>60</v>
      </c>
      <c r="BZ324" s="295">
        <v>60</v>
      </c>
      <c r="CA324" s="298" t="s">
        <v>142</v>
      </c>
      <c r="CB324" s="297">
        <v>122</v>
      </c>
      <c r="CC324" s="284">
        <f t="shared" si="22"/>
        <v>0</v>
      </c>
      <c r="CD324" s="295">
        <f t="shared" si="23"/>
        <v>60</v>
      </c>
      <c r="CE324" s="284">
        <f t="shared" si="24"/>
        <v>0</v>
      </c>
      <c r="CF324" s="295">
        <f t="shared" si="25"/>
        <v>1</v>
      </c>
      <c r="CG324" s="274" t="s">
        <v>876</v>
      </c>
      <c r="CH324" s="274" t="s">
        <v>268</v>
      </c>
      <c r="CI324" s="274" t="s">
        <v>268</v>
      </c>
      <c r="CJ324" s="298" t="s">
        <v>271</v>
      </c>
      <c r="CK324" s="297">
        <v>1</v>
      </c>
      <c r="CL324" s="274" t="s">
        <v>268</v>
      </c>
      <c r="CM324" s="274" t="s">
        <v>268</v>
      </c>
      <c r="CN324" s="274" t="s">
        <v>268</v>
      </c>
      <c r="CO324" s="274" t="s">
        <v>268</v>
      </c>
      <c r="CP324" s="274" t="s">
        <v>268</v>
      </c>
      <c r="CQ324" s="274" t="s">
        <v>268</v>
      </c>
      <c r="CR324" s="274" t="s">
        <v>877</v>
      </c>
      <c r="CS324" s="274">
        <v>40.08</v>
      </c>
      <c r="CT324" s="274" t="s">
        <v>268</v>
      </c>
      <c r="CU324" s="274">
        <v>40.08</v>
      </c>
      <c r="CV324" s="274">
        <v>365</v>
      </c>
      <c r="CW324" s="274" t="s">
        <v>878</v>
      </c>
      <c r="CX324" s="274" t="s">
        <v>835</v>
      </c>
      <c r="CY324" s="274" t="s">
        <v>836</v>
      </c>
      <c r="CZ324" s="274" t="s">
        <v>837</v>
      </c>
      <c r="DA324" s="274" t="s">
        <v>268</v>
      </c>
      <c r="DB324" s="274" t="s">
        <v>268</v>
      </c>
      <c r="DC324" s="274" t="s">
        <v>268</v>
      </c>
      <c r="DD324" s="274" t="s">
        <v>268</v>
      </c>
      <c r="DE324" s="274" t="s">
        <v>268</v>
      </c>
      <c r="DF324" s="274" t="s">
        <v>268</v>
      </c>
      <c r="DG324" s="299">
        <f>IFERROR(IF(CA324="D",IF(CK324="A dispo.",CD324*VLOOKUP('DATI INPUT'!$F$27,TARIFFE_UD,2,FALSE),CD324*VLOOKUP(CK324,TARIFFE_UD,2,FALSE)),CD324*VLOOKUP(CB324-100,TARIFFE_UND,2,FALSE)),0)</f>
        <v>36.957685276533695</v>
      </c>
      <c r="DH324" s="299">
        <f>IFERROR(IF(CA324="D",IF(CK324="A dispo.",CF324*VLOOKUP('DATI INPUT'!$F$27,TARIFFE_UD,3,FALSE),CF324*VLOOKUP(CK324,TARIFFE_UD,3,FALSE)),CF324*VLOOKUP(CB324-100,TARIFFE_UND,3,FALSE)),0)</f>
        <v>15.164853048114928</v>
      </c>
    </row>
    <row r="325" spans="1:112" x14ac:dyDescent="0.25">
      <c r="A325" s="274" t="s">
        <v>3813</v>
      </c>
      <c r="B325" s="274" t="s">
        <v>3814</v>
      </c>
      <c r="C325" s="274" t="s">
        <v>3815</v>
      </c>
      <c r="D325" s="274" t="s">
        <v>3816</v>
      </c>
      <c r="E325" s="274" t="s">
        <v>268</v>
      </c>
      <c r="F325" s="274" t="s">
        <v>156</v>
      </c>
      <c r="G325" s="274" t="s">
        <v>3817</v>
      </c>
      <c r="H325" s="274" t="s">
        <v>931</v>
      </c>
      <c r="I325" s="274" t="s">
        <v>3818</v>
      </c>
      <c r="J325" s="274" t="s">
        <v>274</v>
      </c>
      <c r="K325" s="274" t="s">
        <v>3819</v>
      </c>
      <c r="L325" s="274" t="s">
        <v>872</v>
      </c>
      <c r="M325" s="274" t="s">
        <v>3820</v>
      </c>
      <c r="N325" s="274" t="s">
        <v>984</v>
      </c>
      <c r="O325" s="274" t="s">
        <v>873</v>
      </c>
      <c r="P325" s="274" t="s">
        <v>2506</v>
      </c>
      <c r="Q325" s="274" t="s">
        <v>343</v>
      </c>
      <c r="R325" s="274" t="s">
        <v>268</v>
      </c>
      <c r="S325" s="274" t="s">
        <v>268</v>
      </c>
      <c r="T325" s="274" t="s">
        <v>268</v>
      </c>
      <c r="U325" s="274" t="s">
        <v>268</v>
      </c>
      <c r="V325" s="274" t="s">
        <v>268</v>
      </c>
      <c r="W325" s="274" t="s">
        <v>3820</v>
      </c>
      <c r="X325" s="274" t="s">
        <v>2506</v>
      </c>
      <c r="Y325" s="274" t="s">
        <v>343</v>
      </c>
      <c r="Z325" s="274" t="s">
        <v>268</v>
      </c>
      <c r="AA325" s="274" t="s">
        <v>268</v>
      </c>
      <c r="AB325" s="274" t="s">
        <v>268</v>
      </c>
      <c r="AC325" s="274" t="s">
        <v>268</v>
      </c>
      <c r="AD325" s="274" t="s">
        <v>268</v>
      </c>
      <c r="AE325" s="274" t="s">
        <v>287</v>
      </c>
      <c r="AF325" s="274" t="s">
        <v>1811</v>
      </c>
      <c r="AG325" s="274" t="s">
        <v>875</v>
      </c>
      <c r="AH325" s="274" t="s">
        <v>1848</v>
      </c>
      <c r="AI325" s="274" t="s">
        <v>1248</v>
      </c>
      <c r="AJ325" s="274" t="s">
        <v>268</v>
      </c>
      <c r="AK325" s="274" t="s">
        <v>366</v>
      </c>
      <c r="AL325" s="274" t="s">
        <v>268</v>
      </c>
      <c r="AM325" s="274" t="s">
        <v>405</v>
      </c>
      <c r="AN325" s="274" t="s">
        <v>268</v>
      </c>
      <c r="AO325" s="274" t="s">
        <v>268</v>
      </c>
      <c r="AP325" s="274" t="s">
        <v>268</v>
      </c>
      <c r="AQ325" s="274" t="s">
        <v>268</v>
      </c>
      <c r="AR325" s="274" t="s">
        <v>268</v>
      </c>
      <c r="AS325" s="274" t="s">
        <v>268</v>
      </c>
      <c r="AT325" s="274" t="s">
        <v>268</v>
      </c>
      <c r="AU325" s="274" t="s">
        <v>268</v>
      </c>
      <c r="AV325" s="274" t="s">
        <v>268</v>
      </c>
      <c r="AW325" s="274" t="s">
        <v>268</v>
      </c>
      <c r="AX325" s="274" t="s">
        <v>268</v>
      </c>
      <c r="AY325" s="274" t="s">
        <v>268</v>
      </c>
      <c r="AZ325" s="274" t="s">
        <v>268</v>
      </c>
      <c r="BA325" s="274" t="s">
        <v>268</v>
      </c>
      <c r="BB325" s="274" t="s">
        <v>268</v>
      </c>
      <c r="BC325" s="274" t="s">
        <v>268</v>
      </c>
      <c r="BD325" s="274" t="s">
        <v>268</v>
      </c>
      <c r="BE325" s="274" t="s">
        <v>268</v>
      </c>
      <c r="BF325" s="274" t="s">
        <v>268</v>
      </c>
      <c r="BG325" s="274" t="s">
        <v>268</v>
      </c>
      <c r="BH325" s="274" t="s">
        <v>268</v>
      </c>
      <c r="BI325" s="274" t="s">
        <v>268</v>
      </c>
      <c r="BJ325" s="274" t="s">
        <v>268</v>
      </c>
      <c r="BK325" s="274" t="s">
        <v>268</v>
      </c>
      <c r="BL325" s="274" t="s">
        <v>268</v>
      </c>
      <c r="BM325" s="274" t="s">
        <v>268</v>
      </c>
      <c r="BN325" s="274" t="s">
        <v>268</v>
      </c>
      <c r="BO325" s="274" t="s">
        <v>268</v>
      </c>
      <c r="BP325" s="274" t="s">
        <v>268</v>
      </c>
      <c r="BQ325" s="274" t="s">
        <v>268</v>
      </c>
      <c r="BR325" s="274" t="s">
        <v>268</v>
      </c>
      <c r="BS325" s="274" t="s">
        <v>268</v>
      </c>
      <c r="BT325" s="274" t="s">
        <v>268</v>
      </c>
      <c r="BU325" s="274" t="s">
        <v>268</v>
      </c>
      <c r="BV325" s="274" t="s">
        <v>268</v>
      </c>
      <c r="BW325" s="274" t="s">
        <v>268</v>
      </c>
      <c r="BX325" s="274" t="s">
        <v>268</v>
      </c>
      <c r="BY325" s="295">
        <v>35</v>
      </c>
      <c r="BZ325" s="295">
        <v>35</v>
      </c>
      <c r="CA325" s="298" t="s">
        <v>142</v>
      </c>
      <c r="CB325" s="297">
        <v>122</v>
      </c>
      <c r="CC325" s="284">
        <f t="shared" si="22"/>
        <v>0</v>
      </c>
      <c r="CD325" s="295">
        <f t="shared" si="23"/>
        <v>35</v>
      </c>
      <c r="CE325" s="284">
        <f t="shared" si="24"/>
        <v>0</v>
      </c>
      <c r="CF325" s="295">
        <f t="shared" si="25"/>
        <v>1</v>
      </c>
      <c r="CG325" s="274" t="s">
        <v>876</v>
      </c>
      <c r="CH325" s="274" t="s">
        <v>268</v>
      </c>
      <c r="CI325" s="274" t="s">
        <v>268</v>
      </c>
      <c r="CJ325" s="298" t="s">
        <v>280</v>
      </c>
      <c r="CK325" s="297">
        <v>2</v>
      </c>
      <c r="CL325" s="274" t="s">
        <v>268</v>
      </c>
      <c r="CM325" s="274" t="s">
        <v>268</v>
      </c>
      <c r="CN325" s="274" t="s">
        <v>268</v>
      </c>
      <c r="CO325" s="274" t="s">
        <v>268</v>
      </c>
      <c r="CP325" s="274" t="s">
        <v>268</v>
      </c>
      <c r="CQ325" s="274" t="s">
        <v>268</v>
      </c>
      <c r="CR325" s="274" t="s">
        <v>877</v>
      </c>
      <c r="CS325" s="274">
        <v>68.31</v>
      </c>
      <c r="CT325" s="274" t="s">
        <v>268</v>
      </c>
      <c r="CU325" s="274">
        <v>68.31</v>
      </c>
      <c r="CV325" s="274">
        <v>365</v>
      </c>
      <c r="CW325" s="274" t="s">
        <v>878</v>
      </c>
      <c r="CX325" s="274" t="s">
        <v>835</v>
      </c>
      <c r="CY325" s="274" t="s">
        <v>836</v>
      </c>
      <c r="CZ325" s="274" t="s">
        <v>837</v>
      </c>
      <c r="DA325" s="274" t="s">
        <v>268</v>
      </c>
      <c r="DB325" s="274" t="s">
        <v>268</v>
      </c>
      <c r="DC325" s="274" t="s">
        <v>268</v>
      </c>
      <c r="DD325" s="274" t="s">
        <v>268</v>
      </c>
      <c r="DE325" s="274" t="s">
        <v>268</v>
      </c>
      <c r="DF325" s="274" t="s">
        <v>268</v>
      </c>
      <c r="DG325" s="299">
        <f>IFERROR(IF(CA325="D",IF(CK325="A dispo.",CD325*VLOOKUP('DATI INPUT'!$F$27,TARIFFE_UD,2,FALSE),CD325*VLOOKUP(CK325,TARIFFE_UD,2,FALSE)),CD325*VLOOKUP(CB325-100,TARIFFE_UND,2,FALSE)),0)</f>
        <v>25.151758035418766</v>
      </c>
      <c r="DH325" s="299">
        <f>IFERROR(IF(CA325="D",IF(CK325="A dispo.",CF325*VLOOKUP('DATI INPUT'!$F$27,TARIFFE_UD,3,FALSE),CF325*VLOOKUP(CK325,TARIFFE_UD,3,FALSE)),CF325*VLOOKUP(CB325-100,TARIFFE_UND,3,FALSE)),0)</f>
        <v>46.077822723118445</v>
      </c>
    </row>
    <row r="326" spans="1:112" x14ac:dyDescent="0.25">
      <c r="A326" s="274" t="s">
        <v>3821</v>
      </c>
      <c r="B326" s="274" t="s">
        <v>3822</v>
      </c>
      <c r="C326" s="274" t="s">
        <v>3823</v>
      </c>
      <c r="D326" s="274" t="s">
        <v>3824</v>
      </c>
      <c r="E326" s="274" t="s">
        <v>268</v>
      </c>
      <c r="F326" s="274" t="s">
        <v>156</v>
      </c>
      <c r="G326" s="274" t="s">
        <v>3825</v>
      </c>
      <c r="H326" s="274" t="s">
        <v>3307</v>
      </c>
      <c r="I326" s="274" t="s">
        <v>389</v>
      </c>
      <c r="J326" s="274" t="s">
        <v>156</v>
      </c>
      <c r="K326" s="274" t="s">
        <v>3826</v>
      </c>
      <c r="L326" s="274" t="s">
        <v>960</v>
      </c>
      <c r="M326" s="274" t="s">
        <v>3827</v>
      </c>
      <c r="N326" s="274" t="s">
        <v>984</v>
      </c>
      <c r="O326" s="274" t="s">
        <v>873</v>
      </c>
      <c r="P326" s="274" t="s">
        <v>1922</v>
      </c>
      <c r="Q326" s="274" t="s">
        <v>484</v>
      </c>
      <c r="R326" s="274" t="s">
        <v>268</v>
      </c>
      <c r="S326" s="274" t="s">
        <v>268</v>
      </c>
      <c r="T326" s="274" t="s">
        <v>268</v>
      </c>
      <c r="U326" s="274" t="s">
        <v>268</v>
      </c>
      <c r="V326" s="274" t="s">
        <v>268</v>
      </c>
      <c r="W326" s="274" t="s">
        <v>3827</v>
      </c>
      <c r="X326" s="274" t="s">
        <v>1922</v>
      </c>
      <c r="Y326" s="274" t="s">
        <v>484</v>
      </c>
      <c r="Z326" s="274" t="s">
        <v>268</v>
      </c>
      <c r="AA326" s="274" t="s">
        <v>268</v>
      </c>
      <c r="AB326" s="274" t="s">
        <v>268</v>
      </c>
      <c r="AC326" s="274" t="s">
        <v>268</v>
      </c>
      <c r="AD326" s="274" t="s">
        <v>268</v>
      </c>
      <c r="AE326" s="274" t="s">
        <v>287</v>
      </c>
      <c r="AF326" s="274" t="s">
        <v>1811</v>
      </c>
      <c r="AG326" s="274" t="s">
        <v>875</v>
      </c>
      <c r="AH326" s="274" t="s">
        <v>1848</v>
      </c>
      <c r="AI326" s="274" t="s">
        <v>1025</v>
      </c>
      <c r="AJ326" s="274" t="s">
        <v>268</v>
      </c>
      <c r="AK326" s="274" t="s">
        <v>395</v>
      </c>
      <c r="AL326" s="274" t="s">
        <v>268</v>
      </c>
      <c r="AM326" s="274" t="s">
        <v>405</v>
      </c>
      <c r="AN326" s="274" t="s">
        <v>268</v>
      </c>
      <c r="AO326" s="274" t="s">
        <v>268</v>
      </c>
      <c r="AP326" s="274" t="s">
        <v>268</v>
      </c>
      <c r="AQ326" s="274" t="s">
        <v>268</v>
      </c>
      <c r="AR326" s="274" t="s">
        <v>268</v>
      </c>
      <c r="AS326" s="274" t="s">
        <v>268</v>
      </c>
      <c r="AT326" s="274" t="s">
        <v>268</v>
      </c>
      <c r="AU326" s="274" t="s">
        <v>268</v>
      </c>
      <c r="AV326" s="274" t="s">
        <v>268</v>
      </c>
      <c r="AW326" s="274" t="s">
        <v>268</v>
      </c>
      <c r="AX326" s="274" t="s">
        <v>268</v>
      </c>
      <c r="AY326" s="274" t="s">
        <v>268</v>
      </c>
      <c r="AZ326" s="274" t="s">
        <v>268</v>
      </c>
      <c r="BA326" s="274" t="s">
        <v>268</v>
      </c>
      <c r="BB326" s="274" t="s">
        <v>268</v>
      </c>
      <c r="BC326" s="274" t="s">
        <v>268</v>
      </c>
      <c r="BD326" s="274" t="s">
        <v>268</v>
      </c>
      <c r="BE326" s="274" t="s">
        <v>268</v>
      </c>
      <c r="BF326" s="274" t="s">
        <v>268</v>
      </c>
      <c r="BG326" s="274" t="s">
        <v>268</v>
      </c>
      <c r="BH326" s="274" t="s">
        <v>268</v>
      </c>
      <c r="BI326" s="274" t="s">
        <v>268</v>
      </c>
      <c r="BJ326" s="274" t="s">
        <v>268</v>
      </c>
      <c r="BK326" s="274" t="s">
        <v>268</v>
      </c>
      <c r="BL326" s="274" t="s">
        <v>268</v>
      </c>
      <c r="BM326" s="274" t="s">
        <v>268</v>
      </c>
      <c r="BN326" s="274" t="s">
        <v>268</v>
      </c>
      <c r="BO326" s="274" t="s">
        <v>268</v>
      </c>
      <c r="BP326" s="274" t="s">
        <v>268</v>
      </c>
      <c r="BQ326" s="274" t="s">
        <v>268</v>
      </c>
      <c r="BR326" s="274" t="s">
        <v>268</v>
      </c>
      <c r="BS326" s="274" t="s">
        <v>268</v>
      </c>
      <c r="BT326" s="274" t="s">
        <v>268</v>
      </c>
      <c r="BU326" s="274" t="s">
        <v>268</v>
      </c>
      <c r="BV326" s="274" t="s">
        <v>268</v>
      </c>
      <c r="BW326" s="274" t="s">
        <v>268</v>
      </c>
      <c r="BX326" s="274" t="s">
        <v>268</v>
      </c>
      <c r="BY326" s="295">
        <v>40</v>
      </c>
      <c r="BZ326" s="295">
        <v>40</v>
      </c>
      <c r="CA326" s="298" t="s">
        <v>142</v>
      </c>
      <c r="CB326" s="297">
        <v>122</v>
      </c>
      <c r="CC326" s="284">
        <f t="shared" si="22"/>
        <v>0</v>
      </c>
      <c r="CD326" s="295">
        <f t="shared" si="23"/>
        <v>40</v>
      </c>
      <c r="CE326" s="284">
        <f t="shared" si="24"/>
        <v>0</v>
      </c>
      <c r="CF326" s="295">
        <f t="shared" si="25"/>
        <v>1</v>
      </c>
      <c r="CG326" s="274" t="s">
        <v>876</v>
      </c>
      <c r="CH326" s="274" t="s">
        <v>268</v>
      </c>
      <c r="CI326" s="274" t="s">
        <v>268</v>
      </c>
      <c r="CJ326" s="298" t="s">
        <v>271</v>
      </c>
      <c r="CK326" s="297">
        <v>1</v>
      </c>
      <c r="CL326" s="274" t="s">
        <v>268</v>
      </c>
      <c r="CM326" s="274" t="s">
        <v>268</v>
      </c>
      <c r="CN326" s="274" t="s">
        <v>268</v>
      </c>
      <c r="CO326" s="274" t="s">
        <v>268</v>
      </c>
      <c r="CP326" s="274" t="s">
        <v>268</v>
      </c>
      <c r="CQ326" s="274" t="s">
        <v>268</v>
      </c>
      <c r="CR326" s="274" t="s">
        <v>877</v>
      </c>
      <c r="CS326" s="274">
        <v>32.479999999999997</v>
      </c>
      <c r="CT326" s="274" t="s">
        <v>268</v>
      </c>
      <c r="CU326" s="274">
        <v>32.479999999999997</v>
      </c>
      <c r="CV326" s="274">
        <v>365</v>
      </c>
      <c r="CW326" s="274" t="s">
        <v>878</v>
      </c>
      <c r="CX326" s="274" t="s">
        <v>835</v>
      </c>
      <c r="CY326" s="274" t="s">
        <v>836</v>
      </c>
      <c r="CZ326" s="274" t="s">
        <v>837</v>
      </c>
      <c r="DA326" s="274" t="s">
        <v>268</v>
      </c>
      <c r="DB326" s="274" t="s">
        <v>268</v>
      </c>
      <c r="DC326" s="274" t="s">
        <v>268</v>
      </c>
      <c r="DD326" s="274" t="s">
        <v>268</v>
      </c>
      <c r="DE326" s="274" t="s">
        <v>268</v>
      </c>
      <c r="DF326" s="274" t="s">
        <v>268</v>
      </c>
      <c r="DG326" s="299">
        <f>IFERROR(IF(CA326="D",IF(CK326="A dispo.",CD326*VLOOKUP('DATI INPUT'!$F$27,TARIFFE_UD,2,FALSE),CD326*VLOOKUP(CK326,TARIFFE_UD,2,FALSE)),CD326*VLOOKUP(CB326-100,TARIFFE_UND,2,FALSE)),0)</f>
        <v>24.638456851022465</v>
      </c>
      <c r="DH326" s="299">
        <f>IFERROR(IF(CA326="D",IF(CK326="A dispo.",CF326*VLOOKUP('DATI INPUT'!$F$27,TARIFFE_UD,3,FALSE),CF326*VLOOKUP(CK326,TARIFFE_UD,3,FALSE)),CF326*VLOOKUP(CB326-100,TARIFFE_UND,3,FALSE)),0)</f>
        <v>15.164853048114928</v>
      </c>
    </row>
    <row r="327" spans="1:112" hidden="1" x14ac:dyDescent="0.25">
      <c r="A327" s="274" t="s">
        <v>3828</v>
      </c>
      <c r="B327" s="274" t="s">
        <v>3829</v>
      </c>
      <c r="C327" s="274" t="s">
        <v>3830</v>
      </c>
      <c r="D327" s="274" t="s">
        <v>3831</v>
      </c>
      <c r="E327" s="274" t="s">
        <v>268</v>
      </c>
      <c r="F327" s="274" t="s">
        <v>156</v>
      </c>
      <c r="G327" s="274" t="s">
        <v>3832</v>
      </c>
      <c r="H327" s="274" t="s">
        <v>3307</v>
      </c>
      <c r="I327" s="274" t="s">
        <v>3833</v>
      </c>
      <c r="J327" s="274" t="s">
        <v>156</v>
      </c>
      <c r="K327" s="274" t="s">
        <v>3834</v>
      </c>
      <c r="L327" s="274" t="s">
        <v>960</v>
      </c>
      <c r="M327" s="274" t="s">
        <v>3835</v>
      </c>
      <c r="N327" s="274" t="s">
        <v>1533</v>
      </c>
      <c r="O327" s="274" t="s">
        <v>1534</v>
      </c>
      <c r="P327" s="274" t="s">
        <v>3836</v>
      </c>
      <c r="Q327" s="274" t="s">
        <v>282</v>
      </c>
      <c r="R327" s="274" t="s">
        <v>280</v>
      </c>
      <c r="S327" s="274" t="s">
        <v>268</v>
      </c>
      <c r="T327" s="274" t="s">
        <v>268</v>
      </c>
      <c r="U327" s="274" t="s">
        <v>268</v>
      </c>
      <c r="V327" s="274" t="s">
        <v>268</v>
      </c>
      <c r="W327" s="274" t="s">
        <v>3837</v>
      </c>
      <c r="X327" s="274" t="s">
        <v>3006</v>
      </c>
      <c r="Y327" s="274" t="s">
        <v>315</v>
      </c>
      <c r="Z327" s="274" t="s">
        <v>268</v>
      </c>
      <c r="AA327" s="274" t="s">
        <v>268</v>
      </c>
      <c r="AB327" s="274" t="s">
        <v>268</v>
      </c>
      <c r="AC327" s="274" t="s">
        <v>268</v>
      </c>
      <c r="AD327" s="274" t="s">
        <v>268</v>
      </c>
      <c r="AE327" s="274" t="s">
        <v>287</v>
      </c>
      <c r="AF327" s="274" t="s">
        <v>1811</v>
      </c>
      <c r="AG327" s="274" t="s">
        <v>875</v>
      </c>
      <c r="AH327" s="274" t="s">
        <v>1848</v>
      </c>
      <c r="AI327" s="274" t="s">
        <v>665</v>
      </c>
      <c r="AJ327" s="274" t="s">
        <v>268</v>
      </c>
      <c r="AK327" s="274" t="s">
        <v>366</v>
      </c>
      <c r="AL327" s="274" t="s">
        <v>268</v>
      </c>
      <c r="AM327" s="274" t="s">
        <v>405</v>
      </c>
      <c r="AN327" s="274" t="s">
        <v>268</v>
      </c>
      <c r="AO327" s="274" t="s">
        <v>268</v>
      </c>
      <c r="AP327" s="274" t="s">
        <v>268</v>
      </c>
      <c r="AQ327" s="274" t="s">
        <v>268</v>
      </c>
      <c r="AR327" s="274" t="s">
        <v>268</v>
      </c>
      <c r="AS327" s="274" t="s">
        <v>268</v>
      </c>
      <c r="AT327" s="274" t="s">
        <v>268</v>
      </c>
      <c r="AU327" s="274" t="s">
        <v>268</v>
      </c>
      <c r="AV327" s="274" t="s">
        <v>268</v>
      </c>
      <c r="AW327" s="274" t="s">
        <v>268</v>
      </c>
      <c r="AX327" s="274" t="s">
        <v>268</v>
      </c>
      <c r="AY327" s="274" t="s">
        <v>268</v>
      </c>
      <c r="AZ327" s="274" t="s">
        <v>268</v>
      </c>
      <c r="BA327" s="274" t="s">
        <v>268</v>
      </c>
      <c r="BB327" s="274" t="s">
        <v>268</v>
      </c>
      <c r="BC327" s="274" t="s">
        <v>268</v>
      </c>
      <c r="BD327" s="274" t="s">
        <v>268</v>
      </c>
      <c r="BE327" s="274" t="s">
        <v>268</v>
      </c>
      <c r="BF327" s="274" t="s">
        <v>268</v>
      </c>
      <c r="BG327" s="274" t="s">
        <v>268</v>
      </c>
      <c r="BH327" s="274" t="s">
        <v>268</v>
      </c>
      <c r="BI327" s="274" t="s">
        <v>268</v>
      </c>
      <c r="BJ327" s="274" t="s">
        <v>268</v>
      </c>
      <c r="BK327" s="274" t="s">
        <v>268</v>
      </c>
      <c r="BL327" s="274" t="s">
        <v>268</v>
      </c>
      <c r="BM327" s="274" t="s">
        <v>268</v>
      </c>
      <c r="BN327" s="274" t="s">
        <v>268</v>
      </c>
      <c r="BO327" s="274" t="s">
        <v>268</v>
      </c>
      <c r="BP327" s="274" t="s">
        <v>268</v>
      </c>
      <c r="BQ327" s="274" t="s">
        <v>268</v>
      </c>
      <c r="BR327" s="274" t="s">
        <v>268</v>
      </c>
      <c r="BS327" s="274" t="s">
        <v>268</v>
      </c>
      <c r="BT327" s="274" t="s">
        <v>268</v>
      </c>
      <c r="BU327" s="274" t="s">
        <v>268</v>
      </c>
      <c r="BV327" s="274" t="s">
        <v>268</v>
      </c>
      <c r="BW327" s="274" t="s">
        <v>268</v>
      </c>
      <c r="BX327" s="274" t="s">
        <v>268</v>
      </c>
      <c r="BY327" s="295">
        <v>40</v>
      </c>
      <c r="BZ327" s="295">
        <v>40</v>
      </c>
      <c r="CA327" s="298" t="s">
        <v>142</v>
      </c>
      <c r="CB327" s="297">
        <v>122</v>
      </c>
      <c r="CC327" s="284">
        <f t="shared" si="22"/>
        <v>0</v>
      </c>
      <c r="CD327" s="295">
        <f t="shared" si="23"/>
        <v>40</v>
      </c>
      <c r="CE327" s="284">
        <f t="shared" si="24"/>
        <v>0</v>
      </c>
      <c r="CF327" s="295">
        <f t="shared" si="25"/>
        <v>1</v>
      </c>
      <c r="CG327" s="274" t="s">
        <v>876</v>
      </c>
      <c r="CH327" s="274" t="s">
        <v>268</v>
      </c>
      <c r="CI327" s="274" t="s">
        <v>268</v>
      </c>
      <c r="CJ327" s="298" t="s">
        <v>268</v>
      </c>
      <c r="CK327" s="298" t="s">
        <v>736</v>
      </c>
      <c r="CL327" s="274" t="s">
        <v>268</v>
      </c>
      <c r="CM327" s="274" t="s">
        <v>268</v>
      </c>
      <c r="CN327" s="274" t="s">
        <v>268</v>
      </c>
      <c r="CO327" s="274" t="s">
        <v>268</v>
      </c>
      <c r="CP327" s="274" t="s">
        <v>268</v>
      </c>
      <c r="CQ327" s="274" t="s">
        <v>268</v>
      </c>
      <c r="CR327" s="274" t="s">
        <v>877</v>
      </c>
      <c r="CS327" s="274">
        <v>72.16</v>
      </c>
      <c r="CT327" s="274" t="s">
        <v>268</v>
      </c>
      <c r="CU327" s="274">
        <v>72.16</v>
      </c>
      <c r="CV327" s="274">
        <v>365</v>
      </c>
      <c r="CW327" s="274" t="s">
        <v>878</v>
      </c>
      <c r="CX327" s="274" t="s">
        <v>835</v>
      </c>
      <c r="CY327" s="274" t="s">
        <v>836</v>
      </c>
      <c r="CZ327" s="274" t="s">
        <v>837</v>
      </c>
      <c r="DA327" s="274" t="s">
        <v>268</v>
      </c>
      <c r="DB327" s="274" t="s">
        <v>268</v>
      </c>
      <c r="DC327" s="274" t="s">
        <v>268</v>
      </c>
      <c r="DD327" s="274" t="s">
        <v>268</v>
      </c>
      <c r="DE327" s="274" t="s">
        <v>268</v>
      </c>
      <c r="DF327" s="274" t="s">
        <v>268</v>
      </c>
      <c r="DG327" s="299">
        <f>IFERROR(IF(CA327="D",IF(CK327="A dispo.",CD327*VLOOKUP('DATI INPUT'!$F$27,TARIFFE_UD,2,FALSE),CD327*VLOOKUP(CK327,TARIFFE_UD,2,FALSE)),CD327*VLOOKUP(CB327-100,TARIFFE_UND,2,FALSE)),0)</f>
        <v>31.678015951314595</v>
      </c>
      <c r="DH327" s="299">
        <f>IFERROR(IF(CA327="D",IF(CK327="A dispo.",CF327*VLOOKUP('DATI INPUT'!$F$27,TARIFFE_UD,3,FALSE),CF327*VLOOKUP(CK327,TARIFFE_UD,3,FALSE)),CF327*VLOOKUP(CB327-100,TARIFFE_UND,3,FALSE)),0)</f>
        <v>60.367780403072892</v>
      </c>
    </row>
    <row r="328" spans="1:112" x14ac:dyDescent="0.25">
      <c r="A328" s="274" t="s">
        <v>3838</v>
      </c>
      <c r="B328" s="274" t="s">
        <v>1032</v>
      </c>
      <c r="C328" s="274" t="s">
        <v>3839</v>
      </c>
      <c r="D328" s="274" t="s">
        <v>3840</v>
      </c>
      <c r="E328" s="274" t="s">
        <v>268</v>
      </c>
      <c r="F328" s="274" t="s">
        <v>156</v>
      </c>
      <c r="G328" s="274" t="s">
        <v>3841</v>
      </c>
      <c r="H328" s="274" t="s">
        <v>1241</v>
      </c>
      <c r="I328" s="274" t="s">
        <v>3842</v>
      </c>
      <c r="J328" s="274" t="s">
        <v>156</v>
      </c>
      <c r="K328" s="274" t="s">
        <v>3843</v>
      </c>
      <c r="L328" s="274" t="s">
        <v>960</v>
      </c>
      <c r="M328" s="274" t="s">
        <v>3844</v>
      </c>
      <c r="N328" s="274" t="s">
        <v>3845</v>
      </c>
      <c r="O328" s="274" t="s">
        <v>3846</v>
      </c>
      <c r="P328" s="274" t="s">
        <v>3847</v>
      </c>
      <c r="Q328" s="274" t="s">
        <v>3848</v>
      </c>
      <c r="R328" s="274" t="s">
        <v>268</v>
      </c>
      <c r="S328" s="274" t="s">
        <v>268</v>
      </c>
      <c r="T328" s="274" t="s">
        <v>268</v>
      </c>
      <c r="U328" s="274" t="s">
        <v>268</v>
      </c>
      <c r="V328" s="274" t="s">
        <v>268</v>
      </c>
      <c r="W328" s="274" t="s">
        <v>3849</v>
      </c>
      <c r="X328" s="274" t="s">
        <v>2045</v>
      </c>
      <c r="Y328" s="274" t="s">
        <v>346</v>
      </c>
      <c r="Z328" s="274" t="s">
        <v>268</v>
      </c>
      <c r="AA328" s="274" t="s">
        <v>268</v>
      </c>
      <c r="AB328" s="274" t="s">
        <v>268</v>
      </c>
      <c r="AC328" s="274" t="s">
        <v>268</v>
      </c>
      <c r="AD328" s="274" t="s">
        <v>268</v>
      </c>
      <c r="AE328" s="274" t="s">
        <v>287</v>
      </c>
      <c r="AF328" s="274" t="s">
        <v>1811</v>
      </c>
      <c r="AG328" s="274" t="s">
        <v>875</v>
      </c>
      <c r="AH328" s="274" t="s">
        <v>2047</v>
      </c>
      <c r="AI328" s="274" t="s">
        <v>679</v>
      </c>
      <c r="AJ328" s="274" t="s">
        <v>268</v>
      </c>
      <c r="AK328" s="274" t="s">
        <v>354</v>
      </c>
      <c r="AL328" s="274" t="s">
        <v>268</v>
      </c>
      <c r="AM328" s="274" t="s">
        <v>288</v>
      </c>
      <c r="AN328" s="274" t="s">
        <v>268</v>
      </c>
      <c r="AO328" s="274" t="s">
        <v>268</v>
      </c>
      <c r="AP328" s="274" t="s">
        <v>268</v>
      </c>
      <c r="AQ328" s="274" t="s">
        <v>268</v>
      </c>
      <c r="AR328" s="274" t="s">
        <v>268</v>
      </c>
      <c r="AS328" s="274" t="s">
        <v>268</v>
      </c>
      <c r="AT328" s="274" t="s">
        <v>268</v>
      </c>
      <c r="AU328" s="274" t="s">
        <v>268</v>
      </c>
      <c r="AV328" s="274" t="s">
        <v>268</v>
      </c>
      <c r="AW328" s="274" t="s">
        <v>268</v>
      </c>
      <c r="AX328" s="274" t="s">
        <v>268</v>
      </c>
      <c r="AY328" s="274" t="s">
        <v>268</v>
      </c>
      <c r="AZ328" s="274" t="s">
        <v>268</v>
      </c>
      <c r="BA328" s="274" t="s">
        <v>268</v>
      </c>
      <c r="BB328" s="274" t="s">
        <v>268</v>
      </c>
      <c r="BC328" s="274" t="s">
        <v>268</v>
      </c>
      <c r="BD328" s="274" t="s">
        <v>268</v>
      </c>
      <c r="BE328" s="274" t="s">
        <v>268</v>
      </c>
      <c r="BF328" s="274" t="s">
        <v>268</v>
      </c>
      <c r="BG328" s="274" t="s">
        <v>268</v>
      </c>
      <c r="BH328" s="274" t="s">
        <v>268</v>
      </c>
      <c r="BI328" s="274" t="s">
        <v>268</v>
      </c>
      <c r="BJ328" s="274" t="s">
        <v>268</v>
      </c>
      <c r="BK328" s="274" t="s">
        <v>268</v>
      </c>
      <c r="BL328" s="274" t="s">
        <v>268</v>
      </c>
      <c r="BM328" s="274" t="s">
        <v>268</v>
      </c>
      <c r="BN328" s="274" t="s">
        <v>268</v>
      </c>
      <c r="BO328" s="274" t="s">
        <v>268</v>
      </c>
      <c r="BP328" s="274" t="s">
        <v>268</v>
      </c>
      <c r="BQ328" s="274" t="s">
        <v>268</v>
      </c>
      <c r="BR328" s="274" t="s">
        <v>268</v>
      </c>
      <c r="BS328" s="274" t="s">
        <v>268</v>
      </c>
      <c r="BT328" s="274" t="s">
        <v>268</v>
      </c>
      <c r="BU328" s="274" t="s">
        <v>268</v>
      </c>
      <c r="BV328" s="274" t="s">
        <v>268</v>
      </c>
      <c r="BW328" s="274" t="s">
        <v>268</v>
      </c>
      <c r="BX328" s="274" t="s">
        <v>268</v>
      </c>
      <c r="BY328" s="295">
        <v>80</v>
      </c>
      <c r="BZ328" s="295">
        <v>80</v>
      </c>
      <c r="CA328" s="298" t="s">
        <v>142</v>
      </c>
      <c r="CB328" s="297">
        <v>122</v>
      </c>
      <c r="CC328" s="284">
        <f t="shared" si="22"/>
        <v>0</v>
      </c>
      <c r="CD328" s="295">
        <f t="shared" si="23"/>
        <v>80</v>
      </c>
      <c r="CE328" s="284">
        <f t="shared" si="24"/>
        <v>0</v>
      </c>
      <c r="CF328" s="295">
        <f t="shared" si="25"/>
        <v>1</v>
      </c>
      <c r="CG328" s="274" t="s">
        <v>876</v>
      </c>
      <c r="CH328" s="274" t="s">
        <v>268</v>
      </c>
      <c r="CI328" s="274" t="s">
        <v>268</v>
      </c>
      <c r="CJ328" s="298" t="s">
        <v>271</v>
      </c>
      <c r="CK328" s="297">
        <v>1</v>
      </c>
      <c r="CL328" s="274" t="s">
        <v>268</v>
      </c>
      <c r="CM328" s="274" t="s">
        <v>268</v>
      </c>
      <c r="CN328" s="274" t="s">
        <v>268</v>
      </c>
      <c r="CO328" s="274" t="s">
        <v>268</v>
      </c>
      <c r="CP328" s="274" t="s">
        <v>268</v>
      </c>
      <c r="CQ328" s="274" t="s">
        <v>268</v>
      </c>
      <c r="CR328" s="274" t="s">
        <v>877</v>
      </c>
      <c r="CS328" s="274">
        <v>47.68</v>
      </c>
      <c r="CT328" s="274" t="s">
        <v>268</v>
      </c>
      <c r="CU328" s="274">
        <v>47.68</v>
      </c>
      <c r="CV328" s="274">
        <v>365</v>
      </c>
      <c r="CW328" s="274" t="s">
        <v>878</v>
      </c>
      <c r="CX328" s="274" t="s">
        <v>835</v>
      </c>
      <c r="CY328" s="274" t="s">
        <v>836</v>
      </c>
      <c r="CZ328" s="274" t="s">
        <v>837</v>
      </c>
      <c r="DA328" s="274" t="s">
        <v>268</v>
      </c>
      <c r="DB328" s="274" t="s">
        <v>268</v>
      </c>
      <c r="DC328" s="274" t="s">
        <v>268</v>
      </c>
      <c r="DD328" s="274" t="s">
        <v>268</v>
      </c>
      <c r="DE328" s="274" t="s">
        <v>268</v>
      </c>
      <c r="DF328" s="274" t="s">
        <v>268</v>
      </c>
      <c r="DG328" s="299">
        <f>IFERROR(IF(CA328="D",IF(CK328="A dispo.",CD328*VLOOKUP('DATI INPUT'!$F$27,TARIFFE_UD,2,FALSE),CD328*VLOOKUP(CK328,TARIFFE_UD,2,FALSE)),CD328*VLOOKUP(CB328-100,TARIFFE_UND,2,FALSE)),0)</f>
        <v>49.276913702044929</v>
      </c>
      <c r="DH328" s="299">
        <f>IFERROR(IF(CA328="D",IF(CK328="A dispo.",CF328*VLOOKUP('DATI INPUT'!$F$27,TARIFFE_UD,3,FALSE),CF328*VLOOKUP(CK328,TARIFFE_UD,3,FALSE)),CF328*VLOOKUP(CB328-100,TARIFFE_UND,3,FALSE)),0)</f>
        <v>15.164853048114928</v>
      </c>
    </row>
    <row r="329" spans="1:112" x14ac:dyDescent="0.25">
      <c r="A329" s="274" t="s">
        <v>3850</v>
      </c>
      <c r="B329" s="274" t="s">
        <v>3851</v>
      </c>
      <c r="C329" s="274" t="s">
        <v>534</v>
      </c>
      <c r="D329" s="274" t="s">
        <v>3852</v>
      </c>
      <c r="E329" s="274" t="s">
        <v>268</v>
      </c>
      <c r="F329" s="274" t="s">
        <v>156</v>
      </c>
      <c r="G329" s="274" t="s">
        <v>3853</v>
      </c>
      <c r="H329" s="274" t="s">
        <v>3307</v>
      </c>
      <c r="I329" s="274" t="s">
        <v>3854</v>
      </c>
      <c r="J329" s="274" t="s">
        <v>274</v>
      </c>
      <c r="K329" s="274" t="s">
        <v>3855</v>
      </c>
      <c r="L329" s="274" t="s">
        <v>984</v>
      </c>
      <c r="M329" s="274" t="s">
        <v>3856</v>
      </c>
      <c r="N329" s="274" t="s">
        <v>984</v>
      </c>
      <c r="O329" s="274" t="s">
        <v>873</v>
      </c>
      <c r="P329" s="274" t="s">
        <v>3006</v>
      </c>
      <c r="Q329" s="274" t="s">
        <v>309</v>
      </c>
      <c r="R329" s="274" t="s">
        <v>268</v>
      </c>
      <c r="S329" s="274" t="s">
        <v>268</v>
      </c>
      <c r="T329" s="274" t="s">
        <v>268</v>
      </c>
      <c r="U329" s="274" t="s">
        <v>268</v>
      </c>
      <c r="V329" s="274" t="s">
        <v>268</v>
      </c>
      <c r="W329" s="274" t="s">
        <v>3856</v>
      </c>
      <c r="X329" s="274" t="s">
        <v>3006</v>
      </c>
      <c r="Y329" s="274" t="s">
        <v>309</v>
      </c>
      <c r="Z329" s="274" t="s">
        <v>268</v>
      </c>
      <c r="AA329" s="274" t="s">
        <v>268</v>
      </c>
      <c r="AB329" s="274" t="s">
        <v>268</v>
      </c>
      <c r="AC329" s="274" t="s">
        <v>268</v>
      </c>
      <c r="AD329" s="274" t="s">
        <v>268</v>
      </c>
      <c r="AE329" s="274" t="s">
        <v>287</v>
      </c>
      <c r="AF329" s="274" t="s">
        <v>1811</v>
      </c>
      <c r="AG329" s="274" t="s">
        <v>875</v>
      </c>
      <c r="AH329" s="274" t="s">
        <v>1848</v>
      </c>
      <c r="AI329" s="274" t="s">
        <v>891</v>
      </c>
      <c r="AJ329" s="274" t="s">
        <v>268</v>
      </c>
      <c r="AK329" s="274" t="s">
        <v>410</v>
      </c>
      <c r="AL329" s="274" t="s">
        <v>268</v>
      </c>
      <c r="AM329" s="274" t="s">
        <v>405</v>
      </c>
      <c r="AN329" s="274" t="s">
        <v>268</v>
      </c>
      <c r="AO329" s="274" t="s">
        <v>268</v>
      </c>
      <c r="AP329" s="274" t="s">
        <v>268</v>
      </c>
      <c r="AQ329" s="274" t="s">
        <v>268</v>
      </c>
      <c r="AR329" s="274" t="s">
        <v>268</v>
      </c>
      <c r="AS329" s="274" t="s">
        <v>268</v>
      </c>
      <c r="AT329" s="274" t="s">
        <v>268</v>
      </c>
      <c r="AU329" s="274" t="s">
        <v>268</v>
      </c>
      <c r="AV329" s="274" t="s">
        <v>268</v>
      </c>
      <c r="AW329" s="274" t="s">
        <v>268</v>
      </c>
      <c r="AX329" s="274" t="s">
        <v>268</v>
      </c>
      <c r="AY329" s="274" t="s">
        <v>268</v>
      </c>
      <c r="AZ329" s="274" t="s">
        <v>268</v>
      </c>
      <c r="BA329" s="274" t="s">
        <v>268</v>
      </c>
      <c r="BB329" s="274" t="s">
        <v>268</v>
      </c>
      <c r="BC329" s="274" t="s">
        <v>268</v>
      </c>
      <c r="BD329" s="274" t="s">
        <v>268</v>
      </c>
      <c r="BE329" s="274" t="s">
        <v>268</v>
      </c>
      <c r="BF329" s="274" t="s">
        <v>268</v>
      </c>
      <c r="BG329" s="274" t="s">
        <v>268</v>
      </c>
      <c r="BH329" s="274" t="s">
        <v>268</v>
      </c>
      <c r="BI329" s="274" t="s">
        <v>268</v>
      </c>
      <c r="BJ329" s="274" t="s">
        <v>268</v>
      </c>
      <c r="BK329" s="274" t="s">
        <v>268</v>
      </c>
      <c r="BL329" s="274" t="s">
        <v>268</v>
      </c>
      <c r="BM329" s="274" t="s">
        <v>268</v>
      </c>
      <c r="BN329" s="274" t="s">
        <v>268</v>
      </c>
      <c r="BO329" s="274" t="s">
        <v>268</v>
      </c>
      <c r="BP329" s="274" t="s">
        <v>268</v>
      </c>
      <c r="BQ329" s="274" t="s">
        <v>268</v>
      </c>
      <c r="BR329" s="274" t="s">
        <v>268</v>
      </c>
      <c r="BS329" s="274" t="s">
        <v>268</v>
      </c>
      <c r="BT329" s="274" t="s">
        <v>268</v>
      </c>
      <c r="BU329" s="274" t="s">
        <v>268</v>
      </c>
      <c r="BV329" s="274" t="s">
        <v>268</v>
      </c>
      <c r="BW329" s="274" t="s">
        <v>268</v>
      </c>
      <c r="BX329" s="274" t="s">
        <v>268</v>
      </c>
      <c r="BY329" s="295">
        <v>66.209999999999994</v>
      </c>
      <c r="BZ329" s="295">
        <v>66.209999999999994</v>
      </c>
      <c r="CA329" s="298" t="s">
        <v>142</v>
      </c>
      <c r="CB329" s="297">
        <v>122</v>
      </c>
      <c r="CC329" s="284">
        <f t="shared" si="22"/>
        <v>0</v>
      </c>
      <c r="CD329" s="295">
        <f t="shared" si="23"/>
        <v>66.209999999999994</v>
      </c>
      <c r="CE329" s="284">
        <f t="shared" si="24"/>
        <v>0</v>
      </c>
      <c r="CF329" s="295">
        <f t="shared" si="25"/>
        <v>1</v>
      </c>
      <c r="CG329" s="274" t="s">
        <v>876</v>
      </c>
      <c r="CH329" s="274" t="s">
        <v>268</v>
      </c>
      <c r="CI329" s="274" t="s">
        <v>268</v>
      </c>
      <c r="CJ329" s="298" t="s">
        <v>271</v>
      </c>
      <c r="CK329" s="297">
        <v>1</v>
      </c>
      <c r="CL329" s="274" t="s">
        <v>268</v>
      </c>
      <c r="CM329" s="274" t="s">
        <v>268</v>
      </c>
      <c r="CN329" s="274" t="s">
        <v>268</v>
      </c>
      <c r="CO329" s="274" t="s">
        <v>268</v>
      </c>
      <c r="CP329" s="274" t="s">
        <v>268</v>
      </c>
      <c r="CQ329" s="274" t="s">
        <v>268</v>
      </c>
      <c r="CR329" s="274" t="s">
        <v>877</v>
      </c>
      <c r="CS329" s="274">
        <v>42.44</v>
      </c>
      <c r="CT329" s="274" t="s">
        <v>268</v>
      </c>
      <c r="CU329" s="274">
        <v>42.44</v>
      </c>
      <c r="CV329" s="274">
        <v>365</v>
      </c>
      <c r="CW329" s="274" t="s">
        <v>878</v>
      </c>
      <c r="CX329" s="274" t="s">
        <v>835</v>
      </c>
      <c r="CY329" s="274" t="s">
        <v>836</v>
      </c>
      <c r="CZ329" s="274" t="s">
        <v>837</v>
      </c>
      <c r="DA329" s="274" t="s">
        <v>268</v>
      </c>
      <c r="DB329" s="274" t="s">
        <v>268</v>
      </c>
      <c r="DC329" s="274" t="s">
        <v>268</v>
      </c>
      <c r="DD329" s="274" t="s">
        <v>268</v>
      </c>
      <c r="DE329" s="274" t="s">
        <v>268</v>
      </c>
      <c r="DF329" s="274" t="s">
        <v>268</v>
      </c>
      <c r="DG329" s="299">
        <f>IFERROR(IF(CA329="D",IF(CK329="A dispo.",CD329*VLOOKUP('DATI INPUT'!$F$27,TARIFFE_UD,2,FALSE),CD329*VLOOKUP(CK329,TARIFFE_UD,2,FALSE)),CD329*VLOOKUP(CB329-100,TARIFFE_UND,2,FALSE)),0)</f>
        <v>40.782805702654933</v>
      </c>
      <c r="DH329" s="299">
        <f>IFERROR(IF(CA329="D",IF(CK329="A dispo.",CF329*VLOOKUP('DATI INPUT'!$F$27,TARIFFE_UD,3,FALSE),CF329*VLOOKUP(CK329,TARIFFE_UD,3,FALSE)),CF329*VLOOKUP(CB329-100,TARIFFE_UND,3,FALSE)),0)</f>
        <v>15.164853048114928</v>
      </c>
    </row>
    <row r="330" spans="1:112" x14ac:dyDescent="0.25">
      <c r="A330" s="274" t="s">
        <v>3857</v>
      </c>
      <c r="B330" s="274" t="s">
        <v>1034</v>
      </c>
      <c r="C330" s="274" t="s">
        <v>3858</v>
      </c>
      <c r="D330" s="274" t="s">
        <v>3859</v>
      </c>
      <c r="E330" s="274" t="s">
        <v>268</v>
      </c>
      <c r="F330" s="274" t="s">
        <v>156</v>
      </c>
      <c r="G330" s="274" t="s">
        <v>3860</v>
      </c>
      <c r="H330" s="274" t="s">
        <v>3307</v>
      </c>
      <c r="I330" s="274" t="s">
        <v>3861</v>
      </c>
      <c r="J330" s="274" t="s">
        <v>274</v>
      </c>
      <c r="K330" s="274" t="s">
        <v>3862</v>
      </c>
      <c r="L330" s="274" t="s">
        <v>960</v>
      </c>
      <c r="M330" s="274" t="s">
        <v>3863</v>
      </c>
      <c r="N330" s="274" t="s">
        <v>984</v>
      </c>
      <c r="O330" s="274" t="s">
        <v>873</v>
      </c>
      <c r="P330" s="274" t="s">
        <v>3242</v>
      </c>
      <c r="Q330" s="274" t="s">
        <v>282</v>
      </c>
      <c r="R330" s="274" t="s">
        <v>268</v>
      </c>
      <c r="S330" s="274" t="s">
        <v>268</v>
      </c>
      <c r="T330" s="274" t="s">
        <v>268</v>
      </c>
      <c r="U330" s="274" t="s">
        <v>268</v>
      </c>
      <c r="V330" s="274" t="s">
        <v>268</v>
      </c>
      <c r="W330" s="274" t="s">
        <v>3863</v>
      </c>
      <c r="X330" s="274" t="s">
        <v>3242</v>
      </c>
      <c r="Y330" s="274" t="s">
        <v>282</v>
      </c>
      <c r="Z330" s="274" t="s">
        <v>268</v>
      </c>
      <c r="AA330" s="274" t="s">
        <v>268</v>
      </c>
      <c r="AB330" s="274" t="s">
        <v>268</v>
      </c>
      <c r="AC330" s="274" t="s">
        <v>268</v>
      </c>
      <c r="AD330" s="274" t="s">
        <v>268</v>
      </c>
      <c r="AE330" s="274" t="s">
        <v>287</v>
      </c>
      <c r="AF330" s="274" t="s">
        <v>1811</v>
      </c>
      <c r="AG330" s="274" t="s">
        <v>875</v>
      </c>
      <c r="AH330" s="274" t="s">
        <v>1848</v>
      </c>
      <c r="AI330" s="274" t="s">
        <v>1202</v>
      </c>
      <c r="AJ330" s="274" t="s">
        <v>268</v>
      </c>
      <c r="AK330" s="274" t="s">
        <v>410</v>
      </c>
      <c r="AL330" s="274" t="s">
        <v>268</v>
      </c>
      <c r="AM330" s="274" t="s">
        <v>405</v>
      </c>
      <c r="AN330" s="274" t="s">
        <v>268</v>
      </c>
      <c r="AO330" s="274" t="s">
        <v>268</v>
      </c>
      <c r="AP330" s="274" t="s">
        <v>268</v>
      </c>
      <c r="AQ330" s="274" t="s">
        <v>268</v>
      </c>
      <c r="AR330" s="274" t="s">
        <v>268</v>
      </c>
      <c r="AS330" s="274" t="s">
        <v>268</v>
      </c>
      <c r="AT330" s="274" t="s">
        <v>268</v>
      </c>
      <c r="AU330" s="274" t="s">
        <v>268</v>
      </c>
      <c r="AV330" s="274" t="s">
        <v>268</v>
      </c>
      <c r="AW330" s="274" t="s">
        <v>268</v>
      </c>
      <c r="AX330" s="274" t="s">
        <v>268</v>
      </c>
      <c r="AY330" s="274" t="s">
        <v>268</v>
      </c>
      <c r="AZ330" s="274" t="s">
        <v>268</v>
      </c>
      <c r="BA330" s="274" t="s">
        <v>268</v>
      </c>
      <c r="BB330" s="274" t="s">
        <v>268</v>
      </c>
      <c r="BC330" s="274" t="s">
        <v>268</v>
      </c>
      <c r="BD330" s="274" t="s">
        <v>268</v>
      </c>
      <c r="BE330" s="274" t="s">
        <v>268</v>
      </c>
      <c r="BF330" s="274" t="s">
        <v>268</v>
      </c>
      <c r="BG330" s="274" t="s">
        <v>268</v>
      </c>
      <c r="BH330" s="274" t="s">
        <v>268</v>
      </c>
      <c r="BI330" s="274" t="s">
        <v>268</v>
      </c>
      <c r="BJ330" s="274" t="s">
        <v>268</v>
      </c>
      <c r="BK330" s="274" t="s">
        <v>268</v>
      </c>
      <c r="BL330" s="274" t="s">
        <v>268</v>
      </c>
      <c r="BM330" s="274" t="s">
        <v>268</v>
      </c>
      <c r="BN330" s="274" t="s">
        <v>268</v>
      </c>
      <c r="BO330" s="274" t="s">
        <v>268</v>
      </c>
      <c r="BP330" s="274" t="s">
        <v>268</v>
      </c>
      <c r="BQ330" s="274" t="s">
        <v>268</v>
      </c>
      <c r="BR330" s="274" t="s">
        <v>268</v>
      </c>
      <c r="BS330" s="274" t="s">
        <v>268</v>
      </c>
      <c r="BT330" s="274" t="s">
        <v>268</v>
      </c>
      <c r="BU330" s="274" t="s">
        <v>268</v>
      </c>
      <c r="BV330" s="274" t="s">
        <v>268</v>
      </c>
      <c r="BW330" s="274" t="s">
        <v>268</v>
      </c>
      <c r="BX330" s="274" t="s">
        <v>268</v>
      </c>
      <c r="BY330" s="295">
        <v>60</v>
      </c>
      <c r="BZ330" s="295">
        <v>60</v>
      </c>
      <c r="CA330" s="298" t="s">
        <v>142</v>
      </c>
      <c r="CB330" s="297">
        <v>122</v>
      </c>
      <c r="CC330" s="284">
        <f t="shared" si="22"/>
        <v>0</v>
      </c>
      <c r="CD330" s="295">
        <f t="shared" si="23"/>
        <v>60</v>
      </c>
      <c r="CE330" s="284">
        <f t="shared" si="24"/>
        <v>0</v>
      </c>
      <c r="CF330" s="295">
        <f t="shared" si="25"/>
        <v>1</v>
      </c>
      <c r="CG330" s="274" t="s">
        <v>876</v>
      </c>
      <c r="CH330" s="274" t="s">
        <v>268</v>
      </c>
      <c r="CI330" s="274" t="s">
        <v>268</v>
      </c>
      <c r="CJ330" s="298" t="s">
        <v>280</v>
      </c>
      <c r="CK330" s="297">
        <v>2</v>
      </c>
      <c r="CL330" s="274" t="s">
        <v>268</v>
      </c>
      <c r="CM330" s="274" t="s">
        <v>268</v>
      </c>
      <c r="CN330" s="274" t="s">
        <v>268</v>
      </c>
      <c r="CO330" s="274" t="s">
        <v>268</v>
      </c>
      <c r="CP330" s="274" t="s">
        <v>268</v>
      </c>
      <c r="CQ330" s="274" t="s">
        <v>268</v>
      </c>
      <c r="CR330" s="274" t="s">
        <v>877</v>
      </c>
      <c r="CS330" s="274">
        <v>79.56</v>
      </c>
      <c r="CT330" s="274" t="s">
        <v>268</v>
      </c>
      <c r="CU330" s="274">
        <v>79.56</v>
      </c>
      <c r="CV330" s="274">
        <v>365</v>
      </c>
      <c r="CW330" s="274" t="s">
        <v>878</v>
      </c>
      <c r="CX330" s="274" t="s">
        <v>835</v>
      </c>
      <c r="CY330" s="274" t="s">
        <v>836</v>
      </c>
      <c r="CZ330" s="274" t="s">
        <v>837</v>
      </c>
      <c r="DA330" s="274" t="s">
        <v>268</v>
      </c>
      <c r="DB330" s="274" t="s">
        <v>268</v>
      </c>
      <c r="DC330" s="274" t="s">
        <v>268</v>
      </c>
      <c r="DD330" s="274" t="s">
        <v>268</v>
      </c>
      <c r="DE330" s="274" t="s">
        <v>268</v>
      </c>
      <c r="DF330" s="274" t="s">
        <v>268</v>
      </c>
      <c r="DG330" s="299">
        <f>IFERROR(IF(CA330="D",IF(CK330="A dispo.",CD330*VLOOKUP('DATI INPUT'!$F$27,TARIFFE_UD,2,FALSE),CD330*VLOOKUP(CK330,TARIFFE_UD,2,FALSE)),CD330*VLOOKUP(CB330-100,TARIFFE_UND,2,FALSE)),0)</f>
        <v>43.117299489289316</v>
      </c>
      <c r="DH330" s="299">
        <f>IFERROR(IF(CA330="D",IF(CK330="A dispo.",CF330*VLOOKUP('DATI INPUT'!$F$27,TARIFFE_UD,3,FALSE),CF330*VLOOKUP(CK330,TARIFFE_UD,3,FALSE)),CF330*VLOOKUP(CB330-100,TARIFFE_UND,3,FALSE)),0)</f>
        <v>46.077822723118445</v>
      </c>
    </row>
    <row r="331" spans="1:112" x14ac:dyDescent="0.25">
      <c r="A331" s="274" t="s">
        <v>3864</v>
      </c>
      <c r="B331" s="274" t="s">
        <v>1034</v>
      </c>
      <c r="C331" s="274" t="s">
        <v>3865</v>
      </c>
      <c r="D331" s="274" t="s">
        <v>3859</v>
      </c>
      <c r="E331" s="274" t="s">
        <v>268</v>
      </c>
      <c r="F331" s="274" t="s">
        <v>156</v>
      </c>
      <c r="G331" s="274" t="s">
        <v>3860</v>
      </c>
      <c r="H331" s="274" t="s">
        <v>3307</v>
      </c>
      <c r="I331" s="274" t="s">
        <v>3861</v>
      </c>
      <c r="J331" s="274" t="s">
        <v>274</v>
      </c>
      <c r="K331" s="274" t="s">
        <v>3862</v>
      </c>
      <c r="L331" s="274" t="s">
        <v>960</v>
      </c>
      <c r="M331" s="274" t="s">
        <v>3863</v>
      </c>
      <c r="N331" s="274" t="s">
        <v>984</v>
      </c>
      <c r="O331" s="274" t="s">
        <v>873</v>
      </c>
      <c r="P331" s="274" t="s">
        <v>3242</v>
      </c>
      <c r="Q331" s="274" t="s">
        <v>282</v>
      </c>
      <c r="R331" s="274" t="s">
        <v>268</v>
      </c>
      <c r="S331" s="274" t="s">
        <v>268</v>
      </c>
      <c r="T331" s="274" t="s">
        <v>268</v>
      </c>
      <c r="U331" s="274" t="s">
        <v>268</v>
      </c>
      <c r="V331" s="274" t="s">
        <v>268</v>
      </c>
      <c r="W331" s="274" t="s">
        <v>2823</v>
      </c>
      <c r="X331" s="274" t="s">
        <v>613</v>
      </c>
      <c r="Y331" s="274" t="s">
        <v>276</v>
      </c>
      <c r="Z331" s="274" t="s">
        <v>268</v>
      </c>
      <c r="AA331" s="274" t="s">
        <v>268</v>
      </c>
      <c r="AB331" s="274" t="s">
        <v>268</v>
      </c>
      <c r="AC331" s="274" t="s">
        <v>268</v>
      </c>
      <c r="AD331" s="274" t="s">
        <v>268</v>
      </c>
      <c r="AE331" s="274" t="s">
        <v>287</v>
      </c>
      <c r="AF331" s="274" t="s">
        <v>1811</v>
      </c>
      <c r="AG331" s="274" t="s">
        <v>875</v>
      </c>
      <c r="AH331" s="274" t="s">
        <v>1848</v>
      </c>
      <c r="AI331" s="274" t="s">
        <v>2743</v>
      </c>
      <c r="AJ331" s="274" t="s">
        <v>268</v>
      </c>
      <c r="AK331" s="274" t="s">
        <v>3866</v>
      </c>
      <c r="AL331" s="274" t="s">
        <v>268</v>
      </c>
      <c r="AM331" s="274" t="s">
        <v>353</v>
      </c>
      <c r="AN331" s="274" t="s">
        <v>268</v>
      </c>
      <c r="AO331" s="274" t="s">
        <v>268</v>
      </c>
      <c r="AP331" s="274" t="s">
        <v>268</v>
      </c>
      <c r="AQ331" s="274" t="s">
        <v>268</v>
      </c>
      <c r="AR331" s="274" t="s">
        <v>268</v>
      </c>
      <c r="AS331" s="274" t="s">
        <v>268</v>
      </c>
      <c r="AT331" s="274" t="s">
        <v>268</v>
      </c>
      <c r="AU331" s="274" t="s">
        <v>268</v>
      </c>
      <c r="AV331" s="274" t="s">
        <v>268</v>
      </c>
      <c r="AW331" s="274" t="s">
        <v>268</v>
      </c>
      <c r="AX331" s="274" t="s">
        <v>268</v>
      </c>
      <c r="AY331" s="274" t="s">
        <v>268</v>
      </c>
      <c r="AZ331" s="274" t="s">
        <v>268</v>
      </c>
      <c r="BA331" s="274" t="s">
        <v>268</v>
      </c>
      <c r="BB331" s="274" t="s">
        <v>268</v>
      </c>
      <c r="BC331" s="274" t="s">
        <v>268</v>
      </c>
      <c r="BD331" s="274" t="s">
        <v>268</v>
      </c>
      <c r="BE331" s="274" t="s">
        <v>268</v>
      </c>
      <c r="BF331" s="274" t="s">
        <v>268</v>
      </c>
      <c r="BG331" s="274" t="s">
        <v>268</v>
      </c>
      <c r="BH331" s="274" t="s">
        <v>268</v>
      </c>
      <c r="BI331" s="274" t="s">
        <v>268</v>
      </c>
      <c r="BJ331" s="274" t="s">
        <v>268</v>
      </c>
      <c r="BK331" s="274" t="s">
        <v>268</v>
      </c>
      <c r="BL331" s="274" t="s">
        <v>268</v>
      </c>
      <c r="BM331" s="274" t="s">
        <v>268</v>
      </c>
      <c r="BN331" s="274" t="s">
        <v>268</v>
      </c>
      <c r="BO331" s="274" t="s">
        <v>268</v>
      </c>
      <c r="BP331" s="274" t="s">
        <v>268</v>
      </c>
      <c r="BQ331" s="274" t="s">
        <v>268</v>
      </c>
      <c r="BR331" s="274" t="s">
        <v>268</v>
      </c>
      <c r="BS331" s="274" t="s">
        <v>268</v>
      </c>
      <c r="BT331" s="274" t="s">
        <v>268</v>
      </c>
      <c r="BU331" s="274" t="s">
        <v>268</v>
      </c>
      <c r="BV331" s="274" t="s">
        <v>268</v>
      </c>
      <c r="BW331" s="274" t="s">
        <v>268</v>
      </c>
      <c r="BX331" s="274" t="s">
        <v>268</v>
      </c>
      <c r="BY331" s="295">
        <v>15</v>
      </c>
      <c r="BZ331" s="295">
        <v>15</v>
      </c>
      <c r="CA331" s="298" t="s">
        <v>142</v>
      </c>
      <c r="CB331" s="297">
        <v>123</v>
      </c>
      <c r="CC331" s="284">
        <f t="shared" si="22"/>
        <v>0</v>
      </c>
      <c r="CD331" s="295">
        <f t="shared" si="23"/>
        <v>15</v>
      </c>
      <c r="CE331" s="284">
        <f t="shared" si="24"/>
        <v>1</v>
      </c>
      <c r="CF331" s="295">
        <f t="shared" si="25"/>
        <v>0</v>
      </c>
      <c r="CG331" s="274" t="s">
        <v>1817</v>
      </c>
      <c r="CH331" s="274" t="s">
        <v>268</v>
      </c>
      <c r="CI331" s="274" t="s">
        <v>268</v>
      </c>
      <c r="CJ331" s="298" t="s">
        <v>280</v>
      </c>
      <c r="CK331" s="297">
        <v>2</v>
      </c>
      <c r="CL331" s="274" t="s">
        <v>268</v>
      </c>
      <c r="CM331" s="274" t="s">
        <v>268</v>
      </c>
      <c r="CN331" s="274" t="s">
        <v>268</v>
      </c>
      <c r="CO331" s="274" t="s">
        <v>268</v>
      </c>
      <c r="CP331" s="274" t="s">
        <v>268</v>
      </c>
      <c r="CQ331" s="274" t="s">
        <v>268</v>
      </c>
      <c r="CR331" s="274" t="s">
        <v>877</v>
      </c>
      <c r="CS331" s="274">
        <v>6.75</v>
      </c>
      <c r="CT331" s="274" t="s">
        <v>268</v>
      </c>
      <c r="CU331" s="274">
        <v>6.75</v>
      </c>
      <c r="CV331" s="274">
        <v>365</v>
      </c>
      <c r="CW331" s="274" t="s">
        <v>878</v>
      </c>
      <c r="CX331" s="274" t="s">
        <v>835</v>
      </c>
      <c r="CY331" s="274" t="s">
        <v>836</v>
      </c>
      <c r="CZ331" s="274" t="s">
        <v>837</v>
      </c>
      <c r="DA331" s="274" t="s">
        <v>268</v>
      </c>
      <c r="DB331" s="274" t="s">
        <v>268</v>
      </c>
      <c r="DC331" s="274" t="s">
        <v>268</v>
      </c>
      <c r="DD331" s="274" t="s">
        <v>268</v>
      </c>
      <c r="DE331" s="274" t="s">
        <v>268</v>
      </c>
      <c r="DF331" s="274" t="s">
        <v>268</v>
      </c>
      <c r="DG331" s="299">
        <f>IFERROR(IF(CA331="D",IF(CK331="A dispo.",CD331*VLOOKUP('DATI INPUT'!$F$27,TARIFFE_UD,2,FALSE),CD331*VLOOKUP(CK331,TARIFFE_UD,2,FALSE)),CD331*VLOOKUP(CB331-100,TARIFFE_UND,2,FALSE)),0)</f>
        <v>10.779324872322329</v>
      </c>
      <c r="DH331" s="299">
        <f>IFERROR(IF(CA331="D",IF(CK331="A dispo.",CF331*VLOOKUP('DATI INPUT'!$F$27,TARIFFE_UD,3,FALSE),CF331*VLOOKUP(CK331,TARIFFE_UD,3,FALSE)),CF331*VLOOKUP(CB331-100,TARIFFE_UND,3,FALSE)),0)</f>
        <v>0</v>
      </c>
    </row>
    <row r="332" spans="1:112" x14ac:dyDescent="0.25">
      <c r="A332" s="274" t="s">
        <v>3867</v>
      </c>
      <c r="B332" s="274" t="s">
        <v>1438</v>
      </c>
      <c r="C332" s="274" t="s">
        <v>3868</v>
      </c>
      <c r="D332" s="274" t="s">
        <v>3869</v>
      </c>
      <c r="E332" s="274" t="s">
        <v>268</v>
      </c>
      <c r="F332" s="274" t="s">
        <v>156</v>
      </c>
      <c r="G332" s="274" t="s">
        <v>3870</v>
      </c>
      <c r="H332" s="274" t="s">
        <v>1241</v>
      </c>
      <c r="I332" s="274" t="s">
        <v>3871</v>
      </c>
      <c r="J332" s="274" t="s">
        <v>274</v>
      </c>
      <c r="K332" s="274" t="s">
        <v>3872</v>
      </c>
      <c r="L332" s="274" t="s">
        <v>960</v>
      </c>
      <c r="M332" s="274" t="s">
        <v>3873</v>
      </c>
      <c r="N332" s="274" t="s">
        <v>984</v>
      </c>
      <c r="O332" s="274" t="s">
        <v>873</v>
      </c>
      <c r="P332" s="274" t="s">
        <v>2045</v>
      </c>
      <c r="Q332" s="274" t="s">
        <v>343</v>
      </c>
      <c r="R332" s="274" t="s">
        <v>268</v>
      </c>
      <c r="S332" s="274" t="s">
        <v>268</v>
      </c>
      <c r="T332" s="274" t="s">
        <v>268</v>
      </c>
      <c r="U332" s="274" t="s">
        <v>268</v>
      </c>
      <c r="V332" s="274" t="s">
        <v>268</v>
      </c>
      <c r="W332" s="274" t="s">
        <v>3873</v>
      </c>
      <c r="X332" s="274" t="s">
        <v>2045</v>
      </c>
      <c r="Y332" s="274" t="s">
        <v>343</v>
      </c>
      <c r="Z332" s="274" t="s">
        <v>268</v>
      </c>
      <c r="AA332" s="274" t="s">
        <v>268</v>
      </c>
      <c r="AB332" s="274" t="s">
        <v>268</v>
      </c>
      <c r="AC332" s="274" t="s">
        <v>268</v>
      </c>
      <c r="AD332" s="274" t="s">
        <v>268</v>
      </c>
      <c r="AE332" s="274" t="s">
        <v>287</v>
      </c>
      <c r="AF332" s="274" t="s">
        <v>1811</v>
      </c>
      <c r="AG332" s="274" t="s">
        <v>875</v>
      </c>
      <c r="AH332" s="274" t="s">
        <v>2047</v>
      </c>
      <c r="AI332" s="274" t="s">
        <v>3874</v>
      </c>
      <c r="AJ332" s="274" t="s">
        <v>268</v>
      </c>
      <c r="AK332" s="274" t="s">
        <v>354</v>
      </c>
      <c r="AL332" s="274" t="s">
        <v>268</v>
      </c>
      <c r="AM332" s="274" t="s">
        <v>353</v>
      </c>
      <c r="AN332" s="274" t="s">
        <v>287</v>
      </c>
      <c r="AO332" s="274" t="s">
        <v>1811</v>
      </c>
      <c r="AP332" s="274" t="s">
        <v>875</v>
      </c>
      <c r="AQ332" s="274" t="s">
        <v>2047</v>
      </c>
      <c r="AR332" s="274" t="s">
        <v>3874</v>
      </c>
      <c r="AS332" s="274" t="s">
        <v>268</v>
      </c>
      <c r="AT332" s="274" t="s">
        <v>382</v>
      </c>
      <c r="AU332" s="274" t="s">
        <v>268</v>
      </c>
      <c r="AV332" s="274" t="s">
        <v>431</v>
      </c>
      <c r="AW332" s="274" t="s">
        <v>287</v>
      </c>
      <c r="AX332" s="274" t="s">
        <v>1811</v>
      </c>
      <c r="AY332" s="274" t="s">
        <v>875</v>
      </c>
      <c r="AZ332" s="274" t="s">
        <v>2047</v>
      </c>
      <c r="BA332" s="274" t="s">
        <v>679</v>
      </c>
      <c r="BB332" s="274" t="s">
        <v>268</v>
      </c>
      <c r="BC332" s="274" t="s">
        <v>382</v>
      </c>
      <c r="BD332" s="274" t="s">
        <v>268</v>
      </c>
      <c r="BE332" s="274" t="s">
        <v>411</v>
      </c>
      <c r="BF332" s="274" t="s">
        <v>268</v>
      </c>
      <c r="BG332" s="274" t="s">
        <v>268</v>
      </c>
      <c r="BH332" s="274" t="s">
        <v>268</v>
      </c>
      <c r="BI332" s="274" t="s">
        <v>268</v>
      </c>
      <c r="BJ332" s="274" t="s">
        <v>268</v>
      </c>
      <c r="BK332" s="274" t="s">
        <v>268</v>
      </c>
      <c r="BL332" s="274" t="s">
        <v>268</v>
      </c>
      <c r="BM332" s="274" t="s">
        <v>268</v>
      </c>
      <c r="BN332" s="274" t="s">
        <v>268</v>
      </c>
      <c r="BO332" s="274" t="s">
        <v>268</v>
      </c>
      <c r="BP332" s="274" t="s">
        <v>268</v>
      </c>
      <c r="BQ332" s="274" t="s">
        <v>268</v>
      </c>
      <c r="BR332" s="274" t="s">
        <v>268</v>
      </c>
      <c r="BS332" s="274" t="s">
        <v>268</v>
      </c>
      <c r="BT332" s="274" t="s">
        <v>268</v>
      </c>
      <c r="BU332" s="274" t="s">
        <v>268</v>
      </c>
      <c r="BV332" s="274" t="s">
        <v>268</v>
      </c>
      <c r="BW332" s="274" t="s">
        <v>268</v>
      </c>
      <c r="BX332" s="274" t="s">
        <v>268</v>
      </c>
      <c r="BY332" s="295">
        <v>120</v>
      </c>
      <c r="BZ332" s="295">
        <v>120</v>
      </c>
      <c r="CA332" s="298" t="s">
        <v>142</v>
      </c>
      <c r="CB332" s="297">
        <v>122</v>
      </c>
      <c r="CC332" s="284">
        <f t="shared" si="22"/>
        <v>0</v>
      </c>
      <c r="CD332" s="295">
        <f t="shared" si="23"/>
        <v>120</v>
      </c>
      <c r="CE332" s="284">
        <f t="shared" si="24"/>
        <v>0</v>
      </c>
      <c r="CF332" s="295">
        <f t="shared" si="25"/>
        <v>1</v>
      </c>
      <c r="CG332" s="274" t="s">
        <v>876</v>
      </c>
      <c r="CH332" s="274" t="s">
        <v>268</v>
      </c>
      <c r="CI332" s="274" t="s">
        <v>268</v>
      </c>
      <c r="CJ332" s="298" t="s">
        <v>275</v>
      </c>
      <c r="CK332" s="297">
        <v>3</v>
      </c>
      <c r="CL332" s="274" t="s">
        <v>268</v>
      </c>
      <c r="CM332" s="274" t="s">
        <v>268</v>
      </c>
      <c r="CN332" s="274" t="s">
        <v>268</v>
      </c>
      <c r="CO332" s="274" t="s">
        <v>268</v>
      </c>
      <c r="CP332" s="274" t="s">
        <v>268</v>
      </c>
      <c r="CQ332" s="274" t="s">
        <v>268</v>
      </c>
      <c r="CR332" s="274" t="s">
        <v>877</v>
      </c>
      <c r="CS332" s="274">
        <v>127.68</v>
      </c>
      <c r="CT332" s="274" t="s">
        <v>268</v>
      </c>
      <c r="CU332" s="274">
        <v>127.68</v>
      </c>
      <c r="CV332" s="274">
        <v>365</v>
      </c>
      <c r="CW332" s="274" t="s">
        <v>878</v>
      </c>
      <c r="CX332" s="274" t="s">
        <v>835</v>
      </c>
      <c r="CY332" s="274" t="s">
        <v>836</v>
      </c>
      <c r="CZ332" s="274" t="s">
        <v>837</v>
      </c>
      <c r="DA332" s="274" t="s">
        <v>268</v>
      </c>
      <c r="DB332" s="274" t="s">
        <v>268</v>
      </c>
      <c r="DC332" s="274" t="s">
        <v>268</v>
      </c>
      <c r="DD332" s="274" t="s">
        <v>268</v>
      </c>
      <c r="DE332" s="274" t="s">
        <v>268</v>
      </c>
      <c r="DF332" s="274" t="s">
        <v>268</v>
      </c>
      <c r="DG332" s="299">
        <f>IFERROR(IF(CA332="D",IF(CK332="A dispo.",CD332*VLOOKUP('DATI INPUT'!$F$27,TARIFFE_UD,2,FALSE),CD332*VLOOKUP(CK332,TARIFFE_UD,2,FALSE)),CD332*VLOOKUP(CB332-100,TARIFFE_UND,2,FALSE)),0)</f>
        <v>95.03404785394379</v>
      </c>
      <c r="DH332" s="299">
        <f>IFERROR(IF(CA332="D",IF(CK332="A dispo.",CF332*VLOOKUP('DATI INPUT'!$F$27,TARIFFE_UD,3,FALSE),CF332*VLOOKUP(CK332,TARIFFE_UD,3,FALSE)),CF332*VLOOKUP(CB332-100,TARIFFE_UND,3,FALSE)),0)</f>
        <v>60.367780403072892</v>
      </c>
    </row>
    <row r="333" spans="1:112" hidden="1" x14ac:dyDescent="0.25">
      <c r="A333" s="274" t="s">
        <v>3875</v>
      </c>
      <c r="B333" s="274" t="s">
        <v>1036</v>
      </c>
      <c r="C333" s="274" t="s">
        <v>535</v>
      </c>
      <c r="D333" s="274" t="s">
        <v>3876</v>
      </c>
      <c r="E333" s="274" t="s">
        <v>268</v>
      </c>
      <c r="F333" s="274" t="s">
        <v>156</v>
      </c>
      <c r="G333" s="274" t="s">
        <v>3877</v>
      </c>
      <c r="H333" s="274" t="s">
        <v>3307</v>
      </c>
      <c r="I333" s="274" t="s">
        <v>3878</v>
      </c>
      <c r="J333" s="274" t="s">
        <v>274</v>
      </c>
      <c r="K333" s="274" t="s">
        <v>3879</v>
      </c>
      <c r="L333" s="274" t="s">
        <v>3880</v>
      </c>
      <c r="M333" s="274" t="s">
        <v>3881</v>
      </c>
      <c r="N333" s="274" t="s">
        <v>3882</v>
      </c>
      <c r="O333" s="274" t="s">
        <v>3883</v>
      </c>
      <c r="P333" s="274" t="s">
        <v>1544</v>
      </c>
      <c r="Q333" s="274" t="s">
        <v>331</v>
      </c>
      <c r="R333" s="274" t="s">
        <v>268</v>
      </c>
      <c r="S333" s="274" t="s">
        <v>268</v>
      </c>
      <c r="T333" s="274" t="s">
        <v>268</v>
      </c>
      <c r="U333" s="274" t="s">
        <v>268</v>
      </c>
      <c r="V333" s="274" t="s">
        <v>268</v>
      </c>
      <c r="W333" s="274" t="s">
        <v>3884</v>
      </c>
      <c r="X333" s="274" t="s">
        <v>2116</v>
      </c>
      <c r="Y333" s="274" t="s">
        <v>271</v>
      </c>
      <c r="Z333" s="274" t="s">
        <v>268</v>
      </c>
      <c r="AA333" s="274" t="s">
        <v>268</v>
      </c>
      <c r="AB333" s="274" t="s">
        <v>268</v>
      </c>
      <c r="AC333" s="274" t="s">
        <v>268</v>
      </c>
      <c r="AD333" s="274" t="s">
        <v>268</v>
      </c>
      <c r="AE333" s="274" t="s">
        <v>287</v>
      </c>
      <c r="AF333" s="274" t="s">
        <v>1811</v>
      </c>
      <c r="AG333" s="274" t="s">
        <v>875</v>
      </c>
      <c r="AH333" s="274" t="s">
        <v>1812</v>
      </c>
      <c r="AI333" s="274" t="s">
        <v>790</v>
      </c>
      <c r="AJ333" s="274" t="s">
        <v>268</v>
      </c>
      <c r="AK333" s="274" t="s">
        <v>395</v>
      </c>
      <c r="AL333" s="274" t="s">
        <v>268</v>
      </c>
      <c r="AM333" s="274" t="s">
        <v>405</v>
      </c>
      <c r="AN333" s="274" t="s">
        <v>268</v>
      </c>
      <c r="AO333" s="274" t="s">
        <v>268</v>
      </c>
      <c r="AP333" s="274" t="s">
        <v>268</v>
      </c>
      <c r="AQ333" s="274" t="s">
        <v>268</v>
      </c>
      <c r="AR333" s="274" t="s">
        <v>268</v>
      </c>
      <c r="AS333" s="274" t="s">
        <v>268</v>
      </c>
      <c r="AT333" s="274" t="s">
        <v>268</v>
      </c>
      <c r="AU333" s="274" t="s">
        <v>268</v>
      </c>
      <c r="AV333" s="274" t="s">
        <v>268</v>
      </c>
      <c r="AW333" s="274" t="s">
        <v>268</v>
      </c>
      <c r="AX333" s="274" t="s">
        <v>268</v>
      </c>
      <c r="AY333" s="274" t="s">
        <v>268</v>
      </c>
      <c r="AZ333" s="274" t="s">
        <v>268</v>
      </c>
      <c r="BA333" s="274" t="s">
        <v>268</v>
      </c>
      <c r="BB333" s="274" t="s">
        <v>268</v>
      </c>
      <c r="BC333" s="274" t="s">
        <v>268</v>
      </c>
      <c r="BD333" s="274" t="s">
        <v>268</v>
      </c>
      <c r="BE333" s="274" t="s">
        <v>268</v>
      </c>
      <c r="BF333" s="274" t="s">
        <v>268</v>
      </c>
      <c r="BG333" s="274" t="s">
        <v>268</v>
      </c>
      <c r="BH333" s="274" t="s">
        <v>268</v>
      </c>
      <c r="BI333" s="274" t="s">
        <v>268</v>
      </c>
      <c r="BJ333" s="274" t="s">
        <v>268</v>
      </c>
      <c r="BK333" s="274" t="s">
        <v>268</v>
      </c>
      <c r="BL333" s="274" t="s">
        <v>268</v>
      </c>
      <c r="BM333" s="274" t="s">
        <v>268</v>
      </c>
      <c r="BN333" s="274" t="s">
        <v>268</v>
      </c>
      <c r="BO333" s="274" t="s">
        <v>268</v>
      </c>
      <c r="BP333" s="274" t="s">
        <v>268</v>
      </c>
      <c r="BQ333" s="274" t="s">
        <v>268</v>
      </c>
      <c r="BR333" s="274" t="s">
        <v>268</v>
      </c>
      <c r="BS333" s="274" t="s">
        <v>268</v>
      </c>
      <c r="BT333" s="274" t="s">
        <v>268</v>
      </c>
      <c r="BU333" s="274" t="s">
        <v>268</v>
      </c>
      <c r="BV333" s="274" t="s">
        <v>268</v>
      </c>
      <c r="BW333" s="274" t="s">
        <v>268</v>
      </c>
      <c r="BX333" s="274" t="s">
        <v>268</v>
      </c>
      <c r="BY333" s="295">
        <v>70</v>
      </c>
      <c r="BZ333" s="295">
        <v>70</v>
      </c>
      <c r="CA333" s="298" t="s">
        <v>142</v>
      </c>
      <c r="CB333" s="297">
        <v>122</v>
      </c>
      <c r="CC333" s="284">
        <f t="shared" si="22"/>
        <v>0</v>
      </c>
      <c r="CD333" s="295">
        <f t="shared" si="23"/>
        <v>70</v>
      </c>
      <c r="CE333" s="284">
        <f t="shared" si="24"/>
        <v>0</v>
      </c>
      <c r="CF333" s="295">
        <f t="shared" si="25"/>
        <v>1</v>
      </c>
      <c r="CG333" s="274" t="s">
        <v>876</v>
      </c>
      <c r="CH333" s="274" t="s">
        <v>268</v>
      </c>
      <c r="CI333" s="274" t="s">
        <v>268</v>
      </c>
      <c r="CJ333" s="298" t="s">
        <v>268</v>
      </c>
      <c r="CK333" s="298" t="s">
        <v>736</v>
      </c>
      <c r="CL333" s="274" t="s">
        <v>268</v>
      </c>
      <c r="CM333" s="274" t="s">
        <v>268</v>
      </c>
      <c r="CN333" s="274" t="s">
        <v>268</v>
      </c>
      <c r="CO333" s="274" t="s">
        <v>268</v>
      </c>
      <c r="CP333" s="274" t="s">
        <v>268</v>
      </c>
      <c r="CQ333" s="274" t="s">
        <v>268</v>
      </c>
      <c r="CR333" s="274" t="s">
        <v>877</v>
      </c>
      <c r="CS333" s="274">
        <v>86.86</v>
      </c>
      <c r="CT333" s="274" t="s">
        <v>268</v>
      </c>
      <c r="CU333" s="274">
        <v>86.86</v>
      </c>
      <c r="CV333" s="274">
        <v>365</v>
      </c>
      <c r="CW333" s="274" t="s">
        <v>878</v>
      </c>
      <c r="CX333" s="274" t="s">
        <v>835</v>
      </c>
      <c r="CY333" s="274" t="s">
        <v>836</v>
      </c>
      <c r="CZ333" s="274" t="s">
        <v>837</v>
      </c>
      <c r="DA333" s="274" t="s">
        <v>268</v>
      </c>
      <c r="DB333" s="274" t="s">
        <v>268</v>
      </c>
      <c r="DC333" s="274" t="s">
        <v>268</v>
      </c>
      <c r="DD333" s="274" t="s">
        <v>268</v>
      </c>
      <c r="DE333" s="274" t="s">
        <v>268</v>
      </c>
      <c r="DF333" s="274" t="s">
        <v>268</v>
      </c>
      <c r="DG333" s="299">
        <f>IFERROR(IF(CA333="D",IF(CK333="A dispo.",CD333*VLOOKUP('DATI INPUT'!$F$27,TARIFFE_UD,2,FALSE),CD333*VLOOKUP(CK333,TARIFFE_UD,2,FALSE)),CD333*VLOOKUP(CB333-100,TARIFFE_UND,2,FALSE)),0)</f>
        <v>55.436527914800543</v>
      </c>
      <c r="DH333" s="299">
        <f>IFERROR(IF(CA333="D",IF(CK333="A dispo.",CF333*VLOOKUP('DATI INPUT'!$F$27,TARIFFE_UD,3,FALSE),CF333*VLOOKUP(CK333,TARIFFE_UD,3,FALSE)),CF333*VLOOKUP(CB333-100,TARIFFE_UND,3,FALSE)),0)</f>
        <v>60.367780403072892</v>
      </c>
    </row>
    <row r="334" spans="1:112" x14ac:dyDescent="0.25">
      <c r="A334" s="274" t="s">
        <v>3885</v>
      </c>
      <c r="B334" s="274" t="s">
        <v>3886</v>
      </c>
      <c r="C334" s="274" t="s">
        <v>3887</v>
      </c>
      <c r="D334" s="274" t="s">
        <v>3888</v>
      </c>
      <c r="E334" s="274" t="s">
        <v>268</v>
      </c>
      <c r="F334" s="274" t="s">
        <v>156</v>
      </c>
      <c r="G334" s="274" t="s">
        <v>3889</v>
      </c>
      <c r="H334" s="274" t="s">
        <v>1241</v>
      </c>
      <c r="I334" s="274" t="s">
        <v>3890</v>
      </c>
      <c r="J334" s="274" t="s">
        <v>274</v>
      </c>
      <c r="K334" s="274" t="s">
        <v>3891</v>
      </c>
      <c r="L334" s="274" t="s">
        <v>960</v>
      </c>
      <c r="M334" s="274" t="s">
        <v>3892</v>
      </c>
      <c r="N334" s="274" t="s">
        <v>984</v>
      </c>
      <c r="O334" s="274" t="s">
        <v>873</v>
      </c>
      <c r="P334" s="274" t="s">
        <v>3893</v>
      </c>
      <c r="Q334" s="274" t="s">
        <v>271</v>
      </c>
      <c r="R334" s="274" t="s">
        <v>268</v>
      </c>
      <c r="S334" s="274" t="s">
        <v>268</v>
      </c>
      <c r="T334" s="274" t="s">
        <v>268</v>
      </c>
      <c r="U334" s="274" t="s">
        <v>268</v>
      </c>
      <c r="V334" s="274" t="s">
        <v>268</v>
      </c>
      <c r="W334" s="274" t="s">
        <v>3892</v>
      </c>
      <c r="X334" s="274" t="s">
        <v>3893</v>
      </c>
      <c r="Y334" s="274" t="s">
        <v>271</v>
      </c>
      <c r="Z334" s="274" t="s">
        <v>268</v>
      </c>
      <c r="AA334" s="274" t="s">
        <v>268</v>
      </c>
      <c r="AB334" s="274" t="s">
        <v>268</v>
      </c>
      <c r="AC334" s="274" t="s">
        <v>268</v>
      </c>
      <c r="AD334" s="274" t="s">
        <v>268</v>
      </c>
      <c r="AE334" s="274" t="s">
        <v>287</v>
      </c>
      <c r="AF334" s="274" t="s">
        <v>1811</v>
      </c>
      <c r="AG334" s="274" t="s">
        <v>875</v>
      </c>
      <c r="AH334" s="274" t="s">
        <v>3894</v>
      </c>
      <c r="AI334" s="274" t="s">
        <v>1250</v>
      </c>
      <c r="AJ334" s="274" t="s">
        <v>268</v>
      </c>
      <c r="AK334" s="274" t="s">
        <v>366</v>
      </c>
      <c r="AL334" s="274" t="s">
        <v>268</v>
      </c>
      <c r="AM334" s="274" t="s">
        <v>405</v>
      </c>
      <c r="AN334" s="274" t="s">
        <v>268</v>
      </c>
      <c r="AO334" s="274" t="s">
        <v>268</v>
      </c>
      <c r="AP334" s="274" t="s">
        <v>268</v>
      </c>
      <c r="AQ334" s="274" t="s">
        <v>268</v>
      </c>
      <c r="AR334" s="274" t="s">
        <v>268</v>
      </c>
      <c r="AS334" s="274" t="s">
        <v>268</v>
      </c>
      <c r="AT334" s="274" t="s">
        <v>268</v>
      </c>
      <c r="AU334" s="274" t="s">
        <v>268</v>
      </c>
      <c r="AV334" s="274" t="s">
        <v>268</v>
      </c>
      <c r="AW334" s="274" t="s">
        <v>268</v>
      </c>
      <c r="AX334" s="274" t="s">
        <v>268</v>
      </c>
      <c r="AY334" s="274" t="s">
        <v>268</v>
      </c>
      <c r="AZ334" s="274" t="s">
        <v>268</v>
      </c>
      <c r="BA334" s="274" t="s">
        <v>268</v>
      </c>
      <c r="BB334" s="274" t="s">
        <v>268</v>
      </c>
      <c r="BC334" s="274" t="s">
        <v>268</v>
      </c>
      <c r="BD334" s="274" t="s">
        <v>268</v>
      </c>
      <c r="BE334" s="274" t="s">
        <v>268</v>
      </c>
      <c r="BF334" s="274" t="s">
        <v>268</v>
      </c>
      <c r="BG334" s="274" t="s">
        <v>268</v>
      </c>
      <c r="BH334" s="274" t="s">
        <v>268</v>
      </c>
      <c r="BI334" s="274" t="s">
        <v>268</v>
      </c>
      <c r="BJ334" s="274" t="s">
        <v>268</v>
      </c>
      <c r="BK334" s="274" t="s">
        <v>268</v>
      </c>
      <c r="BL334" s="274" t="s">
        <v>268</v>
      </c>
      <c r="BM334" s="274" t="s">
        <v>268</v>
      </c>
      <c r="BN334" s="274" t="s">
        <v>268</v>
      </c>
      <c r="BO334" s="274" t="s">
        <v>268</v>
      </c>
      <c r="BP334" s="274" t="s">
        <v>268</v>
      </c>
      <c r="BQ334" s="274" t="s">
        <v>268</v>
      </c>
      <c r="BR334" s="274" t="s">
        <v>268</v>
      </c>
      <c r="BS334" s="274" t="s">
        <v>268</v>
      </c>
      <c r="BT334" s="274" t="s">
        <v>268</v>
      </c>
      <c r="BU334" s="274" t="s">
        <v>268</v>
      </c>
      <c r="BV334" s="274" t="s">
        <v>268</v>
      </c>
      <c r="BW334" s="274" t="s">
        <v>268</v>
      </c>
      <c r="BX334" s="274" t="s">
        <v>268</v>
      </c>
      <c r="BY334" s="295">
        <v>50</v>
      </c>
      <c r="BZ334" s="295">
        <v>50</v>
      </c>
      <c r="CA334" s="298" t="s">
        <v>142</v>
      </c>
      <c r="CB334" s="297">
        <v>122</v>
      </c>
      <c r="CC334" s="284">
        <f t="shared" si="22"/>
        <v>0</v>
      </c>
      <c r="CD334" s="295">
        <f t="shared" si="23"/>
        <v>50</v>
      </c>
      <c r="CE334" s="284">
        <f t="shared" si="24"/>
        <v>0</v>
      </c>
      <c r="CF334" s="295">
        <f t="shared" si="25"/>
        <v>1</v>
      </c>
      <c r="CG334" s="274" t="s">
        <v>876</v>
      </c>
      <c r="CH334" s="274" t="s">
        <v>268</v>
      </c>
      <c r="CI334" s="274" t="s">
        <v>268</v>
      </c>
      <c r="CJ334" s="298" t="s">
        <v>275</v>
      </c>
      <c r="CK334" s="297">
        <v>3</v>
      </c>
      <c r="CL334" s="274" t="s">
        <v>268</v>
      </c>
      <c r="CM334" s="274" t="s">
        <v>268</v>
      </c>
      <c r="CN334" s="274" t="s">
        <v>268</v>
      </c>
      <c r="CO334" s="274" t="s">
        <v>268</v>
      </c>
      <c r="CP334" s="274" t="s">
        <v>268</v>
      </c>
      <c r="CQ334" s="274" t="s">
        <v>268</v>
      </c>
      <c r="CR334" s="274" t="s">
        <v>877</v>
      </c>
      <c r="CS334" s="274">
        <v>93.38</v>
      </c>
      <c r="CT334" s="274" t="s">
        <v>268</v>
      </c>
      <c r="CU334" s="274">
        <v>93.38</v>
      </c>
      <c r="CV334" s="274">
        <v>365</v>
      </c>
      <c r="CW334" s="274" t="s">
        <v>878</v>
      </c>
      <c r="CX334" s="274" t="s">
        <v>835</v>
      </c>
      <c r="CY334" s="274" t="s">
        <v>836</v>
      </c>
      <c r="CZ334" s="274" t="s">
        <v>837</v>
      </c>
      <c r="DA334" s="274" t="s">
        <v>268</v>
      </c>
      <c r="DB334" s="274" t="s">
        <v>268</v>
      </c>
      <c r="DC334" s="274" t="s">
        <v>268</v>
      </c>
      <c r="DD334" s="274" t="s">
        <v>268</v>
      </c>
      <c r="DE334" s="274" t="s">
        <v>268</v>
      </c>
      <c r="DF334" s="274" t="s">
        <v>268</v>
      </c>
      <c r="DG334" s="299">
        <f>IFERROR(IF(CA334="D",IF(CK334="A dispo.",CD334*VLOOKUP('DATI INPUT'!$F$27,TARIFFE_UD,2,FALSE),CD334*VLOOKUP(CK334,TARIFFE_UD,2,FALSE)),CD334*VLOOKUP(CB334-100,TARIFFE_UND,2,FALSE)),0)</f>
        <v>39.597519939143247</v>
      </c>
      <c r="DH334" s="299">
        <f>IFERROR(IF(CA334="D",IF(CK334="A dispo.",CF334*VLOOKUP('DATI INPUT'!$F$27,TARIFFE_UD,3,FALSE),CF334*VLOOKUP(CK334,TARIFFE_UD,3,FALSE)),CF334*VLOOKUP(CB334-100,TARIFFE_UND,3,FALSE)),0)</f>
        <v>60.367780403072892</v>
      </c>
    </row>
    <row r="335" spans="1:112" x14ac:dyDescent="0.25">
      <c r="A335" s="274" t="s">
        <v>3895</v>
      </c>
      <c r="B335" s="274" t="s">
        <v>1038</v>
      </c>
      <c r="C335" s="274" t="s">
        <v>536</v>
      </c>
      <c r="D335" s="274" t="s">
        <v>3896</v>
      </c>
      <c r="E335" s="274" t="s">
        <v>268</v>
      </c>
      <c r="F335" s="274" t="s">
        <v>156</v>
      </c>
      <c r="G335" s="274" t="s">
        <v>3897</v>
      </c>
      <c r="H335" s="274" t="s">
        <v>3307</v>
      </c>
      <c r="I335" s="274" t="s">
        <v>445</v>
      </c>
      <c r="J335" s="274" t="s">
        <v>156</v>
      </c>
      <c r="K335" s="274" t="s">
        <v>3898</v>
      </c>
      <c r="L335" s="274" t="s">
        <v>871</v>
      </c>
      <c r="M335" s="274" t="s">
        <v>3899</v>
      </c>
      <c r="N335" s="274" t="s">
        <v>984</v>
      </c>
      <c r="O335" s="274" t="s">
        <v>873</v>
      </c>
      <c r="P335" s="274" t="s">
        <v>1934</v>
      </c>
      <c r="Q335" s="274" t="s">
        <v>486</v>
      </c>
      <c r="R335" s="274" t="s">
        <v>268</v>
      </c>
      <c r="S335" s="274" t="s">
        <v>268</v>
      </c>
      <c r="T335" s="274" t="s">
        <v>268</v>
      </c>
      <c r="U335" s="274" t="s">
        <v>268</v>
      </c>
      <c r="V335" s="274" t="s">
        <v>268</v>
      </c>
      <c r="W335" s="274" t="s">
        <v>3899</v>
      </c>
      <c r="X335" s="274" t="s">
        <v>1934</v>
      </c>
      <c r="Y335" s="274" t="s">
        <v>486</v>
      </c>
      <c r="Z335" s="274" t="s">
        <v>268</v>
      </c>
      <c r="AA335" s="274" t="s">
        <v>268</v>
      </c>
      <c r="AB335" s="274" t="s">
        <v>268</v>
      </c>
      <c r="AC335" s="274" t="s">
        <v>268</v>
      </c>
      <c r="AD335" s="274" t="s">
        <v>268</v>
      </c>
      <c r="AE335" s="274" t="s">
        <v>287</v>
      </c>
      <c r="AF335" s="274" t="s">
        <v>1811</v>
      </c>
      <c r="AG335" s="274" t="s">
        <v>875</v>
      </c>
      <c r="AH335" s="274" t="s">
        <v>1935</v>
      </c>
      <c r="AI335" s="274" t="s">
        <v>3900</v>
      </c>
      <c r="AJ335" s="274" t="s">
        <v>268</v>
      </c>
      <c r="AK335" s="274" t="s">
        <v>366</v>
      </c>
      <c r="AL335" s="274" t="s">
        <v>268</v>
      </c>
      <c r="AM335" s="274" t="s">
        <v>431</v>
      </c>
      <c r="AN335" s="274" t="s">
        <v>268</v>
      </c>
      <c r="AO335" s="274" t="s">
        <v>268</v>
      </c>
      <c r="AP335" s="274" t="s">
        <v>268</v>
      </c>
      <c r="AQ335" s="274" t="s">
        <v>268</v>
      </c>
      <c r="AR335" s="274" t="s">
        <v>268</v>
      </c>
      <c r="AS335" s="274" t="s">
        <v>268</v>
      </c>
      <c r="AT335" s="274" t="s">
        <v>268</v>
      </c>
      <c r="AU335" s="274" t="s">
        <v>268</v>
      </c>
      <c r="AV335" s="274" t="s">
        <v>268</v>
      </c>
      <c r="AW335" s="274" t="s">
        <v>268</v>
      </c>
      <c r="AX335" s="274" t="s">
        <v>268</v>
      </c>
      <c r="AY335" s="274" t="s">
        <v>268</v>
      </c>
      <c r="AZ335" s="274" t="s">
        <v>268</v>
      </c>
      <c r="BA335" s="274" t="s">
        <v>268</v>
      </c>
      <c r="BB335" s="274" t="s">
        <v>268</v>
      </c>
      <c r="BC335" s="274" t="s">
        <v>268</v>
      </c>
      <c r="BD335" s="274" t="s">
        <v>268</v>
      </c>
      <c r="BE335" s="274" t="s">
        <v>268</v>
      </c>
      <c r="BF335" s="274" t="s">
        <v>268</v>
      </c>
      <c r="BG335" s="274" t="s">
        <v>268</v>
      </c>
      <c r="BH335" s="274" t="s">
        <v>268</v>
      </c>
      <c r="BI335" s="274" t="s">
        <v>268</v>
      </c>
      <c r="BJ335" s="274" t="s">
        <v>268</v>
      </c>
      <c r="BK335" s="274" t="s">
        <v>268</v>
      </c>
      <c r="BL335" s="274" t="s">
        <v>268</v>
      </c>
      <c r="BM335" s="274" t="s">
        <v>268</v>
      </c>
      <c r="BN335" s="274" t="s">
        <v>268</v>
      </c>
      <c r="BO335" s="274" t="s">
        <v>268</v>
      </c>
      <c r="BP335" s="274" t="s">
        <v>268</v>
      </c>
      <c r="BQ335" s="274" t="s">
        <v>268</v>
      </c>
      <c r="BR335" s="274" t="s">
        <v>268</v>
      </c>
      <c r="BS335" s="274" t="s">
        <v>268</v>
      </c>
      <c r="BT335" s="274" t="s">
        <v>268</v>
      </c>
      <c r="BU335" s="274" t="s">
        <v>268</v>
      </c>
      <c r="BV335" s="274" t="s">
        <v>268</v>
      </c>
      <c r="BW335" s="274" t="s">
        <v>268</v>
      </c>
      <c r="BX335" s="274" t="s">
        <v>268</v>
      </c>
      <c r="BY335" s="295">
        <v>226.41</v>
      </c>
      <c r="BZ335" s="295">
        <v>226.41</v>
      </c>
      <c r="CA335" s="298" t="s">
        <v>142</v>
      </c>
      <c r="CB335" s="297">
        <v>122</v>
      </c>
      <c r="CC335" s="284">
        <f t="shared" si="22"/>
        <v>0</v>
      </c>
      <c r="CD335" s="295">
        <f t="shared" si="23"/>
        <v>226.41</v>
      </c>
      <c r="CE335" s="284">
        <f t="shared" si="24"/>
        <v>0</v>
      </c>
      <c r="CF335" s="295">
        <f t="shared" si="25"/>
        <v>1</v>
      </c>
      <c r="CG335" s="274" t="s">
        <v>876</v>
      </c>
      <c r="CH335" s="274" t="s">
        <v>268</v>
      </c>
      <c r="CI335" s="274" t="s">
        <v>268</v>
      </c>
      <c r="CJ335" s="298" t="s">
        <v>275</v>
      </c>
      <c r="CK335" s="297">
        <v>3</v>
      </c>
      <c r="CL335" s="274" t="s">
        <v>268</v>
      </c>
      <c r="CM335" s="274" t="s">
        <v>268</v>
      </c>
      <c r="CN335" s="274" t="s">
        <v>268</v>
      </c>
      <c r="CO335" s="274" t="s">
        <v>268</v>
      </c>
      <c r="CP335" s="274" t="s">
        <v>268</v>
      </c>
      <c r="CQ335" s="274" t="s">
        <v>3901</v>
      </c>
      <c r="CR335" s="274" t="s">
        <v>877</v>
      </c>
      <c r="CS335" s="274">
        <v>179.82</v>
      </c>
      <c r="CT335" s="274" t="s">
        <v>268</v>
      </c>
      <c r="CU335" s="274">
        <v>179.82</v>
      </c>
      <c r="CV335" s="274">
        <v>365</v>
      </c>
      <c r="CW335" s="274" t="s">
        <v>878</v>
      </c>
      <c r="CX335" s="274" t="s">
        <v>835</v>
      </c>
      <c r="CY335" s="274" t="s">
        <v>836</v>
      </c>
      <c r="CZ335" s="274" t="s">
        <v>837</v>
      </c>
      <c r="DA335" s="274" t="s">
        <v>268</v>
      </c>
      <c r="DB335" s="274" t="s">
        <v>268</v>
      </c>
      <c r="DC335" s="274" t="s">
        <v>268</v>
      </c>
      <c r="DD335" s="274" t="s">
        <v>268</v>
      </c>
      <c r="DE335" s="274" t="s">
        <v>268</v>
      </c>
      <c r="DF335" s="274" t="s">
        <v>268</v>
      </c>
      <c r="DG335" s="299">
        <f>IFERROR(IF(CA335="D",IF(CK335="A dispo.",CD335*VLOOKUP('DATI INPUT'!$F$27,TARIFFE_UD,2,FALSE),CD335*VLOOKUP(CK335,TARIFFE_UD,2,FALSE)),CD335*VLOOKUP(CB335-100,TARIFFE_UND,2,FALSE)),0)</f>
        <v>179.30548978842845</v>
      </c>
      <c r="DH335" s="299">
        <f>IFERROR(IF(CA335="D",IF(CK335="A dispo.",CF335*VLOOKUP('DATI INPUT'!$F$27,TARIFFE_UD,3,FALSE),CF335*VLOOKUP(CK335,TARIFFE_UD,3,FALSE)),CF335*VLOOKUP(CB335-100,TARIFFE_UND,3,FALSE)),0)</f>
        <v>60.367780403072892</v>
      </c>
    </row>
    <row r="336" spans="1:112" x14ac:dyDescent="0.25">
      <c r="A336" s="274" t="s">
        <v>3902</v>
      </c>
      <c r="B336" s="274" t="s">
        <v>1038</v>
      </c>
      <c r="C336" s="274" t="s">
        <v>3903</v>
      </c>
      <c r="D336" s="274" t="s">
        <v>3896</v>
      </c>
      <c r="E336" s="274" t="s">
        <v>268</v>
      </c>
      <c r="F336" s="274" t="s">
        <v>156</v>
      </c>
      <c r="G336" s="274" t="s">
        <v>3897</v>
      </c>
      <c r="H336" s="274" t="s">
        <v>3307</v>
      </c>
      <c r="I336" s="274" t="s">
        <v>445</v>
      </c>
      <c r="J336" s="274" t="s">
        <v>156</v>
      </c>
      <c r="K336" s="274" t="s">
        <v>3898</v>
      </c>
      <c r="L336" s="274" t="s">
        <v>871</v>
      </c>
      <c r="M336" s="274" t="s">
        <v>3899</v>
      </c>
      <c r="N336" s="274" t="s">
        <v>984</v>
      </c>
      <c r="O336" s="274" t="s">
        <v>873</v>
      </c>
      <c r="P336" s="274" t="s">
        <v>1934</v>
      </c>
      <c r="Q336" s="274" t="s">
        <v>486</v>
      </c>
      <c r="R336" s="274" t="s">
        <v>268</v>
      </c>
      <c r="S336" s="274" t="s">
        <v>268</v>
      </c>
      <c r="T336" s="274" t="s">
        <v>268</v>
      </c>
      <c r="U336" s="274" t="s">
        <v>268</v>
      </c>
      <c r="V336" s="274" t="s">
        <v>268</v>
      </c>
      <c r="W336" s="274" t="s">
        <v>3899</v>
      </c>
      <c r="X336" s="274" t="s">
        <v>1934</v>
      </c>
      <c r="Y336" s="274" t="s">
        <v>486</v>
      </c>
      <c r="Z336" s="274" t="s">
        <v>268</v>
      </c>
      <c r="AA336" s="274" t="s">
        <v>268</v>
      </c>
      <c r="AB336" s="274" t="s">
        <v>268</v>
      </c>
      <c r="AC336" s="274" t="s">
        <v>268</v>
      </c>
      <c r="AD336" s="274" t="s">
        <v>268</v>
      </c>
      <c r="AE336" s="274" t="s">
        <v>287</v>
      </c>
      <c r="AF336" s="274" t="s">
        <v>1811</v>
      </c>
      <c r="AG336" s="274" t="s">
        <v>875</v>
      </c>
      <c r="AH336" s="274" t="s">
        <v>1935</v>
      </c>
      <c r="AI336" s="274" t="s">
        <v>3900</v>
      </c>
      <c r="AJ336" s="274" t="s">
        <v>268</v>
      </c>
      <c r="AK336" s="274" t="s">
        <v>377</v>
      </c>
      <c r="AL336" s="274" t="s">
        <v>268</v>
      </c>
      <c r="AM336" s="274" t="s">
        <v>353</v>
      </c>
      <c r="AN336" s="274" t="s">
        <v>268</v>
      </c>
      <c r="AO336" s="274" t="s">
        <v>268</v>
      </c>
      <c r="AP336" s="274" t="s">
        <v>268</v>
      </c>
      <c r="AQ336" s="274" t="s">
        <v>268</v>
      </c>
      <c r="AR336" s="274" t="s">
        <v>268</v>
      </c>
      <c r="AS336" s="274" t="s">
        <v>268</v>
      </c>
      <c r="AT336" s="274" t="s">
        <v>268</v>
      </c>
      <c r="AU336" s="274" t="s">
        <v>268</v>
      </c>
      <c r="AV336" s="274" t="s">
        <v>268</v>
      </c>
      <c r="AW336" s="274" t="s">
        <v>268</v>
      </c>
      <c r="AX336" s="274" t="s">
        <v>268</v>
      </c>
      <c r="AY336" s="274" t="s">
        <v>268</v>
      </c>
      <c r="AZ336" s="274" t="s">
        <v>268</v>
      </c>
      <c r="BA336" s="274" t="s">
        <v>268</v>
      </c>
      <c r="BB336" s="274" t="s">
        <v>268</v>
      </c>
      <c r="BC336" s="274" t="s">
        <v>268</v>
      </c>
      <c r="BD336" s="274" t="s">
        <v>268</v>
      </c>
      <c r="BE336" s="274" t="s">
        <v>268</v>
      </c>
      <c r="BF336" s="274" t="s">
        <v>268</v>
      </c>
      <c r="BG336" s="274" t="s">
        <v>268</v>
      </c>
      <c r="BH336" s="274" t="s">
        <v>268</v>
      </c>
      <c r="BI336" s="274" t="s">
        <v>268</v>
      </c>
      <c r="BJ336" s="274" t="s">
        <v>268</v>
      </c>
      <c r="BK336" s="274" t="s">
        <v>268</v>
      </c>
      <c r="BL336" s="274" t="s">
        <v>268</v>
      </c>
      <c r="BM336" s="274" t="s">
        <v>268</v>
      </c>
      <c r="BN336" s="274" t="s">
        <v>268</v>
      </c>
      <c r="BO336" s="274" t="s">
        <v>268</v>
      </c>
      <c r="BP336" s="274" t="s">
        <v>268</v>
      </c>
      <c r="BQ336" s="274" t="s">
        <v>268</v>
      </c>
      <c r="BR336" s="274" t="s">
        <v>268</v>
      </c>
      <c r="BS336" s="274" t="s">
        <v>268</v>
      </c>
      <c r="BT336" s="274" t="s">
        <v>268</v>
      </c>
      <c r="BU336" s="274" t="s">
        <v>268</v>
      </c>
      <c r="BV336" s="274" t="s">
        <v>268</v>
      </c>
      <c r="BW336" s="274" t="s">
        <v>268</v>
      </c>
      <c r="BX336" s="274" t="s">
        <v>268</v>
      </c>
      <c r="BY336" s="295">
        <v>36.71</v>
      </c>
      <c r="BZ336" s="295">
        <v>36.71</v>
      </c>
      <c r="CA336" s="298" t="s">
        <v>142</v>
      </c>
      <c r="CB336" s="297">
        <v>123</v>
      </c>
      <c r="CC336" s="284">
        <f t="shared" si="22"/>
        <v>0</v>
      </c>
      <c r="CD336" s="295">
        <f t="shared" si="23"/>
        <v>36.71</v>
      </c>
      <c r="CE336" s="284">
        <f t="shared" si="24"/>
        <v>1</v>
      </c>
      <c r="CF336" s="295">
        <f t="shared" si="25"/>
        <v>0</v>
      </c>
      <c r="CG336" s="274" t="s">
        <v>1817</v>
      </c>
      <c r="CH336" s="274" t="s">
        <v>268</v>
      </c>
      <c r="CI336" s="274" t="s">
        <v>268</v>
      </c>
      <c r="CJ336" s="298" t="s">
        <v>275</v>
      </c>
      <c r="CK336" s="297">
        <v>3</v>
      </c>
      <c r="CL336" s="274" t="s">
        <v>268</v>
      </c>
      <c r="CM336" s="274" t="s">
        <v>268</v>
      </c>
      <c r="CN336" s="274" t="s">
        <v>268</v>
      </c>
      <c r="CO336" s="274" t="s">
        <v>268</v>
      </c>
      <c r="CP336" s="274" t="s">
        <v>268</v>
      </c>
      <c r="CQ336" s="274" t="s">
        <v>3904</v>
      </c>
      <c r="CR336" s="274" t="s">
        <v>877</v>
      </c>
      <c r="CS336" s="274">
        <v>17.989999999999998</v>
      </c>
      <c r="CT336" s="274" t="s">
        <v>268</v>
      </c>
      <c r="CU336" s="274">
        <v>17.989999999999998</v>
      </c>
      <c r="CV336" s="274">
        <v>365</v>
      </c>
      <c r="CW336" s="274" t="s">
        <v>878</v>
      </c>
      <c r="CX336" s="274" t="s">
        <v>835</v>
      </c>
      <c r="CY336" s="274" t="s">
        <v>836</v>
      </c>
      <c r="CZ336" s="274" t="s">
        <v>837</v>
      </c>
      <c r="DA336" s="274" t="s">
        <v>268</v>
      </c>
      <c r="DB336" s="274" t="s">
        <v>268</v>
      </c>
      <c r="DC336" s="274" t="s">
        <v>268</v>
      </c>
      <c r="DD336" s="274" t="s">
        <v>268</v>
      </c>
      <c r="DE336" s="274" t="s">
        <v>268</v>
      </c>
      <c r="DF336" s="274" t="s">
        <v>268</v>
      </c>
      <c r="DG336" s="299">
        <f>IFERROR(IF(CA336="D",IF(CK336="A dispo.",CD336*VLOOKUP('DATI INPUT'!$F$27,TARIFFE_UD,2,FALSE),CD336*VLOOKUP(CK336,TARIFFE_UD,2,FALSE)),CD336*VLOOKUP(CB336-100,TARIFFE_UND,2,FALSE)),0)</f>
        <v>29.072499139318971</v>
      </c>
      <c r="DH336" s="299">
        <f>IFERROR(IF(CA336="D",IF(CK336="A dispo.",CF336*VLOOKUP('DATI INPUT'!$F$27,TARIFFE_UD,3,FALSE),CF336*VLOOKUP(CK336,TARIFFE_UD,3,FALSE)),CF336*VLOOKUP(CB336-100,TARIFFE_UND,3,FALSE)),0)</f>
        <v>0</v>
      </c>
    </row>
    <row r="337" spans="1:112" x14ac:dyDescent="0.25">
      <c r="A337" s="274" t="s">
        <v>3905</v>
      </c>
      <c r="B337" s="274" t="s">
        <v>1440</v>
      </c>
      <c r="C337" s="274" t="s">
        <v>3906</v>
      </c>
      <c r="D337" s="274" t="s">
        <v>3907</v>
      </c>
      <c r="E337" s="274" t="s">
        <v>268</v>
      </c>
      <c r="F337" s="274" t="s">
        <v>156</v>
      </c>
      <c r="G337" s="274" t="s">
        <v>3908</v>
      </c>
      <c r="H337" s="274" t="s">
        <v>1241</v>
      </c>
      <c r="I337" s="274" t="s">
        <v>3909</v>
      </c>
      <c r="J337" s="274" t="s">
        <v>156</v>
      </c>
      <c r="K337" s="274" t="s">
        <v>3910</v>
      </c>
      <c r="L337" s="274" t="s">
        <v>960</v>
      </c>
      <c r="M337" s="274" t="s">
        <v>3911</v>
      </c>
      <c r="N337" s="274" t="s">
        <v>1135</v>
      </c>
      <c r="O337" s="274" t="s">
        <v>873</v>
      </c>
      <c r="P337" s="274" t="s">
        <v>3662</v>
      </c>
      <c r="Q337" s="274" t="s">
        <v>911</v>
      </c>
      <c r="R337" s="274" t="s">
        <v>268</v>
      </c>
      <c r="S337" s="274" t="s">
        <v>268</v>
      </c>
      <c r="T337" s="274" t="s">
        <v>268</v>
      </c>
      <c r="U337" s="274" t="s">
        <v>268</v>
      </c>
      <c r="V337" s="274" t="s">
        <v>268</v>
      </c>
      <c r="W337" s="274" t="s">
        <v>3912</v>
      </c>
      <c r="X337" s="274" t="s">
        <v>1934</v>
      </c>
      <c r="Y337" s="274" t="s">
        <v>545</v>
      </c>
      <c r="Z337" s="274" t="s">
        <v>268</v>
      </c>
      <c r="AA337" s="274" t="s">
        <v>268</v>
      </c>
      <c r="AB337" s="274" t="s">
        <v>268</v>
      </c>
      <c r="AC337" s="274" t="s">
        <v>268</v>
      </c>
      <c r="AD337" s="274" t="s">
        <v>268</v>
      </c>
      <c r="AE337" s="274" t="s">
        <v>287</v>
      </c>
      <c r="AF337" s="274" t="s">
        <v>1811</v>
      </c>
      <c r="AG337" s="274" t="s">
        <v>875</v>
      </c>
      <c r="AH337" s="274" t="s">
        <v>1935</v>
      </c>
      <c r="AI337" s="274" t="s">
        <v>1132</v>
      </c>
      <c r="AJ337" s="274" t="s">
        <v>268</v>
      </c>
      <c r="AK337" s="274" t="s">
        <v>381</v>
      </c>
      <c r="AL337" s="274" t="s">
        <v>268</v>
      </c>
      <c r="AM337" s="274" t="s">
        <v>355</v>
      </c>
      <c r="AN337" s="274" t="s">
        <v>268</v>
      </c>
      <c r="AO337" s="274" t="s">
        <v>268</v>
      </c>
      <c r="AP337" s="274" t="s">
        <v>268</v>
      </c>
      <c r="AQ337" s="274" t="s">
        <v>268</v>
      </c>
      <c r="AR337" s="274" t="s">
        <v>268</v>
      </c>
      <c r="AS337" s="274" t="s">
        <v>268</v>
      </c>
      <c r="AT337" s="274" t="s">
        <v>268</v>
      </c>
      <c r="AU337" s="274" t="s">
        <v>268</v>
      </c>
      <c r="AV337" s="274" t="s">
        <v>268</v>
      </c>
      <c r="AW337" s="274" t="s">
        <v>268</v>
      </c>
      <c r="AX337" s="274" t="s">
        <v>268</v>
      </c>
      <c r="AY337" s="274" t="s">
        <v>268</v>
      </c>
      <c r="AZ337" s="274" t="s">
        <v>268</v>
      </c>
      <c r="BA337" s="274" t="s">
        <v>268</v>
      </c>
      <c r="BB337" s="274" t="s">
        <v>268</v>
      </c>
      <c r="BC337" s="274" t="s">
        <v>268</v>
      </c>
      <c r="BD337" s="274" t="s">
        <v>268</v>
      </c>
      <c r="BE337" s="274" t="s">
        <v>268</v>
      </c>
      <c r="BF337" s="274" t="s">
        <v>268</v>
      </c>
      <c r="BG337" s="274" t="s">
        <v>268</v>
      </c>
      <c r="BH337" s="274" t="s">
        <v>268</v>
      </c>
      <c r="BI337" s="274" t="s">
        <v>268</v>
      </c>
      <c r="BJ337" s="274" t="s">
        <v>268</v>
      </c>
      <c r="BK337" s="274" t="s">
        <v>268</v>
      </c>
      <c r="BL337" s="274" t="s">
        <v>268</v>
      </c>
      <c r="BM337" s="274" t="s">
        <v>268</v>
      </c>
      <c r="BN337" s="274" t="s">
        <v>268</v>
      </c>
      <c r="BO337" s="274" t="s">
        <v>268</v>
      </c>
      <c r="BP337" s="274" t="s">
        <v>268</v>
      </c>
      <c r="BQ337" s="274" t="s">
        <v>268</v>
      </c>
      <c r="BR337" s="274" t="s">
        <v>268</v>
      </c>
      <c r="BS337" s="274" t="s">
        <v>268</v>
      </c>
      <c r="BT337" s="274" t="s">
        <v>268</v>
      </c>
      <c r="BU337" s="274" t="s">
        <v>268</v>
      </c>
      <c r="BV337" s="274" t="s">
        <v>268</v>
      </c>
      <c r="BW337" s="274" t="s">
        <v>268</v>
      </c>
      <c r="BX337" s="274" t="s">
        <v>268</v>
      </c>
      <c r="BY337" s="295">
        <v>48</v>
      </c>
      <c r="BZ337" s="295">
        <v>48</v>
      </c>
      <c r="CA337" s="298" t="s">
        <v>142</v>
      </c>
      <c r="CB337" s="297">
        <v>122</v>
      </c>
      <c r="CC337" s="284">
        <f t="shared" si="22"/>
        <v>0</v>
      </c>
      <c r="CD337" s="295">
        <f t="shared" si="23"/>
        <v>47.999999999999993</v>
      </c>
      <c r="CE337" s="284">
        <f t="shared" si="24"/>
        <v>0</v>
      </c>
      <c r="CF337" s="295">
        <f t="shared" si="25"/>
        <v>1</v>
      </c>
      <c r="CG337" s="274" t="s">
        <v>876</v>
      </c>
      <c r="CH337" s="274" t="s">
        <v>268</v>
      </c>
      <c r="CI337" s="274" t="s">
        <v>268</v>
      </c>
      <c r="CJ337" s="298" t="s">
        <v>271</v>
      </c>
      <c r="CK337" s="297">
        <v>1</v>
      </c>
      <c r="CL337" s="274" t="s">
        <v>268</v>
      </c>
      <c r="CM337" s="274" t="s">
        <v>268</v>
      </c>
      <c r="CN337" s="274" t="s">
        <v>268</v>
      </c>
      <c r="CO337" s="274" t="s">
        <v>268</v>
      </c>
      <c r="CP337" s="274" t="s">
        <v>268</v>
      </c>
      <c r="CQ337" s="274" t="s">
        <v>268</v>
      </c>
      <c r="CR337" s="274" t="s">
        <v>877</v>
      </c>
      <c r="CS337" s="274">
        <v>35.520000000000003</v>
      </c>
      <c r="CT337" s="274" t="s">
        <v>268</v>
      </c>
      <c r="CU337" s="274">
        <v>35.520000000000003</v>
      </c>
      <c r="CV337" s="274">
        <v>365</v>
      </c>
      <c r="CW337" s="274" t="s">
        <v>878</v>
      </c>
      <c r="CX337" s="274" t="s">
        <v>835</v>
      </c>
      <c r="CY337" s="274" t="s">
        <v>836</v>
      </c>
      <c r="CZ337" s="274" t="s">
        <v>837</v>
      </c>
      <c r="DA337" s="274" t="s">
        <v>268</v>
      </c>
      <c r="DB337" s="274" t="s">
        <v>268</v>
      </c>
      <c r="DC337" s="274" t="s">
        <v>268</v>
      </c>
      <c r="DD337" s="274" t="s">
        <v>268</v>
      </c>
      <c r="DE337" s="274" t="s">
        <v>268</v>
      </c>
      <c r="DF337" s="274" t="s">
        <v>268</v>
      </c>
      <c r="DG337" s="299">
        <f>IFERROR(IF(CA337="D",IF(CK337="A dispo.",CD337*VLOOKUP('DATI INPUT'!$F$27,TARIFFE_UD,2,FALSE),CD337*VLOOKUP(CK337,TARIFFE_UD,2,FALSE)),CD337*VLOOKUP(CB337-100,TARIFFE_UND,2,FALSE)),0)</f>
        <v>29.566148221226953</v>
      </c>
      <c r="DH337" s="299">
        <f>IFERROR(IF(CA337="D",IF(CK337="A dispo.",CF337*VLOOKUP('DATI INPUT'!$F$27,TARIFFE_UD,3,FALSE),CF337*VLOOKUP(CK337,TARIFFE_UD,3,FALSE)),CF337*VLOOKUP(CB337-100,TARIFFE_UND,3,FALSE)),0)</f>
        <v>15.164853048114928</v>
      </c>
    </row>
    <row r="338" spans="1:112" hidden="1" x14ac:dyDescent="0.25">
      <c r="A338" s="274" t="s">
        <v>3913</v>
      </c>
      <c r="B338" s="274" t="s">
        <v>1040</v>
      </c>
      <c r="C338" s="274" t="s">
        <v>3914</v>
      </c>
      <c r="D338" s="274" t="s">
        <v>3915</v>
      </c>
      <c r="E338" s="274" t="s">
        <v>268</v>
      </c>
      <c r="F338" s="274" t="s">
        <v>156</v>
      </c>
      <c r="G338" s="274" t="s">
        <v>3916</v>
      </c>
      <c r="H338" s="274" t="s">
        <v>3307</v>
      </c>
      <c r="I338" s="274" t="s">
        <v>3917</v>
      </c>
      <c r="J338" s="274" t="s">
        <v>274</v>
      </c>
      <c r="K338" s="274" t="s">
        <v>3918</v>
      </c>
      <c r="L338" s="274" t="s">
        <v>3919</v>
      </c>
      <c r="M338" s="274" t="s">
        <v>3920</v>
      </c>
      <c r="N338" s="274" t="s">
        <v>303</v>
      </c>
      <c r="O338" s="274" t="s">
        <v>1215</v>
      </c>
      <c r="P338" s="274" t="s">
        <v>3921</v>
      </c>
      <c r="Q338" s="274" t="s">
        <v>279</v>
      </c>
      <c r="R338" s="274" t="s">
        <v>268</v>
      </c>
      <c r="S338" s="274" t="s">
        <v>268</v>
      </c>
      <c r="T338" s="274" t="s">
        <v>268</v>
      </c>
      <c r="U338" s="274" t="s">
        <v>268</v>
      </c>
      <c r="V338" s="274" t="s">
        <v>268</v>
      </c>
      <c r="W338" s="274" t="s">
        <v>3922</v>
      </c>
      <c r="X338" s="274" t="s">
        <v>2506</v>
      </c>
      <c r="Y338" s="274" t="s">
        <v>304</v>
      </c>
      <c r="Z338" s="274" t="s">
        <v>268</v>
      </c>
      <c r="AA338" s="274" t="s">
        <v>268</v>
      </c>
      <c r="AB338" s="274" t="s">
        <v>268</v>
      </c>
      <c r="AC338" s="274" t="s">
        <v>268</v>
      </c>
      <c r="AD338" s="274" t="s">
        <v>268</v>
      </c>
      <c r="AE338" s="274" t="s">
        <v>287</v>
      </c>
      <c r="AF338" s="274" t="s">
        <v>1811</v>
      </c>
      <c r="AG338" s="274" t="s">
        <v>875</v>
      </c>
      <c r="AH338" s="274" t="s">
        <v>1848</v>
      </c>
      <c r="AI338" s="274" t="s">
        <v>949</v>
      </c>
      <c r="AJ338" s="274" t="s">
        <v>268</v>
      </c>
      <c r="AK338" s="274" t="s">
        <v>366</v>
      </c>
      <c r="AL338" s="274" t="s">
        <v>268</v>
      </c>
      <c r="AM338" s="274" t="s">
        <v>405</v>
      </c>
      <c r="AN338" s="274" t="s">
        <v>268</v>
      </c>
      <c r="AO338" s="274" t="s">
        <v>268</v>
      </c>
      <c r="AP338" s="274" t="s">
        <v>268</v>
      </c>
      <c r="AQ338" s="274" t="s">
        <v>268</v>
      </c>
      <c r="AR338" s="274" t="s">
        <v>268</v>
      </c>
      <c r="AS338" s="274" t="s">
        <v>268</v>
      </c>
      <c r="AT338" s="274" t="s">
        <v>268</v>
      </c>
      <c r="AU338" s="274" t="s">
        <v>268</v>
      </c>
      <c r="AV338" s="274" t="s">
        <v>268</v>
      </c>
      <c r="AW338" s="274" t="s">
        <v>268</v>
      </c>
      <c r="AX338" s="274" t="s">
        <v>268</v>
      </c>
      <c r="AY338" s="274" t="s">
        <v>268</v>
      </c>
      <c r="AZ338" s="274" t="s">
        <v>268</v>
      </c>
      <c r="BA338" s="274" t="s">
        <v>268</v>
      </c>
      <c r="BB338" s="274" t="s">
        <v>268</v>
      </c>
      <c r="BC338" s="274" t="s">
        <v>268</v>
      </c>
      <c r="BD338" s="274" t="s">
        <v>268</v>
      </c>
      <c r="BE338" s="274" t="s">
        <v>268</v>
      </c>
      <c r="BF338" s="274" t="s">
        <v>268</v>
      </c>
      <c r="BG338" s="274" t="s">
        <v>268</v>
      </c>
      <c r="BH338" s="274" t="s">
        <v>268</v>
      </c>
      <c r="BI338" s="274" t="s">
        <v>268</v>
      </c>
      <c r="BJ338" s="274" t="s">
        <v>268</v>
      </c>
      <c r="BK338" s="274" t="s">
        <v>268</v>
      </c>
      <c r="BL338" s="274" t="s">
        <v>268</v>
      </c>
      <c r="BM338" s="274" t="s">
        <v>268</v>
      </c>
      <c r="BN338" s="274" t="s">
        <v>268</v>
      </c>
      <c r="BO338" s="274" t="s">
        <v>268</v>
      </c>
      <c r="BP338" s="274" t="s">
        <v>268</v>
      </c>
      <c r="BQ338" s="274" t="s">
        <v>268</v>
      </c>
      <c r="BR338" s="274" t="s">
        <v>268</v>
      </c>
      <c r="BS338" s="274" t="s">
        <v>268</v>
      </c>
      <c r="BT338" s="274" t="s">
        <v>268</v>
      </c>
      <c r="BU338" s="274" t="s">
        <v>268</v>
      </c>
      <c r="BV338" s="274" t="s">
        <v>268</v>
      </c>
      <c r="BW338" s="274" t="s">
        <v>268</v>
      </c>
      <c r="BX338" s="274" t="s">
        <v>268</v>
      </c>
      <c r="BY338" s="295">
        <v>80</v>
      </c>
      <c r="BZ338" s="295">
        <v>80</v>
      </c>
      <c r="CA338" s="298" t="s">
        <v>142</v>
      </c>
      <c r="CB338" s="297">
        <v>122</v>
      </c>
      <c r="CC338" s="284">
        <f t="shared" si="22"/>
        <v>0</v>
      </c>
      <c r="CD338" s="295">
        <f t="shared" si="23"/>
        <v>80</v>
      </c>
      <c r="CE338" s="284">
        <f t="shared" si="24"/>
        <v>0</v>
      </c>
      <c r="CF338" s="295">
        <f t="shared" si="25"/>
        <v>1</v>
      </c>
      <c r="CG338" s="274" t="s">
        <v>876</v>
      </c>
      <c r="CH338" s="274" t="s">
        <v>268</v>
      </c>
      <c r="CI338" s="274" t="s">
        <v>268</v>
      </c>
      <c r="CJ338" s="298" t="s">
        <v>268</v>
      </c>
      <c r="CK338" s="298" t="s">
        <v>736</v>
      </c>
      <c r="CL338" s="274" t="s">
        <v>268</v>
      </c>
      <c r="CM338" s="274" t="s">
        <v>268</v>
      </c>
      <c r="CN338" s="274" t="s">
        <v>268</v>
      </c>
      <c r="CO338" s="274" t="s">
        <v>268</v>
      </c>
      <c r="CP338" s="274" t="s">
        <v>268</v>
      </c>
      <c r="CQ338" s="274" t="s">
        <v>268</v>
      </c>
      <c r="CR338" s="274" t="s">
        <v>877</v>
      </c>
      <c r="CS338" s="274">
        <v>91.76</v>
      </c>
      <c r="CT338" s="274" t="s">
        <v>268</v>
      </c>
      <c r="CU338" s="274">
        <v>91.76</v>
      </c>
      <c r="CV338" s="274">
        <v>365</v>
      </c>
      <c r="CW338" s="274" t="s">
        <v>878</v>
      </c>
      <c r="CX338" s="274" t="s">
        <v>835</v>
      </c>
      <c r="CY338" s="274" t="s">
        <v>836</v>
      </c>
      <c r="CZ338" s="274" t="s">
        <v>837</v>
      </c>
      <c r="DA338" s="274" t="s">
        <v>268</v>
      </c>
      <c r="DB338" s="274" t="s">
        <v>268</v>
      </c>
      <c r="DC338" s="274" t="s">
        <v>268</v>
      </c>
      <c r="DD338" s="274" t="s">
        <v>268</v>
      </c>
      <c r="DE338" s="274" t="s">
        <v>268</v>
      </c>
      <c r="DF338" s="274" t="s">
        <v>268</v>
      </c>
      <c r="DG338" s="299">
        <f>IFERROR(IF(CA338="D",IF(CK338="A dispo.",CD338*VLOOKUP('DATI INPUT'!$F$27,TARIFFE_UD,2,FALSE),CD338*VLOOKUP(CK338,TARIFFE_UD,2,FALSE)),CD338*VLOOKUP(CB338-100,TARIFFE_UND,2,FALSE)),0)</f>
        <v>63.356031902629191</v>
      </c>
      <c r="DH338" s="299">
        <f>IFERROR(IF(CA338="D",IF(CK338="A dispo.",CF338*VLOOKUP('DATI INPUT'!$F$27,TARIFFE_UD,3,FALSE),CF338*VLOOKUP(CK338,TARIFFE_UD,3,FALSE)),CF338*VLOOKUP(CB338-100,TARIFFE_UND,3,FALSE)),0)</f>
        <v>60.367780403072892</v>
      </c>
    </row>
    <row r="339" spans="1:112" x14ac:dyDescent="0.25">
      <c r="A339" s="274" t="s">
        <v>3923</v>
      </c>
      <c r="B339" s="274" t="s">
        <v>3924</v>
      </c>
      <c r="C339" s="274" t="s">
        <v>3925</v>
      </c>
      <c r="D339" s="274" t="s">
        <v>3926</v>
      </c>
      <c r="E339" s="274" t="s">
        <v>268</v>
      </c>
      <c r="F339" s="274" t="s">
        <v>156</v>
      </c>
      <c r="G339" s="274" t="s">
        <v>3927</v>
      </c>
      <c r="H339" s="274" t="s">
        <v>1241</v>
      </c>
      <c r="I339" s="274" t="s">
        <v>3928</v>
      </c>
      <c r="J339" s="274" t="s">
        <v>156</v>
      </c>
      <c r="K339" s="274" t="s">
        <v>3929</v>
      </c>
      <c r="L339" s="274" t="s">
        <v>960</v>
      </c>
      <c r="M339" s="274" t="s">
        <v>3849</v>
      </c>
      <c r="N339" s="274" t="s">
        <v>984</v>
      </c>
      <c r="O339" s="274" t="s">
        <v>873</v>
      </c>
      <c r="P339" s="274" t="s">
        <v>2045</v>
      </c>
      <c r="Q339" s="274" t="s">
        <v>346</v>
      </c>
      <c r="R339" s="274" t="s">
        <v>268</v>
      </c>
      <c r="S339" s="274" t="s">
        <v>268</v>
      </c>
      <c r="T339" s="274" t="s">
        <v>268</v>
      </c>
      <c r="U339" s="274" t="s">
        <v>268</v>
      </c>
      <c r="V339" s="274" t="s">
        <v>268</v>
      </c>
      <c r="W339" s="274" t="s">
        <v>3849</v>
      </c>
      <c r="X339" s="274" t="s">
        <v>2045</v>
      </c>
      <c r="Y339" s="274" t="s">
        <v>346</v>
      </c>
      <c r="Z339" s="274" t="s">
        <v>268</v>
      </c>
      <c r="AA339" s="274" t="s">
        <v>268</v>
      </c>
      <c r="AB339" s="274" t="s">
        <v>268</v>
      </c>
      <c r="AC339" s="274" t="s">
        <v>268</v>
      </c>
      <c r="AD339" s="274" t="s">
        <v>268</v>
      </c>
      <c r="AE339" s="274" t="s">
        <v>287</v>
      </c>
      <c r="AF339" s="274" t="s">
        <v>1811</v>
      </c>
      <c r="AG339" s="274" t="s">
        <v>875</v>
      </c>
      <c r="AH339" s="274" t="s">
        <v>2047</v>
      </c>
      <c r="AI339" s="274" t="s">
        <v>679</v>
      </c>
      <c r="AJ339" s="274" t="s">
        <v>268</v>
      </c>
      <c r="AK339" s="274" t="s">
        <v>410</v>
      </c>
      <c r="AL339" s="274" t="s">
        <v>268</v>
      </c>
      <c r="AM339" s="274" t="s">
        <v>288</v>
      </c>
      <c r="AN339" s="274" t="s">
        <v>268</v>
      </c>
      <c r="AO339" s="274" t="s">
        <v>268</v>
      </c>
      <c r="AP339" s="274" t="s">
        <v>268</v>
      </c>
      <c r="AQ339" s="274" t="s">
        <v>268</v>
      </c>
      <c r="AR339" s="274" t="s">
        <v>268</v>
      </c>
      <c r="AS339" s="274" t="s">
        <v>268</v>
      </c>
      <c r="AT339" s="274" t="s">
        <v>268</v>
      </c>
      <c r="AU339" s="274" t="s">
        <v>268</v>
      </c>
      <c r="AV339" s="274" t="s">
        <v>268</v>
      </c>
      <c r="AW339" s="274" t="s">
        <v>268</v>
      </c>
      <c r="AX339" s="274" t="s">
        <v>268</v>
      </c>
      <c r="AY339" s="274" t="s">
        <v>268</v>
      </c>
      <c r="AZ339" s="274" t="s">
        <v>268</v>
      </c>
      <c r="BA339" s="274" t="s">
        <v>268</v>
      </c>
      <c r="BB339" s="274" t="s">
        <v>268</v>
      </c>
      <c r="BC339" s="274" t="s">
        <v>268</v>
      </c>
      <c r="BD339" s="274" t="s">
        <v>268</v>
      </c>
      <c r="BE339" s="274" t="s">
        <v>268</v>
      </c>
      <c r="BF339" s="274" t="s">
        <v>268</v>
      </c>
      <c r="BG339" s="274" t="s">
        <v>268</v>
      </c>
      <c r="BH339" s="274" t="s">
        <v>268</v>
      </c>
      <c r="BI339" s="274" t="s">
        <v>268</v>
      </c>
      <c r="BJ339" s="274" t="s">
        <v>268</v>
      </c>
      <c r="BK339" s="274" t="s">
        <v>268</v>
      </c>
      <c r="BL339" s="274" t="s">
        <v>268</v>
      </c>
      <c r="BM339" s="274" t="s">
        <v>268</v>
      </c>
      <c r="BN339" s="274" t="s">
        <v>268</v>
      </c>
      <c r="BO339" s="274" t="s">
        <v>268</v>
      </c>
      <c r="BP339" s="274" t="s">
        <v>268</v>
      </c>
      <c r="BQ339" s="274" t="s">
        <v>268</v>
      </c>
      <c r="BR339" s="274" t="s">
        <v>268</v>
      </c>
      <c r="BS339" s="274" t="s">
        <v>268</v>
      </c>
      <c r="BT339" s="274" t="s">
        <v>268</v>
      </c>
      <c r="BU339" s="274" t="s">
        <v>268</v>
      </c>
      <c r="BV339" s="274" t="s">
        <v>268</v>
      </c>
      <c r="BW339" s="274" t="s">
        <v>268</v>
      </c>
      <c r="BX339" s="274" t="s">
        <v>268</v>
      </c>
      <c r="BY339" s="295">
        <v>80</v>
      </c>
      <c r="BZ339" s="295">
        <v>80</v>
      </c>
      <c r="CA339" s="298" t="s">
        <v>142</v>
      </c>
      <c r="CB339" s="297">
        <v>122</v>
      </c>
      <c r="CC339" s="284">
        <f t="shared" si="22"/>
        <v>0</v>
      </c>
      <c r="CD339" s="295">
        <f t="shared" si="23"/>
        <v>80</v>
      </c>
      <c r="CE339" s="284">
        <f t="shared" si="24"/>
        <v>0</v>
      </c>
      <c r="CF339" s="295">
        <f t="shared" si="25"/>
        <v>1</v>
      </c>
      <c r="CG339" s="274" t="s">
        <v>876</v>
      </c>
      <c r="CH339" s="274" t="s">
        <v>268</v>
      </c>
      <c r="CI339" s="274" t="s">
        <v>268</v>
      </c>
      <c r="CJ339" s="298" t="s">
        <v>271</v>
      </c>
      <c r="CK339" s="297">
        <v>1</v>
      </c>
      <c r="CL339" s="274" t="s">
        <v>268</v>
      </c>
      <c r="CM339" s="274" t="s">
        <v>268</v>
      </c>
      <c r="CN339" s="274" t="s">
        <v>268</v>
      </c>
      <c r="CO339" s="274" t="s">
        <v>268</v>
      </c>
      <c r="CP339" s="274" t="s">
        <v>268</v>
      </c>
      <c r="CQ339" s="274" t="s">
        <v>268</v>
      </c>
      <c r="CR339" s="274" t="s">
        <v>877</v>
      </c>
      <c r="CS339" s="274">
        <v>47.68</v>
      </c>
      <c r="CT339" s="274" t="s">
        <v>268</v>
      </c>
      <c r="CU339" s="274">
        <v>47.68</v>
      </c>
      <c r="CV339" s="274">
        <v>365</v>
      </c>
      <c r="CW339" s="274" t="s">
        <v>878</v>
      </c>
      <c r="CX339" s="274" t="s">
        <v>835</v>
      </c>
      <c r="CY339" s="274" t="s">
        <v>836</v>
      </c>
      <c r="CZ339" s="274" t="s">
        <v>837</v>
      </c>
      <c r="DA339" s="274" t="s">
        <v>268</v>
      </c>
      <c r="DB339" s="274" t="s">
        <v>268</v>
      </c>
      <c r="DC339" s="274" t="s">
        <v>268</v>
      </c>
      <c r="DD339" s="274" t="s">
        <v>268</v>
      </c>
      <c r="DE339" s="274" t="s">
        <v>268</v>
      </c>
      <c r="DF339" s="274" t="s">
        <v>268</v>
      </c>
      <c r="DG339" s="299">
        <f>IFERROR(IF(CA339="D",IF(CK339="A dispo.",CD339*VLOOKUP('DATI INPUT'!$F$27,TARIFFE_UD,2,FALSE),CD339*VLOOKUP(CK339,TARIFFE_UD,2,FALSE)),CD339*VLOOKUP(CB339-100,TARIFFE_UND,2,FALSE)),0)</f>
        <v>49.276913702044929</v>
      </c>
      <c r="DH339" s="299">
        <f>IFERROR(IF(CA339="D",IF(CK339="A dispo.",CF339*VLOOKUP('DATI INPUT'!$F$27,TARIFFE_UD,3,FALSE),CF339*VLOOKUP(CK339,TARIFFE_UD,3,FALSE)),CF339*VLOOKUP(CB339-100,TARIFFE_UND,3,FALSE)),0)</f>
        <v>15.164853048114928</v>
      </c>
    </row>
    <row r="340" spans="1:112" hidden="1" x14ac:dyDescent="0.25">
      <c r="A340" s="274" t="s">
        <v>3930</v>
      </c>
      <c r="B340" s="274" t="s">
        <v>1042</v>
      </c>
      <c r="C340" s="274" t="s">
        <v>3931</v>
      </c>
      <c r="D340" s="274" t="s">
        <v>3932</v>
      </c>
      <c r="E340" s="274" t="s">
        <v>268</v>
      </c>
      <c r="F340" s="274" t="s">
        <v>156</v>
      </c>
      <c r="G340" s="274" t="s">
        <v>3933</v>
      </c>
      <c r="H340" s="274" t="s">
        <v>1470</v>
      </c>
      <c r="I340" s="274" t="s">
        <v>3934</v>
      </c>
      <c r="J340" s="274" t="s">
        <v>274</v>
      </c>
      <c r="K340" s="274" t="s">
        <v>3935</v>
      </c>
      <c r="L340" s="274" t="s">
        <v>303</v>
      </c>
      <c r="M340" s="274" t="s">
        <v>3936</v>
      </c>
      <c r="N340" s="274" t="s">
        <v>3937</v>
      </c>
      <c r="O340" s="274" t="s">
        <v>3938</v>
      </c>
      <c r="P340" s="274" t="s">
        <v>2074</v>
      </c>
      <c r="Q340" s="274" t="s">
        <v>270</v>
      </c>
      <c r="R340" s="274" t="s">
        <v>268</v>
      </c>
      <c r="S340" s="274" t="s">
        <v>268</v>
      </c>
      <c r="T340" s="274" t="s">
        <v>268</v>
      </c>
      <c r="U340" s="274" t="s">
        <v>268</v>
      </c>
      <c r="V340" s="274" t="s">
        <v>268</v>
      </c>
      <c r="W340" s="274" t="s">
        <v>2044</v>
      </c>
      <c r="X340" s="274" t="s">
        <v>2045</v>
      </c>
      <c r="Y340" s="274" t="s">
        <v>333</v>
      </c>
      <c r="Z340" s="274" t="s">
        <v>268</v>
      </c>
      <c r="AA340" s="274" t="s">
        <v>268</v>
      </c>
      <c r="AB340" s="274" t="s">
        <v>268</v>
      </c>
      <c r="AC340" s="274" t="s">
        <v>268</v>
      </c>
      <c r="AD340" s="274" t="s">
        <v>268</v>
      </c>
      <c r="AE340" s="274" t="s">
        <v>287</v>
      </c>
      <c r="AF340" s="274" t="s">
        <v>1811</v>
      </c>
      <c r="AG340" s="274" t="s">
        <v>875</v>
      </c>
      <c r="AH340" s="274" t="s">
        <v>2047</v>
      </c>
      <c r="AI340" s="274" t="s">
        <v>754</v>
      </c>
      <c r="AJ340" s="274" t="s">
        <v>268</v>
      </c>
      <c r="AK340" s="274" t="s">
        <v>366</v>
      </c>
      <c r="AL340" s="274" t="s">
        <v>268</v>
      </c>
      <c r="AM340" s="274" t="s">
        <v>405</v>
      </c>
      <c r="AN340" s="274" t="s">
        <v>268</v>
      </c>
      <c r="AO340" s="274" t="s">
        <v>268</v>
      </c>
      <c r="AP340" s="274" t="s">
        <v>268</v>
      </c>
      <c r="AQ340" s="274" t="s">
        <v>268</v>
      </c>
      <c r="AR340" s="274" t="s">
        <v>268</v>
      </c>
      <c r="AS340" s="274" t="s">
        <v>268</v>
      </c>
      <c r="AT340" s="274" t="s">
        <v>268</v>
      </c>
      <c r="AU340" s="274" t="s">
        <v>268</v>
      </c>
      <c r="AV340" s="274" t="s">
        <v>268</v>
      </c>
      <c r="AW340" s="274" t="s">
        <v>268</v>
      </c>
      <c r="AX340" s="274" t="s">
        <v>268</v>
      </c>
      <c r="AY340" s="274" t="s">
        <v>268</v>
      </c>
      <c r="AZ340" s="274" t="s">
        <v>268</v>
      </c>
      <c r="BA340" s="274" t="s">
        <v>268</v>
      </c>
      <c r="BB340" s="274" t="s">
        <v>268</v>
      </c>
      <c r="BC340" s="274" t="s">
        <v>268</v>
      </c>
      <c r="BD340" s="274" t="s">
        <v>268</v>
      </c>
      <c r="BE340" s="274" t="s">
        <v>268</v>
      </c>
      <c r="BF340" s="274" t="s">
        <v>268</v>
      </c>
      <c r="BG340" s="274" t="s">
        <v>268</v>
      </c>
      <c r="BH340" s="274" t="s">
        <v>268</v>
      </c>
      <c r="BI340" s="274" t="s">
        <v>268</v>
      </c>
      <c r="BJ340" s="274" t="s">
        <v>268</v>
      </c>
      <c r="BK340" s="274" t="s">
        <v>268</v>
      </c>
      <c r="BL340" s="274" t="s">
        <v>268</v>
      </c>
      <c r="BM340" s="274" t="s">
        <v>268</v>
      </c>
      <c r="BN340" s="274" t="s">
        <v>268</v>
      </c>
      <c r="BO340" s="274" t="s">
        <v>268</v>
      </c>
      <c r="BP340" s="274" t="s">
        <v>268</v>
      </c>
      <c r="BQ340" s="274" t="s">
        <v>268</v>
      </c>
      <c r="BR340" s="274" t="s">
        <v>268</v>
      </c>
      <c r="BS340" s="274" t="s">
        <v>268</v>
      </c>
      <c r="BT340" s="274" t="s">
        <v>268</v>
      </c>
      <c r="BU340" s="274" t="s">
        <v>268</v>
      </c>
      <c r="BV340" s="274" t="s">
        <v>268</v>
      </c>
      <c r="BW340" s="274" t="s">
        <v>268</v>
      </c>
      <c r="BX340" s="274" t="s">
        <v>268</v>
      </c>
      <c r="BY340" s="295">
        <v>67</v>
      </c>
      <c r="BZ340" s="295">
        <v>67</v>
      </c>
      <c r="CA340" s="298" t="s">
        <v>142</v>
      </c>
      <c r="CB340" s="297">
        <v>122</v>
      </c>
      <c r="CC340" s="284">
        <f t="shared" si="22"/>
        <v>0</v>
      </c>
      <c r="CD340" s="295">
        <f t="shared" si="23"/>
        <v>67</v>
      </c>
      <c r="CE340" s="284">
        <f t="shared" si="24"/>
        <v>0</v>
      </c>
      <c r="CF340" s="295">
        <f t="shared" si="25"/>
        <v>1</v>
      </c>
      <c r="CG340" s="274" t="s">
        <v>876</v>
      </c>
      <c r="CH340" s="274" t="s">
        <v>268</v>
      </c>
      <c r="CI340" s="274" t="s">
        <v>268</v>
      </c>
      <c r="CJ340" s="298" t="s">
        <v>268</v>
      </c>
      <c r="CK340" s="298" t="s">
        <v>736</v>
      </c>
      <c r="CL340" s="274" t="s">
        <v>268</v>
      </c>
      <c r="CM340" s="274" t="s">
        <v>268</v>
      </c>
      <c r="CN340" s="274" t="s">
        <v>268</v>
      </c>
      <c r="CO340" s="274" t="s">
        <v>268</v>
      </c>
      <c r="CP340" s="274" t="s">
        <v>268</v>
      </c>
      <c r="CQ340" s="274" t="s">
        <v>268</v>
      </c>
      <c r="CR340" s="274" t="s">
        <v>877</v>
      </c>
      <c r="CS340" s="274">
        <v>85.39</v>
      </c>
      <c r="CT340" s="274" t="s">
        <v>268</v>
      </c>
      <c r="CU340" s="274">
        <v>85.39</v>
      </c>
      <c r="CV340" s="274">
        <v>365</v>
      </c>
      <c r="CW340" s="274" t="s">
        <v>878</v>
      </c>
      <c r="CX340" s="274" t="s">
        <v>835</v>
      </c>
      <c r="CY340" s="274" t="s">
        <v>836</v>
      </c>
      <c r="CZ340" s="274" t="s">
        <v>837</v>
      </c>
      <c r="DA340" s="274" t="s">
        <v>268</v>
      </c>
      <c r="DB340" s="274" t="s">
        <v>268</v>
      </c>
      <c r="DC340" s="274" t="s">
        <v>268</v>
      </c>
      <c r="DD340" s="274" t="s">
        <v>268</v>
      </c>
      <c r="DE340" s="274" t="s">
        <v>268</v>
      </c>
      <c r="DF340" s="274" t="s">
        <v>268</v>
      </c>
      <c r="DG340" s="299">
        <f>IFERROR(IF(CA340="D",IF(CK340="A dispo.",CD340*VLOOKUP('DATI INPUT'!$F$27,TARIFFE_UD,2,FALSE),CD340*VLOOKUP(CK340,TARIFFE_UD,2,FALSE)),CD340*VLOOKUP(CB340-100,TARIFFE_UND,2,FALSE)),0)</f>
        <v>53.060676718451944</v>
      </c>
      <c r="DH340" s="299">
        <f>IFERROR(IF(CA340="D",IF(CK340="A dispo.",CF340*VLOOKUP('DATI INPUT'!$F$27,TARIFFE_UD,3,FALSE),CF340*VLOOKUP(CK340,TARIFFE_UD,3,FALSE)),CF340*VLOOKUP(CB340-100,TARIFFE_UND,3,FALSE)),0)</f>
        <v>60.367780403072892</v>
      </c>
    </row>
    <row r="341" spans="1:112" hidden="1" x14ac:dyDescent="0.25">
      <c r="A341" s="274" t="s">
        <v>3939</v>
      </c>
      <c r="B341" s="274" t="s">
        <v>1760</v>
      </c>
      <c r="C341" s="274" t="s">
        <v>3940</v>
      </c>
      <c r="D341" s="274" t="s">
        <v>3941</v>
      </c>
      <c r="E341" s="274" t="s">
        <v>268</v>
      </c>
      <c r="F341" s="274" t="s">
        <v>156</v>
      </c>
      <c r="G341" s="274" t="s">
        <v>3942</v>
      </c>
      <c r="H341" s="274" t="s">
        <v>3307</v>
      </c>
      <c r="I341" s="274" t="s">
        <v>3943</v>
      </c>
      <c r="J341" s="274" t="s">
        <v>274</v>
      </c>
      <c r="K341" s="274" t="s">
        <v>3944</v>
      </c>
      <c r="L341" s="274" t="s">
        <v>960</v>
      </c>
      <c r="M341" s="274" t="s">
        <v>3945</v>
      </c>
      <c r="N341" s="274" t="s">
        <v>303</v>
      </c>
      <c r="O341" s="274" t="s">
        <v>1273</v>
      </c>
      <c r="P341" s="274" t="s">
        <v>3946</v>
      </c>
      <c r="Q341" s="274" t="s">
        <v>309</v>
      </c>
      <c r="R341" s="274" t="s">
        <v>268</v>
      </c>
      <c r="S341" s="274" t="s">
        <v>268</v>
      </c>
      <c r="T341" s="274" t="s">
        <v>268</v>
      </c>
      <c r="U341" s="274" t="s">
        <v>268</v>
      </c>
      <c r="V341" s="274" t="s">
        <v>268</v>
      </c>
      <c r="W341" s="274" t="s">
        <v>3947</v>
      </c>
      <c r="X341" s="274" t="s">
        <v>1922</v>
      </c>
      <c r="Y341" s="274" t="s">
        <v>282</v>
      </c>
      <c r="Z341" s="274" t="s">
        <v>268</v>
      </c>
      <c r="AA341" s="274" t="s">
        <v>268</v>
      </c>
      <c r="AB341" s="274" t="s">
        <v>268</v>
      </c>
      <c r="AC341" s="274" t="s">
        <v>268</v>
      </c>
      <c r="AD341" s="274" t="s">
        <v>268</v>
      </c>
      <c r="AE341" s="274" t="s">
        <v>287</v>
      </c>
      <c r="AF341" s="274" t="s">
        <v>1811</v>
      </c>
      <c r="AG341" s="274" t="s">
        <v>875</v>
      </c>
      <c r="AH341" s="274" t="s">
        <v>1812</v>
      </c>
      <c r="AI341" s="274" t="s">
        <v>963</v>
      </c>
      <c r="AJ341" s="274" t="s">
        <v>268</v>
      </c>
      <c r="AK341" s="274" t="s">
        <v>366</v>
      </c>
      <c r="AL341" s="274" t="s">
        <v>268</v>
      </c>
      <c r="AM341" s="274" t="s">
        <v>405</v>
      </c>
      <c r="AN341" s="274" t="s">
        <v>268</v>
      </c>
      <c r="AO341" s="274" t="s">
        <v>268</v>
      </c>
      <c r="AP341" s="274" t="s">
        <v>268</v>
      </c>
      <c r="AQ341" s="274" t="s">
        <v>268</v>
      </c>
      <c r="AR341" s="274" t="s">
        <v>268</v>
      </c>
      <c r="AS341" s="274" t="s">
        <v>268</v>
      </c>
      <c r="AT341" s="274" t="s">
        <v>268</v>
      </c>
      <c r="AU341" s="274" t="s">
        <v>268</v>
      </c>
      <c r="AV341" s="274" t="s">
        <v>268</v>
      </c>
      <c r="AW341" s="274" t="s">
        <v>268</v>
      </c>
      <c r="AX341" s="274" t="s">
        <v>268</v>
      </c>
      <c r="AY341" s="274" t="s">
        <v>268</v>
      </c>
      <c r="AZ341" s="274" t="s">
        <v>268</v>
      </c>
      <c r="BA341" s="274" t="s">
        <v>268</v>
      </c>
      <c r="BB341" s="274" t="s">
        <v>268</v>
      </c>
      <c r="BC341" s="274" t="s">
        <v>268</v>
      </c>
      <c r="BD341" s="274" t="s">
        <v>268</v>
      </c>
      <c r="BE341" s="274" t="s">
        <v>268</v>
      </c>
      <c r="BF341" s="274" t="s">
        <v>268</v>
      </c>
      <c r="BG341" s="274" t="s">
        <v>268</v>
      </c>
      <c r="BH341" s="274" t="s">
        <v>268</v>
      </c>
      <c r="BI341" s="274" t="s">
        <v>268</v>
      </c>
      <c r="BJ341" s="274" t="s">
        <v>268</v>
      </c>
      <c r="BK341" s="274" t="s">
        <v>268</v>
      </c>
      <c r="BL341" s="274" t="s">
        <v>268</v>
      </c>
      <c r="BM341" s="274" t="s">
        <v>268</v>
      </c>
      <c r="BN341" s="274" t="s">
        <v>268</v>
      </c>
      <c r="BO341" s="274" t="s">
        <v>268</v>
      </c>
      <c r="BP341" s="274" t="s">
        <v>268</v>
      </c>
      <c r="BQ341" s="274" t="s">
        <v>268</v>
      </c>
      <c r="BR341" s="274" t="s">
        <v>268</v>
      </c>
      <c r="BS341" s="274" t="s">
        <v>268</v>
      </c>
      <c r="BT341" s="274" t="s">
        <v>268</v>
      </c>
      <c r="BU341" s="274" t="s">
        <v>268</v>
      </c>
      <c r="BV341" s="274" t="s">
        <v>268</v>
      </c>
      <c r="BW341" s="274" t="s">
        <v>268</v>
      </c>
      <c r="BX341" s="274" t="s">
        <v>268</v>
      </c>
      <c r="BY341" s="295">
        <v>120</v>
      </c>
      <c r="BZ341" s="295">
        <v>120</v>
      </c>
      <c r="CA341" s="298" t="s">
        <v>142</v>
      </c>
      <c r="CB341" s="297">
        <v>122</v>
      </c>
      <c r="CC341" s="284">
        <f t="shared" si="22"/>
        <v>0</v>
      </c>
      <c r="CD341" s="295">
        <f t="shared" si="23"/>
        <v>120</v>
      </c>
      <c r="CE341" s="284">
        <f t="shared" si="24"/>
        <v>0</v>
      </c>
      <c r="CF341" s="295">
        <f t="shared" si="25"/>
        <v>1</v>
      </c>
      <c r="CG341" s="274" t="s">
        <v>876</v>
      </c>
      <c r="CH341" s="274" t="s">
        <v>268</v>
      </c>
      <c r="CI341" s="274" t="s">
        <v>268</v>
      </c>
      <c r="CJ341" s="298" t="s">
        <v>268</v>
      </c>
      <c r="CK341" s="298" t="s">
        <v>736</v>
      </c>
      <c r="CL341" s="274" t="s">
        <v>268</v>
      </c>
      <c r="CM341" s="274" t="s">
        <v>268</v>
      </c>
      <c r="CN341" s="274" t="s">
        <v>268</v>
      </c>
      <c r="CO341" s="274" t="s">
        <v>268</v>
      </c>
      <c r="CP341" s="274" t="s">
        <v>268</v>
      </c>
      <c r="CQ341" s="274" t="s">
        <v>268</v>
      </c>
      <c r="CR341" s="274" t="s">
        <v>877</v>
      </c>
      <c r="CS341" s="274">
        <v>111.36</v>
      </c>
      <c r="CT341" s="274" t="s">
        <v>268</v>
      </c>
      <c r="CU341" s="274">
        <v>111.36</v>
      </c>
      <c r="CV341" s="274">
        <v>365</v>
      </c>
      <c r="CW341" s="274" t="s">
        <v>878</v>
      </c>
      <c r="CX341" s="274" t="s">
        <v>835</v>
      </c>
      <c r="CY341" s="274" t="s">
        <v>836</v>
      </c>
      <c r="CZ341" s="274" t="s">
        <v>837</v>
      </c>
      <c r="DA341" s="274" t="s">
        <v>268</v>
      </c>
      <c r="DB341" s="274" t="s">
        <v>268</v>
      </c>
      <c r="DC341" s="274" t="s">
        <v>268</v>
      </c>
      <c r="DD341" s="274" t="s">
        <v>268</v>
      </c>
      <c r="DE341" s="274" t="s">
        <v>268</v>
      </c>
      <c r="DF341" s="274" t="s">
        <v>268</v>
      </c>
      <c r="DG341" s="299">
        <f>IFERROR(IF(CA341="D",IF(CK341="A dispo.",CD341*VLOOKUP('DATI INPUT'!$F$27,TARIFFE_UD,2,FALSE),CD341*VLOOKUP(CK341,TARIFFE_UD,2,FALSE)),CD341*VLOOKUP(CB341-100,TARIFFE_UND,2,FALSE)),0)</f>
        <v>95.03404785394379</v>
      </c>
      <c r="DH341" s="299">
        <f>IFERROR(IF(CA341="D",IF(CK341="A dispo.",CF341*VLOOKUP('DATI INPUT'!$F$27,TARIFFE_UD,3,FALSE),CF341*VLOOKUP(CK341,TARIFFE_UD,3,FALSE)),CF341*VLOOKUP(CB341-100,TARIFFE_UND,3,FALSE)),0)</f>
        <v>60.367780403072892</v>
      </c>
    </row>
    <row r="342" spans="1:112" x14ac:dyDescent="0.25">
      <c r="A342" s="274" t="s">
        <v>3948</v>
      </c>
      <c r="B342" s="274" t="s">
        <v>1044</v>
      </c>
      <c r="C342" s="274" t="s">
        <v>3949</v>
      </c>
      <c r="D342" s="274" t="s">
        <v>3950</v>
      </c>
      <c r="E342" s="274" t="s">
        <v>268</v>
      </c>
      <c r="F342" s="274" t="s">
        <v>156</v>
      </c>
      <c r="G342" s="274" t="s">
        <v>3951</v>
      </c>
      <c r="H342" s="274" t="s">
        <v>3307</v>
      </c>
      <c r="I342" s="274" t="s">
        <v>362</v>
      </c>
      <c r="J342" s="274" t="s">
        <v>274</v>
      </c>
      <c r="K342" s="274" t="s">
        <v>3952</v>
      </c>
      <c r="L342" s="274" t="s">
        <v>984</v>
      </c>
      <c r="M342" s="274" t="s">
        <v>3863</v>
      </c>
      <c r="N342" s="274" t="s">
        <v>984</v>
      </c>
      <c r="O342" s="274" t="s">
        <v>873</v>
      </c>
      <c r="P342" s="274" t="s">
        <v>3242</v>
      </c>
      <c r="Q342" s="274" t="s">
        <v>282</v>
      </c>
      <c r="R342" s="274" t="s">
        <v>268</v>
      </c>
      <c r="S342" s="274" t="s">
        <v>268</v>
      </c>
      <c r="T342" s="274" t="s">
        <v>268</v>
      </c>
      <c r="U342" s="274" t="s">
        <v>268</v>
      </c>
      <c r="V342" s="274" t="s">
        <v>268</v>
      </c>
      <c r="W342" s="274" t="s">
        <v>3863</v>
      </c>
      <c r="X342" s="274" t="s">
        <v>3242</v>
      </c>
      <c r="Y342" s="274" t="s">
        <v>282</v>
      </c>
      <c r="Z342" s="274" t="s">
        <v>268</v>
      </c>
      <c r="AA342" s="274" t="s">
        <v>268</v>
      </c>
      <c r="AB342" s="274" t="s">
        <v>268</v>
      </c>
      <c r="AC342" s="274" t="s">
        <v>268</v>
      </c>
      <c r="AD342" s="274" t="s">
        <v>268</v>
      </c>
      <c r="AE342" s="274" t="s">
        <v>287</v>
      </c>
      <c r="AF342" s="274" t="s">
        <v>1811</v>
      </c>
      <c r="AG342" s="274" t="s">
        <v>875</v>
      </c>
      <c r="AH342" s="274" t="s">
        <v>1848</v>
      </c>
      <c r="AI342" s="274" t="s">
        <v>1202</v>
      </c>
      <c r="AJ342" s="274" t="s">
        <v>268</v>
      </c>
      <c r="AK342" s="274" t="s">
        <v>395</v>
      </c>
      <c r="AL342" s="274" t="s">
        <v>268</v>
      </c>
      <c r="AM342" s="274" t="s">
        <v>405</v>
      </c>
      <c r="AN342" s="274" t="s">
        <v>268</v>
      </c>
      <c r="AO342" s="274" t="s">
        <v>268</v>
      </c>
      <c r="AP342" s="274" t="s">
        <v>268</v>
      </c>
      <c r="AQ342" s="274" t="s">
        <v>268</v>
      </c>
      <c r="AR342" s="274" t="s">
        <v>268</v>
      </c>
      <c r="AS342" s="274" t="s">
        <v>268</v>
      </c>
      <c r="AT342" s="274" t="s">
        <v>268</v>
      </c>
      <c r="AU342" s="274" t="s">
        <v>268</v>
      </c>
      <c r="AV342" s="274" t="s">
        <v>268</v>
      </c>
      <c r="AW342" s="274" t="s">
        <v>268</v>
      </c>
      <c r="AX342" s="274" t="s">
        <v>268</v>
      </c>
      <c r="AY342" s="274" t="s">
        <v>268</v>
      </c>
      <c r="AZ342" s="274" t="s">
        <v>268</v>
      </c>
      <c r="BA342" s="274" t="s">
        <v>268</v>
      </c>
      <c r="BB342" s="274" t="s">
        <v>268</v>
      </c>
      <c r="BC342" s="274" t="s">
        <v>268</v>
      </c>
      <c r="BD342" s="274" t="s">
        <v>268</v>
      </c>
      <c r="BE342" s="274" t="s">
        <v>268</v>
      </c>
      <c r="BF342" s="274" t="s">
        <v>268</v>
      </c>
      <c r="BG342" s="274" t="s">
        <v>268</v>
      </c>
      <c r="BH342" s="274" t="s">
        <v>268</v>
      </c>
      <c r="BI342" s="274" t="s">
        <v>268</v>
      </c>
      <c r="BJ342" s="274" t="s">
        <v>268</v>
      </c>
      <c r="BK342" s="274" t="s">
        <v>268</v>
      </c>
      <c r="BL342" s="274" t="s">
        <v>268</v>
      </c>
      <c r="BM342" s="274" t="s">
        <v>268</v>
      </c>
      <c r="BN342" s="274" t="s">
        <v>268</v>
      </c>
      <c r="BO342" s="274" t="s">
        <v>268</v>
      </c>
      <c r="BP342" s="274" t="s">
        <v>268</v>
      </c>
      <c r="BQ342" s="274" t="s">
        <v>268</v>
      </c>
      <c r="BR342" s="274" t="s">
        <v>268</v>
      </c>
      <c r="BS342" s="274" t="s">
        <v>268</v>
      </c>
      <c r="BT342" s="274" t="s">
        <v>268</v>
      </c>
      <c r="BU342" s="274" t="s">
        <v>268</v>
      </c>
      <c r="BV342" s="274" t="s">
        <v>268</v>
      </c>
      <c r="BW342" s="274" t="s">
        <v>268</v>
      </c>
      <c r="BX342" s="274" t="s">
        <v>268</v>
      </c>
      <c r="BY342" s="295">
        <v>32</v>
      </c>
      <c r="BZ342" s="295">
        <v>32</v>
      </c>
      <c r="CA342" s="298" t="s">
        <v>142</v>
      </c>
      <c r="CB342" s="297">
        <v>122</v>
      </c>
      <c r="CC342" s="284">
        <f t="shared" si="22"/>
        <v>0</v>
      </c>
      <c r="CD342" s="295">
        <f t="shared" si="23"/>
        <v>32</v>
      </c>
      <c r="CE342" s="284">
        <f t="shared" si="24"/>
        <v>0</v>
      </c>
      <c r="CF342" s="295">
        <f t="shared" si="25"/>
        <v>1</v>
      </c>
      <c r="CG342" s="274" t="s">
        <v>876</v>
      </c>
      <c r="CH342" s="274" t="s">
        <v>268</v>
      </c>
      <c r="CI342" s="274" t="s">
        <v>268</v>
      </c>
      <c r="CJ342" s="298" t="s">
        <v>271</v>
      </c>
      <c r="CK342" s="297">
        <v>1</v>
      </c>
      <c r="CL342" s="274" t="s">
        <v>268</v>
      </c>
      <c r="CM342" s="274" t="s">
        <v>268</v>
      </c>
      <c r="CN342" s="274" t="s">
        <v>268</v>
      </c>
      <c r="CO342" s="274" t="s">
        <v>268</v>
      </c>
      <c r="CP342" s="274" t="s">
        <v>268</v>
      </c>
      <c r="CQ342" s="274" t="s">
        <v>268</v>
      </c>
      <c r="CR342" s="274" t="s">
        <v>877</v>
      </c>
      <c r="CS342" s="274">
        <v>29.44</v>
      </c>
      <c r="CT342" s="274" t="s">
        <v>268</v>
      </c>
      <c r="CU342" s="274">
        <v>29.44</v>
      </c>
      <c r="CV342" s="274">
        <v>365</v>
      </c>
      <c r="CW342" s="274" t="s">
        <v>878</v>
      </c>
      <c r="CX342" s="274" t="s">
        <v>835</v>
      </c>
      <c r="CY342" s="274" t="s">
        <v>836</v>
      </c>
      <c r="CZ342" s="274" t="s">
        <v>837</v>
      </c>
      <c r="DA342" s="274" t="s">
        <v>268</v>
      </c>
      <c r="DB342" s="274" t="s">
        <v>268</v>
      </c>
      <c r="DC342" s="274" t="s">
        <v>268</v>
      </c>
      <c r="DD342" s="274" t="s">
        <v>268</v>
      </c>
      <c r="DE342" s="274" t="s">
        <v>268</v>
      </c>
      <c r="DF342" s="274" t="s">
        <v>268</v>
      </c>
      <c r="DG342" s="299">
        <f>IFERROR(IF(CA342="D",IF(CK342="A dispo.",CD342*VLOOKUP('DATI INPUT'!$F$27,TARIFFE_UD,2,FALSE),CD342*VLOOKUP(CK342,TARIFFE_UD,2,FALSE)),CD342*VLOOKUP(CB342-100,TARIFFE_UND,2,FALSE)),0)</f>
        <v>19.710765480817972</v>
      </c>
      <c r="DH342" s="299">
        <f>IFERROR(IF(CA342="D",IF(CK342="A dispo.",CF342*VLOOKUP('DATI INPUT'!$F$27,TARIFFE_UD,3,FALSE),CF342*VLOOKUP(CK342,TARIFFE_UD,3,FALSE)),CF342*VLOOKUP(CB342-100,TARIFFE_UND,3,FALSE)),0)</f>
        <v>15.164853048114928</v>
      </c>
    </row>
    <row r="343" spans="1:112" hidden="1" x14ac:dyDescent="0.25">
      <c r="A343" s="274" t="s">
        <v>3953</v>
      </c>
      <c r="B343" s="274" t="s">
        <v>868</v>
      </c>
      <c r="C343" s="274" t="s">
        <v>3954</v>
      </c>
      <c r="D343" s="274" t="s">
        <v>3955</v>
      </c>
      <c r="E343" s="274" t="s">
        <v>268</v>
      </c>
      <c r="F343" s="274" t="s">
        <v>156</v>
      </c>
      <c r="G343" s="274" t="s">
        <v>3956</v>
      </c>
      <c r="H343" s="274" t="s">
        <v>3307</v>
      </c>
      <c r="I343" s="274" t="s">
        <v>3957</v>
      </c>
      <c r="J343" s="274" t="s">
        <v>274</v>
      </c>
      <c r="K343" s="274" t="s">
        <v>3958</v>
      </c>
      <c r="L343" s="274" t="s">
        <v>960</v>
      </c>
      <c r="M343" s="274" t="s">
        <v>3959</v>
      </c>
      <c r="N343" s="274" t="s">
        <v>303</v>
      </c>
      <c r="O343" s="274" t="s">
        <v>1273</v>
      </c>
      <c r="P343" s="274" t="s">
        <v>3960</v>
      </c>
      <c r="Q343" s="274" t="s">
        <v>493</v>
      </c>
      <c r="R343" s="274" t="s">
        <v>268</v>
      </c>
      <c r="S343" s="274" t="s">
        <v>268</v>
      </c>
      <c r="T343" s="274" t="s">
        <v>268</v>
      </c>
      <c r="U343" s="274" t="s">
        <v>268</v>
      </c>
      <c r="V343" s="274" t="s">
        <v>268</v>
      </c>
      <c r="W343" s="274" t="s">
        <v>1522</v>
      </c>
      <c r="X343" s="274" t="s">
        <v>1310</v>
      </c>
      <c r="Y343" s="274" t="s">
        <v>346</v>
      </c>
      <c r="Z343" s="274" t="s">
        <v>268</v>
      </c>
      <c r="AA343" s="274" t="s">
        <v>268</v>
      </c>
      <c r="AB343" s="274" t="s">
        <v>268</v>
      </c>
      <c r="AC343" s="274" t="s">
        <v>268</v>
      </c>
      <c r="AD343" s="274" t="s">
        <v>268</v>
      </c>
      <c r="AE343" s="274" t="s">
        <v>287</v>
      </c>
      <c r="AF343" s="274" t="s">
        <v>1811</v>
      </c>
      <c r="AG343" s="274" t="s">
        <v>875</v>
      </c>
      <c r="AH343" s="274" t="s">
        <v>1812</v>
      </c>
      <c r="AI343" s="274" t="s">
        <v>741</v>
      </c>
      <c r="AJ343" s="274" t="s">
        <v>268</v>
      </c>
      <c r="AK343" s="274" t="s">
        <v>375</v>
      </c>
      <c r="AL343" s="274" t="s">
        <v>268</v>
      </c>
      <c r="AM343" s="274" t="s">
        <v>288</v>
      </c>
      <c r="AN343" s="274" t="s">
        <v>268</v>
      </c>
      <c r="AO343" s="274" t="s">
        <v>268</v>
      </c>
      <c r="AP343" s="274" t="s">
        <v>268</v>
      </c>
      <c r="AQ343" s="274" t="s">
        <v>268</v>
      </c>
      <c r="AR343" s="274" t="s">
        <v>268</v>
      </c>
      <c r="AS343" s="274" t="s">
        <v>268</v>
      </c>
      <c r="AT343" s="274" t="s">
        <v>268</v>
      </c>
      <c r="AU343" s="274" t="s">
        <v>268</v>
      </c>
      <c r="AV343" s="274" t="s">
        <v>268</v>
      </c>
      <c r="AW343" s="274" t="s">
        <v>268</v>
      </c>
      <c r="AX343" s="274" t="s">
        <v>268</v>
      </c>
      <c r="AY343" s="274" t="s">
        <v>268</v>
      </c>
      <c r="AZ343" s="274" t="s">
        <v>268</v>
      </c>
      <c r="BA343" s="274" t="s">
        <v>268</v>
      </c>
      <c r="BB343" s="274" t="s">
        <v>268</v>
      </c>
      <c r="BC343" s="274" t="s">
        <v>268</v>
      </c>
      <c r="BD343" s="274" t="s">
        <v>268</v>
      </c>
      <c r="BE343" s="274" t="s">
        <v>268</v>
      </c>
      <c r="BF343" s="274" t="s">
        <v>268</v>
      </c>
      <c r="BG343" s="274" t="s">
        <v>268</v>
      </c>
      <c r="BH343" s="274" t="s">
        <v>268</v>
      </c>
      <c r="BI343" s="274" t="s">
        <v>268</v>
      </c>
      <c r="BJ343" s="274" t="s">
        <v>268</v>
      </c>
      <c r="BK343" s="274" t="s">
        <v>268</v>
      </c>
      <c r="BL343" s="274" t="s">
        <v>268</v>
      </c>
      <c r="BM343" s="274" t="s">
        <v>268</v>
      </c>
      <c r="BN343" s="274" t="s">
        <v>268</v>
      </c>
      <c r="BO343" s="274" t="s">
        <v>268</v>
      </c>
      <c r="BP343" s="274" t="s">
        <v>268</v>
      </c>
      <c r="BQ343" s="274" t="s">
        <v>268</v>
      </c>
      <c r="BR343" s="274" t="s">
        <v>268</v>
      </c>
      <c r="BS343" s="274" t="s">
        <v>268</v>
      </c>
      <c r="BT343" s="274" t="s">
        <v>268</v>
      </c>
      <c r="BU343" s="274" t="s">
        <v>268</v>
      </c>
      <c r="BV343" s="274" t="s">
        <v>268</v>
      </c>
      <c r="BW343" s="274" t="s">
        <v>268</v>
      </c>
      <c r="BX343" s="274" t="s">
        <v>268</v>
      </c>
      <c r="BY343" s="295">
        <v>64</v>
      </c>
      <c r="BZ343" s="295">
        <v>64</v>
      </c>
      <c r="CA343" s="298" t="s">
        <v>142</v>
      </c>
      <c r="CB343" s="297">
        <v>122</v>
      </c>
      <c r="CC343" s="284">
        <f t="shared" si="22"/>
        <v>0</v>
      </c>
      <c r="CD343" s="295">
        <f t="shared" si="23"/>
        <v>64</v>
      </c>
      <c r="CE343" s="284">
        <f t="shared" si="24"/>
        <v>0</v>
      </c>
      <c r="CF343" s="295">
        <f t="shared" si="25"/>
        <v>1</v>
      </c>
      <c r="CG343" s="274" t="s">
        <v>876</v>
      </c>
      <c r="CH343" s="274" t="s">
        <v>268</v>
      </c>
      <c r="CI343" s="274" t="s">
        <v>268</v>
      </c>
      <c r="CJ343" s="298" t="s">
        <v>268</v>
      </c>
      <c r="CK343" s="298" t="s">
        <v>736</v>
      </c>
      <c r="CL343" s="274" t="s">
        <v>268</v>
      </c>
      <c r="CM343" s="274" t="s">
        <v>268</v>
      </c>
      <c r="CN343" s="274" t="s">
        <v>268</v>
      </c>
      <c r="CO343" s="274" t="s">
        <v>268</v>
      </c>
      <c r="CP343" s="274" t="s">
        <v>268</v>
      </c>
      <c r="CQ343" s="274" t="s">
        <v>268</v>
      </c>
      <c r="CR343" s="274" t="s">
        <v>877</v>
      </c>
      <c r="CS343" s="274">
        <v>83.92</v>
      </c>
      <c r="CT343" s="274" t="s">
        <v>268</v>
      </c>
      <c r="CU343" s="274">
        <v>83.92</v>
      </c>
      <c r="CV343" s="274">
        <v>365</v>
      </c>
      <c r="CW343" s="274" t="s">
        <v>878</v>
      </c>
      <c r="CX343" s="274" t="s">
        <v>835</v>
      </c>
      <c r="CY343" s="274" t="s">
        <v>836</v>
      </c>
      <c r="CZ343" s="274" t="s">
        <v>837</v>
      </c>
      <c r="DA343" s="274" t="s">
        <v>268</v>
      </c>
      <c r="DB343" s="274" t="s">
        <v>268</v>
      </c>
      <c r="DC343" s="274" t="s">
        <v>268</v>
      </c>
      <c r="DD343" s="274" t="s">
        <v>268</v>
      </c>
      <c r="DE343" s="274" t="s">
        <v>268</v>
      </c>
      <c r="DF343" s="274" t="s">
        <v>268</v>
      </c>
      <c r="DG343" s="299">
        <f>IFERROR(IF(CA343="D",IF(CK343="A dispo.",CD343*VLOOKUP('DATI INPUT'!$F$27,TARIFFE_UD,2,FALSE),CD343*VLOOKUP(CK343,TARIFFE_UD,2,FALSE)),CD343*VLOOKUP(CB343-100,TARIFFE_UND,2,FALSE)),0)</f>
        <v>50.684825522103353</v>
      </c>
      <c r="DH343" s="299">
        <f>IFERROR(IF(CA343="D",IF(CK343="A dispo.",CF343*VLOOKUP('DATI INPUT'!$F$27,TARIFFE_UD,3,FALSE),CF343*VLOOKUP(CK343,TARIFFE_UD,3,FALSE)),CF343*VLOOKUP(CB343-100,TARIFFE_UND,3,FALSE)),0)</f>
        <v>60.367780403072892</v>
      </c>
    </row>
    <row r="344" spans="1:112" hidden="1" x14ac:dyDescent="0.25">
      <c r="A344" s="274" t="s">
        <v>3961</v>
      </c>
      <c r="B344" s="274" t="s">
        <v>868</v>
      </c>
      <c r="C344" s="274" t="s">
        <v>3962</v>
      </c>
      <c r="D344" s="274" t="s">
        <v>3955</v>
      </c>
      <c r="E344" s="274" t="s">
        <v>268</v>
      </c>
      <c r="F344" s="274" t="s">
        <v>156</v>
      </c>
      <c r="G344" s="274" t="s">
        <v>3956</v>
      </c>
      <c r="H344" s="274" t="s">
        <v>3307</v>
      </c>
      <c r="I344" s="274" t="s">
        <v>3957</v>
      </c>
      <c r="J344" s="274" t="s">
        <v>274</v>
      </c>
      <c r="K344" s="274" t="s">
        <v>3958</v>
      </c>
      <c r="L344" s="274" t="s">
        <v>960</v>
      </c>
      <c r="M344" s="274" t="s">
        <v>3959</v>
      </c>
      <c r="N344" s="274" t="s">
        <v>303</v>
      </c>
      <c r="O344" s="274" t="s">
        <v>1273</v>
      </c>
      <c r="P344" s="274" t="s">
        <v>3960</v>
      </c>
      <c r="Q344" s="274" t="s">
        <v>493</v>
      </c>
      <c r="R344" s="274" t="s">
        <v>268</v>
      </c>
      <c r="S344" s="274" t="s">
        <v>268</v>
      </c>
      <c r="T344" s="274" t="s">
        <v>268</v>
      </c>
      <c r="U344" s="274" t="s">
        <v>268</v>
      </c>
      <c r="V344" s="274" t="s">
        <v>268</v>
      </c>
      <c r="W344" s="274" t="s">
        <v>3963</v>
      </c>
      <c r="X344" s="274" t="s">
        <v>613</v>
      </c>
      <c r="Y344" s="274" t="s">
        <v>299</v>
      </c>
      <c r="Z344" s="274" t="s">
        <v>153</v>
      </c>
      <c r="AA344" s="274" t="s">
        <v>268</v>
      </c>
      <c r="AB344" s="274" t="s">
        <v>268</v>
      </c>
      <c r="AC344" s="274" t="s">
        <v>268</v>
      </c>
      <c r="AD344" s="274" t="s">
        <v>268</v>
      </c>
      <c r="AE344" s="274" t="s">
        <v>287</v>
      </c>
      <c r="AF344" s="274" t="s">
        <v>1811</v>
      </c>
      <c r="AG344" s="274" t="s">
        <v>875</v>
      </c>
      <c r="AH344" s="274" t="s">
        <v>1812</v>
      </c>
      <c r="AI344" s="274" t="s">
        <v>741</v>
      </c>
      <c r="AJ344" s="274" t="s">
        <v>268</v>
      </c>
      <c r="AK344" s="274" t="s">
        <v>395</v>
      </c>
      <c r="AL344" s="274" t="s">
        <v>268</v>
      </c>
      <c r="AM344" s="274" t="s">
        <v>353</v>
      </c>
      <c r="AN344" s="274" t="s">
        <v>268</v>
      </c>
      <c r="AO344" s="274" t="s">
        <v>268</v>
      </c>
      <c r="AP344" s="274" t="s">
        <v>268</v>
      </c>
      <c r="AQ344" s="274" t="s">
        <v>268</v>
      </c>
      <c r="AR344" s="274" t="s">
        <v>268</v>
      </c>
      <c r="AS344" s="274" t="s">
        <v>268</v>
      </c>
      <c r="AT344" s="274" t="s">
        <v>268</v>
      </c>
      <c r="AU344" s="274" t="s">
        <v>268</v>
      </c>
      <c r="AV344" s="274" t="s">
        <v>268</v>
      </c>
      <c r="AW344" s="274" t="s">
        <v>268</v>
      </c>
      <c r="AX344" s="274" t="s">
        <v>268</v>
      </c>
      <c r="AY344" s="274" t="s">
        <v>268</v>
      </c>
      <c r="AZ344" s="274" t="s">
        <v>268</v>
      </c>
      <c r="BA344" s="274" t="s">
        <v>268</v>
      </c>
      <c r="BB344" s="274" t="s">
        <v>268</v>
      </c>
      <c r="BC344" s="274" t="s">
        <v>268</v>
      </c>
      <c r="BD344" s="274" t="s">
        <v>268</v>
      </c>
      <c r="BE344" s="274" t="s">
        <v>268</v>
      </c>
      <c r="BF344" s="274" t="s">
        <v>268</v>
      </c>
      <c r="BG344" s="274" t="s">
        <v>268</v>
      </c>
      <c r="BH344" s="274" t="s">
        <v>268</v>
      </c>
      <c r="BI344" s="274" t="s">
        <v>268</v>
      </c>
      <c r="BJ344" s="274" t="s">
        <v>268</v>
      </c>
      <c r="BK344" s="274" t="s">
        <v>268</v>
      </c>
      <c r="BL344" s="274" t="s">
        <v>268</v>
      </c>
      <c r="BM344" s="274" t="s">
        <v>268</v>
      </c>
      <c r="BN344" s="274" t="s">
        <v>268</v>
      </c>
      <c r="BO344" s="274" t="s">
        <v>268</v>
      </c>
      <c r="BP344" s="274" t="s">
        <v>268</v>
      </c>
      <c r="BQ344" s="274" t="s">
        <v>268</v>
      </c>
      <c r="BR344" s="274" t="s">
        <v>268</v>
      </c>
      <c r="BS344" s="274" t="s">
        <v>268</v>
      </c>
      <c r="BT344" s="274" t="s">
        <v>268</v>
      </c>
      <c r="BU344" s="274" t="s">
        <v>268</v>
      </c>
      <c r="BV344" s="274" t="s">
        <v>268</v>
      </c>
      <c r="BW344" s="274" t="s">
        <v>268</v>
      </c>
      <c r="BX344" s="274" t="s">
        <v>268</v>
      </c>
      <c r="BY344" s="295">
        <v>18</v>
      </c>
      <c r="BZ344" s="295">
        <v>18</v>
      </c>
      <c r="CA344" s="298" t="s">
        <v>142</v>
      </c>
      <c r="CB344" s="297">
        <v>123</v>
      </c>
      <c r="CC344" s="284">
        <f t="shared" si="22"/>
        <v>0</v>
      </c>
      <c r="CD344" s="295">
        <f t="shared" si="23"/>
        <v>18</v>
      </c>
      <c r="CE344" s="284">
        <f t="shared" si="24"/>
        <v>1</v>
      </c>
      <c r="CF344" s="295">
        <f t="shared" si="25"/>
        <v>0</v>
      </c>
      <c r="CG344" s="274" t="s">
        <v>1817</v>
      </c>
      <c r="CH344" s="274" t="s">
        <v>268</v>
      </c>
      <c r="CI344" s="274" t="s">
        <v>268</v>
      </c>
      <c r="CJ344" s="298" t="s">
        <v>268</v>
      </c>
      <c r="CK344" s="298" t="s">
        <v>736</v>
      </c>
      <c r="CL344" s="274" t="s">
        <v>268</v>
      </c>
      <c r="CM344" s="274" t="s">
        <v>268</v>
      </c>
      <c r="CN344" s="274" t="s">
        <v>268</v>
      </c>
      <c r="CO344" s="274" t="s">
        <v>268</v>
      </c>
      <c r="CP344" s="274" t="s">
        <v>268</v>
      </c>
      <c r="CQ344" s="274" t="s">
        <v>268</v>
      </c>
      <c r="CR344" s="274" t="s">
        <v>877</v>
      </c>
      <c r="CS344" s="274">
        <v>8.82</v>
      </c>
      <c r="CT344" s="274" t="s">
        <v>268</v>
      </c>
      <c r="CU344" s="274">
        <v>8.82</v>
      </c>
      <c r="CV344" s="274">
        <v>365</v>
      </c>
      <c r="CW344" s="274" t="s">
        <v>878</v>
      </c>
      <c r="CX344" s="274" t="s">
        <v>835</v>
      </c>
      <c r="CY344" s="274" t="s">
        <v>836</v>
      </c>
      <c r="CZ344" s="274" t="s">
        <v>837</v>
      </c>
      <c r="DA344" s="274" t="s">
        <v>268</v>
      </c>
      <c r="DB344" s="274" t="s">
        <v>268</v>
      </c>
      <c r="DC344" s="274" t="s">
        <v>268</v>
      </c>
      <c r="DD344" s="274" t="s">
        <v>268</v>
      </c>
      <c r="DE344" s="274" t="s">
        <v>268</v>
      </c>
      <c r="DF344" s="274" t="s">
        <v>268</v>
      </c>
      <c r="DG344" s="299">
        <f>IFERROR(IF(CA344="D",IF(CK344="A dispo.",CD344*VLOOKUP('DATI INPUT'!$F$27,TARIFFE_UD,2,FALSE),CD344*VLOOKUP(CK344,TARIFFE_UD,2,FALSE)),CD344*VLOOKUP(CB344-100,TARIFFE_UND,2,FALSE)),0)</f>
        <v>14.255107178091567</v>
      </c>
      <c r="DH344" s="299">
        <f>IFERROR(IF(CA344="D",IF(CK344="A dispo.",CF344*VLOOKUP('DATI INPUT'!$F$27,TARIFFE_UD,3,FALSE),CF344*VLOOKUP(CK344,TARIFFE_UD,3,FALSE)),CF344*VLOOKUP(CB344-100,TARIFFE_UND,3,FALSE)),0)</f>
        <v>0</v>
      </c>
    </row>
    <row r="345" spans="1:112" hidden="1" x14ac:dyDescent="0.25">
      <c r="A345" s="274" t="s">
        <v>3964</v>
      </c>
      <c r="B345" s="274" t="s">
        <v>1045</v>
      </c>
      <c r="C345" s="274" t="s">
        <v>3965</v>
      </c>
      <c r="D345" s="274" t="s">
        <v>3966</v>
      </c>
      <c r="E345" s="274" t="s">
        <v>268</v>
      </c>
      <c r="F345" s="274" t="s">
        <v>156</v>
      </c>
      <c r="G345" s="274" t="s">
        <v>3967</v>
      </c>
      <c r="H345" s="274" t="s">
        <v>3307</v>
      </c>
      <c r="I345" s="274" t="s">
        <v>1265</v>
      </c>
      <c r="J345" s="274" t="s">
        <v>156</v>
      </c>
      <c r="K345" s="274" t="s">
        <v>2174</v>
      </c>
      <c r="L345" s="274" t="s">
        <v>871</v>
      </c>
      <c r="M345" s="274" t="s">
        <v>3968</v>
      </c>
      <c r="N345" s="274" t="s">
        <v>303</v>
      </c>
      <c r="O345" s="274" t="s">
        <v>908</v>
      </c>
      <c r="P345" s="274" t="s">
        <v>3969</v>
      </c>
      <c r="Q345" s="274" t="s">
        <v>269</v>
      </c>
      <c r="R345" s="274" t="s">
        <v>268</v>
      </c>
      <c r="S345" s="274" t="s">
        <v>268</v>
      </c>
      <c r="T345" s="274" t="s">
        <v>268</v>
      </c>
      <c r="U345" s="274" t="s">
        <v>268</v>
      </c>
      <c r="V345" s="274" t="s">
        <v>268</v>
      </c>
      <c r="W345" s="274" t="s">
        <v>3970</v>
      </c>
      <c r="X345" s="274" t="s">
        <v>1310</v>
      </c>
      <c r="Y345" s="274" t="s">
        <v>277</v>
      </c>
      <c r="Z345" s="274" t="s">
        <v>268</v>
      </c>
      <c r="AA345" s="274" t="s">
        <v>268</v>
      </c>
      <c r="AB345" s="274" t="s">
        <v>268</v>
      </c>
      <c r="AC345" s="274" t="s">
        <v>268</v>
      </c>
      <c r="AD345" s="274" t="s">
        <v>268</v>
      </c>
      <c r="AE345" s="274" t="s">
        <v>287</v>
      </c>
      <c r="AF345" s="274" t="s">
        <v>1811</v>
      </c>
      <c r="AG345" s="274" t="s">
        <v>875</v>
      </c>
      <c r="AH345" s="274" t="s">
        <v>1812</v>
      </c>
      <c r="AI345" s="274" t="s">
        <v>763</v>
      </c>
      <c r="AJ345" s="274" t="s">
        <v>268</v>
      </c>
      <c r="AK345" s="274" t="s">
        <v>410</v>
      </c>
      <c r="AL345" s="274" t="s">
        <v>268</v>
      </c>
      <c r="AM345" s="274" t="s">
        <v>355</v>
      </c>
      <c r="AN345" s="274" t="s">
        <v>268</v>
      </c>
      <c r="AO345" s="274" t="s">
        <v>268</v>
      </c>
      <c r="AP345" s="274" t="s">
        <v>268</v>
      </c>
      <c r="AQ345" s="274" t="s">
        <v>268</v>
      </c>
      <c r="AR345" s="274" t="s">
        <v>268</v>
      </c>
      <c r="AS345" s="274" t="s">
        <v>268</v>
      </c>
      <c r="AT345" s="274" t="s">
        <v>268</v>
      </c>
      <c r="AU345" s="274" t="s">
        <v>268</v>
      </c>
      <c r="AV345" s="274" t="s">
        <v>268</v>
      </c>
      <c r="AW345" s="274" t="s">
        <v>268</v>
      </c>
      <c r="AX345" s="274" t="s">
        <v>268</v>
      </c>
      <c r="AY345" s="274" t="s">
        <v>268</v>
      </c>
      <c r="AZ345" s="274" t="s">
        <v>268</v>
      </c>
      <c r="BA345" s="274" t="s">
        <v>268</v>
      </c>
      <c r="BB345" s="274" t="s">
        <v>268</v>
      </c>
      <c r="BC345" s="274" t="s">
        <v>268</v>
      </c>
      <c r="BD345" s="274" t="s">
        <v>268</v>
      </c>
      <c r="BE345" s="274" t="s">
        <v>268</v>
      </c>
      <c r="BF345" s="274" t="s">
        <v>268</v>
      </c>
      <c r="BG345" s="274" t="s">
        <v>268</v>
      </c>
      <c r="BH345" s="274" t="s">
        <v>268</v>
      </c>
      <c r="BI345" s="274" t="s">
        <v>268</v>
      </c>
      <c r="BJ345" s="274" t="s">
        <v>268</v>
      </c>
      <c r="BK345" s="274" t="s">
        <v>268</v>
      </c>
      <c r="BL345" s="274" t="s">
        <v>268</v>
      </c>
      <c r="BM345" s="274" t="s">
        <v>268</v>
      </c>
      <c r="BN345" s="274" t="s">
        <v>268</v>
      </c>
      <c r="BO345" s="274" t="s">
        <v>268</v>
      </c>
      <c r="BP345" s="274" t="s">
        <v>268</v>
      </c>
      <c r="BQ345" s="274" t="s">
        <v>268</v>
      </c>
      <c r="BR345" s="274" t="s">
        <v>268</v>
      </c>
      <c r="BS345" s="274" t="s">
        <v>268</v>
      </c>
      <c r="BT345" s="274" t="s">
        <v>268</v>
      </c>
      <c r="BU345" s="274" t="s">
        <v>268</v>
      </c>
      <c r="BV345" s="274" t="s">
        <v>268</v>
      </c>
      <c r="BW345" s="274" t="s">
        <v>268</v>
      </c>
      <c r="BX345" s="274" t="s">
        <v>268</v>
      </c>
      <c r="BY345" s="295">
        <v>66</v>
      </c>
      <c r="BZ345" s="295">
        <v>66</v>
      </c>
      <c r="CA345" s="298" t="s">
        <v>142</v>
      </c>
      <c r="CB345" s="297">
        <v>122</v>
      </c>
      <c r="CC345" s="284">
        <f t="shared" si="22"/>
        <v>0</v>
      </c>
      <c r="CD345" s="295">
        <f t="shared" si="23"/>
        <v>66</v>
      </c>
      <c r="CE345" s="284">
        <f t="shared" si="24"/>
        <v>0</v>
      </c>
      <c r="CF345" s="295">
        <f t="shared" si="25"/>
        <v>1</v>
      </c>
      <c r="CG345" s="274" t="s">
        <v>876</v>
      </c>
      <c r="CH345" s="274" t="s">
        <v>268</v>
      </c>
      <c r="CI345" s="274" t="s">
        <v>268</v>
      </c>
      <c r="CJ345" s="298" t="s">
        <v>268</v>
      </c>
      <c r="CK345" s="298" t="s">
        <v>736</v>
      </c>
      <c r="CL345" s="274" t="s">
        <v>268</v>
      </c>
      <c r="CM345" s="274" t="s">
        <v>268</v>
      </c>
      <c r="CN345" s="274" t="s">
        <v>268</v>
      </c>
      <c r="CO345" s="274" t="s">
        <v>268</v>
      </c>
      <c r="CP345" s="274" t="s">
        <v>268</v>
      </c>
      <c r="CQ345" s="274" t="s">
        <v>268</v>
      </c>
      <c r="CR345" s="274" t="s">
        <v>877</v>
      </c>
      <c r="CS345" s="274">
        <v>84.9</v>
      </c>
      <c r="CT345" s="274" t="s">
        <v>268</v>
      </c>
      <c r="CU345" s="274">
        <v>84.9</v>
      </c>
      <c r="CV345" s="274">
        <v>365</v>
      </c>
      <c r="CW345" s="274" t="s">
        <v>878</v>
      </c>
      <c r="CX345" s="274" t="s">
        <v>835</v>
      </c>
      <c r="CY345" s="274" t="s">
        <v>836</v>
      </c>
      <c r="CZ345" s="274" t="s">
        <v>837</v>
      </c>
      <c r="DA345" s="274" t="s">
        <v>268</v>
      </c>
      <c r="DB345" s="274" t="s">
        <v>268</v>
      </c>
      <c r="DC345" s="274" t="s">
        <v>268</v>
      </c>
      <c r="DD345" s="274" t="s">
        <v>268</v>
      </c>
      <c r="DE345" s="274" t="s">
        <v>268</v>
      </c>
      <c r="DF345" s="274" t="s">
        <v>268</v>
      </c>
      <c r="DG345" s="299">
        <f>IFERROR(IF(CA345="D",IF(CK345="A dispo.",CD345*VLOOKUP('DATI INPUT'!$F$27,TARIFFE_UD,2,FALSE),CD345*VLOOKUP(CK345,TARIFFE_UD,2,FALSE)),CD345*VLOOKUP(CB345-100,TARIFFE_UND,2,FALSE)),0)</f>
        <v>52.268726319669085</v>
      </c>
      <c r="DH345" s="299">
        <f>IFERROR(IF(CA345="D",IF(CK345="A dispo.",CF345*VLOOKUP('DATI INPUT'!$F$27,TARIFFE_UD,3,FALSE),CF345*VLOOKUP(CK345,TARIFFE_UD,3,FALSE)),CF345*VLOOKUP(CB345-100,TARIFFE_UND,3,FALSE)),0)</f>
        <v>60.367780403072892</v>
      </c>
    </row>
    <row r="346" spans="1:112" hidden="1" x14ac:dyDescent="0.25">
      <c r="A346" s="274" t="s">
        <v>3971</v>
      </c>
      <c r="B346" s="274" t="s">
        <v>1045</v>
      </c>
      <c r="C346" s="274" t="s">
        <v>3972</v>
      </c>
      <c r="D346" s="274" t="s">
        <v>3966</v>
      </c>
      <c r="E346" s="274" t="s">
        <v>268</v>
      </c>
      <c r="F346" s="274" t="s">
        <v>156</v>
      </c>
      <c r="G346" s="274" t="s">
        <v>3967</v>
      </c>
      <c r="H346" s="274" t="s">
        <v>3307</v>
      </c>
      <c r="I346" s="274" t="s">
        <v>1265</v>
      </c>
      <c r="J346" s="274" t="s">
        <v>156</v>
      </c>
      <c r="K346" s="274" t="s">
        <v>2174</v>
      </c>
      <c r="L346" s="274" t="s">
        <v>871</v>
      </c>
      <c r="M346" s="274" t="s">
        <v>3968</v>
      </c>
      <c r="N346" s="274" t="s">
        <v>303</v>
      </c>
      <c r="O346" s="274" t="s">
        <v>908</v>
      </c>
      <c r="P346" s="274" t="s">
        <v>3969</v>
      </c>
      <c r="Q346" s="274" t="s">
        <v>269</v>
      </c>
      <c r="R346" s="274" t="s">
        <v>268</v>
      </c>
      <c r="S346" s="274" t="s">
        <v>268</v>
      </c>
      <c r="T346" s="274" t="s">
        <v>268</v>
      </c>
      <c r="U346" s="274" t="s">
        <v>268</v>
      </c>
      <c r="V346" s="274" t="s">
        <v>268</v>
      </c>
      <c r="W346" s="274" t="s">
        <v>3970</v>
      </c>
      <c r="X346" s="274" t="s">
        <v>1310</v>
      </c>
      <c r="Y346" s="274" t="s">
        <v>277</v>
      </c>
      <c r="Z346" s="274" t="s">
        <v>268</v>
      </c>
      <c r="AA346" s="274" t="s">
        <v>268</v>
      </c>
      <c r="AB346" s="274" t="s">
        <v>268</v>
      </c>
      <c r="AC346" s="274" t="s">
        <v>268</v>
      </c>
      <c r="AD346" s="274" t="s">
        <v>268</v>
      </c>
      <c r="AE346" s="274" t="s">
        <v>287</v>
      </c>
      <c r="AF346" s="274" t="s">
        <v>1811</v>
      </c>
      <c r="AG346" s="274" t="s">
        <v>875</v>
      </c>
      <c r="AH346" s="274" t="s">
        <v>1812</v>
      </c>
      <c r="AI346" s="274" t="s">
        <v>763</v>
      </c>
      <c r="AJ346" s="274" t="s">
        <v>268</v>
      </c>
      <c r="AK346" s="274" t="s">
        <v>366</v>
      </c>
      <c r="AL346" s="274" t="s">
        <v>268</v>
      </c>
      <c r="AM346" s="274" t="s">
        <v>268</v>
      </c>
      <c r="AN346" s="274" t="s">
        <v>268</v>
      </c>
      <c r="AO346" s="274" t="s">
        <v>268</v>
      </c>
      <c r="AP346" s="274" t="s">
        <v>268</v>
      </c>
      <c r="AQ346" s="274" t="s">
        <v>268</v>
      </c>
      <c r="AR346" s="274" t="s">
        <v>268</v>
      </c>
      <c r="AS346" s="274" t="s">
        <v>268</v>
      </c>
      <c r="AT346" s="274" t="s">
        <v>268</v>
      </c>
      <c r="AU346" s="274" t="s">
        <v>268</v>
      </c>
      <c r="AV346" s="274" t="s">
        <v>268</v>
      </c>
      <c r="AW346" s="274" t="s">
        <v>268</v>
      </c>
      <c r="AX346" s="274" t="s">
        <v>268</v>
      </c>
      <c r="AY346" s="274" t="s">
        <v>268</v>
      </c>
      <c r="AZ346" s="274" t="s">
        <v>268</v>
      </c>
      <c r="BA346" s="274" t="s">
        <v>268</v>
      </c>
      <c r="BB346" s="274" t="s">
        <v>268</v>
      </c>
      <c r="BC346" s="274" t="s">
        <v>268</v>
      </c>
      <c r="BD346" s="274" t="s">
        <v>268</v>
      </c>
      <c r="BE346" s="274" t="s">
        <v>268</v>
      </c>
      <c r="BF346" s="274" t="s">
        <v>268</v>
      </c>
      <c r="BG346" s="274" t="s">
        <v>268</v>
      </c>
      <c r="BH346" s="274" t="s">
        <v>268</v>
      </c>
      <c r="BI346" s="274" t="s">
        <v>268</v>
      </c>
      <c r="BJ346" s="274" t="s">
        <v>268</v>
      </c>
      <c r="BK346" s="274" t="s">
        <v>268</v>
      </c>
      <c r="BL346" s="274" t="s">
        <v>268</v>
      </c>
      <c r="BM346" s="274" t="s">
        <v>268</v>
      </c>
      <c r="BN346" s="274" t="s">
        <v>268</v>
      </c>
      <c r="BO346" s="274" t="s">
        <v>268</v>
      </c>
      <c r="BP346" s="274" t="s">
        <v>268</v>
      </c>
      <c r="BQ346" s="274" t="s">
        <v>268</v>
      </c>
      <c r="BR346" s="274" t="s">
        <v>268</v>
      </c>
      <c r="BS346" s="274" t="s">
        <v>268</v>
      </c>
      <c r="BT346" s="274" t="s">
        <v>268</v>
      </c>
      <c r="BU346" s="274" t="s">
        <v>268</v>
      </c>
      <c r="BV346" s="274" t="s">
        <v>268</v>
      </c>
      <c r="BW346" s="274" t="s">
        <v>268</v>
      </c>
      <c r="BX346" s="274" t="s">
        <v>268</v>
      </c>
      <c r="BY346" s="295">
        <v>27</v>
      </c>
      <c r="BZ346" s="295">
        <v>27</v>
      </c>
      <c r="CA346" s="298" t="s">
        <v>142</v>
      </c>
      <c r="CB346" s="297">
        <v>123</v>
      </c>
      <c r="CC346" s="284">
        <f t="shared" si="22"/>
        <v>0</v>
      </c>
      <c r="CD346" s="295">
        <f t="shared" si="23"/>
        <v>27</v>
      </c>
      <c r="CE346" s="284">
        <f t="shared" si="24"/>
        <v>1</v>
      </c>
      <c r="CF346" s="295">
        <f t="shared" si="25"/>
        <v>0</v>
      </c>
      <c r="CG346" s="274" t="s">
        <v>1817</v>
      </c>
      <c r="CH346" s="274" t="s">
        <v>268</v>
      </c>
      <c r="CI346" s="274" t="s">
        <v>268</v>
      </c>
      <c r="CJ346" s="298" t="s">
        <v>268</v>
      </c>
      <c r="CK346" s="298" t="s">
        <v>736</v>
      </c>
      <c r="CL346" s="274" t="s">
        <v>268</v>
      </c>
      <c r="CM346" s="274" t="s">
        <v>268</v>
      </c>
      <c r="CN346" s="274" t="s">
        <v>268</v>
      </c>
      <c r="CO346" s="274" t="s">
        <v>268</v>
      </c>
      <c r="CP346" s="274" t="s">
        <v>268</v>
      </c>
      <c r="CQ346" s="274" t="s">
        <v>268</v>
      </c>
      <c r="CR346" s="274" t="s">
        <v>877</v>
      </c>
      <c r="CS346" s="274">
        <v>13.23</v>
      </c>
      <c r="CT346" s="274" t="s">
        <v>268</v>
      </c>
      <c r="CU346" s="274">
        <v>13.23</v>
      </c>
      <c r="CV346" s="274">
        <v>365</v>
      </c>
      <c r="CW346" s="274" t="s">
        <v>878</v>
      </c>
      <c r="CX346" s="274" t="s">
        <v>835</v>
      </c>
      <c r="CY346" s="274" t="s">
        <v>836</v>
      </c>
      <c r="CZ346" s="274" t="s">
        <v>837</v>
      </c>
      <c r="DA346" s="274" t="s">
        <v>268</v>
      </c>
      <c r="DB346" s="274" t="s">
        <v>268</v>
      </c>
      <c r="DC346" s="274" t="s">
        <v>268</v>
      </c>
      <c r="DD346" s="274" t="s">
        <v>268</v>
      </c>
      <c r="DE346" s="274" t="s">
        <v>268</v>
      </c>
      <c r="DF346" s="274" t="s">
        <v>268</v>
      </c>
      <c r="DG346" s="299">
        <f>IFERROR(IF(CA346="D",IF(CK346="A dispo.",CD346*VLOOKUP('DATI INPUT'!$F$27,TARIFFE_UD,2,FALSE),CD346*VLOOKUP(CK346,TARIFFE_UD,2,FALSE)),CD346*VLOOKUP(CB346-100,TARIFFE_UND,2,FALSE)),0)</f>
        <v>21.382660767137352</v>
      </c>
      <c r="DH346" s="299">
        <f>IFERROR(IF(CA346="D",IF(CK346="A dispo.",CF346*VLOOKUP('DATI INPUT'!$F$27,TARIFFE_UD,3,FALSE),CF346*VLOOKUP(CK346,TARIFFE_UD,3,FALSE)),CF346*VLOOKUP(CB346-100,TARIFFE_UND,3,FALSE)),0)</f>
        <v>0</v>
      </c>
    </row>
    <row r="347" spans="1:112" hidden="1" x14ac:dyDescent="0.25">
      <c r="A347" s="274" t="s">
        <v>3973</v>
      </c>
      <c r="B347" s="274" t="s">
        <v>650</v>
      </c>
      <c r="C347" s="274" t="s">
        <v>3974</v>
      </c>
      <c r="D347" s="274" t="s">
        <v>3975</v>
      </c>
      <c r="E347" s="274" t="s">
        <v>268</v>
      </c>
      <c r="F347" s="274" t="s">
        <v>156</v>
      </c>
      <c r="G347" s="274" t="s">
        <v>3976</v>
      </c>
      <c r="H347" s="274" t="s">
        <v>3307</v>
      </c>
      <c r="I347" s="274" t="s">
        <v>3977</v>
      </c>
      <c r="J347" s="274" t="s">
        <v>274</v>
      </c>
      <c r="K347" s="274" t="s">
        <v>3978</v>
      </c>
      <c r="L347" s="274" t="s">
        <v>871</v>
      </c>
      <c r="M347" s="274" t="s">
        <v>3979</v>
      </c>
      <c r="N347" s="274" t="s">
        <v>1204</v>
      </c>
      <c r="O347" s="274" t="s">
        <v>1526</v>
      </c>
      <c r="P347" s="274" t="s">
        <v>3980</v>
      </c>
      <c r="Q347" s="274" t="s">
        <v>499</v>
      </c>
      <c r="R347" s="274" t="s">
        <v>268</v>
      </c>
      <c r="S347" s="274" t="s">
        <v>268</v>
      </c>
      <c r="T347" s="274" t="s">
        <v>268</v>
      </c>
      <c r="U347" s="274" t="s">
        <v>268</v>
      </c>
      <c r="V347" s="274" t="s">
        <v>268</v>
      </c>
      <c r="W347" s="274" t="s">
        <v>1506</v>
      </c>
      <c r="X347" s="274" t="s">
        <v>613</v>
      </c>
      <c r="Y347" s="274" t="s">
        <v>282</v>
      </c>
      <c r="Z347" s="274" t="s">
        <v>268</v>
      </c>
      <c r="AA347" s="274" t="s">
        <v>268</v>
      </c>
      <c r="AB347" s="274" t="s">
        <v>268</v>
      </c>
      <c r="AC347" s="274" t="s">
        <v>268</v>
      </c>
      <c r="AD347" s="274" t="s">
        <v>268</v>
      </c>
      <c r="AE347" s="274" t="s">
        <v>287</v>
      </c>
      <c r="AF347" s="274" t="s">
        <v>1811</v>
      </c>
      <c r="AG347" s="274" t="s">
        <v>875</v>
      </c>
      <c r="AH347" s="274" t="s">
        <v>1848</v>
      </c>
      <c r="AI347" s="274" t="s">
        <v>2743</v>
      </c>
      <c r="AJ347" s="274" t="s">
        <v>268</v>
      </c>
      <c r="AK347" s="274" t="s">
        <v>3981</v>
      </c>
      <c r="AL347" s="274" t="s">
        <v>268</v>
      </c>
      <c r="AM347" s="274" t="s">
        <v>405</v>
      </c>
      <c r="AN347" s="274" t="s">
        <v>268</v>
      </c>
      <c r="AO347" s="274" t="s">
        <v>268</v>
      </c>
      <c r="AP347" s="274" t="s">
        <v>268</v>
      </c>
      <c r="AQ347" s="274" t="s">
        <v>268</v>
      </c>
      <c r="AR347" s="274" t="s">
        <v>268</v>
      </c>
      <c r="AS347" s="274" t="s">
        <v>268</v>
      </c>
      <c r="AT347" s="274" t="s">
        <v>268</v>
      </c>
      <c r="AU347" s="274" t="s">
        <v>268</v>
      </c>
      <c r="AV347" s="274" t="s">
        <v>268</v>
      </c>
      <c r="AW347" s="274" t="s">
        <v>268</v>
      </c>
      <c r="AX347" s="274" t="s">
        <v>268</v>
      </c>
      <c r="AY347" s="274" t="s">
        <v>268</v>
      </c>
      <c r="AZ347" s="274" t="s">
        <v>268</v>
      </c>
      <c r="BA347" s="274" t="s">
        <v>268</v>
      </c>
      <c r="BB347" s="274" t="s">
        <v>268</v>
      </c>
      <c r="BC347" s="274" t="s">
        <v>268</v>
      </c>
      <c r="BD347" s="274" t="s">
        <v>268</v>
      </c>
      <c r="BE347" s="274" t="s">
        <v>268</v>
      </c>
      <c r="BF347" s="274" t="s">
        <v>268</v>
      </c>
      <c r="BG347" s="274" t="s">
        <v>268</v>
      </c>
      <c r="BH347" s="274" t="s">
        <v>268</v>
      </c>
      <c r="BI347" s="274" t="s">
        <v>268</v>
      </c>
      <c r="BJ347" s="274" t="s">
        <v>268</v>
      </c>
      <c r="BK347" s="274" t="s">
        <v>268</v>
      </c>
      <c r="BL347" s="274" t="s">
        <v>268</v>
      </c>
      <c r="BM347" s="274" t="s">
        <v>268</v>
      </c>
      <c r="BN347" s="274" t="s">
        <v>268</v>
      </c>
      <c r="BO347" s="274" t="s">
        <v>268</v>
      </c>
      <c r="BP347" s="274" t="s">
        <v>268</v>
      </c>
      <c r="BQ347" s="274" t="s">
        <v>268</v>
      </c>
      <c r="BR347" s="274" t="s">
        <v>268</v>
      </c>
      <c r="BS347" s="274" t="s">
        <v>268</v>
      </c>
      <c r="BT347" s="274" t="s">
        <v>268</v>
      </c>
      <c r="BU347" s="274" t="s">
        <v>268</v>
      </c>
      <c r="BV347" s="274" t="s">
        <v>268</v>
      </c>
      <c r="BW347" s="274" t="s">
        <v>268</v>
      </c>
      <c r="BX347" s="274" t="s">
        <v>268</v>
      </c>
      <c r="BY347" s="295">
        <v>40</v>
      </c>
      <c r="BZ347" s="295">
        <v>40</v>
      </c>
      <c r="CA347" s="298" t="s">
        <v>142</v>
      </c>
      <c r="CB347" s="297">
        <v>122</v>
      </c>
      <c r="CC347" s="284">
        <f t="shared" si="22"/>
        <v>0</v>
      </c>
      <c r="CD347" s="295">
        <f t="shared" si="23"/>
        <v>40</v>
      </c>
      <c r="CE347" s="284">
        <f t="shared" si="24"/>
        <v>0</v>
      </c>
      <c r="CF347" s="295">
        <f t="shared" si="25"/>
        <v>1</v>
      </c>
      <c r="CG347" s="274" t="s">
        <v>876</v>
      </c>
      <c r="CH347" s="274" t="s">
        <v>268</v>
      </c>
      <c r="CI347" s="274" t="s">
        <v>268</v>
      </c>
      <c r="CJ347" s="298" t="s">
        <v>268</v>
      </c>
      <c r="CK347" s="298" t="s">
        <v>736</v>
      </c>
      <c r="CL347" s="274" t="s">
        <v>268</v>
      </c>
      <c r="CM347" s="274" t="s">
        <v>268</v>
      </c>
      <c r="CN347" s="274" t="s">
        <v>268</v>
      </c>
      <c r="CO347" s="274" t="s">
        <v>268</v>
      </c>
      <c r="CP347" s="274" t="s">
        <v>268</v>
      </c>
      <c r="CQ347" s="274" t="s">
        <v>268</v>
      </c>
      <c r="CR347" s="274" t="s">
        <v>877</v>
      </c>
      <c r="CS347" s="274">
        <v>72.16</v>
      </c>
      <c r="CT347" s="274" t="s">
        <v>268</v>
      </c>
      <c r="CU347" s="274">
        <v>72.16</v>
      </c>
      <c r="CV347" s="274">
        <v>365</v>
      </c>
      <c r="CW347" s="274" t="s">
        <v>878</v>
      </c>
      <c r="CX347" s="274" t="s">
        <v>835</v>
      </c>
      <c r="CY347" s="274" t="s">
        <v>836</v>
      </c>
      <c r="CZ347" s="274" t="s">
        <v>837</v>
      </c>
      <c r="DA347" s="274" t="s">
        <v>268</v>
      </c>
      <c r="DB347" s="274" t="s">
        <v>268</v>
      </c>
      <c r="DC347" s="274" t="s">
        <v>268</v>
      </c>
      <c r="DD347" s="274" t="s">
        <v>268</v>
      </c>
      <c r="DE347" s="274" t="s">
        <v>268</v>
      </c>
      <c r="DF347" s="274" t="s">
        <v>268</v>
      </c>
      <c r="DG347" s="299">
        <f>IFERROR(IF(CA347="D",IF(CK347="A dispo.",CD347*VLOOKUP('DATI INPUT'!$F$27,TARIFFE_UD,2,FALSE),CD347*VLOOKUP(CK347,TARIFFE_UD,2,FALSE)),CD347*VLOOKUP(CB347-100,TARIFFE_UND,2,FALSE)),0)</f>
        <v>31.678015951314595</v>
      </c>
      <c r="DH347" s="299">
        <f>IFERROR(IF(CA347="D",IF(CK347="A dispo.",CF347*VLOOKUP('DATI INPUT'!$F$27,TARIFFE_UD,3,FALSE),CF347*VLOOKUP(CK347,TARIFFE_UD,3,FALSE)),CF347*VLOOKUP(CB347-100,TARIFFE_UND,3,FALSE)),0)</f>
        <v>60.367780403072892</v>
      </c>
    </row>
    <row r="348" spans="1:112" x14ac:dyDescent="0.25">
      <c r="A348" s="274" t="s">
        <v>3982</v>
      </c>
      <c r="B348" s="274" t="s">
        <v>3983</v>
      </c>
      <c r="C348" s="274" t="s">
        <v>3984</v>
      </c>
      <c r="D348" s="274" t="s">
        <v>3985</v>
      </c>
      <c r="E348" s="274" t="s">
        <v>268</v>
      </c>
      <c r="F348" s="274" t="s">
        <v>156</v>
      </c>
      <c r="G348" s="274" t="s">
        <v>3986</v>
      </c>
      <c r="H348" s="274" t="s">
        <v>1151</v>
      </c>
      <c r="I348" s="274" t="s">
        <v>3987</v>
      </c>
      <c r="J348" s="274" t="s">
        <v>156</v>
      </c>
      <c r="K348" s="274" t="s">
        <v>3988</v>
      </c>
      <c r="L348" s="274" t="s">
        <v>871</v>
      </c>
      <c r="M348" s="274" t="s">
        <v>3989</v>
      </c>
      <c r="N348" s="274" t="s">
        <v>984</v>
      </c>
      <c r="O348" s="274" t="s">
        <v>873</v>
      </c>
      <c r="P348" s="274" t="s">
        <v>2617</v>
      </c>
      <c r="Q348" s="274" t="s">
        <v>282</v>
      </c>
      <c r="R348" s="274" t="s">
        <v>268</v>
      </c>
      <c r="S348" s="274" t="s">
        <v>268</v>
      </c>
      <c r="T348" s="274" t="s">
        <v>268</v>
      </c>
      <c r="U348" s="274" t="s">
        <v>268</v>
      </c>
      <c r="V348" s="274" t="s">
        <v>268</v>
      </c>
      <c r="W348" s="274" t="s">
        <v>3989</v>
      </c>
      <c r="X348" s="274" t="s">
        <v>2617</v>
      </c>
      <c r="Y348" s="274" t="s">
        <v>282</v>
      </c>
      <c r="Z348" s="274" t="s">
        <v>268</v>
      </c>
      <c r="AA348" s="274" t="s">
        <v>268</v>
      </c>
      <c r="AB348" s="274" t="s">
        <v>268</v>
      </c>
      <c r="AC348" s="274" t="s">
        <v>268</v>
      </c>
      <c r="AD348" s="274" t="s">
        <v>268</v>
      </c>
      <c r="AE348" s="274" t="s">
        <v>287</v>
      </c>
      <c r="AF348" s="274" t="s">
        <v>1811</v>
      </c>
      <c r="AG348" s="274" t="s">
        <v>875</v>
      </c>
      <c r="AH348" s="274" t="s">
        <v>1848</v>
      </c>
      <c r="AI348" s="274" t="s">
        <v>899</v>
      </c>
      <c r="AJ348" s="274" t="s">
        <v>268</v>
      </c>
      <c r="AK348" s="274" t="s">
        <v>377</v>
      </c>
      <c r="AL348" s="274" t="s">
        <v>268</v>
      </c>
      <c r="AM348" s="274" t="s">
        <v>355</v>
      </c>
      <c r="AN348" s="274" t="s">
        <v>268</v>
      </c>
      <c r="AO348" s="274" t="s">
        <v>268</v>
      </c>
      <c r="AP348" s="274" t="s">
        <v>268</v>
      </c>
      <c r="AQ348" s="274" t="s">
        <v>268</v>
      </c>
      <c r="AR348" s="274" t="s">
        <v>268</v>
      </c>
      <c r="AS348" s="274" t="s">
        <v>268</v>
      </c>
      <c r="AT348" s="274" t="s">
        <v>268</v>
      </c>
      <c r="AU348" s="274" t="s">
        <v>268</v>
      </c>
      <c r="AV348" s="274" t="s">
        <v>268</v>
      </c>
      <c r="AW348" s="274" t="s">
        <v>268</v>
      </c>
      <c r="AX348" s="274" t="s">
        <v>268</v>
      </c>
      <c r="AY348" s="274" t="s">
        <v>268</v>
      </c>
      <c r="AZ348" s="274" t="s">
        <v>268</v>
      </c>
      <c r="BA348" s="274" t="s">
        <v>268</v>
      </c>
      <c r="BB348" s="274" t="s">
        <v>268</v>
      </c>
      <c r="BC348" s="274" t="s">
        <v>268</v>
      </c>
      <c r="BD348" s="274" t="s">
        <v>268</v>
      </c>
      <c r="BE348" s="274" t="s">
        <v>268</v>
      </c>
      <c r="BF348" s="274" t="s">
        <v>268</v>
      </c>
      <c r="BG348" s="274" t="s">
        <v>268</v>
      </c>
      <c r="BH348" s="274" t="s">
        <v>268</v>
      </c>
      <c r="BI348" s="274" t="s">
        <v>268</v>
      </c>
      <c r="BJ348" s="274" t="s">
        <v>268</v>
      </c>
      <c r="BK348" s="274" t="s">
        <v>268</v>
      </c>
      <c r="BL348" s="274" t="s">
        <v>268</v>
      </c>
      <c r="BM348" s="274" t="s">
        <v>268</v>
      </c>
      <c r="BN348" s="274" t="s">
        <v>268</v>
      </c>
      <c r="BO348" s="274" t="s">
        <v>268</v>
      </c>
      <c r="BP348" s="274" t="s">
        <v>268</v>
      </c>
      <c r="BQ348" s="274" t="s">
        <v>268</v>
      </c>
      <c r="BR348" s="274" t="s">
        <v>268</v>
      </c>
      <c r="BS348" s="274" t="s">
        <v>268</v>
      </c>
      <c r="BT348" s="274" t="s">
        <v>268</v>
      </c>
      <c r="BU348" s="274" t="s">
        <v>268</v>
      </c>
      <c r="BV348" s="274" t="s">
        <v>268</v>
      </c>
      <c r="BW348" s="274" t="s">
        <v>268</v>
      </c>
      <c r="BX348" s="274" t="s">
        <v>268</v>
      </c>
      <c r="BY348" s="295">
        <v>52</v>
      </c>
      <c r="BZ348" s="295">
        <v>52</v>
      </c>
      <c r="CA348" s="298" t="s">
        <v>142</v>
      </c>
      <c r="CB348" s="297">
        <v>122</v>
      </c>
      <c r="CC348" s="284">
        <f t="shared" si="22"/>
        <v>0</v>
      </c>
      <c r="CD348" s="295">
        <f t="shared" si="23"/>
        <v>52</v>
      </c>
      <c r="CE348" s="284">
        <f t="shared" si="24"/>
        <v>0</v>
      </c>
      <c r="CF348" s="295">
        <f t="shared" si="25"/>
        <v>1</v>
      </c>
      <c r="CG348" s="274" t="s">
        <v>876</v>
      </c>
      <c r="CH348" s="274" t="s">
        <v>268</v>
      </c>
      <c r="CI348" s="274" t="s">
        <v>268</v>
      </c>
      <c r="CJ348" s="298" t="s">
        <v>280</v>
      </c>
      <c r="CK348" s="297">
        <v>2</v>
      </c>
      <c r="CL348" s="274" t="s">
        <v>268</v>
      </c>
      <c r="CM348" s="274" t="s">
        <v>268</v>
      </c>
      <c r="CN348" s="274" t="s">
        <v>268</v>
      </c>
      <c r="CO348" s="274" t="s">
        <v>268</v>
      </c>
      <c r="CP348" s="274" t="s">
        <v>268</v>
      </c>
      <c r="CQ348" s="274" t="s">
        <v>268</v>
      </c>
      <c r="CR348" s="274" t="s">
        <v>877</v>
      </c>
      <c r="CS348" s="274">
        <v>75.959999999999994</v>
      </c>
      <c r="CT348" s="274" t="s">
        <v>268</v>
      </c>
      <c r="CU348" s="274">
        <v>75.959999999999994</v>
      </c>
      <c r="CV348" s="274">
        <v>365</v>
      </c>
      <c r="CW348" s="274" t="s">
        <v>878</v>
      </c>
      <c r="CX348" s="274" t="s">
        <v>835</v>
      </c>
      <c r="CY348" s="274" t="s">
        <v>836</v>
      </c>
      <c r="CZ348" s="274" t="s">
        <v>837</v>
      </c>
      <c r="DA348" s="274" t="s">
        <v>268</v>
      </c>
      <c r="DB348" s="274" t="s">
        <v>268</v>
      </c>
      <c r="DC348" s="274" t="s">
        <v>268</v>
      </c>
      <c r="DD348" s="274" t="s">
        <v>268</v>
      </c>
      <c r="DE348" s="274" t="s">
        <v>268</v>
      </c>
      <c r="DF348" s="274" t="s">
        <v>268</v>
      </c>
      <c r="DG348" s="299">
        <f>IFERROR(IF(CA348="D",IF(CK348="A dispo.",CD348*VLOOKUP('DATI INPUT'!$F$27,TARIFFE_UD,2,FALSE),CD348*VLOOKUP(CK348,TARIFFE_UD,2,FALSE)),CD348*VLOOKUP(CB348-100,TARIFFE_UND,2,FALSE)),0)</f>
        <v>37.36832622405074</v>
      </c>
      <c r="DH348" s="299">
        <f>IFERROR(IF(CA348="D",IF(CK348="A dispo.",CF348*VLOOKUP('DATI INPUT'!$F$27,TARIFFE_UD,3,FALSE),CF348*VLOOKUP(CK348,TARIFFE_UD,3,FALSE)),CF348*VLOOKUP(CB348-100,TARIFFE_UND,3,FALSE)),0)</f>
        <v>46.077822723118445</v>
      </c>
    </row>
    <row r="349" spans="1:112" x14ac:dyDescent="0.25">
      <c r="A349" s="274" t="s">
        <v>3990</v>
      </c>
      <c r="B349" s="274" t="s">
        <v>3983</v>
      </c>
      <c r="C349" s="274" t="s">
        <v>3991</v>
      </c>
      <c r="D349" s="274" t="s">
        <v>3985</v>
      </c>
      <c r="E349" s="274" t="s">
        <v>268</v>
      </c>
      <c r="F349" s="274" t="s">
        <v>156</v>
      </c>
      <c r="G349" s="274" t="s">
        <v>3986</v>
      </c>
      <c r="H349" s="274" t="s">
        <v>1151</v>
      </c>
      <c r="I349" s="274" t="s">
        <v>3987</v>
      </c>
      <c r="J349" s="274" t="s">
        <v>156</v>
      </c>
      <c r="K349" s="274" t="s">
        <v>3988</v>
      </c>
      <c r="L349" s="274" t="s">
        <v>871</v>
      </c>
      <c r="M349" s="274" t="s">
        <v>3989</v>
      </c>
      <c r="N349" s="274" t="s">
        <v>984</v>
      </c>
      <c r="O349" s="274" t="s">
        <v>873</v>
      </c>
      <c r="P349" s="274" t="s">
        <v>2617</v>
      </c>
      <c r="Q349" s="274" t="s">
        <v>282</v>
      </c>
      <c r="R349" s="274" t="s">
        <v>268</v>
      </c>
      <c r="S349" s="274" t="s">
        <v>268</v>
      </c>
      <c r="T349" s="274" t="s">
        <v>268</v>
      </c>
      <c r="U349" s="274" t="s">
        <v>268</v>
      </c>
      <c r="V349" s="274" t="s">
        <v>268</v>
      </c>
      <c r="W349" s="274" t="s">
        <v>3374</v>
      </c>
      <c r="X349" s="274" t="s">
        <v>1046</v>
      </c>
      <c r="Y349" s="274" t="s">
        <v>329</v>
      </c>
      <c r="Z349" s="274" t="s">
        <v>268</v>
      </c>
      <c r="AA349" s="274" t="s">
        <v>268</v>
      </c>
      <c r="AB349" s="274" t="s">
        <v>268</v>
      </c>
      <c r="AC349" s="274" t="s">
        <v>268</v>
      </c>
      <c r="AD349" s="274" t="s">
        <v>268</v>
      </c>
      <c r="AE349" s="274" t="s">
        <v>287</v>
      </c>
      <c r="AF349" s="274" t="s">
        <v>1811</v>
      </c>
      <c r="AG349" s="274" t="s">
        <v>875</v>
      </c>
      <c r="AH349" s="274" t="s">
        <v>1848</v>
      </c>
      <c r="AI349" s="274" t="s">
        <v>899</v>
      </c>
      <c r="AJ349" s="274" t="s">
        <v>268</v>
      </c>
      <c r="AK349" s="274" t="s">
        <v>366</v>
      </c>
      <c r="AL349" s="274" t="s">
        <v>268</v>
      </c>
      <c r="AM349" s="274" t="s">
        <v>411</v>
      </c>
      <c r="AN349" s="274" t="s">
        <v>268</v>
      </c>
      <c r="AO349" s="274" t="s">
        <v>268</v>
      </c>
      <c r="AP349" s="274" t="s">
        <v>268</v>
      </c>
      <c r="AQ349" s="274" t="s">
        <v>268</v>
      </c>
      <c r="AR349" s="274" t="s">
        <v>268</v>
      </c>
      <c r="AS349" s="274" t="s">
        <v>268</v>
      </c>
      <c r="AT349" s="274" t="s">
        <v>268</v>
      </c>
      <c r="AU349" s="274" t="s">
        <v>268</v>
      </c>
      <c r="AV349" s="274" t="s">
        <v>268</v>
      </c>
      <c r="AW349" s="274" t="s">
        <v>268</v>
      </c>
      <c r="AX349" s="274" t="s">
        <v>268</v>
      </c>
      <c r="AY349" s="274" t="s">
        <v>268</v>
      </c>
      <c r="AZ349" s="274" t="s">
        <v>268</v>
      </c>
      <c r="BA349" s="274" t="s">
        <v>268</v>
      </c>
      <c r="BB349" s="274" t="s">
        <v>268</v>
      </c>
      <c r="BC349" s="274" t="s">
        <v>268</v>
      </c>
      <c r="BD349" s="274" t="s">
        <v>268</v>
      </c>
      <c r="BE349" s="274" t="s">
        <v>268</v>
      </c>
      <c r="BF349" s="274" t="s">
        <v>268</v>
      </c>
      <c r="BG349" s="274" t="s">
        <v>268</v>
      </c>
      <c r="BH349" s="274" t="s">
        <v>268</v>
      </c>
      <c r="BI349" s="274" t="s">
        <v>268</v>
      </c>
      <c r="BJ349" s="274" t="s">
        <v>268</v>
      </c>
      <c r="BK349" s="274" t="s">
        <v>268</v>
      </c>
      <c r="BL349" s="274" t="s">
        <v>268</v>
      </c>
      <c r="BM349" s="274" t="s">
        <v>268</v>
      </c>
      <c r="BN349" s="274" t="s">
        <v>268</v>
      </c>
      <c r="BO349" s="274" t="s">
        <v>268</v>
      </c>
      <c r="BP349" s="274" t="s">
        <v>268</v>
      </c>
      <c r="BQ349" s="274" t="s">
        <v>268</v>
      </c>
      <c r="BR349" s="274" t="s">
        <v>268</v>
      </c>
      <c r="BS349" s="274" t="s">
        <v>268</v>
      </c>
      <c r="BT349" s="274" t="s">
        <v>268</v>
      </c>
      <c r="BU349" s="274" t="s">
        <v>268</v>
      </c>
      <c r="BV349" s="274" t="s">
        <v>268</v>
      </c>
      <c r="BW349" s="274" t="s">
        <v>268</v>
      </c>
      <c r="BX349" s="274" t="s">
        <v>268</v>
      </c>
      <c r="BY349" s="295">
        <v>30</v>
      </c>
      <c r="BZ349" s="295">
        <v>30</v>
      </c>
      <c r="CA349" s="298" t="s">
        <v>142</v>
      </c>
      <c r="CB349" s="297">
        <v>123</v>
      </c>
      <c r="CC349" s="284">
        <f t="shared" si="22"/>
        <v>0</v>
      </c>
      <c r="CD349" s="295">
        <f t="shared" si="23"/>
        <v>30</v>
      </c>
      <c r="CE349" s="284">
        <f t="shared" si="24"/>
        <v>1</v>
      </c>
      <c r="CF349" s="295">
        <f t="shared" si="25"/>
        <v>0</v>
      </c>
      <c r="CG349" s="274" t="s">
        <v>1817</v>
      </c>
      <c r="CH349" s="274" t="s">
        <v>268</v>
      </c>
      <c r="CI349" s="274" t="s">
        <v>268</v>
      </c>
      <c r="CJ349" s="298" t="s">
        <v>280</v>
      </c>
      <c r="CK349" s="297">
        <v>2</v>
      </c>
      <c r="CL349" s="274" t="s">
        <v>268</v>
      </c>
      <c r="CM349" s="274" t="s">
        <v>268</v>
      </c>
      <c r="CN349" s="274" t="s">
        <v>268</v>
      </c>
      <c r="CO349" s="274" t="s">
        <v>268</v>
      </c>
      <c r="CP349" s="274" t="s">
        <v>268</v>
      </c>
      <c r="CQ349" s="274" t="s">
        <v>268</v>
      </c>
      <c r="CR349" s="274" t="s">
        <v>877</v>
      </c>
      <c r="CS349" s="274">
        <v>13.5</v>
      </c>
      <c r="CT349" s="274" t="s">
        <v>268</v>
      </c>
      <c r="CU349" s="274">
        <v>13.5</v>
      </c>
      <c r="CV349" s="274">
        <v>365</v>
      </c>
      <c r="CW349" s="274" t="s">
        <v>878</v>
      </c>
      <c r="CX349" s="274" t="s">
        <v>835</v>
      </c>
      <c r="CY349" s="274" t="s">
        <v>836</v>
      </c>
      <c r="CZ349" s="274" t="s">
        <v>837</v>
      </c>
      <c r="DA349" s="274" t="s">
        <v>268</v>
      </c>
      <c r="DB349" s="274" t="s">
        <v>268</v>
      </c>
      <c r="DC349" s="274" t="s">
        <v>268</v>
      </c>
      <c r="DD349" s="274" t="s">
        <v>268</v>
      </c>
      <c r="DE349" s="274" t="s">
        <v>268</v>
      </c>
      <c r="DF349" s="274" t="s">
        <v>268</v>
      </c>
      <c r="DG349" s="299">
        <f>IFERROR(IF(CA349="D",IF(CK349="A dispo.",CD349*VLOOKUP('DATI INPUT'!$F$27,TARIFFE_UD,2,FALSE),CD349*VLOOKUP(CK349,TARIFFE_UD,2,FALSE)),CD349*VLOOKUP(CB349-100,TARIFFE_UND,2,FALSE)),0)</f>
        <v>21.558649744644658</v>
      </c>
      <c r="DH349" s="299">
        <f>IFERROR(IF(CA349="D",IF(CK349="A dispo.",CF349*VLOOKUP('DATI INPUT'!$F$27,TARIFFE_UD,3,FALSE),CF349*VLOOKUP(CK349,TARIFFE_UD,3,FALSE)),CF349*VLOOKUP(CB349-100,TARIFFE_UND,3,FALSE)),0)</f>
        <v>0</v>
      </c>
    </row>
    <row r="350" spans="1:112" hidden="1" x14ac:dyDescent="0.25">
      <c r="A350" s="274" t="s">
        <v>3992</v>
      </c>
      <c r="B350" s="274" t="s">
        <v>1444</v>
      </c>
      <c r="C350" s="274" t="s">
        <v>3993</v>
      </c>
      <c r="D350" s="274" t="s">
        <v>3994</v>
      </c>
      <c r="E350" s="274" t="s">
        <v>268</v>
      </c>
      <c r="F350" s="274" t="s">
        <v>156</v>
      </c>
      <c r="G350" s="274" t="s">
        <v>3995</v>
      </c>
      <c r="H350" s="274" t="s">
        <v>3996</v>
      </c>
      <c r="I350" s="274" t="s">
        <v>310</v>
      </c>
      <c r="J350" s="274" t="s">
        <v>274</v>
      </c>
      <c r="K350" s="274" t="s">
        <v>3997</v>
      </c>
      <c r="L350" s="274" t="s">
        <v>1191</v>
      </c>
      <c r="M350" s="274" t="s">
        <v>3998</v>
      </c>
      <c r="N350" s="274" t="s">
        <v>1191</v>
      </c>
      <c r="O350" s="274" t="s">
        <v>873</v>
      </c>
      <c r="P350" s="274" t="s">
        <v>3999</v>
      </c>
      <c r="Q350" s="274" t="s">
        <v>313</v>
      </c>
      <c r="R350" s="274" t="s">
        <v>268</v>
      </c>
      <c r="S350" s="274" t="s">
        <v>268</v>
      </c>
      <c r="T350" s="274" t="s">
        <v>268</v>
      </c>
      <c r="U350" s="274" t="s">
        <v>268</v>
      </c>
      <c r="V350" s="274" t="s">
        <v>268</v>
      </c>
      <c r="W350" s="274" t="s">
        <v>4000</v>
      </c>
      <c r="X350" s="274" t="s">
        <v>3754</v>
      </c>
      <c r="Y350" s="274" t="s">
        <v>290</v>
      </c>
      <c r="Z350" s="274" t="s">
        <v>268</v>
      </c>
      <c r="AA350" s="274" t="s">
        <v>268</v>
      </c>
      <c r="AB350" s="274" t="s">
        <v>268</v>
      </c>
      <c r="AC350" s="274" t="s">
        <v>268</v>
      </c>
      <c r="AD350" s="274" t="s">
        <v>268</v>
      </c>
      <c r="AE350" s="274" t="s">
        <v>287</v>
      </c>
      <c r="AF350" s="274" t="s">
        <v>1811</v>
      </c>
      <c r="AG350" s="274" t="s">
        <v>875</v>
      </c>
      <c r="AH350" s="274" t="s">
        <v>2047</v>
      </c>
      <c r="AI350" s="274" t="s">
        <v>1277</v>
      </c>
      <c r="AJ350" s="274" t="s">
        <v>268</v>
      </c>
      <c r="AK350" s="274" t="s">
        <v>381</v>
      </c>
      <c r="AL350" s="274" t="s">
        <v>268</v>
      </c>
      <c r="AM350" s="274" t="s">
        <v>288</v>
      </c>
      <c r="AN350" s="274" t="s">
        <v>287</v>
      </c>
      <c r="AO350" s="274" t="s">
        <v>1811</v>
      </c>
      <c r="AP350" s="274" t="s">
        <v>875</v>
      </c>
      <c r="AQ350" s="274" t="s">
        <v>2047</v>
      </c>
      <c r="AR350" s="274" t="s">
        <v>1277</v>
      </c>
      <c r="AS350" s="274" t="s">
        <v>268</v>
      </c>
      <c r="AT350" s="274" t="s">
        <v>377</v>
      </c>
      <c r="AU350" s="274" t="s">
        <v>268</v>
      </c>
      <c r="AV350" s="274" t="s">
        <v>288</v>
      </c>
      <c r="AW350" s="274" t="s">
        <v>268</v>
      </c>
      <c r="AX350" s="274" t="s">
        <v>268</v>
      </c>
      <c r="AY350" s="274" t="s">
        <v>268</v>
      </c>
      <c r="AZ350" s="274" t="s">
        <v>268</v>
      </c>
      <c r="BA350" s="274" t="s">
        <v>268</v>
      </c>
      <c r="BB350" s="274" t="s">
        <v>268</v>
      </c>
      <c r="BC350" s="274" t="s">
        <v>268</v>
      </c>
      <c r="BD350" s="274" t="s">
        <v>268</v>
      </c>
      <c r="BE350" s="274" t="s">
        <v>268</v>
      </c>
      <c r="BF350" s="274" t="s">
        <v>268</v>
      </c>
      <c r="BG350" s="274" t="s">
        <v>268</v>
      </c>
      <c r="BH350" s="274" t="s">
        <v>268</v>
      </c>
      <c r="BI350" s="274" t="s">
        <v>268</v>
      </c>
      <c r="BJ350" s="274" t="s">
        <v>268</v>
      </c>
      <c r="BK350" s="274" t="s">
        <v>268</v>
      </c>
      <c r="BL350" s="274" t="s">
        <v>268</v>
      </c>
      <c r="BM350" s="274" t="s">
        <v>268</v>
      </c>
      <c r="BN350" s="274" t="s">
        <v>268</v>
      </c>
      <c r="BO350" s="274" t="s">
        <v>268</v>
      </c>
      <c r="BP350" s="274" t="s">
        <v>268</v>
      </c>
      <c r="BQ350" s="274" t="s">
        <v>268</v>
      </c>
      <c r="BR350" s="274" t="s">
        <v>268</v>
      </c>
      <c r="BS350" s="274" t="s">
        <v>268</v>
      </c>
      <c r="BT350" s="274" t="s">
        <v>268</v>
      </c>
      <c r="BU350" s="274" t="s">
        <v>268</v>
      </c>
      <c r="BV350" s="274" t="s">
        <v>268</v>
      </c>
      <c r="BW350" s="274" t="s">
        <v>268</v>
      </c>
      <c r="BX350" s="274" t="s">
        <v>268</v>
      </c>
      <c r="BY350" s="295">
        <v>57</v>
      </c>
      <c r="BZ350" s="295">
        <v>57</v>
      </c>
      <c r="CA350" s="298" t="s">
        <v>142</v>
      </c>
      <c r="CB350" s="297">
        <v>122</v>
      </c>
      <c r="CC350" s="284">
        <f t="shared" si="22"/>
        <v>0.75</v>
      </c>
      <c r="CD350" s="295">
        <f t="shared" si="23"/>
        <v>14.25</v>
      </c>
      <c r="CE350" s="284">
        <f t="shared" si="24"/>
        <v>0.75</v>
      </c>
      <c r="CF350" s="295">
        <f t="shared" si="25"/>
        <v>0.25</v>
      </c>
      <c r="CG350" s="274" t="s">
        <v>876</v>
      </c>
      <c r="CH350" s="274" t="s">
        <v>268</v>
      </c>
      <c r="CI350" s="274" t="s">
        <v>268</v>
      </c>
      <c r="CJ350" s="298" t="s">
        <v>268</v>
      </c>
      <c r="CK350" s="298" t="s">
        <v>736</v>
      </c>
      <c r="CL350" s="274" t="s">
        <v>2132</v>
      </c>
      <c r="CM350" s="274" t="s">
        <v>268</v>
      </c>
      <c r="CN350" s="274" t="s">
        <v>268</v>
      </c>
      <c r="CO350" s="274" t="s">
        <v>268</v>
      </c>
      <c r="CP350" s="274" t="s">
        <v>268</v>
      </c>
      <c r="CQ350" s="274" t="s">
        <v>268</v>
      </c>
      <c r="CR350" s="274" t="s">
        <v>877</v>
      </c>
      <c r="CS350" s="274">
        <v>80.489999999999995</v>
      </c>
      <c r="CT350" s="274">
        <v>-60.37</v>
      </c>
      <c r="CU350" s="274">
        <v>20.12</v>
      </c>
      <c r="CV350" s="274">
        <v>365</v>
      </c>
      <c r="CW350" s="274" t="s">
        <v>878</v>
      </c>
      <c r="CX350" s="274" t="s">
        <v>835</v>
      </c>
      <c r="CY350" s="274" t="s">
        <v>836</v>
      </c>
      <c r="CZ350" s="274" t="s">
        <v>837</v>
      </c>
      <c r="DA350" s="274" t="s">
        <v>268</v>
      </c>
      <c r="DB350" s="274" t="s">
        <v>268</v>
      </c>
      <c r="DC350" s="274" t="s">
        <v>268</v>
      </c>
      <c r="DD350" s="274" t="s">
        <v>268</v>
      </c>
      <c r="DE350" s="274" t="s">
        <v>268</v>
      </c>
      <c r="DF350" s="274" t="s">
        <v>268</v>
      </c>
      <c r="DG350" s="299">
        <f>IFERROR(IF(CA350="D",IF(CK350="A dispo.",CD350*VLOOKUP('DATI INPUT'!$F$27,TARIFFE_UD,2,FALSE),CD350*VLOOKUP(CK350,TARIFFE_UD,2,FALSE)),CD350*VLOOKUP(CB350-100,TARIFFE_UND,2,FALSE)),0)</f>
        <v>11.285293182655824</v>
      </c>
      <c r="DH350" s="299">
        <f>IFERROR(IF(CA350="D",IF(CK350="A dispo.",CF350*VLOOKUP('DATI INPUT'!$F$27,TARIFFE_UD,3,FALSE),CF350*VLOOKUP(CK350,TARIFFE_UD,3,FALSE)),CF350*VLOOKUP(CB350-100,TARIFFE_UND,3,FALSE)),0)</f>
        <v>15.091945100768223</v>
      </c>
    </row>
    <row r="351" spans="1:112" x14ac:dyDescent="0.25">
      <c r="A351" s="274" t="s">
        <v>4001</v>
      </c>
      <c r="B351" s="274" t="s">
        <v>4002</v>
      </c>
      <c r="C351" s="274" t="s">
        <v>548</v>
      </c>
      <c r="D351" s="274" t="s">
        <v>4003</v>
      </c>
      <c r="E351" s="274" t="s">
        <v>268</v>
      </c>
      <c r="F351" s="274" t="s">
        <v>156</v>
      </c>
      <c r="G351" s="274" t="s">
        <v>4004</v>
      </c>
      <c r="H351" s="274" t="s">
        <v>4005</v>
      </c>
      <c r="I351" s="274" t="s">
        <v>389</v>
      </c>
      <c r="J351" s="274" t="s">
        <v>156</v>
      </c>
      <c r="K351" s="274" t="s">
        <v>4006</v>
      </c>
      <c r="L351" s="274" t="s">
        <v>879</v>
      </c>
      <c r="M351" s="274" t="s">
        <v>4007</v>
      </c>
      <c r="N351" s="274" t="s">
        <v>984</v>
      </c>
      <c r="O351" s="274" t="s">
        <v>873</v>
      </c>
      <c r="P351" s="274" t="s">
        <v>887</v>
      </c>
      <c r="Q351" s="274" t="s">
        <v>293</v>
      </c>
      <c r="R351" s="274" t="s">
        <v>268</v>
      </c>
      <c r="S351" s="274" t="s">
        <v>268</v>
      </c>
      <c r="T351" s="274" t="s">
        <v>268</v>
      </c>
      <c r="U351" s="274" t="s">
        <v>268</v>
      </c>
      <c r="V351" s="274" t="s">
        <v>268</v>
      </c>
      <c r="W351" s="274" t="s">
        <v>4007</v>
      </c>
      <c r="X351" s="274" t="s">
        <v>887</v>
      </c>
      <c r="Y351" s="274" t="s">
        <v>293</v>
      </c>
      <c r="Z351" s="274" t="s">
        <v>268</v>
      </c>
      <c r="AA351" s="274" t="s">
        <v>268</v>
      </c>
      <c r="AB351" s="274" t="s">
        <v>268</v>
      </c>
      <c r="AC351" s="274" t="s">
        <v>268</v>
      </c>
      <c r="AD351" s="274" t="s">
        <v>268</v>
      </c>
      <c r="AE351" s="274" t="s">
        <v>287</v>
      </c>
      <c r="AF351" s="274" t="s">
        <v>1811</v>
      </c>
      <c r="AG351" s="274" t="s">
        <v>875</v>
      </c>
      <c r="AH351" s="274" t="s">
        <v>1848</v>
      </c>
      <c r="AI351" s="274" t="s">
        <v>4008</v>
      </c>
      <c r="AJ351" s="274" t="s">
        <v>268</v>
      </c>
      <c r="AK351" s="274" t="s">
        <v>366</v>
      </c>
      <c r="AL351" s="274" t="s">
        <v>268</v>
      </c>
      <c r="AM351" s="274" t="s">
        <v>288</v>
      </c>
      <c r="AN351" s="274" t="s">
        <v>268</v>
      </c>
      <c r="AO351" s="274" t="s">
        <v>268</v>
      </c>
      <c r="AP351" s="274" t="s">
        <v>268</v>
      </c>
      <c r="AQ351" s="274" t="s">
        <v>268</v>
      </c>
      <c r="AR351" s="274" t="s">
        <v>268</v>
      </c>
      <c r="AS351" s="274" t="s">
        <v>268</v>
      </c>
      <c r="AT351" s="274" t="s">
        <v>268</v>
      </c>
      <c r="AU351" s="274" t="s">
        <v>268</v>
      </c>
      <c r="AV351" s="274" t="s">
        <v>268</v>
      </c>
      <c r="AW351" s="274" t="s">
        <v>268</v>
      </c>
      <c r="AX351" s="274" t="s">
        <v>268</v>
      </c>
      <c r="AY351" s="274" t="s">
        <v>268</v>
      </c>
      <c r="AZ351" s="274" t="s">
        <v>268</v>
      </c>
      <c r="BA351" s="274" t="s">
        <v>268</v>
      </c>
      <c r="BB351" s="274" t="s">
        <v>268</v>
      </c>
      <c r="BC351" s="274" t="s">
        <v>268</v>
      </c>
      <c r="BD351" s="274" t="s">
        <v>268</v>
      </c>
      <c r="BE351" s="274" t="s">
        <v>268</v>
      </c>
      <c r="BF351" s="274" t="s">
        <v>268</v>
      </c>
      <c r="BG351" s="274" t="s">
        <v>268</v>
      </c>
      <c r="BH351" s="274" t="s">
        <v>268</v>
      </c>
      <c r="BI351" s="274" t="s">
        <v>268</v>
      </c>
      <c r="BJ351" s="274" t="s">
        <v>268</v>
      </c>
      <c r="BK351" s="274" t="s">
        <v>268</v>
      </c>
      <c r="BL351" s="274" t="s">
        <v>268</v>
      </c>
      <c r="BM351" s="274" t="s">
        <v>268</v>
      </c>
      <c r="BN351" s="274" t="s">
        <v>268</v>
      </c>
      <c r="BO351" s="274" t="s">
        <v>268</v>
      </c>
      <c r="BP351" s="274" t="s">
        <v>268</v>
      </c>
      <c r="BQ351" s="274" t="s">
        <v>268</v>
      </c>
      <c r="BR351" s="274" t="s">
        <v>268</v>
      </c>
      <c r="BS351" s="274" t="s">
        <v>268</v>
      </c>
      <c r="BT351" s="274" t="s">
        <v>268</v>
      </c>
      <c r="BU351" s="274" t="s">
        <v>268</v>
      </c>
      <c r="BV351" s="274" t="s">
        <v>268</v>
      </c>
      <c r="BW351" s="274" t="s">
        <v>268</v>
      </c>
      <c r="BX351" s="274" t="s">
        <v>268</v>
      </c>
      <c r="BY351" s="295">
        <v>64</v>
      </c>
      <c r="BZ351" s="295">
        <v>64</v>
      </c>
      <c r="CA351" s="298" t="s">
        <v>142</v>
      </c>
      <c r="CB351" s="297">
        <v>122</v>
      </c>
      <c r="CC351" s="284">
        <f t="shared" si="22"/>
        <v>0</v>
      </c>
      <c r="CD351" s="295">
        <f t="shared" si="23"/>
        <v>64</v>
      </c>
      <c r="CE351" s="284">
        <f t="shared" si="24"/>
        <v>0</v>
      </c>
      <c r="CF351" s="295">
        <f t="shared" si="25"/>
        <v>1</v>
      </c>
      <c r="CG351" s="274" t="s">
        <v>876</v>
      </c>
      <c r="CH351" s="274" t="s">
        <v>268</v>
      </c>
      <c r="CI351" s="274" t="s">
        <v>268</v>
      </c>
      <c r="CJ351" s="298" t="s">
        <v>271</v>
      </c>
      <c r="CK351" s="297">
        <v>1</v>
      </c>
      <c r="CL351" s="274" t="s">
        <v>268</v>
      </c>
      <c r="CM351" s="274" t="s">
        <v>268</v>
      </c>
      <c r="CN351" s="274" t="s">
        <v>268</v>
      </c>
      <c r="CO351" s="274" t="s">
        <v>268</v>
      </c>
      <c r="CP351" s="274" t="s">
        <v>268</v>
      </c>
      <c r="CQ351" s="274" t="s">
        <v>268</v>
      </c>
      <c r="CR351" s="274" t="s">
        <v>877</v>
      </c>
      <c r="CS351" s="274">
        <v>41.6</v>
      </c>
      <c r="CT351" s="274" t="s">
        <v>268</v>
      </c>
      <c r="CU351" s="274">
        <v>41.6</v>
      </c>
      <c r="CV351" s="274">
        <v>365</v>
      </c>
      <c r="CW351" s="274" t="s">
        <v>878</v>
      </c>
      <c r="CX351" s="274" t="s">
        <v>835</v>
      </c>
      <c r="CY351" s="274" t="s">
        <v>836</v>
      </c>
      <c r="CZ351" s="274" t="s">
        <v>837</v>
      </c>
      <c r="DA351" s="274" t="s">
        <v>268</v>
      </c>
      <c r="DB351" s="274" t="s">
        <v>268</v>
      </c>
      <c r="DC351" s="274" t="s">
        <v>268</v>
      </c>
      <c r="DD351" s="274" t="s">
        <v>268</v>
      </c>
      <c r="DE351" s="274" t="s">
        <v>268</v>
      </c>
      <c r="DF351" s="274" t="s">
        <v>268</v>
      </c>
      <c r="DG351" s="299">
        <f>IFERROR(IF(CA351="D",IF(CK351="A dispo.",CD351*VLOOKUP('DATI INPUT'!$F$27,TARIFFE_UD,2,FALSE),CD351*VLOOKUP(CK351,TARIFFE_UD,2,FALSE)),CD351*VLOOKUP(CB351-100,TARIFFE_UND,2,FALSE)),0)</f>
        <v>39.421530961635945</v>
      </c>
      <c r="DH351" s="299">
        <f>IFERROR(IF(CA351="D",IF(CK351="A dispo.",CF351*VLOOKUP('DATI INPUT'!$F$27,TARIFFE_UD,3,FALSE),CF351*VLOOKUP(CK351,TARIFFE_UD,3,FALSE)),CF351*VLOOKUP(CB351-100,TARIFFE_UND,3,FALSE)),0)</f>
        <v>15.164853048114928</v>
      </c>
    </row>
    <row r="352" spans="1:112" hidden="1" x14ac:dyDescent="0.25">
      <c r="A352" s="274" t="s">
        <v>4009</v>
      </c>
      <c r="B352" s="274" t="s">
        <v>4010</v>
      </c>
      <c r="C352" s="274" t="s">
        <v>549</v>
      </c>
      <c r="D352" s="274" t="s">
        <v>4011</v>
      </c>
      <c r="E352" s="274" t="s">
        <v>268</v>
      </c>
      <c r="F352" s="274" t="s">
        <v>156</v>
      </c>
      <c r="G352" s="274" t="s">
        <v>4012</v>
      </c>
      <c r="H352" s="274" t="s">
        <v>3307</v>
      </c>
      <c r="I352" s="274" t="s">
        <v>4013</v>
      </c>
      <c r="J352" s="274" t="s">
        <v>274</v>
      </c>
      <c r="K352" s="274" t="s">
        <v>4014</v>
      </c>
      <c r="L352" s="274" t="s">
        <v>960</v>
      </c>
      <c r="M352" s="274" t="s">
        <v>4015</v>
      </c>
      <c r="N352" s="274" t="s">
        <v>303</v>
      </c>
      <c r="O352" s="274" t="s">
        <v>1273</v>
      </c>
      <c r="P352" s="274" t="s">
        <v>4016</v>
      </c>
      <c r="Q352" s="274" t="s">
        <v>329</v>
      </c>
      <c r="R352" s="274" t="s">
        <v>268</v>
      </c>
      <c r="S352" s="274" t="s">
        <v>268</v>
      </c>
      <c r="T352" s="274" t="s">
        <v>268</v>
      </c>
      <c r="U352" s="274" t="s">
        <v>268</v>
      </c>
      <c r="V352" s="274" t="s">
        <v>268</v>
      </c>
      <c r="W352" s="274" t="s">
        <v>3970</v>
      </c>
      <c r="X352" s="274" t="s">
        <v>1310</v>
      </c>
      <c r="Y352" s="274" t="s">
        <v>277</v>
      </c>
      <c r="Z352" s="274" t="s">
        <v>268</v>
      </c>
      <c r="AA352" s="274" t="s">
        <v>268</v>
      </c>
      <c r="AB352" s="274" t="s">
        <v>268</v>
      </c>
      <c r="AC352" s="274" t="s">
        <v>268</v>
      </c>
      <c r="AD352" s="274" t="s">
        <v>268</v>
      </c>
      <c r="AE352" s="274" t="s">
        <v>287</v>
      </c>
      <c r="AF352" s="274" t="s">
        <v>1811</v>
      </c>
      <c r="AG352" s="274" t="s">
        <v>875</v>
      </c>
      <c r="AH352" s="274" t="s">
        <v>1812</v>
      </c>
      <c r="AI352" s="274" t="s">
        <v>763</v>
      </c>
      <c r="AJ352" s="274" t="s">
        <v>268</v>
      </c>
      <c r="AK352" s="274" t="s">
        <v>354</v>
      </c>
      <c r="AL352" s="274" t="s">
        <v>268</v>
      </c>
      <c r="AM352" s="274" t="s">
        <v>355</v>
      </c>
      <c r="AN352" s="274" t="s">
        <v>268</v>
      </c>
      <c r="AO352" s="274" t="s">
        <v>268</v>
      </c>
      <c r="AP352" s="274" t="s">
        <v>268</v>
      </c>
      <c r="AQ352" s="274" t="s">
        <v>268</v>
      </c>
      <c r="AR352" s="274" t="s">
        <v>268</v>
      </c>
      <c r="AS352" s="274" t="s">
        <v>268</v>
      </c>
      <c r="AT352" s="274" t="s">
        <v>268</v>
      </c>
      <c r="AU352" s="274" t="s">
        <v>268</v>
      </c>
      <c r="AV352" s="274" t="s">
        <v>268</v>
      </c>
      <c r="AW352" s="274" t="s">
        <v>268</v>
      </c>
      <c r="AX352" s="274" t="s">
        <v>268</v>
      </c>
      <c r="AY352" s="274" t="s">
        <v>268</v>
      </c>
      <c r="AZ352" s="274" t="s">
        <v>268</v>
      </c>
      <c r="BA352" s="274" t="s">
        <v>268</v>
      </c>
      <c r="BB352" s="274" t="s">
        <v>268</v>
      </c>
      <c r="BC352" s="274" t="s">
        <v>268</v>
      </c>
      <c r="BD352" s="274" t="s">
        <v>268</v>
      </c>
      <c r="BE352" s="274" t="s">
        <v>268</v>
      </c>
      <c r="BF352" s="274" t="s">
        <v>268</v>
      </c>
      <c r="BG352" s="274" t="s">
        <v>268</v>
      </c>
      <c r="BH352" s="274" t="s">
        <v>268</v>
      </c>
      <c r="BI352" s="274" t="s">
        <v>268</v>
      </c>
      <c r="BJ352" s="274" t="s">
        <v>268</v>
      </c>
      <c r="BK352" s="274" t="s">
        <v>268</v>
      </c>
      <c r="BL352" s="274" t="s">
        <v>268</v>
      </c>
      <c r="BM352" s="274" t="s">
        <v>268</v>
      </c>
      <c r="BN352" s="274" t="s">
        <v>268</v>
      </c>
      <c r="BO352" s="274" t="s">
        <v>268</v>
      </c>
      <c r="BP352" s="274" t="s">
        <v>268</v>
      </c>
      <c r="BQ352" s="274" t="s">
        <v>268</v>
      </c>
      <c r="BR352" s="274" t="s">
        <v>268</v>
      </c>
      <c r="BS352" s="274" t="s">
        <v>268</v>
      </c>
      <c r="BT352" s="274" t="s">
        <v>268</v>
      </c>
      <c r="BU352" s="274" t="s">
        <v>268</v>
      </c>
      <c r="BV352" s="274" t="s">
        <v>268</v>
      </c>
      <c r="BW352" s="274" t="s">
        <v>268</v>
      </c>
      <c r="BX352" s="274" t="s">
        <v>268</v>
      </c>
      <c r="BY352" s="295">
        <v>66</v>
      </c>
      <c r="BZ352" s="295">
        <v>66</v>
      </c>
      <c r="CA352" s="298" t="s">
        <v>142</v>
      </c>
      <c r="CB352" s="297">
        <v>122</v>
      </c>
      <c r="CC352" s="284">
        <f t="shared" si="22"/>
        <v>0</v>
      </c>
      <c r="CD352" s="295">
        <f t="shared" si="23"/>
        <v>66</v>
      </c>
      <c r="CE352" s="284">
        <f t="shared" si="24"/>
        <v>0</v>
      </c>
      <c r="CF352" s="295">
        <f t="shared" si="25"/>
        <v>1</v>
      </c>
      <c r="CG352" s="274" t="s">
        <v>876</v>
      </c>
      <c r="CH352" s="274" t="s">
        <v>268</v>
      </c>
      <c r="CI352" s="274" t="s">
        <v>268</v>
      </c>
      <c r="CJ352" s="298" t="s">
        <v>268</v>
      </c>
      <c r="CK352" s="298" t="s">
        <v>736</v>
      </c>
      <c r="CL352" s="274" t="s">
        <v>268</v>
      </c>
      <c r="CM352" s="274" t="s">
        <v>268</v>
      </c>
      <c r="CN352" s="274" t="s">
        <v>268</v>
      </c>
      <c r="CO352" s="274" t="s">
        <v>268</v>
      </c>
      <c r="CP352" s="274" t="s">
        <v>268</v>
      </c>
      <c r="CQ352" s="274" t="s">
        <v>268</v>
      </c>
      <c r="CR352" s="274" t="s">
        <v>877</v>
      </c>
      <c r="CS352" s="274">
        <v>84.9</v>
      </c>
      <c r="CT352" s="274" t="s">
        <v>268</v>
      </c>
      <c r="CU352" s="274">
        <v>84.9</v>
      </c>
      <c r="CV352" s="274">
        <v>365</v>
      </c>
      <c r="CW352" s="274" t="s">
        <v>878</v>
      </c>
      <c r="CX352" s="274" t="s">
        <v>835</v>
      </c>
      <c r="CY352" s="274" t="s">
        <v>836</v>
      </c>
      <c r="CZ352" s="274" t="s">
        <v>837</v>
      </c>
      <c r="DA352" s="274" t="s">
        <v>268</v>
      </c>
      <c r="DB352" s="274" t="s">
        <v>268</v>
      </c>
      <c r="DC352" s="274" t="s">
        <v>268</v>
      </c>
      <c r="DD352" s="274" t="s">
        <v>268</v>
      </c>
      <c r="DE352" s="274" t="s">
        <v>268</v>
      </c>
      <c r="DF352" s="274" t="s">
        <v>268</v>
      </c>
      <c r="DG352" s="299">
        <f>IFERROR(IF(CA352="D",IF(CK352="A dispo.",CD352*VLOOKUP('DATI INPUT'!$F$27,TARIFFE_UD,2,FALSE),CD352*VLOOKUP(CK352,TARIFFE_UD,2,FALSE)),CD352*VLOOKUP(CB352-100,TARIFFE_UND,2,FALSE)),0)</f>
        <v>52.268726319669085</v>
      </c>
      <c r="DH352" s="299">
        <f>IFERROR(IF(CA352="D",IF(CK352="A dispo.",CF352*VLOOKUP('DATI INPUT'!$F$27,TARIFFE_UD,3,FALSE),CF352*VLOOKUP(CK352,TARIFFE_UD,3,FALSE)),CF352*VLOOKUP(CB352-100,TARIFFE_UND,3,FALSE)),0)</f>
        <v>60.367780403072892</v>
      </c>
    </row>
    <row r="353" spans="1:112" hidden="1" x14ac:dyDescent="0.25">
      <c r="A353" s="274" t="s">
        <v>4017</v>
      </c>
      <c r="B353" s="274" t="s">
        <v>4010</v>
      </c>
      <c r="C353" s="274" t="s">
        <v>550</v>
      </c>
      <c r="D353" s="274" t="s">
        <v>4011</v>
      </c>
      <c r="E353" s="274" t="s">
        <v>268</v>
      </c>
      <c r="F353" s="274" t="s">
        <v>156</v>
      </c>
      <c r="G353" s="274" t="s">
        <v>4012</v>
      </c>
      <c r="H353" s="274" t="s">
        <v>3307</v>
      </c>
      <c r="I353" s="274" t="s">
        <v>4013</v>
      </c>
      <c r="J353" s="274" t="s">
        <v>274</v>
      </c>
      <c r="K353" s="274" t="s">
        <v>4014</v>
      </c>
      <c r="L353" s="274" t="s">
        <v>960</v>
      </c>
      <c r="M353" s="274" t="s">
        <v>4015</v>
      </c>
      <c r="N353" s="274" t="s">
        <v>303</v>
      </c>
      <c r="O353" s="274" t="s">
        <v>1273</v>
      </c>
      <c r="P353" s="274" t="s">
        <v>4016</v>
      </c>
      <c r="Q353" s="274" t="s">
        <v>329</v>
      </c>
      <c r="R353" s="274" t="s">
        <v>268</v>
      </c>
      <c r="S353" s="274" t="s">
        <v>268</v>
      </c>
      <c r="T353" s="274" t="s">
        <v>268</v>
      </c>
      <c r="U353" s="274" t="s">
        <v>268</v>
      </c>
      <c r="V353" s="274" t="s">
        <v>268</v>
      </c>
      <c r="W353" s="274" t="s">
        <v>3970</v>
      </c>
      <c r="X353" s="274" t="s">
        <v>1310</v>
      </c>
      <c r="Y353" s="274" t="s">
        <v>277</v>
      </c>
      <c r="Z353" s="274" t="s">
        <v>268</v>
      </c>
      <c r="AA353" s="274" t="s">
        <v>268</v>
      </c>
      <c r="AB353" s="274" t="s">
        <v>268</v>
      </c>
      <c r="AC353" s="274" t="s">
        <v>268</v>
      </c>
      <c r="AD353" s="274" t="s">
        <v>268</v>
      </c>
      <c r="AE353" s="274" t="s">
        <v>287</v>
      </c>
      <c r="AF353" s="274" t="s">
        <v>1811</v>
      </c>
      <c r="AG353" s="274" t="s">
        <v>875</v>
      </c>
      <c r="AH353" s="274" t="s">
        <v>1812</v>
      </c>
      <c r="AI353" s="274" t="s">
        <v>763</v>
      </c>
      <c r="AJ353" s="274" t="s">
        <v>268</v>
      </c>
      <c r="AK353" s="274" t="s">
        <v>354</v>
      </c>
      <c r="AL353" s="274" t="s">
        <v>268</v>
      </c>
      <c r="AM353" s="274" t="s">
        <v>355</v>
      </c>
      <c r="AN353" s="274" t="s">
        <v>268</v>
      </c>
      <c r="AO353" s="274" t="s">
        <v>268</v>
      </c>
      <c r="AP353" s="274" t="s">
        <v>268</v>
      </c>
      <c r="AQ353" s="274" t="s">
        <v>268</v>
      </c>
      <c r="AR353" s="274" t="s">
        <v>268</v>
      </c>
      <c r="AS353" s="274" t="s">
        <v>268</v>
      </c>
      <c r="AT353" s="274" t="s">
        <v>268</v>
      </c>
      <c r="AU353" s="274" t="s">
        <v>268</v>
      </c>
      <c r="AV353" s="274" t="s">
        <v>268</v>
      </c>
      <c r="AW353" s="274" t="s">
        <v>268</v>
      </c>
      <c r="AX353" s="274" t="s">
        <v>268</v>
      </c>
      <c r="AY353" s="274" t="s">
        <v>268</v>
      </c>
      <c r="AZ353" s="274" t="s">
        <v>268</v>
      </c>
      <c r="BA353" s="274" t="s">
        <v>268</v>
      </c>
      <c r="BB353" s="274" t="s">
        <v>268</v>
      </c>
      <c r="BC353" s="274" t="s">
        <v>268</v>
      </c>
      <c r="BD353" s="274" t="s">
        <v>268</v>
      </c>
      <c r="BE353" s="274" t="s">
        <v>268</v>
      </c>
      <c r="BF353" s="274" t="s">
        <v>268</v>
      </c>
      <c r="BG353" s="274" t="s">
        <v>268</v>
      </c>
      <c r="BH353" s="274" t="s">
        <v>268</v>
      </c>
      <c r="BI353" s="274" t="s">
        <v>268</v>
      </c>
      <c r="BJ353" s="274" t="s">
        <v>268</v>
      </c>
      <c r="BK353" s="274" t="s">
        <v>268</v>
      </c>
      <c r="BL353" s="274" t="s">
        <v>268</v>
      </c>
      <c r="BM353" s="274" t="s">
        <v>268</v>
      </c>
      <c r="BN353" s="274" t="s">
        <v>268</v>
      </c>
      <c r="BO353" s="274" t="s">
        <v>268</v>
      </c>
      <c r="BP353" s="274" t="s">
        <v>268</v>
      </c>
      <c r="BQ353" s="274" t="s">
        <v>268</v>
      </c>
      <c r="BR353" s="274" t="s">
        <v>268</v>
      </c>
      <c r="BS353" s="274" t="s">
        <v>268</v>
      </c>
      <c r="BT353" s="274" t="s">
        <v>268</v>
      </c>
      <c r="BU353" s="274" t="s">
        <v>268</v>
      </c>
      <c r="BV353" s="274" t="s">
        <v>268</v>
      </c>
      <c r="BW353" s="274" t="s">
        <v>268</v>
      </c>
      <c r="BX353" s="274" t="s">
        <v>268</v>
      </c>
      <c r="BY353" s="295">
        <v>27</v>
      </c>
      <c r="BZ353" s="295">
        <v>27</v>
      </c>
      <c r="CA353" s="298" t="s">
        <v>142</v>
      </c>
      <c r="CB353" s="297">
        <v>123</v>
      </c>
      <c r="CC353" s="284">
        <f t="shared" si="22"/>
        <v>0</v>
      </c>
      <c r="CD353" s="295">
        <f t="shared" si="23"/>
        <v>27</v>
      </c>
      <c r="CE353" s="284">
        <f t="shared" si="24"/>
        <v>1</v>
      </c>
      <c r="CF353" s="295">
        <f t="shared" si="25"/>
        <v>0</v>
      </c>
      <c r="CG353" s="274" t="s">
        <v>1817</v>
      </c>
      <c r="CH353" s="274" t="s">
        <v>268</v>
      </c>
      <c r="CI353" s="274" t="s">
        <v>268</v>
      </c>
      <c r="CJ353" s="298" t="s">
        <v>268</v>
      </c>
      <c r="CK353" s="298" t="s">
        <v>736</v>
      </c>
      <c r="CL353" s="274" t="s">
        <v>268</v>
      </c>
      <c r="CM353" s="274" t="s">
        <v>268</v>
      </c>
      <c r="CN353" s="274" t="s">
        <v>268</v>
      </c>
      <c r="CO353" s="274" t="s">
        <v>268</v>
      </c>
      <c r="CP353" s="274" t="s">
        <v>268</v>
      </c>
      <c r="CQ353" s="274" t="s">
        <v>268</v>
      </c>
      <c r="CR353" s="274" t="s">
        <v>877</v>
      </c>
      <c r="CS353" s="274">
        <v>13.23</v>
      </c>
      <c r="CT353" s="274" t="s">
        <v>268</v>
      </c>
      <c r="CU353" s="274">
        <v>13.23</v>
      </c>
      <c r="CV353" s="274">
        <v>365</v>
      </c>
      <c r="CW353" s="274" t="s">
        <v>878</v>
      </c>
      <c r="CX353" s="274" t="s">
        <v>835</v>
      </c>
      <c r="CY353" s="274" t="s">
        <v>836</v>
      </c>
      <c r="CZ353" s="274" t="s">
        <v>837</v>
      </c>
      <c r="DA353" s="274" t="s">
        <v>268</v>
      </c>
      <c r="DB353" s="274" t="s">
        <v>268</v>
      </c>
      <c r="DC353" s="274" t="s">
        <v>268</v>
      </c>
      <c r="DD353" s="274" t="s">
        <v>268</v>
      </c>
      <c r="DE353" s="274" t="s">
        <v>268</v>
      </c>
      <c r="DF353" s="274" t="s">
        <v>268</v>
      </c>
      <c r="DG353" s="299">
        <f>IFERROR(IF(CA353="D",IF(CK353="A dispo.",CD353*VLOOKUP('DATI INPUT'!$F$27,TARIFFE_UD,2,FALSE),CD353*VLOOKUP(CK353,TARIFFE_UD,2,FALSE)),CD353*VLOOKUP(CB353-100,TARIFFE_UND,2,FALSE)),0)</f>
        <v>21.382660767137352</v>
      </c>
      <c r="DH353" s="299">
        <f>IFERROR(IF(CA353="D",IF(CK353="A dispo.",CF353*VLOOKUP('DATI INPUT'!$F$27,TARIFFE_UD,3,FALSE),CF353*VLOOKUP(CK353,TARIFFE_UD,3,FALSE)),CF353*VLOOKUP(CB353-100,TARIFFE_UND,3,FALSE)),0)</f>
        <v>0</v>
      </c>
    </row>
    <row r="354" spans="1:112" hidden="1" x14ac:dyDescent="0.25">
      <c r="A354" s="274" t="s">
        <v>4018</v>
      </c>
      <c r="B354" s="274" t="s">
        <v>1047</v>
      </c>
      <c r="C354" s="274" t="s">
        <v>4019</v>
      </c>
      <c r="D354" s="274" t="s">
        <v>4020</v>
      </c>
      <c r="E354" s="274" t="s">
        <v>268</v>
      </c>
      <c r="F354" s="274" t="s">
        <v>156</v>
      </c>
      <c r="G354" s="274" t="s">
        <v>4021</v>
      </c>
      <c r="H354" s="274" t="s">
        <v>4022</v>
      </c>
      <c r="I354" s="274" t="s">
        <v>1065</v>
      </c>
      <c r="J354" s="274" t="s">
        <v>156</v>
      </c>
      <c r="K354" s="274" t="s">
        <v>4023</v>
      </c>
      <c r="L354" s="274" t="s">
        <v>4024</v>
      </c>
      <c r="M354" s="274" t="s">
        <v>4025</v>
      </c>
      <c r="N354" s="274" t="s">
        <v>303</v>
      </c>
      <c r="O354" s="274" t="s">
        <v>1273</v>
      </c>
      <c r="P354" s="274" t="s">
        <v>4026</v>
      </c>
      <c r="Q354" s="274" t="s">
        <v>488</v>
      </c>
      <c r="R354" s="274" t="s">
        <v>268</v>
      </c>
      <c r="S354" s="274" t="s">
        <v>268</v>
      </c>
      <c r="T354" s="274" t="s">
        <v>268</v>
      </c>
      <c r="U354" s="274" t="s">
        <v>268</v>
      </c>
      <c r="V354" s="274" t="s">
        <v>268</v>
      </c>
      <c r="W354" s="274" t="s">
        <v>1829</v>
      </c>
      <c r="X354" s="274" t="s">
        <v>1830</v>
      </c>
      <c r="Y354" s="274" t="s">
        <v>315</v>
      </c>
      <c r="Z354" s="274" t="s">
        <v>268</v>
      </c>
      <c r="AA354" s="274" t="s">
        <v>268</v>
      </c>
      <c r="AB354" s="274" t="s">
        <v>268</v>
      </c>
      <c r="AC354" s="274" t="s">
        <v>268</v>
      </c>
      <c r="AD354" s="274" t="s">
        <v>268</v>
      </c>
      <c r="AE354" s="274" t="s">
        <v>287</v>
      </c>
      <c r="AF354" s="274" t="s">
        <v>1811</v>
      </c>
      <c r="AG354" s="274" t="s">
        <v>875</v>
      </c>
      <c r="AH354" s="274" t="s">
        <v>1831</v>
      </c>
      <c r="AI354" s="274" t="s">
        <v>2552</v>
      </c>
      <c r="AJ354" s="274" t="s">
        <v>268</v>
      </c>
      <c r="AK354" s="274" t="s">
        <v>410</v>
      </c>
      <c r="AL354" s="274" t="s">
        <v>268</v>
      </c>
      <c r="AM354" s="274" t="s">
        <v>355</v>
      </c>
      <c r="AN354" s="274" t="s">
        <v>268</v>
      </c>
      <c r="AO354" s="274" t="s">
        <v>268</v>
      </c>
      <c r="AP354" s="274" t="s">
        <v>268</v>
      </c>
      <c r="AQ354" s="274" t="s">
        <v>268</v>
      </c>
      <c r="AR354" s="274" t="s">
        <v>268</v>
      </c>
      <c r="AS354" s="274" t="s">
        <v>268</v>
      </c>
      <c r="AT354" s="274" t="s">
        <v>268</v>
      </c>
      <c r="AU354" s="274" t="s">
        <v>268</v>
      </c>
      <c r="AV354" s="274" t="s">
        <v>268</v>
      </c>
      <c r="AW354" s="274" t="s">
        <v>268</v>
      </c>
      <c r="AX354" s="274" t="s">
        <v>268</v>
      </c>
      <c r="AY354" s="274" t="s">
        <v>268</v>
      </c>
      <c r="AZ354" s="274" t="s">
        <v>268</v>
      </c>
      <c r="BA354" s="274" t="s">
        <v>268</v>
      </c>
      <c r="BB354" s="274" t="s">
        <v>268</v>
      </c>
      <c r="BC354" s="274" t="s">
        <v>268</v>
      </c>
      <c r="BD354" s="274" t="s">
        <v>268</v>
      </c>
      <c r="BE354" s="274" t="s">
        <v>268</v>
      </c>
      <c r="BF354" s="274" t="s">
        <v>268</v>
      </c>
      <c r="BG354" s="274" t="s">
        <v>268</v>
      </c>
      <c r="BH354" s="274" t="s">
        <v>268</v>
      </c>
      <c r="BI354" s="274" t="s">
        <v>268</v>
      </c>
      <c r="BJ354" s="274" t="s">
        <v>268</v>
      </c>
      <c r="BK354" s="274" t="s">
        <v>268</v>
      </c>
      <c r="BL354" s="274" t="s">
        <v>268</v>
      </c>
      <c r="BM354" s="274" t="s">
        <v>268</v>
      </c>
      <c r="BN354" s="274" t="s">
        <v>268</v>
      </c>
      <c r="BO354" s="274" t="s">
        <v>268</v>
      </c>
      <c r="BP354" s="274" t="s">
        <v>268</v>
      </c>
      <c r="BQ354" s="274" t="s">
        <v>268</v>
      </c>
      <c r="BR354" s="274" t="s">
        <v>268</v>
      </c>
      <c r="BS354" s="274" t="s">
        <v>268</v>
      </c>
      <c r="BT354" s="274" t="s">
        <v>268</v>
      </c>
      <c r="BU354" s="274" t="s">
        <v>268</v>
      </c>
      <c r="BV354" s="274" t="s">
        <v>268</v>
      </c>
      <c r="BW354" s="274" t="s">
        <v>268</v>
      </c>
      <c r="BX354" s="274" t="s">
        <v>268</v>
      </c>
      <c r="BY354" s="295">
        <v>31.3</v>
      </c>
      <c r="BZ354" s="295">
        <v>31.3</v>
      </c>
      <c r="CA354" s="298" t="s">
        <v>142</v>
      </c>
      <c r="CB354" s="297">
        <v>122</v>
      </c>
      <c r="CC354" s="284">
        <f t="shared" si="22"/>
        <v>0</v>
      </c>
      <c r="CD354" s="295">
        <f t="shared" si="23"/>
        <v>31.3</v>
      </c>
      <c r="CE354" s="284">
        <f t="shared" si="24"/>
        <v>0</v>
      </c>
      <c r="CF354" s="295">
        <f t="shared" si="25"/>
        <v>1</v>
      </c>
      <c r="CG354" s="274" t="s">
        <v>876</v>
      </c>
      <c r="CH354" s="274" t="s">
        <v>268</v>
      </c>
      <c r="CI354" s="274" t="s">
        <v>268</v>
      </c>
      <c r="CJ354" s="298" t="s">
        <v>268</v>
      </c>
      <c r="CK354" s="298" t="s">
        <v>736</v>
      </c>
      <c r="CL354" s="274" t="s">
        <v>268</v>
      </c>
      <c r="CM354" s="274" t="s">
        <v>268</v>
      </c>
      <c r="CN354" s="274" t="s">
        <v>268</v>
      </c>
      <c r="CO354" s="274" t="s">
        <v>268</v>
      </c>
      <c r="CP354" s="274" t="s">
        <v>268</v>
      </c>
      <c r="CQ354" s="274" t="s">
        <v>268</v>
      </c>
      <c r="CR354" s="274" t="s">
        <v>877</v>
      </c>
      <c r="CS354" s="274">
        <v>67.900000000000006</v>
      </c>
      <c r="CT354" s="274" t="s">
        <v>268</v>
      </c>
      <c r="CU354" s="274">
        <v>67.900000000000006</v>
      </c>
      <c r="CV354" s="274">
        <v>365</v>
      </c>
      <c r="CW354" s="274" t="s">
        <v>878</v>
      </c>
      <c r="CX354" s="274" t="s">
        <v>835</v>
      </c>
      <c r="CY354" s="274" t="s">
        <v>836</v>
      </c>
      <c r="CZ354" s="274" t="s">
        <v>837</v>
      </c>
      <c r="DA354" s="274" t="s">
        <v>268</v>
      </c>
      <c r="DB354" s="274" t="s">
        <v>268</v>
      </c>
      <c r="DC354" s="274" t="s">
        <v>268</v>
      </c>
      <c r="DD354" s="274" t="s">
        <v>268</v>
      </c>
      <c r="DE354" s="274" t="s">
        <v>268</v>
      </c>
      <c r="DF354" s="274" t="s">
        <v>268</v>
      </c>
      <c r="DG354" s="299">
        <f>IFERROR(IF(CA354="D",IF(CK354="A dispo.",CD354*VLOOKUP('DATI INPUT'!$F$27,TARIFFE_UD,2,FALSE),CD354*VLOOKUP(CK354,TARIFFE_UD,2,FALSE)),CD354*VLOOKUP(CB354-100,TARIFFE_UND,2,FALSE)),0)</f>
        <v>24.788047481903671</v>
      </c>
      <c r="DH354" s="299">
        <f>IFERROR(IF(CA354="D",IF(CK354="A dispo.",CF354*VLOOKUP('DATI INPUT'!$F$27,TARIFFE_UD,3,FALSE),CF354*VLOOKUP(CK354,TARIFFE_UD,3,FALSE)),CF354*VLOOKUP(CB354-100,TARIFFE_UND,3,FALSE)),0)</f>
        <v>60.367780403072892</v>
      </c>
    </row>
    <row r="355" spans="1:112" hidden="1" x14ac:dyDescent="0.25">
      <c r="A355" s="274" t="s">
        <v>4027</v>
      </c>
      <c r="B355" s="274" t="s">
        <v>1047</v>
      </c>
      <c r="C355" s="274" t="s">
        <v>4028</v>
      </c>
      <c r="D355" s="274" t="s">
        <v>4020</v>
      </c>
      <c r="E355" s="274" t="s">
        <v>268</v>
      </c>
      <c r="F355" s="274" t="s">
        <v>156</v>
      </c>
      <c r="G355" s="274" t="s">
        <v>4021</v>
      </c>
      <c r="H355" s="274" t="s">
        <v>4022</v>
      </c>
      <c r="I355" s="274" t="s">
        <v>1065</v>
      </c>
      <c r="J355" s="274" t="s">
        <v>156</v>
      </c>
      <c r="K355" s="274" t="s">
        <v>4023</v>
      </c>
      <c r="L355" s="274" t="s">
        <v>4024</v>
      </c>
      <c r="M355" s="274" t="s">
        <v>4025</v>
      </c>
      <c r="N355" s="274" t="s">
        <v>303</v>
      </c>
      <c r="O355" s="274" t="s">
        <v>1273</v>
      </c>
      <c r="P355" s="274" t="s">
        <v>4026</v>
      </c>
      <c r="Q355" s="274" t="s">
        <v>488</v>
      </c>
      <c r="R355" s="274" t="s">
        <v>268</v>
      </c>
      <c r="S355" s="274" t="s">
        <v>268</v>
      </c>
      <c r="T355" s="274" t="s">
        <v>268</v>
      </c>
      <c r="U355" s="274" t="s">
        <v>268</v>
      </c>
      <c r="V355" s="274" t="s">
        <v>268</v>
      </c>
      <c r="W355" s="274" t="s">
        <v>1829</v>
      </c>
      <c r="X355" s="274" t="s">
        <v>1830</v>
      </c>
      <c r="Y355" s="274" t="s">
        <v>315</v>
      </c>
      <c r="Z355" s="274" t="s">
        <v>268</v>
      </c>
      <c r="AA355" s="274" t="s">
        <v>268</v>
      </c>
      <c r="AB355" s="274" t="s">
        <v>268</v>
      </c>
      <c r="AC355" s="274" t="s">
        <v>268</v>
      </c>
      <c r="AD355" s="274" t="s">
        <v>268</v>
      </c>
      <c r="AE355" s="274" t="s">
        <v>287</v>
      </c>
      <c r="AF355" s="274" t="s">
        <v>1811</v>
      </c>
      <c r="AG355" s="274" t="s">
        <v>875</v>
      </c>
      <c r="AH355" s="274" t="s">
        <v>1831</v>
      </c>
      <c r="AI355" s="274" t="s">
        <v>1011</v>
      </c>
      <c r="AJ355" s="274" t="s">
        <v>268</v>
      </c>
      <c r="AK355" s="274" t="s">
        <v>354</v>
      </c>
      <c r="AL355" s="274" t="s">
        <v>268</v>
      </c>
      <c r="AM355" s="274" t="s">
        <v>353</v>
      </c>
      <c r="AN355" s="274" t="s">
        <v>268</v>
      </c>
      <c r="AO355" s="274" t="s">
        <v>268</v>
      </c>
      <c r="AP355" s="274" t="s">
        <v>268</v>
      </c>
      <c r="AQ355" s="274" t="s">
        <v>268</v>
      </c>
      <c r="AR355" s="274" t="s">
        <v>268</v>
      </c>
      <c r="AS355" s="274" t="s">
        <v>268</v>
      </c>
      <c r="AT355" s="274" t="s">
        <v>268</v>
      </c>
      <c r="AU355" s="274" t="s">
        <v>268</v>
      </c>
      <c r="AV355" s="274" t="s">
        <v>268</v>
      </c>
      <c r="AW355" s="274" t="s">
        <v>268</v>
      </c>
      <c r="AX355" s="274" t="s">
        <v>268</v>
      </c>
      <c r="AY355" s="274" t="s">
        <v>268</v>
      </c>
      <c r="AZ355" s="274" t="s">
        <v>268</v>
      </c>
      <c r="BA355" s="274" t="s">
        <v>268</v>
      </c>
      <c r="BB355" s="274" t="s">
        <v>268</v>
      </c>
      <c r="BC355" s="274" t="s">
        <v>268</v>
      </c>
      <c r="BD355" s="274" t="s">
        <v>268</v>
      </c>
      <c r="BE355" s="274" t="s">
        <v>268</v>
      </c>
      <c r="BF355" s="274" t="s">
        <v>268</v>
      </c>
      <c r="BG355" s="274" t="s">
        <v>268</v>
      </c>
      <c r="BH355" s="274" t="s">
        <v>268</v>
      </c>
      <c r="BI355" s="274" t="s">
        <v>268</v>
      </c>
      <c r="BJ355" s="274" t="s">
        <v>268</v>
      </c>
      <c r="BK355" s="274" t="s">
        <v>268</v>
      </c>
      <c r="BL355" s="274" t="s">
        <v>268</v>
      </c>
      <c r="BM355" s="274" t="s">
        <v>268</v>
      </c>
      <c r="BN355" s="274" t="s">
        <v>268</v>
      </c>
      <c r="BO355" s="274" t="s">
        <v>268</v>
      </c>
      <c r="BP355" s="274" t="s">
        <v>268</v>
      </c>
      <c r="BQ355" s="274" t="s">
        <v>268</v>
      </c>
      <c r="BR355" s="274" t="s">
        <v>268</v>
      </c>
      <c r="BS355" s="274" t="s">
        <v>268</v>
      </c>
      <c r="BT355" s="274" t="s">
        <v>268</v>
      </c>
      <c r="BU355" s="274" t="s">
        <v>268</v>
      </c>
      <c r="BV355" s="274" t="s">
        <v>268</v>
      </c>
      <c r="BW355" s="274" t="s">
        <v>268</v>
      </c>
      <c r="BX355" s="274" t="s">
        <v>268</v>
      </c>
      <c r="BY355" s="295">
        <v>14</v>
      </c>
      <c r="BZ355" s="295">
        <v>14</v>
      </c>
      <c r="CA355" s="298" t="s">
        <v>142</v>
      </c>
      <c r="CB355" s="297">
        <v>123</v>
      </c>
      <c r="CC355" s="284">
        <f t="shared" si="22"/>
        <v>0</v>
      </c>
      <c r="CD355" s="295">
        <f t="shared" si="23"/>
        <v>14</v>
      </c>
      <c r="CE355" s="284">
        <f t="shared" si="24"/>
        <v>1</v>
      </c>
      <c r="CF355" s="295">
        <f t="shared" si="25"/>
        <v>0</v>
      </c>
      <c r="CG355" s="274" t="s">
        <v>1817</v>
      </c>
      <c r="CH355" s="274" t="s">
        <v>268</v>
      </c>
      <c r="CI355" s="274" t="s">
        <v>268</v>
      </c>
      <c r="CJ355" s="298" t="s">
        <v>268</v>
      </c>
      <c r="CK355" s="298" t="s">
        <v>736</v>
      </c>
      <c r="CL355" s="274" t="s">
        <v>268</v>
      </c>
      <c r="CM355" s="274" t="s">
        <v>268</v>
      </c>
      <c r="CN355" s="274" t="s">
        <v>268</v>
      </c>
      <c r="CO355" s="274" t="s">
        <v>268</v>
      </c>
      <c r="CP355" s="274" t="s">
        <v>268</v>
      </c>
      <c r="CQ355" s="274" t="s">
        <v>268</v>
      </c>
      <c r="CR355" s="274" t="s">
        <v>877</v>
      </c>
      <c r="CS355" s="274">
        <v>6.86</v>
      </c>
      <c r="CT355" s="274" t="s">
        <v>268</v>
      </c>
      <c r="CU355" s="274">
        <v>6.86</v>
      </c>
      <c r="CV355" s="274">
        <v>365</v>
      </c>
      <c r="CW355" s="274" t="s">
        <v>878</v>
      </c>
      <c r="CX355" s="274" t="s">
        <v>835</v>
      </c>
      <c r="CY355" s="274" t="s">
        <v>836</v>
      </c>
      <c r="CZ355" s="274" t="s">
        <v>837</v>
      </c>
      <c r="DA355" s="274" t="s">
        <v>268</v>
      </c>
      <c r="DB355" s="274" t="s">
        <v>268</v>
      </c>
      <c r="DC355" s="274" t="s">
        <v>268</v>
      </c>
      <c r="DD355" s="274" t="s">
        <v>268</v>
      </c>
      <c r="DE355" s="274" t="s">
        <v>268</v>
      </c>
      <c r="DF355" s="274" t="s">
        <v>268</v>
      </c>
      <c r="DG355" s="299">
        <f>IFERROR(IF(CA355="D",IF(CK355="A dispo.",CD355*VLOOKUP('DATI INPUT'!$F$27,TARIFFE_UD,2,FALSE),CD355*VLOOKUP(CK355,TARIFFE_UD,2,FALSE)),CD355*VLOOKUP(CB355-100,TARIFFE_UND,2,FALSE)),0)</f>
        <v>11.087305582960109</v>
      </c>
      <c r="DH355" s="299">
        <f>IFERROR(IF(CA355="D",IF(CK355="A dispo.",CF355*VLOOKUP('DATI INPUT'!$F$27,TARIFFE_UD,3,FALSE),CF355*VLOOKUP(CK355,TARIFFE_UD,3,FALSE)),CF355*VLOOKUP(CB355-100,TARIFFE_UND,3,FALSE)),0)</f>
        <v>0</v>
      </c>
    </row>
    <row r="356" spans="1:112" hidden="1" x14ac:dyDescent="0.25">
      <c r="A356" s="274" t="s">
        <v>4029</v>
      </c>
      <c r="B356" s="274" t="s">
        <v>1047</v>
      </c>
      <c r="C356" s="274" t="s">
        <v>4030</v>
      </c>
      <c r="D356" s="274" t="s">
        <v>4020</v>
      </c>
      <c r="E356" s="274" t="s">
        <v>268</v>
      </c>
      <c r="F356" s="274" t="s">
        <v>156</v>
      </c>
      <c r="G356" s="274" t="s">
        <v>4021</v>
      </c>
      <c r="H356" s="274" t="s">
        <v>4022</v>
      </c>
      <c r="I356" s="274" t="s">
        <v>1065</v>
      </c>
      <c r="J356" s="274" t="s">
        <v>156</v>
      </c>
      <c r="K356" s="274" t="s">
        <v>4023</v>
      </c>
      <c r="L356" s="274" t="s">
        <v>4024</v>
      </c>
      <c r="M356" s="274" t="s">
        <v>4025</v>
      </c>
      <c r="N356" s="274" t="s">
        <v>303</v>
      </c>
      <c r="O356" s="274" t="s">
        <v>1273</v>
      </c>
      <c r="P356" s="274" t="s">
        <v>4026</v>
      </c>
      <c r="Q356" s="274" t="s">
        <v>488</v>
      </c>
      <c r="R356" s="274" t="s">
        <v>268</v>
      </c>
      <c r="S356" s="274" t="s">
        <v>268</v>
      </c>
      <c r="T356" s="274" t="s">
        <v>268</v>
      </c>
      <c r="U356" s="274" t="s">
        <v>268</v>
      </c>
      <c r="V356" s="274" t="s">
        <v>268</v>
      </c>
      <c r="W356" s="274" t="s">
        <v>1829</v>
      </c>
      <c r="X356" s="274" t="s">
        <v>1830</v>
      </c>
      <c r="Y356" s="274" t="s">
        <v>315</v>
      </c>
      <c r="Z356" s="274" t="s">
        <v>268</v>
      </c>
      <c r="AA356" s="274" t="s">
        <v>268</v>
      </c>
      <c r="AB356" s="274" t="s">
        <v>268</v>
      </c>
      <c r="AC356" s="274" t="s">
        <v>268</v>
      </c>
      <c r="AD356" s="274" t="s">
        <v>268</v>
      </c>
      <c r="AE356" s="274" t="s">
        <v>287</v>
      </c>
      <c r="AF356" s="274" t="s">
        <v>1811</v>
      </c>
      <c r="AG356" s="274" t="s">
        <v>875</v>
      </c>
      <c r="AH356" s="274" t="s">
        <v>1831</v>
      </c>
      <c r="AI356" s="274" t="s">
        <v>1011</v>
      </c>
      <c r="AJ356" s="274" t="s">
        <v>268</v>
      </c>
      <c r="AK356" s="274" t="s">
        <v>354</v>
      </c>
      <c r="AL356" s="274" t="s">
        <v>268</v>
      </c>
      <c r="AM356" s="274" t="s">
        <v>353</v>
      </c>
      <c r="AN356" s="274" t="s">
        <v>268</v>
      </c>
      <c r="AO356" s="274" t="s">
        <v>268</v>
      </c>
      <c r="AP356" s="274" t="s">
        <v>268</v>
      </c>
      <c r="AQ356" s="274" t="s">
        <v>268</v>
      </c>
      <c r="AR356" s="274" t="s">
        <v>268</v>
      </c>
      <c r="AS356" s="274" t="s">
        <v>268</v>
      </c>
      <c r="AT356" s="274" t="s">
        <v>268</v>
      </c>
      <c r="AU356" s="274" t="s">
        <v>268</v>
      </c>
      <c r="AV356" s="274" t="s">
        <v>268</v>
      </c>
      <c r="AW356" s="274" t="s">
        <v>268</v>
      </c>
      <c r="AX356" s="274" t="s">
        <v>268</v>
      </c>
      <c r="AY356" s="274" t="s">
        <v>268</v>
      </c>
      <c r="AZ356" s="274" t="s">
        <v>268</v>
      </c>
      <c r="BA356" s="274" t="s">
        <v>268</v>
      </c>
      <c r="BB356" s="274" t="s">
        <v>268</v>
      </c>
      <c r="BC356" s="274" t="s">
        <v>268</v>
      </c>
      <c r="BD356" s="274" t="s">
        <v>268</v>
      </c>
      <c r="BE356" s="274" t="s">
        <v>268</v>
      </c>
      <c r="BF356" s="274" t="s">
        <v>268</v>
      </c>
      <c r="BG356" s="274" t="s">
        <v>268</v>
      </c>
      <c r="BH356" s="274" t="s">
        <v>268</v>
      </c>
      <c r="BI356" s="274" t="s">
        <v>268</v>
      </c>
      <c r="BJ356" s="274" t="s">
        <v>268</v>
      </c>
      <c r="BK356" s="274" t="s">
        <v>268</v>
      </c>
      <c r="BL356" s="274" t="s">
        <v>268</v>
      </c>
      <c r="BM356" s="274" t="s">
        <v>268</v>
      </c>
      <c r="BN356" s="274" t="s">
        <v>268</v>
      </c>
      <c r="BO356" s="274" t="s">
        <v>268</v>
      </c>
      <c r="BP356" s="274" t="s">
        <v>268</v>
      </c>
      <c r="BQ356" s="274" t="s">
        <v>268</v>
      </c>
      <c r="BR356" s="274" t="s">
        <v>268</v>
      </c>
      <c r="BS356" s="274" t="s">
        <v>268</v>
      </c>
      <c r="BT356" s="274" t="s">
        <v>268</v>
      </c>
      <c r="BU356" s="274" t="s">
        <v>268</v>
      </c>
      <c r="BV356" s="274" t="s">
        <v>268</v>
      </c>
      <c r="BW356" s="274" t="s">
        <v>268</v>
      </c>
      <c r="BX356" s="274" t="s">
        <v>268</v>
      </c>
      <c r="BY356" s="295">
        <v>2</v>
      </c>
      <c r="BZ356" s="295">
        <v>2</v>
      </c>
      <c r="CA356" s="298" t="s">
        <v>142</v>
      </c>
      <c r="CB356" s="297">
        <v>123</v>
      </c>
      <c r="CC356" s="284">
        <f t="shared" si="22"/>
        <v>0</v>
      </c>
      <c r="CD356" s="295">
        <f t="shared" si="23"/>
        <v>2</v>
      </c>
      <c r="CE356" s="284">
        <f t="shared" si="24"/>
        <v>1</v>
      </c>
      <c r="CF356" s="295">
        <f t="shared" si="25"/>
        <v>0</v>
      </c>
      <c r="CG356" s="274" t="s">
        <v>1817</v>
      </c>
      <c r="CH356" s="274" t="s">
        <v>268</v>
      </c>
      <c r="CI356" s="274" t="s">
        <v>268</v>
      </c>
      <c r="CJ356" s="298" t="s">
        <v>268</v>
      </c>
      <c r="CK356" s="298" t="s">
        <v>736</v>
      </c>
      <c r="CL356" s="274" t="s">
        <v>268</v>
      </c>
      <c r="CM356" s="274" t="s">
        <v>268</v>
      </c>
      <c r="CN356" s="274" t="s">
        <v>268</v>
      </c>
      <c r="CO356" s="274" t="s">
        <v>268</v>
      </c>
      <c r="CP356" s="274" t="s">
        <v>268</v>
      </c>
      <c r="CQ356" s="274" t="s">
        <v>268</v>
      </c>
      <c r="CR356" s="274" t="s">
        <v>877</v>
      </c>
      <c r="CS356" s="274">
        <v>0.98</v>
      </c>
      <c r="CT356" s="274" t="s">
        <v>268</v>
      </c>
      <c r="CU356" s="274">
        <v>0.98</v>
      </c>
      <c r="CV356" s="274">
        <v>365</v>
      </c>
      <c r="CW356" s="274" t="s">
        <v>878</v>
      </c>
      <c r="CX356" s="274" t="s">
        <v>835</v>
      </c>
      <c r="CY356" s="274" t="s">
        <v>836</v>
      </c>
      <c r="CZ356" s="274" t="s">
        <v>837</v>
      </c>
      <c r="DA356" s="274" t="s">
        <v>268</v>
      </c>
      <c r="DB356" s="274" t="s">
        <v>268</v>
      </c>
      <c r="DC356" s="274" t="s">
        <v>268</v>
      </c>
      <c r="DD356" s="274" t="s">
        <v>268</v>
      </c>
      <c r="DE356" s="274" t="s">
        <v>268</v>
      </c>
      <c r="DF356" s="274" t="s">
        <v>268</v>
      </c>
      <c r="DG356" s="299">
        <f>IFERROR(IF(CA356="D",IF(CK356="A dispo.",CD356*VLOOKUP('DATI INPUT'!$F$27,TARIFFE_UD,2,FALSE),CD356*VLOOKUP(CK356,TARIFFE_UD,2,FALSE)),CD356*VLOOKUP(CB356-100,TARIFFE_UND,2,FALSE)),0)</f>
        <v>1.5839007975657298</v>
      </c>
      <c r="DH356" s="299">
        <f>IFERROR(IF(CA356="D",IF(CK356="A dispo.",CF356*VLOOKUP('DATI INPUT'!$F$27,TARIFFE_UD,3,FALSE),CF356*VLOOKUP(CK356,TARIFFE_UD,3,FALSE)),CF356*VLOOKUP(CB356-100,TARIFFE_UND,3,FALSE)),0)</f>
        <v>0</v>
      </c>
    </row>
    <row r="357" spans="1:112" x14ac:dyDescent="0.25">
      <c r="A357" s="274" t="s">
        <v>4031</v>
      </c>
      <c r="B357" s="274" t="s">
        <v>1048</v>
      </c>
      <c r="C357" s="274" t="s">
        <v>4032</v>
      </c>
      <c r="D357" s="274" t="s">
        <v>4033</v>
      </c>
      <c r="E357" s="274" t="s">
        <v>268</v>
      </c>
      <c r="F357" s="274" t="s">
        <v>156</v>
      </c>
      <c r="G357" s="274" t="s">
        <v>4034</v>
      </c>
      <c r="H357" s="274" t="s">
        <v>3307</v>
      </c>
      <c r="I357" s="274" t="s">
        <v>2568</v>
      </c>
      <c r="J357" s="274" t="s">
        <v>274</v>
      </c>
      <c r="K357" s="274" t="s">
        <v>4035</v>
      </c>
      <c r="L357" s="274" t="s">
        <v>960</v>
      </c>
      <c r="M357" s="274" t="s">
        <v>4036</v>
      </c>
      <c r="N357" s="274" t="s">
        <v>984</v>
      </c>
      <c r="O357" s="274" t="s">
        <v>873</v>
      </c>
      <c r="P357" s="274" t="s">
        <v>3006</v>
      </c>
      <c r="Q357" s="274" t="s">
        <v>346</v>
      </c>
      <c r="R357" s="274" t="s">
        <v>268</v>
      </c>
      <c r="S357" s="274" t="s">
        <v>268</v>
      </c>
      <c r="T357" s="274" t="s">
        <v>268</v>
      </c>
      <c r="U357" s="274" t="s">
        <v>268</v>
      </c>
      <c r="V357" s="274" t="s">
        <v>268</v>
      </c>
      <c r="W357" s="274" t="s">
        <v>4036</v>
      </c>
      <c r="X357" s="274" t="s">
        <v>3006</v>
      </c>
      <c r="Y357" s="274" t="s">
        <v>346</v>
      </c>
      <c r="Z357" s="274" t="s">
        <v>268</v>
      </c>
      <c r="AA357" s="274" t="s">
        <v>268</v>
      </c>
      <c r="AB357" s="274" t="s">
        <v>268</v>
      </c>
      <c r="AC357" s="274" t="s">
        <v>268</v>
      </c>
      <c r="AD357" s="274" t="s">
        <v>268</v>
      </c>
      <c r="AE357" s="274" t="s">
        <v>287</v>
      </c>
      <c r="AF357" s="274" t="s">
        <v>1811</v>
      </c>
      <c r="AG357" s="274" t="s">
        <v>875</v>
      </c>
      <c r="AH357" s="274" t="s">
        <v>1848</v>
      </c>
      <c r="AI357" s="274" t="s">
        <v>889</v>
      </c>
      <c r="AJ357" s="274" t="s">
        <v>268</v>
      </c>
      <c r="AK357" s="274" t="s">
        <v>395</v>
      </c>
      <c r="AL357" s="274" t="s">
        <v>268</v>
      </c>
      <c r="AM357" s="274" t="s">
        <v>405</v>
      </c>
      <c r="AN357" s="274" t="s">
        <v>268</v>
      </c>
      <c r="AO357" s="274" t="s">
        <v>268</v>
      </c>
      <c r="AP357" s="274" t="s">
        <v>268</v>
      </c>
      <c r="AQ357" s="274" t="s">
        <v>268</v>
      </c>
      <c r="AR357" s="274" t="s">
        <v>268</v>
      </c>
      <c r="AS357" s="274" t="s">
        <v>268</v>
      </c>
      <c r="AT357" s="274" t="s">
        <v>268</v>
      </c>
      <c r="AU357" s="274" t="s">
        <v>268</v>
      </c>
      <c r="AV357" s="274" t="s">
        <v>268</v>
      </c>
      <c r="AW357" s="274" t="s">
        <v>268</v>
      </c>
      <c r="AX357" s="274" t="s">
        <v>268</v>
      </c>
      <c r="AY357" s="274" t="s">
        <v>268</v>
      </c>
      <c r="AZ357" s="274" t="s">
        <v>268</v>
      </c>
      <c r="BA357" s="274" t="s">
        <v>268</v>
      </c>
      <c r="BB357" s="274" t="s">
        <v>268</v>
      </c>
      <c r="BC357" s="274" t="s">
        <v>268</v>
      </c>
      <c r="BD357" s="274" t="s">
        <v>268</v>
      </c>
      <c r="BE357" s="274" t="s">
        <v>268</v>
      </c>
      <c r="BF357" s="274" t="s">
        <v>268</v>
      </c>
      <c r="BG357" s="274" t="s">
        <v>268</v>
      </c>
      <c r="BH357" s="274" t="s">
        <v>268</v>
      </c>
      <c r="BI357" s="274" t="s">
        <v>268</v>
      </c>
      <c r="BJ357" s="274" t="s">
        <v>268</v>
      </c>
      <c r="BK357" s="274" t="s">
        <v>268</v>
      </c>
      <c r="BL357" s="274" t="s">
        <v>268</v>
      </c>
      <c r="BM357" s="274" t="s">
        <v>268</v>
      </c>
      <c r="BN357" s="274" t="s">
        <v>268</v>
      </c>
      <c r="BO357" s="274" t="s">
        <v>268</v>
      </c>
      <c r="BP357" s="274" t="s">
        <v>268</v>
      </c>
      <c r="BQ357" s="274" t="s">
        <v>268</v>
      </c>
      <c r="BR357" s="274" t="s">
        <v>268</v>
      </c>
      <c r="BS357" s="274" t="s">
        <v>268</v>
      </c>
      <c r="BT357" s="274" t="s">
        <v>268</v>
      </c>
      <c r="BU357" s="274" t="s">
        <v>268</v>
      </c>
      <c r="BV357" s="274" t="s">
        <v>268</v>
      </c>
      <c r="BW357" s="274" t="s">
        <v>268</v>
      </c>
      <c r="BX357" s="274" t="s">
        <v>268</v>
      </c>
      <c r="BY357" s="295">
        <v>90</v>
      </c>
      <c r="BZ357" s="295">
        <v>90</v>
      </c>
      <c r="CA357" s="298" t="s">
        <v>142</v>
      </c>
      <c r="CB357" s="297">
        <v>122</v>
      </c>
      <c r="CC357" s="284">
        <f t="shared" si="22"/>
        <v>0</v>
      </c>
      <c r="CD357" s="295">
        <f t="shared" si="23"/>
        <v>90</v>
      </c>
      <c r="CE357" s="284">
        <f t="shared" si="24"/>
        <v>0</v>
      </c>
      <c r="CF357" s="295">
        <f t="shared" si="25"/>
        <v>1</v>
      </c>
      <c r="CG357" s="274" t="s">
        <v>876</v>
      </c>
      <c r="CH357" s="274" t="s">
        <v>268</v>
      </c>
      <c r="CI357" s="274" t="s">
        <v>268</v>
      </c>
      <c r="CJ357" s="298" t="s">
        <v>271</v>
      </c>
      <c r="CK357" s="297">
        <v>1</v>
      </c>
      <c r="CL357" s="274" t="s">
        <v>268</v>
      </c>
      <c r="CM357" s="274" t="s">
        <v>268</v>
      </c>
      <c r="CN357" s="274" t="s">
        <v>268</v>
      </c>
      <c r="CO357" s="274" t="s">
        <v>268</v>
      </c>
      <c r="CP357" s="274" t="s">
        <v>268</v>
      </c>
      <c r="CQ357" s="274" t="s">
        <v>268</v>
      </c>
      <c r="CR357" s="274" t="s">
        <v>877</v>
      </c>
      <c r="CS357" s="274">
        <v>51.48</v>
      </c>
      <c r="CT357" s="274" t="s">
        <v>268</v>
      </c>
      <c r="CU357" s="274">
        <v>51.48</v>
      </c>
      <c r="CV357" s="274">
        <v>365</v>
      </c>
      <c r="CW357" s="274" t="s">
        <v>878</v>
      </c>
      <c r="CX357" s="274" t="s">
        <v>835</v>
      </c>
      <c r="CY357" s="274" t="s">
        <v>836</v>
      </c>
      <c r="CZ357" s="274" t="s">
        <v>837</v>
      </c>
      <c r="DA357" s="274" t="s">
        <v>268</v>
      </c>
      <c r="DB357" s="274" t="s">
        <v>268</v>
      </c>
      <c r="DC357" s="274" t="s">
        <v>268</v>
      </c>
      <c r="DD357" s="274" t="s">
        <v>268</v>
      </c>
      <c r="DE357" s="274" t="s">
        <v>268</v>
      </c>
      <c r="DF357" s="274" t="s">
        <v>268</v>
      </c>
      <c r="DG357" s="299">
        <f>IFERROR(IF(CA357="D",IF(CK357="A dispo.",CD357*VLOOKUP('DATI INPUT'!$F$27,TARIFFE_UD,2,FALSE),CD357*VLOOKUP(CK357,TARIFFE_UD,2,FALSE)),CD357*VLOOKUP(CB357-100,TARIFFE_UND,2,FALSE)),0)</f>
        <v>55.43652791480055</v>
      </c>
      <c r="DH357" s="299">
        <f>IFERROR(IF(CA357="D",IF(CK357="A dispo.",CF357*VLOOKUP('DATI INPUT'!$F$27,TARIFFE_UD,3,FALSE),CF357*VLOOKUP(CK357,TARIFFE_UD,3,FALSE)),CF357*VLOOKUP(CB357-100,TARIFFE_UND,3,FALSE)),0)</f>
        <v>15.164853048114928</v>
      </c>
    </row>
    <row r="358" spans="1:112" hidden="1" x14ac:dyDescent="0.25">
      <c r="A358" s="274" t="s">
        <v>4037</v>
      </c>
      <c r="B358" s="274" t="s">
        <v>4038</v>
      </c>
      <c r="C358" s="274" t="s">
        <v>4039</v>
      </c>
      <c r="D358" s="274" t="s">
        <v>4040</v>
      </c>
      <c r="E358" s="274" t="s">
        <v>268</v>
      </c>
      <c r="F358" s="274" t="s">
        <v>156</v>
      </c>
      <c r="G358" s="274" t="s">
        <v>4041</v>
      </c>
      <c r="H358" s="274" t="s">
        <v>4042</v>
      </c>
      <c r="I358" s="274" t="s">
        <v>373</v>
      </c>
      <c r="J358" s="274" t="s">
        <v>274</v>
      </c>
      <c r="K358" s="274" t="s">
        <v>4043</v>
      </c>
      <c r="L358" s="274" t="s">
        <v>4044</v>
      </c>
      <c r="M358" s="274" t="s">
        <v>4045</v>
      </c>
      <c r="N358" s="274" t="s">
        <v>1825</v>
      </c>
      <c r="O358" s="274" t="s">
        <v>4046</v>
      </c>
      <c r="P358" s="274" t="s">
        <v>4047</v>
      </c>
      <c r="Q358" s="274" t="s">
        <v>298</v>
      </c>
      <c r="R358" s="274" t="s">
        <v>268</v>
      </c>
      <c r="S358" s="274" t="s">
        <v>268</v>
      </c>
      <c r="T358" s="274" t="s">
        <v>268</v>
      </c>
      <c r="U358" s="274" t="s">
        <v>268</v>
      </c>
      <c r="V358" s="274" t="s">
        <v>268</v>
      </c>
      <c r="W358" s="274" t="s">
        <v>1829</v>
      </c>
      <c r="X358" s="274" t="s">
        <v>1830</v>
      </c>
      <c r="Y358" s="274" t="s">
        <v>315</v>
      </c>
      <c r="Z358" s="274" t="s">
        <v>268</v>
      </c>
      <c r="AA358" s="274" t="s">
        <v>268</v>
      </c>
      <c r="AB358" s="274" t="s">
        <v>268</v>
      </c>
      <c r="AC358" s="274" t="s">
        <v>268</v>
      </c>
      <c r="AD358" s="274" t="s">
        <v>268</v>
      </c>
      <c r="AE358" s="274" t="s">
        <v>287</v>
      </c>
      <c r="AF358" s="274" t="s">
        <v>1811</v>
      </c>
      <c r="AG358" s="274" t="s">
        <v>875</v>
      </c>
      <c r="AH358" s="274" t="s">
        <v>1831</v>
      </c>
      <c r="AI358" s="274" t="s">
        <v>764</v>
      </c>
      <c r="AJ358" s="274" t="s">
        <v>268</v>
      </c>
      <c r="AK358" s="274" t="s">
        <v>395</v>
      </c>
      <c r="AL358" s="274" t="s">
        <v>268</v>
      </c>
      <c r="AM358" s="274" t="s">
        <v>355</v>
      </c>
      <c r="AN358" s="274" t="s">
        <v>268</v>
      </c>
      <c r="AO358" s="274" t="s">
        <v>268</v>
      </c>
      <c r="AP358" s="274" t="s">
        <v>268</v>
      </c>
      <c r="AQ358" s="274" t="s">
        <v>268</v>
      </c>
      <c r="AR358" s="274" t="s">
        <v>268</v>
      </c>
      <c r="AS358" s="274" t="s">
        <v>268</v>
      </c>
      <c r="AT358" s="274" t="s">
        <v>268</v>
      </c>
      <c r="AU358" s="274" t="s">
        <v>268</v>
      </c>
      <c r="AV358" s="274" t="s">
        <v>268</v>
      </c>
      <c r="AW358" s="274" t="s">
        <v>268</v>
      </c>
      <c r="AX358" s="274" t="s">
        <v>268</v>
      </c>
      <c r="AY358" s="274" t="s">
        <v>268</v>
      </c>
      <c r="AZ358" s="274" t="s">
        <v>268</v>
      </c>
      <c r="BA358" s="274" t="s">
        <v>268</v>
      </c>
      <c r="BB358" s="274" t="s">
        <v>268</v>
      </c>
      <c r="BC358" s="274" t="s">
        <v>268</v>
      </c>
      <c r="BD358" s="274" t="s">
        <v>268</v>
      </c>
      <c r="BE358" s="274" t="s">
        <v>268</v>
      </c>
      <c r="BF358" s="274" t="s">
        <v>268</v>
      </c>
      <c r="BG358" s="274" t="s">
        <v>268</v>
      </c>
      <c r="BH358" s="274" t="s">
        <v>268</v>
      </c>
      <c r="BI358" s="274" t="s">
        <v>268</v>
      </c>
      <c r="BJ358" s="274" t="s">
        <v>268</v>
      </c>
      <c r="BK358" s="274" t="s">
        <v>268</v>
      </c>
      <c r="BL358" s="274" t="s">
        <v>268</v>
      </c>
      <c r="BM358" s="274" t="s">
        <v>268</v>
      </c>
      <c r="BN358" s="274" t="s">
        <v>268</v>
      </c>
      <c r="BO358" s="274" t="s">
        <v>268</v>
      </c>
      <c r="BP358" s="274" t="s">
        <v>268</v>
      </c>
      <c r="BQ358" s="274" t="s">
        <v>268</v>
      </c>
      <c r="BR358" s="274" t="s">
        <v>268</v>
      </c>
      <c r="BS358" s="274" t="s">
        <v>268</v>
      </c>
      <c r="BT358" s="274" t="s">
        <v>268</v>
      </c>
      <c r="BU358" s="274" t="s">
        <v>268</v>
      </c>
      <c r="BV358" s="274" t="s">
        <v>268</v>
      </c>
      <c r="BW358" s="274" t="s">
        <v>268</v>
      </c>
      <c r="BX358" s="274" t="s">
        <v>268</v>
      </c>
      <c r="BY358" s="295">
        <v>38</v>
      </c>
      <c r="BZ358" s="295">
        <v>38</v>
      </c>
      <c r="CA358" s="298" t="s">
        <v>142</v>
      </c>
      <c r="CB358" s="297">
        <v>122</v>
      </c>
      <c r="CC358" s="284">
        <f t="shared" si="22"/>
        <v>0</v>
      </c>
      <c r="CD358" s="295">
        <f t="shared" si="23"/>
        <v>38</v>
      </c>
      <c r="CE358" s="284">
        <f t="shared" si="24"/>
        <v>0</v>
      </c>
      <c r="CF358" s="295">
        <f t="shared" si="25"/>
        <v>1</v>
      </c>
      <c r="CG358" s="274" t="s">
        <v>876</v>
      </c>
      <c r="CH358" s="274" t="s">
        <v>268</v>
      </c>
      <c r="CI358" s="274" t="s">
        <v>268</v>
      </c>
      <c r="CJ358" s="298" t="s">
        <v>268</v>
      </c>
      <c r="CK358" s="298" t="s">
        <v>736</v>
      </c>
      <c r="CL358" s="274" t="s">
        <v>268</v>
      </c>
      <c r="CM358" s="274" t="s">
        <v>268</v>
      </c>
      <c r="CN358" s="274" t="s">
        <v>268</v>
      </c>
      <c r="CO358" s="274" t="s">
        <v>268</v>
      </c>
      <c r="CP358" s="274" t="s">
        <v>268</v>
      </c>
      <c r="CQ358" s="274" t="s">
        <v>268</v>
      </c>
      <c r="CR358" s="274" t="s">
        <v>877</v>
      </c>
      <c r="CS358" s="274">
        <v>71.180000000000007</v>
      </c>
      <c r="CT358" s="274" t="s">
        <v>268</v>
      </c>
      <c r="CU358" s="274">
        <v>71.180000000000007</v>
      </c>
      <c r="CV358" s="274">
        <v>365</v>
      </c>
      <c r="CW358" s="274" t="s">
        <v>878</v>
      </c>
      <c r="CX358" s="274" t="s">
        <v>835</v>
      </c>
      <c r="CY358" s="274" t="s">
        <v>836</v>
      </c>
      <c r="CZ358" s="274" t="s">
        <v>837</v>
      </c>
      <c r="DA358" s="274" t="s">
        <v>268</v>
      </c>
      <c r="DB358" s="274" t="s">
        <v>268</v>
      </c>
      <c r="DC358" s="274" t="s">
        <v>268</v>
      </c>
      <c r="DD358" s="274" t="s">
        <v>268</v>
      </c>
      <c r="DE358" s="274" t="s">
        <v>268</v>
      </c>
      <c r="DF358" s="274" t="s">
        <v>268</v>
      </c>
      <c r="DG358" s="299">
        <f>IFERROR(IF(CA358="D",IF(CK358="A dispo.",CD358*VLOOKUP('DATI INPUT'!$F$27,TARIFFE_UD,2,FALSE),CD358*VLOOKUP(CK358,TARIFFE_UD,2,FALSE)),CD358*VLOOKUP(CB358-100,TARIFFE_UND,2,FALSE)),0)</f>
        <v>30.094115153748866</v>
      </c>
      <c r="DH358" s="299">
        <f>IFERROR(IF(CA358="D",IF(CK358="A dispo.",CF358*VLOOKUP('DATI INPUT'!$F$27,TARIFFE_UD,3,FALSE),CF358*VLOOKUP(CK358,TARIFFE_UD,3,FALSE)),CF358*VLOOKUP(CB358-100,TARIFFE_UND,3,FALSE)),0)</f>
        <v>60.367780403072892</v>
      </c>
    </row>
    <row r="359" spans="1:112" hidden="1" x14ac:dyDescent="0.25">
      <c r="A359" s="274" t="s">
        <v>4048</v>
      </c>
      <c r="B359" s="274" t="s">
        <v>4038</v>
      </c>
      <c r="C359" s="274" t="s">
        <v>1395</v>
      </c>
      <c r="D359" s="274" t="s">
        <v>4040</v>
      </c>
      <c r="E359" s="274" t="s">
        <v>268</v>
      </c>
      <c r="F359" s="274" t="s">
        <v>156</v>
      </c>
      <c r="G359" s="274" t="s">
        <v>4041</v>
      </c>
      <c r="H359" s="274" t="s">
        <v>4042</v>
      </c>
      <c r="I359" s="274" t="s">
        <v>373</v>
      </c>
      <c r="J359" s="274" t="s">
        <v>274</v>
      </c>
      <c r="K359" s="274" t="s">
        <v>4043</v>
      </c>
      <c r="L359" s="274" t="s">
        <v>4044</v>
      </c>
      <c r="M359" s="274" t="s">
        <v>4045</v>
      </c>
      <c r="N359" s="274" t="s">
        <v>1825</v>
      </c>
      <c r="O359" s="274" t="s">
        <v>4046</v>
      </c>
      <c r="P359" s="274" t="s">
        <v>4047</v>
      </c>
      <c r="Q359" s="274" t="s">
        <v>298</v>
      </c>
      <c r="R359" s="274" t="s">
        <v>268</v>
      </c>
      <c r="S359" s="274" t="s">
        <v>268</v>
      </c>
      <c r="T359" s="274" t="s">
        <v>268</v>
      </c>
      <c r="U359" s="274" t="s">
        <v>268</v>
      </c>
      <c r="V359" s="274" t="s">
        <v>268</v>
      </c>
      <c r="W359" s="274" t="s">
        <v>1829</v>
      </c>
      <c r="X359" s="274" t="s">
        <v>1830</v>
      </c>
      <c r="Y359" s="274" t="s">
        <v>315</v>
      </c>
      <c r="Z359" s="274" t="s">
        <v>268</v>
      </c>
      <c r="AA359" s="274" t="s">
        <v>268</v>
      </c>
      <c r="AB359" s="274" t="s">
        <v>268</v>
      </c>
      <c r="AC359" s="274" t="s">
        <v>268</v>
      </c>
      <c r="AD359" s="274" t="s">
        <v>268</v>
      </c>
      <c r="AE359" s="274" t="s">
        <v>287</v>
      </c>
      <c r="AF359" s="274" t="s">
        <v>1811</v>
      </c>
      <c r="AG359" s="274" t="s">
        <v>875</v>
      </c>
      <c r="AH359" s="274" t="s">
        <v>1831</v>
      </c>
      <c r="AI359" s="274" t="s">
        <v>1011</v>
      </c>
      <c r="AJ359" s="274" t="s">
        <v>268</v>
      </c>
      <c r="AK359" s="274" t="s">
        <v>727</v>
      </c>
      <c r="AL359" s="274" t="s">
        <v>268</v>
      </c>
      <c r="AM359" s="274" t="s">
        <v>353</v>
      </c>
      <c r="AN359" s="274" t="s">
        <v>268</v>
      </c>
      <c r="AO359" s="274" t="s">
        <v>268</v>
      </c>
      <c r="AP359" s="274" t="s">
        <v>268</v>
      </c>
      <c r="AQ359" s="274" t="s">
        <v>268</v>
      </c>
      <c r="AR359" s="274" t="s">
        <v>268</v>
      </c>
      <c r="AS359" s="274" t="s">
        <v>268</v>
      </c>
      <c r="AT359" s="274" t="s">
        <v>268</v>
      </c>
      <c r="AU359" s="274" t="s">
        <v>268</v>
      </c>
      <c r="AV359" s="274" t="s">
        <v>268</v>
      </c>
      <c r="AW359" s="274" t="s">
        <v>268</v>
      </c>
      <c r="AX359" s="274" t="s">
        <v>268</v>
      </c>
      <c r="AY359" s="274" t="s">
        <v>268</v>
      </c>
      <c r="AZ359" s="274" t="s">
        <v>268</v>
      </c>
      <c r="BA359" s="274" t="s">
        <v>268</v>
      </c>
      <c r="BB359" s="274" t="s">
        <v>268</v>
      </c>
      <c r="BC359" s="274" t="s">
        <v>268</v>
      </c>
      <c r="BD359" s="274" t="s">
        <v>268</v>
      </c>
      <c r="BE359" s="274" t="s">
        <v>268</v>
      </c>
      <c r="BF359" s="274" t="s">
        <v>268</v>
      </c>
      <c r="BG359" s="274" t="s">
        <v>268</v>
      </c>
      <c r="BH359" s="274" t="s">
        <v>268</v>
      </c>
      <c r="BI359" s="274" t="s">
        <v>268</v>
      </c>
      <c r="BJ359" s="274" t="s">
        <v>268</v>
      </c>
      <c r="BK359" s="274" t="s">
        <v>268</v>
      </c>
      <c r="BL359" s="274" t="s">
        <v>268</v>
      </c>
      <c r="BM359" s="274" t="s">
        <v>268</v>
      </c>
      <c r="BN359" s="274" t="s">
        <v>268</v>
      </c>
      <c r="BO359" s="274" t="s">
        <v>268</v>
      </c>
      <c r="BP359" s="274" t="s">
        <v>268</v>
      </c>
      <c r="BQ359" s="274" t="s">
        <v>268</v>
      </c>
      <c r="BR359" s="274" t="s">
        <v>268</v>
      </c>
      <c r="BS359" s="274" t="s">
        <v>268</v>
      </c>
      <c r="BT359" s="274" t="s">
        <v>268</v>
      </c>
      <c r="BU359" s="274" t="s">
        <v>268</v>
      </c>
      <c r="BV359" s="274" t="s">
        <v>268</v>
      </c>
      <c r="BW359" s="274" t="s">
        <v>268</v>
      </c>
      <c r="BX359" s="274" t="s">
        <v>268</v>
      </c>
      <c r="BY359" s="295">
        <v>17</v>
      </c>
      <c r="BZ359" s="295">
        <v>17</v>
      </c>
      <c r="CA359" s="298" t="s">
        <v>142</v>
      </c>
      <c r="CB359" s="297">
        <v>123</v>
      </c>
      <c r="CC359" s="284">
        <f t="shared" si="22"/>
        <v>0</v>
      </c>
      <c r="CD359" s="295">
        <f t="shared" si="23"/>
        <v>17</v>
      </c>
      <c r="CE359" s="284">
        <f t="shared" si="24"/>
        <v>1</v>
      </c>
      <c r="CF359" s="295">
        <f t="shared" si="25"/>
        <v>0</v>
      </c>
      <c r="CG359" s="274" t="s">
        <v>1817</v>
      </c>
      <c r="CH359" s="274" t="s">
        <v>268</v>
      </c>
      <c r="CI359" s="274" t="s">
        <v>268</v>
      </c>
      <c r="CJ359" s="298" t="s">
        <v>268</v>
      </c>
      <c r="CK359" s="298" t="s">
        <v>736</v>
      </c>
      <c r="CL359" s="274" t="s">
        <v>268</v>
      </c>
      <c r="CM359" s="274" t="s">
        <v>268</v>
      </c>
      <c r="CN359" s="274" t="s">
        <v>268</v>
      </c>
      <c r="CO359" s="274" t="s">
        <v>268</v>
      </c>
      <c r="CP359" s="274" t="s">
        <v>268</v>
      </c>
      <c r="CQ359" s="274" t="s">
        <v>268</v>
      </c>
      <c r="CR359" s="274" t="s">
        <v>877</v>
      </c>
      <c r="CS359" s="274">
        <v>8.33</v>
      </c>
      <c r="CT359" s="274" t="s">
        <v>268</v>
      </c>
      <c r="CU359" s="274">
        <v>8.33</v>
      </c>
      <c r="CV359" s="274">
        <v>365</v>
      </c>
      <c r="CW359" s="274" t="s">
        <v>878</v>
      </c>
      <c r="CX359" s="274" t="s">
        <v>835</v>
      </c>
      <c r="CY359" s="274" t="s">
        <v>836</v>
      </c>
      <c r="CZ359" s="274" t="s">
        <v>837</v>
      </c>
      <c r="DA359" s="274" t="s">
        <v>268</v>
      </c>
      <c r="DB359" s="274" t="s">
        <v>268</v>
      </c>
      <c r="DC359" s="274" t="s">
        <v>268</v>
      </c>
      <c r="DD359" s="274" t="s">
        <v>268</v>
      </c>
      <c r="DE359" s="274" t="s">
        <v>268</v>
      </c>
      <c r="DF359" s="274" t="s">
        <v>268</v>
      </c>
      <c r="DG359" s="299">
        <f>IFERROR(IF(CA359="D",IF(CK359="A dispo.",CD359*VLOOKUP('DATI INPUT'!$F$27,TARIFFE_UD,2,FALSE),CD359*VLOOKUP(CK359,TARIFFE_UD,2,FALSE)),CD359*VLOOKUP(CB359-100,TARIFFE_UND,2,FALSE)),0)</f>
        <v>13.463156779308703</v>
      </c>
      <c r="DH359" s="299">
        <f>IFERROR(IF(CA359="D",IF(CK359="A dispo.",CF359*VLOOKUP('DATI INPUT'!$F$27,TARIFFE_UD,3,FALSE),CF359*VLOOKUP(CK359,TARIFFE_UD,3,FALSE)),CF359*VLOOKUP(CB359-100,TARIFFE_UND,3,FALSE)),0)</f>
        <v>0</v>
      </c>
    </row>
    <row r="360" spans="1:112" x14ac:dyDescent="0.25">
      <c r="A360" s="274" t="s">
        <v>4049</v>
      </c>
      <c r="B360" s="274" t="s">
        <v>4050</v>
      </c>
      <c r="C360" s="274" t="s">
        <v>4051</v>
      </c>
      <c r="D360" s="274" t="s">
        <v>4052</v>
      </c>
      <c r="E360" s="274" t="s">
        <v>268</v>
      </c>
      <c r="F360" s="274" t="s">
        <v>156</v>
      </c>
      <c r="G360" s="274" t="s">
        <v>4053</v>
      </c>
      <c r="H360" s="274" t="s">
        <v>1505</v>
      </c>
      <c r="I360" s="274" t="s">
        <v>4054</v>
      </c>
      <c r="J360" s="274" t="s">
        <v>156</v>
      </c>
      <c r="K360" s="274" t="s">
        <v>4055</v>
      </c>
      <c r="L360" s="274" t="s">
        <v>960</v>
      </c>
      <c r="M360" s="274" t="s">
        <v>4056</v>
      </c>
      <c r="N360" s="274" t="s">
        <v>984</v>
      </c>
      <c r="O360" s="274" t="s">
        <v>873</v>
      </c>
      <c r="P360" s="274" t="s">
        <v>1754</v>
      </c>
      <c r="Q360" s="274" t="s">
        <v>277</v>
      </c>
      <c r="R360" s="274" t="s">
        <v>268</v>
      </c>
      <c r="S360" s="274" t="s">
        <v>268</v>
      </c>
      <c r="T360" s="274" t="s">
        <v>268</v>
      </c>
      <c r="U360" s="274" t="s">
        <v>268</v>
      </c>
      <c r="V360" s="274" t="s">
        <v>268</v>
      </c>
      <c r="W360" s="274" t="s">
        <v>4056</v>
      </c>
      <c r="X360" s="274" t="s">
        <v>1754</v>
      </c>
      <c r="Y360" s="274" t="s">
        <v>277</v>
      </c>
      <c r="Z360" s="274" t="s">
        <v>268</v>
      </c>
      <c r="AA360" s="274" t="s">
        <v>268</v>
      </c>
      <c r="AB360" s="274" t="s">
        <v>268</v>
      </c>
      <c r="AC360" s="274" t="s">
        <v>268</v>
      </c>
      <c r="AD360" s="274" t="s">
        <v>268</v>
      </c>
      <c r="AE360" s="274" t="s">
        <v>287</v>
      </c>
      <c r="AF360" s="274" t="s">
        <v>1811</v>
      </c>
      <c r="AG360" s="274" t="s">
        <v>875</v>
      </c>
      <c r="AH360" s="274" t="s">
        <v>2154</v>
      </c>
      <c r="AI360" s="274" t="s">
        <v>952</v>
      </c>
      <c r="AJ360" s="274" t="s">
        <v>268</v>
      </c>
      <c r="AK360" s="274" t="s">
        <v>395</v>
      </c>
      <c r="AL360" s="274" t="s">
        <v>268</v>
      </c>
      <c r="AM360" s="274" t="s">
        <v>405</v>
      </c>
      <c r="AN360" s="274" t="s">
        <v>287</v>
      </c>
      <c r="AO360" s="274" t="s">
        <v>1811</v>
      </c>
      <c r="AP360" s="274" t="s">
        <v>875</v>
      </c>
      <c r="AQ360" s="274" t="s">
        <v>2154</v>
      </c>
      <c r="AR360" s="274" t="s">
        <v>952</v>
      </c>
      <c r="AS360" s="274" t="s">
        <v>268</v>
      </c>
      <c r="AT360" s="274" t="s">
        <v>410</v>
      </c>
      <c r="AU360" s="274" t="s">
        <v>268</v>
      </c>
      <c r="AV360" s="274" t="s">
        <v>405</v>
      </c>
      <c r="AW360" s="274" t="s">
        <v>268</v>
      </c>
      <c r="AX360" s="274" t="s">
        <v>268</v>
      </c>
      <c r="AY360" s="274" t="s">
        <v>268</v>
      </c>
      <c r="AZ360" s="274" t="s">
        <v>268</v>
      </c>
      <c r="BA360" s="274" t="s">
        <v>268</v>
      </c>
      <c r="BB360" s="274" t="s">
        <v>268</v>
      </c>
      <c r="BC360" s="274" t="s">
        <v>268</v>
      </c>
      <c r="BD360" s="274" t="s">
        <v>268</v>
      </c>
      <c r="BE360" s="274" t="s">
        <v>268</v>
      </c>
      <c r="BF360" s="274" t="s">
        <v>268</v>
      </c>
      <c r="BG360" s="274" t="s">
        <v>268</v>
      </c>
      <c r="BH360" s="274" t="s">
        <v>268</v>
      </c>
      <c r="BI360" s="274" t="s">
        <v>268</v>
      </c>
      <c r="BJ360" s="274" t="s">
        <v>268</v>
      </c>
      <c r="BK360" s="274" t="s">
        <v>268</v>
      </c>
      <c r="BL360" s="274" t="s">
        <v>268</v>
      </c>
      <c r="BM360" s="274" t="s">
        <v>268</v>
      </c>
      <c r="BN360" s="274" t="s">
        <v>268</v>
      </c>
      <c r="BO360" s="274" t="s">
        <v>268</v>
      </c>
      <c r="BP360" s="274" t="s">
        <v>268</v>
      </c>
      <c r="BQ360" s="274" t="s">
        <v>268</v>
      </c>
      <c r="BR360" s="274" t="s">
        <v>268</v>
      </c>
      <c r="BS360" s="274" t="s">
        <v>268</v>
      </c>
      <c r="BT360" s="274" t="s">
        <v>268</v>
      </c>
      <c r="BU360" s="274" t="s">
        <v>268</v>
      </c>
      <c r="BV360" s="274" t="s">
        <v>268</v>
      </c>
      <c r="BW360" s="274" t="s">
        <v>268</v>
      </c>
      <c r="BX360" s="274" t="s">
        <v>268</v>
      </c>
      <c r="BY360" s="295">
        <v>66.2</v>
      </c>
      <c r="BZ360" s="295">
        <v>66.2</v>
      </c>
      <c r="CA360" s="298" t="s">
        <v>142</v>
      </c>
      <c r="CB360" s="297">
        <v>122</v>
      </c>
      <c r="CC360" s="284">
        <f t="shared" si="22"/>
        <v>0</v>
      </c>
      <c r="CD360" s="295">
        <f t="shared" si="23"/>
        <v>66.2</v>
      </c>
      <c r="CE360" s="284">
        <f t="shared" si="24"/>
        <v>0</v>
      </c>
      <c r="CF360" s="295">
        <f t="shared" si="25"/>
        <v>1</v>
      </c>
      <c r="CG360" s="274" t="s">
        <v>876</v>
      </c>
      <c r="CH360" s="274" t="s">
        <v>268</v>
      </c>
      <c r="CI360" s="274" t="s">
        <v>268</v>
      </c>
      <c r="CJ360" s="298" t="s">
        <v>271</v>
      </c>
      <c r="CK360" s="297">
        <v>1</v>
      </c>
      <c r="CL360" s="274" t="s">
        <v>268</v>
      </c>
      <c r="CM360" s="274" t="s">
        <v>268</v>
      </c>
      <c r="CN360" s="274" t="s">
        <v>268</v>
      </c>
      <c r="CO360" s="274" t="s">
        <v>268</v>
      </c>
      <c r="CP360" s="274" t="s">
        <v>268</v>
      </c>
      <c r="CQ360" s="274" t="s">
        <v>268</v>
      </c>
      <c r="CR360" s="274" t="s">
        <v>877</v>
      </c>
      <c r="CS360" s="274">
        <v>42.44</v>
      </c>
      <c r="CT360" s="274" t="s">
        <v>268</v>
      </c>
      <c r="CU360" s="274">
        <v>42.44</v>
      </c>
      <c r="CV360" s="274">
        <v>365</v>
      </c>
      <c r="CW360" s="274" t="s">
        <v>878</v>
      </c>
      <c r="CX360" s="274" t="s">
        <v>835</v>
      </c>
      <c r="CY360" s="274" t="s">
        <v>836</v>
      </c>
      <c r="CZ360" s="274" t="s">
        <v>837</v>
      </c>
      <c r="DA360" s="274" t="s">
        <v>268</v>
      </c>
      <c r="DB360" s="274" t="s">
        <v>268</v>
      </c>
      <c r="DC360" s="274" t="s">
        <v>268</v>
      </c>
      <c r="DD360" s="274" t="s">
        <v>268</v>
      </c>
      <c r="DE360" s="274" t="s">
        <v>268</v>
      </c>
      <c r="DF360" s="274" t="s">
        <v>268</v>
      </c>
      <c r="DG360" s="299">
        <f>IFERROR(IF(CA360="D",IF(CK360="A dispo.",CD360*VLOOKUP('DATI INPUT'!$F$27,TARIFFE_UD,2,FALSE),CD360*VLOOKUP(CK360,TARIFFE_UD,2,FALSE)),CD360*VLOOKUP(CB360-100,TARIFFE_UND,2,FALSE)),0)</f>
        <v>40.776646088442185</v>
      </c>
      <c r="DH360" s="299">
        <f>IFERROR(IF(CA360="D",IF(CK360="A dispo.",CF360*VLOOKUP('DATI INPUT'!$F$27,TARIFFE_UD,3,FALSE),CF360*VLOOKUP(CK360,TARIFFE_UD,3,FALSE)),CF360*VLOOKUP(CB360-100,TARIFFE_UND,3,FALSE)),0)</f>
        <v>15.164853048114928</v>
      </c>
    </row>
    <row r="361" spans="1:112" x14ac:dyDescent="0.25">
      <c r="A361" s="274" t="s">
        <v>4057</v>
      </c>
      <c r="B361" s="274" t="s">
        <v>1452</v>
      </c>
      <c r="C361" s="274" t="s">
        <v>4058</v>
      </c>
      <c r="D361" s="274" t="s">
        <v>4059</v>
      </c>
      <c r="E361" s="274" t="s">
        <v>268</v>
      </c>
      <c r="F361" s="274" t="s">
        <v>156</v>
      </c>
      <c r="G361" s="274" t="s">
        <v>4060</v>
      </c>
      <c r="H361" s="274" t="s">
        <v>1505</v>
      </c>
      <c r="I361" s="274" t="s">
        <v>2336</v>
      </c>
      <c r="J361" s="274" t="s">
        <v>274</v>
      </c>
      <c r="K361" s="274" t="s">
        <v>1551</v>
      </c>
      <c r="L361" s="274" t="s">
        <v>960</v>
      </c>
      <c r="M361" s="274" t="s">
        <v>4061</v>
      </c>
      <c r="N361" s="274" t="s">
        <v>984</v>
      </c>
      <c r="O361" s="274" t="s">
        <v>873</v>
      </c>
      <c r="P361" s="274" t="s">
        <v>4062</v>
      </c>
      <c r="Q361" s="274" t="s">
        <v>269</v>
      </c>
      <c r="R361" s="274" t="s">
        <v>268</v>
      </c>
      <c r="S361" s="274" t="s">
        <v>268</v>
      </c>
      <c r="T361" s="274" t="s">
        <v>268</v>
      </c>
      <c r="U361" s="274" t="s">
        <v>268</v>
      </c>
      <c r="V361" s="274" t="s">
        <v>268</v>
      </c>
      <c r="W361" s="274" t="s">
        <v>4061</v>
      </c>
      <c r="X361" s="274" t="s">
        <v>4062</v>
      </c>
      <c r="Y361" s="274" t="s">
        <v>269</v>
      </c>
      <c r="Z361" s="274" t="s">
        <v>268</v>
      </c>
      <c r="AA361" s="274" t="s">
        <v>268</v>
      </c>
      <c r="AB361" s="274" t="s">
        <v>268</v>
      </c>
      <c r="AC361" s="274" t="s">
        <v>268</v>
      </c>
      <c r="AD361" s="274" t="s">
        <v>268</v>
      </c>
      <c r="AE361" s="274" t="s">
        <v>287</v>
      </c>
      <c r="AF361" s="274" t="s">
        <v>1811</v>
      </c>
      <c r="AG361" s="274" t="s">
        <v>875</v>
      </c>
      <c r="AH361" s="274" t="s">
        <v>2154</v>
      </c>
      <c r="AI361" s="274" t="s">
        <v>1736</v>
      </c>
      <c r="AJ361" s="274" t="s">
        <v>268</v>
      </c>
      <c r="AK361" s="274" t="s">
        <v>268</v>
      </c>
      <c r="AL361" s="274" t="s">
        <v>268</v>
      </c>
      <c r="AM361" s="274" t="s">
        <v>411</v>
      </c>
      <c r="AN361" s="274" t="s">
        <v>268</v>
      </c>
      <c r="AO361" s="274" t="s">
        <v>268</v>
      </c>
      <c r="AP361" s="274" t="s">
        <v>268</v>
      </c>
      <c r="AQ361" s="274" t="s">
        <v>268</v>
      </c>
      <c r="AR361" s="274" t="s">
        <v>268</v>
      </c>
      <c r="AS361" s="274" t="s">
        <v>268</v>
      </c>
      <c r="AT361" s="274" t="s">
        <v>268</v>
      </c>
      <c r="AU361" s="274" t="s">
        <v>268</v>
      </c>
      <c r="AV361" s="274" t="s">
        <v>268</v>
      </c>
      <c r="AW361" s="274" t="s">
        <v>268</v>
      </c>
      <c r="AX361" s="274" t="s">
        <v>268</v>
      </c>
      <c r="AY361" s="274" t="s">
        <v>268</v>
      </c>
      <c r="AZ361" s="274" t="s">
        <v>268</v>
      </c>
      <c r="BA361" s="274" t="s">
        <v>268</v>
      </c>
      <c r="BB361" s="274" t="s">
        <v>268</v>
      </c>
      <c r="BC361" s="274" t="s">
        <v>268</v>
      </c>
      <c r="BD361" s="274" t="s">
        <v>268</v>
      </c>
      <c r="BE361" s="274" t="s">
        <v>268</v>
      </c>
      <c r="BF361" s="274" t="s">
        <v>268</v>
      </c>
      <c r="BG361" s="274" t="s">
        <v>268</v>
      </c>
      <c r="BH361" s="274" t="s">
        <v>268</v>
      </c>
      <c r="BI361" s="274" t="s">
        <v>268</v>
      </c>
      <c r="BJ361" s="274" t="s">
        <v>268</v>
      </c>
      <c r="BK361" s="274" t="s">
        <v>268</v>
      </c>
      <c r="BL361" s="274" t="s">
        <v>268</v>
      </c>
      <c r="BM361" s="274" t="s">
        <v>268</v>
      </c>
      <c r="BN361" s="274" t="s">
        <v>268</v>
      </c>
      <c r="BO361" s="274" t="s">
        <v>268</v>
      </c>
      <c r="BP361" s="274" t="s">
        <v>268</v>
      </c>
      <c r="BQ361" s="274" t="s">
        <v>268</v>
      </c>
      <c r="BR361" s="274" t="s">
        <v>268</v>
      </c>
      <c r="BS361" s="274" t="s">
        <v>268</v>
      </c>
      <c r="BT361" s="274" t="s">
        <v>268</v>
      </c>
      <c r="BU361" s="274" t="s">
        <v>268</v>
      </c>
      <c r="BV361" s="274" t="s">
        <v>268</v>
      </c>
      <c r="BW361" s="274" t="s">
        <v>268</v>
      </c>
      <c r="BX361" s="274" t="s">
        <v>268</v>
      </c>
      <c r="BY361" s="295">
        <v>87</v>
      </c>
      <c r="BZ361" s="295">
        <v>87</v>
      </c>
      <c r="CA361" s="298" t="s">
        <v>142</v>
      </c>
      <c r="CB361" s="297">
        <v>122</v>
      </c>
      <c r="CC361" s="284">
        <f t="shared" si="22"/>
        <v>0</v>
      </c>
      <c r="CD361" s="295">
        <f t="shared" si="23"/>
        <v>87</v>
      </c>
      <c r="CE361" s="284">
        <f t="shared" si="24"/>
        <v>0</v>
      </c>
      <c r="CF361" s="295">
        <f t="shared" si="25"/>
        <v>1</v>
      </c>
      <c r="CG361" s="274" t="s">
        <v>876</v>
      </c>
      <c r="CH361" s="274" t="s">
        <v>268</v>
      </c>
      <c r="CI361" s="274" t="s">
        <v>268</v>
      </c>
      <c r="CJ361" s="298" t="s">
        <v>280</v>
      </c>
      <c r="CK361" s="297">
        <v>2</v>
      </c>
      <c r="CL361" s="274" t="s">
        <v>268</v>
      </c>
      <c r="CM361" s="274" t="s">
        <v>268</v>
      </c>
      <c r="CN361" s="274" t="s">
        <v>268</v>
      </c>
      <c r="CO361" s="274" t="s">
        <v>268</v>
      </c>
      <c r="CP361" s="274" t="s">
        <v>268</v>
      </c>
      <c r="CQ361" s="274" t="s">
        <v>268</v>
      </c>
      <c r="CR361" s="274" t="s">
        <v>877</v>
      </c>
      <c r="CS361" s="274">
        <v>91.71</v>
      </c>
      <c r="CT361" s="274" t="s">
        <v>268</v>
      </c>
      <c r="CU361" s="274">
        <v>91.71</v>
      </c>
      <c r="CV361" s="274">
        <v>365</v>
      </c>
      <c r="CW361" s="274" t="s">
        <v>878</v>
      </c>
      <c r="CX361" s="274" t="s">
        <v>835</v>
      </c>
      <c r="CY361" s="274" t="s">
        <v>836</v>
      </c>
      <c r="CZ361" s="274" t="s">
        <v>837</v>
      </c>
      <c r="DA361" s="274" t="s">
        <v>268</v>
      </c>
      <c r="DB361" s="274" t="s">
        <v>268</v>
      </c>
      <c r="DC361" s="274" t="s">
        <v>268</v>
      </c>
      <c r="DD361" s="274" t="s">
        <v>268</v>
      </c>
      <c r="DE361" s="274" t="s">
        <v>268</v>
      </c>
      <c r="DF361" s="274" t="s">
        <v>268</v>
      </c>
      <c r="DG361" s="299">
        <f>IFERROR(IF(CA361="D",IF(CK361="A dispo.",CD361*VLOOKUP('DATI INPUT'!$F$27,TARIFFE_UD,2,FALSE),CD361*VLOOKUP(CK361,TARIFFE_UD,2,FALSE)),CD361*VLOOKUP(CB361-100,TARIFFE_UND,2,FALSE)),0)</f>
        <v>62.520084259469506</v>
      </c>
      <c r="DH361" s="299">
        <f>IFERROR(IF(CA361="D",IF(CK361="A dispo.",CF361*VLOOKUP('DATI INPUT'!$F$27,TARIFFE_UD,3,FALSE),CF361*VLOOKUP(CK361,TARIFFE_UD,3,FALSE)),CF361*VLOOKUP(CB361-100,TARIFFE_UND,3,FALSE)),0)</f>
        <v>46.077822723118445</v>
      </c>
    </row>
    <row r="362" spans="1:112" hidden="1" x14ac:dyDescent="0.25">
      <c r="A362" s="274" t="s">
        <v>4063</v>
      </c>
      <c r="B362" s="274" t="s">
        <v>4064</v>
      </c>
      <c r="C362" s="274" t="s">
        <v>4065</v>
      </c>
      <c r="D362" s="274" t="s">
        <v>4066</v>
      </c>
      <c r="E362" s="274" t="s">
        <v>268</v>
      </c>
      <c r="F362" s="274" t="s">
        <v>156</v>
      </c>
      <c r="G362" s="274" t="s">
        <v>4067</v>
      </c>
      <c r="H362" s="274" t="s">
        <v>959</v>
      </c>
      <c r="I362" s="274" t="s">
        <v>4068</v>
      </c>
      <c r="J362" s="274" t="s">
        <v>156</v>
      </c>
      <c r="K362" s="274" t="s">
        <v>4069</v>
      </c>
      <c r="L362" s="274" t="s">
        <v>960</v>
      </c>
      <c r="M362" s="274" t="s">
        <v>4070</v>
      </c>
      <c r="N362" s="274" t="s">
        <v>152</v>
      </c>
      <c r="O362" s="274" t="s">
        <v>1270</v>
      </c>
      <c r="P362" s="274" t="s">
        <v>4071</v>
      </c>
      <c r="Q362" s="274" t="s">
        <v>272</v>
      </c>
      <c r="R362" s="274" t="s">
        <v>268</v>
      </c>
      <c r="S362" s="274" t="s">
        <v>268</v>
      </c>
      <c r="T362" s="274" t="s">
        <v>268</v>
      </c>
      <c r="U362" s="274" t="s">
        <v>268</v>
      </c>
      <c r="V362" s="274" t="s">
        <v>268</v>
      </c>
      <c r="W362" s="274" t="s">
        <v>2823</v>
      </c>
      <c r="X362" s="274" t="s">
        <v>613</v>
      </c>
      <c r="Y362" s="274" t="s">
        <v>276</v>
      </c>
      <c r="Z362" s="274" t="s">
        <v>268</v>
      </c>
      <c r="AA362" s="274" t="s">
        <v>268</v>
      </c>
      <c r="AB362" s="274" t="s">
        <v>268</v>
      </c>
      <c r="AC362" s="274" t="s">
        <v>268</v>
      </c>
      <c r="AD362" s="274" t="s">
        <v>268</v>
      </c>
      <c r="AE362" s="274" t="s">
        <v>287</v>
      </c>
      <c r="AF362" s="274" t="s">
        <v>1811</v>
      </c>
      <c r="AG362" s="274" t="s">
        <v>875</v>
      </c>
      <c r="AH362" s="274" t="s">
        <v>1848</v>
      </c>
      <c r="AI362" s="274" t="s">
        <v>2743</v>
      </c>
      <c r="AJ362" s="274" t="s">
        <v>268</v>
      </c>
      <c r="AK362" s="274" t="s">
        <v>4072</v>
      </c>
      <c r="AL362" s="274" t="s">
        <v>268</v>
      </c>
      <c r="AM362" s="274" t="s">
        <v>405</v>
      </c>
      <c r="AN362" s="274" t="s">
        <v>268</v>
      </c>
      <c r="AO362" s="274" t="s">
        <v>268</v>
      </c>
      <c r="AP362" s="274" t="s">
        <v>268</v>
      </c>
      <c r="AQ362" s="274" t="s">
        <v>268</v>
      </c>
      <c r="AR362" s="274" t="s">
        <v>268</v>
      </c>
      <c r="AS362" s="274" t="s">
        <v>268</v>
      </c>
      <c r="AT362" s="274" t="s">
        <v>268</v>
      </c>
      <c r="AU362" s="274" t="s">
        <v>268</v>
      </c>
      <c r="AV362" s="274" t="s">
        <v>268</v>
      </c>
      <c r="AW362" s="274" t="s">
        <v>268</v>
      </c>
      <c r="AX362" s="274" t="s">
        <v>268</v>
      </c>
      <c r="AY362" s="274" t="s">
        <v>268</v>
      </c>
      <c r="AZ362" s="274" t="s">
        <v>268</v>
      </c>
      <c r="BA362" s="274" t="s">
        <v>268</v>
      </c>
      <c r="BB362" s="274" t="s">
        <v>268</v>
      </c>
      <c r="BC362" s="274" t="s">
        <v>268</v>
      </c>
      <c r="BD362" s="274" t="s">
        <v>268</v>
      </c>
      <c r="BE362" s="274" t="s">
        <v>268</v>
      </c>
      <c r="BF362" s="274" t="s">
        <v>268</v>
      </c>
      <c r="BG362" s="274" t="s">
        <v>268</v>
      </c>
      <c r="BH362" s="274" t="s">
        <v>268</v>
      </c>
      <c r="BI362" s="274" t="s">
        <v>268</v>
      </c>
      <c r="BJ362" s="274" t="s">
        <v>268</v>
      </c>
      <c r="BK362" s="274" t="s">
        <v>268</v>
      </c>
      <c r="BL362" s="274" t="s">
        <v>268</v>
      </c>
      <c r="BM362" s="274" t="s">
        <v>268</v>
      </c>
      <c r="BN362" s="274" t="s">
        <v>268</v>
      </c>
      <c r="BO362" s="274" t="s">
        <v>268</v>
      </c>
      <c r="BP362" s="274" t="s">
        <v>268</v>
      </c>
      <c r="BQ362" s="274" t="s">
        <v>268</v>
      </c>
      <c r="BR362" s="274" t="s">
        <v>268</v>
      </c>
      <c r="BS362" s="274" t="s">
        <v>268</v>
      </c>
      <c r="BT362" s="274" t="s">
        <v>268</v>
      </c>
      <c r="BU362" s="274" t="s">
        <v>268</v>
      </c>
      <c r="BV362" s="274" t="s">
        <v>268</v>
      </c>
      <c r="BW362" s="274" t="s">
        <v>268</v>
      </c>
      <c r="BX362" s="274" t="s">
        <v>268</v>
      </c>
      <c r="BY362" s="295">
        <v>35</v>
      </c>
      <c r="BZ362" s="295">
        <v>35</v>
      </c>
      <c r="CA362" s="298" t="s">
        <v>142</v>
      </c>
      <c r="CB362" s="297">
        <v>122</v>
      </c>
      <c r="CC362" s="284">
        <f t="shared" si="22"/>
        <v>0</v>
      </c>
      <c r="CD362" s="295">
        <f t="shared" si="23"/>
        <v>35</v>
      </c>
      <c r="CE362" s="284">
        <f t="shared" si="24"/>
        <v>0</v>
      </c>
      <c r="CF362" s="295">
        <f t="shared" si="25"/>
        <v>1</v>
      </c>
      <c r="CG362" s="274" t="s">
        <v>876</v>
      </c>
      <c r="CH362" s="274" t="s">
        <v>268</v>
      </c>
      <c r="CI362" s="274" t="s">
        <v>268</v>
      </c>
      <c r="CJ362" s="298" t="s">
        <v>268</v>
      </c>
      <c r="CK362" s="298" t="s">
        <v>736</v>
      </c>
      <c r="CL362" s="274" t="s">
        <v>268</v>
      </c>
      <c r="CM362" s="274" t="s">
        <v>268</v>
      </c>
      <c r="CN362" s="274" t="s">
        <v>268</v>
      </c>
      <c r="CO362" s="274" t="s">
        <v>268</v>
      </c>
      <c r="CP362" s="274" t="s">
        <v>268</v>
      </c>
      <c r="CQ362" s="274" t="s">
        <v>268</v>
      </c>
      <c r="CR362" s="274" t="s">
        <v>877</v>
      </c>
      <c r="CS362" s="274">
        <v>69.709999999999994</v>
      </c>
      <c r="CT362" s="274" t="s">
        <v>268</v>
      </c>
      <c r="CU362" s="274">
        <v>69.709999999999994</v>
      </c>
      <c r="CV362" s="274">
        <v>365</v>
      </c>
      <c r="CW362" s="274" t="s">
        <v>878</v>
      </c>
      <c r="CX362" s="274" t="s">
        <v>835</v>
      </c>
      <c r="CY362" s="274" t="s">
        <v>836</v>
      </c>
      <c r="CZ362" s="274" t="s">
        <v>837</v>
      </c>
      <c r="DA362" s="274" t="s">
        <v>268</v>
      </c>
      <c r="DB362" s="274" t="s">
        <v>268</v>
      </c>
      <c r="DC362" s="274" t="s">
        <v>268</v>
      </c>
      <c r="DD362" s="274" t="s">
        <v>268</v>
      </c>
      <c r="DE362" s="274" t="s">
        <v>268</v>
      </c>
      <c r="DF362" s="274" t="s">
        <v>268</v>
      </c>
      <c r="DG362" s="299">
        <f>IFERROR(IF(CA362="D",IF(CK362="A dispo.",CD362*VLOOKUP('DATI INPUT'!$F$27,TARIFFE_UD,2,FALSE),CD362*VLOOKUP(CK362,TARIFFE_UD,2,FALSE)),CD362*VLOOKUP(CB362-100,TARIFFE_UND,2,FALSE)),0)</f>
        <v>27.718263957400271</v>
      </c>
      <c r="DH362" s="299">
        <f>IFERROR(IF(CA362="D",IF(CK362="A dispo.",CF362*VLOOKUP('DATI INPUT'!$F$27,TARIFFE_UD,3,FALSE),CF362*VLOOKUP(CK362,TARIFFE_UD,3,FALSE)),CF362*VLOOKUP(CB362-100,TARIFFE_UND,3,FALSE)),0)</f>
        <v>60.367780403072892</v>
      </c>
    </row>
    <row r="363" spans="1:112" hidden="1" x14ac:dyDescent="0.25">
      <c r="A363" s="274" t="s">
        <v>4073</v>
      </c>
      <c r="B363" s="274" t="s">
        <v>4064</v>
      </c>
      <c r="C363" s="274" t="s">
        <v>4074</v>
      </c>
      <c r="D363" s="274" t="s">
        <v>4066</v>
      </c>
      <c r="E363" s="274" t="s">
        <v>268</v>
      </c>
      <c r="F363" s="274" t="s">
        <v>156</v>
      </c>
      <c r="G363" s="274" t="s">
        <v>4067</v>
      </c>
      <c r="H363" s="274" t="s">
        <v>959</v>
      </c>
      <c r="I363" s="274" t="s">
        <v>4068</v>
      </c>
      <c r="J363" s="274" t="s">
        <v>156</v>
      </c>
      <c r="K363" s="274" t="s">
        <v>4069</v>
      </c>
      <c r="L363" s="274" t="s">
        <v>960</v>
      </c>
      <c r="M363" s="274" t="s">
        <v>4070</v>
      </c>
      <c r="N363" s="274" t="s">
        <v>152</v>
      </c>
      <c r="O363" s="274" t="s">
        <v>1270</v>
      </c>
      <c r="P363" s="274" t="s">
        <v>4071</v>
      </c>
      <c r="Q363" s="274" t="s">
        <v>272</v>
      </c>
      <c r="R363" s="274" t="s">
        <v>268</v>
      </c>
      <c r="S363" s="274" t="s">
        <v>268</v>
      </c>
      <c r="T363" s="274" t="s">
        <v>268</v>
      </c>
      <c r="U363" s="274" t="s">
        <v>268</v>
      </c>
      <c r="V363" s="274" t="s">
        <v>268</v>
      </c>
      <c r="W363" s="274" t="s">
        <v>2823</v>
      </c>
      <c r="X363" s="274" t="s">
        <v>613</v>
      </c>
      <c r="Y363" s="274" t="s">
        <v>276</v>
      </c>
      <c r="Z363" s="274" t="s">
        <v>268</v>
      </c>
      <c r="AA363" s="274" t="s">
        <v>268</v>
      </c>
      <c r="AB363" s="274" t="s">
        <v>268</v>
      </c>
      <c r="AC363" s="274" t="s">
        <v>268</v>
      </c>
      <c r="AD363" s="274" t="s">
        <v>268</v>
      </c>
      <c r="AE363" s="274" t="s">
        <v>287</v>
      </c>
      <c r="AF363" s="274" t="s">
        <v>1811</v>
      </c>
      <c r="AG363" s="274" t="s">
        <v>875</v>
      </c>
      <c r="AH363" s="274" t="s">
        <v>1848</v>
      </c>
      <c r="AI363" s="274" t="s">
        <v>2743</v>
      </c>
      <c r="AJ363" s="274" t="s">
        <v>268</v>
      </c>
      <c r="AK363" s="274" t="s">
        <v>4075</v>
      </c>
      <c r="AL363" s="274" t="s">
        <v>268</v>
      </c>
      <c r="AM363" s="274" t="s">
        <v>353</v>
      </c>
      <c r="AN363" s="274" t="s">
        <v>268</v>
      </c>
      <c r="AO363" s="274" t="s">
        <v>268</v>
      </c>
      <c r="AP363" s="274" t="s">
        <v>268</v>
      </c>
      <c r="AQ363" s="274" t="s">
        <v>268</v>
      </c>
      <c r="AR363" s="274" t="s">
        <v>268</v>
      </c>
      <c r="AS363" s="274" t="s">
        <v>268</v>
      </c>
      <c r="AT363" s="274" t="s">
        <v>268</v>
      </c>
      <c r="AU363" s="274" t="s">
        <v>268</v>
      </c>
      <c r="AV363" s="274" t="s">
        <v>268</v>
      </c>
      <c r="AW363" s="274" t="s">
        <v>268</v>
      </c>
      <c r="AX363" s="274" t="s">
        <v>268</v>
      </c>
      <c r="AY363" s="274" t="s">
        <v>268</v>
      </c>
      <c r="AZ363" s="274" t="s">
        <v>268</v>
      </c>
      <c r="BA363" s="274" t="s">
        <v>268</v>
      </c>
      <c r="BB363" s="274" t="s">
        <v>268</v>
      </c>
      <c r="BC363" s="274" t="s">
        <v>268</v>
      </c>
      <c r="BD363" s="274" t="s">
        <v>268</v>
      </c>
      <c r="BE363" s="274" t="s">
        <v>268</v>
      </c>
      <c r="BF363" s="274" t="s">
        <v>268</v>
      </c>
      <c r="BG363" s="274" t="s">
        <v>268</v>
      </c>
      <c r="BH363" s="274" t="s">
        <v>268</v>
      </c>
      <c r="BI363" s="274" t="s">
        <v>268</v>
      </c>
      <c r="BJ363" s="274" t="s">
        <v>268</v>
      </c>
      <c r="BK363" s="274" t="s">
        <v>268</v>
      </c>
      <c r="BL363" s="274" t="s">
        <v>268</v>
      </c>
      <c r="BM363" s="274" t="s">
        <v>268</v>
      </c>
      <c r="BN363" s="274" t="s">
        <v>268</v>
      </c>
      <c r="BO363" s="274" t="s">
        <v>268</v>
      </c>
      <c r="BP363" s="274" t="s">
        <v>268</v>
      </c>
      <c r="BQ363" s="274" t="s">
        <v>268</v>
      </c>
      <c r="BR363" s="274" t="s">
        <v>268</v>
      </c>
      <c r="BS363" s="274" t="s">
        <v>268</v>
      </c>
      <c r="BT363" s="274" t="s">
        <v>268</v>
      </c>
      <c r="BU363" s="274" t="s">
        <v>268</v>
      </c>
      <c r="BV363" s="274" t="s">
        <v>268</v>
      </c>
      <c r="BW363" s="274" t="s">
        <v>268</v>
      </c>
      <c r="BX363" s="274" t="s">
        <v>268</v>
      </c>
      <c r="BY363" s="295">
        <v>13</v>
      </c>
      <c r="BZ363" s="295">
        <v>13</v>
      </c>
      <c r="CA363" s="298" t="s">
        <v>142</v>
      </c>
      <c r="CB363" s="297">
        <v>123</v>
      </c>
      <c r="CC363" s="284">
        <f t="shared" si="22"/>
        <v>0</v>
      </c>
      <c r="CD363" s="295">
        <f t="shared" si="23"/>
        <v>13</v>
      </c>
      <c r="CE363" s="284">
        <f t="shared" si="24"/>
        <v>1</v>
      </c>
      <c r="CF363" s="295">
        <f t="shared" si="25"/>
        <v>0</v>
      </c>
      <c r="CG363" s="274" t="s">
        <v>1817</v>
      </c>
      <c r="CH363" s="274" t="s">
        <v>268</v>
      </c>
      <c r="CI363" s="274" t="s">
        <v>268</v>
      </c>
      <c r="CJ363" s="298" t="s">
        <v>268</v>
      </c>
      <c r="CK363" s="298" t="s">
        <v>736</v>
      </c>
      <c r="CL363" s="274" t="s">
        <v>268</v>
      </c>
      <c r="CM363" s="274" t="s">
        <v>268</v>
      </c>
      <c r="CN363" s="274" t="s">
        <v>268</v>
      </c>
      <c r="CO363" s="274" t="s">
        <v>268</v>
      </c>
      <c r="CP363" s="274" t="s">
        <v>268</v>
      </c>
      <c r="CQ363" s="274" t="s">
        <v>268</v>
      </c>
      <c r="CR363" s="274" t="s">
        <v>877</v>
      </c>
      <c r="CS363" s="274">
        <v>6.37</v>
      </c>
      <c r="CT363" s="274" t="s">
        <v>268</v>
      </c>
      <c r="CU363" s="274">
        <v>6.37</v>
      </c>
      <c r="CV363" s="274">
        <v>365</v>
      </c>
      <c r="CW363" s="274" t="s">
        <v>878</v>
      </c>
      <c r="CX363" s="274" t="s">
        <v>835</v>
      </c>
      <c r="CY363" s="274" t="s">
        <v>836</v>
      </c>
      <c r="CZ363" s="274" t="s">
        <v>837</v>
      </c>
      <c r="DA363" s="274" t="s">
        <v>268</v>
      </c>
      <c r="DB363" s="274" t="s">
        <v>268</v>
      </c>
      <c r="DC363" s="274" t="s">
        <v>268</v>
      </c>
      <c r="DD363" s="274" t="s">
        <v>268</v>
      </c>
      <c r="DE363" s="274" t="s">
        <v>268</v>
      </c>
      <c r="DF363" s="274" t="s">
        <v>268</v>
      </c>
      <c r="DG363" s="299">
        <f>IFERROR(IF(CA363="D",IF(CK363="A dispo.",CD363*VLOOKUP('DATI INPUT'!$F$27,TARIFFE_UD,2,FALSE),CD363*VLOOKUP(CK363,TARIFFE_UD,2,FALSE)),CD363*VLOOKUP(CB363-100,TARIFFE_UND,2,FALSE)),0)</f>
        <v>10.295355184177243</v>
      </c>
      <c r="DH363" s="299">
        <f>IFERROR(IF(CA363="D",IF(CK363="A dispo.",CF363*VLOOKUP('DATI INPUT'!$F$27,TARIFFE_UD,3,FALSE),CF363*VLOOKUP(CK363,TARIFFE_UD,3,FALSE)),CF363*VLOOKUP(CB363-100,TARIFFE_UND,3,FALSE)),0)</f>
        <v>0</v>
      </c>
    </row>
    <row r="364" spans="1:112" x14ac:dyDescent="0.25">
      <c r="A364" s="274" t="s">
        <v>4076</v>
      </c>
      <c r="B364" s="274" t="s">
        <v>1050</v>
      </c>
      <c r="C364" s="274" t="s">
        <v>4077</v>
      </c>
      <c r="D364" s="274" t="s">
        <v>4078</v>
      </c>
      <c r="E364" s="274" t="s">
        <v>268</v>
      </c>
      <c r="F364" s="274" t="s">
        <v>156</v>
      </c>
      <c r="G364" s="274" t="s">
        <v>4079</v>
      </c>
      <c r="H364" s="274" t="s">
        <v>1505</v>
      </c>
      <c r="I364" s="274" t="s">
        <v>360</v>
      </c>
      <c r="J364" s="274" t="s">
        <v>274</v>
      </c>
      <c r="K364" s="274" t="s">
        <v>4080</v>
      </c>
      <c r="L364" s="274" t="s">
        <v>960</v>
      </c>
      <c r="M364" s="274" t="s">
        <v>4081</v>
      </c>
      <c r="N364" s="274" t="s">
        <v>984</v>
      </c>
      <c r="O364" s="274" t="s">
        <v>873</v>
      </c>
      <c r="P364" s="274" t="s">
        <v>2560</v>
      </c>
      <c r="Q364" s="274" t="s">
        <v>282</v>
      </c>
      <c r="R364" s="274" t="s">
        <v>154</v>
      </c>
      <c r="S364" s="274" t="s">
        <v>268</v>
      </c>
      <c r="T364" s="274" t="s">
        <v>268</v>
      </c>
      <c r="U364" s="274" t="s">
        <v>268</v>
      </c>
      <c r="V364" s="274" t="s">
        <v>268</v>
      </c>
      <c r="W364" s="274" t="s">
        <v>4082</v>
      </c>
      <c r="X364" s="274" t="s">
        <v>2560</v>
      </c>
      <c r="Y364" s="274" t="s">
        <v>282</v>
      </c>
      <c r="Z364" s="274" t="s">
        <v>268</v>
      </c>
      <c r="AA364" s="274" t="s">
        <v>268</v>
      </c>
      <c r="AB364" s="274" t="s">
        <v>268</v>
      </c>
      <c r="AC364" s="274" t="s">
        <v>268</v>
      </c>
      <c r="AD364" s="274" t="s">
        <v>268</v>
      </c>
      <c r="AE364" s="274" t="s">
        <v>287</v>
      </c>
      <c r="AF364" s="274" t="s">
        <v>1811</v>
      </c>
      <c r="AG364" s="274" t="s">
        <v>875</v>
      </c>
      <c r="AH364" s="274" t="s">
        <v>2154</v>
      </c>
      <c r="AI364" s="274" t="s">
        <v>708</v>
      </c>
      <c r="AJ364" s="274" t="s">
        <v>268</v>
      </c>
      <c r="AK364" s="274" t="s">
        <v>366</v>
      </c>
      <c r="AL364" s="274" t="s">
        <v>268</v>
      </c>
      <c r="AM364" s="274" t="s">
        <v>355</v>
      </c>
      <c r="AN364" s="274" t="s">
        <v>268</v>
      </c>
      <c r="AO364" s="274" t="s">
        <v>268</v>
      </c>
      <c r="AP364" s="274" t="s">
        <v>268</v>
      </c>
      <c r="AQ364" s="274" t="s">
        <v>268</v>
      </c>
      <c r="AR364" s="274" t="s">
        <v>268</v>
      </c>
      <c r="AS364" s="274" t="s">
        <v>268</v>
      </c>
      <c r="AT364" s="274" t="s">
        <v>268</v>
      </c>
      <c r="AU364" s="274" t="s">
        <v>268</v>
      </c>
      <c r="AV364" s="274" t="s">
        <v>268</v>
      </c>
      <c r="AW364" s="274" t="s">
        <v>268</v>
      </c>
      <c r="AX364" s="274" t="s">
        <v>268</v>
      </c>
      <c r="AY364" s="274" t="s">
        <v>268</v>
      </c>
      <c r="AZ364" s="274" t="s">
        <v>268</v>
      </c>
      <c r="BA364" s="274" t="s">
        <v>268</v>
      </c>
      <c r="BB364" s="274" t="s">
        <v>268</v>
      </c>
      <c r="BC364" s="274" t="s">
        <v>268</v>
      </c>
      <c r="BD364" s="274" t="s">
        <v>268</v>
      </c>
      <c r="BE364" s="274" t="s">
        <v>268</v>
      </c>
      <c r="BF364" s="274" t="s">
        <v>268</v>
      </c>
      <c r="BG364" s="274" t="s">
        <v>268</v>
      </c>
      <c r="BH364" s="274" t="s">
        <v>268</v>
      </c>
      <c r="BI364" s="274" t="s">
        <v>268</v>
      </c>
      <c r="BJ364" s="274" t="s">
        <v>268</v>
      </c>
      <c r="BK364" s="274" t="s">
        <v>268</v>
      </c>
      <c r="BL364" s="274" t="s">
        <v>268</v>
      </c>
      <c r="BM364" s="274" t="s">
        <v>268</v>
      </c>
      <c r="BN364" s="274" t="s">
        <v>268</v>
      </c>
      <c r="BO364" s="274" t="s">
        <v>268</v>
      </c>
      <c r="BP364" s="274" t="s">
        <v>268</v>
      </c>
      <c r="BQ364" s="274" t="s">
        <v>268</v>
      </c>
      <c r="BR364" s="274" t="s">
        <v>268</v>
      </c>
      <c r="BS364" s="274" t="s">
        <v>268</v>
      </c>
      <c r="BT364" s="274" t="s">
        <v>268</v>
      </c>
      <c r="BU364" s="274" t="s">
        <v>268</v>
      </c>
      <c r="BV364" s="274" t="s">
        <v>268</v>
      </c>
      <c r="BW364" s="274" t="s">
        <v>268</v>
      </c>
      <c r="BX364" s="274" t="s">
        <v>268</v>
      </c>
      <c r="BY364" s="295">
        <v>47.84</v>
      </c>
      <c r="BZ364" s="295">
        <v>47.84</v>
      </c>
      <c r="CA364" s="298" t="s">
        <v>142</v>
      </c>
      <c r="CB364" s="297">
        <v>122</v>
      </c>
      <c r="CC364" s="284">
        <f t="shared" si="22"/>
        <v>0</v>
      </c>
      <c r="CD364" s="295">
        <f t="shared" si="23"/>
        <v>47.84</v>
      </c>
      <c r="CE364" s="284">
        <f t="shared" si="24"/>
        <v>0</v>
      </c>
      <c r="CF364" s="295">
        <f t="shared" si="25"/>
        <v>1</v>
      </c>
      <c r="CG364" s="274" t="s">
        <v>876</v>
      </c>
      <c r="CH364" s="274" t="s">
        <v>268</v>
      </c>
      <c r="CI364" s="274" t="s">
        <v>268</v>
      </c>
      <c r="CJ364" s="298" t="s">
        <v>271</v>
      </c>
      <c r="CK364" s="297">
        <v>1</v>
      </c>
      <c r="CL364" s="274" t="s">
        <v>268</v>
      </c>
      <c r="CM364" s="274" t="s">
        <v>268</v>
      </c>
      <c r="CN364" s="274" t="s">
        <v>268</v>
      </c>
      <c r="CO364" s="274" t="s">
        <v>268</v>
      </c>
      <c r="CP364" s="274" t="s">
        <v>268</v>
      </c>
      <c r="CQ364" s="274" t="s">
        <v>268</v>
      </c>
      <c r="CR364" s="274" t="s">
        <v>877</v>
      </c>
      <c r="CS364" s="274">
        <v>35.46</v>
      </c>
      <c r="CT364" s="274" t="s">
        <v>268</v>
      </c>
      <c r="CU364" s="274">
        <v>35.46</v>
      </c>
      <c r="CV364" s="274">
        <v>365</v>
      </c>
      <c r="CW364" s="274" t="s">
        <v>878</v>
      </c>
      <c r="CX364" s="274" t="s">
        <v>835</v>
      </c>
      <c r="CY364" s="274" t="s">
        <v>836</v>
      </c>
      <c r="CZ364" s="274" t="s">
        <v>837</v>
      </c>
      <c r="DA364" s="274" t="s">
        <v>268</v>
      </c>
      <c r="DB364" s="274" t="s">
        <v>268</v>
      </c>
      <c r="DC364" s="274" t="s">
        <v>268</v>
      </c>
      <c r="DD364" s="274" t="s">
        <v>268</v>
      </c>
      <c r="DE364" s="274" t="s">
        <v>268</v>
      </c>
      <c r="DF364" s="274" t="s">
        <v>268</v>
      </c>
      <c r="DG364" s="299">
        <f>IFERROR(IF(CA364="D",IF(CK364="A dispo.",CD364*VLOOKUP('DATI INPUT'!$F$27,TARIFFE_UD,2,FALSE),CD364*VLOOKUP(CK364,TARIFFE_UD,2,FALSE)),CD364*VLOOKUP(CB364-100,TARIFFE_UND,2,FALSE)),0)</f>
        <v>29.467594393822871</v>
      </c>
      <c r="DH364" s="299">
        <f>IFERROR(IF(CA364="D",IF(CK364="A dispo.",CF364*VLOOKUP('DATI INPUT'!$F$27,TARIFFE_UD,3,FALSE),CF364*VLOOKUP(CK364,TARIFFE_UD,3,FALSE)),CF364*VLOOKUP(CB364-100,TARIFFE_UND,3,FALSE)),0)</f>
        <v>15.164853048114928</v>
      </c>
    </row>
    <row r="365" spans="1:112" x14ac:dyDescent="0.25">
      <c r="A365" s="274" t="s">
        <v>4083</v>
      </c>
      <c r="B365" s="274" t="s">
        <v>4084</v>
      </c>
      <c r="C365" s="274" t="s">
        <v>4085</v>
      </c>
      <c r="D365" s="274" t="s">
        <v>4086</v>
      </c>
      <c r="E365" s="274" t="s">
        <v>268</v>
      </c>
      <c r="F365" s="274" t="s">
        <v>156</v>
      </c>
      <c r="G365" s="274" t="s">
        <v>4087</v>
      </c>
      <c r="H365" s="274" t="s">
        <v>1505</v>
      </c>
      <c r="I365" s="274" t="s">
        <v>4088</v>
      </c>
      <c r="J365" s="274" t="s">
        <v>274</v>
      </c>
      <c r="K365" s="274" t="s">
        <v>4089</v>
      </c>
      <c r="L365" s="274" t="s">
        <v>4090</v>
      </c>
      <c r="M365" s="274" t="s">
        <v>4091</v>
      </c>
      <c r="N365" s="274" t="s">
        <v>984</v>
      </c>
      <c r="O365" s="274" t="s">
        <v>873</v>
      </c>
      <c r="P365" s="274" t="s">
        <v>148</v>
      </c>
      <c r="Q365" s="274" t="s">
        <v>279</v>
      </c>
      <c r="R365" s="274" t="s">
        <v>268</v>
      </c>
      <c r="S365" s="274" t="s">
        <v>268</v>
      </c>
      <c r="T365" s="274" t="s">
        <v>268</v>
      </c>
      <c r="U365" s="274" t="s">
        <v>268</v>
      </c>
      <c r="V365" s="274" t="s">
        <v>268</v>
      </c>
      <c r="W365" s="274" t="s">
        <v>4091</v>
      </c>
      <c r="X365" s="274" t="s">
        <v>148</v>
      </c>
      <c r="Y365" s="274" t="s">
        <v>279</v>
      </c>
      <c r="Z365" s="274" t="s">
        <v>268</v>
      </c>
      <c r="AA365" s="274" t="s">
        <v>268</v>
      </c>
      <c r="AB365" s="274" t="s">
        <v>268</v>
      </c>
      <c r="AC365" s="274" t="s">
        <v>268</v>
      </c>
      <c r="AD365" s="274" t="s">
        <v>268</v>
      </c>
      <c r="AE365" s="274" t="s">
        <v>287</v>
      </c>
      <c r="AF365" s="274" t="s">
        <v>1811</v>
      </c>
      <c r="AG365" s="274" t="s">
        <v>875</v>
      </c>
      <c r="AH365" s="274" t="s">
        <v>2154</v>
      </c>
      <c r="AI365" s="274" t="s">
        <v>1398</v>
      </c>
      <c r="AJ365" s="274" t="s">
        <v>268</v>
      </c>
      <c r="AK365" s="274" t="s">
        <v>366</v>
      </c>
      <c r="AL365" s="274" t="s">
        <v>268</v>
      </c>
      <c r="AM365" s="274" t="s">
        <v>355</v>
      </c>
      <c r="AN365" s="274" t="s">
        <v>268</v>
      </c>
      <c r="AO365" s="274" t="s">
        <v>268</v>
      </c>
      <c r="AP365" s="274" t="s">
        <v>268</v>
      </c>
      <c r="AQ365" s="274" t="s">
        <v>268</v>
      </c>
      <c r="AR365" s="274" t="s">
        <v>268</v>
      </c>
      <c r="AS365" s="274" t="s">
        <v>268</v>
      </c>
      <c r="AT365" s="274" t="s">
        <v>268</v>
      </c>
      <c r="AU365" s="274" t="s">
        <v>268</v>
      </c>
      <c r="AV365" s="274" t="s">
        <v>268</v>
      </c>
      <c r="AW365" s="274" t="s">
        <v>268</v>
      </c>
      <c r="AX365" s="274" t="s">
        <v>268</v>
      </c>
      <c r="AY365" s="274" t="s">
        <v>268</v>
      </c>
      <c r="AZ365" s="274" t="s">
        <v>268</v>
      </c>
      <c r="BA365" s="274" t="s">
        <v>268</v>
      </c>
      <c r="BB365" s="274" t="s">
        <v>268</v>
      </c>
      <c r="BC365" s="274" t="s">
        <v>268</v>
      </c>
      <c r="BD365" s="274" t="s">
        <v>268</v>
      </c>
      <c r="BE365" s="274" t="s">
        <v>268</v>
      </c>
      <c r="BF365" s="274" t="s">
        <v>268</v>
      </c>
      <c r="BG365" s="274" t="s">
        <v>268</v>
      </c>
      <c r="BH365" s="274" t="s">
        <v>268</v>
      </c>
      <c r="BI365" s="274" t="s">
        <v>268</v>
      </c>
      <c r="BJ365" s="274" t="s">
        <v>268</v>
      </c>
      <c r="BK365" s="274" t="s">
        <v>268</v>
      </c>
      <c r="BL365" s="274" t="s">
        <v>268</v>
      </c>
      <c r="BM365" s="274" t="s">
        <v>268</v>
      </c>
      <c r="BN365" s="274" t="s">
        <v>268</v>
      </c>
      <c r="BO365" s="274" t="s">
        <v>268</v>
      </c>
      <c r="BP365" s="274" t="s">
        <v>268</v>
      </c>
      <c r="BQ365" s="274" t="s">
        <v>268</v>
      </c>
      <c r="BR365" s="274" t="s">
        <v>268</v>
      </c>
      <c r="BS365" s="274" t="s">
        <v>268</v>
      </c>
      <c r="BT365" s="274" t="s">
        <v>268</v>
      </c>
      <c r="BU365" s="274" t="s">
        <v>268</v>
      </c>
      <c r="BV365" s="274" t="s">
        <v>268</v>
      </c>
      <c r="BW365" s="274" t="s">
        <v>268</v>
      </c>
      <c r="BX365" s="274" t="s">
        <v>268</v>
      </c>
      <c r="BY365" s="295">
        <v>56.82</v>
      </c>
      <c r="BZ365" s="295">
        <v>56.82</v>
      </c>
      <c r="CA365" s="298" t="s">
        <v>142</v>
      </c>
      <c r="CB365" s="297">
        <v>122</v>
      </c>
      <c r="CC365" s="284">
        <f t="shared" si="22"/>
        <v>0</v>
      </c>
      <c r="CD365" s="295">
        <f t="shared" si="23"/>
        <v>56.82</v>
      </c>
      <c r="CE365" s="284">
        <f t="shared" si="24"/>
        <v>0</v>
      </c>
      <c r="CF365" s="295">
        <f t="shared" si="25"/>
        <v>1</v>
      </c>
      <c r="CG365" s="274" t="s">
        <v>876</v>
      </c>
      <c r="CH365" s="274" t="s">
        <v>268</v>
      </c>
      <c r="CI365" s="274" t="s">
        <v>268</v>
      </c>
      <c r="CJ365" s="298" t="s">
        <v>271</v>
      </c>
      <c r="CK365" s="297">
        <v>1</v>
      </c>
      <c r="CL365" s="274" t="s">
        <v>268</v>
      </c>
      <c r="CM365" s="274" t="s">
        <v>268</v>
      </c>
      <c r="CN365" s="274" t="s">
        <v>268</v>
      </c>
      <c r="CO365" s="274" t="s">
        <v>268</v>
      </c>
      <c r="CP365" s="274" t="s">
        <v>268</v>
      </c>
      <c r="CQ365" s="274" t="s">
        <v>268</v>
      </c>
      <c r="CR365" s="274" t="s">
        <v>877</v>
      </c>
      <c r="CS365" s="274">
        <v>38.869999999999997</v>
      </c>
      <c r="CT365" s="274" t="s">
        <v>268</v>
      </c>
      <c r="CU365" s="274">
        <v>38.869999999999997</v>
      </c>
      <c r="CV365" s="274">
        <v>365</v>
      </c>
      <c r="CW365" s="274" t="s">
        <v>878</v>
      </c>
      <c r="CX365" s="274" t="s">
        <v>835</v>
      </c>
      <c r="CY365" s="274" t="s">
        <v>836</v>
      </c>
      <c r="CZ365" s="274" t="s">
        <v>837</v>
      </c>
      <c r="DA365" s="274" t="s">
        <v>268</v>
      </c>
      <c r="DB365" s="274" t="s">
        <v>268</v>
      </c>
      <c r="DC365" s="274" t="s">
        <v>268</v>
      </c>
      <c r="DD365" s="274" t="s">
        <v>268</v>
      </c>
      <c r="DE365" s="274" t="s">
        <v>268</v>
      </c>
      <c r="DF365" s="274" t="s">
        <v>268</v>
      </c>
      <c r="DG365" s="299">
        <f>IFERROR(IF(CA365="D",IF(CK365="A dispo.",CD365*VLOOKUP('DATI INPUT'!$F$27,TARIFFE_UD,2,FALSE),CD365*VLOOKUP(CK365,TARIFFE_UD,2,FALSE)),CD365*VLOOKUP(CB365-100,TARIFFE_UND,2,FALSE)),0)</f>
        <v>34.998927956877409</v>
      </c>
      <c r="DH365" s="299">
        <f>IFERROR(IF(CA365="D",IF(CK365="A dispo.",CF365*VLOOKUP('DATI INPUT'!$F$27,TARIFFE_UD,3,FALSE),CF365*VLOOKUP(CK365,TARIFFE_UD,3,FALSE)),CF365*VLOOKUP(CB365-100,TARIFFE_UND,3,FALSE)),0)</f>
        <v>15.164853048114928</v>
      </c>
    </row>
    <row r="366" spans="1:112" x14ac:dyDescent="0.25">
      <c r="A366" s="274" t="s">
        <v>4092</v>
      </c>
      <c r="B366" s="274" t="s">
        <v>1460</v>
      </c>
      <c r="C366" s="274" t="s">
        <v>4093</v>
      </c>
      <c r="D366" s="274" t="s">
        <v>4094</v>
      </c>
      <c r="E366" s="274" t="s">
        <v>268</v>
      </c>
      <c r="F366" s="274" t="s">
        <v>156</v>
      </c>
      <c r="G366" s="274" t="s">
        <v>4095</v>
      </c>
      <c r="H366" s="274" t="s">
        <v>966</v>
      </c>
      <c r="I366" s="274" t="s">
        <v>4096</v>
      </c>
      <c r="J366" s="274" t="s">
        <v>274</v>
      </c>
      <c r="K366" s="274" t="s">
        <v>4097</v>
      </c>
      <c r="L366" s="274" t="s">
        <v>4098</v>
      </c>
      <c r="M366" s="274" t="s">
        <v>2432</v>
      </c>
      <c r="N366" s="274" t="s">
        <v>984</v>
      </c>
      <c r="O366" s="274" t="s">
        <v>873</v>
      </c>
      <c r="P366" s="274" t="s">
        <v>1934</v>
      </c>
      <c r="Q366" s="274" t="s">
        <v>294</v>
      </c>
      <c r="R366" s="274" t="s">
        <v>268</v>
      </c>
      <c r="S366" s="274" t="s">
        <v>268</v>
      </c>
      <c r="T366" s="274" t="s">
        <v>268</v>
      </c>
      <c r="U366" s="274" t="s">
        <v>268</v>
      </c>
      <c r="V366" s="274" t="s">
        <v>268</v>
      </c>
      <c r="W366" s="274" t="s">
        <v>2432</v>
      </c>
      <c r="X366" s="274" t="s">
        <v>1934</v>
      </c>
      <c r="Y366" s="274" t="s">
        <v>294</v>
      </c>
      <c r="Z366" s="274" t="s">
        <v>268</v>
      </c>
      <c r="AA366" s="274" t="s">
        <v>268</v>
      </c>
      <c r="AB366" s="274" t="s">
        <v>268</v>
      </c>
      <c r="AC366" s="274" t="s">
        <v>268</v>
      </c>
      <c r="AD366" s="274" t="s">
        <v>268</v>
      </c>
      <c r="AE366" s="274" t="s">
        <v>287</v>
      </c>
      <c r="AF366" s="274" t="s">
        <v>1811</v>
      </c>
      <c r="AG366" s="274" t="s">
        <v>875</v>
      </c>
      <c r="AH366" s="274" t="s">
        <v>1935</v>
      </c>
      <c r="AI366" s="274" t="s">
        <v>2433</v>
      </c>
      <c r="AJ366" s="274" t="s">
        <v>268</v>
      </c>
      <c r="AK366" s="274" t="s">
        <v>669</v>
      </c>
      <c r="AL366" s="274" t="s">
        <v>268</v>
      </c>
      <c r="AM366" s="274" t="s">
        <v>288</v>
      </c>
      <c r="AN366" s="274" t="s">
        <v>268</v>
      </c>
      <c r="AO366" s="274" t="s">
        <v>268</v>
      </c>
      <c r="AP366" s="274" t="s">
        <v>268</v>
      </c>
      <c r="AQ366" s="274" t="s">
        <v>268</v>
      </c>
      <c r="AR366" s="274" t="s">
        <v>268</v>
      </c>
      <c r="AS366" s="274" t="s">
        <v>268</v>
      </c>
      <c r="AT366" s="274" t="s">
        <v>268</v>
      </c>
      <c r="AU366" s="274" t="s">
        <v>268</v>
      </c>
      <c r="AV366" s="274" t="s">
        <v>268</v>
      </c>
      <c r="AW366" s="274" t="s">
        <v>268</v>
      </c>
      <c r="AX366" s="274" t="s">
        <v>268</v>
      </c>
      <c r="AY366" s="274" t="s">
        <v>268</v>
      </c>
      <c r="AZ366" s="274" t="s">
        <v>268</v>
      </c>
      <c r="BA366" s="274" t="s">
        <v>268</v>
      </c>
      <c r="BB366" s="274" t="s">
        <v>268</v>
      </c>
      <c r="BC366" s="274" t="s">
        <v>268</v>
      </c>
      <c r="BD366" s="274" t="s">
        <v>268</v>
      </c>
      <c r="BE366" s="274" t="s">
        <v>268</v>
      </c>
      <c r="BF366" s="274" t="s">
        <v>268</v>
      </c>
      <c r="BG366" s="274" t="s">
        <v>268</v>
      </c>
      <c r="BH366" s="274" t="s">
        <v>268</v>
      </c>
      <c r="BI366" s="274" t="s">
        <v>268</v>
      </c>
      <c r="BJ366" s="274" t="s">
        <v>268</v>
      </c>
      <c r="BK366" s="274" t="s">
        <v>268</v>
      </c>
      <c r="BL366" s="274" t="s">
        <v>268</v>
      </c>
      <c r="BM366" s="274" t="s">
        <v>268</v>
      </c>
      <c r="BN366" s="274" t="s">
        <v>268</v>
      </c>
      <c r="BO366" s="274" t="s">
        <v>268</v>
      </c>
      <c r="BP366" s="274" t="s">
        <v>268</v>
      </c>
      <c r="BQ366" s="274" t="s">
        <v>268</v>
      </c>
      <c r="BR366" s="274" t="s">
        <v>268</v>
      </c>
      <c r="BS366" s="274" t="s">
        <v>268</v>
      </c>
      <c r="BT366" s="274" t="s">
        <v>268</v>
      </c>
      <c r="BU366" s="274" t="s">
        <v>268</v>
      </c>
      <c r="BV366" s="274" t="s">
        <v>268</v>
      </c>
      <c r="BW366" s="274" t="s">
        <v>268</v>
      </c>
      <c r="BX366" s="274" t="s">
        <v>268</v>
      </c>
      <c r="BY366" s="295">
        <v>100</v>
      </c>
      <c r="BZ366" s="295">
        <v>100</v>
      </c>
      <c r="CA366" s="298" t="s">
        <v>142</v>
      </c>
      <c r="CB366" s="297">
        <v>122</v>
      </c>
      <c r="CC366" s="284">
        <f t="shared" si="22"/>
        <v>0</v>
      </c>
      <c r="CD366" s="295">
        <f t="shared" si="23"/>
        <v>100</v>
      </c>
      <c r="CE366" s="284">
        <f t="shared" si="24"/>
        <v>0</v>
      </c>
      <c r="CF366" s="295">
        <f t="shared" si="25"/>
        <v>1</v>
      </c>
      <c r="CG366" s="274" t="s">
        <v>876</v>
      </c>
      <c r="CH366" s="274" t="s">
        <v>268</v>
      </c>
      <c r="CI366" s="274" t="s">
        <v>268</v>
      </c>
      <c r="CJ366" s="298" t="s">
        <v>275</v>
      </c>
      <c r="CK366" s="297">
        <v>3</v>
      </c>
      <c r="CL366" s="274" t="s">
        <v>268</v>
      </c>
      <c r="CM366" s="274" t="s">
        <v>268</v>
      </c>
      <c r="CN366" s="274" t="s">
        <v>268</v>
      </c>
      <c r="CO366" s="274" t="s">
        <v>268</v>
      </c>
      <c r="CP366" s="274" t="s">
        <v>268</v>
      </c>
      <c r="CQ366" s="274" t="s">
        <v>268</v>
      </c>
      <c r="CR366" s="274" t="s">
        <v>877</v>
      </c>
      <c r="CS366" s="274">
        <v>117.88</v>
      </c>
      <c r="CT366" s="274" t="s">
        <v>268</v>
      </c>
      <c r="CU366" s="274">
        <v>117.88</v>
      </c>
      <c r="CV366" s="274">
        <v>365</v>
      </c>
      <c r="CW366" s="274" t="s">
        <v>878</v>
      </c>
      <c r="CX366" s="274" t="s">
        <v>835</v>
      </c>
      <c r="CY366" s="274" t="s">
        <v>836</v>
      </c>
      <c r="CZ366" s="274" t="s">
        <v>837</v>
      </c>
      <c r="DA366" s="274" t="s">
        <v>268</v>
      </c>
      <c r="DB366" s="274" t="s">
        <v>268</v>
      </c>
      <c r="DC366" s="274" t="s">
        <v>268</v>
      </c>
      <c r="DD366" s="274" t="s">
        <v>268</v>
      </c>
      <c r="DE366" s="274" t="s">
        <v>268</v>
      </c>
      <c r="DF366" s="274" t="s">
        <v>268</v>
      </c>
      <c r="DG366" s="299">
        <f>IFERROR(IF(CA366="D",IF(CK366="A dispo.",CD366*VLOOKUP('DATI INPUT'!$F$27,TARIFFE_UD,2,FALSE),CD366*VLOOKUP(CK366,TARIFFE_UD,2,FALSE)),CD366*VLOOKUP(CB366-100,TARIFFE_UND,2,FALSE)),0)</f>
        <v>79.195039878286494</v>
      </c>
      <c r="DH366" s="299">
        <f>IFERROR(IF(CA366="D",IF(CK366="A dispo.",CF366*VLOOKUP('DATI INPUT'!$F$27,TARIFFE_UD,3,FALSE),CF366*VLOOKUP(CK366,TARIFFE_UD,3,FALSE)),CF366*VLOOKUP(CB366-100,TARIFFE_UND,3,FALSE)),0)</f>
        <v>60.367780403072892</v>
      </c>
    </row>
    <row r="367" spans="1:112" x14ac:dyDescent="0.25">
      <c r="A367" s="274" t="s">
        <v>4099</v>
      </c>
      <c r="B367" s="274" t="s">
        <v>4100</v>
      </c>
      <c r="C367" s="274" t="s">
        <v>554</v>
      </c>
      <c r="D367" s="274" t="s">
        <v>4101</v>
      </c>
      <c r="E367" s="274" t="s">
        <v>268</v>
      </c>
      <c r="F367" s="274" t="s">
        <v>156</v>
      </c>
      <c r="G367" s="274" t="s">
        <v>4102</v>
      </c>
      <c r="H367" s="274" t="s">
        <v>1505</v>
      </c>
      <c r="I367" s="274" t="s">
        <v>609</v>
      </c>
      <c r="J367" s="274" t="s">
        <v>274</v>
      </c>
      <c r="K367" s="274" t="s">
        <v>4103</v>
      </c>
      <c r="L367" s="274" t="s">
        <v>960</v>
      </c>
      <c r="M367" s="274" t="s">
        <v>4082</v>
      </c>
      <c r="N367" s="274" t="s">
        <v>984</v>
      </c>
      <c r="O367" s="274" t="s">
        <v>873</v>
      </c>
      <c r="P367" s="274" t="s">
        <v>2560</v>
      </c>
      <c r="Q367" s="274" t="s">
        <v>282</v>
      </c>
      <c r="R367" s="274" t="s">
        <v>268</v>
      </c>
      <c r="S367" s="274" t="s">
        <v>268</v>
      </c>
      <c r="T367" s="274" t="s">
        <v>268</v>
      </c>
      <c r="U367" s="274" t="s">
        <v>268</v>
      </c>
      <c r="V367" s="274" t="s">
        <v>268</v>
      </c>
      <c r="W367" s="274" t="s">
        <v>4091</v>
      </c>
      <c r="X367" s="274" t="s">
        <v>148</v>
      </c>
      <c r="Y367" s="274" t="s">
        <v>279</v>
      </c>
      <c r="Z367" s="274" t="s">
        <v>268</v>
      </c>
      <c r="AA367" s="274" t="s">
        <v>268</v>
      </c>
      <c r="AB367" s="274" t="s">
        <v>268</v>
      </c>
      <c r="AC367" s="274" t="s">
        <v>268</v>
      </c>
      <c r="AD367" s="274" t="s">
        <v>268</v>
      </c>
      <c r="AE367" s="274" t="s">
        <v>287</v>
      </c>
      <c r="AF367" s="274" t="s">
        <v>1811</v>
      </c>
      <c r="AG367" s="274" t="s">
        <v>875</v>
      </c>
      <c r="AH367" s="274" t="s">
        <v>2154</v>
      </c>
      <c r="AI367" s="274" t="s">
        <v>1011</v>
      </c>
      <c r="AJ367" s="274" t="s">
        <v>268</v>
      </c>
      <c r="AK367" s="274" t="s">
        <v>366</v>
      </c>
      <c r="AL367" s="274" t="s">
        <v>268</v>
      </c>
      <c r="AM367" s="274" t="s">
        <v>355</v>
      </c>
      <c r="AN367" s="274" t="s">
        <v>268</v>
      </c>
      <c r="AO367" s="274" t="s">
        <v>268</v>
      </c>
      <c r="AP367" s="274" t="s">
        <v>268</v>
      </c>
      <c r="AQ367" s="274" t="s">
        <v>268</v>
      </c>
      <c r="AR367" s="274" t="s">
        <v>268</v>
      </c>
      <c r="AS367" s="274" t="s">
        <v>268</v>
      </c>
      <c r="AT367" s="274" t="s">
        <v>268</v>
      </c>
      <c r="AU367" s="274" t="s">
        <v>268</v>
      </c>
      <c r="AV367" s="274" t="s">
        <v>268</v>
      </c>
      <c r="AW367" s="274" t="s">
        <v>268</v>
      </c>
      <c r="AX367" s="274" t="s">
        <v>268</v>
      </c>
      <c r="AY367" s="274" t="s">
        <v>268</v>
      </c>
      <c r="AZ367" s="274" t="s">
        <v>268</v>
      </c>
      <c r="BA367" s="274" t="s">
        <v>268</v>
      </c>
      <c r="BB367" s="274" t="s">
        <v>268</v>
      </c>
      <c r="BC367" s="274" t="s">
        <v>268</v>
      </c>
      <c r="BD367" s="274" t="s">
        <v>268</v>
      </c>
      <c r="BE367" s="274" t="s">
        <v>268</v>
      </c>
      <c r="BF367" s="274" t="s">
        <v>268</v>
      </c>
      <c r="BG367" s="274" t="s">
        <v>268</v>
      </c>
      <c r="BH367" s="274" t="s">
        <v>268</v>
      </c>
      <c r="BI367" s="274" t="s">
        <v>268</v>
      </c>
      <c r="BJ367" s="274" t="s">
        <v>268</v>
      </c>
      <c r="BK367" s="274" t="s">
        <v>268</v>
      </c>
      <c r="BL367" s="274" t="s">
        <v>268</v>
      </c>
      <c r="BM367" s="274" t="s">
        <v>268</v>
      </c>
      <c r="BN367" s="274" t="s">
        <v>268</v>
      </c>
      <c r="BO367" s="274" t="s">
        <v>268</v>
      </c>
      <c r="BP367" s="274" t="s">
        <v>268</v>
      </c>
      <c r="BQ367" s="274" t="s">
        <v>268</v>
      </c>
      <c r="BR367" s="274" t="s">
        <v>268</v>
      </c>
      <c r="BS367" s="274" t="s">
        <v>268</v>
      </c>
      <c r="BT367" s="274" t="s">
        <v>268</v>
      </c>
      <c r="BU367" s="274" t="s">
        <v>268</v>
      </c>
      <c r="BV367" s="274" t="s">
        <v>268</v>
      </c>
      <c r="BW367" s="274" t="s">
        <v>268</v>
      </c>
      <c r="BX367" s="274" t="s">
        <v>268</v>
      </c>
      <c r="BY367" s="295">
        <v>36.82</v>
      </c>
      <c r="BZ367" s="295">
        <v>36.82</v>
      </c>
      <c r="CA367" s="298" t="s">
        <v>142</v>
      </c>
      <c r="CB367" s="297">
        <v>122</v>
      </c>
      <c r="CC367" s="284">
        <f t="shared" si="22"/>
        <v>0</v>
      </c>
      <c r="CD367" s="295">
        <f t="shared" si="23"/>
        <v>36.82</v>
      </c>
      <c r="CE367" s="284">
        <f t="shared" si="24"/>
        <v>0</v>
      </c>
      <c r="CF367" s="295">
        <f t="shared" si="25"/>
        <v>1</v>
      </c>
      <c r="CG367" s="274" t="s">
        <v>876</v>
      </c>
      <c r="CH367" s="274" t="s">
        <v>268</v>
      </c>
      <c r="CI367" s="274" t="s">
        <v>268</v>
      </c>
      <c r="CJ367" s="298" t="s">
        <v>271</v>
      </c>
      <c r="CK367" s="297">
        <v>1</v>
      </c>
      <c r="CL367" s="274" t="s">
        <v>268</v>
      </c>
      <c r="CM367" s="274" t="s">
        <v>268</v>
      </c>
      <c r="CN367" s="274" t="s">
        <v>268</v>
      </c>
      <c r="CO367" s="274" t="s">
        <v>268</v>
      </c>
      <c r="CP367" s="274" t="s">
        <v>268</v>
      </c>
      <c r="CQ367" s="274" t="s">
        <v>268</v>
      </c>
      <c r="CR367" s="274" t="s">
        <v>877</v>
      </c>
      <c r="CS367" s="274">
        <v>31.27</v>
      </c>
      <c r="CT367" s="274" t="s">
        <v>268</v>
      </c>
      <c r="CU367" s="274">
        <v>31.27</v>
      </c>
      <c r="CV367" s="274">
        <v>365</v>
      </c>
      <c r="CW367" s="274" t="s">
        <v>878</v>
      </c>
      <c r="CX367" s="274" t="s">
        <v>835</v>
      </c>
      <c r="CY367" s="274" t="s">
        <v>836</v>
      </c>
      <c r="CZ367" s="274" t="s">
        <v>837</v>
      </c>
      <c r="DA367" s="274" t="s">
        <v>268</v>
      </c>
      <c r="DB367" s="274" t="s">
        <v>268</v>
      </c>
      <c r="DC367" s="274" t="s">
        <v>268</v>
      </c>
      <c r="DD367" s="274" t="s">
        <v>268</v>
      </c>
      <c r="DE367" s="274" t="s">
        <v>268</v>
      </c>
      <c r="DF367" s="274" t="s">
        <v>268</v>
      </c>
      <c r="DG367" s="299">
        <f>IFERROR(IF(CA367="D",IF(CK367="A dispo.",CD367*VLOOKUP('DATI INPUT'!$F$27,TARIFFE_UD,2,FALSE),CD367*VLOOKUP(CK367,TARIFFE_UD,2,FALSE)),CD367*VLOOKUP(CB367-100,TARIFFE_UND,2,FALSE)),0)</f>
        <v>22.679699531366179</v>
      </c>
      <c r="DH367" s="299">
        <f>IFERROR(IF(CA367="D",IF(CK367="A dispo.",CF367*VLOOKUP('DATI INPUT'!$F$27,TARIFFE_UD,3,FALSE),CF367*VLOOKUP(CK367,TARIFFE_UD,3,FALSE)),CF367*VLOOKUP(CB367-100,TARIFFE_UND,3,FALSE)),0)</f>
        <v>15.164853048114928</v>
      </c>
    </row>
    <row r="368" spans="1:112" x14ac:dyDescent="0.25">
      <c r="A368" s="274" t="s">
        <v>4104</v>
      </c>
      <c r="B368" s="274" t="s">
        <v>4100</v>
      </c>
      <c r="C368" s="274" t="s">
        <v>4105</v>
      </c>
      <c r="D368" s="274" t="s">
        <v>4101</v>
      </c>
      <c r="E368" s="274" t="s">
        <v>268</v>
      </c>
      <c r="F368" s="274" t="s">
        <v>156</v>
      </c>
      <c r="G368" s="274" t="s">
        <v>4102</v>
      </c>
      <c r="H368" s="274" t="s">
        <v>1505</v>
      </c>
      <c r="I368" s="274" t="s">
        <v>609</v>
      </c>
      <c r="J368" s="274" t="s">
        <v>274</v>
      </c>
      <c r="K368" s="274" t="s">
        <v>4103</v>
      </c>
      <c r="L368" s="274" t="s">
        <v>960</v>
      </c>
      <c r="M368" s="274" t="s">
        <v>4082</v>
      </c>
      <c r="N368" s="274" t="s">
        <v>984</v>
      </c>
      <c r="O368" s="274" t="s">
        <v>873</v>
      </c>
      <c r="P368" s="274" t="s">
        <v>2560</v>
      </c>
      <c r="Q368" s="274" t="s">
        <v>282</v>
      </c>
      <c r="R368" s="274" t="s">
        <v>268</v>
      </c>
      <c r="S368" s="274" t="s">
        <v>268</v>
      </c>
      <c r="T368" s="274" t="s">
        <v>268</v>
      </c>
      <c r="U368" s="274" t="s">
        <v>268</v>
      </c>
      <c r="V368" s="274" t="s">
        <v>268</v>
      </c>
      <c r="W368" s="274" t="s">
        <v>4082</v>
      </c>
      <c r="X368" s="274" t="s">
        <v>2560</v>
      </c>
      <c r="Y368" s="274" t="s">
        <v>282</v>
      </c>
      <c r="Z368" s="274" t="s">
        <v>268</v>
      </c>
      <c r="AA368" s="274" t="s">
        <v>268</v>
      </c>
      <c r="AB368" s="274" t="s">
        <v>268</v>
      </c>
      <c r="AC368" s="274" t="s">
        <v>268</v>
      </c>
      <c r="AD368" s="274" t="s">
        <v>268</v>
      </c>
      <c r="AE368" s="274" t="s">
        <v>287</v>
      </c>
      <c r="AF368" s="274" t="s">
        <v>1811</v>
      </c>
      <c r="AG368" s="274" t="s">
        <v>875</v>
      </c>
      <c r="AH368" s="274" t="s">
        <v>2154</v>
      </c>
      <c r="AI368" s="274" t="s">
        <v>1011</v>
      </c>
      <c r="AJ368" s="274" t="s">
        <v>268</v>
      </c>
      <c r="AK368" s="274" t="s">
        <v>366</v>
      </c>
      <c r="AL368" s="274" t="s">
        <v>268</v>
      </c>
      <c r="AM368" s="274" t="s">
        <v>355</v>
      </c>
      <c r="AN368" s="274" t="s">
        <v>268</v>
      </c>
      <c r="AO368" s="274" t="s">
        <v>268</v>
      </c>
      <c r="AP368" s="274" t="s">
        <v>268</v>
      </c>
      <c r="AQ368" s="274" t="s">
        <v>268</v>
      </c>
      <c r="AR368" s="274" t="s">
        <v>268</v>
      </c>
      <c r="AS368" s="274" t="s">
        <v>268</v>
      </c>
      <c r="AT368" s="274" t="s">
        <v>268</v>
      </c>
      <c r="AU368" s="274" t="s">
        <v>268</v>
      </c>
      <c r="AV368" s="274" t="s">
        <v>268</v>
      </c>
      <c r="AW368" s="274" t="s">
        <v>268</v>
      </c>
      <c r="AX368" s="274" t="s">
        <v>268</v>
      </c>
      <c r="AY368" s="274" t="s">
        <v>268</v>
      </c>
      <c r="AZ368" s="274" t="s">
        <v>268</v>
      </c>
      <c r="BA368" s="274" t="s">
        <v>268</v>
      </c>
      <c r="BB368" s="274" t="s">
        <v>268</v>
      </c>
      <c r="BC368" s="274" t="s">
        <v>268</v>
      </c>
      <c r="BD368" s="274" t="s">
        <v>268</v>
      </c>
      <c r="BE368" s="274" t="s">
        <v>268</v>
      </c>
      <c r="BF368" s="274" t="s">
        <v>268</v>
      </c>
      <c r="BG368" s="274" t="s">
        <v>268</v>
      </c>
      <c r="BH368" s="274" t="s">
        <v>268</v>
      </c>
      <c r="BI368" s="274" t="s">
        <v>268</v>
      </c>
      <c r="BJ368" s="274" t="s">
        <v>268</v>
      </c>
      <c r="BK368" s="274" t="s">
        <v>268</v>
      </c>
      <c r="BL368" s="274" t="s">
        <v>268</v>
      </c>
      <c r="BM368" s="274" t="s">
        <v>268</v>
      </c>
      <c r="BN368" s="274" t="s">
        <v>268</v>
      </c>
      <c r="BO368" s="274" t="s">
        <v>268</v>
      </c>
      <c r="BP368" s="274" t="s">
        <v>268</v>
      </c>
      <c r="BQ368" s="274" t="s">
        <v>268</v>
      </c>
      <c r="BR368" s="274" t="s">
        <v>268</v>
      </c>
      <c r="BS368" s="274" t="s">
        <v>268</v>
      </c>
      <c r="BT368" s="274" t="s">
        <v>268</v>
      </c>
      <c r="BU368" s="274" t="s">
        <v>268</v>
      </c>
      <c r="BV368" s="274" t="s">
        <v>268</v>
      </c>
      <c r="BW368" s="274" t="s">
        <v>268</v>
      </c>
      <c r="BX368" s="274" t="s">
        <v>268</v>
      </c>
      <c r="BY368" s="295">
        <v>78.75</v>
      </c>
      <c r="BZ368" s="295">
        <v>78.75</v>
      </c>
      <c r="CA368" s="298" t="s">
        <v>142</v>
      </c>
      <c r="CB368" s="297">
        <v>122</v>
      </c>
      <c r="CC368" s="284">
        <f t="shared" si="22"/>
        <v>0</v>
      </c>
      <c r="CD368" s="295">
        <f t="shared" si="23"/>
        <v>78.75</v>
      </c>
      <c r="CE368" s="284">
        <f t="shared" si="24"/>
        <v>0</v>
      </c>
      <c r="CF368" s="295">
        <f t="shared" si="25"/>
        <v>1</v>
      </c>
      <c r="CG368" s="274" t="s">
        <v>876</v>
      </c>
      <c r="CH368" s="274" t="s">
        <v>268</v>
      </c>
      <c r="CI368" s="274" t="s">
        <v>268</v>
      </c>
      <c r="CJ368" s="298" t="s">
        <v>271</v>
      </c>
      <c r="CK368" s="297">
        <v>1</v>
      </c>
      <c r="CL368" s="274" t="s">
        <v>268</v>
      </c>
      <c r="CM368" s="274" t="s">
        <v>268</v>
      </c>
      <c r="CN368" s="274" t="s">
        <v>268</v>
      </c>
      <c r="CO368" s="274" t="s">
        <v>268</v>
      </c>
      <c r="CP368" s="274" t="s">
        <v>268</v>
      </c>
      <c r="CQ368" s="274" t="s">
        <v>268</v>
      </c>
      <c r="CR368" s="274" t="s">
        <v>877</v>
      </c>
      <c r="CS368" s="274">
        <v>47.21</v>
      </c>
      <c r="CT368" s="274" t="s">
        <v>268</v>
      </c>
      <c r="CU368" s="274">
        <v>47.21</v>
      </c>
      <c r="CV368" s="274">
        <v>365</v>
      </c>
      <c r="CW368" s="274" t="s">
        <v>878</v>
      </c>
      <c r="CX368" s="274" t="s">
        <v>835</v>
      </c>
      <c r="CY368" s="274" t="s">
        <v>836</v>
      </c>
      <c r="CZ368" s="274" t="s">
        <v>837</v>
      </c>
      <c r="DA368" s="274" t="s">
        <v>268</v>
      </c>
      <c r="DB368" s="274" t="s">
        <v>268</v>
      </c>
      <c r="DC368" s="274" t="s">
        <v>268</v>
      </c>
      <c r="DD368" s="274" t="s">
        <v>268</v>
      </c>
      <c r="DE368" s="274" t="s">
        <v>268</v>
      </c>
      <c r="DF368" s="274" t="s">
        <v>268</v>
      </c>
      <c r="DG368" s="299">
        <f>IFERROR(IF(CA368="D",IF(CK368="A dispo.",CD368*VLOOKUP('DATI INPUT'!$F$27,TARIFFE_UD,2,FALSE),CD368*VLOOKUP(CK368,TARIFFE_UD,2,FALSE)),CD368*VLOOKUP(CB368-100,TARIFFE_UND,2,FALSE)),0)</f>
        <v>48.506961925450476</v>
      </c>
      <c r="DH368" s="299">
        <f>IFERROR(IF(CA368="D",IF(CK368="A dispo.",CF368*VLOOKUP('DATI INPUT'!$F$27,TARIFFE_UD,3,FALSE),CF368*VLOOKUP(CK368,TARIFFE_UD,3,FALSE)),CF368*VLOOKUP(CB368-100,TARIFFE_UND,3,FALSE)),0)</f>
        <v>15.164853048114928</v>
      </c>
    </row>
    <row r="369" spans="1:112" x14ac:dyDescent="0.25">
      <c r="A369" s="274" t="s">
        <v>4106</v>
      </c>
      <c r="B369" s="274" t="s">
        <v>1461</v>
      </c>
      <c r="C369" s="274" t="s">
        <v>4107</v>
      </c>
      <c r="D369" s="274" t="s">
        <v>4108</v>
      </c>
      <c r="E369" s="274" t="s">
        <v>268</v>
      </c>
      <c r="F369" s="274" t="s">
        <v>156</v>
      </c>
      <c r="G369" s="274" t="s">
        <v>4109</v>
      </c>
      <c r="H369" s="274" t="s">
        <v>966</v>
      </c>
      <c r="I369" s="274" t="s">
        <v>4110</v>
      </c>
      <c r="J369" s="274" t="s">
        <v>274</v>
      </c>
      <c r="K369" s="274" t="s">
        <v>4111</v>
      </c>
      <c r="L369" s="274" t="s">
        <v>4112</v>
      </c>
      <c r="M369" s="274" t="s">
        <v>4113</v>
      </c>
      <c r="N369" s="274" t="s">
        <v>984</v>
      </c>
      <c r="O369" s="274" t="s">
        <v>873</v>
      </c>
      <c r="P369" s="274" t="s">
        <v>1310</v>
      </c>
      <c r="Q369" s="274" t="s">
        <v>279</v>
      </c>
      <c r="R369" s="274" t="s">
        <v>268</v>
      </c>
      <c r="S369" s="274" t="s">
        <v>268</v>
      </c>
      <c r="T369" s="274" t="s">
        <v>268</v>
      </c>
      <c r="U369" s="274" t="s">
        <v>268</v>
      </c>
      <c r="V369" s="274" t="s">
        <v>268</v>
      </c>
      <c r="W369" s="274" t="s">
        <v>4113</v>
      </c>
      <c r="X369" s="274" t="s">
        <v>1310</v>
      </c>
      <c r="Y369" s="274" t="s">
        <v>279</v>
      </c>
      <c r="Z369" s="274" t="s">
        <v>268</v>
      </c>
      <c r="AA369" s="274" t="s">
        <v>268</v>
      </c>
      <c r="AB369" s="274" t="s">
        <v>268</v>
      </c>
      <c r="AC369" s="274" t="s">
        <v>268</v>
      </c>
      <c r="AD369" s="274" t="s">
        <v>268</v>
      </c>
      <c r="AE369" s="274" t="s">
        <v>287</v>
      </c>
      <c r="AF369" s="274" t="s">
        <v>1811</v>
      </c>
      <c r="AG369" s="274" t="s">
        <v>875</v>
      </c>
      <c r="AH369" s="274" t="s">
        <v>1812</v>
      </c>
      <c r="AI369" s="274" t="s">
        <v>1277</v>
      </c>
      <c r="AJ369" s="274" t="s">
        <v>268</v>
      </c>
      <c r="AK369" s="274" t="s">
        <v>395</v>
      </c>
      <c r="AL369" s="274" t="s">
        <v>268</v>
      </c>
      <c r="AM369" s="274" t="s">
        <v>405</v>
      </c>
      <c r="AN369" s="274" t="s">
        <v>268</v>
      </c>
      <c r="AO369" s="274" t="s">
        <v>268</v>
      </c>
      <c r="AP369" s="274" t="s">
        <v>268</v>
      </c>
      <c r="AQ369" s="274" t="s">
        <v>268</v>
      </c>
      <c r="AR369" s="274" t="s">
        <v>268</v>
      </c>
      <c r="AS369" s="274" t="s">
        <v>268</v>
      </c>
      <c r="AT369" s="274" t="s">
        <v>268</v>
      </c>
      <c r="AU369" s="274" t="s">
        <v>268</v>
      </c>
      <c r="AV369" s="274" t="s">
        <v>268</v>
      </c>
      <c r="AW369" s="274" t="s">
        <v>268</v>
      </c>
      <c r="AX369" s="274" t="s">
        <v>268</v>
      </c>
      <c r="AY369" s="274" t="s">
        <v>268</v>
      </c>
      <c r="AZ369" s="274" t="s">
        <v>268</v>
      </c>
      <c r="BA369" s="274" t="s">
        <v>268</v>
      </c>
      <c r="BB369" s="274" t="s">
        <v>268</v>
      </c>
      <c r="BC369" s="274" t="s">
        <v>268</v>
      </c>
      <c r="BD369" s="274" t="s">
        <v>268</v>
      </c>
      <c r="BE369" s="274" t="s">
        <v>268</v>
      </c>
      <c r="BF369" s="274" t="s">
        <v>268</v>
      </c>
      <c r="BG369" s="274" t="s">
        <v>268</v>
      </c>
      <c r="BH369" s="274" t="s">
        <v>268</v>
      </c>
      <c r="BI369" s="274" t="s">
        <v>268</v>
      </c>
      <c r="BJ369" s="274" t="s">
        <v>268</v>
      </c>
      <c r="BK369" s="274" t="s">
        <v>268</v>
      </c>
      <c r="BL369" s="274" t="s">
        <v>268</v>
      </c>
      <c r="BM369" s="274" t="s">
        <v>268</v>
      </c>
      <c r="BN369" s="274" t="s">
        <v>268</v>
      </c>
      <c r="BO369" s="274" t="s">
        <v>268</v>
      </c>
      <c r="BP369" s="274" t="s">
        <v>268</v>
      </c>
      <c r="BQ369" s="274" t="s">
        <v>268</v>
      </c>
      <c r="BR369" s="274" t="s">
        <v>268</v>
      </c>
      <c r="BS369" s="274" t="s">
        <v>268</v>
      </c>
      <c r="BT369" s="274" t="s">
        <v>268</v>
      </c>
      <c r="BU369" s="274" t="s">
        <v>268</v>
      </c>
      <c r="BV369" s="274" t="s">
        <v>268</v>
      </c>
      <c r="BW369" s="274" t="s">
        <v>268</v>
      </c>
      <c r="BX369" s="274" t="s">
        <v>268</v>
      </c>
      <c r="BY369" s="295">
        <v>70.400000000000006</v>
      </c>
      <c r="BZ369" s="295">
        <v>70.400000000000006</v>
      </c>
      <c r="CA369" s="298" t="s">
        <v>142</v>
      </c>
      <c r="CB369" s="297">
        <v>122</v>
      </c>
      <c r="CC369" s="284">
        <f t="shared" si="22"/>
        <v>0</v>
      </c>
      <c r="CD369" s="295">
        <f t="shared" si="23"/>
        <v>70.400000000000006</v>
      </c>
      <c r="CE369" s="284">
        <f t="shared" si="24"/>
        <v>0</v>
      </c>
      <c r="CF369" s="295">
        <f t="shared" si="25"/>
        <v>1</v>
      </c>
      <c r="CG369" s="274" t="s">
        <v>876</v>
      </c>
      <c r="CH369" s="274" t="s">
        <v>268</v>
      </c>
      <c r="CI369" s="274" t="s">
        <v>268</v>
      </c>
      <c r="CJ369" s="298" t="s">
        <v>271</v>
      </c>
      <c r="CK369" s="297">
        <v>1</v>
      </c>
      <c r="CL369" s="274" t="s">
        <v>268</v>
      </c>
      <c r="CM369" s="274" t="s">
        <v>268</v>
      </c>
      <c r="CN369" s="274" t="s">
        <v>268</v>
      </c>
      <c r="CO369" s="274" t="s">
        <v>268</v>
      </c>
      <c r="CP369" s="274" t="s">
        <v>268</v>
      </c>
      <c r="CQ369" s="274" t="s">
        <v>268</v>
      </c>
      <c r="CR369" s="274" t="s">
        <v>877</v>
      </c>
      <c r="CS369" s="274">
        <v>44.03</v>
      </c>
      <c r="CT369" s="274" t="s">
        <v>268</v>
      </c>
      <c r="CU369" s="274">
        <v>44.03</v>
      </c>
      <c r="CV369" s="274">
        <v>365</v>
      </c>
      <c r="CW369" s="274" t="s">
        <v>878</v>
      </c>
      <c r="CX369" s="274" t="s">
        <v>835</v>
      </c>
      <c r="CY369" s="274" t="s">
        <v>836</v>
      </c>
      <c r="CZ369" s="274" t="s">
        <v>837</v>
      </c>
      <c r="DA369" s="274" t="s">
        <v>268</v>
      </c>
      <c r="DB369" s="274" t="s">
        <v>268</v>
      </c>
      <c r="DC369" s="274" t="s">
        <v>268</v>
      </c>
      <c r="DD369" s="274" t="s">
        <v>268</v>
      </c>
      <c r="DE369" s="274" t="s">
        <v>268</v>
      </c>
      <c r="DF369" s="274" t="s">
        <v>268</v>
      </c>
      <c r="DG369" s="299">
        <f>IFERROR(IF(CA369="D",IF(CK369="A dispo.",CD369*VLOOKUP('DATI INPUT'!$F$27,TARIFFE_UD,2,FALSE),CD369*VLOOKUP(CK369,TARIFFE_UD,2,FALSE)),CD369*VLOOKUP(CB369-100,TARIFFE_UND,2,FALSE)),0)</f>
        <v>43.363684057799546</v>
      </c>
      <c r="DH369" s="299">
        <f>IFERROR(IF(CA369="D",IF(CK369="A dispo.",CF369*VLOOKUP('DATI INPUT'!$F$27,TARIFFE_UD,3,FALSE),CF369*VLOOKUP(CK369,TARIFFE_UD,3,FALSE)),CF369*VLOOKUP(CB369-100,TARIFFE_UND,3,FALSE)),0)</f>
        <v>15.164853048114928</v>
      </c>
    </row>
    <row r="370" spans="1:112" x14ac:dyDescent="0.25">
      <c r="A370" s="274" t="s">
        <v>4114</v>
      </c>
      <c r="B370" s="274" t="s">
        <v>1463</v>
      </c>
      <c r="C370" s="274" t="s">
        <v>4115</v>
      </c>
      <c r="D370" s="274" t="s">
        <v>4116</v>
      </c>
      <c r="E370" s="274" t="s">
        <v>268</v>
      </c>
      <c r="F370" s="274" t="s">
        <v>156</v>
      </c>
      <c r="G370" s="274" t="s">
        <v>4117</v>
      </c>
      <c r="H370" s="274" t="s">
        <v>1505</v>
      </c>
      <c r="I370" s="274" t="s">
        <v>4118</v>
      </c>
      <c r="J370" s="274" t="s">
        <v>156</v>
      </c>
      <c r="K370" s="274" t="s">
        <v>4119</v>
      </c>
      <c r="L370" s="274" t="s">
        <v>984</v>
      </c>
      <c r="M370" s="274" t="s">
        <v>2559</v>
      </c>
      <c r="N370" s="274" t="s">
        <v>984</v>
      </c>
      <c r="O370" s="274" t="s">
        <v>873</v>
      </c>
      <c r="P370" s="274" t="s">
        <v>2560</v>
      </c>
      <c r="Q370" s="274" t="s">
        <v>323</v>
      </c>
      <c r="R370" s="274" t="s">
        <v>268</v>
      </c>
      <c r="S370" s="274" t="s">
        <v>268</v>
      </c>
      <c r="T370" s="274" t="s">
        <v>268</v>
      </c>
      <c r="U370" s="274" t="s">
        <v>268</v>
      </c>
      <c r="V370" s="274" t="s">
        <v>268</v>
      </c>
      <c r="W370" s="274" t="s">
        <v>2559</v>
      </c>
      <c r="X370" s="274" t="s">
        <v>2560</v>
      </c>
      <c r="Y370" s="274" t="s">
        <v>323</v>
      </c>
      <c r="Z370" s="274" t="s">
        <v>268</v>
      </c>
      <c r="AA370" s="274" t="s">
        <v>268</v>
      </c>
      <c r="AB370" s="274" t="s">
        <v>268</v>
      </c>
      <c r="AC370" s="274" t="s">
        <v>268</v>
      </c>
      <c r="AD370" s="274" t="s">
        <v>268</v>
      </c>
      <c r="AE370" s="274" t="s">
        <v>287</v>
      </c>
      <c r="AF370" s="274" t="s">
        <v>1811</v>
      </c>
      <c r="AG370" s="274" t="s">
        <v>875</v>
      </c>
      <c r="AH370" s="274" t="s">
        <v>1963</v>
      </c>
      <c r="AI370" s="274" t="s">
        <v>763</v>
      </c>
      <c r="AJ370" s="274" t="s">
        <v>268</v>
      </c>
      <c r="AK370" s="274" t="s">
        <v>377</v>
      </c>
      <c r="AL370" s="274" t="s">
        <v>268</v>
      </c>
      <c r="AM370" s="274" t="s">
        <v>268</v>
      </c>
      <c r="AN370" s="274" t="s">
        <v>268</v>
      </c>
      <c r="AO370" s="274" t="s">
        <v>268</v>
      </c>
      <c r="AP370" s="274" t="s">
        <v>268</v>
      </c>
      <c r="AQ370" s="274" t="s">
        <v>268</v>
      </c>
      <c r="AR370" s="274" t="s">
        <v>268</v>
      </c>
      <c r="AS370" s="274" t="s">
        <v>268</v>
      </c>
      <c r="AT370" s="274" t="s">
        <v>268</v>
      </c>
      <c r="AU370" s="274" t="s">
        <v>268</v>
      </c>
      <c r="AV370" s="274" t="s">
        <v>268</v>
      </c>
      <c r="AW370" s="274" t="s">
        <v>268</v>
      </c>
      <c r="AX370" s="274" t="s">
        <v>268</v>
      </c>
      <c r="AY370" s="274" t="s">
        <v>268</v>
      </c>
      <c r="AZ370" s="274" t="s">
        <v>268</v>
      </c>
      <c r="BA370" s="274" t="s">
        <v>268</v>
      </c>
      <c r="BB370" s="274" t="s">
        <v>268</v>
      </c>
      <c r="BC370" s="274" t="s">
        <v>268</v>
      </c>
      <c r="BD370" s="274" t="s">
        <v>268</v>
      </c>
      <c r="BE370" s="274" t="s">
        <v>268</v>
      </c>
      <c r="BF370" s="274" t="s">
        <v>268</v>
      </c>
      <c r="BG370" s="274" t="s">
        <v>268</v>
      </c>
      <c r="BH370" s="274" t="s">
        <v>268</v>
      </c>
      <c r="BI370" s="274" t="s">
        <v>268</v>
      </c>
      <c r="BJ370" s="274" t="s">
        <v>268</v>
      </c>
      <c r="BK370" s="274" t="s">
        <v>268</v>
      </c>
      <c r="BL370" s="274" t="s">
        <v>268</v>
      </c>
      <c r="BM370" s="274" t="s">
        <v>268</v>
      </c>
      <c r="BN370" s="274" t="s">
        <v>268</v>
      </c>
      <c r="BO370" s="274" t="s">
        <v>268</v>
      </c>
      <c r="BP370" s="274" t="s">
        <v>268</v>
      </c>
      <c r="BQ370" s="274" t="s">
        <v>268</v>
      </c>
      <c r="BR370" s="274" t="s">
        <v>268</v>
      </c>
      <c r="BS370" s="274" t="s">
        <v>268</v>
      </c>
      <c r="BT370" s="274" t="s">
        <v>268</v>
      </c>
      <c r="BU370" s="274" t="s">
        <v>268</v>
      </c>
      <c r="BV370" s="274" t="s">
        <v>268</v>
      </c>
      <c r="BW370" s="274" t="s">
        <v>268</v>
      </c>
      <c r="BX370" s="274" t="s">
        <v>268</v>
      </c>
      <c r="BY370" s="295">
        <v>65.569999999999993</v>
      </c>
      <c r="BZ370" s="295">
        <v>65.569999999999993</v>
      </c>
      <c r="CA370" s="298" t="s">
        <v>142</v>
      </c>
      <c r="CB370" s="297">
        <v>122</v>
      </c>
      <c r="CC370" s="284">
        <f t="shared" si="22"/>
        <v>0</v>
      </c>
      <c r="CD370" s="295">
        <f t="shared" si="23"/>
        <v>65.569999999999993</v>
      </c>
      <c r="CE370" s="284">
        <f t="shared" si="24"/>
        <v>0</v>
      </c>
      <c r="CF370" s="295">
        <f t="shared" si="25"/>
        <v>1</v>
      </c>
      <c r="CG370" s="274" t="s">
        <v>876</v>
      </c>
      <c r="CH370" s="274" t="s">
        <v>268</v>
      </c>
      <c r="CI370" s="274" t="s">
        <v>268</v>
      </c>
      <c r="CJ370" s="298" t="s">
        <v>280</v>
      </c>
      <c r="CK370" s="297">
        <v>2</v>
      </c>
      <c r="CL370" s="274" t="s">
        <v>268</v>
      </c>
      <c r="CM370" s="274" t="s">
        <v>268</v>
      </c>
      <c r="CN370" s="274" t="s">
        <v>268</v>
      </c>
      <c r="CO370" s="274" t="s">
        <v>268</v>
      </c>
      <c r="CP370" s="274" t="s">
        <v>268</v>
      </c>
      <c r="CQ370" s="274" t="s">
        <v>268</v>
      </c>
      <c r="CR370" s="274" t="s">
        <v>877</v>
      </c>
      <c r="CS370" s="274">
        <v>82.07</v>
      </c>
      <c r="CT370" s="274" t="s">
        <v>268</v>
      </c>
      <c r="CU370" s="274">
        <v>82.07</v>
      </c>
      <c r="CV370" s="274">
        <v>365</v>
      </c>
      <c r="CW370" s="274" t="s">
        <v>878</v>
      </c>
      <c r="CX370" s="274" t="s">
        <v>835</v>
      </c>
      <c r="CY370" s="274" t="s">
        <v>836</v>
      </c>
      <c r="CZ370" s="274" t="s">
        <v>837</v>
      </c>
      <c r="DA370" s="274" t="s">
        <v>268</v>
      </c>
      <c r="DB370" s="274" t="s">
        <v>268</v>
      </c>
      <c r="DC370" s="274" t="s">
        <v>268</v>
      </c>
      <c r="DD370" s="274" t="s">
        <v>268</v>
      </c>
      <c r="DE370" s="274" t="s">
        <v>268</v>
      </c>
      <c r="DF370" s="274" t="s">
        <v>268</v>
      </c>
      <c r="DG370" s="299">
        <f>IFERROR(IF(CA370="D",IF(CK370="A dispo.",CD370*VLOOKUP('DATI INPUT'!$F$27,TARIFFE_UD,2,FALSE),CD370*VLOOKUP(CK370,TARIFFE_UD,2,FALSE)),CD370*VLOOKUP(CB370-100,TARIFFE_UND,2,FALSE)),0)</f>
        <v>47.120022125211669</v>
      </c>
      <c r="DH370" s="299">
        <f>IFERROR(IF(CA370="D",IF(CK370="A dispo.",CF370*VLOOKUP('DATI INPUT'!$F$27,TARIFFE_UD,3,FALSE),CF370*VLOOKUP(CK370,TARIFFE_UD,3,FALSE)),CF370*VLOOKUP(CB370-100,TARIFFE_UND,3,FALSE)),0)</f>
        <v>46.077822723118445</v>
      </c>
    </row>
    <row r="371" spans="1:112" x14ac:dyDescent="0.25">
      <c r="A371" s="274" t="s">
        <v>4120</v>
      </c>
      <c r="B371" s="274" t="s">
        <v>1463</v>
      </c>
      <c r="C371" s="274" t="s">
        <v>4121</v>
      </c>
      <c r="D371" s="274" t="s">
        <v>4116</v>
      </c>
      <c r="E371" s="274" t="s">
        <v>268</v>
      </c>
      <c r="F371" s="274" t="s">
        <v>156</v>
      </c>
      <c r="G371" s="274" t="s">
        <v>4117</v>
      </c>
      <c r="H371" s="274" t="s">
        <v>1505</v>
      </c>
      <c r="I371" s="274" t="s">
        <v>4118</v>
      </c>
      <c r="J371" s="274" t="s">
        <v>156</v>
      </c>
      <c r="K371" s="274" t="s">
        <v>4119</v>
      </c>
      <c r="L371" s="274" t="s">
        <v>984</v>
      </c>
      <c r="M371" s="274" t="s">
        <v>2559</v>
      </c>
      <c r="N371" s="274" t="s">
        <v>984</v>
      </c>
      <c r="O371" s="274" t="s">
        <v>873</v>
      </c>
      <c r="P371" s="274" t="s">
        <v>2560</v>
      </c>
      <c r="Q371" s="274" t="s">
        <v>323</v>
      </c>
      <c r="R371" s="274" t="s">
        <v>268</v>
      </c>
      <c r="S371" s="274" t="s">
        <v>268</v>
      </c>
      <c r="T371" s="274" t="s">
        <v>268</v>
      </c>
      <c r="U371" s="274" t="s">
        <v>268</v>
      </c>
      <c r="V371" s="274" t="s">
        <v>268</v>
      </c>
      <c r="W371" s="274" t="s">
        <v>2559</v>
      </c>
      <c r="X371" s="274" t="s">
        <v>2560</v>
      </c>
      <c r="Y371" s="274" t="s">
        <v>323</v>
      </c>
      <c r="Z371" s="274" t="s">
        <v>268</v>
      </c>
      <c r="AA371" s="274" t="s">
        <v>268</v>
      </c>
      <c r="AB371" s="274" t="s">
        <v>268</v>
      </c>
      <c r="AC371" s="274" t="s">
        <v>268</v>
      </c>
      <c r="AD371" s="274" t="s">
        <v>268</v>
      </c>
      <c r="AE371" s="274" t="s">
        <v>287</v>
      </c>
      <c r="AF371" s="274" t="s">
        <v>1811</v>
      </c>
      <c r="AG371" s="274" t="s">
        <v>875</v>
      </c>
      <c r="AH371" s="274" t="s">
        <v>1963</v>
      </c>
      <c r="AI371" s="274" t="s">
        <v>763</v>
      </c>
      <c r="AJ371" s="274" t="s">
        <v>268</v>
      </c>
      <c r="AK371" s="274" t="s">
        <v>377</v>
      </c>
      <c r="AL371" s="274" t="s">
        <v>268</v>
      </c>
      <c r="AM371" s="274" t="s">
        <v>268</v>
      </c>
      <c r="AN371" s="274" t="s">
        <v>268</v>
      </c>
      <c r="AO371" s="274" t="s">
        <v>268</v>
      </c>
      <c r="AP371" s="274" t="s">
        <v>268</v>
      </c>
      <c r="AQ371" s="274" t="s">
        <v>268</v>
      </c>
      <c r="AR371" s="274" t="s">
        <v>268</v>
      </c>
      <c r="AS371" s="274" t="s">
        <v>268</v>
      </c>
      <c r="AT371" s="274" t="s">
        <v>268</v>
      </c>
      <c r="AU371" s="274" t="s">
        <v>268</v>
      </c>
      <c r="AV371" s="274" t="s">
        <v>268</v>
      </c>
      <c r="AW371" s="274" t="s">
        <v>268</v>
      </c>
      <c r="AX371" s="274" t="s">
        <v>268</v>
      </c>
      <c r="AY371" s="274" t="s">
        <v>268</v>
      </c>
      <c r="AZ371" s="274" t="s">
        <v>268</v>
      </c>
      <c r="BA371" s="274" t="s">
        <v>268</v>
      </c>
      <c r="BB371" s="274" t="s">
        <v>268</v>
      </c>
      <c r="BC371" s="274" t="s">
        <v>268</v>
      </c>
      <c r="BD371" s="274" t="s">
        <v>268</v>
      </c>
      <c r="BE371" s="274" t="s">
        <v>268</v>
      </c>
      <c r="BF371" s="274" t="s">
        <v>268</v>
      </c>
      <c r="BG371" s="274" t="s">
        <v>268</v>
      </c>
      <c r="BH371" s="274" t="s">
        <v>268</v>
      </c>
      <c r="BI371" s="274" t="s">
        <v>268</v>
      </c>
      <c r="BJ371" s="274" t="s">
        <v>268</v>
      </c>
      <c r="BK371" s="274" t="s">
        <v>268</v>
      </c>
      <c r="BL371" s="274" t="s">
        <v>268</v>
      </c>
      <c r="BM371" s="274" t="s">
        <v>268</v>
      </c>
      <c r="BN371" s="274" t="s">
        <v>268</v>
      </c>
      <c r="BO371" s="274" t="s">
        <v>268</v>
      </c>
      <c r="BP371" s="274" t="s">
        <v>268</v>
      </c>
      <c r="BQ371" s="274" t="s">
        <v>268</v>
      </c>
      <c r="BR371" s="274" t="s">
        <v>268</v>
      </c>
      <c r="BS371" s="274" t="s">
        <v>268</v>
      </c>
      <c r="BT371" s="274" t="s">
        <v>268</v>
      </c>
      <c r="BU371" s="274" t="s">
        <v>268</v>
      </c>
      <c r="BV371" s="274" t="s">
        <v>268</v>
      </c>
      <c r="BW371" s="274" t="s">
        <v>268</v>
      </c>
      <c r="BX371" s="274" t="s">
        <v>268</v>
      </c>
      <c r="BY371" s="295">
        <v>24.14</v>
      </c>
      <c r="BZ371" s="295">
        <v>24.14</v>
      </c>
      <c r="CA371" s="298" t="s">
        <v>142</v>
      </c>
      <c r="CB371" s="297">
        <v>123</v>
      </c>
      <c r="CC371" s="284">
        <f t="shared" si="22"/>
        <v>0</v>
      </c>
      <c r="CD371" s="295">
        <f t="shared" si="23"/>
        <v>24.14</v>
      </c>
      <c r="CE371" s="284">
        <f t="shared" si="24"/>
        <v>1</v>
      </c>
      <c r="CF371" s="295">
        <f t="shared" si="25"/>
        <v>0</v>
      </c>
      <c r="CG371" s="274" t="s">
        <v>1817</v>
      </c>
      <c r="CH371" s="274" t="s">
        <v>268</v>
      </c>
      <c r="CI371" s="274" t="s">
        <v>268</v>
      </c>
      <c r="CJ371" s="298" t="s">
        <v>280</v>
      </c>
      <c r="CK371" s="297">
        <v>2</v>
      </c>
      <c r="CL371" s="274" t="s">
        <v>268</v>
      </c>
      <c r="CM371" s="274" t="s">
        <v>268</v>
      </c>
      <c r="CN371" s="274" t="s">
        <v>268</v>
      </c>
      <c r="CO371" s="274" t="s">
        <v>268</v>
      </c>
      <c r="CP371" s="274" t="s">
        <v>268</v>
      </c>
      <c r="CQ371" s="274" t="s">
        <v>268</v>
      </c>
      <c r="CR371" s="274" t="s">
        <v>877</v>
      </c>
      <c r="CS371" s="274">
        <v>10.86</v>
      </c>
      <c r="CT371" s="274" t="s">
        <v>268</v>
      </c>
      <c r="CU371" s="274">
        <v>10.86</v>
      </c>
      <c r="CV371" s="274">
        <v>365</v>
      </c>
      <c r="CW371" s="274" t="s">
        <v>878</v>
      </c>
      <c r="CX371" s="274" t="s">
        <v>835</v>
      </c>
      <c r="CY371" s="274" t="s">
        <v>836</v>
      </c>
      <c r="CZ371" s="274" t="s">
        <v>837</v>
      </c>
      <c r="DA371" s="274" t="s">
        <v>268</v>
      </c>
      <c r="DB371" s="274" t="s">
        <v>268</v>
      </c>
      <c r="DC371" s="274" t="s">
        <v>268</v>
      </c>
      <c r="DD371" s="274" t="s">
        <v>268</v>
      </c>
      <c r="DE371" s="274" t="s">
        <v>268</v>
      </c>
      <c r="DF371" s="274" t="s">
        <v>268</v>
      </c>
      <c r="DG371" s="299">
        <f>IFERROR(IF(CA371="D",IF(CK371="A dispo.",CD371*VLOOKUP('DATI INPUT'!$F$27,TARIFFE_UD,2,FALSE),CD371*VLOOKUP(CK371,TARIFFE_UD,2,FALSE)),CD371*VLOOKUP(CB371-100,TARIFFE_UND,2,FALSE)),0)</f>
        <v>17.347526827857401</v>
      </c>
      <c r="DH371" s="299">
        <f>IFERROR(IF(CA371="D",IF(CK371="A dispo.",CF371*VLOOKUP('DATI INPUT'!$F$27,TARIFFE_UD,3,FALSE),CF371*VLOOKUP(CK371,TARIFFE_UD,3,FALSE)),CF371*VLOOKUP(CB371-100,TARIFFE_UND,3,FALSE)),0)</f>
        <v>0</v>
      </c>
    </row>
    <row r="372" spans="1:112" hidden="1" x14ac:dyDescent="0.25">
      <c r="A372" s="274" t="s">
        <v>4122</v>
      </c>
      <c r="B372" s="274" t="s">
        <v>4123</v>
      </c>
      <c r="C372" s="274" t="s">
        <v>4124</v>
      </c>
      <c r="D372" s="274" t="s">
        <v>4125</v>
      </c>
      <c r="E372" s="274" t="s">
        <v>268</v>
      </c>
      <c r="F372" s="274" t="s">
        <v>156</v>
      </c>
      <c r="G372" s="274" t="s">
        <v>4126</v>
      </c>
      <c r="H372" s="274" t="s">
        <v>966</v>
      </c>
      <c r="I372" s="274" t="s">
        <v>4127</v>
      </c>
      <c r="J372" s="274" t="s">
        <v>156</v>
      </c>
      <c r="K372" s="274" t="s">
        <v>4128</v>
      </c>
      <c r="L372" s="274" t="s">
        <v>1135</v>
      </c>
      <c r="M372" s="274" t="s">
        <v>4129</v>
      </c>
      <c r="N372" s="274" t="s">
        <v>1135</v>
      </c>
      <c r="O372" s="274" t="s">
        <v>873</v>
      </c>
      <c r="P372" s="274" t="s">
        <v>2258</v>
      </c>
      <c r="Q372" s="274" t="s">
        <v>1304</v>
      </c>
      <c r="R372" s="274" t="s">
        <v>268</v>
      </c>
      <c r="S372" s="274" t="s">
        <v>268</v>
      </c>
      <c r="T372" s="274" t="s">
        <v>268</v>
      </c>
      <c r="U372" s="274" t="s">
        <v>268</v>
      </c>
      <c r="V372" s="274" t="s">
        <v>268</v>
      </c>
      <c r="W372" s="274" t="s">
        <v>4130</v>
      </c>
      <c r="X372" s="274" t="s">
        <v>1298</v>
      </c>
      <c r="Y372" s="274" t="s">
        <v>346</v>
      </c>
      <c r="Z372" s="274" t="s">
        <v>268</v>
      </c>
      <c r="AA372" s="274" t="s">
        <v>268</v>
      </c>
      <c r="AB372" s="274" t="s">
        <v>268</v>
      </c>
      <c r="AC372" s="274" t="s">
        <v>268</v>
      </c>
      <c r="AD372" s="274" t="s">
        <v>268</v>
      </c>
      <c r="AE372" s="274" t="s">
        <v>287</v>
      </c>
      <c r="AF372" s="274" t="s">
        <v>1811</v>
      </c>
      <c r="AG372" s="274" t="s">
        <v>875</v>
      </c>
      <c r="AH372" s="274" t="s">
        <v>2529</v>
      </c>
      <c r="AI372" s="274" t="s">
        <v>2507</v>
      </c>
      <c r="AJ372" s="274" t="s">
        <v>268</v>
      </c>
      <c r="AK372" s="274" t="s">
        <v>268</v>
      </c>
      <c r="AL372" s="274" t="s">
        <v>268</v>
      </c>
      <c r="AM372" s="274" t="s">
        <v>355</v>
      </c>
      <c r="AN372" s="274" t="s">
        <v>268</v>
      </c>
      <c r="AO372" s="274" t="s">
        <v>268</v>
      </c>
      <c r="AP372" s="274" t="s">
        <v>268</v>
      </c>
      <c r="AQ372" s="274" t="s">
        <v>268</v>
      </c>
      <c r="AR372" s="274" t="s">
        <v>268</v>
      </c>
      <c r="AS372" s="274" t="s">
        <v>268</v>
      </c>
      <c r="AT372" s="274" t="s">
        <v>268</v>
      </c>
      <c r="AU372" s="274" t="s">
        <v>268</v>
      </c>
      <c r="AV372" s="274" t="s">
        <v>268</v>
      </c>
      <c r="AW372" s="274" t="s">
        <v>268</v>
      </c>
      <c r="AX372" s="274" t="s">
        <v>268</v>
      </c>
      <c r="AY372" s="274" t="s">
        <v>268</v>
      </c>
      <c r="AZ372" s="274" t="s">
        <v>268</v>
      </c>
      <c r="BA372" s="274" t="s">
        <v>268</v>
      </c>
      <c r="BB372" s="274" t="s">
        <v>268</v>
      </c>
      <c r="BC372" s="274" t="s">
        <v>268</v>
      </c>
      <c r="BD372" s="274" t="s">
        <v>268</v>
      </c>
      <c r="BE372" s="274" t="s">
        <v>268</v>
      </c>
      <c r="BF372" s="274" t="s">
        <v>268</v>
      </c>
      <c r="BG372" s="274" t="s">
        <v>268</v>
      </c>
      <c r="BH372" s="274" t="s">
        <v>268</v>
      </c>
      <c r="BI372" s="274" t="s">
        <v>268</v>
      </c>
      <c r="BJ372" s="274" t="s">
        <v>268</v>
      </c>
      <c r="BK372" s="274" t="s">
        <v>268</v>
      </c>
      <c r="BL372" s="274" t="s">
        <v>268</v>
      </c>
      <c r="BM372" s="274" t="s">
        <v>268</v>
      </c>
      <c r="BN372" s="274" t="s">
        <v>268</v>
      </c>
      <c r="BO372" s="274" t="s">
        <v>268</v>
      </c>
      <c r="BP372" s="274" t="s">
        <v>268</v>
      </c>
      <c r="BQ372" s="274" t="s">
        <v>268</v>
      </c>
      <c r="BR372" s="274" t="s">
        <v>268</v>
      </c>
      <c r="BS372" s="274" t="s">
        <v>268</v>
      </c>
      <c r="BT372" s="274" t="s">
        <v>268</v>
      </c>
      <c r="BU372" s="274" t="s">
        <v>268</v>
      </c>
      <c r="BV372" s="274" t="s">
        <v>268</v>
      </c>
      <c r="BW372" s="274" t="s">
        <v>268</v>
      </c>
      <c r="BX372" s="274" t="s">
        <v>268</v>
      </c>
      <c r="BY372" s="295">
        <v>70.3</v>
      </c>
      <c r="BZ372" s="295">
        <v>70.3</v>
      </c>
      <c r="CA372" s="298" t="s">
        <v>142</v>
      </c>
      <c r="CB372" s="297">
        <v>122</v>
      </c>
      <c r="CC372" s="284">
        <f t="shared" si="22"/>
        <v>0</v>
      </c>
      <c r="CD372" s="295">
        <f t="shared" si="23"/>
        <v>70.3</v>
      </c>
      <c r="CE372" s="284">
        <f t="shared" si="24"/>
        <v>0</v>
      </c>
      <c r="CF372" s="295">
        <f t="shared" si="25"/>
        <v>1</v>
      </c>
      <c r="CG372" s="274" t="s">
        <v>876</v>
      </c>
      <c r="CH372" s="274" t="s">
        <v>268</v>
      </c>
      <c r="CI372" s="274" t="s">
        <v>268</v>
      </c>
      <c r="CJ372" s="298" t="s">
        <v>268</v>
      </c>
      <c r="CK372" s="298" t="s">
        <v>736</v>
      </c>
      <c r="CL372" s="274" t="s">
        <v>268</v>
      </c>
      <c r="CM372" s="274" t="s">
        <v>268</v>
      </c>
      <c r="CN372" s="274" t="s">
        <v>268</v>
      </c>
      <c r="CO372" s="274" t="s">
        <v>268</v>
      </c>
      <c r="CP372" s="274" t="s">
        <v>268</v>
      </c>
      <c r="CQ372" s="274" t="s">
        <v>268</v>
      </c>
      <c r="CR372" s="274" t="s">
        <v>877</v>
      </c>
      <c r="CS372" s="274">
        <v>87.01</v>
      </c>
      <c r="CT372" s="274" t="s">
        <v>268</v>
      </c>
      <c r="CU372" s="274">
        <v>87.01</v>
      </c>
      <c r="CV372" s="274">
        <v>365</v>
      </c>
      <c r="CW372" s="274" t="s">
        <v>878</v>
      </c>
      <c r="CX372" s="274" t="s">
        <v>835</v>
      </c>
      <c r="CY372" s="274" t="s">
        <v>836</v>
      </c>
      <c r="CZ372" s="274" t="s">
        <v>837</v>
      </c>
      <c r="DA372" s="274" t="s">
        <v>268</v>
      </c>
      <c r="DB372" s="274" t="s">
        <v>268</v>
      </c>
      <c r="DC372" s="274" t="s">
        <v>268</v>
      </c>
      <c r="DD372" s="274" t="s">
        <v>268</v>
      </c>
      <c r="DE372" s="274" t="s">
        <v>268</v>
      </c>
      <c r="DF372" s="274" t="s">
        <v>268</v>
      </c>
      <c r="DG372" s="299">
        <f>IFERROR(IF(CA372="D",IF(CK372="A dispo.",CD372*VLOOKUP('DATI INPUT'!$F$27,TARIFFE_UD,2,FALSE),CD372*VLOOKUP(CK372,TARIFFE_UD,2,FALSE)),CD372*VLOOKUP(CB372-100,TARIFFE_UND,2,FALSE)),0)</f>
        <v>55.6741130344354</v>
      </c>
      <c r="DH372" s="299">
        <f>IFERROR(IF(CA372="D",IF(CK372="A dispo.",CF372*VLOOKUP('DATI INPUT'!$F$27,TARIFFE_UD,3,FALSE),CF372*VLOOKUP(CK372,TARIFFE_UD,3,FALSE)),CF372*VLOOKUP(CB372-100,TARIFFE_UND,3,FALSE)),0)</f>
        <v>60.367780403072892</v>
      </c>
    </row>
    <row r="373" spans="1:112" x14ac:dyDescent="0.25">
      <c r="A373" s="274" t="s">
        <v>4131</v>
      </c>
      <c r="B373" s="274" t="s">
        <v>654</v>
      </c>
      <c r="C373" s="274" t="s">
        <v>4132</v>
      </c>
      <c r="D373" s="274" t="s">
        <v>4133</v>
      </c>
      <c r="E373" s="274" t="s">
        <v>4134</v>
      </c>
      <c r="F373" s="274" t="s">
        <v>156</v>
      </c>
      <c r="G373" s="274" t="s">
        <v>4135</v>
      </c>
      <c r="H373" s="274" t="s">
        <v>966</v>
      </c>
      <c r="I373" s="274" t="s">
        <v>408</v>
      </c>
      <c r="J373" s="274" t="s">
        <v>274</v>
      </c>
      <c r="K373" s="274" t="s">
        <v>4136</v>
      </c>
      <c r="L373" s="274" t="s">
        <v>4137</v>
      </c>
      <c r="M373" s="274" t="s">
        <v>4138</v>
      </c>
      <c r="N373" s="274" t="s">
        <v>984</v>
      </c>
      <c r="O373" s="274" t="s">
        <v>873</v>
      </c>
      <c r="P373" s="274" t="s">
        <v>1901</v>
      </c>
      <c r="Q373" s="274" t="s">
        <v>374</v>
      </c>
      <c r="R373" s="274" t="s">
        <v>268</v>
      </c>
      <c r="S373" s="274" t="s">
        <v>268</v>
      </c>
      <c r="T373" s="274" t="s">
        <v>268</v>
      </c>
      <c r="U373" s="274" t="s">
        <v>268</v>
      </c>
      <c r="V373" s="274" t="s">
        <v>268</v>
      </c>
      <c r="W373" s="274" t="s">
        <v>4138</v>
      </c>
      <c r="X373" s="274" t="s">
        <v>1901</v>
      </c>
      <c r="Y373" s="274" t="s">
        <v>374</v>
      </c>
      <c r="Z373" s="274" t="s">
        <v>268</v>
      </c>
      <c r="AA373" s="274" t="s">
        <v>268</v>
      </c>
      <c r="AB373" s="274" t="s">
        <v>268</v>
      </c>
      <c r="AC373" s="274" t="s">
        <v>268</v>
      </c>
      <c r="AD373" s="274" t="s">
        <v>268</v>
      </c>
      <c r="AE373" s="274" t="s">
        <v>287</v>
      </c>
      <c r="AF373" s="274" t="s">
        <v>1811</v>
      </c>
      <c r="AG373" s="274" t="s">
        <v>875</v>
      </c>
      <c r="AH373" s="274" t="s">
        <v>380</v>
      </c>
      <c r="AI373" s="274" t="s">
        <v>786</v>
      </c>
      <c r="AJ373" s="274" t="s">
        <v>268</v>
      </c>
      <c r="AK373" s="274" t="s">
        <v>366</v>
      </c>
      <c r="AL373" s="274" t="s">
        <v>268</v>
      </c>
      <c r="AM373" s="274" t="s">
        <v>355</v>
      </c>
      <c r="AN373" s="274" t="s">
        <v>268</v>
      </c>
      <c r="AO373" s="274" t="s">
        <v>268</v>
      </c>
      <c r="AP373" s="274" t="s">
        <v>268</v>
      </c>
      <c r="AQ373" s="274" t="s">
        <v>268</v>
      </c>
      <c r="AR373" s="274" t="s">
        <v>268</v>
      </c>
      <c r="AS373" s="274" t="s">
        <v>268</v>
      </c>
      <c r="AT373" s="274" t="s">
        <v>268</v>
      </c>
      <c r="AU373" s="274" t="s">
        <v>268</v>
      </c>
      <c r="AV373" s="274" t="s">
        <v>268</v>
      </c>
      <c r="AW373" s="274" t="s">
        <v>268</v>
      </c>
      <c r="AX373" s="274" t="s">
        <v>268</v>
      </c>
      <c r="AY373" s="274" t="s">
        <v>268</v>
      </c>
      <c r="AZ373" s="274" t="s">
        <v>268</v>
      </c>
      <c r="BA373" s="274" t="s">
        <v>268</v>
      </c>
      <c r="BB373" s="274" t="s">
        <v>268</v>
      </c>
      <c r="BC373" s="274" t="s">
        <v>268</v>
      </c>
      <c r="BD373" s="274" t="s">
        <v>268</v>
      </c>
      <c r="BE373" s="274" t="s">
        <v>268</v>
      </c>
      <c r="BF373" s="274" t="s">
        <v>268</v>
      </c>
      <c r="BG373" s="274" t="s">
        <v>268</v>
      </c>
      <c r="BH373" s="274" t="s">
        <v>268</v>
      </c>
      <c r="BI373" s="274" t="s">
        <v>268</v>
      </c>
      <c r="BJ373" s="274" t="s">
        <v>268</v>
      </c>
      <c r="BK373" s="274" t="s">
        <v>268</v>
      </c>
      <c r="BL373" s="274" t="s">
        <v>268</v>
      </c>
      <c r="BM373" s="274" t="s">
        <v>268</v>
      </c>
      <c r="BN373" s="274" t="s">
        <v>268</v>
      </c>
      <c r="BO373" s="274" t="s">
        <v>268</v>
      </c>
      <c r="BP373" s="274" t="s">
        <v>268</v>
      </c>
      <c r="BQ373" s="274" t="s">
        <v>268</v>
      </c>
      <c r="BR373" s="274" t="s">
        <v>268</v>
      </c>
      <c r="BS373" s="274" t="s">
        <v>268</v>
      </c>
      <c r="BT373" s="274" t="s">
        <v>268</v>
      </c>
      <c r="BU373" s="274" t="s">
        <v>268</v>
      </c>
      <c r="BV373" s="274" t="s">
        <v>268</v>
      </c>
      <c r="BW373" s="274" t="s">
        <v>268</v>
      </c>
      <c r="BX373" s="274" t="s">
        <v>268</v>
      </c>
      <c r="BY373" s="295">
        <v>106.08</v>
      </c>
      <c r="BZ373" s="295">
        <v>106.08</v>
      </c>
      <c r="CA373" s="298" t="s">
        <v>142</v>
      </c>
      <c r="CB373" s="297">
        <v>122</v>
      </c>
      <c r="CC373" s="284">
        <f t="shared" si="22"/>
        <v>0</v>
      </c>
      <c r="CD373" s="295">
        <f t="shared" si="23"/>
        <v>106.08</v>
      </c>
      <c r="CE373" s="284">
        <f t="shared" si="24"/>
        <v>0</v>
      </c>
      <c r="CF373" s="295">
        <f t="shared" si="25"/>
        <v>1</v>
      </c>
      <c r="CG373" s="274" t="s">
        <v>876</v>
      </c>
      <c r="CH373" s="274" t="s">
        <v>268</v>
      </c>
      <c r="CI373" s="274" t="s">
        <v>268</v>
      </c>
      <c r="CJ373" s="298" t="s">
        <v>275</v>
      </c>
      <c r="CK373" s="297">
        <v>3</v>
      </c>
      <c r="CL373" s="274" t="s">
        <v>268</v>
      </c>
      <c r="CM373" s="274" t="s">
        <v>268</v>
      </c>
      <c r="CN373" s="274" t="s">
        <v>268</v>
      </c>
      <c r="CO373" s="274" t="s">
        <v>268</v>
      </c>
      <c r="CP373" s="274" t="s">
        <v>268</v>
      </c>
      <c r="CQ373" s="274" t="s">
        <v>4139</v>
      </c>
      <c r="CR373" s="274" t="s">
        <v>877</v>
      </c>
      <c r="CS373" s="274">
        <v>120.86</v>
      </c>
      <c r="CT373" s="274" t="s">
        <v>268</v>
      </c>
      <c r="CU373" s="274">
        <v>120.86</v>
      </c>
      <c r="CV373" s="274">
        <v>365</v>
      </c>
      <c r="CW373" s="274" t="s">
        <v>878</v>
      </c>
      <c r="CX373" s="274" t="s">
        <v>835</v>
      </c>
      <c r="CY373" s="274" t="s">
        <v>836</v>
      </c>
      <c r="CZ373" s="274" t="s">
        <v>837</v>
      </c>
      <c r="DA373" s="274" t="s">
        <v>268</v>
      </c>
      <c r="DB373" s="274" t="s">
        <v>268</v>
      </c>
      <c r="DC373" s="274" t="s">
        <v>268</v>
      </c>
      <c r="DD373" s="274" t="s">
        <v>268</v>
      </c>
      <c r="DE373" s="274" t="s">
        <v>268</v>
      </c>
      <c r="DF373" s="274" t="s">
        <v>268</v>
      </c>
      <c r="DG373" s="299">
        <f>IFERROR(IF(CA373="D",IF(CK373="A dispo.",CD373*VLOOKUP('DATI INPUT'!$F$27,TARIFFE_UD,2,FALSE),CD373*VLOOKUP(CK373,TARIFFE_UD,2,FALSE)),CD373*VLOOKUP(CB373-100,TARIFFE_UND,2,FALSE)),0)</f>
        <v>84.010098302886306</v>
      </c>
      <c r="DH373" s="299">
        <f>IFERROR(IF(CA373="D",IF(CK373="A dispo.",CF373*VLOOKUP('DATI INPUT'!$F$27,TARIFFE_UD,3,FALSE),CF373*VLOOKUP(CK373,TARIFFE_UD,3,FALSE)),CF373*VLOOKUP(CB373-100,TARIFFE_UND,3,FALSE)),0)</f>
        <v>60.367780403072892</v>
      </c>
    </row>
    <row r="374" spans="1:112" x14ac:dyDescent="0.25">
      <c r="A374" s="274" t="s">
        <v>4140</v>
      </c>
      <c r="B374" s="274" t="s">
        <v>1052</v>
      </c>
      <c r="C374" s="274" t="s">
        <v>4141</v>
      </c>
      <c r="D374" s="274" t="s">
        <v>4142</v>
      </c>
      <c r="E374" s="274" t="s">
        <v>268</v>
      </c>
      <c r="F374" s="274" t="s">
        <v>156</v>
      </c>
      <c r="G374" s="274" t="s">
        <v>4143</v>
      </c>
      <c r="H374" s="274" t="s">
        <v>4144</v>
      </c>
      <c r="I374" s="274" t="s">
        <v>4145</v>
      </c>
      <c r="J374" s="274" t="s">
        <v>274</v>
      </c>
      <c r="K374" s="274" t="s">
        <v>4146</v>
      </c>
      <c r="L374" s="274" t="s">
        <v>880</v>
      </c>
      <c r="M374" s="274" t="s">
        <v>4147</v>
      </c>
      <c r="N374" s="274" t="s">
        <v>984</v>
      </c>
      <c r="O374" s="274" t="s">
        <v>873</v>
      </c>
      <c r="P374" s="274" t="s">
        <v>1901</v>
      </c>
      <c r="Q374" s="274" t="s">
        <v>285</v>
      </c>
      <c r="R374" s="274" t="s">
        <v>268</v>
      </c>
      <c r="S374" s="274" t="s">
        <v>268</v>
      </c>
      <c r="T374" s="274" t="s">
        <v>268</v>
      </c>
      <c r="U374" s="274" t="s">
        <v>268</v>
      </c>
      <c r="V374" s="274" t="s">
        <v>268</v>
      </c>
      <c r="W374" s="274" t="s">
        <v>4147</v>
      </c>
      <c r="X374" s="274" t="s">
        <v>1901</v>
      </c>
      <c r="Y374" s="274" t="s">
        <v>285</v>
      </c>
      <c r="Z374" s="274" t="s">
        <v>268</v>
      </c>
      <c r="AA374" s="274" t="s">
        <v>268</v>
      </c>
      <c r="AB374" s="274" t="s">
        <v>268</v>
      </c>
      <c r="AC374" s="274" t="s">
        <v>268</v>
      </c>
      <c r="AD374" s="274" t="s">
        <v>268</v>
      </c>
      <c r="AE374" s="274" t="s">
        <v>287</v>
      </c>
      <c r="AF374" s="274" t="s">
        <v>1811</v>
      </c>
      <c r="AG374" s="274" t="s">
        <v>875</v>
      </c>
      <c r="AH374" s="274" t="s">
        <v>380</v>
      </c>
      <c r="AI374" s="274" t="s">
        <v>786</v>
      </c>
      <c r="AJ374" s="274" t="s">
        <v>268</v>
      </c>
      <c r="AK374" s="274" t="s">
        <v>669</v>
      </c>
      <c r="AL374" s="274" t="s">
        <v>268</v>
      </c>
      <c r="AM374" s="274" t="s">
        <v>355</v>
      </c>
      <c r="AN374" s="274" t="s">
        <v>268</v>
      </c>
      <c r="AO374" s="274" t="s">
        <v>268</v>
      </c>
      <c r="AP374" s="274" t="s">
        <v>268</v>
      </c>
      <c r="AQ374" s="274" t="s">
        <v>268</v>
      </c>
      <c r="AR374" s="274" t="s">
        <v>268</v>
      </c>
      <c r="AS374" s="274" t="s">
        <v>268</v>
      </c>
      <c r="AT374" s="274" t="s">
        <v>268</v>
      </c>
      <c r="AU374" s="274" t="s">
        <v>268</v>
      </c>
      <c r="AV374" s="274" t="s">
        <v>268</v>
      </c>
      <c r="AW374" s="274" t="s">
        <v>268</v>
      </c>
      <c r="AX374" s="274" t="s">
        <v>268</v>
      </c>
      <c r="AY374" s="274" t="s">
        <v>268</v>
      </c>
      <c r="AZ374" s="274" t="s">
        <v>268</v>
      </c>
      <c r="BA374" s="274" t="s">
        <v>268</v>
      </c>
      <c r="BB374" s="274" t="s">
        <v>268</v>
      </c>
      <c r="BC374" s="274" t="s">
        <v>268</v>
      </c>
      <c r="BD374" s="274" t="s">
        <v>268</v>
      </c>
      <c r="BE374" s="274" t="s">
        <v>268</v>
      </c>
      <c r="BF374" s="274" t="s">
        <v>268</v>
      </c>
      <c r="BG374" s="274" t="s">
        <v>268</v>
      </c>
      <c r="BH374" s="274" t="s">
        <v>268</v>
      </c>
      <c r="BI374" s="274" t="s">
        <v>268</v>
      </c>
      <c r="BJ374" s="274" t="s">
        <v>268</v>
      </c>
      <c r="BK374" s="274" t="s">
        <v>268</v>
      </c>
      <c r="BL374" s="274" t="s">
        <v>268</v>
      </c>
      <c r="BM374" s="274" t="s">
        <v>268</v>
      </c>
      <c r="BN374" s="274" t="s">
        <v>268</v>
      </c>
      <c r="BO374" s="274" t="s">
        <v>268</v>
      </c>
      <c r="BP374" s="274" t="s">
        <v>268</v>
      </c>
      <c r="BQ374" s="274" t="s">
        <v>268</v>
      </c>
      <c r="BR374" s="274" t="s">
        <v>268</v>
      </c>
      <c r="BS374" s="274" t="s">
        <v>268</v>
      </c>
      <c r="BT374" s="274" t="s">
        <v>268</v>
      </c>
      <c r="BU374" s="274" t="s">
        <v>268</v>
      </c>
      <c r="BV374" s="274" t="s">
        <v>268</v>
      </c>
      <c r="BW374" s="274" t="s">
        <v>268</v>
      </c>
      <c r="BX374" s="274" t="s">
        <v>268</v>
      </c>
      <c r="BY374" s="295">
        <v>93.07</v>
      </c>
      <c r="BZ374" s="295">
        <v>93.07</v>
      </c>
      <c r="CA374" s="298" t="s">
        <v>142</v>
      </c>
      <c r="CB374" s="297">
        <v>122</v>
      </c>
      <c r="CC374" s="284">
        <f t="shared" si="22"/>
        <v>0</v>
      </c>
      <c r="CD374" s="295">
        <f t="shared" si="23"/>
        <v>93.07</v>
      </c>
      <c r="CE374" s="284">
        <f t="shared" si="24"/>
        <v>0</v>
      </c>
      <c r="CF374" s="295">
        <f t="shared" si="25"/>
        <v>1</v>
      </c>
      <c r="CG374" s="274" t="s">
        <v>876</v>
      </c>
      <c r="CH374" s="274" t="s">
        <v>268</v>
      </c>
      <c r="CI374" s="274" t="s">
        <v>268</v>
      </c>
      <c r="CJ374" s="298" t="s">
        <v>280</v>
      </c>
      <c r="CK374" s="297">
        <v>2</v>
      </c>
      <c r="CL374" s="274" t="s">
        <v>268</v>
      </c>
      <c r="CM374" s="274" t="s">
        <v>268</v>
      </c>
      <c r="CN374" s="274" t="s">
        <v>268</v>
      </c>
      <c r="CO374" s="274" t="s">
        <v>268</v>
      </c>
      <c r="CP374" s="274" t="s">
        <v>268</v>
      </c>
      <c r="CQ374" s="274" t="s">
        <v>4148</v>
      </c>
      <c r="CR374" s="274" t="s">
        <v>877</v>
      </c>
      <c r="CS374" s="274">
        <v>94.44</v>
      </c>
      <c r="CT374" s="274" t="s">
        <v>268</v>
      </c>
      <c r="CU374" s="274">
        <v>94.44</v>
      </c>
      <c r="CV374" s="274">
        <v>365</v>
      </c>
      <c r="CW374" s="274" t="s">
        <v>878</v>
      </c>
      <c r="CX374" s="274" t="s">
        <v>835</v>
      </c>
      <c r="CY374" s="274" t="s">
        <v>836</v>
      </c>
      <c r="CZ374" s="274" t="s">
        <v>837</v>
      </c>
      <c r="DA374" s="274" t="s">
        <v>268</v>
      </c>
      <c r="DB374" s="274" t="s">
        <v>268</v>
      </c>
      <c r="DC374" s="274" t="s">
        <v>268</v>
      </c>
      <c r="DD374" s="274" t="s">
        <v>268</v>
      </c>
      <c r="DE374" s="274" t="s">
        <v>268</v>
      </c>
      <c r="DF374" s="274" t="s">
        <v>268</v>
      </c>
      <c r="DG374" s="299">
        <f>IFERROR(IF(CA374="D",IF(CK374="A dispo.",CD374*VLOOKUP('DATI INPUT'!$F$27,TARIFFE_UD,2,FALSE),CD374*VLOOKUP(CK374,TARIFFE_UD,2,FALSE)),CD374*VLOOKUP(CB374-100,TARIFFE_UND,2,FALSE)),0)</f>
        <v>66.882117724469268</v>
      </c>
      <c r="DH374" s="299">
        <f>IFERROR(IF(CA374="D",IF(CK374="A dispo.",CF374*VLOOKUP('DATI INPUT'!$F$27,TARIFFE_UD,3,FALSE),CF374*VLOOKUP(CK374,TARIFFE_UD,3,FALSE)),CF374*VLOOKUP(CB374-100,TARIFFE_UND,3,FALSE)),0)</f>
        <v>46.077822723118445</v>
      </c>
    </row>
    <row r="375" spans="1:112" hidden="1" x14ac:dyDescent="0.25">
      <c r="A375" s="274" t="s">
        <v>4149</v>
      </c>
      <c r="B375" s="274" t="s">
        <v>1465</v>
      </c>
      <c r="C375" s="274" t="s">
        <v>556</v>
      </c>
      <c r="D375" s="274" t="s">
        <v>4150</v>
      </c>
      <c r="E375" s="274" t="s">
        <v>268</v>
      </c>
      <c r="F375" s="274" t="s">
        <v>156</v>
      </c>
      <c r="G375" s="274" t="s">
        <v>4151</v>
      </c>
      <c r="H375" s="274" t="s">
        <v>4152</v>
      </c>
      <c r="I375" s="274" t="s">
        <v>4153</v>
      </c>
      <c r="J375" s="274" t="s">
        <v>274</v>
      </c>
      <c r="K375" s="274" t="s">
        <v>4154</v>
      </c>
      <c r="L375" s="274" t="s">
        <v>4044</v>
      </c>
      <c r="M375" s="274" t="s">
        <v>4155</v>
      </c>
      <c r="N375" s="274" t="s">
        <v>2127</v>
      </c>
      <c r="O375" s="274" t="s">
        <v>2128</v>
      </c>
      <c r="P375" s="274" t="s">
        <v>4156</v>
      </c>
      <c r="Q375" s="274" t="s">
        <v>386</v>
      </c>
      <c r="R375" s="274" t="s">
        <v>268</v>
      </c>
      <c r="S375" s="274" t="s">
        <v>268</v>
      </c>
      <c r="T375" s="274" t="s">
        <v>268</v>
      </c>
      <c r="U375" s="274" t="s">
        <v>268</v>
      </c>
      <c r="V375" s="274" t="s">
        <v>268</v>
      </c>
      <c r="W375" s="274" t="s">
        <v>4157</v>
      </c>
      <c r="X375" s="274" t="s">
        <v>2575</v>
      </c>
      <c r="Y375" s="274" t="s">
        <v>276</v>
      </c>
      <c r="Z375" s="274" t="s">
        <v>268</v>
      </c>
      <c r="AA375" s="274" t="s">
        <v>268</v>
      </c>
      <c r="AB375" s="274" t="s">
        <v>268</v>
      </c>
      <c r="AC375" s="274" t="s">
        <v>268</v>
      </c>
      <c r="AD375" s="274" t="s">
        <v>268</v>
      </c>
      <c r="AE375" s="274" t="s">
        <v>287</v>
      </c>
      <c r="AF375" s="274" t="s">
        <v>1811</v>
      </c>
      <c r="AG375" s="274" t="s">
        <v>875</v>
      </c>
      <c r="AH375" s="274" t="s">
        <v>2576</v>
      </c>
      <c r="AI375" s="274" t="s">
        <v>2577</v>
      </c>
      <c r="AJ375" s="274" t="s">
        <v>268</v>
      </c>
      <c r="AK375" s="274" t="s">
        <v>381</v>
      </c>
      <c r="AL375" s="274" t="s">
        <v>268</v>
      </c>
      <c r="AM375" s="274" t="s">
        <v>288</v>
      </c>
      <c r="AN375" s="274" t="s">
        <v>268</v>
      </c>
      <c r="AO375" s="274" t="s">
        <v>268</v>
      </c>
      <c r="AP375" s="274" t="s">
        <v>268</v>
      </c>
      <c r="AQ375" s="274" t="s">
        <v>268</v>
      </c>
      <c r="AR375" s="274" t="s">
        <v>268</v>
      </c>
      <c r="AS375" s="274" t="s">
        <v>268</v>
      </c>
      <c r="AT375" s="274" t="s">
        <v>268</v>
      </c>
      <c r="AU375" s="274" t="s">
        <v>268</v>
      </c>
      <c r="AV375" s="274" t="s">
        <v>268</v>
      </c>
      <c r="AW375" s="274" t="s">
        <v>268</v>
      </c>
      <c r="AX375" s="274" t="s">
        <v>268</v>
      </c>
      <c r="AY375" s="274" t="s">
        <v>268</v>
      </c>
      <c r="AZ375" s="274" t="s">
        <v>268</v>
      </c>
      <c r="BA375" s="274" t="s">
        <v>268</v>
      </c>
      <c r="BB375" s="274" t="s">
        <v>268</v>
      </c>
      <c r="BC375" s="274" t="s">
        <v>268</v>
      </c>
      <c r="BD375" s="274" t="s">
        <v>268</v>
      </c>
      <c r="BE375" s="274" t="s">
        <v>268</v>
      </c>
      <c r="BF375" s="274" t="s">
        <v>268</v>
      </c>
      <c r="BG375" s="274" t="s">
        <v>268</v>
      </c>
      <c r="BH375" s="274" t="s">
        <v>268</v>
      </c>
      <c r="BI375" s="274" t="s">
        <v>268</v>
      </c>
      <c r="BJ375" s="274" t="s">
        <v>268</v>
      </c>
      <c r="BK375" s="274" t="s">
        <v>268</v>
      </c>
      <c r="BL375" s="274" t="s">
        <v>268</v>
      </c>
      <c r="BM375" s="274" t="s">
        <v>268</v>
      </c>
      <c r="BN375" s="274" t="s">
        <v>268</v>
      </c>
      <c r="BO375" s="274" t="s">
        <v>268</v>
      </c>
      <c r="BP375" s="274" t="s">
        <v>268</v>
      </c>
      <c r="BQ375" s="274" t="s">
        <v>268</v>
      </c>
      <c r="BR375" s="274" t="s">
        <v>268</v>
      </c>
      <c r="BS375" s="274" t="s">
        <v>268</v>
      </c>
      <c r="BT375" s="274" t="s">
        <v>268</v>
      </c>
      <c r="BU375" s="274" t="s">
        <v>268</v>
      </c>
      <c r="BV375" s="274" t="s">
        <v>268</v>
      </c>
      <c r="BW375" s="274" t="s">
        <v>268</v>
      </c>
      <c r="BX375" s="274" t="s">
        <v>268</v>
      </c>
      <c r="BY375" s="295">
        <v>50</v>
      </c>
      <c r="BZ375" s="295">
        <v>50</v>
      </c>
      <c r="CA375" s="298" t="s">
        <v>142</v>
      </c>
      <c r="CB375" s="297">
        <v>122</v>
      </c>
      <c r="CC375" s="284">
        <f t="shared" si="22"/>
        <v>0</v>
      </c>
      <c r="CD375" s="295">
        <f t="shared" si="23"/>
        <v>50</v>
      </c>
      <c r="CE375" s="284">
        <f t="shared" si="24"/>
        <v>0</v>
      </c>
      <c r="CF375" s="295">
        <f t="shared" si="25"/>
        <v>1</v>
      </c>
      <c r="CG375" s="274" t="s">
        <v>876</v>
      </c>
      <c r="CH375" s="274" t="s">
        <v>268</v>
      </c>
      <c r="CI375" s="274" t="s">
        <v>268</v>
      </c>
      <c r="CJ375" s="298" t="s">
        <v>268</v>
      </c>
      <c r="CK375" s="298" t="s">
        <v>736</v>
      </c>
      <c r="CL375" s="274" t="s">
        <v>268</v>
      </c>
      <c r="CM375" s="274" t="s">
        <v>268</v>
      </c>
      <c r="CN375" s="274" t="s">
        <v>268</v>
      </c>
      <c r="CO375" s="274" t="s">
        <v>268</v>
      </c>
      <c r="CP375" s="274" t="s">
        <v>268</v>
      </c>
      <c r="CQ375" s="274" t="s">
        <v>268</v>
      </c>
      <c r="CR375" s="274" t="s">
        <v>877</v>
      </c>
      <c r="CS375" s="274">
        <v>77.06</v>
      </c>
      <c r="CT375" s="274" t="s">
        <v>268</v>
      </c>
      <c r="CU375" s="274">
        <v>77.06</v>
      </c>
      <c r="CV375" s="274">
        <v>365</v>
      </c>
      <c r="CW375" s="274" t="s">
        <v>878</v>
      </c>
      <c r="CX375" s="274" t="s">
        <v>835</v>
      </c>
      <c r="CY375" s="274" t="s">
        <v>836</v>
      </c>
      <c r="CZ375" s="274" t="s">
        <v>837</v>
      </c>
      <c r="DA375" s="274" t="s">
        <v>268</v>
      </c>
      <c r="DB375" s="274" t="s">
        <v>268</v>
      </c>
      <c r="DC375" s="274" t="s">
        <v>268</v>
      </c>
      <c r="DD375" s="274" t="s">
        <v>268</v>
      </c>
      <c r="DE375" s="274" t="s">
        <v>268</v>
      </c>
      <c r="DF375" s="274" t="s">
        <v>268</v>
      </c>
      <c r="DG375" s="299">
        <f>IFERROR(IF(CA375="D",IF(CK375="A dispo.",CD375*VLOOKUP('DATI INPUT'!$F$27,TARIFFE_UD,2,FALSE),CD375*VLOOKUP(CK375,TARIFFE_UD,2,FALSE)),CD375*VLOOKUP(CB375-100,TARIFFE_UND,2,FALSE)),0)</f>
        <v>39.597519939143247</v>
      </c>
      <c r="DH375" s="299">
        <f>IFERROR(IF(CA375="D",IF(CK375="A dispo.",CF375*VLOOKUP('DATI INPUT'!$F$27,TARIFFE_UD,3,FALSE),CF375*VLOOKUP(CK375,TARIFFE_UD,3,FALSE)),CF375*VLOOKUP(CB375-100,TARIFFE_UND,3,FALSE)),0)</f>
        <v>60.367780403072892</v>
      </c>
    </row>
    <row r="376" spans="1:112" hidden="1" x14ac:dyDescent="0.25">
      <c r="A376" s="274" t="s">
        <v>4158</v>
      </c>
      <c r="B376" s="274" t="s">
        <v>1465</v>
      </c>
      <c r="C376" s="274" t="s">
        <v>4159</v>
      </c>
      <c r="D376" s="274" t="s">
        <v>4150</v>
      </c>
      <c r="E376" s="274" t="s">
        <v>268</v>
      </c>
      <c r="F376" s="274" t="s">
        <v>156</v>
      </c>
      <c r="G376" s="274" t="s">
        <v>4151</v>
      </c>
      <c r="H376" s="274" t="s">
        <v>4152</v>
      </c>
      <c r="I376" s="274" t="s">
        <v>4153</v>
      </c>
      <c r="J376" s="274" t="s">
        <v>274</v>
      </c>
      <c r="K376" s="274" t="s">
        <v>4154</v>
      </c>
      <c r="L376" s="274" t="s">
        <v>4044</v>
      </c>
      <c r="M376" s="274" t="s">
        <v>4155</v>
      </c>
      <c r="N376" s="274" t="s">
        <v>2127</v>
      </c>
      <c r="O376" s="274" t="s">
        <v>2128</v>
      </c>
      <c r="P376" s="274" t="s">
        <v>4156</v>
      </c>
      <c r="Q376" s="274" t="s">
        <v>386</v>
      </c>
      <c r="R376" s="274" t="s">
        <v>268</v>
      </c>
      <c r="S376" s="274" t="s">
        <v>268</v>
      </c>
      <c r="T376" s="274" t="s">
        <v>268</v>
      </c>
      <c r="U376" s="274" t="s">
        <v>268</v>
      </c>
      <c r="V376" s="274" t="s">
        <v>268</v>
      </c>
      <c r="W376" s="274" t="s">
        <v>4157</v>
      </c>
      <c r="X376" s="274" t="s">
        <v>2575</v>
      </c>
      <c r="Y376" s="274" t="s">
        <v>276</v>
      </c>
      <c r="Z376" s="274" t="s">
        <v>268</v>
      </c>
      <c r="AA376" s="274" t="s">
        <v>268</v>
      </c>
      <c r="AB376" s="274" t="s">
        <v>268</v>
      </c>
      <c r="AC376" s="274" t="s">
        <v>268</v>
      </c>
      <c r="AD376" s="274" t="s">
        <v>268</v>
      </c>
      <c r="AE376" s="274" t="s">
        <v>287</v>
      </c>
      <c r="AF376" s="274" t="s">
        <v>1811</v>
      </c>
      <c r="AG376" s="274" t="s">
        <v>875</v>
      </c>
      <c r="AH376" s="274" t="s">
        <v>2576</v>
      </c>
      <c r="AI376" s="274" t="s">
        <v>2577</v>
      </c>
      <c r="AJ376" s="274" t="s">
        <v>268</v>
      </c>
      <c r="AK376" s="274" t="s">
        <v>395</v>
      </c>
      <c r="AL376" s="274" t="s">
        <v>268</v>
      </c>
      <c r="AM376" s="274" t="s">
        <v>288</v>
      </c>
      <c r="AN376" s="274" t="s">
        <v>268</v>
      </c>
      <c r="AO376" s="274" t="s">
        <v>268</v>
      </c>
      <c r="AP376" s="274" t="s">
        <v>268</v>
      </c>
      <c r="AQ376" s="274" t="s">
        <v>268</v>
      </c>
      <c r="AR376" s="274" t="s">
        <v>268</v>
      </c>
      <c r="AS376" s="274" t="s">
        <v>268</v>
      </c>
      <c r="AT376" s="274" t="s">
        <v>268</v>
      </c>
      <c r="AU376" s="274" t="s">
        <v>268</v>
      </c>
      <c r="AV376" s="274" t="s">
        <v>268</v>
      </c>
      <c r="AW376" s="274" t="s">
        <v>268</v>
      </c>
      <c r="AX376" s="274" t="s">
        <v>268</v>
      </c>
      <c r="AY376" s="274" t="s">
        <v>268</v>
      </c>
      <c r="AZ376" s="274" t="s">
        <v>268</v>
      </c>
      <c r="BA376" s="274" t="s">
        <v>268</v>
      </c>
      <c r="BB376" s="274" t="s">
        <v>268</v>
      </c>
      <c r="BC376" s="274" t="s">
        <v>268</v>
      </c>
      <c r="BD376" s="274" t="s">
        <v>268</v>
      </c>
      <c r="BE376" s="274" t="s">
        <v>268</v>
      </c>
      <c r="BF376" s="274" t="s">
        <v>268</v>
      </c>
      <c r="BG376" s="274" t="s">
        <v>268</v>
      </c>
      <c r="BH376" s="274" t="s">
        <v>268</v>
      </c>
      <c r="BI376" s="274" t="s">
        <v>268</v>
      </c>
      <c r="BJ376" s="274" t="s">
        <v>268</v>
      </c>
      <c r="BK376" s="274" t="s">
        <v>268</v>
      </c>
      <c r="BL376" s="274" t="s">
        <v>268</v>
      </c>
      <c r="BM376" s="274" t="s">
        <v>268</v>
      </c>
      <c r="BN376" s="274" t="s">
        <v>268</v>
      </c>
      <c r="BO376" s="274" t="s">
        <v>268</v>
      </c>
      <c r="BP376" s="274" t="s">
        <v>268</v>
      </c>
      <c r="BQ376" s="274" t="s">
        <v>268</v>
      </c>
      <c r="BR376" s="274" t="s">
        <v>268</v>
      </c>
      <c r="BS376" s="274" t="s">
        <v>268</v>
      </c>
      <c r="BT376" s="274" t="s">
        <v>268</v>
      </c>
      <c r="BU376" s="274" t="s">
        <v>268</v>
      </c>
      <c r="BV376" s="274" t="s">
        <v>268</v>
      </c>
      <c r="BW376" s="274" t="s">
        <v>268</v>
      </c>
      <c r="BX376" s="274" t="s">
        <v>268</v>
      </c>
      <c r="BY376" s="295">
        <v>50</v>
      </c>
      <c r="BZ376" s="295">
        <v>50</v>
      </c>
      <c r="CA376" s="298" t="s">
        <v>142</v>
      </c>
      <c r="CB376" s="297">
        <v>122</v>
      </c>
      <c r="CC376" s="284">
        <f t="shared" si="22"/>
        <v>0</v>
      </c>
      <c r="CD376" s="295">
        <f t="shared" si="23"/>
        <v>50</v>
      </c>
      <c r="CE376" s="284">
        <f t="shared" si="24"/>
        <v>0</v>
      </c>
      <c r="CF376" s="295">
        <f t="shared" si="25"/>
        <v>1</v>
      </c>
      <c r="CG376" s="274" t="s">
        <v>876</v>
      </c>
      <c r="CH376" s="274" t="s">
        <v>268</v>
      </c>
      <c r="CI376" s="274" t="s">
        <v>268</v>
      </c>
      <c r="CJ376" s="298" t="s">
        <v>268</v>
      </c>
      <c r="CK376" s="298" t="s">
        <v>736</v>
      </c>
      <c r="CL376" s="274" t="s">
        <v>268</v>
      </c>
      <c r="CM376" s="274" t="s">
        <v>268</v>
      </c>
      <c r="CN376" s="274" t="s">
        <v>268</v>
      </c>
      <c r="CO376" s="274" t="s">
        <v>268</v>
      </c>
      <c r="CP376" s="274" t="s">
        <v>268</v>
      </c>
      <c r="CQ376" s="274" t="s">
        <v>268</v>
      </c>
      <c r="CR376" s="274" t="s">
        <v>877</v>
      </c>
      <c r="CS376" s="274">
        <v>77.06</v>
      </c>
      <c r="CT376" s="274" t="s">
        <v>268</v>
      </c>
      <c r="CU376" s="274">
        <v>77.06</v>
      </c>
      <c r="CV376" s="274">
        <v>365</v>
      </c>
      <c r="CW376" s="274" t="s">
        <v>878</v>
      </c>
      <c r="CX376" s="274" t="s">
        <v>835</v>
      </c>
      <c r="CY376" s="274" t="s">
        <v>836</v>
      </c>
      <c r="CZ376" s="274" t="s">
        <v>837</v>
      </c>
      <c r="DA376" s="274" t="s">
        <v>268</v>
      </c>
      <c r="DB376" s="274" t="s">
        <v>268</v>
      </c>
      <c r="DC376" s="274" t="s">
        <v>268</v>
      </c>
      <c r="DD376" s="274" t="s">
        <v>268</v>
      </c>
      <c r="DE376" s="274" t="s">
        <v>268</v>
      </c>
      <c r="DF376" s="274" t="s">
        <v>268</v>
      </c>
      <c r="DG376" s="299">
        <f>IFERROR(IF(CA376="D",IF(CK376="A dispo.",CD376*VLOOKUP('DATI INPUT'!$F$27,TARIFFE_UD,2,FALSE),CD376*VLOOKUP(CK376,TARIFFE_UD,2,FALSE)),CD376*VLOOKUP(CB376-100,TARIFFE_UND,2,FALSE)),0)</f>
        <v>39.597519939143247</v>
      </c>
      <c r="DH376" s="299">
        <f>IFERROR(IF(CA376="D",IF(CK376="A dispo.",CF376*VLOOKUP('DATI INPUT'!$F$27,TARIFFE_UD,3,FALSE),CF376*VLOOKUP(CK376,TARIFFE_UD,3,FALSE)),CF376*VLOOKUP(CB376-100,TARIFFE_UND,3,FALSE)),0)</f>
        <v>60.367780403072892</v>
      </c>
    </row>
    <row r="377" spans="1:112" x14ac:dyDescent="0.25">
      <c r="A377" s="274" t="s">
        <v>4160</v>
      </c>
      <c r="B377" s="274" t="s">
        <v>645</v>
      </c>
      <c r="C377" s="274" t="s">
        <v>557</v>
      </c>
      <c r="D377" s="274" t="s">
        <v>4161</v>
      </c>
      <c r="E377" s="274" t="s">
        <v>268</v>
      </c>
      <c r="F377" s="274" t="s">
        <v>156</v>
      </c>
      <c r="G377" s="274" t="s">
        <v>4162</v>
      </c>
      <c r="H377" s="274" t="s">
        <v>4163</v>
      </c>
      <c r="I377" s="274" t="s">
        <v>326</v>
      </c>
      <c r="J377" s="274" t="s">
        <v>274</v>
      </c>
      <c r="K377" s="274" t="s">
        <v>4164</v>
      </c>
      <c r="L377" s="274" t="s">
        <v>1210</v>
      </c>
      <c r="M377" s="274" t="s">
        <v>4165</v>
      </c>
      <c r="N377" s="274" t="s">
        <v>984</v>
      </c>
      <c r="O377" s="274" t="s">
        <v>873</v>
      </c>
      <c r="P377" s="274" t="s">
        <v>4166</v>
      </c>
      <c r="Q377" s="274" t="s">
        <v>275</v>
      </c>
      <c r="R377" s="274" t="s">
        <v>268</v>
      </c>
      <c r="S377" s="274" t="s">
        <v>268</v>
      </c>
      <c r="T377" s="274" t="s">
        <v>268</v>
      </c>
      <c r="U377" s="274" t="s">
        <v>268</v>
      </c>
      <c r="V377" s="274" t="s">
        <v>268</v>
      </c>
      <c r="W377" s="274" t="s">
        <v>4165</v>
      </c>
      <c r="X377" s="274" t="s">
        <v>4166</v>
      </c>
      <c r="Y377" s="274" t="s">
        <v>275</v>
      </c>
      <c r="Z377" s="274" t="s">
        <v>268</v>
      </c>
      <c r="AA377" s="274" t="s">
        <v>268</v>
      </c>
      <c r="AB377" s="274" t="s">
        <v>268</v>
      </c>
      <c r="AC377" s="274" t="s">
        <v>268</v>
      </c>
      <c r="AD377" s="274" t="s">
        <v>268</v>
      </c>
      <c r="AE377" s="274" t="s">
        <v>287</v>
      </c>
      <c r="AF377" s="274" t="s">
        <v>1811</v>
      </c>
      <c r="AG377" s="274" t="s">
        <v>875</v>
      </c>
      <c r="AH377" s="274" t="s">
        <v>4167</v>
      </c>
      <c r="AI377" s="274" t="s">
        <v>1556</v>
      </c>
      <c r="AJ377" s="274" t="s">
        <v>268</v>
      </c>
      <c r="AK377" s="274" t="s">
        <v>366</v>
      </c>
      <c r="AL377" s="274" t="s">
        <v>268</v>
      </c>
      <c r="AM377" s="274" t="s">
        <v>288</v>
      </c>
      <c r="AN377" s="274" t="s">
        <v>268</v>
      </c>
      <c r="AO377" s="274" t="s">
        <v>268</v>
      </c>
      <c r="AP377" s="274" t="s">
        <v>268</v>
      </c>
      <c r="AQ377" s="274" t="s">
        <v>268</v>
      </c>
      <c r="AR377" s="274" t="s">
        <v>268</v>
      </c>
      <c r="AS377" s="274" t="s">
        <v>268</v>
      </c>
      <c r="AT377" s="274" t="s">
        <v>268</v>
      </c>
      <c r="AU377" s="274" t="s">
        <v>268</v>
      </c>
      <c r="AV377" s="274" t="s">
        <v>268</v>
      </c>
      <c r="AW377" s="274" t="s">
        <v>268</v>
      </c>
      <c r="AX377" s="274" t="s">
        <v>268</v>
      </c>
      <c r="AY377" s="274" t="s">
        <v>268</v>
      </c>
      <c r="AZ377" s="274" t="s">
        <v>268</v>
      </c>
      <c r="BA377" s="274" t="s">
        <v>268</v>
      </c>
      <c r="BB377" s="274" t="s">
        <v>268</v>
      </c>
      <c r="BC377" s="274" t="s">
        <v>268</v>
      </c>
      <c r="BD377" s="274" t="s">
        <v>268</v>
      </c>
      <c r="BE377" s="274" t="s">
        <v>268</v>
      </c>
      <c r="BF377" s="274" t="s">
        <v>268</v>
      </c>
      <c r="BG377" s="274" t="s">
        <v>268</v>
      </c>
      <c r="BH377" s="274" t="s">
        <v>268</v>
      </c>
      <c r="BI377" s="274" t="s">
        <v>268</v>
      </c>
      <c r="BJ377" s="274" t="s">
        <v>268</v>
      </c>
      <c r="BK377" s="274" t="s">
        <v>268</v>
      </c>
      <c r="BL377" s="274" t="s">
        <v>268</v>
      </c>
      <c r="BM377" s="274" t="s">
        <v>268</v>
      </c>
      <c r="BN377" s="274" t="s">
        <v>268</v>
      </c>
      <c r="BO377" s="274" t="s">
        <v>268</v>
      </c>
      <c r="BP377" s="274" t="s">
        <v>268</v>
      </c>
      <c r="BQ377" s="274" t="s">
        <v>268</v>
      </c>
      <c r="BR377" s="274" t="s">
        <v>268</v>
      </c>
      <c r="BS377" s="274" t="s">
        <v>268</v>
      </c>
      <c r="BT377" s="274" t="s">
        <v>268</v>
      </c>
      <c r="BU377" s="274" t="s">
        <v>268</v>
      </c>
      <c r="BV377" s="274" t="s">
        <v>268</v>
      </c>
      <c r="BW377" s="274" t="s">
        <v>268</v>
      </c>
      <c r="BX377" s="274" t="s">
        <v>268</v>
      </c>
      <c r="BY377" s="295">
        <v>85</v>
      </c>
      <c r="BZ377" s="295">
        <v>85</v>
      </c>
      <c r="CA377" s="298" t="s">
        <v>142</v>
      </c>
      <c r="CB377" s="297">
        <v>122</v>
      </c>
      <c r="CC377" s="284">
        <f t="shared" si="22"/>
        <v>0.75</v>
      </c>
      <c r="CD377" s="295">
        <f t="shared" si="23"/>
        <v>21.25</v>
      </c>
      <c r="CE377" s="284">
        <f t="shared" si="24"/>
        <v>0.75</v>
      </c>
      <c r="CF377" s="295">
        <f t="shared" si="25"/>
        <v>0.25</v>
      </c>
      <c r="CG377" s="274" t="s">
        <v>876</v>
      </c>
      <c r="CH377" s="274" t="s">
        <v>268</v>
      </c>
      <c r="CI377" s="274" t="s">
        <v>268</v>
      </c>
      <c r="CJ377" s="298" t="s">
        <v>271</v>
      </c>
      <c r="CK377" s="297">
        <v>1</v>
      </c>
      <c r="CL377" s="274" t="s">
        <v>2132</v>
      </c>
      <c r="CM377" s="274" t="s">
        <v>268</v>
      </c>
      <c r="CN377" s="274" t="s">
        <v>268</v>
      </c>
      <c r="CO377" s="274" t="s">
        <v>268</v>
      </c>
      <c r="CP377" s="274" t="s">
        <v>268</v>
      </c>
      <c r="CQ377" s="274" t="s">
        <v>268</v>
      </c>
      <c r="CR377" s="274" t="s">
        <v>877</v>
      </c>
      <c r="CS377" s="274">
        <v>49.58</v>
      </c>
      <c r="CT377" s="274">
        <v>-37.19</v>
      </c>
      <c r="CU377" s="274">
        <v>12.39</v>
      </c>
      <c r="CV377" s="274">
        <v>365</v>
      </c>
      <c r="CW377" s="274" t="s">
        <v>878</v>
      </c>
      <c r="CX377" s="274" t="s">
        <v>835</v>
      </c>
      <c r="CY377" s="274" t="s">
        <v>836</v>
      </c>
      <c r="CZ377" s="274" t="s">
        <v>837</v>
      </c>
      <c r="DA377" s="274" t="s">
        <v>268</v>
      </c>
      <c r="DB377" s="274" t="s">
        <v>268</v>
      </c>
      <c r="DC377" s="274" t="s">
        <v>268</v>
      </c>
      <c r="DD377" s="274" t="s">
        <v>268</v>
      </c>
      <c r="DE377" s="274" t="s">
        <v>268</v>
      </c>
      <c r="DF377" s="274" t="s">
        <v>268</v>
      </c>
      <c r="DG377" s="299">
        <f>IFERROR(IF(CA377="D",IF(CK377="A dispo.",CD377*VLOOKUP('DATI INPUT'!$F$27,TARIFFE_UD,2,FALSE),CD377*VLOOKUP(CK377,TARIFFE_UD,2,FALSE)),CD377*VLOOKUP(CB377-100,TARIFFE_UND,2,FALSE)),0)</f>
        <v>13.089180202105684</v>
      </c>
      <c r="DH377" s="299">
        <f>IFERROR(IF(CA377="D",IF(CK377="A dispo.",CF377*VLOOKUP('DATI INPUT'!$F$27,TARIFFE_UD,3,FALSE),CF377*VLOOKUP(CK377,TARIFFE_UD,3,FALSE)),CF377*VLOOKUP(CB377-100,TARIFFE_UND,3,FALSE)),0)</f>
        <v>3.791213262028732</v>
      </c>
    </row>
    <row r="378" spans="1:112" x14ac:dyDescent="0.25">
      <c r="A378" s="274" t="s">
        <v>4168</v>
      </c>
      <c r="B378" s="274" t="s">
        <v>538</v>
      </c>
      <c r="C378" s="274" t="s">
        <v>1396</v>
      </c>
      <c r="D378" s="274" t="s">
        <v>4169</v>
      </c>
      <c r="E378" s="274" t="s">
        <v>268</v>
      </c>
      <c r="F378" s="274" t="s">
        <v>156</v>
      </c>
      <c r="G378" s="274" t="s">
        <v>4170</v>
      </c>
      <c r="H378" s="274" t="s">
        <v>4171</v>
      </c>
      <c r="I378" s="274" t="s">
        <v>4172</v>
      </c>
      <c r="J378" s="274" t="s">
        <v>156</v>
      </c>
      <c r="K378" s="274" t="s">
        <v>4173</v>
      </c>
      <c r="L378" s="274" t="s">
        <v>879</v>
      </c>
      <c r="M378" s="274" t="s">
        <v>1378</v>
      </c>
      <c r="N378" s="274" t="s">
        <v>984</v>
      </c>
      <c r="O378" s="274" t="s">
        <v>873</v>
      </c>
      <c r="P378" s="274" t="s">
        <v>613</v>
      </c>
      <c r="Q378" s="274" t="s">
        <v>300</v>
      </c>
      <c r="R378" s="274" t="s">
        <v>268</v>
      </c>
      <c r="S378" s="274" t="s">
        <v>268</v>
      </c>
      <c r="T378" s="274" t="s">
        <v>268</v>
      </c>
      <c r="U378" s="274" t="s">
        <v>268</v>
      </c>
      <c r="V378" s="274" t="s">
        <v>268</v>
      </c>
      <c r="W378" s="274" t="s">
        <v>1378</v>
      </c>
      <c r="X378" s="274" t="s">
        <v>613</v>
      </c>
      <c r="Y378" s="274" t="s">
        <v>300</v>
      </c>
      <c r="Z378" s="274" t="s">
        <v>268</v>
      </c>
      <c r="AA378" s="274" t="s">
        <v>268</v>
      </c>
      <c r="AB378" s="274" t="s">
        <v>268</v>
      </c>
      <c r="AC378" s="274" t="s">
        <v>268</v>
      </c>
      <c r="AD378" s="274" t="s">
        <v>268</v>
      </c>
      <c r="AE378" s="274" t="s">
        <v>287</v>
      </c>
      <c r="AF378" s="274" t="s">
        <v>1811</v>
      </c>
      <c r="AG378" s="274" t="s">
        <v>268</v>
      </c>
      <c r="AH378" s="274" t="s">
        <v>1848</v>
      </c>
      <c r="AI378" s="274" t="s">
        <v>4174</v>
      </c>
      <c r="AJ378" s="274" t="s">
        <v>268</v>
      </c>
      <c r="AK378" s="274" t="s">
        <v>377</v>
      </c>
      <c r="AL378" s="274" t="s">
        <v>268</v>
      </c>
      <c r="AM378" s="274" t="s">
        <v>268</v>
      </c>
      <c r="AN378" s="274" t="s">
        <v>268</v>
      </c>
      <c r="AO378" s="274" t="s">
        <v>268</v>
      </c>
      <c r="AP378" s="274" t="s">
        <v>268</v>
      </c>
      <c r="AQ378" s="274" t="s">
        <v>268</v>
      </c>
      <c r="AR378" s="274" t="s">
        <v>268</v>
      </c>
      <c r="AS378" s="274" t="s">
        <v>268</v>
      </c>
      <c r="AT378" s="274" t="s">
        <v>268</v>
      </c>
      <c r="AU378" s="274" t="s">
        <v>268</v>
      </c>
      <c r="AV378" s="274" t="s">
        <v>268</v>
      </c>
      <c r="AW378" s="274" t="s">
        <v>268</v>
      </c>
      <c r="AX378" s="274" t="s">
        <v>268</v>
      </c>
      <c r="AY378" s="274" t="s">
        <v>268</v>
      </c>
      <c r="AZ378" s="274" t="s">
        <v>268</v>
      </c>
      <c r="BA378" s="274" t="s">
        <v>268</v>
      </c>
      <c r="BB378" s="274" t="s">
        <v>268</v>
      </c>
      <c r="BC378" s="274" t="s">
        <v>268</v>
      </c>
      <c r="BD378" s="274" t="s">
        <v>268</v>
      </c>
      <c r="BE378" s="274" t="s">
        <v>268</v>
      </c>
      <c r="BF378" s="274" t="s">
        <v>268</v>
      </c>
      <c r="BG378" s="274" t="s">
        <v>268</v>
      </c>
      <c r="BH378" s="274" t="s">
        <v>268</v>
      </c>
      <c r="BI378" s="274" t="s">
        <v>268</v>
      </c>
      <c r="BJ378" s="274" t="s">
        <v>268</v>
      </c>
      <c r="BK378" s="274" t="s">
        <v>268</v>
      </c>
      <c r="BL378" s="274" t="s">
        <v>268</v>
      </c>
      <c r="BM378" s="274" t="s">
        <v>268</v>
      </c>
      <c r="BN378" s="274" t="s">
        <v>268</v>
      </c>
      <c r="BO378" s="274" t="s">
        <v>268</v>
      </c>
      <c r="BP378" s="274" t="s">
        <v>268</v>
      </c>
      <c r="BQ378" s="274" t="s">
        <v>268</v>
      </c>
      <c r="BR378" s="274" t="s">
        <v>268</v>
      </c>
      <c r="BS378" s="274" t="s">
        <v>268</v>
      </c>
      <c r="BT378" s="274" t="s">
        <v>268</v>
      </c>
      <c r="BU378" s="274" t="s">
        <v>268</v>
      </c>
      <c r="BV378" s="274" t="s">
        <v>268</v>
      </c>
      <c r="BW378" s="274" t="s">
        <v>268</v>
      </c>
      <c r="BX378" s="274" t="s">
        <v>268</v>
      </c>
      <c r="BY378" s="295">
        <v>130</v>
      </c>
      <c r="BZ378" s="295">
        <v>130</v>
      </c>
      <c r="CA378" s="298" t="s">
        <v>142</v>
      </c>
      <c r="CB378" s="297">
        <v>122</v>
      </c>
      <c r="CC378" s="284">
        <f t="shared" si="22"/>
        <v>0</v>
      </c>
      <c r="CD378" s="295">
        <f t="shared" si="23"/>
        <v>130</v>
      </c>
      <c r="CE378" s="284">
        <f t="shared" si="24"/>
        <v>0</v>
      </c>
      <c r="CF378" s="295">
        <f t="shared" si="25"/>
        <v>1</v>
      </c>
      <c r="CG378" s="274" t="s">
        <v>876</v>
      </c>
      <c r="CH378" s="274" t="s">
        <v>268</v>
      </c>
      <c r="CI378" s="274" t="s">
        <v>268</v>
      </c>
      <c r="CJ378" s="298" t="s">
        <v>275</v>
      </c>
      <c r="CK378" s="297">
        <v>3</v>
      </c>
      <c r="CL378" s="274" t="s">
        <v>268</v>
      </c>
      <c r="CM378" s="274" t="s">
        <v>268</v>
      </c>
      <c r="CN378" s="274" t="s">
        <v>268</v>
      </c>
      <c r="CO378" s="274" t="s">
        <v>268</v>
      </c>
      <c r="CP378" s="274" t="s">
        <v>268</v>
      </c>
      <c r="CQ378" s="274" t="s">
        <v>268</v>
      </c>
      <c r="CR378" s="274" t="s">
        <v>877</v>
      </c>
      <c r="CS378" s="274">
        <v>132.58000000000001</v>
      </c>
      <c r="CT378" s="274" t="s">
        <v>268</v>
      </c>
      <c r="CU378" s="274">
        <v>132.58000000000001</v>
      </c>
      <c r="CV378" s="274">
        <v>365</v>
      </c>
      <c r="CW378" s="274" t="s">
        <v>878</v>
      </c>
      <c r="CX378" s="274" t="s">
        <v>835</v>
      </c>
      <c r="CY378" s="274" t="s">
        <v>836</v>
      </c>
      <c r="CZ378" s="274" t="s">
        <v>837</v>
      </c>
      <c r="DA378" s="274" t="s">
        <v>268</v>
      </c>
      <c r="DB378" s="274" t="s">
        <v>268</v>
      </c>
      <c r="DC378" s="274" t="s">
        <v>268</v>
      </c>
      <c r="DD378" s="274" t="s">
        <v>268</v>
      </c>
      <c r="DE378" s="274" t="s">
        <v>268</v>
      </c>
      <c r="DF378" s="274" t="s">
        <v>268</v>
      </c>
      <c r="DG378" s="299">
        <f>IFERROR(IF(CA378="D",IF(CK378="A dispo.",CD378*VLOOKUP('DATI INPUT'!$F$27,TARIFFE_UD,2,FALSE),CD378*VLOOKUP(CK378,TARIFFE_UD,2,FALSE)),CD378*VLOOKUP(CB378-100,TARIFFE_UND,2,FALSE)),0)</f>
        <v>102.95355184177244</v>
      </c>
      <c r="DH378" s="299">
        <f>IFERROR(IF(CA378="D",IF(CK378="A dispo.",CF378*VLOOKUP('DATI INPUT'!$F$27,TARIFFE_UD,3,FALSE),CF378*VLOOKUP(CK378,TARIFFE_UD,3,FALSE)),CF378*VLOOKUP(CB378-100,TARIFFE_UND,3,FALSE)),0)</f>
        <v>60.367780403072892</v>
      </c>
    </row>
    <row r="379" spans="1:112" x14ac:dyDescent="0.25">
      <c r="A379" s="274" t="s">
        <v>4175</v>
      </c>
      <c r="B379" s="274" t="s">
        <v>538</v>
      </c>
      <c r="C379" s="274" t="s">
        <v>558</v>
      </c>
      <c r="D379" s="274" t="s">
        <v>4169</v>
      </c>
      <c r="E379" s="274" t="s">
        <v>268</v>
      </c>
      <c r="F379" s="274" t="s">
        <v>156</v>
      </c>
      <c r="G379" s="274" t="s">
        <v>4170</v>
      </c>
      <c r="H379" s="274" t="s">
        <v>4171</v>
      </c>
      <c r="I379" s="274" t="s">
        <v>4172</v>
      </c>
      <c r="J379" s="274" t="s">
        <v>156</v>
      </c>
      <c r="K379" s="274" t="s">
        <v>4173</v>
      </c>
      <c r="L379" s="274" t="s">
        <v>879</v>
      </c>
      <c r="M379" s="274" t="s">
        <v>1378</v>
      </c>
      <c r="N379" s="274" t="s">
        <v>984</v>
      </c>
      <c r="O379" s="274" t="s">
        <v>873</v>
      </c>
      <c r="P379" s="274" t="s">
        <v>613</v>
      </c>
      <c r="Q379" s="274" t="s">
        <v>300</v>
      </c>
      <c r="R379" s="274" t="s">
        <v>268</v>
      </c>
      <c r="S379" s="274" t="s">
        <v>268</v>
      </c>
      <c r="T379" s="274" t="s">
        <v>268</v>
      </c>
      <c r="U379" s="274" t="s">
        <v>268</v>
      </c>
      <c r="V379" s="274" t="s">
        <v>268</v>
      </c>
      <c r="W379" s="274" t="s">
        <v>1378</v>
      </c>
      <c r="X379" s="274" t="s">
        <v>613</v>
      </c>
      <c r="Y379" s="274" t="s">
        <v>300</v>
      </c>
      <c r="Z379" s="274" t="s">
        <v>268</v>
      </c>
      <c r="AA379" s="274" t="s">
        <v>268</v>
      </c>
      <c r="AB379" s="274" t="s">
        <v>268</v>
      </c>
      <c r="AC379" s="274" t="s">
        <v>268</v>
      </c>
      <c r="AD379" s="274" t="s">
        <v>268</v>
      </c>
      <c r="AE379" s="274" t="s">
        <v>287</v>
      </c>
      <c r="AF379" s="274" t="s">
        <v>1811</v>
      </c>
      <c r="AG379" s="274" t="s">
        <v>875</v>
      </c>
      <c r="AH379" s="274" t="s">
        <v>1848</v>
      </c>
      <c r="AI379" s="274" t="s">
        <v>4174</v>
      </c>
      <c r="AJ379" s="274" t="s">
        <v>268</v>
      </c>
      <c r="AK379" s="274" t="s">
        <v>366</v>
      </c>
      <c r="AL379" s="274" t="s">
        <v>268</v>
      </c>
      <c r="AM379" s="274" t="s">
        <v>353</v>
      </c>
      <c r="AN379" s="274" t="s">
        <v>268</v>
      </c>
      <c r="AO379" s="274" t="s">
        <v>268</v>
      </c>
      <c r="AP379" s="274" t="s">
        <v>268</v>
      </c>
      <c r="AQ379" s="274" t="s">
        <v>268</v>
      </c>
      <c r="AR379" s="274" t="s">
        <v>268</v>
      </c>
      <c r="AS379" s="274" t="s">
        <v>268</v>
      </c>
      <c r="AT379" s="274" t="s">
        <v>268</v>
      </c>
      <c r="AU379" s="274" t="s">
        <v>268</v>
      </c>
      <c r="AV379" s="274" t="s">
        <v>268</v>
      </c>
      <c r="AW379" s="274" t="s">
        <v>268</v>
      </c>
      <c r="AX379" s="274" t="s">
        <v>268</v>
      </c>
      <c r="AY379" s="274" t="s">
        <v>268</v>
      </c>
      <c r="AZ379" s="274" t="s">
        <v>268</v>
      </c>
      <c r="BA379" s="274" t="s">
        <v>268</v>
      </c>
      <c r="BB379" s="274" t="s">
        <v>268</v>
      </c>
      <c r="BC379" s="274" t="s">
        <v>268</v>
      </c>
      <c r="BD379" s="274" t="s">
        <v>268</v>
      </c>
      <c r="BE379" s="274" t="s">
        <v>268</v>
      </c>
      <c r="BF379" s="274" t="s">
        <v>268</v>
      </c>
      <c r="BG379" s="274" t="s">
        <v>268</v>
      </c>
      <c r="BH379" s="274" t="s">
        <v>268</v>
      </c>
      <c r="BI379" s="274" t="s">
        <v>268</v>
      </c>
      <c r="BJ379" s="274" t="s">
        <v>268</v>
      </c>
      <c r="BK379" s="274" t="s">
        <v>268</v>
      </c>
      <c r="BL379" s="274" t="s">
        <v>268</v>
      </c>
      <c r="BM379" s="274" t="s">
        <v>268</v>
      </c>
      <c r="BN379" s="274" t="s">
        <v>268</v>
      </c>
      <c r="BO379" s="274" t="s">
        <v>268</v>
      </c>
      <c r="BP379" s="274" t="s">
        <v>268</v>
      </c>
      <c r="BQ379" s="274" t="s">
        <v>268</v>
      </c>
      <c r="BR379" s="274" t="s">
        <v>268</v>
      </c>
      <c r="BS379" s="274" t="s">
        <v>268</v>
      </c>
      <c r="BT379" s="274" t="s">
        <v>268</v>
      </c>
      <c r="BU379" s="274" t="s">
        <v>268</v>
      </c>
      <c r="BV379" s="274" t="s">
        <v>268</v>
      </c>
      <c r="BW379" s="274" t="s">
        <v>268</v>
      </c>
      <c r="BX379" s="274" t="s">
        <v>268</v>
      </c>
      <c r="BY379" s="295">
        <v>60</v>
      </c>
      <c r="BZ379" s="295">
        <v>60</v>
      </c>
      <c r="CA379" s="298" t="s">
        <v>142</v>
      </c>
      <c r="CB379" s="297">
        <v>123</v>
      </c>
      <c r="CC379" s="284">
        <f t="shared" si="22"/>
        <v>0</v>
      </c>
      <c r="CD379" s="295">
        <f t="shared" si="23"/>
        <v>60</v>
      </c>
      <c r="CE379" s="284">
        <f t="shared" si="24"/>
        <v>1</v>
      </c>
      <c r="CF379" s="295">
        <f t="shared" si="25"/>
        <v>0</v>
      </c>
      <c r="CG379" s="274" t="s">
        <v>1817</v>
      </c>
      <c r="CH379" s="274" t="s">
        <v>268</v>
      </c>
      <c r="CI379" s="274" t="s">
        <v>268</v>
      </c>
      <c r="CJ379" s="298" t="s">
        <v>275</v>
      </c>
      <c r="CK379" s="297">
        <v>3</v>
      </c>
      <c r="CL379" s="274" t="s">
        <v>268</v>
      </c>
      <c r="CM379" s="274" t="s">
        <v>268</v>
      </c>
      <c r="CN379" s="274" t="s">
        <v>268</v>
      </c>
      <c r="CO379" s="274" t="s">
        <v>268</v>
      </c>
      <c r="CP379" s="274" t="s">
        <v>268</v>
      </c>
      <c r="CQ379" s="274" t="s">
        <v>268</v>
      </c>
      <c r="CR379" s="274" t="s">
        <v>877</v>
      </c>
      <c r="CS379" s="274">
        <v>29.4</v>
      </c>
      <c r="CT379" s="274" t="s">
        <v>268</v>
      </c>
      <c r="CU379" s="274">
        <v>29.4</v>
      </c>
      <c r="CV379" s="274">
        <v>365</v>
      </c>
      <c r="CW379" s="274" t="s">
        <v>878</v>
      </c>
      <c r="CX379" s="274" t="s">
        <v>835</v>
      </c>
      <c r="CY379" s="274" t="s">
        <v>836</v>
      </c>
      <c r="CZ379" s="274" t="s">
        <v>837</v>
      </c>
      <c r="DA379" s="274" t="s">
        <v>268</v>
      </c>
      <c r="DB379" s="274" t="s">
        <v>268</v>
      </c>
      <c r="DC379" s="274" t="s">
        <v>268</v>
      </c>
      <c r="DD379" s="274" t="s">
        <v>268</v>
      </c>
      <c r="DE379" s="274" t="s">
        <v>268</v>
      </c>
      <c r="DF379" s="274" t="s">
        <v>268</v>
      </c>
      <c r="DG379" s="299">
        <f>IFERROR(IF(CA379="D",IF(CK379="A dispo.",CD379*VLOOKUP('DATI INPUT'!$F$27,TARIFFE_UD,2,FALSE),CD379*VLOOKUP(CK379,TARIFFE_UD,2,FALSE)),CD379*VLOOKUP(CB379-100,TARIFFE_UND,2,FALSE)),0)</f>
        <v>47.517023926971895</v>
      </c>
      <c r="DH379" s="299">
        <f>IFERROR(IF(CA379="D",IF(CK379="A dispo.",CF379*VLOOKUP('DATI INPUT'!$F$27,TARIFFE_UD,3,FALSE),CF379*VLOOKUP(CK379,TARIFFE_UD,3,FALSE)),CF379*VLOOKUP(CB379-100,TARIFFE_UND,3,FALSE)),0)</f>
        <v>0</v>
      </c>
    </row>
    <row r="380" spans="1:112" x14ac:dyDescent="0.25">
      <c r="A380" s="274" t="s">
        <v>4176</v>
      </c>
      <c r="B380" s="274" t="s">
        <v>538</v>
      </c>
      <c r="C380" s="274" t="s">
        <v>4177</v>
      </c>
      <c r="D380" s="274" t="s">
        <v>4169</v>
      </c>
      <c r="E380" s="274" t="s">
        <v>268</v>
      </c>
      <c r="F380" s="274" t="s">
        <v>156</v>
      </c>
      <c r="G380" s="274" t="s">
        <v>4170</v>
      </c>
      <c r="H380" s="274" t="s">
        <v>4171</v>
      </c>
      <c r="I380" s="274" t="s">
        <v>4172</v>
      </c>
      <c r="J380" s="274" t="s">
        <v>156</v>
      </c>
      <c r="K380" s="274" t="s">
        <v>4173</v>
      </c>
      <c r="L380" s="274" t="s">
        <v>879</v>
      </c>
      <c r="M380" s="274" t="s">
        <v>1378</v>
      </c>
      <c r="N380" s="274" t="s">
        <v>984</v>
      </c>
      <c r="O380" s="274" t="s">
        <v>873</v>
      </c>
      <c r="P380" s="274" t="s">
        <v>613</v>
      </c>
      <c r="Q380" s="274" t="s">
        <v>300</v>
      </c>
      <c r="R380" s="274" t="s">
        <v>268</v>
      </c>
      <c r="S380" s="274" t="s">
        <v>268</v>
      </c>
      <c r="T380" s="274" t="s">
        <v>268</v>
      </c>
      <c r="U380" s="274" t="s">
        <v>268</v>
      </c>
      <c r="V380" s="274" t="s">
        <v>268</v>
      </c>
      <c r="W380" s="274" t="s">
        <v>2408</v>
      </c>
      <c r="X380" s="274" t="s">
        <v>1830</v>
      </c>
      <c r="Y380" s="274" t="s">
        <v>268</v>
      </c>
      <c r="Z380" s="274" t="s">
        <v>268</v>
      </c>
      <c r="AA380" s="274" t="s">
        <v>268</v>
      </c>
      <c r="AB380" s="274" t="s">
        <v>268</v>
      </c>
      <c r="AC380" s="274" t="s">
        <v>268</v>
      </c>
      <c r="AD380" s="274" t="s">
        <v>268</v>
      </c>
      <c r="AE380" s="274" t="s">
        <v>287</v>
      </c>
      <c r="AF380" s="274" t="s">
        <v>1811</v>
      </c>
      <c r="AG380" s="274" t="s">
        <v>875</v>
      </c>
      <c r="AH380" s="274" t="s">
        <v>1848</v>
      </c>
      <c r="AI380" s="274" t="s">
        <v>2409</v>
      </c>
      <c r="AJ380" s="274" t="s">
        <v>268</v>
      </c>
      <c r="AK380" s="274" t="s">
        <v>366</v>
      </c>
      <c r="AL380" s="274" t="s">
        <v>268</v>
      </c>
      <c r="AM380" s="274" t="s">
        <v>353</v>
      </c>
      <c r="AN380" s="274" t="s">
        <v>268</v>
      </c>
      <c r="AO380" s="274" t="s">
        <v>268</v>
      </c>
      <c r="AP380" s="274" t="s">
        <v>268</v>
      </c>
      <c r="AQ380" s="274" t="s">
        <v>268</v>
      </c>
      <c r="AR380" s="274" t="s">
        <v>268</v>
      </c>
      <c r="AS380" s="274" t="s">
        <v>268</v>
      </c>
      <c r="AT380" s="274" t="s">
        <v>268</v>
      </c>
      <c r="AU380" s="274" t="s">
        <v>268</v>
      </c>
      <c r="AV380" s="274" t="s">
        <v>268</v>
      </c>
      <c r="AW380" s="274" t="s">
        <v>268</v>
      </c>
      <c r="AX380" s="274" t="s">
        <v>268</v>
      </c>
      <c r="AY380" s="274" t="s">
        <v>268</v>
      </c>
      <c r="AZ380" s="274" t="s">
        <v>268</v>
      </c>
      <c r="BA380" s="274" t="s">
        <v>268</v>
      </c>
      <c r="BB380" s="274" t="s">
        <v>268</v>
      </c>
      <c r="BC380" s="274" t="s">
        <v>268</v>
      </c>
      <c r="BD380" s="274" t="s">
        <v>268</v>
      </c>
      <c r="BE380" s="274" t="s">
        <v>268</v>
      </c>
      <c r="BF380" s="274" t="s">
        <v>268</v>
      </c>
      <c r="BG380" s="274" t="s">
        <v>268</v>
      </c>
      <c r="BH380" s="274" t="s">
        <v>268</v>
      </c>
      <c r="BI380" s="274" t="s">
        <v>268</v>
      </c>
      <c r="BJ380" s="274" t="s">
        <v>268</v>
      </c>
      <c r="BK380" s="274" t="s">
        <v>268</v>
      </c>
      <c r="BL380" s="274" t="s">
        <v>268</v>
      </c>
      <c r="BM380" s="274" t="s">
        <v>268</v>
      </c>
      <c r="BN380" s="274" t="s">
        <v>268</v>
      </c>
      <c r="BO380" s="274" t="s">
        <v>268</v>
      </c>
      <c r="BP380" s="274" t="s">
        <v>268</v>
      </c>
      <c r="BQ380" s="274" t="s">
        <v>268</v>
      </c>
      <c r="BR380" s="274" t="s">
        <v>268</v>
      </c>
      <c r="BS380" s="274" t="s">
        <v>268</v>
      </c>
      <c r="BT380" s="274" t="s">
        <v>268</v>
      </c>
      <c r="BU380" s="274" t="s">
        <v>268</v>
      </c>
      <c r="BV380" s="274" t="s">
        <v>268</v>
      </c>
      <c r="BW380" s="274" t="s">
        <v>268</v>
      </c>
      <c r="BX380" s="274" t="s">
        <v>268</v>
      </c>
      <c r="BY380" s="295">
        <v>21</v>
      </c>
      <c r="BZ380" s="295">
        <v>21</v>
      </c>
      <c r="CA380" s="298" t="s">
        <v>142</v>
      </c>
      <c r="CB380" s="297">
        <v>123</v>
      </c>
      <c r="CC380" s="284">
        <f t="shared" si="22"/>
        <v>0</v>
      </c>
      <c r="CD380" s="295">
        <f t="shared" si="23"/>
        <v>21</v>
      </c>
      <c r="CE380" s="284">
        <f t="shared" si="24"/>
        <v>1</v>
      </c>
      <c r="CF380" s="295">
        <f t="shared" si="25"/>
        <v>0</v>
      </c>
      <c r="CG380" s="274" t="s">
        <v>1817</v>
      </c>
      <c r="CH380" s="274" t="s">
        <v>268</v>
      </c>
      <c r="CI380" s="274" t="s">
        <v>268</v>
      </c>
      <c r="CJ380" s="298" t="s">
        <v>275</v>
      </c>
      <c r="CK380" s="297">
        <v>3</v>
      </c>
      <c r="CL380" s="274" t="s">
        <v>268</v>
      </c>
      <c r="CM380" s="274" t="s">
        <v>268</v>
      </c>
      <c r="CN380" s="274" t="s">
        <v>268</v>
      </c>
      <c r="CO380" s="274" t="s">
        <v>268</v>
      </c>
      <c r="CP380" s="274" t="s">
        <v>268</v>
      </c>
      <c r="CQ380" s="274" t="s">
        <v>268</v>
      </c>
      <c r="CR380" s="274" t="s">
        <v>877</v>
      </c>
      <c r="CS380" s="274">
        <v>10.29</v>
      </c>
      <c r="CT380" s="274" t="s">
        <v>268</v>
      </c>
      <c r="CU380" s="274">
        <v>10.29</v>
      </c>
      <c r="CV380" s="274">
        <v>365</v>
      </c>
      <c r="CW380" s="274" t="s">
        <v>878</v>
      </c>
      <c r="CX380" s="274" t="s">
        <v>835</v>
      </c>
      <c r="CY380" s="274" t="s">
        <v>836</v>
      </c>
      <c r="CZ380" s="274" t="s">
        <v>837</v>
      </c>
      <c r="DA380" s="274" t="s">
        <v>268</v>
      </c>
      <c r="DB380" s="274" t="s">
        <v>268</v>
      </c>
      <c r="DC380" s="274" t="s">
        <v>268</v>
      </c>
      <c r="DD380" s="274" t="s">
        <v>268</v>
      </c>
      <c r="DE380" s="274" t="s">
        <v>268</v>
      </c>
      <c r="DF380" s="274" t="s">
        <v>268</v>
      </c>
      <c r="DG380" s="299">
        <f>IFERROR(IF(CA380="D",IF(CK380="A dispo.",CD380*VLOOKUP('DATI INPUT'!$F$27,TARIFFE_UD,2,FALSE),CD380*VLOOKUP(CK380,TARIFFE_UD,2,FALSE)),CD380*VLOOKUP(CB380-100,TARIFFE_UND,2,FALSE)),0)</f>
        <v>16.630958374440162</v>
      </c>
      <c r="DH380" s="299">
        <f>IFERROR(IF(CA380="D",IF(CK380="A dispo.",CF380*VLOOKUP('DATI INPUT'!$F$27,TARIFFE_UD,3,FALSE),CF380*VLOOKUP(CK380,TARIFFE_UD,3,FALSE)),CF380*VLOOKUP(CB380-100,TARIFFE_UND,3,FALSE)),0)</f>
        <v>0</v>
      </c>
    </row>
    <row r="381" spans="1:112" x14ac:dyDescent="0.25">
      <c r="A381" s="274" t="s">
        <v>4178</v>
      </c>
      <c r="B381" s="274" t="s">
        <v>538</v>
      </c>
      <c r="C381" s="274" t="s">
        <v>4179</v>
      </c>
      <c r="D381" s="274" t="s">
        <v>4169</v>
      </c>
      <c r="E381" s="274" t="s">
        <v>268</v>
      </c>
      <c r="F381" s="274" t="s">
        <v>156</v>
      </c>
      <c r="G381" s="274" t="s">
        <v>4170</v>
      </c>
      <c r="H381" s="274" t="s">
        <v>4171</v>
      </c>
      <c r="I381" s="274" t="s">
        <v>4172</v>
      </c>
      <c r="J381" s="274" t="s">
        <v>156</v>
      </c>
      <c r="K381" s="274" t="s">
        <v>4173</v>
      </c>
      <c r="L381" s="274" t="s">
        <v>879</v>
      </c>
      <c r="M381" s="274" t="s">
        <v>1378</v>
      </c>
      <c r="N381" s="274" t="s">
        <v>984</v>
      </c>
      <c r="O381" s="274" t="s">
        <v>873</v>
      </c>
      <c r="P381" s="274" t="s">
        <v>613</v>
      </c>
      <c r="Q381" s="274" t="s">
        <v>300</v>
      </c>
      <c r="R381" s="274" t="s">
        <v>268</v>
      </c>
      <c r="S381" s="274" t="s">
        <v>268</v>
      </c>
      <c r="T381" s="274" t="s">
        <v>268</v>
      </c>
      <c r="U381" s="274" t="s">
        <v>268</v>
      </c>
      <c r="V381" s="274" t="s">
        <v>268</v>
      </c>
      <c r="W381" s="274" t="s">
        <v>2408</v>
      </c>
      <c r="X381" s="274" t="s">
        <v>1830</v>
      </c>
      <c r="Y381" s="274" t="s">
        <v>268</v>
      </c>
      <c r="Z381" s="274" t="s">
        <v>268</v>
      </c>
      <c r="AA381" s="274" t="s">
        <v>268</v>
      </c>
      <c r="AB381" s="274" t="s">
        <v>268</v>
      </c>
      <c r="AC381" s="274" t="s">
        <v>268</v>
      </c>
      <c r="AD381" s="274" t="s">
        <v>268</v>
      </c>
      <c r="AE381" s="274" t="s">
        <v>287</v>
      </c>
      <c r="AF381" s="274" t="s">
        <v>1811</v>
      </c>
      <c r="AG381" s="274" t="s">
        <v>875</v>
      </c>
      <c r="AH381" s="274" t="s">
        <v>1848</v>
      </c>
      <c r="AI381" s="274" t="s">
        <v>2409</v>
      </c>
      <c r="AJ381" s="274" t="s">
        <v>268</v>
      </c>
      <c r="AK381" s="274" t="s">
        <v>377</v>
      </c>
      <c r="AL381" s="274" t="s">
        <v>268</v>
      </c>
      <c r="AM381" s="274" t="s">
        <v>353</v>
      </c>
      <c r="AN381" s="274" t="s">
        <v>268</v>
      </c>
      <c r="AO381" s="274" t="s">
        <v>268</v>
      </c>
      <c r="AP381" s="274" t="s">
        <v>268</v>
      </c>
      <c r="AQ381" s="274" t="s">
        <v>268</v>
      </c>
      <c r="AR381" s="274" t="s">
        <v>268</v>
      </c>
      <c r="AS381" s="274" t="s">
        <v>268</v>
      </c>
      <c r="AT381" s="274" t="s">
        <v>268</v>
      </c>
      <c r="AU381" s="274" t="s">
        <v>268</v>
      </c>
      <c r="AV381" s="274" t="s">
        <v>268</v>
      </c>
      <c r="AW381" s="274" t="s">
        <v>268</v>
      </c>
      <c r="AX381" s="274" t="s">
        <v>268</v>
      </c>
      <c r="AY381" s="274" t="s">
        <v>268</v>
      </c>
      <c r="AZ381" s="274" t="s">
        <v>268</v>
      </c>
      <c r="BA381" s="274" t="s">
        <v>268</v>
      </c>
      <c r="BB381" s="274" t="s">
        <v>268</v>
      </c>
      <c r="BC381" s="274" t="s">
        <v>268</v>
      </c>
      <c r="BD381" s="274" t="s">
        <v>268</v>
      </c>
      <c r="BE381" s="274" t="s">
        <v>268</v>
      </c>
      <c r="BF381" s="274" t="s">
        <v>268</v>
      </c>
      <c r="BG381" s="274" t="s">
        <v>268</v>
      </c>
      <c r="BH381" s="274" t="s">
        <v>268</v>
      </c>
      <c r="BI381" s="274" t="s">
        <v>268</v>
      </c>
      <c r="BJ381" s="274" t="s">
        <v>268</v>
      </c>
      <c r="BK381" s="274" t="s">
        <v>268</v>
      </c>
      <c r="BL381" s="274" t="s">
        <v>268</v>
      </c>
      <c r="BM381" s="274" t="s">
        <v>268</v>
      </c>
      <c r="BN381" s="274" t="s">
        <v>268</v>
      </c>
      <c r="BO381" s="274" t="s">
        <v>268</v>
      </c>
      <c r="BP381" s="274" t="s">
        <v>268</v>
      </c>
      <c r="BQ381" s="274" t="s">
        <v>268</v>
      </c>
      <c r="BR381" s="274" t="s">
        <v>268</v>
      </c>
      <c r="BS381" s="274" t="s">
        <v>268</v>
      </c>
      <c r="BT381" s="274" t="s">
        <v>268</v>
      </c>
      <c r="BU381" s="274" t="s">
        <v>268</v>
      </c>
      <c r="BV381" s="274" t="s">
        <v>268</v>
      </c>
      <c r="BW381" s="274" t="s">
        <v>268</v>
      </c>
      <c r="BX381" s="274" t="s">
        <v>268</v>
      </c>
      <c r="BY381" s="295">
        <v>17</v>
      </c>
      <c r="BZ381" s="295">
        <v>17</v>
      </c>
      <c r="CA381" s="298" t="s">
        <v>142</v>
      </c>
      <c r="CB381" s="297">
        <v>123</v>
      </c>
      <c r="CC381" s="284">
        <f t="shared" si="22"/>
        <v>0</v>
      </c>
      <c r="CD381" s="295">
        <f t="shared" si="23"/>
        <v>17</v>
      </c>
      <c r="CE381" s="284">
        <f t="shared" si="24"/>
        <v>1</v>
      </c>
      <c r="CF381" s="295">
        <f t="shared" si="25"/>
        <v>0</v>
      </c>
      <c r="CG381" s="274" t="s">
        <v>1817</v>
      </c>
      <c r="CH381" s="274" t="s">
        <v>268</v>
      </c>
      <c r="CI381" s="274" t="s">
        <v>268</v>
      </c>
      <c r="CJ381" s="298" t="s">
        <v>275</v>
      </c>
      <c r="CK381" s="297">
        <v>3</v>
      </c>
      <c r="CL381" s="274" t="s">
        <v>268</v>
      </c>
      <c r="CM381" s="274" t="s">
        <v>268</v>
      </c>
      <c r="CN381" s="274" t="s">
        <v>268</v>
      </c>
      <c r="CO381" s="274" t="s">
        <v>268</v>
      </c>
      <c r="CP381" s="274" t="s">
        <v>268</v>
      </c>
      <c r="CQ381" s="274" t="s">
        <v>268</v>
      </c>
      <c r="CR381" s="274" t="s">
        <v>877</v>
      </c>
      <c r="CS381" s="274">
        <v>8.33</v>
      </c>
      <c r="CT381" s="274" t="s">
        <v>268</v>
      </c>
      <c r="CU381" s="274">
        <v>8.33</v>
      </c>
      <c r="CV381" s="274">
        <v>365</v>
      </c>
      <c r="CW381" s="274" t="s">
        <v>878</v>
      </c>
      <c r="CX381" s="274" t="s">
        <v>835</v>
      </c>
      <c r="CY381" s="274" t="s">
        <v>836</v>
      </c>
      <c r="CZ381" s="274" t="s">
        <v>837</v>
      </c>
      <c r="DA381" s="274" t="s">
        <v>268</v>
      </c>
      <c r="DB381" s="274" t="s">
        <v>268</v>
      </c>
      <c r="DC381" s="274" t="s">
        <v>268</v>
      </c>
      <c r="DD381" s="274" t="s">
        <v>268</v>
      </c>
      <c r="DE381" s="274" t="s">
        <v>268</v>
      </c>
      <c r="DF381" s="274" t="s">
        <v>268</v>
      </c>
      <c r="DG381" s="299">
        <f>IFERROR(IF(CA381="D",IF(CK381="A dispo.",CD381*VLOOKUP('DATI INPUT'!$F$27,TARIFFE_UD,2,FALSE),CD381*VLOOKUP(CK381,TARIFFE_UD,2,FALSE)),CD381*VLOOKUP(CB381-100,TARIFFE_UND,2,FALSE)),0)</f>
        <v>13.463156779308703</v>
      </c>
      <c r="DH381" s="299">
        <f>IFERROR(IF(CA381="D",IF(CK381="A dispo.",CF381*VLOOKUP('DATI INPUT'!$F$27,TARIFFE_UD,3,FALSE),CF381*VLOOKUP(CK381,TARIFFE_UD,3,FALSE)),CF381*VLOOKUP(CB381-100,TARIFFE_UND,3,FALSE)),0)</f>
        <v>0</v>
      </c>
    </row>
    <row r="382" spans="1:112" hidden="1" x14ac:dyDescent="0.25">
      <c r="A382" s="274" t="s">
        <v>4180</v>
      </c>
      <c r="B382" s="274" t="s">
        <v>1053</v>
      </c>
      <c r="C382" s="274" t="s">
        <v>4181</v>
      </c>
      <c r="D382" s="274" t="s">
        <v>4182</v>
      </c>
      <c r="E382" s="274" t="s">
        <v>268</v>
      </c>
      <c r="F382" s="274" t="s">
        <v>156</v>
      </c>
      <c r="G382" s="274" t="s">
        <v>4183</v>
      </c>
      <c r="H382" s="274" t="s">
        <v>4184</v>
      </c>
      <c r="I382" s="274" t="s">
        <v>4185</v>
      </c>
      <c r="J382" s="274" t="s">
        <v>156</v>
      </c>
      <c r="K382" s="274" t="s">
        <v>4186</v>
      </c>
      <c r="L382" s="274" t="s">
        <v>4187</v>
      </c>
      <c r="M382" s="274" t="s">
        <v>2505</v>
      </c>
      <c r="N382" s="274" t="s">
        <v>984</v>
      </c>
      <c r="O382" s="274" t="s">
        <v>873</v>
      </c>
      <c r="P382" s="274" t="s">
        <v>2506</v>
      </c>
      <c r="Q382" s="274" t="s">
        <v>290</v>
      </c>
      <c r="R382" s="274" t="s">
        <v>268</v>
      </c>
      <c r="S382" s="274" t="s">
        <v>268</v>
      </c>
      <c r="T382" s="274" t="s">
        <v>268</v>
      </c>
      <c r="U382" s="274" t="s">
        <v>268</v>
      </c>
      <c r="V382" s="274" t="s">
        <v>268</v>
      </c>
      <c r="W382" s="274" t="s">
        <v>4188</v>
      </c>
      <c r="X382" s="274" t="s">
        <v>887</v>
      </c>
      <c r="Y382" s="274" t="s">
        <v>484</v>
      </c>
      <c r="Z382" s="274" t="s">
        <v>268</v>
      </c>
      <c r="AA382" s="274" t="s">
        <v>268</v>
      </c>
      <c r="AB382" s="274" t="s">
        <v>268</v>
      </c>
      <c r="AC382" s="274" t="s">
        <v>268</v>
      </c>
      <c r="AD382" s="274" t="s">
        <v>268</v>
      </c>
      <c r="AE382" s="274" t="s">
        <v>268</v>
      </c>
      <c r="AF382" s="274" t="s">
        <v>268</v>
      </c>
      <c r="AG382" s="274" t="s">
        <v>268</v>
      </c>
      <c r="AH382" s="274" t="s">
        <v>268</v>
      </c>
      <c r="AI382" s="274" t="s">
        <v>268</v>
      </c>
      <c r="AJ382" s="274" t="s">
        <v>268</v>
      </c>
      <c r="AK382" s="274" t="s">
        <v>268</v>
      </c>
      <c r="AL382" s="274" t="s">
        <v>268</v>
      </c>
      <c r="AM382" s="274" t="s">
        <v>268</v>
      </c>
      <c r="AN382" s="274" t="s">
        <v>268</v>
      </c>
      <c r="AO382" s="274" t="s">
        <v>268</v>
      </c>
      <c r="AP382" s="274" t="s">
        <v>268</v>
      </c>
      <c r="AQ382" s="274" t="s">
        <v>268</v>
      </c>
      <c r="AR382" s="274" t="s">
        <v>268</v>
      </c>
      <c r="AS382" s="274" t="s">
        <v>268</v>
      </c>
      <c r="AT382" s="274" t="s">
        <v>268</v>
      </c>
      <c r="AU382" s="274" t="s">
        <v>268</v>
      </c>
      <c r="AV382" s="274" t="s">
        <v>268</v>
      </c>
      <c r="AW382" s="274" t="s">
        <v>268</v>
      </c>
      <c r="AX382" s="274" t="s">
        <v>268</v>
      </c>
      <c r="AY382" s="274" t="s">
        <v>268</v>
      </c>
      <c r="AZ382" s="274" t="s">
        <v>268</v>
      </c>
      <c r="BA382" s="274" t="s">
        <v>268</v>
      </c>
      <c r="BB382" s="274" t="s">
        <v>268</v>
      </c>
      <c r="BC382" s="274" t="s">
        <v>268</v>
      </c>
      <c r="BD382" s="274" t="s">
        <v>268</v>
      </c>
      <c r="BE382" s="274" t="s">
        <v>268</v>
      </c>
      <c r="BF382" s="274" t="s">
        <v>268</v>
      </c>
      <c r="BG382" s="274" t="s">
        <v>268</v>
      </c>
      <c r="BH382" s="274" t="s">
        <v>268</v>
      </c>
      <c r="BI382" s="274" t="s">
        <v>268</v>
      </c>
      <c r="BJ382" s="274" t="s">
        <v>268</v>
      </c>
      <c r="BK382" s="274" t="s">
        <v>268</v>
      </c>
      <c r="BL382" s="274" t="s">
        <v>268</v>
      </c>
      <c r="BM382" s="274" t="s">
        <v>268</v>
      </c>
      <c r="BN382" s="274" t="s">
        <v>268</v>
      </c>
      <c r="BO382" s="274" t="s">
        <v>268</v>
      </c>
      <c r="BP382" s="274" t="s">
        <v>268</v>
      </c>
      <c r="BQ382" s="274" t="s">
        <v>268</v>
      </c>
      <c r="BR382" s="274" t="s">
        <v>268</v>
      </c>
      <c r="BS382" s="274" t="s">
        <v>268</v>
      </c>
      <c r="BT382" s="274" t="s">
        <v>268</v>
      </c>
      <c r="BU382" s="274" t="s">
        <v>268</v>
      </c>
      <c r="BV382" s="274" t="s">
        <v>268</v>
      </c>
      <c r="BW382" s="274" t="s">
        <v>268</v>
      </c>
      <c r="BX382" s="274" t="s">
        <v>268</v>
      </c>
      <c r="BY382" s="295" t="s">
        <v>268</v>
      </c>
      <c r="BZ382" s="295">
        <v>50</v>
      </c>
      <c r="CA382" s="298" t="s">
        <v>268</v>
      </c>
      <c r="CB382" s="298" t="s">
        <v>268</v>
      </c>
      <c r="CC382" s="284">
        <f t="shared" si="22"/>
        <v>0</v>
      </c>
      <c r="CD382" s="295">
        <f t="shared" si="23"/>
        <v>0</v>
      </c>
      <c r="CE382" s="284">
        <f t="shared" si="24"/>
        <v>0</v>
      </c>
      <c r="CF382" s="295">
        <f t="shared" si="25"/>
        <v>0</v>
      </c>
      <c r="CG382" s="274" t="s">
        <v>268</v>
      </c>
      <c r="CH382" s="274" t="s">
        <v>268</v>
      </c>
      <c r="CI382" s="274" t="s">
        <v>268</v>
      </c>
      <c r="CJ382" s="298" t="s">
        <v>268</v>
      </c>
      <c r="CK382" s="298" t="s">
        <v>736</v>
      </c>
      <c r="CL382" s="274" t="s">
        <v>268</v>
      </c>
      <c r="CM382" s="274" t="s">
        <v>268</v>
      </c>
      <c r="CN382" s="274" t="s">
        <v>268</v>
      </c>
      <c r="CO382" s="274" t="s">
        <v>268</v>
      </c>
      <c r="CP382" s="274" t="s">
        <v>268</v>
      </c>
      <c r="CQ382" s="274" t="s">
        <v>4189</v>
      </c>
      <c r="CR382" s="274" t="s">
        <v>877</v>
      </c>
      <c r="CS382" s="274" t="s">
        <v>268</v>
      </c>
      <c r="CT382" s="274" t="s">
        <v>268</v>
      </c>
      <c r="CU382" s="274" t="s">
        <v>268</v>
      </c>
      <c r="CV382" s="367">
        <v>0</v>
      </c>
      <c r="CW382" s="274" t="s">
        <v>268</v>
      </c>
      <c r="CX382" s="274" t="s">
        <v>268</v>
      </c>
      <c r="CY382" s="274" t="s">
        <v>836</v>
      </c>
      <c r="CZ382" s="274" t="s">
        <v>837</v>
      </c>
      <c r="DA382" s="274" t="s">
        <v>268</v>
      </c>
      <c r="DB382" s="274" t="s">
        <v>268</v>
      </c>
      <c r="DC382" s="274" t="s">
        <v>268</v>
      </c>
      <c r="DD382" s="274" t="s">
        <v>268</v>
      </c>
      <c r="DE382" s="274" t="s">
        <v>268</v>
      </c>
      <c r="DF382" s="274" t="s">
        <v>268</v>
      </c>
      <c r="DG382" s="299">
        <f>IFERROR(IF(CA382="D",IF(CK382="A dispo.",CD382*VLOOKUP('DATI INPUT'!$F$27,TARIFFE_UD,2,FALSE),CD382*VLOOKUP(CK382,TARIFFE_UD,2,FALSE)),CD382*VLOOKUP(CB382-100,TARIFFE_UND,2,FALSE)),0)</f>
        <v>0</v>
      </c>
      <c r="DH382" s="299">
        <f>IFERROR(IF(CA382="D",IF(CK382="A dispo.",CF382*VLOOKUP('DATI INPUT'!$F$27,TARIFFE_UD,3,FALSE),CF382*VLOOKUP(CK382,TARIFFE_UD,3,FALSE)),CF382*VLOOKUP(CB382-100,TARIFFE_UND,3,FALSE)),0)</f>
        <v>0</v>
      </c>
    </row>
    <row r="383" spans="1:112" hidden="1" x14ac:dyDescent="0.25">
      <c r="A383" s="274" t="s">
        <v>4190</v>
      </c>
      <c r="B383" s="274" t="s">
        <v>1255</v>
      </c>
      <c r="C383" s="274" t="s">
        <v>1397</v>
      </c>
      <c r="D383" s="274" t="s">
        <v>4191</v>
      </c>
      <c r="E383" s="274" t="s">
        <v>4191</v>
      </c>
      <c r="F383" s="274" t="s">
        <v>155</v>
      </c>
      <c r="G383" s="274" t="s">
        <v>4192</v>
      </c>
      <c r="H383" s="274" t="s">
        <v>268</v>
      </c>
      <c r="I383" s="274" t="s">
        <v>268</v>
      </c>
      <c r="J383" s="274" t="s">
        <v>268</v>
      </c>
      <c r="K383" s="274" t="s">
        <v>268</v>
      </c>
      <c r="L383" s="274" t="s">
        <v>268</v>
      </c>
      <c r="M383" s="274" t="s">
        <v>1538</v>
      </c>
      <c r="N383" s="274" t="s">
        <v>303</v>
      </c>
      <c r="O383" s="274" t="s">
        <v>1539</v>
      </c>
      <c r="P383" s="274" t="s">
        <v>1540</v>
      </c>
      <c r="Q383" s="274" t="s">
        <v>293</v>
      </c>
      <c r="R383" s="274" t="s">
        <v>268</v>
      </c>
      <c r="S383" s="274" t="s">
        <v>268</v>
      </c>
      <c r="T383" s="274" t="s">
        <v>268</v>
      </c>
      <c r="U383" s="274" t="s">
        <v>268</v>
      </c>
      <c r="V383" s="274" t="s">
        <v>268</v>
      </c>
      <c r="W383" s="274" t="s">
        <v>4193</v>
      </c>
      <c r="X383" s="274" t="s">
        <v>613</v>
      </c>
      <c r="Y383" s="274" t="s">
        <v>272</v>
      </c>
      <c r="Z383" s="274" t="s">
        <v>157</v>
      </c>
      <c r="AA383" s="274" t="s">
        <v>268</v>
      </c>
      <c r="AB383" s="274" t="s">
        <v>268</v>
      </c>
      <c r="AC383" s="274" t="s">
        <v>268</v>
      </c>
      <c r="AD383" s="274" t="s">
        <v>268</v>
      </c>
      <c r="AE383" s="274" t="s">
        <v>287</v>
      </c>
      <c r="AF383" s="274" t="s">
        <v>1811</v>
      </c>
      <c r="AG383" s="274" t="s">
        <v>875</v>
      </c>
      <c r="AH383" s="274" t="s">
        <v>1812</v>
      </c>
      <c r="AI383" s="274" t="s">
        <v>742</v>
      </c>
      <c r="AJ383" s="274" t="s">
        <v>268</v>
      </c>
      <c r="AK383" s="274" t="s">
        <v>669</v>
      </c>
      <c r="AL383" s="274" t="s">
        <v>268</v>
      </c>
      <c r="AM383" s="274" t="s">
        <v>367</v>
      </c>
      <c r="AN383" s="274" t="s">
        <v>268</v>
      </c>
      <c r="AO383" s="274" t="s">
        <v>268</v>
      </c>
      <c r="AP383" s="274" t="s">
        <v>268</v>
      </c>
      <c r="AQ383" s="274" t="s">
        <v>268</v>
      </c>
      <c r="AR383" s="274" t="s">
        <v>268</v>
      </c>
      <c r="AS383" s="274" t="s">
        <v>268</v>
      </c>
      <c r="AT383" s="274" t="s">
        <v>268</v>
      </c>
      <c r="AU383" s="274" t="s">
        <v>268</v>
      </c>
      <c r="AV383" s="274" t="s">
        <v>268</v>
      </c>
      <c r="AW383" s="274" t="s">
        <v>268</v>
      </c>
      <c r="AX383" s="274" t="s">
        <v>268</v>
      </c>
      <c r="AY383" s="274" t="s">
        <v>268</v>
      </c>
      <c r="AZ383" s="274" t="s">
        <v>268</v>
      </c>
      <c r="BA383" s="274" t="s">
        <v>268</v>
      </c>
      <c r="BB383" s="274" t="s">
        <v>268</v>
      </c>
      <c r="BC383" s="274" t="s">
        <v>268</v>
      </c>
      <c r="BD383" s="274" t="s">
        <v>268</v>
      </c>
      <c r="BE383" s="274" t="s">
        <v>268</v>
      </c>
      <c r="BF383" s="274" t="s">
        <v>268</v>
      </c>
      <c r="BG383" s="274" t="s">
        <v>268</v>
      </c>
      <c r="BH383" s="274" t="s">
        <v>268</v>
      </c>
      <c r="BI383" s="274" t="s">
        <v>268</v>
      </c>
      <c r="BJ383" s="274" t="s">
        <v>268</v>
      </c>
      <c r="BK383" s="274" t="s">
        <v>268</v>
      </c>
      <c r="BL383" s="274" t="s">
        <v>268</v>
      </c>
      <c r="BM383" s="274" t="s">
        <v>268</v>
      </c>
      <c r="BN383" s="274" t="s">
        <v>268</v>
      </c>
      <c r="BO383" s="274" t="s">
        <v>268</v>
      </c>
      <c r="BP383" s="274" t="s">
        <v>268</v>
      </c>
      <c r="BQ383" s="274" t="s">
        <v>268</v>
      </c>
      <c r="BR383" s="274" t="s">
        <v>268</v>
      </c>
      <c r="BS383" s="274" t="s">
        <v>268</v>
      </c>
      <c r="BT383" s="274" t="s">
        <v>268</v>
      </c>
      <c r="BU383" s="274" t="s">
        <v>268</v>
      </c>
      <c r="BV383" s="274" t="s">
        <v>268</v>
      </c>
      <c r="BW383" s="274" t="s">
        <v>268</v>
      </c>
      <c r="BX383" s="274" t="s">
        <v>268</v>
      </c>
      <c r="BY383" s="295">
        <v>108</v>
      </c>
      <c r="BZ383" s="295">
        <v>108</v>
      </c>
      <c r="CA383" s="298" t="s">
        <v>143</v>
      </c>
      <c r="CB383" s="297">
        <v>108</v>
      </c>
      <c r="CC383" s="284">
        <f t="shared" si="22"/>
        <v>0</v>
      </c>
      <c r="CD383" s="295">
        <f t="shared" si="23"/>
        <v>108</v>
      </c>
      <c r="CE383" s="284">
        <f t="shared" si="24"/>
        <v>0</v>
      </c>
      <c r="CF383" s="295">
        <f t="shared" si="25"/>
        <v>108</v>
      </c>
      <c r="CG383" s="274" t="s">
        <v>278</v>
      </c>
      <c r="CH383" s="274" t="s">
        <v>268</v>
      </c>
      <c r="CI383" s="274" t="s">
        <v>268</v>
      </c>
      <c r="CJ383" s="298" t="s">
        <v>268</v>
      </c>
      <c r="CL383" s="274" t="s">
        <v>268</v>
      </c>
      <c r="CM383" s="274" t="s">
        <v>268</v>
      </c>
      <c r="CN383" s="274" t="s">
        <v>268</v>
      </c>
      <c r="CO383" s="274" t="s">
        <v>268</v>
      </c>
      <c r="CP383" s="274" t="s">
        <v>268</v>
      </c>
      <c r="CQ383" s="274" t="s">
        <v>268</v>
      </c>
      <c r="CR383" s="274" t="s">
        <v>877</v>
      </c>
      <c r="CS383" s="274">
        <v>308.88</v>
      </c>
      <c r="CT383" s="274" t="s">
        <v>268</v>
      </c>
      <c r="CU383" s="274">
        <v>308.88</v>
      </c>
      <c r="CV383" s="274">
        <v>365</v>
      </c>
      <c r="CW383" s="274" t="s">
        <v>878</v>
      </c>
      <c r="CX383" s="274" t="s">
        <v>835</v>
      </c>
      <c r="CY383" s="274" t="s">
        <v>836</v>
      </c>
      <c r="CZ383" s="274" t="s">
        <v>837</v>
      </c>
      <c r="DA383" s="274" t="s">
        <v>268</v>
      </c>
      <c r="DB383" s="274" t="s">
        <v>268</v>
      </c>
      <c r="DC383" s="274" t="s">
        <v>268</v>
      </c>
      <c r="DD383" s="274" t="s">
        <v>268</v>
      </c>
      <c r="DE383" s="274" t="s">
        <v>268</v>
      </c>
      <c r="DF383" s="274" t="s">
        <v>268</v>
      </c>
      <c r="DG383" s="299">
        <f>IFERROR(IF(CA383="D",IF(CK383="A dispo.",CD383*VLOOKUP('DATI INPUT'!$F$27,TARIFFE_UD,2,FALSE),CD383*VLOOKUP(CK383,TARIFFE_UD,2,FALSE)),CD383*VLOOKUP(CB383-100,TARIFFE_UND,2,FALSE)),0)</f>
        <v>62.711644177514202</v>
      </c>
      <c r="DH383" s="299">
        <f>IFERROR(IF(CA383="D",IF(CK383="A dispo.",CF383*VLOOKUP('DATI INPUT'!$F$27,TARIFFE_UD,3,FALSE),CF383*VLOOKUP(CK383,TARIFFE_UD,3,FALSE)),CF383*VLOOKUP(CB383-100,TARIFFE_UND,3,FALSE)),0)</f>
        <v>227.06252647227655</v>
      </c>
    </row>
    <row r="384" spans="1:112" x14ac:dyDescent="0.25">
      <c r="A384" s="274" t="s">
        <v>4194</v>
      </c>
      <c r="B384" s="274" t="s">
        <v>1474</v>
      </c>
      <c r="C384" s="274" t="s">
        <v>559</v>
      </c>
      <c r="D384" s="274" t="s">
        <v>4195</v>
      </c>
      <c r="E384" s="274" t="s">
        <v>268</v>
      </c>
      <c r="F384" s="274" t="s">
        <v>156</v>
      </c>
      <c r="G384" s="274" t="s">
        <v>4196</v>
      </c>
      <c r="H384" s="274" t="s">
        <v>4184</v>
      </c>
      <c r="I384" s="274" t="s">
        <v>4197</v>
      </c>
      <c r="J384" s="274" t="s">
        <v>274</v>
      </c>
      <c r="K384" s="274" t="s">
        <v>4198</v>
      </c>
      <c r="L384" s="274" t="s">
        <v>984</v>
      </c>
      <c r="M384" s="274" t="s">
        <v>2461</v>
      </c>
      <c r="N384" s="274" t="s">
        <v>984</v>
      </c>
      <c r="O384" s="274" t="s">
        <v>873</v>
      </c>
      <c r="P384" s="274" t="s">
        <v>1310</v>
      </c>
      <c r="Q384" s="274" t="s">
        <v>1143</v>
      </c>
      <c r="R384" s="274" t="s">
        <v>268</v>
      </c>
      <c r="S384" s="274" t="s">
        <v>268</v>
      </c>
      <c r="T384" s="274" t="s">
        <v>268</v>
      </c>
      <c r="U384" s="274" t="s">
        <v>268</v>
      </c>
      <c r="V384" s="274" t="s">
        <v>268</v>
      </c>
      <c r="W384" s="274" t="s">
        <v>2461</v>
      </c>
      <c r="X384" s="274" t="s">
        <v>1310</v>
      </c>
      <c r="Y384" s="274" t="s">
        <v>1143</v>
      </c>
      <c r="Z384" s="274" t="s">
        <v>268</v>
      </c>
      <c r="AA384" s="274" t="s">
        <v>268</v>
      </c>
      <c r="AB384" s="274" t="s">
        <v>268</v>
      </c>
      <c r="AC384" s="274" t="s">
        <v>268</v>
      </c>
      <c r="AD384" s="274" t="s">
        <v>268</v>
      </c>
      <c r="AE384" s="274" t="s">
        <v>287</v>
      </c>
      <c r="AF384" s="274" t="s">
        <v>1811</v>
      </c>
      <c r="AG384" s="274" t="s">
        <v>875</v>
      </c>
      <c r="AH384" s="274" t="s">
        <v>394</v>
      </c>
      <c r="AI384" s="274" t="s">
        <v>928</v>
      </c>
      <c r="AJ384" s="274" t="s">
        <v>268</v>
      </c>
      <c r="AK384" s="274" t="s">
        <v>377</v>
      </c>
      <c r="AL384" s="274" t="s">
        <v>268</v>
      </c>
      <c r="AM384" s="274" t="s">
        <v>268</v>
      </c>
      <c r="AN384" s="274" t="s">
        <v>268</v>
      </c>
      <c r="AO384" s="274" t="s">
        <v>268</v>
      </c>
      <c r="AP384" s="274" t="s">
        <v>268</v>
      </c>
      <c r="AQ384" s="274" t="s">
        <v>268</v>
      </c>
      <c r="AR384" s="274" t="s">
        <v>268</v>
      </c>
      <c r="AS384" s="274" t="s">
        <v>268</v>
      </c>
      <c r="AT384" s="274" t="s">
        <v>268</v>
      </c>
      <c r="AU384" s="274" t="s">
        <v>268</v>
      </c>
      <c r="AV384" s="274" t="s">
        <v>268</v>
      </c>
      <c r="AW384" s="274" t="s">
        <v>268</v>
      </c>
      <c r="AX384" s="274" t="s">
        <v>268</v>
      </c>
      <c r="AY384" s="274" t="s">
        <v>268</v>
      </c>
      <c r="AZ384" s="274" t="s">
        <v>268</v>
      </c>
      <c r="BA384" s="274" t="s">
        <v>268</v>
      </c>
      <c r="BB384" s="274" t="s">
        <v>268</v>
      </c>
      <c r="BC384" s="274" t="s">
        <v>268</v>
      </c>
      <c r="BD384" s="274" t="s">
        <v>268</v>
      </c>
      <c r="BE384" s="274" t="s">
        <v>268</v>
      </c>
      <c r="BF384" s="274" t="s">
        <v>268</v>
      </c>
      <c r="BG384" s="274" t="s">
        <v>268</v>
      </c>
      <c r="BH384" s="274" t="s">
        <v>268</v>
      </c>
      <c r="BI384" s="274" t="s">
        <v>268</v>
      </c>
      <c r="BJ384" s="274" t="s">
        <v>268</v>
      </c>
      <c r="BK384" s="274" t="s">
        <v>268</v>
      </c>
      <c r="BL384" s="274" t="s">
        <v>268</v>
      </c>
      <c r="BM384" s="274" t="s">
        <v>268</v>
      </c>
      <c r="BN384" s="274" t="s">
        <v>268</v>
      </c>
      <c r="BO384" s="274" t="s">
        <v>268</v>
      </c>
      <c r="BP384" s="274" t="s">
        <v>268</v>
      </c>
      <c r="BQ384" s="274" t="s">
        <v>268</v>
      </c>
      <c r="BR384" s="274" t="s">
        <v>268</v>
      </c>
      <c r="BS384" s="274" t="s">
        <v>268</v>
      </c>
      <c r="BT384" s="274" t="s">
        <v>268</v>
      </c>
      <c r="BU384" s="274" t="s">
        <v>268</v>
      </c>
      <c r="BV384" s="274" t="s">
        <v>268</v>
      </c>
      <c r="BW384" s="274" t="s">
        <v>268</v>
      </c>
      <c r="BX384" s="274" t="s">
        <v>268</v>
      </c>
      <c r="BY384" s="295">
        <v>167</v>
      </c>
      <c r="BZ384" s="295">
        <v>167</v>
      </c>
      <c r="CA384" s="298" t="s">
        <v>142</v>
      </c>
      <c r="CB384" s="297">
        <v>122</v>
      </c>
      <c r="CC384" s="284">
        <f t="shared" si="22"/>
        <v>0</v>
      </c>
      <c r="CD384" s="295">
        <f t="shared" si="23"/>
        <v>167</v>
      </c>
      <c r="CE384" s="284">
        <f t="shared" si="24"/>
        <v>0</v>
      </c>
      <c r="CF384" s="295">
        <f t="shared" si="25"/>
        <v>1</v>
      </c>
      <c r="CG384" s="274" t="s">
        <v>876</v>
      </c>
      <c r="CH384" s="274" t="s">
        <v>268</v>
      </c>
      <c r="CI384" s="274" t="s">
        <v>268</v>
      </c>
      <c r="CJ384" s="298" t="s">
        <v>280</v>
      </c>
      <c r="CK384" s="297">
        <v>2</v>
      </c>
      <c r="CL384" s="274" t="s">
        <v>268</v>
      </c>
      <c r="CM384" s="274" t="s">
        <v>268</v>
      </c>
      <c r="CN384" s="274" t="s">
        <v>268</v>
      </c>
      <c r="CO384" s="274" t="s">
        <v>268</v>
      </c>
      <c r="CP384" s="274" t="s">
        <v>268</v>
      </c>
      <c r="CQ384" s="274" t="s">
        <v>268</v>
      </c>
      <c r="CR384" s="274" t="s">
        <v>877</v>
      </c>
      <c r="CS384" s="274">
        <v>127.71</v>
      </c>
      <c r="CT384" s="274" t="s">
        <v>268</v>
      </c>
      <c r="CU384" s="274">
        <v>127.71</v>
      </c>
      <c r="CV384" s="274">
        <v>365</v>
      </c>
      <c r="CW384" s="274" t="s">
        <v>878</v>
      </c>
      <c r="CX384" s="274" t="s">
        <v>835</v>
      </c>
      <c r="CY384" s="274" t="s">
        <v>836</v>
      </c>
      <c r="CZ384" s="274" t="s">
        <v>837</v>
      </c>
      <c r="DA384" s="274" t="s">
        <v>268</v>
      </c>
      <c r="DB384" s="274" t="s">
        <v>268</v>
      </c>
      <c r="DC384" s="274" t="s">
        <v>268</v>
      </c>
      <c r="DD384" s="274" t="s">
        <v>268</v>
      </c>
      <c r="DE384" s="274" t="s">
        <v>268</v>
      </c>
      <c r="DF384" s="274" t="s">
        <v>268</v>
      </c>
      <c r="DG384" s="299">
        <f>IFERROR(IF(CA384="D",IF(CK384="A dispo.",CD384*VLOOKUP('DATI INPUT'!$F$27,TARIFFE_UD,2,FALSE),CD384*VLOOKUP(CK384,TARIFFE_UD,2,FALSE)),CD384*VLOOKUP(CB384-100,TARIFFE_UND,2,FALSE)),0)</f>
        <v>120.00981691185527</v>
      </c>
      <c r="DH384" s="299">
        <f>IFERROR(IF(CA384="D",IF(CK384="A dispo.",CF384*VLOOKUP('DATI INPUT'!$F$27,TARIFFE_UD,3,FALSE),CF384*VLOOKUP(CK384,TARIFFE_UD,3,FALSE)),CF384*VLOOKUP(CB384-100,TARIFFE_UND,3,FALSE)),0)</f>
        <v>46.077822723118445</v>
      </c>
    </row>
    <row r="385" spans="1:112" x14ac:dyDescent="0.25">
      <c r="A385" s="274" t="s">
        <v>4199</v>
      </c>
      <c r="B385" s="274" t="s">
        <v>1474</v>
      </c>
      <c r="C385" s="274" t="s">
        <v>4200</v>
      </c>
      <c r="D385" s="274" t="s">
        <v>4195</v>
      </c>
      <c r="E385" s="274" t="s">
        <v>268</v>
      </c>
      <c r="F385" s="274" t="s">
        <v>156</v>
      </c>
      <c r="G385" s="274" t="s">
        <v>4196</v>
      </c>
      <c r="H385" s="274" t="s">
        <v>4184</v>
      </c>
      <c r="I385" s="274" t="s">
        <v>4197</v>
      </c>
      <c r="J385" s="274" t="s">
        <v>274</v>
      </c>
      <c r="K385" s="274" t="s">
        <v>4198</v>
      </c>
      <c r="L385" s="274" t="s">
        <v>984</v>
      </c>
      <c r="M385" s="274" t="s">
        <v>2461</v>
      </c>
      <c r="N385" s="274" t="s">
        <v>984</v>
      </c>
      <c r="O385" s="274" t="s">
        <v>873</v>
      </c>
      <c r="P385" s="274" t="s">
        <v>1310</v>
      </c>
      <c r="Q385" s="274" t="s">
        <v>1143</v>
      </c>
      <c r="R385" s="274" t="s">
        <v>268</v>
      </c>
      <c r="S385" s="274" t="s">
        <v>268</v>
      </c>
      <c r="T385" s="274" t="s">
        <v>268</v>
      </c>
      <c r="U385" s="274" t="s">
        <v>268</v>
      </c>
      <c r="V385" s="274" t="s">
        <v>268</v>
      </c>
      <c r="W385" s="274" t="s">
        <v>2461</v>
      </c>
      <c r="X385" s="274" t="s">
        <v>1310</v>
      </c>
      <c r="Y385" s="274" t="s">
        <v>1143</v>
      </c>
      <c r="Z385" s="274" t="s">
        <v>268</v>
      </c>
      <c r="AA385" s="274" t="s">
        <v>268</v>
      </c>
      <c r="AB385" s="274" t="s">
        <v>268</v>
      </c>
      <c r="AC385" s="274" t="s">
        <v>268</v>
      </c>
      <c r="AD385" s="274" t="s">
        <v>268</v>
      </c>
      <c r="AE385" s="274" t="s">
        <v>268</v>
      </c>
      <c r="AF385" s="274" t="s">
        <v>268</v>
      </c>
      <c r="AG385" s="274" t="s">
        <v>268</v>
      </c>
      <c r="AH385" s="274" t="s">
        <v>268</v>
      </c>
      <c r="AI385" s="274" t="s">
        <v>268</v>
      </c>
      <c r="AJ385" s="274" t="s">
        <v>268</v>
      </c>
      <c r="AK385" s="274" t="s">
        <v>268</v>
      </c>
      <c r="AL385" s="274" t="s">
        <v>268</v>
      </c>
      <c r="AM385" s="274" t="s">
        <v>268</v>
      </c>
      <c r="AN385" s="274" t="s">
        <v>268</v>
      </c>
      <c r="AO385" s="274" t="s">
        <v>268</v>
      </c>
      <c r="AP385" s="274" t="s">
        <v>268</v>
      </c>
      <c r="AQ385" s="274" t="s">
        <v>268</v>
      </c>
      <c r="AR385" s="274" t="s">
        <v>268</v>
      </c>
      <c r="AS385" s="274" t="s">
        <v>268</v>
      </c>
      <c r="AT385" s="274" t="s">
        <v>268</v>
      </c>
      <c r="AU385" s="274" t="s">
        <v>268</v>
      </c>
      <c r="AV385" s="274" t="s">
        <v>268</v>
      </c>
      <c r="AW385" s="274" t="s">
        <v>268</v>
      </c>
      <c r="AX385" s="274" t="s">
        <v>268</v>
      </c>
      <c r="AY385" s="274" t="s">
        <v>268</v>
      </c>
      <c r="AZ385" s="274" t="s">
        <v>268</v>
      </c>
      <c r="BA385" s="274" t="s">
        <v>268</v>
      </c>
      <c r="BB385" s="274" t="s">
        <v>268</v>
      </c>
      <c r="BC385" s="274" t="s">
        <v>268</v>
      </c>
      <c r="BD385" s="274" t="s">
        <v>268</v>
      </c>
      <c r="BE385" s="274" t="s">
        <v>268</v>
      </c>
      <c r="BF385" s="274" t="s">
        <v>268</v>
      </c>
      <c r="BG385" s="274" t="s">
        <v>268</v>
      </c>
      <c r="BH385" s="274" t="s">
        <v>268</v>
      </c>
      <c r="BI385" s="274" t="s">
        <v>268</v>
      </c>
      <c r="BJ385" s="274" t="s">
        <v>268</v>
      </c>
      <c r="BK385" s="274" t="s">
        <v>268</v>
      </c>
      <c r="BL385" s="274" t="s">
        <v>268</v>
      </c>
      <c r="BM385" s="274" t="s">
        <v>268</v>
      </c>
      <c r="BN385" s="274" t="s">
        <v>268</v>
      </c>
      <c r="BO385" s="274" t="s">
        <v>268</v>
      </c>
      <c r="BP385" s="274" t="s">
        <v>268</v>
      </c>
      <c r="BQ385" s="274" t="s">
        <v>268</v>
      </c>
      <c r="BR385" s="274" t="s">
        <v>268</v>
      </c>
      <c r="BS385" s="274" t="s">
        <v>268</v>
      </c>
      <c r="BT385" s="274" t="s">
        <v>268</v>
      </c>
      <c r="BU385" s="274" t="s">
        <v>268</v>
      </c>
      <c r="BV385" s="274" t="s">
        <v>268</v>
      </c>
      <c r="BW385" s="274" t="s">
        <v>268</v>
      </c>
      <c r="BX385" s="274" t="s">
        <v>268</v>
      </c>
      <c r="BY385" s="295">
        <v>13</v>
      </c>
      <c r="BZ385" s="295">
        <v>13</v>
      </c>
      <c r="CA385" s="298" t="s">
        <v>142</v>
      </c>
      <c r="CB385" s="297">
        <v>123</v>
      </c>
      <c r="CC385" s="284">
        <f t="shared" si="22"/>
        <v>0</v>
      </c>
      <c r="CD385" s="295">
        <f t="shared" si="23"/>
        <v>13</v>
      </c>
      <c r="CE385" s="284">
        <f t="shared" si="24"/>
        <v>1</v>
      </c>
      <c r="CF385" s="295">
        <f t="shared" si="25"/>
        <v>0</v>
      </c>
      <c r="CG385" s="274" t="s">
        <v>1817</v>
      </c>
      <c r="CH385" s="274" t="s">
        <v>268</v>
      </c>
      <c r="CI385" s="274" t="s">
        <v>268</v>
      </c>
      <c r="CJ385" s="298" t="s">
        <v>280</v>
      </c>
      <c r="CK385" s="297">
        <v>2</v>
      </c>
      <c r="CL385" s="274" t="s">
        <v>268</v>
      </c>
      <c r="CM385" s="274" t="s">
        <v>268</v>
      </c>
      <c r="CN385" s="274" t="s">
        <v>268</v>
      </c>
      <c r="CO385" s="274" t="s">
        <v>268</v>
      </c>
      <c r="CP385" s="274" t="s">
        <v>268</v>
      </c>
      <c r="CQ385" s="274" t="s">
        <v>1280</v>
      </c>
      <c r="CR385" s="274" t="s">
        <v>877</v>
      </c>
      <c r="CS385" s="274">
        <v>5.85</v>
      </c>
      <c r="CT385" s="274" t="s">
        <v>268</v>
      </c>
      <c r="CU385" s="274">
        <v>5.85</v>
      </c>
      <c r="CV385" s="274">
        <v>365</v>
      </c>
      <c r="CW385" s="274" t="s">
        <v>878</v>
      </c>
      <c r="CX385" s="274" t="s">
        <v>835</v>
      </c>
      <c r="CY385" s="274" t="s">
        <v>836</v>
      </c>
      <c r="CZ385" s="274" t="s">
        <v>837</v>
      </c>
      <c r="DA385" s="274" t="s">
        <v>268</v>
      </c>
      <c r="DB385" s="274" t="s">
        <v>268</v>
      </c>
      <c r="DC385" s="274" t="s">
        <v>268</v>
      </c>
      <c r="DD385" s="274" t="s">
        <v>268</v>
      </c>
      <c r="DE385" s="274" t="s">
        <v>268</v>
      </c>
      <c r="DF385" s="274" t="s">
        <v>268</v>
      </c>
      <c r="DG385" s="299">
        <f>IFERROR(IF(CA385="D",IF(CK385="A dispo.",CD385*VLOOKUP('DATI INPUT'!$F$27,TARIFFE_UD,2,FALSE),CD385*VLOOKUP(CK385,TARIFFE_UD,2,FALSE)),CD385*VLOOKUP(CB385-100,TARIFFE_UND,2,FALSE)),0)</f>
        <v>9.3420815560126851</v>
      </c>
      <c r="DH385" s="299">
        <f>IFERROR(IF(CA385="D",IF(CK385="A dispo.",CF385*VLOOKUP('DATI INPUT'!$F$27,TARIFFE_UD,3,FALSE),CF385*VLOOKUP(CK385,TARIFFE_UD,3,FALSE)),CF385*VLOOKUP(CB385-100,TARIFFE_UND,3,FALSE)),0)</f>
        <v>0</v>
      </c>
    </row>
    <row r="386" spans="1:112" x14ac:dyDescent="0.25">
      <c r="A386" s="274" t="s">
        <v>4201</v>
      </c>
      <c r="B386" s="274" t="s">
        <v>1474</v>
      </c>
      <c r="C386" s="274" t="s">
        <v>4202</v>
      </c>
      <c r="D386" s="274" t="s">
        <v>4195</v>
      </c>
      <c r="E386" s="274" t="s">
        <v>268</v>
      </c>
      <c r="F386" s="274" t="s">
        <v>156</v>
      </c>
      <c r="G386" s="274" t="s">
        <v>4196</v>
      </c>
      <c r="H386" s="274" t="s">
        <v>4184</v>
      </c>
      <c r="I386" s="274" t="s">
        <v>4197</v>
      </c>
      <c r="J386" s="274" t="s">
        <v>274</v>
      </c>
      <c r="K386" s="274" t="s">
        <v>4198</v>
      </c>
      <c r="L386" s="274" t="s">
        <v>984</v>
      </c>
      <c r="M386" s="274" t="s">
        <v>2461</v>
      </c>
      <c r="N386" s="274" t="s">
        <v>984</v>
      </c>
      <c r="O386" s="274" t="s">
        <v>873</v>
      </c>
      <c r="P386" s="274" t="s">
        <v>1310</v>
      </c>
      <c r="Q386" s="274" t="s">
        <v>1143</v>
      </c>
      <c r="R386" s="274" t="s">
        <v>268</v>
      </c>
      <c r="S386" s="274" t="s">
        <v>268</v>
      </c>
      <c r="T386" s="274" t="s">
        <v>268</v>
      </c>
      <c r="U386" s="274" t="s">
        <v>268</v>
      </c>
      <c r="V386" s="274" t="s">
        <v>268</v>
      </c>
      <c r="W386" s="274" t="s">
        <v>2461</v>
      </c>
      <c r="X386" s="274" t="s">
        <v>1310</v>
      </c>
      <c r="Y386" s="274" t="s">
        <v>1143</v>
      </c>
      <c r="Z386" s="274" t="s">
        <v>268</v>
      </c>
      <c r="AA386" s="274" t="s">
        <v>268</v>
      </c>
      <c r="AB386" s="274" t="s">
        <v>268</v>
      </c>
      <c r="AC386" s="274" t="s">
        <v>268</v>
      </c>
      <c r="AD386" s="274" t="s">
        <v>268</v>
      </c>
      <c r="AE386" s="274" t="s">
        <v>268</v>
      </c>
      <c r="AF386" s="274" t="s">
        <v>268</v>
      </c>
      <c r="AG386" s="274" t="s">
        <v>268</v>
      </c>
      <c r="AH386" s="274" t="s">
        <v>268</v>
      </c>
      <c r="AI386" s="274" t="s">
        <v>268</v>
      </c>
      <c r="AJ386" s="274" t="s">
        <v>268</v>
      </c>
      <c r="AK386" s="274" t="s">
        <v>268</v>
      </c>
      <c r="AL386" s="274" t="s">
        <v>268</v>
      </c>
      <c r="AM386" s="274" t="s">
        <v>268</v>
      </c>
      <c r="AN386" s="274" t="s">
        <v>268</v>
      </c>
      <c r="AO386" s="274" t="s">
        <v>268</v>
      </c>
      <c r="AP386" s="274" t="s">
        <v>268</v>
      </c>
      <c r="AQ386" s="274" t="s">
        <v>268</v>
      </c>
      <c r="AR386" s="274" t="s">
        <v>268</v>
      </c>
      <c r="AS386" s="274" t="s">
        <v>268</v>
      </c>
      <c r="AT386" s="274" t="s">
        <v>268</v>
      </c>
      <c r="AU386" s="274" t="s">
        <v>268</v>
      </c>
      <c r="AV386" s="274" t="s">
        <v>268</v>
      </c>
      <c r="AW386" s="274" t="s">
        <v>268</v>
      </c>
      <c r="AX386" s="274" t="s">
        <v>268</v>
      </c>
      <c r="AY386" s="274" t="s">
        <v>268</v>
      </c>
      <c r="AZ386" s="274" t="s">
        <v>268</v>
      </c>
      <c r="BA386" s="274" t="s">
        <v>268</v>
      </c>
      <c r="BB386" s="274" t="s">
        <v>268</v>
      </c>
      <c r="BC386" s="274" t="s">
        <v>268</v>
      </c>
      <c r="BD386" s="274" t="s">
        <v>268</v>
      </c>
      <c r="BE386" s="274" t="s">
        <v>268</v>
      </c>
      <c r="BF386" s="274" t="s">
        <v>268</v>
      </c>
      <c r="BG386" s="274" t="s">
        <v>268</v>
      </c>
      <c r="BH386" s="274" t="s">
        <v>268</v>
      </c>
      <c r="BI386" s="274" t="s">
        <v>268</v>
      </c>
      <c r="BJ386" s="274" t="s">
        <v>268</v>
      </c>
      <c r="BK386" s="274" t="s">
        <v>268</v>
      </c>
      <c r="BL386" s="274" t="s">
        <v>268</v>
      </c>
      <c r="BM386" s="274" t="s">
        <v>268</v>
      </c>
      <c r="BN386" s="274" t="s">
        <v>268</v>
      </c>
      <c r="BO386" s="274" t="s">
        <v>268</v>
      </c>
      <c r="BP386" s="274" t="s">
        <v>268</v>
      </c>
      <c r="BQ386" s="274" t="s">
        <v>268</v>
      </c>
      <c r="BR386" s="274" t="s">
        <v>268</v>
      </c>
      <c r="BS386" s="274" t="s">
        <v>268</v>
      </c>
      <c r="BT386" s="274" t="s">
        <v>268</v>
      </c>
      <c r="BU386" s="274" t="s">
        <v>268</v>
      </c>
      <c r="BV386" s="274" t="s">
        <v>268</v>
      </c>
      <c r="BW386" s="274" t="s">
        <v>268</v>
      </c>
      <c r="BX386" s="274" t="s">
        <v>268</v>
      </c>
      <c r="BY386" s="295">
        <v>43</v>
      </c>
      <c r="BZ386" s="295">
        <v>43</v>
      </c>
      <c r="CA386" s="298" t="s">
        <v>142</v>
      </c>
      <c r="CB386" s="297">
        <v>123</v>
      </c>
      <c r="CC386" s="284">
        <f t="shared" si="22"/>
        <v>0</v>
      </c>
      <c r="CD386" s="295">
        <f t="shared" si="23"/>
        <v>43</v>
      </c>
      <c r="CE386" s="284">
        <f t="shared" si="24"/>
        <v>1</v>
      </c>
      <c r="CF386" s="295">
        <f t="shared" si="25"/>
        <v>0</v>
      </c>
      <c r="CG386" s="274" t="s">
        <v>1817</v>
      </c>
      <c r="CH386" s="274" t="s">
        <v>268</v>
      </c>
      <c r="CI386" s="274" t="s">
        <v>268</v>
      </c>
      <c r="CJ386" s="298" t="s">
        <v>280</v>
      </c>
      <c r="CK386" s="297">
        <v>2</v>
      </c>
      <c r="CL386" s="274" t="s">
        <v>268</v>
      </c>
      <c r="CM386" s="274" t="s">
        <v>268</v>
      </c>
      <c r="CN386" s="274" t="s">
        <v>268</v>
      </c>
      <c r="CO386" s="274" t="s">
        <v>268</v>
      </c>
      <c r="CP386" s="274" t="s">
        <v>268</v>
      </c>
      <c r="CQ386" s="274" t="s">
        <v>4203</v>
      </c>
      <c r="CR386" s="274" t="s">
        <v>877</v>
      </c>
      <c r="CS386" s="274">
        <v>19.350000000000001</v>
      </c>
      <c r="CT386" s="274" t="s">
        <v>268</v>
      </c>
      <c r="CU386" s="274">
        <v>19.350000000000001</v>
      </c>
      <c r="CV386" s="274">
        <v>365</v>
      </c>
      <c r="CW386" s="274" t="s">
        <v>878</v>
      </c>
      <c r="CX386" s="274" t="s">
        <v>835</v>
      </c>
      <c r="CY386" s="274" t="s">
        <v>836</v>
      </c>
      <c r="CZ386" s="274" t="s">
        <v>837</v>
      </c>
      <c r="DA386" s="274" t="s">
        <v>268</v>
      </c>
      <c r="DB386" s="274" t="s">
        <v>268</v>
      </c>
      <c r="DC386" s="274" t="s">
        <v>268</v>
      </c>
      <c r="DD386" s="274" t="s">
        <v>268</v>
      </c>
      <c r="DE386" s="274" t="s">
        <v>268</v>
      </c>
      <c r="DF386" s="274" t="s">
        <v>268</v>
      </c>
      <c r="DG386" s="299">
        <f>IFERROR(IF(CA386="D",IF(CK386="A dispo.",CD386*VLOOKUP('DATI INPUT'!$F$27,TARIFFE_UD,2,FALSE),CD386*VLOOKUP(CK386,TARIFFE_UD,2,FALSE)),CD386*VLOOKUP(CB386-100,TARIFFE_UND,2,FALSE)),0)</f>
        <v>30.900731300657341</v>
      </c>
      <c r="DH386" s="299">
        <f>IFERROR(IF(CA386="D",IF(CK386="A dispo.",CF386*VLOOKUP('DATI INPUT'!$F$27,TARIFFE_UD,3,FALSE),CF386*VLOOKUP(CK386,TARIFFE_UD,3,FALSE)),CF386*VLOOKUP(CB386-100,TARIFFE_UND,3,FALSE)),0)</f>
        <v>0</v>
      </c>
    </row>
    <row r="387" spans="1:112" x14ac:dyDescent="0.25">
      <c r="A387" s="274" t="s">
        <v>4204</v>
      </c>
      <c r="B387" s="274" t="s">
        <v>1474</v>
      </c>
      <c r="C387" s="274" t="s">
        <v>560</v>
      </c>
      <c r="D387" s="274" t="s">
        <v>4195</v>
      </c>
      <c r="E387" s="274" t="s">
        <v>268</v>
      </c>
      <c r="F387" s="274" t="s">
        <v>156</v>
      </c>
      <c r="G387" s="274" t="s">
        <v>4196</v>
      </c>
      <c r="H387" s="274" t="s">
        <v>4184</v>
      </c>
      <c r="I387" s="274" t="s">
        <v>4197</v>
      </c>
      <c r="J387" s="274" t="s">
        <v>274</v>
      </c>
      <c r="K387" s="274" t="s">
        <v>4198</v>
      </c>
      <c r="L387" s="274" t="s">
        <v>984</v>
      </c>
      <c r="M387" s="274" t="s">
        <v>2461</v>
      </c>
      <c r="N387" s="274" t="s">
        <v>984</v>
      </c>
      <c r="O387" s="274" t="s">
        <v>873</v>
      </c>
      <c r="P387" s="274" t="s">
        <v>1310</v>
      </c>
      <c r="Q387" s="274" t="s">
        <v>1143</v>
      </c>
      <c r="R387" s="274" t="s">
        <v>268</v>
      </c>
      <c r="S387" s="274" t="s">
        <v>268</v>
      </c>
      <c r="T387" s="274" t="s">
        <v>268</v>
      </c>
      <c r="U387" s="274" t="s">
        <v>268</v>
      </c>
      <c r="V387" s="274" t="s">
        <v>268</v>
      </c>
      <c r="W387" s="274" t="s">
        <v>2461</v>
      </c>
      <c r="X387" s="274" t="s">
        <v>1310</v>
      </c>
      <c r="Y387" s="274" t="s">
        <v>1143</v>
      </c>
      <c r="Z387" s="274" t="s">
        <v>268</v>
      </c>
      <c r="AA387" s="274" t="s">
        <v>268</v>
      </c>
      <c r="AB387" s="274" t="s">
        <v>268</v>
      </c>
      <c r="AC387" s="274" t="s">
        <v>268</v>
      </c>
      <c r="AD387" s="274" t="s">
        <v>268</v>
      </c>
      <c r="AE387" s="274" t="s">
        <v>287</v>
      </c>
      <c r="AF387" s="274" t="s">
        <v>1811</v>
      </c>
      <c r="AG387" s="274" t="s">
        <v>875</v>
      </c>
      <c r="AH387" s="274" t="s">
        <v>394</v>
      </c>
      <c r="AI387" s="274" t="s">
        <v>928</v>
      </c>
      <c r="AJ387" s="274" t="s">
        <v>268</v>
      </c>
      <c r="AK387" s="274" t="s">
        <v>381</v>
      </c>
      <c r="AL387" s="274" t="s">
        <v>268</v>
      </c>
      <c r="AM387" s="274" t="s">
        <v>268</v>
      </c>
      <c r="AN387" s="274" t="s">
        <v>268</v>
      </c>
      <c r="AO387" s="274" t="s">
        <v>268</v>
      </c>
      <c r="AP387" s="274" t="s">
        <v>268</v>
      </c>
      <c r="AQ387" s="274" t="s">
        <v>268</v>
      </c>
      <c r="AR387" s="274" t="s">
        <v>268</v>
      </c>
      <c r="AS387" s="274" t="s">
        <v>268</v>
      </c>
      <c r="AT387" s="274" t="s">
        <v>268</v>
      </c>
      <c r="AU387" s="274" t="s">
        <v>268</v>
      </c>
      <c r="AV387" s="274" t="s">
        <v>268</v>
      </c>
      <c r="AW387" s="274" t="s">
        <v>268</v>
      </c>
      <c r="AX387" s="274" t="s">
        <v>268</v>
      </c>
      <c r="AY387" s="274" t="s">
        <v>268</v>
      </c>
      <c r="AZ387" s="274" t="s">
        <v>268</v>
      </c>
      <c r="BA387" s="274" t="s">
        <v>268</v>
      </c>
      <c r="BB387" s="274" t="s">
        <v>268</v>
      </c>
      <c r="BC387" s="274" t="s">
        <v>268</v>
      </c>
      <c r="BD387" s="274" t="s">
        <v>268</v>
      </c>
      <c r="BE387" s="274" t="s">
        <v>268</v>
      </c>
      <c r="BF387" s="274" t="s">
        <v>268</v>
      </c>
      <c r="BG387" s="274" t="s">
        <v>268</v>
      </c>
      <c r="BH387" s="274" t="s">
        <v>268</v>
      </c>
      <c r="BI387" s="274" t="s">
        <v>268</v>
      </c>
      <c r="BJ387" s="274" t="s">
        <v>268</v>
      </c>
      <c r="BK387" s="274" t="s">
        <v>268</v>
      </c>
      <c r="BL387" s="274" t="s">
        <v>268</v>
      </c>
      <c r="BM387" s="274" t="s">
        <v>268</v>
      </c>
      <c r="BN387" s="274" t="s">
        <v>268</v>
      </c>
      <c r="BO387" s="274" t="s">
        <v>268</v>
      </c>
      <c r="BP387" s="274" t="s">
        <v>268</v>
      </c>
      <c r="BQ387" s="274" t="s">
        <v>268</v>
      </c>
      <c r="BR387" s="274" t="s">
        <v>268</v>
      </c>
      <c r="BS387" s="274" t="s">
        <v>268</v>
      </c>
      <c r="BT387" s="274" t="s">
        <v>268</v>
      </c>
      <c r="BU387" s="274" t="s">
        <v>268</v>
      </c>
      <c r="BV387" s="274" t="s">
        <v>268</v>
      </c>
      <c r="BW387" s="274" t="s">
        <v>268</v>
      </c>
      <c r="BX387" s="274" t="s">
        <v>268</v>
      </c>
      <c r="BY387" s="295">
        <v>86</v>
      </c>
      <c r="BZ387" s="295">
        <v>86</v>
      </c>
      <c r="CA387" s="298" t="s">
        <v>142</v>
      </c>
      <c r="CB387" s="297">
        <v>123</v>
      </c>
      <c r="CC387" s="284">
        <f t="shared" ref="CC387:CC450" si="26">IF(IFERROR(VLOOKUP(CG387,Rid_ud,2,FALSE),0)+IFERROR(VLOOKUP(CL387,rid,2,FALSE),0)+IFERROR(VLOOKUP(CM387,rid,2,FALSE),0)&gt;1,1,IFERROR(VLOOKUP(CG387,Rid_ud,2,FALSE),0)+IFERROR(VLOOKUP(CL387,rid,2,FALSE),0)+IFERROR(VLOOKUP(CM387,rid,2,FALSE),0))</f>
        <v>0</v>
      </c>
      <c r="CD387" s="295">
        <f t="shared" ref="CD387:CD450" si="27">(BZ387-(BZ387*CC387))/365*CV387</f>
        <v>86</v>
      </c>
      <c r="CE387" s="284">
        <f t="shared" ref="CE387:CE450" si="28">IF(IFERROR(VLOOKUP(CG387,Rid_ud,3,FALSE),0)+IFERROR(VLOOKUP(CL387,rid,3,FALSE),0)+IFERROR(VLOOKUP(CM387,rid,3,FALSE),0)&gt;1,1,IFERROR(VLOOKUP(CG387,Rid_ud,3,FALSE),0)+IFERROR(VLOOKUP(CL387,rid,3,FALSE),0)+IFERROR(VLOOKUP(CM387,rid,3,FALSE),0))</f>
        <v>1</v>
      </c>
      <c r="CF387" s="295">
        <f t="shared" ref="CF387:CF450" si="29">(IF(CA387="D",1-(1*CE387),BZ387-(BZ387*CE387)))/365*CV387</f>
        <v>0</v>
      </c>
      <c r="CG387" s="274" t="s">
        <v>1817</v>
      </c>
      <c r="CH387" s="274" t="s">
        <v>268</v>
      </c>
      <c r="CI387" s="274" t="s">
        <v>268</v>
      </c>
      <c r="CJ387" s="298" t="s">
        <v>280</v>
      </c>
      <c r="CK387" s="297">
        <v>2</v>
      </c>
      <c r="CL387" s="274" t="s">
        <v>268</v>
      </c>
      <c r="CM387" s="274" t="s">
        <v>268</v>
      </c>
      <c r="CN387" s="274" t="s">
        <v>268</v>
      </c>
      <c r="CO387" s="274" t="s">
        <v>268</v>
      </c>
      <c r="CP387" s="274" t="s">
        <v>268</v>
      </c>
      <c r="CQ387" s="274" t="s">
        <v>268</v>
      </c>
      <c r="CR387" s="274" t="s">
        <v>877</v>
      </c>
      <c r="CS387" s="274">
        <v>38.700000000000003</v>
      </c>
      <c r="CT387" s="274" t="s">
        <v>268</v>
      </c>
      <c r="CU387" s="274">
        <v>38.700000000000003</v>
      </c>
      <c r="CV387" s="274">
        <v>365</v>
      </c>
      <c r="CW387" s="274" t="s">
        <v>878</v>
      </c>
      <c r="CX387" s="274" t="s">
        <v>835</v>
      </c>
      <c r="CY387" s="274" t="s">
        <v>836</v>
      </c>
      <c r="CZ387" s="274" t="s">
        <v>837</v>
      </c>
      <c r="DA387" s="274" t="s">
        <v>268</v>
      </c>
      <c r="DB387" s="274" t="s">
        <v>268</v>
      </c>
      <c r="DC387" s="274" t="s">
        <v>268</v>
      </c>
      <c r="DD387" s="274" t="s">
        <v>268</v>
      </c>
      <c r="DE387" s="274" t="s">
        <v>268</v>
      </c>
      <c r="DF387" s="274" t="s">
        <v>268</v>
      </c>
      <c r="DG387" s="299">
        <f>IFERROR(IF(CA387="D",IF(CK387="A dispo.",CD387*VLOOKUP('DATI INPUT'!$F$27,TARIFFE_UD,2,FALSE),CD387*VLOOKUP(CK387,TARIFFE_UD,2,FALSE)),CD387*VLOOKUP(CB387-100,TARIFFE_UND,2,FALSE)),0)</f>
        <v>61.801462601314682</v>
      </c>
      <c r="DH387" s="299">
        <f>IFERROR(IF(CA387="D",IF(CK387="A dispo.",CF387*VLOOKUP('DATI INPUT'!$F$27,TARIFFE_UD,3,FALSE),CF387*VLOOKUP(CK387,TARIFFE_UD,3,FALSE)),CF387*VLOOKUP(CB387-100,TARIFFE_UND,3,FALSE)),0)</f>
        <v>0</v>
      </c>
    </row>
    <row r="388" spans="1:112" hidden="1" x14ac:dyDescent="0.25">
      <c r="A388" s="274" t="s">
        <v>4205</v>
      </c>
      <c r="B388" s="274" t="s">
        <v>1475</v>
      </c>
      <c r="C388" s="274" t="s">
        <v>564</v>
      </c>
      <c r="D388" s="274" t="s">
        <v>4206</v>
      </c>
      <c r="E388" s="274" t="s">
        <v>268</v>
      </c>
      <c r="F388" s="274" t="s">
        <v>156</v>
      </c>
      <c r="G388" s="274" t="s">
        <v>4207</v>
      </c>
      <c r="H388" s="274" t="s">
        <v>4208</v>
      </c>
      <c r="I388" s="274" t="s">
        <v>342</v>
      </c>
      <c r="J388" s="274" t="s">
        <v>274</v>
      </c>
      <c r="K388" s="274" t="s">
        <v>4209</v>
      </c>
      <c r="L388" s="274" t="s">
        <v>4210</v>
      </c>
      <c r="M388" s="274" t="s">
        <v>4211</v>
      </c>
      <c r="N388" s="274" t="s">
        <v>4212</v>
      </c>
      <c r="O388" s="274" t="s">
        <v>4213</v>
      </c>
      <c r="P388" s="274" t="s">
        <v>4214</v>
      </c>
      <c r="Q388" s="274" t="s">
        <v>339</v>
      </c>
      <c r="R388" s="274" t="s">
        <v>268</v>
      </c>
      <c r="S388" s="274" t="s">
        <v>268</v>
      </c>
      <c r="T388" s="274" t="s">
        <v>268</v>
      </c>
      <c r="U388" s="274" t="s">
        <v>268</v>
      </c>
      <c r="V388" s="274" t="s">
        <v>268</v>
      </c>
      <c r="W388" s="274" t="s">
        <v>1829</v>
      </c>
      <c r="X388" s="274" t="s">
        <v>1830</v>
      </c>
      <c r="Y388" s="274" t="s">
        <v>315</v>
      </c>
      <c r="Z388" s="274" t="s">
        <v>268</v>
      </c>
      <c r="AA388" s="274" t="s">
        <v>268</v>
      </c>
      <c r="AB388" s="274" t="s">
        <v>268</v>
      </c>
      <c r="AC388" s="274" t="s">
        <v>268</v>
      </c>
      <c r="AD388" s="274" t="s">
        <v>268</v>
      </c>
      <c r="AE388" s="274" t="s">
        <v>287</v>
      </c>
      <c r="AF388" s="274" t="s">
        <v>1811</v>
      </c>
      <c r="AG388" s="274" t="s">
        <v>875</v>
      </c>
      <c r="AH388" s="274" t="s">
        <v>1831</v>
      </c>
      <c r="AI388" s="274" t="s">
        <v>764</v>
      </c>
      <c r="AJ388" s="274" t="s">
        <v>268</v>
      </c>
      <c r="AK388" s="274" t="s">
        <v>729</v>
      </c>
      <c r="AL388" s="274" t="s">
        <v>268</v>
      </c>
      <c r="AM388" s="274" t="s">
        <v>355</v>
      </c>
      <c r="AN388" s="274" t="s">
        <v>268</v>
      </c>
      <c r="AO388" s="274" t="s">
        <v>268</v>
      </c>
      <c r="AP388" s="274" t="s">
        <v>268</v>
      </c>
      <c r="AQ388" s="274" t="s">
        <v>268</v>
      </c>
      <c r="AR388" s="274" t="s">
        <v>268</v>
      </c>
      <c r="AS388" s="274" t="s">
        <v>268</v>
      </c>
      <c r="AT388" s="274" t="s">
        <v>268</v>
      </c>
      <c r="AU388" s="274" t="s">
        <v>268</v>
      </c>
      <c r="AV388" s="274" t="s">
        <v>268</v>
      </c>
      <c r="AW388" s="274" t="s">
        <v>268</v>
      </c>
      <c r="AX388" s="274" t="s">
        <v>268</v>
      </c>
      <c r="AY388" s="274" t="s">
        <v>268</v>
      </c>
      <c r="AZ388" s="274" t="s">
        <v>268</v>
      </c>
      <c r="BA388" s="274" t="s">
        <v>268</v>
      </c>
      <c r="BB388" s="274" t="s">
        <v>268</v>
      </c>
      <c r="BC388" s="274" t="s">
        <v>268</v>
      </c>
      <c r="BD388" s="274" t="s">
        <v>268</v>
      </c>
      <c r="BE388" s="274" t="s">
        <v>268</v>
      </c>
      <c r="BF388" s="274" t="s">
        <v>268</v>
      </c>
      <c r="BG388" s="274" t="s">
        <v>268</v>
      </c>
      <c r="BH388" s="274" t="s">
        <v>268</v>
      </c>
      <c r="BI388" s="274" t="s">
        <v>268</v>
      </c>
      <c r="BJ388" s="274" t="s">
        <v>268</v>
      </c>
      <c r="BK388" s="274" t="s">
        <v>268</v>
      </c>
      <c r="BL388" s="274" t="s">
        <v>268</v>
      </c>
      <c r="BM388" s="274" t="s">
        <v>268</v>
      </c>
      <c r="BN388" s="274" t="s">
        <v>268</v>
      </c>
      <c r="BO388" s="274" t="s">
        <v>268</v>
      </c>
      <c r="BP388" s="274" t="s">
        <v>268</v>
      </c>
      <c r="BQ388" s="274" t="s">
        <v>268</v>
      </c>
      <c r="BR388" s="274" t="s">
        <v>268</v>
      </c>
      <c r="BS388" s="274" t="s">
        <v>268</v>
      </c>
      <c r="BT388" s="274" t="s">
        <v>268</v>
      </c>
      <c r="BU388" s="274" t="s">
        <v>268</v>
      </c>
      <c r="BV388" s="274" t="s">
        <v>268</v>
      </c>
      <c r="BW388" s="274" t="s">
        <v>268</v>
      </c>
      <c r="BX388" s="274" t="s">
        <v>268</v>
      </c>
      <c r="BY388" s="295">
        <v>25</v>
      </c>
      <c r="BZ388" s="295">
        <v>25</v>
      </c>
      <c r="CA388" s="298" t="s">
        <v>142</v>
      </c>
      <c r="CB388" s="297">
        <v>122</v>
      </c>
      <c r="CC388" s="284">
        <f t="shared" si="26"/>
        <v>0</v>
      </c>
      <c r="CD388" s="295">
        <f t="shared" si="27"/>
        <v>25</v>
      </c>
      <c r="CE388" s="284">
        <f t="shared" si="28"/>
        <v>0</v>
      </c>
      <c r="CF388" s="295">
        <f t="shared" si="29"/>
        <v>1</v>
      </c>
      <c r="CG388" s="274" t="s">
        <v>876</v>
      </c>
      <c r="CH388" s="274" t="s">
        <v>268</v>
      </c>
      <c r="CI388" s="274" t="s">
        <v>268</v>
      </c>
      <c r="CJ388" s="298" t="s">
        <v>268</v>
      </c>
      <c r="CK388" s="298" t="s">
        <v>736</v>
      </c>
      <c r="CL388" s="274" t="s">
        <v>268</v>
      </c>
      <c r="CM388" s="274" t="s">
        <v>268</v>
      </c>
      <c r="CN388" s="274" t="s">
        <v>268</v>
      </c>
      <c r="CO388" s="274" t="s">
        <v>268</v>
      </c>
      <c r="CP388" s="274" t="s">
        <v>268</v>
      </c>
      <c r="CQ388" s="274" t="s">
        <v>268</v>
      </c>
      <c r="CR388" s="274" t="s">
        <v>877</v>
      </c>
      <c r="CS388" s="274">
        <v>64.81</v>
      </c>
      <c r="CT388" s="274" t="s">
        <v>268</v>
      </c>
      <c r="CU388" s="274">
        <v>64.81</v>
      </c>
      <c r="CV388" s="274">
        <v>365</v>
      </c>
      <c r="CW388" s="274" t="s">
        <v>878</v>
      </c>
      <c r="CX388" s="274" t="s">
        <v>835</v>
      </c>
      <c r="CY388" s="274" t="s">
        <v>836</v>
      </c>
      <c r="CZ388" s="274" t="s">
        <v>837</v>
      </c>
      <c r="DA388" s="274" t="s">
        <v>268</v>
      </c>
      <c r="DB388" s="274" t="s">
        <v>268</v>
      </c>
      <c r="DC388" s="274" t="s">
        <v>268</v>
      </c>
      <c r="DD388" s="274" t="s">
        <v>268</v>
      </c>
      <c r="DE388" s="274" t="s">
        <v>268</v>
      </c>
      <c r="DF388" s="274" t="s">
        <v>268</v>
      </c>
      <c r="DG388" s="299">
        <f>IFERROR(IF(CA388="D",IF(CK388="A dispo.",CD388*VLOOKUP('DATI INPUT'!$F$27,TARIFFE_UD,2,FALSE),CD388*VLOOKUP(CK388,TARIFFE_UD,2,FALSE)),CD388*VLOOKUP(CB388-100,TARIFFE_UND,2,FALSE)),0)</f>
        <v>19.798759969571623</v>
      </c>
      <c r="DH388" s="299">
        <f>IFERROR(IF(CA388="D",IF(CK388="A dispo.",CF388*VLOOKUP('DATI INPUT'!$F$27,TARIFFE_UD,3,FALSE),CF388*VLOOKUP(CK388,TARIFFE_UD,3,FALSE)),CF388*VLOOKUP(CB388-100,TARIFFE_UND,3,FALSE)),0)</f>
        <v>60.367780403072892</v>
      </c>
    </row>
    <row r="389" spans="1:112" hidden="1" x14ac:dyDescent="0.25">
      <c r="A389" s="274" t="s">
        <v>4215</v>
      </c>
      <c r="B389" s="274" t="s">
        <v>1475</v>
      </c>
      <c r="C389" s="274" t="s">
        <v>953</v>
      </c>
      <c r="D389" s="274" t="s">
        <v>4206</v>
      </c>
      <c r="E389" s="274" t="s">
        <v>268</v>
      </c>
      <c r="F389" s="274" t="s">
        <v>156</v>
      </c>
      <c r="G389" s="274" t="s">
        <v>4207</v>
      </c>
      <c r="H389" s="274" t="s">
        <v>4208</v>
      </c>
      <c r="I389" s="274" t="s">
        <v>342</v>
      </c>
      <c r="J389" s="274" t="s">
        <v>274</v>
      </c>
      <c r="K389" s="274" t="s">
        <v>4209</v>
      </c>
      <c r="L389" s="274" t="s">
        <v>4210</v>
      </c>
      <c r="M389" s="274" t="s">
        <v>4211</v>
      </c>
      <c r="N389" s="274" t="s">
        <v>4212</v>
      </c>
      <c r="O389" s="274" t="s">
        <v>4213</v>
      </c>
      <c r="P389" s="274" t="s">
        <v>4214</v>
      </c>
      <c r="Q389" s="274" t="s">
        <v>339</v>
      </c>
      <c r="R389" s="274" t="s">
        <v>268</v>
      </c>
      <c r="S389" s="274" t="s">
        <v>268</v>
      </c>
      <c r="T389" s="274" t="s">
        <v>268</v>
      </c>
      <c r="U389" s="274" t="s">
        <v>268</v>
      </c>
      <c r="V389" s="274" t="s">
        <v>268</v>
      </c>
      <c r="W389" s="274" t="s">
        <v>1829</v>
      </c>
      <c r="X389" s="274" t="s">
        <v>1830</v>
      </c>
      <c r="Y389" s="274" t="s">
        <v>315</v>
      </c>
      <c r="Z389" s="274" t="s">
        <v>268</v>
      </c>
      <c r="AA389" s="274" t="s">
        <v>268</v>
      </c>
      <c r="AB389" s="274" t="s">
        <v>268</v>
      </c>
      <c r="AC389" s="274" t="s">
        <v>268</v>
      </c>
      <c r="AD389" s="274" t="s">
        <v>268</v>
      </c>
      <c r="AE389" s="274" t="s">
        <v>287</v>
      </c>
      <c r="AF389" s="274" t="s">
        <v>1811</v>
      </c>
      <c r="AG389" s="274" t="s">
        <v>875</v>
      </c>
      <c r="AH389" s="274" t="s">
        <v>1831</v>
      </c>
      <c r="AI389" s="274" t="s">
        <v>1011</v>
      </c>
      <c r="AJ389" s="274" t="s">
        <v>268</v>
      </c>
      <c r="AK389" s="274" t="s">
        <v>381</v>
      </c>
      <c r="AL389" s="274" t="s">
        <v>268</v>
      </c>
      <c r="AM389" s="274" t="s">
        <v>353</v>
      </c>
      <c r="AN389" s="274" t="s">
        <v>268</v>
      </c>
      <c r="AO389" s="274" t="s">
        <v>268</v>
      </c>
      <c r="AP389" s="274" t="s">
        <v>268</v>
      </c>
      <c r="AQ389" s="274" t="s">
        <v>268</v>
      </c>
      <c r="AR389" s="274" t="s">
        <v>268</v>
      </c>
      <c r="AS389" s="274" t="s">
        <v>268</v>
      </c>
      <c r="AT389" s="274" t="s">
        <v>268</v>
      </c>
      <c r="AU389" s="274" t="s">
        <v>268</v>
      </c>
      <c r="AV389" s="274" t="s">
        <v>268</v>
      </c>
      <c r="AW389" s="274" t="s">
        <v>268</v>
      </c>
      <c r="AX389" s="274" t="s">
        <v>268</v>
      </c>
      <c r="AY389" s="274" t="s">
        <v>268</v>
      </c>
      <c r="AZ389" s="274" t="s">
        <v>268</v>
      </c>
      <c r="BA389" s="274" t="s">
        <v>268</v>
      </c>
      <c r="BB389" s="274" t="s">
        <v>268</v>
      </c>
      <c r="BC389" s="274" t="s">
        <v>268</v>
      </c>
      <c r="BD389" s="274" t="s">
        <v>268</v>
      </c>
      <c r="BE389" s="274" t="s">
        <v>268</v>
      </c>
      <c r="BF389" s="274" t="s">
        <v>268</v>
      </c>
      <c r="BG389" s="274" t="s">
        <v>268</v>
      </c>
      <c r="BH389" s="274" t="s">
        <v>268</v>
      </c>
      <c r="BI389" s="274" t="s">
        <v>268</v>
      </c>
      <c r="BJ389" s="274" t="s">
        <v>268</v>
      </c>
      <c r="BK389" s="274" t="s">
        <v>268</v>
      </c>
      <c r="BL389" s="274" t="s">
        <v>268</v>
      </c>
      <c r="BM389" s="274" t="s">
        <v>268</v>
      </c>
      <c r="BN389" s="274" t="s">
        <v>268</v>
      </c>
      <c r="BO389" s="274" t="s">
        <v>268</v>
      </c>
      <c r="BP389" s="274" t="s">
        <v>268</v>
      </c>
      <c r="BQ389" s="274" t="s">
        <v>268</v>
      </c>
      <c r="BR389" s="274" t="s">
        <v>268</v>
      </c>
      <c r="BS389" s="274" t="s">
        <v>268</v>
      </c>
      <c r="BT389" s="274" t="s">
        <v>268</v>
      </c>
      <c r="BU389" s="274" t="s">
        <v>268</v>
      </c>
      <c r="BV389" s="274" t="s">
        <v>268</v>
      </c>
      <c r="BW389" s="274" t="s">
        <v>268</v>
      </c>
      <c r="BX389" s="274" t="s">
        <v>268</v>
      </c>
      <c r="BY389" s="295">
        <v>15</v>
      </c>
      <c r="BZ389" s="295">
        <v>15</v>
      </c>
      <c r="CA389" s="298" t="s">
        <v>142</v>
      </c>
      <c r="CB389" s="297">
        <v>123</v>
      </c>
      <c r="CC389" s="284">
        <f t="shared" si="26"/>
        <v>0</v>
      </c>
      <c r="CD389" s="295">
        <f t="shared" si="27"/>
        <v>15</v>
      </c>
      <c r="CE389" s="284">
        <f t="shared" si="28"/>
        <v>1</v>
      </c>
      <c r="CF389" s="295">
        <f t="shared" si="29"/>
        <v>0</v>
      </c>
      <c r="CG389" s="274" t="s">
        <v>1817</v>
      </c>
      <c r="CH389" s="274" t="s">
        <v>268</v>
      </c>
      <c r="CI389" s="274" t="s">
        <v>268</v>
      </c>
      <c r="CJ389" s="298" t="s">
        <v>268</v>
      </c>
      <c r="CK389" s="298" t="s">
        <v>736</v>
      </c>
      <c r="CL389" s="274" t="s">
        <v>268</v>
      </c>
      <c r="CM389" s="274" t="s">
        <v>268</v>
      </c>
      <c r="CN389" s="274" t="s">
        <v>268</v>
      </c>
      <c r="CO389" s="274" t="s">
        <v>268</v>
      </c>
      <c r="CP389" s="274" t="s">
        <v>268</v>
      </c>
      <c r="CQ389" s="274" t="s">
        <v>268</v>
      </c>
      <c r="CR389" s="274" t="s">
        <v>877</v>
      </c>
      <c r="CS389" s="274">
        <v>7.35</v>
      </c>
      <c r="CT389" s="274" t="s">
        <v>268</v>
      </c>
      <c r="CU389" s="274">
        <v>7.35</v>
      </c>
      <c r="CV389" s="274">
        <v>365</v>
      </c>
      <c r="CW389" s="274" t="s">
        <v>878</v>
      </c>
      <c r="CX389" s="274" t="s">
        <v>835</v>
      </c>
      <c r="CY389" s="274" t="s">
        <v>836</v>
      </c>
      <c r="CZ389" s="274" t="s">
        <v>837</v>
      </c>
      <c r="DA389" s="274" t="s">
        <v>268</v>
      </c>
      <c r="DB389" s="274" t="s">
        <v>268</v>
      </c>
      <c r="DC389" s="274" t="s">
        <v>268</v>
      </c>
      <c r="DD389" s="274" t="s">
        <v>268</v>
      </c>
      <c r="DE389" s="274" t="s">
        <v>268</v>
      </c>
      <c r="DF389" s="274" t="s">
        <v>268</v>
      </c>
      <c r="DG389" s="299">
        <f>IFERROR(IF(CA389="D",IF(CK389="A dispo.",CD389*VLOOKUP('DATI INPUT'!$F$27,TARIFFE_UD,2,FALSE),CD389*VLOOKUP(CK389,TARIFFE_UD,2,FALSE)),CD389*VLOOKUP(CB389-100,TARIFFE_UND,2,FALSE)),0)</f>
        <v>11.879255981742974</v>
      </c>
      <c r="DH389" s="299">
        <f>IFERROR(IF(CA389="D",IF(CK389="A dispo.",CF389*VLOOKUP('DATI INPUT'!$F$27,TARIFFE_UD,3,FALSE),CF389*VLOOKUP(CK389,TARIFFE_UD,3,FALSE)),CF389*VLOOKUP(CB389-100,TARIFFE_UND,3,FALSE)),0)</f>
        <v>0</v>
      </c>
    </row>
    <row r="390" spans="1:112" x14ac:dyDescent="0.25">
      <c r="A390" s="274" t="s">
        <v>4216</v>
      </c>
      <c r="B390" s="274" t="s">
        <v>4217</v>
      </c>
      <c r="C390" s="274" t="s">
        <v>565</v>
      </c>
      <c r="D390" s="274" t="s">
        <v>4218</v>
      </c>
      <c r="E390" s="274" t="s">
        <v>268</v>
      </c>
      <c r="F390" s="274" t="s">
        <v>156</v>
      </c>
      <c r="G390" s="274" t="s">
        <v>4219</v>
      </c>
      <c r="H390" s="274" t="s">
        <v>4184</v>
      </c>
      <c r="I390" s="274" t="s">
        <v>402</v>
      </c>
      <c r="J390" s="274" t="s">
        <v>274</v>
      </c>
      <c r="K390" s="274" t="s">
        <v>4220</v>
      </c>
      <c r="L390" s="274" t="s">
        <v>960</v>
      </c>
      <c r="M390" s="274" t="s">
        <v>4221</v>
      </c>
      <c r="N390" s="274" t="s">
        <v>984</v>
      </c>
      <c r="O390" s="274" t="s">
        <v>873</v>
      </c>
      <c r="P390" s="274" t="s">
        <v>1046</v>
      </c>
      <c r="Q390" s="274" t="s">
        <v>290</v>
      </c>
      <c r="R390" s="274" t="s">
        <v>268</v>
      </c>
      <c r="S390" s="274" t="s">
        <v>268</v>
      </c>
      <c r="T390" s="274" t="s">
        <v>268</v>
      </c>
      <c r="U390" s="274" t="s">
        <v>268</v>
      </c>
      <c r="V390" s="274" t="s">
        <v>268</v>
      </c>
      <c r="W390" s="274" t="s">
        <v>4221</v>
      </c>
      <c r="X390" s="274" t="s">
        <v>1046</v>
      </c>
      <c r="Y390" s="274" t="s">
        <v>290</v>
      </c>
      <c r="Z390" s="274" t="s">
        <v>268</v>
      </c>
      <c r="AA390" s="274" t="s">
        <v>268</v>
      </c>
      <c r="AB390" s="274" t="s">
        <v>268</v>
      </c>
      <c r="AC390" s="274" t="s">
        <v>268</v>
      </c>
      <c r="AD390" s="274" t="s">
        <v>268</v>
      </c>
      <c r="AE390" s="274" t="s">
        <v>268</v>
      </c>
      <c r="AF390" s="274" t="s">
        <v>268</v>
      </c>
      <c r="AG390" s="274" t="s">
        <v>268</v>
      </c>
      <c r="AH390" s="274" t="s">
        <v>268</v>
      </c>
      <c r="AI390" s="274" t="s">
        <v>268</v>
      </c>
      <c r="AJ390" s="274" t="s">
        <v>268</v>
      </c>
      <c r="AK390" s="274" t="s">
        <v>268</v>
      </c>
      <c r="AL390" s="274" t="s">
        <v>268</v>
      </c>
      <c r="AM390" s="274" t="s">
        <v>268</v>
      </c>
      <c r="AN390" s="274" t="s">
        <v>268</v>
      </c>
      <c r="AO390" s="274" t="s">
        <v>268</v>
      </c>
      <c r="AP390" s="274" t="s">
        <v>268</v>
      </c>
      <c r="AQ390" s="274" t="s">
        <v>268</v>
      </c>
      <c r="AR390" s="274" t="s">
        <v>268</v>
      </c>
      <c r="AS390" s="274" t="s">
        <v>268</v>
      </c>
      <c r="AT390" s="274" t="s">
        <v>268</v>
      </c>
      <c r="AU390" s="274" t="s">
        <v>268</v>
      </c>
      <c r="AV390" s="274" t="s">
        <v>268</v>
      </c>
      <c r="AW390" s="274" t="s">
        <v>268</v>
      </c>
      <c r="AX390" s="274" t="s">
        <v>268</v>
      </c>
      <c r="AY390" s="274" t="s">
        <v>268</v>
      </c>
      <c r="AZ390" s="274" t="s">
        <v>268</v>
      </c>
      <c r="BA390" s="274" t="s">
        <v>268</v>
      </c>
      <c r="BB390" s="274" t="s">
        <v>268</v>
      </c>
      <c r="BC390" s="274" t="s">
        <v>268</v>
      </c>
      <c r="BD390" s="274" t="s">
        <v>268</v>
      </c>
      <c r="BE390" s="274" t="s">
        <v>268</v>
      </c>
      <c r="BF390" s="274" t="s">
        <v>268</v>
      </c>
      <c r="BG390" s="274" t="s">
        <v>268</v>
      </c>
      <c r="BH390" s="274" t="s">
        <v>268</v>
      </c>
      <c r="BI390" s="274" t="s">
        <v>268</v>
      </c>
      <c r="BJ390" s="274" t="s">
        <v>268</v>
      </c>
      <c r="BK390" s="274" t="s">
        <v>268</v>
      </c>
      <c r="BL390" s="274" t="s">
        <v>268</v>
      </c>
      <c r="BM390" s="274" t="s">
        <v>268</v>
      </c>
      <c r="BN390" s="274" t="s">
        <v>268</v>
      </c>
      <c r="BO390" s="274" t="s">
        <v>268</v>
      </c>
      <c r="BP390" s="274" t="s">
        <v>268</v>
      </c>
      <c r="BQ390" s="274" t="s">
        <v>268</v>
      </c>
      <c r="BR390" s="274" t="s">
        <v>268</v>
      </c>
      <c r="BS390" s="274" t="s">
        <v>268</v>
      </c>
      <c r="BT390" s="274" t="s">
        <v>268</v>
      </c>
      <c r="BU390" s="274" t="s">
        <v>268</v>
      </c>
      <c r="BV390" s="274" t="s">
        <v>268</v>
      </c>
      <c r="BW390" s="274" t="s">
        <v>268</v>
      </c>
      <c r="BX390" s="274" t="s">
        <v>268</v>
      </c>
      <c r="BY390" s="295">
        <v>99.62</v>
      </c>
      <c r="BZ390" s="295">
        <v>99.62</v>
      </c>
      <c r="CA390" s="298" t="s">
        <v>142</v>
      </c>
      <c r="CB390" s="297">
        <v>122</v>
      </c>
      <c r="CC390" s="284">
        <f t="shared" si="26"/>
        <v>0</v>
      </c>
      <c r="CD390" s="295">
        <f t="shared" si="27"/>
        <v>99.620000000000019</v>
      </c>
      <c r="CE390" s="284">
        <f t="shared" si="28"/>
        <v>0</v>
      </c>
      <c r="CF390" s="295">
        <f t="shared" si="29"/>
        <v>1</v>
      </c>
      <c r="CG390" s="274" t="s">
        <v>876</v>
      </c>
      <c r="CH390" s="274" t="s">
        <v>268</v>
      </c>
      <c r="CI390" s="274" t="s">
        <v>268</v>
      </c>
      <c r="CJ390" s="298" t="s">
        <v>275</v>
      </c>
      <c r="CK390" s="297">
        <v>3</v>
      </c>
      <c r="CL390" s="274" t="s">
        <v>268</v>
      </c>
      <c r="CM390" s="274" t="s">
        <v>268</v>
      </c>
      <c r="CN390" s="274" t="s">
        <v>268</v>
      </c>
      <c r="CO390" s="274" t="s">
        <v>268</v>
      </c>
      <c r="CP390" s="274" t="s">
        <v>268</v>
      </c>
      <c r="CQ390" s="274" t="s">
        <v>268</v>
      </c>
      <c r="CR390" s="274" t="s">
        <v>877</v>
      </c>
      <c r="CS390" s="274">
        <v>117.69</v>
      </c>
      <c r="CT390" s="274" t="s">
        <v>268</v>
      </c>
      <c r="CU390" s="274">
        <v>117.69</v>
      </c>
      <c r="CV390" s="274">
        <v>365</v>
      </c>
      <c r="CW390" s="274" t="s">
        <v>878</v>
      </c>
      <c r="CX390" s="274" t="s">
        <v>835</v>
      </c>
      <c r="CY390" s="274" t="s">
        <v>836</v>
      </c>
      <c r="CZ390" s="274" t="s">
        <v>837</v>
      </c>
      <c r="DA390" s="274" t="s">
        <v>268</v>
      </c>
      <c r="DB390" s="274" t="s">
        <v>268</v>
      </c>
      <c r="DC390" s="274" t="s">
        <v>268</v>
      </c>
      <c r="DD390" s="274" t="s">
        <v>268</v>
      </c>
      <c r="DE390" s="274" t="s">
        <v>268</v>
      </c>
      <c r="DF390" s="274" t="s">
        <v>268</v>
      </c>
      <c r="DG390" s="299">
        <f>IFERROR(IF(CA390="D",IF(CK390="A dispo.",CD390*VLOOKUP('DATI INPUT'!$F$27,TARIFFE_UD,2,FALSE),CD390*VLOOKUP(CK390,TARIFFE_UD,2,FALSE)),CD390*VLOOKUP(CB390-100,TARIFFE_UND,2,FALSE)),0)</f>
        <v>78.894098726749021</v>
      </c>
      <c r="DH390" s="299">
        <f>IFERROR(IF(CA390="D",IF(CK390="A dispo.",CF390*VLOOKUP('DATI INPUT'!$F$27,TARIFFE_UD,3,FALSE),CF390*VLOOKUP(CK390,TARIFFE_UD,3,FALSE)),CF390*VLOOKUP(CB390-100,TARIFFE_UND,3,FALSE)),0)</f>
        <v>60.367780403072892</v>
      </c>
    </row>
    <row r="391" spans="1:112" x14ac:dyDescent="0.25">
      <c r="A391" s="274" t="s">
        <v>4222</v>
      </c>
      <c r="B391" s="274" t="s">
        <v>4217</v>
      </c>
      <c r="C391" s="274" t="s">
        <v>567</v>
      </c>
      <c r="D391" s="274" t="s">
        <v>4218</v>
      </c>
      <c r="E391" s="274" t="s">
        <v>268</v>
      </c>
      <c r="F391" s="274" t="s">
        <v>156</v>
      </c>
      <c r="G391" s="274" t="s">
        <v>4219</v>
      </c>
      <c r="H391" s="274" t="s">
        <v>4184</v>
      </c>
      <c r="I391" s="274" t="s">
        <v>402</v>
      </c>
      <c r="J391" s="274" t="s">
        <v>274</v>
      </c>
      <c r="K391" s="274" t="s">
        <v>4220</v>
      </c>
      <c r="L391" s="274" t="s">
        <v>960</v>
      </c>
      <c r="M391" s="274" t="s">
        <v>4221</v>
      </c>
      <c r="N391" s="274" t="s">
        <v>984</v>
      </c>
      <c r="O391" s="274" t="s">
        <v>873</v>
      </c>
      <c r="P391" s="274" t="s">
        <v>1046</v>
      </c>
      <c r="Q391" s="274" t="s">
        <v>290</v>
      </c>
      <c r="R391" s="274" t="s">
        <v>268</v>
      </c>
      <c r="S391" s="274" t="s">
        <v>268</v>
      </c>
      <c r="T391" s="274" t="s">
        <v>268</v>
      </c>
      <c r="U391" s="274" t="s">
        <v>268</v>
      </c>
      <c r="V391" s="274" t="s">
        <v>268</v>
      </c>
      <c r="W391" s="274" t="s">
        <v>4221</v>
      </c>
      <c r="X391" s="274" t="s">
        <v>1046</v>
      </c>
      <c r="Y391" s="274" t="s">
        <v>290</v>
      </c>
      <c r="Z391" s="274" t="s">
        <v>268</v>
      </c>
      <c r="AA391" s="274" t="s">
        <v>268</v>
      </c>
      <c r="AB391" s="274" t="s">
        <v>268</v>
      </c>
      <c r="AC391" s="274" t="s">
        <v>268</v>
      </c>
      <c r="AD391" s="274" t="s">
        <v>268</v>
      </c>
      <c r="AE391" s="274" t="s">
        <v>268</v>
      </c>
      <c r="AF391" s="274" t="s">
        <v>268</v>
      </c>
      <c r="AG391" s="274" t="s">
        <v>268</v>
      </c>
      <c r="AH391" s="274" t="s">
        <v>268</v>
      </c>
      <c r="AI391" s="274" t="s">
        <v>268</v>
      </c>
      <c r="AJ391" s="274" t="s">
        <v>268</v>
      </c>
      <c r="AK391" s="274" t="s">
        <v>268</v>
      </c>
      <c r="AL391" s="274" t="s">
        <v>268</v>
      </c>
      <c r="AM391" s="274" t="s">
        <v>268</v>
      </c>
      <c r="AN391" s="274" t="s">
        <v>268</v>
      </c>
      <c r="AO391" s="274" t="s">
        <v>268</v>
      </c>
      <c r="AP391" s="274" t="s">
        <v>268</v>
      </c>
      <c r="AQ391" s="274" t="s">
        <v>268</v>
      </c>
      <c r="AR391" s="274" t="s">
        <v>268</v>
      </c>
      <c r="AS391" s="274" t="s">
        <v>268</v>
      </c>
      <c r="AT391" s="274" t="s">
        <v>268</v>
      </c>
      <c r="AU391" s="274" t="s">
        <v>268</v>
      </c>
      <c r="AV391" s="274" t="s">
        <v>268</v>
      </c>
      <c r="AW391" s="274" t="s">
        <v>268</v>
      </c>
      <c r="AX391" s="274" t="s">
        <v>268</v>
      </c>
      <c r="AY391" s="274" t="s">
        <v>268</v>
      </c>
      <c r="AZ391" s="274" t="s">
        <v>268</v>
      </c>
      <c r="BA391" s="274" t="s">
        <v>268</v>
      </c>
      <c r="BB391" s="274" t="s">
        <v>268</v>
      </c>
      <c r="BC391" s="274" t="s">
        <v>268</v>
      </c>
      <c r="BD391" s="274" t="s">
        <v>268</v>
      </c>
      <c r="BE391" s="274" t="s">
        <v>268</v>
      </c>
      <c r="BF391" s="274" t="s">
        <v>268</v>
      </c>
      <c r="BG391" s="274" t="s">
        <v>268</v>
      </c>
      <c r="BH391" s="274" t="s">
        <v>268</v>
      </c>
      <c r="BI391" s="274" t="s">
        <v>268</v>
      </c>
      <c r="BJ391" s="274" t="s">
        <v>268</v>
      </c>
      <c r="BK391" s="274" t="s">
        <v>268</v>
      </c>
      <c r="BL391" s="274" t="s">
        <v>268</v>
      </c>
      <c r="BM391" s="274" t="s">
        <v>268</v>
      </c>
      <c r="BN391" s="274" t="s">
        <v>268</v>
      </c>
      <c r="BO391" s="274" t="s">
        <v>268</v>
      </c>
      <c r="BP391" s="274" t="s">
        <v>268</v>
      </c>
      <c r="BQ391" s="274" t="s">
        <v>268</v>
      </c>
      <c r="BR391" s="274" t="s">
        <v>268</v>
      </c>
      <c r="BS391" s="274" t="s">
        <v>268</v>
      </c>
      <c r="BT391" s="274" t="s">
        <v>268</v>
      </c>
      <c r="BU391" s="274" t="s">
        <v>268</v>
      </c>
      <c r="BV391" s="274" t="s">
        <v>268</v>
      </c>
      <c r="BW391" s="274" t="s">
        <v>268</v>
      </c>
      <c r="BX391" s="274" t="s">
        <v>268</v>
      </c>
      <c r="BY391" s="295">
        <v>99.62</v>
      </c>
      <c r="BZ391" s="295">
        <v>99.62</v>
      </c>
      <c r="CA391" s="298" t="s">
        <v>142</v>
      </c>
      <c r="CB391" s="297">
        <v>122</v>
      </c>
      <c r="CC391" s="284">
        <f t="shared" si="26"/>
        <v>0</v>
      </c>
      <c r="CD391" s="295">
        <f t="shared" si="27"/>
        <v>99.620000000000019</v>
      </c>
      <c r="CE391" s="284">
        <f t="shared" si="28"/>
        <v>0</v>
      </c>
      <c r="CF391" s="295">
        <f t="shared" si="29"/>
        <v>1</v>
      </c>
      <c r="CG391" s="274" t="s">
        <v>876</v>
      </c>
      <c r="CH391" s="274" t="s">
        <v>268</v>
      </c>
      <c r="CI391" s="274" t="s">
        <v>268</v>
      </c>
      <c r="CJ391" s="298" t="s">
        <v>271</v>
      </c>
      <c r="CK391" s="297">
        <v>1</v>
      </c>
      <c r="CL391" s="274" t="s">
        <v>268</v>
      </c>
      <c r="CM391" s="274" t="s">
        <v>268</v>
      </c>
      <c r="CN391" s="274" t="s">
        <v>268</v>
      </c>
      <c r="CO391" s="274" t="s">
        <v>268</v>
      </c>
      <c r="CP391" s="274" t="s">
        <v>268</v>
      </c>
      <c r="CQ391" s="274" t="s">
        <v>4223</v>
      </c>
      <c r="CR391" s="274" t="s">
        <v>877</v>
      </c>
      <c r="CS391" s="274">
        <v>55.14</v>
      </c>
      <c r="CT391" s="274" t="s">
        <v>268</v>
      </c>
      <c r="CU391" s="274">
        <v>55.14</v>
      </c>
      <c r="CV391" s="274">
        <v>365</v>
      </c>
      <c r="CW391" s="274" t="s">
        <v>878</v>
      </c>
      <c r="CX391" s="274" t="s">
        <v>835</v>
      </c>
      <c r="CY391" s="274" t="s">
        <v>836</v>
      </c>
      <c r="CZ391" s="274" t="s">
        <v>837</v>
      </c>
      <c r="DA391" s="274" t="s">
        <v>268</v>
      </c>
      <c r="DB391" s="274" t="s">
        <v>268</v>
      </c>
      <c r="DC391" s="274" t="s">
        <v>268</v>
      </c>
      <c r="DD391" s="274" t="s">
        <v>268</v>
      </c>
      <c r="DE391" s="274" t="s">
        <v>268</v>
      </c>
      <c r="DF391" s="274" t="s">
        <v>268</v>
      </c>
      <c r="DG391" s="299">
        <f>IFERROR(IF(CA391="D",IF(CK391="A dispo.",CD391*VLOOKUP('DATI INPUT'!$F$27,TARIFFE_UD,2,FALSE),CD391*VLOOKUP(CK391,TARIFFE_UD,2,FALSE)),CD391*VLOOKUP(CB391-100,TARIFFE_UND,2,FALSE)),0)</f>
        <v>61.362076787471459</v>
      </c>
      <c r="DH391" s="299">
        <f>IFERROR(IF(CA391="D",IF(CK391="A dispo.",CF391*VLOOKUP('DATI INPUT'!$F$27,TARIFFE_UD,3,FALSE),CF391*VLOOKUP(CK391,TARIFFE_UD,3,FALSE)),CF391*VLOOKUP(CB391-100,TARIFFE_UND,3,FALSE)),0)</f>
        <v>15.164853048114928</v>
      </c>
    </row>
    <row r="392" spans="1:112" x14ac:dyDescent="0.25">
      <c r="A392" s="274" t="s">
        <v>4224</v>
      </c>
      <c r="B392" s="274" t="s">
        <v>4217</v>
      </c>
      <c r="C392" s="274" t="s">
        <v>954</v>
      </c>
      <c r="D392" s="274" t="s">
        <v>4218</v>
      </c>
      <c r="E392" s="274" t="s">
        <v>268</v>
      </c>
      <c r="F392" s="274" t="s">
        <v>156</v>
      </c>
      <c r="G392" s="274" t="s">
        <v>4219</v>
      </c>
      <c r="H392" s="274" t="s">
        <v>4184</v>
      </c>
      <c r="I392" s="274" t="s">
        <v>402</v>
      </c>
      <c r="J392" s="274" t="s">
        <v>274</v>
      </c>
      <c r="K392" s="274" t="s">
        <v>4220</v>
      </c>
      <c r="L392" s="274" t="s">
        <v>960</v>
      </c>
      <c r="M392" s="274" t="s">
        <v>4221</v>
      </c>
      <c r="N392" s="274" t="s">
        <v>984</v>
      </c>
      <c r="O392" s="274" t="s">
        <v>873</v>
      </c>
      <c r="P392" s="274" t="s">
        <v>1046</v>
      </c>
      <c r="Q392" s="274" t="s">
        <v>290</v>
      </c>
      <c r="R392" s="274" t="s">
        <v>268</v>
      </c>
      <c r="S392" s="274" t="s">
        <v>268</v>
      </c>
      <c r="T392" s="274" t="s">
        <v>268</v>
      </c>
      <c r="U392" s="274" t="s">
        <v>268</v>
      </c>
      <c r="V392" s="274" t="s">
        <v>268</v>
      </c>
      <c r="W392" s="274" t="s">
        <v>4221</v>
      </c>
      <c r="X392" s="274" t="s">
        <v>1046</v>
      </c>
      <c r="Y392" s="274" t="s">
        <v>290</v>
      </c>
      <c r="Z392" s="274" t="s">
        <v>268</v>
      </c>
      <c r="AA392" s="274" t="s">
        <v>268</v>
      </c>
      <c r="AB392" s="274" t="s">
        <v>268</v>
      </c>
      <c r="AC392" s="274" t="s">
        <v>268</v>
      </c>
      <c r="AD392" s="274" t="s">
        <v>268</v>
      </c>
      <c r="AE392" s="274" t="s">
        <v>287</v>
      </c>
      <c r="AF392" s="274" t="s">
        <v>1811</v>
      </c>
      <c r="AG392" s="274" t="s">
        <v>875</v>
      </c>
      <c r="AH392" s="274" t="s">
        <v>1831</v>
      </c>
      <c r="AI392" s="274" t="s">
        <v>899</v>
      </c>
      <c r="AJ392" s="274" t="s">
        <v>268</v>
      </c>
      <c r="AK392" s="274" t="s">
        <v>366</v>
      </c>
      <c r="AL392" s="274" t="s">
        <v>268</v>
      </c>
      <c r="AM392" s="274" t="s">
        <v>353</v>
      </c>
      <c r="AN392" s="274" t="s">
        <v>268</v>
      </c>
      <c r="AO392" s="274" t="s">
        <v>268</v>
      </c>
      <c r="AP392" s="274" t="s">
        <v>268</v>
      </c>
      <c r="AQ392" s="274" t="s">
        <v>268</v>
      </c>
      <c r="AR392" s="274" t="s">
        <v>268</v>
      </c>
      <c r="AS392" s="274" t="s">
        <v>268</v>
      </c>
      <c r="AT392" s="274" t="s">
        <v>268</v>
      </c>
      <c r="AU392" s="274" t="s">
        <v>268</v>
      </c>
      <c r="AV392" s="274" t="s">
        <v>268</v>
      </c>
      <c r="AW392" s="274" t="s">
        <v>268</v>
      </c>
      <c r="AX392" s="274" t="s">
        <v>268</v>
      </c>
      <c r="AY392" s="274" t="s">
        <v>268</v>
      </c>
      <c r="AZ392" s="274" t="s">
        <v>268</v>
      </c>
      <c r="BA392" s="274" t="s">
        <v>268</v>
      </c>
      <c r="BB392" s="274" t="s">
        <v>268</v>
      </c>
      <c r="BC392" s="274" t="s">
        <v>268</v>
      </c>
      <c r="BD392" s="274" t="s">
        <v>268</v>
      </c>
      <c r="BE392" s="274" t="s">
        <v>268</v>
      </c>
      <c r="BF392" s="274" t="s">
        <v>268</v>
      </c>
      <c r="BG392" s="274" t="s">
        <v>268</v>
      </c>
      <c r="BH392" s="274" t="s">
        <v>268</v>
      </c>
      <c r="BI392" s="274" t="s">
        <v>268</v>
      </c>
      <c r="BJ392" s="274" t="s">
        <v>268</v>
      </c>
      <c r="BK392" s="274" t="s">
        <v>268</v>
      </c>
      <c r="BL392" s="274" t="s">
        <v>268</v>
      </c>
      <c r="BM392" s="274" t="s">
        <v>268</v>
      </c>
      <c r="BN392" s="274" t="s">
        <v>268</v>
      </c>
      <c r="BO392" s="274" t="s">
        <v>268</v>
      </c>
      <c r="BP392" s="274" t="s">
        <v>268</v>
      </c>
      <c r="BQ392" s="274" t="s">
        <v>268</v>
      </c>
      <c r="BR392" s="274" t="s">
        <v>268</v>
      </c>
      <c r="BS392" s="274" t="s">
        <v>268</v>
      </c>
      <c r="BT392" s="274" t="s">
        <v>268</v>
      </c>
      <c r="BU392" s="274" t="s">
        <v>268</v>
      </c>
      <c r="BV392" s="274" t="s">
        <v>268</v>
      </c>
      <c r="BW392" s="274" t="s">
        <v>268</v>
      </c>
      <c r="BX392" s="274" t="s">
        <v>268</v>
      </c>
      <c r="BY392" s="295">
        <v>11.91</v>
      </c>
      <c r="BZ392" s="295">
        <v>11.91</v>
      </c>
      <c r="CA392" s="298" t="s">
        <v>142</v>
      </c>
      <c r="CB392" s="297">
        <v>122</v>
      </c>
      <c r="CC392" s="284">
        <f t="shared" si="26"/>
        <v>0</v>
      </c>
      <c r="CD392" s="295">
        <f t="shared" si="27"/>
        <v>11.91</v>
      </c>
      <c r="CE392" s="284">
        <f t="shared" si="28"/>
        <v>0</v>
      </c>
      <c r="CF392" s="295">
        <f t="shared" si="29"/>
        <v>1</v>
      </c>
      <c r="CG392" s="274" t="s">
        <v>876</v>
      </c>
      <c r="CH392" s="274" t="s">
        <v>268</v>
      </c>
      <c r="CI392" s="274" t="s">
        <v>268</v>
      </c>
      <c r="CJ392" s="298" t="s">
        <v>271</v>
      </c>
      <c r="CK392" s="297">
        <v>1</v>
      </c>
      <c r="CL392" s="274" t="s">
        <v>268</v>
      </c>
      <c r="CM392" s="274" t="s">
        <v>268</v>
      </c>
      <c r="CN392" s="274" t="s">
        <v>268</v>
      </c>
      <c r="CO392" s="274" t="s">
        <v>268</v>
      </c>
      <c r="CP392" s="274" t="s">
        <v>268</v>
      </c>
      <c r="CQ392" s="274" t="s">
        <v>4225</v>
      </c>
      <c r="CR392" s="274" t="s">
        <v>877</v>
      </c>
      <c r="CS392" s="274">
        <v>21.81</v>
      </c>
      <c r="CT392" s="274" t="s">
        <v>268</v>
      </c>
      <c r="CU392" s="274">
        <v>21.81</v>
      </c>
      <c r="CV392" s="274">
        <v>365</v>
      </c>
      <c r="CW392" s="274" t="s">
        <v>878</v>
      </c>
      <c r="CX392" s="274" t="s">
        <v>835</v>
      </c>
      <c r="CY392" s="274" t="s">
        <v>836</v>
      </c>
      <c r="CZ392" s="274" t="s">
        <v>837</v>
      </c>
      <c r="DA392" s="274" t="s">
        <v>268</v>
      </c>
      <c r="DB392" s="274" t="s">
        <v>268</v>
      </c>
      <c r="DC392" s="274" t="s">
        <v>268</v>
      </c>
      <c r="DD392" s="274" t="s">
        <v>268</v>
      </c>
      <c r="DE392" s="274" t="s">
        <v>268</v>
      </c>
      <c r="DF392" s="274" t="s">
        <v>268</v>
      </c>
      <c r="DG392" s="299">
        <f>IFERROR(IF(CA392="D",IF(CK392="A dispo.",CD392*VLOOKUP('DATI INPUT'!$F$27,TARIFFE_UD,2,FALSE),CD392*VLOOKUP(CK392,TARIFFE_UD,2,FALSE)),CD392*VLOOKUP(CB392-100,TARIFFE_UND,2,FALSE)),0)</f>
        <v>7.3361005273919391</v>
      </c>
      <c r="DH392" s="299">
        <f>IFERROR(IF(CA392="D",IF(CK392="A dispo.",CF392*VLOOKUP('DATI INPUT'!$F$27,TARIFFE_UD,3,FALSE),CF392*VLOOKUP(CK392,TARIFFE_UD,3,FALSE)),CF392*VLOOKUP(CB392-100,TARIFFE_UND,3,FALSE)),0)</f>
        <v>15.164853048114928</v>
      </c>
    </row>
    <row r="393" spans="1:112" x14ac:dyDescent="0.25">
      <c r="A393" s="274" t="s">
        <v>4226</v>
      </c>
      <c r="B393" s="274" t="s">
        <v>4217</v>
      </c>
      <c r="C393" s="274" t="s">
        <v>4227</v>
      </c>
      <c r="D393" s="274" t="s">
        <v>4218</v>
      </c>
      <c r="E393" s="274" t="s">
        <v>268</v>
      </c>
      <c r="F393" s="274" t="s">
        <v>156</v>
      </c>
      <c r="G393" s="274" t="s">
        <v>4219</v>
      </c>
      <c r="H393" s="274" t="s">
        <v>4184</v>
      </c>
      <c r="I393" s="274" t="s">
        <v>402</v>
      </c>
      <c r="J393" s="274" t="s">
        <v>274</v>
      </c>
      <c r="K393" s="274" t="s">
        <v>4220</v>
      </c>
      <c r="L393" s="274" t="s">
        <v>960</v>
      </c>
      <c r="M393" s="274" t="s">
        <v>4221</v>
      </c>
      <c r="N393" s="274" t="s">
        <v>984</v>
      </c>
      <c r="O393" s="274" t="s">
        <v>873</v>
      </c>
      <c r="P393" s="274" t="s">
        <v>1046</v>
      </c>
      <c r="Q393" s="274" t="s">
        <v>290</v>
      </c>
      <c r="R393" s="274" t="s">
        <v>268</v>
      </c>
      <c r="S393" s="274" t="s">
        <v>268</v>
      </c>
      <c r="T393" s="274" t="s">
        <v>268</v>
      </c>
      <c r="U393" s="274" t="s">
        <v>268</v>
      </c>
      <c r="V393" s="274" t="s">
        <v>268</v>
      </c>
      <c r="W393" s="274" t="s">
        <v>4221</v>
      </c>
      <c r="X393" s="274" t="s">
        <v>1046</v>
      </c>
      <c r="Y393" s="274" t="s">
        <v>290</v>
      </c>
      <c r="Z393" s="274" t="s">
        <v>268</v>
      </c>
      <c r="AA393" s="274" t="s">
        <v>268</v>
      </c>
      <c r="AB393" s="274" t="s">
        <v>268</v>
      </c>
      <c r="AC393" s="274" t="s">
        <v>268</v>
      </c>
      <c r="AD393" s="274" t="s">
        <v>268</v>
      </c>
      <c r="AE393" s="274" t="s">
        <v>268</v>
      </c>
      <c r="AF393" s="274" t="s">
        <v>268</v>
      </c>
      <c r="AG393" s="274" t="s">
        <v>268</v>
      </c>
      <c r="AH393" s="274" t="s">
        <v>268</v>
      </c>
      <c r="AI393" s="274" t="s">
        <v>268</v>
      </c>
      <c r="AJ393" s="274" t="s">
        <v>268</v>
      </c>
      <c r="AK393" s="274" t="s">
        <v>268</v>
      </c>
      <c r="AL393" s="274" t="s">
        <v>268</v>
      </c>
      <c r="AM393" s="274" t="s">
        <v>268</v>
      </c>
      <c r="AN393" s="274" t="s">
        <v>268</v>
      </c>
      <c r="AO393" s="274" t="s">
        <v>268</v>
      </c>
      <c r="AP393" s="274" t="s">
        <v>268</v>
      </c>
      <c r="AQ393" s="274" t="s">
        <v>268</v>
      </c>
      <c r="AR393" s="274" t="s">
        <v>268</v>
      </c>
      <c r="AS393" s="274" t="s">
        <v>268</v>
      </c>
      <c r="AT393" s="274" t="s">
        <v>268</v>
      </c>
      <c r="AU393" s="274" t="s">
        <v>268</v>
      </c>
      <c r="AV393" s="274" t="s">
        <v>268</v>
      </c>
      <c r="AW393" s="274" t="s">
        <v>268</v>
      </c>
      <c r="AX393" s="274" t="s">
        <v>268</v>
      </c>
      <c r="AY393" s="274" t="s">
        <v>268</v>
      </c>
      <c r="AZ393" s="274" t="s">
        <v>268</v>
      </c>
      <c r="BA393" s="274" t="s">
        <v>268</v>
      </c>
      <c r="BB393" s="274" t="s">
        <v>268</v>
      </c>
      <c r="BC393" s="274" t="s">
        <v>268</v>
      </c>
      <c r="BD393" s="274" t="s">
        <v>268</v>
      </c>
      <c r="BE393" s="274" t="s">
        <v>268</v>
      </c>
      <c r="BF393" s="274" t="s">
        <v>268</v>
      </c>
      <c r="BG393" s="274" t="s">
        <v>268</v>
      </c>
      <c r="BH393" s="274" t="s">
        <v>268</v>
      </c>
      <c r="BI393" s="274" t="s">
        <v>268</v>
      </c>
      <c r="BJ393" s="274" t="s">
        <v>268</v>
      </c>
      <c r="BK393" s="274" t="s">
        <v>268</v>
      </c>
      <c r="BL393" s="274" t="s">
        <v>268</v>
      </c>
      <c r="BM393" s="274" t="s">
        <v>268</v>
      </c>
      <c r="BN393" s="274" t="s">
        <v>268</v>
      </c>
      <c r="BO393" s="274" t="s">
        <v>268</v>
      </c>
      <c r="BP393" s="274" t="s">
        <v>268</v>
      </c>
      <c r="BQ393" s="274" t="s">
        <v>268</v>
      </c>
      <c r="BR393" s="274" t="s">
        <v>268</v>
      </c>
      <c r="BS393" s="274" t="s">
        <v>268</v>
      </c>
      <c r="BT393" s="274" t="s">
        <v>268</v>
      </c>
      <c r="BU393" s="274" t="s">
        <v>268</v>
      </c>
      <c r="BV393" s="274" t="s">
        <v>268</v>
      </c>
      <c r="BW393" s="274" t="s">
        <v>268</v>
      </c>
      <c r="BX393" s="274" t="s">
        <v>268</v>
      </c>
      <c r="BY393" s="295">
        <v>42</v>
      </c>
      <c r="BZ393" s="295">
        <v>42</v>
      </c>
      <c r="CA393" s="298" t="s">
        <v>142</v>
      </c>
      <c r="CB393" s="297">
        <v>123</v>
      </c>
      <c r="CC393" s="284">
        <f t="shared" si="26"/>
        <v>0</v>
      </c>
      <c r="CD393" s="295">
        <f t="shared" si="27"/>
        <v>42</v>
      </c>
      <c r="CE393" s="284">
        <f t="shared" si="28"/>
        <v>1</v>
      </c>
      <c r="CF393" s="295">
        <f t="shared" si="29"/>
        <v>0</v>
      </c>
      <c r="CG393" s="274" t="s">
        <v>1817</v>
      </c>
      <c r="CH393" s="274" t="s">
        <v>268</v>
      </c>
      <c r="CI393" s="274" t="s">
        <v>268</v>
      </c>
      <c r="CJ393" s="298" t="s">
        <v>275</v>
      </c>
      <c r="CK393" s="297">
        <v>3</v>
      </c>
      <c r="CL393" s="274" t="s">
        <v>268</v>
      </c>
      <c r="CM393" s="274" t="s">
        <v>268</v>
      </c>
      <c r="CN393" s="274" t="s">
        <v>268</v>
      </c>
      <c r="CO393" s="274" t="s">
        <v>268</v>
      </c>
      <c r="CP393" s="274" t="s">
        <v>268</v>
      </c>
      <c r="CQ393" s="274" t="s">
        <v>268</v>
      </c>
      <c r="CR393" s="274" t="s">
        <v>877</v>
      </c>
      <c r="CS393" s="274">
        <v>20.58</v>
      </c>
      <c r="CT393" s="274" t="s">
        <v>268</v>
      </c>
      <c r="CU393" s="274">
        <v>20.58</v>
      </c>
      <c r="CV393" s="274">
        <v>365</v>
      </c>
      <c r="CW393" s="274" t="s">
        <v>878</v>
      </c>
      <c r="CX393" s="274" t="s">
        <v>835</v>
      </c>
      <c r="CY393" s="274" t="s">
        <v>836</v>
      </c>
      <c r="CZ393" s="274" t="s">
        <v>837</v>
      </c>
      <c r="DA393" s="274" t="s">
        <v>268</v>
      </c>
      <c r="DB393" s="274" t="s">
        <v>268</v>
      </c>
      <c r="DC393" s="274" t="s">
        <v>268</v>
      </c>
      <c r="DD393" s="274" t="s">
        <v>268</v>
      </c>
      <c r="DE393" s="274" t="s">
        <v>268</v>
      </c>
      <c r="DF393" s="274" t="s">
        <v>268</v>
      </c>
      <c r="DG393" s="299">
        <f>IFERROR(IF(CA393="D",IF(CK393="A dispo.",CD393*VLOOKUP('DATI INPUT'!$F$27,TARIFFE_UD,2,FALSE),CD393*VLOOKUP(CK393,TARIFFE_UD,2,FALSE)),CD393*VLOOKUP(CB393-100,TARIFFE_UND,2,FALSE)),0)</f>
        <v>33.261916748880324</v>
      </c>
      <c r="DH393" s="299">
        <f>IFERROR(IF(CA393="D",IF(CK393="A dispo.",CF393*VLOOKUP('DATI INPUT'!$F$27,TARIFFE_UD,3,FALSE),CF393*VLOOKUP(CK393,TARIFFE_UD,3,FALSE)),CF393*VLOOKUP(CB393-100,TARIFFE_UND,3,FALSE)),0)</f>
        <v>0</v>
      </c>
    </row>
    <row r="394" spans="1:112" x14ac:dyDescent="0.25">
      <c r="A394" s="274" t="s">
        <v>4228</v>
      </c>
      <c r="B394" s="274" t="s">
        <v>4217</v>
      </c>
      <c r="C394" s="274" t="s">
        <v>4229</v>
      </c>
      <c r="D394" s="274" t="s">
        <v>4218</v>
      </c>
      <c r="E394" s="274" t="s">
        <v>268</v>
      </c>
      <c r="F394" s="274" t="s">
        <v>156</v>
      </c>
      <c r="G394" s="274" t="s">
        <v>4219</v>
      </c>
      <c r="H394" s="274" t="s">
        <v>4184</v>
      </c>
      <c r="I394" s="274" t="s">
        <v>402</v>
      </c>
      <c r="J394" s="274" t="s">
        <v>274</v>
      </c>
      <c r="K394" s="274" t="s">
        <v>4220</v>
      </c>
      <c r="L394" s="274" t="s">
        <v>960</v>
      </c>
      <c r="M394" s="274" t="s">
        <v>4221</v>
      </c>
      <c r="N394" s="274" t="s">
        <v>984</v>
      </c>
      <c r="O394" s="274" t="s">
        <v>873</v>
      </c>
      <c r="P394" s="274" t="s">
        <v>1046</v>
      </c>
      <c r="Q394" s="274" t="s">
        <v>290</v>
      </c>
      <c r="R394" s="274" t="s">
        <v>268</v>
      </c>
      <c r="S394" s="274" t="s">
        <v>268</v>
      </c>
      <c r="T394" s="274" t="s">
        <v>268</v>
      </c>
      <c r="U394" s="274" t="s">
        <v>268</v>
      </c>
      <c r="V394" s="274" t="s">
        <v>268</v>
      </c>
      <c r="W394" s="274" t="s">
        <v>1933</v>
      </c>
      <c r="X394" s="274" t="s">
        <v>1934</v>
      </c>
      <c r="Y394" s="274" t="s">
        <v>544</v>
      </c>
      <c r="Z394" s="274" t="s">
        <v>268</v>
      </c>
      <c r="AA394" s="274" t="s">
        <v>268</v>
      </c>
      <c r="AB394" s="274" t="s">
        <v>268</v>
      </c>
      <c r="AC394" s="274" t="s">
        <v>268</v>
      </c>
      <c r="AD394" s="274" t="s">
        <v>268</v>
      </c>
      <c r="AE394" s="274" t="s">
        <v>287</v>
      </c>
      <c r="AF394" s="274" t="s">
        <v>1811</v>
      </c>
      <c r="AG394" s="274" t="s">
        <v>875</v>
      </c>
      <c r="AH394" s="274" t="s">
        <v>1935</v>
      </c>
      <c r="AI394" s="274" t="s">
        <v>3337</v>
      </c>
      <c r="AJ394" s="274" t="s">
        <v>268</v>
      </c>
      <c r="AK394" s="274" t="s">
        <v>352</v>
      </c>
      <c r="AL394" s="274" t="s">
        <v>268</v>
      </c>
      <c r="AM394" s="274" t="s">
        <v>353</v>
      </c>
      <c r="AN394" s="274" t="s">
        <v>268</v>
      </c>
      <c r="AO394" s="274" t="s">
        <v>268</v>
      </c>
      <c r="AP394" s="274" t="s">
        <v>268</v>
      </c>
      <c r="AQ394" s="274" t="s">
        <v>268</v>
      </c>
      <c r="AR394" s="274" t="s">
        <v>268</v>
      </c>
      <c r="AS394" s="274" t="s">
        <v>268</v>
      </c>
      <c r="AT394" s="274" t="s">
        <v>268</v>
      </c>
      <c r="AU394" s="274" t="s">
        <v>268</v>
      </c>
      <c r="AV394" s="274" t="s">
        <v>268</v>
      </c>
      <c r="AW394" s="274" t="s">
        <v>268</v>
      </c>
      <c r="AX394" s="274" t="s">
        <v>268</v>
      </c>
      <c r="AY394" s="274" t="s">
        <v>268</v>
      </c>
      <c r="AZ394" s="274" t="s">
        <v>268</v>
      </c>
      <c r="BA394" s="274" t="s">
        <v>268</v>
      </c>
      <c r="BB394" s="274" t="s">
        <v>268</v>
      </c>
      <c r="BC394" s="274" t="s">
        <v>268</v>
      </c>
      <c r="BD394" s="274" t="s">
        <v>268</v>
      </c>
      <c r="BE394" s="274" t="s">
        <v>268</v>
      </c>
      <c r="BF394" s="274" t="s">
        <v>268</v>
      </c>
      <c r="BG394" s="274" t="s">
        <v>268</v>
      </c>
      <c r="BH394" s="274" t="s">
        <v>268</v>
      </c>
      <c r="BI394" s="274" t="s">
        <v>268</v>
      </c>
      <c r="BJ394" s="274" t="s">
        <v>268</v>
      </c>
      <c r="BK394" s="274" t="s">
        <v>268</v>
      </c>
      <c r="BL394" s="274" t="s">
        <v>268</v>
      </c>
      <c r="BM394" s="274" t="s">
        <v>268</v>
      </c>
      <c r="BN394" s="274" t="s">
        <v>268</v>
      </c>
      <c r="BO394" s="274" t="s">
        <v>268</v>
      </c>
      <c r="BP394" s="274" t="s">
        <v>268</v>
      </c>
      <c r="BQ394" s="274" t="s">
        <v>268</v>
      </c>
      <c r="BR394" s="274" t="s">
        <v>268</v>
      </c>
      <c r="BS394" s="274" t="s">
        <v>268</v>
      </c>
      <c r="BT394" s="274" t="s">
        <v>268</v>
      </c>
      <c r="BU394" s="274" t="s">
        <v>268</v>
      </c>
      <c r="BV394" s="274" t="s">
        <v>268</v>
      </c>
      <c r="BW394" s="274" t="s">
        <v>268</v>
      </c>
      <c r="BX394" s="274" t="s">
        <v>268</v>
      </c>
      <c r="BY394" s="295">
        <v>16</v>
      </c>
      <c r="BZ394" s="295">
        <v>16</v>
      </c>
      <c r="CA394" s="298" t="s">
        <v>142</v>
      </c>
      <c r="CB394" s="297">
        <v>123</v>
      </c>
      <c r="CC394" s="284">
        <f t="shared" si="26"/>
        <v>0</v>
      </c>
      <c r="CD394" s="295">
        <f t="shared" si="27"/>
        <v>16</v>
      </c>
      <c r="CE394" s="284">
        <f t="shared" si="28"/>
        <v>1</v>
      </c>
      <c r="CF394" s="295">
        <f t="shared" si="29"/>
        <v>0</v>
      </c>
      <c r="CG394" s="274" t="s">
        <v>1817</v>
      </c>
      <c r="CH394" s="274" t="s">
        <v>268</v>
      </c>
      <c r="CI394" s="274" t="s">
        <v>268</v>
      </c>
      <c r="CJ394" s="298" t="s">
        <v>275</v>
      </c>
      <c r="CK394" s="297">
        <v>3</v>
      </c>
      <c r="CL394" s="274" t="s">
        <v>268</v>
      </c>
      <c r="CM394" s="274" t="s">
        <v>268</v>
      </c>
      <c r="CN394" s="274" t="s">
        <v>268</v>
      </c>
      <c r="CO394" s="274" t="s">
        <v>268</v>
      </c>
      <c r="CP394" s="274" t="s">
        <v>268</v>
      </c>
      <c r="CQ394" s="274" t="s">
        <v>3338</v>
      </c>
      <c r="CR394" s="274" t="s">
        <v>877</v>
      </c>
      <c r="CS394" s="274">
        <v>7.84</v>
      </c>
      <c r="CT394" s="274" t="s">
        <v>268</v>
      </c>
      <c r="CU394" s="274">
        <v>7.84</v>
      </c>
      <c r="CV394" s="274">
        <v>365</v>
      </c>
      <c r="CW394" s="274" t="s">
        <v>878</v>
      </c>
      <c r="CX394" s="274" t="s">
        <v>835</v>
      </c>
      <c r="CY394" s="274" t="s">
        <v>836</v>
      </c>
      <c r="CZ394" s="274" t="s">
        <v>837</v>
      </c>
      <c r="DA394" s="274" t="s">
        <v>268</v>
      </c>
      <c r="DB394" s="274" t="s">
        <v>268</v>
      </c>
      <c r="DC394" s="274" t="s">
        <v>268</v>
      </c>
      <c r="DD394" s="274" t="s">
        <v>268</v>
      </c>
      <c r="DE394" s="274" t="s">
        <v>268</v>
      </c>
      <c r="DF394" s="274" t="s">
        <v>268</v>
      </c>
      <c r="DG394" s="299">
        <f>IFERROR(IF(CA394="D",IF(CK394="A dispo.",CD394*VLOOKUP('DATI INPUT'!$F$27,TARIFFE_UD,2,FALSE),CD394*VLOOKUP(CK394,TARIFFE_UD,2,FALSE)),CD394*VLOOKUP(CB394-100,TARIFFE_UND,2,FALSE)),0)</f>
        <v>12.671206380525838</v>
      </c>
      <c r="DH394" s="299">
        <f>IFERROR(IF(CA394="D",IF(CK394="A dispo.",CF394*VLOOKUP('DATI INPUT'!$F$27,TARIFFE_UD,3,FALSE),CF394*VLOOKUP(CK394,TARIFFE_UD,3,FALSE)),CF394*VLOOKUP(CB394-100,TARIFFE_UND,3,FALSE)),0)</f>
        <v>0</v>
      </c>
    </row>
    <row r="395" spans="1:112" hidden="1" x14ac:dyDescent="0.25">
      <c r="A395" s="274" t="s">
        <v>4230</v>
      </c>
      <c r="B395" s="274" t="s">
        <v>4231</v>
      </c>
      <c r="C395" s="274" t="s">
        <v>4232</v>
      </c>
      <c r="D395" s="274" t="s">
        <v>4233</v>
      </c>
      <c r="E395" s="274" t="s">
        <v>268</v>
      </c>
      <c r="F395" s="274" t="s">
        <v>156</v>
      </c>
      <c r="G395" s="274" t="s">
        <v>4234</v>
      </c>
      <c r="H395" s="274" t="s">
        <v>1175</v>
      </c>
      <c r="I395" s="274" t="s">
        <v>4235</v>
      </c>
      <c r="J395" s="274" t="s">
        <v>156</v>
      </c>
      <c r="K395" s="274" t="s">
        <v>4236</v>
      </c>
      <c r="L395" s="274" t="s">
        <v>960</v>
      </c>
      <c r="M395" s="274" t="s">
        <v>4237</v>
      </c>
      <c r="N395" s="274" t="s">
        <v>871</v>
      </c>
      <c r="O395" s="274" t="s">
        <v>897</v>
      </c>
      <c r="P395" s="274" t="s">
        <v>4238</v>
      </c>
      <c r="Q395" s="274" t="s">
        <v>275</v>
      </c>
      <c r="R395" s="274" t="s">
        <v>268</v>
      </c>
      <c r="S395" s="274" t="s">
        <v>268</v>
      </c>
      <c r="T395" s="274" t="s">
        <v>268</v>
      </c>
      <c r="U395" s="274" t="s">
        <v>268</v>
      </c>
      <c r="V395" s="274" t="s">
        <v>271</v>
      </c>
      <c r="W395" s="274" t="s">
        <v>2044</v>
      </c>
      <c r="X395" s="274" t="s">
        <v>2045</v>
      </c>
      <c r="Y395" s="274" t="s">
        <v>333</v>
      </c>
      <c r="Z395" s="274" t="s">
        <v>268</v>
      </c>
      <c r="AA395" s="274" t="s">
        <v>268</v>
      </c>
      <c r="AB395" s="274" t="s">
        <v>268</v>
      </c>
      <c r="AC395" s="274" t="s">
        <v>268</v>
      </c>
      <c r="AD395" s="274" t="s">
        <v>268</v>
      </c>
      <c r="AE395" s="274" t="s">
        <v>287</v>
      </c>
      <c r="AF395" s="274" t="s">
        <v>1811</v>
      </c>
      <c r="AG395" s="274" t="s">
        <v>875</v>
      </c>
      <c r="AH395" s="274" t="s">
        <v>2047</v>
      </c>
      <c r="AI395" s="274" t="s">
        <v>784</v>
      </c>
      <c r="AJ395" s="274" t="s">
        <v>268</v>
      </c>
      <c r="AK395" s="274" t="s">
        <v>1021</v>
      </c>
      <c r="AL395" s="274" t="s">
        <v>268</v>
      </c>
      <c r="AM395" s="274" t="s">
        <v>355</v>
      </c>
      <c r="AN395" s="274" t="s">
        <v>268</v>
      </c>
      <c r="AO395" s="274" t="s">
        <v>268</v>
      </c>
      <c r="AP395" s="274" t="s">
        <v>268</v>
      </c>
      <c r="AQ395" s="274" t="s">
        <v>268</v>
      </c>
      <c r="AR395" s="274" t="s">
        <v>268</v>
      </c>
      <c r="AS395" s="274" t="s">
        <v>268</v>
      </c>
      <c r="AT395" s="274" t="s">
        <v>268</v>
      </c>
      <c r="AU395" s="274" t="s">
        <v>268</v>
      </c>
      <c r="AV395" s="274" t="s">
        <v>268</v>
      </c>
      <c r="AW395" s="274" t="s">
        <v>268</v>
      </c>
      <c r="AX395" s="274" t="s">
        <v>268</v>
      </c>
      <c r="AY395" s="274" t="s">
        <v>268</v>
      </c>
      <c r="AZ395" s="274" t="s">
        <v>268</v>
      </c>
      <c r="BA395" s="274" t="s">
        <v>268</v>
      </c>
      <c r="BB395" s="274" t="s">
        <v>268</v>
      </c>
      <c r="BC395" s="274" t="s">
        <v>268</v>
      </c>
      <c r="BD395" s="274" t="s">
        <v>268</v>
      </c>
      <c r="BE395" s="274" t="s">
        <v>268</v>
      </c>
      <c r="BF395" s="274" t="s">
        <v>268</v>
      </c>
      <c r="BG395" s="274" t="s">
        <v>268</v>
      </c>
      <c r="BH395" s="274" t="s">
        <v>268</v>
      </c>
      <c r="BI395" s="274" t="s">
        <v>268</v>
      </c>
      <c r="BJ395" s="274" t="s">
        <v>268</v>
      </c>
      <c r="BK395" s="274" t="s">
        <v>268</v>
      </c>
      <c r="BL395" s="274" t="s">
        <v>268</v>
      </c>
      <c r="BM395" s="274" t="s">
        <v>268</v>
      </c>
      <c r="BN395" s="274" t="s">
        <v>268</v>
      </c>
      <c r="BO395" s="274" t="s">
        <v>268</v>
      </c>
      <c r="BP395" s="274" t="s">
        <v>268</v>
      </c>
      <c r="BQ395" s="274" t="s">
        <v>268</v>
      </c>
      <c r="BR395" s="274" t="s">
        <v>268</v>
      </c>
      <c r="BS395" s="274" t="s">
        <v>268</v>
      </c>
      <c r="BT395" s="274" t="s">
        <v>268</v>
      </c>
      <c r="BU395" s="274" t="s">
        <v>268</v>
      </c>
      <c r="BV395" s="274" t="s">
        <v>268</v>
      </c>
      <c r="BW395" s="274" t="s">
        <v>268</v>
      </c>
      <c r="BX395" s="274" t="s">
        <v>268</v>
      </c>
      <c r="BY395" s="295">
        <v>84</v>
      </c>
      <c r="BZ395" s="295">
        <v>84</v>
      </c>
      <c r="CA395" s="298" t="s">
        <v>142</v>
      </c>
      <c r="CB395" s="297">
        <v>122</v>
      </c>
      <c r="CC395" s="284">
        <f t="shared" si="26"/>
        <v>0</v>
      </c>
      <c r="CD395" s="295">
        <f t="shared" si="27"/>
        <v>84</v>
      </c>
      <c r="CE395" s="284">
        <f t="shared" si="28"/>
        <v>0</v>
      </c>
      <c r="CF395" s="295">
        <f t="shared" si="29"/>
        <v>1</v>
      </c>
      <c r="CG395" s="274" t="s">
        <v>876</v>
      </c>
      <c r="CH395" s="274" t="s">
        <v>268</v>
      </c>
      <c r="CI395" s="274" t="s">
        <v>268</v>
      </c>
      <c r="CJ395" s="298" t="s">
        <v>268</v>
      </c>
      <c r="CK395" s="298" t="s">
        <v>736</v>
      </c>
      <c r="CL395" s="274" t="s">
        <v>268</v>
      </c>
      <c r="CM395" s="274" t="s">
        <v>268</v>
      </c>
      <c r="CN395" s="274" t="s">
        <v>268</v>
      </c>
      <c r="CO395" s="274" t="s">
        <v>268</v>
      </c>
      <c r="CP395" s="274" t="s">
        <v>268</v>
      </c>
      <c r="CQ395" s="274" t="s">
        <v>268</v>
      </c>
      <c r="CR395" s="274" t="s">
        <v>877</v>
      </c>
      <c r="CS395" s="274">
        <v>93.72</v>
      </c>
      <c r="CT395" s="274" t="s">
        <v>268</v>
      </c>
      <c r="CU395" s="274">
        <v>93.72</v>
      </c>
      <c r="CV395" s="274">
        <v>365</v>
      </c>
      <c r="CW395" s="274" t="s">
        <v>878</v>
      </c>
      <c r="CX395" s="274" t="s">
        <v>835</v>
      </c>
      <c r="CY395" s="274" t="s">
        <v>836</v>
      </c>
      <c r="CZ395" s="274" t="s">
        <v>837</v>
      </c>
      <c r="DA395" s="274" t="s">
        <v>268</v>
      </c>
      <c r="DB395" s="274" t="s">
        <v>268</v>
      </c>
      <c r="DC395" s="274" t="s">
        <v>268</v>
      </c>
      <c r="DD395" s="274" t="s">
        <v>268</v>
      </c>
      <c r="DE395" s="274" t="s">
        <v>268</v>
      </c>
      <c r="DF395" s="274" t="s">
        <v>268</v>
      </c>
      <c r="DG395" s="299">
        <f>IFERROR(IF(CA395="D",IF(CK395="A dispo.",CD395*VLOOKUP('DATI INPUT'!$F$27,TARIFFE_UD,2,FALSE),CD395*VLOOKUP(CK395,TARIFFE_UD,2,FALSE)),CD395*VLOOKUP(CB395-100,TARIFFE_UND,2,FALSE)),0)</f>
        <v>66.523833497760648</v>
      </c>
      <c r="DH395" s="299">
        <f>IFERROR(IF(CA395="D",IF(CK395="A dispo.",CF395*VLOOKUP('DATI INPUT'!$F$27,TARIFFE_UD,3,FALSE),CF395*VLOOKUP(CK395,TARIFFE_UD,3,FALSE)),CF395*VLOOKUP(CB395-100,TARIFFE_UND,3,FALSE)),0)</f>
        <v>60.367780403072892</v>
      </c>
    </row>
    <row r="396" spans="1:112" hidden="1" x14ac:dyDescent="0.25">
      <c r="A396" s="274" t="s">
        <v>4239</v>
      </c>
      <c r="B396" s="274" t="s">
        <v>4231</v>
      </c>
      <c r="C396" s="274" t="s">
        <v>4240</v>
      </c>
      <c r="D396" s="274" t="s">
        <v>4233</v>
      </c>
      <c r="E396" s="274" t="s">
        <v>268</v>
      </c>
      <c r="F396" s="274" t="s">
        <v>156</v>
      </c>
      <c r="G396" s="274" t="s">
        <v>4234</v>
      </c>
      <c r="H396" s="274" t="s">
        <v>1175</v>
      </c>
      <c r="I396" s="274" t="s">
        <v>4235</v>
      </c>
      <c r="J396" s="274" t="s">
        <v>156</v>
      </c>
      <c r="K396" s="274" t="s">
        <v>4236</v>
      </c>
      <c r="L396" s="274" t="s">
        <v>960</v>
      </c>
      <c r="M396" s="274" t="s">
        <v>4237</v>
      </c>
      <c r="N396" s="274" t="s">
        <v>871</v>
      </c>
      <c r="O396" s="274" t="s">
        <v>897</v>
      </c>
      <c r="P396" s="274" t="s">
        <v>4238</v>
      </c>
      <c r="Q396" s="274" t="s">
        <v>275</v>
      </c>
      <c r="R396" s="274" t="s">
        <v>268</v>
      </c>
      <c r="S396" s="274" t="s">
        <v>268</v>
      </c>
      <c r="T396" s="274" t="s">
        <v>268</v>
      </c>
      <c r="U396" s="274" t="s">
        <v>268</v>
      </c>
      <c r="V396" s="274" t="s">
        <v>271</v>
      </c>
      <c r="W396" s="274" t="s">
        <v>2044</v>
      </c>
      <c r="X396" s="274" t="s">
        <v>2045</v>
      </c>
      <c r="Y396" s="274" t="s">
        <v>333</v>
      </c>
      <c r="Z396" s="274" t="s">
        <v>268</v>
      </c>
      <c r="AA396" s="274" t="s">
        <v>268</v>
      </c>
      <c r="AB396" s="274" t="s">
        <v>268</v>
      </c>
      <c r="AC396" s="274" t="s">
        <v>268</v>
      </c>
      <c r="AD396" s="274" t="s">
        <v>268</v>
      </c>
      <c r="AE396" s="274" t="s">
        <v>287</v>
      </c>
      <c r="AF396" s="274" t="s">
        <v>1811</v>
      </c>
      <c r="AG396" s="274" t="s">
        <v>875</v>
      </c>
      <c r="AH396" s="274" t="s">
        <v>2047</v>
      </c>
      <c r="AI396" s="274" t="s">
        <v>784</v>
      </c>
      <c r="AJ396" s="274" t="s">
        <v>268</v>
      </c>
      <c r="AK396" s="274" t="s">
        <v>2746</v>
      </c>
      <c r="AL396" s="274" t="s">
        <v>268</v>
      </c>
      <c r="AM396" s="274" t="s">
        <v>355</v>
      </c>
      <c r="AN396" s="274" t="s">
        <v>268</v>
      </c>
      <c r="AO396" s="274" t="s">
        <v>268</v>
      </c>
      <c r="AP396" s="274" t="s">
        <v>268</v>
      </c>
      <c r="AQ396" s="274" t="s">
        <v>268</v>
      </c>
      <c r="AR396" s="274" t="s">
        <v>268</v>
      </c>
      <c r="AS396" s="274" t="s">
        <v>268</v>
      </c>
      <c r="AT396" s="274" t="s">
        <v>268</v>
      </c>
      <c r="AU396" s="274" t="s">
        <v>268</v>
      </c>
      <c r="AV396" s="274" t="s">
        <v>268</v>
      </c>
      <c r="AW396" s="274" t="s">
        <v>268</v>
      </c>
      <c r="AX396" s="274" t="s">
        <v>268</v>
      </c>
      <c r="AY396" s="274" t="s">
        <v>268</v>
      </c>
      <c r="AZ396" s="274" t="s">
        <v>268</v>
      </c>
      <c r="BA396" s="274" t="s">
        <v>268</v>
      </c>
      <c r="BB396" s="274" t="s">
        <v>268</v>
      </c>
      <c r="BC396" s="274" t="s">
        <v>268</v>
      </c>
      <c r="BD396" s="274" t="s">
        <v>268</v>
      </c>
      <c r="BE396" s="274" t="s">
        <v>268</v>
      </c>
      <c r="BF396" s="274" t="s">
        <v>268</v>
      </c>
      <c r="BG396" s="274" t="s">
        <v>268</v>
      </c>
      <c r="BH396" s="274" t="s">
        <v>268</v>
      </c>
      <c r="BI396" s="274" t="s">
        <v>268</v>
      </c>
      <c r="BJ396" s="274" t="s">
        <v>268</v>
      </c>
      <c r="BK396" s="274" t="s">
        <v>268</v>
      </c>
      <c r="BL396" s="274" t="s">
        <v>268</v>
      </c>
      <c r="BM396" s="274" t="s">
        <v>268</v>
      </c>
      <c r="BN396" s="274" t="s">
        <v>268</v>
      </c>
      <c r="BO396" s="274" t="s">
        <v>268</v>
      </c>
      <c r="BP396" s="274" t="s">
        <v>268</v>
      </c>
      <c r="BQ396" s="274" t="s">
        <v>268</v>
      </c>
      <c r="BR396" s="274" t="s">
        <v>268</v>
      </c>
      <c r="BS396" s="274" t="s">
        <v>268</v>
      </c>
      <c r="BT396" s="274" t="s">
        <v>268</v>
      </c>
      <c r="BU396" s="274" t="s">
        <v>268</v>
      </c>
      <c r="BV396" s="274" t="s">
        <v>268</v>
      </c>
      <c r="BW396" s="274" t="s">
        <v>268</v>
      </c>
      <c r="BX396" s="274" t="s">
        <v>268</v>
      </c>
      <c r="BY396" s="295">
        <v>116</v>
      </c>
      <c r="BZ396" s="295">
        <v>116</v>
      </c>
      <c r="CA396" s="298" t="s">
        <v>142</v>
      </c>
      <c r="CB396" s="297">
        <v>122</v>
      </c>
      <c r="CC396" s="284">
        <f t="shared" si="26"/>
        <v>0</v>
      </c>
      <c r="CD396" s="295">
        <f t="shared" si="27"/>
        <v>116.00000000000001</v>
      </c>
      <c r="CE396" s="284">
        <f t="shared" si="28"/>
        <v>0</v>
      </c>
      <c r="CF396" s="295">
        <f t="shared" si="29"/>
        <v>1</v>
      </c>
      <c r="CG396" s="274" t="s">
        <v>876</v>
      </c>
      <c r="CH396" s="274" t="s">
        <v>268</v>
      </c>
      <c r="CI396" s="274" t="s">
        <v>268</v>
      </c>
      <c r="CJ396" s="298" t="s">
        <v>268</v>
      </c>
      <c r="CK396" s="298" t="s">
        <v>736</v>
      </c>
      <c r="CL396" s="274" t="s">
        <v>268</v>
      </c>
      <c r="CM396" s="274" t="s">
        <v>268</v>
      </c>
      <c r="CN396" s="274" t="s">
        <v>268</v>
      </c>
      <c r="CO396" s="274" t="s">
        <v>268</v>
      </c>
      <c r="CP396" s="274" t="s">
        <v>268</v>
      </c>
      <c r="CQ396" s="274" t="s">
        <v>268</v>
      </c>
      <c r="CR396" s="274" t="s">
        <v>877</v>
      </c>
      <c r="CS396" s="274">
        <v>109.4</v>
      </c>
      <c r="CT396" s="274" t="s">
        <v>268</v>
      </c>
      <c r="CU396" s="274">
        <v>109.4</v>
      </c>
      <c r="CV396" s="274">
        <v>365</v>
      </c>
      <c r="CW396" s="274" t="s">
        <v>878</v>
      </c>
      <c r="CX396" s="274" t="s">
        <v>835</v>
      </c>
      <c r="CY396" s="274" t="s">
        <v>836</v>
      </c>
      <c r="CZ396" s="274" t="s">
        <v>837</v>
      </c>
      <c r="DA396" s="274" t="s">
        <v>268</v>
      </c>
      <c r="DB396" s="274" t="s">
        <v>268</v>
      </c>
      <c r="DC396" s="274" t="s">
        <v>268</v>
      </c>
      <c r="DD396" s="274" t="s">
        <v>268</v>
      </c>
      <c r="DE396" s="274" t="s">
        <v>268</v>
      </c>
      <c r="DF396" s="274" t="s">
        <v>268</v>
      </c>
      <c r="DG396" s="299">
        <f>IFERROR(IF(CA396="D",IF(CK396="A dispo.",CD396*VLOOKUP('DATI INPUT'!$F$27,TARIFFE_UD,2,FALSE),CD396*VLOOKUP(CK396,TARIFFE_UD,2,FALSE)),CD396*VLOOKUP(CB396-100,TARIFFE_UND,2,FALSE)),0)</f>
        <v>91.866246258812339</v>
      </c>
      <c r="DH396" s="299">
        <f>IFERROR(IF(CA396="D",IF(CK396="A dispo.",CF396*VLOOKUP('DATI INPUT'!$F$27,TARIFFE_UD,3,FALSE),CF396*VLOOKUP(CK396,TARIFFE_UD,3,FALSE)),CF396*VLOOKUP(CB396-100,TARIFFE_UND,3,FALSE)),0)</f>
        <v>60.367780403072892</v>
      </c>
    </row>
    <row r="397" spans="1:112" hidden="1" x14ac:dyDescent="0.25">
      <c r="A397" s="274" t="s">
        <v>4241</v>
      </c>
      <c r="B397" s="274" t="s">
        <v>4231</v>
      </c>
      <c r="C397" s="274" t="s">
        <v>4242</v>
      </c>
      <c r="D397" s="274" t="s">
        <v>4233</v>
      </c>
      <c r="E397" s="274" t="s">
        <v>268</v>
      </c>
      <c r="F397" s="274" t="s">
        <v>156</v>
      </c>
      <c r="G397" s="274" t="s">
        <v>4234</v>
      </c>
      <c r="H397" s="274" t="s">
        <v>1175</v>
      </c>
      <c r="I397" s="274" t="s">
        <v>4235</v>
      </c>
      <c r="J397" s="274" t="s">
        <v>156</v>
      </c>
      <c r="K397" s="274" t="s">
        <v>4236</v>
      </c>
      <c r="L397" s="274" t="s">
        <v>960</v>
      </c>
      <c r="M397" s="274" t="s">
        <v>4237</v>
      </c>
      <c r="N397" s="274" t="s">
        <v>871</v>
      </c>
      <c r="O397" s="274" t="s">
        <v>897</v>
      </c>
      <c r="P397" s="274" t="s">
        <v>4238</v>
      </c>
      <c r="Q397" s="274" t="s">
        <v>275</v>
      </c>
      <c r="R397" s="274" t="s">
        <v>268</v>
      </c>
      <c r="S397" s="274" t="s">
        <v>268</v>
      </c>
      <c r="T397" s="274" t="s">
        <v>268</v>
      </c>
      <c r="U397" s="274" t="s">
        <v>268</v>
      </c>
      <c r="V397" s="274" t="s">
        <v>271</v>
      </c>
      <c r="W397" s="274" t="s">
        <v>2044</v>
      </c>
      <c r="X397" s="274" t="s">
        <v>2045</v>
      </c>
      <c r="Y397" s="274" t="s">
        <v>333</v>
      </c>
      <c r="Z397" s="274" t="s">
        <v>268</v>
      </c>
      <c r="AA397" s="274" t="s">
        <v>268</v>
      </c>
      <c r="AB397" s="274" t="s">
        <v>268</v>
      </c>
      <c r="AC397" s="274" t="s">
        <v>268</v>
      </c>
      <c r="AD397" s="274" t="s">
        <v>268</v>
      </c>
      <c r="AE397" s="274" t="s">
        <v>287</v>
      </c>
      <c r="AF397" s="274" t="s">
        <v>1811</v>
      </c>
      <c r="AG397" s="274" t="s">
        <v>875</v>
      </c>
      <c r="AH397" s="274" t="s">
        <v>2047</v>
      </c>
      <c r="AI397" s="274" t="s">
        <v>784</v>
      </c>
      <c r="AJ397" s="274" t="s">
        <v>268</v>
      </c>
      <c r="AK397" s="274" t="s">
        <v>3866</v>
      </c>
      <c r="AL397" s="274" t="s">
        <v>268</v>
      </c>
      <c r="AM397" s="274" t="s">
        <v>353</v>
      </c>
      <c r="AN397" s="274" t="s">
        <v>287</v>
      </c>
      <c r="AO397" s="274" t="s">
        <v>1811</v>
      </c>
      <c r="AP397" s="274" t="s">
        <v>875</v>
      </c>
      <c r="AQ397" s="274" t="s">
        <v>2047</v>
      </c>
      <c r="AR397" s="274" t="s">
        <v>784</v>
      </c>
      <c r="AS397" s="274" t="s">
        <v>268</v>
      </c>
      <c r="AT397" s="274" t="s">
        <v>2446</v>
      </c>
      <c r="AU397" s="274" t="s">
        <v>268</v>
      </c>
      <c r="AV397" s="274" t="s">
        <v>353</v>
      </c>
      <c r="AW397" s="274" t="s">
        <v>268</v>
      </c>
      <c r="AX397" s="274" t="s">
        <v>268</v>
      </c>
      <c r="AY397" s="274" t="s">
        <v>268</v>
      </c>
      <c r="AZ397" s="274" t="s">
        <v>268</v>
      </c>
      <c r="BA397" s="274" t="s">
        <v>268</v>
      </c>
      <c r="BB397" s="274" t="s">
        <v>268</v>
      </c>
      <c r="BC397" s="274" t="s">
        <v>268</v>
      </c>
      <c r="BD397" s="274" t="s">
        <v>268</v>
      </c>
      <c r="BE397" s="274" t="s">
        <v>268</v>
      </c>
      <c r="BF397" s="274" t="s">
        <v>268</v>
      </c>
      <c r="BG397" s="274" t="s">
        <v>268</v>
      </c>
      <c r="BH397" s="274" t="s">
        <v>268</v>
      </c>
      <c r="BI397" s="274" t="s">
        <v>268</v>
      </c>
      <c r="BJ397" s="274" t="s">
        <v>268</v>
      </c>
      <c r="BK397" s="274" t="s">
        <v>268</v>
      </c>
      <c r="BL397" s="274" t="s">
        <v>268</v>
      </c>
      <c r="BM397" s="274" t="s">
        <v>268</v>
      </c>
      <c r="BN397" s="274" t="s">
        <v>268</v>
      </c>
      <c r="BO397" s="274" t="s">
        <v>268</v>
      </c>
      <c r="BP397" s="274" t="s">
        <v>268</v>
      </c>
      <c r="BQ397" s="274" t="s">
        <v>268</v>
      </c>
      <c r="BR397" s="274" t="s">
        <v>268</v>
      </c>
      <c r="BS397" s="274" t="s">
        <v>268</v>
      </c>
      <c r="BT397" s="274" t="s">
        <v>268</v>
      </c>
      <c r="BU397" s="274" t="s">
        <v>268</v>
      </c>
      <c r="BV397" s="274" t="s">
        <v>268</v>
      </c>
      <c r="BW397" s="274" t="s">
        <v>268</v>
      </c>
      <c r="BX397" s="274" t="s">
        <v>268</v>
      </c>
      <c r="BY397" s="295">
        <v>29</v>
      </c>
      <c r="BZ397" s="295">
        <v>29</v>
      </c>
      <c r="CA397" s="298" t="s">
        <v>142</v>
      </c>
      <c r="CB397" s="297">
        <v>123</v>
      </c>
      <c r="CC397" s="284">
        <f t="shared" si="26"/>
        <v>0</v>
      </c>
      <c r="CD397" s="295">
        <f t="shared" si="27"/>
        <v>29.000000000000004</v>
      </c>
      <c r="CE397" s="284">
        <f t="shared" si="28"/>
        <v>1</v>
      </c>
      <c r="CF397" s="295">
        <f t="shared" si="29"/>
        <v>0</v>
      </c>
      <c r="CG397" s="274" t="s">
        <v>1817</v>
      </c>
      <c r="CH397" s="274" t="s">
        <v>268</v>
      </c>
      <c r="CI397" s="274" t="s">
        <v>268</v>
      </c>
      <c r="CJ397" s="298" t="s">
        <v>268</v>
      </c>
      <c r="CK397" s="298" t="s">
        <v>736</v>
      </c>
      <c r="CL397" s="274" t="s">
        <v>268</v>
      </c>
      <c r="CM397" s="274" t="s">
        <v>268</v>
      </c>
      <c r="CN397" s="274" t="s">
        <v>268</v>
      </c>
      <c r="CO397" s="274" t="s">
        <v>268</v>
      </c>
      <c r="CP397" s="274" t="s">
        <v>268</v>
      </c>
      <c r="CQ397" s="274" t="s">
        <v>268</v>
      </c>
      <c r="CR397" s="274" t="s">
        <v>877</v>
      </c>
      <c r="CS397" s="274">
        <v>14.21</v>
      </c>
      <c r="CT397" s="274" t="s">
        <v>268</v>
      </c>
      <c r="CU397" s="274">
        <v>14.21</v>
      </c>
      <c r="CV397" s="274">
        <v>365</v>
      </c>
      <c r="CW397" s="274" t="s">
        <v>878</v>
      </c>
      <c r="CX397" s="274" t="s">
        <v>835</v>
      </c>
      <c r="CY397" s="274" t="s">
        <v>836</v>
      </c>
      <c r="CZ397" s="274" t="s">
        <v>837</v>
      </c>
      <c r="DA397" s="274" t="s">
        <v>268</v>
      </c>
      <c r="DB397" s="274" t="s">
        <v>268</v>
      </c>
      <c r="DC397" s="274" t="s">
        <v>268</v>
      </c>
      <c r="DD397" s="274" t="s">
        <v>268</v>
      </c>
      <c r="DE397" s="274" t="s">
        <v>268</v>
      </c>
      <c r="DF397" s="274" t="s">
        <v>268</v>
      </c>
      <c r="DG397" s="299">
        <f>IFERROR(IF(CA397="D",IF(CK397="A dispo.",CD397*VLOOKUP('DATI INPUT'!$F$27,TARIFFE_UD,2,FALSE),CD397*VLOOKUP(CK397,TARIFFE_UD,2,FALSE)),CD397*VLOOKUP(CB397-100,TARIFFE_UND,2,FALSE)),0)</f>
        <v>22.966561564703085</v>
      </c>
      <c r="DH397" s="299">
        <f>IFERROR(IF(CA397="D",IF(CK397="A dispo.",CF397*VLOOKUP('DATI INPUT'!$F$27,TARIFFE_UD,3,FALSE),CF397*VLOOKUP(CK397,TARIFFE_UD,3,FALSE)),CF397*VLOOKUP(CB397-100,TARIFFE_UND,3,FALSE)),0)</f>
        <v>0</v>
      </c>
    </row>
    <row r="398" spans="1:112" x14ac:dyDescent="0.25">
      <c r="A398" s="274" t="s">
        <v>4243</v>
      </c>
      <c r="B398" s="274" t="s">
        <v>4244</v>
      </c>
      <c r="C398" s="274" t="s">
        <v>4245</v>
      </c>
      <c r="D398" s="274" t="s">
        <v>4246</v>
      </c>
      <c r="E398" s="274" t="s">
        <v>268</v>
      </c>
      <c r="F398" s="274" t="s">
        <v>156</v>
      </c>
      <c r="G398" s="274" t="s">
        <v>4247</v>
      </c>
      <c r="H398" s="274" t="s">
        <v>4184</v>
      </c>
      <c r="I398" s="274" t="s">
        <v>4248</v>
      </c>
      <c r="J398" s="274" t="s">
        <v>156</v>
      </c>
      <c r="K398" s="274" t="s">
        <v>4249</v>
      </c>
      <c r="L398" s="274" t="s">
        <v>960</v>
      </c>
      <c r="M398" s="274" t="s">
        <v>4250</v>
      </c>
      <c r="N398" s="274" t="s">
        <v>984</v>
      </c>
      <c r="O398" s="274" t="s">
        <v>873</v>
      </c>
      <c r="P398" s="274" t="s">
        <v>1046</v>
      </c>
      <c r="Q398" s="274" t="s">
        <v>386</v>
      </c>
      <c r="R398" s="274" t="s">
        <v>268</v>
      </c>
      <c r="S398" s="274" t="s">
        <v>268</v>
      </c>
      <c r="T398" s="274" t="s">
        <v>268</v>
      </c>
      <c r="U398" s="274" t="s">
        <v>268</v>
      </c>
      <c r="V398" s="274" t="s">
        <v>268</v>
      </c>
      <c r="W398" s="274" t="s">
        <v>4250</v>
      </c>
      <c r="X398" s="274" t="s">
        <v>1046</v>
      </c>
      <c r="Y398" s="274" t="s">
        <v>386</v>
      </c>
      <c r="Z398" s="274" t="s">
        <v>268</v>
      </c>
      <c r="AA398" s="274" t="s">
        <v>268</v>
      </c>
      <c r="AB398" s="274" t="s">
        <v>268</v>
      </c>
      <c r="AC398" s="274" t="s">
        <v>268</v>
      </c>
      <c r="AD398" s="274" t="s">
        <v>268</v>
      </c>
      <c r="AE398" s="274" t="s">
        <v>287</v>
      </c>
      <c r="AF398" s="274" t="s">
        <v>1811</v>
      </c>
      <c r="AG398" s="274" t="s">
        <v>875</v>
      </c>
      <c r="AH398" s="274" t="s">
        <v>1812</v>
      </c>
      <c r="AI398" s="274" t="s">
        <v>818</v>
      </c>
      <c r="AJ398" s="274" t="s">
        <v>268</v>
      </c>
      <c r="AK398" s="274" t="s">
        <v>366</v>
      </c>
      <c r="AL398" s="274" t="s">
        <v>268</v>
      </c>
      <c r="AM398" s="274" t="s">
        <v>268</v>
      </c>
      <c r="AN398" s="274" t="s">
        <v>268</v>
      </c>
      <c r="AO398" s="274" t="s">
        <v>268</v>
      </c>
      <c r="AP398" s="274" t="s">
        <v>268</v>
      </c>
      <c r="AQ398" s="274" t="s">
        <v>268</v>
      </c>
      <c r="AR398" s="274" t="s">
        <v>268</v>
      </c>
      <c r="AS398" s="274" t="s">
        <v>268</v>
      </c>
      <c r="AT398" s="274" t="s">
        <v>268</v>
      </c>
      <c r="AU398" s="274" t="s">
        <v>268</v>
      </c>
      <c r="AV398" s="274" t="s">
        <v>268</v>
      </c>
      <c r="AW398" s="274" t="s">
        <v>268</v>
      </c>
      <c r="AX398" s="274" t="s">
        <v>268</v>
      </c>
      <c r="AY398" s="274" t="s">
        <v>268</v>
      </c>
      <c r="AZ398" s="274" t="s">
        <v>268</v>
      </c>
      <c r="BA398" s="274" t="s">
        <v>268</v>
      </c>
      <c r="BB398" s="274" t="s">
        <v>268</v>
      </c>
      <c r="BC398" s="274" t="s">
        <v>268</v>
      </c>
      <c r="BD398" s="274" t="s">
        <v>268</v>
      </c>
      <c r="BE398" s="274" t="s">
        <v>268</v>
      </c>
      <c r="BF398" s="274" t="s">
        <v>268</v>
      </c>
      <c r="BG398" s="274" t="s">
        <v>268</v>
      </c>
      <c r="BH398" s="274" t="s">
        <v>268</v>
      </c>
      <c r="BI398" s="274" t="s">
        <v>268</v>
      </c>
      <c r="BJ398" s="274" t="s">
        <v>268</v>
      </c>
      <c r="BK398" s="274" t="s">
        <v>268</v>
      </c>
      <c r="BL398" s="274" t="s">
        <v>268</v>
      </c>
      <c r="BM398" s="274" t="s">
        <v>268</v>
      </c>
      <c r="BN398" s="274" t="s">
        <v>268</v>
      </c>
      <c r="BO398" s="274" t="s">
        <v>268</v>
      </c>
      <c r="BP398" s="274" t="s">
        <v>268</v>
      </c>
      <c r="BQ398" s="274" t="s">
        <v>268</v>
      </c>
      <c r="BR398" s="274" t="s">
        <v>268</v>
      </c>
      <c r="BS398" s="274" t="s">
        <v>268</v>
      </c>
      <c r="BT398" s="274" t="s">
        <v>268</v>
      </c>
      <c r="BU398" s="274" t="s">
        <v>268</v>
      </c>
      <c r="BV398" s="274" t="s">
        <v>268</v>
      </c>
      <c r="BW398" s="274" t="s">
        <v>268</v>
      </c>
      <c r="BX398" s="274" t="s">
        <v>268</v>
      </c>
      <c r="BY398" s="295">
        <v>28</v>
      </c>
      <c r="BZ398" s="295">
        <v>28</v>
      </c>
      <c r="CA398" s="298" t="s">
        <v>142</v>
      </c>
      <c r="CB398" s="297">
        <v>122</v>
      </c>
      <c r="CC398" s="284">
        <f t="shared" si="26"/>
        <v>0</v>
      </c>
      <c r="CD398" s="295">
        <f t="shared" si="27"/>
        <v>28</v>
      </c>
      <c r="CE398" s="284">
        <f t="shared" si="28"/>
        <v>0</v>
      </c>
      <c r="CF398" s="295">
        <f t="shared" si="29"/>
        <v>1</v>
      </c>
      <c r="CG398" s="274" t="s">
        <v>876</v>
      </c>
      <c r="CH398" s="274" t="s">
        <v>268</v>
      </c>
      <c r="CI398" s="274" t="s">
        <v>268</v>
      </c>
      <c r="CJ398" s="298" t="s">
        <v>271</v>
      </c>
      <c r="CK398" s="297">
        <v>1</v>
      </c>
      <c r="CL398" s="274" t="s">
        <v>268</v>
      </c>
      <c r="CM398" s="274" t="s">
        <v>268</v>
      </c>
      <c r="CN398" s="274" t="s">
        <v>268</v>
      </c>
      <c r="CO398" s="274" t="s">
        <v>268</v>
      </c>
      <c r="CP398" s="274" t="s">
        <v>268</v>
      </c>
      <c r="CQ398" s="274" t="s">
        <v>4251</v>
      </c>
      <c r="CR398" s="274" t="s">
        <v>877</v>
      </c>
      <c r="CS398" s="274">
        <v>27.92</v>
      </c>
      <c r="CT398" s="274" t="s">
        <v>268</v>
      </c>
      <c r="CU398" s="274">
        <v>27.92</v>
      </c>
      <c r="CV398" s="274">
        <v>365</v>
      </c>
      <c r="CW398" s="274" t="s">
        <v>878</v>
      </c>
      <c r="CX398" s="274" t="s">
        <v>835</v>
      </c>
      <c r="CY398" s="274" t="s">
        <v>836</v>
      </c>
      <c r="CZ398" s="274" t="s">
        <v>837</v>
      </c>
      <c r="DA398" s="274" t="s">
        <v>268</v>
      </c>
      <c r="DB398" s="274" t="s">
        <v>268</v>
      </c>
      <c r="DC398" s="274" t="s">
        <v>268</v>
      </c>
      <c r="DD398" s="274" t="s">
        <v>268</v>
      </c>
      <c r="DE398" s="274" t="s">
        <v>268</v>
      </c>
      <c r="DF398" s="274" t="s">
        <v>268</v>
      </c>
      <c r="DG398" s="299">
        <f>IFERROR(IF(CA398="D",IF(CK398="A dispo.",CD398*VLOOKUP('DATI INPUT'!$F$27,TARIFFE_UD,2,FALSE),CD398*VLOOKUP(CK398,TARIFFE_UD,2,FALSE)),CD398*VLOOKUP(CB398-100,TARIFFE_UND,2,FALSE)),0)</f>
        <v>17.246919795715726</v>
      </c>
      <c r="DH398" s="299">
        <f>IFERROR(IF(CA398="D",IF(CK398="A dispo.",CF398*VLOOKUP('DATI INPUT'!$F$27,TARIFFE_UD,3,FALSE),CF398*VLOOKUP(CK398,TARIFFE_UD,3,FALSE)),CF398*VLOOKUP(CB398-100,TARIFFE_UND,3,FALSE)),0)</f>
        <v>15.164853048114928</v>
      </c>
    </row>
    <row r="399" spans="1:112" x14ac:dyDescent="0.25">
      <c r="A399" s="274" t="s">
        <v>4252</v>
      </c>
      <c r="B399" s="274" t="s">
        <v>4253</v>
      </c>
      <c r="C399" s="274" t="s">
        <v>1406</v>
      </c>
      <c r="D399" s="274" t="s">
        <v>4254</v>
      </c>
      <c r="E399" s="274" t="s">
        <v>268</v>
      </c>
      <c r="F399" s="274" t="s">
        <v>156</v>
      </c>
      <c r="G399" s="274" t="s">
        <v>4255</v>
      </c>
      <c r="H399" s="274" t="s">
        <v>4256</v>
      </c>
      <c r="I399" s="274" t="s">
        <v>4257</v>
      </c>
      <c r="J399" s="274" t="s">
        <v>156</v>
      </c>
      <c r="K399" s="274" t="s">
        <v>4258</v>
      </c>
      <c r="L399" s="274" t="s">
        <v>984</v>
      </c>
      <c r="M399" s="274" t="s">
        <v>1330</v>
      </c>
      <c r="N399" s="274" t="s">
        <v>984</v>
      </c>
      <c r="O399" s="274" t="s">
        <v>873</v>
      </c>
      <c r="P399" s="274" t="s">
        <v>1310</v>
      </c>
      <c r="Q399" s="274" t="s">
        <v>309</v>
      </c>
      <c r="R399" s="274" t="s">
        <v>268</v>
      </c>
      <c r="S399" s="274" t="s">
        <v>268</v>
      </c>
      <c r="T399" s="274" t="s">
        <v>268</v>
      </c>
      <c r="U399" s="274" t="s">
        <v>268</v>
      </c>
      <c r="V399" s="274" t="s">
        <v>268</v>
      </c>
      <c r="W399" s="274" t="s">
        <v>1330</v>
      </c>
      <c r="X399" s="274" t="s">
        <v>1310</v>
      </c>
      <c r="Y399" s="274" t="s">
        <v>309</v>
      </c>
      <c r="Z399" s="274" t="s">
        <v>268</v>
      </c>
      <c r="AA399" s="274" t="s">
        <v>268</v>
      </c>
      <c r="AB399" s="274" t="s">
        <v>268</v>
      </c>
      <c r="AC399" s="274" t="s">
        <v>268</v>
      </c>
      <c r="AD399" s="274" t="s">
        <v>268</v>
      </c>
      <c r="AE399" s="274" t="s">
        <v>287</v>
      </c>
      <c r="AF399" s="274" t="s">
        <v>1811</v>
      </c>
      <c r="AG399" s="274" t="s">
        <v>875</v>
      </c>
      <c r="AH399" s="274" t="s">
        <v>1812</v>
      </c>
      <c r="AI399" s="274" t="s">
        <v>891</v>
      </c>
      <c r="AJ399" s="274" t="s">
        <v>268</v>
      </c>
      <c r="AK399" s="274" t="s">
        <v>377</v>
      </c>
      <c r="AL399" s="274" t="s">
        <v>268</v>
      </c>
      <c r="AM399" s="274" t="s">
        <v>405</v>
      </c>
      <c r="AN399" s="274" t="s">
        <v>268</v>
      </c>
      <c r="AO399" s="274" t="s">
        <v>268</v>
      </c>
      <c r="AP399" s="274" t="s">
        <v>268</v>
      </c>
      <c r="AQ399" s="274" t="s">
        <v>268</v>
      </c>
      <c r="AR399" s="274" t="s">
        <v>268</v>
      </c>
      <c r="AS399" s="274" t="s">
        <v>268</v>
      </c>
      <c r="AT399" s="274" t="s">
        <v>268</v>
      </c>
      <c r="AU399" s="274" t="s">
        <v>268</v>
      </c>
      <c r="AV399" s="274" t="s">
        <v>268</v>
      </c>
      <c r="AW399" s="274" t="s">
        <v>268</v>
      </c>
      <c r="AX399" s="274" t="s">
        <v>268</v>
      </c>
      <c r="AY399" s="274" t="s">
        <v>268</v>
      </c>
      <c r="AZ399" s="274" t="s">
        <v>268</v>
      </c>
      <c r="BA399" s="274" t="s">
        <v>268</v>
      </c>
      <c r="BB399" s="274" t="s">
        <v>268</v>
      </c>
      <c r="BC399" s="274" t="s">
        <v>268</v>
      </c>
      <c r="BD399" s="274" t="s">
        <v>268</v>
      </c>
      <c r="BE399" s="274" t="s">
        <v>268</v>
      </c>
      <c r="BF399" s="274" t="s">
        <v>268</v>
      </c>
      <c r="BG399" s="274" t="s">
        <v>268</v>
      </c>
      <c r="BH399" s="274" t="s">
        <v>268</v>
      </c>
      <c r="BI399" s="274" t="s">
        <v>268</v>
      </c>
      <c r="BJ399" s="274" t="s">
        <v>268</v>
      </c>
      <c r="BK399" s="274" t="s">
        <v>268</v>
      </c>
      <c r="BL399" s="274" t="s">
        <v>268</v>
      </c>
      <c r="BM399" s="274" t="s">
        <v>268</v>
      </c>
      <c r="BN399" s="274" t="s">
        <v>268</v>
      </c>
      <c r="BO399" s="274" t="s">
        <v>268</v>
      </c>
      <c r="BP399" s="274" t="s">
        <v>268</v>
      </c>
      <c r="BQ399" s="274" t="s">
        <v>268</v>
      </c>
      <c r="BR399" s="274" t="s">
        <v>268</v>
      </c>
      <c r="BS399" s="274" t="s">
        <v>268</v>
      </c>
      <c r="BT399" s="274" t="s">
        <v>268</v>
      </c>
      <c r="BU399" s="274" t="s">
        <v>268</v>
      </c>
      <c r="BV399" s="274" t="s">
        <v>268</v>
      </c>
      <c r="BW399" s="274" t="s">
        <v>268</v>
      </c>
      <c r="BX399" s="274" t="s">
        <v>268</v>
      </c>
      <c r="BY399" s="295">
        <v>93</v>
      </c>
      <c r="BZ399" s="295">
        <v>93</v>
      </c>
      <c r="CA399" s="298" t="s">
        <v>142</v>
      </c>
      <c r="CB399" s="297">
        <v>122</v>
      </c>
      <c r="CC399" s="284">
        <f t="shared" si="26"/>
        <v>0</v>
      </c>
      <c r="CD399" s="295">
        <f t="shared" si="27"/>
        <v>93</v>
      </c>
      <c r="CE399" s="284">
        <f t="shared" si="28"/>
        <v>0</v>
      </c>
      <c r="CF399" s="295">
        <f t="shared" si="29"/>
        <v>1</v>
      </c>
      <c r="CG399" s="274" t="s">
        <v>876</v>
      </c>
      <c r="CH399" s="274" t="s">
        <v>268</v>
      </c>
      <c r="CI399" s="274" t="s">
        <v>268</v>
      </c>
      <c r="CJ399" s="298" t="s">
        <v>280</v>
      </c>
      <c r="CK399" s="297">
        <v>2</v>
      </c>
      <c r="CL399" s="274" t="s">
        <v>268</v>
      </c>
      <c r="CM399" s="274" t="s">
        <v>268</v>
      </c>
      <c r="CN399" s="274" t="s">
        <v>268</v>
      </c>
      <c r="CO399" s="274" t="s">
        <v>268</v>
      </c>
      <c r="CP399" s="274" t="s">
        <v>268</v>
      </c>
      <c r="CQ399" s="274" t="s">
        <v>268</v>
      </c>
      <c r="CR399" s="274" t="s">
        <v>877</v>
      </c>
      <c r="CS399" s="274">
        <v>94.41</v>
      </c>
      <c r="CT399" s="274" t="s">
        <v>268</v>
      </c>
      <c r="CU399" s="274">
        <v>94.41</v>
      </c>
      <c r="CV399" s="274">
        <v>365</v>
      </c>
      <c r="CW399" s="274" t="s">
        <v>878</v>
      </c>
      <c r="CX399" s="274" t="s">
        <v>835</v>
      </c>
      <c r="CY399" s="274" t="s">
        <v>836</v>
      </c>
      <c r="CZ399" s="274" t="s">
        <v>837</v>
      </c>
      <c r="DA399" s="274" t="s">
        <v>268</v>
      </c>
      <c r="DB399" s="274" t="s">
        <v>268</v>
      </c>
      <c r="DC399" s="274" t="s">
        <v>268</v>
      </c>
      <c r="DD399" s="274" t="s">
        <v>268</v>
      </c>
      <c r="DE399" s="274" t="s">
        <v>268</v>
      </c>
      <c r="DF399" s="274" t="s">
        <v>268</v>
      </c>
      <c r="DG399" s="299">
        <f>IFERROR(IF(CA399="D",IF(CK399="A dispo.",CD399*VLOOKUP('DATI INPUT'!$F$27,TARIFFE_UD,2,FALSE),CD399*VLOOKUP(CK399,TARIFFE_UD,2,FALSE)),CD399*VLOOKUP(CB399-100,TARIFFE_UND,2,FALSE)),0)</f>
        <v>66.831814208398441</v>
      </c>
      <c r="DH399" s="299">
        <f>IFERROR(IF(CA399="D",IF(CK399="A dispo.",CF399*VLOOKUP('DATI INPUT'!$F$27,TARIFFE_UD,3,FALSE),CF399*VLOOKUP(CK399,TARIFFE_UD,3,FALSE)),CF399*VLOOKUP(CB399-100,TARIFFE_UND,3,FALSE)),0)</f>
        <v>46.077822723118445</v>
      </c>
    </row>
    <row r="400" spans="1:112" x14ac:dyDescent="0.25">
      <c r="A400" s="274" t="s">
        <v>4259</v>
      </c>
      <c r="B400" s="274" t="s">
        <v>4253</v>
      </c>
      <c r="C400" s="274" t="s">
        <v>4260</v>
      </c>
      <c r="D400" s="274" t="s">
        <v>4254</v>
      </c>
      <c r="E400" s="274" t="s">
        <v>268</v>
      </c>
      <c r="F400" s="274" t="s">
        <v>156</v>
      </c>
      <c r="G400" s="274" t="s">
        <v>4255</v>
      </c>
      <c r="H400" s="274" t="s">
        <v>4256</v>
      </c>
      <c r="I400" s="274" t="s">
        <v>4257</v>
      </c>
      <c r="J400" s="274" t="s">
        <v>156</v>
      </c>
      <c r="K400" s="274" t="s">
        <v>4258</v>
      </c>
      <c r="L400" s="274" t="s">
        <v>984</v>
      </c>
      <c r="M400" s="274" t="s">
        <v>1330</v>
      </c>
      <c r="N400" s="274" t="s">
        <v>984</v>
      </c>
      <c r="O400" s="274" t="s">
        <v>873</v>
      </c>
      <c r="P400" s="274" t="s">
        <v>1310</v>
      </c>
      <c r="Q400" s="274" t="s">
        <v>309</v>
      </c>
      <c r="R400" s="274" t="s">
        <v>268</v>
      </c>
      <c r="S400" s="274" t="s">
        <v>268</v>
      </c>
      <c r="T400" s="274" t="s">
        <v>268</v>
      </c>
      <c r="U400" s="274" t="s">
        <v>268</v>
      </c>
      <c r="V400" s="274" t="s">
        <v>268</v>
      </c>
      <c r="W400" s="274" t="s">
        <v>1330</v>
      </c>
      <c r="X400" s="274" t="s">
        <v>1310</v>
      </c>
      <c r="Y400" s="274" t="s">
        <v>309</v>
      </c>
      <c r="Z400" s="274" t="s">
        <v>268</v>
      </c>
      <c r="AA400" s="274" t="s">
        <v>268</v>
      </c>
      <c r="AB400" s="274" t="s">
        <v>268</v>
      </c>
      <c r="AC400" s="274" t="s">
        <v>268</v>
      </c>
      <c r="AD400" s="274" t="s">
        <v>268</v>
      </c>
      <c r="AE400" s="274" t="s">
        <v>287</v>
      </c>
      <c r="AF400" s="274" t="s">
        <v>1811</v>
      </c>
      <c r="AG400" s="274" t="s">
        <v>875</v>
      </c>
      <c r="AH400" s="274" t="s">
        <v>1812</v>
      </c>
      <c r="AI400" s="274" t="s">
        <v>891</v>
      </c>
      <c r="AJ400" s="274" t="s">
        <v>268</v>
      </c>
      <c r="AK400" s="274" t="s">
        <v>366</v>
      </c>
      <c r="AL400" s="274" t="s">
        <v>268</v>
      </c>
      <c r="AM400" s="274" t="s">
        <v>353</v>
      </c>
      <c r="AN400" s="274" t="s">
        <v>268</v>
      </c>
      <c r="AO400" s="274" t="s">
        <v>268</v>
      </c>
      <c r="AP400" s="274" t="s">
        <v>268</v>
      </c>
      <c r="AQ400" s="274" t="s">
        <v>268</v>
      </c>
      <c r="AR400" s="274" t="s">
        <v>268</v>
      </c>
      <c r="AS400" s="274" t="s">
        <v>268</v>
      </c>
      <c r="AT400" s="274" t="s">
        <v>268</v>
      </c>
      <c r="AU400" s="274" t="s">
        <v>268</v>
      </c>
      <c r="AV400" s="274" t="s">
        <v>268</v>
      </c>
      <c r="AW400" s="274" t="s">
        <v>268</v>
      </c>
      <c r="AX400" s="274" t="s">
        <v>268</v>
      </c>
      <c r="AY400" s="274" t="s">
        <v>268</v>
      </c>
      <c r="AZ400" s="274" t="s">
        <v>268</v>
      </c>
      <c r="BA400" s="274" t="s">
        <v>268</v>
      </c>
      <c r="BB400" s="274" t="s">
        <v>268</v>
      </c>
      <c r="BC400" s="274" t="s">
        <v>268</v>
      </c>
      <c r="BD400" s="274" t="s">
        <v>268</v>
      </c>
      <c r="BE400" s="274" t="s">
        <v>268</v>
      </c>
      <c r="BF400" s="274" t="s">
        <v>268</v>
      </c>
      <c r="BG400" s="274" t="s">
        <v>268</v>
      </c>
      <c r="BH400" s="274" t="s">
        <v>268</v>
      </c>
      <c r="BI400" s="274" t="s">
        <v>268</v>
      </c>
      <c r="BJ400" s="274" t="s">
        <v>268</v>
      </c>
      <c r="BK400" s="274" t="s">
        <v>268</v>
      </c>
      <c r="BL400" s="274" t="s">
        <v>268</v>
      </c>
      <c r="BM400" s="274" t="s">
        <v>268</v>
      </c>
      <c r="BN400" s="274" t="s">
        <v>268</v>
      </c>
      <c r="BO400" s="274" t="s">
        <v>268</v>
      </c>
      <c r="BP400" s="274" t="s">
        <v>268</v>
      </c>
      <c r="BQ400" s="274" t="s">
        <v>268</v>
      </c>
      <c r="BR400" s="274" t="s">
        <v>268</v>
      </c>
      <c r="BS400" s="274" t="s">
        <v>268</v>
      </c>
      <c r="BT400" s="274" t="s">
        <v>268</v>
      </c>
      <c r="BU400" s="274" t="s">
        <v>268</v>
      </c>
      <c r="BV400" s="274" t="s">
        <v>268</v>
      </c>
      <c r="BW400" s="274" t="s">
        <v>268</v>
      </c>
      <c r="BX400" s="274" t="s">
        <v>268</v>
      </c>
      <c r="BY400" s="295">
        <v>30</v>
      </c>
      <c r="BZ400" s="295">
        <v>30</v>
      </c>
      <c r="CA400" s="298" t="s">
        <v>142</v>
      </c>
      <c r="CB400" s="297">
        <v>122</v>
      </c>
      <c r="CC400" s="284">
        <f t="shared" si="26"/>
        <v>0</v>
      </c>
      <c r="CD400" s="295">
        <f t="shared" si="27"/>
        <v>30</v>
      </c>
      <c r="CE400" s="284">
        <f t="shared" si="28"/>
        <v>0</v>
      </c>
      <c r="CF400" s="295">
        <f t="shared" si="29"/>
        <v>1</v>
      </c>
      <c r="CG400" s="274" t="s">
        <v>876</v>
      </c>
      <c r="CH400" s="274" t="s">
        <v>268</v>
      </c>
      <c r="CI400" s="274" t="s">
        <v>268</v>
      </c>
      <c r="CJ400" s="298" t="s">
        <v>271</v>
      </c>
      <c r="CK400" s="297">
        <v>1</v>
      </c>
      <c r="CL400" s="274" t="s">
        <v>268</v>
      </c>
      <c r="CM400" s="274" t="s">
        <v>268</v>
      </c>
      <c r="CN400" s="274" t="s">
        <v>268</v>
      </c>
      <c r="CO400" s="274" t="s">
        <v>268</v>
      </c>
      <c r="CP400" s="274" t="s">
        <v>268</v>
      </c>
      <c r="CQ400" s="274" t="s">
        <v>268</v>
      </c>
      <c r="CR400" s="274" t="s">
        <v>877</v>
      </c>
      <c r="CS400" s="274">
        <v>28.68</v>
      </c>
      <c r="CT400" s="274" t="s">
        <v>268</v>
      </c>
      <c r="CU400" s="274">
        <v>28.68</v>
      </c>
      <c r="CV400" s="274">
        <v>365</v>
      </c>
      <c r="CW400" s="274" t="s">
        <v>878</v>
      </c>
      <c r="CX400" s="274" t="s">
        <v>835</v>
      </c>
      <c r="CY400" s="274" t="s">
        <v>836</v>
      </c>
      <c r="CZ400" s="274" t="s">
        <v>837</v>
      </c>
      <c r="DA400" s="274" t="s">
        <v>268</v>
      </c>
      <c r="DB400" s="274" t="s">
        <v>268</v>
      </c>
      <c r="DC400" s="274" t="s">
        <v>268</v>
      </c>
      <c r="DD400" s="274" t="s">
        <v>268</v>
      </c>
      <c r="DE400" s="274" t="s">
        <v>268</v>
      </c>
      <c r="DF400" s="274" t="s">
        <v>268</v>
      </c>
      <c r="DG400" s="299">
        <f>IFERROR(IF(CA400="D",IF(CK400="A dispo.",CD400*VLOOKUP('DATI INPUT'!$F$27,TARIFFE_UD,2,FALSE),CD400*VLOOKUP(CK400,TARIFFE_UD,2,FALSE)),CD400*VLOOKUP(CB400-100,TARIFFE_UND,2,FALSE)),0)</f>
        <v>18.478842638266848</v>
      </c>
      <c r="DH400" s="299">
        <f>IFERROR(IF(CA400="D",IF(CK400="A dispo.",CF400*VLOOKUP('DATI INPUT'!$F$27,TARIFFE_UD,3,FALSE),CF400*VLOOKUP(CK400,TARIFFE_UD,3,FALSE)),CF400*VLOOKUP(CB400-100,TARIFFE_UND,3,FALSE)),0)</f>
        <v>15.164853048114928</v>
      </c>
    </row>
    <row r="401" spans="1:112" x14ac:dyDescent="0.25">
      <c r="A401" s="274" t="s">
        <v>4261</v>
      </c>
      <c r="B401" s="274" t="s">
        <v>1476</v>
      </c>
      <c r="C401" s="274" t="s">
        <v>4262</v>
      </c>
      <c r="D401" s="274" t="s">
        <v>4263</v>
      </c>
      <c r="E401" s="274" t="s">
        <v>268</v>
      </c>
      <c r="F401" s="274" t="s">
        <v>156</v>
      </c>
      <c r="G401" s="274" t="s">
        <v>4264</v>
      </c>
      <c r="H401" s="274" t="s">
        <v>4265</v>
      </c>
      <c r="I401" s="274" t="s">
        <v>1030</v>
      </c>
      <c r="J401" s="274" t="s">
        <v>274</v>
      </c>
      <c r="K401" s="274" t="s">
        <v>4266</v>
      </c>
      <c r="L401" s="274" t="s">
        <v>960</v>
      </c>
      <c r="M401" s="274" t="s">
        <v>1961</v>
      </c>
      <c r="N401" s="274" t="s">
        <v>984</v>
      </c>
      <c r="O401" s="274" t="s">
        <v>873</v>
      </c>
      <c r="P401" s="274" t="s">
        <v>1962</v>
      </c>
      <c r="Q401" s="274" t="s">
        <v>271</v>
      </c>
      <c r="R401" s="274" t="s">
        <v>268</v>
      </c>
      <c r="S401" s="274" t="s">
        <v>268</v>
      </c>
      <c r="T401" s="274" t="s">
        <v>268</v>
      </c>
      <c r="U401" s="274" t="s">
        <v>268</v>
      </c>
      <c r="V401" s="274" t="s">
        <v>268</v>
      </c>
      <c r="W401" s="274" t="s">
        <v>1961</v>
      </c>
      <c r="X401" s="274" t="s">
        <v>1962</v>
      </c>
      <c r="Y401" s="274" t="s">
        <v>271</v>
      </c>
      <c r="Z401" s="274" t="s">
        <v>268</v>
      </c>
      <c r="AA401" s="274" t="s">
        <v>268</v>
      </c>
      <c r="AB401" s="274" t="s">
        <v>268</v>
      </c>
      <c r="AC401" s="274" t="s">
        <v>268</v>
      </c>
      <c r="AD401" s="274" t="s">
        <v>268</v>
      </c>
      <c r="AE401" s="274" t="s">
        <v>287</v>
      </c>
      <c r="AF401" s="274" t="s">
        <v>1811</v>
      </c>
      <c r="AG401" s="274" t="s">
        <v>875</v>
      </c>
      <c r="AH401" s="274" t="s">
        <v>1963</v>
      </c>
      <c r="AI401" s="274" t="s">
        <v>552</v>
      </c>
      <c r="AJ401" s="274" t="s">
        <v>268</v>
      </c>
      <c r="AK401" s="274" t="s">
        <v>366</v>
      </c>
      <c r="AL401" s="274" t="s">
        <v>268</v>
      </c>
      <c r="AM401" s="274" t="s">
        <v>355</v>
      </c>
      <c r="AN401" s="274" t="s">
        <v>268</v>
      </c>
      <c r="AO401" s="274" t="s">
        <v>268</v>
      </c>
      <c r="AP401" s="274" t="s">
        <v>268</v>
      </c>
      <c r="AQ401" s="274" t="s">
        <v>268</v>
      </c>
      <c r="AR401" s="274" t="s">
        <v>268</v>
      </c>
      <c r="AS401" s="274" t="s">
        <v>268</v>
      </c>
      <c r="AT401" s="274" t="s">
        <v>268</v>
      </c>
      <c r="AU401" s="274" t="s">
        <v>268</v>
      </c>
      <c r="AV401" s="274" t="s">
        <v>268</v>
      </c>
      <c r="AW401" s="274" t="s">
        <v>268</v>
      </c>
      <c r="AX401" s="274" t="s">
        <v>268</v>
      </c>
      <c r="AY401" s="274" t="s">
        <v>268</v>
      </c>
      <c r="AZ401" s="274" t="s">
        <v>268</v>
      </c>
      <c r="BA401" s="274" t="s">
        <v>268</v>
      </c>
      <c r="BB401" s="274" t="s">
        <v>268</v>
      </c>
      <c r="BC401" s="274" t="s">
        <v>268</v>
      </c>
      <c r="BD401" s="274" t="s">
        <v>268</v>
      </c>
      <c r="BE401" s="274" t="s">
        <v>268</v>
      </c>
      <c r="BF401" s="274" t="s">
        <v>268</v>
      </c>
      <c r="BG401" s="274" t="s">
        <v>268</v>
      </c>
      <c r="BH401" s="274" t="s">
        <v>268</v>
      </c>
      <c r="BI401" s="274" t="s">
        <v>268</v>
      </c>
      <c r="BJ401" s="274" t="s">
        <v>268</v>
      </c>
      <c r="BK401" s="274" t="s">
        <v>268</v>
      </c>
      <c r="BL401" s="274" t="s">
        <v>268</v>
      </c>
      <c r="BM401" s="274" t="s">
        <v>268</v>
      </c>
      <c r="BN401" s="274" t="s">
        <v>268</v>
      </c>
      <c r="BO401" s="274" t="s">
        <v>268</v>
      </c>
      <c r="BP401" s="274" t="s">
        <v>268</v>
      </c>
      <c r="BQ401" s="274" t="s">
        <v>268</v>
      </c>
      <c r="BR401" s="274" t="s">
        <v>268</v>
      </c>
      <c r="BS401" s="274" t="s">
        <v>268</v>
      </c>
      <c r="BT401" s="274" t="s">
        <v>268</v>
      </c>
      <c r="BU401" s="274" t="s">
        <v>268</v>
      </c>
      <c r="BV401" s="274" t="s">
        <v>268</v>
      </c>
      <c r="BW401" s="274" t="s">
        <v>268</v>
      </c>
      <c r="BX401" s="274" t="s">
        <v>268</v>
      </c>
      <c r="BY401" s="295">
        <v>47.82</v>
      </c>
      <c r="BZ401" s="295">
        <v>47.82</v>
      </c>
      <c r="CA401" s="298" t="s">
        <v>142</v>
      </c>
      <c r="CB401" s="297">
        <v>122</v>
      </c>
      <c r="CC401" s="284">
        <f t="shared" si="26"/>
        <v>0</v>
      </c>
      <c r="CD401" s="295">
        <f t="shared" si="27"/>
        <v>47.82</v>
      </c>
      <c r="CE401" s="284">
        <f t="shared" si="28"/>
        <v>0</v>
      </c>
      <c r="CF401" s="295">
        <f t="shared" si="29"/>
        <v>1</v>
      </c>
      <c r="CG401" s="274" t="s">
        <v>876</v>
      </c>
      <c r="CH401" s="274" t="s">
        <v>268</v>
      </c>
      <c r="CI401" s="274" t="s">
        <v>268</v>
      </c>
      <c r="CJ401" s="298" t="s">
        <v>280</v>
      </c>
      <c r="CK401" s="297">
        <v>2</v>
      </c>
      <c r="CL401" s="274" t="s">
        <v>268</v>
      </c>
      <c r="CM401" s="274" t="s">
        <v>268</v>
      </c>
      <c r="CN401" s="274" t="s">
        <v>268</v>
      </c>
      <c r="CO401" s="274" t="s">
        <v>268</v>
      </c>
      <c r="CP401" s="274" t="s">
        <v>268</v>
      </c>
      <c r="CQ401" s="274" t="s">
        <v>268</v>
      </c>
      <c r="CR401" s="274" t="s">
        <v>877</v>
      </c>
      <c r="CS401" s="274">
        <v>74.08</v>
      </c>
      <c r="CT401" s="274" t="s">
        <v>268</v>
      </c>
      <c r="CU401" s="274">
        <v>74.08</v>
      </c>
      <c r="CV401" s="274">
        <v>365</v>
      </c>
      <c r="CW401" s="274" t="s">
        <v>878</v>
      </c>
      <c r="CX401" s="274" t="s">
        <v>835</v>
      </c>
      <c r="CY401" s="274" t="s">
        <v>836</v>
      </c>
      <c r="CZ401" s="274" t="s">
        <v>837</v>
      </c>
      <c r="DA401" s="274" t="s">
        <v>268</v>
      </c>
      <c r="DB401" s="274" t="s">
        <v>268</v>
      </c>
      <c r="DC401" s="274" t="s">
        <v>268</v>
      </c>
      <c r="DD401" s="274" t="s">
        <v>268</v>
      </c>
      <c r="DE401" s="274" t="s">
        <v>268</v>
      </c>
      <c r="DF401" s="274" t="s">
        <v>268</v>
      </c>
      <c r="DG401" s="299">
        <f>IFERROR(IF(CA401="D",IF(CK401="A dispo.",CD401*VLOOKUP('DATI INPUT'!$F$27,TARIFFE_UD,2,FALSE),CD401*VLOOKUP(CK401,TARIFFE_UD,2,FALSE)),CD401*VLOOKUP(CB401-100,TARIFFE_UND,2,FALSE)),0)</f>
        <v>34.364487692963586</v>
      </c>
      <c r="DH401" s="299">
        <f>IFERROR(IF(CA401="D",IF(CK401="A dispo.",CF401*VLOOKUP('DATI INPUT'!$F$27,TARIFFE_UD,3,FALSE),CF401*VLOOKUP(CK401,TARIFFE_UD,3,FALSE)),CF401*VLOOKUP(CB401-100,TARIFFE_UND,3,FALSE)),0)</f>
        <v>46.077822723118445</v>
      </c>
    </row>
    <row r="402" spans="1:112" x14ac:dyDescent="0.25">
      <c r="A402" s="274" t="s">
        <v>4267</v>
      </c>
      <c r="B402" s="274" t="s">
        <v>1476</v>
      </c>
      <c r="C402" s="274" t="s">
        <v>4268</v>
      </c>
      <c r="D402" s="274" t="s">
        <v>4263</v>
      </c>
      <c r="E402" s="274" t="s">
        <v>268</v>
      </c>
      <c r="F402" s="274" t="s">
        <v>156</v>
      </c>
      <c r="G402" s="274" t="s">
        <v>4264</v>
      </c>
      <c r="H402" s="274" t="s">
        <v>4265</v>
      </c>
      <c r="I402" s="274" t="s">
        <v>1030</v>
      </c>
      <c r="J402" s="274" t="s">
        <v>274</v>
      </c>
      <c r="K402" s="274" t="s">
        <v>4266</v>
      </c>
      <c r="L402" s="274" t="s">
        <v>960</v>
      </c>
      <c r="M402" s="274" t="s">
        <v>1961</v>
      </c>
      <c r="N402" s="274" t="s">
        <v>984</v>
      </c>
      <c r="O402" s="274" t="s">
        <v>873</v>
      </c>
      <c r="P402" s="274" t="s">
        <v>1962</v>
      </c>
      <c r="Q402" s="274" t="s">
        <v>271</v>
      </c>
      <c r="R402" s="274" t="s">
        <v>268</v>
      </c>
      <c r="S402" s="274" t="s">
        <v>268</v>
      </c>
      <c r="T402" s="274" t="s">
        <v>268</v>
      </c>
      <c r="U402" s="274" t="s">
        <v>268</v>
      </c>
      <c r="V402" s="274" t="s">
        <v>268</v>
      </c>
      <c r="W402" s="274" t="s">
        <v>1961</v>
      </c>
      <c r="X402" s="274" t="s">
        <v>1962</v>
      </c>
      <c r="Y402" s="274" t="s">
        <v>271</v>
      </c>
      <c r="Z402" s="274" t="s">
        <v>268</v>
      </c>
      <c r="AA402" s="274" t="s">
        <v>268</v>
      </c>
      <c r="AB402" s="274" t="s">
        <v>268</v>
      </c>
      <c r="AC402" s="274" t="s">
        <v>268</v>
      </c>
      <c r="AD402" s="274" t="s">
        <v>268</v>
      </c>
      <c r="AE402" s="274" t="s">
        <v>287</v>
      </c>
      <c r="AF402" s="274" t="s">
        <v>1811</v>
      </c>
      <c r="AG402" s="274" t="s">
        <v>875</v>
      </c>
      <c r="AH402" s="274" t="s">
        <v>1963</v>
      </c>
      <c r="AI402" s="274" t="s">
        <v>552</v>
      </c>
      <c r="AJ402" s="274" t="s">
        <v>268</v>
      </c>
      <c r="AK402" s="274" t="s">
        <v>366</v>
      </c>
      <c r="AL402" s="274" t="s">
        <v>268</v>
      </c>
      <c r="AM402" s="274" t="s">
        <v>355</v>
      </c>
      <c r="AN402" s="274" t="s">
        <v>268</v>
      </c>
      <c r="AO402" s="274" t="s">
        <v>268</v>
      </c>
      <c r="AP402" s="274" t="s">
        <v>268</v>
      </c>
      <c r="AQ402" s="274" t="s">
        <v>268</v>
      </c>
      <c r="AR402" s="274" t="s">
        <v>268</v>
      </c>
      <c r="AS402" s="274" t="s">
        <v>268</v>
      </c>
      <c r="AT402" s="274" t="s">
        <v>268</v>
      </c>
      <c r="AU402" s="274" t="s">
        <v>268</v>
      </c>
      <c r="AV402" s="274" t="s">
        <v>268</v>
      </c>
      <c r="AW402" s="274" t="s">
        <v>268</v>
      </c>
      <c r="AX402" s="274" t="s">
        <v>268</v>
      </c>
      <c r="AY402" s="274" t="s">
        <v>268</v>
      </c>
      <c r="AZ402" s="274" t="s">
        <v>268</v>
      </c>
      <c r="BA402" s="274" t="s">
        <v>268</v>
      </c>
      <c r="BB402" s="274" t="s">
        <v>268</v>
      </c>
      <c r="BC402" s="274" t="s">
        <v>268</v>
      </c>
      <c r="BD402" s="274" t="s">
        <v>268</v>
      </c>
      <c r="BE402" s="274" t="s">
        <v>268</v>
      </c>
      <c r="BF402" s="274" t="s">
        <v>268</v>
      </c>
      <c r="BG402" s="274" t="s">
        <v>268</v>
      </c>
      <c r="BH402" s="274" t="s">
        <v>268</v>
      </c>
      <c r="BI402" s="274" t="s">
        <v>268</v>
      </c>
      <c r="BJ402" s="274" t="s">
        <v>268</v>
      </c>
      <c r="BK402" s="274" t="s">
        <v>268</v>
      </c>
      <c r="BL402" s="274" t="s">
        <v>268</v>
      </c>
      <c r="BM402" s="274" t="s">
        <v>268</v>
      </c>
      <c r="BN402" s="274" t="s">
        <v>268</v>
      </c>
      <c r="BO402" s="274" t="s">
        <v>268</v>
      </c>
      <c r="BP402" s="274" t="s">
        <v>268</v>
      </c>
      <c r="BQ402" s="274" t="s">
        <v>268</v>
      </c>
      <c r="BR402" s="274" t="s">
        <v>268</v>
      </c>
      <c r="BS402" s="274" t="s">
        <v>268</v>
      </c>
      <c r="BT402" s="274" t="s">
        <v>268</v>
      </c>
      <c r="BU402" s="274" t="s">
        <v>268</v>
      </c>
      <c r="BV402" s="274" t="s">
        <v>268</v>
      </c>
      <c r="BW402" s="274" t="s">
        <v>268</v>
      </c>
      <c r="BX402" s="274" t="s">
        <v>268</v>
      </c>
      <c r="BY402" s="295">
        <v>50.96</v>
      </c>
      <c r="BZ402" s="295">
        <v>50.96</v>
      </c>
      <c r="CA402" s="298" t="s">
        <v>142</v>
      </c>
      <c r="CB402" s="297">
        <v>123</v>
      </c>
      <c r="CC402" s="284">
        <f t="shared" si="26"/>
        <v>0</v>
      </c>
      <c r="CD402" s="295">
        <f t="shared" si="27"/>
        <v>50.96</v>
      </c>
      <c r="CE402" s="284">
        <f t="shared" si="28"/>
        <v>1</v>
      </c>
      <c r="CF402" s="295">
        <f t="shared" si="29"/>
        <v>0</v>
      </c>
      <c r="CG402" s="274" t="s">
        <v>1817</v>
      </c>
      <c r="CH402" s="274" t="s">
        <v>268</v>
      </c>
      <c r="CI402" s="274" t="s">
        <v>268</v>
      </c>
      <c r="CJ402" s="298" t="s">
        <v>280</v>
      </c>
      <c r="CK402" s="297">
        <v>2</v>
      </c>
      <c r="CL402" s="274" t="s">
        <v>268</v>
      </c>
      <c r="CM402" s="274" t="s">
        <v>268</v>
      </c>
      <c r="CN402" s="274" t="s">
        <v>268</v>
      </c>
      <c r="CO402" s="274" t="s">
        <v>268</v>
      </c>
      <c r="CP402" s="274" t="s">
        <v>268</v>
      </c>
      <c r="CQ402" s="274" t="s">
        <v>268</v>
      </c>
      <c r="CR402" s="274" t="s">
        <v>877</v>
      </c>
      <c r="CS402" s="274">
        <v>22.93</v>
      </c>
      <c r="CT402" s="274" t="s">
        <v>268</v>
      </c>
      <c r="CU402" s="274">
        <v>22.93</v>
      </c>
      <c r="CV402" s="274">
        <v>365</v>
      </c>
      <c r="CW402" s="274" t="s">
        <v>878</v>
      </c>
      <c r="CX402" s="274" t="s">
        <v>835</v>
      </c>
      <c r="CY402" s="274" t="s">
        <v>836</v>
      </c>
      <c r="CZ402" s="274" t="s">
        <v>837</v>
      </c>
      <c r="DA402" s="274" t="s">
        <v>268</v>
      </c>
      <c r="DB402" s="274" t="s">
        <v>268</v>
      </c>
      <c r="DC402" s="274" t="s">
        <v>268</v>
      </c>
      <c r="DD402" s="274" t="s">
        <v>268</v>
      </c>
      <c r="DE402" s="274" t="s">
        <v>268</v>
      </c>
      <c r="DF402" s="274" t="s">
        <v>268</v>
      </c>
      <c r="DG402" s="299">
        <f>IFERROR(IF(CA402="D",IF(CK402="A dispo.",CD402*VLOOKUP('DATI INPUT'!$F$27,TARIFFE_UD,2,FALSE),CD402*VLOOKUP(CK402,TARIFFE_UD,2,FALSE)),CD402*VLOOKUP(CB402-100,TARIFFE_UND,2,FALSE)),0)</f>
        <v>36.620959699569724</v>
      </c>
      <c r="DH402" s="299">
        <f>IFERROR(IF(CA402="D",IF(CK402="A dispo.",CF402*VLOOKUP('DATI INPUT'!$F$27,TARIFFE_UD,3,FALSE),CF402*VLOOKUP(CK402,TARIFFE_UD,3,FALSE)),CF402*VLOOKUP(CB402-100,TARIFFE_UND,3,FALSE)),0)</f>
        <v>0</v>
      </c>
    </row>
    <row r="403" spans="1:112" x14ac:dyDescent="0.25">
      <c r="A403" s="274" t="s">
        <v>4269</v>
      </c>
      <c r="B403" s="274" t="s">
        <v>1057</v>
      </c>
      <c r="C403" s="274" t="s">
        <v>4270</v>
      </c>
      <c r="D403" s="274" t="s">
        <v>4271</v>
      </c>
      <c r="E403" s="274" t="s">
        <v>268</v>
      </c>
      <c r="F403" s="274" t="s">
        <v>156</v>
      </c>
      <c r="G403" s="274" t="s">
        <v>4272</v>
      </c>
      <c r="H403" s="274" t="s">
        <v>4273</v>
      </c>
      <c r="I403" s="274" t="s">
        <v>1627</v>
      </c>
      <c r="J403" s="274" t="s">
        <v>156</v>
      </c>
      <c r="K403" s="274" t="s">
        <v>4274</v>
      </c>
      <c r="L403" s="274" t="s">
        <v>960</v>
      </c>
      <c r="M403" s="274" t="s">
        <v>4007</v>
      </c>
      <c r="N403" s="274" t="s">
        <v>984</v>
      </c>
      <c r="O403" s="274" t="s">
        <v>873</v>
      </c>
      <c r="P403" s="274" t="s">
        <v>887</v>
      </c>
      <c r="Q403" s="274" t="s">
        <v>293</v>
      </c>
      <c r="R403" s="274" t="s">
        <v>268</v>
      </c>
      <c r="S403" s="274" t="s">
        <v>268</v>
      </c>
      <c r="T403" s="274" t="s">
        <v>268</v>
      </c>
      <c r="U403" s="274" t="s">
        <v>268</v>
      </c>
      <c r="V403" s="274" t="s">
        <v>268</v>
      </c>
      <c r="W403" s="274" t="s">
        <v>4007</v>
      </c>
      <c r="X403" s="274" t="s">
        <v>887</v>
      </c>
      <c r="Y403" s="274" t="s">
        <v>293</v>
      </c>
      <c r="Z403" s="274" t="s">
        <v>268</v>
      </c>
      <c r="AA403" s="274" t="s">
        <v>268</v>
      </c>
      <c r="AB403" s="274" t="s">
        <v>268</v>
      </c>
      <c r="AC403" s="274" t="s">
        <v>268</v>
      </c>
      <c r="AD403" s="274" t="s">
        <v>268</v>
      </c>
      <c r="AE403" s="274" t="s">
        <v>287</v>
      </c>
      <c r="AF403" s="274" t="s">
        <v>1811</v>
      </c>
      <c r="AG403" s="274" t="s">
        <v>875</v>
      </c>
      <c r="AH403" s="274" t="s">
        <v>1848</v>
      </c>
      <c r="AI403" s="274" t="s">
        <v>4008</v>
      </c>
      <c r="AJ403" s="274" t="s">
        <v>268</v>
      </c>
      <c r="AK403" s="274" t="s">
        <v>375</v>
      </c>
      <c r="AL403" s="274" t="s">
        <v>268</v>
      </c>
      <c r="AM403" s="274" t="s">
        <v>288</v>
      </c>
      <c r="AN403" s="274" t="s">
        <v>268</v>
      </c>
      <c r="AO403" s="274" t="s">
        <v>268</v>
      </c>
      <c r="AP403" s="274" t="s">
        <v>268</v>
      </c>
      <c r="AQ403" s="274" t="s">
        <v>268</v>
      </c>
      <c r="AR403" s="274" t="s">
        <v>268</v>
      </c>
      <c r="AS403" s="274" t="s">
        <v>268</v>
      </c>
      <c r="AT403" s="274" t="s">
        <v>268</v>
      </c>
      <c r="AU403" s="274" t="s">
        <v>268</v>
      </c>
      <c r="AV403" s="274" t="s">
        <v>268</v>
      </c>
      <c r="AW403" s="274" t="s">
        <v>268</v>
      </c>
      <c r="AX403" s="274" t="s">
        <v>268</v>
      </c>
      <c r="AY403" s="274" t="s">
        <v>268</v>
      </c>
      <c r="AZ403" s="274" t="s">
        <v>268</v>
      </c>
      <c r="BA403" s="274" t="s">
        <v>268</v>
      </c>
      <c r="BB403" s="274" t="s">
        <v>268</v>
      </c>
      <c r="BC403" s="274" t="s">
        <v>268</v>
      </c>
      <c r="BD403" s="274" t="s">
        <v>268</v>
      </c>
      <c r="BE403" s="274" t="s">
        <v>268</v>
      </c>
      <c r="BF403" s="274" t="s">
        <v>268</v>
      </c>
      <c r="BG403" s="274" t="s">
        <v>268</v>
      </c>
      <c r="BH403" s="274" t="s">
        <v>268</v>
      </c>
      <c r="BI403" s="274" t="s">
        <v>268</v>
      </c>
      <c r="BJ403" s="274" t="s">
        <v>268</v>
      </c>
      <c r="BK403" s="274" t="s">
        <v>268</v>
      </c>
      <c r="BL403" s="274" t="s">
        <v>268</v>
      </c>
      <c r="BM403" s="274" t="s">
        <v>268</v>
      </c>
      <c r="BN403" s="274" t="s">
        <v>268</v>
      </c>
      <c r="BO403" s="274" t="s">
        <v>268</v>
      </c>
      <c r="BP403" s="274" t="s">
        <v>268</v>
      </c>
      <c r="BQ403" s="274" t="s">
        <v>268</v>
      </c>
      <c r="BR403" s="274" t="s">
        <v>268</v>
      </c>
      <c r="BS403" s="274" t="s">
        <v>268</v>
      </c>
      <c r="BT403" s="274" t="s">
        <v>268</v>
      </c>
      <c r="BU403" s="274" t="s">
        <v>268</v>
      </c>
      <c r="BV403" s="274" t="s">
        <v>268</v>
      </c>
      <c r="BW403" s="274" t="s">
        <v>268</v>
      </c>
      <c r="BX403" s="274" t="s">
        <v>268</v>
      </c>
      <c r="BY403" s="295">
        <v>110</v>
      </c>
      <c r="BZ403" s="295">
        <v>110</v>
      </c>
      <c r="CA403" s="298" t="s">
        <v>142</v>
      </c>
      <c r="CB403" s="297">
        <v>122</v>
      </c>
      <c r="CC403" s="284">
        <f t="shared" si="26"/>
        <v>0</v>
      </c>
      <c r="CD403" s="295">
        <f t="shared" si="27"/>
        <v>110</v>
      </c>
      <c r="CE403" s="284">
        <f t="shared" si="28"/>
        <v>0</v>
      </c>
      <c r="CF403" s="295">
        <f t="shared" si="29"/>
        <v>1</v>
      </c>
      <c r="CG403" s="274" t="s">
        <v>876</v>
      </c>
      <c r="CH403" s="274" t="s">
        <v>268</v>
      </c>
      <c r="CI403" s="274" t="s">
        <v>268</v>
      </c>
      <c r="CJ403" s="298" t="s">
        <v>280</v>
      </c>
      <c r="CK403" s="297">
        <v>2</v>
      </c>
      <c r="CL403" s="274" t="s">
        <v>268</v>
      </c>
      <c r="CM403" s="274" t="s">
        <v>268</v>
      </c>
      <c r="CN403" s="274" t="s">
        <v>268</v>
      </c>
      <c r="CO403" s="274" t="s">
        <v>268</v>
      </c>
      <c r="CP403" s="274" t="s">
        <v>268</v>
      </c>
      <c r="CQ403" s="274" t="s">
        <v>268</v>
      </c>
      <c r="CR403" s="274" t="s">
        <v>877</v>
      </c>
      <c r="CS403" s="274">
        <v>102.06</v>
      </c>
      <c r="CT403" s="274" t="s">
        <v>268</v>
      </c>
      <c r="CU403" s="274">
        <v>102.06</v>
      </c>
      <c r="CV403" s="274">
        <v>365</v>
      </c>
      <c r="CW403" s="274" t="s">
        <v>878</v>
      </c>
      <c r="CX403" s="274" t="s">
        <v>835</v>
      </c>
      <c r="CY403" s="274" t="s">
        <v>836</v>
      </c>
      <c r="CZ403" s="274" t="s">
        <v>837</v>
      </c>
      <c r="DA403" s="274" t="s">
        <v>268</v>
      </c>
      <c r="DB403" s="274" t="s">
        <v>268</v>
      </c>
      <c r="DC403" s="274" t="s">
        <v>268</v>
      </c>
      <c r="DD403" s="274" t="s">
        <v>268</v>
      </c>
      <c r="DE403" s="274" t="s">
        <v>268</v>
      </c>
      <c r="DF403" s="274" t="s">
        <v>268</v>
      </c>
      <c r="DG403" s="299">
        <f>IFERROR(IF(CA403="D",IF(CK403="A dispo.",CD403*VLOOKUP('DATI INPUT'!$F$27,TARIFFE_UD,2,FALSE),CD403*VLOOKUP(CK403,TARIFFE_UD,2,FALSE)),CD403*VLOOKUP(CB403-100,TARIFFE_UND,2,FALSE)),0)</f>
        <v>79.048382397030409</v>
      </c>
      <c r="DH403" s="299">
        <f>IFERROR(IF(CA403="D",IF(CK403="A dispo.",CF403*VLOOKUP('DATI INPUT'!$F$27,TARIFFE_UD,3,FALSE),CF403*VLOOKUP(CK403,TARIFFE_UD,3,FALSE)),CF403*VLOOKUP(CB403-100,TARIFFE_UND,3,FALSE)),0)</f>
        <v>46.077822723118445</v>
      </c>
    </row>
    <row r="404" spans="1:112" hidden="1" x14ac:dyDescent="0.25">
      <c r="A404" s="274" t="s">
        <v>4275</v>
      </c>
      <c r="B404" s="274" t="s">
        <v>4276</v>
      </c>
      <c r="C404" s="274" t="s">
        <v>4277</v>
      </c>
      <c r="D404" s="274" t="s">
        <v>4278</v>
      </c>
      <c r="E404" s="274" t="s">
        <v>268</v>
      </c>
      <c r="F404" s="274" t="s">
        <v>156</v>
      </c>
      <c r="G404" s="274" t="s">
        <v>4279</v>
      </c>
      <c r="H404" s="274" t="s">
        <v>4280</v>
      </c>
      <c r="I404" s="274" t="s">
        <v>4281</v>
      </c>
      <c r="J404" s="274" t="s">
        <v>156</v>
      </c>
      <c r="K404" s="274" t="s">
        <v>4282</v>
      </c>
      <c r="L404" s="274" t="s">
        <v>1242</v>
      </c>
      <c r="M404" s="274" t="s">
        <v>4283</v>
      </c>
      <c r="N404" s="274" t="s">
        <v>303</v>
      </c>
      <c r="O404" s="274" t="s">
        <v>908</v>
      </c>
      <c r="P404" s="274" t="s">
        <v>4284</v>
      </c>
      <c r="Q404" s="274" t="s">
        <v>463</v>
      </c>
      <c r="R404" s="274" t="s">
        <v>268</v>
      </c>
      <c r="S404" s="274" t="s">
        <v>268</v>
      </c>
      <c r="T404" s="274" t="s">
        <v>268</v>
      </c>
      <c r="U404" s="274" t="s">
        <v>268</v>
      </c>
      <c r="V404" s="274" t="s">
        <v>268</v>
      </c>
      <c r="W404" s="274" t="s">
        <v>4285</v>
      </c>
      <c r="X404" s="274" t="s">
        <v>1046</v>
      </c>
      <c r="Y404" s="274" t="s">
        <v>339</v>
      </c>
      <c r="Z404" s="274" t="s">
        <v>268</v>
      </c>
      <c r="AA404" s="274" t="s">
        <v>268</v>
      </c>
      <c r="AB404" s="274" t="s">
        <v>268</v>
      </c>
      <c r="AC404" s="274" t="s">
        <v>268</v>
      </c>
      <c r="AD404" s="274" t="s">
        <v>268</v>
      </c>
      <c r="AE404" s="274" t="s">
        <v>287</v>
      </c>
      <c r="AF404" s="274" t="s">
        <v>1811</v>
      </c>
      <c r="AG404" s="274" t="s">
        <v>875</v>
      </c>
      <c r="AH404" s="274" t="s">
        <v>1812</v>
      </c>
      <c r="AI404" s="274" t="s">
        <v>4286</v>
      </c>
      <c r="AJ404" s="274" t="s">
        <v>268</v>
      </c>
      <c r="AK404" s="274" t="s">
        <v>366</v>
      </c>
      <c r="AL404" s="274" t="s">
        <v>268</v>
      </c>
      <c r="AM404" s="274" t="s">
        <v>431</v>
      </c>
      <c r="AN404" s="274" t="s">
        <v>268</v>
      </c>
      <c r="AO404" s="274" t="s">
        <v>268</v>
      </c>
      <c r="AP404" s="274" t="s">
        <v>268</v>
      </c>
      <c r="AQ404" s="274" t="s">
        <v>268</v>
      </c>
      <c r="AR404" s="274" t="s">
        <v>268</v>
      </c>
      <c r="AS404" s="274" t="s">
        <v>268</v>
      </c>
      <c r="AT404" s="274" t="s">
        <v>268</v>
      </c>
      <c r="AU404" s="274" t="s">
        <v>268</v>
      </c>
      <c r="AV404" s="274" t="s">
        <v>268</v>
      </c>
      <c r="AW404" s="274" t="s">
        <v>268</v>
      </c>
      <c r="AX404" s="274" t="s">
        <v>268</v>
      </c>
      <c r="AY404" s="274" t="s">
        <v>268</v>
      </c>
      <c r="AZ404" s="274" t="s">
        <v>268</v>
      </c>
      <c r="BA404" s="274" t="s">
        <v>268</v>
      </c>
      <c r="BB404" s="274" t="s">
        <v>268</v>
      </c>
      <c r="BC404" s="274" t="s">
        <v>268</v>
      </c>
      <c r="BD404" s="274" t="s">
        <v>268</v>
      </c>
      <c r="BE404" s="274" t="s">
        <v>268</v>
      </c>
      <c r="BF404" s="274" t="s">
        <v>268</v>
      </c>
      <c r="BG404" s="274" t="s">
        <v>268</v>
      </c>
      <c r="BH404" s="274" t="s">
        <v>268</v>
      </c>
      <c r="BI404" s="274" t="s">
        <v>268</v>
      </c>
      <c r="BJ404" s="274" t="s">
        <v>268</v>
      </c>
      <c r="BK404" s="274" t="s">
        <v>268</v>
      </c>
      <c r="BL404" s="274" t="s">
        <v>268</v>
      </c>
      <c r="BM404" s="274" t="s">
        <v>268</v>
      </c>
      <c r="BN404" s="274" t="s">
        <v>268</v>
      </c>
      <c r="BO404" s="274" t="s">
        <v>268</v>
      </c>
      <c r="BP404" s="274" t="s">
        <v>268</v>
      </c>
      <c r="BQ404" s="274" t="s">
        <v>268</v>
      </c>
      <c r="BR404" s="274" t="s">
        <v>268</v>
      </c>
      <c r="BS404" s="274" t="s">
        <v>268</v>
      </c>
      <c r="BT404" s="274" t="s">
        <v>268</v>
      </c>
      <c r="BU404" s="274" t="s">
        <v>268</v>
      </c>
      <c r="BV404" s="274" t="s">
        <v>268</v>
      </c>
      <c r="BW404" s="274" t="s">
        <v>268</v>
      </c>
      <c r="BX404" s="274" t="s">
        <v>268</v>
      </c>
      <c r="BY404" s="295">
        <v>149.47</v>
      </c>
      <c r="BZ404" s="295">
        <v>149.47</v>
      </c>
      <c r="CA404" s="298" t="s">
        <v>142</v>
      </c>
      <c r="CB404" s="297">
        <v>122</v>
      </c>
      <c r="CC404" s="284">
        <f t="shared" si="26"/>
        <v>0</v>
      </c>
      <c r="CD404" s="295">
        <f t="shared" si="27"/>
        <v>149.47</v>
      </c>
      <c r="CE404" s="284">
        <f t="shared" si="28"/>
        <v>0</v>
      </c>
      <c r="CF404" s="295">
        <f t="shared" si="29"/>
        <v>1</v>
      </c>
      <c r="CG404" s="274" t="s">
        <v>876</v>
      </c>
      <c r="CH404" s="274" t="s">
        <v>268</v>
      </c>
      <c r="CI404" s="274" t="s">
        <v>268</v>
      </c>
      <c r="CJ404" s="298" t="s">
        <v>268</v>
      </c>
      <c r="CK404" s="298" t="s">
        <v>736</v>
      </c>
      <c r="CL404" s="274" t="s">
        <v>268</v>
      </c>
      <c r="CM404" s="274" t="s">
        <v>268</v>
      </c>
      <c r="CN404" s="274" t="s">
        <v>268</v>
      </c>
      <c r="CO404" s="274" t="s">
        <v>268</v>
      </c>
      <c r="CP404" s="274" t="s">
        <v>268</v>
      </c>
      <c r="CQ404" s="274" t="s">
        <v>268</v>
      </c>
      <c r="CR404" s="274" t="s">
        <v>877</v>
      </c>
      <c r="CS404" s="274">
        <v>125.8</v>
      </c>
      <c r="CT404" s="274" t="s">
        <v>268</v>
      </c>
      <c r="CU404" s="274">
        <v>125.8</v>
      </c>
      <c r="CV404" s="274">
        <v>365</v>
      </c>
      <c r="CW404" s="274" t="s">
        <v>878</v>
      </c>
      <c r="CX404" s="274" t="s">
        <v>835</v>
      </c>
      <c r="CY404" s="274" t="s">
        <v>836</v>
      </c>
      <c r="CZ404" s="274" t="s">
        <v>837</v>
      </c>
      <c r="DA404" s="274" t="s">
        <v>268</v>
      </c>
      <c r="DB404" s="274" t="s">
        <v>268</v>
      </c>
      <c r="DC404" s="274" t="s">
        <v>268</v>
      </c>
      <c r="DD404" s="274" t="s">
        <v>268</v>
      </c>
      <c r="DE404" s="274" t="s">
        <v>268</v>
      </c>
      <c r="DF404" s="274" t="s">
        <v>268</v>
      </c>
      <c r="DG404" s="299">
        <f>IFERROR(IF(CA404="D",IF(CK404="A dispo.",CD404*VLOOKUP('DATI INPUT'!$F$27,TARIFFE_UD,2,FALSE),CD404*VLOOKUP(CK404,TARIFFE_UD,2,FALSE)),CD404*VLOOKUP(CB404-100,TARIFFE_UND,2,FALSE)),0)</f>
        <v>118.37282610607481</v>
      </c>
      <c r="DH404" s="299">
        <f>IFERROR(IF(CA404="D",IF(CK404="A dispo.",CF404*VLOOKUP('DATI INPUT'!$F$27,TARIFFE_UD,3,FALSE),CF404*VLOOKUP(CK404,TARIFFE_UD,3,FALSE)),CF404*VLOOKUP(CB404-100,TARIFFE_UND,3,FALSE)),0)</f>
        <v>60.367780403072892</v>
      </c>
    </row>
    <row r="405" spans="1:112" hidden="1" x14ac:dyDescent="0.25">
      <c r="A405" s="274" t="s">
        <v>4287</v>
      </c>
      <c r="B405" s="274" t="s">
        <v>4276</v>
      </c>
      <c r="C405" s="274" t="s">
        <v>4288</v>
      </c>
      <c r="D405" s="274" t="s">
        <v>4278</v>
      </c>
      <c r="E405" s="274" t="s">
        <v>268</v>
      </c>
      <c r="F405" s="274" t="s">
        <v>156</v>
      </c>
      <c r="G405" s="274" t="s">
        <v>4279</v>
      </c>
      <c r="H405" s="274" t="s">
        <v>4280</v>
      </c>
      <c r="I405" s="274" t="s">
        <v>4281</v>
      </c>
      <c r="J405" s="274" t="s">
        <v>156</v>
      </c>
      <c r="K405" s="274" t="s">
        <v>4282</v>
      </c>
      <c r="L405" s="274" t="s">
        <v>1242</v>
      </c>
      <c r="M405" s="274" t="s">
        <v>4283</v>
      </c>
      <c r="N405" s="274" t="s">
        <v>303</v>
      </c>
      <c r="O405" s="274" t="s">
        <v>908</v>
      </c>
      <c r="P405" s="274" t="s">
        <v>4284</v>
      </c>
      <c r="Q405" s="274" t="s">
        <v>463</v>
      </c>
      <c r="R405" s="274" t="s">
        <v>268</v>
      </c>
      <c r="S405" s="274" t="s">
        <v>268</v>
      </c>
      <c r="T405" s="274" t="s">
        <v>268</v>
      </c>
      <c r="U405" s="274" t="s">
        <v>268</v>
      </c>
      <c r="V405" s="274" t="s">
        <v>268</v>
      </c>
      <c r="W405" s="274" t="s">
        <v>4285</v>
      </c>
      <c r="X405" s="274" t="s">
        <v>1046</v>
      </c>
      <c r="Y405" s="274" t="s">
        <v>339</v>
      </c>
      <c r="Z405" s="274" t="s">
        <v>268</v>
      </c>
      <c r="AA405" s="274" t="s">
        <v>268</v>
      </c>
      <c r="AB405" s="274" t="s">
        <v>268</v>
      </c>
      <c r="AC405" s="274" t="s">
        <v>268</v>
      </c>
      <c r="AD405" s="274" t="s">
        <v>268</v>
      </c>
      <c r="AE405" s="274" t="s">
        <v>287</v>
      </c>
      <c r="AF405" s="274" t="s">
        <v>1811</v>
      </c>
      <c r="AG405" s="274" t="s">
        <v>875</v>
      </c>
      <c r="AH405" s="274" t="s">
        <v>1812</v>
      </c>
      <c r="AI405" s="274" t="s">
        <v>4286</v>
      </c>
      <c r="AJ405" s="274" t="s">
        <v>268</v>
      </c>
      <c r="AK405" s="274" t="s">
        <v>377</v>
      </c>
      <c r="AL405" s="274" t="s">
        <v>268</v>
      </c>
      <c r="AM405" s="274" t="s">
        <v>431</v>
      </c>
      <c r="AN405" s="274" t="s">
        <v>268</v>
      </c>
      <c r="AO405" s="274" t="s">
        <v>268</v>
      </c>
      <c r="AP405" s="274" t="s">
        <v>268</v>
      </c>
      <c r="AQ405" s="274" t="s">
        <v>268</v>
      </c>
      <c r="AR405" s="274" t="s">
        <v>268</v>
      </c>
      <c r="AS405" s="274" t="s">
        <v>268</v>
      </c>
      <c r="AT405" s="274" t="s">
        <v>268</v>
      </c>
      <c r="AU405" s="274" t="s">
        <v>268</v>
      </c>
      <c r="AV405" s="274" t="s">
        <v>268</v>
      </c>
      <c r="AW405" s="274" t="s">
        <v>268</v>
      </c>
      <c r="AX405" s="274" t="s">
        <v>268</v>
      </c>
      <c r="AY405" s="274" t="s">
        <v>268</v>
      </c>
      <c r="AZ405" s="274" t="s">
        <v>268</v>
      </c>
      <c r="BA405" s="274" t="s">
        <v>268</v>
      </c>
      <c r="BB405" s="274" t="s">
        <v>268</v>
      </c>
      <c r="BC405" s="274" t="s">
        <v>268</v>
      </c>
      <c r="BD405" s="274" t="s">
        <v>268</v>
      </c>
      <c r="BE405" s="274" t="s">
        <v>268</v>
      </c>
      <c r="BF405" s="274" t="s">
        <v>268</v>
      </c>
      <c r="BG405" s="274" t="s">
        <v>268</v>
      </c>
      <c r="BH405" s="274" t="s">
        <v>268</v>
      </c>
      <c r="BI405" s="274" t="s">
        <v>268</v>
      </c>
      <c r="BJ405" s="274" t="s">
        <v>268</v>
      </c>
      <c r="BK405" s="274" t="s">
        <v>268</v>
      </c>
      <c r="BL405" s="274" t="s">
        <v>268</v>
      </c>
      <c r="BM405" s="274" t="s">
        <v>268</v>
      </c>
      <c r="BN405" s="274" t="s">
        <v>268</v>
      </c>
      <c r="BO405" s="274" t="s">
        <v>268</v>
      </c>
      <c r="BP405" s="274" t="s">
        <v>268</v>
      </c>
      <c r="BQ405" s="274" t="s">
        <v>268</v>
      </c>
      <c r="BR405" s="274" t="s">
        <v>268</v>
      </c>
      <c r="BS405" s="274" t="s">
        <v>268</v>
      </c>
      <c r="BT405" s="274" t="s">
        <v>268</v>
      </c>
      <c r="BU405" s="274" t="s">
        <v>268</v>
      </c>
      <c r="BV405" s="274" t="s">
        <v>268</v>
      </c>
      <c r="BW405" s="274" t="s">
        <v>268</v>
      </c>
      <c r="BX405" s="274" t="s">
        <v>268</v>
      </c>
      <c r="BY405" s="295">
        <v>34.299999999999997</v>
      </c>
      <c r="BZ405" s="295">
        <v>34.299999999999997</v>
      </c>
      <c r="CA405" s="298" t="s">
        <v>142</v>
      </c>
      <c r="CB405" s="297">
        <v>122</v>
      </c>
      <c r="CC405" s="284">
        <f t="shared" si="26"/>
        <v>0</v>
      </c>
      <c r="CD405" s="295">
        <f t="shared" si="27"/>
        <v>34.299999999999997</v>
      </c>
      <c r="CE405" s="284">
        <f t="shared" si="28"/>
        <v>0</v>
      </c>
      <c r="CF405" s="295">
        <f t="shared" si="29"/>
        <v>1</v>
      </c>
      <c r="CG405" s="274" t="s">
        <v>876</v>
      </c>
      <c r="CH405" s="274" t="s">
        <v>268</v>
      </c>
      <c r="CI405" s="274" t="s">
        <v>268</v>
      </c>
      <c r="CJ405" s="298" t="s">
        <v>268</v>
      </c>
      <c r="CK405" s="298" t="s">
        <v>736</v>
      </c>
      <c r="CL405" s="274" t="s">
        <v>268</v>
      </c>
      <c r="CM405" s="274" t="s">
        <v>268</v>
      </c>
      <c r="CN405" s="274" t="s">
        <v>268</v>
      </c>
      <c r="CO405" s="274" t="s">
        <v>268</v>
      </c>
      <c r="CP405" s="274" t="s">
        <v>268</v>
      </c>
      <c r="CQ405" s="274" t="s">
        <v>268</v>
      </c>
      <c r="CR405" s="274" t="s">
        <v>877</v>
      </c>
      <c r="CS405" s="274">
        <v>69.37</v>
      </c>
      <c r="CT405" s="274" t="s">
        <v>268</v>
      </c>
      <c r="CU405" s="274">
        <v>69.37</v>
      </c>
      <c r="CV405" s="274">
        <v>365</v>
      </c>
      <c r="CW405" s="274" t="s">
        <v>878</v>
      </c>
      <c r="CX405" s="274" t="s">
        <v>835</v>
      </c>
      <c r="CY405" s="274" t="s">
        <v>836</v>
      </c>
      <c r="CZ405" s="274" t="s">
        <v>837</v>
      </c>
      <c r="DA405" s="274" t="s">
        <v>268</v>
      </c>
      <c r="DB405" s="274" t="s">
        <v>268</v>
      </c>
      <c r="DC405" s="274" t="s">
        <v>268</v>
      </c>
      <c r="DD405" s="274" t="s">
        <v>268</v>
      </c>
      <c r="DE405" s="274" t="s">
        <v>268</v>
      </c>
      <c r="DF405" s="274" t="s">
        <v>268</v>
      </c>
      <c r="DG405" s="299">
        <f>IFERROR(IF(CA405="D",IF(CK405="A dispo.",CD405*VLOOKUP('DATI INPUT'!$F$27,TARIFFE_UD,2,FALSE),CD405*VLOOKUP(CK405,TARIFFE_UD,2,FALSE)),CD405*VLOOKUP(CB405-100,TARIFFE_UND,2,FALSE)),0)</f>
        <v>27.163898678252263</v>
      </c>
      <c r="DH405" s="299">
        <f>IFERROR(IF(CA405="D",IF(CK405="A dispo.",CF405*VLOOKUP('DATI INPUT'!$F$27,TARIFFE_UD,3,FALSE),CF405*VLOOKUP(CK405,TARIFFE_UD,3,FALSE)),CF405*VLOOKUP(CB405-100,TARIFFE_UND,3,FALSE)),0)</f>
        <v>60.367780403072892</v>
      </c>
    </row>
    <row r="406" spans="1:112" hidden="1" x14ac:dyDescent="0.25">
      <c r="A406" s="274" t="s">
        <v>4289</v>
      </c>
      <c r="B406" s="274" t="s">
        <v>4276</v>
      </c>
      <c r="C406" s="274" t="s">
        <v>568</v>
      </c>
      <c r="D406" s="274" t="s">
        <v>4278</v>
      </c>
      <c r="E406" s="274" t="s">
        <v>268</v>
      </c>
      <c r="F406" s="274" t="s">
        <v>156</v>
      </c>
      <c r="G406" s="274" t="s">
        <v>4279</v>
      </c>
      <c r="H406" s="274" t="s">
        <v>4280</v>
      </c>
      <c r="I406" s="274" t="s">
        <v>4281</v>
      </c>
      <c r="J406" s="274" t="s">
        <v>156</v>
      </c>
      <c r="K406" s="274" t="s">
        <v>4282</v>
      </c>
      <c r="L406" s="274" t="s">
        <v>1242</v>
      </c>
      <c r="M406" s="274" t="s">
        <v>4283</v>
      </c>
      <c r="N406" s="274" t="s">
        <v>303</v>
      </c>
      <c r="O406" s="274" t="s">
        <v>908</v>
      </c>
      <c r="P406" s="274" t="s">
        <v>4284</v>
      </c>
      <c r="Q406" s="274" t="s">
        <v>463</v>
      </c>
      <c r="R406" s="274" t="s">
        <v>268</v>
      </c>
      <c r="S406" s="274" t="s">
        <v>268</v>
      </c>
      <c r="T406" s="274" t="s">
        <v>268</v>
      </c>
      <c r="U406" s="274" t="s">
        <v>268</v>
      </c>
      <c r="V406" s="274" t="s">
        <v>268</v>
      </c>
      <c r="W406" s="274" t="s">
        <v>4285</v>
      </c>
      <c r="X406" s="274" t="s">
        <v>1046</v>
      </c>
      <c r="Y406" s="274" t="s">
        <v>339</v>
      </c>
      <c r="Z406" s="274" t="s">
        <v>268</v>
      </c>
      <c r="AA406" s="274" t="s">
        <v>268</v>
      </c>
      <c r="AB406" s="274" t="s">
        <v>268</v>
      </c>
      <c r="AC406" s="274" t="s">
        <v>268</v>
      </c>
      <c r="AD406" s="274" t="s">
        <v>268</v>
      </c>
      <c r="AE406" s="274" t="s">
        <v>287</v>
      </c>
      <c r="AF406" s="274" t="s">
        <v>1811</v>
      </c>
      <c r="AG406" s="274" t="s">
        <v>875</v>
      </c>
      <c r="AH406" s="274" t="s">
        <v>1812</v>
      </c>
      <c r="AI406" s="274" t="s">
        <v>4286</v>
      </c>
      <c r="AJ406" s="274" t="s">
        <v>268</v>
      </c>
      <c r="AK406" s="274" t="s">
        <v>381</v>
      </c>
      <c r="AL406" s="274" t="s">
        <v>268</v>
      </c>
      <c r="AM406" s="274" t="s">
        <v>353</v>
      </c>
      <c r="AN406" s="274" t="s">
        <v>268</v>
      </c>
      <c r="AO406" s="274" t="s">
        <v>268</v>
      </c>
      <c r="AP406" s="274" t="s">
        <v>268</v>
      </c>
      <c r="AQ406" s="274" t="s">
        <v>268</v>
      </c>
      <c r="AR406" s="274" t="s">
        <v>268</v>
      </c>
      <c r="AS406" s="274" t="s">
        <v>268</v>
      </c>
      <c r="AT406" s="274" t="s">
        <v>268</v>
      </c>
      <c r="AU406" s="274" t="s">
        <v>268</v>
      </c>
      <c r="AV406" s="274" t="s">
        <v>268</v>
      </c>
      <c r="AW406" s="274" t="s">
        <v>268</v>
      </c>
      <c r="AX406" s="274" t="s">
        <v>268</v>
      </c>
      <c r="AY406" s="274" t="s">
        <v>268</v>
      </c>
      <c r="AZ406" s="274" t="s">
        <v>268</v>
      </c>
      <c r="BA406" s="274" t="s">
        <v>268</v>
      </c>
      <c r="BB406" s="274" t="s">
        <v>268</v>
      </c>
      <c r="BC406" s="274" t="s">
        <v>268</v>
      </c>
      <c r="BD406" s="274" t="s">
        <v>268</v>
      </c>
      <c r="BE406" s="274" t="s">
        <v>268</v>
      </c>
      <c r="BF406" s="274" t="s">
        <v>268</v>
      </c>
      <c r="BG406" s="274" t="s">
        <v>268</v>
      </c>
      <c r="BH406" s="274" t="s">
        <v>268</v>
      </c>
      <c r="BI406" s="274" t="s">
        <v>268</v>
      </c>
      <c r="BJ406" s="274" t="s">
        <v>268</v>
      </c>
      <c r="BK406" s="274" t="s">
        <v>268</v>
      </c>
      <c r="BL406" s="274" t="s">
        <v>268</v>
      </c>
      <c r="BM406" s="274" t="s">
        <v>268</v>
      </c>
      <c r="BN406" s="274" t="s">
        <v>268</v>
      </c>
      <c r="BO406" s="274" t="s">
        <v>268</v>
      </c>
      <c r="BP406" s="274" t="s">
        <v>268</v>
      </c>
      <c r="BQ406" s="274" t="s">
        <v>268</v>
      </c>
      <c r="BR406" s="274" t="s">
        <v>268</v>
      </c>
      <c r="BS406" s="274" t="s">
        <v>268</v>
      </c>
      <c r="BT406" s="274" t="s">
        <v>268</v>
      </c>
      <c r="BU406" s="274" t="s">
        <v>268</v>
      </c>
      <c r="BV406" s="274" t="s">
        <v>268</v>
      </c>
      <c r="BW406" s="274" t="s">
        <v>268</v>
      </c>
      <c r="BX406" s="274" t="s">
        <v>268</v>
      </c>
      <c r="BY406" s="295">
        <v>49</v>
      </c>
      <c r="BZ406" s="295">
        <v>49</v>
      </c>
      <c r="CA406" s="298" t="s">
        <v>142</v>
      </c>
      <c r="CB406" s="297">
        <v>123</v>
      </c>
      <c r="CC406" s="284">
        <f t="shared" si="26"/>
        <v>0</v>
      </c>
      <c r="CD406" s="295">
        <f t="shared" si="27"/>
        <v>49</v>
      </c>
      <c r="CE406" s="284">
        <f t="shared" si="28"/>
        <v>1</v>
      </c>
      <c r="CF406" s="295">
        <f t="shared" si="29"/>
        <v>0</v>
      </c>
      <c r="CG406" s="274" t="s">
        <v>1817</v>
      </c>
      <c r="CH406" s="274" t="s">
        <v>268</v>
      </c>
      <c r="CI406" s="274" t="s">
        <v>268</v>
      </c>
      <c r="CJ406" s="298" t="s">
        <v>268</v>
      </c>
      <c r="CK406" s="298" t="s">
        <v>736</v>
      </c>
      <c r="CL406" s="274" t="s">
        <v>268</v>
      </c>
      <c r="CM406" s="274" t="s">
        <v>268</v>
      </c>
      <c r="CN406" s="274" t="s">
        <v>268</v>
      </c>
      <c r="CO406" s="274" t="s">
        <v>268</v>
      </c>
      <c r="CP406" s="274" t="s">
        <v>268</v>
      </c>
      <c r="CQ406" s="274" t="s">
        <v>268</v>
      </c>
      <c r="CR406" s="274" t="s">
        <v>877</v>
      </c>
      <c r="CS406" s="274">
        <v>24.01</v>
      </c>
      <c r="CT406" s="274" t="s">
        <v>268</v>
      </c>
      <c r="CU406" s="274">
        <v>24.01</v>
      </c>
      <c r="CV406" s="274">
        <v>365</v>
      </c>
      <c r="CW406" s="274" t="s">
        <v>878</v>
      </c>
      <c r="CX406" s="274" t="s">
        <v>835</v>
      </c>
      <c r="CY406" s="274" t="s">
        <v>836</v>
      </c>
      <c r="CZ406" s="274" t="s">
        <v>837</v>
      </c>
      <c r="DA406" s="274" t="s">
        <v>268</v>
      </c>
      <c r="DB406" s="274" t="s">
        <v>268</v>
      </c>
      <c r="DC406" s="274" t="s">
        <v>268</v>
      </c>
      <c r="DD406" s="274" t="s">
        <v>268</v>
      </c>
      <c r="DE406" s="274" t="s">
        <v>268</v>
      </c>
      <c r="DF406" s="274" t="s">
        <v>268</v>
      </c>
      <c r="DG406" s="299">
        <f>IFERROR(IF(CA406="D",IF(CK406="A dispo.",CD406*VLOOKUP('DATI INPUT'!$F$27,TARIFFE_UD,2,FALSE),CD406*VLOOKUP(CK406,TARIFFE_UD,2,FALSE)),CD406*VLOOKUP(CB406-100,TARIFFE_UND,2,FALSE)),0)</f>
        <v>38.805569540360381</v>
      </c>
      <c r="DH406" s="299">
        <f>IFERROR(IF(CA406="D",IF(CK406="A dispo.",CF406*VLOOKUP('DATI INPUT'!$F$27,TARIFFE_UD,3,FALSE),CF406*VLOOKUP(CK406,TARIFFE_UD,3,FALSE)),CF406*VLOOKUP(CB406-100,TARIFFE_UND,3,FALSE)),0)</f>
        <v>0</v>
      </c>
    </row>
    <row r="407" spans="1:112" x14ac:dyDescent="0.25">
      <c r="A407" s="274" t="s">
        <v>4290</v>
      </c>
      <c r="B407" s="274" t="s">
        <v>4291</v>
      </c>
      <c r="C407" s="274" t="s">
        <v>4292</v>
      </c>
      <c r="D407" s="274" t="s">
        <v>4293</v>
      </c>
      <c r="E407" s="274" t="s">
        <v>268</v>
      </c>
      <c r="F407" s="274" t="s">
        <v>156</v>
      </c>
      <c r="G407" s="274" t="s">
        <v>4294</v>
      </c>
      <c r="H407" s="274" t="s">
        <v>4273</v>
      </c>
      <c r="I407" s="274" t="s">
        <v>4295</v>
      </c>
      <c r="J407" s="274" t="s">
        <v>274</v>
      </c>
      <c r="K407" s="274" t="s">
        <v>4296</v>
      </c>
      <c r="L407" s="274" t="s">
        <v>984</v>
      </c>
      <c r="M407" s="274" t="s">
        <v>4297</v>
      </c>
      <c r="N407" s="274" t="s">
        <v>984</v>
      </c>
      <c r="O407" s="274" t="s">
        <v>873</v>
      </c>
      <c r="P407" s="274" t="s">
        <v>1901</v>
      </c>
      <c r="Q407" s="274" t="s">
        <v>279</v>
      </c>
      <c r="R407" s="274" t="s">
        <v>268</v>
      </c>
      <c r="S407" s="274" t="s">
        <v>268</v>
      </c>
      <c r="T407" s="274" t="s">
        <v>268</v>
      </c>
      <c r="U407" s="274" t="s">
        <v>268</v>
      </c>
      <c r="V407" s="274" t="s">
        <v>268</v>
      </c>
      <c r="W407" s="274" t="s">
        <v>4297</v>
      </c>
      <c r="X407" s="274" t="s">
        <v>1901</v>
      </c>
      <c r="Y407" s="274" t="s">
        <v>279</v>
      </c>
      <c r="Z407" s="274" t="s">
        <v>268</v>
      </c>
      <c r="AA407" s="274" t="s">
        <v>268</v>
      </c>
      <c r="AB407" s="274" t="s">
        <v>268</v>
      </c>
      <c r="AC407" s="274" t="s">
        <v>268</v>
      </c>
      <c r="AD407" s="274" t="s">
        <v>268</v>
      </c>
      <c r="AE407" s="274" t="s">
        <v>287</v>
      </c>
      <c r="AF407" s="274" t="s">
        <v>1811</v>
      </c>
      <c r="AG407" s="274" t="s">
        <v>875</v>
      </c>
      <c r="AH407" s="274" t="s">
        <v>380</v>
      </c>
      <c r="AI407" s="274" t="s">
        <v>786</v>
      </c>
      <c r="AJ407" s="274" t="s">
        <v>268</v>
      </c>
      <c r="AK407" s="274" t="s">
        <v>693</v>
      </c>
      <c r="AL407" s="274" t="s">
        <v>268</v>
      </c>
      <c r="AM407" s="274" t="s">
        <v>355</v>
      </c>
      <c r="AN407" s="274" t="s">
        <v>268</v>
      </c>
      <c r="AO407" s="274" t="s">
        <v>268</v>
      </c>
      <c r="AP407" s="274" t="s">
        <v>268</v>
      </c>
      <c r="AQ407" s="274" t="s">
        <v>268</v>
      </c>
      <c r="AR407" s="274" t="s">
        <v>268</v>
      </c>
      <c r="AS407" s="274" t="s">
        <v>268</v>
      </c>
      <c r="AT407" s="274" t="s">
        <v>268</v>
      </c>
      <c r="AU407" s="274" t="s">
        <v>268</v>
      </c>
      <c r="AV407" s="274" t="s">
        <v>268</v>
      </c>
      <c r="AW407" s="274" t="s">
        <v>268</v>
      </c>
      <c r="AX407" s="274" t="s">
        <v>268</v>
      </c>
      <c r="AY407" s="274" t="s">
        <v>268</v>
      </c>
      <c r="AZ407" s="274" t="s">
        <v>268</v>
      </c>
      <c r="BA407" s="274" t="s">
        <v>268</v>
      </c>
      <c r="BB407" s="274" t="s">
        <v>268</v>
      </c>
      <c r="BC407" s="274" t="s">
        <v>268</v>
      </c>
      <c r="BD407" s="274" t="s">
        <v>268</v>
      </c>
      <c r="BE407" s="274" t="s">
        <v>268</v>
      </c>
      <c r="BF407" s="274" t="s">
        <v>268</v>
      </c>
      <c r="BG407" s="274" t="s">
        <v>268</v>
      </c>
      <c r="BH407" s="274" t="s">
        <v>268</v>
      </c>
      <c r="BI407" s="274" t="s">
        <v>268</v>
      </c>
      <c r="BJ407" s="274" t="s">
        <v>268</v>
      </c>
      <c r="BK407" s="274" t="s">
        <v>268</v>
      </c>
      <c r="BL407" s="274" t="s">
        <v>268</v>
      </c>
      <c r="BM407" s="274" t="s">
        <v>268</v>
      </c>
      <c r="BN407" s="274" t="s">
        <v>268</v>
      </c>
      <c r="BO407" s="274" t="s">
        <v>268</v>
      </c>
      <c r="BP407" s="274" t="s">
        <v>268</v>
      </c>
      <c r="BQ407" s="274" t="s">
        <v>268</v>
      </c>
      <c r="BR407" s="274" t="s">
        <v>268</v>
      </c>
      <c r="BS407" s="274" t="s">
        <v>268</v>
      </c>
      <c r="BT407" s="274" t="s">
        <v>268</v>
      </c>
      <c r="BU407" s="274" t="s">
        <v>268</v>
      </c>
      <c r="BV407" s="274" t="s">
        <v>268</v>
      </c>
      <c r="BW407" s="274" t="s">
        <v>268</v>
      </c>
      <c r="BX407" s="274" t="s">
        <v>268</v>
      </c>
      <c r="BY407" s="295">
        <v>93.07</v>
      </c>
      <c r="BZ407" s="295">
        <v>93.07</v>
      </c>
      <c r="CA407" s="298" t="s">
        <v>142</v>
      </c>
      <c r="CB407" s="297">
        <v>122</v>
      </c>
      <c r="CC407" s="284">
        <f t="shared" si="26"/>
        <v>0</v>
      </c>
      <c r="CD407" s="295">
        <f t="shared" si="27"/>
        <v>93.07</v>
      </c>
      <c r="CE407" s="284">
        <f t="shared" si="28"/>
        <v>0</v>
      </c>
      <c r="CF407" s="295">
        <f t="shared" si="29"/>
        <v>1</v>
      </c>
      <c r="CG407" s="274" t="s">
        <v>876</v>
      </c>
      <c r="CH407" s="274" t="s">
        <v>268</v>
      </c>
      <c r="CI407" s="274" t="s">
        <v>268</v>
      </c>
      <c r="CJ407" s="298" t="s">
        <v>275</v>
      </c>
      <c r="CK407" s="297">
        <v>3</v>
      </c>
      <c r="CL407" s="274" t="s">
        <v>268</v>
      </c>
      <c r="CM407" s="274" t="s">
        <v>268</v>
      </c>
      <c r="CN407" s="274" t="s">
        <v>268</v>
      </c>
      <c r="CO407" s="274" t="s">
        <v>268</v>
      </c>
      <c r="CP407" s="274" t="s">
        <v>268</v>
      </c>
      <c r="CQ407" s="274" t="s">
        <v>4139</v>
      </c>
      <c r="CR407" s="274" t="s">
        <v>877</v>
      </c>
      <c r="CS407" s="274">
        <v>114.48</v>
      </c>
      <c r="CT407" s="274" t="s">
        <v>268</v>
      </c>
      <c r="CU407" s="274">
        <v>114.48</v>
      </c>
      <c r="CV407" s="274">
        <v>365</v>
      </c>
      <c r="CW407" s="274" t="s">
        <v>878</v>
      </c>
      <c r="CX407" s="274" t="s">
        <v>835</v>
      </c>
      <c r="CY407" s="274" t="s">
        <v>836</v>
      </c>
      <c r="CZ407" s="274" t="s">
        <v>837</v>
      </c>
      <c r="DA407" s="274" t="s">
        <v>268</v>
      </c>
      <c r="DB407" s="274" t="s">
        <v>268</v>
      </c>
      <c r="DC407" s="274" t="s">
        <v>268</v>
      </c>
      <c r="DD407" s="274" t="s">
        <v>268</v>
      </c>
      <c r="DE407" s="274" t="s">
        <v>268</v>
      </c>
      <c r="DF407" s="274" t="s">
        <v>268</v>
      </c>
      <c r="DG407" s="299">
        <f>IFERROR(IF(CA407="D",IF(CK407="A dispo.",CD407*VLOOKUP('DATI INPUT'!$F$27,TARIFFE_UD,2,FALSE),CD407*VLOOKUP(CK407,TARIFFE_UD,2,FALSE)),CD407*VLOOKUP(CB407-100,TARIFFE_UND,2,FALSE)),0)</f>
        <v>73.70682361472123</v>
      </c>
      <c r="DH407" s="299">
        <f>IFERROR(IF(CA407="D",IF(CK407="A dispo.",CF407*VLOOKUP('DATI INPUT'!$F$27,TARIFFE_UD,3,FALSE),CF407*VLOOKUP(CK407,TARIFFE_UD,3,FALSE)),CF407*VLOOKUP(CB407-100,TARIFFE_UND,3,FALSE)),0)</f>
        <v>60.367780403072892</v>
      </c>
    </row>
    <row r="408" spans="1:112" x14ac:dyDescent="0.25">
      <c r="A408" s="274" t="s">
        <v>4298</v>
      </c>
      <c r="B408" s="274" t="s">
        <v>4291</v>
      </c>
      <c r="C408" s="274" t="s">
        <v>4299</v>
      </c>
      <c r="D408" s="274" t="s">
        <v>4293</v>
      </c>
      <c r="E408" s="274" t="s">
        <v>268</v>
      </c>
      <c r="F408" s="274" t="s">
        <v>156</v>
      </c>
      <c r="G408" s="274" t="s">
        <v>4294</v>
      </c>
      <c r="H408" s="274" t="s">
        <v>4273</v>
      </c>
      <c r="I408" s="274" t="s">
        <v>4295</v>
      </c>
      <c r="J408" s="274" t="s">
        <v>274</v>
      </c>
      <c r="K408" s="274" t="s">
        <v>4296</v>
      </c>
      <c r="L408" s="274" t="s">
        <v>984</v>
      </c>
      <c r="M408" s="274" t="s">
        <v>4297</v>
      </c>
      <c r="N408" s="274" t="s">
        <v>984</v>
      </c>
      <c r="O408" s="274" t="s">
        <v>873</v>
      </c>
      <c r="P408" s="274" t="s">
        <v>1901</v>
      </c>
      <c r="Q408" s="274" t="s">
        <v>279</v>
      </c>
      <c r="R408" s="274" t="s">
        <v>268</v>
      </c>
      <c r="S408" s="274" t="s">
        <v>268</v>
      </c>
      <c r="T408" s="274" t="s">
        <v>268</v>
      </c>
      <c r="U408" s="274" t="s">
        <v>268</v>
      </c>
      <c r="V408" s="274" t="s">
        <v>268</v>
      </c>
      <c r="W408" s="274" t="s">
        <v>4297</v>
      </c>
      <c r="X408" s="274" t="s">
        <v>1901</v>
      </c>
      <c r="Y408" s="274" t="s">
        <v>279</v>
      </c>
      <c r="Z408" s="274" t="s">
        <v>268</v>
      </c>
      <c r="AA408" s="274" t="s">
        <v>268</v>
      </c>
      <c r="AB408" s="274" t="s">
        <v>268</v>
      </c>
      <c r="AC408" s="274" t="s">
        <v>268</v>
      </c>
      <c r="AD408" s="274" t="s">
        <v>268</v>
      </c>
      <c r="AE408" s="274" t="s">
        <v>287</v>
      </c>
      <c r="AF408" s="274" t="s">
        <v>1811</v>
      </c>
      <c r="AG408" s="274" t="s">
        <v>875</v>
      </c>
      <c r="AH408" s="274" t="s">
        <v>380</v>
      </c>
      <c r="AI408" s="274" t="s">
        <v>786</v>
      </c>
      <c r="AJ408" s="274" t="s">
        <v>268</v>
      </c>
      <c r="AK408" s="274" t="s">
        <v>396</v>
      </c>
      <c r="AL408" s="274" t="s">
        <v>268</v>
      </c>
      <c r="AM408" s="274" t="s">
        <v>353</v>
      </c>
      <c r="AN408" s="274" t="s">
        <v>268</v>
      </c>
      <c r="AO408" s="274" t="s">
        <v>268</v>
      </c>
      <c r="AP408" s="274" t="s">
        <v>268</v>
      </c>
      <c r="AQ408" s="274" t="s">
        <v>268</v>
      </c>
      <c r="AR408" s="274" t="s">
        <v>268</v>
      </c>
      <c r="AS408" s="274" t="s">
        <v>268</v>
      </c>
      <c r="AT408" s="274" t="s">
        <v>268</v>
      </c>
      <c r="AU408" s="274" t="s">
        <v>268</v>
      </c>
      <c r="AV408" s="274" t="s">
        <v>268</v>
      </c>
      <c r="AW408" s="274" t="s">
        <v>268</v>
      </c>
      <c r="AX408" s="274" t="s">
        <v>268</v>
      </c>
      <c r="AY408" s="274" t="s">
        <v>268</v>
      </c>
      <c r="AZ408" s="274" t="s">
        <v>268</v>
      </c>
      <c r="BA408" s="274" t="s">
        <v>268</v>
      </c>
      <c r="BB408" s="274" t="s">
        <v>268</v>
      </c>
      <c r="BC408" s="274" t="s">
        <v>268</v>
      </c>
      <c r="BD408" s="274" t="s">
        <v>268</v>
      </c>
      <c r="BE408" s="274" t="s">
        <v>268</v>
      </c>
      <c r="BF408" s="274" t="s">
        <v>268</v>
      </c>
      <c r="BG408" s="274" t="s">
        <v>268</v>
      </c>
      <c r="BH408" s="274" t="s">
        <v>268</v>
      </c>
      <c r="BI408" s="274" t="s">
        <v>268</v>
      </c>
      <c r="BJ408" s="274" t="s">
        <v>268</v>
      </c>
      <c r="BK408" s="274" t="s">
        <v>268</v>
      </c>
      <c r="BL408" s="274" t="s">
        <v>268</v>
      </c>
      <c r="BM408" s="274" t="s">
        <v>268</v>
      </c>
      <c r="BN408" s="274" t="s">
        <v>268</v>
      </c>
      <c r="BO408" s="274" t="s">
        <v>268</v>
      </c>
      <c r="BP408" s="274" t="s">
        <v>268</v>
      </c>
      <c r="BQ408" s="274" t="s">
        <v>268</v>
      </c>
      <c r="BR408" s="274" t="s">
        <v>268</v>
      </c>
      <c r="BS408" s="274" t="s">
        <v>268</v>
      </c>
      <c r="BT408" s="274" t="s">
        <v>268</v>
      </c>
      <c r="BU408" s="274" t="s">
        <v>268</v>
      </c>
      <c r="BV408" s="274" t="s">
        <v>268</v>
      </c>
      <c r="BW408" s="274" t="s">
        <v>268</v>
      </c>
      <c r="BX408" s="274" t="s">
        <v>268</v>
      </c>
      <c r="BY408" s="295">
        <v>18</v>
      </c>
      <c r="BZ408" s="295">
        <v>18</v>
      </c>
      <c r="CA408" s="298" t="s">
        <v>142</v>
      </c>
      <c r="CB408" s="297">
        <v>123</v>
      </c>
      <c r="CC408" s="284">
        <f t="shared" si="26"/>
        <v>0</v>
      </c>
      <c r="CD408" s="295">
        <f t="shared" si="27"/>
        <v>18</v>
      </c>
      <c r="CE408" s="284">
        <f t="shared" si="28"/>
        <v>1</v>
      </c>
      <c r="CF408" s="295">
        <f t="shared" si="29"/>
        <v>0</v>
      </c>
      <c r="CG408" s="274" t="s">
        <v>1817</v>
      </c>
      <c r="CH408" s="274" t="s">
        <v>268</v>
      </c>
      <c r="CI408" s="274" t="s">
        <v>268</v>
      </c>
      <c r="CJ408" s="298" t="s">
        <v>275</v>
      </c>
      <c r="CK408" s="297">
        <v>3</v>
      </c>
      <c r="CL408" s="274" t="s">
        <v>268</v>
      </c>
      <c r="CM408" s="274" t="s">
        <v>268</v>
      </c>
      <c r="CN408" s="274" t="s">
        <v>268</v>
      </c>
      <c r="CO408" s="274" t="s">
        <v>268</v>
      </c>
      <c r="CP408" s="274" t="s">
        <v>268</v>
      </c>
      <c r="CQ408" s="274" t="s">
        <v>268</v>
      </c>
      <c r="CR408" s="274" t="s">
        <v>877</v>
      </c>
      <c r="CS408" s="274">
        <v>8.82</v>
      </c>
      <c r="CT408" s="274" t="s">
        <v>268</v>
      </c>
      <c r="CU408" s="274">
        <v>8.82</v>
      </c>
      <c r="CV408" s="274">
        <v>365</v>
      </c>
      <c r="CW408" s="274" t="s">
        <v>878</v>
      </c>
      <c r="CX408" s="274" t="s">
        <v>835</v>
      </c>
      <c r="CY408" s="274" t="s">
        <v>836</v>
      </c>
      <c r="CZ408" s="274" t="s">
        <v>837</v>
      </c>
      <c r="DA408" s="274" t="s">
        <v>268</v>
      </c>
      <c r="DB408" s="274" t="s">
        <v>268</v>
      </c>
      <c r="DC408" s="274" t="s">
        <v>268</v>
      </c>
      <c r="DD408" s="274" t="s">
        <v>268</v>
      </c>
      <c r="DE408" s="274" t="s">
        <v>268</v>
      </c>
      <c r="DF408" s="274" t="s">
        <v>268</v>
      </c>
      <c r="DG408" s="299">
        <f>IFERROR(IF(CA408="D",IF(CK408="A dispo.",CD408*VLOOKUP('DATI INPUT'!$F$27,TARIFFE_UD,2,FALSE),CD408*VLOOKUP(CK408,TARIFFE_UD,2,FALSE)),CD408*VLOOKUP(CB408-100,TARIFFE_UND,2,FALSE)),0)</f>
        <v>14.255107178091567</v>
      </c>
      <c r="DH408" s="299">
        <f>IFERROR(IF(CA408="D",IF(CK408="A dispo.",CF408*VLOOKUP('DATI INPUT'!$F$27,TARIFFE_UD,3,FALSE),CF408*VLOOKUP(CK408,TARIFFE_UD,3,FALSE)),CF408*VLOOKUP(CB408-100,TARIFFE_UND,3,FALSE)),0)</f>
        <v>0</v>
      </c>
    </row>
    <row r="409" spans="1:112" hidden="1" x14ac:dyDescent="0.25">
      <c r="A409" s="274" t="s">
        <v>4300</v>
      </c>
      <c r="B409" s="274" t="s">
        <v>1058</v>
      </c>
      <c r="C409" s="274" t="s">
        <v>4301</v>
      </c>
      <c r="D409" s="274" t="s">
        <v>4302</v>
      </c>
      <c r="E409" s="274" t="s">
        <v>268</v>
      </c>
      <c r="F409" s="274" t="s">
        <v>156</v>
      </c>
      <c r="G409" s="274" t="s">
        <v>4303</v>
      </c>
      <c r="H409" s="274" t="s">
        <v>4304</v>
      </c>
      <c r="I409" s="274" t="s">
        <v>363</v>
      </c>
      <c r="J409" s="274" t="s">
        <v>274</v>
      </c>
      <c r="K409" s="274" t="s">
        <v>4305</v>
      </c>
      <c r="L409" s="274" t="s">
        <v>152</v>
      </c>
      <c r="M409" s="274" t="s">
        <v>4306</v>
      </c>
      <c r="N409" s="274" t="s">
        <v>2536</v>
      </c>
      <c r="O409" s="274" t="s">
        <v>4307</v>
      </c>
      <c r="P409" s="274" t="s">
        <v>4308</v>
      </c>
      <c r="Q409" s="274" t="s">
        <v>343</v>
      </c>
      <c r="R409" s="274" t="s">
        <v>268</v>
      </c>
      <c r="S409" s="274" t="s">
        <v>268</v>
      </c>
      <c r="T409" s="274" t="s">
        <v>268</v>
      </c>
      <c r="U409" s="274" t="s">
        <v>268</v>
      </c>
      <c r="V409" s="274" t="s">
        <v>268</v>
      </c>
      <c r="W409" s="274" t="s">
        <v>1933</v>
      </c>
      <c r="X409" s="274" t="s">
        <v>1934</v>
      </c>
      <c r="Y409" s="274" t="s">
        <v>544</v>
      </c>
      <c r="Z409" s="274" t="s">
        <v>268</v>
      </c>
      <c r="AA409" s="274" t="s">
        <v>268</v>
      </c>
      <c r="AB409" s="274" t="s">
        <v>268</v>
      </c>
      <c r="AC409" s="274" t="s">
        <v>268</v>
      </c>
      <c r="AD409" s="274" t="s">
        <v>268</v>
      </c>
      <c r="AE409" s="274" t="s">
        <v>287</v>
      </c>
      <c r="AF409" s="274" t="s">
        <v>1811</v>
      </c>
      <c r="AG409" s="274" t="s">
        <v>875</v>
      </c>
      <c r="AH409" s="274" t="s">
        <v>1935</v>
      </c>
      <c r="AI409" s="274" t="s">
        <v>4309</v>
      </c>
      <c r="AJ409" s="274" t="s">
        <v>268</v>
      </c>
      <c r="AK409" s="274" t="s">
        <v>724</v>
      </c>
      <c r="AL409" s="274" t="s">
        <v>268</v>
      </c>
      <c r="AM409" s="274" t="s">
        <v>355</v>
      </c>
      <c r="AN409" s="274" t="s">
        <v>268</v>
      </c>
      <c r="AO409" s="274" t="s">
        <v>268</v>
      </c>
      <c r="AP409" s="274" t="s">
        <v>268</v>
      </c>
      <c r="AQ409" s="274" t="s">
        <v>268</v>
      </c>
      <c r="AR409" s="274" t="s">
        <v>268</v>
      </c>
      <c r="AS409" s="274" t="s">
        <v>268</v>
      </c>
      <c r="AT409" s="274" t="s">
        <v>268</v>
      </c>
      <c r="AU409" s="274" t="s">
        <v>268</v>
      </c>
      <c r="AV409" s="274" t="s">
        <v>268</v>
      </c>
      <c r="AW409" s="274" t="s">
        <v>268</v>
      </c>
      <c r="AX409" s="274" t="s">
        <v>268</v>
      </c>
      <c r="AY409" s="274" t="s">
        <v>268</v>
      </c>
      <c r="AZ409" s="274" t="s">
        <v>268</v>
      </c>
      <c r="BA409" s="274" t="s">
        <v>268</v>
      </c>
      <c r="BB409" s="274" t="s">
        <v>268</v>
      </c>
      <c r="BC409" s="274" t="s">
        <v>268</v>
      </c>
      <c r="BD409" s="274" t="s">
        <v>268</v>
      </c>
      <c r="BE409" s="274" t="s">
        <v>268</v>
      </c>
      <c r="BF409" s="274" t="s">
        <v>268</v>
      </c>
      <c r="BG409" s="274" t="s">
        <v>268</v>
      </c>
      <c r="BH409" s="274" t="s">
        <v>268</v>
      </c>
      <c r="BI409" s="274" t="s">
        <v>268</v>
      </c>
      <c r="BJ409" s="274" t="s">
        <v>268</v>
      </c>
      <c r="BK409" s="274" t="s">
        <v>268</v>
      </c>
      <c r="BL409" s="274" t="s">
        <v>268</v>
      </c>
      <c r="BM409" s="274" t="s">
        <v>268</v>
      </c>
      <c r="BN409" s="274" t="s">
        <v>268</v>
      </c>
      <c r="BO409" s="274" t="s">
        <v>268</v>
      </c>
      <c r="BP409" s="274" t="s">
        <v>268</v>
      </c>
      <c r="BQ409" s="274" t="s">
        <v>268</v>
      </c>
      <c r="BR409" s="274" t="s">
        <v>268</v>
      </c>
      <c r="BS409" s="274" t="s">
        <v>268</v>
      </c>
      <c r="BT409" s="274" t="s">
        <v>268</v>
      </c>
      <c r="BU409" s="274" t="s">
        <v>268</v>
      </c>
      <c r="BV409" s="274" t="s">
        <v>268</v>
      </c>
      <c r="BW409" s="274" t="s">
        <v>268</v>
      </c>
      <c r="BX409" s="274" t="s">
        <v>268</v>
      </c>
      <c r="BY409" s="295">
        <v>55</v>
      </c>
      <c r="BZ409" s="295">
        <v>55</v>
      </c>
      <c r="CA409" s="298" t="s">
        <v>142</v>
      </c>
      <c r="CB409" s="297">
        <v>122</v>
      </c>
      <c r="CC409" s="284">
        <f t="shared" si="26"/>
        <v>0</v>
      </c>
      <c r="CD409" s="295">
        <f t="shared" si="27"/>
        <v>55</v>
      </c>
      <c r="CE409" s="284">
        <f t="shared" si="28"/>
        <v>0</v>
      </c>
      <c r="CF409" s="295">
        <f t="shared" si="29"/>
        <v>1</v>
      </c>
      <c r="CG409" s="274" t="s">
        <v>876</v>
      </c>
      <c r="CH409" s="274" t="s">
        <v>268</v>
      </c>
      <c r="CI409" s="274" t="s">
        <v>268</v>
      </c>
      <c r="CJ409" s="298" t="s">
        <v>268</v>
      </c>
      <c r="CK409" s="298" t="s">
        <v>736</v>
      </c>
      <c r="CL409" s="274" t="s">
        <v>268</v>
      </c>
      <c r="CM409" s="274" t="s">
        <v>268</v>
      </c>
      <c r="CN409" s="274" t="s">
        <v>268</v>
      </c>
      <c r="CO409" s="274" t="s">
        <v>268</v>
      </c>
      <c r="CP409" s="274" t="s">
        <v>268</v>
      </c>
      <c r="CQ409" s="274" t="s">
        <v>268</v>
      </c>
      <c r="CR409" s="274" t="s">
        <v>877</v>
      </c>
      <c r="CS409" s="274">
        <v>79.510000000000005</v>
      </c>
      <c r="CT409" s="274" t="s">
        <v>268</v>
      </c>
      <c r="CU409" s="274">
        <v>79.510000000000005</v>
      </c>
      <c r="CV409" s="274">
        <v>365</v>
      </c>
      <c r="CW409" s="274" t="s">
        <v>878</v>
      </c>
      <c r="CX409" s="274" t="s">
        <v>835</v>
      </c>
      <c r="CY409" s="274" t="s">
        <v>836</v>
      </c>
      <c r="CZ409" s="274" t="s">
        <v>837</v>
      </c>
      <c r="DA409" s="274" t="s">
        <v>268</v>
      </c>
      <c r="DB409" s="274" t="s">
        <v>268</v>
      </c>
      <c r="DC409" s="274" t="s">
        <v>268</v>
      </c>
      <c r="DD409" s="274" t="s">
        <v>268</v>
      </c>
      <c r="DE409" s="274" t="s">
        <v>268</v>
      </c>
      <c r="DF409" s="274" t="s">
        <v>268</v>
      </c>
      <c r="DG409" s="299">
        <f>IFERROR(IF(CA409="D",IF(CK409="A dispo.",CD409*VLOOKUP('DATI INPUT'!$F$27,TARIFFE_UD,2,FALSE),CD409*VLOOKUP(CK409,TARIFFE_UD,2,FALSE)),CD409*VLOOKUP(CB409-100,TARIFFE_UND,2,FALSE)),0)</f>
        <v>43.557271933057571</v>
      </c>
      <c r="DH409" s="299">
        <f>IFERROR(IF(CA409="D",IF(CK409="A dispo.",CF409*VLOOKUP('DATI INPUT'!$F$27,TARIFFE_UD,3,FALSE),CF409*VLOOKUP(CK409,TARIFFE_UD,3,FALSE)),CF409*VLOOKUP(CB409-100,TARIFFE_UND,3,FALSE)),0)</f>
        <v>60.367780403072892</v>
      </c>
    </row>
    <row r="410" spans="1:112" x14ac:dyDescent="0.25">
      <c r="A410" s="274" t="s">
        <v>4310</v>
      </c>
      <c r="B410" s="274" t="s">
        <v>4311</v>
      </c>
      <c r="C410" s="274" t="s">
        <v>4312</v>
      </c>
      <c r="D410" s="274" t="s">
        <v>4313</v>
      </c>
      <c r="E410" s="274" t="s">
        <v>268</v>
      </c>
      <c r="F410" s="274" t="s">
        <v>156</v>
      </c>
      <c r="G410" s="274" t="s">
        <v>4314</v>
      </c>
      <c r="H410" s="274" t="s">
        <v>4273</v>
      </c>
      <c r="I410" s="274" t="s">
        <v>4315</v>
      </c>
      <c r="J410" s="274" t="s">
        <v>274</v>
      </c>
      <c r="K410" s="274" t="s">
        <v>4316</v>
      </c>
      <c r="L410" s="274" t="s">
        <v>984</v>
      </c>
      <c r="M410" s="274" t="s">
        <v>2811</v>
      </c>
      <c r="N410" s="274" t="s">
        <v>984</v>
      </c>
      <c r="O410" s="274" t="s">
        <v>873</v>
      </c>
      <c r="P410" s="274" t="s">
        <v>2812</v>
      </c>
      <c r="Q410" s="274" t="s">
        <v>282</v>
      </c>
      <c r="R410" s="274" t="s">
        <v>268</v>
      </c>
      <c r="S410" s="274" t="s">
        <v>268</v>
      </c>
      <c r="T410" s="274" t="s">
        <v>268</v>
      </c>
      <c r="U410" s="274" t="s">
        <v>268</v>
      </c>
      <c r="V410" s="274" t="s">
        <v>268</v>
      </c>
      <c r="W410" s="274" t="s">
        <v>2811</v>
      </c>
      <c r="X410" s="274" t="s">
        <v>2812</v>
      </c>
      <c r="Y410" s="274" t="s">
        <v>282</v>
      </c>
      <c r="Z410" s="274" t="s">
        <v>268</v>
      </c>
      <c r="AA410" s="274" t="s">
        <v>268</v>
      </c>
      <c r="AB410" s="274" t="s">
        <v>268</v>
      </c>
      <c r="AC410" s="274" t="s">
        <v>268</v>
      </c>
      <c r="AD410" s="274" t="s">
        <v>268</v>
      </c>
      <c r="AE410" s="274" t="s">
        <v>268</v>
      </c>
      <c r="AF410" s="274" t="s">
        <v>268</v>
      </c>
      <c r="AG410" s="274" t="s">
        <v>268</v>
      </c>
      <c r="AH410" s="274" t="s">
        <v>268</v>
      </c>
      <c r="AI410" s="274" t="s">
        <v>268</v>
      </c>
      <c r="AJ410" s="274" t="s">
        <v>268</v>
      </c>
      <c r="AK410" s="274" t="s">
        <v>268</v>
      </c>
      <c r="AL410" s="274" t="s">
        <v>268</v>
      </c>
      <c r="AM410" s="274" t="s">
        <v>268</v>
      </c>
      <c r="AN410" s="274" t="s">
        <v>268</v>
      </c>
      <c r="AO410" s="274" t="s">
        <v>268</v>
      </c>
      <c r="AP410" s="274" t="s">
        <v>268</v>
      </c>
      <c r="AQ410" s="274" t="s">
        <v>268</v>
      </c>
      <c r="AR410" s="274" t="s">
        <v>268</v>
      </c>
      <c r="AS410" s="274" t="s">
        <v>268</v>
      </c>
      <c r="AT410" s="274" t="s">
        <v>268</v>
      </c>
      <c r="AU410" s="274" t="s">
        <v>268</v>
      </c>
      <c r="AV410" s="274" t="s">
        <v>268</v>
      </c>
      <c r="AW410" s="274" t="s">
        <v>268</v>
      </c>
      <c r="AX410" s="274" t="s">
        <v>268</v>
      </c>
      <c r="AY410" s="274" t="s">
        <v>268</v>
      </c>
      <c r="AZ410" s="274" t="s">
        <v>268</v>
      </c>
      <c r="BA410" s="274" t="s">
        <v>268</v>
      </c>
      <c r="BB410" s="274" t="s">
        <v>268</v>
      </c>
      <c r="BC410" s="274" t="s">
        <v>268</v>
      </c>
      <c r="BD410" s="274" t="s">
        <v>268</v>
      </c>
      <c r="BE410" s="274" t="s">
        <v>268</v>
      </c>
      <c r="BF410" s="274" t="s">
        <v>268</v>
      </c>
      <c r="BG410" s="274" t="s">
        <v>268</v>
      </c>
      <c r="BH410" s="274" t="s">
        <v>268</v>
      </c>
      <c r="BI410" s="274" t="s">
        <v>268</v>
      </c>
      <c r="BJ410" s="274" t="s">
        <v>268</v>
      </c>
      <c r="BK410" s="274" t="s">
        <v>268</v>
      </c>
      <c r="BL410" s="274" t="s">
        <v>268</v>
      </c>
      <c r="BM410" s="274" t="s">
        <v>268</v>
      </c>
      <c r="BN410" s="274" t="s">
        <v>268</v>
      </c>
      <c r="BO410" s="274" t="s">
        <v>268</v>
      </c>
      <c r="BP410" s="274" t="s">
        <v>268</v>
      </c>
      <c r="BQ410" s="274" t="s">
        <v>268</v>
      </c>
      <c r="BR410" s="274" t="s">
        <v>268</v>
      </c>
      <c r="BS410" s="274" t="s">
        <v>268</v>
      </c>
      <c r="BT410" s="274" t="s">
        <v>268</v>
      </c>
      <c r="BU410" s="274" t="s">
        <v>268</v>
      </c>
      <c r="BV410" s="274" t="s">
        <v>268</v>
      </c>
      <c r="BW410" s="274" t="s">
        <v>268</v>
      </c>
      <c r="BX410" s="274" t="s">
        <v>268</v>
      </c>
      <c r="BY410" s="295">
        <v>70</v>
      </c>
      <c r="BZ410" s="295">
        <v>70</v>
      </c>
      <c r="CA410" s="298" t="s">
        <v>142</v>
      </c>
      <c r="CB410" s="297">
        <v>122</v>
      </c>
      <c r="CC410" s="284">
        <f t="shared" si="26"/>
        <v>0</v>
      </c>
      <c r="CD410" s="295">
        <f t="shared" si="27"/>
        <v>70</v>
      </c>
      <c r="CE410" s="284">
        <f t="shared" si="28"/>
        <v>0</v>
      </c>
      <c r="CF410" s="295">
        <f t="shared" si="29"/>
        <v>1</v>
      </c>
      <c r="CG410" s="274" t="s">
        <v>876</v>
      </c>
      <c r="CH410" s="274" t="s">
        <v>268</v>
      </c>
      <c r="CI410" s="274" t="s">
        <v>268</v>
      </c>
      <c r="CJ410" s="298" t="s">
        <v>271</v>
      </c>
      <c r="CK410" s="297">
        <v>1</v>
      </c>
      <c r="CL410" s="274" t="s">
        <v>268</v>
      </c>
      <c r="CM410" s="274" t="s">
        <v>268</v>
      </c>
      <c r="CN410" s="274" t="s">
        <v>268</v>
      </c>
      <c r="CO410" s="274" t="s">
        <v>268</v>
      </c>
      <c r="CP410" s="274" t="s">
        <v>268</v>
      </c>
      <c r="CQ410" s="274" t="s">
        <v>268</v>
      </c>
      <c r="CR410" s="274" t="s">
        <v>877</v>
      </c>
      <c r="CS410" s="274">
        <v>43.88</v>
      </c>
      <c r="CT410" s="274" t="s">
        <v>268</v>
      </c>
      <c r="CU410" s="274">
        <v>43.88</v>
      </c>
      <c r="CV410" s="274">
        <v>365</v>
      </c>
      <c r="CW410" s="274" t="s">
        <v>878</v>
      </c>
      <c r="CX410" s="274" t="s">
        <v>835</v>
      </c>
      <c r="CY410" s="274" t="s">
        <v>836</v>
      </c>
      <c r="CZ410" s="274" t="s">
        <v>837</v>
      </c>
      <c r="DA410" s="274" t="s">
        <v>268</v>
      </c>
      <c r="DB410" s="274" t="s">
        <v>268</v>
      </c>
      <c r="DC410" s="274" t="s">
        <v>268</v>
      </c>
      <c r="DD410" s="274" t="s">
        <v>268</v>
      </c>
      <c r="DE410" s="274" t="s">
        <v>268</v>
      </c>
      <c r="DF410" s="274" t="s">
        <v>268</v>
      </c>
      <c r="DG410" s="299">
        <f>IFERROR(IF(CA410="D",IF(CK410="A dispo.",CD410*VLOOKUP('DATI INPUT'!$F$27,TARIFFE_UD,2,FALSE),CD410*VLOOKUP(CK410,TARIFFE_UD,2,FALSE)),CD410*VLOOKUP(CB410-100,TARIFFE_UND,2,FALSE)),0)</f>
        <v>43.117299489289316</v>
      </c>
      <c r="DH410" s="299">
        <f>IFERROR(IF(CA410="D",IF(CK410="A dispo.",CF410*VLOOKUP('DATI INPUT'!$F$27,TARIFFE_UD,3,FALSE),CF410*VLOOKUP(CK410,TARIFFE_UD,3,FALSE)),CF410*VLOOKUP(CB410-100,TARIFFE_UND,3,FALSE)),0)</f>
        <v>15.164853048114928</v>
      </c>
    </row>
    <row r="411" spans="1:112" hidden="1" x14ac:dyDescent="0.25">
      <c r="A411" s="274" t="s">
        <v>4317</v>
      </c>
      <c r="B411" s="274" t="s">
        <v>4318</v>
      </c>
      <c r="C411" s="274" t="s">
        <v>4319</v>
      </c>
      <c r="D411" s="274" t="s">
        <v>4320</v>
      </c>
      <c r="E411" s="274" t="s">
        <v>268</v>
      </c>
      <c r="F411" s="274" t="s">
        <v>156</v>
      </c>
      <c r="G411" s="274" t="s">
        <v>4321</v>
      </c>
      <c r="H411" s="274" t="s">
        <v>4322</v>
      </c>
      <c r="I411" s="274" t="s">
        <v>4323</v>
      </c>
      <c r="J411" s="274" t="s">
        <v>156</v>
      </c>
      <c r="K411" s="274" t="s">
        <v>4324</v>
      </c>
      <c r="L411" s="274" t="s">
        <v>4325</v>
      </c>
      <c r="M411" s="274" t="s">
        <v>4326</v>
      </c>
      <c r="N411" s="274" t="s">
        <v>4327</v>
      </c>
      <c r="O411" s="274" t="s">
        <v>4328</v>
      </c>
      <c r="P411" s="274" t="s">
        <v>4329</v>
      </c>
      <c r="Q411" s="274" t="s">
        <v>374</v>
      </c>
      <c r="R411" s="274" t="s">
        <v>268</v>
      </c>
      <c r="S411" s="274" t="s">
        <v>268</v>
      </c>
      <c r="T411" s="274" t="s">
        <v>268</v>
      </c>
      <c r="U411" s="274" t="s">
        <v>268</v>
      </c>
      <c r="V411" s="274" t="s">
        <v>268</v>
      </c>
      <c r="W411" s="274" t="s">
        <v>1961</v>
      </c>
      <c r="X411" s="274" t="s">
        <v>1962</v>
      </c>
      <c r="Y411" s="274" t="s">
        <v>271</v>
      </c>
      <c r="Z411" s="274" t="s">
        <v>268</v>
      </c>
      <c r="AA411" s="274" t="s">
        <v>268</v>
      </c>
      <c r="AB411" s="274" t="s">
        <v>268</v>
      </c>
      <c r="AC411" s="274" t="s">
        <v>268</v>
      </c>
      <c r="AD411" s="274" t="s">
        <v>268</v>
      </c>
      <c r="AE411" s="274" t="s">
        <v>287</v>
      </c>
      <c r="AF411" s="274" t="s">
        <v>1811</v>
      </c>
      <c r="AG411" s="274" t="s">
        <v>875</v>
      </c>
      <c r="AH411" s="274" t="s">
        <v>1963</v>
      </c>
      <c r="AI411" s="274" t="s">
        <v>552</v>
      </c>
      <c r="AJ411" s="274" t="s">
        <v>268</v>
      </c>
      <c r="AK411" s="274" t="s">
        <v>377</v>
      </c>
      <c r="AL411" s="274" t="s">
        <v>268</v>
      </c>
      <c r="AM411" s="274" t="s">
        <v>355</v>
      </c>
      <c r="AN411" s="274" t="s">
        <v>268</v>
      </c>
      <c r="AO411" s="274" t="s">
        <v>268</v>
      </c>
      <c r="AP411" s="274" t="s">
        <v>268</v>
      </c>
      <c r="AQ411" s="274" t="s">
        <v>268</v>
      </c>
      <c r="AR411" s="274" t="s">
        <v>268</v>
      </c>
      <c r="AS411" s="274" t="s">
        <v>268</v>
      </c>
      <c r="AT411" s="274" t="s">
        <v>268</v>
      </c>
      <c r="AU411" s="274" t="s">
        <v>268</v>
      </c>
      <c r="AV411" s="274" t="s">
        <v>268</v>
      </c>
      <c r="AW411" s="274" t="s">
        <v>268</v>
      </c>
      <c r="AX411" s="274" t="s">
        <v>268</v>
      </c>
      <c r="AY411" s="274" t="s">
        <v>268</v>
      </c>
      <c r="AZ411" s="274" t="s">
        <v>268</v>
      </c>
      <c r="BA411" s="274" t="s">
        <v>268</v>
      </c>
      <c r="BB411" s="274" t="s">
        <v>268</v>
      </c>
      <c r="BC411" s="274" t="s">
        <v>268</v>
      </c>
      <c r="BD411" s="274" t="s">
        <v>268</v>
      </c>
      <c r="BE411" s="274" t="s">
        <v>268</v>
      </c>
      <c r="BF411" s="274" t="s">
        <v>268</v>
      </c>
      <c r="BG411" s="274" t="s">
        <v>268</v>
      </c>
      <c r="BH411" s="274" t="s">
        <v>268</v>
      </c>
      <c r="BI411" s="274" t="s">
        <v>268</v>
      </c>
      <c r="BJ411" s="274" t="s">
        <v>268</v>
      </c>
      <c r="BK411" s="274" t="s">
        <v>268</v>
      </c>
      <c r="BL411" s="274" t="s">
        <v>268</v>
      </c>
      <c r="BM411" s="274" t="s">
        <v>268</v>
      </c>
      <c r="BN411" s="274" t="s">
        <v>268</v>
      </c>
      <c r="BO411" s="274" t="s">
        <v>268</v>
      </c>
      <c r="BP411" s="274" t="s">
        <v>268</v>
      </c>
      <c r="BQ411" s="274" t="s">
        <v>268</v>
      </c>
      <c r="BR411" s="274" t="s">
        <v>268</v>
      </c>
      <c r="BS411" s="274" t="s">
        <v>268</v>
      </c>
      <c r="BT411" s="274" t="s">
        <v>268</v>
      </c>
      <c r="BU411" s="274" t="s">
        <v>268</v>
      </c>
      <c r="BV411" s="274" t="s">
        <v>268</v>
      </c>
      <c r="BW411" s="274" t="s">
        <v>268</v>
      </c>
      <c r="BX411" s="274" t="s">
        <v>268</v>
      </c>
      <c r="BY411" s="295">
        <v>70</v>
      </c>
      <c r="BZ411" s="295">
        <v>70</v>
      </c>
      <c r="CA411" s="298" t="s">
        <v>142</v>
      </c>
      <c r="CB411" s="297">
        <v>122</v>
      </c>
      <c r="CC411" s="284">
        <f t="shared" si="26"/>
        <v>0</v>
      </c>
      <c r="CD411" s="295">
        <f t="shared" si="27"/>
        <v>70</v>
      </c>
      <c r="CE411" s="284">
        <f t="shared" si="28"/>
        <v>0</v>
      </c>
      <c r="CF411" s="295">
        <f t="shared" si="29"/>
        <v>1</v>
      </c>
      <c r="CG411" s="274" t="s">
        <v>876</v>
      </c>
      <c r="CH411" s="274" t="s">
        <v>268</v>
      </c>
      <c r="CI411" s="274" t="s">
        <v>268</v>
      </c>
      <c r="CJ411" s="298" t="s">
        <v>268</v>
      </c>
      <c r="CK411" s="298" t="s">
        <v>736</v>
      </c>
      <c r="CL411" s="274" t="s">
        <v>268</v>
      </c>
      <c r="CM411" s="274" t="s">
        <v>268</v>
      </c>
      <c r="CN411" s="274" t="s">
        <v>268</v>
      </c>
      <c r="CO411" s="274" t="s">
        <v>268</v>
      </c>
      <c r="CP411" s="274" t="s">
        <v>268</v>
      </c>
      <c r="CQ411" s="274" t="s">
        <v>268</v>
      </c>
      <c r="CR411" s="274" t="s">
        <v>877</v>
      </c>
      <c r="CS411" s="274">
        <v>86.86</v>
      </c>
      <c r="CT411" s="274" t="s">
        <v>268</v>
      </c>
      <c r="CU411" s="274">
        <v>86.86</v>
      </c>
      <c r="CV411" s="274">
        <v>365</v>
      </c>
      <c r="CW411" s="274" t="s">
        <v>878</v>
      </c>
      <c r="CX411" s="274" t="s">
        <v>835</v>
      </c>
      <c r="CY411" s="274" t="s">
        <v>836</v>
      </c>
      <c r="CZ411" s="274" t="s">
        <v>837</v>
      </c>
      <c r="DA411" s="274" t="s">
        <v>268</v>
      </c>
      <c r="DB411" s="274" t="s">
        <v>268</v>
      </c>
      <c r="DC411" s="274" t="s">
        <v>268</v>
      </c>
      <c r="DD411" s="274" t="s">
        <v>268</v>
      </c>
      <c r="DE411" s="274" t="s">
        <v>268</v>
      </c>
      <c r="DF411" s="274" t="s">
        <v>268</v>
      </c>
      <c r="DG411" s="299">
        <f>IFERROR(IF(CA411="D",IF(CK411="A dispo.",CD411*VLOOKUP('DATI INPUT'!$F$27,TARIFFE_UD,2,FALSE),CD411*VLOOKUP(CK411,TARIFFE_UD,2,FALSE)),CD411*VLOOKUP(CB411-100,TARIFFE_UND,2,FALSE)),0)</f>
        <v>55.436527914800543</v>
      </c>
      <c r="DH411" s="299">
        <f>IFERROR(IF(CA411="D",IF(CK411="A dispo.",CF411*VLOOKUP('DATI INPUT'!$F$27,TARIFFE_UD,3,FALSE),CF411*VLOOKUP(CK411,TARIFFE_UD,3,FALSE)),CF411*VLOOKUP(CB411-100,TARIFFE_UND,3,FALSE)),0)</f>
        <v>60.367780403072892</v>
      </c>
    </row>
    <row r="412" spans="1:112" x14ac:dyDescent="0.25">
      <c r="A412" s="274" t="s">
        <v>4330</v>
      </c>
      <c r="B412" s="274" t="s">
        <v>1480</v>
      </c>
      <c r="C412" s="274" t="s">
        <v>4331</v>
      </c>
      <c r="D412" s="274" t="s">
        <v>4332</v>
      </c>
      <c r="E412" s="274" t="s">
        <v>268</v>
      </c>
      <c r="F412" s="274" t="s">
        <v>156</v>
      </c>
      <c r="G412" s="274" t="s">
        <v>4333</v>
      </c>
      <c r="H412" s="274" t="s">
        <v>1749</v>
      </c>
      <c r="I412" s="274" t="s">
        <v>318</v>
      </c>
      <c r="J412" s="274" t="s">
        <v>274</v>
      </c>
      <c r="K412" s="274" t="s">
        <v>4334</v>
      </c>
      <c r="L412" s="274" t="s">
        <v>960</v>
      </c>
      <c r="M412" s="274" t="s">
        <v>4335</v>
      </c>
      <c r="N412" s="274" t="s">
        <v>984</v>
      </c>
      <c r="O412" s="274" t="s">
        <v>873</v>
      </c>
      <c r="P412" s="274" t="s">
        <v>1830</v>
      </c>
      <c r="Q412" s="274" t="s">
        <v>279</v>
      </c>
      <c r="R412" s="274" t="s">
        <v>268</v>
      </c>
      <c r="S412" s="274" t="s">
        <v>268</v>
      </c>
      <c r="T412" s="274" t="s">
        <v>268</v>
      </c>
      <c r="U412" s="274" t="s">
        <v>268</v>
      </c>
      <c r="V412" s="274" t="s">
        <v>268</v>
      </c>
      <c r="W412" s="274" t="s">
        <v>4335</v>
      </c>
      <c r="X412" s="274" t="s">
        <v>1830</v>
      </c>
      <c r="Y412" s="274" t="s">
        <v>279</v>
      </c>
      <c r="Z412" s="274" t="s">
        <v>268</v>
      </c>
      <c r="AA412" s="274" t="s">
        <v>268</v>
      </c>
      <c r="AB412" s="274" t="s">
        <v>268</v>
      </c>
      <c r="AC412" s="274" t="s">
        <v>268</v>
      </c>
      <c r="AD412" s="274" t="s">
        <v>268</v>
      </c>
      <c r="AE412" s="274" t="s">
        <v>287</v>
      </c>
      <c r="AF412" s="274" t="s">
        <v>1811</v>
      </c>
      <c r="AG412" s="274" t="s">
        <v>875</v>
      </c>
      <c r="AH412" s="274" t="s">
        <v>1831</v>
      </c>
      <c r="AI412" s="274" t="s">
        <v>973</v>
      </c>
      <c r="AJ412" s="274" t="s">
        <v>268</v>
      </c>
      <c r="AK412" s="274" t="s">
        <v>413</v>
      </c>
      <c r="AL412" s="274" t="s">
        <v>268</v>
      </c>
      <c r="AM412" s="274" t="s">
        <v>288</v>
      </c>
      <c r="AN412" s="274" t="s">
        <v>268</v>
      </c>
      <c r="AO412" s="274" t="s">
        <v>268</v>
      </c>
      <c r="AP412" s="274" t="s">
        <v>268</v>
      </c>
      <c r="AQ412" s="274" t="s">
        <v>268</v>
      </c>
      <c r="AR412" s="274" t="s">
        <v>268</v>
      </c>
      <c r="AS412" s="274" t="s">
        <v>268</v>
      </c>
      <c r="AT412" s="274" t="s">
        <v>268</v>
      </c>
      <c r="AU412" s="274" t="s">
        <v>268</v>
      </c>
      <c r="AV412" s="274" t="s">
        <v>268</v>
      </c>
      <c r="AW412" s="274" t="s">
        <v>268</v>
      </c>
      <c r="AX412" s="274" t="s">
        <v>268</v>
      </c>
      <c r="AY412" s="274" t="s">
        <v>268</v>
      </c>
      <c r="AZ412" s="274" t="s">
        <v>268</v>
      </c>
      <c r="BA412" s="274" t="s">
        <v>268</v>
      </c>
      <c r="BB412" s="274" t="s">
        <v>268</v>
      </c>
      <c r="BC412" s="274" t="s">
        <v>268</v>
      </c>
      <c r="BD412" s="274" t="s">
        <v>268</v>
      </c>
      <c r="BE412" s="274" t="s">
        <v>268</v>
      </c>
      <c r="BF412" s="274" t="s">
        <v>268</v>
      </c>
      <c r="BG412" s="274" t="s">
        <v>268</v>
      </c>
      <c r="BH412" s="274" t="s">
        <v>268</v>
      </c>
      <c r="BI412" s="274" t="s">
        <v>268</v>
      </c>
      <c r="BJ412" s="274" t="s">
        <v>268</v>
      </c>
      <c r="BK412" s="274" t="s">
        <v>268</v>
      </c>
      <c r="BL412" s="274" t="s">
        <v>268</v>
      </c>
      <c r="BM412" s="274" t="s">
        <v>268</v>
      </c>
      <c r="BN412" s="274" t="s">
        <v>268</v>
      </c>
      <c r="BO412" s="274" t="s">
        <v>268</v>
      </c>
      <c r="BP412" s="274" t="s">
        <v>268</v>
      </c>
      <c r="BQ412" s="274" t="s">
        <v>268</v>
      </c>
      <c r="BR412" s="274" t="s">
        <v>268</v>
      </c>
      <c r="BS412" s="274" t="s">
        <v>268</v>
      </c>
      <c r="BT412" s="274" t="s">
        <v>268</v>
      </c>
      <c r="BU412" s="274" t="s">
        <v>268</v>
      </c>
      <c r="BV412" s="274" t="s">
        <v>268</v>
      </c>
      <c r="BW412" s="274" t="s">
        <v>268</v>
      </c>
      <c r="BX412" s="274" t="s">
        <v>268</v>
      </c>
      <c r="BY412" s="295">
        <v>92.21</v>
      </c>
      <c r="BZ412" s="295">
        <v>92.21</v>
      </c>
      <c r="CA412" s="298" t="s">
        <v>142</v>
      </c>
      <c r="CB412" s="297">
        <v>122</v>
      </c>
      <c r="CC412" s="284">
        <f t="shared" si="26"/>
        <v>0</v>
      </c>
      <c r="CD412" s="295">
        <f t="shared" si="27"/>
        <v>92.210000000000008</v>
      </c>
      <c r="CE412" s="284">
        <f t="shared" si="28"/>
        <v>0</v>
      </c>
      <c r="CF412" s="295">
        <f t="shared" si="29"/>
        <v>1</v>
      </c>
      <c r="CG412" s="274" t="s">
        <v>876</v>
      </c>
      <c r="CH412" s="274" t="s">
        <v>268</v>
      </c>
      <c r="CI412" s="274" t="s">
        <v>268</v>
      </c>
      <c r="CJ412" s="298" t="s">
        <v>271</v>
      </c>
      <c r="CK412" s="297">
        <v>1</v>
      </c>
      <c r="CL412" s="274" t="s">
        <v>268</v>
      </c>
      <c r="CM412" s="274" t="s">
        <v>268</v>
      </c>
      <c r="CN412" s="274" t="s">
        <v>268</v>
      </c>
      <c r="CO412" s="274" t="s">
        <v>268</v>
      </c>
      <c r="CP412" s="274" t="s">
        <v>268</v>
      </c>
      <c r="CQ412" s="274" t="s">
        <v>268</v>
      </c>
      <c r="CR412" s="274" t="s">
        <v>877</v>
      </c>
      <c r="CS412" s="274">
        <v>52.32</v>
      </c>
      <c r="CT412" s="274" t="s">
        <v>268</v>
      </c>
      <c r="CU412" s="274">
        <v>52.32</v>
      </c>
      <c r="CV412" s="274">
        <v>365</v>
      </c>
      <c r="CW412" s="274" t="s">
        <v>878</v>
      </c>
      <c r="CX412" s="274" t="s">
        <v>835</v>
      </c>
      <c r="CY412" s="274" t="s">
        <v>836</v>
      </c>
      <c r="CZ412" s="274" t="s">
        <v>837</v>
      </c>
      <c r="DA412" s="274" t="s">
        <v>268</v>
      </c>
      <c r="DB412" s="274" t="s">
        <v>268</v>
      </c>
      <c r="DC412" s="274" t="s">
        <v>268</v>
      </c>
      <c r="DD412" s="274" t="s">
        <v>268</v>
      </c>
      <c r="DE412" s="274" t="s">
        <v>268</v>
      </c>
      <c r="DF412" s="274" t="s">
        <v>268</v>
      </c>
      <c r="DG412" s="299">
        <f>IFERROR(IF(CA412="D",IF(CK412="A dispo.",CD412*VLOOKUP('DATI INPUT'!$F$27,TARIFFE_UD,2,FALSE),CD412*VLOOKUP(CK412,TARIFFE_UD,2,FALSE)),CD412*VLOOKUP(CB412-100,TARIFFE_UND,2,FALSE)),0)</f>
        <v>56.797802655819545</v>
      </c>
      <c r="DH412" s="299">
        <f>IFERROR(IF(CA412="D",IF(CK412="A dispo.",CF412*VLOOKUP('DATI INPUT'!$F$27,TARIFFE_UD,3,FALSE),CF412*VLOOKUP(CK412,TARIFFE_UD,3,FALSE)),CF412*VLOOKUP(CB412-100,TARIFFE_UND,3,FALSE)),0)</f>
        <v>15.164853048114928</v>
      </c>
    </row>
    <row r="413" spans="1:112" x14ac:dyDescent="0.25">
      <c r="A413" s="274" t="s">
        <v>4336</v>
      </c>
      <c r="B413" s="274" t="s">
        <v>1480</v>
      </c>
      <c r="C413" s="274" t="s">
        <v>4337</v>
      </c>
      <c r="D413" s="274" t="s">
        <v>4332</v>
      </c>
      <c r="E413" s="274" t="s">
        <v>268</v>
      </c>
      <c r="F413" s="274" t="s">
        <v>156</v>
      </c>
      <c r="G413" s="274" t="s">
        <v>4333</v>
      </c>
      <c r="H413" s="274" t="s">
        <v>1749</v>
      </c>
      <c r="I413" s="274" t="s">
        <v>318</v>
      </c>
      <c r="J413" s="274" t="s">
        <v>274</v>
      </c>
      <c r="K413" s="274" t="s">
        <v>4334</v>
      </c>
      <c r="L413" s="274" t="s">
        <v>960</v>
      </c>
      <c r="M413" s="274" t="s">
        <v>4335</v>
      </c>
      <c r="N413" s="274" t="s">
        <v>984</v>
      </c>
      <c r="O413" s="274" t="s">
        <v>873</v>
      </c>
      <c r="P413" s="274" t="s">
        <v>1830</v>
      </c>
      <c r="Q413" s="274" t="s">
        <v>279</v>
      </c>
      <c r="R413" s="274" t="s">
        <v>268</v>
      </c>
      <c r="S413" s="274" t="s">
        <v>268</v>
      </c>
      <c r="T413" s="274" t="s">
        <v>268</v>
      </c>
      <c r="U413" s="274" t="s">
        <v>268</v>
      </c>
      <c r="V413" s="274" t="s">
        <v>268</v>
      </c>
      <c r="W413" s="274" t="s">
        <v>4335</v>
      </c>
      <c r="X413" s="274" t="s">
        <v>1830</v>
      </c>
      <c r="Y413" s="274" t="s">
        <v>279</v>
      </c>
      <c r="Z413" s="274" t="s">
        <v>268</v>
      </c>
      <c r="AA413" s="274" t="s">
        <v>268</v>
      </c>
      <c r="AB413" s="274" t="s">
        <v>268</v>
      </c>
      <c r="AC413" s="274" t="s">
        <v>268</v>
      </c>
      <c r="AD413" s="274" t="s">
        <v>268</v>
      </c>
      <c r="AE413" s="274" t="s">
        <v>287</v>
      </c>
      <c r="AF413" s="274" t="s">
        <v>1811</v>
      </c>
      <c r="AG413" s="274" t="s">
        <v>875</v>
      </c>
      <c r="AH413" s="274" t="s">
        <v>1831</v>
      </c>
      <c r="AI413" s="274" t="s">
        <v>973</v>
      </c>
      <c r="AJ413" s="274" t="s">
        <v>268</v>
      </c>
      <c r="AK413" s="274" t="s">
        <v>354</v>
      </c>
      <c r="AL413" s="274" t="s">
        <v>268</v>
      </c>
      <c r="AM413" s="274" t="s">
        <v>353</v>
      </c>
      <c r="AN413" s="274" t="s">
        <v>268</v>
      </c>
      <c r="AO413" s="274" t="s">
        <v>268</v>
      </c>
      <c r="AP413" s="274" t="s">
        <v>268</v>
      </c>
      <c r="AQ413" s="274" t="s">
        <v>268</v>
      </c>
      <c r="AR413" s="274" t="s">
        <v>268</v>
      </c>
      <c r="AS413" s="274" t="s">
        <v>268</v>
      </c>
      <c r="AT413" s="274" t="s">
        <v>268</v>
      </c>
      <c r="AU413" s="274" t="s">
        <v>268</v>
      </c>
      <c r="AV413" s="274" t="s">
        <v>268</v>
      </c>
      <c r="AW413" s="274" t="s">
        <v>268</v>
      </c>
      <c r="AX413" s="274" t="s">
        <v>268</v>
      </c>
      <c r="AY413" s="274" t="s">
        <v>268</v>
      </c>
      <c r="AZ413" s="274" t="s">
        <v>268</v>
      </c>
      <c r="BA413" s="274" t="s">
        <v>268</v>
      </c>
      <c r="BB413" s="274" t="s">
        <v>268</v>
      </c>
      <c r="BC413" s="274" t="s">
        <v>268</v>
      </c>
      <c r="BD413" s="274" t="s">
        <v>268</v>
      </c>
      <c r="BE413" s="274" t="s">
        <v>268</v>
      </c>
      <c r="BF413" s="274" t="s">
        <v>268</v>
      </c>
      <c r="BG413" s="274" t="s">
        <v>268</v>
      </c>
      <c r="BH413" s="274" t="s">
        <v>268</v>
      </c>
      <c r="BI413" s="274" t="s">
        <v>268</v>
      </c>
      <c r="BJ413" s="274" t="s">
        <v>268</v>
      </c>
      <c r="BK413" s="274" t="s">
        <v>268</v>
      </c>
      <c r="BL413" s="274" t="s">
        <v>268</v>
      </c>
      <c r="BM413" s="274" t="s">
        <v>268</v>
      </c>
      <c r="BN413" s="274" t="s">
        <v>268</v>
      </c>
      <c r="BO413" s="274" t="s">
        <v>268</v>
      </c>
      <c r="BP413" s="274" t="s">
        <v>268</v>
      </c>
      <c r="BQ413" s="274" t="s">
        <v>268</v>
      </c>
      <c r="BR413" s="274" t="s">
        <v>268</v>
      </c>
      <c r="BS413" s="274" t="s">
        <v>268</v>
      </c>
      <c r="BT413" s="274" t="s">
        <v>268</v>
      </c>
      <c r="BU413" s="274" t="s">
        <v>268</v>
      </c>
      <c r="BV413" s="274" t="s">
        <v>268</v>
      </c>
      <c r="BW413" s="274" t="s">
        <v>268</v>
      </c>
      <c r="BX413" s="274" t="s">
        <v>268</v>
      </c>
      <c r="BY413" s="295">
        <v>20</v>
      </c>
      <c r="BZ413" s="295">
        <v>20</v>
      </c>
      <c r="CA413" s="298" t="s">
        <v>142</v>
      </c>
      <c r="CB413" s="297">
        <v>123</v>
      </c>
      <c r="CC413" s="284">
        <f t="shared" si="26"/>
        <v>0</v>
      </c>
      <c r="CD413" s="295">
        <f t="shared" si="27"/>
        <v>20</v>
      </c>
      <c r="CE413" s="284">
        <f t="shared" si="28"/>
        <v>1</v>
      </c>
      <c r="CF413" s="295">
        <f t="shared" si="29"/>
        <v>0</v>
      </c>
      <c r="CG413" s="274" t="s">
        <v>1817</v>
      </c>
      <c r="CH413" s="274" t="s">
        <v>268</v>
      </c>
      <c r="CI413" s="274" t="s">
        <v>268</v>
      </c>
      <c r="CJ413" s="298" t="s">
        <v>271</v>
      </c>
      <c r="CK413" s="297">
        <v>1</v>
      </c>
      <c r="CL413" s="274" t="s">
        <v>268</v>
      </c>
      <c r="CM413" s="274" t="s">
        <v>268</v>
      </c>
      <c r="CN413" s="274" t="s">
        <v>268</v>
      </c>
      <c r="CO413" s="274" t="s">
        <v>268</v>
      </c>
      <c r="CP413" s="274" t="s">
        <v>268</v>
      </c>
      <c r="CQ413" s="274" t="s">
        <v>268</v>
      </c>
      <c r="CR413" s="274" t="s">
        <v>877</v>
      </c>
      <c r="CS413" s="274">
        <v>7.6</v>
      </c>
      <c r="CT413" s="274" t="s">
        <v>268</v>
      </c>
      <c r="CU413" s="274">
        <v>7.6</v>
      </c>
      <c r="CV413" s="274">
        <v>365</v>
      </c>
      <c r="CW413" s="274" t="s">
        <v>878</v>
      </c>
      <c r="CX413" s="274" t="s">
        <v>835</v>
      </c>
      <c r="CY413" s="274" t="s">
        <v>836</v>
      </c>
      <c r="CZ413" s="274" t="s">
        <v>837</v>
      </c>
      <c r="DA413" s="274" t="s">
        <v>268</v>
      </c>
      <c r="DB413" s="274" t="s">
        <v>268</v>
      </c>
      <c r="DC413" s="274" t="s">
        <v>268</v>
      </c>
      <c r="DD413" s="274" t="s">
        <v>268</v>
      </c>
      <c r="DE413" s="274" t="s">
        <v>268</v>
      </c>
      <c r="DF413" s="274" t="s">
        <v>268</v>
      </c>
      <c r="DG413" s="299">
        <f>IFERROR(IF(CA413="D",IF(CK413="A dispo.",CD413*VLOOKUP('DATI INPUT'!$F$27,TARIFFE_UD,2,FALSE),CD413*VLOOKUP(CK413,TARIFFE_UD,2,FALSE)),CD413*VLOOKUP(CB413-100,TARIFFE_UND,2,FALSE)),0)</f>
        <v>12.319228425511232</v>
      </c>
      <c r="DH413" s="299">
        <f>IFERROR(IF(CA413="D",IF(CK413="A dispo.",CF413*VLOOKUP('DATI INPUT'!$F$27,TARIFFE_UD,3,FALSE),CF413*VLOOKUP(CK413,TARIFFE_UD,3,FALSE)),CF413*VLOOKUP(CB413-100,TARIFFE_UND,3,FALSE)),0)</f>
        <v>0</v>
      </c>
    </row>
    <row r="414" spans="1:112" x14ac:dyDescent="0.25">
      <c r="A414" s="274" t="s">
        <v>4338</v>
      </c>
      <c r="B414" s="274" t="s">
        <v>1480</v>
      </c>
      <c r="C414" s="274" t="s">
        <v>4339</v>
      </c>
      <c r="D414" s="274" t="s">
        <v>4332</v>
      </c>
      <c r="E414" s="274" t="s">
        <v>268</v>
      </c>
      <c r="F414" s="274" t="s">
        <v>156</v>
      </c>
      <c r="G414" s="274" t="s">
        <v>4333</v>
      </c>
      <c r="H414" s="274" t="s">
        <v>1749</v>
      </c>
      <c r="I414" s="274" t="s">
        <v>318</v>
      </c>
      <c r="J414" s="274" t="s">
        <v>274</v>
      </c>
      <c r="K414" s="274" t="s">
        <v>4334</v>
      </c>
      <c r="L414" s="274" t="s">
        <v>960</v>
      </c>
      <c r="M414" s="274" t="s">
        <v>4335</v>
      </c>
      <c r="N414" s="274" t="s">
        <v>984</v>
      </c>
      <c r="O414" s="274" t="s">
        <v>873</v>
      </c>
      <c r="P414" s="274" t="s">
        <v>1830</v>
      </c>
      <c r="Q414" s="274" t="s">
        <v>279</v>
      </c>
      <c r="R414" s="274" t="s">
        <v>268</v>
      </c>
      <c r="S414" s="274" t="s">
        <v>268</v>
      </c>
      <c r="T414" s="274" t="s">
        <v>268</v>
      </c>
      <c r="U414" s="274" t="s">
        <v>268</v>
      </c>
      <c r="V414" s="274" t="s">
        <v>268</v>
      </c>
      <c r="W414" s="274" t="s">
        <v>4335</v>
      </c>
      <c r="X414" s="274" t="s">
        <v>1830</v>
      </c>
      <c r="Y414" s="274" t="s">
        <v>279</v>
      </c>
      <c r="Z414" s="274" t="s">
        <v>268</v>
      </c>
      <c r="AA414" s="274" t="s">
        <v>268</v>
      </c>
      <c r="AB414" s="274" t="s">
        <v>268</v>
      </c>
      <c r="AC414" s="274" t="s">
        <v>268</v>
      </c>
      <c r="AD414" s="274" t="s">
        <v>268</v>
      </c>
      <c r="AE414" s="274" t="s">
        <v>287</v>
      </c>
      <c r="AF414" s="274" t="s">
        <v>1811</v>
      </c>
      <c r="AG414" s="274" t="s">
        <v>875</v>
      </c>
      <c r="AH414" s="274" t="s">
        <v>1831</v>
      </c>
      <c r="AI414" s="274" t="s">
        <v>973</v>
      </c>
      <c r="AJ414" s="274" t="s">
        <v>268</v>
      </c>
      <c r="AK414" s="274" t="s">
        <v>354</v>
      </c>
      <c r="AL414" s="274" t="s">
        <v>268</v>
      </c>
      <c r="AM414" s="274" t="s">
        <v>353</v>
      </c>
      <c r="AN414" s="274" t="s">
        <v>268</v>
      </c>
      <c r="AO414" s="274" t="s">
        <v>268</v>
      </c>
      <c r="AP414" s="274" t="s">
        <v>268</v>
      </c>
      <c r="AQ414" s="274" t="s">
        <v>268</v>
      </c>
      <c r="AR414" s="274" t="s">
        <v>268</v>
      </c>
      <c r="AS414" s="274" t="s">
        <v>268</v>
      </c>
      <c r="AT414" s="274" t="s">
        <v>268</v>
      </c>
      <c r="AU414" s="274" t="s">
        <v>268</v>
      </c>
      <c r="AV414" s="274" t="s">
        <v>268</v>
      </c>
      <c r="AW414" s="274" t="s">
        <v>268</v>
      </c>
      <c r="AX414" s="274" t="s">
        <v>268</v>
      </c>
      <c r="AY414" s="274" t="s">
        <v>268</v>
      </c>
      <c r="AZ414" s="274" t="s">
        <v>268</v>
      </c>
      <c r="BA414" s="274" t="s">
        <v>268</v>
      </c>
      <c r="BB414" s="274" t="s">
        <v>268</v>
      </c>
      <c r="BC414" s="274" t="s">
        <v>268</v>
      </c>
      <c r="BD414" s="274" t="s">
        <v>268</v>
      </c>
      <c r="BE414" s="274" t="s">
        <v>268</v>
      </c>
      <c r="BF414" s="274" t="s">
        <v>268</v>
      </c>
      <c r="BG414" s="274" t="s">
        <v>268</v>
      </c>
      <c r="BH414" s="274" t="s">
        <v>268</v>
      </c>
      <c r="BI414" s="274" t="s">
        <v>268</v>
      </c>
      <c r="BJ414" s="274" t="s">
        <v>268</v>
      </c>
      <c r="BK414" s="274" t="s">
        <v>268</v>
      </c>
      <c r="BL414" s="274" t="s">
        <v>268</v>
      </c>
      <c r="BM414" s="274" t="s">
        <v>268</v>
      </c>
      <c r="BN414" s="274" t="s">
        <v>268</v>
      </c>
      <c r="BO414" s="274" t="s">
        <v>268</v>
      </c>
      <c r="BP414" s="274" t="s">
        <v>268</v>
      </c>
      <c r="BQ414" s="274" t="s">
        <v>268</v>
      </c>
      <c r="BR414" s="274" t="s">
        <v>268</v>
      </c>
      <c r="BS414" s="274" t="s">
        <v>268</v>
      </c>
      <c r="BT414" s="274" t="s">
        <v>268</v>
      </c>
      <c r="BU414" s="274" t="s">
        <v>268</v>
      </c>
      <c r="BV414" s="274" t="s">
        <v>268</v>
      </c>
      <c r="BW414" s="274" t="s">
        <v>268</v>
      </c>
      <c r="BX414" s="274" t="s">
        <v>268</v>
      </c>
      <c r="BY414" s="295">
        <v>56</v>
      </c>
      <c r="BZ414" s="295">
        <v>56</v>
      </c>
      <c r="CA414" s="298" t="s">
        <v>142</v>
      </c>
      <c r="CB414" s="297">
        <v>123</v>
      </c>
      <c r="CC414" s="284">
        <f t="shared" si="26"/>
        <v>0</v>
      </c>
      <c r="CD414" s="295">
        <f t="shared" si="27"/>
        <v>56</v>
      </c>
      <c r="CE414" s="284">
        <f t="shared" si="28"/>
        <v>1</v>
      </c>
      <c r="CF414" s="295">
        <f t="shared" si="29"/>
        <v>0</v>
      </c>
      <c r="CG414" s="274" t="s">
        <v>1817</v>
      </c>
      <c r="CH414" s="274" t="s">
        <v>268</v>
      </c>
      <c r="CI414" s="274" t="s">
        <v>268</v>
      </c>
      <c r="CJ414" s="298" t="s">
        <v>271</v>
      </c>
      <c r="CK414" s="297">
        <v>1</v>
      </c>
      <c r="CL414" s="274" t="s">
        <v>268</v>
      </c>
      <c r="CM414" s="274" t="s">
        <v>268</v>
      </c>
      <c r="CN414" s="274" t="s">
        <v>268</v>
      </c>
      <c r="CO414" s="274" t="s">
        <v>268</v>
      </c>
      <c r="CP414" s="274" t="s">
        <v>268</v>
      </c>
      <c r="CQ414" s="274" t="s">
        <v>268</v>
      </c>
      <c r="CR414" s="274" t="s">
        <v>877</v>
      </c>
      <c r="CS414" s="274">
        <v>21.28</v>
      </c>
      <c r="CT414" s="274" t="s">
        <v>268</v>
      </c>
      <c r="CU414" s="274">
        <v>21.28</v>
      </c>
      <c r="CV414" s="274">
        <v>365</v>
      </c>
      <c r="CW414" s="274" t="s">
        <v>878</v>
      </c>
      <c r="CX414" s="274" t="s">
        <v>835</v>
      </c>
      <c r="CY414" s="274" t="s">
        <v>836</v>
      </c>
      <c r="CZ414" s="274" t="s">
        <v>837</v>
      </c>
      <c r="DA414" s="274" t="s">
        <v>268</v>
      </c>
      <c r="DB414" s="274" t="s">
        <v>268</v>
      </c>
      <c r="DC414" s="274" t="s">
        <v>268</v>
      </c>
      <c r="DD414" s="274" t="s">
        <v>268</v>
      </c>
      <c r="DE414" s="274" t="s">
        <v>268</v>
      </c>
      <c r="DF414" s="274" t="s">
        <v>268</v>
      </c>
      <c r="DG414" s="299">
        <f>IFERROR(IF(CA414="D",IF(CK414="A dispo.",CD414*VLOOKUP('DATI INPUT'!$F$27,TARIFFE_UD,2,FALSE),CD414*VLOOKUP(CK414,TARIFFE_UD,2,FALSE)),CD414*VLOOKUP(CB414-100,TARIFFE_UND,2,FALSE)),0)</f>
        <v>34.493839591431453</v>
      </c>
      <c r="DH414" s="299">
        <f>IFERROR(IF(CA414="D",IF(CK414="A dispo.",CF414*VLOOKUP('DATI INPUT'!$F$27,TARIFFE_UD,3,FALSE),CF414*VLOOKUP(CK414,TARIFFE_UD,3,FALSE)),CF414*VLOOKUP(CB414-100,TARIFFE_UND,3,FALSE)),0)</f>
        <v>0</v>
      </c>
    </row>
    <row r="415" spans="1:112" x14ac:dyDescent="0.25">
      <c r="A415" s="274" t="s">
        <v>4340</v>
      </c>
      <c r="B415" s="274" t="s">
        <v>4341</v>
      </c>
      <c r="C415" s="274" t="s">
        <v>4342</v>
      </c>
      <c r="D415" s="274" t="s">
        <v>4343</v>
      </c>
      <c r="E415" s="274" t="s">
        <v>268</v>
      </c>
      <c r="F415" s="274" t="s">
        <v>156</v>
      </c>
      <c r="G415" s="274" t="s">
        <v>4344</v>
      </c>
      <c r="H415" s="274" t="s">
        <v>1749</v>
      </c>
      <c r="I415" s="274" t="s">
        <v>4345</v>
      </c>
      <c r="J415" s="274" t="s">
        <v>156</v>
      </c>
      <c r="K415" s="274" t="s">
        <v>4346</v>
      </c>
      <c r="L415" s="274" t="s">
        <v>984</v>
      </c>
      <c r="M415" s="274" t="s">
        <v>4347</v>
      </c>
      <c r="N415" s="274" t="s">
        <v>984</v>
      </c>
      <c r="O415" s="274" t="s">
        <v>873</v>
      </c>
      <c r="P415" s="274" t="s">
        <v>1901</v>
      </c>
      <c r="Q415" s="274" t="s">
        <v>329</v>
      </c>
      <c r="R415" s="274" t="s">
        <v>268</v>
      </c>
      <c r="S415" s="274" t="s">
        <v>268</v>
      </c>
      <c r="T415" s="274" t="s">
        <v>268</v>
      </c>
      <c r="U415" s="274" t="s">
        <v>268</v>
      </c>
      <c r="V415" s="274" t="s">
        <v>268</v>
      </c>
      <c r="W415" s="274" t="s">
        <v>4347</v>
      </c>
      <c r="X415" s="274" t="s">
        <v>1901</v>
      </c>
      <c r="Y415" s="274" t="s">
        <v>329</v>
      </c>
      <c r="Z415" s="274" t="s">
        <v>268</v>
      </c>
      <c r="AA415" s="274" t="s">
        <v>268</v>
      </c>
      <c r="AB415" s="274" t="s">
        <v>268</v>
      </c>
      <c r="AC415" s="274" t="s">
        <v>268</v>
      </c>
      <c r="AD415" s="274" t="s">
        <v>268</v>
      </c>
      <c r="AE415" s="274" t="s">
        <v>287</v>
      </c>
      <c r="AF415" s="274" t="s">
        <v>1811</v>
      </c>
      <c r="AG415" s="274" t="s">
        <v>875</v>
      </c>
      <c r="AH415" s="274" t="s">
        <v>380</v>
      </c>
      <c r="AI415" s="274" t="s">
        <v>786</v>
      </c>
      <c r="AJ415" s="274" t="s">
        <v>268</v>
      </c>
      <c r="AK415" s="274" t="s">
        <v>413</v>
      </c>
      <c r="AL415" s="274" t="s">
        <v>268</v>
      </c>
      <c r="AM415" s="274" t="s">
        <v>355</v>
      </c>
      <c r="AN415" s="274" t="s">
        <v>268</v>
      </c>
      <c r="AO415" s="274" t="s">
        <v>268</v>
      </c>
      <c r="AP415" s="274" t="s">
        <v>268</v>
      </c>
      <c r="AQ415" s="274" t="s">
        <v>268</v>
      </c>
      <c r="AR415" s="274" t="s">
        <v>268</v>
      </c>
      <c r="AS415" s="274" t="s">
        <v>268</v>
      </c>
      <c r="AT415" s="274" t="s">
        <v>268</v>
      </c>
      <c r="AU415" s="274" t="s">
        <v>268</v>
      </c>
      <c r="AV415" s="274" t="s">
        <v>268</v>
      </c>
      <c r="AW415" s="274" t="s">
        <v>268</v>
      </c>
      <c r="AX415" s="274" t="s">
        <v>268</v>
      </c>
      <c r="AY415" s="274" t="s">
        <v>268</v>
      </c>
      <c r="AZ415" s="274" t="s">
        <v>268</v>
      </c>
      <c r="BA415" s="274" t="s">
        <v>268</v>
      </c>
      <c r="BB415" s="274" t="s">
        <v>268</v>
      </c>
      <c r="BC415" s="274" t="s">
        <v>268</v>
      </c>
      <c r="BD415" s="274" t="s">
        <v>268</v>
      </c>
      <c r="BE415" s="274" t="s">
        <v>268</v>
      </c>
      <c r="BF415" s="274" t="s">
        <v>268</v>
      </c>
      <c r="BG415" s="274" t="s">
        <v>268</v>
      </c>
      <c r="BH415" s="274" t="s">
        <v>268</v>
      </c>
      <c r="BI415" s="274" t="s">
        <v>268</v>
      </c>
      <c r="BJ415" s="274" t="s">
        <v>268</v>
      </c>
      <c r="BK415" s="274" t="s">
        <v>268</v>
      </c>
      <c r="BL415" s="274" t="s">
        <v>268</v>
      </c>
      <c r="BM415" s="274" t="s">
        <v>268</v>
      </c>
      <c r="BN415" s="274" t="s">
        <v>268</v>
      </c>
      <c r="BO415" s="274" t="s">
        <v>268</v>
      </c>
      <c r="BP415" s="274" t="s">
        <v>268</v>
      </c>
      <c r="BQ415" s="274" t="s">
        <v>268</v>
      </c>
      <c r="BR415" s="274" t="s">
        <v>268</v>
      </c>
      <c r="BS415" s="274" t="s">
        <v>268</v>
      </c>
      <c r="BT415" s="274" t="s">
        <v>268</v>
      </c>
      <c r="BU415" s="274" t="s">
        <v>268</v>
      </c>
      <c r="BV415" s="274" t="s">
        <v>268</v>
      </c>
      <c r="BW415" s="274" t="s">
        <v>268</v>
      </c>
      <c r="BX415" s="274" t="s">
        <v>268</v>
      </c>
      <c r="BY415" s="295">
        <v>93.07</v>
      </c>
      <c r="BZ415" s="295">
        <v>93.07</v>
      </c>
      <c r="CA415" s="298" t="s">
        <v>142</v>
      </c>
      <c r="CB415" s="297">
        <v>122</v>
      </c>
      <c r="CC415" s="284">
        <f t="shared" si="26"/>
        <v>0</v>
      </c>
      <c r="CD415" s="295">
        <f t="shared" si="27"/>
        <v>93.07</v>
      </c>
      <c r="CE415" s="284">
        <f t="shared" si="28"/>
        <v>0</v>
      </c>
      <c r="CF415" s="295">
        <f t="shared" si="29"/>
        <v>1</v>
      </c>
      <c r="CG415" s="274" t="s">
        <v>876</v>
      </c>
      <c r="CH415" s="274" t="s">
        <v>268</v>
      </c>
      <c r="CI415" s="274" t="s">
        <v>268</v>
      </c>
      <c r="CJ415" s="298" t="s">
        <v>275</v>
      </c>
      <c r="CK415" s="297">
        <v>3</v>
      </c>
      <c r="CL415" s="274" t="s">
        <v>268</v>
      </c>
      <c r="CM415" s="274" t="s">
        <v>268</v>
      </c>
      <c r="CN415" s="274" t="s">
        <v>268</v>
      </c>
      <c r="CO415" s="274" t="s">
        <v>268</v>
      </c>
      <c r="CP415" s="274" t="s">
        <v>268</v>
      </c>
      <c r="CQ415" s="274" t="s">
        <v>268</v>
      </c>
      <c r="CR415" s="274" t="s">
        <v>877</v>
      </c>
      <c r="CS415" s="274">
        <v>114.48</v>
      </c>
      <c r="CT415" s="274" t="s">
        <v>268</v>
      </c>
      <c r="CU415" s="274">
        <v>114.48</v>
      </c>
      <c r="CV415" s="274">
        <v>365</v>
      </c>
      <c r="CW415" s="274" t="s">
        <v>878</v>
      </c>
      <c r="CX415" s="274" t="s">
        <v>835</v>
      </c>
      <c r="CY415" s="274" t="s">
        <v>836</v>
      </c>
      <c r="CZ415" s="274" t="s">
        <v>837</v>
      </c>
      <c r="DA415" s="274" t="s">
        <v>268</v>
      </c>
      <c r="DB415" s="274" t="s">
        <v>268</v>
      </c>
      <c r="DC415" s="274" t="s">
        <v>268</v>
      </c>
      <c r="DD415" s="274" t="s">
        <v>268</v>
      </c>
      <c r="DE415" s="274" t="s">
        <v>268</v>
      </c>
      <c r="DF415" s="274" t="s">
        <v>268</v>
      </c>
      <c r="DG415" s="299">
        <f>IFERROR(IF(CA415="D",IF(CK415="A dispo.",CD415*VLOOKUP('DATI INPUT'!$F$27,TARIFFE_UD,2,FALSE),CD415*VLOOKUP(CK415,TARIFFE_UD,2,FALSE)),CD415*VLOOKUP(CB415-100,TARIFFE_UND,2,FALSE)),0)</f>
        <v>73.70682361472123</v>
      </c>
      <c r="DH415" s="299">
        <f>IFERROR(IF(CA415="D",IF(CK415="A dispo.",CF415*VLOOKUP('DATI INPUT'!$F$27,TARIFFE_UD,3,FALSE),CF415*VLOOKUP(CK415,TARIFFE_UD,3,FALSE)),CF415*VLOOKUP(CB415-100,TARIFFE_UND,3,FALSE)),0)</f>
        <v>60.367780403072892</v>
      </c>
    </row>
    <row r="416" spans="1:112" x14ac:dyDescent="0.25">
      <c r="A416" s="274" t="s">
        <v>4348</v>
      </c>
      <c r="B416" s="274" t="s">
        <v>4341</v>
      </c>
      <c r="C416" s="274" t="s">
        <v>4349</v>
      </c>
      <c r="D416" s="274" t="s">
        <v>4343</v>
      </c>
      <c r="E416" s="274" t="s">
        <v>268</v>
      </c>
      <c r="F416" s="274" t="s">
        <v>156</v>
      </c>
      <c r="G416" s="274" t="s">
        <v>4344</v>
      </c>
      <c r="H416" s="274" t="s">
        <v>1749</v>
      </c>
      <c r="I416" s="274" t="s">
        <v>4345</v>
      </c>
      <c r="J416" s="274" t="s">
        <v>156</v>
      </c>
      <c r="K416" s="274" t="s">
        <v>4346</v>
      </c>
      <c r="L416" s="274" t="s">
        <v>984</v>
      </c>
      <c r="M416" s="274" t="s">
        <v>4347</v>
      </c>
      <c r="N416" s="274" t="s">
        <v>984</v>
      </c>
      <c r="O416" s="274" t="s">
        <v>873</v>
      </c>
      <c r="P416" s="274" t="s">
        <v>1901</v>
      </c>
      <c r="Q416" s="274" t="s">
        <v>329</v>
      </c>
      <c r="R416" s="274" t="s">
        <v>268</v>
      </c>
      <c r="S416" s="274" t="s">
        <v>268</v>
      </c>
      <c r="T416" s="274" t="s">
        <v>268</v>
      </c>
      <c r="U416" s="274" t="s">
        <v>268</v>
      </c>
      <c r="V416" s="274" t="s">
        <v>268</v>
      </c>
      <c r="W416" s="274" t="s">
        <v>4347</v>
      </c>
      <c r="X416" s="274" t="s">
        <v>1901</v>
      </c>
      <c r="Y416" s="274" t="s">
        <v>329</v>
      </c>
      <c r="Z416" s="274" t="s">
        <v>268</v>
      </c>
      <c r="AA416" s="274" t="s">
        <v>268</v>
      </c>
      <c r="AB416" s="274" t="s">
        <v>268</v>
      </c>
      <c r="AC416" s="274" t="s">
        <v>268</v>
      </c>
      <c r="AD416" s="274" t="s">
        <v>268</v>
      </c>
      <c r="AE416" s="274" t="s">
        <v>287</v>
      </c>
      <c r="AF416" s="274" t="s">
        <v>1811</v>
      </c>
      <c r="AG416" s="274" t="s">
        <v>875</v>
      </c>
      <c r="AH416" s="274" t="s">
        <v>380</v>
      </c>
      <c r="AI416" s="274" t="s">
        <v>786</v>
      </c>
      <c r="AJ416" s="274" t="s">
        <v>268</v>
      </c>
      <c r="AK416" s="274" t="s">
        <v>352</v>
      </c>
      <c r="AL416" s="274" t="s">
        <v>268</v>
      </c>
      <c r="AM416" s="274" t="s">
        <v>353</v>
      </c>
      <c r="AN416" s="274" t="s">
        <v>268</v>
      </c>
      <c r="AO416" s="274" t="s">
        <v>268</v>
      </c>
      <c r="AP416" s="274" t="s">
        <v>268</v>
      </c>
      <c r="AQ416" s="274" t="s">
        <v>268</v>
      </c>
      <c r="AR416" s="274" t="s">
        <v>268</v>
      </c>
      <c r="AS416" s="274" t="s">
        <v>268</v>
      </c>
      <c r="AT416" s="274" t="s">
        <v>268</v>
      </c>
      <c r="AU416" s="274" t="s">
        <v>268</v>
      </c>
      <c r="AV416" s="274" t="s">
        <v>268</v>
      </c>
      <c r="AW416" s="274" t="s">
        <v>268</v>
      </c>
      <c r="AX416" s="274" t="s">
        <v>268</v>
      </c>
      <c r="AY416" s="274" t="s">
        <v>268</v>
      </c>
      <c r="AZ416" s="274" t="s">
        <v>268</v>
      </c>
      <c r="BA416" s="274" t="s">
        <v>268</v>
      </c>
      <c r="BB416" s="274" t="s">
        <v>268</v>
      </c>
      <c r="BC416" s="274" t="s">
        <v>268</v>
      </c>
      <c r="BD416" s="274" t="s">
        <v>268</v>
      </c>
      <c r="BE416" s="274" t="s">
        <v>268</v>
      </c>
      <c r="BF416" s="274" t="s">
        <v>268</v>
      </c>
      <c r="BG416" s="274" t="s">
        <v>268</v>
      </c>
      <c r="BH416" s="274" t="s">
        <v>268</v>
      </c>
      <c r="BI416" s="274" t="s">
        <v>268</v>
      </c>
      <c r="BJ416" s="274" t="s">
        <v>268</v>
      </c>
      <c r="BK416" s="274" t="s">
        <v>268</v>
      </c>
      <c r="BL416" s="274" t="s">
        <v>268</v>
      </c>
      <c r="BM416" s="274" t="s">
        <v>268</v>
      </c>
      <c r="BN416" s="274" t="s">
        <v>268</v>
      </c>
      <c r="BO416" s="274" t="s">
        <v>268</v>
      </c>
      <c r="BP416" s="274" t="s">
        <v>268</v>
      </c>
      <c r="BQ416" s="274" t="s">
        <v>268</v>
      </c>
      <c r="BR416" s="274" t="s">
        <v>268</v>
      </c>
      <c r="BS416" s="274" t="s">
        <v>268</v>
      </c>
      <c r="BT416" s="274" t="s">
        <v>268</v>
      </c>
      <c r="BU416" s="274" t="s">
        <v>268</v>
      </c>
      <c r="BV416" s="274" t="s">
        <v>268</v>
      </c>
      <c r="BW416" s="274" t="s">
        <v>268</v>
      </c>
      <c r="BX416" s="274" t="s">
        <v>268</v>
      </c>
      <c r="BY416" s="295">
        <v>18</v>
      </c>
      <c r="BZ416" s="295">
        <v>18</v>
      </c>
      <c r="CA416" s="298" t="s">
        <v>142</v>
      </c>
      <c r="CB416" s="297">
        <v>123</v>
      </c>
      <c r="CC416" s="284">
        <f t="shared" si="26"/>
        <v>0</v>
      </c>
      <c r="CD416" s="295">
        <f t="shared" si="27"/>
        <v>18</v>
      </c>
      <c r="CE416" s="284">
        <f t="shared" si="28"/>
        <v>1</v>
      </c>
      <c r="CF416" s="295">
        <f t="shared" si="29"/>
        <v>0</v>
      </c>
      <c r="CG416" s="274" t="s">
        <v>1817</v>
      </c>
      <c r="CH416" s="274" t="s">
        <v>268</v>
      </c>
      <c r="CI416" s="274" t="s">
        <v>268</v>
      </c>
      <c r="CJ416" s="298" t="s">
        <v>275</v>
      </c>
      <c r="CK416" s="297">
        <v>3</v>
      </c>
      <c r="CL416" s="274" t="s">
        <v>268</v>
      </c>
      <c r="CM416" s="274" t="s">
        <v>268</v>
      </c>
      <c r="CN416" s="274" t="s">
        <v>268</v>
      </c>
      <c r="CO416" s="274" t="s">
        <v>268</v>
      </c>
      <c r="CP416" s="274" t="s">
        <v>268</v>
      </c>
      <c r="CQ416" s="274" t="s">
        <v>268</v>
      </c>
      <c r="CR416" s="274" t="s">
        <v>877</v>
      </c>
      <c r="CS416" s="274">
        <v>8.82</v>
      </c>
      <c r="CT416" s="274" t="s">
        <v>268</v>
      </c>
      <c r="CU416" s="274">
        <v>8.82</v>
      </c>
      <c r="CV416" s="274">
        <v>365</v>
      </c>
      <c r="CW416" s="274" t="s">
        <v>878</v>
      </c>
      <c r="CX416" s="274" t="s">
        <v>835</v>
      </c>
      <c r="CY416" s="274" t="s">
        <v>836</v>
      </c>
      <c r="CZ416" s="274" t="s">
        <v>837</v>
      </c>
      <c r="DA416" s="274" t="s">
        <v>268</v>
      </c>
      <c r="DB416" s="274" t="s">
        <v>268</v>
      </c>
      <c r="DC416" s="274" t="s">
        <v>268</v>
      </c>
      <c r="DD416" s="274" t="s">
        <v>268</v>
      </c>
      <c r="DE416" s="274" t="s">
        <v>268</v>
      </c>
      <c r="DF416" s="274" t="s">
        <v>268</v>
      </c>
      <c r="DG416" s="299">
        <f>IFERROR(IF(CA416="D",IF(CK416="A dispo.",CD416*VLOOKUP('DATI INPUT'!$F$27,TARIFFE_UD,2,FALSE),CD416*VLOOKUP(CK416,TARIFFE_UD,2,FALSE)),CD416*VLOOKUP(CB416-100,TARIFFE_UND,2,FALSE)),0)</f>
        <v>14.255107178091567</v>
      </c>
      <c r="DH416" s="299">
        <f>IFERROR(IF(CA416="D",IF(CK416="A dispo.",CF416*VLOOKUP('DATI INPUT'!$F$27,TARIFFE_UD,3,FALSE),CF416*VLOOKUP(CK416,TARIFFE_UD,3,FALSE)),CF416*VLOOKUP(CB416-100,TARIFFE_UND,3,FALSE)),0)</f>
        <v>0</v>
      </c>
    </row>
    <row r="417" spans="1:112" x14ac:dyDescent="0.25">
      <c r="A417" s="274" t="s">
        <v>4350</v>
      </c>
      <c r="B417" s="274" t="s">
        <v>1481</v>
      </c>
      <c r="C417" s="274" t="s">
        <v>4351</v>
      </c>
      <c r="D417" s="274" t="s">
        <v>4352</v>
      </c>
      <c r="E417" s="274" t="s">
        <v>268</v>
      </c>
      <c r="F417" s="274" t="s">
        <v>156</v>
      </c>
      <c r="G417" s="274" t="s">
        <v>4353</v>
      </c>
      <c r="H417" s="274" t="s">
        <v>1749</v>
      </c>
      <c r="I417" s="274" t="s">
        <v>1225</v>
      </c>
      <c r="J417" s="274" t="s">
        <v>156</v>
      </c>
      <c r="K417" s="274" t="s">
        <v>4354</v>
      </c>
      <c r="L417" s="274" t="s">
        <v>984</v>
      </c>
      <c r="M417" s="274" t="s">
        <v>4335</v>
      </c>
      <c r="N417" s="274" t="s">
        <v>984</v>
      </c>
      <c r="O417" s="274" t="s">
        <v>873</v>
      </c>
      <c r="P417" s="274" t="s">
        <v>1830</v>
      </c>
      <c r="Q417" s="274" t="s">
        <v>279</v>
      </c>
      <c r="R417" s="274" t="s">
        <v>268</v>
      </c>
      <c r="S417" s="274" t="s">
        <v>268</v>
      </c>
      <c r="T417" s="274" t="s">
        <v>268</v>
      </c>
      <c r="U417" s="274" t="s">
        <v>268</v>
      </c>
      <c r="V417" s="274" t="s">
        <v>268</v>
      </c>
      <c r="W417" s="274" t="s">
        <v>4335</v>
      </c>
      <c r="X417" s="274" t="s">
        <v>1830</v>
      </c>
      <c r="Y417" s="274" t="s">
        <v>279</v>
      </c>
      <c r="Z417" s="274" t="s">
        <v>268</v>
      </c>
      <c r="AA417" s="274" t="s">
        <v>268</v>
      </c>
      <c r="AB417" s="274" t="s">
        <v>268</v>
      </c>
      <c r="AC417" s="274" t="s">
        <v>268</v>
      </c>
      <c r="AD417" s="274" t="s">
        <v>268</v>
      </c>
      <c r="AE417" s="274" t="s">
        <v>287</v>
      </c>
      <c r="AF417" s="274" t="s">
        <v>1811</v>
      </c>
      <c r="AG417" s="274" t="s">
        <v>875</v>
      </c>
      <c r="AH417" s="274" t="s">
        <v>1831</v>
      </c>
      <c r="AI417" s="274" t="s">
        <v>973</v>
      </c>
      <c r="AJ417" s="274" t="s">
        <v>268</v>
      </c>
      <c r="AK417" s="274" t="s">
        <v>693</v>
      </c>
      <c r="AL417" s="274" t="s">
        <v>268</v>
      </c>
      <c r="AM417" s="274" t="s">
        <v>288</v>
      </c>
      <c r="AN417" s="274" t="s">
        <v>268</v>
      </c>
      <c r="AO417" s="274" t="s">
        <v>268</v>
      </c>
      <c r="AP417" s="274" t="s">
        <v>268</v>
      </c>
      <c r="AQ417" s="274" t="s">
        <v>268</v>
      </c>
      <c r="AR417" s="274" t="s">
        <v>268</v>
      </c>
      <c r="AS417" s="274" t="s">
        <v>268</v>
      </c>
      <c r="AT417" s="274" t="s">
        <v>268</v>
      </c>
      <c r="AU417" s="274" t="s">
        <v>268</v>
      </c>
      <c r="AV417" s="274" t="s">
        <v>268</v>
      </c>
      <c r="AW417" s="274" t="s">
        <v>268</v>
      </c>
      <c r="AX417" s="274" t="s">
        <v>268</v>
      </c>
      <c r="AY417" s="274" t="s">
        <v>268</v>
      </c>
      <c r="AZ417" s="274" t="s">
        <v>268</v>
      </c>
      <c r="BA417" s="274" t="s">
        <v>268</v>
      </c>
      <c r="BB417" s="274" t="s">
        <v>268</v>
      </c>
      <c r="BC417" s="274" t="s">
        <v>268</v>
      </c>
      <c r="BD417" s="274" t="s">
        <v>268</v>
      </c>
      <c r="BE417" s="274" t="s">
        <v>268</v>
      </c>
      <c r="BF417" s="274" t="s">
        <v>268</v>
      </c>
      <c r="BG417" s="274" t="s">
        <v>268</v>
      </c>
      <c r="BH417" s="274" t="s">
        <v>268</v>
      </c>
      <c r="BI417" s="274" t="s">
        <v>268</v>
      </c>
      <c r="BJ417" s="274" t="s">
        <v>268</v>
      </c>
      <c r="BK417" s="274" t="s">
        <v>268</v>
      </c>
      <c r="BL417" s="274" t="s">
        <v>268</v>
      </c>
      <c r="BM417" s="274" t="s">
        <v>268</v>
      </c>
      <c r="BN417" s="274" t="s">
        <v>268</v>
      </c>
      <c r="BO417" s="274" t="s">
        <v>268</v>
      </c>
      <c r="BP417" s="274" t="s">
        <v>268</v>
      </c>
      <c r="BQ417" s="274" t="s">
        <v>268</v>
      </c>
      <c r="BR417" s="274" t="s">
        <v>268</v>
      </c>
      <c r="BS417" s="274" t="s">
        <v>268</v>
      </c>
      <c r="BT417" s="274" t="s">
        <v>268</v>
      </c>
      <c r="BU417" s="274" t="s">
        <v>268</v>
      </c>
      <c r="BV417" s="274" t="s">
        <v>268</v>
      </c>
      <c r="BW417" s="274" t="s">
        <v>268</v>
      </c>
      <c r="BX417" s="274" t="s">
        <v>268</v>
      </c>
      <c r="BY417" s="295">
        <v>90</v>
      </c>
      <c r="BZ417" s="295">
        <v>90</v>
      </c>
      <c r="CA417" s="298" t="s">
        <v>142</v>
      </c>
      <c r="CB417" s="297">
        <v>122</v>
      </c>
      <c r="CC417" s="284">
        <f t="shared" si="26"/>
        <v>0</v>
      </c>
      <c r="CD417" s="295">
        <f t="shared" si="27"/>
        <v>90</v>
      </c>
      <c r="CE417" s="284">
        <f t="shared" si="28"/>
        <v>0</v>
      </c>
      <c r="CF417" s="295">
        <f t="shared" si="29"/>
        <v>1</v>
      </c>
      <c r="CG417" s="274" t="s">
        <v>876</v>
      </c>
      <c r="CH417" s="274" t="s">
        <v>268</v>
      </c>
      <c r="CI417" s="274" t="s">
        <v>268</v>
      </c>
      <c r="CJ417" s="298" t="s">
        <v>280</v>
      </c>
      <c r="CK417" s="297">
        <v>2</v>
      </c>
      <c r="CL417" s="274" t="s">
        <v>268</v>
      </c>
      <c r="CM417" s="274" t="s">
        <v>268</v>
      </c>
      <c r="CN417" s="274" t="s">
        <v>268</v>
      </c>
      <c r="CO417" s="274" t="s">
        <v>268</v>
      </c>
      <c r="CP417" s="274" t="s">
        <v>268</v>
      </c>
      <c r="CQ417" s="274" t="s">
        <v>268</v>
      </c>
      <c r="CR417" s="274" t="s">
        <v>877</v>
      </c>
      <c r="CS417" s="274">
        <v>93.06</v>
      </c>
      <c r="CT417" s="274" t="s">
        <v>268</v>
      </c>
      <c r="CU417" s="274">
        <v>93.06</v>
      </c>
      <c r="CV417" s="274">
        <v>365</v>
      </c>
      <c r="CW417" s="274" t="s">
        <v>878</v>
      </c>
      <c r="CX417" s="274" t="s">
        <v>835</v>
      </c>
      <c r="CY417" s="274" t="s">
        <v>836</v>
      </c>
      <c r="CZ417" s="274" t="s">
        <v>837</v>
      </c>
      <c r="DA417" s="274" t="s">
        <v>268</v>
      </c>
      <c r="DB417" s="274" t="s">
        <v>268</v>
      </c>
      <c r="DC417" s="274" t="s">
        <v>268</v>
      </c>
      <c r="DD417" s="274" t="s">
        <v>268</v>
      </c>
      <c r="DE417" s="274" t="s">
        <v>268</v>
      </c>
      <c r="DF417" s="274" t="s">
        <v>268</v>
      </c>
      <c r="DG417" s="299">
        <f>IFERROR(IF(CA417="D",IF(CK417="A dispo.",CD417*VLOOKUP('DATI INPUT'!$F$27,TARIFFE_UD,2,FALSE),CD417*VLOOKUP(CK417,TARIFFE_UD,2,FALSE)),CD417*VLOOKUP(CB417-100,TARIFFE_UND,2,FALSE)),0)</f>
        <v>64.675949233933977</v>
      </c>
      <c r="DH417" s="299">
        <f>IFERROR(IF(CA417="D",IF(CK417="A dispo.",CF417*VLOOKUP('DATI INPUT'!$F$27,TARIFFE_UD,3,FALSE),CF417*VLOOKUP(CK417,TARIFFE_UD,3,FALSE)),CF417*VLOOKUP(CB417-100,TARIFFE_UND,3,FALSE)),0)</f>
        <v>46.077822723118445</v>
      </c>
    </row>
    <row r="418" spans="1:112" x14ac:dyDescent="0.25">
      <c r="A418" s="274" t="s">
        <v>4355</v>
      </c>
      <c r="B418" s="274" t="s">
        <v>1481</v>
      </c>
      <c r="C418" s="274" t="s">
        <v>573</v>
      </c>
      <c r="D418" s="274" t="s">
        <v>4352</v>
      </c>
      <c r="E418" s="274" t="s">
        <v>268</v>
      </c>
      <c r="F418" s="274" t="s">
        <v>156</v>
      </c>
      <c r="G418" s="274" t="s">
        <v>4353</v>
      </c>
      <c r="H418" s="274" t="s">
        <v>1749</v>
      </c>
      <c r="I418" s="274" t="s">
        <v>1225</v>
      </c>
      <c r="J418" s="274" t="s">
        <v>156</v>
      </c>
      <c r="K418" s="274" t="s">
        <v>4354</v>
      </c>
      <c r="L418" s="274" t="s">
        <v>984</v>
      </c>
      <c r="M418" s="274" t="s">
        <v>4335</v>
      </c>
      <c r="N418" s="274" t="s">
        <v>984</v>
      </c>
      <c r="O418" s="274" t="s">
        <v>873</v>
      </c>
      <c r="P418" s="274" t="s">
        <v>1830</v>
      </c>
      <c r="Q418" s="274" t="s">
        <v>279</v>
      </c>
      <c r="R418" s="274" t="s">
        <v>268</v>
      </c>
      <c r="S418" s="274" t="s">
        <v>268</v>
      </c>
      <c r="T418" s="274" t="s">
        <v>268</v>
      </c>
      <c r="U418" s="274" t="s">
        <v>268</v>
      </c>
      <c r="V418" s="274" t="s">
        <v>268</v>
      </c>
      <c r="W418" s="274" t="s">
        <v>4335</v>
      </c>
      <c r="X418" s="274" t="s">
        <v>1830</v>
      </c>
      <c r="Y418" s="274" t="s">
        <v>279</v>
      </c>
      <c r="Z418" s="274" t="s">
        <v>268</v>
      </c>
      <c r="AA418" s="274" t="s">
        <v>268</v>
      </c>
      <c r="AB418" s="274" t="s">
        <v>268</v>
      </c>
      <c r="AC418" s="274" t="s">
        <v>268</v>
      </c>
      <c r="AD418" s="274" t="s">
        <v>268</v>
      </c>
      <c r="AE418" s="274" t="s">
        <v>287</v>
      </c>
      <c r="AF418" s="274" t="s">
        <v>1811</v>
      </c>
      <c r="AG418" s="274" t="s">
        <v>875</v>
      </c>
      <c r="AH418" s="274" t="s">
        <v>1831</v>
      </c>
      <c r="AI418" s="274" t="s">
        <v>973</v>
      </c>
      <c r="AJ418" s="274" t="s">
        <v>268</v>
      </c>
      <c r="AK418" s="274" t="s">
        <v>354</v>
      </c>
      <c r="AL418" s="274" t="s">
        <v>268</v>
      </c>
      <c r="AM418" s="274" t="s">
        <v>353</v>
      </c>
      <c r="AN418" s="274" t="s">
        <v>268</v>
      </c>
      <c r="AO418" s="274" t="s">
        <v>268</v>
      </c>
      <c r="AP418" s="274" t="s">
        <v>268</v>
      </c>
      <c r="AQ418" s="274" t="s">
        <v>268</v>
      </c>
      <c r="AR418" s="274" t="s">
        <v>268</v>
      </c>
      <c r="AS418" s="274" t="s">
        <v>268</v>
      </c>
      <c r="AT418" s="274" t="s">
        <v>268</v>
      </c>
      <c r="AU418" s="274" t="s">
        <v>268</v>
      </c>
      <c r="AV418" s="274" t="s">
        <v>268</v>
      </c>
      <c r="AW418" s="274" t="s">
        <v>268</v>
      </c>
      <c r="AX418" s="274" t="s">
        <v>268</v>
      </c>
      <c r="AY418" s="274" t="s">
        <v>268</v>
      </c>
      <c r="AZ418" s="274" t="s">
        <v>268</v>
      </c>
      <c r="BA418" s="274" t="s">
        <v>268</v>
      </c>
      <c r="BB418" s="274" t="s">
        <v>268</v>
      </c>
      <c r="BC418" s="274" t="s">
        <v>268</v>
      </c>
      <c r="BD418" s="274" t="s">
        <v>268</v>
      </c>
      <c r="BE418" s="274" t="s">
        <v>268</v>
      </c>
      <c r="BF418" s="274" t="s">
        <v>268</v>
      </c>
      <c r="BG418" s="274" t="s">
        <v>268</v>
      </c>
      <c r="BH418" s="274" t="s">
        <v>268</v>
      </c>
      <c r="BI418" s="274" t="s">
        <v>268</v>
      </c>
      <c r="BJ418" s="274" t="s">
        <v>268</v>
      </c>
      <c r="BK418" s="274" t="s">
        <v>268</v>
      </c>
      <c r="BL418" s="274" t="s">
        <v>268</v>
      </c>
      <c r="BM418" s="274" t="s">
        <v>268</v>
      </c>
      <c r="BN418" s="274" t="s">
        <v>268</v>
      </c>
      <c r="BO418" s="274" t="s">
        <v>268</v>
      </c>
      <c r="BP418" s="274" t="s">
        <v>268</v>
      </c>
      <c r="BQ418" s="274" t="s">
        <v>268</v>
      </c>
      <c r="BR418" s="274" t="s">
        <v>268</v>
      </c>
      <c r="BS418" s="274" t="s">
        <v>268</v>
      </c>
      <c r="BT418" s="274" t="s">
        <v>268</v>
      </c>
      <c r="BU418" s="274" t="s">
        <v>268</v>
      </c>
      <c r="BV418" s="274" t="s">
        <v>268</v>
      </c>
      <c r="BW418" s="274" t="s">
        <v>268</v>
      </c>
      <c r="BX418" s="274" t="s">
        <v>268</v>
      </c>
      <c r="BY418" s="295">
        <v>20</v>
      </c>
      <c r="BZ418" s="295">
        <v>20</v>
      </c>
      <c r="CA418" s="298" t="s">
        <v>142</v>
      </c>
      <c r="CB418" s="297">
        <v>123</v>
      </c>
      <c r="CC418" s="284">
        <f t="shared" si="26"/>
        <v>0</v>
      </c>
      <c r="CD418" s="295">
        <f t="shared" si="27"/>
        <v>20</v>
      </c>
      <c r="CE418" s="284">
        <f t="shared" si="28"/>
        <v>1</v>
      </c>
      <c r="CF418" s="295">
        <f t="shared" si="29"/>
        <v>0</v>
      </c>
      <c r="CG418" s="274" t="s">
        <v>1817</v>
      </c>
      <c r="CH418" s="274" t="s">
        <v>268</v>
      </c>
      <c r="CI418" s="274" t="s">
        <v>268</v>
      </c>
      <c r="CJ418" s="298" t="s">
        <v>280</v>
      </c>
      <c r="CK418" s="297">
        <v>2</v>
      </c>
      <c r="CL418" s="274" t="s">
        <v>268</v>
      </c>
      <c r="CM418" s="274" t="s">
        <v>268</v>
      </c>
      <c r="CN418" s="274" t="s">
        <v>268</v>
      </c>
      <c r="CO418" s="274" t="s">
        <v>268</v>
      </c>
      <c r="CP418" s="274" t="s">
        <v>268</v>
      </c>
      <c r="CQ418" s="274" t="s">
        <v>268</v>
      </c>
      <c r="CR418" s="274" t="s">
        <v>877</v>
      </c>
      <c r="CS418" s="274">
        <v>9</v>
      </c>
      <c r="CT418" s="274" t="s">
        <v>268</v>
      </c>
      <c r="CU418" s="274">
        <v>9</v>
      </c>
      <c r="CV418" s="274">
        <v>365</v>
      </c>
      <c r="CW418" s="274" t="s">
        <v>878</v>
      </c>
      <c r="CX418" s="274" t="s">
        <v>835</v>
      </c>
      <c r="CY418" s="274" t="s">
        <v>836</v>
      </c>
      <c r="CZ418" s="274" t="s">
        <v>837</v>
      </c>
      <c r="DA418" s="274" t="s">
        <v>268</v>
      </c>
      <c r="DB418" s="274" t="s">
        <v>268</v>
      </c>
      <c r="DC418" s="274" t="s">
        <v>268</v>
      </c>
      <c r="DD418" s="274" t="s">
        <v>268</v>
      </c>
      <c r="DE418" s="274" t="s">
        <v>268</v>
      </c>
      <c r="DF418" s="274" t="s">
        <v>268</v>
      </c>
      <c r="DG418" s="299">
        <f>IFERROR(IF(CA418="D",IF(CK418="A dispo.",CD418*VLOOKUP('DATI INPUT'!$F$27,TARIFFE_UD,2,FALSE),CD418*VLOOKUP(CK418,TARIFFE_UD,2,FALSE)),CD418*VLOOKUP(CB418-100,TARIFFE_UND,2,FALSE)),0)</f>
        <v>14.372433163096439</v>
      </c>
      <c r="DH418" s="299">
        <f>IFERROR(IF(CA418="D",IF(CK418="A dispo.",CF418*VLOOKUP('DATI INPUT'!$F$27,TARIFFE_UD,3,FALSE),CF418*VLOOKUP(CK418,TARIFFE_UD,3,FALSE)),CF418*VLOOKUP(CB418-100,TARIFFE_UND,3,FALSE)),0)</f>
        <v>0</v>
      </c>
    </row>
    <row r="419" spans="1:112" x14ac:dyDescent="0.25">
      <c r="A419" s="274" t="s">
        <v>4356</v>
      </c>
      <c r="B419" s="274" t="s">
        <v>1483</v>
      </c>
      <c r="C419" s="274" t="s">
        <v>574</v>
      </c>
      <c r="D419" s="274" t="s">
        <v>4357</v>
      </c>
      <c r="E419" s="274" t="s">
        <v>268</v>
      </c>
      <c r="F419" s="274" t="s">
        <v>156</v>
      </c>
      <c r="G419" s="274" t="s">
        <v>4358</v>
      </c>
      <c r="H419" s="274" t="s">
        <v>1749</v>
      </c>
      <c r="I419" s="274" t="s">
        <v>371</v>
      </c>
      <c r="J419" s="274" t="s">
        <v>156</v>
      </c>
      <c r="K419" s="274" t="s">
        <v>4359</v>
      </c>
      <c r="L419" s="274" t="s">
        <v>4098</v>
      </c>
      <c r="M419" s="274" t="s">
        <v>4360</v>
      </c>
      <c r="N419" s="274" t="s">
        <v>984</v>
      </c>
      <c r="O419" s="274" t="s">
        <v>873</v>
      </c>
      <c r="P419" s="274" t="s">
        <v>1901</v>
      </c>
      <c r="Q419" s="274" t="s">
        <v>272</v>
      </c>
      <c r="R419" s="274" t="s">
        <v>268</v>
      </c>
      <c r="S419" s="274" t="s">
        <v>268</v>
      </c>
      <c r="T419" s="274" t="s">
        <v>268</v>
      </c>
      <c r="U419" s="274" t="s">
        <v>268</v>
      </c>
      <c r="V419" s="274" t="s">
        <v>268</v>
      </c>
      <c r="W419" s="274" t="s">
        <v>4360</v>
      </c>
      <c r="X419" s="274" t="s">
        <v>1901</v>
      </c>
      <c r="Y419" s="274" t="s">
        <v>272</v>
      </c>
      <c r="Z419" s="274" t="s">
        <v>268</v>
      </c>
      <c r="AA419" s="274" t="s">
        <v>268</v>
      </c>
      <c r="AB419" s="274" t="s">
        <v>268</v>
      </c>
      <c r="AC419" s="274" t="s">
        <v>268</v>
      </c>
      <c r="AD419" s="274" t="s">
        <v>268</v>
      </c>
      <c r="AE419" s="274" t="s">
        <v>287</v>
      </c>
      <c r="AF419" s="274" t="s">
        <v>1811</v>
      </c>
      <c r="AG419" s="274" t="s">
        <v>875</v>
      </c>
      <c r="AH419" s="274" t="s">
        <v>380</v>
      </c>
      <c r="AI419" s="274" t="s">
        <v>793</v>
      </c>
      <c r="AJ419" s="274" t="s">
        <v>268</v>
      </c>
      <c r="AK419" s="274" t="s">
        <v>725</v>
      </c>
      <c r="AL419" s="274" t="s">
        <v>268</v>
      </c>
      <c r="AM419" s="274" t="s">
        <v>355</v>
      </c>
      <c r="AN419" s="274" t="s">
        <v>268</v>
      </c>
      <c r="AO419" s="274" t="s">
        <v>268</v>
      </c>
      <c r="AP419" s="274" t="s">
        <v>268</v>
      </c>
      <c r="AQ419" s="274" t="s">
        <v>268</v>
      </c>
      <c r="AR419" s="274" t="s">
        <v>268</v>
      </c>
      <c r="AS419" s="274" t="s">
        <v>268</v>
      </c>
      <c r="AT419" s="274" t="s">
        <v>268</v>
      </c>
      <c r="AU419" s="274" t="s">
        <v>268</v>
      </c>
      <c r="AV419" s="274" t="s">
        <v>268</v>
      </c>
      <c r="AW419" s="274" t="s">
        <v>268</v>
      </c>
      <c r="AX419" s="274" t="s">
        <v>268</v>
      </c>
      <c r="AY419" s="274" t="s">
        <v>268</v>
      </c>
      <c r="AZ419" s="274" t="s">
        <v>268</v>
      </c>
      <c r="BA419" s="274" t="s">
        <v>268</v>
      </c>
      <c r="BB419" s="274" t="s">
        <v>268</v>
      </c>
      <c r="BC419" s="274" t="s">
        <v>268</v>
      </c>
      <c r="BD419" s="274" t="s">
        <v>268</v>
      </c>
      <c r="BE419" s="274" t="s">
        <v>268</v>
      </c>
      <c r="BF419" s="274" t="s">
        <v>268</v>
      </c>
      <c r="BG419" s="274" t="s">
        <v>268</v>
      </c>
      <c r="BH419" s="274" t="s">
        <v>268</v>
      </c>
      <c r="BI419" s="274" t="s">
        <v>268</v>
      </c>
      <c r="BJ419" s="274" t="s">
        <v>268</v>
      </c>
      <c r="BK419" s="274" t="s">
        <v>268</v>
      </c>
      <c r="BL419" s="274" t="s">
        <v>268</v>
      </c>
      <c r="BM419" s="274" t="s">
        <v>268</v>
      </c>
      <c r="BN419" s="274" t="s">
        <v>268</v>
      </c>
      <c r="BO419" s="274" t="s">
        <v>268</v>
      </c>
      <c r="BP419" s="274" t="s">
        <v>268</v>
      </c>
      <c r="BQ419" s="274" t="s">
        <v>268</v>
      </c>
      <c r="BR419" s="274" t="s">
        <v>268</v>
      </c>
      <c r="BS419" s="274" t="s">
        <v>268</v>
      </c>
      <c r="BT419" s="274" t="s">
        <v>268</v>
      </c>
      <c r="BU419" s="274" t="s">
        <v>268</v>
      </c>
      <c r="BV419" s="274" t="s">
        <v>268</v>
      </c>
      <c r="BW419" s="274" t="s">
        <v>268</v>
      </c>
      <c r="BX419" s="274" t="s">
        <v>268</v>
      </c>
      <c r="BY419" s="295">
        <v>70</v>
      </c>
      <c r="BZ419" s="295">
        <v>70</v>
      </c>
      <c r="CA419" s="298" t="s">
        <v>142</v>
      </c>
      <c r="CB419" s="297">
        <v>122</v>
      </c>
      <c r="CC419" s="284">
        <f t="shared" si="26"/>
        <v>0</v>
      </c>
      <c r="CD419" s="295">
        <f t="shared" si="27"/>
        <v>70</v>
      </c>
      <c r="CE419" s="284">
        <f t="shared" si="28"/>
        <v>0</v>
      </c>
      <c r="CF419" s="295">
        <f t="shared" si="29"/>
        <v>1</v>
      </c>
      <c r="CG419" s="274" t="s">
        <v>876</v>
      </c>
      <c r="CH419" s="274" t="s">
        <v>268</v>
      </c>
      <c r="CI419" s="274" t="s">
        <v>268</v>
      </c>
      <c r="CJ419" s="298" t="s">
        <v>271</v>
      </c>
      <c r="CK419" s="297">
        <v>1</v>
      </c>
      <c r="CL419" s="274" t="s">
        <v>268</v>
      </c>
      <c r="CM419" s="274" t="s">
        <v>268</v>
      </c>
      <c r="CN419" s="274" t="s">
        <v>268</v>
      </c>
      <c r="CO419" s="274" t="s">
        <v>268</v>
      </c>
      <c r="CP419" s="274" t="s">
        <v>268</v>
      </c>
      <c r="CQ419" s="274" t="s">
        <v>268</v>
      </c>
      <c r="CR419" s="274" t="s">
        <v>877</v>
      </c>
      <c r="CS419" s="274">
        <v>43.88</v>
      </c>
      <c r="CT419" s="274" t="s">
        <v>268</v>
      </c>
      <c r="CU419" s="274">
        <v>43.88</v>
      </c>
      <c r="CV419" s="274">
        <v>365</v>
      </c>
      <c r="CW419" s="274" t="s">
        <v>878</v>
      </c>
      <c r="CX419" s="274" t="s">
        <v>835</v>
      </c>
      <c r="CY419" s="274" t="s">
        <v>836</v>
      </c>
      <c r="CZ419" s="274" t="s">
        <v>837</v>
      </c>
      <c r="DA419" s="274" t="s">
        <v>268</v>
      </c>
      <c r="DB419" s="274" t="s">
        <v>268</v>
      </c>
      <c r="DC419" s="274" t="s">
        <v>268</v>
      </c>
      <c r="DD419" s="274" t="s">
        <v>268</v>
      </c>
      <c r="DE419" s="274" t="s">
        <v>268</v>
      </c>
      <c r="DF419" s="274" t="s">
        <v>268</v>
      </c>
      <c r="DG419" s="299">
        <f>IFERROR(IF(CA419="D",IF(CK419="A dispo.",CD419*VLOOKUP('DATI INPUT'!$F$27,TARIFFE_UD,2,FALSE),CD419*VLOOKUP(CK419,TARIFFE_UD,2,FALSE)),CD419*VLOOKUP(CB419-100,TARIFFE_UND,2,FALSE)),0)</f>
        <v>43.117299489289316</v>
      </c>
      <c r="DH419" s="299">
        <f>IFERROR(IF(CA419="D",IF(CK419="A dispo.",CF419*VLOOKUP('DATI INPUT'!$F$27,TARIFFE_UD,3,FALSE),CF419*VLOOKUP(CK419,TARIFFE_UD,3,FALSE)),CF419*VLOOKUP(CB419-100,TARIFFE_UND,3,FALSE)),0)</f>
        <v>15.164853048114928</v>
      </c>
    </row>
    <row r="420" spans="1:112" x14ac:dyDescent="0.25">
      <c r="A420" s="274" t="s">
        <v>4361</v>
      </c>
      <c r="B420" s="274" t="s">
        <v>1483</v>
      </c>
      <c r="C420" s="274" t="s">
        <v>575</v>
      </c>
      <c r="D420" s="274" t="s">
        <v>4357</v>
      </c>
      <c r="E420" s="274" t="s">
        <v>268</v>
      </c>
      <c r="F420" s="274" t="s">
        <v>156</v>
      </c>
      <c r="G420" s="274" t="s">
        <v>4358</v>
      </c>
      <c r="H420" s="274" t="s">
        <v>1749</v>
      </c>
      <c r="I420" s="274" t="s">
        <v>371</v>
      </c>
      <c r="J420" s="274" t="s">
        <v>156</v>
      </c>
      <c r="K420" s="274" t="s">
        <v>4359</v>
      </c>
      <c r="L420" s="274" t="s">
        <v>4098</v>
      </c>
      <c r="M420" s="274" t="s">
        <v>4360</v>
      </c>
      <c r="N420" s="274" t="s">
        <v>984</v>
      </c>
      <c r="O420" s="274" t="s">
        <v>873</v>
      </c>
      <c r="P420" s="274" t="s">
        <v>1901</v>
      </c>
      <c r="Q420" s="274" t="s">
        <v>272</v>
      </c>
      <c r="R420" s="274" t="s">
        <v>268</v>
      </c>
      <c r="S420" s="274" t="s">
        <v>268</v>
      </c>
      <c r="T420" s="274" t="s">
        <v>268</v>
      </c>
      <c r="U420" s="274" t="s">
        <v>268</v>
      </c>
      <c r="V420" s="274" t="s">
        <v>268</v>
      </c>
      <c r="W420" s="274" t="s">
        <v>4360</v>
      </c>
      <c r="X420" s="274" t="s">
        <v>1901</v>
      </c>
      <c r="Y420" s="274" t="s">
        <v>272</v>
      </c>
      <c r="Z420" s="274" t="s">
        <v>268</v>
      </c>
      <c r="AA420" s="274" t="s">
        <v>268</v>
      </c>
      <c r="AB420" s="274" t="s">
        <v>268</v>
      </c>
      <c r="AC420" s="274" t="s">
        <v>268</v>
      </c>
      <c r="AD420" s="274" t="s">
        <v>268</v>
      </c>
      <c r="AE420" s="274" t="s">
        <v>287</v>
      </c>
      <c r="AF420" s="274" t="s">
        <v>1811</v>
      </c>
      <c r="AG420" s="274" t="s">
        <v>875</v>
      </c>
      <c r="AH420" s="274" t="s">
        <v>380</v>
      </c>
      <c r="AI420" s="274" t="s">
        <v>793</v>
      </c>
      <c r="AJ420" s="274" t="s">
        <v>268</v>
      </c>
      <c r="AK420" s="274" t="s">
        <v>396</v>
      </c>
      <c r="AL420" s="274" t="s">
        <v>268</v>
      </c>
      <c r="AM420" s="274" t="s">
        <v>353</v>
      </c>
      <c r="AN420" s="274" t="s">
        <v>268</v>
      </c>
      <c r="AO420" s="274" t="s">
        <v>268</v>
      </c>
      <c r="AP420" s="274" t="s">
        <v>268</v>
      </c>
      <c r="AQ420" s="274" t="s">
        <v>268</v>
      </c>
      <c r="AR420" s="274" t="s">
        <v>268</v>
      </c>
      <c r="AS420" s="274" t="s">
        <v>268</v>
      </c>
      <c r="AT420" s="274" t="s">
        <v>268</v>
      </c>
      <c r="AU420" s="274" t="s">
        <v>268</v>
      </c>
      <c r="AV420" s="274" t="s">
        <v>268</v>
      </c>
      <c r="AW420" s="274" t="s">
        <v>268</v>
      </c>
      <c r="AX420" s="274" t="s">
        <v>268</v>
      </c>
      <c r="AY420" s="274" t="s">
        <v>268</v>
      </c>
      <c r="AZ420" s="274" t="s">
        <v>268</v>
      </c>
      <c r="BA420" s="274" t="s">
        <v>268</v>
      </c>
      <c r="BB420" s="274" t="s">
        <v>268</v>
      </c>
      <c r="BC420" s="274" t="s">
        <v>268</v>
      </c>
      <c r="BD420" s="274" t="s">
        <v>268</v>
      </c>
      <c r="BE420" s="274" t="s">
        <v>268</v>
      </c>
      <c r="BF420" s="274" t="s">
        <v>268</v>
      </c>
      <c r="BG420" s="274" t="s">
        <v>268</v>
      </c>
      <c r="BH420" s="274" t="s">
        <v>268</v>
      </c>
      <c r="BI420" s="274" t="s">
        <v>268</v>
      </c>
      <c r="BJ420" s="274" t="s">
        <v>268</v>
      </c>
      <c r="BK420" s="274" t="s">
        <v>268</v>
      </c>
      <c r="BL420" s="274" t="s">
        <v>268</v>
      </c>
      <c r="BM420" s="274" t="s">
        <v>268</v>
      </c>
      <c r="BN420" s="274" t="s">
        <v>268</v>
      </c>
      <c r="BO420" s="274" t="s">
        <v>268</v>
      </c>
      <c r="BP420" s="274" t="s">
        <v>268</v>
      </c>
      <c r="BQ420" s="274" t="s">
        <v>268</v>
      </c>
      <c r="BR420" s="274" t="s">
        <v>268</v>
      </c>
      <c r="BS420" s="274" t="s">
        <v>268</v>
      </c>
      <c r="BT420" s="274" t="s">
        <v>268</v>
      </c>
      <c r="BU420" s="274" t="s">
        <v>268</v>
      </c>
      <c r="BV420" s="274" t="s">
        <v>268</v>
      </c>
      <c r="BW420" s="274" t="s">
        <v>268</v>
      </c>
      <c r="BX420" s="274" t="s">
        <v>268</v>
      </c>
      <c r="BY420" s="295">
        <v>15</v>
      </c>
      <c r="BZ420" s="295">
        <v>15</v>
      </c>
      <c r="CA420" s="298" t="s">
        <v>142</v>
      </c>
      <c r="CB420" s="297">
        <v>123</v>
      </c>
      <c r="CC420" s="284">
        <f t="shared" si="26"/>
        <v>0</v>
      </c>
      <c r="CD420" s="295">
        <f t="shared" si="27"/>
        <v>15</v>
      </c>
      <c r="CE420" s="284">
        <f t="shared" si="28"/>
        <v>1</v>
      </c>
      <c r="CF420" s="295">
        <f t="shared" si="29"/>
        <v>0</v>
      </c>
      <c r="CG420" s="274" t="s">
        <v>1817</v>
      </c>
      <c r="CH420" s="274" t="s">
        <v>268</v>
      </c>
      <c r="CI420" s="274" t="s">
        <v>268</v>
      </c>
      <c r="CJ420" s="298" t="s">
        <v>271</v>
      </c>
      <c r="CK420" s="297">
        <v>1</v>
      </c>
      <c r="CL420" s="274" t="s">
        <v>268</v>
      </c>
      <c r="CM420" s="274" t="s">
        <v>268</v>
      </c>
      <c r="CN420" s="274" t="s">
        <v>268</v>
      </c>
      <c r="CO420" s="274" t="s">
        <v>268</v>
      </c>
      <c r="CP420" s="274" t="s">
        <v>268</v>
      </c>
      <c r="CQ420" s="274" t="s">
        <v>268</v>
      </c>
      <c r="CR420" s="274" t="s">
        <v>877</v>
      </c>
      <c r="CS420" s="274">
        <v>5.7</v>
      </c>
      <c r="CT420" s="274" t="s">
        <v>268</v>
      </c>
      <c r="CU420" s="274">
        <v>5.7</v>
      </c>
      <c r="CV420" s="274">
        <v>365</v>
      </c>
      <c r="CW420" s="274" t="s">
        <v>878</v>
      </c>
      <c r="CX420" s="274" t="s">
        <v>835</v>
      </c>
      <c r="CY420" s="274" t="s">
        <v>836</v>
      </c>
      <c r="CZ420" s="274" t="s">
        <v>837</v>
      </c>
      <c r="DA420" s="274" t="s">
        <v>268</v>
      </c>
      <c r="DB420" s="274" t="s">
        <v>268</v>
      </c>
      <c r="DC420" s="274" t="s">
        <v>268</v>
      </c>
      <c r="DD420" s="274" t="s">
        <v>268</v>
      </c>
      <c r="DE420" s="274" t="s">
        <v>268</v>
      </c>
      <c r="DF420" s="274" t="s">
        <v>268</v>
      </c>
      <c r="DG420" s="299">
        <f>IFERROR(IF(CA420="D",IF(CK420="A dispo.",CD420*VLOOKUP('DATI INPUT'!$F$27,TARIFFE_UD,2,FALSE),CD420*VLOOKUP(CK420,TARIFFE_UD,2,FALSE)),CD420*VLOOKUP(CB420-100,TARIFFE_UND,2,FALSE)),0)</f>
        <v>9.2394213191334238</v>
      </c>
      <c r="DH420" s="299">
        <f>IFERROR(IF(CA420="D",IF(CK420="A dispo.",CF420*VLOOKUP('DATI INPUT'!$F$27,TARIFFE_UD,3,FALSE),CF420*VLOOKUP(CK420,TARIFFE_UD,3,FALSE)),CF420*VLOOKUP(CB420-100,TARIFFE_UND,3,FALSE)),0)</f>
        <v>0</v>
      </c>
    </row>
    <row r="421" spans="1:112" hidden="1" x14ac:dyDescent="0.25">
      <c r="A421" s="274" t="s">
        <v>4362</v>
      </c>
      <c r="B421" s="274" t="s">
        <v>1059</v>
      </c>
      <c r="C421" s="274" t="s">
        <v>576</v>
      </c>
      <c r="D421" s="274" t="s">
        <v>4363</v>
      </c>
      <c r="E421" s="274" t="s">
        <v>268</v>
      </c>
      <c r="F421" s="274" t="s">
        <v>156</v>
      </c>
      <c r="G421" s="274" t="s">
        <v>4364</v>
      </c>
      <c r="H421" s="274" t="s">
        <v>4273</v>
      </c>
      <c r="I421" s="274" t="s">
        <v>4365</v>
      </c>
      <c r="J421" s="274" t="s">
        <v>274</v>
      </c>
      <c r="K421" s="274" t="s">
        <v>4366</v>
      </c>
      <c r="L421" s="274" t="s">
        <v>960</v>
      </c>
      <c r="M421" s="274" t="s">
        <v>4367</v>
      </c>
      <c r="N421" s="274" t="s">
        <v>152</v>
      </c>
      <c r="O421" s="274" t="s">
        <v>1755</v>
      </c>
      <c r="P421" s="274" t="s">
        <v>268</v>
      </c>
      <c r="Q421" s="274" t="s">
        <v>268</v>
      </c>
      <c r="R421" s="274" t="s">
        <v>268</v>
      </c>
      <c r="S421" s="274" t="s">
        <v>268</v>
      </c>
      <c r="T421" s="274" t="s">
        <v>268</v>
      </c>
      <c r="U421" s="274" t="s">
        <v>268</v>
      </c>
      <c r="V421" s="274" t="s">
        <v>268</v>
      </c>
      <c r="W421" s="274" t="s">
        <v>4368</v>
      </c>
      <c r="X421" s="274" t="s">
        <v>2241</v>
      </c>
      <c r="Y421" s="274" t="s">
        <v>462</v>
      </c>
      <c r="Z421" s="274" t="s">
        <v>268</v>
      </c>
      <c r="AA421" s="274" t="s">
        <v>268</v>
      </c>
      <c r="AB421" s="274" t="s">
        <v>268</v>
      </c>
      <c r="AC421" s="274" t="s">
        <v>268</v>
      </c>
      <c r="AD421" s="274" t="s">
        <v>268</v>
      </c>
      <c r="AE421" s="274" t="s">
        <v>287</v>
      </c>
      <c r="AF421" s="274" t="s">
        <v>1811</v>
      </c>
      <c r="AG421" s="274" t="s">
        <v>875</v>
      </c>
      <c r="AH421" s="274" t="s">
        <v>1848</v>
      </c>
      <c r="AI421" s="274" t="s">
        <v>1375</v>
      </c>
      <c r="AJ421" s="274" t="s">
        <v>268</v>
      </c>
      <c r="AK421" s="274" t="s">
        <v>377</v>
      </c>
      <c r="AL421" s="274" t="s">
        <v>268</v>
      </c>
      <c r="AM421" s="274" t="s">
        <v>405</v>
      </c>
      <c r="AN421" s="274" t="s">
        <v>268</v>
      </c>
      <c r="AO421" s="274" t="s">
        <v>268</v>
      </c>
      <c r="AP421" s="274" t="s">
        <v>268</v>
      </c>
      <c r="AQ421" s="274" t="s">
        <v>268</v>
      </c>
      <c r="AR421" s="274" t="s">
        <v>268</v>
      </c>
      <c r="AS421" s="274" t="s">
        <v>268</v>
      </c>
      <c r="AT421" s="274" t="s">
        <v>268</v>
      </c>
      <c r="AU421" s="274" t="s">
        <v>268</v>
      </c>
      <c r="AV421" s="274" t="s">
        <v>268</v>
      </c>
      <c r="AW421" s="274" t="s">
        <v>268</v>
      </c>
      <c r="AX421" s="274" t="s">
        <v>268</v>
      </c>
      <c r="AY421" s="274" t="s">
        <v>268</v>
      </c>
      <c r="AZ421" s="274" t="s">
        <v>268</v>
      </c>
      <c r="BA421" s="274" t="s">
        <v>268</v>
      </c>
      <c r="BB421" s="274" t="s">
        <v>268</v>
      </c>
      <c r="BC421" s="274" t="s">
        <v>268</v>
      </c>
      <c r="BD421" s="274" t="s">
        <v>268</v>
      </c>
      <c r="BE421" s="274" t="s">
        <v>268</v>
      </c>
      <c r="BF421" s="274" t="s">
        <v>268</v>
      </c>
      <c r="BG421" s="274" t="s">
        <v>268</v>
      </c>
      <c r="BH421" s="274" t="s">
        <v>268</v>
      </c>
      <c r="BI421" s="274" t="s">
        <v>268</v>
      </c>
      <c r="BJ421" s="274" t="s">
        <v>268</v>
      </c>
      <c r="BK421" s="274" t="s">
        <v>268</v>
      </c>
      <c r="BL421" s="274" t="s">
        <v>268</v>
      </c>
      <c r="BM421" s="274" t="s">
        <v>268</v>
      </c>
      <c r="BN421" s="274" t="s">
        <v>268</v>
      </c>
      <c r="BO421" s="274" t="s">
        <v>268</v>
      </c>
      <c r="BP421" s="274" t="s">
        <v>268</v>
      </c>
      <c r="BQ421" s="274" t="s">
        <v>268</v>
      </c>
      <c r="BR421" s="274" t="s">
        <v>268</v>
      </c>
      <c r="BS421" s="274" t="s">
        <v>268</v>
      </c>
      <c r="BT421" s="274" t="s">
        <v>268</v>
      </c>
      <c r="BU421" s="274" t="s">
        <v>268</v>
      </c>
      <c r="BV421" s="274" t="s">
        <v>268</v>
      </c>
      <c r="BW421" s="274" t="s">
        <v>268</v>
      </c>
      <c r="BX421" s="274" t="s">
        <v>268</v>
      </c>
      <c r="BY421" s="295">
        <v>73.260000000000005</v>
      </c>
      <c r="BZ421" s="295">
        <v>73.260000000000005</v>
      </c>
      <c r="CA421" s="298" t="s">
        <v>142</v>
      </c>
      <c r="CB421" s="297">
        <v>122</v>
      </c>
      <c r="CC421" s="284">
        <f t="shared" si="26"/>
        <v>0</v>
      </c>
      <c r="CD421" s="295">
        <f t="shared" si="27"/>
        <v>73.260000000000005</v>
      </c>
      <c r="CE421" s="284">
        <f t="shared" si="28"/>
        <v>0</v>
      </c>
      <c r="CF421" s="295">
        <f t="shared" si="29"/>
        <v>1</v>
      </c>
      <c r="CG421" s="274" t="s">
        <v>876</v>
      </c>
      <c r="CH421" s="274" t="s">
        <v>268</v>
      </c>
      <c r="CI421" s="274" t="s">
        <v>268</v>
      </c>
      <c r="CJ421" s="298" t="s">
        <v>268</v>
      </c>
      <c r="CK421" s="298" t="s">
        <v>736</v>
      </c>
      <c r="CL421" s="274" t="s">
        <v>268</v>
      </c>
      <c r="CM421" s="274" t="s">
        <v>268</v>
      </c>
      <c r="CN421" s="274" t="s">
        <v>268</v>
      </c>
      <c r="CO421" s="274" t="s">
        <v>268</v>
      </c>
      <c r="CP421" s="274" t="s">
        <v>268</v>
      </c>
      <c r="CQ421" s="274" t="s">
        <v>268</v>
      </c>
      <c r="CR421" s="274" t="s">
        <v>877</v>
      </c>
      <c r="CS421" s="274">
        <v>88.46</v>
      </c>
      <c r="CT421" s="274" t="s">
        <v>268</v>
      </c>
      <c r="CU421" s="274">
        <v>88.46</v>
      </c>
      <c r="CV421" s="274">
        <v>365</v>
      </c>
      <c r="CW421" s="274" t="s">
        <v>878</v>
      </c>
      <c r="CX421" s="274" t="s">
        <v>835</v>
      </c>
      <c r="CY421" s="274" t="s">
        <v>836</v>
      </c>
      <c r="CZ421" s="274" t="s">
        <v>837</v>
      </c>
      <c r="DA421" s="274" t="s">
        <v>268</v>
      </c>
      <c r="DB421" s="274" t="s">
        <v>268</v>
      </c>
      <c r="DC421" s="274" t="s">
        <v>268</v>
      </c>
      <c r="DD421" s="274" t="s">
        <v>268</v>
      </c>
      <c r="DE421" s="274" t="s">
        <v>268</v>
      </c>
      <c r="DF421" s="274" t="s">
        <v>268</v>
      </c>
      <c r="DG421" s="299">
        <f>IFERROR(IF(CA421="D",IF(CK421="A dispo.",CD421*VLOOKUP('DATI INPUT'!$F$27,TARIFFE_UD,2,FALSE),CD421*VLOOKUP(CK421,TARIFFE_UD,2,FALSE)),CD421*VLOOKUP(CB421-100,TARIFFE_UND,2,FALSE)),0)</f>
        <v>58.018286214832685</v>
      </c>
      <c r="DH421" s="299">
        <f>IFERROR(IF(CA421="D",IF(CK421="A dispo.",CF421*VLOOKUP('DATI INPUT'!$F$27,TARIFFE_UD,3,FALSE),CF421*VLOOKUP(CK421,TARIFFE_UD,3,FALSE)),CF421*VLOOKUP(CB421-100,TARIFFE_UND,3,FALSE)),0)</f>
        <v>60.367780403072892</v>
      </c>
    </row>
    <row r="422" spans="1:112" x14ac:dyDescent="0.25">
      <c r="A422" s="274" t="s">
        <v>4369</v>
      </c>
      <c r="B422" s="274" t="s">
        <v>4370</v>
      </c>
      <c r="C422" s="274" t="s">
        <v>577</v>
      </c>
      <c r="D422" s="274" t="s">
        <v>4371</v>
      </c>
      <c r="E422" s="274" t="s">
        <v>268</v>
      </c>
      <c r="F422" s="274" t="s">
        <v>156</v>
      </c>
      <c r="G422" s="274" t="s">
        <v>4372</v>
      </c>
      <c r="H422" s="274" t="s">
        <v>1749</v>
      </c>
      <c r="I422" s="274" t="s">
        <v>4373</v>
      </c>
      <c r="J422" s="274" t="s">
        <v>274</v>
      </c>
      <c r="K422" s="274" t="s">
        <v>4374</v>
      </c>
      <c r="L422" s="274" t="s">
        <v>984</v>
      </c>
      <c r="M422" s="274" t="s">
        <v>4335</v>
      </c>
      <c r="N422" s="274" t="s">
        <v>984</v>
      </c>
      <c r="O422" s="274" t="s">
        <v>873</v>
      </c>
      <c r="P422" s="274" t="s">
        <v>1830</v>
      </c>
      <c r="Q422" s="274" t="s">
        <v>279</v>
      </c>
      <c r="R422" s="274" t="s">
        <v>268</v>
      </c>
      <c r="S422" s="274" t="s">
        <v>268</v>
      </c>
      <c r="T422" s="274" t="s">
        <v>268</v>
      </c>
      <c r="U422" s="274" t="s">
        <v>268</v>
      </c>
      <c r="V422" s="274" t="s">
        <v>268</v>
      </c>
      <c r="W422" s="274" t="s">
        <v>4335</v>
      </c>
      <c r="X422" s="274" t="s">
        <v>1830</v>
      </c>
      <c r="Y422" s="274" t="s">
        <v>279</v>
      </c>
      <c r="Z422" s="274" t="s">
        <v>268</v>
      </c>
      <c r="AA422" s="274" t="s">
        <v>268</v>
      </c>
      <c r="AB422" s="274" t="s">
        <v>268</v>
      </c>
      <c r="AC422" s="274" t="s">
        <v>268</v>
      </c>
      <c r="AD422" s="274" t="s">
        <v>268</v>
      </c>
      <c r="AE422" s="274" t="s">
        <v>287</v>
      </c>
      <c r="AF422" s="274" t="s">
        <v>1811</v>
      </c>
      <c r="AG422" s="274" t="s">
        <v>875</v>
      </c>
      <c r="AH422" s="274" t="s">
        <v>1831</v>
      </c>
      <c r="AI422" s="274" t="s">
        <v>973</v>
      </c>
      <c r="AJ422" s="274" t="s">
        <v>268</v>
      </c>
      <c r="AK422" s="274" t="s">
        <v>352</v>
      </c>
      <c r="AL422" s="274" t="s">
        <v>268</v>
      </c>
      <c r="AM422" s="274" t="s">
        <v>288</v>
      </c>
      <c r="AN422" s="274" t="s">
        <v>268</v>
      </c>
      <c r="AO422" s="274" t="s">
        <v>268</v>
      </c>
      <c r="AP422" s="274" t="s">
        <v>268</v>
      </c>
      <c r="AQ422" s="274" t="s">
        <v>268</v>
      </c>
      <c r="AR422" s="274" t="s">
        <v>268</v>
      </c>
      <c r="AS422" s="274" t="s">
        <v>268</v>
      </c>
      <c r="AT422" s="274" t="s">
        <v>268</v>
      </c>
      <c r="AU422" s="274" t="s">
        <v>268</v>
      </c>
      <c r="AV422" s="274" t="s">
        <v>268</v>
      </c>
      <c r="AW422" s="274" t="s">
        <v>268</v>
      </c>
      <c r="AX422" s="274" t="s">
        <v>268</v>
      </c>
      <c r="AY422" s="274" t="s">
        <v>268</v>
      </c>
      <c r="AZ422" s="274" t="s">
        <v>268</v>
      </c>
      <c r="BA422" s="274" t="s">
        <v>268</v>
      </c>
      <c r="BB422" s="274" t="s">
        <v>268</v>
      </c>
      <c r="BC422" s="274" t="s">
        <v>268</v>
      </c>
      <c r="BD422" s="274" t="s">
        <v>268</v>
      </c>
      <c r="BE422" s="274" t="s">
        <v>268</v>
      </c>
      <c r="BF422" s="274" t="s">
        <v>268</v>
      </c>
      <c r="BG422" s="274" t="s">
        <v>268</v>
      </c>
      <c r="BH422" s="274" t="s">
        <v>268</v>
      </c>
      <c r="BI422" s="274" t="s">
        <v>268</v>
      </c>
      <c r="BJ422" s="274" t="s">
        <v>268</v>
      </c>
      <c r="BK422" s="274" t="s">
        <v>268</v>
      </c>
      <c r="BL422" s="274" t="s">
        <v>268</v>
      </c>
      <c r="BM422" s="274" t="s">
        <v>268</v>
      </c>
      <c r="BN422" s="274" t="s">
        <v>268</v>
      </c>
      <c r="BO422" s="274" t="s">
        <v>268</v>
      </c>
      <c r="BP422" s="274" t="s">
        <v>268</v>
      </c>
      <c r="BQ422" s="274" t="s">
        <v>268</v>
      </c>
      <c r="BR422" s="274" t="s">
        <v>268</v>
      </c>
      <c r="BS422" s="274" t="s">
        <v>268</v>
      </c>
      <c r="BT422" s="274" t="s">
        <v>268</v>
      </c>
      <c r="BU422" s="274" t="s">
        <v>268</v>
      </c>
      <c r="BV422" s="274" t="s">
        <v>268</v>
      </c>
      <c r="BW422" s="274" t="s">
        <v>268</v>
      </c>
      <c r="BX422" s="274" t="s">
        <v>268</v>
      </c>
      <c r="BY422" s="295">
        <v>67.209999999999994</v>
      </c>
      <c r="BZ422" s="295">
        <v>67.209999999999994</v>
      </c>
      <c r="CA422" s="298" t="s">
        <v>142</v>
      </c>
      <c r="CB422" s="297">
        <v>122</v>
      </c>
      <c r="CC422" s="284">
        <f t="shared" si="26"/>
        <v>0</v>
      </c>
      <c r="CD422" s="295">
        <f t="shared" si="27"/>
        <v>67.209999999999994</v>
      </c>
      <c r="CE422" s="284">
        <f t="shared" si="28"/>
        <v>0</v>
      </c>
      <c r="CF422" s="295">
        <f t="shared" si="29"/>
        <v>1</v>
      </c>
      <c r="CG422" s="274" t="s">
        <v>876</v>
      </c>
      <c r="CH422" s="274" t="s">
        <v>268</v>
      </c>
      <c r="CI422" s="274" t="s">
        <v>268</v>
      </c>
      <c r="CJ422" s="298" t="s">
        <v>275</v>
      </c>
      <c r="CK422" s="297">
        <v>3</v>
      </c>
      <c r="CL422" s="274" t="s">
        <v>268</v>
      </c>
      <c r="CM422" s="274" t="s">
        <v>268</v>
      </c>
      <c r="CN422" s="274" t="s">
        <v>268</v>
      </c>
      <c r="CO422" s="274" t="s">
        <v>268</v>
      </c>
      <c r="CP422" s="274" t="s">
        <v>268</v>
      </c>
      <c r="CQ422" s="274" t="s">
        <v>268</v>
      </c>
      <c r="CR422" s="274" t="s">
        <v>877</v>
      </c>
      <c r="CS422" s="274">
        <v>101.81</v>
      </c>
      <c r="CT422" s="274" t="s">
        <v>268</v>
      </c>
      <c r="CU422" s="274">
        <v>101.81</v>
      </c>
      <c r="CV422" s="274">
        <v>365</v>
      </c>
      <c r="CW422" s="274" t="s">
        <v>878</v>
      </c>
      <c r="CX422" s="274" t="s">
        <v>835</v>
      </c>
      <c r="CY422" s="274" t="s">
        <v>836</v>
      </c>
      <c r="CZ422" s="274" t="s">
        <v>837</v>
      </c>
      <c r="DA422" s="274" t="s">
        <v>268</v>
      </c>
      <c r="DB422" s="274" t="s">
        <v>268</v>
      </c>
      <c r="DC422" s="274" t="s">
        <v>268</v>
      </c>
      <c r="DD422" s="274" t="s">
        <v>268</v>
      </c>
      <c r="DE422" s="274" t="s">
        <v>268</v>
      </c>
      <c r="DF422" s="274" t="s">
        <v>268</v>
      </c>
      <c r="DG422" s="299">
        <f>IFERROR(IF(CA422="D",IF(CK422="A dispo.",CD422*VLOOKUP('DATI INPUT'!$F$27,TARIFFE_UD,2,FALSE),CD422*VLOOKUP(CK422,TARIFFE_UD,2,FALSE)),CD422*VLOOKUP(CB422-100,TARIFFE_UND,2,FALSE)),0)</f>
        <v>53.226986302196345</v>
      </c>
      <c r="DH422" s="299">
        <f>IFERROR(IF(CA422="D",IF(CK422="A dispo.",CF422*VLOOKUP('DATI INPUT'!$F$27,TARIFFE_UD,3,FALSE),CF422*VLOOKUP(CK422,TARIFFE_UD,3,FALSE)),CF422*VLOOKUP(CB422-100,TARIFFE_UND,3,FALSE)),0)</f>
        <v>60.367780403072892</v>
      </c>
    </row>
    <row r="423" spans="1:112" hidden="1" x14ac:dyDescent="0.25">
      <c r="A423" s="274" t="s">
        <v>4375</v>
      </c>
      <c r="B423" s="274" t="s">
        <v>4376</v>
      </c>
      <c r="C423" s="274" t="s">
        <v>4377</v>
      </c>
      <c r="D423" s="274" t="s">
        <v>4378</v>
      </c>
      <c r="E423" s="274" t="s">
        <v>268</v>
      </c>
      <c r="F423" s="274" t="s">
        <v>156</v>
      </c>
      <c r="G423" s="274" t="s">
        <v>4379</v>
      </c>
      <c r="H423" s="274" t="s">
        <v>4273</v>
      </c>
      <c r="I423" s="274" t="s">
        <v>4380</v>
      </c>
      <c r="J423" s="274" t="s">
        <v>274</v>
      </c>
      <c r="K423" s="274" t="s">
        <v>4381</v>
      </c>
      <c r="L423" s="274" t="s">
        <v>871</v>
      </c>
      <c r="M423" s="274" t="s">
        <v>4382</v>
      </c>
      <c r="N423" s="274" t="s">
        <v>4383</v>
      </c>
      <c r="O423" s="274" t="s">
        <v>4384</v>
      </c>
      <c r="P423" s="274" t="s">
        <v>4385</v>
      </c>
      <c r="Q423" s="274" t="s">
        <v>280</v>
      </c>
      <c r="R423" s="274" t="s">
        <v>268</v>
      </c>
      <c r="S423" s="274" t="s">
        <v>268</v>
      </c>
      <c r="T423" s="274" t="s">
        <v>268</v>
      </c>
      <c r="U423" s="274" t="s">
        <v>268</v>
      </c>
      <c r="V423" s="274" t="s">
        <v>268</v>
      </c>
      <c r="W423" s="274" t="s">
        <v>4386</v>
      </c>
      <c r="X423" s="274" t="s">
        <v>1847</v>
      </c>
      <c r="Y423" s="274" t="s">
        <v>462</v>
      </c>
      <c r="Z423" s="274" t="s">
        <v>268</v>
      </c>
      <c r="AA423" s="274" t="s">
        <v>268</v>
      </c>
      <c r="AB423" s="274" t="s">
        <v>268</v>
      </c>
      <c r="AC423" s="274" t="s">
        <v>268</v>
      </c>
      <c r="AD423" s="274" t="s">
        <v>268</v>
      </c>
      <c r="AE423" s="274" t="s">
        <v>287</v>
      </c>
      <c r="AF423" s="274" t="s">
        <v>1811</v>
      </c>
      <c r="AG423" s="274" t="s">
        <v>875</v>
      </c>
      <c r="AH423" s="274" t="s">
        <v>1848</v>
      </c>
      <c r="AI423" s="274" t="s">
        <v>4387</v>
      </c>
      <c r="AJ423" s="274" t="s">
        <v>268</v>
      </c>
      <c r="AK423" s="274" t="s">
        <v>268</v>
      </c>
      <c r="AL423" s="274" t="s">
        <v>268</v>
      </c>
      <c r="AM423" s="274" t="s">
        <v>288</v>
      </c>
      <c r="AN423" s="274" t="s">
        <v>268</v>
      </c>
      <c r="AO423" s="274" t="s">
        <v>268</v>
      </c>
      <c r="AP423" s="274" t="s">
        <v>268</v>
      </c>
      <c r="AQ423" s="274" t="s">
        <v>268</v>
      </c>
      <c r="AR423" s="274" t="s">
        <v>268</v>
      </c>
      <c r="AS423" s="274" t="s">
        <v>268</v>
      </c>
      <c r="AT423" s="274" t="s">
        <v>268</v>
      </c>
      <c r="AU423" s="274" t="s">
        <v>268</v>
      </c>
      <c r="AV423" s="274" t="s">
        <v>268</v>
      </c>
      <c r="AW423" s="274" t="s">
        <v>268</v>
      </c>
      <c r="AX423" s="274" t="s">
        <v>268</v>
      </c>
      <c r="AY423" s="274" t="s">
        <v>268</v>
      </c>
      <c r="AZ423" s="274" t="s">
        <v>268</v>
      </c>
      <c r="BA423" s="274" t="s">
        <v>268</v>
      </c>
      <c r="BB423" s="274" t="s">
        <v>268</v>
      </c>
      <c r="BC423" s="274" t="s">
        <v>268</v>
      </c>
      <c r="BD423" s="274" t="s">
        <v>268</v>
      </c>
      <c r="BE423" s="274" t="s">
        <v>268</v>
      </c>
      <c r="BF423" s="274" t="s">
        <v>268</v>
      </c>
      <c r="BG423" s="274" t="s">
        <v>268</v>
      </c>
      <c r="BH423" s="274" t="s">
        <v>268</v>
      </c>
      <c r="BI423" s="274" t="s">
        <v>268</v>
      </c>
      <c r="BJ423" s="274" t="s">
        <v>268</v>
      </c>
      <c r="BK423" s="274" t="s">
        <v>268</v>
      </c>
      <c r="BL423" s="274" t="s">
        <v>268</v>
      </c>
      <c r="BM423" s="274" t="s">
        <v>268</v>
      </c>
      <c r="BN423" s="274" t="s">
        <v>268</v>
      </c>
      <c r="BO423" s="274" t="s">
        <v>268</v>
      </c>
      <c r="BP423" s="274" t="s">
        <v>268</v>
      </c>
      <c r="BQ423" s="274" t="s">
        <v>268</v>
      </c>
      <c r="BR423" s="274" t="s">
        <v>268</v>
      </c>
      <c r="BS423" s="274" t="s">
        <v>268</v>
      </c>
      <c r="BT423" s="274" t="s">
        <v>268</v>
      </c>
      <c r="BU423" s="274" t="s">
        <v>268</v>
      </c>
      <c r="BV423" s="274" t="s">
        <v>268</v>
      </c>
      <c r="BW423" s="274" t="s">
        <v>268</v>
      </c>
      <c r="BX423" s="274" t="s">
        <v>268</v>
      </c>
      <c r="BY423" s="295">
        <v>131</v>
      </c>
      <c r="BZ423" s="295">
        <v>131</v>
      </c>
      <c r="CA423" s="298" t="s">
        <v>142</v>
      </c>
      <c r="CB423" s="297">
        <v>122</v>
      </c>
      <c r="CC423" s="284">
        <f t="shared" si="26"/>
        <v>0</v>
      </c>
      <c r="CD423" s="295">
        <f t="shared" si="27"/>
        <v>131</v>
      </c>
      <c r="CE423" s="284">
        <f t="shared" si="28"/>
        <v>0</v>
      </c>
      <c r="CF423" s="295">
        <f t="shared" si="29"/>
        <v>1</v>
      </c>
      <c r="CG423" s="274" t="s">
        <v>876</v>
      </c>
      <c r="CH423" s="274" t="s">
        <v>268</v>
      </c>
      <c r="CI423" s="274" t="s">
        <v>268</v>
      </c>
      <c r="CJ423" s="298" t="s">
        <v>268</v>
      </c>
      <c r="CK423" s="298" t="s">
        <v>736</v>
      </c>
      <c r="CL423" s="274" t="s">
        <v>268</v>
      </c>
      <c r="CM423" s="274" t="s">
        <v>268</v>
      </c>
      <c r="CN423" s="274" t="s">
        <v>268</v>
      </c>
      <c r="CO423" s="274" t="s">
        <v>268</v>
      </c>
      <c r="CP423" s="274" t="s">
        <v>268</v>
      </c>
      <c r="CQ423" s="274" t="s">
        <v>268</v>
      </c>
      <c r="CR423" s="274" t="s">
        <v>877</v>
      </c>
      <c r="CS423" s="274">
        <v>116.75</v>
      </c>
      <c r="CT423" s="274" t="s">
        <v>268</v>
      </c>
      <c r="CU423" s="274">
        <v>116.75</v>
      </c>
      <c r="CV423" s="274">
        <v>365</v>
      </c>
      <c r="CW423" s="274" t="s">
        <v>878</v>
      </c>
      <c r="CX423" s="274" t="s">
        <v>835</v>
      </c>
      <c r="CY423" s="274" t="s">
        <v>836</v>
      </c>
      <c r="CZ423" s="274" t="s">
        <v>837</v>
      </c>
      <c r="DA423" s="274" t="s">
        <v>268</v>
      </c>
      <c r="DB423" s="274" t="s">
        <v>268</v>
      </c>
      <c r="DC423" s="274" t="s">
        <v>268</v>
      </c>
      <c r="DD423" s="274" t="s">
        <v>268</v>
      </c>
      <c r="DE423" s="274" t="s">
        <v>268</v>
      </c>
      <c r="DF423" s="274" t="s">
        <v>268</v>
      </c>
      <c r="DG423" s="299">
        <f>IFERROR(IF(CA423="D",IF(CK423="A dispo.",CD423*VLOOKUP('DATI INPUT'!$F$27,TARIFFE_UD,2,FALSE),CD423*VLOOKUP(CK423,TARIFFE_UD,2,FALSE)),CD423*VLOOKUP(CB423-100,TARIFFE_UND,2,FALSE)),0)</f>
        <v>103.7455022405553</v>
      </c>
      <c r="DH423" s="299">
        <f>IFERROR(IF(CA423="D",IF(CK423="A dispo.",CF423*VLOOKUP('DATI INPUT'!$F$27,TARIFFE_UD,3,FALSE),CF423*VLOOKUP(CK423,TARIFFE_UD,3,FALSE)),CF423*VLOOKUP(CB423-100,TARIFFE_UND,3,FALSE)),0)</f>
        <v>60.367780403072892</v>
      </c>
    </row>
    <row r="424" spans="1:112" hidden="1" x14ac:dyDescent="0.25">
      <c r="A424" s="274" t="s">
        <v>4388</v>
      </c>
      <c r="B424" s="274" t="s">
        <v>4376</v>
      </c>
      <c r="C424" s="274" t="s">
        <v>4389</v>
      </c>
      <c r="D424" s="274" t="s">
        <v>4378</v>
      </c>
      <c r="E424" s="274" t="s">
        <v>268</v>
      </c>
      <c r="F424" s="274" t="s">
        <v>156</v>
      </c>
      <c r="G424" s="274" t="s">
        <v>4379</v>
      </c>
      <c r="H424" s="274" t="s">
        <v>4273</v>
      </c>
      <c r="I424" s="274" t="s">
        <v>4380</v>
      </c>
      <c r="J424" s="274" t="s">
        <v>274</v>
      </c>
      <c r="K424" s="274" t="s">
        <v>4381</v>
      </c>
      <c r="L424" s="274" t="s">
        <v>871</v>
      </c>
      <c r="M424" s="274" t="s">
        <v>4382</v>
      </c>
      <c r="N424" s="274" t="s">
        <v>4383</v>
      </c>
      <c r="O424" s="274" t="s">
        <v>4384</v>
      </c>
      <c r="P424" s="274" t="s">
        <v>4385</v>
      </c>
      <c r="Q424" s="274" t="s">
        <v>280</v>
      </c>
      <c r="R424" s="274" t="s">
        <v>268</v>
      </c>
      <c r="S424" s="274" t="s">
        <v>268</v>
      </c>
      <c r="T424" s="274" t="s">
        <v>268</v>
      </c>
      <c r="U424" s="274" t="s">
        <v>268</v>
      </c>
      <c r="V424" s="274" t="s">
        <v>268</v>
      </c>
      <c r="W424" s="274" t="s">
        <v>4386</v>
      </c>
      <c r="X424" s="274" t="s">
        <v>1847</v>
      </c>
      <c r="Y424" s="274" t="s">
        <v>462</v>
      </c>
      <c r="Z424" s="274" t="s">
        <v>268</v>
      </c>
      <c r="AA424" s="274" t="s">
        <v>268</v>
      </c>
      <c r="AB424" s="274" t="s">
        <v>268</v>
      </c>
      <c r="AC424" s="274" t="s">
        <v>268</v>
      </c>
      <c r="AD424" s="274" t="s">
        <v>268</v>
      </c>
      <c r="AE424" s="274" t="s">
        <v>287</v>
      </c>
      <c r="AF424" s="274" t="s">
        <v>1811</v>
      </c>
      <c r="AG424" s="274" t="s">
        <v>875</v>
      </c>
      <c r="AH424" s="274" t="s">
        <v>1848</v>
      </c>
      <c r="AI424" s="274" t="s">
        <v>745</v>
      </c>
      <c r="AJ424" s="274" t="s">
        <v>268</v>
      </c>
      <c r="AK424" s="274" t="s">
        <v>366</v>
      </c>
      <c r="AL424" s="274" t="s">
        <v>268</v>
      </c>
      <c r="AM424" s="274" t="s">
        <v>353</v>
      </c>
      <c r="AN424" s="274" t="s">
        <v>268</v>
      </c>
      <c r="AO424" s="274" t="s">
        <v>268</v>
      </c>
      <c r="AP424" s="274" t="s">
        <v>268</v>
      </c>
      <c r="AQ424" s="274" t="s">
        <v>268</v>
      </c>
      <c r="AR424" s="274" t="s">
        <v>268</v>
      </c>
      <c r="AS424" s="274" t="s">
        <v>268</v>
      </c>
      <c r="AT424" s="274" t="s">
        <v>268</v>
      </c>
      <c r="AU424" s="274" t="s">
        <v>268</v>
      </c>
      <c r="AV424" s="274" t="s">
        <v>268</v>
      </c>
      <c r="AW424" s="274" t="s">
        <v>268</v>
      </c>
      <c r="AX424" s="274" t="s">
        <v>268</v>
      </c>
      <c r="AY424" s="274" t="s">
        <v>268</v>
      </c>
      <c r="AZ424" s="274" t="s">
        <v>268</v>
      </c>
      <c r="BA424" s="274" t="s">
        <v>268</v>
      </c>
      <c r="BB424" s="274" t="s">
        <v>268</v>
      </c>
      <c r="BC424" s="274" t="s">
        <v>268</v>
      </c>
      <c r="BD424" s="274" t="s">
        <v>268</v>
      </c>
      <c r="BE424" s="274" t="s">
        <v>268</v>
      </c>
      <c r="BF424" s="274" t="s">
        <v>268</v>
      </c>
      <c r="BG424" s="274" t="s">
        <v>268</v>
      </c>
      <c r="BH424" s="274" t="s">
        <v>268</v>
      </c>
      <c r="BI424" s="274" t="s">
        <v>268</v>
      </c>
      <c r="BJ424" s="274" t="s">
        <v>268</v>
      </c>
      <c r="BK424" s="274" t="s">
        <v>268</v>
      </c>
      <c r="BL424" s="274" t="s">
        <v>268</v>
      </c>
      <c r="BM424" s="274" t="s">
        <v>268</v>
      </c>
      <c r="BN424" s="274" t="s">
        <v>268</v>
      </c>
      <c r="BO424" s="274" t="s">
        <v>268</v>
      </c>
      <c r="BP424" s="274" t="s">
        <v>268</v>
      </c>
      <c r="BQ424" s="274" t="s">
        <v>268</v>
      </c>
      <c r="BR424" s="274" t="s">
        <v>268</v>
      </c>
      <c r="BS424" s="274" t="s">
        <v>268</v>
      </c>
      <c r="BT424" s="274" t="s">
        <v>268</v>
      </c>
      <c r="BU424" s="274" t="s">
        <v>268</v>
      </c>
      <c r="BV424" s="274" t="s">
        <v>268</v>
      </c>
      <c r="BW424" s="274" t="s">
        <v>268</v>
      </c>
      <c r="BX424" s="274" t="s">
        <v>268</v>
      </c>
      <c r="BY424" s="295">
        <v>4</v>
      </c>
      <c r="BZ424" s="295">
        <v>4</v>
      </c>
      <c r="CA424" s="298" t="s">
        <v>143</v>
      </c>
      <c r="CB424" s="297">
        <v>108</v>
      </c>
      <c r="CC424" s="284">
        <f t="shared" si="26"/>
        <v>0</v>
      </c>
      <c r="CD424" s="295">
        <f t="shared" si="27"/>
        <v>4</v>
      </c>
      <c r="CE424" s="284">
        <f t="shared" si="28"/>
        <v>0</v>
      </c>
      <c r="CF424" s="295">
        <f t="shared" si="29"/>
        <v>4</v>
      </c>
      <c r="CG424" s="274" t="s">
        <v>278</v>
      </c>
      <c r="CH424" s="274" t="s">
        <v>268</v>
      </c>
      <c r="CI424" s="274" t="s">
        <v>268</v>
      </c>
      <c r="CJ424" s="298" t="s">
        <v>268</v>
      </c>
      <c r="CL424" s="274" t="s">
        <v>268</v>
      </c>
      <c r="CM424" s="274" t="s">
        <v>268</v>
      </c>
      <c r="CN424" s="274" t="s">
        <v>268</v>
      </c>
      <c r="CO424" s="274" t="s">
        <v>268</v>
      </c>
      <c r="CP424" s="274" t="s">
        <v>268</v>
      </c>
      <c r="CQ424" s="274" t="s">
        <v>268</v>
      </c>
      <c r="CR424" s="274" t="s">
        <v>877</v>
      </c>
      <c r="CS424" s="274">
        <v>11.44</v>
      </c>
      <c r="CT424" s="274" t="s">
        <v>268</v>
      </c>
      <c r="CU424" s="274">
        <v>11.44</v>
      </c>
      <c r="CV424" s="274">
        <v>365</v>
      </c>
      <c r="CW424" s="274" t="s">
        <v>878</v>
      </c>
      <c r="CX424" s="274" t="s">
        <v>835</v>
      </c>
      <c r="CY424" s="274" t="s">
        <v>836</v>
      </c>
      <c r="CZ424" s="274" t="s">
        <v>837</v>
      </c>
      <c r="DA424" s="274" t="s">
        <v>268</v>
      </c>
      <c r="DB424" s="274" t="s">
        <v>268</v>
      </c>
      <c r="DC424" s="274" t="s">
        <v>268</v>
      </c>
      <c r="DD424" s="274" t="s">
        <v>268</v>
      </c>
      <c r="DE424" s="274" t="s">
        <v>268</v>
      </c>
      <c r="DF424" s="274" t="s">
        <v>268</v>
      </c>
      <c r="DG424" s="299">
        <f>IFERROR(IF(CA424="D",IF(CK424="A dispo.",CD424*VLOOKUP('DATI INPUT'!$F$27,TARIFFE_UD,2,FALSE),CD424*VLOOKUP(CK424,TARIFFE_UD,2,FALSE)),CD424*VLOOKUP(CB424-100,TARIFFE_UND,2,FALSE)),0)</f>
        <v>2.3226534880560816</v>
      </c>
      <c r="DH424" s="299">
        <f>IFERROR(IF(CA424="D",IF(CK424="A dispo.",CF424*VLOOKUP('DATI INPUT'!$F$27,TARIFFE_UD,3,FALSE),CF424*VLOOKUP(CK424,TARIFFE_UD,3,FALSE)),CF424*VLOOKUP(CB424-100,TARIFFE_UND,3,FALSE)),0)</f>
        <v>8.4097232026769095</v>
      </c>
    </row>
    <row r="425" spans="1:112" hidden="1" x14ac:dyDescent="0.25">
      <c r="A425" s="274" t="s">
        <v>4390</v>
      </c>
      <c r="B425" s="274" t="s">
        <v>4376</v>
      </c>
      <c r="C425" s="274" t="s">
        <v>580</v>
      </c>
      <c r="D425" s="274" t="s">
        <v>4378</v>
      </c>
      <c r="E425" s="274" t="s">
        <v>268</v>
      </c>
      <c r="F425" s="274" t="s">
        <v>156</v>
      </c>
      <c r="G425" s="274" t="s">
        <v>4379</v>
      </c>
      <c r="H425" s="274" t="s">
        <v>4273</v>
      </c>
      <c r="I425" s="274" t="s">
        <v>4380</v>
      </c>
      <c r="J425" s="274" t="s">
        <v>274</v>
      </c>
      <c r="K425" s="274" t="s">
        <v>4381</v>
      </c>
      <c r="L425" s="274" t="s">
        <v>871</v>
      </c>
      <c r="M425" s="274" t="s">
        <v>4382</v>
      </c>
      <c r="N425" s="274" t="s">
        <v>4383</v>
      </c>
      <c r="O425" s="274" t="s">
        <v>4384</v>
      </c>
      <c r="P425" s="274" t="s">
        <v>4385</v>
      </c>
      <c r="Q425" s="274" t="s">
        <v>280</v>
      </c>
      <c r="R425" s="274" t="s">
        <v>268</v>
      </c>
      <c r="S425" s="274" t="s">
        <v>268</v>
      </c>
      <c r="T425" s="274" t="s">
        <v>268</v>
      </c>
      <c r="U425" s="274" t="s">
        <v>268</v>
      </c>
      <c r="V425" s="274" t="s">
        <v>268</v>
      </c>
      <c r="W425" s="274" t="s">
        <v>4386</v>
      </c>
      <c r="X425" s="274" t="s">
        <v>1847</v>
      </c>
      <c r="Y425" s="274" t="s">
        <v>462</v>
      </c>
      <c r="Z425" s="274" t="s">
        <v>268</v>
      </c>
      <c r="AA425" s="274" t="s">
        <v>268</v>
      </c>
      <c r="AB425" s="274" t="s">
        <v>268</v>
      </c>
      <c r="AC425" s="274" t="s">
        <v>268</v>
      </c>
      <c r="AD425" s="274" t="s">
        <v>268</v>
      </c>
      <c r="AE425" s="274" t="s">
        <v>287</v>
      </c>
      <c r="AF425" s="274" t="s">
        <v>1811</v>
      </c>
      <c r="AG425" s="274" t="s">
        <v>875</v>
      </c>
      <c r="AH425" s="274" t="s">
        <v>1848</v>
      </c>
      <c r="AI425" s="274" t="s">
        <v>3110</v>
      </c>
      <c r="AJ425" s="274" t="s">
        <v>268</v>
      </c>
      <c r="AK425" s="274" t="s">
        <v>377</v>
      </c>
      <c r="AL425" s="274" t="s">
        <v>268</v>
      </c>
      <c r="AM425" s="274" t="s">
        <v>411</v>
      </c>
      <c r="AN425" s="274" t="s">
        <v>268</v>
      </c>
      <c r="AO425" s="274" t="s">
        <v>268</v>
      </c>
      <c r="AP425" s="274" t="s">
        <v>268</v>
      </c>
      <c r="AQ425" s="274" t="s">
        <v>268</v>
      </c>
      <c r="AR425" s="274" t="s">
        <v>268</v>
      </c>
      <c r="AS425" s="274" t="s">
        <v>268</v>
      </c>
      <c r="AT425" s="274" t="s">
        <v>268</v>
      </c>
      <c r="AU425" s="274" t="s">
        <v>268</v>
      </c>
      <c r="AV425" s="274" t="s">
        <v>268</v>
      </c>
      <c r="AW425" s="274" t="s">
        <v>268</v>
      </c>
      <c r="AX425" s="274" t="s">
        <v>268</v>
      </c>
      <c r="AY425" s="274" t="s">
        <v>268</v>
      </c>
      <c r="AZ425" s="274" t="s">
        <v>268</v>
      </c>
      <c r="BA425" s="274" t="s">
        <v>268</v>
      </c>
      <c r="BB425" s="274" t="s">
        <v>268</v>
      </c>
      <c r="BC425" s="274" t="s">
        <v>268</v>
      </c>
      <c r="BD425" s="274" t="s">
        <v>268</v>
      </c>
      <c r="BE425" s="274" t="s">
        <v>268</v>
      </c>
      <c r="BF425" s="274" t="s">
        <v>268</v>
      </c>
      <c r="BG425" s="274" t="s">
        <v>268</v>
      </c>
      <c r="BH425" s="274" t="s">
        <v>268</v>
      </c>
      <c r="BI425" s="274" t="s">
        <v>268</v>
      </c>
      <c r="BJ425" s="274" t="s">
        <v>268</v>
      </c>
      <c r="BK425" s="274" t="s">
        <v>268</v>
      </c>
      <c r="BL425" s="274" t="s">
        <v>268</v>
      </c>
      <c r="BM425" s="274" t="s">
        <v>268</v>
      </c>
      <c r="BN425" s="274" t="s">
        <v>268</v>
      </c>
      <c r="BO425" s="274" t="s">
        <v>268</v>
      </c>
      <c r="BP425" s="274" t="s">
        <v>268</v>
      </c>
      <c r="BQ425" s="274" t="s">
        <v>268</v>
      </c>
      <c r="BR425" s="274" t="s">
        <v>268</v>
      </c>
      <c r="BS425" s="274" t="s">
        <v>268</v>
      </c>
      <c r="BT425" s="274" t="s">
        <v>268</v>
      </c>
      <c r="BU425" s="274" t="s">
        <v>268</v>
      </c>
      <c r="BV425" s="274" t="s">
        <v>268</v>
      </c>
      <c r="BW425" s="274" t="s">
        <v>268</v>
      </c>
      <c r="BX425" s="274" t="s">
        <v>268</v>
      </c>
      <c r="BY425" s="295">
        <v>11</v>
      </c>
      <c r="BZ425" s="295">
        <v>11</v>
      </c>
      <c r="CA425" s="298" t="s">
        <v>142</v>
      </c>
      <c r="CB425" s="297">
        <v>123</v>
      </c>
      <c r="CC425" s="284">
        <f t="shared" si="26"/>
        <v>0</v>
      </c>
      <c r="CD425" s="295">
        <f t="shared" si="27"/>
        <v>11</v>
      </c>
      <c r="CE425" s="284">
        <f t="shared" si="28"/>
        <v>1</v>
      </c>
      <c r="CF425" s="295">
        <f t="shared" si="29"/>
        <v>0</v>
      </c>
      <c r="CG425" s="274" t="s">
        <v>1817</v>
      </c>
      <c r="CH425" s="274" t="s">
        <v>268</v>
      </c>
      <c r="CI425" s="274" t="s">
        <v>268</v>
      </c>
      <c r="CJ425" s="298" t="s">
        <v>268</v>
      </c>
      <c r="CK425" s="298" t="s">
        <v>736</v>
      </c>
      <c r="CL425" s="274" t="s">
        <v>268</v>
      </c>
      <c r="CM425" s="274" t="s">
        <v>268</v>
      </c>
      <c r="CN425" s="274" t="s">
        <v>268</v>
      </c>
      <c r="CO425" s="274" t="s">
        <v>268</v>
      </c>
      <c r="CP425" s="274" t="s">
        <v>268</v>
      </c>
      <c r="CQ425" s="274" t="s">
        <v>268</v>
      </c>
      <c r="CR425" s="274" t="s">
        <v>877</v>
      </c>
      <c r="CS425" s="274">
        <v>5.39</v>
      </c>
      <c r="CT425" s="274" t="s">
        <v>268</v>
      </c>
      <c r="CU425" s="274">
        <v>5.39</v>
      </c>
      <c r="CV425" s="274">
        <v>365</v>
      </c>
      <c r="CW425" s="274" t="s">
        <v>878</v>
      </c>
      <c r="CX425" s="274" t="s">
        <v>835</v>
      </c>
      <c r="CY425" s="274" t="s">
        <v>836</v>
      </c>
      <c r="CZ425" s="274" t="s">
        <v>837</v>
      </c>
      <c r="DA425" s="274" t="s">
        <v>268</v>
      </c>
      <c r="DB425" s="274" t="s">
        <v>268</v>
      </c>
      <c r="DC425" s="274" t="s">
        <v>268</v>
      </c>
      <c r="DD425" s="274" t="s">
        <v>268</v>
      </c>
      <c r="DE425" s="274" t="s">
        <v>268</v>
      </c>
      <c r="DF425" s="274" t="s">
        <v>268</v>
      </c>
      <c r="DG425" s="299">
        <f>IFERROR(IF(CA425="D",IF(CK425="A dispo.",CD425*VLOOKUP('DATI INPUT'!$F$27,TARIFFE_UD,2,FALSE),CD425*VLOOKUP(CK425,TARIFFE_UD,2,FALSE)),CD425*VLOOKUP(CB425-100,TARIFFE_UND,2,FALSE)),0)</f>
        <v>8.7114543866115142</v>
      </c>
      <c r="DH425" s="299">
        <f>IFERROR(IF(CA425="D",IF(CK425="A dispo.",CF425*VLOOKUP('DATI INPUT'!$F$27,TARIFFE_UD,3,FALSE),CF425*VLOOKUP(CK425,TARIFFE_UD,3,FALSE)),CF425*VLOOKUP(CB425-100,TARIFFE_UND,3,FALSE)),0)</f>
        <v>0</v>
      </c>
    </row>
    <row r="426" spans="1:112" x14ac:dyDescent="0.25">
      <c r="A426" s="274" t="s">
        <v>4391</v>
      </c>
      <c r="B426" s="274" t="s">
        <v>1064</v>
      </c>
      <c r="C426" s="274" t="s">
        <v>4392</v>
      </c>
      <c r="D426" s="274" t="s">
        <v>4393</v>
      </c>
      <c r="E426" s="274" t="s">
        <v>268</v>
      </c>
      <c r="F426" s="274" t="s">
        <v>156</v>
      </c>
      <c r="G426" s="274" t="s">
        <v>4394</v>
      </c>
      <c r="H426" s="274" t="s">
        <v>4395</v>
      </c>
      <c r="I426" s="274" t="s">
        <v>4396</v>
      </c>
      <c r="J426" s="274" t="s">
        <v>274</v>
      </c>
      <c r="K426" s="274" t="s">
        <v>4397</v>
      </c>
      <c r="L426" s="274" t="s">
        <v>984</v>
      </c>
      <c r="M426" s="274" t="s">
        <v>4398</v>
      </c>
      <c r="N426" s="274" t="s">
        <v>984</v>
      </c>
      <c r="O426" s="274" t="s">
        <v>873</v>
      </c>
      <c r="P426" s="274" t="s">
        <v>4399</v>
      </c>
      <c r="Q426" s="274" t="s">
        <v>271</v>
      </c>
      <c r="R426" s="274" t="s">
        <v>268</v>
      </c>
      <c r="S426" s="274" t="s">
        <v>268</v>
      </c>
      <c r="T426" s="274" t="s">
        <v>268</v>
      </c>
      <c r="U426" s="274" t="s">
        <v>268</v>
      </c>
      <c r="V426" s="274" t="s">
        <v>268</v>
      </c>
      <c r="W426" s="274" t="s">
        <v>4398</v>
      </c>
      <c r="X426" s="274" t="s">
        <v>4399</v>
      </c>
      <c r="Y426" s="274" t="s">
        <v>271</v>
      </c>
      <c r="Z426" s="274" t="s">
        <v>268</v>
      </c>
      <c r="AA426" s="274" t="s">
        <v>268</v>
      </c>
      <c r="AB426" s="274" t="s">
        <v>268</v>
      </c>
      <c r="AC426" s="274" t="s">
        <v>268</v>
      </c>
      <c r="AD426" s="274" t="s">
        <v>268</v>
      </c>
      <c r="AE426" s="274" t="s">
        <v>287</v>
      </c>
      <c r="AF426" s="274" t="s">
        <v>1811</v>
      </c>
      <c r="AG426" s="274" t="s">
        <v>875</v>
      </c>
      <c r="AH426" s="274" t="s">
        <v>423</v>
      </c>
      <c r="AI426" s="274" t="s">
        <v>4400</v>
      </c>
      <c r="AJ426" s="274" t="s">
        <v>268</v>
      </c>
      <c r="AK426" s="274" t="s">
        <v>377</v>
      </c>
      <c r="AL426" s="274" t="s">
        <v>268</v>
      </c>
      <c r="AM426" s="274" t="s">
        <v>355</v>
      </c>
      <c r="AN426" s="274" t="s">
        <v>268</v>
      </c>
      <c r="AO426" s="274" t="s">
        <v>268</v>
      </c>
      <c r="AP426" s="274" t="s">
        <v>268</v>
      </c>
      <c r="AQ426" s="274" t="s">
        <v>268</v>
      </c>
      <c r="AR426" s="274" t="s">
        <v>268</v>
      </c>
      <c r="AS426" s="274" t="s">
        <v>268</v>
      </c>
      <c r="AT426" s="274" t="s">
        <v>268</v>
      </c>
      <c r="AU426" s="274" t="s">
        <v>268</v>
      </c>
      <c r="AV426" s="274" t="s">
        <v>268</v>
      </c>
      <c r="AW426" s="274" t="s">
        <v>268</v>
      </c>
      <c r="AX426" s="274" t="s">
        <v>268</v>
      </c>
      <c r="AY426" s="274" t="s">
        <v>268</v>
      </c>
      <c r="AZ426" s="274" t="s">
        <v>268</v>
      </c>
      <c r="BA426" s="274" t="s">
        <v>268</v>
      </c>
      <c r="BB426" s="274" t="s">
        <v>268</v>
      </c>
      <c r="BC426" s="274" t="s">
        <v>268</v>
      </c>
      <c r="BD426" s="274" t="s">
        <v>268</v>
      </c>
      <c r="BE426" s="274" t="s">
        <v>268</v>
      </c>
      <c r="BF426" s="274" t="s">
        <v>268</v>
      </c>
      <c r="BG426" s="274" t="s">
        <v>268</v>
      </c>
      <c r="BH426" s="274" t="s">
        <v>268</v>
      </c>
      <c r="BI426" s="274" t="s">
        <v>268</v>
      </c>
      <c r="BJ426" s="274" t="s">
        <v>268</v>
      </c>
      <c r="BK426" s="274" t="s">
        <v>268</v>
      </c>
      <c r="BL426" s="274" t="s">
        <v>268</v>
      </c>
      <c r="BM426" s="274" t="s">
        <v>268</v>
      </c>
      <c r="BN426" s="274" t="s">
        <v>268</v>
      </c>
      <c r="BO426" s="274" t="s">
        <v>268</v>
      </c>
      <c r="BP426" s="274" t="s">
        <v>268</v>
      </c>
      <c r="BQ426" s="274" t="s">
        <v>268</v>
      </c>
      <c r="BR426" s="274" t="s">
        <v>268</v>
      </c>
      <c r="BS426" s="274" t="s">
        <v>268</v>
      </c>
      <c r="BT426" s="274" t="s">
        <v>268</v>
      </c>
      <c r="BU426" s="274" t="s">
        <v>268</v>
      </c>
      <c r="BV426" s="274" t="s">
        <v>268</v>
      </c>
      <c r="BW426" s="274" t="s">
        <v>268</v>
      </c>
      <c r="BX426" s="274" t="s">
        <v>268</v>
      </c>
      <c r="BY426" s="295">
        <v>78</v>
      </c>
      <c r="BZ426" s="295">
        <v>78</v>
      </c>
      <c r="CA426" s="298" t="s">
        <v>142</v>
      </c>
      <c r="CB426" s="297">
        <v>122</v>
      </c>
      <c r="CC426" s="284">
        <f t="shared" si="26"/>
        <v>0</v>
      </c>
      <c r="CD426" s="295">
        <f t="shared" si="27"/>
        <v>78</v>
      </c>
      <c r="CE426" s="284">
        <f t="shared" si="28"/>
        <v>0</v>
      </c>
      <c r="CF426" s="295">
        <f t="shared" si="29"/>
        <v>1</v>
      </c>
      <c r="CG426" s="274" t="s">
        <v>876</v>
      </c>
      <c r="CH426" s="274" t="s">
        <v>268</v>
      </c>
      <c r="CI426" s="274" t="s">
        <v>268</v>
      </c>
      <c r="CJ426" s="298" t="s">
        <v>275</v>
      </c>
      <c r="CK426" s="297">
        <v>3</v>
      </c>
      <c r="CL426" s="274" t="s">
        <v>268</v>
      </c>
      <c r="CM426" s="274" t="s">
        <v>268</v>
      </c>
      <c r="CN426" s="274" t="s">
        <v>268</v>
      </c>
      <c r="CO426" s="274" t="s">
        <v>268</v>
      </c>
      <c r="CP426" s="274" t="s">
        <v>268</v>
      </c>
      <c r="CQ426" s="274" t="s">
        <v>268</v>
      </c>
      <c r="CR426" s="274" t="s">
        <v>877</v>
      </c>
      <c r="CS426" s="274">
        <v>107.1</v>
      </c>
      <c r="CT426" s="274" t="s">
        <v>268</v>
      </c>
      <c r="CU426" s="274">
        <v>107.1</v>
      </c>
      <c r="CV426" s="274">
        <v>365</v>
      </c>
      <c r="CW426" s="274" t="s">
        <v>878</v>
      </c>
      <c r="CX426" s="274" t="s">
        <v>835</v>
      </c>
      <c r="CY426" s="274" t="s">
        <v>836</v>
      </c>
      <c r="CZ426" s="274" t="s">
        <v>837</v>
      </c>
      <c r="DA426" s="274" t="s">
        <v>268</v>
      </c>
      <c r="DB426" s="274" t="s">
        <v>268</v>
      </c>
      <c r="DC426" s="274" t="s">
        <v>268</v>
      </c>
      <c r="DD426" s="274" t="s">
        <v>268</v>
      </c>
      <c r="DE426" s="274" t="s">
        <v>268</v>
      </c>
      <c r="DF426" s="274" t="s">
        <v>268</v>
      </c>
      <c r="DG426" s="299">
        <f>IFERROR(IF(CA426="D",IF(CK426="A dispo.",CD426*VLOOKUP('DATI INPUT'!$F$27,TARIFFE_UD,2,FALSE),CD426*VLOOKUP(CK426,TARIFFE_UD,2,FALSE)),CD426*VLOOKUP(CB426-100,TARIFFE_UND,2,FALSE)),0)</f>
        <v>61.772131105063458</v>
      </c>
      <c r="DH426" s="299">
        <f>IFERROR(IF(CA426="D",IF(CK426="A dispo.",CF426*VLOOKUP('DATI INPUT'!$F$27,TARIFFE_UD,3,FALSE),CF426*VLOOKUP(CK426,TARIFFE_UD,3,FALSE)),CF426*VLOOKUP(CB426-100,TARIFFE_UND,3,FALSE)),0)</f>
        <v>60.367780403072892</v>
      </c>
    </row>
    <row r="427" spans="1:112" x14ac:dyDescent="0.25">
      <c r="A427" s="274" t="s">
        <v>4401</v>
      </c>
      <c r="B427" s="274" t="s">
        <v>1489</v>
      </c>
      <c r="C427" s="274" t="s">
        <v>4402</v>
      </c>
      <c r="D427" s="274" t="s">
        <v>4403</v>
      </c>
      <c r="E427" s="274" t="s">
        <v>268</v>
      </c>
      <c r="F427" s="274" t="s">
        <v>156</v>
      </c>
      <c r="G427" s="274" t="s">
        <v>4404</v>
      </c>
      <c r="H427" s="274" t="s">
        <v>4273</v>
      </c>
      <c r="I427" s="274" t="s">
        <v>4405</v>
      </c>
      <c r="J427" s="274" t="s">
        <v>156</v>
      </c>
      <c r="K427" s="274" t="s">
        <v>4406</v>
      </c>
      <c r="L427" s="274" t="s">
        <v>960</v>
      </c>
      <c r="M427" s="274" t="s">
        <v>4407</v>
      </c>
      <c r="N427" s="274" t="s">
        <v>984</v>
      </c>
      <c r="O427" s="274" t="s">
        <v>873</v>
      </c>
      <c r="P427" s="274" t="s">
        <v>887</v>
      </c>
      <c r="Q427" s="274" t="s">
        <v>269</v>
      </c>
      <c r="R427" s="274" t="s">
        <v>268</v>
      </c>
      <c r="S427" s="274" t="s">
        <v>268</v>
      </c>
      <c r="T427" s="274" t="s">
        <v>268</v>
      </c>
      <c r="U427" s="274" t="s">
        <v>268</v>
      </c>
      <c r="V427" s="274" t="s">
        <v>268</v>
      </c>
      <c r="W427" s="274" t="s">
        <v>4407</v>
      </c>
      <c r="X427" s="274" t="s">
        <v>887</v>
      </c>
      <c r="Y427" s="274" t="s">
        <v>269</v>
      </c>
      <c r="Z427" s="274" t="s">
        <v>268</v>
      </c>
      <c r="AA427" s="274" t="s">
        <v>268</v>
      </c>
      <c r="AB427" s="274" t="s">
        <v>268</v>
      </c>
      <c r="AC427" s="274" t="s">
        <v>268</v>
      </c>
      <c r="AD427" s="274" t="s">
        <v>268</v>
      </c>
      <c r="AE427" s="274" t="s">
        <v>287</v>
      </c>
      <c r="AF427" s="274" t="s">
        <v>1811</v>
      </c>
      <c r="AG427" s="274" t="s">
        <v>875</v>
      </c>
      <c r="AH427" s="274" t="s">
        <v>1848</v>
      </c>
      <c r="AI427" s="274" t="s">
        <v>4408</v>
      </c>
      <c r="AJ427" s="274" t="s">
        <v>268</v>
      </c>
      <c r="AK427" s="274" t="s">
        <v>377</v>
      </c>
      <c r="AL427" s="274" t="s">
        <v>268</v>
      </c>
      <c r="AM427" s="274" t="s">
        <v>405</v>
      </c>
      <c r="AN427" s="274" t="s">
        <v>268</v>
      </c>
      <c r="AO427" s="274" t="s">
        <v>268</v>
      </c>
      <c r="AP427" s="274" t="s">
        <v>268</v>
      </c>
      <c r="AQ427" s="274" t="s">
        <v>268</v>
      </c>
      <c r="AR427" s="274" t="s">
        <v>268</v>
      </c>
      <c r="AS427" s="274" t="s">
        <v>268</v>
      </c>
      <c r="AT427" s="274" t="s">
        <v>268</v>
      </c>
      <c r="AU427" s="274" t="s">
        <v>268</v>
      </c>
      <c r="AV427" s="274" t="s">
        <v>268</v>
      </c>
      <c r="AW427" s="274" t="s">
        <v>268</v>
      </c>
      <c r="AX427" s="274" t="s">
        <v>268</v>
      </c>
      <c r="AY427" s="274" t="s">
        <v>268</v>
      </c>
      <c r="AZ427" s="274" t="s">
        <v>268</v>
      </c>
      <c r="BA427" s="274" t="s">
        <v>268</v>
      </c>
      <c r="BB427" s="274" t="s">
        <v>268</v>
      </c>
      <c r="BC427" s="274" t="s">
        <v>268</v>
      </c>
      <c r="BD427" s="274" t="s">
        <v>268</v>
      </c>
      <c r="BE427" s="274" t="s">
        <v>268</v>
      </c>
      <c r="BF427" s="274" t="s">
        <v>268</v>
      </c>
      <c r="BG427" s="274" t="s">
        <v>268</v>
      </c>
      <c r="BH427" s="274" t="s">
        <v>268</v>
      </c>
      <c r="BI427" s="274" t="s">
        <v>268</v>
      </c>
      <c r="BJ427" s="274" t="s">
        <v>268</v>
      </c>
      <c r="BK427" s="274" t="s">
        <v>268</v>
      </c>
      <c r="BL427" s="274" t="s">
        <v>268</v>
      </c>
      <c r="BM427" s="274" t="s">
        <v>268</v>
      </c>
      <c r="BN427" s="274" t="s">
        <v>268</v>
      </c>
      <c r="BO427" s="274" t="s">
        <v>268</v>
      </c>
      <c r="BP427" s="274" t="s">
        <v>268</v>
      </c>
      <c r="BQ427" s="274" t="s">
        <v>268</v>
      </c>
      <c r="BR427" s="274" t="s">
        <v>268</v>
      </c>
      <c r="BS427" s="274" t="s">
        <v>268</v>
      </c>
      <c r="BT427" s="274" t="s">
        <v>268</v>
      </c>
      <c r="BU427" s="274" t="s">
        <v>268</v>
      </c>
      <c r="BV427" s="274" t="s">
        <v>268</v>
      </c>
      <c r="BW427" s="274" t="s">
        <v>268</v>
      </c>
      <c r="BX427" s="274" t="s">
        <v>268</v>
      </c>
      <c r="BY427" s="295">
        <v>64.33</v>
      </c>
      <c r="BZ427" s="295">
        <v>64.33</v>
      </c>
      <c r="CA427" s="298" t="s">
        <v>142</v>
      </c>
      <c r="CB427" s="297">
        <v>122</v>
      </c>
      <c r="CC427" s="284">
        <f t="shared" si="26"/>
        <v>0</v>
      </c>
      <c r="CD427" s="295">
        <f t="shared" si="27"/>
        <v>64.33</v>
      </c>
      <c r="CE427" s="284">
        <f t="shared" si="28"/>
        <v>0</v>
      </c>
      <c r="CF427" s="295">
        <f t="shared" si="29"/>
        <v>1</v>
      </c>
      <c r="CG427" s="274" t="s">
        <v>876</v>
      </c>
      <c r="CH427" s="274" t="s">
        <v>268</v>
      </c>
      <c r="CI427" s="274" t="s">
        <v>268</v>
      </c>
      <c r="CJ427" s="298" t="s">
        <v>280</v>
      </c>
      <c r="CK427" s="297">
        <v>2</v>
      </c>
      <c r="CL427" s="274" t="s">
        <v>268</v>
      </c>
      <c r="CM427" s="274" t="s">
        <v>268</v>
      </c>
      <c r="CN427" s="274" t="s">
        <v>268</v>
      </c>
      <c r="CO427" s="274" t="s">
        <v>268</v>
      </c>
      <c r="CP427" s="274" t="s">
        <v>268</v>
      </c>
      <c r="CQ427" s="274" t="s">
        <v>268</v>
      </c>
      <c r="CR427" s="274" t="s">
        <v>877</v>
      </c>
      <c r="CS427" s="274">
        <v>81.510000000000005</v>
      </c>
      <c r="CT427" s="274" t="s">
        <v>268</v>
      </c>
      <c r="CU427" s="274">
        <v>81.510000000000005</v>
      </c>
      <c r="CV427" s="274">
        <v>365</v>
      </c>
      <c r="CW427" s="274" t="s">
        <v>878</v>
      </c>
      <c r="CX427" s="274" t="s">
        <v>835</v>
      </c>
      <c r="CY427" s="274" t="s">
        <v>836</v>
      </c>
      <c r="CZ427" s="274" t="s">
        <v>837</v>
      </c>
      <c r="DA427" s="274" t="s">
        <v>268</v>
      </c>
      <c r="DB427" s="274" t="s">
        <v>268</v>
      </c>
      <c r="DC427" s="274" t="s">
        <v>268</v>
      </c>
      <c r="DD427" s="274" t="s">
        <v>268</v>
      </c>
      <c r="DE427" s="274" t="s">
        <v>268</v>
      </c>
      <c r="DF427" s="274" t="s">
        <v>268</v>
      </c>
      <c r="DG427" s="299">
        <f>IFERROR(IF(CA427="D",IF(CK427="A dispo.",CD427*VLOOKUP('DATI INPUT'!$F$27,TARIFFE_UD,2,FALSE),CD427*VLOOKUP(CK427,TARIFFE_UD,2,FALSE)),CD427*VLOOKUP(CB427-100,TARIFFE_UND,2,FALSE)),0)</f>
        <v>46.228931269099697</v>
      </c>
      <c r="DH427" s="299">
        <f>IFERROR(IF(CA427="D",IF(CK427="A dispo.",CF427*VLOOKUP('DATI INPUT'!$F$27,TARIFFE_UD,3,FALSE),CF427*VLOOKUP(CK427,TARIFFE_UD,3,FALSE)),CF427*VLOOKUP(CB427-100,TARIFFE_UND,3,FALSE)),0)</f>
        <v>46.077822723118445</v>
      </c>
    </row>
    <row r="428" spans="1:112" hidden="1" x14ac:dyDescent="0.25">
      <c r="A428" s="274" t="s">
        <v>4409</v>
      </c>
      <c r="B428" s="274" t="s">
        <v>1491</v>
      </c>
      <c r="C428" s="274" t="s">
        <v>581</v>
      </c>
      <c r="D428" s="274" t="s">
        <v>4410</v>
      </c>
      <c r="E428" s="274" t="s">
        <v>268</v>
      </c>
      <c r="F428" s="274" t="s">
        <v>156</v>
      </c>
      <c r="G428" s="274" t="s">
        <v>4411</v>
      </c>
      <c r="H428" s="274" t="s">
        <v>4412</v>
      </c>
      <c r="I428" s="274" t="s">
        <v>408</v>
      </c>
      <c r="J428" s="274" t="s">
        <v>274</v>
      </c>
      <c r="K428" s="274" t="s">
        <v>4413</v>
      </c>
      <c r="L428" s="274" t="s">
        <v>2536</v>
      </c>
      <c r="M428" s="274" t="s">
        <v>4414</v>
      </c>
      <c r="N428" s="274" t="s">
        <v>2536</v>
      </c>
      <c r="O428" s="274" t="s">
        <v>4307</v>
      </c>
      <c r="P428" s="274" t="s">
        <v>4415</v>
      </c>
      <c r="Q428" s="274" t="s">
        <v>368</v>
      </c>
      <c r="R428" s="274" t="s">
        <v>268</v>
      </c>
      <c r="S428" s="274" t="s">
        <v>268</v>
      </c>
      <c r="T428" s="274" t="s">
        <v>268</v>
      </c>
      <c r="U428" s="274" t="s">
        <v>268</v>
      </c>
      <c r="V428" s="274" t="s">
        <v>268</v>
      </c>
      <c r="W428" s="274" t="s">
        <v>4416</v>
      </c>
      <c r="X428" s="274" t="s">
        <v>2241</v>
      </c>
      <c r="Y428" s="274" t="s">
        <v>276</v>
      </c>
      <c r="Z428" s="274" t="s">
        <v>268</v>
      </c>
      <c r="AA428" s="274" t="s">
        <v>268</v>
      </c>
      <c r="AB428" s="274" t="s">
        <v>268</v>
      </c>
      <c r="AC428" s="274" t="s">
        <v>268</v>
      </c>
      <c r="AD428" s="274" t="s">
        <v>268</v>
      </c>
      <c r="AE428" s="274" t="s">
        <v>287</v>
      </c>
      <c r="AF428" s="274" t="s">
        <v>1811</v>
      </c>
      <c r="AG428" s="274" t="s">
        <v>875</v>
      </c>
      <c r="AH428" s="274" t="s">
        <v>1848</v>
      </c>
      <c r="AI428" s="274" t="s">
        <v>771</v>
      </c>
      <c r="AJ428" s="274" t="s">
        <v>268</v>
      </c>
      <c r="AK428" s="274" t="s">
        <v>268</v>
      </c>
      <c r="AL428" s="274" t="s">
        <v>268</v>
      </c>
      <c r="AM428" s="274" t="s">
        <v>405</v>
      </c>
      <c r="AN428" s="274" t="s">
        <v>268</v>
      </c>
      <c r="AO428" s="274" t="s">
        <v>268</v>
      </c>
      <c r="AP428" s="274" t="s">
        <v>268</v>
      </c>
      <c r="AQ428" s="274" t="s">
        <v>268</v>
      </c>
      <c r="AR428" s="274" t="s">
        <v>268</v>
      </c>
      <c r="AS428" s="274" t="s">
        <v>268</v>
      </c>
      <c r="AT428" s="274" t="s">
        <v>268</v>
      </c>
      <c r="AU428" s="274" t="s">
        <v>268</v>
      </c>
      <c r="AV428" s="274" t="s">
        <v>268</v>
      </c>
      <c r="AW428" s="274" t="s">
        <v>268</v>
      </c>
      <c r="AX428" s="274" t="s">
        <v>268</v>
      </c>
      <c r="AY428" s="274" t="s">
        <v>268</v>
      </c>
      <c r="AZ428" s="274" t="s">
        <v>268</v>
      </c>
      <c r="BA428" s="274" t="s">
        <v>268</v>
      </c>
      <c r="BB428" s="274" t="s">
        <v>268</v>
      </c>
      <c r="BC428" s="274" t="s">
        <v>268</v>
      </c>
      <c r="BD428" s="274" t="s">
        <v>268</v>
      </c>
      <c r="BE428" s="274" t="s">
        <v>268</v>
      </c>
      <c r="BF428" s="274" t="s">
        <v>268</v>
      </c>
      <c r="BG428" s="274" t="s">
        <v>268</v>
      </c>
      <c r="BH428" s="274" t="s">
        <v>268</v>
      </c>
      <c r="BI428" s="274" t="s">
        <v>268</v>
      </c>
      <c r="BJ428" s="274" t="s">
        <v>268</v>
      </c>
      <c r="BK428" s="274" t="s">
        <v>268</v>
      </c>
      <c r="BL428" s="274" t="s">
        <v>268</v>
      </c>
      <c r="BM428" s="274" t="s">
        <v>268</v>
      </c>
      <c r="BN428" s="274" t="s">
        <v>268</v>
      </c>
      <c r="BO428" s="274" t="s">
        <v>268</v>
      </c>
      <c r="BP428" s="274" t="s">
        <v>268</v>
      </c>
      <c r="BQ428" s="274" t="s">
        <v>268</v>
      </c>
      <c r="BR428" s="274" t="s">
        <v>268</v>
      </c>
      <c r="BS428" s="274" t="s">
        <v>268</v>
      </c>
      <c r="BT428" s="274" t="s">
        <v>268</v>
      </c>
      <c r="BU428" s="274" t="s">
        <v>268</v>
      </c>
      <c r="BV428" s="274" t="s">
        <v>268</v>
      </c>
      <c r="BW428" s="274" t="s">
        <v>268</v>
      </c>
      <c r="BX428" s="274" t="s">
        <v>268</v>
      </c>
      <c r="BY428" s="295">
        <v>56</v>
      </c>
      <c r="BZ428" s="295">
        <v>56</v>
      </c>
      <c r="CA428" s="298" t="s">
        <v>142</v>
      </c>
      <c r="CB428" s="297">
        <v>122</v>
      </c>
      <c r="CC428" s="284">
        <f t="shared" si="26"/>
        <v>0</v>
      </c>
      <c r="CD428" s="295">
        <f t="shared" si="27"/>
        <v>56</v>
      </c>
      <c r="CE428" s="284">
        <f t="shared" si="28"/>
        <v>0</v>
      </c>
      <c r="CF428" s="295">
        <f t="shared" si="29"/>
        <v>1</v>
      </c>
      <c r="CG428" s="274" t="s">
        <v>876</v>
      </c>
      <c r="CH428" s="274" t="s">
        <v>268</v>
      </c>
      <c r="CI428" s="274" t="s">
        <v>268</v>
      </c>
      <c r="CJ428" s="298" t="s">
        <v>268</v>
      </c>
      <c r="CK428" s="298" t="s">
        <v>736</v>
      </c>
      <c r="CL428" s="274" t="s">
        <v>268</v>
      </c>
      <c r="CM428" s="274" t="s">
        <v>268</v>
      </c>
      <c r="CN428" s="274" t="s">
        <v>268</v>
      </c>
      <c r="CO428" s="274" t="s">
        <v>268</v>
      </c>
      <c r="CP428" s="274" t="s">
        <v>268</v>
      </c>
      <c r="CQ428" s="274" t="s">
        <v>268</v>
      </c>
      <c r="CR428" s="274" t="s">
        <v>877</v>
      </c>
      <c r="CS428" s="274">
        <v>80</v>
      </c>
      <c r="CT428" s="274" t="s">
        <v>268</v>
      </c>
      <c r="CU428" s="274">
        <v>80</v>
      </c>
      <c r="CV428" s="274">
        <v>365</v>
      </c>
      <c r="CW428" s="274" t="s">
        <v>878</v>
      </c>
      <c r="CX428" s="274" t="s">
        <v>835</v>
      </c>
      <c r="CY428" s="274" t="s">
        <v>836</v>
      </c>
      <c r="CZ428" s="274" t="s">
        <v>837</v>
      </c>
      <c r="DA428" s="274" t="s">
        <v>268</v>
      </c>
      <c r="DB428" s="274" t="s">
        <v>268</v>
      </c>
      <c r="DC428" s="274" t="s">
        <v>268</v>
      </c>
      <c r="DD428" s="274" t="s">
        <v>268</v>
      </c>
      <c r="DE428" s="274" t="s">
        <v>268</v>
      </c>
      <c r="DF428" s="274" t="s">
        <v>268</v>
      </c>
      <c r="DG428" s="299">
        <f>IFERROR(IF(CA428="D",IF(CK428="A dispo.",CD428*VLOOKUP('DATI INPUT'!$F$27,TARIFFE_UD,2,FALSE),CD428*VLOOKUP(CK428,TARIFFE_UD,2,FALSE)),CD428*VLOOKUP(CB428-100,TARIFFE_UND,2,FALSE)),0)</f>
        <v>44.349222331840437</v>
      </c>
      <c r="DH428" s="299">
        <f>IFERROR(IF(CA428="D",IF(CK428="A dispo.",CF428*VLOOKUP('DATI INPUT'!$F$27,TARIFFE_UD,3,FALSE),CF428*VLOOKUP(CK428,TARIFFE_UD,3,FALSE)),CF428*VLOOKUP(CB428-100,TARIFFE_UND,3,FALSE)),0)</f>
        <v>60.367780403072892</v>
      </c>
    </row>
    <row r="429" spans="1:112" x14ac:dyDescent="0.25">
      <c r="A429" s="274" t="s">
        <v>4417</v>
      </c>
      <c r="B429" s="274" t="s">
        <v>1492</v>
      </c>
      <c r="C429" s="274" t="s">
        <v>4418</v>
      </c>
      <c r="D429" s="274" t="s">
        <v>4419</v>
      </c>
      <c r="E429" s="274" t="s">
        <v>268</v>
      </c>
      <c r="F429" s="274" t="s">
        <v>156</v>
      </c>
      <c r="G429" s="274" t="s">
        <v>4420</v>
      </c>
      <c r="H429" s="274" t="s">
        <v>4273</v>
      </c>
      <c r="I429" s="274" t="s">
        <v>4421</v>
      </c>
      <c r="J429" s="274" t="s">
        <v>274</v>
      </c>
      <c r="K429" s="274" t="s">
        <v>4422</v>
      </c>
      <c r="L429" s="274" t="s">
        <v>984</v>
      </c>
      <c r="M429" s="274" t="s">
        <v>1933</v>
      </c>
      <c r="N429" s="274" t="s">
        <v>984</v>
      </c>
      <c r="O429" s="274" t="s">
        <v>873</v>
      </c>
      <c r="P429" s="274" t="s">
        <v>1934</v>
      </c>
      <c r="Q429" s="274" t="s">
        <v>544</v>
      </c>
      <c r="R429" s="274" t="s">
        <v>268</v>
      </c>
      <c r="S429" s="274" t="s">
        <v>268</v>
      </c>
      <c r="T429" s="274" t="s">
        <v>268</v>
      </c>
      <c r="U429" s="274" t="s">
        <v>268</v>
      </c>
      <c r="V429" s="274" t="s">
        <v>268</v>
      </c>
      <c r="W429" s="274" t="s">
        <v>1933</v>
      </c>
      <c r="X429" s="274" t="s">
        <v>1934</v>
      </c>
      <c r="Y429" s="274" t="s">
        <v>544</v>
      </c>
      <c r="Z429" s="274" t="s">
        <v>268</v>
      </c>
      <c r="AA429" s="274" t="s">
        <v>268</v>
      </c>
      <c r="AB429" s="274" t="s">
        <v>268</v>
      </c>
      <c r="AC429" s="274" t="s">
        <v>268</v>
      </c>
      <c r="AD429" s="274" t="s">
        <v>268</v>
      </c>
      <c r="AE429" s="274" t="s">
        <v>287</v>
      </c>
      <c r="AF429" s="274" t="s">
        <v>1811</v>
      </c>
      <c r="AG429" s="274" t="s">
        <v>875</v>
      </c>
      <c r="AH429" s="274" t="s">
        <v>1935</v>
      </c>
      <c r="AI429" s="274" t="s">
        <v>677</v>
      </c>
      <c r="AJ429" s="274" t="s">
        <v>268</v>
      </c>
      <c r="AK429" s="274" t="s">
        <v>511</v>
      </c>
      <c r="AL429" s="274" t="s">
        <v>268</v>
      </c>
      <c r="AM429" s="274" t="s">
        <v>288</v>
      </c>
      <c r="AN429" s="274" t="s">
        <v>268</v>
      </c>
      <c r="AO429" s="274" t="s">
        <v>268</v>
      </c>
      <c r="AP429" s="274" t="s">
        <v>268</v>
      </c>
      <c r="AQ429" s="274" t="s">
        <v>268</v>
      </c>
      <c r="AR429" s="274" t="s">
        <v>268</v>
      </c>
      <c r="AS429" s="274" t="s">
        <v>268</v>
      </c>
      <c r="AT429" s="274" t="s">
        <v>268</v>
      </c>
      <c r="AU429" s="274" t="s">
        <v>268</v>
      </c>
      <c r="AV429" s="274" t="s">
        <v>268</v>
      </c>
      <c r="AW429" s="274" t="s">
        <v>268</v>
      </c>
      <c r="AX429" s="274" t="s">
        <v>268</v>
      </c>
      <c r="AY429" s="274" t="s">
        <v>268</v>
      </c>
      <c r="AZ429" s="274" t="s">
        <v>268</v>
      </c>
      <c r="BA429" s="274" t="s">
        <v>268</v>
      </c>
      <c r="BB429" s="274" t="s">
        <v>268</v>
      </c>
      <c r="BC429" s="274" t="s">
        <v>268</v>
      </c>
      <c r="BD429" s="274" t="s">
        <v>268</v>
      </c>
      <c r="BE429" s="274" t="s">
        <v>268</v>
      </c>
      <c r="BF429" s="274" t="s">
        <v>268</v>
      </c>
      <c r="BG429" s="274" t="s">
        <v>268</v>
      </c>
      <c r="BH429" s="274" t="s">
        <v>268</v>
      </c>
      <c r="BI429" s="274" t="s">
        <v>268</v>
      </c>
      <c r="BJ429" s="274" t="s">
        <v>268</v>
      </c>
      <c r="BK429" s="274" t="s">
        <v>268</v>
      </c>
      <c r="BL429" s="274" t="s">
        <v>268</v>
      </c>
      <c r="BM429" s="274" t="s">
        <v>268</v>
      </c>
      <c r="BN429" s="274" t="s">
        <v>268</v>
      </c>
      <c r="BO429" s="274" t="s">
        <v>268</v>
      </c>
      <c r="BP429" s="274" t="s">
        <v>268</v>
      </c>
      <c r="BQ429" s="274" t="s">
        <v>268</v>
      </c>
      <c r="BR429" s="274" t="s">
        <v>268</v>
      </c>
      <c r="BS429" s="274" t="s">
        <v>268</v>
      </c>
      <c r="BT429" s="274" t="s">
        <v>268</v>
      </c>
      <c r="BU429" s="274" t="s">
        <v>268</v>
      </c>
      <c r="BV429" s="274" t="s">
        <v>268</v>
      </c>
      <c r="BW429" s="274" t="s">
        <v>268</v>
      </c>
      <c r="BX429" s="274" t="s">
        <v>268</v>
      </c>
      <c r="BY429" s="295">
        <v>55</v>
      </c>
      <c r="BZ429" s="295">
        <v>55</v>
      </c>
      <c r="CA429" s="298" t="s">
        <v>142</v>
      </c>
      <c r="CB429" s="297">
        <v>122</v>
      </c>
      <c r="CC429" s="284">
        <f t="shared" si="26"/>
        <v>0</v>
      </c>
      <c r="CD429" s="295">
        <f t="shared" si="27"/>
        <v>55</v>
      </c>
      <c r="CE429" s="284">
        <f t="shared" si="28"/>
        <v>0</v>
      </c>
      <c r="CF429" s="295">
        <f t="shared" si="29"/>
        <v>1</v>
      </c>
      <c r="CG429" s="274" t="s">
        <v>876</v>
      </c>
      <c r="CH429" s="274" t="s">
        <v>268</v>
      </c>
      <c r="CI429" s="274" t="s">
        <v>268</v>
      </c>
      <c r="CJ429" s="298" t="s">
        <v>275</v>
      </c>
      <c r="CK429" s="297">
        <v>3</v>
      </c>
      <c r="CL429" s="274" t="s">
        <v>268</v>
      </c>
      <c r="CM429" s="274" t="s">
        <v>268</v>
      </c>
      <c r="CN429" s="274" t="s">
        <v>268</v>
      </c>
      <c r="CO429" s="274" t="s">
        <v>268</v>
      </c>
      <c r="CP429" s="274" t="s">
        <v>268</v>
      </c>
      <c r="CQ429" s="274" t="s">
        <v>268</v>
      </c>
      <c r="CR429" s="274" t="s">
        <v>877</v>
      </c>
      <c r="CS429" s="274">
        <v>95.83</v>
      </c>
      <c r="CT429" s="274" t="s">
        <v>268</v>
      </c>
      <c r="CU429" s="274">
        <v>95.83</v>
      </c>
      <c r="CV429" s="274">
        <v>365</v>
      </c>
      <c r="CW429" s="274" t="s">
        <v>878</v>
      </c>
      <c r="CX429" s="274" t="s">
        <v>835</v>
      </c>
      <c r="CY429" s="274" t="s">
        <v>836</v>
      </c>
      <c r="CZ429" s="274" t="s">
        <v>837</v>
      </c>
      <c r="DA429" s="274" t="s">
        <v>268</v>
      </c>
      <c r="DB429" s="274" t="s">
        <v>268</v>
      </c>
      <c r="DC429" s="274" t="s">
        <v>268</v>
      </c>
      <c r="DD429" s="274" t="s">
        <v>268</v>
      </c>
      <c r="DE429" s="274" t="s">
        <v>268</v>
      </c>
      <c r="DF429" s="274" t="s">
        <v>268</v>
      </c>
      <c r="DG429" s="299">
        <f>IFERROR(IF(CA429="D",IF(CK429="A dispo.",CD429*VLOOKUP('DATI INPUT'!$F$27,TARIFFE_UD,2,FALSE),CD429*VLOOKUP(CK429,TARIFFE_UD,2,FALSE)),CD429*VLOOKUP(CB429-100,TARIFFE_UND,2,FALSE)),0)</f>
        <v>43.557271933057571</v>
      </c>
      <c r="DH429" s="299">
        <f>IFERROR(IF(CA429="D",IF(CK429="A dispo.",CF429*VLOOKUP('DATI INPUT'!$F$27,TARIFFE_UD,3,FALSE),CF429*VLOOKUP(CK429,TARIFFE_UD,3,FALSE)),CF429*VLOOKUP(CB429-100,TARIFFE_UND,3,FALSE)),0)</f>
        <v>60.367780403072892</v>
      </c>
    </row>
    <row r="430" spans="1:112" x14ac:dyDescent="0.25">
      <c r="A430" s="274" t="s">
        <v>4423</v>
      </c>
      <c r="B430" s="274" t="s">
        <v>1492</v>
      </c>
      <c r="C430" s="274" t="s">
        <v>4424</v>
      </c>
      <c r="D430" s="274" t="s">
        <v>4419</v>
      </c>
      <c r="E430" s="274" t="s">
        <v>268</v>
      </c>
      <c r="F430" s="274" t="s">
        <v>156</v>
      </c>
      <c r="G430" s="274" t="s">
        <v>4420</v>
      </c>
      <c r="H430" s="274" t="s">
        <v>4273</v>
      </c>
      <c r="I430" s="274" t="s">
        <v>4421</v>
      </c>
      <c r="J430" s="274" t="s">
        <v>274</v>
      </c>
      <c r="K430" s="274" t="s">
        <v>4422</v>
      </c>
      <c r="L430" s="274" t="s">
        <v>984</v>
      </c>
      <c r="M430" s="274" t="s">
        <v>1933</v>
      </c>
      <c r="N430" s="274" t="s">
        <v>984</v>
      </c>
      <c r="O430" s="274" t="s">
        <v>873</v>
      </c>
      <c r="P430" s="274" t="s">
        <v>1934</v>
      </c>
      <c r="Q430" s="274" t="s">
        <v>544</v>
      </c>
      <c r="R430" s="274" t="s">
        <v>268</v>
      </c>
      <c r="S430" s="274" t="s">
        <v>268</v>
      </c>
      <c r="T430" s="274" t="s">
        <v>268</v>
      </c>
      <c r="U430" s="274" t="s">
        <v>268</v>
      </c>
      <c r="V430" s="274" t="s">
        <v>268</v>
      </c>
      <c r="W430" s="274" t="s">
        <v>1933</v>
      </c>
      <c r="X430" s="274" t="s">
        <v>1934</v>
      </c>
      <c r="Y430" s="274" t="s">
        <v>544</v>
      </c>
      <c r="Z430" s="274" t="s">
        <v>268</v>
      </c>
      <c r="AA430" s="274" t="s">
        <v>268</v>
      </c>
      <c r="AB430" s="274" t="s">
        <v>268</v>
      </c>
      <c r="AC430" s="274" t="s">
        <v>268</v>
      </c>
      <c r="AD430" s="274" t="s">
        <v>268</v>
      </c>
      <c r="AE430" s="274" t="s">
        <v>287</v>
      </c>
      <c r="AF430" s="274" t="s">
        <v>1811</v>
      </c>
      <c r="AG430" s="274" t="s">
        <v>875</v>
      </c>
      <c r="AH430" s="274" t="s">
        <v>1935</v>
      </c>
      <c r="AI430" s="274" t="s">
        <v>677</v>
      </c>
      <c r="AJ430" s="274" t="s">
        <v>268</v>
      </c>
      <c r="AK430" s="274" t="s">
        <v>780</v>
      </c>
      <c r="AL430" s="274" t="s">
        <v>268</v>
      </c>
      <c r="AM430" s="274" t="s">
        <v>353</v>
      </c>
      <c r="AN430" s="274" t="s">
        <v>268</v>
      </c>
      <c r="AO430" s="274" t="s">
        <v>268</v>
      </c>
      <c r="AP430" s="274" t="s">
        <v>268</v>
      </c>
      <c r="AQ430" s="274" t="s">
        <v>268</v>
      </c>
      <c r="AR430" s="274" t="s">
        <v>268</v>
      </c>
      <c r="AS430" s="274" t="s">
        <v>268</v>
      </c>
      <c r="AT430" s="274" t="s">
        <v>268</v>
      </c>
      <c r="AU430" s="274" t="s">
        <v>268</v>
      </c>
      <c r="AV430" s="274" t="s">
        <v>268</v>
      </c>
      <c r="AW430" s="274" t="s">
        <v>268</v>
      </c>
      <c r="AX430" s="274" t="s">
        <v>268</v>
      </c>
      <c r="AY430" s="274" t="s">
        <v>268</v>
      </c>
      <c r="AZ430" s="274" t="s">
        <v>268</v>
      </c>
      <c r="BA430" s="274" t="s">
        <v>268</v>
      </c>
      <c r="BB430" s="274" t="s">
        <v>268</v>
      </c>
      <c r="BC430" s="274" t="s">
        <v>268</v>
      </c>
      <c r="BD430" s="274" t="s">
        <v>268</v>
      </c>
      <c r="BE430" s="274" t="s">
        <v>268</v>
      </c>
      <c r="BF430" s="274" t="s">
        <v>268</v>
      </c>
      <c r="BG430" s="274" t="s">
        <v>268</v>
      </c>
      <c r="BH430" s="274" t="s">
        <v>268</v>
      </c>
      <c r="BI430" s="274" t="s">
        <v>268</v>
      </c>
      <c r="BJ430" s="274" t="s">
        <v>268</v>
      </c>
      <c r="BK430" s="274" t="s">
        <v>268</v>
      </c>
      <c r="BL430" s="274" t="s">
        <v>268</v>
      </c>
      <c r="BM430" s="274" t="s">
        <v>268</v>
      </c>
      <c r="BN430" s="274" t="s">
        <v>268</v>
      </c>
      <c r="BO430" s="274" t="s">
        <v>268</v>
      </c>
      <c r="BP430" s="274" t="s">
        <v>268</v>
      </c>
      <c r="BQ430" s="274" t="s">
        <v>268</v>
      </c>
      <c r="BR430" s="274" t="s">
        <v>268</v>
      </c>
      <c r="BS430" s="274" t="s">
        <v>268</v>
      </c>
      <c r="BT430" s="274" t="s">
        <v>268</v>
      </c>
      <c r="BU430" s="274" t="s">
        <v>268</v>
      </c>
      <c r="BV430" s="274" t="s">
        <v>268</v>
      </c>
      <c r="BW430" s="274" t="s">
        <v>268</v>
      </c>
      <c r="BX430" s="274" t="s">
        <v>268</v>
      </c>
      <c r="BY430" s="295">
        <v>20</v>
      </c>
      <c r="BZ430" s="295">
        <v>20</v>
      </c>
      <c r="CA430" s="298" t="s">
        <v>142</v>
      </c>
      <c r="CB430" s="297">
        <v>123</v>
      </c>
      <c r="CC430" s="284">
        <f t="shared" si="26"/>
        <v>0</v>
      </c>
      <c r="CD430" s="295">
        <f t="shared" si="27"/>
        <v>20</v>
      </c>
      <c r="CE430" s="284">
        <f t="shared" si="28"/>
        <v>1</v>
      </c>
      <c r="CF430" s="295">
        <f t="shared" si="29"/>
        <v>0</v>
      </c>
      <c r="CG430" s="274" t="s">
        <v>1817</v>
      </c>
      <c r="CH430" s="274" t="s">
        <v>268</v>
      </c>
      <c r="CI430" s="274" t="s">
        <v>268</v>
      </c>
      <c r="CJ430" s="298" t="s">
        <v>275</v>
      </c>
      <c r="CK430" s="297">
        <v>3</v>
      </c>
      <c r="CL430" s="274" t="s">
        <v>268</v>
      </c>
      <c r="CM430" s="274" t="s">
        <v>268</v>
      </c>
      <c r="CN430" s="274" t="s">
        <v>268</v>
      </c>
      <c r="CO430" s="274" t="s">
        <v>268</v>
      </c>
      <c r="CP430" s="274" t="s">
        <v>268</v>
      </c>
      <c r="CQ430" s="274" t="s">
        <v>268</v>
      </c>
      <c r="CR430" s="274" t="s">
        <v>877</v>
      </c>
      <c r="CS430" s="274">
        <v>9.8000000000000007</v>
      </c>
      <c r="CT430" s="274" t="s">
        <v>268</v>
      </c>
      <c r="CU430" s="274">
        <v>9.8000000000000007</v>
      </c>
      <c r="CV430" s="274">
        <v>365</v>
      </c>
      <c r="CW430" s="274" t="s">
        <v>878</v>
      </c>
      <c r="CX430" s="274" t="s">
        <v>835</v>
      </c>
      <c r="CY430" s="274" t="s">
        <v>836</v>
      </c>
      <c r="CZ430" s="274" t="s">
        <v>837</v>
      </c>
      <c r="DA430" s="274" t="s">
        <v>268</v>
      </c>
      <c r="DB430" s="274" t="s">
        <v>268</v>
      </c>
      <c r="DC430" s="274" t="s">
        <v>268</v>
      </c>
      <c r="DD430" s="274" t="s">
        <v>268</v>
      </c>
      <c r="DE430" s="274" t="s">
        <v>268</v>
      </c>
      <c r="DF430" s="274" t="s">
        <v>268</v>
      </c>
      <c r="DG430" s="299">
        <f>IFERROR(IF(CA430="D",IF(CK430="A dispo.",CD430*VLOOKUP('DATI INPUT'!$F$27,TARIFFE_UD,2,FALSE),CD430*VLOOKUP(CK430,TARIFFE_UD,2,FALSE)),CD430*VLOOKUP(CB430-100,TARIFFE_UND,2,FALSE)),0)</f>
        <v>15.839007975657298</v>
      </c>
      <c r="DH430" s="299">
        <f>IFERROR(IF(CA430="D",IF(CK430="A dispo.",CF430*VLOOKUP('DATI INPUT'!$F$27,TARIFFE_UD,3,FALSE),CF430*VLOOKUP(CK430,TARIFFE_UD,3,FALSE)),CF430*VLOOKUP(CB430-100,TARIFFE_UND,3,FALSE)),0)</f>
        <v>0</v>
      </c>
    </row>
    <row r="431" spans="1:112" x14ac:dyDescent="0.25">
      <c r="A431" s="274" t="s">
        <v>4425</v>
      </c>
      <c r="B431" s="274" t="s">
        <v>4426</v>
      </c>
      <c r="C431" s="274" t="s">
        <v>4427</v>
      </c>
      <c r="D431" s="274" t="s">
        <v>4428</v>
      </c>
      <c r="E431" s="274" t="s">
        <v>268</v>
      </c>
      <c r="F431" s="274" t="s">
        <v>156</v>
      </c>
      <c r="G431" s="274" t="s">
        <v>4429</v>
      </c>
      <c r="H431" s="274" t="s">
        <v>4273</v>
      </c>
      <c r="I431" s="274" t="s">
        <v>4430</v>
      </c>
      <c r="J431" s="274" t="s">
        <v>156</v>
      </c>
      <c r="K431" s="274" t="s">
        <v>4431</v>
      </c>
      <c r="L431" s="274" t="s">
        <v>960</v>
      </c>
      <c r="M431" s="274" t="s">
        <v>3064</v>
      </c>
      <c r="N431" s="274" t="s">
        <v>984</v>
      </c>
      <c r="O431" s="274" t="s">
        <v>873</v>
      </c>
      <c r="P431" s="274" t="s">
        <v>1830</v>
      </c>
      <c r="Q431" s="274" t="s">
        <v>298</v>
      </c>
      <c r="R431" s="274" t="s">
        <v>268</v>
      </c>
      <c r="S431" s="274" t="s">
        <v>268</v>
      </c>
      <c r="T431" s="274" t="s">
        <v>268</v>
      </c>
      <c r="U431" s="274" t="s">
        <v>268</v>
      </c>
      <c r="V431" s="274" t="s">
        <v>268</v>
      </c>
      <c r="W431" s="274" t="s">
        <v>3064</v>
      </c>
      <c r="X431" s="274" t="s">
        <v>1830</v>
      </c>
      <c r="Y431" s="274" t="s">
        <v>298</v>
      </c>
      <c r="Z431" s="274" t="s">
        <v>268</v>
      </c>
      <c r="AA431" s="274" t="s">
        <v>268</v>
      </c>
      <c r="AB431" s="274" t="s">
        <v>268</v>
      </c>
      <c r="AC431" s="274" t="s">
        <v>268</v>
      </c>
      <c r="AD431" s="274" t="s">
        <v>268</v>
      </c>
      <c r="AE431" s="274" t="s">
        <v>287</v>
      </c>
      <c r="AF431" s="274" t="s">
        <v>1811</v>
      </c>
      <c r="AG431" s="274" t="s">
        <v>875</v>
      </c>
      <c r="AH431" s="274" t="s">
        <v>1831</v>
      </c>
      <c r="AI431" s="274" t="s">
        <v>1271</v>
      </c>
      <c r="AJ431" s="274" t="s">
        <v>268</v>
      </c>
      <c r="AK431" s="274" t="s">
        <v>395</v>
      </c>
      <c r="AL431" s="274" t="s">
        <v>268</v>
      </c>
      <c r="AM431" s="274" t="s">
        <v>288</v>
      </c>
      <c r="AN431" s="274" t="s">
        <v>268</v>
      </c>
      <c r="AO431" s="274" t="s">
        <v>268</v>
      </c>
      <c r="AP431" s="274" t="s">
        <v>268</v>
      </c>
      <c r="AQ431" s="274" t="s">
        <v>268</v>
      </c>
      <c r="AR431" s="274" t="s">
        <v>268</v>
      </c>
      <c r="AS431" s="274" t="s">
        <v>268</v>
      </c>
      <c r="AT431" s="274" t="s">
        <v>268</v>
      </c>
      <c r="AU431" s="274" t="s">
        <v>268</v>
      </c>
      <c r="AV431" s="274" t="s">
        <v>268</v>
      </c>
      <c r="AW431" s="274" t="s">
        <v>268</v>
      </c>
      <c r="AX431" s="274" t="s">
        <v>268</v>
      </c>
      <c r="AY431" s="274" t="s">
        <v>268</v>
      </c>
      <c r="AZ431" s="274" t="s">
        <v>268</v>
      </c>
      <c r="BA431" s="274" t="s">
        <v>268</v>
      </c>
      <c r="BB431" s="274" t="s">
        <v>268</v>
      </c>
      <c r="BC431" s="274" t="s">
        <v>268</v>
      </c>
      <c r="BD431" s="274" t="s">
        <v>268</v>
      </c>
      <c r="BE431" s="274" t="s">
        <v>268</v>
      </c>
      <c r="BF431" s="274" t="s">
        <v>268</v>
      </c>
      <c r="BG431" s="274" t="s">
        <v>268</v>
      </c>
      <c r="BH431" s="274" t="s">
        <v>268</v>
      </c>
      <c r="BI431" s="274" t="s">
        <v>268</v>
      </c>
      <c r="BJ431" s="274" t="s">
        <v>268</v>
      </c>
      <c r="BK431" s="274" t="s">
        <v>268</v>
      </c>
      <c r="BL431" s="274" t="s">
        <v>268</v>
      </c>
      <c r="BM431" s="274" t="s">
        <v>268</v>
      </c>
      <c r="BN431" s="274" t="s">
        <v>268</v>
      </c>
      <c r="BO431" s="274" t="s">
        <v>268</v>
      </c>
      <c r="BP431" s="274" t="s">
        <v>268</v>
      </c>
      <c r="BQ431" s="274" t="s">
        <v>268</v>
      </c>
      <c r="BR431" s="274" t="s">
        <v>268</v>
      </c>
      <c r="BS431" s="274" t="s">
        <v>268</v>
      </c>
      <c r="BT431" s="274" t="s">
        <v>268</v>
      </c>
      <c r="BU431" s="274" t="s">
        <v>268</v>
      </c>
      <c r="BV431" s="274" t="s">
        <v>268</v>
      </c>
      <c r="BW431" s="274" t="s">
        <v>268</v>
      </c>
      <c r="BX431" s="274" t="s">
        <v>268</v>
      </c>
      <c r="BY431" s="295">
        <v>83</v>
      </c>
      <c r="BZ431" s="295">
        <v>83</v>
      </c>
      <c r="CA431" s="298" t="s">
        <v>142</v>
      </c>
      <c r="CB431" s="297">
        <v>122</v>
      </c>
      <c r="CC431" s="284">
        <f t="shared" si="26"/>
        <v>0</v>
      </c>
      <c r="CD431" s="295">
        <f t="shared" si="27"/>
        <v>83</v>
      </c>
      <c r="CE431" s="284">
        <f t="shared" si="28"/>
        <v>0</v>
      </c>
      <c r="CF431" s="295">
        <f t="shared" si="29"/>
        <v>1</v>
      </c>
      <c r="CG431" s="274" t="s">
        <v>876</v>
      </c>
      <c r="CH431" s="274" t="s">
        <v>268</v>
      </c>
      <c r="CI431" s="274" t="s">
        <v>268</v>
      </c>
      <c r="CJ431" s="298" t="s">
        <v>271</v>
      </c>
      <c r="CK431" s="297">
        <v>1</v>
      </c>
      <c r="CL431" s="274" t="s">
        <v>268</v>
      </c>
      <c r="CM431" s="274" t="s">
        <v>268</v>
      </c>
      <c r="CN431" s="274" t="s">
        <v>268</v>
      </c>
      <c r="CO431" s="274" t="s">
        <v>268</v>
      </c>
      <c r="CP431" s="274" t="s">
        <v>268</v>
      </c>
      <c r="CQ431" s="274" t="s">
        <v>268</v>
      </c>
      <c r="CR431" s="274" t="s">
        <v>877</v>
      </c>
      <c r="CS431" s="274">
        <v>48.82</v>
      </c>
      <c r="CT431" s="274" t="s">
        <v>268</v>
      </c>
      <c r="CU431" s="274">
        <v>48.82</v>
      </c>
      <c r="CV431" s="274">
        <v>365</v>
      </c>
      <c r="CW431" s="274" t="s">
        <v>878</v>
      </c>
      <c r="CX431" s="274" t="s">
        <v>835</v>
      </c>
      <c r="CY431" s="274" t="s">
        <v>836</v>
      </c>
      <c r="CZ431" s="274" t="s">
        <v>837</v>
      </c>
      <c r="DA431" s="274" t="s">
        <v>268</v>
      </c>
      <c r="DB431" s="274" t="s">
        <v>268</v>
      </c>
      <c r="DC431" s="274" t="s">
        <v>268</v>
      </c>
      <c r="DD431" s="274" t="s">
        <v>268</v>
      </c>
      <c r="DE431" s="274" t="s">
        <v>268</v>
      </c>
      <c r="DF431" s="274" t="s">
        <v>268</v>
      </c>
      <c r="DG431" s="299">
        <f>IFERROR(IF(CA431="D",IF(CK431="A dispo.",CD431*VLOOKUP('DATI INPUT'!$F$27,TARIFFE_UD,2,FALSE),CD431*VLOOKUP(CK431,TARIFFE_UD,2,FALSE)),CD431*VLOOKUP(CB431-100,TARIFFE_UND,2,FALSE)),0)</f>
        <v>51.124797965871615</v>
      </c>
      <c r="DH431" s="299">
        <f>IFERROR(IF(CA431="D",IF(CK431="A dispo.",CF431*VLOOKUP('DATI INPUT'!$F$27,TARIFFE_UD,3,FALSE),CF431*VLOOKUP(CK431,TARIFFE_UD,3,FALSE)),CF431*VLOOKUP(CB431-100,TARIFFE_UND,3,FALSE)),0)</f>
        <v>15.164853048114928</v>
      </c>
    </row>
    <row r="432" spans="1:112" hidden="1" x14ac:dyDescent="0.25">
      <c r="A432" s="274" t="s">
        <v>4432</v>
      </c>
      <c r="B432" s="274" t="s">
        <v>1068</v>
      </c>
      <c r="C432" s="274" t="s">
        <v>4433</v>
      </c>
      <c r="D432" s="274" t="s">
        <v>4434</v>
      </c>
      <c r="E432" s="274" t="s">
        <v>268</v>
      </c>
      <c r="F432" s="274" t="s">
        <v>156</v>
      </c>
      <c r="G432" s="274" t="s">
        <v>4435</v>
      </c>
      <c r="H432" s="274" t="s">
        <v>4273</v>
      </c>
      <c r="I432" s="274" t="s">
        <v>609</v>
      </c>
      <c r="J432" s="274" t="s">
        <v>274</v>
      </c>
      <c r="K432" s="274" t="s">
        <v>1712</v>
      </c>
      <c r="L432" s="274" t="s">
        <v>871</v>
      </c>
      <c r="M432" s="274" t="s">
        <v>4436</v>
      </c>
      <c r="N432" s="274" t="s">
        <v>924</v>
      </c>
      <c r="O432" s="274" t="s">
        <v>873</v>
      </c>
      <c r="P432" s="274" t="s">
        <v>1589</v>
      </c>
      <c r="Q432" s="274" t="s">
        <v>343</v>
      </c>
      <c r="R432" s="274" t="s">
        <v>268</v>
      </c>
      <c r="S432" s="274" t="s">
        <v>268</v>
      </c>
      <c r="T432" s="274" t="s">
        <v>268</v>
      </c>
      <c r="U432" s="274" t="s">
        <v>268</v>
      </c>
      <c r="V432" s="274" t="s">
        <v>268</v>
      </c>
      <c r="W432" s="274" t="s">
        <v>4437</v>
      </c>
      <c r="X432" s="274" t="s">
        <v>1847</v>
      </c>
      <c r="Y432" s="274" t="s">
        <v>4438</v>
      </c>
      <c r="Z432" s="274" t="s">
        <v>268</v>
      </c>
      <c r="AA432" s="274" t="s">
        <v>268</v>
      </c>
      <c r="AB432" s="274" t="s">
        <v>268</v>
      </c>
      <c r="AC432" s="274" t="s">
        <v>268</v>
      </c>
      <c r="AD432" s="274" t="s">
        <v>268</v>
      </c>
      <c r="AE432" s="274" t="s">
        <v>287</v>
      </c>
      <c r="AF432" s="274" t="s">
        <v>1811</v>
      </c>
      <c r="AG432" s="274" t="s">
        <v>875</v>
      </c>
      <c r="AH432" s="274" t="s">
        <v>1848</v>
      </c>
      <c r="AI432" s="274" t="s">
        <v>4439</v>
      </c>
      <c r="AJ432" s="274" t="s">
        <v>268</v>
      </c>
      <c r="AK432" s="274" t="s">
        <v>268</v>
      </c>
      <c r="AL432" s="274" t="s">
        <v>268</v>
      </c>
      <c r="AM432" s="274" t="s">
        <v>288</v>
      </c>
      <c r="AN432" s="274" t="s">
        <v>268</v>
      </c>
      <c r="AO432" s="274" t="s">
        <v>268</v>
      </c>
      <c r="AP432" s="274" t="s">
        <v>268</v>
      </c>
      <c r="AQ432" s="274" t="s">
        <v>268</v>
      </c>
      <c r="AR432" s="274" t="s">
        <v>268</v>
      </c>
      <c r="AS432" s="274" t="s">
        <v>268</v>
      </c>
      <c r="AT432" s="274" t="s">
        <v>268</v>
      </c>
      <c r="AU432" s="274" t="s">
        <v>268</v>
      </c>
      <c r="AV432" s="274" t="s">
        <v>268</v>
      </c>
      <c r="AW432" s="274" t="s">
        <v>268</v>
      </c>
      <c r="AX432" s="274" t="s">
        <v>268</v>
      </c>
      <c r="AY432" s="274" t="s">
        <v>268</v>
      </c>
      <c r="AZ432" s="274" t="s">
        <v>268</v>
      </c>
      <c r="BA432" s="274" t="s">
        <v>268</v>
      </c>
      <c r="BB432" s="274" t="s">
        <v>268</v>
      </c>
      <c r="BC432" s="274" t="s">
        <v>268</v>
      </c>
      <c r="BD432" s="274" t="s">
        <v>268</v>
      </c>
      <c r="BE432" s="274" t="s">
        <v>268</v>
      </c>
      <c r="BF432" s="274" t="s">
        <v>268</v>
      </c>
      <c r="BG432" s="274" t="s">
        <v>268</v>
      </c>
      <c r="BH432" s="274" t="s">
        <v>268</v>
      </c>
      <c r="BI432" s="274" t="s">
        <v>268</v>
      </c>
      <c r="BJ432" s="274" t="s">
        <v>268</v>
      </c>
      <c r="BK432" s="274" t="s">
        <v>268</v>
      </c>
      <c r="BL432" s="274" t="s">
        <v>268</v>
      </c>
      <c r="BM432" s="274" t="s">
        <v>268</v>
      </c>
      <c r="BN432" s="274" t="s">
        <v>268</v>
      </c>
      <c r="BO432" s="274" t="s">
        <v>268</v>
      </c>
      <c r="BP432" s="274" t="s">
        <v>268</v>
      </c>
      <c r="BQ432" s="274" t="s">
        <v>268</v>
      </c>
      <c r="BR432" s="274" t="s">
        <v>268</v>
      </c>
      <c r="BS432" s="274" t="s">
        <v>268</v>
      </c>
      <c r="BT432" s="274" t="s">
        <v>268</v>
      </c>
      <c r="BU432" s="274" t="s">
        <v>268</v>
      </c>
      <c r="BV432" s="274" t="s">
        <v>268</v>
      </c>
      <c r="BW432" s="274" t="s">
        <v>268</v>
      </c>
      <c r="BX432" s="274" t="s">
        <v>268</v>
      </c>
      <c r="BY432" s="295">
        <v>51</v>
      </c>
      <c r="BZ432" s="295">
        <v>51</v>
      </c>
      <c r="CA432" s="298" t="s">
        <v>142</v>
      </c>
      <c r="CB432" s="297">
        <v>122</v>
      </c>
      <c r="CC432" s="284">
        <f t="shared" si="26"/>
        <v>0</v>
      </c>
      <c r="CD432" s="295">
        <f t="shared" si="27"/>
        <v>51</v>
      </c>
      <c r="CE432" s="284">
        <f t="shared" si="28"/>
        <v>0</v>
      </c>
      <c r="CF432" s="295">
        <f t="shared" si="29"/>
        <v>1</v>
      </c>
      <c r="CG432" s="274" t="s">
        <v>876</v>
      </c>
      <c r="CH432" s="274" t="s">
        <v>268</v>
      </c>
      <c r="CI432" s="274" t="s">
        <v>268</v>
      </c>
      <c r="CJ432" s="298" t="s">
        <v>268</v>
      </c>
      <c r="CK432" s="298" t="s">
        <v>736</v>
      </c>
      <c r="CL432" s="274" t="s">
        <v>268</v>
      </c>
      <c r="CM432" s="274" t="s">
        <v>268</v>
      </c>
      <c r="CN432" s="274" t="s">
        <v>268</v>
      </c>
      <c r="CO432" s="274" t="s">
        <v>268</v>
      </c>
      <c r="CP432" s="274" t="s">
        <v>268</v>
      </c>
      <c r="CQ432" s="274" t="s">
        <v>268</v>
      </c>
      <c r="CR432" s="274" t="s">
        <v>877</v>
      </c>
      <c r="CS432" s="274">
        <v>77.55</v>
      </c>
      <c r="CT432" s="274" t="s">
        <v>268</v>
      </c>
      <c r="CU432" s="274">
        <v>77.55</v>
      </c>
      <c r="CV432" s="274">
        <v>365</v>
      </c>
      <c r="CW432" s="274" t="s">
        <v>878</v>
      </c>
      <c r="CX432" s="274" t="s">
        <v>835</v>
      </c>
      <c r="CY432" s="274" t="s">
        <v>836</v>
      </c>
      <c r="CZ432" s="274" t="s">
        <v>837</v>
      </c>
      <c r="DA432" s="274" t="s">
        <v>268</v>
      </c>
      <c r="DB432" s="274" t="s">
        <v>268</v>
      </c>
      <c r="DC432" s="274" t="s">
        <v>268</v>
      </c>
      <c r="DD432" s="274" t="s">
        <v>268</v>
      </c>
      <c r="DE432" s="274" t="s">
        <v>268</v>
      </c>
      <c r="DF432" s="274" t="s">
        <v>268</v>
      </c>
      <c r="DG432" s="299">
        <f>IFERROR(IF(CA432="D",IF(CK432="A dispo.",CD432*VLOOKUP('DATI INPUT'!$F$27,TARIFFE_UD,2,FALSE),CD432*VLOOKUP(CK432,TARIFFE_UD,2,FALSE)),CD432*VLOOKUP(CB432-100,TARIFFE_UND,2,FALSE)),0)</f>
        <v>40.389470337926106</v>
      </c>
      <c r="DH432" s="299">
        <f>IFERROR(IF(CA432="D",IF(CK432="A dispo.",CF432*VLOOKUP('DATI INPUT'!$F$27,TARIFFE_UD,3,FALSE),CF432*VLOOKUP(CK432,TARIFFE_UD,3,FALSE)),CF432*VLOOKUP(CB432-100,TARIFFE_UND,3,FALSE)),0)</f>
        <v>60.367780403072892</v>
      </c>
    </row>
    <row r="433" spans="1:112" hidden="1" x14ac:dyDescent="0.25">
      <c r="A433" s="274" t="s">
        <v>4440</v>
      </c>
      <c r="B433" s="274" t="s">
        <v>1070</v>
      </c>
      <c r="C433" s="274" t="s">
        <v>4441</v>
      </c>
      <c r="D433" s="274" t="s">
        <v>4442</v>
      </c>
      <c r="E433" s="274" t="s">
        <v>268</v>
      </c>
      <c r="F433" s="274" t="s">
        <v>156</v>
      </c>
      <c r="G433" s="274" t="s">
        <v>4443</v>
      </c>
      <c r="H433" s="274" t="s">
        <v>4444</v>
      </c>
      <c r="I433" s="274" t="s">
        <v>453</v>
      </c>
      <c r="J433" s="274" t="s">
        <v>274</v>
      </c>
      <c r="K433" s="274" t="s">
        <v>4445</v>
      </c>
      <c r="L433" s="274" t="s">
        <v>152</v>
      </c>
      <c r="M433" s="274" t="s">
        <v>4446</v>
      </c>
      <c r="N433" s="274" t="s">
        <v>1430</v>
      </c>
      <c r="O433" s="274" t="s">
        <v>1431</v>
      </c>
      <c r="P433" s="274" t="s">
        <v>4447</v>
      </c>
      <c r="Q433" s="274" t="s">
        <v>299</v>
      </c>
      <c r="R433" s="274" t="s">
        <v>268</v>
      </c>
      <c r="S433" s="274" t="s">
        <v>268</v>
      </c>
      <c r="T433" s="274" t="s">
        <v>268</v>
      </c>
      <c r="U433" s="274" t="s">
        <v>268</v>
      </c>
      <c r="V433" s="274" t="s">
        <v>268</v>
      </c>
      <c r="W433" s="274" t="s">
        <v>4448</v>
      </c>
      <c r="X433" s="274" t="s">
        <v>2045</v>
      </c>
      <c r="Y433" s="274" t="s">
        <v>275</v>
      </c>
      <c r="Z433" s="274" t="s">
        <v>268</v>
      </c>
      <c r="AA433" s="274" t="s">
        <v>268</v>
      </c>
      <c r="AB433" s="274" t="s">
        <v>268</v>
      </c>
      <c r="AC433" s="274" t="s">
        <v>268</v>
      </c>
      <c r="AD433" s="274" t="s">
        <v>268</v>
      </c>
      <c r="AE433" s="274" t="s">
        <v>287</v>
      </c>
      <c r="AF433" s="274" t="s">
        <v>1811</v>
      </c>
      <c r="AG433" s="274" t="s">
        <v>875</v>
      </c>
      <c r="AH433" s="274" t="s">
        <v>2047</v>
      </c>
      <c r="AI433" s="274" t="s">
        <v>2606</v>
      </c>
      <c r="AJ433" s="274" t="s">
        <v>268</v>
      </c>
      <c r="AK433" s="274" t="s">
        <v>354</v>
      </c>
      <c r="AL433" s="274" t="s">
        <v>268</v>
      </c>
      <c r="AM433" s="274" t="s">
        <v>355</v>
      </c>
      <c r="AN433" s="274" t="s">
        <v>268</v>
      </c>
      <c r="AO433" s="274" t="s">
        <v>268</v>
      </c>
      <c r="AP433" s="274" t="s">
        <v>268</v>
      </c>
      <c r="AQ433" s="274" t="s">
        <v>268</v>
      </c>
      <c r="AR433" s="274" t="s">
        <v>268</v>
      </c>
      <c r="AS433" s="274" t="s">
        <v>268</v>
      </c>
      <c r="AT433" s="274" t="s">
        <v>268</v>
      </c>
      <c r="AU433" s="274" t="s">
        <v>268</v>
      </c>
      <c r="AV433" s="274" t="s">
        <v>268</v>
      </c>
      <c r="AW433" s="274" t="s">
        <v>268</v>
      </c>
      <c r="AX433" s="274" t="s">
        <v>268</v>
      </c>
      <c r="AY433" s="274" t="s">
        <v>268</v>
      </c>
      <c r="AZ433" s="274" t="s">
        <v>268</v>
      </c>
      <c r="BA433" s="274" t="s">
        <v>268</v>
      </c>
      <c r="BB433" s="274" t="s">
        <v>268</v>
      </c>
      <c r="BC433" s="274" t="s">
        <v>268</v>
      </c>
      <c r="BD433" s="274" t="s">
        <v>268</v>
      </c>
      <c r="BE433" s="274" t="s">
        <v>268</v>
      </c>
      <c r="BF433" s="274" t="s">
        <v>268</v>
      </c>
      <c r="BG433" s="274" t="s">
        <v>268</v>
      </c>
      <c r="BH433" s="274" t="s">
        <v>268</v>
      </c>
      <c r="BI433" s="274" t="s">
        <v>268</v>
      </c>
      <c r="BJ433" s="274" t="s">
        <v>268</v>
      </c>
      <c r="BK433" s="274" t="s">
        <v>268</v>
      </c>
      <c r="BL433" s="274" t="s">
        <v>268</v>
      </c>
      <c r="BM433" s="274" t="s">
        <v>268</v>
      </c>
      <c r="BN433" s="274" t="s">
        <v>268</v>
      </c>
      <c r="BO433" s="274" t="s">
        <v>268</v>
      </c>
      <c r="BP433" s="274" t="s">
        <v>268</v>
      </c>
      <c r="BQ433" s="274" t="s">
        <v>268</v>
      </c>
      <c r="BR433" s="274" t="s">
        <v>268</v>
      </c>
      <c r="BS433" s="274" t="s">
        <v>268</v>
      </c>
      <c r="BT433" s="274" t="s">
        <v>268</v>
      </c>
      <c r="BU433" s="274" t="s">
        <v>268</v>
      </c>
      <c r="BV433" s="274" t="s">
        <v>268</v>
      </c>
      <c r="BW433" s="274" t="s">
        <v>268</v>
      </c>
      <c r="BX433" s="274" t="s">
        <v>268</v>
      </c>
      <c r="BY433" s="295">
        <v>50</v>
      </c>
      <c r="BZ433" s="295">
        <v>50</v>
      </c>
      <c r="CA433" s="298" t="s">
        <v>142</v>
      </c>
      <c r="CB433" s="297">
        <v>122</v>
      </c>
      <c r="CC433" s="284">
        <f t="shared" si="26"/>
        <v>0</v>
      </c>
      <c r="CD433" s="295">
        <f t="shared" si="27"/>
        <v>50</v>
      </c>
      <c r="CE433" s="284">
        <f t="shared" si="28"/>
        <v>0</v>
      </c>
      <c r="CF433" s="295">
        <f t="shared" si="29"/>
        <v>1</v>
      </c>
      <c r="CG433" s="274" t="s">
        <v>876</v>
      </c>
      <c r="CH433" s="274" t="s">
        <v>268</v>
      </c>
      <c r="CI433" s="274" t="s">
        <v>268</v>
      </c>
      <c r="CJ433" s="298" t="s">
        <v>268</v>
      </c>
      <c r="CK433" s="298" t="s">
        <v>736</v>
      </c>
      <c r="CL433" s="274" t="s">
        <v>268</v>
      </c>
      <c r="CM433" s="274" t="s">
        <v>268</v>
      </c>
      <c r="CN433" s="274" t="s">
        <v>268</v>
      </c>
      <c r="CO433" s="274" t="s">
        <v>268</v>
      </c>
      <c r="CP433" s="274" t="s">
        <v>268</v>
      </c>
      <c r="CQ433" s="274" t="s">
        <v>268</v>
      </c>
      <c r="CR433" s="274" t="s">
        <v>877</v>
      </c>
      <c r="CS433" s="274">
        <v>77.06</v>
      </c>
      <c r="CT433" s="274" t="s">
        <v>268</v>
      </c>
      <c r="CU433" s="274">
        <v>77.06</v>
      </c>
      <c r="CV433" s="274">
        <v>365</v>
      </c>
      <c r="CW433" s="274" t="s">
        <v>878</v>
      </c>
      <c r="CX433" s="274" t="s">
        <v>835</v>
      </c>
      <c r="CY433" s="274" t="s">
        <v>836</v>
      </c>
      <c r="CZ433" s="274" t="s">
        <v>837</v>
      </c>
      <c r="DA433" s="274" t="s">
        <v>268</v>
      </c>
      <c r="DB433" s="274" t="s">
        <v>268</v>
      </c>
      <c r="DC433" s="274" t="s">
        <v>268</v>
      </c>
      <c r="DD433" s="274" t="s">
        <v>268</v>
      </c>
      <c r="DE433" s="274" t="s">
        <v>268</v>
      </c>
      <c r="DF433" s="274" t="s">
        <v>268</v>
      </c>
      <c r="DG433" s="299">
        <f>IFERROR(IF(CA433="D",IF(CK433="A dispo.",CD433*VLOOKUP('DATI INPUT'!$F$27,TARIFFE_UD,2,FALSE),CD433*VLOOKUP(CK433,TARIFFE_UD,2,FALSE)),CD433*VLOOKUP(CB433-100,TARIFFE_UND,2,FALSE)),0)</f>
        <v>39.597519939143247</v>
      </c>
      <c r="DH433" s="299">
        <f>IFERROR(IF(CA433="D",IF(CK433="A dispo.",CF433*VLOOKUP('DATI INPUT'!$F$27,TARIFFE_UD,3,FALSE),CF433*VLOOKUP(CK433,TARIFFE_UD,3,FALSE)),CF433*VLOOKUP(CB433-100,TARIFFE_UND,3,FALSE)),0)</f>
        <v>60.367780403072892</v>
      </c>
    </row>
    <row r="434" spans="1:112" hidden="1" x14ac:dyDescent="0.25">
      <c r="A434" s="274" t="s">
        <v>4449</v>
      </c>
      <c r="B434" s="274" t="s">
        <v>1070</v>
      </c>
      <c r="C434" s="274" t="s">
        <v>4450</v>
      </c>
      <c r="D434" s="274" t="s">
        <v>4442</v>
      </c>
      <c r="E434" s="274" t="s">
        <v>268</v>
      </c>
      <c r="F434" s="274" t="s">
        <v>156</v>
      </c>
      <c r="G434" s="274" t="s">
        <v>4443</v>
      </c>
      <c r="H434" s="274" t="s">
        <v>4444</v>
      </c>
      <c r="I434" s="274" t="s">
        <v>453</v>
      </c>
      <c r="J434" s="274" t="s">
        <v>274</v>
      </c>
      <c r="K434" s="274" t="s">
        <v>4445</v>
      </c>
      <c r="L434" s="274" t="s">
        <v>152</v>
      </c>
      <c r="M434" s="274" t="s">
        <v>4446</v>
      </c>
      <c r="N434" s="274" t="s">
        <v>1430</v>
      </c>
      <c r="O434" s="274" t="s">
        <v>1431</v>
      </c>
      <c r="P434" s="274" t="s">
        <v>4447</v>
      </c>
      <c r="Q434" s="274" t="s">
        <v>299</v>
      </c>
      <c r="R434" s="274" t="s">
        <v>268</v>
      </c>
      <c r="S434" s="274" t="s">
        <v>268</v>
      </c>
      <c r="T434" s="274" t="s">
        <v>268</v>
      </c>
      <c r="U434" s="274" t="s">
        <v>268</v>
      </c>
      <c r="V434" s="274" t="s">
        <v>268</v>
      </c>
      <c r="W434" s="274" t="s">
        <v>4448</v>
      </c>
      <c r="X434" s="274" t="s">
        <v>2045</v>
      </c>
      <c r="Y434" s="274" t="s">
        <v>275</v>
      </c>
      <c r="Z434" s="274" t="s">
        <v>268</v>
      </c>
      <c r="AA434" s="274" t="s">
        <v>268</v>
      </c>
      <c r="AB434" s="274" t="s">
        <v>268</v>
      </c>
      <c r="AC434" s="274" t="s">
        <v>268</v>
      </c>
      <c r="AD434" s="274" t="s">
        <v>268</v>
      </c>
      <c r="AE434" s="274" t="s">
        <v>287</v>
      </c>
      <c r="AF434" s="274" t="s">
        <v>1811</v>
      </c>
      <c r="AG434" s="274" t="s">
        <v>875</v>
      </c>
      <c r="AH434" s="274" t="s">
        <v>2047</v>
      </c>
      <c r="AI434" s="274" t="s">
        <v>2606</v>
      </c>
      <c r="AJ434" s="274" t="s">
        <v>268</v>
      </c>
      <c r="AK434" s="274" t="s">
        <v>354</v>
      </c>
      <c r="AL434" s="274" t="s">
        <v>268</v>
      </c>
      <c r="AM434" s="274" t="s">
        <v>355</v>
      </c>
      <c r="AN434" s="274" t="s">
        <v>268</v>
      </c>
      <c r="AO434" s="274" t="s">
        <v>268</v>
      </c>
      <c r="AP434" s="274" t="s">
        <v>268</v>
      </c>
      <c r="AQ434" s="274" t="s">
        <v>268</v>
      </c>
      <c r="AR434" s="274" t="s">
        <v>268</v>
      </c>
      <c r="AS434" s="274" t="s">
        <v>268</v>
      </c>
      <c r="AT434" s="274" t="s">
        <v>268</v>
      </c>
      <c r="AU434" s="274" t="s">
        <v>268</v>
      </c>
      <c r="AV434" s="274" t="s">
        <v>268</v>
      </c>
      <c r="AW434" s="274" t="s">
        <v>268</v>
      </c>
      <c r="AX434" s="274" t="s">
        <v>268</v>
      </c>
      <c r="AY434" s="274" t="s">
        <v>268</v>
      </c>
      <c r="AZ434" s="274" t="s">
        <v>268</v>
      </c>
      <c r="BA434" s="274" t="s">
        <v>268</v>
      </c>
      <c r="BB434" s="274" t="s">
        <v>268</v>
      </c>
      <c r="BC434" s="274" t="s">
        <v>268</v>
      </c>
      <c r="BD434" s="274" t="s">
        <v>268</v>
      </c>
      <c r="BE434" s="274" t="s">
        <v>268</v>
      </c>
      <c r="BF434" s="274" t="s">
        <v>268</v>
      </c>
      <c r="BG434" s="274" t="s">
        <v>268</v>
      </c>
      <c r="BH434" s="274" t="s">
        <v>268</v>
      </c>
      <c r="BI434" s="274" t="s">
        <v>268</v>
      </c>
      <c r="BJ434" s="274" t="s">
        <v>268</v>
      </c>
      <c r="BK434" s="274" t="s">
        <v>268</v>
      </c>
      <c r="BL434" s="274" t="s">
        <v>268</v>
      </c>
      <c r="BM434" s="274" t="s">
        <v>268</v>
      </c>
      <c r="BN434" s="274" t="s">
        <v>268</v>
      </c>
      <c r="BO434" s="274" t="s">
        <v>268</v>
      </c>
      <c r="BP434" s="274" t="s">
        <v>268</v>
      </c>
      <c r="BQ434" s="274" t="s">
        <v>268</v>
      </c>
      <c r="BR434" s="274" t="s">
        <v>268</v>
      </c>
      <c r="BS434" s="274" t="s">
        <v>268</v>
      </c>
      <c r="BT434" s="274" t="s">
        <v>268</v>
      </c>
      <c r="BU434" s="274" t="s">
        <v>268</v>
      </c>
      <c r="BV434" s="274" t="s">
        <v>268</v>
      </c>
      <c r="BW434" s="274" t="s">
        <v>268</v>
      </c>
      <c r="BX434" s="274" t="s">
        <v>268</v>
      </c>
      <c r="BY434" s="295">
        <v>32</v>
      </c>
      <c r="BZ434" s="295">
        <v>32</v>
      </c>
      <c r="CA434" s="298" t="s">
        <v>142</v>
      </c>
      <c r="CB434" s="297">
        <v>122</v>
      </c>
      <c r="CC434" s="284">
        <f t="shared" si="26"/>
        <v>0</v>
      </c>
      <c r="CD434" s="295">
        <f t="shared" si="27"/>
        <v>32</v>
      </c>
      <c r="CE434" s="284">
        <f t="shared" si="28"/>
        <v>0</v>
      </c>
      <c r="CF434" s="295">
        <f t="shared" si="29"/>
        <v>1</v>
      </c>
      <c r="CG434" s="274" t="s">
        <v>876</v>
      </c>
      <c r="CH434" s="274" t="s">
        <v>268</v>
      </c>
      <c r="CI434" s="274" t="s">
        <v>268</v>
      </c>
      <c r="CJ434" s="298" t="s">
        <v>268</v>
      </c>
      <c r="CK434" s="298" t="s">
        <v>736</v>
      </c>
      <c r="CL434" s="274" t="s">
        <v>268</v>
      </c>
      <c r="CM434" s="274" t="s">
        <v>268</v>
      </c>
      <c r="CN434" s="274" t="s">
        <v>268</v>
      </c>
      <c r="CO434" s="274" t="s">
        <v>268</v>
      </c>
      <c r="CP434" s="274" t="s">
        <v>268</v>
      </c>
      <c r="CQ434" s="274" t="s">
        <v>268</v>
      </c>
      <c r="CR434" s="274" t="s">
        <v>877</v>
      </c>
      <c r="CS434" s="274">
        <v>68.239999999999995</v>
      </c>
      <c r="CT434" s="274" t="s">
        <v>268</v>
      </c>
      <c r="CU434" s="274">
        <v>68.239999999999995</v>
      </c>
      <c r="CV434" s="274">
        <v>365</v>
      </c>
      <c r="CW434" s="274" t="s">
        <v>878</v>
      </c>
      <c r="CX434" s="274" t="s">
        <v>835</v>
      </c>
      <c r="CY434" s="274" t="s">
        <v>836</v>
      </c>
      <c r="CZ434" s="274" t="s">
        <v>837</v>
      </c>
      <c r="DA434" s="274" t="s">
        <v>268</v>
      </c>
      <c r="DB434" s="274" t="s">
        <v>268</v>
      </c>
      <c r="DC434" s="274" t="s">
        <v>268</v>
      </c>
      <c r="DD434" s="274" t="s">
        <v>268</v>
      </c>
      <c r="DE434" s="274" t="s">
        <v>268</v>
      </c>
      <c r="DF434" s="274" t="s">
        <v>268</v>
      </c>
      <c r="DG434" s="299">
        <f>IFERROR(IF(CA434="D",IF(CK434="A dispo.",CD434*VLOOKUP('DATI INPUT'!$F$27,TARIFFE_UD,2,FALSE),CD434*VLOOKUP(CK434,TARIFFE_UD,2,FALSE)),CD434*VLOOKUP(CB434-100,TARIFFE_UND,2,FALSE)),0)</f>
        <v>25.342412761051676</v>
      </c>
      <c r="DH434" s="299">
        <f>IFERROR(IF(CA434="D",IF(CK434="A dispo.",CF434*VLOOKUP('DATI INPUT'!$F$27,TARIFFE_UD,3,FALSE),CF434*VLOOKUP(CK434,TARIFFE_UD,3,FALSE)),CF434*VLOOKUP(CB434-100,TARIFFE_UND,3,FALSE)),0)</f>
        <v>60.367780403072892</v>
      </c>
    </row>
    <row r="435" spans="1:112" hidden="1" x14ac:dyDescent="0.25">
      <c r="A435" s="274" t="s">
        <v>4451</v>
      </c>
      <c r="B435" s="274" t="s">
        <v>1070</v>
      </c>
      <c r="C435" s="274" t="s">
        <v>4452</v>
      </c>
      <c r="D435" s="274" t="s">
        <v>4442</v>
      </c>
      <c r="E435" s="274" t="s">
        <v>268</v>
      </c>
      <c r="F435" s="274" t="s">
        <v>156</v>
      </c>
      <c r="G435" s="274" t="s">
        <v>4443</v>
      </c>
      <c r="H435" s="274" t="s">
        <v>4444</v>
      </c>
      <c r="I435" s="274" t="s">
        <v>453</v>
      </c>
      <c r="J435" s="274" t="s">
        <v>274</v>
      </c>
      <c r="K435" s="274" t="s">
        <v>4445</v>
      </c>
      <c r="L435" s="274" t="s">
        <v>152</v>
      </c>
      <c r="M435" s="274" t="s">
        <v>4446</v>
      </c>
      <c r="N435" s="274" t="s">
        <v>1430</v>
      </c>
      <c r="O435" s="274" t="s">
        <v>1431</v>
      </c>
      <c r="P435" s="274" t="s">
        <v>4447</v>
      </c>
      <c r="Q435" s="274" t="s">
        <v>299</v>
      </c>
      <c r="R435" s="274" t="s">
        <v>268</v>
      </c>
      <c r="S435" s="274" t="s">
        <v>268</v>
      </c>
      <c r="T435" s="274" t="s">
        <v>268</v>
      </c>
      <c r="U435" s="274" t="s">
        <v>268</v>
      </c>
      <c r="V435" s="274" t="s">
        <v>268</v>
      </c>
      <c r="W435" s="274" t="s">
        <v>4448</v>
      </c>
      <c r="X435" s="274" t="s">
        <v>2045</v>
      </c>
      <c r="Y435" s="274" t="s">
        <v>275</v>
      </c>
      <c r="Z435" s="274" t="s">
        <v>268</v>
      </c>
      <c r="AA435" s="274" t="s">
        <v>268</v>
      </c>
      <c r="AB435" s="274" t="s">
        <v>268</v>
      </c>
      <c r="AC435" s="274" t="s">
        <v>268</v>
      </c>
      <c r="AD435" s="274" t="s">
        <v>268</v>
      </c>
      <c r="AE435" s="274" t="s">
        <v>287</v>
      </c>
      <c r="AF435" s="274" t="s">
        <v>1811</v>
      </c>
      <c r="AG435" s="274" t="s">
        <v>875</v>
      </c>
      <c r="AH435" s="274" t="s">
        <v>2047</v>
      </c>
      <c r="AI435" s="274" t="s">
        <v>2606</v>
      </c>
      <c r="AJ435" s="274" t="s">
        <v>268</v>
      </c>
      <c r="AK435" s="274" t="s">
        <v>382</v>
      </c>
      <c r="AL435" s="274" t="s">
        <v>268</v>
      </c>
      <c r="AM435" s="274" t="s">
        <v>353</v>
      </c>
      <c r="AN435" s="274" t="s">
        <v>268</v>
      </c>
      <c r="AO435" s="274" t="s">
        <v>268</v>
      </c>
      <c r="AP435" s="274" t="s">
        <v>268</v>
      </c>
      <c r="AQ435" s="274" t="s">
        <v>268</v>
      </c>
      <c r="AR435" s="274" t="s">
        <v>268</v>
      </c>
      <c r="AS435" s="274" t="s">
        <v>268</v>
      </c>
      <c r="AT435" s="274" t="s">
        <v>268</v>
      </c>
      <c r="AU435" s="274" t="s">
        <v>268</v>
      </c>
      <c r="AV435" s="274" t="s">
        <v>268</v>
      </c>
      <c r="AW435" s="274" t="s">
        <v>268</v>
      </c>
      <c r="AX435" s="274" t="s">
        <v>268</v>
      </c>
      <c r="AY435" s="274" t="s">
        <v>268</v>
      </c>
      <c r="AZ435" s="274" t="s">
        <v>268</v>
      </c>
      <c r="BA435" s="274" t="s">
        <v>268</v>
      </c>
      <c r="BB435" s="274" t="s">
        <v>268</v>
      </c>
      <c r="BC435" s="274" t="s">
        <v>268</v>
      </c>
      <c r="BD435" s="274" t="s">
        <v>268</v>
      </c>
      <c r="BE435" s="274" t="s">
        <v>268</v>
      </c>
      <c r="BF435" s="274" t="s">
        <v>268</v>
      </c>
      <c r="BG435" s="274" t="s">
        <v>268</v>
      </c>
      <c r="BH435" s="274" t="s">
        <v>268</v>
      </c>
      <c r="BI435" s="274" t="s">
        <v>268</v>
      </c>
      <c r="BJ435" s="274" t="s">
        <v>268</v>
      </c>
      <c r="BK435" s="274" t="s">
        <v>268</v>
      </c>
      <c r="BL435" s="274" t="s">
        <v>268</v>
      </c>
      <c r="BM435" s="274" t="s">
        <v>268</v>
      </c>
      <c r="BN435" s="274" t="s">
        <v>268</v>
      </c>
      <c r="BO435" s="274" t="s">
        <v>268</v>
      </c>
      <c r="BP435" s="274" t="s">
        <v>268</v>
      </c>
      <c r="BQ435" s="274" t="s">
        <v>268</v>
      </c>
      <c r="BR435" s="274" t="s">
        <v>268</v>
      </c>
      <c r="BS435" s="274" t="s">
        <v>268</v>
      </c>
      <c r="BT435" s="274" t="s">
        <v>268</v>
      </c>
      <c r="BU435" s="274" t="s">
        <v>268</v>
      </c>
      <c r="BV435" s="274" t="s">
        <v>268</v>
      </c>
      <c r="BW435" s="274" t="s">
        <v>268</v>
      </c>
      <c r="BX435" s="274" t="s">
        <v>268</v>
      </c>
      <c r="BY435" s="295">
        <v>25</v>
      </c>
      <c r="BZ435" s="295">
        <v>25</v>
      </c>
      <c r="CA435" s="298" t="s">
        <v>142</v>
      </c>
      <c r="CB435" s="297">
        <v>123</v>
      </c>
      <c r="CC435" s="284">
        <f t="shared" si="26"/>
        <v>0</v>
      </c>
      <c r="CD435" s="295">
        <f t="shared" si="27"/>
        <v>25</v>
      </c>
      <c r="CE435" s="284">
        <f t="shared" si="28"/>
        <v>1</v>
      </c>
      <c r="CF435" s="295">
        <f t="shared" si="29"/>
        <v>0</v>
      </c>
      <c r="CG435" s="274" t="s">
        <v>1817</v>
      </c>
      <c r="CH435" s="274" t="s">
        <v>268</v>
      </c>
      <c r="CI435" s="274" t="s">
        <v>268</v>
      </c>
      <c r="CJ435" s="298" t="s">
        <v>268</v>
      </c>
      <c r="CK435" s="298" t="s">
        <v>736</v>
      </c>
      <c r="CL435" s="274" t="s">
        <v>268</v>
      </c>
      <c r="CM435" s="274" t="s">
        <v>268</v>
      </c>
      <c r="CN435" s="274" t="s">
        <v>268</v>
      </c>
      <c r="CO435" s="274" t="s">
        <v>268</v>
      </c>
      <c r="CP435" s="274" t="s">
        <v>268</v>
      </c>
      <c r="CQ435" s="274" t="s">
        <v>268</v>
      </c>
      <c r="CR435" s="274" t="s">
        <v>877</v>
      </c>
      <c r="CS435" s="274">
        <v>12.25</v>
      </c>
      <c r="CT435" s="274" t="s">
        <v>268</v>
      </c>
      <c r="CU435" s="274">
        <v>12.25</v>
      </c>
      <c r="CV435" s="274">
        <v>365</v>
      </c>
      <c r="CW435" s="274" t="s">
        <v>878</v>
      </c>
      <c r="CX435" s="274" t="s">
        <v>835</v>
      </c>
      <c r="CY435" s="274" t="s">
        <v>836</v>
      </c>
      <c r="CZ435" s="274" t="s">
        <v>837</v>
      </c>
      <c r="DA435" s="274" t="s">
        <v>268</v>
      </c>
      <c r="DB435" s="274" t="s">
        <v>268</v>
      </c>
      <c r="DC435" s="274" t="s">
        <v>268</v>
      </c>
      <c r="DD435" s="274" t="s">
        <v>268</v>
      </c>
      <c r="DE435" s="274" t="s">
        <v>268</v>
      </c>
      <c r="DF435" s="274" t="s">
        <v>268</v>
      </c>
      <c r="DG435" s="299">
        <f>IFERROR(IF(CA435="D",IF(CK435="A dispo.",CD435*VLOOKUP('DATI INPUT'!$F$27,TARIFFE_UD,2,FALSE),CD435*VLOOKUP(CK435,TARIFFE_UD,2,FALSE)),CD435*VLOOKUP(CB435-100,TARIFFE_UND,2,FALSE)),0)</f>
        <v>19.798759969571623</v>
      </c>
      <c r="DH435" s="299">
        <f>IFERROR(IF(CA435="D",IF(CK435="A dispo.",CF435*VLOOKUP('DATI INPUT'!$F$27,TARIFFE_UD,3,FALSE),CF435*VLOOKUP(CK435,TARIFFE_UD,3,FALSE)),CF435*VLOOKUP(CB435-100,TARIFFE_UND,3,FALSE)),0)</f>
        <v>0</v>
      </c>
    </row>
    <row r="436" spans="1:112" hidden="1" x14ac:dyDescent="0.25">
      <c r="A436" s="274" t="s">
        <v>4453</v>
      </c>
      <c r="B436" s="274" t="s">
        <v>4454</v>
      </c>
      <c r="C436" s="274" t="s">
        <v>4455</v>
      </c>
      <c r="D436" s="274" t="s">
        <v>4456</v>
      </c>
      <c r="E436" s="274" t="s">
        <v>4456</v>
      </c>
      <c r="F436" s="274" t="s">
        <v>155</v>
      </c>
      <c r="G436" s="274" t="s">
        <v>4457</v>
      </c>
      <c r="H436" s="274" t="s">
        <v>268</v>
      </c>
      <c r="I436" s="274" t="s">
        <v>268</v>
      </c>
      <c r="J436" s="274" t="s">
        <v>268</v>
      </c>
      <c r="K436" s="274" t="s">
        <v>268</v>
      </c>
      <c r="L436" s="274" t="s">
        <v>268</v>
      </c>
      <c r="M436" s="274" t="s">
        <v>4458</v>
      </c>
      <c r="N436" s="274" t="s">
        <v>879</v>
      </c>
      <c r="O436" s="274" t="s">
        <v>998</v>
      </c>
      <c r="P436" s="274" t="s">
        <v>3153</v>
      </c>
      <c r="Q436" s="274" t="s">
        <v>268</v>
      </c>
      <c r="R436" s="274" t="s">
        <v>268</v>
      </c>
      <c r="S436" s="274" t="s">
        <v>268</v>
      </c>
      <c r="T436" s="274" t="s">
        <v>268</v>
      </c>
      <c r="U436" s="274" t="s">
        <v>268</v>
      </c>
      <c r="V436" s="274" t="s">
        <v>268</v>
      </c>
      <c r="W436" s="274" t="s">
        <v>2559</v>
      </c>
      <c r="X436" s="274" t="s">
        <v>2560</v>
      </c>
      <c r="Y436" s="274" t="s">
        <v>323</v>
      </c>
      <c r="Z436" s="274" t="s">
        <v>268</v>
      </c>
      <c r="AA436" s="274" t="s">
        <v>268</v>
      </c>
      <c r="AB436" s="274" t="s">
        <v>268</v>
      </c>
      <c r="AC436" s="274" t="s">
        <v>268</v>
      </c>
      <c r="AD436" s="274" t="s">
        <v>268</v>
      </c>
      <c r="AE436" s="274" t="s">
        <v>268</v>
      </c>
      <c r="AF436" s="274" t="s">
        <v>268</v>
      </c>
      <c r="AG436" s="274" t="s">
        <v>268</v>
      </c>
      <c r="AH436" s="274" t="s">
        <v>268</v>
      </c>
      <c r="AI436" s="274" t="s">
        <v>268</v>
      </c>
      <c r="AJ436" s="274" t="s">
        <v>268</v>
      </c>
      <c r="AK436" s="274" t="s">
        <v>268</v>
      </c>
      <c r="AL436" s="274" t="s">
        <v>268</v>
      </c>
      <c r="AM436" s="274" t="s">
        <v>268</v>
      </c>
      <c r="AN436" s="274" t="s">
        <v>268</v>
      </c>
      <c r="AO436" s="274" t="s">
        <v>268</v>
      </c>
      <c r="AP436" s="274" t="s">
        <v>268</v>
      </c>
      <c r="AQ436" s="274" t="s">
        <v>268</v>
      </c>
      <c r="AR436" s="274" t="s">
        <v>268</v>
      </c>
      <c r="AS436" s="274" t="s">
        <v>268</v>
      </c>
      <c r="AT436" s="274" t="s">
        <v>268</v>
      </c>
      <c r="AU436" s="274" t="s">
        <v>268</v>
      </c>
      <c r="AV436" s="274" t="s">
        <v>268</v>
      </c>
      <c r="AW436" s="274" t="s">
        <v>268</v>
      </c>
      <c r="AX436" s="274" t="s">
        <v>268</v>
      </c>
      <c r="AY436" s="274" t="s">
        <v>268</v>
      </c>
      <c r="AZ436" s="274" t="s">
        <v>268</v>
      </c>
      <c r="BA436" s="274" t="s">
        <v>268</v>
      </c>
      <c r="BB436" s="274" t="s">
        <v>268</v>
      </c>
      <c r="BC436" s="274" t="s">
        <v>268</v>
      </c>
      <c r="BD436" s="274" t="s">
        <v>268</v>
      </c>
      <c r="BE436" s="274" t="s">
        <v>268</v>
      </c>
      <c r="BF436" s="274" t="s">
        <v>268</v>
      </c>
      <c r="BG436" s="274" t="s">
        <v>268</v>
      </c>
      <c r="BH436" s="274" t="s">
        <v>268</v>
      </c>
      <c r="BI436" s="274" t="s">
        <v>268</v>
      </c>
      <c r="BJ436" s="274" t="s">
        <v>268</v>
      </c>
      <c r="BK436" s="274" t="s">
        <v>268</v>
      </c>
      <c r="BL436" s="274" t="s">
        <v>268</v>
      </c>
      <c r="BM436" s="274" t="s">
        <v>268</v>
      </c>
      <c r="BN436" s="274" t="s">
        <v>268</v>
      </c>
      <c r="BO436" s="274" t="s">
        <v>268</v>
      </c>
      <c r="BP436" s="274" t="s">
        <v>268</v>
      </c>
      <c r="BQ436" s="274" t="s">
        <v>268</v>
      </c>
      <c r="BR436" s="274" t="s">
        <v>268</v>
      </c>
      <c r="BS436" s="274" t="s">
        <v>268</v>
      </c>
      <c r="BT436" s="274" t="s">
        <v>268</v>
      </c>
      <c r="BU436" s="274" t="s">
        <v>268</v>
      </c>
      <c r="BV436" s="274" t="s">
        <v>268</v>
      </c>
      <c r="BW436" s="274" t="s">
        <v>268</v>
      </c>
      <c r="BX436" s="274" t="s">
        <v>268</v>
      </c>
      <c r="BY436" s="295">
        <v>20</v>
      </c>
      <c r="BZ436" s="295">
        <v>20</v>
      </c>
      <c r="CA436" s="298" t="s">
        <v>142</v>
      </c>
      <c r="CB436" s="297">
        <v>122</v>
      </c>
      <c r="CC436" s="284">
        <f t="shared" si="26"/>
        <v>0</v>
      </c>
      <c r="CD436" s="295">
        <f t="shared" si="27"/>
        <v>20</v>
      </c>
      <c r="CE436" s="284">
        <f t="shared" si="28"/>
        <v>0</v>
      </c>
      <c r="CF436" s="295">
        <f t="shared" si="29"/>
        <v>1</v>
      </c>
      <c r="CG436" s="274" t="s">
        <v>876</v>
      </c>
      <c r="CH436" s="274" t="s">
        <v>268</v>
      </c>
      <c r="CI436" s="274" t="s">
        <v>268</v>
      </c>
      <c r="CJ436" s="298" t="s">
        <v>268</v>
      </c>
      <c r="CK436" s="298" t="s">
        <v>736</v>
      </c>
      <c r="CL436" s="274" t="s">
        <v>268</v>
      </c>
      <c r="CM436" s="274" t="s">
        <v>268</v>
      </c>
      <c r="CN436" s="274" t="s">
        <v>268</v>
      </c>
      <c r="CO436" s="274" t="s">
        <v>268</v>
      </c>
      <c r="CP436" s="274" t="s">
        <v>268</v>
      </c>
      <c r="CQ436" s="274" t="s">
        <v>268</v>
      </c>
      <c r="CR436" s="274" t="s">
        <v>877</v>
      </c>
      <c r="CS436" s="274">
        <v>62.36</v>
      </c>
      <c r="CT436" s="274" t="s">
        <v>268</v>
      </c>
      <c r="CU436" s="274">
        <v>62.36</v>
      </c>
      <c r="CV436" s="274">
        <v>365</v>
      </c>
      <c r="CW436" s="274" t="s">
        <v>878</v>
      </c>
      <c r="CX436" s="274" t="s">
        <v>835</v>
      </c>
      <c r="CY436" s="274" t="s">
        <v>836</v>
      </c>
      <c r="CZ436" s="274" t="s">
        <v>837</v>
      </c>
      <c r="DA436" s="274" t="s">
        <v>268</v>
      </c>
      <c r="DB436" s="274" t="s">
        <v>268</v>
      </c>
      <c r="DC436" s="274" t="s">
        <v>268</v>
      </c>
      <c r="DD436" s="274" t="s">
        <v>268</v>
      </c>
      <c r="DE436" s="274" t="s">
        <v>268</v>
      </c>
      <c r="DF436" s="274" t="s">
        <v>268</v>
      </c>
      <c r="DG436" s="299">
        <f>IFERROR(IF(CA436="D",IF(CK436="A dispo.",CD436*VLOOKUP('DATI INPUT'!$F$27,TARIFFE_UD,2,FALSE),CD436*VLOOKUP(CK436,TARIFFE_UD,2,FALSE)),CD436*VLOOKUP(CB436-100,TARIFFE_UND,2,FALSE)),0)</f>
        <v>15.839007975657298</v>
      </c>
      <c r="DH436" s="299">
        <f>IFERROR(IF(CA436="D",IF(CK436="A dispo.",CF436*VLOOKUP('DATI INPUT'!$F$27,TARIFFE_UD,3,FALSE),CF436*VLOOKUP(CK436,TARIFFE_UD,3,FALSE)),CF436*VLOOKUP(CB436-100,TARIFFE_UND,3,FALSE)),0)</f>
        <v>60.367780403072892</v>
      </c>
    </row>
    <row r="437" spans="1:112" hidden="1" x14ac:dyDescent="0.25">
      <c r="A437" s="274" t="s">
        <v>4459</v>
      </c>
      <c r="B437" s="274" t="s">
        <v>429</v>
      </c>
      <c r="C437" s="274" t="s">
        <v>4460</v>
      </c>
      <c r="D437" s="274" t="s">
        <v>4461</v>
      </c>
      <c r="E437" s="274" t="s">
        <v>268</v>
      </c>
      <c r="F437" s="274" t="s">
        <v>156</v>
      </c>
      <c r="G437" s="274" t="s">
        <v>4462</v>
      </c>
      <c r="H437" s="274" t="s">
        <v>4463</v>
      </c>
      <c r="I437" s="274" t="s">
        <v>387</v>
      </c>
      <c r="J437" s="274" t="s">
        <v>274</v>
      </c>
      <c r="K437" s="274" t="s">
        <v>4464</v>
      </c>
      <c r="L437" s="274" t="s">
        <v>4465</v>
      </c>
      <c r="M437" s="274" t="s">
        <v>4466</v>
      </c>
      <c r="N437" s="274" t="s">
        <v>1738</v>
      </c>
      <c r="O437" s="274" t="s">
        <v>1739</v>
      </c>
      <c r="P437" s="274" t="s">
        <v>4467</v>
      </c>
      <c r="Q437" s="274" t="s">
        <v>271</v>
      </c>
      <c r="R437" s="274" t="s">
        <v>268</v>
      </c>
      <c r="S437" s="274" t="s">
        <v>268</v>
      </c>
      <c r="T437" s="274" t="s">
        <v>268</v>
      </c>
      <c r="U437" s="274" t="s">
        <v>268</v>
      </c>
      <c r="V437" s="274" t="s">
        <v>268</v>
      </c>
      <c r="W437" s="274" t="s">
        <v>3211</v>
      </c>
      <c r="X437" s="274" t="s">
        <v>1962</v>
      </c>
      <c r="Y437" s="274" t="s">
        <v>290</v>
      </c>
      <c r="Z437" s="274" t="s">
        <v>268</v>
      </c>
      <c r="AA437" s="274" t="s">
        <v>268</v>
      </c>
      <c r="AB437" s="274" t="s">
        <v>268</v>
      </c>
      <c r="AC437" s="274" t="s">
        <v>268</v>
      </c>
      <c r="AD437" s="274" t="s">
        <v>268</v>
      </c>
      <c r="AE437" s="274" t="s">
        <v>287</v>
      </c>
      <c r="AF437" s="274" t="s">
        <v>1811</v>
      </c>
      <c r="AG437" s="274" t="s">
        <v>875</v>
      </c>
      <c r="AH437" s="274" t="s">
        <v>1963</v>
      </c>
      <c r="AI437" s="274" t="s">
        <v>4468</v>
      </c>
      <c r="AJ437" s="274" t="s">
        <v>268</v>
      </c>
      <c r="AK437" s="274" t="s">
        <v>377</v>
      </c>
      <c r="AL437" s="274" t="s">
        <v>268</v>
      </c>
      <c r="AM437" s="274" t="s">
        <v>288</v>
      </c>
      <c r="AN437" s="274" t="s">
        <v>268</v>
      </c>
      <c r="AO437" s="274" t="s">
        <v>268</v>
      </c>
      <c r="AP437" s="274" t="s">
        <v>268</v>
      </c>
      <c r="AQ437" s="274" t="s">
        <v>268</v>
      </c>
      <c r="AR437" s="274" t="s">
        <v>268</v>
      </c>
      <c r="AS437" s="274" t="s">
        <v>268</v>
      </c>
      <c r="AT437" s="274" t="s">
        <v>268</v>
      </c>
      <c r="AU437" s="274" t="s">
        <v>268</v>
      </c>
      <c r="AV437" s="274" t="s">
        <v>268</v>
      </c>
      <c r="AW437" s="274" t="s">
        <v>268</v>
      </c>
      <c r="AX437" s="274" t="s">
        <v>268</v>
      </c>
      <c r="AY437" s="274" t="s">
        <v>268</v>
      </c>
      <c r="AZ437" s="274" t="s">
        <v>268</v>
      </c>
      <c r="BA437" s="274" t="s">
        <v>268</v>
      </c>
      <c r="BB437" s="274" t="s">
        <v>268</v>
      </c>
      <c r="BC437" s="274" t="s">
        <v>268</v>
      </c>
      <c r="BD437" s="274" t="s">
        <v>268</v>
      </c>
      <c r="BE437" s="274" t="s">
        <v>268</v>
      </c>
      <c r="BF437" s="274" t="s">
        <v>268</v>
      </c>
      <c r="BG437" s="274" t="s">
        <v>268</v>
      </c>
      <c r="BH437" s="274" t="s">
        <v>268</v>
      </c>
      <c r="BI437" s="274" t="s">
        <v>268</v>
      </c>
      <c r="BJ437" s="274" t="s">
        <v>268</v>
      </c>
      <c r="BK437" s="274" t="s">
        <v>268</v>
      </c>
      <c r="BL437" s="274" t="s">
        <v>268</v>
      </c>
      <c r="BM437" s="274" t="s">
        <v>268</v>
      </c>
      <c r="BN437" s="274" t="s">
        <v>268</v>
      </c>
      <c r="BO437" s="274" t="s">
        <v>268</v>
      </c>
      <c r="BP437" s="274" t="s">
        <v>268</v>
      </c>
      <c r="BQ437" s="274" t="s">
        <v>268</v>
      </c>
      <c r="BR437" s="274" t="s">
        <v>268</v>
      </c>
      <c r="BS437" s="274" t="s">
        <v>268</v>
      </c>
      <c r="BT437" s="274" t="s">
        <v>268</v>
      </c>
      <c r="BU437" s="274" t="s">
        <v>268</v>
      </c>
      <c r="BV437" s="274" t="s">
        <v>268</v>
      </c>
      <c r="BW437" s="274" t="s">
        <v>268</v>
      </c>
      <c r="BX437" s="274" t="s">
        <v>268</v>
      </c>
      <c r="BY437" s="295">
        <v>30</v>
      </c>
      <c r="BZ437" s="295">
        <v>30</v>
      </c>
      <c r="CA437" s="298" t="s">
        <v>142</v>
      </c>
      <c r="CB437" s="297">
        <v>122</v>
      </c>
      <c r="CC437" s="284">
        <f t="shared" si="26"/>
        <v>0</v>
      </c>
      <c r="CD437" s="295">
        <f t="shared" si="27"/>
        <v>30</v>
      </c>
      <c r="CE437" s="284">
        <f t="shared" si="28"/>
        <v>0</v>
      </c>
      <c r="CF437" s="295">
        <f t="shared" si="29"/>
        <v>1</v>
      </c>
      <c r="CG437" s="274" t="s">
        <v>876</v>
      </c>
      <c r="CH437" s="274" t="s">
        <v>268</v>
      </c>
      <c r="CI437" s="274" t="s">
        <v>268</v>
      </c>
      <c r="CJ437" s="298" t="s">
        <v>268</v>
      </c>
      <c r="CK437" s="298" t="s">
        <v>736</v>
      </c>
      <c r="CL437" s="274" t="s">
        <v>268</v>
      </c>
      <c r="CM437" s="274" t="s">
        <v>268</v>
      </c>
      <c r="CN437" s="274" t="s">
        <v>268</v>
      </c>
      <c r="CO437" s="274" t="s">
        <v>268</v>
      </c>
      <c r="CP437" s="274" t="s">
        <v>268</v>
      </c>
      <c r="CQ437" s="274" t="s">
        <v>268</v>
      </c>
      <c r="CR437" s="274" t="s">
        <v>877</v>
      </c>
      <c r="CS437" s="274">
        <v>67.260000000000005</v>
      </c>
      <c r="CT437" s="274" t="s">
        <v>268</v>
      </c>
      <c r="CU437" s="274">
        <v>67.260000000000005</v>
      </c>
      <c r="CV437" s="274">
        <v>365</v>
      </c>
      <c r="CW437" s="274" t="s">
        <v>878</v>
      </c>
      <c r="CX437" s="274" t="s">
        <v>835</v>
      </c>
      <c r="CY437" s="274" t="s">
        <v>836</v>
      </c>
      <c r="CZ437" s="274" t="s">
        <v>837</v>
      </c>
      <c r="DA437" s="274" t="s">
        <v>268</v>
      </c>
      <c r="DB437" s="274" t="s">
        <v>268</v>
      </c>
      <c r="DC437" s="274" t="s">
        <v>268</v>
      </c>
      <c r="DD437" s="274" t="s">
        <v>268</v>
      </c>
      <c r="DE437" s="274" t="s">
        <v>268</v>
      </c>
      <c r="DF437" s="274" t="s">
        <v>268</v>
      </c>
      <c r="DG437" s="299">
        <f>IFERROR(IF(CA437="D",IF(CK437="A dispo.",CD437*VLOOKUP('DATI INPUT'!$F$27,TARIFFE_UD,2,FALSE),CD437*VLOOKUP(CK437,TARIFFE_UD,2,FALSE)),CD437*VLOOKUP(CB437-100,TARIFFE_UND,2,FALSE)),0)</f>
        <v>23.758511963485947</v>
      </c>
      <c r="DH437" s="299">
        <f>IFERROR(IF(CA437="D",IF(CK437="A dispo.",CF437*VLOOKUP('DATI INPUT'!$F$27,TARIFFE_UD,3,FALSE),CF437*VLOOKUP(CK437,TARIFFE_UD,3,FALSE)),CF437*VLOOKUP(CB437-100,TARIFFE_UND,3,FALSE)),0)</f>
        <v>60.367780403072892</v>
      </c>
    </row>
    <row r="438" spans="1:112" x14ac:dyDescent="0.25">
      <c r="A438" s="274" t="s">
        <v>4469</v>
      </c>
      <c r="B438" s="274" t="s">
        <v>520</v>
      </c>
      <c r="C438" s="274" t="s">
        <v>4470</v>
      </c>
      <c r="D438" s="274" t="s">
        <v>4471</v>
      </c>
      <c r="E438" s="274" t="s">
        <v>268</v>
      </c>
      <c r="F438" s="274" t="s">
        <v>156</v>
      </c>
      <c r="G438" s="274" t="s">
        <v>4472</v>
      </c>
      <c r="H438" s="274" t="s">
        <v>983</v>
      </c>
      <c r="I438" s="274" t="s">
        <v>4473</v>
      </c>
      <c r="J438" s="274" t="s">
        <v>274</v>
      </c>
      <c r="K438" s="274" t="s">
        <v>4474</v>
      </c>
      <c r="L438" s="274" t="s">
        <v>960</v>
      </c>
      <c r="M438" s="274" t="s">
        <v>4475</v>
      </c>
      <c r="N438" s="274" t="s">
        <v>984</v>
      </c>
      <c r="O438" s="274" t="s">
        <v>873</v>
      </c>
      <c r="P438" s="274" t="s">
        <v>1310</v>
      </c>
      <c r="Q438" s="274" t="s">
        <v>304</v>
      </c>
      <c r="R438" s="274" t="s">
        <v>268</v>
      </c>
      <c r="S438" s="274" t="s">
        <v>268</v>
      </c>
      <c r="T438" s="274" t="s">
        <v>268</v>
      </c>
      <c r="U438" s="274" t="s">
        <v>268</v>
      </c>
      <c r="V438" s="274" t="s">
        <v>268</v>
      </c>
      <c r="W438" s="274" t="s">
        <v>4475</v>
      </c>
      <c r="X438" s="274" t="s">
        <v>1310</v>
      </c>
      <c r="Y438" s="274" t="s">
        <v>304</v>
      </c>
      <c r="Z438" s="274" t="s">
        <v>268</v>
      </c>
      <c r="AA438" s="274" t="s">
        <v>268</v>
      </c>
      <c r="AB438" s="274" t="s">
        <v>268</v>
      </c>
      <c r="AC438" s="274" t="s">
        <v>268</v>
      </c>
      <c r="AD438" s="274" t="s">
        <v>268</v>
      </c>
      <c r="AE438" s="274" t="s">
        <v>287</v>
      </c>
      <c r="AF438" s="274" t="s">
        <v>1811</v>
      </c>
      <c r="AG438" s="274" t="s">
        <v>875</v>
      </c>
      <c r="AH438" s="274" t="s">
        <v>1812</v>
      </c>
      <c r="AI438" s="274" t="s">
        <v>1312</v>
      </c>
      <c r="AJ438" s="274" t="s">
        <v>268</v>
      </c>
      <c r="AK438" s="274" t="s">
        <v>395</v>
      </c>
      <c r="AL438" s="274" t="s">
        <v>268</v>
      </c>
      <c r="AM438" s="274" t="s">
        <v>268</v>
      </c>
      <c r="AN438" s="274" t="s">
        <v>268</v>
      </c>
      <c r="AO438" s="274" t="s">
        <v>268</v>
      </c>
      <c r="AP438" s="274" t="s">
        <v>268</v>
      </c>
      <c r="AQ438" s="274" t="s">
        <v>268</v>
      </c>
      <c r="AR438" s="274" t="s">
        <v>268</v>
      </c>
      <c r="AS438" s="274" t="s">
        <v>268</v>
      </c>
      <c r="AT438" s="274" t="s">
        <v>268</v>
      </c>
      <c r="AU438" s="274" t="s">
        <v>268</v>
      </c>
      <c r="AV438" s="274" t="s">
        <v>268</v>
      </c>
      <c r="AW438" s="274" t="s">
        <v>268</v>
      </c>
      <c r="AX438" s="274" t="s">
        <v>268</v>
      </c>
      <c r="AY438" s="274" t="s">
        <v>268</v>
      </c>
      <c r="AZ438" s="274" t="s">
        <v>268</v>
      </c>
      <c r="BA438" s="274" t="s">
        <v>268</v>
      </c>
      <c r="BB438" s="274" t="s">
        <v>268</v>
      </c>
      <c r="BC438" s="274" t="s">
        <v>268</v>
      </c>
      <c r="BD438" s="274" t="s">
        <v>268</v>
      </c>
      <c r="BE438" s="274" t="s">
        <v>268</v>
      </c>
      <c r="BF438" s="274" t="s">
        <v>268</v>
      </c>
      <c r="BG438" s="274" t="s">
        <v>268</v>
      </c>
      <c r="BH438" s="274" t="s">
        <v>268</v>
      </c>
      <c r="BI438" s="274" t="s">
        <v>268</v>
      </c>
      <c r="BJ438" s="274" t="s">
        <v>268</v>
      </c>
      <c r="BK438" s="274" t="s">
        <v>268</v>
      </c>
      <c r="BL438" s="274" t="s">
        <v>268</v>
      </c>
      <c r="BM438" s="274" t="s">
        <v>268</v>
      </c>
      <c r="BN438" s="274" t="s">
        <v>268</v>
      </c>
      <c r="BO438" s="274" t="s">
        <v>268</v>
      </c>
      <c r="BP438" s="274" t="s">
        <v>268</v>
      </c>
      <c r="BQ438" s="274" t="s">
        <v>268</v>
      </c>
      <c r="BR438" s="274" t="s">
        <v>268</v>
      </c>
      <c r="BS438" s="274" t="s">
        <v>268</v>
      </c>
      <c r="BT438" s="274" t="s">
        <v>268</v>
      </c>
      <c r="BU438" s="274" t="s">
        <v>268</v>
      </c>
      <c r="BV438" s="274" t="s">
        <v>268</v>
      </c>
      <c r="BW438" s="274" t="s">
        <v>268</v>
      </c>
      <c r="BX438" s="274" t="s">
        <v>268</v>
      </c>
      <c r="BY438" s="295">
        <v>62.32</v>
      </c>
      <c r="BZ438" s="295">
        <v>62.32</v>
      </c>
      <c r="CA438" s="298" t="s">
        <v>142</v>
      </c>
      <c r="CB438" s="297">
        <v>122</v>
      </c>
      <c r="CC438" s="284">
        <f t="shared" si="26"/>
        <v>0</v>
      </c>
      <c r="CD438" s="295">
        <f t="shared" si="27"/>
        <v>62.32</v>
      </c>
      <c r="CE438" s="284">
        <f t="shared" si="28"/>
        <v>0</v>
      </c>
      <c r="CF438" s="295">
        <f t="shared" si="29"/>
        <v>1</v>
      </c>
      <c r="CG438" s="274" t="s">
        <v>876</v>
      </c>
      <c r="CH438" s="274" t="s">
        <v>268</v>
      </c>
      <c r="CI438" s="274" t="s">
        <v>268</v>
      </c>
      <c r="CJ438" s="298" t="s">
        <v>271</v>
      </c>
      <c r="CK438" s="297">
        <v>1</v>
      </c>
      <c r="CL438" s="274" t="s">
        <v>268</v>
      </c>
      <c r="CM438" s="274" t="s">
        <v>268</v>
      </c>
      <c r="CN438" s="274" t="s">
        <v>268</v>
      </c>
      <c r="CO438" s="274" t="s">
        <v>268</v>
      </c>
      <c r="CP438" s="274" t="s">
        <v>268</v>
      </c>
      <c r="CQ438" s="274" t="s">
        <v>4476</v>
      </c>
      <c r="CR438" s="274" t="s">
        <v>877</v>
      </c>
      <c r="CS438" s="274">
        <v>40.96</v>
      </c>
      <c r="CT438" s="274" t="s">
        <v>268</v>
      </c>
      <c r="CU438" s="274">
        <v>40.96</v>
      </c>
      <c r="CV438" s="274">
        <v>365</v>
      </c>
      <c r="CW438" s="274" t="s">
        <v>878</v>
      </c>
      <c r="CX438" s="274" t="s">
        <v>835</v>
      </c>
      <c r="CY438" s="274" t="s">
        <v>836</v>
      </c>
      <c r="CZ438" s="274" t="s">
        <v>837</v>
      </c>
      <c r="DA438" s="274" t="s">
        <v>268</v>
      </c>
      <c r="DB438" s="274" t="s">
        <v>268</v>
      </c>
      <c r="DC438" s="274" t="s">
        <v>268</v>
      </c>
      <c r="DD438" s="274" t="s">
        <v>268</v>
      </c>
      <c r="DE438" s="274" t="s">
        <v>268</v>
      </c>
      <c r="DF438" s="274" t="s">
        <v>268</v>
      </c>
      <c r="DG438" s="299">
        <f>IFERROR(IF(CA438="D",IF(CK438="A dispo.",CD438*VLOOKUP('DATI INPUT'!$F$27,TARIFFE_UD,2,FALSE),CD438*VLOOKUP(CK438,TARIFFE_UD,2,FALSE)),CD438*VLOOKUP(CB438-100,TARIFFE_UND,2,FALSE)),0)</f>
        <v>38.386715773893002</v>
      </c>
      <c r="DH438" s="299">
        <f>IFERROR(IF(CA438="D",IF(CK438="A dispo.",CF438*VLOOKUP('DATI INPUT'!$F$27,TARIFFE_UD,3,FALSE),CF438*VLOOKUP(CK438,TARIFFE_UD,3,FALSE)),CF438*VLOOKUP(CB438-100,TARIFFE_UND,3,FALSE)),0)</f>
        <v>15.164853048114928</v>
      </c>
    </row>
    <row r="439" spans="1:112" x14ac:dyDescent="0.25">
      <c r="A439" s="274" t="s">
        <v>4477</v>
      </c>
      <c r="B439" s="274" t="s">
        <v>520</v>
      </c>
      <c r="C439" s="274" t="s">
        <v>4478</v>
      </c>
      <c r="D439" s="274" t="s">
        <v>4471</v>
      </c>
      <c r="E439" s="274" t="s">
        <v>268</v>
      </c>
      <c r="F439" s="274" t="s">
        <v>156</v>
      </c>
      <c r="G439" s="274" t="s">
        <v>4472</v>
      </c>
      <c r="H439" s="274" t="s">
        <v>983</v>
      </c>
      <c r="I439" s="274" t="s">
        <v>4473</v>
      </c>
      <c r="J439" s="274" t="s">
        <v>274</v>
      </c>
      <c r="K439" s="274" t="s">
        <v>4474</v>
      </c>
      <c r="L439" s="274" t="s">
        <v>960</v>
      </c>
      <c r="M439" s="274" t="s">
        <v>4475</v>
      </c>
      <c r="N439" s="274" t="s">
        <v>984</v>
      </c>
      <c r="O439" s="274" t="s">
        <v>873</v>
      </c>
      <c r="P439" s="274" t="s">
        <v>1310</v>
      </c>
      <c r="Q439" s="274" t="s">
        <v>304</v>
      </c>
      <c r="R439" s="274" t="s">
        <v>268</v>
      </c>
      <c r="S439" s="274" t="s">
        <v>268</v>
      </c>
      <c r="T439" s="274" t="s">
        <v>268</v>
      </c>
      <c r="U439" s="274" t="s">
        <v>268</v>
      </c>
      <c r="V439" s="274" t="s">
        <v>268</v>
      </c>
      <c r="W439" s="274" t="s">
        <v>4475</v>
      </c>
      <c r="X439" s="274" t="s">
        <v>1310</v>
      </c>
      <c r="Y439" s="274" t="s">
        <v>304</v>
      </c>
      <c r="Z439" s="274" t="s">
        <v>268</v>
      </c>
      <c r="AA439" s="274" t="s">
        <v>268</v>
      </c>
      <c r="AB439" s="274" t="s">
        <v>268</v>
      </c>
      <c r="AC439" s="274" t="s">
        <v>268</v>
      </c>
      <c r="AD439" s="274" t="s">
        <v>268</v>
      </c>
      <c r="AE439" s="274" t="s">
        <v>287</v>
      </c>
      <c r="AF439" s="274" t="s">
        <v>1811</v>
      </c>
      <c r="AG439" s="274" t="s">
        <v>875</v>
      </c>
      <c r="AH439" s="274" t="s">
        <v>1812</v>
      </c>
      <c r="AI439" s="274" t="s">
        <v>1312</v>
      </c>
      <c r="AJ439" s="274" t="s">
        <v>268</v>
      </c>
      <c r="AK439" s="274" t="s">
        <v>395</v>
      </c>
      <c r="AL439" s="274" t="s">
        <v>268</v>
      </c>
      <c r="AM439" s="274" t="s">
        <v>268</v>
      </c>
      <c r="AN439" s="274" t="s">
        <v>268</v>
      </c>
      <c r="AO439" s="274" t="s">
        <v>268</v>
      </c>
      <c r="AP439" s="274" t="s">
        <v>268</v>
      </c>
      <c r="AQ439" s="274" t="s">
        <v>268</v>
      </c>
      <c r="AR439" s="274" t="s">
        <v>268</v>
      </c>
      <c r="AS439" s="274" t="s">
        <v>268</v>
      </c>
      <c r="AT439" s="274" t="s">
        <v>268</v>
      </c>
      <c r="AU439" s="274" t="s">
        <v>268</v>
      </c>
      <c r="AV439" s="274" t="s">
        <v>268</v>
      </c>
      <c r="AW439" s="274" t="s">
        <v>268</v>
      </c>
      <c r="AX439" s="274" t="s">
        <v>268</v>
      </c>
      <c r="AY439" s="274" t="s">
        <v>268</v>
      </c>
      <c r="AZ439" s="274" t="s">
        <v>268</v>
      </c>
      <c r="BA439" s="274" t="s">
        <v>268</v>
      </c>
      <c r="BB439" s="274" t="s">
        <v>268</v>
      </c>
      <c r="BC439" s="274" t="s">
        <v>268</v>
      </c>
      <c r="BD439" s="274" t="s">
        <v>268</v>
      </c>
      <c r="BE439" s="274" t="s">
        <v>268</v>
      </c>
      <c r="BF439" s="274" t="s">
        <v>268</v>
      </c>
      <c r="BG439" s="274" t="s">
        <v>268</v>
      </c>
      <c r="BH439" s="274" t="s">
        <v>268</v>
      </c>
      <c r="BI439" s="274" t="s">
        <v>268</v>
      </c>
      <c r="BJ439" s="274" t="s">
        <v>268</v>
      </c>
      <c r="BK439" s="274" t="s">
        <v>268</v>
      </c>
      <c r="BL439" s="274" t="s">
        <v>268</v>
      </c>
      <c r="BM439" s="274" t="s">
        <v>268</v>
      </c>
      <c r="BN439" s="274" t="s">
        <v>268</v>
      </c>
      <c r="BO439" s="274" t="s">
        <v>268</v>
      </c>
      <c r="BP439" s="274" t="s">
        <v>268</v>
      </c>
      <c r="BQ439" s="274" t="s">
        <v>268</v>
      </c>
      <c r="BR439" s="274" t="s">
        <v>268</v>
      </c>
      <c r="BS439" s="274" t="s">
        <v>268</v>
      </c>
      <c r="BT439" s="274" t="s">
        <v>268</v>
      </c>
      <c r="BU439" s="274" t="s">
        <v>268</v>
      </c>
      <c r="BV439" s="274" t="s">
        <v>268</v>
      </c>
      <c r="BW439" s="274" t="s">
        <v>268</v>
      </c>
      <c r="BX439" s="274" t="s">
        <v>268</v>
      </c>
      <c r="BY439" s="295">
        <v>58</v>
      </c>
      <c r="BZ439" s="295">
        <v>58</v>
      </c>
      <c r="CA439" s="298" t="s">
        <v>142</v>
      </c>
      <c r="CB439" s="297">
        <v>122</v>
      </c>
      <c r="CC439" s="284">
        <f t="shared" si="26"/>
        <v>0</v>
      </c>
      <c r="CD439" s="295">
        <f t="shared" si="27"/>
        <v>58.000000000000007</v>
      </c>
      <c r="CE439" s="284">
        <f t="shared" si="28"/>
        <v>0</v>
      </c>
      <c r="CF439" s="295">
        <f t="shared" si="29"/>
        <v>1</v>
      </c>
      <c r="CG439" s="274" t="s">
        <v>876</v>
      </c>
      <c r="CH439" s="274" t="s">
        <v>268</v>
      </c>
      <c r="CI439" s="274" t="s">
        <v>268</v>
      </c>
      <c r="CJ439" s="298" t="s">
        <v>271</v>
      </c>
      <c r="CK439" s="297">
        <v>1</v>
      </c>
      <c r="CL439" s="274" t="s">
        <v>268</v>
      </c>
      <c r="CM439" s="274" t="s">
        <v>268</v>
      </c>
      <c r="CN439" s="274" t="s">
        <v>268</v>
      </c>
      <c r="CO439" s="274" t="s">
        <v>268</v>
      </c>
      <c r="CP439" s="274" t="s">
        <v>268</v>
      </c>
      <c r="CQ439" s="274" t="s">
        <v>268</v>
      </c>
      <c r="CR439" s="274" t="s">
        <v>877</v>
      </c>
      <c r="CS439" s="274">
        <v>39.32</v>
      </c>
      <c r="CT439" s="274" t="s">
        <v>268</v>
      </c>
      <c r="CU439" s="274">
        <v>39.32</v>
      </c>
      <c r="CV439" s="274">
        <v>365</v>
      </c>
      <c r="CW439" s="274" t="s">
        <v>878</v>
      </c>
      <c r="CX439" s="274" t="s">
        <v>835</v>
      </c>
      <c r="CY439" s="274" t="s">
        <v>836</v>
      </c>
      <c r="CZ439" s="274" t="s">
        <v>837</v>
      </c>
      <c r="DA439" s="274" t="s">
        <v>268</v>
      </c>
      <c r="DB439" s="274" t="s">
        <v>268</v>
      </c>
      <c r="DC439" s="274" t="s">
        <v>268</v>
      </c>
      <c r="DD439" s="274" t="s">
        <v>268</v>
      </c>
      <c r="DE439" s="274" t="s">
        <v>268</v>
      </c>
      <c r="DF439" s="274" t="s">
        <v>268</v>
      </c>
      <c r="DG439" s="299">
        <f>IFERROR(IF(CA439="D",IF(CK439="A dispo.",CD439*VLOOKUP('DATI INPUT'!$F$27,TARIFFE_UD,2,FALSE),CD439*VLOOKUP(CK439,TARIFFE_UD,2,FALSE)),CD439*VLOOKUP(CB439-100,TARIFFE_UND,2,FALSE)),0)</f>
        <v>35.725762433982581</v>
      </c>
      <c r="DH439" s="299">
        <f>IFERROR(IF(CA439="D",IF(CK439="A dispo.",CF439*VLOOKUP('DATI INPUT'!$F$27,TARIFFE_UD,3,FALSE),CF439*VLOOKUP(CK439,TARIFFE_UD,3,FALSE)),CF439*VLOOKUP(CB439-100,TARIFFE_UND,3,FALSE)),0)</f>
        <v>15.164853048114928</v>
      </c>
    </row>
    <row r="440" spans="1:112" x14ac:dyDescent="0.25">
      <c r="A440" s="274" t="s">
        <v>4479</v>
      </c>
      <c r="B440" s="274" t="s">
        <v>520</v>
      </c>
      <c r="C440" s="274" t="s">
        <v>4480</v>
      </c>
      <c r="D440" s="274" t="s">
        <v>4471</v>
      </c>
      <c r="E440" s="274" t="s">
        <v>268</v>
      </c>
      <c r="F440" s="274" t="s">
        <v>156</v>
      </c>
      <c r="G440" s="274" t="s">
        <v>4472</v>
      </c>
      <c r="H440" s="274" t="s">
        <v>983</v>
      </c>
      <c r="I440" s="274" t="s">
        <v>4473</v>
      </c>
      <c r="J440" s="274" t="s">
        <v>274</v>
      </c>
      <c r="K440" s="274" t="s">
        <v>4474</v>
      </c>
      <c r="L440" s="274" t="s">
        <v>960</v>
      </c>
      <c r="M440" s="274" t="s">
        <v>4475</v>
      </c>
      <c r="N440" s="274" t="s">
        <v>984</v>
      </c>
      <c r="O440" s="274" t="s">
        <v>873</v>
      </c>
      <c r="P440" s="274" t="s">
        <v>1310</v>
      </c>
      <c r="Q440" s="274" t="s">
        <v>304</v>
      </c>
      <c r="R440" s="274" t="s">
        <v>268</v>
      </c>
      <c r="S440" s="274" t="s">
        <v>268</v>
      </c>
      <c r="T440" s="274" t="s">
        <v>268</v>
      </c>
      <c r="U440" s="274" t="s">
        <v>268</v>
      </c>
      <c r="V440" s="274" t="s">
        <v>268</v>
      </c>
      <c r="W440" s="274" t="s">
        <v>4475</v>
      </c>
      <c r="X440" s="274" t="s">
        <v>1310</v>
      </c>
      <c r="Y440" s="274" t="s">
        <v>304</v>
      </c>
      <c r="Z440" s="274" t="s">
        <v>268</v>
      </c>
      <c r="AA440" s="274" t="s">
        <v>268</v>
      </c>
      <c r="AB440" s="274" t="s">
        <v>268</v>
      </c>
      <c r="AC440" s="274" t="s">
        <v>268</v>
      </c>
      <c r="AD440" s="274" t="s">
        <v>268</v>
      </c>
      <c r="AE440" s="274" t="s">
        <v>287</v>
      </c>
      <c r="AF440" s="274" t="s">
        <v>1811</v>
      </c>
      <c r="AG440" s="274" t="s">
        <v>875</v>
      </c>
      <c r="AH440" s="274" t="s">
        <v>1812</v>
      </c>
      <c r="AI440" s="274" t="s">
        <v>1312</v>
      </c>
      <c r="AJ440" s="274" t="s">
        <v>268</v>
      </c>
      <c r="AK440" s="274" t="s">
        <v>395</v>
      </c>
      <c r="AL440" s="274" t="s">
        <v>268</v>
      </c>
      <c r="AM440" s="274" t="s">
        <v>268</v>
      </c>
      <c r="AN440" s="274" t="s">
        <v>268</v>
      </c>
      <c r="AO440" s="274" t="s">
        <v>268</v>
      </c>
      <c r="AP440" s="274" t="s">
        <v>268</v>
      </c>
      <c r="AQ440" s="274" t="s">
        <v>268</v>
      </c>
      <c r="AR440" s="274" t="s">
        <v>268</v>
      </c>
      <c r="AS440" s="274" t="s">
        <v>268</v>
      </c>
      <c r="AT440" s="274" t="s">
        <v>268</v>
      </c>
      <c r="AU440" s="274" t="s">
        <v>268</v>
      </c>
      <c r="AV440" s="274" t="s">
        <v>268</v>
      </c>
      <c r="AW440" s="274" t="s">
        <v>268</v>
      </c>
      <c r="AX440" s="274" t="s">
        <v>268</v>
      </c>
      <c r="AY440" s="274" t="s">
        <v>268</v>
      </c>
      <c r="AZ440" s="274" t="s">
        <v>268</v>
      </c>
      <c r="BA440" s="274" t="s">
        <v>268</v>
      </c>
      <c r="BB440" s="274" t="s">
        <v>268</v>
      </c>
      <c r="BC440" s="274" t="s">
        <v>268</v>
      </c>
      <c r="BD440" s="274" t="s">
        <v>268</v>
      </c>
      <c r="BE440" s="274" t="s">
        <v>268</v>
      </c>
      <c r="BF440" s="274" t="s">
        <v>268</v>
      </c>
      <c r="BG440" s="274" t="s">
        <v>268</v>
      </c>
      <c r="BH440" s="274" t="s">
        <v>268</v>
      </c>
      <c r="BI440" s="274" t="s">
        <v>268</v>
      </c>
      <c r="BJ440" s="274" t="s">
        <v>268</v>
      </c>
      <c r="BK440" s="274" t="s">
        <v>268</v>
      </c>
      <c r="BL440" s="274" t="s">
        <v>268</v>
      </c>
      <c r="BM440" s="274" t="s">
        <v>268</v>
      </c>
      <c r="BN440" s="274" t="s">
        <v>268</v>
      </c>
      <c r="BO440" s="274" t="s">
        <v>268</v>
      </c>
      <c r="BP440" s="274" t="s">
        <v>268</v>
      </c>
      <c r="BQ440" s="274" t="s">
        <v>268</v>
      </c>
      <c r="BR440" s="274" t="s">
        <v>268</v>
      </c>
      <c r="BS440" s="274" t="s">
        <v>268</v>
      </c>
      <c r="BT440" s="274" t="s">
        <v>268</v>
      </c>
      <c r="BU440" s="274" t="s">
        <v>268</v>
      </c>
      <c r="BV440" s="274" t="s">
        <v>268</v>
      </c>
      <c r="BW440" s="274" t="s">
        <v>268</v>
      </c>
      <c r="BX440" s="274" t="s">
        <v>268</v>
      </c>
      <c r="BY440" s="295">
        <v>65.599999999999994</v>
      </c>
      <c r="BZ440" s="295">
        <v>65.599999999999994</v>
      </c>
      <c r="CA440" s="298" t="s">
        <v>142</v>
      </c>
      <c r="CB440" s="297">
        <v>122</v>
      </c>
      <c r="CC440" s="284">
        <f t="shared" si="26"/>
        <v>0</v>
      </c>
      <c r="CD440" s="295">
        <f t="shared" si="27"/>
        <v>65.599999999999994</v>
      </c>
      <c r="CE440" s="284">
        <f t="shared" si="28"/>
        <v>0</v>
      </c>
      <c r="CF440" s="295">
        <f t="shared" si="29"/>
        <v>1</v>
      </c>
      <c r="CG440" s="274" t="s">
        <v>876</v>
      </c>
      <c r="CH440" s="274" t="s">
        <v>268</v>
      </c>
      <c r="CI440" s="274" t="s">
        <v>268</v>
      </c>
      <c r="CJ440" s="298" t="s">
        <v>271</v>
      </c>
      <c r="CK440" s="297">
        <v>1</v>
      </c>
      <c r="CL440" s="274" t="s">
        <v>268</v>
      </c>
      <c r="CM440" s="274" t="s">
        <v>268</v>
      </c>
      <c r="CN440" s="274" t="s">
        <v>268</v>
      </c>
      <c r="CO440" s="274" t="s">
        <v>268</v>
      </c>
      <c r="CP440" s="274" t="s">
        <v>268</v>
      </c>
      <c r="CQ440" s="274" t="s">
        <v>268</v>
      </c>
      <c r="CR440" s="274" t="s">
        <v>877</v>
      </c>
      <c r="CS440" s="274">
        <v>42.21</v>
      </c>
      <c r="CT440" s="274" t="s">
        <v>268</v>
      </c>
      <c r="CU440" s="274">
        <v>42.21</v>
      </c>
      <c r="CV440" s="274">
        <v>365</v>
      </c>
      <c r="CW440" s="274" t="s">
        <v>878</v>
      </c>
      <c r="CX440" s="274" t="s">
        <v>835</v>
      </c>
      <c r="CY440" s="274" t="s">
        <v>836</v>
      </c>
      <c r="CZ440" s="274" t="s">
        <v>837</v>
      </c>
      <c r="DA440" s="274" t="s">
        <v>268</v>
      </c>
      <c r="DB440" s="274" t="s">
        <v>268</v>
      </c>
      <c r="DC440" s="274" t="s">
        <v>268</v>
      </c>
      <c r="DD440" s="274" t="s">
        <v>268</v>
      </c>
      <c r="DE440" s="274" t="s">
        <v>268</v>
      </c>
      <c r="DF440" s="274" t="s">
        <v>268</v>
      </c>
      <c r="DG440" s="299">
        <f>IFERROR(IF(CA440="D",IF(CK440="A dispo.",CD440*VLOOKUP('DATI INPUT'!$F$27,TARIFFE_UD,2,FALSE),CD440*VLOOKUP(CK440,TARIFFE_UD,2,FALSE)),CD440*VLOOKUP(CB440-100,TARIFFE_UND,2,FALSE)),0)</f>
        <v>40.407069235676843</v>
      </c>
      <c r="DH440" s="299">
        <f>IFERROR(IF(CA440="D",IF(CK440="A dispo.",CF440*VLOOKUP('DATI INPUT'!$F$27,TARIFFE_UD,3,FALSE),CF440*VLOOKUP(CK440,TARIFFE_UD,3,FALSE)),CF440*VLOOKUP(CB440-100,TARIFFE_UND,3,FALSE)),0)</f>
        <v>15.164853048114928</v>
      </c>
    </row>
    <row r="441" spans="1:112" x14ac:dyDescent="0.25">
      <c r="A441" s="274" t="s">
        <v>4481</v>
      </c>
      <c r="B441" s="274" t="s">
        <v>520</v>
      </c>
      <c r="C441" s="274" t="s">
        <v>4482</v>
      </c>
      <c r="D441" s="274" t="s">
        <v>4471</v>
      </c>
      <c r="E441" s="274" t="s">
        <v>268</v>
      </c>
      <c r="F441" s="274" t="s">
        <v>156</v>
      </c>
      <c r="G441" s="274" t="s">
        <v>4472</v>
      </c>
      <c r="H441" s="274" t="s">
        <v>983</v>
      </c>
      <c r="I441" s="274" t="s">
        <v>4473</v>
      </c>
      <c r="J441" s="274" t="s">
        <v>274</v>
      </c>
      <c r="K441" s="274" t="s">
        <v>4474</v>
      </c>
      <c r="L441" s="274" t="s">
        <v>960</v>
      </c>
      <c r="M441" s="274" t="s">
        <v>4475</v>
      </c>
      <c r="N441" s="274" t="s">
        <v>984</v>
      </c>
      <c r="O441" s="274" t="s">
        <v>873</v>
      </c>
      <c r="P441" s="274" t="s">
        <v>1310</v>
      </c>
      <c r="Q441" s="274" t="s">
        <v>304</v>
      </c>
      <c r="R441" s="274" t="s">
        <v>268</v>
      </c>
      <c r="S441" s="274" t="s">
        <v>268</v>
      </c>
      <c r="T441" s="274" t="s">
        <v>268</v>
      </c>
      <c r="U441" s="274" t="s">
        <v>268</v>
      </c>
      <c r="V441" s="274" t="s">
        <v>268</v>
      </c>
      <c r="W441" s="274" t="s">
        <v>4475</v>
      </c>
      <c r="X441" s="274" t="s">
        <v>1310</v>
      </c>
      <c r="Y441" s="274" t="s">
        <v>304</v>
      </c>
      <c r="Z441" s="274" t="s">
        <v>268</v>
      </c>
      <c r="AA441" s="274" t="s">
        <v>268</v>
      </c>
      <c r="AB441" s="274" t="s">
        <v>268</v>
      </c>
      <c r="AC441" s="274" t="s">
        <v>268</v>
      </c>
      <c r="AD441" s="274" t="s">
        <v>268</v>
      </c>
      <c r="AE441" s="274" t="s">
        <v>287</v>
      </c>
      <c r="AF441" s="274" t="s">
        <v>1811</v>
      </c>
      <c r="AG441" s="274" t="s">
        <v>875</v>
      </c>
      <c r="AH441" s="274" t="s">
        <v>1812</v>
      </c>
      <c r="AI441" s="274" t="s">
        <v>1312</v>
      </c>
      <c r="AJ441" s="274" t="s">
        <v>268</v>
      </c>
      <c r="AK441" s="274" t="s">
        <v>377</v>
      </c>
      <c r="AL441" s="274" t="s">
        <v>268</v>
      </c>
      <c r="AM441" s="274" t="s">
        <v>353</v>
      </c>
      <c r="AN441" s="274" t="s">
        <v>268</v>
      </c>
      <c r="AO441" s="274" t="s">
        <v>268</v>
      </c>
      <c r="AP441" s="274" t="s">
        <v>268</v>
      </c>
      <c r="AQ441" s="274" t="s">
        <v>268</v>
      </c>
      <c r="AR441" s="274" t="s">
        <v>268</v>
      </c>
      <c r="AS441" s="274" t="s">
        <v>268</v>
      </c>
      <c r="AT441" s="274" t="s">
        <v>268</v>
      </c>
      <c r="AU441" s="274" t="s">
        <v>268</v>
      </c>
      <c r="AV441" s="274" t="s">
        <v>268</v>
      </c>
      <c r="AW441" s="274" t="s">
        <v>268</v>
      </c>
      <c r="AX441" s="274" t="s">
        <v>268</v>
      </c>
      <c r="AY441" s="274" t="s">
        <v>268</v>
      </c>
      <c r="AZ441" s="274" t="s">
        <v>268</v>
      </c>
      <c r="BA441" s="274" t="s">
        <v>268</v>
      </c>
      <c r="BB441" s="274" t="s">
        <v>268</v>
      </c>
      <c r="BC441" s="274" t="s">
        <v>268</v>
      </c>
      <c r="BD441" s="274" t="s">
        <v>268</v>
      </c>
      <c r="BE441" s="274" t="s">
        <v>268</v>
      </c>
      <c r="BF441" s="274" t="s">
        <v>268</v>
      </c>
      <c r="BG441" s="274" t="s">
        <v>268</v>
      </c>
      <c r="BH441" s="274" t="s">
        <v>268</v>
      </c>
      <c r="BI441" s="274" t="s">
        <v>268</v>
      </c>
      <c r="BJ441" s="274" t="s">
        <v>268</v>
      </c>
      <c r="BK441" s="274" t="s">
        <v>268</v>
      </c>
      <c r="BL441" s="274" t="s">
        <v>268</v>
      </c>
      <c r="BM441" s="274" t="s">
        <v>268</v>
      </c>
      <c r="BN441" s="274" t="s">
        <v>268</v>
      </c>
      <c r="BO441" s="274" t="s">
        <v>268</v>
      </c>
      <c r="BP441" s="274" t="s">
        <v>268</v>
      </c>
      <c r="BQ441" s="274" t="s">
        <v>268</v>
      </c>
      <c r="BR441" s="274" t="s">
        <v>268</v>
      </c>
      <c r="BS441" s="274" t="s">
        <v>268</v>
      </c>
      <c r="BT441" s="274" t="s">
        <v>268</v>
      </c>
      <c r="BU441" s="274" t="s">
        <v>268</v>
      </c>
      <c r="BV441" s="274" t="s">
        <v>268</v>
      </c>
      <c r="BW441" s="274" t="s">
        <v>268</v>
      </c>
      <c r="BX441" s="274" t="s">
        <v>268</v>
      </c>
      <c r="BY441" s="295">
        <v>54</v>
      </c>
      <c r="BZ441" s="295">
        <v>54</v>
      </c>
      <c r="CA441" s="298" t="s">
        <v>142</v>
      </c>
      <c r="CB441" s="297">
        <v>123</v>
      </c>
      <c r="CC441" s="284">
        <f t="shared" si="26"/>
        <v>0</v>
      </c>
      <c r="CD441" s="295">
        <f t="shared" si="27"/>
        <v>54</v>
      </c>
      <c r="CE441" s="284">
        <f t="shared" si="28"/>
        <v>1</v>
      </c>
      <c r="CF441" s="295">
        <f t="shared" si="29"/>
        <v>0</v>
      </c>
      <c r="CG441" s="274" t="s">
        <v>1817</v>
      </c>
      <c r="CH441" s="274" t="s">
        <v>268</v>
      </c>
      <c r="CI441" s="274" t="s">
        <v>268</v>
      </c>
      <c r="CJ441" s="298" t="s">
        <v>271</v>
      </c>
      <c r="CK441" s="297">
        <v>1</v>
      </c>
      <c r="CL441" s="274" t="s">
        <v>268</v>
      </c>
      <c r="CM441" s="274" t="s">
        <v>268</v>
      </c>
      <c r="CN441" s="274" t="s">
        <v>268</v>
      </c>
      <c r="CO441" s="274" t="s">
        <v>268</v>
      </c>
      <c r="CP441" s="274" t="s">
        <v>268</v>
      </c>
      <c r="CQ441" s="274" t="s">
        <v>268</v>
      </c>
      <c r="CR441" s="274" t="s">
        <v>877</v>
      </c>
      <c r="CS441" s="274">
        <v>20.52</v>
      </c>
      <c r="CT441" s="274" t="s">
        <v>268</v>
      </c>
      <c r="CU441" s="274">
        <v>20.52</v>
      </c>
      <c r="CV441" s="274">
        <v>365</v>
      </c>
      <c r="CW441" s="274" t="s">
        <v>878</v>
      </c>
      <c r="CX441" s="274" t="s">
        <v>835</v>
      </c>
      <c r="CY441" s="274" t="s">
        <v>836</v>
      </c>
      <c r="CZ441" s="274" t="s">
        <v>837</v>
      </c>
      <c r="DA441" s="274" t="s">
        <v>268</v>
      </c>
      <c r="DB441" s="274" t="s">
        <v>268</v>
      </c>
      <c r="DC441" s="274" t="s">
        <v>268</v>
      </c>
      <c r="DD441" s="274" t="s">
        <v>268</v>
      </c>
      <c r="DE441" s="274" t="s">
        <v>268</v>
      </c>
      <c r="DF441" s="274" t="s">
        <v>268</v>
      </c>
      <c r="DG441" s="299">
        <f>IFERROR(IF(CA441="D",IF(CK441="A dispo.",CD441*VLOOKUP('DATI INPUT'!$F$27,TARIFFE_UD,2,FALSE),CD441*VLOOKUP(CK441,TARIFFE_UD,2,FALSE)),CD441*VLOOKUP(CB441-100,TARIFFE_UND,2,FALSE)),0)</f>
        <v>33.261916748880331</v>
      </c>
      <c r="DH441" s="299">
        <f>IFERROR(IF(CA441="D",IF(CK441="A dispo.",CF441*VLOOKUP('DATI INPUT'!$F$27,TARIFFE_UD,3,FALSE),CF441*VLOOKUP(CK441,TARIFFE_UD,3,FALSE)),CF441*VLOOKUP(CB441-100,TARIFFE_UND,3,FALSE)),0)</f>
        <v>0</v>
      </c>
    </row>
    <row r="442" spans="1:112" x14ac:dyDescent="0.25">
      <c r="A442" s="274" t="s">
        <v>4483</v>
      </c>
      <c r="B442" s="274" t="s">
        <v>520</v>
      </c>
      <c r="C442" s="274" t="s">
        <v>4484</v>
      </c>
      <c r="D442" s="274" t="s">
        <v>4471</v>
      </c>
      <c r="E442" s="274" t="s">
        <v>268</v>
      </c>
      <c r="F442" s="274" t="s">
        <v>156</v>
      </c>
      <c r="G442" s="274" t="s">
        <v>4472</v>
      </c>
      <c r="H442" s="274" t="s">
        <v>983</v>
      </c>
      <c r="I442" s="274" t="s">
        <v>4473</v>
      </c>
      <c r="J442" s="274" t="s">
        <v>274</v>
      </c>
      <c r="K442" s="274" t="s">
        <v>4474</v>
      </c>
      <c r="L442" s="274" t="s">
        <v>960</v>
      </c>
      <c r="M442" s="274" t="s">
        <v>4475</v>
      </c>
      <c r="N442" s="274" t="s">
        <v>984</v>
      </c>
      <c r="O442" s="274" t="s">
        <v>873</v>
      </c>
      <c r="P442" s="274" t="s">
        <v>1310</v>
      </c>
      <c r="Q442" s="274" t="s">
        <v>304</v>
      </c>
      <c r="R442" s="274" t="s">
        <v>268</v>
      </c>
      <c r="S442" s="274" t="s">
        <v>268</v>
      </c>
      <c r="T442" s="274" t="s">
        <v>268</v>
      </c>
      <c r="U442" s="274" t="s">
        <v>268</v>
      </c>
      <c r="V442" s="274" t="s">
        <v>268</v>
      </c>
      <c r="W442" s="274" t="s">
        <v>4475</v>
      </c>
      <c r="X442" s="274" t="s">
        <v>1310</v>
      </c>
      <c r="Y442" s="274" t="s">
        <v>304</v>
      </c>
      <c r="Z442" s="274" t="s">
        <v>268</v>
      </c>
      <c r="AA442" s="274" t="s">
        <v>268</v>
      </c>
      <c r="AB442" s="274" t="s">
        <v>268</v>
      </c>
      <c r="AC442" s="274" t="s">
        <v>268</v>
      </c>
      <c r="AD442" s="274" t="s">
        <v>268</v>
      </c>
      <c r="AE442" s="274" t="s">
        <v>287</v>
      </c>
      <c r="AF442" s="274" t="s">
        <v>1811</v>
      </c>
      <c r="AG442" s="274" t="s">
        <v>875</v>
      </c>
      <c r="AH442" s="274" t="s">
        <v>1812</v>
      </c>
      <c r="AI442" s="274" t="s">
        <v>1312</v>
      </c>
      <c r="AJ442" s="274" t="s">
        <v>268</v>
      </c>
      <c r="AK442" s="274" t="s">
        <v>381</v>
      </c>
      <c r="AL442" s="274" t="s">
        <v>268</v>
      </c>
      <c r="AM442" s="274" t="s">
        <v>268</v>
      </c>
      <c r="AN442" s="274" t="s">
        <v>268</v>
      </c>
      <c r="AO442" s="274" t="s">
        <v>268</v>
      </c>
      <c r="AP442" s="274" t="s">
        <v>268</v>
      </c>
      <c r="AQ442" s="274" t="s">
        <v>268</v>
      </c>
      <c r="AR442" s="274" t="s">
        <v>268</v>
      </c>
      <c r="AS442" s="274" t="s">
        <v>268</v>
      </c>
      <c r="AT442" s="274" t="s">
        <v>268</v>
      </c>
      <c r="AU442" s="274" t="s">
        <v>268</v>
      </c>
      <c r="AV442" s="274" t="s">
        <v>268</v>
      </c>
      <c r="AW442" s="274" t="s">
        <v>268</v>
      </c>
      <c r="AX442" s="274" t="s">
        <v>268</v>
      </c>
      <c r="AY442" s="274" t="s">
        <v>268</v>
      </c>
      <c r="AZ442" s="274" t="s">
        <v>268</v>
      </c>
      <c r="BA442" s="274" t="s">
        <v>268</v>
      </c>
      <c r="BB442" s="274" t="s">
        <v>268</v>
      </c>
      <c r="BC442" s="274" t="s">
        <v>268</v>
      </c>
      <c r="BD442" s="274" t="s">
        <v>268</v>
      </c>
      <c r="BE442" s="274" t="s">
        <v>268</v>
      </c>
      <c r="BF442" s="274" t="s">
        <v>268</v>
      </c>
      <c r="BG442" s="274" t="s">
        <v>268</v>
      </c>
      <c r="BH442" s="274" t="s">
        <v>268</v>
      </c>
      <c r="BI442" s="274" t="s">
        <v>268</v>
      </c>
      <c r="BJ442" s="274" t="s">
        <v>268</v>
      </c>
      <c r="BK442" s="274" t="s">
        <v>268</v>
      </c>
      <c r="BL442" s="274" t="s">
        <v>268</v>
      </c>
      <c r="BM442" s="274" t="s">
        <v>268</v>
      </c>
      <c r="BN442" s="274" t="s">
        <v>268</v>
      </c>
      <c r="BO442" s="274" t="s">
        <v>268</v>
      </c>
      <c r="BP442" s="274" t="s">
        <v>268</v>
      </c>
      <c r="BQ442" s="274" t="s">
        <v>268</v>
      </c>
      <c r="BR442" s="274" t="s">
        <v>268</v>
      </c>
      <c r="BS442" s="274" t="s">
        <v>268</v>
      </c>
      <c r="BT442" s="274" t="s">
        <v>268</v>
      </c>
      <c r="BU442" s="274" t="s">
        <v>268</v>
      </c>
      <c r="BV442" s="274" t="s">
        <v>268</v>
      </c>
      <c r="BW442" s="274" t="s">
        <v>268</v>
      </c>
      <c r="BX442" s="274" t="s">
        <v>268</v>
      </c>
      <c r="BY442" s="295">
        <v>60</v>
      </c>
      <c r="BZ442" s="295">
        <v>60</v>
      </c>
      <c r="CA442" s="298" t="s">
        <v>142</v>
      </c>
      <c r="CB442" s="297">
        <v>123</v>
      </c>
      <c r="CC442" s="284">
        <f t="shared" si="26"/>
        <v>0</v>
      </c>
      <c r="CD442" s="295">
        <f t="shared" si="27"/>
        <v>60</v>
      </c>
      <c r="CE442" s="284">
        <f t="shared" si="28"/>
        <v>1</v>
      </c>
      <c r="CF442" s="295">
        <f t="shared" si="29"/>
        <v>0</v>
      </c>
      <c r="CG442" s="274" t="s">
        <v>1817</v>
      </c>
      <c r="CH442" s="274" t="s">
        <v>268</v>
      </c>
      <c r="CI442" s="274" t="s">
        <v>268</v>
      </c>
      <c r="CJ442" s="298" t="s">
        <v>271</v>
      </c>
      <c r="CK442" s="297">
        <v>1</v>
      </c>
      <c r="CL442" s="274" t="s">
        <v>268</v>
      </c>
      <c r="CM442" s="274" t="s">
        <v>268</v>
      </c>
      <c r="CN442" s="274" t="s">
        <v>268</v>
      </c>
      <c r="CO442" s="274" t="s">
        <v>268</v>
      </c>
      <c r="CP442" s="274" t="s">
        <v>268</v>
      </c>
      <c r="CQ442" s="274" t="s">
        <v>4485</v>
      </c>
      <c r="CR442" s="274" t="s">
        <v>877</v>
      </c>
      <c r="CS442" s="274">
        <v>22.8</v>
      </c>
      <c r="CT442" s="274" t="s">
        <v>268</v>
      </c>
      <c r="CU442" s="274">
        <v>22.8</v>
      </c>
      <c r="CV442" s="274">
        <v>365</v>
      </c>
      <c r="CW442" s="274" t="s">
        <v>878</v>
      </c>
      <c r="CX442" s="274" t="s">
        <v>835</v>
      </c>
      <c r="CY442" s="274" t="s">
        <v>836</v>
      </c>
      <c r="CZ442" s="274" t="s">
        <v>837</v>
      </c>
      <c r="DA442" s="274" t="s">
        <v>268</v>
      </c>
      <c r="DB442" s="274" t="s">
        <v>268</v>
      </c>
      <c r="DC442" s="274" t="s">
        <v>268</v>
      </c>
      <c r="DD442" s="274" t="s">
        <v>268</v>
      </c>
      <c r="DE442" s="274" t="s">
        <v>268</v>
      </c>
      <c r="DF442" s="274" t="s">
        <v>268</v>
      </c>
      <c r="DG442" s="299">
        <f>IFERROR(IF(CA442="D",IF(CK442="A dispo.",CD442*VLOOKUP('DATI INPUT'!$F$27,TARIFFE_UD,2,FALSE),CD442*VLOOKUP(CK442,TARIFFE_UD,2,FALSE)),CD442*VLOOKUP(CB442-100,TARIFFE_UND,2,FALSE)),0)</f>
        <v>36.957685276533695</v>
      </c>
      <c r="DH442" s="299">
        <f>IFERROR(IF(CA442="D",IF(CK442="A dispo.",CF442*VLOOKUP('DATI INPUT'!$F$27,TARIFFE_UD,3,FALSE),CF442*VLOOKUP(CK442,TARIFFE_UD,3,FALSE)),CF442*VLOOKUP(CB442-100,TARIFFE_UND,3,FALSE)),0)</f>
        <v>0</v>
      </c>
    </row>
    <row r="443" spans="1:112" x14ac:dyDescent="0.25">
      <c r="A443" s="274" t="s">
        <v>4486</v>
      </c>
      <c r="B443" s="274" t="s">
        <v>1072</v>
      </c>
      <c r="C443" s="274" t="s">
        <v>4487</v>
      </c>
      <c r="D443" s="274" t="s">
        <v>4488</v>
      </c>
      <c r="E443" s="274" t="s">
        <v>268</v>
      </c>
      <c r="F443" s="274" t="s">
        <v>156</v>
      </c>
      <c r="G443" s="274" t="s">
        <v>4489</v>
      </c>
      <c r="H443" s="274" t="s">
        <v>4490</v>
      </c>
      <c r="I443" s="274" t="s">
        <v>4491</v>
      </c>
      <c r="J443" s="274" t="s">
        <v>274</v>
      </c>
      <c r="K443" s="274" t="s">
        <v>4492</v>
      </c>
      <c r="L443" s="274" t="s">
        <v>872</v>
      </c>
      <c r="M443" s="274" t="s">
        <v>4493</v>
      </c>
      <c r="N443" s="274" t="s">
        <v>984</v>
      </c>
      <c r="O443" s="274" t="s">
        <v>873</v>
      </c>
      <c r="P443" s="274" t="s">
        <v>1310</v>
      </c>
      <c r="Q443" s="274" t="s">
        <v>323</v>
      </c>
      <c r="R443" s="274" t="s">
        <v>268</v>
      </c>
      <c r="S443" s="274" t="s">
        <v>268</v>
      </c>
      <c r="T443" s="274" t="s">
        <v>268</v>
      </c>
      <c r="U443" s="274" t="s">
        <v>268</v>
      </c>
      <c r="V443" s="274" t="s">
        <v>268</v>
      </c>
      <c r="W443" s="274" t="s">
        <v>4493</v>
      </c>
      <c r="X443" s="274" t="s">
        <v>1310</v>
      </c>
      <c r="Y443" s="274" t="s">
        <v>323</v>
      </c>
      <c r="Z443" s="274" t="s">
        <v>268</v>
      </c>
      <c r="AA443" s="274" t="s">
        <v>268</v>
      </c>
      <c r="AB443" s="274" t="s">
        <v>268</v>
      </c>
      <c r="AC443" s="274" t="s">
        <v>268</v>
      </c>
      <c r="AD443" s="274" t="s">
        <v>268</v>
      </c>
      <c r="AE443" s="274" t="s">
        <v>287</v>
      </c>
      <c r="AF443" s="274" t="s">
        <v>1811</v>
      </c>
      <c r="AG443" s="274" t="s">
        <v>875</v>
      </c>
      <c r="AH443" s="274" t="s">
        <v>1812</v>
      </c>
      <c r="AI443" s="274" t="s">
        <v>4494</v>
      </c>
      <c r="AJ443" s="274" t="s">
        <v>268</v>
      </c>
      <c r="AK443" s="274" t="s">
        <v>375</v>
      </c>
      <c r="AL443" s="274" t="s">
        <v>268</v>
      </c>
      <c r="AM443" s="274" t="s">
        <v>288</v>
      </c>
      <c r="AN443" s="274" t="s">
        <v>268</v>
      </c>
      <c r="AO443" s="274" t="s">
        <v>268</v>
      </c>
      <c r="AP443" s="274" t="s">
        <v>268</v>
      </c>
      <c r="AQ443" s="274" t="s">
        <v>268</v>
      </c>
      <c r="AR443" s="274" t="s">
        <v>268</v>
      </c>
      <c r="AS443" s="274" t="s">
        <v>268</v>
      </c>
      <c r="AT443" s="274" t="s">
        <v>268</v>
      </c>
      <c r="AU443" s="274" t="s">
        <v>268</v>
      </c>
      <c r="AV443" s="274" t="s">
        <v>268</v>
      </c>
      <c r="AW443" s="274" t="s">
        <v>268</v>
      </c>
      <c r="AX443" s="274" t="s">
        <v>268</v>
      </c>
      <c r="AY443" s="274" t="s">
        <v>268</v>
      </c>
      <c r="AZ443" s="274" t="s">
        <v>268</v>
      </c>
      <c r="BA443" s="274" t="s">
        <v>268</v>
      </c>
      <c r="BB443" s="274" t="s">
        <v>268</v>
      </c>
      <c r="BC443" s="274" t="s">
        <v>268</v>
      </c>
      <c r="BD443" s="274" t="s">
        <v>268</v>
      </c>
      <c r="BE443" s="274" t="s">
        <v>268</v>
      </c>
      <c r="BF443" s="274" t="s">
        <v>268</v>
      </c>
      <c r="BG443" s="274" t="s">
        <v>268</v>
      </c>
      <c r="BH443" s="274" t="s">
        <v>268</v>
      </c>
      <c r="BI443" s="274" t="s">
        <v>268</v>
      </c>
      <c r="BJ443" s="274" t="s">
        <v>268</v>
      </c>
      <c r="BK443" s="274" t="s">
        <v>268</v>
      </c>
      <c r="BL443" s="274" t="s">
        <v>268</v>
      </c>
      <c r="BM443" s="274" t="s">
        <v>268</v>
      </c>
      <c r="BN443" s="274" t="s">
        <v>268</v>
      </c>
      <c r="BO443" s="274" t="s">
        <v>268</v>
      </c>
      <c r="BP443" s="274" t="s">
        <v>268</v>
      </c>
      <c r="BQ443" s="274" t="s">
        <v>268</v>
      </c>
      <c r="BR443" s="274" t="s">
        <v>268</v>
      </c>
      <c r="BS443" s="274" t="s">
        <v>268</v>
      </c>
      <c r="BT443" s="274" t="s">
        <v>268</v>
      </c>
      <c r="BU443" s="274" t="s">
        <v>268</v>
      </c>
      <c r="BV443" s="274" t="s">
        <v>268</v>
      </c>
      <c r="BW443" s="274" t="s">
        <v>268</v>
      </c>
      <c r="BX443" s="274" t="s">
        <v>268</v>
      </c>
      <c r="BY443" s="295">
        <v>81</v>
      </c>
      <c r="BZ443" s="295">
        <v>81</v>
      </c>
      <c r="CA443" s="298" t="s">
        <v>142</v>
      </c>
      <c r="CB443" s="297">
        <v>122</v>
      </c>
      <c r="CC443" s="284">
        <f t="shared" si="26"/>
        <v>0</v>
      </c>
      <c r="CD443" s="295">
        <f t="shared" si="27"/>
        <v>81</v>
      </c>
      <c r="CE443" s="284">
        <f t="shared" si="28"/>
        <v>0</v>
      </c>
      <c r="CF443" s="295">
        <f t="shared" si="29"/>
        <v>1</v>
      </c>
      <c r="CG443" s="274" t="s">
        <v>876</v>
      </c>
      <c r="CH443" s="274" t="s">
        <v>268</v>
      </c>
      <c r="CI443" s="274" t="s">
        <v>268</v>
      </c>
      <c r="CJ443" s="298" t="s">
        <v>271</v>
      </c>
      <c r="CK443" s="297">
        <v>1</v>
      </c>
      <c r="CL443" s="274" t="s">
        <v>268</v>
      </c>
      <c r="CM443" s="274" t="s">
        <v>268</v>
      </c>
      <c r="CN443" s="274" t="s">
        <v>268</v>
      </c>
      <c r="CO443" s="274" t="s">
        <v>268</v>
      </c>
      <c r="CP443" s="274" t="s">
        <v>268</v>
      </c>
      <c r="CQ443" s="274" t="s">
        <v>268</v>
      </c>
      <c r="CR443" s="274" t="s">
        <v>877</v>
      </c>
      <c r="CS443" s="274">
        <v>48.06</v>
      </c>
      <c r="CT443" s="274" t="s">
        <v>268</v>
      </c>
      <c r="CU443" s="274">
        <v>48.06</v>
      </c>
      <c r="CV443" s="274">
        <v>365</v>
      </c>
      <c r="CW443" s="274" t="s">
        <v>878</v>
      </c>
      <c r="CX443" s="274" t="s">
        <v>835</v>
      </c>
      <c r="CY443" s="274" t="s">
        <v>836</v>
      </c>
      <c r="CZ443" s="274" t="s">
        <v>837</v>
      </c>
      <c r="DA443" s="274" t="s">
        <v>268</v>
      </c>
      <c r="DB443" s="274" t="s">
        <v>268</v>
      </c>
      <c r="DC443" s="274" t="s">
        <v>268</v>
      </c>
      <c r="DD443" s="274" t="s">
        <v>268</v>
      </c>
      <c r="DE443" s="274" t="s">
        <v>268</v>
      </c>
      <c r="DF443" s="274" t="s">
        <v>268</v>
      </c>
      <c r="DG443" s="299">
        <f>IFERROR(IF(CA443="D",IF(CK443="A dispo.",CD443*VLOOKUP('DATI INPUT'!$F$27,TARIFFE_UD,2,FALSE),CD443*VLOOKUP(CK443,TARIFFE_UD,2,FALSE)),CD443*VLOOKUP(CB443-100,TARIFFE_UND,2,FALSE)),0)</f>
        <v>49.892875123320493</v>
      </c>
      <c r="DH443" s="299">
        <f>IFERROR(IF(CA443="D",IF(CK443="A dispo.",CF443*VLOOKUP('DATI INPUT'!$F$27,TARIFFE_UD,3,FALSE),CF443*VLOOKUP(CK443,TARIFFE_UD,3,FALSE)),CF443*VLOOKUP(CB443-100,TARIFFE_UND,3,FALSE)),0)</f>
        <v>15.164853048114928</v>
      </c>
    </row>
    <row r="444" spans="1:112" x14ac:dyDescent="0.25">
      <c r="A444" s="274" t="s">
        <v>4495</v>
      </c>
      <c r="B444" s="274" t="s">
        <v>1072</v>
      </c>
      <c r="C444" s="274" t="s">
        <v>4496</v>
      </c>
      <c r="D444" s="274" t="s">
        <v>4488</v>
      </c>
      <c r="E444" s="274" t="s">
        <v>268</v>
      </c>
      <c r="F444" s="274" t="s">
        <v>156</v>
      </c>
      <c r="G444" s="274" t="s">
        <v>4489</v>
      </c>
      <c r="H444" s="274" t="s">
        <v>4490</v>
      </c>
      <c r="I444" s="274" t="s">
        <v>4491</v>
      </c>
      <c r="J444" s="274" t="s">
        <v>274</v>
      </c>
      <c r="K444" s="274" t="s">
        <v>4492</v>
      </c>
      <c r="L444" s="274" t="s">
        <v>872</v>
      </c>
      <c r="M444" s="274" t="s">
        <v>4493</v>
      </c>
      <c r="N444" s="274" t="s">
        <v>984</v>
      </c>
      <c r="O444" s="274" t="s">
        <v>873</v>
      </c>
      <c r="P444" s="274" t="s">
        <v>1310</v>
      </c>
      <c r="Q444" s="274" t="s">
        <v>323</v>
      </c>
      <c r="R444" s="274" t="s">
        <v>268</v>
      </c>
      <c r="S444" s="274" t="s">
        <v>268</v>
      </c>
      <c r="T444" s="274" t="s">
        <v>268</v>
      </c>
      <c r="U444" s="274" t="s">
        <v>268</v>
      </c>
      <c r="V444" s="274" t="s">
        <v>268</v>
      </c>
      <c r="W444" s="274" t="s">
        <v>4493</v>
      </c>
      <c r="X444" s="274" t="s">
        <v>1310</v>
      </c>
      <c r="Y444" s="274" t="s">
        <v>323</v>
      </c>
      <c r="Z444" s="274" t="s">
        <v>268</v>
      </c>
      <c r="AA444" s="274" t="s">
        <v>268</v>
      </c>
      <c r="AB444" s="274" t="s">
        <v>268</v>
      </c>
      <c r="AC444" s="274" t="s">
        <v>268</v>
      </c>
      <c r="AD444" s="274" t="s">
        <v>268</v>
      </c>
      <c r="AE444" s="274" t="s">
        <v>287</v>
      </c>
      <c r="AF444" s="274" t="s">
        <v>1811</v>
      </c>
      <c r="AG444" s="274" t="s">
        <v>875</v>
      </c>
      <c r="AH444" s="274" t="s">
        <v>1812</v>
      </c>
      <c r="AI444" s="274" t="s">
        <v>4494</v>
      </c>
      <c r="AJ444" s="274" t="s">
        <v>268</v>
      </c>
      <c r="AK444" s="274" t="s">
        <v>413</v>
      </c>
      <c r="AL444" s="274" t="s">
        <v>268</v>
      </c>
      <c r="AM444" s="274" t="s">
        <v>288</v>
      </c>
      <c r="AN444" s="274" t="s">
        <v>268</v>
      </c>
      <c r="AO444" s="274" t="s">
        <v>268</v>
      </c>
      <c r="AP444" s="274" t="s">
        <v>268</v>
      </c>
      <c r="AQ444" s="274" t="s">
        <v>268</v>
      </c>
      <c r="AR444" s="274" t="s">
        <v>268</v>
      </c>
      <c r="AS444" s="274" t="s">
        <v>268</v>
      </c>
      <c r="AT444" s="274" t="s">
        <v>268</v>
      </c>
      <c r="AU444" s="274" t="s">
        <v>268</v>
      </c>
      <c r="AV444" s="274" t="s">
        <v>268</v>
      </c>
      <c r="AW444" s="274" t="s">
        <v>268</v>
      </c>
      <c r="AX444" s="274" t="s">
        <v>268</v>
      </c>
      <c r="AY444" s="274" t="s">
        <v>268</v>
      </c>
      <c r="AZ444" s="274" t="s">
        <v>268</v>
      </c>
      <c r="BA444" s="274" t="s">
        <v>268</v>
      </c>
      <c r="BB444" s="274" t="s">
        <v>268</v>
      </c>
      <c r="BC444" s="274" t="s">
        <v>268</v>
      </c>
      <c r="BD444" s="274" t="s">
        <v>268</v>
      </c>
      <c r="BE444" s="274" t="s">
        <v>268</v>
      </c>
      <c r="BF444" s="274" t="s">
        <v>268</v>
      </c>
      <c r="BG444" s="274" t="s">
        <v>268</v>
      </c>
      <c r="BH444" s="274" t="s">
        <v>268</v>
      </c>
      <c r="BI444" s="274" t="s">
        <v>268</v>
      </c>
      <c r="BJ444" s="274" t="s">
        <v>268</v>
      </c>
      <c r="BK444" s="274" t="s">
        <v>268</v>
      </c>
      <c r="BL444" s="274" t="s">
        <v>268</v>
      </c>
      <c r="BM444" s="274" t="s">
        <v>268</v>
      </c>
      <c r="BN444" s="274" t="s">
        <v>268</v>
      </c>
      <c r="BO444" s="274" t="s">
        <v>268</v>
      </c>
      <c r="BP444" s="274" t="s">
        <v>268</v>
      </c>
      <c r="BQ444" s="274" t="s">
        <v>268</v>
      </c>
      <c r="BR444" s="274" t="s">
        <v>268</v>
      </c>
      <c r="BS444" s="274" t="s">
        <v>268</v>
      </c>
      <c r="BT444" s="274" t="s">
        <v>268</v>
      </c>
      <c r="BU444" s="274" t="s">
        <v>268</v>
      </c>
      <c r="BV444" s="274" t="s">
        <v>268</v>
      </c>
      <c r="BW444" s="274" t="s">
        <v>268</v>
      </c>
      <c r="BX444" s="274" t="s">
        <v>268</v>
      </c>
      <c r="BY444" s="295">
        <v>81</v>
      </c>
      <c r="BZ444" s="295">
        <v>81</v>
      </c>
      <c r="CA444" s="298" t="s">
        <v>142</v>
      </c>
      <c r="CB444" s="297">
        <v>122</v>
      </c>
      <c r="CC444" s="284">
        <f t="shared" si="26"/>
        <v>0</v>
      </c>
      <c r="CD444" s="295">
        <f t="shared" si="27"/>
        <v>81</v>
      </c>
      <c r="CE444" s="284">
        <f t="shared" si="28"/>
        <v>0</v>
      </c>
      <c r="CF444" s="295">
        <f t="shared" si="29"/>
        <v>1</v>
      </c>
      <c r="CG444" s="274" t="s">
        <v>876</v>
      </c>
      <c r="CH444" s="274" t="s">
        <v>268</v>
      </c>
      <c r="CI444" s="274" t="s">
        <v>268</v>
      </c>
      <c r="CJ444" s="298" t="s">
        <v>280</v>
      </c>
      <c r="CK444" s="297">
        <v>2</v>
      </c>
      <c r="CL444" s="274" t="s">
        <v>268</v>
      </c>
      <c r="CM444" s="274" t="s">
        <v>268</v>
      </c>
      <c r="CN444" s="274" t="s">
        <v>268</v>
      </c>
      <c r="CO444" s="274" t="s">
        <v>268</v>
      </c>
      <c r="CP444" s="274" t="s">
        <v>268</v>
      </c>
      <c r="CQ444" s="274" t="s">
        <v>268</v>
      </c>
      <c r="CR444" s="274" t="s">
        <v>877</v>
      </c>
      <c r="CS444" s="274">
        <v>89.01</v>
      </c>
      <c r="CT444" s="274" t="s">
        <v>268</v>
      </c>
      <c r="CU444" s="274">
        <v>89.01</v>
      </c>
      <c r="CV444" s="274">
        <v>365</v>
      </c>
      <c r="CW444" s="274" t="s">
        <v>878</v>
      </c>
      <c r="CX444" s="274" t="s">
        <v>835</v>
      </c>
      <c r="CY444" s="274" t="s">
        <v>836</v>
      </c>
      <c r="CZ444" s="274" t="s">
        <v>837</v>
      </c>
      <c r="DA444" s="274" t="s">
        <v>268</v>
      </c>
      <c r="DB444" s="274" t="s">
        <v>268</v>
      </c>
      <c r="DC444" s="274" t="s">
        <v>268</v>
      </c>
      <c r="DD444" s="274" t="s">
        <v>268</v>
      </c>
      <c r="DE444" s="274" t="s">
        <v>268</v>
      </c>
      <c r="DF444" s="274" t="s">
        <v>268</v>
      </c>
      <c r="DG444" s="299">
        <f>IFERROR(IF(CA444="D",IF(CK444="A dispo.",CD444*VLOOKUP('DATI INPUT'!$F$27,TARIFFE_UD,2,FALSE),CD444*VLOOKUP(CK444,TARIFFE_UD,2,FALSE)),CD444*VLOOKUP(CB444-100,TARIFFE_UND,2,FALSE)),0)</f>
        <v>58.208354310540578</v>
      </c>
      <c r="DH444" s="299">
        <f>IFERROR(IF(CA444="D",IF(CK444="A dispo.",CF444*VLOOKUP('DATI INPUT'!$F$27,TARIFFE_UD,3,FALSE),CF444*VLOOKUP(CK444,TARIFFE_UD,3,FALSE)),CF444*VLOOKUP(CB444-100,TARIFFE_UND,3,FALSE)),0)</f>
        <v>46.077822723118445</v>
      </c>
    </row>
    <row r="445" spans="1:112" x14ac:dyDescent="0.25">
      <c r="A445" s="274" t="s">
        <v>4497</v>
      </c>
      <c r="B445" s="274" t="s">
        <v>1072</v>
      </c>
      <c r="C445" s="274" t="s">
        <v>583</v>
      </c>
      <c r="D445" s="274" t="s">
        <v>4488</v>
      </c>
      <c r="E445" s="274" t="s">
        <v>268</v>
      </c>
      <c r="F445" s="274" t="s">
        <v>156</v>
      </c>
      <c r="G445" s="274" t="s">
        <v>4489</v>
      </c>
      <c r="H445" s="274" t="s">
        <v>4490</v>
      </c>
      <c r="I445" s="274" t="s">
        <v>4491</v>
      </c>
      <c r="J445" s="274" t="s">
        <v>274</v>
      </c>
      <c r="K445" s="274" t="s">
        <v>4492</v>
      </c>
      <c r="L445" s="274" t="s">
        <v>872</v>
      </c>
      <c r="M445" s="274" t="s">
        <v>4493</v>
      </c>
      <c r="N445" s="274" t="s">
        <v>984</v>
      </c>
      <c r="O445" s="274" t="s">
        <v>873</v>
      </c>
      <c r="P445" s="274" t="s">
        <v>1310</v>
      </c>
      <c r="Q445" s="274" t="s">
        <v>323</v>
      </c>
      <c r="R445" s="274" t="s">
        <v>268</v>
      </c>
      <c r="S445" s="274" t="s">
        <v>268</v>
      </c>
      <c r="T445" s="274" t="s">
        <v>268</v>
      </c>
      <c r="U445" s="274" t="s">
        <v>268</v>
      </c>
      <c r="V445" s="274" t="s">
        <v>268</v>
      </c>
      <c r="W445" s="274" t="s">
        <v>4493</v>
      </c>
      <c r="X445" s="274" t="s">
        <v>1310</v>
      </c>
      <c r="Y445" s="274" t="s">
        <v>323</v>
      </c>
      <c r="Z445" s="274" t="s">
        <v>268</v>
      </c>
      <c r="AA445" s="274" t="s">
        <v>268</v>
      </c>
      <c r="AB445" s="274" t="s">
        <v>268</v>
      </c>
      <c r="AC445" s="274" t="s">
        <v>268</v>
      </c>
      <c r="AD445" s="274" t="s">
        <v>268</v>
      </c>
      <c r="AE445" s="274" t="s">
        <v>287</v>
      </c>
      <c r="AF445" s="274" t="s">
        <v>1811</v>
      </c>
      <c r="AG445" s="274" t="s">
        <v>875</v>
      </c>
      <c r="AH445" s="274" t="s">
        <v>394</v>
      </c>
      <c r="AI445" s="274" t="s">
        <v>552</v>
      </c>
      <c r="AJ445" s="274" t="s">
        <v>268</v>
      </c>
      <c r="AK445" s="274" t="s">
        <v>377</v>
      </c>
      <c r="AL445" s="274" t="s">
        <v>268</v>
      </c>
      <c r="AM445" s="274" t="s">
        <v>353</v>
      </c>
      <c r="AN445" s="274" t="s">
        <v>268</v>
      </c>
      <c r="AO445" s="274" t="s">
        <v>268</v>
      </c>
      <c r="AP445" s="274" t="s">
        <v>268</v>
      </c>
      <c r="AQ445" s="274" t="s">
        <v>268</v>
      </c>
      <c r="AR445" s="274" t="s">
        <v>268</v>
      </c>
      <c r="AS445" s="274" t="s">
        <v>268</v>
      </c>
      <c r="AT445" s="274" t="s">
        <v>268</v>
      </c>
      <c r="AU445" s="274" t="s">
        <v>268</v>
      </c>
      <c r="AV445" s="274" t="s">
        <v>268</v>
      </c>
      <c r="AW445" s="274" t="s">
        <v>268</v>
      </c>
      <c r="AX445" s="274" t="s">
        <v>268</v>
      </c>
      <c r="AY445" s="274" t="s">
        <v>268</v>
      </c>
      <c r="AZ445" s="274" t="s">
        <v>268</v>
      </c>
      <c r="BA445" s="274" t="s">
        <v>268</v>
      </c>
      <c r="BB445" s="274" t="s">
        <v>268</v>
      </c>
      <c r="BC445" s="274" t="s">
        <v>268</v>
      </c>
      <c r="BD445" s="274" t="s">
        <v>268</v>
      </c>
      <c r="BE445" s="274" t="s">
        <v>268</v>
      </c>
      <c r="BF445" s="274" t="s">
        <v>268</v>
      </c>
      <c r="BG445" s="274" t="s">
        <v>268</v>
      </c>
      <c r="BH445" s="274" t="s">
        <v>268</v>
      </c>
      <c r="BI445" s="274" t="s">
        <v>268</v>
      </c>
      <c r="BJ445" s="274" t="s">
        <v>268</v>
      </c>
      <c r="BK445" s="274" t="s">
        <v>268</v>
      </c>
      <c r="BL445" s="274" t="s">
        <v>268</v>
      </c>
      <c r="BM445" s="274" t="s">
        <v>268</v>
      </c>
      <c r="BN445" s="274" t="s">
        <v>268</v>
      </c>
      <c r="BO445" s="274" t="s">
        <v>268</v>
      </c>
      <c r="BP445" s="274" t="s">
        <v>268</v>
      </c>
      <c r="BQ445" s="274" t="s">
        <v>268</v>
      </c>
      <c r="BR445" s="274" t="s">
        <v>268</v>
      </c>
      <c r="BS445" s="274" t="s">
        <v>268</v>
      </c>
      <c r="BT445" s="274" t="s">
        <v>268</v>
      </c>
      <c r="BU445" s="274" t="s">
        <v>268</v>
      </c>
      <c r="BV445" s="274" t="s">
        <v>268</v>
      </c>
      <c r="BW445" s="274" t="s">
        <v>268</v>
      </c>
      <c r="BX445" s="274" t="s">
        <v>268</v>
      </c>
      <c r="BY445" s="295">
        <v>41</v>
      </c>
      <c r="BZ445" s="295">
        <v>41</v>
      </c>
      <c r="CA445" s="298" t="s">
        <v>142</v>
      </c>
      <c r="CB445" s="297">
        <v>123</v>
      </c>
      <c r="CC445" s="284">
        <f t="shared" si="26"/>
        <v>0</v>
      </c>
      <c r="CD445" s="295">
        <f t="shared" si="27"/>
        <v>41</v>
      </c>
      <c r="CE445" s="284">
        <f t="shared" si="28"/>
        <v>1</v>
      </c>
      <c r="CF445" s="295">
        <f t="shared" si="29"/>
        <v>0</v>
      </c>
      <c r="CG445" s="274" t="s">
        <v>1817</v>
      </c>
      <c r="CH445" s="274" t="s">
        <v>268</v>
      </c>
      <c r="CI445" s="274" t="s">
        <v>268</v>
      </c>
      <c r="CJ445" s="298" t="s">
        <v>280</v>
      </c>
      <c r="CK445" s="297">
        <v>2</v>
      </c>
      <c r="CL445" s="274" t="s">
        <v>268</v>
      </c>
      <c r="CM445" s="274" t="s">
        <v>268</v>
      </c>
      <c r="CN445" s="274" t="s">
        <v>268</v>
      </c>
      <c r="CO445" s="274" t="s">
        <v>268</v>
      </c>
      <c r="CP445" s="274" t="s">
        <v>268</v>
      </c>
      <c r="CQ445" s="274" t="s">
        <v>268</v>
      </c>
      <c r="CR445" s="274" t="s">
        <v>877</v>
      </c>
      <c r="CS445" s="274">
        <v>18.45</v>
      </c>
      <c r="CT445" s="274" t="s">
        <v>268</v>
      </c>
      <c r="CU445" s="274">
        <v>18.45</v>
      </c>
      <c r="CV445" s="274">
        <v>365</v>
      </c>
      <c r="CW445" s="274" t="s">
        <v>878</v>
      </c>
      <c r="CX445" s="274" t="s">
        <v>835</v>
      </c>
      <c r="CY445" s="274" t="s">
        <v>836</v>
      </c>
      <c r="CZ445" s="274" t="s">
        <v>837</v>
      </c>
      <c r="DA445" s="274" t="s">
        <v>268</v>
      </c>
      <c r="DB445" s="274" t="s">
        <v>268</v>
      </c>
      <c r="DC445" s="274" t="s">
        <v>268</v>
      </c>
      <c r="DD445" s="274" t="s">
        <v>268</v>
      </c>
      <c r="DE445" s="274" t="s">
        <v>268</v>
      </c>
      <c r="DF445" s="274" t="s">
        <v>268</v>
      </c>
      <c r="DG445" s="299">
        <f>IFERROR(IF(CA445="D",IF(CK445="A dispo.",CD445*VLOOKUP('DATI INPUT'!$F$27,TARIFFE_UD,2,FALSE),CD445*VLOOKUP(CK445,TARIFFE_UD,2,FALSE)),CD445*VLOOKUP(CB445-100,TARIFFE_UND,2,FALSE)),0)</f>
        <v>29.463487984347701</v>
      </c>
      <c r="DH445" s="299">
        <f>IFERROR(IF(CA445="D",IF(CK445="A dispo.",CF445*VLOOKUP('DATI INPUT'!$F$27,TARIFFE_UD,3,FALSE),CF445*VLOOKUP(CK445,TARIFFE_UD,3,FALSE)),CF445*VLOOKUP(CB445-100,TARIFFE_UND,3,FALSE)),0)</f>
        <v>0</v>
      </c>
    </row>
    <row r="446" spans="1:112" x14ac:dyDescent="0.25">
      <c r="A446" s="274" t="s">
        <v>4498</v>
      </c>
      <c r="B446" s="274" t="s">
        <v>1072</v>
      </c>
      <c r="C446" s="274" t="s">
        <v>4499</v>
      </c>
      <c r="D446" s="274" t="s">
        <v>4488</v>
      </c>
      <c r="E446" s="274" t="s">
        <v>268</v>
      </c>
      <c r="F446" s="274" t="s">
        <v>156</v>
      </c>
      <c r="G446" s="274" t="s">
        <v>4489</v>
      </c>
      <c r="H446" s="274" t="s">
        <v>4490</v>
      </c>
      <c r="I446" s="274" t="s">
        <v>4491</v>
      </c>
      <c r="J446" s="274" t="s">
        <v>274</v>
      </c>
      <c r="K446" s="274" t="s">
        <v>4492</v>
      </c>
      <c r="L446" s="274" t="s">
        <v>872</v>
      </c>
      <c r="M446" s="274" t="s">
        <v>4493</v>
      </c>
      <c r="N446" s="274" t="s">
        <v>984</v>
      </c>
      <c r="O446" s="274" t="s">
        <v>873</v>
      </c>
      <c r="P446" s="274" t="s">
        <v>1310</v>
      </c>
      <c r="Q446" s="274" t="s">
        <v>323</v>
      </c>
      <c r="R446" s="274" t="s">
        <v>268</v>
      </c>
      <c r="S446" s="274" t="s">
        <v>268</v>
      </c>
      <c r="T446" s="274" t="s">
        <v>268</v>
      </c>
      <c r="U446" s="274" t="s">
        <v>268</v>
      </c>
      <c r="V446" s="274" t="s">
        <v>268</v>
      </c>
      <c r="W446" s="274" t="s">
        <v>4493</v>
      </c>
      <c r="X446" s="274" t="s">
        <v>1310</v>
      </c>
      <c r="Y446" s="274" t="s">
        <v>323</v>
      </c>
      <c r="Z446" s="274" t="s">
        <v>268</v>
      </c>
      <c r="AA446" s="274" t="s">
        <v>268</v>
      </c>
      <c r="AB446" s="274" t="s">
        <v>268</v>
      </c>
      <c r="AC446" s="274" t="s">
        <v>268</v>
      </c>
      <c r="AD446" s="274" t="s">
        <v>268</v>
      </c>
      <c r="AE446" s="274" t="s">
        <v>287</v>
      </c>
      <c r="AF446" s="274" t="s">
        <v>1811</v>
      </c>
      <c r="AG446" s="274" t="s">
        <v>875</v>
      </c>
      <c r="AH446" s="274" t="s">
        <v>1812</v>
      </c>
      <c r="AI446" s="274" t="s">
        <v>4494</v>
      </c>
      <c r="AJ446" s="274" t="s">
        <v>268</v>
      </c>
      <c r="AK446" s="274" t="s">
        <v>354</v>
      </c>
      <c r="AL446" s="274" t="s">
        <v>268</v>
      </c>
      <c r="AM446" s="274" t="s">
        <v>353</v>
      </c>
      <c r="AN446" s="274" t="s">
        <v>268</v>
      </c>
      <c r="AO446" s="274" t="s">
        <v>268</v>
      </c>
      <c r="AP446" s="274" t="s">
        <v>268</v>
      </c>
      <c r="AQ446" s="274" t="s">
        <v>268</v>
      </c>
      <c r="AR446" s="274" t="s">
        <v>268</v>
      </c>
      <c r="AS446" s="274" t="s">
        <v>268</v>
      </c>
      <c r="AT446" s="274" t="s">
        <v>268</v>
      </c>
      <c r="AU446" s="274" t="s">
        <v>268</v>
      </c>
      <c r="AV446" s="274" t="s">
        <v>268</v>
      </c>
      <c r="AW446" s="274" t="s">
        <v>268</v>
      </c>
      <c r="AX446" s="274" t="s">
        <v>268</v>
      </c>
      <c r="AY446" s="274" t="s">
        <v>268</v>
      </c>
      <c r="AZ446" s="274" t="s">
        <v>268</v>
      </c>
      <c r="BA446" s="274" t="s">
        <v>268</v>
      </c>
      <c r="BB446" s="274" t="s">
        <v>268</v>
      </c>
      <c r="BC446" s="274" t="s">
        <v>268</v>
      </c>
      <c r="BD446" s="274" t="s">
        <v>268</v>
      </c>
      <c r="BE446" s="274" t="s">
        <v>268</v>
      </c>
      <c r="BF446" s="274" t="s">
        <v>268</v>
      </c>
      <c r="BG446" s="274" t="s">
        <v>268</v>
      </c>
      <c r="BH446" s="274" t="s">
        <v>268</v>
      </c>
      <c r="BI446" s="274" t="s">
        <v>268</v>
      </c>
      <c r="BJ446" s="274" t="s">
        <v>268</v>
      </c>
      <c r="BK446" s="274" t="s">
        <v>268</v>
      </c>
      <c r="BL446" s="274" t="s">
        <v>268</v>
      </c>
      <c r="BM446" s="274" t="s">
        <v>268</v>
      </c>
      <c r="BN446" s="274" t="s">
        <v>268</v>
      </c>
      <c r="BO446" s="274" t="s">
        <v>268</v>
      </c>
      <c r="BP446" s="274" t="s">
        <v>268</v>
      </c>
      <c r="BQ446" s="274" t="s">
        <v>268</v>
      </c>
      <c r="BR446" s="274" t="s">
        <v>268</v>
      </c>
      <c r="BS446" s="274" t="s">
        <v>268</v>
      </c>
      <c r="BT446" s="274" t="s">
        <v>268</v>
      </c>
      <c r="BU446" s="274" t="s">
        <v>268</v>
      </c>
      <c r="BV446" s="274" t="s">
        <v>268</v>
      </c>
      <c r="BW446" s="274" t="s">
        <v>268</v>
      </c>
      <c r="BX446" s="274" t="s">
        <v>268</v>
      </c>
      <c r="BY446" s="295">
        <v>25</v>
      </c>
      <c r="BZ446" s="295">
        <v>25</v>
      </c>
      <c r="CA446" s="298" t="s">
        <v>142</v>
      </c>
      <c r="CB446" s="297">
        <v>123</v>
      </c>
      <c r="CC446" s="284">
        <f t="shared" si="26"/>
        <v>0</v>
      </c>
      <c r="CD446" s="295">
        <f t="shared" si="27"/>
        <v>25</v>
      </c>
      <c r="CE446" s="284">
        <f t="shared" si="28"/>
        <v>1</v>
      </c>
      <c r="CF446" s="295">
        <f t="shared" si="29"/>
        <v>0</v>
      </c>
      <c r="CG446" s="274" t="s">
        <v>1817</v>
      </c>
      <c r="CH446" s="274" t="s">
        <v>268</v>
      </c>
      <c r="CI446" s="274" t="s">
        <v>268</v>
      </c>
      <c r="CJ446" s="298" t="s">
        <v>280</v>
      </c>
      <c r="CK446" s="297">
        <v>2</v>
      </c>
      <c r="CL446" s="274" t="s">
        <v>268</v>
      </c>
      <c r="CM446" s="274" t="s">
        <v>268</v>
      </c>
      <c r="CN446" s="274" t="s">
        <v>268</v>
      </c>
      <c r="CO446" s="274" t="s">
        <v>268</v>
      </c>
      <c r="CP446" s="274" t="s">
        <v>268</v>
      </c>
      <c r="CQ446" s="274" t="s">
        <v>268</v>
      </c>
      <c r="CR446" s="274" t="s">
        <v>877</v>
      </c>
      <c r="CS446" s="274">
        <v>11.25</v>
      </c>
      <c r="CT446" s="274" t="s">
        <v>268</v>
      </c>
      <c r="CU446" s="274">
        <v>11.25</v>
      </c>
      <c r="CV446" s="274">
        <v>365</v>
      </c>
      <c r="CW446" s="274" t="s">
        <v>878</v>
      </c>
      <c r="CX446" s="274" t="s">
        <v>835</v>
      </c>
      <c r="CY446" s="274" t="s">
        <v>836</v>
      </c>
      <c r="CZ446" s="274" t="s">
        <v>837</v>
      </c>
      <c r="DA446" s="274" t="s">
        <v>268</v>
      </c>
      <c r="DB446" s="274" t="s">
        <v>268</v>
      </c>
      <c r="DC446" s="274" t="s">
        <v>268</v>
      </c>
      <c r="DD446" s="274" t="s">
        <v>268</v>
      </c>
      <c r="DE446" s="274" t="s">
        <v>268</v>
      </c>
      <c r="DF446" s="274" t="s">
        <v>268</v>
      </c>
      <c r="DG446" s="299">
        <f>IFERROR(IF(CA446="D",IF(CK446="A dispo.",CD446*VLOOKUP('DATI INPUT'!$F$27,TARIFFE_UD,2,FALSE),CD446*VLOOKUP(CK446,TARIFFE_UD,2,FALSE)),CD446*VLOOKUP(CB446-100,TARIFFE_UND,2,FALSE)),0)</f>
        <v>17.96554145387055</v>
      </c>
      <c r="DH446" s="299">
        <f>IFERROR(IF(CA446="D",IF(CK446="A dispo.",CF446*VLOOKUP('DATI INPUT'!$F$27,TARIFFE_UD,3,FALSE),CF446*VLOOKUP(CK446,TARIFFE_UD,3,FALSE)),CF446*VLOOKUP(CB446-100,TARIFFE_UND,3,FALSE)),0)</f>
        <v>0</v>
      </c>
    </row>
    <row r="447" spans="1:112" x14ac:dyDescent="0.25">
      <c r="A447" s="274" t="s">
        <v>4500</v>
      </c>
      <c r="B447" s="274" t="s">
        <v>4501</v>
      </c>
      <c r="C447" s="274" t="s">
        <v>584</v>
      </c>
      <c r="D447" s="274" t="s">
        <v>4502</v>
      </c>
      <c r="E447" s="274" t="s">
        <v>268</v>
      </c>
      <c r="F447" s="274" t="s">
        <v>156</v>
      </c>
      <c r="G447" s="274" t="s">
        <v>4503</v>
      </c>
      <c r="H447" s="274" t="s">
        <v>983</v>
      </c>
      <c r="I447" s="274" t="s">
        <v>4504</v>
      </c>
      <c r="J447" s="274" t="s">
        <v>274</v>
      </c>
      <c r="K447" s="274" t="s">
        <v>4505</v>
      </c>
      <c r="L447" s="274" t="s">
        <v>984</v>
      </c>
      <c r="M447" s="274" t="s">
        <v>4506</v>
      </c>
      <c r="N447" s="274" t="s">
        <v>984</v>
      </c>
      <c r="O447" s="274" t="s">
        <v>873</v>
      </c>
      <c r="P447" s="274" t="s">
        <v>613</v>
      </c>
      <c r="Q447" s="274" t="s">
        <v>269</v>
      </c>
      <c r="R447" s="274" t="s">
        <v>268</v>
      </c>
      <c r="S447" s="274" t="s">
        <v>268</v>
      </c>
      <c r="T447" s="274" t="s">
        <v>268</v>
      </c>
      <c r="U447" s="274" t="s">
        <v>268</v>
      </c>
      <c r="V447" s="274" t="s">
        <v>268</v>
      </c>
      <c r="W447" s="274" t="s">
        <v>4506</v>
      </c>
      <c r="X447" s="274" t="s">
        <v>613</v>
      </c>
      <c r="Y447" s="274" t="s">
        <v>269</v>
      </c>
      <c r="Z447" s="274" t="s">
        <v>268</v>
      </c>
      <c r="AA447" s="274" t="s">
        <v>268</v>
      </c>
      <c r="AB447" s="274" t="s">
        <v>268</v>
      </c>
      <c r="AC447" s="274" t="s">
        <v>268</v>
      </c>
      <c r="AD447" s="274" t="s">
        <v>268</v>
      </c>
      <c r="AE447" s="274" t="s">
        <v>287</v>
      </c>
      <c r="AF447" s="274" t="s">
        <v>1811</v>
      </c>
      <c r="AG447" s="274" t="s">
        <v>875</v>
      </c>
      <c r="AH447" s="274" t="s">
        <v>1812</v>
      </c>
      <c r="AI447" s="274" t="s">
        <v>4507</v>
      </c>
      <c r="AJ447" s="274" t="s">
        <v>268</v>
      </c>
      <c r="AK447" s="274" t="s">
        <v>366</v>
      </c>
      <c r="AL447" s="274" t="s">
        <v>268</v>
      </c>
      <c r="AM447" s="274" t="s">
        <v>355</v>
      </c>
      <c r="AN447" s="274" t="s">
        <v>268</v>
      </c>
      <c r="AO447" s="274" t="s">
        <v>268</v>
      </c>
      <c r="AP447" s="274" t="s">
        <v>268</v>
      </c>
      <c r="AQ447" s="274" t="s">
        <v>268</v>
      </c>
      <c r="AR447" s="274" t="s">
        <v>268</v>
      </c>
      <c r="AS447" s="274" t="s">
        <v>268</v>
      </c>
      <c r="AT447" s="274" t="s">
        <v>268</v>
      </c>
      <c r="AU447" s="274" t="s">
        <v>268</v>
      </c>
      <c r="AV447" s="274" t="s">
        <v>268</v>
      </c>
      <c r="AW447" s="274" t="s">
        <v>268</v>
      </c>
      <c r="AX447" s="274" t="s">
        <v>268</v>
      </c>
      <c r="AY447" s="274" t="s">
        <v>268</v>
      </c>
      <c r="AZ447" s="274" t="s">
        <v>268</v>
      </c>
      <c r="BA447" s="274" t="s">
        <v>268</v>
      </c>
      <c r="BB447" s="274" t="s">
        <v>268</v>
      </c>
      <c r="BC447" s="274" t="s">
        <v>268</v>
      </c>
      <c r="BD447" s="274" t="s">
        <v>268</v>
      </c>
      <c r="BE447" s="274" t="s">
        <v>268</v>
      </c>
      <c r="BF447" s="274" t="s">
        <v>268</v>
      </c>
      <c r="BG447" s="274" t="s">
        <v>268</v>
      </c>
      <c r="BH447" s="274" t="s">
        <v>268</v>
      </c>
      <c r="BI447" s="274" t="s">
        <v>268</v>
      </c>
      <c r="BJ447" s="274" t="s">
        <v>268</v>
      </c>
      <c r="BK447" s="274" t="s">
        <v>268</v>
      </c>
      <c r="BL447" s="274" t="s">
        <v>268</v>
      </c>
      <c r="BM447" s="274" t="s">
        <v>268</v>
      </c>
      <c r="BN447" s="274" t="s">
        <v>268</v>
      </c>
      <c r="BO447" s="274" t="s">
        <v>268</v>
      </c>
      <c r="BP447" s="274" t="s">
        <v>268</v>
      </c>
      <c r="BQ447" s="274" t="s">
        <v>268</v>
      </c>
      <c r="BR447" s="274" t="s">
        <v>268</v>
      </c>
      <c r="BS447" s="274" t="s">
        <v>268</v>
      </c>
      <c r="BT447" s="274" t="s">
        <v>268</v>
      </c>
      <c r="BU447" s="274" t="s">
        <v>268</v>
      </c>
      <c r="BV447" s="274" t="s">
        <v>268</v>
      </c>
      <c r="BW447" s="274" t="s">
        <v>268</v>
      </c>
      <c r="BX447" s="274" t="s">
        <v>268</v>
      </c>
      <c r="BY447" s="295">
        <v>90</v>
      </c>
      <c r="BZ447" s="295">
        <v>90</v>
      </c>
      <c r="CA447" s="298" t="s">
        <v>142</v>
      </c>
      <c r="CB447" s="297">
        <v>122</v>
      </c>
      <c r="CC447" s="284">
        <f t="shared" si="26"/>
        <v>0</v>
      </c>
      <c r="CD447" s="295">
        <f t="shared" si="27"/>
        <v>90</v>
      </c>
      <c r="CE447" s="284">
        <f t="shared" si="28"/>
        <v>0</v>
      </c>
      <c r="CF447" s="295">
        <f t="shared" si="29"/>
        <v>1</v>
      </c>
      <c r="CG447" s="274" t="s">
        <v>876</v>
      </c>
      <c r="CH447" s="274" t="s">
        <v>268</v>
      </c>
      <c r="CI447" s="274" t="s">
        <v>268</v>
      </c>
      <c r="CJ447" s="298" t="s">
        <v>282</v>
      </c>
      <c r="CK447" s="297">
        <v>4</v>
      </c>
      <c r="CL447" s="274" t="s">
        <v>268</v>
      </c>
      <c r="CM447" s="274" t="s">
        <v>268</v>
      </c>
      <c r="CN447" s="274" t="s">
        <v>268</v>
      </c>
      <c r="CO447" s="274" t="s">
        <v>268</v>
      </c>
      <c r="CP447" s="274" t="s">
        <v>268</v>
      </c>
      <c r="CQ447" s="274" t="s">
        <v>268</v>
      </c>
      <c r="CR447" s="274" t="s">
        <v>877</v>
      </c>
      <c r="CS447" s="274">
        <v>131.72</v>
      </c>
      <c r="CT447" s="274" t="s">
        <v>268</v>
      </c>
      <c r="CU447" s="274">
        <v>131.72</v>
      </c>
      <c r="CV447" s="274">
        <v>365</v>
      </c>
      <c r="CW447" s="274" t="s">
        <v>878</v>
      </c>
      <c r="CX447" s="274" t="s">
        <v>835</v>
      </c>
      <c r="CY447" s="274" t="s">
        <v>836</v>
      </c>
      <c r="CZ447" s="274" t="s">
        <v>837</v>
      </c>
      <c r="DA447" s="274" t="s">
        <v>268</v>
      </c>
      <c r="DB447" s="274" t="s">
        <v>268</v>
      </c>
      <c r="DC447" s="274" t="s">
        <v>268</v>
      </c>
      <c r="DD447" s="274" t="s">
        <v>268</v>
      </c>
      <c r="DE447" s="274" t="s">
        <v>268</v>
      </c>
      <c r="DF447" s="274" t="s">
        <v>268</v>
      </c>
      <c r="DG447" s="299">
        <f>IFERROR(IF(CA447="D",IF(CK447="A dispo.",CD447*VLOOKUP('DATI INPUT'!$F$27,TARIFFE_UD,2,FALSE),CD447*VLOOKUP(CK447,TARIFFE_UD,2,FALSE)),CD447*VLOOKUP(CB447-100,TARIFFE_UND,2,FALSE)),0)</f>
        <v>76.555205215676949</v>
      </c>
      <c r="DH447" s="299">
        <f>IFERROR(IF(CA447="D",IF(CK447="A dispo.",CF447*VLOOKUP('DATI INPUT'!$F$27,TARIFFE_UD,3,FALSE),CF447*VLOOKUP(CK447,TARIFFE_UD,3,FALSE)),CF447*VLOOKUP(CB447-100,TARIFFE_UND,3,FALSE)),0)</f>
        <v>73.78284271486686</v>
      </c>
    </row>
    <row r="448" spans="1:112" x14ac:dyDescent="0.25">
      <c r="A448" s="274" t="s">
        <v>4508</v>
      </c>
      <c r="B448" s="274" t="s">
        <v>4509</v>
      </c>
      <c r="C448" s="274" t="s">
        <v>585</v>
      </c>
      <c r="D448" s="274" t="s">
        <v>4510</v>
      </c>
      <c r="E448" s="274" t="s">
        <v>268</v>
      </c>
      <c r="F448" s="274" t="s">
        <v>156</v>
      </c>
      <c r="G448" s="274" t="s">
        <v>4511</v>
      </c>
      <c r="H448" s="274" t="s">
        <v>1091</v>
      </c>
      <c r="I448" s="274" t="s">
        <v>4512</v>
      </c>
      <c r="J448" s="274" t="s">
        <v>156</v>
      </c>
      <c r="K448" s="274" t="s">
        <v>4513</v>
      </c>
      <c r="L448" s="274" t="s">
        <v>960</v>
      </c>
      <c r="M448" s="274" t="s">
        <v>4514</v>
      </c>
      <c r="N448" s="274" t="s">
        <v>4090</v>
      </c>
      <c r="O448" s="274" t="s">
        <v>4515</v>
      </c>
      <c r="P448" s="274" t="s">
        <v>4516</v>
      </c>
      <c r="Q448" s="274" t="s">
        <v>368</v>
      </c>
      <c r="R448" s="274" t="s">
        <v>268</v>
      </c>
      <c r="S448" s="274" t="s">
        <v>268</v>
      </c>
      <c r="T448" s="274" t="s">
        <v>268</v>
      </c>
      <c r="U448" s="274" t="s">
        <v>268</v>
      </c>
      <c r="V448" s="274" t="s">
        <v>268</v>
      </c>
      <c r="W448" s="274" t="s">
        <v>4517</v>
      </c>
      <c r="X448" s="274" t="s">
        <v>148</v>
      </c>
      <c r="Y448" s="274" t="s">
        <v>272</v>
      </c>
      <c r="Z448" s="274" t="s">
        <v>268</v>
      </c>
      <c r="AA448" s="274" t="s">
        <v>268</v>
      </c>
      <c r="AB448" s="274" t="s">
        <v>268</v>
      </c>
      <c r="AC448" s="274" t="s">
        <v>268</v>
      </c>
      <c r="AD448" s="274" t="s">
        <v>268</v>
      </c>
      <c r="AE448" s="274" t="s">
        <v>287</v>
      </c>
      <c r="AF448" s="274" t="s">
        <v>1811</v>
      </c>
      <c r="AG448" s="274" t="s">
        <v>875</v>
      </c>
      <c r="AH448" s="274" t="s">
        <v>2154</v>
      </c>
      <c r="AI448" s="274" t="s">
        <v>388</v>
      </c>
      <c r="AJ448" s="274" t="s">
        <v>268</v>
      </c>
      <c r="AK448" s="274" t="s">
        <v>395</v>
      </c>
      <c r="AL448" s="274" t="s">
        <v>268</v>
      </c>
      <c r="AM448" s="274" t="s">
        <v>288</v>
      </c>
      <c r="AN448" s="274" t="s">
        <v>268</v>
      </c>
      <c r="AO448" s="274" t="s">
        <v>268</v>
      </c>
      <c r="AP448" s="274" t="s">
        <v>268</v>
      </c>
      <c r="AQ448" s="274" t="s">
        <v>268</v>
      </c>
      <c r="AR448" s="274" t="s">
        <v>268</v>
      </c>
      <c r="AS448" s="274" t="s">
        <v>268</v>
      </c>
      <c r="AT448" s="274" t="s">
        <v>268</v>
      </c>
      <c r="AU448" s="274" t="s">
        <v>268</v>
      </c>
      <c r="AV448" s="274" t="s">
        <v>268</v>
      </c>
      <c r="AW448" s="274" t="s">
        <v>268</v>
      </c>
      <c r="AX448" s="274" t="s">
        <v>268</v>
      </c>
      <c r="AY448" s="274" t="s">
        <v>268</v>
      </c>
      <c r="AZ448" s="274" t="s">
        <v>268</v>
      </c>
      <c r="BA448" s="274" t="s">
        <v>268</v>
      </c>
      <c r="BB448" s="274" t="s">
        <v>268</v>
      </c>
      <c r="BC448" s="274" t="s">
        <v>268</v>
      </c>
      <c r="BD448" s="274" t="s">
        <v>268</v>
      </c>
      <c r="BE448" s="274" t="s">
        <v>268</v>
      </c>
      <c r="BF448" s="274" t="s">
        <v>268</v>
      </c>
      <c r="BG448" s="274" t="s">
        <v>268</v>
      </c>
      <c r="BH448" s="274" t="s">
        <v>268</v>
      </c>
      <c r="BI448" s="274" t="s">
        <v>268</v>
      </c>
      <c r="BJ448" s="274" t="s">
        <v>268</v>
      </c>
      <c r="BK448" s="274" t="s">
        <v>268</v>
      </c>
      <c r="BL448" s="274" t="s">
        <v>268</v>
      </c>
      <c r="BM448" s="274" t="s">
        <v>268</v>
      </c>
      <c r="BN448" s="274" t="s">
        <v>268</v>
      </c>
      <c r="BO448" s="274" t="s">
        <v>268</v>
      </c>
      <c r="BP448" s="274" t="s">
        <v>268</v>
      </c>
      <c r="BQ448" s="274" t="s">
        <v>268</v>
      </c>
      <c r="BR448" s="274" t="s">
        <v>268</v>
      </c>
      <c r="BS448" s="274" t="s">
        <v>268</v>
      </c>
      <c r="BT448" s="274" t="s">
        <v>268</v>
      </c>
      <c r="BU448" s="274" t="s">
        <v>268</v>
      </c>
      <c r="BV448" s="274" t="s">
        <v>268</v>
      </c>
      <c r="BW448" s="274" t="s">
        <v>268</v>
      </c>
      <c r="BX448" s="274" t="s">
        <v>268</v>
      </c>
      <c r="BY448" s="295">
        <v>112.05</v>
      </c>
      <c r="BZ448" s="295">
        <v>112.05</v>
      </c>
      <c r="CA448" s="298" t="s">
        <v>142</v>
      </c>
      <c r="CB448" s="297">
        <v>122</v>
      </c>
      <c r="CC448" s="284">
        <f t="shared" si="26"/>
        <v>0</v>
      </c>
      <c r="CD448" s="295">
        <f t="shared" si="27"/>
        <v>112.05</v>
      </c>
      <c r="CE448" s="284">
        <f t="shared" si="28"/>
        <v>0</v>
      </c>
      <c r="CF448" s="295">
        <f t="shared" si="29"/>
        <v>1</v>
      </c>
      <c r="CG448" s="274" t="s">
        <v>876</v>
      </c>
      <c r="CH448" s="274" t="s">
        <v>268</v>
      </c>
      <c r="CI448" s="274" t="s">
        <v>268</v>
      </c>
      <c r="CJ448" s="298" t="s">
        <v>271</v>
      </c>
      <c r="CK448" s="297">
        <v>1</v>
      </c>
      <c r="CL448" s="274" t="s">
        <v>268</v>
      </c>
      <c r="CM448" s="274" t="s">
        <v>268</v>
      </c>
      <c r="CN448" s="274" t="s">
        <v>268</v>
      </c>
      <c r="CO448" s="274" t="s">
        <v>268</v>
      </c>
      <c r="CP448" s="274" t="s">
        <v>268</v>
      </c>
      <c r="CQ448" s="274" t="s">
        <v>268</v>
      </c>
      <c r="CR448" s="274" t="s">
        <v>877</v>
      </c>
      <c r="CS448" s="274">
        <v>59.86</v>
      </c>
      <c r="CT448" s="274" t="s">
        <v>268</v>
      </c>
      <c r="CU448" s="274">
        <v>59.86</v>
      </c>
      <c r="CV448" s="274">
        <v>365</v>
      </c>
      <c r="CW448" s="274" t="s">
        <v>878</v>
      </c>
      <c r="CX448" s="274" t="s">
        <v>835</v>
      </c>
      <c r="CY448" s="274" t="s">
        <v>836</v>
      </c>
      <c r="CZ448" s="274" t="s">
        <v>837</v>
      </c>
      <c r="DA448" s="274" t="s">
        <v>268</v>
      </c>
      <c r="DB448" s="274" t="s">
        <v>268</v>
      </c>
      <c r="DC448" s="274" t="s">
        <v>268</v>
      </c>
      <c r="DD448" s="274" t="s">
        <v>268</v>
      </c>
      <c r="DE448" s="274" t="s">
        <v>268</v>
      </c>
      <c r="DF448" s="274" t="s">
        <v>268</v>
      </c>
      <c r="DG448" s="299">
        <f>IFERROR(IF(CA448="D",IF(CK448="A dispo.",CD448*VLOOKUP('DATI INPUT'!$F$27,TARIFFE_UD,2,FALSE),CD448*VLOOKUP(CK448,TARIFFE_UD,2,FALSE)),CD448*VLOOKUP(CB448-100,TARIFFE_UND,2,FALSE)),0)</f>
        <v>69.018477253926676</v>
      </c>
      <c r="DH448" s="299">
        <f>IFERROR(IF(CA448="D",IF(CK448="A dispo.",CF448*VLOOKUP('DATI INPUT'!$F$27,TARIFFE_UD,3,FALSE),CF448*VLOOKUP(CK448,TARIFFE_UD,3,FALSE)),CF448*VLOOKUP(CB448-100,TARIFFE_UND,3,FALSE)),0)</f>
        <v>15.164853048114928</v>
      </c>
    </row>
    <row r="449" spans="1:112" x14ac:dyDescent="0.25">
      <c r="A449" s="274" t="s">
        <v>4518</v>
      </c>
      <c r="B449" s="274" t="s">
        <v>4509</v>
      </c>
      <c r="C449" s="274" t="s">
        <v>4519</v>
      </c>
      <c r="D449" s="274" t="s">
        <v>4510</v>
      </c>
      <c r="E449" s="274" t="s">
        <v>268</v>
      </c>
      <c r="F449" s="274" t="s">
        <v>156</v>
      </c>
      <c r="G449" s="274" t="s">
        <v>4511</v>
      </c>
      <c r="H449" s="274" t="s">
        <v>1091</v>
      </c>
      <c r="I449" s="274" t="s">
        <v>4512</v>
      </c>
      <c r="J449" s="274" t="s">
        <v>156</v>
      </c>
      <c r="K449" s="274" t="s">
        <v>4513</v>
      </c>
      <c r="L449" s="274" t="s">
        <v>960</v>
      </c>
      <c r="M449" s="274" t="s">
        <v>4514</v>
      </c>
      <c r="N449" s="274" t="s">
        <v>4090</v>
      </c>
      <c r="O449" s="274" t="s">
        <v>4515</v>
      </c>
      <c r="P449" s="274" t="s">
        <v>4516</v>
      </c>
      <c r="Q449" s="274" t="s">
        <v>368</v>
      </c>
      <c r="R449" s="274" t="s">
        <v>268</v>
      </c>
      <c r="S449" s="274" t="s">
        <v>268</v>
      </c>
      <c r="T449" s="274" t="s">
        <v>268</v>
      </c>
      <c r="U449" s="274" t="s">
        <v>268</v>
      </c>
      <c r="V449" s="274" t="s">
        <v>268</v>
      </c>
      <c r="W449" s="274" t="s">
        <v>4517</v>
      </c>
      <c r="X449" s="274" t="s">
        <v>148</v>
      </c>
      <c r="Y449" s="274" t="s">
        <v>272</v>
      </c>
      <c r="Z449" s="274" t="s">
        <v>268</v>
      </c>
      <c r="AA449" s="274" t="s">
        <v>268</v>
      </c>
      <c r="AB449" s="274" t="s">
        <v>268</v>
      </c>
      <c r="AC449" s="274" t="s">
        <v>268</v>
      </c>
      <c r="AD449" s="274" t="s">
        <v>268</v>
      </c>
      <c r="AE449" s="274" t="s">
        <v>287</v>
      </c>
      <c r="AF449" s="274" t="s">
        <v>1811</v>
      </c>
      <c r="AG449" s="274" t="s">
        <v>875</v>
      </c>
      <c r="AH449" s="274" t="s">
        <v>2154</v>
      </c>
      <c r="AI449" s="274" t="s">
        <v>965</v>
      </c>
      <c r="AJ449" s="274" t="s">
        <v>268</v>
      </c>
      <c r="AK449" s="274" t="s">
        <v>366</v>
      </c>
      <c r="AL449" s="274" t="s">
        <v>268</v>
      </c>
      <c r="AM449" s="274" t="s">
        <v>353</v>
      </c>
      <c r="AN449" s="274" t="s">
        <v>268</v>
      </c>
      <c r="AO449" s="274" t="s">
        <v>268</v>
      </c>
      <c r="AP449" s="274" t="s">
        <v>268</v>
      </c>
      <c r="AQ449" s="274" t="s">
        <v>268</v>
      </c>
      <c r="AR449" s="274" t="s">
        <v>268</v>
      </c>
      <c r="AS449" s="274" t="s">
        <v>268</v>
      </c>
      <c r="AT449" s="274" t="s">
        <v>268</v>
      </c>
      <c r="AU449" s="274" t="s">
        <v>268</v>
      </c>
      <c r="AV449" s="274" t="s">
        <v>268</v>
      </c>
      <c r="AW449" s="274" t="s">
        <v>268</v>
      </c>
      <c r="AX449" s="274" t="s">
        <v>268</v>
      </c>
      <c r="AY449" s="274" t="s">
        <v>268</v>
      </c>
      <c r="AZ449" s="274" t="s">
        <v>268</v>
      </c>
      <c r="BA449" s="274" t="s">
        <v>268</v>
      </c>
      <c r="BB449" s="274" t="s">
        <v>268</v>
      </c>
      <c r="BC449" s="274" t="s">
        <v>268</v>
      </c>
      <c r="BD449" s="274" t="s">
        <v>268</v>
      </c>
      <c r="BE449" s="274" t="s">
        <v>268</v>
      </c>
      <c r="BF449" s="274" t="s">
        <v>268</v>
      </c>
      <c r="BG449" s="274" t="s">
        <v>268</v>
      </c>
      <c r="BH449" s="274" t="s">
        <v>268</v>
      </c>
      <c r="BI449" s="274" t="s">
        <v>268</v>
      </c>
      <c r="BJ449" s="274" t="s">
        <v>268</v>
      </c>
      <c r="BK449" s="274" t="s">
        <v>268</v>
      </c>
      <c r="BL449" s="274" t="s">
        <v>268</v>
      </c>
      <c r="BM449" s="274" t="s">
        <v>268</v>
      </c>
      <c r="BN449" s="274" t="s">
        <v>268</v>
      </c>
      <c r="BO449" s="274" t="s">
        <v>268</v>
      </c>
      <c r="BP449" s="274" t="s">
        <v>268</v>
      </c>
      <c r="BQ449" s="274" t="s">
        <v>268</v>
      </c>
      <c r="BR449" s="274" t="s">
        <v>268</v>
      </c>
      <c r="BS449" s="274" t="s">
        <v>268</v>
      </c>
      <c r="BT449" s="274" t="s">
        <v>268</v>
      </c>
      <c r="BU449" s="274" t="s">
        <v>268</v>
      </c>
      <c r="BV449" s="274" t="s">
        <v>268</v>
      </c>
      <c r="BW449" s="274" t="s">
        <v>268</v>
      </c>
      <c r="BX449" s="274" t="s">
        <v>268</v>
      </c>
      <c r="BY449" s="295">
        <v>33.92</v>
      </c>
      <c r="BZ449" s="295">
        <v>33.92</v>
      </c>
      <c r="CA449" s="298" t="s">
        <v>142</v>
      </c>
      <c r="CB449" s="297">
        <v>123</v>
      </c>
      <c r="CC449" s="284">
        <f t="shared" si="26"/>
        <v>0</v>
      </c>
      <c r="CD449" s="295">
        <f t="shared" si="27"/>
        <v>33.92</v>
      </c>
      <c r="CE449" s="284">
        <f t="shared" si="28"/>
        <v>1</v>
      </c>
      <c r="CF449" s="295">
        <f t="shared" si="29"/>
        <v>0</v>
      </c>
      <c r="CG449" s="274" t="s">
        <v>1817</v>
      </c>
      <c r="CH449" s="274" t="s">
        <v>268</v>
      </c>
      <c r="CI449" s="274" t="s">
        <v>268</v>
      </c>
      <c r="CJ449" s="298" t="s">
        <v>271</v>
      </c>
      <c r="CK449" s="297">
        <v>1</v>
      </c>
      <c r="CL449" s="274" t="s">
        <v>268</v>
      </c>
      <c r="CM449" s="274" t="s">
        <v>268</v>
      </c>
      <c r="CN449" s="274" t="s">
        <v>268</v>
      </c>
      <c r="CO449" s="274" t="s">
        <v>268</v>
      </c>
      <c r="CP449" s="274" t="s">
        <v>268</v>
      </c>
      <c r="CQ449" s="274" t="s">
        <v>268</v>
      </c>
      <c r="CR449" s="274" t="s">
        <v>877</v>
      </c>
      <c r="CS449" s="274">
        <v>12.89</v>
      </c>
      <c r="CT449" s="274" t="s">
        <v>268</v>
      </c>
      <c r="CU449" s="274">
        <v>12.89</v>
      </c>
      <c r="CV449" s="274">
        <v>365</v>
      </c>
      <c r="CW449" s="274" t="s">
        <v>878</v>
      </c>
      <c r="CX449" s="274" t="s">
        <v>835</v>
      </c>
      <c r="CY449" s="274" t="s">
        <v>836</v>
      </c>
      <c r="CZ449" s="274" t="s">
        <v>837</v>
      </c>
      <c r="DA449" s="274" t="s">
        <v>268</v>
      </c>
      <c r="DB449" s="274" t="s">
        <v>268</v>
      </c>
      <c r="DC449" s="274" t="s">
        <v>268</v>
      </c>
      <c r="DD449" s="274" t="s">
        <v>268</v>
      </c>
      <c r="DE449" s="274" t="s">
        <v>268</v>
      </c>
      <c r="DF449" s="274" t="s">
        <v>268</v>
      </c>
      <c r="DG449" s="299">
        <f>IFERROR(IF(CA449="D",IF(CK449="A dispo.",CD449*VLOOKUP('DATI INPUT'!$F$27,TARIFFE_UD,2,FALSE),CD449*VLOOKUP(CK449,TARIFFE_UD,2,FALSE)),CD449*VLOOKUP(CB449-100,TARIFFE_UND,2,FALSE)),0)</f>
        <v>20.893411409667053</v>
      </c>
      <c r="DH449" s="299">
        <f>IFERROR(IF(CA449="D",IF(CK449="A dispo.",CF449*VLOOKUP('DATI INPUT'!$F$27,TARIFFE_UD,3,FALSE),CF449*VLOOKUP(CK449,TARIFFE_UD,3,FALSE)),CF449*VLOOKUP(CB449-100,TARIFFE_UND,3,FALSE)),0)</f>
        <v>0</v>
      </c>
    </row>
    <row r="450" spans="1:112" x14ac:dyDescent="0.25">
      <c r="A450" s="274" t="s">
        <v>4520</v>
      </c>
      <c r="B450" s="274" t="s">
        <v>4509</v>
      </c>
      <c r="C450" s="274" t="s">
        <v>4521</v>
      </c>
      <c r="D450" s="274" t="s">
        <v>4510</v>
      </c>
      <c r="E450" s="274" t="s">
        <v>268</v>
      </c>
      <c r="F450" s="274" t="s">
        <v>156</v>
      </c>
      <c r="G450" s="274" t="s">
        <v>4511</v>
      </c>
      <c r="H450" s="274" t="s">
        <v>1091</v>
      </c>
      <c r="I450" s="274" t="s">
        <v>4512</v>
      </c>
      <c r="J450" s="274" t="s">
        <v>156</v>
      </c>
      <c r="K450" s="274" t="s">
        <v>4513</v>
      </c>
      <c r="L450" s="274" t="s">
        <v>960</v>
      </c>
      <c r="M450" s="274" t="s">
        <v>4514</v>
      </c>
      <c r="N450" s="274" t="s">
        <v>4090</v>
      </c>
      <c r="O450" s="274" t="s">
        <v>4515</v>
      </c>
      <c r="P450" s="274" t="s">
        <v>4516</v>
      </c>
      <c r="Q450" s="274" t="s">
        <v>368</v>
      </c>
      <c r="R450" s="274" t="s">
        <v>268</v>
      </c>
      <c r="S450" s="274" t="s">
        <v>268</v>
      </c>
      <c r="T450" s="274" t="s">
        <v>268</v>
      </c>
      <c r="U450" s="274" t="s">
        <v>268</v>
      </c>
      <c r="V450" s="274" t="s">
        <v>268</v>
      </c>
      <c r="W450" s="274" t="s">
        <v>4517</v>
      </c>
      <c r="X450" s="274" t="s">
        <v>148</v>
      </c>
      <c r="Y450" s="274" t="s">
        <v>272</v>
      </c>
      <c r="Z450" s="274" t="s">
        <v>268</v>
      </c>
      <c r="AA450" s="274" t="s">
        <v>268</v>
      </c>
      <c r="AB450" s="274" t="s">
        <v>268</v>
      </c>
      <c r="AC450" s="274" t="s">
        <v>268</v>
      </c>
      <c r="AD450" s="274" t="s">
        <v>268</v>
      </c>
      <c r="AE450" s="274" t="s">
        <v>287</v>
      </c>
      <c r="AF450" s="274" t="s">
        <v>1811</v>
      </c>
      <c r="AG450" s="274" t="s">
        <v>875</v>
      </c>
      <c r="AH450" s="274" t="s">
        <v>2154</v>
      </c>
      <c r="AI450" s="274" t="s">
        <v>965</v>
      </c>
      <c r="AJ450" s="274" t="s">
        <v>268</v>
      </c>
      <c r="AK450" s="274" t="s">
        <v>377</v>
      </c>
      <c r="AL450" s="274" t="s">
        <v>268</v>
      </c>
      <c r="AM450" s="274" t="s">
        <v>353</v>
      </c>
      <c r="AN450" s="274" t="s">
        <v>268</v>
      </c>
      <c r="AO450" s="274" t="s">
        <v>268</v>
      </c>
      <c r="AP450" s="274" t="s">
        <v>268</v>
      </c>
      <c r="AQ450" s="274" t="s">
        <v>268</v>
      </c>
      <c r="AR450" s="274" t="s">
        <v>268</v>
      </c>
      <c r="AS450" s="274" t="s">
        <v>268</v>
      </c>
      <c r="AT450" s="274" t="s">
        <v>268</v>
      </c>
      <c r="AU450" s="274" t="s">
        <v>268</v>
      </c>
      <c r="AV450" s="274" t="s">
        <v>268</v>
      </c>
      <c r="AW450" s="274" t="s">
        <v>268</v>
      </c>
      <c r="AX450" s="274" t="s">
        <v>268</v>
      </c>
      <c r="AY450" s="274" t="s">
        <v>268</v>
      </c>
      <c r="AZ450" s="274" t="s">
        <v>268</v>
      </c>
      <c r="BA450" s="274" t="s">
        <v>268</v>
      </c>
      <c r="BB450" s="274" t="s">
        <v>268</v>
      </c>
      <c r="BC450" s="274" t="s">
        <v>268</v>
      </c>
      <c r="BD450" s="274" t="s">
        <v>268</v>
      </c>
      <c r="BE450" s="274" t="s">
        <v>268</v>
      </c>
      <c r="BF450" s="274" t="s">
        <v>268</v>
      </c>
      <c r="BG450" s="274" t="s">
        <v>268</v>
      </c>
      <c r="BH450" s="274" t="s">
        <v>268</v>
      </c>
      <c r="BI450" s="274" t="s">
        <v>268</v>
      </c>
      <c r="BJ450" s="274" t="s">
        <v>268</v>
      </c>
      <c r="BK450" s="274" t="s">
        <v>268</v>
      </c>
      <c r="BL450" s="274" t="s">
        <v>268</v>
      </c>
      <c r="BM450" s="274" t="s">
        <v>268</v>
      </c>
      <c r="BN450" s="274" t="s">
        <v>268</v>
      </c>
      <c r="BO450" s="274" t="s">
        <v>268</v>
      </c>
      <c r="BP450" s="274" t="s">
        <v>268</v>
      </c>
      <c r="BQ450" s="274" t="s">
        <v>268</v>
      </c>
      <c r="BR450" s="274" t="s">
        <v>268</v>
      </c>
      <c r="BS450" s="274" t="s">
        <v>268</v>
      </c>
      <c r="BT450" s="274" t="s">
        <v>268</v>
      </c>
      <c r="BU450" s="274" t="s">
        <v>268</v>
      </c>
      <c r="BV450" s="274" t="s">
        <v>268</v>
      </c>
      <c r="BW450" s="274" t="s">
        <v>268</v>
      </c>
      <c r="BX450" s="274" t="s">
        <v>268</v>
      </c>
      <c r="BY450" s="295">
        <v>12.95</v>
      </c>
      <c r="BZ450" s="295">
        <v>12.95</v>
      </c>
      <c r="CA450" s="298" t="s">
        <v>142</v>
      </c>
      <c r="CB450" s="297">
        <v>123</v>
      </c>
      <c r="CC450" s="284">
        <f t="shared" si="26"/>
        <v>0</v>
      </c>
      <c r="CD450" s="295">
        <f t="shared" si="27"/>
        <v>12.95</v>
      </c>
      <c r="CE450" s="284">
        <f t="shared" si="28"/>
        <v>1</v>
      </c>
      <c r="CF450" s="295">
        <f t="shared" si="29"/>
        <v>0</v>
      </c>
      <c r="CG450" s="274" t="s">
        <v>1817</v>
      </c>
      <c r="CH450" s="274" t="s">
        <v>268</v>
      </c>
      <c r="CI450" s="274" t="s">
        <v>268</v>
      </c>
      <c r="CJ450" s="298" t="s">
        <v>271</v>
      </c>
      <c r="CK450" s="297">
        <v>1</v>
      </c>
      <c r="CL450" s="274" t="s">
        <v>268</v>
      </c>
      <c r="CM450" s="274" t="s">
        <v>268</v>
      </c>
      <c r="CN450" s="274" t="s">
        <v>268</v>
      </c>
      <c r="CO450" s="274" t="s">
        <v>268</v>
      </c>
      <c r="CP450" s="274" t="s">
        <v>268</v>
      </c>
      <c r="CQ450" s="274" t="s">
        <v>268</v>
      </c>
      <c r="CR450" s="274" t="s">
        <v>877</v>
      </c>
      <c r="CS450" s="274">
        <v>4.92</v>
      </c>
      <c r="CT450" s="274" t="s">
        <v>268</v>
      </c>
      <c r="CU450" s="274">
        <v>4.92</v>
      </c>
      <c r="CV450" s="274">
        <v>365</v>
      </c>
      <c r="CW450" s="274" t="s">
        <v>878</v>
      </c>
      <c r="CX450" s="274" t="s">
        <v>835</v>
      </c>
      <c r="CY450" s="274" t="s">
        <v>836</v>
      </c>
      <c r="CZ450" s="274" t="s">
        <v>837</v>
      </c>
      <c r="DA450" s="274" t="s">
        <v>268</v>
      </c>
      <c r="DB450" s="274" t="s">
        <v>268</v>
      </c>
      <c r="DC450" s="274" t="s">
        <v>268</v>
      </c>
      <c r="DD450" s="274" t="s">
        <v>268</v>
      </c>
      <c r="DE450" s="274" t="s">
        <v>268</v>
      </c>
      <c r="DF450" s="274" t="s">
        <v>268</v>
      </c>
      <c r="DG450" s="299">
        <f>IFERROR(IF(CA450="D",IF(CK450="A dispo.",CD450*VLOOKUP('DATI INPUT'!$F$27,TARIFFE_UD,2,FALSE),CD450*VLOOKUP(CK450,TARIFFE_UD,2,FALSE)),CD450*VLOOKUP(CB450-100,TARIFFE_UND,2,FALSE)),0)</f>
        <v>7.9767004055185229</v>
      </c>
      <c r="DH450" s="299">
        <f>IFERROR(IF(CA450="D",IF(CK450="A dispo.",CF450*VLOOKUP('DATI INPUT'!$F$27,TARIFFE_UD,3,FALSE),CF450*VLOOKUP(CK450,TARIFFE_UD,3,FALSE)),CF450*VLOOKUP(CB450-100,TARIFFE_UND,3,FALSE)),0)</f>
        <v>0</v>
      </c>
    </row>
    <row r="451" spans="1:112" x14ac:dyDescent="0.25">
      <c r="A451" s="274" t="s">
        <v>4522</v>
      </c>
      <c r="B451" s="274" t="s">
        <v>1078</v>
      </c>
      <c r="C451" s="274" t="s">
        <v>586</v>
      </c>
      <c r="D451" s="274" t="s">
        <v>4523</v>
      </c>
      <c r="E451" s="274" t="s">
        <v>268</v>
      </c>
      <c r="F451" s="274" t="s">
        <v>156</v>
      </c>
      <c r="G451" s="274" t="s">
        <v>4524</v>
      </c>
      <c r="H451" s="274" t="s">
        <v>983</v>
      </c>
      <c r="I451" s="274" t="s">
        <v>4525</v>
      </c>
      <c r="J451" s="274" t="s">
        <v>156</v>
      </c>
      <c r="K451" s="274" t="s">
        <v>4526</v>
      </c>
      <c r="L451" s="274" t="s">
        <v>960</v>
      </c>
      <c r="M451" s="274" t="s">
        <v>4527</v>
      </c>
      <c r="N451" s="274" t="s">
        <v>984</v>
      </c>
      <c r="O451" s="274" t="s">
        <v>873</v>
      </c>
      <c r="P451" s="274" t="s">
        <v>2506</v>
      </c>
      <c r="Q451" s="274" t="s">
        <v>280</v>
      </c>
      <c r="R451" s="274" t="s">
        <v>268</v>
      </c>
      <c r="S451" s="274" t="s">
        <v>268</v>
      </c>
      <c r="T451" s="274" t="s">
        <v>268</v>
      </c>
      <c r="U451" s="274" t="s">
        <v>268</v>
      </c>
      <c r="V451" s="274" t="s">
        <v>268</v>
      </c>
      <c r="W451" s="274" t="s">
        <v>4527</v>
      </c>
      <c r="X451" s="274" t="s">
        <v>2506</v>
      </c>
      <c r="Y451" s="274" t="s">
        <v>280</v>
      </c>
      <c r="Z451" s="274" t="s">
        <v>268</v>
      </c>
      <c r="AA451" s="274" t="s">
        <v>268</v>
      </c>
      <c r="AB451" s="274" t="s">
        <v>268</v>
      </c>
      <c r="AC451" s="274" t="s">
        <v>268</v>
      </c>
      <c r="AD451" s="274" t="s">
        <v>268</v>
      </c>
      <c r="AE451" s="274" t="s">
        <v>287</v>
      </c>
      <c r="AF451" s="274" t="s">
        <v>1811</v>
      </c>
      <c r="AG451" s="274" t="s">
        <v>875</v>
      </c>
      <c r="AH451" s="274" t="s">
        <v>1848</v>
      </c>
      <c r="AI451" s="274" t="s">
        <v>1264</v>
      </c>
      <c r="AJ451" s="274" t="s">
        <v>268</v>
      </c>
      <c r="AK451" s="274" t="s">
        <v>381</v>
      </c>
      <c r="AL451" s="274" t="s">
        <v>268</v>
      </c>
      <c r="AM451" s="274" t="s">
        <v>405</v>
      </c>
      <c r="AN451" s="274" t="s">
        <v>287</v>
      </c>
      <c r="AO451" s="274" t="s">
        <v>1811</v>
      </c>
      <c r="AP451" s="274" t="s">
        <v>875</v>
      </c>
      <c r="AQ451" s="274" t="s">
        <v>1848</v>
      </c>
      <c r="AR451" s="274" t="s">
        <v>1264</v>
      </c>
      <c r="AS451" s="274" t="s">
        <v>268</v>
      </c>
      <c r="AT451" s="274" t="s">
        <v>377</v>
      </c>
      <c r="AU451" s="274" t="s">
        <v>268</v>
      </c>
      <c r="AV451" s="274" t="s">
        <v>405</v>
      </c>
      <c r="AW451" s="274" t="s">
        <v>268</v>
      </c>
      <c r="AX451" s="274" t="s">
        <v>268</v>
      </c>
      <c r="AY451" s="274" t="s">
        <v>268</v>
      </c>
      <c r="AZ451" s="274" t="s">
        <v>268</v>
      </c>
      <c r="BA451" s="274" t="s">
        <v>268</v>
      </c>
      <c r="BB451" s="274" t="s">
        <v>268</v>
      </c>
      <c r="BC451" s="274" t="s">
        <v>268</v>
      </c>
      <c r="BD451" s="274" t="s">
        <v>268</v>
      </c>
      <c r="BE451" s="274" t="s">
        <v>268</v>
      </c>
      <c r="BF451" s="274" t="s">
        <v>268</v>
      </c>
      <c r="BG451" s="274" t="s">
        <v>268</v>
      </c>
      <c r="BH451" s="274" t="s">
        <v>268</v>
      </c>
      <c r="BI451" s="274" t="s">
        <v>268</v>
      </c>
      <c r="BJ451" s="274" t="s">
        <v>268</v>
      </c>
      <c r="BK451" s="274" t="s">
        <v>268</v>
      </c>
      <c r="BL451" s="274" t="s">
        <v>268</v>
      </c>
      <c r="BM451" s="274" t="s">
        <v>268</v>
      </c>
      <c r="BN451" s="274" t="s">
        <v>268</v>
      </c>
      <c r="BO451" s="274" t="s">
        <v>268</v>
      </c>
      <c r="BP451" s="274" t="s">
        <v>268</v>
      </c>
      <c r="BQ451" s="274" t="s">
        <v>268</v>
      </c>
      <c r="BR451" s="274" t="s">
        <v>268</v>
      </c>
      <c r="BS451" s="274" t="s">
        <v>268</v>
      </c>
      <c r="BT451" s="274" t="s">
        <v>268</v>
      </c>
      <c r="BU451" s="274" t="s">
        <v>268</v>
      </c>
      <c r="BV451" s="274" t="s">
        <v>268</v>
      </c>
      <c r="BW451" s="274" t="s">
        <v>268</v>
      </c>
      <c r="BX451" s="274" t="s">
        <v>268</v>
      </c>
      <c r="BY451" s="295">
        <v>155</v>
      </c>
      <c r="BZ451" s="295">
        <v>155</v>
      </c>
      <c r="CA451" s="298" t="s">
        <v>142</v>
      </c>
      <c r="CB451" s="297">
        <v>122</v>
      </c>
      <c r="CC451" s="284">
        <f t="shared" ref="CC451:CC514" si="30">IF(IFERROR(VLOOKUP(CG451,Rid_ud,2,FALSE),0)+IFERROR(VLOOKUP(CL451,rid,2,FALSE),0)+IFERROR(VLOOKUP(CM451,rid,2,FALSE),0)&gt;1,1,IFERROR(VLOOKUP(CG451,Rid_ud,2,FALSE),0)+IFERROR(VLOOKUP(CL451,rid,2,FALSE),0)+IFERROR(VLOOKUP(CM451,rid,2,FALSE),0))</f>
        <v>0</v>
      </c>
      <c r="CD451" s="295">
        <f t="shared" ref="CD451:CD514" si="31">(BZ451-(BZ451*CC451))/365*CV451</f>
        <v>155</v>
      </c>
      <c r="CE451" s="284">
        <f t="shared" ref="CE451:CE514" si="32">IF(IFERROR(VLOOKUP(CG451,Rid_ud,3,FALSE),0)+IFERROR(VLOOKUP(CL451,rid,3,FALSE),0)+IFERROR(VLOOKUP(CM451,rid,3,FALSE),0)&gt;1,1,IFERROR(VLOOKUP(CG451,Rid_ud,3,FALSE),0)+IFERROR(VLOOKUP(CL451,rid,3,FALSE),0)+IFERROR(VLOOKUP(CM451,rid,3,FALSE),0))</f>
        <v>0</v>
      </c>
      <c r="CF451" s="295">
        <f t="shared" ref="CF451:CF514" si="33">(IF(CA451="D",1-(1*CE451),BZ451-(BZ451*CE451)))/365*CV451</f>
        <v>1</v>
      </c>
      <c r="CG451" s="274" t="s">
        <v>876</v>
      </c>
      <c r="CH451" s="274" t="s">
        <v>268</v>
      </c>
      <c r="CI451" s="274" t="s">
        <v>268</v>
      </c>
      <c r="CJ451" s="298" t="s">
        <v>280</v>
      </c>
      <c r="CK451" s="297">
        <v>2</v>
      </c>
      <c r="CL451" s="274" t="s">
        <v>268</v>
      </c>
      <c r="CM451" s="274" t="s">
        <v>268</v>
      </c>
      <c r="CN451" s="274" t="s">
        <v>268</v>
      </c>
      <c r="CO451" s="274" t="s">
        <v>268</v>
      </c>
      <c r="CP451" s="274" t="s">
        <v>268</v>
      </c>
      <c r="CQ451" s="274" t="s">
        <v>268</v>
      </c>
      <c r="CR451" s="274" t="s">
        <v>877</v>
      </c>
      <c r="CS451" s="274">
        <v>122.31</v>
      </c>
      <c r="CT451" s="274" t="s">
        <v>268</v>
      </c>
      <c r="CU451" s="274">
        <v>122.31</v>
      </c>
      <c r="CV451" s="274">
        <v>365</v>
      </c>
      <c r="CW451" s="274" t="s">
        <v>878</v>
      </c>
      <c r="CX451" s="274" t="s">
        <v>835</v>
      </c>
      <c r="CY451" s="274" t="s">
        <v>836</v>
      </c>
      <c r="CZ451" s="274" t="s">
        <v>837</v>
      </c>
      <c r="DA451" s="274" t="s">
        <v>268</v>
      </c>
      <c r="DB451" s="274" t="s">
        <v>268</v>
      </c>
      <c r="DC451" s="274" t="s">
        <v>268</v>
      </c>
      <c r="DD451" s="274" t="s">
        <v>268</v>
      </c>
      <c r="DE451" s="274" t="s">
        <v>268</v>
      </c>
      <c r="DF451" s="274" t="s">
        <v>268</v>
      </c>
      <c r="DG451" s="299">
        <f>IFERROR(IF(CA451="D",IF(CK451="A dispo.",CD451*VLOOKUP('DATI INPUT'!$F$27,TARIFFE_UD,2,FALSE),CD451*VLOOKUP(CK451,TARIFFE_UD,2,FALSE)),CD451*VLOOKUP(CB451-100,TARIFFE_UND,2,FALSE)),0)</f>
        <v>111.3863570139974</v>
      </c>
      <c r="DH451" s="299">
        <f>IFERROR(IF(CA451="D",IF(CK451="A dispo.",CF451*VLOOKUP('DATI INPUT'!$F$27,TARIFFE_UD,3,FALSE),CF451*VLOOKUP(CK451,TARIFFE_UD,3,FALSE)),CF451*VLOOKUP(CB451-100,TARIFFE_UND,3,FALSE)),0)</f>
        <v>46.077822723118445</v>
      </c>
    </row>
    <row r="452" spans="1:112" x14ac:dyDescent="0.25">
      <c r="A452" s="274" t="s">
        <v>4528</v>
      </c>
      <c r="B452" s="274" t="s">
        <v>4529</v>
      </c>
      <c r="C452" s="274" t="s">
        <v>588</v>
      </c>
      <c r="D452" s="274" t="s">
        <v>4530</v>
      </c>
      <c r="E452" s="274" t="s">
        <v>268</v>
      </c>
      <c r="F452" s="274" t="s">
        <v>156</v>
      </c>
      <c r="G452" s="274" t="s">
        <v>4531</v>
      </c>
      <c r="H452" s="274" t="s">
        <v>983</v>
      </c>
      <c r="I452" s="274" t="s">
        <v>4532</v>
      </c>
      <c r="J452" s="274" t="s">
        <v>274</v>
      </c>
      <c r="K452" s="274" t="s">
        <v>4533</v>
      </c>
      <c r="L452" s="274" t="s">
        <v>960</v>
      </c>
      <c r="M452" s="274" t="s">
        <v>4534</v>
      </c>
      <c r="N452" s="274" t="s">
        <v>984</v>
      </c>
      <c r="O452" s="274" t="s">
        <v>873</v>
      </c>
      <c r="P452" s="274" t="s">
        <v>613</v>
      </c>
      <c r="Q452" s="274" t="s">
        <v>269</v>
      </c>
      <c r="R452" s="274" t="s">
        <v>153</v>
      </c>
      <c r="S452" s="274" t="s">
        <v>268</v>
      </c>
      <c r="T452" s="274" t="s">
        <v>268</v>
      </c>
      <c r="U452" s="274" t="s">
        <v>268</v>
      </c>
      <c r="V452" s="274" t="s">
        <v>268</v>
      </c>
      <c r="W452" s="274" t="s">
        <v>4534</v>
      </c>
      <c r="X452" s="274" t="s">
        <v>613</v>
      </c>
      <c r="Y452" s="274" t="s">
        <v>269</v>
      </c>
      <c r="Z452" s="274" t="s">
        <v>153</v>
      </c>
      <c r="AA452" s="274" t="s">
        <v>268</v>
      </c>
      <c r="AB452" s="274" t="s">
        <v>268</v>
      </c>
      <c r="AC452" s="274" t="s">
        <v>268</v>
      </c>
      <c r="AD452" s="274" t="s">
        <v>268</v>
      </c>
      <c r="AE452" s="274" t="s">
        <v>287</v>
      </c>
      <c r="AF452" s="274" t="s">
        <v>1811</v>
      </c>
      <c r="AG452" s="274" t="s">
        <v>875</v>
      </c>
      <c r="AH452" s="274" t="s">
        <v>1812</v>
      </c>
      <c r="AI452" s="274" t="s">
        <v>4507</v>
      </c>
      <c r="AJ452" s="274" t="s">
        <v>268</v>
      </c>
      <c r="AK452" s="274" t="s">
        <v>377</v>
      </c>
      <c r="AL452" s="274" t="s">
        <v>268</v>
      </c>
      <c r="AM452" s="274" t="s">
        <v>355</v>
      </c>
      <c r="AN452" s="274" t="s">
        <v>268</v>
      </c>
      <c r="AO452" s="274" t="s">
        <v>268</v>
      </c>
      <c r="AP452" s="274" t="s">
        <v>268</v>
      </c>
      <c r="AQ452" s="274" t="s">
        <v>268</v>
      </c>
      <c r="AR452" s="274" t="s">
        <v>268</v>
      </c>
      <c r="AS452" s="274" t="s">
        <v>268</v>
      </c>
      <c r="AT452" s="274" t="s">
        <v>268</v>
      </c>
      <c r="AU452" s="274" t="s">
        <v>268</v>
      </c>
      <c r="AV452" s="274" t="s">
        <v>268</v>
      </c>
      <c r="AW452" s="274" t="s">
        <v>268</v>
      </c>
      <c r="AX452" s="274" t="s">
        <v>268</v>
      </c>
      <c r="AY452" s="274" t="s">
        <v>268</v>
      </c>
      <c r="AZ452" s="274" t="s">
        <v>268</v>
      </c>
      <c r="BA452" s="274" t="s">
        <v>268</v>
      </c>
      <c r="BB452" s="274" t="s">
        <v>268</v>
      </c>
      <c r="BC452" s="274" t="s">
        <v>268</v>
      </c>
      <c r="BD452" s="274" t="s">
        <v>268</v>
      </c>
      <c r="BE452" s="274" t="s">
        <v>268</v>
      </c>
      <c r="BF452" s="274" t="s">
        <v>268</v>
      </c>
      <c r="BG452" s="274" t="s">
        <v>268</v>
      </c>
      <c r="BH452" s="274" t="s">
        <v>268</v>
      </c>
      <c r="BI452" s="274" t="s">
        <v>268</v>
      </c>
      <c r="BJ452" s="274" t="s">
        <v>268</v>
      </c>
      <c r="BK452" s="274" t="s">
        <v>268</v>
      </c>
      <c r="BL452" s="274" t="s">
        <v>268</v>
      </c>
      <c r="BM452" s="274" t="s">
        <v>268</v>
      </c>
      <c r="BN452" s="274" t="s">
        <v>268</v>
      </c>
      <c r="BO452" s="274" t="s">
        <v>268</v>
      </c>
      <c r="BP452" s="274" t="s">
        <v>268</v>
      </c>
      <c r="BQ452" s="274" t="s">
        <v>268</v>
      </c>
      <c r="BR452" s="274" t="s">
        <v>268</v>
      </c>
      <c r="BS452" s="274" t="s">
        <v>268</v>
      </c>
      <c r="BT452" s="274" t="s">
        <v>268</v>
      </c>
      <c r="BU452" s="274" t="s">
        <v>268</v>
      </c>
      <c r="BV452" s="274" t="s">
        <v>268</v>
      </c>
      <c r="BW452" s="274" t="s">
        <v>268</v>
      </c>
      <c r="BX452" s="274" t="s">
        <v>268</v>
      </c>
      <c r="BY452" s="295">
        <v>52.63</v>
      </c>
      <c r="BZ452" s="295">
        <v>52.63</v>
      </c>
      <c r="CA452" s="298" t="s">
        <v>142</v>
      </c>
      <c r="CB452" s="297">
        <v>122</v>
      </c>
      <c r="CC452" s="284">
        <f t="shared" si="30"/>
        <v>0</v>
      </c>
      <c r="CD452" s="295">
        <f t="shared" si="31"/>
        <v>52.629999999999995</v>
      </c>
      <c r="CE452" s="284">
        <f t="shared" si="32"/>
        <v>0</v>
      </c>
      <c r="CF452" s="295">
        <f t="shared" si="33"/>
        <v>1</v>
      </c>
      <c r="CG452" s="274" t="s">
        <v>876</v>
      </c>
      <c r="CH452" s="274" t="s">
        <v>268</v>
      </c>
      <c r="CI452" s="274" t="s">
        <v>268</v>
      </c>
      <c r="CJ452" s="298" t="s">
        <v>280</v>
      </c>
      <c r="CK452" s="297">
        <v>2</v>
      </c>
      <c r="CL452" s="274" t="s">
        <v>268</v>
      </c>
      <c r="CM452" s="274" t="s">
        <v>268</v>
      </c>
      <c r="CN452" s="274" t="s">
        <v>268</v>
      </c>
      <c r="CO452" s="274" t="s">
        <v>268</v>
      </c>
      <c r="CP452" s="274" t="s">
        <v>268</v>
      </c>
      <c r="CQ452" s="274" t="s">
        <v>268</v>
      </c>
      <c r="CR452" s="274" t="s">
        <v>877</v>
      </c>
      <c r="CS452" s="274">
        <v>76.239999999999995</v>
      </c>
      <c r="CT452" s="274" t="s">
        <v>268</v>
      </c>
      <c r="CU452" s="274">
        <v>76.239999999999995</v>
      </c>
      <c r="CV452" s="274">
        <v>365</v>
      </c>
      <c r="CW452" s="274" t="s">
        <v>878</v>
      </c>
      <c r="CX452" s="274" t="s">
        <v>835</v>
      </c>
      <c r="CY452" s="274" t="s">
        <v>836</v>
      </c>
      <c r="CZ452" s="274" t="s">
        <v>837</v>
      </c>
      <c r="DA452" s="274" t="s">
        <v>268</v>
      </c>
      <c r="DB452" s="274" t="s">
        <v>268</v>
      </c>
      <c r="DC452" s="274" t="s">
        <v>268</v>
      </c>
      <c r="DD452" s="274" t="s">
        <v>268</v>
      </c>
      <c r="DE452" s="274" t="s">
        <v>268</v>
      </c>
      <c r="DF452" s="274" t="s">
        <v>268</v>
      </c>
      <c r="DG452" s="299">
        <f>IFERROR(IF(CA452="D",IF(CK452="A dispo.",CD452*VLOOKUP('DATI INPUT'!$F$27,TARIFFE_UD,2,FALSE),CD452*VLOOKUP(CK452,TARIFFE_UD,2,FALSE)),CD452*VLOOKUP(CB452-100,TARIFFE_UND,2,FALSE)),0)</f>
        <v>37.821057868688278</v>
      </c>
      <c r="DH452" s="299">
        <f>IFERROR(IF(CA452="D",IF(CK452="A dispo.",CF452*VLOOKUP('DATI INPUT'!$F$27,TARIFFE_UD,3,FALSE),CF452*VLOOKUP(CK452,TARIFFE_UD,3,FALSE)),CF452*VLOOKUP(CB452-100,TARIFFE_UND,3,FALSE)),0)</f>
        <v>46.077822723118445</v>
      </c>
    </row>
    <row r="453" spans="1:112" hidden="1" x14ac:dyDescent="0.25">
      <c r="A453" s="274" t="s">
        <v>4535</v>
      </c>
      <c r="B453" s="274" t="s">
        <v>1502</v>
      </c>
      <c r="C453" s="274" t="s">
        <v>4536</v>
      </c>
      <c r="D453" s="274" t="s">
        <v>4537</v>
      </c>
      <c r="E453" s="274" t="s">
        <v>268</v>
      </c>
      <c r="F453" s="274" t="s">
        <v>156</v>
      </c>
      <c r="G453" s="274" t="s">
        <v>4538</v>
      </c>
      <c r="H453" s="274" t="s">
        <v>1091</v>
      </c>
      <c r="I453" s="274" t="s">
        <v>4539</v>
      </c>
      <c r="J453" s="274" t="s">
        <v>274</v>
      </c>
      <c r="K453" s="274" t="s">
        <v>4540</v>
      </c>
      <c r="L453" s="274" t="s">
        <v>960</v>
      </c>
      <c r="M453" s="274" t="s">
        <v>4541</v>
      </c>
      <c r="N453" s="274" t="s">
        <v>4542</v>
      </c>
      <c r="O453" s="274" t="s">
        <v>4543</v>
      </c>
      <c r="P453" s="274" t="s">
        <v>4544</v>
      </c>
      <c r="Q453" s="274" t="s">
        <v>282</v>
      </c>
      <c r="R453" s="274" t="s">
        <v>268</v>
      </c>
      <c r="S453" s="274" t="s">
        <v>268</v>
      </c>
      <c r="T453" s="274" t="s">
        <v>268</v>
      </c>
      <c r="U453" s="274" t="s">
        <v>268</v>
      </c>
      <c r="V453" s="274" t="s">
        <v>268</v>
      </c>
      <c r="W453" s="274" t="s">
        <v>2735</v>
      </c>
      <c r="X453" s="274" t="s">
        <v>1754</v>
      </c>
      <c r="Y453" s="274" t="s">
        <v>343</v>
      </c>
      <c r="Z453" s="274" t="s">
        <v>268</v>
      </c>
      <c r="AA453" s="274" t="s">
        <v>268</v>
      </c>
      <c r="AB453" s="274" t="s">
        <v>268</v>
      </c>
      <c r="AC453" s="274" t="s">
        <v>268</v>
      </c>
      <c r="AD453" s="274" t="s">
        <v>268</v>
      </c>
      <c r="AE453" s="274" t="s">
        <v>287</v>
      </c>
      <c r="AF453" s="274" t="s">
        <v>1811</v>
      </c>
      <c r="AG453" s="274" t="s">
        <v>875</v>
      </c>
      <c r="AH453" s="274" t="s">
        <v>1981</v>
      </c>
      <c r="AI453" s="274" t="s">
        <v>3688</v>
      </c>
      <c r="AJ453" s="274" t="s">
        <v>268</v>
      </c>
      <c r="AK453" s="274" t="s">
        <v>268</v>
      </c>
      <c r="AL453" s="274" t="s">
        <v>268</v>
      </c>
      <c r="AM453" s="274" t="s">
        <v>411</v>
      </c>
      <c r="AN453" s="274" t="s">
        <v>287</v>
      </c>
      <c r="AO453" s="274" t="s">
        <v>1811</v>
      </c>
      <c r="AP453" s="274" t="s">
        <v>875</v>
      </c>
      <c r="AQ453" s="274" t="s">
        <v>2154</v>
      </c>
      <c r="AR453" s="274" t="s">
        <v>752</v>
      </c>
      <c r="AS453" s="274" t="s">
        <v>268</v>
      </c>
      <c r="AT453" s="274" t="s">
        <v>395</v>
      </c>
      <c r="AU453" s="274" t="s">
        <v>268</v>
      </c>
      <c r="AV453" s="274" t="s">
        <v>405</v>
      </c>
      <c r="AW453" s="274" t="s">
        <v>268</v>
      </c>
      <c r="AX453" s="274" t="s">
        <v>268</v>
      </c>
      <c r="AY453" s="274" t="s">
        <v>268</v>
      </c>
      <c r="AZ453" s="274" t="s">
        <v>268</v>
      </c>
      <c r="BA453" s="274" t="s">
        <v>268</v>
      </c>
      <c r="BB453" s="274" t="s">
        <v>268</v>
      </c>
      <c r="BC453" s="274" t="s">
        <v>268</v>
      </c>
      <c r="BD453" s="274" t="s">
        <v>268</v>
      </c>
      <c r="BE453" s="274" t="s">
        <v>268</v>
      </c>
      <c r="BF453" s="274" t="s">
        <v>268</v>
      </c>
      <c r="BG453" s="274" t="s">
        <v>268</v>
      </c>
      <c r="BH453" s="274" t="s">
        <v>268</v>
      </c>
      <c r="BI453" s="274" t="s">
        <v>268</v>
      </c>
      <c r="BJ453" s="274" t="s">
        <v>268</v>
      </c>
      <c r="BK453" s="274" t="s">
        <v>268</v>
      </c>
      <c r="BL453" s="274" t="s">
        <v>268</v>
      </c>
      <c r="BM453" s="274" t="s">
        <v>268</v>
      </c>
      <c r="BN453" s="274" t="s">
        <v>268</v>
      </c>
      <c r="BO453" s="274" t="s">
        <v>268</v>
      </c>
      <c r="BP453" s="274" t="s">
        <v>268</v>
      </c>
      <c r="BQ453" s="274" t="s">
        <v>268</v>
      </c>
      <c r="BR453" s="274" t="s">
        <v>268</v>
      </c>
      <c r="BS453" s="274" t="s">
        <v>268</v>
      </c>
      <c r="BT453" s="274" t="s">
        <v>268</v>
      </c>
      <c r="BU453" s="274" t="s">
        <v>268</v>
      </c>
      <c r="BV453" s="274" t="s">
        <v>268</v>
      </c>
      <c r="BW453" s="274" t="s">
        <v>268</v>
      </c>
      <c r="BX453" s="274" t="s">
        <v>268</v>
      </c>
      <c r="BY453" s="295">
        <v>77.5</v>
      </c>
      <c r="BZ453" s="295">
        <v>77.5</v>
      </c>
      <c r="CA453" s="298" t="s">
        <v>142</v>
      </c>
      <c r="CB453" s="297">
        <v>122</v>
      </c>
      <c r="CC453" s="284">
        <f t="shared" si="30"/>
        <v>0</v>
      </c>
      <c r="CD453" s="295">
        <f t="shared" si="31"/>
        <v>77.5</v>
      </c>
      <c r="CE453" s="284">
        <f t="shared" si="32"/>
        <v>0</v>
      </c>
      <c r="CF453" s="295">
        <f t="shared" si="33"/>
        <v>1</v>
      </c>
      <c r="CG453" s="274" t="s">
        <v>876</v>
      </c>
      <c r="CH453" s="274" t="s">
        <v>268</v>
      </c>
      <c r="CI453" s="274" t="s">
        <v>268</v>
      </c>
      <c r="CJ453" s="298" t="s">
        <v>268</v>
      </c>
      <c r="CK453" s="298" t="s">
        <v>736</v>
      </c>
      <c r="CL453" s="274" t="s">
        <v>268</v>
      </c>
      <c r="CM453" s="274" t="s">
        <v>268</v>
      </c>
      <c r="CN453" s="274" t="s">
        <v>268</v>
      </c>
      <c r="CO453" s="274" t="s">
        <v>268</v>
      </c>
      <c r="CP453" s="274" t="s">
        <v>268</v>
      </c>
      <c r="CQ453" s="274" t="s">
        <v>268</v>
      </c>
      <c r="CR453" s="274" t="s">
        <v>877</v>
      </c>
      <c r="CS453" s="274">
        <v>90.54</v>
      </c>
      <c r="CT453" s="274" t="s">
        <v>268</v>
      </c>
      <c r="CU453" s="274">
        <v>90.54</v>
      </c>
      <c r="CV453" s="274">
        <v>365</v>
      </c>
      <c r="CW453" s="274" t="s">
        <v>878</v>
      </c>
      <c r="CX453" s="274" t="s">
        <v>835</v>
      </c>
      <c r="CY453" s="274" t="s">
        <v>836</v>
      </c>
      <c r="CZ453" s="274" t="s">
        <v>837</v>
      </c>
      <c r="DA453" s="274" t="s">
        <v>268</v>
      </c>
      <c r="DB453" s="274" t="s">
        <v>268</v>
      </c>
      <c r="DC453" s="274" t="s">
        <v>268</v>
      </c>
      <c r="DD453" s="274" t="s">
        <v>268</v>
      </c>
      <c r="DE453" s="274" t="s">
        <v>268</v>
      </c>
      <c r="DF453" s="274" t="s">
        <v>268</v>
      </c>
      <c r="DG453" s="299">
        <f>IFERROR(IF(CA453="D",IF(CK453="A dispo.",CD453*VLOOKUP('DATI INPUT'!$F$27,TARIFFE_UD,2,FALSE),CD453*VLOOKUP(CK453,TARIFFE_UD,2,FALSE)),CD453*VLOOKUP(CB453-100,TARIFFE_UND,2,FALSE)),0)</f>
        <v>61.376155905672029</v>
      </c>
      <c r="DH453" s="299">
        <f>IFERROR(IF(CA453="D",IF(CK453="A dispo.",CF453*VLOOKUP('DATI INPUT'!$F$27,TARIFFE_UD,3,FALSE),CF453*VLOOKUP(CK453,TARIFFE_UD,3,FALSE)),CF453*VLOOKUP(CB453-100,TARIFFE_UND,3,FALSE)),0)</f>
        <v>60.367780403072892</v>
      </c>
    </row>
    <row r="454" spans="1:112" hidden="1" x14ac:dyDescent="0.25">
      <c r="A454" s="274" t="s">
        <v>4545</v>
      </c>
      <c r="B454" s="274" t="s">
        <v>4546</v>
      </c>
      <c r="C454" s="274" t="s">
        <v>4547</v>
      </c>
      <c r="D454" s="274" t="s">
        <v>4548</v>
      </c>
      <c r="E454" s="274" t="s">
        <v>268</v>
      </c>
      <c r="F454" s="274" t="s">
        <v>156</v>
      </c>
      <c r="G454" s="274" t="s">
        <v>4549</v>
      </c>
      <c r="H454" s="274" t="s">
        <v>1091</v>
      </c>
      <c r="I454" s="274" t="s">
        <v>4550</v>
      </c>
      <c r="J454" s="274" t="s">
        <v>274</v>
      </c>
      <c r="K454" s="274" t="s">
        <v>4551</v>
      </c>
      <c r="L454" s="274" t="s">
        <v>960</v>
      </c>
      <c r="M454" s="274" t="s">
        <v>4552</v>
      </c>
      <c r="N454" s="274" t="s">
        <v>152</v>
      </c>
      <c r="O454" s="274" t="s">
        <v>4553</v>
      </c>
      <c r="P454" s="274" t="s">
        <v>4554</v>
      </c>
      <c r="Q454" s="274" t="s">
        <v>313</v>
      </c>
      <c r="R454" s="274" t="s">
        <v>268</v>
      </c>
      <c r="S454" s="274" t="s">
        <v>268</v>
      </c>
      <c r="T454" s="274" t="s">
        <v>268</v>
      </c>
      <c r="U454" s="274" t="s">
        <v>268</v>
      </c>
      <c r="V454" s="274" t="s">
        <v>268</v>
      </c>
      <c r="W454" s="274" t="s">
        <v>4555</v>
      </c>
      <c r="X454" s="274" t="s">
        <v>1754</v>
      </c>
      <c r="Y454" s="274" t="s">
        <v>293</v>
      </c>
      <c r="Z454" s="274" t="s">
        <v>268</v>
      </c>
      <c r="AA454" s="274" t="s">
        <v>268</v>
      </c>
      <c r="AB454" s="274" t="s">
        <v>268</v>
      </c>
      <c r="AC454" s="274" t="s">
        <v>268</v>
      </c>
      <c r="AD454" s="274" t="s">
        <v>268</v>
      </c>
      <c r="AE454" s="274" t="s">
        <v>287</v>
      </c>
      <c r="AF454" s="274" t="s">
        <v>1811</v>
      </c>
      <c r="AG454" s="274" t="s">
        <v>875</v>
      </c>
      <c r="AH454" s="274" t="s">
        <v>2154</v>
      </c>
      <c r="AI454" s="274" t="s">
        <v>752</v>
      </c>
      <c r="AJ454" s="274" t="s">
        <v>268</v>
      </c>
      <c r="AK454" s="274" t="s">
        <v>395</v>
      </c>
      <c r="AL454" s="274" t="s">
        <v>268</v>
      </c>
      <c r="AM454" s="274" t="s">
        <v>405</v>
      </c>
      <c r="AN454" s="274" t="s">
        <v>268</v>
      </c>
      <c r="AO454" s="274" t="s">
        <v>268</v>
      </c>
      <c r="AP454" s="274" t="s">
        <v>268</v>
      </c>
      <c r="AQ454" s="274" t="s">
        <v>268</v>
      </c>
      <c r="AR454" s="274" t="s">
        <v>268</v>
      </c>
      <c r="AS454" s="274" t="s">
        <v>268</v>
      </c>
      <c r="AT454" s="274" t="s">
        <v>268</v>
      </c>
      <c r="AU454" s="274" t="s">
        <v>268</v>
      </c>
      <c r="AV454" s="274" t="s">
        <v>268</v>
      </c>
      <c r="AW454" s="274" t="s">
        <v>268</v>
      </c>
      <c r="AX454" s="274" t="s">
        <v>268</v>
      </c>
      <c r="AY454" s="274" t="s">
        <v>268</v>
      </c>
      <c r="AZ454" s="274" t="s">
        <v>268</v>
      </c>
      <c r="BA454" s="274" t="s">
        <v>268</v>
      </c>
      <c r="BB454" s="274" t="s">
        <v>268</v>
      </c>
      <c r="BC454" s="274" t="s">
        <v>268</v>
      </c>
      <c r="BD454" s="274" t="s">
        <v>268</v>
      </c>
      <c r="BE454" s="274" t="s">
        <v>268</v>
      </c>
      <c r="BF454" s="274" t="s">
        <v>268</v>
      </c>
      <c r="BG454" s="274" t="s">
        <v>268</v>
      </c>
      <c r="BH454" s="274" t="s">
        <v>268</v>
      </c>
      <c r="BI454" s="274" t="s">
        <v>268</v>
      </c>
      <c r="BJ454" s="274" t="s">
        <v>268</v>
      </c>
      <c r="BK454" s="274" t="s">
        <v>268</v>
      </c>
      <c r="BL454" s="274" t="s">
        <v>268</v>
      </c>
      <c r="BM454" s="274" t="s">
        <v>268</v>
      </c>
      <c r="BN454" s="274" t="s">
        <v>268</v>
      </c>
      <c r="BO454" s="274" t="s">
        <v>268</v>
      </c>
      <c r="BP454" s="274" t="s">
        <v>268</v>
      </c>
      <c r="BQ454" s="274" t="s">
        <v>268</v>
      </c>
      <c r="BR454" s="274" t="s">
        <v>268</v>
      </c>
      <c r="BS454" s="274" t="s">
        <v>268</v>
      </c>
      <c r="BT454" s="274" t="s">
        <v>268</v>
      </c>
      <c r="BU454" s="274" t="s">
        <v>268</v>
      </c>
      <c r="BV454" s="274" t="s">
        <v>268</v>
      </c>
      <c r="BW454" s="274" t="s">
        <v>268</v>
      </c>
      <c r="BX454" s="274" t="s">
        <v>268</v>
      </c>
      <c r="BY454" s="295">
        <v>100</v>
      </c>
      <c r="BZ454" s="295">
        <v>100</v>
      </c>
      <c r="CA454" s="298" t="s">
        <v>142</v>
      </c>
      <c r="CB454" s="297">
        <v>122</v>
      </c>
      <c r="CC454" s="284">
        <f t="shared" si="30"/>
        <v>0</v>
      </c>
      <c r="CD454" s="295">
        <f t="shared" si="31"/>
        <v>100</v>
      </c>
      <c r="CE454" s="284">
        <f t="shared" si="32"/>
        <v>0</v>
      </c>
      <c r="CF454" s="295">
        <f t="shared" si="33"/>
        <v>1</v>
      </c>
      <c r="CG454" s="274" t="s">
        <v>876</v>
      </c>
      <c r="CH454" s="274" t="s">
        <v>268</v>
      </c>
      <c r="CI454" s="274" t="s">
        <v>268</v>
      </c>
      <c r="CJ454" s="298" t="s">
        <v>268</v>
      </c>
      <c r="CK454" s="298" t="s">
        <v>736</v>
      </c>
      <c r="CL454" s="274" t="s">
        <v>268</v>
      </c>
      <c r="CM454" s="274" t="s">
        <v>268</v>
      </c>
      <c r="CN454" s="274" t="s">
        <v>268</v>
      </c>
      <c r="CO454" s="274" t="s">
        <v>268</v>
      </c>
      <c r="CP454" s="274" t="s">
        <v>268</v>
      </c>
      <c r="CQ454" s="274" t="s">
        <v>268</v>
      </c>
      <c r="CR454" s="274" t="s">
        <v>877</v>
      </c>
      <c r="CS454" s="274">
        <v>101.56</v>
      </c>
      <c r="CT454" s="274" t="s">
        <v>268</v>
      </c>
      <c r="CU454" s="274">
        <v>101.56</v>
      </c>
      <c r="CV454" s="274">
        <v>365</v>
      </c>
      <c r="CW454" s="274" t="s">
        <v>878</v>
      </c>
      <c r="CX454" s="274" t="s">
        <v>835</v>
      </c>
      <c r="CY454" s="274" t="s">
        <v>836</v>
      </c>
      <c r="CZ454" s="274" t="s">
        <v>837</v>
      </c>
      <c r="DA454" s="274" t="s">
        <v>268</v>
      </c>
      <c r="DB454" s="274" t="s">
        <v>268</v>
      </c>
      <c r="DC454" s="274" t="s">
        <v>268</v>
      </c>
      <c r="DD454" s="274" t="s">
        <v>268</v>
      </c>
      <c r="DE454" s="274" t="s">
        <v>268</v>
      </c>
      <c r="DF454" s="274" t="s">
        <v>268</v>
      </c>
      <c r="DG454" s="299">
        <f>IFERROR(IF(CA454="D",IF(CK454="A dispo.",CD454*VLOOKUP('DATI INPUT'!$F$27,TARIFFE_UD,2,FALSE),CD454*VLOOKUP(CK454,TARIFFE_UD,2,FALSE)),CD454*VLOOKUP(CB454-100,TARIFFE_UND,2,FALSE)),0)</f>
        <v>79.195039878286494</v>
      </c>
      <c r="DH454" s="299">
        <f>IFERROR(IF(CA454="D",IF(CK454="A dispo.",CF454*VLOOKUP('DATI INPUT'!$F$27,TARIFFE_UD,3,FALSE),CF454*VLOOKUP(CK454,TARIFFE_UD,3,FALSE)),CF454*VLOOKUP(CB454-100,TARIFFE_UND,3,FALSE)),0)</f>
        <v>60.367780403072892</v>
      </c>
    </row>
    <row r="455" spans="1:112" x14ac:dyDescent="0.25">
      <c r="A455" s="274" t="s">
        <v>4556</v>
      </c>
      <c r="B455" s="274" t="s">
        <v>4557</v>
      </c>
      <c r="C455" s="274" t="s">
        <v>4558</v>
      </c>
      <c r="D455" s="274" t="s">
        <v>4559</v>
      </c>
      <c r="E455" s="274" t="s">
        <v>268</v>
      </c>
      <c r="F455" s="274" t="s">
        <v>156</v>
      </c>
      <c r="G455" s="274" t="s">
        <v>4560</v>
      </c>
      <c r="H455" s="274" t="s">
        <v>1091</v>
      </c>
      <c r="I455" s="274" t="s">
        <v>2101</v>
      </c>
      <c r="J455" s="274" t="s">
        <v>274</v>
      </c>
      <c r="K455" s="274" t="s">
        <v>4561</v>
      </c>
      <c r="L455" s="274" t="s">
        <v>960</v>
      </c>
      <c r="M455" s="274" t="s">
        <v>4562</v>
      </c>
      <c r="N455" s="274" t="s">
        <v>984</v>
      </c>
      <c r="O455" s="274" t="s">
        <v>873</v>
      </c>
      <c r="P455" s="274" t="s">
        <v>1962</v>
      </c>
      <c r="Q455" s="274" t="s">
        <v>343</v>
      </c>
      <c r="R455" s="274" t="s">
        <v>268</v>
      </c>
      <c r="S455" s="274" t="s">
        <v>268</v>
      </c>
      <c r="T455" s="274" t="s">
        <v>268</v>
      </c>
      <c r="U455" s="274" t="s">
        <v>268</v>
      </c>
      <c r="V455" s="274" t="s">
        <v>268</v>
      </c>
      <c r="W455" s="274" t="s">
        <v>4562</v>
      </c>
      <c r="X455" s="274" t="s">
        <v>1962</v>
      </c>
      <c r="Y455" s="274" t="s">
        <v>343</v>
      </c>
      <c r="Z455" s="274" t="s">
        <v>268</v>
      </c>
      <c r="AA455" s="274" t="s">
        <v>268</v>
      </c>
      <c r="AB455" s="274" t="s">
        <v>268</v>
      </c>
      <c r="AC455" s="274" t="s">
        <v>268</v>
      </c>
      <c r="AD455" s="274" t="s">
        <v>268</v>
      </c>
      <c r="AE455" s="274" t="s">
        <v>287</v>
      </c>
      <c r="AF455" s="274" t="s">
        <v>1811</v>
      </c>
      <c r="AG455" s="274" t="s">
        <v>875</v>
      </c>
      <c r="AH455" s="274" t="s">
        <v>1963</v>
      </c>
      <c r="AI455" s="274" t="s">
        <v>1066</v>
      </c>
      <c r="AJ455" s="274" t="s">
        <v>268</v>
      </c>
      <c r="AK455" s="274" t="s">
        <v>382</v>
      </c>
      <c r="AL455" s="274" t="s">
        <v>268</v>
      </c>
      <c r="AM455" s="274" t="s">
        <v>355</v>
      </c>
      <c r="AN455" s="274" t="s">
        <v>268</v>
      </c>
      <c r="AO455" s="274" t="s">
        <v>268</v>
      </c>
      <c r="AP455" s="274" t="s">
        <v>268</v>
      </c>
      <c r="AQ455" s="274" t="s">
        <v>268</v>
      </c>
      <c r="AR455" s="274" t="s">
        <v>268</v>
      </c>
      <c r="AS455" s="274" t="s">
        <v>268</v>
      </c>
      <c r="AT455" s="274" t="s">
        <v>268</v>
      </c>
      <c r="AU455" s="274" t="s">
        <v>268</v>
      </c>
      <c r="AV455" s="274" t="s">
        <v>268</v>
      </c>
      <c r="AW455" s="274" t="s">
        <v>268</v>
      </c>
      <c r="AX455" s="274" t="s">
        <v>268</v>
      </c>
      <c r="AY455" s="274" t="s">
        <v>268</v>
      </c>
      <c r="AZ455" s="274" t="s">
        <v>268</v>
      </c>
      <c r="BA455" s="274" t="s">
        <v>268</v>
      </c>
      <c r="BB455" s="274" t="s">
        <v>268</v>
      </c>
      <c r="BC455" s="274" t="s">
        <v>268</v>
      </c>
      <c r="BD455" s="274" t="s">
        <v>268</v>
      </c>
      <c r="BE455" s="274" t="s">
        <v>268</v>
      </c>
      <c r="BF455" s="274" t="s">
        <v>268</v>
      </c>
      <c r="BG455" s="274" t="s">
        <v>268</v>
      </c>
      <c r="BH455" s="274" t="s">
        <v>268</v>
      </c>
      <c r="BI455" s="274" t="s">
        <v>268</v>
      </c>
      <c r="BJ455" s="274" t="s">
        <v>268</v>
      </c>
      <c r="BK455" s="274" t="s">
        <v>268</v>
      </c>
      <c r="BL455" s="274" t="s">
        <v>268</v>
      </c>
      <c r="BM455" s="274" t="s">
        <v>268</v>
      </c>
      <c r="BN455" s="274" t="s">
        <v>268</v>
      </c>
      <c r="BO455" s="274" t="s">
        <v>268</v>
      </c>
      <c r="BP455" s="274" t="s">
        <v>268</v>
      </c>
      <c r="BQ455" s="274" t="s">
        <v>268</v>
      </c>
      <c r="BR455" s="274" t="s">
        <v>268</v>
      </c>
      <c r="BS455" s="274" t="s">
        <v>268</v>
      </c>
      <c r="BT455" s="274" t="s">
        <v>268</v>
      </c>
      <c r="BU455" s="274" t="s">
        <v>268</v>
      </c>
      <c r="BV455" s="274" t="s">
        <v>268</v>
      </c>
      <c r="BW455" s="274" t="s">
        <v>268</v>
      </c>
      <c r="BX455" s="274" t="s">
        <v>268</v>
      </c>
      <c r="BY455" s="295">
        <v>65</v>
      </c>
      <c r="BZ455" s="295">
        <v>65</v>
      </c>
      <c r="CA455" s="298" t="s">
        <v>142</v>
      </c>
      <c r="CB455" s="297">
        <v>122</v>
      </c>
      <c r="CC455" s="284">
        <f t="shared" si="30"/>
        <v>0</v>
      </c>
      <c r="CD455" s="295">
        <f t="shared" si="31"/>
        <v>65</v>
      </c>
      <c r="CE455" s="284">
        <f t="shared" si="32"/>
        <v>0</v>
      </c>
      <c r="CF455" s="295">
        <f t="shared" si="33"/>
        <v>1</v>
      </c>
      <c r="CG455" s="274" t="s">
        <v>876</v>
      </c>
      <c r="CH455" s="274" t="s">
        <v>268</v>
      </c>
      <c r="CI455" s="274" t="s">
        <v>268</v>
      </c>
      <c r="CJ455" s="298" t="s">
        <v>271</v>
      </c>
      <c r="CK455" s="297">
        <v>1</v>
      </c>
      <c r="CL455" s="274" t="s">
        <v>268</v>
      </c>
      <c r="CM455" s="274" t="s">
        <v>268</v>
      </c>
      <c r="CN455" s="274" t="s">
        <v>268</v>
      </c>
      <c r="CO455" s="274" t="s">
        <v>268</v>
      </c>
      <c r="CP455" s="274" t="s">
        <v>268</v>
      </c>
      <c r="CQ455" s="274" t="s">
        <v>268</v>
      </c>
      <c r="CR455" s="274" t="s">
        <v>877</v>
      </c>
      <c r="CS455" s="274">
        <v>41.98</v>
      </c>
      <c r="CT455" s="274" t="s">
        <v>268</v>
      </c>
      <c r="CU455" s="274">
        <v>41.98</v>
      </c>
      <c r="CV455" s="274">
        <v>365</v>
      </c>
      <c r="CW455" s="274" t="s">
        <v>878</v>
      </c>
      <c r="CX455" s="274" t="s">
        <v>835</v>
      </c>
      <c r="CY455" s="274" t="s">
        <v>836</v>
      </c>
      <c r="CZ455" s="274" t="s">
        <v>837</v>
      </c>
      <c r="DA455" s="274" t="s">
        <v>268</v>
      </c>
      <c r="DB455" s="274" t="s">
        <v>268</v>
      </c>
      <c r="DC455" s="274" t="s">
        <v>268</v>
      </c>
      <c r="DD455" s="274" t="s">
        <v>268</v>
      </c>
      <c r="DE455" s="274" t="s">
        <v>268</v>
      </c>
      <c r="DF455" s="274" t="s">
        <v>268</v>
      </c>
      <c r="DG455" s="299">
        <f>IFERROR(IF(CA455="D",IF(CK455="A dispo.",CD455*VLOOKUP('DATI INPUT'!$F$27,TARIFFE_UD,2,FALSE),CD455*VLOOKUP(CK455,TARIFFE_UD,2,FALSE)),CD455*VLOOKUP(CB455-100,TARIFFE_UND,2,FALSE)),0)</f>
        <v>40.037492382911509</v>
      </c>
      <c r="DH455" s="299">
        <f>IFERROR(IF(CA455="D",IF(CK455="A dispo.",CF455*VLOOKUP('DATI INPUT'!$F$27,TARIFFE_UD,3,FALSE),CF455*VLOOKUP(CK455,TARIFFE_UD,3,FALSE)),CF455*VLOOKUP(CB455-100,TARIFFE_UND,3,FALSE)),0)</f>
        <v>15.164853048114928</v>
      </c>
    </row>
    <row r="456" spans="1:112" x14ac:dyDescent="0.25">
      <c r="A456" s="274" t="s">
        <v>4563</v>
      </c>
      <c r="B456" s="274" t="s">
        <v>4557</v>
      </c>
      <c r="C456" s="274" t="s">
        <v>589</v>
      </c>
      <c r="D456" s="274" t="s">
        <v>4559</v>
      </c>
      <c r="E456" s="274" t="s">
        <v>268</v>
      </c>
      <c r="F456" s="274" t="s">
        <v>156</v>
      </c>
      <c r="G456" s="274" t="s">
        <v>4560</v>
      </c>
      <c r="H456" s="274" t="s">
        <v>1091</v>
      </c>
      <c r="I456" s="274" t="s">
        <v>2101</v>
      </c>
      <c r="J456" s="274" t="s">
        <v>274</v>
      </c>
      <c r="K456" s="274" t="s">
        <v>4561</v>
      </c>
      <c r="L456" s="274" t="s">
        <v>960</v>
      </c>
      <c r="M456" s="274" t="s">
        <v>4562</v>
      </c>
      <c r="N456" s="274" t="s">
        <v>984</v>
      </c>
      <c r="O456" s="274" t="s">
        <v>873</v>
      </c>
      <c r="P456" s="274" t="s">
        <v>1962</v>
      </c>
      <c r="Q456" s="274" t="s">
        <v>343</v>
      </c>
      <c r="R456" s="274" t="s">
        <v>268</v>
      </c>
      <c r="S456" s="274" t="s">
        <v>268</v>
      </c>
      <c r="T456" s="274" t="s">
        <v>268</v>
      </c>
      <c r="U456" s="274" t="s">
        <v>268</v>
      </c>
      <c r="V456" s="274" t="s">
        <v>268</v>
      </c>
      <c r="W456" s="274" t="s">
        <v>4562</v>
      </c>
      <c r="X456" s="274" t="s">
        <v>1962</v>
      </c>
      <c r="Y456" s="274" t="s">
        <v>343</v>
      </c>
      <c r="Z456" s="274" t="s">
        <v>268</v>
      </c>
      <c r="AA456" s="274" t="s">
        <v>268</v>
      </c>
      <c r="AB456" s="274" t="s">
        <v>268</v>
      </c>
      <c r="AC456" s="274" t="s">
        <v>268</v>
      </c>
      <c r="AD456" s="274" t="s">
        <v>268</v>
      </c>
      <c r="AE456" s="274" t="s">
        <v>287</v>
      </c>
      <c r="AF456" s="274" t="s">
        <v>1811</v>
      </c>
      <c r="AG456" s="274" t="s">
        <v>875</v>
      </c>
      <c r="AH456" s="274" t="s">
        <v>1963</v>
      </c>
      <c r="AI456" s="274" t="s">
        <v>1066</v>
      </c>
      <c r="AJ456" s="274" t="s">
        <v>268</v>
      </c>
      <c r="AK456" s="274" t="s">
        <v>366</v>
      </c>
      <c r="AL456" s="274" t="s">
        <v>268</v>
      </c>
      <c r="AM456" s="274" t="s">
        <v>353</v>
      </c>
      <c r="AN456" s="274" t="s">
        <v>268</v>
      </c>
      <c r="AO456" s="274" t="s">
        <v>268</v>
      </c>
      <c r="AP456" s="274" t="s">
        <v>268</v>
      </c>
      <c r="AQ456" s="274" t="s">
        <v>268</v>
      </c>
      <c r="AR456" s="274" t="s">
        <v>268</v>
      </c>
      <c r="AS456" s="274" t="s">
        <v>268</v>
      </c>
      <c r="AT456" s="274" t="s">
        <v>268</v>
      </c>
      <c r="AU456" s="274" t="s">
        <v>268</v>
      </c>
      <c r="AV456" s="274" t="s">
        <v>268</v>
      </c>
      <c r="AW456" s="274" t="s">
        <v>268</v>
      </c>
      <c r="AX456" s="274" t="s">
        <v>268</v>
      </c>
      <c r="AY456" s="274" t="s">
        <v>268</v>
      </c>
      <c r="AZ456" s="274" t="s">
        <v>268</v>
      </c>
      <c r="BA456" s="274" t="s">
        <v>268</v>
      </c>
      <c r="BB456" s="274" t="s">
        <v>268</v>
      </c>
      <c r="BC456" s="274" t="s">
        <v>268</v>
      </c>
      <c r="BD456" s="274" t="s">
        <v>268</v>
      </c>
      <c r="BE456" s="274" t="s">
        <v>268</v>
      </c>
      <c r="BF456" s="274" t="s">
        <v>268</v>
      </c>
      <c r="BG456" s="274" t="s">
        <v>268</v>
      </c>
      <c r="BH456" s="274" t="s">
        <v>268</v>
      </c>
      <c r="BI456" s="274" t="s">
        <v>268</v>
      </c>
      <c r="BJ456" s="274" t="s">
        <v>268</v>
      </c>
      <c r="BK456" s="274" t="s">
        <v>268</v>
      </c>
      <c r="BL456" s="274" t="s">
        <v>268</v>
      </c>
      <c r="BM456" s="274" t="s">
        <v>268</v>
      </c>
      <c r="BN456" s="274" t="s">
        <v>268</v>
      </c>
      <c r="BO456" s="274" t="s">
        <v>268</v>
      </c>
      <c r="BP456" s="274" t="s">
        <v>268</v>
      </c>
      <c r="BQ456" s="274" t="s">
        <v>268</v>
      </c>
      <c r="BR456" s="274" t="s">
        <v>268</v>
      </c>
      <c r="BS456" s="274" t="s">
        <v>268</v>
      </c>
      <c r="BT456" s="274" t="s">
        <v>268</v>
      </c>
      <c r="BU456" s="274" t="s">
        <v>268</v>
      </c>
      <c r="BV456" s="274" t="s">
        <v>268</v>
      </c>
      <c r="BW456" s="274" t="s">
        <v>268</v>
      </c>
      <c r="BX456" s="274" t="s">
        <v>268</v>
      </c>
      <c r="BY456" s="295">
        <v>2</v>
      </c>
      <c r="BZ456" s="295">
        <v>2</v>
      </c>
      <c r="CA456" s="298" t="s">
        <v>142</v>
      </c>
      <c r="CB456" s="297">
        <v>123</v>
      </c>
      <c r="CC456" s="284">
        <f t="shared" si="30"/>
        <v>0</v>
      </c>
      <c r="CD456" s="295">
        <f t="shared" si="31"/>
        <v>2</v>
      </c>
      <c r="CE456" s="284">
        <f t="shared" si="32"/>
        <v>1</v>
      </c>
      <c r="CF456" s="295">
        <f t="shared" si="33"/>
        <v>0</v>
      </c>
      <c r="CG456" s="274" t="s">
        <v>1817</v>
      </c>
      <c r="CH456" s="274" t="s">
        <v>268</v>
      </c>
      <c r="CI456" s="274" t="s">
        <v>268</v>
      </c>
      <c r="CJ456" s="298" t="s">
        <v>271</v>
      </c>
      <c r="CK456" s="297">
        <v>1</v>
      </c>
      <c r="CL456" s="274" t="s">
        <v>268</v>
      </c>
      <c r="CM456" s="274" t="s">
        <v>268</v>
      </c>
      <c r="CN456" s="274" t="s">
        <v>268</v>
      </c>
      <c r="CO456" s="274" t="s">
        <v>268</v>
      </c>
      <c r="CP456" s="274" t="s">
        <v>268</v>
      </c>
      <c r="CQ456" s="274" t="s">
        <v>268</v>
      </c>
      <c r="CR456" s="274" t="s">
        <v>877</v>
      </c>
      <c r="CS456" s="274">
        <v>0.76</v>
      </c>
      <c r="CT456" s="274" t="s">
        <v>268</v>
      </c>
      <c r="CU456" s="274">
        <v>0.76</v>
      </c>
      <c r="CV456" s="274">
        <v>365</v>
      </c>
      <c r="CW456" s="274" t="s">
        <v>878</v>
      </c>
      <c r="CX456" s="274" t="s">
        <v>835</v>
      </c>
      <c r="CY456" s="274" t="s">
        <v>836</v>
      </c>
      <c r="CZ456" s="274" t="s">
        <v>837</v>
      </c>
      <c r="DA456" s="274" t="s">
        <v>268</v>
      </c>
      <c r="DB456" s="274" t="s">
        <v>268</v>
      </c>
      <c r="DC456" s="274" t="s">
        <v>268</v>
      </c>
      <c r="DD456" s="274" t="s">
        <v>268</v>
      </c>
      <c r="DE456" s="274" t="s">
        <v>268</v>
      </c>
      <c r="DF456" s="274" t="s">
        <v>268</v>
      </c>
      <c r="DG456" s="299">
        <f>IFERROR(IF(CA456="D",IF(CK456="A dispo.",CD456*VLOOKUP('DATI INPUT'!$F$27,TARIFFE_UD,2,FALSE),CD456*VLOOKUP(CK456,TARIFFE_UD,2,FALSE)),CD456*VLOOKUP(CB456-100,TARIFFE_UND,2,FALSE)),0)</f>
        <v>1.2319228425511233</v>
      </c>
      <c r="DH456" s="299">
        <f>IFERROR(IF(CA456="D",IF(CK456="A dispo.",CF456*VLOOKUP('DATI INPUT'!$F$27,TARIFFE_UD,3,FALSE),CF456*VLOOKUP(CK456,TARIFFE_UD,3,FALSE)),CF456*VLOOKUP(CB456-100,TARIFFE_UND,3,FALSE)),0)</f>
        <v>0</v>
      </c>
    </row>
    <row r="457" spans="1:112" hidden="1" x14ac:dyDescent="0.25">
      <c r="A457" s="274" t="s">
        <v>4564</v>
      </c>
      <c r="B457" s="274" t="s">
        <v>4565</v>
      </c>
      <c r="C457" s="274" t="s">
        <v>4566</v>
      </c>
      <c r="D457" s="274" t="s">
        <v>4567</v>
      </c>
      <c r="E457" s="274" t="s">
        <v>268</v>
      </c>
      <c r="F457" s="274" t="s">
        <v>156</v>
      </c>
      <c r="G457" s="274" t="s">
        <v>4568</v>
      </c>
      <c r="H457" s="274" t="s">
        <v>1091</v>
      </c>
      <c r="I457" s="274" t="s">
        <v>4569</v>
      </c>
      <c r="J457" s="274" t="s">
        <v>156</v>
      </c>
      <c r="K457" s="274" t="s">
        <v>4570</v>
      </c>
      <c r="L457" s="274" t="s">
        <v>960</v>
      </c>
      <c r="M457" s="274" t="s">
        <v>4571</v>
      </c>
      <c r="N457" s="274" t="s">
        <v>303</v>
      </c>
      <c r="O457" s="274" t="s">
        <v>1273</v>
      </c>
      <c r="P457" s="274" t="s">
        <v>4572</v>
      </c>
      <c r="Q457" s="274" t="s">
        <v>315</v>
      </c>
      <c r="R457" s="274" t="s">
        <v>268</v>
      </c>
      <c r="S457" s="274" t="s">
        <v>268</v>
      </c>
      <c r="T457" s="274" t="s">
        <v>268</v>
      </c>
      <c r="U457" s="274" t="s">
        <v>268</v>
      </c>
      <c r="V457" s="274" t="s">
        <v>268</v>
      </c>
      <c r="W457" s="274" t="s">
        <v>4061</v>
      </c>
      <c r="X457" s="274" t="s">
        <v>4062</v>
      </c>
      <c r="Y457" s="274" t="s">
        <v>269</v>
      </c>
      <c r="Z457" s="274" t="s">
        <v>268</v>
      </c>
      <c r="AA457" s="274" t="s">
        <v>268</v>
      </c>
      <c r="AB457" s="274" t="s">
        <v>268</v>
      </c>
      <c r="AC457" s="274" t="s">
        <v>268</v>
      </c>
      <c r="AD457" s="274" t="s">
        <v>268</v>
      </c>
      <c r="AE457" s="274" t="s">
        <v>287</v>
      </c>
      <c r="AF457" s="274" t="s">
        <v>1811</v>
      </c>
      <c r="AG457" s="274" t="s">
        <v>875</v>
      </c>
      <c r="AH457" s="274" t="s">
        <v>2154</v>
      </c>
      <c r="AI457" s="274" t="s">
        <v>1194</v>
      </c>
      <c r="AJ457" s="274" t="s">
        <v>268</v>
      </c>
      <c r="AK457" s="274" t="s">
        <v>381</v>
      </c>
      <c r="AL457" s="274" t="s">
        <v>268</v>
      </c>
      <c r="AM457" s="274" t="s">
        <v>405</v>
      </c>
      <c r="AN457" s="274" t="s">
        <v>268</v>
      </c>
      <c r="AO457" s="274" t="s">
        <v>268</v>
      </c>
      <c r="AP457" s="274" t="s">
        <v>268</v>
      </c>
      <c r="AQ457" s="274" t="s">
        <v>268</v>
      </c>
      <c r="AR457" s="274" t="s">
        <v>268</v>
      </c>
      <c r="AS457" s="274" t="s">
        <v>268</v>
      </c>
      <c r="AT457" s="274" t="s">
        <v>268</v>
      </c>
      <c r="AU457" s="274" t="s">
        <v>268</v>
      </c>
      <c r="AV457" s="274" t="s">
        <v>268</v>
      </c>
      <c r="AW457" s="274" t="s">
        <v>268</v>
      </c>
      <c r="AX457" s="274" t="s">
        <v>268</v>
      </c>
      <c r="AY457" s="274" t="s">
        <v>268</v>
      </c>
      <c r="AZ457" s="274" t="s">
        <v>268</v>
      </c>
      <c r="BA457" s="274" t="s">
        <v>268</v>
      </c>
      <c r="BB457" s="274" t="s">
        <v>268</v>
      </c>
      <c r="BC457" s="274" t="s">
        <v>268</v>
      </c>
      <c r="BD457" s="274" t="s">
        <v>268</v>
      </c>
      <c r="BE457" s="274" t="s">
        <v>268</v>
      </c>
      <c r="BF457" s="274" t="s">
        <v>268</v>
      </c>
      <c r="BG457" s="274" t="s">
        <v>268</v>
      </c>
      <c r="BH457" s="274" t="s">
        <v>268</v>
      </c>
      <c r="BI457" s="274" t="s">
        <v>268</v>
      </c>
      <c r="BJ457" s="274" t="s">
        <v>268</v>
      </c>
      <c r="BK457" s="274" t="s">
        <v>268</v>
      </c>
      <c r="BL457" s="274" t="s">
        <v>268</v>
      </c>
      <c r="BM457" s="274" t="s">
        <v>268</v>
      </c>
      <c r="BN457" s="274" t="s">
        <v>268</v>
      </c>
      <c r="BO457" s="274" t="s">
        <v>268</v>
      </c>
      <c r="BP457" s="274" t="s">
        <v>268</v>
      </c>
      <c r="BQ457" s="274" t="s">
        <v>268</v>
      </c>
      <c r="BR457" s="274" t="s">
        <v>268</v>
      </c>
      <c r="BS457" s="274" t="s">
        <v>268</v>
      </c>
      <c r="BT457" s="274" t="s">
        <v>268</v>
      </c>
      <c r="BU457" s="274" t="s">
        <v>268</v>
      </c>
      <c r="BV457" s="274" t="s">
        <v>268</v>
      </c>
      <c r="BW457" s="274" t="s">
        <v>268</v>
      </c>
      <c r="BX457" s="274" t="s">
        <v>268</v>
      </c>
      <c r="BY457" s="295">
        <v>89.5</v>
      </c>
      <c r="BZ457" s="295">
        <v>89.5</v>
      </c>
      <c r="CA457" s="298" t="s">
        <v>142</v>
      </c>
      <c r="CB457" s="297">
        <v>122</v>
      </c>
      <c r="CC457" s="284">
        <f t="shared" si="30"/>
        <v>0</v>
      </c>
      <c r="CD457" s="295">
        <f t="shared" si="31"/>
        <v>89.5</v>
      </c>
      <c r="CE457" s="284">
        <f t="shared" si="32"/>
        <v>0</v>
      </c>
      <c r="CF457" s="295">
        <f t="shared" si="33"/>
        <v>1</v>
      </c>
      <c r="CG457" s="274" t="s">
        <v>876</v>
      </c>
      <c r="CH457" s="274" t="s">
        <v>268</v>
      </c>
      <c r="CI457" s="274" t="s">
        <v>268</v>
      </c>
      <c r="CJ457" s="298" t="s">
        <v>268</v>
      </c>
      <c r="CK457" s="298" t="s">
        <v>736</v>
      </c>
      <c r="CL457" s="274" t="s">
        <v>268</v>
      </c>
      <c r="CM457" s="274" t="s">
        <v>268</v>
      </c>
      <c r="CN457" s="274" t="s">
        <v>268</v>
      </c>
      <c r="CO457" s="274" t="s">
        <v>268</v>
      </c>
      <c r="CP457" s="274" t="s">
        <v>268</v>
      </c>
      <c r="CQ457" s="274" t="s">
        <v>268</v>
      </c>
      <c r="CR457" s="274" t="s">
        <v>877</v>
      </c>
      <c r="CS457" s="274">
        <v>96.42</v>
      </c>
      <c r="CT457" s="274" t="s">
        <v>268</v>
      </c>
      <c r="CU457" s="274">
        <v>96.42</v>
      </c>
      <c r="CV457" s="274">
        <v>365</v>
      </c>
      <c r="CW457" s="274" t="s">
        <v>878</v>
      </c>
      <c r="CX457" s="274" t="s">
        <v>835</v>
      </c>
      <c r="CY457" s="274" t="s">
        <v>836</v>
      </c>
      <c r="CZ457" s="274" t="s">
        <v>837</v>
      </c>
      <c r="DA457" s="274" t="s">
        <v>268</v>
      </c>
      <c r="DB457" s="274" t="s">
        <v>268</v>
      </c>
      <c r="DC457" s="274" t="s">
        <v>268</v>
      </c>
      <c r="DD457" s="274" t="s">
        <v>268</v>
      </c>
      <c r="DE457" s="274" t="s">
        <v>268</v>
      </c>
      <c r="DF457" s="274" t="s">
        <v>268</v>
      </c>
      <c r="DG457" s="299">
        <f>IFERROR(IF(CA457="D",IF(CK457="A dispo.",CD457*VLOOKUP('DATI INPUT'!$F$27,TARIFFE_UD,2,FALSE),CD457*VLOOKUP(CK457,TARIFFE_UD,2,FALSE)),CD457*VLOOKUP(CB457-100,TARIFFE_UND,2,FALSE)),0)</f>
        <v>70.879560691066402</v>
      </c>
      <c r="DH457" s="299">
        <f>IFERROR(IF(CA457="D",IF(CK457="A dispo.",CF457*VLOOKUP('DATI INPUT'!$F$27,TARIFFE_UD,3,FALSE),CF457*VLOOKUP(CK457,TARIFFE_UD,3,FALSE)),CF457*VLOOKUP(CB457-100,TARIFFE_UND,3,FALSE)),0)</f>
        <v>60.367780403072892</v>
      </c>
    </row>
    <row r="458" spans="1:112" x14ac:dyDescent="0.25">
      <c r="A458" s="274" t="s">
        <v>4573</v>
      </c>
      <c r="B458" s="274" t="s">
        <v>1084</v>
      </c>
      <c r="C458" s="274" t="s">
        <v>4574</v>
      </c>
      <c r="D458" s="274" t="s">
        <v>4575</v>
      </c>
      <c r="E458" s="274" t="s">
        <v>268</v>
      </c>
      <c r="F458" s="274" t="s">
        <v>156</v>
      </c>
      <c r="G458" s="274" t="s">
        <v>4576</v>
      </c>
      <c r="H458" s="274" t="s">
        <v>983</v>
      </c>
      <c r="I458" s="274" t="s">
        <v>1159</v>
      </c>
      <c r="J458" s="274" t="s">
        <v>274</v>
      </c>
      <c r="K458" s="274" t="s">
        <v>1727</v>
      </c>
      <c r="L458" s="274" t="s">
        <v>960</v>
      </c>
      <c r="M458" s="274" t="s">
        <v>4577</v>
      </c>
      <c r="N458" s="274" t="s">
        <v>984</v>
      </c>
      <c r="O458" s="274" t="s">
        <v>873</v>
      </c>
      <c r="P458" s="274" t="s">
        <v>613</v>
      </c>
      <c r="Q458" s="274" t="s">
        <v>285</v>
      </c>
      <c r="R458" s="274" t="s">
        <v>268</v>
      </c>
      <c r="S458" s="274" t="s">
        <v>268</v>
      </c>
      <c r="T458" s="274" t="s">
        <v>268</v>
      </c>
      <c r="U458" s="274" t="s">
        <v>268</v>
      </c>
      <c r="V458" s="274" t="s">
        <v>268</v>
      </c>
      <c r="W458" s="274" t="s">
        <v>4577</v>
      </c>
      <c r="X458" s="274" t="s">
        <v>613</v>
      </c>
      <c r="Y458" s="274" t="s">
        <v>285</v>
      </c>
      <c r="Z458" s="274" t="s">
        <v>268</v>
      </c>
      <c r="AA458" s="274" t="s">
        <v>268</v>
      </c>
      <c r="AB458" s="274" t="s">
        <v>268</v>
      </c>
      <c r="AC458" s="274" t="s">
        <v>268</v>
      </c>
      <c r="AD458" s="274" t="s">
        <v>268</v>
      </c>
      <c r="AE458" s="274" t="s">
        <v>287</v>
      </c>
      <c r="AF458" s="274" t="s">
        <v>1811</v>
      </c>
      <c r="AG458" s="274" t="s">
        <v>875</v>
      </c>
      <c r="AH458" s="274" t="s">
        <v>1812</v>
      </c>
      <c r="AI458" s="274" t="s">
        <v>1136</v>
      </c>
      <c r="AJ458" s="274" t="s">
        <v>268</v>
      </c>
      <c r="AK458" s="274" t="s">
        <v>366</v>
      </c>
      <c r="AL458" s="274" t="s">
        <v>268</v>
      </c>
      <c r="AM458" s="274" t="s">
        <v>355</v>
      </c>
      <c r="AN458" s="274" t="s">
        <v>268</v>
      </c>
      <c r="AO458" s="274" t="s">
        <v>268</v>
      </c>
      <c r="AP458" s="274" t="s">
        <v>268</v>
      </c>
      <c r="AQ458" s="274" t="s">
        <v>268</v>
      </c>
      <c r="AR458" s="274" t="s">
        <v>268</v>
      </c>
      <c r="AS458" s="274" t="s">
        <v>268</v>
      </c>
      <c r="AT458" s="274" t="s">
        <v>268</v>
      </c>
      <c r="AU458" s="274" t="s">
        <v>268</v>
      </c>
      <c r="AV458" s="274" t="s">
        <v>268</v>
      </c>
      <c r="AW458" s="274" t="s">
        <v>268</v>
      </c>
      <c r="AX458" s="274" t="s">
        <v>268</v>
      </c>
      <c r="AY458" s="274" t="s">
        <v>268</v>
      </c>
      <c r="AZ458" s="274" t="s">
        <v>268</v>
      </c>
      <c r="BA458" s="274" t="s">
        <v>268</v>
      </c>
      <c r="BB458" s="274" t="s">
        <v>268</v>
      </c>
      <c r="BC458" s="274" t="s">
        <v>268</v>
      </c>
      <c r="BD458" s="274" t="s">
        <v>268</v>
      </c>
      <c r="BE458" s="274" t="s">
        <v>268</v>
      </c>
      <c r="BF458" s="274" t="s">
        <v>268</v>
      </c>
      <c r="BG458" s="274" t="s">
        <v>268</v>
      </c>
      <c r="BH458" s="274" t="s">
        <v>268</v>
      </c>
      <c r="BI458" s="274" t="s">
        <v>268</v>
      </c>
      <c r="BJ458" s="274" t="s">
        <v>268</v>
      </c>
      <c r="BK458" s="274" t="s">
        <v>268</v>
      </c>
      <c r="BL458" s="274" t="s">
        <v>268</v>
      </c>
      <c r="BM458" s="274" t="s">
        <v>268</v>
      </c>
      <c r="BN458" s="274" t="s">
        <v>268</v>
      </c>
      <c r="BO458" s="274" t="s">
        <v>268</v>
      </c>
      <c r="BP458" s="274" t="s">
        <v>268</v>
      </c>
      <c r="BQ458" s="274" t="s">
        <v>268</v>
      </c>
      <c r="BR458" s="274" t="s">
        <v>268</v>
      </c>
      <c r="BS458" s="274" t="s">
        <v>268</v>
      </c>
      <c r="BT458" s="274" t="s">
        <v>268</v>
      </c>
      <c r="BU458" s="274" t="s">
        <v>268</v>
      </c>
      <c r="BV458" s="274" t="s">
        <v>268</v>
      </c>
      <c r="BW458" s="274" t="s">
        <v>268</v>
      </c>
      <c r="BX458" s="274" t="s">
        <v>268</v>
      </c>
      <c r="BY458" s="295">
        <v>40</v>
      </c>
      <c r="BZ458" s="295">
        <v>40</v>
      </c>
      <c r="CA458" s="298" t="s">
        <v>142</v>
      </c>
      <c r="CB458" s="297">
        <v>122</v>
      </c>
      <c r="CC458" s="284">
        <f t="shared" si="30"/>
        <v>0</v>
      </c>
      <c r="CD458" s="295">
        <f t="shared" si="31"/>
        <v>40</v>
      </c>
      <c r="CE458" s="284">
        <f t="shared" si="32"/>
        <v>0</v>
      </c>
      <c r="CF458" s="295">
        <f t="shared" si="33"/>
        <v>1</v>
      </c>
      <c r="CG458" s="274" t="s">
        <v>876</v>
      </c>
      <c r="CH458" s="274" t="s">
        <v>268</v>
      </c>
      <c r="CI458" s="274" t="s">
        <v>268</v>
      </c>
      <c r="CJ458" s="298" t="s">
        <v>280</v>
      </c>
      <c r="CK458" s="297">
        <v>2</v>
      </c>
      <c r="CL458" s="274" t="s">
        <v>268</v>
      </c>
      <c r="CM458" s="274" t="s">
        <v>268</v>
      </c>
      <c r="CN458" s="274" t="s">
        <v>268</v>
      </c>
      <c r="CO458" s="274" t="s">
        <v>268</v>
      </c>
      <c r="CP458" s="274" t="s">
        <v>268</v>
      </c>
      <c r="CQ458" s="274" t="s">
        <v>268</v>
      </c>
      <c r="CR458" s="274" t="s">
        <v>877</v>
      </c>
      <c r="CS458" s="274">
        <v>70.56</v>
      </c>
      <c r="CT458" s="274" t="s">
        <v>268</v>
      </c>
      <c r="CU458" s="274">
        <v>70.56</v>
      </c>
      <c r="CV458" s="274">
        <v>365</v>
      </c>
      <c r="CW458" s="274" t="s">
        <v>878</v>
      </c>
      <c r="CX458" s="274" t="s">
        <v>835</v>
      </c>
      <c r="CY458" s="274" t="s">
        <v>836</v>
      </c>
      <c r="CZ458" s="274" t="s">
        <v>837</v>
      </c>
      <c r="DA458" s="274" t="s">
        <v>268</v>
      </c>
      <c r="DB458" s="274" t="s">
        <v>268</v>
      </c>
      <c r="DC458" s="274" t="s">
        <v>268</v>
      </c>
      <c r="DD458" s="274" t="s">
        <v>268</v>
      </c>
      <c r="DE458" s="274" t="s">
        <v>268</v>
      </c>
      <c r="DF458" s="274" t="s">
        <v>268</v>
      </c>
      <c r="DG458" s="299">
        <f>IFERROR(IF(CA458="D",IF(CK458="A dispo.",CD458*VLOOKUP('DATI INPUT'!$F$27,TARIFFE_UD,2,FALSE),CD458*VLOOKUP(CK458,TARIFFE_UD,2,FALSE)),CD458*VLOOKUP(CB458-100,TARIFFE_UND,2,FALSE)),0)</f>
        <v>28.744866326192877</v>
      </c>
      <c r="DH458" s="299">
        <f>IFERROR(IF(CA458="D",IF(CK458="A dispo.",CF458*VLOOKUP('DATI INPUT'!$F$27,TARIFFE_UD,3,FALSE),CF458*VLOOKUP(CK458,TARIFFE_UD,3,FALSE)),CF458*VLOOKUP(CB458-100,TARIFFE_UND,3,FALSE)),0)</f>
        <v>46.077822723118445</v>
      </c>
    </row>
    <row r="459" spans="1:112" x14ac:dyDescent="0.25">
      <c r="A459" s="274" t="s">
        <v>4578</v>
      </c>
      <c r="B459" s="274" t="s">
        <v>1084</v>
      </c>
      <c r="C459" s="274" t="s">
        <v>590</v>
      </c>
      <c r="D459" s="274" t="s">
        <v>4575</v>
      </c>
      <c r="E459" s="274" t="s">
        <v>268</v>
      </c>
      <c r="F459" s="274" t="s">
        <v>156</v>
      </c>
      <c r="G459" s="274" t="s">
        <v>4576</v>
      </c>
      <c r="H459" s="274" t="s">
        <v>983</v>
      </c>
      <c r="I459" s="274" t="s">
        <v>1159</v>
      </c>
      <c r="J459" s="274" t="s">
        <v>274</v>
      </c>
      <c r="K459" s="274" t="s">
        <v>1727</v>
      </c>
      <c r="L459" s="274" t="s">
        <v>960</v>
      </c>
      <c r="M459" s="274" t="s">
        <v>4577</v>
      </c>
      <c r="N459" s="274" t="s">
        <v>984</v>
      </c>
      <c r="O459" s="274" t="s">
        <v>873</v>
      </c>
      <c r="P459" s="274" t="s">
        <v>613</v>
      </c>
      <c r="Q459" s="274" t="s">
        <v>285</v>
      </c>
      <c r="R459" s="274" t="s">
        <v>268</v>
      </c>
      <c r="S459" s="274" t="s">
        <v>268</v>
      </c>
      <c r="T459" s="274" t="s">
        <v>268</v>
      </c>
      <c r="U459" s="274" t="s">
        <v>268</v>
      </c>
      <c r="V459" s="274" t="s">
        <v>268</v>
      </c>
      <c r="W459" s="274" t="s">
        <v>4577</v>
      </c>
      <c r="X459" s="274" t="s">
        <v>613</v>
      </c>
      <c r="Y459" s="274" t="s">
        <v>285</v>
      </c>
      <c r="Z459" s="274" t="s">
        <v>268</v>
      </c>
      <c r="AA459" s="274" t="s">
        <v>268</v>
      </c>
      <c r="AB459" s="274" t="s">
        <v>268</v>
      </c>
      <c r="AC459" s="274" t="s">
        <v>268</v>
      </c>
      <c r="AD459" s="274" t="s">
        <v>268</v>
      </c>
      <c r="AE459" s="274" t="s">
        <v>287</v>
      </c>
      <c r="AF459" s="274" t="s">
        <v>1811</v>
      </c>
      <c r="AG459" s="274" t="s">
        <v>875</v>
      </c>
      <c r="AH459" s="274" t="s">
        <v>1812</v>
      </c>
      <c r="AI459" s="274" t="s">
        <v>1136</v>
      </c>
      <c r="AJ459" s="274" t="s">
        <v>268</v>
      </c>
      <c r="AK459" s="274" t="s">
        <v>377</v>
      </c>
      <c r="AL459" s="274" t="s">
        <v>268</v>
      </c>
      <c r="AM459" s="274" t="s">
        <v>355</v>
      </c>
      <c r="AN459" s="274" t="s">
        <v>268</v>
      </c>
      <c r="AO459" s="274" t="s">
        <v>268</v>
      </c>
      <c r="AP459" s="274" t="s">
        <v>268</v>
      </c>
      <c r="AQ459" s="274" t="s">
        <v>268</v>
      </c>
      <c r="AR459" s="274" t="s">
        <v>268</v>
      </c>
      <c r="AS459" s="274" t="s">
        <v>268</v>
      </c>
      <c r="AT459" s="274" t="s">
        <v>268</v>
      </c>
      <c r="AU459" s="274" t="s">
        <v>268</v>
      </c>
      <c r="AV459" s="274" t="s">
        <v>268</v>
      </c>
      <c r="AW459" s="274" t="s">
        <v>268</v>
      </c>
      <c r="AX459" s="274" t="s">
        <v>268</v>
      </c>
      <c r="AY459" s="274" t="s">
        <v>268</v>
      </c>
      <c r="AZ459" s="274" t="s">
        <v>268</v>
      </c>
      <c r="BA459" s="274" t="s">
        <v>268</v>
      </c>
      <c r="BB459" s="274" t="s">
        <v>268</v>
      </c>
      <c r="BC459" s="274" t="s">
        <v>268</v>
      </c>
      <c r="BD459" s="274" t="s">
        <v>268</v>
      </c>
      <c r="BE459" s="274" t="s">
        <v>268</v>
      </c>
      <c r="BF459" s="274" t="s">
        <v>268</v>
      </c>
      <c r="BG459" s="274" t="s">
        <v>268</v>
      </c>
      <c r="BH459" s="274" t="s">
        <v>268</v>
      </c>
      <c r="BI459" s="274" t="s">
        <v>268</v>
      </c>
      <c r="BJ459" s="274" t="s">
        <v>268</v>
      </c>
      <c r="BK459" s="274" t="s">
        <v>268</v>
      </c>
      <c r="BL459" s="274" t="s">
        <v>268</v>
      </c>
      <c r="BM459" s="274" t="s">
        <v>268</v>
      </c>
      <c r="BN459" s="274" t="s">
        <v>268</v>
      </c>
      <c r="BO459" s="274" t="s">
        <v>268</v>
      </c>
      <c r="BP459" s="274" t="s">
        <v>268</v>
      </c>
      <c r="BQ459" s="274" t="s">
        <v>268</v>
      </c>
      <c r="BR459" s="274" t="s">
        <v>268</v>
      </c>
      <c r="BS459" s="274" t="s">
        <v>268</v>
      </c>
      <c r="BT459" s="274" t="s">
        <v>268</v>
      </c>
      <c r="BU459" s="274" t="s">
        <v>268</v>
      </c>
      <c r="BV459" s="274" t="s">
        <v>268</v>
      </c>
      <c r="BW459" s="274" t="s">
        <v>268</v>
      </c>
      <c r="BX459" s="274" t="s">
        <v>268</v>
      </c>
      <c r="BY459" s="295">
        <v>40</v>
      </c>
      <c r="BZ459" s="295">
        <v>40</v>
      </c>
      <c r="CA459" s="298" t="s">
        <v>142</v>
      </c>
      <c r="CB459" s="297">
        <v>122</v>
      </c>
      <c r="CC459" s="284">
        <f t="shared" si="30"/>
        <v>0</v>
      </c>
      <c r="CD459" s="295">
        <f t="shared" si="31"/>
        <v>40</v>
      </c>
      <c r="CE459" s="284">
        <f t="shared" si="32"/>
        <v>0</v>
      </c>
      <c r="CF459" s="295">
        <f t="shared" si="33"/>
        <v>1</v>
      </c>
      <c r="CG459" s="274" t="s">
        <v>876</v>
      </c>
      <c r="CH459" s="274" t="s">
        <v>268</v>
      </c>
      <c r="CI459" s="274" t="s">
        <v>268</v>
      </c>
      <c r="CJ459" s="298" t="s">
        <v>271</v>
      </c>
      <c r="CK459" s="297">
        <v>1</v>
      </c>
      <c r="CL459" s="274" t="s">
        <v>268</v>
      </c>
      <c r="CM459" s="274" t="s">
        <v>268</v>
      </c>
      <c r="CN459" s="274" t="s">
        <v>268</v>
      </c>
      <c r="CO459" s="274" t="s">
        <v>268</v>
      </c>
      <c r="CP459" s="274" t="s">
        <v>268</v>
      </c>
      <c r="CQ459" s="274" t="s">
        <v>268</v>
      </c>
      <c r="CR459" s="274" t="s">
        <v>877</v>
      </c>
      <c r="CS459" s="274">
        <v>32.479999999999997</v>
      </c>
      <c r="CT459" s="274" t="s">
        <v>268</v>
      </c>
      <c r="CU459" s="274">
        <v>32.479999999999997</v>
      </c>
      <c r="CV459" s="274">
        <v>365</v>
      </c>
      <c r="CW459" s="274" t="s">
        <v>878</v>
      </c>
      <c r="CX459" s="274" t="s">
        <v>835</v>
      </c>
      <c r="CY459" s="274" t="s">
        <v>836</v>
      </c>
      <c r="CZ459" s="274" t="s">
        <v>837</v>
      </c>
      <c r="DA459" s="274" t="s">
        <v>268</v>
      </c>
      <c r="DB459" s="274" t="s">
        <v>268</v>
      </c>
      <c r="DC459" s="274" t="s">
        <v>268</v>
      </c>
      <c r="DD459" s="274" t="s">
        <v>268</v>
      </c>
      <c r="DE459" s="274" t="s">
        <v>268</v>
      </c>
      <c r="DF459" s="274" t="s">
        <v>268</v>
      </c>
      <c r="DG459" s="299">
        <f>IFERROR(IF(CA459="D",IF(CK459="A dispo.",CD459*VLOOKUP('DATI INPUT'!$F$27,TARIFFE_UD,2,FALSE),CD459*VLOOKUP(CK459,TARIFFE_UD,2,FALSE)),CD459*VLOOKUP(CB459-100,TARIFFE_UND,2,FALSE)),0)</f>
        <v>24.638456851022465</v>
      </c>
      <c r="DH459" s="299">
        <f>IFERROR(IF(CA459="D",IF(CK459="A dispo.",CF459*VLOOKUP('DATI INPUT'!$F$27,TARIFFE_UD,3,FALSE),CF459*VLOOKUP(CK459,TARIFFE_UD,3,FALSE)),CF459*VLOOKUP(CB459-100,TARIFFE_UND,3,FALSE)),0)</f>
        <v>15.164853048114928</v>
      </c>
    </row>
    <row r="460" spans="1:112" x14ac:dyDescent="0.25">
      <c r="A460" s="274" t="s">
        <v>4579</v>
      </c>
      <c r="B460" s="274" t="s">
        <v>1084</v>
      </c>
      <c r="C460" s="274" t="s">
        <v>4580</v>
      </c>
      <c r="D460" s="274" t="s">
        <v>4575</v>
      </c>
      <c r="E460" s="274" t="s">
        <v>268</v>
      </c>
      <c r="F460" s="274" t="s">
        <v>156</v>
      </c>
      <c r="G460" s="274" t="s">
        <v>4576</v>
      </c>
      <c r="H460" s="274" t="s">
        <v>983</v>
      </c>
      <c r="I460" s="274" t="s">
        <v>1159</v>
      </c>
      <c r="J460" s="274" t="s">
        <v>274</v>
      </c>
      <c r="K460" s="274" t="s">
        <v>1727</v>
      </c>
      <c r="L460" s="274" t="s">
        <v>960</v>
      </c>
      <c r="M460" s="274" t="s">
        <v>4577</v>
      </c>
      <c r="N460" s="274" t="s">
        <v>984</v>
      </c>
      <c r="O460" s="274" t="s">
        <v>873</v>
      </c>
      <c r="P460" s="274" t="s">
        <v>613</v>
      </c>
      <c r="Q460" s="274" t="s">
        <v>285</v>
      </c>
      <c r="R460" s="274" t="s">
        <v>268</v>
      </c>
      <c r="S460" s="274" t="s">
        <v>268</v>
      </c>
      <c r="T460" s="274" t="s">
        <v>268</v>
      </c>
      <c r="U460" s="274" t="s">
        <v>268</v>
      </c>
      <c r="V460" s="274" t="s">
        <v>268</v>
      </c>
      <c r="W460" s="274" t="s">
        <v>4581</v>
      </c>
      <c r="X460" s="274" t="s">
        <v>1922</v>
      </c>
      <c r="Y460" s="274" t="s">
        <v>271</v>
      </c>
      <c r="Z460" s="274" t="s">
        <v>268</v>
      </c>
      <c r="AA460" s="274" t="s">
        <v>268</v>
      </c>
      <c r="AB460" s="274" t="s">
        <v>268</v>
      </c>
      <c r="AC460" s="274" t="s">
        <v>268</v>
      </c>
      <c r="AD460" s="274" t="s">
        <v>268</v>
      </c>
      <c r="AE460" s="274" t="s">
        <v>287</v>
      </c>
      <c r="AF460" s="274" t="s">
        <v>1811</v>
      </c>
      <c r="AG460" s="274" t="s">
        <v>875</v>
      </c>
      <c r="AH460" s="274" t="s">
        <v>1812</v>
      </c>
      <c r="AI460" s="274" t="s">
        <v>1136</v>
      </c>
      <c r="AJ460" s="274" t="s">
        <v>268</v>
      </c>
      <c r="AK460" s="274" t="s">
        <v>381</v>
      </c>
      <c r="AL460" s="274" t="s">
        <v>268</v>
      </c>
      <c r="AM460" s="274" t="s">
        <v>353</v>
      </c>
      <c r="AN460" s="274" t="s">
        <v>268</v>
      </c>
      <c r="AO460" s="274" t="s">
        <v>268</v>
      </c>
      <c r="AP460" s="274" t="s">
        <v>268</v>
      </c>
      <c r="AQ460" s="274" t="s">
        <v>268</v>
      </c>
      <c r="AR460" s="274" t="s">
        <v>268</v>
      </c>
      <c r="AS460" s="274" t="s">
        <v>268</v>
      </c>
      <c r="AT460" s="274" t="s">
        <v>268</v>
      </c>
      <c r="AU460" s="274" t="s">
        <v>268</v>
      </c>
      <c r="AV460" s="274" t="s">
        <v>268</v>
      </c>
      <c r="AW460" s="274" t="s">
        <v>268</v>
      </c>
      <c r="AX460" s="274" t="s">
        <v>268</v>
      </c>
      <c r="AY460" s="274" t="s">
        <v>268</v>
      </c>
      <c r="AZ460" s="274" t="s">
        <v>268</v>
      </c>
      <c r="BA460" s="274" t="s">
        <v>268</v>
      </c>
      <c r="BB460" s="274" t="s">
        <v>268</v>
      </c>
      <c r="BC460" s="274" t="s">
        <v>268</v>
      </c>
      <c r="BD460" s="274" t="s">
        <v>268</v>
      </c>
      <c r="BE460" s="274" t="s">
        <v>268</v>
      </c>
      <c r="BF460" s="274" t="s">
        <v>268</v>
      </c>
      <c r="BG460" s="274" t="s">
        <v>268</v>
      </c>
      <c r="BH460" s="274" t="s">
        <v>268</v>
      </c>
      <c r="BI460" s="274" t="s">
        <v>268</v>
      </c>
      <c r="BJ460" s="274" t="s">
        <v>268</v>
      </c>
      <c r="BK460" s="274" t="s">
        <v>268</v>
      </c>
      <c r="BL460" s="274" t="s">
        <v>268</v>
      </c>
      <c r="BM460" s="274" t="s">
        <v>268</v>
      </c>
      <c r="BN460" s="274" t="s">
        <v>268</v>
      </c>
      <c r="BO460" s="274" t="s">
        <v>268</v>
      </c>
      <c r="BP460" s="274" t="s">
        <v>268</v>
      </c>
      <c r="BQ460" s="274" t="s">
        <v>268</v>
      </c>
      <c r="BR460" s="274" t="s">
        <v>268</v>
      </c>
      <c r="BS460" s="274" t="s">
        <v>268</v>
      </c>
      <c r="BT460" s="274" t="s">
        <v>268</v>
      </c>
      <c r="BU460" s="274" t="s">
        <v>268</v>
      </c>
      <c r="BV460" s="274" t="s">
        <v>268</v>
      </c>
      <c r="BW460" s="274" t="s">
        <v>268</v>
      </c>
      <c r="BX460" s="274" t="s">
        <v>268</v>
      </c>
      <c r="BY460" s="295">
        <v>16</v>
      </c>
      <c r="BZ460" s="295">
        <v>16</v>
      </c>
      <c r="CA460" s="298" t="s">
        <v>142</v>
      </c>
      <c r="CB460" s="297">
        <v>123</v>
      </c>
      <c r="CC460" s="284">
        <f t="shared" si="30"/>
        <v>0</v>
      </c>
      <c r="CD460" s="295">
        <f t="shared" si="31"/>
        <v>16</v>
      </c>
      <c r="CE460" s="284">
        <f t="shared" si="32"/>
        <v>1</v>
      </c>
      <c r="CF460" s="295">
        <f t="shared" si="33"/>
        <v>0</v>
      </c>
      <c r="CG460" s="274" t="s">
        <v>1817</v>
      </c>
      <c r="CH460" s="274" t="s">
        <v>268</v>
      </c>
      <c r="CI460" s="274" t="s">
        <v>268</v>
      </c>
      <c r="CJ460" s="298" t="s">
        <v>280</v>
      </c>
      <c r="CK460" s="297">
        <v>2</v>
      </c>
      <c r="CL460" s="274" t="s">
        <v>268</v>
      </c>
      <c r="CM460" s="274" t="s">
        <v>268</v>
      </c>
      <c r="CN460" s="274" t="s">
        <v>268</v>
      </c>
      <c r="CO460" s="274" t="s">
        <v>268</v>
      </c>
      <c r="CP460" s="274" t="s">
        <v>268</v>
      </c>
      <c r="CQ460" s="274" t="s">
        <v>268</v>
      </c>
      <c r="CR460" s="274" t="s">
        <v>877</v>
      </c>
      <c r="CS460" s="274">
        <v>7.2</v>
      </c>
      <c r="CT460" s="274" t="s">
        <v>268</v>
      </c>
      <c r="CU460" s="274">
        <v>7.2</v>
      </c>
      <c r="CV460" s="274">
        <v>365</v>
      </c>
      <c r="CW460" s="274" t="s">
        <v>878</v>
      </c>
      <c r="CX460" s="274" t="s">
        <v>835</v>
      </c>
      <c r="CY460" s="274" t="s">
        <v>836</v>
      </c>
      <c r="CZ460" s="274" t="s">
        <v>837</v>
      </c>
      <c r="DA460" s="274" t="s">
        <v>268</v>
      </c>
      <c r="DB460" s="274" t="s">
        <v>268</v>
      </c>
      <c r="DC460" s="274" t="s">
        <v>268</v>
      </c>
      <c r="DD460" s="274" t="s">
        <v>268</v>
      </c>
      <c r="DE460" s="274" t="s">
        <v>268</v>
      </c>
      <c r="DF460" s="274" t="s">
        <v>268</v>
      </c>
      <c r="DG460" s="299">
        <f>IFERROR(IF(CA460="D",IF(CK460="A dispo.",CD460*VLOOKUP('DATI INPUT'!$F$27,TARIFFE_UD,2,FALSE),CD460*VLOOKUP(CK460,TARIFFE_UD,2,FALSE)),CD460*VLOOKUP(CB460-100,TARIFFE_UND,2,FALSE)),0)</f>
        <v>11.497946530477151</v>
      </c>
      <c r="DH460" s="299">
        <f>IFERROR(IF(CA460="D",IF(CK460="A dispo.",CF460*VLOOKUP('DATI INPUT'!$F$27,TARIFFE_UD,3,FALSE),CF460*VLOOKUP(CK460,TARIFFE_UD,3,FALSE)),CF460*VLOOKUP(CB460-100,TARIFFE_UND,3,FALSE)),0)</f>
        <v>0</v>
      </c>
    </row>
    <row r="461" spans="1:112" x14ac:dyDescent="0.25">
      <c r="A461" s="274" t="s">
        <v>4582</v>
      </c>
      <c r="B461" s="274" t="s">
        <v>4583</v>
      </c>
      <c r="C461" s="274" t="s">
        <v>4584</v>
      </c>
      <c r="D461" s="274" t="s">
        <v>4585</v>
      </c>
      <c r="E461" s="274" t="s">
        <v>268</v>
      </c>
      <c r="F461" s="274" t="s">
        <v>156</v>
      </c>
      <c r="G461" s="274" t="s">
        <v>4586</v>
      </c>
      <c r="H461" s="274" t="s">
        <v>983</v>
      </c>
      <c r="I461" s="274" t="s">
        <v>376</v>
      </c>
      <c r="J461" s="274" t="s">
        <v>274</v>
      </c>
      <c r="K461" s="274" t="s">
        <v>4587</v>
      </c>
      <c r="L461" s="274" t="s">
        <v>984</v>
      </c>
      <c r="M461" s="274" t="s">
        <v>4588</v>
      </c>
      <c r="N461" s="274" t="s">
        <v>984</v>
      </c>
      <c r="O461" s="274" t="s">
        <v>873</v>
      </c>
      <c r="P461" s="274" t="s">
        <v>1934</v>
      </c>
      <c r="Q461" s="274" t="s">
        <v>386</v>
      </c>
      <c r="R461" s="274" t="s">
        <v>268</v>
      </c>
      <c r="S461" s="274" t="s">
        <v>268</v>
      </c>
      <c r="T461" s="274" t="s">
        <v>268</v>
      </c>
      <c r="U461" s="274" t="s">
        <v>268</v>
      </c>
      <c r="V461" s="274" t="s">
        <v>268</v>
      </c>
      <c r="W461" s="274" t="s">
        <v>4588</v>
      </c>
      <c r="X461" s="274" t="s">
        <v>1934</v>
      </c>
      <c r="Y461" s="274" t="s">
        <v>386</v>
      </c>
      <c r="Z461" s="274" t="s">
        <v>268</v>
      </c>
      <c r="AA461" s="274" t="s">
        <v>268</v>
      </c>
      <c r="AB461" s="274" t="s">
        <v>268</v>
      </c>
      <c r="AC461" s="274" t="s">
        <v>268</v>
      </c>
      <c r="AD461" s="274" t="s">
        <v>268</v>
      </c>
      <c r="AE461" s="274" t="s">
        <v>287</v>
      </c>
      <c r="AF461" s="274" t="s">
        <v>1811</v>
      </c>
      <c r="AG461" s="274" t="s">
        <v>875</v>
      </c>
      <c r="AH461" s="274" t="s">
        <v>2576</v>
      </c>
      <c r="AI461" s="274" t="s">
        <v>4589</v>
      </c>
      <c r="AJ461" s="274" t="s">
        <v>268</v>
      </c>
      <c r="AK461" s="274" t="s">
        <v>377</v>
      </c>
      <c r="AL461" s="274" t="s">
        <v>268</v>
      </c>
      <c r="AM461" s="274" t="s">
        <v>355</v>
      </c>
      <c r="AN461" s="274" t="s">
        <v>268</v>
      </c>
      <c r="AO461" s="274" t="s">
        <v>268</v>
      </c>
      <c r="AP461" s="274" t="s">
        <v>268</v>
      </c>
      <c r="AQ461" s="274" t="s">
        <v>268</v>
      </c>
      <c r="AR461" s="274" t="s">
        <v>268</v>
      </c>
      <c r="AS461" s="274" t="s">
        <v>268</v>
      </c>
      <c r="AT461" s="274" t="s">
        <v>268</v>
      </c>
      <c r="AU461" s="274" t="s">
        <v>268</v>
      </c>
      <c r="AV461" s="274" t="s">
        <v>268</v>
      </c>
      <c r="AW461" s="274" t="s">
        <v>268</v>
      </c>
      <c r="AX461" s="274" t="s">
        <v>268</v>
      </c>
      <c r="AY461" s="274" t="s">
        <v>268</v>
      </c>
      <c r="AZ461" s="274" t="s">
        <v>268</v>
      </c>
      <c r="BA461" s="274" t="s">
        <v>268</v>
      </c>
      <c r="BB461" s="274" t="s">
        <v>268</v>
      </c>
      <c r="BC461" s="274" t="s">
        <v>268</v>
      </c>
      <c r="BD461" s="274" t="s">
        <v>268</v>
      </c>
      <c r="BE461" s="274" t="s">
        <v>268</v>
      </c>
      <c r="BF461" s="274" t="s">
        <v>268</v>
      </c>
      <c r="BG461" s="274" t="s">
        <v>268</v>
      </c>
      <c r="BH461" s="274" t="s">
        <v>268</v>
      </c>
      <c r="BI461" s="274" t="s">
        <v>268</v>
      </c>
      <c r="BJ461" s="274" t="s">
        <v>268</v>
      </c>
      <c r="BK461" s="274" t="s">
        <v>268</v>
      </c>
      <c r="BL461" s="274" t="s">
        <v>268</v>
      </c>
      <c r="BM461" s="274" t="s">
        <v>268</v>
      </c>
      <c r="BN461" s="274" t="s">
        <v>268</v>
      </c>
      <c r="BO461" s="274" t="s">
        <v>268</v>
      </c>
      <c r="BP461" s="274" t="s">
        <v>268</v>
      </c>
      <c r="BQ461" s="274" t="s">
        <v>268</v>
      </c>
      <c r="BR461" s="274" t="s">
        <v>268</v>
      </c>
      <c r="BS461" s="274" t="s">
        <v>268</v>
      </c>
      <c r="BT461" s="274" t="s">
        <v>268</v>
      </c>
      <c r="BU461" s="274" t="s">
        <v>268</v>
      </c>
      <c r="BV461" s="274" t="s">
        <v>268</v>
      </c>
      <c r="BW461" s="274" t="s">
        <v>268</v>
      </c>
      <c r="BX461" s="274" t="s">
        <v>268</v>
      </c>
      <c r="BY461" s="295">
        <v>80</v>
      </c>
      <c r="BZ461" s="295">
        <v>80</v>
      </c>
      <c r="CA461" s="298" t="s">
        <v>142</v>
      </c>
      <c r="CB461" s="297">
        <v>122</v>
      </c>
      <c r="CC461" s="284">
        <f t="shared" si="30"/>
        <v>0</v>
      </c>
      <c r="CD461" s="295">
        <f t="shared" si="31"/>
        <v>80</v>
      </c>
      <c r="CE461" s="284">
        <f t="shared" si="32"/>
        <v>0</v>
      </c>
      <c r="CF461" s="295">
        <f t="shared" si="33"/>
        <v>1</v>
      </c>
      <c r="CG461" s="274" t="s">
        <v>876</v>
      </c>
      <c r="CH461" s="274" t="s">
        <v>268</v>
      </c>
      <c r="CI461" s="274" t="s">
        <v>268</v>
      </c>
      <c r="CJ461" s="298" t="s">
        <v>275</v>
      </c>
      <c r="CK461" s="297">
        <v>3</v>
      </c>
      <c r="CL461" s="274" t="s">
        <v>268</v>
      </c>
      <c r="CM461" s="274" t="s">
        <v>268</v>
      </c>
      <c r="CN461" s="274" t="s">
        <v>268</v>
      </c>
      <c r="CO461" s="274" t="s">
        <v>268</v>
      </c>
      <c r="CP461" s="274" t="s">
        <v>268</v>
      </c>
      <c r="CQ461" s="274" t="s">
        <v>268</v>
      </c>
      <c r="CR461" s="274" t="s">
        <v>877</v>
      </c>
      <c r="CS461" s="274">
        <v>108.08</v>
      </c>
      <c r="CT461" s="274" t="s">
        <v>268</v>
      </c>
      <c r="CU461" s="274">
        <v>108.08</v>
      </c>
      <c r="CV461" s="274">
        <v>365</v>
      </c>
      <c r="CW461" s="274" t="s">
        <v>878</v>
      </c>
      <c r="CX461" s="274" t="s">
        <v>835</v>
      </c>
      <c r="CY461" s="274" t="s">
        <v>836</v>
      </c>
      <c r="CZ461" s="274" t="s">
        <v>837</v>
      </c>
      <c r="DA461" s="274" t="s">
        <v>268</v>
      </c>
      <c r="DB461" s="274" t="s">
        <v>268</v>
      </c>
      <c r="DC461" s="274" t="s">
        <v>268</v>
      </c>
      <c r="DD461" s="274" t="s">
        <v>268</v>
      </c>
      <c r="DE461" s="274" t="s">
        <v>268</v>
      </c>
      <c r="DF461" s="274" t="s">
        <v>268</v>
      </c>
      <c r="DG461" s="299">
        <f>IFERROR(IF(CA461="D",IF(CK461="A dispo.",CD461*VLOOKUP('DATI INPUT'!$F$27,TARIFFE_UD,2,FALSE),CD461*VLOOKUP(CK461,TARIFFE_UD,2,FALSE)),CD461*VLOOKUP(CB461-100,TARIFFE_UND,2,FALSE)),0)</f>
        <v>63.356031902629191</v>
      </c>
      <c r="DH461" s="299">
        <f>IFERROR(IF(CA461="D",IF(CK461="A dispo.",CF461*VLOOKUP('DATI INPUT'!$F$27,TARIFFE_UD,3,FALSE),CF461*VLOOKUP(CK461,TARIFFE_UD,3,FALSE)),CF461*VLOOKUP(CB461-100,TARIFFE_UND,3,FALSE)),0)</f>
        <v>60.367780403072892</v>
      </c>
    </row>
    <row r="462" spans="1:112" x14ac:dyDescent="0.25">
      <c r="A462" s="274" t="s">
        <v>4590</v>
      </c>
      <c r="B462" s="274" t="s">
        <v>4583</v>
      </c>
      <c r="C462" s="274" t="s">
        <v>4591</v>
      </c>
      <c r="D462" s="274" t="s">
        <v>4585</v>
      </c>
      <c r="E462" s="274" t="s">
        <v>268</v>
      </c>
      <c r="F462" s="274" t="s">
        <v>156</v>
      </c>
      <c r="G462" s="274" t="s">
        <v>4586</v>
      </c>
      <c r="H462" s="274" t="s">
        <v>983</v>
      </c>
      <c r="I462" s="274" t="s">
        <v>376</v>
      </c>
      <c r="J462" s="274" t="s">
        <v>274</v>
      </c>
      <c r="K462" s="274" t="s">
        <v>4587</v>
      </c>
      <c r="L462" s="274" t="s">
        <v>984</v>
      </c>
      <c r="M462" s="274" t="s">
        <v>4588</v>
      </c>
      <c r="N462" s="274" t="s">
        <v>984</v>
      </c>
      <c r="O462" s="274" t="s">
        <v>873</v>
      </c>
      <c r="P462" s="274" t="s">
        <v>1934</v>
      </c>
      <c r="Q462" s="274" t="s">
        <v>386</v>
      </c>
      <c r="R462" s="274" t="s">
        <v>268</v>
      </c>
      <c r="S462" s="274" t="s">
        <v>268</v>
      </c>
      <c r="T462" s="274" t="s">
        <v>268</v>
      </c>
      <c r="U462" s="274" t="s">
        <v>268</v>
      </c>
      <c r="V462" s="274" t="s">
        <v>268</v>
      </c>
      <c r="W462" s="274" t="s">
        <v>4588</v>
      </c>
      <c r="X462" s="274" t="s">
        <v>1934</v>
      </c>
      <c r="Y462" s="274" t="s">
        <v>386</v>
      </c>
      <c r="Z462" s="274" t="s">
        <v>268</v>
      </c>
      <c r="AA462" s="274" t="s">
        <v>268</v>
      </c>
      <c r="AB462" s="274" t="s">
        <v>268</v>
      </c>
      <c r="AC462" s="274" t="s">
        <v>268</v>
      </c>
      <c r="AD462" s="274" t="s">
        <v>268</v>
      </c>
      <c r="AE462" s="274" t="s">
        <v>287</v>
      </c>
      <c r="AF462" s="274" t="s">
        <v>1811</v>
      </c>
      <c r="AG462" s="274" t="s">
        <v>875</v>
      </c>
      <c r="AH462" s="274" t="s">
        <v>2576</v>
      </c>
      <c r="AI462" s="274" t="s">
        <v>4589</v>
      </c>
      <c r="AJ462" s="274" t="s">
        <v>268</v>
      </c>
      <c r="AK462" s="274" t="s">
        <v>377</v>
      </c>
      <c r="AL462" s="274" t="s">
        <v>268</v>
      </c>
      <c r="AM462" s="274" t="s">
        <v>355</v>
      </c>
      <c r="AN462" s="274" t="s">
        <v>268</v>
      </c>
      <c r="AO462" s="274" t="s">
        <v>268</v>
      </c>
      <c r="AP462" s="274" t="s">
        <v>268</v>
      </c>
      <c r="AQ462" s="274" t="s">
        <v>268</v>
      </c>
      <c r="AR462" s="274" t="s">
        <v>268</v>
      </c>
      <c r="AS462" s="274" t="s">
        <v>268</v>
      </c>
      <c r="AT462" s="274" t="s">
        <v>268</v>
      </c>
      <c r="AU462" s="274" t="s">
        <v>268</v>
      </c>
      <c r="AV462" s="274" t="s">
        <v>268</v>
      </c>
      <c r="AW462" s="274" t="s">
        <v>268</v>
      </c>
      <c r="AX462" s="274" t="s">
        <v>268</v>
      </c>
      <c r="AY462" s="274" t="s">
        <v>268</v>
      </c>
      <c r="AZ462" s="274" t="s">
        <v>268</v>
      </c>
      <c r="BA462" s="274" t="s">
        <v>268</v>
      </c>
      <c r="BB462" s="274" t="s">
        <v>268</v>
      </c>
      <c r="BC462" s="274" t="s">
        <v>268</v>
      </c>
      <c r="BD462" s="274" t="s">
        <v>268</v>
      </c>
      <c r="BE462" s="274" t="s">
        <v>268</v>
      </c>
      <c r="BF462" s="274" t="s">
        <v>268</v>
      </c>
      <c r="BG462" s="274" t="s">
        <v>268</v>
      </c>
      <c r="BH462" s="274" t="s">
        <v>268</v>
      </c>
      <c r="BI462" s="274" t="s">
        <v>268</v>
      </c>
      <c r="BJ462" s="274" t="s">
        <v>268</v>
      </c>
      <c r="BK462" s="274" t="s">
        <v>268</v>
      </c>
      <c r="BL462" s="274" t="s">
        <v>268</v>
      </c>
      <c r="BM462" s="274" t="s">
        <v>268</v>
      </c>
      <c r="BN462" s="274" t="s">
        <v>268</v>
      </c>
      <c r="BO462" s="274" t="s">
        <v>268</v>
      </c>
      <c r="BP462" s="274" t="s">
        <v>268</v>
      </c>
      <c r="BQ462" s="274" t="s">
        <v>268</v>
      </c>
      <c r="BR462" s="274" t="s">
        <v>268</v>
      </c>
      <c r="BS462" s="274" t="s">
        <v>268</v>
      </c>
      <c r="BT462" s="274" t="s">
        <v>268</v>
      </c>
      <c r="BU462" s="274" t="s">
        <v>268</v>
      </c>
      <c r="BV462" s="274" t="s">
        <v>268</v>
      </c>
      <c r="BW462" s="274" t="s">
        <v>268</v>
      </c>
      <c r="BX462" s="274" t="s">
        <v>268</v>
      </c>
      <c r="BY462" s="295">
        <v>40</v>
      </c>
      <c r="BZ462" s="295">
        <v>40</v>
      </c>
      <c r="CA462" s="298" t="s">
        <v>142</v>
      </c>
      <c r="CB462" s="297">
        <v>123</v>
      </c>
      <c r="CC462" s="284">
        <f t="shared" si="30"/>
        <v>0</v>
      </c>
      <c r="CD462" s="295">
        <f t="shared" si="31"/>
        <v>40</v>
      </c>
      <c r="CE462" s="284">
        <f t="shared" si="32"/>
        <v>1</v>
      </c>
      <c r="CF462" s="295">
        <f t="shared" si="33"/>
        <v>0</v>
      </c>
      <c r="CG462" s="274" t="s">
        <v>1817</v>
      </c>
      <c r="CH462" s="274" t="s">
        <v>268</v>
      </c>
      <c r="CI462" s="274" t="s">
        <v>268</v>
      </c>
      <c r="CJ462" s="298" t="s">
        <v>275</v>
      </c>
      <c r="CK462" s="297">
        <v>3</v>
      </c>
      <c r="CL462" s="274" t="s">
        <v>268</v>
      </c>
      <c r="CM462" s="274" t="s">
        <v>268</v>
      </c>
      <c r="CN462" s="274" t="s">
        <v>268</v>
      </c>
      <c r="CO462" s="274" t="s">
        <v>268</v>
      </c>
      <c r="CP462" s="274" t="s">
        <v>268</v>
      </c>
      <c r="CQ462" s="274" t="s">
        <v>268</v>
      </c>
      <c r="CR462" s="274" t="s">
        <v>877</v>
      </c>
      <c r="CS462" s="274">
        <v>19.600000000000001</v>
      </c>
      <c r="CT462" s="274" t="s">
        <v>268</v>
      </c>
      <c r="CU462" s="274">
        <v>19.600000000000001</v>
      </c>
      <c r="CV462" s="274">
        <v>365</v>
      </c>
      <c r="CW462" s="274" t="s">
        <v>878</v>
      </c>
      <c r="CX462" s="274" t="s">
        <v>835</v>
      </c>
      <c r="CY462" s="274" t="s">
        <v>836</v>
      </c>
      <c r="CZ462" s="274" t="s">
        <v>837</v>
      </c>
      <c r="DA462" s="274" t="s">
        <v>268</v>
      </c>
      <c r="DB462" s="274" t="s">
        <v>268</v>
      </c>
      <c r="DC462" s="274" t="s">
        <v>268</v>
      </c>
      <c r="DD462" s="274" t="s">
        <v>268</v>
      </c>
      <c r="DE462" s="274" t="s">
        <v>268</v>
      </c>
      <c r="DF462" s="274" t="s">
        <v>268</v>
      </c>
      <c r="DG462" s="299">
        <f>IFERROR(IF(CA462="D",IF(CK462="A dispo.",CD462*VLOOKUP('DATI INPUT'!$F$27,TARIFFE_UD,2,FALSE),CD462*VLOOKUP(CK462,TARIFFE_UD,2,FALSE)),CD462*VLOOKUP(CB462-100,TARIFFE_UND,2,FALSE)),0)</f>
        <v>31.678015951314595</v>
      </c>
      <c r="DH462" s="299">
        <f>IFERROR(IF(CA462="D",IF(CK462="A dispo.",CF462*VLOOKUP('DATI INPUT'!$F$27,TARIFFE_UD,3,FALSE),CF462*VLOOKUP(CK462,TARIFFE_UD,3,FALSE)),CF462*VLOOKUP(CB462-100,TARIFFE_UND,3,FALSE)),0)</f>
        <v>0</v>
      </c>
    </row>
    <row r="463" spans="1:112" hidden="1" x14ac:dyDescent="0.25">
      <c r="A463" s="274" t="s">
        <v>4592</v>
      </c>
      <c r="B463" s="274" t="s">
        <v>1087</v>
      </c>
      <c r="C463" s="274" t="s">
        <v>4593</v>
      </c>
      <c r="D463" s="274" t="s">
        <v>4594</v>
      </c>
      <c r="E463" s="274" t="s">
        <v>268</v>
      </c>
      <c r="F463" s="274" t="s">
        <v>156</v>
      </c>
      <c r="G463" s="274" t="s">
        <v>4595</v>
      </c>
      <c r="H463" s="274" t="s">
        <v>1091</v>
      </c>
      <c r="I463" s="274" t="s">
        <v>4596</v>
      </c>
      <c r="J463" s="274" t="s">
        <v>274</v>
      </c>
      <c r="K463" s="274" t="s">
        <v>4597</v>
      </c>
      <c r="L463" s="274" t="s">
        <v>960</v>
      </c>
      <c r="M463" s="274" t="s">
        <v>4598</v>
      </c>
      <c r="N463" s="274" t="s">
        <v>4599</v>
      </c>
      <c r="O463" s="274" t="s">
        <v>4600</v>
      </c>
      <c r="P463" s="274" t="s">
        <v>3346</v>
      </c>
      <c r="Q463" s="274" t="s">
        <v>269</v>
      </c>
      <c r="R463" s="274" t="s">
        <v>268</v>
      </c>
      <c r="S463" s="274" t="s">
        <v>268</v>
      </c>
      <c r="T463" s="274" t="s">
        <v>268</v>
      </c>
      <c r="U463" s="274" t="s">
        <v>268</v>
      </c>
      <c r="V463" s="274" t="s">
        <v>268</v>
      </c>
      <c r="W463" s="274" t="s">
        <v>4517</v>
      </c>
      <c r="X463" s="274" t="s">
        <v>148</v>
      </c>
      <c r="Y463" s="274" t="s">
        <v>272</v>
      </c>
      <c r="Z463" s="274" t="s">
        <v>268</v>
      </c>
      <c r="AA463" s="274" t="s">
        <v>268</v>
      </c>
      <c r="AB463" s="274" t="s">
        <v>268</v>
      </c>
      <c r="AC463" s="274" t="s">
        <v>268</v>
      </c>
      <c r="AD463" s="274" t="s">
        <v>268</v>
      </c>
      <c r="AE463" s="274" t="s">
        <v>287</v>
      </c>
      <c r="AF463" s="274" t="s">
        <v>1811</v>
      </c>
      <c r="AG463" s="274" t="s">
        <v>875</v>
      </c>
      <c r="AH463" s="274" t="s">
        <v>2154</v>
      </c>
      <c r="AI463" s="274" t="s">
        <v>388</v>
      </c>
      <c r="AJ463" s="274" t="s">
        <v>268</v>
      </c>
      <c r="AK463" s="274" t="s">
        <v>366</v>
      </c>
      <c r="AL463" s="274" t="s">
        <v>268</v>
      </c>
      <c r="AM463" s="274" t="s">
        <v>405</v>
      </c>
      <c r="AN463" s="274" t="s">
        <v>268</v>
      </c>
      <c r="AO463" s="274" t="s">
        <v>268</v>
      </c>
      <c r="AP463" s="274" t="s">
        <v>268</v>
      </c>
      <c r="AQ463" s="274" t="s">
        <v>268</v>
      </c>
      <c r="AR463" s="274" t="s">
        <v>268</v>
      </c>
      <c r="AS463" s="274" t="s">
        <v>268</v>
      </c>
      <c r="AT463" s="274" t="s">
        <v>268</v>
      </c>
      <c r="AU463" s="274" t="s">
        <v>268</v>
      </c>
      <c r="AV463" s="274" t="s">
        <v>268</v>
      </c>
      <c r="AW463" s="274" t="s">
        <v>268</v>
      </c>
      <c r="AX463" s="274" t="s">
        <v>268</v>
      </c>
      <c r="AY463" s="274" t="s">
        <v>268</v>
      </c>
      <c r="AZ463" s="274" t="s">
        <v>268</v>
      </c>
      <c r="BA463" s="274" t="s">
        <v>268</v>
      </c>
      <c r="BB463" s="274" t="s">
        <v>268</v>
      </c>
      <c r="BC463" s="274" t="s">
        <v>268</v>
      </c>
      <c r="BD463" s="274" t="s">
        <v>268</v>
      </c>
      <c r="BE463" s="274" t="s">
        <v>268</v>
      </c>
      <c r="BF463" s="274" t="s">
        <v>268</v>
      </c>
      <c r="BG463" s="274" t="s">
        <v>268</v>
      </c>
      <c r="BH463" s="274" t="s">
        <v>268</v>
      </c>
      <c r="BI463" s="274" t="s">
        <v>268</v>
      </c>
      <c r="BJ463" s="274" t="s">
        <v>268</v>
      </c>
      <c r="BK463" s="274" t="s">
        <v>268</v>
      </c>
      <c r="BL463" s="274" t="s">
        <v>268</v>
      </c>
      <c r="BM463" s="274" t="s">
        <v>268</v>
      </c>
      <c r="BN463" s="274" t="s">
        <v>268</v>
      </c>
      <c r="BO463" s="274" t="s">
        <v>268</v>
      </c>
      <c r="BP463" s="274" t="s">
        <v>268</v>
      </c>
      <c r="BQ463" s="274" t="s">
        <v>268</v>
      </c>
      <c r="BR463" s="274" t="s">
        <v>268</v>
      </c>
      <c r="BS463" s="274" t="s">
        <v>268</v>
      </c>
      <c r="BT463" s="274" t="s">
        <v>268</v>
      </c>
      <c r="BU463" s="274" t="s">
        <v>268</v>
      </c>
      <c r="BV463" s="274" t="s">
        <v>268</v>
      </c>
      <c r="BW463" s="274" t="s">
        <v>268</v>
      </c>
      <c r="BX463" s="274" t="s">
        <v>268</v>
      </c>
      <c r="BY463" s="295">
        <v>105</v>
      </c>
      <c r="BZ463" s="295">
        <v>105</v>
      </c>
      <c r="CA463" s="298" t="s">
        <v>142</v>
      </c>
      <c r="CB463" s="297">
        <v>122</v>
      </c>
      <c r="CC463" s="284">
        <f t="shared" si="30"/>
        <v>0</v>
      </c>
      <c r="CD463" s="295">
        <f t="shared" si="31"/>
        <v>105</v>
      </c>
      <c r="CE463" s="284">
        <f t="shared" si="32"/>
        <v>0</v>
      </c>
      <c r="CF463" s="295">
        <f t="shared" si="33"/>
        <v>1</v>
      </c>
      <c r="CG463" s="274" t="s">
        <v>876</v>
      </c>
      <c r="CH463" s="274" t="s">
        <v>268</v>
      </c>
      <c r="CI463" s="274" t="s">
        <v>268</v>
      </c>
      <c r="CJ463" s="298" t="s">
        <v>268</v>
      </c>
      <c r="CK463" s="298" t="s">
        <v>736</v>
      </c>
      <c r="CL463" s="274" t="s">
        <v>268</v>
      </c>
      <c r="CM463" s="274" t="s">
        <v>268</v>
      </c>
      <c r="CN463" s="274" t="s">
        <v>268</v>
      </c>
      <c r="CO463" s="274" t="s">
        <v>268</v>
      </c>
      <c r="CP463" s="274" t="s">
        <v>268</v>
      </c>
      <c r="CQ463" s="274" t="s">
        <v>268</v>
      </c>
      <c r="CR463" s="274" t="s">
        <v>877</v>
      </c>
      <c r="CS463" s="274">
        <v>104.01</v>
      </c>
      <c r="CT463" s="274" t="s">
        <v>268</v>
      </c>
      <c r="CU463" s="274">
        <v>104.01</v>
      </c>
      <c r="CV463" s="274">
        <v>365</v>
      </c>
      <c r="CW463" s="274" t="s">
        <v>878</v>
      </c>
      <c r="CX463" s="274" t="s">
        <v>835</v>
      </c>
      <c r="CY463" s="274" t="s">
        <v>836</v>
      </c>
      <c r="CZ463" s="274" t="s">
        <v>837</v>
      </c>
      <c r="DA463" s="274" t="s">
        <v>268</v>
      </c>
      <c r="DB463" s="274" t="s">
        <v>268</v>
      </c>
      <c r="DC463" s="274" t="s">
        <v>268</v>
      </c>
      <c r="DD463" s="274" t="s">
        <v>268</v>
      </c>
      <c r="DE463" s="274" t="s">
        <v>268</v>
      </c>
      <c r="DF463" s="274" t="s">
        <v>268</v>
      </c>
      <c r="DG463" s="299">
        <f>IFERROR(IF(CA463="D",IF(CK463="A dispo.",CD463*VLOOKUP('DATI INPUT'!$F$27,TARIFFE_UD,2,FALSE),CD463*VLOOKUP(CK463,TARIFFE_UD,2,FALSE)),CD463*VLOOKUP(CB463-100,TARIFFE_UND,2,FALSE)),0)</f>
        <v>83.154791872200818</v>
      </c>
      <c r="DH463" s="299">
        <f>IFERROR(IF(CA463="D",IF(CK463="A dispo.",CF463*VLOOKUP('DATI INPUT'!$F$27,TARIFFE_UD,3,FALSE),CF463*VLOOKUP(CK463,TARIFFE_UD,3,FALSE)),CF463*VLOOKUP(CB463-100,TARIFFE_UND,3,FALSE)),0)</f>
        <v>60.367780403072892</v>
      </c>
    </row>
    <row r="464" spans="1:112" hidden="1" x14ac:dyDescent="0.25">
      <c r="A464" s="274" t="s">
        <v>4601</v>
      </c>
      <c r="B464" s="274" t="s">
        <v>4602</v>
      </c>
      <c r="C464" s="274" t="s">
        <v>4603</v>
      </c>
      <c r="D464" s="274" t="s">
        <v>4604</v>
      </c>
      <c r="E464" s="274" t="s">
        <v>268</v>
      </c>
      <c r="F464" s="274" t="s">
        <v>156</v>
      </c>
      <c r="G464" s="274" t="s">
        <v>4605</v>
      </c>
      <c r="H464" s="274" t="s">
        <v>1091</v>
      </c>
      <c r="I464" s="274" t="s">
        <v>393</v>
      </c>
      <c r="J464" s="274" t="s">
        <v>274</v>
      </c>
      <c r="K464" s="274" t="s">
        <v>4606</v>
      </c>
      <c r="L464" s="274" t="s">
        <v>960</v>
      </c>
      <c r="M464" s="274" t="s">
        <v>4607</v>
      </c>
      <c r="N464" s="274" t="s">
        <v>303</v>
      </c>
      <c r="O464" s="274" t="s">
        <v>4608</v>
      </c>
      <c r="P464" s="274" t="s">
        <v>4609</v>
      </c>
      <c r="Q464" s="274" t="s">
        <v>1340</v>
      </c>
      <c r="R464" s="274" t="s">
        <v>268</v>
      </c>
      <c r="S464" s="274" t="s">
        <v>268</v>
      </c>
      <c r="T464" s="274" t="s">
        <v>268</v>
      </c>
      <c r="U464" s="274" t="s">
        <v>268</v>
      </c>
      <c r="V464" s="274" t="s">
        <v>268</v>
      </c>
      <c r="W464" s="274" t="s">
        <v>4562</v>
      </c>
      <c r="X464" s="274" t="s">
        <v>1962</v>
      </c>
      <c r="Y464" s="274" t="s">
        <v>343</v>
      </c>
      <c r="Z464" s="274" t="s">
        <v>268</v>
      </c>
      <c r="AA464" s="274" t="s">
        <v>268</v>
      </c>
      <c r="AB464" s="274" t="s">
        <v>268</v>
      </c>
      <c r="AC464" s="274" t="s">
        <v>268</v>
      </c>
      <c r="AD464" s="274" t="s">
        <v>268</v>
      </c>
      <c r="AE464" s="274" t="s">
        <v>287</v>
      </c>
      <c r="AF464" s="274" t="s">
        <v>1811</v>
      </c>
      <c r="AG464" s="274" t="s">
        <v>875</v>
      </c>
      <c r="AH464" s="274" t="s">
        <v>1963</v>
      </c>
      <c r="AI464" s="274" t="s">
        <v>1066</v>
      </c>
      <c r="AJ464" s="274" t="s">
        <v>268</v>
      </c>
      <c r="AK464" s="274" t="s">
        <v>354</v>
      </c>
      <c r="AL464" s="274" t="s">
        <v>268</v>
      </c>
      <c r="AM464" s="274" t="s">
        <v>355</v>
      </c>
      <c r="AN464" s="274" t="s">
        <v>268</v>
      </c>
      <c r="AO464" s="274" t="s">
        <v>268</v>
      </c>
      <c r="AP464" s="274" t="s">
        <v>268</v>
      </c>
      <c r="AQ464" s="274" t="s">
        <v>268</v>
      </c>
      <c r="AR464" s="274" t="s">
        <v>268</v>
      </c>
      <c r="AS464" s="274" t="s">
        <v>268</v>
      </c>
      <c r="AT464" s="274" t="s">
        <v>268</v>
      </c>
      <c r="AU464" s="274" t="s">
        <v>268</v>
      </c>
      <c r="AV464" s="274" t="s">
        <v>268</v>
      </c>
      <c r="AW464" s="274" t="s">
        <v>268</v>
      </c>
      <c r="AX464" s="274" t="s">
        <v>268</v>
      </c>
      <c r="AY464" s="274" t="s">
        <v>268</v>
      </c>
      <c r="AZ464" s="274" t="s">
        <v>268</v>
      </c>
      <c r="BA464" s="274" t="s">
        <v>268</v>
      </c>
      <c r="BB464" s="274" t="s">
        <v>268</v>
      </c>
      <c r="BC464" s="274" t="s">
        <v>268</v>
      </c>
      <c r="BD464" s="274" t="s">
        <v>268</v>
      </c>
      <c r="BE464" s="274" t="s">
        <v>268</v>
      </c>
      <c r="BF464" s="274" t="s">
        <v>268</v>
      </c>
      <c r="BG464" s="274" t="s">
        <v>268</v>
      </c>
      <c r="BH464" s="274" t="s">
        <v>268</v>
      </c>
      <c r="BI464" s="274" t="s">
        <v>268</v>
      </c>
      <c r="BJ464" s="274" t="s">
        <v>268</v>
      </c>
      <c r="BK464" s="274" t="s">
        <v>268</v>
      </c>
      <c r="BL464" s="274" t="s">
        <v>268</v>
      </c>
      <c r="BM464" s="274" t="s">
        <v>268</v>
      </c>
      <c r="BN464" s="274" t="s">
        <v>268</v>
      </c>
      <c r="BO464" s="274" t="s">
        <v>268</v>
      </c>
      <c r="BP464" s="274" t="s">
        <v>268</v>
      </c>
      <c r="BQ464" s="274" t="s">
        <v>268</v>
      </c>
      <c r="BR464" s="274" t="s">
        <v>268</v>
      </c>
      <c r="BS464" s="274" t="s">
        <v>268</v>
      </c>
      <c r="BT464" s="274" t="s">
        <v>268</v>
      </c>
      <c r="BU464" s="274" t="s">
        <v>268</v>
      </c>
      <c r="BV464" s="274" t="s">
        <v>268</v>
      </c>
      <c r="BW464" s="274" t="s">
        <v>268</v>
      </c>
      <c r="BX464" s="274" t="s">
        <v>268</v>
      </c>
      <c r="BY464" s="295">
        <v>60</v>
      </c>
      <c r="BZ464" s="295">
        <v>60</v>
      </c>
      <c r="CA464" s="298" t="s">
        <v>142</v>
      </c>
      <c r="CB464" s="297">
        <v>122</v>
      </c>
      <c r="CC464" s="284">
        <f t="shared" si="30"/>
        <v>0</v>
      </c>
      <c r="CD464" s="295">
        <f t="shared" si="31"/>
        <v>60</v>
      </c>
      <c r="CE464" s="284">
        <f t="shared" si="32"/>
        <v>0</v>
      </c>
      <c r="CF464" s="295">
        <f t="shared" si="33"/>
        <v>1</v>
      </c>
      <c r="CG464" s="274" t="s">
        <v>876</v>
      </c>
      <c r="CH464" s="274" t="s">
        <v>268</v>
      </c>
      <c r="CI464" s="274" t="s">
        <v>268</v>
      </c>
      <c r="CJ464" s="298" t="s">
        <v>268</v>
      </c>
      <c r="CK464" s="298" t="s">
        <v>736</v>
      </c>
      <c r="CL464" s="274" t="s">
        <v>268</v>
      </c>
      <c r="CM464" s="274" t="s">
        <v>268</v>
      </c>
      <c r="CN464" s="274" t="s">
        <v>268</v>
      </c>
      <c r="CO464" s="274" t="s">
        <v>268</v>
      </c>
      <c r="CP464" s="274" t="s">
        <v>268</v>
      </c>
      <c r="CQ464" s="274" t="s">
        <v>268</v>
      </c>
      <c r="CR464" s="274" t="s">
        <v>877</v>
      </c>
      <c r="CS464" s="274">
        <v>81.96</v>
      </c>
      <c r="CT464" s="274" t="s">
        <v>268</v>
      </c>
      <c r="CU464" s="274">
        <v>81.96</v>
      </c>
      <c r="CV464" s="274">
        <v>365</v>
      </c>
      <c r="CW464" s="274" t="s">
        <v>878</v>
      </c>
      <c r="CX464" s="274" t="s">
        <v>835</v>
      </c>
      <c r="CY464" s="274" t="s">
        <v>836</v>
      </c>
      <c r="CZ464" s="274" t="s">
        <v>837</v>
      </c>
      <c r="DA464" s="274" t="s">
        <v>268</v>
      </c>
      <c r="DB464" s="274" t="s">
        <v>268</v>
      </c>
      <c r="DC464" s="274" t="s">
        <v>268</v>
      </c>
      <c r="DD464" s="274" t="s">
        <v>268</v>
      </c>
      <c r="DE464" s="274" t="s">
        <v>268</v>
      </c>
      <c r="DF464" s="274" t="s">
        <v>268</v>
      </c>
      <c r="DG464" s="299">
        <f>IFERROR(IF(CA464="D",IF(CK464="A dispo.",CD464*VLOOKUP('DATI INPUT'!$F$27,TARIFFE_UD,2,FALSE),CD464*VLOOKUP(CK464,TARIFFE_UD,2,FALSE)),CD464*VLOOKUP(CB464-100,TARIFFE_UND,2,FALSE)),0)</f>
        <v>47.517023926971895</v>
      </c>
      <c r="DH464" s="299">
        <f>IFERROR(IF(CA464="D",IF(CK464="A dispo.",CF464*VLOOKUP('DATI INPUT'!$F$27,TARIFFE_UD,3,FALSE),CF464*VLOOKUP(CK464,TARIFFE_UD,3,FALSE)),CF464*VLOOKUP(CB464-100,TARIFFE_UND,3,FALSE)),0)</f>
        <v>60.367780403072892</v>
      </c>
    </row>
    <row r="465" spans="1:112" hidden="1" x14ac:dyDescent="0.25">
      <c r="A465" s="274" t="s">
        <v>4610</v>
      </c>
      <c r="B465" s="274" t="s">
        <v>4602</v>
      </c>
      <c r="C465" s="274" t="s">
        <v>4611</v>
      </c>
      <c r="D465" s="274" t="s">
        <v>4604</v>
      </c>
      <c r="E465" s="274" t="s">
        <v>268</v>
      </c>
      <c r="F465" s="274" t="s">
        <v>156</v>
      </c>
      <c r="G465" s="274" t="s">
        <v>4605</v>
      </c>
      <c r="H465" s="274" t="s">
        <v>1091</v>
      </c>
      <c r="I465" s="274" t="s">
        <v>393</v>
      </c>
      <c r="J465" s="274" t="s">
        <v>274</v>
      </c>
      <c r="K465" s="274" t="s">
        <v>4606</v>
      </c>
      <c r="L465" s="274" t="s">
        <v>960</v>
      </c>
      <c r="M465" s="274" t="s">
        <v>4607</v>
      </c>
      <c r="N465" s="274" t="s">
        <v>303</v>
      </c>
      <c r="O465" s="274" t="s">
        <v>4608</v>
      </c>
      <c r="P465" s="274" t="s">
        <v>4609</v>
      </c>
      <c r="Q465" s="274" t="s">
        <v>1340</v>
      </c>
      <c r="R465" s="274" t="s">
        <v>268</v>
      </c>
      <c r="S465" s="274" t="s">
        <v>268</v>
      </c>
      <c r="T465" s="274" t="s">
        <v>268</v>
      </c>
      <c r="U465" s="274" t="s">
        <v>268</v>
      </c>
      <c r="V465" s="274" t="s">
        <v>268</v>
      </c>
      <c r="W465" s="274" t="s">
        <v>4562</v>
      </c>
      <c r="X465" s="274" t="s">
        <v>1962</v>
      </c>
      <c r="Y465" s="274" t="s">
        <v>343</v>
      </c>
      <c r="Z465" s="274" t="s">
        <v>268</v>
      </c>
      <c r="AA465" s="274" t="s">
        <v>268</v>
      </c>
      <c r="AB465" s="274" t="s">
        <v>268</v>
      </c>
      <c r="AC465" s="274" t="s">
        <v>268</v>
      </c>
      <c r="AD465" s="274" t="s">
        <v>268</v>
      </c>
      <c r="AE465" s="274" t="s">
        <v>287</v>
      </c>
      <c r="AF465" s="274" t="s">
        <v>1811</v>
      </c>
      <c r="AG465" s="274" t="s">
        <v>875</v>
      </c>
      <c r="AH465" s="274" t="s">
        <v>1963</v>
      </c>
      <c r="AI465" s="274" t="s">
        <v>1066</v>
      </c>
      <c r="AJ465" s="274" t="s">
        <v>268</v>
      </c>
      <c r="AK465" s="274" t="s">
        <v>354</v>
      </c>
      <c r="AL465" s="274" t="s">
        <v>268</v>
      </c>
      <c r="AM465" s="274" t="s">
        <v>355</v>
      </c>
      <c r="AN465" s="274" t="s">
        <v>268</v>
      </c>
      <c r="AO465" s="274" t="s">
        <v>268</v>
      </c>
      <c r="AP465" s="274" t="s">
        <v>268</v>
      </c>
      <c r="AQ465" s="274" t="s">
        <v>268</v>
      </c>
      <c r="AR465" s="274" t="s">
        <v>268</v>
      </c>
      <c r="AS465" s="274" t="s">
        <v>268</v>
      </c>
      <c r="AT465" s="274" t="s">
        <v>268</v>
      </c>
      <c r="AU465" s="274" t="s">
        <v>268</v>
      </c>
      <c r="AV465" s="274" t="s">
        <v>268</v>
      </c>
      <c r="AW465" s="274" t="s">
        <v>268</v>
      </c>
      <c r="AX465" s="274" t="s">
        <v>268</v>
      </c>
      <c r="AY465" s="274" t="s">
        <v>268</v>
      </c>
      <c r="AZ465" s="274" t="s">
        <v>268</v>
      </c>
      <c r="BA465" s="274" t="s">
        <v>268</v>
      </c>
      <c r="BB465" s="274" t="s">
        <v>268</v>
      </c>
      <c r="BC465" s="274" t="s">
        <v>268</v>
      </c>
      <c r="BD465" s="274" t="s">
        <v>268</v>
      </c>
      <c r="BE465" s="274" t="s">
        <v>268</v>
      </c>
      <c r="BF465" s="274" t="s">
        <v>268</v>
      </c>
      <c r="BG465" s="274" t="s">
        <v>268</v>
      </c>
      <c r="BH465" s="274" t="s">
        <v>268</v>
      </c>
      <c r="BI465" s="274" t="s">
        <v>268</v>
      </c>
      <c r="BJ465" s="274" t="s">
        <v>268</v>
      </c>
      <c r="BK465" s="274" t="s">
        <v>268</v>
      </c>
      <c r="BL465" s="274" t="s">
        <v>268</v>
      </c>
      <c r="BM465" s="274" t="s">
        <v>268</v>
      </c>
      <c r="BN465" s="274" t="s">
        <v>268</v>
      </c>
      <c r="BO465" s="274" t="s">
        <v>268</v>
      </c>
      <c r="BP465" s="274" t="s">
        <v>268</v>
      </c>
      <c r="BQ465" s="274" t="s">
        <v>268</v>
      </c>
      <c r="BR465" s="274" t="s">
        <v>268</v>
      </c>
      <c r="BS465" s="274" t="s">
        <v>268</v>
      </c>
      <c r="BT465" s="274" t="s">
        <v>268</v>
      </c>
      <c r="BU465" s="274" t="s">
        <v>268</v>
      </c>
      <c r="BV465" s="274" t="s">
        <v>268</v>
      </c>
      <c r="BW465" s="274" t="s">
        <v>268</v>
      </c>
      <c r="BX465" s="274" t="s">
        <v>268</v>
      </c>
      <c r="BY465" s="295">
        <v>2</v>
      </c>
      <c r="BZ465" s="295">
        <v>2</v>
      </c>
      <c r="CA465" s="298" t="s">
        <v>142</v>
      </c>
      <c r="CB465" s="297">
        <v>123</v>
      </c>
      <c r="CC465" s="284">
        <f t="shared" si="30"/>
        <v>0</v>
      </c>
      <c r="CD465" s="295">
        <f t="shared" si="31"/>
        <v>2</v>
      </c>
      <c r="CE465" s="284">
        <f t="shared" si="32"/>
        <v>1</v>
      </c>
      <c r="CF465" s="295">
        <f t="shared" si="33"/>
        <v>0</v>
      </c>
      <c r="CG465" s="274" t="s">
        <v>1817</v>
      </c>
      <c r="CH465" s="274" t="s">
        <v>268</v>
      </c>
      <c r="CI465" s="274" t="s">
        <v>268</v>
      </c>
      <c r="CJ465" s="298" t="s">
        <v>268</v>
      </c>
      <c r="CK465" s="298" t="s">
        <v>736</v>
      </c>
      <c r="CL465" s="274" t="s">
        <v>268</v>
      </c>
      <c r="CM465" s="274" t="s">
        <v>268</v>
      </c>
      <c r="CN465" s="274" t="s">
        <v>268</v>
      </c>
      <c r="CO465" s="274" t="s">
        <v>268</v>
      </c>
      <c r="CP465" s="274" t="s">
        <v>268</v>
      </c>
      <c r="CQ465" s="274" t="s">
        <v>268</v>
      </c>
      <c r="CR465" s="274" t="s">
        <v>877</v>
      </c>
      <c r="CS465" s="274">
        <v>0.98</v>
      </c>
      <c r="CT465" s="274" t="s">
        <v>268</v>
      </c>
      <c r="CU465" s="274">
        <v>0.98</v>
      </c>
      <c r="CV465" s="274">
        <v>365</v>
      </c>
      <c r="CW465" s="274" t="s">
        <v>878</v>
      </c>
      <c r="CX465" s="274" t="s">
        <v>835</v>
      </c>
      <c r="CY465" s="274" t="s">
        <v>836</v>
      </c>
      <c r="CZ465" s="274" t="s">
        <v>837</v>
      </c>
      <c r="DA465" s="274" t="s">
        <v>268</v>
      </c>
      <c r="DB465" s="274" t="s">
        <v>268</v>
      </c>
      <c r="DC465" s="274" t="s">
        <v>268</v>
      </c>
      <c r="DD465" s="274" t="s">
        <v>268</v>
      </c>
      <c r="DE465" s="274" t="s">
        <v>268</v>
      </c>
      <c r="DF465" s="274" t="s">
        <v>268</v>
      </c>
      <c r="DG465" s="299">
        <f>IFERROR(IF(CA465="D",IF(CK465="A dispo.",CD465*VLOOKUP('DATI INPUT'!$F$27,TARIFFE_UD,2,FALSE),CD465*VLOOKUP(CK465,TARIFFE_UD,2,FALSE)),CD465*VLOOKUP(CB465-100,TARIFFE_UND,2,FALSE)),0)</f>
        <v>1.5839007975657298</v>
      </c>
      <c r="DH465" s="299">
        <f>IFERROR(IF(CA465="D",IF(CK465="A dispo.",CF465*VLOOKUP('DATI INPUT'!$F$27,TARIFFE_UD,3,FALSE),CF465*VLOOKUP(CK465,TARIFFE_UD,3,FALSE)),CF465*VLOOKUP(CB465-100,TARIFFE_UND,3,FALSE)),0)</f>
        <v>0</v>
      </c>
    </row>
    <row r="466" spans="1:112" x14ac:dyDescent="0.25">
      <c r="A466" s="274" t="s">
        <v>4612</v>
      </c>
      <c r="B466" s="274" t="s">
        <v>4613</v>
      </c>
      <c r="C466" s="274" t="s">
        <v>1418</v>
      </c>
      <c r="D466" s="274" t="s">
        <v>4614</v>
      </c>
      <c r="E466" s="274" t="s">
        <v>268</v>
      </c>
      <c r="F466" s="274" t="s">
        <v>156</v>
      </c>
      <c r="G466" s="274" t="s">
        <v>4615</v>
      </c>
      <c r="H466" s="274" t="s">
        <v>983</v>
      </c>
      <c r="I466" s="274" t="s">
        <v>521</v>
      </c>
      <c r="J466" s="274" t="s">
        <v>156</v>
      </c>
      <c r="K466" s="274" t="s">
        <v>4616</v>
      </c>
      <c r="L466" s="274" t="s">
        <v>871</v>
      </c>
      <c r="M466" s="274" t="s">
        <v>4617</v>
      </c>
      <c r="N466" s="274" t="s">
        <v>984</v>
      </c>
      <c r="O466" s="274" t="s">
        <v>873</v>
      </c>
      <c r="P466" s="274" t="s">
        <v>3705</v>
      </c>
      <c r="Q466" s="274" t="s">
        <v>304</v>
      </c>
      <c r="R466" s="274" t="s">
        <v>268</v>
      </c>
      <c r="S466" s="274" t="s">
        <v>268</v>
      </c>
      <c r="T466" s="274" t="s">
        <v>268</v>
      </c>
      <c r="U466" s="274" t="s">
        <v>268</v>
      </c>
      <c r="V466" s="274" t="s">
        <v>268</v>
      </c>
      <c r="W466" s="274" t="s">
        <v>4617</v>
      </c>
      <c r="X466" s="274" t="s">
        <v>3705</v>
      </c>
      <c r="Y466" s="274" t="s">
        <v>304</v>
      </c>
      <c r="Z466" s="274" t="s">
        <v>268</v>
      </c>
      <c r="AA466" s="274" t="s">
        <v>268</v>
      </c>
      <c r="AB466" s="274" t="s">
        <v>268</v>
      </c>
      <c r="AC466" s="274" t="s">
        <v>268</v>
      </c>
      <c r="AD466" s="274" t="s">
        <v>268</v>
      </c>
      <c r="AE466" s="274" t="s">
        <v>287</v>
      </c>
      <c r="AF466" s="274" t="s">
        <v>1811</v>
      </c>
      <c r="AG466" s="274" t="s">
        <v>875</v>
      </c>
      <c r="AH466" s="274" t="s">
        <v>1848</v>
      </c>
      <c r="AI466" s="274" t="s">
        <v>4618</v>
      </c>
      <c r="AJ466" s="274" t="s">
        <v>268</v>
      </c>
      <c r="AK466" s="274" t="s">
        <v>268</v>
      </c>
      <c r="AL466" s="274" t="s">
        <v>268</v>
      </c>
      <c r="AM466" s="274" t="s">
        <v>355</v>
      </c>
      <c r="AN466" s="274" t="s">
        <v>268</v>
      </c>
      <c r="AO466" s="274" t="s">
        <v>268</v>
      </c>
      <c r="AP466" s="274" t="s">
        <v>268</v>
      </c>
      <c r="AQ466" s="274" t="s">
        <v>268</v>
      </c>
      <c r="AR466" s="274" t="s">
        <v>268</v>
      </c>
      <c r="AS466" s="274" t="s">
        <v>268</v>
      </c>
      <c r="AT466" s="274" t="s">
        <v>268</v>
      </c>
      <c r="AU466" s="274" t="s">
        <v>268</v>
      </c>
      <c r="AV466" s="274" t="s">
        <v>268</v>
      </c>
      <c r="AW466" s="274" t="s">
        <v>268</v>
      </c>
      <c r="AX466" s="274" t="s">
        <v>268</v>
      </c>
      <c r="AY466" s="274" t="s">
        <v>268</v>
      </c>
      <c r="AZ466" s="274" t="s">
        <v>268</v>
      </c>
      <c r="BA466" s="274" t="s">
        <v>268</v>
      </c>
      <c r="BB466" s="274" t="s">
        <v>268</v>
      </c>
      <c r="BC466" s="274" t="s">
        <v>268</v>
      </c>
      <c r="BD466" s="274" t="s">
        <v>268</v>
      </c>
      <c r="BE466" s="274" t="s">
        <v>268</v>
      </c>
      <c r="BF466" s="274" t="s">
        <v>268</v>
      </c>
      <c r="BG466" s="274" t="s">
        <v>268</v>
      </c>
      <c r="BH466" s="274" t="s">
        <v>268</v>
      </c>
      <c r="BI466" s="274" t="s">
        <v>268</v>
      </c>
      <c r="BJ466" s="274" t="s">
        <v>268</v>
      </c>
      <c r="BK466" s="274" t="s">
        <v>268</v>
      </c>
      <c r="BL466" s="274" t="s">
        <v>268</v>
      </c>
      <c r="BM466" s="274" t="s">
        <v>268</v>
      </c>
      <c r="BN466" s="274" t="s">
        <v>268</v>
      </c>
      <c r="BO466" s="274" t="s">
        <v>268</v>
      </c>
      <c r="BP466" s="274" t="s">
        <v>268</v>
      </c>
      <c r="BQ466" s="274" t="s">
        <v>268</v>
      </c>
      <c r="BR466" s="274" t="s">
        <v>268</v>
      </c>
      <c r="BS466" s="274" t="s">
        <v>268</v>
      </c>
      <c r="BT466" s="274" t="s">
        <v>268</v>
      </c>
      <c r="BU466" s="274" t="s">
        <v>268</v>
      </c>
      <c r="BV466" s="274" t="s">
        <v>268</v>
      </c>
      <c r="BW466" s="274" t="s">
        <v>268</v>
      </c>
      <c r="BX466" s="274" t="s">
        <v>268</v>
      </c>
      <c r="BY466" s="295">
        <v>87</v>
      </c>
      <c r="BZ466" s="295">
        <v>87</v>
      </c>
      <c r="CA466" s="298" t="s">
        <v>142</v>
      </c>
      <c r="CB466" s="297">
        <v>122</v>
      </c>
      <c r="CC466" s="284">
        <f t="shared" si="30"/>
        <v>0</v>
      </c>
      <c r="CD466" s="295">
        <f t="shared" si="31"/>
        <v>87</v>
      </c>
      <c r="CE466" s="284">
        <f t="shared" si="32"/>
        <v>0</v>
      </c>
      <c r="CF466" s="295">
        <f t="shared" si="33"/>
        <v>1</v>
      </c>
      <c r="CG466" s="274" t="s">
        <v>876</v>
      </c>
      <c r="CH466" s="274" t="s">
        <v>268</v>
      </c>
      <c r="CI466" s="274" t="s">
        <v>268</v>
      </c>
      <c r="CJ466" s="298" t="s">
        <v>280</v>
      </c>
      <c r="CK466" s="297">
        <v>2</v>
      </c>
      <c r="CL466" s="274" t="s">
        <v>268</v>
      </c>
      <c r="CM466" s="274" t="s">
        <v>268</v>
      </c>
      <c r="CN466" s="274" t="s">
        <v>268</v>
      </c>
      <c r="CO466" s="274" t="s">
        <v>268</v>
      </c>
      <c r="CP466" s="274" t="s">
        <v>268</v>
      </c>
      <c r="CQ466" s="274" t="s">
        <v>268</v>
      </c>
      <c r="CR466" s="274" t="s">
        <v>877</v>
      </c>
      <c r="CS466" s="274">
        <v>91.71</v>
      </c>
      <c r="CT466" s="274" t="s">
        <v>268</v>
      </c>
      <c r="CU466" s="274">
        <v>91.71</v>
      </c>
      <c r="CV466" s="274">
        <v>365</v>
      </c>
      <c r="CW466" s="274" t="s">
        <v>878</v>
      </c>
      <c r="CX466" s="274" t="s">
        <v>835</v>
      </c>
      <c r="CY466" s="274" t="s">
        <v>836</v>
      </c>
      <c r="CZ466" s="274" t="s">
        <v>837</v>
      </c>
      <c r="DA466" s="274" t="s">
        <v>268</v>
      </c>
      <c r="DB466" s="274" t="s">
        <v>268</v>
      </c>
      <c r="DC466" s="274" t="s">
        <v>268</v>
      </c>
      <c r="DD466" s="274" t="s">
        <v>268</v>
      </c>
      <c r="DE466" s="274" t="s">
        <v>268</v>
      </c>
      <c r="DF466" s="274" t="s">
        <v>268</v>
      </c>
      <c r="DG466" s="299">
        <f>IFERROR(IF(CA466="D",IF(CK466="A dispo.",CD466*VLOOKUP('DATI INPUT'!$F$27,TARIFFE_UD,2,FALSE),CD466*VLOOKUP(CK466,TARIFFE_UD,2,FALSE)),CD466*VLOOKUP(CB466-100,TARIFFE_UND,2,FALSE)),0)</f>
        <v>62.520084259469506</v>
      </c>
      <c r="DH466" s="299">
        <f>IFERROR(IF(CA466="D",IF(CK466="A dispo.",CF466*VLOOKUP('DATI INPUT'!$F$27,TARIFFE_UD,3,FALSE),CF466*VLOOKUP(CK466,TARIFFE_UD,3,FALSE)),CF466*VLOOKUP(CB466-100,TARIFFE_UND,3,FALSE)),0)</f>
        <v>46.077822723118445</v>
      </c>
    </row>
    <row r="467" spans="1:112" hidden="1" x14ac:dyDescent="0.25">
      <c r="A467" s="274" t="s">
        <v>4619</v>
      </c>
      <c r="B467" s="274" t="s">
        <v>1504</v>
      </c>
      <c r="C467" s="274" t="s">
        <v>4620</v>
      </c>
      <c r="D467" s="274" t="s">
        <v>4621</v>
      </c>
      <c r="E467" s="274" t="s">
        <v>4622</v>
      </c>
      <c r="F467" s="274" t="s">
        <v>156</v>
      </c>
      <c r="G467" s="274" t="s">
        <v>4623</v>
      </c>
      <c r="H467" s="274" t="s">
        <v>983</v>
      </c>
      <c r="I467" s="274" t="s">
        <v>4624</v>
      </c>
      <c r="J467" s="274" t="s">
        <v>274</v>
      </c>
      <c r="K467" s="274" t="s">
        <v>4625</v>
      </c>
      <c r="L467" s="274" t="s">
        <v>4112</v>
      </c>
      <c r="M467" s="274" t="s">
        <v>4347</v>
      </c>
      <c r="N467" s="274" t="s">
        <v>984</v>
      </c>
      <c r="O467" s="274" t="s">
        <v>873</v>
      </c>
      <c r="P467" s="274" t="s">
        <v>1901</v>
      </c>
      <c r="Q467" s="274" t="s">
        <v>329</v>
      </c>
      <c r="R467" s="274" t="s">
        <v>268</v>
      </c>
      <c r="S467" s="274" t="s">
        <v>268</v>
      </c>
      <c r="T467" s="274" t="s">
        <v>268</v>
      </c>
      <c r="U467" s="274" t="s">
        <v>268</v>
      </c>
      <c r="V467" s="274" t="s">
        <v>268</v>
      </c>
      <c r="W467" s="274" t="s">
        <v>4626</v>
      </c>
      <c r="X467" s="274" t="s">
        <v>1901</v>
      </c>
      <c r="Y467" s="274" t="s">
        <v>282</v>
      </c>
      <c r="Z467" s="274" t="s">
        <v>268</v>
      </c>
      <c r="AA467" s="274" t="s">
        <v>268</v>
      </c>
      <c r="AB467" s="274" t="s">
        <v>268</v>
      </c>
      <c r="AC467" s="274" t="s">
        <v>268</v>
      </c>
      <c r="AD467" s="274" t="s">
        <v>268</v>
      </c>
      <c r="AE467" s="274" t="s">
        <v>287</v>
      </c>
      <c r="AF467" s="274" t="s">
        <v>1811</v>
      </c>
      <c r="AG467" s="274" t="s">
        <v>875</v>
      </c>
      <c r="AH467" s="274" t="s">
        <v>1831</v>
      </c>
      <c r="AI467" s="274" t="s">
        <v>928</v>
      </c>
      <c r="AJ467" s="274" t="s">
        <v>268</v>
      </c>
      <c r="AK467" s="274" t="s">
        <v>354</v>
      </c>
      <c r="AL467" s="274" t="s">
        <v>268</v>
      </c>
      <c r="AM467" s="274" t="s">
        <v>743</v>
      </c>
      <c r="AN467" s="274" t="s">
        <v>268</v>
      </c>
      <c r="AO467" s="274" t="s">
        <v>268</v>
      </c>
      <c r="AP467" s="274" t="s">
        <v>268</v>
      </c>
      <c r="AQ467" s="274" t="s">
        <v>268</v>
      </c>
      <c r="AR467" s="274" t="s">
        <v>268</v>
      </c>
      <c r="AS467" s="274" t="s">
        <v>268</v>
      </c>
      <c r="AT467" s="274" t="s">
        <v>268</v>
      </c>
      <c r="AU467" s="274" t="s">
        <v>268</v>
      </c>
      <c r="AV467" s="274" t="s">
        <v>268</v>
      </c>
      <c r="AW467" s="274" t="s">
        <v>268</v>
      </c>
      <c r="AX467" s="274" t="s">
        <v>268</v>
      </c>
      <c r="AY467" s="274" t="s">
        <v>268</v>
      </c>
      <c r="AZ467" s="274" t="s">
        <v>268</v>
      </c>
      <c r="BA467" s="274" t="s">
        <v>268</v>
      </c>
      <c r="BB467" s="274" t="s">
        <v>268</v>
      </c>
      <c r="BC467" s="274" t="s">
        <v>268</v>
      </c>
      <c r="BD467" s="274" t="s">
        <v>268</v>
      </c>
      <c r="BE467" s="274" t="s">
        <v>268</v>
      </c>
      <c r="BF467" s="274" t="s">
        <v>268</v>
      </c>
      <c r="BG467" s="274" t="s">
        <v>268</v>
      </c>
      <c r="BH467" s="274" t="s">
        <v>268</v>
      </c>
      <c r="BI467" s="274" t="s">
        <v>268</v>
      </c>
      <c r="BJ467" s="274" t="s">
        <v>268</v>
      </c>
      <c r="BK467" s="274" t="s">
        <v>268</v>
      </c>
      <c r="BL467" s="274" t="s">
        <v>268</v>
      </c>
      <c r="BM467" s="274" t="s">
        <v>268</v>
      </c>
      <c r="BN467" s="274" t="s">
        <v>268</v>
      </c>
      <c r="BO467" s="274" t="s">
        <v>268</v>
      </c>
      <c r="BP467" s="274" t="s">
        <v>268</v>
      </c>
      <c r="BQ467" s="274" t="s">
        <v>268</v>
      </c>
      <c r="BR467" s="274" t="s">
        <v>268</v>
      </c>
      <c r="BS467" s="274" t="s">
        <v>268</v>
      </c>
      <c r="BT467" s="274" t="s">
        <v>268</v>
      </c>
      <c r="BU467" s="274" t="s">
        <v>268</v>
      </c>
      <c r="BV467" s="274" t="s">
        <v>268</v>
      </c>
      <c r="BW467" s="274" t="s">
        <v>268</v>
      </c>
      <c r="BX467" s="274" t="s">
        <v>268</v>
      </c>
      <c r="BY467" s="295">
        <v>563.09</v>
      </c>
      <c r="BZ467" s="295">
        <v>563.09</v>
      </c>
      <c r="CA467" s="298" t="s">
        <v>143</v>
      </c>
      <c r="CB467" s="297">
        <v>105</v>
      </c>
      <c r="CC467" s="284">
        <f t="shared" si="30"/>
        <v>0</v>
      </c>
      <c r="CD467" s="295">
        <f t="shared" si="31"/>
        <v>563.09</v>
      </c>
      <c r="CE467" s="284">
        <f t="shared" si="32"/>
        <v>0</v>
      </c>
      <c r="CF467" s="295">
        <f t="shared" si="33"/>
        <v>563.09</v>
      </c>
      <c r="CG467" s="274" t="s">
        <v>1146</v>
      </c>
      <c r="CH467" s="274" t="s">
        <v>268</v>
      </c>
      <c r="CI467" s="274" t="s">
        <v>268</v>
      </c>
      <c r="CJ467" s="298" t="s">
        <v>268</v>
      </c>
      <c r="CL467" s="274" t="s">
        <v>268</v>
      </c>
      <c r="CM467" s="274" t="s">
        <v>268</v>
      </c>
      <c r="CN467" s="274" t="s">
        <v>268</v>
      </c>
      <c r="CO467" s="274" t="s">
        <v>268</v>
      </c>
      <c r="CP467" s="274" t="s">
        <v>268</v>
      </c>
      <c r="CQ467" s="274" t="s">
        <v>268</v>
      </c>
      <c r="CR467" s="274" t="s">
        <v>877</v>
      </c>
      <c r="CS467" s="274">
        <v>1717.42</v>
      </c>
      <c r="CT467" s="274" t="s">
        <v>268</v>
      </c>
      <c r="CU467" s="274">
        <v>1717.42</v>
      </c>
      <c r="CV467" s="274">
        <v>365</v>
      </c>
      <c r="CW467" s="274" t="s">
        <v>878</v>
      </c>
      <c r="CX467" s="274" t="s">
        <v>835</v>
      </c>
      <c r="CY467" s="274" t="s">
        <v>836</v>
      </c>
      <c r="CZ467" s="274" t="s">
        <v>837</v>
      </c>
      <c r="DA467" s="274" t="s">
        <v>268</v>
      </c>
      <c r="DB467" s="274" t="s">
        <v>268</v>
      </c>
      <c r="DC467" s="274" t="s">
        <v>268</v>
      </c>
      <c r="DD467" s="274" t="s">
        <v>268</v>
      </c>
      <c r="DE467" s="274" t="s">
        <v>268</v>
      </c>
      <c r="DF467" s="274" t="s">
        <v>268</v>
      </c>
      <c r="DG467" s="299">
        <f>IFERROR(IF(CA467="D",IF(CK467="A dispo.",CD467*VLOOKUP('DATI INPUT'!$F$27,TARIFFE_UD,2,FALSE),CD467*VLOOKUP(CK467,TARIFFE_UD,2,FALSE)),CD467*VLOOKUP(CB467-100,TARIFFE_UND,2,FALSE)),0)</f>
        <v>349.85333981769105</v>
      </c>
      <c r="DH467" s="299">
        <f>IFERROR(IF(CA467="D",IF(CK467="A dispo.",CF467*VLOOKUP('DATI INPUT'!$F$27,TARIFFE_UD,3,FALSE),CF467*VLOOKUP(CK467,TARIFFE_UD,3,FALSE)),CF467*VLOOKUP(CB467-100,TARIFFE_UND,3,FALSE)),0)</f>
        <v>1267.4920470687284</v>
      </c>
    </row>
    <row r="468" spans="1:112" hidden="1" x14ac:dyDescent="0.25">
      <c r="A468" s="274" t="s">
        <v>4627</v>
      </c>
      <c r="B468" s="274" t="s">
        <v>1504</v>
      </c>
      <c r="C468" s="274" t="s">
        <v>591</v>
      </c>
      <c r="D468" s="274" t="s">
        <v>4621</v>
      </c>
      <c r="E468" s="274" t="s">
        <v>4622</v>
      </c>
      <c r="F468" s="274" t="s">
        <v>156</v>
      </c>
      <c r="G468" s="274" t="s">
        <v>4623</v>
      </c>
      <c r="H468" s="274" t="s">
        <v>983</v>
      </c>
      <c r="I468" s="274" t="s">
        <v>4624</v>
      </c>
      <c r="J468" s="274" t="s">
        <v>274</v>
      </c>
      <c r="K468" s="274" t="s">
        <v>4625</v>
      </c>
      <c r="L468" s="274" t="s">
        <v>4112</v>
      </c>
      <c r="M468" s="274" t="s">
        <v>4347</v>
      </c>
      <c r="N468" s="274" t="s">
        <v>984</v>
      </c>
      <c r="O468" s="274" t="s">
        <v>873</v>
      </c>
      <c r="P468" s="274" t="s">
        <v>1901</v>
      </c>
      <c r="Q468" s="274" t="s">
        <v>329</v>
      </c>
      <c r="R468" s="274" t="s">
        <v>268</v>
      </c>
      <c r="S468" s="274" t="s">
        <v>268</v>
      </c>
      <c r="T468" s="274" t="s">
        <v>268</v>
      </c>
      <c r="U468" s="274" t="s">
        <v>268</v>
      </c>
      <c r="V468" s="274" t="s">
        <v>268</v>
      </c>
      <c r="W468" s="274" t="s">
        <v>4626</v>
      </c>
      <c r="X468" s="274" t="s">
        <v>1901</v>
      </c>
      <c r="Y468" s="274" t="s">
        <v>282</v>
      </c>
      <c r="Z468" s="274" t="s">
        <v>268</v>
      </c>
      <c r="AA468" s="274" t="s">
        <v>268</v>
      </c>
      <c r="AB468" s="274" t="s">
        <v>268</v>
      </c>
      <c r="AC468" s="274" t="s">
        <v>268</v>
      </c>
      <c r="AD468" s="274" t="s">
        <v>268</v>
      </c>
      <c r="AE468" s="274" t="s">
        <v>287</v>
      </c>
      <c r="AF468" s="274" t="s">
        <v>1811</v>
      </c>
      <c r="AG468" s="274" t="s">
        <v>875</v>
      </c>
      <c r="AH468" s="274" t="s">
        <v>1831</v>
      </c>
      <c r="AI468" s="274" t="s">
        <v>4628</v>
      </c>
      <c r="AJ468" s="274" t="s">
        <v>268</v>
      </c>
      <c r="AK468" s="274" t="s">
        <v>377</v>
      </c>
      <c r="AL468" s="274" t="s">
        <v>268</v>
      </c>
      <c r="AM468" s="274" t="s">
        <v>743</v>
      </c>
      <c r="AN468" s="274" t="s">
        <v>268</v>
      </c>
      <c r="AO468" s="274" t="s">
        <v>268</v>
      </c>
      <c r="AP468" s="274" t="s">
        <v>268</v>
      </c>
      <c r="AQ468" s="274" t="s">
        <v>268</v>
      </c>
      <c r="AR468" s="274" t="s">
        <v>268</v>
      </c>
      <c r="AS468" s="274" t="s">
        <v>268</v>
      </c>
      <c r="AT468" s="274" t="s">
        <v>268</v>
      </c>
      <c r="AU468" s="274" t="s">
        <v>268</v>
      </c>
      <c r="AV468" s="274" t="s">
        <v>268</v>
      </c>
      <c r="AW468" s="274" t="s">
        <v>268</v>
      </c>
      <c r="AX468" s="274" t="s">
        <v>268</v>
      </c>
      <c r="AY468" s="274" t="s">
        <v>268</v>
      </c>
      <c r="AZ468" s="274" t="s">
        <v>268</v>
      </c>
      <c r="BA468" s="274" t="s">
        <v>268</v>
      </c>
      <c r="BB468" s="274" t="s">
        <v>268</v>
      </c>
      <c r="BC468" s="274" t="s">
        <v>268</v>
      </c>
      <c r="BD468" s="274" t="s">
        <v>268</v>
      </c>
      <c r="BE468" s="274" t="s">
        <v>268</v>
      </c>
      <c r="BF468" s="274" t="s">
        <v>268</v>
      </c>
      <c r="BG468" s="274" t="s">
        <v>268</v>
      </c>
      <c r="BH468" s="274" t="s">
        <v>268</v>
      </c>
      <c r="BI468" s="274" t="s">
        <v>268</v>
      </c>
      <c r="BJ468" s="274" t="s">
        <v>268</v>
      </c>
      <c r="BK468" s="274" t="s">
        <v>268</v>
      </c>
      <c r="BL468" s="274" t="s">
        <v>268</v>
      </c>
      <c r="BM468" s="274" t="s">
        <v>268</v>
      </c>
      <c r="BN468" s="274" t="s">
        <v>268</v>
      </c>
      <c r="BO468" s="274" t="s">
        <v>268</v>
      </c>
      <c r="BP468" s="274" t="s">
        <v>268</v>
      </c>
      <c r="BQ468" s="274" t="s">
        <v>268</v>
      </c>
      <c r="BR468" s="274" t="s">
        <v>268</v>
      </c>
      <c r="BS468" s="274" t="s">
        <v>268</v>
      </c>
      <c r="BT468" s="274" t="s">
        <v>268</v>
      </c>
      <c r="BU468" s="274" t="s">
        <v>268</v>
      </c>
      <c r="BV468" s="274" t="s">
        <v>268</v>
      </c>
      <c r="BW468" s="274" t="s">
        <v>268</v>
      </c>
      <c r="BX468" s="274" t="s">
        <v>268</v>
      </c>
      <c r="BY468" s="295">
        <v>54.6</v>
      </c>
      <c r="BZ468" s="295">
        <v>54.6</v>
      </c>
      <c r="CA468" s="298" t="s">
        <v>143</v>
      </c>
      <c r="CB468" s="297">
        <v>105</v>
      </c>
      <c r="CC468" s="284">
        <f t="shared" si="30"/>
        <v>0</v>
      </c>
      <c r="CD468" s="295">
        <f t="shared" si="31"/>
        <v>54.6</v>
      </c>
      <c r="CE468" s="284">
        <f t="shared" si="32"/>
        <v>0</v>
      </c>
      <c r="CF468" s="295">
        <f t="shared" si="33"/>
        <v>54.6</v>
      </c>
      <c r="CG468" s="274" t="s">
        <v>1146</v>
      </c>
      <c r="CH468" s="274" t="s">
        <v>268</v>
      </c>
      <c r="CI468" s="274" t="s">
        <v>268</v>
      </c>
      <c r="CJ468" s="298" t="s">
        <v>268</v>
      </c>
      <c r="CL468" s="274" t="s">
        <v>268</v>
      </c>
      <c r="CM468" s="274" t="s">
        <v>268</v>
      </c>
      <c r="CN468" s="274" t="s">
        <v>268</v>
      </c>
      <c r="CO468" s="274" t="s">
        <v>268</v>
      </c>
      <c r="CP468" s="274" t="s">
        <v>268</v>
      </c>
      <c r="CQ468" s="274" t="s">
        <v>268</v>
      </c>
      <c r="CR468" s="274" t="s">
        <v>877</v>
      </c>
      <c r="CS468" s="274">
        <v>166.53</v>
      </c>
      <c r="CT468" s="274" t="s">
        <v>268</v>
      </c>
      <c r="CU468" s="274">
        <v>166.53</v>
      </c>
      <c r="CV468" s="274">
        <v>365</v>
      </c>
      <c r="CW468" s="274" t="s">
        <v>878</v>
      </c>
      <c r="CX468" s="274" t="s">
        <v>835</v>
      </c>
      <c r="CY468" s="274" t="s">
        <v>836</v>
      </c>
      <c r="CZ468" s="274" t="s">
        <v>837</v>
      </c>
      <c r="DA468" s="274" t="s">
        <v>268</v>
      </c>
      <c r="DB468" s="274" t="s">
        <v>268</v>
      </c>
      <c r="DC468" s="274" t="s">
        <v>268</v>
      </c>
      <c r="DD468" s="274" t="s">
        <v>268</v>
      </c>
      <c r="DE468" s="274" t="s">
        <v>268</v>
      </c>
      <c r="DF468" s="274" t="s">
        <v>268</v>
      </c>
      <c r="DG468" s="299">
        <f>IFERROR(IF(CA468="D",IF(CK468="A dispo.",CD468*VLOOKUP('DATI INPUT'!$F$27,TARIFFE_UD,2,FALSE),CD468*VLOOKUP(CK468,TARIFFE_UD,2,FALSE)),CD468*VLOOKUP(CB468-100,TARIFFE_UND,2,FALSE)),0)</f>
        <v>33.923515519803104</v>
      </c>
      <c r="DH468" s="299">
        <f>IFERROR(IF(CA468="D",IF(CK468="A dispo.",CF468*VLOOKUP('DATI INPUT'!$F$27,TARIFFE_UD,3,FALSE),CF468*VLOOKUP(CK468,TARIFFE_UD,3,FALSE)),CF468*VLOOKUP(CB468-100,TARIFFE_UND,3,FALSE)),0)</f>
        <v>122.9023171605828</v>
      </c>
    </row>
    <row r="469" spans="1:112" hidden="1" x14ac:dyDescent="0.25">
      <c r="A469" s="274" t="s">
        <v>4629</v>
      </c>
      <c r="B469" s="274" t="s">
        <v>1504</v>
      </c>
      <c r="C469" s="274" t="s">
        <v>1420</v>
      </c>
      <c r="D469" s="274" t="s">
        <v>4621</v>
      </c>
      <c r="E469" s="274" t="s">
        <v>4622</v>
      </c>
      <c r="F469" s="274" t="s">
        <v>156</v>
      </c>
      <c r="G469" s="274" t="s">
        <v>4623</v>
      </c>
      <c r="H469" s="274" t="s">
        <v>983</v>
      </c>
      <c r="I469" s="274" t="s">
        <v>4624</v>
      </c>
      <c r="J469" s="274" t="s">
        <v>274</v>
      </c>
      <c r="K469" s="274" t="s">
        <v>4625</v>
      </c>
      <c r="L469" s="274" t="s">
        <v>4112</v>
      </c>
      <c r="M469" s="274" t="s">
        <v>4347</v>
      </c>
      <c r="N469" s="274" t="s">
        <v>984</v>
      </c>
      <c r="O469" s="274" t="s">
        <v>873</v>
      </c>
      <c r="P469" s="274" t="s">
        <v>1901</v>
      </c>
      <c r="Q469" s="274" t="s">
        <v>329</v>
      </c>
      <c r="R469" s="274" t="s">
        <v>268</v>
      </c>
      <c r="S469" s="274" t="s">
        <v>268</v>
      </c>
      <c r="T469" s="274" t="s">
        <v>268</v>
      </c>
      <c r="U469" s="274" t="s">
        <v>268</v>
      </c>
      <c r="V469" s="274" t="s">
        <v>268</v>
      </c>
      <c r="W469" s="274" t="s">
        <v>4626</v>
      </c>
      <c r="X469" s="274" t="s">
        <v>1901</v>
      </c>
      <c r="Y469" s="274" t="s">
        <v>282</v>
      </c>
      <c r="Z469" s="274" t="s">
        <v>268</v>
      </c>
      <c r="AA469" s="274" t="s">
        <v>268</v>
      </c>
      <c r="AB469" s="274" t="s">
        <v>268</v>
      </c>
      <c r="AC469" s="274" t="s">
        <v>268</v>
      </c>
      <c r="AD469" s="274" t="s">
        <v>268</v>
      </c>
      <c r="AE469" s="274" t="s">
        <v>287</v>
      </c>
      <c r="AF469" s="274" t="s">
        <v>1811</v>
      </c>
      <c r="AG469" s="274" t="s">
        <v>875</v>
      </c>
      <c r="AH469" s="274" t="s">
        <v>1831</v>
      </c>
      <c r="AI469" s="274" t="s">
        <v>928</v>
      </c>
      <c r="AJ469" s="274" t="s">
        <v>268</v>
      </c>
      <c r="AK469" s="274" t="s">
        <v>410</v>
      </c>
      <c r="AL469" s="274" t="s">
        <v>268</v>
      </c>
      <c r="AM469" s="274" t="s">
        <v>411</v>
      </c>
      <c r="AN469" s="274" t="s">
        <v>268</v>
      </c>
      <c r="AO469" s="274" t="s">
        <v>268</v>
      </c>
      <c r="AP469" s="274" t="s">
        <v>268</v>
      </c>
      <c r="AQ469" s="274" t="s">
        <v>268</v>
      </c>
      <c r="AR469" s="274" t="s">
        <v>268</v>
      </c>
      <c r="AS469" s="274" t="s">
        <v>268</v>
      </c>
      <c r="AT469" s="274" t="s">
        <v>268</v>
      </c>
      <c r="AU469" s="274" t="s">
        <v>268</v>
      </c>
      <c r="AV469" s="274" t="s">
        <v>268</v>
      </c>
      <c r="AW469" s="274" t="s">
        <v>268</v>
      </c>
      <c r="AX469" s="274" t="s">
        <v>268</v>
      </c>
      <c r="AY469" s="274" t="s">
        <v>268</v>
      </c>
      <c r="AZ469" s="274" t="s">
        <v>268</v>
      </c>
      <c r="BA469" s="274" t="s">
        <v>268</v>
      </c>
      <c r="BB469" s="274" t="s">
        <v>268</v>
      </c>
      <c r="BC469" s="274" t="s">
        <v>268</v>
      </c>
      <c r="BD469" s="274" t="s">
        <v>268</v>
      </c>
      <c r="BE469" s="274" t="s">
        <v>268</v>
      </c>
      <c r="BF469" s="274" t="s">
        <v>268</v>
      </c>
      <c r="BG469" s="274" t="s">
        <v>268</v>
      </c>
      <c r="BH469" s="274" t="s">
        <v>268</v>
      </c>
      <c r="BI469" s="274" t="s">
        <v>268</v>
      </c>
      <c r="BJ469" s="274" t="s">
        <v>268</v>
      </c>
      <c r="BK469" s="274" t="s">
        <v>268</v>
      </c>
      <c r="BL469" s="274" t="s">
        <v>268</v>
      </c>
      <c r="BM469" s="274" t="s">
        <v>268</v>
      </c>
      <c r="BN469" s="274" t="s">
        <v>268</v>
      </c>
      <c r="BO469" s="274" t="s">
        <v>268</v>
      </c>
      <c r="BP469" s="274" t="s">
        <v>268</v>
      </c>
      <c r="BQ469" s="274" t="s">
        <v>268</v>
      </c>
      <c r="BR469" s="274" t="s">
        <v>268</v>
      </c>
      <c r="BS469" s="274" t="s">
        <v>268</v>
      </c>
      <c r="BT469" s="274" t="s">
        <v>268</v>
      </c>
      <c r="BU469" s="274" t="s">
        <v>268</v>
      </c>
      <c r="BV469" s="274" t="s">
        <v>268</v>
      </c>
      <c r="BW469" s="274" t="s">
        <v>268</v>
      </c>
      <c r="BX469" s="274" t="s">
        <v>268</v>
      </c>
      <c r="BY469" s="295">
        <v>167</v>
      </c>
      <c r="BZ469" s="295">
        <v>167</v>
      </c>
      <c r="CA469" s="298" t="s">
        <v>142</v>
      </c>
      <c r="CB469" s="297">
        <v>123</v>
      </c>
      <c r="CC469" s="284">
        <f t="shared" si="30"/>
        <v>0</v>
      </c>
      <c r="CD469" s="295">
        <f t="shared" si="31"/>
        <v>167</v>
      </c>
      <c r="CE469" s="284">
        <f t="shared" si="32"/>
        <v>1</v>
      </c>
      <c r="CF469" s="295">
        <f t="shared" si="33"/>
        <v>0</v>
      </c>
      <c r="CG469" s="274" t="s">
        <v>1817</v>
      </c>
      <c r="CH469" s="274" t="s">
        <v>268</v>
      </c>
      <c r="CI469" s="274" t="s">
        <v>268</v>
      </c>
      <c r="CJ469" s="298" t="s">
        <v>268</v>
      </c>
      <c r="CK469" s="298" t="s">
        <v>736</v>
      </c>
      <c r="CL469" s="274" t="s">
        <v>268</v>
      </c>
      <c r="CM469" s="274" t="s">
        <v>268</v>
      </c>
      <c r="CN469" s="274" t="s">
        <v>268</v>
      </c>
      <c r="CO469" s="274" t="s">
        <v>268</v>
      </c>
      <c r="CP469" s="274" t="s">
        <v>268</v>
      </c>
      <c r="CQ469" s="274" t="s">
        <v>4630</v>
      </c>
      <c r="CR469" s="274" t="s">
        <v>877</v>
      </c>
      <c r="CS469" s="274">
        <v>81.83</v>
      </c>
      <c r="CT469" s="274" t="s">
        <v>268</v>
      </c>
      <c r="CU469" s="274">
        <v>81.83</v>
      </c>
      <c r="CV469" s="274">
        <v>365</v>
      </c>
      <c r="CW469" s="274" t="s">
        <v>878</v>
      </c>
      <c r="CX469" s="274" t="s">
        <v>835</v>
      </c>
      <c r="CY469" s="274" t="s">
        <v>836</v>
      </c>
      <c r="CZ469" s="274" t="s">
        <v>837</v>
      </c>
      <c r="DA469" s="274" t="s">
        <v>268</v>
      </c>
      <c r="DB469" s="274" t="s">
        <v>268</v>
      </c>
      <c r="DC469" s="274" t="s">
        <v>268</v>
      </c>
      <c r="DD469" s="274" t="s">
        <v>268</v>
      </c>
      <c r="DE469" s="274" t="s">
        <v>268</v>
      </c>
      <c r="DF469" s="274" t="s">
        <v>268</v>
      </c>
      <c r="DG469" s="299">
        <f>IFERROR(IF(CA469="D",IF(CK469="A dispo.",CD469*VLOOKUP('DATI INPUT'!$F$27,TARIFFE_UD,2,FALSE),CD469*VLOOKUP(CK469,TARIFFE_UD,2,FALSE)),CD469*VLOOKUP(CB469-100,TARIFFE_UND,2,FALSE)),0)</f>
        <v>132.25571659673844</v>
      </c>
      <c r="DH469" s="299">
        <f>IFERROR(IF(CA469="D",IF(CK469="A dispo.",CF469*VLOOKUP('DATI INPUT'!$F$27,TARIFFE_UD,3,FALSE),CF469*VLOOKUP(CK469,TARIFFE_UD,3,FALSE)),CF469*VLOOKUP(CB469-100,TARIFFE_UND,3,FALSE)),0)</f>
        <v>0</v>
      </c>
    </row>
    <row r="470" spans="1:112" x14ac:dyDescent="0.25">
      <c r="A470" s="274" t="s">
        <v>4631</v>
      </c>
      <c r="B470" s="274" t="s">
        <v>4632</v>
      </c>
      <c r="C470" s="274" t="s">
        <v>592</v>
      </c>
      <c r="D470" s="274" t="s">
        <v>4633</v>
      </c>
      <c r="E470" s="274" t="s">
        <v>268</v>
      </c>
      <c r="F470" s="274" t="s">
        <v>156</v>
      </c>
      <c r="G470" s="274" t="s">
        <v>4634</v>
      </c>
      <c r="H470" s="274" t="s">
        <v>1091</v>
      </c>
      <c r="I470" s="274" t="s">
        <v>391</v>
      </c>
      <c r="J470" s="274" t="s">
        <v>274</v>
      </c>
      <c r="K470" s="274" t="s">
        <v>4635</v>
      </c>
      <c r="L470" s="274" t="s">
        <v>871</v>
      </c>
      <c r="M470" s="274" t="s">
        <v>4636</v>
      </c>
      <c r="N470" s="274" t="s">
        <v>984</v>
      </c>
      <c r="O470" s="274" t="s">
        <v>873</v>
      </c>
      <c r="P470" s="274" t="s">
        <v>1962</v>
      </c>
      <c r="Q470" s="274" t="s">
        <v>282</v>
      </c>
      <c r="R470" s="274" t="s">
        <v>268</v>
      </c>
      <c r="S470" s="274" t="s">
        <v>268</v>
      </c>
      <c r="T470" s="274" t="s">
        <v>268</v>
      </c>
      <c r="U470" s="274" t="s">
        <v>268</v>
      </c>
      <c r="V470" s="274" t="s">
        <v>268</v>
      </c>
      <c r="W470" s="274" t="s">
        <v>4636</v>
      </c>
      <c r="X470" s="274" t="s">
        <v>1962</v>
      </c>
      <c r="Y470" s="274" t="s">
        <v>282</v>
      </c>
      <c r="Z470" s="274" t="s">
        <v>268</v>
      </c>
      <c r="AA470" s="274" t="s">
        <v>268</v>
      </c>
      <c r="AB470" s="274" t="s">
        <v>268</v>
      </c>
      <c r="AC470" s="274" t="s">
        <v>268</v>
      </c>
      <c r="AD470" s="274" t="s">
        <v>268</v>
      </c>
      <c r="AE470" s="274" t="s">
        <v>287</v>
      </c>
      <c r="AF470" s="274" t="s">
        <v>1811</v>
      </c>
      <c r="AG470" s="274" t="s">
        <v>875</v>
      </c>
      <c r="AH470" s="274" t="s">
        <v>1963</v>
      </c>
      <c r="AI470" s="274" t="s">
        <v>889</v>
      </c>
      <c r="AJ470" s="274" t="s">
        <v>268</v>
      </c>
      <c r="AK470" s="274" t="s">
        <v>395</v>
      </c>
      <c r="AL470" s="274" t="s">
        <v>268</v>
      </c>
      <c r="AM470" s="274" t="s">
        <v>288</v>
      </c>
      <c r="AN470" s="274" t="s">
        <v>268</v>
      </c>
      <c r="AO470" s="274" t="s">
        <v>268</v>
      </c>
      <c r="AP470" s="274" t="s">
        <v>268</v>
      </c>
      <c r="AQ470" s="274" t="s">
        <v>268</v>
      </c>
      <c r="AR470" s="274" t="s">
        <v>268</v>
      </c>
      <c r="AS470" s="274" t="s">
        <v>268</v>
      </c>
      <c r="AT470" s="274" t="s">
        <v>268</v>
      </c>
      <c r="AU470" s="274" t="s">
        <v>268</v>
      </c>
      <c r="AV470" s="274" t="s">
        <v>268</v>
      </c>
      <c r="AW470" s="274" t="s">
        <v>268</v>
      </c>
      <c r="AX470" s="274" t="s">
        <v>268</v>
      </c>
      <c r="AY470" s="274" t="s">
        <v>268</v>
      </c>
      <c r="AZ470" s="274" t="s">
        <v>268</v>
      </c>
      <c r="BA470" s="274" t="s">
        <v>268</v>
      </c>
      <c r="BB470" s="274" t="s">
        <v>268</v>
      </c>
      <c r="BC470" s="274" t="s">
        <v>268</v>
      </c>
      <c r="BD470" s="274" t="s">
        <v>268</v>
      </c>
      <c r="BE470" s="274" t="s">
        <v>268</v>
      </c>
      <c r="BF470" s="274" t="s">
        <v>268</v>
      </c>
      <c r="BG470" s="274" t="s">
        <v>268</v>
      </c>
      <c r="BH470" s="274" t="s">
        <v>268</v>
      </c>
      <c r="BI470" s="274" t="s">
        <v>268</v>
      </c>
      <c r="BJ470" s="274" t="s">
        <v>268</v>
      </c>
      <c r="BK470" s="274" t="s">
        <v>268</v>
      </c>
      <c r="BL470" s="274" t="s">
        <v>268</v>
      </c>
      <c r="BM470" s="274" t="s">
        <v>268</v>
      </c>
      <c r="BN470" s="274" t="s">
        <v>268</v>
      </c>
      <c r="BO470" s="274" t="s">
        <v>268</v>
      </c>
      <c r="BP470" s="274" t="s">
        <v>268</v>
      </c>
      <c r="BQ470" s="274" t="s">
        <v>268</v>
      </c>
      <c r="BR470" s="274" t="s">
        <v>268</v>
      </c>
      <c r="BS470" s="274" t="s">
        <v>268</v>
      </c>
      <c r="BT470" s="274" t="s">
        <v>268</v>
      </c>
      <c r="BU470" s="274" t="s">
        <v>268</v>
      </c>
      <c r="BV470" s="274" t="s">
        <v>268</v>
      </c>
      <c r="BW470" s="274" t="s">
        <v>268</v>
      </c>
      <c r="BX470" s="274" t="s">
        <v>268</v>
      </c>
      <c r="BY470" s="295">
        <v>58</v>
      </c>
      <c r="BZ470" s="295">
        <v>58</v>
      </c>
      <c r="CA470" s="298" t="s">
        <v>142</v>
      </c>
      <c r="CB470" s="297">
        <v>122</v>
      </c>
      <c r="CC470" s="284">
        <f t="shared" si="30"/>
        <v>0</v>
      </c>
      <c r="CD470" s="295">
        <f t="shared" si="31"/>
        <v>58.000000000000007</v>
      </c>
      <c r="CE470" s="284">
        <f t="shared" si="32"/>
        <v>0</v>
      </c>
      <c r="CF470" s="295">
        <f t="shared" si="33"/>
        <v>1</v>
      </c>
      <c r="CG470" s="274" t="s">
        <v>876</v>
      </c>
      <c r="CH470" s="274" t="s">
        <v>268</v>
      </c>
      <c r="CI470" s="274" t="s">
        <v>268</v>
      </c>
      <c r="CJ470" s="298" t="s">
        <v>276</v>
      </c>
      <c r="CK470" s="297">
        <v>6</v>
      </c>
      <c r="CL470" s="274" t="s">
        <v>268</v>
      </c>
      <c r="CM470" s="274" t="s">
        <v>268</v>
      </c>
      <c r="CN470" s="274" t="s">
        <v>268</v>
      </c>
      <c r="CO470" s="274" t="s">
        <v>268</v>
      </c>
      <c r="CP470" s="274" t="s">
        <v>268</v>
      </c>
      <c r="CQ470" s="274" t="s">
        <v>268</v>
      </c>
      <c r="CR470" s="274" t="s">
        <v>877</v>
      </c>
      <c r="CS470" s="274">
        <v>163.82</v>
      </c>
      <c r="CT470" s="274" t="s">
        <v>268</v>
      </c>
      <c r="CU470" s="274">
        <v>163.82</v>
      </c>
      <c r="CV470" s="274">
        <v>365</v>
      </c>
      <c r="CW470" s="274" t="s">
        <v>878</v>
      </c>
      <c r="CX470" s="274" t="s">
        <v>835</v>
      </c>
      <c r="CY470" s="274" t="s">
        <v>836</v>
      </c>
      <c r="CZ470" s="274" t="s">
        <v>837</v>
      </c>
      <c r="DA470" s="274" t="s">
        <v>268</v>
      </c>
      <c r="DB470" s="274" t="s">
        <v>268</v>
      </c>
      <c r="DC470" s="274" t="s">
        <v>268</v>
      </c>
      <c r="DD470" s="274" t="s">
        <v>268</v>
      </c>
      <c r="DE470" s="274" t="s">
        <v>268</v>
      </c>
      <c r="DF470" s="274" t="s">
        <v>268</v>
      </c>
      <c r="DG470" s="299">
        <f>IFERROR(IF(CA470="D",IF(CK470="A dispo.",CD470*VLOOKUP('DATI INPUT'!$F$27,TARIFFE_UD,2,FALSE),CD470*VLOOKUP(CK470,TARIFFE_UD,2,FALSE)),CD470*VLOOKUP(CB470-100,TARIFFE_UND,2,FALSE)),0)</f>
        <v>55.289870433544479</v>
      </c>
      <c r="DH470" s="299">
        <f>IFERROR(IF(CA470="D",IF(CK470="A dispo.",CF470*VLOOKUP('DATI INPUT'!$F$27,TARIFFE_UD,3,FALSE),CF470*VLOOKUP(CK470,TARIFFE_UD,3,FALSE)),CF470*VLOOKUP(CB470-100,TARIFFE_UND,3,FALSE)),0)</f>
        <v>114.0280296502488</v>
      </c>
    </row>
    <row r="471" spans="1:112" x14ac:dyDescent="0.25">
      <c r="A471" s="274" t="s">
        <v>4637</v>
      </c>
      <c r="B471" s="274" t="s">
        <v>4632</v>
      </c>
      <c r="C471" s="274" t="s">
        <v>593</v>
      </c>
      <c r="D471" s="274" t="s">
        <v>4633</v>
      </c>
      <c r="E471" s="274" t="s">
        <v>268</v>
      </c>
      <c r="F471" s="274" t="s">
        <v>156</v>
      </c>
      <c r="G471" s="274" t="s">
        <v>4634</v>
      </c>
      <c r="H471" s="274" t="s">
        <v>1091</v>
      </c>
      <c r="I471" s="274" t="s">
        <v>391</v>
      </c>
      <c r="J471" s="274" t="s">
        <v>274</v>
      </c>
      <c r="K471" s="274" t="s">
        <v>4635</v>
      </c>
      <c r="L471" s="274" t="s">
        <v>871</v>
      </c>
      <c r="M471" s="274" t="s">
        <v>4636</v>
      </c>
      <c r="N471" s="274" t="s">
        <v>984</v>
      </c>
      <c r="O471" s="274" t="s">
        <v>873</v>
      </c>
      <c r="P471" s="274" t="s">
        <v>1962</v>
      </c>
      <c r="Q471" s="274" t="s">
        <v>282</v>
      </c>
      <c r="R471" s="274" t="s">
        <v>268</v>
      </c>
      <c r="S471" s="274" t="s">
        <v>268</v>
      </c>
      <c r="T471" s="274" t="s">
        <v>268</v>
      </c>
      <c r="U471" s="274" t="s">
        <v>268</v>
      </c>
      <c r="V471" s="274" t="s">
        <v>268</v>
      </c>
      <c r="W471" s="274" t="s">
        <v>4636</v>
      </c>
      <c r="X471" s="274" t="s">
        <v>1962</v>
      </c>
      <c r="Y471" s="274" t="s">
        <v>282</v>
      </c>
      <c r="Z471" s="274" t="s">
        <v>268</v>
      </c>
      <c r="AA471" s="274" t="s">
        <v>268</v>
      </c>
      <c r="AB471" s="274" t="s">
        <v>268</v>
      </c>
      <c r="AC471" s="274" t="s">
        <v>268</v>
      </c>
      <c r="AD471" s="274" t="s">
        <v>268</v>
      </c>
      <c r="AE471" s="274" t="s">
        <v>287</v>
      </c>
      <c r="AF471" s="274" t="s">
        <v>1811</v>
      </c>
      <c r="AG471" s="274" t="s">
        <v>875</v>
      </c>
      <c r="AH471" s="274" t="s">
        <v>1963</v>
      </c>
      <c r="AI471" s="274" t="s">
        <v>889</v>
      </c>
      <c r="AJ471" s="274" t="s">
        <v>268</v>
      </c>
      <c r="AK471" s="274" t="s">
        <v>377</v>
      </c>
      <c r="AL471" s="274" t="s">
        <v>268</v>
      </c>
      <c r="AM471" s="274" t="s">
        <v>353</v>
      </c>
      <c r="AN471" s="274" t="s">
        <v>268</v>
      </c>
      <c r="AO471" s="274" t="s">
        <v>268</v>
      </c>
      <c r="AP471" s="274" t="s">
        <v>268</v>
      </c>
      <c r="AQ471" s="274" t="s">
        <v>268</v>
      </c>
      <c r="AR471" s="274" t="s">
        <v>268</v>
      </c>
      <c r="AS471" s="274" t="s">
        <v>268</v>
      </c>
      <c r="AT471" s="274" t="s">
        <v>268</v>
      </c>
      <c r="AU471" s="274" t="s">
        <v>268</v>
      </c>
      <c r="AV471" s="274" t="s">
        <v>268</v>
      </c>
      <c r="AW471" s="274" t="s">
        <v>268</v>
      </c>
      <c r="AX471" s="274" t="s">
        <v>268</v>
      </c>
      <c r="AY471" s="274" t="s">
        <v>268</v>
      </c>
      <c r="AZ471" s="274" t="s">
        <v>268</v>
      </c>
      <c r="BA471" s="274" t="s">
        <v>268</v>
      </c>
      <c r="BB471" s="274" t="s">
        <v>268</v>
      </c>
      <c r="BC471" s="274" t="s">
        <v>268</v>
      </c>
      <c r="BD471" s="274" t="s">
        <v>268</v>
      </c>
      <c r="BE471" s="274" t="s">
        <v>268</v>
      </c>
      <c r="BF471" s="274" t="s">
        <v>268</v>
      </c>
      <c r="BG471" s="274" t="s">
        <v>268</v>
      </c>
      <c r="BH471" s="274" t="s">
        <v>268</v>
      </c>
      <c r="BI471" s="274" t="s">
        <v>268</v>
      </c>
      <c r="BJ471" s="274" t="s">
        <v>268</v>
      </c>
      <c r="BK471" s="274" t="s">
        <v>268</v>
      </c>
      <c r="BL471" s="274" t="s">
        <v>268</v>
      </c>
      <c r="BM471" s="274" t="s">
        <v>268</v>
      </c>
      <c r="BN471" s="274" t="s">
        <v>268</v>
      </c>
      <c r="BO471" s="274" t="s">
        <v>268</v>
      </c>
      <c r="BP471" s="274" t="s">
        <v>268</v>
      </c>
      <c r="BQ471" s="274" t="s">
        <v>268</v>
      </c>
      <c r="BR471" s="274" t="s">
        <v>268</v>
      </c>
      <c r="BS471" s="274" t="s">
        <v>268</v>
      </c>
      <c r="BT471" s="274" t="s">
        <v>268</v>
      </c>
      <c r="BU471" s="274" t="s">
        <v>268</v>
      </c>
      <c r="BV471" s="274" t="s">
        <v>268</v>
      </c>
      <c r="BW471" s="274" t="s">
        <v>268</v>
      </c>
      <c r="BX471" s="274" t="s">
        <v>268</v>
      </c>
      <c r="BY471" s="295">
        <v>42</v>
      </c>
      <c r="BZ471" s="295">
        <v>42</v>
      </c>
      <c r="CA471" s="298" t="s">
        <v>142</v>
      </c>
      <c r="CB471" s="297">
        <v>123</v>
      </c>
      <c r="CC471" s="284">
        <f t="shared" si="30"/>
        <v>0</v>
      </c>
      <c r="CD471" s="295">
        <f t="shared" si="31"/>
        <v>42</v>
      </c>
      <c r="CE471" s="284">
        <f t="shared" si="32"/>
        <v>1</v>
      </c>
      <c r="CF471" s="295">
        <f t="shared" si="33"/>
        <v>0</v>
      </c>
      <c r="CG471" s="274" t="s">
        <v>1817</v>
      </c>
      <c r="CH471" s="274" t="s">
        <v>268</v>
      </c>
      <c r="CI471" s="274" t="s">
        <v>268</v>
      </c>
      <c r="CJ471" s="298" t="s">
        <v>276</v>
      </c>
      <c r="CK471" s="297">
        <v>6</v>
      </c>
      <c r="CL471" s="274" t="s">
        <v>268</v>
      </c>
      <c r="CM471" s="274" t="s">
        <v>268</v>
      </c>
      <c r="CN471" s="274" t="s">
        <v>268</v>
      </c>
      <c r="CO471" s="274" t="s">
        <v>268</v>
      </c>
      <c r="CP471" s="274" t="s">
        <v>268</v>
      </c>
      <c r="CQ471" s="274" t="s">
        <v>268</v>
      </c>
      <c r="CR471" s="274" t="s">
        <v>877</v>
      </c>
      <c r="CS471" s="274">
        <v>24.78</v>
      </c>
      <c r="CT471" s="274" t="s">
        <v>268</v>
      </c>
      <c r="CU471" s="274">
        <v>24.78</v>
      </c>
      <c r="CV471" s="274">
        <v>365</v>
      </c>
      <c r="CW471" s="274" t="s">
        <v>878</v>
      </c>
      <c r="CX471" s="274" t="s">
        <v>835</v>
      </c>
      <c r="CY471" s="274" t="s">
        <v>836</v>
      </c>
      <c r="CZ471" s="274" t="s">
        <v>837</v>
      </c>
      <c r="DA471" s="274" t="s">
        <v>268</v>
      </c>
      <c r="DB471" s="274" t="s">
        <v>268</v>
      </c>
      <c r="DC471" s="274" t="s">
        <v>268</v>
      </c>
      <c r="DD471" s="274" t="s">
        <v>268</v>
      </c>
      <c r="DE471" s="274" t="s">
        <v>268</v>
      </c>
      <c r="DF471" s="274" t="s">
        <v>268</v>
      </c>
      <c r="DG471" s="299">
        <f>IFERROR(IF(CA471="D",IF(CK471="A dispo.",CD471*VLOOKUP('DATI INPUT'!$F$27,TARIFFE_UD,2,FALSE),CD471*VLOOKUP(CK471,TARIFFE_UD,2,FALSE)),CD471*VLOOKUP(CB471-100,TARIFFE_UND,2,FALSE)),0)</f>
        <v>40.037492382911516</v>
      </c>
      <c r="DH471" s="299">
        <f>IFERROR(IF(CA471="D",IF(CK471="A dispo.",CF471*VLOOKUP('DATI INPUT'!$F$27,TARIFFE_UD,3,FALSE),CF471*VLOOKUP(CK471,TARIFFE_UD,3,FALSE)),CF471*VLOOKUP(CB471-100,TARIFFE_UND,3,FALSE)),0)</f>
        <v>0</v>
      </c>
    </row>
    <row r="472" spans="1:112" x14ac:dyDescent="0.25">
      <c r="A472" s="274" t="s">
        <v>4638</v>
      </c>
      <c r="B472" s="274" t="s">
        <v>4632</v>
      </c>
      <c r="C472" s="274" t="s">
        <v>594</v>
      </c>
      <c r="D472" s="274" t="s">
        <v>4633</v>
      </c>
      <c r="E472" s="274" t="s">
        <v>268</v>
      </c>
      <c r="F472" s="274" t="s">
        <v>156</v>
      </c>
      <c r="G472" s="274" t="s">
        <v>4634</v>
      </c>
      <c r="H472" s="274" t="s">
        <v>1091</v>
      </c>
      <c r="I472" s="274" t="s">
        <v>391</v>
      </c>
      <c r="J472" s="274" t="s">
        <v>274</v>
      </c>
      <c r="K472" s="274" t="s">
        <v>4635</v>
      </c>
      <c r="L472" s="274" t="s">
        <v>871</v>
      </c>
      <c r="M472" s="274" t="s">
        <v>4636</v>
      </c>
      <c r="N472" s="274" t="s">
        <v>984</v>
      </c>
      <c r="O472" s="274" t="s">
        <v>873</v>
      </c>
      <c r="P472" s="274" t="s">
        <v>1962</v>
      </c>
      <c r="Q472" s="274" t="s">
        <v>282</v>
      </c>
      <c r="R472" s="274" t="s">
        <v>268</v>
      </c>
      <c r="S472" s="274" t="s">
        <v>268</v>
      </c>
      <c r="T472" s="274" t="s">
        <v>268</v>
      </c>
      <c r="U472" s="274" t="s">
        <v>268</v>
      </c>
      <c r="V472" s="274" t="s">
        <v>268</v>
      </c>
      <c r="W472" s="274" t="s">
        <v>3211</v>
      </c>
      <c r="X472" s="274" t="s">
        <v>1962</v>
      </c>
      <c r="Y472" s="274" t="s">
        <v>290</v>
      </c>
      <c r="Z472" s="274" t="s">
        <v>268</v>
      </c>
      <c r="AA472" s="274" t="s">
        <v>268</v>
      </c>
      <c r="AB472" s="274" t="s">
        <v>268</v>
      </c>
      <c r="AC472" s="274" t="s">
        <v>268</v>
      </c>
      <c r="AD472" s="274" t="s">
        <v>268</v>
      </c>
      <c r="AE472" s="274" t="s">
        <v>287</v>
      </c>
      <c r="AF472" s="274" t="s">
        <v>1811</v>
      </c>
      <c r="AG472" s="274" t="s">
        <v>875</v>
      </c>
      <c r="AH472" s="274" t="s">
        <v>1963</v>
      </c>
      <c r="AI472" s="274" t="s">
        <v>889</v>
      </c>
      <c r="AJ472" s="274" t="s">
        <v>268</v>
      </c>
      <c r="AK472" s="274" t="s">
        <v>377</v>
      </c>
      <c r="AL472" s="274" t="s">
        <v>268</v>
      </c>
      <c r="AM472" s="274" t="s">
        <v>353</v>
      </c>
      <c r="AN472" s="274" t="s">
        <v>268</v>
      </c>
      <c r="AO472" s="274" t="s">
        <v>268</v>
      </c>
      <c r="AP472" s="274" t="s">
        <v>268</v>
      </c>
      <c r="AQ472" s="274" t="s">
        <v>268</v>
      </c>
      <c r="AR472" s="274" t="s">
        <v>268</v>
      </c>
      <c r="AS472" s="274" t="s">
        <v>268</v>
      </c>
      <c r="AT472" s="274" t="s">
        <v>268</v>
      </c>
      <c r="AU472" s="274" t="s">
        <v>268</v>
      </c>
      <c r="AV472" s="274" t="s">
        <v>268</v>
      </c>
      <c r="AW472" s="274" t="s">
        <v>268</v>
      </c>
      <c r="AX472" s="274" t="s">
        <v>268</v>
      </c>
      <c r="AY472" s="274" t="s">
        <v>268</v>
      </c>
      <c r="AZ472" s="274" t="s">
        <v>268</v>
      </c>
      <c r="BA472" s="274" t="s">
        <v>268</v>
      </c>
      <c r="BB472" s="274" t="s">
        <v>268</v>
      </c>
      <c r="BC472" s="274" t="s">
        <v>268</v>
      </c>
      <c r="BD472" s="274" t="s">
        <v>268</v>
      </c>
      <c r="BE472" s="274" t="s">
        <v>268</v>
      </c>
      <c r="BF472" s="274" t="s">
        <v>268</v>
      </c>
      <c r="BG472" s="274" t="s">
        <v>268</v>
      </c>
      <c r="BH472" s="274" t="s">
        <v>268</v>
      </c>
      <c r="BI472" s="274" t="s">
        <v>268</v>
      </c>
      <c r="BJ472" s="274" t="s">
        <v>268</v>
      </c>
      <c r="BK472" s="274" t="s">
        <v>268</v>
      </c>
      <c r="BL472" s="274" t="s">
        <v>268</v>
      </c>
      <c r="BM472" s="274" t="s">
        <v>268</v>
      </c>
      <c r="BN472" s="274" t="s">
        <v>268</v>
      </c>
      <c r="BO472" s="274" t="s">
        <v>268</v>
      </c>
      <c r="BP472" s="274" t="s">
        <v>268</v>
      </c>
      <c r="BQ472" s="274" t="s">
        <v>268</v>
      </c>
      <c r="BR472" s="274" t="s">
        <v>268</v>
      </c>
      <c r="BS472" s="274" t="s">
        <v>268</v>
      </c>
      <c r="BT472" s="274" t="s">
        <v>268</v>
      </c>
      <c r="BU472" s="274" t="s">
        <v>268</v>
      </c>
      <c r="BV472" s="274" t="s">
        <v>268</v>
      </c>
      <c r="BW472" s="274" t="s">
        <v>268</v>
      </c>
      <c r="BX472" s="274" t="s">
        <v>268</v>
      </c>
      <c r="BY472" s="295">
        <v>14.7</v>
      </c>
      <c r="BZ472" s="295">
        <v>14.7</v>
      </c>
      <c r="CA472" s="298" t="s">
        <v>142</v>
      </c>
      <c r="CB472" s="297">
        <v>123</v>
      </c>
      <c r="CC472" s="284">
        <f t="shared" si="30"/>
        <v>0</v>
      </c>
      <c r="CD472" s="295">
        <f t="shared" si="31"/>
        <v>14.7</v>
      </c>
      <c r="CE472" s="284">
        <f t="shared" si="32"/>
        <v>1</v>
      </c>
      <c r="CF472" s="295">
        <f t="shared" si="33"/>
        <v>0</v>
      </c>
      <c r="CG472" s="274" t="s">
        <v>1817</v>
      </c>
      <c r="CH472" s="274" t="s">
        <v>268</v>
      </c>
      <c r="CI472" s="274" t="s">
        <v>268</v>
      </c>
      <c r="CJ472" s="298" t="s">
        <v>276</v>
      </c>
      <c r="CK472" s="297">
        <v>6</v>
      </c>
      <c r="CL472" s="274" t="s">
        <v>268</v>
      </c>
      <c r="CM472" s="274" t="s">
        <v>268</v>
      </c>
      <c r="CN472" s="274" t="s">
        <v>268</v>
      </c>
      <c r="CO472" s="274" t="s">
        <v>268</v>
      </c>
      <c r="CP472" s="274" t="s">
        <v>268</v>
      </c>
      <c r="CQ472" s="274" t="s">
        <v>4639</v>
      </c>
      <c r="CR472" s="274" t="s">
        <v>877</v>
      </c>
      <c r="CS472" s="274">
        <v>8.67</v>
      </c>
      <c r="CT472" s="274" t="s">
        <v>268</v>
      </c>
      <c r="CU472" s="274">
        <v>8.67</v>
      </c>
      <c r="CV472" s="274">
        <v>365</v>
      </c>
      <c r="CW472" s="274" t="s">
        <v>878</v>
      </c>
      <c r="CX472" s="274" t="s">
        <v>835</v>
      </c>
      <c r="CY472" s="274" t="s">
        <v>836</v>
      </c>
      <c r="CZ472" s="274" t="s">
        <v>837</v>
      </c>
      <c r="DA472" s="274" t="s">
        <v>268</v>
      </c>
      <c r="DB472" s="274" t="s">
        <v>268</v>
      </c>
      <c r="DC472" s="274" t="s">
        <v>268</v>
      </c>
      <c r="DD472" s="274" t="s">
        <v>268</v>
      </c>
      <c r="DE472" s="274" t="s">
        <v>268</v>
      </c>
      <c r="DF472" s="274" t="s">
        <v>268</v>
      </c>
      <c r="DG472" s="299">
        <f>IFERROR(IF(CA472="D",IF(CK472="A dispo.",CD472*VLOOKUP('DATI INPUT'!$F$27,TARIFFE_UD,2,FALSE),CD472*VLOOKUP(CK472,TARIFFE_UD,2,FALSE)),CD472*VLOOKUP(CB472-100,TARIFFE_UND,2,FALSE)),0)</f>
        <v>14.013122334019029</v>
      </c>
      <c r="DH472" s="299">
        <f>IFERROR(IF(CA472="D",IF(CK472="A dispo.",CF472*VLOOKUP('DATI INPUT'!$F$27,TARIFFE_UD,3,FALSE),CF472*VLOOKUP(CK472,TARIFFE_UD,3,FALSE)),CF472*VLOOKUP(CB472-100,TARIFFE_UND,3,FALSE)),0)</f>
        <v>0</v>
      </c>
    </row>
    <row r="473" spans="1:112" x14ac:dyDescent="0.25">
      <c r="A473" s="274" t="s">
        <v>4640</v>
      </c>
      <c r="B473" s="274" t="s">
        <v>4641</v>
      </c>
      <c r="C473" s="274" t="s">
        <v>595</v>
      </c>
      <c r="D473" s="274" t="s">
        <v>4642</v>
      </c>
      <c r="E473" s="274" t="s">
        <v>268</v>
      </c>
      <c r="F473" s="274" t="s">
        <v>156</v>
      </c>
      <c r="G473" s="274" t="s">
        <v>4643</v>
      </c>
      <c r="H473" s="274" t="s">
        <v>1091</v>
      </c>
      <c r="I473" s="274" t="s">
        <v>4644</v>
      </c>
      <c r="J473" s="274" t="s">
        <v>274</v>
      </c>
      <c r="K473" s="274" t="s">
        <v>4645</v>
      </c>
      <c r="L473" s="274" t="s">
        <v>960</v>
      </c>
      <c r="M473" s="274" t="s">
        <v>4646</v>
      </c>
      <c r="N473" s="274" t="s">
        <v>984</v>
      </c>
      <c r="O473" s="274" t="s">
        <v>873</v>
      </c>
      <c r="P473" s="274" t="s">
        <v>1962</v>
      </c>
      <c r="Q473" s="274" t="s">
        <v>341</v>
      </c>
      <c r="R473" s="274" t="s">
        <v>268</v>
      </c>
      <c r="S473" s="274" t="s">
        <v>268</v>
      </c>
      <c r="T473" s="274" t="s">
        <v>268</v>
      </c>
      <c r="U473" s="274" t="s">
        <v>268</v>
      </c>
      <c r="V473" s="274" t="s">
        <v>268</v>
      </c>
      <c r="W473" s="274" t="s">
        <v>4646</v>
      </c>
      <c r="X473" s="274" t="s">
        <v>1962</v>
      </c>
      <c r="Y473" s="274" t="s">
        <v>341</v>
      </c>
      <c r="Z473" s="274" t="s">
        <v>268</v>
      </c>
      <c r="AA473" s="274" t="s">
        <v>268</v>
      </c>
      <c r="AB473" s="274" t="s">
        <v>268</v>
      </c>
      <c r="AC473" s="274" t="s">
        <v>268</v>
      </c>
      <c r="AD473" s="274" t="s">
        <v>268</v>
      </c>
      <c r="AE473" s="274" t="s">
        <v>287</v>
      </c>
      <c r="AF473" s="274" t="s">
        <v>1811</v>
      </c>
      <c r="AG473" s="274" t="s">
        <v>875</v>
      </c>
      <c r="AH473" s="274" t="s">
        <v>1963</v>
      </c>
      <c r="AI473" s="274" t="s">
        <v>1066</v>
      </c>
      <c r="AJ473" s="274" t="s">
        <v>268</v>
      </c>
      <c r="AK473" s="274" t="s">
        <v>381</v>
      </c>
      <c r="AL473" s="274" t="s">
        <v>268</v>
      </c>
      <c r="AM473" s="274" t="s">
        <v>355</v>
      </c>
      <c r="AN473" s="274" t="s">
        <v>268</v>
      </c>
      <c r="AO473" s="274" t="s">
        <v>268</v>
      </c>
      <c r="AP473" s="274" t="s">
        <v>268</v>
      </c>
      <c r="AQ473" s="274" t="s">
        <v>268</v>
      </c>
      <c r="AR473" s="274" t="s">
        <v>268</v>
      </c>
      <c r="AS473" s="274" t="s">
        <v>268</v>
      </c>
      <c r="AT473" s="274" t="s">
        <v>268</v>
      </c>
      <c r="AU473" s="274" t="s">
        <v>268</v>
      </c>
      <c r="AV473" s="274" t="s">
        <v>268</v>
      </c>
      <c r="AW473" s="274" t="s">
        <v>268</v>
      </c>
      <c r="AX473" s="274" t="s">
        <v>268</v>
      </c>
      <c r="AY473" s="274" t="s">
        <v>268</v>
      </c>
      <c r="AZ473" s="274" t="s">
        <v>268</v>
      </c>
      <c r="BA473" s="274" t="s">
        <v>268</v>
      </c>
      <c r="BB473" s="274" t="s">
        <v>268</v>
      </c>
      <c r="BC473" s="274" t="s">
        <v>268</v>
      </c>
      <c r="BD473" s="274" t="s">
        <v>268</v>
      </c>
      <c r="BE473" s="274" t="s">
        <v>268</v>
      </c>
      <c r="BF473" s="274" t="s">
        <v>268</v>
      </c>
      <c r="BG473" s="274" t="s">
        <v>268</v>
      </c>
      <c r="BH473" s="274" t="s">
        <v>268</v>
      </c>
      <c r="BI473" s="274" t="s">
        <v>268</v>
      </c>
      <c r="BJ473" s="274" t="s">
        <v>268</v>
      </c>
      <c r="BK473" s="274" t="s">
        <v>268</v>
      </c>
      <c r="BL473" s="274" t="s">
        <v>268</v>
      </c>
      <c r="BM473" s="274" t="s">
        <v>268</v>
      </c>
      <c r="BN473" s="274" t="s">
        <v>268</v>
      </c>
      <c r="BO473" s="274" t="s">
        <v>268</v>
      </c>
      <c r="BP473" s="274" t="s">
        <v>268</v>
      </c>
      <c r="BQ473" s="274" t="s">
        <v>268</v>
      </c>
      <c r="BR473" s="274" t="s">
        <v>268</v>
      </c>
      <c r="BS473" s="274" t="s">
        <v>268</v>
      </c>
      <c r="BT473" s="274" t="s">
        <v>268</v>
      </c>
      <c r="BU473" s="274" t="s">
        <v>268</v>
      </c>
      <c r="BV473" s="274" t="s">
        <v>268</v>
      </c>
      <c r="BW473" s="274" t="s">
        <v>268</v>
      </c>
      <c r="BX473" s="274" t="s">
        <v>268</v>
      </c>
      <c r="BY473" s="295">
        <v>65</v>
      </c>
      <c r="BZ473" s="295">
        <v>65</v>
      </c>
      <c r="CA473" s="298" t="s">
        <v>142</v>
      </c>
      <c r="CB473" s="297">
        <v>122</v>
      </c>
      <c r="CC473" s="284">
        <f t="shared" si="30"/>
        <v>0</v>
      </c>
      <c r="CD473" s="295">
        <f t="shared" si="31"/>
        <v>65</v>
      </c>
      <c r="CE473" s="284">
        <f t="shared" si="32"/>
        <v>0</v>
      </c>
      <c r="CF473" s="295">
        <f t="shared" si="33"/>
        <v>1</v>
      </c>
      <c r="CG473" s="274" t="s">
        <v>876</v>
      </c>
      <c r="CH473" s="274" t="s">
        <v>268</v>
      </c>
      <c r="CI473" s="274" t="s">
        <v>268</v>
      </c>
      <c r="CJ473" s="298" t="s">
        <v>271</v>
      </c>
      <c r="CK473" s="297">
        <v>1</v>
      </c>
      <c r="CL473" s="274" t="s">
        <v>268</v>
      </c>
      <c r="CM473" s="274" t="s">
        <v>268</v>
      </c>
      <c r="CN473" s="274" t="s">
        <v>268</v>
      </c>
      <c r="CO473" s="274" t="s">
        <v>268</v>
      </c>
      <c r="CP473" s="274" t="s">
        <v>268</v>
      </c>
      <c r="CQ473" s="274" t="s">
        <v>268</v>
      </c>
      <c r="CR473" s="274" t="s">
        <v>877</v>
      </c>
      <c r="CS473" s="274">
        <v>41.98</v>
      </c>
      <c r="CT473" s="274" t="s">
        <v>268</v>
      </c>
      <c r="CU473" s="274">
        <v>41.98</v>
      </c>
      <c r="CV473" s="274">
        <v>365</v>
      </c>
      <c r="CW473" s="274" t="s">
        <v>878</v>
      </c>
      <c r="CX473" s="274" t="s">
        <v>835</v>
      </c>
      <c r="CY473" s="274" t="s">
        <v>836</v>
      </c>
      <c r="CZ473" s="274" t="s">
        <v>837</v>
      </c>
      <c r="DA473" s="274" t="s">
        <v>268</v>
      </c>
      <c r="DB473" s="274" t="s">
        <v>268</v>
      </c>
      <c r="DC473" s="274" t="s">
        <v>268</v>
      </c>
      <c r="DD473" s="274" t="s">
        <v>268</v>
      </c>
      <c r="DE473" s="274" t="s">
        <v>268</v>
      </c>
      <c r="DF473" s="274" t="s">
        <v>268</v>
      </c>
      <c r="DG473" s="299">
        <f>IFERROR(IF(CA473="D",IF(CK473="A dispo.",CD473*VLOOKUP('DATI INPUT'!$F$27,TARIFFE_UD,2,FALSE),CD473*VLOOKUP(CK473,TARIFFE_UD,2,FALSE)),CD473*VLOOKUP(CB473-100,TARIFFE_UND,2,FALSE)),0)</f>
        <v>40.037492382911509</v>
      </c>
      <c r="DH473" s="299">
        <f>IFERROR(IF(CA473="D",IF(CK473="A dispo.",CF473*VLOOKUP('DATI INPUT'!$F$27,TARIFFE_UD,3,FALSE),CF473*VLOOKUP(CK473,TARIFFE_UD,3,FALSE)),CF473*VLOOKUP(CB473-100,TARIFFE_UND,3,FALSE)),0)</f>
        <v>15.164853048114928</v>
      </c>
    </row>
    <row r="474" spans="1:112" x14ac:dyDescent="0.25">
      <c r="A474" s="274" t="s">
        <v>4647</v>
      </c>
      <c r="B474" s="274" t="s">
        <v>4641</v>
      </c>
      <c r="C474" s="274" t="s">
        <v>1422</v>
      </c>
      <c r="D474" s="274" t="s">
        <v>4642</v>
      </c>
      <c r="E474" s="274" t="s">
        <v>268</v>
      </c>
      <c r="F474" s="274" t="s">
        <v>156</v>
      </c>
      <c r="G474" s="274" t="s">
        <v>4643</v>
      </c>
      <c r="H474" s="274" t="s">
        <v>1091</v>
      </c>
      <c r="I474" s="274" t="s">
        <v>4644</v>
      </c>
      <c r="J474" s="274" t="s">
        <v>274</v>
      </c>
      <c r="K474" s="274" t="s">
        <v>4645</v>
      </c>
      <c r="L474" s="274" t="s">
        <v>960</v>
      </c>
      <c r="M474" s="274" t="s">
        <v>4646</v>
      </c>
      <c r="N474" s="274" t="s">
        <v>984</v>
      </c>
      <c r="O474" s="274" t="s">
        <v>873</v>
      </c>
      <c r="P474" s="274" t="s">
        <v>1962</v>
      </c>
      <c r="Q474" s="274" t="s">
        <v>341</v>
      </c>
      <c r="R474" s="274" t="s">
        <v>268</v>
      </c>
      <c r="S474" s="274" t="s">
        <v>268</v>
      </c>
      <c r="T474" s="274" t="s">
        <v>268</v>
      </c>
      <c r="U474" s="274" t="s">
        <v>268</v>
      </c>
      <c r="V474" s="274" t="s">
        <v>268</v>
      </c>
      <c r="W474" s="274" t="s">
        <v>4562</v>
      </c>
      <c r="X474" s="274" t="s">
        <v>1962</v>
      </c>
      <c r="Y474" s="274" t="s">
        <v>343</v>
      </c>
      <c r="Z474" s="274" t="s">
        <v>268</v>
      </c>
      <c r="AA474" s="274" t="s">
        <v>268</v>
      </c>
      <c r="AB474" s="274" t="s">
        <v>268</v>
      </c>
      <c r="AC474" s="274" t="s">
        <v>268</v>
      </c>
      <c r="AD474" s="274" t="s">
        <v>268</v>
      </c>
      <c r="AE474" s="274" t="s">
        <v>287</v>
      </c>
      <c r="AF474" s="274" t="s">
        <v>1811</v>
      </c>
      <c r="AG474" s="274" t="s">
        <v>875</v>
      </c>
      <c r="AH474" s="274" t="s">
        <v>1963</v>
      </c>
      <c r="AI474" s="274" t="s">
        <v>1066</v>
      </c>
      <c r="AJ474" s="274" t="s">
        <v>268</v>
      </c>
      <c r="AK474" s="274" t="s">
        <v>366</v>
      </c>
      <c r="AL474" s="274" t="s">
        <v>268</v>
      </c>
      <c r="AM474" s="274" t="s">
        <v>353</v>
      </c>
      <c r="AN474" s="274" t="s">
        <v>268</v>
      </c>
      <c r="AO474" s="274" t="s">
        <v>268</v>
      </c>
      <c r="AP474" s="274" t="s">
        <v>268</v>
      </c>
      <c r="AQ474" s="274" t="s">
        <v>268</v>
      </c>
      <c r="AR474" s="274" t="s">
        <v>268</v>
      </c>
      <c r="AS474" s="274" t="s">
        <v>268</v>
      </c>
      <c r="AT474" s="274" t="s">
        <v>268</v>
      </c>
      <c r="AU474" s="274" t="s">
        <v>268</v>
      </c>
      <c r="AV474" s="274" t="s">
        <v>268</v>
      </c>
      <c r="AW474" s="274" t="s">
        <v>268</v>
      </c>
      <c r="AX474" s="274" t="s">
        <v>268</v>
      </c>
      <c r="AY474" s="274" t="s">
        <v>268</v>
      </c>
      <c r="AZ474" s="274" t="s">
        <v>268</v>
      </c>
      <c r="BA474" s="274" t="s">
        <v>268</v>
      </c>
      <c r="BB474" s="274" t="s">
        <v>268</v>
      </c>
      <c r="BC474" s="274" t="s">
        <v>268</v>
      </c>
      <c r="BD474" s="274" t="s">
        <v>268</v>
      </c>
      <c r="BE474" s="274" t="s">
        <v>268</v>
      </c>
      <c r="BF474" s="274" t="s">
        <v>268</v>
      </c>
      <c r="BG474" s="274" t="s">
        <v>268</v>
      </c>
      <c r="BH474" s="274" t="s">
        <v>268</v>
      </c>
      <c r="BI474" s="274" t="s">
        <v>268</v>
      </c>
      <c r="BJ474" s="274" t="s">
        <v>268</v>
      </c>
      <c r="BK474" s="274" t="s">
        <v>268</v>
      </c>
      <c r="BL474" s="274" t="s">
        <v>268</v>
      </c>
      <c r="BM474" s="274" t="s">
        <v>268</v>
      </c>
      <c r="BN474" s="274" t="s">
        <v>268</v>
      </c>
      <c r="BO474" s="274" t="s">
        <v>268</v>
      </c>
      <c r="BP474" s="274" t="s">
        <v>268</v>
      </c>
      <c r="BQ474" s="274" t="s">
        <v>268</v>
      </c>
      <c r="BR474" s="274" t="s">
        <v>268</v>
      </c>
      <c r="BS474" s="274" t="s">
        <v>268</v>
      </c>
      <c r="BT474" s="274" t="s">
        <v>268</v>
      </c>
      <c r="BU474" s="274" t="s">
        <v>268</v>
      </c>
      <c r="BV474" s="274" t="s">
        <v>268</v>
      </c>
      <c r="BW474" s="274" t="s">
        <v>268</v>
      </c>
      <c r="BX474" s="274" t="s">
        <v>268</v>
      </c>
      <c r="BY474" s="295">
        <v>2</v>
      </c>
      <c r="BZ474" s="295">
        <v>2</v>
      </c>
      <c r="CA474" s="298" t="s">
        <v>142</v>
      </c>
      <c r="CB474" s="297">
        <v>123</v>
      </c>
      <c r="CC474" s="284">
        <f t="shared" si="30"/>
        <v>0</v>
      </c>
      <c r="CD474" s="295">
        <f t="shared" si="31"/>
        <v>2</v>
      </c>
      <c r="CE474" s="284">
        <f t="shared" si="32"/>
        <v>1</v>
      </c>
      <c r="CF474" s="295">
        <f t="shared" si="33"/>
        <v>0</v>
      </c>
      <c r="CG474" s="274" t="s">
        <v>1817</v>
      </c>
      <c r="CH474" s="274" t="s">
        <v>268</v>
      </c>
      <c r="CI474" s="274" t="s">
        <v>268</v>
      </c>
      <c r="CJ474" s="298" t="s">
        <v>271</v>
      </c>
      <c r="CK474" s="297">
        <v>1</v>
      </c>
      <c r="CL474" s="274" t="s">
        <v>268</v>
      </c>
      <c r="CM474" s="274" t="s">
        <v>268</v>
      </c>
      <c r="CN474" s="274" t="s">
        <v>268</v>
      </c>
      <c r="CO474" s="274" t="s">
        <v>268</v>
      </c>
      <c r="CP474" s="274" t="s">
        <v>268</v>
      </c>
      <c r="CQ474" s="274" t="s">
        <v>268</v>
      </c>
      <c r="CR474" s="274" t="s">
        <v>877</v>
      </c>
      <c r="CS474" s="274">
        <v>0.76</v>
      </c>
      <c r="CT474" s="274" t="s">
        <v>268</v>
      </c>
      <c r="CU474" s="274">
        <v>0.76</v>
      </c>
      <c r="CV474" s="274">
        <v>365</v>
      </c>
      <c r="CW474" s="274" t="s">
        <v>878</v>
      </c>
      <c r="CX474" s="274" t="s">
        <v>835</v>
      </c>
      <c r="CY474" s="274" t="s">
        <v>836</v>
      </c>
      <c r="CZ474" s="274" t="s">
        <v>837</v>
      </c>
      <c r="DA474" s="274" t="s">
        <v>268</v>
      </c>
      <c r="DB474" s="274" t="s">
        <v>268</v>
      </c>
      <c r="DC474" s="274" t="s">
        <v>268</v>
      </c>
      <c r="DD474" s="274" t="s">
        <v>268</v>
      </c>
      <c r="DE474" s="274" t="s">
        <v>268</v>
      </c>
      <c r="DF474" s="274" t="s">
        <v>268</v>
      </c>
      <c r="DG474" s="299">
        <f>IFERROR(IF(CA474="D",IF(CK474="A dispo.",CD474*VLOOKUP('DATI INPUT'!$F$27,TARIFFE_UD,2,FALSE),CD474*VLOOKUP(CK474,TARIFFE_UD,2,FALSE)),CD474*VLOOKUP(CB474-100,TARIFFE_UND,2,FALSE)),0)</f>
        <v>1.2319228425511233</v>
      </c>
      <c r="DH474" s="299">
        <f>IFERROR(IF(CA474="D",IF(CK474="A dispo.",CF474*VLOOKUP('DATI INPUT'!$F$27,TARIFFE_UD,3,FALSE),CF474*VLOOKUP(CK474,TARIFFE_UD,3,FALSE)),CF474*VLOOKUP(CB474-100,TARIFFE_UND,3,FALSE)),0)</f>
        <v>0</v>
      </c>
    </row>
    <row r="475" spans="1:112" hidden="1" x14ac:dyDescent="0.25">
      <c r="A475" s="274" t="s">
        <v>4648</v>
      </c>
      <c r="B475" s="274" t="s">
        <v>4649</v>
      </c>
      <c r="C475" s="274" t="s">
        <v>596</v>
      </c>
      <c r="D475" s="274" t="s">
        <v>4650</v>
      </c>
      <c r="E475" s="274" t="s">
        <v>268</v>
      </c>
      <c r="F475" s="274" t="s">
        <v>156</v>
      </c>
      <c r="G475" s="274" t="s">
        <v>4651</v>
      </c>
      <c r="H475" s="274" t="s">
        <v>983</v>
      </c>
      <c r="I475" s="274" t="s">
        <v>4652</v>
      </c>
      <c r="J475" s="274" t="s">
        <v>156</v>
      </c>
      <c r="K475" s="274" t="s">
        <v>4653</v>
      </c>
      <c r="L475" s="274" t="s">
        <v>960</v>
      </c>
      <c r="M475" s="274" t="s">
        <v>4654</v>
      </c>
      <c r="N475" s="274" t="s">
        <v>152</v>
      </c>
      <c r="O475" s="274" t="s">
        <v>4655</v>
      </c>
      <c r="P475" s="274" t="s">
        <v>4656</v>
      </c>
      <c r="Q475" s="274" t="s">
        <v>299</v>
      </c>
      <c r="R475" s="274" t="s">
        <v>268</v>
      </c>
      <c r="S475" s="274" t="s">
        <v>268</v>
      </c>
      <c r="T475" s="274" t="s">
        <v>268</v>
      </c>
      <c r="U475" s="274" t="s">
        <v>268</v>
      </c>
      <c r="V475" s="274" t="s">
        <v>268</v>
      </c>
      <c r="W475" s="274" t="s">
        <v>4657</v>
      </c>
      <c r="X475" s="274" t="s">
        <v>2258</v>
      </c>
      <c r="Y475" s="274" t="s">
        <v>280</v>
      </c>
      <c r="Z475" s="274" t="s">
        <v>268</v>
      </c>
      <c r="AA475" s="274" t="s">
        <v>268</v>
      </c>
      <c r="AB475" s="274" t="s">
        <v>268</v>
      </c>
      <c r="AC475" s="274" t="s">
        <v>268</v>
      </c>
      <c r="AD475" s="274" t="s">
        <v>268</v>
      </c>
      <c r="AE475" s="274" t="s">
        <v>287</v>
      </c>
      <c r="AF475" s="274" t="s">
        <v>1811</v>
      </c>
      <c r="AG475" s="274" t="s">
        <v>875</v>
      </c>
      <c r="AH475" s="274" t="s">
        <v>1848</v>
      </c>
      <c r="AI475" s="274" t="s">
        <v>4658</v>
      </c>
      <c r="AJ475" s="274" t="s">
        <v>268</v>
      </c>
      <c r="AK475" s="274" t="s">
        <v>366</v>
      </c>
      <c r="AL475" s="274" t="s">
        <v>268</v>
      </c>
      <c r="AM475" s="274" t="s">
        <v>405</v>
      </c>
      <c r="AN475" s="274" t="s">
        <v>268</v>
      </c>
      <c r="AO475" s="274" t="s">
        <v>268</v>
      </c>
      <c r="AP475" s="274" t="s">
        <v>268</v>
      </c>
      <c r="AQ475" s="274" t="s">
        <v>268</v>
      </c>
      <c r="AR475" s="274" t="s">
        <v>268</v>
      </c>
      <c r="AS475" s="274" t="s">
        <v>268</v>
      </c>
      <c r="AT475" s="274" t="s">
        <v>268</v>
      </c>
      <c r="AU475" s="274" t="s">
        <v>268</v>
      </c>
      <c r="AV475" s="274" t="s">
        <v>268</v>
      </c>
      <c r="AW475" s="274" t="s">
        <v>268</v>
      </c>
      <c r="AX475" s="274" t="s">
        <v>268</v>
      </c>
      <c r="AY475" s="274" t="s">
        <v>268</v>
      </c>
      <c r="AZ475" s="274" t="s">
        <v>268</v>
      </c>
      <c r="BA475" s="274" t="s">
        <v>268</v>
      </c>
      <c r="BB475" s="274" t="s">
        <v>268</v>
      </c>
      <c r="BC475" s="274" t="s">
        <v>268</v>
      </c>
      <c r="BD475" s="274" t="s">
        <v>268</v>
      </c>
      <c r="BE475" s="274" t="s">
        <v>268</v>
      </c>
      <c r="BF475" s="274" t="s">
        <v>268</v>
      </c>
      <c r="BG475" s="274" t="s">
        <v>268</v>
      </c>
      <c r="BH475" s="274" t="s">
        <v>268</v>
      </c>
      <c r="BI475" s="274" t="s">
        <v>268</v>
      </c>
      <c r="BJ475" s="274" t="s">
        <v>268</v>
      </c>
      <c r="BK475" s="274" t="s">
        <v>268</v>
      </c>
      <c r="BL475" s="274" t="s">
        <v>268</v>
      </c>
      <c r="BM475" s="274" t="s">
        <v>268</v>
      </c>
      <c r="BN475" s="274" t="s">
        <v>268</v>
      </c>
      <c r="BO475" s="274" t="s">
        <v>268</v>
      </c>
      <c r="BP475" s="274" t="s">
        <v>268</v>
      </c>
      <c r="BQ475" s="274" t="s">
        <v>268</v>
      </c>
      <c r="BR475" s="274" t="s">
        <v>268</v>
      </c>
      <c r="BS475" s="274" t="s">
        <v>268</v>
      </c>
      <c r="BT475" s="274" t="s">
        <v>268</v>
      </c>
      <c r="BU475" s="274" t="s">
        <v>268</v>
      </c>
      <c r="BV475" s="274" t="s">
        <v>268</v>
      </c>
      <c r="BW475" s="274" t="s">
        <v>268</v>
      </c>
      <c r="BX475" s="274" t="s">
        <v>268</v>
      </c>
      <c r="BY475" s="295">
        <v>53</v>
      </c>
      <c r="BZ475" s="295">
        <v>53</v>
      </c>
      <c r="CA475" s="298" t="s">
        <v>142</v>
      </c>
      <c r="CB475" s="297">
        <v>122</v>
      </c>
      <c r="CC475" s="284">
        <f t="shared" si="30"/>
        <v>0</v>
      </c>
      <c r="CD475" s="295">
        <f t="shared" si="31"/>
        <v>52.999999999999993</v>
      </c>
      <c r="CE475" s="284">
        <f t="shared" si="32"/>
        <v>0</v>
      </c>
      <c r="CF475" s="295">
        <f t="shared" si="33"/>
        <v>1</v>
      </c>
      <c r="CG475" s="274" t="s">
        <v>876</v>
      </c>
      <c r="CH475" s="274" t="s">
        <v>268</v>
      </c>
      <c r="CI475" s="274" t="s">
        <v>268</v>
      </c>
      <c r="CJ475" s="298" t="s">
        <v>268</v>
      </c>
      <c r="CK475" s="298" t="s">
        <v>736</v>
      </c>
      <c r="CL475" s="274" t="s">
        <v>268</v>
      </c>
      <c r="CM475" s="274" t="s">
        <v>268</v>
      </c>
      <c r="CN475" s="274" t="s">
        <v>268</v>
      </c>
      <c r="CO475" s="274" t="s">
        <v>268</v>
      </c>
      <c r="CP475" s="274" t="s">
        <v>268</v>
      </c>
      <c r="CQ475" s="274" t="s">
        <v>268</v>
      </c>
      <c r="CR475" s="274" t="s">
        <v>877</v>
      </c>
      <c r="CS475" s="274">
        <v>78.53</v>
      </c>
      <c r="CT475" s="274" t="s">
        <v>268</v>
      </c>
      <c r="CU475" s="274">
        <v>78.53</v>
      </c>
      <c r="CV475" s="274">
        <v>365</v>
      </c>
      <c r="CW475" s="274" t="s">
        <v>878</v>
      </c>
      <c r="CX475" s="274" t="s">
        <v>835</v>
      </c>
      <c r="CY475" s="274" t="s">
        <v>836</v>
      </c>
      <c r="CZ475" s="274" t="s">
        <v>837</v>
      </c>
      <c r="DA475" s="274" t="s">
        <v>268</v>
      </c>
      <c r="DB475" s="274" t="s">
        <v>268</v>
      </c>
      <c r="DC475" s="274" t="s">
        <v>268</v>
      </c>
      <c r="DD475" s="274" t="s">
        <v>268</v>
      </c>
      <c r="DE475" s="274" t="s">
        <v>268</v>
      </c>
      <c r="DF475" s="274" t="s">
        <v>268</v>
      </c>
      <c r="DG475" s="299">
        <f>IFERROR(IF(CA475="D",IF(CK475="A dispo.",CD475*VLOOKUP('DATI INPUT'!$F$27,TARIFFE_UD,2,FALSE),CD475*VLOOKUP(CK475,TARIFFE_UD,2,FALSE)),CD475*VLOOKUP(CB475-100,TARIFFE_UND,2,FALSE)),0)</f>
        <v>41.973371135491831</v>
      </c>
      <c r="DH475" s="299">
        <f>IFERROR(IF(CA475="D",IF(CK475="A dispo.",CF475*VLOOKUP('DATI INPUT'!$F$27,TARIFFE_UD,3,FALSE),CF475*VLOOKUP(CK475,TARIFFE_UD,3,FALSE)),CF475*VLOOKUP(CB475-100,TARIFFE_UND,3,FALSE)),0)</f>
        <v>60.367780403072892</v>
      </c>
    </row>
    <row r="476" spans="1:112" hidden="1" x14ac:dyDescent="0.25">
      <c r="A476" s="274" t="s">
        <v>4659</v>
      </c>
      <c r="B476" s="274" t="s">
        <v>4649</v>
      </c>
      <c r="C476" s="274" t="s">
        <v>597</v>
      </c>
      <c r="D476" s="274" t="s">
        <v>4650</v>
      </c>
      <c r="E476" s="274" t="s">
        <v>268</v>
      </c>
      <c r="F476" s="274" t="s">
        <v>156</v>
      </c>
      <c r="G476" s="274" t="s">
        <v>4651</v>
      </c>
      <c r="H476" s="274" t="s">
        <v>983</v>
      </c>
      <c r="I476" s="274" t="s">
        <v>4652</v>
      </c>
      <c r="J476" s="274" t="s">
        <v>156</v>
      </c>
      <c r="K476" s="274" t="s">
        <v>4653</v>
      </c>
      <c r="L476" s="274" t="s">
        <v>960</v>
      </c>
      <c r="M476" s="274" t="s">
        <v>4654</v>
      </c>
      <c r="N476" s="274" t="s">
        <v>152</v>
      </c>
      <c r="O476" s="274" t="s">
        <v>4655</v>
      </c>
      <c r="P476" s="274" t="s">
        <v>4656</v>
      </c>
      <c r="Q476" s="274" t="s">
        <v>299</v>
      </c>
      <c r="R476" s="274" t="s">
        <v>268</v>
      </c>
      <c r="S476" s="274" t="s">
        <v>268</v>
      </c>
      <c r="T476" s="274" t="s">
        <v>268</v>
      </c>
      <c r="U476" s="274" t="s">
        <v>268</v>
      </c>
      <c r="V476" s="274" t="s">
        <v>268</v>
      </c>
      <c r="W476" s="274" t="s">
        <v>4657</v>
      </c>
      <c r="X476" s="274" t="s">
        <v>2258</v>
      </c>
      <c r="Y476" s="274" t="s">
        <v>280</v>
      </c>
      <c r="Z476" s="274" t="s">
        <v>268</v>
      </c>
      <c r="AA476" s="274" t="s">
        <v>268</v>
      </c>
      <c r="AB476" s="274" t="s">
        <v>268</v>
      </c>
      <c r="AC476" s="274" t="s">
        <v>268</v>
      </c>
      <c r="AD476" s="274" t="s">
        <v>268</v>
      </c>
      <c r="AE476" s="274" t="s">
        <v>287</v>
      </c>
      <c r="AF476" s="274" t="s">
        <v>1811</v>
      </c>
      <c r="AG476" s="274" t="s">
        <v>875</v>
      </c>
      <c r="AH476" s="274" t="s">
        <v>1848</v>
      </c>
      <c r="AI476" s="274" t="s">
        <v>4658</v>
      </c>
      <c r="AJ476" s="274" t="s">
        <v>268</v>
      </c>
      <c r="AK476" s="274" t="s">
        <v>366</v>
      </c>
      <c r="AL476" s="274" t="s">
        <v>268</v>
      </c>
      <c r="AM476" s="274" t="s">
        <v>405</v>
      </c>
      <c r="AN476" s="274" t="s">
        <v>268</v>
      </c>
      <c r="AO476" s="274" t="s">
        <v>268</v>
      </c>
      <c r="AP476" s="274" t="s">
        <v>268</v>
      </c>
      <c r="AQ476" s="274" t="s">
        <v>268</v>
      </c>
      <c r="AR476" s="274" t="s">
        <v>268</v>
      </c>
      <c r="AS476" s="274" t="s">
        <v>268</v>
      </c>
      <c r="AT476" s="274" t="s">
        <v>268</v>
      </c>
      <c r="AU476" s="274" t="s">
        <v>268</v>
      </c>
      <c r="AV476" s="274" t="s">
        <v>268</v>
      </c>
      <c r="AW476" s="274" t="s">
        <v>268</v>
      </c>
      <c r="AX476" s="274" t="s">
        <v>268</v>
      </c>
      <c r="AY476" s="274" t="s">
        <v>268</v>
      </c>
      <c r="AZ476" s="274" t="s">
        <v>268</v>
      </c>
      <c r="BA476" s="274" t="s">
        <v>268</v>
      </c>
      <c r="BB476" s="274" t="s">
        <v>268</v>
      </c>
      <c r="BC476" s="274" t="s">
        <v>268</v>
      </c>
      <c r="BD476" s="274" t="s">
        <v>268</v>
      </c>
      <c r="BE476" s="274" t="s">
        <v>268</v>
      </c>
      <c r="BF476" s="274" t="s">
        <v>268</v>
      </c>
      <c r="BG476" s="274" t="s">
        <v>268</v>
      </c>
      <c r="BH476" s="274" t="s">
        <v>268</v>
      </c>
      <c r="BI476" s="274" t="s">
        <v>268</v>
      </c>
      <c r="BJ476" s="274" t="s">
        <v>268</v>
      </c>
      <c r="BK476" s="274" t="s">
        <v>268</v>
      </c>
      <c r="BL476" s="274" t="s">
        <v>268</v>
      </c>
      <c r="BM476" s="274" t="s">
        <v>268</v>
      </c>
      <c r="BN476" s="274" t="s">
        <v>268</v>
      </c>
      <c r="BO476" s="274" t="s">
        <v>268</v>
      </c>
      <c r="BP476" s="274" t="s">
        <v>268</v>
      </c>
      <c r="BQ476" s="274" t="s">
        <v>268</v>
      </c>
      <c r="BR476" s="274" t="s">
        <v>268</v>
      </c>
      <c r="BS476" s="274" t="s">
        <v>268</v>
      </c>
      <c r="BT476" s="274" t="s">
        <v>268</v>
      </c>
      <c r="BU476" s="274" t="s">
        <v>268</v>
      </c>
      <c r="BV476" s="274" t="s">
        <v>268</v>
      </c>
      <c r="BW476" s="274" t="s">
        <v>268</v>
      </c>
      <c r="BX476" s="274" t="s">
        <v>268</v>
      </c>
      <c r="BY476" s="295">
        <v>10</v>
      </c>
      <c r="BZ476" s="295">
        <v>10</v>
      </c>
      <c r="CA476" s="298" t="s">
        <v>142</v>
      </c>
      <c r="CB476" s="297">
        <v>123</v>
      </c>
      <c r="CC476" s="284">
        <f t="shared" si="30"/>
        <v>0</v>
      </c>
      <c r="CD476" s="295">
        <f t="shared" si="31"/>
        <v>10</v>
      </c>
      <c r="CE476" s="284">
        <f t="shared" si="32"/>
        <v>1</v>
      </c>
      <c r="CF476" s="295">
        <f t="shared" si="33"/>
        <v>0</v>
      </c>
      <c r="CG476" s="274" t="s">
        <v>1817</v>
      </c>
      <c r="CH476" s="274" t="s">
        <v>268</v>
      </c>
      <c r="CI476" s="274" t="s">
        <v>268</v>
      </c>
      <c r="CJ476" s="298" t="s">
        <v>268</v>
      </c>
      <c r="CK476" s="298" t="s">
        <v>736</v>
      </c>
      <c r="CL476" s="274" t="s">
        <v>268</v>
      </c>
      <c r="CM476" s="274" t="s">
        <v>268</v>
      </c>
      <c r="CN476" s="274" t="s">
        <v>268</v>
      </c>
      <c r="CO476" s="274" t="s">
        <v>268</v>
      </c>
      <c r="CP476" s="274" t="s">
        <v>268</v>
      </c>
      <c r="CQ476" s="274" t="s">
        <v>268</v>
      </c>
      <c r="CR476" s="274" t="s">
        <v>877</v>
      </c>
      <c r="CS476" s="274">
        <v>4.9000000000000004</v>
      </c>
      <c r="CT476" s="274" t="s">
        <v>268</v>
      </c>
      <c r="CU476" s="274">
        <v>4.9000000000000004</v>
      </c>
      <c r="CV476" s="274">
        <v>365</v>
      </c>
      <c r="CW476" s="274" t="s">
        <v>878</v>
      </c>
      <c r="CX476" s="274" t="s">
        <v>835</v>
      </c>
      <c r="CY476" s="274" t="s">
        <v>836</v>
      </c>
      <c r="CZ476" s="274" t="s">
        <v>837</v>
      </c>
      <c r="DA476" s="274" t="s">
        <v>268</v>
      </c>
      <c r="DB476" s="274" t="s">
        <v>268</v>
      </c>
      <c r="DC476" s="274" t="s">
        <v>268</v>
      </c>
      <c r="DD476" s="274" t="s">
        <v>268</v>
      </c>
      <c r="DE476" s="274" t="s">
        <v>268</v>
      </c>
      <c r="DF476" s="274" t="s">
        <v>268</v>
      </c>
      <c r="DG476" s="299">
        <f>IFERROR(IF(CA476="D",IF(CK476="A dispo.",CD476*VLOOKUP('DATI INPUT'!$F$27,TARIFFE_UD,2,FALSE),CD476*VLOOKUP(CK476,TARIFFE_UD,2,FALSE)),CD476*VLOOKUP(CB476-100,TARIFFE_UND,2,FALSE)),0)</f>
        <v>7.9195039878286488</v>
      </c>
      <c r="DH476" s="299">
        <f>IFERROR(IF(CA476="D",IF(CK476="A dispo.",CF476*VLOOKUP('DATI INPUT'!$F$27,TARIFFE_UD,3,FALSE),CF476*VLOOKUP(CK476,TARIFFE_UD,3,FALSE)),CF476*VLOOKUP(CB476-100,TARIFFE_UND,3,FALSE)),0)</f>
        <v>0</v>
      </c>
    </row>
    <row r="477" spans="1:112" x14ac:dyDescent="0.25">
      <c r="A477" s="274" t="s">
        <v>4660</v>
      </c>
      <c r="B477" s="274" t="s">
        <v>819</v>
      </c>
      <c r="C477" s="274" t="s">
        <v>4661</v>
      </c>
      <c r="D477" s="274" t="s">
        <v>4662</v>
      </c>
      <c r="E477" s="274" t="s">
        <v>268</v>
      </c>
      <c r="F477" s="274" t="s">
        <v>156</v>
      </c>
      <c r="G477" s="274" t="s">
        <v>4663</v>
      </c>
      <c r="H477" s="274" t="s">
        <v>1091</v>
      </c>
      <c r="I477" s="274" t="s">
        <v>4664</v>
      </c>
      <c r="J477" s="274" t="s">
        <v>274</v>
      </c>
      <c r="K477" s="274" t="s">
        <v>4665</v>
      </c>
      <c r="L477" s="274" t="s">
        <v>960</v>
      </c>
      <c r="M477" s="274" t="s">
        <v>4636</v>
      </c>
      <c r="N477" s="274" t="s">
        <v>984</v>
      </c>
      <c r="O477" s="274" t="s">
        <v>873</v>
      </c>
      <c r="P477" s="274" t="s">
        <v>1962</v>
      </c>
      <c r="Q477" s="274" t="s">
        <v>282</v>
      </c>
      <c r="R477" s="274" t="s">
        <v>268</v>
      </c>
      <c r="S477" s="274" t="s">
        <v>268</v>
      </c>
      <c r="T477" s="274" t="s">
        <v>268</v>
      </c>
      <c r="U477" s="274" t="s">
        <v>268</v>
      </c>
      <c r="V477" s="274" t="s">
        <v>268</v>
      </c>
      <c r="W477" s="274" t="s">
        <v>4636</v>
      </c>
      <c r="X477" s="274" t="s">
        <v>1962</v>
      </c>
      <c r="Y477" s="274" t="s">
        <v>282</v>
      </c>
      <c r="Z477" s="274" t="s">
        <v>268</v>
      </c>
      <c r="AA477" s="274" t="s">
        <v>268</v>
      </c>
      <c r="AB477" s="274" t="s">
        <v>268</v>
      </c>
      <c r="AC477" s="274" t="s">
        <v>268</v>
      </c>
      <c r="AD477" s="274" t="s">
        <v>268</v>
      </c>
      <c r="AE477" s="274" t="s">
        <v>287</v>
      </c>
      <c r="AF477" s="274" t="s">
        <v>1811</v>
      </c>
      <c r="AG477" s="274" t="s">
        <v>875</v>
      </c>
      <c r="AH477" s="274" t="s">
        <v>1963</v>
      </c>
      <c r="AI477" s="274" t="s">
        <v>889</v>
      </c>
      <c r="AJ477" s="274" t="s">
        <v>268</v>
      </c>
      <c r="AK477" s="274" t="s">
        <v>410</v>
      </c>
      <c r="AL477" s="274" t="s">
        <v>268</v>
      </c>
      <c r="AM477" s="274" t="s">
        <v>288</v>
      </c>
      <c r="AN477" s="274" t="s">
        <v>268</v>
      </c>
      <c r="AO477" s="274" t="s">
        <v>268</v>
      </c>
      <c r="AP477" s="274" t="s">
        <v>268</v>
      </c>
      <c r="AQ477" s="274" t="s">
        <v>268</v>
      </c>
      <c r="AR477" s="274" t="s">
        <v>268</v>
      </c>
      <c r="AS477" s="274" t="s">
        <v>268</v>
      </c>
      <c r="AT477" s="274" t="s">
        <v>268</v>
      </c>
      <c r="AU477" s="274" t="s">
        <v>268</v>
      </c>
      <c r="AV477" s="274" t="s">
        <v>268</v>
      </c>
      <c r="AW477" s="274" t="s">
        <v>268</v>
      </c>
      <c r="AX477" s="274" t="s">
        <v>268</v>
      </c>
      <c r="AY477" s="274" t="s">
        <v>268</v>
      </c>
      <c r="AZ477" s="274" t="s">
        <v>268</v>
      </c>
      <c r="BA477" s="274" t="s">
        <v>268</v>
      </c>
      <c r="BB477" s="274" t="s">
        <v>268</v>
      </c>
      <c r="BC477" s="274" t="s">
        <v>268</v>
      </c>
      <c r="BD477" s="274" t="s">
        <v>268</v>
      </c>
      <c r="BE477" s="274" t="s">
        <v>268</v>
      </c>
      <c r="BF477" s="274" t="s">
        <v>268</v>
      </c>
      <c r="BG477" s="274" t="s">
        <v>268</v>
      </c>
      <c r="BH477" s="274" t="s">
        <v>268</v>
      </c>
      <c r="BI477" s="274" t="s">
        <v>268</v>
      </c>
      <c r="BJ477" s="274" t="s">
        <v>268</v>
      </c>
      <c r="BK477" s="274" t="s">
        <v>268</v>
      </c>
      <c r="BL477" s="274" t="s">
        <v>268</v>
      </c>
      <c r="BM477" s="274" t="s">
        <v>268</v>
      </c>
      <c r="BN477" s="274" t="s">
        <v>268</v>
      </c>
      <c r="BO477" s="274" t="s">
        <v>268</v>
      </c>
      <c r="BP477" s="274" t="s">
        <v>268</v>
      </c>
      <c r="BQ477" s="274" t="s">
        <v>268</v>
      </c>
      <c r="BR477" s="274" t="s">
        <v>268</v>
      </c>
      <c r="BS477" s="274" t="s">
        <v>268</v>
      </c>
      <c r="BT477" s="274" t="s">
        <v>268</v>
      </c>
      <c r="BU477" s="274" t="s">
        <v>268</v>
      </c>
      <c r="BV477" s="274" t="s">
        <v>268</v>
      </c>
      <c r="BW477" s="274" t="s">
        <v>268</v>
      </c>
      <c r="BX477" s="274" t="s">
        <v>268</v>
      </c>
      <c r="BY477" s="295">
        <v>80</v>
      </c>
      <c r="BZ477" s="295">
        <v>80</v>
      </c>
      <c r="CA477" s="298" t="s">
        <v>142</v>
      </c>
      <c r="CB477" s="297">
        <v>122</v>
      </c>
      <c r="CC477" s="284">
        <f t="shared" si="30"/>
        <v>0</v>
      </c>
      <c r="CD477" s="295">
        <f t="shared" si="31"/>
        <v>80</v>
      </c>
      <c r="CE477" s="284">
        <f t="shared" si="32"/>
        <v>0</v>
      </c>
      <c r="CF477" s="295">
        <f t="shared" si="33"/>
        <v>1</v>
      </c>
      <c r="CG477" s="274" t="s">
        <v>876</v>
      </c>
      <c r="CH477" s="274" t="s">
        <v>268</v>
      </c>
      <c r="CI477" s="274" t="s">
        <v>268</v>
      </c>
      <c r="CJ477" s="298" t="s">
        <v>280</v>
      </c>
      <c r="CK477" s="297">
        <v>2</v>
      </c>
      <c r="CL477" s="274" t="s">
        <v>268</v>
      </c>
      <c r="CM477" s="274" t="s">
        <v>268</v>
      </c>
      <c r="CN477" s="274" t="s">
        <v>268</v>
      </c>
      <c r="CO477" s="274" t="s">
        <v>268</v>
      </c>
      <c r="CP477" s="274" t="s">
        <v>268</v>
      </c>
      <c r="CQ477" s="274" t="s">
        <v>268</v>
      </c>
      <c r="CR477" s="274" t="s">
        <v>877</v>
      </c>
      <c r="CS477" s="274">
        <v>88.56</v>
      </c>
      <c r="CT477" s="274" t="s">
        <v>268</v>
      </c>
      <c r="CU477" s="274">
        <v>88.56</v>
      </c>
      <c r="CV477" s="274">
        <v>365</v>
      </c>
      <c r="CW477" s="274" t="s">
        <v>878</v>
      </c>
      <c r="CX477" s="274" t="s">
        <v>835</v>
      </c>
      <c r="CY477" s="274" t="s">
        <v>836</v>
      </c>
      <c r="CZ477" s="274" t="s">
        <v>837</v>
      </c>
      <c r="DA477" s="274" t="s">
        <v>268</v>
      </c>
      <c r="DB477" s="274" t="s">
        <v>268</v>
      </c>
      <c r="DC477" s="274" t="s">
        <v>268</v>
      </c>
      <c r="DD477" s="274" t="s">
        <v>268</v>
      </c>
      <c r="DE477" s="274" t="s">
        <v>268</v>
      </c>
      <c r="DF477" s="274" t="s">
        <v>268</v>
      </c>
      <c r="DG477" s="299">
        <f>IFERROR(IF(CA477="D",IF(CK477="A dispo.",CD477*VLOOKUP('DATI INPUT'!$F$27,TARIFFE_UD,2,FALSE),CD477*VLOOKUP(CK477,TARIFFE_UD,2,FALSE)),CD477*VLOOKUP(CB477-100,TARIFFE_UND,2,FALSE)),0)</f>
        <v>57.489732652385754</v>
      </c>
      <c r="DH477" s="299">
        <f>IFERROR(IF(CA477="D",IF(CK477="A dispo.",CF477*VLOOKUP('DATI INPUT'!$F$27,TARIFFE_UD,3,FALSE),CF477*VLOOKUP(CK477,TARIFFE_UD,3,FALSE)),CF477*VLOOKUP(CB477-100,TARIFFE_UND,3,FALSE)),0)</f>
        <v>46.077822723118445</v>
      </c>
    </row>
    <row r="478" spans="1:112" x14ac:dyDescent="0.25">
      <c r="A478" s="274" t="s">
        <v>4666</v>
      </c>
      <c r="B478" s="274" t="s">
        <v>819</v>
      </c>
      <c r="C478" s="274" t="s">
        <v>4667</v>
      </c>
      <c r="D478" s="274" t="s">
        <v>4662</v>
      </c>
      <c r="E478" s="274" t="s">
        <v>268</v>
      </c>
      <c r="F478" s="274" t="s">
        <v>156</v>
      </c>
      <c r="G478" s="274" t="s">
        <v>4663</v>
      </c>
      <c r="H478" s="274" t="s">
        <v>1091</v>
      </c>
      <c r="I478" s="274" t="s">
        <v>4664</v>
      </c>
      <c r="J478" s="274" t="s">
        <v>274</v>
      </c>
      <c r="K478" s="274" t="s">
        <v>4665</v>
      </c>
      <c r="L478" s="274" t="s">
        <v>960</v>
      </c>
      <c r="M478" s="274" t="s">
        <v>4636</v>
      </c>
      <c r="N478" s="274" t="s">
        <v>984</v>
      </c>
      <c r="O478" s="274" t="s">
        <v>873</v>
      </c>
      <c r="P478" s="274" t="s">
        <v>1962</v>
      </c>
      <c r="Q478" s="274" t="s">
        <v>282</v>
      </c>
      <c r="R478" s="274" t="s">
        <v>268</v>
      </c>
      <c r="S478" s="274" t="s">
        <v>268</v>
      </c>
      <c r="T478" s="274" t="s">
        <v>268</v>
      </c>
      <c r="U478" s="274" t="s">
        <v>268</v>
      </c>
      <c r="V478" s="274" t="s">
        <v>268</v>
      </c>
      <c r="W478" s="274" t="s">
        <v>4636</v>
      </c>
      <c r="X478" s="274" t="s">
        <v>1962</v>
      </c>
      <c r="Y478" s="274" t="s">
        <v>282</v>
      </c>
      <c r="Z478" s="274" t="s">
        <v>268</v>
      </c>
      <c r="AA478" s="274" t="s">
        <v>268</v>
      </c>
      <c r="AB478" s="274" t="s">
        <v>268</v>
      </c>
      <c r="AC478" s="274" t="s">
        <v>268</v>
      </c>
      <c r="AD478" s="274" t="s">
        <v>268</v>
      </c>
      <c r="AE478" s="274" t="s">
        <v>287</v>
      </c>
      <c r="AF478" s="274" t="s">
        <v>1811</v>
      </c>
      <c r="AG478" s="274" t="s">
        <v>875</v>
      </c>
      <c r="AH478" s="274" t="s">
        <v>1963</v>
      </c>
      <c r="AI478" s="274" t="s">
        <v>889</v>
      </c>
      <c r="AJ478" s="274" t="s">
        <v>268</v>
      </c>
      <c r="AK478" s="274" t="s">
        <v>377</v>
      </c>
      <c r="AL478" s="274" t="s">
        <v>268</v>
      </c>
      <c r="AM478" s="274" t="s">
        <v>353</v>
      </c>
      <c r="AN478" s="274" t="s">
        <v>268</v>
      </c>
      <c r="AO478" s="274" t="s">
        <v>268</v>
      </c>
      <c r="AP478" s="274" t="s">
        <v>268</v>
      </c>
      <c r="AQ478" s="274" t="s">
        <v>268</v>
      </c>
      <c r="AR478" s="274" t="s">
        <v>268</v>
      </c>
      <c r="AS478" s="274" t="s">
        <v>268</v>
      </c>
      <c r="AT478" s="274" t="s">
        <v>268</v>
      </c>
      <c r="AU478" s="274" t="s">
        <v>268</v>
      </c>
      <c r="AV478" s="274" t="s">
        <v>268</v>
      </c>
      <c r="AW478" s="274" t="s">
        <v>268</v>
      </c>
      <c r="AX478" s="274" t="s">
        <v>268</v>
      </c>
      <c r="AY478" s="274" t="s">
        <v>268</v>
      </c>
      <c r="AZ478" s="274" t="s">
        <v>268</v>
      </c>
      <c r="BA478" s="274" t="s">
        <v>268</v>
      </c>
      <c r="BB478" s="274" t="s">
        <v>268</v>
      </c>
      <c r="BC478" s="274" t="s">
        <v>268</v>
      </c>
      <c r="BD478" s="274" t="s">
        <v>268</v>
      </c>
      <c r="BE478" s="274" t="s">
        <v>268</v>
      </c>
      <c r="BF478" s="274" t="s">
        <v>268</v>
      </c>
      <c r="BG478" s="274" t="s">
        <v>268</v>
      </c>
      <c r="BH478" s="274" t="s">
        <v>268</v>
      </c>
      <c r="BI478" s="274" t="s">
        <v>268</v>
      </c>
      <c r="BJ478" s="274" t="s">
        <v>268</v>
      </c>
      <c r="BK478" s="274" t="s">
        <v>268</v>
      </c>
      <c r="BL478" s="274" t="s">
        <v>268</v>
      </c>
      <c r="BM478" s="274" t="s">
        <v>268</v>
      </c>
      <c r="BN478" s="274" t="s">
        <v>268</v>
      </c>
      <c r="BO478" s="274" t="s">
        <v>268</v>
      </c>
      <c r="BP478" s="274" t="s">
        <v>268</v>
      </c>
      <c r="BQ478" s="274" t="s">
        <v>268</v>
      </c>
      <c r="BR478" s="274" t="s">
        <v>268</v>
      </c>
      <c r="BS478" s="274" t="s">
        <v>268</v>
      </c>
      <c r="BT478" s="274" t="s">
        <v>268</v>
      </c>
      <c r="BU478" s="274" t="s">
        <v>268</v>
      </c>
      <c r="BV478" s="274" t="s">
        <v>268</v>
      </c>
      <c r="BW478" s="274" t="s">
        <v>268</v>
      </c>
      <c r="BX478" s="274" t="s">
        <v>268</v>
      </c>
      <c r="BY478" s="295">
        <v>80</v>
      </c>
      <c r="BZ478" s="295">
        <v>80</v>
      </c>
      <c r="CA478" s="298" t="s">
        <v>142</v>
      </c>
      <c r="CB478" s="297">
        <v>123</v>
      </c>
      <c r="CC478" s="284">
        <f t="shared" si="30"/>
        <v>0</v>
      </c>
      <c r="CD478" s="295">
        <f t="shared" si="31"/>
        <v>80</v>
      </c>
      <c r="CE478" s="284">
        <f t="shared" si="32"/>
        <v>1</v>
      </c>
      <c r="CF478" s="295">
        <f t="shared" si="33"/>
        <v>0</v>
      </c>
      <c r="CG478" s="274" t="s">
        <v>1817</v>
      </c>
      <c r="CH478" s="274" t="s">
        <v>268</v>
      </c>
      <c r="CI478" s="274" t="s">
        <v>268</v>
      </c>
      <c r="CJ478" s="298" t="s">
        <v>280</v>
      </c>
      <c r="CK478" s="297">
        <v>2</v>
      </c>
      <c r="CL478" s="274" t="s">
        <v>268</v>
      </c>
      <c r="CM478" s="274" t="s">
        <v>268</v>
      </c>
      <c r="CN478" s="274" t="s">
        <v>268</v>
      </c>
      <c r="CO478" s="274" t="s">
        <v>268</v>
      </c>
      <c r="CP478" s="274" t="s">
        <v>268</v>
      </c>
      <c r="CQ478" s="274" t="s">
        <v>268</v>
      </c>
      <c r="CR478" s="274" t="s">
        <v>877</v>
      </c>
      <c r="CS478" s="274">
        <v>36</v>
      </c>
      <c r="CT478" s="274" t="s">
        <v>268</v>
      </c>
      <c r="CU478" s="274">
        <v>36</v>
      </c>
      <c r="CV478" s="274">
        <v>365</v>
      </c>
      <c r="CW478" s="274" t="s">
        <v>878</v>
      </c>
      <c r="CX478" s="274" t="s">
        <v>835</v>
      </c>
      <c r="CY478" s="274" t="s">
        <v>836</v>
      </c>
      <c r="CZ478" s="274" t="s">
        <v>837</v>
      </c>
      <c r="DA478" s="274" t="s">
        <v>268</v>
      </c>
      <c r="DB478" s="274" t="s">
        <v>268</v>
      </c>
      <c r="DC478" s="274" t="s">
        <v>268</v>
      </c>
      <c r="DD478" s="274" t="s">
        <v>268</v>
      </c>
      <c r="DE478" s="274" t="s">
        <v>268</v>
      </c>
      <c r="DF478" s="274" t="s">
        <v>268</v>
      </c>
      <c r="DG478" s="299">
        <f>IFERROR(IF(CA478="D",IF(CK478="A dispo.",CD478*VLOOKUP('DATI INPUT'!$F$27,TARIFFE_UD,2,FALSE),CD478*VLOOKUP(CK478,TARIFFE_UD,2,FALSE)),CD478*VLOOKUP(CB478-100,TARIFFE_UND,2,FALSE)),0)</f>
        <v>57.489732652385754</v>
      </c>
      <c r="DH478" s="299">
        <f>IFERROR(IF(CA478="D",IF(CK478="A dispo.",CF478*VLOOKUP('DATI INPUT'!$F$27,TARIFFE_UD,3,FALSE),CF478*VLOOKUP(CK478,TARIFFE_UD,3,FALSE)),CF478*VLOOKUP(CB478-100,TARIFFE_UND,3,FALSE)),0)</f>
        <v>0</v>
      </c>
    </row>
    <row r="479" spans="1:112" x14ac:dyDescent="0.25">
      <c r="A479" s="274" t="s">
        <v>4668</v>
      </c>
      <c r="B479" s="274" t="s">
        <v>819</v>
      </c>
      <c r="C479" s="274" t="s">
        <v>4669</v>
      </c>
      <c r="D479" s="274" t="s">
        <v>4662</v>
      </c>
      <c r="E479" s="274" t="s">
        <v>268</v>
      </c>
      <c r="F479" s="274" t="s">
        <v>156</v>
      </c>
      <c r="G479" s="274" t="s">
        <v>4663</v>
      </c>
      <c r="H479" s="274" t="s">
        <v>1091</v>
      </c>
      <c r="I479" s="274" t="s">
        <v>4664</v>
      </c>
      <c r="J479" s="274" t="s">
        <v>274</v>
      </c>
      <c r="K479" s="274" t="s">
        <v>4665</v>
      </c>
      <c r="L479" s="274" t="s">
        <v>960</v>
      </c>
      <c r="M479" s="274" t="s">
        <v>4636</v>
      </c>
      <c r="N479" s="274" t="s">
        <v>984</v>
      </c>
      <c r="O479" s="274" t="s">
        <v>873</v>
      </c>
      <c r="P479" s="274" t="s">
        <v>1962</v>
      </c>
      <c r="Q479" s="274" t="s">
        <v>282</v>
      </c>
      <c r="R479" s="274" t="s">
        <v>268</v>
      </c>
      <c r="S479" s="274" t="s">
        <v>268</v>
      </c>
      <c r="T479" s="274" t="s">
        <v>268</v>
      </c>
      <c r="U479" s="274" t="s">
        <v>268</v>
      </c>
      <c r="V479" s="274" t="s">
        <v>268</v>
      </c>
      <c r="W479" s="274" t="s">
        <v>4636</v>
      </c>
      <c r="X479" s="274" t="s">
        <v>1962</v>
      </c>
      <c r="Y479" s="274" t="s">
        <v>282</v>
      </c>
      <c r="Z479" s="274" t="s">
        <v>268</v>
      </c>
      <c r="AA479" s="274" t="s">
        <v>268</v>
      </c>
      <c r="AB479" s="274" t="s">
        <v>268</v>
      </c>
      <c r="AC479" s="274" t="s">
        <v>268</v>
      </c>
      <c r="AD479" s="274" t="s">
        <v>268</v>
      </c>
      <c r="AE479" s="274" t="s">
        <v>287</v>
      </c>
      <c r="AF479" s="274" t="s">
        <v>1811</v>
      </c>
      <c r="AG479" s="274" t="s">
        <v>875</v>
      </c>
      <c r="AH479" s="274" t="s">
        <v>1963</v>
      </c>
      <c r="AI479" s="274" t="s">
        <v>889</v>
      </c>
      <c r="AJ479" s="274" t="s">
        <v>268</v>
      </c>
      <c r="AK479" s="274" t="s">
        <v>377</v>
      </c>
      <c r="AL479" s="274" t="s">
        <v>268</v>
      </c>
      <c r="AM479" s="274" t="s">
        <v>353</v>
      </c>
      <c r="AN479" s="274" t="s">
        <v>268</v>
      </c>
      <c r="AO479" s="274" t="s">
        <v>268</v>
      </c>
      <c r="AP479" s="274" t="s">
        <v>268</v>
      </c>
      <c r="AQ479" s="274" t="s">
        <v>268</v>
      </c>
      <c r="AR479" s="274" t="s">
        <v>268</v>
      </c>
      <c r="AS479" s="274" t="s">
        <v>268</v>
      </c>
      <c r="AT479" s="274" t="s">
        <v>268</v>
      </c>
      <c r="AU479" s="274" t="s">
        <v>268</v>
      </c>
      <c r="AV479" s="274" t="s">
        <v>268</v>
      </c>
      <c r="AW479" s="274" t="s">
        <v>268</v>
      </c>
      <c r="AX479" s="274" t="s">
        <v>268</v>
      </c>
      <c r="AY479" s="274" t="s">
        <v>268</v>
      </c>
      <c r="AZ479" s="274" t="s">
        <v>268</v>
      </c>
      <c r="BA479" s="274" t="s">
        <v>268</v>
      </c>
      <c r="BB479" s="274" t="s">
        <v>268</v>
      </c>
      <c r="BC479" s="274" t="s">
        <v>268</v>
      </c>
      <c r="BD479" s="274" t="s">
        <v>268</v>
      </c>
      <c r="BE479" s="274" t="s">
        <v>268</v>
      </c>
      <c r="BF479" s="274" t="s">
        <v>268</v>
      </c>
      <c r="BG479" s="274" t="s">
        <v>268</v>
      </c>
      <c r="BH479" s="274" t="s">
        <v>268</v>
      </c>
      <c r="BI479" s="274" t="s">
        <v>268</v>
      </c>
      <c r="BJ479" s="274" t="s">
        <v>268</v>
      </c>
      <c r="BK479" s="274" t="s">
        <v>268</v>
      </c>
      <c r="BL479" s="274" t="s">
        <v>268</v>
      </c>
      <c r="BM479" s="274" t="s">
        <v>268</v>
      </c>
      <c r="BN479" s="274" t="s">
        <v>268</v>
      </c>
      <c r="BO479" s="274" t="s">
        <v>268</v>
      </c>
      <c r="BP479" s="274" t="s">
        <v>268</v>
      </c>
      <c r="BQ479" s="274" t="s">
        <v>268</v>
      </c>
      <c r="BR479" s="274" t="s">
        <v>268</v>
      </c>
      <c r="BS479" s="274" t="s">
        <v>268</v>
      </c>
      <c r="BT479" s="274" t="s">
        <v>268</v>
      </c>
      <c r="BU479" s="274" t="s">
        <v>268</v>
      </c>
      <c r="BV479" s="274" t="s">
        <v>268</v>
      </c>
      <c r="BW479" s="274" t="s">
        <v>268</v>
      </c>
      <c r="BX479" s="274" t="s">
        <v>268</v>
      </c>
      <c r="BY479" s="295">
        <v>20</v>
      </c>
      <c r="BZ479" s="295">
        <v>20</v>
      </c>
      <c r="CA479" s="298" t="s">
        <v>142</v>
      </c>
      <c r="CB479" s="297">
        <v>123</v>
      </c>
      <c r="CC479" s="284">
        <f t="shared" si="30"/>
        <v>0</v>
      </c>
      <c r="CD479" s="295">
        <f t="shared" si="31"/>
        <v>20</v>
      </c>
      <c r="CE479" s="284">
        <f t="shared" si="32"/>
        <v>1</v>
      </c>
      <c r="CF479" s="295">
        <f t="shared" si="33"/>
        <v>0</v>
      </c>
      <c r="CG479" s="274" t="s">
        <v>1817</v>
      </c>
      <c r="CH479" s="274" t="s">
        <v>268</v>
      </c>
      <c r="CI479" s="274" t="s">
        <v>268</v>
      </c>
      <c r="CJ479" s="298" t="s">
        <v>280</v>
      </c>
      <c r="CK479" s="297">
        <v>2</v>
      </c>
      <c r="CL479" s="274" t="s">
        <v>268</v>
      </c>
      <c r="CM479" s="274" t="s">
        <v>268</v>
      </c>
      <c r="CN479" s="274" t="s">
        <v>268</v>
      </c>
      <c r="CO479" s="274" t="s">
        <v>268</v>
      </c>
      <c r="CP479" s="274" t="s">
        <v>268</v>
      </c>
      <c r="CQ479" s="274" t="s">
        <v>268</v>
      </c>
      <c r="CR479" s="274" t="s">
        <v>877</v>
      </c>
      <c r="CS479" s="274">
        <v>9</v>
      </c>
      <c r="CT479" s="274" t="s">
        <v>268</v>
      </c>
      <c r="CU479" s="274">
        <v>9</v>
      </c>
      <c r="CV479" s="274">
        <v>365</v>
      </c>
      <c r="CW479" s="274" t="s">
        <v>878</v>
      </c>
      <c r="CX479" s="274" t="s">
        <v>835</v>
      </c>
      <c r="CY479" s="274" t="s">
        <v>836</v>
      </c>
      <c r="CZ479" s="274" t="s">
        <v>837</v>
      </c>
      <c r="DA479" s="274" t="s">
        <v>268</v>
      </c>
      <c r="DB479" s="274" t="s">
        <v>268</v>
      </c>
      <c r="DC479" s="274" t="s">
        <v>268</v>
      </c>
      <c r="DD479" s="274" t="s">
        <v>268</v>
      </c>
      <c r="DE479" s="274" t="s">
        <v>268</v>
      </c>
      <c r="DF479" s="274" t="s">
        <v>268</v>
      </c>
      <c r="DG479" s="299">
        <f>IFERROR(IF(CA479="D",IF(CK479="A dispo.",CD479*VLOOKUP('DATI INPUT'!$F$27,TARIFFE_UD,2,FALSE),CD479*VLOOKUP(CK479,TARIFFE_UD,2,FALSE)),CD479*VLOOKUP(CB479-100,TARIFFE_UND,2,FALSE)),0)</f>
        <v>14.372433163096439</v>
      </c>
      <c r="DH479" s="299">
        <f>IFERROR(IF(CA479="D",IF(CK479="A dispo.",CF479*VLOOKUP('DATI INPUT'!$F$27,TARIFFE_UD,3,FALSE),CF479*VLOOKUP(CK479,TARIFFE_UD,3,FALSE)),CF479*VLOOKUP(CB479-100,TARIFFE_UND,3,FALSE)),0)</f>
        <v>0</v>
      </c>
    </row>
    <row r="480" spans="1:112" x14ac:dyDescent="0.25">
      <c r="A480" s="274" t="s">
        <v>4670</v>
      </c>
      <c r="B480" s="274" t="s">
        <v>1096</v>
      </c>
      <c r="C480" s="274" t="s">
        <v>4671</v>
      </c>
      <c r="D480" s="274" t="s">
        <v>4672</v>
      </c>
      <c r="E480" s="274" t="s">
        <v>268</v>
      </c>
      <c r="F480" s="274" t="s">
        <v>156</v>
      </c>
      <c r="G480" s="274" t="s">
        <v>4673</v>
      </c>
      <c r="H480" s="274" t="s">
        <v>983</v>
      </c>
      <c r="I480" s="274" t="s">
        <v>344</v>
      </c>
      <c r="J480" s="274" t="s">
        <v>274</v>
      </c>
      <c r="K480" s="274" t="s">
        <v>4674</v>
      </c>
      <c r="L480" s="274" t="s">
        <v>152</v>
      </c>
      <c r="M480" s="274" t="s">
        <v>4675</v>
      </c>
      <c r="N480" s="274" t="s">
        <v>984</v>
      </c>
      <c r="O480" s="274" t="s">
        <v>873</v>
      </c>
      <c r="P480" s="274" t="s">
        <v>2116</v>
      </c>
      <c r="Q480" s="274" t="s">
        <v>277</v>
      </c>
      <c r="R480" s="274" t="s">
        <v>153</v>
      </c>
      <c r="S480" s="274" t="s">
        <v>268</v>
      </c>
      <c r="T480" s="274" t="s">
        <v>268</v>
      </c>
      <c r="U480" s="274" t="s">
        <v>268</v>
      </c>
      <c r="V480" s="274" t="s">
        <v>268</v>
      </c>
      <c r="W480" s="274" t="s">
        <v>4675</v>
      </c>
      <c r="X480" s="274" t="s">
        <v>2116</v>
      </c>
      <c r="Y480" s="274" t="s">
        <v>277</v>
      </c>
      <c r="Z480" s="274" t="s">
        <v>153</v>
      </c>
      <c r="AA480" s="274" t="s">
        <v>268</v>
      </c>
      <c r="AB480" s="274" t="s">
        <v>268</v>
      </c>
      <c r="AC480" s="274" t="s">
        <v>268</v>
      </c>
      <c r="AD480" s="274" t="s">
        <v>268</v>
      </c>
      <c r="AE480" s="274" t="s">
        <v>287</v>
      </c>
      <c r="AF480" s="274" t="s">
        <v>1811</v>
      </c>
      <c r="AG480" s="274" t="s">
        <v>875</v>
      </c>
      <c r="AH480" s="274" t="s">
        <v>1812</v>
      </c>
      <c r="AI480" s="274" t="s">
        <v>1188</v>
      </c>
      <c r="AJ480" s="274" t="s">
        <v>268</v>
      </c>
      <c r="AK480" s="274" t="s">
        <v>375</v>
      </c>
      <c r="AL480" s="274" t="s">
        <v>268</v>
      </c>
      <c r="AM480" s="274" t="s">
        <v>355</v>
      </c>
      <c r="AN480" s="274" t="s">
        <v>268</v>
      </c>
      <c r="AO480" s="274" t="s">
        <v>268</v>
      </c>
      <c r="AP480" s="274" t="s">
        <v>268</v>
      </c>
      <c r="AQ480" s="274" t="s">
        <v>268</v>
      </c>
      <c r="AR480" s="274" t="s">
        <v>268</v>
      </c>
      <c r="AS480" s="274" t="s">
        <v>268</v>
      </c>
      <c r="AT480" s="274" t="s">
        <v>268</v>
      </c>
      <c r="AU480" s="274" t="s">
        <v>268</v>
      </c>
      <c r="AV480" s="274" t="s">
        <v>268</v>
      </c>
      <c r="AW480" s="274" t="s">
        <v>268</v>
      </c>
      <c r="AX480" s="274" t="s">
        <v>268</v>
      </c>
      <c r="AY480" s="274" t="s">
        <v>268</v>
      </c>
      <c r="AZ480" s="274" t="s">
        <v>268</v>
      </c>
      <c r="BA480" s="274" t="s">
        <v>268</v>
      </c>
      <c r="BB480" s="274" t="s">
        <v>268</v>
      </c>
      <c r="BC480" s="274" t="s">
        <v>268</v>
      </c>
      <c r="BD480" s="274" t="s">
        <v>268</v>
      </c>
      <c r="BE480" s="274" t="s">
        <v>268</v>
      </c>
      <c r="BF480" s="274" t="s">
        <v>268</v>
      </c>
      <c r="BG480" s="274" t="s">
        <v>268</v>
      </c>
      <c r="BH480" s="274" t="s">
        <v>268</v>
      </c>
      <c r="BI480" s="274" t="s">
        <v>268</v>
      </c>
      <c r="BJ480" s="274" t="s">
        <v>268</v>
      </c>
      <c r="BK480" s="274" t="s">
        <v>268</v>
      </c>
      <c r="BL480" s="274" t="s">
        <v>268</v>
      </c>
      <c r="BM480" s="274" t="s">
        <v>268</v>
      </c>
      <c r="BN480" s="274" t="s">
        <v>268</v>
      </c>
      <c r="BO480" s="274" t="s">
        <v>268</v>
      </c>
      <c r="BP480" s="274" t="s">
        <v>268</v>
      </c>
      <c r="BQ480" s="274" t="s">
        <v>268</v>
      </c>
      <c r="BR480" s="274" t="s">
        <v>268</v>
      </c>
      <c r="BS480" s="274" t="s">
        <v>268</v>
      </c>
      <c r="BT480" s="274" t="s">
        <v>268</v>
      </c>
      <c r="BU480" s="274" t="s">
        <v>268</v>
      </c>
      <c r="BV480" s="274" t="s">
        <v>268</v>
      </c>
      <c r="BW480" s="274" t="s">
        <v>268</v>
      </c>
      <c r="BX480" s="274" t="s">
        <v>268</v>
      </c>
      <c r="BY480" s="295">
        <v>73.430000000000007</v>
      </c>
      <c r="BZ480" s="295">
        <v>73.430000000000007</v>
      </c>
      <c r="CA480" s="298" t="s">
        <v>142</v>
      </c>
      <c r="CB480" s="297">
        <v>122</v>
      </c>
      <c r="CC480" s="284">
        <f t="shared" si="30"/>
        <v>0</v>
      </c>
      <c r="CD480" s="295">
        <f t="shared" si="31"/>
        <v>73.430000000000007</v>
      </c>
      <c r="CE480" s="284">
        <f t="shared" si="32"/>
        <v>0</v>
      </c>
      <c r="CF480" s="295">
        <f t="shared" si="33"/>
        <v>1</v>
      </c>
      <c r="CG480" s="274" t="s">
        <v>876</v>
      </c>
      <c r="CH480" s="274" t="s">
        <v>268</v>
      </c>
      <c r="CI480" s="274" t="s">
        <v>268</v>
      </c>
      <c r="CJ480" s="298" t="s">
        <v>275</v>
      </c>
      <c r="CK480" s="297">
        <v>3</v>
      </c>
      <c r="CL480" s="274" t="s">
        <v>268</v>
      </c>
      <c r="CM480" s="274" t="s">
        <v>268</v>
      </c>
      <c r="CN480" s="274" t="s">
        <v>268</v>
      </c>
      <c r="CO480" s="274" t="s">
        <v>268</v>
      </c>
      <c r="CP480" s="274" t="s">
        <v>268</v>
      </c>
      <c r="CQ480" s="274" t="s">
        <v>268</v>
      </c>
      <c r="CR480" s="274" t="s">
        <v>877</v>
      </c>
      <c r="CS480" s="274">
        <v>104.86</v>
      </c>
      <c r="CT480" s="274" t="s">
        <v>268</v>
      </c>
      <c r="CU480" s="274">
        <v>104.86</v>
      </c>
      <c r="CV480" s="274">
        <v>365</v>
      </c>
      <c r="CW480" s="274" t="s">
        <v>878</v>
      </c>
      <c r="CX480" s="274" t="s">
        <v>835</v>
      </c>
      <c r="CY480" s="274" t="s">
        <v>836</v>
      </c>
      <c r="CZ480" s="274" t="s">
        <v>837</v>
      </c>
      <c r="DA480" s="274" t="s">
        <v>268</v>
      </c>
      <c r="DB480" s="274" t="s">
        <v>268</v>
      </c>
      <c r="DC480" s="274" t="s">
        <v>268</v>
      </c>
      <c r="DD480" s="274" t="s">
        <v>268</v>
      </c>
      <c r="DE480" s="274" t="s">
        <v>268</v>
      </c>
      <c r="DF480" s="274" t="s">
        <v>268</v>
      </c>
      <c r="DG480" s="299">
        <f>IFERROR(IF(CA480="D",IF(CK480="A dispo.",CD480*VLOOKUP('DATI INPUT'!$F$27,TARIFFE_UD,2,FALSE),CD480*VLOOKUP(CK480,TARIFFE_UD,2,FALSE)),CD480*VLOOKUP(CB480-100,TARIFFE_UND,2,FALSE)),0)</f>
        <v>58.152917782625771</v>
      </c>
      <c r="DH480" s="299">
        <f>IFERROR(IF(CA480="D",IF(CK480="A dispo.",CF480*VLOOKUP('DATI INPUT'!$F$27,TARIFFE_UD,3,FALSE),CF480*VLOOKUP(CK480,TARIFFE_UD,3,FALSE)),CF480*VLOOKUP(CB480-100,TARIFFE_UND,3,FALSE)),0)</f>
        <v>60.367780403072892</v>
      </c>
    </row>
    <row r="481" spans="1:112" hidden="1" x14ac:dyDescent="0.25">
      <c r="A481" s="274" t="s">
        <v>4676</v>
      </c>
      <c r="B481" s="274" t="s">
        <v>4677</v>
      </c>
      <c r="C481" s="274" t="s">
        <v>4678</v>
      </c>
      <c r="D481" s="274" t="s">
        <v>4679</v>
      </c>
      <c r="E481" s="274" t="s">
        <v>268</v>
      </c>
      <c r="F481" s="274" t="s">
        <v>156</v>
      </c>
      <c r="G481" s="274" t="s">
        <v>4680</v>
      </c>
      <c r="H481" s="274" t="s">
        <v>1091</v>
      </c>
      <c r="I481" s="274" t="s">
        <v>4681</v>
      </c>
      <c r="J481" s="274" t="s">
        <v>274</v>
      </c>
      <c r="K481" s="274" t="s">
        <v>4682</v>
      </c>
      <c r="L481" s="274" t="s">
        <v>303</v>
      </c>
      <c r="M481" s="274" t="s">
        <v>4683</v>
      </c>
      <c r="N481" s="274" t="s">
        <v>1192</v>
      </c>
      <c r="O481" s="274" t="s">
        <v>1193</v>
      </c>
      <c r="P481" s="274" t="s">
        <v>4684</v>
      </c>
      <c r="Q481" s="274" t="s">
        <v>343</v>
      </c>
      <c r="R481" s="274" t="s">
        <v>268</v>
      </c>
      <c r="S481" s="274" t="s">
        <v>268</v>
      </c>
      <c r="T481" s="274" t="s">
        <v>268</v>
      </c>
      <c r="U481" s="274" t="s">
        <v>268</v>
      </c>
      <c r="V481" s="274" t="s">
        <v>268</v>
      </c>
      <c r="W481" s="274" t="s">
        <v>1753</v>
      </c>
      <c r="X481" s="274" t="s">
        <v>1754</v>
      </c>
      <c r="Y481" s="274" t="s">
        <v>279</v>
      </c>
      <c r="Z481" s="274" t="s">
        <v>268</v>
      </c>
      <c r="AA481" s="274" t="s">
        <v>268</v>
      </c>
      <c r="AB481" s="274" t="s">
        <v>268</v>
      </c>
      <c r="AC481" s="274" t="s">
        <v>268</v>
      </c>
      <c r="AD481" s="274" t="s">
        <v>268</v>
      </c>
      <c r="AE481" s="274" t="s">
        <v>287</v>
      </c>
      <c r="AF481" s="274" t="s">
        <v>1811</v>
      </c>
      <c r="AG481" s="274" t="s">
        <v>875</v>
      </c>
      <c r="AH481" s="274" t="s">
        <v>2154</v>
      </c>
      <c r="AI481" s="274" t="s">
        <v>1173</v>
      </c>
      <c r="AJ481" s="274" t="s">
        <v>268</v>
      </c>
      <c r="AK481" s="274" t="s">
        <v>382</v>
      </c>
      <c r="AL481" s="274" t="s">
        <v>268</v>
      </c>
      <c r="AM481" s="274" t="s">
        <v>288</v>
      </c>
      <c r="AN481" s="274" t="s">
        <v>268</v>
      </c>
      <c r="AO481" s="274" t="s">
        <v>268</v>
      </c>
      <c r="AP481" s="274" t="s">
        <v>268</v>
      </c>
      <c r="AQ481" s="274" t="s">
        <v>268</v>
      </c>
      <c r="AR481" s="274" t="s">
        <v>268</v>
      </c>
      <c r="AS481" s="274" t="s">
        <v>268</v>
      </c>
      <c r="AT481" s="274" t="s">
        <v>268</v>
      </c>
      <c r="AU481" s="274" t="s">
        <v>268</v>
      </c>
      <c r="AV481" s="274" t="s">
        <v>268</v>
      </c>
      <c r="AW481" s="274" t="s">
        <v>268</v>
      </c>
      <c r="AX481" s="274" t="s">
        <v>268</v>
      </c>
      <c r="AY481" s="274" t="s">
        <v>268</v>
      </c>
      <c r="AZ481" s="274" t="s">
        <v>268</v>
      </c>
      <c r="BA481" s="274" t="s">
        <v>268</v>
      </c>
      <c r="BB481" s="274" t="s">
        <v>268</v>
      </c>
      <c r="BC481" s="274" t="s">
        <v>268</v>
      </c>
      <c r="BD481" s="274" t="s">
        <v>268</v>
      </c>
      <c r="BE481" s="274" t="s">
        <v>268</v>
      </c>
      <c r="BF481" s="274" t="s">
        <v>268</v>
      </c>
      <c r="BG481" s="274" t="s">
        <v>268</v>
      </c>
      <c r="BH481" s="274" t="s">
        <v>268</v>
      </c>
      <c r="BI481" s="274" t="s">
        <v>268</v>
      </c>
      <c r="BJ481" s="274" t="s">
        <v>268</v>
      </c>
      <c r="BK481" s="274" t="s">
        <v>268</v>
      </c>
      <c r="BL481" s="274" t="s">
        <v>268</v>
      </c>
      <c r="BM481" s="274" t="s">
        <v>268</v>
      </c>
      <c r="BN481" s="274" t="s">
        <v>268</v>
      </c>
      <c r="BO481" s="274" t="s">
        <v>268</v>
      </c>
      <c r="BP481" s="274" t="s">
        <v>268</v>
      </c>
      <c r="BQ481" s="274" t="s">
        <v>268</v>
      </c>
      <c r="BR481" s="274" t="s">
        <v>268</v>
      </c>
      <c r="BS481" s="274" t="s">
        <v>268</v>
      </c>
      <c r="BT481" s="274" t="s">
        <v>268</v>
      </c>
      <c r="BU481" s="274" t="s">
        <v>268</v>
      </c>
      <c r="BV481" s="274" t="s">
        <v>268</v>
      </c>
      <c r="BW481" s="274" t="s">
        <v>268</v>
      </c>
      <c r="BX481" s="274" t="s">
        <v>268</v>
      </c>
      <c r="BY481" s="295">
        <v>86.24</v>
      </c>
      <c r="BZ481" s="295">
        <v>86.24</v>
      </c>
      <c r="CA481" s="298" t="s">
        <v>142</v>
      </c>
      <c r="CB481" s="297">
        <v>122</v>
      </c>
      <c r="CC481" s="284">
        <f t="shared" si="30"/>
        <v>0</v>
      </c>
      <c r="CD481" s="295">
        <f t="shared" si="31"/>
        <v>86.24</v>
      </c>
      <c r="CE481" s="284">
        <f t="shared" si="32"/>
        <v>0</v>
      </c>
      <c r="CF481" s="295">
        <f t="shared" si="33"/>
        <v>1</v>
      </c>
      <c r="CG481" s="274" t="s">
        <v>876</v>
      </c>
      <c r="CH481" s="274" t="s">
        <v>268</v>
      </c>
      <c r="CI481" s="274" t="s">
        <v>268</v>
      </c>
      <c r="CJ481" s="298" t="s">
        <v>268</v>
      </c>
      <c r="CK481" s="298" t="s">
        <v>736</v>
      </c>
      <c r="CL481" s="274" t="s">
        <v>268</v>
      </c>
      <c r="CM481" s="274" t="s">
        <v>268</v>
      </c>
      <c r="CN481" s="274" t="s">
        <v>268</v>
      </c>
      <c r="CO481" s="274" t="s">
        <v>268</v>
      </c>
      <c r="CP481" s="274" t="s">
        <v>268</v>
      </c>
      <c r="CQ481" s="274" t="s">
        <v>3338</v>
      </c>
      <c r="CR481" s="274" t="s">
        <v>877</v>
      </c>
      <c r="CS481" s="274">
        <v>94.82</v>
      </c>
      <c r="CT481" s="274" t="s">
        <v>268</v>
      </c>
      <c r="CU481" s="274">
        <v>94.82</v>
      </c>
      <c r="CV481" s="274">
        <v>365</v>
      </c>
      <c r="CW481" s="274" t="s">
        <v>878</v>
      </c>
      <c r="CX481" s="274" t="s">
        <v>835</v>
      </c>
      <c r="CY481" s="274" t="s">
        <v>836</v>
      </c>
      <c r="CZ481" s="274" t="s">
        <v>837</v>
      </c>
      <c r="DA481" s="274" t="s">
        <v>268</v>
      </c>
      <c r="DB481" s="274" t="s">
        <v>268</v>
      </c>
      <c r="DC481" s="274" t="s">
        <v>268</v>
      </c>
      <c r="DD481" s="274" t="s">
        <v>268</v>
      </c>
      <c r="DE481" s="274" t="s">
        <v>268</v>
      </c>
      <c r="DF481" s="274" t="s">
        <v>268</v>
      </c>
      <c r="DG481" s="299">
        <f>IFERROR(IF(CA481="D",IF(CK481="A dispo.",CD481*VLOOKUP('DATI INPUT'!$F$27,TARIFFE_UD,2,FALSE),CD481*VLOOKUP(CK481,TARIFFE_UD,2,FALSE)),CD481*VLOOKUP(CB481-100,TARIFFE_UND,2,FALSE)),0)</f>
        <v>68.297802391034267</v>
      </c>
      <c r="DH481" s="299">
        <f>IFERROR(IF(CA481="D",IF(CK481="A dispo.",CF481*VLOOKUP('DATI INPUT'!$F$27,TARIFFE_UD,3,FALSE),CF481*VLOOKUP(CK481,TARIFFE_UD,3,FALSE)),CF481*VLOOKUP(CB481-100,TARIFFE_UND,3,FALSE)),0)</f>
        <v>60.367780403072892</v>
      </c>
    </row>
    <row r="482" spans="1:112" hidden="1" x14ac:dyDescent="0.25">
      <c r="A482" s="274" t="s">
        <v>4685</v>
      </c>
      <c r="B482" s="274" t="s">
        <v>4677</v>
      </c>
      <c r="C482" s="274" t="s">
        <v>4686</v>
      </c>
      <c r="D482" s="274" t="s">
        <v>4679</v>
      </c>
      <c r="E482" s="274" t="s">
        <v>268</v>
      </c>
      <c r="F482" s="274" t="s">
        <v>156</v>
      </c>
      <c r="G482" s="274" t="s">
        <v>4680</v>
      </c>
      <c r="H482" s="274" t="s">
        <v>1091</v>
      </c>
      <c r="I482" s="274" t="s">
        <v>4681</v>
      </c>
      <c r="J482" s="274" t="s">
        <v>274</v>
      </c>
      <c r="K482" s="274" t="s">
        <v>4682</v>
      </c>
      <c r="L482" s="274" t="s">
        <v>303</v>
      </c>
      <c r="M482" s="274" t="s">
        <v>4683</v>
      </c>
      <c r="N482" s="274" t="s">
        <v>1192</v>
      </c>
      <c r="O482" s="274" t="s">
        <v>1193</v>
      </c>
      <c r="P482" s="274" t="s">
        <v>4684</v>
      </c>
      <c r="Q482" s="274" t="s">
        <v>343</v>
      </c>
      <c r="R482" s="274" t="s">
        <v>268</v>
      </c>
      <c r="S482" s="274" t="s">
        <v>268</v>
      </c>
      <c r="T482" s="274" t="s">
        <v>268</v>
      </c>
      <c r="U482" s="274" t="s">
        <v>268</v>
      </c>
      <c r="V482" s="274" t="s">
        <v>268</v>
      </c>
      <c r="W482" s="274" t="s">
        <v>1753</v>
      </c>
      <c r="X482" s="274" t="s">
        <v>1754</v>
      </c>
      <c r="Y482" s="274" t="s">
        <v>279</v>
      </c>
      <c r="Z482" s="274" t="s">
        <v>268</v>
      </c>
      <c r="AA482" s="274" t="s">
        <v>268</v>
      </c>
      <c r="AB482" s="274" t="s">
        <v>268</v>
      </c>
      <c r="AC482" s="274" t="s">
        <v>268</v>
      </c>
      <c r="AD482" s="274" t="s">
        <v>268</v>
      </c>
      <c r="AE482" s="274" t="s">
        <v>287</v>
      </c>
      <c r="AF482" s="274" t="s">
        <v>1811</v>
      </c>
      <c r="AG482" s="274" t="s">
        <v>875</v>
      </c>
      <c r="AH482" s="274" t="s">
        <v>2154</v>
      </c>
      <c r="AI482" s="274" t="s">
        <v>1173</v>
      </c>
      <c r="AJ482" s="274" t="s">
        <v>268</v>
      </c>
      <c r="AK482" s="274" t="s">
        <v>395</v>
      </c>
      <c r="AL482" s="274" t="s">
        <v>268</v>
      </c>
      <c r="AM482" s="274" t="s">
        <v>288</v>
      </c>
      <c r="AN482" s="274" t="s">
        <v>268</v>
      </c>
      <c r="AO482" s="274" t="s">
        <v>268</v>
      </c>
      <c r="AP482" s="274" t="s">
        <v>268</v>
      </c>
      <c r="AQ482" s="274" t="s">
        <v>268</v>
      </c>
      <c r="AR482" s="274" t="s">
        <v>268</v>
      </c>
      <c r="AS482" s="274" t="s">
        <v>268</v>
      </c>
      <c r="AT482" s="274" t="s">
        <v>268</v>
      </c>
      <c r="AU482" s="274" t="s">
        <v>268</v>
      </c>
      <c r="AV482" s="274" t="s">
        <v>268</v>
      </c>
      <c r="AW482" s="274" t="s">
        <v>268</v>
      </c>
      <c r="AX482" s="274" t="s">
        <v>268</v>
      </c>
      <c r="AY482" s="274" t="s">
        <v>268</v>
      </c>
      <c r="AZ482" s="274" t="s">
        <v>268</v>
      </c>
      <c r="BA482" s="274" t="s">
        <v>268</v>
      </c>
      <c r="BB482" s="274" t="s">
        <v>268</v>
      </c>
      <c r="BC482" s="274" t="s">
        <v>268</v>
      </c>
      <c r="BD482" s="274" t="s">
        <v>268</v>
      </c>
      <c r="BE482" s="274" t="s">
        <v>268</v>
      </c>
      <c r="BF482" s="274" t="s">
        <v>268</v>
      </c>
      <c r="BG482" s="274" t="s">
        <v>268</v>
      </c>
      <c r="BH482" s="274" t="s">
        <v>268</v>
      </c>
      <c r="BI482" s="274" t="s">
        <v>268</v>
      </c>
      <c r="BJ482" s="274" t="s">
        <v>268</v>
      </c>
      <c r="BK482" s="274" t="s">
        <v>268</v>
      </c>
      <c r="BL482" s="274" t="s">
        <v>268</v>
      </c>
      <c r="BM482" s="274" t="s">
        <v>268</v>
      </c>
      <c r="BN482" s="274" t="s">
        <v>268</v>
      </c>
      <c r="BO482" s="274" t="s">
        <v>268</v>
      </c>
      <c r="BP482" s="274" t="s">
        <v>268</v>
      </c>
      <c r="BQ482" s="274" t="s">
        <v>268</v>
      </c>
      <c r="BR482" s="274" t="s">
        <v>268</v>
      </c>
      <c r="BS482" s="274" t="s">
        <v>268</v>
      </c>
      <c r="BT482" s="274" t="s">
        <v>268</v>
      </c>
      <c r="BU482" s="274" t="s">
        <v>268</v>
      </c>
      <c r="BV482" s="274" t="s">
        <v>268</v>
      </c>
      <c r="BW482" s="274" t="s">
        <v>268</v>
      </c>
      <c r="BX482" s="274" t="s">
        <v>268</v>
      </c>
      <c r="BY482" s="295">
        <v>55</v>
      </c>
      <c r="BZ482" s="295">
        <v>55</v>
      </c>
      <c r="CA482" s="298" t="s">
        <v>142</v>
      </c>
      <c r="CB482" s="297">
        <v>122</v>
      </c>
      <c r="CC482" s="284">
        <f t="shared" si="30"/>
        <v>0</v>
      </c>
      <c r="CD482" s="295">
        <f t="shared" si="31"/>
        <v>55</v>
      </c>
      <c r="CE482" s="284">
        <f t="shared" si="32"/>
        <v>0</v>
      </c>
      <c r="CF482" s="295">
        <f t="shared" si="33"/>
        <v>1</v>
      </c>
      <c r="CG482" s="274" t="s">
        <v>876</v>
      </c>
      <c r="CH482" s="274" t="s">
        <v>268</v>
      </c>
      <c r="CI482" s="274" t="s">
        <v>268</v>
      </c>
      <c r="CJ482" s="298" t="s">
        <v>268</v>
      </c>
      <c r="CK482" s="298" t="s">
        <v>736</v>
      </c>
      <c r="CL482" s="274" t="s">
        <v>268</v>
      </c>
      <c r="CM482" s="274" t="s">
        <v>268</v>
      </c>
      <c r="CN482" s="274" t="s">
        <v>268</v>
      </c>
      <c r="CO482" s="274" t="s">
        <v>268</v>
      </c>
      <c r="CP482" s="274" t="s">
        <v>268</v>
      </c>
      <c r="CQ482" s="274" t="s">
        <v>4687</v>
      </c>
      <c r="CR482" s="274" t="s">
        <v>877</v>
      </c>
      <c r="CS482" s="274">
        <v>79.510000000000005</v>
      </c>
      <c r="CT482" s="274" t="s">
        <v>268</v>
      </c>
      <c r="CU482" s="274">
        <v>79.510000000000005</v>
      </c>
      <c r="CV482" s="274">
        <v>365</v>
      </c>
      <c r="CW482" s="274" t="s">
        <v>878</v>
      </c>
      <c r="CX482" s="274" t="s">
        <v>835</v>
      </c>
      <c r="CY482" s="274" t="s">
        <v>836</v>
      </c>
      <c r="CZ482" s="274" t="s">
        <v>837</v>
      </c>
      <c r="DA482" s="274" t="s">
        <v>268</v>
      </c>
      <c r="DB482" s="274" t="s">
        <v>268</v>
      </c>
      <c r="DC482" s="274" t="s">
        <v>268</v>
      </c>
      <c r="DD482" s="274" t="s">
        <v>268</v>
      </c>
      <c r="DE482" s="274" t="s">
        <v>268</v>
      </c>
      <c r="DF482" s="274" t="s">
        <v>268</v>
      </c>
      <c r="DG482" s="299">
        <f>IFERROR(IF(CA482="D",IF(CK482="A dispo.",CD482*VLOOKUP('DATI INPUT'!$F$27,TARIFFE_UD,2,FALSE),CD482*VLOOKUP(CK482,TARIFFE_UD,2,FALSE)),CD482*VLOOKUP(CB482-100,TARIFFE_UND,2,FALSE)),0)</f>
        <v>43.557271933057571</v>
      </c>
      <c r="DH482" s="299">
        <f>IFERROR(IF(CA482="D",IF(CK482="A dispo.",CF482*VLOOKUP('DATI INPUT'!$F$27,TARIFFE_UD,3,FALSE),CF482*VLOOKUP(CK482,TARIFFE_UD,3,FALSE)),CF482*VLOOKUP(CB482-100,TARIFFE_UND,3,FALSE)),0)</f>
        <v>60.367780403072892</v>
      </c>
    </row>
    <row r="483" spans="1:112" x14ac:dyDescent="0.25">
      <c r="A483" s="274" t="s">
        <v>4688</v>
      </c>
      <c r="B483" s="274" t="s">
        <v>4689</v>
      </c>
      <c r="C483" s="274" t="s">
        <v>4690</v>
      </c>
      <c r="D483" s="274" t="s">
        <v>4691</v>
      </c>
      <c r="E483" s="274" t="s">
        <v>268</v>
      </c>
      <c r="F483" s="274" t="s">
        <v>156</v>
      </c>
      <c r="G483" s="274" t="s">
        <v>4692</v>
      </c>
      <c r="H483" s="274" t="s">
        <v>983</v>
      </c>
      <c r="I483" s="274" t="s">
        <v>4693</v>
      </c>
      <c r="J483" s="274" t="s">
        <v>274</v>
      </c>
      <c r="K483" s="274" t="s">
        <v>4694</v>
      </c>
      <c r="L483" s="274" t="s">
        <v>871</v>
      </c>
      <c r="M483" s="274" t="s">
        <v>4695</v>
      </c>
      <c r="N483" s="274" t="s">
        <v>984</v>
      </c>
      <c r="O483" s="274" t="s">
        <v>873</v>
      </c>
      <c r="P483" s="274" t="s">
        <v>1847</v>
      </c>
      <c r="Q483" s="274" t="s">
        <v>386</v>
      </c>
      <c r="R483" s="274" t="s">
        <v>268</v>
      </c>
      <c r="S483" s="274" t="s">
        <v>268</v>
      </c>
      <c r="T483" s="274" t="s">
        <v>268</v>
      </c>
      <c r="U483" s="274" t="s">
        <v>268</v>
      </c>
      <c r="V483" s="274" t="s">
        <v>268</v>
      </c>
      <c r="W483" s="274" t="s">
        <v>4695</v>
      </c>
      <c r="X483" s="274" t="s">
        <v>1847</v>
      </c>
      <c r="Y483" s="274" t="s">
        <v>386</v>
      </c>
      <c r="Z483" s="274" t="s">
        <v>268</v>
      </c>
      <c r="AA483" s="274" t="s">
        <v>268</v>
      </c>
      <c r="AB483" s="274" t="s">
        <v>268</v>
      </c>
      <c r="AC483" s="274" t="s">
        <v>268</v>
      </c>
      <c r="AD483" s="274" t="s">
        <v>268</v>
      </c>
      <c r="AE483" s="274" t="s">
        <v>287</v>
      </c>
      <c r="AF483" s="274" t="s">
        <v>1811</v>
      </c>
      <c r="AG483" s="274" t="s">
        <v>875</v>
      </c>
      <c r="AH483" s="274" t="s">
        <v>1848</v>
      </c>
      <c r="AI483" s="274" t="s">
        <v>859</v>
      </c>
      <c r="AJ483" s="274" t="s">
        <v>268</v>
      </c>
      <c r="AK483" s="274" t="s">
        <v>366</v>
      </c>
      <c r="AL483" s="274" t="s">
        <v>268</v>
      </c>
      <c r="AM483" s="274" t="s">
        <v>355</v>
      </c>
      <c r="AN483" s="274" t="s">
        <v>268</v>
      </c>
      <c r="AO483" s="274" t="s">
        <v>268</v>
      </c>
      <c r="AP483" s="274" t="s">
        <v>268</v>
      </c>
      <c r="AQ483" s="274" t="s">
        <v>268</v>
      </c>
      <c r="AR483" s="274" t="s">
        <v>268</v>
      </c>
      <c r="AS483" s="274" t="s">
        <v>268</v>
      </c>
      <c r="AT483" s="274" t="s">
        <v>268</v>
      </c>
      <c r="AU483" s="274" t="s">
        <v>268</v>
      </c>
      <c r="AV483" s="274" t="s">
        <v>268</v>
      </c>
      <c r="AW483" s="274" t="s">
        <v>268</v>
      </c>
      <c r="AX483" s="274" t="s">
        <v>268</v>
      </c>
      <c r="AY483" s="274" t="s">
        <v>268</v>
      </c>
      <c r="AZ483" s="274" t="s">
        <v>268</v>
      </c>
      <c r="BA483" s="274" t="s">
        <v>268</v>
      </c>
      <c r="BB483" s="274" t="s">
        <v>268</v>
      </c>
      <c r="BC483" s="274" t="s">
        <v>268</v>
      </c>
      <c r="BD483" s="274" t="s">
        <v>268</v>
      </c>
      <c r="BE483" s="274" t="s">
        <v>268</v>
      </c>
      <c r="BF483" s="274" t="s">
        <v>268</v>
      </c>
      <c r="BG483" s="274" t="s">
        <v>268</v>
      </c>
      <c r="BH483" s="274" t="s">
        <v>268</v>
      </c>
      <c r="BI483" s="274" t="s">
        <v>268</v>
      </c>
      <c r="BJ483" s="274" t="s">
        <v>268</v>
      </c>
      <c r="BK483" s="274" t="s">
        <v>268</v>
      </c>
      <c r="BL483" s="274" t="s">
        <v>268</v>
      </c>
      <c r="BM483" s="274" t="s">
        <v>268</v>
      </c>
      <c r="BN483" s="274" t="s">
        <v>268</v>
      </c>
      <c r="BO483" s="274" t="s">
        <v>268</v>
      </c>
      <c r="BP483" s="274" t="s">
        <v>268</v>
      </c>
      <c r="BQ483" s="274" t="s">
        <v>268</v>
      </c>
      <c r="BR483" s="274" t="s">
        <v>268</v>
      </c>
      <c r="BS483" s="274" t="s">
        <v>268</v>
      </c>
      <c r="BT483" s="274" t="s">
        <v>268</v>
      </c>
      <c r="BU483" s="274" t="s">
        <v>268</v>
      </c>
      <c r="BV483" s="274" t="s">
        <v>268</v>
      </c>
      <c r="BW483" s="274" t="s">
        <v>268</v>
      </c>
      <c r="BX483" s="274" t="s">
        <v>268</v>
      </c>
      <c r="BY483" s="295">
        <v>50</v>
      </c>
      <c r="BZ483" s="295">
        <v>50</v>
      </c>
      <c r="CA483" s="298" t="s">
        <v>142</v>
      </c>
      <c r="CB483" s="297">
        <v>122</v>
      </c>
      <c r="CC483" s="284">
        <f t="shared" si="30"/>
        <v>0</v>
      </c>
      <c r="CD483" s="295">
        <f t="shared" si="31"/>
        <v>50</v>
      </c>
      <c r="CE483" s="284">
        <f t="shared" si="32"/>
        <v>0</v>
      </c>
      <c r="CF483" s="295">
        <f t="shared" si="33"/>
        <v>1</v>
      </c>
      <c r="CG483" s="274" t="s">
        <v>876</v>
      </c>
      <c r="CH483" s="274" t="s">
        <v>268</v>
      </c>
      <c r="CI483" s="274" t="s">
        <v>268</v>
      </c>
      <c r="CJ483" s="298" t="s">
        <v>271</v>
      </c>
      <c r="CK483" s="297">
        <v>1</v>
      </c>
      <c r="CL483" s="274" t="s">
        <v>268</v>
      </c>
      <c r="CM483" s="274" t="s">
        <v>268</v>
      </c>
      <c r="CN483" s="274" t="s">
        <v>268</v>
      </c>
      <c r="CO483" s="274" t="s">
        <v>268</v>
      </c>
      <c r="CP483" s="274" t="s">
        <v>268</v>
      </c>
      <c r="CQ483" s="274" t="s">
        <v>268</v>
      </c>
      <c r="CR483" s="274" t="s">
        <v>877</v>
      </c>
      <c r="CS483" s="274">
        <v>36.28</v>
      </c>
      <c r="CT483" s="274" t="s">
        <v>268</v>
      </c>
      <c r="CU483" s="274">
        <v>36.28</v>
      </c>
      <c r="CV483" s="274">
        <v>365</v>
      </c>
      <c r="CW483" s="274" t="s">
        <v>878</v>
      </c>
      <c r="CX483" s="274" t="s">
        <v>835</v>
      </c>
      <c r="CY483" s="274" t="s">
        <v>836</v>
      </c>
      <c r="CZ483" s="274" t="s">
        <v>837</v>
      </c>
      <c r="DA483" s="274" t="s">
        <v>268</v>
      </c>
      <c r="DB483" s="274" t="s">
        <v>268</v>
      </c>
      <c r="DC483" s="274" t="s">
        <v>268</v>
      </c>
      <c r="DD483" s="274" t="s">
        <v>268</v>
      </c>
      <c r="DE483" s="274" t="s">
        <v>268</v>
      </c>
      <c r="DF483" s="274" t="s">
        <v>268</v>
      </c>
      <c r="DG483" s="299">
        <f>IFERROR(IF(CA483="D",IF(CK483="A dispo.",CD483*VLOOKUP('DATI INPUT'!$F$27,TARIFFE_UD,2,FALSE),CD483*VLOOKUP(CK483,TARIFFE_UD,2,FALSE)),CD483*VLOOKUP(CB483-100,TARIFFE_UND,2,FALSE)),0)</f>
        <v>30.798071063778082</v>
      </c>
      <c r="DH483" s="299">
        <f>IFERROR(IF(CA483="D",IF(CK483="A dispo.",CF483*VLOOKUP('DATI INPUT'!$F$27,TARIFFE_UD,3,FALSE),CF483*VLOOKUP(CK483,TARIFFE_UD,3,FALSE)),CF483*VLOOKUP(CB483-100,TARIFFE_UND,3,FALSE)),0)</f>
        <v>15.164853048114928</v>
      </c>
    </row>
    <row r="484" spans="1:112" x14ac:dyDescent="0.25">
      <c r="A484" s="274" t="s">
        <v>4696</v>
      </c>
      <c r="B484" s="274" t="s">
        <v>4689</v>
      </c>
      <c r="C484" s="274" t="s">
        <v>1424</v>
      </c>
      <c r="D484" s="274" t="s">
        <v>4691</v>
      </c>
      <c r="E484" s="274" t="s">
        <v>268</v>
      </c>
      <c r="F484" s="274" t="s">
        <v>156</v>
      </c>
      <c r="G484" s="274" t="s">
        <v>4692</v>
      </c>
      <c r="H484" s="274" t="s">
        <v>983</v>
      </c>
      <c r="I484" s="274" t="s">
        <v>4693</v>
      </c>
      <c r="J484" s="274" t="s">
        <v>274</v>
      </c>
      <c r="K484" s="274" t="s">
        <v>4694</v>
      </c>
      <c r="L484" s="274" t="s">
        <v>871</v>
      </c>
      <c r="M484" s="274" t="s">
        <v>4695</v>
      </c>
      <c r="N484" s="274" t="s">
        <v>984</v>
      </c>
      <c r="O484" s="274" t="s">
        <v>873</v>
      </c>
      <c r="P484" s="274" t="s">
        <v>1847</v>
      </c>
      <c r="Q484" s="274" t="s">
        <v>386</v>
      </c>
      <c r="R484" s="274" t="s">
        <v>268</v>
      </c>
      <c r="S484" s="274" t="s">
        <v>268</v>
      </c>
      <c r="T484" s="274" t="s">
        <v>268</v>
      </c>
      <c r="U484" s="274" t="s">
        <v>268</v>
      </c>
      <c r="V484" s="274" t="s">
        <v>268</v>
      </c>
      <c r="W484" s="274" t="s">
        <v>4697</v>
      </c>
      <c r="X484" s="274" t="s">
        <v>1847</v>
      </c>
      <c r="Y484" s="274" t="s">
        <v>386</v>
      </c>
      <c r="Z484" s="274" t="s">
        <v>153</v>
      </c>
      <c r="AA484" s="274" t="s">
        <v>268</v>
      </c>
      <c r="AB484" s="274" t="s">
        <v>268</v>
      </c>
      <c r="AC484" s="274" t="s">
        <v>268</v>
      </c>
      <c r="AD484" s="274" t="s">
        <v>268</v>
      </c>
      <c r="AE484" s="274" t="s">
        <v>287</v>
      </c>
      <c r="AF484" s="274" t="s">
        <v>1811</v>
      </c>
      <c r="AG484" s="274" t="s">
        <v>875</v>
      </c>
      <c r="AH484" s="274" t="s">
        <v>1848</v>
      </c>
      <c r="AI484" s="274" t="s">
        <v>859</v>
      </c>
      <c r="AJ484" s="274" t="s">
        <v>268</v>
      </c>
      <c r="AK484" s="274" t="s">
        <v>366</v>
      </c>
      <c r="AL484" s="274" t="s">
        <v>268</v>
      </c>
      <c r="AM484" s="274" t="s">
        <v>355</v>
      </c>
      <c r="AN484" s="274" t="s">
        <v>268</v>
      </c>
      <c r="AO484" s="274" t="s">
        <v>268</v>
      </c>
      <c r="AP484" s="274" t="s">
        <v>268</v>
      </c>
      <c r="AQ484" s="274" t="s">
        <v>268</v>
      </c>
      <c r="AR484" s="274" t="s">
        <v>268</v>
      </c>
      <c r="AS484" s="274" t="s">
        <v>268</v>
      </c>
      <c r="AT484" s="274" t="s">
        <v>268</v>
      </c>
      <c r="AU484" s="274" t="s">
        <v>268</v>
      </c>
      <c r="AV484" s="274" t="s">
        <v>268</v>
      </c>
      <c r="AW484" s="274" t="s">
        <v>268</v>
      </c>
      <c r="AX484" s="274" t="s">
        <v>268</v>
      </c>
      <c r="AY484" s="274" t="s">
        <v>268</v>
      </c>
      <c r="AZ484" s="274" t="s">
        <v>268</v>
      </c>
      <c r="BA484" s="274" t="s">
        <v>268</v>
      </c>
      <c r="BB484" s="274" t="s">
        <v>268</v>
      </c>
      <c r="BC484" s="274" t="s">
        <v>268</v>
      </c>
      <c r="BD484" s="274" t="s">
        <v>268</v>
      </c>
      <c r="BE484" s="274" t="s">
        <v>268</v>
      </c>
      <c r="BF484" s="274" t="s">
        <v>268</v>
      </c>
      <c r="BG484" s="274" t="s">
        <v>268</v>
      </c>
      <c r="BH484" s="274" t="s">
        <v>268</v>
      </c>
      <c r="BI484" s="274" t="s">
        <v>268</v>
      </c>
      <c r="BJ484" s="274" t="s">
        <v>268</v>
      </c>
      <c r="BK484" s="274" t="s">
        <v>268</v>
      </c>
      <c r="BL484" s="274" t="s">
        <v>268</v>
      </c>
      <c r="BM484" s="274" t="s">
        <v>268</v>
      </c>
      <c r="BN484" s="274" t="s">
        <v>268</v>
      </c>
      <c r="BO484" s="274" t="s">
        <v>268</v>
      </c>
      <c r="BP484" s="274" t="s">
        <v>268</v>
      </c>
      <c r="BQ484" s="274" t="s">
        <v>268</v>
      </c>
      <c r="BR484" s="274" t="s">
        <v>268</v>
      </c>
      <c r="BS484" s="274" t="s">
        <v>268</v>
      </c>
      <c r="BT484" s="274" t="s">
        <v>268</v>
      </c>
      <c r="BU484" s="274" t="s">
        <v>268</v>
      </c>
      <c r="BV484" s="274" t="s">
        <v>268</v>
      </c>
      <c r="BW484" s="274" t="s">
        <v>268</v>
      </c>
      <c r="BX484" s="274" t="s">
        <v>268</v>
      </c>
      <c r="BY484" s="295">
        <v>62.7</v>
      </c>
      <c r="BZ484" s="295">
        <v>62.7</v>
      </c>
      <c r="CA484" s="298" t="s">
        <v>142</v>
      </c>
      <c r="CB484" s="297">
        <v>122</v>
      </c>
      <c r="CC484" s="284">
        <f t="shared" si="30"/>
        <v>0</v>
      </c>
      <c r="CD484" s="295">
        <f t="shared" si="31"/>
        <v>62.7</v>
      </c>
      <c r="CE484" s="284">
        <f t="shared" si="32"/>
        <v>0</v>
      </c>
      <c r="CF484" s="295">
        <f t="shared" si="33"/>
        <v>1</v>
      </c>
      <c r="CG484" s="274" t="s">
        <v>876</v>
      </c>
      <c r="CH484" s="274" t="s">
        <v>268</v>
      </c>
      <c r="CI484" s="274" t="s">
        <v>268</v>
      </c>
      <c r="CJ484" s="298" t="s">
        <v>275</v>
      </c>
      <c r="CK484" s="297">
        <v>3</v>
      </c>
      <c r="CL484" s="274" t="s">
        <v>268</v>
      </c>
      <c r="CM484" s="274" t="s">
        <v>268</v>
      </c>
      <c r="CN484" s="274" t="s">
        <v>268</v>
      </c>
      <c r="CO484" s="274" t="s">
        <v>268</v>
      </c>
      <c r="CP484" s="274" t="s">
        <v>268</v>
      </c>
      <c r="CQ484" s="274" t="s">
        <v>268</v>
      </c>
      <c r="CR484" s="274" t="s">
        <v>877</v>
      </c>
      <c r="CS484" s="274">
        <v>99.6</v>
      </c>
      <c r="CT484" s="274" t="s">
        <v>268</v>
      </c>
      <c r="CU484" s="274">
        <v>99.6</v>
      </c>
      <c r="CV484" s="274">
        <v>365</v>
      </c>
      <c r="CW484" s="274" t="s">
        <v>878</v>
      </c>
      <c r="CX484" s="274" t="s">
        <v>835</v>
      </c>
      <c r="CY484" s="274" t="s">
        <v>836</v>
      </c>
      <c r="CZ484" s="274" t="s">
        <v>837</v>
      </c>
      <c r="DA484" s="274" t="s">
        <v>268</v>
      </c>
      <c r="DB484" s="274" t="s">
        <v>268</v>
      </c>
      <c r="DC484" s="274" t="s">
        <v>268</v>
      </c>
      <c r="DD484" s="274" t="s">
        <v>268</v>
      </c>
      <c r="DE484" s="274" t="s">
        <v>268</v>
      </c>
      <c r="DF484" s="274" t="s">
        <v>268</v>
      </c>
      <c r="DG484" s="299">
        <f>IFERROR(IF(CA484="D",IF(CK484="A dispo.",CD484*VLOOKUP('DATI INPUT'!$F$27,TARIFFE_UD,2,FALSE),CD484*VLOOKUP(CK484,TARIFFE_UD,2,FALSE)),CD484*VLOOKUP(CB484-100,TARIFFE_UND,2,FALSE)),0)</f>
        <v>49.655290003685629</v>
      </c>
      <c r="DH484" s="299">
        <f>IFERROR(IF(CA484="D",IF(CK484="A dispo.",CF484*VLOOKUP('DATI INPUT'!$F$27,TARIFFE_UD,3,FALSE),CF484*VLOOKUP(CK484,TARIFFE_UD,3,FALSE)),CF484*VLOOKUP(CB484-100,TARIFFE_UND,3,FALSE)),0)</f>
        <v>60.367780403072892</v>
      </c>
    </row>
    <row r="485" spans="1:112" x14ac:dyDescent="0.25">
      <c r="A485" s="274" t="s">
        <v>4698</v>
      </c>
      <c r="B485" s="274" t="s">
        <v>4689</v>
      </c>
      <c r="C485" s="274" t="s">
        <v>599</v>
      </c>
      <c r="D485" s="274" t="s">
        <v>4691</v>
      </c>
      <c r="E485" s="274" t="s">
        <v>268</v>
      </c>
      <c r="F485" s="274" t="s">
        <v>156</v>
      </c>
      <c r="G485" s="274" t="s">
        <v>4692</v>
      </c>
      <c r="H485" s="274" t="s">
        <v>983</v>
      </c>
      <c r="I485" s="274" t="s">
        <v>4693</v>
      </c>
      <c r="J485" s="274" t="s">
        <v>274</v>
      </c>
      <c r="K485" s="274" t="s">
        <v>4694</v>
      </c>
      <c r="L485" s="274" t="s">
        <v>871</v>
      </c>
      <c r="M485" s="274" t="s">
        <v>4695</v>
      </c>
      <c r="N485" s="274" t="s">
        <v>984</v>
      </c>
      <c r="O485" s="274" t="s">
        <v>873</v>
      </c>
      <c r="P485" s="274" t="s">
        <v>1847</v>
      </c>
      <c r="Q485" s="274" t="s">
        <v>386</v>
      </c>
      <c r="R485" s="274" t="s">
        <v>268</v>
      </c>
      <c r="S485" s="274" t="s">
        <v>268</v>
      </c>
      <c r="T485" s="274" t="s">
        <v>268</v>
      </c>
      <c r="U485" s="274" t="s">
        <v>268</v>
      </c>
      <c r="V485" s="274" t="s">
        <v>268</v>
      </c>
      <c r="W485" s="274" t="s">
        <v>4695</v>
      </c>
      <c r="X485" s="274" t="s">
        <v>1847</v>
      </c>
      <c r="Y485" s="274" t="s">
        <v>386</v>
      </c>
      <c r="Z485" s="274" t="s">
        <v>268</v>
      </c>
      <c r="AA485" s="274" t="s">
        <v>268</v>
      </c>
      <c r="AB485" s="274" t="s">
        <v>268</v>
      </c>
      <c r="AC485" s="274" t="s">
        <v>268</v>
      </c>
      <c r="AD485" s="274" t="s">
        <v>268</v>
      </c>
      <c r="AE485" s="274" t="s">
        <v>287</v>
      </c>
      <c r="AF485" s="274" t="s">
        <v>1811</v>
      </c>
      <c r="AG485" s="274" t="s">
        <v>875</v>
      </c>
      <c r="AH485" s="274" t="s">
        <v>1848</v>
      </c>
      <c r="AI485" s="274" t="s">
        <v>859</v>
      </c>
      <c r="AJ485" s="274" t="s">
        <v>268</v>
      </c>
      <c r="AK485" s="274" t="s">
        <v>366</v>
      </c>
      <c r="AL485" s="274" t="s">
        <v>268</v>
      </c>
      <c r="AM485" s="274" t="s">
        <v>355</v>
      </c>
      <c r="AN485" s="274" t="s">
        <v>268</v>
      </c>
      <c r="AO485" s="274" t="s">
        <v>268</v>
      </c>
      <c r="AP485" s="274" t="s">
        <v>268</v>
      </c>
      <c r="AQ485" s="274" t="s">
        <v>268</v>
      </c>
      <c r="AR485" s="274" t="s">
        <v>268</v>
      </c>
      <c r="AS485" s="274" t="s">
        <v>268</v>
      </c>
      <c r="AT485" s="274" t="s">
        <v>268</v>
      </c>
      <c r="AU485" s="274" t="s">
        <v>268</v>
      </c>
      <c r="AV485" s="274" t="s">
        <v>268</v>
      </c>
      <c r="AW485" s="274" t="s">
        <v>268</v>
      </c>
      <c r="AX485" s="274" t="s">
        <v>268</v>
      </c>
      <c r="AY485" s="274" t="s">
        <v>268</v>
      </c>
      <c r="AZ485" s="274" t="s">
        <v>268</v>
      </c>
      <c r="BA485" s="274" t="s">
        <v>268</v>
      </c>
      <c r="BB485" s="274" t="s">
        <v>268</v>
      </c>
      <c r="BC485" s="274" t="s">
        <v>268</v>
      </c>
      <c r="BD485" s="274" t="s">
        <v>268</v>
      </c>
      <c r="BE485" s="274" t="s">
        <v>268</v>
      </c>
      <c r="BF485" s="274" t="s">
        <v>268</v>
      </c>
      <c r="BG485" s="274" t="s">
        <v>268</v>
      </c>
      <c r="BH485" s="274" t="s">
        <v>268</v>
      </c>
      <c r="BI485" s="274" t="s">
        <v>268</v>
      </c>
      <c r="BJ485" s="274" t="s">
        <v>268</v>
      </c>
      <c r="BK485" s="274" t="s">
        <v>268</v>
      </c>
      <c r="BL485" s="274" t="s">
        <v>268</v>
      </c>
      <c r="BM485" s="274" t="s">
        <v>268</v>
      </c>
      <c r="BN485" s="274" t="s">
        <v>268</v>
      </c>
      <c r="BO485" s="274" t="s">
        <v>268</v>
      </c>
      <c r="BP485" s="274" t="s">
        <v>268</v>
      </c>
      <c r="BQ485" s="274" t="s">
        <v>268</v>
      </c>
      <c r="BR485" s="274" t="s">
        <v>268</v>
      </c>
      <c r="BS485" s="274" t="s">
        <v>268</v>
      </c>
      <c r="BT485" s="274" t="s">
        <v>268</v>
      </c>
      <c r="BU485" s="274" t="s">
        <v>268</v>
      </c>
      <c r="BV485" s="274" t="s">
        <v>268</v>
      </c>
      <c r="BW485" s="274" t="s">
        <v>268</v>
      </c>
      <c r="BX485" s="274" t="s">
        <v>268</v>
      </c>
      <c r="BY485" s="295">
        <v>12</v>
      </c>
      <c r="BZ485" s="295">
        <v>12</v>
      </c>
      <c r="CA485" s="298" t="s">
        <v>142</v>
      </c>
      <c r="CB485" s="297">
        <v>123</v>
      </c>
      <c r="CC485" s="284">
        <f t="shared" si="30"/>
        <v>0</v>
      </c>
      <c r="CD485" s="295">
        <f t="shared" si="31"/>
        <v>11.999999999999998</v>
      </c>
      <c r="CE485" s="284">
        <f t="shared" si="32"/>
        <v>1</v>
      </c>
      <c r="CF485" s="295">
        <f t="shared" si="33"/>
        <v>0</v>
      </c>
      <c r="CG485" s="274" t="s">
        <v>1817</v>
      </c>
      <c r="CH485" s="274" t="s">
        <v>268</v>
      </c>
      <c r="CI485" s="274" t="s">
        <v>268</v>
      </c>
      <c r="CJ485" s="298" t="s">
        <v>275</v>
      </c>
      <c r="CK485" s="297">
        <v>3</v>
      </c>
      <c r="CL485" s="274" t="s">
        <v>268</v>
      </c>
      <c r="CM485" s="274" t="s">
        <v>268</v>
      </c>
      <c r="CN485" s="274" t="s">
        <v>268</v>
      </c>
      <c r="CO485" s="274" t="s">
        <v>268</v>
      </c>
      <c r="CP485" s="274" t="s">
        <v>268</v>
      </c>
      <c r="CQ485" s="274" t="s">
        <v>268</v>
      </c>
      <c r="CR485" s="274" t="s">
        <v>877</v>
      </c>
      <c r="CS485" s="274">
        <v>5.88</v>
      </c>
      <c r="CT485" s="274" t="s">
        <v>268</v>
      </c>
      <c r="CU485" s="274">
        <v>5.88</v>
      </c>
      <c r="CV485" s="274">
        <v>365</v>
      </c>
      <c r="CW485" s="274" t="s">
        <v>878</v>
      </c>
      <c r="CX485" s="274" t="s">
        <v>835</v>
      </c>
      <c r="CY485" s="274" t="s">
        <v>836</v>
      </c>
      <c r="CZ485" s="274" t="s">
        <v>837</v>
      </c>
      <c r="DA485" s="274" t="s">
        <v>268</v>
      </c>
      <c r="DB485" s="274" t="s">
        <v>268</v>
      </c>
      <c r="DC485" s="274" t="s">
        <v>268</v>
      </c>
      <c r="DD485" s="274" t="s">
        <v>268</v>
      </c>
      <c r="DE485" s="274" t="s">
        <v>268</v>
      </c>
      <c r="DF485" s="274" t="s">
        <v>268</v>
      </c>
      <c r="DG485" s="299">
        <f>IFERROR(IF(CA485="D",IF(CK485="A dispo.",CD485*VLOOKUP('DATI INPUT'!$F$27,TARIFFE_UD,2,FALSE),CD485*VLOOKUP(CK485,TARIFFE_UD,2,FALSE)),CD485*VLOOKUP(CB485-100,TARIFFE_UND,2,FALSE)),0)</f>
        <v>9.5034047853943768</v>
      </c>
      <c r="DH485" s="299">
        <f>IFERROR(IF(CA485="D",IF(CK485="A dispo.",CF485*VLOOKUP('DATI INPUT'!$F$27,TARIFFE_UD,3,FALSE),CF485*VLOOKUP(CK485,TARIFFE_UD,3,FALSE)),CF485*VLOOKUP(CB485-100,TARIFFE_UND,3,FALSE)),0)</f>
        <v>0</v>
      </c>
    </row>
    <row r="486" spans="1:112" hidden="1" x14ac:dyDescent="0.25">
      <c r="A486" s="274" t="s">
        <v>4699</v>
      </c>
      <c r="B486" s="274" t="s">
        <v>4700</v>
      </c>
      <c r="C486" s="274" t="s">
        <v>600</v>
      </c>
      <c r="D486" s="274" t="s">
        <v>4701</v>
      </c>
      <c r="E486" s="274" t="s">
        <v>268</v>
      </c>
      <c r="F486" s="274" t="s">
        <v>156</v>
      </c>
      <c r="G486" s="274" t="s">
        <v>4702</v>
      </c>
      <c r="H486" s="274" t="s">
        <v>1091</v>
      </c>
      <c r="I486" s="274" t="s">
        <v>4703</v>
      </c>
      <c r="J486" s="274" t="s">
        <v>156</v>
      </c>
      <c r="K486" s="274" t="s">
        <v>4704</v>
      </c>
      <c r="L486" s="274" t="s">
        <v>960</v>
      </c>
      <c r="M486" s="274" t="s">
        <v>4705</v>
      </c>
      <c r="N486" s="274" t="s">
        <v>303</v>
      </c>
      <c r="O486" s="274" t="s">
        <v>1273</v>
      </c>
      <c r="P486" s="274" t="s">
        <v>1732</v>
      </c>
      <c r="Q486" s="274" t="s">
        <v>1451</v>
      </c>
      <c r="R486" s="274" t="s">
        <v>157</v>
      </c>
      <c r="S486" s="274" t="s">
        <v>268</v>
      </c>
      <c r="T486" s="274" t="s">
        <v>268</v>
      </c>
      <c r="U486" s="274" t="s">
        <v>268</v>
      </c>
      <c r="V486" s="274" t="s">
        <v>268</v>
      </c>
      <c r="W486" s="274" t="s">
        <v>4706</v>
      </c>
      <c r="X486" s="274" t="s">
        <v>2560</v>
      </c>
      <c r="Y486" s="274" t="s">
        <v>304</v>
      </c>
      <c r="Z486" s="274" t="s">
        <v>268</v>
      </c>
      <c r="AA486" s="274" t="s">
        <v>268</v>
      </c>
      <c r="AB486" s="274" t="s">
        <v>268</v>
      </c>
      <c r="AC486" s="274" t="s">
        <v>268</v>
      </c>
      <c r="AD486" s="274" t="s">
        <v>268</v>
      </c>
      <c r="AE486" s="274" t="s">
        <v>287</v>
      </c>
      <c r="AF486" s="274" t="s">
        <v>1811</v>
      </c>
      <c r="AG486" s="274" t="s">
        <v>875</v>
      </c>
      <c r="AH486" s="274" t="s">
        <v>1963</v>
      </c>
      <c r="AI486" s="274" t="s">
        <v>4707</v>
      </c>
      <c r="AJ486" s="274" t="s">
        <v>268</v>
      </c>
      <c r="AK486" s="274" t="s">
        <v>395</v>
      </c>
      <c r="AL486" s="274" t="s">
        <v>268</v>
      </c>
      <c r="AM486" s="274" t="s">
        <v>355</v>
      </c>
      <c r="AN486" s="274" t="s">
        <v>268</v>
      </c>
      <c r="AO486" s="274" t="s">
        <v>268</v>
      </c>
      <c r="AP486" s="274" t="s">
        <v>268</v>
      </c>
      <c r="AQ486" s="274" t="s">
        <v>268</v>
      </c>
      <c r="AR486" s="274" t="s">
        <v>268</v>
      </c>
      <c r="AS486" s="274" t="s">
        <v>268</v>
      </c>
      <c r="AT486" s="274" t="s">
        <v>268</v>
      </c>
      <c r="AU486" s="274" t="s">
        <v>268</v>
      </c>
      <c r="AV486" s="274" t="s">
        <v>268</v>
      </c>
      <c r="AW486" s="274" t="s">
        <v>268</v>
      </c>
      <c r="AX486" s="274" t="s">
        <v>268</v>
      </c>
      <c r="AY486" s="274" t="s">
        <v>268</v>
      </c>
      <c r="AZ486" s="274" t="s">
        <v>268</v>
      </c>
      <c r="BA486" s="274" t="s">
        <v>268</v>
      </c>
      <c r="BB486" s="274" t="s">
        <v>268</v>
      </c>
      <c r="BC486" s="274" t="s">
        <v>268</v>
      </c>
      <c r="BD486" s="274" t="s">
        <v>268</v>
      </c>
      <c r="BE486" s="274" t="s">
        <v>268</v>
      </c>
      <c r="BF486" s="274" t="s">
        <v>268</v>
      </c>
      <c r="BG486" s="274" t="s">
        <v>268</v>
      </c>
      <c r="BH486" s="274" t="s">
        <v>268</v>
      </c>
      <c r="BI486" s="274" t="s">
        <v>268</v>
      </c>
      <c r="BJ486" s="274" t="s">
        <v>268</v>
      </c>
      <c r="BK486" s="274" t="s">
        <v>268</v>
      </c>
      <c r="BL486" s="274" t="s">
        <v>268</v>
      </c>
      <c r="BM486" s="274" t="s">
        <v>268</v>
      </c>
      <c r="BN486" s="274" t="s">
        <v>268</v>
      </c>
      <c r="BO486" s="274" t="s">
        <v>268</v>
      </c>
      <c r="BP486" s="274" t="s">
        <v>268</v>
      </c>
      <c r="BQ486" s="274" t="s">
        <v>268</v>
      </c>
      <c r="BR486" s="274" t="s">
        <v>268</v>
      </c>
      <c r="BS486" s="274" t="s">
        <v>268</v>
      </c>
      <c r="BT486" s="274" t="s">
        <v>268</v>
      </c>
      <c r="BU486" s="274" t="s">
        <v>268</v>
      </c>
      <c r="BV486" s="274" t="s">
        <v>268</v>
      </c>
      <c r="BW486" s="274" t="s">
        <v>268</v>
      </c>
      <c r="BX486" s="274" t="s">
        <v>268</v>
      </c>
      <c r="BY486" s="295">
        <v>86</v>
      </c>
      <c r="BZ486" s="295">
        <v>86</v>
      </c>
      <c r="CA486" s="298" t="s">
        <v>142</v>
      </c>
      <c r="CB486" s="297">
        <v>122</v>
      </c>
      <c r="CC486" s="284">
        <f t="shared" si="30"/>
        <v>0</v>
      </c>
      <c r="CD486" s="295">
        <f t="shared" si="31"/>
        <v>86</v>
      </c>
      <c r="CE486" s="284">
        <f t="shared" si="32"/>
        <v>0</v>
      </c>
      <c r="CF486" s="295">
        <f t="shared" si="33"/>
        <v>1</v>
      </c>
      <c r="CG486" s="274" t="s">
        <v>876</v>
      </c>
      <c r="CH486" s="274" t="s">
        <v>268</v>
      </c>
      <c r="CI486" s="274" t="s">
        <v>268</v>
      </c>
      <c r="CJ486" s="298" t="s">
        <v>268</v>
      </c>
      <c r="CK486" s="298" t="s">
        <v>736</v>
      </c>
      <c r="CL486" s="274" t="s">
        <v>268</v>
      </c>
      <c r="CM486" s="274" t="s">
        <v>268</v>
      </c>
      <c r="CN486" s="274" t="s">
        <v>268</v>
      </c>
      <c r="CO486" s="274" t="s">
        <v>268</v>
      </c>
      <c r="CP486" s="274" t="s">
        <v>268</v>
      </c>
      <c r="CQ486" s="274" t="s">
        <v>268</v>
      </c>
      <c r="CR486" s="274" t="s">
        <v>877</v>
      </c>
      <c r="CS486" s="274">
        <v>94.7</v>
      </c>
      <c r="CT486" s="274" t="s">
        <v>268</v>
      </c>
      <c r="CU486" s="274">
        <v>94.7</v>
      </c>
      <c r="CV486" s="274">
        <v>365</v>
      </c>
      <c r="CW486" s="274" t="s">
        <v>878</v>
      </c>
      <c r="CX486" s="274" t="s">
        <v>835</v>
      </c>
      <c r="CY486" s="274" t="s">
        <v>836</v>
      </c>
      <c r="CZ486" s="274" t="s">
        <v>837</v>
      </c>
      <c r="DA486" s="274" t="s">
        <v>268</v>
      </c>
      <c r="DB486" s="274" t="s">
        <v>268</v>
      </c>
      <c r="DC486" s="274" t="s">
        <v>268</v>
      </c>
      <c r="DD486" s="274" t="s">
        <v>268</v>
      </c>
      <c r="DE486" s="274" t="s">
        <v>268</v>
      </c>
      <c r="DF486" s="274" t="s">
        <v>268</v>
      </c>
      <c r="DG486" s="299">
        <f>IFERROR(IF(CA486="D",IF(CK486="A dispo.",CD486*VLOOKUP('DATI INPUT'!$F$27,TARIFFE_UD,2,FALSE),CD486*VLOOKUP(CK486,TARIFFE_UD,2,FALSE)),CD486*VLOOKUP(CB486-100,TARIFFE_UND,2,FALSE)),0)</f>
        <v>68.107734295326381</v>
      </c>
      <c r="DH486" s="299">
        <f>IFERROR(IF(CA486="D",IF(CK486="A dispo.",CF486*VLOOKUP('DATI INPUT'!$F$27,TARIFFE_UD,3,FALSE),CF486*VLOOKUP(CK486,TARIFFE_UD,3,FALSE)),CF486*VLOOKUP(CB486-100,TARIFFE_UND,3,FALSE)),0)</f>
        <v>60.367780403072892</v>
      </c>
    </row>
    <row r="487" spans="1:112" hidden="1" x14ac:dyDescent="0.25">
      <c r="A487" s="274" t="s">
        <v>4708</v>
      </c>
      <c r="B487" s="274" t="s">
        <v>4700</v>
      </c>
      <c r="C487" s="274" t="s">
        <v>601</v>
      </c>
      <c r="D487" s="274" t="s">
        <v>4701</v>
      </c>
      <c r="E487" s="274" t="s">
        <v>268</v>
      </c>
      <c r="F487" s="274" t="s">
        <v>156</v>
      </c>
      <c r="G487" s="274" t="s">
        <v>4702</v>
      </c>
      <c r="H487" s="274" t="s">
        <v>1091</v>
      </c>
      <c r="I487" s="274" t="s">
        <v>4703</v>
      </c>
      <c r="J487" s="274" t="s">
        <v>156</v>
      </c>
      <c r="K487" s="274" t="s">
        <v>4704</v>
      </c>
      <c r="L487" s="274" t="s">
        <v>960</v>
      </c>
      <c r="M487" s="274" t="s">
        <v>4705</v>
      </c>
      <c r="N487" s="274" t="s">
        <v>303</v>
      </c>
      <c r="O487" s="274" t="s">
        <v>1273</v>
      </c>
      <c r="P487" s="274" t="s">
        <v>1732</v>
      </c>
      <c r="Q487" s="274" t="s">
        <v>1451</v>
      </c>
      <c r="R487" s="274" t="s">
        <v>157</v>
      </c>
      <c r="S487" s="274" t="s">
        <v>268</v>
      </c>
      <c r="T487" s="274" t="s">
        <v>268</v>
      </c>
      <c r="U487" s="274" t="s">
        <v>268</v>
      </c>
      <c r="V487" s="274" t="s">
        <v>268</v>
      </c>
      <c r="W487" s="274" t="s">
        <v>4706</v>
      </c>
      <c r="X487" s="274" t="s">
        <v>2560</v>
      </c>
      <c r="Y487" s="274" t="s">
        <v>304</v>
      </c>
      <c r="Z487" s="274" t="s">
        <v>268</v>
      </c>
      <c r="AA487" s="274" t="s">
        <v>268</v>
      </c>
      <c r="AB487" s="274" t="s">
        <v>268</v>
      </c>
      <c r="AC487" s="274" t="s">
        <v>268</v>
      </c>
      <c r="AD487" s="274" t="s">
        <v>268</v>
      </c>
      <c r="AE487" s="274" t="s">
        <v>287</v>
      </c>
      <c r="AF487" s="274" t="s">
        <v>1811</v>
      </c>
      <c r="AG487" s="274" t="s">
        <v>875</v>
      </c>
      <c r="AH487" s="274" t="s">
        <v>1963</v>
      </c>
      <c r="AI487" s="274" t="s">
        <v>4707</v>
      </c>
      <c r="AJ487" s="274" t="s">
        <v>268</v>
      </c>
      <c r="AK487" s="274" t="s">
        <v>395</v>
      </c>
      <c r="AL487" s="274" t="s">
        <v>268</v>
      </c>
      <c r="AM487" s="274" t="s">
        <v>355</v>
      </c>
      <c r="AN487" s="274" t="s">
        <v>268</v>
      </c>
      <c r="AO487" s="274" t="s">
        <v>268</v>
      </c>
      <c r="AP487" s="274" t="s">
        <v>268</v>
      </c>
      <c r="AQ487" s="274" t="s">
        <v>268</v>
      </c>
      <c r="AR487" s="274" t="s">
        <v>268</v>
      </c>
      <c r="AS487" s="274" t="s">
        <v>268</v>
      </c>
      <c r="AT487" s="274" t="s">
        <v>268</v>
      </c>
      <c r="AU487" s="274" t="s">
        <v>268</v>
      </c>
      <c r="AV487" s="274" t="s">
        <v>268</v>
      </c>
      <c r="AW487" s="274" t="s">
        <v>268</v>
      </c>
      <c r="AX487" s="274" t="s">
        <v>268</v>
      </c>
      <c r="AY487" s="274" t="s">
        <v>268</v>
      </c>
      <c r="AZ487" s="274" t="s">
        <v>268</v>
      </c>
      <c r="BA487" s="274" t="s">
        <v>268</v>
      </c>
      <c r="BB487" s="274" t="s">
        <v>268</v>
      </c>
      <c r="BC487" s="274" t="s">
        <v>268</v>
      </c>
      <c r="BD487" s="274" t="s">
        <v>268</v>
      </c>
      <c r="BE487" s="274" t="s">
        <v>268</v>
      </c>
      <c r="BF487" s="274" t="s">
        <v>268</v>
      </c>
      <c r="BG487" s="274" t="s">
        <v>268</v>
      </c>
      <c r="BH487" s="274" t="s">
        <v>268</v>
      </c>
      <c r="BI487" s="274" t="s">
        <v>268</v>
      </c>
      <c r="BJ487" s="274" t="s">
        <v>268</v>
      </c>
      <c r="BK487" s="274" t="s">
        <v>268</v>
      </c>
      <c r="BL487" s="274" t="s">
        <v>268</v>
      </c>
      <c r="BM487" s="274" t="s">
        <v>268</v>
      </c>
      <c r="BN487" s="274" t="s">
        <v>268</v>
      </c>
      <c r="BO487" s="274" t="s">
        <v>268</v>
      </c>
      <c r="BP487" s="274" t="s">
        <v>268</v>
      </c>
      <c r="BQ487" s="274" t="s">
        <v>268</v>
      </c>
      <c r="BR487" s="274" t="s">
        <v>268</v>
      </c>
      <c r="BS487" s="274" t="s">
        <v>268</v>
      </c>
      <c r="BT487" s="274" t="s">
        <v>268</v>
      </c>
      <c r="BU487" s="274" t="s">
        <v>268</v>
      </c>
      <c r="BV487" s="274" t="s">
        <v>268</v>
      </c>
      <c r="BW487" s="274" t="s">
        <v>268</v>
      </c>
      <c r="BX487" s="274" t="s">
        <v>268</v>
      </c>
      <c r="BY487" s="295">
        <v>30</v>
      </c>
      <c r="BZ487" s="295">
        <v>30</v>
      </c>
      <c r="CA487" s="298" t="s">
        <v>142</v>
      </c>
      <c r="CB487" s="297">
        <v>123</v>
      </c>
      <c r="CC487" s="284">
        <f t="shared" si="30"/>
        <v>0</v>
      </c>
      <c r="CD487" s="295">
        <f t="shared" si="31"/>
        <v>30</v>
      </c>
      <c r="CE487" s="284">
        <f t="shared" si="32"/>
        <v>1</v>
      </c>
      <c r="CF487" s="295">
        <f t="shared" si="33"/>
        <v>0</v>
      </c>
      <c r="CG487" s="274" t="s">
        <v>1817</v>
      </c>
      <c r="CH487" s="274" t="s">
        <v>268</v>
      </c>
      <c r="CI487" s="274" t="s">
        <v>268</v>
      </c>
      <c r="CJ487" s="298" t="s">
        <v>268</v>
      </c>
      <c r="CK487" s="298" t="s">
        <v>736</v>
      </c>
      <c r="CL487" s="274" t="s">
        <v>268</v>
      </c>
      <c r="CM487" s="274" t="s">
        <v>268</v>
      </c>
      <c r="CN487" s="274" t="s">
        <v>268</v>
      </c>
      <c r="CO487" s="274" t="s">
        <v>268</v>
      </c>
      <c r="CP487" s="274" t="s">
        <v>268</v>
      </c>
      <c r="CQ487" s="274" t="s">
        <v>4709</v>
      </c>
      <c r="CR487" s="274" t="s">
        <v>877</v>
      </c>
      <c r="CS487" s="274">
        <v>14.7</v>
      </c>
      <c r="CT487" s="274" t="s">
        <v>268</v>
      </c>
      <c r="CU487" s="274">
        <v>14.7</v>
      </c>
      <c r="CV487" s="274">
        <v>365</v>
      </c>
      <c r="CW487" s="274" t="s">
        <v>878</v>
      </c>
      <c r="CX487" s="274" t="s">
        <v>835</v>
      </c>
      <c r="CY487" s="274" t="s">
        <v>836</v>
      </c>
      <c r="CZ487" s="274" t="s">
        <v>837</v>
      </c>
      <c r="DA487" s="274" t="s">
        <v>268</v>
      </c>
      <c r="DB487" s="274" t="s">
        <v>268</v>
      </c>
      <c r="DC487" s="274" t="s">
        <v>268</v>
      </c>
      <c r="DD487" s="274" t="s">
        <v>268</v>
      </c>
      <c r="DE487" s="274" t="s">
        <v>268</v>
      </c>
      <c r="DF487" s="274" t="s">
        <v>268</v>
      </c>
      <c r="DG487" s="299">
        <f>IFERROR(IF(CA487="D",IF(CK487="A dispo.",CD487*VLOOKUP('DATI INPUT'!$F$27,TARIFFE_UD,2,FALSE),CD487*VLOOKUP(CK487,TARIFFE_UD,2,FALSE)),CD487*VLOOKUP(CB487-100,TARIFFE_UND,2,FALSE)),0)</f>
        <v>23.758511963485947</v>
      </c>
      <c r="DH487" s="299">
        <f>IFERROR(IF(CA487="D",IF(CK487="A dispo.",CF487*VLOOKUP('DATI INPUT'!$F$27,TARIFFE_UD,3,FALSE),CF487*VLOOKUP(CK487,TARIFFE_UD,3,FALSE)),CF487*VLOOKUP(CB487-100,TARIFFE_UND,3,FALSE)),0)</f>
        <v>0</v>
      </c>
    </row>
    <row r="488" spans="1:112" x14ac:dyDescent="0.25">
      <c r="A488" s="274" t="s">
        <v>4710</v>
      </c>
      <c r="B488" s="274" t="s">
        <v>4711</v>
      </c>
      <c r="C488" s="274" t="s">
        <v>602</v>
      </c>
      <c r="D488" s="274" t="s">
        <v>4712</v>
      </c>
      <c r="E488" s="274" t="s">
        <v>268</v>
      </c>
      <c r="F488" s="274" t="s">
        <v>156</v>
      </c>
      <c r="G488" s="274" t="s">
        <v>4713</v>
      </c>
      <c r="H488" s="274" t="s">
        <v>1091</v>
      </c>
      <c r="I488" s="274" t="s">
        <v>4714</v>
      </c>
      <c r="J488" s="274" t="s">
        <v>274</v>
      </c>
      <c r="K488" s="274" t="s">
        <v>4715</v>
      </c>
      <c r="L488" s="274" t="s">
        <v>960</v>
      </c>
      <c r="M488" s="274" t="s">
        <v>4562</v>
      </c>
      <c r="N488" s="274" t="s">
        <v>984</v>
      </c>
      <c r="O488" s="274" t="s">
        <v>873</v>
      </c>
      <c r="P488" s="274" t="s">
        <v>1962</v>
      </c>
      <c r="Q488" s="274" t="s">
        <v>343</v>
      </c>
      <c r="R488" s="274" t="s">
        <v>268</v>
      </c>
      <c r="S488" s="274" t="s">
        <v>268</v>
      </c>
      <c r="T488" s="274" t="s">
        <v>268</v>
      </c>
      <c r="U488" s="274" t="s">
        <v>268</v>
      </c>
      <c r="V488" s="274" t="s">
        <v>268</v>
      </c>
      <c r="W488" s="274" t="s">
        <v>4562</v>
      </c>
      <c r="X488" s="274" t="s">
        <v>1962</v>
      </c>
      <c r="Y488" s="274" t="s">
        <v>343</v>
      </c>
      <c r="Z488" s="274" t="s">
        <v>268</v>
      </c>
      <c r="AA488" s="274" t="s">
        <v>268</v>
      </c>
      <c r="AB488" s="274" t="s">
        <v>268</v>
      </c>
      <c r="AC488" s="274" t="s">
        <v>268</v>
      </c>
      <c r="AD488" s="274" t="s">
        <v>268</v>
      </c>
      <c r="AE488" s="274" t="s">
        <v>287</v>
      </c>
      <c r="AF488" s="274" t="s">
        <v>1811</v>
      </c>
      <c r="AG488" s="274" t="s">
        <v>875</v>
      </c>
      <c r="AH488" s="274" t="s">
        <v>1963</v>
      </c>
      <c r="AI488" s="274" t="s">
        <v>1066</v>
      </c>
      <c r="AJ488" s="274" t="s">
        <v>268</v>
      </c>
      <c r="AK488" s="274" t="s">
        <v>375</v>
      </c>
      <c r="AL488" s="274" t="s">
        <v>268</v>
      </c>
      <c r="AM488" s="274" t="s">
        <v>355</v>
      </c>
      <c r="AN488" s="274" t="s">
        <v>268</v>
      </c>
      <c r="AO488" s="274" t="s">
        <v>268</v>
      </c>
      <c r="AP488" s="274" t="s">
        <v>268</v>
      </c>
      <c r="AQ488" s="274" t="s">
        <v>268</v>
      </c>
      <c r="AR488" s="274" t="s">
        <v>268</v>
      </c>
      <c r="AS488" s="274" t="s">
        <v>268</v>
      </c>
      <c r="AT488" s="274" t="s">
        <v>268</v>
      </c>
      <c r="AU488" s="274" t="s">
        <v>268</v>
      </c>
      <c r="AV488" s="274" t="s">
        <v>268</v>
      </c>
      <c r="AW488" s="274" t="s">
        <v>268</v>
      </c>
      <c r="AX488" s="274" t="s">
        <v>268</v>
      </c>
      <c r="AY488" s="274" t="s">
        <v>268</v>
      </c>
      <c r="AZ488" s="274" t="s">
        <v>268</v>
      </c>
      <c r="BA488" s="274" t="s">
        <v>268</v>
      </c>
      <c r="BB488" s="274" t="s">
        <v>268</v>
      </c>
      <c r="BC488" s="274" t="s">
        <v>268</v>
      </c>
      <c r="BD488" s="274" t="s">
        <v>268</v>
      </c>
      <c r="BE488" s="274" t="s">
        <v>268</v>
      </c>
      <c r="BF488" s="274" t="s">
        <v>268</v>
      </c>
      <c r="BG488" s="274" t="s">
        <v>268</v>
      </c>
      <c r="BH488" s="274" t="s">
        <v>268</v>
      </c>
      <c r="BI488" s="274" t="s">
        <v>268</v>
      </c>
      <c r="BJ488" s="274" t="s">
        <v>268</v>
      </c>
      <c r="BK488" s="274" t="s">
        <v>268</v>
      </c>
      <c r="BL488" s="274" t="s">
        <v>268</v>
      </c>
      <c r="BM488" s="274" t="s">
        <v>268</v>
      </c>
      <c r="BN488" s="274" t="s">
        <v>268</v>
      </c>
      <c r="BO488" s="274" t="s">
        <v>268</v>
      </c>
      <c r="BP488" s="274" t="s">
        <v>268</v>
      </c>
      <c r="BQ488" s="274" t="s">
        <v>268</v>
      </c>
      <c r="BR488" s="274" t="s">
        <v>268</v>
      </c>
      <c r="BS488" s="274" t="s">
        <v>268</v>
      </c>
      <c r="BT488" s="274" t="s">
        <v>268</v>
      </c>
      <c r="BU488" s="274" t="s">
        <v>268</v>
      </c>
      <c r="BV488" s="274" t="s">
        <v>268</v>
      </c>
      <c r="BW488" s="274" t="s">
        <v>268</v>
      </c>
      <c r="BX488" s="274" t="s">
        <v>268</v>
      </c>
      <c r="BY488" s="295">
        <v>60</v>
      </c>
      <c r="BZ488" s="295">
        <v>60</v>
      </c>
      <c r="CA488" s="298" t="s">
        <v>142</v>
      </c>
      <c r="CB488" s="297">
        <v>122</v>
      </c>
      <c r="CC488" s="284">
        <f t="shared" si="30"/>
        <v>0</v>
      </c>
      <c r="CD488" s="295">
        <f t="shared" si="31"/>
        <v>60</v>
      </c>
      <c r="CE488" s="284">
        <f t="shared" si="32"/>
        <v>0</v>
      </c>
      <c r="CF488" s="295">
        <f t="shared" si="33"/>
        <v>1</v>
      </c>
      <c r="CG488" s="274" t="s">
        <v>876</v>
      </c>
      <c r="CH488" s="274" t="s">
        <v>268</v>
      </c>
      <c r="CI488" s="274" t="s">
        <v>268</v>
      </c>
      <c r="CJ488" s="298" t="s">
        <v>271</v>
      </c>
      <c r="CK488" s="297">
        <v>1</v>
      </c>
      <c r="CL488" s="274" t="s">
        <v>268</v>
      </c>
      <c r="CM488" s="274" t="s">
        <v>268</v>
      </c>
      <c r="CN488" s="274" t="s">
        <v>268</v>
      </c>
      <c r="CO488" s="274" t="s">
        <v>268</v>
      </c>
      <c r="CP488" s="274" t="s">
        <v>268</v>
      </c>
      <c r="CQ488" s="274" t="s">
        <v>268</v>
      </c>
      <c r="CR488" s="274" t="s">
        <v>877</v>
      </c>
      <c r="CS488" s="274">
        <v>40.08</v>
      </c>
      <c r="CT488" s="274" t="s">
        <v>268</v>
      </c>
      <c r="CU488" s="274">
        <v>40.08</v>
      </c>
      <c r="CV488" s="274">
        <v>365</v>
      </c>
      <c r="CW488" s="274" t="s">
        <v>878</v>
      </c>
      <c r="CX488" s="274" t="s">
        <v>835</v>
      </c>
      <c r="CY488" s="274" t="s">
        <v>836</v>
      </c>
      <c r="CZ488" s="274" t="s">
        <v>837</v>
      </c>
      <c r="DA488" s="274" t="s">
        <v>268</v>
      </c>
      <c r="DB488" s="274" t="s">
        <v>268</v>
      </c>
      <c r="DC488" s="274" t="s">
        <v>268</v>
      </c>
      <c r="DD488" s="274" t="s">
        <v>268</v>
      </c>
      <c r="DE488" s="274" t="s">
        <v>268</v>
      </c>
      <c r="DF488" s="274" t="s">
        <v>268</v>
      </c>
      <c r="DG488" s="299">
        <f>IFERROR(IF(CA488="D",IF(CK488="A dispo.",CD488*VLOOKUP('DATI INPUT'!$F$27,TARIFFE_UD,2,FALSE),CD488*VLOOKUP(CK488,TARIFFE_UD,2,FALSE)),CD488*VLOOKUP(CB488-100,TARIFFE_UND,2,FALSE)),0)</f>
        <v>36.957685276533695</v>
      </c>
      <c r="DH488" s="299">
        <f>IFERROR(IF(CA488="D",IF(CK488="A dispo.",CF488*VLOOKUP('DATI INPUT'!$F$27,TARIFFE_UD,3,FALSE),CF488*VLOOKUP(CK488,TARIFFE_UD,3,FALSE)),CF488*VLOOKUP(CB488-100,TARIFFE_UND,3,FALSE)),0)</f>
        <v>15.164853048114928</v>
      </c>
    </row>
    <row r="489" spans="1:112" x14ac:dyDescent="0.25">
      <c r="A489" s="274" t="s">
        <v>4716</v>
      </c>
      <c r="B489" s="274" t="s">
        <v>4711</v>
      </c>
      <c r="C489" s="274" t="s">
        <v>4717</v>
      </c>
      <c r="D489" s="274" t="s">
        <v>4712</v>
      </c>
      <c r="E489" s="274" t="s">
        <v>268</v>
      </c>
      <c r="F489" s="274" t="s">
        <v>156</v>
      </c>
      <c r="G489" s="274" t="s">
        <v>4713</v>
      </c>
      <c r="H489" s="274" t="s">
        <v>1091</v>
      </c>
      <c r="I489" s="274" t="s">
        <v>4714</v>
      </c>
      <c r="J489" s="274" t="s">
        <v>274</v>
      </c>
      <c r="K489" s="274" t="s">
        <v>4715</v>
      </c>
      <c r="L489" s="274" t="s">
        <v>960</v>
      </c>
      <c r="M489" s="274" t="s">
        <v>4562</v>
      </c>
      <c r="N489" s="274" t="s">
        <v>984</v>
      </c>
      <c r="O489" s="274" t="s">
        <v>873</v>
      </c>
      <c r="P489" s="274" t="s">
        <v>1962</v>
      </c>
      <c r="Q489" s="274" t="s">
        <v>343</v>
      </c>
      <c r="R489" s="274" t="s">
        <v>268</v>
      </c>
      <c r="S489" s="274" t="s">
        <v>268</v>
      </c>
      <c r="T489" s="274" t="s">
        <v>268</v>
      </c>
      <c r="U489" s="274" t="s">
        <v>268</v>
      </c>
      <c r="V489" s="274" t="s">
        <v>268</v>
      </c>
      <c r="W489" s="274" t="s">
        <v>4562</v>
      </c>
      <c r="X489" s="274" t="s">
        <v>1962</v>
      </c>
      <c r="Y489" s="274" t="s">
        <v>343</v>
      </c>
      <c r="Z489" s="274" t="s">
        <v>268</v>
      </c>
      <c r="AA489" s="274" t="s">
        <v>268</v>
      </c>
      <c r="AB489" s="274" t="s">
        <v>268</v>
      </c>
      <c r="AC489" s="274" t="s">
        <v>268</v>
      </c>
      <c r="AD489" s="274" t="s">
        <v>268</v>
      </c>
      <c r="AE489" s="274" t="s">
        <v>287</v>
      </c>
      <c r="AF489" s="274" t="s">
        <v>1811</v>
      </c>
      <c r="AG489" s="274" t="s">
        <v>875</v>
      </c>
      <c r="AH489" s="274" t="s">
        <v>1963</v>
      </c>
      <c r="AI489" s="274" t="s">
        <v>1066</v>
      </c>
      <c r="AJ489" s="274" t="s">
        <v>268</v>
      </c>
      <c r="AK489" s="274" t="s">
        <v>366</v>
      </c>
      <c r="AL489" s="274" t="s">
        <v>268</v>
      </c>
      <c r="AM489" s="274" t="s">
        <v>353</v>
      </c>
      <c r="AN489" s="274" t="s">
        <v>268</v>
      </c>
      <c r="AO489" s="274" t="s">
        <v>268</v>
      </c>
      <c r="AP489" s="274" t="s">
        <v>268</v>
      </c>
      <c r="AQ489" s="274" t="s">
        <v>268</v>
      </c>
      <c r="AR489" s="274" t="s">
        <v>268</v>
      </c>
      <c r="AS489" s="274" t="s">
        <v>268</v>
      </c>
      <c r="AT489" s="274" t="s">
        <v>268</v>
      </c>
      <c r="AU489" s="274" t="s">
        <v>268</v>
      </c>
      <c r="AV489" s="274" t="s">
        <v>268</v>
      </c>
      <c r="AW489" s="274" t="s">
        <v>268</v>
      </c>
      <c r="AX489" s="274" t="s">
        <v>268</v>
      </c>
      <c r="AY489" s="274" t="s">
        <v>268</v>
      </c>
      <c r="AZ489" s="274" t="s">
        <v>268</v>
      </c>
      <c r="BA489" s="274" t="s">
        <v>268</v>
      </c>
      <c r="BB489" s="274" t="s">
        <v>268</v>
      </c>
      <c r="BC489" s="274" t="s">
        <v>268</v>
      </c>
      <c r="BD489" s="274" t="s">
        <v>268</v>
      </c>
      <c r="BE489" s="274" t="s">
        <v>268</v>
      </c>
      <c r="BF489" s="274" t="s">
        <v>268</v>
      </c>
      <c r="BG489" s="274" t="s">
        <v>268</v>
      </c>
      <c r="BH489" s="274" t="s">
        <v>268</v>
      </c>
      <c r="BI489" s="274" t="s">
        <v>268</v>
      </c>
      <c r="BJ489" s="274" t="s">
        <v>268</v>
      </c>
      <c r="BK489" s="274" t="s">
        <v>268</v>
      </c>
      <c r="BL489" s="274" t="s">
        <v>268</v>
      </c>
      <c r="BM489" s="274" t="s">
        <v>268</v>
      </c>
      <c r="BN489" s="274" t="s">
        <v>268</v>
      </c>
      <c r="BO489" s="274" t="s">
        <v>268</v>
      </c>
      <c r="BP489" s="274" t="s">
        <v>268</v>
      </c>
      <c r="BQ489" s="274" t="s">
        <v>268</v>
      </c>
      <c r="BR489" s="274" t="s">
        <v>268</v>
      </c>
      <c r="BS489" s="274" t="s">
        <v>268</v>
      </c>
      <c r="BT489" s="274" t="s">
        <v>268</v>
      </c>
      <c r="BU489" s="274" t="s">
        <v>268</v>
      </c>
      <c r="BV489" s="274" t="s">
        <v>268</v>
      </c>
      <c r="BW489" s="274" t="s">
        <v>268</v>
      </c>
      <c r="BX489" s="274" t="s">
        <v>268</v>
      </c>
      <c r="BY489" s="295">
        <v>2</v>
      </c>
      <c r="BZ489" s="295">
        <v>2</v>
      </c>
      <c r="CA489" s="298" t="s">
        <v>142</v>
      </c>
      <c r="CB489" s="297">
        <v>123</v>
      </c>
      <c r="CC489" s="284">
        <f t="shared" si="30"/>
        <v>0</v>
      </c>
      <c r="CD489" s="295">
        <f t="shared" si="31"/>
        <v>2</v>
      </c>
      <c r="CE489" s="284">
        <f t="shared" si="32"/>
        <v>1</v>
      </c>
      <c r="CF489" s="295">
        <f t="shared" si="33"/>
        <v>0</v>
      </c>
      <c r="CG489" s="274" t="s">
        <v>1817</v>
      </c>
      <c r="CH489" s="274" t="s">
        <v>268</v>
      </c>
      <c r="CI489" s="274" t="s">
        <v>268</v>
      </c>
      <c r="CJ489" s="298" t="s">
        <v>271</v>
      </c>
      <c r="CK489" s="297">
        <v>1</v>
      </c>
      <c r="CL489" s="274" t="s">
        <v>268</v>
      </c>
      <c r="CM489" s="274" t="s">
        <v>268</v>
      </c>
      <c r="CN489" s="274" t="s">
        <v>268</v>
      </c>
      <c r="CO489" s="274" t="s">
        <v>268</v>
      </c>
      <c r="CP489" s="274" t="s">
        <v>268</v>
      </c>
      <c r="CQ489" s="274" t="s">
        <v>268</v>
      </c>
      <c r="CR489" s="274" t="s">
        <v>877</v>
      </c>
      <c r="CS489" s="274">
        <v>0.76</v>
      </c>
      <c r="CT489" s="274" t="s">
        <v>268</v>
      </c>
      <c r="CU489" s="274">
        <v>0.76</v>
      </c>
      <c r="CV489" s="274">
        <v>365</v>
      </c>
      <c r="CW489" s="274" t="s">
        <v>878</v>
      </c>
      <c r="CX489" s="274" t="s">
        <v>835</v>
      </c>
      <c r="CY489" s="274" t="s">
        <v>836</v>
      </c>
      <c r="CZ489" s="274" t="s">
        <v>837</v>
      </c>
      <c r="DA489" s="274" t="s">
        <v>268</v>
      </c>
      <c r="DB489" s="274" t="s">
        <v>268</v>
      </c>
      <c r="DC489" s="274" t="s">
        <v>268</v>
      </c>
      <c r="DD489" s="274" t="s">
        <v>268</v>
      </c>
      <c r="DE489" s="274" t="s">
        <v>268</v>
      </c>
      <c r="DF489" s="274" t="s">
        <v>268</v>
      </c>
      <c r="DG489" s="299">
        <f>IFERROR(IF(CA489="D",IF(CK489="A dispo.",CD489*VLOOKUP('DATI INPUT'!$F$27,TARIFFE_UD,2,FALSE),CD489*VLOOKUP(CK489,TARIFFE_UD,2,FALSE)),CD489*VLOOKUP(CB489-100,TARIFFE_UND,2,FALSE)),0)</f>
        <v>1.2319228425511233</v>
      </c>
      <c r="DH489" s="299">
        <f>IFERROR(IF(CA489="D",IF(CK489="A dispo.",CF489*VLOOKUP('DATI INPUT'!$F$27,TARIFFE_UD,3,FALSE),CF489*VLOOKUP(CK489,TARIFFE_UD,3,FALSE)),CF489*VLOOKUP(CB489-100,TARIFFE_UND,3,FALSE)),0)</f>
        <v>0</v>
      </c>
    </row>
    <row r="490" spans="1:112" hidden="1" x14ac:dyDescent="0.25">
      <c r="A490" s="274" t="s">
        <v>4718</v>
      </c>
      <c r="B490" s="274" t="s">
        <v>4719</v>
      </c>
      <c r="C490" s="274" t="s">
        <v>4720</v>
      </c>
      <c r="D490" s="274" t="s">
        <v>4721</v>
      </c>
      <c r="E490" s="274" t="s">
        <v>268</v>
      </c>
      <c r="F490" s="274" t="s">
        <v>155</v>
      </c>
      <c r="G490" s="274" t="s">
        <v>4722</v>
      </c>
      <c r="H490" s="274" t="s">
        <v>268</v>
      </c>
      <c r="I490" s="274" t="s">
        <v>268</v>
      </c>
      <c r="J490" s="274" t="s">
        <v>268</v>
      </c>
      <c r="K490" s="274" t="s">
        <v>268</v>
      </c>
      <c r="L490" s="274" t="s">
        <v>268</v>
      </c>
      <c r="M490" s="274" t="s">
        <v>1743</v>
      </c>
      <c r="N490" s="274" t="s">
        <v>984</v>
      </c>
      <c r="O490" s="274" t="s">
        <v>873</v>
      </c>
      <c r="P490" s="274" t="s">
        <v>1310</v>
      </c>
      <c r="Q490" s="274" t="s">
        <v>465</v>
      </c>
      <c r="R490" s="274" t="s">
        <v>268</v>
      </c>
      <c r="S490" s="274" t="s">
        <v>268</v>
      </c>
      <c r="T490" s="274" t="s">
        <v>268</v>
      </c>
      <c r="U490" s="274" t="s">
        <v>268</v>
      </c>
      <c r="V490" s="274" t="s">
        <v>268</v>
      </c>
      <c r="W490" s="274" t="s">
        <v>1743</v>
      </c>
      <c r="X490" s="274" t="s">
        <v>1310</v>
      </c>
      <c r="Y490" s="274" t="s">
        <v>465</v>
      </c>
      <c r="Z490" s="274" t="s">
        <v>268</v>
      </c>
      <c r="AA490" s="274" t="s">
        <v>268</v>
      </c>
      <c r="AB490" s="274" t="s">
        <v>268</v>
      </c>
      <c r="AC490" s="274" t="s">
        <v>268</v>
      </c>
      <c r="AD490" s="274" t="s">
        <v>268</v>
      </c>
      <c r="AE490" s="274" t="s">
        <v>268</v>
      </c>
      <c r="AF490" s="274" t="s">
        <v>268</v>
      </c>
      <c r="AG490" s="274" t="s">
        <v>268</v>
      </c>
      <c r="AH490" s="274" t="s">
        <v>268</v>
      </c>
      <c r="AI490" s="274" t="s">
        <v>268</v>
      </c>
      <c r="AJ490" s="274" t="s">
        <v>268</v>
      </c>
      <c r="AK490" s="274" t="s">
        <v>268</v>
      </c>
      <c r="AL490" s="274" t="s">
        <v>268</v>
      </c>
      <c r="AM490" s="274" t="s">
        <v>268</v>
      </c>
      <c r="AN490" s="274" t="s">
        <v>268</v>
      </c>
      <c r="AO490" s="274" t="s">
        <v>268</v>
      </c>
      <c r="AP490" s="274" t="s">
        <v>268</v>
      </c>
      <c r="AQ490" s="274" t="s">
        <v>268</v>
      </c>
      <c r="AR490" s="274" t="s">
        <v>268</v>
      </c>
      <c r="AS490" s="274" t="s">
        <v>268</v>
      </c>
      <c r="AT490" s="274" t="s">
        <v>268</v>
      </c>
      <c r="AU490" s="274" t="s">
        <v>268</v>
      </c>
      <c r="AV490" s="274" t="s">
        <v>268</v>
      </c>
      <c r="AW490" s="274" t="s">
        <v>268</v>
      </c>
      <c r="AX490" s="274" t="s">
        <v>268</v>
      </c>
      <c r="AY490" s="274" t="s">
        <v>268</v>
      </c>
      <c r="AZ490" s="274" t="s">
        <v>268</v>
      </c>
      <c r="BA490" s="274" t="s">
        <v>268</v>
      </c>
      <c r="BB490" s="274" t="s">
        <v>268</v>
      </c>
      <c r="BC490" s="274" t="s">
        <v>268</v>
      </c>
      <c r="BD490" s="274" t="s">
        <v>268</v>
      </c>
      <c r="BE490" s="274" t="s">
        <v>268</v>
      </c>
      <c r="BF490" s="274" t="s">
        <v>268</v>
      </c>
      <c r="BG490" s="274" t="s">
        <v>268</v>
      </c>
      <c r="BH490" s="274" t="s">
        <v>268</v>
      </c>
      <c r="BI490" s="274" t="s">
        <v>268</v>
      </c>
      <c r="BJ490" s="274" t="s">
        <v>268</v>
      </c>
      <c r="BK490" s="274" t="s">
        <v>268</v>
      </c>
      <c r="BL490" s="274" t="s">
        <v>268</v>
      </c>
      <c r="BM490" s="274" t="s">
        <v>268</v>
      </c>
      <c r="BN490" s="274" t="s">
        <v>268</v>
      </c>
      <c r="BO490" s="274" t="s">
        <v>268</v>
      </c>
      <c r="BP490" s="274" t="s">
        <v>268</v>
      </c>
      <c r="BQ490" s="274" t="s">
        <v>268</v>
      </c>
      <c r="BR490" s="274" t="s">
        <v>268</v>
      </c>
      <c r="BS490" s="274" t="s">
        <v>268</v>
      </c>
      <c r="BT490" s="274" t="s">
        <v>268</v>
      </c>
      <c r="BU490" s="274" t="s">
        <v>268</v>
      </c>
      <c r="BV490" s="274" t="s">
        <v>268</v>
      </c>
      <c r="BW490" s="274" t="s">
        <v>268</v>
      </c>
      <c r="BX490" s="274" t="s">
        <v>268</v>
      </c>
      <c r="BY490" s="295">
        <v>226.36</v>
      </c>
      <c r="BZ490" s="295">
        <v>226.36</v>
      </c>
      <c r="CA490" s="298" t="s">
        <v>143</v>
      </c>
      <c r="CB490" s="297">
        <v>108</v>
      </c>
      <c r="CC490" s="284">
        <f t="shared" si="30"/>
        <v>0</v>
      </c>
      <c r="CD490" s="295">
        <f t="shared" si="31"/>
        <v>226.35999999999999</v>
      </c>
      <c r="CE490" s="284">
        <f t="shared" si="32"/>
        <v>0</v>
      </c>
      <c r="CF490" s="295">
        <f t="shared" si="33"/>
        <v>226.35999999999999</v>
      </c>
      <c r="CG490" s="274" t="s">
        <v>278</v>
      </c>
      <c r="CH490" s="274" t="s">
        <v>268</v>
      </c>
      <c r="CI490" s="274" t="s">
        <v>268</v>
      </c>
      <c r="CJ490" s="298" t="s">
        <v>268</v>
      </c>
      <c r="CL490" s="274" t="s">
        <v>268</v>
      </c>
      <c r="CM490" s="274" t="s">
        <v>268</v>
      </c>
      <c r="CN490" s="274" t="s">
        <v>268</v>
      </c>
      <c r="CO490" s="274" t="s">
        <v>268</v>
      </c>
      <c r="CP490" s="274" t="s">
        <v>268</v>
      </c>
      <c r="CQ490" s="274" t="s">
        <v>268</v>
      </c>
      <c r="CR490" s="274" t="s">
        <v>877</v>
      </c>
      <c r="CS490" s="274">
        <v>647.39</v>
      </c>
      <c r="CT490" s="274" t="s">
        <v>268</v>
      </c>
      <c r="CU490" s="274">
        <v>647.39</v>
      </c>
      <c r="CV490" s="274">
        <v>365</v>
      </c>
      <c r="CW490" s="274" t="s">
        <v>878</v>
      </c>
      <c r="CX490" s="274" t="s">
        <v>835</v>
      </c>
      <c r="CY490" s="274" t="s">
        <v>836</v>
      </c>
      <c r="CZ490" s="274" t="s">
        <v>837</v>
      </c>
      <c r="DA490" s="274" t="s">
        <v>268</v>
      </c>
      <c r="DB490" s="274" t="s">
        <v>268</v>
      </c>
      <c r="DC490" s="274" t="s">
        <v>268</v>
      </c>
      <c r="DD490" s="274" t="s">
        <v>268</v>
      </c>
      <c r="DE490" s="274" t="s">
        <v>268</v>
      </c>
      <c r="DF490" s="274" t="s">
        <v>268</v>
      </c>
      <c r="DG490" s="299">
        <f>IFERROR(IF(CA490="D",IF(CK490="A dispo.",CD490*VLOOKUP('DATI INPUT'!$F$27,TARIFFE_UD,2,FALSE),CD490*VLOOKUP(CK490,TARIFFE_UD,2,FALSE)),CD490*VLOOKUP(CB490-100,TARIFFE_UND,2,FALSE)),0)</f>
        <v>131.43896088909366</v>
      </c>
      <c r="DH490" s="299">
        <f>IFERROR(IF(CA490="D",IF(CK490="A dispo.",CF490*VLOOKUP('DATI INPUT'!$F$27,TARIFFE_UD,3,FALSE),CF490*VLOOKUP(CK490,TARIFFE_UD,3,FALSE)),CF490*VLOOKUP(CB490-100,TARIFFE_UND,3,FALSE)),0)</f>
        <v>475.90623603948626</v>
      </c>
    </row>
    <row r="491" spans="1:112" hidden="1" x14ac:dyDescent="0.25">
      <c r="A491" s="274" t="s">
        <v>4723</v>
      </c>
      <c r="B491" s="274" t="s">
        <v>1507</v>
      </c>
      <c r="C491" s="274" t="s">
        <v>4724</v>
      </c>
      <c r="D491" s="274" t="s">
        <v>4725</v>
      </c>
      <c r="E491" s="274" t="s">
        <v>268</v>
      </c>
      <c r="F491" s="274" t="s">
        <v>156</v>
      </c>
      <c r="G491" s="274" t="s">
        <v>4726</v>
      </c>
      <c r="H491" s="274" t="s">
        <v>1091</v>
      </c>
      <c r="I491" s="274" t="s">
        <v>4727</v>
      </c>
      <c r="J491" s="274" t="s">
        <v>274</v>
      </c>
      <c r="K491" s="274" t="s">
        <v>4728</v>
      </c>
      <c r="L491" s="274" t="s">
        <v>984</v>
      </c>
      <c r="M491" s="274" t="s">
        <v>4729</v>
      </c>
      <c r="N491" s="274" t="s">
        <v>4730</v>
      </c>
      <c r="O491" s="274" t="s">
        <v>1801</v>
      </c>
      <c r="P491" s="274" t="s">
        <v>1740</v>
      </c>
      <c r="Q491" s="274" t="s">
        <v>294</v>
      </c>
      <c r="R491" s="274" t="s">
        <v>268</v>
      </c>
      <c r="S491" s="274" t="s">
        <v>268</v>
      </c>
      <c r="T491" s="274" t="s">
        <v>268</v>
      </c>
      <c r="U491" s="274" t="s">
        <v>268</v>
      </c>
      <c r="V491" s="274" t="s">
        <v>268</v>
      </c>
      <c r="W491" s="274" t="s">
        <v>4562</v>
      </c>
      <c r="X491" s="274" t="s">
        <v>1962</v>
      </c>
      <c r="Y491" s="274" t="s">
        <v>343</v>
      </c>
      <c r="Z491" s="274" t="s">
        <v>268</v>
      </c>
      <c r="AA491" s="274" t="s">
        <v>268</v>
      </c>
      <c r="AB491" s="274" t="s">
        <v>268</v>
      </c>
      <c r="AC491" s="274" t="s">
        <v>268</v>
      </c>
      <c r="AD491" s="274" t="s">
        <v>268</v>
      </c>
      <c r="AE491" s="274" t="s">
        <v>287</v>
      </c>
      <c r="AF491" s="274" t="s">
        <v>1811</v>
      </c>
      <c r="AG491" s="274" t="s">
        <v>875</v>
      </c>
      <c r="AH491" s="274" t="s">
        <v>1963</v>
      </c>
      <c r="AI491" s="274" t="s">
        <v>1066</v>
      </c>
      <c r="AJ491" s="274" t="s">
        <v>268</v>
      </c>
      <c r="AK491" s="274" t="s">
        <v>410</v>
      </c>
      <c r="AL491" s="274" t="s">
        <v>268</v>
      </c>
      <c r="AM491" s="274" t="s">
        <v>355</v>
      </c>
      <c r="AN491" s="274" t="s">
        <v>268</v>
      </c>
      <c r="AO491" s="274" t="s">
        <v>268</v>
      </c>
      <c r="AP491" s="274" t="s">
        <v>268</v>
      </c>
      <c r="AQ491" s="274" t="s">
        <v>268</v>
      </c>
      <c r="AR491" s="274" t="s">
        <v>268</v>
      </c>
      <c r="AS491" s="274" t="s">
        <v>268</v>
      </c>
      <c r="AT491" s="274" t="s">
        <v>268</v>
      </c>
      <c r="AU491" s="274" t="s">
        <v>268</v>
      </c>
      <c r="AV491" s="274" t="s">
        <v>268</v>
      </c>
      <c r="AW491" s="274" t="s">
        <v>268</v>
      </c>
      <c r="AX491" s="274" t="s">
        <v>268</v>
      </c>
      <c r="AY491" s="274" t="s">
        <v>268</v>
      </c>
      <c r="AZ491" s="274" t="s">
        <v>268</v>
      </c>
      <c r="BA491" s="274" t="s">
        <v>268</v>
      </c>
      <c r="BB491" s="274" t="s">
        <v>268</v>
      </c>
      <c r="BC491" s="274" t="s">
        <v>268</v>
      </c>
      <c r="BD491" s="274" t="s">
        <v>268</v>
      </c>
      <c r="BE491" s="274" t="s">
        <v>268</v>
      </c>
      <c r="BF491" s="274" t="s">
        <v>268</v>
      </c>
      <c r="BG491" s="274" t="s">
        <v>268</v>
      </c>
      <c r="BH491" s="274" t="s">
        <v>268</v>
      </c>
      <c r="BI491" s="274" t="s">
        <v>268</v>
      </c>
      <c r="BJ491" s="274" t="s">
        <v>268</v>
      </c>
      <c r="BK491" s="274" t="s">
        <v>268</v>
      </c>
      <c r="BL491" s="274" t="s">
        <v>268</v>
      </c>
      <c r="BM491" s="274" t="s">
        <v>268</v>
      </c>
      <c r="BN491" s="274" t="s">
        <v>268</v>
      </c>
      <c r="BO491" s="274" t="s">
        <v>268</v>
      </c>
      <c r="BP491" s="274" t="s">
        <v>268</v>
      </c>
      <c r="BQ491" s="274" t="s">
        <v>268</v>
      </c>
      <c r="BR491" s="274" t="s">
        <v>268</v>
      </c>
      <c r="BS491" s="274" t="s">
        <v>268</v>
      </c>
      <c r="BT491" s="274" t="s">
        <v>268</v>
      </c>
      <c r="BU491" s="274" t="s">
        <v>268</v>
      </c>
      <c r="BV491" s="274" t="s">
        <v>268</v>
      </c>
      <c r="BW491" s="274" t="s">
        <v>268</v>
      </c>
      <c r="BX491" s="274" t="s">
        <v>268</v>
      </c>
      <c r="BY491" s="295">
        <v>65</v>
      </c>
      <c r="BZ491" s="295">
        <v>65</v>
      </c>
      <c r="CA491" s="298" t="s">
        <v>142</v>
      </c>
      <c r="CB491" s="297">
        <v>122</v>
      </c>
      <c r="CC491" s="284">
        <f t="shared" si="30"/>
        <v>0</v>
      </c>
      <c r="CD491" s="295">
        <f t="shared" si="31"/>
        <v>65</v>
      </c>
      <c r="CE491" s="284">
        <f t="shared" si="32"/>
        <v>0</v>
      </c>
      <c r="CF491" s="295">
        <f t="shared" si="33"/>
        <v>1</v>
      </c>
      <c r="CG491" s="274" t="s">
        <v>876</v>
      </c>
      <c r="CH491" s="274" t="s">
        <v>268</v>
      </c>
      <c r="CI491" s="274" t="s">
        <v>268</v>
      </c>
      <c r="CJ491" s="298" t="s">
        <v>268</v>
      </c>
      <c r="CK491" s="298" t="s">
        <v>736</v>
      </c>
      <c r="CL491" s="274" t="s">
        <v>268</v>
      </c>
      <c r="CM491" s="274" t="s">
        <v>268</v>
      </c>
      <c r="CN491" s="274" t="s">
        <v>268</v>
      </c>
      <c r="CO491" s="274" t="s">
        <v>268</v>
      </c>
      <c r="CP491" s="274" t="s">
        <v>268</v>
      </c>
      <c r="CQ491" s="274" t="s">
        <v>268</v>
      </c>
      <c r="CR491" s="274" t="s">
        <v>877</v>
      </c>
      <c r="CS491" s="274">
        <v>84.41</v>
      </c>
      <c r="CT491" s="274" t="s">
        <v>268</v>
      </c>
      <c r="CU491" s="274">
        <v>84.41</v>
      </c>
      <c r="CV491" s="274">
        <v>365</v>
      </c>
      <c r="CW491" s="274" t="s">
        <v>878</v>
      </c>
      <c r="CX491" s="274" t="s">
        <v>835</v>
      </c>
      <c r="CY491" s="274" t="s">
        <v>836</v>
      </c>
      <c r="CZ491" s="274" t="s">
        <v>837</v>
      </c>
      <c r="DA491" s="274" t="s">
        <v>268</v>
      </c>
      <c r="DB491" s="274" t="s">
        <v>268</v>
      </c>
      <c r="DC491" s="274" t="s">
        <v>268</v>
      </c>
      <c r="DD491" s="274" t="s">
        <v>268</v>
      </c>
      <c r="DE491" s="274" t="s">
        <v>268</v>
      </c>
      <c r="DF491" s="274" t="s">
        <v>268</v>
      </c>
      <c r="DG491" s="299">
        <f>IFERROR(IF(CA491="D",IF(CK491="A dispo.",CD491*VLOOKUP('DATI INPUT'!$F$27,TARIFFE_UD,2,FALSE),CD491*VLOOKUP(CK491,TARIFFE_UD,2,FALSE)),CD491*VLOOKUP(CB491-100,TARIFFE_UND,2,FALSE)),0)</f>
        <v>51.476775920886219</v>
      </c>
      <c r="DH491" s="299">
        <f>IFERROR(IF(CA491="D",IF(CK491="A dispo.",CF491*VLOOKUP('DATI INPUT'!$F$27,TARIFFE_UD,3,FALSE),CF491*VLOOKUP(CK491,TARIFFE_UD,3,FALSE)),CF491*VLOOKUP(CB491-100,TARIFFE_UND,3,FALSE)),0)</f>
        <v>60.367780403072892</v>
      </c>
    </row>
    <row r="492" spans="1:112" hidden="1" x14ac:dyDescent="0.25">
      <c r="A492" s="274" t="s">
        <v>4731</v>
      </c>
      <c r="B492" s="274" t="s">
        <v>1507</v>
      </c>
      <c r="C492" s="274" t="s">
        <v>603</v>
      </c>
      <c r="D492" s="274" t="s">
        <v>4725</v>
      </c>
      <c r="E492" s="274" t="s">
        <v>268</v>
      </c>
      <c r="F492" s="274" t="s">
        <v>156</v>
      </c>
      <c r="G492" s="274" t="s">
        <v>4726</v>
      </c>
      <c r="H492" s="274" t="s">
        <v>1091</v>
      </c>
      <c r="I492" s="274" t="s">
        <v>4727</v>
      </c>
      <c r="J492" s="274" t="s">
        <v>274</v>
      </c>
      <c r="K492" s="274" t="s">
        <v>4728</v>
      </c>
      <c r="L492" s="274" t="s">
        <v>984</v>
      </c>
      <c r="M492" s="274" t="s">
        <v>4729</v>
      </c>
      <c r="N492" s="274" t="s">
        <v>4730</v>
      </c>
      <c r="O492" s="274" t="s">
        <v>1801</v>
      </c>
      <c r="P492" s="274" t="s">
        <v>1740</v>
      </c>
      <c r="Q492" s="274" t="s">
        <v>294</v>
      </c>
      <c r="R492" s="274" t="s">
        <v>268</v>
      </c>
      <c r="S492" s="274" t="s">
        <v>268</v>
      </c>
      <c r="T492" s="274" t="s">
        <v>268</v>
      </c>
      <c r="U492" s="274" t="s">
        <v>268</v>
      </c>
      <c r="V492" s="274" t="s">
        <v>268</v>
      </c>
      <c r="W492" s="274" t="s">
        <v>4562</v>
      </c>
      <c r="X492" s="274" t="s">
        <v>1962</v>
      </c>
      <c r="Y492" s="274" t="s">
        <v>343</v>
      </c>
      <c r="Z492" s="274" t="s">
        <v>268</v>
      </c>
      <c r="AA492" s="274" t="s">
        <v>268</v>
      </c>
      <c r="AB492" s="274" t="s">
        <v>268</v>
      </c>
      <c r="AC492" s="274" t="s">
        <v>268</v>
      </c>
      <c r="AD492" s="274" t="s">
        <v>268</v>
      </c>
      <c r="AE492" s="274" t="s">
        <v>287</v>
      </c>
      <c r="AF492" s="274" t="s">
        <v>1811</v>
      </c>
      <c r="AG492" s="274" t="s">
        <v>875</v>
      </c>
      <c r="AH492" s="274" t="s">
        <v>1963</v>
      </c>
      <c r="AI492" s="274" t="s">
        <v>1066</v>
      </c>
      <c r="AJ492" s="274" t="s">
        <v>268</v>
      </c>
      <c r="AK492" s="274" t="s">
        <v>366</v>
      </c>
      <c r="AL492" s="274" t="s">
        <v>268</v>
      </c>
      <c r="AM492" s="274" t="s">
        <v>353</v>
      </c>
      <c r="AN492" s="274" t="s">
        <v>268</v>
      </c>
      <c r="AO492" s="274" t="s">
        <v>268</v>
      </c>
      <c r="AP492" s="274" t="s">
        <v>268</v>
      </c>
      <c r="AQ492" s="274" t="s">
        <v>268</v>
      </c>
      <c r="AR492" s="274" t="s">
        <v>268</v>
      </c>
      <c r="AS492" s="274" t="s">
        <v>268</v>
      </c>
      <c r="AT492" s="274" t="s">
        <v>268</v>
      </c>
      <c r="AU492" s="274" t="s">
        <v>268</v>
      </c>
      <c r="AV492" s="274" t="s">
        <v>268</v>
      </c>
      <c r="AW492" s="274" t="s">
        <v>268</v>
      </c>
      <c r="AX492" s="274" t="s">
        <v>268</v>
      </c>
      <c r="AY492" s="274" t="s">
        <v>268</v>
      </c>
      <c r="AZ492" s="274" t="s">
        <v>268</v>
      </c>
      <c r="BA492" s="274" t="s">
        <v>268</v>
      </c>
      <c r="BB492" s="274" t="s">
        <v>268</v>
      </c>
      <c r="BC492" s="274" t="s">
        <v>268</v>
      </c>
      <c r="BD492" s="274" t="s">
        <v>268</v>
      </c>
      <c r="BE492" s="274" t="s">
        <v>268</v>
      </c>
      <c r="BF492" s="274" t="s">
        <v>268</v>
      </c>
      <c r="BG492" s="274" t="s">
        <v>268</v>
      </c>
      <c r="BH492" s="274" t="s">
        <v>268</v>
      </c>
      <c r="BI492" s="274" t="s">
        <v>268</v>
      </c>
      <c r="BJ492" s="274" t="s">
        <v>268</v>
      </c>
      <c r="BK492" s="274" t="s">
        <v>268</v>
      </c>
      <c r="BL492" s="274" t="s">
        <v>268</v>
      </c>
      <c r="BM492" s="274" t="s">
        <v>268</v>
      </c>
      <c r="BN492" s="274" t="s">
        <v>268</v>
      </c>
      <c r="BO492" s="274" t="s">
        <v>268</v>
      </c>
      <c r="BP492" s="274" t="s">
        <v>268</v>
      </c>
      <c r="BQ492" s="274" t="s">
        <v>268</v>
      </c>
      <c r="BR492" s="274" t="s">
        <v>268</v>
      </c>
      <c r="BS492" s="274" t="s">
        <v>268</v>
      </c>
      <c r="BT492" s="274" t="s">
        <v>268</v>
      </c>
      <c r="BU492" s="274" t="s">
        <v>268</v>
      </c>
      <c r="BV492" s="274" t="s">
        <v>268</v>
      </c>
      <c r="BW492" s="274" t="s">
        <v>268</v>
      </c>
      <c r="BX492" s="274" t="s">
        <v>268</v>
      </c>
      <c r="BY492" s="295">
        <v>2</v>
      </c>
      <c r="BZ492" s="295">
        <v>2</v>
      </c>
      <c r="CA492" s="298" t="s">
        <v>142</v>
      </c>
      <c r="CB492" s="297">
        <v>123</v>
      </c>
      <c r="CC492" s="284">
        <f t="shared" si="30"/>
        <v>0</v>
      </c>
      <c r="CD492" s="295">
        <f t="shared" si="31"/>
        <v>2</v>
      </c>
      <c r="CE492" s="284">
        <f t="shared" si="32"/>
        <v>1</v>
      </c>
      <c r="CF492" s="295">
        <f t="shared" si="33"/>
        <v>0</v>
      </c>
      <c r="CG492" s="274" t="s">
        <v>1817</v>
      </c>
      <c r="CH492" s="274" t="s">
        <v>268</v>
      </c>
      <c r="CI492" s="274" t="s">
        <v>268</v>
      </c>
      <c r="CJ492" s="298" t="s">
        <v>268</v>
      </c>
      <c r="CK492" s="298" t="s">
        <v>736</v>
      </c>
      <c r="CL492" s="274" t="s">
        <v>268</v>
      </c>
      <c r="CM492" s="274" t="s">
        <v>268</v>
      </c>
      <c r="CN492" s="274" t="s">
        <v>268</v>
      </c>
      <c r="CO492" s="274" t="s">
        <v>268</v>
      </c>
      <c r="CP492" s="274" t="s">
        <v>268</v>
      </c>
      <c r="CQ492" s="274" t="s">
        <v>268</v>
      </c>
      <c r="CR492" s="274" t="s">
        <v>877</v>
      </c>
      <c r="CS492" s="274">
        <v>0.98</v>
      </c>
      <c r="CT492" s="274" t="s">
        <v>268</v>
      </c>
      <c r="CU492" s="274">
        <v>0.98</v>
      </c>
      <c r="CV492" s="274">
        <v>365</v>
      </c>
      <c r="CW492" s="274" t="s">
        <v>878</v>
      </c>
      <c r="CX492" s="274" t="s">
        <v>835</v>
      </c>
      <c r="CY492" s="274" t="s">
        <v>836</v>
      </c>
      <c r="CZ492" s="274" t="s">
        <v>837</v>
      </c>
      <c r="DA492" s="274" t="s">
        <v>268</v>
      </c>
      <c r="DB492" s="274" t="s">
        <v>268</v>
      </c>
      <c r="DC492" s="274" t="s">
        <v>268</v>
      </c>
      <c r="DD492" s="274" t="s">
        <v>268</v>
      </c>
      <c r="DE492" s="274" t="s">
        <v>268</v>
      </c>
      <c r="DF492" s="274" t="s">
        <v>268</v>
      </c>
      <c r="DG492" s="299">
        <f>IFERROR(IF(CA492="D",IF(CK492="A dispo.",CD492*VLOOKUP('DATI INPUT'!$F$27,TARIFFE_UD,2,FALSE),CD492*VLOOKUP(CK492,TARIFFE_UD,2,FALSE)),CD492*VLOOKUP(CB492-100,TARIFFE_UND,2,FALSE)),0)</f>
        <v>1.5839007975657298</v>
      </c>
      <c r="DH492" s="299">
        <f>IFERROR(IF(CA492="D",IF(CK492="A dispo.",CF492*VLOOKUP('DATI INPUT'!$F$27,TARIFFE_UD,3,FALSE),CF492*VLOOKUP(CK492,TARIFFE_UD,3,FALSE)),CF492*VLOOKUP(CB492-100,TARIFFE_UND,3,FALSE)),0)</f>
        <v>0</v>
      </c>
    </row>
    <row r="493" spans="1:112" x14ac:dyDescent="0.25">
      <c r="A493" s="274" t="s">
        <v>4732</v>
      </c>
      <c r="B493" s="274" t="s">
        <v>4733</v>
      </c>
      <c r="C493" s="274" t="s">
        <v>4734</v>
      </c>
      <c r="D493" s="274" t="s">
        <v>4735</v>
      </c>
      <c r="E493" s="274" t="s">
        <v>268</v>
      </c>
      <c r="F493" s="274" t="s">
        <v>156</v>
      </c>
      <c r="G493" s="274" t="s">
        <v>4736</v>
      </c>
      <c r="H493" s="274" t="s">
        <v>4737</v>
      </c>
      <c r="I493" s="274" t="s">
        <v>4738</v>
      </c>
      <c r="J493" s="274" t="s">
        <v>156</v>
      </c>
      <c r="K493" s="274" t="s">
        <v>4739</v>
      </c>
      <c r="L493" s="274" t="s">
        <v>960</v>
      </c>
      <c r="M493" s="274" t="s">
        <v>4740</v>
      </c>
      <c r="N493" s="274" t="s">
        <v>984</v>
      </c>
      <c r="O493" s="274" t="s">
        <v>873</v>
      </c>
      <c r="P493" s="274" t="s">
        <v>1754</v>
      </c>
      <c r="Q493" s="274" t="s">
        <v>386</v>
      </c>
      <c r="R493" s="274" t="s">
        <v>268</v>
      </c>
      <c r="S493" s="274" t="s">
        <v>268</v>
      </c>
      <c r="T493" s="274" t="s">
        <v>268</v>
      </c>
      <c r="U493" s="274" t="s">
        <v>268</v>
      </c>
      <c r="V493" s="274" t="s">
        <v>268</v>
      </c>
      <c r="W493" s="274" t="s">
        <v>4741</v>
      </c>
      <c r="X493" s="274" t="s">
        <v>1754</v>
      </c>
      <c r="Y493" s="274" t="s">
        <v>272</v>
      </c>
      <c r="Z493" s="274" t="s">
        <v>268</v>
      </c>
      <c r="AA493" s="274" t="s">
        <v>268</v>
      </c>
      <c r="AB493" s="274" t="s">
        <v>268</v>
      </c>
      <c r="AC493" s="274" t="s">
        <v>268</v>
      </c>
      <c r="AD493" s="274" t="s">
        <v>268</v>
      </c>
      <c r="AE493" s="274" t="s">
        <v>287</v>
      </c>
      <c r="AF493" s="274" t="s">
        <v>1811</v>
      </c>
      <c r="AG493" s="274" t="s">
        <v>875</v>
      </c>
      <c r="AH493" s="274" t="s">
        <v>2154</v>
      </c>
      <c r="AI493" s="274" t="s">
        <v>4742</v>
      </c>
      <c r="AJ493" s="274" t="s">
        <v>268</v>
      </c>
      <c r="AK493" s="274" t="s">
        <v>395</v>
      </c>
      <c r="AL493" s="274" t="s">
        <v>268</v>
      </c>
      <c r="AM493" s="274" t="s">
        <v>405</v>
      </c>
      <c r="AN493" s="274" t="s">
        <v>268</v>
      </c>
      <c r="AO493" s="274" t="s">
        <v>268</v>
      </c>
      <c r="AP493" s="274" t="s">
        <v>268</v>
      </c>
      <c r="AQ493" s="274" t="s">
        <v>268</v>
      </c>
      <c r="AR493" s="274" t="s">
        <v>268</v>
      </c>
      <c r="AS493" s="274" t="s">
        <v>268</v>
      </c>
      <c r="AT493" s="274" t="s">
        <v>268</v>
      </c>
      <c r="AU493" s="274" t="s">
        <v>268</v>
      </c>
      <c r="AV493" s="274" t="s">
        <v>268</v>
      </c>
      <c r="AW493" s="274" t="s">
        <v>268</v>
      </c>
      <c r="AX493" s="274" t="s">
        <v>268</v>
      </c>
      <c r="AY493" s="274" t="s">
        <v>268</v>
      </c>
      <c r="AZ493" s="274" t="s">
        <v>268</v>
      </c>
      <c r="BA493" s="274" t="s">
        <v>268</v>
      </c>
      <c r="BB493" s="274" t="s">
        <v>268</v>
      </c>
      <c r="BC493" s="274" t="s">
        <v>268</v>
      </c>
      <c r="BD493" s="274" t="s">
        <v>268</v>
      </c>
      <c r="BE493" s="274" t="s">
        <v>268</v>
      </c>
      <c r="BF493" s="274" t="s">
        <v>268</v>
      </c>
      <c r="BG493" s="274" t="s">
        <v>268</v>
      </c>
      <c r="BH493" s="274" t="s">
        <v>268</v>
      </c>
      <c r="BI493" s="274" t="s">
        <v>268</v>
      </c>
      <c r="BJ493" s="274" t="s">
        <v>268</v>
      </c>
      <c r="BK493" s="274" t="s">
        <v>268</v>
      </c>
      <c r="BL493" s="274" t="s">
        <v>268</v>
      </c>
      <c r="BM493" s="274" t="s">
        <v>268</v>
      </c>
      <c r="BN493" s="274" t="s">
        <v>268</v>
      </c>
      <c r="BO493" s="274" t="s">
        <v>268</v>
      </c>
      <c r="BP493" s="274" t="s">
        <v>268</v>
      </c>
      <c r="BQ493" s="274" t="s">
        <v>268</v>
      </c>
      <c r="BR493" s="274" t="s">
        <v>268</v>
      </c>
      <c r="BS493" s="274" t="s">
        <v>268</v>
      </c>
      <c r="BT493" s="274" t="s">
        <v>268</v>
      </c>
      <c r="BU493" s="274" t="s">
        <v>268</v>
      </c>
      <c r="BV493" s="274" t="s">
        <v>268</v>
      </c>
      <c r="BW493" s="274" t="s">
        <v>268</v>
      </c>
      <c r="BX493" s="274" t="s">
        <v>268</v>
      </c>
      <c r="BY493" s="295">
        <v>53</v>
      </c>
      <c r="BZ493" s="295">
        <v>53</v>
      </c>
      <c r="CA493" s="298" t="s">
        <v>142</v>
      </c>
      <c r="CB493" s="297">
        <v>122</v>
      </c>
      <c r="CC493" s="284">
        <f t="shared" si="30"/>
        <v>0</v>
      </c>
      <c r="CD493" s="295">
        <f t="shared" si="31"/>
        <v>52.999999999999993</v>
      </c>
      <c r="CE493" s="284">
        <f t="shared" si="32"/>
        <v>0</v>
      </c>
      <c r="CF493" s="295">
        <f t="shared" si="33"/>
        <v>1</v>
      </c>
      <c r="CG493" s="274" t="s">
        <v>876</v>
      </c>
      <c r="CH493" s="274" t="s">
        <v>268</v>
      </c>
      <c r="CI493" s="274" t="s">
        <v>268</v>
      </c>
      <c r="CJ493" s="298" t="s">
        <v>271</v>
      </c>
      <c r="CK493" s="297">
        <v>1</v>
      </c>
      <c r="CL493" s="274" t="s">
        <v>268</v>
      </c>
      <c r="CM493" s="274" t="s">
        <v>268</v>
      </c>
      <c r="CN493" s="274" t="s">
        <v>268</v>
      </c>
      <c r="CO493" s="274" t="s">
        <v>268</v>
      </c>
      <c r="CP493" s="274" t="s">
        <v>268</v>
      </c>
      <c r="CQ493" s="274" t="s">
        <v>268</v>
      </c>
      <c r="CR493" s="274" t="s">
        <v>877</v>
      </c>
      <c r="CS493" s="274">
        <v>37.42</v>
      </c>
      <c r="CT493" s="274" t="s">
        <v>268</v>
      </c>
      <c r="CU493" s="274">
        <v>37.42</v>
      </c>
      <c r="CV493" s="274">
        <v>365</v>
      </c>
      <c r="CW493" s="274" t="s">
        <v>878</v>
      </c>
      <c r="CX493" s="274" t="s">
        <v>835</v>
      </c>
      <c r="CY493" s="274" t="s">
        <v>836</v>
      </c>
      <c r="CZ493" s="274" t="s">
        <v>837</v>
      </c>
      <c r="DA493" s="274" t="s">
        <v>268</v>
      </c>
      <c r="DB493" s="274" t="s">
        <v>268</v>
      </c>
      <c r="DC493" s="274" t="s">
        <v>268</v>
      </c>
      <c r="DD493" s="274" t="s">
        <v>268</v>
      </c>
      <c r="DE493" s="274" t="s">
        <v>268</v>
      </c>
      <c r="DF493" s="274" t="s">
        <v>268</v>
      </c>
      <c r="DG493" s="299">
        <f>IFERROR(IF(CA493="D",IF(CK493="A dispo.",CD493*VLOOKUP('DATI INPUT'!$F$27,TARIFFE_UD,2,FALSE),CD493*VLOOKUP(CK493,TARIFFE_UD,2,FALSE)),CD493*VLOOKUP(CB493-100,TARIFFE_UND,2,FALSE)),0)</f>
        <v>32.64595532760476</v>
      </c>
      <c r="DH493" s="299">
        <f>IFERROR(IF(CA493="D",IF(CK493="A dispo.",CF493*VLOOKUP('DATI INPUT'!$F$27,TARIFFE_UD,3,FALSE),CF493*VLOOKUP(CK493,TARIFFE_UD,3,FALSE)),CF493*VLOOKUP(CB493-100,TARIFFE_UND,3,FALSE)),0)</f>
        <v>15.164853048114928</v>
      </c>
    </row>
    <row r="494" spans="1:112" x14ac:dyDescent="0.25">
      <c r="A494" s="274" t="s">
        <v>4743</v>
      </c>
      <c r="B494" s="274" t="s">
        <v>4733</v>
      </c>
      <c r="C494" s="274" t="s">
        <v>4744</v>
      </c>
      <c r="D494" s="274" t="s">
        <v>4735</v>
      </c>
      <c r="E494" s="274" t="s">
        <v>268</v>
      </c>
      <c r="F494" s="274" t="s">
        <v>156</v>
      </c>
      <c r="G494" s="274" t="s">
        <v>4736</v>
      </c>
      <c r="H494" s="274" t="s">
        <v>4737</v>
      </c>
      <c r="I494" s="274" t="s">
        <v>4738</v>
      </c>
      <c r="J494" s="274" t="s">
        <v>156</v>
      </c>
      <c r="K494" s="274" t="s">
        <v>4739</v>
      </c>
      <c r="L494" s="274" t="s">
        <v>960</v>
      </c>
      <c r="M494" s="274" t="s">
        <v>4740</v>
      </c>
      <c r="N494" s="274" t="s">
        <v>984</v>
      </c>
      <c r="O494" s="274" t="s">
        <v>873</v>
      </c>
      <c r="P494" s="274" t="s">
        <v>1754</v>
      </c>
      <c r="Q494" s="274" t="s">
        <v>386</v>
      </c>
      <c r="R494" s="274" t="s">
        <v>268</v>
      </c>
      <c r="S494" s="274" t="s">
        <v>268</v>
      </c>
      <c r="T494" s="274" t="s">
        <v>268</v>
      </c>
      <c r="U494" s="274" t="s">
        <v>268</v>
      </c>
      <c r="V494" s="274" t="s">
        <v>268</v>
      </c>
      <c r="W494" s="274" t="s">
        <v>4741</v>
      </c>
      <c r="X494" s="274" t="s">
        <v>1754</v>
      </c>
      <c r="Y494" s="274" t="s">
        <v>272</v>
      </c>
      <c r="Z494" s="274" t="s">
        <v>268</v>
      </c>
      <c r="AA494" s="274" t="s">
        <v>268</v>
      </c>
      <c r="AB494" s="274" t="s">
        <v>268</v>
      </c>
      <c r="AC494" s="274" t="s">
        <v>268</v>
      </c>
      <c r="AD494" s="274" t="s">
        <v>268</v>
      </c>
      <c r="AE494" s="274" t="s">
        <v>287</v>
      </c>
      <c r="AF494" s="274" t="s">
        <v>1811</v>
      </c>
      <c r="AG494" s="274" t="s">
        <v>875</v>
      </c>
      <c r="AH494" s="274" t="s">
        <v>2154</v>
      </c>
      <c r="AI494" s="274" t="s">
        <v>4742</v>
      </c>
      <c r="AJ494" s="274" t="s">
        <v>268</v>
      </c>
      <c r="AK494" s="274" t="s">
        <v>395</v>
      </c>
      <c r="AL494" s="274" t="s">
        <v>268</v>
      </c>
      <c r="AM494" s="274" t="s">
        <v>405</v>
      </c>
      <c r="AN494" s="274" t="s">
        <v>268</v>
      </c>
      <c r="AO494" s="274" t="s">
        <v>268</v>
      </c>
      <c r="AP494" s="274" t="s">
        <v>268</v>
      </c>
      <c r="AQ494" s="274" t="s">
        <v>268</v>
      </c>
      <c r="AR494" s="274" t="s">
        <v>268</v>
      </c>
      <c r="AS494" s="274" t="s">
        <v>268</v>
      </c>
      <c r="AT494" s="274" t="s">
        <v>268</v>
      </c>
      <c r="AU494" s="274" t="s">
        <v>268</v>
      </c>
      <c r="AV494" s="274" t="s">
        <v>268</v>
      </c>
      <c r="AW494" s="274" t="s">
        <v>268</v>
      </c>
      <c r="AX494" s="274" t="s">
        <v>268</v>
      </c>
      <c r="AY494" s="274" t="s">
        <v>268</v>
      </c>
      <c r="AZ494" s="274" t="s">
        <v>268</v>
      </c>
      <c r="BA494" s="274" t="s">
        <v>268</v>
      </c>
      <c r="BB494" s="274" t="s">
        <v>268</v>
      </c>
      <c r="BC494" s="274" t="s">
        <v>268</v>
      </c>
      <c r="BD494" s="274" t="s">
        <v>268</v>
      </c>
      <c r="BE494" s="274" t="s">
        <v>268</v>
      </c>
      <c r="BF494" s="274" t="s">
        <v>268</v>
      </c>
      <c r="BG494" s="274" t="s">
        <v>268</v>
      </c>
      <c r="BH494" s="274" t="s">
        <v>268</v>
      </c>
      <c r="BI494" s="274" t="s">
        <v>268</v>
      </c>
      <c r="BJ494" s="274" t="s">
        <v>268</v>
      </c>
      <c r="BK494" s="274" t="s">
        <v>268</v>
      </c>
      <c r="BL494" s="274" t="s">
        <v>268</v>
      </c>
      <c r="BM494" s="274" t="s">
        <v>268</v>
      </c>
      <c r="BN494" s="274" t="s">
        <v>268</v>
      </c>
      <c r="BO494" s="274" t="s">
        <v>268</v>
      </c>
      <c r="BP494" s="274" t="s">
        <v>268</v>
      </c>
      <c r="BQ494" s="274" t="s">
        <v>268</v>
      </c>
      <c r="BR494" s="274" t="s">
        <v>268</v>
      </c>
      <c r="BS494" s="274" t="s">
        <v>268</v>
      </c>
      <c r="BT494" s="274" t="s">
        <v>268</v>
      </c>
      <c r="BU494" s="274" t="s">
        <v>268</v>
      </c>
      <c r="BV494" s="274" t="s">
        <v>268</v>
      </c>
      <c r="BW494" s="274" t="s">
        <v>268</v>
      </c>
      <c r="BX494" s="274" t="s">
        <v>268</v>
      </c>
      <c r="BY494" s="295">
        <v>53</v>
      </c>
      <c r="BZ494" s="295">
        <v>53</v>
      </c>
      <c r="CA494" s="298" t="s">
        <v>142</v>
      </c>
      <c r="CB494" s="297">
        <v>122</v>
      </c>
      <c r="CC494" s="284">
        <f t="shared" si="30"/>
        <v>0</v>
      </c>
      <c r="CD494" s="295">
        <f t="shared" si="31"/>
        <v>52.999999999999993</v>
      </c>
      <c r="CE494" s="284">
        <f t="shared" si="32"/>
        <v>0</v>
      </c>
      <c r="CF494" s="295">
        <f t="shared" si="33"/>
        <v>1</v>
      </c>
      <c r="CG494" s="274" t="s">
        <v>876</v>
      </c>
      <c r="CH494" s="274" t="s">
        <v>268</v>
      </c>
      <c r="CI494" s="274" t="s">
        <v>268</v>
      </c>
      <c r="CJ494" s="298" t="s">
        <v>280</v>
      </c>
      <c r="CK494" s="297">
        <v>2</v>
      </c>
      <c r="CL494" s="274" t="s">
        <v>268</v>
      </c>
      <c r="CM494" s="274" t="s">
        <v>268</v>
      </c>
      <c r="CN494" s="274" t="s">
        <v>268</v>
      </c>
      <c r="CO494" s="274" t="s">
        <v>268</v>
      </c>
      <c r="CP494" s="274" t="s">
        <v>268</v>
      </c>
      <c r="CQ494" s="274" t="s">
        <v>268</v>
      </c>
      <c r="CR494" s="274" t="s">
        <v>877</v>
      </c>
      <c r="CS494" s="274">
        <v>76.41</v>
      </c>
      <c r="CT494" s="274" t="s">
        <v>268</v>
      </c>
      <c r="CU494" s="274">
        <v>76.41</v>
      </c>
      <c r="CV494" s="274">
        <v>365</v>
      </c>
      <c r="CW494" s="274" t="s">
        <v>878</v>
      </c>
      <c r="CX494" s="274" t="s">
        <v>835</v>
      </c>
      <c r="CY494" s="274" t="s">
        <v>836</v>
      </c>
      <c r="CZ494" s="274" t="s">
        <v>837</v>
      </c>
      <c r="DA494" s="274" t="s">
        <v>268</v>
      </c>
      <c r="DB494" s="274" t="s">
        <v>268</v>
      </c>
      <c r="DC494" s="274" t="s">
        <v>268</v>
      </c>
      <c r="DD494" s="274" t="s">
        <v>268</v>
      </c>
      <c r="DE494" s="274" t="s">
        <v>268</v>
      </c>
      <c r="DF494" s="274" t="s">
        <v>268</v>
      </c>
      <c r="DG494" s="299">
        <f>IFERROR(IF(CA494="D",IF(CK494="A dispo.",CD494*VLOOKUP('DATI INPUT'!$F$27,TARIFFE_UD,2,FALSE),CD494*VLOOKUP(CK494,TARIFFE_UD,2,FALSE)),CD494*VLOOKUP(CB494-100,TARIFFE_UND,2,FALSE)),0)</f>
        <v>38.086947882205557</v>
      </c>
      <c r="DH494" s="299">
        <f>IFERROR(IF(CA494="D",IF(CK494="A dispo.",CF494*VLOOKUP('DATI INPUT'!$F$27,TARIFFE_UD,3,FALSE),CF494*VLOOKUP(CK494,TARIFFE_UD,3,FALSE)),CF494*VLOOKUP(CB494-100,TARIFFE_UND,3,FALSE)),0)</f>
        <v>46.077822723118445</v>
      </c>
    </row>
    <row r="495" spans="1:112" hidden="1" x14ac:dyDescent="0.25">
      <c r="A495" s="274" t="s">
        <v>4745</v>
      </c>
      <c r="B495" s="274" t="s">
        <v>1508</v>
      </c>
      <c r="C495" s="274" t="s">
        <v>4746</v>
      </c>
      <c r="D495" s="274" t="s">
        <v>4747</v>
      </c>
      <c r="E495" s="274" t="s">
        <v>268</v>
      </c>
      <c r="F495" s="274" t="s">
        <v>156</v>
      </c>
      <c r="G495" s="274" t="s">
        <v>4748</v>
      </c>
      <c r="H495" s="274" t="s">
        <v>1091</v>
      </c>
      <c r="I495" s="274" t="s">
        <v>4749</v>
      </c>
      <c r="J495" s="274" t="s">
        <v>156</v>
      </c>
      <c r="K495" s="274" t="s">
        <v>4750</v>
      </c>
      <c r="L495" s="274" t="s">
        <v>871</v>
      </c>
      <c r="M495" s="274" t="s">
        <v>4751</v>
      </c>
      <c r="N495" s="274" t="s">
        <v>303</v>
      </c>
      <c r="O495" s="274" t="s">
        <v>4608</v>
      </c>
      <c r="P495" s="274" t="s">
        <v>4752</v>
      </c>
      <c r="Q495" s="274" t="s">
        <v>1340</v>
      </c>
      <c r="R495" s="274" t="s">
        <v>268</v>
      </c>
      <c r="S495" s="274" t="s">
        <v>268</v>
      </c>
      <c r="T495" s="274" t="s">
        <v>268</v>
      </c>
      <c r="U495" s="274" t="s">
        <v>268</v>
      </c>
      <c r="V495" s="274" t="s">
        <v>268</v>
      </c>
      <c r="W495" s="274" t="s">
        <v>4562</v>
      </c>
      <c r="X495" s="274" t="s">
        <v>1962</v>
      </c>
      <c r="Y495" s="274" t="s">
        <v>343</v>
      </c>
      <c r="Z495" s="274" t="s">
        <v>268</v>
      </c>
      <c r="AA495" s="274" t="s">
        <v>268</v>
      </c>
      <c r="AB495" s="274" t="s">
        <v>268</v>
      </c>
      <c r="AC495" s="274" t="s">
        <v>268</v>
      </c>
      <c r="AD495" s="274" t="s">
        <v>268</v>
      </c>
      <c r="AE495" s="274" t="s">
        <v>287</v>
      </c>
      <c r="AF495" s="274" t="s">
        <v>1811</v>
      </c>
      <c r="AG495" s="274" t="s">
        <v>875</v>
      </c>
      <c r="AH495" s="274" t="s">
        <v>1963</v>
      </c>
      <c r="AI495" s="274" t="s">
        <v>1066</v>
      </c>
      <c r="AJ495" s="274" t="s">
        <v>268</v>
      </c>
      <c r="AK495" s="274" t="s">
        <v>395</v>
      </c>
      <c r="AL495" s="274" t="s">
        <v>268</v>
      </c>
      <c r="AM495" s="274" t="s">
        <v>355</v>
      </c>
      <c r="AN495" s="274" t="s">
        <v>268</v>
      </c>
      <c r="AO495" s="274" t="s">
        <v>268</v>
      </c>
      <c r="AP495" s="274" t="s">
        <v>268</v>
      </c>
      <c r="AQ495" s="274" t="s">
        <v>268</v>
      </c>
      <c r="AR495" s="274" t="s">
        <v>268</v>
      </c>
      <c r="AS495" s="274" t="s">
        <v>268</v>
      </c>
      <c r="AT495" s="274" t="s">
        <v>268</v>
      </c>
      <c r="AU495" s="274" t="s">
        <v>268</v>
      </c>
      <c r="AV495" s="274" t="s">
        <v>268</v>
      </c>
      <c r="AW495" s="274" t="s">
        <v>268</v>
      </c>
      <c r="AX495" s="274" t="s">
        <v>268</v>
      </c>
      <c r="AY495" s="274" t="s">
        <v>268</v>
      </c>
      <c r="AZ495" s="274" t="s">
        <v>268</v>
      </c>
      <c r="BA495" s="274" t="s">
        <v>268</v>
      </c>
      <c r="BB495" s="274" t="s">
        <v>268</v>
      </c>
      <c r="BC495" s="274" t="s">
        <v>268</v>
      </c>
      <c r="BD495" s="274" t="s">
        <v>268</v>
      </c>
      <c r="BE495" s="274" t="s">
        <v>268</v>
      </c>
      <c r="BF495" s="274" t="s">
        <v>268</v>
      </c>
      <c r="BG495" s="274" t="s">
        <v>268</v>
      </c>
      <c r="BH495" s="274" t="s">
        <v>268</v>
      </c>
      <c r="BI495" s="274" t="s">
        <v>268</v>
      </c>
      <c r="BJ495" s="274" t="s">
        <v>268</v>
      </c>
      <c r="BK495" s="274" t="s">
        <v>268</v>
      </c>
      <c r="BL495" s="274" t="s">
        <v>268</v>
      </c>
      <c r="BM495" s="274" t="s">
        <v>268</v>
      </c>
      <c r="BN495" s="274" t="s">
        <v>268</v>
      </c>
      <c r="BO495" s="274" t="s">
        <v>268</v>
      </c>
      <c r="BP495" s="274" t="s">
        <v>268</v>
      </c>
      <c r="BQ495" s="274" t="s">
        <v>268</v>
      </c>
      <c r="BR495" s="274" t="s">
        <v>268</v>
      </c>
      <c r="BS495" s="274" t="s">
        <v>268</v>
      </c>
      <c r="BT495" s="274" t="s">
        <v>268</v>
      </c>
      <c r="BU495" s="274" t="s">
        <v>268</v>
      </c>
      <c r="BV495" s="274" t="s">
        <v>268</v>
      </c>
      <c r="BW495" s="274" t="s">
        <v>268</v>
      </c>
      <c r="BX495" s="274" t="s">
        <v>268</v>
      </c>
      <c r="BY495" s="295">
        <v>60</v>
      </c>
      <c r="BZ495" s="295">
        <v>60</v>
      </c>
      <c r="CA495" s="298" t="s">
        <v>142</v>
      </c>
      <c r="CB495" s="297">
        <v>122</v>
      </c>
      <c r="CC495" s="284">
        <f t="shared" si="30"/>
        <v>0</v>
      </c>
      <c r="CD495" s="295">
        <f t="shared" si="31"/>
        <v>60</v>
      </c>
      <c r="CE495" s="284">
        <f t="shared" si="32"/>
        <v>0</v>
      </c>
      <c r="CF495" s="295">
        <f t="shared" si="33"/>
        <v>1</v>
      </c>
      <c r="CG495" s="274" t="s">
        <v>876</v>
      </c>
      <c r="CH495" s="274" t="s">
        <v>268</v>
      </c>
      <c r="CI495" s="274" t="s">
        <v>268</v>
      </c>
      <c r="CJ495" s="298" t="s">
        <v>268</v>
      </c>
      <c r="CK495" s="298" t="s">
        <v>736</v>
      </c>
      <c r="CL495" s="274" t="s">
        <v>268</v>
      </c>
      <c r="CM495" s="274" t="s">
        <v>268</v>
      </c>
      <c r="CN495" s="274" t="s">
        <v>268</v>
      </c>
      <c r="CO495" s="274" t="s">
        <v>268</v>
      </c>
      <c r="CP495" s="274" t="s">
        <v>268</v>
      </c>
      <c r="CQ495" s="274" t="s">
        <v>268</v>
      </c>
      <c r="CR495" s="274" t="s">
        <v>877</v>
      </c>
      <c r="CS495" s="274">
        <v>81.96</v>
      </c>
      <c r="CT495" s="274" t="s">
        <v>268</v>
      </c>
      <c r="CU495" s="274">
        <v>81.96</v>
      </c>
      <c r="CV495" s="274">
        <v>365</v>
      </c>
      <c r="CW495" s="274" t="s">
        <v>878</v>
      </c>
      <c r="CX495" s="274" t="s">
        <v>835</v>
      </c>
      <c r="CY495" s="274" t="s">
        <v>836</v>
      </c>
      <c r="CZ495" s="274" t="s">
        <v>837</v>
      </c>
      <c r="DA495" s="274" t="s">
        <v>268</v>
      </c>
      <c r="DB495" s="274" t="s">
        <v>268</v>
      </c>
      <c r="DC495" s="274" t="s">
        <v>268</v>
      </c>
      <c r="DD495" s="274" t="s">
        <v>268</v>
      </c>
      <c r="DE495" s="274" t="s">
        <v>268</v>
      </c>
      <c r="DF495" s="274" t="s">
        <v>268</v>
      </c>
      <c r="DG495" s="299">
        <f>IFERROR(IF(CA495="D",IF(CK495="A dispo.",CD495*VLOOKUP('DATI INPUT'!$F$27,TARIFFE_UD,2,FALSE),CD495*VLOOKUP(CK495,TARIFFE_UD,2,FALSE)),CD495*VLOOKUP(CB495-100,TARIFFE_UND,2,FALSE)),0)</f>
        <v>47.517023926971895</v>
      </c>
      <c r="DH495" s="299">
        <f>IFERROR(IF(CA495="D",IF(CK495="A dispo.",CF495*VLOOKUP('DATI INPUT'!$F$27,TARIFFE_UD,3,FALSE),CF495*VLOOKUP(CK495,TARIFFE_UD,3,FALSE)),CF495*VLOOKUP(CB495-100,TARIFFE_UND,3,FALSE)),0)</f>
        <v>60.367780403072892</v>
      </c>
    </row>
    <row r="496" spans="1:112" hidden="1" x14ac:dyDescent="0.25">
      <c r="A496" s="274" t="s">
        <v>4753</v>
      </c>
      <c r="B496" s="274" t="s">
        <v>1508</v>
      </c>
      <c r="C496" s="274" t="s">
        <v>4754</v>
      </c>
      <c r="D496" s="274" t="s">
        <v>4747</v>
      </c>
      <c r="E496" s="274" t="s">
        <v>268</v>
      </c>
      <c r="F496" s="274" t="s">
        <v>156</v>
      </c>
      <c r="G496" s="274" t="s">
        <v>4748</v>
      </c>
      <c r="H496" s="274" t="s">
        <v>1091</v>
      </c>
      <c r="I496" s="274" t="s">
        <v>4749</v>
      </c>
      <c r="J496" s="274" t="s">
        <v>156</v>
      </c>
      <c r="K496" s="274" t="s">
        <v>4750</v>
      </c>
      <c r="L496" s="274" t="s">
        <v>871</v>
      </c>
      <c r="M496" s="274" t="s">
        <v>4751</v>
      </c>
      <c r="N496" s="274" t="s">
        <v>303</v>
      </c>
      <c r="O496" s="274" t="s">
        <v>4608</v>
      </c>
      <c r="P496" s="274" t="s">
        <v>4752</v>
      </c>
      <c r="Q496" s="274" t="s">
        <v>1340</v>
      </c>
      <c r="R496" s="274" t="s">
        <v>268</v>
      </c>
      <c r="S496" s="274" t="s">
        <v>268</v>
      </c>
      <c r="T496" s="274" t="s">
        <v>268</v>
      </c>
      <c r="U496" s="274" t="s">
        <v>268</v>
      </c>
      <c r="V496" s="274" t="s">
        <v>268</v>
      </c>
      <c r="W496" s="274" t="s">
        <v>4562</v>
      </c>
      <c r="X496" s="274" t="s">
        <v>1962</v>
      </c>
      <c r="Y496" s="274" t="s">
        <v>343</v>
      </c>
      <c r="Z496" s="274" t="s">
        <v>268</v>
      </c>
      <c r="AA496" s="274" t="s">
        <v>268</v>
      </c>
      <c r="AB496" s="274" t="s">
        <v>268</v>
      </c>
      <c r="AC496" s="274" t="s">
        <v>268</v>
      </c>
      <c r="AD496" s="274" t="s">
        <v>268</v>
      </c>
      <c r="AE496" s="274" t="s">
        <v>287</v>
      </c>
      <c r="AF496" s="274" t="s">
        <v>1811</v>
      </c>
      <c r="AG496" s="274" t="s">
        <v>875</v>
      </c>
      <c r="AH496" s="274" t="s">
        <v>1963</v>
      </c>
      <c r="AI496" s="274" t="s">
        <v>1066</v>
      </c>
      <c r="AJ496" s="274" t="s">
        <v>268</v>
      </c>
      <c r="AK496" s="274" t="s">
        <v>366</v>
      </c>
      <c r="AL496" s="274" t="s">
        <v>268</v>
      </c>
      <c r="AM496" s="274" t="s">
        <v>353</v>
      </c>
      <c r="AN496" s="274" t="s">
        <v>268</v>
      </c>
      <c r="AO496" s="274" t="s">
        <v>268</v>
      </c>
      <c r="AP496" s="274" t="s">
        <v>268</v>
      </c>
      <c r="AQ496" s="274" t="s">
        <v>268</v>
      </c>
      <c r="AR496" s="274" t="s">
        <v>268</v>
      </c>
      <c r="AS496" s="274" t="s">
        <v>268</v>
      </c>
      <c r="AT496" s="274" t="s">
        <v>268</v>
      </c>
      <c r="AU496" s="274" t="s">
        <v>268</v>
      </c>
      <c r="AV496" s="274" t="s">
        <v>268</v>
      </c>
      <c r="AW496" s="274" t="s">
        <v>268</v>
      </c>
      <c r="AX496" s="274" t="s">
        <v>268</v>
      </c>
      <c r="AY496" s="274" t="s">
        <v>268</v>
      </c>
      <c r="AZ496" s="274" t="s">
        <v>268</v>
      </c>
      <c r="BA496" s="274" t="s">
        <v>268</v>
      </c>
      <c r="BB496" s="274" t="s">
        <v>268</v>
      </c>
      <c r="BC496" s="274" t="s">
        <v>268</v>
      </c>
      <c r="BD496" s="274" t="s">
        <v>268</v>
      </c>
      <c r="BE496" s="274" t="s">
        <v>268</v>
      </c>
      <c r="BF496" s="274" t="s">
        <v>268</v>
      </c>
      <c r="BG496" s="274" t="s">
        <v>268</v>
      </c>
      <c r="BH496" s="274" t="s">
        <v>268</v>
      </c>
      <c r="BI496" s="274" t="s">
        <v>268</v>
      </c>
      <c r="BJ496" s="274" t="s">
        <v>268</v>
      </c>
      <c r="BK496" s="274" t="s">
        <v>268</v>
      </c>
      <c r="BL496" s="274" t="s">
        <v>268</v>
      </c>
      <c r="BM496" s="274" t="s">
        <v>268</v>
      </c>
      <c r="BN496" s="274" t="s">
        <v>268</v>
      </c>
      <c r="BO496" s="274" t="s">
        <v>268</v>
      </c>
      <c r="BP496" s="274" t="s">
        <v>268</v>
      </c>
      <c r="BQ496" s="274" t="s">
        <v>268</v>
      </c>
      <c r="BR496" s="274" t="s">
        <v>268</v>
      </c>
      <c r="BS496" s="274" t="s">
        <v>268</v>
      </c>
      <c r="BT496" s="274" t="s">
        <v>268</v>
      </c>
      <c r="BU496" s="274" t="s">
        <v>268</v>
      </c>
      <c r="BV496" s="274" t="s">
        <v>268</v>
      </c>
      <c r="BW496" s="274" t="s">
        <v>268</v>
      </c>
      <c r="BX496" s="274" t="s">
        <v>268</v>
      </c>
      <c r="BY496" s="295">
        <v>2</v>
      </c>
      <c r="BZ496" s="295">
        <v>2</v>
      </c>
      <c r="CA496" s="298" t="s">
        <v>142</v>
      </c>
      <c r="CB496" s="297">
        <v>123</v>
      </c>
      <c r="CC496" s="284">
        <f t="shared" si="30"/>
        <v>0</v>
      </c>
      <c r="CD496" s="295">
        <f t="shared" si="31"/>
        <v>2</v>
      </c>
      <c r="CE496" s="284">
        <f t="shared" si="32"/>
        <v>1</v>
      </c>
      <c r="CF496" s="295">
        <f t="shared" si="33"/>
        <v>0</v>
      </c>
      <c r="CG496" s="274" t="s">
        <v>1817</v>
      </c>
      <c r="CH496" s="274" t="s">
        <v>268</v>
      </c>
      <c r="CI496" s="274" t="s">
        <v>268</v>
      </c>
      <c r="CJ496" s="298" t="s">
        <v>268</v>
      </c>
      <c r="CK496" s="298" t="s">
        <v>736</v>
      </c>
      <c r="CL496" s="274" t="s">
        <v>268</v>
      </c>
      <c r="CM496" s="274" t="s">
        <v>268</v>
      </c>
      <c r="CN496" s="274" t="s">
        <v>268</v>
      </c>
      <c r="CO496" s="274" t="s">
        <v>268</v>
      </c>
      <c r="CP496" s="274" t="s">
        <v>268</v>
      </c>
      <c r="CQ496" s="274" t="s">
        <v>268</v>
      </c>
      <c r="CR496" s="274" t="s">
        <v>877</v>
      </c>
      <c r="CS496" s="274">
        <v>0.98</v>
      </c>
      <c r="CT496" s="274" t="s">
        <v>268</v>
      </c>
      <c r="CU496" s="274">
        <v>0.98</v>
      </c>
      <c r="CV496" s="274">
        <v>365</v>
      </c>
      <c r="CW496" s="274" t="s">
        <v>878</v>
      </c>
      <c r="CX496" s="274" t="s">
        <v>835</v>
      </c>
      <c r="CY496" s="274" t="s">
        <v>836</v>
      </c>
      <c r="CZ496" s="274" t="s">
        <v>837</v>
      </c>
      <c r="DA496" s="274" t="s">
        <v>268</v>
      </c>
      <c r="DB496" s="274" t="s">
        <v>268</v>
      </c>
      <c r="DC496" s="274" t="s">
        <v>268</v>
      </c>
      <c r="DD496" s="274" t="s">
        <v>268</v>
      </c>
      <c r="DE496" s="274" t="s">
        <v>268</v>
      </c>
      <c r="DF496" s="274" t="s">
        <v>268</v>
      </c>
      <c r="DG496" s="299">
        <f>IFERROR(IF(CA496="D",IF(CK496="A dispo.",CD496*VLOOKUP('DATI INPUT'!$F$27,TARIFFE_UD,2,FALSE),CD496*VLOOKUP(CK496,TARIFFE_UD,2,FALSE)),CD496*VLOOKUP(CB496-100,TARIFFE_UND,2,FALSE)),0)</f>
        <v>1.5839007975657298</v>
      </c>
      <c r="DH496" s="299">
        <f>IFERROR(IF(CA496="D",IF(CK496="A dispo.",CF496*VLOOKUP('DATI INPUT'!$F$27,TARIFFE_UD,3,FALSE),CF496*VLOOKUP(CK496,TARIFFE_UD,3,FALSE)),CF496*VLOOKUP(CB496-100,TARIFFE_UND,3,FALSE)),0)</f>
        <v>0</v>
      </c>
    </row>
    <row r="497" spans="1:112" hidden="1" x14ac:dyDescent="0.25">
      <c r="A497" s="274" t="s">
        <v>4755</v>
      </c>
      <c r="B497" s="274" t="s">
        <v>4756</v>
      </c>
      <c r="C497" s="274" t="s">
        <v>4757</v>
      </c>
      <c r="D497" s="274" t="s">
        <v>4758</v>
      </c>
      <c r="E497" s="274" t="s">
        <v>268</v>
      </c>
      <c r="F497" s="274" t="s">
        <v>156</v>
      </c>
      <c r="G497" s="274" t="s">
        <v>4759</v>
      </c>
      <c r="H497" s="274" t="s">
        <v>4737</v>
      </c>
      <c r="I497" s="274" t="s">
        <v>4760</v>
      </c>
      <c r="J497" s="274" t="s">
        <v>156</v>
      </c>
      <c r="K497" s="274" t="s">
        <v>4761</v>
      </c>
      <c r="L497" s="274" t="s">
        <v>984</v>
      </c>
      <c r="M497" s="274" t="s">
        <v>4762</v>
      </c>
      <c r="N497" s="274" t="s">
        <v>513</v>
      </c>
      <c r="O497" s="274" t="s">
        <v>4763</v>
      </c>
      <c r="P497" s="274" t="s">
        <v>4764</v>
      </c>
      <c r="Q497" s="274" t="s">
        <v>294</v>
      </c>
      <c r="R497" s="274" t="s">
        <v>268</v>
      </c>
      <c r="S497" s="274" t="s">
        <v>268</v>
      </c>
      <c r="T497" s="274" t="s">
        <v>268</v>
      </c>
      <c r="U497" s="274" t="s">
        <v>268</v>
      </c>
      <c r="V497" s="274" t="s">
        <v>268</v>
      </c>
      <c r="W497" s="274" t="s">
        <v>1753</v>
      </c>
      <c r="X497" s="274" t="s">
        <v>1754</v>
      </c>
      <c r="Y497" s="274" t="s">
        <v>279</v>
      </c>
      <c r="Z497" s="274" t="s">
        <v>268</v>
      </c>
      <c r="AA497" s="274" t="s">
        <v>268</v>
      </c>
      <c r="AB497" s="274" t="s">
        <v>268</v>
      </c>
      <c r="AC497" s="274" t="s">
        <v>268</v>
      </c>
      <c r="AD497" s="274" t="s">
        <v>268</v>
      </c>
      <c r="AE497" s="274" t="s">
        <v>287</v>
      </c>
      <c r="AF497" s="274" t="s">
        <v>1811</v>
      </c>
      <c r="AG497" s="274" t="s">
        <v>875</v>
      </c>
      <c r="AH497" s="274" t="s">
        <v>2154</v>
      </c>
      <c r="AI497" s="274" t="s">
        <v>4765</v>
      </c>
      <c r="AJ497" s="274" t="s">
        <v>268</v>
      </c>
      <c r="AK497" s="274" t="s">
        <v>366</v>
      </c>
      <c r="AL497" s="274" t="s">
        <v>268</v>
      </c>
      <c r="AM497" s="274" t="s">
        <v>405</v>
      </c>
      <c r="AN497" s="274" t="s">
        <v>268</v>
      </c>
      <c r="AO497" s="274" t="s">
        <v>268</v>
      </c>
      <c r="AP497" s="274" t="s">
        <v>268</v>
      </c>
      <c r="AQ497" s="274" t="s">
        <v>268</v>
      </c>
      <c r="AR497" s="274" t="s">
        <v>268</v>
      </c>
      <c r="AS497" s="274" t="s">
        <v>268</v>
      </c>
      <c r="AT497" s="274" t="s">
        <v>268</v>
      </c>
      <c r="AU497" s="274" t="s">
        <v>268</v>
      </c>
      <c r="AV497" s="274" t="s">
        <v>268</v>
      </c>
      <c r="AW497" s="274" t="s">
        <v>268</v>
      </c>
      <c r="AX497" s="274" t="s">
        <v>268</v>
      </c>
      <c r="AY497" s="274" t="s">
        <v>268</v>
      </c>
      <c r="AZ497" s="274" t="s">
        <v>268</v>
      </c>
      <c r="BA497" s="274" t="s">
        <v>268</v>
      </c>
      <c r="BB497" s="274" t="s">
        <v>268</v>
      </c>
      <c r="BC497" s="274" t="s">
        <v>268</v>
      </c>
      <c r="BD497" s="274" t="s">
        <v>268</v>
      </c>
      <c r="BE497" s="274" t="s">
        <v>268</v>
      </c>
      <c r="BF497" s="274" t="s">
        <v>268</v>
      </c>
      <c r="BG497" s="274" t="s">
        <v>268</v>
      </c>
      <c r="BH497" s="274" t="s">
        <v>268</v>
      </c>
      <c r="BI497" s="274" t="s">
        <v>268</v>
      </c>
      <c r="BJ497" s="274" t="s">
        <v>268</v>
      </c>
      <c r="BK497" s="274" t="s">
        <v>268</v>
      </c>
      <c r="BL497" s="274" t="s">
        <v>268</v>
      </c>
      <c r="BM497" s="274" t="s">
        <v>268</v>
      </c>
      <c r="BN497" s="274" t="s">
        <v>268</v>
      </c>
      <c r="BO497" s="274" t="s">
        <v>268</v>
      </c>
      <c r="BP497" s="274" t="s">
        <v>268</v>
      </c>
      <c r="BQ497" s="274" t="s">
        <v>268</v>
      </c>
      <c r="BR497" s="274" t="s">
        <v>268</v>
      </c>
      <c r="BS497" s="274" t="s">
        <v>268</v>
      </c>
      <c r="BT497" s="274" t="s">
        <v>268</v>
      </c>
      <c r="BU497" s="274" t="s">
        <v>268</v>
      </c>
      <c r="BV497" s="274" t="s">
        <v>268</v>
      </c>
      <c r="BW497" s="274" t="s">
        <v>268</v>
      </c>
      <c r="BX497" s="274" t="s">
        <v>268</v>
      </c>
      <c r="BY497" s="295">
        <v>33.299999999999997</v>
      </c>
      <c r="BZ497" s="295">
        <v>33.299999999999997</v>
      </c>
      <c r="CA497" s="298" t="s">
        <v>142</v>
      </c>
      <c r="CB497" s="297">
        <v>122</v>
      </c>
      <c r="CC497" s="284">
        <f t="shared" si="30"/>
        <v>0</v>
      </c>
      <c r="CD497" s="295">
        <f t="shared" si="31"/>
        <v>33.299999999999997</v>
      </c>
      <c r="CE497" s="284">
        <f t="shared" si="32"/>
        <v>0</v>
      </c>
      <c r="CF497" s="295">
        <f t="shared" si="33"/>
        <v>1</v>
      </c>
      <c r="CG497" s="274" t="s">
        <v>876</v>
      </c>
      <c r="CH497" s="274" t="s">
        <v>268</v>
      </c>
      <c r="CI497" s="274" t="s">
        <v>268</v>
      </c>
      <c r="CJ497" s="298" t="s">
        <v>268</v>
      </c>
      <c r="CK497" s="298" t="s">
        <v>736</v>
      </c>
      <c r="CL497" s="274" t="s">
        <v>268</v>
      </c>
      <c r="CM497" s="274" t="s">
        <v>268</v>
      </c>
      <c r="CN497" s="274" t="s">
        <v>268</v>
      </c>
      <c r="CO497" s="274" t="s">
        <v>268</v>
      </c>
      <c r="CP497" s="274" t="s">
        <v>268</v>
      </c>
      <c r="CQ497" s="274" t="s">
        <v>268</v>
      </c>
      <c r="CR497" s="274" t="s">
        <v>877</v>
      </c>
      <c r="CS497" s="274">
        <v>68.88</v>
      </c>
      <c r="CT497" s="274" t="s">
        <v>268</v>
      </c>
      <c r="CU497" s="274">
        <v>68.88</v>
      </c>
      <c r="CV497" s="274">
        <v>365</v>
      </c>
      <c r="CW497" s="274" t="s">
        <v>878</v>
      </c>
      <c r="CX497" s="274" t="s">
        <v>835</v>
      </c>
      <c r="CY497" s="274" t="s">
        <v>836</v>
      </c>
      <c r="CZ497" s="274" t="s">
        <v>837</v>
      </c>
      <c r="DA497" s="274" t="s">
        <v>268</v>
      </c>
      <c r="DB497" s="274" t="s">
        <v>268</v>
      </c>
      <c r="DC497" s="274" t="s">
        <v>268</v>
      </c>
      <c r="DD497" s="274" t="s">
        <v>268</v>
      </c>
      <c r="DE497" s="274" t="s">
        <v>268</v>
      </c>
      <c r="DF497" s="274" t="s">
        <v>268</v>
      </c>
      <c r="DG497" s="299">
        <f>IFERROR(IF(CA497="D",IF(CK497="A dispo.",CD497*VLOOKUP('DATI INPUT'!$F$27,TARIFFE_UD,2,FALSE),CD497*VLOOKUP(CK497,TARIFFE_UD,2,FALSE)),CD497*VLOOKUP(CB497-100,TARIFFE_UND,2,FALSE)),0)</f>
        <v>26.371948279469397</v>
      </c>
      <c r="DH497" s="299">
        <f>IFERROR(IF(CA497="D",IF(CK497="A dispo.",CF497*VLOOKUP('DATI INPUT'!$F$27,TARIFFE_UD,3,FALSE),CF497*VLOOKUP(CK497,TARIFFE_UD,3,FALSE)),CF497*VLOOKUP(CB497-100,TARIFFE_UND,3,FALSE)),0)</f>
        <v>60.367780403072892</v>
      </c>
    </row>
    <row r="498" spans="1:112" hidden="1" x14ac:dyDescent="0.25">
      <c r="A498" s="274" t="s">
        <v>4766</v>
      </c>
      <c r="B498" s="274" t="s">
        <v>1108</v>
      </c>
      <c r="C498" s="274" t="s">
        <v>4767</v>
      </c>
      <c r="D498" s="274" t="s">
        <v>4768</v>
      </c>
      <c r="E498" s="274" t="s">
        <v>268</v>
      </c>
      <c r="F498" s="274" t="s">
        <v>156</v>
      </c>
      <c r="G498" s="274" t="s">
        <v>4769</v>
      </c>
      <c r="H498" s="274" t="s">
        <v>4770</v>
      </c>
      <c r="I498" s="274" t="s">
        <v>440</v>
      </c>
      <c r="J498" s="274" t="s">
        <v>274</v>
      </c>
      <c r="K498" s="274" t="s">
        <v>4771</v>
      </c>
      <c r="L498" s="274" t="s">
        <v>4772</v>
      </c>
      <c r="M498" s="274" t="s">
        <v>4773</v>
      </c>
      <c r="N498" s="274" t="s">
        <v>4774</v>
      </c>
      <c r="O498" s="274" t="s">
        <v>4775</v>
      </c>
      <c r="P498" s="274" t="s">
        <v>4776</v>
      </c>
      <c r="Q498" s="274" t="s">
        <v>280</v>
      </c>
      <c r="R498" s="274" t="s">
        <v>268</v>
      </c>
      <c r="S498" s="274" t="s">
        <v>268</v>
      </c>
      <c r="T498" s="274" t="s">
        <v>268</v>
      </c>
      <c r="U498" s="274" t="s">
        <v>268</v>
      </c>
      <c r="V498" s="274" t="s">
        <v>268</v>
      </c>
      <c r="W498" s="274" t="s">
        <v>4777</v>
      </c>
      <c r="X498" s="274" t="s">
        <v>887</v>
      </c>
      <c r="Y498" s="274" t="s">
        <v>1315</v>
      </c>
      <c r="Z498" s="274" t="s">
        <v>268</v>
      </c>
      <c r="AA498" s="274" t="s">
        <v>268</v>
      </c>
      <c r="AB498" s="274" t="s">
        <v>268</v>
      </c>
      <c r="AC498" s="274" t="s">
        <v>268</v>
      </c>
      <c r="AD498" s="274" t="s">
        <v>268</v>
      </c>
      <c r="AE498" s="274" t="s">
        <v>287</v>
      </c>
      <c r="AF498" s="274" t="s">
        <v>1811</v>
      </c>
      <c r="AG498" s="274" t="s">
        <v>875</v>
      </c>
      <c r="AH498" s="274" t="s">
        <v>1848</v>
      </c>
      <c r="AI498" s="274" t="s">
        <v>4778</v>
      </c>
      <c r="AJ498" s="274" t="s">
        <v>268</v>
      </c>
      <c r="AK498" s="274" t="s">
        <v>366</v>
      </c>
      <c r="AL498" s="274" t="s">
        <v>268</v>
      </c>
      <c r="AM498" s="274" t="s">
        <v>405</v>
      </c>
      <c r="AN498" s="274" t="s">
        <v>268</v>
      </c>
      <c r="AO498" s="274" t="s">
        <v>268</v>
      </c>
      <c r="AP498" s="274" t="s">
        <v>268</v>
      </c>
      <c r="AQ498" s="274" t="s">
        <v>268</v>
      </c>
      <c r="AR498" s="274" t="s">
        <v>268</v>
      </c>
      <c r="AS498" s="274" t="s">
        <v>268</v>
      </c>
      <c r="AT498" s="274" t="s">
        <v>268</v>
      </c>
      <c r="AU498" s="274" t="s">
        <v>268</v>
      </c>
      <c r="AV498" s="274" t="s">
        <v>268</v>
      </c>
      <c r="AW498" s="274" t="s">
        <v>268</v>
      </c>
      <c r="AX498" s="274" t="s">
        <v>268</v>
      </c>
      <c r="AY498" s="274" t="s">
        <v>268</v>
      </c>
      <c r="AZ498" s="274" t="s">
        <v>268</v>
      </c>
      <c r="BA498" s="274" t="s">
        <v>268</v>
      </c>
      <c r="BB498" s="274" t="s">
        <v>268</v>
      </c>
      <c r="BC498" s="274" t="s">
        <v>268</v>
      </c>
      <c r="BD498" s="274" t="s">
        <v>268</v>
      </c>
      <c r="BE498" s="274" t="s">
        <v>268</v>
      </c>
      <c r="BF498" s="274" t="s">
        <v>268</v>
      </c>
      <c r="BG498" s="274" t="s">
        <v>268</v>
      </c>
      <c r="BH498" s="274" t="s">
        <v>268</v>
      </c>
      <c r="BI498" s="274" t="s">
        <v>268</v>
      </c>
      <c r="BJ498" s="274" t="s">
        <v>268</v>
      </c>
      <c r="BK498" s="274" t="s">
        <v>268</v>
      </c>
      <c r="BL498" s="274" t="s">
        <v>268</v>
      </c>
      <c r="BM498" s="274" t="s">
        <v>268</v>
      </c>
      <c r="BN498" s="274" t="s">
        <v>268</v>
      </c>
      <c r="BO498" s="274" t="s">
        <v>268</v>
      </c>
      <c r="BP498" s="274" t="s">
        <v>268</v>
      </c>
      <c r="BQ498" s="274" t="s">
        <v>268</v>
      </c>
      <c r="BR498" s="274" t="s">
        <v>268</v>
      </c>
      <c r="BS498" s="274" t="s">
        <v>268</v>
      </c>
      <c r="BT498" s="274" t="s">
        <v>268</v>
      </c>
      <c r="BU498" s="274" t="s">
        <v>268</v>
      </c>
      <c r="BV498" s="274" t="s">
        <v>268</v>
      </c>
      <c r="BW498" s="274" t="s">
        <v>268</v>
      </c>
      <c r="BX498" s="274" t="s">
        <v>268</v>
      </c>
      <c r="BY498" s="295">
        <v>74</v>
      </c>
      <c r="BZ498" s="295">
        <v>74</v>
      </c>
      <c r="CA498" s="298" t="s">
        <v>142</v>
      </c>
      <c r="CB498" s="297">
        <v>122</v>
      </c>
      <c r="CC498" s="284">
        <f t="shared" si="30"/>
        <v>0</v>
      </c>
      <c r="CD498" s="295">
        <f t="shared" si="31"/>
        <v>74</v>
      </c>
      <c r="CE498" s="284">
        <f t="shared" si="32"/>
        <v>0</v>
      </c>
      <c r="CF498" s="295">
        <f t="shared" si="33"/>
        <v>1</v>
      </c>
      <c r="CG498" s="274" t="s">
        <v>876</v>
      </c>
      <c r="CH498" s="274" t="s">
        <v>268</v>
      </c>
      <c r="CI498" s="274" t="s">
        <v>268</v>
      </c>
      <c r="CJ498" s="298" t="s">
        <v>268</v>
      </c>
      <c r="CK498" s="298" t="s">
        <v>736</v>
      </c>
      <c r="CL498" s="274" t="s">
        <v>268</v>
      </c>
      <c r="CM498" s="274" t="s">
        <v>268</v>
      </c>
      <c r="CN498" s="274" t="s">
        <v>268</v>
      </c>
      <c r="CO498" s="274" t="s">
        <v>268</v>
      </c>
      <c r="CP498" s="274" t="s">
        <v>268</v>
      </c>
      <c r="CQ498" s="274" t="s">
        <v>268</v>
      </c>
      <c r="CR498" s="274" t="s">
        <v>877</v>
      </c>
      <c r="CS498" s="274">
        <v>88.82</v>
      </c>
      <c r="CT498" s="274" t="s">
        <v>268</v>
      </c>
      <c r="CU498" s="274">
        <v>88.82</v>
      </c>
      <c r="CV498" s="274">
        <v>365</v>
      </c>
      <c r="CW498" s="274" t="s">
        <v>878</v>
      </c>
      <c r="CX498" s="274" t="s">
        <v>835</v>
      </c>
      <c r="CY498" s="274" t="s">
        <v>836</v>
      </c>
      <c r="CZ498" s="274" t="s">
        <v>837</v>
      </c>
      <c r="DA498" s="274" t="s">
        <v>268</v>
      </c>
      <c r="DB498" s="274" t="s">
        <v>268</v>
      </c>
      <c r="DC498" s="274" t="s">
        <v>268</v>
      </c>
      <c r="DD498" s="274" t="s">
        <v>268</v>
      </c>
      <c r="DE498" s="274" t="s">
        <v>268</v>
      </c>
      <c r="DF498" s="274" t="s">
        <v>268</v>
      </c>
      <c r="DG498" s="299">
        <f>IFERROR(IF(CA498="D",IF(CK498="A dispo.",CD498*VLOOKUP('DATI INPUT'!$F$27,TARIFFE_UD,2,FALSE),CD498*VLOOKUP(CK498,TARIFFE_UD,2,FALSE)),CD498*VLOOKUP(CB498-100,TARIFFE_UND,2,FALSE)),0)</f>
        <v>58.604329509932001</v>
      </c>
      <c r="DH498" s="299">
        <f>IFERROR(IF(CA498="D",IF(CK498="A dispo.",CF498*VLOOKUP('DATI INPUT'!$F$27,TARIFFE_UD,3,FALSE),CF498*VLOOKUP(CK498,TARIFFE_UD,3,FALSE)),CF498*VLOOKUP(CB498-100,TARIFFE_UND,3,FALSE)),0)</f>
        <v>60.367780403072892</v>
      </c>
    </row>
    <row r="499" spans="1:112" hidden="1" x14ac:dyDescent="0.25">
      <c r="A499" s="274" t="s">
        <v>4779</v>
      </c>
      <c r="B499" s="274" t="s">
        <v>4780</v>
      </c>
      <c r="C499" s="274" t="s">
        <v>4781</v>
      </c>
      <c r="D499" s="274" t="s">
        <v>4782</v>
      </c>
      <c r="E499" s="274" t="s">
        <v>268</v>
      </c>
      <c r="F499" s="274" t="s">
        <v>156</v>
      </c>
      <c r="G499" s="274" t="s">
        <v>4783</v>
      </c>
      <c r="H499" s="274" t="s">
        <v>4737</v>
      </c>
      <c r="I499" s="274" t="s">
        <v>4784</v>
      </c>
      <c r="J499" s="274" t="s">
        <v>156</v>
      </c>
      <c r="K499" s="274" t="s">
        <v>4785</v>
      </c>
      <c r="L499" s="274" t="s">
        <v>960</v>
      </c>
      <c r="M499" s="274" t="s">
        <v>4786</v>
      </c>
      <c r="N499" s="274" t="s">
        <v>4787</v>
      </c>
      <c r="O499" s="274" t="s">
        <v>4788</v>
      </c>
      <c r="P499" s="274" t="s">
        <v>4789</v>
      </c>
      <c r="Q499" s="274" t="s">
        <v>280</v>
      </c>
      <c r="R499" s="274" t="s">
        <v>268</v>
      </c>
      <c r="S499" s="274" t="s">
        <v>268</v>
      </c>
      <c r="T499" s="274" t="s">
        <v>268</v>
      </c>
      <c r="U499" s="274" t="s">
        <v>268</v>
      </c>
      <c r="V499" s="274" t="s">
        <v>299</v>
      </c>
      <c r="W499" s="274" t="s">
        <v>1753</v>
      </c>
      <c r="X499" s="274" t="s">
        <v>1754</v>
      </c>
      <c r="Y499" s="274" t="s">
        <v>279</v>
      </c>
      <c r="Z499" s="274" t="s">
        <v>268</v>
      </c>
      <c r="AA499" s="274" t="s">
        <v>268</v>
      </c>
      <c r="AB499" s="274" t="s">
        <v>268</v>
      </c>
      <c r="AC499" s="274" t="s">
        <v>268</v>
      </c>
      <c r="AD499" s="274" t="s">
        <v>268</v>
      </c>
      <c r="AE499" s="274" t="s">
        <v>287</v>
      </c>
      <c r="AF499" s="274" t="s">
        <v>1811</v>
      </c>
      <c r="AG499" s="274" t="s">
        <v>875</v>
      </c>
      <c r="AH499" s="274" t="s">
        <v>2154</v>
      </c>
      <c r="AI499" s="274" t="s">
        <v>4765</v>
      </c>
      <c r="AJ499" s="274" t="s">
        <v>268</v>
      </c>
      <c r="AK499" s="274" t="s">
        <v>366</v>
      </c>
      <c r="AL499" s="274" t="s">
        <v>268</v>
      </c>
      <c r="AM499" s="274" t="s">
        <v>405</v>
      </c>
      <c r="AN499" s="274" t="s">
        <v>268</v>
      </c>
      <c r="AO499" s="274" t="s">
        <v>268</v>
      </c>
      <c r="AP499" s="274" t="s">
        <v>268</v>
      </c>
      <c r="AQ499" s="274" t="s">
        <v>268</v>
      </c>
      <c r="AR499" s="274" t="s">
        <v>268</v>
      </c>
      <c r="AS499" s="274" t="s">
        <v>268</v>
      </c>
      <c r="AT499" s="274" t="s">
        <v>268</v>
      </c>
      <c r="AU499" s="274" t="s">
        <v>268</v>
      </c>
      <c r="AV499" s="274" t="s">
        <v>268</v>
      </c>
      <c r="AW499" s="274" t="s">
        <v>268</v>
      </c>
      <c r="AX499" s="274" t="s">
        <v>268</v>
      </c>
      <c r="AY499" s="274" t="s">
        <v>268</v>
      </c>
      <c r="AZ499" s="274" t="s">
        <v>268</v>
      </c>
      <c r="BA499" s="274" t="s">
        <v>268</v>
      </c>
      <c r="BB499" s="274" t="s">
        <v>268</v>
      </c>
      <c r="BC499" s="274" t="s">
        <v>268</v>
      </c>
      <c r="BD499" s="274" t="s">
        <v>268</v>
      </c>
      <c r="BE499" s="274" t="s">
        <v>268</v>
      </c>
      <c r="BF499" s="274" t="s">
        <v>268</v>
      </c>
      <c r="BG499" s="274" t="s">
        <v>268</v>
      </c>
      <c r="BH499" s="274" t="s">
        <v>268</v>
      </c>
      <c r="BI499" s="274" t="s">
        <v>268</v>
      </c>
      <c r="BJ499" s="274" t="s">
        <v>268</v>
      </c>
      <c r="BK499" s="274" t="s">
        <v>268</v>
      </c>
      <c r="BL499" s="274" t="s">
        <v>268</v>
      </c>
      <c r="BM499" s="274" t="s">
        <v>268</v>
      </c>
      <c r="BN499" s="274" t="s">
        <v>268</v>
      </c>
      <c r="BO499" s="274" t="s">
        <v>268</v>
      </c>
      <c r="BP499" s="274" t="s">
        <v>268</v>
      </c>
      <c r="BQ499" s="274" t="s">
        <v>268</v>
      </c>
      <c r="BR499" s="274" t="s">
        <v>268</v>
      </c>
      <c r="BS499" s="274" t="s">
        <v>268</v>
      </c>
      <c r="BT499" s="274" t="s">
        <v>268</v>
      </c>
      <c r="BU499" s="274" t="s">
        <v>268</v>
      </c>
      <c r="BV499" s="274" t="s">
        <v>268</v>
      </c>
      <c r="BW499" s="274" t="s">
        <v>268</v>
      </c>
      <c r="BX499" s="274" t="s">
        <v>268</v>
      </c>
      <c r="BY499" s="295">
        <v>16.7</v>
      </c>
      <c r="BZ499" s="295">
        <v>16.7</v>
      </c>
      <c r="CA499" s="298" t="s">
        <v>142</v>
      </c>
      <c r="CB499" s="297">
        <v>122</v>
      </c>
      <c r="CC499" s="284">
        <f t="shared" si="30"/>
        <v>0</v>
      </c>
      <c r="CD499" s="295">
        <f t="shared" si="31"/>
        <v>16.7</v>
      </c>
      <c r="CE499" s="284">
        <f t="shared" si="32"/>
        <v>0</v>
      </c>
      <c r="CF499" s="295">
        <f t="shared" si="33"/>
        <v>1</v>
      </c>
      <c r="CG499" s="274" t="s">
        <v>876</v>
      </c>
      <c r="CH499" s="274" t="s">
        <v>268</v>
      </c>
      <c r="CI499" s="274" t="s">
        <v>268</v>
      </c>
      <c r="CJ499" s="298" t="s">
        <v>268</v>
      </c>
      <c r="CK499" s="298" t="s">
        <v>736</v>
      </c>
      <c r="CL499" s="274" t="s">
        <v>268</v>
      </c>
      <c r="CM499" s="274" t="s">
        <v>268</v>
      </c>
      <c r="CN499" s="274" t="s">
        <v>268</v>
      </c>
      <c r="CO499" s="274" t="s">
        <v>268</v>
      </c>
      <c r="CP499" s="274" t="s">
        <v>268</v>
      </c>
      <c r="CQ499" s="274" t="s">
        <v>268</v>
      </c>
      <c r="CR499" s="274" t="s">
        <v>877</v>
      </c>
      <c r="CS499" s="274">
        <v>60.74</v>
      </c>
      <c r="CT499" s="274" t="s">
        <v>268</v>
      </c>
      <c r="CU499" s="274">
        <v>60.74</v>
      </c>
      <c r="CV499" s="274">
        <v>365</v>
      </c>
      <c r="CW499" s="274" t="s">
        <v>878</v>
      </c>
      <c r="CX499" s="274" t="s">
        <v>835</v>
      </c>
      <c r="CY499" s="274" t="s">
        <v>836</v>
      </c>
      <c r="CZ499" s="274" t="s">
        <v>837</v>
      </c>
      <c r="DA499" s="274" t="s">
        <v>268</v>
      </c>
      <c r="DB499" s="274" t="s">
        <v>268</v>
      </c>
      <c r="DC499" s="274" t="s">
        <v>268</v>
      </c>
      <c r="DD499" s="274" t="s">
        <v>268</v>
      </c>
      <c r="DE499" s="274" t="s">
        <v>268</v>
      </c>
      <c r="DF499" s="274" t="s">
        <v>268</v>
      </c>
      <c r="DG499" s="299">
        <f>IFERROR(IF(CA499="D",IF(CK499="A dispo.",CD499*VLOOKUP('DATI INPUT'!$F$27,TARIFFE_UD,2,FALSE),CD499*VLOOKUP(CK499,TARIFFE_UD,2,FALSE)),CD499*VLOOKUP(CB499-100,TARIFFE_UND,2,FALSE)),0)</f>
        <v>13.225571659673843</v>
      </c>
      <c r="DH499" s="299">
        <f>IFERROR(IF(CA499="D",IF(CK499="A dispo.",CF499*VLOOKUP('DATI INPUT'!$F$27,TARIFFE_UD,3,FALSE),CF499*VLOOKUP(CK499,TARIFFE_UD,3,FALSE)),CF499*VLOOKUP(CB499-100,TARIFFE_UND,3,FALSE)),0)</f>
        <v>60.367780403072892</v>
      </c>
    </row>
    <row r="500" spans="1:112" hidden="1" x14ac:dyDescent="0.25">
      <c r="A500" s="274" t="s">
        <v>4790</v>
      </c>
      <c r="B500" s="274" t="s">
        <v>4791</v>
      </c>
      <c r="C500" s="274" t="s">
        <v>605</v>
      </c>
      <c r="D500" s="274" t="s">
        <v>4792</v>
      </c>
      <c r="E500" s="274" t="s">
        <v>268</v>
      </c>
      <c r="F500" s="274" t="s">
        <v>156</v>
      </c>
      <c r="G500" s="274" t="s">
        <v>4793</v>
      </c>
      <c r="H500" s="274" t="s">
        <v>4794</v>
      </c>
      <c r="I500" s="274" t="s">
        <v>4795</v>
      </c>
      <c r="J500" s="274" t="s">
        <v>156</v>
      </c>
      <c r="K500" s="274" t="s">
        <v>4796</v>
      </c>
      <c r="L500" s="274" t="s">
        <v>2536</v>
      </c>
      <c r="M500" s="274" t="s">
        <v>4797</v>
      </c>
      <c r="N500" s="274" t="s">
        <v>1899</v>
      </c>
      <c r="O500" s="274" t="s">
        <v>3333</v>
      </c>
      <c r="P500" s="274" t="s">
        <v>3122</v>
      </c>
      <c r="Q500" s="274" t="s">
        <v>343</v>
      </c>
      <c r="R500" s="274" t="s">
        <v>268</v>
      </c>
      <c r="S500" s="274" t="s">
        <v>268</v>
      </c>
      <c r="T500" s="274" t="s">
        <v>268</v>
      </c>
      <c r="U500" s="274" t="s">
        <v>268</v>
      </c>
      <c r="V500" s="274" t="s">
        <v>268</v>
      </c>
      <c r="W500" s="274" t="s">
        <v>4798</v>
      </c>
      <c r="X500" s="274" t="s">
        <v>2617</v>
      </c>
      <c r="Y500" s="274" t="s">
        <v>277</v>
      </c>
      <c r="Z500" s="274" t="s">
        <v>268</v>
      </c>
      <c r="AA500" s="274" t="s">
        <v>268</v>
      </c>
      <c r="AB500" s="274" t="s">
        <v>268</v>
      </c>
      <c r="AC500" s="274" t="s">
        <v>268</v>
      </c>
      <c r="AD500" s="274" t="s">
        <v>268</v>
      </c>
      <c r="AE500" s="274" t="s">
        <v>287</v>
      </c>
      <c r="AF500" s="274" t="s">
        <v>1811</v>
      </c>
      <c r="AG500" s="274" t="s">
        <v>875</v>
      </c>
      <c r="AH500" s="274" t="s">
        <v>1848</v>
      </c>
      <c r="AI500" s="274" t="s">
        <v>4799</v>
      </c>
      <c r="AJ500" s="274" t="s">
        <v>268</v>
      </c>
      <c r="AK500" s="274" t="s">
        <v>375</v>
      </c>
      <c r="AL500" s="274" t="s">
        <v>268</v>
      </c>
      <c r="AM500" s="274" t="s">
        <v>268</v>
      </c>
      <c r="AN500" s="274" t="s">
        <v>287</v>
      </c>
      <c r="AO500" s="274" t="s">
        <v>1811</v>
      </c>
      <c r="AP500" s="274" t="s">
        <v>875</v>
      </c>
      <c r="AQ500" s="274" t="s">
        <v>1848</v>
      </c>
      <c r="AR500" s="274" t="s">
        <v>4799</v>
      </c>
      <c r="AS500" s="274" t="s">
        <v>268</v>
      </c>
      <c r="AT500" s="274" t="s">
        <v>382</v>
      </c>
      <c r="AU500" s="274" t="s">
        <v>268</v>
      </c>
      <c r="AV500" s="274" t="s">
        <v>268</v>
      </c>
      <c r="AW500" s="274" t="s">
        <v>268</v>
      </c>
      <c r="AX500" s="274" t="s">
        <v>268</v>
      </c>
      <c r="AY500" s="274" t="s">
        <v>268</v>
      </c>
      <c r="AZ500" s="274" t="s">
        <v>268</v>
      </c>
      <c r="BA500" s="274" t="s">
        <v>268</v>
      </c>
      <c r="BB500" s="274" t="s">
        <v>268</v>
      </c>
      <c r="BC500" s="274" t="s">
        <v>268</v>
      </c>
      <c r="BD500" s="274" t="s">
        <v>268</v>
      </c>
      <c r="BE500" s="274" t="s">
        <v>268</v>
      </c>
      <c r="BF500" s="274" t="s">
        <v>268</v>
      </c>
      <c r="BG500" s="274" t="s">
        <v>268</v>
      </c>
      <c r="BH500" s="274" t="s">
        <v>268</v>
      </c>
      <c r="BI500" s="274" t="s">
        <v>268</v>
      </c>
      <c r="BJ500" s="274" t="s">
        <v>268</v>
      </c>
      <c r="BK500" s="274" t="s">
        <v>268</v>
      </c>
      <c r="BL500" s="274" t="s">
        <v>268</v>
      </c>
      <c r="BM500" s="274" t="s">
        <v>268</v>
      </c>
      <c r="BN500" s="274" t="s">
        <v>268</v>
      </c>
      <c r="BO500" s="274" t="s">
        <v>268</v>
      </c>
      <c r="BP500" s="274" t="s">
        <v>268</v>
      </c>
      <c r="BQ500" s="274" t="s">
        <v>268</v>
      </c>
      <c r="BR500" s="274" t="s">
        <v>268</v>
      </c>
      <c r="BS500" s="274" t="s">
        <v>268</v>
      </c>
      <c r="BT500" s="274" t="s">
        <v>268</v>
      </c>
      <c r="BU500" s="274" t="s">
        <v>268</v>
      </c>
      <c r="BV500" s="274" t="s">
        <v>268</v>
      </c>
      <c r="BW500" s="274" t="s">
        <v>268</v>
      </c>
      <c r="BX500" s="274" t="s">
        <v>268</v>
      </c>
      <c r="BY500" s="295">
        <v>59.5</v>
      </c>
      <c r="BZ500" s="295">
        <v>59.5</v>
      </c>
      <c r="CA500" s="298" t="s">
        <v>142</v>
      </c>
      <c r="CB500" s="297">
        <v>122</v>
      </c>
      <c r="CC500" s="284">
        <f t="shared" si="30"/>
        <v>0</v>
      </c>
      <c r="CD500" s="295">
        <f t="shared" si="31"/>
        <v>59.5</v>
      </c>
      <c r="CE500" s="284">
        <f t="shared" si="32"/>
        <v>0</v>
      </c>
      <c r="CF500" s="295">
        <f t="shared" si="33"/>
        <v>1</v>
      </c>
      <c r="CG500" s="274" t="s">
        <v>876</v>
      </c>
      <c r="CH500" s="274" t="s">
        <v>268</v>
      </c>
      <c r="CI500" s="274" t="s">
        <v>268</v>
      </c>
      <c r="CJ500" s="298" t="s">
        <v>268</v>
      </c>
      <c r="CK500" s="298" t="s">
        <v>736</v>
      </c>
      <c r="CL500" s="274" t="s">
        <v>268</v>
      </c>
      <c r="CM500" s="274" t="s">
        <v>268</v>
      </c>
      <c r="CN500" s="274" t="s">
        <v>268</v>
      </c>
      <c r="CO500" s="274" t="s">
        <v>268</v>
      </c>
      <c r="CP500" s="274" t="s">
        <v>268</v>
      </c>
      <c r="CQ500" s="274" t="s">
        <v>268</v>
      </c>
      <c r="CR500" s="274" t="s">
        <v>877</v>
      </c>
      <c r="CS500" s="274">
        <v>81.72</v>
      </c>
      <c r="CT500" s="274" t="s">
        <v>268</v>
      </c>
      <c r="CU500" s="274">
        <v>81.72</v>
      </c>
      <c r="CV500" s="274">
        <v>365</v>
      </c>
      <c r="CW500" s="274" t="s">
        <v>878</v>
      </c>
      <c r="CX500" s="274" t="s">
        <v>835</v>
      </c>
      <c r="CY500" s="274" t="s">
        <v>836</v>
      </c>
      <c r="CZ500" s="274" t="s">
        <v>837</v>
      </c>
      <c r="DA500" s="274" t="s">
        <v>268</v>
      </c>
      <c r="DB500" s="274" t="s">
        <v>268</v>
      </c>
      <c r="DC500" s="274" t="s">
        <v>268</v>
      </c>
      <c r="DD500" s="274" t="s">
        <v>268</v>
      </c>
      <c r="DE500" s="274" t="s">
        <v>268</v>
      </c>
      <c r="DF500" s="274" t="s">
        <v>268</v>
      </c>
      <c r="DG500" s="299">
        <f>IFERROR(IF(CA500="D",IF(CK500="A dispo.",CD500*VLOOKUP('DATI INPUT'!$F$27,TARIFFE_UD,2,FALSE),CD500*VLOOKUP(CK500,TARIFFE_UD,2,FALSE)),CD500*VLOOKUP(CB500-100,TARIFFE_UND,2,FALSE)),0)</f>
        <v>47.121048727580458</v>
      </c>
      <c r="DH500" s="299">
        <f>IFERROR(IF(CA500="D",IF(CK500="A dispo.",CF500*VLOOKUP('DATI INPUT'!$F$27,TARIFFE_UD,3,FALSE),CF500*VLOOKUP(CK500,TARIFFE_UD,3,FALSE)),CF500*VLOOKUP(CB500-100,TARIFFE_UND,3,FALSE)),0)</f>
        <v>60.367780403072892</v>
      </c>
    </row>
    <row r="501" spans="1:112" x14ac:dyDescent="0.25">
      <c r="A501" s="274" t="s">
        <v>4800</v>
      </c>
      <c r="B501" s="274" t="s">
        <v>4801</v>
      </c>
      <c r="C501" s="274" t="s">
        <v>608</v>
      </c>
      <c r="D501" s="274" t="s">
        <v>4802</v>
      </c>
      <c r="E501" s="274" t="s">
        <v>268</v>
      </c>
      <c r="F501" s="274" t="s">
        <v>156</v>
      </c>
      <c r="G501" s="274" t="s">
        <v>4803</v>
      </c>
      <c r="H501" s="274" t="s">
        <v>986</v>
      </c>
      <c r="I501" s="274" t="s">
        <v>4804</v>
      </c>
      <c r="J501" s="274" t="s">
        <v>156</v>
      </c>
      <c r="K501" s="274" t="s">
        <v>4805</v>
      </c>
      <c r="L501" s="274" t="s">
        <v>984</v>
      </c>
      <c r="M501" s="274" t="s">
        <v>4806</v>
      </c>
      <c r="N501" s="274" t="s">
        <v>984</v>
      </c>
      <c r="O501" s="274" t="s">
        <v>873</v>
      </c>
      <c r="P501" s="274" t="s">
        <v>2116</v>
      </c>
      <c r="Q501" s="274" t="s">
        <v>309</v>
      </c>
      <c r="R501" s="274" t="s">
        <v>268</v>
      </c>
      <c r="S501" s="274" t="s">
        <v>268</v>
      </c>
      <c r="T501" s="274" t="s">
        <v>268</v>
      </c>
      <c r="U501" s="274" t="s">
        <v>268</v>
      </c>
      <c r="V501" s="274" t="s">
        <v>268</v>
      </c>
      <c r="W501" s="274" t="s">
        <v>4806</v>
      </c>
      <c r="X501" s="274" t="s">
        <v>2116</v>
      </c>
      <c r="Y501" s="274" t="s">
        <v>309</v>
      </c>
      <c r="Z501" s="274" t="s">
        <v>268</v>
      </c>
      <c r="AA501" s="274" t="s">
        <v>268</v>
      </c>
      <c r="AB501" s="274" t="s">
        <v>268</v>
      </c>
      <c r="AC501" s="274" t="s">
        <v>268</v>
      </c>
      <c r="AD501" s="274" t="s">
        <v>268</v>
      </c>
      <c r="AE501" s="274" t="s">
        <v>287</v>
      </c>
      <c r="AF501" s="274" t="s">
        <v>1811</v>
      </c>
      <c r="AG501" s="274" t="s">
        <v>875</v>
      </c>
      <c r="AH501" s="274" t="s">
        <v>1812</v>
      </c>
      <c r="AI501" s="274" t="s">
        <v>881</v>
      </c>
      <c r="AJ501" s="274" t="s">
        <v>268</v>
      </c>
      <c r="AK501" s="274" t="s">
        <v>366</v>
      </c>
      <c r="AL501" s="274" t="s">
        <v>268</v>
      </c>
      <c r="AM501" s="274" t="s">
        <v>355</v>
      </c>
      <c r="AN501" s="274" t="s">
        <v>268</v>
      </c>
      <c r="AO501" s="274" t="s">
        <v>268</v>
      </c>
      <c r="AP501" s="274" t="s">
        <v>268</v>
      </c>
      <c r="AQ501" s="274" t="s">
        <v>268</v>
      </c>
      <c r="AR501" s="274" t="s">
        <v>268</v>
      </c>
      <c r="AS501" s="274" t="s">
        <v>268</v>
      </c>
      <c r="AT501" s="274" t="s">
        <v>268</v>
      </c>
      <c r="AU501" s="274" t="s">
        <v>268</v>
      </c>
      <c r="AV501" s="274" t="s">
        <v>268</v>
      </c>
      <c r="AW501" s="274" t="s">
        <v>268</v>
      </c>
      <c r="AX501" s="274" t="s">
        <v>268</v>
      </c>
      <c r="AY501" s="274" t="s">
        <v>268</v>
      </c>
      <c r="AZ501" s="274" t="s">
        <v>268</v>
      </c>
      <c r="BA501" s="274" t="s">
        <v>268</v>
      </c>
      <c r="BB501" s="274" t="s">
        <v>268</v>
      </c>
      <c r="BC501" s="274" t="s">
        <v>268</v>
      </c>
      <c r="BD501" s="274" t="s">
        <v>268</v>
      </c>
      <c r="BE501" s="274" t="s">
        <v>268</v>
      </c>
      <c r="BF501" s="274" t="s">
        <v>268</v>
      </c>
      <c r="BG501" s="274" t="s">
        <v>268</v>
      </c>
      <c r="BH501" s="274" t="s">
        <v>268</v>
      </c>
      <c r="BI501" s="274" t="s">
        <v>268</v>
      </c>
      <c r="BJ501" s="274" t="s">
        <v>268</v>
      </c>
      <c r="BK501" s="274" t="s">
        <v>268</v>
      </c>
      <c r="BL501" s="274" t="s">
        <v>268</v>
      </c>
      <c r="BM501" s="274" t="s">
        <v>268</v>
      </c>
      <c r="BN501" s="274" t="s">
        <v>268</v>
      </c>
      <c r="BO501" s="274" t="s">
        <v>268</v>
      </c>
      <c r="BP501" s="274" t="s">
        <v>268</v>
      </c>
      <c r="BQ501" s="274" t="s">
        <v>268</v>
      </c>
      <c r="BR501" s="274" t="s">
        <v>268</v>
      </c>
      <c r="BS501" s="274" t="s">
        <v>268</v>
      </c>
      <c r="BT501" s="274" t="s">
        <v>268</v>
      </c>
      <c r="BU501" s="274" t="s">
        <v>268</v>
      </c>
      <c r="BV501" s="274" t="s">
        <v>268</v>
      </c>
      <c r="BW501" s="274" t="s">
        <v>268</v>
      </c>
      <c r="BX501" s="274" t="s">
        <v>268</v>
      </c>
      <c r="BY501" s="295">
        <v>55.55</v>
      </c>
      <c r="BZ501" s="295">
        <v>55.55</v>
      </c>
      <c r="CA501" s="298" t="s">
        <v>142</v>
      </c>
      <c r="CB501" s="297">
        <v>122</v>
      </c>
      <c r="CC501" s="284">
        <f t="shared" si="30"/>
        <v>0</v>
      </c>
      <c r="CD501" s="295">
        <f t="shared" si="31"/>
        <v>55.550000000000004</v>
      </c>
      <c r="CE501" s="284">
        <f t="shared" si="32"/>
        <v>0</v>
      </c>
      <c r="CF501" s="295">
        <f t="shared" si="33"/>
        <v>1</v>
      </c>
      <c r="CG501" s="274" t="s">
        <v>876</v>
      </c>
      <c r="CH501" s="274" t="s">
        <v>268</v>
      </c>
      <c r="CI501" s="274" t="s">
        <v>268</v>
      </c>
      <c r="CJ501" s="298" t="s">
        <v>280</v>
      </c>
      <c r="CK501" s="297">
        <v>2</v>
      </c>
      <c r="CL501" s="274" t="s">
        <v>268</v>
      </c>
      <c r="CM501" s="274" t="s">
        <v>268</v>
      </c>
      <c r="CN501" s="274" t="s">
        <v>268</v>
      </c>
      <c r="CO501" s="274" t="s">
        <v>268</v>
      </c>
      <c r="CP501" s="274" t="s">
        <v>268</v>
      </c>
      <c r="CQ501" s="274" t="s">
        <v>268</v>
      </c>
      <c r="CR501" s="274" t="s">
        <v>877</v>
      </c>
      <c r="CS501" s="274">
        <v>77.56</v>
      </c>
      <c r="CT501" s="274" t="s">
        <v>268</v>
      </c>
      <c r="CU501" s="274">
        <v>77.56</v>
      </c>
      <c r="CV501" s="274">
        <v>365</v>
      </c>
      <c r="CW501" s="274" t="s">
        <v>878</v>
      </c>
      <c r="CX501" s="274" t="s">
        <v>835</v>
      </c>
      <c r="CY501" s="274" t="s">
        <v>836</v>
      </c>
      <c r="CZ501" s="274" t="s">
        <v>837</v>
      </c>
      <c r="DA501" s="274" t="s">
        <v>268</v>
      </c>
      <c r="DB501" s="274" t="s">
        <v>268</v>
      </c>
      <c r="DC501" s="274" t="s">
        <v>268</v>
      </c>
      <c r="DD501" s="274" t="s">
        <v>268</v>
      </c>
      <c r="DE501" s="274" t="s">
        <v>268</v>
      </c>
      <c r="DF501" s="274" t="s">
        <v>268</v>
      </c>
      <c r="DG501" s="299">
        <f>IFERROR(IF(CA501="D",IF(CK501="A dispo.",CD501*VLOOKUP('DATI INPUT'!$F$27,TARIFFE_UD,2,FALSE),CD501*VLOOKUP(CK501,TARIFFE_UD,2,FALSE)),CD501*VLOOKUP(CB501-100,TARIFFE_UND,2,FALSE)),0)</f>
        <v>39.919433110500364</v>
      </c>
      <c r="DH501" s="299">
        <f>IFERROR(IF(CA501="D",IF(CK501="A dispo.",CF501*VLOOKUP('DATI INPUT'!$F$27,TARIFFE_UD,3,FALSE),CF501*VLOOKUP(CK501,TARIFFE_UD,3,FALSE)),CF501*VLOOKUP(CB501-100,TARIFFE_UND,3,FALSE)),0)</f>
        <v>46.077822723118445</v>
      </c>
    </row>
    <row r="502" spans="1:112" hidden="1" x14ac:dyDescent="0.25">
      <c r="A502" s="274" t="s">
        <v>4807</v>
      </c>
      <c r="B502" s="274" t="s">
        <v>4808</v>
      </c>
      <c r="C502" s="274" t="s">
        <v>4809</v>
      </c>
      <c r="D502" s="274" t="s">
        <v>4810</v>
      </c>
      <c r="E502" s="274" t="s">
        <v>268</v>
      </c>
      <c r="F502" s="274" t="s">
        <v>156</v>
      </c>
      <c r="G502" s="274" t="s">
        <v>4811</v>
      </c>
      <c r="H502" s="274" t="s">
        <v>4812</v>
      </c>
      <c r="I502" s="274" t="s">
        <v>2979</v>
      </c>
      <c r="J502" s="274" t="s">
        <v>274</v>
      </c>
      <c r="K502" s="274" t="s">
        <v>4813</v>
      </c>
      <c r="L502" s="274" t="s">
        <v>1891</v>
      </c>
      <c r="M502" s="274" t="s">
        <v>4814</v>
      </c>
      <c r="N502" s="274" t="s">
        <v>1891</v>
      </c>
      <c r="O502" s="274" t="s">
        <v>1892</v>
      </c>
      <c r="P502" s="274" t="s">
        <v>4815</v>
      </c>
      <c r="Q502" s="274" t="s">
        <v>276</v>
      </c>
      <c r="R502" s="274" t="s">
        <v>268</v>
      </c>
      <c r="S502" s="274" t="s">
        <v>268</v>
      </c>
      <c r="T502" s="274" t="s">
        <v>268</v>
      </c>
      <c r="U502" s="274" t="s">
        <v>268</v>
      </c>
      <c r="V502" s="274" t="s">
        <v>268</v>
      </c>
      <c r="W502" s="274" t="s">
        <v>1933</v>
      </c>
      <c r="X502" s="274" t="s">
        <v>1934</v>
      </c>
      <c r="Y502" s="274" t="s">
        <v>544</v>
      </c>
      <c r="Z502" s="274" t="s">
        <v>268</v>
      </c>
      <c r="AA502" s="274" t="s">
        <v>268</v>
      </c>
      <c r="AB502" s="274" t="s">
        <v>268</v>
      </c>
      <c r="AC502" s="274" t="s">
        <v>268</v>
      </c>
      <c r="AD502" s="274" t="s">
        <v>268</v>
      </c>
      <c r="AE502" s="274" t="s">
        <v>287</v>
      </c>
      <c r="AF502" s="274" t="s">
        <v>1811</v>
      </c>
      <c r="AG502" s="274" t="s">
        <v>875</v>
      </c>
      <c r="AH502" s="274" t="s">
        <v>1935</v>
      </c>
      <c r="AI502" s="274" t="s">
        <v>677</v>
      </c>
      <c r="AJ502" s="274" t="s">
        <v>268</v>
      </c>
      <c r="AK502" s="274" t="s">
        <v>381</v>
      </c>
      <c r="AL502" s="274" t="s">
        <v>268</v>
      </c>
      <c r="AM502" s="274" t="s">
        <v>288</v>
      </c>
      <c r="AN502" s="274" t="s">
        <v>268</v>
      </c>
      <c r="AO502" s="274" t="s">
        <v>268</v>
      </c>
      <c r="AP502" s="274" t="s">
        <v>268</v>
      </c>
      <c r="AQ502" s="274" t="s">
        <v>268</v>
      </c>
      <c r="AR502" s="274" t="s">
        <v>268</v>
      </c>
      <c r="AS502" s="274" t="s">
        <v>268</v>
      </c>
      <c r="AT502" s="274" t="s">
        <v>268</v>
      </c>
      <c r="AU502" s="274" t="s">
        <v>268</v>
      </c>
      <c r="AV502" s="274" t="s">
        <v>268</v>
      </c>
      <c r="AW502" s="274" t="s">
        <v>268</v>
      </c>
      <c r="AX502" s="274" t="s">
        <v>268</v>
      </c>
      <c r="AY502" s="274" t="s">
        <v>268</v>
      </c>
      <c r="AZ502" s="274" t="s">
        <v>268</v>
      </c>
      <c r="BA502" s="274" t="s">
        <v>268</v>
      </c>
      <c r="BB502" s="274" t="s">
        <v>268</v>
      </c>
      <c r="BC502" s="274" t="s">
        <v>268</v>
      </c>
      <c r="BD502" s="274" t="s">
        <v>268</v>
      </c>
      <c r="BE502" s="274" t="s">
        <v>268</v>
      </c>
      <c r="BF502" s="274" t="s">
        <v>268</v>
      </c>
      <c r="BG502" s="274" t="s">
        <v>268</v>
      </c>
      <c r="BH502" s="274" t="s">
        <v>268</v>
      </c>
      <c r="BI502" s="274" t="s">
        <v>268</v>
      </c>
      <c r="BJ502" s="274" t="s">
        <v>268</v>
      </c>
      <c r="BK502" s="274" t="s">
        <v>268</v>
      </c>
      <c r="BL502" s="274" t="s">
        <v>268</v>
      </c>
      <c r="BM502" s="274" t="s">
        <v>268</v>
      </c>
      <c r="BN502" s="274" t="s">
        <v>268</v>
      </c>
      <c r="BO502" s="274" t="s">
        <v>268</v>
      </c>
      <c r="BP502" s="274" t="s">
        <v>268</v>
      </c>
      <c r="BQ502" s="274" t="s">
        <v>268</v>
      </c>
      <c r="BR502" s="274" t="s">
        <v>268</v>
      </c>
      <c r="BS502" s="274" t="s">
        <v>268</v>
      </c>
      <c r="BT502" s="274" t="s">
        <v>268</v>
      </c>
      <c r="BU502" s="274" t="s">
        <v>268</v>
      </c>
      <c r="BV502" s="274" t="s">
        <v>268</v>
      </c>
      <c r="BW502" s="274" t="s">
        <v>268</v>
      </c>
      <c r="BX502" s="274" t="s">
        <v>268</v>
      </c>
      <c r="BY502" s="295">
        <v>43</v>
      </c>
      <c r="BZ502" s="295">
        <v>43</v>
      </c>
      <c r="CA502" s="298" t="s">
        <v>142</v>
      </c>
      <c r="CB502" s="297">
        <v>122</v>
      </c>
      <c r="CC502" s="284">
        <f t="shared" si="30"/>
        <v>0</v>
      </c>
      <c r="CD502" s="295">
        <f t="shared" si="31"/>
        <v>43</v>
      </c>
      <c r="CE502" s="284">
        <f t="shared" si="32"/>
        <v>0</v>
      </c>
      <c r="CF502" s="295">
        <f t="shared" si="33"/>
        <v>1</v>
      </c>
      <c r="CG502" s="274" t="s">
        <v>876</v>
      </c>
      <c r="CH502" s="274" t="s">
        <v>268</v>
      </c>
      <c r="CI502" s="274" t="s">
        <v>268</v>
      </c>
      <c r="CJ502" s="298" t="s">
        <v>268</v>
      </c>
      <c r="CK502" s="298" t="s">
        <v>736</v>
      </c>
      <c r="CL502" s="274" t="s">
        <v>268</v>
      </c>
      <c r="CM502" s="274" t="s">
        <v>268</v>
      </c>
      <c r="CN502" s="274" t="s">
        <v>268</v>
      </c>
      <c r="CO502" s="274" t="s">
        <v>268</v>
      </c>
      <c r="CP502" s="274" t="s">
        <v>268</v>
      </c>
      <c r="CQ502" s="274" t="s">
        <v>268</v>
      </c>
      <c r="CR502" s="274" t="s">
        <v>877</v>
      </c>
      <c r="CS502" s="274">
        <v>73.63</v>
      </c>
      <c r="CT502" s="274" t="s">
        <v>268</v>
      </c>
      <c r="CU502" s="274">
        <v>73.63</v>
      </c>
      <c r="CV502" s="274">
        <v>365</v>
      </c>
      <c r="CW502" s="274" t="s">
        <v>878</v>
      </c>
      <c r="CX502" s="274" t="s">
        <v>835</v>
      </c>
      <c r="CY502" s="274" t="s">
        <v>836</v>
      </c>
      <c r="CZ502" s="274" t="s">
        <v>837</v>
      </c>
      <c r="DA502" s="274" t="s">
        <v>268</v>
      </c>
      <c r="DB502" s="274" t="s">
        <v>268</v>
      </c>
      <c r="DC502" s="274" t="s">
        <v>268</v>
      </c>
      <c r="DD502" s="274" t="s">
        <v>268</v>
      </c>
      <c r="DE502" s="274" t="s">
        <v>268</v>
      </c>
      <c r="DF502" s="274" t="s">
        <v>268</v>
      </c>
      <c r="DG502" s="299">
        <f>IFERROR(IF(CA502="D",IF(CK502="A dispo.",CD502*VLOOKUP('DATI INPUT'!$F$27,TARIFFE_UD,2,FALSE),CD502*VLOOKUP(CK502,TARIFFE_UD,2,FALSE)),CD502*VLOOKUP(CB502-100,TARIFFE_UND,2,FALSE)),0)</f>
        <v>34.05386714766319</v>
      </c>
      <c r="DH502" s="299">
        <f>IFERROR(IF(CA502="D",IF(CK502="A dispo.",CF502*VLOOKUP('DATI INPUT'!$F$27,TARIFFE_UD,3,FALSE),CF502*VLOOKUP(CK502,TARIFFE_UD,3,FALSE)),CF502*VLOOKUP(CB502-100,TARIFFE_UND,3,FALSE)),0)</f>
        <v>60.367780403072892</v>
      </c>
    </row>
    <row r="503" spans="1:112" hidden="1" x14ac:dyDescent="0.25">
      <c r="A503" s="274" t="s">
        <v>4816</v>
      </c>
      <c r="B503" s="274" t="s">
        <v>4808</v>
      </c>
      <c r="C503" s="274" t="s">
        <v>4817</v>
      </c>
      <c r="D503" s="274" t="s">
        <v>4810</v>
      </c>
      <c r="E503" s="274" t="s">
        <v>268</v>
      </c>
      <c r="F503" s="274" t="s">
        <v>156</v>
      </c>
      <c r="G503" s="274" t="s">
        <v>4811</v>
      </c>
      <c r="H503" s="274" t="s">
        <v>4812</v>
      </c>
      <c r="I503" s="274" t="s">
        <v>2979</v>
      </c>
      <c r="J503" s="274" t="s">
        <v>274</v>
      </c>
      <c r="K503" s="274" t="s">
        <v>4813</v>
      </c>
      <c r="L503" s="274" t="s">
        <v>1891</v>
      </c>
      <c r="M503" s="274" t="s">
        <v>4814</v>
      </c>
      <c r="N503" s="274" t="s">
        <v>1891</v>
      </c>
      <c r="O503" s="274" t="s">
        <v>1892</v>
      </c>
      <c r="P503" s="274" t="s">
        <v>4815</v>
      </c>
      <c r="Q503" s="274" t="s">
        <v>276</v>
      </c>
      <c r="R503" s="274" t="s">
        <v>268</v>
      </c>
      <c r="S503" s="274" t="s">
        <v>268</v>
      </c>
      <c r="T503" s="274" t="s">
        <v>268</v>
      </c>
      <c r="U503" s="274" t="s">
        <v>268</v>
      </c>
      <c r="V503" s="274" t="s">
        <v>268</v>
      </c>
      <c r="W503" s="274" t="s">
        <v>1933</v>
      </c>
      <c r="X503" s="274" t="s">
        <v>1934</v>
      </c>
      <c r="Y503" s="274" t="s">
        <v>544</v>
      </c>
      <c r="Z503" s="274" t="s">
        <v>268</v>
      </c>
      <c r="AA503" s="274" t="s">
        <v>268</v>
      </c>
      <c r="AB503" s="274" t="s">
        <v>268</v>
      </c>
      <c r="AC503" s="274" t="s">
        <v>268</v>
      </c>
      <c r="AD503" s="274" t="s">
        <v>268</v>
      </c>
      <c r="AE503" s="274" t="s">
        <v>287</v>
      </c>
      <c r="AF503" s="274" t="s">
        <v>1811</v>
      </c>
      <c r="AG503" s="274" t="s">
        <v>875</v>
      </c>
      <c r="AH503" s="274" t="s">
        <v>1935</v>
      </c>
      <c r="AI503" s="274" t="s">
        <v>677</v>
      </c>
      <c r="AJ503" s="274" t="s">
        <v>268</v>
      </c>
      <c r="AK503" s="274" t="s">
        <v>532</v>
      </c>
      <c r="AL503" s="274" t="s">
        <v>268</v>
      </c>
      <c r="AM503" s="274" t="s">
        <v>353</v>
      </c>
      <c r="AN503" s="274" t="s">
        <v>268</v>
      </c>
      <c r="AO503" s="274" t="s">
        <v>268</v>
      </c>
      <c r="AP503" s="274" t="s">
        <v>268</v>
      </c>
      <c r="AQ503" s="274" t="s">
        <v>268</v>
      </c>
      <c r="AR503" s="274" t="s">
        <v>268</v>
      </c>
      <c r="AS503" s="274" t="s">
        <v>268</v>
      </c>
      <c r="AT503" s="274" t="s">
        <v>268</v>
      </c>
      <c r="AU503" s="274" t="s">
        <v>268</v>
      </c>
      <c r="AV503" s="274" t="s">
        <v>268</v>
      </c>
      <c r="AW503" s="274" t="s">
        <v>268</v>
      </c>
      <c r="AX503" s="274" t="s">
        <v>268</v>
      </c>
      <c r="AY503" s="274" t="s">
        <v>268</v>
      </c>
      <c r="AZ503" s="274" t="s">
        <v>268</v>
      </c>
      <c r="BA503" s="274" t="s">
        <v>268</v>
      </c>
      <c r="BB503" s="274" t="s">
        <v>268</v>
      </c>
      <c r="BC503" s="274" t="s">
        <v>268</v>
      </c>
      <c r="BD503" s="274" t="s">
        <v>268</v>
      </c>
      <c r="BE503" s="274" t="s">
        <v>268</v>
      </c>
      <c r="BF503" s="274" t="s">
        <v>268</v>
      </c>
      <c r="BG503" s="274" t="s">
        <v>268</v>
      </c>
      <c r="BH503" s="274" t="s">
        <v>268</v>
      </c>
      <c r="BI503" s="274" t="s">
        <v>268</v>
      </c>
      <c r="BJ503" s="274" t="s">
        <v>268</v>
      </c>
      <c r="BK503" s="274" t="s">
        <v>268</v>
      </c>
      <c r="BL503" s="274" t="s">
        <v>268</v>
      </c>
      <c r="BM503" s="274" t="s">
        <v>268</v>
      </c>
      <c r="BN503" s="274" t="s">
        <v>268</v>
      </c>
      <c r="BO503" s="274" t="s">
        <v>268</v>
      </c>
      <c r="BP503" s="274" t="s">
        <v>268</v>
      </c>
      <c r="BQ503" s="274" t="s">
        <v>268</v>
      </c>
      <c r="BR503" s="274" t="s">
        <v>268</v>
      </c>
      <c r="BS503" s="274" t="s">
        <v>268</v>
      </c>
      <c r="BT503" s="274" t="s">
        <v>268</v>
      </c>
      <c r="BU503" s="274" t="s">
        <v>268</v>
      </c>
      <c r="BV503" s="274" t="s">
        <v>268</v>
      </c>
      <c r="BW503" s="274" t="s">
        <v>268</v>
      </c>
      <c r="BX503" s="274" t="s">
        <v>268</v>
      </c>
      <c r="BY503" s="295">
        <v>17</v>
      </c>
      <c r="BZ503" s="295">
        <v>17</v>
      </c>
      <c r="CA503" s="298" t="s">
        <v>142</v>
      </c>
      <c r="CB503" s="297">
        <v>123</v>
      </c>
      <c r="CC503" s="284">
        <f t="shared" si="30"/>
        <v>0</v>
      </c>
      <c r="CD503" s="295">
        <f t="shared" si="31"/>
        <v>17</v>
      </c>
      <c r="CE503" s="284">
        <f t="shared" si="32"/>
        <v>1</v>
      </c>
      <c r="CF503" s="295">
        <f t="shared" si="33"/>
        <v>0</v>
      </c>
      <c r="CG503" s="274" t="s">
        <v>1817</v>
      </c>
      <c r="CH503" s="274" t="s">
        <v>268</v>
      </c>
      <c r="CI503" s="274" t="s">
        <v>268</v>
      </c>
      <c r="CJ503" s="298" t="s">
        <v>268</v>
      </c>
      <c r="CK503" s="298" t="s">
        <v>736</v>
      </c>
      <c r="CL503" s="274" t="s">
        <v>268</v>
      </c>
      <c r="CM503" s="274" t="s">
        <v>268</v>
      </c>
      <c r="CN503" s="274" t="s">
        <v>268</v>
      </c>
      <c r="CO503" s="274" t="s">
        <v>268</v>
      </c>
      <c r="CP503" s="274" t="s">
        <v>268</v>
      </c>
      <c r="CQ503" s="274" t="s">
        <v>268</v>
      </c>
      <c r="CR503" s="274" t="s">
        <v>877</v>
      </c>
      <c r="CS503" s="274">
        <v>8.33</v>
      </c>
      <c r="CT503" s="274" t="s">
        <v>268</v>
      </c>
      <c r="CU503" s="274">
        <v>8.33</v>
      </c>
      <c r="CV503" s="274">
        <v>365</v>
      </c>
      <c r="CW503" s="274" t="s">
        <v>878</v>
      </c>
      <c r="CX503" s="274" t="s">
        <v>835</v>
      </c>
      <c r="CY503" s="274" t="s">
        <v>836</v>
      </c>
      <c r="CZ503" s="274" t="s">
        <v>837</v>
      </c>
      <c r="DA503" s="274" t="s">
        <v>268</v>
      </c>
      <c r="DB503" s="274" t="s">
        <v>268</v>
      </c>
      <c r="DC503" s="274" t="s">
        <v>268</v>
      </c>
      <c r="DD503" s="274" t="s">
        <v>268</v>
      </c>
      <c r="DE503" s="274" t="s">
        <v>268</v>
      </c>
      <c r="DF503" s="274" t="s">
        <v>268</v>
      </c>
      <c r="DG503" s="299">
        <f>IFERROR(IF(CA503="D",IF(CK503="A dispo.",CD503*VLOOKUP('DATI INPUT'!$F$27,TARIFFE_UD,2,FALSE),CD503*VLOOKUP(CK503,TARIFFE_UD,2,FALSE)),CD503*VLOOKUP(CB503-100,TARIFFE_UND,2,FALSE)),0)</f>
        <v>13.463156779308703</v>
      </c>
      <c r="DH503" s="299">
        <f>IFERROR(IF(CA503="D",IF(CK503="A dispo.",CF503*VLOOKUP('DATI INPUT'!$F$27,TARIFFE_UD,3,FALSE),CF503*VLOOKUP(CK503,TARIFFE_UD,3,FALSE)),CF503*VLOOKUP(CB503-100,TARIFFE_UND,3,FALSE)),0)</f>
        <v>0</v>
      </c>
    </row>
    <row r="504" spans="1:112" x14ac:dyDescent="0.25">
      <c r="A504" s="274" t="s">
        <v>4818</v>
      </c>
      <c r="B504" s="274" t="s">
        <v>1510</v>
      </c>
      <c r="C504" s="274" t="s">
        <v>1429</v>
      </c>
      <c r="D504" s="274" t="s">
        <v>4819</v>
      </c>
      <c r="E504" s="274" t="s">
        <v>268</v>
      </c>
      <c r="F504" s="274" t="s">
        <v>156</v>
      </c>
      <c r="G504" s="274" t="s">
        <v>4820</v>
      </c>
      <c r="H504" s="274" t="s">
        <v>986</v>
      </c>
      <c r="I504" s="274" t="s">
        <v>4821</v>
      </c>
      <c r="J504" s="274" t="s">
        <v>156</v>
      </c>
      <c r="K504" s="274" t="s">
        <v>4822</v>
      </c>
      <c r="L504" s="274" t="s">
        <v>4823</v>
      </c>
      <c r="M504" s="274" t="s">
        <v>4824</v>
      </c>
      <c r="N504" s="274" t="s">
        <v>4823</v>
      </c>
      <c r="O504" s="274" t="s">
        <v>4825</v>
      </c>
      <c r="P504" s="274" t="s">
        <v>4826</v>
      </c>
      <c r="Q504" s="274" t="s">
        <v>268</v>
      </c>
      <c r="R504" s="274" t="s">
        <v>268</v>
      </c>
      <c r="S504" s="274" t="s">
        <v>268</v>
      </c>
      <c r="T504" s="274" t="s">
        <v>268</v>
      </c>
      <c r="U504" s="274" t="s">
        <v>268</v>
      </c>
      <c r="V504" s="274" t="s">
        <v>268</v>
      </c>
      <c r="W504" s="274" t="s">
        <v>4827</v>
      </c>
      <c r="X504" s="274" t="s">
        <v>2506</v>
      </c>
      <c r="Y504" s="274" t="s">
        <v>275</v>
      </c>
      <c r="Z504" s="274" t="s">
        <v>268</v>
      </c>
      <c r="AA504" s="274" t="s">
        <v>268</v>
      </c>
      <c r="AB504" s="274" t="s">
        <v>268</v>
      </c>
      <c r="AC504" s="274" t="s">
        <v>268</v>
      </c>
      <c r="AD504" s="274" t="s">
        <v>268</v>
      </c>
      <c r="AE504" s="274" t="s">
        <v>287</v>
      </c>
      <c r="AF504" s="274" t="s">
        <v>1811</v>
      </c>
      <c r="AG504" s="274" t="s">
        <v>875</v>
      </c>
      <c r="AH504" s="274" t="s">
        <v>1848</v>
      </c>
      <c r="AI504" s="274" t="s">
        <v>4408</v>
      </c>
      <c r="AJ504" s="274" t="s">
        <v>268</v>
      </c>
      <c r="AK504" s="274" t="s">
        <v>410</v>
      </c>
      <c r="AL504" s="274" t="s">
        <v>268</v>
      </c>
      <c r="AM504" s="274" t="s">
        <v>405</v>
      </c>
      <c r="AN504" s="274" t="s">
        <v>268</v>
      </c>
      <c r="AO504" s="274" t="s">
        <v>268</v>
      </c>
      <c r="AP504" s="274" t="s">
        <v>268</v>
      </c>
      <c r="AQ504" s="274" t="s">
        <v>268</v>
      </c>
      <c r="AR504" s="274" t="s">
        <v>268</v>
      </c>
      <c r="AS504" s="274" t="s">
        <v>268</v>
      </c>
      <c r="AT504" s="274" t="s">
        <v>268</v>
      </c>
      <c r="AU504" s="274" t="s">
        <v>268</v>
      </c>
      <c r="AV504" s="274" t="s">
        <v>268</v>
      </c>
      <c r="AW504" s="274" t="s">
        <v>268</v>
      </c>
      <c r="AX504" s="274" t="s">
        <v>268</v>
      </c>
      <c r="AY504" s="274" t="s">
        <v>268</v>
      </c>
      <c r="AZ504" s="274" t="s">
        <v>268</v>
      </c>
      <c r="BA504" s="274" t="s">
        <v>268</v>
      </c>
      <c r="BB504" s="274" t="s">
        <v>268</v>
      </c>
      <c r="BC504" s="274" t="s">
        <v>268</v>
      </c>
      <c r="BD504" s="274" t="s">
        <v>268</v>
      </c>
      <c r="BE504" s="274" t="s">
        <v>268</v>
      </c>
      <c r="BF504" s="274" t="s">
        <v>268</v>
      </c>
      <c r="BG504" s="274" t="s">
        <v>268</v>
      </c>
      <c r="BH504" s="274" t="s">
        <v>268</v>
      </c>
      <c r="BI504" s="274" t="s">
        <v>268</v>
      </c>
      <c r="BJ504" s="274" t="s">
        <v>268</v>
      </c>
      <c r="BK504" s="274" t="s">
        <v>268</v>
      </c>
      <c r="BL504" s="274" t="s">
        <v>268</v>
      </c>
      <c r="BM504" s="274" t="s">
        <v>268</v>
      </c>
      <c r="BN504" s="274" t="s">
        <v>268</v>
      </c>
      <c r="BO504" s="274" t="s">
        <v>268</v>
      </c>
      <c r="BP504" s="274" t="s">
        <v>268</v>
      </c>
      <c r="BQ504" s="274" t="s">
        <v>268</v>
      </c>
      <c r="BR504" s="274" t="s">
        <v>268</v>
      </c>
      <c r="BS504" s="274" t="s">
        <v>268</v>
      </c>
      <c r="BT504" s="274" t="s">
        <v>268</v>
      </c>
      <c r="BU504" s="274" t="s">
        <v>268</v>
      </c>
      <c r="BV504" s="274" t="s">
        <v>268</v>
      </c>
      <c r="BW504" s="274" t="s">
        <v>268</v>
      </c>
      <c r="BX504" s="274" t="s">
        <v>268</v>
      </c>
      <c r="BY504" s="295">
        <v>25</v>
      </c>
      <c r="BZ504" s="295">
        <v>25</v>
      </c>
      <c r="CA504" s="298" t="s">
        <v>142</v>
      </c>
      <c r="CB504" s="297">
        <v>122</v>
      </c>
      <c r="CC504" s="284">
        <f t="shared" si="30"/>
        <v>0</v>
      </c>
      <c r="CD504" s="295">
        <f t="shared" si="31"/>
        <v>25</v>
      </c>
      <c r="CE504" s="284">
        <f t="shared" si="32"/>
        <v>0</v>
      </c>
      <c r="CF504" s="295">
        <f t="shared" si="33"/>
        <v>1</v>
      </c>
      <c r="CG504" s="274" t="s">
        <v>876</v>
      </c>
      <c r="CH504" s="274" t="s">
        <v>268</v>
      </c>
      <c r="CI504" s="274" t="s">
        <v>268</v>
      </c>
      <c r="CJ504" s="298" t="s">
        <v>271</v>
      </c>
      <c r="CK504" s="297">
        <v>1</v>
      </c>
      <c r="CL504" s="274" t="s">
        <v>268</v>
      </c>
      <c r="CM504" s="274" t="s">
        <v>268</v>
      </c>
      <c r="CN504" s="274" t="s">
        <v>268</v>
      </c>
      <c r="CO504" s="274" t="s">
        <v>268</v>
      </c>
      <c r="CP504" s="274" t="s">
        <v>268</v>
      </c>
      <c r="CQ504" s="274" t="s">
        <v>268</v>
      </c>
      <c r="CR504" s="274" t="s">
        <v>877</v>
      </c>
      <c r="CS504" s="274">
        <v>26.78</v>
      </c>
      <c r="CT504" s="274" t="s">
        <v>268</v>
      </c>
      <c r="CU504" s="274">
        <v>26.78</v>
      </c>
      <c r="CV504" s="274">
        <v>365</v>
      </c>
      <c r="CW504" s="274" t="s">
        <v>878</v>
      </c>
      <c r="CX504" s="274" t="s">
        <v>835</v>
      </c>
      <c r="CY504" s="274" t="s">
        <v>836</v>
      </c>
      <c r="CZ504" s="274" t="s">
        <v>837</v>
      </c>
      <c r="DA504" s="274" t="s">
        <v>268</v>
      </c>
      <c r="DB504" s="274" t="s">
        <v>268</v>
      </c>
      <c r="DC504" s="274" t="s">
        <v>268</v>
      </c>
      <c r="DD504" s="274" t="s">
        <v>268</v>
      </c>
      <c r="DE504" s="274" t="s">
        <v>268</v>
      </c>
      <c r="DF504" s="274" t="s">
        <v>268</v>
      </c>
      <c r="DG504" s="299">
        <f>IFERROR(IF(CA504="D",IF(CK504="A dispo.",CD504*VLOOKUP('DATI INPUT'!$F$27,TARIFFE_UD,2,FALSE),CD504*VLOOKUP(CK504,TARIFFE_UD,2,FALSE)),CD504*VLOOKUP(CB504-100,TARIFFE_UND,2,FALSE)),0)</f>
        <v>15.399035531889041</v>
      </c>
      <c r="DH504" s="299">
        <f>IFERROR(IF(CA504="D",IF(CK504="A dispo.",CF504*VLOOKUP('DATI INPUT'!$F$27,TARIFFE_UD,3,FALSE),CF504*VLOOKUP(CK504,TARIFFE_UD,3,FALSE)),CF504*VLOOKUP(CB504-100,TARIFFE_UND,3,FALSE)),0)</f>
        <v>15.164853048114928</v>
      </c>
    </row>
    <row r="505" spans="1:112" hidden="1" x14ac:dyDescent="0.25">
      <c r="A505" s="274" t="s">
        <v>4828</v>
      </c>
      <c r="B505" s="274" t="s">
        <v>1511</v>
      </c>
      <c r="C505" s="274" t="s">
        <v>4829</v>
      </c>
      <c r="D505" s="274" t="s">
        <v>4830</v>
      </c>
      <c r="E505" s="274" t="s">
        <v>268</v>
      </c>
      <c r="F505" s="274" t="s">
        <v>156</v>
      </c>
      <c r="G505" s="274" t="s">
        <v>4831</v>
      </c>
      <c r="H505" s="274" t="s">
        <v>4832</v>
      </c>
      <c r="I505" s="274" t="s">
        <v>340</v>
      </c>
      <c r="J505" s="274" t="s">
        <v>274</v>
      </c>
      <c r="K505" s="274" t="s">
        <v>4833</v>
      </c>
      <c r="L505" s="274" t="s">
        <v>4834</v>
      </c>
      <c r="M505" s="274" t="s">
        <v>4835</v>
      </c>
      <c r="N505" s="274" t="s">
        <v>4836</v>
      </c>
      <c r="O505" s="274" t="s">
        <v>943</v>
      </c>
      <c r="P505" s="274" t="s">
        <v>4837</v>
      </c>
      <c r="Q505" s="274" t="s">
        <v>285</v>
      </c>
      <c r="R505" s="274" t="s">
        <v>268</v>
      </c>
      <c r="S505" s="274" t="s">
        <v>268</v>
      </c>
      <c r="T505" s="274" t="s">
        <v>268</v>
      </c>
      <c r="U505" s="274" t="s">
        <v>268</v>
      </c>
      <c r="V505" s="274" t="s">
        <v>268</v>
      </c>
      <c r="W505" s="274" t="s">
        <v>4838</v>
      </c>
      <c r="X505" s="274" t="s">
        <v>1847</v>
      </c>
      <c r="Y505" s="274" t="s">
        <v>272</v>
      </c>
      <c r="Z505" s="274" t="s">
        <v>268</v>
      </c>
      <c r="AA505" s="274" t="s">
        <v>268</v>
      </c>
      <c r="AB505" s="274" t="s">
        <v>268</v>
      </c>
      <c r="AC505" s="274" t="s">
        <v>268</v>
      </c>
      <c r="AD505" s="274" t="s">
        <v>268</v>
      </c>
      <c r="AE505" s="274" t="s">
        <v>287</v>
      </c>
      <c r="AF505" s="274" t="s">
        <v>1811</v>
      </c>
      <c r="AG505" s="274" t="s">
        <v>875</v>
      </c>
      <c r="AH505" s="274" t="s">
        <v>1848</v>
      </c>
      <c r="AI505" s="274" t="s">
        <v>2433</v>
      </c>
      <c r="AJ505" s="274" t="s">
        <v>268</v>
      </c>
      <c r="AK505" s="274" t="s">
        <v>381</v>
      </c>
      <c r="AL505" s="274" t="s">
        <v>268</v>
      </c>
      <c r="AM505" s="274" t="s">
        <v>355</v>
      </c>
      <c r="AN505" s="274" t="s">
        <v>268</v>
      </c>
      <c r="AO505" s="274" t="s">
        <v>268</v>
      </c>
      <c r="AP505" s="274" t="s">
        <v>268</v>
      </c>
      <c r="AQ505" s="274" t="s">
        <v>268</v>
      </c>
      <c r="AR505" s="274" t="s">
        <v>268</v>
      </c>
      <c r="AS505" s="274" t="s">
        <v>268</v>
      </c>
      <c r="AT505" s="274" t="s">
        <v>268</v>
      </c>
      <c r="AU505" s="274" t="s">
        <v>268</v>
      </c>
      <c r="AV505" s="274" t="s">
        <v>268</v>
      </c>
      <c r="AW505" s="274" t="s">
        <v>268</v>
      </c>
      <c r="AX505" s="274" t="s">
        <v>268</v>
      </c>
      <c r="AY505" s="274" t="s">
        <v>268</v>
      </c>
      <c r="AZ505" s="274" t="s">
        <v>268</v>
      </c>
      <c r="BA505" s="274" t="s">
        <v>268</v>
      </c>
      <c r="BB505" s="274" t="s">
        <v>268</v>
      </c>
      <c r="BC505" s="274" t="s">
        <v>268</v>
      </c>
      <c r="BD505" s="274" t="s">
        <v>268</v>
      </c>
      <c r="BE505" s="274" t="s">
        <v>268</v>
      </c>
      <c r="BF505" s="274" t="s">
        <v>268</v>
      </c>
      <c r="BG505" s="274" t="s">
        <v>268</v>
      </c>
      <c r="BH505" s="274" t="s">
        <v>268</v>
      </c>
      <c r="BI505" s="274" t="s">
        <v>268</v>
      </c>
      <c r="BJ505" s="274" t="s">
        <v>268</v>
      </c>
      <c r="BK505" s="274" t="s">
        <v>268</v>
      </c>
      <c r="BL505" s="274" t="s">
        <v>268</v>
      </c>
      <c r="BM505" s="274" t="s">
        <v>268</v>
      </c>
      <c r="BN505" s="274" t="s">
        <v>268</v>
      </c>
      <c r="BO505" s="274" t="s">
        <v>268</v>
      </c>
      <c r="BP505" s="274" t="s">
        <v>268</v>
      </c>
      <c r="BQ505" s="274" t="s">
        <v>268</v>
      </c>
      <c r="BR505" s="274" t="s">
        <v>268</v>
      </c>
      <c r="BS505" s="274" t="s">
        <v>268</v>
      </c>
      <c r="BT505" s="274" t="s">
        <v>268</v>
      </c>
      <c r="BU505" s="274" t="s">
        <v>268</v>
      </c>
      <c r="BV505" s="274" t="s">
        <v>268</v>
      </c>
      <c r="BW505" s="274" t="s">
        <v>268</v>
      </c>
      <c r="BX505" s="274" t="s">
        <v>268</v>
      </c>
      <c r="BY505" s="295">
        <v>62</v>
      </c>
      <c r="BZ505" s="295">
        <v>62</v>
      </c>
      <c r="CA505" s="298" t="s">
        <v>142</v>
      </c>
      <c r="CB505" s="297">
        <v>122</v>
      </c>
      <c r="CC505" s="284">
        <f t="shared" si="30"/>
        <v>0</v>
      </c>
      <c r="CD505" s="295">
        <f t="shared" si="31"/>
        <v>62</v>
      </c>
      <c r="CE505" s="284">
        <f t="shared" si="32"/>
        <v>0</v>
      </c>
      <c r="CF505" s="295">
        <f t="shared" si="33"/>
        <v>1</v>
      </c>
      <c r="CG505" s="274" t="s">
        <v>876</v>
      </c>
      <c r="CH505" s="274" t="s">
        <v>268</v>
      </c>
      <c r="CI505" s="274" t="s">
        <v>268</v>
      </c>
      <c r="CJ505" s="298" t="s">
        <v>268</v>
      </c>
      <c r="CK505" s="298" t="s">
        <v>736</v>
      </c>
      <c r="CL505" s="274" t="s">
        <v>268</v>
      </c>
      <c r="CM505" s="274" t="s">
        <v>268</v>
      </c>
      <c r="CN505" s="274" t="s">
        <v>268</v>
      </c>
      <c r="CO505" s="274" t="s">
        <v>268</v>
      </c>
      <c r="CP505" s="274" t="s">
        <v>268</v>
      </c>
      <c r="CQ505" s="274" t="s">
        <v>268</v>
      </c>
      <c r="CR505" s="274" t="s">
        <v>877</v>
      </c>
      <c r="CS505" s="274">
        <v>82.94</v>
      </c>
      <c r="CT505" s="274" t="s">
        <v>268</v>
      </c>
      <c r="CU505" s="274">
        <v>82.94</v>
      </c>
      <c r="CV505" s="274">
        <v>365</v>
      </c>
      <c r="CW505" s="274" t="s">
        <v>878</v>
      </c>
      <c r="CX505" s="274" t="s">
        <v>835</v>
      </c>
      <c r="CY505" s="274" t="s">
        <v>836</v>
      </c>
      <c r="CZ505" s="274" t="s">
        <v>837</v>
      </c>
      <c r="DA505" s="274" t="s">
        <v>268</v>
      </c>
      <c r="DB505" s="274" t="s">
        <v>268</v>
      </c>
      <c r="DC505" s="274" t="s">
        <v>268</v>
      </c>
      <c r="DD505" s="274" t="s">
        <v>268</v>
      </c>
      <c r="DE505" s="274" t="s">
        <v>268</v>
      </c>
      <c r="DF505" s="274" t="s">
        <v>268</v>
      </c>
      <c r="DG505" s="299">
        <f>IFERROR(IF(CA505="D",IF(CK505="A dispo.",CD505*VLOOKUP('DATI INPUT'!$F$27,TARIFFE_UD,2,FALSE),CD505*VLOOKUP(CK505,TARIFFE_UD,2,FALSE)),CD505*VLOOKUP(CB505-100,TARIFFE_UND,2,FALSE)),0)</f>
        <v>49.10092472453762</v>
      </c>
      <c r="DH505" s="299">
        <f>IFERROR(IF(CA505="D",IF(CK505="A dispo.",CF505*VLOOKUP('DATI INPUT'!$F$27,TARIFFE_UD,3,FALSE),CF505*VLOOKUP(CK505,TARIFFE_UD,3,FALSE)),CF505*VLOOKUP(CB505-100,TARIFFE_UND,3,FALSE)),0)</f>
        <v>60.367780403072892</v>
      </c>
    </row>
    <row r="506" spans="1:112" hidden="1" x14ac:dyDescent="0.25">
      <c r="A506" s="274" t="s">
        <v>4839</v>
      </c>
      <c r="B506" s="274" t="s">
        <v>1112</v>
      </c>
      <c r="C506" s="274" t="s">
        <v>4840</v>
      </c>
      <c r="D506" s="274" t="s">
        <v>4841</v>
      </c>
      <c r="E506" s="274" t="s">
        <v>268</v>
      </c>
      <c r="F506" s="274" t="s">
        <v>156</v>
      </c>
      <c r="G506" s="274" t="s">
        <v>4842</v>
      </c>
      <c r="H506" s="274" t="s">
        <v>4843</v>
      </c>
      <c r="I506" s="274" t="s">
        <v>357</v>
      </c>
      <c r="J506" s="274" t="s">
        <v>274</v>
      </c>
      <c r="K506" s="274" t="s">
        <v>4844</v>
      </c>
      <c r="L506" s="274" t="s">
        <v>4845</v>
      </c>
      <c r="M506" s="274" t="s">
        <v>4846</v>
      </c>
      <c r="N506" s="274" t="s">
        <v>4847</v>
      </c>
      <c r="O506" s="274" t="s">
        <v>4848</v>
      </c>
      <c r="P506" s="274" t="s">
        <v>4849</v>
      </c>
      <c r="Q506" s="274" t="s">
        <v>660</v>
      </c>
      <c r="R506" s="274" t="s">
        <v>154</v>
      </c>
      <c r="S506" s="274" t="s">
        <v>268</v>
      </c>
      <c r="T506" s="274" t="s">
        <v>268</v>
      </c>
      <c r="U506" s="274" t="s">
        <v>268</v>
      </c>
      <c r="V506" s="274" t="s">
        <v>268</v>
      </c>
      <c r="W506" s="274" t="s">
        <v>1829</v>
      </c>
      <c r="X506" s="274" t="s">
        <v>1830</v>
      </c>
      <c r="Y506" s="274" t="s">
        <v>315</v>
      </c>
      <c r="Z506" s="274" t="s">
        <v>268</v>
      </c>
      <c r="AA506" s="274" t="s">
        <v>268</v>
      </c>
      <c r="AB506" s="274" t="s">
        <v>268</v>
      </c>
      <c r="AC506" s="274" t="s">
        <v>268</v>
      </c>
      <c r="AD506" s="274" t="s">
        <v>268</v>
      </c>
      <c r="AE506" s="274" t="s">
        <v>287</v>
      </c>
      <c r="AF506" s="274" t="s">
        <v>1811</v>
      </c>
      <c r="AG506" s="274" t="s">
        <v>875</v>
      </c>
      <c r="AH506" s="274" t="s">
        <v>1831</v>
      </c>
      <c r="AI506" s="274" t="s">
        <v>764</v>
      </c>
      <c r="AJ506" s="274" t="s">
        <v>268</v>
      </c>
      <c r="AK506" s="274" t="s">
        <v>3509</v>
      </c>
      <c r="AL506" s="274" t="s">
        <v>268</v>
      </c>
      <c r="AM506" s="274" t="s">
        <v>355</v>
      </c>
      <c r="AN506" s="274" t="s">
        <v>268</v>
      </c>
      <c r="AO506" s="274" t="s">
        <v>268</v>
      </c>
      <c r="AP506" s="274" t="s">
        <v>268</v>
      </c>
      <c r="AQ506" s="274" t="s">
        <v>268</v>
      </c>
      <c r="AR506" s="274" t="s">
        <v>268</v>
      </c>
      <c r="AS506" s="274" t="s">
        <v>268</v>
      </c>
      <c r="AT506" s="274" t="s">
        <v>268</v>
      </c>
      <c r="AU506" s="274" t="s">
        <v>268</v>
      </c>
      <c r="AV506" s="274" t="s">
        <v>268</v>
      </c>
      <c r="AW506" s="274" t="s">
        <v>268</v>
      </c>
      <c r="AX506" s="274" t="s">
        <v>268</v>
      </c>
      <c r="AY506" s="274" t="s">
        <v>268</v>
      </c>
      <c r="AZ506" s="274" t="s">
        <v>268</v>
      </c>
      <c r="BA506" s="274" t="s">
        <v>268</v>
      </c>
      <c r="BB506" s="274" t="s">
        <v>268</v>
      </c>
      <c r="BC506" s="274" t="s">
        <v>268</v>
      </c>
      <c r="BD506" s="274" t="s">
        <v>268</v>
      </c>
      <c r="BE506" s="274" t="s">
        <v>268</v>
      </c>
      <c r="BF506" s="274" t="s">
        <v>268</v>
      </c>
      <c r="BG506" s="274" t="s">
        <v>268</v>
      </c>
      <c r="BH506" s="274" t="s">
        <v>268</v>
      </c>
      <c r="BI506" s="274" t="s">
        <v>268</v>
      </c>
      <c r="BJ506" s="274" t="s">
        <v>268</v>
      </c>
      <c r="BK506" s="274" t="s">
        <v>268</v>
      </c>
      <c r="BL506" s="274" t="s">
        <v>268</v>
      </c>
      <c r="BM506" s="274" t="s">
        <v>268</v>
      </c>
      <c r="BN506" s="274" t="s">
        <v>268</v>
      </c>
      <c r="BO506" s="274" t="s">
        <v>268</v>
      </c>
      <c r="BP506" s="274" t="s">
        <v>268</v>
      </c>
      <c r="BQ506" s="274" t="s">
        <v>268</v>
      </c>
      <c r="BR506" s="274" t="s">
        <v>268</v>
      </c>
      <c r="BS506" s="274" t="s">
        <v>268</v>
      </c>
      <c r="BT506" s="274" t="s">
        <v>268</v>
      </c>
      <c r="BU506" s="274" t="s">
        <v>268</v>
      </c>
      <c r="BV506" s="274" t="s">
        <v>268</v>
      </c>
      <c r="BW506" s="274" t="s">
        <v>268</v>
      </c>
      <c r="BX506" s="274" t="s">
        <v>268</v>
      </c>
      <c r="BY506" s="295">
        <v>65</v>
      </c>
      <c r="BZ506" s="295">
        <v>65</v>
      </c>
      <c r="CA506" s="298" t="s">
        <v>142</v>
      </c>
      <c r="CB506" s="297">
        <v>122</v>
      </c>
      <c r="CC506" s="284">
        <f t="shared" si="30"/>
        <v>0</v>
      </c>
      <c r="CD506" s="295">
        <f t="shared" si="31"/>
        <v>65</v>
      </c>
      <c r="CE506" s="284">
        <f t="shared" si="32"/>
        <v>0</v>
      </c>
      <c r="CF506" s="295">
        <f t="shared" si="33"/>
        <v>1</v>
      </c>
      <c r="CG506" s="274" t="s">
        <v>876</v>
      </c>
      <c r="CH506" s="274" t="s">
        <v>268</v>
      </c>
      <c r="CI506" s="274" t="s">
        <v>268</v>
      </c>
      <c r="CJ506" s="298" t="s">
        <v>268</v>
      </c>
      <c r="CK506" s="298" t="s">
        <v>736</v>
      </c>
      <c r="CL506" s="274" t="s">
        <v>268</v>
      </c>
      <c r="CM506" s="274" t="s">
        <v>268</v>
      </c>
      <c r="CN506" s="274" t="s">
        <v>268</v>
      </c>
      <c r="CO506" s="274" t="s">
        <v>268</v>
      </c>
      <c r="CP506" s="274" t="s">
        <v>268</v>
      </c>
      <c r="CQ506" s="274" t="s">
        <v>268</v>
      </c>
      <c r="CR506" s="274" t="s">
        <v>877</v>
      </c>
      <c r="CS506" s="274">
        <v>84.41</v>
      </c>
      <c r="CT506" s="274" t="s">
        <v>268</v>
      </c>
      <c r="CU506" s="274">
        <v>84.41</v>
      </c>
      <c r="CV506" s="274">
        <v>365</v>
      </c>
      <c r="CW506" s="274" t="s">
        <v>878</v>
      </c>
      <c r="CX506" s="274" t="s">
        <v>835</v>
      </c>
      <c r="CY506" s="274" t="s">
        <v>836</v>
      </c>
      <c r="CZ506" s="274" t="s">
        <v>837</v>
      </c>
      <c r="DA506" s="274" t="s">
        <v>268</v>
      </c>
      <c r="DB506" s="274" t="s">
        <v>268</v>
      </c>
      <c r="DC506" s="274" t="s">
        <v>268</v>
      </c>
      <c r="DD506" s="274" t="s">
        <v>268</v>
      </c>
      <c r="DE506" s="274" t="s">
        <v>268</v>
      </c>
      <c r="DF506" s="274" t="s">
        <v>268</v>
      </c>
      <c r="DG506" s="299">
        <f>IFERROR(IF(CA506="D",IF(CK506="A dispo.",CD506*VLOOKUP('DATI INPUT'!$F$27,TARIFFE_UD,2,FALSE),CD506*VLOOKUP(CK506,TARIFFE_UD,2,FALSE)),CD506*VLOOKUP(CB506-100,TARIFFE_UND,2,FALSE)),0)</f>
        <v>51.476775920886219</v>
      </c>
      <c r="DH506" s="299">
        <f>IFERROR(IF(CA506="D",IF(CK506="A dispo.",CF506*VLOOKUP('DATI INPUT'!$F$27,TARIFFE_UD,3,FALSE),CF506*VLOOKUP(CK506,TARIFFE_UD,3,FALSE)),CF506*VLOOKUP(CB506-100,TARIFFE_UND,3,FALSE)),0)</f>
        <v>60.367780403072892</v>
      </c>
    </row>
    <row r="507" spans="1:112" x14ac:dyDescent="0.25">
      <c r="A507" s="274" t="s">
        <v>4850</v>
      </c>
      <c r="B507" s="274" t="s">
        <v>4851</v>
      </c>
      <c r="C507" s="274" t="s">
        <v>4852</v>
      </c>
      <c r="D507" s="274" t="s">
        <v>4853</v>
      </c>
      <c r="E507" s="274" t="s">
        <v>268</v>
      </c>
      <c r="F507" s="274" t="s">
        <v>156</v>
      </c>
      <c r="G507" s="274" t="s">
        <v>4854</v>
      </c>
      <c r="H507" s="274" t="s">
        <v>986</v>
      </c>
      <c r="I507" s="274" t="s">
        <v>2290</v>
      </c>
      <c r="J507" s="274" t="s">
        <v>274</v>
      </c>
      <c r="K507" s="274" t="s">
        <v>3609</v>
      </c>
      <c r="L507" s="274" t="s">
        <v>4823</v>
      </c>
      <c r="M507" s="274" t="s">
        <v>4855</v>
      </c>
      <c r="N507" s="274" t="s">
        <v>4856</v>
      </c>
      <c r="O507" s="274" t="s">
        <v>4857</v>
      </c>
      <c r="P507" s="274" t="s">
        <v>4858</v>
      </c>
      <c r="Q507" s="274" t="s">
        <v>304</v>
      </c>
      <c r="R507" s="274" t="s">
        <v>268</v>
      </c>
      <c r="S507" s="274" t="s">
        <v>268</v>
      </c>
      <c r="T507" s="274" t="s">
        <v>268</v>
      </c>
      <c r="U507" s="274" t="s">
        <v>268</v>
      </c>
      <c r="V507" s="274" t="s">
        <v>268</v>
      </c>
      <c r="W507" s="274" t="s">
        <v>4827</v>
      </c>
      <c r="X507" s="274" t="s">
        <v>2506</v>
      </c>
      <c r="Y507" s="274" t="s">
        <v>275</v>
      </c>
      <c r="Z507" s="274" t="s">
        <v>268</v>
      </c>
      <c r="AA507" s="274" t="s">
        <v>268</v>
      </c>
      <c r="AB507" s="274" t="s">
        <v>268</v>
      </c>
      <c r="AC507" s="274" t="s">
        <v>268</v>
      </c>
      <c r="AD507" s="274" t="s">
        <v>268</v>
      </c>
      <c r="AE507" s="274" t="s">
        <v>287</v>
      </c>
      <c r="AF507" s="274" t="s">
        <v>1811</v>
      </c>
      <c r="AG507" s="274" t="s">
        <v>875</v>
      </c>
      <c r="AH507" s="274" t="s">
        <v>1848</v>
      </c>
      <c r="AI507" s="274" t="s">
        <v>4408</v>
      </c>
      <c r="AJ507" s="274" t="s">
        <v>268</v>
      </c>
      <c r="AK507" s="274" t="s">
        <v>354</v>
      </c>
      <c r="AL507" s="274" t="s">
        <v>268</v>
      </c>
      <c r="AM507" s="274" t="s">
        <v>405</v>
      </c>
      <c r="AN507" s="274" t="s">
        <v>268</v>
      </c>
      <c r="AO507" s="274" t="s">
        <v>268</v>
      </c>
      <c r="AP507" s="274" t="s">
        <v>268</v>
      </c>
      <c r="AQ507" s="274" t="s">
        <v>268</v>
      </c>
      <c r="AR507" s="274" t="s">
        <v>268</v>
      </c>
      <c r="AS507" s="274" t="s">
        <v>268</v>
      </c>
      <c r="AT507" s="274" t="s">
        <v>268</v>
      </c>
      <c r="AU507" s="274" t="s">
        <v>268</v>
      </c>
      <c r="AV507" s="274" t="s">
        <v>268</v>
      </c>
      <c r="AW507" s="274" t="s">
        <v>268</v>
      </c>
      <c r="AX507" s="274" t="s">
        <v>268</v>
      </c>
      <c r="AY507" s="274" t="s">
        <v>268</v>
      </c>
      <c r="AZ507" s="274" t="s">
        <v>268</v>
      </c>
      <c r="BA507" s="274" t="s">
        <v>268</v>
      </c>
      <c r="BB507" s="274" t="s">
        <v>268</v>
      </c>
      <c r="BC507" s="274" t="s">
        <v>268</v>
      </c>
      <c r="BD507" s="274" t="s">
        <v>268</v>
      </c>
      <c r="BE507" s="274" t="s">
        <v>268</v>
      </c>
      <c r="BF507" s="274" t="s">
        <v>268</v>
      </c>
      <c r="BG507" s="274" t="s">
        <v>268</v>
      </c>
      <c r="BH507" s="274" t="s">
        <v>268</v>
      </c>
      <c r="BI507" s="274" t="s">
        <v>268</v>
      </c>
      <c r="BJ507" s="274" t="s">
        <v>268</v>
      </c>
      <c r="BK507" s="274" t="s">
        <v>268</v>
      </c>
      <c r="BL507" s="274" t="s">
        <v>268</v>
      </c>
      <c r="BM507" s="274" t="s">
        <v>268</v>
      </c>
      <c r="BN507" s="274" t="s">
        <v>268</v>
      </c>
      <c r="BO507" s="274" t="s">
        <v>268</v>
      </c>
      <c r="BP507" s="274" t="s">
        <v>268</v>
      </c>
      <c r="BQ507" s="274" t="s">
        <v>268</v>
      </c>
      <c r="BR507" s="274" t="s">
        <v>268</v>
      </c>
      <c r="BS507" s="274" t="s">
        <v>268</v>
      </c>
      <c r="BT507" s="274" t="s">
        <v>268</v>
      </c>
      <c r="BU507" s="274" t="s">
        <v>268</v>
      </c>
      <c r="BV507" s="274" t="s">
        <v>268</v>
      </c>
      <c r="BW507" s="274" t="s">
        <v>268</v>
      </c>
      <c r="BX507" s="274" t="s">
        <v>268</v>
      </c>
      <c r="BY507" s="295">
        <v>40</v>
      </c>
      <c r="BZ507" s="295">
        <v>40</v>
      </c>
      <c r="CA507" s="298" t="s">
        <v>142</v>
      </c>
      <c r="CB507" s="297">
        <v>122</v>
      </c>
      <c r="CC507" s="284">
        <f t="shared" si="30"/>
        <v>0</v>
      </c>
      <c r="CD507" s="295">
        <f t="shared" si="31"/>
        <v>40</v>
      </c>
      <c r="CE507" s="284">
        <f t="shared" si="32"/>
        <v>0</v>
      </c>
      <c r="CF507" s="295">
        <f t="shared" si="33"/>
        <v>1</v>
      </c>
      <c r="CG507" s="274" t="s">
        <v>876</v>
      </c>
      <c r="CH507" s="274" t="s">
        <v>268</v>
      </c>
      <c r="CI507" s="274" t="s">
        <v>268</v>
      </c>
      <c r="CJ507" s="298" t="s">
        <v>271</v>
      </c>
      <c r="CK507" s="297">
        <v>1</v>
      </c>
      <c r="CL507" s="274" t="s">
        <v>268</v>
      </c>
      <c r="CM507" s="274" t="s">
        <v>268</v>
      </c>
      <c r="CN507" s="274" t="s">
        <v>268</v>
      </c>
      <c r="CO507" s="274" t="s">
        <v>268</v>
      </c>
      <c r="CP507" s="274" t="s">
        <v>268</v>
      </c>
      <c r="CQ507" s="274" t="s">
        <v>268</v>
      </c>
      <c r="CR507" s="274" t="s">
        <v>877</v>
      </c>
      <c r="CS507" s="274">
        <v>32.479999999999997</v>
      </c>
      <c r="CT507" s="274" t="s">
        <v>268</v>
      </c>
      <c r="CU507" s="274">
        <v>32.479999999999997</v>
      </c>
      <c r="CV507" s="274">
        <v>365</v>
      </c>
      <c r="CW507" s="274" t="s">
        <v>878</v>
      </c>
      <c r="CX507" s="274" t="s">
        <v>835</v>
      </c>
      <c r="CY507" s="274" t="s">
        <v>836</v>
      </c>
      <c r="CZ507" s="274" t="s">
        <v>837</v>
      </c>
      <c r="DA507" s="274" t="s">
        <v>268</v>
      </c>
      <c r="DB507" s="274" t="s">
        <v>268</v>
      </c>
      <c r="DC507" s="274" t="s">
        <v>268</v>
      </c>
      <c r="DD507" s="274" t="s">
        <v>268</v>
      </c>
      <c r="DE507" s="274" t="s">
        <v>268</v>
      </c>
      <c r="DF507" s="274" t="s">
        <v>268</v>
      </c>
      <c r="DG507" s="299">
        <f>IFERROR(IF(CA507="D",IF(CK507="A dispo.",CD507*VLOOKUP('DATI INPUT'!$F$27,TARIFFE_UD,2,FALSE),CD507*VLOOKUP(CK507,TARIFFE_UD,2,FALSE)),CD507*VLOOKUP(CB507-100,TARIFFE_UND,2,FALSE)),0)</f>
        <v>24.638456851022465</v>
      </c>
      <c r="DH507" s="299">
        <f>IFERROR(IF(CA507="D",IF(CK507="A dispo.",CF507*VLOOKUP('DATI INPUT'!$F$27,TARIFFE_UD,3,FALSE),CF507*VLOOKUP(CK507,TARIFFE_UD,3,FALSE)),CF507*VLOOKUP(CB507-100,TARIFFE_UND,3,FALSE)),0)</f>
        <v>15.164853048114928</v>
      </c>
    </row>
    <row r="508" spans="1:112" x14ac:dyDescent="0.25">
      <c r="A508" s="274" t="s">
        <v>4859</v>
      </c>
      <c r="B508" s="274" t="s">
        <v>670</v>
      </c>
      <c r="C508" s="274" t="s">
        <v>4860</v>
      </c>
      <c r="D508" s="274" t="s">
        <v>4861</v>
      </c>
      <c r="E508" s="274" t="s">
        <v>268</v>
      </c>
      <c r="F508" s="274" t="s">
        <v>156</v>
      </c>
      <c r="G508" s="274" t="s">
        <v>4862</v>
      </c>
      <c r="H508" s="274" t="s">
        <v>4863</v>
      </c>
      <c r="I508" s="274" t="s">
        <v>407</v>
      </c>
      <c r="J508" s="274" t="s">
        <v>274</v>
      </c>
      <c r="K508" s="274" t="s">
        <v>4864</v>
      </c>
      <c r="L508" s="274" t="s">
        <v>1135</v>
      </c>
      <c r="M508" s="274" t="s">
        <v>3687</v>
      </c>
      <c r="N508" s="274" t="s">
        <v>984</v>
      </c>
      <c r="O508" s="274" t="s">
        <v>873</v>
      </c>
      <c r="P508" s="274" t="s">
        <v>1934</v>
      </c>
      <c r="Q508" s="274" t="s">
        <v>493</v>
      </c>
      <c r="R508" s="274" t="s">
        <v>268</v>
      </c>
      <c r="S508" s="274" t="s">
        <v>268</v>
      </c>
      <c r="T508" s="274" t="s">
        <v>268</v>
      </c>
      <c r="U508" s="274" t="s">
        <v>268</v>
      </c>
      <c r="V508" s="274" t="s">
        <v>268</v>
      </c>
      <c r="W508" s="274" t="s">
        <v>3687</v>
      </c>
      <c r="X508" s="274" t="s">
        <v>1934</v>
      </c>
      <c r="Y508" s="274" t="s">
        <v>493</v>
      </c>
      <c r="Z508" s="274" t="s">
        <v>268</v>
      </c>
      <c r="AA508" s="274" t="s">
        <v>268</v>
      </c>
      <c r="AB508" s="274" t="s">
        <v>268</v>
      </c>
      <c r="AC508" s="274" t="s">
        <v>268</v>
      </c>
      <c r="AD508" s="274" t="s">
        <v>268</v>
      </c>
      <c r="AE508" s="274" t="s">
        <v>287</v>
      </c>
      <c r="AF508" s="274" t="s">
        <v>1811</v>
      </c>
      <c r="AG508" s="274" t="s">
        <v>875</v>
      </c>
      <c r="AH508" s="274" t="s">
        <v>1935</v>
      </c>
      <c r="AI508" s="274" t="s">
        <v>3796</v>
      </c>
      <c r="AJ508" s="274" t="s">
        <v>268</v>
      </c>
      <c r="AK508" s="274" t="s">
        <v>354</v>
      </c>
      <c r="AL508" s="274" t="s">
        <v>268</v>
      </c>
      <c r="AM508" s="274" t="s">
        <v>288</v>
      </c>
      <c r="AN508" s="274" t="s">
        <v>268</v>
      </c>
      <c r="AO508" s="274" t="s">
        <v>268</v>
      </c>
      <c r="AP508" s="274" t="s">
        <v>268</v>
      </c>
      <c r="AQ508" s="274" t="s">
        <v>268</v>
      </c>
      <c r="AR508" s="274" t="s">
        <v>268</v>
      </c>
      <c r="AS508" s="274" t="s">
        <v>268</v>
      </c>
      <c r="AT508" s="274" t="s">
        <v>268</v>
      </c>
      <c r="AU508" s="274" t="s">
        <v>268</v>
      </c>
      <c r="AV508" s="274" t="s">
        <v>268</v>
      </c>
      <c r="AW508" s="274" t="s">
        <v>268</v>
      </c>
      <c r="AX508" s="274" t="s">
        <v>268</v>
      </c>
      <c r="AY508" s="274" t="s">
        <v>268</v>
      </c>
      <c r="AZ508" s="274" t="s">
        <v>268</v>
      </c>
      <c r="BA508" s="274" t="s">
        <v>268</v>
      </c>
      <c r="BB508" s="274" t="s">
        <v>268</v>
      </c>
      <c r="BC508" s="274" t="s">
        <v>268</v>
      </c>
      <c r="BD508" s="274" t="s">
        <v>268</v>
      </c>
      <c r="BE508" s="274" t="s">
        <v>268</v>
      </c>
      <c r="BF508" s="274" t="s">
        <v>268</v>
      </c>
      <c r="BG508" s="274" t="s">
        <v>268</v>
      </c>
      <c r="BH508" s="274" t="s">
        <v>268</v>
      </c>
      <c r="BI508" s="274" t="s">
        <v>268</v>
      </c>
      <c r="BJ508" s="274" t="s">
        <v>268</v>
      </c>
      <c r="BK508" s="274" t="s">
        <v>268</v>
      </c>
      <c r="BL508" s="274" t="s">
        <v>268</v>
      </c>
      <c r="BM508" s="274" t="s">
        <v>268</v>
      </c>
      <c r="BN508" s="274" t="s">
        <v>268</v>
      </c>
      <c r="BO508" s="274" t="s">
        <v>268</v>
      </c>
      <c r="BP508" s="274" t="s">
        <v>268</v>
      </c>
      <c r="BQ508" s="274" t="s">
        <v>268</v>
      </c>
      <c r="BR508" s="274" t="s">
        <v>268</v>
      </c>
      <c r="BS508" s="274" t="s">
        <v>268</v>
      </c>
      <c r="BT508" s="274" t="s">
        <v>268</v>
      </c>
      <c r="BU508" s="274" t="s">
        <v>268</v>
      </c>
      <c r="BV508" s="274" t="s">
        <v>268</v>
      </c>
      <c r="BW508" s="274" t="s">
        <v>268</v>
      </c>
      <c r="BX508" s="274" t="s">
        <v>268</v>
      </c>
      <c r="BY508" s="295">
        <v>57</v>
      </c>
      <c r="BZ508" s="295">
        <v>57</v>
      </c>
      <c r="CA508" s="298" t="s">
        <v>142</v>
      </c>
      <c r="CB508" s="297">
        <v>122</v>
      </c>
      <c r="CC508" s="284">
        <f t="shared" si="30"/>
        <v>0</v>
      </c>
      <c r="CD508" s="295">
        <f t="shared" si="31"/>
        <v>57</v>
      </c>
      <c r="CE508" s="284">
        <f t="shared" si="32"/>
        <v>0</v>
      </c>
      <c r="CF508" s="295">
        <f t="shared" si="33"/>
        <v>1</v>
      </c>
      <c r="CG508" s="274" t="s">
        <v>876</v>
      </c>
      <c r="CH508" s="274" t="s">
        <v>268</v>
      </c>
      <c r="CI508" s="274" t="s">
        <v>268</v>
      </c>
      <c r="CJ508" s="298" t="s">
        <v>275</v>
      </c>
      <c r="CK508" s="297">
        <v>3</v>
      </c>
      <c r="CL508" s="274" t="s">
        <v>268</v>
      </c>
      <c r="CM508" s="274" t="s">
        <v>268</v>
      </c>
      <c r="CN508" s="274" t="s">
        <v>268</v>
      </c>
      <c r="CO508" s="274" t="s">
        <v>268</v>
      </c>
      <c r="CP508" s="274" t="s">
        <v>268</v>
      </c>
      <c r="CQ508" s="274" t="s">
        <v>268</v>
      </c>
      <c r="CR508" s="274" t="s">
        <v>877</v>
      </c>
      <c r="CS508" s="274">
        <v>96.81</v>
      </c>
      <c r="CT508" s="274" t="s">
        <v>268</v>
      </c>
      <c r="CU508" s="274">
        <v>96.81</v>
      </c>
      <c r="CV508" s="274">
        <v>365</v>
      </c>
      <c r="CW508" s="274" t="s">
        <v>878</v>
      </c>
      <c r="CX508" s="274" t="s">
        <v>835</v>
      </c>
      <c r="CY508" s="274" t="s">
        <v>836</v>
      </c>
      <c r="CZ508" s="274" t="s">
        <v>837</v>
      </c>
      <c r="DA508" s="274" t="s">
        <v>268</v>
      </c>
      <c r="DB508" s="274" t="s">
        <v>268</v>
      </c>
      <c r="DC508" s="274" t="s">
        <v>268</v>
      </c>
      <c r="DD508" s="274" t="s">
        <v>268</v>
      </c>
      <c r="DE508" s="274" t="s">
        <v>268</v>
      </c>
      <c r="DF508" s="274" t="s">
        <v>268</v>
      </c>
      <c r="DG508" s="299">
        <f>IFERROR(IF(CA508="D",IF(CK508="A dispo.",CD508*VLOOKUP('DATI INPUT'!$F$27,TARIFFE_UD,2,FALSE),CD508*VLOOKUP(CK508,TARIFFE_UD,2,FALSE)),CD508*VLOOKUP(CB508-100,TARIFFE_UND,2,FALSE)),0)</f>
        <v>45.141172730623296</v>
      </c>
      <c r="DH508" s="299">
        <f>IFERROR(IF(CA508="D",IF(CK508="A dispo.",CF508*VLOOKUP('DATI INPUT'!$F$27,TARIFFE_UD,3,FALSE),CF508*VLOOKUP(CK508,TARIFFE_UD,3,FALSE)),CF508*VLOOKUP(CB508-100,TARIFFE_UND,3,FALSE)),0)</f>
        <v>60.367780403072892</v>
      </c>
    </row>
    <row r="509" spans="1:112" x14ac:dyDescent="0.25">
      <c r="A509" s="274" t="s">
        <v>4865</v>
      </c>
      <c r="B509" s="274" t="s">
        <v>670</v>
      </c>
      <c r="C509" s="274" t="s">
        <v>4866</v>
      </c>
      <c r="D509" s="274" t="s">
        <v>4861</v>
      </c>
      <c r="E509" s="274" t="s">
        <v>268</v>
      </c>
      <c r="F509" s="274" t="s">
        <v>156</v>
      </c>
      <c r="G509" s="274" t="s">
        <v>4862</v>
      </c>
      <c r="H509" s="274" t="s">
        <v>4863</v>
      </c>
      <c r="I509" s="274" t="s">
        <v>407</v>
      </c>
      <c r="J509" s="274" t="s">
        <v>274</v>
      </c>
      <c r="K509" s="274" t="s">
        <v>4864</v>
      </c>
      <c r="L509" s="274" t="s">
        <v>1135</v>
      </c>
      <c r="M509" s="274" t="s">
        <v>3687</v>
      </c>
      <c r="N509" s="274" t="s">
        <v>984</v>
      </c>
      <c r="O509" s="274" t="s">
        <v>873</v>
      </c>
      <c r="P509" s="274" t="s">
        <v>1934</v>
      </c>
      <c r="Q509" s="274" t="s">
        <v>493</v>
      </c>
      <c r="R509" s="274" t="s">
        <v>268</v>
      </c>
      <c r="S509" s="274" t="s">
        <v>268</v>
      </c>
      <c r="T509" s="274" t="s">
        <v>268</v>
      </c>
      <c r="U509" s="274" t="s">
        <v>268</v>
      </c>
      <c r="V509" s="274" t="s">
        <v>268</v>
      </c>
      <c r="W509" s="274" t="s">
        <v>1933</v>
      </c>
      <c r="X509" s="274" t="s">
        <v>1934</v>
      </c>
      <c r="Y509" s="274" t="s">
        <v>544</v>
      </c>
      <c r="Z509" s="274" t="s">
        <v>268</v>
      </c>
      <c r="AA509" s="274" t="s">
        <v>268</v>
      </c>
      <c r="AB509" s="274" t="s">
        <v>268</v>
      </c>
      <c r="AC509" s="274" t="s">
        <v>268</v>
      </c>
      <c r="AD509" s="274" t="s">
        <v>268</v>
      </c>
      <c r="AE509" s="274" t="s">
        <v>287</v>
      </c>
      <c r="AF509" s="274" t="s">
        <v>1811</v>
      </c>
      <c r="AG509" s="274" t="s">
        <v>875</v>
      </c>
      <c r="AH509" s="274" t="s">
        <v>1935</v>
      </c>
      <c r="AI509" s="274" t="s">
        <v>3337</v>
      </c>
      <c r="AJ509" s="274" t="s">
        <v>268</v>
      </c>
      <c r="AK509" s="274" t="s">
        <v>381</v>
      </c>
      <c r="AL509" s="274" t="s">
        <v>268</v>
      </c>
      <c r="AM509" s="274" t="s">
        <v>353</v>
      </c>
      <c r="AN509" s="274" t="s">
        <v>268</v>
      </c>
      <c r="AO509" s="274" t="s">
        <v>268</v>
      </c>
      <c r="AP509" s="274" t="s">
        <v>268</v>
      </c>
      <c r="AQ509" s="274" t="s">
        <v>268</v>
      </c>
      <c r="AR509" s="274" t="s">
        <v>268</v>
      </c>
      <c r="AS509" s="274" t="s">
        <v>268</v>
      </c>
      <c r="AT509" s="274" t="s">
        <v>268</v>
      </c>
      <c r="AU509" s="274" t="s">
        <v>268</v>
      </c>
      <c r="AV509" s="274" t="s">
        <v>268</v>
      </c>
      <c r="AW509" s="274" t="s">
        <v>268</v>
      </c>
      <c r="AX509" s="274" t="s">
        <v>268</v>
      </c>
      <c r="AY509" s="274" t="s">
        <v>268</v>
      </c>
      <c r="AZ509" s="274" t="s">
        <v>268</v>
      </c>
      <c r="BA509" s="274" t="s">
        <v>268</v>
      </c>
      <c r="BB509" s="274" t="s">
        <v>268</v>
      </c>
      <c r="BC509" s="274" t="s">
        <v>268</v>
      </c>
      <c r="BD509" s="274" t="s">
        <v>268</v>
      </c>
      <c r="BE509" s="274" t="s">
        <v>268</v>
      </c>
      <c r="BF509" s="274" t="s">
        <v>268</v>
      </c>
      <c r="BG509" s="274" t="s">
        <v>268</v>
      </c>
      <c r="BH509" s="274" t="s">
        <v>268</v>
      </c>
      <c r="BI509" s="274" t="s">
        <v>268</v>
      </c>
      <c r="BJ509" s="274" t="s">
        <v>268</v>
      </c>
      <c r="BK509" s="274" t="s">
        <v>268</v>
      </c>
      <c r="BL509" s="274" t="s">
        <v>268</v>
      </c>
      <c r="BM509" s="274" t="s">
        <v>268</v>
      </c>
      <c r="BN509" s="274" t="s">
        <v>268</v>
      </c>
      <c r="BO509" s="274" t="s">
        <v>268</v>
      </c>
      <c r="BP509" s="274" t="s">
        <v>268</v>
      </c>
      <c r="BQ509" s="274" t="s">
        <v>268</v>
      </c>
      <c r="BR509" s="274" t="s">
        <v>268</v>
      </c>
      <c r="BS509" s="274" t="s">
        <v>268</v>
      </c>
      <c r="BT509" s="274" t="s">
        <v>268</v>
      </c>
      <c r="BU509" s="274" t="s">
        <v>268</v>
      </c>
      <c r="BV509" s="274" t="s">
        <v>268</v>
      </c>
      <c r="BW509" s="274" t="s">
        <v>268</v>
      </c>
      <c r="BX509" s="274" t="s">
        <v>268</v>
      </c>
      <c r="BY509" s="295">
        <v>16</v>
      </c>
      <c r="BZ509" s="295">
        <v>16</v>
      </c>
      <c r="CA509" s="298" t="s">
        <v>142</v>
      </c>
      <c r="CB509" s="297">
        <v>123</v>
      </c>
      <c r="CC509" s="284">
        <f t="shared" si="30"/>
        <v>0</v>
      </c>
      <c r="CD509" s="295">
        <f t="shared" si="31"/>
        <v>16</v>
      </c>
      <c r="CE509" s="284">
        <f t="shared" si="32"/>
        <v>1</v>
      </c>
      <c r="CF509" s="295">
        <f t="shared" si="33"/>
        <v>0</v>
      </c>
      <c r="CG509" s="274" t="s">
        <v>1817</v>
      </c>
      <c r="CH509" s="274" t="s">
        <v>268</v>
      </c>
      <c r="CI509" s="274" t="s">
        <v>268</v>
      </c>
      <c r="CJ509" s="298" t="s">
        <v>275</v>
      </c>
      <c r="CK509" s="297">
        <v>3</v>
      </c>
      <c r="CL509" s="274" t="s">
        <v>268</v>
      </c>
      <c r="CM509" s="274" t="s">
        <v>268</v>
      </c>
      <c r="CN509" s="274" t="s">
        <v>268</v>
      </c>
      <c r="CO509" s="274" t="s">
        <v>268</v>
      </c>
      <c r="CP509" s="274" t="s">
        <v>268</v>
      </c>
      <c r="CQ509" s="274" t="s">
        <v>3338</v>
      </c>
      <c r="CR509" s="274" t="s">
        <v>877</v>
      </c>
      <c r="CS509" s="274">
        <v>7.84</v>
      </c>
      <c r="CT509" s="274" t="s">
        <v>268</v>
      </c>
      <c r="CU509" s="274">
        <v>7.84</v>
      </c>
      <c r="CV509" s="274">
        <v>365</v>
      </c>
      <c r="CW509" s="274" t="s">
        <v>878</v>
      </c>
      <c r="CX509" s="274" t="s">
        <v>835</v>
      </c>
      <c r="CY509" s="274" t="s">
        <v>836</v>
      </c>
      <c r="CZ509" s="274" t="s">
        <v>837</v>
      </c>
      <c r="DA509" s="274" t="s">
        <v>268</v>
      </c>
      <c r="DB509" s="274" t="s">
        <v>268</v>
      </c>
      <c r="DC509" s="274" t="s">
        <v>268</v>
      </c>
      <c r="DD509" s="274" t="s">
        <v>268</v>
      </c>
      <c r="DE509" s="274" t="s">
        <v>268</v>
      </c>
      <c r="DF509" s="274" t="s">
        <v>268</v>
      </c>
      <c r="DG509" s="299">
        <f>IFERROR(IF(CA509="D",IF(CK509="A dispo.",CD509*VLOOKUP('DATI INPUT'!$F$27,TARIFFE_UD,2,FALSE),CD509*VLOOKUP(CK509,TARIFFE_UD,2,FALSE)),CD509*VLOOKUP(CB509-100,TARIFFE_UND,2,FALSE)),0)</f>
        <v>12.671206380525838</v>
      </c>
      <c r="DH509" s="299">
        <f>IFERROR(IF(CA509="D",IF(CK509="A dispo.",CF509*VLOOKUP('DATI INPUT'!$F$27,TARIFFE_UD,3,FALSE),CF509*VLOOKUP(CK509,TARIFFE_UD,3,FALSE)),CF509*VLOOKUP(CB509-100,TARIFFE_UND,3,FALSE)),0)</f>
        <v>0</v>
      </c>
    </row>
    <row r="510" spans="1:112" x14ac:dyDescent="0.25">
      <c r="A510" s="274" t="s">
        <v>4867</v>
      </c>
      <c r="B510" s="274" t="s">
        <v>670</v>
      </c>
      <c r="C510" s="274" t="s">
        <v>4868</v>
      </c>
      <c r="D510" s="274" t="s">
        <v>4861</v>
      </c>
      <c r="E510" s="274" t="s">
        <v>268</v>
      </c>
      <c r="F510" s="274" t="s">
        <v>156</v>
      </c>
      <c r="G510" s="274" t="s">
        <v>4862</v>
      </c>
      <c r="H510" s="274" t="s">
        <v>4863</v>
      </c>
      <c r="I510" s="274" t="s">
        <v>407</v>
      </c>
      <c r="J510" s="274" t="s">
        <v>274</v>
      </c>
      <c r="K510" s="274" t="s">
        <v>4864</v>
      </c>
      <c r="L510" s="274" t="s">
        <v>1135</v>
      </c>
      <c r="M510" s="274" t="s">
        <v>3687</v>
      </c>
      <c r="N510" s="274" t="s">
        <v>984</v>
      </c>
      <c r="O510" s="274" t="s">
        <v>873</v>
      </c>
      <c r="P510" s="274" t="s">
        <v>1934</v>
      </c>
      <c r="Q510" s="274" t="s">
        <v>493</v>
      </c>
      <c r="R510" s="274" t="s">
        <v>268</v>
      </c>
      <c r="S510" s="274" t="s">
        <v>268</v>
      </c>
      <c r="T510" s="274" t="s">
        <v>268</v>
      </c>
      <c r="U510" s="274" t="s">
        <v>268</v>
      </c>
      <c r="V510" s="274" t="s">
        <v>268</v>
      </c>
      <c r="W510" s="274" t="s">
        <v>3687</v>
      </c>
      <c r="X510" s="274" t="s">
        <v>1934</v>
      </c>
      <c r="Y510" s="274" t="s">
        <v>493</v>
      </c>
      <c r="Z510" s="274" t="s">
        <v>268</v>
      </c>
      <c r="AA510" s="274" t="s">
        <v>268</v>
      </c>
      <c r="AB510" s="274" t="s">
        <v>268</v>
      </c>
      <c r="AC510" s="274" t="s">
        <v>268</v>
      </c>
      <c r="AD510" s="274" t="s">
        <v>268</v>
      </c>
      <c r="AE510" s="274" t="s">
        <v>287</v>
      </c>
      <c r="AF510" s="274" t="s">
        <v>1811</v>
      </c>
      <c r="AG510" s="274" t="s">
        <v>875</v>
      </c>
      <c r="AH510" s="274" t="s">
        <v>1935</v>
      </c>
      <c r="AI510" s="274" t="s">
        <v>3796</v>
      </c>
      <c r="AJ510" s="274" t="s">
        <v>268</v>
      </c>
      <c r="AK510" s="274" t="s">
        <v>693</v>
      </c>
      <c r="AL510" s="274" t="s">
        <v>268</v>
      </c>
      <c r="AM510" s="274" t="s">
        <v>411</v>
      </c>
      <c r="AN510" s="274" t="s">
        <v>268</v>
      </c>
      <c r="AO510" s="274" t="s">
        <v>268</v>
      </c>
      <c r="AP510" s="274" t="s">
        <v>268</v>
      </c>
      <c r="AQ510" s="274" t="s">
        <v>268</v>
      </c>
      <c r="AR510" s="274" t="s">
        <v>268</v>
      </c>
      <c r="AS510" s="274" t="s">
        <v>268</v>
      </c>
      <c r="AT510" s="274" t="s">
        <v>268</v>
      </c>
      <c r="AU510" s="274" t="s">
        <v>268</v>
      </c>
      <c r="AV510" s="274" t="s">
        <v>268</v>
      </c>
      <c r="AW510" s="274" t="s">
        <v>268</v>
      </c>
      <c r="AX510" s="274" t="s">
        <v>268</v>
      </c>
      <c r="AY510" s="274" t="s">
        <v>268</v>
      </c>
      <c r="AZ510" s="274" t="s">
        <v>268</v>
      </c>
      <c r="BA510" s="274" t="s">
        <v>268</v>
      </c>
      <c r="BB510" s="274" t="s">
        <v>268</v>
      </c>
      <c r="BC510" s="274" t="s">
        <v>268</v>
      </c>
      <c r="BD510" s="274" t="s">
        <v>268</v>
      </c>
      <c r="BE510" s="274" t="s">
        <v>268</v>
      </c>
      <c r="BF510" s="274" t="s">
        <v>268</v>
      </c>
      <c r="BG510" s="274" t="s">
        <v>268</v>
      </c>
      <c r="BH510" s="274" t="s">
        <v>268</v>
      </c>
      <c r="BI510" s="274" t="s">
        <v>268</v>
      </c>
      <c r="BJ510" s="274" t="s">
        <v>268</v>
      </c>
      <c r="BK510" s="274" t="s">
        <v>268</v>
      </c>
      <c r="BL510" s="274" t="s">
        <v>268</v>
      </c>
      <c r="BM510" s="274" t="s">
        <v>268</v>
      </c>
      <c r="BN510" s="274" t="s">
        <v>268</v>
      </c>
      <c r="BO510" s="274" t="s">
        <v>268</v>
      </c>
      <c r="BP510" s="274" t="s">
        <v>268</v>
      </c>
      <c r="BQ510" s="274" t="s">
        <v>268</v>
      </c>
      <c r="BR510" s="274" t="s">
        <v>268</v>
      </c>
      <c r="BS510" s="274" t="s">
        <v>268</v>
      </c>
      <c r="BT510" s="274" t="s">
        <v>268</v>
      </c>
      <c r="BU510" s="274" t="s">
        <v>268</v>
      </c>
      <c r="BV510" s="274" t="s">
        <v>268</v>
      </c>
      <c r="BW510" s="274" t="s">
        <v>268</v>
      </c>
      <c r="BX510" s="274" t="s">
        <v>268</v>
      </c>
      <c r="BY510" s="295">
        <v>3</v>
      </c>
      <c r="BZ510" s="295">
        <v>3</v>
      </c>
      <c r="CA510" s="298" t="s">
        <v>142</v>
      </c>
      <c r="CB510" s="297">
        <v>123</v>
      </c>
      <c r="CC510" s="284">
        <f t="shared" si="30"/>
        <v>0</v>
      </c>
      <c r="CD510" s="295">
        <f t="shared" si="31"/>
        <v>2.9999999999999996</v>
      </c>
      <c r="CE510" s="284">
        <f t="shared" si="32"/>
        <v>1</v>
      </c>
      <c r="CF510" s="295">
        <f t="shared" si="33"/>
        <v>0</v>
      </c>
      <c r="CG510" s="274" t="s">
        <v>1817</v>
      </c>
      <c r="CH510" s="274" t="s">
        <v>268</v>
      </c>
      <c r="CI510" s="274" t="s">
        <v>268</v>
      </c>
      <c r="CJ510" s="298" t="s">
        <v>275</v>
      </c>
      <c r="CK510" s="297">
        <v>3</v>
      </c>
      <c r="CL510" s="274" t="s">
        <v>268</v>
      </c>
      <c r="CM510" s="274" t="s">
        <v>268</v>
      </c>
      <c r="CN510" s="274" t="s">
        <v>268</v>
      </c>
      <c r="CO510" s="274" t="s">
        <v>268</v>
      </c>
      <c r="CP510" s="274" t="s">
        <v>268</v>
      </c>
      <c r="CQ510" s="274" t="s">
        <v>268</v>
      </c>
      <c r="CR510" s="274" t="s">
        <v>877</v>
      </c>
      <c r="CS510" s="274">
        <v>1.47</v>
      </c>
      <c r="CT510" s="274" t="s">
        <v>268</v>
      </c>
      <c r="CU510" s="274">
        <v>1.47</v>
      </c>
      <c r="CV510" s="274">
        <v>365</v>
      </c>
      <c r="CW510" s="274" t="s">
        <v>878</v>
      </c>
      <c r="CX510" s="274" t="s">
        <v>835</v>
      </c>
      <c r="CY510" s="274" t="s">
        <v>836</v>
      </c>
      <c r="CZ510" s="274" t="s">
        <v>837</v>
      </c>
      <c r="DA510" s="274" t="s">
        <v>268</v>
      </c>
      <c r="DB510" s="274" t="s">
        <v>268</v>
      </c>
      <c r="DC510" s="274" t="s">
        <v>268</v>
      </c>
      <c r="DD510" s="274" t="s">
        <v>268</v>
      </c>
      <c r="DE510" s="274" t="s">
        <v>268</v>
      </c>
      <c r="DF510" s="274" t="s">
        <v>268</v>
      </c>
      <c r="DG510" s="299">
        <f>IFERROR(IF(CA510="D",IF(CK510="A dispo.",CD510*VLOOKUP('DATI INPUT'!$F$27,TARIFFE_UD,2,FALSE),CD510*VLOOKUP(CK510,TARIFFE_UD,2,FALSE)),CD510*VLOOKUP(CB510-100,TARIFFE_UND,2,FALSE)),0)</f>
        <v>2.3758511963485942</v>
      </c>
      <c r="DH510" s="299">
        <f>IFERROR(IF(CA510="D",IF(CK510="A dispo.",CF510*VLOOKUP('DATI INPUT'!$F$27,TARIFFE_UD,3,FALSE),CF510*VLOOKUP(CK510,TARIFFE_UD,3,FALSE)),CF510*VLOOKUP(CB510-100,TARIFFE_UND,3,FALSE)),0)</f>
        <v>0</v>
      </c>
    </row>
    <row r="511" spans="1:112" x14ac:dyDescent="0.25">
      <c r="A511" s="274" t="s">
        <v>4869</v>
      </c>
      <c r="B511" s="274" t="s">
        <v>4870</v>
      </c>
      <c r="C511" s="274" t="s">
        <v>4871</v>
      </c>
      <c r="D511" s="274" t="s">
        <v>4872</v>
      </c>
      <c r="E511" s="274" t="s">
        <v>268</v>
      </c>
      <c r="F511" s="274" t="s">
        <v>156</v>
      </c>
      <c r="G511" s="274" t="s">
        <v>4873</v>
      </c>
      <c r="H511" s="274" t="s">
        <v>986</v>
      </c>
      <c r="I511" s="274" t="s">
        <v>476</v>
      </c>
      <c r="J511" s="274" t="s">
        <v>156</v>
      </c>
      <c r="K511" s="274" t="s">
        <v>4874</v>
      </c>
      <c r="L511" s="274" t="s">
        <v>960</v>
      </c>
      <c r="M511" s="274" t="s">
        <v>4875</v>
      </c>
      <c r="N511" s="274" t="s">
        <v>984</v>
      </c>
      <c r="O511" s="274" t="s">
        <v>873</v>
      </c>
      <c r="P511" s="274" t="s">
        <v>2506</v>
      </c>
      <c r="Q511" s="274" t="s">
        <v>343</v>
      </c>
      <c r="R511" s="274" t="s">
        <v>154</v>
      </c>
      <c r="S511" s="274" t="s">
        <v>268</v>
      </c>
      <c r="T511" s="274" t="s">
        <v>268</v>
      </c>
      <c r="U511" s="274" t="s">
        <v>268</v>
      </c>
      <c r="V511" s="274" t="s">
        <v>268</v>
      </c>
      <c r="W511" s="274" t="s">
        <v>3820</v>
      </c>
      <c r="X511" s="274" t="s">
        <v>2506</v>
      </c>
      <c r="Y511" s="274" t="s">
        <v>343</v>
      </c>
      <c r="Z511" s="274" t="s">
        <v>268</v>
      </c>
      <c r="AA511" s="274" t="s">
        <v>268</v>
      </c>
      <c r="AB511" s="274" t="s">
        <v>268</v>
      </c>
      <c r="AC511" s="274" t="s">
        <v>268</v>
      </c>
      <c r="AD511" s="274" t="s">
        <v>268</v>
      </c>
      <c r="AE511" s="274" t="s">
        <v>287</v>
      </c>
      <c r="AF511" s="274" t="s">
        <v>1811</v>
      </c>
      <c r="AG511" s="274" t="s">
        <v>875</v>
      </c>
      <c r="AH511" s="274" t="s">
        <v>1848</v>
      </c>
      <c r="AI511" s="274" t="s">
        <v>800</v>
      </c>
      <c r="AJ511" s="274" t="s">
        <v>268</v>
      </c>
      <c r="AK511" s="274" t="s">
        <v>377</v>
      </c>
      <c r="AL511" s="274" t="s">
        <v>268</v>
      </c>
      <c r="AM511" s="274" t="s">
        <v>268</v>
      </c>
      <c r="AN511" s="274" t="s">
        <v>268</v>
      </c>
      <c r="AO511" s="274" t="s">
        <v>268</v>
      </c>
      <c r="AP511" s="274" t="s">
        <v>268</v>
      </c>
      <c r="AQ511" s="274" t="s">
        <v>268</v>
      </c>
      <c r="AR511" s="274" t="s">
        <v>268</v>
      </c>
      <c r="AS511" s="274" t="s">
        <v>268</v>
      </c>
      <c r="AT511" s="274" t="s">
        <v>268</v>
      </c>
      <c r="AU511" s="274" t="s">
        <v>268</v>
      </c>
      <c r="AV511" s="274" t="s">
        <v>268</v>
      </c>
      <c r="AW511" s="274" t="s">
        <v>268</v>
      </c>
      <c r="AX511" s="274" t="s">
        <v>268</v>
      </c>
      <c r="AY511" s="274" t="s">
        <v>268</v>
      </c>
      <c r="AZ511" s="274" t="s">
        <v>268</v>
      </c>
      <c r="BA511" s="274" t="s">
        <v>268</v>
      </c>
      <c r="BB511" s="274" t="s">
        <v>268</v>
      </c>
      <c r="BC511" s="274" t="s">
        <v>268</v>
      </c>
      <c r="BD511" s="274" t="s">
        <v>268</v>
      </c>
      <c r="BE511" s="274" t="s">
        <v>268</v>
      </c>
      <c r="BF511" s="274" t="s">
        <v>268</v>
      </c>
      <c r="BG511" s="274" t="s">
        <v>268</v>
      </c>
      <c r="BH511" s="274" t="s">
        <v>268</v>
      </c>
      <c r="BI511" s="274" t="s">
        <v>268</v>
      </c>
      <c r="BJ511" s="274" t="s">
        <v>268</v>
      </c>
      <c r="BK511" s="274" t="s">
        <v>268</v>
      </c>
      <c r="BL511" s="274" t="s">
        <v>268</v>
      </c>
      <c r="BM511" s="274" t="s">
        <v>268</v>
      </c>
      <c r="BN511" s="274" t="s">
        <v>268</v>
      </c>
      <c r="BO511" s="274" t="s">
        <v>268</v>
      </c>
      <c r="BP511" s="274" t="s">
        <v>268</v>
      </c>
      <c r="BQ511" s="274" t="s">
        <v>268</v>
      </c>
      <c r="BR511" s="274" t="s">
        <v>268</v>
      </c>
      <c r="BS511" s="274" t="s">
        <v>268</v>
      </c>
      <c r="BT511" s="274" t="s">
        <v>268</v>
      </c>
      <c r="BU511" s="274" t="s">
        <v>268</v>
      </c>
      <c r="BV511" s="274" t="s">
        <v>268</v>
      </c>
      <c r="BW511" s="274" t="s">
        <v>268</v>
      </c>
      <c r="BX511" s="274" t="s">
        <v>268</v>
      </c>
      <c r="BY511" s="295">
        <v>125</v>
      </c>
      <c r="BZ511" s="295">
        <v>125</v>
      </c>
      <c r="CA511" s="298" t="s">
        <v>142</v>
      </c>
      <c r="CB511" s="297">
        <v>122</v>
      </c>
      <c r="CC511" s="284">
        <f t="shared" si="30"/>
        <v>0</v>
      </c>
      <c r="CD511" s="295">
        <f t="shared" si="31"/>
        <v>125</v>
      </c>
      <c r="CE511" s="284">
        <f t="shared" si="32"/>
        <v>0</v>
      </c>
      <c r="CF511" s="295">
        <f t="shared" si="33"/>
        <v>1</v>
      </c>
      <c r="CG511" s="274" t="s">
        <v>876</v>
      </c>
      <c r="CH511" s="274" t="s">
        <v>268</v>
      </c>
      <c r="CI511" s="274" t="s">
        <v>268</v>
      </c>
      <c r="CJ511" s="298" t="s">
        <v>271</v>
      </c>
      <c r="CK511" s="297">
        <v>1</v>
      </c>
      <c r="CL511" s="274" t="s">
        <v>268</v>
      </c>
      <c r="CM511" s="274" t="s">
        <v>268</v>
      </c>
      <c r="CN511" s="274" t="s">
        <v>268</v>
      </c>
      <c r="CO511" s="274" t="s">
        <v>268</v>
      </c>
      <c r="CP511" s="274" t="s">
        <v>268</v>
      </c>
      <c r="CQ511" s="274" t="s">
        <v>4876</v>
      </c>
      <c r="CR511" s="274" t="s">
        <v>877</v>
      </c>
      <c r="CS511" s="274">
        <v>64.78</v>
      </c>
      <c r="CT511" s="274" t="s">
        <v>268</v>
      </c>
      <c r="CU511" s="274">
        <v>64.78</v>
      </c>
      <c r="CV511" s="274">
        <v>365</v>
      </c>
      <c r="CW511" s="274" t="s">
        <v>878</v>
      </c>
      <c r="CX511" s="274" t="s">
        <v>835</v>
      </c>
      <c r="CY511" s="274" t="s">
        <v>836</v>
      </c>
      <c r="CZ511" s="274" t="s">
        <v>837</v>
      </c>
      <c r="DA511" s="274" t="s">
        <v>268</v>
      </c>
      <c r="DB511" s="274" t="s">
        <v>268</v>
      </c>
      <c r="DC511" s="274" t="s">
        <v>268</v>
      </c>
      <c r="DD511" s="274" t="s">
        <v>268</v>
      </c>
      <c r="DE511" s="274" t="s">
        <v>268</v>
      </c>
      <c r="DF511" s="274" t="s">
        <v>268</v>
      </c>
      <c r="DG511" s="299">
        <f>IFERROR(IF(CA511="D",IF(CK511="A dispo.",CD511*VLOOKUP('DATI INPUT'!$F$27,TARIFFE_UD,2,FALSE),CD511*VLOOKUP(CK511,TARIFFE_UD,2,FALSE)),CD511*VLOOKUP(CB511-100,TARIFFE_UND,2,FALSE)),0)</f>
        <v>76.995177659445204</v>
      </c>
      <c r="DH511" s="299">
        <f>IFERROR(IF(CA511="D",IF(CK511="A dispo.",CF511*VLOOKUP('DATI INPUT'!$F$27,TARIFFE_UD,3,FALSE),CF511*VLOOKUP(CK511,TARIFFE_UD,3,FALSE)),CF511*VLOOKUP(CB511-100,TARIFFE_UND,3,FALSE)),0)</f>
        <v>15.164853048114928</v>
      </c>
    </row>
    <row r="512" spans="1:112" hidden="1" x14ac:dyDescent="0.25">
      <c r="A512" s="274" t="s">
        <v>4877</v>
      </c>
      <c r="B512" s="274" t="s">
        <v>1514</v>
      </c>
      <c r="C512" s="274" t="s">
        <v>4878</v>
      </c>
      <c r="D512" s="274" t="s">
        <v>4879</v>
      </c>
      <c r="E512" s="274" t="s">
        <v>268</v>
      </c>
      <c r="F512" s="274" t="s">
        <v>156</v>
      </c>
      <c r="G512" s="274" t="s">
        <v>4880</v>
      </c>
      <c r="H512" s="274" t="s">
        <v>4881</v>
      </c>
      <c r="I512" s="274" t="s">
        <v>307</v>
      </c>
      <c r="J512" s="274" t="s">
        <v>274</v>
      </c>
      <c r="K512" s="274" t="s">
        <v>4882</v>
      </c>
      <c r="L512" s="274" t="s">
        <v>1307</v>
      </c>
      <c r="M512" s="274" t="s">
        <v>4883</v>
      </c>
      <c r="N512" s="274" t="s">
        <v>152</v>
      </c>
      <c r="O512" s="274" t="s">
        <v>4884</v>
      </c>
      <c r="P512" s="274" t="s">
        <v>4885</v>
      </c>
      <c r="Q512" s="274" t="s">
        <v>315</v>
      </c>
      <c r="R512" s="274" t="s">
        <v>268</v>
      </c>
      <c r="S512" s="274" t="s">
        <v>268</v>
      </c>
      <c r="T512" s="274" t="s">
        <v>268</v>
      </c>
      <c r="U512" s="274" t="s">
        <v>268</v>
      </c>
      <c r="V512" s="274" t="s">
        <v>268</v>
      </c>
      <c r="W512" s="274" t="s">
        <v>3211</v>
      </c>
      <c r="X512" s="274" t="s">
        <v>1962</v>
      </c>
      <c r="Y512" s="274" t="s">
        <v>290</v>
      </c>
      <c r="Z512" s="274" t="s">
        <v>268</v>
      </c>
      <c r="AA512" s="274" t="s">
        <v>268</v>
      </c>
      <c r="AB512" s="274" t="s">
        <v>268</v>
      </c>
      <c r="AC512" s="274" t="s">
        <v>268</v>
      </c>
      <c r="AD512" s="274" t="s">
        <v>268</v>
      </c>
      <c r="AE512" s="274" t="s">
        <v>287</v>
      </c>
      <c r="AF512" s="274" t="s">
        <v>1811</v>
      </c>
      <c r="AG512" s="274" t="s">
        <v>875</v>
      </c>
      <c r="AH512" s="274" t="s">
        <v>1963</v>
      </c>
      <c r="AI512" s="274" t="s">
        <v>665</v>
      </c>
      <c r="AJ512" s="274" t="s">
        <v>268</v>
      </c>
      <c r="AK512" s="274" t="s">
        <v>395</v>
      </c>
      <c r="AL512" s="274" t="s">
        <v>268</v>
      </c>
      <c r="AM512" s="274" t="s">
        <v>288</v>
      </c>
      <c r="AN512" s="274" t="s">
        <v>268</v>
      </c>
      <c r="AO512" s="274" t="s">
        <v>268</v>
      </c>
      <c r="AP512" s="274" t="s">
        <v>268</v>
      </c>
      <c r="AQ512" s="274" t="s">
        <v>268</v>
      </c>
      <c r="AR512" s="274" t="s">
        <v>268</v>
      </c>
      <c r="AS512" s="274" t="s">
        <v>268</v>
      </c>
      <c r="AT512" s="274" t="s">
        <v>268</v>
      </c>
      <c r="AU512" s="274" t="s">
        <v>268</v>
      </c>
      <c r="AV512" s="274" t="s">
        <v>268</v>
      </c>
      <c r="AW512" s="274" t="s">
        <v>268</v>
      </c>
      <c r="AX512" s="274" t="s">
        <v>268</v>
      </c>
      <c r="AY512" s="274" t="s">
        <v>268</v>
      </c>
      <c r="AZ512" s="274" t="s">
        <v>268</v>
      </c>
      <c r="BA512" s="274" t="s">
        <v>268</v>
      </c>
      <c r="BB512" s="274" t="s">
        <v>268</v>
      </c>
      <c r="BC512" s="274" t="s">
        <v>268</v>
      </c>
      <c r="BD512" s="274" t="s">
        <v>268</v>
      </c>
      <c r="BE512" s="274" t="s">
        <v>268</v>
      </c>
      <c r="BF512" s="274" t="s">
        <v>268</v>
      </c>
      <c r="BG512" s="274" t="s">
        <v>268</v>
      </c>
      <c r="BH512" s="274" t="s">
        <v>268</v>
      </c>
      <c r="BI512" s="274" t="s">
        <v>268</v>
      </c>
      <c r="BJ512" s="274" t="s">
        <v>268</v>
      </c>
      <c r="BK512" s="274" t="s">
        <v>268</v>
      </c>
      <c r="BL512" s="274" t="s">
        <v>268</v>
      </c>
      <c r="BM512" s="274" t="s">
        <v>268</v>
      </c>
      <c r="BN512" s="274" t="s">
        <v>268</v>
      </c>
      <c r="BO512" s="274" t="s">
        <v>268</v>
      </c>
      <c r="BP512" s="274" t="s">
        <v>268</v>
      </c>
      <c r="BQ512" s="274" t="s">
        <v>268</v>
      </c>
      <c r="BR512" s="274" t="s">
        <v>268</v>
      </c>
      <c r="BS512" s="274" t="s">
        <v>268</v>
      </c>
      <c r="BT512" s="274" t="s">
        <v>268</v>
      </c>
      <c r="BU512" s="274" t="s">
        <v>268</v>
      </c>
      <c r="BV512" s="274" t="s">
        <v>268</v>
      </c>
      <c r="BW512" s="274" t="s">
        <v>268</v>
      </c>
      <c r="BX512" s="274" t="s">
        <v>268</v>
      </c>
      <c r="BY512" s="295">
        <v>63</v>
      </c>
      <c r="BZ512" s="295">
        <v>63</v>
      </c>
      <c r="CA512" s="298" t="s">
        <v>142</v>
      </c>
      <c r="CB512" s="297">
        <v>122</v>
      </c>
      <c r="CC512" s="284">
        <f t="shared" si="30"/>
        <v>0</v>
      </c>
      <c r="CD512" s="295">
        <f t="shared" si="31"/>
        <v>63.000000000000007</v>
      </c>
      <c r="CE512" s="284">
        <f t="shared" si="32"/>
        <v>0</v>
      </c>
      <c r="CF512" s="295">
        <f t="shared" si="33"/>
        <v>1</v>
      </c>
      <c r="CG512" s="274" t="s">
        <v>876</v>
      </c>
      <c r="CH512" s="274" t="s">
        <v>268</v>
      </c>
      <c r="CI512" s="274" t="s">
        <v>268</v>
      </c>
      <c r="CJ512" s="298" t="s">
        <v>268</v>
      </c>
      <c r="CK512" s="298" t="s">
        <v>736</v>
      </c>
      <c r="CL512" s="274" t="s">
        <v>268</v>
      </c>
      <c r="CM512" s="274" t="s">
        <v>268</v>
      </c>
      <c r="CN512" s="274" t="s">
        <v>268</v>
      </c>
      <c r="CO512" s="274" t="s">
        <v>268</v>
      </c>
      <c r="CP512" s="274" t="s">
        <v>268</v>
      </c>
      <c r="CQ512" s="274" t="s">
        <v>268</v>
      </c>
      <c r="CR512" s="274" t="s">
        <v>877</v>
      </c>
      <c r="CS512" s="274">
        <v>83.43</v>
      </c>
      <c r="CT512" s="274" t="s">
        <v>268</v>
      </c>
      <c r="CU512" s="274">
        <v>83.43</v>
      </c>
      <c r="CV512" s="274">
        <v>365</v>
      </c>
      <c r="CW512" s="274" t="s">
        <v>878</v>
      </c>
      <c r="CX512" s="274" t="s">
        <v>835</v>
      </c>
      <c r="CY512" s="274" t="s">
        <v>836</v>
      </c>
      <c r="CZ512" s="274" t="s">
        <v>837</v>
      </c>
      <c r="DA512" s="274" t="s">
        <v>268</v>
      </c>
      <c r="DB512" s="274" t="s">
        <v>268</v>
      </c>
      <c r="DC512" s="274" t="s">
        <v>268</v>
      </c>
      <c r="DD512" s="274" t="s">
        <v>268</v>
      </c>
      <c r="DE512" s="274" t="s">
        <v>268</v>
      </c>
      <c r="DF512" s="274" t="s">
        <v>268</v>
      </c>
      <c r="DG512" s="299">
        <f>IFERROR(IF(CA512="D",IF(CK512="A dispo.",CD512*VLOOKUP('DATI INPUT'!$F$27,TARIFFE_UD,2,FALSE),CD512*VLOOKUP(CK512,TARIFFE_UD,2,FALSE)),CD512*VLOOKUP(CB512-100,TARIFFE_UND,2,FALSE)),0)</f>
        <v>49.892875123320493</v>
      </c>
      <c r="DH512" s="299">
        <f>IFERROR(IF(CA512="D",IF(CK512="A dispo.",CF512*VLOOKUP('DATI INPUT'!$F$27,TARIFFE_UD,3,FALSE),CF512*VLOOKUP(CK512,TARIFFE_UD,3,FALSE)),CF512*VLOOKUP(CB512-100,TARIFFE_UND,3,FALSE)),0)</f>
        <v>60.367780403072892</v>
      </c>
    </row>
    <row r="513" spans="1:112" hidden="1" x14ac:dyDescent="0.25">
      <c r="A513" s="274" t="s">
        <v>4886</v>
      </c>
      <c r="B513" s="274" t="s">
        <v>4887</v>
      </c>
      <c r="C513" s="274" t="s">
        <v>611</v>
      </c>
      <c r="D513" s="274" t="s">
        <v>4888</v>
      </c>
      <c r="E513" s="274" t="s">
        <v>268</v>
      </c>
      <c r="F513" s="274" t="s">
        <v>156</v>
      </c>
      <c r="G513" s="274" t="s">
        <v>4889</v>
      </c>
      <c r="H513" s="274" t="s">
        <v>4890</v>
      </c>
      <c r="I513" s="274" t="s">
        <v>994</v>
      </c>
      <c r="J513" s="274" t="s">
        <v>156</v>
      </c>
      <c r="K513" s="274" t="s">
        <v>4891</v>
      </c>
      <c r="L513" s="274" t="s">
        <v>960</v>
      </c>
      <c r="M513" s="274" t="s">
        <v>4892</v>
      </c>
      <c r="N513" s="274" t="s">
        <v>303</v>
      </c>
      <c r="O513" s="274" t="s">
        <v>1215</v>
      </c>
      <c r="P513" s="274" t="s">
        <v>4893</v>
      </c>
      <c r="Q513" s="274" t="s">
        <v>374</v>
      </c>
      <c r="R513" s="274" t="s">
        <v>268</v>
      </c>
      <c r="S513" s="274" t="s">
        <v>268</v>
      </c>
      <c r="T513" s="274" t="s">
        <v>268</v>
      </c>
      <c r="U513" s="274" t="s">
        <v>268</v>
      </c>
      <c r="V513" s="274" t="s">
        <v>268</v>
      </c>
      <c r="W513" s="274" t="s">
        <v>4894</v>
      </c>
      <c r="X513" s="274" t="s">
        <v>1046</v>
      </c>
      <c r="Y513" s="274" t="s">
        <v>280</v>
      </c>
      <c r="Z513" s="274" t="s">
        <v>268</v>
      </c>
      <c r="AA513" s="274" t="s">
        <v>268</v>
      </c>
      <c r="AB513" s="274" t="s">
        <v>268</v>
      </c>
      <c r="AC513" s="274" t="s">
        <v>268</v>
      </c>
      <c r="AD513" s="274" t="s">
        <v>268</v>
      </c>
      <c r="AE513" s="274" t="s">
        <v>287</v>
      </c>
      <c r="AF513" s="274" t="s">
        <v>1811</v>
      </c>
      <c r="AG513" s="274" t="s">
        <v>875</v>
      </c>
      <c r="AH513" s="274" t="s">
        <v>1848</v>
      </c>
      <c r="AI513" s="274" t="s">
        <v>4895</v>
      </c>
      <c r="AJ513" s="274" t="s">
        <v>268</v>
      </c>
      <c r="AK513" s="274" t="s">
        <v>354</v>
      </c>
      <c r="AL513" s="274" t="s">
        <v>268</v>
      </c>
      <c r="AM513" s="274" t="s">
        <v>355</v>
      </c>
      <c r="AN513" s="274" t="s">
        <v>268</v>
      </c>
      <c r="AO513" s="274" t="s">
        <v>268</v>
      </c>
      <c r="AP513" s="274" t="s">
        <v>268</v>
      </c>
      <c r="AQ513" s="274" t="s">
        <v>268</v>
      </c>
      <c r="AR513" s="274" t="s">
        <v>268</v>
      </c>
      <c r="AS513" s="274" t="s">
        <v>268</v>
      </c>
      <c r="AT513" s="274" t="s">
        <v>268</v>
      </c>
      <c r="AU513" s="274" t="s">
        <v>268</v>
      </c>
      <c r="AV513" s="274" t="s">
        <v>268</v>
      </c>
      <c r="AW513" s="274" t="s">
        <v>268</v>
      </c>
      <c r="AX513" s="274" t="s">
        <v>268</v>
      </c>
      <c r="AY513" s="274" t="s">
        <v>268</v>
      </c>
      <c r="AZ513" s="274" t="s">
        <v>268</v>
      </c>
      <c r="BA513" s="274" t="s">
        <v>268</v>
      </c>
      <c r="BB513" s="274" t="s">
        <v>268</v>
      </c>
      <c r="BC513" s="274" t="s">
        <v>268</v>
      </c>
      <c r="BD513" s="274" t="s">
        <v>268</v>
      </c>
      <c r="BE513" s="274" t="s">
        <v>268</v>
      </c>
      <c r="BF513" s="274" t="s">
        <v>268</v>
      </c>
      <c r="BG513" s="274" t="s">
        <v>268</v>
      </c>
      <c r="BH513" s="274" t="s">
        <v>268</v>
      </c>
      <c r="BI513" s="274" t="s">
        <v>268</v>
      </c>
      <c r="BJ513" s="274" t="s">
        <v>268</v>
      </c>
      <c r="BK513" s="274" t="s">
        <v>268</v>
      </c>
      <c r="BL513" s="274" t="s">
        <v>268</v>
      </c>
      <c r="BM513" s="274" t="s">
        <v>268</v>
      </c>
      <c r="BN513" s="274" t="s">
        <v>268</v>
      </c>
      <c r="BO513" s="274" t="s">
        <v>268</v>
      </c>
      <c r="BP513" s="274" t="s">
        <v>268</v>
      </c>
      <c r="BQ513" s="274" t="s">
        <v>268</v>
      </c>
      <c r="BR513" s="274" t="s">
        <v>268</v>
      </c>
      <c r="BS513" s="274" t="s">
        <v>268</v>
      </c>
      <c r="BT513" s="274" t="s">
        <v>268</v>
      </c>
      <c r="BU513" s="274" t="s">
        <v>268</v>
      </c>
      <c r="BV513" s="274" t="s">
        <v>268</v>
      </c>
      <c r="BW513" s="274" t="s">
        <v>268</v>
      </c>
      <c r="BX513" s="274" t="s">
        <v>268</v>
      </c>
      <c r="BY513" s="295">
        <v>85</v>
      </c>
      <c r="BZ513" s="295">
        <v>85</v>
      </c>
      <c r="CA513" s="298" t="s">
        <v>142</v>
      </c>
      <c r="CB513" s="297">
        <v>122</v>
      </c>
      <c r="CC513" s="284">
        <f t="shared" si="30"/>
        <v>0</v>
      </c>
      <c r="CD513" s="295">
        <f t="shared" si="31"/>
        <v>85</v>
      </c>
      <c r="CE513" s="284">
        <f t="shared" si="32"/>
        <v>0</v>
      </c>
      <c r="CF513" s="295">
        <f t="shared" si="33"/>
        <v>1</v>
      </c>
      <c r="CG513" s="274" t="s">
        <v>876</v>
      </c>
      <c r="CH513" s="274" t="s">
        <v>268</v>
      </c>
      <c r="CI513" s="274" t="s">
        <v>268</v>
      </c>
      <c r="CJ513" s="298" t="s">
        <v>268</v>
      </c>
      <c r="CK513" s="298" t="s">
        <v>736</v>
      </c>
      <c r="CL513" s="274" t="s">
        <v>268</v>
      </c>
      <c r="CM513" s="274" t="s">
        <v>268</v>
      </c>
      <c r="CN513" s="274" t="s">
        <v>268</v>
      </c>
      <c r="CO513" s="274" t="s">
        <v>268</v>
      </c>
      <c r="CP513" s="274" t="s">
        <v>268</v>
      </c>
      <c r="CQ513" s="274" t="s">
        <v>268</v>
      </c>
      <c r="CR513" s="274" t="s">
        <v>877</v>
      </c>
      <c r="CS513" s="274">
        <v>94.21</v>
      </c>
      <c r="CT513" s="274" t="s">
        <v>268</v>
      </c>
      <c r="CU513" s="274">
        <v>94.21</v>
      </c>
      <c r="CV513" s="274">
        <v>365</v>
      </c>
      <c r="CW513" s="274" t="s">
        <v>878</v>
      </c>
      <c r="CX513" s="274" t="s">
        <v>835</v>
      </c>
      <c r="CY513" s="274" t="s">
        <v>836</v>
      </c>
      <c r="CZ513" s="274" t="s">
        <v>837</v>
      </c>
      <c r="DA513" s="274" t="s">
        <v>268</v>
      </c>
      <c r="DB513" s="274" t="s">
        <v>268</v>
      </c>
      <c r="DC513" s="274" t="s">
        <v>268</v>
      </c>
      <c r="DD513" s="274" t="s">
        <v>268</v>
      </c>
      <c r="DE513" s="274" t="s">
        <v>268</v>
      </c>
      <c r="DF513" s="274" t="s">
        <v>268</v>
      </c>
      <c r="DG513" s="299">
        <f>IFERROR(IF(CA513="D",IF(CK513="A dispo.",CD513*VLOOKUP('DATI INPUT'!$F$27,TARIFFE_UD,2,FALSE),CD513*VLOOKUP(CK513,TARIFFE_UD,2,FALSE)),CD513*VLOOKUP(CB513-100,TARIFFE_UND,2,FALSE)),0)</f>
        <v>67.315783896543522</v>
      </c>
      <c r="DH513" s="299">
        <f>IFERROR(IF(CA513="D",IF(CK513="A dispo.",CF513*VLOOKUP('DATI INPUT'!$F$27,TARIFFE_UD,3,FALSE),CF513*VLOOKUP(CK513,TARIFFE_UD,3,FALSE)),CF513*VLOOKUP(CB513-100,TARIFFE_UND,3,FALSE)),0)</f>
        <v>60.367780403072892</v>
      </c>
    </row>
    <row r="514" spans="1:112" hidden="1" x14ac:dyDescent="0.25">
      <c r="A514" s="274" t="s">
        <v>4896</v>
      </c>
      <c r="B514" s="274" t="s">
        <v>4887</v>
      </c>
      <c r="C514" s="274" t="s">
        <v>1432</v>
      </c>
      <c r="D514" s="274" t="s">
        <v>4888</v>
      </c>
      <c r="E514" s="274" t="s">
        <v>268</v>
      </c>
      <c r="F514" s="274" t="s">
        <v>156</v>
      </c>
      <c r="G514" s="274" t="s">
        <v>4889</v>
      </c>
      <c r="H514" s="274" t="s">
        <v>4890</v>
      </c>
      <c r="I514" s="274" t="s">
        <v>994</v>
      </c>
      <c r="J514" s="274" t="s">
        <v>156</v>
      </c>
      <c r="K514" s="274" t="s">
        <v>4891</v>
      </c>
      <c r="L514" s="274" t="s">
        <v>960</v>
      </c>
      <c r="M514" s="274" t="s">
        <v>4892</v>
      </c>
      <c r="N514" s="274" t="s">
        <v>303</v>
      </c>
      <c r="O514" s="274" t="s">
        <v>1215</v>
      </c>
      <c r="P514" s="274" t="s">
        <v>4893</v>
      </c>
      <c r="Q514" s="274" t="s">
        <v>374</v>
      </c>
      <c r="R514" s="274" t="s">
        <v>268</v>
      </c>
      <c r="S514" s="274" t="s">
        <v>268</v>
      </c>
      <c r="T514" s="274" t="s">
        <v>268</v>
      </c>
      <c r="U514" s="274" t="s">
        <v>268</v>
      </c>
      <c r="V514" s="274" t="s">
        <v>268</v>
      </c>
      <c r="W514" s="274" t="s">
        <v>4894</v>
      </c>
      <c r="X514" s="274" t="s">
        <v>1046</v>
      </c>
      <c r="Y514" s="274" t="s">
        <v>280</v>
      </c>
      <c r="Z514" s="274" t="s">
        <v>268</v>
      </c>
      <c r="AA514" s="274" t="s">
        <v>268</v>
      </c>
      <c r="AB514" s="274" t="s">
        <v>268</v>
      </c>
      <c r="AC514" s="274" t="s">
        <v>268</v>
      </c>
      <c r="AD514" s="274" t="s">
        <v>268</v>
      </c>
      <c r="AE514" s="274" t="s">
        <v>287</v>
      </c>
      <c r="AF514" s="274" t="s">
        <v>1811</v>
      </c>
      <c r="AG514" s="274" t="s">
        <v>875</v>
      </c>
      <c r="AH514" s="274" t="s">
        <v>1848</v>
      </c>
      <c r="AI514" s="274" t="s">
        <v>4895</v>
      </c>
      <c r="AJ514" s="274" t="s">
        <v>268</v>
      </c>
      <c r="AK514" s="274" t="s">
        <v>377</v>
      </c>
      <c r="AL514" s="274" t="s">
        <v>268</v>
      </c>
      <c r="AM514" s="274" t="s">
        <v>353</v>
      </c>
      <c r="AN514" s="274" t="s">
        <v>268</v>
      </c>
      <c r="AO514" s="274" t="s">
        <v>268</v>
      </c>
      <c r="AP514" s="274" t="s">
        <v>268</v>
      </c>
      <c r="AQ514" s="274" t="s">
        <v>268</v>
      </c>
      <c r="AR514" s="274" t="s">
        <v>268</v>
      </c>
      <c r="AS514" s="274" t="s">
        <v>268</v>
      </c>
      <c r="AT514" s="274" t="s">
        <v>268</v>
      </c>
      <c r="AU514" s="274" t="s">
        <v>268</v>
      </c>
      <c r="AV514" s="274" t="s">
        <v>268</v>
      </c>
      <c r="AW514" s="274" t="s">
        <v>268</v>
      </c>
      <c r="AX514" s="274" t="s">
        <v>268</v>
      </c>
      <c r="AY514" s="274" t="s">
        <v>268</v>
      </c>
      <c r="AZ514" s="274" t="s">
        <v>268</v>
      </c>
      <c r="BA514" s="274" t="s">
        <v>268</v>
      </c>
      <c r="BB514" s="274" t="s">
        <v>268</v>
      </c>
      <c r="BC514" s="274" t="s">
        <v>268</v>
      </c>
      <c r="BD514" s="274" t="s">
        <v>268</v>
      </c>
      <c r="BE514" s="274" t="s">
        <v>268</v>
      </c>
      <c r="BF514" s="274" t="s">
        <v>268</v>
      </c>
      <c r="BG514" s="274" t="s">
        <v>268</v>
      </c>
      <c r="BH514" s="274" t="s">
        <v>268</v>
      </c>
      <c r="BI514" s="274" t="s">
        <v>268</v>
      </c>
      <c r="BJ514" s="274" t="s">
        <v>268</v>
      </c>
      <c r="BK514" s="274" t="s">
        <v>268</v>
      </c>
      <c r="BL514" s="274" t="s">
        <v>268</v>
      </c>
      <c r="BM514" s="274" t="s">
        <v>268</v>
      </c>
      <c r="BN514" s="274" t="s">
        <v>268</v>
      </c>
      <c r="BO514" s="274" t="s">
        <v>268</v>
      </c>
      <c r="BP514" s="274" t="s">
        <v>268</v>
      </c>
      <c r="BQ514" s="274" t="s">
        <v>268</v>
      </c>
      <c r="BR514" s="274" t="s">
        <v>268</v>
      </c>
      <c r="BS514" s="274" t="s">
        <v>268</v>
      </c>
      <c r="BT514" s="274" t="s">
        <v>268</v>
      </c>
      <c r="BU514" s="274" t="s">
        <v>268</v>
      </c>
      <c r="BV514" s="274" t="s">
        <v>268</v>
      </c>
      <c r="BW514" s="274" t="s">
        <v>268</v>
      </c>
      <c r="BX514" s="274" t="s">
        <v>268</v>
      </c>
      <c r="BY514" s="295">
        <v>20</v>
      </c>
      <c r="BZ514" s="295">
        <v>20</v>
      </c>
      <c r="CA514" s="298" t="s">
        <v>142</v>
      </c>
      <c r="CB514" s="297">
        <v>123</v>
      </c>
      <c r="CC514" s="284">
        <f t="shared" si="30"/>
        <v>0</v>
      </c>
      <c r="CD514" s="295">
        <f t="shared" si="31"/>
        <v>20</v>
      </c>
      <c r="CE514" s="284">
        <f t="shared" si="32"/>
        <v>1</v>
      </c>
      <c r="CF514" s="295">
        <f t="shared" si="33"/>
        <v>0</v>
      </c>
      <c r="CG514" s="274" t="s">
        <v>1817</v>
      </c>
      <c r="CH514" s="274" t="s">
        <v>268</v>
      </c>
      <c r="CI514" s="274" t="s">
        <v>268</v>
      </c>
      <c r="CJ514" s="298" t="s">
        <v>268</v>
      </c>
      <c r="CK514" s="298" t="s">
        <v>736</v>
      </c>
      <c r="CL514" s="274" t="s">
        <v>268</v>
      </c>
      <c r="CM514" s="274" t="s">
        <v>268</v>
      </c>
      <c r="CN514" s="274" t="s">
        <v>268</v>
      </c>
      <c r="CO514" s="274" t="s">
        <v>268</v>
      </c>
      <c r="CP514" s="274" t="s">
        <v>268</v>
      </c>
      <c r="CQ514" s="274" t="s">
        <v>268</v>
      </c>
      <c r="CR514" s="274" t="s">
        <v>877</v>
      </c>
      <c r="CS514" s="274">
        <v>9.8000000000000007</v>
      </c>
      <c r="CT514" s="274" t="s">
        <v>268</v>
      </c>
      <c r="CU514" s="274">
        <v>9.8000000000000007</v>
      </c>
      <c r="CV514" s="274">
        <v>365</v>
      </c>
      <c r="CW514" s="274" t="s">
        <v>878</v>
      </c>
      <c r="CX514" s="274" t="s">
        <v>835</v>
      </c>
      <c r="CY514" s="274" t="s">
        <v>836</v>
      </c>
      <c r="CZ514" s="274" t="s">
        <v>837</v>
      </c>
      <c r="DA514" s="274" t="s">
        <v>268</v>
      </c>
      <c r="DB514" s="274" t="s">
        <v>268</v>
      </c>
      <c r="DC514" s="274" t="s">
        <v>268</v>
      </c>
      <c r="DD514" s="274" t="s">
        <v>268</v>
      </c>
      <c r="DE514" s="274" t="s">
        <v>268</v>
      </c>
      <c r="DF514" s="274" t="s">
        <v>268</v>
      </c>
      <c r="DG514" s="299">
        <f>IFERROR(IF(CA514="D",IF(CK514="A dispo.",CD514*VLOOKUP('DATI INPUT'!$F$27,TARIFFE_UD,2,FALSE),CD514*VLOOKUP(CK514,TARIFFE_UD,2,FALSE)),CD514*VLOOKUP(CB514-100,TARIFFE_UND,2,FALSE)),0)</f>
        <v>15.839007975657298</v>
      </c>
      <c r="DH514" s="299">
        <f>IFERROR(IF(CA514="D",IF(CK514="A dispo.",CF514*VLOOKUP('DATI INPUT'!$F$27,TARIFFE_UD,3,FALSE),CF514*VLOOKUP(CK514,TARIFFE_UD,3,FALSE)),CF514*VLOOKUP(CB514-100,TARIFFE_UND,3,FALSE)),0)</f>
        <v>0</v>
      </c>
    </row>
    <row r="515" spans="1:112" hidden="1" x14ac:dyDescent="0.25">
      <c r="A515" s="274" t="s">
        <v>4897</v>
      </c>
      <c r="B515" s="274" t="s">
        <v>4898</v>
      </c>
      <c r="C515" s="274" t="s">
        <v>1433</v>
      </c>
      <c r="D515" s="274" t="s">
        <v>4899</v>
      </c>
      <c r="E515" s="274" t="s">
        <v>268</v>
      </c>
      <c r="F515" s="274" t="s">
        <v>156</v>
      </c>
      <c r="G515" s="274" t="s">
        <v>4900</v>
      </c>
      <c r="H515" s="274" t="s">
        <v>986</v>
      </c>
      <c r="I515" s="274" t="s">
        <v>360</v>
      </c>
      <c r="J515" s="274" t="s">
        <v>274</v>
      </c>
      <c r="K515" s="274" t="s">
        <v>4901</v>
      </c>
      <c r="L515" s="274" t="s">
        <v>960</v>
      </c>
      <c r="M515" s="274" t="s">
        <v>4902</v>
      </c>
      <c r="N515" s="274" t="s">
        <v>1562</v>
      </c>
      <c r="O515" s="274" t="s">
        <v>873</v>
      </c>
      <c r="P515" s="274" t="s">
        <v>4903</v>
      </c>
      <c r="Q515" s="274" t="s">
        <v>489</v>
      </c>
      <c r="R515" s="274" t="s">
        <v>268</v>
      </c>
      <c r="S515" s="274" t="s">
        <v>268</v>
      </c>
      <c r="T515" s="274" t="s">
        <v>268</v>
      </c>
      <c r="U515" s="274" t="s">
        <v>268</v>
      </c>
      <c r="V515" s="274" t="s">
        <v>268</v>
      </c>
      <c r="W515" s="274" t="s">
        <v>4904</v>
      </c>
      <c r="X515" s="274" t="s">
        <v>2506</v>
      </c>
      <c r="Y515" s="274" t="s">
        <v>271</v>
      </c>
      <c r="Z515" s="274" t="s">
        <v>268</v>
      </c>
      <c r="AA515" s="274" t="s">
        <v>268</v>
      </c>
      <c r="AB515" s="274" t="s">
        <v>268</v>
      </c>
      <c r="AC515" s="274" t="s">
        <v>268</v>
      </c>
      <c r="AD515" s="274" t="s">
        <v>268</v>
      </c>
      <c r="AE515" s="274" t="s">
        <v>287</v>
      </c>
      <c r="AF515" s="274" t="s">
        <v>1811</v>
      </c>
      <c r="AG515" s="274" t="s">
        <v>875</v>
      </c>
      <c r="AH515" s="274" t="s">
        <v>1848</v>
      </c>
      <c r="AI515" s="274" t="s">
        <v>3773</v>
      </c>
      <c r="AJ515" s="274" t="s">
        <v>268</v>
      </c>
      <c r="AK515" s="274" t="s">
        <v>377</v>
      </c>
      <c r="AL515" s="274" t="s">
        <v>268</v>
      </c>
      <c r="AM515" s="274" t="s">
        <v>268</v>
      </c>
      <c r="AN515" s="274" t="s">
        <v>268</v>
      </c>
      <c r="AO515" s="274" t="s">
        <v>268</v>
      </c>
      <c r="AP515" s="274" t="s">
        <v>268</v>
      </c>
      <c r="AQ515" s="274" t="s">
        <v>268</v>
      </c>
      <c r="AR515" s="274" t="s">
        <v>268</v>
      </c>
      <c r="AS515" s="274" t="s">
        <v>268</v>
      </c>
      <c r="AT515" s="274" t="s">
        <v>268</v>
      </c>
      <c r="AU515" s="274" t="s">
        <v>268</v>
      </c>
      <c r="AV515" s="274" t="s">
        <v>268</v>
      </c>
      <c r="AW515" s="274" t="s">
        <v>268</v>
      </c>
      <c r="AX515" s="274" t="s">
        <v>268</v>
      </c>
      <c r="AY515" s="274" t="s">
        <v>268</v>
      </c>
      <c r="AZ515" s="274" t="s">
        <v>268</v>
      </c>
      <c r="BA515" s="274" t="s">
        <v>268</v>
      </c>
      <c r="BB515" s="274" t="s">
        <v>268</v>
      </c>
      <c r="BC515" s="274" t="s">
        <v>268</v>
      </c>
      <c r="BD515" s="274" t="s">
        <v>268</v>
      </c>
      <c r="BE515" s="274" t="s">
        <v>268</v>
      </c>
      <c r="BF515" s="274" t="s">
        <v>268</v>
      </c>
      <c r="BG515" s="274" t="s">
        <v>268</v>
      </c>
      <c r="BH515" s="274" t="s">
        <v>268</v>
      </c>
      <c r="BI515" s="274" t="s">
        <v>268</v>
      </c>
      <c r="BJ515" s="274" t="s">
        <v>268</v>
      </c>
      <c r="BK515" s="274" t="s">
        <v>268</v>
      </c>
      <c r="BL515" s="274" t="s">
        <v>268</v>
      </c>
      <c r="BM515" s="274" t="s">
        <v>268</v>
      </c>
      <c r="BN515" s="274" t="s">
        <v>268</v>
      </c>
      <c r="BO515" s="274" t="s">
        <v>268</v>
      </c>
      <c r="BP515" s="274" t="s">
        <v>268</v>
      </c>
      <c r="BQ515" s="274" t="s">
        <v>268</v>
      </c>
      <c r="BR515" s="274" t="s">
        <v>268</v>
      </c>
      <c r="BS515" s="274" t="s">
        <v>268</v>
      </c>
      <c r="BT515" s="274" t="s">
        <v>268</v>
      </c>
      <c r="BU515" s="274" t="s">
        <v>268</v>
      </c>
      <c r="BV515" s="274" t="s">
        <v>268</v>
      </c>
      <c r="BW515" s="274" t="s">
        <v>268</v>
      </c>
      <c r="BX515" s="274" t="s">
        <v>268</v>
      </c>
      <c r="BY515" s="295">
        <v>75</v>
      </c>
      <c r="BZ515" s="295">
        <v>75</v>
      </c>
      <c r="CA515" s="298" t="s">
        <v>142</v>
      </c>
      <c r="CB515" s="297">
        <v>122</v>
      </c>
      <c r="CC515" s="284">
        <f t="shared" ref="CC515:CC578" si="34">IF(IFERROR(VLOOKUP(CG515,Rid_ud,2,FALSE),0)+IFERROR(VLOOKUP(CL515,rid,2,FALSE),0)+IFERROR(VLOOKUP(CM515,rid,2,FALSE),0)&gt;1,1,IFERROR(VLOOKUP(CG515,Rid_ud,2,FALSE),0)+IFERROR(VLOOKUP(CL515,rid,2,FALSE),0)+IFERROR(VLOOKUP(CM515,rid,2,FALSE),0))</f>
        <v>0</v>
      </c>
      <c r="CD515" s="295">
        <f t="shared" ref="CD515:CD578" si="35">(BZ515-(BZ515*CC515))/365*CV515</f>
        <v>75</v>
      </c>
      <c r="CE515" s="284">
        <f t="shared" ref="CE515:CE578" si="36">IF(IFERROR(VLOOKUP(CG515,Rid_ud,3,FALSE),0)+IFERROR(VLOOKUP(CL515,rid,3,FALSE),0)+IFERROR(VLOOKUP(CM515,rid,3,FALSE),0)&gt;1,1,IFERROR(VLOOKUP(CG515,Rid_ud,3,FALSE),0)+IFERROR(VLOOKUP(CL515,rid,3,FALSE),0)+IFERROR(VLOOKUP(CM515,rid,3,FALSE),0))</f>
        <v>0</v>
      </c>
      <c r="CF515" s="295">
        <f t="shared" ref="CF515:CF578" si="37">(IF(CA515="D",1-(1*CE515),BZ515-(BZ515*CE515)))/365*CV515</f>
        <v>1</v>
      </c>
      <c r="CG515" s="274" t="s">
        <v>876</v>
      </c>
      <c r="CH515" s="274" t="s">
        <v>268</v>
      </c>
      <c r="CI515" s="274" t="s">
        <v>268</v>
      </c>
      <c r="CJ515" s="298" t="s">
        <v>268</v>
      </c>
      <c r="CK515" s="298" t="s">
        <v>736</v>
      </c>
      <c r="CL515" s="274" t="s">
        <v>268</v>
      </c>
      <c r="CM515" s="274" t="s">
        <v>268</v>
      </c>
      <c r="CN515" s="274" t="s">
        <v>268</v>
      </c>
      <c r="CO515" s="274" t="s">
        <v>268</v>
      </c>
      <c r="CP515" s="274" t="s">
        <v>268</v>
      </c>
      <c r="CQ515" s="274" t="s">
        <v>268</v>
      </c>
      <c r="CR515" s="274" t="s">
        <v>877</v>
      </c>
      <c r="CS515" s="274">
        <v>89.31</v>
      </c>
      <c r="CT515" s="274" t="s">
        <v>268</v>
      </c>
      <c r="CU515" s="274">
        <v>89.31</v>
      </c>
      <c r="CV515" s="274">
        <v>365</v>
      </c>
      <c r="CW515" s="274" t="s">
        <v>878</v>
      </c>
      <c r="CX515" s="274" t="s">
        <v>835</v>
      </c>
      <c r="CY515" s="274" t="s">
        <v>836</v>
      </c>
      <c r="CZ515" s="274" t="s">
        <v>837</v>
      </c>
      <c r="DA515" s="274" t="s">
        <v>268</v>
      </c>
      <c r="DB515" s="274" t="s">
        <v>268</v>
      </c>
      <c r="DC515" s="274" t="s">
        <v>268</v>
      </c>
      <c r="DD515" s="274" t="s">
        <v>268</v>
      </c>
      <c r="DE515" s="274" t="s">
        <v>268</v>
      </c>
      <c r="DF515" s="274" t="s">
        <v>268</v>
      </c>
      <c r="DG515" s="299">
        <f>IFERROR(IF(CA515="D",IF(CK515="A dispo.",CD515*VLOOKUP('DATI INPUT'!$F$27,TARIFFE_UD,2,FALSE),CD515*VLOOKUP(CK515,TARIFFE_UD,2,FALSE)),CD515*VLOOKUP(CB515-100,TARIFFE_UND,2,FALSE)),0)</f>
        <v>59.396279908714867</v>
      </c>
      <c r="DH515" s="299">
        <f>IFERROR(IF(CA515="D",IF(CK515="A dispo.",CF515*VLOOKUP('DATI INPUT'!$F$27,TARIFFE_UD,3,FALSE),CF515*VLOOKUP(CK515,TARIFFE_UD,3,FALSE)),CF515*VLOOKUP(CB515-100,TARIFFE_UND,3,FALSE)),0)</f>
        <v>60.367780403072892</v>
      </c>
    </row>
    <row r="516" spans="1:112" hidden="1" x14ac:dyDescent="0.25">
      <c r="A516" s="274" t="s">
        <v>4905</v>
      </c>
      <c r="B516" s="274" t="s">
        <v>4898</v>
      </c>
      <c r="C516" s="274" t="s">
        <v>4906</v>
      </c>
      <c r="D516" s="274" t="s">
        <v>4899</v>
      </c>
      <c r="E516" s="274" t="s">
        <v>268</v>
      </c>
      <c r="F516" s="274" t="s">
        <v>156</v>
      </c>
      <c r="G516" s="274" t="s">
        <v>4900</v>
      </c>
      <c r="H516" s="274" t="s">
        <v>986</v>
      </c>
      <c r="I516" s="274" t="s">
        <v>360</v>
      </c>
      <c r="J516" s="274" t="s">
        <v>274</v>
      </c>
      <c r="K516" s="274" t="s">
        <v>4901</v>
      </c>
      <c r="L516" s="274" t="s">
        <v>960</v>
      </c>
      <c r="M516" s="274" t="s">
        <v>4902</v>
      </c>
      <c r="N516" s="274" t="s">
        <v>1562</v>
      </c>
      <c r="O516" s="274" t="s">
        <v>873</v>
      </c>
      <c r="P516" s="274" t="s">
        <v>4903</v>
      </c>
      <c r="Q516" s="274" t="s">
        <v>489</v>
      </c>
      <c r="R516" s="274" t="s">
        <v>268</v>
      </c>
      <c r="S516" s="274" t="s">
        <v>268</v>
      </c>
      <c r="T516" s="274" t="s">
        <v>268</v>
      </c>
      <c r="U516" s="274" t="s">
        <v>268</v>
      </c>
      <c r="V516" s="274" t="s">
        <v>268</v>
      </c>
      <c r="W516" s="274" t="s">
        <v>4904</v>
      </c>
      <c r="X516" s="274" t="s">
        <v>2506</v>
      </c>
      <c r="Y516" s="274" t="s">
        <v>271</v>
      </c>
      <c r="Z516" s="274" t="s">
        <v>268</v>
      </c>
      <c r="AA516" s="274" t="s">
        <v>268</v>
      </c>
      <c r="AB516" s="274" t="s">
        <v>268</v>
      </c>
      <c r="AC516" s="274" t="s">
        <v>268</v>
      </c>
      <c r="AD516" s="274" t="s">
        <v>268</v>
      </c>
      <c r="AE516" s="274" t="s">
        <v>287</v>
      </c>
      <c r="AF516" s="274" t="s">
        <v>1811</v>
      </c>
      <c r="AG516" s="274" t="s">
        <v>875</v>
      </c>
      <c r="AH516" s="274" t="s">
        <v>1848</v>
      </c>
      <c r="AI516" s="274" t="s">
        <v>3773</v>
      </c>
      <c r="AJ516" s="274" t="s">
        <v>268</v>
      </c>
      <c r="AK516" s="274" t="s">
        <v>366</v>
      </c>
      <c r="AL516" s="274" t="s">
        <v>268</v>
      </c>
      <c r="AM516" s="274" t="s">
        <v>268</v>
      </c>
      <c r="AN516" s="274" t="s">
        <v>268</v>
      </c>
      <c r="AO516" s="274" t="s">
        <v>268</v>
      </c>
      <c r="AP516" s="274" t="s">
        <v>268</v>
      </c>
      <c r="AQ516" s="274" t="s">
        <v>268</v>
      </c>
      <c r="AR516" s="274" t="s">
        <v>268</v>
      </c>
      <c r="AS516" s="274" t="s">
        <v>268</v>
      </c>
      <c r="AT516" s="274" t="s">
        <v>268</v>
      </c>
      <c r="AU516" s="274" t="s">
        <v>268</v>
      </c>
      <c r="AV516" s="274" t="s">
        <v>268</v>
      </c>
      <c r="AW516" s="274" t="s">
        <v>268</v>
      </c>
      <c r="AX516" s="274" t="s">
        <v>268</v>
      </c>
      <c r="AY516" s="274" t="s">
        <v>268</v>
      </c>
      <c r="AZ516" s="274" t="s">
        <v>268</v>
      </c>
      <c r="BA516" s="274" t="s">
        <v>268</v>
      </c>
      <c r="BB516" s="274" t="s">
        <v>268</v>
      </c>
      <c r="BC516" s="274" t="s">
        <v>268</v>
      </c>
      <c r="BD516" s="274" t="s">
        <v>268</v>
      </c>
      <c r="BE516" s="274" t="s">
        <v>268</v>
      </c>
      <c r="BF516" s="274" t="s">
        <v>268</v>
      </c>
      <c r="BG516" s="274" t="s">
        <v>268</v>
      </c>
      <c r="BH516" s="274" t="s">
        <v>268</v>
      </c>
      <c r="BI516" s="274" t="s">
        <v>268</v>
      </c>
      <c r="BJ516" s="274" t="s">
        <v>268</v>
      </c>
      <c r="BK516" s="274" t="s">
        <v>268</v>
      </c>
      <c r="BL516" s="274" t="s">
        <v>268</v>
      </c>
      <c r="BM516" s="274" t="s">
        <v>268</v>
      </c>
      <c r="BN516" s="274" t="s">
        <v>268</v>
      </c>
      <c r="BO516" s="274" t="s">
        <v>268</v>
      </c>
      <c r="BP516" s="274" t="s">
        <v>268</v>
      </c>
      <c r="BQ516" s="274" t="s">
        <v>268</v>
      </c>
      <c r="BR516" s="274" t="s">
        <v>268</v>
      </c>
      <c r="BS516" s="274" t="s">
        <v>268</v>
      </c>
      <c r="BT516" s="274" t="s">
        <v>268</v>
      </c>
      <c r="BU516" s="274" t="s">
        <v>268</v>
      </c>
      <c r="BV516" s="274" t="s">
        <v>268</v>
      </c>
      <c r="BW516" s="274" t="s">
        <v>268</v>
      </c>
      <c r="BX516" s="274" t="s">
        <v>268</v>
      </c>
      <c r="BY516" s="295">
        <v>25</v>
      </c>
      <c r="BZ516" s="295">
        <v>25</v>
      </c>
      <c r="CA516" s="298" t="s">
        <v>142</v>
      </c>
      <c r="CB516" s="297">
        <v>123</v>
      </c>
      <c r="CC516" s="284">
        <f t="shared" si="34"/>
        <v>0</v>
      </c>
      <c r="CD516" s="295">
        <f t="shared" si="35"/>
        <v>25</v>
      </c>
      <c r="CE516" s="284">
        <f t="shared" si="36"/>
        <v>1</v>
      </c>
      <c r="CF516" s="295">
        <f t="shared" si="37"/>
        <v>0</v>
      </c>
      <c r="CG516" s="274" t="s">
        <v>1817</v>
      </c>
      <c r="CH516" s="274" t="s">
        <v>268</v>
      </c>
      <c r="CI516" s="274" t="s">
        <v>268</v>
      </c>
      <c r="CJ516" s="298" t="s">
        <v>268</v>
      </c>
      <c r="CK516" s="298" t="s">
        <v>736</v>
      </c>
      <c r="CL516" s="274" t="s">
        <v>268</v>
      </c>
      <c r="CM516" s="274" t="s">
        <v>268</v>
      </c>
      <c r="CN516" s="274" t="s">
        <v>268</v>
      </c>
      <c r="CO516" s="274" t="s">
        <v>268</v>
      </c>
      <c r="CP516" s="274" t="s">
        <v>268</v>
      </c>
      <c r="CQ516" s="274" t="s">
        <v>268</v>
      </c>
      <c r="CR516" s="274" t="s">
        <v>877</v>
      </c>
      <c r="CS516" s="274">
        <v>12.25</v>
      </c>
      <c r="CT516" s="274" t="s">
        <v>268</v>
      </c>
      <c r="CU516" s="274">
        <v>12.25</v>
      </c>
      <c r="CV516" s="274">
        <v>365</v>
      </c>
      <c r="CW516" s="274" t="s">
        <v>878</v>
      </c>
      <c r="CX516" s="274" t="s">
        <v>835</v>
      </c>
      <c r="CY516" s="274" t="s">
        <v>836</v>
      </c>
      <c r="CZ516" s="274" t="s">
        <v>837</v>
      </c>
      <c r="DA516" s="274" t="s">
        <v>268</v>
      </c>
      <c r="DB516" s="274" t="s">
        <v>268</v>
      </c>
      <c r="DC516" s="274" t="s">
        <v>268</v>
      </c>
      <c r="DD516" s="274" t="s">
        <v>268</v>
      </c>
      <c r="DE516" s="274" t="s">
        <v>268</v>
      </c>
      <c r="DF516" s="274" t="s">
        <v>268</v>
      </c>
      <c r="DG516" s="299">
        <f>IFERROR(IF(CA516="D",IF(CK516="A dispo.",CD516*VLOOKUP('DATI INPUT'!$F$27,TARIFFE_UD,2,FALSE),CD516*VLOOKUP(CK516,TARIFFE_UD,2,FALSE)),CD516*VLOOKUP(CB516-100,TARIFFE_UND,2,FALSE)),0)</f>
        <v>19.798759969571623</v>
      </c>
      <c r="DH516" s="299">
        <f>IFERROR(IF(CA516="D",IF(CK516="A dispo.",CF516*VLOOKUP('DATI INPUT'!$F$27,TARIFFE_UD,3,FALSE),CF516*VLOOKUP(CK516,TARIFFE_UD,3,FALSE)),CF516*VLOOKUP(CB516-100,TARIFFE_UND,3,FALSE)),0)</f>
        <v>0</v>
      </c>
    </row>
    <row r="517" spans="1:112" hidden="1" x14ac:dyDescent="0.25">
      <c r="A517" s="274" t="s">
        <v>4907</v>
      </c>
      <c r="B517" s="274" t="s">
        <v>1515</v>
      </c>
      <c r="C517" s="274" t="s">
        <v>4908</v>
      </c>
      <c r="D517" s="274" t="s">
        <v>4909</v>
      </c>
      <c r="E517" s="274" t="s">
        <v>268</v>
      </c>
      <c r="F517" s="274" t="s">
        <v>156</v>
      </c>
      <c r="G517" s="274" t="s">
        <v>4910</v>
      </c>
      <c r="H517" s="274" t="s">
        <v>4890</v>
      </c>
      <c r="I517" s="274" t="s">
        <v>351</v>
      </c>
      <c r="J517" s="274" t="s">
        <v>274</v>
      </c>
      <c r="K517" s="274" t="s">
        <v>4911</v>
      </c>
      <c r="L517" s="274" t="s">
        <v>984</v>
      </c>
      <c r="M517" s="274" t="s">
        <v>4912</v>
      </c>
      <c r="N517" s="274" t="s">
        <v>303</v>
      </c>
      <c r="O517" s="274" t="s">
        <v>1273</v>
      </c>
      <c r="P517" s="274" t="s">
        <v>4913</v>
      </c>
      <c r="Q517" s="274" t="s">
        <v>275</v>
      </c>
      <c r="R517" s="274" t="s">
        <v>268</v>
      </c>
      <c r="S517" s="274" t="s">
        <v>268</v>
      </c>
      <c r="T517" s="274" t="s">
        <v>268</v>
      </c>
      <c r="U517" s="274" t="s">
        <v>268</v>
      </c>
      <c r="V517" s="274" t="s">
        <v>268</v>
      </c>
      <c r="W517" s="274" t="s">
        <v>4914</v>
      </c>
      <c r="X517" s="274" t="s">
        <v>1830</v>
      </c>
      <c r="Y517" s="274" t="s">
        <v>275</v>
      </c>
      <c r="Z517" s="274" t="s">
        <v>268</v>
      </c>
      <c r="AA517" s="274" t="s">
        <v>268</v>
      </c>
      <c r="AB517" s="274" t="s">
        <v>268</v>
      </c>
      <c r="AC517" s="274" t="s">
        <v>268</v>
      </c>
      <c r="AD517" s="274" t="s">
        <v>268</v>
      </c>
      <c r="AE517" s="274" t="s">
        <v>287</v>
      </c>
      <c r="AF517" s="274" t="s">
        <v>1811</v>
      </c>
      <c r="AG517" s="274" t="s">
        <v>875</v>
      </c>
      <c r="AH517" s="274" t="s">
        <v>1848</v>
      </c>
      <c r="AI517" s="274" t="s">
        <v>4915</v>
      </c>
      <c r="AJ517" s="274" t="s">
        <v>268</v>
      </c>
      <c r="AK517" s="274" t="s">
        <v>354</v>
      </c>
      <c r="AL517" s="274" t="s">
        <v>268</v>
      </c>
      <c r="AM517" s="274" t="s">
        <v>405</v>
      </c>
      <c r="AN517" s="274" t="s">
        <v>287</v>
      </c>
      <c r="AO517" s="274" t="s">
        <v>1811</v>
      </c>
      <c r="AP517" s="274" t="s">
        <v>875</v>
      </c>
      <c r="AQ517" s="274" t="s">
        <v>1848</v>
      </c>
      <c r="AR517" s="274" t="s">
        <v>4915</v>
      </c>
      <c r="AS517" s="274" t="s">
        <v>268</v>
      </c>
      <c r="AT517" s="274" t="s">
        <v>377</v>
      </c>
      <c r="AU517" s="274" t="s">
        <v>268</v>
      </c>
      <c r="AV517" s="274" t="s">
        <v>405</v>
      </c>
      <c r="AW517" s="274" t="s">
        <v>268</v>
      </c>
      <c r="AX517" s="274" t="s">
        <v>268</v>
      </c>
      <c r="AY517" s="274" t="s">
        <v>268</v>
      </c>
      <c r="AZ517" s="274" t="s">
        <v>268</v>
      </c>
      <c r="BA517" s="274" t="s">
        <v>268</v>
      </c>
      <c r="BB517" s="274" t="s">
        <v>268</v>
      </c>
      <c r="BC517" s="274" t="s">
        <v>268</v>
      </c>
      <c r="BD517" s="274" t="s">
        <v>268</v>
      </c>
      <c r="BE517" s="274" t="s">
        <v>268</v>
      </c>
      <c r="BF517" s="274" t="s">
        <v>268</v>
      </c>
      <c r="BG517" s="274" t="s">
        <v>268</v>
      </c>
      <c r="BH517" s="274" t="s">
        <v>268</v>
      </c>
      <c r="BI517" s="274" t="s">
        <v>268</v>
      </c>
      <c r="BJ517" s="274" t="s">
        <v>268</v>
      </c>
      <c r="BK517" s="274" t="s">
        <v>268</v>
      </c>
      <c r="BL517" s="274" t="s">
        <v>268</v>
      </c>
      <c r="BM517" s="274" t="s">
        <v>268</v>
      </c>
      <c r="BN517" s="274" t="s">
        <v>268</v>
      </c>
      <c r="BO517" s="274" t="s">
        <v>268</v>
      </c>
      <c r="BP517" s="274" t="s">
        <v>268</v>
      </c>
      <c r="BQ517" s="274" t="s">
        <v>268</v>
      </c>
      <c r="BR517" s="274" t="s">
        <v>268</v>
      </c>
      <c r="BS517" s="274" t="s">
        <v>268</v>
      </c>
      <c r="BT517" s="274" t="s">
        <v>268</v>
      </c>
      <c r="BU517" s="274" t="s">
        <v>268</v>
      </c>
      <c r="BV517" s="274" t="s">
        <v>268</v>
      </c>
      <c r="BW517" s="274" t="s">
        <v>268</v>
      </c>
      <c r="BX517" s="274" t="s">
        <v>268</v>
      </c>
      <c r="BY517" s="295">
        <v>134.13</v>
      </c>
      <c r="BZ517" s="295">
        <v>134.13</v>
      </c>
      <c r="CA517" s="298" t="s">
        <v>142</v>
      </c>
      <c r="CB517" s="297">
        <v>122</v>
      </c>
      <c r="CC517" s="284">
        <f t="shared" si="34"/>
        <v>0</v>
      </c>
      <c r="CD517" s="295">
        <f t="shared" si="35"/>
        <v>134.13</v>
      </c>
      <c r="CE517" s="284">
        <f t="shared" si="36"/>
        <v>0</v>
      </c>
      <c r="CF517" s="295">
        <f t="shared" si="37"/>
        <v>1</v>
      </c>
      <c r="CG517" s="274" t="s">
        <v>876</v>
      </c>
      <c r="CH517" s="274" t="s">
        <v>268</v>
      </c>
      <c r="CI517" s="274" t="s">
        <v>268</v>
      </c>
      <c r="CJ517" s="298" t="s">
        <v>268</v>
      </c>
      <c r="CK517" s="298" t="s">
        <v>736</v>
      </c>
      <c r="CL517" s="274" t="s">
        <v>268</v>
      </c>
      <c r="CM517" s="274" t="s">
        <v>268</v>
      </c>
      <c r="CN517" s="274" t="s">
        <v>268</v>
      </c>
      <c r="CO517" s="274" t="s">
        <v>268</v>
      </c>
      <c r="CP517" s="274" t="s">
        <v>268</v>
      </c>
      <c r="CQ517" s="274" t="s">
        <v>268</v>
      </c>
      <c r="CR517" s="274" t="s">
        <v>877</v>
      </c>
      <c r="CS517" s="274">
        <v>118.28</v>
      </c>
      <c r="CT517" s="274" t="s">
        <v>268</v>
      </c>
      <c r="CU517" s="274">
        <v>118.28</v>
      </c>
      <c r="CV517" s="274">
        <v>365</v>
      </c>
      <c r="CW517" s="274" t="s">
        <v>878</v>
      </c>
      <c r="CX517" s="274" t="s">
        <v>835</v>
      </c>
      <c r="CY517" s="274" t="s">
        <v>836</v>
      </c>
      <c r="CZ517" s="274" t="s">
        <v>837</v>
      </c>
      <c r="DA517" s="274" t="s">
        <v>268</v>
      </c>
      <c r="DB517" s="274" t="s">
        <v>268</v>
      </c>
      <c r="DC517" s="274" t="s">
        <v>268</v>
      </c>
      <c r="DD517" s="274" t="s">
        <v>268</v>
      </c>
      <c r="DE517" s="274" t="s">
        <v>268</v>
      </c>
      <c r="DF517" s="274" t="s">
        <v>268</v>
      </c>
      <c r="DG517" s="299">
        <f>IFERROR(IF(CA517="D",IF(CK517="A dispo.",CD517*VLOOKUP('DATI INPUT'!$F$27,TARIFFE_UD,2,FALSE),CD517*VLOOKUP(CK517,TARIFFE_UD,2,FALSE)),CD517*VLOOKUP(CB517-100,TARIFFE_UND,2,FALSE)),0)</f>
        <v>106.22430698874567</v>
      </c>
      <c r="DH517" s="299">
        <f>IFERROR(IF(CA517="D",IF(CK517="A dispo.",CF517*VLOOKUP('DATI INPUT'!$F$27,TARIFFE_UD,3,FALSE),CF517*VLOOKUP(CK517,TARIFFE_UD,3,FALSE)),CF517*VLOOKUP(CB517-100,TARIFFE_UND,3,FALSE)),0)</f>
        <v>60.367780403072892</v>
      </c>
    </row>
    <row r="518" spans="1:112" x14ac:dyDescent="0.25">
      <c r="A518" s="274" t="s">
        <v>4916</v>
      </c>
      <c r="B518" s="274" t="s">
        <v>1117</v>
      </c>
      <c r="C518" s="274" t="s">
        <v>612</v>
      </c>
      <c r="D518" s="274" t="s">
        <v>4917</v>
      </c>
      <c r="E518" s="274" t="s">
        <v>268</v>
      </c>
      <c r="F518" s="274" t="s">
        <v>156</v>
      </c>
      <c r="G518" s="274" t="s">
        <v>4918</v>
      </c>
      <c r="H518" s="274" t="s">
        <v>4890</v>
      </c>
      <c r="I518" s="274" t="s">
        <v>616</v>
      </c>
      <c r="J518" s="274" t="s">
        <v>156</v>
      </c>
      <c r="K518" s="274" t="s">
        <v>4919</v>
      </c>
      <c r="L518" s="274" t="s">
        <v>984</v>
      </c>
      <c r="M518" s="274" t="s">
        <v>4920</v>
      </c>
      <c r="N518" s="274" t="s">
        <v>984</v>
      </c>
      <c r="O518" s="274" t="s">
        <v>873</v>
      </c>
      <c r="P518" s="274" t="s">
        <v>1310</v>
      </c>
      <c r="Q518" s="274" t="s">
        <v>269</v>
      </c>
      <c r="R518" s="274" t="s">
        <v>154</v>
      </c>
      <c r="S518" s="274" t="s">
        <v>268</v>
      </c>
      <c r="T518" s="274" t="s">
        <v>268</v>
      </c>
      <c r="U518" s="274" t="s">
        <v>268</v>
      </c>
      <c r="V518" s="274" t="s">
        <v>268</v>
      </c>
      <c r="W518" s="274" t="s">
        <v>2203</v>
      </c>
      <c r="X518" s="274" t="s">
        <v>1310</v>
      </c>
      <c r="Y518" s="274" t="s">
        <v>269</v>
      </c>
      <c r="Z518" s="274" t="s">
        <v>268</v>
      </c>
      <c r="AA518" s="274" t="s">
        <v>268</v>
      </c>
      <c r="AB518" s="274" t="s">
        <v>268</v>
      </c>
      <c r="AC518" s="274" t="s">
        <v>268</v>
      </c>
      <c r="AD518" s="274" t="s">
        <v>268</v>
      </c>
      <c r="AE518" s="274" t="s">
        <v>287</v>
      </c>
      <c r="AF518" s="274" t="s">
        <v>1811</v>
      </c>
      <c r="AG518" s="274" t="s">
        <v>875</v>
      </c>
      <c r="AH518" s="274" t="s">
        <v>1812</v>
      </c>
      <c r="AI518" s="274" t="s">
        <v>1239</v>
      </c>
      <c r="AJ518" s="274" t="s">
        <v>268</v>
      </c>
      <c r="AK518" s="274" t="s">
        <v>467</v>
      </c>
      <c r="AL518" s="274" t="s">
        <v>268</v>
      </c>
      <c r="AM518" s="274" t="s">
        <v>288</v>
      </c>
      <c r="AN518" s="274" t="s">
        <v>268</v>
      </c>
      <c r="AO518" s="274" t="s">
        <v>268</v>
      </c>
      <c r="AP518" s="274" t="s">
        <v>268</v>
      </c>
      <c r="AQ518" s="274" t="s">
        <v>268</v>
      </c>
      <c r="AR518" s="274" t="s">
        <v>268</v>
      </c>
      <c r="AS518" s="274" t="s">
        <v>268</v>
      </c>
      <c r="AT518" s="274" t="s">
        <v>268</v>
      </c>
      <c r="AU518" s="274" t="s">
        <v>268</v>
      </c>
      <c r="AV518" s="274" t="s">
        <v>268</v>
      </c>
      <c r="AW518" s="274" t="s">
        <v>268</v>
      </c>
      <c r="AX518" s="274" t="s">
        <v>268</v>
      </c>
      <c r="AY518" s="274" t="s">
        <v>268</v>
      </c>
      <c r="AZ518" s="274" t="s">
        <v>268</v>
      </c>
      <c r="BA518" s="274" t="s">
        <v>268</v>
      </c>
      <c r="BB518" s="274" t="s">
        <v>268</v>
      </c>
      <c r="BC518" s="274" t="s">
        <v>268</v>
      </c>
      <c r="BD518" s="274" t="s">
        <v>268</v>
      </c>
      <c r="BE518" s="274" t="s">
        <v>268</v>
      </c>
      <c r="BF518" s="274" t="s">
        <v>268</v>
      </c>
      <c r="BG518" s="274" t="s">
        <v>268</v>
      </c>
      <c r="BH518" s="274" t="s">
        <v>268</v>
      </c>
      <c r="BI518" s="274" t="s">
        <v>268</v>
      </c>
      <c r="BJ518" s="274" t="s">
        <v>268</v>
      </c>
      <c r="BK518" s="274" t="s">
        <v>268</v>
      </c>
      <c r="BL518" s="274" t="s">
        <v>268</v>
      </c>
      <c r="BM518" s="274" t="s">
        <v>268</v>
      </c>
      <c r="BN518" s="274" t="s">
        <v>268</v>
      </c>
      <c r="BO518" s="274" t="s">
        <v>268</v>
      </c>
      <c r="BP518" s="274" t="s">
        <v>268</v>
      </c>
      <c r="BQ518" s="274" t="s">
        <v>268</v>
      </c>
      <c r="BR518" s="274" t="s">
        <v>268</v>
      </c>
      <c r="BS518" s="274" t="s">
        <v>268</v>
      </c>
      <c r="BT518" s="274" t="s">
        <v>268</v>
      </c>
      <c r="BU518" s="274" t="s">
        <v>268</v>
      </c>
      <c r="BV518" s="274" t="s">
        <v>268</v>
      </c>
      <c r="BW518" s="274" t="s">
        <v>268</v>
      </c>
      <c r="BX518" s="274" t="s">
        <v>268</v>
      </c>
      <c r="BY518" s="295">
        <v>80</v>
      </c>
      <c r="BZ518" s="295">
        <v>80</v>
      </c>
      <c r="CA518" s="298" t="s">
        <v>142</v>
      </c>
      <c r="CB518" s="297">
        <v>122</v>
      </c>
      <c r="CC518" s="284">
        <f t="shared" si="34"/>
        <v>0</v>
      </c>
      <c r="CD518" s="295">
        <f t="shared" si="35"/>
        <v>80</v>
      </c>
      <c r="CE518" s="284">
        <f t="shared" si="36"/>
        <v>0</v>
      </c>
      <c r="CF518" s="295">
        <f t="shared" si="37"/>
        <v>1</v>
      </c>
      <c r="CG518" s="274" t="s">
        <v>876</v>
      </c>
      <c r="CH518" s="274" t="s">
        <v>268</v>
      </c>
      <c r="CI518" s="274" t="s">
        <v>268</v>
      </c>
      <c r="CJ518" s="298" t="s">
        <v>271</v>
      </c>
      <c r="CK518" s="297">
        <v>1</v>
      </c>
      <c r="CL518" s="274" t="s">
        <v>268</v>
      </c>
      <c r="CM518" s="274" t="s">
        <v>268</v>
      </c>
      <c r="CN518" s="274" t="s">
        <v>268</v>
      </c>
      <c r="CO518" s="274" t="s">
        <v>268</v>
      </c>
      <c r="CP518" s="274" t="s">
        <v>268</v>
      </c>
      <c r="CQ518" s="274" t="s">
        <v>268</v>
      </c>
      <c r="CR518" s="274" t="s">
        <v>877</v>
      </c>
      <c r="CS518" s="274">
        <v>47.68</v>
      </c>
      <c r="CT518" s="274" t="s">
        <v>268</v>
      </c>
      <c r="CU518" s="274">
        <v>47.68</v>
      </c>
      <c r="CV518" s="274">
        <v>365</v>
      </c>
      <c r="CW518" s="274" t="s">
        <v>878</v>
      </c>
      <c r="CX518" s="274" t="s">
        <v>835</v>
      </c>
      <c r="CY518" s="274" t="s">
        <v>836</v>
      </c>
      <c r="CZ518" s="274" t="s">
        <v>837</v>
      </c>
      <c r="DA518" s="274" t="s">
        <v>268</v>
      </c>
      <c r="DB518" s="274" t="s">
        <v>268</v>
      </c>
      <c r="DC518" s="274" t="s">
        <v>268</v>
      </c>
      <c r="DD518" s="274" t="s">
        <v>268</v>
      </c>
      <c r="DE518" s="274" t="s">
        <v>268</v>
      </c>
      <c r="DF518" s="274" t="s">
        <v>268</v>
      </c>
      <c r="DG518" s="299">
        <f>IFERROR(IF(CA518="D",IF(CK518="A dispo.",CD518*VLOOKUP('DATI INPUT'!$F$27,TARIFFE_UD,2,FALSE),CD518*VLOOKUP(CK518,TARIFFE_UD,2,FALSE)),CD518*VLOOKUP(CB518-100,TARIFFE_UND,2,FALSE)),0)</f>
        <v>49.276913702044929</v>
      </c>
      <c r="DH518" s="299">
        <f>IFERROR(IF(CA518="D",IF(CK518="A dispo.",CF518*VLOOKUP('DATI INPUT'!$F$27,TARIFFE_UD,3,FALSE),CF518*VLOOKUP(CK518,TARIFFE_UD,3,FALSE)),CF518*VLOOKUP(CB518-100,TARIFFE_UND,3,FALSE)),0)</f>
        <v>15.164853048114928</v>
      </c>
    </row>
    <row r="519" spans="1:112" x14ac:dyDescent="0.25">
      <c r="A519" s="274" t="s">
        <v>4921</v>
      </c>
      <c r="B519" s="274" t="s">
        <v>4922</v>
      </c>
      <c r="C519" s="274" t="s">
        <v>4923</v>
      </c>
      <c r="D519" s="274" t="s">
        <v>4924</v>
      </c>
      <c r="E519" s="274" t="s">
        <v>268</v>
      </c>
      <c r="F519" s="274" t="s">
        <v>156</v>
      </c>
      <c r="G519" s="274" t="s">
        <v>4925</v>
      </c>
      <c r="H519" s="274" t="s">
        <v>986</v>
      </c>
      <c r="I519" s="274" t="s">
        <v>4926</v>
      </c>
      <c r="J519" s="274" t="s">
        <v>274</v>
      </c>
      <c r="K519" s="274" t="s">
        <v>4927</v>
      </c>
      <c r="L519" s="274" t="s">
        <v>871</v>
      </c>
      <c r="M519" s="274" t="s">
        <v>4928</v>
      </c>
      <c r="N519" s="274" t="s">
        <v>984</v>
      </c>
      <c r="O519" s="274" t="s">
        <v>873</v>
      </c>
      <c r="P519" s="274" t="s">
        <v>151</v>
      </c>
      <c r="Q519" s="274" t="s">
        <v>271</v>
      </c>
      <c r="R519" s="274" t="s">
        <v>154</v>
      </c>
      <c r="S519" s="274" t="s">
        <v>268</v>
      </c>
      <c r="T519" s="274" t="s">
        <v>268</v>
      </c>
      <c r="U519" s="274" t="s">
        <v>268</v>
      </c>
      <c r="V519" s="274" t="s">
        <v>268</v>
      </c>
      <c r="W519" s="274" t="s">
        <v>4806</v>
      </c>
      <c r="X519" s="274" t="s">
        <v>2116</v>
      </c>
      <c r="Y519" s="274" t="s">
        <v>309</v>
      </c>
      <c r="Z519" s="274" t="s">
        <v>268</v>
      </c>
      <c r="AA519" s="274" t="s">
        <v>268</v>
      </c>
      <c r="AB519" s="274" t="s">
        <v>268</v>
      </c>
      <c r="AC519" s="274" t="s">
        <v>268</v>
      </c>
      <c r="AD519" s="274" t="s">
        <v>268</v>
      </c>
      <c r="AE519" s="274" t="s">
        <v>287</v>
      </c>
      <c r="AF519" s="274" t="s">
        <v>1811</v>
      </c>
      <c r="AG519" s="274" t="s">
        <v>875</v>
      </c>
      <c r="AH519" s="274" t="s">
        <v>1812</v>
      </c>
      <c r="AI519" s="274" t="s">
        <v>881</v>
      </c>
      <c r="AJ519" s="274" t="s">
        <v>268</v>
      </c>
      <c r="AK519" s="274" t="s">
        <v>377</v>
      </c>
      <c r="AL519" s="274" t="s">
        <v>268</v>
      </c>
      <c r="AM519" s="274" t="s">
        <v>355</v>
      </c>
      <c r="AN519" s="274" t="s">
        <v>268</v>
      </c>
      <c r="AO519" s="274" t="s">
        <v>268</v>
      </c>
      <c r="AP519" s="274" t="s">
        <v>268</v>
      </c>
      <c r="AQ519" s="274" t="s">
        <v>268</v>
      </c>
      <c r="AR519" s="274" t="s">
        <v>268</v>
      </c>
      <c r="AS519" s="274" t="s">
        <v>268</v>
      </c>
      <c r="AT519" s="274" t="s">
        <v>268</v>
      </c>
      <c r="AU519" s="274" t="s">
        <v>268</v>
      </c>
      <c r="AV519" s="274" t="s">
        <v>268</v>
      </c>
      <c r="AW519" s="274" t="s">
        <v>268</v>
      </c>
      <c r="AX519" s="274" t="s">
        <v>268</v>
      </c>
      <c r="AY519" s="274" t="s">
        <v>268</v>
      </c>
      <c r="AZ519" s="274" t="s">
        <v>268</v>
      </c>
      <c r="BA519" s="274" t="s">
        <v>268</v>
      </c>
      <c r="BB519" s="274" t="s">
        <v>268</v>
      </c>
      <c r="BC519" s="274" t="s">
        <v>268</v>
      </c>
      <c r="BD519" s="274" t="s">
        <v>268</v>
      </c>
      <c r="BE519" s="274" t="s">
        <v>268</v>
      </c>
      <c r="BF519" s="274" t="s">
        <v>268</v>
      </c>
      <c r="BG519" s="274" t="s">
        <v>268</v>
      </c>
      <c r="BH519" s="274" t="s">
        <v>268</v>
      </c>
      <c r="BI519" s="274" t="s">
        <v>268</v>
      </c>
      <c r="BJ519" s="274" t="s">
        <v>268</v>
      </c>
      <c r="BK519" s="274" t="s">
        <v>268</v>
      </c>
      <c r="BL519" s="274" t="s">
        <v>268</v>
      </c>
      <c r="BM519" s="274" t="s">
        <v>268</v>
      </c>
      <c r="BN519" s="274" t="s">
        <v>268</v>
      </c>
      <c r="BO519" s="274" t="s">
        <v>268</v>
      </c>
      <c r="BP519" s="274" t="s">
        <v>268</v>
      </c>
      <c r="BQ519" s="274" t="s">
        <v>268</v>
      </c>
      <c r="BR519" s="274" t="s">
        <v>268</v>
      </c>
      <c r="BS519" s="274" t="s">
        <v>268</v>
      </c>
      <c r="BT519" s="274" t="s">
        <v>268</v>
      </c>
      <c r="BU519" s="274" t="s">
        <v>268</v>
      </c>
      <c r="BV519" s="274" t="s">
        <v>268</v>
      </c>
      <c r="BW519" s="274" t="s">
        <v>268</v>
      </c>
      <c r="BX519" s="274" t="s">
        <v>268</v>
      </c>
      <c r="BY519" s="295">
        <v>55.55</v>
      </c>
      <c r="BZ519" s="295">
        <v>55.55</v>
      </c>
      <c r="CA519" s="298" t="s">
        <v>142</v>
      </c>
      <c r="CB519" s="297">
        <v>122</v>
      </c>
      <c r="CC519" s="284">
        <f t="shared" si="34"/>
        <v>0</v>
      </c>
      <c r="CD519" s="295">
        <f t="shared" si="35"/>
        <v>55.550000000000004</v>
      </c>
      <c r="CE519" s="284">
        <f t="shared" si="36"/>
        <v>0</v>
      </c>
      <c r="CF519" s="295">
        <f t="shared" si="37"/>
        <v>1</v>
      </c>
      <c r="CG519" s="274" t="s">
        <v>876</v>
      </c>
      <c r="CH519" s="274" t="s">
        <v>268</v>
      </c>
      <c r="CI519" s="274" t="s">
        <v>268</v>
      </c>
      <c r="CJ519" s="298" t="s">
        <v>282</v>
      </c>
      <c r="CK519" s="297">
        <v>4</v>
      </c>
      <c r="CL519" s="274" t="s">
        <v>268</v>
      </c>
      <c r="CM519" s="274" t="s">
        <v>268</v>
      </c>
      <c r="CN519" s="274" t="s">
        <v>268</v>
      </c>
      <c r="CO519" s="274" t="s">
        <v>268</v>
      </c>
      <c r="CP519" s="274" t="s">
        <v>268</v>
      </c>
      <c r="CQ519" s="274" t="s">
        <v>268</v>
      </c>
      <c r="CR519" s="274" t="s">
        <v>877</v>
      </c>
      <c r="CS519" s="274">
        <v>113.46</v>
      </c>
      <c r="CT519" s="274" t="s">
        <v>268</v>
      </c>
      <c r="CU519" s="274">
        <v>113.46</v>
      </c>
      <c r="CV519" s="274">
        <v>365</v>
      </c>
      <c r="CW519" s="274" t="s">
        <v>878</v>
      </c>
      <c r="CX519" s="274" t="s">
        <v>835</v>
      </c>
      <c r="CY519" s="274" t="s">
        <v>836</v>
      </c>
      <c r="CZ519" s="274" t="s">
        <v>837</v>
      </c>
      <c r="DA519" s="274" t="s">
        <v>268</v>
      </c>
      <c r="DB519" s="274" t="s">
        <v>268</v>
      </c>
      <c r="DC519" s="274" t="s">
        <v>268</v>
      </c>
      <c r="DD519" s="274" t="s">
        <v>268</v>
      </c>
      <c r="DE519" s="274" t="s">
        <v>268</v>
      </c>
      <c r="DF519" s="274" t="s">
        <v>268</v>
      </c>
      <c r="DG519" s="299">
        <f>IFERROR(IF(CA519="D",IF(CK519="A dispo.",CD519*VLOOKUP('DATI INPUT'!$F$27,TARIFFE_UD,2,FALSE),CD519*VLOOKUP(CK519,TARIFFE_UD,2,FALSE)),CD519*VLOOKUP(CB519-100,TARIFFE_UND,2,FALSE)),0)</f>
        <v>47.251573885898388</v>
      </c>
      <c r="DH519" s="299">
        <f>IFERROR(IF(CA519="D",IF(CK519="A dispo.",CF519*VLOOKUP('DATI INPUT'!$F$27,TARIFFE_UD,3,FALSE),CF519*VLOOKUP(CK519,TARIFFE_UD,3,FALSE)),CF519*VLOOKUP(CB519-100,TARIFFE_UND,3,FALSE)),0)</f>
        <v>73.78284271486686</v>
      </c>
    </row>
    <row r="520" spans="1:112" hidden="1" x14ac:dyDescent="0.25">
      <c r="A520" s="274" t="s">
        <v>4929</v>
      </c>
      <c r="B520" s="274" t="s">
        <v>1122</v>
      </c>
      <c r="C520" s="274" t="s">
        <v>614</v>
      </c>
      <c r="D520" s="274" t="s">
        <v>4930</v>
      </c>
      <c r="E520" s="274" t="s">
        <v>268</v>
      </c>
      <c r="F520" s="274" t="s">
        <v>156</v>
      </c>
      <c r="G520" s="274" t="s">
        <v>4931</v>
      </c>
      <c r="H520" s="274" t="s">
        <v>986</v>
      </c>
      <c r="I520" s="274" t="s">
        <v>344</v>
      </c>
      <c r="J520" s="274" t="s">
        <v>274</v>
      </c>
      <c r="K520" s="274" t="s">
        <v>4932</v>
      </c>
      <c r="L520" s="274" t="s">
        <v>4933</v>
      </c>
      <c r="M520" s="274" t="s">
        <v>4934</v>
      </c>
      <c r="N520" s="274" t="s">
        <v>4935</v>
      </c>
      <c r="O520" s="274" t="s">
        <v>4936</v>
      </c>
      <c r="P520" s="274" t="s">
        <v>1532</v>
      </c>
      <c r="Q520" s="274" t="s">
        <v>268</v>
      </c>
      <c r="R520" s="274" t="s">
        <v>268</v>
      </c>
      <c r="S520" s="274" t="s">
        <v>268</v>
      </c>
      <c r="T520" s="274" t="s">
        <v>268</v>
      </c>
      <c r="U520" s="274" t="s">
        <v>268</v>
      </c>
      <c r="V520" s="274" t="s">
        <v>268</v>
      </c>
      <c r="W520" s="274" t="s">
        <v>4937</v>
      </c>
      <c r="X520" s="274" t="s">
        <v>2258</v>
      </c>
      <c r="Y520" s="274" t="s">
        <v>276</v>
      </c>
      <c r="Z520" s="274" t="s">
        <v>268</v>
      </c>
      <c r="AA520" s="274" t="s">
        <v>268</v>
      </c>
      <c r="AB520" s="274" t="s">
        <v>268</v>
      </c>
      <c r="AC520" s="274" t="s">
        <v>268</v>
      </c>
      <c r="AD520" s="274" t="s">
        <v>268</v>
      </c>
      <c r="AE520" s="274" t="s">
        <v>287</v>
      </c>
      <c r="AF520" s="274" t="s">
        <v>1811</v>
      </c>
      <c r="AG520" s="274" t="s">
        <v>875</v>
      </c>
      <c r="AH520" s="274" t="s">
        <v>1848</v>
      </c>
      <c r="AI520" s="274" t="s">
        <v>742</v>
      </c>
      <c r="AJ520" s="274" t="s">
        <v>268</v>
      </c>
      <c r="AK520" s="274" t="s">
        <v>382</v>
      </c>
      <c r="AL520" s="274" t="s">
        <v>268</v>
      </c>
      <c r="AM520" s="274" t="s">
        <v>405</v>
      </c>
      <c r="AN520" s="274" t="s">
        <v>287</v>
      </c>
      <c r="AO520" s="274" t="s">
        <v>1811</v>
      </c>
      <c r="AP520" s="274" t="s">
        <v>875</v>
      </c>
      <c r="AQ520" s="274" t="s">
        <v>1848</v>
      </c>
      <c r="AR520" s="274" t="s">
        <v>742</v>
      </c>
      <c r="AS520" s="274" t="s">
        <v>268</v>
      </c>
      <c r="AT520" s="274" t="s">
        <v>375</v>
      </c>
      <c r="AU520" s="274" t="s">
        <v>268</v>
      </c>
      <c r="AV520" s="274" t="s">
        <v>411</v>
      </c>
      <c r="AW520" s="274" t="s">
        <v>268</v>
      </c>
      <c r="AX520" s="274" t="s">
        <v>268</v>
      </c>
      <c r="AY520" s="274" t="s">
        <v>268</v>
      </c>
      <c r="AZ520" s="274" t="s">
        <v>268</v>
      </c>
      <c r="BA520" s="274" t="s">
        <v>268</v>
      </c>
      <c r="BB520" s="274" t="s">
        <v>268</v>
      </c>
      <c r="BC520" s="274" t="s">
        <v>268</v>
      </c>
      <c r="BD520" s="274" t="s">
        <v>268</v>
      </c>
      <c r="BE520" s="274" t="s">
        <v>268</v>
      </c>
      <c r="BF520" s="274" t="s">
        <v>268</v>
      </c>
      <c r="BG520" s="274" t="s">
        <v>268</v>
      </c>
      <c r="BH520" s="274" t="s">
        <v>268</v>
      </c>
      <c r="BI520" s="274" t="s">
        <v>268</v>
      </c>
      <c r="BJ520" s="274" t="s">
        <v>268</v>
      </c>
      <c r="BK520" s="274" t="s">
        <v>268</v>
      </c>
      <c r="BL520" s="274" t="s">
        <v>268</v>
      </c>
      <c r="BM520" s="274" t="s">
        <v>268</v>
      </c>
      <c r="BN520" s="274" t="s">
        <v>268</v>
      </c>
      <c r="BO520" s="274" t="s">
        <v>268</v>
      </c>
      <c r="BP520" s="274" t="s">
        <v>268</v>
      </c>
      <c r="BQ520" s="274" t="s">
        <v>268</v>
      </c>
      <c r="BR520" s="274" t="s">
        <v>268</v>
      </c>
      <c r="BS520" s="274" t="s">
        <v>268</v>
      </c>
      <c r="BT520" s="274" t="s">
        <v>268</v>
      </c>
      <c r="BU520" s="274" t="s">
        <v>268</v>
      </c>
      <c r="BV520" s="274" t="s">
        <v>268</v>
      </c>
      <c r="BW520" s="274" t="s">
        <v>268</v>
      </c>
      <c r="BX520" s="274" t="s">
        <v>268</v>
      </c>
      <c r="BY520" s="295">
        <v>66</v>
      </c>
      <c r="BZ520" s="295">
        <v>66</v>
      </c>
      <c r="CA520" s="298" t="s">
        <v>142</v>
      </c>
      <c r="CB520" s="297">
        <v>122</v>
      </c>
      <c r="CC520" s="284">
        <f t="shared" si="34"/>
        <v>0</v>
      </c>
      <c r="CD520" s="295">
        <f t="shared" si="35"/>
        <v>66</v>
      </c>
      <c r="CE520" s="284">
        <f t="shared" si="36"/>
        <v>0</v>
      </c>
      <c r="CF520" s="295">
        <f t="shared" si="37"/>
        <v>1</v>
      </c>
      <c r="CG520" s="274" t="s">
        <v>876</v>
      </c>
      <c r="CH520" s="274" t="s">
        <v>268</v>
      </c>
      <c r="CI520" s="274" t="s">
        <v>268</v>
      </c>
      <c r="CJ520" s="298" t="s">
        <v>268</v>
      </c>
      <c r="CK520" s="298" t="s">
        <v>736</v>
      </c>
      <c r="CL520" s="274" t="s">
        <v>268</v>
      </c>
      <c r="CM520" s="274" t="s">
        <v>268</v>
      </c>
      <c r="CN520" s="274" t="s">
        <v>268</v>
      </c>
      <c r="CO520" s="274" t="s">
        <v>268</v>
      </c>
      <c r="CP520" s="274" t="s">
        <v>268</v>
      </c>
      <c r="CQ520" s="274" t="s">
        <v>268</v>
      </c>
      <c r="CR520" s="274" t="s">
        <v>877</v>
      </c>
      <c r="CS520" s="274">
        <v>84.9</v>
      </c>
      <c r="CT520" s="274" t="s">
        <v>268</v>
      </c>
      <c r="CU520" s="274">
        <v>84.9</v>
      </c>
      <c r="CV520" s="274">
        <v>365</v>
      </c>
      <c r="CW520" s="274" t="s">
        <v>878</v>
      </c>
      <c r="CX520" s="274" t="s">
        <v>835</v>
      </c>
      <c r="CY520" s="274" t="s">
        <v>836</v>
      </c>
      <c r="CZ520" s="274" t="s">
        <v>837</v>
      </c>
      <c r="DA520" s="274" t="s">
        <v>268</v>
      </c>
      <c r="DB520" s="274" t="s">
        <v>268</v>
      </c>
      <c r="DC520" s="274" t="s">
        <v>268</v>
      </c>
      <c r="DD520" s="274" t="s">
        <v>268</v>
      </c>
      <c r="DE520" s="274" t="s">
        <v>268</v>
      </c>
      <c r="DF520" s="274" t="s">
        <v>268</v>
      </c>
      <c r="DG520" s="299">
        <f>IFERROR(IF(CA520="D",IF(CK520="A dispo.",CD520*VLOOKUP('DATI INPUT'!$F$27,TARIFFE_UD,2,FALSE),CD520*VLOOKUP(CK520,TARIFFE_UD,2,FALSE)),CD520*VLOOKUP(CB520-100,TARIFFE_UND,2,FALSE)),0)</f>
        <v>52.268726319669085</v>
      </c>
      <c r="DH520" s="299">
        <f>IFERROR(IF(CA520="D",IF(CK520="A dispo.",CF520*VLOOKUP('DATI INPUT'!$F$27,TARIFFE_UD,3,FALSE),CF520*VLOOKUP(CK520,TARIFFE_UD,3,FALSE)),CF520*VLOOKUP(CB520-100,TARIFFE_UND,3,FALSE)),0)</f>
        <v>60.367780403072892</v>
      </c>
    </row>
    <row r="521" spans="1:112" hidden="1" x14ac:dyDescent="0.25">
      <c r="A521" s="274" t="s">
        <v>4938</v>
      </c>
      <c r="B521" s="274" t="s">
        <v>690</v>
      </c>
      <c r="C521" s="274" t="s">
        <v>4939</v>
      </c>
      <c r="D521" s="274" t="s">
        <v>4940</v>
      </c>
      <c r="E521" s="274" t="s">
        <v>268</v>
      </c>
      <c r="F521" s="274" t="s">
        <v>156</v>
      </c>
      <c r="G521" s="274" t="s">
        <v>4941</v>
      </c>
      <c r="H521" s="274" t="s">
        <v>4890</v>
      </c>
      <c r="I521" s="274" t="s">
        <v>4942</v>
      </c>
      <c r="J521" s="274" t="s">
        <v>274</v>
      </c>
      <c r="K521" s="274" t="s">
        <v>4943</v>
      </c>
      <c r="L521" s="274" t="s">
        <v>984</v>
      </c>
      <c r="M521" s="274" t="s">
        <v>4944</v>
      </c>
      <c r="N521" s="274" t="s">
        <v>971</v>
      </c>
      <c r="O521" s="274" t="s">
        <v>873</v>
      </c>
      <c r="P521" s="274" t="s">
        <v>4945</v>
      </c>
      <c r="Q521" s="274" t="s">
        <v>309</v>
      </c>
      <c r="R521" s="274" t="s">
        <v>268</v>
      </c>
      <c r="S521" s="274" t="s">
        <v>268</v>
      </c>
      <c r="T521" s="274" t="s">
        <v>268</v>
      </c>
      <c r="U521" s="274" t="s">
        <v>268</v>
      </c>
      <c r="V521" s="274" t="s">
        <v>268</v>
      </c>
      <c r="W521" s="274" t="s">
        <v>4946</v>
      </c>
      <c r="X521" s="274" t="s">
        <v>1830</v>
      </c>
      <c r="Y521" s="274" t="s">
        <v>271</v>
      </c>
      <c r="Z521" s="274" t="s">
        <v>268</v>
      </c>
      <c r="AA521" s="274" t="s">
        <v>268</v>
      </c>
      <c r="AB521" s="274" t="s">
        <v>268</v>
      </c>
      <c r="AC521" s="274" t="s">
        <v>268</v>
      </c>
      <c r="AD521" s="274" t="s">
        <v>268</v>
      </c>
      <c r="AE521" s="274" t="s">
        <v>287</v>
      </c>
      <c r="AF521" s="274" t="s">
        <v>1811</v>
      </c>
      <c r="AG521" s="274" t="s">
        <v>875</v>
      </c>
      <c r="AH521" s="274" t="s">
        <v>1848</v>
      </c>
      <c r="AI521" s="274" t="s">
        <v>4915</v>
      </c>
      <c r="AJ521" s="274" t="s">
        <v>268</v>
      </c>
      <c r="AK521" s="274" t="s">
        <v>410</v>
      </c>
      <c r="AL521" s="274" t="s">
        <v>268</v>
      </c>
      <c r="AM521" s="274" t="s">
        <v>405</v>
      </c>
      <c r="AN521" s="274" t="s">
        <v>287</v>
      </c>
      <c r="AO521" s="274" t="s">
        <v>1811</v>
      </c>
      <c r="AP521" s="274" t="s">
        <v>875</v>
      </c>
      <c r="AQ521" s="274" t="s">
        <v>1848</v>
      </c>
      <c r="AR521" s="274" t="s">
        <v>4947</v>
      </c>
      <c r="AS521" s="274" t="s">
        <v>268</v>
      </c>
      <c r="AT521" s="274" t="s">
        <v>268</v>
      </c>
      <c r="AU521" s="274" t="s">
        <v>268</v>
      </c>
      <c r="AV521" s="274" t="s">
        <v>411</v>
      </c>
      <c r="AW521" s="274" t="s">
        <v>268</v>
      </c>
      <c r="AX521" s="274" t="s">
        <v>268</v>
      </c>
      <c r="AY521" s="274" t="s">
        <v>268</v>
      </c>
      <c r="AZ521" s="274" t="s">
        <v>268</v>
      </c>
      <c r="BA521" s="274" t="s">
        <v>268</v>
      </c>
      <c r="BB521" s="274" t="s">
        <v>268</v>
      </c>
      <c r="BC521" s="274" t="s">
        <v>268</v>
      </c>
      <c r="BD521" s="274" t="s">
        <v>268</v>
      </c>
      <c r="BE521" s="274" t="s">
        <v>268</v>
      </c>
      <c r="BF521" s="274" t="s">
        <v>268</v>
      </c>
      <c r="BG521" s="274" t="s">
        <v>268</v>
      </c>
      <c r="BH521" s="274" t="s">
        <v>268</v>
      </c>
      <c r="BI521" s="274" t="s">
        <v>268</v>
      </c>
      <c r="BJ521" s="274" t="s">
        <v>268</v>
      </c>
      <c r="BK521" s="274" t="s">
        <v>268</v>
      </c>
      <c r="BL521" s="274" t="s">
        <v>268</v>
      </c>
      <c r="BM521" s="274" t="s">
        <v>268</v>
      </c>
      <c r="BN521" s="274" t="s">
        <v>268</v>
      </c>
      <c r="BO521" s="274" t="s">
        <v>268</v>
      </c>
      <c r="BP521" s="274" t="s">
        <v>268</v>
      </c>
      <c r="BQ521" s="274" t="s">
        <v>268</v>
      </c>
      <c r="BR521" s="274" t="s">
        <v>268</v>
      </c>
      <c r="BS521" s="274" t="s">
        <v>268</v>
      </c>
      <c r="BT521" s="274" t="s">
        <v>268</v>
      </c>
      <c r="BU521" s="274" t="s">
        <v>268</v>
      </c>
      <c r="BV521" s="274" t="s">
        <v>268</v>
      </c>
      <c r="BW521" s="274" t="s">
        <v>268</v>
      </c>
      <c r="BX521" s="274" t="s">
        <v>268</v>
      </c>
      <c r="BY521" s="295">
        <v>55</v>
      </c>
      <c r="BZ521" s="295">
        <v>55</v>
      </c>
      <c r="CA521" s="298" t="s">
        <v>142</v>
      </c>
      <c r="CB521" s="297">
        <v>122</v>
      </c>
      <c r="CC521" s="284">
        <f t="shared" si="34"/>
        <v>0</v>
      </c>
      <c r="CD521" s="295">
        <f t="shared" si="35"/>
        <v>55</v>
      </c>
      <c r="CE521" s="284">
        <f t="shared" si="36"/>
        <v>0</v>
      </c>
      <c r="CF521" s="295">
        <f t="shared" si="37"/>
        <v>1</v>
      </c>
      <c r="CG521" s="274" t="s">
        <v>876</v>
      </c>
      <c r="CH521" s="274" t="s">
        <v>268</v>
      </c>
      <c r="CI521" s="274" t="s">
        <v>268</v>
      </c>
      <c r="CJ521" s="298" t="s">
        <v>268</v>
      </c>
      <c r="CK521" s="298" t="s">
        <v>736</v>
      </c>
      <c r="CL521" s="274" t="s">
        <v>268</v>
      </c>
      <c r="CM521" s="274" t="s">
        <v>268</v>
      </c>
      <c r="CN521" s="274" t="s">
        <v>268</v>
      </c>
      <c r="CO521" s="274" t="s">
        <v>268</v>
      </c>
      <c r="CP521" s="274" t="s">
        <v>268</v>
      </c>
      <c r="CQ521" s="274" t="s">
        <v>268</v>
      </c>
      <c r="CR521" s="274" t="s">
        <v>877</v>
      </c>
      <c r="CS521" s="274">
        <v>79.510000000000005</v>
      </c>
      <c r="CT521" s="274" t="s">
        <v>268</v>
      </c>
      <c r="CU521" s="274">
        <v>79.510000000000005</v>
      </c>
      <c r="CV521" s="274">
        <v>365</v>
      </c>
      <c r="CW521" s="274" t="s">
        <v>878</v>
      </c>
      <c r="CX521" s="274" t="s">
        <v>835</v>
      </c>
      <c r="CY521" s="274" t="s">
        <v>836</v>
      </c>
      <c r="CZ521" s="274" t="s">
        <v>837</v>
      </c>
      <c r="DA521" s="274" t="s">
        <v>268</v>
      </c>
      <c r="DB521" s="274" t="s">
        <v>268</v>
      </c>
      <c r="DC521" s="274" t="s">
        <v>268</v>
      </c>
      <c r="DD521" s="274" t="s">
        <v>268</v>
      </c>
      <c r="DE521" s="274" t="s">
        <v>268</v>
      </c>
      <c r="DF521" s="274" t="s">
        <v>268</v>
      </c>
      <c r="DG521" s="299">
        <f>IFERROR(IF(CA521="D",IF(CK521="A dispo.",CD521*VLOOKUP('DATI INPUT'!$F$27,TARIFFE_UD,2,FALSE),CD521*VLOOKUP(CK521,TARIFFE_UD,2,FALSE)),CD521*VLOOKUP(CB521-100,TARIFFE_UND,2,FALSE)),0)</f>
        <v>43.557271933057571</v>
      </c>
      <c r="DH521" s="299">
        <f>IFERROR(IF(CA521="D",IF(CK521="A dispo.",CF521*VLOOKUP('DATI INPUT'!$F$27,TARIFFE_UD,3,FALSE),CF521*VLOOKUP(CK521,TARIFFE_UD,3,FALSE)),CF521*VLOOKUP(CB521-100,TARIFFE_UND,3,FALSE)),0)</f>
        <v>60.367780403072892</v>
      </c>
    </row>
    <row r="522" spans="1:112" hidden="1" x14ac:dyDescent="0.25">
      <c r="A522" s="274" t="s">
        <v>4948</v>
      </c>
      <c r="B522" s="274" t="s">
        <v>690</v>
      </c>
      <c r="C522" s="274" t="s">
        <v>4949</v>
      </c>
      <c r="D522" s="274" t="s">
        <v>4940</v>
      </c>
      <c r="E522" s="274" t="s">
        <v>268</v>
      </c>
      <c r="F522" s="274" t="s">
        <v>156</v>
      </c>
      <c r="G522" s="274" t="s">
        <v>4941</v>
      </c>
      <c r="H522" s="274" t="s">
        <v>4890</v>
      </c>
      <c r="I522" s="274" t="s">
        <v>4942</v>
      </c>
      <c r="J522" s="274" t="s">
        <v>274</v>
      </c>
      <c r="K522" s="274" t="s">
        <v>4943</v>
      </c>
      <c r="L522" s="274" t="s">
        <v>984</v>
      </c>
      <c r="M522" s="274" t="s">
        <v>4944</v>
      </c>
      <c r="N522" s="274" t="s">
        <v>971</v>
      </c>
      <c r="O522" s="274" t="s">
        <v>873</v>
      </c>
      <c r="P522" s="274" t="s">
        <v>4945</v>
      </c>
      <c r="Q522" s="274" t="s">
        <v>309</v>
      </c>
      <c r="R522" s="274" t="s">
        <v>268</v>
      </c>
      <c r="S522" s="274" t="s">
        <v>268</v>
      </c>
      <c r="T522" s="274" t="s">
        <v>268</v>
      </c>
      <c r="U522" s="274" t="s">
        <v>268</v>
      </c>
      <c r="V522" s="274" t="s">
        <v>268</v>
      </c>
      <c r="W522" s="274" t="s">
        <v>2408</v>
      </c>
      <c r="X522" s="274" t="s">
        <v>1830</v>
      </c>
      <c r="Y522" s="274" t="s">
        <v>268</v>
      </c>
      <c r="Z522" s="274" t="s">
        <v>268</v>
      </c>
      <c r="AA522" s="274" t="s">
        <v>268</v>
      </c>
      <c r="AB522" s="274" t="s">
        <v>268</v>
      </c>
      <c r="AC522" s="274" t="s">
        <v>268</v>
      </c>
      <c r="AD522" s="274" t="s">
        <v>268</v>
      </c>
      <c r="AE522" s="274" t="s">
        <v>287</v>
      </c>
      <c r="AF522" s="274" t="s">
        <v>1811</v>
      </c>
      <c r="AG522" s="274" t="s">
        <v>875</v>
      </c>
      <c r="AH522" s="274" t="s">
        <v>1848</v>
      </c>
      <c r="AI522" s="274" t="s">
        <v>4947</v>
      </c>
      <c r="AJ522" s="274" t="s">
        <v>268</v>
      </c>
      <c r="AK522" s="274" t="s">
        <v>268</v>
      </c>
      <c r="AL522" s="274" t="s">
        <v>268</v>
      </c>
      <c r="AM522" s="274" t="s">
        <v>411</v>
      </c>
      <c r="AN522" s="274" t="s">
        <v>268</v>
      </c>
      <c r="AO522" s="274" t="s">
        <v>268</v>
      </c>
      <c r="AP522" s="274" t="s">
        <v>268</v>
      </c>
      <c r="AQ522" s="274" t="s">
        <v>268</v>
      </c>
      <c r="AR522" s="274" t="s">
        <v>268</v>
      </c>
      <c r="AS522" s="274" t="s">
        <v>268</v>
      </c>
      <c r="AT522" s="274" t="s">
        <v>268</v>
      </c>
      <c r="AU522" s="274" t="s">
        <v>268</v>
      </c>
      <c r="AV522" s="274" t="s">
        <v>268</v>
      </c>
      <c r="AW522" s="274" t="s">
        <v>268</v>
      </c>
      <c r="AX522" s="274" t="s">
        <v>268</v>
      </c>
      <c r="AY522" s="274" t="s">
        <v>268</v>
      </c>
      <c r="AZ522" s="274" t="s">
        <v>268</v>
      </c>
      <c r="BA522" s="274" t="s">
        <v>268</v>
      </c>
      <c r="BB522" s="274" t="s">
        <v>268</v>
      </c>
      <c r="BC522" s="274" t="s">
        <v>268</v>
      </c>
      <c r="BD522" s="274" t="s">
        <v>268</v>
      </c>
      <c r="BE522" s="274" t="s">
        <v>268</v>
      </c>
      <c r="BF522" s="274" t="s">
        <v>268</v>
      </c>
      <c r="BG522" s="274" t="s">
        <v>268</v>
      </c>
      <c r="BH522" s="274" t="s">
        <v>268</v>
      </c>
      <c r="BI522" s="274" t="s">
        <v>268</v>
      </c>
      <c r="BJ522" s="274" t="s">
        <v>268</v>
      </c>
      <c r="BK522" s="274" t="s">
        <v>268</v>
      </c>
      <c r="BL522" s="274" t="s">
        <v>268</v>
      </c>
      <c r="BM522" s="274" t="s">
        <v>268</v>
      </c>
      <c r="BN522" s="274" t="s">
        <v>268</v>
      </c>
      <c r="BO522" s="274" t="s">
        <v>268</v>
      </c>
      <c r="BP522" s="274" t="s">
        <v>268</v>
      </c>
      <c r="BQ522" s="274" t="s">
        <v>268</v>
      </c>
      <c r="BR522" s="274" t="s">
        <v>268</v>
      </c>
      <c r="BS522" s="274" t="s">
        <v>268</v>
      </c>
      <c r="BT522" s="274" t="s">
        <v>268</v>
      </c>
      <c r="BU522" s="274" t="s">
        <v>268</v>
      </c>
      <c r="BV522" s="274" t="s">
        <v>268</v>
      </c>
      <c r="BW522" s="274" t="s">
        <v>268</v>
      </c>
      <c r="BX522" s="274" t="s">
        <v>268</v>
      </c>
      <c r="BY522" s="295">
        <v>32.24</v>
      </c>
      <c r="BZ522" s="295">
        <v>32.24</v>
      </c>
      <c r="CA522" s="298" t="s">
        <v>142</v>
      </c>
      <c r="CB522" s="297">
        <v>123</v>
      </c>
      <c r="CC522" s="284">
        <f t="shared" si="34"/>
        <v>0</v>
      </c>
      <c r="CD522" s="295">
        <f t="shared" si="35"/>
        <v>32.24</v>
      </c>
      <c r="CE522" s="284">
        <f t="shared" si="36"/>
        <v>1</v>
      </c>
      <c r="CF522" s="295">
        <f t="shared" si="37"/>
        <v>0</v>
      </c>
      <c r="CG522" s="274" t="s">
        <v>1817</v>
      </c>
      <c r="CH522" s="274" t="s">
        <v>268</v>
      </c>
      <c r="CI522" s="274" t="s">
        <v>268</v>
      </c>
      <c r="CJ522" s="298" t="s">
        <v>268</v>
      </c>
      <c r="CK522" s="298" t="s">
        <v>736</v>
      </c>
      <c r="CL522" s="274" t="s">
        <v>268</v>
      </c>
      <c r="CM522" s="274" t="s">
        <v>268</v>
      </c>
      <c r="CN522" s="274" t="s">
        <v>268</v>
      </c>
      <c r="CO522" s="274" t="s">
        <v>268</v>
      </c>
      <c r="CP522" s="274" t="s">
        <v>268</v>
      </c>
      <c r="CQ522" s="274" t="s">
        <v>2895</v>
      </c>
      <c r="CR522" s="274" t="s">
        <v>877</v>
      </c>
      <c r="CS522" s="274">
        <v>15.8</v>
      </c>
      <c r="CT522" s="274" t="s">
        <v>268</v>
      </c>
      <c r="CU522" s="274">
        <v>15.8</v>
      </c>
      <c r="CV522" s="274">
        <v>365</v>
      </c>
      <c r="CW522" s="274" t="s">
        <v>878</v>
      </c>
      <c r="CX522" s="274" t="s">
        <v>835</v>
      </c>
      <c r="CY522" s="274" t="s">
        <v>836</v>
      </c>
      <c r="CZ522" s="274" t="s">
        <v>837</v>
      </c>
      <c r="DA522" s="274" t="s">
        <v>268</v>
      </c>
      <c r="DB522" s="274" t="s">
        <v>268</v>
      </c>
      <c r="DC522" s="274" t="s">
        <v>268</v>
      </c>
      <c r="DD522" s="274" t="s">
        <v>268</v>
      </c>
      <c r="DE522" s="274" t="s">
        <v>268</v>
      </c>
      <c r="DF522" s="274" t="s">
        <v>268</v>
      </c>
      <c r="DG522" s="299">
        <f>IFERROR(IF(CA522="D",IF(CK522="A dispo.",CD522*VLOOKUP('DATI INPUT'!$F$27,TARIFFE_UD,2,FALSE),CD522*VLOOKUP(CK522,TARIFFE_UD,2,FALSE)),CD522*VLOOKUP(CB522-100,TARIFFE_UND,2,FALSE)),0)</f>
        <v>25.532480856759566</v>
      </c>
      <c r="DH522" s="299">
        <f>IFERROR(IF(CA522="D",IF(CK522="A dispo.",CF522*VLOOKUP('DATI INPUT'!$F$27,TARIFFE_UD,3,FALSE),CF522*VLOOKUP(CK522,TARIFFE_UD,3,FALSE)),CF522*VLOOKUP(CB522-100,TARIFFE_UND,3,FALSE)),0)</f>
        <v>0</v>
      </c>
    </row>
    <row r="523" spans="1:112" hidden="1" x14ac:dyDescent="0.25">
      <c r="A523" s="274" t="s">
        <v>4950</v>
      </c>
      <c r="B523" s="274" t="s">
        <v>1126</v>
      </c>
      <c r="C523" s="274" t="s">
        <v>4951</v>
      </c>
      <c r="D523" s="274" t="s">
        <v>4952</v>
      </c>
      <c r="E523" s="274" t="s">
        <v>268</v>
      </c>
      <c r="F523" s="274" t="s">
        <v>156</v>
      </c>
      <c r="G523" s="274" t="s">
        <v>4953</v>
      </c>
      <c r="H523" s="274" t="s">
        <v>4890</v>
      </c>
      <c r="I523" s="274" t="s">
        <v>365</v>
      </c>
      <c r="J523" s="274" t="s">
        <v>274</v>
      </c>
      <c r="K523" s="274" t="s">
        <v>4954</v>
      </c>
      <c r="L523" s="274" t="s">
        <v>984</v>
      </c>
      <c r="M523" s="274" t="s">
        <v>4955</v>
      </c>
      <c r="N523" s="274" t="s">
        <v>4956</v>
      </c>
      <c r="O523" s="274" t="s">
        <v>943</v>
      </c>
      <c r="P523" s="274" t="s">
        <v>1297</v>
      </c>
      <c r="Q523" s="274" t="s">
        <v>341</v>
      </c>
      <c r="R523" s="274" t="s">
        <v>268</v>
      </c>
      <c r="S523" s="274" t="s">
        <v>268</v>
      </c>
      <c r="T523" s="274" t="s">
        <v>268</v>
      </c>
      <c r="U523" s="274" t="s">
        <v>268</v>
      </c>
      <c r="V523" s="274" t="s">
        <v>268</v>
      </c>
      <c r="W523" s="274" t="s">
        <v>4957</v>
      </c>
      <c r="X523" s="274" t="s">
        <v>1847</v>
      </c>
      <c r="Y523" s="274" t="s">
        <v>545</v>
      </c>
      <c r="Z523" s="274" t="s">
        <v>268</v>
      </c>
      <c r="AA523" s="274" t="s">
        <v>268</v>
      </c>
      <c r="AB523" s="274" t="s">
        <v>268</v>
      </c>
      <c r="AC523" s="274" t="s">
        <v>268</v>
      </c>
      <c r="AD523" s="274" t="s">
        <v>268</v>
      </c>
      <c r="AE523" s="274" t="s">
        <v>287</v>
      </c>
      <c r="AF523" s="274" t="s">
        <v>1811</v>
      </c>
      <c r="AG523" s="274" t="s">
        <v>875</v>
      </c>
      <c r="AH523" s="274" t="s">
        <v>1848</v>
      </c>
      <c r="AI523" s="274" t="s">
        <v>956</v>
      </c>
      <c r="AJ523" s="274" t="s">
        <v>268</v>
      </c>
      <c r="AK523" s="274" t="s">
        <v>377</v>
      </c>
      <c r="AL523" s="274" t="s">
        <v>268</v>
      </c>
      <c r="AM523" s="274" t="s">
        <v>288</v>
      </c>
      <c r="AN523" s="274" t="s">
        <v>268</v>
      </c>
      <c r="AO523" s="274" t="s">
        <v>268</v>
      </c>
      <c r="AP523" s="274" t="s">
        <v>268</v>
      </c>
      <c r="AQ523" s="274" t="s">
        <v>268</v>
      </c>
      <c r="AR523" s="274" t="s">
        <v>268</v>
      </c>
      <c r="AS523" s="274" t="s">
        <v>268</v>
      </c>
      <c r="AT523" s="274" t="s">
        <v>268</v>
      </c>
      <c r="AU523" s="274" t="s">
        <v>268</v>
      </c>
      <c r="AV523" s="274" t="s">
        <v>268</v>
      </c>
      <c r="AW523" s="274" t="s">
        <v>268</v>
      </c>
      <c r="AX523" s="274" t="s">
        <v>268</v>
      </c>
      <c r="AY523" s="274" t="s">
        <v>268</v>
      </c>
      <c r="AZ523" s="274" t="s">
        <v>268</v>
      </c>
      <c r="BA523" s="274" t="s">
        <v>268</v>
      </c>
      <c r="BB523" s="274" t="s">
        <v>268</v>
      </c>
      <c r="BC523" s="274" t="s">
        <v>268</v>
      </c>
      <c r="BD523" s="274" t="s">
        <v>268</v>
      </c>
      <c r="BE523" s="274" t="s">
        <v>268</v>
      </c>
      <c r="BF523" s="274" t="s">
        <v>268</v>
      </c>
      <c r="BG523" s="274" t="s">
        <v>268</v>
      </c>
      <c r="BH523" s="274" t="s">
        <v>268</v>
      </c>
      <c r="BI523" s="274" t="s">
        <v>268</v>
      </c>
      <c r="BJ523" s="274" t="s">
        <v>268</v>
      </c>
      <c r="BK523" s="274" t="s">
        <v>268</v>
      </c>
      <c r="BL523" s="274" t="s">
        <v>268</v>
      </c>
      <c r="BM523" s="274" t="s">
        <v>268</v>
      </c>
      <c r="BN523" s="274" t="s">
        <v>268</v>
      </c>
      <c r="BO523" s="274" t="s">
        <v>268</v>
      </c>
      <c r="BP523" s="274" t="s">
        <v>268</v>
      </c>
      <c r="BQ523" s="274" t="s">
        <v>268</v>
      </c>
      <c r="BR523" s="274" t="s">
        <v>268</v>
      </c>
      <c r="BS523" s="274" t="s">
        <v>268</v>
      </c>
      <c r="BT523" s="274" t="s">
        <v>268</v>
      </c>
      <c r="BU523" s="274" t="s">
        <v>268</v>
      </c>
      <c r="BV523" s="274" t="s">
        <v>268</v>
      </c>
      <c r="BW523" s="274" t="s">
        <v>268</v>
      </c>
      <c r="BX523" s="274" t="s">
        <v>268</v>
      </c>
      <c r="BY523" s="295">
        <v>120</v>
      </c>
      <c r="BZ523" s="295">
        <v>120</v>
      </c>
      <c r="CA523" s="298" t="s">
        <v>142</v>
      </c>
      <c r="CB523" s="297">
        <v>122</v>
      </c>
      <c r="CC523" s="284">
        <f t="shared" si="34"/>
        <v>0</v>
      </c>
      <c r="CD523" s="295">
        <f t="shared" si="35"/>
        <v>120</v>
      </c>
      <c r="CE523" s="284">
        <f t="shared" si="36"/>
        <v>0</v>
      </c>
      <c r="CF523" s="295">
        <f t="shared" si="37"/>
        <v>1</v>
      </c>
      <c r="CG523" s="274" t="s">
        <v>876</v>
      </c>
      <c r="CH523" s="274" t="s">
        <v>268</v>
      </c>
      <c r="CI523" s="274" t="s">
        <v>268</v>
      </c>
      <c r="CJ523" s="298" t="s">
        <v>268</v>
      </c>
      <c r="CK523" s="298" t="s">
        <v>736</v>
      </c>
      <c r="CL523" s="274" t="s">
        <v>268</v>
      </c>
      <c r="CM523" s="274" t="s">
        <v>268</v>
      </c>
      <c r="CN523" s="274" t="s">
        <v>268</v>
      </c>
      <c r="CO523" s="274" t="s">
        <v>268</v>
      </c>
      <c r="CP523" s="274" t="s">
        <v>268</v>
      </c>
      <c r="CQ523" s="274" t="s">
        <v>268</v>
      </c>
      <c r="CR523" s="274" t="s">
        <v>877</v>
      </c>
      <c r="CS523" s="274">
        <v>111.36</v>
      </c>
      <c r="CT523" s="274" t="s">
        <v>268</v>
      </c>
      <c r="CU523" s="274">
        <v>111.36</v>
      </c>
      <c r="CV523" s="274">
        <v>365</v>
      </c>
      <c r="CW523" s="274" t="s">
        <v>878</v>
      </c>
      <c r="CX523" s="274" t="s">
        <v>835</v>
      </c>
      <c r="CY523" s="274" t="s">
        <v>836</v>
      </c>
      <c r="CZ523" s="274" t="s">
        <v>837</v>
      </c>
      <c r="DA523" s="274" t="s">
        <v>268</v>
      </c>
      <c r="DB523" s="274" t="s">
        <v>268</v>
      </c>
      <c r="DC523" s="274" t="s">
        <v>268</v>
      </c>
      <c r="DD523" s="274" t="s">
        <v>268</v>
      </c>
      <c r="DE523" s="274" t="s">
        <v>268</v>
      </c>
      <c r="DF523" s="274" t="s">
        <v>268</v>
      </c>
      <c r="DG523" s="299">
        <f>IFERROR(IF(CA523="D",IF(CK523="A dispo.",CD523*VLOOKUP('DATI INPUT'!$F$27,TARIFFE_UD,2,FALSE),CD523*VLOOKUP(CK523,TARIFFE_UD,2,FALSE)),CD523*VLOOKUP(CB523-100,TARIFFE_UND,2,FALSE)),0)</f>
        <v>95.03404785394379</v>
      </c>
      <c r="DH523" s="299">
        <f>IFERROR(IF(CA523="D",IF(CK523="A dispo.",CF523*VLOOKUP('DATI INPUT'!$F$27,TARIFFE_UD,3,FALSE),CF523*VLOOKUP(CK523,TARIFFE_UD,3,FALSE)),CF523*VLOOKUP(CB523-100,TARIFFE_UND,3,FALSE)),0)</f>
        <v>60.367780403072892</v>
      </c>
    </row>
    <row r="524" spans="1:112" x14ac:dyDescent="0.25">
      <c r="A524" s="274" t="s">
        <v>4958</v>
      </c>
      <c r="B524" s="274" t="s">
        <v>1282</v>
      </c>
      <c r="C524" s="274" t="s">
        <v>4959</v>
      </c>
      <c r="D524" s="274" t="s">
        <v>4960</v>
      </c>
      <c r="E524" s="274" t="s">
        <v>268</v>
      </c>
      <c r="F524" s="274" t="s">
        <v>156</v>
      </c>
      <c r="G524" s="274" t="s">
        <v>4961</v>
      </c>
      <c r="H524" s="274" t="s">
        <v>4890</v>
      </c>
      <c r="I524" s="274" t="s">
        <v>4962</v>
      </c>
      <c r="J524" s="274" t="s">
        <v>156</v>
      </c>
      <c r="K524" s="274" t="s">
        <v>4963</v>
      </c>
      <c r="L524" s="274" t="s">
        <v>960</v>
      </c>
      <c r="M524" s="274" t="s">
        <v>4964</v>
      </c>
      <c r="N524" s="274" t="s">
        <v>984</v>
      </c>
      <c r="O524" s="274" t="s">
        <v>873</v>
      </c>
      <c r="P524" s="274" t="s">
        <v>3705</v>
      </c>
      <c r="Q524" s="274" t="s">
        <v>293</v>
      </c>
      <c r="R524" s="274" t="s">
        <v>268</v>
      </c>
      <c r="S524" s="274" t="s">
        <v>268</v>
      </c>
      <c r="T524" s="274" t="s">
        <v>268</v>
      </c>
      <c r="U524" s="274" t="s">
        <v>268</v>
      </c>
      <c r="V524" s="274" t="s">
        <v>268</v>
      </c>
      <c r="W524" s="274" t="s">
        <v>4964</v>
      </c>
      <c r="X524" s="274" t="s">
        <v>3705</v>
      </c>
      <c r="Y524" s="274" t="s">
        <v>293</v>
      </c>
      <c r="Z524" s="274" t="s">
        <v>268</v>
      </c>
      <c r="AA524" s="274" t="s">
        <v>268</v>
      </c>
      <c r="AB524" s="274" t="s">
        <v>268</v>
      </c>
      <c r="AC524" s="274" t="s">
        <v>268</v>
      </c>
      <c r="AD524" s="274" t="s">
        <v>268</v>
      </c>
      <c r="AE524" s="274" t="s">
        <v>287</v>
      </c>
      <c r="AF524" s="274" t="s">
        <v>1811</v>
      </c>
      <c r="AG524" s="274" t="s">
        <v>875</v>
      </c>
      <c r="AH524" s="274" t="s">
        <v>1848</v>
      </c>
      <c r="AI524" s="274" t="s">
        <v>1485</v>
      </c>
      <c r="AJ524" s="274" t="s">
        <v>268</v>
      </c>
      <c r="AK524" s="274" t="s">
        <v>268</v>
      </c>
      <c r="AL524" s="274" t="s">
        <v>268</v>
      </c>
      <c r="AM524" s="274" t="s">
        <v>355</v>
      </c>
      <c r="AN524" s="274" t="s">
        <v>268</v>
      </c>
      <c r="AO524" s="274" t="s">
        <v>268</v>
      </c>
      <c r="AP524" s="274" t="s">
        <v>268</v>
      </c>
      <c r="AQ524" s="274" t="s">
        <v>268</v>
      </c>
      <c r="AR524" s="274" t="s">
        <v>268</v>
      </c>
      <c r="AS524" s="274" t="s">
        <v>268</v>
      </c>
      <c r="AT524" s="274" t="s">
        <v>268</v>
      </c>
      <c r="AU524" s="274" t="s">
        <v>268</v>
      </c>
      <c r="AV524" s="274" t="s">
        <v>268</v>
      </c>
      <c r="AW524" s="274" t="s">
        <v>268</v>
      </c>
      <c r="AX524" s="274" t="s">
        <v>268</v>
      </c>
      <c r="AY524" s="274" t="s">
        <v>268</v>
      </c>
      <c r="AZ524" s="274" t="s">
        <v>268</v>
      </c>
      <c r="BA524" s="274" t="s">
        <v>268</v>
      </c>
      <c r="BB524" s="274" t="s">
        <v>268</v>
      </c>
      <c r="BC524" s="274" t="s">
        <v>268</v>
      </c>
      <c r="BD524" s="274" t="s">
        <v>268</v>
      </c>
      <c r="BE524" s="274" t="s">
        <v>268</v>
      </c>
      <c r="BF524" s="274" t="s">
        <v>268</v>
      </c>
      <c r="BG524" s="274" t="s">
        <v>268</v>
      </c>
      <c r="BH524" s="274" t="s">
        <v>268</v>
      </c>
      <c r="BI524" s="274" t="s">
        <v>268</v>
      </c>
      <c r="BJ524" s="274" t="s">
        <v>268</v>
      </c>
      <c r="BK524" s="274" t="s">
        <v>268</v>
      </c>
      <c r="BL524" s="274" t="s">
        <v>268</v>
      </c>
      <c r="BM524" s="274" t="s">
        <v>268</v>
      </c>
      <c r="BN524" s="274" t="s">
        <v>268</v>
      </c>
      <c r="BO524" s="274" t="s">
        <v>268</v>
      </c>
      <c r="BP524" s="274" t="s">
        <v>268</v>
      </c>
      <c r="BQ524" s="274" t="s">
        <v>268</v>
      </c>
      <c r="BR524" s="274" t="s">
        <v>268</v>
      </c>
      <c r="BS524" s="274" t="s">
        <v>268</v>
      </c>
      <c r="BT524" s="274" t="s">
        <v>268</v>
      </c>
      <c r="BU524" s="274" t="s">
        <v>268</v>
      </c>
      <c r="BV524" s="274" t="s">
        <v>268</v>
      </c>
      <c r="BW524" s="274" t="s">
        <v>268</v>
      </c>
      <c r="BX524" s="274" t="s">
        <v>268</v>
      </c>
      <c r="BY524" s="295">
        <v>80</v>
      </c>
      <c r="BZ524" s="295">
        <v>80</v>
      </c>
      <c r="CA524" s="298" t="s">
        <v>142</v>
      </c>
      <c r="CB524" s="297">
        <v>122</v>
      </c>
      <c r="CC524" s="284">
        <f t="shared" si="34"/>
        <v>0</v>
      </c>
      <c r="CD524" s="295">
        <f t="shared" si="35"/>
        <v>80</v>
      </c>
      <c r="CE524" s="284">
        <f t="shared" si="36"/>
        <v>0</v>
      </c>
      <c r="CF524" s="295">
        <f t="shared" si="37"/>
        <v>1</v>
      </c>
      <c r="CG524" s="274" t="s">
        <v>876</v>
      </c>
      <c r="CH524" s="274" t="s">
        <v>268</v>
      </c>
      <c r="CI524" s="274" t="s">
        <v>268</v>
      </c>
      <c r="CJ524" s="298" t="s">
        <v>271</v>
      </c>
      <c r="CK524" s="297">
        <v>1</v>
      </c>
      <c r="CL524" s="274" t="s">
        <v>268</v>
      </c>
      <c r="CM524" s="274" t="s">
        <v>268</v>
      </c>
      <c r="CN524" s="274" t="s">
        <v>268</v>
      </c>
      <c r="CO524" s="274" t="s">
        <v>268</v>
      </c>
      <c r="CP524" s="274" t="s">
        <v>268</v>
      </c>
      <c r="CQ524" s="274" t="s">
        <v>268</v>
      </c>
      <c r="CR524" s="274" t="s">
        <v>877</v>
      </c>
      <c r="CS524" s="274">
        <v>47.68</v>
      </c>
      <c r="CT524" s="274" t="s">
        <v>268</v>
      </c>
      <c r="CU524" s="274">
        <v>47.68</v>
      </c>
      <c r="CV524" s="274">
        <v>365</v>
      </c>
      <c r="CW524" s="274" t="s">
        <v>878</v>
      </c>
      <c r="CX524" s="274" t="s">
        <v>835</v>
      </c>
      <c r="CY524" s="274" t="s">
        <v>836</v>
      </c>
      <c r="CZ524" s="274" t="s">
        <v>837</v>
      </c>
      <c r="DA524" s="274" t="s">
        <v>268</v>
      </c>
      <c r="DB524" s="274" t="s">
        <v>268</v>
      </c>
      <c r="DC524" s="274" t="s">
        <v>268</v>
      </c>
      <c r="DD524" s="274" t="s">
        <v>268</v>
      </c>
      <c r="DE524" s="274" t="s">
        <v>268</v>
      </c>
      <c r="DF524" s="274" t="s">
        <v>268</v>
      </c>
      <c r="DG524" s="299">
        <f>IFERROR(IF(CA524="D",IF(CK524="A dispo.",CD524*VLOOKUP('DATI INPUT'!$F$27,TARIFFE_UD,2,FALSE),CD524*VLOOKUP(CK524,TARIFFE_UD,2,FALSE)),CD524*VLOOKUP(CB524-100,TARIFFE_UND,2,FALSE)),0)</f>
        <v>49.276913702044929</v>
      </c>
      <c r="DH524" s="299">
        <f>IFERROR(IF(CA524="D",IF(CK524="A dispo.",CF524*VLOOKUP('DATI INPUT'!$F$27,TARIFFE_UD,3,FALSE),CF524*VLOOKUP(CK524,TARIFFE_UD,3,FALSE)),CF524*VLOOKUP(CB524-100,TARIFFE_UND,3,FALSE)),0)</f>
        <v>15.164853048114928</v>
      </c>
    </row>
    <row r="525" spans="1:112" hidden="1" x14ac:dyDescent="0.25">
      <c r="A525" s="274" t="s">
        <v>4965</v>
      </c>
      <c r="B525" s="274" t="s">
        <v>4966</v>
      </c>
      <c r="C525" s="274" t="s">
        <v>4967</v>
      </c>
      <c r="D525" s="274" t="s">
        <v>4968</v>
      </c>
      <c r="E525" s="274" t="s">
        <v>268</v>
      </c>
      <c r="F525" s="274" t="s">
        <v>156</v>
      </c>
      <c r="G525" s="274" t="s">
        <v>4969</v>
      </c>
      <c r="H525" s="274" t="s">
        <v>986</v>
      </c>
      <c r="I525" s="274" t="s">
        <v>281</v>
      </c>
      <c r="J525" s="274" t="s">
        <v>156</v>
      </c>
      <c r="K525" s="274" t="s">
        <v>4970</v>
      </c>
      <c r="L525" s="274" t="s">
        <v>984</v>
      </c>
      <c r="M525" s="274" t="s">
        <v>4971</v>
      </c>
      <c r="N525" s="274" t="s">
        <v>1016</v>
      </c>
      <c r="O525" s="274" t="s">
        <v>1017</v>
      </c>
      <c r="P525" s="274" t="s">
        <v>4972</v>
      </c>
      <c r="Q525" s="274" t="s">
        <v>277</v>
      </c>
      <c r="R525" s="274" t="s">
        <v>268</v>
      </c>
      <c r="S525" s="274" t="s">
        <v>268</v>
      </c>
      <c r="T525" s="274" t="s">
        <v>268</v>
      </c>
      <c r="U525" s="274" t="s">
        <v>268</v>
      </c>
      <c r="V525" s="274" t="s">
        <v>268</v>
      </c>
      <c r="W525" s="274" t="s">
        <v>4827</v>
      </c>
      <c r="X525" s="274" t="s">
        <v>2506</v>
      </c>
      <c r="Y525" s="274" t="s">
        <v>275</v>
      </c>
      <c r="Z525" s="274" t="s">
        <v>268</v>
      </c>
      <c r="AA525" s="274" t="s">
        <v>268</v>
      </c>
      <c r="AB525" s="274" t="s">
        <v>268</v>
      </c>
      <c r="AC525" s="274" t="s">
        <v>268</v>
      </c>
      <c r="AD525" s="274" t="s">
        <v>268</v>
      </c>
      <c r="AE525" s="274" t="s">
        <v>287</v>
      </c>
      <c r="AF525" s="274" t="s">
        <v>1811</v>
      </c>
      <c r="AG525" s="274" t="s">
        <v>875</v>
      </c>
      <c r="AH525" s="274" t="s">
        <v>1848</v>
      </c>
      <c r="AI525" s="274" t="s">
        <v>4408</v>
      </c>
      <c r="AJ525" s="274" t="s">
        <v>268</v>
      </c>
      <c r="AK525" s="274" t="s">
        <v>354</v>
      </c>
      <c r="AL525" s="274" t="s">
        <v>268</v>
      </c>
      <c r="AM525" s="274" t="s">
        <v>405</v>
      </c>
      <c r="AN525" s="274" t="s">
        <v>268</v>
      </c>
      <c r="AO525" s="274" t="s">
        <v>268</v>
      </c>
      <c r="AP525" s="274" t="s">
        <v>268</v>
      </c>
      <c r="AQ525" s="274" t="s">
        <v>268</v>
      </c>
      <c r="AR525" s="274" t="s">
        <v>268</v>
      </c>
      <c r="AS525" s="274" t="s">
        <v>268</v>
      </c>
      <c r="AT525" s="274" t="s">
        <v>268</v>
      </c>
      <c r="AU525" s="274" t="s">
        <v>268</v>
      </c>
      <c r="AV525" s="274" t="s">
        <v>268</v>
      </c>
      <c r="AW525" s="274" t="s">
        <v>268</v>
      </c>
      <c r="AX525" s="274" t="s">
        <v>268</v>
      </c>
      <c r="AY525" s="274" t="s">
        <v>268</v>
      </c>
      <c r="AZ525" s="274" t="s">
        <v>268</v>
      </c>
      <c r="BA525" s="274" t="s">
        <v>268</v>
      </c>
      <c r="BB525" s="274" t="s">
        <v>268</v>
      </c>
      <c r="BC525" s="274" t="s">
        <v>268</v>
      </c>
      <c r="BD525" s="274" t="s">
        <v>268</v>
      </c>
      <c r="BE525" s="274" t="s">
        <v>268</v>
      </c>
      <c r="BF525" s="274" t="s">
        <v>268</v>
      </c>
      <c r="BG525" s="274" t="s">
        <v>268</v>
      </c>
      <c r="BH525" s="274" t="s">
        <v>268</v>
      </c>
      <c r="BI525" s="274" t="s">
        <v>268</v>
      </c>
      <c r="BJ525" s="274" t="s">
        <v>268</v>
      </c>
      <c r="BK525" s="274" t="s">
        <v>268</v>
      </c>
      <c r="BL525" s="274" t="s">
        <v>268</v>
      </c>
      <c r="BM525" s="274" t="s">
        <v>268</v>
      </c>
      <c r="BN525" s="274" t="s">
        <v>268</v>
      </c>
      <c r="BO525" s="274" t="s">
        <v>268</v>
      </c>
      <c r="BP525" s="274" t="s">
        <v>268</v>
      </c>
      <c r="BQ525" s="274" t="s">
        <v>268</v>
      </c>
      <c r="BR525" s="274" t="s">
        <v>268</v>
      </c>
      <c r="BS525" s="274" t="s">
        <v>268</v>
      </c>
      <c r="BT525" s="274" t="s">
        <v>268</v>
      </c>
      <c r="BU525" s="274" t="s">
        <v>268</v>
      </c>
      <c r="BV525" s="274" t="s">
        <v>268</v>
      </c>
      <c r="BW525" s="274" t="s">
        <v>268</v>
      </c>
      <c r="BX525" s="274" t="s">
        <v>268</v>
      </c>
      <c r="BY525" s="295">
        <v>40</v>
      </c>
      <c r="BZ525" s="295">
        <v>40</v>
      </c>
      <c r="CA525" s="298" t="s">
        <v>142</v>
      </c>
      <c r="CB525" s="297">
        <v>122</v>
      </c>
      <c r="CC525" s="284">
        <f t="shared" si="34"/>
        <v>0</v>
      </c>
      <c r="CD525" s="295">
        <f t="shared" si="35"/>
        <v>40</v>
      </c>
      <c r="CE525" s="284">
        <f t="shared" si="36"/>
        <v>0</v>
      </c>
      <c r="CF525" s="295">
        <f t="shared" si="37"/>
        <v>1</v>
      </c>
      <c r="CG525" s="274" t="s">
        <v>876</v>
      </c>
      <c r="CH525" s="274" t="s">
        <v>268</v>
      </c>
      <c r="CI525" s="274" t="s">
        <v>268</v>
      </c>
      <c r="CJ525" s="298" t="s">
        <v>268</v>
      </c>
      <c r="CK525" s="298" t="s">
        <v>736</v>
      </c>
      <c r="CL525" s="274" t="s">
        <v>268</v>
      </c>
      <c r="CM525" s="274" t="s">
        <v>268</v>
      </c>
      <c r="CN525" s="274" t="s">
        <v>268</v>
      </c>
      <c r="CO525" s="274" t="s">
        <v>268</v>
      </c>
      <c r="CP525" s="274" t="s">
        <v>268</v>
      </c>
      <c r="CQ525" s="274" t="s">
        <v>268</v>
      </c>
      <c r="CR525" s="274" t="s">
        <v>877</v>
      </c>
      <c r="CS525" s="274">
        <v>72.16</v>
      </c>
      <c r="CT525" s="274" t="s">
        <v>268</v>
      </c>
      <c r="CU525" s="274">
        <v>72.16</v>
      </c>
      <c r="CV525" s="274">
        <v>365</v>
      </c>
      <c r="CW525" s="274" t="s">
        <v>878</v>
      </c>
      <c r="CX525" s="274" t="s">
        <v>835</v>
      </c>
      <c r="CY525" s="274" t="s">
        <v>836</v>
      </c>
      <c r="CZ525" s="274" t="s">
        <v>837</v>
      </c>
      <c r="DA525" s="274" t="s">
        <v>268</v>
      </c>
      <c r="DB525" s="274" t="s">
        <v>268</v>
      </c>
      <c r="DC525" s="274" t="s">
        <v>268</v>
      </c>
      <c r="DD525" s="274" t="s">
        <v>268</v>
      </c>
      <c r="DE525" s="274" t="s">
        <v>268</v>
      </c>
      <c r="DF525" s="274" t="s">
        <v>268</v>
      </c>
      <c r="DG525" s="299">
        <f>IFERROR(IF(CA525="D",IF(CK525="A dispo.",CD525*VLOOKUP('DATI INPUT'!$F$27,TARIFFE_UD,2,FALSE),CD525*VLOOKUP(CK525,TARIFFE_UD,2,FALSE)),CD525*VLOOKUP(CB525-100,TARIFFE_UND,2,FALSE)),0)</f>
        <v>31.678015951314595</v>
      </c>
      <c r="DH525" s="299">
        <f>IFERROR(IF(CA525="D",IF(CK525="A dispo.",CF525*VLOOKUP('DATI INPUT'!$F$27,TARIFFE_UD,3,FALSE),CF525*VLOOKUP(CK525,TARIFFE_UD,3,FALSE)),CF525*VLOOKUP(CB525-100,TARIFFE_UND,3,FALSE)),0)</f>
        <v>60.367780403072892</v>
      </c>
    </row>
    <row r="526" spans="1:112" x14ac:dyDescent="0.25">
      <c r="A526" s="274" t="s">
        <v>4973</v>
      </c>
      <c r="B526" s="274" t="s">
        <v>1130</v>
      </c>
      <c r="C526" s="274" t="s">
        <v>4974</v>
      </c>
      <c r="D526" s="274" t="s">
        <v>4975</v>
      </c>
      <c r="E526" s="274" t="s">
        <v>268</v>
      </c>
      <c r="F526" s="274" t="s">
        <v>156</v>
      </c>
      <c r="G526" s="274" t="s">
        <v>4976</v>
      </c>
      <c r="H526" s="274" t="s">
        <v>4890</v>
      </c>
      <c r="I526" s="274" t="s">
        <v>4977</v>
      </c>
      <c r="J526" s="274" t="s">
        <v>274</v>
      </c>
      <c r="K526" s="274" t="s">
        <v>4978</v>
      </c>
      <c r="L526" s="274" t="s">
        <v>984</v>
      </c>
      <c r="M526" s="274" t="s">
        <v>4979</v>
      </c>
      <c r="N526" s="274" t="s">
        <v>984</v>
      </c>
      <c r="O526" s="274" t="s">
        <v>873</v>
      </c>
      <c r="P526" s="274" t="s">
        <v>1847</v>
      </c>
      <c r="Q526" s="274" t="s">
        <v>296</v>
      </c>
      <c r="R526" s="274" t="s">
        <v>268</v>
      </c>
      <c r="S526" s="274" t="s">
        <v>268</v>
      </c>
      <c r="T526" s="274" t="s">
        <v>268</v>
      </c>
      <c r="U526" s="274" t="s">
        <v>268</v>
      </c>
      <c r="V526" s="274" t="s">
        <v>268</v>
      </c>
      <c r="W526" s="274" t="s">
        <v>4979</v>
      </c>
      <c r="X526" s="274" t="s">
        <v>1847</v>
      </c>
      <c r="Y526" s="274" t="s">
        <v>296</v>
      </c>
      <c r="Z526" s="274" t="s">
        <v>268</v>
      </c>
      <c r="AA526" s="274" t="s">
        <v>268</v>
      </c>
      <c r="AB526" s="274" t="s">
        <v>268</v>
      </c>
      <c r="AC526" s="274" t="s">
        <v>268</v>
      </c>
      <c r="AD526" s="274" t="s">
        <v>268</v>
      </c>
      <c r="AE526" s="274" t="s">
        <v>287</v>
      </c>
      <c r="AF526" s="274" t="s">
        <v>1811</v>
      </c>
      <c r="AG526" s="274" t="s">
        <v>875</v>
      </c>
      <c r="AH526" s="274" t="s">
        <v>1848</v>
      </c>
      <c r="AI526" s="274" t="s">
        <v>4980</v>
      </c>
      <c r="AJ526" s="274" t="s">
        <v>268</v>
      </c>
      <c r="AK526" s="274" t="s">
        <v>268</v>
      </c>
      <c r="AL526" s="274" t="s">
        <v>268</v>
      </c>
      <c r="AM526" s="274" t="s">
        <v>405</v>
      </c>
      <c r="AN526" s="274" t="s">
        <v>268</v>
      </c>
      <c r="AO526" s="274" t="s">
        <v>268</v>
      </c>
      <c r="AP526" s="274" t="s">
        <v>268</v>
      </c>
      <c r="AQ526" s="274" t="s">
        <v>268</v>
      </c>
      <c r="AR526" s="274" t="s">
        <v>268</v>
      </c>
      <c r="AS526" s="274" t="s">
        <v>268</v>
      </c>
      <c r="AT526" s="274" t="s">
        <v>268</v>
      </c>
      <c r="AU526" s="274" t="s">
        <v>268</v>
      </c>
      <c r="AV526" s="274" t="s">
        <v>268</v>
      </c>
      <c r="AW526" s="274" t="s">
        <v>268</v>
      </c>
      <c r="AX526" s="274" t="s">
        <v>268</v>
      </c>
      <c r="AY526" s="274" t="s">
        <v>268</v>
      </c>
      <c r="AZ526" s="274" t="s">
        <v>268</v>
      </c>
      <c r="BA526" s="274" t="s">
        <v>268</v>
      </c>
      <c r="BB526" s="274" t="s">
        <v>268</v>
      </c>
      <c r="BC526" s="274" t="s">
        <v>268</v>
      </c>
      <c r="BD526" s="274" t="s">
        <v>268</v>
      </c>
      <c r="BE526" s="274" t="s">
        <v>268</v>
      </c>
      <c r="BF526" s="274" t="s">
        <v>268</v>
      </c>
      <c r="BG526" s="274" t="s">
        <v>268</v>
      </c>
      <c r="BH526" s="274" t="s">
        <v>268</v>
      </c>
      <c r="BI526" s="274" t="s">
        <v>268</v>
      </c>
      <c r="BJ526" s="274" t="s">
        <v>268</v>
      </c>
      <c r="BK526" s="274" t="s">
        <v>268</v>
      </c>
      <c r="BL526" s="274" t="s">
        <v>268</v>
      </c>
      <c r="BM526" s="274" t="s">
        <v>268</v>
      </c>
      <c r="BN526" s="274" t="s">
        <v>268</v>
      </c>
      <c r="BO526" s="274" t="s">
        <v>268</v>
      </c>
      <c r="BP526" s="274" t="s">
        <v>268</v>
      </c>
      <c r="BQ526" s="274" t="s">
        <v>268</v>
      </c>
      <c r="BR526" s="274" t="s">
        <v>268</v>
      </c>
      <c r="BS526" s="274" t="s">
        <v>268</v>
      </c>
      <c r="BT526" s="274" t="s">
        <v>268</v>
      </c>
      <c r="BU526" s="274" t="s">
        <v>268</v>
      </c>
      <c r="BV526" s="274" t="s">
        <v>268</v>
      </c>
      <c r="BW526" s="274" t="s">
        <v>268</v>
      </c>
      <c r="BX526" s="274" t="s">
        <v>268</v>
      </c>
      <c r="BY526" s="295">
        <v>29</v>
      </c>
      <c r="BZ526" s="295">
        <v>29</v>
      </c>
      <c r="CA526" s="298" t="s">
        <v>142</v>
      </c>
      <c r="CB526" s="297">
        <v>122</v>
      </c>
      <c r="CC526" s="284">
        <f t="shared" si="34"/>
        <v>0</v>
      </c>
      <c r="CD526" s="295">
        <f t="shared" si="35"/>
        <v>29.000000000000004</v>
      </c>
      <c r="CE526" s="284">
        <f t="shared" si="36"/>
        <v>0</v>
      </c>
      <c r="CF526" s="295">
        <f t="shared" si="37"/>
        <v>1</v>
      </c>
      <c r="CG526" s="274" t="s">
        <v>876</v>
      </c>
      <c r="CH526" s="274" t="s">
        <v>268</v>
      </c>
      <c r="CI526" s="274" t="s">
        <v>268</v>
      </c>
      <c r="CJ526" s="298" t="s">
        <v>271</v>
      </c>
      <c r="CK526" s="297">
        <v>1</v>
      </c>
      <c r="CL526" s="274" t="s">
        <v>268</v>
      </c>
      <c r="CM526" s="274" t="s">
        <v>268</v>
      </c>
      <c r="CN526" s="274" t="s">
        <v>268</v>
      </c>
      <c r="CO526" s="274" t="s">
        <v>268</v>
      </c>
      <c r="CP526" s="274" t="s">
        <v>268</v>
      </c>
      <c r="CQ526" s="274" t="s">
        <v>268</v>
      </c>
      <c r="CR526" s="274" t="s">
        <v>877</v>
      </c>
      <c r="CS526" s="274">
        <v>28.3</v>
      </c>
      <c r="CT526" s="274" t="s">
        <v>268</v>
      </c>
      <c r="CU526" s="274">
        <v>28.3</v>
      </c>
      <c r="CV526" s="274">
        <v>365</v>
      </c>
      <c r="CW526" s="274" t="s">
        <v>878</v>
      </c>
      <c r="CX526" s="274" t="s">
        <v>835</v>
      </c>
      <c r="CY526" s="274" t="s">
        <v>836</v>
      </c>
      <c r="CZ526" s="274" t="s">
        <v>837</v>
      </c>
      <c r="DA526" s="274" t="s">
        <v>268</v>
      </c>
      <c r="DB526" s="274" t="s">
        <v>268</v>
      </c>
      <c r="DC526" s="274" t="s">
        <v>268</v>
      </c>
      <c r="DD526" s="274" t="s">
        <v>268</v>
      </c>
      <c r="DE526" s="274" t="s">
        <v>268</v>
      </c>
      <c r="DF526" s="274" t="s">
        <v>268</v>
      </c>
      <c r="DG526" s="299">
        <f>IFERROR(IF(CA526="D",IF(CK526="A dispo.",CD526*VLOOKUP('DATI INPUT'!$F$27,TARIFFE_UD,2,FALSE),CD526*VLOOKUP(CK526,TARIFFE_UD,2,FALSE)),CD526*VLOOKUP(CB526-100,TARIFFE_UND,2,FALSE)),0)</f>
        <v>17.862881216991291</v>
      </c>
      <c r="DH526" s="299">
        <f>IFERROR(IF(CA526="D",IF(CK526="A dispo.",CF526*VLOOKUP('DATI INPUT'!$F$27,TARIFFE_UD,3,FALSE),CF526*VLOOKUP(CK526,TARIFFE_UD,3,FALSE)),CF526*VLOOKUP(CB526-100,TARIFFE_UND,3,FALSE)),0)</f>
        <v>15.164853048114928</v>
      </c>
    </row>
    <row r="527" spans="1:112" x14ac:dyDescent="0.25">
      <c r="A527" s="274" t="s">
        <v>4981</v>
      </c>
      <c r="B527" s="274" t="s">
        <v>1130</v>
      </c>
      <c r="C527" s="274" t="s">
        <v>4982</v>
      </c>
      <c r="D527" s="274" t="s">
        <v>4975</v>
      </c>
      <c r="E527" s="274" t="s">
        <v>268</v>
      </c>
      <c r="F527" s="274" t="s">
        <v>156</v>
      </c>
      <c r="G527" s="274" t="s">
        <v>4976</v>
      </c>
      <c r="H527" s="274" t="s">
        <v>4890</v>
      </c>
      <c r="I527" s="274" t="s">
        <v>4977</v>
      </c>
      <c r="J527" s="274" t="s">
        <v>274</v>
      </c>
      <c r="K527" s="274" t="s">
        <v>4978</v>
      </c>
      <c r="L527" s="274" t="s">
        <v>984</v>
      </c>
      <c r="M527" s="274" t="s">
        <v>4979</v>
      </c>
      <c r="N527" s="274" t="s">
        <v>984</v>
      </c>
      <c r="O527" s="274" t="s">
        <v>873</v>
      </c>
      <c r="P527" s="274" t="s">
        <v>1847</v>
      </c>
      <c r="Q527" s="274" t="s">
        <v>296</v>
      </c>
      <c r="R527" s="274" t="s">
        <v>268</v>
      </c>
      <c r="S527" s="274" t="s">
        <v>268</v>
      </c>
      <c r="T527" s="274" t="s">
        <v>268</v>
      </c>
      <c r="U527" s="274" t="s">
        <v>268</v>
      </c>
      <c r="V527" s="274" t="s">
        <v>268</v>
      </c>
      <c r="W527" s="274" t="s">
        <v>4979</v>
      </c>
      <c r="X527" s="274" t="s">
        <v>1847</v>
      </c>
      <c r="Y527" s="274" t="s">
        <v>296</v>
      </c>
      <c r="Z527" s="274" t="s">
        <v>268</v>
      </c>
      <c r="AA527" s="274" t="s">
        <v>268</v>
      </c>
      <c r="AB527" s="274" t="s">
        <v>268</v>
      </c>
      <c r="AC527" s="274" t="s">
        <v>268</v>
      </c>
      <c r="AD527" s="274" t="s">
        <v>268</v>
      </c>
      <c r="AE527" s="274" t="s">
        <v>287</v>
      </c>
      <c r="AF527" s="274" t="s">
        <v>1811</v>
      </c>
      <c r="AG527" s="274" t="s">
        <v>875</v>
      </c>
      <c r="AH527" s="274" t="s">
        <v>1848</v>
      </c>
      <c r="AI527" s="274" t="s">
        <v>671</v>
      </c>
      <c r="AJ527" s="274" t="s">
        <v>268</v>
      </c>
      <c r="AK527" s="274" t="s">
        <v>377</v>
      </c>
      <c r="AL527" s="274" t="s">
        <v>268</v>
      </c>
      <c r="AM527" s="274" t="s">
        <v>268</v>
      </c>
      <c r="AN527" s="274" t="s">
        <v>268</v>
      </c>
      <c r="AO527" s="274" t="s">
        <v>268</v>
      </c>
      <c r="AP527" s="274" t="s">
        <v>268</v>
      </c>
      <c r="AQ527" s="274" t="s">
        <v>268</v>
      </c>
      <c r="AR527" s="274" t="s">
        <v>268</v>
      </c>
      <c r="AS527" s="274" t="s">
        <v>268</v>
      </c>
      <c r="AT527" s="274" t="s">
        <v>268</v>
      </c>
      <c r="AU527" s="274" t="s">
        <v>268</v>
      </c>
      <c r="AV527" s="274" t="s">
        <v>268</v>
      </c>
      <c r="AW527" s="274" t="s">
        <v>268</v>
      </c>
      <c r="AX527" s="274" t="s">
        <v>268</v>
      </c>
      <c r="AY527" s="274" t="s">
        <v>268</v>
      </c>
      <c r="AZ527" s="274" t="s">
        <v>268</v>
      </c>
      <c r="BA527" s="274" t="s">
        <v>268</v>
      </c>
      <c r="BB527" s="274" t="s">
        <v>268</v>
      </c>
      <c r="BC527" s="274" t="s">
        <v>268</v>
      </c>
      <c r="BD527" s="274" t="s">
        <v>268</v>
      </c>
      <c r="BE527" s="274" t="s">
        <v>268</v>
      </c>
      <c r="BF527" s="274" t="s">
        <v>268</v>
      </c>
      <c r="BG527" s="274" t="s">
        <v>268</v>
      </c>
      <c r="BH527" s="274" t="s">
        <v>268</v>
      </c>
      <c r="BI527" s="274" t="s">
        <v>268</v>
      </c>
      <c r="BJ527" s="274" t="s">
        <v>268</v>
      </c>
      <c r="BK527" s="274" t="s">
        <v>268</v>
      </c>
      <c r="BL527" s="274" t="s">
        <v>268</v>
      </c>
      <c r="BM527" s="274" t="s">
        <v>268</v>
      </c>
      <c r="BN527" s="274" t="s">
        <v>268</v>
      </c>
      <c r="BO527" s="274" t="s">
        <v>268</v>
      </c>
      <c r="BP527" s="274" t="s">
        <v>268</v>
      </c>
      <c r="BQ527" s="274" t="s">
        <v>268</v>
      </c>
      <c r="BR527" s="274" t="s">
        <v>268</v>
      </c>
      <c r="BS527" s="274" t="s">
        <v>268</v>
      </c>
      <c r="BT527" s="274" t="s">
        <v>268</v>
      </c>
      <c r="BU527" s="274" t="s">
        <v>268</v>
      </c>
      <c r="BV527" s="274" t="s">
        <v>268</v>
      </c>
      <c r="BW527" s="274" t="s">
        <v>268</v>
      </c>
      <c r="BX527" s="274" t="s">
        <v>268</v>
      </c>
      <c r="BY527" s="295">
        <v>35</v>
      </c>
      <c r="BZ527" s="295">
        <v>35</v>
      </c>
      <c r="CA527" s="298" t="s">
        <v>142</v>
      </c>
      <c r="CB527" s="297">
        <v>122</v>
      </c>
      <c r="CC527" s="284">
        <f t="shared" si="34"/>
        <v>0</v>
      </c>
      <c r="CD527" s="295">
        <f t="shared" si="35"/>
        <v>35</v>
      </c>
      <c r="CE527" s="284">
        <f t="shared" si="36"/>
        <v>0</v>
      </c>
      <c r="CF527" s="295">
        <f t="shared" si="37"/>
        <v>1</v>
      </c>
      <c r="CG527" s="274" t="s">
        <v>876</v>
      </c>
      <c r="CH527" s="274" t="s">
        <v>268</v>
      </c>
      <c r="CI527" s="274" t="s">
        <v>268</v>
      </c>
      <c r="CJ527" s="298" t="s">
        <v>271</v>
      </c>
      <c r="CK527" s="297">
        <v>1</v>
      </c>
      <c r="CL527" s="274" t="s">
        <v>268</v>
      </c>
      <c r="CM527" s="274" t="s">
        <v>268</v>
      </c>
      <c r="CN527" s="274" t="s">
        <v>268</v>
      </c>
      <c r="CO527" s="274" t="s">
        <v>268</v>
      </c>
      <c r="CP527" s="274" t="s">
        <v>268</v>
      </c>
      <c r="CQ527" s="274" t="s">
        <v>4983</v>
      </c>
      <c r="CR527" s="274" t="s">
        <v>877</v>
      </c>
      <c r="CS527" s="274">
        <v>30.58</v>
      </c>
      <c r="CT527" s="274" t="s">
        <v>268</v>
      </c>
      <c r="CU527" s="274">
        <v>30.58</v>
      </c>
      <c r="CV527" s="274">
        <v>365</v>
      </c>
      <c r="CW527" s="274" t="s">
        <v>878</v>
      </c>
      <c r="CX527" s="274" t="s">
        <v>835</v>
      </c>
      <c r="CY527" s="274" t="s">
        <v>836</v>
      </c>
      <c r="CZ527" s="274" t="s">
        <v>837</v>
      </c>
      <c r="DA527" s="274" t="s">
        <v>268</v>
      </c>
      <c r="DB527" s="274" t="s">
        <v>268</v>
      </c>
      <c r="DC527" s="274" t="s">
        <v>268</v>
      </c>
      <c r="DD527" s="274" t="s">
        <v>268</v>
      </c>
      <c r="DE527" s="274" t="s">
        <v>268</v>
      </c>
      <c r="DF527" s="274" t="s">
        <v>268</v>
      </c>
      <c r="DG527" s="299">
        <f>IFERROR(IF(CA527="D",IF(CK527="A dispo.",CD527*VLOOKUP('DATI INPUT'!$F$27,TARIFFE_UD,2,FALSE),CD527*VLOOKUP(CK527,TARIFFE_UD,2,FALSE)),CD527*VLOOKUP(CB527-100,TARIFFE_UND,2,FALSE)),0)</f>
        <v>21.558649744644658</v>
      </c>
      <c r="DH527" s="299">
        <f>IFERROR(IF(CA527="D",IF(CK527="A dispo.",CF527*VLOOKUP('DATI INPUT'!$F$27,TARIFFE_UD,3,FALSE),CF527*VLOOKUP(CK527,TARIFFE_UD,3,FALSE)),CF527*VLOOKUP(CB527-100,TARIFFE_UND,3,FALSE)),0)</f>
        <v>15.164853048114928</v>
      </c>
    </row>
    <row r="528" spans="1:112" hidden="1" x14ac:dyDescent="0.25">
      <c r="A528" s="274" t="s">
        <v>4984</v>
      </c>
      <c r="B528" s="274" t="s">
        <v>1130</v>
      </c>
      <c r="C528" s="274" t="s">
        <v>4985</v>
      </c>
      <c r="D528" s="274" t="s">
        <v>4975</v>
      </c>
      <c r="E528" s="274" t="s">
        <v>268</v>
      </c>
      <c r="F528" s="274" t="s">
        <v>156</v>
      </c>
      <c r="G528" s="274" t="s">
        <v>4976</v>
      </c>
      <c r="H528" s="274" t="s">
        <v>4890</v>
      </c>
      <c r="I528" s="274" t="s">
        <v>4977</v>
      </c>
      <c r="J528" s="274" t="s">
        <v>274</v>
      </c>
      <c r="K528" s="274" t="s">
        <v>4978</v>
      </c>
      <c r="L528" s="274" t="s">
        <v>984</v>
      </c>
      <c r="M528" s="274" t="s">
        <v>4979</v>
      </c>
      <c r="N528" s="274" t="s">
        <v>984</v>
      </c>
      <c r="O528" s="274" t="s">
        <v>873</v>
      </c>
      <c r="P528" s="274" t="s">
        <v>1847</v>
      </c>
      <c r="Q528" s="274" t="s">
        <v>296</v>
      </c>
      <c r="R528" s="274" t="s">
        <v>268</v>
      </c>
      <c r="S528" s="274" t="s">
        <v>268</v>
      </c>
      <c r="T528" s="274" t="s">
        <v>268</v>
      </c>
      <c r="U528" s="274" t="s">
        <v>268</v>
      </c>
      <c r="V528" s="274" t="s">
        <v>268</v>
      </c>
      <c r="W528" s="274" t="s">
        <v>4979</v>
      </c>
      <c r="X528" s="274" t="s">
        <v>1847</v>
      </c>
      <c r="Y528" s="274" t="s">
        <v>296</v>
      </c>
      <c r="Z528" s="274" t="s">
        <v>268</v>
      </c>
      <c r="AA528" s="274" t="s">
        <v>268</v>
      </c>
      <c r="AB528" s="274" t="s">
        <v>268</v>
      </c>
      <c r="AC528" s="274" t="s">
        <v>268</v>
      </c>
      <c r="AD528" s="274" t="s">
        <v>268</v>
      </c>
      <c r="AE528" s="274" t="s">
        <v>287</v>
      </c>
      <c r="AF528" s="274" t="s">
        <v>1811</v>
      </c>
      <c r="AG528" s="274" t="s">
        <v>875</v>
      </c>
      <c r="AH528" s="274" t="s">
        <v>1848</v>
      </c>
      <c r="AI528" s="274" t="s">
        <v>772</v>
      </c>
      <c r="AJ528" s="274" t="s">
        <v>268</v>
      </c>
      <c r="AK528" s="274" t="s">
        <v>377</v>
      </c>
      <c r="AL528" s="274" t="s">
        <v>268</v>
      </c>
      <c r="AM528" s="274" t="s">
        <v>367</v>
      </c>
      <c r="AN528" s="274" t="s">
        <v>268</v>
      </c>
      <c r="AO528" s="274" t="s">
        <v>268</v>
      </c>
      <c r="AP528" s="274" t="s">
        <v>268</v>
      </c>
      <c r="AQ528" s="274" t="s">
        <v>268</v>
      </c>
      <c r="AR528" s="274" t="s">
        <v>268</v>
      </c>
      <c r="AS528" s="274" t="s">
        <v>268</v>
      </c>
      <c r="AT528" s="274" t="s">
        <v>268</v>
      </c>
      <c r="AU528" s="274" t="s">
        <v>268</v>
      </c>
      <c r="AV528" s="274" t="s">
        <v>268</v>
      </c>
      <c r="AW528" s="274" t="s">
        <v>268</v>
      </c>
      <c r="AX528" s="274" t="s">
        <v>268</v>
      </c>
      <c r="AY528" s="274" t="s">
        <v>268</v>
      </c>
      <c r="AZ528" s="274" t="s">
        <v>268</v>
      </c>
      <c r="BA528" s="274" t="s">
        <v>268</v>
      </c>
      <c r="BB528" s="274" t="s">
        <v>268</v>
      </c>
      <c r="BC528" s="274" t="s">
        <v>268</v>
      </c>
      <c r="BD528" s="274" t="s">
        <v>268</v>
      </c>
      <c r="BE528" s="274" t="s">
        <v>268</v>
      </c>
      <c r="BF528" s="274" t="s">
        <v>268</v>
      </c>
      <c r="BG528" s="274" t="s">
        <v>268</v>
      </c>
      <c r="BH528" s="274" t="s">
        <v>268</v>
      </c>
      <c r="BI528" s="274" t="s">
        <v>268</v>
      </c>
      <c r="BJ528" s="274" t="s">
        <v>268</v>
      </c>
      <c r="BK528" s="274" t="s">
        <v>268</v>
      </c>
      <c r="BL528" s="274" t="s">
        <v>268</v>
      </c>
      <c r="BM528" s="274" t="s">
        <v>268</v>
      </c>
      <c r="BN528" s="274" t="s">
        <v>268</v>
      </c>
      <c r="BO528" s="274" t="s">
        <v>268</v>
      </c>
      <c r="BP528" s="274" t="s">
        <v>268</v>
      </c>
      <c r="BQ528" s="274" t="s">
        <v>268</v>
      </c>
      <c r="BR528" s="274" t="s">
        <v>268</v>
      </c>
      <c r="BS528" s="274" t="s">
        <v>268</v>
      </c>
      <c r="BT528" s="274" t="s">
        <v>268</v>
      </c>
      <c r="BU528" s="274" t="s">
        <v>268</v>
      </c>
      <c r="BV528" s="274" t="s">
        <v>268</v>
      </c>
      <c r="BW528" s="274" t="s">
        <v>268</v>
      </c>
      <c r="BX528" s="274" t="s">
        <v>268</v>
      </c>
      <c r="BY528" s="295">
        <v>40</v>
      </c>
      <c r="BZ528" s="295">
        <v>40</v>
      </c>
      <c r="CA528" s="298" t="s">
        <v>143</v>
      </c>
      <c r="CB528" s="297">
        <v>117</v>
      </c>
      <c r="CC528" s="284">
        <f t="shared" si="34"/>
        <v>0</v>
      </c>
      <c r="CD528" s="295">
        <f t="shared" si="35"/>
        <v>40</v>
      </c>
      <c r="CE528" s="284">
        <f t="shared" si="36"/>
        <v>0</v>
      </c>
      <c r="CF528" s="295">
        <f t="shared" si="37"/>
        <v>40</v>
      </c>
      <c r="CG528" s="274" t="s">
        <v>392</v>
      </c>
      <c r="CH528" s="274" t="s">
        <v>268</v>
      </c>
      <c r="CI528" s="274" t="s">
        <v>268</v>
      </c>
      <c r="CJ528" s="298" t="s">
        <v>268</v>
      </c>
      <c r="CL528" s="274" t="s">
        <v>268</v>
      </c>
      <c r="CM528" s="274" t="s">
        <v>268</v>
      </c>
      <c r="CN528" s="274" t="s">
        <v>268</v>
      </c>
      <c r="CO528" s="274" t="s">
        <v>268</v>
      </c>
      <c r="CP528" s="274" t="s">
        <v>268</v>
      </c>
      <c r="CQ528" s="274" t="s">
        <v>268</v>
      </c>
      <c r="CR528" s="274" t="s">
        <v>877</v>
      </c>
      <c r="CS528" s="274">
        <v>207.2</v>
      </c>
      <c r="CT528" s="274" t="s">
        <v>268</v>
      </c>
      <c r="CU528" s="274">
        <v>207.2</v>
      </c>
      <c r="CV528" s="274">
        <v>365</v>
      </c>
      <c r="CW528" s="274" t="s">
        <v>878</v>
      </c>
      <c r="CX528" s="274" t="s">
        <v>835</v>
      </c>
      <c r="CY528" s="274" t="s">
        <v>836</v>
      </c>
      <c r="CZ528" s="274" t="s">
        <v>837</v>
      </c>
      <c r="DA528" s="274" t="s">
        <v>268</v>
      </c>
      <c r="DB528" s="274" t="s">
        <v>268</v>
      </c>
      <c r="DC528" s="274" t="s">
        <v>268</v>
      </c>
      <c r="DD528" s="274" t="s">
        <v>268</v>
      </c>
      <c r="DE528" s="274" t="s">
        <v>268</v>
      </c>
      <c r="DF528" s="274" t="s">
        <v>268</v>
      </c>
      <c r="DG528" s="299">
        <f>IFERROR(IF(CA528="D",IF(CK528="A dispo.",CD528*VLOOKUP('DATI INPUT'!$F$27,TARIFFE_UD,2,FALSE),CD528*VLOOKUP(CK528,TARIFFE_UD,2,FALSE)),CD528*VLOOKUP(CB528-100,TARIFFE_UND,2,FALSE)),0)</f>
        <v>42.272293482620682</v>
      </c>
      <c r="DH528" s="299">
        <f>IFERROR(IF(CA528="D",IF(CK528="A dispo.",CF528*VLOOKUP('DATI INPUT'!$F$27,TARIFFE_UD,3,FALSE),CF528*VLOOKUP(CK528,TARIFFE_UD,3,FALSE)),CF528*VLOOKUP(CB528-100,TARIFFE_UND,3,FALSE)),0)</f>
        <v>152.72712905226885</v>
      </c>
    </row>
    <row r="529" spans="1:112" x14ac:dyDescent="0.25">
      <c r="A529" s="274" t="s">
        <v>4986</v>
      </c>
      <c r="B529" s="274" t="s">
        <v>1130</v>
      </c>
      <c r="C529" s="274" t="s">
        <v>4987</v>
      </c>
      <c r="D529" s="274" t="s">
        <v>4975</v>
      </c>
      <c r="E529" s="274" t="s">
        <v>268</v>
      </c>
      <c r="F529" s="274" t="s">
        <v>156</v>
      </c>
      <c r="G529" s="274" t="s">
        <v>4976</v>
      </c>
      <c r="H529" s="274" t="s">
        <v>4890</v>
      </c>
      <c r="I529" s="274" t="s">
        <v>4977</v>
      </c>
      <c r="J529" s="274" t="s">
        <v>274</v>
      </c>
      <c r="K529" s="274" t="s">
        <v>4978</v>
      </c>
      <c r="L529" s="274" t="s">
        <v>984</v>
      </c>
      <c r="M529" s="274" t="s">
        <v>4979</v>
      </c>
      <c r="N529" s="274" t="s">
        <v>984</v>
      </c>
      <c r="O529" s="274" t="s">
        <v>873</v>
      </c>
      <c r="P529" s="274" t="s">
        <v>1847</v>
      </c>
      <c r="Q529" s="274" t="s">
        <v>296</v>
      </c>
      <c r="R529" s="274" t="s">
        <v>268</v>
      </c>
      <c r="S529" s="274" t="s">
        <v>268</v>
      </c>
      <c r="T529" s="274" t="s">
        <v>268</v>
      </c>
      <c r="U529" s="274" t="s">
        <v>268</v>
      </c>
      <c r="V529" s="274" t="s">
        <v>268</v>
      </c>
      <c r="W529" s="274" t="s">
        <v>4979</v>
      </c>
      <c r="X529" s="274" t="s">
        <v>1847</v>
      </c>
      <c r="Y529" s="274" t="s">
        <v>296</v>
      </c>
      <c r="Z529" s="274" t="s">
        <v>268</v>
      </c>
      <c r="AA529" s="274" t="s">
        <v>268</v>
      </c>
      <c r="AB529" s="274" t="s">
        <v>268</v>
      </c>
      <c r="AC529" s="274" t="s">
        <v>268</v>
      </c>
      <c r="AD529" s="274" t="s">
        <v>268</v>
      </c>
      <c r="AE529" s="274" t="s">
        <v>287</v>
      </c>
      <c r="AF529" s="274" t="s">
        <v>1811</v>
      </c>
      <c r="AG529" s="274" t="s">
        <v>875</v>
      </c>
      <c r="AH529" s="274" t="s">
        <v>1848</v>
      </c>
      <c r="AI529" s="274" t="s">
        <v>772</v>
      </c>
      <c r="AJ529" s="274" t="s">
        <v>268</v>
      </c>
      <c r="AK529" s="274" t="s">
        <v>377</v>
      </c>
      <c r="AL529" s="274" t="s">
        <v>268</v>
      </c>
      <c r="AM529" s="274" t="s">
        <v>367</v>
      </c>
      <c r="AN529" s="274" t="s">
        <v>268</v>
      </c>
      <c r="AO529" s="274" t="s">
        <v>268</v>
      </c>
      <c r="AP529" s="274" t="s">
        <v>268</v>
      </c>
      <c r="AQ529" s="274" t="s">
        <v>268</v>
      </c>
      <c r="AR529" s="274" t="s">
        <v>268</v>
      </c>
      <c r="AS529" s="274" t="s">
        <v>268</v>
      </c>
      <c r="AT529" s="274" t="s">
        <v>268</v>
      </c>
      <c r="AU529" s="274" t="s">
        <v>268</v>
      </c>
      <c r="AV529" s="274" t="s">
        <v>268</v>
      </c>
      <c r="AW529" s="274" t="s">
        <v>268</v>
      </c>
      <c r="AX529" s="274" t="s">
        <v>268</v>
      </c>
      <c r="AY529" s="274" t="s">
        <v>268</v>
      </c>
      <c r="AZ529" s="274" t="s">
        <v>268</v>
      </c>
      <c r="BA529" s="274" t="s">
        <v>268</v>
      </c>
      <c r="BB529" s="274" t="s">
        <v>268</v>
      </c>
      <c r="BC529" s="274" t="s">
        <v>268</v>
      </c>
      <c r="BD529" s="274" t="s">
        <v>268</v>
      </c>
      <c r="BE529" s="274" t="s">
        <v>268</v>
      </c>
      <c r="BF529" s="274" t="s">
        <v>268</v>
      </c>
      <c r="BG529" s="274" t="s">
        <v>268</v>
      </c>
      <c r="BH529" s="274" t="s">
        <v>268</v>
      </c>
      <c r="BI529" s="274" t="s">
        <v>268</v>
      </c>
      <c r="BJ529" s="274" t="s">
        <v>268</v>
      </c>
      <c r="BK529" s="274" t="s">
        <v>268</v>
      </c>
      <c r="BL529" s="274" t="s">
        <v>268</v>
      </c>
      <c r="BM529" s="274" t="s">
        <v>268</v>
      </c>
      <c r="BN529" s="274" t="s">
        <v>268</v>
      </c>
      <c r="BO529" s="274" t="s">
        <v>268</v>
      </c>
      <c r="BP529" s="274" t="s">
        <v>268</v>
      </c>
      <c r="BQ529" s="274" t="s">
        <v>268</v>
      </c>
      <c r="BR529" s="274" t="s">
        <v>268</v>
      </c>
      <c r="BS529" s="274" t="s">
        <v>268</v>
      </c>
      <c r="BT529" s="274" t="s">
        <v>268</v>
      </c>
      <c r="BU529" s="274" t="s">
        <v>268</v>
      </c>
      <c r="BV529" s="274" t="s">
        <v>268</v>
      </c>
      <c r="BW529" s="274" t="s">
        <v>268</v>
      </c>
      <c r="BX529" s="274" t="s">
        <v>268</v>
      </c>
      <c r="BY529" s="295">
        <v>21</v>
      </c>
      <c r="BZ529" s="295">
        <v>21</v>
      </c>
      <c r="CA529" s="298" t="s">
        <v>142</v>
      </c>
      <c r="CB529" s="297">
        <v>123</v>
      </c>
      <c r="CC529" s="284">
        <f t="shared" si="34"/>
        <v>0</v>
      </c>
      <c r="CD529" s="295">
        <f t="shared" si="35"/>
        <v>21</v>
      </c>
      <c r="CE529" s="284">
        <f t="shared" si="36"/>
        <v>1</v>
      </c>
      <c r="CF529" s="295">
        <f t="shared" si="37"/>
        <v>0</v>
      </c>
      <c r="CG529" s="274" t="s">
        <v>1817</v>
      </c>
      <c r="CH529" s="274" t="s">
        <v>268</v>
      </c>
      <c r="CI529" s="274" t="s">
        <v>268</v>
      </c>
      <c r="CJ529" s="298" t="s">
        <v>271</v>
      </c>
      <c r="CK529" s="297">
        <v>1</v>
      </c>
      <c r="CL529" s="274" t="s">
        <v>268</v>
      </c>
      <c r="CM529" s="274" t="s">
        <v>268</v>
      </c>
      <c r="CN529" s="274" t="s">
        <v>268</v>
      </c>
      <c r="CO529" s="274" t="s">
        <v>268</v>
      </c>
      <c r="CP529" s="274" t="s">
        <v>268</v>
      </c>
      <c r="CQ529" s="274" t="s">
        <v>268</v>
      </c>
      <c r="CR529" s="274" t="s">
        <v>877</v>
      </c>
      <c r="CS529" s="274">
        <v>7.98</v>
      </c>
      <c r="CT529" s="274" t="s">
        <v>268</v>
      </c>
      <c r="CU529" s="274">
        <v>7.98</v>
      </c>
      <c r="CV529" s="274">
        <v>365</v>
      </c>
      <c r="CW529" s="274" t="s">
        <v>878</v>
      </c>
      <c r="CX529" s="274" t="s">
        <v>835</v>
      </c>
      <c r="CY529" s="274" t="s">
        <v>836</v>
      </c>
      <c r="CZ529" s="274" t="s">
        <v>837</v>
      </c>
      <c r="DA529" s="274" t="s">
        <v>268</v>
      </c>
      <c r="DB529" s="274" t="s">
        <v>268</v>
      </c>
      <c r="DC529" s="274" t="s">
        <v>268</v>
      </c>
      <c r="DD529" s="274" t="s">
        <v>268</v>
      </c>
      <c r="DE529" s="274" t="s">
        <v>268</v>
      </c>
      <c r="DF529" s="274" t="s">
        <v>268</v>
      </c>
      <c r="DG529" s="299">
        <f>IFERROR(IF(CA529="D",IF(CK529="A dispo.",CD529*VLOOKUP('DATI INPUT'!$F$27,TARIFFE_UD,2,FALSE),CD529*VLOOKUP(CK529,TARIFFE_UD,2,FALSE)),CD529*VLOOKUP(CB529-100,TARIFFE_UND,2,FALSE)),0)</f>
        <v>12.935189846786795</v>
      </c>
      <c r="DH529" s="299">
        <f>IFERROR(IF(CA529="D",IF(CK529="A dispo.",CF529*VLOOKUP('DATI INPUT'!$F$27,TARIFFE_UD,3,FALSE),CF529*VLOOKUP(CK529,TARIFFE_UD,3,FALSE)),CF529*VLOOKUP(CB529-100,TARIFFE_UND,3,FALSE)),0)</f>
        <v>0</v>
      </c>
    </row>
    <row r="530" spans="1:112" x14ac:dyDescent="0.25">
      <c r="A530" s="274" t="s">
        <v>4988</v>
      </c>
      <c r="B530" s="274" t="s">
        <v>4989</v>
      </c>
      <c r="C530" s="274" t="s">
        <v>618</v>
      </c>
      <c r="D530" s="274" t="s">
        <v>4990</v>
      </c>
      <c r="E530" s="274" t="s">
        <v>268</v>
      </c>
      <c r="F530" s="274" t="s">
        <v>156</v>
      </c>
      <c r="G530" s="274" t="s">
        <v>4991</v>
      </c>
      <c r="H530" s="274" t="s">
        <v>986</v>
      </c>
      <c r="I530" s="274" t="s">
        <v>4992</v>
      </c>
      <c r="J530" s="274" t="s">
        <v>274</v>
      </c>
      <c r="K530" s="274" t="s">
        <v>4993</v>
      </c>
      <c r="L530" s="274" t="s">
        <v>984</v>
      </c>
      <c r="M530" s="274" t="s">
        <v>4994</v>
      </c>
      <c r="N530" s="274" t="s">
        <v>984</v>
      </c>
      <c r="O530" s="274" t="s">
        <v>873</v>
      </c>
      <c r="P530" s="274" t="s">
        <v>2258</v>
      </c>
      <c r="Q530" s="274" t="s">
        <v>282</v>
      </c>
      <c r="R530" s="274" t="s">
        <v>268</v>
      </c>
      <c r="S530" s="274" t="s">
        <v>268</v>
      </c>
      <c r="T530" s="274" t="s">
        <v>268</v>
      </c>
      <c r="U530" s="274" t="s">
        <v>268</v>
      </c>
      <c r="V530" s="274" t="s">
        <v>268</v>
      </c>
      <c r="W530" s="274" t="s">
        <v>4994</v>
      </c>
      <c r="X530" s="274" t="s">
        <v>2258</v>
      </c>
      <c r="Y530" s="274" t="s">
        <v>282</v>
      </c>
      <c r="Z530" s="274" t="s">
        <v>268</v>
      </c>
      <c r="AA530" s="274" t="s">
        <v>268</v>
      </c>
      <c r="AB530" s="274" t="s">
        <v>268</v>
      </c>
      <c r="AC530" s="274" t="s">
        <v>268</v>
      </c>
      <c r="AD530" s="274" t="s">
        <v>268</v>
      </c>
      <c r="AE530" s="274" t="s">
        <v>287</v>
      </c>
      <c r="AF530" s="274" t="s">
        <v>1811</v>
      </c>
      <c r="AG530" s="274" t="s">
        <v>875</v>
      </c>
      <c r="AH530" s="274" t="s">
        <v>1848</v>
      </c>
      <c r="AI530" s="274" t="s">
        <v>742</v>
      </c>
      <c r="AJ530" s="274" t="s">
        <v>268</v>
      </c>
      <c r="AK530" s="274" t="s">
        <v>366</v>
      </c>
      <c r="AL530" s="274" t="s">
        <v>268</v>
      </c>
      <c r="AM530" s="274" t="s">
        <v>268</v>
      </c>
      <c r="AN530" s="274" t="s">
        <v>268</v>
      </c>
      <c r="AO530" s="274" t="s">
        <v>268</v>
      </c>
      <c r="AP530" s="274" t="s">
        <v>268</v>
      </c>
      <c r="AQ530" s="274" t="s">
        <v>268</v>
      </c>
      <c r="AR530" s="274" t="s">
        <v>268</v>
      </c>
      <c r="AS530" s="274" t="s">
        <v>268</v>
      </c>
      <c r="AT530" s="274" t="s">
        <v>268</v>
      </c>
      <c r="AU530" s="274" t="s">
        <v>268</v>
      </c>
      <c r="AV530" s="274" t="s">
        <v>268</v>
      </c>
      <c r="AW530" s="274" t="s">
        <v>268</v>
      </c>
      <c r="AX530" s="274" t="s">
        <v>268</v>
      </c>
      <c r="AY530" s="274" t="s">
        <v>268</v>
      </c>
      <c r="AZ530" s="274" t="s">
        <v>268</v>
      </c>
      <c r="BA530" s="274" t="s">
        <v>268</v>
      </c>
      <c r="BB530" s="274" t="s">
        <v>268</v>
      </c>
      <c r="BC530" s="274" t="s">
        <v>268</v>
      </c>
      <c r="BD530" s="274" t="s">
        <v>268</v>
      </c>
      <c r="BE530" s="274" t="s">
        <v>268</v>
      </c>
      <c r="BF530" s="274" t="s">
        <v>268</v>
      </c>
      <c r="BG530" s="274" t="s">
        <v>268</v>
      </c>
      <c r="BH530" s="274" t="s">
        <v>268</v>
      </c>
      <c r="BI530" s="274" t="s">
        <v>268</v>
      </c>
      <c r="BJ530" s="274" t="s">
        <v>268</v>
      </c>
      <c r="BK530" s="274" t="s">
        <v>268</v>
      </c>
      <c r="BL530" s="274" t="s">
        <v>268</v>
      </c>
      <c r="BM530" s="274" t="s">
        <v>268</v>
      </c>
      <c r="BN530" s="274" t="s">
        <v>268</v>
      </c>
      <c r="BO530" s="274" t="s">
        <v>268</v>
      </c>
      <c r="BP530" s="274" t="s">
        <v>268</v>
      </c>
      <c r="BQ530" s="274" t="s">
        <v>268</v>
      </c>
      <c r="BR530" s="274" t="s">
        <v>268</v>
      </c>
      <c r="BS530" s="274" t="s">
        <v>268</v>
      </c>
      <c r="BT530" s="274" t="s">
        <v>268</v>
      </c>
      <c r="BU530" s="274" t="s">
        <v>268</v>
      </c>
      <c r="BV530" s="274" t="s">
        <v>268</v>
      </c>
      <c r="BW530" s="274" t="s">
        <v>268</v>
      </c>
      <c r="BX530" s="274" t="s">
        <v>268</v>
      </c>
      <c r="BY530" s="295">
        <v>25</v>
      </c>
      <c r="BZ530" s="295">
        <v>25</v>
      </c>
      <c r="CA530" s="298" t="s">
        <v>142</v>
      </c>
      <c r="CB530" s="297">
        <v>122</v>
      </c>
      <c r="CC530" s="284">
        <f t="shared" si="34"/>
        <v>0</v>
      </c>
      <c r="CD530" s="295">
        <f t="shared" si="35"/>
        <v>25</v>
      </c>
      <c r="CE530" s="284">
        <f t="shared" si="36"/>
        <v>0</v>
      </c>
      <c r="CF530" s="295">
        <f t="shared" si="37"/>
        <v>1</v>
      </c>
      <c r="CG530" s="274" t="s">
        <v>876</v>
      </c>
      <c r="CH530" s="274" t="s">
        <v>268</v>
      </c>
      <c r="CI530" s="274" t="s">
        <v>268</v>
      </c>
      <c r="CJ530" s="298" t="s">
        <v>280</v>
      </c>
      <c r="CK530" s="297">
        <v>2</v>
      </c>
      <c r="CL530" s="274" t="s">
        <v>268</v>
      </c>
      <c r="CM530" s="274" t="s">
        <v>268</v>
      </c>
      <c r="CN530" s="274" t="s">
        <v>268</v>
      </c>
      <c r="CO530" s="274" t="s">
        <v>268</v>
      </c>
      <c r="CP530" s="274" t="s">
        <v>268</v>
      </c>
      <c r="CQ530" s="274" t="s">
        <v>268</v>
      </c>
      <c r="CR530" s="274" t="s">
        <v>877</v>
      </c>
      <c r="CS530" s="274">
        <v>63.81</v>
      </c>
      <c r="CT530" s="274" t="s">
        <v>268</v>
      </c>
      <c r="CU530" s="274">
        <v>63.81</v>
      </c>
      <c r="CV530" s="274">
        <v>365</v>
      </c>
      <c r="CW530" s="274" t="s">
        <v>878</v>
      </c>
      <c r="CX530" s="274" t="s">
        <v>835</v>
      </c>
      <c r="CY530" s="274" t="s">
        <v>836</v>
      </c>
      <c r="CZ530" s="274" t="s">
        <v>837</v>
      </c>
      <c r="DA530" s="274" t="s">
        <v>268</v>
      </c>
      <c r="DB530" s="274" t="s">
        <v>268</v>
      </c>
      <c r="DC530" s="274" t="s">
        <v>268</v>
      </c>
      <c r="DD530" s="274" t="s">
        <v>268</v>
      </c>
      <c r="DE530" s="274" t="s">
        <v>268</v>
      </c>
      <c r="DF530" s="274" t="s">
        <v>268</v>
      </c>
      <c r="DG530" s="299">
        <f>IFERROR(IF(CA530="D",IF(CK530="A dispo.",CD530*VLOOKUP('DATI INPUT'!$F$27,TARIFFE_UD,2,FALSE),CD530*VLOOKUP(CK530,TARIFFE_UD,2,FALSE)),CD530*VLOOKUP(CB530-100,TARIFFE_UND,2,FALSE)),0)</f>
        <v>17.96554145387055</v>
      </c>
      <c r="DH530" s="299">
        <f>IFERROR(IF(CA530="D",IF(CK530="A dispo.",CF530*VLOOKUP('DATI INPUT'!$F$27,TARIFFE_UD,3,FALSE),CF530*VLOOKUP(CK530,TARIFFE_UD,3,FALSE)),CF530*VLOOKUP(CB530-100,TARIFFE_UND,3,FALSE)),0)</f>
        <v>46.077822723118445</v>
      </c>
    </row>
    <row r="531" spans="1:112" x14ac:dyDescent="0.25">
      <c r="A531" s="274" t="s">
        <v>4995</v>
      </c>
      <c r="B531" s="274" t="s">
        <v>531</v>
      </c>
      <c r="C531" s="274" t="s">
        <v>4996</v>
      </c>
      <c r="D531" s="274" t="s">
        <v>4997</v>
      </c>
      <c r="E531" s="274" t="s">
        <v>268</v>
      </c>
      <c r="F531" s="274" t="s">
        <v>156</v>
      </c>
      <c r="G531" s="274" t="s">
        <v>4998</v>
      </c>
      <c r="H531" s="274" t="s">
        <v>1744</v>
      </c>
      <c r="I531" s="274" t="s">
        <v>4999</v>
      </c>
      <c r="J531" s="274" t="s">
        <v>156</v>
      </c>
      <c r="K531" s="274" t="s">
        <v>5000</v>
      </c>
      <c r="L531" s="274" t="s">
        <v>960</v>
      </c>
      <c r="M531" s="274" t="s">
        <v>4946</v>
      </c>
      <c r="N531" s="274" t="s">
        <v>984</v>
      </c>
      <c r="O531" s="274" t="s">
        <v>873</v>
      </c>
      <c r="P531" s="274" t="s">
        <v>1830</v>
      </c>
      <c r="Q531" s="274" t="s">
        <v>271</v>
      </c>
      <c r="R531" s="274" t="s">
        <v>268</v>
      </c>
      <c r="S531" s="274" t="s">
        <v>268</v>
      </c>
      <c r="T531" s="274" t="s">
        <v>268</v>
      </c>
      <c r="U531" s="274" t="s">
        <v>268</v>
      </c>
      <c r="V531" s="274" t="s">
        <v>268</v>
      </c>
      <c r="W531" s="274" t="s">
        <v>4946</v>
      </c>
      <c r="X531" s="274" t="s">
        <v>1830</v>
      </c>
      <c r="Y531" s="274" t="s">
        <v>271</v>
      </c>
      <c r="Z531" s="274" t="s">
        <v>268</v>
      </c>
      <c r="AA531" s="274" t="s">
        <v>268</v>
      </c>
      <c r="AB531" s="274" t="s">
        <v>268</v>
      </c>
      <c r="AC531" s="274" t="s">
        <v>268</v>
      </c>
      <c r="AD531" s="274" t="s">
        <v>268</v>
      </c>
      <c r="AE531" s="274" t="s">
        <v>287</v>
      </c>
      <c r="AF531" s="274" t="s">
        <v>1811</v>
      </c>
      <c r="AG531" s="274" t="s">
        <v>875</v>
      </c>
      <c r="AH531" s="274" t="s">
        <v>1848</v>
      </c>
      <c r="AI531" s="274" t="s">
        <v>4915</v>
      </c>
      <c r="AJ531" s="274" t="s">
        <v>268</v>
      </c>
      <c r="AK531" s="274" t="s">
        <v>381</v>
      </c>
      <c r="AL531" s="274" t="s">
        <v>268</v>
      </c>
      <c r="AM531" s="274" t="s">
        <v>405</v>
      </c>
      <c r="AN531" s="274" t="s">
        <v>287</v>
      </c>
      <c r="AO531" s="274" t="s">
        <v>1811</v>
      </c>
      <c r="AP531" s="274" t="s">
        <v>875</v>
      </c>
      <c r="AQ531" s="274" t="s">
        <v>1848</v>
      </c>
      <c r="AR531" s="274" t="s">
        <v>4915</v>
      </c>
      <c r="AS531" s="274" t="s">
        <v>268</v>
      </c>
      <c r="AT531" s="274" t="s">
        <v>395</v>
      </c>
      <c r="AU531" s="274" t="s">
        <v>268</v>
      </c>
      <c r="AV531" s="274" t="s">
        <v>405</v>
      </c>
      <c r="AW531" s="274" t="s">
        <v>268</v>
      </c>
      <c r="AX531" s="274" t="s">
        <v>268</v>
      </c>
      <c r="AY531" s="274" t="s">
        <v>268</v>
      </c>
      <c r="AZ531" s="274" t="s">
        <v>268</v>
      </c>
      <c r="BA531" s="274" t="s">
        <v>268</v>
      </c>
      <c r="BB531" s="274" t="s">
        <v>268</v>
      </c>
      <c r="BC531" s="274" t="s">
        <v>268</v>
      </c>
      <c r="BD531" s="274" t="s">
        <v>268</v>
      </c>
      <c r="BE531" s="274" t="s">
        <v>268</v>
      </c>
      <c r="BF531" s="274" t="s">
        <v>268</v>
      </c>
      <c r="BG531" s="274" t="s">
        <v>268</v>
      </c>
      <c r="BH531" s="274" t="s">
        <v>268</v>
      </c>
      <c r="BI531" s="274" t="s">
        <v>268</v>
      </c>
      <c r="BJ531" s="274" t="s">
        <v>268</v>
      </c>
      <c r="BK531" s="274" t="s">
        <v>268</v>
      </c>
      <c r="BL531" s="274" t="s">
        <v>268</v>
      </c>
      <c r="BM531" s="274" t="s">
        <v>268</v>
      </c>
      <c r="BN531" s="274" t="s">
        <v>268</v>
      </c>
      <c r="BO531" s="274" t="s">
        <v>268</v>
      </c>
      <c r="BP531" s="274" t="s">
        <v>268</v>
      </c>
      <c r="BQ531" s="274" t="s">
        <v>268</v>
      </c>
      <c r="BR531" s="274" t="s">
        <v>268</v>
      </c>
      <c r="BS531" s="274" t="s">
        <v>268</v>
      </c>
      <c r="BT531" s="274" t="s">
        <v>268</v>
      </c>
      <c r="BU531" s="274" t="s">
        <v>268</v>
      </c>
      <c r="BV531" s="274" t="s">
        <v>268</v>
      </c>
      <c r="BW531" s="274" t="s">
        <v>268</v>
      </c>
      <c r="BX531" s="274" t="s">
        <v>268</v>
      </c>
      <c r="BY531" s="295">
        <v>55</v>
      </c>
      <c r="BZ531" s="295">
        <v>55</v>
      </c>
      <c r="CA531" s="298" t="s">
        <v>142</v>
      </c>
      <c r="CB531" s="297">
        <v>122</v>
      </c>
      <c r="CC531" s="284">
        <f t="shared" si="34"/>
        <v>0</v>
      </c>
      <c r="CD531" s="295">
        <f t="shared" si="35"/>
        <v>55</v>
      </c>
      <c r="CE531" s="284">
        <f t="shared" si="36"/>
        <v>0</v>
      </c>
      <c r="CF531" s="295">
        <f t="shared" si="37"/>
        <v>1</v>
      </c>
      <c r="CG531" s="274" t="s">
        <v>876</v>
      </c>
      <c r="CH531" s="274" t="s">
        <v>268</v>
      </c>
      <c r="CI531" s="274" t="s">
        <v>268</v>
      </c>
      <c r="CJ531" s="298" t="s">
        <v>271</v>
      </c>
      <c r="CK531" s="297">
        <v>1</v>
      </c>
      <c r="CL531" s="274" t="s">
        <v>268</v>
      </c>
      <c r="CM531" s="274" t="s">
        <v>268</v>
      </c>
      <c r="CN531" s="274" t="s">
        <v>268</v>
      </c>
      <c r="CO531" s="274" t="s">
        <v>268</v>
      </c>
      <c r="CP531" s="274" t="s">
        <v>268</v>
      </c>
      <c r="CQ531" s="274" t="s">
        <v>268</v>
      </c>
      <c r="CR531" s="274" t="s">
        <v>877</v>
      </c>
      <c r="CS531" s="274">
        <v>38.18</v>
      </c>
      <c r="CT531" s="274" t="s">
        <v>268</v>
      </c>
      <c r="CU531" s="274">
        <v>38.18</v>
      </c>
      <c r="CV531" s="274">
        <v>365</v>
      </c>
      <c r="CW531" s="274" t="s">
        <v>878</v>
      </c>
      <c r="CX531" s="274" t="s">
        <v>835</v>
      </c>
      <c r="CY531" s="274" t="s">
        <v>836</v>
      </c>
      <c r="CZ531" s="274" t="s">
        <v>837</v>
      </c>
      <c r="DA531" s="274" t="s">
        <v>268</v>
      </c>
      <c r="DB531" s="274" t="s">
        <v>268</v>
      </c>
      <c r="DC531" s="274" t="s">
        <v>268</v>
      </c>
      <c r="DD531" s="274" t="s">
        <v>268</v>
      </c>
      <c r="DE531" s="274" t="s">
        <v>268</v>
      </c>
      <c r="DF531" s="274" t="s">
        <v>268</v>
      </c>
      <c r="DG531" s="299">
        <f>IFERROR(IF(CA531="D",IF(CK531="A dispo.",CD531*VLOOKUP('DATI INPUT'!$F$27,TARIFFE_UD,2,FALSE),CD531*VLOOKUP(CK531,TARIFFE_UD,2,FALSE)),CD531*VLOOKUP(CB531-100,TARIFFE_UND,2,FALSE)),0)</f>
        <v>33.877878170155888</v>
      </c>
      <c r="DH531" s="299">
        <f>IFERROR(IF(CA531="D",IF(CK531="A dispo.",CF531*VLOOKUP('DATI INPUT'!$F$27,TARIFFE_UD,3,FALSE),CF531*VLOOKUP(CK531,TARIFFE_UD,3,FALSE)),CF531*VLOOKUP(CB531-100,TARIFFE_UND,3,FALSE)),0)</f>
        <v>15.164853048114928</v>
      </c>
    </row>
    <row r="532" spans="1:112" x14ac:dyDescent="0.25">
      <c r="A532" s="274" t="s">
        <v>5001</v>
      </c>
      <c r="B532" s="274" t="s">
        <v>5002</v>
      </c>
      <c r="C532" s="274" t="s">
        <v>1434</v>
      </c>
      <c r="D532" s="274" t="s">
        <v>5003</v>
      </c>
      <c r="E532" s="274" t="s">
        <v>5004</v>
      </c>
      <c r="F532" s="274" t="s">
        <v>156</v>
      </c>
      <c r="G532" s="274" t="s">
        <v>5005</v>
      </c>
      <c r="H532" s="274" t="s">
        <v>1353</v>
      </c>
      <c r="I532" s="274" t="s">
        <v>5006</v>
      </c>
      <c r="J532" s="274" t="s">
        <v>274</v>
      </c>
      <c r="K532" s="274" t="s">
        <v>5007</v>
      </c>
      <c r="L532" s="274" t="s">
        <v>1043</v>
      </c>
      <c r="M532" s="274" t="s">
        <v>5008</v>
      </c>
      <c r="N532" s="274" t="s">
        <v>984</v>
      </c>
      <c r="O532" s="274" t="s">
        <v>873</v>
      </c>
      <c r="P532" s="274" t="s">
        <v>5009</v>
      </c>
      <c r="Q532" s="274" t="s">
        <v>268</v>
      </c>
      <c r="R532" s="274" t="s">
        <v>268</v>
      </c>
      <c r="S532" s="274" t="s">
        <v>268</v>
      </c>
      <c r="T532" s="274" t="s">
        <v>268</v>
      </c>
      <c r="U532" s="274" t="s">
        <v>268</v>
      </c>
      <c r="V532" s="274" t="s">
        <v>268</v>
      </c>
      <c r="W532" s="274" t="s">
        <v>5010</v>
      </c>
      <c r="X532" s="274" t="s">
        <v>1310</v>
      </c>
      <c r="Y532" s="274" t="s">
        <v>276</v>
      </c>
      <c r="Z532" s="274" t="s">
        <v>268</v>
      </c>
      <c r="AA532" s="274" t="s">
        <v>268</v>
      </c>
      <c r="AB532" s="274" t="s">
        <v>268</v>
      </c>
      <c r="AC532" s="274" t="s">
        <v>268</v>
      </c>
      <c r="AD532" s="274" t="s">
        <v>268</v>
      </c>
      <c r="AE532" s="274" t="s">
        <v>287</v>
      </c>
      <c r="AF532" s="274" t="s">
        <v>1811</v>
      </c>
      <c r="AG532" s="274" t="s">
        <v>875</v>
      </c>
      <c r="AH532" s="274" t="s">
        <v>1812</v>
      </c>
      <c r="AI532" s="274" t="s">
        <v>771</v>
      </c>
      <c r="AJ532" s="274" t="s">
        <v>268</v>
      </c>
      <c r="AK532" s="274" t="s">
        <v>381</v>
      </c>
      <c r="AL532" s="274" t="s">
        <v>268</v>
      </c>
      <c r="AM532" s="274" t="s">
        <v>288</v>
      </c>
      <c r="AN532" s="274" t="s">
        <v>268</v>
      </c>
      <c r="AO532" s="274" t="s">
        <v>268</v>
      </c>
      <c r="AP532" s="274" t="s">
        <v>268</v>
      </c>
      <c r="AQ532" s="274" t="s">
        <v>268</v>
      </c>
      <c r="AR532" s="274" t="s">
        <v>268</v>
      </c>
      <c r="AS532" s="274" t="s">
        <v>268</v>
      </c>
      <c r="AT532" s="274" t="s">
        <v>268</v>
      </c>
      <c r="AU532" s="274" t="s">
        <v>268</v>
      </c>
      <c r="AV532" s="274" t="s">
        <v>268</v>
      </c>
      <c r="AW532" s="274" t="s">
        <v>268</v>
      </c>
      <c r="AX532" s="274" t="s">
        <v>268</v>
      </c>
      <c r="AY532" s="274" t="s">
        <v>268</v>
      </c>
      <c r="AZ532" s="274" t="s">
        <v>268</v>
      </c>
      <c r="BA532" s="274" t="s">
        <v>268</v>
      </c>
      <c r="BB532" s="274" t="s">
        <v>268</v>
      </c>
      <c r="BC532" s="274" t="s">
        <v>268</v>
      </c>
      <c r="BD532" s="274" t="s">
        <v>268</v>
      </c>
      <c r="BE532" s="274" t="s">
        <v>268</v>
      </c>
      <c r="BF532" s="274" t="s">
        <v>268</v>
      </c>
      <c r="BG532" s="274" t="s">
        <v>268</v>
      </c>
      <c r="BH532" s="274" t="s">
        <v>268</v>
      </c>
      <c r="BI532" s="274" t="s">
        <v>268</v>
      </c>
      <c r="BJ532" s="274" t="s">
        <v>268</v>
      </c>
      <c r="BK532" s="274" t="s">
        <v>268</v>
      </c>
      <c r="BL532" s="274" t="s">
        <v>268</v>
      </c>
      <c r="BM532" s="274" t="s">
        <v>268</v>
      </c>
      <c r="BN532" s="274" t="s">
        <v>268</v>
      </c>
      <c r="BO532" s="274" t="s">
        <v>268</v>
      </c>
      <c r="BP532" s="274" t="s">
        <v>268</v>
      </c>
      <c r="BQ532" s="274" t="s">
        <v>268</v>
      </c>
      <c r="BR532" s="274" t="s">
        <v>268</v>
      </c>
      <c r="BS532" s="274" t="s">
        <v>268</v>
      </c>
      <c r="BT532" s="274" t="s">
        <v>268</v>
      </c>
      <c r="BU532" s="274" t="s">
        <v>268</v>
      </c>
      <c r="BV532" s="274" t="s">
        <v>268</v>
      </c>
      <c r="BW532" s="274" t="s">
        <v>268</v>
      </c>
      <c r="BX532" s="274" t="s">
        <v>268</v>
      </c>
      <c r="BY532" s="295">
        <v>44.5</v>
      </c>
      <c r="BZ532" s="295">
        <v>44.5</v>
      </c>
      <c r="CA532" s="298" t="s">
        <v>142</v>
      </c>
      <c r="CB532" s="297">
        <v>122</v>
      </c>
      <c r="CC532" s="284">
        <f t="shared" si="34"/>
        <v>0</v>
      </c>
      <c r="CD532" s="295">
        <f t="shared" si="35"/>
        <v>44.5</v>
      </c>
      <c r="CE532" s="284">
        <f t="shared" si="36"/>
        <v>0</v>
      </c>
      <c r="CF532" s="295">
        <f t="shared" si="37"/>
        <v>1</v>
      </c>
      <c r="CG532" s="274" t="s">
        <v>876</v>
      </c>
      <c r="CH532" s="274" t="s">
        <v>268</v>
      </c>
      <c r="CI532" s="274" t="s">
        <v>268</v>
      </c>
      <c r="CJ532" s="298" t="s">
        <v>271</v>
      </c>
      <c r="CK532" s="297">
        <v>1</v>
      </c>
      <c r="CL532" s="274" t="s">
        <v>268</v>
      </c>
      <c r="CM532" s="274" t="s">
        <v>268</v>
      </c>
      <c r="CN532" s="274" t="s">
        <v>268</v>
      </c>
      <c r="CO532" s="274" t="s">
        <v>268</v>
      </c>
      <c r="CP532" s="274" t="s">
        <v>268</v>
      </c>
      <c r="CQ532" s="274" t="s">
        <v>268</v>
      </c>
      <c r="CR532" s="274" t="s">
        <v>877</v>
      </c>
      <c r="CS532" s="274">
        <v>34.19</v>
      </c>
      <c r="CT532" s="274" t="s">
        <v>268</v>
      </c>
      <c r="CU532" s="274">
        <v>34.19</v>
      </c>
      <c r="CV532" s="274">
        <v>365</v>
      </c>
      <c r="CW532" s="274" t="s">
        <v>878</v>
      </c>
      <c r="CX532" s="274" t="s">
        <v>835</v>
      </c>
      <c r="CY532" s="274" t="s">
        <v>836</v>
      </c>
      <c r="CZ532" s="274" t="s">
        <v>837</v>
      </c>
      <c r="DA532" s="274" t="s">
        <v>268</v>
      </c>
      <c r="DB532" s="274" t="s">
        <v>268</v>
      </c>
      <c r="DC532" s="274" t="s">
        <v>268</v>
      </c>
      <c r="DD532" s="274" t="s">
        <v>268</v>
      </c>
      <c r="DE532" s="274" t="s">
        <v>268</v>
      </c>
      <c r="DF532" s="274" t="s">
        <v>268</v>
      </c>
      <c r="DG532" s="299">
        <f>IFERROR(IF(CA532="D",IF(CK532="A dispo.",CD532*VLOOKUP('DATI INPUT'!$F$27,TARIFFE_UD,2,FALSE),CD532*VLOOKUP(CK532,TARIFFE_UD,2,FALSE)),CD532*VLOOKUP(CB532-100,TARIFFE_UND,2,FALSE)),0)</f>
        <v>27.410283246762493</v>
      </c>
      <c r="DH532" s="299">
        <f>IFERROR(IF(CA532="D",IF(CK532="A dispo.",CF532*VLOOKUP('DATI INPUT'!$F$27,TARIFFE_UD,3,FALSE),CF532*VLOOKUP(CK532,TARIFFE_UD,3,FALSE)),CF532*VLOOKUP(CB532-100,TARIFFE_UND,3,FALSE)),0)</f>
        <v>15.164853048114928</v>
      </c>
    </row>
    <row r="533" spans="1:112" hidden="1" x14ac:dyDescent="0.25">
      <c r="A533" s="274" t="s">
        <v>5011</v>
      </c>
      <c r="B533" s="274" t="s">
        <v>5002</v>
      </c>
      <c r="C533" s="274" t="s">
        <v>619</v>
      </c>
      <c r="D533" s="274" t="s">
        <v>5003</v>
      </c>
      <c r="E533" s="274" t="s">
        <v>5004</v>
      </c>
      <c r="F533" s="274" t="s">
        <v>156</v>
      </c>
      <c r="G533" s="274" t="s">
        <v>5005</v>
      </c>
      <c r="H533" s="274" t="s">
        <v>1353</v>
      </c>
      <c r="I533" s="274" t="s">
        <v>5006</v>
      </c>
      <c r="J533" s="274" t="s">
        <v>274</v>
      </c>
      <c r="K533" s="274" t="s">
        <v>5007</v>
      </c>
      <c r="L533" s="274" t="s">
        <v>1043</v>
      </c>
      <c r="M533" s="274" t="s">
        <v>5008</v>
      </c>
      <c r="N533" s="274" t="s">
        <v>984</v>
      </c>
      <c r="O533" s="274" t="s">
        <v>873</v>
      </c>
      <c r="P533" s="274" t="s">
        <v>5009</v>
      </c>
      <c r="Q533" s="274" t="s">
        <v>268</v>
      </c>
      <c r="R533" s="274" t="s">
        <v>268</v>
      </c>
      <c r="S533" s="274" t="s">
        <v>268</v>
      </c>
      <c r="T533" s="274" t="s">
        <v>268</v>
      </c>
      <c r="U533" s="274" t="s">
        <v>268</v>
      </c>
      <c r="V533" s="274" t="s">
        <v>268</v>
      </c>
      <c r="W533" s="274" t="s">
        <v>5010</v>
      </c>
      <c r="X533" s="274" t="s">
        <v>1310</v>
      </c>
      <c r="Y533" s="274" t="s">
        <v>276</v>
      </c>
      <c r="Z533" s="274" t="s">
        <v>268</v>
      </c>
      <c r="AA533" s="274" t="s">
        <v>268</v>
      </c>
      <c r="AB533" s="274" t="s">
        <v>268</v>
      </c>
      <c r="AC533" s="274" t="s">
        <v>268</v>
      </c>
      <c r="AD533" s="274" t="s">
        <v>268</v>
      </c>
      <c r="AE533" s="274" t="s">
        <v>287</v>
      </c>
      <c r="AF533" s="274" t="s">
        <v>1811</v>
      </c>
      <c r="AG533" s="274" t="s">
        <v>875</v>
      </c>
      <c r="AH533" s="274" t="s">
        <v>1812</v>
      </c>
      <c r="AI533" s="274" t="s">
        <v>771</v>
      </c>
      <c r="AJ533" s="274" t="s">
        <v>268</v>
      </c>
      <c r="AK533" s="274" t="s">
        <v>377</v>
      </c>
      <c r="AL533" s="274" t="s">
        <v>268</v>
      </c>
      <c r="AM533" s="274" t="s">
        <v>566</v>
      </c>
      <c r="AN533" s="274" t="s">
        <v>268</v>
      </c>
      <c r="AO533" s="274" t="s">
        <v>268</v>
      </c>
      <c r="AP533" s="274" t="s">
        <v>268</v>
      </c>
      <c r="AQ533" s="274" t="s">
        <v>268</v>
      </c>
      <c r="AR533" s="274" t="s">
        <v>268</v>
      </c>
      <c r="AS533" s="274" t="s">
        <v>268</v>
      </c>
      <c r="AT533" s="274" t="s">
        <v>268</v>
      </c>
      <c r="AU533" s="274" t="s">
        <v>268</v>
      </c>
      <c r="AV533" s="274" t="s">
        <v>268</v>
      </c>
      <c r="AW533" s="274" t="s">
        <v>268</v>
      </c>
      <c r="AX533" s="274" t="s">
        <v>268</v>
      </c>
      <c r="AY533" s="274" t="s">
        <v>268</v>
      </c>
      <c r="AZ533" s="274" t="s">
        <v>268</v>
      </c>
      <c r="BA533" s="274" t="s">
        <v>268</v>
      </c>
      <c r="BB533" s="274" t="s">
        <v>268</v>
      </c>
      <c r="BC533" s="274" t="s">
        <v>268</v>
      </c>
      <c r="BD533" s="274" t="s">
        <v>268</v>
      </c>
      <c r="BE533" s="274" t="s">
        <v>268</v>
      </c>
      <c r="BF533" s="274" t="s">
        <v>268</v>
      </c>
      <c r="BG533" s="274" t="s">
        <v>268</v>
      </c>
      <c r="BH533" s="274" t="s">
        <v>268</v>
      </c>
      <c r="BI533" s="274" t="s">
        <v>268</v>
      </c>
      <c r="BJ533" s="274" t="s">
        <v>268</v>
      </c>
      <c r="BK533" s="274" t="s">
        <v>268</v>
      </c>
      <c r="BL533" s="274" t="s">
        <v>268</v>
      </c>
      <c r="BM533" s="274" t="s">
        <v>268</v>
      </c>
      <c r="BN533" s="274" t="s">
        <v>268</v>
      </c>
      <c r="BO533" s="274" t="s">
        <v>268</v>
      </c>
      <c r="BP533" s="274" t="s">
        <v>268</v>
      </c>
      <c r="BQ533" s="274" t="s">
        <v>268</v>
      </c>
      <c r="BR533" s="274" t="s">
        <v>268</v>
      </c>
      <c r="BS533" s="274" t="s">
        <v>268</v>
      </c>
      <c r="BT533" s="274" t="s">
        <v>268</v>
      </c>
      <c r="BU533" s="274" t="s">
        <v>268</v>
      </c>
      <c r="BV533" s="274" t="s">
        <v>268</v>
      </c>
      <c r="BW533" s="274" t="s">
        <v>268</v>
      </c>
      <c r="BX533" s="274" t="s">
        <v>268</v>
      </c>
      <c r="BY533" s="295">
        <v>35</v>
      </c>
      <c r="BZ533" s="295">
        <v>35</v>
      </c>
      <c r="CA533" s="298" t="s">
        <v>143</v>
      </c>
      <c r="CB533" s="297">
        <v>108</v>
      </c>
      <c r="CC533" s="284">
        <f t="shared" si="34"/>
        <v>0</v>
      </c>
      <c r="CD533" s="295">
        <f t="shared" si="35"/>
        <v>35</v>
      </c>
      <c r="CE533" s="284">
        <f t="shared" si="36"/>
        <v>0</v>
      </c>
      <c r="CF533" s="295">
        <f t="shared" si="37"/>
        <v>35</v>
      </c>
      <c r="CG533" s="274" t="s">
        <v>278</v>
      </c>
      <c r="CH533" s="274" t="s">
        <v>268</v>
      </c>
      <c r="CI533" s="274" t="s">
        <v>268</v>
      </c>
      <c r="CJ533" s="298" t="s">
        <v>268</v>
      </c>
      <c r="CL533" s="274" t="s">
        <v>268</v>
      </c>
      <c r="CM533" s="274" t="s">
        <v>268</v>
      </c>
      <c r="CN533" s="274" t="s">
        <v>268</v>
      </c>
      <c r="CO533" s="274" t="s">
        <v>268</v>
      </c>
      <c r="CP533" s="274" t="s">
        <v>268</v>
      </c>
      <c r="CQ533" s="274" t="s">
        <v>268</v>
      </c>
      <c r="CR533" s="274" t="s">
        <v>877</v>
      </c>
      <c r="CS533" s="274">
        <v>100.1</v>
      </c>
      <c r="CT533" s="274" t="s">
        <v>268</v>
      </c>
      <c r="CU533" s="274">
        <v>100.1</v>
      </c>
      <c r="CV533" s="274">
        <v>365</v>
      </c>
      <c r="CW533" s="274" t="s">
        <v>878</v>
      </c>
      <c r="CX533" s="274" t="s">
        <v>835</v>
      </c>
      <c r="CY533" s="274" t="s">
        <v>836</v>
      </c>
      <c r="CZ533" s="274" t="s">
        <v>837</v>
      </c>
      <c r="DA533" s="274" t="s">
        <v>268</v>
      </c>
      <c r="DB533" s="274" t="s">
        <v>268</v>
      </c>
      <c r="DC533" s="274" t="s">
        <v>268</v>
      </c>
      <c r="DD533" s="274" t="s">
        <v>268</v>
      </c>
      <c r="DE533" s="274" t="s">
        <v>268</v>
      </c>
      <c r="DF533" s="274" t="s">
        <v>268</v>
      </c>
      <c r="DG533" s="299">
        <f>IFERROR(IF(CA533="D",IF(CK533="A dispo.",CD533*VLOOKUP('DATI INPUT'!$F$27,TARIFFE_UD,2,FALSE),CD533*VLOOKUP(CK533,TARIFFE_UD,2,FALSE)),CD533*VLOOKUP(CB533-100,TARIFFE_UND,2,FALSE)),0)</f>
        <v>20.323218020490714</v>
      </c>
      <c r="DH533" s="299">
        <f>IFERROR(IF(CA533="D",IF(CK533="A dispo.",CF533*VLOOKUP('DATI INPUT'!$F$27,TARIFFE_UD,3,FALSE),CF533*VLOOKUP(CK533,TARIFFE_UD,3,FALSE)),CF533*VLOOKUP(CB533-100,TARIFFE_UND,3,FALSE)),0)</f>
        <v>73.585078023422952</v>
      </c>
    </row>
    <row r="534" spans="1:112" x14ac:dyDescent="0.25">
      <c r="A534" s="274" t="s">
        <v>5012</v>
      </c>
      <c r="B534" s="274" t="s">
        <v>5002</v>
      </c>
      <c r="C534" s="274" t="s">
        <v>5013</v>
      </c>
      <c r="D534" s="274" t="s">
        <v>5003</v>
      </c>
      <c r="E534" s="274" t="s">
        <v>5004</v>
      </c>
      <c r="F534" s="274" t="s">
        <v>156</v>
      </c>
      <c r="G534" s="274" t="s">
        <v>5005</v>
      </c>
      <c r="H534" s="274" t="s">
        <v>1353</v>
      </c>
      <c r="I534" s="274" t="s">
        <v>5006</v>
      </c>
      <c r="J534" s="274" t="s">
        <v>274</v>
      </c>
      <c r="K534" s="274" t="s">
        <v>5007</v>
      </c>
      <c r="L534" s="274" t="s">
        <v>1043</v>
      </c>
      <c r="M534" s="274" t="s">
        <v>5008</v>
      </c>
      <c r="N534" s="274" t="s">
        <v>984</v>
      </c>
      <c r="O534" s="274" t="s">
        <v>873</v>
      </c>
      <c r="P534" s="274" t="s">
        <v>5009</v>
      </c>
      <c r="Q534" s="274" t="s">
        <v>268</v>
      </c>
      <c r="R534" s="274" t="s">
        <v>268</v>
      </c>
      <c r="S534" s="274" t="s">
        <v>268</v>
      </c>
      <c r="T534" s="274" t="s">
        <v>268</v>
      </c>
      <c r="U534" s="274" t="s">
        <v>268</v>
      </c>
      <c r="V534" s="274" t="s">
        <v>268</v>
      </c>
      <c r="W534" s="274" t="s">
        <v>5010</v>
      </c>
      <c r="X534" s="274" t="s">
        <v>1310</v>
      </c>
      <c r="Y534" s="274" t="s">
        <v>276</v>
      </c>
      <c r="Z534" s="274" t="s">
        <v>268</v>
      </c>
      <c r="AA534" s="274" t="s">
        <v>268</v>
      </c>
      <c r="AB534" s="274" t="s">
        <v>268</v>
      </c>
      <c r="AC534" s="274" t="s">
        <v>268</v>
      </c>
      <c r="AD534" s="274" t="s">
        <v>268</v>
      </c>
      <c r="AE534" s="274" t="s">
        <v>287</v>
      </c>
      <c r="AF534" s="274" t="s">
        <v>1811</v>
      </c>
      <c r="AG534" s="274" t="s">
        <v>875</v>
      </c>
      <c r="AH534" s="274" t="s">
        <v>1812</v>
      </c>
      <c r="AI534" s="274" t="s">
        <v>771</v>
      </c>
      <c r="AJ534" s="274" t="s">
        <v>268</v>
      </c>
      <c r="AK534" s="274" t="s">
        <v>366</v>
      </c>
      <c r="AL534" s="274" t="s">
        <v>268</v>
      </c>
      <c r="AM534" s="274" t="s">
        <v>353</v>
      </c>
      <c r="AN534" s="274" t="s">
        <v>268</v>
      </c>
      <c r="AO534" s="274" t="s">
        <v>268</v>
      </c>
      <c r="AP534" s="274" t="s">
        <v>268</v>
      </c>
      <c r="AQ534" s="274" t="s">
        <v>268</v>
      </c>
      <c r="AR534" s="274" t="s">
        <v>268</v>
      </c>
      <c r="AS534" s="274" t="s">
        <v>268</v>
      </c>
      <c r="AT534" s="274" t="s">
        <v>268</v>
      </c>
      <c r="AU534" s="274" t="s">
        <v>268</v>
      </c>
      <c r="AV534" s="274" t="s">
        <v>268</v>
      </c>
      <c r="AW534" s="274" t="s">
        <v>268</v>
      </c>
      <c r="AX534" s="274" t="s">
        <v>268</v>
      </c>
      <c r="AY534" s="274" t="s">
        <v>268</v>
      </c>
      <c r="AZ534" s="274" t="s">
        <v>268</v>
      </c>
      <c r="BA534" s="274" t="s">
        <v>268</v>
      </c>
      <c r="BB534" s="274" t="s">
        <v>268</v>
      </c>
      <c r="BC534" s="274" t="s">
        <v>268</v>
      </c>
      <c r="BD534" s="274" t="s">
        <v>268</v>
      </c>
      <c r="BE534" s="274" t="s">
        <v>268</v>
      </c>
      <c r="BF534" s="274" t="s">
        <v>268</v>
      </c>
      <c r="BG534" s="274" t="s">
        <v>268</v>
      </c>
      <c r="BH534" s="274" t="s">
        <v>268</v>
      </c>
      <c r="BI534" s="274" t="s">
        <v>268</v>
      </c>
      <c r="BJ534" s="274" t="s">
        <v>268</v>
      </c>
      <c r="BK534" s="274" t="s">
        <v>268</v>
      </c>
      <c r="BL534" s="274" t="s">
        <v>268</v>
      </c>
      <c r="BM534" s="274" t="s">
        <v>268</v>
      </c>
      <c r="BN534" s="274" t="s">
        <v>268</v>
      </c>
      <c r="BO534" s="274" t="s">
        <v>268</v>
      </c>
      <c r="BP534" s="274" t="s">
        <v>268</v>
      </c>
      <c r="BQ534" s="274" t="s">
        <v>268</v>
      </c>
      <c r="BR534" s="274" t="s">
        <v>268</v>
      </c>
      <c r="BS534" s="274" t="s">
        <v>268</v>
      </c>
      <c r="BT534" s="274" t="s">
        <v>268</v>
      </c>
      <c r="BU534" s="274" t="s">
        <v>268</v>
      </c>
      <c r="BV534" s="274" t="s">
        <v>268</v>
      </c>
      <c r="BW534" s="274" t="s">
        <v>268</v>
      </c>
      <c r="BX534" s="274" t="s">
        <v>268</v>
      </c>
      <c r="BY534" s="295">
        <v>27.5</v>
      </c>
      <c r="BZ534" s="295">
        <v>27.5</v>
      </c>
      <c r="CA534" s="298" t="s">
        <v>142</v>
      </c>
      <c r="CB534" s="297">
        <v>123</v>
      </c>
      <c r="CC534" s="284">
        <f t="shared" si="34"/>
        <v>0</v>
      </c>
      <c r="CD534" s="295">
        <f t="shared" si="35"/>
        <v>27.5</v>
      </c>
      <c r="CE534" s="284">
        <f t="shared" si="36"/>
        <v>1</v>
      </c>
      <c r="CF534" s="295">
        <f t="shared" si="37"/>
        <v>0</v>
      </c>
      <c r="CG534" s="274" t="s">
        <v>1817</v>
      </c>
      <c r="CH534" s="274" t="s">
        <v>268</v>
      </c>
      <c r="CI534" s="274" t="s">
        <v>268</v>
      </c>
      <c r="CJ534" s="298" t="s">
        <v>271</v>
      </c>
      <c r="CK534" s="297">
        <v>1</v>
      </c>
      <c r="CL534" s="274" t="s">
        <v>268</v>
      </c>
      <c r="CM534" s="274" t="s">
        <v>268</v>
      </c>
      <c r="CN534" s="274" t="s">
        <v>268</v>
      </c>
      <c r="CO534" s="274" t="s">
        <v>268</v>
      </c>
      <c r="CP534" s="274" t="s">
        <v>268</v>
      </c>
      <c r="CQ534" s="274" t="s">
        <v>268</v>
      </c>
      <c r="CR534" s="274" t="s">
        <v>877</v>
      </c>
      <c r="CS534" s="274">
        <v>10.45</v>
      </c>
      <c r="CT534" s="274" t="s">
        <v>268</v>
      </c>
      <c r="CU534" s="274">
        <v>10.45</v>
      </c>
      <c r="CV534" s="274">
        <v>365</v>
      </c>
      <c r="CW534" s="274" t="s">
        <v>878</v>
      </c>
      <c r="CX534" s="274" t="s">
        <v>835</v>
      </c>
      <c r="CY534" s="274" t="s">
        <v>836</v>
      </c>
      <c r="CZ534" s="274" t="s">
        <v>837</v>
      </c>
      <c r="DA534" s="274" t="s">
        <v>268</v>
      </c>
      <c r="DB534" s="274" t="s">
        <v>268</v>
      </c>
      <c r="DC534" s="274" t="s">
        <v>268</v>
      </c>
      <c r="DD534" s="274" t="s">
        <v>268</v>
      </c>
      <c r="DE534" s="274" t="s">
        <v>268</v>
      </c>
      <c r="DF534" s="274" t="s">
        <v>268</v>
      </c>
      <c r="DG534" s="299">
        <f>IFERROR(IF(CA534="D",IF(CK534="A dispo.",CD534*VLOOKUP('DATI INPUT'!$F$27,TARIFFE_UD,2,FALSE),CD534*VLOOKUP(CK534,TARIFFE_UD,2,FALSE)),CD534*VLOOKUP(CB534-100,TARIFFE_UND,2,FALSE)),0)</f>
        <v>16.938939085077944</v>
      </c>
      <c r="DH534" s="299">
        <f>IFERROR(IF(CA534="D",IF(CK534="A dispo.",CF534*VLOOKUP('DATI INPUT'!$F$27,TARIFFE_UD,3,FALSE),CF534*VLOOKUP(CK534,TARIFFE_UD,3,FALSE)),CF534*VLOOKUP(CB534-100,TARIFFE_UND,3,FALSE)),0)</f>
        <v>0</v>
      </c>
    </row>
    <row r="535" spans="1:112" x14ac:dyDescent="0.25">
      <c r="A535" s="274" t="s">
        <v>5014</v>
      </c>
      <c r="B535" s="274" t="s">
        <v>1520</v>
      </c>
      <c r="C535" s="274" t="s">
        <v>620</v>
      </c>
      <c r="D535" s="274" t="s">
        <v>5015</v>
      </c>
      <c r="E535" s="274" t="s">
        <v>268</v>
      </c>
      <c r="F535" s="274" t="s">
        <v>156</v>
      </c>
      <c r="G535" s="274" t="s">
        <v>5016</v>
      </c>
      <c r="H535" s="274" t="s">
        <v>5017</v>
      </c>
      <c r="I535" s="274" t="s">
        <v>609</v>
      </c>
      <c r="J535" s="274" t="s">
        <v>274</v>
      </c>
      <c r="K535" s="274" t="s">
        <v>5018</v>
      </c>
      <c r="L535" s="274" t="s">
        <v>5019</v>
      </c>
      <c r="M535" s="274" t="s">
        <v>2866</v>
      </c>
      <c r="N535" s="274" t="s">
        <v>984</v>
      </c>
      <c r="O535" s="274" t="s">
        <v>873</v>
      </c>
      <c r="P535" s="274" t="s">
        <v>613</v>
      </c>
      <c r="Q535" s="274" t="s">
        <v>504</v>
      </c>
      <c r="R535" s="274" t="s">
        <v>268</v>
      </c>
      <c r="S535" s="274" t="s">
        <v>268</v>
      </c>
      <c r="T535" s="274" t="s">
        <v>268</v>
      </c>
      <c r="U535" s="274" t="s">
        <v>268</v>
      </c>
      <c r="V535" s="274" t="s">
        <v>268</v>
      </c>
      <c r="W535" s="274" t="s">
        <v>2866</v>
      </c>
      <c r="X535" s="274" t="s">
        <v>613</v>
      </c>
      <c r="Y535" s="274" t="s">
        <v>504</v>
      </c>
      <c r="Z535" s="274" t="s">
        <v>268</v>
      </c>
      <c r="AA535" s="274" t="s">
        <v>268</v>
      </c>
      <c r="AB535" s="274" t="s">
        <v>268</v>
      </c>
      <c r="AC535" s="274" t="s">
        <v>268</v>
      </c>
      <c r="AD535" s="274" t="s">
        <v>268</v>
      </c>
      <c r="AE535" s="274" t="s">
        <v>287</v>
      </c>
      <c r="AF535" s="274" t="s">
        <v>1811</v>
      </c>
      <c r="AG535" s="274" t="s">
        <v>875</v>
      </c>
      <c r="AH535" s="274" t="s">
        <v>1831</v>
      </c>
      <c r="AI535" s="274" t="s">
        <v>642</v>
      </c>
      <c r="AJ535" s="274" t="s">
        <v>268</v>
      </c>
      <c r="AK535" s="274" t="s">
        <v>693</v>
      </c>
      <c r="AL535" s="274" t="s">
        <v>268</v>
      </c>
      <c r="AM535" s="274" t="s">
        <v>355</v>
      </c>
      <c r="AN535" s="274" t="s">
        <v>268</v>
      </c>
      <c r="AO535" s="274" t="s">
        <v>268</v>
      </c>
      <c r="AP535" s="274" t="s">
        <v>268</v>
      </c>
      <c r="AQ535" s="274" t="s">
        <v>268</v>
      </c>
      <c r="AR535" s="274" t="s">
        <v>268</v>
      </c>
      <c r="AS535" s="274" t="s">
        <v>268</v>
      </c>
      <c r="AT535" s="274" t="s">
        <v>268</v>
      </c>
      <c r="AU535" s="274" t="s">
        <v>268</v>
      </c>
      <c r="AV535" s="274" t="s">
        <v>268</v>
      </c>
      <c r="AW535" s="274" t="s">
        <v>268</v>
      </c>
      <c r="AX535" s="274" t="s">
        <v>268</v>
      </c>
      <c r="AY535" s="274" t="s">
        <v>268</v>
      </c>
      <c r="AZ535" s="274" t="s">
        <v>268</v>
      </c>
      <c r="BA535" s="274" t="s">
        <v>268</v>
      </c>
      <c r="BB535" s="274" t="s">
        <v>268</v>
      </c>
      <c r="BC535" s="274" t="s">
        <v>268</v>
      </c>
      <c r="BD535" s="274" t="s">
        <v>268</v>
      </c>
      <c r="BE535" s="274" t="s">
        <v>268</v>
      </c>
      <c r="BF535" s="274" t="s">
        <v>268</v>
      </c>
      <c r="BG535" s="274" t="s">
        <v>268</v>
      </c>
      <c r="BH535" s="274" t="s">
        <v>268</v>
      </c>
      <c r="BI535" s="274" t="s">
        <v>268</v>
      </c>
      <c r="BJ535" s="274" t="s">
        <v>268</v>
      </c>
      <c r="BK535" s="274" t="s">
        <v>268</v>
      </c>
      <c r="BL535" s="274" t="s">
        <v>268</v>
      </c>
      <c r="BM535" s="274" t="s">
        <v>268</v>
      </c>
      <c r="BN535" s="274" t="s">
        <v>268</v>
      </c>
      <c r="BO535" s="274" t="s">
        <v>268</v>
      </c>
      <c r="BP535" s="274" t="s">
        <v>268</v>
      </c>
      <c r="BQ535" s="274" t="s">
        <v>268</v>
      </c>
      <c r="BR535" s="274" t="s">
        <v>268</v>
      </c>
      <c r="BS535" s="274" t="s">
        <v>268</v>
      </c>
      <c r="BT535" s="274" t="s">
        <v>268</v>
      </c>
      <c r="BU535" s="274" t="s">
        <v>268</v>
      </c>
      <c r="BV535" s="274" t="s">
        <v>268</v>
      </c>
      <c r="BW535" s="274" t="s">
        <v>268</v>
      </c>
      <c r="BX535" s="274" t="s">
        <v>268</v>
      </c>
      <c r="BY535" s="295">
        <v>40</v>
      </c>
      <c r="BZ535" s="295">
        <v>40</v>
      </c>
      <c r="CA535" s="298" t="s">
        <v>142</v>
      </c>
      <c r="CB535" s="297">
        <v>122</v>
      </c>
      <c r="CC535" s="284">
        <f t="shared" si="34"/>
        <v>0</v>
      </c>
      <c r="CD535" s="295">
        <f t="shared" si="35"/>
        <v>40</v>
      </c>
      <c r="CE535" s="284">
        <f t="shared" si="36"/>
        <v>0</v>
      </c>
      <c r="CF535" s="295">
        <f t="shared" si="37"/>
        <v>1</v>
      </c>
      <c r="CG535" s="274" t="s">
        <v>876</v>
      </c>
      <c r="CH535" s="274" t="s">
        <v>268</v>
      </c>
      <c r="CI535" s="274" t="s">
        <v>268</v>
      </c>
      <c r="CJ535" s="298" t="s">
        <v>275</v>
      </c>
      <c r="CK535" s="297">
        <v>3</v>
      </c>
      <c r="CL535" s="274" t="s">
        <v>268</v>
      </c>
      <c r="CM535" s="274" t="s">
        <v>268</v>
      </c>
      <c r="CN535" s="274" t="s">
        <v>268</v>
      </c>
      <c r="CO535" s="274" t="s">
        <v>268</v>
      </c>
      <c r="CP535" s="274" t="s">
        <v>268</v>
      </c>
      <c r="CQ535" s="274" t="s">
        <v>268</v>
      </c>
      <c r="CR535" s="274" t="s">
        <v>877</v>
      </c>
      <c r="CS535" s="274">
        <v>88.48</v>
      </c>
      <c r="CT535" s="274" t="s">
        <v>268</v>
      </c>
      <c r="CU535" s="274">
        <v>88.48</v>
      </c>
      <c r="CV535" s="274">
        <v>365</v>
      </c>
      <c r="CW535" s="274" t="s">
        <v>878</v>
      </c>
      <c r="CX535" s="274" t="s">
        <v>835</v>
      </c>
      <c r="CY535" s="274" t="s">
        <v>836</v>
      </c>
      <c r="CZ535" s="274" t="s">
        <v>837</v>
      </c>
      <c r="DA535" s="274" t="s">
        <v>268</v>
      </c>
      <c r="DB535" s="274" t="s">
        <v>268</v>
      </c>
      <c r="DC535" s="274" t="s">
        <v>268</v>
      </c>
      <c r="DD535" s="274" t="s">
        <v>268</v>
      </c>
      <c r="DE535" s="274" t="s">
        <v>268</v>
      </c>
      <c r="DF535" s="274" t="s">
        <v>268</v>
      </c>
      <c r="DG535" s="299">
        <f>IFERROR(IF(CA535="D",IF(CK535="A dispo.",CD535*VLOOKUP('DATI INPUT'!$F$27,TARIFFE_UD,2,FALSE),CD535*VLOOKUP(CK535,TARIFFE_UD,2,FALSE)),CD535*VLOOKUP(CB535-100,TARIFFE_UND,2,FALSE)),0)</f>
        <v>31.678015951314595</v>
      </c>
      <c r="DH535" s="299">
        <f>IFERROR(IF(CA535="D",IF(CK535="A dispo.",CF535*VLOOKUP('DATI INPUT'!$F$27,TARIFFE_UD,3,FALSE),CF535*VLOOKUP(CK535,TARIFFE_UD,3,FALSE)),CF535*VLOOKUP(CB535-100,TARIFFE_UND,3,FALSE)),0)</f>
        <v>60.367780403072892</v>
      </c>
    </row>
    <row r="536" spans="1:112" hidden="1" x14ac:dyDescent="0.25">
      <c r="A536" s="274" t="s">
        <v>5020</v>
      </c>
      <c r="B536" s="274" t="s">
        <v>5021</v>
      </c>
      <c r="C536" s="274" t="s">
        <v>5022</v>
      </c>
      <c r="D536" s="274" t="s">
        <v>5023</v>
      </c>
      <c r="E536" s="274" t="s">
        <v>268</v>
      </c>
      <c r="F536" s="274" t="s">
        <v>156</v>
      </c>
      <c r="G536" s="274" t="s">
        <v>5024</v>
      </c>
      <c r="H536" s="274" t="s">
        <v>5025</v>
      </c>
      <c r="I536" s="274" t="s">
        <v>615</v>
      </c>
      <c r="J536" s="274" t="s">
        <v>156</v>
      </c>
      <c r="K536" s="274" t="s">
        <v>5026</v>
      </c>
      <c r="L536" s="274" t="s">
        <v>1844</v>
      </c>
      <c r="M536" s="274" t="s">
        <v>5027</v>
      </c>
      <c r="N536" s="274" t="s">
        <v>1844</v>
      </c>
      <c r="O536" s="274" t="s">
        <v>943</v>
      </c>
      <c r="P536" s="274" t="s">
        <v>5028</v>
      </c>
      <c r="Q536" s="274" t="s">
        <v>386</v>
      </c>
      <c r="R536" s="274" t="s">
        <v>268</v>
      </c>
      <c r="S536" s="274" t="s">
        <v>268</v>
      </c>
      <c r="T536" s="274" t="s">
        <v>268</v>
      </c>
      <c r="U536" s="274" t="s">
        <v>268</v>
      </c>
      <c r="V536" s="274" t="s">
        <v>268</v>
      </c>
      <c r="W536" s="274" t="s">
        <v>5029</v>
      </c>
      <c r="X536" s="274" t="s">
        <v>2116</v>
      </c>
      <c r="Y536" s="274" t="s">
        <v>299</v>
      </c>
      <c r="Z536" s="274" t="s">
        <v>268</v>
      </c>
      <c r="AA536" s="274" t="s">
        <v>268</v>
      </c>
      <c r="AB536" s="274" t="s">
        <v>268</v>
      </c>
      <c r="AC536" s="274" t="s">
        <v>268</v>
      </c>
      <c r="AD536" s="274" t="s">
        <v>268</v>
      </c>
      <c r="AE536" s="274" t="s">
        <v>287</v>
      </c>
      <c r="AF536" s="274" t="s">
        <v>1811</v>
      </c>
      <c r="AG536" s="274" t="s">
        <v>875</v>
      </c>
      <c r="AH536" s="274" t="s">
        <v>1812</v>
      </c>
      <c r="AI536" s="274" t="s">
        <v>977</v>
      </c>
      <c r="AJ536" s="274" t="s">
        <v>268</v>
      </c>
      <c r="AK536" s="274" t="s">
        <v>366</v>
      </c>
      <c r="AL536" s="274" t="s">
        <v>268</v>
      </c>
      <c r="AM536" s="274" t="s">
        <v>288</v>
      </c>
      <c r="AN536" s="274" t="s">
        <v>268</v>
      </c>
      <c r="AO536" s="274" t="s">
        <v>268</v>
      </c>
      <c r="AP536" s="274" t="s">
        <v>268</v>
      </c>
      <c r="AQ536" s="274" t="s">
        <v>268</v>
      </c>
      <c r="AR536" s="274" t="s">
        <v>268</v>
      </c>
      <c r="AS536" s="274" t="s">
        <v>268</v>
      </c>
      <c r="AT536" s="274" t="s">
        <v>268</v>
      </c>
      <c r="AU536" s="274" t="s">
        <v>268</v>
      </c>
      <c r="AV536" s="274" t="s">
        <v>268</v>
      </c>
      <c r="AW536" s="274" t="s">
        <v>268</v>
      </c>
      <c r="AX536" s="274" t="s">
        <v>268</v>
      </c>
      <c r="AY536" s="274" t="s">
        <v>268</v>
      </c>
      <c r="AZ536" s="274" t="s">
        <v>268</v>
      </c>
      <c r="BA536" s="274" t="s">
        <v>268</v>
      </c>
      <c r="BB536" s="274" t="s">
        <v>268</v>
      </c>
      <c r="BC536" s="274" t="s">
        <v>268</v>
      </c>
      <c r="BD536" s="274" t="s">
        <v>268</v>
      </c>
      <c r="BE536" s="274" t="s">
        <v>268</v>
      </c>
      <c r="BF536" s="274" t="s">
        <v>268</v>
      </c>
      <c r="BG536" s="274" t="s">
        <v>268</v>
      </c>
      <c r="BH536" s="274" t="s">
        <v>268</v>
      </c>
      <c r="BI536" s="274" t="s">
        <v>268</v>
      </c>
      <c r="BJ536" s="274" t="s">
        <v>268</v>
      </c>
      <c r="BK536" s="274" t="s">
        <v>268</v>
      </c>
      <c r="BL536" s="274" t="s">
        <v>268</v>
      </c>
      <c r="BM536" s="274" t="s">
        <v>268</v>
      </c>
      <c r="BN536" s="274" t="s">
        <v>268</v>
      </c>
      <c r="BO536" s="274" t="s">
        <v>268</v>
      </c>
      <c r="BP536" s="274" t="s">
        <v>268</v>
      </c>
      <c r="BQ536" s="274" t="s">
        <v>268</v>
      </c>
      <c r="BR536" s="274" t="s">
        <v>268</v>
      </c>
      <c r="BS536" s="274" t="s">
        <v>268</v>
      </c>
      <c r="BT536" s="274" t="s">
        <v>268</v>
      </c>
      <c r="BU536" s="274" t="s">
        <v>268</v>
      </c>
      <c r="BV536" s="274" t="s">
        <v>268</v>
      </c>
      <c r="BW536" s="274" t="s">
        <v>268</v>
      </c>
      <c r="BX536" s="274" t="s">
        <v>268</v>
      </c>
      <c r="BY536" s="295">
        <v>245.22</v>
      </c>
      <c r="BZ536" s="295">
        <v>245.22</v>
      </c>
      <c r="CA536" s="298" t="s">
        <v>142</v>
      </c>
      <c r="CB536" s="297">
        <v>122</v>
      </c>
      <c r="CC536" s="284">
        <f t="shared" si="34"/>
        <v>0</v>
      </c>
      <c r="CD536" s="295">
        <f t="shared" si="35"/>
        <v>245.22000000000003</v>
      </c>
      <c r="CE536" s="284">
        <f t="shared" si="36"/>
        <v>0</v>
      </c>
      <c r="CF536" s="295">
        <f t="shared" si="37"/>
        <v>1</v>
      </c>
      <c r="CG536" s="274" t="s">
        <v>876</v>
      </c>
      <c r="CH536" s="274" t="s">
        <v>268</v>
      </c>
      <c r="CI536" s="274" t="s">
        <v>268</v>
      </c>
      <c r="CJ536" s="298" t="s">
        <v>268</v>
      </c>
      <c r="CK536" s="298" t="s">
        <v>736</v>
      </c>
      <c r="CL536" s="274" t="s">
        <v>268</v>
      </c>
      <c r="CM536" s="274" t="s">
        <v>268</v>
      </c>
      <c r="CN536" s="274" t="s">
        <v>268</v>
      </c>
      <c r="CO536" s="274" t="s">
        <v>268</v>
      </c>
      <c r="CP536" s="274" t="s">
        <v>268</v>
      </c>
      <c r="CQ536" s="274" t="s">
        <v>268</v>
      </c>
      <c r="CR536" s="274" t="s">
        <v>877</v>
      </c>
      <c r="CS536" s="274">
        <v>172.72</v>
      </c>
      <c r="CT536" s="274" t="s">
        <v>268</v>
      </c>
      <c r="CU536" s="274">
        <v>172.72</v>
      </c>
      <c r="CV536" s="274">
        <v>365</v>
      </c>
      <c r="CW536" s="274" t="s">
        <v>878</v>
      </c>
      <c r="CX536" s="274" t="s">
        <v>835</v>
      </c>
      <c r="CY536" s="274" t="s">
        <v>836</v>
      </c>
      <c r="CZ536" s="274" t="s">
        <v>837</v>
      </c>
      <c r="DA536" s="274" t="s">
        <v>268</v>
      </c>
      <c r="DB536" s="274" t="s">
        <v>268</v>
      </c>
      <c r="DC536" s="274" t="s">
        <v>268</v>
      </c>
      <c r="DD536" s="274" t="s">
        <v>268</v>
      </c>
      <c r="DE536" s="274" t="s">
        <v>268</v>
      </c>
      <c r="DF536" s="274" t="s">
        <v>268</v>
      </c>
      <c r="DG536" s="299">
        <f>IFERROR(IF(CA536="D",IF(CK536="A dispo.",CD536*VLOOKUP('DATI INPUT'!$F$27,TARIFFE_UD,2,FALSE),CD536*VLOOKUP(CK536,TARIFFE_UD,2,FALSE)),CD536*VLOOKUP(CB536-100,TARIFFE_UND,2,FALSE)),0)</f>
        <v>194.20207678953415</v>
      </c>
      <c r="DH536" s="299">
        <f>IFERROR(IF(CA536="D",IF(CK536="A dispo.",CF536*VLOOKUP('DATI INPUT'!$F$27,TARIFFE_UD,3,FALSE),CF536*VLOOKUP(CK536,TARIFFE_UD,3,FALSE)),CF536*VLOOKUP(CB536-100,TARIFFE_UND,3,FALSE)),0)</f>
        <v>60.367780403072892</v>
      </c>
    </row>
    <row r="537" spans="1:112" x14ac:dyDescent="0.25">
      <c r="A537" s="274" t="s">
        <v>5030</v>
      </c>
      <c r="B537" s="274" t="s">
        <v>1131</v>
      </c>
      <c r="C537" s="274" t="s">
        <v>5031</v>
      </c>
      <c r="D537" s="274" t="s">
        <v>5032</v>
      </c>
      <c r="E537" s="274" t="s">
        <v>268</v>
      </c>
      <c r="F537" s="274" t="s">
        <v>156</v>
      </c>
      <c r="G537" s="274" t="s">
        <v>5033</v>
      </c>
      <c r="H537" s="274" t="s">
        <v>5034</v>
      </c>
      <c r="I537" s="274" t="s">
        <v>5035</v>
      </c>
      <c r="J537" s="274" t="s">
        <v>156</v>
      </c>
      <c r="K537" s="274" t="s">
        <v>5036</v>
      </c>
      <c r="L537" s="274" t="s">
        <v>5037</v>
      </c>
      <c r="M537" s="274" t="s">
        <v>1933</v>
      </c>
      <c r="N537" s="274" t="s">
        <v>984</v>
      </c>
      <c r="O537" s="274" t="s">
        <v>873</v>
      </c>
      <c r="P537" s="274" t="s">
        <v>1934</v>
      </c>
      <c r="Q537" s="274" t="s">
        <v>544</v>
      </c>
      <c r="R537" s="274" t="s">
        <v>268</v>
      </c>
      <c r="S537" s="274" t="s">
        <v>268</v>
      </c>
      <c r="T537" s="274" t="s">
        <v>268</v>
      </c>
      <c r="U537" s="274" t="s">
        <v>268</v>
      </c>
      <c r="V537" s="274" t="s">
        <v>268</v>
      </c>
      <c r="W537" s="274" t="s">
        <v>1933</v>
      </c>
      <c r="X537" s="274" t="s">
        <v>1934</v>
      </c>
      <c r="Y537" s="274" t="s">
        <v>544</v>
      </c>
      <c r="Z537" s="274" t="s">
        <v>268</v>
      </c>
      <c r="AA537" s="274" t="s">
        <v>268</v>
      </c>
      <c r="AB537" s="274" t="s">
        <v>268</v>
      </c>
      <c r="AC537" s="274" t="s">
        <v>268</v>
      </c>
      <c r="AD537" s="274" t="s">
        <v>268</v>
      </c>
      <c r="AE537" s="274" t="s">
        <v>287</v>
      </c>
      <c r="AF537" s="274" t="s">
        <v>1811</v>
      </c>
      <c r="AG537" s="274" t="s">
        <v>875</v>
      </c>
      <c r="AH537" s="274" t="s">
        <v>1935</v>
      </c>
      <c r="AI537" s="274" t="s">
        <v>677</v>
      </c>
      <c r="AJ537" s="274" t="s">
        <v>268</v>
      </c>
      <c r="AK537" s="274" t="s">
        <v>352</v>
      </c>
      <c r="AL537" s="274" t="s">
        <v>268</v>
      </c>
      <c r="AM537" s="274" t="s">
        <v>268</v>
      </c>
      <c r="AN537" s="274" t="s">
        <v>268</v>
      </c>
      <c r="AO537" s="274" t="s">
        <v>268</v>
      </c>
      <c r="AP537" s="274" t="s">
        <v>268</v>
      </c>
      <c r="AQ537" s="274" t="s">
        <v>268</v>
      </c>
      <c r="AR537" s="274" t="s">
        <v>268</v>
      </c>
      <c r="AS537" s="274" t="s">
        <v>268</v>
      </c>
      <c r="AT537" s="274" t="s">
        <v>268</v>
      </c>
      <c r="AU537" s="274" t="s">
        <v>268</v>
      </c>
      <c r="AV537" s="274" t="s">
        <v>268</v>
      </c>
      <c r="AW537" s="274" t="s">
        <v>268</v>
      </c>
      <c r="AX537" s="274" t="s">
        <v>268</v>
      </c>
      <c r="AY537" s="274" t="s">
        <v>268</v>
      </c>
      <c r="AZ537" s="274" t="s">
        <v>268</v>
      </c>
      <c r="BA537" s="274" t="s">
        <v>268</v>
      </c>
      <c r="BB537" s="274" t="s">
        <v>268</v>
      </c>
      <c r="BC537" s="274" t="s">
        <v>268</v>
      </c>
      <c r="BD537" s="274" t="s">
        <v>268</v>
      </c>
      <c r="BE537" s="274" t="s">
        <v>268</v>
      </c>
      <c r="BF537" s="274" t="s">
        <v>268</v>
      </c>
      <c r="BG537" s="274" t="s">
        <v>268</v>
      </c>
      <c r="BH537" s="274" t="s">
        <v>268</v>
      </c>
      <c r="BI537" s="274" t="s">
        <v>268</v>
      </c>
      <c r="BJ537" s="274" t="s">
        <v>268</v>
      </c>
      <c r="BK537" s="274" t="s">
        <v>268</v>
      </c>
      <c r="BL537" s="274" t="s">
        <v>268</v>
      </c>
      <c r="BM537" s="274" t="s">
        <v>268</v>
      </c>
      <c r="BN537" s="274" t="s">
        <v>268</v>
      </c>
      <c r="BO537" s="274" t="s">
        <v>268</v>
      </c>
      <c r="BP537" s="274" t="s">
        <v>268</v>
      </c>
      <c r="BQ537" s="274" t="s">
        <v>268</v>
      </c>
      <c r="BR537" s="274" t="s">
        <v>268</v>
      </c>
      <c r="BS537" s="274" t="s">
        <v>268</v>
      </c>
      <c r="BT537" s="274" t="s">
        <v>268</v>
      </c>
      <c r="BU537" s="274" t="s">
        <v>268</v>
      </c>
      <c r="BV537" s="274" t="s">
        <v>268</v>
      </c>
      <c r="BW537" s="274" t="s">
        <v>268</v>
      </c>
      <c r="BX537" s="274" t="s">
        <v>268</v>
      </c>
      <c r="BY537" s="295">
        <v>88</v>
      </c>
      <c r="BZ537" s="295">
        <v>88</v>
      </c>
      <c r="CA537" s="298" t="s">
        <v>142</v>
      </c>
      <c r="CB537" s="297">
        <v>122</v>
      </c>
      <c r="CC537" s="284">
        <f t="shared" si="34"/>
        <v>0</v>
      </c>
      <c r="CD537" s="295">
        <f t="shared" si="35"/>
        <v>88</v>
      </c>
      <c r="CE537" s="284">
        <f t="shared" si="36"/>
        <v>0</v>
      </c>
      <c r="CF537" s="295">
        <f t="shared" si="37"/>
        <v>1</v>
      </c>
      <c r="CG537" s="274" t="s">
        <v>876</v>
      </c>
      <c r="CH537" s="274" t="s">
        <v>268</v>
      </c>
      <c r="CI537" s="274" t="s">
        <v>268</v>
      </c>
      <c r="CJ537" s="298" t="s">
        <v>271</v>
      </c>
      <c r="CK537" s="297">
        <v>1</v>
      </c>
      <c r="CL537" s="274" t="s">
        <v>268</v>
      </c>
      <c r="CM537" s="274" t="s">
        <v>268</v>
      </c>
      <c r="CN537" s="274" t="s">
        <v>268</v>
      </c>
      <c r="CO537" s="274" t="s">
        <v>268</v>
      </c>
      <c r="CP537" s="274" t="s">
        <v>268</v>
      </c>
      <c r="CQ537" s="274" t="s">
        <v>268</v>
      </c>
      <c r="CR537" s="274" t="s">
        <v>877</v>
      </c>
      <c r="CS537" s="274">
        <v>50.72</v>
      </c>
      <c r="CT537" s="274" t="s">
        <v>268</v>
      </c>
      <c r="CU537" s="274">
        <v>50.72</v>
      </c>
      <c r="CV537" s="274">
        <v>365</v>
      </c>
      <c r="CW537" s="274" t="s">
        <v>878</v>
      </c>
      <c r="CX537" s="274" t="s">
        <v>835</v>
      </c>
      <c r="CY537" s="274" t="s">
        <v>836</v>
      </c>
      <c r="CZ537" s="274" t="s">
        <v>837</v>
      </c>
      <c r="DA537" s="274" t="s">
        <v>268</v>
      </c>
      <c r="DB537" s="274" t="s">
        <v>268</v>
      </c>
      <c r="DC537" s="274" t="s">
        <v>268</v>
      </c>
      <c r="DD537" s="274" t="s">
        <v>268</v>
      </c>
      <c r="DE537" s="274" t="s">
        <v>268</v>
      </c>
      <c r="DF537" s="274" t="s">
        <v>268</v>
      </c>
      <c r="DG537" s="299">
        <f>IFERROR(IF(CA537="D",IF(CK537="A dispo.",CD537*VLOOKUP('DATI INPUT'!$F$27,TARIFFE_UD,2,FALSE),CD537*VLOOKUP(CK537,TARIFFE_UD,2,FALSE)),CD537*VLOOKUP(CB537-100,TARIFFE_UND,2,FALSE)),0)</f>
        <v>54.204605072249421</v>
      </c>
      <c r="DH537" s="299">
        <f>IFERROR(IF(CA537="D",IF(CK537="A dispo.",CF537*VLOOKUP('DATI INPUT'!$F$27,TARIFFE_UD,3,FALSE),CF537*VLOOKUP(CK537,TARIFFE_UD,3,FALSE)),CF537*VLOOKUP(CB537-100,TARIFFE_UND,3,FALSE)),0)</f>
        <v>15.164853048114928</v>
      </c>
    </row>
    <row r="538" spans="1:112" hidden="1" x14ac:dyDescent="0.25">
      <c r="A538" s="274" t="s">
        <v>5038</v>
      </c>
      <c r="B538" s="274" t="s">
        <v>1133</v>
      </c>
      <c r="C538" s="274" t="s">
        <v>5039</v>
      </c>
      <c r="D538" s="274" t="s">
        <v>5040</v>
      </c>
      <c r="E538" s="274" t="s">
        <v>5040</v>
      </c>
      <c r="F538" s="274" t="s">
        <v>155</v>
      </c>
      <c r="G538" s="274" t="s">
        <v>5041</v>
      </c>
      <c r="H538" s="274" t="s">
        <v>268</v>
      </c>
      <c r="I538" s="274" t="s">
        <v>268</v>
      </c>
      <c r="J538" s="274" t="s">
        <v>268</v>
      </c>
      <c r="K538" s="274" t="s">
        <v>268</v>
      </c>
      <c r="L538" s="274" t="s">
        <v>268</v>
      </c>
      <c r="M538" s="274" t="s">
        <v>5042</v>
      </c>
      <c r="N538" s="274" t="s">
        <v>418</v>
      </c>
      <c r="O538" s="274" t="s">
        <v>5043</v>
      </c>
      <c r="P538" s="274" t="s">
        <v>5044</v>
      </c>
      <c r="Q538" s="274" t="s">
        <v>313</v>
      </c>
      <c r="R538" s="274" t="s">
        <v>268</v>
      </c>
      <c r="S538" s="274" t="s">
        <v>268</v>
      </c>
      <c r="T538" s="274" t="s">
        <v>268</v>
      </c>
      <c r="U538" s="274" t="s">
        <v>268</v>
      </c>
      <c r="V538" s="274" t="s">
        <v>268</v>
      </c>
      <c r="W538" s="274" t="s">
        <v>5045</v>
      </c>
      <c r="X538" s="274" t="s">
        <v>1046</v>
      </c>
      <c r="Y538" s="274" t="s">
        <v>294</v>
      </c>
      <c r="Z538" s="274" t="s">
        <v>268</v>
      </c>
      <c r="AA538" s="274" t="s">
        <v>268</v>
      </c>
      <c r="AB538" s="274" t="s">
        <v>268</v>
      </c>
      <c r="AC538" s="274" t="s">
        <v>268</v>
      </c>
      <c r="AD538" s="274" t="s">
        <v>268</v>
      </c>
      <c r="AE538" s="274" t="s">
        <v>287</v>
      </c>
      <c r="AF538" s="274" t="s">
        <v>1811</v>
      </c>
      <c r="AG538" s="274" t="s">
        <v>875</v>
      </c>
      <c r="AH538" s="274" t="s">
        <v>1812</v>
      </c>
      <c r="AI538" s="274" t="s">
        <v>818</v>
      </c>
      <c r="AJ538" s="274" t="s">
        <v>268</v>
      </c>
      <c r="AK538" s="274" t="s">
        <v>366</v>
      </c>
      <c r="AL538" s="274" t="s">
        <v>268</v>
      </c>
      <c r="AM538" s="274" t="s">
        <v>268</v>
      </c>
      <c r="AN538" s="274" t="s">
        <v>268</v>
      </c>
      <c r="AO538" s="274" t="s">
        <v>268</v>
      </c>
      <c r="AP538" s="274" t="s">
        <v>268</v>
      </c>
      <c r="AQ538" s="274" t="s">
        <v>268</v>
      </c>
      <c r="AR538" s="274" t="s">
        <v>268</v>
      </c>
      <c r="AS538" s="274" t="s">
        <v>268</v>
      </c>
      <c r="AT538" s="274" t="s">
        <v>268</v>
      </c>
      <c r="AU538" s="274" t="s">
        <v>268</v>
      </c>
      <c r="AV538" s="274" t="s">
        <v>268</v>
      </c>
      <c r="AW538" s="274" t="s">
        <v>268</v>
      </c>
      <c r="AX538" s="274" t="s">
        <v>268</v>
      </c>
      <c r="AY538" s="274" t="s">
        <v>268</v>
      </c>
      <c r="AZ538" s="274" t="s">
        <v>268</v>
      </c>
      <c r="BA538" s="274" t="s">
        <v>268</v>
      </c>
      <c r="BB538" s="274" t="s">
        <v>268</v>
      </c>
      <c r="BC538" s="274" t="s">
        <v>268</v>
      </c>
      <c r="BD538" s="274" t="s">
        <v>268</v>
      </c>
      <c r="BE538" s="274" t="s">
        <v>268</v>
      </c>
      <c r="BF538" s="274" t="s">
        <v>268</v>
      </c>
      <c r="BG538" s="274" t="s">
        <v>268</v>
      </c>
      <c r="BH538" s="274" t="s">
        <v>268</v>
      </c>
      <c r="BI538" s="274" t="s">
        <v>268</v>
      </c>
      <c r="BJ538" s="274" t="s">
        <v>268</v>
      </c>
      <c r="BK538" s="274" t="s">
        <v>268</v>
      </c>
      <c r="BL538" s="274" t="s">
        <v>268</v>
      </c>
      <c r="BM538" s="274" t="s">
        <v>268</v>
      </c>
      <c r="BN538" s="274" t="s">
        <v>268</v>
      </c>
      <c r="BO538" s="274" t="s">
        <v>268</v>
      </c>
      <c r="BP538" s="274" t="s">
        <v>268</v>
      </c>
      <c r="BQ538" s="274" t="s">
        <v>268</v>
      </c>
      <c r="BR538" s="274" t="s">
        <v>268</v>
      </c>
      <c r="BS538" s="274" t="s">
        <v>268</v>
      </c>
      <c r="BT538" s="274" t="s">
        <v>268</v>
      </c>
      <c r="BU538" s="274" t="s">
        <v>268</v>
      </c>
      <c r="BV538" s="274" t="s">
        <v>268</v>
      </c>
      <c r="BW538" s="274" t="s">
        <v>268</v>
      </c>
      <c r="BX538" s="274" t="s">
        <v>268</v>
      </c>
      <c r="BY538" s="295">
        <v>717</v>
      </c>
      <c r="BZ538" s="295">
        <v>717</v>
      </c>
      <c r="CA538" s="298" t="s">
        <v>143</v>
      </c>
      <c r="CB538" s="297">
        <v>106</v>
      </c>
      <c r="CC538" s="284">
        <f t="shared" si="34"/>
        <v>0.5</v>
      </c>
      <c r="CD538" s="295">
        <f t="shared" si="35"/>
        <v>358.5</v>
      </c>
      <c r="CE538" s="284">
        <f t="shared" si="36"/>
        <v>0.5</v>
      </c>
      <c r="CF538" s="295">
        <f t="shared" si="37"/>
        <v>358.5</v>
      </c>
      <c r="CG538" s="274" t="s">
        <v>1993</v>
      </c>
      <c r="CH538" s="274" t="s">
        <v>268</v>
      </c>
      <c r="CI538" s="274" t="s">
        <v>268</v>
      </c>
      <c r="CJ538" s="298" t="s">
        <v>268</v>
      </c>
      <c r="CL538" s="274" t="s">
        <v>1994</v>
      </c>
      <c r="CM538" s="274" t="s">
        <v>268</v>
      </c>
      <c r="CN538" s="274" t="s">
        <v>268</v>
      </c>
      <c r="CO538" s="274" t="s">
        <v>268</v>
      </c>
      <c r="CP538" s="274" t="s">
        <v>268</v>
      </c>
      <c r="CQ538" s="274" t="s">
        <v>268</v>
      </c>
      <c r="CR538" s="274" t="s">
        <v>877</v>
      </c>
      <c r="CS538" s="274">
        <v>1864.2</v>
      </c>
      <c r="CT538" s="274">
        <v>-932.1</v>
      </c>
      <c r="CU538" s="274">
        <v>932.1</v>
      </c>
      <c r="CV538" s="274">
        <v>365</v>
      </c>
      <c r="CW538" s="274" t="s">
        <v>878</v>
      </c>
      <c r="CX538" s="274" t="s">
        <v>835</v>
      </c>
      <c r="CY538" s="274" t="s">
        <v>836</v>
      </c>
      <c r="CZ538" s="274" t="s">
        <v>837</v>
      </c>
      <c r="DA538" s="274" t="s">
        <v>268</v>
      </c>
      <c r="DB538" s="274" t="s">
        <v>268</v>
      </c>
      <c r="DC538" s="274" t="s">
        <v>268</v>
      </c>
      <c r="DD538" s="274" t="s">
        <v>268</v>
      </c>
      <c r="DE538" s="274" t="s">
        <v>268</v>
      </c>
      <c r="DF538" s="274" t="s">
        <v>268</v>
      </c>
      <c r="DG538" s="299">
        <f>IFERROR(IF(CA538="D",IF(CK538="A dispo.",CD538*VLOOKUP('DATI INPUT'!$F$27,TARIFFE_UD,2,FALSE),CD538*VLOOKUP(CK538,TARIFFE_UD,2,FALSE)),CD538*VLOOKUP(CB538-100,TARIFFE_UND,2,FALSE)),0)</f>
        <v>189.43271516899398</v>
      </c>
      <c r="DH538" s="299">
        <f>IFERROR(IF(CA538="D",IF(CK538="A dispo.",CF538*VLOOKUP('DATI INPUT'!$F$27,TARIFFE_UD,3,FALSE),CF538*VLOOKUP(CK538,TARIFFE_UD,3,FALSE)),CF538*VLOOKUP(CB538-100,TARIFFE_UND,3,FALSE)),0)</f>
        <v>687.62163226297025</v>
      </c>
    </row>
    <row r="539" spans="1:112" hidden="1" x14ac:dyDescent="0.25">
      <c r="A539" s="274" t="s">
        <v>5046</v>
      </c>
      <c r="B539" s="274" t="s">
        <v>5047</v>
      </c>
      <c r="C539" s="274" t="s">
        <v>5048</v>
      </c>
      <c r="D539" s="274" t="s">
        <v>5049</v>
      </c>
      <c r="E539" s="274" t="s">
        <v>268</v>
      </c>
      <c r="F539" s="274" t="s">
        <v>156</v>
      </c>
      <c r="G539" s="274" t="s">
        <v>5050</v>
      </c>
      <c r="H539" s="274" t="s">
        <v>5051</v>
      </c>
      <c r="I539" s="274" t="s">
        <v>358</v>
      </c>
      <c r="J539" s="274" t="s">
        <v>274</v>
      </c>
      <c r="K539" s="274" t="s">
        <v>5052</v>
      </c>
      <c r="L539" s="274" t="s">
        <v>303</v>
      </c>
      <c r="M539" s="274" t="s">
        <v>5053</v>
      </c>
      <c r="N539" s="274" t="s">
        <v>5054</v>
      </c>
      <c r="O539" s="274" t="s">
        <v>1801</v>
      </c>
      <c r="P539" s="274" t="s">
        <v>1798</v>
      </c>
      <c r="Q539" s="274" t="s">
        <v>290</v>
      </c>
      <c r="R539" s="274" t="s">
        <v>268</v>
      </c>
      <c r="S539" s="274" t="s">
        <v>268</v>
      </c>
      <c r="T539" s="274" t="s">
        <v>268</v>
      </c>
      <c r="U539" s="274" t="s">
        <v>268</v>
      </c>
      <c r="V539" s="274" t="s">
        <v>268</v>
      </c>
      <c r="W539" s="274" t="s">
        <v>5055</v>
      </c>
      <c r="X539" s="274" t="s">
        <v>2045</v>
      </c>
      <c r="Y539" s="274" t="s">
        <v>280</v>
      </c>
      <c r="Z539" s="274" t="s">
        <v>268</v>
      </c>
      <c r="AA539" s="274" t="s">
        <v>268</v>
      </c>
      <c r="AB539" s="274" t="s">
        <v>268</v>
      </c>
      <c r="AC539" s="274" t="s">
        <v>268</v>
      </c>
      <c r="AD539" s="274" t="s">
        <v>268</v>
      </c>
      <c r="AE539" s="274" t="s">
        <v>268</v>
      </c>
      <c r="AF539" s="274" t="s">
        <v>268</v>
      </c>
      <c r="AG539" s="274" t="s">
        <v>268</v>
      </c>
      <c r="AH539" s="274" t="s">
        <v>268</v>
      </c>
      <c r="AI539" s="274" t="s">
        <v>268</v>
      </c>
      <c r="AJ539" s="274" t="s">
        <v>268</v>
      </c>
      <c r="AK539" s="274" t="s">
        <v>268</v>
      </c>
      <c r="AL539" s="274" t="s">
        <v>268</v>
      </c>
      <c r="AM539" s="274" t="s">
        <v>268</v>
      </c>
      <c r="AN539" s="274" t="s">
        <v>268</v>
      </c>
      <c r="AO539" s="274" t="s">
        <v>268</v>
      </c>
      <c r="AP539" s="274" t="s">
        <v>268</v>
      </c>
      <c r="AQ539" s="274" t="s">
        <v>268</v>
      </c>
      <c r="AR539" s="274" t="s">
        <v>268</v>
      </c>
      <c r="AS539" s="274" t="s">
        <v>268</v>
      </c>
      <c r="AT539" s="274" t="s">
        <v>268</v>
      </c>
      <c r="AU539" s="274" t="s">
        <v>268</v>
      </c>
      <c r="AV539" s="274" t="s">
        <v>268</v>
      </c>
      <c r="AW539" s="274" t="s">
        <v>268</v>
      </c>
      <c r="AX539" s="274" t="s">
        <v>268</v>
      </c>
      <c r="AY539" s="274" t="s">
        <v>268</v>
      </c>
      <c r="AZ539" s="274" t="s">
        <v>268</v>
      </c>
      <c r="BA539" s="274" t="s">
        <v>268</v>
      </c>
      <c r="BB539" s="274" t="s">
        <v>268</v>
      </c>
      <c r="BC539" s="274" t="s">
        <v>268</v>
      </c>
      <c r="BD539" s="274" t="s">
        <v>268</v>
      </c>
      <c r="BE539" s="274" t="s">
        <v>268</v>
      </c>
      <c r="BF539" s="274" t="s">
        <v>268</v>
      </c>
      <c r="BG539" s="274" t="s">
        <v>268</v>
      </c>
      <c r="BH539" s="274" t="s">
        <v>268</v>
      </c>
      <c r="BI539" s="274" t="s">
        <v>268</v>
      </c>
      <c r="BJ539" s="274" t="s">
        <v>268</v>
      </c>
      <c r="BK539" s="274" t="s">
        <v>268</v>
      </c>
      <c r="BL539" s="274" t="s">
        <v>268</v>
      </c>
      <c r="BM539" s="274" t="s">
        <v>268</v>
      </c>
      <c r="BN539" s="274" t="s">
        <v>268</v>
      </c>
      <c r="BO539" s="274" t="s">
        <v>268</v>
      </c>
      <c r="BP539" s="274" t="s">
        <v>268</v>
      </c>
      <c r="BQ539" s="274" t="s">
        <v>268</v>
      </c>
      <c r="BR539" s="274" t="s">
        <v>268</v>
      </c>
      <c r="BS539" s="274" t="s">
        <v>268</v>
      </c>
      <c r="BT539" s="274" t="s">
        <v>268</v>
      </c>
      <c r="BU539" s="274" t="s">
        <v>268</v>
      </c>
      <c r="BV539" s="274" t="s">
        <v>268</v>
      </c>
      <c r="BW539" s="274" t="s">
        <v>268</v>
      </c>
      <c r="BX539" s="274" t="s">
        <v>268</v>
      </c>
      <c r="BY539" s="295">
        <v>48</v>
      </c>
      <c r="BZ539" s="295">
        <v>48</v>
      </c>
      <c r="CA539" s="298" t="s">
        <v>142</v>
      </c>
      <c r="CB539" s="297">
        <v>122</v>
      </c>
      <c r="CC539" s="284">
        <f t="shared" si="34"/>
        <v>0</v>
      </c>
      <c r="CD539" s="295">
        <f t="shared" si="35"/>
        <v>47.999999999999993</v>
      </c>
      <c r="CE539" s="284">
        <f t="shared" si="36"/>
        <v>0</v>
      </c>
      <c r="CF539" s="295">
        <f t="shared" si="37"/>
        <v>1</v>
      </c>
      <c r="CG539" s="274" t="s">
        <v>876</v>
      </c>
      <c r="CH539" s="274" t="s">
        <v>268</v>
      </c>
      <c r="CI539" s="274" t="s">
        <v>268</v>
      </c>
      <c r="CJ539" s="298" t="s">
        <v>268</v>
      </c>
      <c r="CK539" s="298" t="s">
        <v>736</v>
      </c>
      <c r="CL539" s="274" t="s">
        <v>268</v>
      </c>
      <c r="CM539" s="274" t="s">
        <v>268</v>
      </c>
      <c r="CN539" s="274" t="s">
        <v>268</v>
      </c>
      <c r="CO539" s="274" t="s">
        <v>268</v>
      </c>
      <c r="CP539" s="274" t="s">
        <v>268</v>
      </c>
      <c r="CQ539" s="274" t="s">
        <v>268</v>
      </c>
      <c r="CR539" s="274" t="s">
        <v>877</v>
      </c>
      <c r="CS539" s="274">
        <v>76.08</v>
      </c>
      <c r="CT539" s="274" t="s">
        <v>268</v>
      </c>
      <c r="CU539" s="274">
        <v>76.08</v>
      </c>
      <c r="CV539" s="274">
        <v>365</v>
      </c>
      <c r="CW539" s="274" t="s">
        <v>878</v>
      </c>
      <c r="CX539" s="274" t="s">
        <v>835</v>
      </c>
      <c r="CY539" s="274" t="s">
        <v>836</v>
      </c>
      <c r="CZ539" s="274" t="s">
        <v>837</v>
      </c>
      <c r="DA539" s="274" t="s">
        <v>268</v>
      </c>
      <c r="DB539" s="274" t="s">
        <v>268</v>
      </c>
      <c r="DC539" s="274" t="s">
        <v>268</v>
      </c>
      <c r="DD539" s="274" t="s">
        <v>268</v>
      </c>
      <c r="DE539" s="274" t="s">
        <v>268</v>
      </c>
      <c r="DF539" s="274" t="s">
        <v>268</v>
      </c>
      <c r="DG539" s="299">
        <f>IFERROR(IF(CA539="D",IF(CK539="A dispo.",CD539*VLOOKUP('DATI INPUT'!$F$27,TARIFFE_UD,2,FALSE),CD539*VLOOKUP(CK539,TARIFFE_UD,2,FALSE)),CD539*VLOOKUP(CB539-100,TARIFFE_UND,2,FALSE)),0)</f>
        <v>38.013619141577507</v>
      </c>
      <c r="DH539" s="299">
        <f>IFERROR(IF(CA539="D",IF(CK539="A dispo.",CF539*VLOOKUP('DATI INPUT'!$F$27,TARIFFE_UD,3,FALSE),CF539*VLOOKUP(CK539,TARIFFE_UD,3,FALSE)),CF539*VLOOKUP(CB539-100,TARIFFE_UND,3,FALSE)),0)</f>
        <v>60.367780403072892</v>
      </c>
    </row>
    <row r="540" spans="1:112" hidden="1" x14ac:dyDescent="0.25">
      <c r="A540" s="274" t="s">
        <v>5056</v>
      </c>
      <c r="B540" s="274" t="s">
        <v>5047</v>
      </c>
      <c r="C540" s="274" t="s">
        <v>621</v>
      </c>
      <c r="D540" s="274" t="s">
        <v>5049</v>
      </c>
      <c r="E540" s="274" t="s">
        <v>268</v>
      </c>
      <c r="F540" s="274" t="s">
        <v>156</v>
      </c>
      <c r="G540" s="274" t="s">
        <v>5050</v>
      </c>
      <c r="H540" s="274" t="s">
        <v>5051</v>
      </c>
      <c r="I540" s="274" t="s">
        <v>358</v>
      </c>
      <c r="J540" s="274" t="s">
        <v>274</v>
      </c>
      <c r="K540" s="274" t="s">
        <v>5052</v>
      </c>
      <c r="L540" s="274" t="s">
        <v>303</v>
      </c>
      <c r="M540" s="274" t="s">
        <v>5053</v>
      </c>
      <c r="N540" s="274" t="s">
        <v>5054</v>
      </c>
      <c r="O540" s="274" t="s">
        <v>1801</v>
      </c>
      <c r="P540" s="274" t="s">
        <v>1798</v>
      </c>
      <c r="Q540" s="274" t="s">
        <v>290</v>
      </c>
      <c r="R540" s="274" t="s">
        <v>268</v>
      </c>
      <c r="S540" s="274" t="s">
        <v>268</v>
      </c>
      <c r="T540" s="274" t="s">
        <v>268</v>
      </c>
      <c r="U540" s="274" t="s">
        <v>268</v>
      </c>
      <c r="V540" s="274" t="s">
        <v>268</v>
      </c>
      <c r="W540" s="274" t="s">
        <v>5055</v>
      </c>
      <c r="X540" s="274" t="s">
        <v>2045</v>
      </c>
      <c r="Y540" s="274" t="s">
        <v>280</v>
      </c>
      <c r="Z540" s="274" t="s">
        <v>268</v>
      </c>
      <c r="AA540" s="274" t="s">
        <v>268</v>
      </c>
      <c r="AB540" s="274" t="s">
        <v>268</v>
      </c>
      <c r="AC540" s="274" t="s">
        <v>268</v>
      </c>
      <c r="AD540" s="274" t="s">
        <v>268</v>
      </c>
      <c r="AE540" s="274" t="s">
        <v>268</v>
      </c>
      <c r="AF540" s="274" t="s">
        <v>268</v>
      </c>
      <c r="AG540" s="274" t="s">
        <v>268</v>
      </c>
      <c r="AH540" s="274" t="s">
        <v>268</v>
      </c>
      <c r="AI540" s="274" t="s">
        <v>268</v>
      </c>
      <c r="AJ540" s="274" t="s">
        <v>268</v>
      </c>
      <c r="AK540" s="274" t="s">
        <v>268</v>
      </c>
      <c r="AL540" s="274" t="s">
        <v>268</v>
      </c>
      <c r="AM540" s="274" t="s">
        <v>268</v>
      </c>
      <c r="AN540" s="274" t="s">
        <v>268</v>
      </c>
      <c r="AO540" s="274" t="s">
        <v>268</v>
      </c>
      <c r="AP540" s="274" t="s">
        <v>268</v>
      </c>
      <c r="AQ540" s="274" t="s">
        <v>268</v>
      </c>
      <c r="AR540" s="274" t="s">
        <v>268</v>
      </c>
      <c r="AS540" s="274" t="s">
        <v>268</v>
      </c>
      <c r="AT540" s="274" t="s">
        <v>268</v>
      </c>
      <c r="AU540" s="274" t="s">
        <v>268</v>
      </c>
      <c r="AV540" s="274" t="s">
        <v>268</v>
      </c>
      <c r="AW540" s="274" t="s">
        <v>268</v>
      </c>
      <c r="AX540" s="274" t="s">
        <v>268</v>
      </c>
      <c r="AY540" s="274" t="s">
        <v>268</v>
      </c>
      <c r="AZ540" s="274" t="s">
        <v>268</v>
      </c>
      <c r="BA540" s="274" t="s">
        <v>268</v>
      </c>
      <c r="BB540" s="274" t="s">
        <v>268</v>
      </c>
      <c r="BC540" s="274" t="s">
        <v>268</v>
      </c>
      <c r="BD540" s="274" t="s">
        <v>268</v>
      </c>
      <c r="BE540" s="274" t="s">
        <v>268</v>
      </c>
      <c r="BF540" s="274" t="s">
        <v>268</v>
      </c>
      <c r="BG540" s="274" t="s">
        <v>268</v>
      </c>
      <c r="BH540" s="274" t="s">
        <v>268</v>
      </c>
      <c r="BI540" s="274" t="s">
        <v>268</v>
      </c>
      <c r="BJ540" s="274" t="s">
        <v>268</v>
      </c>
      <c r="BK540" s="274" t="s">
        <v>268</v>
      </c>
      <c r="BL540" s="274" t="s">
        <v>268</v>
      </c>
      <c r="BM540" s="274" t="s">
        <v>268</v>
      </c>
      <c r="BN540" s="274" t="s">
        <v>268</v>
      </c>
      <c r="BO540" s="274" t="s">
        <v>268</v>
      </c>
      <c r="BP540" s="274" t="s">
        <v>268</v>
      </c>
      <c r="BQ540" s="274" t="s">
        <v>268</v>
      </c>
      <c r="BR540" s="274" t="s">
        <v>268</v>
      </c>
      <c r="BS540" s="274" t="s">
        <v>268</v>
      </c>
      <c r="BT540" s="274" t="s">
        <v>268</v>
      </c>
      <c r="BU540" s="274" t="s">
        <v>268</v>
      </c>
      <c r="BV540" s="274" t="s">
        <v>268</v>
      </c>
      <c r="BW540" s="274" t="s">
        <v>268</v>
      </c>
      <c r="BX540" s="274" t="s">
        <v>268</v>
      </c>
      <c r="BY540" s="295">
        <v>23</v>
      </c>
      <c r="BZ540" s="295">
        <v>23</v>
      </c>
      <c r="CA540" s="298" t="s">
        <v>142</v>
      </c>
      <c r="CB540" s="297">
        <v>123</v>
      </c>
      <c r="CC540" s="284">
        <f t="shared" si="34"/>
        <v>0</v>
      </c>
      <c r="CD540" s="295">
        <f t="shared" si="35"/>
        <v>23</v>
      </c>
      <c r="CE540" s="284">
        <f t="shared" si="36"/>
        <v>1</v>
      </c>
      <c r="CF540" s="295">
        <f t="shared" si="37"/>
        <v>0</v>
      </c>
      <c r="CG540" s="274" t="s">
        <v>1817</v>
      </c>
      <c r="CH540" s="274" t="s">
        <v>268</v>
      </c>
      <c r="CI540" s="274" t="s">
        <v>268</v>
      </c>
      <c r="CJ540" s="298" t="s">
        <v>268</v>
      </c>
      <c r="CK540" s="298" t="s">
        <v>736</v>
      </c>
      <c r="CL540" s="274" t="s">
        <v>268</v>
      </c>
      <c r="CM540" s="274" t="s">
        <v>268</v>
      </c>
      <c r="CN540" s="274" t="s">
        <v>268</v>
      </c>
      <c r="CO540" s="274" t="s">
        <v>268</v>
      </c>
      <c r="CP540" s="274" t="s">
        <v>268</v>
      </c>
      <c r="CQ540" s="274" t="s">
        <v>268</v>
      </c>
      <c r="CR540" s="274" t="s">
        <v>877</v>
      </c>
      <c r="CS540" s="274">
        <v>11.27</v>
      </c>
      <c r="CT540" s="274" t="s">
        <v>268</v>
      </c>
      <c r="CU540" s="274">
        <v>11.27</v>
      </c>
      <c r="CV540" s="274">
        <v>365</v>
      </c>
      <c r="CW540" s="274" t="s">
        <v>878</v>
      </c>
      <c r="CX540" s="274" t="s">
        <v>835</v>
      </c>
      <c r="CY540" s="274" t="s">
        <v>836</v>
      </c>
      <c r="CZ540" s="274" t="s">
        <v>837</v>
      </c>
      <c r="DA540" s="274" t="s">
        <v>268</v>
      </c>
      <c r="DB540" s="274" t="s">
        <v>268</v>
      </c>
      <c r="DC540" s="274" t="s">
        <v>268</v>
      </c>
      <c r="DD540" s="274" t="s">
        <v>268</v>
      </c>
      <c r="DE540" s="274" t="s">
        <v>268</v>
      </c>
      <c r="DF540" s="274" t="s">
        <v>268</v>
      </c>
      <c r="DG540" s="299">
        <f>IFERROR(IF(CA540="D",IF(CK540="A dispo.",CD540*VLOOKUP('DATI INPUT'!$F$27,TARIFFE_UD,2,FALSE),CD540*VLOOKUP(CK540,TARIFFE_UD,2,FALSE)),CD540*VLOOKUP(CB540-100,TARIFFE_UND,2,FALSE)),0)</f>
        <v>18.214859172005891</v>
      </c>
      <c r="DH540" s="299">
        <f>IFERROR(IF(CA540="D",IF(CK540="A dispo.",CF540*VLOOKUP('DATI INPUT'!$F$27,TARIFFE_UD,3,FALSE),CF540*VLOOKUP(CK540,TARIFFE_UD,3,FALSE)),CF540*VLOOKUP(CB540-100,TARIFFE_UND,3,FALSE)),0)</f>
        <v>0</v>
      </c>
    </row>
    <row r="541" spans="1:112" x14ac:dyDescent="0.25">
      <c r="A541" s="274" t="s">
        <v>5057</v>
      </c>
      <c r="B541" s="274" t="s">
        <v>479</v>
      </c>
      <c r="C541" s="274" t="s">
        <v>623</v>
      </c>
      <c r="D541" s="274" t="s">
        <v>5058</v>
      </c>
      <c r="E541" s="274" t="s">
        <v>268</v>
      </c>
      <c r="F541" s="274" t="s">
        <v>156</v>
      </c>
      <c r="G541" s="274" t="s">
        <v>5059</v>
      </c>
      <c r="H541" s="274" t="s">
        <v>5060</v>
      </c>
      <c r="I541" s="274" t="s">
        <v>5061</v>
      </c>
      <c r="J541" s="274" t="s">
        <v>156</v>
      </c>
      <c r="K541" s="274" t="s">
        <v>5062</v>
      </c>
      <c r="L541" s="274" t="s">
        <v>984</v>
      </c>
      <c r="M541" s="274" t="s">
        <v>3412</v>
      </c>
      <c r="N541" s="274" t="s">
        <v>984</v>
      </c>
      <c r="O541" s="274" t="s">
        <v>873</v>
      </c>
      <c r="P541" s="274" t="s">
        <v>613</v>
      </c>
      <c r="Q541" s="274" t="s">
        <v>309</v>
      </c>
      <c r="R541" s="274" t="s">
        <v>268</v>
      </c>
      <c r="S541" s="274" t="s">
        <v>268</v>
      </c>
      <c r="T541" s="274" t="s">
        <v>268</v>
      </c>
      <c r="U541" s="274" t="s">
        <v>268</v>
      </c>
      <c r="V541" s="274" t="s">
        <v>268</v>
      </c>
      <c r="W541" s="274" t="s">
        <v>3412</v>
      </c>
      <c r="X541" s="274" t="s">
        <v>613</v>
      </c>
      <c r="Y541" s="274" t="s">
        <v>309</v>
      </c>
      <c r="Z541" s="274" t="s">
        <v>268</v>
      </c>
      <c r="AA541" s="274" t="s">
        <v>268</v>
      </c>
      <c r="AB541" s="274" t="s">
        <v>268</v>
      </c>
      <c r="AC541" s="274" t="s">
        <v>268</v>
      </c>
      <c r="AD541" s="274" t="s">
        <v>268</v>
      </c>
      <c r="AE541" s="274" t="s">
        <v>287</v>
      </c>
      <c r="AF541" s="274" t="s">
        <v>1811</v>
      </c>
      <c r="AG541" s="274" t="s">
        <v>875</v>
      </c>
      <c r="AH541" s="274" t="s">
        <v>1812</v>
      </c>
      <c r="AI541" s="274" t="s">
        <v>952</v>
      </c>
      <c r="AJ541" s="274" t="s">
        <v>268</v>
      </c>
      <c r="AK541" s="274" t="s">
        <v>381</v>
      </c>
      <c r="AL541" s="274" t="s">
        <v>268</v>
      </c>
      <c r="AM541" s="274" t="s">
        <v>268</v>
      </c>
      <c r="AN541" s="274" t="s">
        <v>268</v>
      </c>
      <c r="AO541" s="274" t="s">
        <v>268</v>
      </c>
      <c r="AP541" s="274" t="s">
        <v>268</v>
      </c>
      <c r="AQ541" s="274" t="s">
        <v>268</v>
      </c>
      <c r="AR541" s="274" t="s">
        <v>268</v>
      </c>
      <c r="AS541" s="274" t="s">
        <v>268</v>
      </c>
      <c r="AT541" s="274" t="s">
        <v>268</v>
      </c>
      <c r="AU541" s="274" t="s">
        <v>268</v>
      </c>
      <c r="AV541" s="274" t="s">
        <v>268</v>
      </c>
      <c r="AW541" s="274" t="s">
        <v>268</v>
      </c>
      <c r="AX541" s="274" t="s">
        <v>268</v>
      </c>
      <c r="AY541" s="274" t="s">
        <v>268</v>
      </c>
      <c r="AZ541" s="274" t="s">
        <v>268</v>
      </c>
      <c r="BA541" s="274" t="s">
        <v>268</v>
      </c>
      <c r="BB541" s="274" t="s">
        <v>268</v>
      </c>
      <c r="BC541" s="274" t="s">
        <v>268</v>
      </c>
      <c r="BD541" s="274" t="s">
        <v>268</v>
      </c>
      <c r="BE541" s="274" t="s">
        <v>268</v>
      </c>
      <c r="BF541" s="274" t="s">
        <v>268</v>
      </c>
      <c r="BG541" s="274" t="s">
        <v>268</v>
      </c>
      <c r="BH541" s="274" t="s">
        <v>268</v>
      </c>
      <c r="BI541" s="274" t="s">
        <v>268</v>
      </c>
      <c r="BJ541" s="274" t="s">
        <v>268</v>
      </c>
      <c r="BK541" s="274" t="s">
        <v>268</v>
      </c>
      <c r="BL541" s="274" t="s">
        <v>268</v>
      </c>
      <c r="BM541" s="274" t="s">
        <v>268</v>
      </c>
      <c r="BN541" s="274" t="s">
        <v>268</v>
      </c>
      <c r="BO541" s="274" t="s">
        <v>268</v>
      </c>
      <c r="BP541" s="274" t="s">
        <v>268</v>
      </c>
      <c r="BQ541" s="274" t="s">
        <v>268</v>
      </c>
      <c r="BR541" s="274" t="s">
        <v>268</v>
      </c>
      <c r="BS541" s="274" t="s">
        <v>268</v>
      </c>
      <c r="BT541" s="274" t="s">
        <v>268</v>
      </c>
      <c r="BU541" s="274" t="s">
        <v>268</v>
      </c>
      <c r="BV541" s="274" t="s">
        <v>268</v>
      </c>
      <c r="BW541" s="274" t="s">
        <v>268</v>
      </c>
      <c r="BX541" s="274" t="s">
        <v>268</v>
      </c>
      <c r="BY541" s="295">
        <v>95</v>
      </c>
      <c r="BZ541" s="295">
        <v>95</v>
      </c>
      <c r="CA541" s="298" t="s">
        <v>142</v>
      </c>
      <c r="CB541" s="297">
        <v>122</v>
      </c>
      <c r="CC541" s="284">
        <f t="shared" si="34"/>
        <v>0</v>
      </c>
      <c r="CD541" s="295">
        <f t="shared" si="35"/>
        <v>95</v>
      </c>
      <c r="CE541" s="284">
        <f t="shared" si="36"/>
        <v>0</v>
      </c>
      <c r="CF541" s="295">
        <f t="shared" si="37"/>
        <v>1</v>
      </c>
      <c r="CG541" s="274" t="s">
        <v>876</v>
      </c>
      <c r="CH541" s="274" t="s">
        <v>268</v>
      </c>
      <c r="CI541" s="274" t="s">
        <v>268</v>
      </c>
      <c r="CJ541" s="298" t="s">
        <v>280</v>
      </c>
      <c r="CK541" s="297">
        <v>2</v>
      </c>
      <c r="CL541" s="274" t="s">
        <v>268</v>
      </c>
      <c r="CM541" s="274" t="s">
        <v>268</v>
      </c>
      <c r="CN541" s="274" t="s">
        <v>268</v>
      </c>
      <c r="CO541" s="274" t="s">
        <v>268</v>
      </c>
      <c r="CP541" s="274" t="s">
        <v>268</v>
      </c>
      <c r="CQ541" s="274" t="s">
        <v>268</v>
      </c>
      <c r="CR541" s="274" t="s">
        <v>877</v>
      </c>
      <c r="CS541" s="274">
        <v>95.31</v>
      </c>
      <c r="CT541" s="274" t="s">
        <v>268</v>
      </c>
      <c r="CU541" s="274">
        <v>95.31</v>
      </c>
      <c r="CV541" s="274">
        <v>365</v>
      </c>
      <c r="CW541" s="274" t="s">
        <v>878</v>
      </c>
      <c r="CX541" s="274" t="s">
        <v>835</v>
      </c>
      <c r="CY541" s="274" t="s">
        <v>836</v>
      </c>
      <c r="CZ541" s="274" t="s">
        <v>837</v>
      </c>
      <c r="DA541" s="274" t="s">
        <v>268</v>
      </c>
      <c r="DB541" s="274" t="s">
        <v>268</v>
      </c>
      <c r="DC541" s="274" t="s">
        <v>268</v>
      </c>
      <c r="DD541" s="274" t="s">
        <v>268</v>
      </c>
      <c r="DE541" s="274" t="s">
        <v>268</v>
      </c>
      <c r="DF541" s="274" t="s">
        <v>268</v>
      </c>
      <c r="DG541" s="299">
        <f>IFERROR(IF(CA541="D",IF(CK541="A dispo.",CD541*VLOOKUP('DATI INPUT'!$F$27,TARIFFE_UD,2,FALSE),CD541*VLOOKUP(CK541,TARIFFE_UD,2,FALSE)),CD541*VLOOKUP(CB541-100,TARIFFE_UND,2,FALSE)),0)</f>
        <v>68.269057524708089</v>
      </c>
      <c r="DH541" s="299">
        <f>IFERROR(IF(CA541="D",IF(CK541="A dispo.",CF541*VLOOKUP('DATI INPUT'!$F$27,TARIFFE_UD,3,FALSE),CF541*VLOOKUP(CK541,TARIFFE_UD,3,FALSE)),CF541*VLOOKUP(CB541-100,TARIFFE_UND,3,FALSE)),0)</f>
        <v>46.077822723118445</v>
      </c>
    </row>
    <row r="542" spans="1:112" x14ac:dyDescent="0.25">
      <c r="A542" s="274" t="s">
        <v>5063</v>
      </c>
      <c r="B542" s="274" t="s">
        <v>1240</v>
      </c>
      <c r="C542" s="274" t="s">
        <v>1436</v>
      </c>
      <c r="D542" s="274" t="s">
        <v>5064</v>
      </c>
      <c r="E542" s="274" t="s">
        <v>268</v>
      </c>
      <c r="F542" s="274" t="s">
        <v>156</v>
      </c>
      <c r="G542" s="274" t="s">
        <v>5065</v>
      </c>
      <c r="H542" s="274" t="s">
        <v>5066</v>
      </c>
      <c r="I542" s="274" t="s">
        <v>5067</v>
      </c>
      <c r="J542" s="274" t="s">
        <v>274</v>
      </c>
      <c r="K542" s="274" t="s">
        <v>5068</v>
      </c>
      <c r="L542" s="274" t="s">
        <v>152</v>
      </c>
      <c r="M542" s="274" t="s">
        <v>5069</v>
      </c>
      <c r="N542" s="274" t="s">
        <v>984</v>
      </c>
      <c r="O542" s="274" t="s">
        <v>873</v>
      </c>
      <c r="P542" s="274" t="s">
        <v>1901</v>
      </c>
      <c r="Q542" s="274" t="s">
        <v>313</v>
      </c>
      <c r="R542" s="274" t="s">
        <v>268</v>
      </c>
      <c r="S542" s="274" t="s">
        <v>268</v>
      </c>
      <c r="T542" s="274" t="s">
        <v>268</v>
      </c>
      <c r="U542" s="274" t="s">
        <v>268</v>
      </c>
      <c r="V542" s="274" t="s">
        <v>268</v>
      </c>
      <c r="W542" s="274" t="s">
        <v>5069</v>
      </c>
      <c r="X542" s="274" t="s">
        <v>1901</v>
      </c>
      <c r="Y542" s="274" t="s">
        <v>313</v>
      </c>
      <c r="Z542" s="274" t="s">
        <v>268</v>
      </c>
      <c r="AA542" s="274" t="s">
        <v>268</v>
      </c>
      <c r="AB542" s="274" t="s">
        <v>268</v>
      </c>
      <c r="AC542" s="274" t="s">
        <v>268</v>
      </c>
      <c r="AD542" s="274" t="s">
        <v>268</v>
      </c>
      <c r="AE542" s="274" t="s">
        <v>287</v>
      </c>
      <c r="AF542" s="274" t="s">
        <v>1811</v>
      </c>
      <c r="AG542" s="274" t="s">
        <v>875</v>
      </c>
      <c r="AH542" s="274" t="s">
        <v>380</v>
      </c>
      <c r="AI542" s="274" t="s">
        <v>793</v>
      </c>
      <c r="AJ542" s="274" t="s">
        <v>268</v>
      </c>
      <c r="AK542" s="274" t="s">
        <v>366</v>
      </c>
      <c r="AL542" s="274" t="s">
        <v>268</v>
      </c>
      <c r="AM542" s="274" t="s">
        <v>355</v>
      </c>
      <c r="AN542" s="274" t="s">
        <v>268</v>
      </c>
      <c r="AO542" s="274" t="s">
        <v>268</v>
      </c>
      <c r="AP542" s="274" t="s">
        <v>268</v>
      </c>
      <c r="AQ542" s="274" t="s">
        <v>268</v>
      </c>
      <c r="AR542" s="274" t="s">
        <v>268</v>
      </c>
      <c r="AS542" s="274" t="s">
        <v>268</v>
      </c>
      <c r="AT542" s="274" t="s">
        <v>268</v>
      </c>
      <c r="AU542" s="274" t="s">
        <v>268</v>
      </c>
      <c r="AV542" s="274" t="s">
        <v>268</v>
      </c>
      <c r="AW542" s="274" t="s">
        <v>268</v>
      </c>
      <c r="AX542" s="274" t="s">
        <v>268</v>
      </c>
      <c r="AY542" s="274" t="s">
        <v>268</v>
      </c>
      <c r="AZ542" s="274" t="s">
        <v>268</v>
      </c>
      <c r="BA542" s="274" t="s">
        <v>268</v>
      </c>
      <c r="BB542" s="274" t="s">
        <v>268</v>
      </c>
      <c r="BC542" s="274" t="s">
        <v>268</v>
      </c>
      <c r="BD542" s="274" t="s">
        <v>268</v>
      </c>
      <c r="BE542" s="274" t="s">
        <v>268</v>
      </c>
      <c r="BF542" s="274" t="s">
        <v>268</v>
      </c>
      <c r="BG542" s="274" t="s">
        <v>268</v>
      </c>
      <c r="BH542" s="274" t="s">
        <v>268</v>
      </c>
      <c r="BI542" s="274" t="s">
        <v>268</v>
      </c>
      <c r="BJ542" s="274" t="s">
        <v>268</v>
      </c>
      <c r="BK542" s="274" t="s">
        <v>268</v>
      </c>
      <c r="BL542" s="274" t="s">
        <v>268</v>
      </c>
      <c r="BM542" s="274" t="s">
        <v>268</v>
      </c>
      <c r="BN542" s="274" t="s">
        <v>268</v>
      </c>
      <c r="BO542" s="274" t="s">
        <v>268</v>
      </c>
      <c r="BP542" s="274" t="s">
        <v>268</v>
      </c>
      <c r="BQ542" s="274" t="s">
        <v>268</v>
      </c>
      <c r="BR542" s="274" t="s">
        <v>268</v>
      </c>
      <c r="BS542" s="274" t="s">
        <v>268</v>
      </c>
      <c r="BT542" s="274" t="s">
        <v>268</v>
      </c>
      <c r="BU542" s="274" t="s">
        <v>268</v>
      </c>
      <c r="BV542" s="274" t="s">
        <v>268</v>
      </c>
      <c r="BW542" s="274" t="s">
        <v>268</v>
      </c>
      <c r="BX542" s="274" t="s">
        <v>268</v>
      </c>
      <c r="BY542" s="295">
        <v>87</v>
      </c>
      <c r="BZ542" s="295">
        <v>87</v>
      </c>
      <c r="CA542" s="298" t="s">
        <v>142</v>
      </c>
      <c r="CB542" s="297">
        <v>122</v>
      </c>
      <c r="CC542" s="284">
        <f t="shared" si="34"/>
        <v>0</v>
      </c>
      <c r="CD542" s="295">
        <f t="shared" si="35"/>
        <v>87</v>
      </c>
      <c r="CE542" s="284">
        <f t="shared" si="36"/>
        <v>0</v>
      </c>
      <c r="CF542" s="295">
        <f t="shared" si="37"/>
        <v>1</v>
      </c>
      <c r="CG542" s="274" t="s">
        <v>876</v>
      </c>
      <c r="CH542" s="274" t="s">
        <v>268</v>
      </c>
      <c r="CI542" s="274" t="s">
        <v>268</v>
      </c>
      <c r="CJ542" s="298" t="s">
        <v>280</v>
      </c>
      <c r="CK542" s="297">
        <v>2</v>
      </c>
      <c r="CL542" s="274" t="s">
        <v>268</v>
      </c>
      <c r="CM542" s="274" t="s">
        <v>268</v>
      </c>
      <c r="CN542" s="274" t="s">
        <v>268</v>
      </c>
      <c r="CO542" s="274" t="s">
        <v>268</v>
      </c>
      <c r="CP542" s="274" t="s">
        <v>268</v>
      </c>
      <c r="CQ542" s="274" t="s">
        <v>268</v>
      </c>
      <c r="CR542" s="274" t="s">
        <v>877</v>
      </c>
      <c r="CS542" s="274">
        <v>91.71</v>
      </c>
      <c r="CT542" s="274" t="s">
        <v>268</v>
      </c>
      <c r="CU542" s="274">
        <v>91.71</v>
      </c>
      <c r="CV542" s="274">
        <v>365</v>
      </c>
      <c r="CW542" s="274" t="s">
        <v>878</v>
      </c>
      <c r="CX542" s="274" t="s">
        <v>835</v>
      </c>
      <c r="CY542" s="274" t="s">
        <v>836</v>
      </c>
      <c r="CZ542" s="274" t="s">
        <v>837</v>
      </c>
      <c r="DA542" s="274" t="s">
        <v>268</v>
      </c>
      <c r="DB542" s="274" t="s">
        <v>268</v>
      </c>
      <c r="DC542" s="274" t="s">
        <v>268</v>
      </c>
      <c r="DD542" s="274" t="s">
        <v>268</v>
      </c>
      <c r="DE542" s="274" t="s">
        <v>268</v>
      </c>
      <c r="DF542" s="274" t="s">
        <v>268</v>
      </c>
      <c r="DG542" s="299">
        <f>IFERROR(IF(CA542="D",IF(CK542="A dispo.",CD542*VLOOKUP('DATI INPUT'!$F$27,TARIFFE_UD,2,FALSE),CD542*VLOOKUP(CK542,TARIFFE_UD,2,FALSE)),CD542*VLOOKUP(CB542-100,TARIFFE_UND,2,FALSE)),0)</f>
        <v>62.520084259469506</v>
      </c>
      <c r="DH542" s="299">
        <f>IFERROR(IF(CA542="D",IF(CK542="A dispo.",CF542*VLOOKUP('DATI INPUT'!$F$27,TARIFFE_UD,3,FALSE),CF542*VLOOKUP(CK542,TARIFFE_UD,3,FALSE)),CF542*VLOOKUP(CB542-100,TARIFFE_UND,3,FALSE)),0)</f>
        <v>46.077822723118445</v>
      </c>
    </row>
    <row r="543" spans="1:112" x14ac:dyDescent="0.25">
      <c r="A543" s="274" t="s">
        <v>5070</v>
      </c>
      <c r="B543" s="274" t="s">
        <v>1240</v>
      </c>
      <c r="C543" s="274" t="s">
        <v>1437</v>
      </c>
      <c r="D543" s="274" t="s">
        <v>5064</v>
      </c>
      <c r="E543" s="274" t="s">
        <v>268</v>
      </c>
      <c r="F543" s="274" t="s">
        <v>156</v>
      </c>
      <c r="G543" s="274" t="s">
        <v>5065</v>
      </c>
      <c r="H543" s="274" t="s">
        <v>5066</v>
      </c>
      <c r="I543" s="274" t="s">
        <v>5067</v>
      </c>
      <c r="J543" s="274" t="s">
        <v>274</v>
      </c>
      <c r="K543" s="274" t="s">
        <v>5068</v>
      </c>
      <c r="L543" s="274" t="s">
        <v>152</v>
      </c>
      <c r="M543" s="274" t="s">
        <v>5069</v>
      </c>
      <c r="N543" s="274" t="s">
        <v>984</v>
      </c>
      <c r="O543" s="274" t="s">
        <v>873</v>
      </c>
      <c r="P543" s="274" t="s">
        <v>1901</v>
      </c>
      <c r="Q543" s="274" t="s">
        <v>313</v>
      </c>
      <c r="R543" s="274" t="s">
        <v>268</v>
      </c>
      <c r="S543" s="274" t="s">
        <v>268</v>
      </c>
      <c r="T543" s="274" t="s">
        <v>268</v>
      </c>
      <c r="U543" s="274" t="s">
        <v>268</v>
      </c>
      <c r="V543" s="274" t="s">
        <v>268</v>
      </c>
      <c r="W543" s="274" t="s">
        <v>5069</v>
      </c>
      <c r="X543" s="274" t="s">
        <v>1901</v>
      </c>
      <c r="Y543" s="274" t="s">
        <v>313</v>
      </c>
      <c r="Z543" s="274" t="s">
        <v>268</v>
      </c>
      <c r="AA543" s="274" t="s">
        <v>268</v>
      </c>
      <c r="AB543" s="274" t="s">
        <v>268</v>
      </c>
      <c r="AC543" s="274" t="s">
        <v>268</v>
      </c>
      <c r="AD543" s="274" t="s">
        <v>268</v>
      </c>
      <c r="AE543" s="274" t="s">
        <v>287</v>
      </c>
      <c r="AF543" s="274" t="s">
        <v>1811</v>
      </c>
      <c r="AG543" s="274" t="s">
        <v>875</v>
      </c>
      <c r="AH543" s="274" t="s">
        <v>380</v>
      </c>
      <c r="AI543" s="274" t="s">
        <v>793</v>
      </c>
      <c r="AJ543" s="274" t="s">
        <v>268</v>
      </c>
      <c r="AK543" s="274" t="s">
        <v>375</v>
      </c>
      <c r="AL543" s="274" t="s">
        <v>268</v>
      </c>
      <c r="AM543" s="274" t="s">
        <v>353</v>
      </c>
      <c r="AN543" s="274" t="s">
        <v>268</v>
      </c>
      <c r="AO543" s="274" t="s">
        <v>268</v>
      </c>
      <c r="AP543" s="274" t="s">
        <v>268</v>
      </c>
      <c r="AQ543" s="274" t="s">
        <v>268</v>
      </c>
      <c r="AR543" s="274" t="s">
        <v>268</v>
      </c>
      <c r="AS543" s="274" t="s">
        <v>268</v>
      </c>
      <c r="AT543" s="274" t="s">
        <v>268</v>
      </c>
      <c r="AU543" s="274" t="s">
        <v>268</v>
      </c>
      <c r="AV543" s="274" t="s">
        <v>268</v>
      </c>
      <c r="AW543" s="274" t="s">
        <v>268</v>
      </c>
      <c r="AX543" s="274" t="s">
        <v>268</v>
      </c>
      <c r="AY543" s="274" t="s">
        <v>268</v>
      </c>
      <c r="AZ543" s="274" t="s">
        <v>268</v>
      </c>
      <c r="BA543" s="274" t="s">
        <v>268</v>
      </c>
      <c r="BB543" s="274" t="s">
        <v>268</v>
      </c>
      <c r="BC543" s="274" t="s">
        <v>268</v>
      </c>
      <c r="BD543" s="274" t="s">
        <v>268</v>
      </c>
      <c r="BE543" s="274" t="s">
        <v>268</v>
      </c>
      <c r="BF543" s="274" t="s">
        <v>268</v>
      </c>
      <c r="BG543" s="274" t="s">
        <v>268</v>
      </c>
      <c r="BH543" s="274" t="s">
        <v>268</v>
      </c>
      <c r="BI543" s="274" t="s">
        <v>268</v>
      </c>
      <c r="BJ543" s="274" t="s">
        <v>268</v>
      </c>
      <c r="BK543" s="274" t="s">
        <v>268</v>
      </c>
      <c r="BL543" s="274" t="s">
        <v>268</v>
      </c>
      <c r="BM543" s="274" t="s">
        <v>268</v>
      </c>
      <c r="BN543" s="274" t="s">
        <v>268</v>
      </c>
      <c r="BO543" s="274" t="s">
        <v>268</v>
      </c>
      <c r="BP543" s="274" t="s">
        <v>268</v>
      </c>
      <c r="BQ543" s="274" t="s">
        <v>268</v>
      </c>
      <c r="BR543" s="274" t="s">
        <v>268</v>
      </c>
      <c r="BS543" s="274" t="s">
        <v>268</v>
      </c>
      <c r="BT543" s="274" t="s">
        <v>268</v>
      </c>
      <c r="BU543" s="274" t="s">
        <v>268</v>
      </c>
      <c r="BV543" s="274" t="s">
        <v>268</v>
      </c>
      <c r="BW543" s="274" t="s">
        <v>268</v>
      </c>
      <c r="BX543" s="274" t="s">
        <v>268</v>
      </c>
      <c r="BY543" s="295">
        <v>26</v>
      </c>
      <c r="BZ543" s="295">
        <v>26</v>
      </c>
      <c r="CA543" s="298" t="s">
        <v>142</v>
      </c>
      <c r="CB543" s="297">
        <v>123</v>
      </c>
      <c r="CC543" s="284">
        <f t="shared" si="34"/>
        <v>0</v>
      </c>
      <c r="CD543" s="295">
        <f t="shared" si="35"/>
        <v>26</v>
      </c>
      <c r="CE543" s="284">
        <f t="shared" si="36"/>
        <v>1</v>
      </c>
      <c r="CF543" s="295">
        <f t="shared" si="37"/>
        <v>0</v>
      </c>
      <c r="CG543" s="274" t="s">
        <v>1817</v>
      </c>
      <c r="CH543" s="274" t="s">
        <v>268</v>
      </c>
      <c r="CI543" s="274" t="s">
        <v>268</v>
      </c>
      <c r="CJ543" s="298" t="s">
        <v>280</v>
      </c>
      <c r="CK543" s="297">
        <v>2</v>
      </c>
      <c r="CL543" s="274" t="s">
        <v>268</v>
      </c>
      <c r="CM543" s="274" t="s">
        <v>268</v>
      </c>
      <c r="CN543" s="274" t="s">
        <v>268</v>
      </c>
      <c r="CO543" s="274" t="s">
        <v>268</v>
      </c>
      <c r="CP543" s="274" t="s">
        <v>268</v>
      </c>
      <c r="CQ543" s="274" t="s">
        <v>268</v>
      </c>
      <c r="CR543" s="274" t="s">
        <v>877</v>
      </c>
      <c r="CS543" s="274">
        <v>11.7</v>
      </c>
      <c r="CT543" s="274" t="s">
        <v>268</v>
      </c>
      <c r="CU543" s="274">
        <v>11.7</v>
      </c>
      <c r="CV543" s="274">
        <v>365</v>
      </c>
      <c r="CW543" s="274" t="s">
        <v>878</v>
      </c>
      <c r="CX543" s="274" t="s">
        <v>835</v>
      </c>
      <c r="CY543" s="274" t="s">
        <v>836</v>
      </c>
      <c r="CZ543" s="274" t="s">
        <v>837</v>
      </c>
      <c r="DA543" s="274" t="s">
        <v>268</v>
      </c>
      <c r="DB543" s="274" t="s">
        <v>268</v>
      </c>
      <c r="DC543" s="274" t="s">
        <v>268</v>
      </c>
      <c r="DD543" s="274" t="s">
        <v>268</v>
      </c>
      <c r="DE543" s="274" t="s">
        <v>268</v>
      </c>
      <c r="DF543" s="274" t="s">
        <v>268</v>
      </c>
      <c r="DG543" s="299">
        <f>IFERROR(IF(CA543="D",IF(CK543="A dispo.",CD543*VLOOKUP('DATI INPUT'!$F$27,TARIFFE_UD,2,FALSE),CD543*VLOOKUP(CK543,TARIFFE_UD,2,FALSE)),CD543*VLOOKUP(CB543-100,TARIFFE_UND,2,FALSE)),0)</f>
        <v>18.68416311202537</v>
      </c>
      <c r="DH543" s="299">
        <f>IFERROR(IF(CA543="D",IF(CK543="A dispo.",CF543*VLOOKUP('DATI INPUT'!$F$27,TARIFFE_UD,3,FALSE),CF543*VLOOKUP(CK543,TARIFFE_UD,3,FALSE)),CF543*VLOOKUP(CB543-100,TARIFFE_UND,3,FALSE)),0)</f>
        <v>0</v>
      </c>
    </row>
    <row r="544" spans="1:112" hidden="1" x14ac:dyDescent="0.25">
      <c r="A544" s="274" t="s">
        <v>5071</v>
      </c>
      <c r="B544" s="274" t="s">
        <v>5072</v>
      </c>
      <c r="C544" s="274" t="s">
        <v>5073</v>
      </c>
      <c r="D544" s="274" t="s">
        <v>5074</v>
      </c>
      <c r="E544" s="274" t="s">
        <v>268</v>
      </c>
      <c r="F544" s="274" t="s">
        <v>156</v>
      </c>
      <c r="G544" s="274" t="s">
        <v>5075</v>
      </c>
      <c r="H544" s="274" t="s">
        <v>5060</v>
      </c>
      <c r="I544" s="274" t="s">
        <v>318</v>
      </c>
      <c r="J544" s="274" t="s">
        <v>274</v>
      </c>
      <c r="K544" s="274" t="s">
        <v>5076</v>
      </c>
      <c r="L544" s="274" t="s">
        <v>960</v>
      </c>
      <c r="M544" s="274" t="s">
        <v>5077</v>
      </c>
      <c r="N544" s="274" t="s">
        <v>5078</v>
      </c>
      <c r="O544" s="274" t="s">
        <v>5079</v>
      </c>
      <c r="P544" s="274" t="s">
        <v>5080</v>
      </c>
      <c r="Q544" s="274" t="s">
        <v>315</v>
      </c>
      <c r="R544" s="274" t="s">
        <v>268</v>
      </c>
      <c r="S544" s="274" t="s">
        <v>268</v>
      </c>
      <c r="T544" s="274" t="s">
        <v>268</v>
      </c>
      <c r="U544" s="274" t="s">
        <v>268</v>
      </c>
      <c r="V544" s="274" t="s">
        <v>268</v>
      </c>
      <c r="W544" s="274" t="s">
        <v>5081</v>
      </c>
      <c r="X544" s="274" t="s">
        <v>2506</v>
      </c>
      <c r="Y544" s="274" t="s">
        <v>269</v>
      </c>
      <c r="Z544" s="274" t="s">
        <v>268</v>
      </c>
      <c r="AA544" s="274" t="s">
        <v>268</v>
      </c>
      <c r="AB544" s="274" t="s">
        <v>268</v>
      </c>
      <c r="AC544" s="274" t="s">
        <v>268</v>
      </c>
      <c r="AD544" s="274" t="s">
        <v>268</v>
      </c>
      <c r="AE544" s="274" t="s">
        <v>287</v>
      </c>
      <c r="AF544" s="274" t="s">
        <v>1811</v>
      </c>
      <c r="AG544" s="274" t="s">
        <v>875</v>
      </c>
      <c r="AH544" s="274" t="s">
        <v>1848</v>
      </c>
      <c r="AI544" s="274" t="s">
        <v>1198</v>
      </c>
      <c r="AJ544" s="274" t="s">
        <v>268</v>
      </c>
      <c r="AK544" s="274" t="s">
        <v>377</v>
      </c>
      <c r="AL544" s="274" t="s">
        <v>268</v>
      </c>
      <c r="AM544" s="274" t="s">
        <v>405</v>
      </c>
      <c r="AN544" s="274" t="s">
        <v>268</v>
      </c>
      <c r="AO544" s="274" t="s">
        <v>268</v>
      </c>
      <c r="AP544" s="274" t="s">
        <v>268</v>
      </c>
      <c r="AQ544" s="274" t="s">
        <v>268</v>
      </c>
      <c r="AR544" s="274" t="s">
        <v>268</v>
      </c>
      <c r="AS544" s="274" t="s">
        <v>268</v>
      </c>
      <c r="AT544" s="274" t="s">
        <v>268</v>
      </c>
      <c r="AU544" s="274" t="s">
        <v>268</v>
      </c>
      <c r="AV544" s="274" t="s">
        <v>268</v>
      </c>
      <c r="AW544" s="274" t="s">
        <v>268</v>
      </c>
      <c r="AX544" s="274" t="s">
        <v>268</v>
      </c>
      <c r="AY544" s="274" t="s">
        <v>268</v>
      </c>
      <c r="AZ544" s="274" t="s">
        <v>268</v>
      </c>
      <c r="BA544" s="274" t="s">
        <v>268</v>
      </c>
      <c r="BB544" s="274" t="s">
        <v>268</v>
      </c>
      <c r="BC544" s="274" t="s">
        <v>268</v>
      </c>
      <c r="BD544" s="274" t="s">
        <v>268</v>
      </c>
      <c r="BE544" s="274" t="s">
        <v>268</v>
      </c>
      <c r="BF544" s="274" t="s">
        <v>268</v>
      </c>
      <c r="BG544" s="274" t="s">
        <v>268</v>
      </c>
      <c r="BH544" s="274" t="s">
        <v>268</v>
      </c>
      <c r="BI544" s="274" t="s">
        <v>268</v>
      </c>
      <c r="BJ544" s="274" t="s">
        <v>268</v>
      </c>
      <c r="BK544" s="274" t="s">
        <v>268</v>
      </c>
      <c r="BL544" s="274" t="s">
        <v>268</v>
      </c>
      <c r="BM544" s="274" t="s">
        <v>268</v>
      </c>
      <c r="BN544" s="274" t="s">
        <v>268</v>
      </c>
      <c r="BO544" s="274" t="s">
        <v>268</v>
      </c>
      <c r="BP544" s="274" t="s">
        <v>268</v>
      </c>
      <c r="BQ544" s="274" t="s">
        <v>268</v>
      </c>
      <c r="BR544" s="274" t="s">
        <v>268</v>
      </c>
      <c r="BS544" s="274" t="s">
        <v>268</v>
      </c>
      <c r="BT544" s="274" t="s">
        <v>268</v>
      </c>
      <c r="BU544" s="274" t="s">
        <v>268</v>
      </c>
      <c r="BV544" s="274" t="s">
        <v>268</v>
      </c>
      <c r="BW544" s="274" t="s">
        <v>268</v>
      </c>
      <c r="BX544" s="274" t="s">
        <v>268</v>
      </c>
      <c r="BY544" s="295">
        <v>53.7</v>
      </c>
      <c r="BZ544" s="295">
        <v>53.7</v>
      </c>
      <c r="CA544" s="298" t="s">
        <v>142</v>
      </c>
      <c r="CB544" s="297">
        <v>122</v>
      </c>
      <c r="CC544" s="284">
        <f t="shared" si="34"/>
        <v>0</v>
      </c>
      <c r="CD544" s="295">
        <f t="shared" si="35"/>
        <v>53.7</v>
      </c>
      <c r="CE544" s="284">
        <f t="shared" si="36"/>
        <v>0</v>
      </c>
      <c r="CF544" s="295">
        <f t="shared" si="37"/>
        <v>1</v>
      </c>
      <c r="CG544" s="274" t="s">
        <v>876</v>
      </c>
      <c r="CH544" s="274" t="s">
        <v>268</v>
      </c>
      <c r="CI544" s="274" t="s">
        <v>268</v>
      </c>
      <c r="CJ544" s="298" t="s">
        <v>268</v>
      </c>
      <c r="CK544" s="298" t="s">
        <v>736</v>
      </c>
      <c r="CL544" s="274" t="s">
        <v>268</v>
      </c>
      <c r="CM544" s="274" t="s">
        <v>268</v>
      </c>
      <c r="CN544" s="274" t="s">
        <v>268</v>
      </c>
      <c r="CO544" s="274" t="s">
        <v>268</v>
      </c>
      <c r="CP544" s="274" t="s">
        <v>268</v>
      </c>
      <c r="CQ544" s="274" t="s">
        <v>268</v>
      </c>
      <c r="CR544" s="274" t="s">
        <v>877</v>
      </c>
      <c r="CS544" s="274">
        <v>78.87</v>
      </c>
      <c r="CT544" s="274" t="s">
        <v>268</v>
      </c>
      <c r="CU544" s="274">
        <v>78.87</v>
      </c>
      <c r="CV544" s="274">
        <v>365</v>
      </c>
      <c r="CW544" s="274" t="s">
        <v>878</v>
      </c>
      <c r="CX544" s="274" t="s">
        <v>835</v>
      </c>
      <c r="CY544" s="274" t="s">
        <v>836</v>
      </c>
      <c r="CZ544" s="274" t="s">
        <v>837</v>
      </c>
      <c r="DA544" s="274" t="s">
        <v>268</v>
      </c>
      <c r="DB544" s="274" t="s">
        <v>268</v>
      </c>
      <c r="DC544" s="274" t="s">
        <v>268</v>
      </c>
      <c r="DD544" s="274" t="s">
        <v>268</v>
      </c>
      <c r="DE544" s="274" t="s">
        <v>268</v>
      </c>
      <c r="DF544" s="274" t="s">
        <v>268</v>
      </c>
      <c r="DG544" s="299">
        <f>IFERROR(IF(CA544="D",IF(CK544="A dispo.",CD544*VLOOKUP('DATI INPUT'!$F$27,TARIFFE_UD,2,FALSE),CD544*VLOOKUP(CK544,TARIFFE_UD,2,FALSE)),CD544*VLOOKUP(CB544-100,TARIFFE_UND,2,FALSE)),0)</f>
        <v>42.527736414639847</v>
      </c>
      <c r="DH544" s="299">
        <f>IFERROR(IF(CA544="D",IF(CK544="A dispo.",CF544*VLOOKUP('DATI INPUT'!$F$27,TARIFFE_UD,3,FALSE),CF544*VLOOKUP(CK544,TARIFFE_UD,3,FALSE)),CF544*VLOOKUP(CB544-100,TARIFFE_UND,3,FALSE)),0)</f>
        <v>60.367780403072892</v>
      </c>
    </row>
    <row r="545" spans="1:112" hidden="1" x14ac:dyDescent="0.25">
      <c r="A545" s="274" t="s">
        <v>5082</v>
      </c>
      <c r="B545" s="274" t="s">
        <v>5083</v>
      </c>
      <c r="C545" s="274" t="s">
        <v>5084</v>
      </c>
      <c r="D545" s="274" t="s">
        <v>5085</v>
      </c>
      <c r="E545" s="274" t="s">
        <v>268</v>
      </c>
      <c r="F545" s="274" t="s">
        <v>156</v>
      </c>
      <c r="G545" s="274" t="s">
        <v>5086</v>
      </c>
      <c r="H545" s="274" t="s">
        <v>5087</v>
      </c>
      <c r="I545" s="274" t="s">
        <v>428</v>
      </c>
      <c r="J545" s="274" t="s">
        <v>156</v>
      </c>
      <c r="K545" s="274" t="s">
        <v>1232</v>
      </c>
      <c r="L545" s="274" t="s">
        <v>2127</v>
      </c>
      <c r="M545" s="274" t="s">
        <v>5088</v>
      </c>
      <c r="N545" s="274" t="s">
        <v>4212</v>
      </c>
      <c r="O545" s="274" t="s">
        <v>4213</v>
      </c>
      <c r="P545" s="274" t="s">
        <v>5089</v>
      </c>
      <c r="Q545" s="274" t="s">
        <v>290</v>
      </c>
      <c r="R545" s="274" t="s">
        <v>268</v>
      </c>
      <c r="S545" s="274" t="s">
        <v>268</v>
      </c>
      <c r="T545" s="274" t="s">
        <v>268</v>
      </c>
      <c r="U545" s="274" t="s">
        <v>268</v>
      </c>
      <c r="V545" s="274" t="s">
        <v>268</v>
      </c>
      <c r="W545" s="274" t="s">
        <v>5090</v>
      </c>
      <c r="X545" s="274" t="s">
        <v>1934</v>
      </c>
      <c r="Y545" s="274" t="s">
        <v>368</v>
      </c>
      <c r="Z545" s="274" t="s">
        <v>268</v>
      </c>
      <c r="AA545" s="274" t="s">
        <v>268</v>
      </c>
      <c r="AB545" s="274" t="s">
        <v>268</v>
      </c>
      <c r="AC545" s="274" t="s">
        <v>268</v>
      </c>
      <c r="AD545" s="274" t="s">
        <v>268</v>
      </c>
      <c r="AE545" s="274" t="s">
        <v>287</v>
      </c>
      <c r="AF545" s="274" t="s">
        <v>1811</v>
      </c>
      <c r="AG545" s="274" t="s">
        <v>875</v>
      </c>
      <c r="AH545" s="274" t="s">
        <v>1935</v>
      </c>
      <c r="AI545" s="274" t="s">
        <v>5091</v>
      </c>
      <c r="AJ545" s="274" t="s">
        <v>268</v>
      </c>
      <c r="AK545" s="274" t="s">
        <v>377</v>
      </c>
      <c r="AL545" s="274" t="s">
        <v>268</v>
      </c>
      <c r="AM545" s="274" t="s">
        <v>355</v>
      </c>
      <c r="AN545" s="274" t="s">
        <v>268</v>
      </c>
      <c r="AO545" s="274" t="s">
        <v>268</v>
      </c>
      <c r="AP545" s="274" t="s">
        <v>268</v>
      </c>
      <c r="AQ545" s="274" t="s">
        <v>268</v>
      </c>
      <c r="AR545" s="274" t="s">
        <v>268</v>
      </c>
      <c r="AS545" s="274" t="s">
        <v>268</v>
      </c>
      <c r="AT545" s="274" t="s">
        <v>268</v>
      </c>
      <c r="AU545" s="274" t="s">
        <v>268</v>
      </c>
      <c r="AV545" s="274" t="s">
        <v>268</v>
      </c>
      <c r="AW545" s="274" t="s">
        <v>268</v>
      </c>
      <c r="AX545" s="274" t="s">
        <v>268</v>
      </c>
      <c r="AY545" s="274" t="s">
        <v>268</v>
      </c>
      <c r="AZ545" s="274" t="s">
        <v>268</v>
      </c>
      <c r="BA545" s="274" t="s">
        <v>268</v>
      </c>
      <c r="BB545" s="274" t="s">
        <v>268</v>
      </c>
      <c r="BC545" s="274" t="s">
        <v>268</v>
      </c>
      <c r="BD545" s="274" t="s">
        <v>268</v>
      </c>
      <c r="BE545" s="274" t="s">
        <v>268</v>
      </c>
      <c r="BF545" s="274" t="s">
        <v>268</v>
      </c>
      <c r="BG545" s="274" t="s">
        <v>268</v>
      </c>
      <c r="BH545" s="274" t="s">
        <v>268</v>
      </c>
      <c r="BI545" s="274" t="s">
        <v>268</v>
      </c>
      <c r="BJ545" s="274" t="s">
        <v>268</v>
      </c>
      <c r="BK545" s="274" t="s">
        <v>268</v>
      </c>
      <c r="BL545" s="274" t="s">
        <v>268</v>
      </c>
      <c r="BM545" s="274" t="s">
        <v>268</v>
      </c>
      <c r="BN545" s="274" t="s">
        <v>268</v>
      </c>
      <c r="BO545" s="274" t="s">
        <v>268</v>
      </c>
      <c r="BP545" s="274" t="s">
        <v>268</v>
      </c>
      <c r="BQ545" s="274" t="s">
        <v>268</v>
      </c>
      <c r="BR545" s="274" t="s">
        <v>268</v>
      </c>
      <c r="BS545" s="274" t="s">
        <v>268</v>
      </c>
      <c r="BT545" s="274" t="s">
        <v>268</v>
      </c>
      <c r="BU545" s="274" t="s">
        <v>268</v>
      </c>
      <c r="BV545" s="274" t="s">
        <v>268</v>
      </c>
      <c r="BW545" s="274" t="s">
        <v>268</v>
      </c>
      <c r="BX545" s="274" t="s">
        <v>268</v>
      </c>
      <c r="BY545" s="295">
        <v>85</v>
      </c>
      <c r="BZ545" s="295">
        <v>85</v>
      </c>
      <c r="CA545" s="298" t="s">
        <v>142</v>
      </c>
      <c r="CB545" s="297">
        <v>122</v>
      </c>
      <c r="CC545" s="284">
        <f t="shared" si="34"/>
        <v>0</v>
      </c>
      <c r="CD545" s="295">
        <f t="shared" si="35"/>
        <v>85</v>
      </c>
      <c r="CE545" s="284">
        <f t="shared" si="36"/>
        <v>0</v>
      </c>
      <c r="CF545" s="295">
        <f t="shared" si="37"/>
        <v>1</v>
      </c>
      <c r="CG545" s="274" t="s">
        <v>876</v>
      </c>
      <c r="CH545" s="274" t="s">
        <v>268</v>
      </c>
      <c r="CI545" s="274" t="s">
        <v>268</v>
      </c>
      <c r="CJ545" s="298" t="s">
        <v>268</v>
      </c>
      <c r="CK545" s="298" t="s">
        <v>736</v>
      </c>
      <c r="CL545" s="274" t="s">
        <v>268</v>
      </c>
      <c r="CM545" s="274" t="s">
        <v>268</v>
      </c>
      <c r="CN545" s="274" t="s">
        <v>268</v>
      </c>
      <c r="CO545" s="274" t="s">
        <v>268</v>
      </c>
      <c r="CP545" s="274" t="s">
        <v>268</v>
      </c>
      <c r="CQ545" s="274" t="s">
        <v>268</v>
      </c>
      <c r="CR545" s="274" t="s">
        <v>877</v>
      </c>
      <c r="CS545" s="274">
        <v>94.21</v>
      </c>
      <c r="CT545" s="274" t="s">
        <v>268</v>
      </c>
      <c r="CU545" s="274">
        <v>94.21</v>
      </c>
      <c r="CV545" s="274">
        <v>365</v>
      </c>
      <c r="CW545" s="274" t="s">
        <v>878</v>
      </c>
      <c r="CX545" s="274" t="s">
        <v>835</v>
      </c>
      <c r="CY545" s="274" t="s">
        <v>836</v>
      </c>
      <c r="CZ545" s="274" t="s">
        <v>837</v>
      </c>
      <c r="DA545" s="274" t="s">
        <v>268</v>
      </c>
      <c r="DB545" s="274" t="s">
        <v>268</v>
      </c>
      <c r="DC545" s="274" t="s">
        <v>268</v>
      </c>
      <c r="DD545" s="274" t="s">
        <v>268</v>
      </c>
      <c r="DE545" s="274" t="s">
        <v>268</v>
      </c>
      <c r="DF545" s="274" t="s">
        <v>268</v>
      </c>
      <c r="DG545" s="299">
        <f>IFERROR(IF(CA545="D",IF(CK545="A dispo.",CD545*VLOOKUP('DATI INPUT'!$F$27,TARIFFE_UD,2,FALSE),CD545*VLOOKUP(CK545,TARIFFE_UD,2,FALSE)),CD545*VLOOKUP(CB545-100,TARIFFE_UND,2,FALSE)),0)</f>
        <v>67.315783896543522</v>
      </c>
      <c r="DH545" s="299">
        <f>IFERROR(IF(CA545="D",IF(CK545="A dispo.",CF545*VLOOKUP('DATI INPUT'!$F$27,TARIFFE_UD,3,FALSE),CF545*VLOOKUP(CK545,TARIFFE_UD,3,FALSE)),CF545*VLOOKUP(CB545-100,TARIFFE_UND,3,FALSE)),0)</f>
        <v>60.367780403072892</v>
      </c>
    </row>
    <row r="546" spans="1:112" x14ac:dyDescent="0.25">
      <c r="A546" s="274" t="s">
        <v>5092</v>
      </c>
      <c r="B546" s="274" t="s">
        <v>5093</v>
      </c>
      <c r="C546" s="274" t="s">
        <v>5094</v>
      </c>
      <c r="D546" s="274" t="s">
        <v>5095</v>
      </c>
      <c r="E546" s="274" t="s">
        <v>268</v>
      </c>
      <c r="F546" s="274" t="s">
        <v>156</v>
      </c>
      <c r="G546" s="274" t="s">
        <v>5096</v>
      </c>
      <c r="H546" s="274" t="s">
        <v>5060</v>
      </c>
      <c r="I546" s="274" t="s">
        <v>5097</v>
      </c>
      <c r="J546" s="274" t="s">
        <v>156</v>
      </c>
      <c r="K546" s="274" t="s">
        <v>5098</v>
      </c>
      <c r="L546" s="274" t="s">
        <v>960</v>
      </c>
      <c r="M546" s="274" t="s">
        <v>2928</v>
      </c>
      <c r="N546" s="274" t="s">
        <v>984</v>
      </c>
      <c r="O546" s="274" t="s">
        <v>873</v>
      </c>
      <c r="P546" s="274" t="s">
        <v>613</v>
      </c>
      <c r="Q546" s="274" t="s">
        <v>386</v>
      </c>
      <c r="R546" s="274" t="s">
        <v>268</v>
      </c>
      <c r="S546" s="274" t="s">
        <v>268</v>
      </c>
      <c r="T546" s="274" t="s">
        <v>268</v>
      </c>
      <c r="U546" s="274" t="s">
        <v>268</v>
      </c>
      <c r="V546" s="274" t="s">
        <v>268</v>
      </c>
      <c r="W546" s="274" t="s">
        <v>2928</v>
      </c>
      <c r="X546" s="274" t="s">
        <v>613</v>
      </c>
      <c r="Y546" s="274" t="s">
        <v>386</v>
      </c>
      <c r="Z546" s="274" t="s">
        <v>268</v>
      </c>
      <c r="AA546" s="274" t="s">
        <v>268</v>
      </c>
      <c r="AB546" s="274" t="s">
        <v>268</v>
      </c>
      <c r="AC546" s="274" t="s">
        <v>268</v>
      </c>
      <c r="AD546" s="274" t="s">
        <v>268</v>
      </c>
      <c r="AE546" s="274" t="s">
        <v>287</v>
      </c>
      <c r="AF546" s="274" t="s">
        <v>1811</v>
      </c>
      <c r="AG546" s="274" t="s">
        <v>875</v>
      </c>
      <c r="AH546" s="274" t="s">
        <v>1848</v>
      </c>
      <c r="AI546" s="274" t="s">
        <v>5099</v>
      </c>
      <c r="AJ546" s="274" t="s">
        <v>268</v>
      </c>
      <c r="AK546" s="274" t="s">
        <v>377</v>
      </c>
      <c r="AL546" s="274" t="s">
        <v>268</v>
      </c>
      <c r="AM546" s="274" t="s">
        <v>411</v>
      </c>
      <c r="AN546" s="274" t="s">
        <v>268</v>
      </c>
      <c r="AO546" s="274" t="s">
        <v>268</v>
      </c>
      <c r="AP546" s="274" t="s">
        <v>268</v>
      </c>
      <c r="AQ546" s="274" t="s">
        <v>268</v>
      </c>
      <c r="AR546" s="274" t="s">
        <v>268</v>
      </c>
      <c r="AS546" s="274" t="s">
        <v>268</v>
      </c>
      <c r="AT546" s="274" t="s">
        <v>268</v>
      </c>
      <c r="AU546" s="274" t="s">
        <v>268</v>
      </c>
      <c r="AV546" s="274" t="s">
        <v>268</v>
      </c>
      <c r="AW546" s="274" t="s">
        <v>268</v>
      </c>
      <c r="AX546" s="274" t="s">
        <v>268</v>
      </c>
      <c r="AY546" s="274" t="s">
        <v>268</v>
      </c>
      <c r="AZ546" s="274" t="s">
        <v>268</v>
      </c>
      <c r="BA546" s="274" t="s">
        <v>268</v>
      </c>
      <c r="BB546" s="274" t="s">
        <v>268</v>
      </c>
      <c r="BC546" s="274" t="s">
        <v>268</v>
      </c>
      <c r="BD546" s="274" t="s">
        <v>268</v>
      </c>
      <c r="BE546" s="274" t="s">
        <v>268</v>
      </c>
      <c r="BF546" s="274" t="s">
        <v>268</v>
      </c>
      <c r="BG546" s="274" t="s">
        <v>268</v>
      </c>
      <c r="BH546" s="274" t="s">
        <v>268</v>
      </c>
      <c r="BI546" s="274" t="s">
        <v>268</v>
      </c>
      <c r="BJ546" s="274" t="s">
        <v>268</v>
      </c>
      <c r="BK546" s="274" t="s">
        <v>268</v>
      </c>
      <c r="BL546" s="274" t="s">
        <v>268</v>
      </c>
      <c r="BM546" s="274" t="s">
        <v>268</v>
      </c>
      <c r="BN546" s="274" t="s">
        <v>268</v>
      </c>
      <c r="BO546" s="274" t="s">
        <v>268</v>
      </c>
      <c r="BP546" s="274" t="s">
        <v>268</v>
      </c>
      <c r="BQ546" s="274" t="s">
        <v>268</v>
      </c>
      <c r="BR546" s="274" t="s">
        <v>268</v>
      </c>
      <c r="BS546" s="274" t="s">
        <v>268</v>
      </c>
      <c r="BT546" s="274" t="s">
        <v>268</v>
      </c>
      <c r="BU546" s="274" t="s">
        <v>268</v>
      </c>
      <c r="BV546" s="274" t="s">
        <v>268</v>
      </c>
      <c r="BW546" s="274" t="s">
        <v>268</v>
      </c>
      <c r="BX546" s="274" t="s">
        <v>268</v>
      </c>
      <c r="BY546" s="295">
        <v>40</v>
      </c>
      <c r="BZ546" s="295">
        <v>40</v>
      </c>
      <c r="CA546" s="298" t="s">
        <v>142</v>
      </c>
      <c r="CB546" s="297">
        <v>123</v>
      </c>
      <c r="CC546" s="284">
        <f t="shared" si="34"/>
        <v>0</v>
      </c>
      <c r="CD546" s="295">
        <f t="shared" si="35"/>
        <v>40</v>
      </c>
      <c r="CE546" s="284">
        <f t="shared" si="36"/>
        <v>1</v>
      </c>
      <c r="CF546" s="295">
        <f t="shared" si="37"/>
        <v>0</v>
      </c>
      <c r="CG546" s="274" t="s">
        <v>1817</v>
      </c>
      <c r="CH546" s="274" t="s">
        <v>268</v>
      </c>
      <c r="CI546" s="274" t="s">
        <v>268</v>
      </c>
      <c r="CJ546" s="298" t="s">
        <v>275</v>
      </c>
      <c r="CK546" s="297">
        <v>3</v>
      </c>
      <c r="CL546" s="274" t="s">
        <v>268</v>
      </c>
      <c r="CM546" s="274" t="s">
        <v>268</v>
      </c>
      <c r="CN546" s="274" t="s">
        <v>268</v>
      </c>
      <c r="CO546" s="274" t="s">
        <v>268</v>
      </c>
      <c r="CP546" s="274" t="s">
        <v>268</v>
      </c>
      <c r="CQ546" s="274" t="s">
        <v>268</v>
      </c>
      <c r="CR546" s="274" t="s">
        <v>877</v>
      </c>
      <c r="CS546" s="274">
        <v>19.600000000000001</v>
      </c>
      <c r="CT546" s="274" t="s">
        <v>268</v>
      </c>
      <c r="CU546" s="274">
        <v>19.600000000000001</v>
      </c>
      <c r="CV546" s="274">
        <v>365</v>
      </c>
      <c r="CW546" s="274" t="s">
        <v>878</v>
      </c>
      <c r="CX546" s="274" t="s">
        <v>835</v>
      </c>
      <c r="CY546" s="274" t="s">
        <v>836</v>
      </c>
      <c r="CZ546" s="274" t="s">
        <v>837</v>
      </c>
      <c r="DA546" s="274" t="s">
        <v>268</v>
      </c>
      <c r="DB546" s="274" t="s">
        <v>268</v>
      </c>
      <c r="DC546" s="274" t="s">
        <v>268</v>
      </c>
      <c r="DD546" s="274" t="s">
        <v>268</v>
      </c>
      <c r="DE546" s="274" t="s">
        <v>268</v>
      </c>
      <c r="DF546" s="274" t="s">
        <v>268</v>
      </c>
      <c r="DG546" s="299">
        <f>IFERROR(IF(CA546="D",IF(CK546="A dispo.",CD546*VLOOKUP('DATI INPUT'!$F$27,TARIFFE_UD,2,FALSE),CD546*VLOOKUP(CK546,TARIFFE_UD,2,FALSE)),CD546*VLOOKUP(CB546-100,TARIFFE_UND,2,FALSE)),0)</f>
        <v>31.678015951314595</v>
      </c>
      <c r="DH546" s="299">
        <f>IFERROR(IF(CA546="D",IF(CK546="A dispo.",CF546*VLOOKUP('DATI INPUT'!$F$27,TARIFFE_UD,3,FALSE),CF546*VLOOKUP(CK546,TARIFFE_UD,3,FALSE)),CF546*VLOOKUP(CB546-100,TARIFFE_UND,3,FALSE)),0)</f>
        <v>0</v>
      </c>
    </row>
    <row r="547" spans="1:112" x14ac:dyDescent="0.25">
      <c r="A547" s="274" t="s">
        <v>5100</v>
      </c>
      <c r="B547" s="274" t="s">
        <v>5093</v>
      </c>
      <c r="C547" s="274" t="s">
        <v>5101</v>
      </c>
      <c r="D547" s="274" t="s">
        <v>5095</v>
      </c>
      <c r="E547" s="274" t="s">
        <v>268</v>
      </c>
      <c r="F547" s="274" t="s">
        <v>156</v>
      </c>
      <c r="G547" s="274" t="s">
        <v>5096</v>
      </c>
      <c r="H547" s="274" t="s">
        <v>5060</v>
      </c>
      <c r="I547" s="274" t="s">
        <v>5097</v>
      </c>
      <c r="J547" s="274" t="s">
        <v>156</v>
      </c>
      <c r="K547" s="274" t="s">
        <v>5098</v>
      </c>
      <c r="L547" s="274" t="s">
        <v>960</v>
      </c>
      <c r="M547" s="274" t="s">
        <v>2928</v>
      </c>
      <c r="N547" s="274" t="s">
        <v>984</v>
      </c>
      <c r="O547" s="274" t="s">
        <v>873</v>
      </c>
      <c r="P547" s="274" t="s">
        <v>613</v>
      </c>
      <c r="Q547" s="274" t="s">
        <v>386</v>
      </c>
      <c r="R547" s="274" t="s">
        <v>268</v>
      </c>
      <c r="S547" s="274" t="s">
        <v>268</v>
      </c>
      <c r="T547" s="274" t="s">
        <v>268</v>
      </c>
      <c r="U547" s="274" t="s">
        <v>268</v>
      </c>
      <c r="V547" s="274" t="s">
        <v>268</v>
      </c>
      <c r="W547" s="274" t="s">
        <v>2928</v>
      </c>
      <c r="X547" s="274" t="s">
        <v>613</v>
      </c>
      <c r="Y547" s="274" t="s">
        <v>386</v>
      </c>
      <c r="Z547" s="274" t="s">
        <v>268</v>
      </c>
      <c r="AA547" s="274" t="s">
        <v>268</v>
      </c>
      <c r="AB547" s="274" t="s">
        <v>268</v>
      </c>
      <c r="AC547" s="274" t="s">
        <v>268</v>
      </c>
      <c r="AD547" s="274" t="s">
        <v>268</v>
      </c>
      <c r="AE547" s="274" t="s">
        <v>287</v>
      </c>
      <c r="AF547" s="274" t="s">
        <v>1811</v>
      </c>
      <c r="AG547" s="274" t="s">
        <v>875</v>
      </c>
      <c r="AH547" s="274" t="s">
        <v>1848</v>
      </c>
      <c r="AI547" s="274" t="s">
        <v>5099</v>
      </c>
      <c r="AJ547" s="274" t="s">
        <v>268</v>
      </c>
      <c r="AK547" s="274" t="s">
        <v>381</v>
      </c>
      <c r="AL547" s="274" t="s">
        <v>268</v>
      </c>
      <c r="AM547" s="274" t="s">
        <v>355</v>
      </c>
      <c r="AN547" s="274" t="s">
        <v>268</v>
      </c>
      <c r="AO547" s="274" t="s">
        <v>268</v>
      </c>
      <c r="AP547" s="274" t="s">
        <v>268</v>
      </c>
      <c r="AQ547" s="274" t="s">
        <v>268</v>
      </c>
      <c r="AR547" s="274" t="s">
        <v>268</v>
      </c>
      <c r="AS547" s="274" t="s">
        <v>268</v>
      </c>
      <c r="AT547" s="274" t="s">
        <v>268</v>
      </c>
      <c r="AU547" s="274" t="s">
        <v>268</v>
      </c>
      <c r="AV547" s="274" t="s">
        <v>268</v>
      </c>
      <c r="AW547" s="274" t="s">
        <v>268</v>
      </c>
      <c r="AX547" s="274" t="s">
        <v>268</v>
      </c>
      <c r="AY547" s="274" t="s">
        <v>268</v>
      </c>
      <c r="AZ547" s="274" t="s">
        <v>268</v>
      </c>
      <c r="BA547" s="274" t="s">
        <v>268</v>
      </c>
      <c r="BB547" s="274" t="s">
        <v>268</v>
      </c>
      <c r="BC547" s="274" t="s">
        <v>268</v>
      </c>
      <c r="BD547" s="274" t="s">
        <v>268</v>
      </c>
      <c r="BE547" s="274" t="s">
        <v>268</v>
      </c>
      <c r="BF547" s="274" t="s">
        <v>268</v>
      </c>
      <c r="BG547" s="274" t="s">
        <v>268</v>
      </c>
      <c r="BH547" s="274" t="s">
        <v>268</v>
      </c>
      <c r="BI547" s="274" t="s">
        <v>268</v>
      </c>
      <c r="BJ547" s="274" t="s">
        <v>268</v>
      </c>
      <c r="BK547" s="274" t="s">
        <v>268</v>
      </c>
      <c r="BL547" s="274" t="s">
        <v>268</v>
      </c>
      <c r="BM547" s="274" t="s">
        <v>268</v>
      </c>
      <c r="BN547" s="274" t="s">
        <v>268</v>
      </c>
      <c r="BO547" s="274" t="s">
        <v>268</v>
      </c>
      <c r="BP547" s="274" t="s">
        <v>268</v>
      </c>
      <c r="BQ547" s="274" t="s">
        <v>268</v>
      </c>
      <c r="BR547" s="274" t="s">
        <v>268</v>
      </c>
      <c r="BS547" s="274" t="s">
        <v>268</v>
      </c>
      <c r="BT547" s="274" t="s">
        <v>268</v>
      </c>
      <c r="BU547" s="274" t="s">
        <v>268</v>
      </c>
      <c r="BV547" s="274" t="s">
        <v>268</v>
      </c>
      <c r="BW547" s="274" t="s">
        <v>268</v>
      </c>
      <c r="BX547" s="274" t="s">
        <v>268</v>
      </c>
      <c r="BY547" s="295">
        <v>100</v>
      </c>
      <c r="BZ547" s="295">
        <v>100</v>
      </c>
      <c r="CA547" s="298" t="s">
        <v>142</v>
      </c>
      <c r="CB547" s="297">
        <v>122</v>
      </c>
      <c r="CC547" s="284">
        <f t="shared" si="34"/>
        <v>0</v>
      </c>
      <c r="CD547" s="295">
        <f t="shared" si="35"/>
        <v>100</v>
      </c>
      <c r="CE547" s="284">
        <f t="shared" si="36"/>
        <v>0</v>
      </c>
      <c r="CF547" s="295">
        <f t="shared" si="37"/>
        <v>1</v>
      </c>
      <c r="CG547" s="274" t="s">
        <v>876</v>
      </c>
      <c r="CH547" s="274" t="s">
        <v>268</v>
      </c>
      <c r="CI547" s="274" t="s">
        <v>268</v>
      </c>
      <c r="CJ547" s="298" t="s">
        <v>271</v>
      </c>
      <c r="CK547" s="297">
        <v>1</v>
      </c>
      <c r="CL547" s="274" t="s">
        <v>268</v>
      </c>
      <c r="CM547" s="274" t="s">
        <v>268</v>
      </c>
      <c r="CN547" s="274" t="s">
        <v>268</v>
      </c>
      <c r="CO547" s="274" t="s">
        <v>268</v>
      </c>
      <c r="CP547" s="274" t="s">
        <v>268</v>
      </c>
      <c r="CQ547" s="274" t="s">
        <v>268</v>
      </c>
      <c r="CR547" s="274" t="s">
        <v>877</v>
      </c>
      <c r="CS547" s="274">
        <v>55.28</v>
      </c>
      <c r="CT547" s="274" t="s">
        <v>268</v>
      </c>
      <c r="CU547" s="274">
        <v>55.28</v>
      </c>
      <c r="CV547" s="274">
        <v>365</v>
      </c>
      <c r="CW547" s="274" t="s">
        <v>878</v>
      </c>
      <c r="CX547" s="274" t="s">
        <v>835</v>
      </c>
      <c r="CY547" s="274" t="s">
        <v>836</v>
      </c>
      <c r="CZ547" s="274" t="s">
        <v>837</v>
      </c>
      <c r="DA547" s="274" t="s">
        <v>268</v>
      </c>
      <c r="DB547" s="274" t="s">
        <v>268</v>
      </c>
      <c r="DC547" s="274" t="s">
        <v>268</v>
      </c>
      <c r="DD547" s="274" t="s">
        <v>268</v>
      </c>
      <c r="DE547" s="274" t="s">
        <v>268</v>
      </c>
      <c r="DF547" s="274" t="s">
        <v>268</v>
      </c>
      <c r="DG547" s="299">
        <f>IFERROR(IF(CA547="D",IF(CK547="A dispo.",CD547*VLOOKUP('DATI INPUT'!$F$27,TARIFFE_UD,2,FALSE),CD547*VLOOKUP(CK547,TARIFFE_UD,2,FALSE)),CD547*VLOOKUP(CB547-100,TARIFFE_UND,2,FALSE)),0)</f>
        <v>61.596142127556163</v>
      </c>
      <c r="DH547" s="299">
        <f>IFERROR(IF(CA547="D",IF(CK547="A dispo.",CF547*VLOOKUP('DATI INPUT'!$F$27,TARIFFE_UD,3,FALSE),CF547*VLOOKUP(CK547,TARIFFE_UD,3,FALSE)),CF547*VLOOKUP(CB547-100,TARIFFE_UND,3,FALSE)),0)</f>
        <v>15.164853048114928</v>
      </c>
    </row>
    <row r="548" spans="1:112" x14ac:dyDescent="0.25">
      <c r="A548" s="274" t="s">
        <v>5102</v>
      </c>
      <c r="B548" s="274" t="s">
        <v>5093</v>
      </c>
      <c r="C548" s="274" t="s">
        <v>5103</v>
      </c>
      <c r="D548" s="274" t="s">
        <v>5095</v>
      </c>
      <c r="E548" s="274" t="s">
        <v>268</v>
      </c>
      <c r="F548" s="274" t="s">
        <v>156</v>
      </c>
      <c r="G548" s="274" t="s">
        <v>5096</v>
      </c>
      <c r="H548" s="274" t="s">
        <v>5060</v>
      </c>
      <c r="I548" s="274" t="s">
        <v>5097</v>
      </c>
      <c r="J548" s="274" t="s">
        <v>156</v>
      </c>
      <c r="K548" s="274" t="s">
        <v>5098</v>
      </c>
      <c r="L548" s="274" t="s">
        <v>960</v>
      </c>
      <c r="M548" s="274" t="s">
        <v>2928</v>
      </c>
      <c r="N548" s="274" t="s">
        <v>984</v>
      </c>
      <c r="O548" s="274" t="s">
        <v>873</v>
      </c>
      <c r="P548" s="274" t="s">
        <v>613</v>
      </c>
      <c r="Q548" s="274" t="s">
        <v>386</v>
      </c>
      <c r="R548" s="274" t="s">
        <v>268</v>
      </c>
      <c r="S548" s="274" t="s">
        <v>268</v>
      </c>
      <c r="T548" s="274" t="s">
        <v>268</v>
      </c>
      <c r="U548" s="274" t="s">
        <v>268</v>
      </c>
      <c r="V548" s="274" t="s">
        <v>268</v>
      </c>
      <c r="W548" s="274" t="s">
        <v>2928</v>
      </c>
      <c r="X548" s="274" t="s">
        <v>613</v>
      </c>
      <c r="Y548" s="274" t="s">
        <v>386</v>
      </c>
      <c r="Z548" s="274" t="s">
        <v>268</v>
      </c>
      <c r="AA548" s="274" t="s">
        <v>268</v>
      </c>
      <c r="AB548" s="274" t="s">
        <v>268</v>
      </c>
      <c r="AC548" s="274" t="s">
        <v>268</v>
      </c>
      <c r="AD548" s="274" t="s">
        <v>268</v>
      </c>
      <c r="AE548" s="274" t="s">
        <v>287</v>
      </c>
      <c r="AF548" s="274" t="s">
        <v>1811</v>
      </c>
      <c r="AG548" s="274" t="s">
        <v>875</v>
      </c>
      <c r="AH548" s="274" t="s">
        <v>1848</v>
      </c>
      <c r="AI548" s="274" t="s">
        <v>5099</v>
      </c>
      <c r="AJ548" s="274" t="s">
        <v>268</v>
      </c>
      <c r="AK548" s="274" t="s">
        <v>381</v>
      </c>
      <c r="AL548" s="274" t="s">
        <v>268</v>
      </c>
      <c r="AM548" s="274" t="s">
        <v>355</v>
      </c>
      <c r="AN548" s="274" t="s">
        <v>268</v>
      </c>
      <c r="AO548" s="274" t="s">
        <v>268</v>
      </c>
      <c r="AP548" s="274" t="s">
        <v>268</v>
      </c>
      <c r="AQ548" s="274" t="s">
        <v>268</v>
      </c>
      <c r="AR548" s="274" t="s">
        <v>268</v>
      </c>
      <c r="AS548" s="274" t="s">
        <v>268</v>
      </c>
      <c r="AT548" s="274" t="s">
        <v>268</v>
      </c>
      <c r="AU548" s="274" t="s">
        <v>268</v>
      </c>
      <c r="AV548" s="274" t="s">
        <v>268</v>
      </c>
      <c r="AW548" s="274" t="s">
        <v>268</v>
      </c>
      <c r="AX548" s="274" t="s">
        <v>268</v>
      </c>
      <c r="AY548" s="274" t="s">
        <v>268</v>
      </c>
      <c r="AZ548" s="274" t="s">
        <v>268</v>
      </c>
      <c r="BA548" s="274" t="s">
        <v>268</v>
      </c>
      <c r="BB548" s="274" t="s">
        <v>268</v>
      </c>
      <c r="BC548" s="274" t="s">
        <v>268</v>
      </c>
      <c r="BD548" s="274" t="s">
        <v>268</v>
      </c>
      <c r="BE548" s="274" t="s">
        <v>268</v>
      </c>
      <c r="BF548" s="274" t="s">
        <v>268</v>
      </c>
      <c r="BG548" s="274" t="s">
        <v>268</v>
      </c>
      <c r="BH548" s="274" t="s">
        <v>268</v>
      </c>
      <c r="BI548" s="274" t="s">
        <v>268</v>
      </c>
      <c r="BJ548" s="274" t="s">
        <v>268</v>
      </c>
      <c r="BK548" s="274" t="s">
        <v>268</v>
      </c>
      <c r="BL548" s="274" t="s">
        <v>268</v>
      </c>
      <c r="BM548" s="274" t="s">
        <v>268</v>
      </c>
      <c r="BN548" s="274" t="s">
        <v>268</v>
      </c>
      <c r="BO548" s="274" t="s">
        <v>268</v>
      </c>
      <c r="BP548" s="274" t="s">
        <v>268</v>
      </c>
      <c r="BQ548" s="274" t="s">
        <v>268</v>
      </c>
      <c r="BR548" s="274" t="s">
        <v>268</v>
      </c>
      <c r="BS548" s="274" t="s">
        <v>268</v>
      </c>
      <c r="BT548" s="274" t="s">
        <v>268</v>
      </c>
      <c r="BU548" s="274" t="s">
        <v>268</v>
      </c>
      <c r="BV548" s="274" t="s">
        <v>268</v>
      </c>
      <c r="BW548" s="274" t="s">
        <v>268</v>
      </c>
      <c r="BX548" s="274" t="s">
        <v>268</v>
      </c>
      <c r="BY548" s="295">
        <v>100</v>
      </c>
      <c r="BZ548" s="295">
        <v>100</v>
      </c>
      <c r="CA548" s="298" t="s">
        <v>142</v>
      </c>
      <c r="CB548" s="297">
        <v>122</v>
      </c>
      <c r="CC548" s="284">
        <f t="shared" si="34"/>
        <v>0</v>
      </c>
      <c r="CD548" s="295">
        <f t="shared" si="35"/>
        <v>100</v>
      </c>
      <c r="CE548" s="284">
        <f t="shared" si="36"/>
        <v>0</v>
      </c>
      <c r="CF548" s="295">
        <f t="shared" si="37"/>
        <v>1</v>
      </c>
      <c r="CG548" s="274" t="s">
        <v>876</v>
      </c>
      <c r="CH548" s="274" t="s">
        <v>268</v>
      </c>
      <c r="CI548" s="274" t="s">
        <v>268</v>
      </c>
      <c r="CJ548" s="298" t="s">
        <v>275</v>
      </c>
      <c r="CK548" s="297">
        <v>3</v>
      </c>
      <c r="CL548" s="274" t="s">
        <v>268</v>
      </c>
      <c r="CM548" s="274" t="s">
        <v>268</v>
      </c>
      <c r="CN548" s="274" t="s">
        <v>268</v>
      </c>
      <c r="CO548" s="274" t="s">
        <v>268</v>
      </c>
      <c r="CP548" s="274" t="s">
        <v>268</v>
      </c>
      <c r="CQ548" s="274" t="s">
        <v>268</v>
      </c>
      <c r="CR548" s="274" t="s">
        <v>877</v>
      </c>
      <c r="CS548" s="274">
        <v>117.88</v>
      </c>
      <c r="CT548" s="274" t="s">
        <v>268</v>
      </c>
      <c r="CU548" s="274">
        <v>117.88</v>
      </c>
      <c r="CV548" s="274">
        <v>365</v>
      </c>
      <c r="CW548" s="274" t="s">
        <v>878</v>
      </c>
      <c r="CX548" s="274" t="s">
        <v>835</v>
      </c>
      <c r="CY548" s="274" t="s">
        <v>836</v>
      </c>
      <c r="CZ548" s="274" t="s">
        <v>837</v>
      </c>
      <c r="DA548" s="274" t="s">
        <v>268</v>
      </c>
      <c r="DB548" s="274" t="s">
        <v>268</v>
      </c>
      <c r="DC548" s="274" t="s">
        <v>268</v>
      </c>
      <c r="DD548" s="274" t="s">
        <v>268</v>
      </c>
      <c r="DE548" s="274" t="s">
        <v>268</v>
      </c>
      <c r="DF548" s="274" t="s">
        <v>268</v>
      </c>
      <c r="DG548" s="299">
        <f>IFERROR(IF(CA548="D",IF(CK548="A dispo.",CD548*VLOOKUP('DATI INPUT'!$F$27,TARIFFE_UD,2,FALSE),CD548*VLOOKUP(CK548,TARIFFE_UD,2,FALSE)),CD548*VLOOKUP(CB548-100,TARIFFE_UND,2,FALSE)),0)</f>
        <v>79.195039878286494</v>
      </c>
      <c r="DH548" s="299">
        <f>IFERROR(IF(CA548="D",IF(CK548="A dispo.",CF548*VLOOKUP('DATI INPUT'!$F$27,TARIFFE_UD,3,FALSE),CF548*VLOOKUP(CK548,TARIFFE_UD,3,FALSE)),CF548*VLOOKUP(CB548-100,TARIFFE_UND,3,FALSE)),0)</f>
        <v>60.367780403072892</v>
      </c>
    </row>
    <row r="549" spans="1:112" x14ac:dyDescent="0.25">
      <c r="A549" s="274" t="s">
        <v>5104</v>
      </c>
      <c r="B549" s="274" t="s">
        <v>5093</v>
      </c>
      <c r="C549" s="274" t="s">
        <v>5105</v>
      </c>
      <c r="D549" s="274" t="s">
        <v>5095</v>
      </c>
      <c r="E549" s="274" t="s">
        <v>268</v>
      </c>
      <c r="F549" s="274" t="s">
        <v>156</v>
      </c>
      <c r="G549" s="274" t="s">
        <v>5096</v>
      </c>
      <c r="H549" s="274" t="s">
        <v>5060</v>
      </c>
      <c r="I549" s="274" t="s">
        <v>5097</v>
      </c>
      <c r="J549" s="274" t="s">
        <v>156</v>
      </c>
      <c r="K549" s="274" t="s">
        <v>5098</v>
      </c>
      <c r="L549" s="274" t="s">
        <v>960</v>
      </c>
      <c r="M549" s="274" t="s">
        <v>2928</v>
      </c>
      <c r="N549" s="274" t="s">
        <v>984</v>
      </c>
      <c r="O549" s="274" t="s">
        <v>873</v>
      </c>
      <c r="P549" s="274" t="s">
        <v>613</v>
      </c>
      <c r="Q549" s="274" t="s">
        <v>386</v>
      </c>
      <c r="R549" s="274" t="s">
        <v>268</v>
      </c>
      <c r="S549" s="274" t="s">
        <v>268</v>
      </c>
      <c r="T549" s="274" t="s">
        <v>268</v>
      </c>
      <c r="U549" s="274" t="s">
        <v>268</v>
      </c>
      <c r="V549" s="274" t="s">
        <v>268</v>
      </c>
      <c r="W549" s="274" t="s">
        <v>2928</v>
      </c>
      <c r="X549" s="274" t="s">
        <v>613</v>
      </c>
      <c r="Y549" s="274" t="s">
        <v>386</v>
      </c>
      <c r="Z549" s="274" t="s">
        <v>268</v>
      </c>
      <c r="AA549" s="274" t="s">
        <v>268</v>
      </c>
      <c r="AB549" s="274" t="s">
        <v>268</v>
      </c>
      <c r="AC549" s="274" t="s">
        <v>268</v>
      </c>
      <c r="AD549" s="274" t="s">
        <v>268</v>
      </c>
      <c r="AE549" s="274" t="s">
        <v>287</v>
      </c>
      <c r="AF549" s="274" t="s">
        <v>1811</v>
      </c>
      <c r="AG549" s="274" t="s">
        <v>875</v>
      </c>
      <c r="AH549" s="274" t="s">
        <v>1848</v>
      </c>
      <c r="AI549" s="274" t="s">
        <v>5099</v>
      </c>
      <c r="AJ549" s="274" t="s">
        <v>268</v>
      </c>
      <c r="AK549" s="274" t="s">
        <v>381</v>
      </c>
      <c r="AL549" s="274" t="s">
        <v>268</v>
      </c>
      <c r="AM549" s="274" t="s">
        <v>355</v>
      </c>
      <c r="AN549" s="274" t="s">
        <v>268</v>
      </c>
      <c r="AO549" s="274" t="s">
        <v>268</v>
      </c>
      <c r="AP549" s="274" t="s">
        <v>268</v>
      </c>
      <c r="AQ549" s="274" t="s">
        <v>268</v>
      </c>
      <c r="AR549" s="274" t="s">
        <v>268</v>
      </c>
      <c r="AS549" s="274" t="s">
        <v>268</v>
      </c>
      <c r="AT549" s="274" t="s">
        <v>268</v>
      </c>
      <c r="AU549" s="274" t="s">
        <v>268</v>
      </c>
      <c r="AV549" s="274" t="s">
        <v>268</v>
      </c>
      <c r="AW549" s="274" t="s">
        <v>268</v>
      </c>
      <c r="AX549" s="274" t="s">
        <v>268</v>
      </c>
      <c r="AY549" s="274" t="s">
        <v>268</v>
      </c>
      <c r="AZ549" s="274" t="s">
        <v>268</v>
      </c>
      <c r="BA549" s="274" t="s">
        <v>268</v>
      </c>
      <c r="BB549" s="274" t="s">
        <v>268</v>
      </c>
      <c r="BC549" s="274" t="s">
        <v>268</v>
      </c>
      <c r="BD549" s="274" t="s">
        <v>268</v>
      </c>
      <c r="BE549" s="274" t="s">
        <v>268</v>
      </c>
      <c r="BF549" s="274" t="s">
        <v>268</v>
      </c>
      <c r="BG549" s="274" t="s">
        <v>268</v>
      </c>
      <c r="BH549" s="274" t="s">
        <v>268</v>
      </c>
      <c r="BI549" s="274" t="s">
        <v>268</v>
      </c>
      <c r="BJ549" s="274" t="s">
        <v>268</v>
      </c>
      <c r="BK549" s="274" t="s">
        <v>268</v>
      </c>
      <c r="BL549" s="274" t="s">
        <v>268</v>
      </c>
      <c r="BM549" s="274" t="s">
        <v>268</v>
      </c>
      <c r="BN549" s="274" t="s">
        <v>268</v>
      </c>
      <c r="BO549" s="274" t="s">
        <v>268</v>
      </c>
      <c r="BP549" s="274" t="s">
        <v>268</v>
      </c>
      <c r="BQ549" s="274" t="s">
        <v>268</v>
      </c>
      <c r="BR549" s="274" t="s">
        <v>268</v>
      </c>
      <c r="BS549" s="274" t="s">
        <v>268</v>
      </c>
      <c r="BT549" s="274" t="s">
        <v>268</v>
      </c>
      <c r="BU549" s="274" t="s">
        <v>268</v>
      </c>
      <c r="BV549" s="274" t="s">
        <v>268</v>
      </c>
      <c r="BW549" s="274" t="s">
        <v>268</v>
      </c>
      <c r="BX549" s="274" t="s">
        <v>268</v>
      </c>
      <c r="BY549" s="295">
        <v>60</v>
      </c>
      <c r="BZ549" s="295">
        <v>60</v>
      </c>
      <c r="CA549" s="298" t="s">
        <v>142</v>
      </c>
      <c r="CB549" s="297">
        <v>122</v>
      </c>
      <c r="CC549" s="284">
        <f t="shared" si="34"/>
        <v>0</v>
      </c>
      <c r="CD549" s="295">
        <f t="shared" si="35"/>
        <v>60</v>
      </c>
      <c r="CE549" s="284">
        <f t="shared" si="36"/>
        <v>0</v>
      </c>
      <c r="CF549" s="295">
        <f t="shared" si="37"/>
        <v>1</v>
      </c>
      <c r="CG549" s="274" t="s">
        <v>876</v>
      </c>
      <c r="CH549" s="274" t="s">
        <v>268</v>
      </c>
      <c r="CI549" s="274" t="s">
        <v>268</v>
      </c>
      <c r="CJ549" s="298" t="s">
        <v>271</v>
      </c>
      <c r="CK549" s="297">
        <v>1</v>
      </c>
      <c r="CL549" s="274" t="s">
        <v>268</v>
      </c>
      <c r="CM549" s="274" t="s">
        <v>268</v>
      </c>
      <c r="CN549" s="274" t="s">
        <v>268</v>
      </c>
      <c r="CO549" s="274" t="s">
        <v>268</v>
      </c>
      <c r="CP549" s="274" t="s">
        <v>268</v>
      </c>
      <c r="CQ549" s="274" t="s">
        <v>268</v>
      </c>
      <c r="CR549" s="274" t="s">
        <v>877</v>
      </c>
      <c r="CS549" s="274">
        <v>40.08</v>
      </c>
      <c r="CT549" s="274" t="s">
        <v>268</v>
      </c>
      <c r="CU549" s="274">
        <v>40.08</v>
      </c>
      <c r="CV549" s="274">
        <v>365</v>
      </c>
      <c r="CW549" s="274" t="s">
        <v>878</v>
      </c>
      <c r="CX549" s="274" t="s">
        <v>835</v>
      </c>
      <c r="CY549" s="274" t="s">
        <v>836</v>
      </c>
      <c r="CZ549" s="274" t="s">
        <v>837</v>
      </c>
      <c r="DA549" s="274" t="s">
        <v>268</v>
      </c>
      <c r="DB549" s="274" t="s">
        <v>268</v>
      </c>
      <c r="DC549" s="274" t="s">
        <v>268</v>
      </c>
      <c r="DD549" s="274" t="s">
        <v>268</v>
      </c>
      <c r="DE549" s="274" t="s">
        <v>268</v>
      </c>
      <c r="DF549" s="274" t="s">
        <v>268</v>
      </c>
      <c r="DG549" s="299">
        <f>IFERROR(IF(CA549="D",IF(CK549="A dispo.",CD549*VLOOKUP('DATI INPUT'!$F$27,TARIFFE_UD,2,FALSE),CD549*VLOOKUP(CK549,TARIFFE_UD,2,FALSE)),CD549*VLOOKUP(CB549-100,TARIFFE_UND,2,FALSE)),0)</f>
        <v>36.957685276533695</v>
      </c>
      <c r="DH549" s="299">
        <f>IFERROR(IF(CA549="D",IF(CK549="A dispo.",CF549*VLOOKUP('DATI INPUT'!$F$27,TARIFFE_UD,3,FALSE),CF549*VLOOKUP(CK549,TARIFFE_UD,3,FALSE)),CF549*VLOOKUP(CB549-100,TARIFFE_UND,3,FALSE)),0)</f>
        <v>15.164853048114928</v>
      </c>
    </row>
    <row r="550" spans="1:112" x14ac:dyDescent="0.25">
      <c r="A550" s="274" t="s">
        <v>5106</v>
      </c>
      <c r="B550" s="274" t="s">
        <v>5107</v>
      </c>
      <c r="C550" s="274" t="s">
        <v>5108</v>
      </c>
      <c r="D550" s="274" t="s">
        <v>5109</v>
      </c>
      <c r="E550" s="274" t="s">
        <v>268</v>
      </c>
      <c r="F550" s="274" t="s">
        <v>156</v>
      </c>
      <c r="G550" s="274" t="s">
        <v>5110</v>
      </c>
      <c r="H550" s="274" t="s">
        <v>849</v>
      </c>
      <c r="I550" s="274" t="s">
        <v>5111</v>
      </c>
      <c r="J550" s="274" t="s">
        <v>274</v>
      </c>
      <c r="K550" s="274" t="s">
        <v>5112</v>
      </c>
      <c r="L550" s="274" t="s">
        <v>960</v>
      </c>
      <c r="M550" s="274" t="s">
        <v>5113</v>
      </c>
      <c r="N550" s="274" t="s">
        <v>984</v>
      </c>
      <c r="O550" s="274" t="s">
        <v>873</v>
      </c>
      <c r="P550" s="274" t="s">
        <v>1046</v>
      </c>
      <c r="Q550" s="274" t="s">
        <v>368</v>
      </c>
      <c r="R550" s="274" t="s">
        <v>268</v>
      </c>
      <c r="S550" s="274" t="s">
        <v>268</v>
      </c>
      <c r="T550" s="274" t="s">
        <v>268</v>
      </c>
      <c r="U550" s="274" t="s">
        <v>268</v>
      </c>
      <c r="V550" s="274" t="s">
        <v>268</v>
      </c>
      <c r="W550" s="274" t="s">
        <v>5113</v>
      </c>
      <c r="X550" s="274" t="s">
        <v>1046</v>
      </c>
      <c r="Y550" s="274" t="s">
        <v>368</v>
      </c>
      <c r="Z550" s="274" t="s">
        <v>268</v>
      </c>
      <c r="AA550" s="274" t="s">
        <v>268</v>
      </c>
      <c r="AB550" s="274" t="s">
        <v>268</v>
      </c>
      <c r="AC550" s="274" t="s">
        <v>268</v>
      </c>
      <c r="AD550" s="274" t="s">
        <v>268</v>
      </c>
      <c r="AE550" s="274" t="s">
        <v>287</v>
      </c>
      <c r="AF550" s="274" t="s">
        <v>1811</v>
      </c>
      <c r="AG550" s="274" t="s">
        <v>875</v>
      </c>
      <c r="AH550" s="274" t="s">
        <v>1831</v>
      </c>
      <c r="AI550" s="274" t="s">
        <v>5114</v>
      </c>
      <c r="AJ550" s="274" t="s">
        <v>268</v>
      </c>
      <c r="AK550" s="274" t="s">
        <v>381</v>
      </c>
      <c r="AL550" s="274" t="s">
        <v>268</v>
      </c>
      <c r="AM550" s="274" t="s">
        <v>288</v>
      </c>
      <c r="AN550" s="274" t="s">
        <v>268</v>
      </c>
      <c r="AO550" s="274" t="s">
        <v>268</v>
      </c>
      <c r="AP550" s="274" t="s">
        <v>268</v>
      </c>
      <c r="AQ550" s="274" t="s">
        <v>268</v>
      </c>
      <c r="AR550" s="274" t="s">
        <v>268</v>
      </c>
      <c r="AS550" s="274" t="s">
        <v>268</v>
      </c>
      <c r="AT550" s="274" t="s">
        <v>268</v>
      </c>
      <c r="AU550" s="274" t="s">
        <v>268</v>
      </c>
      <c r="AV550" s="274" t="s">
        <v>268</v>
      </c>
      <c r="AW550" s="274" t="s">
        <v>268</v>
      </c>
      <c r="AX550" s="274" t="s">
        <v>268</v>
      </c>
      <c r="AY550" s="274" t="s">
        <v>268</v>
      </c>
      <c r="AZ550" s="274" t="s">
        <v>268</v>
      </c>
      <c r="BA550" s="274" t="s">
        <v>268</v>
      </c>
      <c r="BB550" s="274" t="s">
        <v>268</v>
      </c>
      <c r="BC550" s="274" t="s">
        <v>268</v>
      </c>
      <c r="BD550" s="274" t="s">
        <v>268</v>
      </c>
      <c r="BE550" s="274" t="s">
        <v>268</v>
      </c>
      <c r="BF550" s="274" t="s">
        <v>268</v>
      </c>
      <c r="BG550" s="274" t="s">
        <v>268</v>
      </c>
      <c r="BH550" s="274" t="s">
        <v>268</v>
      </c>
      <c r="BI550" s="274" t="s">
        <v>268</v>
      </c>
      <c r="BJ550" s="274" t="s">
        <v>268</v>
      </c>
      <c r="BK550" s="274" t="s">
        <v>268</v>
      </c>
      <c r="BL550" s="274" t="s">
        <v>268</v>
      </c>
      <c r="BM550" s="274" t="s">
        <v>268</v>
      </c>
      <c r="BN550" s="274" t="s">
        <v>268</v>
      </c>
      <c r="BO550" s="274" t="s">
        <v>268</v>
      </c>
      <c r="BP550" s="274" t="s">
        <v>268</v>
      </c>
      <c r="BQ550" s="274" t="s">
        <v>268</v>
      </c>
      <c r="BR550" s="274" t="s">
        <v>268</v>
      </c>
      <c r="BS550" s="274" t="s">
        <v>268</v>
      </c>
      <c r="BT550" s="274" t="s">
        <v>268</v>
      </c>
      <c r="BU550" s="274" t="s">
        <v>268</v>
      </c>
      <c r="BV550" s="274" t="s">
        <v>268</v>
      </c>
      <c r="BW550" s="274" t="s">
        <v>268</v>
      </c>
      <c r="BX550" s="274" t="s">
        <v>268</v>
      </c>
      <c r="BY550" s="295">
        <v>137.34</v>
      </c>
      <c r="BZ550" s="295">
        <v>137.34</v>
      </c>
      <c r="CA550" s="298" t="s">
        <v>142</v>
      </c>
      <c r="CB550" s="297">
        <v>122</v>
      </c>
      <c r="CC550" s="284">
        <f t="shared" si="34"/>
        <v>0</v>
      </c>
      <c r="CD550" s="295">
        <f t="shared" si="35"/>
        <v>137.34</v>
      </c>
      <c r="CE550" s="284">
        <f t="shared" si="36"/>
        <v>0</v>
      </c>
      <c r="CF550" s="295">
        <f t="shared" si="37"/>
        <v>1</v>
      </c>
      <c r="CG550" s="274" t="s">
        <v>876</v>
      </c>
      <c r="CH550" s="274" t="s">
        <v>268</v>
      </c>
      <c r="CI550" s="274" t="s">
        <v>268</v>
      </c>
      <c r="CJ550" s="298" t="s">
        <v>271</v>
      </c>
      <c r="CK550" s="297">
        <v>1</v>
      </c>
      <c r="CL550" s="274" t="s">
        <v>268</v>
      </c>
      <c r="CM550" s="274" t="s">
        <v>268</v>
      </c>
      <c r="CN550" s="274" t="s">
        <v>268</v>
      </c>
      <c r="CO550" s="274" t="s">
        <v>268</v>
      </c>
      <c r="CP550" s="274" t="s">
        <v>268</v>
      </c>
      <c r="CQ550" s="274" t="s">
        <v>268</v>
      </c>
      <c r="CR550" s="274" t="s">
        <v>877</v>
      </c>
      <c r="CS550" s="274">
        <v>69.47</v>
      </c>
      <c r="CT550" s="274" t="s">
        <v>268</v>
      </c>
      <c r="CU550" s="274">
        <v>69.47</v>
      </c>
      <c r="CV550" s="274">
        <v>365</v>
      </c>
      <c r="CW550" s="274" t="s">
        <v>878</v>
      </c>
      <c r="CX550" s="274" t="s">
        <v>835</v>
      </c>
      <c r="CY550" s="274" t="s">
        <v>836</v>
      </c>
      <c r="CZ550" s="274" t="s">
        <v>837</v>
      </c>
      <c r="DA550" s="274" t="s">
        <v>268</v>
      </c>
      <c r="DB550" s="274" t="s">
        <v>268</v>
      </c>
      <c r="DC550" s="274" t="s">
        <v>268</v>
      </c>
      <c r="DD550" s="274" t="s">
        <v>268</v>
      </c>
      <c r="DE550" s="274" t="s">
        <v>268</v>
      </c>
      <c r="DF550" s="274" t="s">
        <v>268</v>
      </c>
      <c r="DG550" s="299">
        <f>IFERROR(IF(CA550="D",IF(CK550="A dispo.",CD550*VLOOKUP('DATI INPUT'!$F$27,TARIFFE_UD,2,FALSE),CD550*VLOOKUP(CK550,TARIFFE_UD,2,FALSE)),CD550*VLOOKUP(CB550-100,TARIFFE_UND,2,FALSE)),0)</f>
        <v>84.596141597985635</v>
      </c>
      <c r="DH550" s="299">
        <f>IFERROR(IF(CA550="D",IF(CK550="A dispo.",CF550*VLOOKUP('DATI INPUT'!$F$27,TARIFFE_UD,3,FALSE),CF550*VLOOKUP(CK550,TARIFFE_UD,3,FALSE)),CF550*VLOOKUP(CB550-100,TARIFFE_UND,3,FALSE)),0)</f>
        <v>15.164853048114928</v>
      </c>
    </row>
    <row r="551" spans="1:112" x14ac:dyDescent="0.25">
      <c r="A551" s="274" t="s">
        <v>5115</v>
      </c>
      <c r="B551" s="274" t="s">
        <v>5107</v>
      </c>
      <c r="C551" s="274" t="s">
        <v>5116</v>
      </c>
      <c r="D551" s="274" t="s">
        <v>5109</v>
      </c>
      <c r="E551" s="274" t="s">
        <v>268</v>
      </c>
      <c r="F551" s="274" t="s">
        <v>156</v>
      </c>
      <c r="G551" s="274" t="s">
        <v>5110</v>
      </c>
      <c r="H551" s="274" t="s">
        <v>849</v>
      </c>
      <c r="I551" s="274" t="s">
        <v>5111</v>
      </c>
      <c r="J551" s="274" t="s">
        <v>274</v>
      </c>
      <c r="K551" s="274" t="s">
        <v>5112</v>
      </c>
      <c r="L551" s="274" t="s">
        <v>960</v>
      </c>
      <c r="M551" s="274" t="s">
        <v>5113</v>
      </c>
      <c r="N551" s="274" t="s">
        <v>984</v>
      </c>
      <c r="O551" s="274" t="s">
        <v>873</v>
      </c>
      <c r="P551" s="274" t="s">
        <v>1046</v>
      </c>
      <c r="Q551" s="274" t="s">
        <v>368</v>
      </c>
      <c r="R551" s="274" t="s">
        <v>268</v>
      </c>
      <c r="S551" s="274" t="s">
        <v>268</v>
      </c>
      <c r="T551" s="274" t="s">
        <v>268</v>
      </c>
      <c r="U551" s="274" t="s">
        <v>268</v>
      </c>
      <c r="V551" s="274" t="s">
        <v>268</v>
      </c>
      <c r="W551" s="274" t="s">
        <v>5113</v>
      </c>
      <c r="X551" s="274" t="s">
        <v>1046</v>
      </c>
      <c r="Y551" s="274" t="s">
        <v>368</v>
      </c>
      <c r="Z551" s="274" t="s">
        <v>268</v>
      </c>
      <c r="AA551" s="274" t="s">
        <v>268</v>
      </c>
      <c r="AB551" s="274" t="s">
        <v>268</v>
      </c>
      <c r="AC551" s="274" t="s">
        <v>268</v>
      </c>
      <c r="AD551" s="274" t="s">
        <v>268</v>
      </c>
      <c r="AE551" s="274" t="s">
        <v>287</v>
      </c>
      <c r="AF551" s="274" t="s">
        <v>1811</v>
      </c>
      <c r="AG551" s="274" t="s">
        <v>875</v>
      </c>
      <c r="AH551" s="274" t="s">
        <v>1831</v>
      </c>
      <c r="AI551" s="274" t="s">
        <v>5114</v>
      </c>
      <c r="AJ551" s="274" t="s">
        <v>268</v>
      </c>
      <c r="AK551" s="274" t="s">
        <v>381</v>
      </c>
      <c r="AL551" s="274" t="s">
        <v>268</v>
      </c>
      <c r="AM551" s="274" t="s">
        <v>288</v>
      </c>
      <c r="AN551" s="274" t="s">
        <v>268</v>
      </c>
      <c r="AO551" s="274" t="s">
        <v>268</v>
      </c>
      <c r="AP551" s="274" t="s">
        <v>268</v>
      </c>
      <c r="AQ551" s="274" t="s">
        <v>268</v>
      </c>
      <c r="AR551" s="274" t="s">
        <v>268</v>
      </c>
      <c r="AS551" s="274" t="s">
        <v>268</v>
      </c>
      <c r="AT551" s="274" t="s">
        <v>268</v>
      </c>
      <c r="AU551" s="274" t="s">
        <v>268</v>
      </c>
      <c r="AV551" s="274" t="s">
        <v>268</v>
      </c>
      <c r="AW551" s="274" t="s">
        <v>268</v>
      </c>
      <c r="AX551" s="274" t="s">
        <v>268</v>
      </c>
      <c r="AY551" s="274" t="s">
        <v>268</v>
      </c>
      <c r="AZ551" s="274" t="s">
        <v>268</v>
      </c>
      <c r="BA551" s="274" t="s">
        <v>268</v>
      </c>
      <c r="BB551" s="274" t="s">
        <v>268</v>
      </c>
      <c r="BC551" s="274" t="s">
        <v>268</v>
      </c>
      <c r="BD551" s="274" t="s">
        <v>268</v>
      </c>
      <c r="BE551" s="274" t="s">
        <v>268</v>
      </c>
      <c r="BF551" s="274" t="s">
        <v>268</v>
      </c>
      <c r="BG551" s="274" t="s">
        <v>268</v>
      </c>
      <c r="BH551" s="274" t="s">
        <v>268</v>
      </c>
      <c r="BI551" s="274" t="s">
        <v>268</v>
      </c>
      <c r="BJ551" s="274" t="s">
        <v>268</v>
      </c>
      <c r="BK551" s="274" t="s">
        <v>268</v>
      </c>
      <c r="BL551" s="274" t="s">
        <v>268</v>
      </c>
      <c r="BM551" s="274" t="s">
        <v>268</v>
      </c>
      <c r="BN551" s="274" t="s">
        <v>268</v>
      </c>
      <c r="BO551" s="274" t="s">
        <v>268</v>
      </c>
      <c r="BP551" s="274" t="s">
        <v>268</v>
      </c>
      <c r="BQ551" s="274" t="s">
        <v>268</v>
      </c>
      <c r="BR551" s="274" t="s">
        <v>268</v>
      </c>
      <c r="BS551" s="274" t="s">
        <v>268</v>
      </c>
      <c r="BT551" s="274" t="s">
        <v>268</v>
      </c>
      <c r="BU551" s="274" t="s">
        <v>268</v>
      </c>
      <c r="BV551" s="274" t="s">
        <v>268</v>
      </c>
      <c r="BW551" s="274" t="s">
        <v>268</v>
      </c>
      <c r="BX551" s="274" t="s">
        <v>268</v>
      </c>
      <c r="BY551" s="295">
        <v>21</v>
      </c>
      <c r="BZ551" s="295">
        <v>21</v>
      </c>
      <c r="CA551" s="298" t="s">
        <v>142</v>
      </c>
      <c r="CB551" s="297">
        <v>122</v>
      </c>
      <c r="CC551" s="284">
        <f t="shared" si="34"/>
        <v>0</v>
      </c>
      <c r="CD551" s="295">
        <f t="shared" si="35"/>
        <v>21</v>
      </c>
      <c r="CE551" s="284">
        <f t="shared" si="36"/>
        <v>0</v>
      </c>
      <c r="CF551" s="295">
        <f t="shared" si="37"/>
        <v>1</v>
      </c>
      <c r="CG551" s="274" t="s">
        <v>876</v>
      </c>
      <c r="CH551" s="274" t="s">
        <v>268</v>
      </c>
      <c r="CI551" s="274" t="s">
        <v>268</v>
      </c>
      <c r="CJ551" s="298" t="s">
        <v>271</v>
      </c>
      <c r="CK551" s="297">
        <v>1</v>
      </c>
      <c r="CL551" s="274" t="s">
        <v>268</v>
      </c>
      <c r="CM551" s="274" t="s">
        <v>268</v>
      </c>
      <c r="CN551" s="274" t="s">
        <v>268</v>
      </c>
      <c r="CO551" s="274" t="s">
        <v>268</v>
      </c>
      <c r="CP551" s="274" t="s">
        <v>268</v>
      </c>
      <c r="CQ551" s="274" t="s">
        <v>268</v>
      </c>
      <c r="CR551" s="274" t="s">
        <v>877</v>
      </c>
      <c r="CS551" s="274">
        <v>25.26</v>
      </c>
      <c r="CT551" s="274" t="s">
        <v>268</v>
      </c>
      <c r="CU551" s="274">
        <v>25.26</v>
      </c>
      <c r="CV551" s="274">
        <v>365</v>
      </c>
      <c r="CW551" s="274" t="s">
        <v>878</v>
      </c>
      <c r="CX551" s="274" t="s">
        <v>835</v>
      </c>
      <c r="CY551" s="274" t="s">
        <v>836</v>
      </c>
      <c r="CZ551" s="274" t="s">
        <v>837</v>
      </c>
      <c r="DA551" s="274" t="s">
        <v>268</v>
      </c>
      <c r="DB551" s="274" t="s">
        <v>268</v>
      </c>
      <c r="DC551" s="274" t="s">
        <v>268</v>
      </c>
      <c r="DD551" s="274" t="s">
        <v>268</v>
      </c>
      <c r="DE551" s="274" t="s">
        <v>268</v>
      </c>
      <c r="DF551" s="274" t="s">
        <v>268</v>
      </c>
      <c r="DG551" s="299">
        <f>IFERROR(IF(CA551="D",IF(CK551="A dispo.",CD551*VLOOKUP('DATI INPUT'!$F$27,TARIFFE_UD,2,FALSE),CD551*VLOOKUP(CK551,TARIFFE_UD,2,FALSE)),CD551*VLOOKUP(CB551-100,TARIFFE_UND,2,FALSE)),0)</f>
        <v>12.935189846786795</v>
      </c>
      <c r="DH551" s="299">
        <f>IFERROR(IF(CA551="D",IF(CK551="A dispo.",CF551*VLOOKUP('DATI INPUT'!$F$27,TARIFFE_UD,3,FALSE),CF551*VLOOKUP(CK551,TARIFFE_UD,3,FALSE)),CF551*VLOOKUP(CB551-100,TARIFFE_UND,3,FALSE)),0)</f>
        <v>15.164853048114928</v>
      </c>
    </row>
    <row r="552" spans="1:112" x14ac:dyDescent="0.25">
      <c r="A552" s="274" t="s">
        <v>5117</v>
      </c>
      <c r="B552" s="274" t="s">
        <v>5107</v>
      </c>
      <c r="C552" s="274" t="s">
        <v>5118</v>
      </c>
      <c r="D552" s="274" t="s">
        <v>5109</v>
      </c>
      <c r="E552" s="274" t="s">
        <v>268</v>
      </c>
      <c r="F552" s="274" t="s">
        <v>156</v>
      </c>
      <c r="G552" s="274" t="s">
        <v>5110</v>
      </c>
      <c r="H552" s="274" t="s">
        <v>849</v>
      </c>
      <c r="I552" s="274" t="s">
        <v>5111</v>
      </c>
      <c r="J552" s="274" t="s">
        <v>274</v>
      </c>
      <c r="K552" s="274" t="s">
        <v>5112</v>
      </c>
      <c r="L552" s="274" t="s">
        <v>960</v>
      </c>
      <c r="M552" s="274" t="s">
        <v>5113</v>
      </c>
      <c r="N552" s="274" t="s">
        <v>984</v>
      </c>
      <c r="O552" s="274" t="s">
        <v>873</v>
      </c>
      <c r="P552" s="274" t="s">
        <v>1046</v>
      </c>
      <c r="Q552" s="274" t="s">
        <v>368</v>
      </c>
      <c r="R552" s="274" t="s">
        <v>268</v>
      </c>
      <c r="S552" s="274" t="s">
        <v>268</v>
      </c>
      <c r="T552" s="274" t="s">
        <v>268</v>
      </c>
      <c r="U552" s="274" t="s">
        <v>268</v>
      </c>
      <c r="V552" s="274" t="s">
        <v>268</v>
      </c>
      <c r="W552" s="274" t="s">
        <v>5113</v>
      </c>
      <c r="X552" s="274" t="s">
        <v>1046</v>
      </c>
      <c r="Y552" s="274" t="s">
        <v>368</v>
      </c>
      <c r="Z552" s="274" t="s">
        <v>268</v>
      </c>
      <c r="AA552" s="274" t="s">
        <v>268</v>
      </c>
      <c r="AB552" s="274" t="s">
        <v>268</v>
      </c>
      <c r="AC552" s="274" t="s">
        <v>268</v>
      </c>
      <c r="AD552" s="274" t="s">
        <v>268</v>
      </c>
      <c r="AE552" s="274" t="s">
        <v>287</v>
      </c>
      <c r="AF552" s="274" t="s">
        <v>1811</v>
      </c>
      <c r="AG552" s="274" t="s">
        <v>875</v>
      </c>
      <c r="AH552" s="274" t="s">
        <v>1831</v>
      </c>
      <c r="AI552" s="274" t="s">
        <v>5114</v>
      </c>
      <c r="AJ552" s="274" t="s">
        <v>268</v>
      </c>
      <c r="AK552" s="274" t="s">
        <v>377</v>
      </c>
      <c r="AL552" s="274" t="s">
        <v>268</v>
      </c>
      <c r="AM552" s="274" t="s">
        <v>353</v>
      </c>
      <c r="AN552" s="274" t="s">
        <v>268</v>
      </c>
      <c r="AO552" s="274" t="s">
        <v>268</v>
      </c>
      <c r="AP552" s="274" t="s">
        <v>268</v>
      </c>
      <c r="AQ552" s="274" t="s">
        <v>268</v>
      </c>
      <c r="AR552" s="274" t="s">
        <v>268</v>
      </c>
      <c r="AS552" s="274" t="s">
        <v>268</v>
      </c>
      <c r="AT552" s="274" t="s">
        <v>268</v>
      </c>
      <c r="AU552" s="274" t="s">
        <v>268</v>
      </c>
      <c r="AV552" s="274" t="s">
        <v>268</v>
      </c>
      <c r="AW552" s="274" t="s">
        <v>268</v>
      </c>
      <c r="AX552" s="274" t="s">
        <v>268</v>
      </c>
      <c r="AY552" s="274" t="s">
        <v>268</v>
      </c>
      <c r="AZ552" s="274" t="s">
        <v>268</v>
      </c>
      <c r="BA552" s="274" t="s">
        <v>268</v>
      </c>
      <c r="BB552" s="274" t="s">
        <v>268</v>
      </c>
      <c r="BC552" s="274" t="s">
        <v>268</v>
      </c>
      <c r="BD552" s="274" t="s">
        <v>268</v>
      </c>
      <c r="BE552" s="274" t="s">
        <v>268</v>
      </c>
      <c r="BF552" s="274" t="s">
        <v>268</v>
      </c>
      <c r="BG552" s="274" t="s">
        <v>268</v>
      </c>
      <c r="BH552" s="274" t="s">
        <v>268</v>
      </c>
      <c r="BI552" s="274" t="s">
        <v>268</v>
      </c>
      <c r="BJ552" s="274" t="s">
        <v>268</v>
      </c>
      <c r="BK552" s="274" t="s">
        <v>268</v>
      </c>
      <c r="BL552" s="274" t="s">
        <v>268</v>
      </c>
      <c r="BM552" s="274" t="s">
        <v>268</v>
      </c>
      <c r="BN552" s="274" t="s">
        <v>268</v>
      </c>
      <c r="BO552" s="274" t="s">
        <v>268</v>
      </c>
      <c r="BP552" s="274" t="s">
        <v>268</v>
      </c>
      <c r="BQ552" s="274" t="s">
        <v>268</v>
      </c>
      <c r="BR552" s="274" t="s">
        <v>268</v>
      </c>
      <c r="BS552" s="274" t="s">
        <v>268</v>
      </c>
      <c r="BT552" s="274" t="s">
        <v>268</v>
      </c>
      <c r="BU552" s="274" t="s">
        <v>268</v>
      </c>
      <c r="BV552" s="274" t="s">
        <v>268</v>
      </c>
      <c r="BW552" s="274" t="s">
        <v>268</v>
      </c>
      <c r="BX552" s="274" t="s">
        <v>268</v>
      </c>
      <c r="BY552" s="295">
        <v>21</v>
      </c>
      <c r="BZ552" s="295">
        <v>21</v>
      </c>
      <c r="CA552" s="298" t="s">
        <v>142</v>
      </c>
      <c r="CB552" s="297">
        <v>123</v>
      </c>
      <c r="CC552" s="284">
        <f t="shared" si="34"/>
        <v>0</v>
      </c>
      <c r="CD552" s="295">
        <f t="shared" si="35"/>
        <v>21</v>
      </c>
      <c r="CE552" s="284">
        <f t="shared" si="36"/>
        <v>1</v>
      </c>
      <c r="CF552" s="295">
        <f t="shared" si="37"/>
        <v>0</v>
      </c>
      <c r="CG552" s="274" t="s">
        <v>1817</v>
      </c>
      <c r="CH552" s="274" t="s">
        <v>268</v>
      </c>
      <c r="CI552" s="274" t="s">
        <v>268</v>
      </c>
      <c r="CJ552" s="298" t="s">
        <v>271</v>
      </c>
      <c r="CK552" s="297">
        <v>1</v>
      </c>
      <c r="CL552" s="274" t="s">
        <v>268</v>
      </c>
      <c r="CM552" s="274" t="s">
        <v>268</v>
      </c>
      <c r="CN552" s="274" t="s">
        <v>268</v>
      </c>
      <c r="CO552" s="274" t="s">
        <v>268</v>
      </c>
      <c r="CP552" s="274" t="s">
        <v>268</v>
      </c>
      <c r="CQ552" s="274" t="s">
        <v>268</v>
      </c>
      <c r="CR552" s="274" t="s">
        <v>877</v>
      </c>
      <c r="CS552" s="274">
        <v>7.98</v>
      </c>
      <c r="CT552" s="274" t="s">
        <v>268</v>
      </c>
      <c r="CU552" s="274">
        <v>7.98</v>
      </c>
      <c r="CV552" s="274">
        <v>365</v>
      </c>
      <c r="CW552" s="274" t="s">
        <v>878</v>
      </c>
      <c r="CX552" s="274" t="s">
        <v>835</v>
      </c>
      <c r="CY552" s="274" t="s">
        <v>836</v>
      </c>
      <c r="CZ552" s="274" t="s">
        <v>837</v>
      </c>
      <c r="DA552" s="274" t="s">
        <v>268</v>
      </c>
      <c r="DB552" s="274" t="s">
        <v>268</v>
      </c>
      <c r="DC552" s="274" t="s">
        <v>268</v>
      </c>
      <c r="DD552" s="274" t="s">
        <v>268</v>
      </c>
      <c r="DE552" s="274" t="s">
        <v>268</v>
      </c>
      <c r="DF552" s="274" t="s">
        <v>268</v>
      </c>
      <c r="DG552" s="299">
        <f>IFERROR(IF(CA552="D",IF(CK552="A dispo.",CD552*VLOOKUP('DATI INPUT'!$F$27,TARIFFE_UD,2,FALSE),CD552*VLOOKUP(CK552,TARIFFE_UD,2,FALSE)),CD552*VLOOKUP(CB552-100,TARIFFE_UND,2,FALSE)),0)</f>
        <v>12.935189846786795</v>
      </c>
      <c r="DH552" s="299">
        <f>IFERROR(IF(CA552="D",IF(CK552="A dispo.",CF552*VLOOKUP('DATI INPUT'!$F$27,TARIFFE_UD,3,FALSE),CF552*VLOOKUP(CK552,TARIFFE_UD,3,FALSE)),CF552*VLOOKUP(CB552-100,TARIFFE_UND,3,FALSE)),0)</f>
        <v>0</v>
      </c>
    </row>
    <row r="553" spans="1:112" x14ac:dyDescent="0.25">
      <c r="A553" s="274" t="s">
        <v>5119</v>
      </c>
      <c r="B553" s="274" t="s">
        <v>5120</v>
      </c>
      <c r="C553" s="274" t="s">
        <v>5121</v>
      </c>
      <c r="D553" s="274" t="s">
        <v>5122</v>
      </c>
      <c r="E553" s="274" t="s">
        <v>268</v>
      </c>
      <c r="F553" s="274" t="s">
        <v>156</v>
      </c>
      <c r="G553" s="274" t="s">
        <v>5123</v>
      </c>
      <c r="H553" s="274" t="s">
        <v>5060</v>
      </c>
      <c r="I553" s="274" t="s">
        <v>5124</v>
      </c>
      <c r="J553" s="274" t="s">
        <v>274</v>
      </c>
      <c r="K553" s="274" t="s">
        <v>5125</v>
      </c>
      <c r="L553" s="274" t="s">
        <v>960</v>
      </c>
      <c r="M553" s="274" t="s">
        <v>2003</v>
      </c>
      <c r="N553" s="274" t="s">
        <v>984</v>
      </c>
      <c r="O553" s="274" t="s">
        <v>873</v>
      </c>
      <c r="P553" s="274" t="s">
        <v>1310</v>
      </c>
      <c r="Q553" s="274" t="s">
        <v>333</v>
      </c>
      <c r="R553" s="274" t="s">
        <v>268</v>
      </c>
      <c r="S553" s="274" t="s">
        <v>268</v>
      </c>
      <c r="T553" s="274" t="s">
        <v>268</v>
      </c>
      <c r="U553" s="274" t="s">
        <v>268</v>
      </c>
      <c r="V553" s="274" t="s">
        <v>268</v>
      </c>
      <c r="W553" s="274" t="s">
        <v>2003</v>
      </c>
      <c r="X553" s="274" t="s">
        <v>1310</v>
      </c>
      <c r="Y553" s="274" t="s">
        <v>333</v>
      </c>
      <c r="Z553" s="274" t="s">
        <v>268</v>
      </c>
      <c r="AA553" s="274" t="s">
        <v>268</v>
      </c>
      <c r="AB553" s="274" t="s">
        <v>268</v>
      </c>
      <c r="AC553" s="274" t="s">
        <v>268</v>
      </c>
      <c r="AD553" s="274" t="s">
        <v>268</v>
      </c>
      <c r="AE553" s="274" t="s">
        <v>287</v>
      </c>
      <c r="AF553" s="274" t="s">
        <v>1811</v>
      </c>
      <c r="AG553" s="274" t="s">
        <v>875</v>
      </c>
      <c r="AH553" s="274" t="s">
        <v>1812</v>
      </c>
      <c r="AI553" s="274" t="s">
        <v>928</v>
      </c>
      <c r="AJ553" s="274" t="s">
        <v>268</v>
      </c>
      <c r="AK553" s="274" t="s">
        <v>377</v>
      </c>
      <c r="AL553" s="274" t="s">
        <v>268</v>
      </c>
      <c r="AM553" s="274" t="s">
        <v>288</v>
      </c>
      <c r="AN553" s="274" t="s">
        <v>268</v>
      </c>
      <c r="AO553" s="274" t="s">
        <v>268</v>
      </c>
      <c r="AP553" s="274" t="s">
        <v>268</v>
      </c>
      <c r="AQ553" s="274" t="s">
        <v>268</v>
      </c>
      <c r="AR553" s="274" t="s">
        <v>268</v>
      </c>
      <c r="AS553" s="274" t="s">
        <v>268</v>
      </c>
      <c r="AT553" s="274" t="s">
        <v>268</v>
      </c>
      <c r="AU553" s="274" t="s">
        <v>268</v>
      </c>
      <c r="AV553" s="274" t="s">
        <v>268</v>
      </c>
      <c r="AW553" s="274" t="s">
        <v>268</v>
      </c>
      <c r="AX553" s="274" t="s">
        <v>268</v>
      </c>
      <c r="AY553" s="274" t="s">
        <v>268</v>
      </c>
      <c r="AZ553" s="274" t="s">
        <v>268</v>
      </c>
      <c r="BA553" s="274" t="s">
        <v>268</v>
      </c>
      <c r="BB553" s="274" t="s">
        <v>268</v>
      </c>
      <c r="BC553" s="274" t="s">
        <v>268</v>
      </c>
      <c r="BD553" s="274" t="s">
        <v>268</v>
      </c>
      <c r="BE553" s="274" t="s">
        <v>268</v>
      </c>
      <c r="BF553" s="274" t="s">
        <v>268</v>
      </c>
      <c r="BG553" s="274" t="s">
        <v>268</v>
      </c>
      <c r="BH553" s="274" t="s">
        <v>268</v>
      </c>
      <c r="BI553" s="274" t="s">
        <v>268</v>
      </c>
      <c r="BJ553" s="274" t="s">
        <v>268</v>
      </c>
      <c r="BK553" s="274" t="s">
        <v>268</v>
      </c>
      <c r="BL553" s="274" t="s">
        <v>268</v>
      </c>
      <c r="BM553" s="274" t="s">
        <v>268</v>
      </c>
      <c r="BN553" s="274" t="s">
        <v>268</v>
      </c>
      <c r="BO553" s="274" t="s">
        <v>268</v>
      </c>
      <c r="BP553" s="274" t="s">
        <v>268</v>
      </c>
      <c r="BQ553" s="274" t="s">
        <v>268</v>
      </c>
      <c r="BR553" s="274" t="s">
        <v>268</v>
      </c>
      <c r="BS553" s="274" t="s">
        <v>268</v>
      </c>
      <c r="BT553" s="274" t="s">
        <v>268</v>
      </c>
      <c r="BU553" s="274" t="s">
        <v>268</v>
      </c>
      <c r="BV553" s="274" t="s">
        <v>268</v>
      </c>
      <c r="BW553" s="274" t="s">
        <v>268</v>
      </c>
      <c r="BX553" s="274" t="s">
        <v>268</v>
      </c>
      <c r="BY553" s="295">
        <v>80</v>
      </c>
      <c r="BZ553" s="295">
        <v>80</v>
      </c>
      <c r="CA553" s="298" t="s">
        <v>142</v>
      </c>
      <c r="CB553" s="297">
        <v>122</v>
      </c>
      <c r="CC553" s="284">
        <f t="shared" si="34"/>
        <v>0</v>
      </c>
      <c r="CD553" s="295">
        <f t="shared" si="35"/>
        <v>80</v>
      </c>
      <c r="CE553" s="284">
        <f t="shared" si="36"/>
        <v>0</v>
      </c>
      <c r="CF553" s="295">
        <f t="shared" si="37"/>
        <v>1</v>
      </c>
      <c r="CG553" s="274" t="s">
        <v>876</v>
      </c>
      <c r="CH553" s="274" t="s">
        <v>268</v>
      </c>
      <c r="CI553" s="274" t="s">
        <v>268</v>
      </c>
      <c r="CJ553" s="298" t="s">
        <v>280</v>
      </c>
      <c r="CK553" s="297">
        <v>2</v>
      </c>
      <c r="CL553" s="274" t="s">
        <v>268</v>
      </c>
      <c r="CM553" s="274" t="s">
        <v>268</v>
      </c>
      <c r="CN553" s="274" t="s">
        <v>268</v>
      </c>
      <c r="CO553" s="274" t="s">
        <v>268</v>
      </c>
      <c r="CP553" s="274" t="s">
        <v>268</v>
      </c>
      <c r="CQ553" s="274" t="s">
        <v>268</v>
      </c>
      <c r="CR553" s="274" t="s">
        <v>877</v>
      </c>
      <c r="CS553" s="274">
        <v>88.56</v>
      </c>
      <c r="CT553" s="274" t="s">
        <v>268</v>
      </c>
      <c r="CU553" s="274">
        <v>88.56</v>
      </c>
      <c r="CV553" s="274">
        <v>365</v>
      </c>
      <c r="CW553" s="274" t="s">
        <v>878</v>
      </c>
      <c r="CX553" s="274" t="s">
        <v>835</v>
      </c>
      <c r="CY553" s="274" t="s">
        <v>836</v>
      </c>
      <c r="CZ553" s="274" t="s">
        <v>837</v>
      </c>
      <c r="DA553" s="274" t="s">
        <v>268</v>
      </c>
      <c r="DB553" s="274" t="s">
        <v>268</v>
      </c>
      <c r="DC553" s="274" t="s">
        <v>268</v>
      </c>
      <c r="DD553" s="274" t="s">
        <v>268</v>
      </c>
      <c r="DE553" s="274" t="s">
        <v>268</v>
      </c>
      <c r="DF553" s="274" t="s">
        <v>268</v>
      </c>
      <c r="DG553" s="299">
        <f>IFERROR(IF(CA553="D",IF(CK553="A dispo.",CD553*VLOOKUP('DATI INPUT'!$F$27,TARIFFE_UD,2,FALSE),CD553*VLOOKUP(CK553,TARIFFE_UD,2,FALSE)),CD553*VLOOKUP(CB553-100,TARIFFE_UND,2,FALSE)),0)</f>
        <v>57.489732652385754</v>
      </c>
      <c r="DH553" s="299">
        <f>IFERROR(IF(CA553="D",IF(CK553="A dispo.",CF553*VLOOKUP('DATI INPUT'!$F$27,TARIFFE_UD,3,FALSE),CF553*VLOOKUP(CK553,TARIFFE_UD,3,FALSE)),CF553*VLOOKUP(CB553-100,TARIFFE_UND,3,FALSE)),0)</f>
        <v>46.077822723118445</v>
      </c>
    </row>
    <row r="554" spans="1:112" x14ac:dyDescent="0.25">
      <c r="A554" s="274" t="s">
        <v>5126</v>
      </c>
      <c r="B554" s="274" t="s">
        <v>5127</v>
      </c>
      <c r="C554" s="274" t="s">
        <v>624</v>
      </c>
      <c r="D554" s="274" t="s">
        <v>5128</v>
      </c>
      <c r="E554" s="274" t="s">
        <v>268</v>
      </c>
      <c r="F554" s="274" t="s">
        <v>156</v>
      </c>
      <c r="G554" s="274" t="s">
        <v>5129</v>
      </c>
      <c r="H554" s="274" t="s">
        <v>5060</v>
      </c>
      <c r="I554" s="274" t="s">
        <v>5130</v>
      </c>
      <c r="J554" s="274" t="s">
        <v>156</v>
      </c>
      <c r="K554" s="274" t="s">
        <v>5131</v>
      </c>
      <c r="L554" s="274" t="s">
        <v>960</v>
      </c>
      <c r="M554" s="274" t="s">
        <v>2706</v>
      </c>
      <c r="N554" s="274" t="s">
        <v>984</v>
      </c>
      <c r="O554" s="274" t="s">
        <v>873</v>
      </c>
      <c r="P554" s="274" t="s">
        <v>613</v>
      </c>
      <c r="Q554" s="274" t="s">
        <v>346</v>
      </c>
      <c r="R554" s="274" t="s">
        <v>153</v>
      </c>
      <c r="S554" s="274" t="s">
        <v>268</v>
      </c>
      <c r="T554" s="274" t="s">
        <v>268</v>
      </c>
      <c r="U554" s="274" t="s">
        <v>268</v>
      </c>
      <c r="V554" s="274" t="s">
        <v>268</v>
      </c>
      <c r="W554" s="274" t="s">
        <v>2706</v>
      </c>
      <c r="X554" s="274" t="s">
        <v>613</v>
      </c>
      <c r="Y554" s="274" t="s">
        <v>346</v>
      </c>
      <c r="Z554" s="274" t="s">
        <v>153</v>
      </c>
      <c r="AA554" s="274" t="s">
        <v>268</v>
      </c>
      <c r="AB554" s="274" t="s">
        <v>268</v>
      </c>
      <c r="AC554" s="274" t="s">
        <v>268</v>
      </c>
      <c r="AD554" s="274" t="s">
        <v>268</v>
      </c>
      <c r="AE554" s="274" t="s">
        <v>268</v>
      </c>
      <c r="AF554" s="274" t="s">
        <v>268</v>
      </c>
      <c r="AG554" s="274" t="s">
        <v>268</v>
      </c>
      <c r="AH554" s="274" t="s">
        <v>268</v>
      </c>
      <c r="AI554" s="274" t="s">
        <v>268</v>
      </c>
      <c r="AJ554" s="274" t="s">
        <v>268</v>
      </c>
      <c r="AK554" s="274" t="s">
        <v>268</v>
      </c>
      <c r="AL554" s="274" t="s">
        <v>268</v>
      </c>
      <c r="AM554" s="274" t="s">
        <v>268</v>
      </c>
      <c r="AN554" s="274" t="s">
        <v>268</v>
      </c>
      <c r="AO554" s="274" t="s">
        <v>268</v>
      </c>
      <c r="AP554" s="274" t="s">
        <v>268</v>
      </c>
      <c r="AQ554" s="274" t="s">
        <v>268</v>
      </c>
      <c r="AR554" s="274" t="s">
        <v>268</v>
      </c>
      <c r="AS554" s="274" t="s">
        <v>268</v>
      </c>
      <c r="AT554" s="274" t="s">
        <v>268</v>
      </c>
      <c r="AU554" s="274" t="s">
        <v>268</v>
      </c>
      <c r="AV554" s="274" t="s">
        <v>268</v>
      </c>
      <c r="AW554" s="274" t="s">
        <v>268</v>
      </c>
      <c r="AX554" s="274" t="s">
        <v>268</v>
      </c>
      <c r="AY554" s="274" t="s">
        <v>268</v>
      </c>
      <c r="AZ554" s="274" t="s">
        <v>268</v>
      </c>
      <c r="BA554" s="274" t="s">
        <v>268</v>
      </c>
      <c r="BB554" s="274" t="s">
        <v>268</v>
      </c>
      <c r="BC554" s="274" t="s">
        <v>268</v>
      </c>
      <c r="BD554" s="274" t="s">
        <v>268</v>
      </c>
      <c r="BE554" s="274" t="s">
        <v>268</v>
      </c>
      <c r="BF554" s="274" t="s">
        <v>268</v>
      </c>
      <c r="BG554" s="274" t="s">
        <v>268</v>
      </c>
      <c r="BH554" s="274" t="s">
        <v>268</v>
      </c>
      <c r="BI554" s="274" t="s">
        <v>268</v>
      </c>
      <c r="BJ554" s="274" t="s">
        <v>268</v>
      </c>
      <c r="BK554" s="274" t="s">
        <v>268</v>
      </c>
      <c r="BL554" s="274" t="s">
        <v>268</v>
      </c>
      <c r="BM554" s="274" t="s">
        <v>268</v>
      </c>
      <c r="BN554" s="274" t="s">
        <v>268</v>
      </c>
      <c r="BO554" s="274" t="s">
        <v>268</v>
      </c>
      <c r="BP554" s="274" t="s">
        <v>268</v>
      </c>
      <c r="BQ554" s="274" t="s">
        <v>268</v>
      </c>
      <c r="BR554" s="274" t="s">
        <v>268</v>
      </c>
      <c r="BS554" s="274" t="s">
        <v>268</v>
      </c>
      <c r="BT554" s="274" t="s">
        <v>268</v>
      </c>
      <c r="BU554" s="274" t="s">
        <v>268</v>
      </c>
      <c r="BV554" s="274" t="s">
        <v>268</v>
      </c>
      <c r="BW554" s="274" t="s">
        <v>268</v>
      </c>
      <c r="BX554" s="274" t="s">
        <v>268</v>
      </c>
      <c r="BY554" s="295">
        <v>50</v>
      </c>
      <c r="BZ554" s="295">
        <v>50</v>
      </c>
      <c r="CA554" s="298" t="s">
        <v>142</v>
      </c>
      <c r="CB554" s="297">
        <v>122</v>
      </c>
      <c r="CC554" s="284">
        <f t="shared" si="34"/>
        <v>0</v>
      </c>
      <c r="CD554" s="295">
        <f t="shared" si="35"/>
        <v>50</v>
      </c>
      <c r="CE554" s="284">
        <f t="shared" si="36"/>
        <v>0</v>
      </c>
      <c r="CF554" s="295">
        <f t="shared" si="37"/>
        <v>1</v>
      </c>
      <c r="CG554" s="274" t="s">
        <v>876</v>
      </c>
      <c r="CH554" s="274" t="s">
        <v>268</v>
      </c>
      <c r="CI554" s="274" t="s">
        <v>268</v>
      </c>
      <c r="CJ554" s="298" t="s">
        <v>271</v>
      </c>
      <c r="CK554" s="297">
        <v>1</v>
      </c>
      <c r="CL554" s="274" t="s">
        <v>268</v>
      </c>
      <c r="CM554" s="274" t="s">
        <v>268</v>
      </c>
      <c r="CN554" s="274" t="s">
        <v>268</v>
      </c>
      <c r="CO554" s="274" t="s">
        <v>268</v>
      </c>
      <c r="CP554" s="274" t="s">
        <v>268</v>
      </c>
      <c r="CQ554" s="274" t="s">
        <v>268</v>
      </c>
      <c r="CR554" s="274" t="s">
        <v>877</v>
      </c>
      <c r="CS554" s="274">
        <v>36.28</v>
      </c>
      <c r="CT554" s="274" t="s">
        <v>268</v>
      </c>
      <c r="CU554" s="274">
        <v>36.28</v>
      </c>
      <c r="CV554" s="274">
        <v>365</v>
      </c>
      <c r="CW554" s="274" t="s">
        <v>878</v>
      </c>
      <c r="CX554" s="274" t="s">
        <v>835</v>
      </c>
      <c r="CY554" s="274" t="s">
        <v>836</v>
      </c>
      <c r="CZ554" s="274" t="s">
        <v>837</v>
      </c>
      <c r="DA554" s="274" t="s">
        <v>268</v>
      </c>
      <c r="DB554" s="274" t="s">
        <v>268</v>
      </c>
      <c r="DC554" s="274" t="s">
        <v>268</v>
      </c>
      <c r="DD554" s="274" t="s">
        <v>268</v>
      </c>
      <c r="DE554" s="274" t="s">
        <v>268</v>
      </c>
      <c r="DF554" s="274" t="s">
        <v>268</v>
      </c>
      <c r="DG554" s="299">
        <f>IFERROR(IF(CA554="D",IF(CK554="A dispo.",CD554*VLOOKUP('DATI INPUT'!$F$27,TARIFFE_UD,2,FALSE),CD554*VLOOKUP(CK554,TARIFFE_UD,2,FALSE)),CD554*VLOOKUP(CB554-100,TARIFFE_UND,2,FALSE)),0)</f>
        <v>30.798071063778082</v>
      </c>
      <c r="DH554" s="299">
        <f>IFERROR(IF(CA554="D",IF(CK554="A dispo.",CF554*VLOOKUP('DATI INPUT'!$F$27,TARIFFE_UD,3,FALSE),CF554*VLOOKUP(CK554,TARIFFE_UD,3,FALSE)),CF554*VLOOKUP(CB554-100,TARIFFE_UND,3,FALSE)),0)</f>
        <v>15.164853048114928</v>
      </c>
    </row>
    <row r="555" spans="1:112" x14ac:dyDescent="0.25">
      <c r="A555" s="274" t="s">
        <v>5132</v>
      </c>
      <c r="B555" s="274" t="s">
        <v>5133</v>
      </c>
      <c r="C555" s="274" t="s">
        <v>5134</v>
      </c>
      <c r="D555" s="274" t="s">
        <v>5135</v>
      </c>
      <c r="E555" s="274" t="s">
        <v>268</v>
      </c>
      <c r="F555" s="274" t="s">
        <v>156</v>
      </c>
      <c r="G555" s="274" t="s">
        <v>5136</v>
      </c>
      <c r="H555" s="274" t="s">
        <v>5060</v>
      </c>
      <c r="I555" s="274" t="s">
        <v>5137</v>
      </c>
      <c r="J555" s="274" t="s">
        <v>156</v>
      </c>
      <c r="K555" s="274" t="s">
        <v>5138</v>
      </c>
      <c r="L555" s="274" t="s">
        <v>871</v>
      </c>
      <c r="M555" s="274" t="s">
        <v>2725</v>
      </c>
      <c r="N555" s="274" t="s">
        <v>984</v>
      </c>
      <c r="O555" s="274" t="s">
        <v>873</v>
      </c>
      <c r="P555" s="274" t="s">
        <v>613</v>
      </c>
      <c r="Q555" s="274" t="s">
        <v>304</v>
      </c>
      <c r="R555" s="274" t="s">
        <v>268</v>
      </c>
      <c r="S555" s="274" t="s">
        <v>268</v>
      </c>
      <c r="T555" s="274" t="s">
        <v>268</v>
      </c>
      <c r="U555" s="274" t="s">
        <v>268</v>
      </c>
      <c r="V555" s="274" t="s">
        <v>268</v>
      </c>
      <c r="W555" s="274" t="s">
        <v>2725</v>
      </c>
      <c r="X555" s="274" t="s">
        <v>613</v>
      </c>
      <c r="Y555" s="274" t="s">
        <v>304</v>
      </c>
      <c r="Z555" s="274" t="s">
        <v>268</v>
      </c>
      <c r="AA555" s="274" t="s">
        <v>268</v>
      </c>
      <c r="AB555" s="274" t="s">
        <v>268</v>
      </c>
      <c r="AC555" s="274" t="s">
        <v>268</v>
      </c>
      <c r="AD555" s="274" t="s">
        <v>268</v>
      </c>
      <c r="AE555" s="274" t="s">
        <v>287</v>
      </c>
      <c r="AF555" s="274" t="s">
        <v>1811</v>
      </c>
      <c r="AG555" s="274" t="s">
        <v>875</v>
      </c>
      <c r="AH555" s="274" t="s">
        <v>1812</v>
      </c>
      <c r="AI555" s="274" t="s">
        <v>899</v>
      </c>
      <c r="AJ555" s="274" t="s">
        <v>268</v>
      </c>
      <c r="AK555" s="274" t="s">
        <v>354</v>
      </c>
      <c r="AL555" s="274" t="s">
        <v>268</v>
      </c>
      <c r="AM555" s="274" t="s">
        <v>355</v>
      </c>
      <c r="AN555" s="274" t="s">
        <v>268</v>
      </c>
      <c r="AO555" s="274" t="s">
        <v>268</v>
      </c>
      <c r="AP555" s="274" t="s">
        <v>268</v>
      </c>
      <c r="AQ555" s="274" t="s">
        <v>268</v>
      </c>
      <c r="AR555" s="274" t="s">
        <v>268</v>
      </c>
      <c r="AS555" s="274" t="s">
        <v>268</v>
      </c>
      <c r="AT555" s="274" t="s">
        <v>268</v>
      </c>
      <c r="AU555" s="274" t="s">
        <v>268</v>
      </c>
      <c r="AV555" s="274" t="s">
        <v>268</v>
      </c>
      <c r="AW555" s="274" t="s">
        <v>268</v>
      </c>
      <c r="AX555" s="274" t="s">
        <v>268</v>
      </c>
      <c r="AY555" s="274" t="s">
        <v>268</v>
      </c>
      <c r="AZ555" s="274" t="s">
        <v>268</v>
      </c>
      <c r="BA555" s="274" t="s">
        <v>268</v>
      </c>
      <c r="BB555" s="274" t="s">
        <v>268</v>
      </c>
      <c r="BC555" s="274" t="s">
        <v>268</v>
      </c>
      <c r="BD555" s="274" t="s">
        <v>268</v>
      </c>
      <c r="BE555" s="274" t="s">
        <v>268</v>
      </c>
      <c r="BF555" s="274" t="s">
        <v>268</v>
      </c>
      <c r="BG555" s="274" t="s">
        <v>268</v>
      </c>
      <c r="BH555" s="274" t="s">
        <v>268</v>
      </c>
      <c r="BI555" s="274" t="s">
        <v>268</v>
      </c>
      <c r="BJ555" s="274" t="s">
        <v>268</v>
      </c>
      <c r="BK555" s="274" t="s">
        <v>268</v>
      </c>
      <c r="BL555" s="274" t="s">
        <v>268</v>
      </c>
      <c r="BM555" s="274" t="s">
        <v>268</v>
      </c>
      <c r="BN555" s="274" t="s">
        <v>268</v>
      </c>
      <c r="BO555" s="274" t="s">
        <v>268</v>
      </c>
      <c r="BP555" s="274" t="s">
        <v>268</v>
      </c>
      <c r="BQ555" s="274" t="s">
        <v>268</v>
      </c>
      <c r="BR555" s="274" t="s">
        <v>268</v>
      </c>
      <c r="BS555" s="274" t="s">
        <v>268</v>
      </c>
      <c r="BT555" s="274" t="s">
        <v>268</v>
      </c>
      <c r="BU555" s="274" t="s">
        <v>268</v>
      </c>
      <c r="BV555" s="274" t="s">
        <v>268</v>
      </c>
      <c r="BW555" s="274" t="s">
        <v>268</v>
      </c>
      <c r="BX555" s="274" t="s">
        <v>268</v>
      </c>
      <c r="BY555" s="295">
        <v>101.58</v>
      </c>
      <c r="BZ555" s="295">
        <v>101.58</v>
      </c>
      <c r="CA555" s="298" t="s">
        <v>142</v>
      </c>
      <c r="CB555" s="297">
        <v>122</v>
      </c>
      <c r="CC555" s="284">
        <f t="shared" si="34"/>
        <v>0</v>
      </c>
      <c r="CD555" s="295">
        <f t="shared" si="35"/>
        <v>101.58</v>
      </c>
      <c r="CE555" s="284">
        <f t="shared" si="36"/>
        <v>0</v>
      </c>
      <c r="CF555" s="295">
        <f t="shared" si="37"/>
        <v>1</v>
      </c>
      <c r="CG555" s="274" t="s">
        <v>876</v>
      </c>
      <c r="CH555" s="274" t="s">
        <v>268</v>
      </c>
      <c r="CI555" s="274" t="s">
        <v>268</v>
      </c>
      <c r="CJ555" s="298" t="s">
        <v>282</v>
      </c>
      <c r="CK555" s="297">
        <v>4</v>
      </c>
      <c r="CL555" s="274" t="s">
        <v>268</v>
      </c>
      <c r="CM555" s="274" t="s">
        <v>268</v>
      </c>
      <c r="CN555" s="274" t="s">
        <v>268</v>
      </c>
      <c r="CO555" s="274" t="s">
        <v>268</v>
      </c>
      <c r="CP555" s="274" t="s">
        <v>268</v>
      </c>
      <c r="CQ555" s="274" t="s">
        <v>268</v>
      </c>
      <c r="CR555" s="274" t="s">
        <v>877</v>
      </c>
      <c r="CS555" s="274">
        <v>137.86000000000001</v>
      </c>
      <c r="CT555" s="274" t="s">
        <v>268</v>
      </c>
      <c r="CU555" s="274">
        <v>137.86000000000001</v>
      </c>
      <c r="CV555" s="274">
        <v>365</v>
      </c>
      <c r="CW555" s="274" t="s">
        <v>878</v>
      </c>
      <c r="CX555" s="274" t="s">
        <v>835</v>
      </c>
      <c r="CY555" s="274" t="s">
        <v>836</v>
      </c>
      <c r="CZ555" s="274" t="s">
        <v>837</v>
      </c>
      <c r="DA555" s="274" t="s">
        <v>268</v>
      </c>
      <c r="DB555" s="274" t="s">
        <v>268</v>
      </c>
      <c r="DC555" s="274" t="s">
        <v>268</v>
      </c>
      <c r="DD555" s="274" t="s">
        <v>268</v>
      </c>
      <c r="DE555" s="274" t="s">
        <v>268</v>
      </c>
      <c r="DF555" s="274" t="s">
        <v>268</v>
      </c>
      <c r="DG555" s="299">
        <f>IFERROR(IF(CA555="D",IF(CK555="A dispo.",CD555*VLOOKUP('DATI INPUT'!$F$27,TARIFFE_UD,2,FALSE),CD555*VLOOKUP(CK555,TARIFFE_UD,2,FALSE)),CD555*VLOOKUP(CB555-100,TARIFFE_UND,2,FALSE)),0)</f>
        <v>86.405308286760715</v>
      </c>
      <c r="DH555" s="299">
        <f>IFERROR(IF(CA555="D",IF(CK555="A dispo.",CF555*VLOOKUP('DATI INPUT'!$F$27,TARIFFE_UD,3,FALSE),CF555*VLOOKUP(CK555,TARIFFE_UD,3,FALSE)),CF555*VLOOKUP(CB555-100,TARIFFE_UND,3,FALSE)),0)</f>
        <v>73.78284271486686</v>
      </c>
    </row>
    <row r="556" spans="1:112" hidden="1" x14ac:dyDescent="0.25">
      <c r="A556" s="274" t="s">
        <v>5139</v>
      </c>
      <c r="B556" s="274" t="s">
        <v>1523</v>
      </c>
      <c r="C556" s="274" t="s">
        <v>5140</v>
      </c>
      <c r="D556" s="274" t="s">
        <v>5141</v>
      </c>
      <c r="E556" s="274" t="s">
        <v>268</v>
      </c>
      <c r="F556" s="274" t="s">
        <v>156</v>
      </c>
      <c r="G556" s="274" t="s">
        <v>5142</v>
      </c>
      <c r="H556" s="274" t="s">
        <v>849</v>
      </c>
      <c r="I556" s="274" t="s">
        <v>5143</v>
      </c>
      <c r="J556" s="274" t="s">
        <v>274</v>
      </c>
      <c r="K556" s="274" t="s">
        <v>5144</v>
      </c>
      <c r="L556" s="274" t="s">
        <v>960</v>
      </c>
      <c r="M556" s="274" t="s">
        <v>5145</v>
      </c>
      <c r="N556" s="274" t="s">
        <v>5146</v>
      </c>
      <c r="O556" s="274" t="s">
        <v>289</v>
      </c>
      <c r="P556" s="274" t="s">
        <v>2152</v>
      </c>
      <c r="Q556" s="274" t="s">
        <v>346</v>
      </c>
      <c r="R556" s="274" t="s">
        <v>268</v>
      </c>
      <c r="S556" s="274" t="s">
        <v>268</v>
      </c>
      <c r="T556" s="274" t="s">
        <v>268</v>
      </c>
      <c r="U556" s="274" t="s">
        <v>268</v>
      </c>
      <c r="V556" s="274" t="s">
        <v>268</v>
      </c>
      <c r="W556" s="274" t="s">
        <v>5147</v>
      </c>
      <c r="X556" s="274" t="s">
        <v>887</v>
      </c>
      <c r="Y556" s="274" t="s">
        <v>339</v>
      </c>
      <c r="Z556" s="274" t="s">
        <v>268</v>
      </c>
      <c r="AA556" s="274" t="s">
        <v>268</v>
      </c>
      <c r="AB556" s="274" t="s">
        <v>268</v>
      </c>
      <c r="AC556" s="274" t="s">
        <v>268</v>
      </c>
      <c r="AD556" s="274" t="s">
        <v>268</v>
      </c>
      <c r="AE556" s="274" t="s">
        <v>287</v>
      </c>
      <c r="AF556" s="274" t="s">
        <v>1811</v>
      </c>
      <c r="AG556" s="274" t="s">
        <v>875</v>
      </c>
      <c r="AH556" s="274" t="s">
        <v>1848</v>
      </c>
      <c r="AI556" s="274" t="s">
        <v>5148</v>
      </c>
      <c r="AJ556" s="274" t="s">
        <v>268</v>
      </c>
      <c r="AK556" s="274" t="s">
        <v>377</v>
      </c>
      <c r="AL556" s="274" t="s">
        <v>268</v>
      </c>
      <c r="AM556" s="274" t="s">
        <v>288</v>
      </c>
      <c r="AN556" s="274" t="s">
        <v>268</v>
      </c>
      <c r="AO556" s="274" t="s">
        <v>268</v>
      </c>
      <c r="AP556" s="274" t="s">
        <v>268</v>
      </c>
      <c r="AQ556" s="274" t="s">
        <v>268</v>
      </c>
      <c r="AR556" s="274" t="s">
        <v>268</v>
      </c>
      <c r="AS556" s="274" t="s">
        <v>268</v>
      </c>
      <c r="AT556" s="274" t="s">
        <v>268</v>
      </c>
      <c r="AU556" s="274" t="s">
        <v>268</v>
      </c>
      <c r="AV556" s="274" t="s">
        <v>268</v>
      </c>
      <c r="AW556" s="274" t="s">
        <v>268</v>
      </c>
      <c r="AX556" s="274" t="s">
        <v>268</v>
      </c>
      <c r="AY556" s="274" t="s">
        <v>268</v>
      </c>
      <c r="AZ556" s="274" t="s">
        <v>268</v>
      </c>
      <c r="BA556" s="274" t="s">
        <v>268</v>
      </c>
      <c r="BB556" s="274" t="s">
        <v>268</v>
      </c>
      <c r="BC556" s="274" t="s">
        <v>268</v>
      </c>
      <c r="BD556" s="274" t="s">
        <v>268</v>
      </c>
      <c r="BE556" s="274" t="s">
        <v>268</v>
      </c>
      <c r="BF556" s="274" t="s">
        <v>268</v>
      </c>
      <c r="BG556" s="274" t="s">
        <v>268</v>
      </c>
      <c r="BH556" s="274" t="s">
        <v>268</v>
      </c>
      <c r="BI556" s="274" t="s">
        <v>268</v>
      </c>
      <c r="BJ556" s="274" t="s">
        <v>268</v>
      </c>
      <c r="BK556" s="274" t="s">
        <v>268</v>
      </c>
      <c r="BL556" s="274" t="s">
        <v>268</v>
      </c>
      <c r="BM556" s="274" t="s">
        <v>268</v>
      </c>
      <c r="BN556" s="274" t="s">
        <v>268</v>
      </c>
      <c r="BO556" s="274" t="s">
        <v>268</v>
      </c>
      <c r="BP556" s="274" t="s">
        <v>268</v>
      </c>
      <c r="BQ556" s="274" t="s">
        <v>268</v>
      </c>
      <c r="BR556" s="274" t="s">
        <v>268</v>
      </c>
      <c r="BS556" s="274" t="s">
        <v>268</v>
      </c>
      <c r="BT556" s="274" t="s">
        <v>268</v>
      </c>
      <c r="BU556" s="274" t="s">
        <v>268</v>
      </c>
      <c r="BV556" s="274" t="s">
        <v>268</v>
      </c>
      <c r="BW556" s="274" t="s">
        <v>268</v>
      </c>
      <c r="BX556" s="274" t="s">
        <v>268</v>
      </c>
      <c r="BY556" s="295">
        <v>70</v>
      </c>
      <c r="BZ556" s="295">
        <v>70</v>
      </c>
      <c r="CA556" s="298" t="s">
        <v>142</v>
      </c>
      <c r="CB556" s="297">
        <v>122</v>
      </c>
      <c r="CC556" s="284">
        <f t="shared" si="34"/>
        <v>0</v>
      </c>
      <c r="CD556" s="295">
        <f t="shared" si="35"/>
        <v>70</v>
      </c>
      <c r="CE556" s="284">
        <f t="shared" si="36"/>
        <v>0</v>
      </c>
      <c r="CF556" s="295">
        <f t="shared" si="37"/>
        <v>1</v>
      </c>
      <c r="CG556" s="274" t="s">
        <v>876</v>
      </c>
      <c r="CH556" s="274" t="s">
        <v>268</v>
      </c>
      <c r="CI556" s="274" t="s">
        <v>268</v>
      </c>
      <c r="CJ556" s="298" t="s">
        <v>268</v>
      </c>
      <c r="CK556" s="298" t="s">
        <v>736</v>
      </c>
      <c r="CL556" s="274" t="s">
        <v>268</v>
      </c>
      <c r="CM556" s="274" t="s">
        <v>268</v>
      </c>
      <c r="CN556" s="274" t="s">
        <v>268</v>
      </c>
      <c r="CO556" s="274" t="s">
        <v>268</v>
      </c>
      <c r="CP556" s="274" t="s">
        <v>268</v>
      </c>
      <c r="CQ556" s="274" t="s">
        <v>268</v>
      </c>
      <c r="CR556" s="274" t="s">
        <v>877</v>
      </c>
      <c r="CS556" s="274">
        <v>86.86</v>
      </c>
      <c r="CT556" s="274" t="s">
        <v>268</v>
      </c>
      <c r="CU556" s="274">
        <v>86.86</v>
      </c>
      <c r="CV556" s="274">
        <v>365</v>
      </c>
      <c r="CW556" s="274" t="s">
        <v>878</v>
      </c>
      <c r="CX556" s="274" t="s">
        <v>835</v>
      </c>
      <c r="CY556" s="274" t="s">
        <v>836</v>
      </c>
      <c r="CZ556" s="274" t="s">
        <v>837</v>
      </c>
      <c r="DA556" s="274" t="s">
        <v>268</v>
      </c>
      <c r="DB556" s="274" t="s">
        <v>268</v>
      </c>
      <c r="DC556" s="274" t="s">
        <v>268</v>
      </c>
      <c r="DD556" s="274" t="s">
        <v>268</v>
      </c>
      <c r="DE556" s="274" t="s">
        <v>268</v>
      </c>
      <c r="DF556" s="274" t="s">
        <v>268</v>
      </c>
      <c r="DG556" s="299">
        <f>IFERROR(IF(CA556="D",IF(CK556="A dispo.",CD556*VLOOKUP('DATI INPUT'!$F$27,TARIFFE_UD,2,FALSE),CD556*VLOOKUP(CK556,TARIFFE_UD,2,FALSE)),CD556*VLOOKUP(CB556-100,TARIFFE_UND,2,FALSE)),0)</f>
        <v>55.436527914800543</v>
      </c>
      <c r="DH556" s="299">
        <f>IFERROR(IF(CA556="D",IF(CK556="A dispo.",CF556*VLOOKUP('DATI INPUT'!$F$27,TARIFFE_UD,3,FALSE),CF556*VLOOKUP(CK556,TARIFFE_UD,3,FALSE)),CF556*VLOOKUP(CB556-100,TARIFFE_UND,3,FALSE)),0)</f>
        <v>60.367780403072892</v>
      </c>
    </row>
    <row r="557" spans="1:112" x14ac:dyDescent="0.25">
      <c r="A557" s="274" t="s">
        <v>5149</v>
      </c>
      <c r="B557" s="274" t="s">
        <v>1524</v>
      </c>
      <c r="C557" s="274" t="s">
        <v>5150</v>
      </c>
      <c r="D557" s="274" t="s">
        <v>5151</v>
      </c>
      <c r="E557" s="274" t="s">
        <v>268</v>
      </c>
      <c r="F557" s="274" t="s">
        <v>156</v>
      </c>
      <c r="G557" s="274" t="s">
        <v>5152</v>
      </c>
      <c r="H557" s="274" t="s">
        <v>5060</v>
      </c>
      <c r="I557" s="274" t="s">
        <v>5153</v>
      </c>
      <c r="J557" s="274" t="s">
        <v>274</v>
      </c>
      <c r="K557" s="274" t="s">
        <v>5154</v>
      </c>
      <c r="L557" s="274" t="s">
        <v>960</v>
      </c>
      <c r="M557" s="274" t="s">
        <v>2725</v>
      </c>
      <c r="N557" s="274" t="s">
        <v>984</v>
      </c>
      <c r="O557" s="274" t="s">
        <v>873</v>
      </c>
      <c r="P557" s="274" t="s">
        <v>613</v>
      </c>
      <c r="Q557" s="274" t="s">
        <v>304</v>
      </c>
      <c r="R557" s="274" t="s">
        <v>268</v>
      </c>
      <c r="S557" s="274" t="s">
        <v>268</v>
      </c>
      <c r="T557" s="274" t="s">
        <v>268</v>
      </c>
      <c r="U557" s="274" t="s">
        <v>268</v>
      </c>
      <c r="V557" s="274" t="s">
        <v>268</v>
      </c>
      <c r="W557" s="274" t="s">
        <v>2725</v>
      </c>
      <c r="X557" s="274" t="s">
        <v>613</v>
      </c>
      <c r="Y557" s="274" t="s">
        <v>304</v>
      </c>
      <c r="Z557" s="274" t="s">
        <v>268</v>
      </c>
      <c r="AA557" s="274" t="s">
        <v>268</v>
      </c>
      <c r="AB557" s="274" t="s">
        <v>268</v>
      </c>
      <c r="AC557" s="274" t="s">
        <v>268</v>
      </c>
      <c r="AD557" s="274" t="s">
        <v>268</v>
      </c>
      <c r="AE557" s="274" t="s">
        <v>287</v>
      </c>
      <c r="AF557" s="274" t="s">
        <v>1811</v>
      </c>
      <c r="AG557" s="274" t="s">
        <v>875</v>
      </c>
      <c r="AH557" s="274" t="s">
        <v>1812</v>
      </c>
      <c r="AI557" s="274" t="s">
        <v>899</v>
      </c>
      <c r="AJ557" s="274" t="s">
        <v>268</v>
      </c>
      <c r="AK557" s="274" t="s">
        <v>410</v>
      </c>
      <c r="AL557" s="274" t="s">
        <v>268</v>
      </c>
      <c r="AM557" s="274" t="s">
        <v>355</v>
      </c>
      <c r="AN557" s="274" t="s">
        <v>268</v>
      </c>
      <c r="AO557" s="274" t="s">
        <v>268</v>
      </c>
      <c r="AP557" s="274" t="s">
        <v>268</v>
      </c>
      <c r="AQ557" s="274" t="s">
        <v>268</v>
      </c>
      <c r="AR557" s="274" t="s">
        <v>268</v>
      </c>
      <c r="AS557" s="274" t="s">
        <v>268</v>
      </c>
      <c r="AT557" s="274" t="s">
        <v>268</v>
      </c>
      <c r="AU557" s="274" t="s">
        <v>268</v>
      </c>
      <c r="AV557" s="274" t="s">
        <v>268</v>
      </c>
      <c r="AW557" s="274" t="s">
        <v>268</v>
      </c>
      <c r="AX557" s="274" t="s">
        <v>268</v>
      </c>
      <c r="AY557" s="274" t="s">
        <v>268</v>
      </c>
      <c r="AZ557" s="274" t="s">
        <v>268</v>
      </c>
      <c r="BA557" s="274" t="s">
        <v>268</v>
      </c>
      <c r="BB557" s="274" t="s">
        <v>268</v>
      </c>
      <c r="BC557" s="274" t="s">
        <v>268</v>
      </c>
      <c r="BD557" s="274" t="s">
        <v>268</v>
      </c>
      <c r="BE557" s="274" t="s">
        <v>268</v>
      </c>
      <c r="BF557" s="274" t="s">
        <v>268</v>
      </c>
      <c r="BG557" s="274" t="s">
        <v>268</v>
      </c>
      <c r="BH557" s="274" t="s">
        <v>268</v>
      </c>
      <c r="BI557" s="274" t="s">
        <v>268</v>
      </c>
      <c r="BJ557" s="274" t="s">
        <v>268</v>
      </c>
      <c r="BK557" s="274" t="s">
        <v>268</v>
      </c>
      <c r="BL557" s="274" t="s">
        <v>268</v>
      </c>
      <c r="BM557" s="274" t="s">
        <v>268</v>
      </c>
      <c r="BN557" s="274" t="s">
        <v>268</v>
      </c>
      <c r="BO557" s="274" t="s">
        <v>268</v>
      </c>
      <c r="BP557" s="274" t="s">
        <v>268</v>
      </c>
      <c r="BQ557" s="274" t="s">
        <v>268</v>
      </c>
      <c r="BR557" s="274" t="s">
        <v>268</v>
      </c>
      <c r="BS557" s="274" t="s">
        <v>268</v>
      </c>
      <c r="BT557" s="274" t="s">
        <v>268</v>
      </c>
      <c r="BU557" s="274" t="s">
        <v>268</v>
      </c>
      <c r="BV557" s="274" t="s">
        <v>268</v>
      </c>
      <c r="BW557" s="274" t="s">
        <v>268</v>
      </c>
      <c r="BX557" s="274" t="s">
        <v>268</v>
      </c>
      <c r="BY557" s="295">
        <v>165</v>
      </c>
      <c r="BZ557" s="295">
        <v>165</v>
      </c>
      <c r="CA557" s="298" t="s">
        <v>142</v>
      </c>
      <c r="CB557" s="297">
        <v>122</v>
      </c>
      <c r="CC557" s="284">
        <f t="shared" si="34"/>
        <v>0</v>
      </c>
      <c r="CD557" s="295">
        <f t="shared" si="35"/>
        <v>165</v>
      </c>
      <c r="CE557" s="284">
        <f t="shared" si="36"/>
        <v>0</v>
      </c>
      <c r="CF557" s="295">
        <f t="shared" si="37"/>
        <v>1</v>
      </c>
      <c r="CG557" s="274" t="s">
        <v>876</v>
      </c>
      <c r="CH557" s="274" t="s">
        <v>268</v>
      </c>
      <c r="CI557" s="274" t="s">
        <v>268</v>
      </c>
      <c r="CJ557" s="298" t="s">
        <v>280</v>
      </c>
      <c r="CK557" s="297">
        <v>2</v>
      </c>
      <c r="CL557" s="274" t="s">
        <v>268</v>
      </c>
      <c r="CM557" s="274" t="s">
        <v>268</v>
      </c>
      <c r="CN557" s="274" t="s">
        <v>268</v>
      </c>
      <c r="CO557" s="274" t="s">
        <v>268</v>
      </c>
      <c r="CP557" s="274" t="s">
        <v>268</v>
      </c>
      <c r="CQ557" s="274" t="s">
        <v>268</v>
      </c>
      <c r="CR557" s="274" t="s">
        <v>877</v>
      </c>
      <c r="CS557" s="274">
        <v>126.81</v>
      </c>
      <c r="CT557" s="274" t="s">
        <v>268</v>
      </c>
      <c r="CU557" s="274">
        <v>126.81</v>
      </c>
      <c r="CV557" s="274">
        <v>365</v>
      </c>
      <c r="CW557" s="274" t="s">
        <v>878</v>
      </c>
      <c r="CX557" s="274" t="s">
        <v>835</v>
      </c>
      <c r="CY557" s="274" t="s">
        <v>836</v>
      </c>
      <c r="CZ557" s="274" t="s">
        <v>837</v>
      </c>
      <c r="DA557" s="274" t="s">
        <v>268</v>
      </c>
      <c r="DB557" s="274" t="s">
        <v>268</v>
      </c>
      <c r="DC557" s="274" t="s">
        <v>268</v>
      </c>
      <c r="DD557" s="274" t="s">
        <v>268</v>
      </c>
      <c r="DE557" s="274" t="s">
        <v>268</v>
      </c>
      <c r="DF557" s="274" t="s">
        <v>268</v>
      </c>
      <c r="DG557" s="299">
        <f>IFERROR(IF(CA557="D",IF(CK557="A dispo.",CD557*VLOOKUP('DATI INPUT'!$F$27,TARIFFE_UD,2,FALSE),CD557*VLOOKUP(CK557,TARIFFE_UD,2,FALSE)),CD557*VLOOKUP(CB557-100,TARIFFE_UND,2,FALSE)),0)</f>
        <v>118.57257359554562</v>
      </c>
      <c r="DH557" s="299">
        <f>IFERROR(IF(CA557="D",IF(CK557="A dispo.",CF557*VLOOKUP('DATI INPUT'!$F$27,TARIFFE_UD,3,FALSE),CF557*VLOOKUP(CK557,TARIFFE_UD,3,FALSE)),CF557*VLOOKUP(CB557-100,TARIFFE_UND,3,FALSE)),0)</f>
        <v>46.077822723118445</v>
      </c>
    </row>
    <row r="558" spans="1:112" x14ac:dyDescent="0.25">
      <c r="A558" s="274" t="s">
        <v>5155</v>
      </c>
      <c r="B558" s="274" t="s">
        <v>1524</v>
      </c>
      <c r="C558" s="274" t="s">
        <v>987</v>
      </c>
      <c r="D558" s="274" t="s">
        <v>5151</v>
      </c>
      <c r="E558" s="274" t="s">
        <v>268</v>
      </c>
      <c r="F558" s="274" t="s">
        <v>156</v>
      </c>
      <c r="G558" s="274" t="s">
        <v>5152</v>
      </c>
      <c r="H558" s="274" t="s">
        <v>5060</v>
      </c>
      <c r="I558" s="274" t="s">
        <v>5153</v>
      </c>
      <c r="J558" s="274" t="s">
        <v>274</v>
      </c>
      <c r="K558" s="274" t="s">
        <v>5154</v>
      </c>
      <c r="L558" s="274" t="s">
        <v>960</v>
      </c>
      <c r="M558" s="274" t="s">
        <v>2725</v>
      </c>
      <c r="N558" s="274" t="s">
        <v>984</v>
      </c>
      <c r="O558" s="274" t="s">
        <v>873</v>
      </c>
      <c r="P558" s="274" t="s">
        <v>613</v>
      </c>
      <c r="Q558" s="274" t="s">
        <v>304</v>
      </c>
      <c r="R558" s="274" t="s">
        <v>268</v>
      </c>
      <c r="S558" s="274" t="s">
        <v>268</v>
      </c>
      <c r="T558" s="274" t="s">
        <v>268</v>
      </c>
      <c r="U558" s="274" t="s">
        <v>268</v>
      </c>
      <c r="V558" s="274" t="s">
        <v>268</v>
      </c>
      <c r="W558" s="274" t="s">
        <v>2725</v>
      </c>
      <c r="X558" s="274" t="s">
        <v>613</v>
      </c>
      <c r="Y558" s="274" t="s">
        <v>304</v>
      </c>
      <c r="Z558" s="274" t="s">
        <v>268</v>
      </c>
      <c r="AA558" s="274" t="s">
        <v>268</v>
      </c>
      <c r="AB558" s="274" t="s">
        <v>268</v>
      </c>
      <c r="AC558" s="274" t="s">
        <v>268</v>
      </c>
      <c r="AD558" s="274" t="s">
        <v>268</v>
      </c>
      <c r="AE558" s="274" t="s">
        <v>287</v>
      </c>
      <c r="AF558" s="274" t="s">
        <v>1811</v>
      </c>
      <c r="AG558" s="274" t="s">
        <v>875</v>
      </c>
      <c r="AH558" s="274" t="s">
        <v>1812</v>
      </c>
      <c r="AI558" s="274" t="s">
        <v>899</v>
      </c>
      <c r="AJ558" s="274" t="s">
        <v>268</v>
      </c>
      <c r="AK558" s="274" t="s">
        <v>377</v>
      </c>
      <c r="AL558" s="274" t="s">
        <v>268</v>
      </c>
      <c r="AM558" s="274" t="s">
        <v>367</v>
      </c>
      <c r="AN558" s="274" t="s">
        <v>268</v>
      </c>
      <c r="AO558" s="274" t="s">
        <v>268</v>
      </c>
      <c r="AP558" s="274" t="s">
        <v>268</v>
      </c>
      <c r="AQ558" s="274" t="s">
        <v>268</v>
      </c>
      <c r="AR558" s="274" t="s">
        <v>268</v>
      </c>
      <c r="AS558" s="274" t="s">
        <v>268</v>
      </c>
      <c r="AT558" s="274" t="s">
        <v>268</v>
      </c>
      <c r="AU558" s="274" t="s">
        <v>268</v>
      </c>
      <c r="AV558" s="274" t="s">
        <v>268</v>
      </c>
      <c r="AW558" s="274" t="s">
        <v>268</v>
      </c>
      <c r="AX558" s="274" t="s">
        <v>268</v>
      </c>
      <c r="AY558" s="274" t="s">
        <v>268</v>
      </c>
      <c r="AZ558" s="274" t="s">
        <v>268</v>
      </c>
      <c r="BA558" s="274" t="s">
        <v>268</v>
      </c>
      <c r="BB558" s="274" t="s">
        <v>268</v>
      </c>
      <c r="BC558" s="274" t="s">
        <v>268</v>
      </c>
      <c r="BD558" s="274" t="s">
        <v>268</v>
      </c>
      <c r="BE558" s="274" t="s">
        <v>268</v>
      </c>
      <c r="BF558" s="274" t="s">
        <v>268</v>
      </c>
      <c r="BG558" s="274" t="s">
        <v>268</v>
      </c>
      <c r="BH558" s="274" t="s">
        <v>268</v>
      </c>
      <c r="BI558" s="274" t="s">
        <v>268</v>
      </c>
      <c r="BJ558" s="274" t="s">
        <v>268</v>
      </c>
      <c r="BK558" s="274" t="s">
        <v>268</v>
      </c>
      <c r="BL558" s="274" t="s">
        <v>268</v>
      </c>
      <c r="BM558" s="274" t="s">
        <v>268</v>
      </c>
      <c r="BN558" s="274" t="s">
        <v>268</v>
      </c>
      <c r="BO558" s="274" t="s">
        <v>268</v>
      </c>
      <c r="BP558" s="274" t="s">
        <v>268</v>
      </c>
      <c r="BQ558" s="274" t="s">
        <v>268</v>
      </c>
      <c r="BR558" s="274" t="s">
        <v>268</v>
      </c>
      <c r="BS558" s="274" t="s">
        <v>268</v>
      </c>
      <c r="BT558" s="274" t="s">
        <v>268</v>
      </c>
      <c r="BU558" s="274" t="s">
        <v>268</v>
      </c>
      <c r="BV558" s="274" t="s">
        <v>268</v>
      </c>
      <c r="BW558" s="274" t="s">
        <v>268</v>
      </c>
      <c r="BX558" s="274" t="s">
        <v>268</v>
      </c>
      <c r="BY558" s="295">
        <v>20</v>
      </c>
      <c r="BZ558" s="295">
        <v>20</v>
      </c>
      <c r="CA558" s="298" t="s">
        <v>142</v>
      </c>
      <c r="CB558" s="297">
        <v>123</v>
      </c>
      <c r="CC558" s="284">
        <f t="shared" si="34"/>
        <v>0</v>
      </c>
      <c r="CD558" s="295">
        <f t="shared" si="35"/>
        <v>20</v>
      </c>
      <c r="CE558" s="284">
        <f t="shared" si="36"/>
        <v>1</v>
      </c>
      <c r="CF558" s="295">
        <f t="shared" si="37"/>
        <v>0</v>
      </c>
      <c r="CG558" s="274" t="s">
        <v>1817</v>
      </c>
      <c r="CH558" s="274" t="s">
        <v>268</v>
      </c>
      <c r="CI558" s="274" t="s">
        <v>268</v>
      </c>
      <c r="CJ558" s="298" t="s">
        <v>280</v>
      </c>
      <c r="CK558" s="297">
        <v>2</v>
      </c>
      <c r="CL558" s="274" t="s">
        <v>268</v>
      </c>
      <c r="CM558" s="274" t="s">
        <v>268</v>
      </c>
      <c r="CN558" s="274" t="s">
        <v>268</v>
      </c>
      <c r="CO558" s="274" t="s">
        <v>268</v>
      </c>
      <c r="CP558" s="274" t="s">
        <v>268</v>
      </c>
      <c r="CQ558" s="274" t="s">
        <v>268</v>
      </c>
      <c r="CR558" s="274" t="s">
        <v>877</v>
      </c>
      <c r="CS558" s="274">
        <v>9</v>
      </c>
      <c r="CT558" s="274" t="s">
        <v>268</v>
      </c>
      <c r="CU558" s="274">
        <v>9</v>
      </c>
      <c r="CV558" s="274">
        <v>365</v>
      </c>
      <c r="CW558" s="274" t="s">
        <v>878</v>
      </c>
      <c r="CX558" s="274" t="s">
        <v>835</v>
      </c>
      <c r="CY558" s="274" t="s">
        <v>836</v>
      </c>
      <c r="CZ558" s="274" t="s">
        <v>837</v>
      </c>
      <c r="DA558" s="274" t="s">
        <v>268</v>
      </c>
      <c r="DB558" s="274" t="s">
        <v>268</v>
      </c>
      <c r="DC558" s="274" t="s">
        <v>268</v>
      </c>
      <c r="DD558" s="274" t="s">
        <v>268</v>
      </c>
      <c r="DE558" s="274" t="s">
        <v>268</v>
      </c>
      <c r="DF558" s="274" t="s">
        <v>268</v>
      </c>
      <c r="DG558" s="299">
        <f>IFERROR(IF(CA558="D",IF(CK558="A dispo.",CD558*VLOOKUP('DATI INPUT'!$F$27,TARIFFE_UD,2,FALSE),CD558*VLOOKUP(CK558,TARIFFE_UD,2,FALSE)),CD558*VLOOKUP(CB558-100,TARIFFE_UND,2,FALSE)),0)</f>
        <v>14.372433163096439</v>
      </c>
      <c r="DH558" s="299">
        <f>IFERROR(IF(CA558="D",IF(CK558="A dispo.",CF558*VLOOKUP('DATI INPUT'!$F$27,TARIFFE_UD,3,FALSE),CF558*VLOOKUP(CK558,TARIFFE_UD,3,FALSE)),CF558*VLOOKUP(CB558-100,TARIFFE_UND,3,FALSE)),0)</f>
        <v>0</v>
      </c>
    </row>
    <row r="559" spans="1:112" x14ac:dyDescent="0.25">
      <c r="A559" s="274" t="s">
        <v>5156</v>
      </c>
      <c r="B559" s="274" t="s">
        <v>5157</v>
      </c>
      <c r="C559" s="274" t="s">
        <v>988</v>
      </c>
      <c r="D559" s="274" t="s">
        <v>5158</v>
      </c>
      <c r="E559" s="274" t="s">
        <v>268</v>
      </c>
      <c r="F559" s="274" t="s">
        <v>156</v>
      </c>
      <c r="G559" s="274" t="s">
        <v>5159</v>
      </c>
      <c r="H559" s="274" t="s">
        <v>5060</v>
      </c>
      <c r="I559" s="274" t="s">
        <v>1085</v>
      </c>
      <c r="J559" s="274" t="s">
        <v>274</v>
      </c>
      <c r="K559" s="274" t="s">
        <v>5160</v>
      </c>
      <c r="L559" s="274" t="s">
        <v>960</v>
      </c>
      <c r="M559" s="274" t="s">
        <v>5161</v>
      </c>
      <c r="N559" s="274" t="s">
        <v>984</v>
      </c>
      <c r="O559" s="274" t="s">
        <v>873</v>
      </c>
      <c r="P559" s="274" t="s">
        <v>1310</v>
      </c>
      <c r="Q559" s="274" t="s">
        <v>294</v>
      </c>
      <c r="R559" s="274" t="s">
        <v>268</v>
      </c>
      <c r="S559" s="274" t="s">
        <v>268</v>
      </c>
      <c r="T559" s="274" t="s">
        <v>268</v>
      </c>
      <c r="U559" s="274" t="s">
        <v>268</v>
      </c>
      <c r="V559" s="274" t="s">
        <v>268</v>
      </c>
      <c r="W559" s="274" t="s">
        <v>5161</v>
      </c>
      <c r="X559" s="274" t="s">
        <v>1310</v>
      </c>
      <c r="Y559" s="274" t="s">
        <v>294</v>
      </c>
      <c r="Z559" s="274" t="s">
        <v>268</v>
      </c>
      <c r="AA559" s="274" t="s">
        <v>268</v>
      </c>
      <c r="AB559" s="274" t="s">
        <v>268</v>
      </c>
      <c r="AC559" s="274" t="s">
        <v>268</v>
      </c>
      <c r="AD559" s="274" t="s">
        <v>268</v>
      </c>
      <c r="AE559" s="274" t="s">
        <v>287</v>
      </c>
      <c r="AF559" s="274" t="s">
        <v>1811</v>
      </c>
      <c r="AG559" s="274" t="s">
        <v>875</v>
      </c>
      <c r="AH559" s="274" t="s">
        <v>1812</v>
      </c>
      <c r="AI559" s="274" t="s">
        <v>4765</v>
      </c>
      <c r="AJ559" s="274" t="s">
        <v>268</v>
      </c>
      <c r="AK559" s="274" t="s">
        <v>366</v>
      </c>
      <c r="AL559" s="274" t="s">
        <v>268</v>
      </c>
      <c r="AM559" s="274" t="s">
        <v>355</v>
      </c>
      <c r="AN559" s="274" t="s">
        <v>268</v>
      </c>
      <c r="AO559" s="274" t="s">
        <v>268</v>
      </c>
      <c r="AP559" s="274" t="s">
        <v>268</v>
      </c>
      <c r="AQ559" s="274" t="s">
        <v>268</v>
      </c>
      <c r="AR559" s="274" t="s">
        <v>268</v>
      </c>
      <c r="AS559" s="274" t="s">
        <v>268</v>
      </c>
      <c r="AT559" s="274" t="s">
        <v>268</v>
      </c>
      <c r="AU559" s="274" t="s">
        <v>268</v>
      </c>
      <c r="AV559" s="274" t="s">
        <v>268</v>
      </c>
      <c r="AW559" s="274" t="s">
        <v>268</v>
      </c>
      <c r="AX559" s="274" t="s">
        <v>268</v>
      </c>
      <c r="AY559" s="274" t="s">
        <v>268</v>
      </c>
      <c r="AZ559" s="274" t="s">
        <v>268</v>
      </c>
      <c r="BA559" s="274" t="s">
        <v>268</v>
      </c>
      <c r="BB559" s="274" t="s">
        <v>268</v>
      </c>
      <c r="BC559" s="274" t="s">
        <v>268</v>
      </c>
      <c r="BD559" s="274" t="s">
        <v>268</v>
      </c>
      <c r="BE559" s="274" t="s">
        <v>268</v>
      </c>
      <c r="BF559" s="274" t="s">
        <v>268</v>
      </c>
      <c r="BG559" s="274" t="s">
        <v>268</v>
      </c>
      <c r="BH559" s="274" t="s">
        <v>268</v>
      </c>
      <c r="BI559" s="274" t="s">
        <v>268</v>
      </c>
      <c r="BJ559" s="274" t="s">
        <v>268</v>
      </c>
      <c r="BK559" s="274" t="s">
        <v>268</v>
      </c>
      <c r="BL559" s="274" t="s">
        <v>268</v>
      </c>
      <c r="BM559" s="274" t="s">
        <v>268</v>
      </c>
      <c r="BN559" s="274" t="s">
        <v>268</v>
      </c>
      <c r="BO559" s="274" t="s">
        <v>268</v>
      </c>
      <c r="BP559" s="274" t="s">
        <v>268</v>
      </c>
      <c r="BQ559" s="274" t="s">
        <v>268</v>
      </c>
      <c r="BR559" s="274" t="s">
        <v>268</v>
      </c>
      <c r="BS559" s="274" t="s">
        <v>268</v>
      </c>
      <c r="BT559" s="274" t="s">
        <v>268</v>
      </c>
      <c r="BU559" s="274" t="s">
        <v>268</v>
      </c>
      <c r="BV559" s="274" t="s">
        <v>268</v>
      </c>
      <c r="BW559" s="274" t="s">
        <v>268</v>
      </c>
      <c r="BX559" s="274" t="s">
        <v>268</v>
      </c>
      <c r="BY559" s="295">
        <v>59.51</v>
      </c>
      <c r="BZ559" s="295">
        <v>59.51</v>
      </c>
      <c r="CA559" s="298" t="s">
        <v>142</v>
      </c>
      <c r="CB559" s="297">
        <v>122</v>
      </c>
      <c r="CC559" s="284">
        <f t="shared" si="34"/>
        <v>0</v>
      </c>
      <c r="CD559" s="295">
        <f t="shared" si="35"/>
        <v>59.510000000000005</v>
      </c>
      <c r="CE559" s="284">
        <f t="shared" si="36"/>
        <v>0</v>
      </c>
      <c r="CF559" s="295">
        <f t="shared" si="37"/>
        <v>1</v>
      </c>
      <c r="CG559" s="274" t="s">
        <v>876</v>
      </c>
      <c r="CH559" s="274" t="s">
        <v>268</v>
      </c>
      <c r="CI559" s="274" t="s">
        <v>268</v>
      </c>
      <c r="CJ559" s="298" t="s">
        <v>271</v>
      </c>
      <c r="CK559" s="297">
        <v>1</v>
      </c>
      <c r="CL559" s="274" t="s">
        <v>268</v>
      </c>
      <c r="CM559" s="274" t="s">
        <v>268</v>
      </c>
      <c r="CN559" s="274" t="s">
        <v>268</v>
      </c>
      <c r="CO559" s="274" t="s">
        <v>268</v>
      </c>
      <c r="CP559" s="274" t="s">
        <v>268</v>
      </c>
      <c r="CQ559" s="274" t="s">
        <v>268</v>
      </c>
      <c r="CR559" s="274" t="s">
        <v>877</v>
      </c>
      <c r="CS559" s="274">
        <v>39.89</v>
      </c>
      <c r="CT559" s="274" t="s">
        <v>268</v>
      </c>
      <c r="CU559" s="274">
        <v>39.89</v>
      </c>
      <c r="CV559" s="274">
        <v>365</v>
      </c>
      <c r="CW559" s="274" t="s">
        <v>878</v>
      </c>
      <c r="CX559" s="274" t="s">
        <v>835</v>
      </c>
      <c r="CY559" s="274" t="s">
        <v>836</v>
      </c>
      <c r="CZ559" s="274" t="s">
        <v>837</v>
      </c>
      <c r="DA559" s="274" t="s">
        <v>268</v>
      </c>
      <c r="DB559" s="274" t="s">
        <v>268</v>
      </c>
      <c r="DC559" s="274" t="s">
        <v>268</v>
      </c>
      <c r="DD559" s="274" t="s">
        <v>268</v>
      </c>
      <c r="DE559" s="274" t="s">
        <v>268</v>
      </c>
      <c r="DF559" s="274" t="s">
        <v>268</v>
      </c>
      <c r="DG559" s="299">
        <f>IFERROR(IF(CA559="D",IF(CK559="A dispo.",CD559*VLOOKUP('DATI INPUT'!$F$27,TARIFFE_UD,2,FALSE),CD559*VLOOKUP(CK559,TARIFFE_UD,2,FALSE)),CD559*VLOOKUP(CB559-100,TARIFFE_UND,2,FALSE)),0)</f>
        <v>36.655864180108679</v>
      </c>
      <c r="DH559" s="299">
        <f>IFERROR(IF(CA559="D",IF(CK559="A dispo.",CF559*VLOOKUP('DATI INPUT'!$F$27,TARIFFE_UD,3,FALSE),CF559*VLOOKUP(CK559,TARIFFE_UD,3,FALSE)),CF559*VLOOKUP(CB559-100,TARIFFE_UND,3,FALSE)),0)</f>
        <v>15.164853048114928</v>
      </c>
    </row>
    <row r="560" spans="1:112" x14ac:dyDescent="0.25">
      <c r="A560" s="274" t="s">
        <v>5162</v>
      </c>
      <c r="B560" s="274" t="s">
        <v>5157</v>
      </c>
      <c r="C560" s="274" t="s">
        <v>5163</v>
      </c>
      <c r="D560" s="274" t="s">
        <v>5158</v>
      </c>
      <c r="E560" s="274" t="s">
        <v>268</v>
      </c>
      <c r="F560" s="274" t="s">
        <v>156</v>
      </c>
      <c r="G560" s="274" t="s">
        <v>5159</v>
      </c>
      <c r="H560" s="274" t="s">
        <v>5060</v>
      </c>
      <c r="I560" s="274" t="s">
        <v>1085</v>
      </c>
      <c r="J560" s="274" t="s">
        <v>274</v>
      </c>
      <c r="K560" s="274" t="s">
        <v>5160</v>
      </c>
      <c r="L560" s="274" t="s">
        <v>960</v>
      </c>
      <c r="M560" s="274" t="s">
        <v>5161</v>
      </c>
      <c r="N560" s="274" t="s">
        <v>984</v>
      </c>
      <c r="O560" s="274" t="s">
        <v>873</v>
      </c>
      <c r="P560" s="274" t="s">
        <v>1310</v>
      </c>
      <c r="Q560" s="274" t="s">
        <v>294</v>
      </c>
      <c r="R560" s="274" t="s">
        <v>268</v>
      </c>
      <c r="S560" s="274" t="s">
        <v>268</v>
      </c>
      <c r="T560" s="274" t="s">
        <v>268</v>
      </c>
      <c r="U560" s="274" t="s">
        <v>268</v>
      </c>
      <c r="V560" s="274" t="s">
        <v>268</v>
      </c>
      <c r="W560" s="274" t="s">
        <v>5161</v>
      </c>
      <c r="X560" s="274" t="s">
        <v>1310</v>
      </c>
      <c r="Y560" s="274" t="s">
        <v>294</v>
      </c>
      <c r="Z560" s="274" t="s">
        <v>268</v>
      </c>
      <c r="AA560" s="274" t="s">
        <v>268</v>
      </c>
      <c r="AB560" s="274" t="s">
        <v>268</v>
      </c>
      <c r="AC560" s="274" t="s">
        <v>268</v>
      </c>
      <c r="AD560" s="274" t="s">
        <v>268</v>
      </c>
      <c r="AE560" s="274" t="s">
        <v>287</v>
      </c>
      <c r="AF560" s="274" t="s">
        <v>1811</v>
      </c>
      <c r="AG560" s="274" t="s">
        <v>875</v>
      </c>
      <c r="AH560" s="274" t="s">
        <v>1812</v>
      </c>
      <c r="AI560" s="274" t="s">
        <v>4765</v>
      </c>
      <c r="AJ560" s="274" t="s">
        <v>268</v>
      </c>
      <c r="AK560" s="274" t="s">
        <v>381</v>
      </c>
      <c r="AL560" s="274" t="s">
        <v>268</v>
      </c>
      <c r="AM560" s="274" t="s">
        <v>355</v>
      </c>
      <c r="AN560" s="274" t="s">
        <v>268</v>
      </c>
      <c r="AO560" s="274" t="s">
        <v>268</v>
      </c>
      <c r="AP560" s="274" t="s">
        <v>268</v>
      </c>
      <c r="AQ560" s="274" t="s">
        <v>268</v>
      </c>
      <c r="AR560" s="274" t="s">
        <v>268</v>
      </c>
      <c r="AS560" s="274" t="s">
        <v>268</v>
      </c>
      <c r="AT560" s="274" t="s">
        <v>268</v>
      </c>
      <c r="AU560" s="274" t="s">
        <v>268</v>
      </c>
      <c r="AV560" s="274" t="s">
        <v>268</v>
      </c>
      <c r="AW560" s="274" t="s">
        <v>268</v>
      </c>
      <c r="AX560" s="274" t="s">
        <v>268</v>
      </c>
      <c r="AY560" s="274" t="s">
        <v>268</v>
      </c>
      <c r="AZ560" s="274" t="s">
        <v>268</v>
      </c>
      <c r="BA560" s="274" t="s">
        <v>268</v>
      </c>
      <c r="BB560" s="274" t="s">
        <v>268</v>
      </c>
      <c r="BC560" s="274" t="s">
        <v>268</v>
      </c>
      <c r="BD560" s="274" t="s">
        <v>268</v>
      </c>
      <c r="BE560" s="274" t="s">
        <v>268</v>
      </c>
      <c r="BF560" s="274" t="s">
        <v>268</v>
      </c>
      <c r="BG560" s="274" t="s">
        <v>268</v>
      </c>
      <c r="BH560" s="274" t="s">
        <v>268</v>
      </c>
      <c r="BI560" s="274" t="s">
        <v>268</v>
      </c>
      <c r="BJ560" s="274" t="s">
        <v>268</v>
      </c>
      <c r="BK560" s="274" t="s">
        <v>268</v>
      </c>
      <c r="BL560" s="274" t="s">
        <v>268</v>
      </c>
      <c r="BM560" s="274" t="s">
        <v>268</v>
      </c>
      <c r="BN560" s="274" t="s">
        <v>268</v>
      </c>
      <c r="BO560" s="274" t="s">
        <v>268</v>
      </c>
      <c r="BP560" s="274" t="s">
        <v>268</v>
      </c>
      <c r="BQ560" s="274" t="s">
        <v>268</v>
      </c>
      <c r="BR560" s="274" t="s">
        <v>268</v>
      </c>
      <c r="BS560" s="274" t="s">
        <v>268</v>
      </c>
      <c r="BT560" s="274" t="s">
        <v>268</v>
      </c>
      <c r="BU560" s="274" t="s">
        <v>268</v>
      </c>
      <c r="BV560" s="274" t="s">
        <v>268</v>
      </c>
      <c r="BW560" s="274" t="s">
        <v>268</v>
      </c>
      <c r="BX560" s="274" t="s">
        <v>268</v>
      </c>
      <c r="BY560" s="295">
        <v>68.680000000000007</v>
      </c>
      <c r="BZ560" s="295">
        <v>68.680000000000007</v>
      </c>
      <c r="CA560" s="298" t="s">
        <v>142</v>
      </c>
      <c r="CB560" s="297">
        <v>122</v>
      </c>
      <c r="CC560" s="284">
        <f t="shared" si="34"/>
        <v>0</v>
      </c>
      <c r="CD560" s="295">
        <f t="shared" si="35"/>
        <v>68.680000000000007</v>
      </c>
      <c r="CE560" s="284">
        <f t="shared" si="36"/>
        <v>0</v>
      </c>
      <c r="CF560" s="295">
        <f t="shared" si="37"/>
        <v>1</v>
      </c>
      <c r="CG560" s="274" t="s">
        <v>876</v>
      </c>
      <c r="CH560" s="274" t="s">
        <v>268</v>
      </c>
      <c r="CI560" s="274" t="s">
        <v>268</v>
      </c>
      <c r="CJ560" s="298" t="s">
        <v>280</v>
      </c>
      <c r="CK560" s="297">
        <v>2</v>
      </c>
      <c r="CL560" s="274" t="s">
        <v>268</v>
      </c>
      <c r="CM560" s="274" t="s">
        <v>268</v>
      </c>
      <c r="CN560" s="274" t="s">
        <v>268</v>
      </c>
      <c r="CO560" s="274" t="s">
        <v>268</v>
      </c>
      <c r="CP560" s="274" t="s">
        <v>268</v>
      </c>
      <c r="CQ560" s="274" t="s">
        <v>268</v>
      </c>
      <c r="CR560" s="274" t="s">
        <v>877</v>
      </c>
      <c r="CS560" s="274">
        <v>83.47</v>
      </c>
      <c r="CT560" s="274" t="s">
        <v>268</v>
      </c>
      <c r="CU560" s="274">
        <v>83.47</v>
      </c>
      <c r="CV560" s="274">
        <v>365</v>
      </c>
      <c r="CW560" s="274" t="s">
        <v>878</v>
      </c>
      <c r="CX560" s="274" t="s">
        <v>835</v>
      </c>
      <c r="CY560" s="274" t="s">
        <v>836</v>
      </c>
      <c r="CZ560" s="274" t="s">
        <v>837</v>
      </c>
      <c r="DA560" s="274" t="s">
        <v>268</v>
      </c>
      <c r="DB560" s="274" t="s">
        <v>268</v>
      </c>
      <c r="DC560" s="274" t="s">
        <v>268</v>
      </c>
      <c r="DD560" s="274" t="s">
        <v>268</v>
      </c>
      <c r="DE560" s="274" t="s">
        <v>268</v>
      </c>
      <c r="DF560" s="274" t="s">
        <v>268</v>
      </c>
      <c r="DG560" s="299">
        <f>IFERROR(IF(CA560="D",IF(CK560="A dispo.",CD560*VLOOKUP('DATI INPUT'!$F$27,TARIFFE_UD,2,FALSE),CD560*VLOOKUP(CK560,TARIFFE_UD,2,FALSE)),CD560*VLOOKUP(CB560-100,TARIFFE_UND,2,FALSE)),0)</f>
        <v>49.354935482073174</v>
      </c>
      <c r="DH560" s="299">
        <f>IFERROR(IF(CA560="D",IF(CK560="A dispo.",CF560*VLOOKUP('DATI INPUT'!$F$27,TARIFFE_UD,3,FALSE),CF560*VLOOKUP(CK560,TARIFFE_UD,3,FALSE)),CF560*VLOOKUP(CB560-100,TARIFFE_UND,3,FALSE)),0)</f>
        <v>46.077822723118445</v>
      </c>
    </row>
    <row r="561" spans="1:112" x14ac:dyDescent="0.25">
      <c r="A561" s="274" t="s">
        <v>5164</v>
      </c>
      <c r="B561" s="274" t="s">
        <v>5157</v>
      </c>
      <c r="C561" s="274" t="s">
        <v>5165</v>
      </c>
      <c r="D561" s="274" t="s">
        <v>5158</v>
      </c>
      <c r="E561" s="274" t="s">
        <v>268</v>
      </c>
      <c r="F561" s="274" t="s">
        <v>156</v>
      </c>
      <c r="G561" s="274" t="s">
        <v>5159</v>
      </c>
      <c r="H561" s="274" t="s">
        <v>5060</v>
      </c>
      <c r="I561" s="274" t="s">
        <v>1085</v>
      </c>
      <c r="J561" s="274" t="s">
        <v>274</v>
      </c>
      <c r="K561" s="274" t="s">
        <v>5160</v>
      </c>
      <c r="L561" s="274" t="s">
        <v>960</v>
      </c>
      <c r="M561" s="274" t="s">
        <v>5161</v>
      </c>
      <c r="N561" s="274" t="s">
        <v>984</v>
      </c>
      <c r="O561" s="274" t="s">
        <v>873</v>
      </c>
      <c r="P561" s="274" t="s">
        <v>1310</v>
      </c>
      <c r="Q561" s="274" t="s">
        <v>294</v>
      </c>
      <c r="R561" s="274" t="s">
        <v>268</v>
      </c>
      <c r="S561" s="274" t="s">
        <v>268</v>
      </c>
      <c r="T561" s="274" t="s">
        <v>268</v>
      </c>
      <c r="U561" s="274" t="s">
        <v>268</v>
      </c>
      <c r="V561" s="274" t="s">
        <v>268</v>
      </c>
      <c r="W561" s="274" t="s">
        <v>5161</v>
      </c>
      <c r="X561" s="274" t="s">
        <v>1310</v>
      </c>
      <c r="Y561" s="274" t="s">
        <v>294</v>
      </c>
      <c r="Z561" s="274" t="s">
        <v>268</v>
      </c>
      <c r="AA561" s="274" t="s">
        <v>268</v>
      </c>
      <c r="AB561" s="274" t="s">
        <v>268</v>
      </c>
      <c r="AC561" s="274" t="s">
        <v>268</v>
      </c>
      <c r="AD561" s="274" t="s">
        <v>268</v>
      </c>
      <c r="AE561" s="274" t="s">
        <v>287</v>
      </c>
      <c r="AF561" s="274" t="s">
        <v>1811</v>
      </c>
      <c r="AG561" s="274" t="s">
        <v>875</v>
      </c>
      <c r="AH561" s="274" t="s">
        <v>1812</v>
      </c>
      <c r="AI561" s="274" t="s">
        <v>4765</v>
      </c>
      <c r="AJ561" s="274" t="s">
        <v>268</v>
      </c>
      <c r="AK561" s="274" t="s">
        <v>395</v>
      </c>
      <c r="AL561" s="274" t="s">
        <v>268</v>
      </c>
      <c r="AM561" s="274" t="s">
        <v>353</v>
      </c>
      <c r="AN561" s="274" t="s">
        <v>268</v>
      </c>
      <c r="AO561" s="274" t="s">
        <v>268</v>
      </c>
      <c r="AP561" s="274" t="s">
        <v>268</v>
      </c>
      <c r="AQ561" s="274" t="s">
        <v>268</v>
      </c>
      <c r="AR561" s="274" t="s">
        <v>268</v>
      </c>
      <c r="AS561" s="274" t="s">
        <v>268</v>
      </c>
      <c r="AT561" s="274" t="s">
        <v>268</v>
      </c>
      <c r="AU561" s="274" t="s">
        <v>268</v>
      </c>
      <c r="AV561" s="274" t="s">
        <v>268</v>
      </c>
      <c r="AW561" s="274" t="s">
        <v>268</v>
      </c>
      <c r="AX561" s="274" t="s">
        <v>268</v>
      </c>
      <c r="AY561" s="274" t="s">
        <v>268</v>
      </c>
      <c r="AZ561" s="274" t="s">
        <v>268</v>
      </c>
      <c r="BA561" s="274" t="s">
        <v>268</v>
      </c>
      <c r="BB561" s="274" t="s">
        <v>268</v>
      </c>
      <c r="BC561" s="274" t="s">
        <v>268</v>
      </c>
      <c r="BD561" s="274" t="s">
        <v>268</v>
      </c>
      <c r="BE561" s="274" t="s">
        <v>268</v>
      </c>
      <c r="BF561" s="274" t="s">
        <v>268</v>
      </c>
      <c r="BG561" s="274" t="s">
        <v>268</v>
      </c>
      <c r="BH561" s="274" t="s">
        <v>268</v>
      </c>
      <c r="BI561" s="274" t="s">
        <v>268</v>
      </c>
      <c r="BJ561" s="274" t="s">
        <v>268</v>
      </c>
      <c r="BK561" s="274" t="s">
        <v>268</v>
      </c>
      <c r="BL561" s="274" t="s">
        <v>268</v>
      </c>
      <c r="BM561" s="274" t="s">
        <v>268</v>
      </c>
      <c r="BN561" s="274" t="s">
        <v>268</v>
      </c>
      <c r="BO561" s="274" t="s">
        <v>268</v>
      </c>
      <c r="BP561" s="274" t="s">
        <v>268</v>
      </c>
      <c r="BQ561" s="274" t="s">
        <v>268</v>
      </c>
      <c r="BR561" s="274" t="s">
        <v>268</v>
      </c>
      <c r="BS561" s="274" t="s">
        <v>268</v>
      </c>
      <c r="BT561" s="274" t="s">
        <v>268</v>
      </c>
      <c r="BU561" s="274" t="s">
        <v>268</v>
      </c>
      <c r="BV561" s="274" t="s">
        <v>268</v>
      </c>
      <c r="BW561" s="274" t="s">
        <v>268</v>
      </c>
      <c r="BX561" s="274" t="s">
        <v>268</v>
      </c>
      <c r="BY561" s="295">
        <v>33.6</v>
      </c>
      <c r="BZ561" s="295">
        <v>33.6</v>
      </c>
      <c r="CA561" s="298" t="s">
        <v>142</v>
      </c>
      <c r="CB561" s="297">
        <v>123</v>
      </c>
      <c r="CC561" s="284">
        <f t="shared" si="34"/>
        <v>0</v>
      </c>
      <c r="CD561" s="295">
        <f t="shared" si="35"/>
        <v>33.6</v>
      </c>
      <c r="CE561" s="284">
        <f t="shared" si="36"/>
        <v>1</v>
      </c>
      <c r="CF561" s="295">
        <f t="shared" si="37"/>
        <v>0</v>
      </c>
      <c r="CG561" s="274" t="s">
        <v>1817</v>
      </c>
      <c r="CH561" s="274" t="s">
        <v>268</v>
      </c>
      <c r="CI561" s="274" t="s">
        <v>268</v>
      </c>
      <c r="CJ561" s="298" t="s">
        <v>280</v>
      </c>
      <c r="CK561" s="297">
        <v>2</v>
      </c>
      <c r="CL561" s="274" t="s">
        <v>268</v>
      </c>
      <c r="CM561" s="274" t="s">
        <v>268</v>
      </c>
      <c r="CN561" s="274" t="s">
        <v>268</v>
      </c>
      <c r="CO561" s="274" t="s">
        <v>268</v>
      </c>
      <c r="CP561" s="274" t="s">
        <v>268</v>
      </c>
      <c r="CQ561" s="274" t="s">
        <v>268</v>
      </c>
      <c r="CR561" s="274" t="s">
        <v>877</v>
      </c>
      <c r="CS561" s="274">
        <v>15.12</v>
      </c>
      <c r="CT561" s="274" t="s">
        <v>268</v>
      </c>
      <c r="CU561" s="274">
        <v>15.12</v>
      </c>
      <c r="CV561" s="274">
        <v>365</v>
      </c>
      <c r="CW561" s="274" t="s">
        <v>878</v>
      </c>
      <c r="CX561" s="274" t="s">
        <v>835</v>
      </c>
      <c r="CY561" s="274" t="s">
        <v>836</v>
      </c>
      <c r="CZ561" s="274" t="s">
        <v>837</v>
      </c>
      <c r="DA561" s="274" t="s">
        <v>268</v>
      </c>
      <c r="DB561" s="274" t="s">
        <v>268</v>
      </c>
      <c r="DC561" s="274" t="s">
        <v>268</v>
      </c>
      <c r="DD561" s="274" t="s">
        <v>268</v>
      </c>
      <c r="DE561" s="274" t="s">
        <v>268</v>
      </c>
      <c r="DF561" s="274" t="s">
        <v>268</v>
      </c>
      <c r="DG561" s="299">
        <f>IFERROR(IF(CA561="D",IF(CK561="A dispo.",CD561*VLOOKUP('DATI INPUT'!$F$27,TARIFFE_UD,2,FALSE),CD561*VLOOKUP(CK561,TARIFFE_UD,2,FALSE)),CD561*VLOOKUP(CB561-100,TARIFFE_UND,2,FALSE)),0)</f>
        <v>24.145687714002019</v>
      </c>
      <c r="DH561" s="299">
        <f>IFERROR(IF(CA561="D",IF(CK561="A dispo.",CF561*VLOOKUP('DATI INPUT'!$F$27,TARIFFE_UD,3,FALSE),CF561*VLOOKUP(CK561,TARIFFE_UD,3,FALSE)),CF561*VLOOKUP(CB561-100,TARIFFE_UND,3,FALSE)),0)</f>
        <v>0</v>
      </c>
    </row>
    <row r="562" spans="1:112" x14ac:dyDescent="0.25">
      <c r="A562" s="274" t="s">
        <v>5166</v>
      </c>
      <c r="B562" s="274" t="s">
        <v>1142</v>
      </c>
      <c r="C562" s="274" t="s">
        <v>628</v>
      </c>
      <c r="D562" s="274" t="s">
        <v>5167</v>
      </c>
      <c r="E562" s="274" t="s">
        <v>268</v>
      </c>
      <c r="F562" s="274" t="s">
        <v>156</v>
      </c>
      <c r="G562" s="274" t="s">
        <v>5168</v>
      </c>
      <c r="H562" s="274" t="s">
        <v>5060</v>
      </c>
      <c r="I562" s="274" t="s">
        <v>5169</v>
      </c>
      <c r="J562" s="274" t="s">
        <v>156</v>
      </c>
      <c r="K562" s="274" t="s">
        <v>5170</v>
      </c>
      <c r="L562" s="274" t="s">
        <v>960</v>
      </c>
      <c r="M562" s="274" t="s">
        <v>5171</v>
      </c>
      <c r="N562" s="274" t="s">
        <v>5172</v>
      </c>
      <c r="O562" s="274" t="s">
        <v>268</v>
      </c>
      <c r="P562" s="274" t="s">
        <v>5173</v>
      </c>
      <c r="Q562" s="274" t="s">
        <v>282</v>
      </c>
      <c r="R562" s="274" t="s">
        <v>268</v>
      </c>
      <c r="S562" s="274" t="s">
        <v>268</v>
      </c>
      <c r="T562" s="274" t="s">
        <v>268</v>
      </c>
      <c r="U562" s="274" t="s">
        <v>268</v>
      </c>
      <c r="V562" s="274" t="s">
        <v>268</v>
      </c>
      <c r="W562" s="274" t="s">
        <v>2866</v>
      </c>
      <c r="X562" s="274" t="s">
        <v>613</v>
      </c>
      <c r="Y562" s="274" t="s">
        <v>504</v>
      </c>
      <c r="Z562" s="274" t="s">
        <v>268</v>
      </c>
      <c r="AA562" s="274" t="s">
        <v>268</v>
      </c>
      <c r="AB562" s="274" t="s">
        <v>268</v>
      </c>
      <c r="AC562" s="274" t="s">
        <v>268</v>
      </c>
      <c r="AD562" s="274" t="s">
        <v>268</v>
      </c>
      <c r="AE562" s="274" t="s">
        <v>287</v>
      </c>
      <c r="AF562" s="274" t="s">
        <v>1811</v>
      </c>
      <c r="AG562" s="274" t="s">
        <v>875</v>
      </c>
      <c r="AH562" s="274" t="s">
        <v>1831</v>
      </c>
      <c r="AI562" s="274" t="s">
        <v>642</v>
      </c>
      <c r="AJ562" s="274" t="s">
        <v>268</v>
      </c>
      <c r="AK562" s="274" t="s">
        <v>352</v>
      </c>
      <c r="AL562" s="274" t="s">
        <v>268</v>
      </c>
      <c r="AM562" s="274" t="s">
        <v>355</v>
      </c>
      <c r="AN562" s="274" t="s">
        <v>268</v>
      </c>
      <c r="AO562" s="274" t="s">
        <v>268</v>
      </c>
      <c r="AP562" s="274" t="s">
        <v>268</v>
      </c>
      <c r="AQ562" s="274" t="s">
        <v>268</v>
      </c>
      <c r="AR562" s="274" t="s">
        <v>268</v>
      </c>
      <c r="AS562" s="274" t="s">
        <v>268</v>
      </c>
      <c r="AT562" s="274" t="s">
        <v>268</v>
      </c>
      <c r="AU562" s="274" t="s">
        <v>268</v>
      </c>
      <c r="AV562" s="274" t="s">
        <v>268</v>
      </c>
      <c r="AW562" s="274" t="s">
        <v>268</v>
      </c>
      <c r="AX562" s="274" t="s">
        <v>268</v>
      </c>
      <c r="AY562" s="274" t="s">
        <v>268</v>
      </c>
      <c r="AZ562" s="274" t="s">
        <v>268</v>
      </c>
      <c r="BA562" s="274" t="s">
        <v>268</v>
      </c>
      <c r="BB562" s="274" t="s">
        <v>268</v>
      </c>
      <c r="BC562" s="274" t="s">
        <v>268</v>
      </c>
      <c r="BD562" s="274" t="s">
        <v>268</v>
      </c>
      <c r="BE562" s="274" t="s">
        <v>268</v>
      </c>
      <c r="BF562" s="274" t="s">
        <v>268</v>
      </c>
      <c r="BG562" s="274" t="s">
        <v>268</v>
      </c>
      <c r="BH562" s="274" t="s">
        <v>268</v>
      </c>
      <c r="BI562" s="274" t="s">
        <v>268</v>
      </c>
      <c r="BJ562" s="274" t="s">
        <v>268</v>
      </c>
      <c r="BK562" s="274" t="s">
        <v>268</v>
      </c>
      <c r="BL562" s="274" t="s">
        <v>268</v>
      </c>
      <c r="BM562" s="274" t="s">
        <v>268</v>
      </c>
      <c r="BN562" s="274" t="s">
        <v>268</v>
      </c>
      <c r="BO562" s="274" t="s">
        <v>268</v>
      </c>
      <c r="BP562" s="274" t="s">
        <v>268</v>
      </c>
      <c r="BQ562" s="274" t="s">
        <v>268</v>
      </c>
      <c r="BR562" s="274" t="s">
        <v>268</v>
      </c>
      <c r="BS562" s="274" t="s">
        <v>268</v>
      </c>
      <c r="BT562" s="274" t="s">
        <v>268</v>
      </c>
      <c r="BU562" s="274" t="s">
        <v>268</v>
      </c>
      <c r="BV562" s="274" t="s">
        <v>268</v>
      </c>
      <c r="BW562" s="274" t="s">
        <v>268</v>
      </c>
      <c r="BX562" s="274" t="s">
        <v>268</v>
      </c>
      <c r="BY562" s="295">
        <v>56</v>
      </c>
      <c r="BZ562" s="295">
        <v>56</v>
      </c>
      <c r="CA562" s="298" t="s">
        <v>142</v>
      </c>
      <c r="CB562" s="297">
        <v>122</v>
      </c>
      <c r="CC562" s="284">
        <f t="shared" si="34"/>
        <v>0</v>
      </c>
      <c r="CD562" s="295">
        <f t="shared" si="35"/>
        <v>56</v>
      </c>
      <c r="CE562" s="284">
        <f t="shared" si="36"/>
        <v>0</v>
      </c>
      <c r="CF562" s="295">
        <f t="shared" si="37"/>
        <v>1</v>
      </c>
      <c r="CG562" s="274" t="s">
        <v>876</v>
      </c>
      <c r="CH562" s="274" t="s">
        <v>268</v>
      </c>
      <c r="CI562" s="274" t="s">
        <v>268</v>
      </c>
      <c r="CJ562" s="298" t="s">
        <v>271</v>
      </c>
      <c r="CK562" s="297">
        <v>1</v>
      </c>
      <c r="CL562" s="274" t="s">
        <v>268</v>
      </c>
      <c r="CM562" s="274" t="s">
        <v>268</v>
      </c>
      <c r="CN562" s="274" t="s">
        <v>268</v>
      </c>
      <c r="CO562" s="274" t="s">
        <v>268</v>
      </c>
      <c r="CP562" s="274" t="s">
        <v>268</v>
      </c>
      <c r="CQ562" s="274" t="s">
        <v>268</v>
      </c>
      <c r="CR562" s="274" t="s">
        <v>877</v>
      </c>
      <c r="CS562" s="274">
        <v>38.56</v>
      </c>
      <c r="CT562" s="274" t="s">
        <v>268</v>
      </c>
      <c r="CU562" s="274">
        <v>38.56</v>
      </c>
      <c r="CV562" s="274">
        <v>365</v>
      </c>
      <c r="CW562" s="274" t="s">
        <v>878</v>
      </c>
      <c r="CX562" s="274" t="s">
        <v>835</v>
      </c>
      <c r="CY562" s="274" t="s">
        <v>836</v>
      </c>
      <c r="CZ562" s="274" t="s">
        <v>837</v>
      </c>
      <c r="DA562" s="274" t="s">
        <v>268</v>
      </c>
      <c r="DB562" s="274" t="s">
        <v>268</v>
      </c>
      <c r="DC562" s="274" t="s">
        <v>268</v>
      </c>
      <c r="DD562" s="274" t="s">
        <v>268</v>
      </c>
      <c r="DE562" s="274" t="s">
        <v>268</v>
      </c>
      <c r="DF562" s="274" t="s">
        <v>268</v>
      </c>
      <c r="DG562" s="299">
        <f>IFERROR(IF(CA562="D",IF(CK562="A dispo.",CD562*VLOOKUP('DATI INPUT'!$F$27,TARIFFE_UD,2,FALSE),CD562*VLOOKUP(CK562,TARIFFE_UD,2,FALSE)),CD562*VLOOKUP(CB562-100,TARIFFE_UND,2,FALSE)),0)</f>
        <v>34.493839591431453</v>
      </c>
      <c r="DH562" s="299">
        <f>IFERROR(IF(CA562="D",IF(CK562="A dispo.",CF562*VLOOKUP('DATI INPUT'!$F$27,TARIFFE_UD,3,FALSE),CF562*VLOOKUP(CK562,TARIFFE_UD,3,FALSE)),CF562*VLOOKUP(CB562-100,TARIFFE_UND,3,FALSE)),0)</f>
        <v>15.164853048114928</v>
      </c>
    </row>
    <row r="563" spans="1:112" x14ac:dyDescent="0.25">
      <c r="A563" s="274" t="s">
        <v>5174</v>
      </c>
      <c r="B563" s="274" t="s">
        <v>1142</v>
      </c>
      <c r="C563" s="274" t="s">
        <v>629</v>
      </c>
      <c r="D563" s="274" t="s">
        <v>5167</v>
      </c>
      <c r="E563" s="274" t="s">
        <v>268</v>
      </c>
      <c r="F563" s="274" t="s">
        <v>156</v>
      </c>
      <c r="G563" s="274" t="s">
        <v>5168</v>
      </c>
      <c r="H563" s="274" t="s">
        <v>5060</v>
      </c>
      <c r="I563" s="274" t="s">
        <v>5169</v>
      </c>
      <c r="J563" s="274" t="s">
        <v>156</v>
      </c>
      <c r="K563" s="274" t="s">
        <v>5170</v>
      </c>
      <c r="L563" s="274" t="s">
        <v>960</v>
      </c>
      <c r="M563" s="274" t="s">
        <v>5171</v>
      </c>
      <c r="N563" s="274" t="s">
        <v>5172</v>
      </c>
      <c r="O563" s="274" t="s">
        <v>268</v>
      </c>
      <c r="P563" s="274" t="s">
        <v>5173</v>
      </c>
      <c r="Q563" s="274" t="s">
        <v>282</v>
      </c>
      <c r="R563" s="274" t="s">
        <v>268</v>
      </c>
      <c r="S563" s="274" t="s">
        <v>268</v>
      </c>
      <c r="T563" s="274" t="s">
        <v>268</v>
      </c>
      <c r="U563" s="274" t="s">
        <v>268</v>
      </c>
      <c r="V563" s="274" t="s">
        <v>268</v>
      </c>
      <c r="W563" s="274" t="s">
        <v>2866</v>
      </c>
      <c r="X563" s="274" t="s">
        <v>613</v>
      </c>
      <c r="Y563" s="274" t="s">
        <v>504</v>
      </c>
      <c r="Z563" s="274" t="s">
        <v>268</v>
      </c>
      <c r="AA563" s="274" t="s">
        <v>268</v>
      </c>
      <c r="AB563" s="274" t="s">
        <v>268</v>
      </c>
      <c r="AC563" s="274" t="s">
        <v>268</v>
      </c>
      <c r="AD563" s="274" t="s">
        <v>268</v>
      </c>
      <c r="AE563" s="274" t="s">
        <v>287</v>
      </c>
      <c r="AF563" s="274" t="s">
        <v>1811</v>
      </c>
      <c r="AG563" s="274" t="s">
        <v>875</v>
      </c>
      <c r="AH563" s="274" t="s">
        <v>1831</v>
      </c>
      <c r="AI563" s="274" t="s">
        <v>642</v>
      </c>
      <c r="AJ563" s="274" t="s">
        <v>268</v>
      </c>
      <c r="AK563" s="274" t="s">
        <v>352</v>
      </c>
      <c r="AL563" s="274" t="s">
        <v>268</v>
      </c>
      <c r="AM563" s="274" t="s">
        <v>355</v>
      </c>
      <c r="AN563" s="274" t="s">
        <v>268</v>
      </c>
      <c r="AO563" s="274" t="s">
        <v>268</v>
      </c>
      <c r="AP563" s="274" t="s">
        <v>268</v>
      </c>
      <c r="AQ563" s="274" t="s">
        <v>268</v>
      </c>
      <c r="AR563" s="274" t="s">
        <v>268</v>
      </c>
      <c r="AS563" s="274" t="s">
        <v>268</v>
      </c>
      <c r="AT563" s="274" t="s">
        <v>268</v>
      </c>
      <c r="AU563" s="274" t="s">
        <v>268</v>
      </c>
      <c r="AV563" s="274" t="s">
        <v>268</v>
      </c>
      <c r="AW563" s="274" t="s">
        <v>268</v>
      </c>
      <c r="AX563" s="274" t="s">
        <v>268</v>
      </c>
      <c r="AY563" s="274" t="s">
        <v>268</v>
      </c>
      <c r="AZ563" s="274" t="s">
        <v>268</v>
      </c>
      <c r="BA563" s="274" t="s">
        <v>268</v>
      </c>
      <c r="BB563" s="274" t="s">
        <v>268</v>
      </c>
      <c r="BC563" s="274" t="s">
        <v>268</v>
      </c>
      <c r="BD563" s="274" t="s">
        <v>268</v>
      </c>
      <c r="BE563" s="274" t="s">
        <v>268</v>
      </c>
      <c r="BF563" s="274" t="s">
        <v>268</v>
      </c>
      <c r="BG563" s="274" t="s">
        <v>268</v>
      </c>
      <c r="BH563" s="274" t="s">
        <v>268</v>
      </c>
      <c r="BI563" s="274" t="s">
        <v>268</v>
      </c>
      <c r="BJ563" s="274" t="s">
        <v>268</v>
      </c>
      <c r="BK563" s="274" t="s">
        <v>268</v>
      </c>
      <c r="BL563" s="274" t="s">
        <v>268</v>
      </c>
      <c r="BM563" s="274" t="s">
        <v>268</v>
      </c>
      <c r="BN563" s="274" t="s">
        <v>268</v>
      </c>
      <c r="BO563" s="274" t="s">
        <v>268</v>
      </c>
      <c r="BP563" s="274" t="s">
        <v>268</v>
      </c>
      <c r="BQ563" s="274" t="s">
        <v>268</v>
      </c>
      <c r="BR563" s="274" t="s">
        <v>268</v>
      </c>
      <c r="BS563" s="274" t="s">
        <v>268</v>
      </c>
      <c r="BT563" s="274" t="s">
        <v>268</v>
      </c>
      <c r="BU563" s="274" t="s">
        <v>268</v>
      </c>
      <c r="BV563" s="274" t="s">
        <v>268</v>
      </c>
      <c r="BW563" s="274" t="s">
        <v>268</v>
      </c>
      <c r="BX563" s="274" t="s">
        <v>268</v>
      </c>
      <c r="BY563" s="295">
        <v>9</v>
      </c>
      <c r="BZ563" s="295">
        <v>9</v>
      </c>
      <c r="CA563" s="298" t="s">
        <v>142</v>
      </c>
      <c r="CB563" s="297">
        <v>123</v>
      </c>
      <c r="CC563" s="284">
        <f t="shared" si="34"/>
        <v>0</v>
      </c>
      <c r="CD563" s="295">
        <f t="shared" si="35"/>
        <v>9</v>
      </c>
      <c r="CE563" s="284">
        <f t="shared" si="36"/>
        <v>1</v>
      </c>
      <c r="CF563" s="295">
        <f t="shared" si="37"/>
        <v>0</v>
      </c>
      <c r="CG563" s="274" t="s">
        <v>1817</v>
      </c>
      <c r="CH563" s="274" t="s">
        <v>268</v>
      </c>
      <c r="CI563" s="274" t="s">
        <v>268</v>
      </c>
      <c r="CJ563" s="298" t="s">
        <v>271</v>
      </c>
      <c r="CK563" s="297">
        <v>1</v>
      </c>
      <c r="CL563" s="274" t="s">
        <v>268</v>
      </c>
      <c r="CM563" s="274" t="s">
        <v>268</v>
      </c>
      <c r="CN563" s="274" t="s">
        <v>268</v>
      </c>
      <c r="CO563" s="274" t="s">
        <v>268</v>
      </c>
      <c r="CP563" s="274" t="s">
        <v>268</v>
      </c>
      <c r="CQ563" s="274" t="s">
        <v>268</v>
      </c>
      <c r="CR563" s="274" t="s">
        <v>877</v>
      </c>
      <c r="CS563" s="274">
        <v>3.42</v>
      </c>
      <c r="CT563" s="274" t="s">
        <v>268</v>
      </c>
      <c r="CU563" s="274">
        <v>3.42</v>
      </c>
      <c r="CV563" s="274">
        <v>365</v>
      </c>
      <c r="CW563" s="274" t="s">
        <v>878</v>
      </c>
      <c r="CX563" s="274" t="s">
        <v>835</v>
      </c>
      <c r="CY563" s="274" t="s">
        <v>836</v>
      </c>
      <c r="CZ563" s="274" t="s">
        <v>837</v>
      </c>
      <c r="DA563" s="274" t="s">
        <v>268</v>
      </c>
      <c r="DB563" s="274" t="s">
        <v>268</v>
      </c>
      <c r="DC563" s="274" t="s">
        <v>268</v>
      </c>
      <c r="DD563" s="274" t="s">
        <v>268</v>
      </c>
      <c r="DE563" s="274" t="s">
        <v>268</v>
      </c>
      <c r="DF563" s="274" t="s">
        <v>268</v>
      </c>
      <c r="DG563" s="299">
        <f>IFERROR(IF(CA563="D",IF(CK563="A dispo.",CD563*VLOOKUP('DATI INPUT'!$F$27,TARIFFE_UD,2,FALSE),CD563*VLOOKUP(CK563,TARIFFE_UD,2,FALSE)),CD563*VLOOKUP(CB563-100,TARIFFE_UND,2,FALSE)),0)</f>
        <v>5.5436527914800546</v>
      </c>
      <c r="DH563" s="299">
        <f>IFERROR(IF(CA563="D",IF(CK563="A dispo.",CF563*VLOOKUP('DATI INPUT'!$F$27,TARIFFE_UD,3,FALSE),CF563*VLOOKUP(CK563,TARIFFE_UD,3,FALSE)),CF563*VLOOKUP(CB563-100,TARIFFE_UND,3,FALSE)),0)</f>
        <v>0</v>
      </c>
    </row>
    <row r="564" spans="1:112" hidden="1" x14ac:dyDescent="0.25">
      <c r="A564" s="274" t="s">
        <v>5175</v>
      </c>
      <c r="B564" s="274" t="s">
        <v>721</v>
      </c>
      <c r="C564" s="274" t="s">
        <v>5176</v>
      </c>
      <c r="D564" s="274" t="s">
        <v>5177</v>
      </c>
      <c r="E564" s="274" t="s">
        <v>268</v>
      </c>
      <c r="F564" s="274" t="s">
        <v>156</v>
      </c>
      <c r="G564" s="274" t="s">
        <v>5178</v>
      </c>
      <c r="H564" s="274" t="s">
        <v>5060</v>
      </c>
      <c r="I564" s="274" t="s">
        <v>390</v>
      </c>
      <c r="J564" s="274" t="s">
        <v>156</v>
      </c>
      <c r="K564" s="274" t="s">
        <v>5179</v>
      </c>
      <c r="L564" s="274" t="s">
        <v>960</v>
      </c>
      <c r="M564" s="274" t="s">
        <v>5180</v>
      </c>
      <c r="N564" s="274" t="s">
        <v>1163</v>
      </c>
      <c r="O564" s="274" t="s">
        <v>873</v>
      </c>
      <c r="P564" s="274" t="s">
        <v>5181</v>
      </c>
      <c r="Q564" s="274" t="s">
        <v>488</v>
      </c>
      <c r="R564" s="274" t="s">
        <v>268</v>
      </c>
      <c r="S564" s="274" t="s">
        <v>268</v>
      </c>
      <c r="T564" s="274" t="s">
        <v>268</v>
      </c>
      <c r="U564" s="274" t="s">
        <v>268</v>
      </c>
      <c r="V564" s="274" t="s">
        <v>268</v>
      </c>
      <c r="W564" s="274" t="s">
        <v>2866</v>
      </c>
      <c r="X564" s="274" t="s">
        <v>613</v>
      </c>
      <c r="Y564" s="274" t="s">
        <v>504</v>
      </c>
      <c r="Z564" s="274" t="s">
        <v>268</v>
      </c>
      <c r="AA564" s="274" t="s">
        <v>268</v>
      </c>
      <c r="AB564" s="274" t="s">
        <v>268</v>
      </c>
      <c r="AC564" s="274" t="s">
        <v>268</v>
      </c>
      <c r="AD564" s="274" t="s">
        <v>268</v>
      </c>
      <c r="AE564" s="274" t="s">
        <v>287</v>
      </c>
      <c r="AF564" s="274" t="s">
        <v>1811</v>
      </c>
      <c r="AG564" s="274" t="s">
        <v>875</v>
      </c>
      <c r="AH564" s="274" t="s">
        <v>1831</v>
      </c>
      <c r="AI564" s="274" t="s">
        <v>642</v>
      </c>
      <c r="AJ564" s="274" t="s">
        <v>268</v>
      </c>
      <c r="AK564" s="274" t="s">
        <v>413</v>
      </c>
      <c r="AL564" s="274" t="s">
        <v>268</v>
      </c>
      <c r="AM564" s="274" t="s">
        <v>355</v>
      </c>
      <c r="AN564" s="274" t="s">
        <v>268</v>
      </c>
      <c r="AO564" s="274" t="s">
        <v>268</v>
      </c>
      <c r="AP564" s="274" t="s">
        <v>268</v>
      </c>
      <c r="AQ564" s="274" t="s">
        <v>268</v>
      </c>
      <c r="AR564" s="274" t="s">
        <v>268</v>
      </c>
      <c r="AS564" s="274" t="s">
        <v>268</v>
      </c>
      <c r="AT564" s="274" t="s">
        <v>268</v>
      </c>
      <c r="AU564" s="274" t="s">
        <v>268</v>
      </c>
      <c r="AV564" s="274" t="s">
        <v>268</v>
      </c>
      <c r="AW564" s="274" t="s">
        <v>268</v>
      </c>
      <c r="AX564" s="274" t="s">
        <v>268</v>
      </c>
      <c r="AY564" s="274" t="s">
        <v>268</v>
      </c>
      <c r="AZ564" s="274" t="s">
        <v>268</v>
      </c>
      <c r="BA564" s="274" t="s">
        <v>268</v>
      </c>
      <c r="BB564" s="274" t="s">
        <v>268</v>
      </c>
      <c r="BC564" s="274" t="s">
        <v>268</v>
      </c>
      <c r="BD564" s="274" t="s">
        <v>268</v>
      </c>
      <c r="BE564" s="274" t="s">
        <v>268</v>
      </c>
      <c r="BF564" s="274" t="s">
        <v>268</v>
      </c>
      <c r="BG564" s="274" t="s">
        <v>268</v>
      </c>
      <c r="BH564" s="274" t="s">
        <v>268</v>
      </c>
      <c r="BI564" s="274" t="s">
        <v>268</v>
      </c>
      <c r="BJ564" s="274" t="s">
        <v>268</v>
      </c>
      <c r="BK564" s="274" t="s">
        <v>268</v>
      </c>
      <c r="BL564" s="274" t="s">
        <v>268</v>
      </c>
      <c r="BM564" s="274" t="s">
        <v>268</v>
      </c>
      <c r="BN564" s="274" t="s">
        <v>268</v>
      </c>
      <c r="BO564" s="274" t="s">
        <v>268</v>
      </c>
      <c r="BP564" s="274" t="s">
        <v>268</v>
      </c>
      <c r="BQ564" s="274" t="s">
        <v>268</v>
      </c>
      <c r="BR564" s="274" t="s">
        <v>268</v>
      </c>
      <c r="BS564" s="274" t="s">
        <v>268</v>
      </c>
      <c r="BT564" s="274" t="s">
        <v>268</v>
      </c>
      <c r="BU564" s="274" t="s">
        <v>268</v>
      </c>
      <c r="BV564" s="274" t="s">
        <v>268</v>
      </c>
      <c r="BW564" s="274" t="s">
        <v>268</v>
      </c>
      <c r="BX564" s="274" t="s">
        <v>268</v>
      </c>
      <c r="BY564" s="295" t="s">
        <v>268</v>
      </c>
      <c r="BZ564" s="295">
        <v>74</v>
      </c>
      <c r="CA564" s="298" t="s">
        <v>268</v>
      </c>
      <c r="CB564" s="298" t="s">
        <v>268</v>
      </c>
      <c r="CC564" s="284">
        <f t="shared" si="34"/>
        <v>0</v>
      </c>
      <c r="CD564" s="295">
        <f t="shared" si="35"/>
        <v>0</v>
      </c>
      <c r="CE564" s="284">
        <f t="shared" si="36"/>
        <v>0</v>
      </c>
      <c r="CF564" s="295">
        <f t="shared" si="37"/>
        <v>0</v>
      </c>
      <c r="CG564" s="274" t="s">
        <v>268</v>
      </c>
      <c r="CH564" s="274" t="s">
        <v>268</v>
      </c>
      <c r="CI564" s="274" t="s">
        <v>268</v>
      </c>
      <c r="CJ564" s="298" t="s">
        <v>268</v>
      </c>
      <c r="CK564" s="298" t="s">
        <v>736</v>
      </c>
      <c r="CL564" s="274" t="s">
        <v>268</v>
      </c>
      <c r="CM564" s="274" t="s">
        <v>268</v>
      </c>
      <c r="CN564" s="274" t="s">
        <v>268</v>
      </c>
      <c r="CO564" s="274" t="s">
        <v>268</v>
      </c>
      <c r="CP564" s="274" t="s">
        <v>268</v>
      </c>
      <c r="CQ564" s="274" t="s">
        <v>268</v>
      </c>
      <c r="CR564" s="274" t="s">
        <v>877</v>
      </c>
      <c r="CS564" s="274" t="s">
        <v>268</v>
      </c>
      <c r="CT564" s="274" t="s">
        <v>268</v>
      </c>
      <c r="CU564" s="274" t="s">
        <v>268</v>
      </c>
      <c r="CV564" s="367">
        <v>0</v>
      </c>
      <c r="CW564" s="274" t="s">
        <v>268</v>
      </c>
      <c r="CX564" s="274" t="s">
        <v>268</v>
      </c>
      <c r="CY564" s="274" t="s">
        <v>836</v>
      </c>
      <c r="CZ564" s="274" t="s">
        <v>837</v>
      </c>
      <c r="DA564" s="274" t="s">
        <v>268</v>
      </c>
      <c r="DB564" s="274" t="s">
        <v>268</v>
      </c>
      <c r="DC564" s="274" t="s">
        <v>268</v>
      </c>
      <c r="DD564" s="274" t="s">
        <v>268</v>
      </c>
      <c r="DE564" s="274" t="s">
        <v>268</v>
      </c>
      <c r="DF564" s="274" t="s">
        <v>268</v>
      </c>
      <c r="DG564" s="299">
        <f>IFERROR(IF(CA564="D",IF(CK564="A dispo.",CD564*VLOOKUP('DATI INPUT'!$F$27,TARIFFE_UD,2,FALSE),CD564*VLOOKUP(CK564,TARIFFE_UD,2,FALSE)),CD564*VLOOKUP(CB564-100,TARIFFE_UND,2,FALSE)),0)</f>
        <v>0</v>
      </c>
      <c r="DH564" s="299">
        <f>IFERROR(IF(CA564="D",IF(CK564="A dispo.",CF564*VLOOKUP('DATI INPUT'!$F$27,TARIFFE_UD,3,FALSE),CF564*VLOOKUP(CK564,TARIFFE_UD,3,FALSE)),CF564*VLOOKUP(CB564-100,TARIFFE_UND,3,FALSE)),0)</f>
        <v>0</v>
      </c>
    </row>
    <row r="565" spans="1:112" hidden="1" x14ac:dyDescent="0.25">
      <c r="A565" s="274" t="s">
        <v>5182</v>
      </c>
      <c r="B565" s="274" t="s">
        <v>721</v>
      </c>
      <c r="C565" s="274" t="s">
        <v>5183</v>
      </c>
      <c r="D565" s="274" t="s">
        <v>5177</v>
      </c>
      <c r="E565" s="274" t="s">
        <v>268</v>
      </c>
      <c r="F565" s="274" t="s">
        <v>156</v>
      </c>
      <c r="G565" s="274" t="s">
        <v>5178</v>
      </c>
      <c r="H565" s="274" t="s">
        <v>5060</v>
      </c>
      <c r="I565" s="274" t="s">
        <v>390</v>
      </c>
      <c r="J565" s="274" t="s">
        <v>156</v>
      </c>
      <c r="K565" s="274" t="s">
        <v>5179</v>
      </c>
      <c r="L565" s="274" t="s">
        <v>960</v>
      </c>
      <c r="M565" s="274" t="s">
        <v>5180</v>
      </c>
      <c r="N565" s="274" t="s">
        <v>1163</v>
      </c>
      <c r="O565" s="274" t="s">
        <v>873</v>
      </c>
      <c r="P565" s="274" t="s">
        <v>5181</v>
      </c>
      <c r="Q565" s="274" t="s">
        <v>488</v>
      </c>
      <c r="R565" s="274" t="s">
        <v>268</v>
      </c>
      <c r="S565" s="274" t="s">
        <v>268</v>
      </c>
      <c r="T565" s="274" t="s">
        <v>268</v>
      </c>
      <c r="U565" s="274" t="s">
        <v>268</v>
      </c>
      <c r="V565" s="274" t="s">
        <v>268</v>
      </c>
      <c r="W565" s="274" t="s">
        <v>2866</v>
      </c>
      <c r="X565" s="274" t="s">
        <v>613</v>
      </c>
      <c r="Y565" s="274" t="s">
        <v>504</v>
      </c>
      <c r="Z565" s="274" t="s">
        <v>268</v>
      </c>
      <c r="AA565" s="274" t="s">
        <v>268</v>
      </c>
      <c r="AB565" s="274" t="s">
        <v>268</v>
      </c>
      <c r="AC565" s="274" t="s">
        <v>268</v>
      </c>
      <c r="AD565" s="274" t="s">
        <v>268</v>
      </c>
      <c r="AE565" s="274" t="s">
        <v>287</v>
      </c>
      <c r="AF565" s="274" t="s">
        <v>1811</v>
      </c>
      <c r="AG565" s="274" t="s">
        <v>875</v>
      </c>
      <c r="AH565" s="274" t="s">
        <v>1831</v>
      </c>
      <c r="AI565" s="274" t="s">
        <v>642</v>
      </c>
      <c r="AJ565" s="274" t="s">
        <v>268</v>
      </c>
      <c r="AK565" s="274" t="s">
        <v>410</v>
      </c>
      <c r="AL565" s="274" t="s">
        <v>268</v>
      </c>
      <c r="AM565" s="274" t="s">
        <v>353</v>
      </c>
      <c r="AN565" s="274" t="s">
        <v>268</v>
      </c>
      <c r="AO565" s="274" t="s">
        <v>268</v>
      </c>
      <c r="AP565" s="274" t="s">
        <v>268</v>
      </c>
      <c r="AQ565" s="274" t="s">
        <v>268</v>
      </c>
      <c r="AR565" s="274" t="s">
        <v>268</v>
      </c>
      <c r="AS565" s="274" t="s">
        <v>268</v>
      </c>
      <c r="AT565" s="274" t="s">
        <v>268</v>
      </c>
      <c r="AU565" s="274" t="s">
        <v>268</v>
      </c>
      <c r="AV565" s="274" t="s">
        <v>268</v>
      </c>
      <c r="AW565" s="274" t="s">
        <v>268</v>
      </c>
      <c r="AX565" s="274" t="s">
        <v>268</v>
      </c>
      <c r="AY565" s="274" t="s">
        <v>268</v>
      </c>
      <c r="AZ565" s="274" t="s">
        <v>268</v>
      </c>
      <c r="BA565" s="274" t="s">
        <v>268</v>
      </c>
      <c r="BB565" s="274" t="s">
        <v>268</v>
      </c>
      <c r="BC565" s="274" t="s">
        <v>268</v>
      </c>
      <c r="BD565" s="274" t="s">
        <v>268</v>
      </c>
      <c r="BE565" s="274" t="s">
        <v>268</v>
      </c>
      <c r="BF565" s="274" t="s">
        <v>268</v>
      </c>
      <c r="BG565" s="274" t="s">
        <v>268</v>
      </c>
      <c r="BH565" s="274" t="s">
        <v>268</v>
      </c>
      <c r="BI565" s="274" t="s">
        <v>268</v>
      </c>
      <c r="BJ565" s="274" t="s">
        <v>268</v>
      </c>
      <c r="BK565" s="274" t="s">
        <v>268</v>
      </c>
      <c r="BL565" s="274" t="s">
        <v>268</v>
      </c>
      <c r="BM565" s="274" t="s">
        <v>268</v>
      </c>
      <c r="BN565" s="274" t="s">
        <v>268</v>
      </c>
      <c r="BO565" s="274" t="s">
        <v>268</v>
      </c>
      <c r="BP565" s="274" t="s">
        <v>268</v>
      </c>
      <c r="BQ565" s="274" t="s">
        <v>268</v>
      </c>
      <c r="BR565" s="274" t="s">
        <v>268</v>
      </c>
      <c r="BS565" s="274" t="s">
        <v>268</v>
      </c>
      <c r="BT565" s="274" t="s">
        <v>268</v>
      </c>
      <c r="BU565" s="274" t="s">
        <v>268</v>
      </c>
      <c r="BV565" s="274" t="s">
        <v>268</v>
      </c>
      <c r="BW565" s="274" t="s">
        <v>268</v>
      </c>
      <c r="BX565" s="274" t="s">
        <v>268</v>
      </c>
      <c r="BY565" s="295" t="s">
        <v>268</v>
      </c>
      <c r="BZ565" s="295">
        <v>26</v>
      </c>
      <c r="CA565" s="298" t="s">
        <v>268</v>
      </c>
      <c r="CB565" s="298" t="s">
        <v>268</v>
      </c>
      <c r="CC565" s="284">
        <f t="shared" si="34"/>
        <v>0</v>
      </c>
      <c r="CD565" s="295">
        <f t="shared" si="35"/>
        <v>0</v>
      </c>
      <c r="CE565" s="284">
        <f t="shared" si="36"/>
        <v>0</v>
      </c>
      <c r="CF565" s="295">
        <f t="shared" si="37"/>
        <v>0</v>
      </c>
      <c r="CG565" s="274" t="s">
        <v>268</v>
      </c>
      <c r="CH565" s="274" t="s">
        <v>268</v>
      </c>
      <c r="CI565" s="274" t="s">
        <v>268</v>
      </c>
      <c r="CJ565" s="298" t="s">
        <v>268</v>
      </c>
      <c r="CK565" s="298" t="s">
        <v>736</v>
      </c>
      <c r="CL565" s="274" t="s">
        <v>268</v>
      </c>
      <c r="CM565" s="274" t="s">
        <v>268</v>
      </c>
      <c r="CN565" s="274" t="s">
        <v>268</v>
      </c>
      <c r="CO565" s="274" t="s">
        <v>268</v>
      </c>
      <c r="CP565" s="274" t="s">
        <v>268</v>
      </c>
      <c r="CQ565" s="274" t="s">
        <v>268</v>
      </c>
      <c r="CR565" s="274" t="s">
        <v>877</v>
      </c>
      <c r="CS565" s="274" t="s">
        <v>268</v>
      </c>
      <c r="CT565" s="274" t="s">
        <v>268</v>
      </c>
      <c r="CU565" s="274" t="s">
        <v>268</v>
      </c>
      <c r="CV565" s="367">
        <v>0</v>
      </c>
      <c r="CW565" s="274" t="s">
        <v>268</v>
      </c>
      <c r="CX565" s="274" t="s">
        <v>268</v>
      </c>
      <c r="CY565" s="274" t="s">
        <v>836</v>
      </c>
      <c r="CZ565" s="274" t="s">
        <v>837</v>
      </c>
      <c r="DA565" s="274" t="s">
        <v>268</v>
      </c>
      <c r="DB565" s="274" t="s">
        <v>268</v>
      </c>
      <c r="DC565" s="274" t="s">
        <v>268</v>
      </c>
      <c r="DD565" s="274" t="s">
        <v>268</v>
      </c>
      <c r="DE565" s="274" t="s">
        <v>268</v>
      </c>
      <c r="DF565" s="274" t="s">
        <v>268</v>
      </c>
      <c r="DG565" s="299">
        <f>IFERROR(IF(CA565="D",IF(CK565="A dispo.",CD565*VLOOKUP('DATI INPUT'!$F$27,TARIFFE_UD,2,FALSE),CD565*VLOOKUP(CK565,TARIFFE_UD,2,FALSE)),CD565*VLOOKUP(CB565-100,TARIFFE_UND,2,FALSE)),0)</f>
        <v>0</v>
      </c>
      <c r="DH565" s="299">
        <f>IFERROR(IF(CA565="D",IF(CK565="A dispo.",CF565*VLOOKUP('DATI INPUT'!$F$27,TARIFFE_UD,3,FALSE),CF565*VLOOKUP(CK565,TARIFFE_UD,3,FALSE)),CF565*VLOOKUP(CB565-100,TARIFFE_UND,3,FALSE)),0)</f>
        <v>0</v>
      </c>
    </row>
    <row r="566" spans="1:112" x14ac:dyDescent="0.25">
      <c r="A566" s="274" t="s">
        <v>5184</v>
      </c>
      <c r="B566" s="274" t="s">
        <v>5185</v>
      </c>
      <c r="C566" s="274" t="s">
        <v>630</v>
      </c>
      <c r="D566" s="274" t="s">
        <v>5186</v>
      </c>
      <c r="E566" s="274" t="s">
        <v>268</v>
      </c>
      <c r="F566" s="274" t="s">
        <v>156</v>
      </c>
      <c r="G566" s="274" t="s">
        <v>5187</v>
      </c>
      <c r="H566" s="274" t="s">
        <v>849</v>
      </c>
      <c r="I566" s="274" t="s">
        <v>5188</v>
      </c>
      <c r="J566" s="274" t="s">
        <v>274</v>
      </c>
      <c r="K566" s="274" t="s">
        <v>5189</v>
      </c>
      <c r="L566" s="274" t="s">
        <v>960</v>
      </c>
      <c r="M566" s="274" t="s">
        <v>5190</v>
      </c>
      <c r="N566" s="274" t="s">
        <v>984</v>
      </c>
      <c r="O566" s="274" t="s">
        <v>873</v>
      </c>
      <c r="P566" s="274" t="s">
        <v>1901</v>
      </c>
      <c r="Q566" s="274" t="s">
        <v>339</v>
      </c>
      <c r="R566" s="274" t="s">
        <v>268</v>
      </c>
      <c r="S566" s="274" t="s">
        <v>268</v>
      </c>
      <c r="T566" s="274" t="s">
        <v>268</v>
      </c>
      <c r="U566" s="274" t="s">
        <v>268</v>
      </c>
      <c r="V566" s="274" t="s">
        <v>268</v>
      </c>
      <c r="W566" s="274" t="s">
        <v>5190</v>
      </c>
      <c r="X566" s="274" t="s">
        <v>1901</v>
      </c>
      <c r="Y566" s="274" t="s">
        <v>339</v>
      </c>
      <c r="Z566" s="274" t="s">
        <v>268</v>
      </c>
      <c r="AA566" s="274" t="s">
        <v>268</v>
      </c>
      <c r="AB566" s="274" t="s">
        <v>268</v>
      </c>
      <c r="AC566" s="274" t="s">
        <v>268</v>
      </c>
      <c r="AD566" s="274" t="s">
        <v>268</v>
      </c>
      <c r="AE566" s="274" t="s">
        <v>287</v>
      </c>
      <c r="AF566" s="274" t="s">
        <v>1811</v>
      </c>
      <c r="AG566" s="274" t="s">
        <v>875</v>
      </c>
      <c r="AH566" s="274" t="s">
        <v>380</v>
      </c>
      <c r="AI566" s="274" t="s">
        <v>793</v>
      </c>
      <c r="AJ566" s="274" t="s">
        <v>268</v>
      </c>
      <c r="AK566" s="274" t="s">
        <v>703</v>
      </c>
      <c r="AL566" s="274" t="s">
        <v>268</v>
      </c>
      <c r="AM566" s="274" t="s">
        <v>355</v>
      </c>
      <c r="AN566" s="274" t="s">
        <v>268</v>
      </c>
      <c r="AO566" s="274" t="s">
        <v>268</v>
      </c>
      <c r="AP566" s="274" t="s">
        <v>268</v>
      </c>
      <c r="AQ566" s="274" t="s">
        <v>268</v>
      </c>
      <c r="AR566" s="274" t="s">
        <v>268</v>
      </c>
      <c r="AS566" s="274" t="s">
        <v>268</v>
      </c>
      <c r="AT566" s="274" t="s">
        <v>268</v>
      </c>
      <c r="AU566" s="274" t="s">
        <v>268</v>
      </c>
      <c r="AV566" s="274" t="s">
        <v>268</v>
      </c>
      <c r="AW566" s="274" t="s">
        <v>268</v>
      </c>
      <c r="AX566" s="274" t="s">
        <v>268</v>
      </c>
      <c r="AY566" s="274" t="s">
        <v>268</v>
      </c>
      <c r="AZ566" s="274" t="s">
        <v>268</v>
      </c>
      <c r="BA566" s="274" t="s">
        <v>268</v>
      </c>
      <c r="BB566" s="274" t="s">
        <v>268</v>
      </c>
      <c r="BC566" s="274" t="s">
        <v>268</v>
      </c>
      <c r="BD566" s="274" t="s">
        <v>268</v>
      </c>
      <c r="BE566" s="274" t="s">
        <v>268</v>
      </c>
      <c r="BF566" s="274" t="s">
        <v>268</v>
      </c>
      <c r="BG566" s="274" t="s">
        <v>268</v>
      </c>
      <c r="BH566" s="274" t="s">
        <v>268</v>
      </c>
      <c r="BI566" s="274" t="s">
        <v>268</v>
      </c>
      <c r="BJ566" s="274" t="s">
        <v>268</v>
      </c>
      <c r="BK566" s="274" t="s">
        <v>268</v>
      </c>
      <c r="BL566" s="274" t="s">
        <v>268</v>
      </c>
      <c r="BM566" s="274" t="s">
        <v>268</v>
      </c>
      <c r="BN566" s="274" t="s">
        <v>268</v>
      </c>
      <c r="BO566" s="274" t="s">
        <v>268</v>
      </c>
      <c r="BP566" s="274" t="s">
        <v>268</v>
      </c>
      <c r="BQ566" s="274" t="s">
        <v>268</v>
      </c>
      <c r="BR566" s="274" t="s">
        <v>268</v>
      </c>
      <c r="BS566" s="274" t="s">
        <v>268</v>
      </c>
      <c r="BT566" s="274" t="s">
        <v>268</v>
      </c>
      <c r="BU566" s="274" t="s">
        <v>268</v>
      </c>
      <c r="BV566" s="274" t="s">
        <v>268</v>
      </c>
      <c r="BW566" s="274" t="s">
        <v>268</v>
      </c>
      <c r="BX566" s="274" t="s">
        <v>268</v>
      </c>
      <c r="BY566" s="295">
        <v>70</v>
      </c>
      <c r="BZ566" s="295">
        <v>70</v>
      </c>
      <c r="CA566" s="298" t="s">
        <v>142</v>
      </c>
      <c r="CB566" s="297">
        <v>122</v>
      </c>
      <c r="CC566" s="284">
        <f t="shared" si="34"/>
        <v>0</v>
      </c>
      <c r="CD566" s="295">
        <f t="shared" si="35"/>
        <v>70</v>
      </c>
      <c r="CE566" s="284">
        <f t="shared" si="36"/>
        <v>0</v>
      </c>
      <c r="CF566" s="295">
        <f t="shared" si="37"/>
        <v>1</v>
      </c>
      <c r="CG566" s="274" t="s">
        <v>876</v>
      </c>
      <c r="CH566" s="274" t="s">
        <v>268</v>
      </c>
      <c r="CI566" s="274" t="s">
        <v>268</v>
      </c>
      <c r="CJ566" s="298" t="s">
        <v>275</v>
      </c>
      <c r="CK566" s="297">
        <v>3</v>
      </c>
      <c r="CL566" s="274" t="s">
        <v>268</v>
      </c>
      <c r="CM566" s="274" t="s">
        <v>268</v>
      </c>
      <c r="CN566" s="274" t="s">
        <v>268</v>
      </c>
      <c r="CO566" s="274" t="s">
        <v>268</v>
      </c>
      <c r="CP566" s="274" t="s">
        <v>268</v>
      </c>
      <c r="CQ566" s="274" t="s">
        <v>268</v>
      </c>
      <c r="CR566" s="274" t="s">
        <v>877</v>
      </c>
      <c r="CS566" s="274">
        <v>103.18</v>
      </c>
      <c r="CT566" s="274" t="s">
        <v>268</v>
      </c>
      <c r="CU566" s="274">
        <v>103.18</v>
      </c>
      <c r="CV566" s="274">
        <v>365</v>
      </c>
      <c r="CW566" s="274" t="s">
        <v>878</v>
      </c>
      <c r="CX566" s="274" t="s">
        <v>835</v>
      </c>
      <c r="CY566" s="274" t="s">
        <v>836</v>
      </c>
      <c r="CZ566" s="274" t="s">
        <v>837</v>
      </c>
      <c r="DA566" s="274" t="s">
        <v>268</v>
      </c>
      <c r="DB566" s="274" t="s">
        <v>268</v>
      </c>
      <c r="DC566" s="274" t="s">
        <v>268</v>
      </c>
      <c r="DD566" s="274" t="s">
        <v>268</v>
      </c>
      <c r="DE566" s="274" t="s">
        <v>268</v>
      </c>
      <c r="DF566" s="274" t="s">
        <v>268</v>
      </c>
      <c r="DG566" s="299">
        <f>IFERROR(IF(CA566="D",IF(CK566="A dispo.",CD566*VLOOKUP('DATI INPUT'!$F$27,TARIFFE_UD,2,FALSE),CD566*VLOOKUP(CK566,TARIFFE_UD,2,FALSE)),CD566*VLOOKUP(CB566-100,TARIFFE_UND,2,FALSE)),0)</f>
        <v>55.436527914800543</v>
      </c>
      <c r="DH566" s="299">
        <f>IFERROR(IF(CA566="D",IF(CK566="A dispo.",CF566*VLOOKUP('DATI INPUT'!$F$27,TARIFFE_UD,3,FALSE),CF566*VLOOKUP(CK566,TARIFFE_UD,3,FALSE)),CF566*VLOOKUP(CB566-100,TARIFFE_UND,3,FALSE)),0)</f>
        <v>60.367780403072892</v>
      </c>
    </row>
    <row r="567" spans="1:112" x14ac:dyDescent="0.25">
      <c r="A567" s="274" t="s">
        <v>5191</v>
      </c>
      <c r="B567" s="274" t="s">
        <v>5185</v>
      </c>
      <c r="C567" s="274" t="s">
        <v>5192</v>
      </c>
      <c r="D567" s="274" t="s">
        <v>5186</v>
      </c>
      <c r="E567" s="274" t="s">
        <v>268</v>
      </c>
      <c r="F567" s="274" t="s">
        <v>156</v>
      </c>
      <c r="G567" s="274" t="s">
        <v>5187</v>
      </c>
      <c r="H567" s="274" t="s">
        <v>849</v>
      </c>
      <c r="I567" s="274" t="s">
        <v>5188</v>
      </c>
      <c r="J567" s="274" t="s">
        <v>274</v>
      </c>
      <c r="K567" s="274" t="s">
        <v>5189</v>
      </c>
      <c r="L567" s="274" t="s">
        <v>960</v>
      </c>
      <c r="M567" s="274" t="s">
        <v>5190</v>
      </c>
      <c r="N567" s="274" t="s">
        <v>984</v>
      </c>
      <c r="O567" s="274" t="s">
        <v>873</v>
      </c>
      <c r="P567" s="274" t="s">
        <v>1901</v>
      </c>
      <c r="Q567" s="274" t="s">
        <v>339</v>
      </c>
      <c r="R567" s="274" t="s">
        <v>268</v>
      </c>
      <c r="S567" s="274" t="s">
        <v>268</v>
      </c>
      <c r="T567" s="274" t="s">
        <v>268</v>
      </c>
      <c r="U567" s="274" t="s">
        <v>268</v>
      </c>
      <c r="V567" s="274" t="s">
        <v>268</v>
      </c>
      <c r="W567" s="274" t="s">
        <v>5190</v>
      </c>
      <c r="X567" s="274" t="s">
        <v>1901</v>
      </c>
      <c r="Y567" s="274" t="s">
        <v>339</v>
      </c>
      <c r="Z567" s="274" t="s">
        <v>268</v>
      </c>
      <c r="AA567" s="274" t="s">
        <v>268</v>
      </c>
      <c r="AB567" s="274" t="s">
        <v>268</v>
      </c>
      <c r="AC567" s="274" t="s">
        <v>268</v>
      </c>
      <c r="AD567" s="274" t="s">
        <v>268</v>
      </c>
      <c r="AE567" s="274" t="s">
        <v>287</v>
      </c>
      <c r="AF567" s="274" t="s">
        <v>1811</v>
      </c>
      <c r="AG567" s="274" t="s">
        <v>875</v>
      </c>
      <c r="AH567" s="274" t="s">
        <v>380</v>
      </c>
      <c r="AI567" s="274" t="s">
        <v>793</v>
      </c>
      <c r="AJ567" s="274" t="s">
        <v>268</v>
      </c>
      <c r="AK567" s="274" t="s">
        <v>413</v>
      </c>
      <c r="AL567" s="274" t="s">
        <v>268</v>
      </c>
      <c r="AM567" s="274" t="s">
        <v>353</v>
      </c>
      <c r="AN567" s="274" t="s">
        <v>268</v>
      </c>
      <c r="AO567" s="274" t="s">
        <v>268</v>
      </c>
      <c r="AP567" s="274" t="s">
        <v>268</v>
      </c>
      <c r="AQ567" s="274" t="s">
        <v>268</v>
      </c>
      <c r="AR567" s="274" t="s">
        <v>268</v>
      </c>
      <c r="AS567" s="274" t="s">
        <v>268</v>
      </c>
      <c r="AT567" s="274" t="s">
        <v>268</v>
      </c>
      <c r="AU567" s="274" t="s">
        <v>268</v>
      </c>
      <c r="AV567" s="274" t="s">
        <v>268</v>
      </c>
      <c r="AW567" s="274" t="s">
        <v>268</v>
      </c>
      <c r="AX567" s="274" t="s">
        <v>268</v>
      </c>
      <c r="AY567" s="274" t="s">
        <v>268</v>
      </c>
      <c r="AZ567" s="274" t="s">
        <v>268</v>
      </c>
      <c r="BA567" s="274" t="s">
        <v>268</v>
      </c>
      <c r="BB567" s="274" t="s">
        <v>268</v>
      </c>
      <c r="BC567" s="274" t="s">
        <v>268</v>
      </c>
      <c r="BD567" s="274" t="s">
        <v>268</v>
      </c>
      <c r="BE567" s="274" t="s">
        <v>268</v>
      </c>
      <c r="BF567" s="274" t="s">
        <v>268</v>
      </c>
      <c r="BG567" s="274" t="s">
        <v>268</v>
      </c>
      <c r="BH567" s="274" t="s">
        <v>268</v>
      </c>
      <c r="BI567" s="274" t="s">
        <v>268</v>
      </c>
      <c r="BJ567" s="274" t="s">
        <v>268</v>
      </c>
      <c r="BK567" s="274" t="s">
        <v>268</v>
      </c>
      <c r="BL567" s="274" t="s">
        <v>268</v>
      </c>
      <c r="BM567" s="274" t="s">
        <v>268</v>
      </c>
      <c r="BN567" s="274" t="s">
        <v>268</v>
      </c>
      <c r="BO567" s="274" t="s">
        <v>268</v>
      </c>
      <c r="BP567" s="274" t="s">
        <v>268</v>
      </c>
      <c r="BQ567" s="274" t="s">
        <v>268</v>
      </c>
      <c r="BR567" s="274" t="s">
        <v>268</v>
      </c>
      <c r="BS567" s="274" t="s">
        <v>268</v>
      </c>
      <c r="BT567" s="274" t="s">
        <v>268</v>
      </c>
      <c r="BU567" s="274" t="s">
        <v>268</v>
      </c>
      <c r="BV567" s="274" t="s">
        <v>268</v>
      </c>
      <c r="BW567" s="274" t="s">
        <v>268</v>
      </c>
      <c r="BX567" s="274" t="s">
        <v>268</v>
      </c>
      <c r="BY567" s="295">
        <v>15</v>
      </c>
      <c r="BZ567" s="295">
        <v>15</v>
      </c>
      <c r="CA567" s="298" t="s">
        <v>142</v>
      </c>
      <c r="CB567" s="297">
        <v>123</v>
      </c>
      <c r="CC567" s="284">
        <f t="shared" si="34"/>
        <v>0</v>
      </c>
      <c r="CD567" s="295">
        <f t="shared" si="35"/>
        <v>15</v>
      </c>
      <c r="CE567" s="284">
        <f t="shared" si="36"/>
        <v>1</v>
      </c>
      <c r="CF567" s="295">
        <f t="shared" si="37"/>
        <v>0</v>
      </c>
      <c r="CG567" s="274" t="s">
        <v>1817</v>
      </c>
      <c r="CH567" s="274" t="s">
        <v>268</v>
      </c>
      <c r="CI567" s="274" t="s">
        <v>268</v>
      </c>
      <c r="CJ567" s="298" t="s">
        <v>275</v>
      </c>
      <c r="CK567" s="297">
        <v>3</v>
      </c>
      <c r="CL567" s="274" t="s">
        <v>268</v>
      </c>
      <c r="CM567" s="274" t="s">
        <v>268</v>
      </c>
      <c r="CN567" s="274" t="s">
        <v>268</v>
      </c>
      <c r="CO567" s="274" t="s">
        <v>268</v>
      </c>
      <c r="CP567" s="274" t="s">
        <v>268</v>
      </c>
      <c r="CQ567" s="274" t="s">
        <v>268</v>
      </c>
      <c r="CR567" s="274" t="s">
        <v>877</v>
      </c>
      <c r="CS567" s="274">
        <v>7.35</v>
      </c>
      <c r="CT567" s="274" t="s">
        <v>268</v>
      </c>
      <c r="CU567" s="274">
        <v>7.35</v>
      </c>
      <c r="CV567" s="274">
        <v>365</v>
      </c>
      <c r="CW567" s="274" t="s">
        <v>878</v>
      </c>
      <c r="CX567" s="274" t="s">
        <v>835</v>
      </c>
      <c r="CY567" s="274" t="s">
        <v>836</v>
      </c>
      <c r="CZ567" s="274" t="s">
        <v>837</v>
      </c>
      <c r="DA567" s="274" t="s">
        <v>268</v>
      </c>
      <c r="DB567" s="274" t="s">
        <v>268</v>
      </c>
      <c r="DC567" s="274" t="s">
        <v>268</v>
      </c>
      <c r="DD567" s="274" t="s">
        <v>268</v>
      </c>
      <c r="DE567" s="274" t="s">
        <v>268</v>
      </c>
      <c r="DF567" s="274" t="s">
        <v>268</v>
      </c>
      <c r="DG567" s="299">
        <f>IFERROR(IF(CA567="D",IF(CK567="A dispo.",CD567*VLOOKUP('DATI INPUT'!$F$27,TARIFFE_UD,2,FALSE),CD567*VLOOKUP(CK567,TARIFFE_UD,2,FALSE)),CD567*VLOOKUP(CB567-100,TARIFFE_UND,2,FALSE)),0)</f>
        <v>11.879255981742974</v>
      </c>
      <c r="DH567" s="299">
        <f>IFERROR(IF(CA567="D",IF(CK567="A dispo.",CF567*VLOOKUP('DATI INPUT'!$F$27,TARIFFE_UD,3,FALSE),CF567*VLOOKUP(CK567,TARIFFE_UD,3,FALSE)),CF567*VLOOKUP(CB567-100,TARIFFE_UND,3,FALSE)),0)</f>
        <v>0</v>
      </c>
    </row>
    <row r="568" spans="1:112" hidden="1" x14ac:dyDescent="0.25">
      <c r="A568" s="274" t="s">
        <v>5193</v>
      </c>
      <c r="B568" s="274" t="s">
        <v>1531</v>
      </c>
      <c r="C568" s="274" t="s">
        <v>631</v>
      </c>
      <c r="D568" s="274" t="s">
        <v>5194</v>
      </c>
      <c r="E568" s="274" t="s">
        <v>268</v>
      </c>
      <c r="F568" s="274" t="s">
        <v>156</v>
      </c>
      <c r="G568" s="274" t="s">
        <v>5195</v>
      </c>
      <c r="H568" s="274" t="s">
        <v>5060</v>
      </c>
      <c r="I568" s="274" t="s">
        <v>5196</v>
      </c>
      <c r="J568" s="274" t="s">
        <v>156</v>
      </c>
      <c r="K568" s="274" t="s">
        <v>5197</v>
      </c>
      <c r="L568" s="274" t="s">
        <v>984</v>
      </c>
      <c r="M568" s="274" t="s">
        <v>5198</v>
      </c>
      <c r="N568" s="274" t="s">
        <v>1891</v>
      </c>
      <c r="O568" s="274" t="s">
        <v>1892</v>
      </c>
      <c r="P568" s="274" t="s">
        <v>5199</v>
      </c>
      <c r="Q568" s="274" t="s">
        <v>277</v>
      </c>
      <c r="R568" s="274" t="s">
        <v>268</v>
      </c>
      <c r="S568" s="274" t="s">
        <v>268</v>
      </c>
      <c r="T568" s="274" t="s">
        <v>268</v>
      </c>
      <c r="U568" s="274" t="s">
        <v>268</v>
      </c>
      <c r="V568" s="274" t="s">
        <v>268</v>
      </c>
      <c r="W568" s="274" t="s">
        <v>2725</v>
      </c>
      <c r="X568" s="274" t="s">
        <v>613</v>
      </c>
      <c r="Y568" s="274" t="s">
        <v>304</v>
      </c>
      <c r="Z568" s="274" t="s">
        <v>268</v>
      </c>
      <c r="AA568" s="274" t="s">
        <v>268</v>
      </c>
      <c r="AB568" s="274" t="s">
        <v>268</v>
      </c>
      <c r="AC568" s="274" t="s">
        <v>268</v>
      </c>
      <c r="AD568" s="274" t="s">
        <v>268</v>
      </c>
      <c r="AE568" s="274" t="s">
        <v>287</v>
      </c>
      <c r="AF568" s="274" t="s">
        <v>1811</v>
      </c>
      <c r="AG568" s="274" t="s">
        <v>875</v>
      </c>
      <c r="AH568" s="274" t="s">
        <v>1812</v>
      </c>
      <c r="AI568" s="274" t="s">
        <v>899</v>
      </c>
      <c r="AJ568" s="274" t="s">
        <v>268</v>
      </c>
      <c r="AK568" s="274" t="s">
        <v>395</v>
      </c>
      <c r="AL568" s="274" t="s">
        <v>268</v>
      </c>
      <c r="AM568" s="274" t="s">
        <v>355</v>
      </c>
      <c r="AN568" s="274" t="s">
        <v>268</v>
      </c>
      <c r="AO568" s="274" t="s">
        <v>268</v>
      </c>
      <c r="AP568" s="274" t="s">
        <v>268</v>
      </c>
      <c r="AQ568" s="274" t="s">
        <v>268</v>
      </c>
      <c r="AR568" s="274" t="s">
        <v>268</v>
      </c>
      <c r="AS568" s="274" t="s">
        <v>268</v>
      </c>
      <c r="AT568" s="274" t="s">
        <v>268</v>
      </c>
      <c r="AU568" s="274" t="s">
        <v>268</v>
      </c>
      <c r="AV568" s="274" t="s">
        <v>268</v>
      </c>
      <c r="AW568" s="274" t="s">
        <v>268</v>
      </c>
      <c r="AX568" s="274" t="s">
        <v>268</v>
      </c>
      <c r="AY568" s="274" t="s">
        <v>268</v>
      </c>
      <c r="AZ568" s="274" t="s">
        <v>268</v>
      </c>
      <c r="BA568" s="274" t="s">
        <v>268</v>
      </c>
      <c r="BB568" s="274" t="s">
        <v>268</v>
      </c>
      <c r="BC568" s="274" t="s">
        <v>268</v>
      </c>
      <c r="BD568" s="274" t="s">
        <v>268</v>
      </c>
      <c r="BE568" s="274" t="s">
        <v>268</v>
      </c>
      <c r="BF568" s="274" t="s">
        <v>268</v>
      </c>
      <c r="BG568" s="274" t="s">
        <v>268</v>
      </c>
      <c r="BH568" s="274" t="s">
        <v>268</v>
      </c>
      <c r="BI568" s="274" t="s">
        <v>268</v>
      </c>
      <c r="BJ568" s="274" t="s">
        <v>268</v>
      </c>
      <c r="BK568" s="274" t="s">
        <v>268</v>
      </c>
      <c r="BL568" s="274" t="s">
        <v>268</v>
      </c>
      <c r="BM568" s="274" t="s">
        <v>268</v>
      </c>
      <c r="BN568" s="274" t="s">
        <v>268</v>
      </c>
      <c r="BO568" s="274" t="s">
        <v>268</v>
      </c>
      <c r="BP568" s="274" t="s">
        <v>268</v>
      </c>
      <c r="BQ568" s="274" t="s">
        <v>268</v>
      </c>
      <c r="BR568" s="274" t="s">
        <v>268</v>
      </c>
      <c r="BS568" s="274" t="s">
        <v>268</v>
      </c>
      <c r="BT568" s="274" t="s">
        <v>268</v>
      </c>
      <c r="BU568" s="274" t="s">
        <v>268</v>
      </c>
      <c r="BV568" s="274" t="s">
        <v>268</v>
      </c>
      <c r="BW568" s="274" t="s">
        <v>268</v>
      </c>
      <c r="BX568" s="274" t="s">
        <v>268</v>
      </c>
      <c r="BY568" s="295">
        <v>115</v>
      </c>
      <c r="BZ568" s="295">
        <v>115</v>
      </c>
      <c r="CA568" s="298" t="s">
        <v>142</v>
      </c>
      <c r="CB568" s="297">
        <v>122</v>
      </c>
      <c r="CC568" s="284">
        <f t="shared" si="34"/>
        <v>0</v>
      </c>
      <c r="CD568" s="295">
        <f t="shared" si="35"/>
        <v>115</v>
      </c>
      <c r="CE568" s="284">
        <f t="shared" si="36"/>
        <v>0</v>
      </c>
      <c r="CF568" s="295">
        <f t="shared" si="37"/>
        <v>1</v>
      </c>
      <c r="CG568" s="274" t="s">
        <v>876</v>
      </c>
      <c r="CH568" s="274" t="s">
        <v>268</v>
      </c>
      <c r="CI568" s="274" t="s">
        <v>268</v>
      </c>
      <c r="CJ568" s="298" t="s">
        <v>268</v>
      </c>
      <c r="CK568" s="298" t="s">
        <v>736</v>
      </c>
      <c r="CL568" s="274" t="s">
        <v>268</v>
      </c>
      <c r="CM568" s="274" t="s">
        <v>268</v>
      </c>
      <c r="CN568" s="274" t="s">
        <v>268</v>
      </c>
      <c r="CO568" s="274" t="s">
        <v>268</v>
      </c>
      <c r="CP568" s="274" t="s">
        <v>268</v>
      </c>
      <c r="CQ568" s="274" t="s">
        <v>268</v>
      </c>
      <c r="CR568" s="274" t="s">
        <v>877</v>
      </c>
      <c r="CS568" s="274">
        <v>108.91</v>
      </c>
      <c r="CT568" s="274" t="s">
        <v>268</v>
      </c>
      <c r="CU568" s="274">
        <v>108.91</v>
      </c>
      <c r="CV568" s="274">
        <v>365</v>
      </c>
      <c r="CW568" s="274" t="s">
        <v>878</v>
      </c>
      <c r="CX568" s="274" t="s">
        <v>835</v>
      </c>
      <c r="CY568" s="274" t="s">
        <v>836</v>
      </c>
      <c r="CZ568" s="274" t="s">
        <v>837</v>
      </c>
      <c r="DA568" s="274" t="s">
        <v>268</v>
      </c>
      <c r="DB568" s="274" t="s">
        <v>268</v>
      </c>
      <c r="DC568" s="274" t="s">
        <v>268</v>
      </c>
      <c r="DD568" s="274" t="s">
        <v>268</v>
      </c>
      <c r="DE568" s="274" t="s">
        <v>268</v>
      </c>
      <c r="DF568" s="274" t="s">
        <v>268</v>
      </c>
      <c r="DG568" s="299">
        <f>IFERROR(IF(CA568="D",IF(CK568="A dispo.",CD568*VLOOKUP('DATI INPUT'!$F$27,TARIFFE_UD,2,FALSE),CD568*VLOOKUP(CK568,TARIFFE_UD,2,FALSE)),CD568*VLOOKUP(CB568-100,TARIFFE_UND,2,FALSE)),0)</f>
        <v>91.074295860029466</v>
      </c>
      <c r="DH568" s="299">
        <f>IFERROR(IF(CA568="D",IF(CK568="A dispo.",CF568*VLOOKUP('DATI INPUT'!$F$27,TARIFFE_UD,3,FALSE),CF568*VLOOKUP(CK568,TARIFFE_UD,3,FALSE)),CF568*VLOOKUP(CB568-100,TARIFFE_UND,3,FALSE)),0)</f>
        <v>60.367780403072892</v>
      </c>
    </row>
    <row r="569" spans="1:112" hidden="1" x14ac:dyDescent="0.25">
      <c r="A569" s="274" t="s">
        <v>5200</v>
      </c>
      <c r="B569" s="274" t="s">
        <v>5201</v>
      </c>
      <c r="C569" s="274" t="s">
        <v>632</v>
      </c>
      <c r="D569" s="274" t="s">
        <v>5202</v>
      </c>
      <c r="E569" s="274" t="s">
        <v>268</v>
      </c>
      <c r="F569" s="274" t="s">
        <v>156</v>
      </c>
      <c r="G569" s="274" t="s">
        <v>5203</v>
      </c>
      <c r="H569" s="274" t="s">
        <v>849</v>
      </c>
      <c r="I569" s="274" t="s">
        <v>626</v>
      </c>
      <c r="J569" s="274" t="s">
        <v>156</v>
      </c>
      <c r="K569" s="274" t="s">
        <v>5204</v>
      </c>
      <c r="L569" s="274" t="s">
        <v>984</v>
      </c>
      <c r="M569" s="274" t="s">
        <v>5205</v>
      </c>
      <c r="N569" s="274" t="s">
        <v>5206</v>
      </c>
      <c r="O569" s="274" t="s">
        <v>5207</v>
      </c>
      <c r="P569" s="274" t="s">
        <v>5208</v>
      </c>
      <c r="Q569" s="274" t="s">
        <v>279</v>
      </c>
      <c r="R569" s="274" t="s">
        <v>153</v>
      </c>
      <c r="S569" s="274" t="s">
        <v>268</v>
      </c>
      <c r="T569" s="274" t="s">
        <v>268</v>
      </c>
      <c r="U569" s="274" t="s">
        <v>268</v>
      </c>
      <c r="V569" s="274" t="s">
        <v>268</v>
      </c>
      <c r="W569" s="274" t="s">
        <v>2352</v>
      </c>
      <c r="X569" s="274" t="s">
        <v>1847</v>
      </c>
      <c r="Y569" s="274" t="s">
        <v>466</v>
      </c>
      <c r="Z569" s="274" t="s">
        <v>268</v>
      </c>
      <c r="AA569" s="274" t="s">
        <v>268</v>
      </c>
      <c r="AB569" s="274" t="s">
        <v>268</v>
      </c>
      <c r="AC569" s="274" t="s">
        <v>268</v>
      </c>
      <c r="AD569" s="274" t="s">
        <v>268</v>
      </c>
      <c r="AE569" s="274" t="s">
        <v>287</v>
      </c>
      <c r="AF569" s="274" t="s">
        <v>1811</v>
      </c>
      <c r="AG569" s="274" t="s">
        <v>875</v>
      </c>
      <c r="AH569" s="274" t="s">
        <v>1848</v>
      </c>
      <c r="AI569" s="274" t="s">
        <v>929</v>
      </c>
      <c r="AJ569" s="274" t="s">
        <v>268</v>
      </c>
      <c r="AK569" s="274" t="s">
        <v>382</v>
      </c>
      <c r="AL569" s="274" t="s">
        <v>268</v>
      </c>
      <c r="AM569" s="274" t="s">
        <v>288</v>
      </c>
      <c r="AN569" s="274" t="s">
        <v>268</v>
      </c>
      <c r="AO569" s="274" t="s">
        <v>268</v>
      </c>
      <c r="AP569" s="274" t="s">
        <v>268</v>
      </c>
      <c r="AQ569" s="274" t="s">
        <v>268</v>
      </c>
      <c r="AR569" s="274" t="s">
        <v>268</v>
      </c>
      <c r="AS569" s="274" t="s">
        <v>268</v>
      </c>
      <c r="AT569" s="274" t="s">
        <v>268</v>
      </c>
      <c r="AU569" s="274" t="s">
        <v>268</v>
      </c>
      <c r="AV569" s="274" t="s">
        <v>268</v>
      </c>
      <c r="AW569" s="274" t="s">
        <v>268</v>
      </c>
      <c r="AX569" s="274" t="s">
        <v>268</v>
      </c>
      <c r="AY569" s="274" t="s">
        <v>268</v>
      </c>
      <c r="AZ569" s="274" t="s">
        <v>268</v>
      </c>
      <c r="BA569" s="274" t="s">
        <v>268</v>
      </c>
      <c r="BB569" s="274" t="s">
        <v>268</v>
      </c>
      <c r="BC569" s="274" t="s">
        <v>268</v>
      </c>
      <c r="BD569" s="274" t="s">
        <v>268</v>
      </c>
      <c r="BE569" s="274" t="s">
        <v>268</v>
      </c>
      <c r="BF569" s="274" t="s">
        <v>268</v>
      </c>
      <c r="BG569" s="274" t="s">
        <v>268</v>
      </c>
      <c r="BH569" s="274" t="s">
        <v>268</v>
      </c>
      <c r="BI569" s="274" t="s">
        <v>268</v>
      </c>
      <c r="BJ569" s="274" t="s">
        <v>268</v>
      </c>
      <c r="BK569" s="274" t="s">
        <v>268</v>
      </c>
      <c r="BL569" s="274" t="s">
        <v>268</v>
      </c>
      <c r="BM569" s="274" t="s">
        <v>268</v>
      </c>
      <c r="BN569" s="274" t="s">
        <v>268</v>
      </c>
      <c r="BO569" s="274" t="s">
        <v>268</v>
      </c>
      <c r="BP569" s="274" t="s">
        <v>268</v>
      </c>
      <c r="BQ569" s="274" t="s">
        <v>268</v>
      </c>
      <c r="BR569" s="274" t="s">
        <v>268</v>
      </c>
      <c r="BS569" s="274" t="s">
        <v>268</v>
      </c>
      <c r="BT569" s="274" t="s">
        <v>268</v>
      </c>
      <c r="BU569" s="274" t="s">
        <v>268</v>
      </c>
      <c r="BV569" s="274" t="s">
        <v>268</v>
      </c>
      <c r="BW569" s="274" t="s">
        <v>268</v>
      </c>
      <c r="BX569" s="274" t="s">
        <v>268</v>
      </c>
      <c r="BY569" s="295">
        <v>53</v>
      </c>
      <c r="BZ569" s="295">
        <v>53</v>
      </c>
      <c r="CA569" s="298" t="s">
        <v>142</v>
      </c>
      <c r="CB569" s="297">
        <v>122</v>
      </c>
      <c r="CC569" s="284">
        <f t="shared" si="34"/>
        <v>0</v>
      </c>
      <c r="CD569" s="295">
        <f t="shared" si="35"/>
        <v>52.999999999999993</v>
      </c>
      <c r="CE569" s="284">
        <f t="shared" si="36"/>
        <v>0</v>
      </c>
      <c r="CF569" s="295">
        <f t="shared" si="37"/>
        <v>1</v>
      </c>
      <c r="CG569" s="274" t="s">
        <v>876</v>
      </c>
      <c r="CH569" s="274" t="s">
        <v>268</v>
      </c>
      <c r="CI569" s="274" t="s">
        <v>268</v>
      </c>
      <c r="CJ569" s="298" t="s">
        <v>268</v>
      </c>
      <c r="CK569" s="298" t="s">
        <v>736</v>
      </c>
      <c r="CL569" s="274" t="s">
        <v>268</v>
      </c>
      <c r="CM569" s="274" t="s">
        <v>268</v>
      </c>
      <c r="CN569" s="274" t="s">
        <v>268</v>
      </c>
      <c r="CO569" s="274" t="s">
        <v>268</v>
      </c>
      <c r="CP569" s="274" t="s">
        <v>268</v>
      </c>
      <c r="CQ569" s="274" t="s">
        <v>268</v>
      </c>
      <c r="CR569" s="274" t="s">
        <v>877</v>
      </c>
      <c r="CS569" s="274">
        <v>78.53</v>
      </c>
      <c r="CT569" s="274" t="s">
        <v>268</v>
      </c>
      <c r="CU569" s="274">
        <v>78.53</v>
      </c>
      <c r="CV569" s="274">
        <v>365</v>
      </c>
      <c r="CW569" s="274" t="s">
        <v>878</v>
      </c>
      <c r="CX569" s="274" t="s">
        <v>835</v>
      </c>
      <c r="CY569" s="274" t="s">
        <v>836</v>
      </c>
      <c r="CZ569" s="274" t="s">
        <v>837</v>
      </c>
      <c r="DA569" s="274" t="s">
        <v>268</v>
      </c>
      <c r="DB569" s="274" t="s">
        <v>268</v>
      </c>
      <c r="DC569" s="274" t="s">
        <v>268</v>
      </c>
      <c r="DD569" s="274" t="s">
        <v>268</v>
      </c>
      <c r="DE569" s="274" t="s">
        <v>268</v>
      </c>
      <c r="DF569" s="274" t="s">
        <v>268</v>
      </c>
      <c r="DG569" s="299">
        <f>IFERROR(IF(CA569="D",IF(CK569="A dispo.",CD569*VLOOKUP('DATI INPUT'!$F$27,TARIFFE_UD,2,FALSE),CD569*VLOOKUP(CK569,TARIFFE_UD,2,FALSE)),CD569*VLOOKUP(CB569-100,TARIFFE_UND,2,FALSE)),0)</f>
        <v>41.973371135491831</v>
      </c>
      <c r="DH569" s="299">
        <f>IFERROR(IF(CA569="D",IF(CK569="A dispo.",CF569*VLOOKUP('DATI INPUT'!$F$27,TARIFFE_UD,3,FALSE),CF569*VLOOKUP(CK569,TARIFFE_UD,3,FALSE)),CF569*VLOOKUP(CB569-100,TARIFFE_UND,3,FALSE)),0)</f>
        <v>60.367780403072892</v>
      </c>
    </row>
    <row r="570" spans="1:112" hidden="1" x14ac:dyDescent="0.25">
      <c r="A570" s="274" t="s">
        <v>5209</v>
      </c>
      <c r="B570" s="274" t="s">
        <v>5210</v>
      </c>
      <c r="C570" s="274" t="s">
        <v>1439</v>
      </c>
      <c r="D570" s="274" t="s">
        <v>5211</v>
      </c>
      <c r="E570" s="274" t="s">
        <v>268</v>
      </c>
      <c r="F570" s="274" t="s">
        <v>156</v>
      </c>
      <c r="G570" s="274" t="s">
        <v>5212</v>
      </c>
      <c r="H570" s="274" t="s">
        <v>849</v>
      </c>
      <c r="I570" s="274" t="s">
        <v>5213</v>
      </c>
      <c r="J570" s="274" t="s">
        <v>156</v>
      </c>
      <c r="K570" s="274" t="s">
        <v>5214</v>
      </c>
      <c r="L570" s="274" t="s">
        <v>960</v>
      </c>
      <c r="M570" s="274" t="s">
        <v>5215</v>
      </c>
      <c r="N570" s="274" t="s">
        <v>1134</v>
      </c>
      <c r="O570" s="274" t="s">
        <v>5216</v>
      </c>
      <c r="P570" s="274" t="s">
        <v>268</v>
      </c>
      <c r="Q570" s="274" t="s">
        <v>268</v>
      </c>
      <c r="R570" s="274" t="s">
        <v>268</v>
      </c>
      <c r="S570" s="274" t="s">
        <v>268</v>
      </c>
      <c r="T570" s="274" t="s">
        <v>268</v>
      </c>
      <c r="U570" s="274" t="s">
        <v>268</v>
      </c>
      <c r="V570" s="274" t="s">
        <v>268</v>
      </c>
      <c r="W570" s="274" t="s">
        <v>2352</v>
      </c>
      <c r="X570" s="274" t="s">
        <v>1847</v>
      </c>
      <c r="Y570" s="274" t="s">
        <v>466</v>
      </c>
      <c r="Z570" s="274" t="s">
        <v>268</v>
      </c>
      <c r="AA570" s="274" t="s">
        <v>268</v>
      </c>
      <c r="AB570" s="274" t="s">
        <v>268</v>
      </c>
      <c r="AC570" s="274" t="s">
        <v>268</v>
      </c>
      <c r="AD570" s="274" t="s">
        <v>268</v>
      </c>
      <c r="AE570" s="274" t="s">
        <v>287</v>
      </c>
      <c r="AF570" s="274" t="s">
        <v>1811</v>
      </c>
      <c r="AG570" s="274" t="s">
        <v>875</v>
      </c>
      <c r="AH570" s="274" t="s">
        <v>1848</v>
      </c>
      <c r="AI570" s="274" t="s">
        <v>929</v>
      </c>
      <c r="AJ570" s="274" t="s">
        <v>268</v>
      </c>
      <c r="AK570" s="274" t="s">
        <v>377</v>
      </c>
      <c r="AL570" s="274" t="s">
        <v>268</v>
      </c>
      <c r="AM570" s="274" t="s">
        <v>268</v>
      </c>
      <c r="AN570" s="274" t="s">
        <v>268</v>
      </c>
      <c r="AO570" s="274" t="s">
        <v>268</v>
      </c>
      <c r="AP570" s="274" t="s">
        <v>268</v>
      </c>
      <c r="AQ570" s="274" t="s">
        <v>268</v>
      </c>
      <c r="AR570" s="274" t="s">
        <v>268</v>
      </c>
      <c r="AS570" s="274" t="s">
        <v>268</v>
      </c>
      <c r="AT570" s="274" t="s">
        <v>268</v>
      </c>
      <c r="AU570" s="274" t="s">
        <v>268</v>
      </c>
      <c r="AV570" s="274" t="s">
        <v>268</v>
      </c>
      <c r="AW570" s="274" t="s">
        <v>268</v>
      </c>
      <c r="AX570" s="274" t="s">
        <v>268</v>
      </c>
      <c r="AY570" s="274" t="s">
        <v>268</v>
      </c>
      <c r="AZ570" s="274" t="s">
        <v>268</v>
      </c>
      <c r="BA570" s="274" t="s">
        <v>268</v>
      </c>
      <c r="BB570" s="274" t="s">
        <v>268</v>
      </c>
      <c r="BC570" s="274" t="s">
        <v>268</v>
      </c>
      <c r="BD570" s="274" t="s">
        <v>268</v>
      </c>
      <c r="BE570" s="274" t="s">
        <v>268</v>
      </c>
      <c r="BF570" s="274" t="s">
        <v>268</v>
      </c>
      <c r="BG570" s="274" t="s">
        <v>268</v>
      </c>
      <c r="BH570" s="274" t="s">
        <v>268</v>
      </c>
      <c r="BI570" s="274" t="s">
        <v>268</v>
      </c>
      <c r="BJ570" s="274" t="s">
        <v>268</v>
      </c>
      <c r="BK570" s="274" t="s">
        <v>268</v>
      </c>
      <c r="BL570" s="274" t="s">
        <v>268</v>
      </c>
      <c r="BM570" s="274" t="s">
        <v>268</v>
      </c>
      <c r="BN570" s="274" t="s">
        <v>268</v>
      </c>
      <c r="BO570" s="274" t="s">
        <v>268</v>
      </c>
      <c r="BP570" s="274" t="s">
        <v>268</v>
      </c>
      <c r="BQ570" s="274" t="s">
        <v>268</v>
      </c>
      <c r="BR570" s="274" t="s">
        <v>268</v>
      </c>
      <c r="BS570" s="274" t="s">
        <v>268</v>
      </c>
      <c r="BT570" s="274" t="s">
        <v>268</v>
      </c>
      <c r="BU570" s="274" t="s">
        <v>268</v>
      </c>
      <c r="BV570" s="274" t="s">
        <v>268</v>
      </c>
      <c r="BW570" s="274" t="s">
        <v>268</v>
      </c>
      <c r="BX570" s="274" t="s">
        <v>268</v>
      </c>
      <c r="BY570" s="295">
        <v>48</v>
      </c>
      <c r="BZ570" s="295">
        <v>48</v>
      </c>
      <c r="CA570" s="298" t="s">
        <v>142</v>
      </c>
      <c r="CB570" s="297">
        <v>122</v>
      </c>
      <c r="CC570" s="284">
        <f t="shared" si="34"/>
        <v>0</v>
      </c>
      <c r="CD570" s="295">
        <f t="shared" si="35"/>
        <v>47.999999999999993</v>
      </c>
      <c r="CE570" s="284">
        <f t="shared" si="36"/>
        <v>0</v>
      </c>
      <c r="CF570" s="295">
        <f t="shared" si="37"/>
        <v>1</v>
      </c>
      <c r="CG570" s="274" t="s">
        <v>876</v>
      </c>
      <c r="CH570" s="274" t="s">
        <v>268</v>
      </c>
      <c r="CI570" s="274" t="s">
        <v>268</v>
      </c>
      <c r="CJ570" s="298" t="s">
        <v>268</v>
      </c>
      <c r="CK570" s="298" t="s">
        <v>736</v>
      </c>
      <c r="CL570" s="274" t="s">
        <v>268</v>
      </c>
      <c r="CM570" s="274" t="s">
        <v>268</v>
      </c>
      <c r="CN570" s="274" t="s">
        <v>268</v>
      </c>
      <c r="CO570" s="274" t="s">
        <v>268</v>
      </c>
      <c r="CP570" s="274" t="s">
        <v>268</v>
      </c>
      <c r="CQ570" s="274" t="s">
        <v>268</v>
      </c>
      <c r="CR570" s="274" t="s">
        <v>877</v>
      </c>
      <c r="CS570" s="274">
        <v>76.08</v>
      </c>
      <c r="CT570" s="274" t="s">
        <v>268</v>
      </c>
      <c r="CU570" s="274">
        <v>76.08</v>
      </c>
      <c r="CV570" s="274">
        <v>365</v>
      </c>
      <c r="CW570" s="274" t="s">
        <v>878</v>
      </c>
      <c r="CX570" s="274" t="s">
        <v>835</v>
      </c>
      <c r="CY570" s="274" t="s">
        <v>836</v>
      </c>
      <c r="CZ570" s="274" t="s">
        <v>837</v>
      </c>
      <c r="DA570" s="274" t="s">
        <v>268</v>
      </c>
      <c r="DB570" s="274" t="s">
        <v>268</v>
      </c>
      <c r="DC570" s="274" t="s">
        <v>268</v>
      </c>
      <c r="DD570" s="274" t="s">
        <v>268</v>
      </c>
      <c r="DE570" s="274" t="s">
        <v>268</v>
      </c>
      <c r="DF570" s="274" t="s">
        <v>268</v>
      </c>
      <c r="DG570" s="299">
        <f>IFERROR(IF(CA570="D",IF(CK570="A dispo.",CD570*VLOOKUP('DATI INPUT'!$F$27,TARIFFE_UD,2,FALSE),CD570*VLOOKUP(CK570,TARIFFE_UD,2,FALSE)),CD570*VLOOKUP(CB570-100,TARIFFE_UND,2,FALSE)),0)</f>
        <v>38.013619141577507</v>
      </c>
      <c r="DH570" s="299">
        <f>IFERROR(IF(CA570="D",IF(CK570="A dispo.",CF570*VLOOKUP('DATI INPUT'!$F$27,TARIFFE_UD,3,FALSE),CF570*VLOOKUP(CK570,TARIFFE_UD,3,FALSE)),CF570*VLOOKUP(CB570-100,TARIFFE_UND,3,FALSE)),0)</f>
        <v>60.367780403072892</v>
      </c>
    </row>
    <row r="571" spans="1:112" x14ac:dyDescent="0.25">
      <c r="A571" s="274" t="s">
        <v>5217</v>
      </c>
      <c r="B571" s="274" t="s">
        <v>1145</v>
      </c>
      <c r="C571" s="274" t="s">
        <v>5218</v>
      </c>
      <c r="D571" s="274" t="s">
        <v>5219</v>
      </c>
      <c r="E571" s="274" t="s">
        <v>268</v>
      </c>
      <c r="F571" s="274" t="s">
        <v>156</v>
      </c>
      <c r="G571" s="274" t="s">
        <v>5220</v>
      </c>
      <c r="H571" s="274" t="s">
        <v>849</v>
      </c>
      <c r="I571" s="274" t="s">
        <v>5221</v>
      </c>
      <c r="J571" s="274" t="s">
        <v>274</v>
      </c>
      <c r="K571" s="274" t="s">
        <v>5222</v>
      </c>
      <c r="L571" s="274" t="s">
        <v>960</v>
      </c>
      <c r="M571" s="274" t="s">
        <v>2734</v>
      </c>
      <c r="N571" s="274" t="s">
        <v>984</v>
      </c>
      <c r="O571" s="274" t="s">
        <v>873</v>
      </c>
      <c r="P571" s="274" t="s">
        <v>1310</v>
      </c>
      <c r="Q571" s="274" t="s">
        <v>313</v>
      </c>
      <c r="R571" s="274" t="s">
        <v>268</v>
      </c>
      <c r="S571" s="274" t="s">
        <v>268</v>
      </c>
      <c r="T571" s="274" t="s">
        <v>268</v>
      </c>
      <c r="U571" s="274" t="s">
        <v>268</v>
      </c>
      <c r="V571" s="274" t="s">
        <v>268</v>
      </c>
      <c r="W571" s="274" t="s">
        <v>2734</v>
      </c>
      <c r="X571" s="274" t="s">
        <v>1310</v>
      </c>
      <c r="Y571" s="274" t="s">
        <v>313</v>
      </c>
      <c r="Z571" s="274" t="s">
        <v>268</v>
      </c>
      <c r="AA571" s="274" t="s">
        <v>268</v>
      </c>
      <c r="AB571" s="274" t="s">
        <v>268</v>
      </c>
      <c r="AC571" s="274" t="s">
        <v>268</v>
      </c>
      <c r="AD571" s="274" t="s">
        <v>268</v>
      </c>
      <c r="AE571" s="274" t="s">
        <v>287</v>
      </c>
      <c r="AF571" s="274" t="s">
        <v>1811</v>
      </c>
      <c r="AG571" s="274" t="s">
        <v>875</v>
      </c>
      <c r="AH571" s="274" t="s">
        <v>1812</v>
      </c>
      <c r="AI571" s="274" t="s">
        <v>767</v>
      </c>
      <c r="AJ571" s="274" t="s">
        <v>268</v>
      </c>
      <c r="AK571" s="274" t="s">
        <v>381</v>
      </c>
      <c r="AL571" s="274" t="s">
        <v>268</v>
      </c>
      <c r="AM571" s="274" t="s">
        <v>355</v>
      </c>
      <c r="AN571" s="274" t="s">
        <v>268</v>
      </c>
      <c r="AO571" s="274" t="s">
        <v>268</v>
      </c>
      <c r="AP571" s="274" t="s">
        <v>268</v>
      </c>
      <c r="AQ571" s="274" t="s">
        <v>268</v>
      </c>
      <c r="AR571" s="274" t="s">
        <v>268</v>
      </c>
      <c r="AS571" s="274" t="s">
        <v>268</v>
      </c>
      <c r="AT571" s="274" t="s">
        <v>268</v>
      </c>
      <c r="AU571" s="274" t="s">
        <v>268</v>
      </c>
      <c r="AV571" s="274" t="s">
        <v>268</v>
      </c>
      <c r="AW571" s="274" t="s">
        <v>268</v>
      </c>
      <c r="AX571" s="274" t="s">
        <v>268</v>
      </c>
      <c r="AY571" s="274" t="s">
        <v>268</v>
      </c>
      <c r="AZ571" s="274" t="s">
        <v>268</v>
      </c>
      <c r="BA571" s="274" t="s">
        <v>268</v>
      </c>
      <c r="BB571" s="274" t="s">
        <v>268</v>
      </c>
      <c r="BC571" s="274" t="s">
        <v>268</v>
      </c>
      <c r="BD571" s="274" t="s">
        <v>268</v>
      </c>
      <c r="BE571" s="274" t="s">
        <v>268</v>
      </c>
      <c r="BF571" s="274" t="s">
        <v>268</v>
      </c>
      <c r="BG571" s="274" t="s">
        <v>268</v>
      </c>
      <c r="BH571" s="274" t="s">
        <v>268</v>
      </c>
      <c r="BI571" s="274" t="s">
        <v>268</v>
      </c>
      <c r="BJ571" s="274" t="s">
        <v>268</v>
      </c>
      <c r="BK571" s="274" t="s">
        <v>268</v>
      </c>
      <c r="BL571" s="274" t="s">
        <v>268</v>
      </c>
      <c r="BM571" s="274" t="s">
        <v>268</v>
      </c>
      <c r="BN571" s="274" t="s">
        <v>268</v>
      </c>
      <c r="BO571" s="274" t="s">
        <v>268</v>
      </c>
      <c r="BP571" s="274" t="s">
        <v>268</v>
      </c>
      <c r="BQ571" s="274" t="s">
        <v>268</v>
      </c>
      <c r="BR571" s="274" t="s">
        <v>268</v>
      </c>
      <c r="BS571" s="274" t="s">
        <v>268</v>
      </c>
      <c r="BT571" s="274" t="s">
        <v>268</v>
      </c>
      <c r="BU571" s="274" t="s">
        <v>268</v>
      </c>
      <c r="BV571" s="274" t="s">
        <v>268</v>
      </c>
      <c r="BW571" s="274" t="s">
        <v>268</v>
      </c>
      <c r="BX571" s="274" t="s">
        <v>268</v>
      </c>
      <c r="BY571" s="295">
        <v>96</v>
      </c>
      <c r="BZ571" s="295">
        <v>96</v>
      </c>
      <c r="CA571" s="298" t="s">
        <v>142</v>
      </c>
      <c r="CB571" s="297">
        <v>122</v>
      </c>
      <c r="CC571" s="284">
        <f t="shared" si="34"/>
        <v>0</v>
      </c>
      <c r="CD571" s="295">
        <f t="shared" si="35"/>
        <v>95.999999999999986</v>
      </c>
      <c r="CE571" s="284">
        <f t="shared" si="36"/>
        <v>0</v>
      </c>
      <c r="CF571" s="295">
        <f t="shared" si="37"/>
        <v>1</v>
      </c>
      <c r="CG571" s="274" t="s">
        <v>876</v>
      </c>
      <c r="CH571" s="274" t="s">
        <v>268</v>
      </c>
      <c r="CI571" s="274" t="s">
        <v>268</v>
      </c>
      <c r="CJ571" s="298" t="s">
        <v>275</v>
      </c>
      <c r="CK571" s="297">
        <v>3</v>
      </c>
      <c r="CL571" s="274" t="s">
        <v>268</v>
      </c>
      <c r="CM571" s="274" t="s">
        <v>268</v>
      </c>
      <c r="CN571" s="274" t="s">
        <v>268</v>
      </c>
      <c r="CO571" s="274" t="s">
        <v>268</v>
      </c>
      <c r="CP571" s="274" t="s">
        <v>268</v>
      </c>
      <c r="CQ571" s="274" t="s">
        <v>268</v>
      </c>
      <c r="CR571" s="274" t="s">
        <v>877</v>
      </c>
      <c r="CS571" s="274">
        <v>115.92</v>
      </c>
      <c r="CT571" s="274" t="s">
        <v>268</v>
      </c>
      <c r="CU571" s="274">
        <v>115.92</v>
      </c>
      <c r="CV571" s="274">
        <v>365</v>
      </c>
      <c r="CW571" s="274" t="s">
        <v>878</v>
      </c>
      <c r="CX571" s="274" t="s">
        <v>835</v>
      </c>
      <c r="CY571" s="274" t="s">
        <v>836</v>
      </c>
      <c r="CZ571" s="274" t="s">
        <v>837</v>
      </c>
      <c r="DA571" s="274" t="s">
        <v>268</v>
      </c>
      <c r="DB571" s="274" t="s">
        <v>268</v>
      </c>
      <c r="DC571" s="274" t="s">
        <v>268</v>
      </c>
      <c r="DD571" s="274" t="s">
        <v>268</v>
      </c>
      <c r="DE571" s="274" t="s">
        <v>268</v>
      </c>
      <c r="DF571" s="274" t="s">
        <v>268</v>
      </c>
      <c r="DG571" s="299">
        <f>IFERROR(IF(CA571="D",IF(CK571="A dispo.",CD571*VLOOKUP('DATI INPUT'!$F$27,TARIFFE_UD,2,FALSE),CD571*VLOOKUP(CK571,TARIFFE_UD,2,FALSE)),CD571*VLOOKUP(CB571-100,TARIFFE_UND,2,FALSE)),0)</f>
        <v>76.027238283155015</v>
      </c>
      <c r="DH571" s="299">
        <f>IFERROR(IF(CA571="D",IF(CK571="A dispo.",CF571*VLOOKUP('DATI INPUT'!$F$27,TARIFFE_UD,3,FALSE),CF571*VLOOKUP(CK571,TARIFFE_UD,3,FALSE)),CF571*VLOOKUP(CB571-100,TARIFFE_UND,3,FALSE)),0)</f>
        <v>60.367780403072892</v>
      </c>
    </row>
    <row r="572" spans="1:112" x14ac:dyDescent="0.25">
      <c r="A572" s="274" t="s">
        <v>5223</v>
      </c>
      <c r="B572" s="274" t="s">
        <v>1145</v>
      </c>
      <c r="C572" s="274" t="s">
        <v>634</v>
      </c>
      <c r="D572" s="274" t="s">
        <v>5219</v>
      </c>
      <c r="E572" s="274" t="s">
        <v>268</v>
      </c>
      <c r="F572" s="274" t="s">
        <v>156</v>
      </c>
      <c r="G572" s="274" t="s">
        <v>5220</v>
      </c>
      <c r="H572" s="274" t="s">
        <v>849</v>
      </c>
      <c r="I572" s="274" t="s">
        <v>5221</v>
      </c>
      <c r="J572" s="274" t="s">
        <v>274</v>
      </c>
      <c r="K572" s="274" t="s">
        <v>5222</v>
      </c>
      <c r="L572" s="274" t="s">
        <v>960</v>
      </c>
      <c r="M572" s="274" t="s">
        <v>2734</v>
      </c>
      <c r="N572" s="274" t="s">
        <v>984</v>
      </c>
      <c r="O572" s="274" t="s">
        <v>873</v>
      </c>
      <c r="P572" s="274" t="s">
        <v>1310</v>
      </c>
      <c r="Q572" s="274" t="s">
        <v>313</v>
      </c>
      <c r="R572" s="274" t="s">
        <v>268</v>
      </c>
      <c r="S572" s="274" t="s">
        <v>268</v>
      </c>
      <c r="T572" s="274" t="s">
        <v>268</v>
      </c>
      <c r="U572" s="274" t="s">
        <v>268</v>
      </c>
      <c r="V572" s="274" t="s">
        <v>268</v>
      </c>
      <c r="W572" s="274" t="s">
        <v>2734</v>
      </c>
      <c r="X572" s="274" t="s">
        <v>1310</v>
      </c>
      <c r="Y572" s="274" t="s">
        <v>313</v>
      </c>
      <c r="Z572" s="274" t="s">
        <v>268</v>
      </c>
      <c r="AA572" s="274" t="s">
        <v>268</v>
      </c>
      <c r="AB572" s="274" t="s">
        <v>268</v>
      </c>
      <c r="AC572" s="274" t="s">
        <v>268</v>
      </c>
      <c r="AD572" s="274" t="s">
        <v>268</v>
      </c>
      <c r="AE572" s="274" t="s">
        <v>287</v>
      </c>
      <c r="AF572" s="274" t="s">
        <v>1811</v>
      </c>
      <c r="AG572" s="274" t="s">
        <v>875</v>
      </c>
      <c r="AH572" s="274" t="s">
        <v>1812</v>
      </c>
      <c r="AI572" s="274" t="s">
        <v>767</v>
      </c>
      <c r="AJ572" s="274" t="s">
        <v>268</v>
      </c>
      <c r="AK572" s="274" t="s">
        <v>377</v>
      </c>
      <c r="AL572" s="274" t="s">
        <v>268</v>
      </c>
      <c r="AM572" s="274" t="s">
        <v>353</v>
      </c>
      <c r="AN572" s="274" t="s">
        <v>268</v>
      </c>
      <c r="AO572" s="274" t="s">
        <v>268</v>
      </c>
      <c r="AP572" s="274" t="s">
        <v>268</v>
      </c>
      <c r="AQ572" s="274" t="s">
        <v>268</v>
      </c>
      <c r="AR572" s="274" t="s">
        <v>268</v>
      </c>
      <c r="AS572" s="274" t="s">
        <v>268</v>
      </c>
      <c r="AT572" s="274" t="s">
        <v>268</v>
      </c>
      <c r="AU572" s="274" t="s">
        <v>268</v>
      </c>
      <c r="AV572" s="274" t="s">
        <v>268</v>
      </c>
      <c r="AW572" s="274" t="s">
        <v>268</v>
      </c>
      <c r="AX572" s="274" t="s">
        <v>268</v>
      </c>
      <c r="AY572" s="274" t="s">
        <v>268</v>
      </c>
      <c r="AZ572" s="274" t="s">
        <v>268</v>
      </c>
      <c r="BA572" s="274" t="s">
        <v>268</v>
      </c>
      <c r="BB572" s="274" t="s">
        <v>268</v>
      </c>
      <c r="BC572" s="274" t="s">
        <v>268</v>
      </c>
      <c r="BD572" s="274" t="s">
        <v>268</v>
      </c>
      <c r="BE572" s="274" t="s">
        <v>268</v>
      </c>
      <c r="BF572" s="274" t="s">
        <v>268</v>
      </c>
      <c r="BG572" s="274" t="s">
        <v>268</v>
      </c>
      <c r="BH572" s="274" t="s">
        <v>268</v>
      </c>
      <c r="BI572" s="274" t="s">
        <v>268</v>
      </c>
      <c r="BJ572" s="274" t="s">
        <v>268</v>
      </c>
      <c r="BK572" s="274" t="s">
        <v>268</v>
      </c>
      <c r="BL572" s="274" t="s">
        <v>268</v>
      </c>
      <c r="BM572" s="274" t="s">
        <v>268</v>
      </c>
      <c r="BN572" s="274" t="s">
        <v>268</v>
      </c>
      <c r="BO572" s="274" t="s">
        <v>268</v>
      </c>
      <c r="BP572" s="274" t="s">
        <v>268</v>
      </c>
      <c r="BQ572" s="274" t="s">
        <v>268</v>
      </c>
      <c r="BR572" s="274" t="s">
        <v>268</v>
      </c>
      <c r="BS572" s="274" t="s">
        <v>268</v>
      </c>
      <c r="BT572" s="274" t="s">
        <v>268</v>
      </c>
      <c r="BU572" s="274" t="s">
        <v>268</v>
      </c>
      <c r="BV572" s="274" t="s">
        <v>268</v>
      </c>
      <c r="BW572" s="274" t="s">
        <v>268</v>
      </c>
      <c r="BX572" s="274" t="s">
        <v>268</v>
      </c>
      <c r="BY572" s="295">
        <v>20</v>
      </c>
      <c r="BZ572" s="295">
        <v>20</v>
      </c>
      <c r="CA572" s="298" t="s">
        <v>142</v>
      </c>
      <c r="CB572" s="297">
        <v>123</v>
      </c>
      <c r="CC572" s="284">
        <f t="shared" si="34"/>
        <v>0</v>
      </c>
      <c r="CD572" s="295">
        <f t="shared" si="35"/>
        <v>20</v>
      </c>
      <c r="CE572" s="284">
        <f t="shared" si="36"/>
        <v>1</v>
      </c>
      <c r="CF572" s="295">
        <f t="shared" si="37"/>
        <v>0</v>
      </c>
      <c r="CG572" s="274" t="s">
        <v>1817</v>
      </c>
      <c r="CH572" s="274" t="s">
        <v>268</v>
      </c>
      <c r="CI572" s="274" t="s">
        <v>268</v>
      </c>
      <c r="CJ572" s="298" t="s">
        <v>275</v>
      </c>
      <c r="CK572" s="297">
        <v>3</v>
      </c>
      <c r="CL572" s="274" t="s">
        <v>268</v>
      </c>
      <c r="CM572" s="274" t="s">
        <v>268</v>
      </c>
      <c r="CN572" s="274" t="s">
        <v>268</v>
      </c>
      <c r="CO572" s="274" t="s">
        <v>268</v>
      </c>
      <c r="CP572" s="274" t="s">
        <v>268</v>
      </c>
      <c r="CQ572" s="274" t="s">
        <v>268</v>
      </c>
      <c r="CR572" s="274" t="s">
        <v>877</v>
      </c>
      <c r="CS572" s="274">
        <v>9.8000000000000007</v>
      </c>
      <c r="CT572" s="274" t="s">
        <v>268</v>
      </c>
      <c r="CU572" s="274">
        <v>9.8000000000000007</v>
      </c>
      <c r="CV572" s="274">
        <v>365</v>
      </c>
      <c r="CW572" s="274" t="s">
        <v>878</v>
      </c>
      <c r="CX572" s="274" t="s">
        <v>835</v>
      </c>
      <c r="CY572" s="274" t="s">
        <v>836</v>
      </c>
      <c r="CZ572" s="274" t="s">
        <v>837</v>
      </c>
      <c r="DA572" s="274" t="s">
        <v>268</v>
      </c>
      <c r="DB572" s="274" t="s">
        <v>268</v>
      </c>
      <c r="DC572" s="274" t="s">
        <v>268</v>
      </c>
      <c r="DD572" s="274" t="s">
        <v>268</v>
      </c>
      <c r="DE572" s="274" t="s">
        <v>268</v>
      </c>
      <c r="DF572" s="274" t="s">
        <v>268</v>
      </c>
      <c r="DG572" s="299">
        <f>IFERROR(IF(CA572="D",IF(CK572="A dispo.",CD572*VLOOKUP('DATI INPUT'!$F$27,TARIFFE_UD,2,FALSE),CD572*VLOOKUP(CK572,TARIFFE_UD,2,FALSE)),CD572*VLOOKUP(CB572-100,TARIFFE_UND,2,FALSE)),0)</f>
        <v>15.839007975657298</v>
      </c>
      <c r="DH572" s="299">
        <f>IFERROR(IF(CA572="D",IF(CK572="A dispo.",CF572*VLOOKUP('DATI INPUT'!$F$27,TARIFFE_UD,3,FALSE),CF572*VLOOKUP(CK572,TARIFFE_UD,3,FALSE)),CF572*VLOOKUP(CB572-100,TARIFFE_UND,3,FALSE)),0)</f>
        <v>0</v>
      </c>
    </row>
    <row r="573" spans="1:112" hidden="1" x14ac:dyDescent="0.25">
      <c r="A573" s="274" t="s">
        <v>5224</v>
      </c>
      <c r="B573" s="274" t="s">
        <v>1535</v>
      </c>
      <c r="C573" s="274" t="s">
        <v>635</v>
      </c>
      <c r="D573" s="274" t="s">
        <v>5225</v>
      </c>
      <c r="E573" s="274" t="s">
        <v>268</v>
      </c>
      <c r="F573" s="274" t="s">
        <v>156</v>
      </c>
      <c r="G573" s="274" t="s">
        <v>5226</v>
      </c>
      <c r="H573" s="274" t="s">
        <v>849</v>
      </c>
      <c r="I573" s="274" t="s">
        <v>5227</v>
      </c>
      <c r="J573" s="274" t="s">
        <v>156</v>
      </c>
      <c r="K573" s="274" t="s">
        <v>5228</v>
      </c>
      <c r="L573" s="274" t="s">
        <v>871</v>
      </c>
      <c r="M573" s="274" t="s">
        <v>5229</v>
      </c>
      <c r="N573" s="274" t="s">
        <v>1135</v>
      </c>
      <c r="O573" s="274" t="s">
        <v>873</v>
      </c>
      <c r="P573" s="274" t="s">
        <v>5230</v>
      </c>
      <c r="Q573" s="274" t="s">
        <v>343</v>
      </c>
      <c r="R573" s="274" t="s">
        <v>268</v>
      </c>
      <c r="S573" s="274" t="s">
        <v>268</v>
      </c>
      <c r="T573" s="274" t="s">
        <v>268</v>
      </c>
      <c r="U573" s="274" t="s">
        <v>268</v>
      </c>
      <c r="V573" s="274" t="s">
        <v>268</v>
      </c>
      <c r="W573" s="274" t="s">
        <v>5231</v>
      </c>
      <c r="X573" s="274" t="s">
        <v>613</v>
      </c>
      <c r="Y573" s="274" t="s">
        <v>498</v>
      </c>
      <c r="Z573" s="274" t="s">
        <v>268</v>
      </c>
      <c r="AA573" s="274" t="s">
        <v>268</v>
      </c>
      <c r="AB573" s="274" t="s">
        <v>268</v>
      </c>
      <c r="AC573" s="274" t="s">
        <v>268</v>
      </c>
      <c r="AD573" s="274" t="s">
        <v>268</v>
      </c>
      <c r="AE573" s="274" t="s">
        <v>287</v>
      </c>
      <c r="AF573" s="274" t="s">
        <v>1811</v>
      </c>
      <c r="AG573" s="274" t="s">
        <v>875</v>
      </c>
      <c r="AH573" s="274" t="s">
        <v>1848</v>
      </c>
      <c r="AI573" s="274" t="s">
        <v>708</v>
      </c>
      <c r="AJ573" s="274" t="s">
        <v>268</v>
      </c>
      <c r="AK573" s="274" t="s">
        <v>705</v>
      </c>
      <c r="AL573" s="274" t="s">
        <v>268</v>
      </c>
      <c r="AM573" s="274" t="s">
        <v>288</v>
      </c>
      <c r="AN573" s="274" t="s">
        <v>268</v>
      </c>
      <c r="AO573" s="274" t="s">
        <v>268</v>
      </c>
      <c r="AP573" s="274" t="s">
        <v>268</v>
      </c>
      <c r="AQ573" s="274" t="s">
        <v>268</v>
      </c>
      <c r="AR573" s="274" t="s">
        <v>268</v>
      </c>
      <c r="AS573" s="274" t="s">
        <v>268</v>
      </c>
      <c r="AT573" s="274" t="s">
        <v>268</v>
      </c>
      <c r="AU573" s="274" t="s">
        <v>268</v>
      </c>
      <c r="AV573" s="274" t="s">
        <v>268</v>
      </c>
      <c r="AW573" s="274" t="s">
        <v>268</v>
      </c>
      <c r="AX573" s="274" t="s">
        <v>268</v>
      </c>
      <c r="AY573" s="274" t="s">
        <v>268</v>
      </c>
      <c r="AZ573" s="274" t="s">
        <v>268</v>
      </c>
      <c r="BA573" s="274" t="s">
        <v>268</v>
      </c>
      <c r="BB573" s="274" t="s">
        <v>268</v>
      </c>
      <c r="BC573" s="274" t="s">
        <v>268</v>
      </c>
      <c r="BD573" s="274" t="s">
        <v>268</v>
      </c>
      <c r="BE573" s="274" t="s">
        <v>268</v>
      </c>
      <c r="BF573" s="274" t="s">
        <v>268</v>
      </c>
      <c r="BG573" s="274" t="s">
        <v>268</v>
      </c>
      <c r="BH573" s="274" t="s">
        <v>268</v>
      </c>
      <c r="BI573" s="274" t="s">
        <v>268</v>
      </c>
      <c r="BJ573" s="274" t="s">
        <v>268</v>
      </c>
      <c r="BK573" s="274" t="s">
        <v>268</v>
      </c>
      <c r="BL573" s="274" t="s">
        <v>268</v>
      </c>
      <c r="BM573" s="274" t="s">
        <v>268</v>
      </c>
      <c r="BN573" s="274" t="s">
        <v>268</v>
      </c>
      <c r="BO573" s="274" t="s">
        <v>268</v>
      </c>
      <c r="BP573" s="274" t="s">
        <v>268</v>
      </c>
      <c r="BQ573" s="274" t="s">
        <v>268</v>
      </c>
      <c r="BR573" s="274" t="s">
        <v>268</v>
      </c>
      <c r="BS573" s="274" t="s">
        <v>268</v>
      </c>
      <c r="BT573" s="274" t="s">
        <v>268</v>
      </c>
      <c r="BU573" s="274" t="s">
        <v>268</v>
      </c>
      <c r="BV573" s="274" t="s">
        <v>268</v>
      </c>
      <c r="BW573" s="274" t="s">
        <v>268</v>
      </c>
      <c r="BX573" s="274" t="s">
        <v>268</v>
      </c>
      <c r="BY573" s="295">
        <v>30</v>
      </c>
      <c r="BZ573" s="295">
        <v>30</v>
      </c>
      <c r="CA573" s="298" t="s">
        <v>142</v>
      </c>
      <c r="CB573" s="297">
        <v>122</v>
      </c>
      <c r="CC573" s="284">
        <f t="shared" si="34"/>
        <v>0</v>
      </c>
      <c r="CD573" s="295">
        <f t="shared" si="35"/>
        <v>30</v>
      </c>
      <c r="CE573" s="284">
        <f t="shared" si="36"/>
        <v>0</v>
      </c>
      <c r="CF573" s="295">
        <f t="shared" si="37"/>
        <v>1</v>
      </c>
      <c r="CG573" s="274" t="s">
        <v>876</v>
      </c>
      <c r="CH573" s="274" t="s">
        <v>268</v>
      </c>
      <c r="CI573" s="274" t="s">
        <v>268</v>
      </c>
      <c r="CJ573" s="298" t="s">
        <v>268</v>
      </c>
      <c r="CK573" s="298" t="s">
        <v>736</v>
      </c>
      <c r="CL573" s="274" t="s">
        <v>268</v>
      </c>
      <c r="CM573" s="274" t="s">
        <v>268</v>
      </c>
      <c r="CN573" s="274" t="s">
        <v>268</v>
      </c>
      <c r="CO573" s="274" t="s">
        <v>268</v>
      </c>
      <c r="CP573" s="274" t="s">
        <v>268</v>
      </c>
      <c r="CQ573" s="274" t="s">
        <v>268</v>
      </c>
      <c r="CR573" s="274" t="s">
        <v>877</v>
      </c>
      <c r="CS573" s="274">
        <v>67.260000000000005</v>
      </c>
      <c r="CT573" s="274" t="s">
        <v>268</v>
      </c>
      <c r="CU573" s="274">
        <v>67.260000000000005</v>
      </c>
      <c r="CV573" s="274">
        <v>365</v>
      </c>
      <c r="CW573" s="274" t="s">
        <v>878</v>
      </c>
      <c r="CX573" s="274" t="s">
        <v>835</v>
      </c>
      <c r="CY573" s="274" t="s">
        <v>836</v>
      </c>
      <c r="CZ573" s="274" t="s">
        <v>837</v>
      </c>
      <c r="DA573" s="274" t="s">
        <v>268</v>
      </c>
      <c r="DB573" s="274" t="s">
        <v>268</v>
      </c>
      <c r="DC573" s="274" t="s">
        <v>268</v>
      </c>
      <c r="DD573" s="274" t="s">
        <v>268</v>
      </c>
      <c r="DE573" s="274" t="s">
        <v>268</v>
      </c>
      <c r="DF573" s="274" t="s">
        <v>268</v>
      </c>
      <c r="DG573" s="299">
        <f>IFERROR(IF(CA573="D",IF(CK573="A dispo.",CD573*VLOOKUP('DATI INPUT'!$F$27,TARIFFE_UD,2,FALSE),CD573*VLOOKUP(CK573,TARIFFE_UD,2,FALSE)),CD573*VLOOKUP(CB573-100,TARIFFE_UND,2,FALSE)),0)</f>
        <v>23.758511963485947</v>
      </c>
      <c r="DH573" s="299">
        <f>IFERROR(IF(CA573="D",IF(CK573="A dispo.",CF573*VLOOKUP('DATI INPUT'!$F$27,TARIFFE_UD,3,FALSE),CF573*VLOOKUP(CK573,TARIFFE_UD,3,FALSE)),CF573*VLOOKUP(CB573-100,TARIFFE_UND,3,FALSE)),0)</f>
        <v>60.367780403072892</v>
      </c>
    </row>
    <row r="574" spans="1:112" x14ac:dyDescent="0.25">
      <c r="A574" s="274" t="s">
        <v>5232</v>
      </c>
      <c r="B574" s="274" t="s">
        <v>1272</v>
      </c>
      <c r="C574" s="274" t="s">
        <v>636</v>
      </c>
      <c r="D574" s="274" t="s">
        <v>5233</v>
      </c>
      <c r="E574" s="274" t="s">
        <v>268</v>
      </c>
      <c r="F574" s="274" t="s">
        <v>156</v>
      </c>
      <c r="G574" s="274" t="s">
        <v>5234</v>
      </c>
      <c r="H574" s="274" t="s">
        <v>849</v>
      </c>
      <c r="I574" s="274" t="s">
        <v>5235</v>
      </c>
      <c r="J574" s="274" t="s">
        <v>156</v>
      </c>
      <c r="K574" s="274" t="s">
        <v>5236</v>
      </c>
      <c r="L574" s="274" t="s">
        <v>960</v>
      </c>
      <c r="M574" s="274" t="s">
        <v>5237</v>
      </c>
      <c r="N574" s="274" t="s">
        <v>984</v>
      </c>
      <c r="O574" s="274" t="s">
        <v>873</v>
      </c>
      <c r="P574" s="274" t="s">
        <v>1847</v>
      </c>
      <c r="Q574" s="274" t="s">
        <v>2245</v>
      </c>
      <c r="R574" s="274" t="s">
        <v>268</v>
      </c>
      <c r="S574" s="274" t="s">
        <v>268</v>
      </c>
      <c r="T574" s="274" t="s">
        <v>268</v>
      </c>
      <c r="U574" s="274" t="s">
        <v>268</v>
      </c>
      <c r="V574" s="274" t="s">
        <v>268</v>
      </c>
      <c r="W574" s="274" t="s">
        <v>5237</v>
      </c>
      <c r="X574" s="274" t="s">
        <v>1847</v>
      </c>
      <c r="Y574" s="274" t="s">
        <v>2245</v>
      </c>
      <c r="Z574" s="274" t="s">
        <v>268</v>
      </c>
      <c r="AA574" s="274" t="s">
        <v>268</v>
      </c>
      <c r="AB574" s="274" t="s">
        <v>268</v>
      </c>
      <c r="AC574" s="274" t="s">
        <v>268</v>
      </c>
      <c r="AD574" s="274" t="s">
        <v>268</v>
      </c>
      <c r="AE574" s="274" t="s">
        <v>287</v>
      </c>
      <c r="AF574" s="274" t="s">
        <v>1811</v>
      </c>
      <c r="AG574" s="274" t="s">
        <v>875</v>
      </c>
      <c r="AH574" s="274" t="s">
        <v>1848</v>
      </c>
      <c r="AI574" s="274" t="s">
        <v>5238</v>
      </c>
      <c r="AJ574" s="274" t="s">
        <v>268</v>
      </c>
      <c r="AK574" s="274" t="s">
        <v>377</v>
      </c>
      <c r="AL574" s="274" t="s">
        <v>268</v>
      </c>
      <c r="AM574" s="274" t="s">
        <v>405</v>
      </c>
      <c r="AN574" s="274" t="s">
        <v>268</v>
      </c>
      <c r="AO574" s="274" t="s">
        <v>268</v>
      </c>
      <c r="AP574" s="274" t="s">
        <v>268</v>
      </c>
      <c r="AQ574" s="274" t="s">
        <v>268</v>
      </c>
      <c r="AR574" s="274" t="s">
        <v>268</v>
      </c>
      <c r="AS574" s="274" t="s">
        <v>268</v>
      </c>
      <c r="AT574" s="274" t="s">
        <v>268</v>
      </c>
      <c r="AU574" s="274" t="s">
        <v>268</v>
      </c>
      <c r="AV574" s="274" t="s">
        <v>268</v>
      </c>
      <c r="AW574" s="274" t="s">
        <v>268</v>
      </c>
      <c r="AX574" s="274" t="s">
        <v>268</v>
      </c>
      <c r="AY574" s="274" t="s">
        <v>268</v>
      </c>
      <c r="AZ574" s="274" t="s">
        <v>268</v>
      </c>
      <c r="BA574" s="274" t="s">
        <v>268</v>
      </c>
      <c r="BB574" s="274" t="s">
        <v>268</v>
      </c>
      <c r="BC574" s="274" t="s">
        <v>268</v>
      </c>
      <c r="BD574" s="274" t="s">
        <v>268</v>
      </c>
      <c r="BE574" s="274" t="s">
        <v>268</v>
      </c>
      <c r="BF574" s="274" t="s">
        <v>268</v>
      </c>
      <c r="BG574" s="274" t="s">
        <v>268</v>
      </c>
      <c r="BH574" s="274" t="s">
        <v>268</v>
      </c>
      <c r="BI574" s="274" t="s">
        <v>268</v>
      </c>
      <c r="BJ574" s="274" t="s">
        <v>268</v>
      </c>
      <c r="BK574" s="274" t="s">
        <v>268</v>
      </c>
      <c r="BL574" s="274" t="s">
        <v>268</v>
      </c>
      <c r="BM574" s="274" t="s">
        <v>268</v>
      </c>
      <c r="BN574" s="274" t="s">
        <v>268</v>
      </c>
      <c r="BO574" s="274" t="s">
        <v>268</v>
      </c>
      <c r="BP574" s="274" t="s">
        <v>268</v>
      </c>
      <c r="BQ574" s="274" t="s">
        <v>268</v>
      </c>
      <c r="BR574" s="274" t="s">
        <v>268</v>
      </c>
      <c r="BS574" s="274" t="s">
        <v>268</v>
      </c>
      <c r="BT574" s="274" t="s">
        <v>268</v>
      </c>
      <c r="BU574" s="274" t="s">
        <v>268</v>
      </c>
      <c r="BV574" s="274" t="s">
        <v>268</v>
      </c>
      <c r="BW574" s="274" t="s">
        <v>268</v>
      </c>
      <c r="BX574" s="274" t="s">
        <v>268</v>
      </c>
      <c r="BY574" s="295">
        <v>70</v>
      </c>
      <c r="BZ574" s="295">
        <v>70</v>
      </c>
      <c r="CA574" s="298" t="s">
        <v>142</v>
      </c>
      <c r="CB574" s="297">
        <v>122</v>
      </c>
      <c r="CC574" s="284">
        <f t="shared" si="34"/>
        <v>0</v>
      </c>
      <c r="CD574" s="295">
        <f t="shared" si="35"/>
        <v>70</v>
      </c>
      <c r="CE574" s="284">
        <f t="shared" si="36"/>
        <v>0</v>
      </c>
      <c r="CF574" s="295">
        <f t="shared" si="37"/>
        <v>1</v>
      </c>
      <c r="CG574" s="274" t="s">
        <v>876</v>
      </c>
      <c r="CH574" s="274" t="s">
        <v>268</v>
      </c>
      <c r="CI574" s="274" t="s">
        <v>268</v>
      </c>
      <c r="CJ574" s="298" t="s">
        <v>275</v>
      </c>
      <c r="CK574" s="297">
        <v>3</v>
      </c>
      <c r="CL574" s="274" t="s">
        <v>268</v>
      </c>
      <c r="CM574" s="274" t="s">
        <v>268</v>
      </c>
      <c r="CN574" s="274" t="s">
        <v>268</v>
      </c>
      <c r="CO574" s="274" t="s">
        <v>268</v>
      </c>
      <c r="CP574" s="274" t="s">
        <v>268</v>
      </c>
      <c r="CQ574" s="274" t="s">
        <v>268</v>
      </c>
      <c r="CR574" s="274" t="s">
        <v>877</v>
      </c>
      <c r="CS574" s="274">
        <v>103.18</v>
      </c>
      <c r="CT574" s="274" t="s">
        <v>268</v>
      </c>
      <c r="CU574" s="274">
        <v>103.18</v>
      </c>
      <c r="CV574" s="274">
        <v>365</v>
      </c>
      <c r="CW574" s="274" t="s">
        <v>878</v>
      </c>
      <c r="CX574" s="274" t="s">
        <v>835</v>
      </c>
      <c r="CY574" s="274" t="s">
        <v>836</v>
      </c>
      <c r="CZ574" s="274" t="s">
        <v>837</v>
      </c>
      <c r="DA574" s="274" t="s">
        <v>268</v>
      </c>
      <c r="DB574" s="274" t="s">
        <v>268</v>
      </c>
      <c r="DC574" s="274" t="s">
        <v>268</v>
      </c>
      <c r="DD574" s="274" t="s">
        <v>268</v>
      </c>
      <c r="DE574" s="274" t="s">
        <v>268</v>
      </c>
      <c r="DF574" s="274" t="s">
        <v>268</v>
      </c>
      <c r="DG574" s="299">
        <f>IFERROR(IF(CA574="D",IF(CK574="A dispo.",CD574*VLOOKUP('DATI INPUT'!$F$27,TARIFFE_UD,2,FALSE),CD574*VLOOKUP(CK574,TARIFFE_UD,2,FALSE)),CD574*VLOOKUP(CB574-100,TARIFFE_UND,2,FALSE)),0)</f>
        <v>55.436527914800543</v>
      </c>
      <c r="DH574" s="299">
        <f>IFERROR(IF(CA574="D",IF(CK574="A dispo.",CF574*VLOOKUP('DATI INPUT'!$F$27,TARIFFE_UD,3,FALSE),CF574*VLOOKUP(CK574,TARIFFE_UD,3,FALSE)),CF574*VLOOKUP(CB574-100,TARIFFE_UND,3,FALSE)),0)</f>
        <v>60.367780403072892</v>
      </c>
    </row>
    <row r="575" spans="1:112" hidden="1" x14ac:dyDescent="0.25">
      <c r="A575" s="274" t="s">
        <v>5239</v>
      </c>
      <c r="B575" s="274" t="s">
        <v>5240</v>
      </c>
      <c r="C575" s="274" t="s">
        <v>5241</v>
      </c>
      <c r="D575" s="274" t="s">
        <v>5242</v>
      </c>
      <c r="E575" s="274" t="s">
        <v>268</v>
      </c>
      <c r="F575" s="274" t="s">
        <v>156</v>
      </c>
      <c r="G575" s="274" t="s">
        <v>5243</v>
      </c>
      <c r="H575" s="274" t="s">
        <v>5060</v>
      </c>
      <c r="I575" s="274" t="s">
        <v>408</v>
      </c>
      <c r="J575" s="274" t="s">
        <v>274</v>
      </c>
      <c r="K575" s="274" t="s">
        <v>5244</v>
      </c>
      <c r="L575" s="274" t="s">
        <v>960</v>
      </c>
      <c r="M575" s="274" t="s">
        <v>5245</v>
      </c>
      <c r="N575" s="274" t="s">
        <v>303</v>
      </c>
      <c r="O575" s="274" t="s">
        <v>908</v>
      </c>
      <c r="P575" s="274" t="s">
        <v>5246</v>
      </c>
      <c r="Q575" s="274" t="s">
        <v>912</v>
      </c>
      <c r="R575" s="274" t="s">
        <v>268</v>
      </c>
      <c r="S575" s="274" t="s">
        <v>268</v>
      </c>
      <c r="T575" s="274" t="s">
        <v>268</v>
      </c>
      <c r="U575" s="274" t="s">
        <v>268</v>
      </c>
      <c r="V575" s="274" t="s">
        <v>268</v>
      </c>
      <c r="W575" s="274" t="s">
        <v>3412</v>
      </c>
      <c r="X575" s="274" t="s">
        <v>613</v>
      </c>
      <c r="Y575" s="274" t="s">
        <v>309</v>
      </c>
      <c r="Z575" s="274" t="s">
        <v>268</v>
      </c>
      <c r="AA575" s="274" t="s">
        <v>268</v>
      </c>
      <c r="AB575" s="274" t="s">
        <v>268</v>
      </c>
      <c r="AC575" s="274" t="s">
        <v>268</v>
      </c>
      <c r="AD575" s="274" t="s">
        <v>268</v>
      </c>
      <c r="AE575" s="274" t="s">
        <v>287</v>
      </c>
      <c r="AF575" s="274" t="s">
        <v>1811</v>
      </c>
      <c r="AG575" s="274" t="s">
        <v>875</v>
      </c>
      <c r="AH575" s="274" t="s">
        <v>1812</v>
      </c>
      <c r="AI575" s="274" t="s">
        <v>952</v>
      </c>
      <c r="AJ575" s="274" t="s">
        <v>268</v>
      </c>
      <c r="AK575" s="274" t="s">
        <v>377</v>
      </c>
      <c r="AL575" s="274" t="s">
        <v>268</v>
      </c>
      <c r="AM575" s="274" t="s">
        <v>268</v>
      </c>
      <c r="AN575" s="274" t="s">
        <v>268</v>
      </c>
      <c r="AO575" s="274" t="s">
        <v>268</v>
      </c>
      <c r="AP575" s="274" t="s">
        <v>268</v>
      </c>
      <c r="AQ575" s="274" t="s">
        <v>268</v>
      </c>
      <c r="AR575" s="274" t="s">
        <v>268</v>
      </c>
      <c r="AS575" s="274" t="s">
        <v>268</v>
      </c>
      <c r="AT575" s="274" t="s">
        <v>268</v>
      </c>
      <c r="AU575" s="274" t="s">
        <v>268</v>
      </c>
      <c r="AV575" s="274" t="s">
        <v>268</v>
      </c>
      <c r="AW575" s="274" t="s">
        <v>268</v>
      </c>
      <c r="AX575" s="274" t="s">
        <v>268</v>
      </c>
      <c r="AY575" s="274" t="s">
        <v>268</v>
      </c>
      <c r="AZ575" s="274" t="s">
        <v>268</v>
      </c>
      <c r="BA575" s="274" t="s">
        <v>268</v>
      </c>
      <c r="BB575" s="274" t="s">
        <v>268</v>
      </c>
      <c r="BC575" s="274" t="s">
        <v>268</v>
      </c>
      <c r="BD575" s="274" t="s">
        <v>268</v>
      </c>
      <c r="BE575" s="274" t="s">
        <v>268</v>
      </c>
      <c r="BF575" s="274" t="s">
        <v>268</v>
      </c>
      <c r="BG575" s="274" t="s">
        <v>268</v>
      </c>
      <c r="BH575" s="274" t="s">
        <v>268</v>
      </c>
      <c r="BI575" s="274" t="s">
        <v>268</v>
      </c>
      <c r="BJ575" s="274" t="s">
        <v>268</v>
      </c>
      <c r="BK575" s="274" t="s">
        <v>268</v>
      </c>
      <c r="BL575" s="274" t="s">
        <v>268</v>
      </c>
      <c r="BM575" s="274" t="s">
        <v>268</v>
      </c>
      <c r="BN575" s="274" t="s">
        <v>268</v>
      </c>
      <c r="BO575" s="274" t="s">
        <v>268</v>
      </c>
      <c r="BP575" s="274" t="s">
        <v>268</v>
      </c>
      <c r="BQ575" s="274" t="s">
        <v>268</v>
      </c>
      <c r="BR575" s="274" t="s">
        <v>268</v>
      </c>
      <c r="BS575" s="274" t="s">
        <v>268</v>
      </c>
      <c r="BT575" s="274" t="s">
        <v>268</v>
      </c>
      <c r="BU575" s="274" t="s">
        <v>268</v>
      </c>
      <c r="BV575" s="274" t="s">
        <v>268</v>
      </c>
      <c r="BW575" s="274" t="s">
        <v>268</v>
      </c>
      <c r="BX575" s="274" t="s">
        <v>268</v>
      </c>
      <c r="BY575" s="295">
        <v>100</v>
      </c>
      <c r="BZ575" s="295">
        <v>100</v>
      </c>
      <c r="CA575" s="298" t="s">
        <v>142</v>
      </c>
      <c r="CB575" s="297">
        <v>122</v>
      </c>
      <c r="CC575" s="284">
        <f t="shared" si="34"/>
        <v>0</v>
      </c>
      <c r="CD575" s="295">
        <f t="shared" si="35"/>
        <v>100</v>
      </c>
      <c r="CE575" s="284">
        <f t="shared" si="36"/>
        <v>0</v>
      </c>
      <c r="CF575" s="295">
        <f t="shared" si="37"/>
        <v>1</v>
      </c>
      <c r="CG575" s="274" t="s">
        <v>876</v>
      </c>
      <c r="CH575" s="274" t="s">
        <v>268</v>
      </c>
      <c r="CI575" s="274" t="s">
        <v>268</v>
      </c>
      <c r="CJ575" s="298" t="s">
        <v>268</v>
      </c>
      <c r="CK575" s="298" t="s">
        <v>736</v>
      </c>
      <c r="CL575" s="274" t="s">
        <v>268</v>
      </c>
      <c r="CM575" s="274" t="s">
        <v>268</v>
      </c>
      <c r="CN575" s="274" t="s">
        <v>268</v>
      </c>
      <c r="CO575" s="274" t="s">
        <v>268</v>
      </c>
      <c r="CP575" s="274" t="s">
        <v>268</v>
      </c>
      <c r="CQ575" s="274" t="s">
        <v>268</v>
      </c>
      <c r="CR575" s="274" t="s">
        <v>877</v>
      </c>
      <c r="CS575" s="274">
        <v>101.56</v>
      </c>
      <c r="CT575" s="274" t="s">
        <v>268</v>
      </c>
      <c r="CU575" s="274">
        <v>101.56</v>
      </c>
      <c r="CV575" s="274">
        <v>365</v>
      </c>
      <c r="CW575" s="274" t="s">
        <v>878</v>
      </c>
      <c r="CX575" s="274" t="s">
        <v>835</v>
      </c>
      <c r="CY575" s="274" t="s">
        <v>836</v>
      </c>
      <c r="CZ575" s="274" t="s">
        <v>837</v>
      </c>
      <c r="DA575" s="274" t="s">
        <v>268</v>
      </c>
      <c r="DB575" s="274" t="s">
        <v>268</v>
      </c>
      <c r="DC575" s="274" t="s">
        <v>268</v>
      </c>
      <c r="DD575" s="274" t="s">
        <v>268</v>
      </c>
      <c r="DE575" s="274" t="s">
        <v>268</v>
      </c>
      <c r="DF575" s="274" t="s">
        <v>268</v>
      </c>
      <c r="DG575" s="299">
        <f>IFERROR(IF(CA575="D",IF(CK575="A dispo.",CD575*VLOOKUP('DATI INPUT'!$F$27,TARIFFE_UD,2,FALSE),CD575*VLOOKUP(CK575,TARIFFE_UD,2,FALSE)),CD575*VLOOKUP(CB575-100,TARIFFE_UND,2,FALSE)),0)</f>
        <v>79.195039878286494</v>
      </c>
      <c r="DH575" s="299">
        <f>IFERROR(IF(CA575="D",IF(CK575="A dispo.",CF575*VLOOKUP('DATI INPUT'!$F$27,TARIFFE_UD,3,FALSE),CF575*VLOOKUP(CK575,TARIFFE_UD,3,FALSE)),CF575*VLOOKUP(CB575-100,TARIFFE_UND,3,FALSE)),0)</f>
        <v>60.367780403072892</v>
      </c>
    </row>
    <row r="576" spans="1:112" hidden="1" x14ac:dyDescent="0.25">
      <c r="A576" s="274" t="s">
        <v>5247</v>
      </c>
      <c r="B576" s="274" t="s">
        <v>5248</v>
      </c>
      <c r="C576" s="274" t="s">
        <v>5249</v>
      </c>
      <c r="D576" s="274" t="s">
        <v>5250</v>
      </c>
      <c r="E576" s="274" t="s">
        <v>268</v>
      </c>
      <c r="F576" s="274" t="s">
        <v>156</v>
      </c>
      <c r="G576" s="274" t="s">
        <v>5251</v>
      </c>
      <c r="H576" s="274" t="s">
        <v>849</v>
      </c>
      <c r="I576" s="274" t="s">
        <v>5252</v>
      </c>
      <c r="J576" s="274" t="s">
        <v>274</v>
      </c>
      <c r="K576" s="274" t="s">
        <v>1580</v>
      </c>
      <c r="L576" s="274" t="s">
        <v>960</v>
      </c>
      <c r="M576" s="274" t="s">
        <v>5253</v>
      </c>
      <c r="N576" s="274" t="s">
        <v>5254</v>
      </c>
      <c r="O576" s="274" t="s">
        <v>5255</v>
      </c>
      <c r="P576" s="274" t="s">
        <v>5256</v>
      </c>
      <c r="Q576" s="274" t="s">
        <v>5257</v>
      </c>
      <c r="R576" s="274" t="s">
        <v>268</v>
      </c>
      <c r="S576" s="274" t="s">
        <v>268</v>
      </c>
      <c r="T576" s="274" t="s">
        <v>268</v>
      </c>
      <c r="U576" s="274" t="s">
        <v>268</v>
      </c>
      <c r="V576" s="274" t="s">
        <v>268</v>
      </c>
      <c r="W576" s="274" t="s">
        <v>5258</v>
      </c>
      <c r="X576" s="274" t="s">
        <v>1847</v>
      </c>
      <c r="Y576" s="274" t="s">
        <v>1657</v>
      </c>
      <c r="Z576" s="274" t="s">
        <v>268</v>
      </c>
      <c r="AA576" s="274" t="s">
        <v>268</v>
      </c>
      <c r="AB576" s="274" t="s">
        <v>268</v>
      </c>
      <c r="AC576" s="274" t="s">
        <v>268</v>
      </c>
      <c r="AD576" s="274" t="s">
        <v>268</v>
      </c>
      <c r="AE576" s="274" t="s">
        <v>287</v>
      </c>
      <c r="AF576" s="274" t="s">
        <v>1811</v>
      </c>
      <c r="AG576" s="274" t="s">
        <v>875</v>
      </c>
      <c r="AH576" s="274" t="s">
        <v>1848</v>
      </c>
      <c r="AI576" s="274" t="s">
        <v>1870</v>
      </c>
      <c r="AJ576" s="274" t="s">
        <v>268</v>
      </c>
      <c r="AK576" s="274" t="s">
        <v>377</v>
      </c>
      <c r="AL576" s="274" t="s">
        <v>268</v>
      </c>
      <c r="AM576" s="274" t="s">
        <v>405</v>
      </c>
      <c r="AN576" s="274" t="s">
        <v>268</v>
      </c>
      <c r="AO576" s="274" t="s">
        <v>268</v>
      </c>
      <c r="AP576" s="274" t="s">
        <v>268</v>
      </c>
      <c r="AQ576" s="274" t="s">
        <v>268</v>
      </c>
      <c r="AR576" s="274" t="s">
        <v>268</v>
      </c>
      <c r="AS576" s="274" t="s">
        <v>268</v>
      </c>
      <c r="AT576" s="274" t="s">
        <v>268</v>
      </c>
      <c r="AU576" s="274" t="s">
        <v>268</v>
      </c>
      <c r="AV576" s="274" t="s">
        <v>268</v>
      </c>
      <c r="AW576" s="274" t="s">
        <v>268</v>
      </c>
      <c r="AX576" s="274" t="s">
        <v>268</v>
      </c>
      <c r="AY576" s="274" t="s">
        <v>268</v>
      </c>
      <c r="AZ576" s="274" t="s">
        <v>268</v>
      </c>
      <c r="BA576" s="274" t="s">
        <v>268</v>
      </c>
      <c r="BB576" s="274" t="s">
        <v>268</v>
      </c>
      <c r="BC576" s="274" t="s">
        <v>268</v>
      </c>
      <c r="BD576" s="274" t="s">
        <v>268</v>
      </c>
      <c r="BE576" s="274" t="s">
        <v>268</v>
      </c>
      <c r="BF576" s="274" t="s">
        <v>268</v>
      </c>
      <c r="BG576" s="274" t="s">
        <v>268</v>
      </c>
      <c r="BH576" s="274" t="s">
        <v>268</v>
      </c>
      <c r="BI576" s="274" t="s">
        <v>268</v>
      </c>
      <c r="BJ576" s="274" t="s">
        <v>268</v>
      </c>
      <c r="BK576" s="274" t="s">
        <v>268</v>
      </c>
      <c r="BL576" s="274" t="s">
        <v>268</v>
      </c>
      <c r="BM576" s="274" t="s">
        <v>268</v>
      </c>
      <c r="BN576" s="274" t="s">
        <v>268</v>
      </c>
      <c r="BO576" s="274" t="s">
        <v>268</v>
      </c>
      <c r="BP576" s="274" t="s">
        <v>268</v>
      </c>
      <c r="BQ576" s="274" t="s">
        <v>268</v>
      </c>
      <c r="BR576" s="274" t="s">
        <v>268</v>
      </c>
      <c r="BS576" s="274" t="s">
        <v>268</v>
      </c>
      <c r="BT576" s="274" t="s">
        <v>268</v>
      </c>
      <c r="BU576" s="274" t="s">
        <v>268</v>
      </c>
      <c r="BV576" s="274" t="s">
        <v>268</v>
      </c>
      <c r="BW576" s="274" t="s">
        <v>268</v>
      </c>
      <c r="BX576" s="274" t="s">
        <v>268</v>
      </c>
      <c r="BY576" s="295">
        <v>27</v>
      </c>
      <c r="BZ576" s="295">
        <v>27</v>
      </c>
      <c r="CA576" s="298" t="s">
        <v>142</v>
      </c>
      <c r="CB576" s="297">
        <v>122</v>
      </c>
      <c r="CC576" s="284">
        <f t="shared" si="34"/>
        <v>0</v>
      </c>
      <c r="CD576" s="295">
        <f t="shared" si="35"/>
        <v>27</v>
      </c>
      <c r="CE576" s="284">
        <f t="shared" si="36"/>
        <v>0</v>
      </c>
      <c r="CF576" s="295">
        <f t="shared" si="37"/>
        <v>1</v>
      </c>
      <c r="CG576" s="274" t="s">
        <v>876</v>
      </c>
      <c r="CH576" s="274" t="s">
        <v>268</v>
      </c>
      <c r="CI576" s="274" t="s">
        <v>268</v>
      </c>
      <c r="CJ576" s="298" t="s">
        <v>268</v>
      </c>
      <c r="CK576" s="298" t="s">
        <v>736</v>
      </c>
      <c r="CL576" s="274" t="s">
        <v>268</v>
      </c>
      <c r="CM576" s="274" t="s">
        <v>268</v>
      </c>
      <c r="CN576" s="274" t="s">
        <v>268</v>
      </c>
      <c r="CO576" s="274" t="s">
        <v>268</v>
      </c>
      <c r="CP576" s="274" t="s">
        <v>268</v>
      </c>
      <c r="CQ576" s="274" t="s">
        <v>268</v>
      </c>
      <c r="CR576" s="274" t="s">
        <v>877</v>
      </c>
      <c r="CS576" s="274">
        <v>65.790000000000006</v>
      </c>
      <c r="CT576" s="274" t="s">
        <v>268</v>
      </c>
      <c r="CU576" s="274">
        <v>65.790000000000006</v>
      </c>
      <c r="CV576" s="274">
        <v>365</v>
      </c>
      <c r="CW576" s="274" t="s">
        <v>878</v>
      </c>
      <c r="CX576" s="274" t="s">
        <v>835</v>
      </c>
      <c r="CY576" s="274" t="s">
        <v>836</v>
      </c>
      <c r="CZ576" s="274" t="s">
        <v>837</v>
      </c>
      <c r="DA576" s="274" t="s">
        <v>268</v>
      </c>
      <c r="DB576" s="274" t="s">
        <v>268</v>
      </c>
      <c r="DC576" s="274" t="s">
        <v>268</v>
      </c>
      <c r="DD576" s="274" t="s">
        <v>268</v>
      </c>
      <c r="DE576" s="274" t="s">
        <v>268</v>
      </c>
      <c r="DF576" s="274" t="s">
        <v>268</v>
      </c>
      <c r="DG576" s="299">
        <f>IFERROR(IF(CA576="D",IF(CK576="A dispo.",CD576*VLOOKUP('DATI INPUT'!$F$27,TARIFFE_UD,2,FALSE),CD576*VLOOKUP(CK576,TARIFFE_UD,2,FALSE)),CD576*VLOOKUP(CB576-100,TARIFFE_UND,2,FALSE)),0)</f>
        <v>21.382660767137352</v>
      </c>
      <c r="DH576" s="299">
        <f>IFERROR(IF(CA576="D",IF(CK576="A dispo.",CF576*VLOOKUP('DATI INPUT'!$F$27,TARIFFE_UD,3,FALSE),CF576*VLOOKUP(CK576,TARIFFE_UD,3,FALSE)),CF576*VLOOKUP(CB576-100,TARIFFE_UND,3,FALSE)),0)</f>
        <v>60.367780403072892</v>
      </c>
    </row>
    <row r="577" spans="1:112" x14ac:dyDescent="0.25">
      <c r="A577" s="274" t="s">
        <v>5259</v>
      </c>
      <c r="B577" s="274" t="s">
        <v>5260</v>
      </c>
      <c r="C577" s="274" t="s">
        <v>5261</v>
      </c>
      <c r="D577" s="274" t="s">
        <v>5262</v>
      </c>
      <c r="E577" s="274" t="s">
        <v>268</v>
      </c>
      <c r="F577" s="274" t="s">
        <v>156</v>
      </c>
      <c r="G577" s="274" t="s">
        <v>5263</v>
      </c>
      <c r="H577" s="274" t="s">
        <v>5264</v>
      </c>
      <c r="I577" s="274" t="s">
        <v>284</v>
      </c>
      <c r="J577" s="274" t="s">
        <v>274</v>
      </c>
      <c r="K577" s="274" t="s">
        <v>5265</v>
      </c>
      <c r="L577" s="274" t="s">
        <v>152</v>
      </c>
      <c r="M577" s="274" t="s">
        <v>5266</v>
      </c>
      <c r="N577" s="274" t="s">
        <v>984</v>
      </c>
      <c r="O577" s="274" t="s">
        <v>873</v>
      </c>
      <c r="P577" s="274" t="s">
        <v>2241</v>
      </c>
      <c r="Q577" s="274" t="s">
        <v>275</v>
      </c>
      <c r="R577" s="274" t="s">
        <v>268</v>
      </c>
      <c r="S577" s="274" t="s">
        <v>268</v>
      </c>
      <c r="T577" s="274" t="s">
        <v>268</v>
      </c>
      <c r="U577" s="274" t="s">
        <v>268</v>
      </c>
      <c r="V577" s="274" t="s">
        <v>268</v>
      </c>
      <c r="W577" s="274" t="s">
        <v>5267</v>
      </c>
      <c r="X577" s="274" t="s">
        <v>2241</v>
      </c>
      <c r="Y577" s="274" t="s">
        <v>269</v>
      </c>
      <c r="Z577" s="274" t="s">
        <v>268</v>
      </c>
      <c r="AA577" s="274" t="s">
        <v>268</v>
      </c>
      <c r="AB577" s="274" t="s">
        <v>268</v>
      </c>
      <c r="AC577" s="274" t="s">
        <v>268</v>
      </c>
      <c r="AD577" s="274" t="s">
        <v>268</v>
      </c>
      <c r="AE577" s="274" t="s">
        <v>287</v>
      </c>
      <c r="AF577" s="274" t="s">
        <v>1811</v>
      </c>
      <c r="AG577" s="274" t="s">
        <v>875</v>
      </c>
      <c r="AH577" s="274" t="s">
        <v>1848</v>
      </c>
      <c r="AI577" s="274" t="s">
        <v>968</v>
      </c>
      <c r="AJ577" s="274" t="s">
        <v>268</v>
      </c>
      <c r="AK577" s="274" t="s">
        <v>366</v>
      </c>
      <c r="AL577" s="274" t="s">
        <v>268</v>
      </c>
      <c r="AM577" s="274" t="s">
        <v>288</v>
      </c>
      <c r="AN577" s="274" t="s">
        <v>268</v>
      </c>
      <c r="AO577" s="274" t="s">
        <v>268</v>
      </c>
      <c r="AP577" s="274" t="s">
        <v>268</v>
      </c>
      <c r="AQ577" s="274" t="s">
        <v>268</v>
      </c>
      <c r="AR577" s="274" t="s">
        <v>268</v>
      </c>
      <c r="AS577" s="274" t="s">
        <v>268</v>
      </c>
      <c r="AT577" s="274" t="s">
        <v>268</v>
      </c>
      <c r="AU577" s="274" t="s">
        <v>268</v>
      </c>
      <c r="AV577" s="274" t="s">
        <v>268</v>
      </c>
      <c r="AW577" s="274" t="s">
        <v>268</v>
      </c>
      <c r="AX577" s="274" t="s">
        <v>268</v>
      </c>
      <c r="AY577" s="274" t="s">
        <v>268</v>
      </c>
      <c r="AZ577" s="274" t="s">
        <v>268</v>
      </c>
      <c r="BA577" s="274" t="s">
        <v>268</v>
      </c>
      <c r="BB577" s="274" t="s">
        <v>268</v>
      </c>
      <c r="BC577" s="274" t="s">
        <v>268</v>
      </c>
      <c r="BD577" s="274" t="s">
        <v>268</v>
      </c>
      <c r="BE577" s="274" t="s">
        <v>268</v>
      </c>
      <c r="BF577" s="274" t="s">
        <v>268</v>
      </c>
      <c r="BG577" s="274" t="s">
        <v>268</v>
      </c>
      <c r="BH577" s="274" t="s">
        <v>268</v>
      </c>
      <c r="BI577" s="274" t="s">
        <v>268</v>
      </c>
      <c r="BJ577" s="274" t="s">
        <v>268</v>
      </c>
      <c r="BK577" s="274" t="s">
        <v>268</v>
      </c>
      <c r="BL577" s="274" t="s">
        <v>268</v>
      </c>
      <c r="BM577" s="274" t="s">
        <v>268</v>
      </c>
      <c r="BN577" s="274" t="s">
        <v>268</v>
      </c>
      <c r="BO577" s="274" t="s">
        <v>268</v>
      </c>
      <c r="BP577" s="274" t="s">
        <v>268</v>
      </c>
      <c r="BQ577" s="274" t="s">
        <v>268</v>
      </c>
      <c r="BR577" s="274" t="s">
        <v>268</v>
      </c>
      <c r="BS577" s="274" t="s">
        <v>268</v>
      </c>
      <c r="BT577" s="274" t="s">
        <v>268</v>
      </c>
      <c r="BU577" s="274" t="s">
        <v>268</v>
      </c>
      <c r="BV577" s="274" t="s">
        <v>268</v>
      </c>
      <c r="BW577" s="274" t="s">
        <v>268</v>
      </c>
      <c r="BX577" s="274" t="s">
        <v>268</v>
      </c>
      <c r="BY577" s="295">
        <v>100</v>
      </c>
      <c r="BZ577" s="295">
        <v>100</v>
      </c>
      <c r="CA577" s="298" t="s">
        <v>142</v>
      </c>
      <c r="CB577" s="297">
        <v>122</v>
      </c>
      <c r="CC577" s="284">
        <f t="shared" si="34"/>
        <v>0</v>
      </c>
      <c r="CD577" s="295">
        <f t="shared" si="35"/>
        <v>100</v>
      </c>
      <c r="CE577" s="284">
        <f t="shared" si="36"/>
        <v>0</v>
      </c>
      <c r="CF577" s="295">
        <f t="shared" si="37"/>
        <v>1</v>
      </c>
      <c r="CG577" s="274" t="s">
        <v>876</v>
      </c>
      <c r="CH577" s="274" t="s">
        <v>268</v>
      </c>
      <c r="CI577" s="274" t="s">
        <v>268</v>
      </c>
      <c r="CJ577" s="298" t="s">
        <v>271</v>
      </c>
      <c r="CK577" s="297">
        <v>1</v>
      </c>
      <c r="CL577" s="274" t="s">
        <v>268</v>
      </c>
      <c r="CM577" s="274" t="s">
        <v>268</v>
      </c>
      <c r="CN577" s="274" t="s">
        <v>268</v>
      </c>
      <c r="CO577" s="274" t="s">
        <v>268</v>
      </c>
      <c r="CP577" s="274" t="s">
        <v>268</v>
      </c>
      <c r="CQ577" s="274" t="s">
        <v>268</v>
      </c>
      <c r="CR577" s="274" t="s">
        <v>877</v>
      </c>
      <c r="CS577" s="274">
        <v>55.28</v>
      </c>
      <c r="CT577" s="274" t="s">
        <v>268</v>
      </c>
      <c r="CU577" s="274">
        <v>55.28</v>
      </c>
      <c r="CV577" s="274">
        <v>365</v>
      </c>
      <c r="CW577" s="274" t="s">
        <v>878</v>
      </c>
      <c r="CX577" s="274" t="s">
        <v>835</v>
      </c>
      <c r="CY577" s="274" t="s">
        <v>836</v>
      </c>
      <c r="CZ577" s="274" t="s">
        <v>837</v>
      </c>
      <c r="DA577" s="274" t="s">
        <v>268</v>
      </c>
      <c r="DB577" s="274" t="s">
        <v>268</v>
      </c>
      <c r="DC577" s="274" t="s">
        <v>268</v>
      </c>
      <c r="DD577" s="274" t="s">
        <v>268</v>
      </c>
      <c r="DE577" s="274" t="s">
        <v>268</v>
      </c>
      <c r="DF577" s="274" t="s">
        <v>268</v>
      </c>
      <c r="DG577" s="299">
        <f>IFERROR(IF(CA577="D",IF(CK577="A dispo.",CD577*VLOOKUP('DATI INPUT'!$F$27,TARIFFE_UD,2,FALSE),CD577*VLOOKUP(CK577,TARIFFE_UD,2,FALSE)),CD577*VLOOKUP(CB577-100,TARIFFE_UND,2,FALSE)),0)</f>
        <v>61.596142127556163</v>
      </c>
      <c r="DH577" s="299">
        <f>IFERROR(IF(CA577="D",IF(CK577="A dispo.",CF577*VLOOKUP('DATI INPUT'!$F$27,TARIFFE_UD,3,FALSE),CF577*VLOOKUP(CK577,TARIFFE_UD,3,FALSE)),CF577*VLOOKUP(CB577-100,TARIFFE_UND,3,FALSE)),0)</f>
        <v>15.164853048114928</v>
      </c>
    </row>
    <row r="578" spans="1:112" x14ac:dyDescent="0.25">
      <c r="A578" s="274" t="s">
        <v>5268</v>
      </c>
      <c r="B578" s="274" t="s">
        <v>5269</v>
      </c>
      <c r="C578" s="274" t="s">
        <v>640</v>
      </c>
      <c r="D578" s="274" t="s">
        <v>5270</v>
      </c>
      <c r="E578" s="274" t="s">
        <v>268</v>
      </c>
      <c r="F578" s="274" t="s">
        <v>156</v>
      </c>
      <c r="G578" s="274" t="s">
        <v>5271</v>
      </c>
      <c r="H578" s="274" t="s">
        <v>849</v>
      </c>
      <c r="I578" s="274" t="s">
        <v>5272</v>
      </c>
      <c r="J578" s="274" t="s">
        <v>156</v>
      </c>
      <c r="K578" s="274" t="s">
        <v>5273</v>
      </c>
      <c r="L578" s="274" t="s">
        <v>984</v>
      </c>
      <c r="M578" s="274" t="s">
        <v>5274</v>
      </c>
      <c r="N578" s="274" t="s">
        <v>984</v>
      </c>
      <c r="O578" s="274" t="s">
        <v>873</v>
      </c>
      <c r="P578" s="274" t="s">
        <v>887</v>
      </c>
      <c r="Q578" s="274" t="s">
        <v>1275</v>
      </c>
      <c r="R578" s="274" t="s">
        <v>268</v>
      </c>
      <c r="S578" s="274" t="s">
        <v>268</v>
      </c>
      <c r="T578" s="274" t="s">
        <v>268</v>
      </c>
      <c r="U578" s="274" t="s">
        <v>268</v>
      </c>
      <c r="V578" s="274" t="s">
        <v>268</v>
      </c>
      <c r="W578" s="274" t="s">
        <v>5275</v>
      </c>
      <c r="X578" s="274" t="s">
        <v>2812</v>
      </c>
      <c r="Y578" s="274" t="s">
        <v>269</v>
      </c>
      <c r="Z578" s="274" t="s">
        <v>268</v>
      </c>
      <c r="AA578" s="274" t="s">
        <v>268</v>
      </c>
      <c r="AB578" s="274" t="s">
        <v>268</v>
      </c>
      <c r="AC578" s="274" t="s">
        <v>268</v>
      </c>
      <c r="AD578" s="274" t="s">
        <v>268</v>
      </c>
      <c r="AE578" s="274" t="s">
        <v>287</v>
      </c>
      <c r="AF578" s="274" t="s">
        <v>1811</v>
      </c>
      <c r="AG578" s="274" t="s">
        <v>875</v>
      </c>
      <c r="AH578" s="274" t="s">
        <v>1848</v>
      </c>
      <c r="AI578" s="274" t="s">
        <v>5148</v>
      </c>
      <c r="AJ578" s="274" t="s">
        <v>268</v>
      </c>
      <c r="AK578" s="274" t="s">
        <v>381</v>
      </c>
      <c r="AL578" s="274" t="s">
        <v>268</v>
      </c>
      <c r="AM578" s="274" t="s">
        <v>288</v>
      </c>
      <c r="AN578" s="274" t="s">
        <v>268</v>
      </c>
      <c r="AO578" s="274" t="s">
        <v>268</v>
      </c>
      <c r="AP578" s="274" t="s">
        <v>268</v>
      </c>
      <c r="AQ578" s="274" t="s">
        <v>268</v>
      </c>
      <c r="AR578" s="274" t="s">
        <v>268</v>
      </c>
      <c r="AS578" s="274" t="s">
        <v>268</v>
      </c>
      <c r="AT578" s="274" t="s">
        <v>268</v>
      </c>
      <c r="AU578" s="274" t="s">
        <v>268</v>
      </c>
      <c r="AV578" s="274" t="s">
        <v>268</v>
      </c>
      <c r="AW578" s="274" t="s">
        <v>268</v>
      </c>
      <c r="AX578" s="274" t="s">
        <v>268</v>
      </c>
      <c r="AY578" s="274" t="s">
        <v>268</v>
      </c>
      <c r="AZ578" s="274" t="s">
        <v>268</v>
      </c>
      <c r="BA578" s="274" t="s">
        <v>268</v>
      </c>
      <c r="BB578" s="274" t="s">
        <v>268</v>
      </c>
      <c r="BC578" s="274" t="s">
        <v>268</v>
      </c>
      <c r="BD578" s="274" t="s">
        <v>268</v>
      </c>
      <c r="BE578" s="274" t="s">
        <v>268</v>
      </c>
      <c r="BF578" s="274" t="s">
        <v>268</v>
      </c>
      <c r="BG578" s="274" t="s">
        <v>268</v>
      </c>
      <c r="BH578" s="274" t="s">
        <v>268</v>
      </c>
      <c r="BI578" s="274" t="s">
        <v>268</v>
      </c>
      <c r="BJ578" s="274" t="s">
        <v>268</v>
      </c>
      <c r="BK578" s="274" t="s">
        <v>268</v>
      </c>
      <c r="BL578" s="274" t="s">
        <v>268</v>
      </c>
      <c r="BM578" s="274" t="s">
        <v>268</v>
      </c>
      <c r="BN578" s="274" t="s">
        <v>268</v>
      </c>
      <c r="BO578" s="274" t="s">
        <v>268</v>
      </c>
      <c r="BP578" s="274" t="s">
        <v>268</v>
      </c>
      <c r="BQ578" s="274" t="s">
        <v>268</v>
      </c>
      <c r="BR578" s="274" t="s">
        <v>268</v>
      </c>
      <c r="BS578" s="274" t="s">
        <v>268</v>
      </c>
      <c r="BT578" s="274" t="s">
        <v>268</v>
      </c>
      <c r="BU578" s="274" t="s">
        <v>268</v>
      </c>
      <c r="BV578" s="274" t="s">
        <v>268</v>
      </c>
      <c r="BW578" s="274" t="s">
        <v>268</v>
      </c>
      <c r="BX578" s="274" t="s">
        <v>268</v>
      </c>
      <c r="BY578" s="295">
        <v>30</v>
      </c>
      <c r="BZ578" s="295">
        <v>30</v>
      </c>
      <c r="CA578" s="298" t="s">
        <v>142</v>
      </c>
      <c r="CB578" s="297">
        <v>122</v>
      </c>
      <c r="CC578" s="284">
        <f t="shared" si="34"/>
        <v>0</v>
      </c>
      <c r="CD578" s="295">
        <f t="shared" si="35"/>
        <v>30</v>
      </c>
      <c r="CE578" s="284">
        <f t="shared" si="36"/>
        <v>0</v>
      </c>
      <c r="CF578" s="295">
        <f t="shared" si="37"/>
        <v>1</v>
      </c>
      <c r="CG578" s="274" t="s">
        <v>876</v>
      </c>
      <c r="CH578" s="274" t="s">
        <v>268</v>
      </c>
      <c r="CI578" s="274" t="s">
        <v>268</v>
      </c>
      <c r="CJ578" s="298" t="s">
        <v>271</v>
      </c>
      <c r="CK578" s="297">
        <v>1</v>
      </c>
      <c r="CL578" s="274" t="s">
        <v>268</v>
      </c>
      <c r="CM578" s="274" t="s">
        <v>268</v>
      </c>
      <c r="CN578" s="274" t="s">
        <v>268</v>
      </c>
      <c r="CO578" s="274" t="s">
        <v>268</v>
      </c>
      <c r="CP578" s="274" t="s">
        <v>268</v>
      </c>
      <c r="CQ578" s="274" t="s">
        <v>268</v>
      </c>
      <c r="CR578" s="274" t="s">
        <v>877</v>
      </c>
      <c r="CS578" s="274">
        <v>28.68</v>
      </c>
      <c r="CT578" s="274" t="s">
        <v>268</v>
      </c>
      <c r="CU578" s="274">
        <v>28.68</v>
      </c>
      <c r="CV578" s="274">
        <v>365</v>
      </c>
      <c r="CW578" s="274" t="s">
        <v>878</v>
      </c>
      <c r="CX578" s="274" t="s">
        <v>835</v>
      </c>
      <c r="CY578" s="274" t="s">
        <v>836</v>
      </c>
      <c r="CZ578" s="274" t="s">
        <v>837</v>
      </c>
      <c r="DA578" s="274" t="s">
        <v>268</v>
      </c>
      <c r="DB578" s="274" t="s">
        <v>268</v>
      </c>
      <c r="DC578" s="274" t="s">
        <v>268</v>
      </c>
      <c r="DD578" s="274" t="s">
        <v>268</v>
      </c>
      <c r="DE578" s="274" t="s">
        <v>268</v>
      </c>
      <c r="DF578" s="274" t="s">
        <v>268</v>
      </c>
      <c r="DG578" s="299">
        <f>IFERROR(IF(CA578="D",IF(CK578="A dispo.",CD578*VLOOKUP('DATI INPUT'!$F$27,TARIFFE_UD,2,FALSE),CD578*VLOOKUP(CK578,TARIFFE_UD,2,FALSE)),CD578*VLOOKUP(CB578-100,TARIFFE_UND,2,FALSE)),0)</f>
        <v>18.478842638266848</v>
      </c>
      <c r="DH578" s="299">
        <f>IFERROR(IF(CA578="D",IF(CK578="A dispo.",CF578*VLOOKUP('DATI INPUT'!$F$27,TARIFFE_UD,3,FALSE),CF578*VLOOKUP(CK578,TARIFFE_UD,3,FALSE)),CF578*VLOOKUP(CB578-100,TARIFFE_UND,3,FALSE)),0)</f>
        <v>15.164853048114928</v>
      </c>
    </row>
    <row r="579" spans="1:112" x14ac:dyDescent="0.25">
      <c r="A579" s="274" t="s">
        <v>5276</v>
      </c>
      <c r="B579" s="274" t="s">
        <v>5269</v>
      </c>
      <c r="C579" s="274" t="s">
        <v>5277</v>
      </c>
      <c r="D579" s="274" t="s">
        <v>5270</v>
      </c>
      <c r="E579" s="274" t="s">
        <v>268</v>
      </c>
      <c r="F579" s="274" t="s">
        <v>156</v>
      </c>
      <c r="G579" s="274" t="s">
        <v>5271</v>
      </c>
      <c r="H579" s="274" t="s">
        <v>849</v>
      </c>
      <c r="I579" s="274" t="s">
        <v>5272</v>
      </c>
      <c r="J579" s="274" t="s">
        <v>156</v>
      </c>
      <c r="K579" s="274" t="s">
        <v>5273</v>
      </c>
      <c r="L579" s="274" t="s">
        <v>984</v>
      </c>
      <c r="M579" s="274" t="s">
        <v>5274</v>
      </c>
      <c r="N579" s="274" t="s">
        <v>984</v>
      </c>
      <c r="O579" s="274" t="s">
        <v>873</v>
      </c>
      <c r="P579" s="274" t="s">
        <v>887</v>
      </c>
      <c r="Q579" s="274" t="s">
        <v>1275</v>
      </c>
      <c r="R579" s="274" t="s">
        <v>268</v>
      </c>
      <c r="S579" s="274" t="s">
        <v>268</v>
      </c>
      <c r="T579" s="274" t="s">
        <v>268</v>
      </c>
      <c r="U579" s="274" t="s">
        <v>268</v>
      </c>
      <c r="V579" s="274" t="s">
        <v>268</v>
      </c>
      <c r="W579" s="274" t="s">
        <v>5274</v>
      </c>
      <c r="X579" s="274" t="s">
        <v>887</v>
      </c>
      <c r="Y579" s="274" t="s">
        <v>1275</v>
      </c>
      <c r="Z579" s="274" t="s">
        <v>268</v>
      </c>
      <c r="AA579" s="274" t="s">
        <v>268</v>
      </c>
      <c r="AB579" s="274" t="s">
        <v>268</v>
      </c>
      <c r="AC579" s="274" t="s">
        <v>268</v>
      </c>
      <c r="AD579" s="274" t="s">
        <v>268</v>
      </c>
      <c r="AE579" s="274" t="s">
        <v>287</v>
      </c>
      <c r="AF579" s="274" t="s">
        <v>1811</v>
      </c>
      <c r="AG579" s="274" t="s">
        <v>268</v>
      </c>
      <c r="AH579" s="274" t="s">
        <v>5278</v>
      </c>
      <c r="AI579" s="274" t="s">
        <v>5279</v>
      </c>
      <c r="AJ579" s="274" t="s">
        <v>268</v>
      </c>
      <c r="AK579" s="274" t="s">
        <v>5280</v>
      </c>
      <c r="AL579" s="274" t="s">
        <v>268</v>
      </c>
      <c r="AM579" s="274" t="s">
        <v>268</v>
      </c>
      <c r="AN579" s="274" t="s">
        <v>268</v>
      </c>
      <c r="AO579" s="274" t="s">
        <v>268</v>
      </c>
      <c r="AP579" s="274" t="s">
        <v>268</v>
      </c>
      <c r="AQ579" s="274" t="s">
        <v>268</v>
      </c>
      <c r="AR579" s="274" t="s">
        <v>268</v>
      </c>
      <c r="AS579" s="274" t="s">
        <v>268</v>
      </c>
      <c r="AT579" s="274" t="s">
        <v>268</v>
      </c>
      <c r="AU579" s="274" t="s">
        <v>268</v>
      </c>
      <c r="AV579" s="274" t="s">
        <v>268</v>
      </c>
      <c r="AW579" s="274" t="s">
        <v>268</v>
      </c>
      <c r="AX579" s="274" t="s">
        <v>268</v>
      </c>
      <c r="AY579" s="274" t="s">
        <v>268</v>
      </c>
      <c r="AZ579" s="274" t="s">
        <v>268</v>
      </c>
      <c r="BA579" s="274" t="s">
        <v>268</v>
      </c>
      <c r="BB579" s="274" t="s">
        <v>268</v>
      </c>
      <c r="BC579" s="274" t="s">
        <v>268</v>
      </c>
      <c r="BD579" s="274" t="s">
        <v>268</v>
      </c>
      <c r="BE579" s="274" t="s">
        <v>268</v>
      </c>
      <c r="BF579" s="274" t="s">
        <v>268</v>
      </c>
      <c r="BG579" s="274" t="s">
        <v>268</v>
      </c>
      <c r="BH579" s="274" t="s">
        <v>268</v>
      </c>
      <c r="BI579" s="274" t="s">
        <v>268</v>
      </c>
      <c r="BJ579" s="274" t="s">
        <v>268</v>
      </c>
      <c r="BK579" s="274" t="s">
        <v>268</v>
      </c>
      <c r="BL579" s="274" t="s">
        <v>268</v>
      </c>
      <c r="BM579" s="274" t="s">
        <v>268</v>
      </c>
      <c r="BN579" s="274" t="s">
        <v>268</v>
      </c>
      <c r="BO579" s="274" t="s">
        <v>268</v>
      </c>
      <c r="BP579" s="274" t="s">
        <v>268</v>
      </c>
      <c r="BQ579" s="274" t="s">
        <v>268</v>
      </c>
      <c r="BR579" s="274" t="s">
        <v>268</v>
      </c>
      <c r="BS579" s="274" t="s">
        <v>268</v>
      </c>
      <c r="BT579" s="274" t="s">
        <v>268</v>
      </c>
      <c r="BU579" s="274" t="s">
        <v>268</v>
      </c>
      <c r="BV579" s="274" t="s">
        <v>268</v>
      </c>
      <c r="BW579" s="274" t="s">
        <v>268</v>
      </c>
      <c r="BX579" s="274" t="s">
        <v>268</v>
      </c>
      <c r="BY579" s="295">
        <v>112</v>
      </c>
      <c r="BZ579" s="295">
        <v>112</v>
      </c>
      <c r="CA579" s="298" t="s">
        <v>142</v>
      </c>
      <c r="CB579" s="297">
        <v>122</v>
      </c>
      <c r="CC579" s="284">
        <f t="shared" ref="CC579:CC642" si="38">IF(IFERROR(VLOOKUP(CG579,Rid_ud,2,FALSE),0)+IFERROR(VLOOKUP(CL579,rid,2,FALSE),0)+IFERROR(VLOOKUP(CM579,rid,2,FALSE),0)&gt;1,1,IFERROR(VLOOKUP(CG579,Rid_ud,2,FALSE),0)+IFERROR(VLOOKUP(CL579,rid,2,FALSE),0)+IFERROR(VLOOKUP(CM579,rid,2,FALSE),0))</f>
        <v>0</v>
      </c>
      <c r="CD579" s="295">
        <f t="shared" ref="CD579:CD642" si="39">(BZ579-(BZ579*CC579))/365*CV579</f>
        <v>112</v>
      </c>
      <c r="CE579" s="284">
        <f t="shared" ref="CE579:CE642" si="40">IF(IFERROR(VLOOKUP(CG579,Rid_ud,3,FALSE),0)+IFERROR(VLOOKUP(CL579,rid,3,FALSE),0)+IFERROR(VLOOKUP(CM579,rid,3,FALSE),0)&gt;1,1,IFERROR(VLOOKUP(CG579,Rid_ud,3,FALSE),0)+IFERROR(VLOOKUP(CL579,rid,3,FALSE),0)+IFERROR(VLOOKUP(CM579,rid,3,FALSE),0))</f>
        <v>0</v>
      </c>
      <c r="CF579" s="295">
        <f t="shared" ref="CF579:CF642" si="41">(IF(CA579="D",1-(1*CE579),BZ579-(BZ579*CE579)))/365*CV579</f>
        <v>1</v>
      </c>
      <c r="CG579" s="274" t="s">
        <v>876</v>
      </c>
      <c r="CH579" s="274" t="s">
        <v>268</v>
      </c>
      <c r="CI579" s="274" t="s">
        <v>268</v>
      </c>
      <c r="CJ579" s="298" t="s">
        <v>282</v>
      </c>
      <c r="CK579" s="297">
        <v>4</v>
      </c>
      <c r="CL579" s="274" t="s">
        <v>268</v>
      </c>
      <c r="CM579" s="274" t="s">
        <v>268</v>
      </c>
      <c r="CN579" s="274" t="s">
        <v>268</v>
      </c>
      <c r="CO579" s="274" t="s">
        <v>268</v>
      </c>
      <c r="CP579" s="274" t="s">
        <v>268</v>
      </c>
      <c r="CQ579" s="274" t="s">
        <v>268</v>
      </c>
      <c r="CR579" s="274" t="s">
        <v>877</v>
      </c>
      <c r="CS579" s="274">
        <v>143.38</v>
      </c>
      <c r="CT579" s="274" t="s">
        <v>268</v>
      </c>
      <c r="CU579" s="274">
        <v>143.38</v>
      </c>
      <c r="CV579" s="274">
        <v>365</v>
      </c>
      <c r="CW579" s="274" t="s">
        <v>878</v>
      </c>
      <c r="CX579" s="274" t="s">
        <v>835</v>
      </c>
      <c r="CY579" s="274" t="s">
        <v>836</v>
      </c>
      <c r="CZ579" s="274" t="s">
        <v>837</v>
      </c>
      <c r="DA579" s="274" t="s">
        <v>268</v>
      </c>
      <c r="DB579" s="274" t="s">
        <v>268</v>
      </c>
      <c r="DC579" s="274" t="s">
        <v>268</v>
      </c>
      <c r="DD579" s="274" t="s">
        <v>268</v>
      </c>
      <c r="DE579" s="274" t="s">
        <v>268</v>
      </c>
      <c r="DF579" s="274" t="s">
        <v>268</v>
      </c>
      <c r="DG579" s="299">
        <f>IFERROR(IF(CA579="D",IF(CK579="A dispo.",CD579*VLOOKUP('DATI INPUT'!$F$27,TARIFFE_UD,2,FALSE),CD579*VLOOKUP(CK579,TARIFFE_UD,2,FALSE)),CD579*VLOOKUP(CB579-100,TARIFFE_UND,2,FALSE)),0)</f>
        <v>95.26869982395354</v>
      </c>
      <c r="DH579" s="299">
        <f>IFERROR(IF(CA579="D",IF(CK579="A dispo.",CF579*VLOOKUP('DATI INPUT'!$F$27,TARIFFE_UD,3,FALSE),CF579*VLOOKUP(CK579,TARIFFE_UD,3,FALSE)),CF579*VLOOKUP(CB579-100,TARIFFE_UND,3,FALSE)),0)</f>
        <v>73.78284271486686</v>
      </c>
    </row>
    <row r="580" spans="1:112" x14ac:dyDescent="0.25">
      <c r="A580" s="274" t="s">
        <v>5281</v>
      </c>
      <c r="B580" s="274" t="s">
        <v>5269</v>
      </c>
      <c r="C580" s="274" t="s">
        <v>5282</v>
      </c>
      <c r="D580" s="274" t="s">
        <v>5270</v>
      </c>
      <c r="E580" s="274" t="s">
        <v>268</v>
      </c>
      <c r="F580" s="274" t="s">
        <v>156</v>
      </c>
      <c r="G580" s="274" t="s">
        <v>5271</v>
      </c>
      <c r="H580" s="274" t="s">
        <v>849</v>
      </c>
      <c r="I580" s="274" t="s">
        <v>5272</v>
      </c>
      <c r="J580" s="274" t="s">
        <v>156</v>
      </c>
      <c r="K580" s="274" t="s">
        <v>5273</v>
      </c>
      <c r="L580" s="274" t="s">
        <v>984</v>
      </c>
      <c r="M580" s="274" t="s">
        <v>5274</v>
      </c>
      <c r="N580" s="274" t="s">
        <v>984</v>
      </c>
      <c r="O580" s="274" t="s">
        <v>873</v>
      </c>
      <c r="P580" s="274" t="s">
        <v>887</v>
      </c>
      <c r="Q580" s="274" t="s">
        <v>1275</v>
      </c>
      <c r="R580" s="274" t="s">
        <v>268</v>
      </c>
      <c r="S580" s="274" t="s">
        <v>268</v>
      </c>
      <c r="T580" s="274" t="s">
        <v>268</v>
      </c>
      <c r="U580" s="274" t="s">
        <v>268</v>
      </c>
      <c r="V580" s="274" t="s">
        <v>268</v>
      </c>
      <c r="W580" s="274" t="s">
        <v>5275</v>
      </c>
      <c r="X580" s="274" t="s">
        <v>2812</v>
      </c>
      <c r="Y580" s="274" t="s">
        <v>269</v>
      </c>
      <c r="Z580" s="274" t="s">
        <v>268</v>
      </c>
      <c r="AA580" s="274" t="s">
        <v>268</v>
      </c>
      <c r="AB580" s="274" t="s">
        <v>268</v>
      </c>
      <c r="AC580" s="274" t="s">
        <v>268</v>
      </c>
      <c r="AD580" s="274" t="s">
        <v>268</v>
      </c>
      <c r="AE580" s="274" t="s">
        <v>287</v>
      </c>
      <c r="AF580" s="274" t="s">
        <v>1811</v>
      </c>
      <c r="AG580" s="274" t="s">
        <v>875</v>
      </c>
      <c r="AH580" s="274" t="s">
        <v>1848</v>
      </c>
      <c r="AI580" s="274" t="s">
        <v>5148</v>
      </c>
      <c r="AJ580" s="274" t="s">
        <v>268</v>
      </c>
      <c r="AK580" s="274" t="s">
        <v>366</v>
      </c>
      <c r="AL580" s="274" t="s">
        <v>268</v>
      </c>
      <c r="AM580" s="274" t="s">
        <v>353</v>
      </c>
      <c r="AN580" s="274" t="s">
        <v>268</v>
      </c>
      <c r="AO580" s="274" t="s">
        <v>268</v>
      </c>
      <c r="AP580" s="274" t="s">
        <v>268</v>
      </c>
      <c r="AQ580" s="274" t="s">
        <v>268</v>
      </c>
      <c r="AR580" s="274" t="s">
        <v>268</v>
      </c>
      <c r="AS580" s="274" t="s">
        <v>268</v>
      </c>
      <c r="AT580" s="274" t="s">
        <v>268</v>
      </c>
      <c r="AU580" s="274" t="s">
        <v>268</v>
      </c>
      <c r="AV580" s="274" t="s">
        <v>268</v>
      </c>
      <c r="AW580" s="274" t="s">
        <v>268</v>
      </c>
      <c r="AX580" s="274" t="s">
        <v>268</v>
      </c>
      <c r="AY580" s="274" t="s">
        <v>268</v>
      </c>
      <c r="AZ580" s="274" t="s">
        <v>268</v>
      </c>
      <c r="BA580" s="274" t="s">
        <v>268</v>
      </c>
      <c r="BB580" s="274" t="s">
        <v>268</v>
      </c>
      <c r="BC580" s="274" t="s">
        <v>268</v>
      </c>
      <c r="BD580" s="274" t="s">
        <v>268</v>
      </c>
      <c r="BE580" s="274" t="s">
        <v>268</v>
      </c>
      <c r="BF580" s="274" t="s">
        <v>268</v>
      </c>
      <c r="BG580" s="274" t="s">
        <v>268</v>
      </c>
      <c r="BH580" s="274" t="s">
        <v>268</v>
      </c>
      <c r="BI580" s="274" t="s">
        <v>268</v>
      </c>
      <c r="BJ580" s="274" t="s">
        <v>268</v>
      </c>
      <c r="BK580" s="274" t="s">
        <v>268</v>
      </c>
      <c r="BL580" s="274" t="s">
        <v>268</v>
      </c>
      <c r="BM580" s="274" t="s">
        <v>268</v>
      </c>
      <c r="BN580" s="274" t="s">
        <v>268</v>
      </c>
      <c r="BO580" s="274" t="s">
        <v>268</v>
      </c>
      <c r="BP580" s="274" t="s">
        <v>268</v>
      </c>
      <c r="BQ580" s="274" t="s">
        <v>268</v>
      </c>
      <c r="BR580" s="274" t="s">
        <v>268</v>
      </c>
      <c r="BS580" s="274" t="s">
        <v>268</v>
      </c>
      <c r="BT580" s="274" t="s">
        <v>268</v>
      </c>
      <c r="BU580" s="274" t="s">
        <v>268</v>
      </c>
      <c r="BV580" s="274" t="s">
        <v>268</v>
      </c>
      <c r="BW580" s="274" t="s">
        <v>268</v>
      </c>
      <c r="BX580" s="274" t="s">
        <v>268</v>
      </c>
      <c r="BY580" s="295">
        <v>20</v>
      </c>
      <c r="BZ580" s="295">
        <v>20</v>
      </c>
      <c r="CA580" s="298" t="s">
        <v>142</v>
      </c>
      <c r="CB580" s="297">
        <v>123</v>
      </c>
      <c r="CC580" s="284">
        <f t="shared" si="38"/>
        <v>0</v>
      </c>
      <c r="CD580" s="295">
        <f t="shared" si="39"/>
        <v>20</v>
      </c>
      <c r="CE580" s="284">
        <f t="shared" si="40"/>
        <v>1</v>
      </c>
      <c r="CF580" s="295">
        <f t="shared" si="41"/>
        <v>0</v>
      </c>
      <c r="CG580" s="274" t="s">
        <v>1817</v>
      </c>
      <c r="CH580" s="274" t="s">
        <v>268</v>
      </c>
      <c r="CI580" s="274" t="s">
        <v>268</v>
      </c>
      <c r="CJ580" s="298" t="s">
        <v>282</v>
      </c>
      <c r="CK580" s="297">
        <v>4</v>
      </c>
      <c r="CL580" s="274" t="s">
        <v>268</v>
      </c>
      <c r="CM580" s="274" t="s">
        <v>268</v>
      </c>
      <c r="CN580" s="274" t="s">
        <v>268</v>
      </c>
      <c r="CO580" s="274" t="s">
        <v>268</v>
      </c>
      <c r="CP580" s="274" t="s">
        <v>268</v>
      </c>
      <c r="CQ580" s="274" t="s">
        <v>268</v>
      </c>
      <c r="CR580" s="274" t="s">
        <v>877</v>
      </c>
      <c r="CS580" s="274">
        <v>10.6</v>
      </c>
      <c r="CT580" s="274" t="s">
        <v>268</v>
      </c>
      <c r="CU580" s="274">
        <v>10.6</v>
      </c>
      <c r="CV580" s="274">
        <v>365</v>
      </c>
      <c r="CW580" s="274" t="s">
        <v>878</v>
      </c>
      <c r="CX580" s="274" t="s">
        <v>835</v>
      </c>
      <c r="CY580" s="274" t="s">
        <v>836</v>
      </c>
      <c r="CZ580" s="274" t="s">
        <v>837</v>
      </c>
      <c r="DA580" s="274" t="s">
        <v>268</v>
      </c>
      <c r="DB580" s="274" t="s">
        <v>268</v>
      </c>
      <c r="DC580" s="274" t="s">
        <v>268</v>
      </c>
      <c r="DD580" s="274" t="s">
        <v>268</v>
      </c>
      <c r="DE580" s="274" t="s">
        <v>268</v>
      </c>
      <c r="DF580" s="274" t="s">
        <v>268</v>
      </c>
      <c r="DG580" s="299">
        <f>IFERROR(IF(CA580="D",IF(CK580="A dispo.",CD580*VLOOKUP('DATI INPUT'!$F$27,TARIFFE_UD,2,FALSE),CD580*VLOOKUP(CK580,TARIFFE_UD,2,FALSE)),CD580*VLOOKUP(CB580-100,TARIFFE_UND,2,FALSE)),0)</f>
        <v>17.01226782570599</v>
      </c>
      <c r="DH580" s="299">
        <f>IFERROR(IF(CA580="D",IF(CK580="A dispo.",CF580*VLOOKUP('DATI INPUT'!$F$27,TARIFFE_UD,3,FALSE),CF580*VLOOKUP(CK580,TARIFFE_UD,3,FALSE)),CF580*VLOOKUP(CB580-100,TARIFFE_UND,3,FALSE)),0)</f>
        <v>0</v>
      </c>
    </row>
    <row r="581" spans="1:112" x14ac:dyDescent="0.25">
      <c r="A581" s="274" t="s">
        <v>5283</v>
      </c>
      <c r="B581" s="274" t="s">
        <v>5269</v>
      </c>
      <c r="C581" s="274" t="s">
        <v>5284</v>
      </c>
      <c r="D581" s="274" t="s">
        <v>5270</v>
      </c>
      <c r="E581" s="274" t="s">
        <v>268</v>
      </c>
      <c r="F581" s="274" t="s">
        <v>156</v>
      </c>
      <c r="G581" s="274" t="s">
        <v>5271</v>
      </c>
      <c r="H581" s="274" t="s">
        <v>849</v>
      </c>
      <c r="I581" s="274" t="s">
        <v>5272</v>
      </c>
      <c r="J581" s="274" t="s">
        <v>156</v>
      </c>
      <c r="K581" s="274" t="s">
        <v>5273</v>
      </c>
      <c r="L581" s="274" t="s">
        <v>984</v>
      </c>
      <c r="M581" s="274" t="s">
        <v>5274</v>
      </c>
      <c r="N581" s="274" t="s">
        <v>984</v>
      </c>
      <c r="O581" s="274" t="s">
        <v>873</v>
      </c>
      <c r="P581" s="274" t="s">
        <v>887</v>
      </c>
      <c r="Q581" s="274" t="s">
        <v>1275</v>
      </c>
      <c r="R581" s="274" t="s">
        <v>268</v>
      </c>
      <c r="S581" s="274" t="s">
        <v>268</v>
      </c>
      <c r="T581" s="274" t="s">
        <v>268</v>
      </c>
      <c r="U581" s="274" t="s">
        <v>268</v>
      </c>
      <c r="V581" s="274" t="s">
        <v>268</v>
      </c>
      <c r="W581" s="274" t="s">
        <v>5274</v>
      </c>
      <c r="X581" s="274" t="s">
        <v>887</v>
      </c>
      <c r="Y581" s="274" t="s">
        <v>1275</v>
      </c>
      <c r="Z581" s="274" t="s">
        <v>268</v>
      </c>
      <c r="AA581" s="274" t="s">
        <v>268</v>
      </c>
      <c r="AB581" s="274" t="s">
        <v>268</v>
      </c>
      <c r="AC581" s="274" t="s">
        <v>268</v>
      </c>
      <c r="AD581" s="274" t="s">
        <v>268</v>
      </c>
      <c r="AE581" s="274" t="s">
        <v>287</v>
      </c>
      <c r="AF581" s="274" t="s">
        <v>1811</v>
      </c>
      <c r="AG581" s="274" t="s">
        <v>268</v>
      </c>
      <c r="AH581" s="274" t="s">
        <v>5278</v>
      </c>
      <c r="AI581" s="274" t="s">
        <v>5279</v>
      </c>
      <c r="AJ581" s="274" t="s">
        <v>268</v>
      </c>
      <c r="AK581" s="274" t="s">
        <v>5280</v>
      </c>
      <c r="AL581" s="274" t="s">
        <v>268</v>
      </c>
      <c r="AM581" s="274" t="s">
        <v>268</v>
      </c>
      <c r="AN581" s="274" t="s">
        <v>268</v>
      </c>
      <c r="AO581" s="274" t="s">
        <v>268</v>
      </c>
      <c r="AP581" s="274" t="s">
        <v>268</v>
      </c>
      <c r="AQ581" s="274" t="s">
        <v>268</v>
      </c>
      <c r="AR581" s="274" t="s">
        <v>268</v>
      </c>
      <c r="AS581" s="274" t="s">
        <v>268</v>
      </c>
      <c r="AT581" s="274" t="s">
        <v>268</v>
      </c>
      <c r="AU581" s="274" t="s">
        <v>268</v>
      </c>
      <c r="AV581" s="274" t="s">
        <v>268</v>
      </c>
      <c r="AW581" s="274" t="s">
        <v>268</v>
      </c>
      <c r="AX581" s="274" t="s">
        <v>268</v>
      </c>
      <c r="AY581" s="274" t="s">
        <v>268</v>
      </c>
      <c r="AZ581" s="274" t="s">
        <v>268</v>
      </c>
      <c r="BA581" s="274" t="s">
        <v>268</v>
      </c>
      <c r="BB581" s="274" t="s">
        <v>268</v>
      </c>
      <c r="BC581" s="274" t="s">
        <v>268</v>
      </c>
      <c r="BD581" s="274" t="s">
        <v>268</v>
      </c>
      <c r="BE581" s="274" t="s">
        <v>268</v>
      </c>
      <c r="BF581" s="274" t="s">
        <v>268</v>
      </c>
      <c r="BG581" s="274" t="s">
        <v>268</v>
      </c>
      <c r="BH581" s="274" t="s">
        <v>268</v>
      </c>
      <c r="BI581" s="274" t="s">
        <v>268</v>
      </c>
      <c r="BJ581" s="274" t="s">
        <v>268</v>
      </c>
      <c r="BK581" s="274" t="s">
        <v>268</v>
      </c>
      <c r="BL581" s="274" t="s">
        <v>268</v>
      </c>
      <c r="BM581" s="274" t="s">
        <v>268</v>
      </c>
      <c r="BN581" s="274" t="s">
        <v>268</v>
      </c>
      <c r="BO581" s="274" t="s">
        <v>268</v>
      </c>
      <c r="BP581" s="274" t="s">
        <v>268</v>
      </c>
      <c r="BQ581" s="274" t="s">
        <v>268</v>
      </c>
      <c r="BR581" s="274" t="s">
        <v>268</v>
      </c>
      <c r="BS581" s="274" t="s">
        <v>268</v>
      </c>
      <c r="BT581" s="274" t="s">
        <v>268</v>
      </c>
      <c r="BU581" s="274" t="s">
        <v>268</v>
      </c>
      <c r="BV581" s="274" t="s">
        <v>268</v>
      </c>
      <c r="BW581" s="274" t="s">
        <v>268</v>
      </c>
      <c r="BX581" s="274" t="s">
        <v>268</v>
      </c>
      <c r="BY581" s="295">
        <v>40</v>
      </c>
      <c r="BZ581" s="295">
        <v>40</v>
      </c>
      <c r="CA581" s="298" t="s">
        <v>142</v>
      </c>
      <c r="CB581" s="297">
        <v>123</v>
      </c>
      <c r="CC581" s="284">
        <f t="shared" si="38"/>
        <v>0</v>
      </c>
      <c r="CD581" s="295">
        <f t="shared" si="39"/>
        <v>40</v>
      </c>
      <c r="CE581" s="284">
        <f t="shared" si="40"/>
        <v>1</v>
      </c>
      <c r="CF581" s="295">
        <f t="shared" si="41"/>
        <v>0</v>
      </c>
      <c r="CG581" s="274" t="s">
        <v>1817</v>
      </c>
      <c r="CH581" s="274" t="s">
        <v>268</v>
      </c>
      <c r="CI581" s="274" t="s">
        <v>268</v>
      </c>
      <c r="CJ581" s="298" t="s">
        <v>282</v>
      </c>
      <c r="CK581" s="297">
        <v>4</v>
      </c>
      <c r="CL581" s="274" t="s">
        <v>268</v>
      </c>
      <c r="CM581" s="274" t="s">
        <v>268</v>
      </c>
      <c r="CN581" s="274" t="s">
        <v>268</v>
      </c>
      <c r="CO581" s="274" t="s">
        <v>268</v>
      </c>
      <c r="CP581" s="274" t="s">
        <v>268</v>
      </c>
      <c r="CQ581" s="274" t="s">
        <v>268</v>
      </c>
      <c r="CR581" s="274" t="s">
        <v>877</v>
      </c>
      <c r="CS581" s="274">
        <v>21.2</v>
      </c>
      <c r="CT581" s="274" t="s">
        <v>268</v>
      </c>
      <c r="CU581" s="274">
        <v>21.2</v>
      </c>
      <c r="CV581" s="274">
        <v>365</v>
      </c>
      <c r="CW581" s="274" t="s">
        <v>878</v>
      </c>
      <c r="CX581" s="274" t="s">
        <v>835</v>
      </c>
      <c r="CY581" s="274" t="s">
        <v>836</v>
      </c>
      <c r="CZ581" s="274" t="s">
        <v>837</v>
      </c>
      <c r="DA581" s="274" t="s">
        <v>268</v>
      </c>
      <c r="DB581" s="274" t="s">
        <v>268</v>
      </c>
      <c r="DC581" s="274" t="s">
        <v>268</v>
      </c>
      <c r="DD581" s="274" t="s">
        <v>268</v>
      </c>
      <c r="DE581" s="274" t="s">
        <v>268</v>
      </c>
      <c r="DF581" s="274" t="s">
        <v>268</v>
      </c>
      <c r="DG581" s="299">
        <f>IFERROR(IF(CA581="D",IF(CK581="A dispo.",CD581*VLOOKUP('DATI INPUT'!$F$27,TARIFFE_UD,2,FALSE),CD581*VLOOKUP(CK581,TARIFFE_UD,2,FALSE)),CD581*VLOOKUP(CB581-100,TARIFFE_UND,2,FALSE)),0)</f>
        <v>34.024535651411981</v>
      </c>
      <c r="DH581" s="299">
        <f>IFERROR(IF(CA581="D",IF(CK581="A dispo.",CF581*VLOOKUP('DATI INPUT'!$F$27,TARIFFE_UD,3,FALSE),CF581*VLOOKUP(CK581,TARIFFE_UD,3,FALSE)),CF581*VLOOKUP(CB581-100,TARIFFE_UND,3,FALSE)),0)</f>
        <v>0</v>
      </c>
    </row>
    <row r="582" spans="1:112" hidden="1" x14ac:dyDescent="0.25">
      <c r="A582" s="274" t="s">
        <v>5285</v>
      </c>
      <c r="B582" s="274" t="s">
        <v>5286</v>
      </c>
      <c r="C582" s="274" t="s">
        <v>5287</v>
      </c>
      <c r="D582" s="274" t="s">
        <v>5288</v>
      </c>
      <c r="E582" s="274" t="s">
        <v>268</v>
      </c>
      <c r="F582" s="274" t="s">
        <v>156</v>
      </c>
      <c r="G582" s="274" t="s">
        <v>5289</v>
      </c>
      <c r="H582" s="274" t="s">
        <v>5290</v>
      </c>
      <c r="I582" s="274" t="s">
        <v>1247</v>
      </c>
      <c r="J582" s="274" t="s">
        <v>156</v>
      </c>
      <c r="K582" s="274" t="s">
        <v>5291</v>
      </c>
      <c r="L582" s="274" t="s">
        <v>879</v>
      </c>
      <c r="M582" s="274" t="s">
        <v>5292</v>
      </c>
      <c r="N582" s="274" t="s">
        <v>303</v>
      </c>
      <c r="O582" s="274" t="s">
        <v>5293</v>
      </c>
      <c r="P582" s="274" t="s">
        <v>268</v>
      </c>
      <c r="Q582" s="274" t="s">
        <v>268</v>
      </c>
      <c r="R582" s="274" t="s">
        <v>268</v>
      </c>
      <c r="S582" s="274" t="s">
        <v>268</v>
      </c>
      <c r="T582" s="274" t="s">
        <v>268</v>
      </c>
      <c r="U582" s="274" t="s">
        <v>268</v>
      </c>
      <c r="V582" s="274" t="s">
        <v>268</v>
      </c>
      <c r="W582" s="274" t="s">
        <v>5294</v>
      </c>
      <c r="X582" s="274" t="s">
        <v>887</v>
      </c>
      <c r="Y582" s="274" t="s">
        <v>5295</v>
      </c>
      <c r="Z582" s="274" t="s">
        <v>268</v>
      </c>
      <c r="AA582" s="274" t="s">
        <v>268</v>
      </c>
      <c r="AB582" s="274" t="s">
        <v>268</v>
      </c>
      <c r="AC582" s="274" t="s">
        <v>268</v>
      </c>
      <c r="AD582" s="274" t="s">
        <v>268</v>
      </c>
      <c r="AE582" s="274" t="s">
        <v>287</v>
      </c>
      <c r="AF582" s="274" t="s">
        <v>1811</v>
      </c>
      <c r="AG582" s="274" t="s">
        <v>875</v>
      </c>
      <c r="AH582" s="274" t="s">
        <v>1848</v>
      </c>
      <c r="AI582" s="274" t="s">
        <v>696</v>
      </c>
      <c r="AJ582" s="274" t="s">
        <v>268</v>
      </c>
      <c r="AK582" s="274" t="s">
        <v>354</v>
      </c>
      <c r="AL582" s="274" t="s">
        <v>268</v>
      </c>
      <c r="AM582" s="274" t="s">
        <v>355</v>
      </c>
      <c r="AN582" s="274" t="s">
        <v>268</v>
      </c>
      <c r="AO582" s="274" t="s">
        <v>268</v>
      </c>
      <c r="AP582" s="274" t="s">
        <v>268</v>
      </c>
      <c r="AQ582" s="274" t="s">
        <v>268</v>
      </c>
      <c r="AR582" s="274" t="s">
        <v>268</v>
      </c>
      <c r="AS582" s="274" t="s">
        <v>268</v>
      </c>
      <c r="AT582" s="274" t="s">
        <v>268</v>
      </c>
      <c r="AU582" s="274" t="s">
        <v>268</v>
      </c>
      <c r="AV582" s="274" t="s">
        <v>268</v>
      </c>
      <c r="AW582" s="274" t="s">
        <v>268</v>
      </c>
      <c r="AX582" s="274" t="s">
        <v>268</v>
      </c>
      <c r="AY582" s="274" t="s">
        <v>268</v>
      </c>
      <c r="AZ582" s="274" t="s">
        <v>268</v>
      </c>
      <c r="BA582" s="274" t="s">
        <v>268</v>
      </c>
      <c r="BB582" s="274" t="s">
        <v>268</v>
      </c>
      <c r="BC582" s="274" t="s">
        <v>268</v>
      </c>
      <c r="BD582" s="274" t="s">
        <v>268</v>
      </c>
      <c r="BE582" s="274" t="s">
        <v>268</v>
      </c>
      <c r="BF582" s="274" t="s">
        <v>268</v>
      </c>
      <c r="BG582" s="274" t="s">
        <v>268</v>
      </c>
      <c r="BH582" s="274" t="s">
        <v>268</v>
      </c>
      <c r="BI582" s="274" t="s">
        <v>268</v>
      </c>
      <c r="BJ582" s="274" t="s">
        <v>268</v>
      </c>
      <c r="BK582" s="274" t="s">
        <v>268</v>
      </c>
      <c r="BL582" s="274" t="s">
        <v>268</v>
      </c>
      <c r="BM582" s="274" t="s">
        <v>268</v>
      </c>
      <c r="BN582" s="274" t="s">
        <v>268</v>
      </c>
      <c r="BO582" s="274" t="s">
        <v>268</v>
      </c>
      <c r="BP582" s="274" t="s">
        <v>268</v>
      </c>
      <c r="BQ582" s="274" t="s">
        <v>268</v>
      </c>
      <c r="BR582" s="274" t="s">
        <v>268</v>
      </c>
      <c r="BS582" s="274" t="s">
        <v>268</v>
      </c>
      <c r="BT582" s="274" t="s">
        <v>268</v>
      </c>
      <c r="BU582" s="274" t="s">
        <v>268</v>
      </c>
      <c r="BV582" s="274" t="s">
        <v>268</v>
      </c>
      <c r="BW582" s="274" t="s">
        <v>268</v>
      </c>
      <c r="BX582" s="274" t="s">
        <v>268</v>
      </c>
      <c r="BY582" s="295">
        <v>39</v>
      </c>
      <c r="BZ582" s="295">
        <v>39</v>
      </c>
      <c r="CA582" s="298" t="s">
        <v>142</v>
      </c>
      <c r="CB582" s="297">
        <v>122</v>
      </c>
      <c r="CC582" s="284">
        <f t="shared" si="38"/>
        <v>0</v>
      </c>
      <c r="CD582" s="295">
        <f t="shared" si="39"/>
        <v>39</v>
      </c>
      <c r="CE582" s="284">
        <f t="shared" si="40"/>
        <v>0</v>
      </c>
      <c r="CF582" s="295">
        <f t="shared" si="41"/>
        <v>1</v>
      </c>
      <c r="CG582" s="274" t="s">
        <v>876</v>
      </c>
      <c r="CH582" s="274" t="s">
        <v>268</v>
      </c>
      <c r="CI582" s="274" t="s">
        <v>268</v>
      </c>
      <c r="CJ582" s="298" t="s">
        <v>268</v>
      </c>
      <c r="CK582" s="298" t="s">
        <v>736</v>
      </c>
      <c r="CL582" s="274" t="s">
        <v>268</v>
      </c>
      <c r="CM582" s="274" t="s">
        <v>268</v>
      </c>
      <c r="CN582" s="274" t="s">
        <v>268</v>
      </c>
      <c r="CO582" s="274" t="s">
        <v>268</v>
      </c>
      <c r="CP582" s="274" t="s">
        <v>268</v>
      </c>
      <c r="CQ582" s="274" t="s">
        <v>268</v>
      </c>
      <c r="CR582" s="274" t="s">
        <v>877</v>
      </c>
      <c r="CS582" s="274">
        <v>71.67</v>
      </c>
      <c r="CT582" s="274" t="s">
        <v>268</v>
      </c>
      <c r="CU582" s="274">
        <v>71.67</v>
      </c>
      <c r="CV582" s="274">
        <v>365</v>
      </c>
      <c r="CW582" s="274" t="s">
        <v>878</v>
      </c>
      <c r="CX582" s="274" t="s">
        <v>835</v>
      </c>
      <c r="CY582" s="274" t="s">
        <v>836</v>
      </c>
      <c r="CZ582" s="274" t="s">
        <v>837</v>
      </c>
      <c r="DA582" s="274" t="s">
        <v>268</v>
      </c>
      <c r="DB582" s="274" t="s">
        <v>268</v>
      </c>
      <c r="DC582" s="274" t="s">
        <v>268</v>
      </c>
      <c r="DD582" s="274" t="s">
        <v>268</v>
      </c>
      <c r="DE582" s="274" t="s">
        <v>268</v>
      </c>
      <c r="DF582" s="274" t="s">
        <v>268</v>
      </c>
      <c r="DG582" s="299">
        <f>IFERROR(IF(CA582="D",IF(CK582="A dispo.",CD582*VLOOKUP('DATI INPUT'!$F$27,TARIFFE_UD,2,FALSE),CD582*VLOOKUP(CK582,TARIFFE_UD,2,FALSE)),CD582*VLOOKUP(CB582-100,TARIFFE_UND,2,FALSE)),0)</f>
        <v>30.886065552531729</v>
      </c>
      <c r="DH582" s="299">
        <f>IFERROR(IF(CA582="D",IF(CK582="A dispo.",CF582*VLOOKUP('DATI INPUT'!$F$27,TARIFFE_UD,3,FALSE),CF582*VLOOKUP(CK582,TARIFFE_UD,3,FALSE)),CF582*VLOOKUP(CB582-100,TARIFFE_UND,3,FALSE)),0)</f>
        <v>60.367780403072892</v>
      </c>
    </row>
    <row r="583" spans="1:112" hidden="1" x14ac:dyDescent="0.25">
      <c r="A583" s="274" t="s">
        <v>5296</v>
      </c>
      <c r="B583" s="274" t="s">
        <v>1537</v>
      </c>
      <c r="C583" s="274" t="s">
        <v>5297</v>
      </c>
      <c r="D583" s="274" t="s">
        <v>5298</v>
      </c>
      <c r="E583" s="274" t="s">
        <v>268</v>
      </c>
      <c r="F583" s="274" t="s">
        <v>156</v>
      </c>
      <c r="G583" s="274" t="s">
        <v>5299</v>
      </c>
      <c r="H583" s="274" t="s">
        <v>379</v>
      </c>
      <c r="I583" s="274" t="s">
        <v>416</v>
      </c>
      <c r="J583" s="274" t="s">
        <v>156</v>
      </c>
      <c r="K583" s="274" t="s">
        <v>5300</v>
      </c>
      <c r="L583" s="274" t="s">
        <v>5301</v>
      </c>
      <c r="M583" s="274" t="s">
        <v>5302</v>
      </c>
      <c r="N583" s="274" t="s">
        <v>1797</v>
      </c>
      <c r="O583" s="274" t="s">
        <v>896</v>
      </c>
      <c r="P583" s="274" t="s">
        <v>4156</v>
      </c>
      <c r="Q583" s="274" t="s">
        <v>299</v>
      </c>
      <c r="R583" s="274" t="s">
        <v>268</v>
      </c>
      <c r="S583" s="274" t="s">
        <v>268</v>
      </c>
      <c r="T583" s="274" t="s">
        <v>268</v>
      </c>
      <c r="U583" s="274" t="s">
        <v>268</v>
      </c>
      <c r="V583" s="274" t="s">
        <v>268</v>
      </c>
      <c r="W583" s="274" t="s">
        <v>5303</v>
      </c>
      <c r="X583" s="274" t="s">
        <v>1298</v>
      </c>
      <c r="Y583" s="274" t="s">
        <v>339</v>
      </c>
      <c r="Z583" s="274" t="s">
        <v>268</v>
      </c>
      <c r="AA583" s="274" t="s">
        <v>268</v>
      </c>
      <c r="AB583" s="274" t="s">
        <v>268</v>
      </c>
      <c r="AC583" s="274" t="s">
        <v>268</v>
      </c>
      <c r="AD583" s="274" t="s">
        <v>268</v>
      </c>
      <c r="AE583" s="274" t="s">
        <v>287</v>
      </c>
      <c r="AF583" s="274" t="s">
        <v>1811</v>
      </c>
      <c r="AG583" s="274" t="s">
        <v>875</v>
      </c>
      <c r="AH583" s="274" t="s">
        <v>2529</v>
      </c>
      <c r="AI583" s="274" t="s">
        <v>2577</v>
      </c>
      <c r="AJ583" s="274" t="s">
        <v>268</v>
      </c>
      <c r="AK583" s="274" t="s">
        <v>377</v>
      </c>
      <c r="AL583" s="274" t="s">
        <v>268</v>
      </c>
      <c r="AM583" s="274" t="s">
        <v>288</v>
      </c>
      <c r="AN583" s="274" t="s">
        <v>268</v>
      </c>
      <c r="AO583" s="274" t="s">
        <v>268</v>
      </c>
      <c r="AP583" s="274" t="s">
        <v>268</v>
      </c>
      <c r="AQ583" s="274" t="s">
        <v>268</v>
      </c>
      <c r="AR583" s="274" t="s">
        <v>268</v>
      </c>
      <c r="AS583" s="274" t="s">
        <v>268</v>
      </c>
      <c r="AT583" s="274" t="s">
        <v>268</v>
      </c>
      <c r="AU583" s="274" t="s">
        <v>268</v>
      </c>
      <c r="AV583" s="274" t="s">
        <v>268</v>
      </c>
      <c r="AW583" s="274" t="s">
        <v>268</v>
      </c>
      <c r="AX583" s="274" t="s">
        <v>268</v>
      </c>
      <c r="AY583" s="274" t="s">
        <v>268</v>
      </c>
      <c r="AZ583" s="274" t="s">
        <v>268</v>
      </c>
      <c r="BA583" s="274" t="s">
        <v>268</v>
      </c>
      <c r="BB583" s="274" t="s">
        <v>268</v>
      </c>
      <c r="BC583" s="274" t="s">
        <v>268</v>
      </c>
      <c r="BD583" s="274" t="s">
        <v>268</v>
      </c>
      <c r="BE583" s="274" t="s">
        <v>268</v>
      </c>
      <c r="BF583" s="274" t="s">
        <v>268</v>
      </c>
      <c r="BG583" s="274" t="s">
        <v>268</v>
      </c>
      <c r="BH583" s="274" t="s">
        <v>268</v>
      </c>
      <c r="BI583" s="274" t="s">
        <v>268</v>
      </c>
      <c r="BJ583" s="274" t="s">
        <v>268</v>
      </c>
      <c r="BK583" s="274" t="s">
        <v>268</v>
      </c>
      <c r="BL583" s="274" t="s">
        <v>268</v>
      </c>
      <c r="BM583" s="274" t="s">
        <v>268</v>
      </c>
      <c r="BN583" s="274" t="s">
        <v>268</v>
      </c>
      <c r="BO583" s="274" t="s">
        <v>268</v>
      </c>
      <c r="BP583" s="274" t="s">
        <v>268</v>
      </c>
      <c r="BQ583" s="274" t="s">
        <v>268</v>
      </c>
      <c r="BR583" s="274" t="s">
        <v>268</v>
      </c>
      <c r="BS583" s="274" t="s">
        <v>268</v>
      </c>
      <c r="BT583" s="274" t="s">
        <v>268</v>
      </c>
      <c r="BU583" s="274" t="s">
        <v>268</v>
      </c>
      <c r="BV583" s="274" t="s">
        <v>268</v>
      </c>
      <c r="BW583" s="274" t="s">
        <v>268</v>
      </c>
      <c r="BX583" s="274" t="s">
        <v>268</v>
      </c>
      <c r="BY583" s="295">
        <v>64</v>
      </c>
      <c r="BZ583" s="295">
        <v>64</v>
      </c>
      <c r="CA583" s="298" t="s">
        <v>142</v>
      </c>
      <c r="CB583" s="297">
        <v>122</v>
      </c>
      <c r="CC583" s="284">
        <f t="shared" si="38"/>
        <v>0</v>
      </c>
      <c r="CD583" s="295">
        <f t="shared" si="39"/>
        <v>64</v>
      </c>
      <c r="CE583" s="284">
        <f t="shared" si="40"/>
        <v>0</v>
      </c>
      <c r="CF583" s="295">
        <f t="shared" si="41"/>
        <v>1</v>
      </c>
      <c r="CG583" s="274" t="s">
        <v>876</v>
      </c>
      <c r="CH583" s="274" t="s">
        <v>268</v>
      </c>
      <c r="CI583" s="274" t="s">
        <v>268</v>
      </c>
      <c r="CJ583" s="298" t="s">
        <v>268</v>
      </c>
      <c r="CK583" s="298" t="s">
        <v>736</v>
      </c>
      <c r="CL583" s="274" t="s">
        <v>268</v>
      </c>
      <c r="CM583" s="274" t="s">
        <v>268</v>
      </c>
      <c r="CN583" s="274" t="s">
        <v>268</v>
      </c>
      <c r="CO583" s="274" t="s">
        <v>268</v>
      </c>
      <c r="CP583" s="274" t="s">
        <v>268</v>
      </c>
      <c r="CQ583" s="274" t="s">
        <v>268</v>
      </c>
      <c r="CR583" s="274" t="s">
        <v>877</v>
      </c>
      <c r="CS583" s="274">
        <v>83.92</v>
      </c>
      <c r="CT583" s="274" t="s">
        <v>268</v>
      </c>
      <c r="CU583" s="274">
        <v>83.92</v>
      </c>
      <c r="CV583" s="274">
        <v>365</v>
      </c>
      <c r="CW583" s="274" t="s">
        <v>878</v>
      </c>
      <c r="CX583" s="274" t="s">
        <v>835</v>
      </c>
      <c r="CY583" s="274" t="s">
        <v>836</v>
      </c>
      <c r="CZ583" s="274" t="s">
        <v>837</v>
      </c>
      <c r="DA583" s="274" t="s">
        <v>268</v>
      </c>
      <c r="DB583" s="274" t="s">
        <v>268</v>
      </c>
      <c r="DC583" s="274" t="s">
        <v>268</v>
      </c>
      <c r="DD583" s="274" t="s">
        <v>268</v>
      </c>
      <c r="DE583" s="274" t="s">
        <v>268</v>
      </c>
      <c r="DF583" s="274" t="s">
        <v>268</v>
      </c>
      <c r="DG583" s="299">
        <f>IFERROR(IF(CA583="D",IF(CK583="A dispo.",CD583*VLOOKUP('DATI INPUT'!$F$27,TARIFFE_UD,2,FALSE),CD583*VLOOKUP(CK583,TARIFFE_UD,2,FALSE)),CD583*VLOOKUP(CB583-100,TARIFFE_UND,2,FALSE)),0)</f>
        <v>50.684825522103353</v>
      </c>
      <c r="DH583" s="299">
        <f>IFERROR(IF(CA583="D",IF(CK583="A dispo.",CF583*VLOOKUP('DATI INPUT'!$F$27,TARIFFE_UD,3,FALSE),CF583*VLOOKUP(CK583,TARIFFE_UD,3,FALSE)),CF583*VLOOKUP(CB583-100,TARIFFE_UND,3,FALSE)),0)</f>
        <v>60.367780403072892</v>
      </c>
    </row>
    <row r="584" spans="1:112" x14ac:dyDescent="0.25">
      <c r="A584" s="274" t="s">
        <v>5304</v>
      </c>
      <c r="B584" s="274" t="s">
        <v>1147</v>
      </c>
      <c r="C584" s="274" t="s">
        <v>5305</v>
      </c>
      <c r="D584" s="274" t="s">
        <v>5306</v>
      </c>
      <c r="E584" s="274" t="s">
        <v>268</v>
      </c>
      <c r="F584" s="274" t="s">
        <v>156</v>
      </c>
      <c r="G584" s="274" t="s">
        <v>5307</v>
      </c>
      <c r="H584" s="274" t="s">
        <v>379</v>
      </c>
      <c r="I584" s="274" t="s">
        <v>5308</v>
      </c>
      <c r="J584" s="274" t="s">
        <v>274</v>
      </c>
      <c r="K584" s="274" t="s">
        <v>5309</v>
      </c>
      <c r="L584" s="274" t="s">
        <v>960</v>
      </c>
      <c r="M584" s="274" t="s">
        <v>4000</v>
      </c>
      <c r="N584" s="274" t="s">
        <v>984</v>
      </c>
      <c r="O584" s="274" t="s">
        <v>873</v>
      </c>
      <c r="P584" s="274" t="s">
        <v>3754</v>
      </c>
      <c r="Q584" s="274" t="s">
        <v>290</v>
      </c>
      <c r="R584" s="274" t="s">
        <v>268</v>
      </c>
      <c r="S584" s="274" t="s">
        <v>268</v>
      </c>
      <c r="T584" s="274" t="s">
        <v>268</v>
      </c>
      <c r="U584" s="274" t="s">
        <v>268</v>
      </c>
      <c r="V584" s="274" t="s">
        <v>268</v>
      </c>
      <c r="W584" s="274" t="s">
        <v>4000</v>
      </c>
      <c r="X584" s="274" t="s">
        <v>3754</v>
      </c>
      <c r="Y584" s="274" t="s">
        <v>290</v>
      </c>
      <c r="Z584" s="274" t="s">
        <v>268</v>
      </c>
      <c r="AA584" s="274" t="s">
        <v>268</v>
      </c>
      <c r="AB584" s="274" t="s">
        <v>268</v>
      </c>
      <c r="AC584" s="274" t="s">
        <v>268</v>
      </c>
      <c r="AD584" s="274" t="s">
        <v>268</v>
      </c>
      <c r="AE584" s="274" t="s">
        <v>287</v>
      </c>
      <c r="AF584" s="274" t="s">
        <v>1811</v>
      </c>
      <c r="AG584" s="274" t="s">
        <v>875</v>
      </c>
      <c r="AH584" s="274" t="s">
        <v>2047</v>
      </c>
      <c r="AI584" s="274" t="s">
        <v>946</v>
      </c>
      <c r="AJ584" s="274" t="s">
        <v>268</v>
      </c>
      <c r="AK584" s="274" t="s">
        <v>352</v>
      </c>
      <c r="AL584" s="274" t="s">
        <v>268</v>
      </c>
      <c r="AM584" s="274" t="s">
        <v>288</v>
      </c>
      <c r="AN584" s="274" t="s">
        <v>268</v>
      </c>
      <c r="AO584" s="274" t="s">
        <v>268</v>
      </c>
      <c r="AP584" s="274" t="s">
        <v>268</v>
      </c>
      <c r="AQ584" s="274" t="s">
        <v>268</v>
      </c>
      <c r="AR584" s="274" t="s">
        <v>268</v>
      </c>
      <c r="AS584" s="274" t="s">
        <v>268</v>
      </c>
      <c r="AT584" s="274" t="s">
        <v>268</v>
      </c>
      <c r="AU584" s="274" t="s">
        <v>268</v>
      </c>
      <c r="AV584" s="274" t="s">
        <v>268</v>
      </c>
      <c r="AW584" s="274" t="s">
        <v>268</v>
      </c>
      <c r="AX584" s="274" t="s">
        <v>268</v>
      </c>
      <c r="AY584" s="274" t="s">
        <v>268</v>
      </c>
      <c r="AZ584" s="274" t="s">
        <v>268</v>
      </c>
      <c r="BA584" s="274" t="s">
        <v>268</v>
      </c>
      <c r="BB584" s="274" t="s">
        <v>268</v>
      </c>
      <c r="BC584" s="274" t="s">
        <v>268</v>
      </c>
      <c r="BD584" s="274" t="s">
        <v>268</v>
      </c>
      <c r="BE584" s="274" t="s">
        <v>268</v>
      </c>
      <c r="BF584" s="274" t="s">
        <v>268</v>
      </c>
      <c r="BG584" s="274" t="s">
        <v>268</v>
      </c>
      <c r="BH584" s="274" t="s">
        <v>268</v>
      </c>
      <c r="BI584" s="274" t="s">
        <v>268</v>
      </c>
      <c r="BJ584" s="274" t="s">
        <v>268</v>
      </c>
      <c r="BK584" s="274" t="s">
        <v>268</v>
      </c>
      <c r="BL584" s="274" t="s">
        <v>268</v>
      </c>
      <c r="BM584" s="274" t="s">
        <v>268</v>
      </c>
      <c r="BN584" s="274" t="s">
        <v>268</v>
      </c>
      <c r="BO584" s="274" t="s">
        <v>268</v>
      </c>
      <c r="BP584" s="274" t="s">
        <v>268</v>
      </c>
      <c r="BQ584" s="274" t="s">
        <v>268</v>
      </c>
      <c r="BR584" s="274" t="s">
        <v>268</v>
      </c>
      <c r="BS584" s="274" t="s">
        <v>268</v>
      </c>
      <c r="BT584" s="274" t="s">
        <v>268</v>
      </c>
      <c r="BU584" s="274" t="s">
        <v>268</v>
      </c>
      <c r="BV584" s="274" t="s">
        <v>268</v>
      </c>
      <c r="BW584" s="274" t="s">
        <v>268</v>
      </c>
      <c r="BX584" s="274" t="s">
        <v>268</v>
      </c>
      <c r="BY584" s="295">
        <v>65.290000000000006</v>
      </c>
      <c r="BZ584" s="295">
        <v>65.290000000000006</v>
      </c>
      <c r="CA584" s="298" t="s">
        <v>142</v>
      </c>
      <c r="CB584" s="297">
        <v>122</v>
      </c>
      <c r="CC584" s="284">
        <f t="shared" si="38"/>
        <v>0</v>
      </c>
      <c r="CD584" s="295">
        <f t="shared" si="39"/>
        <v>65.290000000000006</v>
      </c>
      <c r="CE584" s="284">
        <f t="shared" si="40"/>
        <v>0</v>
      </c>
      <c r="CF584" s="295">
        <f t="shared" si="41"/>
        <v>1</v>
      </c>
      <c r="CG584" s="274" t="s">
        <v>876</v>
      </c>
      <c r="CH584" s="274" t="s">
        <v>268</v>
      </c>
      <c r="CI584" s="274" t="s">
        <v>268</v>
      </c>
      <c r="CJ584" s="298" t="s">
        <v>271</v>
      </c>
      <c r="CK584" s="297">
        <v>1</v>
      </c>
      <c r="CL584" s="274" t="s">
        <v>268</v>
      </c>
      <c r="CM584" s="274" t="s">
        <v>268</v>
      </c>
      <c r="CN584" s="274" t="s">
        <v>268</v>
      </c>
      <c r="CO584" s="274" t="s">
        <v>268</v>
      </c>
      <c r="CP584" s="274" t="s">
        <v>268</v>
      </c>
      <c r="CQ584" s="274" t="s">
        <v>3338</v>
      </c>
      <c r="CR584" s="274" t="s">
        <v>877</v>
      </c>
      <c r="CS584" s="274">
        <v>42.09</v>
      </c>
      <c r="CT584" s="274" t="s">
        <v>268</v>
      </c>
      <c r="CU584" s="274">
        <v>42.09</v>
      </c>
      <c r="CV584" s="274">
        <v>365</v>
      </c>
      <c r="CW584" s="274" t="s">
        <v>878</v>
      </c>
      <c r="CX584" s="274" t="s">
        <v>835</v>
      </c>
      <c r="CY584" s="274" t="s">
        <v>836</v>
      </c>
      <c r="CZ584" s="274" t="s">
        <v>837</v>
      </c>
      <c r="DA584" s="274" t="s">
        <v>268</v>
      </c>
      <c r="DB584" s="274" t="s">
        <v>268</v>
      </c>
      <c r="DC584" s="274" t="s">
        <v>268</v>
      </c>
      <c r="DD584" s="274" t="s">
        <v>268</v>
      </c>
      <c r="DE584" s="274" t="s">
        <v>268</v>
      </c>
      <c r="DF584" s="274" t="s">
        <v>268</v>
      </c>
      <c r="DG584" s="299">
        <f>IFERROR(IF(CA584="D",IF(CK584="A dispo.",CD584*VLOOKUP('DATI INPUT'!$F$27,TARIFFE_UD,2,FALSE),CD584*VLOOKUP(CK584,TARIFFE_UD,2,FALSE)),CD584*VLOOKUP(CB584-100,TARIFFE_UND,2,FALSE)),0)</f>
        <v>40.216121195081421</v>
      </c>
      <c r="DH584" s="299">
        <f>IFERROR(IF(CA584="D",IF(CK584="A dispo.",CF584*VLOOKUP('DATI INPUT'!$F$27,TARIFFE_UD,3,FALSE),CF584*VLOOKUP(CK584,TARIFFE_UD,3,FALSE)),CF584*VLOOKUP(CB584-100,TARIFFE_UND,3,FALSE)),0)</f>
        <v>15.164853048114928</v>
      </c>
    </row>
    <row r="585" spans="1:112" x14ac:dyDescent="0.25">
      <c r="A585" s="274" t="s">
        <v>5310</v>
      </c>
      <c r="B585" s="274" t="s">
        <v>1147</v>
      </c>
      <c r="C585" s="274" t="s">
        <v>5311</v>
      </c>
      <c r="D585" s="274" t="s">
        <v>5306</v>
      </c>
      <c r="E585" s="274" t="s">
        <v>268</v>
      </c>
      <c r="F585" s="274" t="s">
        <v>156</v>
      </c>
      <c r="G585" s="274" t="s">
        <v>5307</v>
      </c>
      <c r="H585" s="274" t="s">
        <v>379</v>
      </c>
      <c r="I585" s="274" t="s">
        <v>5308</v>
      </c>
      <c r="J585" s="274" t="s">
        <v>274</v>
      </c>
      <c r="K585" s="274" t="s">
        <v>5309</v>
      </c>
      <c r="L585" s="274" t="s">
        <v>960</v>
      </c>
      <c r="M585" s="274" t="s">
        <v>4000</v>
      </c>
      <c r="N585" s="274" t="s">
        <v>984</v>
      </c>
      <c r="O585" s="274" t="s">
        <v>873</v>
      </c>
      <c r="P585" s="274" t="s">
        <v>3754</v>
      </c>
      <c r="Q585" s="274" t="s">
        <v>290</v>
      </c>
      <c r="R585" s="274" t="s">
        <v>268</v>
      </c>
      <c r="S585" s="274" t="s">
        <v>268</v>
      </c>
      <c r="T585" s="274" t="s">
        <v>268</v>
      </c>
      <c r="U585" s="274" t="s">
        <v>268</v>
      </c>
      <c r="V585" s="274" t="s">
        <v>268</v>
      </c>
      <c r="W585" s="274" t="s">
        <v>4000</v>
      </c>
      <c r="X585" s="274" t="s">
        <v>3754</v>
      </c>
      <c r="Y585" s="274" t="s">
        <v>290</v>
      </c>
      <c r="Z585" s="274" t="s">
        <v>268</v>
      </c>
      <c r="AA585" s="274" t="s">
        <v>268</v>
      </c>
      <c r="AB585" s="274" t="s">
        <v>268</v>
      </c>
      <c r="AC585" s="274" t="s">
        <v>268</v>
      </c>
      <c r="AD585" s="274" t="s">
        <v>268</v>
      </c>
      <c r="AE585" s="274" t="s">
        <v>287</v>
      </c>
      <c r="AF585" s="274" t="s">
        <v>1811</v>
      </c>
      <c r="AG585" s="274" t="s">
        <v>875</v>
      </c>
      <c r="AH585" s="274" t="s">
        <v>2047</v>
      </c>
      <c r="AI585" s="274" t="s">
        <v>946</v>
      </c>
      <c r="AJ585" s="274" t="s">
        <v>268</v>
      </c>
      <c r="AK585" s="274" t="s">
        <v>410</v>
      </c>
      <c r="AL585" s="274" t="s">
        <v>268</v>
      </c>
      <c r="AM585" s="274" t="s">
        <v>353</v>
      </c>
      <c r="AN585" s="274" t="s">
        <v>268</v>
      </c>
      <c r="AO585" s="274" t="s">
        <v>268</v>
      </c>
      <c r="AP585" s="274" t="s">
        <v>268</v>
      </c>
      <c r="AQ585" s="274" t="s">
        <v>268</v>
      </c>
      <c r="AR585" s="274" t="s">
        <v>268</v>
      </c>
      <c r="AS585" s="274" t="s">
        <v>268</v>
      </c>
      <c r="AT585" s="274" t="s">
        <v>268</v>
      </c>
      <c r="AU585" s="274" t="s">
        <v>268</v>
      </c>
      <c r="AV585" s="274" t="s">
        <v>268</v>
      </c>
      <c r="AW585" s="274" t="s">
        <v>268</v>
      </c>
      <c r="AX585" s="274" t="s">
        <v>268</v>
      </c>
      <c r="AY585" s="274" t="s">
        <v>268</v>
      </c>
      <c r="AZ585" s="274" t="s">
        <v>268</v>
      </c>
      <c r="BA585" s="274" t="s">
        <v>268</v>
      </c>
      <c r="BB585" s="274" t="s">
        <v>268</v>
      </c>
      <c r="BC585" s="274" t="s">
        <v>268</v>
      </c>
      <c r="BD585" s="274" t="s">
        <v>268</v>
      </c>
      <c r="BE585" s="274" t="s">
        <v>268</v>
      </c>
      <c r="BF585" s="274" t="s">
        <v>268</v>
      </c>
      <c r="BG585" s="274" t="s">
        <v>268</v>
      </c>
      <c r="BH585" s="274" t="s">
        <v>268</v>
      </c>
      <c r="BI585" s="274" t="s">
        <v>268</v>
      </c>
      <c r="BJ585" s="274" t="s">
        <v>268</v>
      </c>
      <c r="BK585" s="274" t="s">
        <v>268</v>
      </c>
      <c r="BL585" s="274" t="s">
        <v>268</v>
      </c>
      <c r="BM585" s="274" t="s">
        <v>268</v>
      </c>
      <c r="BN585" s="274" t="s">
        <v>268</v>
      </c>
      <c r="BO585" s="274" t="s">
        <v>268</v>
      </c>
      <c r="BP585" s="274" t="s">
        <v>268</v>
      </c>
      <c r="BQ585" s="274" t="s">
        <v>268</v>
      </c>
      <c r="BR585" s="274" t="s">
        <v>268</v>
      </c>
      <c r="BS585" s="274" t="s">
        <v>268</v>
      </c>
      <c r="BT585" s="274" t="s">
        <v>268</v>
      </c>
      <c r="BU585" s="274" t="s">
        <v>268</v>
      </c>
      <c r="BV585" s="274" t="s">
        <v>268</v>
      </c>
      <c r="BW585" s="274" t="s">
        <v>268</v>
      </c>
      <c r="BX585" s="274" t="s">
        <v>268</v>
      </c>
      <c r="BY585" s="295">
        <v>30</v>
      </c>
      <c r="BZ585" s="295">
        <v>30</v>
      </c>
      <c r="CA585" s="298" t="s">
        <v>142</v>
      </c>
      <c r="CB585" s="297">
        <v>123</v>
      </c>
      <c r="CC585" s="284">
        <f t="shared" si="38"/>
        <v>0</v>
      </c>
      <c r="CD585" s="295">
        <f t="shared" si="39"/>
        <v>30</v>
      </c>
      <c r="CE585" s="284">
        <f t="shared" si="40"/>
        <v>1</v>
      </c>
      <c r="CF585" s="295">
        <f t="shared" si="41"/>
        <v>0</v>
      </c>
      <c r="CG585" s="274" t="s">
        <v>1817</v>
      </c>
      <c r="CH585" s="274" t="s">
        <v>268</v>
      </c>
      <c r="CI585" s="274" t="s">
        <v>268</v>
      </c>
      <c r="CJ585" s="298" t="s">
        <v>271</v>
      </c>
      <c r="CK585" s="297">
        <v>1</v>
      </c>
      <c r="CL585" s="274" t="s">
        <v>268</v>
      </c>
      <c r="CM585" s="274" t="s">
        <v>268</v>
      </c>
      <c r="CN585" s="274" t="s">
        <v>268</v>
      </c>
      <c r="CO585" s="274" t="s">
        <v>268</v>
      </c>
      <c r="CP585" s="274" t="s">
        <v>268</v>
      </c>
      <c r="CQ585" s="274" t="s">
        <v>3338</v>
      </c>
      <c r="CR585" s="274" t="s">
        <v>877</v>
      </c>
      <c r="CS585" s="274">
        <v>11.4</v>
      </c>
      <c r="CT585" s="274" t="s">
        <v>268</v>
      </c>
      <c r="CU585" s="274">
        <v>11.4</v>
      </c>
      <c r="CV585" s="274">
        <v>365</v>
      </c>
      <c r="CW585" s="274" t="s">
        <v>878</v>
      </c>
      <c r="CX585" s="274" t="s">
        <v>835</v>
      </c>
      <c r="CY585" s="274" t="s">
        <v>836</v>
      </c>
      <c r="CZ585" s="274" t="s">
        <v>837</v>
      </c>
      <c r="DA585" s="274" t="s">
        <v>268</v>
      </c>
      <c r="DB585" s="274" t="s">
        <v>268</v>
      </c>
      <c r="DC585" s="274" t="s">
        <v>268</v>
      </c>
      <c r="DD585" s="274" t="s">
        <v>268</v>
      </c>
      <c r="DE585" s="274" t="s">
        <v>268</v>
      </c>
      <c r="DF585" s="274" t="s">
        <v>268</v>
      </c>
      <c r="DG585" s="299">
        <f>IFERROR(IF(CA585="D",IF(CK585="A dispo.",CD585*VLOOKUP('DATI INPUT'!$F$27,TARIFFE_UD,2,FALSE),CD585*VLOOKUP(CK585,TARIFFE_UD,2,FALSE)),CD585*VLOOKUP(CB585-100,TARIFFE_UND,2,FALSE)),0)</f>
        <v>18.478842638266848</v>
      </c>
      <c r="DH585" s="299">
        <f>IFERROR(IF(CA585="D",IF(CK585="A dispo.",CF585*VLOOKUP('DATI INPUT'!$F$27,TARIFFE_UD,3,FALSE),CF585*VLOOKUP(CK585,TARIFFE_UD,3,FALSE)),CF585*VLOOKUP(CB585-100,TARIFFE_UND,3,FALSE)),0)</f>
        <v>0</v>
      </c>
    </row>
    <row r="586" spans="1:112" x14ac:dyDescent="0.25">
      <c r="A586" s="274" t="s">
        <v>5312</v>
      </c>
      <c r="B586" s="274" t="s">
        <v>5313</v>
      </c>
      <c r="C586" s="274" t="s">
        <v>5314</v>
      </c>
      <c r="D586" s="274" t="s">
        <v>5315</v>
      </c>
      <c r="E586" s="274" t="s">
        <v>268</v>
      </c>
      <c r="F586" s="274" t="s">
        <v>156</v>
      </c>
      <c r="G586" s="274" t="s">
        <v>5316</v>
      </c>
      <c r="H586" s="274" t="s">
        <v>849</v>
      </c>
      <c r="I586" s="274" t="s">
        <v>644</v>
      </c>
      <c r="J586" s="274" t="s">
        <v>156</v>
      </c>
      <c r="K586" s="274" t="s">
        <v>5317</v>
      </c>
      <c r="L586" s="274" t="s">
        <v>984</v>
      </c>
      <c r="M586" s="274" t="s">
        <v>5318</v>
      </c>
      <c r="N586" s="274" t="s">
        <v>984</v>
      </c>
      <c r="O586" s="274" t="s">
        <v>873</v>
      </c>
      <c r="P586" s="274" t="s">
        <v>1847</v>
      </c>
      <c r="Q586" s="274" t="s">
        <v>1713</v>
      </c>
      <c r="R586" s="274" t="s">
        <v>268</v>
      </c>
      <c r="S586" s="274" t="s">
        <v>268</v>
      </c>
      <c r="T586" s="274" t="s">
        <v>268</v>
      </c>
      <c r="U586" s="274" t="s">
        <v>268</v>
      </c>
      <c r="V586" s="274" t="s">
        <v>268</v>
      </c>
      <c r="W586" s="274" t="s">
        <v>5318</v>
      </c>
      <c r="X586" s="274" t="s">
        <v>1847</v>
      </c>
      <c r="Y586" s="274" t="s">
        <v>1713</v>
      </c>
      <c r="Z586" s="274" t="s">
        <v>268</v>
      </c>
      <c r="AA586" s="274" t="s">
        <v>268</v>
      </c>
      <c r="AB586" s="274" t="s">
        <v>268</v>
      </c>
      <c r="AC586" s="274" t="s">
        <v>268</v>
      </c>
      <c r="AD586" s="274" t="s">
        <v>268</v>
      </c>
      <c r="AE586" s="274" t="s">
        <v>268</v>
      </c>
      <c r="AF586" s="274" t="s">
        <v>268</v>
      </c>
      <c r="AG586" s="274" t="s">
        <v>268</v>
      </c>
      <c r="AH586" s="274" t="s">
        <v>268</v>
      </c>
      <c r="AI586" s="274" t="s">
        <v>268</v>
      </c>
      <c r="AJ586" s="274" t="s">
        <v>268</v>
      </c>
      <c r="AK586" s="274" t="s">
        <v>268</v>
      </c>
      <c r="AL586" s="274" t="s">
        <v>268</v>
      </c>
      <c r="AM586" s="274" t="s">
        <v>268</v>
      </c>
      <c r="AN586" s="274" t="s">
        <v>268</v>
      </c>
      <c r="AO586" s="274" t="s">
        <v>268</v>
      </c>
      <c r="AP586" s="274" t="s">
        <v>268</v>
      </c>
      <c r="AQ586" s="274" t="s">
        <v>268</v>
      </c>
      <c r="AR586" s="274" t="s">
        <v>268</v>
      </c>
      <c r="AS586" s="274" t="s">
        <v>268</v>
      </c>
      <c r="AT586" s="274" t="s">
        <v>268</v>
      </c>
      <c r="AU586" s="274" t="s">
        <v>268</v>
      </c>
      <c r="AV586" s="274" t="s">
        <v>268</v>
      </c>
      <c r="AW586" s="274" t="s">
        <v>268</v>
      </c>
      <c r="AX586" s="274" t="s">
        <v>268</v>
      </c>
      <c r="AY586" s="274" t="s">
        <v>268</v>
      </c>
      <c r="AZ586" s="274" t="s">
        <v>268</v>
      </c>
      <c r="BA586" s="274" t="s">
        <v>268</v>
      </c>
      <c r="BB586" s="274" t="s">
        <v>268</v>
      </c>
      <c r="BC586" s="274" t="s">
        <v>268</v>
      </c>
      <c r="BD586" s="274" t="s">
        <v>268</v>
      </c>
      <c r="BE586" s="274" t="s">
        <v>268</v>
      </c>
      <c r="BF586" s="274" t="s">
        <v>268</v>
      </c>
      <c r="BG586" s="274" t="s">
        <v>268</v>
      </c>
      <c r="BH586" s="274" t="s">
        <v>268</v>
      </c>
      <c r="BI586" s="274" t="s">
        <v>268</v>
      </c>
      <c r="BJ586" s="274" t="s">
        <v>268</v>
      </c>
      <c r="BK586" s="274" t="s">
        <v>268</v>
      </c>
      <c r="BL586" s="274" t="s">
        <v>268</v>
      </c>
      <c r="BM586" s="274" t="s">
        <v>268</v>
      </c>
      <c r="BN586" s="274" t="s">
        <v>268</v>
      </c>
      <c r="BO586" s="274" t="s">
        <v>268</v>
      </c>
      <c r="BP586" s="274" t="s">
        <v>268</v>
      </c>
      <c r="BQ586" s="274" t="s">
        <v>268</v>
      </c>
      <c r="BR586" s="274" t="s">
        <v>268</v>
      </c>
      <c r="BS586" s="274" t="s">
        <v>268</v>
      </c>
      <c r="BT586" s="274" t="s">
        <v>268</v>
      </c>
      <c r="BU586" s="274" t="s">
        <v>268</v>
      </c>
      <c r="BV586" s="274" t="s">
        <v>268</v>
      </c>
      <c r="BW586" s="274" t="s">
        <v>268</v>
      </c>
      <c r="BX586" s="274" t="s">
        <v>268</v>
      </c>
      <c r="BY586" s="295">
        <v>132</v>
      </c>
      <c r="BZ586" s="295">
        <v>132</v>
      </c>
      <c r="CA586" s="298" t="s">
        <v>142</v>
      </c>
      <c r="CB586" s="297">
        <v>122</v>
      </c>
      <c r="CC586" s="284">
        <f t="shared" si="38"/>
        <v>0</v>
      </c>
      <c r="CD586" s="295">
        <f t="shared" si="39"/>
        <v>132</v>
      </c>
      <c r="CE586" s="284">
        <f t="shared" si="40"/>
        <v>0</v>
      </c>
      <c r="CF586" s="295">
        <f t="shared" si="41"/>
        <v>1</v>
      </c>
      <c r="CG586" s="274" t="s">
        <v>876</v>
      </c>
      <c r="CH586" s="274" t="s">
        <v>268</v>
      </c>
      <c r="CI586" s="274" t="s">
        <v>268</v>
      </c>
      <c r="CJ586" s="298" t="s">
        <v>280</v>
      </c>
      <c r="CK586" s="297">
        <v>2</v>
      </c>
      <c r="CL586" s="274" t="s">
        <v>268</v>
      </c>
      <c r="CM586" s="274" t="s">
        <v>268</v>
      </c>
      <c r="CN586" s="274" t="s">
        <v>268</v>
      </c>
      <c r="CO586" s="274" t="s">
        <v>268</v>
      </c>
      <c r="CP586" s="274" t="s">
        <v>268</v>
      </c>
      <c r="CQ586" s="274" t="s">
        <v>268</v>
      </c>
      <c r="CR586" s="274" t="s">
        <v>877</v>
      </c>
      <c r="CS586" s="274">
        <v>111.96</v>
      </c>
      <c r="CT586" s="274" t="s">
        <v>268</v>
      </c>
      <c r="CU586" s="274">
        <v>111.96</v>
      </c>
      <c r="CV586" s="274">
        <v>365</v>
      </c>
      <c r="CW586" s="274" t="s">
        <v>878</v>
      </c>
      <c r="CX586" s="274" t="s">
        <v>835</v>
      </c>
      <c r="CY586" s="274" t="s">
        <v>836</v>
      </c>
      <c r="CZ586" s="274" t="s">
        <v>837</v>
      </c>
      <c r="DA586" s="274" t="s">
        <v>268</v>
      </c>
      <c r="DB586" s="274" t="s">
        <v>268</v>
      </c>
      <c r="DC586" s="274" t="s">
        <v>268</v>
      </c>
      <c r="DD586" s="274" t="s">
        <v>268</v>
      </c>
      <c r="DE586" s="274" t="s">
        <v>268</v>
      </c>
      <c r="DF586" s="274" t="s">
        <v>268</v>
      </c>
      <c r="DG586" s="299">
        <f>IFERROR(IF(CA586="D",IF(CK586="A dispo.",CD586*VLOOKUP('DATI INPUT'!$F$27,TARIFFE_UD,2,FALSE),CD586*VLOOKUP(CK586,TARIFFE_UD,2,FALSE)),CD586*VLOOKUP(CB586-100,TARIFFE_UND,2,FALSE)),0)</f>
        <v>94.858058876436502</v>
      </c>
      <c r="DH586" s="299">
        <f>IFERROR(IF(CA586="D",IF(CK586="A dispo.",CF586*VLOOKUP('DATI INPUT'!$F$27,TARIFFE_UD,3,FALSE),CF586*VLOOKUP(CK586,TARIFFE_UD,3,FALSE)),CF586*VLOOKUP(CB586-100,TARIFFE_UND,3,FALSE)),0)</f>
        <v>46.077822723118445</v>
      </c>
    </row>
    <row r="587" spans="1:112" x14ac:dyDescent="0.25">
      <c r="A587" s="274" t="s">
        <v>5319</v>
      </c>
      <c r="B587" s="274" t="s">
        <v>1152</v>
      </c>
      <c r="C587" s="274" t="s">
        <v>643</v>
      </c>
      <c r="D587" s="274" t="s">
        <v>5320</v>
      </c>
      <c r="E587" s="274" t="s">
        <v>268</v>
      </c>
      <c r="F587" s="274" t="s">
        <v>156</v>
      </c>
      <c r="G587" s="274" t="s">
        <v>5321</v>
      </c>
      <c r="H587" s="274" t="s">
        <v>849</v>
      </c>
      <c r="I587" s="274" t="s">
        <v>5322</v>
      </c>
      <c r="J587" s="274" t="s">
        <v>274</v>
      </c>
      <c r="K587" s="274" t="s">
        <v>5323</v>
      </c>
      <c r="L587" s="274" t="s">
        <v>960</v>
      </c>
      <c r="M587" s="274" t="s">
        <v>5324</v>
      </c>
      <c r="N587" s="274" t="s">
        <v>984</v>
      </c>
      <c r="O587" s="274" t="s">
        <v>873</v>
      </c>
      <c r="P587" s="274" t="s">
        <v>1847</v>
      </c>
      <c r="Q587" s="274" t="s">
        <v>604</v>
      </c>
      <c r="R587" s="274" t="s">
        <v>268</v>
      </c>
      <c r="S587" s="274" t="s">
        <v>268</v>
      </c>
      <c r="T587" s="274" t="s">
        <v>268</v>
      </c>
      <c r="U587" s="274" t="s">
        <v>268</v>
      </c>
      <c r="V587" s="274" t="s">
        <v>268</v>
      </c>
      <c r="W587" s="274" t="s">
        <v>5324</v>
      </c>
      <c r="X587" s="274" t="s">
        <v>1847</v>
      </c>
      <c r="Y587" s="274" t="s">
        <v>604</v>
      </c>
      <c r="Z587" s="274" t="s">
        <v>268</v>
      </c>
      <c r="AA587" s="274" t="s">
        <v>268</v>
      </c>
      <c r="AB587" s="274" t="s">
        <v>268</v>
      </c>
      <c r="AC587" s="274" t="s">
        <v>268</v>
      </c>
      <c r="AD587" s="274" t="s">
        <v>268</v>
      </c>
      <c r="AE587" s="274" t="s">
        <v>287</v>
      </c>
      <c r="AF587" s="274" t="s">
        <v>1811</v>
      </c>
      <c r="AG587" s="274" t="s">
        <v>875</v>
      </c>
      <c r="AH587" s="274" t="s">
        <v>1848</v>
      </c>
      <c r="AI587" s="274" t="s">
        <v>562</v>
      </c>
      <c r="AJ587" s="274" t="s">
        <v>268</v>
      </c>
      <c r="AK587" s="274" t="s">
        <v>366</v>
      </c>
      <c r="AL587" s="274" t="s">
        <v>268</v>
      </c>
      <c r="AM587" s="274" t="s">
        <v>405</v>
      </c>
      <c r="AN587" s="274" t="s">
        <v>287</v>
      </c>
      <c r="AO587" s="274" t="s">
        <v>1811</v>
      </c>
      <c r="AP587" s="274" t="s">
        <v>875</v>
      </c>
      <c r="AQ587" s="274" t="s">
        <v>1848</v>
      </c>
      <c r="AR587" s="274" t="s">
        <v>562</v>
      </c>
      <c r="AS587" s="274" t="s">
        <v>268</v>
      </c>
      <c r="AT587" s="274" t="s">
        <v>395</v>
      </c>
      <c r="AU587" s="274" t="s">
        <v>268</v>
      </c>
      <c r="AV587" s="274" t="s">
        <v>405</v>
      </c>
      <c r="AW587" s="274" t="s">
        <v>287</v>
      </c>
      <c r="AX587" s="274" t="s">
        <v>1811</v>
      </c>
      <c r="AY587" s="274" t="s">
        <v>875</v>
      </c>
      <c r="AZ587" s="274" t="s">
        <v>1848</v>
      </c>
      <c r="BA587" s="274" t="s">
        <v>562</v>
      </c>
      <c r="BB587" s="274" t="s">
        <v>268</v>
      </c>
      <c r="BC587" s="274" t="s">
        <v>410</v>
      </c>
      <c r="BD587" s="274" t="s">
        <v>268</v>
      </c>
      <c r="BE587" s="274" t="s">
        <v>405</v>
      </c>
      <c r="BF587" s="274" t="s">
        <v>268</v>
      </c>
      <c r="BG587" s="274" t="s">
        <v>268</v>
      </c>
      <c r="BH587" s="274" t="s">
        <v>268</v>
      </c>
      <c r="BI587" s="274" t="s">
        <v>268</v>
      </c>
      <c r="BJ587" s="274" t="s">
        <v>268</v>
      </c>
      <c r="BK587" s="274" t="s">
        <v>268</v>
      </c>
      <c r="BL587" s="274" t="s">
        <v>268</v>
      </c>
      <c r="BM587" s="274" t="s">
        <v>268</v>
      </c>
      <c r="BN587" s="274" t="s">
        <v>268</v>
      </c>
      <c r="BO587" s="274" t="s">
        <v>268</v>
      </c>
      <c r="BP587" s="274" t="s">
        <v>268</v>
      </c>
      <c r="BQ587" s="274" t="s">
        <v>268</v>
      </c>
      <c r="BR587" s="274" t="s">
        <v>268</v>
      </c>
      <c r="BS587" s="274" t="s">
        <v>268</v>
      </c>
      <c r="BT587" s="274" t="s">
        <v>268</v>
      </c>
      <c r="BU587" s="274" t="s">
        <v>268</v>
      </c>
      <c r="BV587" s="274" t="s">
        <v>268</v>
      </c>
      <c r="BW587" s="274" t="s">
        <v>268</v>
      </c>
      <c r="BX587" s="274" t="s">
        <v>268</v>
      </c>
      <c r="BY587" s="295">
        <v>250</v>
      </c>
      <c r="BZ587" s="295">
        <v>250</v>
      </c>
      <c r="CA587" s="298" t="s">
        <v>142</v>
      </c>
      <c r="CB587" s="297">
        <v>122</v>
      </c>
      <c r="CC587" s="284">
        <f t="shared" si="38"/>
        <v>0</v>
      </c>
      <c r="CD587" s="295">
        <f t="shared" si="39"/>
        <v>250</v>
      </c>
      <c r="CE587" s="284">
        <f t="shared" si="40"/>
        <v>0</v>
      </c>
      <c r="CF587" s="295">
        <f t="shared" si="41"/>
        <v>1</v>
      </c>
      <c r="CG587" s="274" t="s">
        <v>876</v>
      </c>
      <c r="CH587" s="274" t="s">
        <v>268</v>
      </c>
      <c r="CI587" s="274" t="s">
        <v>268</v>
      </c>
      <c r="CJ587" s="298" t="s">
        <v>280</v>
      </c>
      <c r="CK587" s="297">
        <v>2</v>
      </c>
      <c r="CL587" s="274" t="s">
        <v>268</v>
      </c>
      <c r="CM587" s="274" t="s">
        <v>268</v>
      </c>
      <c r="CN587" s="274" t="s">
        <v>268</v>
      </c>
      <c r="CO587" s="274" t="s">
        <v>268</v>
      </c>
      <c r="CP587" s="274" t="s">
        <v>268</v>
      </c>
      <c r="CQ587" s="274" t="s">
        <v>268</v>
      </c>
      <c r="CR587" s="274" t="s">
        <v>877</v>
      </c>
      <c r="CS587" s="274">
        <v>165.06</v>
      </c>
      <c r="CT587" s="274" t="s">
        <v>268</v>
      </c>
      <c r="CU587" s="274">
        <v>165.06</v>
      </c>
      <c r="CV587" s="274">
        <v>365</v>
      </c>
      <c r="CW587" s="274" t="s">
        <v>878</v>
      </c>
      <c r="CX587" s="274" t="s">
        <v>835</v>
      </c>
      <c r="CY587" s="274" t="s">
        <v>836</v>
      </c>
      <c r="CZ587" s="274" t="s">
        <v>837</v>
      </c>
      <c r="DA587" s="274" t="s">
        <v>268</v>
      </c>
      <c r="DB587" s="274" t="s">
        <v>268</v>
      </c>
      <c r="DC587" s="274" t="s">
        <v>268</v>
      </c>
      <c r="DD587" s="274" t="s">
        <v>268</v>
      </c>
      <c r="DE587" s="274" t="s">
        <v>268</v>
      </c>
      <c r="DF587" s="274" t="s">
        <v>268</v>
      </c>
      <c r="DG587" s="299">
        <f>IFERROR(IF(CA587="D",IF(CK587="A dispo.",CD587*VLOOKUP('DATI INPUT'!$F$27,TARIFFE_UD,2,FALSE),CD587*VLOOKUP(CK587,TARIFFE_UD,2,FALSE)),CD587*VLOOKUP(CB587-100,TARIFFE_UND,2,FALSE)),0)</f>
        <v>179.65541453870549</v>
      </c>
      <c r="DH587" s="299">
        <f>IFERROR(IF(CA587="D",IF(CK587="A dispo.",CF587*VLOOKUP('DATI INPUT'!$F$27,TARIFFE_UD,3,FALSE),CF587*VLOOKUP(CK587,TARIFFE_UD,3,FALSE)),CF587*VLOOKUP(CB587-100,TARIFFE_UND,3,FALSE)),0)</f>
        <v>46.077822723118445</v>
      </c>
    </row>
    <row r="588" spans="1:112" x14ac:dyDescent="0.25">
      <c r="A588" s="274" t="s">
        <v>5325</v>
      </c>
      <c r="B588" s="274" t="s">
        <v>1152</v>
      </c>
      <c r="C588" s="274" t="s">
        <v>646</v>
      </c>
      <c r="D588" s="274" t="s">
        <v>5320</v>
      </c>
      <c r="E588" s="274" t="s">
        <v>268</v>
      </c>
      <c r="F588" s="274" t="s">
        <v>156</v>
      </c>
      <c r="G588" s="274" t="s">
        <v>5321</v>
      </c>
      <c r="H588" s="274" t="s">
        <v>849</v>
      </c>
      <c r="I588" s="274" t="s">
        <v>5322</v>
      </c>
      <c r="J588" s="274" t="s">
        <v>274</v>
      </c>
      <c r="K588" s="274" t="s">
        <v>5323</v>
      </c>
      <c r="L588" s="274" t="s">
        <v>960</v>
      </c>
      <c r="M588" s="274" t="s">
        <v>5324</v>
      </c>
      <c r="N588" s="274" t="s">
        <v>984</v>
      </c>
      <c r="O588" s="274" t="s">
        <v>873</v>
      </c>
      <c r="P588" s="274" t="s">
        <v>1847</v>
      </c>
      <c r="Q588" s="274" t="s">
        <v>604</v>
      </c>
      <c r="R588" s="274" t="s">
        <v>268</v>
      </c>
      <c r="S588" s="274" t="s">
        <v>268</v>
      </c>
      <c r="T588" s="274" t="s">
        <v>268</v>
      </c>
      <c r="U588" s="274" t="s">
        <v>268</v>
      </c>
      <c r="V588" s="274" t="s">
        <v>268</v>
      </c>
      <c r="W588" s="274" t="s">
        <v>5326</v>
      </c>
      <c r="X588" s="274" t="s">
        <v>2258</v>
      </c>
      <c r="Y588" s="274" t="s">
        <v>298</v>
      </c>
      <c r="Z588" s="274" t="s">
        <v>268</v>
      </c>
      <c r="AA588" s="274" t="s">
        <v>268</v>
      </c>
      <c r="AB588" s="274" t="s">
        <v>268</v>
      </c>
      <c r="AC588" s="274" t="s">
        <v>268</v>
      </c>
      <c r="AD588" s="274" t="s">
        <v>268</v>
      </c>
      <c r="AE588" s="274" t="s">
        <v>287</v>
      </c>
      <c r="AF588" s="274" t="s">
        <v>1811</v>
      </c>
      <c r="AG588" s="274" t="s">
        <v>875</v>
      </c>
      <c r="AH588" s="274" t="s">
        <v>1831</v>
      </c>
      <c r="AI588" s="274" t="s">
        <v>5327</v>
      </c>
      <c r="AJ588" s="274" t="s">
        <v>268</v>
      </c>
      <c r="AK588" s="274" t="s">
        <v>366</v>
      </c>
      <c r="AL588" s="274" t="s">
        <v>268</v>
      </c>
      <c r="AM588" s="274" t="s">
        <v>353</v>
      </c>
      <c r="AN588" s="274" t="s">
        <v>268</v>
      </c>
      <c r="AO588" s="274" t="s">
        <v>268</v>
      </c>
      <c r="AP588" s="274" t="s">
        <v>268</v>
      </c>
      <c r="AQ588" s="274" t="s">
        <v>268</v>
      </c>
      <c r="AR588" s="274" t="s">
        <v>268</v>
      </c>
      <c r="AS588" s="274" t="s">
        <v>268</v>
      </c>
      <c r="AT588" s="274" t="s">
        <v>268</v>
      </c>
      <c r="AU588" s="274" t="s">
        <v>268</v>
      </c>
      <c r="AV588" s="274" t="s">
        <v>268</v>
      </c>
      <c r="AW588" s="274" t="s">
        <v>268</v>
      </c>
      <c r="AX588" s="274" t="s">
        <v>268</v>
      </c>
      <c r="AY588" s="274" t="s">
        <v>268</v>
      </c>
      <c r="AZ588" s="274" t="s">
        <v>268</v>
      </c>
      <c r="BA588" s="274" t="s">
        <v>268</v>
      </c>
      <c r="BB588" s="274" t="s">
        <v>268</v>
      </c>
      <c r="BC588" s="274" t="s">
        <v>268</v>
      </c>
      <c r="BD588" s="274" t="s">
        <v>268</v>
      </c>
      <c r="BE588" s="274" t="s">
        <v>268</v>
      </c>
      <c r="BF588" s="274" t="s">
        <v>268</v>
      </c>
      <c r="BG588" s="274" t="s">
        <v>268</v>
      </c>
      <c r="BH588" s="274" t="s">
        <v>268</v>
      </c>
      <c r="BI588" s="274" t="s">
        <v>268</v>
      </c>
      <c r="BJ588" s="274" t="s">
        <v>268</v>
      </c>
      <c r="BK588" s="274" t="s">
        <v>268</v>
      </c>
      <c r="BL588" s="274" t="s">
        <v>268</v>
      </c>
      <c r="BM588" s="274" t="s">
        <v>268</v>
      </c>
      <c r="BN588" s="274" t="s">
        <v>268</v>
      </c>
      <c r="BO588" s="274" t="s">
        <v>268</v>
      </c>
      <c r="BP588" s="274" t="s">
        <v>268</v>
      </c>
      <c r="BQ588" s="274" t="s">
        <v>268</v>
      </c>
      <c r="BR588" s="274" t="s">
        <v>268</v>
      </c>
      <c r="BS588" s="274" t="s">
        <v>268</v>
      </c>
      <c r="BT588" s="274" t="s">
        <v>268</v>
      </c>
      <c r="BU588" s="274" t="s">
        <v>268</v>
      </c>
      <c r="BV588" s="274" t="s">
        <v>268</v>
      </c>
      <c r="BW588" s="274" t="s">
        <v>268</v>
      </c>
      <c r="BX588" s="274" t="s">
        <v>268</v>
      </c>
      <c r="BY588" s="295">
        <v>45</v>
      </c>
      <c r="BZ588" s="295">
        <v>45</v>
      </c>
      <c r="CA588" s="298" t="s">
        <v>142</v>
      </c>
      <c r="CB588" s="297">
        <v>123</v>
      </c>
      <c r="CC588" s="284">
        <f t="shared" si="38"/>
        <v>0</v>
      </c>
      <c r="CD588" s="295">
        <f t="shared" si="39"/>
        <v>45</v>
      </c>
      <c r="CE588" s="284">
        <f t="shared" si="40"/>
        <v>1</v>
      </c>
      <c r="CF588" s="295">
        <f t="shared" si="41"/>
        <v>0</v>
      </c>
      <c r="CG588" s="274" t="s">
        <v>1817</v>
      </c>
      <c r="CH588" s="274" t="s">
        <v>268</v>
      </c>
      <c r="CI588" s="274" t="s">
        <v>268</v>
      </c>
      <c r="CJ588" s="298" t="s">
        <v>280</v>
      </c>
      <c r="CK588" s="297">
        <v>2</v>
      </c>
      <c r="CL588" s="274" t="s">
        <v>268</v>
      </c>
      <c r="CM588" s="274" t="s">
        <v>268</v>
      </c>
      <c r="CN588" s="274" t="s">
        <v>268</v>
      </c>
      <c r="CO588" s="274" t="s">
        <v>268</v>
      </c>
      <c r="CP588" s="274" t="s">
        <v>268</v>
      </c>
      <c r="CQ588" s="274" t="s">
        <v>5328</v>
      </c>
      <c r="CR588" s="274" t="s">
        <v>877</v>
      </c>
      <c r="CS588" s="274">
        <v>20.25</v>
      </c>
      <c r="CT588" s="274" t="s">
        <v>268</v>
      </c>
      <c r="CU588" s="274">
        <v>20.25</v>
      </c>
      <c r="CV588" s="274">
        <v>365</v>
      </c>
      <c r="CW588" s="274" t="s">
        <v>878</v>
      </c>
      <c r="CX588" s="274" t="s">
        <v>835</v>
      </c>
      <c r="CY588" s="274" t="s">
        <v>836</v>
      </c>
      <c r="CZ588" s="274" t="s">
        <v>837</v>
      </c>
      <c r="DA588" s="274" t="s">
        <v>268</v>
      </c>
      <c r="DB588" s="274" t="s">
        <v>268</v>
      </c>
      <c r="DC588" s="274" t="s">
        <v>268</v>
      </c>
      <c r="DD588" s="274" t="s">
        <v>268</v>
      </c>
      <c r="DE588" s="274" t="s">
        <v>268</v>
      </c>
      <c r="DF588" s="274" t="s">
        <v>268</v>
      </c>
      <c r="DG588" s="299">
        <f>IFERROR(IF(CA588="D",IF(CK588="A dispo.",CD588*VLOOKUP('DATI INPUT'!$F$27,TARIFFE_UD,2,FALSE),CD588*VLOOKUP(CK588,TARIFFE_UD,2,FALSE)),CD588*VLOOKUP(CB588-100,TARIFFE_UND,2,FALSE)),0)</f>
        <v>32.337974616966989</v>
      </c>
      <c r="DH588" s="299">
        <f>IFERROR(IF(CA588="D",IF(CK588="A dispo.",CF588*VLOOKUP('DATI INPUT'!$F$27,TARIFFE_UD,3,FALSE),CF588*VLOOKUP(CK588,TARIFFE_UD,3,FALSE)),CF588*VLOOKUP(CB588-100,TARIFFE_UND,3,FALSE)),0)</f>
        <v>0</v>
      </c>
    </row>
    <row r="589" spans="1:112" x14ac:dyDescent="0.25">
      <c r="A589" s="274" t="s">
        <v>5329</v>
      </c>
      <c r="B589" s="274" t="s">
        <v>1153</v>
      </c>
      <c r="C589" s="274" t="s">
        <v>648</v>
      </c>
      <c r="D589" s="274" t="s">
        <v>5330</v>
      </c>
      <c r="E589" s="274" t="s">
        <v>268</v>
      </c>
      <c r="F589" s="274" t="s">
        <v>156</v>
      </c>
      <c r="G589" s="274" t="s">
        <v>5331</v>
      </c>
      <c r="H589" s="274" t="s">
        <v>849</v>
      </c>
      <c r="I589" s="274" t="s">
        <v>5332</v>
      </c>
      <c r="J589" s="274" t="s">
        <v>156</v>
      </c>
      <c r="K589" s="274" t="s">
        <v>5333</v>
      </c>
      <c r="L589" s="274" t="s">
        <v>960</v>
      </c>
      <c r="M589" s="274" t="s">
        <v>5334</v>
      </c>
      <c r="N589" s="274" t="s">
        <v>984</v>
      </c>
      <c r="O589" s="274" t="s">
        <v>873</v>
      </c>
      <c r="P589" s="274" t="s">
        <v>1901</v>
      </c>
      <c r="Q589" s="274" t="s">
        <v>346</v>
      </c>
      <c r="R589" s="274" t="s">
        <v>268</v>
      </c>
      <c r="S589" s="274" t="s">
        <v>268</v>
      </c>
      <c r="T589" s="274" t="s">
        <v>268</v>
      </c>
      <c r="U589" s="274" t="s">
        <v>268</v>
      </c>
      <c r="V589" s="274" t="s">
        <v>268</v>
      </c>
      <c r="W589" s="274" t="s">
        <v>5334</v>
      </c>
      <c r="X589" s="274" t="s">
        <v>1901</v>
      </c>
      <c r="Y589" s="274" t="s">
        <v>346</v>
      </c>
      <c r="Z589" s="274" t="s">
        <v>268</v>
      </c>
      <c r="AA589" s="274" t="s">
        <v>268</v>
      </c>
      <c r="AB589" s="274" t="s">
        <v>268</v>
      </c>
      <c r="AC589" s="274" t="s">
        <v>268</v>
      </c>
      <c r="AD589" s="274" t="s">
        <v>268</v>
      </c>
      <c r="AE589" s="274" t="s">
        <v>287</v>
      </c>
      <c r="AF589" s="274" t="s">
        <v>1811</v>
      </c>
      <c r="AG589" s="274" t="s">
        <v>875</v>
      </c>
      <c r="AH589" s="274" t="s">
        <v>380</v>
      </c>
      <c r="AI589" s="274" t="s">
        <v>898</v>
      </c>
      <c r="AJ589" s="274" t="s">
        <v>268</v>
      </c>
      <c r="AK589" s="274" t="s">
        <v>268</v>
      </c>
      <c r="AL589" s="274" t="s">
        <v>268</v>
      </c>
      <c r="AM589" s="274" t="s">
        <v>268</v>
      </c>
      <c r="AN589" s="274" t="s">
        <v>268</v>
      </c>
      <c r="AO589" s="274" t="s">
        <v>268</v>
      </c>
      <c r="AP589" s="274" t="s">
        <v>268</v>
      </c>
      <c r="AQ589" s="274" t="s">
        <v>268</v>
      </c>
      <c r="AR589" s="274" t="s">
        <v>268</v>
      </c>
      <c r="AS589" s="274" t="s">
        <v>268</v>
      </c>
      <c r="AT589" s="274" t="s">
        <v>268</v>
      </c>
      <c r="AU589" s="274" t="s">
        <v>268</v>
      </c>
      <c r="AV589" s="274" t="s">
        <v>268</v>
      </c>
      <c r="AW589" s="274" t="s">
        <v>268</v>
      </c>
      <c r="AX589" s="274" t="s">
        <v>268</v>
      </c>
      <c r="AY589" s="274" t="s">
        <v>268</v>
      </c>
      <c r="AZ589" s="274" t="s">
        <v>268</v>
      </c>
      <c r="BA589" s="274" t="s">
        <v>268</v>
      </c>
      <c r="BB589" s="274" t="s">
        <v>268</v>
      </c>
      <c r="BC589" s="274" t="s">
        <v>268</v>
      </c>
      <c r="BD589" s="274" t="s">
        <v>268</v>
      </c>
      <c r="BE589" s="274" t="s">
        <v>268</v>
      </c>
      <c r="BF589" s="274" t="s">
        <v>268</v>
      </c>
      <c r="BG589" s="274" t="s">
        <v>268</v>
      </c>
      <c r="BH589" s="274" t="s">
        <v>268</v>
      </c>
      <c r="BI589" s="274" t="s">
        <v>268</v>
      </c>
      <c r="BJ589" s="274" t="s">
        <v>268</v>
      </c>
      <c r="BK589" s="274" t="s">
        <v>268</v>
      </c>
      <c r="BL589" s="274" t="s">
        <v>268</v>
      </c>
      <c r="BM589" s="274" t="s">
        <v>268</v>
      </c>
      <c r="BN589" s="274" t="s">
        <v>268</v>
      </c>
      <c r="BO589" s="274" t="s">
        <v>268</v>
      </c>
      <c r="BP589" s="274" t="s">
        <v>268</v>
      </c>
      <c r="BQ589" s="274" t="s">
        <v>268</v>
      </c>
      <c r="BR589" s="274" t="s">
        <v>268</v>
      </c>
      <c r="BS589" s="274" t="s">
        <v>268</v>
      </c>
      <c r="BT589" s="274" t="s">
        <v>268</v>
      </c>
      <c r="BU589" s="274" t="s">
        <v>268</v>
      </c>
      <c r="BV589" s="274" t="s">
        <v>268</v>
      </c>
      <c r="BW589" s="274" t="s">
        <v>268</v>
      </c>
      <c r="BX589" s="274" t="s">
        <v>268</v>
      </c>
      <c r="BY589" s="295">
        <v>49.08</v>
      </c>
      <c r="BZ589" s="295">
        <v>49.08</v>
      </c>
      <c r="CA589" s="298" t="s">
        <v>142</v>
      </c>
      <c r="CB589" s="297">
        <v>122</v>
      </c>
      <c r="CC589" s="284">
        <f t="shared" si="38"/>
        <v>0</v>
      </c>
      <c r="CD589" s="295">
        <f t="shared" si="39"/>
        <v>49.08</v>
      </c>
      <c r="CE589" s="284">
        <f t="shared" si="40"/>
        <v>0</v>
      </c>
      <c r="CF589" s="295">
        <f t="shared" si="41"/>
        <v>1</v>
      </c>
      <c r="CG589" s="274" t="s">
        <v>876</v>
      </c>
      <c r="CH589" s="274" t="s">
        <v>268</v>
      </c>
      <c r="CI589" s="274" t="s">
        <v>268</v>
      </c>
      <c r="CJ589" s="298" t="s">
        <v>271</v>
      </c>
      <c r="CK589" s="297">
        <v>1</v>
      </c>
      <c r="CL589" s="274" t="s">
        <v>268</v>
      </c>
      <c r="CM589" s="274" t="s">
        <v>268</v>
      </c>
      <c r="CN589" s="274" t="s">
        <v>268</v>
      </c>
      <c r="CO589" s="274" t="s">
        <v>268</v>
      </c>
      <c r="CP589" s="274" t="s">
        <v>268</v>
      </c>
      <c r="CQ589" s="274" t="s">
        <v>268</v>
      </c>
      <c r="CR589" s="274" t="s">
        <v>877</v>
      </c>
      <c r="CS589" s="274">
        <v>35.93</v>
      </c>
      <c r="CT589" s="274" t="s">
        <v>268</v>
      </c>
      <c r="CU589" s="274">
        <v>35.93</v>
      </c>
      <c r="CV589" s="274">
        <v>365</v>
      </c>
      <c r="CW589" s="274" t="s">
        <v>878</v>
      </c>
      <c r="CX589" s="274" t="s">
        <v>835</v>
      </c>
      <c r="CY589" s="274" t="s">
        <v>836</v>
      </c>
      <c r="CZ589" s="274" t="s">
        <v>837</v>
      </c>
      <c r="DA589" s="274" t="s">
        <v>268</v>
      </c>
      <c r="DB589" s="274" t="s">
        <v>268</v>
      </c>
      <c r="DC589" s="274" t="s">
        <v>268</v>
      </c>
      <c r="DD589" s="274" t="s">
        <v>268</v>
      </c>
      <c r="DE589" s="274" t="s">
        <v>268</v>
      </c>
      <c r="DF589" s="274" t="s">
        <v>268</v>
      </c>
      <c r="DG589" s="299">
        <f>IFERROR(IF(CA589="D",IF(CK589="A dispo.",CD589*VLOOKUP('DATI INPUT'!$F$27,TARIFFE_UD,2,FALSE),CD589*VLOOKUP(CK589,TARIFFE_UD,2,FALSE)),CD589*VLOOKUP(CB589-100,TARIFFE_UND,2,FALSE)),0)</f>
        <v>30.231386556204566</v>
      </c>
      <c r="DH589" s="299">
        <f>IFERROR(IF(CA589="D",IF(CK589="A dispo.",CF589*VLOOKUP('DATI INPUT'!$F$27,TARIFFE_UD,3,FALSE),CF589*VLOOKUP(CK589,TARIFFE_UD,3,FALSE)),CF589*VLOOKUP(CB589-100,TARIFFE_UND,3,FALSE)),0)</f>
        <v>15.164853048114928</v>
      </c>
    </row>
    <row r="590" spans="1:112" hidden="1" x14ac:dyDescent="0.25">
      <c r="A590" s="274" t="s">
        <v>5335</v>
      </c>
      <c r="B590" s="274" t="s">
        <v>1545</v>
      </c>
      <c r="C590" s="274" t="s">
        <v>991</v>
      </c>
      <c r="D590" s="274" t="s">
        <v>5336</v>
      </c>
      <c r="E590" s="274" t="s">
        <v>268</v>
      </c>
      <c r="F590" s="274" t="s">
        <v>156</v>
      </c>
      <c r="G590" s="274" t="s">
        <v>5337</v>
      </c>
      <c r="H590" s="274" t="s">
        <v>5338</v>
      </c>
      <c r="I590" s="274" t="s">
        <v>348</v>
      </c>
      <c r="J590" s="274" t="s">
        <v>274</v>
      </c>
      <c r="K590" s="274" t="s">
        <v>5339</v>
      </c>
      <c r="L590" s="274" t="s">
        <v>984</v>
      </c>
      <c r="M590" s="274" t="s">
        <v>5340</v>
      </c>
      <c r="N590" s="274" t="s">
        <v>5341</v>
      </c>
      <c r="O590" s="274" t="s">
        <v>5342</v>
      </c>
      <c r="P590" s="274" t="s">
        <v>5343</v>
      </c>
      <c r="Q590" s="274" t="s">
        <v>271</v>
      </c>
      <c r="R590" s="274" t="s">
        <v>268</v>
      </c>
      <c r="S590" s="274" t="s">
        <v>268</v>
      </c>
      <c r="T590" s="274" t="s">
        <v>268</v>
      </c>
      <c r="U590" s="274" t="s">
        <v>268</v>
      </c>
      <c r="V590" s="274" t="s">
        <v>268</v>
      </c>
      <c r="W590" s="274" t="s">
        <v>3295</v>
      </c>
      <c r="X590" s="274" t="s">
        <v>2241</v>
      </c>
      <c r="Y590" s="274" t="s">
        <v>330</v>
      </c>
      <c r="Z590" s="274" t="s">
        <v>268</v>
      </c>
      <c r="AA590" s="274" t="s">
        <v>268</v>
      </c>
      <c r="AB590" s="274" t="s">
        <v>268</v>
      </c>
      <c r="AC590" s="274" t="s">
        <v>268</v>
      </c>
      <c r="AD590" s="274" t="s">
        <v>268</v>
      </c>
      <c r="AE590" s="274" t="s">
        <v>287</v>
      </c>
      <c r="AF590" s="274" t="s">
        <v>1811</v>
      </c>
      <c r="AG590" s="274" t="s">
        <v>875</v>
      </c>
      <c r="AH590" s="274" t="s">
        <v>1848</v>
      </c>
      <c r="AI590" s="274" t="s">
        <v>627</v>
      </c>
      <c r="AJ590" s="274" t="s">
        <v>268</v>
      </c>
      <c r="AK590" s="274" t="s">
        <v>354</v>
      </c>
      <c r="AL590" s="274" t="s">
        <v>268</v>
      </c>
      <c r="AM590" s="274" t="s">
        <v>355</v>
      </c>
      <c r="AN590" s="274" t="s">
        <v>268</v>
      </c>
      <c r="AO590" s="274" t="s">
        <v>268</v>
      </c>
      <c r="AP590" s="274" t="s">
        <v>268</v>
      </c>
      <c r="AQ590" s="274" t="s">
        <v>268</v>
      </c>
      <c r="AR590" s="274" t="s">
        <v>268</v>
      </c>
      <c r="AS590" s="274" t="s">
        <v>268</v>
      </c>
      <c r="AT590" s="274" t="s">
        <v>268</v>
      </c>
      <c r="AU590" s="274" t="s">
        <v>268</v>
      </c>
      <c r="AV590" s="274" t="s">
        <v>268</v>
      </c>
      <c r="AW590" s="274" t="s">
        <v>268</v>
      </c>
      <c r="AX590" s="274" t="s">
        <v>268</v>
      </c>
      <c r="AY590" s="274" t="s">
        <v>268</v>
      </c>
      <c r="AZ590" s="274" t="s">
        <v>268</v>
      </c>
      <c r="BA590" s="274" t="s">
        <v>268</v>
      </c>
      <c r="BB590" s="274" t="s">
        <v>268</v>
      </c>
      <c r="BC590" s="274" t="s">
        <v>268</v>
      </c>
      <c r="BD590" s="274" t="s">
        <v>268</v>
      </c>
      <c r="BE590" s="274" t="s">
        <v>268</v>
      </c>
      <c r="BF590" s="274" t="s">
        <v>268</v>
      </c>
      <c r="BG590" s="274" t="s">
        <v>268</v>
      </c>
      <c r="BH590" s="274" t="s">
        <v>268</v>
      </c>
      <c r="BI590" s="274" t="s">
        <v>268</v>
      </c>
      <c r="BJ590" s="274" t="s">
        <v>268</v>
      </c>
      <c r="BK590" s="274" t="s">
        <v>268</v>
      </c>
      <c r="BL590" s="274" t="s">
        <v>268</v>
      </c>
      <c r="BM590" s="274" t="s">
        <v>268</v>
      </c>
      <c r="BN590" s="274" t="s">
        <v>268</v>
      </c>
      <c r="BO590" s="274" t="s">
        <v>268</v>
      </c>
      <c r="BP590" s="274" t="s">
        <v>268</v>
      </c>
      <c r="BQ590" s="274" t="s">
        <v>268</v>
      </c>
      <c r="BR590" s="274" t="s">
        <v>268</v>
      </c>
      <c r="BS590" s="274" t="s">
        <v>268</v>
      </c>
      <c r="BT590" s="274" t="s">
        <v>268</v>
      </c>
      <c r="BU590" s="274" t="s">
        <v>268</v>
      </c>
      <c r="BV590" s="274" t="s">
        <v>268</v>
      </c>
      <c r="BW590" s="274" t="s">
        <v>268</v>
      </c>
      <c r="BX590" s="274" t="s">
        <v>268</v>
      </c>
      <c r="BY590" s="295">
        <v>53</v>
      </c>
      <c r="BZ590" s="295">
        <v>53</v>
      </c>
      <c r="CA590" s="298" t="s">
        <v>142</v>
      </c>
      <c r="CB590" s="297">
        <v>122</v>
      </c>
      <c r="CC590" s="284">
        <f t="shared" si="38"/>
        <v>0</v>
      </c>
      <c r="CD590" s="295">
        <f t="shared" si="39"/>
        <v>52.999999999999993</v>
      </c>
      <c r="CE590" s="284">
        <f t="shared" si="40"/>
        <v>0</v>
      </c>
      <c r="CF590" s="295">
        <f t="shared" si="41"/>
        <v>1</v>
      </c>
      <c r="CG590" s="274" t="s">
        <v>876</v>
      </c>
      <c r="CH590" s="274" t="s">
        <v>268</v>
      </c>
      <c r="CI590" s="274" t="s">
        <v>268</v>
      </c>
      <c r="CJ590" s="298" t="s">
        <v>268</v>
      </c>
      <c r="CK590" s="298" t="s">
        <v>736</v>
      </c>
      <c r="CL590" s="274" t="s">
        <v>268</v>
      </c>
      <c r="CM590" s="274" t="s">
        <v>268</v>
      </c>
      <c r="CN590" s="274" t="s">
        <v>268</v>
      </c>
      <c r="CO590" s="274" t="s">
        <v>268</v>
      </c>
      <c r="CP590" s="274" t="s">
        <v>268</v>
      </c>
      <c r="CQ590" s="274" t="s">
        <v>268</v>
      </c>
      <c r="CR590" s="274" t="s">
        <v>877</v>
      </c>
      <c r="CS590" s="274">
        <v>78.53</v>
      </c>
      <c r="CT590" s="274" t="s">
        <v>268</v>
      </c>
      <c r="CU590" s="274">
        <v>78.53</v>
      </c>
      <c r="CV590" s="274">
        <v>365</v>
      </c>
      <c r="CW590" s="274" t="s">
        <v>878</v>
      </c>
      <c r="CX590" s="274" t="s">
        <v>835</v>
      </c>
      <c r="CY590" s="274" t="s">
        <v>836</v>
      </c>
      <c r="CZ590" s="274" t="s">
        <v>837</v>
      </c>
      <c r="DA590" s="274" t="s">
        <v>268</v>
      </c>
      <c r="DB590" s="274" t="s">
        <v>268</v>
      </c>
      <c r="DC590" s="274" t="s">
        <v>268</v>
      </c>
      <c r="DD590" s="274" t="s">
        <v>268</v>
      </c>
      <c r="DE590" s="274" t="s">
        <v>268</v>
      </c>
      <c r="DF590" s="274" t="s">
        <v>268</v>
      </c>
      <c r="DG590" s="299">
        <f>IFERROR(IF(CA590="D",IF(CK590="A dispo.",CD590*VLOOKUP('DATI INPUT'!$F$27,TARIFFE_UD,2,FALSE),CD590*VLOOKUP(CK590,TARIFFE_UD,2,FALSE)),CD590*VLOOKUP(CB590-100,TARIFFE_UND,2,FALSE)),0)</f>
        <v>41.973371135491831</v>
      </c>
      <c r="DH590" s="299">
        <f>IFERROR(IF(CA590="D",IF(CK590="A dispo.",CF590*VLOOKUP('DATI INPUT'!$F$27,TARIFFE_UD,3,FALSE),CF590*VLOOKUP(CK590,TARIFFE_UD,3,FALSE)),CF590*VLOOKUP(CB590-100,TARIFFE_UND,3,FALSE)),0)</f>
        <v>60.367780403072892</v>
      </c>
    </row>
    <row r="591" spans="1:112" x14ac:dyDescent="0.25">
      <c r="A591" s="274" t="s">
        <v>5344</v>
      </c>
      <c r="B591" s="274" t="s">
        <v>1154</v>
      </c>
      <c r="C591" s="274" t="s">
        <v>5345</v>
      </c>
      <c r="D591" s="274" t="s">
        <v>5346</v>
      </c>
      <c r="E591" s="274" t="s">
        <v>268</v>
      </c>
      <c r="F591" s="274" t="s">
        <v>156</v>
      </c>
      <c r="G591" s="274" t="s">
        <v>5347</v>
      </c>
      <c r="H591" s="274" t="s">
        <v>849</v>
      </c>
      <c r="I591" s="274" t="s">
        <v>1311</v>
      </c>
      <c r="J591" s="274" t="s">
        <v>156</v>
      </c>
      <c r="K591" s="274" t="s">
        <v>5348</v>
      </c>
      <c r="L591" s="274" t="s">
        <v>960</v>
      </c>
      <c r="M591" s="274" t="s">
        <v>3617</v>
      </c>
      <c r="N591" s="274" t="s">
        <v>984</v>
      </c>
      <c r="O591" s="274" t="s">
        <v>873</v>
      </c>
      <c r="P591" s="274" t="s">
        <v>1847</v>
      </c>
      <c r="Q591" s="274" t="s">
        <v>2268</v>
      </c>
      <c r="R591" s="274" t="s">
        <v>268</v>
      </c>
      <c r="S591" s="274" t="s">
        <v>268</v>
      </c>
      <c r="T591" s="274" t="s">
        <v>268</v>
      </c>
      <c r="U591" s="274" t="s">
        <v>268</v>
      </c>
      <c r="V591" s="274" t="s">
        <v>268</v>
      </c>
      <c r="W591" s="274" t="s">
        <v>3617</v>
      </c>
      <c r="X591" s="274" t="s">
        <v>1847</v>
      </c>
      <c r="Y591" s="274" t="s">
        <v>2268</v>
      </c>
      <c r="Z591" s="274" t="s">
        <v>268</v>
      </c>
      <c r="AA591" s="274" t="s">
        <v>268</v>
      </c>
      <c r="AB591" s="274" t="s">
        <v>268</v>
      </c>
      <c r="AC591" s="274" t="s">
        <v>268</v>
      </c>
      <c r="AD591" s="274" t="s">
        <v>268</v>
      </c>
      <c r="AE591" s="274" t="s">
        <v>287</v>
      </c>
      <c r="AF591" s="274" t="s">
        <v>1811</v>
      </c>
      <c r="AG591" s="274" t="s">
        <v>875</v>
      </c>
      <c r="AH591" s="274" t="s">
        <v>1848</v>
      </c>
      <c r="AI591" s="274" t="s">
        <v>1780</v>
      </c>
      <c r="AJ591" s="274" t="s">
        <v>268</v>
      </c>
      <c r="AK591" s="274" t="s">
        <v>395</v>
      </c>
      <c r="AL591" s="274" t="s">
        <v>268</v>
      </c>
      <c r="AM591" s="274" t="s">
        <v>288</v>
      </c>
      <c r="AN591" s="274" t="s">
        <v>268</v>
      </c>
      <c r="AO591" s="274" t="s">
        <v>268</v>
      </c>
      <c r="AP591" s="274" t="s">
        <v>268</v>
      </c>
      <c r="AQ591" s="274" t="s">
        <v>268</v>
      </c>
      <c r="AR591" s="274" t="s">
        <v>268</v>
      </c>
      <c r="AS591" s="274" t="s">
        <v>268</v>
      </c>
      <c r="AT591" s="274" t="s">
        <v>268</v>
      </c>
      <c r="AU591" s="274" t="s">
        <v>268</v>
      </c>
      <c r="AV591" s="274" t="s">
        <v>268</v>
      </c>
      <c r="AW591" s="274" t="s">
        <v>268</v>
      </c>
      <c r="AX591" s="274" t="s">
        <v>268</v>
      </c>
      <c r="AY591" s="274" t="s">
        <v>268</v>
      </c>
      <c r="AZ591" s="274" t="s">
        <v>268</v>
      </c>
      <c r="BA591" s="274" t="s">
        <v>268</v>
      </c>
      <c r="BB591" s="274" t="s">
        <v>268</v>
      </c>
      <c r="BC591" s="274" t="s">
        <v>268</v>
      </c>
      <c r="BD591" s="274" t="s">
        <v>268</v>
      </c>
      <c r="BE591" s="274" t="s">
        <v>268</v>
      </c>
      <c r="BF591" s="274" t="s">
        <v>268</v>
      </c>
      <c r="BG591" s="274" t="s">
        <v>268</v>
      </c>
      <c r="BH591" s="274" t="s">
        <v>268</v>
      </c>
      <c r="BI591" s="274" t="s">
        <v>268</v>
      </c>
      <c r="BJ591" s="274" t="s">
        <v>268</v>
      </c>
      <c r="BK591" s="274" t="s">
        <v>268</v>
      </c>
      <c r="BL591" s="274" t="s">
        <v>268</v>
      </c>
      <c r="BM591" s="274" t="s">
        <v>268</v>
      </c>
      <c r="BN591" s="274" t="s">
        <v>268</v>
      </c>
      <c r="BO591" s="274" t="s">
        <v>268</v>
      </c>
      <c r="BP591" s="274" t="s">
        <v>268</v>
      </c>
      <c r="BQ591" s="274" t="s">
        <v>268</v>
      </c>
      <c r="BR591" s="274" t="s">
        <v>268</v>
      </c>
      <c r="BS591" s="274" t="s">
        <v>268</v>
      </c>
      <c r="BT591" s="274" t="s">
        <v>268</v>
      </c>
      <c r="BU591" s="274" t="s">
        <v>268</v>
      </c>
      <c r="BV591" s="274" t="s">
        <v>268</v>
      </c>
      <c r="BW591" s="274" t="s">
        <v>268</v>
      </c>
      <c r="BX591" s="274" t="s">
        <v>268</v>
      </c>
      <c r="BY591" s="295">
        <v>74</v>
      </c>
      <c r="BZ591" s="295">
        <v>74</v>
      </c>
      <c r="CA591" s="298" t="s">
        <v>142</v>
      </c>
      <c r="CB591" s="297">
        <v>122</v>
      </c>
      <c r="CC591" s="284">
        <f t="shared" si="38"/>
        <v>0</v>
      </c>
      <c r="CD591" s="295">
        <f t="shared" si="39"/>
        <v>74</v>
      </c>
      <c r="CE591" s="284">
        <f t="shared" si="40"/>
        <v>0</v>
      </c>
      <c r="CF591" s="295">
        <f t="shared" si="41"/>
        <v>1</v>
      </c>
      <c r="CG591" s="274" t="s">
        <v>876</v>
      </c>
      <c r="CH591" s="274" t="s">
        <v>268</v>
      </c>
      <c r="CI591" s="274" t="s">
        <v>268</v>
      </c>
      <c r="CJ591" s="298" t="s">
        <v>271</v>
      </c>
      <c r="CK591" s="297">
        <v>1</v>
      </c>
      <c r="CL591" s="274" t="s">
        <v>268</v>
      </c>
      <c r="CM591" s="274" t="s">
        <v>268</v>
      </c>
      <c r="CN591" s="274" t="s">
        <v>268</v>
      </c>
      <c r="CO591" s="274" t="s">
        <v>268</v>
      </c>
      <c r="CP591" s="274" t="s">
        <v>268</v>
      </c>
      <c r="CQ591" s="274" t="s">
        <v>268</v>
      </c>
      <c r="CR591" s="274" t="s">
        <v>877</v>
      </c>
      <c r="CS591" s="274">
        <v>45.4</v>
      </c>
      <c r="CT591" s="274" t="s">
        <v>268</v>
      </c>
      <c r="CU591" s="274">
        <v>45.4</v>
      </c>
      <c r="CV591" s="274">
        <v>365</v>
      </c>
      <c r="CW591" s="274" t="s">
        <v>878</v>
      </c>
      <c r="CX591" s="274" t="s">
        <v>835</v>
      </c>
      <c r="CY591" s="274" t="s">
        <v>836</v>
      </c>
      <c r="CZ591" s="274" t="s">
        <v>837</v>
      </c>
      <c r="DA591" s="274" t="s">
        <v>268</v>
      </c>
      <c r="DB591" s="274" t="s">
        <v>268</v>
      </c>
      <c r="DC591" s="274" t="s">
        <v>268</v>
      </c>
      <c r="DD591" s="274" t="s">
        <v>268</v>
      </c>
      <c r="DE591" s="274" t="s">
        <v>268</v>
      </c>
      <c r="DF591" s="274" t="s">
        <v>268</v>
      </c>
      <c r="DG591" s="299">
        <f>IFERROR(IF(CA591="D",IF(CK591="A dispo.",CD591*VLOOKUP('DATI INPUT'!$F$27,TARIFFE_UD,2,FALSE),CD591*VLOOKUP(CK591,TARIFFE_UD,2,FALSE)),CD591*VLOOKUP(CB591-100,TARIFFE_UND,2,FALSE)),0)</f>
        <v>45.581145174391558</v>
      </c>
      <c r="DH591" s="299">
        <f>IFERROR(IF(CA591="D",IF(CK591="A dispo.",CF591*VLOOKUP('DATI INPUT'!$F$27,TARIFFE_UD,3,FALSE),CF591*VLOOKUP(CK591,TARIFFE_UD,3,FALSE)),CF591*VLOOKUP(CB591-100,TARIFFE_UND,3,FALSE)),0)</f>
        <v>15.164853048114928</v>
      </c>
    </row>
    <row r="592" spans="1:112" hidden="1" x14ac:dyDescent="0.25">
      <c r="A592" s="274" t="s">
        <v>5349</v>
      </c>
      <c r="B592" s="274" t="s">
        <v>1155</v>
      </c>
      <c r="C592" s="274" t="s">
        <v>5350</v>
      </c>
      <c r="D592" s="274" t="s">
        <v>5351</v>
      </c>
      <c r="E592" s="274" t="s">
        <v>268</v>
      </c>
      <c r="F592" s="274" t="s">
        <v>156</v>
      </c>
      <c r="G592" s="274" t="s">
        <v>5352</v>
      </c>
      <c r="H592" s="274" t="s">
        <v>5353</v>
      </c>
      <c r="I592" s="274" t="s">
        <v>1627</v>
      </c>
      <c r="J592" s="274" t="s">
        <v>156</v>
      </c>
      <c r="K592" s="274" t="s">
        <v>5354</v>
      </c>
      <c r="L592" s="274" t="s">
        <v>303</v>
      </c>
      <c r="M592" s="274" t="s">
        <v>5355</v>
      </c>
      <c r="N592" s="274" t="s">
        <v>303</v>
      </c>
      <c r="O592" s="274" t="s">
        <v>919</v>
      </c>
      <c r="P592" s="274" t="s">
        <v>5356</v>
      </c>
      <c r="Q592" s="274" t="s">
        <v>343</v>
      </c>
      <c r="R592" s="274" t="s">
        <v>268</v>
      </c>
      <c r="S592" s="274" t="s">
        <v>268</v>
      </c>
      <c r="T592" s="274" t="s">
        <v>268</v>
      </c>
      <c r="U592" s="274" t="s">
        <v>268</v>
      </c>
      <c r="V592" s="274" t="s">
        <v>268</v>
      </c>
      <c r="W592" s="274" t="s">
        <v>5357</v>
      </c>
      <c r="X592" s="274" t="s">
        <v>1847</v>
      </c>
      <c r="Y592" s="274" t="s">
        <v>460</v>
      </c>
      <c r="Z592" s="274" t="s">
        <v>268</v>
      </c>
      <c r="AA592" s="274" t="s">
        <v>268</v>
      </c>
      <c r="AB592" s="274" t="s">
        <v>268</v>
      </c>
      <c r="AC592" s="274" t="s">
        <v>268</v>
      </c>
      <c r="AD592" s="274" t="s">
        <v>268</v>
      </c>
      <c r="AE592" s="274" t="s">
        <v>287</v>
      </c>
      <c r="AF592" s="274" t="s">
        <v>1811</v>
      </c>
      <c r="AG592" s="274" t="s">
        <v>875</v>
      </c>
      <c r="AH592" s="274" t="s">
        <v>1848</v>
      </c>
      <c r="AI592" s="274" t="s">
        <v>5358</v>
      </c>
      <c r="AJ592" s="274" t="s">
        <v>268</v>
      </c>
      <c r="AK592" s="274" t="s">
        <v>377</v>
      </c>
      <c r="AL592" s="274" t="s">
        <v>268</v>
      </c>
      <c r="AM592" s="274" t="s">
        <v>405</v>
      </c>
      <c r="AN592" s="274" t="s">
        <v>268</v>
      </c>
      <c r="AO592" s="274" t="s">
        <v>268</v>
      </c>
      <c r="AP592" s="274" t="s">
        <v>268</v>
      </c>
      <c r="AQ592" s="274" t="s">
        <v>268</v>
      </c>
      <c r="AR592" s="274" t="s">
        <v>268</v>
      </c>
      <c r="AS592" s="274" t="s">
        <v>268</v>
      </c>
      <c r="AT592" s="274" t="s">
        <v>268</v>
      </c>
      <c r="AU592" s="274" t="s">
        <v>268</v>
      </c>
      <c r="AV592" s="274" t="s">
        <v>268</v>
      </c>
      <c r="AW592" s="274" t="s">
        <v>268</v>
      </c>
      <c r="AX592" s="274" t="s">
        <v>268</v>
      </c>
      <c r="AY592" s="274" t="s">
        <v>268</v>
      </c>
      <c r="AZ592" s="274" t="s">
        <v>268</v>
      </c>
      <c r="BA592" s="274" t="s">
        <v>268</v>
      </c>
      <c r="BB592" s="274" t="s">
        <v>268</v>
      </c>
      <c r="BC592" s="274" t="s">
        <v>268</v>
      </c>
      <c r="BD592" s="274" t="s">
        <v>268</v>
      </c>
      <c r="BE592" s="274" t="s">
        <v>268</v>
      </c>
      <c r="BF592" s="274" t="s">
        <v>268</v>
      </c>
      <c r="BG592" s="274" t="s">
        <v>268</v>
      </c>
      <c r="BH592" s="274" t="s">
        <v>268</v>
      </c>
      <c r="BI592" s="274" t="s">
        <v>268</v>
      </c>
      <c r="BJ592" s="274" t="s">
        <v>268</v>
      </c>
      <c r="BK592" s="274" t="s">
        <v>268</v>
      </c>
      <c r="BL592" s="274" t="s">
        <v>268</v>
      </c>
      <c r="BM592" s="274" t="s">
        <v>268</v>
      </c>
      <c r="BN592" s="274" t="s">
        <v>268</v>
      </c>
      <c r="BO592" s="274" t="s">
        <v>268</v>
      </c>
      <c r="BP592" s="274" t="s">
        <v>268</v>
      </c>
      <c r="BQ592" s="274" t="s">
        <v>268</v>
      </c>
      <c r="BR592" s="274" t="s">
        <v>268</v>
      </c>
      <c r="BS592" s="274" t="s">
        <v>268</v>
      </c>
      <c r="BT592" s="274" t="s">
        <v>268</v>
      </c>
      <c r="BU592" s="274" t="s">
        <v>268</v>
      </c>
      <c r="BV592" s="274" t="s">
        <v>268</v>
      </c>
      <c r="BW592" s="274" t="s">
        <v>268</v>
      </c>
      <c r="BX592" s="274" t="s">
        <v>268</v>
      </c>
      <c r="BY592" s="295">
        <v>30</v>
      </c>
      <c r="BZ592" s="295">
        <v>30</v>
      </c>
      <c r="CA592" s="298" t="s">
        <v>142</v>
      </c>
      <c r="CB592" s="297">
        <v>122</v>
      </c>
      <c r="CC592" s="284">
        <f t="shared" si="38"/>
        <v>0</v>
      </c>
      <c r="CD592" s="295">
        <f t="shared" si="39"/>
        <v>30</v>
      </c>
      <c r="CE592" s="284">
        <f t="shared" si="40"/>
        <v>0</v>
      </c>
      <c r="CF592" s="295">
        <f t="shared" si="41"/>
        <v>1</v>
      </c>
      <c r="CG592" s="274" t="s">
        <v>876</v>
      </c>
      <c r="CH592" s="274" t="s">
        <v>268</v>
      </c>
      <c r="CI592" s="274" t="s">
        <v>268</v>
      </c>
      <c r="CJ592" s="298" t="s">
        <v>268</v>
      </c>
      <c r="CK592" s="298" t="s">
        <v>736</v>
      </c>
      <c r="CL592" s="274" t="s">
        <v>268</v>
      </c>
      <c r="CM592" s="274" t="s">
        <v>268</v>
      </c>
      <c r="CN592" s="274" t="s">
        <v>268</v>
      </c>
      <c r="CO592" s="274" t="s">
        <v>268</v>
      </c>
      <c r="CP592" s="274" t="s">
        <v>268</v>
      </c>
      <c r="CQ592" s="274" t="s">
        <v>268</v>
      </c>
      <c r="CR592" s="274" t="s">
        <v>877</v>
      </c>
      <c r="CS592" s="274">
        <v>67.260000000000005</v>
      </c>
      <c r="CT592" s="274" t="s">
        <v>268</v>
      </c>
      <c r="CU592" s="274">
        <v>67.260000000000005</v>
      </c>
      <c r="CV592" s="274">
        <v>365</v>
      </c>
      <c r="CW592" s="274" t="s">
        <v>878</v>
      </c>
      <c r="CX592" s="274" t="s">
        <v>835</v>
      </c>
      <c r="CY592" s="274" t="s">
        <v>836</v>
      </c>
      <c r="CZ592" s="274" t="s">
        <v>837</v>
      </c>
      <c r="DA592" s="274" t="s">
        <v>268</v>
      </c>
      <c r="DB592" s="274" t="s">
        <v>268</v>
      </c>
      <c r="DC592" s="274" t="s">
        <v>268</v>
      </c>
      <c r="DD592" s="274" t="s">
        <v>268</v>
      </c>
      <c r="DE592" s="274" t="s">
        <v>268</v>
      </c>
      <c r="DF592" s="274" t="s">
        <v>268</v>
      </c>
      <c r="DG592" s="299">
        <f>IFERROR(IF(CA592="D",IF(CK592="A dispo.",CD592*VLOOKUP('DATI INPUT'!$F$27,TARIFFE_UD,2,FALSE),CD592*VLOOKUP(CK592,TARIFFE_UD,2,FALSE)),CD592*VLOOKUP(CB592-100,TARIFFE_UND,2,FALSE)),0)</f>
        <v>23.758511963485947</v>
      </c>
      <c r="DH592" s="299">
        <f>IFERROR(IF(CA592="D",IF(CK592="A dispo.",CF592*VLOOKUP('DATI INPUT'!$F$27,TARIFFE_UD,3,FALSE),CF592*VLOOKUP(CK592,TARIFFE_UD,3,FALSE)),CF592*VLOOKUP(CB592-100,TARIFFE_UND,3,FALSE)),0)</f>
        <v>60.367780403072892</v>
      </c>
    </row>
    <row r="593" spans="1:112" x14ac:dyDescent="0.25">
      <c r="A593" s="274" t="s">
        <v>5359</v>
      </c>
      <c r="B593" s="274" t="s">
        <v>1157</v>
      </c>
      <c r="C593" s="274" t="s">
        <v>5360</v>
      </c>
      <c r="D593" s="274" t="s">
        <v>5361</v>
      </c>
      <c r="E593" s="274" t="s">
        <v>268</v>
      </c>
      <c r="F593" s="274" t="s">
        <v>156</v>
      </c>
      <c r="G593" s="274" t="s">
        <v>5362</v>
      </c>
      <c r="H593" s="274" t="s">
        <v>5363</v>
      </c>
      <c r="I593" s="274" t="s">
        <v>5364</v>
      </c>
      <c r="J593" s="274" t="s">
        <v>274</v>
      </c>
      <c r="K593" s="274" t="s">
        <v>5365</v>
      </c>
      <c r="L593" s="274" t="s">
        <v>5366</v>
      </c>
      <c r="M593" s="274" t="s">
        <v>5367</v>
      </c>
      <c r="N593" s="274" t="s">
        <v>984</v>
      </c>
      <c r="O593" s="274" t="s">
        <v>873</v>
      </c>
      <c r="P593" s="274" t="s">
        <v>1934</v>
      </c>
      <c r="Q593" s="274" t="s">
        <v>277</v>
      </c>
      <c r="R593" s="274" t="s">
        <v>268</v>
      </c>
      <c r="S593" s="274" t="s">
        <v>268</v>
      </c>
      <c r="T593" s="274" t="s">
        <v>268</v>
      </c>
      <c r="U593" s="274" t="s">
        <v>268</v>
      </c>
      <c r="V593" s="274" t="s">
        <v>268</v>
      </c>
      <c r="W593" s="274" t="s">
        <v>5367</v>
      </c>
      <c r="X593" s="274" t="s">
        <v>1934</v>
      </c>
      <c r="Y593" s="274" t="s">
        <v>277</v>
      </c>
      <c r="Z593" s="274" t="s">
        <v>268</v>
      </c>
      <c r="AA593" s="274" t="s">
        <v>268</v>
      </c>
      <c r="AB593" s="274" t="s">
        <v>268</v>
      </c>
      <c r="AC593" s="274" t="s">
        <v>268</v>
      </c>
      <c r="AD593" s="274" t="s">
        <v>268</v>
      </c>
      <c r="AE593" s="274" t="s">
        <v>287</v>
      </c>
      <c r="AF593" s="274" t="s">
        <v>1811</v>
      </c>
      <c r="AG593" s="274" t="s">
        <v>875</v>
      </c>
      <c r="AH593" s="274" t="s">
        <v>1812</v>
      </c>
      <c r="AI593" s="274" t="s">
        <v>2634</v>
      </c>
      <c r="AJ593" s="274" t="s">
        <v>268</v>
      </c>
      <c r="AK593" s="274" t="s">
        <v>354</v>
      </c>
      <c r="AL593" s="274" t="s">
        <v>268</v>
      </c>
      <c r="AM593" s="274" t="s">
        <v>355</v>
      </c>
      <c r="AN593" s="274" t="s">
        <v>268</v>
      </c>
      <c r="AO593" s="274" t="s">
        <v>268</v>
      </c>
      <c r="AP593" s="274" t="s">
        <v>268</v>
      </c>
      <c r="AQ593" s="274" t="s">
        <v>268</v>
      </c>
      <c r="AR593" s="274" t="s">
        <v>268</v>
      </c>
      <c r="AS593" s="274" t="s">
        <v>268</v>
      </c>
      <c r="AT593" s="274" t="s">
        <v>268</v>
      </c>
      <c r="AU593" s="274" t="s">
        <v>268</v>
      </c>
      <c r="AV593" s="274" t="s">
        <v>268</v>
      </c>
      <c r="AW593" s="274" t="s">
        <v>268</v>
      </c>
      <c r="AX593" s="274" t="s">
        <v>268</v>
      </c>
      <c r="AY593" s="274" t="s">
        <v>268</v>
      </c>
      <c r="AZ593" s="274" t="s">
        <v>268</v>
      </c>
      <c r="BA593" s="274" t="s">
        <v>268</v>
      </c>
      <c r="BB593" s="274" t="s">
        <v>268</v>
      </c>
      <c r="BC593" s="274" t="s">
        <v>268</v>
      </c>
      <c r="BD593" s="274" t="s">
        <v>268</v>
      </c>
      <c r="BE593" s="274" t="s">
        <v>268</v>
      </c>
      <c r="BF593" s="274" t="s">
        <v>268</v>
      </c>
      <c r="BG593" s="274" t="s">
        <v>268</v>
      </c>
      <c r="BH593" s="274" t="s">
        <v>268</v>
      </c>
      <c r="BI593" s="274" t="s">
        <v>268</v>
      </c>
      <c r="BJ593" s="274" t="s">
        <v>268</v>
      </c>
      <c r="BK593" s="274" t="s">
        <v>268</v>
      </c>
      <c r="BL593" s="274" t="s">
        <v>268</v>
      </c>
      <c r="BM593" s="274" t="s">
        <v>268</v>
      </c>
      <c r="BN593" s="274" t="s">
        <v>268</v>
      </c>
      <c r="BO593" s="274" t="s">
        <v>268</v>
      </c>
      <c r="BP593" s="274" t="s">
        <v>268</v>
      </c>
      <c r="BQ593" s="274" t="s">
        <v>268</v>
      </c>
      <c r="BR593" s="274" t="s">
        <v>268</v>
      </c>
      <c r="BS593" s="274" t="s">
        <v>268</v>
      </c>
      <c r="BT593" s="274" t="s">
        <v>268</v>
      </c>
      <c r="BU593" s="274" t="s">
        <v>268</v>
      </c>
      <c r="BV593" s="274" t="s">
        <v>268</v>
      </c>
      <c r="BW593" s="274" t="s">
        <v>268</v>
      </c>
      <c r="BX593" s="274" t="s">
        <v>268</v>
      </c>
      <c r="BY593" s="295">
        <v>97.11</v>
      </c>
      <c r="BZ593" s="295">
        <v>97.11</v>
      </c>
      <c r="CA593" s="298" t="s">
        <v>142</v>
      </c>
      <c r="CB593" s="297">
        <v>122</v>
      </c>
      <c r="CC593" s="284">
        <f t="shared" si="38"/>
        <v>0</v>
      </c>
      <c r="CD593" s="295">
        <f t="shared" si="39"/>
        <v>97.109999999999985</v>
      </c>
      <c r="CE593" s="284">
        <f t="shared" si="40"/>
        <v>0</v>
      </c>
      <c r="CF593" s="295">
        <f t="shared" si="41"/>
        <v>1</v>
      </c>
      <c r="CG593" s="274" t="s">
        <v>876</v>
      </c>
      <c r="CH593" s="274" t="s">
        <v>268</v>
      </c>
      <c r="CI593" s="274" t="s">
        <v>268</v>
      </c>
      <c r="CJ593" s="298" t="s">
        <v>271</v>
      </c>
      <c r="CK593" s="297">
        <v>1</v>
      </c>
      <c r="CL593" s="274" t="s">
        <v>268</v>
      </c>
      <c r="CM593" s="274" t="s">
        <v>268</v>
      </c>
      <c r="CN593" s="274" t="s">
        <v>268</v>
      </c>
      <c r="CO593" s="274" t="s">
        <v>268</v>
      </c>
      <c r="CP593" s="274" t="s">
        <v>268</v>
      </c>
      <c r="CQ593" s="274" t="s">
        <v>5368</v>
      </c>
      <c r="CR593" s="274" t="s">
        <v>877</v>
      </c>
      <c r="CS593" s="274">
        <v>54.18</v>
      </c>
      <c r="CT593" s="274" t="s">
        <v>268</v>
      </c>
      <c r="CU593" s="274">
        <v>54.18</v>
      </c>
      <c r="CV593" s="274">
        <v>365</v>
      </c>
      <c r="CW593" s="274" t="s">
        <v>878</v>
      </c>
      <c r="CX593" s="274" t="s">
        <v>835</v>
      </c>
      <c r="CY593" s="274" t="s">
        <v>836</v>
      </c>
      <c r="CZ593" s="274" t="s">
        <v>837</v>
      </c>
      <c r="DA593" s="274" t="s">
        <v>268</v>
      </c>
      <c r="DB593" s="274" t="s">
        <v>268</v>
      </c>
      <c r="DC593" s="274" t="s">
        <v>268</v>
      </c>
      <c r="DD593" s="274" t="s">
        <v>268</v>
      </c>
      <c r="DE593" s="274" t="s">
        <v>268</v>
      </c>
      <c r="DF593" s="274" t="s">
        <v>268</v>
      </c>
      <c r="DG593" s="299">
        <f>IFERROR(IF(CA593="D",IF(CK593="A dispo.",CD593*VLOOKUP('DATI INPUT'!$F$27,TARIFFE_UD,2,FALSE),CD593*VLOOKUP(CK593,TARIFFE_UD,2,FALSE)),CD593*VLOOKUP(CB593-100,TARIFFE_UND,2,FALSE)),0)</f>
        <v>59.816013620069782</v>
      </c>
      <c r="DH593" s="299">
        <f>IFERROR(IF(CA593="D",IF(CK593="A dispo.",CF593*VLOOKUP('DATI INPUT'!$F$27,TARIFFE_UD,3,FALSE),CF593*VLOOKUP(CK593,TARIFFE_UD,3,FALSE)),CF593*VLOOKUP(CB593-100,TARIFFE_UND,3,FALSE)),0)</f>
        <v>15.164853048114928</v>
      </c>
    </row>
    <row r="594" spans="1:112" x14ac:dyDescent="0.25">
      <c r="A594" s="274" t="s">
        <v>5369</v>
      </c>
      <c r="B594" s="274" t="s">
        <v>1157</v>
      </c>
      <c r="C594" s="274" t="s">
        <v>1445</v>
      </c>
      <c r="D594" s="274" t="s">
        <v>5361</v>
      </c>
      <c r="E594" s="274" t="s">
        <v>268</v>
      </c>
      <c r="F594" s="274" t="s">
        <v>156</v>
      </c>
      <c r="G594" s="274" t="s">
        <v>5362</v>
      </c>
      <c r="H594" s="274" t="s">
        <v>5363</v>
      </c>
      <c r="I594" s="274" t="s">
        <v>5364</v>
      </c>
      <c r="J594" s="274" t="s">
        <v>274</v>
      </c>
      <c r="K594" s="274" t="s">
        <v>5365</v>
      </c>
      <c r="L594" s="274" t="s">
        <v>5366</v>
      </c>
      <c r="M594" s="274" t="s">
        <v>5367</v>
      </c>
      <c r="N594" s="274" t="s">
        <v>984</v>
      </c>
      <c r="O594" s="274" t="s">
        <v>873</v>
      </c>
      <c r="P594" s="274" t="s">
        <v>1934</v>
      </c>
      <c r="Q594" s="274" t="s">
        <v>277</v>
      </c>
      <c r="R594" s="274" t="s">
        <v>268</v>
      </c>
      <c r="S594" s="274" t="s">
        <v>268</v>
      </c>
      <c r="T594" s="274" t="s">
        <v>268</v>
      </c>
      <c r="U594" s="274" t="s">
        <v>268</v>
      </c>
      <c r="V594" s="274" t="s">
        <v>268</v>
      </c>
      <c r="W594" s="274" t="s">
        <v>5367</v>
      </c>
      <c r="X594" s="274" t="s">
        <v>1934</v>
      </c>
      <c r="Y594" s="274" t="s">
        <v>277</v>
      </c>
      <c r="Z594" s="274" t="s">
        <v>268</v>
      </c>
      <c r="AA594" s="274" t="s">
        <v>268</v>
      </c>
      <c r="AB594" s="274" t="s">
        <v>268</v>
      </c>
      <c r="AC594" s="274" t="s">
        <v>268</v>
      </c>
      <c r="AD594" s="274" t="s">
        <v>268</v>
      </c>
      <c r="AE594" s="274" t="s">
        <v>287</v>
      </c>
      <c r="AF594" s="274" t="s">
        <v>1811</v>
      </c>
      <c r="AG594" s="274" t="s">
        <v>875</v>
      </c>
      <c r="AH594" s="274" t="s">
        <v>1812</v>
      </c>
      <c r="AI594" s="274" t="s">
        <v>2634</v>
      </c>
      <c r="AJ594" s="274" t="s">
        <v>268</v>
      </c>
      <c r="AK594" s="274" t="s">
        <v>382</v>
      </c>
      <c r="AL594" s="274" t="s">
        <v>268</v>
      </c>
      <c r="AM594" s="274" t="s">
        <v>355</v>
      </c>
      <c r="AN594" s="274" t="s">
        <v>268</v>
      </c>
      <c r="AO594" s="274" t="s">
        <v>268</v>
      </c>
      <c r="AP594" s="274" t="s">
        <v>268</v>
      </c>
      <c r="AQ594" s="274" t="s">
        <v>268</v>
      </c>
      <c r="AR594" s="274" t="s">
        <v>268</v>
      </c>
      <c r="AS594" s="274" t="s">
        <v>268</v>
      </c>
      <c r="AT594" s="274" t="s">
        <v>268</v>
      </c>
      <c r="AU594" s="274" t="s">
        <v>268</v>
      </c>
      <c r="AV594" s="274" t="s">
        <v>268</v>
      </c>
      <c r="AW594" s="274" t="s">
        <v>268</v>
      </c>
      <c r="AX594" s="274" t="s">
        <v>268</v>
      </c>
      <c r="AY594" s="274" t="s">
        <v>268</v>
      </c>
      <c r="AZ594" s="274" t="s">
        <v>268</v>
      </c>
      <c r="BA594" s="274" t="s">
        <v>268</v>
      </c>
      <c r="BB594" s="274" t="s">
        <v>268</v>
      </c>
      <c r="BC594" s="274" t="s">
        <v>268</v>
      </c>
      <c r="BD594" s="274" t="s">
        <v>268</v>
      </c>
      <c r="BE594" s="274" t="s">
        <v>268</v>
      </c>
      <c r="BF594" s="274" t="s">
        <v>268</v>
      </c>
      <c r="BG594" s="274" t="s">
        <v>268</v>
      </c>
      <c r="BH594" s="274" t="s">
        <v>268</v>
      </c>
      <c r="BI594" s="274" t="s">
        <v>268</v>
      </c>
      <c r="BJ594" s="274" t="s">
        <v>268</v>
      </c>
      <c r="BK594" s="274" t="s">
        <v>268</v>
      </c>
      <c r="BL594" s="274" t="s">
        <v>268</v>
      </c>
      <c r="BM594" s="274" t="s">
        <v>268</v>
      </c>
      <c r="BN594" s="274" t="s">
        <v>268</v>
      </c>
      <c r="BO594" s="274" t="s">
        <v>268</v>
      </c>
      <c r="BP594" s="274" t="s">
        <v>268</v>
      </c>
      <c r="BQ594" s="274" t="s">
        <v>268</v>
      </c>
      <c r="BR594" s="274" t="s">
        <v>268</v>
      </c>
      <c r="BS594" s="274" t="s">
        <v>268</v>
      </c>
      <c r="BT594" s="274" t="s">
        <v>268</v>
      </c>
      <c r="BU594" s="274" t="s">
        <v>268</v>
      </c>
      <c r="BV594" s="274" t="s">
        <v>268</v>
      </c>
      <c r="BW594" s="274" t="s">
        <v>268</v>
      </c>
      <c r="BX594" s="274" t="s">
        <v>268</v>
      </c>
      <c r="BY594" s="295">
        <v>92.13</v>
      </c>
      <c r="BZ594" s="295">
        <v>92.13</v>
      </c>
      <c r="CA594" s="298" t="s">
        <v>142</v>
      </c>
      <c r="CB594" s="297">
        <v>122</v>
      </c>
      <c r="CC594" s="284">
        <f t="shared" si="38"/>
        <v>0</v>
      </c>
      <c r="CD594" s="295">
        <f t="shared" si="39"/>
        <v>92.13</v>
      </c>
      <c r="CE594" s="284">
        <f t="shared" si="40"/>
        <v>0</v>
      </c>
      <c r="CF594" s="295">
        <f t="shared" si="41"/>
        <v>1</v>
      </c>
      <c r="CG594" s="274" t="s">
        <v>876</v>
      </c>
      <c r="CH594" s="274" t="s">
        <v>268</v>
      </c>
      <c r="CI594" s="274" t="s">
        <v>268</v>
      </c>
      <c r="CJ594" s="298" t="s">
        <v>271</v>
      </c>
      <c r="CK594" s="297">
        <v>1</v>
      </c>
      <c r="CL594" s="274" t="s">
        <v>268</v>
      </c>
      <c r="CM594" s="274" t="s">
        <v>268</v>
      </c>
      <c r="CN594" s="274" t="s">
        <v>268</v>
      </c>
      <c r="CO594" s="274" t="s">
        <v>268</v>
      </c>
      <c r="CP594" s="274" t="s">
        <v>268</v>
      </c>
      <c r="CQ594" s="274" t="s">
        <v>5370</v>
      </c>
      <c r="CR594" s="274" t="s">
        <v>877</v>
      </c>
      <c r="CS594" s="274">
        <v>52.29</v>
      </c>
      <c r="CT594" s="274" t="s">
        <v>268</v>
      </c>
      <c r="CU594" s="274">
        <v>52.29</v>
      </c>
      <c r="CV594" s="274">
        <v>365</v>
      </c>
      <c r="CW594" s="274" t="s">
        <v>878</v>
      </c>
      <c r="CX594" s="274" t="s">
        <v>835</v>
      </c>
      <c r="CY594" s="274" t="s">
        <v>836</v>
      </c>
      <c r="CZ594" s="274" t="s">
        <v>837</v>
      </c>
      <c r="DA594" s="274" t="s">
        <v>268</v>
      </c>
      <c r="DB594" s="274" t="s">
        <v>268</v>
      </c>
      <c r="DC594" s="274" t="s">
        <v>268</v>
      </c>
      <c r="DD594" s="274" t="s">
        <v>268</v>
      </c>
      <c r="DE594" s="274" t="s">
        <v>268</v>
      </c>
      <c r="DF594" s="274" t="s">
        <v>268</v>
      </c>
      <c r="DG594" s="299">
        <f>IFERROR(IF(CA594="D",IF(CK594="A dispo.",CD594*VLOOKUP('DATI INPUT'!$F$27,TARIFFE_UD,2,FALSE),CD594*VLOOKUP(CK594,TARIFFE_UD,2,FALSE)),CD594*VLOOKUP(CB594-100,TARIFFE_UND,2,FALSE)),0)</f>
        <v>56.748525742117494</v>
      </c>
      <c r="DH594" s="299">
        <f>IFERROR(IF(CA594="D",IF(CK594="A dispo.",CF594*VLOOKUP('DATI INPUT'!$F$27,TARIFFE_UD,3,FALSE),CF594*VLOOKUP(CK594,TARIFFE_UD,3,FALSE)),CF594*VLOOKUP(CB594-100,TARIFFE_UND,3,FALSE)),0)</f>
        <v>15.164853048114928</v>
      </c>
    </row>
    <row r="595" spans="1:112" hidden="1" x14ac:dyDescent="0.25">
      <c r="A595" s="274" t="s">
        <v>5371</v>
      </c>
      <c r="B595" s="274" t="s">
        <v>490</v>
      </c>
      <c r="C595" s="274" t="s">
        <v>5372</v>
      </c>
      <c r="D595" s="274" t="s">
        <v>5373</v>
      </c>
      <c r="E595" s="274" t="s">
        <v>268</v>
      </c>
      <c r="F595" s="274" t="s">
        <v>156</v>
      </c>
      <c r="G595" s="274" t="s">
        <v>5374</v>
      </c>
      <c r="H595" s="274" t="s">
        <v>849</v>
      </c>
      <c r="I595" s="274" t="s">
        <v>5375</v>
      </c>
      <c r="J595" s="274" t="s">
        <v>156</v>
      </c>
      <c r="K595" s="274" t="s">
        <v>5376</v>
      </c>
      <c r="L595" s="274" t="s">
        <v>5377</v>
      </c>
      <c r="M595" s="274" t="s">
        <v>4657</v>
      </c>
      <c r="N595" s="274" t="s">
        <v>984</v>
      </c>
      <c r="O595" s="274" t="s">
        <v>873</v>
      </c>
      <c r="P595" s="274" t="s">
        <v>2258</v>
      </c>
      <c r="Q595" s="274" t="s">
        <v>280</v>
      </c>
      <c r="R595" s="274" t="s">
        <v>268</v>
      </c>
      <c r="S595" s="274" t="s">
        <v>268</v>
      </c>
      <c r="T595" s="274" t="s">
        <v>268</v>
      </c>
      <c r="U595" s="274" t="s">
        <v>268</v>
      </c>
      <c r="V595" s="274" t="s">
        <v>268</v>
      </c>
      <c r="W595" s="274" t="s">
        <v>4657</v>
      </c>
      <c r="X595" s="274" t="s">
        <v>2258</v>
      </c>
      <c r="Y595" s="274" t="s">
        <v>280</v>
      </c>
      <c r="Z595" s="274" t="s">
        <v>268</v>
      </c>
      <c r="AA595" s="274" t="s">
        <v>268</v>
      </c>
      <c r="AB595" s="274" t="s">
        <v>268</v>
      </c>
      <c r="AC595" s="274" t="s">
        <v>268</v>
      </c>
      <c r="AD595" s="274" t="s">
        <v>268</v>
      </c>
      <c r="AE595" s="274" t="s">
        <v>287</v>
      </c>
      <c r="AF595" s="274" t="s">
        <v>1811</v>
      </c>
      <c r="AG595" s="274" t="s">
        <v>875</v>
      </c>
      <c r="AH595" s="274" t="s">
        <v>1848</v>
      </c>
      <c r="AI595" s="274" t="s">
        <v>4658</v>
      </c>
      <c r="AJ595" s="274" t="s">
        <v>268</v>
      </c>
      <c r="AK595" s="274" t="s">
        <v>377</v>
      </c>
      <c r="AL595" s="274" t="s">
        <v>268</v>
      </c>
      <c r="AM595" s="274" t="s">
        <v>405</v>
      </c>
      <c r="AN595" s="274" t="s">
        <v>268</v>
      </c>
      <c r="AO595" s="274" t="s">
        <v>268</v>
      </c>
      <c r="AP595" s="274" t="s">
        <v>268</v>
      </c>
      <c r="AQ595" s="274" t="s">
        <v>268</v>
      </c>
      <c r="AR595" s="274" t="s">
        <v>268</v>
      </c>
      <c r="AS595" s="274" t="s">
        <v>268</v>
      </c>
      <c r="AT595" s="274" t="s">
        <v>268</v>
      </c>
      <c r="AU595" s="274" t="s">
        <v>268</v>
      </c>
      <c r="AV595" s="274" t="s">
        <v>268</v>
      </c>
      <c r="AW595" s="274" t="s">
        <v>268</v>
      </c>
      <c r="AX595" s="274" t="s">
        <v>268</v>
      </c>
      <c r="AY595" s="274" t="s">
        <v>268</v>
      </c>
      <c r="AZ595" s="274" t="s">
        <v>268</v>
      </c>
      <c r="BA595" s="274" t="s">
        <v>268</v>
      </c>
      <c r="BB595" s="274" t="s">
        <v>268</v>
      </c>
      <c r="BC595" s="274" t="s">
        <v>268</v>
      </c>
      <c r="BD595" s="274" t="s">
        <v>268</v>
      </c>
      <c r="BE595" s="274" t="s">
        <v>268</v>
      </c>
      <c r="BF595" s="274" t="s">
        <v>268</v>
      </c>
      <c r="BG595" s="274" t="s">
        <v>268</v>
      </c>
      <c r="BH595" s="274" t="s">
        <v>268</v>
      </c>
      <c r="BI595" s="274" t="s">
        <v>268</v>
      </c>
      <c r="BJ595" s="274" t="s">
        <v>268</v>
      </c>
      <c r="BK595" s="274" t="s">
        <v>268</v>
      </c>
      <c r="BL595" s="274" t="s">
        <v>268</v>
      </c>
      <c r="BM595" s="274" t="s">
        <v>268</v>
      </c>
      <c r="BN595" s="274" t="s">
        <v>268</v>
      </c>
      <c r="BO595" s="274" t="s">
        <v>268</v>
      </c>
      <c r="BP595" s="274" t="s">
        <v>268</v>
      </c>
      <c r="BQ595" s="274" t="s">
        <v>268</v>
      </c>
      <c r="BR595" s="274" t="s">
        <v>268</v>
      </c>
      <c r="BS595" s="274" t="s">
        <v>268</v>
      </c>
      <c r="BT595" s="274" t="s">
        <v>268</v>
      </c>
      <c r="BU595" s="274" t="s">
        <v>268</v>
      </c>
      <c r="BV595" s="274" t="s">
        <v>268</v>
      </c>
      <c r="BW595" s="274" t="s">
        <v>268</v>
      </c>
      <c r="BX595" s="274" t="s">
        <v>268</v>
      </c>
      <c r="BY595" s="295">
        <v>41</v>
      </c>
      <c r="BZ595" s="295">
        <v>41</v>
      </c>
      <c r="CA595" s="298" t="s">
        <v>142</v>
      </c>
      <c r="CB595" s="297">
        <v>122</v>
      </c>
      <c r="CC595" s="284">
        <f t="shared" si="38"/>
        <v>0</v>
      </c>
      <c r="CD595" s="295">
        <f t="shared" si="39"/>
        <v>41</v>
      </c>
      <c r="CE595" s="284">
        <f t="shared" si="40"/>
        <v>0</v>
      </c>
      <c r="CF595" s="295">
        <f t="shared" si="41"/>
        <v>1</v>
      </c>
      <c r="CG595" s="274" t="s">
        <v>876</v>
      </c>
      <c r="CH595" s="274" t="s">
        <v>268</v>
      </c>
      <c r="CI595" s="274" t="s">
        <v>268</v>
      </c>
      <c r="CJ595" s="298" t="s">
        <v>268</v>
      </c>
      <c r="CK595" s="298" t="s">
        <v>736</v>
      </c>
      <c r="CL595" s="274" t="s">
        <v>268</v>
      </c>
      <c r="CM595" s="274" t="s">
        <v>268</v>
      </c>
      <c r="CN595" s="274" t="s">
        <v>268</v>
      </c>
      <c r="CO595" s="274" t="s">
        <v>268</v>
      </c>
      <c r="CP595" s="274" t="s">
        <v>268</v>
      </c>
      <c r="CQ595" s="274" t="s">
        <v>268</v>
      </c>
      <c r="CR595" s="274" t="s">
        <v>877</v>
      </c>
      <c r="CS595" s="274">
        <v>72.650000000000006</v>
      </c>
      <c r="CT595" s="274" t="s">
        <v>268</v>
      </c>
      <c r="CU595" s="274">
        <v>72.650000000000006</v>
      </c>
      <c r="CV595" s="274">
        <v>365</v>
      </c>
      <c r="CW595" s="274" t="s">
        <v>878</v>
      </c>
      <c r="CX595" s="274" t="s">
        <v>835</v>
      </c>
      <c r="CY595" s="274" t="s">
        <v>836</v>
      </c>
      <c r="CZ595" s="274" t="s">
        <v>837</v>
      </c>
      <c r="DA595" s="274" t="s">
        <v>268</v>
      </c>
      <c r="DB595" s="274" t="s">
        <v>268</v>
      </c>
      <c r="DC595" s="274" t="s">
        <v>268</v>
      </c>
      <c r="DD595" s="274" t="s">
        <v>268</v>
      </c>
      <c r="DE595" s="274" t="s">
        <v>268</v>
      </c>
      <c r="DF595" s="274" t="s">
        <v>268</v>
      </c>
      <c r="DG595" s="299">
        <f>IFERROR(IF(CA595="D",IF(CK595="A dispo.",CD595*VLOOKUP('DATI INPUT'!$F$27,TARIFFE_UD,2,FALSE),CD595*VLOOKUP(CK595,TARIFFE_UD,2,FALSE)),CD595*VLOOKUP(CB595-100,TARIFFE_UND,2,FALSE)),0)</f>
        <v>32.469966350097458</v>
      </c>
      <c r="DH595" s="299">
        <f>IFERROR(IF(CA595="D",IF(CK595="A dispo.",CF595*VLOOKUP('DATI INPUT'!$F$27,TARIFFE_UD,3,FALSE),CF595*VLOOKUP(CK595,TARIFFE_UD,3,FALSE)),CF595*VLOOKUP(CB595-100,TARIFFE_UND,3,FALSE)),0)</f>
        <v>60.367780403072892</v>
      </c>
    </row>
    <row r="596" spans="1:112" hidden="1" x14ac:dyDescent="0.25">
      <c r="A596" s="274" t="s">
        <v>5378</v>
      </c>
      <c r="B596" s="274" t="s">
        <v>480</v>
      </c>
      <c r="C596" s="274" t="s">
        <v>651</v>
      </c>
      <c r="D596" s="274" t="s">
        <v>5379</v>
      </c>
      <c r="E596" s="274" t="s">
        <v>268</v>
      </c>
      <c r="F596" s="274" t="s">
        <v>156</v>
      </c>
      <c r="G596" s="274" t="s">
        <v>5380</v>
      </c>
      <c r="H596" s="274" t="s">
        <v>849</v>
      </c>
      <c r="I596" s="274" t="s">
        <v>360</v>
      </c>
      <c r="J596" s="274" t="s">
        <v>274</v>
      </c>
      <c r="K596" s="274" t="s">
        <v>5381</v>
      </c>
      <c r="L596" s="274" t="s">
        <v>960</v>
      </c>
      <c r="M596" s="274" t="s">
        <v>5382</v>
      </c>
      <c r="N596" s="274" t="s">
        <v>303</v>
      </c>
      <c r="O596" s="274" t="s">
        <v>908</v>
      </c>
      <c r="P596" s="274" t="s">
        <v>3921</v>
      </c>
      <c r="Q596" s="274" t="s">
        <v>341</v>
      </c>
      <c r="R596" s="274" t="s">
        <v>268</v>
      </c>
      <c r="S596" s="274" t="s">
        <v>268</v>
      </c>
      <c r="T596" s="274" t="s">
        <v>268</v>
      </c>
      <c r="U596" s="274" t="s">
        <v>268</v>
      </c>
      <c r="V596" s="274" t="s">
        <v>268</v>
      </c>
      <c r="W596" s="274" t="s">
        <v>5383</v>
      </c>
      <c r="X596" s="274" t="s">
        <v>2116</v>
      </c>
      <c r="Y596" s="274" t="s">
        <v>269</v>
      </c>
      <c r="Z596" s="274" t="s">
        <v>268</v>
      </c>
      <c r="AA596" s="274" t="s">
        <v>268</v>
      </c>
      <c r="AB596" s="274" t="s">
        <v>268</v>
      </c>
      <c r="AC596" s="274" t="s">
        <v>268</v>
      </c>
      <c r="AD596" s="274" t="s">
        <v>268</v>
      </c>
      <c r="AE596" s="274" t="s">
        <v>287</v>
      </c>
      <c r="AF596" s="274" t="s">
        <v>1811</v>
      </c>
      <c r="AG596" s="274" t="s">
        <v>875</v>
      </c>
      <c r="AH596" s="274" t="s">
        <v>1812</v>
      </c>
      <c r="AI596" s="274" t="s">
        <v>552</v>
      </c>
      <c r="AJ596" s="274" t="s">
        <v>268</v>
      </c>
      <c r="AK596" s="274" t="s">
        <v>410</v>
      </c>
      <c r="AL596" s="274" t="s">
        <v>268</v>
      </c>
      <c r="AM596" s="274" t="s">
        <v>268</v>
      </c>
      <c r="AN596" s="274" t="s">
        <v>268</v>
      </c>
      <c r="AO596" s="274" t="s">
        <v>268</v>
      </c>
      <c r="AP596" s="274" t="s">
        <v>268</v>
      </c>
      <c r="AQ596" s="274" t="s">
        <v>268</v>
      </c>
      <c r="AR596" s="274" t="s">
        <v>268</v>
      </c>
      <c r="AS596" s="274" t="s">
        <v>268</v>
      </c>
      <c r="AT596" s="274" t="s">
        <v>268</v>
      </c>
      <c r="AU596" s="274" t="s">
        <v>268</v>
      </c>
      <c r="AV596" s="274" t="s">
        <v>268</v>
      </c>
      <c r="AW596" s="274" t="s">
        <v>268</v>
      </c>
      <c r="AX596" s="274" t="s">
        <v>268</v>
      </c>
      <c r="AY596" s="274" t="s">
        <v>268</v>
      </c>
      <c r="AZ596" s="274" t="s">
        <v>268</v>
      </c>
      <c r="BA596" s="274" t="s">
        <v>268</v>
      </c>
      <c r="BB596" s="274" t="s">
        <v>268</v>
      </c>
      <c r="BC596" s="274" t="s">
        <v>268</v>
      </c>
      <c r="BD596" s="274" t="s">
        <v>268</v>
      </c>
      <c r="BE596" s="274" t="s">
        <v>268</v>
      </c>
      <c r="BF596" s="274" t="s">
        <v>268</v>
      </c>
      <c r="BG596" s="274" t="s">
        <v>268</v>
      </c>
      <c r="BH596" s="274" t="s">
        <v>268</v>
      </c>
      <c r="BI596" s="274" t="s">
        <v>268</v>
      </c>
      <c r="BJ596" s="274" t="s">
        <v>268</v>
      </c>
      <c r="BK596" s="274" t="s">
        <v>268</v>
      </c>
      <c r="BL596" s="274" t="s">
        <v>268</v>
      </c>
      <c r="BM596" s="274" t="s">
        <v>268</v>
      </c>
      <c r="BN596" s="274" t="s">
        <v>268</v>
      </c>
      <c r="BO596" s="274" t="s">
        <v>268</v>
      </c>
      <c r="BP596" s="274" t="s">
        <v>268</v>
      </c>
      <c r="BQ596" s="274" t="s">
        <v>268</v>
      </c>
      <c r="BR596" s="274" t="s">
        <v>268</v>
      </c>
      <c r="BS596" s="274" t="s">
        <v>268</v>
      </c>
      <c r="BT596" s="274" t="s">
        <v>268</v>
      </c>
      <c r="BU596" s="274" t="s">
        <v>268</v>
      </c>
      <c r="BV596" s="274" t="s">
        <v>268</v>
      </c>
      <c r="BW596" s="274" t="s">
        <v>268</v>
      </c>
      <c r="BX596" s="274" t="s">
        <v>268</v>
      </c>
      <c r="BY596" s="295">
        <v>126</v>
      </c>
      <c r="BZ596" s="295">
        <v>126</v>
      </c>
      <c r="CA596" s="298" t="s">
        <v>142</v>
      </c>
      <c r="CB596" s="297">
        <v>122</v>
      </c>
      <c r="CC596" s="284">
        <f t="shared" si="38"/>
        <v>0</v>
      </c>
      <c r="CD596" s="295">
        <f t="shared" si="39"/>
        <v>126.00000000000001</v>
      </c>
      <c r="CE596" s="284">
        <f t="shared" si="40"/>
        <v>0</v>
      </c>
      <c r="CF596" s="295">
        <f t="shared" si="41"/>
        <v>1</v>
      </c>
      <c r="CG596" s="274" t="s">
        <v>876</v>
      </c>
      <c r="CH596" s="274" t="s">
        <v>268</v>
      </c>
      <c r="CI596" s="274" t="s">
        <v>268</v>
      </c>
      <c r="CJ596" s="298" t="s">
        <v>268</v>
      </c>
      <c r="CK596" s="298" t="s">
        <v>736</v>
      </c>
      <c r="CL596" s="274" t="s">
        <v>268</v>
      </c>
      <c r="CM596" s="274" t="s">
        <v>268</v>
      </c>
      <c r="CN596" s="274" t="s">
        <v>268</v>
      </c>
      <c r="CO596" s="274" t="s">
        <v>268</v>
      </c>
      <c r="CP596" s="274" t="s">
        <v>268</v>
      </c>
      <c r="CQ596" s="274" t="s">
        <v>268</v>
      </c>
      <c r="CR596" s="274" t="s">
        <v>877</v>
      </c>
      <c r="CS596" s="274">
        <v>114.3</v>
      </c>
      <c r="CT596" s="274" t="s">
        <v>268</v>
      </c>
      <c r="CU596" s="274">
        <v>114.3</v>
      </c>
      <c r="CV596" s="274">
        <v>365</v>
      </c>
      <c r="CW596" s="274" t="s">
        <v>878</v>
      </c>
      <c r="CX596" s="274" t="s">
        <v>835</v>
      </c>
      <c r="CY596" s="274" t="s">
        <v>836</v>
      </c>
      <c r="CZ596" s="274" t="s">
        <v>837</v>
      </c>
      <c r="DA596" s="274" t="s">
        <v>268</v>
      </c>
      <c r="DB596" s="274" t="s">
        <v>268</v>
      </c>
      <c r="DC596" s="274" t="s">
        <v>268</v>
      </c>
      <c r="DD596" s="274" t="s">
        <v>268</v>
      </c>
      <c r="DE596" s="274" t="s">
        <v>268</v>
      </c>
      <c r="DF596" s="274" t="s">
        <v>268</v>
      </c>
      <c r="DG596" s="299">
        <f>IFERROR(IF(CA596="D",IF(CK596="A dispo.",CD596*VLOOKUP('DATI INPUT'!$F$27,TARIFFE_UD,2,FALSE),CD596*VLOOKUP(CK596,TARIFFE_UD,2,FALSE)),CD596*VLOOKUP(CB596-100,TARIFFE_UND,2,FALSE)),0)</f>
        <v>99.785750246640987</v>
      </c>
      <c r="DH596" s="299">
        <f>IFERROR(IF(CA596="D",IF(CK596="A dispo.",CF596*VLOOKUP('DATI INPUT'!$F$27,TARIFFE_UD,3,FALSE),CF596*VLOOKUP(CK596,TARIFFE_UD,3,FALSE)),CF596*VLOOKUP(CB596-100,TARIFFE_UND,3,FALSE)),0)</f>
        <v>60.367780403072892</v>
      </c>
    </row>
    <row r="597" spans="1:112" hidden="1" x14ac:dyDescent="0.25">
      <c r="A597" s="274" t="s">
        <v>5384</v>
      </c>
      <c r="B597" s="274" t="s">
        <v>480</v>
      </c>
      <c r="C597" s="274" t="s">
        <v>5385</v>
      </c>
      <c r="D597" s="274" t="s">
        <v>5379</v>
      </c>
      <c r="E597" s="274" t="s">
        <v>268</v>
      </c>
      <c r="F597" s="274" t="s">
        <v>156</v>
      </c>
      <c r="G597" s="274" t="s">
        <v>5380</v>
      </c>
      <c r="H597" s="274" t="s">
        <v>849</v>
      </c>
      <c r="I597" s="274" t="s">
        <v>360</v>
      </c>
      <c r="J597" s="274" t="s">
        <v>274</v>
      </c>
      <c r="K597" s="274" t="s">
        <v>5381</v>
      </c>
      <c r="L597" s="274" t="s">
        <v>960</v>
      </c>
      <c r="M597" s="274" t="s">
        <v>5382</v>
      </c>
      <c r="N597" s="274" t="s">
        <v>303</v>
      </c>
      <c r="O597" s="274" t="s">
        <v>908</v>
      </c>
      <c r="P597" s="274" t="s">
        <v>3921</v>
      </c>
      <c r="Q597" s="274" t="s">
        <v>341</v>
      </c>
      <c r="R597" s="274" t="s">
        <v>268</v>
      </c>
      <c r="S597" s="274" t="s">
        <v>268</v>
      </c>
      <c r="T597" s="274" t="s">
        <v>268</v>
      </c>
      <c r="U597" s="274" t="s">
        <v>268</v>
      </c>
      <c r="V597" s="274" t="s">
        <v>268</v>
      </c>
      <c r="W597" s="274" t="s">
        <v>5383</v>
      </c>
      <c r="X597" s="274" t="s">
        <v>2116</v>
      </c>
      <c r="Y597" s="274" t="s">
        <v>269</v>
      </c>
      <c r="Z597" s="274" t="s">
        <v>268</v>
      </c>
      <c r="AA597" s="274" t="s">
        <v>268</v>
      </c>
      <c r="AB597" s="274" t="s">
        <v>268</v>
      </c>
      <c r="AC597" s="274" t="s">
        <v>268</v>
      </c>
      <c r="AD597" s="274" t="s">
        <v>268</v>
      </c>
      <c r="AE597" s="274" t="s">
        <v>287</v>
      </c>
      <c r="AF597" s="274" t="s">
        <v>1811</v>
      </c>
      <c r="AG597" s="274" t="s">
        <v>875</v>
      </c>
      <c r="AH597" s="274" t="s">
        <v>1812</v>
      </c>
      <c r="AI597" s="274" t="s">
        <v>3571</v>
      </c>
      <c r="AJ597" s="274" t="s">
        <v>268</v>
      </c>
      <c r="AK597" s="274" t="s">
        <v>366</v>
      </c>
      <c r="AL597" s="274" t="s">
        <v>268</v>
      </c>
      <c r="AM597" s="274" t="s">
        <v>268</v>
      </c>
      <c r="AN597" s="274" t="s">
        <v>268</v>
      </c>
      <c r="AO597" s="274" t="s">
        <v>268</v>
      </c>
      <c r="AP597" s="274" t="s">
        <v>268</v>
      </c>
      <c r="AQ597" s="274" t="s">
        <v>268</v>
      </c>
      <c r="AR597" s="274" t="s">
        <v>268</v>
      </c>
      <c r="AS597" s="274" t="s">
        <v>268</v>
      </c>
      <c r="AT597" s="274" t="s">
        <v>268</v>
      </c>
      <c r="AU597" s="274" t="s">
        <v>268</v>
      </c>
      <c r="AV597" s="274" t="s">
        <v>268</v>
      </c>
      <c r="AW597" s="274" t="s">
        <v>268</v>
      </c>
      <c r="AX597" s="274" t="s">
        <v>268</v>
      </c>
      <c r="AY597" s="274" t="s">
        <v>268</v>
      </c>
      <c r="AZ597" s="274" t="s">
        <v>268</v>
      </c>
      <c r="BA597" s="274" t="s">
        <v>268</v>
      </c>
      <c r="BB597" s="274" t="s">
        <v>268</v>
      </c>
      <c r="BC597" s="274" t="s">
        <v>268</v>
      </c>
      <c r="BD597" s="274" t="s">
        <v>268</v>
      </c>
      <c r="BE597" s="274" t="s">
        <v>268</v>
      </c>
      <c r="BF597" s="274" t="s">
        <v>268</v>
      </c>
      <c r="BG597" s="274" t="s">
        <v>268</v>
      </c>
      <c r="BH597" s="274" t="s">
        <v>268</v>
      </c>
      <c r="BI597" s="274" t="s">
        <v>268</v>
      </c>
      <c r="BJ597" s="274" t="s">
        <v>268</v>
      </c>
      <c r="BK597" s="274" t="s">
        <v>268</v>
      </c>
      <c r="BL597" s="274" t="s">
        <v>268</v>
      </c>
      <c r="BM597" s="274" t="s">
        <v>268</v>
      </c>
      <c r="BN597" s="274" t="s">
        <v>268</v>
      </c>
      <c r="BO597" s="274" t="s">
        <v>268</v>
      </c>
      <c r="BP597" s="274" t="s">
        <v>268</v>
      </c>
      <c r="BQ597" s="274" t="s">
        <v>268</v>
      </c>
      <c r="BR597" s="274" t="s">
        <v>268</v>
      </c>
      <c r="BS597" s="274" t="s">
        <v>268</v>
      </c>
      <c r="BT597" s="274" t="s">
        <v>268</v>
      </c>
      <c r="BU597" s="274" t="s">
        <v>268</v>
      </c>
      <c r="BV597" s="274" t="s">
        <v>268</v>
      </c>
      <c r="BW597" s="274" t="s">
        <v>268</v>
      </c>
      <c r="BX597" s="274" t="s">
        <v>268</v>
      </c>
      <c r="BY597" s="295">
        <v>30.16</v>
      </c>
      <c r="BZ597" s="295">
        <v>30.16</v>
      </c>
      <c r="CA597" s="298" t="s">
        <v>142</v>
      </c>
      <c r="CB597" s="297">
        <v>123</v>
      </c>
      <c r="CC597" s="284">
        <f t="shared" si="38"/>
        <v>0</v>
      </c>
      <c r="CD597" s="295">
        <f t="shared" si="39"/>
        <v>30.16</v>
      </c>
      <c r="CE597" s="284">
        <f t="shared" si="40"/>
        <v>1</v>
      </c>
      <c r="CF597" s="295">
        <f t="shared" si="41"/>
        <v>0</v>
      </c>
      <c r="CG597" s="274" t="s">
        <v>1817</v>
      </c>
      <c r="CH597" s="274" t="s">
        <v>268</v>
      </c>
      <c r="CI597" s="274" t="s">
        <v>268</v>
      </c>
      <c r="CJ597" s="298" t="s">
        <v>268</v>
      </c>
      <c r="CK597" s="298" t="s">
        <v>736</v>
      </c>
      <c r="CL597" s="274" t="s">
        <v>268</v>
      </c>
      <c r="CM597" s="274" t="s">
        <v>268</v>
      </c>
      <c r="CN597" s="274" t="s">
        <v>268</v>
      </c>
      <c r="CO597" s="274" t="s">
        <v>268</v>
      </c>
      <c r="CP597" s="274" t="s">
        <v>268</v>
      </c>
      <c r="CQ597" s="274" t="s">
        <v>5386</v>
      </c>
      <c r="CR597" s="274" t="s">
        <v>877</v>
      </c>
      <c r="CS597" s="274">
        <v>14.78</v>
      </c>
      <c r="CT597" s="274" t="s">
        <v>268</v>
      </c>
      <c r="CU597" s="274">
        <v>14.78</v>
      </c>
      <c r="CV597" s="274">
        <v>365</v>
      </c>
      <c r="CW597" s="274" t="s">
        <v>878</v>
      </c>
      <c r="CX597" s="274" t="s">
        <v>835</v>
      </c>
      <c r="CY597" s="274" t="s">
        <v>836</v>
      </c>
      <c r="CZ597" s="274" t="s">
        <v>837</v>
      </c>
      <c r="DA597" s="274" t="s">
        <v>268</v>
      </c>
      <c r="DB597" s="274" t="s">
        <v>268</v>
      </c>
      <c r="DC597" s="274" t="s">
        <v>268</v>
      </c>
      <c r="DD597" s="274" t="s">
        <v>268</v>
      </c>
      <c r="DE597" s="274" t="s">
        <v>268</v>
      </c>
      <c r="DF597" s="274" t="s">
        <v>268</v>
      </c>
      <c r="DG597" s="299">
        <f>IFERROR(IF(CA597="D",IF(CK597="A dispo.",CD597*VLOOKUP('DATI INPUT'!$F$27,TARIFFE_UD,2,FALSE),CD597*VLOOKUP(CK597,TARIFFE_UD,2,FALSE)),CD597*VLOOKUP(CB597-100,TARIFFE_UND,2,FALSE)),0)</f>
        <v>23.885224027291205</v>
      </c>
      <c r="DH597" s="299">
        <f>IFERROR(IF(CA597="D",IF(CK597="A dispo.",CF597*VLOOKUP('DATI INPUT'!$F$27,TARIFFE_UD,3,FALSE),CF597*VLOOKUP(CK597,TARIFFE_UD,3,FALSE)),CF597*VLOOKUP(CB597-100,TARIFFE_UND,3,FALSE)),0)</f>
        <v>0</v>
      </c>
    </row>
    <row r="598" spans="1:112" x14ac:dyDescent="0.25">
      <c r="A598" s="274" t="s">
        <v>5387</v>
      </c>
      <c r="B598" s="274" t="s">
        <v>5388</v>
      </c>
      <c r="C598" s="274" t="s">
        <v>5389</v>
      </c>
      <c r="D598" s="274" t="s">
        <v>5390</v>
      </c>
      <c r="E598" s="274" t="s">
        <v>268</v>
      </c>
      <c r="F598" s="274" t="s">
        <v>156</v>
      </c>
      <c r="G598" s="274" t="s">
        <v>5391</v>
      </c>
      <c r="H598" s="274" t="s">
        <v>849</v>
      </c>
      <c r="I598" s="274" t="s">
        <v>5392</v>
      </c>
      <c r="J598" s="274" t="s">
        <v>156</v>
      </c>
      <c r="K598" s="274" t="s">
        <v>5393</v>
      </c>
      <c r="L598" s="274" t="s">
        <v>960</v>
      </c>
      <c r="M598" s="274" t="s">
        <v>2175</v>
      </c>
      <c r="N598" s="274" t="s">
        <v>984</v>
      </c>
      <c r="O598" s="274" t="s">
        <v>873</v>
      </c>
      <c r="P598" s="274" t="s">
        <v>613</v>
      </c>
      <c r="Q598" s="274" t="s">
        <v>496</v>
      </c>
      <c r="R598" s="274" t="s">
        <v>268</v>
      </c>
      <c r="S598" s="274" t="s">
        <v>268</v>
      </c>
      <c r="T598" s="274" t="s">
        <v>268</v>
      </c>
      <c r="U598" s="274" t="s">
        <v>268</v>
      </c>
      <c r="V598" s="274" t="s">
        <v>268</v>
      </c>
      <c r="W598" s="274" t="s">
        <v>2175</v>
      </c>
      <c r="X598" s="274" t="s">
        <v>613</v>
      </c>
      <c r="Y598" s="274" t="s">
        <v>496</v>
      </c>
      <c r="Z598" s="274" t="s">
        <v>268</v>
      </c>
      <c r="AA598" s="274" t="s">
        <v>268</v>
      </c>
      <c r="AB598" s="274" t="s">
        <v>268</v>
      </c>
      <c r="AC598" s="274" t="s">
        <v>268</v>
      </c>
      <c r="AD598" s="274" t="s">
        <v>268</v>
      </c>
      <c r="AE598" s="274" t="s">
        <v>287</v>
      </c>
      <c r="AF598" s="274" t="s">
        <v>1811</v>
      </c>
      <c r="AG598" s="274" t="s">
        <v>875</v>
      </c>
      <c r="AH598" s="274" t="s">
        <v>1848</v>
      </c>
      <c r="AI598" s="274" t="s">
        <v>958</v>
      </c>
      <c r="AJ598" s="274" t="s">
        <v>268</v>
      </c>
      <c r="AK598" s="274" t="s">
        <v>413</v>
      </c>
      <c r="AL598" s="274" t="s">
        <v>268</v>
      </c>
      <c r="AM598" s="274" t="s">
        <v>268</v>
      </c>
      <c r="AN598" s="274" t="s">
        <v>268</v>
      </c>
      <c r="AO598" s="274" t="s">
        <v>268</v>
      </c>
      <c r="AP598" s="274" t="s">
        <v>268</v>
      </c>
      <c r="AQ598" s="274" t="s">
        <v>268</v>
      </c>
      <c r="AR598" s="274" t="s">
        <v>268</v>
      </c>
      <c r="AS598" s="274" t="s">
        <v>268</v>
      </c>
      <c r="AT598" s="274" t="s">
        <v>268</v>
      </c>
      <c r="AU598" s="274" t="s">
        <v>268</v>
      </c>
      <c r="AV598" s="274" t="s">
        <v>268</v>
      </c>
      <c r="AW598" s="274" t="s">
        <v>268</v>
      </c>
      <c r="AX598" s="274" t="s">
        <v>268</v>
      </c>
      <c r="AY598" s="274" t="s">
        <v>268</v>
      </c>
      <c r="AZ598" s="274" t="s">
        <v>268</v>
      </c>
      <c r="BA598" s="274" t="s">
        <v>268</v>
      </c>
      <c r="BB598" s="274" t="s">
        <v>268</v>
      </c>
      <c r="BC598" s="274" t="s">
        <v>268</v>
      </c>
      <c r="BD598" s="274" t="s">
        <v>268</v>
      </c>
      <c r="BE598" s="274" t="s">
        <v>268</v>
      </c>
      <c r="BF598" s="274" t="s">
        <v>268</v>
      </c>
      <c r="BG598" s="274" t="s">
        <v>268</v>
      </c>
      <c r="BH598" s="274" t="s">
        <v>268</v>
      </c>
      <c r="BI598" s="274" t="s">
        <v>268</v>
      </c>
      <c r="BJ598" s="274" t="s">
        <v>268</v>
      </c>
      <c r="BK598" s="274" t="s">
        <v>268</v>
      </c>
      <c r="BL598" s="274" t="s">
        <v>268</v>
      </c>
      <c r="BM598" s="274" t="s">
        <v>268</v>
      </c>
      <c r="BN598" s="274" t="s">
        <v>268</v>
      </c>
      <c r="BO598" s="274" t="s">
        <v>268</v>
      </c>
      <c r="BP598" s="274" t="s">
        <v>268</v>
      </c>
      <c r="BQ598" s="274" t="s">
        <v>268</v>
      </c>
      <c r="BR598" s="274" t="s">
        <v>268</v>
      </c>
      <c r="BS598" s="274" t="s">
        <v>268</v>
      </c>
      <c r="BT598" s="274" t="s">
        <v>268</v>
      </c>
      <c r="BU598" s="274" t="s">
        <v>268</v>
      </c>
      <c r="BV598" s="274" t="s">
        <v>268</v>
      </c>
      <c r="BW598" s="274" t="s">
        <v>268</v>
      </c>
      <c r="BX598" s="274" t="s">
        <v>268</v>
      </c>
      <c r="BY598" s="295">
        <v>90</v>
      </c>
      <c r="BZ598" s="295">
        <v>90</v>
      </c>
      <c r="CA598" s="298" t="s">
        <v>142</v>
      </c>
      <c r="CB598" s="297">
        <v>122</v>
      </c>
      <c r="CC598" s="284">
        <f t="shared" si="38"/>
        <v>0</v>
      </c>
      <c r="CD598" s="295">
        <f t="shared" si="39"/>
        <v>90</v>
      </c>
      <c r="CE598" s="284">
        <f t="shared" si="40"/>
        <v>0</v>
      </c>
      <c r="CF598" s="295">
        <f t="shared" si="41"/>
        <v>1</v>
      </c>
      <c r="CG598" s="274" t="s">
        <v>876</v>
      </c>
      <c r="CH598" s="274" t="s">
        <v>268</v>
      </c>
      <c r="CI598" s="274" t="s">
        <v>268</v>
      </c>
      <c r="CJ598" s="298" t="s">
        <v>275</v>
      </c>
      <c r="CK598" s="297">
        <v>3</v>
      </c>
      <c r="CL598" s="274" t="s">
        <v>268</v>
      </c>
      <c r="CM598" s="274" t="s">
        <v>268</v>
      </c>
      <c r="CN598" s="274" t="s">
        <v>268</v>
      </c>
      <c r="CO598" s="274" t="s">
        <v>268</v>
      </c>
      <c r="CP598" s="274" t="s">
        <v>268</v>
      </c>
      <c r="CQ598" s="274" t="s">
        <v>268</v>
      </c>
      <c r="CR598" s="274" t="s">
        <v>877</v>
      </c>
      <c r="CS598" s="274">
        <v>112.98</v>
      </c>
      <c r="CT598" s="274" t="s">
        <v>268</v>
      </c>
      <c r="CU598" s="274">
        <v>112.98</v>
      </c>
      <c r="CV598" s="274">
        <v>365</v>
      </c>
      <c r="CW598" s="274" t="s">
        <v>878</v>
      </c>
      <c r="CX598" s="274" t="s">
        <v>835</v>
      </c>
      <c r="CY598" s="274" t="s">
        <v>836</v>
      </c>
      <c r="CZ598" s="274" t="s">
        <v>837</v>
      </c>
      <c r="DA598" s="274" t="s">
        <v>268</v>
      </c>
      <c r="DB598" s="274" t="s">
        <v>268</v>
      </c>
      <c r="DC598" s="274" t="s">
        <v>268</v>
      </c>
      <c r="DD598" s="274" t="s">
        <v>268</v>
      </c>
      <c r="DE598" s="274" t="s">
        <v>268</v>
      </c>
      <c r="DF598" s="274" t="s">
        <v>268</v>
      </c>
      <c r="DG598" s="299">
        <f>IFERROR(IF(CA598="D",IF(CK598="A dispo.",CD598*VLOOKUP('DATI INPUT'!$F$27,TARIFFE_UD,2,FALSE),CD598*VLOOKUP(CK598,TARIFFE_UD,2,FALSE)),CD598*VLOOKUP(CB598-100,TARIFFE_UND,2,FALSE)),0)</f>
        <v>71.275535890457846</v>
      </c>
      <c r="DH598" s="299">
        <f>IFERROR(IF(CA598="D",IF(CK598="A dispo.",CF598*VLOOKUP('DATI INPUT'!$F$27,TARIFFE_UD,3,FALSE),CF598*VLOOKUP(CK598,TARIFFE_UD,3,FALSE)),CF598*VLOOKUP(CB598-100,TARIFFE_UND,3,FALSE)),0)</f>
        <v>60.367780403072892</v>
      </c>
    </row>
    <row r="599" spans="1:112" x14ac:dyDescent="0.25">
      <c r="A599" s="274" t="s">
        <v>5394</v>
      </c>
      <c r="B599" s="274" t="s">
        <v>5388</v>
      </c>
      <c r="C599" s="274" t="s">
        <v>5395</v>
      </c>
      <c r="D599" s="274" t="s">
        <v>5390</v>
      </c>
      <c r="E599" s="274" t="s">
        <v>268</v>
      </c>
      <c r="F599" s="274" t="s">
        <v>156</v>
      </c>
      <c r="G599" s="274" t="s">
        <v>5391</v>
      </c>
      <c r="H599" s="274" t="s">
        <v>849</v>
      </c>
      <c r="I599" s="274" t="s">
        <v>5392</v>
      </c>
      <c r="J599" s="274" t="s">
        <v>156</v>
      </c>
      <c r="K599" s="274" t="s">
        <v>5393</v>
      </c>
      <c r="L599" s="274" t="s">
        <v>960</v>
      </c>
      <c r="M599" s="274" t="s">
        <v>2175</v>
      </c>
      <c r="N599" s="274" t="s">
        <v>984</v>
      </c>
      <c r="O599" s="274" t="s">
        <v>873</v>
      </c>
      <c r="P599" s="274" t="s">
        <v>613</v>
      </c>
      <c r="Q599" s="274" t="s">
        <v>496</v>
      </c>
      <c r="R599" s="274" t="s">
        <v>268</v>
      </c>
      <c r="S599" s="274" t="s">
        <v>268</v>
      </c>
      <c r="T599" s="274" t="s">
        <v>268</v>
      </c>
      <c r="U599" s="274" t="s">
        <v>268</v>
      </c>
      <c r="V599" s="274" t="s">
        <v>268</v>
      </c>
      <c r="W599" s="274" t="s">
        <v>2408</v>
      </c>
      <c r="X599" s="274" t="s">
        <v>1830</v>
      </c>
      <c r="Y599" s="274" t="s">
        <v>268</v>
      </c>
      <c r="Z599" s="274" t="s">
        <v>268</v>
      </c>
      <c r="AA599" s="274" t="s">
        <v>268</v>
      </c>
      <c r="AB599" s="274" t="s">
        <v>268</v>
      </c>
      <c r="AC599" s="274" t="s">
        <v>268</v>
      </c>
      <c r="AD599" s="274" t="s">
        <v>268</v>
      </c>
      <c r="AE599" s="274" t="s">
        <v>287</v>
      </c>
      <c r="AF599" s="274" t="s">
        <v>1811</v>
      </c>
      <c r="AG599" s="274" t="s">
        <v>875</v>
      </c>
      <c r="AH599" s="274" t="s">
        <v>1831</v>
      </c>
      <c r="AI599" s="274" t="s">
        <v>2176</v>
      </c>
      <c r="AJ599" s="274" t="s">
        <v>268</v>
      </c>
      <c r="AK599" s="274" t="s">
        <v>377</v>
      </c>
      <c r="AL599" s="274" t="s">
        <v>268</v>
      </c>
      <c r="AM599" s="274" t="s">
        <v>353</v>
      </c>
      <c r="AN599" s="274" t="s">
        <v>268</v>
      </c>
      <c r="AO599" s="274" t="s">
        <v>268</v>
      </c>
      <c r="AP599" s="274" t="s">
        <v>268</v>
      </c>
      <c r="AQ599" s="274" t="s">
        <v>268</v>
      </c>
      <c r="AR599" s="274" t="s">
        <v>268</v>
      </c>
      <c r="AS599" s="274" t="s">
        <v>268</v>
      </c>
      <c r="AT599" s="274" t="s">
        <v>268</v>
      </c>
      <c r="AU599" s="274" t="s">
        <v>268</v>
      </c>
      <c r="AV599" s="274" t="s">
        <v>268</v>
      </c>
      <c r="AW599" s="274" t="s">
        <v>268</v>
      </c>
      <c r="AX599" s="274" t="s">
        <v>268</v>
      </c>
      <c r="AY599" s="274" t="s">
        <v>268</v>
      </c>
      <c r="AZ599" s="274" t="s">
        <v>268</v>
      </c>
      <c r="BA599" s="274" t="s">
        <v>268</v>
      </c>
      <c r="BB599" s="274" t="s">
        <v>268</v>
      </c>
      <c r="BC599" s="274" t="s">
        <v>268</v>
      </c>
      <c r="BD599" s="274" t="s">
        <v>268</v>
      </c>
      <c r="BE599" s="274" t="s">
        <v>268</v>
      </c>
      <c r="BF599" s="274" t="s">
        <v>268</v>
      </c>
      <c r="BG599" s="274" t="s">
        <v>268</v>
      </c>
      <c r="BH599" s="274" t="s">
        <v>268</v>
      </c>
      <c r="BI599" s="274" t="s">
        <v>268</v>
      </c>
      <c r="BJ599" s="274" t="s">
        <v>268</v>
      </c>
      <c r="BK599" s="274" t="s">
        <v>268</v>
      </c>
      <c r="BL599" s="274" t="s">
        <v>268</v>
      </c>
      <c r="BM599" s="274" t="s">
        <v>268</v>
      </c>
      <c r="BN599" s="274" t="s">
        <v>268</v>
      </c>
      <c r="BO599" s="274" t="s">
        <v>268</v>
      </c>
      <c r="BP599" s="274" t="s">
        <v>268</v>
      </c>
      <c r="BQ599" s="274" t="s">
        <v>268</v>
      </c>
      <c r="BR599" s="274" t="s">
        <v>268</v>
      </c>
      <c r="BS599" s="274" t="s">
        <v>268</v>
      </c>
      <c r="BT599" s="274" t="s">
        <v>268</v>
      </c>
      <c r="BU599" s="274" t="s">
        <v>268</v>
      </c>
      <c r="BV599" s="274" t="s">
        <v>268</v>
      </c>
      <c r="BW599" s="274" t="s">
        <v>268</v>
      </c>
      <c r="BX599" s="274" t="s">
        <v>268</v>
      </c>
      <c r="BY599" s="295">
        <v>42.64</v>
      </c>
      <c r="BZ599" s="295">
        <v>42.64</v>
      </c>
      <c r="CA599" s="298" t="s">
        <v>142</v>
      </c>
      <c r="CB599" s="297">
        <v>123</v>
      </c>
      <c r="CC599" s="284">
        <f t="shared" si="38"/>
        <v>0</v>
      </c>
      <c r="CD599" s="295">
        <f t="shared" si="39"/>
        <v>42.64</v>
      </c>
      <c r="CE599" s="284">
        <f t="shared" si="40"/>
        <v>1</v>
      </c>
      <c r="CF599" s="295">
        <f t="shared" si="41"/>
        <v>0</v>
      </c>
      <c r="CG599" s="274" t="s">
        <v>1817</v>
      </c>
      <c r="CH599" s="274" t="s">
        <v>268</v>
      </c>
      <c r="CI599" s="274" t="s">
        <v>268</v>
      </c>
      <c r="CJ599" s="298" t="s">
        <v>275</v>
      </c>
      <c r="CK599" s="297">
        <v>3</v>
      </c>
      <c r="CL599" s="274" t="s">
        <v>268</v>
      </c>
      <c r="CM599" s="274" t="s">
        <v>268</v>
      </c>
      <c r="CN599" s="274" t="s">
        <v>268</v>
      </c>
      <c r="CO599" s="274" t="s">
        <v>268</v>
      </c>
      <c r="CP599" s="274" t="s">
        <v>268</v>
      </c>
      <c r="CQ599" s="274" t="s">
        <v>2895</v>
      </c>
      <c r="CR599" s="274" t="s">
        <v>877</v>
      </c>
      <c r="CS599" s="274">
        <v>20.89</v>
      </c>
      <c r="CT599" s="274" t="s">
        <v>268</v>
      </c>
      <c r="CU599" s="274">
        <v>20.89</v>
      </c>
      <c r="CV599" s="274">
        <v>365</v>
      </c>
      <c r="CW599" s="274" t="s">
        <v>878</v>
      </c>
      <c r="CX599" s="274" t="s">
        <v>835</v>
      </c>
      <c r="CY599" s="274" t="s">
        <v>836</v>
      </c>
      <c r="CZ599" s="274" t="s">
        <v>837</v>
      </c>
      <c r="DA599" s="274" t="s">
        <v>268</v>
      </c>
      <c r="DB599" s="274" t="s">
        <v>268</v>
      </c>
      <c r="DC599" s="274" t="s">
        <v>268</v>
      </c>
      <c r="DD599" s="274" t="s">
        <v>268</v>
      </c>
      <c r="DE599" s="274" t="s">
        <v>268</v>
      </c>
      <c r="DF599" s="274" t="s">
        <v>268</v>
      </c>
      <c r="DG599" s="299">
        <f>IFERROR(IF(CA599="D",IF(CK599="A dispo.",CD599*VLOOKUP('DATI INPUT'!$F$27,TARIFFE_UD,2,FALSE),CD599*VLOOKUP(CK599,TARIFFE_UD,2,FALSE)),CD599*VLOOKUP(CB599-100,TARIFFE_UND,2,FALSE)),0)</f>
        <v>33.768765004101361</v>
      </c>
      <c r="DH599" s="299">
        <f>IFERROR(IF(CA599="D",IF(CK599="A dispo.",CF599*VLOOKUP('DATI INPUT'!$F$27,TARIFFE_UD,3,FALSE),CF599*VLOOKUP(CK599,TARIFFE_UD,3,FALSE)),CF599*VLOOKUP(CB599-100,TARIFFE_UND,3,FALSE)),0)</f>
        <v>0</v>
      </c>
    </row>
    <row r="600" spans="1:112" hidden="1" x14ac:dyDescent="0.25">
      <c r="A600" s="274" t="s">
        <v>5396</v>
      </c>
      <c r="B600" s="274" t="s">
        <v>1268</v>
      </c>
      <c r="C600" s="274" t="s">
        <v>5397</v>
      </c>
      <c r="D600" s="274" t="s">
        <v>5398</v>
      </c>
      <c r="E600" s="274" t="s">
        <v>268</v>
      </c>
      <c r="F600" s="274" t="s">
        <v>156</v>
      </c>
      <c r="G600" s="274" t="s">
        <v>5399</v>
      </c>
      <c r="H600" s="274" t="s">
        <v>849</v>
      </c>
      <c r="I600" s="274" t="s">
        <v>5400</v>
      </c>
      <c r="J600" s="274" t="s">
        <v>156</v>
      </c>
      <c r="K600" s="274" t="s">
        <v>5401</v>
      </c>
      <c r="L600" s="274" t="s">
        <v>984</v>
      </c>
      <c r="M600" s="274" t="s">
        <v>5402</v>
      </c>
      <c r="N600" s="274" t="s">
        <v>1797</v>
      </c>
      <c r="O600" s="274" t="s">
        <v>896</v>
      </c>
      <c r="P600" s="274" t="s">
        <v>1046</v>
      </c>
      <c r="Q600" s="274" t="s">
        <v>397</v>
      </c>
      <c r="R600" s="274" t="s">
        <v>154</v>
      </c>
      <c r="S600" s="274" t="s">
        <v>268</v>
      </c>
      <c r="T600" s="274" t="s">
        <v>268</v>
      </c>
      <c r="U600" s="274" t="s">
        <v>268</v>
      </c>
      <c r="V600" s="274" t="s">
        <v>268</v>
      </c>
      <c r="W600" s="274" t="s">
        <v>5403</v>
      </c>
      <c r="X600" s="274" t="s">
        <v>2617</v>
      </c>
      <c r="Y600" s="274" t="s">
        <v>315</v>
      </c>
      <c r="Z600" s="274" t="s">
        <v>268</v>
      </c>
      <c r="AA600" s="274" t="s">
        <v>268</v>
      </c>
      <c r="AB600" s="274" t="s">
        <v>268</v>
      </c>
      <c r="AC600" s="274" t="s">
        <v>268</v>
      </c>
      <c r="AD600" s="274" t="s">
        <v>268</v>
      </c>
      <c r="AE600" s="274" t="s">
        <v>287</v>
      </c>
      <c r="AF600" s="274" t="s">
        <v>1811</v>
      </c>
      <c r="AG600" s="274" t="s">
        <v>875</v>
      </c>
      <c r="AH600" s="274" t="s">
        <v>1848</v>
      </c>
      <c r="AI600" s="274" t="s">
        <v>4400</v>
      </c>
      <c r="AJ600" s="274" t="s">
        <v>268</v>
      </c>
      <c r="AK600" s="274" t="s">
        <v>381</v>
      </c>
      <c r="AL600" s="274" t="s">
        <v>268</v>
      </c>
      <c r="AM600" s="274" t="s">
        <v>405</v>
      </c>
      <c r="AN600" s="274" t="s">
        <v>268</v>
      </c>
      <c r="AO600" s="274" t="s">
        <v>268</v>
      </c>
      <c r="AP600" s="274" t="s">
        <v>268</v>
      </c>
      <c r="AQ600" s="274" t="s">
        <v>268</v>
      </c>
      <c r="AR600" s="274" t="s">
        <v>268</v>
      </c>
      <c r="AS600" s="274" t="s">
        <v>268</v>
      </c>
      <c r="AT600" s="274" t="s">
        <v>268</v>
      </c>
      <c r="AU600" s="274" t="s">
        <v>268</v>
      </c>
      <c r="AV600" s="274" t="s">
        <v>268</v>
      </c>
      <c r="AW600" s="274" t="s">
        <v>268</v>
      </c>
      <c r="AX600" s="274" t="s">
        <v>268</v>
      </c>
      <c r="AY600" s="274" t="s">
        <v>268</v>
      </c>
      <c r="AZ600" s="274" t="s">
        <v>268</v>
      </c>
      <c r="BA600" s="274" t="s">
        <v>268</v>
      </c>
      <c r="BB600" s="274" t="s">
        <v>268</v>
      </c>
      <c r="BC600" s="274" t="s">
        <v>268</v>
      </c>
      <c r="BD600" s="274" t="s">
        <v>268</v>
      </c>
      <c r="BE600" s="274" t="s">
        <v>268</v>
      </c>
      <c r="BF600" s="274" t="s">
        <v>268</v>
      </c>
      <c r="BG600" s="274" t="s">
        <v>268</v>
      </c>
      <c r="BH600" s="274" t="s">
        <v>268</v>
      </c>
      <c r="BI600" s="274" t="s">
        <v>268</v>
      </c>
      <c r="BJ600" s="274" t="s">
        <v>268</v>
      </c>
      <c r="BK600" s="274" t="s">
        <v>268</v>
      </c>
      <c r="BL600" s="274" t="s">
        <v>268</v>
      </c>
      <c r="BM600" s="274" t="s">
        <v>268</v>
      </c>
      <c r="BN600" s="274" t="s">
        <v>268</v>
      </c>
      <c r="BO600" s="274" t="s">
        <v>268</v>
      </c>
      <c r="BP600" s="274" t="s">
        <v>268</v>
      </c>
      <c r="BQ600" s="274" t="s">
        <v>268</v>
      </c>
      <c r="BR600" s="274" t="s">
        <v>268</v>
      </c>
      <c r="BS600" s="274" t="s">
        <v>268</v>
      </c>
      <c r="BT600" s="274" t="s">
        <v>268</v>
      </c>
      <c r="BU600" s="274" t="s">
        <v>268</v>
      </c>
      <c r="BV600" s="274" t="s">
        <v>268</v>
      </c>
      <c r="BW600" s="274" t="s">
        <v>268</v>
      </c>
      <c r="BX600" s="274" t="s">
        <v>268</v>
      </c>
      <c r="BY600" s="295">
        <v>83</v>
      </c>
      <c r="BZ600" s="295">
        <v>83</v>
      </c>
      <c r="CA600" s="298" t="s">
        <v>142</v>
      </c>
      <c r="CB600" s="297">
        <v>122</v>
      </c>
      <c r="CC600" s="284">
        <f t="shared" si="38"/>
        <v>0</v>
      </c>
      <c r="CD600" s="295">
        <f t="shared" si="39"/>
        <v>83</v>
      </c>
      <c r="CE600" s="284">
        <f t="shared" si="40"/>
        <v>0</v>
      </c>
      <c r="CF600" s="295">
        <f t="shared" si="41"/>
        <v>1</v>
      </c>
      <c r="CG600" s="274" t="s">
        <v>876</v>
      </c>
      <c r="CH600" s="274" t="s">
        <v>268</v>
      </c>
      <c r="CI600" s="274" t="s">
        <v>268</v>
      </c>
      <c r="CJ600" s="298" t="s">
        <v>268</v>
      </c>
      <c r="CK600" s="298" t="s">
        <v>736</v>
      </c>
      <c r="CL600" s="274" t="s">
        <v>268</v>
      </c>
      <c r="CM600" s="274" t="s">
        <v>268</v>
      </c>
      <c r="CN600" s="274" t="s">
        <v>268</v>
      </c>
      <c r="CO600" s="274" t="s">
        <v>268</v>
      </c>
      <c r="CP600" s="274" t="s">
        <v>268</v>
      </c>
      <c r="CQ600" s="274" t="s">
        <v>268</v>
      </c>
      <c r="CR600" s="274" t="s">
        <v>877</v>
      </c>
      <c r="CS600" s="274">
        <v>93.23</v>
      </c>
      <c r="CT600" s="274" t="s">
        <v>268</v>
      </c>
      <c r="CU600" s="274">
        <v>93.23</v>
      </c>
      <c r="CV600" s="274">
        <v>365</v>
      </c>
      <c r="CW600" s="274" t="s">
        <v>878</v>
      </c>
      <c r="CX600" s="274" t="s">
        <v>835</v>
      </c>
      <c r="CY600" s="274" t="s">
        <v>836</v>
      </c>
      <c r="CZ600" s="274" t="s">
        <v>837</v>
      </c>
      <c r="DA600" s="274" t="s">
        <v>268</v>
      </c>
      <c r="DB600" s="274" t="s">
        <v>268</v>
      </c>
      <c r="DC600" s="274" t="s">
        <v>268</v>
      </c>
      <c r="DD600" s="274" t="s">
        <v>268</v>
      </c>
      <c r="DE600" s="274" t="s">
        <v>268</v>
      </c>
      <c r="DF600" s="274" t="s">
        <v>268</v>
      </c>
      <c r="DG600" s="299">
        <f>IFERROR(IF(CA600="D",IF(CK600="A dispo.",CD600*VLOOKUP('DATI INPUT'!$F$27,TARIFFE_UD,2,FALSE),CD600*VLOOKUP(CK600,TARIFFE_UD,2,FALSE)),CD600*VLOOKUP(CB600-100,TARIFFE_UND,2,FALSE)),0)</f>
        <v>65.731883098977789</v>
      </c>
      <c r="DH600" s="299">
        <f>IFERROR(IF(CA600="D",IF(CK600="A dispo.",CF600*VLOOKUP('DATI INPUT'!$F$27,TARIFFE_UD,3,FALSE),CF600*VLOOKUP(CK600,TARIFFE_UD,3,FALSE)),CF600*VLOOKUP(CB600-100,TARIFFE_UND,3,FALSE)),0)</f>
        <v>60.367780403072892</v>
      </c>
    </row>
    <row r="601" spans="1:112" hidden="1" x14ac:dyDescent="0.25">
      <c r="A601" s="274" t="s">
        <v>5404</v>
      </c>
      <c r="B601" s="274" t="s">
        <v>1158</v>
      </c>
      <c r="C601" s="274" t="s">
        <v>5405</v>
      </c>
      <c r="D601" s="274" t="s">
        <v>5406</v>
      </c>
      <c r="E601" s="274" t="s">
        <v>268</v>
      </c>
      <c r="F601" s="274" t="s">
        <v>156</v>
      </c>
      <c r="G601" s="274" t="s">
        <v>5407</v>
      </c>
      <c r="H601" s="274" t="s">
        <v>5408</v>
      </c>
      <c r="I601" s="274" t="s">
        <v>319</v>
      </c>
      <c r="J601" s="274" t="s">
        <v>274</v>
      </c>
      <c r="K601" s="274" t="s">
        <v>5409</v>
      </c>
      <c r="L601" s="274" t="s">
        <v>5410</v>
      </c>
      <c r="M601" s="274" t="s">
        <v>5411</v>
      </c>
      <c r="N601" s="274" t="s">
        <v>5410</v>
      </c>
      <c r="O601" s="274" t="s">
        <v>5412</v>
      </c>
      <c r="P601" s="274" t="s">
        <v>5413</v>
      </c>
      <c r="Q601" s="274" t="s">
        <v>280</v>
      </c>
      <c r="R601" s="274" t="s">
        <v>268</v>
      </c>
      <c r="S601" s="274" t="s">
        <v>268</v>
      </c>
      <c r="T601" s="274" t="s">
        <v>268</v>
      </c>
      <c r="U601" s="274" t="s">
        <v>268</v>
      </c>
      <c r="V601" s="274" t="s">
        <v>268</v>
      </c>
      <c r="W601" s="274" t="s">
        <v>5414</v>
      </c>
      <c r="X601" s="274" t="s">
        <v>2116</v>
      </c>
      <c r="Y601" s="274" t="s">
        <v>304</v>
      </c>
      <c r="Z601" s="274" t="s">
        <v>268</v>
      </c>
      <c r="AA601" s="274" t="s">
        <v>268</v>
      </c>
      <c r="AB601" s="274" t="s">
        <v>268</v>
      </c>
      <c r="AC601" s="274" t="s">
        <v>268</v>
      </c>
      <c r="AD601" s="274" t="s">
        <v>268</v>
      </c>
      <c r="AE601" s="274" t="s">
        <v>287</v>
      </c>
      <c r="AF601" s="274" t="s">
        <v>1811</v>
      </c>
      <c r="AG601" s="274" t="s">
        <v>875</v>
      </c>
      <c r="AH601" s="274" t="s">
        <v>1812</v>
      </c>
      <c r="AI601" s="274" t="s">
        <v>694</v>
      </c>
      <c r="AJ601" s="274" t="s">
        <v>268</v>
      </c>
      <c r="AK601" s="274" t="s">
        <v>395</v>
      </c>
      <c r="AL601" s="274" t="s">
        <v>268</v>
      </c>
      <c r="AM601" s="274" t="s">
        <v>355</v>
      </c>
      <c r="AN601" s="274" t="s">
        <v>268</v>
      </c>
      <c r="AO601" s="274" t="s">
        <v>268</v>
      </c>
      <c r="AP601" s="274" t="s">
        <v>268</v>
      </c>
      <c r="AQ601" s="274" t="s">
        <v>268</v>
      </c>
      <c r="AR601" s="274" t="s">
        <v>268</v>
      </c>
      <c r="AS601" s="274" t="s">
        <v>268</v>
      </c>
      <c r="AT601" s="274" t="s">
        <v>268</v>
      </c>
      <c r="AU601" s="274" t="s">
        <v>268</v>
      </c>
      <c r="AV601" s="274" t="s">
        <v>268</v>
      </c>
      <c r="AW601" s="274" t="s">
        <v>268</v>
      </c>
      <c r="AX601" s="274" t="s">
        <v>268</v>
      </c>
      <c r="AY601" s="274" t="s">
        <v>268</v>
      </c>
      <c r="AZ601" s="274" t="s">
        <v>268</v>
      </c>
      <c r="BA601" s="274" t="s">
        <v>268</v>
      </c>
      <c r="BB601" s="274" t="s">
        <v>268</v>
      </c>
      <c r="BC601" s="274" t="s">
        <v>268</v>
      </c>
      <c r="BD601" s="274" t="s">
        <v>268</v>
      </c>
      <c r="BE601" s="274" t="s">
        <v>268</v>
      </c>
      <c r="BF601" s="274" t="s">
        <v>268</v>
      </c>
      <c r="BG601" s="274" t="s">
        <v>268</v>
      </c>
      <c r="BH601" s="274" t="s">
        <v>268</v>
      </c>
      <c r="BI601" s="274" t="s">
        <v>268</v>
      </c>
      <c r="BJ601" s="274" t="s">
        <v>268</v>
      </c>
      <c r="BK601" s="274" t="s">
        <v>268</v>
      </c>
      <c r="BL601" s="274" t="s">
        <v>268</v>
      </c>
      <c r="BM601" s="274" t="s">
        <v>268</v>
      </c>
      <c r="BN601" s="274" t="s">
        <v>268</v>
      </c>
      <c r="BO601" s="274" t="s">
        <v>268</v>
      </c>
      <c r="BP601" s="274" t="s">
        <v>268</v>
      </c>
      <c r="BQ601" s="274" t="s">
        <v>268</v>
      </c>
      <c r="BR601" s="274" t="s">
        <v>268</v>
      </c>
      <c r="BS601" s="274" t="s">
        <v>268</v>
      </c>
      <c r="BT601" s="274" t="s">
        <v>268</v>
      </c>
      <c r="BU601" s="274" t="s">
        <v>268</v>
      </c>
      <c r="BV601" s="274" t="s">
        <v>268</v>
      </c>
      <c r="BW601" s="274" t="s">
        <v>268</v>
      </c>
      <c r="BX601" s="274" t="s">
        <v>268</v>
      </c>
      <c r="BY601" s="295">
        <v>116</v>
      </c>
      <c r="BZ601" s="295">
        <v>116</v>
      </c>
      <c r="CA601" s="298" t="s">
        <v>142</v>
      </c>
      <c r="CB601" s="297">
        <v>122</v>
      </c>
      <c r="CC601" s="284">
        <f t="shared" si="38"/>
        <v>0</v>
      </c>
      <c r="CD601" s="295">
        <f t="shared" si="39"/>
        <v>116.00000000000001</v>
      </c>
      <c r="CE601" s="284">
        <f t="shared" si="40"/>
        <v>0</v>
      </c>
      <c r="CF601" s="295">
        <f t="shared" si="41"/>
        <v>1</v>
      </c>
      <c r="CG601" s="274" t="s">
        <v>876</v>
      </c>
      <c r="CH601" s="274" t="s">
        <v>268</v>
      </c>
      <c r="CI601" s="274" t="s">
        <v>268</v>
      </c>
      <c r="CJ601" s="298" t="s">
        <v>268</v>
      </c>
      <c r="CK601" s="298" t="s">
        <v>736</v>
      </c>
      <c r="CL601" s="274" t="s">
        <v>268</v>
      </c>
      <c r="CM601" s="274" t="s">
        <v>268</v>
      </c>
      <c r="CN601" s="274" t="s">
        <v>268</v>
      </c>
      <c r="CO601" s="274" t="s">
        <v>268</v>
      </c>
      <c r="CP601" s="274" t="s">
        <v>268</v>
      </c>
      <c r="CQ601" s="274" t="s">
        <v>268</v>
      </c>
      <c r="CR601" s="274" t="s">
        <v>877</v>
      </c>
      <c r="CS601" s="274">
        <v>109.4</v>
      </c>
      <c r="CT601" s="274" t="s">
        <v>268</v>
      </c>
      <c r="CU601" s="274">
        <v>109.4</v>
      </c>
      <c r="CV601" s="274">
        <v>365</v>
      </c>
      <c r="CW601" s="274" t="s">
        <v>878</v>
      </c>
      <c r="CX601" s="274" t="s">
        <v>835</v>
      </c>
      <c r="CY601" s="274" t="s">
        <v>836</v>
      </c>
      <c r="CZ601" s="274" t="s">
        <v>837</v>
      </c>
      <c r="DA601" s="274" t="s">
        <v>268</v>
      </c>
      <c r="DB601" s="274" t="s">
        <v>268</v>
      </c>
      <c r="DC601" s="274" t="s">
        <v>268</v>
      </c>
      <c r="DD601" s="274" t="s">
        <v>268</v>
      </c>
      <c r="DE601" s="274" t="s">
        <v>268</v>
      </c>
      <c r="DF601" s="274" t="s">
        <v>268</v>
      </c>
      <c r="DG601" s="299">
        <f>IFERROR(IF(CA601="D",IF(CK601="A dispo.",CD601*VLOOKUP('DATI INPUT'!$F$27,TARIFFE_UD,2,FALSE),CD601*VLOOKUP(CK601,TARIFFE_UD,2,FALSE)),CD601*VLOOKUP(CB601-100,TARIFFE_UND,2,FALSE)),0)</f>
        <v>91.866246258812339</v>
      </c>
      <c r="DH601" s="299">
        <f>IFERROR(IF(CA601="D",IF(CK601="A dispo.",CF601*VLOOKUP('DATI INPUT'!$F$27,TARIFFE_UD,3,FALSE),CF601*VLOOKUP(CK601,TARIFFE_UD,3,FALSE)),CF601*VLOOKUP(CB601-100,TARIFFE_UND,3,FALSE)),0)</f>
        <v>60.367780403072892</v>
      </c>
    </row>
    <row r="602" spans="1:112" hidden="1" x14ac:dyDescent="0.25">
      <c r="A602" s="274" t="s">
        <v>5415</v>
      </c>
      <c r="B602" s="274" t="s">
        <v>5416</v>
      </c>
      <c r="C602" s="274" t="s">
        <v>5417</v>
      </c>
      <c r="D602" s="274" t="s">
        <v>5418</v>
      </c>
      <c r="E602" s="274" t="s">
        <v>268</v>
      </c>
      <c r="F602" s="274" t="s">
        <v>156</v>
      </c>
      <c r="G602" s="274" t="s">
        <v>5419</v>
      </c>
      <c r="H602" s="274" t="s">
        <v>849</v>
      </c>
      <c r="I602" s="274" t="s">
        <v>5420</v>
      </c>
      <c r="J602" s="274" t="s">
        <v>274</v>
      </c>
      <c r="K602" s="274" t="s">
        <v>5421</v>
      </c>
      <c r="L602" s="274" t="s">
        <v>984</v>
      </c>
      <c r="M602" s="274" t="s">
        <v>5422</v>
      </c>
      <c r="N602" s="274" t="s">
        <v>5423</v>
      </c>
      <c r="O602" s="274" t="s">
        <v>1258</v>
      </c>
      <c r="P602" s="274" t="s">
        <v>5256</v>
      </c>
      <c r="Q602" s="274" t="s">
        <v>331</v>
      </c>
      <c r="R602" s="274" t="s">
        <v>156</v>
      </c>
      <c r="S602" s="274" t="s">
        <v>268</v>
      </c>
      <c r="T602" s="274" t="s">
        <v>268</v>
      </c>
      <c r="U602" s="274" t="s">
        <v>268</v>
      </c>
      <c r="V602" s="274" t="s">
        <v>268</v>
      </c>
      <c r="W602" s="274" t="s">
        <v>1933</v>
      </c>
      <c r="X602" s="274" t="s">
        <v>1934</v>
      </c>
      <c r="Y602" s="274" t="s">
        <v>544</v>
      </c>
      <c r="Z602" s="274" t="s">
        <v>268</v>
      </c>
      <c r="AA602" s="274" t="s">
        <v>268</v>
      </c>
      <c r="AB602" s="274" t="s">
        <v>268</v>
      </c>
      <c r="AC602" s="274" t="s">
        <v>268</v>
      </c>
      <c r="AD602" s="274" t="s">
        <v>268</v>
      </c>
      <c r="AE602" s="274" t="s">
        <v>287</v>
      </c>
      <c r="AF602" s="274" t="s">
        <v>1811</v>
      </c>
      <c r="AG602" s="274" t="s">
        <v>875</v>
      </c>
      <c r="AH602" s="274" t="s">
        <v>1935</v>
      </c>
      <c r="AI602" s="274" t="s">
        <v>1132</v>
      </c>
      <c r="AJ602" s="274" t="s">
        <v>268</v>
      </c>
      <c r="AK602" s="274" t="s">
        <v>410</v>
      </c>
      <c r="AL602" s="274" t="s">
        <v>268</v>
      </c>
      <c r="AM602" s="274" t="s">
        <v>355</v>
      </c>
      <c r="AN602" s="274" t="s">
        <v>268</v>
      </c>
      <c r="AO602" s="274" t="s">
        <v>268</v>
      </c>
      <c r="AP602" s="274" t="s">
        <v>268</v>
      </c>
      <c r="AQ602" s="274" t="s">
        <v>268</v>
      </c>
      <c r="AR602" s="274" t="s">
        <v>268</v>
      </c>
      <c r="AS602" s="274" t="s">
        <v>268</v>
      </c>
      <c r="AT602" s="274" t="s">
        <v>268</v>
      </c>
      <c r="AU602" s="274" t="s">
        <v>268</v>
      </c>
      <c r="AV602" s="274" t="s">
        <v>268</v>
      </c>
      <c r="AW602" s="274" t="s">
        <v>268</v>
      </c>
      <c r="AX602" s="274" t="s">
        <v>268</v>
      </c>
      <c r="AY602" s="274" t="s">
        <v>268</v>
      </c>
      <c r="AZ602" s="274" t="s">
        <v>268</v>
      </c>
      <c r="BA602" s="274" t="s">
        <v>268</v>
      </c>
      <c r="BB602" s="274" t="s">
        <v>268</v>
      </c>
      <c r="BC602" s="274" t="s">
        <v>268</v>
      </c>
      <c r="BD602" s="274" t="s">
        <v>268</v>
      </c>
      <c r="BE602" s="274" t="s">
        <v>268</v>
      </c>
      <c r="BF602" s="274" t="s">
        <v>268</v>
      </c>
      <c r="BG602" s="274" t="s">
        <v>268</v>
      </c>
      <c r="BH602" s="274" t="s">
        <v>268</v>
      </c>
      <c r="BI602" s="274" t="s">
        <v>268</v>
      </c>
      <c r="BJ602" s="274" t="s">
        <v>268</v>
      </c>
      <c r="BK602" s="274" t="s">
        <v>268</v>
      </c>
      <c r="BL602" s="274" t="s">
        <v>268</v>
      </c>
      <c r="BM602" s="274" t="s">
        <v>268</v>
      </c>
      <c r="BN602" s="274" t="s">
        <v>268</v>
      </c>
      <c r="BO602" s="274" t="s">
        <v>268</v>
      </c>
      <c r="BP602" s="274" t="s">
        <v>268</v>
      </c>
      <c r="BQ602" s="274" t="s">
        <v>268</v>
      </c>
      <c r="BR602" s="274" t="s">
        <v>268</v>
      </c>
      <c r="BS602" s="274" t="s">
        <v>268</v>
      </c>
      <c r="BT602" s="274" t="s">
        <v>268</v>
      </c>
      <c r="BU602" s="274" t="s">
        <v>268</v>
      </c>
      <c r="BV602" s="274" t="s">
        <v>268</v>
      </c>
      <c r="BW602" s="274" t="s">
        <v>268</v>
      </c>
      <c r="BX602" s="274" t="s">
        <v>268</v>
      </c>
      <c r="BY602" s="295">
        <v>50</v>
      </c>
      <c r="BZ602" s="295">
        <v>50</v>
      </c>
      <c r="CA602" s="298" t="s">
        <v>142</v>
      </c>
      <c r="CB602" s="297">
        <v>122</v>
      </c>
      <c r="CC602" s="284">
        <f t="shared" si="38"/>
        <v>0</v>
      </c>
      <c r="CD602" s="295">
        <f t="shared" si="39"/>
        <v>50</v>
      </c>
      <c r="CE602" s="284">
        <f t="shared" si="40"/>
        <v>0</v>
      </c>
      <c r="CF602" s="295">
        <f t="shared" si="41"/>
        <v>1</v>
      </c>
      <c r="CG602" s="274" t="s">
        <v>876</v>
      </c>
      <c r="CH602" s="274" t="s">
        <v>268</v>
      </c>
      <c r="CI602" s="274" t="s">
        <v>268</v>
      </c>
      <c r="CJ602" s="298" t="s">
        <v>268</v>
      </c>
      <c r="CK602" s="298" t="s">
        <v>736</v>
      </c>
      <c r="CL602" s="274" t="s">
        <v>268</v>
      </c>
      <c r="CM602" s="274" t="s">
        <v>268</v>
      </c>
      <c r="CN602" s="274" t="s">
        <v>268</v>
      </c>
      <c r="CO602" s="274" t="s">
        <v>268</v>
      </c>
      <c r="CP602" s="274" t="s">
        <v>268</v>
      </c>
      <c r="CQ602" s="274" t="s">
        <v>268</v>
      </c>
      <c r="CR602" s="274" t="s">
        <v>877</v>
      </c>
      <c r="CS602" s="274">
        <v>77.06</v>
      </c>
      <c r="CT602" s="274" t="s">
        <v>268</v>
      </c>
      <c r="CU602" s="274">
        <v>77.06</v>
      </c>
      <c r="CV602" s="274">
        <v>365</v>
      </c>
      <c r="CW602" s="274" t="s">
        <v>878</v>
      </c>
      <c r="CX602" s="274" t="s">
        <v>835</v>
      </c>
      <c r="CY602" s="274" t="s">
        <v>836</v>
      </c>
      <c r="CZ602" s="274" t="s">
        <v>837</v>
      </c>
      <c r="DA602" s="274" t="s">
        <v>268</v>
      </c>
      <c r="DB602" s="274" t="s">
        <v>268</v>
      </c>
      <c r="DC602" s="274" t="s">
        <v>268</v>
      </c>
      <c r="DD602" s="274" t="s">
        <v>268</v>
      </c>
      <c r="DE602" s="274" t="s">
        <v>268</v>
      </c>
      <c r="DF602" s="274" t="s">
        <v>268</v>
      </c>
      <c r="DG602" s="299">
        <f>IFERROR(IF(CA602="D",IF(CK602="A dispo.",CD602*VLOOKUP('DATI INPUT'!$F$27,TARIFFE_UD,2,FALSE),CD602*VLOOKUP(CK602,TARIFFE_UD,2,FALSE)),CD602*VLOOKUP(CB602-100,TARIFFE_UND,2,FALSE)),0)</f>
        <v>39.597519939143247</v>
      </c>
      <c r="DH602" s="299">
        <f>IFERROR(IF(CA602="D",IF(CK602="A dispo.",CF602*VLOOKUP('DATI INPUT'!$F$27,TARIFFE_UD,3,FALSE),CF602*VLOOKUP(CK602,TARIFFE_UD,3,FALSE)),CF602*VLOOKUP(CB602-100,TARIFFE_UND,3,FALSE)),0)</f>
        <v>60.367780403072892</v>
      </c>
    </row>
    <row r="603" spans="1:112" hidden="1" x14ac:dyDescent="0.25">
      <c r="A603" s="274" t="s">
        <v>5424</v>
      </c>
      <c r="B603" s="274" t="s">
        <v>5425</v>
      </c>
      <c r="C603" s="274" t="s">
        <v>658</v>
      </c>
      <c r="D603" s="274" t="s">
        <v>5426</v>
      </c>
      <c r="E603" s="274" t="s">
        <v>5426</v>
      </c>
      <c r="F603" s="274" t="s">
        <v>155</v>
      </c>
      <c r="G603" s="274" t="s">
        <v>5427</v>
      </c>
      <c r="H603" s="274" t="s">
        <v>268</v>
      </c>
      <c r="I603" s="274" t="s">
        <v>268</v>
      </c>
      <c r="J603" s="274" t="s">
        <v>268</v>
      </c>
      <c r="K603" s="274" t="s">
        <v>268</v>
      </c>
      <c r="L603" s="274" t="s">
        <v>268</v>
      </c>
      <c r="M603" s="274" t="s">
        <v>5428</v>
      </c>
      <c r="N603" s="274" t="s">
        <v>984</v>
      </c>
      <c r="O603" s="274" t="s">
        <v>873</v>
      </c>
      <c r="P603" s="274" t="s">
        <v>5429</v>
      </c>
      <c r="Q603" s="274" t="s">
        <v>276</v>
      </c>
      <c r="R603" s="274" t="s">
        <v>268</v>
      </c>
      <c r="S603" s="274" t="s">
        <v>268</v>
      </c>
      <c r="T603" s="274" t="s">
        <v>268</v>
      </c>
      <c r="U603" s="274" t="s">
        <v>268</v>
      </c>
      <c r="V603" s="274" t="s">
        <v>268</v>
      </c>
      <c r="W603" s="274" t="s">
        <v>5428</v>
      </c>
      <c r="X603" s="274" t="s">
        <v>5429</v>
      </c>
      <c r="Y603" s="274" t="s">
        <v>276</v>
      </c>
      <c r="Z603" s="274" t="s">
        <v>268</v>
      </c>
      <c r="AA603" s="274" t="s">
        <v>268</v>
      </c>
      <c r="AB603" s="274" t="s">
        <v>268</v>
      </c>
      <c r="AC603" s="274" t="s">
        <v>268</v>
      </c>
      <c r="AD603" s="274" t="s">
        <v>268</v>
      </c>
      <c r="AE603" s="274" t="s">
        <v>268</v>
      </c>
      <c r="AF603" s="274" t="s">
        <v>268</v>
      </c>
      <c r="AG603" s="274" t="s">
        <v>268</v>
      </c>
      <c r="AH603" s="274" t="s">
        <v>268</v>
      </c>
      <c r="AI603" s="274" t="s">
        <v>268</v>
      </c>
      <c r="AJ603" s="274" t="s">
        <v>268</v>
      </c>
      <c r="AK603" s="274" t="s">
        <v>268</v>
      </c>
      <c r="AL603" s="274" t="s">
        <v>268</v>
      </c>
      <c r="AM603" s="274" t="s">
        <v>268</v>
      </c>
      <c r="AN603" s="274" t="s">
        <v>268</v>
      </c>
      <c r="AO603" s="274" t="s">
        <v>268</v>
      </c>
      <c r="AP603" s="274" t="s">
        <v>268</v>
      </c>
      <c r="AQ603" s="274" t="s">
        <v>268</v>
      </c>
      <c r="AR603" s="274" t="s">
        <v>268</v>
      </c>
      <c r="AS603" s="274" t="s">
        <v>268</v>
      </c>
      <c r="AT603" s="274" t="s">
        <v>268</v>
      </c>
      <c r="AU603" s="274" t="s">
        <v>268</v>
      </c>
      <c r="AV603" s="274" t="s">
        <v>268</v>
      </c>
      <c r="AW603" s="274" t="s">
        <v>268</v>
      </c>
      <c r="AX603" s="274" t="s">
        <v>268</v>
      </c>
      <c r="AY603" s="274" t="s">
        <v>268</v>
      </c>
      <c r="AZ603" s="274" t="s">
        <v>268</v>
      </c>
      <c r="BA603" s="274" t="s">
        <v>268</v>
      </c>
      <c r="BB603" s="274" t="s">
        <v>268</v>
      </c>
      <c r="BC603" s="274" t="s">
        <v>268</v>
      </c>
      <c r="BD603" s="274" t="s">
        <v>268</v>
      </c>
      <c r="BE603" s="274" t="s">
        <v>268</v>
      </c>
      <c r="BF603" s="274" t="s">
        <v>268</v>
      </c>
      <c r="BG603" s="274" t="s">
        <v>268</v>
      </c>
      <c r="BH603" s="274" t="s">
        <v>268</v>
      </c>
      <c r="BI603" s="274" t="s">
        <v>268</v>
      </c>
      <c r="BJ603" s="274" t="s">
        <v>268</v>
      </c>
      <c r="BK603" s="274" t="s">
        <v>268</v>
      </c>
      <c r="BL603" s="274" t="s">
        <v>268</v>
      </c>
      <c r="BM603" s="274" t="s">
        <v>268</v>
      </c>
      <c r="BN603" s="274" t="s">
        <v>268</v>
      </c>
      <c r="BO603" s="274" t="s">
        <v>268</v>
      </c>
      <c r="BP603" s="274" t="s">
        <v>268</v>
      </c>
      <c r="BQ603" s="274" t="s">
        <v>268</v>
      </c>
      <c r="BR603" s="274" t="s">
        <v>268</v>
      </c>
      <c r="BS603" s="274" t="s">
        <v>268</v>
      </c>
      <c r="BT603" s="274" t="s">
        <v>268</v>
      </c>
      <c r="BU603" s="274" t="s">
        <v>268</v>
      </c>
      <c r="BV603" s="274" t="s">
        <v>268</v>
      </c>
      <c r="BW603" s="274" t="s">
        <v>268</v>
      </c>
      <c r="BX603" s="274" t="s">
        <v>268</v>
      </c>
      <c r="BY603" s="295">
        <v>53.4</v>
      </c>
      <c r="BZ603" s="295">
        <v>53.4</v>
      </c>
      <c r="CA603" s="298" t="s">
        <v>143</v>
      </c>
      <c r="CB603" s="297">
        <v>104</v>
      </c>
      <c r="CC603" s="284">
        <f t="shared" si="38"/>
        <v>0</v>
      </c>
      <c r="CD603" s="295">
        <f t="shared" si="39"/>
        <v>53.4</v>
      </c>
      <c r="CE603" s="284">
        <f t="shared" si="40"/>
        <v>0</v>
      </c>
      <c r="CF603" s="295">
        <f t="shared" si="41"/>
        <v>53.4</v>
      </c>
      <c r="CG603" s="274" t="s">
        <v>1027</v>
      </c>
      <c r="CH603" s="274" t="s">
        <v>268</v>
      </c>
      <c r="CI603" s="274" t="s">
        <v>268</v>
      </c>
      <c r="CJ603" s="298" t="s">
        <v>268</v>
      </c>
      <c r="CL603" s="274" t="s">
        <v>268</v>
      </c>
      <c r="CM603" s="274" t="s">
        <v>268</v>
      </c>
      <c r="CN603" s="274" t="s">
        <v>268</v>
      </c>
      <c r="CO603" s="274" t="s">
        <v>268</v>
      </c>
      <c r="CP603" s="274" t="s">
        <v>268</v>
      </c>
      <c r="CQ603" s="274" t="s">
        <v>5430</v>
      </c>
      <c r="CR603" s="274" t="s">
        <v>877</v>
      </c>
      <c r="CS603" s="274">
        <v>54.47</v>
      </c>
      <c r="CT603" s="274" t="s">
        <v>268</v>
      </c>
      <c r="CU603" s="274">
        <v>54.47</v>
      </c>
      <c r="CV603" s="274">
        <v>365</v>
      </c>
      <c r="CW603" s="274" t="s">
        <v>878</v>
      </c>
      <c r="CX603" s="274" t="s">
        <v>835</v>
      </c>
      <c r="CY603" s="274" t="s">
        <v>836</v>
      </c>
      <c r="CZ603" s="274" t="s">
        <v>837</v>
      </c>
      <c r="DA603" s="274" t="s">
        <v>268</v>
      </c>
      <c r="DB603" s="274" t="s">
        <v>268</v>
      </c>
      <c r="DC603" s="274" t="s">
        <v>268</v>
      </c>
      <c r="DD603" s="274" t="s">
        <v>268</v>
      </c>
      <c r="DE603" s="274" t="s">
        <v>268</v>
      </c>
      <c r="DF603" s="274" t="s">
        <v>268</v>
      </c>
      <c r="DG603" s="299">
        <f>IFERROR(IF(CA603="D",IF(CK603="A dispo.",CD603*VLOOKUP('DATI INPUT'!$F$27,TARIFFE_UD,2,FALSE),CD603*VLOOKUP(CK603,TARIFFE_UD,2,FALSE)),CD603*VLOOKUP(CB603-100,TARIFFE_UND,2,FALSE)),0)</f>
        <v>9.3022272196646067</v>
      </c>
      <c r="DH603" s="299">
        <f>IFERROR(IF(CA603="D",IF(CK603="A dispo.",CF603*VLOOKUP('DATI INPUT'!$F$27,TARIFFE_UD,3,FALSE),CF603*VLOOKUP(CK603,TARIFFE_UD,3,FALSE)),CF603*VLOOKUP(CB603-100,TARIFFE_UND,3,FALSE)),0)</f>
        <v>41.024289192108434</v>
      </c>
    </row>
    <row r="604" spans="1:112" x14ac:dyDescent="0.25">
      <c r="A604" s="274" t="s">
        <v>5431</v>
      </c>
      <c r="B604" s="274" t="s">
        <v>5432</v>
      </c>
      <c r="C604" s="274" t="s">
        <v>5433</v>
      </c>
      <c r="D604" s="274" t="s">
        <v>5434</v>
      </c>
      <c r="E604" s="274" t="s">
        <v>268</v>
      </c>
      <c r="F604" s="274" t="s">
        <v>156</v>
      </c>
      <c r="G604" s="274" t="s">
        <v>5435</v>
      </c>
      <c r="H604" s="274" t="s">
        <v>849</v>
      </c>
      <c r="I604" s="274" t="s">
        <v>5436</v>
      </c>
      <c r="J604" s="274" t="s">
        <v>274</v>
      </c>
      <c r="K604" s="274" t="s">
        <v>5437</v>
      </c>
      <c r="L604" s="274" t="s">
        <v>984</v>
      </c>
      <c r="M604" s="274" t="s">
        <v>1415</v>
      </c>
      <c r="N604" s="274" t="s">
        <v>984</v>
      </c>
      <c r="O604" s="274" t="s">
        <v>873</v>
      </c>
      <c r="P604" s="274" t="s">
        <v>613</v>
      </c>
      <c r="Q604" s="274" t="s">
        <v>656</v>
      </c>
      <c r="R604" s="274" t="s">
        <v>268</v>
      </c>
      <c r="S604" s="274" t="s">
        <v>268</v>
      </c>
      <c r="T604" s="274" t="s">
        <v>268</v>
      </c>
      <c r="U604" s="274" t="s">
        <v>268</v>
      </c>
      <c r="V604" s="274" t="s">
        <v>268</v>
      </c>
      <c r="W604" s="274" t="s">
        <v>1415</v>
      </c>
      <c r="X604" s="274" t="s">
        <v>613</v>
      </c>
      <c r="Y604" s="274" t="s">
        <v>656</v>
      </c>
      <c r="Z604" s="274" t="s">
        <v>268</v>
      </c>
      <c r="AA604" s="274" t="s">
        <v>268</v>
      </c>
      <c r="AB604" s="274" t="s">
        <v>268</v>
      </c>
      <c r="AC604" s="274" t="s">
        <v>268</v>
      </c>
      <c r="AD604" s="274" t="s">
        <v>268</v>
      </c>
      <c r="AE604" s="274" t="s">
        <v>287</v>
      </c>
      <c r="AF604" s="274" t="s">
        <v>1811</v>
      </c>
      <c r="AG604" s="274" t="s">
        <v>875</v>
      </c>
      <c r="AH604" s="274" t="s">
        <v>1848</v>
      </c>
      <c r="AI604" s="274" t="s">
        <v>1173</v>
      </c>
      <c r="AJ604" s="274" t="s">
        <v>268</v>
      </c>
      <c r="AK604" s="274" t="s">
        <v>366</v>
      </c>
      <c r="AL604" s="274" t="s">
        <v>268</v>
      </c>
      <c r="AM604" s="274" t="s">
        <v>405</v>
      </c>
      <c r="AN604" s="274" t="s">
        <v>268</v>
      </c>
      <c r="AO604" s="274" t="s">
        <v>268</v>
      </c>
      <c r="AP604" s="274" t="s">
        <v>268</v>
      </c>
      <c r="AQ604" s="274" t="s">
        <v>268</v>
      </c>
      <c r="AR604" s="274" t="s">
        <v>268</v>
      </c>
      <c r="AS604" s="274" t="s">
        <v>268</v>
      </c>
      <c r="AT604" s="274" t="s">
        <v>268</v>
      </c>
      <c r="AU604" s="274" t="s">
        <v>268</v>
      </c>
      <c r="AV604" s="274" t="s">
        <v>268</v>
      </c>
      <c r="AW604" s="274" t="s">
        <v>268</v>
      </c>
      <c r="AX604" s="274" t="s">
        <v>268</v>
      </c>
      <c r="AY604" s="274" t="s">
        <v>268</v>
      </c>
      <c r="AZ604" s="274" t="s">
        <v>268</v>
      </c>
      <c r="BA604" s="274" t="s">
        <v>268</v>
      </c>
      <c r="BB604" s="274" t="s">
        <v>268</v>
      </c>
      <c r="BC604" s="274" t="s">
        <v>268</v>
      </c>
      <c r="BD604" s="274" t="s">
        <v>268</v>
      </c>
      <c r="BE604" s="274" t="s">
        <v>268</v>
      </c>
      <c r="BF604" s="274" t="s">
        <v>268</v>
      </c>
      <c r="BG604" s="274" t="s">
        <v>268</v>
      </c>
      <c r="BH604" s="274" t="s">
        <v>268</v>
      </c>
      <c r="BI604" s="274" t="s">
        <v>268</v>
      </c>
      <c r="BJ604" s="274" t="s">
        <v>268</v>
      </c>
      <c r="BK604" s="274" t="s">
        <v>268</v>
      </c>
      <c r="BL604" s="274" t="s">
        <v>268</v>
      </c>
      <c r="BM604" s="274" t="s">
        <v>268</v>
      </c>
      <c r="BN604" s="274" t="s">
        <v>268</v>
      </c>
      <c r="BO604" s="274" t="s">
        <v>268</v>
      </c>
      <c r="BP604" s="274" t="s">
        <v>268</v>
      </c>
      <c r="BQ604" s="274" t="s">
        <v>268</v>
      </c>
      <c r="BR604" s="274" t="s">
        <v>268</v>
      </c>
      <c r="BS604" s="274" t="s">
        <v>268</v>
      </c>
      <c r="BT604" s="274" t="s">
        <v>268</v>
      </c>
      <c r="BU604" s="274" t="s">
        <v>268</v>
      </c>
      <c r="BV604" s="274" t="s">
        <v>268</v>
      </c>
      <c r="BW604" s="274" t="s">
        <v>268</v>
      </c>
      <c r="BX604" s="274" t="s">
        <v>268</v>
      </c>
      <c r="BY604" s="295">
        <v>60</v>
      </c>
      <c r="BZ604" s="295">
        <v>60</v>
      </c>
      <c r="CA604" s="298" t="s">
        <v>142</v>
      </c>
      <c r="CB604" s="297">
        <v>122</v>
      </c>
      <c r="CC604" s="284">
        <f t="shared" si="38"/>
        <v>0</v>
      </c>
      <c r="CD604" s="295">
        <f t="shared" si="39"/>
        <v>60</v>
      </c>
      <c r="CE604" s="284">
        <f t="shared" si="40"/>
        <v>0</v>
      </c>
      <c r="CF604" s="295">
        <f t="shared" si="41"/>
        <v>1</v>
      </c>
      <c r="CG604" s="274" t="s">
        <v>876</v>
      </c>
      <c r="CH604" s="274" t="s">
        <v>268</v>
      </c>
      <c r="CI604" s="274" t="s">
        <v>268</v>
      </c>
      <c r="CJ604" s="298" t="s">
        <v>271</v>
      </c>
      <c r="CK604" s="297">
        <v>1</v>
      </c>
      <c r="CL604" s="274" t="s">
        <v>268</v>
      </c>
      <c r="CM604" s="274" t="s">
        <v>268</v>
      </c>
      <c r="CN604" s="274" t="s">
        <v>268</v>
      </c>
      <c r="CO604" s="274" t="s">
        <v>268</v>
      </c>
      <c r="CP604" s="274" t="s">
        <v>268</v>
      </c>
      <c r="CQ604" s="274" t="s">
        <v>268</v>
      </c>
      <c r="CR604" s="274" t="s">
        <v>877</v>
      </c>
      <c r="CS604" s="274">
        <v>40.08</v>
      </c>
      <c r="CT604" s="274" t="s">
        <v>268</v>
      </c>
      <c r="CU604" s="274">
        <v>40.08</v>
      </c>
      <c r="CV604" s="274">
        <v>365</v>
      </c>
      <c r="CW604" s="274" t="s">
        <v>878</v>
      </c>
      <c r="CX604" s="274" t="s">
        <v>835</v>
      </c>
      <c r="CY604" s="274" t="s">
        <v>836</v>
      </c>
      <c r="CZ604" s="274" t="s">
        <v>837</v>
      </c>
      <c r="DA604" s="274" t="s">
        <v>268</v>
      </c>
      <c r="DB604" s="274" t="s">
        <v>268</v>
      </c>
      <c r="DC604" s="274" t="s">
        <v>268</v>
      </c>
      <c r="DD604" s="274" t="s">
        <v>268</v>
      </c>
      <c r="DE604" s="274" t="s">
        <v>268</v>
      </c>
      <c r="DF604" s="274" t="s">
        <v>268</v>
      </c>
      <c r="DG604" s="299">
        <f>IFERROR(IF(CA604="D",IF(CK604="A dispo.",CD604*VLOOKUP('DATI INPUT'!$F$27,TARIFFE_UD,2,FALSE),CD604*VLOOKUP(CK604,TARIFFE_UD,2,FALSE)),CD604*VLOOKUP(CB604-100,TARIFFE_UND,2,FALSE)),0)</f>
        <v>36.957685276533695</v>
      </c>
      <c r="DH604" s="299">
        <f>IFERROR(IF(CA604="D",IF(CK604="A dispo.",CF604*VLOOKUP('DATI INPUT'!$F$27,TARIFFE_UD,3,FALSE),CF604*VLOOKUP(CK604,TARIFFE_UD,3,FALSE)),CF604*VLOOKUP(CB604-100,TARIFFE_UND,3,FALSE)),0)</f>
        <v>15.164853048114928</v>
      </c>
    </row>
    <row r="605" spans="1:112" hidden="1" x14ac:dyDescent="0.25">
      <c r="A605" s="274" t="s">
        <v>5438</v>
      </c>
      <c r="B605" s="274" t="s">
        <v>1160</v>
      </c>
      <c r="C605" s="274" t="s">
        <v>5439</v>
      </c>
      <c r="D605" s="274" t="s">
        <v>5440</v>
      </c>
      <c r="E605" s="274" t="s">
        <v>268</v>
      </c>
      <c r="F605" s="274" t="s">
        <v>156</v>
      </c>
      <c r="G605" s="274" t="s">
        <v>5441</v>
      </c>
      <c r="H605" s="274" t="s">
        <v>5442</v>
      </c>
      <c r="I605" s="274" t="s">
        <v>400</v>
      </c>
      <c r="J605" s="274" t="s">
        <v>274</v>
      </c>
      <c r="K605" s="274" t="s">
        <v>5443</v>
      </c>
      <c r="L605" s="274" t="s">
        <v>5444</v>
      </c>
      <c r="M605" s="274" t="s">
        <v>5445</v>
      </c>
      <c r="N605" s="274" t="s">
        <v>5446</v>
      </c>
      <c r="O605" s="274" t="s">
        <v>5447</v>
      </c>
      <c r="P605" s="274" t="s">
        <v>2930</v>
      </c>
      <c r="Q605" s="274" t="s">
        <v>290</v>
      </c>
      <c r="R605" s="274" t="s">
        <v>268</v>
      </c>
      <c r="S605" s="274" t="s">
        <v>268</v>
      </c>
      <c r="T605" s="274" t="s">
        <v>268</v>
      </c>
      <c r="U605" s="274" t="s">
        <v>268</v>
      </c>
      <c r="V605" s="274" t="s">
        <v>268</v>
      </c>
      <c r="W605" s="274" t="s">
        <v>4448</v>
      </c>
      <c r="X605" s="274" t="s">
        <v>2045</v>
      </c>
      <c r="Y605" s="274" t="s">
        <v>275</v>
      </c>
      <c r="Z605" s="274" t="s">
        <v>268</v>
      </c>
      <c r="AA605" s="274" t="s">
        <v>268</v>
      </c>
      <c r="AB605" s="274" t="s">
        <v>268</v>
      </c>
      <c r="AC605" s="274" t="s">
        <v>268</v>
      </c>
      <c r="AD605" s="274" t="s">
        <v>268</v>
      </c>
      <c r="AE605" s="274" t="s">
        <v>287</v>
      </c>
      <c r="AF605" s="274" t="s">
        <v>1811</v>
      </c>
      <c r="AG605" s="274" t="s">
        <v>875</v>
      </c>
      <c r="AH605" s="274" t="s">
        <v>2047</v>
      </c>
      <c r="AI605" s="274" t="s">
        <v>2606</v>
      </c>
      <c r="AJ605" s="274" t="s">
        <v>268</v>
      </c>
      <c r="AK605" s="274" t="s">
        <v>410</v>
      </c>
      <c r="AL605" s="274" t="s">
        <v>268</v>
      </c>
      <c r="AM605" s="274" t="s">
        <v>355</v>
      </c>
      <c r="AN605" s="274" t="s">
        <v>268</v>
      </c>
      <c r="AO605" s="274" t="s">
        <v>268</v>
      </c>
      <c r="AP605" s="274" t="s">
        <v>268</v>
      </c>
      <c r="AQ605" s="274" t="s">
        <v>268</v>
      </c>
      <c r="AR605" s="274" t="s">
        <v>268</v>
      </c>
      <c r="AS605" s="274" t="s">
        <v>268</v>
      </c>
      <c r="AT605" s="274" t="s">
        <v>268</v>
      </c>
      <c r="AU605" s="274" t="s">
        <v>268</v>
      </c>
      <c r="AV605" s="274" t="s">
        <v>268</v>
      </c>
      <c r="AW605" s="274" t="s">
        <v>268</v>
      </c>
      <c r="AX605" s="274" t="s">
        <v>268</v>
      </c>
      <c r="AY605" s="274" t="s">
        <v>268</v>
      </c>
      <c r="AZ605" s="274" t="s">
        <v>268</v>
      </c>
      <c r="BA605" s="274" t="s">
        <v>268</v>
      </c>
      <c r="BB605" s="274" t="s">
        <v>268</v>
      </c>
      <c r="BC605" s="274" t="s">
        <v>268</v>
      </c>
      <c r="BD605" s="274" t="s">
        <v>268</v>
      </c>
      <c r="BE605" s="274" t="s">
        <v>268</v>
      </c>
      <c r="BF605" s="274" t="s">
        <v>268</v>
      </c>
      <c r="BG605" s="274" t="s">
        <v>268</v>
      </c>
      <c r="BH605" s="274" t="s">
        <v>268</v>
      </c>
      <c r="BI605" s="274" t="s">
        <v>268</v>
      </c>
      <c r="BJ605" s="274" t="s">
        <v>268</v>
      </c>
      <c r="BK605" s="274" t="s">
        <v>268</v>
      </c>
      <c r="BL605" s="274" t="s">
        <v>268</v>
      </c>
      <c r="BM605" s="274" t="s">
        <v>268</v>
      </c>
      <c r="BN605" s="274" t="s">
        <v>268</v>
      </c>
      <c r="BO605" s="274" t="s">
        <v>268</v>
      </c>
      <c r="BP605" s="274" t="s">
        <v>268</v>
      </c>
      <c r="BQ605" s="274" t="s">
        <v>268</v>
      </c>
      <c r="BR605" s="274" t="s">
        <v>268</v>
      </c>
      <c r="BS605" s="274" t="s">
        <v>268</v>
      </c>
      <c r="BT605" s="274" t="s">
        <v>268</v>
      </c>
      <c r="BU605" s="274" t="s">
        <v>268</v>
      </c>
      <c r="BV605" s="274" t="s">
        <v>268</v>
      </c>
      <c r="BW605" s="274" t="s">
        <v>268</v>
      </c>
      <c r="BX605" s="274" t="s">
        <v>268</v>
      </c>
      <c r="BY605" s="295">
        <v>50</v>
      </c>
      <c r="BZ605" s="295">
        <v>50</v>
      </c>
      <c r="CA605" s="298" t="s">
        <v>142</v>
      </c>
      <c r="CB605" s="297">
        <v>122</v>
      </c>
      <c r="CC605" s="284">
        <f t="shared" si="38"/>
        <v>0</v>
      </c>
      <c r="CD605" s="295">
        <f t="shared" si="39"/>
        <v>50</v>
      </c>
      <c r="CE605" s="284">
        <f t="shared" si="40"/>
        <v>0</v>
      </c>
      <c r="CF605" s="295">
        <f t="shared" si="41"/>
        <v>1</v>
      </c>
      <c r="CG605" s="274" t="s">
        <v>876</v>
      </c>
      <c r="CH605" s="274" t="s">
        <v>268</v>
      </c>
      <c r="CI605" s="274" t="s">
        <v>268</v>
      </c>
      <c r="CJ605" s="298" t="s">
        <v>268</v>
      </c>
      <c r="CK605" s="298" t="s">
        <v>736</v>
      </c>
      <c r="CL605" s="274" t="s">
        <v>268</v>
      </c>
      <c r="CM605" s="274" t="s">
        <v>268</v>
      </c>
      <c r="CN605" s="274" t="s">
        <v>268</v>
      </c>
      <c r="CO605" s="274" t="s">
        <v>268</v>
      </c>
      <c r="CP605" s="274" t="s">
        <v>268</v>
      </c>
      <c r="CQ605" s="274" t="s">
        <v>268</v>
      </c>
      <c r="CR605" s="274" t="s">
        <v>877</v>
      </c>
      <c r="CS605" s="274">
        <v>77.06</v>
      </c>
      <c r="CT605" s="274" t="s">
        <v>268</v>
      </c>
      <c r="CU605" s="274">
        <v>77.06</v>
      </c>
      <c r="CV605" s="274">
        <v>365</v>
      </c>
      <c r="CW605" s="274" t="s">
        <v>878</v>
      </c>
      <c r="CX605" s="274" t="s">
        <v>835</v>
      </c>
      <c r="CY605" s="274" t="s">
        <v>836</v>
      </c>
      <c r="CZ605" s="274" t="s">
        <v>837</v>
      </c>
      <c r="DA605" s="274" t="s">
        <v>268</v>
      </c>
      <c r="DB605" s="274" t="s">
        <v>268</v>
      </c>
      <c r="DC605" s="274" t="s">
        <v>268</v>
      </c>
      <c r="DD605" s="274" t="s">
        <v>268</v>
      </c>
      <c r="DE605" s="274" t="s">
        <v>268</v>
      </c>
      <c r="DF605" s="274" t="s">
        <v>268</v>
      </c>
      <c r="DG605" s="299">
        <f>IFERROR(IF(CA605="D",IF(CK605="A dispo.",CD605*VLOOKUP('DATI INPUT'!$F$27,TARIFFE_UD,2,FALSE),CD605*VLOOKUP(CK605,TARIFFE_UD,2,FALSE)),CD605*VLOOKUP(CB605-100,TARIFFE_UND,2,FALSE)),0)</f>
        <v>39.597519939143247</v>
      </c>
      <c r="DH605" s="299">
        <f>IFERROR(IF(CA605="D",IF(CK605="A dispo.",CF605*VLOOKUP('DATI INPUT'!$F$27,TARIFFE_UD,3,FALSE),CF605*VLOOKUP(CK605,TARIFFE_UD,3,FALSE)),CF605*VLOOKUP(CB605-100,TARIFFE_UND,3,FALSE)),0)</f>
        <v>60.367780403072892</v>
      </c>
    </row>
    <row r="606" spans="1:112" hidden="1" x14ac:dyDescent="0.25">
      <c r="A606" s="274" t="s">
        <v>5448</v>
      </c>
      <c r="B606" s="274" t="s">
        <v>1160</v>
      </c>
      <c r="C606" s="274" t="s">
        <v>5449</v>
      </c>
      <c r="D606" s="274" t="s">
        <v>5440</v>
      </c>
      <c r="E606" s="274" t="s">
        <v>268</v>
      </c>
      <c r="F606" s="274" t="s">
        <v>156</v>
      </c>
      <c r="G606" s="274" t="s">
        <v>5441</v>
      </c>
      <c r="H606" s="274" t="s">
        <v>5442</v>
      </c>
      <c r="I606" s="274" t="s">
        <v>400</v>
      </c>
      <c r="J606" s="274" t="s">
        <v>274</v>
      </c>
      <c r="K606" s="274" t="s">
        <v>5443</v>
      </c>
      <c r="L606" s="274" t="s">
        <v>5444</v>
      </c>
      <c r="M606" s="274" t="s">
        <v>5445</v>
      </c>
      <c r="N606" s="274" t="s">
        <v>5446</v>
      </c>
      <c r="O606" s="274" t="s">
        <v>5447</v>
      </c>
      <c r="P606" s="274" t="s">
        <v>2930</v>
      </c>
      <c r="Q606" s="274" t="s">
        <v>290</v>
      </c>
      <c r="R606" s="274" t="s">
        <v>268</v>
      </c>
      <c r="S606" s="274" t="s">
        <v>268</v>
      </c>
      <c r="T606" s="274" t="s">
        <v>268</v>
      </c>
      <c r="U606" s="274" t="s">
        <v>268</v>
      </c>
      <c r="V606" s="274" t="s">
        <v>268</v>
      </c>
      <c r="W606" s="274" t="s">
        <v>4448</v>
      </c>
      <c r="X606" s="274" t="s">
        <v>2045</v>
      </c>
      <c r="Y606" s="274" t="s">
        <v>275</v>
      </c>
      <c r="Z606" s="274" t="s">
        <v>268</v>
      </c>
      <c r="AA606" s="274" t="s">
        <v>268</v>
      </c>
      <c r="AB606" s="274" t="s">
        <v>268</v>
      </c>
      <c r="AC606" s="274" t="s">
        <v>268</v>
      </c>
      <c r="AD606" s="274" t="s">
        <v>268</v>
      </c>
      <c r="AE606" s="274" t="s">
        <v>287</v>
      </c>
      <c r="AF606" s="274" t="s">
        <v>1811</v>
      </c>
      <c r="AG606" s="274" t="s">
        <v>875</v>
      </c>
      <c r="AH606" s="274" t="s">
        <v>2047</v>
      </c>
      <c r="AI606" s="274" t="s">
        <v>2606</v>
      </c>
      <c r="AJ606" s="274" t="s">
        <v>268</v>
      </c>
      <c r="AK606" s="274" t="s">
        <v>352</v>
      </c>
      <c r="AL606" s="274" t="s">
        <v>268</v>
      </c>
      <c r="AM606" s="274" t="s">
        <v>353</v>
      </c>
      <c r="AN606" s="274" t="s">
        <v>268</v>
      </c>
      <c r="AO606" s="274" t="s">
        <v>268</v>
      </c>
      <c r="AP606" s="274" t="s">
        <v>268</v>
      </c>
      <c r="AQ606" s="274" t="s">
        <v>268</v>
      </c>
      <c r="AR606" s="274" t="s">
        <v>268</v>
      </c>
      <c r="AS606" s="274" t="s">
        <v>268</v>
      </c>
      <c r="AT606" s="274" t="s">
        <v>268</v>
      </c>
      <c r="AU606" s="274" t="s">
        <v>268</v>
      </c>
      <c r="AV606" s="274" t="s">
        <v>268</v>
      </c>
      <c r="AW606" s="274" t="s">
        <v>268</v>
      </c>
      <c r="AX606" s="274" t="s">
        <v>268</v>
      </c>
      <c r="AY606" s="274" t="s">
        <v>268</v>
      </c>
      <c r="AZ606" s="274" t="s">
        <v>268</v>
      </c>
      <c r="BA606" s="274" t="s">
        <v>268</v>
      </c>
      <c r="BB606" s="274" t="s">
        <v>268</v>
      </c>
      <c r="BC606" s="274" t="s">
        <v>268</v>
      </c>
      <c r="BD606" s="274" t="s">
        <v>268</v>
      </c>
      <c r="BE606" s="274" t="s">
        <v>268</v>
      </c>
      <c r="BF606" s="274" t="s">
        <v>268</v>
      </c>
      <c r="BG606" s="274" t="s">
        <v>268</v>
      </c>
      <c r="BH606" s="274" t="s">
        <v>268</v>
      </c>
      <c r="BI606" s="274" t="s">
        <v>268</v>
      </c>
      <c r="BJ606" s="274" t="s">
        <v>268</v>
      </c>
      <c r="BK606" s="274" t="s">
        <v>268</v>
      </c>
      <c r="BL606" s="274" t="s">
        <v>268</v>
      </c>
      <c r="BM606" s="274" t="s">
        <v>268</v>
      </c>
      <c r="BN606" s="274" t="s">
        <v>268</v>
      </c>
      <c r="BO606" s="274" t="s">
        <v>268</v>
      </c>
      <c r="BP606" s="274" t="s">
        <v>268</v>
      </c>
      <c r="BQ606" s="274" t="s">
        <v>268</v>
      </c>
      <c r="BR606" s="274" t="s">
        <v>268</v>
      </c>
      <c r="BS606" s="274" t="s">
        <v>268</v>
      </c>
      <c r="BT606" s="274" t="s">
        <v>268</v>
      </c>
      <c r="BU606" s="274" t="s">
        <v>268</v>
      </c>
      <c r="BV606" s="274" t="s">
        <v>268</v>
      </c>
      <c r="BW606" s="274" t="s">
        <v>268</v>
      </c>
      <c r="BX606" s="274" t="s">
        <v>268</v>
      </c>
      <c r="BY606" s="295">
        <v>32</v>
      </c>
      <c r="BZ606" s="295">
        <v>32</v>
      </c>
      <c r="CA606" s="298" t="s">
        <v>142</v>
      </c>
      <c r="CB606" s="297">
        <v>122</v>
      </c>
      <c r="CC606" s="284">
        <f t="shared" si="38"/>
        <v>0</v>
      </c>
      <c r="CD606" s="295">
        <f t="shared" si="39"/>
        <v>32</v>
      </c>
      <c r="CE606" s="284">
        <f t="shared" si="40"/>
        <v>0</v>
      </c>
      <c r="CF606" s="295">
        <f t="shared" si="41"/>
        <v>1</v>
      </c>
      <c r="CG606" s="274" t="s">
        <v>876</v>
      </c>
      <c r="CH606" s="274" t="s">
        <v>268</v>
      </c>
      <c r="CI606" s="274" t="s">
        <v>268</v>
      </c>
      <c r="CJ606" s="298" t="s">
        <v>268</v>
      </c>
      <c r="CK606" s="298" t="s">
        <v>736</v>
      </c>
      <c r="CL606" s="274" t="s">
        <v>268</v>
      </c>
      <c r="CM606" s="274" t="s">
        <v>268</v>
      </c>
      <c r="CN606" s="274" t="s">
        <v>268</v>
      </c>
      <c r="CO606" s="274" t="s">
        <v>268</v>
      </c>
      <c r="CP606" s="274" t="s">
        <v>268</v>
      </c>
      <c r="CQ606" s="274" t="s">
        <v>268</v>
      </c>
      <c r="CR606" s="274" t="s">
        <v>877</v>
      </c>
      <c r="CS606" s="274">
        <v>68.239999999999995</v>
      </c>
      <c r="CT606" s="274" t="s">
        <v>268</v>
      </c>
      <c r="CU606" s="274">
        <v>68.239999999999995</v>
      </c>
      <c r="CV606" s="274">
        <v>365</v>
      </c>
      <c r="CW606" s="274" t="s">
        <v>878</v>
      </c>
      <c r="CX606" s="274" t="s">
        <v>835</v>
      </c>
      <c r="CY606" s="274" t="s">
        <v>836</v>
      </c>
      <c r="CZ606" s="274" t="s">
        <v>837</v>
      </c>
      <c r="DA606" s="274" t="s">
        <v>268</v>
      </c>
      <c r="DB606" s="274" t="s">
        <v>268</v>
      </c>
      <c r="DC606" s="274" t="s">
        <v>268</v>
      </c>
      <c r="DD606" s="274" t="s">
        <v>268</v>
      </c>
      <c r="DE606" s="274" t="s">
        <v>268</v>
      </c>
      <c r="DF606" s="274" t="s">
        <v>268</v>
      </c>
      <c r="DG606" s="299">
        <f>IFERROR(IF(CA606="D",IF(CK606="A dispo.",CD606*VLOOKUP('DATI INPUT'!$F$27,TARIFFE_UD,2,FALSE),CD606*VLOOKUP(CK606,TARIFFE_UD,2,FALSE)),CD606*VLOOKUP(CB606-100,TARIFFE_UND,2,FALSE)),0)</f>
        <v>25.342412761051676</v>
      </c>
      <c r="DH606" s="299">
        <f>IFERROR(IF(CA606="D",IF(CK606="A dispo.",CF606*VLOOKUP('DATI INPUT'!$F$27,TARIFFE_UD,3,FALSE),CF606*VLOOKUP(CK606,TARIFFE_UD,3,FALSE)),CF606*VLOOKUP(CB606-100,TARIFFE_UND,3,FALSE)),0)</f>
        <v>60.367780403072892</v>
      </c>
    </row>
    <row r="607" spans="1:112" hidden="1" x14ac:dyDescent="0.25">
      <c r="A607" s="274" t="s">
        <v>5450</v>
      </c>
      <c r="B607" s="274" t="s">
        <v>1160</v>
      </c>
      <c r="C607" s="274" t="s">
        <v>5451</v>
      </c>
      <c r="D607" s="274" t="s">
        <v>5440</v>
      </c>
      <c r="E607" s="274" t="s">
        <v>268</v>
      </c>
      <c r="F607" s="274" t="s">
        <v>156</v>
      </c>
      <c r="G607" s="274" t="s">
        <v>5441</v>
      </c>
      <c r="H607" s="274" t="s">
        <v>5442</v>
      </c>
      <c r="I607" s="274" t="s">
        <v>400</v>
      </c>
      <c r="J607" s="274" t="s">
        <v>274</v>
      </c>
      <c r="K607" s="274" t="s">
        <v>5443</v>
      </c>
      <c r="L607" s="274" t="s">
        <v>5444</v>
      </c>
      <c r="M607" s="274" t="s">
        <v>5445</v>
      </c>
      <c r="N607" s="274" t="s">
        <v>5446</v>
      </c>
      <c r="O607" s="274" t="s">
        <v>5447</v>
      </c>
      <c r="P607" s="274" t="s">
        <v>2930</v>
      </c>
      <c r="Q607" s="274" t="s">
        <v>290</v>
      </c>
      <c r="R607" s="274" t="s">
        <v>268</v>
      </c>
      <c r="S607" s="274" t="s">
        <v>268</v>
      </c>
      <c r="T607" s="274" t="s">
        <v>268</v>
      </c>
      <c r="U607" s="274" t="s">
        <v>268</v>
      </c>
      <c r="V607" s="274" t="s">
        <v>268</v>
      </c>
      <c r="W607" s="274" t="s">
        <v>4448</v>
      </c>
      <c r="X607" s="274" t="s">
        <v>2045</v>
      </c>
      <c r="Y607" s="274" t="s">
        <v>275</v>
      </c>
      <c r="Z607" s="274" t="s">
        <v>268</v>
      </c>
      <c r="AA607" s="274" t="s">
        <v>268</v>
      </c>
      <c r="AB607" s="274" t="s">
        <v>268</v>
      </c>
      <c r="AC607" s="274" t="s">
        <v>268</v>
      </c>
      <c r="AD607" s="274" t="s">
        <v>268</v>
      </c>
      <c r="AE607" s="274" t="s">
        <v>287</v>
      </c>
      <c r="AF607" s="274" t="s">
        <v>1811</v>
      </c>
      <c r="AG607" s="274" t="s">
        <v>875</v>
      </c>
      <c r="AH607" s="274" t="s">
        <v>2047</v>
      </c>
      <c r="AI607" s="274" t="s">
        <v>2606</v>
      </c>
      <c r="AJ607" s="274" t="s">
        <v>268</v>
      </c>
      <c r="AK607" s="274" t="s">
        <v>352</v>
      </c>
      <c r="AL607" s="274" t="s">
        <v>268</v>
      </c>
      <c r="AM607" s="274" t="s">
        <v>353</v>
      </c>
      <c r="AN607" s="274" t="s">
        <v>268</v>
      </c>
      <c r="AO607" s="274" t="s">
        <v>268</v>
      </c>
      <c r="AP607" s="274" t="s">
        <v>268</v>
      </c>
      <c r="AQ607" s="274" t="s">
        <v>268</v>
      </c>
      <c r="AR607" s="274" t="s">
        <v>268</v>
      </c>
      <c r="AS607" s="274" t="s">
        <v>268</v>
      </c>
      <c r="AT607" s="274" t="s">
        <v>268</v>
      </c>
      <c r="AU607" s="274" t="s">
        <v>268</v>
      </c>
      <c r="AV607" s="274" t="s">
        <v>268</v>
      </c>
      <c r="AW607" s="274" t="s">
        <v>268</v>
      </c>
      <c r="AX607" s="274" t="s">
        <v>268</v>
      </c>
      <c r="AY607" s="274" t="s">
        <v>268</v>
      </c>
      <c r="AZ607" s="274" t="s">
        <v>268</v>
      </c>
      <c r="BA607" s="274" t="s">
        <v>268</v>
      </c>
      <c r="BB607" s="274" t="s">
        <v>268</v>
      </c>
      <c r="BC607" s="274" t="s">
        <v>268</v>
      </c>
      <c r="BD607" s="274" t="s">
        <v>268</v>
      </c>
      <c r="BE607" s="274" t="s">
        <v>268</v>
      </c>
      <c r="BF607" s="274" t="s">
        <v>268</v>
      </c>
      <c r="BG607" s="274" t="s">
        <v>268</v>
      </c>
      <c r="BH607" s="274" t="s">
        <v>268</v>
      </c>
      <c r="BI607" s="274" t="s">
        <v>268</v>
      </c>
      <c r="BJ607" s="274" t="s">
        <v>268</v>
      </c>
      <c r="BK607" s="274" t="s">
        <v>268</v>
      </c>
      <c r="BL607" s="274" t="s">
        <v>268</v>
      </c>
      <c r="BM607" s="274" t="s">
        <v>268</v>
      </c>
      <c r="BN607" s="274" t="s">
        <v>268</v>
      </c>
      <c r="BO607" s="274" t="s">
        <v>268</v>
      </c>
      <c r="BP607" s="274" t="s">
        <v>268</v>
      </c>
      <c r="BQ607" s="274" t="s">
        <v>268</v>
      </c>
      <c r="BR607" s="274" t="s">
        <v>268</v>
      </c>
      <c r="BS607" s="274" t="s">
        <v>268</v>
      </c>
      <c r="BT607" s="274" t="s">
        <v>268</v>
      </c>
      <c r="BU607" s="274" t="s">
        <v>268</v>
      </c>
      <c r="BV607" s="274" t="s">
        <v>268</v>
      </c>
      <c r="BW607" s="274" t="s">
        <v>268</v>
      </c>
      <c r="BX607" s="274" t="s">
        <v>268</v>
      </c>
      <c r="BY607" s="295">
        <v>25</v>
      </c>
      <c r="BZ607" s="295">
        <v>25</v>
      </c>
      <c r="CA607" s="298" t="s">
        <v>142</v>
      </c>
      <c r="CB607" s="297">
        <v>123</v>
      </c>
      <c r="CC607" s="284">
        <f t="shared" si="38"/>
        <v>0</v>
      </c>
      <c r="CD607" s="295">
        <f t="shared" si="39"/>
        <v>25</v>
      </c>
      <c r="CE607" s="284">
        <f t="shared" si="40"/>
        <v>1</v>
      </c>
      <c r="CF607" s="295">
        <f t="shared" si="41"/>
        <v>0</v>
      </c>
      <c r="CG607" s="274" t="s">
        <v>1817</v>
      </c>
      <c r="CH607" s="274" t="s">
        <v>268</v>
      </c>
      <c r="CI607" s="274" t="s">
        <v>268</v>
      </c>
      <c r="CJ607" s="298" t="s">
        <v>268</v>
      </c>
      <c r="CK607" s="298" t="s">
        <v>736</v>
      </c>
      <c r="CL607" s="274" t="s">
        <v>268</v>
      </c>
      <c r="CM607" s="274" t="s">
        <v>268</v>
      </c>
      <c r="CN607" s="274" t="s">
        <v>268</v>
      </c>
      <c r="CO607" s="274" t="s">
        <v>268</v>
      </c>
      <c r="CP607" s="274" t="s">
        <v>268</v>
      </c>
      <c r="CQ607" s="274" t="s">
        <v>268</v>
      </c>
      <c r="CR607" s="274" t="s">
        <v>877</v>
      </c>
      <c r="CS607" s="274">
        <v>12.25</v>
      </c>
      <c r="CT607" s="274" t="s">
        <v>268</v>
      </c>
      <c r="CU607" s="274">
        <v>12.25</v>
      </c>
      <c r="CV607" s="274">
        <v>365</v>
      </c>
      <c r="CW607" s="274" t="s">
        <v>878</v>
      </c>
      <c r="CX607" s="274" t="s">
        <v>835</v>
      </c>
      <c r="CY607" s="274" t="s">
        <v>836</v>
      </c>
      <c r="CZ607" s="274" t="s">
        <v>837</v>
      </c>
      <c r="DA607" s="274" t="s">
        <v>268</v>
      </c>
      <c r="DB607" s="274" t="s">
        <v>268</v>
      </c>
      <c r="DC607" s="274" t="s">
        <v>268</v>
      </c>
      <c r="DD607" s="274" t="s">
        <v>268</v>
      </c>
      <c r="DE607" s="274" t="s">
        <v>268</v>
      </c>
      <c r="DF607" s="274" t="s">
        <v>268</v>
      </c>
      <c r="DG607" s="299">
        <f>IFERROR(IF(CA607="D",IF(CK607="A dispo.",CD607*VLOOKUP('DATI INPUT'!$F$27,TARIFFE_UD,2,FALSE),CD607*VLOOKUP(CK607,TARIFFE_UD,2,FALSE)),CD607*VLOOKUP(CB607-100,TARIFFE_UND,2,FALSE)),0)</f>
        <v>19.798759969571623</v>
      </c>
      <c r="DH607" s="299">
        <f>IFERROR(IF(CA607="D",IF(CK607="A dispo.",CF607*VLOOKUP('DATI INPUT'!$F$27,TARIFFE_UD,3,FALSE),CF607*VLOOKUP(CK607,TARIFFE_UD,3,FALSE)),CF607*VLOOKUP(CB607-100,TARIFFE_UND,3,FALSE)),0)</f>
        <v>0</v>
      </c>
    </row>
    <row r="608" spans="1:112" x14ac:dyDescent="0.25">
      <c r="A608" s="274" t="s">
        <v>5452</v>
      </c>
      <c r="B608" s="274" t="s">
        <v>5453</v>
      </c>
      <c r="C608" s="274" t="s">
        <v>5454</v>
      </c>
      <c r="D608" s="274" t="s">
        <v>5455</v>
      </c>
      <c r="E608" s="274" t="s">
        <v>268</v>
      </c>
      <c r="F608" s="274" t="s">
        <v>156</v>
      </c>
      <c r="G608" s="274" t="s">
        <v>5456</v>
      </c>
      <c r="H608" s="274" t="s">
        <v>849</v>
      </c>
      <c r="I608" s="274" t="s">
        <v>5457</v>
      </c>
      <c r="J608" s="274" t="s">
        <v>274</v>
      </c>
      <c r="K608" s="274" t="s">
        <v>5458</v>
      </c>
      <c r="L608" s="274" t="s">
        <v>984</v>
      </c>
      <c r="M608" s="274" t="s">
        <v>5459</v>
      </c>
      <c r="N608" s="274" t="s">
        <v>984</v>
      </c>
      <c r="O608" s="274" t="s">
        <v>873</v>
      </c>
      <c r="P608" s="274" t="s">
        <v>1310</v>
      </c>
      <c r="Q608" s="274" t="s">
        <v>461</v>
      </c>
      <c r="R608" s="274" t="s">
        <v>268</v>
      </c>
      <c r="S608" s="274" t="s">
        <v>268</v>
      </c>
      <c r="T608" s="274" t="s">
        <v>268</v>
      </c>
      <c r="U608" s="274" t="s">
        <v>268</v>
      </c>
      <c r="V608" s="274" t="s">
        <v>268</v>
      </c>
      <c r="W608" s="274" t="s">
        <v>5459</v>
      </c>
      <c r="X608" s="274" t="s">
        <v>1310</v>
      </c>
      <c r="Y608" s="274" t="s">
        <v>461</v>
      </c>
      <c r="Z608" s="274" t="s">
        <v>268</v>
      </c>
      <c r="AA608" s="274" t="s">
        <v>268</v>
      </c>
      <c r="AB608" s="274" t="s">
        <v>268</v>
      </c>
      <c r="AC608" s="274" t="s">
        <v>268</v>
      </c>
      <c r="AD608" s="274" t="s">
        <v>268</v>
      </c>
      <c r="AE608" s="274" t="s">
        <v>287</v>
      </c>
      <c r="AF608" s="274" t="s">
        <v>1811</v>
      </c>
      <c r="AG608" s="274" t="s">
        <v>875</v>
      </c>
      <c r="AH608" s="274" t="s">
        <v>1812</v>
      </c>
      <c r="AI608" s="274" t="s">
        <v>775</v>
      </c>
      <c r="AJ608" s="274" t="s">
        <v>268</v>
      </c>
      <c r="AK608" s="274" t="s">
        <v>377</v>
      </c>
      <c r="AL608" s="274" t="s">
        <v>268</v>
      </c>
      <c r="AM608" s="274" t="s">
        <v>288</v>
      </c>
      <c r="AN608" s="274" t="s">
        <v>268</v>
      </c>
      <c r="AO608" s="274" t="s">
        <v>268</v>
      </c>
      <c r="AP608" s="274" t="s">
        <v>268</v>
      </c>
      <c r="AQ608" s="274" t="s">
        <v>268</v>
      </c>
      <c r="AR608" s="274" t="s">
        <v>268</v>
      </c>
      <c r="AS608" s="274" t="s">
        <v>268</v>
      </c>
      <c r="AT608" s="274" t="s">
        <v>268</v>
      </c>
      <c r="AU608" s="274" t="s">
        <v>268</v>
      </c>
      <c r="AV608" s="274" t="s">
        <v>268</v>
      </c>
      <c r="AW608" s="274" t="s">
        <v>268</v>
      </c>
      <c r="AX608" s="274" t="s">
        <v>268</v>
      </c>
      <c r="AY608" s="274" t="s">
        <v>268</v>
      </c>
      <c r="AZ608" s="274" t="s">
        <v>268</v>
      </c>
      <c r="BA608" s="274" t="s">
        <v>268</v>
      </c>
      <c r="BB608" s="274" t="s">
        <v>268</v>
      </c>
      <c r="BC608" s="274" t="s">
        <v>268</v>
      </c>
      <c r="BD608" s="274" t="s">
        <v>268</v>
      </c>
      <c r="BE608" s="274" t="s">
        <v>268</v>
      </c>
      <c r="BF608" s="274" t="s">
        <v>268</v>
      </c>
      <c r="BG608" s="274" t="s">
        <v>268</v>
      </c>
      <c r="BH608" s="274" t="s">
        <v>268</v>
      </c>
      <c r="BI608" s="274" t="s">
        <v>268</v>
      </c>
      <c r="BJ608" s="274" t="s">
        <v>268</v>
      </c>
      <c r="BK608" s="274" t="s">
        <v>268</v>
      </c>
      <c r="BL608" s="274" t="s">
        <v>268</v>
      </c>
      <c r="BM608" s="274" t="s">
        <v>268</v>
      </c>
      <c r="BN608" s="274" t="s">
        <v>268</v>
      </c>
      <c r="BO608" s="274" t="s">
        <v>268</v>
      </c>
      <c r="BP608" s="274" t="s">
        <v>268</v>
      </c>
      <c r="BQ608" s="274" t="s">
        <v>268</v>
      </c>
      <c r="BR608" s="274" t="s">
        <v>268</v>
      </c>
      <c r="BS608" s="274" t="s">
        <v>268</v>
      </c>
      <c r="BT608" s="274" t="s">
        <v>268</v>
      </c>
      <c r="BU608" s="274" t="s">
        <v>268</v>
      </c>
      <c r="BV608" s="274" t="s">
        <v>268</v>
      </c>
      <c r="BW608" s="274" t="s">
        <v>268</v>
      </c>
      <c r="BX608" s="274" t="s">
        <v>268</v>
      </c>
      <c r="BY608" s="295">
        <v>85</v>
      </c>
      <c r="BZ608" s="295">
        <v>85</v>
      </c>
      <c r="CA608" s="298" t="s">
        <v>142</v>
      </c>
      <c r="CB608" s="297">
        <v>122</v>
      </c>
      <c r="CC608" s="284">
        <f t="shared" si="38"/>
        <v>0</v>
      </c>
      <c r="CD608" s="295">
        <f t="shared" si="39"/>
        <v>85</v>
      </c>
      <c r="CE608" s="284">
        <f t="shared" si="40"/>
        <v>0</v>
      </c>
      <c r="CF608" s="295">
        <f t="shared" si="41"/>
        <v>1</v>
      </c>
      <c r="CG608" s="274" t="s">
        <v>876</v>
      </c>
      <c r="CH608" s="274" t="s">
        <v>268</v>
      </c>
      <c r="CI608" s="274" t="s">
        <v>268</v>
      </c>
      <c r="CJ608" s="298" t="s">
        <v>280</v>
      </c>
      <c r="CK608" s="297">
        <v>2</v>
      </c>
      <c r="CL608" s="274" t="s">
        <v>268</v>
      </c>
      <c r="CM608" s="274" t="s">
        <v>268</v>
      </c>
      <c r="CN608" s="274" t="s">
        <v>268</v>
      </c>
      <c r="CO608" s="274" t="s">
        <v>268</v>
      </c>
      <c r="CP608" s="274" t="s">
        <v>268</v>
      </c>
      <c r="CQ608" s="274" t="s">
        <v>268</v>
      </c>
      <c r="CR608" s="274" t="s">
        <v>877</v>
      </c>
      <c r="CS608" s="274">
        <v>90.81</v>
      </c>
      <c r="CT608" s="274" t="s">
        <v>268</v>
      </c>
      <c r="CU608" s="274">
        <v>90.81</v>
      </c>
      <c r="CV608" s="274">
        <v>365</v>
      </c>
      <c r="CW608" s="274" t="s">
        <v>878</v>
      </c>
      <c r="CX608" s="274" t="s">
        <v>835</v>
      </c>
      <c r="CY608" s="274" t="s">
        <v>836</v>
      </c>
      <c r="CZ608" s="274" t="s">
        <v>837</v>
      </c>
      <c r="DA608" s="274" t="s">
        <v>268</v>
      </c>
      <c r="DB608" s="274" t="s">
        <v>268</v>
      </c>
      <c r="DC608" s="274" t="s">
        <v>268</v>
      </c>
      <c r="DD608" s="274" t="s">
        <v>268</v>
      </c>
      <c r="DE608" s="274" t="s">
        <v>268</v>
      </c>
      <c r="DF608" s="274" t="s">
        <v>268</v>
      </c>
      <c r="DG608" s="299">
        <f>IFERROR(IF(CA608="D",IF(CK608="A dispo.",CD608*VLOOKUP('DATI INPUT'!$F$27,TARIFFE_UD,2,FALSE),CD608*VLOOKUP(CK608,TARIFFE_UD,2,FALSE)),CD608*VLOOKUP(CB608-100,TARIFFE_UND,2,FALSE)),0)</f>
        <v>61.082840943159866</v>
      </c>
      <c r="DH608" s="299">
        <f>IFERROR(IF(CA608="D",IF(CK608="A dispo.",CF608*VLOOKUP('DATI INPUT'!$F$27,TARIFFE_UD,3,FALSE),CF608*VLOOKUP(CK608,TARIFFE_UD,3,FALSE)),CF608*VLOOKUP(CB608-100,TARIFFE_UND,3,FALSE)),0)</f>
        <v>46.077822723118445</v>
      </c>
    </row>
    <row r="609" spans="1:112" hidden="1" x14ac:dyDescent="0.25">
      <c r="A609" s="274" t="s">
        <v>5460</v>
      </c>
      <c r="B609" s="274" t="s">
        <v>5461</v>
      </c>
      <c r="C609" s="274" t="s">
        <v>5462</v>
      </c>
      <c r="D609" s="274" t="s">
        <v>5463</v>
      </c>
      <c r="E609" s="274" t="s">
        <v>268</v>
      </c>
      <c r="F609" s="274" t="s">
        <v>156</v>
      </c>
      <c r="G609" s="274" t="s">
        <v>5464</v>
      </c>
      <c r="H609" s="274" t="s">
        <v>849</v>
      </c>
      <c r="I609" s="274" t="s">
        <v>5465</v>
      </c>
      <c r="J609" s="274" t="s">
        <v>274</v>
      </c>
      <c r="K609" s="274" t="s">
        <v>5466</v>
      </c>
      <c r="L609" s="274" t="s">
        <v>960</v>
      </c>
      <c r="M609" s="274" t="s">
        <v>5467</v>
      </c>
      <c r="N609" s="274" t="s">
        <v>1307</v>
      </c>
      <c r="O609" s="274" t="s">
        <v>1308</v>
      </c>
      <c r="P609" s="274" t="s">
        <v>3534</v>
      </c>
      <c r="Q609" s="274" t="s">
        <v>5468</v>
      </c>
      <c r="R609" s="274" t="s">
        <v>268</v>
      </c>
      <c r="S609" s="274" t="s">
        <v>268</v>
      </c>
      <c r="T609" s="274" t="s">
        <v>268</v>
      </c>
      <c r="U609" s="274" t="s">
        <v>268</v>
      </c>
      <c r="V609" s="274" t="s">
        <v>268</v>
      </c>
      <c r="W609" s="274" t="s">
        <v>5469</v>
      </c>
      <c r="X609" s="274" t="s">
        <v>2241</v>
      </c>
      <c r="Y609" s="274" t="s">
        <v>294</v>
      </c>
      <c r="Z609" s="274" t="s">
        <v>268</v>
      </c>
      <c r="AA609" s="274" t="s">
        <v>268</v>
      </c>
      <c r="AB609" s="274" t="s">
        <v>268</v>
      </c>
      <c r="AC609" s="274" t="s">
        <v>268</v>
      </c>
      <c r="AD609" s="274" t="s">
        <v>268</v>
      </c>
      <c r="AE609" s="274" t="s">
        <v>287</v>
      </c>
      <c r="AF609" s="274" t="s">
        <v>1811</v>
      </c>
      <c r="AG609" s="274" t="s">
        <v>875</v>
      </c>
      <c r="AH609" s="274" t="s">
        <v>1848</v>
      </c>
      <c r="AI609" s="274" t="s">
        <v>741</v>
      </c>
      <c r="AJ609" s="274" t="s">
        <v>268</v>
      </c>
      <c r="AK609" s="274" t="s">
        <v>410</v>
      </c>
      <c r="AL609" s="274" t="s">
        <v>268</v>
      </c>
      <c r="AM609" s="274" t="s">
        <v>288</v>
      </c>
      <c r="AN609" s="274" t="s">
        <v>268</v>
      </c>
      <c r="AO609" s="274" t="s">
        <v>268</v>
      </c>
      <c r="AP609" s="274" t="s">
        <v>268</v>
      </c>
      <c r="AQ609" s="274" t="s">
        <v>268</v>
      </c>
      <c r="AR609" s="274" t="s">
        <v>268</v>
      </c>
      <c r="AS609" s="274" t="s">
        <v>268</v>
      </c>
      <c r="AT609" s="274" t="s">
        <v>268</v>
      </c>
      <c r="AU609" s="274" t="s">
        <v>268</v>
      </c>
      <c r="AV609" s="274" t="s">
        <v>268</v>
      </c>
      <c r="AW609" s="274" t="s">
        <v>268</v>
      </c>
      <c r="AX609" s="274" t="s">
        <v>268</v>
      </c>
      <c r="AY609" s="274" t="s">
        <v>268</v>
      </c>
      <c r="AZ609" s="274" t="s">
        <v>268</v>
      </c>
      <c r="BA609" s="274" t="s">
        <v>268</v>
      </c>
      <c r="BB609" s="274" t="s">
        <v>268</v>
      </c>
      <c r="BC609" s="274" t="s">
        <v>268</v>
      </c>
      <c r="BD609" s="274" t="s">
        <v>268</v>
      </c>
      <c r="BE609" s="274" t="s">
        <v>268</v>
      </c>
      <c r="BF609" s="274" t="s">
        <v>268</v>
      </c>
      <c r="BG609" s="274" t="s">
        <v>268</v>
      </c>
      <c r="BH609" s="274" t="s">
        <v>268</v>
      </c>
      <c r="BI609" s="274" t="s">
        <v>268</v>
      </c>
      <c r="BJ609" s="274" t="s">
        <v>268</v>
      </c>
      <c r="BK609" s="274" t="s">
        <v>268</v>
      </c>
      <c r="BL609" s="274" t="s">
        <v>268</v>
      </c>
      <c r="BM609" s="274" t="s">
        <v>268</v>
      </c>
      <c r="BN609" s="274" t="s">
        <v>268</v>
      </c>
      <c r="BO609" s="274" t="s">
        <v>268</v>
      </c>
      <c r="BP609" s="274" t="s">
        <v>268</v>
      </c>
      <c r="BQ609" s="274" t="s">
        <v>268</v>
      </c>
      <c r="BR609" s="274" t="s">
        <v>268</v>
      </c>
      <c r="BS609" s="274" t="s">
        <v>268</v>
      </c>
      <c r="BT609" s="274" t="s">
        <v>268</v>
      </c>
      <c r="BU609" s="274" t="s">
        <v>268</v>
      </c>
      <c r="BV609" s="274" t="s">
        <v>268</v>
      </c>
      <c r="BW609" s="274" t="s">
        <v>268</v>
      </c>
      <c r="BX609" s="274" t="s">
        <v>268</v>
      </c>
      <c r="BY609" s="295">
        <v>55</v>
      </c>
      <c r="BZ609" s="295">
        <v>55</v>
      </c>
      <c r="CA609" s="298" t="s">
        <v>142</v>
      </c>
      <c r="CB609" s="297">
        <v>122</v>
      </c>
      <c r="CC609" s="284">
        <f t="shared" si="38"/>
        <v>0</v>
      </c>
      <c r="CD609" s="295">
        <f t="shared" si="39"/>
        <v>55</v>
      </c>
      <c r="CE609" s="284">
        <f t="shared" si="40"/>
        <v>0</v>
      </c>
      <c r="CF609" s="295">
        <f t="shared" si="41"/>
        <v>1</v>
      </c>
      <c r="CG609" s="274" t="s">
        <v>876</v>
      </c>
      <c r="CH609" s="274" t="s">
        <v>268</v>
      </c>
      <c r="CI609" s="274" t="s">
        <v>268</v>
      </c>
      <c r="CJ609" s="298" t="s">
        <v>268</v>
      </c>
      <c r="CK609" s="298" t="s">
        <v>736</v>
      </c>
      <c r="CL609" s="274" t="s">
        <v>268</v>
      </c>
      <c r="CM609" s="274" t="s">
        <v>268</v>
      </c>
      <c r="CN609" s="274" t="s">
        <v>268</v>
      </c>
      <c r="CO609" s="274" t="s">
        <v>268</v>
      </c>
      <c r="CP609" s="274" t="s">
        <v>268</v>
      </c>
      <c r="CQ609" s="274" t="s">
        <v>268</v>
      </c>
      <c r="CR609" s="274" t="s">
        <v>877</v>
      </c>
      <c r="CS609" s="274">
        <v>79.510000000000005</v>
      </c>
      <c r="CT609" s="274" t="s">
        <v>268</v>
      </c>
      <c r="CU609" s="274">
        <v>79.510000000000005</v>
      </c>
      <c r="CV609" s="274">
        <v>365</v>
      </c>
      <c r="CW609" s="274" t="s">
        <v>878</v>
      </c>
      <c r="CX609" s="274" t="s">
        <v>835</v>
      </c>
      <c r="CY609" s="274" t="s">
        <v>836</v>
      </c>
      <c r="CZ609" s="274" t="s">
        <v>837</v>
      </c>
      <c r="DA609" s="274" t="s">
        <v>268</v>
      </c>
      <c r="DB609" s="274" t="s">
        <v>268</v>
      </c>
      <c r="DC609" s="274" t="s">
        <v>268</v>
      </c>
      <c r="DD609" s="274" t="s">
        <v>268</v>
      </c>
      <c r="DE609" s="274" t="s">
        <v>268</v>
      </c>
      <c r="DF609" s="274" t="s">
        <v>268</v>
      </c>
      <c r="DG609" s="299">
        <f>IFERROR(IF(CA609="D",IF(CK609="A dispo.",CD609*VLOOKUP('DATI INPUT'!$F$27,TARIFFE_UD,2,FALSE),CD609*VLOOKUP(CK609,TARIFFE_UD,2,FALSE)),CD609*VLOOKUP(CB609-100,TARIFFE_UND,2,FALSE)),0)</f>
        <v>43.557271933057571</v>
      </c>
      <c r="DH609" s="299">
        <f>IFERROR(IF(CA609="D",IF(CK609="A dispo.",CF609*VLOOKUP('DATI INPUT'!$F$27,TARIFFE_UD,3,FALSE),CF609*VLOOKUP(CK609,TARIFFE_UD,3,FALSE)),CF609*VLOOKUP(CB609-100,TARIFFE_UND,3,FALSE)),0)</f>
        <v>60.367780403072892</v>
      </c>
    </row>
    <row r="610" spans="1:112" hidden="1" x14ac:dyDescent="0.25">
      <c r="A610" s="274" t="s">
        <v>5470</v>
      </c>
      <c r="B610" s="274" t="s">
        <v>5471</v>
      </c>
      <c r="C610" s="274" t="s">
        <v>1453</v>
      </c>
      <c r="D610" s="274" t="s">
        <v>5472</v>
      </c>
      <c r="E610" s="274" t="s">
        <v>268</v>
      </c>
      <c r="F610" s="274" t="s">
        <v>156</v>
      </c>
      <c r="G610" s="274" t="s">
        <v>5473</v>
      </c>
      <c r="H610" s="274" t="s">
        <v>5474</v>
      </c>
      <c r="I610" s="274" t="s">
        <v>5475</v>
      </c>
      <c r="J610" s="274" t="s">
        <v>274</v>
      </c>
      <c r="K610" s="274" t="s">
        <v>5476</v>
      </c>
      <c r="L610" s="274" t="s">
        <v>1891</v>
      </c>
      <c r="M610" s="274" t="s">
        <v>5477</v>
      </c>
      <c r="N610" s="274" t="s">
        <v>1931</v>
      </c>
      <c r="O610" s="274" t="s">
        <v>1258</v>
      </c>
      <c r="P610" s="274" t="s">
        <v>5478</v>
      </c>
      <c r="Q610" s="274" t="s">
        <v>275</v>
      </c>
      <c r="R610" s="274" t="s">
        <v>268</v>
      </c>
      <c r="S610" s="274" t="s">
        <v>268</v>
      </c>
      <c r="T610" s="274" t="s">
        <v>268</v>
      </c>
      <c r="U610" s="274" t="s">
        <v>268</v>
      </c>
      <c r="V610" s="274" t="s">
        <v>268</v>
      </c>
      <c r="W610" s="274" t="s">
        <v>3570</v>
      </c>
      <c r="X610" s="274" t="s">
        <v>1934</v>
      </c>
      <c r="Y610" s="274" t="s">
        <v>1275</v>
      </c>
      <c r="Z610" s="274" t="s">
        <v>268</v>
      </c>
      <c r="AA610" s="274" t="s">
        <v>268</v>
      </c>
      <c r="AB610" s="274" t="s">
        <v>268</v>
      </c>
      <c r="AC610" s="274" t="s">
        <v>268</v>
      </c>
      <c r="AD610" s="274" t="s">
        <v>268</v>
      </c>
      <c r="AE610" s="274" t="s">
        <v>287</v>
      </c>
      <c r="AF610" s="274" t="s">
        <v>1811</v>
      </c>
      <c r="AG610" s="274" t="s">
        <v>875</v>
      </c>
      <c r="AH610" s="274" t="s">
        <v>1935</v>
      </c>
      <c r="AI610" s="274" t="s">
        <v>3571</v>
      </c>
      <c r="AJ610" s="274" t="s">
        <v>268</v>
      </c>
      <c r="AK610" s="274" t="s">
        <v>366</v>
      </c>
      <c r="AL610" s="274" t="s">
        <v>268</v>
      </c>
      <c r="AM610" s="274" t="s">
        <v>355</v>
      </c>
      <c r="AN610" s="274" t="s">
        <v>268</v>
      </c>
      <c r="AO610" s="274" t="s">
        <v>268</v>
      </c>
      <c r="AP610" s="274" t="s">
        <v>268</v>
      </c>
      <c r="AQ610" s="274" t="s">
        <v>268</v>
      </c>
      <c r="AR610" s="274" t="s">
        <v>268</v>
      </c>
      <c r="AS610" s="274" t="s">
        <v>268</v>
      </c>
      <c r="AT610" s="274" t="s">
        <v>268</v>
      </c>
      <c r="AU610" s="274" t="s">
        <v>268</v>
      </c>
      <c r="AV610" s="274" t="s">
        <v>268</v>
      </c>
      <c r="AW610" s="274" t="s">
        <v>268</v>
      </c>
      <c r="AX610" s="274" t="s">
        <v>268</v>
      </c>
      <c r="AY610" s="274" t="s">
        <v>268</v>
      </c>
      <c r="AZ610" s="274" t="s">
        <v>268</v>
      </c>
      <c r="BA610" s="274" t="s">
        <v>268</v>
      </c>
      <c r="BB610" s="274" t="s">
        <v>268</v>
      </c>
      <c r="BC610" s="274" t="s">
        <v>268</v>
      </c>
      <c r="BD610" s="274" t="s">
        <v>268</v>
      </c>
      <c r="BE610" s="274" t="s">
        <v>268</v>
      </c>
      <c r="BF610" s="274" t="s">
        <v>268</v>
      </c>
      <c r="BG610" s="274" t="s">
        <v>268</v>
      </c>
      <c r="BH610" s="274" t="s">
        <v>268</v>
      </c>
      <c r="BI610" s="274" t="s">
        <v>268</v>
      </c>
      <c r="BJ610" s="274" t="s">
        <v>268</v>
      </c>
      <c r="BK610" s="274" t="s">
        <v>268</v>
      </c>
      <c r="BL610" s="274" t="s">
        <v>268</v>
      </c>
      <c r="BM610" s="274" t="s">
        <v>268</v>
      </c>
      <c r="BN610" s="274" t="s">
        <v>268</v>
      </c>
      <c r="BO610" s="274" t="s">
        <v>268</v>
      </c>
      <c r="BP610" s="274" t="s">
        <v>268</v>
      </c>
      <c r="BQ610" s="274" t="s">
        <v>268</v>
      </c>
      <c r="BR610" s="274" t="s">
        <v>268</v>
      </c>
      <c r="BS610" s="274" t="s">
        <v>268</v>
      </c>
      <c r="BT610" s="274" t="s">
        <v>268</v>
      </c>
      <c r="BU610" s="274" t="s">
        <v>268</v>
      </c>
      <c r="BV610" s="274" t="s">
        <v>268</v>
      </c>
      <c r="BW610" s="274" t="s">
        <v>268</v>
      </c>
      <c r="BX610" s="274" t="s">
        <v>268</v>
      </c>
      <c r="BY610" s="295">
        <v>85</v>
      </c>
      <c r="BZ610" s="295">
        <v>85</v>
      </c>
      <c r="CA610" s="298" t="s">
        <v>142</v>
      </c>
      <c r="CB610" s="297">
        <v>122</v>
      </c>
      <c r="CC610" s="284">
        <f t="shared" si="38"/>
        <v>0</v>
      </c>
      <c r="CD610" s="295">
        <f t="shared" si="39"/>
        <v>85</v>
      </c>
      <c r="CE610" s="284">
        <f t="shared" si="40"/>
        <v>0</v>
      </c>
      <c r="CF610" s="295">
        <f t="shared" si="41"/>
        <v>1</v>
      </c>
      <c r="CG610" s="274" t="s">
        <v>876</v>
      </c>
      <c r="CH610" s="274" t="s">
        <v>268</v>
      </c>
      <c r="CI610" s="274" t="s">
        <v>268</v>
      </c>
      <c r="CJ610" s="298" t="s">
        <v>268</v>
      </c>
      <c r="CK610" s="298" t="s">
        <v>736</v>
      </c>
      <c r="CL610" s="274" t="s">
        <v>268</v>
      </c>
      <c r="CM610" s="274" t="s">
        <v>268</v>
      </c>
      <c r="CN610" s="274" t="s">
        <v>268</v>
      </c>
      <c r="CO610" s="274" t="s">
        <v>268</v>
      </c>
      <c r="CP610" s="274" t="s">
        <v>268</v>
      </c>
      <c r="CQ610" s="274" t="s">
        <v>268</v>
      </c>
      <c r="CR610" s="274" t="s">
        <v>877</v>
      </c>
      <c r="CS610" s="274">
        <v>94.21</v>
      </c>
      <c r="CT610" s="274" t="s">
        <v>268</v>
      </c>
      <c r="CU610" s="274">
        <v>94.21</v>
      </c>
      <c r="CV610" s="274">
        <v>365</v>
      </c>
      <c r="CW610" s="274" t="s">
        <v>878</v>
      </c>
      <c r="CX610" s="274" t="s">
        <v>835</v>
      </c>
      <c r="CY610" s="274" t="s">
        <v>836</v>
      </c>
      <c r="CZ610" s="274" t="s">
        <v>837</v>
      </c>
      <c r="DA610" s="274" t="s">
        <v>268</v>
      </c>
      <c r="DB610" s="274" t="s">
        <v>268</v>
      </c>
      <c r="DC610" s="274" t="s">
        <v>268</v>
      </c>
      <c r="DD610" s="274" t="s">
        <v>268</v>
      </c>
      <c r="DE610" s="274" t="s">
        <v>268</v>
      </c>
      <c r="DF610" s="274" t="s">
        <v>268</v>
      </c>
      <c r="DG610" s="299">
        <f>IFERROR(IF(CA610="D",IF(CK610="A dispo.",CD610*VLOOKUP('DATI INPUT'!$F$27,TARIFFE_UD,2,FALSE),CD610*VLOOKUP(CK610,TARIFFE_UD,2,FALSE)),CD610*VLOOKUP(CB610-100,TARIFFE_UND,2,FALSE)),0)</f>
        <v>67.315783896543522</v>
      </c>
      <c r="DH610" s="299">
        <f>IFERROR(IF(CA610="D",IF(CK610="A dispo.",CF610*VLOOKUP('DATI INPUT'!$F$27,TARIFFE_UD,3,FALSE),CF610*VLOOKUP(CK610,TARIFFE_UD,3,FALSE)),CF610*VLOOKUP(CB610-100,TARIFFE_UND,3,FALSE)),0)</f>
        <v>60.367780403072892</v>
      </c>
    </row>
    <row r="611" spans="1:112" hidden="1" x14ac:dyDescent="0.25">
      <c r="A611" s="274" t="s">
        <v>5479</v>
      </c>
      <c r="B611" s="274" t="s">
        <v>5471</v>
      </c>
      <c r="C611" s="274" t="s">
        <v>5480</v>
      </c>
      <c r="D611" s="274" t="s">
        <v>5472</v>
      </c>
      <c r="E611" s="274" t="s">
        <v>268</v>
      </c>
      <c r="F611" s="274" t="s">
        <v>156</v>
      </c>
      <c r="G611" s="274" t="s">
        <v>5473</v>
      </c>
      <c r="H611" s="274" t="s">
        <v>5474</v>
      </c>
      <c r="I611" s="274" t="s">
        <v>5475</v>
      </c>
      <c r="J611" s="274" t="s">
        <v>274</v>
      </c>
      <c r="K611" s="274" t="s">
        <v>5476</v>
      </c>
      <c r="L611" s="274" t="s">
        <v>1891</v>
      </c>
      <c r="M611" s="274" t="s">
        <v>5477</v>
      </c>
      <c r="N611" s="274" t="s">
        <v>1931</v>
      </c>
      <c r="O611" s="274" t="s">
        <v>1258</v>
      </c>
      <c r="P611" s="274" t="s">
        <v>5478</v>
      </c>
      <c r="Q611" s="274" t="s">
        <v>275</v>
      </c>
      <c r="R611" s="274" t="s">
        <v>268</v>
      </c>
      <c r="S611" s="274" t="s">
        <v>268</v>
      </c>
      <c r="T611" s="274" t="s">
        <v>268</v>
      </c>
      <c r="U611" s="274" t="s">
        <v>268</v>
      </c>
      <c r="V611" s="274" t="s">
        <v>268</v>
      </c>
      <c r="W611" s="274" t="s">
        <v>1933</v>
      </c>
      <c r="X611" s="274" t="s">
        <v>1934</v>
      </c>
      <c r="Y611" s="274" t="s">
        <v>544</v>
      </c>
      <c r="Z611" s="274" t="s">
        <v>268</v>
      </c>
      <c r="AA611" s="274" t="s">
        <v>268</v>
      </c>
      <c r="AB611" s="274" t="s">
        <v>268</v>
      </c>
      <c r="AC611" s="274" t="s">
        <v>268</v>
      </c>
      <c r="AD611" s="274" t="s">
        <v>268</v>
      </c>
      <c r="AE611" s="274" t="s">
        <v>287</v>
      </c>
      <c r="AF611" s="274" t="s">
        <v>1811</v>
      </c>
      <c r="AG611" s="274" t="s">
        <v>875</v>
      </c>
      <c r="AH611" s="274" t="s">
        <v>1935</v>
      </c>
      <c r="AI611" s="274" t="s">
        <v>677</v>
      </c>
      <c r="AJ611" s="274" t="s">
        <v>268</v>
      </c>
      <c r="AK611" s="274" t="s">
        <v>843</v>
      </c>
      <c r="AL611" s="274" t="s">
        <v>268</v>
      </c>
      <c r="AM611" s="274" t="s">
        <v>353</v>
      </c>
      <c r="AN611" s="274" t="s">
        <v>268</v>
      </c>
      <c r="AO611" s="274" t="s">
        <v>268</v>
      </c>
      <c r="AP611" s="274" t="s">
        <v>268</v>
      </c>
      <c r="AQ611" s="274" t="s">
        <v>268</v>
      </c>
      <c r="AR611" s="274" t="s">
        <v>268</v>
      </c>
      <c r="AS611" s="274" t="s">
        <v>268</v>
      </c>
      <c r="AT611" s="274" t="s">
        <v>268</v>
      </c>
      <c r="AU611" s="274" t="s">
        <v>268</v>
      </c>
      <c r="AV611" s="274" t="s">
        <v>268</v>
      </c>
      <c r="AW611" s="274" t="s">
        <v>268</v>
      </c>
      <c r="AX611" s="274" t="s">
        <v>268</v>
      </c>
      <c r="AY611" s="274" t="s">
        <v>268</v>
      </c>
      <c r="AZ611" s="274" t="s">
        <v>268</v>
      </c>
      <c r="BA611" s="274" t="s">
        <v>268</v>
      </c>
      <c r="BB611" s="274" t="s">
        <v>268</v>
      </c>
      <c r="BC611" s="274" t="s">
        <v>268</v>
      </c>
      <c r="BD611" s="274" t="s">
        <v>268</v>
      </c>
      <c r="BE611" s="274" t="s">
        <v>268</v>
      </c>
      <c r="BF611" s="274" t="s">
        <v>268</v>
      </c>
      <c r="BG611" s="274" t="s">
        <v>268</v>
      </c>
      <c r="BH611" s="274" t="s">
        <v>268</v>
      </c>
      <c r="BI611" s="274" t="s">
        <v>268</v>
      </c>
      <c r="BJ611" s="274" t="s">
        <v>268</v>
      </c>
      <c r="BK611" s="274" t="s">
        <v>268</v>
      </c>
      <c r="BL611" s="274" t="s">
        <v>268</v>
      </c>
      <c r="BM611" s="274" t="s">
        <v>268</v>
      </c>
      <c r="BN611" s="274" t="s">
        <v>268</v>
      </c>
      <c r="BO611" s="274" t="s">
        <v>268</v>
      </c>
      <c r="BP611" s="274" t="s">
        <v>268</v>
      </c>
      <c r="BQ611" s="274" t="s">
        <v>268</v>
      </c>
      <c r="BR611" s="274" t="s">
        <v>268</v>
      </c>
      <c r="BS611" s="274" t="s">
        <v>268</v>
      </c>
      <c r="BT611" s="274" t="s">
        <v>268</v>
      </c>
      <c r="BU611" s="274" t="s">
        <v>268</v>
      </c>
      <c r="BV611" s="274" t="s">
        <v>268</v>
      </c>
      <c r="BW611" s="274" t="s">
        <v>268</v>
      </c>
      <c r="BX611" s="274" t="s">
        <v>268</v>
      </c>
      <c r="BY611" s="295">
        <v>30</v>
      </c>
      <c r="BZ611" s="295">
        <v>30</v>
      </c>
      <c r="CA611" s="298" t="s">
        <v>142</v>
      </c>
      <c r="CB611" s="297">
        <v>123</v>
      </c>
      <c r="CC611" s="284">
        <f t="shared" si="38"/>
        <v>0</v>
      </c>
      <c r="CD611" s="295">
        <f t="shared" si="39"/>
        <v>30</v>
      </c>
      <c r="CE611" s="284">
        <f t="shared" si="40"/>
        <v>1</v>
      </c>
      <c r="CF611" s="295">
        <f t="shared" si="41"/>
        <v>0</v>
      </c>
      <c r="CG611" s="274" t="s">
        <v>1817</v>
      </c>
      <c r="CH611" s="274" t="s">
        <v>268</v>
      </c>
      <c r="CI611" s="274" t="s">
        <v>268</v>
      </c>
      <c r="CJ611" s="298" t="s">
        <v>268</v>
      </c>
      <c r="CK611" s="298" t="s">
        <v>736</v>
      </c>
      <c r="CL611" s="274" t="s">
        <v>268</v>
      </c>
      <c r="CM611" s="274" t="s">
        <v>268</v>
      </c>
      <c r="CN611" s="274" t="s">
        <v>268</v>
      </c>
      <c r="CO611" s="274" t="s">
        <v>268</v>
      </c>
      <c r="CP611" s="274" t="s">
        <v>268</v>
      </c>
      <c r="CQ611" s="274" t="s">
        <v>268</v>
      </c>
      <c r="CR611" s="274" t="s">
        <v>877</v>
      </c>
      <c r="CS611" s="274">
        <v>14.7</v>
      </c>
      <c r="CT611" s="274" t="s">
        <v>268</v>
      </c>
      <c r="CU611" s="274">
        <v>14.7</v>
      </c>
      <c r="CV611" s="274">
        <v>365</v>
      </c>
      <c r="CW611" s="274" t="s">
        <v>878</v>
      </c>
      <c r="CX611" s="274" t="s">
        <v>835</v>
      </c>
      <c r="CY611" s="274" t="s">
        <v>836</v>
      </c>
      <c r="CZ611" s="274" t="s">
        <v>837</v>
      </c>
      <c r="DA611" s="274" t="s">
        <v>268</v>
      </c>
      <c r="DB611" s="274" t="s">
        <v>268</v>
      </c>
      <c r="DC611" s="274" t="s">
        <v>268</v>
      </c>
      <c r="DD611" s="274" t="s">
        <v>268</v>
      </c>
      <c r="DE611" s="274" t="s">
        <v>268</v>
      </c>
      <c r="DF611" s="274" t="s">
        <v>268</v>
      </c>
      <c r="DG611" s="299">
        <f>IFERROR(IF(CA611="D",IF(CK611="A dispo.",CD611*VLOOKUP('DATI INPUT'!$F$27,TARIFFE_UD,2,FALSE),CD611*VLOOKUP(CK611,TARIFFE_UD,2,FALSE)),CD611*VLOOKUP(CB611-100,TARIFFE_UND,2,FALSE)),0)</f>
        <v>23.758511963485947</v>
      </c>
      <c r="DH611" s="299">
        <f>IFERROR(IF(CA611="D",IF(CK611="A dispo.",CF611*VLOOKUP('DATI INPUT'!$F$27,TARIFFE_UD,3,FALSE),CF611*VLOOKUP(CK611,TARIFFE_UD,3,FALSE)),CF611*VLOOKUP(CB611-100,TARIFFE_UND,3,FALSE)),0)</f>
        <v>0</v>
      </c>
    </row>
    <row r="612" spans="1:112" hidden="1" x14ac:dyDescent="0.25">
      <c r="A612" s="274" t="s">
        <v>5481</v>
      </c>
      <c r="B612" s="274" t="s">
        <v>1164</v>
      </c>
      <c r="C612" s="274" t="s">
        <v>5482</v>
      </c>
      <c r="D612" s="274" t="s">
        <v>5483</v>
      </c>
      <c r="E612" s="274" t="s">
        <v>268</v>
      </c>
      <c r="F612" s="274" t="s">
        <v>156</v>
      </c>
      <c r="G612" s="274" t="s">
        <v>5484</v>
      </c>
      <c r="H612" s="274" t="s">
        <v>849</v>
      </c>
      <c r="I612" s="274" t="s">
        <v>4127</v>
      </c>
      <c r="J612" s="274" t="s">
        <v>156</v>
      </c>
      <c r="K612" s="274" t="s">
        <v>5485</v>
      </c>
      <c r="L612" s="274" t="s">
        <v>984</v>
      </c>
      <c r="M612" s="274" t="s">
        <v>5486</v>
      </c>
      <c r="N612" s="274" t="s">
        <v>303</v>
      </c>
      <c r="O612" s="274" t="s">
        <v>1273</v>
      </c>
      <c r="P612" s="274" t="s">
        <v>5487</v>
      </c>
      <c r="Q612" s="274" t="s">
        <v>656</v>
      </c>
      <c r="R612" s="274" t="s">
        <v>268</v>
      </c>
      <c r="S612" s="274" t="s">
        <v>268</v>
      </c>
      <c r="T612" s="274" t="s">
        <v>268</v>
      </c>
      <c r="U612" s="274" t="s">
        <v>268</v>
      </c>
      <c r="V612" s="274" t="s">
        <v>268</v>
      </c>
      <c r="W612" s="274" t="s">
        <v>5258</v>
      </c>
      <c r="X612" s="274" t="s">
        <v>1847</v>
      </c>
      <c r="Y612" s="274" t="s">
        <v>1657</v>
      </c>
      <c r="Z612" s="274" t="s">
        <v>268</v>
      </c>
      <c r="AA612" s="274" t="s">
        <v>268</v>
      </c>
      <c r="AB612" s="274" t="s">
        <v>268</v>
      </c>
      <c r="AC612" s="274" t="s">
        <v>268</v>
      </c>
      <c r="AD612" s="274" t="s">
        <v>268</v>
      </c>
      <c r="AE612" s="274" t="s">
        <v>287</v>
      </c>
      <c r="AF612" s="274" t="s">
        <v>1811</v>
      </c>
      <c r="AG612" s="274" t="s">
        <v>875</v>
      </c>
      <c r="AH612" s="274" t="s">
        <v>1848</v>
      </c>
      <c r="AI612" s="274" t="s">
        <v>708</v>
      </c>
      <c r="AJ612" s="274" t="s">
        <v>268</v>
      </c>
      <c r="AK612" s="274" t="s">
        <v>727</v>
      </c>
      <c r="AL612" s="274" t="s">
        <v>268</v>
      </c>
      <c r="AM612" s="274" t="s">
        <v>288</v>
      </c>
      <c r="AN612" s="274" t="s">
        <v>268</v>
      </c>
      <c r="AO612" s="274" t="s">
        <v>268</v>
      </c>
      <c r="AP612" s="274" t="s">
        <v>268</v>
      </c>
      <c r="AQ612" s="274" t="s">
        <v>268</v>
      </c>
      <c r="AR612" s="274" t="s">
        <v>268</v>
      </c>
      <c r="AS612" s="274" t="s">
        <v>268</v>
      </c>
      <c r="AT612" s="274" t="s">
        <v>268</v>
      </c>
      <c r="AU612" s="274" t="s">
        <v>268</v>
      </c>
      <c r="AV612" s="274" t="s">
        <v>268</v>
      </c>
      <c r="AW612" s="274" t="s">
        <v>268</v>
      </c>
      <c r="AX612" s="274" t="s">
        <v>268</v>
      </c>
      <c r="AY612" s="274" t="s">
        <v>268</v>
      </c>
      <c r="AZ612" s="274" t="s">
        <v>268</v>
      </c>
      <c r="BA612" s="274" t="s">
        <v>268</v>
      </c>
      <c r="BB612" s="274" t="s">
        <v>268</v>
      </c>
      <c r="BC612" s="274" t="s">
        <v>268</v>
      </c>
      <c r="BD612" s="274" t="s">
        <v>268</v>
      </c>
      <c r="BE612" s="274" t="s">
        <v>268</v>
      </c>
      <c r="BF612" s="274" t="s">
        <v>268</v>
      </c>
      <c r="BG612" s="274" t="s">
        <v>268</v>
      </c>
      <c r="BH612" s="274" t="s">
        <v>268</v>
      </c>
      <c r="BI612" s="274" t="s">
        <v>268</v>
      </c>
      <c r="BJ612" s="274" t="s">
        <v>268</v>
      </c>
      <c r="BK612" s="274" t="s">
        <v>268</v>
      </c>
      <c r="BL612" s="274" t="s">
        <v>268</v>
      </c>
      <c r="BM612" s="274" t="s">
        <v>268</v>
      </c>
      <c r="BN612" s="274" t="s">
        <v>268</v>
      </c>
      <c r="BO612" s="274" t="s">
        <v>268</v>
      </c>
      <c r="BP612" s="274" t="s">
        <v>268</v>
      </c>
      <c r="BQ612" s="274" t="s">
        <v>268</v>
      </c>
      <c r="BR612" s="274" t="s">
        <v>268</v>
      </c>
      <c r="BS612" s="274" t="s">
        <v>268</v>
      </c>
      <c r="BT612" s="274" t="s">
        <v>268</v>
      </c>
      <c r="BU612" s="274" t="s">
        <v>268</v>
      </c>
      <c r="BV612" s="274" t="s">
        <v>268</v>
      </c>
      <c r="BW612" s="274" t="s">
        <v>268</v>
      </c>
      <c r="BX612" s="274" t="s">
        <v>268</v>
      </c>
      <c r="BY612" s="295">
        <v>33</v>
      </c>
      <c r="BZ612" s="295">
        <v>33</v>
      </c>
      <c r="CA612" s="298" t="s">
        <v>142</v>
      </c>
      <c r="CB612" s="297">
        <v>122</v>
      </c>
      <c r="CC612" s="284">
        <f t="shared" si="38"/>
        <v>0</v>
      </c>
      <c r="CD612" s="295">
        <f t="shared" si="39"/>
        <v>33</v>
      </c>
      <c r="CE612" s="284">
        <f t="shared" si="40"/>
        <v>0</v>
      </c>
      <c r="CF612" s="295">
        <f t="shared" si="41"/>
        <v>1</v>
      </c>
      <c r="CG612" s="274" t="s">
        <v>876</v>
      </c>
      <c r="CH612" s="274" t="s">
        <v>268</v>
      </c>
      <c r="CI612" s="274" t="s">
        <v>268</v>
      </c>
      <c r="CJ612" s="298" t="s">
        <v>268</v>
      </c>
      <c r="CK612" s="298" t="s">
        <v>736</v>
      </c>
      <c r="CL612" s="274" t="s">
        <v>268</v>
      </c>
      <c r="CM612" s="274" t="s">
        <v>268</v>
      </c>
      <c r="CN612" s="274" t="s">
        <v>268</v>
      </c>
      <c r="CO612" s="274" t="s">
        <v>268</v>
      </c>
      <c r="CP612" s="274" t="s">
        <v>268</v>
      </c>
      <c r="CQ612" s="274" t="s">
        <v>268</v>
      </c>
      <c r="CR612" s="274" t="s">
        <v>877</v>
      </c>
      <c r="CS612" s="274">
        <v>68.73</v>
      </c>
      <c r="CT612" s="274" t="s">
        <v>268</v>
      </c>
      <c r="CU612" s="274">
        <v>68.73</v>
      </c>
      <c r="CV612" s="274">
        <v>365</v>
      </c>
      <c r="CW612" s="274" t="s">
        <v>878</v>
      </c>
      <c r="CX612" s="274" t="s">
        <v>835</v>
      </c>
      <c r="CY612" s="274" t="s">
        <v>836</v>
      </c>
      <c r="CZ612" s="274" t="s">
        <v>837</v>
      </c>
      <c r="DA612" s="274" t="s">
        <v>268</v>
      </c>
      <c r="DB612" s="274" t="s">
        <v>268</v>
      </c>
      <c r="DC612" s="274" t="s">
        <v>268</v>
      </c>
      <c r="DD612" s="274" t="s">
        <v>268</v>
      </c>
      <c r="DE612" s="274" t="s">
        <v>268</v>
      </c>
      <c r="DF612" s="274" t="s">
        <v>268</v>
      </c>
      <c r="DG612" s="299">
        <f>IFERROR(IF(CA612="D",IF(CK612="A dispo.",CD612*VLOOKUP('DATI INPUT'!$F$27,TARIFFE_UD,2,FALSE),CD612*VLOOKUP(CK612,TARIFFE_UD,2,FALSE)),CD612*VLOOKUP(CB612-100,TARIFFE_UND,2,FALSE)),0)</f>
        <v>26.134363159834543</v>
      </c>
      <c r="DH612" s="299">
        <f>IFERROR(IF(CA612="D",IF(CK612="A dispo.",CF612*VLOOKUP('DATI INPUT'!$F$27,TARIFFE_UD,3,FALSE),CF612*VLOOKUP(CK612,TARIFFE_UD,3,FALSE)),CF612*VLOOKUP(CB612-100,TARIFFE_UND,3,FALSE)),0)</f>
        <v>60.367780403072892</v>
      </c>
    </row>
    <row r="613" spans="1:112" hidden="1" x14ac:dyDescent="0.25">
      <c r="A613" s="274" t="s">
        <v>5488</v>
      </c>
      <c r="B613" s="274" t="s">
        <v>5489</v>
      </c>
      <c r="C613" s="274" t="s">
        <v>5490</v>
      </c>
      <c r="D613" s="274" t="s">
        <v>5491</v>
      </c>
      <c r="E613" s="274" t="s">
        <v>268</v>
      </c>
      <c r="F613" s="274" t="s">
        <v>156</v>
      </c>
      <c r="G613" s="274" t="s">
        <v>5492</v>
      </c>
      <c r="H613" s="274" t="s">
        <v>5493</v>
      </c>
      <c r="I613" s="274" t="s">
        <v>4999</v>
      </c>
      <c r="J613" s="274" t="s">
        <v>156</v>
      </c>
      <c r="K613" s="274" t="s">
        <v>5494</v>
      </c>
      <c r="L613" s="274" t="s">
        <v>960</v>
      </c>
      <c r="M613" s="274" t="s">
        <v>5495</v>
      </c>
      <c r="N613" s="274" t="s">
        <v>5496</v>
      </c>
      <c r="O613" s="274" t="s">
        <v>5497</v>
      </c>
      <c r="P613" s="274" t="s">
        <v>5498</v>
      </c>
      <c r="Q613" s="274" t="s">
        <v>329</v>
      </c>
      <c r="R613" s="274" t="s">
        <v>268</v>
      </c>
      <c r="S613" s="274" t="s">
        <v>268</v>
      </c>
      <c r="T613" s="274" t="s">
        <v>268</v>
      </c>
      <c r="U613" s="274" t="s">
        <v>268</v>
      </c>
      <c r="V613" s="274" t="s">
        <v>268</v>
      </c>
      <c r="W613" s="274" t="s">
        <v>5499</v>
      </c>
      <c r="X613" s="274" t="s">
        <v>613</v>
      </c>
      <c r="Y613" s="274" t="s">
        <v>935</v>
      </c>
      <c r="Z613" s="274" t="s">
        <v>268</v>
      </c>
      <c r="AA613" s="274" t="s">
        <v>268</v>
      </c>
      <c r="AB613" s="274" t="s">
        <v>268</v>
      </c>
      <c r="AC613" s="274" t="s">
        <v>268</v>
      </c>
      <c r="AD613" s="274" t="s">
        <v>268</v>
      </c>
      <c r="AE613" s="274" t="s">
        <v>287</v>
      </c>
      <c r="AF613" s="274" t="s">
        <v>1811</v>
      </c>
      <c r="AG613" s="274" t="s">
        <v>875</v>
      </c>
      <c r="AH613" s="274" t="s">
        <v>1848</v>
      </c>
      <c r="AI613" s="274" t="s">
        <v>552</v>
      </c>
      <c r="AJ613" s="274" t="s">
        <v>268</v>
      </c>
      <c r="AK613" s="274" t="s">
        <v>395</v>
      </c>
      <c r="AL613" s="274" t="s">
        <v>268</v>
      </c>
      <c r="AM613" s="274" t="s">
        <v>405</v>
      </c>
      <c r="AN613" s="274" t="s">
        <v>287</v>
      </c>
      <c r="AO613" s="274" t="s">
        <v>1811</v>
      </c>
      <c r="AP613" s="274" t="s">
        <v>875</v>
      </c>
      <c r="AQ613" s="274" t="s">
        <v>1848</v>
      </c>
      <c r="AR613" s="274" t="s">
        <v>552</v>
      </c>
      <c r="AS613" s="274" t="s">
        <v>268</v>
      </c>
      <c r="AT613" s="274" t="s">
        <v>377</v>
      </c>
      <c r="AU613" s="274" t="s">
        <v>268</v>
      </c>
      <c r="AV613" s="274" t="s">
        <v>405</v>
      </c>
      <c r="AW613" s="274" t="s">
        <v>287</v>
      </c>
      <c r="AX613" s="274" t="s">
        <v>1811</v>
      </c>
      <c r="AY613" s="274" t="s">
        <v>875</v>
      </c>
      <c r="AZ613" s="274" t="s">
        <v>1848</v>
      </c>
      <c r="BA613" s="274" t="s">
        <v>552</v>
      </c>
      <c r="BB613" s="274" t="s">
        <v>268</v>
      </c>
      <c r="BC613" s="274" t="s">
        <v>381</v>
      </c>
      <c r="BD613" s="274" t="s">
        <v>268</v>
      </c>
      <c r="BE613" s="274" t="s">
        <v>405</v>
      </c>
      <c r="BF613" s="274" t="s">
        <v>287</v>
      </c>
      <c r="BG613" s="274" t="s">
        <v>1811</v>
      </c>
      <c r="BH613" s="274" t="s">
        <v>875</v>
      </c>
      <c r="BI613" s="274" t="s">
        <v>1848</v>
      </c>
      <c r="BJ613" s="274" t="s">
        <v>552</v>
      </c>
      <c r="BK613" s="274" t="s">
        <v>268</v>
      </c>
      <c r="BL613" s="274" t="s">
        <v>366</v>
      </c>
      <c r="BM613" s="274" t="s">
        <v>268</v>
      </c>
      <c r="BN613" s="274" t="s">
        <v>405</v>
      </c>
      <c r="BO613" s="274" t="s">
        <v>268</v>
      </c>
      <c r="BP613" s="274" t="s">
        <v>268</v>
      </c>
      <c r="BQ613" s="274" t="s">
        <v>268</v>
      </c>
      <c r="BR613" s="274" t="s">
        <v>268</v>
      </c>
      <c r="BS613" s="274" t="s">
        <v>268</v>
      </c>
      <c r="BT613" s="274" t="s">
        <v>268</v>
      </c>
      <c r="BU613" s="274" t="s">
        <v>268</v>
      </c>
      <c r="BV613" s="274" t="s">
        <v>268</v>
      </c>
      <c r="BW613" s="274" t="s">
        <v>268</v>
      </c>
      <c r="BX613" s="274" t="s">
        <v>268</v>
      </c>
      <c r="BY613" s="295">
        <v>200</v>
      </c>
      <c r="BZ613" s="295">
        <v>200</v>
      </c>
      <c r="CA613" s="298" t="s">
        <v>142</v>
      </c>
      <c r="CB613" s="297">
        <v>122</v>
      </c>
      <c r="CC613" s="284">
        <f t="shared" si="38"/>
        <v>0</v>
      </c>
      <c r="CD613" s="295">
        <f t="shared" si="39"/>
        <v>200</v>
      </c>
      <c r="CE613" s="284">
        <f t="shared" si="40"/>
        <v>0</v>
      </c>
      <c r="CF613" s="295">
        <f t="shared" si="41"/>
        <v>1</v>
      </c>
      <c r="CG613" s="274" t="s">
        <v>876</v>
      </c>
      <c r="CH613" s="274" t="s">
        <v>268</v>
      </c>
      <c r="CI613" s="274" t="s">
        <v>268</v>
      </c>
      <c r="CJ613" s="298" t="s">
        <v>268</v>
      </c>
      <c r="CK613" s="298" t="s">
        <v>736</v>
      </c>
      <c r="CL613" s="274" t="s">
        <v>268</v>
      </c>
      <c r="CM613" s="274" t="s">
        <v>268</v>
      </c>
      <c r="CN613" s="274" t="s">
        <v>268</v>
      </c>
      <c r="CO613" s="274" t="s">
        <v>268</v>
      </c>
      <c r="CP613" s="274" t="s">
        <v>268</v>
      </c>
      <c r="CQ613" s="274" t="s">
        <v>268</v>
      </c>
      <c r="CR613" s="274" t="s">
        <v>877</v>
      </c>
      <c r="CS613" s="274">
        <v>150.56</v>
      </c>
      <c r="CT613" s="274" t="s">
        <v>268</v>
      </c>
      <c r="CU613" s="274">
        <v>150.56</v>
      </c>
      <c r="CV613" s="274">
        <v>365</v>
      </c>
      <c r="CW613" s="274" t="s">
        <v>878</v>
      </c>
      <c r="CX613" s="274" t="s">
        <v>835</v>
      </c>
      <c r="CY613" s="274" t="s">
        <v>836</v>
      </c>
      <c r="CZ613" s="274" t="s">
        <v>837</v>
      </c>
      <c r="DA613" s="274" t="s">
        <v>268</v>
      </c>
      <c r="DB613" s="274" t="s">
        <v>268</v>
      </c>
      <c r="DC613" s="274" t="s">
        <v>268</v>
      </c>
      <c r="DD613" s="274" t="s">
        <v>268</v>
      </c>
      <c r="DE613" s="274" t="s">
        <v>268</v>
      </c>
      <c r="DF613" s="274" t="s">
        <v>268</v>
      </c>
      <c r="DG613" s="299">
        <f>IFERROR(IF(CA613="D",IF(CK613="A dispo.",CD613*VLOOKUP('DATI INPUT'!$F$27,TARIFFE_UD,2,FALSE),CD613*VLOOKUP(CK613,TARIFFE_UD,2,FALSE)),CD613*VLOOKUP(CB613-100,TARIFFE_UND,2,FALSE)),0)</f>
        <v>158.39007975657299</v>
      </c>
      <c r="DH613" s="299">
        <f>IFERROR(IF(CA613="D",IF(CK613="A dispo.",CF613*VLOOKUP('DATI INPUT'!$F$27,TARIFFE_UD,3,FALSE),CF613*VLOOKUP(CK613,TARIFFE_UD,3,FALSE)),CF613*VLOOKUP(CB613-100,TARIFFE_UND,3,FALSE)),0)</f>
        <v>60.367780403072892</v>
      </c>
    </row>
    <row r="614" spans="1:112" hidden="1" x14ac:dyDescent="0.25">
      <c r="A614" s="274" t="s">
        <v>5500</v>
      </c>
      <c r="B614" s="274" t="s">
        <v>5489</v>
      </c>
      <c r="C614" s="274" t="s">
        <v>662</v>
      </c>
      <c r="D614" s="274" t="s">
        <v>5491</v>
      </c>
      <c r="E614" s="274" t="s">
        <v>268</v>
      </c>
      <c r="F614" s="274" t="s">
        <v>156</v>
      </c>
      <c r="G614" s="274" t="s">
        <v>5492</v>
      </c>
      <c r="H614" s="274" t="s">
        <v>5493</v>
      </c>
      <c r="I614" s="274" t="s">
        <v>4999</v>
      </c>
      <c r="J614" s="274" t="s">
        <v>156</v>
      </c>
      <c r="K614" s="274" t="s">
        <v>5494</v>
      </c>
      <c r="L614" s="274" t="s">
        <v>960</v>
      </c>
      <c r="M614" s="274" t="s">
        <v>5495</v>
      </c>
      <c r="N614" s="274" t="s">
        <v>5496</v>
      </c>
      <c r="O614" s="274" t="s">
        <v>5497</v>
      </c>
      <c r="P614" s="274" t="s">
        <v>5498</v>
      </c>
      <c r="Q614" s="274" t="s">
        <v>329</v>
      </c>
      <c r="R614" s="274" t="s">
        <v>268</v>
      </c>
      <c r="S614" s="274" t="s">
        <v>268</v>
      </c>
      <c r="T614" s="274" t="s">
        <v>268</v>
      </c>
      <c r="U614" s="274" t="s">
        <v>268</v>
      </c>
      <c r="V614" s="274" t="s">
        <v>268</v>
      </c>
      <c r="W614" s="274" t="s">
        <v>5501</v>
      </c>
      <c r="X614" s="274" t="s">
        <v>2617</v>
      </c>
      <c r="Y614" s="274" t="s">
        <v>271</v>
      </c>
      <c r="Z614" s="274" t="s">
        <v>268</v>
      </c>
      <c r="AA614" s="274" t="s">
        <v>268</v>
      </c>
      <c r="AB614" s="274" t="s">
        <v>268</v>
      </c>
      <c r="AC614" s="274" t="s">
        <v>268</v>
      </c>
      <c r="AD614" s="274" t="s">
        <v>268</v>
      </c>
      <c r="AE614" s="274" t="s">
        <v>287</v>
      </c>
      <c r="AF614" s="274" t="s">
        <v>1811</v>
      </c>
      <c r="AG614" s="274" t="s">
        <v>875</v>
      </c>
      <c r="AH614" s="274" t="s">
        <v>1848</v>
      </c>
      <c r="AI614" s="274" t="s">
        <v>552</v>
      </c>
      <c r="AJ614" s="274" t="s">
        <v>268</v>
      </c>
      <c r="AK614" s="274" t="s">
        <v>377</v>
      </c>
      <c r="AL614" s="274" t="s">
        <v>268</v>
      </c>
      <c r="AM614" s="274" t="s">
        <v>405</v>
      </c>
      <c r="AN614" s="274" t="s">
        <v>268</v>
      </c>
      <c r="AO614" s="274" t="s">
        <v>268</v>
      </c>
      <c r="AP614" s="274" t="s">
        <v>268</v>
      </c>
      <c r="AQ614" s="274" t="s">
        <v>268</v>
      </c>
      <c r="AR614" s="274" t="s">
        <v>268</v>
      </c>
      <c r="AS614" s="274" t="s">
        <v>268</v>
      </c>
      <c r="AT614" s="274" t="s">
        <v>268</v>
      </c>
      <c r="AU614" s="274" t="s">
        <v>268</v>
      </c>
      <c r="AV614" s="274" t="s">
        <v>268</v>
      </c>
      <c r="AW614" s="274" t="s">
        <v>268</v>
      </c>
      <c r="AX614" s="274" t="s">
        <v>268</v>
      </c>
      <c r="AY614" s="274" t="s">
        <v>268</v>
      </c>
      <c r="AZ614" s="274" t="s">
        <v>268</v>
      </c>
      <c r="BA614" s="274" t="s">
        <v>268</v>
      </c>
      <c r="BB614" s="274" t="s">
        <v>268</v>
      </c>
      <c r="BC614" s="274" t="s">
        <v>268</v>
      </c>
      <c r="BD614" s="274" t="s">
        <v>268</v>
      </c>
      <c r="BE614" s="274" t="s">
        <v>268</v>
      </c>
      <c r="BF614" s="274" t="s">
        <v>268</v>
      </c>
      <c r="BG614" s="274" t="s">
        <v>268</v>
      </c>
      <c r="BH614" s="274" t="s">
        <v>268</v>
      </c>
      <c r="BI614" s="274" t="s">
        <v>268</v>
      </c>
      <c r="BJ614" s="274" t="s">
        <v>268</v>
      </c>
      <c r="BK614" s="274" t="s">
        <v>268</v>
      </c>
      <c r="BL614" s="274" t="s">
        <v>268</v>
      </c>
      <c r="BM614" s="274" t="s">
        <v>268</v>
      </c>
      <c r="BN614" s="274" t="s">
        <v>268</v>
      </c>
      <c r="BO614" s="274" t="s">
        <v>268</v>
      </c>
      <c r="BP614" s="274" t="s">
        <v>268</v>
      </c>
      <c r="BQ614" s="274" t="s">
        <v>268</v>
      </c>
      <c r="BR614" s="274" t="s">
        <v>268</v>
      </c>
      <c r="BS614" s="274" t="s">
        <v>268</v>
      </c>
      <c r="BT614" s="274" t="s">
        <v>268</v>
      </c>
      <c r="BU614" s="274" t="s">
        <v>268</v>
      </c>
      <c r="BV614" s="274" t="s">
        <v>268</v>
      </c>
      <c r="BW614" s="274" t="s">
        <v>268</v>
      </c>
      <c r="BX614" s="274" t="s">
        <v>268</v>
      </c>
      <c r="BY614" s="295">
        <v>10</v>
      </c>
      <c r="BZ614" s="295">
        <v>10</v>
      </c>
      <c r="CA614" s="298" t="s">
        <v>142</v>
      </c>
      <c r="CB614" s="297">
        <v>123</v>
      </c>
      <c r="CC614" s="284">
        <f t="shared" si="38"/>
        <v>0</v>
      </c>
      <c r="CD614" s="295">
        <f t="shared" si="39"/>
        <v>10</v>
      </c>
      <c r="CE614" s="284">
        <f t="shared" si="40"/>
        <v>1</v>
      </c>
      <c r="CF614" s="295">
        <f t="shared" si="41"/>
        <v>0</v>
      </c>
      <c r="CG614" s="274" t="s">
        <v>1817</v>
      </c>
      <c r="CH614" s="274" t="s">
        <v>268</v>
      </c>
      <c r="CI614" s="274" t="s">
        <v>268</v>
      </c>
      <c r="CJ614" s="298" t="s">
        <v>268</v>
      </c>
      <c r="CK614" s="298" t="s">
        <v>736</v>
      </c>
      <c r="CL614" s="274" t="s">
        <v>268</v>
      </c>
      <c r="CM614" s="274" t="s">
        <v>268</v>
      </c>
      <c r="CN614" s="274" t="s">
        <v>268</v>
      </c>
      <c r="CO614" s="274" t="s">
        <v>268</v>
      </c>
      <c r="CP614" s="274" t="s">
        <v>268</v>
      </c>
      <c r="CQ614" s="274" t="s">
        <v>268</v>
      </c>
      <c r="CR614" s="274" t="s">
        <v>877</v>
      </c>
      <c r="CS614" s="274">
        <v>4.9000000000000004</v>
      </c>
      <c r="CT614" s="274" t="s">
        <v>268</v>
      </c>
      <c r="CU614" s="274">
        <v>4.9000000000000004</v>
      </c>
      <c r="CV614" s="274">
        <v>365</v>
      </c>
      <c r="CW614" s="274" t="s">
        <v>878</v>
      </c>
      <c r="CX614" s="274" t="s">
        <v>835</v>
      </c>
      <c r="CY614" s="274" t="s">
        <v>836</v>
      </c>
      <c r="CZ614" s="274" t="s">
        <v>837</v>
      </c>
      <c r="DA614" s="274" t="s">
        <v>268</v>
      </c>
      <c r="DB614" s="274" t="s">
        <v>268</v>
      </c>
      <c r="DC614" s="274" t="s">
        <v>268</v>
      </c>
      <c r="DD614" s="274" t="s">
        <v>268</v>
      </c>
      <c r="DE614" s="274" t="s">
        <v>268</v>
      </c>
      <c r="DF614" s="274" t="s">
        <v>268</v>
      </c>
      <c r="DG614" s="299">
        <f>IFERROR(IF(CA614="D",IF(CK614="A dispo.",CD614*VLOOKUP('DATI INPUT'!$F$27,TARIFFE_UD,2,FALSE),CD614*VLOOKUP(CK614,TARIFFE_UD,2,FALSE)),CD614*VLOOKUP(CB614-100,TARIFFE_UND,2,FALSE)),0)</f>
        <v>7.9195039878286488</v>
      </c>
      <c r="DH614" s="299">
        <f>IFERROR(IF(CA614="D",IF(CK614="A dispo.",CF614*VLOOKUP('DATI INPUT'!$F$27,TARIFFE_UD,3,FALSE),CF614*VLOOKUP(CK614,TARIFFE_UD,3,FALSE)),CF614*VLOOKUP(CB614-100,TARIFFE_UND,3,FALSE)),0)</f>
        <v>0</v>
      </c>
    </row>
    <row r="615" spans="1:112" hidden="1" x14ac:dyDescent="0.25">
      <c r="A615" s="274" t="s">
        <v>5502</v>
      </c>
      <c r="B615" s="274" t="s">
        <v>1553</v>
      </c>
      <c r="C615" s="274" t="s">
        <v>5503</v>
      </c>
      <c r="D615" s="274" t="s">
        <v>5504</v>
      </c>
      <c r="E615" s="274" t="s">
        <v>5504</v>
      </c>
      <c r="F615" s="274" t="s">
        <v>155</v>
      </c>
      <c r="G615" s="274" t="s">
        <v>5505</v>
      </c>
      <c r="H615" s="274" t="s">
        <v>268</v>
      </c>
      <c r="I615" s="274" t="s">
        <v>268</v>
      </c>
      <c r="J615" s="274" t="s">
        <v>268</v>
      </c>
      <c r="K615" s="274" t="s">
        <v>268</v>
      </c>
      <c r="L615" s="274" t="s">
        <v>268</v>
      </c>
      <c r="M615" s="274" t="s">
        <v>1991</v>
      </c>
      <c r="N615" s="274" t="s">
        <v>984</v>
      </c>
      <c r="O615" s="274" t="s">
        <v>873</v>
      </c>
      <c r="P615" s="274" t="s">
        <v>1847</v>
      </c>
      <c r="Q615" s="274" t="s">
        <v>1992</v>
      </c>
      <c r="R615" s="274" t="s">
        <v>268</v>
      </c>
      <c r="S615" s="274" t="s">
        <v>268</v>
      </c>
      <c r="T615" s="274" t="s">
        <v>268</v>
      </c>
      <c r="U615" s="274" t="s">
        <v>268</v>
      </c>
      <c r="V615" s="274" t="s">
        <v>268</v>
      </c>
      <c r="W615" s="274" t="s">
        <v>1991</v>
      </c>
      <c r="X615" s="274" t="s">
        <v>1847</v>
      </c>
      <c r="Y615" s="274" t="s">
        <v>1992</v>
      </c>
      <c r="Z615" s="274" t="s">
        <v>268</v>
      </c>
      <c r="AA615" s="274" t="s">
        <v>268</v>
      </c>
      <c r="AB615" s="274" t="s">
        <v>268</v>
      </c>
      <c r="AC615" s="274" t="s">
        <v>268</v>
      </c>
      <c r="AD615" s="274" t="s">
        <v>268</v>
      </c>
      <c r="AE615" s="274" t="s">
        <v>268</v>
      </c>
      <c r="AF615" s="274" t="s">
        <v>268</v>
      </c>
      <c r="AG615" s="274" t="s">
        <v>268</v>
      </c>
      <c r="AH615" s="274" t="s">
        <v>268</v>
      </c>
      <c r="AI615" s="274" t="s">
        <v>268</v>
      </c>
      <c r="AJ615" s="274" t="s">
        <v>268</v>
      </c>
      <c r="AK615" s="274" t="s">
        <v>268</v>
      </c>
      <c r="AL615" s="274" t="s">
        <v>268</v>
      </c>
      <c r="AM615" s="274" t="s">
        <v>268</v>
      </c>
      <c r="AN615" s="274" t="s">
        <v>268</v>
      </c>
      <c r="AO615" s="274" t="s">
        <v>268</v>
      </c>
      <c r="AP615" s="274" t="s">
        <v>268</v>
      </c>
      <c r="AQ615" s="274" t="s">
        <v>268</v>
      </c>
      <c r="AR615" s="274" t="s">
        <v>268</v>
      </c>
      <c r="AS615" s="274" t="s">
        <v>268</v>
      </c>
      <c r="AT615" s="274" t="s">
        <v>268</v>
      </c>
      <c r="AU615" s="274" t="s">
        <v>268</v>
      </c>
      <c r="AV615" s="274" t="s">
        <v>268</v>
      </c>
      <c r="AW615" s="274" t="s">
        <v>268</v>
      </c>
      <c r="AX615" s="274" t="s">
        <v>268</v>
      </c>
      <c r="AY615" s="274" t="s">
        <v>268</v>
      </c>
      <c r="AZ615" s="274" t="s">
        <v>268</v>
      </c>
      <c r="BA615" s="274" t="s">
        <v>268</v>
      </c>
      <c r="BB615" s="274" t="s">
        <v>268</v>
      </c>
      <c r="BC615" s="274" t="s">
        <v>268</v>
      </c>
      <c r="BD615" s="274" t="s">
        <v>268</v>
      </c>
      <c r="BE615" s="274" t="s">
        <v>268</v>
      </c>
      <c r="BF615" s="274" t="s">
        <v>268</v>
      </c>
      <c r="BG615" s="274" t="s">
        <v>268</v>
      </c>
      <c r="BH615" s="274" t="s">
        <v>268</v>
      </c>
      <c r="BI615" s="274" t="s">
        <v>268</v>
      </c>
      <c r="BJ615" s="274" t="s">
        <v>268</v>
      </c>
      <c r="BK615" s="274" t="s">
        <v>268</v>
      </c>
      <c r="BL615" s="274" t="s">
        <v>268</v>
      </c>
      <c r="BM615" s="274" t="s">
        <v>268</v>
      </c>
      <c r="BN615" s="274" t="s">
        <v>268</v>
      </c>
      <c r="BO615" s="274" t="s">
        <v>268</v>
      </c>
      <c r="BP615" s="274" t="s">
        <v>268</v>
      </c>
      <c r="BQ615" s="274" t="s">
        <v>268</v>
      </c>
      <c r="BR615" s="274" t="s">
        <v>268</v>
      </c>
      <c r="BS615" s="274" t="s">
        <v>268</v>
      </c>
      <c r="BT615" s="274" t="s">
        <v>268</v>
      </c>
      <c r="BU615" s="274" t="s">
        <v>268</v>
      </c>
      <c r="BV615" s="274" t="s">
        <v>268</v>
      </c>
      <c r="BW615" s="274" t="s">
        <v>268</v>
      </c>
      <c r="BX615" s="274" t="s">
        <v>268</v>
      </c>
      <c r="BY615" s="295">
        <v>15</v>
      </c>
      <c r="BZ615" s="295">
        <v>15</v>
      </c>
      <c r="CA615" s="298" t="s">
        <v>142</v>
      </c>
      <c r="CB615" s="297">
        <v>122</v>
      </c>
      <c r="CC615" s="284">
        <f t="shared" si="38"/>
        <v>0</v>
      </c>
      <c r="CD615" s="295">
        <f t="shared" si="39"/>
        <v>15</v>
      </c>
      <c r="CE615" s="284">
        <f t="shared" si="40"/>
        <v>0</v>
      </c>
      <c r="CF615" s="295">
        <f t="shared" si="41"/>
        <v>1</v>
      </c>
      <c r="CG615" s="274" t="s">
        <v>876</v>
      </c>
      <c r="CH615" s="274" t="s">
        <v>268</v>
      </c>
      <c r="CI615" s="274" t="s">
        <v>268</v>
      </c>
      <c r="CJ615" s="298" t="s">
        <v>268</v>
      </c>
      <c r="CK615" s="298" t="s">
        <v>736</v>
      </c>
      <c r="CL615" s="274" t="s">
        <v>268</v>
      </c>
      <c r="CM615" s="274" t="s">
        <v>268</v>
      </c>
      <c r="CN615" s="274" t="s">
        <v>268</v>
      </c>
      <c r="CO615" s="274" t="s">
        <v>268</v>
      </c>
      <c r="CP615" s="274" t="s">
        <v>268</v>
      </c>
      <c r="CQ615" s="274" t="s">
        <v>268</v>
      </c>
      <c r="CR615" s="274" t="s">
        <v>877</v>
      </c>
      <c r="CS615" s="274">
        <v>59.91</v>
      </c>
      <c r="CT615" s="274" t="s">
        <v>268</v>
      </c>
      <c r="CU615" s="274">
        <v>59.91</v>
      </c>
      <c r="CV615" s="274">
        <v>365</v>
      </c>
      <c r="CW615" s="274" t="s">
        <v>878</v>
      </c>
      <c r="CX615" s="274" t="s">
        <v>835</v>
      </c>
      <c r="CY615" s="274" t="s">
        <v>836</v>
      </c>
      <c r="CZ615" s="274" t="s">
        <v>837</v>
      </c>
      <c r="DA615" s="274" t="s">
        <v>268</v>
      </c>
      <c r="DB615" s="274" t="s">
        <v>268</v>
      </c>
      <c r="DC615" s="274" t="s">
        <v>268</v>
      </c>
      <c r="DD615" s="274" t="s">
        <v>268</v>
      </c>
      <c r="DE615" s="274" t="s">
        <v>268</v>
      </c>
      <c r="DF615" s="274" t="s">
        <v>268</v>
      </c>
      <c r="DG615" s="299">
        <f>IFERROR(IF(CA615="D",IF(CK615="A dispo.",CD615*VLOOKUP('DATI INPUT'!$F$27,TARIFFE_UD,2,FALSE),CD615*VLOOKUP(CK615,TARIFFE_UD,2,FALSE)),CD615*VLOOKUP(CB615-100,TARIFFE_UND,2,FALSE)),0)</f>
        <v>11.879255981742974</v>
      </c>
      <c r="DH615" s="299">
        <f>IFERROR(IF(CA615="D",IF(CK615="A dispo.",CF615*VLOOKUP('DATI INPUT'!$F$27,TARIFFE_UD,3,FALSE),CF615*VLOOKUP(CK615,TARIFFE_UD,3,FALSE)),CF615*VLOOKUP(CB615-100,TARIFFE_UND,3,FALSE)),0)</f>
        <v>60.367780403072892</v>
      </c>
    </row>
    <row r="616" spans="1:112" x14ac:dyDescent="0.25">
      <c r="A616" s="274" t="s">
        <v>5506</v>
      </c>
      <c r="B616" s="274" t="s">
        <v>5507</v>
      </c>
      <c r="C616" s="274" t="s">
        <v>663</v>
      </c>
      <c r="D616" s="274" t="s">
        <v>5508</v>
      </c>
      <c r="E616" s="274" t="s">
        <v>268</v>
      </c>
      <c r="F616" s="274" t="s">
        <v>156</v>
      </c>
      <c r="G616" s="274" t="s">
        <v>5509</v>
      </c>
      <c r="H616" s="274" t="s">
        <v>1777</v>
      </c>
      <c r="I616" s="274" t="s">
        <v>5510</v>
      </c>
      <c r="J616" s="274" t="s">
        <v>274</v>
      </c>
      <c r="K616" s="274" t="s">
        <v>5511</v>
      </c>
      <c r="L616" s="274" t="s">
        <v>960</v>
      </c>
      <c r="M616" s="274" t="s">
        <v>5512</v>
      </c>
      <c r="N616" s="274" t="s">
        <v>984</v>
      </c>
      <c r="O616" s="274" t="s">
        <v>873</v>
      </c>
      <c r="P616" s="274" t="s">
        <v>1962</v>
      </c>
      <c r="Q616" s="274" t="s">
        <v>269</v>
      </c>
      <c r="R616" s="274" t="s">
        <v>268</v>
      </c>
      <c r="S616" s="274" t="s">
        <v>268</v>
      </c>
      <c r="T616" s="274" t="s">
        <v>268</v>
      </c>
      <c r="U616" s="274" t="s">
        <v>268</v>
      </c>
      <c r="V616" s="274" t="s">
        <v>268</v>
      </c>
      <c r="W616" s="274" t="s">
        <v>5512</v>
      </c>
      <c r="X616" s="274" t="s">
        <v>1962</v>
      </c>
      <c r="Y616" s="274" t="s">
        <v>269</v>
      </c>
      <c r="Z616" s="274" t="s">
        <v>268</v>
      </c>
      <c r="AA616" s="274" t="s">
        <v>268</v>
      </c>
      <c r="AB616" s="274" t="s">
        <v>268</v>
      </c>
      <c r="AC616" s="274" t="s">
        <v>268</v>
      </c>
      <c r="AD616" s="274" t="s">
        <v>268</v>
      </c>
      <c r="AE616" s="274" t="s">
        <v>287</v>
      </c>
      <c r="AF616" s="274" t="s">
        <v>1811</v>
      </c>
      <c r="AG616" s="274" t="s">
        <v>875</v>
      </c>
      <c r="AH616" s="274" t="s">
        <v>1963</v>
      </c>
      <c r="AI616" s="274" t="s">
        <v>920</v>
      </c>
      <c r="AJ616" s="274" t="s">
        <v>268</v>
      </c>
      <c r="AK616" s="274" t="s">
        <v>410</v>
      </c>
      <c r="AL616" s="274" t="s">
        <v>268</v>
      </c>
      <c r="AM616" s="274" t="s">
        <v>355</v>
      </c>
      <c r="AN616" s="274" t="s">
        <v>268</v>
      </c>
      <c r="AO616" s="274" t="s">
        <v>268</v>
      </c>
      <c r="AP616" s="274" t="s">
        <v>268</v>
      </c>
      <c r="AQ616" s="274" t="s">
        <v>268</v>
      </c>
      <c r="AR616" s="274" t="s">
        <v>268</v>
      </c>
      <c r="AS616" s="274" t="s">
        <v>268</v>
      </c>
      <c r="AT616" s="274" t="s">
        <v>268</v>
      </c>
      <c r="AU616" s="274" t="s">
        <v>268</v>
      </c>
      <c r="AV616" s="274" t="s">
        <v>268</v>
      </c>
      <c r="AW616" s="274" t="s">
        <v>268</v>
      </c>
      <c r="AX616" s="274" t="s">
        <v>268</v>
      </c>
      <c r="AY616" s="274" t="s">
        <v>268</v>
      </c>
      <c r="AZ616" s="274" t="s">
        <v>268</v>
      </c>
      <c r="BA616" s="274" t="s">
        <v>268</v>
      </c>
      <c r="BB616" s="274" t="s">
        <v>268</v>
      </c>
      <c r="BC616" s="274" t="s">
        <v>268</v>
      </c>
      <c r="BD616" s="274" t="s">
        <v>268</v>
      </c>
      <c r="BE616" s="274" t="s">
        <v>268</v>
      </c>
      <c r="BF616" s="274" t="s">
        <v>268</v>
      </c>
      <c r="BG616" s="274" t="s">
        <v>268</v>
      </c>
      <c r="BH616" s="274" t="s">
        <v>268</v>
      </c>
      <c r="BI616" s="274" t="s">
        <v>268</v>
      </c>
      <c r="BJ616" s="274" t="s">
        <v>268</v>
      </c>
      <c r="BK616" s="274" t="s">
        <v>268</v>
      </c>
      <c r="BL616" s="274" t="s">
        <v>268</v>
      </c>
      <c r="BM616" s="274" t="s">
        <v>268</v>
      </c>
      <c r="BN616" s="274" t="s">
        <v>268</v>
      </c>
      <c r="BO616" s="274" t="s">
        <v>268</v>
      </c>
      <c r="BP616" s="274" t="s">
        <v>268</v>
      </c>
      <c r="BQ616" s="274" t="s">
        <v>268</v>
      </c>
      <c r="BR616" s="274" t="s">
        <v>268</v>
      </c>
      <c r="BS616" s="274" t="s">
        <v>268</v>
      </c>
      <c r="BT616" s="274" t="s">
        <v>268</v>
      </c>
      <c r="BU616" s="274" t="s">
        <v>268</v>
      </c>
      <c r="BV616" s="274" t="s">
        <v>268</v>
      </c>
      <c r="BW616" s="274" t="s">
        <v>268</v>
      </c>
      <c r="BX616" s="274" t="s">
        <v>268</v>
      </c>
      <c r="BY616" s="295">
        <v>40</v>
      </c>
      <c r="BZ616" s="295">
        <v>40</v>
      </c>
      <c r="CA616" s="298" t="s">
        <v>142</v>
      </c>
      <c r="CB616" s="297">
        <v>122</v>
      </c>
      <c r="CC616" s="284">
        <f t="shared" si="38"/>
        <v>0</v>
      </c>
      <c r="CD616" s="295">
        <f t="shared" si="39"/>
        <v>40</v>
      </c>
      <c r="CE616" s="284">
        <f t="shared" si="40"/>
        <v>0</v>
      </c>
      <c r="CF616" s="295">
        <f t="shared" si="41"/>
        <v>1</v>
      </c>
      <c r="CG616" s="274" t="s">
        <v>876</v>
      </c>
      <c r="CH616" s="274" t="s">
        <v>268</v>
      </c>
      <c r="CI616" s="274" t="s">
        <v>268</v>
      </c>
      <c r="CJ616" s="298" t="s">
        <v>271</v>
      </c>
      <c r="CK616" s="297">
        <v>1</v>
      </c>
      <c r="CL616" s="274" t="s">
        <v>268</v>
      </c>
      <c r="CM616" s="274" t="s">
        <v>268</v>
      </c>
      <c r="CN616" s="274" t="s">
        <v>268</v>
      </c>
      <c r="CO616" s="274" t="s">
        <v>268</v>
      </c>
      <c r="CP616" s="274" t="s">
        <v>268</v>
      </c>
      <c r="CQ616" s="274" t="s">
        <v>268</v>
      </c>
      <c r="CR616" s="274" t="s">
        <v>877</v>
      </c>
      <c r="CS616" s="274">
        <v>32.479999999999997</v>
      </c>
      <c r="CT616" s="274" t="s">
        <v>268</v>
      </c>
      <c r="CU616" s="274">
        <v>32.479999999999997</v>
      </c>
      <c r="CV616" s="274">
        <v>365</v>
      </c>
      <c r="CW616" s="274" t="s">
        <v>878</v>
      </c>
      <c r="CX616" s="274" t="s">
        <v>835</v>
      </c>
      <c r="CY616" s="274" t="s">
        <v>836</v>
      </c>
      <c r="CZ616" s="274" t="s">
        <v>837</v>
      </c>
      <c r="DA616" s="274" t="s">
        <v>268</v>
      </c>
      <c r="DB616" s="274" t="s">
        <v>268</v>
      </c>
      <c r="DC616" s="274" t="s">
        <v>268</v>
      </c>
      <c r="DD616" s="274" t="s">
        <v>268</v>
      </c>
      <c r="DE616" s="274" t="s">
        <v>268</v>
      </c>
      <c r="DF616" s="274" t="s">
        <v>268</v>
      </c>
      <c r="DG616" s="299">
        <f>IFERROR(IF(CA616="D",IF(CK616="A dispo.",CD616*VLOOKUP('DATI INPUT'!$F$27,TARIFFE_UD,2,FALSE),CD616*VLOOKUP(CK616,TARIFFE_UD,2,FALSE)),CD616*VLOOKUP(CB616-100,TARIFFE_UND,2,FALSE)),0)</f>
        <v>24.638456851022465</v>
      </c>
      <c r="DH616" s="299">
        <f>IFERROR(IF(CA616="D",IF(CK616="A dispo.",CF616*VLOOKUP('DATI INPUT'!$F$27,TARIFFE_UD,3,FALSE),CF616*VLOOKUP(CK616,TARIFFE_UD,3,FALSE)),CF616*VLOOKUP(CB616-100,TARIFFE_UND,3,FALSE)),0)</f>
        <v>15.164853048114928</v>
      </c>
    </row>
    <row r="617" spans="1:112" x14ac:dyDescent="0.25">
      <c r="A617" s="274" t="s">
        <v>5513</v>
      </c>
      <c r="B617" s="274" t="s">
        <v>5507</v>
      </c>
      <c r="C617" s="274" t="s">
        <v>1455</v>
      </c>
      <c r="D617" s="274" t="s">
        <v>5508</v>
      </c>
      <c r="E617" s="274" t="s">
        <v>268</v>
      </c>
      <c r="F617" s="274" t="s">
        <v>156</v>
      </c>
      <c r="G617" s="274" t="s">
        <v>5509</v>
      </c>
      <c r="H617" s="274" t="s">
        <v>1777</v>
      </c>
      <c r="I617" s="274" t="s">
        <v>5510</v>
      </c>
      <c r="J617" s="274" t="s">
        <v>274</v>
      </c>
      <c r="K617" s="274" t="s">
        <v>5511</v>
      </c>
      <c r="L617" s="274" t="s">
        <v>960</v>
      </c>
      <c r="M617" s="274" t="s">
        <v>5512</v>
      </c>
      <c r="N617" s="274" t="s">
        <v>984</v>
      </c>
      <c r="O617" s="274" t="s">
        <v>873</v>
      </c>
      <c r="P617" s="274" t="s">
        <v>1962</v>
      </c>
      <c r="Q617" s="274" t="s">
        <v>269</v>
      </c>
      <c r="R617" s="274" t="s">
        <v>268</v>
      </c>
      <c r="S617" s="274" t="s">
        <v>268</v>
      </c>
      <c r="T617" s="274" t="s">
        <v>268</v>
      </c>
      <c r="U617" s="274" t="s">
        <v>268</v>
      </c>
      <c r="V617" s="274" t="s">
        <v>268</v>
      </c>
      <c r="W617" s="274" t="s">
        <v>5512</v>
      </c>
      <c r="X617" s="274" t="s">
        <v>1962</v>
      </c>
      <c r="Y617" s="274" t="s">
        <v>269</v>
      </c>
      <c r="Z617" s="274" t="s">
        <v>268</v>
      </c>
      <c r="AA617" s="274" t="s">
        <v>268</v>
      </c>
      <c r="AB617" s="274" t="s">
        <v>268</v>
      </c>
      <c r="AC617" s="274" t="s">
        <v>268</v>
      </c>
      <c r="AD617" s="274" t="s">
        <v>268</v>
      </c>
      <c r="AE617" s="274" t="s">
        <v>287</v>
      </c>
      <c r="AF617" s="274" t="s">
        <v>1811</v>
      </c>
      <c r="AG617" s="274" t="s">
        <v>875</v>
      </c>
      <c r="AH617" s="274" t="s">
        <v>1963</v>
      </c>
      <c r="AI617" s="274" t="s">
        <v>920</v>
      </c>
      <c r="AJ617" s="274" t="s">
        <v>268</v>
      </c>
      <c r="AK617" s="274" t="s">
        <v>354</v>
      </c>
      <c r="AL617" s="274" t="s">
        <v>268</v>
      </c>
      <c r="AM617" s="274" t="s">
        <v>355</v>
      </c>
      <c r="AN617" s="274" t="s">
        <v>268</v>
      </c>
      <c r="AO617" s="274" t="s">
        <v>268</v>
      </c>
      <c r="AP617" s="274" t="s">
        <v>268</v>
      </c>
      <c r="AQ617" s="274" t="s">
        <v>268</v>
      </c>
      <c r="AR617" s="274" t="s">
        <v>268</v>
      </c>
      <c r="AS617" s="274" t="s">
        <v>268</v>
      </c>
      <c r="AT617" s="274" t="s">
        <v>268</v>
      </c>
      <c r="AU617" s="274" t="s">
        <v>268</v>
      </c>
      <c r="AV617" s="274" t="s">
        <v>268</v>
      </c>
      <c r="AW617" s="274" t="s">
        <v>268</v>
      </c>
      <c r="AX617" s="274" t="s">
        <v>268</v>
      </c>
      <c r="AY617" s="274" t="s">
        <v>268</v>
      </c>
      <c r="AZ617" s="274" t="s">
        <v>268</v>
      </c>
      <c r="BA617" s="274" t="s">
        <v>268</v>
      </c>
      <c r="BB617" s="274" t="s">
        <v>268</v>
      </c>
      <c r="BC617" s="274" t="s">
        <v>268</v>
      </c>
      <c r="BD617" s="274" t="s">
        <v>268</v>
      </c>
      <c r="BE617" s="274" t="s">
        <v>268</v>
      </c>
      <c r="BF617" s="274" t="s">
        <v>268</v>
      </c>
      <c r="BG617" s="274" t="s">
        <v>268</v>
      </c>
      <c r="BH617" s="274" t="s">
        <v>268</v>
      </c>
      <c r="BI617" s="274" t="s">
        <v>268</v>
      </c>
      <c r="BJ617" s="274" t="s">
        <v>268</v>
      </c>
      <c r="BK617" s="274" t="s">
        <v>268</v>
      </c>
      <c r="BL617" s="274" t="s">
        <v>268</v>
      </c>
      <c r="BM617" s="274" t="s">
        <v>268</v>
      </c>
      <c r="BN617" s="274" t="s">
        <v>268</v>
      </c>
      <c r="BO617" s="274" t="s">
        <v>268</v>
      </c>
      <c r="BP617" s="274" t="s">
        <v>268</v>
      </c>
      <c r="BQ617" s="274" t="s">
        <v>268</v>
      </c>
      <c r="BR617" s="274" t="s">
        <v>268</v>
      </c>
      <c r="BS617" s="274" t="s">
        <v>268</v>
      </c>
      <c r="BT617" s="274" t="s">
        <v>268</v>
      </c>
      <c r="BU617" s="274" t="s">
        <v>268</v>
      </c>
      <c r="BV617" s="274" t="s">
        <v>268</v>
      </c>
      <c r="BW617" s="274" t="s">
        <v>268</v>
      </c>
      <c r="BX617" s="274" t="s">
        <v>268</v>
      </c>
      <c r="BY617" s="295">
        <v>72.239999999999995</v>
      </c>
      <c r="BZ617" s="295">
        <v>72.239999999999995</v>
      </c>
      <c r="CA617" s="298" t="s">
        <v>142</v>
      </c>
      <c r="CB617" s="297">
        <v>122</v>
      </c>
      <c r="CC617" s="284">
        <f t="shared" si="38"/>
        <v>0</v>
      </c>
      <c r="CD617" s="295">
        <f t="shared" si="39"/>
        <v>72.239999999999995</v>
      </c>
      <c r="CE617" s="284">
        <f t="shared" si="40"/>
        <v>0</v>
      </c>
      <c r="CF617" s="295">
        <f t="shared" si="41"/>
        <v>1</v>
      </c>
      <c r="CG617" s="274" t="s">
        <v>876</v>
      </c>
      <c r="CH617" s="274" t="s">
        <v>268</v>
      </c>
      <c r="CI617" s="274" t="s">
        <v>268</v>
      </c>
      <c r="CJ617" s="298" t="s">
        <v>280</v>
      </c>
      <c r="CK617" s="297">
        <v>2</v>
      </c>
      <c r="CL617" s="274" t="s">
        <v>268</v>
      </c>
      <c r="CM617" s="274" t="s">
        <v>268</v>
      </c>
      <c r="CN617" s="274" t="s">
        <v>268</v>
      </c>
      <c r="CO617" s="274" t="s">
        <v>268</v>
      </c>
      <c r="CP617" s="274" t="s">
        <v>268</v>
      </c>
      <c r="CQ617" s="274" t="s">
        <v>268</v>
      </c>
      <c r="CR617" s="274" t="s">
        <v>877</v>
      </c>
      <c r="CS617" s="274">
        <v>85.07</v>
      </c>
      <c r="CT617" s="274" t="s">
        <v>268</v>
      </c>
      <c r="CU617" s="274">
        <v>85.07</v>
      </c>
      <c r="CV617" s="274">
        <v>365</v>
      </c>
      <c r="CW617" s="274" t="s">
        <v>878</v>
      </c>
      <c r="CX617" s="274" t="s">
        <v>835</v>
      </c>
      <c r="CY617" s="274" t="s">
        <v>836</v>
      </c>
      <c r="CZ617" s="274" t="s">
        <v>837</v>
      </c>
      <c r="DA617" s="274" t="s">
        <v>268</v>
      </c>
      <c r="DB617" s="274" t="s">
        <v>268</v>
      </c>
      <c r="DC617" s="274" t="s">
        <v>268</v>
      </c>
      <c r="DD617" s="274" t="s">
        <v>268</v>
      </c>
      <c r="DE617" s="274" t="s">
        <v>268</v>
      </c>
      <c r="DF617" s="274" t="s">
        <v>268</v>
      </c>
      <c r="DG617" s="299">
        <f>IFERROR(IF(CA617="D",IF(CK617="A dispo.",CD617*VLOOKUP('DATI INPUT'!$F$27,TARIFFE_UD,2,FALSE),CD617*VLOOKUP(CK617,TARIFFE_UD,2,FALSE)),CD617*VLOOKUP(CB617-100,TARIFFE_UND,2,FALSE)),0)</f>
        <v>51.913228585104335</v>
      </c>
      <c r="DH617" s="299">
        <f>IFERROR(IF(CA617="D",IF(CK617="A dispo.",CF617*VLOOKUP('DATI INPUT'!$F$27,TARIFFE_UD,3,FALSE),CF617*VLOOKUP(CK617,TARIFFE_UD,3,FALSE)),CF617*VLOOKUP(CB617-100,TARIFFE_UND,3,FALSE)),0)</f>
        <v>46.077822723118445</v>
      </c>
    </row>
    <row r="618" spans="1:112" x14ac:dyDescent="0.25">
      <c r="A618" s="274" t="s">
        <v>5514</v>
      </c>
      <c r="B618" s="274" t="s">
        <v>5507</v>
      </c>
      <c r="C618" s="274" t="s">
        <v>1456</v>
      </c>
      <c r="D618" s="274" t="s">
        <v>5508</v>
      </c>
      <c r="E618" s="274" t="s">
        <v>268</v>
      </c>
      <c r="F618" s="274" t="s">
        <v>156</v>
      </c>
      <c r="G618" s="274" t="s">
        <v>5509</v>
      </c>
      <c r="H618" s="274" t="s">
        <v>1777</v>
      </c>
      <c r="I618" s="274" t="s">
        <v>5510</v>
      </c>
      <c r="J618" s="274" t="s">
        <v>274</v>
      </c>
      <c r="K618" s="274" t="s">
        <v>5511</v>
      </c>
      <c r="L618" s="274" t="s">
        <v>960</v>
      </c>
      <c r="M618" s="274" t="s">
        <v>5512</v>
      </c>
      <c r="N618" s="274" t="s">
        <v>984</v>
      </c>
      <c r="O618" s="274" t="s">
        <v>873</v>
      </c>
      <c r="P618" s="274" t="s">
        <v>1962</v>
      </c>
      <c r="Q618" s="274" t="s">
        <v>269</v>
      </c>
      <c r="R618" s="274" t="s">
        <v>268</v>
      </c>
      <c r="S618" s="274" t="s">
        <v>268</v>
      </c>
      <c r="T618" s="274" t="s">
        <v>268</v>
      </c>
      <c r="U618" s="274" t="s">
        <v>268</v>
      </c>
      <c r="V618" s="274" t="s">
        <v>268</v>
      </c>
      <c r="W618" s="274" t="s">
        <v>5512</v>
      </c>
      <c r="X618" s="274" t="s">
        <v>1962</v>
      </c>
      <c r="Y618" s="274" t="s">
        <v>269</v>
      </c>
      <c r="Z618" s="274" t="s">
        <v>268</v>
      </c>
      <c r="AA618" s="274" t="s">
        <v>268</v>
      </c>
      <c r="AB618" s="274" t="s">
        <v>268</v>
      </c>
      <c r="AC618" s="274" t="s">
        <v>268</v>
      </c>
      <c r="AD618" s="274" t="s">
        <v>268</v>
      </c>
      <c r="AE618" s="274" t="s">
        <v>287</v>
      </c>
      <c r="AF618" s="274" t="s">
        <v>1811</v>
      </c>
      <c r="AG618" s="274" t="s">
        <v>875</v>
      </c>
      <c r="AH618" s="274" t="s">
        <v>1963</v>
      </c>
      <c r="AI618" s="274" t="s">
        <v>920</v>
      </c>
      <c r="AJ618" s="274" t="s">
        <v>268</v>
      </c>
      <c r="AK618" s="274" t="s">
        <v>395</v>
      </c>
      <c r="AL618" s="274" t="s">
        <v>268</v>
      </c>
      <c r="AM618" s="274" t="s">
        <v>353</v>
      </c>
      <c r="AN618" s="274" t="s">
        <v>268</v>
      </c>
      <c r="AO618" s="274" t="s">
        <v>268</v>
      </c>
      <c r="AP618" s="274" t="s">
        <v>268</v>
      </c>
      <c r="AQ618" s="274" t="s">
        <v>268</v>
      </c>
      <c r="AR618" s="274" t="s">
        <v>268</v>
      </c>
      <c r="AS618" s="274" t="s">
        <v>268</v>
      </c>
      <c r="AT618" s="274" t="s">
        <v>268</v>
      </c>
      <c r="AU618" s="274" t="s">
        <v>268</v>
      </c>
      <c r="AV618" s="274" t="s">
        <v>268</v>
      </c>
      <c r="AW618" s="274" t="s">
        <v>268</v>
      </c>
      <c r="AX618" s="274" t="s">
        <v>268</v>
      </c>
      <c r="AY618" s="274" t="s">
        <v>268</v>
      </c>
      <c r="AZ618" s="274" t="s">
        <v>268</v>
      </c>
      <c r="BA618" s="274" t="s">
        <v>268</v>
      </c>
      <c r="BB618" s="274" t="s">
        <v>268</v>
      </c>
      <c r="BC618" s="274" t="s">
        <v>268</v>
      </c>
      <c r="BD618" s="274" t="s">
        <v>268</v>
      </c>
      <c r="BE618" s="274" t="s">
        <v>268</v>
      </c>
      <c r="BF618" s="274" t="s">
        <v>268</v>
      </c>
      <c r="BG618" s="274" t="s">
        <v>268</v>
      </c>
      <c r="BH618" s="274" t="s">
        <v>268</v>
      </c>
      <c r="BI618" s="274" t="s">
        <v>268</v>
      </c>
      <c r="BJ618" s="274" t="s">
        <v>268</v>
      </c>
      <c r="BK618" s="274" t="s">
        <v>268</v>
      </c>
      <c r="BL618" s="274" t="s">
        <v>268</v>
      </c>
      <c r="BM618" s="274" t="s">
        <v>268</v>
      </c>
      <c r="BN618" s="274" t="s">
        <v>268</v>
      </c>
      <c r="BO618" s="274" t="s">
        <v>268</v>
      </c>
      <c r="BP618" s="274" t="s">
        <v>268</v>
      </c>
      <c r="BQ618" s="274" t="s">
        <v>268</v>
      </c>
      <c r="BR618" s="274" t="s">
        <v>268</v>
      </c>
      <c r="BS618" s="274" t="s">
        <v>268</v>
      </c>
      <c r="BT618" s="274" t="s">
        <v>268</v>
      </c>
      <c r="BU618" s="274" t="s">
        <v>268</v>
      </c>
      <c r="BV618" s="274" t="s">
        <v>268</v>
      </c>
      <c r="BW618" s="274" t="s">
        <v>268</v>
      </c>
      <c r="BX618" s="274" t="s">
        <v>268</v>
      </c>
      <c r="BY618" s="295">
        <v>13.95</v>
      </c>
      <c r="BZ618" s="295">
        <v>13.95</v>
      </c>
      <c r="CA618" s="298" t="s">
        <v>142</v>
      </c>
      <c r="CB618" s="297">
        <v>123</v>
      </c>
      <c r="CC618" s="284">
        <f t="shared" si="38"/>
        <v>0</v>
      </c>
      <c r="CD618" s="295">
        <f t="shared" si="39"/>
        <v>13.95</v>
      </c>
      <c r="CE618" s="284">
        <f t="shared" si="40"/>
        <v>1</v>
      </c>
      <c r="CF618" s="295">
        <f t="shared" si="41"/>
        <v>0</v>
      </c>
      <c r="CG618" s="274" t="s">
        <v>1817</v>
      </c>
      <c r="CH618" s="274" t="s">
        <v>268</v>
      </c>
      <c r="CI618" s="274" t="s">
        <v>268</v>
      </c>
      <c r="CJ618" s="298" t="s">
        <v>280</v>
      </c>
      <c r="CK618" s="297">
        <v>2</v>
      </c>
      <c r="CL618" s="274" t="s">
        <v>268</v>
      </c>
      <c r="CM618" s="274" t="s">
        <v>268</v>
      </c>
      <c r="CN618" s="274" t="s">
        <v>268</v>
      </c>
      <c r="CO618" s="274" t="s">
        <v>268</v>
      </c>
      <c r="CP618" s="274" t="s">
        <v>268</v>
      </c>
      <c r="CQ618" s="274" t="s">
        <v>268</v>
      </c>
      <c r="CR618" s="274" t="s">
        <v>877</v>
      </c>
      <c r="CS618" s="274">
        <v>6.28</v>
      </c>
      <c r="CT618" s="274" t="s">
        <v>268</v>
      </c>
      <c r="CU618" s="274">
        <v>6.28</v>
      </c>
      <c r="CV618" s="274">
        <v>365</v>
      </c>
      <c r="CW618" s="274" t="s">
        <v>878</v>
      </c>
      <c r="CX618" s="274" t="s">
        <v>835</v>
      </c>
      <c r="CY618" s="274" t="s">
        <v>836</v>
      </c>
      <c r="CZ618" s="274" t="s">
        <v>837</v>
      </c>
      <c r="DA618" s="274" t="s">
        <v>268</v>
      </c>
      <c r="DB618" s="274" t="s">
        <v>268</v>
      </c>
      <c r="DC618" s="274" t="s">
        <v>268</v>
      </c>
      <c r="DD618" s="274" t="s">
        <v>268</v>
      </c>
      <c r="DE618" s="274" t="s">
        <v>268</v>
      </c>
      <c r="DF618" s="274" t="s">
        <v>268</v>
      </c>
      <c r="DG618" s="299">
        <f>IFERROR(IF(CA618="D",IF(CK618="A dispo.",CD618*VLOOKUP('DATI INPUT'!$F$27,TARIFFE_UD,2,FALSE),CD618*VLOOKUP(CK618,TARIFFE_UD,2,FALSE)),CD618*VLOOKUP(CB618-100,TARIFFE_UND,2,FALSE)),0)</f>
        <v>10.024772131259766</v>
      </c>
      <c r="DH618" s="299">
        <f>IFERROR(IF(CA618="D",IF(CK618="A dispo.",CF618*VLOOKUP('DATI INPUT'!$F$27,TARIFFE_UD,3,FALSE),CF618*VLOOKUP(CK618,TARIFFE_UD,3,FALSE)),CF618*VLOOKUP(CB618-100,TARIFFE_UND,3,FALSE)),0)</f>
        <v>0</v>
      </c>
    </row>
    <row r="619" spans="1:112" hidden="1" x14ac:dyDescent="0.25">
      <c r="A619" s="274" t="s">
        <v>5515</v>
      </c>
      <c r="B619" s="274" t="s">
        <v>1554</v>
      </c>
      <c r="C619" s="274" t="s">
        <v>1457</v>
      </c>
      <c r="D619" s="274" t="s">
        <v>5516</v>
      </c>
      <c r="E619" s="274" t="s">
        <v>268</v>
      </c>
      <c r="F619" s="274" t="s">
        <v>156</v>
      </c>
      <c r="G619" s="274" t="s">
        <v>5517</v>
      </c>
      <c r="H619" s="274" t="s">
        <v>5493</v>
      </c>
      <c r="I619" s="274" t="s">
        <v>616</v>
      </c>
      <c r="J619" s="274" t="s">
        <v>156</v>
      </c>
      <c r="K619" s="274" t="s">
        <v>5518</v>
      </c>
      <c r="L619" s="274" t="s">
        <v>984</v>
      </c>
      <c r="M619" s="274" t="s">
        <v>5519</v>
      </c>
      <c r="N619" s="274" t="s">
        <v>152</v>
      </c>
      <c r="O619" s="274" t="s">
        <v>1270</v>
      </c>
      <c r="P619" s="274" t="s">
        <v>5520</v>
      </c>
      <c r="Q619" s="274" t="s">
        <v>271</v>
      </c>
      <c r="R619" s="274" t="s">
        <v>268</v>
      </c>
      <c r="S619" s="274" t="s">
        <v>268</v>
      </c>
      <c r="T619" s="274" t="s">
        <v>268</v>
      </c>
      <c r="U619" s="274" t="s">
        <v>268</v>
      </c>
      <c r="V619" s="274" t="s">
        <v>268</v>
      </c>
      <c r="W619" s="274" t="s">
        <v>5521</v>
      </c>
      <c r="X619" s="274" t="s">
        <v>2617</v>
      </c>
      <c r="Y619" s="274" t="s">
        <v>280</v>
      </c>
      <c r="Z619" s="274" t="s">
        <v>268</v>
      </c>
      <c r="AA619" s="274" t="s">
        <v>268</v>
      </c>
      <c r="AB619" s="274" t="s">
        <v>268</v>
      </c>
      <c r="AC619" s="274" t="s">
        <v>268</v>
      </c>
      <c r="AD619" s="274" t="s">
        <v>268</v>
      </c>
      <c r="AE619" s="274" t="s">
        <v>287</v>
      </c>
      <c r="AF619" s="274" t="s">
        <v>1811</v>
      </c>
      <c r="AG619" s="274" t="s">
        <v>875</v>
      </c>
      <c r="AH619" s="274" t="s">
        <v>1848</v>
      </c>
      <c r="AI619" s="274" t="s">
        <v>5522</v>
      </c>
      <c r="AJ619" s="274" t="s">
        <v>268</v>
      </c>
      <c r="AK619" s="274" t="s">
        <v>381</v>
      </c>
      <c r="AL619" s="274" t="s">
        <v>268</v>
      </c>
      <c r="AM619" s="274" t="s">
        <v>405</v>
      </c>
      <c r="AN619" s="274" t="s">
        <v>268</v>
      </c>
      <c r="AO619" s="274" t="s">
        <v>268</v>
      </c>
      <c r="AP619" s="274" t="s">
        <v>268</v>
      </c>
      <c r="AQ619" s="274" t="s">
        <v>268</v>
      </c>
      <c r="AR619" s="274" t="s">
        <v>268</v>
      </c>
      <c r="AS619" s="274" t="s">
        <v>268</v>
      </c>
      <c r="AT619" s="274" t="s">
        <v>268</v>
      </c>
      <c r="AU619" s="274" t="s">
        <v>268</v>
      </c>
      <c r="AV619" s="274" t="s">
        <v>268</v>
      </c>
      <c r="AW619" s="274" t="s">
        <v>268</v>
      </c>
      <c r="AX619" s="274" t="s">
        <v>268</v>
      </c>
      <c r="AY619" s="274" t="s">
        <v>268</v>
      </c>
      <c r="AZ619" s="274" t="s">
        <v>268</v>
      </c>
      <c r="BA619" s="274" t="s">
        <v>268</v>
      </c>
      <c r="BB619" s="274" t="s">
        <v>268</v>
      </c>
      <c r="BC619" s="274" t="s">
        <v>268</v>
      </c>
      <c r="BD619" s="274" t="s">
        <v>268</v>
      </c>
      <c r="BE619" s="274" t="s">
        <v>268</v>
      </c>
      <c r="BF619" s="274" t="s">
        <v>268</v>
      </c>
      <c r="BG619" s="274" t="s">
        <v>268</v>
      </c>
      <c r="BH619" s="274" t="s">
        <v>268</v>
      </c>
      <c r="BI619" s="274" t="s">
        <v>268</v>
      </c>
      <c r="BJ619" s="274" t="s">
        <v>268</v>
      </c>
      <c r="BK619" s="274" t="s">
        <v>268</v>
      </c>
      <c r="BL619" s="274" t="s">
        <v>268</v>
      </c>
      <c r="BM619" s="274" t="s">
        <v>268</v>
      </c>
      <c r="BN619" s="274" t="s">
        <v>268</v>
      </c>
      <c r="BO619" s="274" t="s">
        <v>268</v>
      </c>
      <c r="BP619" s="274" t="s">
        <v>268</v>
      </c>
      <c r="BQ619" s="274" t="s">
        <v>268</v>
      </c>
      <c r="BR619" s="274" t="s">
        <v>268</v>
      </c>
      <c r="BS619" s="274" t="s">
        <v>268</v>
      </c>
      <c r="BT619" s="274" t="s">
        <v>268</v>
      </c>
      <c r="BU619" s="274" t="s">
        <v>268</v>
      </c>
      <c r="BV619" s="274" t="s">
        <v>268</v>
      </c>
      <c r="BW619" s="274" t="s">
        <v>268</v>
      </c>
      <c r="BX619" s="274" t="s">
        <v>268</v>
      </c>
      <c r="BY619" s="295">
        <v>20</v>
      </c>
      <c r="BZ619" s="295">
        <v>20</v>
      </c>
      <c r="CA619" s="298" t="s">
        <v>142</v>
      </c>
      <c r="CB619" s="297">
        <v>122</v>
      </c>
      <c r="CC619" s="284">
        <f t="shared" si="38"/>
        <v>0</v>
      </c>
      <c r="CD619" s="295">
        <f t="shared" si="39"/>
        <v>20</v>
      </c>
      <c r="CE619" s="284">
        <f t="shared" si="40"/>
        <v>0</v>
      </c>
      <c r="CF619" s="295">
        <f t="shared" si="41"/>
        <v>1</v>
      </c>
      <c r="CG619" s="274" t="s">
        <v>876</v>
      </c>
      <c r="CH619" s="274" t="s">
        <v>268</v>
      </c>
      <c r="CI619" s="274" t="s">
        <v>268</v>
      </c>
      <c r="CJ619" s="298" t="s">
        <v>268</v>
      </c>
      <c r="CK619" s="298" t="s">
        <v>736</v>
      </c>
      <c r="CL619" s="274" t="s">
        <v>268</v>
      </c>
      <c r="CM619" s="274" t="s">
        <v>268</v>
      </c>
      <c r="CN619" s="274" t="s">
        <v>268</v>
      </c>
      <c r="CO619" s="274" t="s">
        <v>268</v>
      </c>
      <c r="CP619" s="274" t="s">
        <v>268</v>
      </c>
      <c r="CQ619" s="274" t="s">
        <v>268</v>
      </c>
      <c r="CR619" s="274" t="s">
        <v>877</v>
      </c>
      <c r="CS619" s="274">
        <v>62.36</v>
      </c>
      <c r="CT619" s="274" t="s">
        <v>268</v>
      </c>
      <c r="CU619" s="274">
        <v>62.36</v>
      </c>
      <c r="CV619" s="274">
        <v>365</v>
      </c>
      <c r="CW619" s="274" t="s">
        <v>878</v>
      </c>
      <c r="CX619" s="274" t="s">
        <v>835</v>
      </c>
      <c r="CY619" s="274" t="s">
        <v>836</v>
      </c>
      <c r="CZ619" s="274" t="s">
        <v>837</v>
      </c>
      <c r="DA619" s="274" t="s">
        <v>268</v>
      </c>
      <c r="DB619" s="274" t="s">
        <v>268</v>
      </c>
      <c r="DC619" s="274" t="s">
        <v>268</v>
      </c>
      <c r="DD619" s="274" t="s">
        <v>268</v>
      </c>
      <c r="DE619" s="274" t="s">
        <v>268</v>
      </c>
      <c r="DF619" s="274" t="s">
        <v>268</v>
      </c>
      <c r="DG619" s="299">
        <f>IFERROR(IF(CA619="D",IF(CK619="A dispo.",CD619*VLOOKUP('DATI INPUT'!$F$27,TARIFFE_UD,2,FALSE),CD619*VLOOKUP(CK619,TARIFFE_UD,2,FALSE)),CD619*VLOOKUP(CB619-100,TARIFFE_UND,2,FALSE)),0)</f>
        <v>15.839007975657298</v>
      </c>
      <c r="DH619" s="299">
        <f>IFERROR(IF(CA619="D",IF(CK619="A dispo.",CF619*VLOOKUP('DATI INPUT'!$F$27,TARIFFE_UD,3,FALSE),CF619*VLOOKUP(CK619,TARIFFE_UD,3,FALSE)),CF619*VLOOKUP(CB619-100,TARIFFE_UND,3,FALSE)),0)</f>
        <v>60.367780403072892</v>
      </c>
    </row>
    <row r="620" spans="1:112" hidden="1" x14ac:dyDescent="0.25">
      <c r="A620" s="274" t="s">
        <v>5523</v>
      </c>
      <c r="B620" s="274" t="s">
        <v>1554</v>
      </c>
      <c r="C620" s="274" t="s">
        <v>1458</v>
      </c>
      <c r="D620" s="274" t="s">
        <v>5516</v>
      </c>
      <c r="E620" s="274" t="s">
        <v>268</v>
      </c>
      <c r="F620" s="274" t="s">
        <v>156</v>
      </c>
      <c r="G620" s="274" t="s">
        <v>5517</v>
      </c>
      <c r="H620" s="274" t="s">
        <v>5493</v>
      </c>
      <c r="I620" s="274" t="s">
        <v>616</v>
      </c>
      <c r="J620" s="274" t="s">
        <v>156</v>
      </c>
      <c r="K620" s="274" t="s">
        <v>5518</v>
      </c>
      <c r="L620" s="274" t="s">
        <v>984</v>
      </c>
      <c r="M620" s="274" t="s">
        <v>5519</v>
      </c>
      <c r="N620" s="274" t="s">
        <v>152</v>
      </c>
      <c r="O620" s="274" t="s">
        <v>1270</v>
      </c>
      <c r="P620" s="274" t="s">
        <v>5520</v>
      </c>
      <c r="Q620" s="274" t="s">
        <v>271</v>
      </c>
      <c r="R620" s="274" t="s">
        <v>268</v>
      </c>
      <c r="S620" s="274" t="s">
        <v>268</v>
      </c>
      <c r="T620" s="274" t="s">
        <v>268</v>
      </c>
      <c r="U620" s="274" t="s">
        <v>268</v>
      </c>
      <c r="V620" s="274" t="s">
        <v>268</v>
      </c>
      <c r="W620" s="274" t="s">
        <v>5521</v>
      </c>
      <c r="X620" s="274" t="s">
        <v>2617</v>
      </c>
      <c r="Y620" s="274" t="s">
        <v>280</v>
      </c>
      <c r="Z620" s="274" t="s">
        <v>268</v>
      </c>
      <c r="AA620" s="274" t="s">
        <v>268</v>
      </c>
      <c r="AB620" s="274" t="s">
        <v>268</v>
      </c>
      <c r="AC620" s="274" t="s">
        <v>268</v>
      </c>
      <c r="AD620" s="274" t="s">
        <v>268</v>
      </c>
      <c r="AE620" s="274" t="s">
        <v>287</v>
      </c>
      <c r="AF620" s="274" t="s">
        <v>1811</v>
      </c>
      <c r="AG620" s="274" t="s">
        <v>875</v>
      </c>
      <c r="AH620" s="274" t="s">
        <v>1848</v>
      </c>
      <c r="AI620" s="274" t="s">
        <v>5524</v>
      </c>
      <c r="AJ620" s="274" t="s">
        <v>268</v>
      </c>
      <c r="AK620" s="274" t="s">
        <v>268</v>
      </c>
      <c r="AL620" s="274" t="s">
        <v>268</v>
      </c>
      <c r="AM620" s="274" t="s">
        <v>353</v>
      </c>
      <c r="AN620" s="274" t="s">
        <v>268</v>
      </c>
      <c r="AO620" s="274" t="s">
        <v>268</v>
      </c>
      <c r="AP620" s="274" t="s">
        <v>268</v>
      </c>
      <c r="AQ620" s="274" t="s">
        <v>268</v>
      </c>
      <c r="AR620" s="274" t="s">
        <v>268</v>
      </c>
      <c r="AS620" s="274" t="s">
        <v>268</v>
      </c>
      <c r="AT620" s="274" t="s">
        <v>268</v>
      </c>
      <c r="AU620" s="274" t="s">
        <v>268</v>
      </c>
      <c r="AV620" s="274" t="s">
        <v>268</v>
      </c>
      <c r="AW620" s="274" t="s">
        <v>268</v>
      </c>
      <c r="AX620" s="274" t="s">
        <v>268</v>
      </c>
      <c r="AY620" s="274" t="s">
        <v>268</v>
      </c>
      <c r="AZ620" s="274" t="s">
        <v>268</v>
      </c>
      <c r="BA620" s="274" t="s">
        <v>268</v>
      </c>
      <c r="BB620" s="274" t="s">
        <v>268</v>
      </c>
      <c r="BC620" s="274" t="s">
        <v>268</v>
      </c>
      <c r="BD620" s="274" t="s">
        <v>268</v>
      </c>
      <c r="BE620" s="274" t="s">
        <v>268</v>
      </c>
      <c r="BF620" s="274" t="s">
        <v>268</v>
      </c>
      <c r="BG620" s="274" t="s">
        <v>268</v>
      </c>
      <c r="BH620" s="274" t="s">
        <v>268</v>
      </c>
      <c r="BI620" s="274" t="s">
        <v>268</v>
      </c>
      <c r="BJ620" s="274" t="s">
        <v>268</v>
      </c>
      <c r="BK620" s="274" t="s">
        <v>268</v>
      </c>
      <c r="BL620" s="274" t="s">
        <v>268</v>
      </c>
      <c r="BM620" s="274" t="s">
        <v>268</v>
      </c>
      <c r="BN620" s="274" t="s">
        <v>268</v>
      </c>
      <c r="BO620" s="274" t="s">
        <v>268</v>
      </c>
      <c r="BP620" s="274" t="s">
        <v>268</v>
      </c>
      <c r="BQ620" s="274" t="s">
        <v>268</v>
      </c>
      <c r="BR620" s="274" t="s">
        <v>268</v>
      </c>
      <c r="BS620" s="274" t="s">
        <v>268</v>
      </c>
      <c r="BT620" s="274" t="s">
        <v>268</v>
      </c>
      <c r="BU620" s="274" t="s">
        <v>268</v>
      </c>
      <c r="BV620" s="274" t="s">
        <v>268</v>
      </c>
      <c r="BW620" s="274" t="s">
        <v>268</v>
      </c>
      <c r="BX620" s="274" t="s">
        <v>268</v>
      </c>
      <c r="BY620" s="295">
        <v>11</v>
      </c>
      <c r="BZ620" s="295">
        <v>11</v>
      </c>
      <c r="CA620" s="298" t="s">
        <v>142</v>
      </c>
      <c r="CB620" s="297">
        <v>123</v>
      </c>
      <c r="CC620" s="284">
        <f t="shared" si="38"/>
        <v>0</v>
      </c>
      <c r="CD620" s="295">
        <f t="shared" si="39"/>
        <v>11</v>
      </c>
      <c r="CE620" s="284">
        <f t="shared" si="40"/>
        <v>1</v>
      </c>
      <c r="CF620" s="295">
        <f t="shared" si="41"/>
        <v>0</v>
      </c>
      <c r="CG620" s="274" t="s">
        <v>1817</v>
      </c>
      <c r="CH620" s="274" t="s">
        <v>268</v>
      </c>
      <c r="CI620" s="274" t="s">
        <v>268</v>
      </c>
      <c r="CJ620" s="298" t="s">
        <v>268</v>
      </c>
      <c r="CK620" s="298" t="s">
        <v>736</v>
      </c>
      <c r="CL620" s="274" t="s">
        <v>268</v>
      </c>
      <c r="CM620" s="274" t="s">
        <v>268</v>
      </c>
      <c r="CN620" s="274" t="s">
        <v>268</v>
      </c>
      <c r="CO620" s="274" t="s">
        <v>268</v>
      </c>
      <c r="CP620" s="274" t="s">
        <v>268</v>
      </c>
      <c r="CQ620" s="274" t="s">
        <v>268</v>
      </c>
      <c r="CR620" s="274" t="s">
        <v>877</v>
      </c>
      <c r="CS620" s="274">
        <v>5.39</v>
      </c>
      <c r="CT620" s="274" t="s">
        <v>268</v>
      </c>
      <c r="CU620" s="274">
        <v>5.39</v>
      </c>
      <c r="CV620" s="274">
        <v>365</v>
      </c>
      <c r="CW620" s="274" t="s">
        <v>878</v>
      </c>
      <c r="CX620" s="274" t="s">
        <v>835</v>
      </c>
      <c r="CY620" s="274" t="s">
        <v>836</v>
      </c>
      <c r="CZ620" s="274" t="s">
        <v>837</v>
      </c>
      <c r="DA620" s="274" t="s">
        <v>268</v>
      </c>
      <c r="DB620" s="274" t="s">
        <v>268</v>
      </c>
      <c r="DC620" s="274" t="s">
        <v>268</v>
      </c>
      <c r="DD620" s="274" t="s">
        <v>268</v>
      </c>
      <c r="DE620" s="274" t="s">
        <v>268</v>
      </c>
      <c r="DF620" s="274" t="s">
        <v>268</v>
      </c>
      <c r="DG620" s="299">
        <f>IFERROR(IF(CA620="D",IF(CK620="A dispo.",CD620*VLOOKUP('DATI INPUT'!$F$27,TARIFFE_UD,2,FALSE),CD620*VLOOKUP(CK620,TARIFFE_UD,2,FALSE)),CD620*VLOOKUP(CB620-100,TARIFFE_UND,2,FALSE)),0)</f>
        <v>8.7114543866115142</v>
      </c>
      <c r="DH620" s="299">
        <f>IFERROR(IF(CA620="D",IF(CK620="A dispo.",CF620*VLOOKUP('DATI INPUT'!$F$27,TARIFFE_UD,3,FALSE),CF620*VLOOKUP(CK620,TARIFFE_UD,3,FALSE)),CF620*VLOOKUP(CB620-100,TARIFFE_UND,3,FALSE)),0)</f>
        <v>0</v>
      </c>
    </row>
    <row r="621" spans="1:112" hidden="1" x14ac:dyDescent="0.25">
      <c r="A621" s="274" t="s">
        <v>5525</v>
      </c>
      <c r="B621" s="274" t="s">
        <v>529</v>
      </c>
      <c r="C621" s="274" t="s">
        <v>5526</v>
      </c>
      <c r="D621" s="274" t="s">
        <v>5527</v>
      </c>
      <c r="E621" s="274" t="s">
        <v>268</v>
      </c>
      <c r="F621" s="274" t="s">
        <v>156</v>
      </c>
      <c r="G621" s="274" t="s">
        <v>5528</v>
      </c>
      <c r="H621" s="274" t="s">
        <v>5493</v>
      </c>
      <c r="I621" s="274" t="s">
        <v>982</v>
      </c>
      <c r="J621" s="274" t="s">
        <v>156</v>
      </c>
      <c r="K621" s="274" t="s">
        <v>5529</v>
      </c>
      <c r="L621" s="274" t="s">
        <v>984</v>
      </c>
      <c r="M621" s="274" t="s">
        <v>5530</v>
      </c>
      <c r="N621" s="274" t="s">
        <v>513</v>
      </c>
      <c r="O621" s="274" t="s">
        <v>5531</v>
      </c>
      <c r="P621" s="274" t="s">
        <v>5532</v>
      </c>
      <c r="Q621" s="274" t="s">
        <v>386</v>
      </c>
      <c r="R621" s="274" t="s">
        <v>268</v>
      </c>
      <c r="S621" s="274" t="s">
        <v>268</v>
      </c>
      <c r="T621" s="274" t="s">
        <v>268</v>
      </c>
      <c r="U621" s="274" t="s">
        <v>268</v>
      </c>
      <c r="V621" s="274" t="s">
        <v>268</v>
      </c>
      <c r="W621" s="274" t="s">
        <v>5521</v>
      </c>
      <c r="X621" s="274" t="s">
        <v>2617</v>
      </c>
      <c r="Y621" s="274" t="s">
        <v>280</v>
      </c>
      <c r="Z621" s="274" t="s">
        <v>268</v>
      </c>
      <c r="AA621" s="274" t="s">
        <v>268</v>
      </c>
      <c r="AB621" s="274" t="s">
        <v>268</v>
      </c>
      <c r="AC621" s="274" t="s">
        <v>268</v>
      </c>
      <c r="AD621" s="274" t="s">
        <v>268</v>
      </c>
      <c r="AE621" s="274" t="s">
        <v>287</v>
      </c>
      <c r="AF621" s="274" t="s">
        <v>1811</v>
      </c>
      <c r="AG621" s="274" t="s">
        <v>875</v>
      </c>
      <c r="AH621" s="274" t="s">
        <v>1848</v>
      </c>
      <c r="AI621" s="274" t="s">
        <v>5522</v>
      </c>
      <c r="AJ621" s="274" t="s">
        <v>268</v>
      </c>
      <c r="AK621" s="274" t="s">
        <v>377</v>
      </c>
      <c r="AL621" s="274" t="s">
        <v>268</v>
      </c>
      <c r="AM621" s="274" t="s">
        <v>405</v>
      </c>
      <c r="AN621" s="274" t="s">
        <v>268</v>
      </c>
      <c r="AO621" s="274" t="s">
        <v>268</v>
      </c>
      <c r="AP621" s="274" t="s">
        <v>268</v>
      </c>
      <c r="AQ621" s="274" t="s">
        <v>268</v>
      </c>
      <c r="AR621" s="274" t="s">
        <v>268</v>
      </c>
      <c r="AS621" s="274" t="s">
        <v>268</v>
      </c>
      <c r="AT621" s="274" t="s">
        <v>268</v>
      </c>
      <c r="AU621" s="274" t="s">
        <v>268</v>
      </c>
      <c r="AV621" s="274" t="s">
        <v>268</v>
      </c>
      <c r="AW621" s="274" t="s">
        <v>268</v>
      </c>
      <c r="AX621" s="274" t="s">
        <v>268</v>
      </c>
      <c r="AY621" s="274" t="s">
        <v>268</v>
      </c>
      <c r="AZ621" s="274" t="s">
        <v>268</v>
      </c>
      <c r="BA621" s="274" t="s">
        <v>268</v>
      </c>
      <c r="BB621" s="274" t="s">
        <v>268</v>
      </c>
      <c r="BC621" s="274" t="s">
        <v>268</v>
      </c>
      <c r="BD621" s="274" t="s">
        <v>268</v>
      </c>
      <c r="BE621" s="274" t="s">
        <v>268</v>
      </c>
      <c r="BF621" s="274" t="s">
        <v>268</v>
      </c>
      <c r="BG621" s="274" t="s">
        <v>268</v>
      </c>
      <c r="BH621" s="274" t="s">
        <v>268</v>
      </c>
      <c r="BI621" s="274" t="s">
        <v>268</v>
      </c>
      <c r="BJ621" s="274" t="s">
        <v>268</v>
      </c>
      <c r="BK621" s="274" t="s">
        <v>268</v>
      </c>
      <c r="BL621" s="274" t="s">
        <v>268</v>
      </c>
      <c r="BM621" s="274" t="s">
        <v>268</v>
      </c>
      <c r="BN621" s="274" t="s">
        <v>268</v>
      </c>
      <c r="BO621" s="274" t="s">
        <v>268</v>
      </c>
      <c r="BP621" s="274" t="s">
        <v>268</v>
      </c>
      <c r="BQ621" s="274" t="s">
        <v>268</v>
      </c>
      <c r="BR621" s="274" t="s">
        <v>268</v>
      </c>
      <c r="BS621" s="274" t="s">
        <v>268</v>
      </c>
      <c r="BT621" s="274" t="s">
        <v>268</v>
      </c>
      <c r="BU621" s="274" t="s">
        <v>268</v>
      </c>
      <c r="BV621" s="274" t="s">
        <v>268</v>
      </c>
      <c r="BW621" s="274" t="s">
        <v>268</v>
      </c>
      <c r="BX621" s="274" t="s">
        <v>268</v>
      </c>
      <c r="BY621" s="295">
        <v>22</v>
      </c>
      <c r="BZ621" s="295">
        <v>22</v>
      </c>
      <c r="CA621" s="298" t="s">
        <v>142</v>
      </c>
      <c r="CB621" s="297">
        <v>122</v>
      </c>
      <c r="CC621" s="284">
        <f t="shared" si="38"/>
        <v>0</v>
      </c>
      <c r="CD621" s="295">
        <f t="shared" si="39"/>
        <v>22</v>
      </c>
      <c r="CE621" s="284">
        <f t="shared" si="40"/>
        <v>0</v>
      </c>
      <c r="CF621" s="295">
        <f t="shared" si="41"/>
        <v>1</v>
      </c>
      <c r="CG621" s="274" t="s">
        <v>876</v>
      </c>
      <c r="CH621" s="274" t="s">
        <v>268</v>
      </c>
      <c r="CI621" s="274" t="s">
        <v>268</v>
      </c>
      <c r="CJ621" s="298" t="s">
        <v>268</v>
      </c>
      <c r="CK621" s="298" t="s">
        <v>736</v>
      </c>
      <c r="CL621" s="274" t="s">
        <v>268</v>
      </c>
      <c r="CM621" s="274" t="s">
        <v>268</v>
      </c>
      <c r="CN621" s="274" t="s">
        <v>268</v>
      </c>
      <c r="CO621" s="274" t="s">
        <v>268</v>
      </c>
      <c r="CP621" s="274" t="s">
        <v>268</v>
      </c>
      <c r="CQ621" s="274" t="s">
        <v>268</v>
      </c>
      <c r="CR621" s="274" t="s">
        <v>877</v>
      </c>
      <c r="CS621" s="274">
        <v>63.34</v>
      </c>
      <c r="CT621" s="274" t="s">
        <v>268</v>
      </c>
      <c r="CU621" s="274">
        <v>63.34</v>
      </c>
      <c r="CV621" s="274">
        <v>365</v>
      </c>
      <c r="CW621" s="274" t="s">
        <v>878</v>
      </c>
      <c r="CX621" s="274" t="s">
        <v>835</v>
      </c>
      <c r="CY621" s="274" t="s">
        <v>836</v>
      </c>
      <c r="CZ621" s="274" t="s">
        <v>837</v>
      </c>
      <c r="DA621" s="274" t="s">
        <v>268</v>
      </c>
      <c r="DB621" s="274" t="s">
        <v>268</v>
      </c>
      <c r="DC621" s="274" t="s">
        <v>268</v>
      </c>
      <c r="DD621" s="274" t="s">
        <v>268</v>
      </c>
      <c r="DE621" s="274" t="s">
        <v>268</v>
      </c>
      <c r="DF621" s="274" t="s">
        <v>268</v>
      </c>
      <c r="DG621" s="299">
        <f>IFERROR(IF(CA621="D",IF(CK621="A dispo.",CD621*VLOOKUP('DATI INPUT'!$F$27,TARIFFE_UD,2,FALSE),CD621*VLOOKUP(CK621,TARIFFE_UD,2,FALSE)),CD621*VLOOKUP(CB621-100,TARIFFE_UND,2,FALSE)),0)</f>
        <v>17.422908773223028</v>
      </c>
      <c r="DH621" s="299">
        <f>IFERROR(IF(CA621="D",IF(CK621="A dispo.",CF621*VLOOKUP('DATI INPUT'!$F$27,TARIFFE_UD,3,FALSE),CF621*VLOOKUP(CK621,TARIFFE_UD,3,FALSE)),CF621*VLOOKUP(CB621-100,TARIFFE_UND,3,FALSE)),0)</f>
        <v>60.367780403072892</v>
      </c>
    </row>
    <row r="622" spans="1:112" hidden="1" x14ac:dyDescent="0.25">
      <c r="A622" s="274" t="s">
        <v>5533</v>
      </c>
      <c r="B622" s="274" t="s">
        <v>529</v>
      </c>
      <c r="C622" s="274" t="s">
        <v>5534</v>
      </c>
      <c r="D622" s="274" t="s">
        <v>5527</v>
      </c>
      <c r="E622" s="274" t="s">
        <v>268</v>
      </c>
      <c r="F622" s="274" t="s">
        <v>156</v>
      </c>
      <c r="G622" s="274" t="s">
        <v>5528</v>
      </c>
      <c r="H622" s="274" t="s">
        <v>5493</v>
      </c>
      <c r="I622" s="274" t="s">
        <v>982</v>
      </c>
      <c r="J622" s="274" t="s">
        <v>156</v>
      </c>
      <c r="K622" s="274" t="s">
        <v>5529</v>
      </c>
      <c r="L622" s="274" t="s">
        <v>984</v>
      </c>
      <c r="M622" s="274" t="s">
        <v>5530</v>
      </c>
      <c r="N622" s="274" t="s">
        <v>513</v>
      </c>
      <c r="O622" s="274" t="s">
        <v>5531</v>
      </c>
      <c r="P622" s="274" t="s">
        <v>5532</v>
      </c>
      <c r="Q622" s="274" t="s">
        <v>386</v>
      </c>
      <c r="R622" s="274" t="s">
        <v>268</v>
      </c>
      <c r="S622" s="274" t="s">
        <v>268</v>
      </c>
      <c r="T622" s="274" t="s">
        <v>268</v>
      </c>
      <c r="U622" s="274" t="s">
        <v>268</v>
      </c>
      <c r="V622" s="274" t="s">
        <v>268</v>
      </c>
      <c r="W622" s="274" t="s">
        <v>5521</v>
      </c>
      <c r="X622" s="274" t="s">
        <v>2617</v>
      </c>
      <c r="Y622" s="274" t="s">
        <v>280</v>
      </c>
      <c r="Z622" s="274" t="s">
        <v>268</v>
      </c>
      <c r="AA622" s="274" t="s">
        <v>268</v>
      </c>
      <c r="AB622" s="274" t="s">
        <v>268</v>
      </c>
      <c r="AC622" s="274" t="s">
        <v>268</v>
      </c>
      <c r="AD622" s="274" t="s">
        <v>268</v>
      </c>
      <c r="AE622" s="274" t="s">
        <v>287</v>
      </c>
      <c r="AF622" s="274" t="s">
        <v>1811</v>
      </c>
      <c r="AG622" s="274" t="s">
        <v>875</v>
      </c>
      <c r="AH622" s="274" t="s">
        <v>1848</v>
      </c>
      <c r="AI622" s="274" t="s">
        <v>5524</v>
      </c>
      <c r="AJ622" s="274" t="s">
        <v>268</v>
      </c>
      <c r="AK622" s="274" t="s">
        <v>268</v>
      </c>
      <c r="AL622" s="274" t="s">
        <v>268</v>
      </c>
      <c r="AM622" s="274" t="s">
        <v>353</v>
      </c>
      <c r="AN622" s="274" t="s">
        <v>268</v>
      </c>
      <c r="AO622" s="274" t="s">
        <v>268</v>
      </c>
      <c r="AP622" s="274" t="s">
        <v>268</v>
      </c>
      <c r="AQ622" s="274" t="s">
        <v>268</v>
      </c>
      <c r="AR622" s="274" t="s">
        <v>268</v>
      </c>
      <c r="AS622" s="274" t="s">
        <v>268</v>
      </c>
      <c r="AT622" s="274" t="s">
        <v>268</v>
      </c>
      <c r="AU622" s="274" t="s">
        <v>268</v>
      </c>
      <c r="AV622" s="274" t="s">
        <v>268</v>
      </c>
      <c r="AW622" s="274" t="s">
        <v>268</v>
      </c>
      <c r="AX622" s="274" t="s">
        <v>268</v>
      </c>
      <c r="AY622" s="274" t="s">
        <v>268</v>
      </c>
      <c r="AZ622" s="274" t="s">
        <v>268</v>
      </c>
      <c r="BA622" s="274" t="s">
        <v>268</v>
      </c>
      <c r="BB622" s="274" t="s">
        <v>268</v>
      </c>
      <c r="BC622" s="274" t="s">
        <v>268</v>
      </c>
      <c r="BD622" s="274" t="s">
        <v>268</v>
      </c>
      <c r="BE622" s="274" t="s">
        <v>268</v>
      </c>
      <c r="BF622" s="274" t="s">
        <v>268</v>
      </c>
      <c r="BG622" s="274" t="s">
        <v>268</v>
      </c>
      <c r="BH622" s="274" t="s">
        <v>268</v>
      </c>
      <c r="BI622" s="274" t="s">
        <v>268</v>
      </c>
      <c r="BJ622" s="274" t="s">
        <v>268</v>
      </c>
      <c r="BK622" s="274" t="s">
        <v>268</v>
      </c>
      <c r="BL622" s="274" t="s">
        <v>268</v>
      </c>
      <c r="BM622" s="274" t="s">
        <v>268</v>
      </c>
      <c r="BN622" s="274" t="s">
        <v>268</v>
      </c>
      <c r="BO622" s="274" t="s">
        <v>268</v>
      </c>
      <c r="BP622" s="274" t="s">
        <v>268</v>
      </c>
      <c r="BQ622" s="274" t="s">
        <v>268</v>
      </c>
      <c r="BR622" s="274" t="s">
        <v>268</v>
      </c>
      <c r="BS622" s="274" t="s">
        <v>268</v>
      </c>
      <c r="BT622" s="274" t="s">
        <v>268</v>
      </c>
      <c r="BU622" s="274" t="s">
        <v>268</v>
      </c>
      <c r="BV622" s="274" t="s">
        <v>268</v>
      </c>
      <c r="BW622" s="274" t="s">
        <v>268</v>
      </c>
      <c r="BX622" s="274" t="s">
        <v>268</v>
      </c>
      <c r="BY622" s="295">
        <v>11</v>
      </c>
      <c r="BZ622" s="295">
        <v>11</v>
      </c>
      <c r="CA622" s="298" t="s">
        <v>142</v>
      </c>
      <c r="CB622" s="297">
        <v>123</v>
      </c>
      <c r="CC622" s="284">
        <f t="shared" si="38"/>
        <v>0</v>
      </c>
      <c r="CD622" s="295">
        <f t="shared" si="39"/>
        <v>11</v>
      </c>
      <c r="CE622" s="284">
        <f t="shared" si="40"/>
        <v>1</v>
      </c>
      <c r="CF622" s="295">
        <f t="shared" si="41"/>
        <v>0</v>
      </c>
      <c r="CG622" s="274" t="s">
        <v>1817</v>
      </c>
      <c r="CH622" s="274" t="s">
        <v>268</v>
      </c>
      <c r="CI622" s="274" t="s">
        <v>268</v>
      </c>
      <c r="CJ622" s="298" t="s">
        <v>268</v>
      </c>
      <c r="CK622" s="298" t="s">
        <v>736</v>
      </c>
      <c r="CL622" s="274" t="s">
        <v>268</v>
      </c>
      <c r="CM622" s="274" t="s">
        <v>268</v>
      </c>
      <c r="CN622" s="274" t="s">
        <v>268</v>
      </c>
      <c r="CO622" s="274" t="s">
        <v>268</v>
      </c>
      <c r="CP622" s="274" t="s">
        <v>268</v>
      </c>
      <c r="CQ622" s="274" t="s">
        <v>268</v>
      </c>
      <c r="CR622" s="274" t="s">
        <v>877</v>
      </c>
      <c r="CS622" s="274">
        <v>5.39</v>
      </c>
      <c r="CT622" s="274" t="s">
        <v>268</v>
      </c>
      <c r="CU622" s="274">
        <v>5.39</v>
      </c>
      <c r="CV622" s="274">
        <v>365</v>
      </c>
      <c r="CW622" s="274" t="s">
        <v>878</v>
      </c>
      <c r="CX622" s="274" t="s">
        <v>835</v>
      </c>
      <c r="CY622" s="274" t="s">
        <v>836</v>
      </c>
      <c r="CZ622" s="274" t="s">
        <v>837</v>
      </c>
      <c r="DA622" s="274" t="s">
        <v>268</v>
      </c>
      <c r="DB622" s="274" t="s">
        <v>268</v>
      </c>
      <c r="DC622" s="274" t="s">
        <v>268</v>
      </c>
      <c r="DD622" s="274" t="s">
        <v>268</v>
      </c>
      <c r="DE622" s="274" t="s">
        <v>268</v>
      </c>
      <c r="DF622" s="274" t="s">
        <v>268</v>
      </c>
      <c r="DG622" s="299">
        <f>IFERROR(IF(CA622="D",IF(CK622="A dispo.",CD622*VLOOKUP('DATI INPUT'!$F$27,TARIFFE_UD,2,FALSE),CD622*VLOOKUP(CK622,TARIFFE_UD,2,FALSE)),CD622*VLOOKUP(CB622-100,TARIFFE_UND,2,FALSE)),0)</f>
        <v>8.7114543866115142</v>
      </c>
      <c r="DH622" s="299">
        <f>IFERROR(IF(CA622="D",IF(CK622="A dispo.",CF622*VLOOKUP('DATI INPUT'!$F$27,TARIFFE_UD,3,FALSE),CF622*VLOOKUP(CK622,TARIFFE_UD,3,FALSE)),CF622*VLOOKUP(CB622-100,TARIFFE_UND,3,FALSE)),0)</f>
        <v>0</v>
      </c>
    </row>
    <row r="623" spans="1:112" hidden="1" x14ac:dyDescent="0.25">
      <c r="A623" s="274" t="s">
        <v>5535</v>
      </c>
      <c r="B623" s="274" t="s">
        <v>473</v>
      </c>
      <c r="C623" s="274" t="s">
        <v>666</v>
      </c>
      <c r="D623" s="274" t="s">
        <v>5536</v>
      </c>
      <c r="E623" s="274" t="s">
        <v>268</v>
      </c>
      <c r="F623" s="274" t="s">
        <v>156</v>
      </c>
      <c r="G623" s="274" t="s">
        <v>5537</v>
      </c>
      <c r="H623" s="274" t="s">
        <v>5493</v>
      </c>
      <c r="I623" s="274" t="s">
        <v>5538</v>
      </c>
      <c r="J623" s="274" t="s">
        <v>156</v>
      </c>
      <c r="K623" s="274" t="s">
        <v>5539</v>
      </c>
      <c r="L623" s="274" t="s">
        <v>960</v>
      </c>
      <c r="M623" s="274" t="s">
        <v>5540</v>
      </c>
      <c r="N623" s="274" t="s">
        <v>1212</v>
      </c>
      <c r="O623" s="274" t="s">
        <v>1213</v>
      </c>
      <c r="P623" s="274" t="s">
        <v>5541</v>
      </c>
      <c r="Q623" s="274" t="s">
        <v>300</v>
      </c>
      <c r="R623" s="274" t="s">
        <v>268</v>
      </c>
      <c r="S623" s="274" t="s">
        <v>268</v>
      </c>
      <c r="T623" s="274" t="s">
        <v>268</v>
      </c>
      <c r="U623" s="274" t="s">
        <v>268</v>
      </c>
      <c r="V623" s="274" t="s">
        <v>268</v>
      </c>
      <c r="W623" s="274" t="s">
        <v>5542</v>
      </c>
      <c r="X623" s="274" t="s">
        <v>2241</v>
      </c>
      <c r="Y623" s="274" t="s">
        <v>271</v>
      </c>
      <c r="Z623" s="274" t="s">
        <v>268</v>
      </c>
      <c r="AA623" s="274" t="s">
        <v>268</v>
      </c>
      <c r="AB623" s="274" t="s">
        <v>268</v>
      </c>
      <c r="AC623" s="274" t="s">
        <v>268</v>
      </c>
      <c r="AD623" s="274" t="s">
        <v>268</v>
      </c>
      <c r="AE623" s="274" t="s">
        <v>287</v>
      </c>
      <c r="AF623" s="274" t="s">
        <v>1811</v>
      </c>
      <c r="AG623" s="274" t="s">
        <v>875</v>
      </c>
      <c r="AH623" s="274" t="s">
        <v>1848</v>
      </c>
      <c r="AI623" s="274" t="s">
        <v>968</v>
      </c>
      <c r="AJ623" s="274" t="s">
        <v>268</v>
      </c>
      <c r="AK623" s="274" t="s">
        <v>395</v>
      </c>
      <c r="AL623" s="274" t="s">
        <v>268</v>
      </c>
      <c r="AM623" s="274" t="s">
        <v>405</v>
      </c>
      <c r="AN623" s="274" t="s">
        <v>268</v>
      </c>
      <c r="AO623" s="274" t="s">
        <v>268</v>
      </c>
      <c r="AP623" s="274" t="s">
        <v>268</v>
      </c>
      <c r="AQ623" s="274" t="s">
        <v>268</v>
      </c>
      <c r="AR623" s="274" t="s">
        <v>268</v>
      </c>
      <c r="AS623" s="274" t="s">
        <v>268</v>
      </c>
      <c r="AT623" s="274" t="s">
        <v>268</v>
      </c>
      <c r="AU623" s="274" t="s">
        <v>268</v>
      </c>
      <c r="AV623" s="274" t="s">
        <v>268</v>
      </c>
      <c r="AW623" s="274" t="s">
        <v>268</v>
      </c>
      <c r="AX623" s="274" t="s">
        <v>268</v>
      </c>
      <c r="AY623" s="274" t="s">
        <v>268</v>
      </c>
      <c r="AZ623" s="274" t="s">
        <v>268</v>
      </c>
      <c r="BA623" s="274" t="s">
        <v>268</v>
      </c>
      <c r="BB623" s="274" t="s">
        <v>268</v>
      </c>
      <c r="BC623" s="274" t="s">
        <v>268</v>
      </c>
      <c r="BD623" s="274" t="s">
        <v>268</v>
      </c>
      <c r="BE623" s="274" t="s">
        <v>268</v>
      </c>
      <c r="BF623" s="274" t="s">
        <v>268</v>
      </c>
      <c r="BG623" s="274" t="s">
        <v>268</v>
      </c>
      <c r="BH623" s="274" t="s">
        <v>268</v>
      </c>
      <c r="BI623" s="274" t="s">
        <v>268</v>
      </c>
      <c r="BJ623" s="274" t="s">
        <v>268</v>
      </c>
      <c r="BK623" s="274" t="s">
        <v>268</v>
      </c>
      <c r="BL623" s="274" t="s">
        <v>268</v>
      </c>
      <c r="BM623" s="274" t="s">
        <v>268</v>
      </c>
      <c r="BN623" s="274" t="s">
        <v>268</v>
      </c>
      <c r="BO623" s="274" t="s">
        <v>268</v>
      </c>
      <c r="BP623" s="274" t="s">
        <v>268</v>
      </c>
      <c r="BQ623" s="274" t="s">
        <v>268</v>
      </c>
      <c r="BR623" s="274" t="s">
        <v>268</v>
      </c>
      <c r="BS623" s="274" t="s">
        <v>268</v>
      </c>
      <c r="BT623" s="274" t="s">
        <v>268</v>
      </c>
      <c r="BU623" s="274" t="s">
        <v>268</v>
      </c>
      <c r="BV623" s="274" t="s">
        <v>268</v>
      </c>
      <c r="BW623" s="274" t="s">
        <v>268</v>
      </c>
      <c r="BX623" s="274" t="s">
        <v>268</v>
      </c>
      <c r="BY623" s="295">
        <v>48</v>
      </c>
      <c r="BZ623" s="295">
        <v>48</v>
      </c>
      <c r="CA623" s="298" t="s">
        <v>142</v>
      </c>
      <c r="CB623" s="297">
        <v>122</v>
      </c>
      <c r="CC623" s="284">
        <f t="shared" si="38"/>
        <v>0</v>
      </c>
      <c r="CD623" s="295">
        <f t="shared" si="39"/>
        <v>47.999999999999993</v>
      </c>
      <c r="CE623" s="284">
        <f t="shared" si="40"/>
        <v>0</v>
      </c>
      <c r="CF623" s="295">
        <f t="shared" si="41"/>
        <v>1</v>
      </c>
      <c r="CG623" s="274" t="s">
        <v>876</v>
      </c>
      <c r="CH623" s="274" t="s">
        <v>268</v>
      </c>
      <c r="CI623" s="274" t="s">
        <v>268</v>
      </c>
      <c r="CJ623" s="298" t="s">
        <v>268</v>
      </c>
      <c r="CK623" s="298" t="s">
        <v>736</v>
      </c>
      <c r="CL623" s="274" t="s">
        <v>268</v>
      </c>
      <c r="CM623" s="274" t="s">
        <v>268</v>
      </c>
      <c r="CN623" s="274" t="s">
        <v>268</v>
      </c>
      <c r="CO623" s="274" t="s">
        <v>268</v>
      </c>
      <c r="CP623" s="274" t="s">
        <v>268</v>
      </c>
      <c r="CQ623" s="274" t="s">
        <v>268</v>
      </c>
      <c r="CR623" s="274" t="s">
        <v>877</v>
      </c>
      <c r="CS623" s="274">
        <v>76.08</v>
      </c>
      <c r="CT623" s="274" t="s">
        <v>268</v>
      </c>
      <c r="CU623" s="274">
        <v>76.08</v>
      </c>
      <c r="CV623" s="274">
        <v>365</v>
      </c>
      <c r="CW623" s="274" t="s">
        <v>878</v>
      </c>
      <c r="CX623" s="274" t="s">
        <v>835</v>
      </c>
      <c r="CY623" s="274" t="s">
        <v>836</v>
      </c>
      <c r="CZ623" s="274" t="s">
        <v>837</v>
      </c>
      <c r="DA623" s="274" t="s">
        <v>268</v>
      </c>
      <c r="DB623" s="274" t="s">
        <v>268</v>
      </c>
      <c r="DC623" s="274" t="s">
        <v>268</v>
      </c>
      <c r="DD623" s="274" t="s">
        <v>268</v>
      </c>
      <c r="DE623" s="274" t="s">
        <v>268</v>
      </c>
      <c r="DF623" s="274" t="s">
        <v>268</v>
      </c>
      <c r="DG623" s="299">
        <f>IFERROR(IF(CA623="D",IF(CK623="A dispo.",CD623*VLOOKUP('DATI INPUT'!$F$27,TARIFFE_UD,2,FALSE),CD623*VLOOKUP(CK623,TARIFFE_UD,2,FALSE)),CD623*VLOOKUP(CB623-100,TARIFFE_UND,2,FALSE)),0)</f>
        <v>38.013619141577507</v>
      </c>
      <c r="DH623" s="299">
        <f>IFERROR(IF(CA623="D",IF(CK623="A dispo.",CF623*VLOOKUP('DATI INPUT'!$F$27,TARIFFE_UD,3,FALSE),CF623*VLOOKUP(CK623,TARIFFE_UD,3,FALSE)),CF623*VLOOKUP(CB623-100,TARIFFE_UND,3,FALSE)),0)</f>
        <v>60.367780403072892</v>
      </c>
    </row>
    <row r="624" spans="1:112" hidden="1" x14ac:dyDescent="0.25">
      <c r="A624" s="274" t="s">
        <v>5543</v>
      </c>
      <c r="B624" s="274" t="s">
        <v>473</v>
      </c>
      <c r="C624" s="274" t="s">
        <v>667</v>
      </c>
      <c r="D624" s="274" t="s">
        <v>5536</v>
      </c>
      <c r="E624" s="274" t="s">
        <v>268</v>
      </c>
      <c r="F624" s="274" t="s">
        <v>156</v>
      </c>
      <c r="G624" s="274" t="s">
        <v>5537</v>
      </c>
      <c r="H624" s="274" t="s">
        <v>5493</v>
      </c>
      <c r="I624" s="274" t="s">
        <v>5538</v>
      </c>
      <c r="J624" s="274" t="s">
        <v>156</v>
      </c>
      <c r="K624" s="274" t="s">
        <v>5539</v>
      </c>
      <c r="L624" s="274" t="s">
        <v>960</v>
      </c>
      <c r="M624" s="274" t="s">
        <v>5540</v>
      </c>
      <c r="N624" s="274" t="s">
        <v>1212</v>
      </c>
      <c r="O624" s="274" t="s">
        <v>1213</v>
      </c>
      <c r="P624" s="274" t="s">
        <v>5541</v>
      </c>
      <c r="Q624" s="274" t="s">
        <v>300</v>
      </c>
      <c r="R624" s="274" t="s">
        <v>268</v>
      </c>
      <c r="S624" s="274" t="s">
        <v>268</v>
      </c>
      <c r="T624" s="274" t="s">
        <v>268</v>
      </c>
      <c r="U624" s="274" t="s">
        <v>268</v>
      </c>
      <c r="V624" s="274" t="s">
        <v>268</v>
      </c>
      <c r="W624" s="274" t="s">
        <v>5542</v>
      </c>
      <c r="X624" s="274" t="s">
        <v>2241</v>
      </c>
      <c r="Y624" s="274" t="s">
        <v>271</v>
      </c>
      <c r="Z624" s="274" t="s">
        <v>268</v>
      </c>
      <c r="AA624" s="274" t="s">
        <v>268</v>
      </c>
      <c r="AB624" s="274" t="s">
        <v>268</v>
      </c>
      <c r="AC624" s="274" t="s">
        <v>268</v>
      </c>
      <c r="AD624" s="274" t="s">
        <v>268</v>
      </c>
      <c r="AE624" s="274" t="s">
        <v>287</v>
      </c>
      <c r="AF624" s="274" t="s">
        <v>1811</v>
      </c>
      <c r="AG624" s="274" t="s">
        <v>875</v>
      </c>
      <c r="AH624" s="274" t="s">
        <v>1848</v>
      </c>
      <c r="AI624" s="274" t="s">
        <v>968</v>
      </c>
      <c r="AJ624" s="274" t="s">
        <v>268</v>
      </c>
      <c r="AK624" s="274" t="s">
        <v>381</v>
      </c>
      <c r="AL624" s="274" t="s">
        <v>268</v>
      </c>
      <c r="AM624" s="274" t="s">
        <v>353</v>
      </c>
      <c r="AN624" s="274" t="s">
        <v>268</v>
      </c>
      <c r="AO624" s="274" t="s">
        <v>268</v>
      </c>
      <c r="AP624" s="274" t="s">
        <v>268</v>
      </c>
      <c r="AQ624" s="274" t="s">
        <v>268</v>
      </c>
      <c r="AR624" s="274" t="s">
        <v>268</v>
      </c>
      <c r="AS624" s="274" t="s">
        <v>268</v>
      </c>
      <c r="AT624" s="274" t="s">
        <v>268</v>
      </c>
      <c r="AU624" s="274" t="s">
        <v>268</v>
      </c>
      <c r="AV624" s="274" t="s">
        <v>268</v>
      </c>
      <c r="AW624" s="274" t="s">
        <v>268</v>
      </c>
      <c r="AX624" s="274" t="s">
        <v>268</v>
      </c>
      <c r="AY624" s="274" t="s">
        <v>268</v>
      </c>
      <c r="AZ624" s="274" t="s">
        <v>268</v>
      </c>
      <c r="BA624" s="274" t="s">
        <v>268</v>
      </c>
      <c r="BB624" s="274" t="s">
        <v>268</v>
      </c>
      <c r="BC624" s="274" t="s">
        <v>268</v>
      </c>
      <c r="BD624" s="274" t="s">
        <v>268</v>
      </c>
      <c r="BE624" s="274" t="s">
        <v>268</v>
      </c>
      <c r="BF624" s="274" t="s">
        <v>268</v>
      </c>
      <c r="BG624" s="274" t="s">
        <v>268</v>
      </c>
      <c r="BH624" s="274" t="s">
        <v>268</v>
      </c>
      <c r="BI624" s="274" t="s">
        <v>268</v>
      </c>
      <c r="BJ624" s="274" t="s">
        <v>268</v>
      </c>
      <c r="BK624" s="274" t="s">
        <v>268</v>
      </c>
      <c r="BL624" s="274" t="s">
        <v>268</v>
      </c>
      <c r="BM624" s="274" t="s">
        <v>268</v>
      </c>
      <c r="BN624" s="274" t="s">
        <v>268</v>
      </c>
      <c r="BO624" s="274" t="s">
        <v>268</v>
      </c>
      <c r="BP624" s="274" t="s">
        <v>268</v>
      </c>
      <c r="BQ624" s="274" t="s">
        <v>268</v>
      </c>
      <c r="BR624" s="274" t="s">
        <v>268</v>
      </c>
      <c r="BS624" s="274" t="s">
        <v>268</v>
      </c>
      <c r="BT624" s="274" t="s">
        <v>268</v>
      </c>
      <c r="BU624" s="274" t="s">
        <v>268</v>
      </c>
      <c r="BV624" s="274" t="s">
        <v>268</v>
      </c>
      <c r="BW624" s="274" t="s">
        <v>268</v>
      </c>
      <c r="BX624" s="274" t="s">
        <v>268</v>
      </c>
      <c r="BY624" s="295">
        <v>12</v>
      </c>
      <c r="BZ624" s="295">
        <v>12</v>
      </c>
      <c r="CA624" s="298" t="s">
        <v>142</v>
      </c>
      <c r="CB624" s="297">
        <v>123</v>
      </c>
      <c r="CC624" s="284">
        <f t="shared" si="38"/>
        <v>0</v>
      </c>
      <c r="CD624" s="295">
        <f t="shared" si="39"/>
        <v>11.999999999999998</v>
      </c>
      <c r="CE624" s="284">
        <f t="shared" si="40"/>
        <v>1</v>
      </c>
      <c r="CF624" s="295">
        <f t="shared" si="41"/>
        <v>0</v>
      </c>
      <c r="CG624" s="274" t="s">
        <v>1817</v>
      </c>
      <c r="CH624" s="274" t="s">
        <v>268</v>
      </c>
      <c r="CI624" s="274" t="s">
        <v>268</v>
      </c>
      <c r="CJ624" s="298" t="s">
        <v>268</v>
      </c>
      <c r="CK624" s="298" t="s">
        <v>736</v>
      </c>
      <c r="CL624" s="274" t="s">
        <v>268</v>
      </c>
      <c r="CM624" s="274" t="s">
        <v>268</v>
      </c>
      <c r="CN624" s="274" t="s">
        <v>268</v>
      </c>
      <c r="CO624" s="274" t="s">
        <v>268</v>
      </c>
      <c r="CP624" s="274" t="s">
        <v>268</v>
      </c>
      <c r="CQ624" s="274" t="s">
        <v>268</v>
      </c>
      <c r="CR624" s="274" t="s">
        <v>877</v>
      </c>
      <c r="CS624" s="274">
        <v>5.88</v>
      </c>
      <c r="CT624" s="274" t="s">
        <v>268</v>
      </c>
      <c r="CU624" s="274">
        <v>5.88</v>
      </c>
      <c r="CV624" s="274">
        <v>365</v>
      </c>
      <c r="CW624" s="274" t="s">
        <v>878</v>
      </c>
      <c r="CX624" s="274" t="s">
        <v>835</v>
      </c>
      <c r="CY624" s="274" t="s">
        <v>836</v>
      </c>
      <c r="CZ624" s="274" t="s">
        <v>837</v>
      </c>
      <c r="DA624" s="274" t="s">
        <v>268</v>
      </c>
      <c r="DB624" s="274" t="s">
        <v>268</v>
      </c>
      <c r="DC624" s="274" t="s">
        <v>268</v>
      </c>
      <c r="DD624" s="274" t="s">
        <v>268</v>
      </c>
      <c r="DE624" s="274" t="s">
        <v>268</v>
      </c>
      <c r="DF624" s="274" t="s">
        <v>268</v>
      </c>
      <c r="DG624" s="299">
        <f>IFERROR(IF(CA624="D",IF(CK624="A dispo.",CD624*VLOOKUP('DATI INPUT'!$F$27,TARIFFE_UD,2,FALSE),CD624*VLOOKUP(CK624,TARIFFE_UD,2,FALSE)),CD624*VLOOKUP(CB624-100,TARIFFE_UND,2,FALSE)),0)</f>
        <v>9.5034047853943768</v>
      </c>
      <c r="DH624" s="299">
        <f>IFERROR(IF(CA624="D",IF(CK624="A dispo.",CF624*VLOOKUP('DATI INPUT'!$F$27,TARIFFE_UD,3,FALSE),CF624*VLOOKUP(CK624,TARIFFE_UD,3,FALSE)),CF624*VLOOKUP(CB624-100,TARIFFE_UND,3,FALSE)),0)</f>
        <v>0</v>
      </c>
    </row>
    <row r="625" spans="1:112" hidden="1" x14ac:dyDescent="0.25">
      <c r="A625" s="274" t="s">
        <v>5544</v>
      </c>
      <c r="B625" s="274" t="s">
        <v>473</v>
      </c>
      <c r="C625" s="274" t="s">
        <v>5545</v>
      </c>
      <c r="D625" s="274" t="s">
        <v>5536</v>
      </c>
      <c r="E625" s="274" t="s">
        <v>268</v>
      </c>
      <c r="F625" s="274" t="s">
        <v>156</v>
      </c>
      <c r="G625" s="274" t="s">
        <v>5537</v>
      </c>
      <c r="H625" s="274" t="s">
        <v>5493</v>
      </c>
      <c r="I625" s="274" t="s">
        <v>5538</v>
      </c>
      <c r="J625" s="274" t="s">
        <v>156</v>
      </c>
      <c r="K625" s="274" t="s">
        <v>5539</v>
      </c>
      <c r="L625" s="274" t="s">
        <v>960</v>
      </c>
      <c r="M625" s="274" t="s">
        <v>5540</v>
      </c>
      <c r="N625" s="274" t="s">
        <v>1212</v>
      </c>
      <c r="O625" s="274" t="s">
        <v>1213</v>
      </c>
      <c r="P625" s="274" t="s">
        <v>5541</v>
      </c>
      <c r="Q625" s="274" t="s">
        <v>300</v>
      </c>
      <c r="R625" s="274" t="s">
        <v>268</v>
      </c>
      <c r="S625" s="274" t="s">
        <v>268</v>
      </c>
      <c r="T625" s="274" t="s">
        <v>268</v>
      </c>
      <c r="U625" s="274" t="s">
        <v>268</v>
      </c>
      <c r="V625" s="274" t="s">
        <v>268</v>
      </c>
      <c r="W625" s="274" t="s">
        <v>5542</v>
      </c>
      <c r="X625" s="274" t="s">
        <v>2241</v>
      </c>
      <c r="Y625" s="274" t="s">
        <v>271</v>
      </c>
      <c r="Z625" s="274" t="s">
        <v>268</v>
      </c>
      <c r="AA625" s="274" t="s">
        <v>268</v>
      </c>
      <c r="AB625" s="274" t="s">
        <v>268</v>
      </c>
      <c r="AC625" s="274" t="s">
        <v>268</v>
      </c>
      <c r="AD625" s="274" t="s">
        <v>268</v>
      </c>
      <c r="AE625" s="274" t="s">
        <v>287</v>
      </c>
      <c r="AF625" s="274" t="s">
        <v>1811</v>
      </c>
      <c r="AG625" s="274" t="s">
        <v>875</v>
      </c>
      <c r="AH625" s="274" t="s">
        <v>1848</v>
      </c>
      <c r="AI625" s="274" t="s">
        <v>968</v>
      </c>
      <c r="AJ625" s="274" t="s">
        <v>268</v>
      </c>
      <c r="AK625" s="274" t="s">
        <v>381</v>
      </c>
      <c r="AL625" s="274" t="s">
        <v>268</v>
      </c>
      <c r="AM625" s="274" t="s">
        <v>353</v>
      </c>
      <c r="AN625" s="274" t="s">
        <v>268</v>
      </c>
      <c r="AO625" s="274" t="s">
        <v>268</v>
      </c>
      <c r="AP625" s="274" t="s">
        <v>268</v>
      </c>
      <c r="AQ625" s="274" t="s">
        <v>268</v>
      </c>
      <c r="AR625" s="274" t="s">
        <v>268</v>
      </c>
      <c r="AS625" s="274" t="s">
        <v>268</v>
      </c>
      <c r="AT625" s="274" t="s">
        <v>268</v>
      </c>
      <c r="AU625" s="274" t="s">
        <v>268</v>
      </c>
      <c r="AV625" s="274" t="s">
        <v>268</v>
      </c>
      <c r="AW625" s="274" t="s">
        <v>268</v>
      </c>
      <c r="AX625" s="274" t="s">
        <v>268</v>
      </c>
      <c r="AY625" s="274" t="s">
        <v>268</v>
      </c>
      <c r="AZ625" s="274" t="s">
        <v>268</v>
      </c>
      <c r="BA625" s="274" t="s">
        <v>268</v>
      </c>
      <c r="BB625" s="274" t="s">
        <v>268</v>
      </c>
      <c r="BC625" s="274" t="s">
        <v>268</v>
      </c>
      <c r="BD625" s="274" t="s">
        <v>268</v>
      </c>
      <c r="BE625" s="274" t="s">
        <v>268</v>
      </c>
      <c r="BF625" s="274" t="s">
        <v>268</v>
      </c>
      <c r="BG625" s="274" t="s">
        <v>268</v>
      </c>
      <c r="BH625" s="274" t="s">
        <v>268</v>
      </c>
      <c r="BI625" s="274" t="s">
        <v>268</v>
      </c>
      <c r="BJ625" s="274" t="s">
        <v>268</v>
      </c>
      <c r="BK625" s="274" t="s">
        <v>268</v>
      </c>
      <c r="BL625" s="274" t="s">
        <v>268</v>
      </c>
      <c r="BM625" s="274" t="s">
        <v>268</v>
      </c>
      <c r="BN625" s="274" t="s">
        <v>268</v>
      </c>
      <c r="BO625" s="274" t="s">
        <v>268</v>
      </c>
      <c r="BP625" s="274" t="s">
        <v>268</v>
      </c>
      <c r="BQ625" s="274" t="s">
        <v>268</v>
      </c>
      <c r="BR625" s="274" t="s">
        <v>268</v>
      </c>
      <c r="BS625" s="274" t="s">
        <v>268</v>
      </c>
      <c r="BT625" s="274" t="s">
        <v>268</v>
      </c>
      <c r="BU625" s="274" t="s">
        <v>268</v>
      </c>
      <c r="BV625" s="274" t="s">
        <v>268</v>
      </c>
      <c r="BW625" s="274" t="s">
        <v>268</v>
      </c>
      <c r="BX625" s="274" t="s">
        <v>268</v>
      </c>
      <c r="BY625" s="295">
        <v>6.5</v>
      </c>
      <c r="BZ625" s="295">
        <v>6.5</v>
      </c>
      <c r="CA625" s="298" t="s">
        <v>142</v>
      </c>
      <c r="CB625" s="297">
        <v>123</v>
      </c>
      <c r="CC625" s="284">
        <f t="shared" si="38"/>
        <v>0</v>
      </c>
      <c r="CD625" s="295">
        <f t="shared" si="39"/>
        <v>6.5</v>
      </c>
      <c r="CE625" s="284">
        <f t="shared" si="40"/>
        <v>1</v>
      </c>
      <c r="CF625" s="295">
        <f t="shared" si="41"/>
        <v>0</v>
      </c>
      <c r="CG625" s="274" t="s">
        <v>1817</v>
      </c>
      <c r="CH625" s="274" t="s">
        <v>268</v>
      </c>
      <c r="CI625" s="274" t="s">
        <v>268</v>
      </c>
      <c r="CJ625" s="298" t="s">
        <v>268</v>
      </c>
      <c r="CK625" s="298" t="s">
        <v>736</v>
      </c>
      <c r="CL625" s="274" t="s">
        <v>268</v>
      </c>
      <c r="CM625" s="274" t="s">
        <v>268</v>
      </c>
      <c r="CN625" s="274" t="s">
        <v>268</v>
      </c>
      <c r="CO625" s="274" t="s">
        <v>268</v>
      </c>
      <c r="CP625" s="274" t="s">
        <v>268</v>
      </c>
      <c r="CQ625" s="274" t="s">
        <v>268</v>
      </c>
      <c r="CR625" s="274" t="s">
        <v>877</v>
      </c>
      <c r="CS625" s="274">
        <v>3.19</v>
      </c>
      <c r="CT625" s="274" t="s">
        <v>268</v>
      </c>
      <c r="CU625" s="274">
        <v>3.19</v>
      </c>
      <c r="CV625" s="274">
        <v>365</v>
      </c>
      <c r="CW625" s="274" t="s">
        <v>878</v>
      </c>
      <c r="CX625" s="274" t="s">
        <v>835</v>
      </c>
      <c r="CY625" s="274" t="s">
        <v>836</v>
      </c>
      <c r="CZ625" s="274" t="s">
        <v>837</v>
      </c>
      <c r="DA625" s="274" t="s">
        <v>268</v>
      </c>
      <c r="DB625" s="274" t="s">
        <v>268</v>
      </c>
      <c r="DC625" s="274" t="s">
        <v>268</v>
      </c>
      <c r="DD625" s="274" t="s">
        <v>268</v>
      </c>
      <c r="DE625" s="274" t="s">
        <v>268</v>
      </c>
      <c r="DF625" s="274" t="s">
        <v>268</v>
      </c>
      <c r="DG625" s="299">
        <f>IFERROR(IF(CA625="D",IF(CK625="A dispo.",CD625*VLOOKUP('DATI INPUT'!$F$27,TARIFFE_UD,2,FALSE),CD625*VLOOKUP(CK625,TARIFFE_UD,2,FALSE)),CD625*VLOOKUP(CB625-100,TARIFFE_UND,2,FALSE)),0)</f>
        <v>5.1476775920886215</v>
      </c>
      <c r="DH625" s="299">
        <f>IFERROR(IF(CA625="D",IF(CK625="A dispo.",CF625*VLOOKUP('DATI INPUT'!$F$27,TARIFFE_UD,3,FALSE),CF625*VLOOKUP(CK625,TARIFFE_UD,3,FALSE)),CF625*VLOOKUP(CB625-100,TARIFFE_UND,3,FALSE)),0)</f>
        <v>0</v>
      </c>
    </row>
    <row r="626" spans="1:112" hidden="1" x14ac:dyDescent="0.25">
      <c r="A626" s="274" t="s">
        <v>5546</v>
      </c>
      <c r="B626" s="274" t="s">
        <v>1167</v>
      </c>
      <c r="C626" s="274" t="s">
        <v>5547</v>
      </c>
      <c r="D626" s="274" t="s">
        <v>5548</v>
      </c>
      <c r="E626" s="274" t="s">
        <v>268</v>
      </c>
      <c r="F626" s="274" t="s">
        <v>156</v>
      </c>
      <c r="G626" s="274" t="s">
        <v>5549</v>
      </c>
      <c r="H626" s="274" t="s">
        <v>1777</v>
      </c>
      <c r="I626" s="274" t="s">
        <v>5550</v>
      </c>
      <c r="J626" s="274" t="s">
        <v>156</v>
      </c>
      <c r="K626" s="274" t="s">
        <v>5551</v>
      </c>
      <c r="L626" s="274" t="s">
        <v>984</v>
      </c>
      <c r="M626" s="274" t="s">
        <v>5552</v>
      </c>
      <c r="N626" s="274" t="s">
        <v>5553</v>
      </c>
      <c r="O626" s="274" t="s">
        <v>5554</v>
      </c>
      <c r="P626" s="274" t="s">
        <v>5555</v>
      </c>
      <c r="Q626" s="274" t="s">
        <v>462</v>
      </c>
      <c r="R626" s="274" t="s">
        <v>268</v>
      </c>
      <c r="S626" s="274" t="s">
        <v>268</v>
      </c>
      <c r="T626" s="274" t="s">
        <v>268</v>
      </c>
      <c r="U626" s="274" t="s">
        <v>268</v>
      </c>
      <c r="V626" s="274" t="s">
        <v>268</v>
      </c>
      <c r="W626" s="274" t="s">
        <v>4091</v>
      </c>
      <c r="X626" s="274" t="s">
        <v>148</v>
      </c>
      <c r="Y626" s="274" t="s">
        <v>279</v>
      </c>
      <c r="Z626" s="274" t="s">
        <v>268</v>
      </c>
      <c r="AA626" s="274" t="s">
        <v>268</v>
      </c>
      <c r="AB626" s="274" t="s">
        <v>268</v>
      </c>
      <c r="AC626" s="274" t="s">
        <v>268</v>
      </c>
      <c r="AD626" s="274" t="s">
        <v>268</v>
      </c>
      <c r="AE626" s="274" t="s">
        <v>287</v>
      </c>
      <c r="AF626" s="274" t="s">
        <v>1811</v>
      </c>
      <c r="AG626" s="274" t="s">
        <v>875</v>
      </c>
      <c r="AH626" s="274" t="s">
        <v>2154</v>
      </c>
      <c r="AI626" s="274" t="s">
        <v>1239</v>
      </c>
      <c r="AJ626" s="274" t="s">
        <v>268</v>
      </c>
      <c r="AK626" s="274" t="s">
        <v>377</v>
      </c>
      <c r="AL626" s="274" t="s">
        <v>268</v>
      </c>
      <c r="AM626" s="274" t="s">
        <v>405</v>
      </c>
      <c r="AN626" s="274" t="s">
        <v>268</v>
      </c>
      <c r="AO626" s="274" t="s">
        <v>268</v>
      </c>
      <c r="AP626" s="274" t="s">
        <v>268</v>
      </c>
      <c r="AQ626" s="274" t="s">
        <v>268</v>
      </c>
      <c r="AR626" s="274" t="s">
        <v>268</v>
      </c>
      <c r="AS626" s="274" t="s">
        <v>268</v>
      </c>
      <c r="AT626" s="274" t="s">
        <v>268</v>
      </c>
      <c r="AU626" s="274" t="s">
        <v>268</v>
      </c>
      <c r="AV626" s="274" t="s">
        <v>268</v>
      </c>
      <c r="AW626" s="274" t="s">
        <v>268</v>
      </c>
      <c r="AX626" s="274" t="s">
        <v>268</v>
      </c>
      <c r="AY626" s="274" t="s">
        <v>268</v>
      </c>
      <c r="AZ626" s="274" t="s">
        <v>268</v>
      </c>
      <c r="BA626" s="274" t="s">
        <v>268</v>
      </c>
      <c r="BB626" s="274" t="s">
        <v>268</v>
      </c>
      <c r="BC626" s="274" t="s">
        <v>268</v>
      </c>
      <c r="BD626" s="274" t="s">
        <v>268</v>
      </c>
      <c r="BE626" s="274" t="s">
        <v>268</v>
      </c>
      <c r="BF626" s="274" t="s">
        <v>268</v>
      </c>
      <c r="BG626" s="274" t="s">
        <v>268</v>
      </c>
      <c r="BH626" s="274" t="s">
        <v>268</v>
      </c>
      <c r="BI626" s="274" t="s">
        <v>268</v>
      </c>
      <c r="BJ626" s="274" t="s">
        <v>268</v>
      </c>
      <c r="BK626" s="274" t="s">
        <v>268</v>
      </c>
      <c r="BL626" s="274" t="s">
        <v>268</v>
      </c>
      <c r="BM626" s="274" t="s">
        <v>268</v>
      </c>
      <c r="BN626" s="274" t="s">
        <v>268</v>
      </c>
      <c r="BO626" s="274" t="s">
        <v>268</v>
      </c>
      <c r="BP626" s="274" t="s">
        <v>268</v>
      </c>
      <c r="BQ626" s="274" t="s">
        <v>268</v>
      </c>
      <c r="BR626" s="274" t="s">
        <v>268</v>
      </c>
      <c r="BS626" s="274" t="s">
        <v>268</v>
      </c>
      <c r="BT626" s="274" t="s">
        <v>268</v>
      </c>
      <c r="BU626" s="274" t="s">
        <v>268</v>
      </c>
      <c r="BV626" s="274" t="s">
        <v>268</v>
      </c>
      <c r="BW626" s="274" t="s">
        <v>268</v>
      </c>
      <c r="BX626" s="274" t="s">
        <v>268</v>
      </c>
      <c r="BY626" s="295">
        <v>30</v>
      </c>
      <c r="BZ626" s="295">
        <v>30</v>
      </c>
      <c r="CA626" s="298" t="s">
        <v>142</v>
      </c>
      <c r="CB626" s="297">
        <v>122</v>
      </c>
      <c r="CC626" s="284">
        <f t="shared" si="38"/>
        <v>0</v>
      </c>
      <c r="CD626" s="295">
        <f t="shared" si="39"/>
        <v>30</v>
      </c>
      <c r="CE626" s="284">
        <f t="shared" si="40"/>
        <v>0</v>
      </c>
      <c r="CF626" s="295">
        <f t="shared" si="41"/>
        <v>1</v>
      </c>
      <c r="CG626" s="274" t="s">
        <v>876</v>
      </c>
      <c r="CH626" s="274" t="s">
        <v>268</v>
      </c>
      <c r="CI626" s="274" t="s">
        <v>268</v>
      </c>
      <c r="CJ626" s="298" t="s">
        <v>268</v>
      </c>
      <c r="CK626" s="298" t="s">
        <v>736</v>
      </c>
      <c r="CL626" s="274" t="s">
        <v>268</v>
      </c>
      <c r="CM626" s="274" t="s">
        <v>268</v>
      </c>
      <c r="CN626" s="274" t="s">
        <v>268</v>
      </c>
      <c r="CO626" s="274" t="s">
        <v>268</v>
      </c>
      <c r="CP626" s="274" t="s">
        <v>268</v>
      </c>
      <c r="CQ626" s="274" t="s">
        <v>268</v>
      </c>
      <c r="CR626" s="274" t="s">
        <v>877</v>
      </c>
      <c r="CS626" s="274">
        <v>67.260000000000005</v>
      </c>
      <c r="CT626" s="274" t="s">
        <v>268</v>
      </c>
      <c r="CU626" s="274">
        <v>67.260000000000005</v>
      </c>
      <c r="CV626" s="274">
        <v>365</v>
      </c>
      <c r="CW626" s="274" t="s">
        <v>878</v>
      </c>
      <c r="CX626" s="274" t="s">
        <v>835</v>
      </c>
      <c r="CY626" s="274" t="s">
        <v>836</v>
      </c>
      <c r="CZ626" s="274" t="s">
        <v>837</v>
      </c>
      <c r="DA626" s="274" t="s">
        <v>268</v>
      </c>
      <c r="DB626" s="274" t="s">
        <v>268</v>
      </c>
      <c r="DC626" s="274" t="s">
        <v>268</v>
      </c>
      <c r="DD626" s="274" t="s">
        <v>268</v>
      </c>
      <c r="DE626" s="274" t="s">
        <v>268</v>
      </c>
      <c r="DF626" s="274" t="s">
        <v>268</v>
      </c>
      <c r="DG626" s="299">
        <f>IFERROR(IF(CA626="D",IF(CK626="A dispo.",CD626*VLOOKUP('DATI INPUT'!$F$27,TARIFFE_UD,2,FALSE),CD626*VLOOKUP(CK626,TARIFFE_UD,2,FALSE)),CD626*VLOOKUP(CB626-100,TARIFFE_UND,2,FALSE)),0)</f>
        <v>23.758511963485947</v>
      </c>
      <c r="DH626" s="299">
        <f>IFERROR(IF(CA626="D",IF(CK626="A dispo.",CF626*VLOOKUP('DATI INPUT'!$F$27,TARIFFE_UD,3,FALSE),CF626*VLOOKUP(CK626,TARIFFE_UD,3,FALSE)),CF626*VLOOKUP(CB626-100,TARIFFE_UND,3,FALSE)),0)</f>
        <v>60.367780403072892</v>
      </c>
    </row>
    <row r="627" spans="1:112" x14ac:dyDescent="0.25">
      <c r="A627" s="274" t="s">
        <v>5556</v>
      </c>
      <c r="B627" s="274" t="s">
        <v>5557</v>
      </c>
      <c r="C627" s="274" t="s">
        <v>5558</v>
      </c>
      <c r="D627" s="274" t="s">
        <v>5559</v>
      </c>
      <c r="E627" s="274" t="s">
        <v>268</v>
      </c>
      <c r="F627" s="274" t="s">
        <v>156</v>
      </c>
      <c r="G627" s="274" t="s">
        <v>5560</v>
      </c>
      <c r="H627" s="274" t="s">
        <v>1777</v>
      </c>
      <c r="I627" s="274" t="s">
        <v>5561</v>
      </c>
      <c r="J627" s="274" t="s">
        <v>274</v>
      </c>
      <c r="K627" s="274" t="s">
        <v>5562</v>
      </c>
      <c r="L627" s="274" t="s">
        <v>984</v>
      </c>
      <c r="M627" s="274" t="s">
        <v>5563</v>
      </c>
      <c r="N627" s="274" t="s">
        <v>984</v>
      </c>
      <c r="O627" s="274" t="s">
        <v>873</v>
      </c>
      <c r="P627" s="274" t="s">
        <v>1962</v>
      </c>
      <c r="Q627" s="274" t="s">
        <v>315</v>
      </c>
      <c r="R627" s="274" t="s">
        <v>268</v>
      </c>
      <c r="S627" s="274" t="s">
        <v>268</v>
      </c>
      <c r="T627" s="274" t="s">
        <v>268</v>
      </c>
      <c r="U627" s="274" t="s">
        <v>268</v>
      </c>
      <c r="V627" s="274" t="s">
        <v>268</v>
      </c>
      <c r="W627" s="274" t="s">
        <v>5563</v>
      </c>
      <c r="X627" s="274" t="s">
        <v>1962</v>
      </c>
      <c r="Y627" s="274" t="s">
        <v>315</v>
      </c>
      <c r="Z627" s="274" t="s">
        <v>268</v>
      </c>
      <c r="AA627" s="274" t="s">
        <v>268</v>
      </c>
      <c r="AB627" s="274" t="s">
        <v>268</v>
      </c>
      <c r="AC627" s="274" t="s">
        <v>268</v>
      </c>
      <c r="AD627" s="274" t="s">
        <v>268</v>
      </c>
      <c r="AE627" s="274" t="s">
        <v>287</v>
      </c>
      <c r="AF627" s="274" t="s">
        <v>1811</v>
      </c>
      <c r="AG627" s="274" t="s">
        <v>875</v>
      </c>
      <c r="AH627" s="274" t="s">
        <v>1963</v>
      </c>
      <c r="AI627" s="274" t="s">
        <v>5564</v>
      </c>
      <c r="AJ627" s="274" t="s">
        <v>268</v>
      </c>
      <c r="AK627" s="274" t="s">
        <v>381</v>
      </c>
      <c r="AL627" s="274" t="s">
        <v>268</v>
      </c>
      <c r="AM627" s="274" t="s">
        <v>288</v>
      </c>
      <c r="AN627" s="274" t="s">
        <v>268</v>
      </c>
      <c r="AO627" s="274" t="s">
        <v>268</v>
      </c>
      <c r="AP627" s="274" t="s">
        <v>268</v>
      </c>
      <c r="AQ627" s="274" t="s">
        <v>268</v>
      </c>
      <c r="AR627" s="274" t="s">
        <v>268</v>
      </c>
      <c r="AS627" s="274" t="s">
        <v>268</v>
      </c>
      <c r="AT627" s="274" t="s">
        <v>268</v>
      </c>
      <c r="AU627" s="274" t="s">
        <v>268</v>
      </c>
      <c r="AV627" s="274" t="s">
        <v>268</v>
      </c>
      <c r="AW627" s="274" t="s">
        <v>268</v>
      </c>
      <c r="AX627" s="274" t="s">
        <v>268</v>
      </c>
      <c r="AY627" s="274" t="s">
        <v>268</v>
      </c>
      <c r="AZ627" s="274" t="s">
        <v>268</v>
      </c>
      <c r="BA627" s="274" t="s">
        <v>268</v>
      </c>
      <c r="BB627" s="274" t="s">
        <v>268</v>
      </c>
      <c r="BC627" s="274" t="s">
        <v>268</v>
      </c>
      <c r="BD627" s="274" t="s">
        <v>268</v>
      </c>
      <c r="BE627" s="274" t="s">
        <v>268</v>
      </c>
      <c r="BF627" s="274" t="s">
        <v>268</v>
      </c>
      <c r="BG627" s="274" t="s">
        <v>268</v>
      </c>
      <c r="BH627" s="274" t="s">
        <v>268</v>
      </c>
      <c r="BI627" s="274" t="s">
        <v>268</v>
      </c>
      <c r="BJ627" s="274" t="s">
        <v>268</v>
      </c>
      <c r="BK627" s="274" t="s">
        <v>268</v>
      </c>
      <c r="BL627" s="274" t="s">
        <v>268</v>
      </c>
      <c r="BM627" s="274" t="s">
        <v>268</v>
      </c>
      <c r="BN627" s="274" t="s">
        <v>268</v>
      </c>
      <c r="BO627" s="274" t="s">
        <v>268</v>
      </c>
      <c r="BP627" s="274" t="s">
        <v>268</v>
      </c>
      <c r="BQ627" s="274" t="s">
        <v>268</v>
      </c>
      <c r="BR627" s="274" t="s">
        <v>268</v>
      </c>
      <c r="BS627" s="274" t="s">
        <v>268</v>
      </c>
      <c r="BT627" s="274" t="s">
        <v>268</v>
      </c>
      <c r="BU627" s="274" t="s">
        <v>268</v>
      </c>
      <c r="BV627" s="274" t="s">
        <v>268</v>
      </c>
      <c r="BW627" s="274" t="s">
        <v>268</v>
      </c>
      <c r="BX627" s="274" t="s">
        <v>268</v>
      </c>
      <c r="BY627" s="295">
        <v>59</v>
      </c>
      <c r="BZ627" s="295">
        <v>59</v>
      </c>
      <c r="CA627" s="298" t="s">
        <v>142</v>
      </c>
      <c r="CB627" s="297">
        <v>122</v>
      </c>
      <c r="CC627" s="284">
        <f t="shared" si="38"/>
        <v>0</v>
      </c>
      <c r="CD627" s="295">
        <f t="shared" si="39"/>
        <v>59</v>
      </c>
      <c r="CE627" s="284">
        <f t="shared" si="40"/>
        <v>0</v>
      </c>
      <c r="CF627" s="295">
        <f t="shared" si="41"/>
        <v>1</v>
      </c>
      <c r="CG627" s="274" t="s">
        <v>876</v>
      </c>
      <c r="CH627" s="274" t="s">
        <v>268</v>
      </c>
      <c r="CI627" s="274" t="s">
        <v>268</v>
      </c>
      <c r="CJ627" s="298" t="s">
        <v>282</v>
      </c>
      <c r="CK627" s="297">
        <v>4</v>
      </c>
      <c r="CL627" s="274" t="s">
        <v>268</v>
      </c>
      <c r="CM627" s="274" t="s">
        <v>268</v>
      </c>
      <c r="CN627" s="274" t="s">
        <v>268</v>
      </c>
      <c r="CO627" s="274" t="s">
        <v>268</v>
      </c>
      <c r="CP627" s="274" t="s">
        <v>268</v>
      </c>
      <c r="CQ627" s="274" t="s">
        <v>268</v>
      </c>
      <c r="CR627" s="274" t="s">
        <v>877</v>
      </c>
      <c r="CS627" s="274">
        <v>115.29</v>
      </c>
      <c r="CT627" s="274" t="s">
        <v>268</v>
      </c>
      <c r="CU627" s="274">
        <v>115.29</v>
      </c>
      <c r="CV627" s="274">
        <v>365</v>
      </c>
      <c r="CW627" s="274" t="s">
        <v>878</v>
      </c>
      <c r="CX627" s="274" t="s">
        <v>835</v>
      </c>
      <c r="CY627" s="274" t="s">
        <v>836</v>
      </c>
      <c r="CZ627" s="274" t="s">
        <v>837</v>
      </c>
      <c r="DA627" s="274" t="s">
        <v>268</v>
      </c>
      <c r="DB627" s="274" t="s">
        <v>268</v>
      </c>
      <c r="DC627" s="274" t="s">
        <v>268</v>
      </c>
      <c r="DD627" s="274" t="s">
        <v>268</v>
      </c>
      <c r="DE627" s="274" t="s">
        <v>268</v>
      </c>
      <c r="DF627" s="274" t="s">
        <v>268</v>
      </c>
      <c r="DG627" s="299">
        <f>IFERROR(IF(CA627="D",IF(CK627="A dispo.",CD627*VLOOKUP('DATI INPUT'!$F$27,TARIFFE_UD,2,FALSE),CD627*VLOOKUP(CK627,TARIFFE_UD,2,FALSE)),CD627*VLOOKUP(CB627-100,TARIFFE_UND,2,FALSE)),0)</f>
        <v>50.186190085832671</v>
      </c>
      <c r="DH627" s="299">
        <f>IFERROR(IF(CA627="D",IF(CK627="A dispo.",CF627*VLOOKUP('DATI INPUT'!$F$27,TARIFFE_UD,3,FALSE),CF627*VLOOKUP(CK627,TARIFFE_UD,3,FALSE)),CF627*VLOOKUP(CB627-100,TARIFFE_UND,3,FALSE)),0)</f>
        <v>73.78284271486686</v>
      </c>
    </row>
    <row r="628" spans="1:112" x14ac:dyDescent="0.25">
      <c r="A628" s="274" t="s">
        <v>5565</v>
      </c>
      <c r="B628" s="274" t="s">
        <v>525</v>
      </c>
      <c r="C628" s="274" t="s">
        <v>5566</v>
      </c>
      <c r="D628" s="274" t="s">
        <v>5567</v>
      </c>
      <c r="E628" s="274" t="s">
        <v>268</v>
      </c>
      <c r="F628" s="274" t="s">
        <v>156</v>
      </c>
      <c r="G628" s="274" t="s">
        <v>5568</v>
      </c>
      <c r="H628" s="274" t="s">
        <v>1521</v>
      </c>
      <c r="I628" s="274" t="s">
        <v>5569</v>
      </c>
      <c r="J628" s="274" t="s">
        <v>274</v>
      </c>
      <c r="K628" s="274" t="s">
        <v>5570</v>
      </c>
      <c r="L628" s="274" t="s">
        <v>960</v>
      </c>
      <c r="M628" s="274" t="s">
        <v>2044</v>
      </c>
      <c r="N628" s="274" t="s">
        <v>984</v>
      </c>
      <c r="O628" s="274" t="s">
        <v>873</v>
      </c>
      <c r="P628" s="274" t="s">
        <v>2045</v>
      </c>
      <c r="Q628" s="274" t="s">
        <v>333</v>
      </c>
      <c r="R628" s="274" t="s">
        <v>268</v>
      </c>
      <c r="S628" s="274" t="s">
        <v>268</v>
      </c>
      <c r="T628" s="274" t="s">
        <v>268</v>
      </c>
      <c r="U628" s="274" t="s">
        <v>268</v>
      </c>
      <c r="V628" s="274" t="s">
        <v>268</v>
      </c>
      <c r="W628" s="274" t="s">
        <v>2044</v>
      </c>
      <c r="X628" s="274" t="s">
        <v>2045</v>
      </c>
      <c r="Y628" s="274" t="s">
        <v>333</v>
      </c>
      <c r="Z628" s="274" t="s">
        <v>268</v>
      </c>
      <c r="AA628" s="274" t="s">
        <v>268</v>
      </c>
      <c r="AB628" s="274" t="s">
        <v>268</v>
      </c>
      <c r="AC628" s="274" t="s">
        <v>268</v>
      </c>
      <c r="AD628" s="274" t="s">
        <v>268</v>
      </c>
      <c r="AE628" s="274" t="s">
        <v>287</v>
      </c>
      <c r="AF628" s="274" t="s">
        <v>1811</v>
      </c>
      <c r="AG628" s="274" t="s">
        <v>875</v>
      </c>
      <c r="AH628" s="274" t="s">
        <v>2047</v>
      </c>
      <c r="AI628" s="274" t="s">
        <v>2048</v>
      </c>
      <c r="AJ628" s="274" t="s">
        <v>268</v>
      </c>
      <c r="AK628" s="274" t="s">
        <v>352</v>
      </c>
      <c r="AL628" s="274" t="s">
        <v>268</v>
      </c>
      <c r="AM628" s="274" t="s">
        <v>288</v>
      </c>
      <c r="AN628" s="274" t="s">
        <v>268</v>
      </c>
      <c r="AO628" s="274" t="s">
        <v>268</v>
      </c>
      <c r="AP628" s="274" t="s">
        <v>268</v>
      </c>
      <c r="AQ628" s="274" t="s">
        <v>268</v>
      </c>
      <c r="AR628" s="274" t="s">
        <v>268</v>
      </c>
      <c r="AS628" s="274" t="s">
        <v>268</v>
      </c>
      <c r="AT628" s="274" t="s">
        <v>268</v>
      </c>
      <c r="AU628" s="274" t="s">
        <v>268</v>
      </c>
      <c r="AV628" s="274" t="s">
        <v>268</v>
      </c>
      <c r="AW628" s="274" t="s">
        <v>268</v>
      </c>
      <c r="AX628" s="274" t="s">
        <v>268</v>
      </c>
      <c r="AY628" s="274" t="s">
        <v>268</v>
      </c>
      <c r="AZ628" s="274" t="s">
        <v>268</v>
      </c>
      <c r="BA628" s="274" t="s">
        <v>268</v>
      </c>
      <c r="BB628" s="274" t="s">
        <v>268</v>
      </c>
      <c r="BC628" s="274" t="s">
        <v>268</v>
      </c>
      <c r="BD628" s="274" t="s">
        <v>268</v>
      </c>
      <c r="BE628" s="274" t="s">
        <v>268</v>
      </c>
      <c r="BF628" s="274" t="s">
        <v>268</v>
      </c>
      <c r="BG628" s="274" t="s">
        <v>268</v>
      </c>
      <c r="BH628" s="274" t="s">
        <v>268</v>
      </c>
      <c r="BI628" s="274" t="s">
        <v>268</v>
      </c>
      <c r="BJ628" s="274" t="s">
        <v>268</v>
      </c>
      <c r="BK628" s="274" t="s">
        <v>268</v>
      </c>
      <c r="BL628" s="274" t="s">
        <v>268</v>
      </c>
      <c r="BM628" s="274" t="s">
        <v>268</v>
      </c>
      <c r="BN628" s="274" t="s">
        <v>268</v>
      </c>
      <c r="BO628" s="274" t="s">
        <v>268</v>
      </c>
      <c r="BP628" s="274" t="s">
        <v>268</v>
      </c>
      <c r="BQ628" s="274" t="s">
        <v>268</v>
      </c>
      <c r="BR628" s="274" t="s">
        <v>268</v>
      </c>
      <c r="BS628" s="274" t="s">
        <v>268</v>
      </c>
      <c r="BT628" s="274" t="s">
        <v>268</v>
      </c>
      <c r="BU628" s="274" t="s">
        <v>268</v>
      </c>
      <c r="BV628" s="274" t="s">
        <v>268</v>
      </c>
      <c r="BW628" s="274" t="s">
        <v>268</v>
      </c>
      <c r="BX628" s="274" t="s">
        <v>268</v>
      </c>
      <c r="BY628" s="295">
        <v>90</v>
      </c>
      <c r="BZ628" s="295">
        <v>90</v>
      </c>
      <c r="CA628" s="298" t="s">
        <v>142</v>
      </c>
      <c r="CB628" s="297">
        <v>122</v>
      </c>
      <c r="CC628" s="284">
        <f t="shared" si="38"/>
        <v>0</v>
      </c>
      <c r="CD628" s="295">
        <f t="shared" si="39"/>
        <v>90</v>
      </c>
      <c r="CE628" s="284">
        <f t="shared" si="40"/>
        <v>0</v>
      </c>
      <c r="CF628" s="295">
        <f t="shared" si="41"/>
        <v>1</v>
      </c>
      <c r="CG628" s="274" t="s">
        <v>876</v>
      </c>
      <c r="CH628" s="274" t="s">
        <v>268</v>
      </c>
      <c r="CI628" s="274" t="s">
        <v>268</v>
      </c>
      <c r="CJ628" s="298" t="s">
        <v>271</v>
      </c>
      <c r="CK628" s="297">
        <v>1</v>
      </c>
      <c r="CL628" s="274" t="s">
        <v>268</v>
      </c>
      <c r="CM628" s="274" t="s">
        <v>268</v>
      </c>
      <c r="CN628" s="274" t="s">
        <v>268</v>
      </c>
      <c r="CO628" s="274" t="s">
        <v>268</v>
      </c>
      <c r="CP628" s="274" t="s">
        <v>268</v>
      </c>
      <c r="CQ628" s="274" t="s">
        <v>268</v>
      </c>
      <c r="CR628" s="274" t="s">
        <v>877</v>
      </c>
      <c r="CS628" s="274">
        <v>51.48</v>
      </c>
      <c r="CT628" s="274" t="s">
        <v>268</v>
      </c>
      <c r="CU628" s="274">
        <v>51.48</v>
      </c>
      <c r="CV628" s="274">
        <v>365</v>
      </c>
      <c r="CW628" s="274" t="s">
        <v>878</v>
      </c>
      <c r="CX628" s="274" t="s">
        <v>835</v>
      </c>
      <c r="CY628" s="274" t="s">
        <v>836</v>
      </c>
      <c r="CZ628" s="274" t="s">
        <v>837</v>
      </c>
      <c r="DA628" s="274" t="s">
        <v>268</v>
      </c>
      <c r="DB628" s="274" t="s">
        <v>268</v>
      </c>
      <c r="DC628" s="274" t="s">
        <v>268</v>
      </c>
      <c r="DD628" s="274" t="s">
        <v>268</v>
      </c>
      <c r="DE628" s="274" t="s">
        <v>268</v>
      </c>
      <c r="DF628" s="274" t="s">
        <v>268</v>
      </c>
      <c r="DG628" s="299">
        <f>IFERROR(IF(CA628="D",IF(CK628="A dispo.",CD628*VLOOKUP('DATI INPUT'!$F$27,TARIFFE_UD,2,FALSE),CD628*VLOOKUP(CK628,TARIFFE_UD,2,FALSE)),CD628*VLOOKUP(CB628-100,TARIFFE_UND,2,FALSE)),0)</f>
        <v>55.43652791480055</v>
      </c>
      <c r="DH628" s="299">
        <f>IFERROR(IF(CA628="D",IF(CK628="A dispo.",CF628*VLOOKUP('DATI INPUT'!$F$27,TARIFFE_UD,3,FALSE),CF628*VLOOKUP(CK628,TARIFFE_UD,3,FALSE)),CF628*VLOOKUP(CB628-100,TARIFFE_UND,3,FALSE)),0)</f>
        <v>15.164853048114928</v>
      </c>
    </row>
    <row r="629" spans="1:112" x14ac:dyDescent="0.25">
      <c r="A629" s="274" t="s">
        <v>5571</v>
      </c>
      <c r="B629" s="274" t="s">
        <v>525</v>
      </c>
      <c r="C629" s="274" t="s">
        <v>5572</v>
      </c>
      <c r="D629" s="274" t="s">
        <v>5567</v>
      </c>
      <c r="E629" s="274" t="s">
        <v>268</v>
      </c>
      <c r="F629" s="274" t="s">
        <v>156</v>
      </c>
      <c r="G629" s="274" t="s">
        <v>5568</v>
      </c>
      <c r="H629" s="274" t="s">
        <v>1521</v>
      </c>
      <c r="I629" s="274" t="s">
        <v>5569</v>
      </c>
      <c r="J629" s="274" t="s">
        <v>274</v>
      </c>
      <c r="K629" s="274" t="s">
        <v>5570</v>
      </c>
      <c r="L629" s="274" t="s">
        <v>960</v>
      </c>
      <c r="M629" s="274" t="s">
        <v>2044</v>
      </c>
      <c r="N629" s="274" t="s">
        <v>984</v>
      </c>
      <c r="O629" s="274" t="s">
        <v>873</v>
      </c>
      <c r="P629" s="274" t="s">
        <v>2045</v>
      </c>
      <c r="Q629" s="274" t="s">
        <v>333</v>
      </c>
      <c r="R629" s="274" t="s">
        <v>268</v>
      </c>
      <c r="S629" s="274" t="s">
        <v>268</v>
      </c>
      <c r="T629" s="274" t="s">
        <v>268</v>
      </c>
      <c r="U629" s="274" t="s">
        <v>268</v>
      </c>
      <c r="V629" s="274" t="s">
        <v>268</v>
      </c>
      <c r="W629" s="274" t="s">
        <v>2044</v>
      </c>
      <c r="X629" s="274" t="s">
        <v>2045</v>
      </c>
      <c r="Y629" s="274" t="s">
        <v>333</v>
      </c>
      <c r="Z629" s="274" t="s">
        <v>268</v>
      </c>
      <c r="AA629" s="274" t="s">
        <v>268</v>
      </c>
      <c r="AB629" s="274" t="s">
        <v>268</v>
      </c>
      <c r="AC629" s="274" t="s">
        <v>268</v>
      </c>
      <c r="AD629" s="274" t="s">
        <v>268</v>
      </c>
      <c r="AE629" s="274" t="s">
        <v>287</v>
      </c>
      <c r="AF629" s="274" t="s">
        <v>1811</v>
      </c>
      <c r="AG629" s="274" t="s">
        <v>875</v>
      </c>
      <c r="AH629" s="274" t="s">
        <v>2047</v>
      </c>
      <c r="AI629" s="274" t="s">
        <v>2048</v>
      </c>
      <c r="AJ629" s="274" t="s">
        <v>268</v>
      </c>
      <c r="AK629" s="274" t="s">
        <v>396</v>
      </c>
      <c r="AL629" s="274" t="s">
        <v>268</v>
      </c>
      <c r="AM629" s="274" t="s">
        <v>353</v>
      </c>
      <c r="AN629" s="274" t="s">
        <v>268</v>
      </c>
      <c r="AO629" s="274" t="s">
        <v>268</v>
      </c>
      <c r="AP629" s="274" t="s">
        <v>268</v>
      </c>
      <c r="AQ629" s="274" t="s">
        <v>268</v>
      </c>
      <c r="AR629" s="274" t="s">
        <v>268</v>
      </c>
      <c r="AS629" s="274" t="s">
        <v>268</v>
      </c>
      <c r="AT629" s="274" t="s">
        <v>268</v>
      </c>
      <c r="AU629" s="274" t="s">
        <v>268</v>
      </c>
      <c r="AV629" s="274" t="s">
        <v>268</v>
      </c>
      <c r="AW629" s="274" t="s">
        <v>268</v>
      </c>
      <c r="AX629" s="274" t="s">
        <v>268</v>
      </c>
      <c r="AY629" s="274" t="s">
        <v>268</v>
      </c>
      <c r="AZ629" s="274" t="s">
        <v>268</v>
      </c>
      <c r="BA629" s="274" t="s">
        <v>268</v>
      </c>
      <c r="BB629" s="274" t="s">
        <v>268</v>
      </c>
      <c r="BC629" s="274" t="s">
        <v>268</v>
      </c>
      <c r="BD629" s="274" t="s">
        <v>268</v>
      </c>
      <c r="BE629" s="274" t="s">
        <v>268</v>
      </c>
      <c r="BF629" s="274" t="s">
        <v>268</v>
      </c>
      <c r="BG629" s="274" t="s">
        <v>268</v>
      </c>
      <c r="BH629" s="274" t="s">
        <v>268</v>
      </c>
      <c r="BI629" s="274" t="s">
        <v>268</v>
      </c>
      <c r="BJ629" s="274" t="s">
        <v>268</v>
      </c>
      <c r="BK629" s="274" t="s">
        <v>268</v>
      </c>
      <c r="BL629" s="274" t="s">
        <v>268</v>
      </c>
      <c r="BM629" s="274" t="s">
        <v>268</v>
      </c>
      <c r="BN629" s="274" t="s">
        <v>268</v>
      </c>
      <c r="BO629" s="274" t="s">
        <v>268</v>
      </c>
      <c r="BP629" s="274" t="s">
        <v>268</v>
      </c>
      <c r="BQ629" s="274" t="s">
        <v>268</v>
      </c>
      <c r="BR629" s="274" t="s">
        <v>268</v>
      </c>
      <c r="BS629" s="274" t="s">
        <v>268</v>
      </c>
      <c r="BT629" s="274" t="s">
        <v>268</v>
      </c>
      <c r="BU629" s="274" t="s">
        <v>268</v>
      </c>
      <c r="BV629" s="274" t="s">
        <v>268</v>
      </c>
      <c r="BW629" s="274" t="s">
        <v>268</v>
      </c>
      <c r="BX629" s="274" t="s">
        <v>268</v>
      </c>
      <c r="BY629" s="295">
        <v>15</v>
      </c>
      <c r="BZ629" s="295">
        <v>15</v>
      </c>
      <c r="CA629" s="298" t="s">
        <v>142</v>
      </c>
      <c r="CB629" s="297">
        <v>123</v>
      </c>
      <c r="CC629" s="284">
        <f t="shared" si="38"/>
        <v>0</v>
      </c>
      <c r="CD629" s="295">
        <f t="shared" si="39"/>
        <v>15</v>
      </c>
      <c r="CE629" s="284">
        <f t="shared" si="40"/>
        <v>1</v>
      </c>
      <c r="CF629" s="295">
        <f t="shared" si="41"/>
        <v>0</v>
      </c>
      <c r="CG629" s="274" t="s">
        <v>1817</v>
      </c>
      <c r="CH629" s="274" t="s">
        <v>268</v>
      </c>
      <c r="CI629" s="274" t="s">
        <v>268</v>
      </c>
      <c r="CJ629" s="298" t="s">
        <v>271</v>
      </c>
      <c r="CK629" s="297">
        <v>1</v>
      </c>
      <c r="CL629" s="274" t="s">
        <v>268</v>
      </c>
      <c r="CM629" s="274" t="s">
        <v>268</v>
      </c>
      <c r="CN629" s="274" t="s">
        <v>268</v>
      </c>
      <c r="CO629" s="274" t="s">
        <v>268</v>
      </c>
      <c r="CP629" s="274" t="s">
        <v>268</v>
      </c>
      <c r="CQ629" s="274" t="s">
        <v>268</v>
      </c>
      <c r="CR629" s="274" t="s">
        <v>877</v>
      </c>
      <c r="CS629" s="274">
        <v>5.7</v>
      </c>
      <c r="CT629" s="274" t="s">
        <v>268</v>
      </c>
      <c r="CU629" s="274">
        <v>5.7</v>
      </c>
      <c r="CV629" s="274">
        <v>365</v>
      </c>
      <c r="CW629" s="274" t="s">
        <v>878</v>
      </c>
      <c r="CX629" s="274" t="s">
        <v>835</v>
      </c>
      <c r="CY629" s="274" t="s">
        <v>836</v>
      </c>
      <c r="CZ629" s="274" t="s">
        <v>837</v>
      </c>
      <c r="DA629" s="274" t="s">
        <v>268</v>
      </c>
      <c r="DB629" s="274" t="s">
        <v>268</v>
      </c>
      <c r="DC629" s="274" t="s">
        <v>268</v>
      </c>
      <c r="DD629" s="274" t="s">
        <v>268</v>
      </c>
      <c r="DE629" s="274" t="s">
        <v>268</v>
      </c>
      <c r="DF629" s="274" t="s">
        <v>268</v>
      </c>
      <c r="DG629" s="299">
        <f>IFERROR(IF(CA629="D",IF(CK629="A dispo.",CD629*VLOOKUP('DATI INPUT'!$F$27,TARIFFE_UD,2,FALSE),CD629*VLOOKUP(CK629,TARIFFE_UD,2,FALSE)),CD629*VLOOKUP(CB629-100,TARIFFE_UND,2,FALSE)),0)</f>
        <v>9.2394213191334238</v>
      </c>
      <c r="DH629" s="299">
        <f>IFERROR(IF(CA629="D",IF(CK629="A dispo.",CF629*VLOOKUP('DATI INPUT'!$F$27,TARIFFE_UD,3,FALSE),CF629*VLOOKUP(CK629,TARIFFE_UD,3,FALSE)),CF629*VLOOKUP(CB629-100,TARIFFE_UND,3,FALSE)),0)</f>
        <v>0</v>
      </c>
    </row>
    <row r="630" spans="1:112" hidden="1" x14ac:dyDescent="0.25">
      <c r="A630" s="274" t="s">
        <v>5573</v>
      </c>
      <c r="B630" s="274" t="s">
        <v>5574</v>
      </c>
      <c r="C630" s="274" t="s">
        <v>5575</v>
      </c>
      <c r="D630" s="274" t="s">
        <v>5576</v>
      </c>
      <c r="E630" s="274" t="s">
        <v>268</v>
      </c>
      <c r="F630" s="274" t="s">
        <v>156</v>
      </c>
      <c r="G630" s="274" t="s">
        <v>5577</v>
      </c>
      <c r="H630" s="274" t="s">
        <v>305</v>
      </c>
      <c r="I630" s="274" t="s">
        <v>1388</v>
      </c>
      <c r="J630" s="274" t="s">
        <v>274</v>
      </c>
      <c r="K630" s="274" t="s">
        <v>5578</v>
      </c>
      <c r="L630" s="274" t="s">
        <v>871</v>
      </c>
      <c r="M630" s="274" t="s">
        <v>5579</v>
      </c>
      <c r="N630" s="274" t="s">
        <v>5580</v>
      </c>
      <c r="O630" s="274" t="s">
        <v>5581</v>
      </c>
      <c r="P630" s="274" t="s">
        <v>5582</v>
      </c>
      <c r="Q630" s="274" t="s">
        <v>276</v>
      </c>
      <c r="R630" s="274" t="s">
        <v>268</v>
      </c>
      <c r="S630" s="274" t="s">
        <v>268</v>
      </c>
      <c r="T630" s="274" t="s">
        <v>268</v>
      </c>
      <c r="U630" s="274" t="s">
        <v>268</v>
      </c>
      <c r="V630" s="274" t="s">
        <v>268</v>
      </c>
      <c r="W630" s="274" t="s">
        <v>5583</v>
      </c>
      <c r="X630" s="274" t="s">
        <v>1298</v>
      </c>
      <c r="Y630" s="274" t="s">
        <v>313</v>
      </c>
      <c r="Z630" s="274" t="s">
        <v>154</v>
      </c>
      <c r="AA630" s="274" t="s">
        <v>268</v>
      </c>
      <c r="AB630" s="274" t="s">
        <v>268</v>
      </c>
      <c r="AC630" s="274" t="s">
        <v>268</v>
      </c>
      <c r="AD630" s="274" t="s">
        <v>268</v>
      </c>
      <c r="AE630" s="274" t="s">
        <v>287</v>
      </c>
      <c r="AF630" s="274" t="s">
        <v>1811</v>
      </c>
      <c r="AG630" s="274" t="s">
        <v>875</v>
      </c>
      <c r="AH630" s="274" t="s">
        <v>2529</v>
      </c>
      <c r="AI630" s="274" t="s">
        <v>2048</v>
      </c>
      <c r="AJ630" s="274" t="s">
        <v>268</v>
      </c>
      <c r="AK630" s="274" t="s">
        <v>268</v>
      </c>
      <c r="AL630" s="274" t="s">
        <v>268</v>
      </c>
      <c r="AM630" s="274" t="s">
        <v>405</v>
      </c>
      <c r="AN630" s="274" t="s">
        <v>268</v>
      </c>
      <c r="AO630" s="274" t="s">
        <v>268</v>
      </c>
      <c r="AP630" s="274" t="s">
        <v>268</v>
      </c>
      <c r="AQ630" s="274" t="s">
        <v>268</v>
      </c>
      <c r="AR630" s="274" t="s">
        <v>268</v>
      </c>
      <c r="AS630" s="274" t="s">
        <v>268</v>
      </c>
      <c r="AT630" s="274" t="s">
        <v>268</v>
      </c>
      <c r="AU630" s="274" t="s">
        <v>268</v>
      </c>
      <c r="AV630" s="274" t="s">
        <v>268</v>
      </c>
      <c r="AW630" s="274" t="s">
        <v>268</v>
      </c>
      <c r="AX630" s="274" t="s">
        <v>268</v>
      </c>
      <c r="AY630" s="274" t="s">
        <v>268</v>
      </c>
      <c r="AZ630" s="274" t="s">
        <v>268</v>
      </c>
      <c r="BA630" s="274" t="s">
        <v>268</v>
      </c>
      <c r="BB630" s="274" t="s">
        <v>268</v>
      </c>
      <c r="BC630" s="274" t="s">
        <v>268</v>
      </c>
      <c r="BD630" s="274" t="s">
        <v>268</v>
      </c>
      <c r="BE630" s="274" t="s">
        <v>268</v>
      </c>
      <c r="BF630" s="274" t="s">
        <v>268</v>
      </c>
      <c r="BG630" s="274" t="s">
        <v>268</v>
      </c>
      <c r="BH630" s="274" t="s">
        <v>268</v>
      </c>
      <c r="BI630" s="274" t="s">
        <v>268</v>
      </c>
      <c r="BJ630" s="274" t="s">
        <v>268</v>
      </c>
      <c r="BK630" s="274" t="s">
        <v>268</v>
      </c>
      <c r="BL630" s="274" t="s">
        <v>268</v>
      </c>
      <c r="BM630" s="274" t="s">
        <v>268</v>
      </c>
      <c r="BN630" s="274" t="s">
        <v>268</v>
      </c>
      <c r="BO630" s="274" t="s">
        <v>268</v>
      </c>
      <c r="BP630" s="274" t="s">
        <v>268</v>
      </c>
      <c r="BQ630" s="274" t="s">
        <v>268</v>
      </c>
      <c r="BR630" s="274" t="s">
        <v>268</v>
      </c>
      <c r="BS630" s="274" t="s">
        <v>268</v>
      </c>
      <c r="BT630" s="274" t="s">
        <v>268</v>
      </c>
      <c r="BU630" s="274" t="s">
        <v>268</v>
      </c>
      <c r="BV630" s="274" t="s">
        <v>268</v>
      </c>
      <c r="BW630" s="274" t="s">
        <v>268</v>
      </c>
      <c r="BX630" s="274" t="s">
        <v>268</v>
      </c>
      <c r="BY630" s="295">
        <v>27</v>
      </c>
      <c r="BZ630" s="295">
        <v>27</v>
      </c>
      <c r="CA630" s="298" t="s">
        <v>142</v>
      </c>
      <c r="CB630" s="297">
        <v>122</v>
      </c>
      <c r="CC630" s="284">
        <f t="shared" si="38"/>
        <v>0</v>
      </c>
      <c r="CD630" s="295">
        <f t="shared" si="39"/>
        <v>27</v>
      </c>
      <c r="CE630" s="284">
        <f t="shared" si="40"/>
        <v>0</v>
      </c>
      <c r="CF630" s="295">
        <f t="shared" si="41"/>
        <v>1</v>
      </c>
      <c r="CG630" s="274" t="s">
        <v>876</v>
      </c>
      <c r="CH630" s="274" t="s">
        <v>268</v>
      </c>
      <c r="CI630" s="274" t="s">
        <v>268</v>
      </c>
      <c r="CJ630" s="298" t="s">
        <v>268</v>
      </c>
      <c r="CK630" s="298" t="s">
        <v>736</v>
      </c>
      <c r="CL630" s="274" t="s">
        <v>268</v>
      </c>
      <c r="CM630" s="274" t="s">
        <v>268</v>
      </c>
      <c r="CN630" s="274" t="s">
        <v>268</v>
      </c>
      <c r="CO630" s="274" t="s">
        <v>268</v>
      </c>
      <c r="CP630" s="274" t="s">
        <v>268</v>
      </c>
      <c r="CQ630" s="274" t="s">
        <v>268</v>
      </c>
      <c r="CR630" s="274" t="s">
        <v>877</v>
      </c>
      <c r="CS630" s="274">
        <v>65.790000000000006</v>
      </c>
      <c r="CT630" s="274" t="s">
        <v>268</v>
      </c>
      <c r="CU630" s="274">
        <v>65.790000000000006</v>
      </c>
      <c r="CV630" s="274">
        <v>365</v>
      </c>
      <c r="CW630" s="274" t="s">
        <v>878</v>
      </c>
      <c r="CX630" s="274" t="s">
        <v>835</v>
      </c>
      <c r="CY630" s="274" t="s">
        <v>836</v>
      </c>
      <c r="CZ630" s="274" t="s">
        <v>837</v>
      </c>
      <c r="DA630" s="274" t="s">
        <v>268</v>
      </c>
      <c r="DB630" s="274" t="s">
        <v>268</v>
      </c>
      <c r="DC630" s="274" t="s">
        <v>268</v>
      </c>
      <c r="DD630" s="274" t="s">
        <v>268</v>
      </c>
      <c r="DE630" s="274" t="s">
        <v>268</v>
      </c>
      <c r="DF630" s="274" t="s">
        <v>268</v>
      </c>
      <c r="DG630" s="299">
        <f>IFERROR(IF(CA630="D",IF(CK630="A dispo.",CD630*VLOOKUP('DATI INPUT'!$F$27,TARIFFE_UD,2,FALSE),CD630*VLOOKUP(CK630,TARIFFE_UD,2,FALSE)),CD630*VLOOKUP(CB630-100,TARIFFE_UND,2,FALSE)),0)</f>
        <v>21.382660767137352</v>
      </c>
      <c r="DH630" s="299">
        <f>IFERROR(IF(CA630="D",IF(CK630="A dispo.",CF630*VLOOKUP('DATI INPUT'!$F$27,TARIFFE_UD,3,FALSE),CF630*VLOOKUP(CK630,TARIFFE_UD,3,FALSE)),CF630*VLOOKUP(CB630-100,TARIFFE_UND,3,FALSE)),0)</f>
        <v>60.367780403072892</v>
      </c>
    </row>
    <row r="631" spans="1:112" hidden="1" x14ac:dyDescent="0.25">
      <c r="A631" s="274" t="s">
        <v>5584</v>
      </c>
      <c r="B631" s="274" t="s">
        <v>1170</v>
      </c>
      <c r="C631" s="274" t="s">
        <v>5585</v>
      </c>
      <c r="D631" s="274" t="s">
        <v>5586</v>
      </c>
      <c r="E631" s="274" t="s">
        <v>268</v>
      </c>
      <c r="F631" s="274" t="s">
        <v>156</v>
      </c>
      <c r="G631" s="274" t="s">
        <v>5587</v>
      </c>
      <c r="H631" s="274" t="s">
        <v>1521</v>
      </c>
      <c r="I631" s="274" t="s">
        <v>5588</v>
      </c>
      <c r="J631" s="274" t="s">
        <v>156</v>
      </c>
      <c r="K631" s="274" t="s">
        <v>1385</v>
      </c>
      <c r="L631" s="274" t="s">
        <v>960</v>
      </c>
      <c r="M631" s="274" t="s">
        <v>5589</v>
      </c>
      <c r="N631" s="274" t="s">
        <v>1746</v>
      </c>
      <c r="O631" s="274" t="s">
        <v>3272</v>
      </c>
      <c r="P631" s="274" t="s">
        <v>5590</v>
      </c>
      <c r="Q631" s="274" t="s">
        <v>386</v>
      </c>
      <c r="R631" s="274" t="s">
        <v>268</v>
      </c>
      <c r="S631" s="274" t="s">
        <v>268</v>
      </c>
      <c r="T631" s="274" t="s">
        <v>268</v>
      </c>
      <c r="U631" s="274" t="s">
        <v>268</v>
      </c>
      <c r="V631" s="274" t="s">
        <v>268</v>
      </c>
      <c r="W631" s="274" t="s">
        <v>5591</v>
      </c>
      <c r="X631" s="274" t="s">
        <v>2045</v>
      </c>
      <c r="Y631" s="274" t="s">
        <v>330</v>
      </c>
      <c r="Z631" s="274" t="s">
        <v>268</v>
      </c>
      <c r="AA631" s="274" t="s">
        <v>268</v>
      </c>
      <c r="AB631" s="274" t="s">
        <v>268</v>
      </c>
      <c r="AC631" s="274" t="s">
        <v>268</v>
      </c>
      <c r="AD631" s="274" t="s">
        <v>268</v>
      </c>
      <c r="AE631" s="274" t="s">
        <v>268</v>
      </c>
      <c r="AF631" s="274" t="s">
        <v>268</v>
      </c>
      <c r="AG631" s="274" t="s">
        <v>268</v>
      </c>
      <c r="AH631" s="274" t="s">
        <v>268</v>
      </c>
      <c r="AI631" s="274" t="s">
        <v>268</v>
      </c>
      <c r="AJ631" s="274" t="s">
        <v>268</v>
      </c>
      <c r="AK631" s="274" t="s">
        <v>268</v>
      </c>
      <c r="AL631" s="274" t="s">
        <v>268</v>
      </c>
      <c r="AM631" s="274" t="s">
        <v>268</v>
      </c>
      <c r="AN631" s="274" t="s">
        <v>268</v>
      </c>
      <c r="AO631" s="274" t="s">
        <v>268</v>
      </c>
      <c r="AP631" s="274" t="s">
        <v>268</v>
      </c>
      <c r="AQ631" s="274" t="s">
        <v>268</v>
      </c>
      <c r="AR631" s="274" t="s">
        <v>268</v>
      </c>
      <c r="AS631" s="274" t="s">
        <v>268</v>
      </c>
      <c r="AT631" s="274" t="s">
        <v>268</v>
      </c>
      <c r="AU631" s="274" t="s">
        <v>268</v>
      </c>
      <c r="AV631" s="274" t="s">
        <v>268</v>
      </c>
      <c r="AW631" s="274" t="s">
        <v>268</v>
      </c>
      <c r="AX631" s="274" t="s">
        <v>268</v>
      </c>
      <c r="AY631" s="274" t="s">
        <v>268</v>
      </c>
      <c r="AZ631" s="274" t="s">
        <v>268</v>
      </c>
      <c r="BA631" s="274" t="s">
        <v>268</v>
      </c>
      <c r="BB631" s="274" t="s">
        <v>268</v>
      </c>
      <c r="BC631" s="274" t="s">
        <v>268</v>
      </c>
      <c r="BD631" s="274" t="s">
        <v>268</v>
      </c>
      <c r="BE631" s="274" t="s">
        <v>268</v>
      </c>
      <c r="BF631" s="274" t="s">
        <v>268</v>
      </c>
      <c r="BG631" s="274" t="s">
        <v>268</v>
      </c>
      <c r="BH631" s="274" t="s">
        <v>268</v>
      </c>
      <c r="BI631" s="274" t="s">
        <v>268</v>
      </c>
      <c r="BJ631" s="274" t="s">
        <v>268</v>
      </c>
      <c r="BK631" s="274" t="s">
        <v>268</v>
      </c>
      <c r="BL631" s="274" t="s">
        <v>268</v>
      </c>
      <c r="BM631" s="274" t="s">
        <v>268</v>
      </c>
      <c r="BN631" s="274" t="s">
        <v>268</v>
      </c>
      <c r="BO631" s="274" t="s">
        <v>268</v>
      </c>
      <c r="BP631" s="274" t="s">
        <v>268</v>
      </c>
      <c r="BQ631" s="274" t="s">
        <v>268</v>
      </c>
      <c r="BR631" s="274" t="s">
        <v>268</v>
      </c>
      <c r="BS631" s="274" t="s">
        <v>268</v>
      </c>
      <c r="BT631" s="274" t="s">
        <v>268</v>
      </c>
      <c r="BU631" s="274" t="s">
        <v>268</v>
      </c>
      <c r="BV631" s="274" t="s">
        <v>268</v>
      </c>
      <c r="BW631" s="274" t="s">
        <v>268</v>
      </c>
      <c r="BX631" s="274" t="s">
        <v>268</v>
      </c>
      <c r="BY631" s="295">
        <v>80</v>
      </c>
      <c r="BZ631" s="295">
        <v>80</v>
      </c>
      <c r="CA631" s="298" t="s">
        <v>142</v>
      </c>
      <c r="CB631" s="297">
        <v>122</v>
      </c>
      <c r="CC631" s="284">
        <f t="shared" si="38"/>
        <v>0</v>
      </c>
      <c r="CD631" s="295">
        <f t="shared" si="39"/>
        <v>80</v>
      </c>
      <c r="CE631" s="284">
        <f t="shared" si="40"/>
        <v>0</v>
      </c>
      <c r="CF631" s="295">
        <f t="shared" si="41"/>
        <v>1</v>
      </c>
      <c r="CG631" s="274" t="s">
        <v>876</v>
      </c>
      <c r="CH631" s="274" t="s">
        <v>268</v>
      </c>
      <c r="CI631" s="274" t="s">
        <v>268</v>
      </c>
      <c r="CJ631" s="298" t="s">
        <v>268</v>
      </c>
      <c r="CK631" s="298" t="s">
        <v>736</v>
      </c>
      <c r="CL631" s="274" t="s">
        <v>268</v>
      </c>
      <c r="CM631" s="274" t="s">
        <v>268</v>
      </c>
      <c r="CN631" s="274" t="s">
        <v>268</v>
      </c>
      <c r="CO631" s="274" t="s">
        <v>268</v>
      </c>
      <c r="CP631" s="274" t="s">
        <v>268</v>
      </c>
      <c r="CQ631" s="274" t="s">
        <v>268</v>
      </c>
      <c r="CR631" s="274" t="s">
        <v>877</v>
      </c>
      <c r="CS631" s="274">
        <v>91.76</v>
      </c>
      <c r="CT631" s="274" t="s">
        <v>268</v>
      </c>
      <c r="CU631" s="274">
        <v>91.76</v>
      </c>
      <c r="CV631" s="274">
        <v>365</v>
      </c>
      <c r="CW631" s="274" t="s">
        <v>878</v>
      </c>
      <c r="CX631" s="274" t="s">
        <v>835</v>
      </c>
      <c r="CY631" s="274" t="s">
        <v>836</v>
      </c>
      <c r="CZ631" s="274" t="s">
        <v>837</v>
      </c>
      <c r="DA631" s="274" t="s">
        <v>268</v>
      </c>
      <c r="DB631" s="274" t="s">
        <v>268</v>
      </c>
      <c r="DC631" s="274" t="s">
        <v>268</v>
      </c>
      <c r="DD631" s="274" t="s">
        <v>268</v>
      </c>
      <c r="DE631" s="274" t="s">
        <v>268</v>
      </c>
      <c r="DF631" s="274" t="s">
        <v>268</v>
      </c>
      <c r="DG631" s="299">
        <f>IFERROR(IF(CA631="D",IF(CK631="A dispo.",CD631*VLOOKUP('DATI INPUT'!$F$27,TARIFFE_UD,2,FALSE),CD631*VLOOKUP(CK631,TARIFFE_UD,2,FALSE)),CD631*VLOOKUP(CB631-100,TARIFFE_UND,2,FALSE)),0)</f>
        <v>63.356031902629191</v>
      </c>
      <c r="DH631" s="299">
        <f>IFERROR(IF(CA631="D",IF(CK631="A dispo.",CF631*VLOOKUP('DATI INPUT'!$F$27,TARIFFE_UD,3,FALSE),CF631*VLOOKUP(CK631,TARIFFE_UD,3,FALSE)),CF631*VLOOKUP(CB631-100,TARIFFE_UND,3,FALSE)),0)</f>
        <v>60.367780403072892</v>
      </c>
    </row>
    <row r="632" spans="1:112" hidden="1" x14ac:dyDescent="0.25">
      <c r="A632" s="274" t="s">
        <v>5592</v>
      </c>
      <c r="B632" s="274" t="s">
        <v>5593</v>
      </c>
      <c r="C632" s="274" t="s">
        <v>5594</v>
      </c>
      <c r="D632" s="274" t="s">
        <v>5595</v>
      </c>
      <c r="E632" s="274" t="s">
        <v>268</v>
      </c>
      <c r="F632" s="274" t="s">
        <v>156</v>
      </c>
      <c r="G632" s="274" t="s">
        <v>5596</v>
      </c>
      <c r="H632" s="274" t="s">
        <v>1238</v>
      </c>
      <c r="I632" s="274" t="s">
        <v>5597</v>
      </c>
      <c r="J632" s="274" t="s">
        <v>156</v>
      </c>
      <c r="K632" s="274" t="s">
        <v>5598</v>
      </c>
      <c r="L632" s="274" t="s">
        <v>960</v>
      </c>
      <c r="M632" s="274" t="s">
        <v>5599</v>
      </c>
      <c r="N632" s="274" t="s">
        <v>5600</v>
      </c>
      <c r="O632" s="274" t="s">
        <v>1231</v>
      </c>
      <c r="P632" s="274" t="s">
        <v>268</v>
      </c>
      <c r="Q632" s="274" t="s">
        <v>268</v>
      </c>
      <c r="R632" s="274" t="s">
        <v>268</v>
      </c>
      <c r="S632" s="274" t="s">
        <v>268</v>
      </c>
      <c r="T632" s="274" t="s">
        <v>268</v>
      </c>
      <c r="U632" s="274" t="s">
        <v>268</v>
      </c>
      <c r="V632" s="274" t="s">
        <v>268</v>
      </c>
      <c r="W632" s="274" t="s">
        <v>5601</v>
      </c>
      <c r="X632" s="274" t="s">
        <v>1754</v>
      </c>
      <c r="Y632" s="274" t="s">
        <v>299</v>
      </c>
      <c r="Z632" s="274" t="s">
        <v>268</v>
      </c>
      <c r="AA632" s="274" t="s">
        <v>268</v>
      </c>
      <c r="AB632" s="274" t="s">
        <v>268</v>
      </c>
      <c r="AC632" s="274" t="s">
        <v>268</v>
      </c>
      <c r="AD632" s="274" t="s">
        <v>268</v>
      </c>
      <c r="AE632" s="274" t="s">
        <v>287</v>
      </c>
      <c r="AF632" s="274" t="s">
        <v>1811</v>
      </c>
      <c r="AG632" s="274" t="s">
        <v>875</v>
      </c>
      <c r="AH632" s="274" t="s">
        <v>2154</v>
      </c>
      <c r="AI632" s="274" t="s">
        <v>946</v>
      </c>
      <c r="AJ632" s="274" t="s">
        <v>268</v>
      </c>
      <c r="AK632" s="274" t="s">
        <v>410</v>
      </c>
      <c r="AL632" s="274" t="s">
        <v>268</v>
      </c>
      <c r="AM632" s="274" t="s">
        <v>405</v>
      </c>
      <c r="AN632" s="274" t="s">
        <v>268</v>
      </c>
      <c r="AO632" s="274" t="s">
        <v>268</v>
      </c>
      <c r="AP632" s="274" t="s">
        <v>268</v>
      </c>
      <c r="AQ632" s="274" t="s">
        <v>268</v>
      </c>
      <c r="AR632" s="274" t="s">
        <v>268</v>
      </c>
      <c r="AS632" s="274" t="s">
        <v>268</v>
      </c>
      <c r="AT632" s="274" t="s">
        <v>268</v>
      </c>
      <c r="AU632" s="274" t="s">
        <v>268</v>
      </c>
      <c r="AV632" s="274" t="s">
        <v>268</v>
      </c>
      <c r="AW632" s="274" t="s">
        <v>268</v>
      </c>
      <c r="AX632" s="274" t="s">
        <v>268</v>
      </c>
      <c r="AY632" s="274" t="s">
        <v>268</v>
      </c>
      <c r="AZ632" s="274" t="s">
        <v>268</v>
      </c>
      <c r="BA632" s="274" t="s">
        <v>268</v>
      </c>
      <c r="BB632" s="274" t="s">
        <v>268</v>
      </c>
      <c r="BC632" s="274" t="s">
        <v>268</v>
      </c>
      <c r="BD632" s="274" t="s">
        <v>268</v>
      </c>
      <c r="BE632" s="274" t="s">
        <v>268</v>
      </c>
      <c r="BF632" s="274" t="s">
        <v>268</v>
      </c>
      <c r="BG632" s="274" t="s">
        <v>268</v>
      </c>
      <c r="BH632" s="274" t="s">
        <v>268</v>
      </c>
      <c r="BI632" s="274" t="s">
        <v>268</v>
      </c>
      <c r="BJ632" s="274" t="s">
        <v>268</v>
      </c>
      <c r="BK632" s="274" t="s">
        <v>268</v>
      </c>
      <c r="BL632" s="274" t="s">
        <v>268</v>
      </c>
      <c r="BM632" s="274" t="s">
        <v>268</v>
      </c>
      <c r="BN632" s="274" t="s">
        <v>268</v>
      </c>
      <c r="BO632" s="274" t="s">
        <v>268</v>
      </c>
      <c r="BP632" s="274" t="s">
        <v>268</v>
      </c>
      <c r="BQ632" s="274" t="s">
        <v>268</v>
      </c>
      <c r="BR632" s="274" t="s">
        <v>268</v>
      </c>
      <c r="BS632" s="274" t="s">
        <v>268</v>
      </c>
      <c r="BT632" s="274" t="s">
        <v>268</v>
      </c>
      <c r="BU632" s="274" t="s">
        <v>268</v>
      </c>
      <c r="BV632" s="274" t="s">
        <v>268</v>
      </c>
      <c r="BW632" s="274" t="s">
        <v>268</v>
      </c>
      <c r="BX632" s="274" t="s">
        <v>268</v>
      </c>
      <c r="BY632" s="295">
        <v>96.5</v>
      </c>
      <c r="BZ632" s="295">
        <v>96.5</v>
      </c>
      <c r="CA632" s="298" t="s">
        <v>142</v>
      </c>
      <c r="CB632" s="297">
        <v>122</v>
      </c>
      <c r="CC632" s="284">
        <f t="shared" si="38"/>
        <v>0</v>
      </c>
      <c r="CD632" s="295">
        <f t="shared" si="39"/>
        <v>96.500000000000014</v>
      </c>
      <c r="CE632" s="284">
        <f t="shared" si="40"/>
        <v>0</v>
      </c>
      <c r="CF632" s="295">
        <f t="shared" si="41"/>
        <v>1</v>
      </c>
      <c r="CG632" s="274" t="s">
        <v>876</v>
      </c>
      <c r="CH632" s="274" t="s">
        <v>268</v>
      </c>
      <c r="CI632" s="274" t="s">
        <v>268</v>
      </c>
      <c r="CJ632" s="298" t="s">
        <v>268</v>
      </c>
      <c r="CK632" s="298" t="s">
        <v>736</v>
      </c>
      <c r="CL632" s="274" t="s">
        <v>268</v>
      </c>
      <c r="CM632" s="274" t="s">
        <v>268</v>
      </c>
      <c r="CN632" s="274" t="s">
        <v>268</v>
      </c>
      <c r="CO632" s="274" t="s">
        <v>268</v>
      </c>
      <c r="CP632" s="274" t="s">
        <v>268</v>
      </c>
      <c r="CQ632" s="274" t="s">
        <v>268</v>
      </c>
      <c r="CR632" s="274" t="s">
        <v>877</v>
      </c>
      <c r="CS632" s="274">
        <v>99.85</v>
      </c>
      <c r="CT632" s="274" t="s">
        <v>268</v>
      </c>
      <c r="CU632" s="274">
        <v>99.85</v>
      </c>
      <c r="CV632" s="274">
        <v>365</v>
      </c>
      <c r="CW632" s="274" t="s">
        <v>878</v>
      </c>
      <c r="CX632" s="274" t="s">
        <v>835</v>
      </c>
      <c r="CY632" s="274" t="s">
        <v>836</v>
      </c>
      <c r="CZ632" s="274" t="s">
        <v>837</v>
      </c>
      <c r="DA632" s="274" t="s">
        <v>268</v>
      </c>
      <c r="DB632" s="274" t="s">
        <v>268</v>
      </c>
      <c r="DC632" s="274" t="s">
        <v>268</v>
      </c>
      <c r="DD632" s="274" t="s">
        <v>268</v>
      </c>
      <c r="DE632" s="274" t="s">
        <v>268</v>
      </c>
      <c r="DF632" s="274" t="s">
        <v>268</v>
      </c>
      <c r="DG632" s="299">
        <f>IFERROR(IF(CA632="D",IF(CK632="A dispo.",CD632*VLOOKUP('DATI INPUT'!$F$27,TARIFFE_UD,2,FALSE),CD632*VLOOKUP(CK632,TARIFFE_UD,2,FALSE)),CD632*VLOOKUP(CB632-100,TARIFFE_UND,2,FALSE)),0)</f>
        <v>76.423213482546473</v>
      </c>
      <c r="DH632" s="299">
        <f>IFERROR(IF(CA632="D",IF(CK632="A dispo.",CF632*VLOOKUP('DATI INPUT'!$F$27,TARIFFE_UD,3,FALSE),CF632*VLOOKUP(CK632,TARIFFE_UD,3,FALSE)),CF632*VLOOKUP(CB632-100,TARIFFE_UND,3,FALSE)),0)</f>
        <v>60.367780403072892</v>
      </c>
    </row>
    <row r="633" spans="1:112" hidden="1" x14ac:dyDescent="0.25">
      <c r="A633" s="274" t="s">
        <v>5602</v>
      </c>
      <c r="B633" s="274" t="s">
        <v>5593</v>
      </c>
      <c r="C633" s="274" t="s">
        <v>5603</v>
      </c>
      <c r="D633" s="274" t="s">
        <v>5595</v>
      </c>
      <c r="E633" s="274" t="s">
        <v>268</v>
      </c>
      <c r="F633" s="274" t="s">
        <v>156</v>
      </c>
      <c r="G633" s="274" t="s">
        <v>5596</v>
      </c>
      <c r="H633" s="274" t="s">
        <v>1238</v>
      </c>
      <c r="I633" s="274" t="s">
        <v>5597</v>
      </c>
      <c r="J633" s="274" t="s">
        <v>156</v>
      </c>
      <c r="K633" s="274" t="s">
        <v>5598</v>
      </c>
      <c r="L633" s="274" t="s">
        <v>960</v>
      </c>
      <c r="M633" s="274" t="s">
        <v>5599</v>
      </c>
      <c r="N633" s="274" t="s">
        <v>5600</v>
      </c>
      <c r="O633" s="274" t="s">
        <v>1231</v>
      </c>
      <c r="P633" s="274" t="s">
        <v>268</v>
      </c>
      <c r="Q633" s="274" t="s">
        <v>268</v>
      </c>
      <c r="R633" s="274" t="s">
        <v>268</v>
      </c>
      <c r="S633" s="274" t="s">
        <v>268</v>
      </c>
      <c r="T633" s="274" t="s">
        <v>268</v>
      </c>
      <c r="U633" s="274" t="s">
        <v>268</v>
      </c>
      <c r="V633" s="274" t="s">
        <v>268</v>
      </c>
      <c r="W633" s="274" t="s">
        <v>5601</v>
      </c>
      <c r="X633" s="274" t="s">
        <v>1754</v>
      </c>
      <c r="Y633" s="274" t="s">
        <v>299</v>
      </c>
      <c r="Z633" s="274" t="s">
        <v>268</v>
      </c>
      <c r="AA633" s="274" t="s">
        <v>268</v>
      </c>
      <c r="AB633" s="274" t="s">
        <v>268</v>
      </c>
      <c r="AC633" s="274" t="s">
        <v>268</v>
      </c>
      <c r="AD633" s="274" t="s">
        <v>268</v>
      </c>
      <c r="AE633" s="274" t="s">
        <v>287</v>
      </c>
      <c r="AF633" s="274" t="s">
        <v>1811</v>
      </c>
      <c r="AG633" s="274" t="s">
        <v>875</v>
      </c>
      <c r="AH633" s="274" t="s">
        <v>2154</v>
      </c>
      <c r="AI633" s="274" t="s">
        <v>946</v>
      </c>
      <c r="AJ633" s="274" t="s">
        <v>268</v>
      </c>
      <c r="AK633" s="274" t="s">
        <v>410</v>
      </c>
      <c r="AL633" s="274" t="s">
        <v>268</v>
      </c>
      <c r="AM633" s="274" t="s">
        <v>405</v>
      </c>
      <c r="AN633" s="274" t="s">
        <v>268</v>
      </c>
      <c r="AO633" s="274" t="s">
        <v>268</v>
      </c>
      <c r="AP633" s="274" t="s">
        <v>268</v>
      </c>
      <c r="AQ633" s="274" t="s">
        <v>268</v>
      </c>
      <c r="AR633" s="274" t="s">
        <v>268</v>
      </c>
      <c r="AS633" s="274" t="s">
        <v>268</v>
      </c>
      <c r="AT633" s="274" t="s">
        <v>268</v>
      </c>
      <c r="AU633" s="274" t="s">
        <v>268</v>
      </c>
      <c r="AV633" s="274" t="s">
        <v>268</v>
      </c>
      <c r="AW633" s="274" t="s">
        <v>268</v>
      </c>
      <c r="AX633" s="274" t="s">
        <v>268</v>
      </c>
      <c r="AY633" s="274" t="s">
        <v>268</v>
      </c>
      <c r="AZ633" s="274" t="s">
        <v>268</v>
      </c>
      <c r="BA633" s="274" t="s">
        <v>268</v>
      </c>
      <c r="BB633" s="274" t="s">
        <v>268</v>
      </c>
      <c r="BC633" s="274" t="s">
        <v>268</v>
      </c>
      <c r="BD633" s="274" t="s">
        <v>268</v>
      </c>
      <c r="BE633" s="274" t="s">
        <v>268</v>
      </c>
      <c r="BF633" s="274" t="s">
        <v>268</v>
      </c>
      <c r="BG633" s="274" t="s">
        <v>268</v>
      </c>
      <c r="BH633" s="274" t="s">
        <v>268</v>
      </c>
      <c r="BI633" s="274" t="s">
        <v>268</v>
      </c>
      <c r="BJ633" s="274" t="s">
        <v>268</v>
      </c>
      <c r="BK633" s="274" t="s">
        <v>268</v>
      </c>
      <c r="BL633" s="274" t="s">
        <v>268</v>
      </c>
      <c r="BM633" s="274" t="s">
        <v>268</v>
      </c>
      <c r="BN633" s="274" t="s">
        <v>268</v>
      </c>
      <c r="BO633" s="274" t="s">
        <v>268</v>
      </c>
      <c r="BP633" s="274" t="s">
        <v>268</v>
      </c>
      <c r="BQ633" s="274" t="s">
        <v>268</v>
      </c>
      <c r="BR633" s="274" t="s">
        <v>268</v>
      </c>
      <c r="BS633" s="274" t="s">
        <v>268</v>
      </c>
      <c r="BT633" s="274" t="s">
        <v>268</v>
      </c>
      <c r="BU633" s="274" t="s">
        <v>268</v>
      </c>
      <c r="BV633" s="274" t="s">
        <v>268</v>
      </c>
      <c r="BW633" s="274" t="s">
        <v>268</v>
      </c>
      <c r="BX633" s="274" t="s">
        <v>268</v>
      </c>
      <c r="BY633" s="295">
        <v>16</v>
      </c>
      <c r="BZ633" s="295">
        <v>16</v>
      </c>
      <c r="CA633" s="298" t="s">
        <v>142</v>
      </c>
      <c r="CB633" s="297">
        <v>122</v>
      </c>
      <c r="CC633" s="284">
        <f t="shared" si="38"/>
        <v>0</v>
      </c>
      <c r="CD633" s="295">
        <f t="shared" si="39"/>
        <v>16</v>
      </c>
      <c r="CE633" s="284">
        <f t="shared" si="40"/>
        <v>0</v>
      </c>
      <c r="CF633" s="295">
        <f t="shared" si="41"/>
        <v>1</v>
      </c>
      <c r="CG633" s="274" t="s">
        <v>876</v>
      </c>
      <c r="CH633" s="274" t="s">
        <v>268</v>
      </c>
      <c r="CI633" s="274" t="s">
        <v>268</v>
      </c>
      <c r="CJ633" s="298" t="s">
        <v>268</v>
      </c>
      <c r="CK633" s="298" t="s">
        <v>736</v>
      </c>
      <c r="CL633" s="274" t="s">
        <v>268</v>
      </c>
      <c r="CM633" s="274" t="s">
        <v>268</v>
      </c>
      <c r="CN633" s="274" t="s">
        <v>268</v>
      </c>
      <c r="CO633" s="274" t="s">
        <v>268</v>
      </c>
      <c r="CP633" s="274" t="s">
        <v>268</v>
      </c>
      <c r="CQ633" s="274" t="s">
        <v>268</v>
      </c>
      <c r="CR633" s="274" t="s">
        <v>877</v>
      </c>
      <c r="CS633" s="274">
        <v>60.4</v>
      </c>
      <c r="CT633" s="274" t="s">
        <v>268</v>
      </c>
      <c r="CU633" s="274">
        <v>60.4</v>
      </c>
      <c r="CV633" s="274">
        <v>365</v>
      </c>
      <c r="CW633" s="274" t="s">
        <v>878</v>
      </c>
      <c r="CX633" s="274" t="s">
        <v>835</v>
      </c>
      <c r="CY633" s="274" t="s">
        <v>836</v>
      </c>
      <c r="CZ633" s="274" t="s">
        <v>837</v>
      </c>
      <c r="DA633" s="274" t="s">
        <v>268</v>
      </c>
      <c r="DB633" s="274" t="s">
        <v>268</v>
      </c>
      <c r="DC633" s="274" t="s">
        <v>268</v>
      </c>
      <c r="DD633" s="274" t="s">
        <v>268</v>
      </c>
      <c r="DE633" s="274" t="s">
        <v>268</v>
      </c>
      <c r="DF633" s="274" t="s">
        <v>268</v>
      </c>
      <c r="DG633" s="299">
        <f>IFERROR(IF(CA633="D",IF(CK633="A dispo.",CD633*VLOOKUP('DATI INPUT'!$F$27,TARIFFE_UD,2,FALSE),CD633*VLOOKUP(CK633,TARIFFE_UD,2,FALSE)),CD633*VLOOKUP(CB633-100,TARIFFE_UND,2,FALSE)),0)</f>
        <v>12.671206380525838</v>
      </c>
      <c r="DH633" s="299">
        <f>IFERROR(IF(CA633="D",IF(CK633="A dispo.",CF633*VLOOKUP('DATI INPUT'!$F$27,TARIFFE_UD,3,FALSE),CF633*VLOOKUP(CK633,TARIFFE_UD,3,FALSE)),CF633*VLOOKUP(CB633-100,TARIFFE_UND,3,FALSE)),0)</f>
        <v>60.367780403072892</v>
      </c>
    </row>
    <row r="634" spans="1:112" hidden="1" x14ac:dyDescent="0.25">
      <c r="A634" s="274" t="s">
        <v>5604</v>
      </c>
      <c r="B634" s="274" t="s">
        <v>5605</v>
      </c>
      <c r="C634" s="274" t="s">
        <v>675</v>
      </c>
      <c r="D634" s="274" t="s">
        <v>5606</v>
      </c>
      <c r="E634" s="274" t="s">
        <v>268</v>
      </c>
      <c r="F634" s="274" t="s">
        <v>156</v>
      </c>
      <c r="G634" s="274" t="s">
        <v>5607</v>
      </c>
      <c r="H634" s="274" t="s">
        <v>1186</v>
      </c>
      <c r="I634" s="274" t="s">
        <v>383</v>
      </c>
      <c r="J634" s="274" t="s">
        <v>274</v>
      </c>
      <c r="K634" s="274" t="s">
        <v>5608</v>
      </c>
      <c r="L634" s="274" t="s">
        <v>960</v>
      </c>
      <c r="M634" s="274" t="s">
        <v>5609</v>
      </c>
      <c r="N634" s="274" t="s">
        <v>303</v>
      </c>
      <c r="O634" s="274" t="s">
        <v>1215</v>
      </c>
      <c r="P634" s="274" t="s">
        <v>5610</v>
      </c>
      <c r="Q634" s="274" t="s">
        <v>343</v>
      </c>
      <c r="R634" s="274" t="s">
        <v>268</v>
      </c>
      <c r="S634" s="274" t="s">
        <v>268</v>
      </c>
      <c r="T634" s="274" t="s">
        <v>268</v>
      </c>
      <c r="U634" s="274" t="s">
        <v>268</v>
      </c>
      <c r="V634" s="274" t="s">
        <v>268</v>
      </c>
      <c r="W634" s="274" t="s">
        <v>5611</v>
      </c>
      <c r="X634" s="274" t="s">
        <v>1046</v>
      </c>
      <c r="Y634" s="274" t="s">
        <v>276</v>
      </c>
      <c r="Z634" s="274" t="s">
        <v>268</v>
      </c>
      <c r="AA634" s="274" t="s">
        <v>268</v>
      </c>
      <c r="AB634" s="274" t="s">
        <v>268</v>
      </c>
      <c r="AC634" s="274" t="s">
        <v>268</v>
      </c>
      <c r="AD634" s="274" t="s">
        <v>268</v>
      </c>
      <c r="AE634" s="274" t="s">
        <v>287</v>
      </c>
      <c r="AF634" s="274" t="s">
        <v>1811</v>
      </c>
      <c r="AG634" s="274" t="s">
        <v>875</v>
      </c>
      <c r="AH634" s="274" t="s">
        <v>1848</v>
      </c>
      <c r="AI634" s="274" t="s">
        <v>3185</v>
      </c>
      <c r="AJ634" s="274" t="s">
        <v>268</v>
      </c>
      <c r="AK634" s="274" t="s">
        <v>268</v>
      </c>
      <c r="AL634" s="274" t="s">
        <v>268</v>
      </c>
      <c r="AM634" s="274" t="s">
        <v>405</v>
      </c>
      <c r="AN634" s="274" t="s">
        <v>268</v>
      </c>
      <c r="AO634" s="274" t="s">
        <v>268</v>
      </c>
      <c r="AP634" s="274" t="s">
        <v>268</v>
      </c>
      <c r="AQ634" s="274" t="s">
        <v>268</v>
      </c>
      <c r="AR634" s="274" t="s">
        <v>268</v>
      </c>
      <c r="AS634" s="274" t="s">
        <v>268</v>
      </c>
      <c r="AT634" s="274" t="s">
        <v>268</v>
      </c>
      <c r="AU634" s="274" t="s">
        <v>268</v>
      </c>
      <c r="AV634" s="274" t="s">
        <v>268</v>
      </c>
      <c r="AW634" s="274" t="s">
        <v>268</v>
      </c>
      <c r="AX634" s="274" t="s">
        <v>268</v>
      </c>
      <c r="AY634" s="274" t="s">
        <v>268</v>
      </c>
      <c r="AZ634" s="274" t="s">
        <v>268</v>
      </c>
      <c r="BA634" s="274" t="s">
        <v>268</v>
      </c>
      <c r="BB634" s="274" t="s">
        <v>268</v>
      </c>
      <c r="BC634" s="274" t="s">
        <v>268</v>
      </c>
      <c r="BD634" s="274" t="s">
        <v>268</v>
      </c>
      <c r="BE634" s="274" t="s">
        <v>268</v>
      </c>
      <c r="BF634" s="274" t="s">
        <v>268</v>
      </c>
      <c r="BG634" s="274" t="s">
        <v>268</v>
      </c>
      <c r="BH634" s="274" t="s">
        <v>268</v>
      </c>
      <c r="BI634" s="274" t="s">
        <v>268</v>
      </c>
      <c r="BJ634" s="274" t="s">
        <v>268</v>
      </c>
      <c r="BK634" s="274" t="s">
        <v>268</v>
      </c>
      <c r="BL634" s="274" t="s">
        <v>268</v>
      </c>
      <c r="BM634" s="274" t="s">
        <v>268</v>
      </c>
      <c r="BN634" s="274" t="s">
        <v>268</v>
      </c>
      <c r="BO634" s="274" t="s">
        <v>268</v>
      </c>
      <c r="BP634" s="274" t="s">
        <v>268</v>
      </c>
      <c r="BQ634" s="274" t="s">
        <v>268</v>
      </c>
      <c r="BR634" s="274" t="s">
        <v>268</v>
      </c>
      <c r="BS634" s="274" t="s">
        <v>268</v>
      </c>
      <c r="BT634" s="274" t="s">
        <v>268</v>
      </c>
      <c r="BU634" s="274" t="s">
        <v>268</v>
      </c>
      <c r="BV634" s="274" t="s">
        <v>268</v>
      </c>
      <c r="BW634" s="274" t="s">
        <v>268</v>
      </c>
      <c r="BX634" s="274" t="s">
        <v>268</v>
      </c>
      <c r="BY634" s="295">
        <v>40</v>
      </c>
      <c r="BZ634" s="295">
        <v>40</v>
      </c>
      <c r="CA634" s="298" t="s">
        <v>142</v>
      </c>
      <c r="CB634" s="297">
        <v>122</v>
      </c>
      <c r="CC634" s="284">
        <f t="shared" si="38"/>
        <v>0</v>
      </c>
      <c r="CD634" s="295">
        <f t="shared" si="39"/>
        <v>40</v>
      </c>
      <c r="CE634" s="284">
        <f t="shared" si="40"/>
        <v>0</v>
      </c>
      <c r="CF634" s="295">
        <f t="shared" si="41"/>
        <v>1</v>
      </c>
      <c r="CG634" s="274" t="s">
        <v>876</v>
      </c>
      <c r="CH634" s="274" t="s">
        <v>268</v>
      </c>
      <c r="CI634" s="274" t="s">
        <v>268</v>
      </c>
      <c r="CJ634" s="298" t="s">
        <v>268</v>
      </c>
      <c r="CK634" s="298" t="s">
        <v>736</v>
      </c>
      <c r="CL634" s="274" t="s">
        <v>268</v>
      </c>
      <c r="CM634" s="274" t="s">
        <v>268</v>
      </c>
      <c r="CN634" s="274" t="s">
        <v>268</v>
      </c>
      <c r="CO634" s="274" t="s">
        <v>268</v>
      </c>
      <c r="CP634" s="274" t="s">
        <v>268</v>
      </c>
      <c r="CQ634" s="274" t="s">
        <v>268</v>
      </c>
      <c r="CR634" s="274" t="s">
        <v>877</v>
      </c>
      <c r="CS634" s="274">
        <v>72.16</v>
      </c>
      <c r="CT634" s="274" t="s">
        <v>268</v>
      </c>
      <c r="CU634" s="274">
        <v>72.16</v>
      </c>
      <c r="CV634" s="274">
        <v>365</v>
      </c>
      <c r="CW634" s="274" t="s">
        <v>878</v>
      </c>
      <c r="CX634" s="274" t="s">
        <v>835</v>
      </c>
      <c r="CY634" s="274" t="s">
        <v>836</v>
      </c>
      <c r="CZ634" s="274" t="s">
        <v>837</v>
      </c>
      <c r="DA634" s="274" t="s">
        <v>268</v>
      </c>
      <c r="DB634" s="274" t="s">
        <v>268</v>
      </c>
      <c r="DC634" s="274" t="s">
        <v>268</v>
      </c>
      <c r="DD634" s="274" t="s">
        <v>268</v>
      </c>
      <c r="DE634" s="274" t="s">
        <v>268</v>
      </c>
      <c r="DF634" s="274" t="s">
        <v>268</v>
      </c>
      <c r="DG634" s="299">
        <f>IFERROR(IF(CA634="D",IF(CK634="A dispo.",CD634*VLOOKUP('DATI INPUT'!$F$27,TARIFFE_UD,2,FALSE),CD634*VLOOKUP(CK634,TARIFFE_UD,2,FALSE)),CD634*VLOOKUP(CB634-100,TARIFFE_UND,2,FALSE)),0)</f>
        <v>31.678015951314595</v>
      </c>
      <c r="DH634" s="299">
        <f>IFERROR(IF(CA634="D",IF(CK634="A dispo.",CF634*VLOOKUP('DATI INPUT'!$F$27,TARIFFE_UD,3,FALSE),CF634*VLOOKUP(CK634,TARIFFE_UD,3,FALSE)),CF634*VLOOKUP(CB634-100,TARIFFE_UND,3,FALSE)),0)</f>
        <v>60.367780403072892</v>
      </c>
    </row>
    <row r="635" spans="1:112" x14ac:dyDescent="0.25">
      <c r="A635" s="274" t="s">
        <v>5612</v>
      </c>
      <c r="B635" s="274" t="s">
        <v>5613</v>
      </c>
      <c r="C635" s="274" t="s">
        <v>676</v>
      </c>
      <c r="D635" s="274" t="s">
        <v>5614</v>
      </c>
      <c r="E635" s="274" t="s">
        <v>268</v>
      </c>
      <c r="F635" s="274" t="s">
        <v>156</v>
      </c>
      <c r="G635" s="274" t="s">
        <v>5615</v>
      </c>
      <c r="H635" s="274" t="s">
        <v>1186</v>
      </c>
      <c r="I635" s="274" t="s">
        <v>426</v>
      </c>
      <c r="J635" s="274" t="s">
        <v>274</v>
      </c>
      <c r="K635" s="274" t="s">
        <v>5616</v>
      </c>
      <c r="L635" s="274" t="s">
        <v>1135</v>
      </c>
      <c r="M635" s="274" t="s">
        <v>1933</v>
      </c>
      <c r="N635" s="274" t="s">
        <v>984</v>
      </c>
      <c r="O635" s="274" t="s">
        <v>873</v>
      </c>
      <c r="P635" s="274" t="s">
        <v>1934</v>
      </c>
      <c r="Q635" s="274" t="s">
        <v>544</v>
      </c>
      <c r="R635" s="274" t="s">
        <v>268</v>
      </c>
      <c r="S635" s="274" t="s">
        <v>268</v>
      </c>
      <c r="T635" s="274" t="s">
        <v>268</v>
      </c>
      <c r="U635" s="274" t="s">
        <v>268</v>
      </c>
      <c r="V635" s="274" t="s">
        <v>268</v>
      </c>
      <c r="W635" s="274" t="s">
        <v>1933</v>
      </c>
      <c r="X635" s="274" t="s">
        <v>1934</v>
      </c>
      <c r="Y635" s="274" t="s">
        <v>544</v>
      </c>
      <c r="Z635" s="274" t="s">
        <v>268</v>
      </c>
      <c r="AA635" s="274" t="s">
        <v>268</v>
      </c>
      <c r="AB635" s="274" t="s">
        <v>268</v>
      </c>
      <c r="AC635" s="274" t="s">
        <v>268</v>
      </c>
      <c r="AD635" s="274" t="s">
        <v>268</v>
      </c>
      <c r="AE635" s="274" t="s">
        <v>287</v>
      </c>
      <c r="AF635" s="274" t="s">
        <v>1811</v>
      </c>
      <c r="AG635" s="274" t="s">
        <v>875</v>
      </c>
      <c r="AH635" s="274" t="s">
        <v>1935</v>
      </c>
      <c r="AI635" s="274" t="s">
        <v>677</v>
      </c>
      <c r="AJ635" s="274" t="s">
        <v>268</v>
      </c>
      <c r="AK635" s="274" t="s">
        <v>843</v>
      </c>
      <c r="AL635" s="274" t="s">
        <v>268</v>
      </c>
      <c r="AM635" s="274" t="s">
        <v>353</v>
      </c>
      <c r="AN635" s="274" t="s">
        <v>287</v>
      </c>
      <c r="AO635" s="274" t="s">
        <v>1811</v>
      </c>
      <c r="AP635" s="274" t="s">
        <v>875</v>
      </c>
      <c r="AQ635" s="274" t="s">
        <v>1935</v>
      </c>
      <c r="AR635" s="274" t="s">
        <v>677</v>
      </c>
      <c r="AS635" s="274" t="s">
        <v>268</v>
      </c>
      <c r="AT635" s="274" t="s">
        <v>669</v>
      </c>
      <c r="AU635" s="274" t="s">
        <v>268</v>
      </c>
      <c r="AV635" s="274" t="s">
        <v>288</v>
      </c>
      <c r="AW635" s="274" t="s">
        <v>268</v>
      </c>
      <c r="AX635" s="274" t="s">
        <v>268</v>
      </c>
      <c r="AY635" s="274" t="s">
        <v>268</v>
      </c>
      <c r="AZ635" s="274" t="s">
        <v>268</v>
      </c>
      <c r="BA635" s="274" t="s">
        <v>268</v>
      </c>
      <c r="BB635" s="274" t="s">
        <v>268</v>
      </c>
      <c r="BC635" s="274" t="s">
        <v>268</v>
      </c>
      <c r="BD635" s="274" t="s">
        <v>268</v>
      </c>
      <c r="BE635" s="274" t="s">
        <v>268</v>
      </c>
      <c r="BF635" s="274" t="s">
        <v>268</v>
      </c>
      <c r="BG635" s="274" t="s">
        <v>268</v>
      </c>
      <c r="BH635" s="274" t="s">
        <v>268</v>
      </c>
      <c r="BI635" s="274" t="s">
        <v>268</v>
      </c>
      <c r="BJ635" s="274" t="s">
        <v>268</v>
      </c>
      <c r="BK635" s="274" t="s">
        <v>268</v>
      </c>
      <c r="BL635" s="274" t="s">
        <v>268</v>
      </c>
      <c r="BM635" s="274" t="s">
        <v>268</v>
      </c>
      <c r="BN635" s="274" t="s">
        <v>268</v>
      </c>
      <c r="BO635" s="274" t="s">
        <v>268</v>
      </c>
      <c r="BP635" s="274" t="s">
        <v>268</v>
      </c>
      <c r="BQ635" s="274" t="s">
        <v>268</v>
      </c>
      <c r="BR635" s="274" t="s">
        <v>268</v>
      </c>
      <c r="BS635" s="274" t="s">
        <v>268</v>
      </c>
      <c r="BT635" s="274" t="s">
        <v>268</v>
      </c>
      <c r="BU635" s="274" t="s">
        <v>268</v>
      </c>
      <c r="BV635" s="274" t="s">
        <v>268</v>
      </c>
      <c r="BW635" s="274" t="s">
        <v>268</v>
      </c>
      <c r="BX635" s="274" t="s">
        <v>268</v>
      </c>
      <c r="BY635" s="295">
        <v>75</v>
      </c>
      <c r="BZ635" s="295">
        <v>75</v>
      </c>
      <c r="CA635" s="298" t="s">
        <v>142</v>
      </c>
      <c r="CB635" s="297">
        <v>122</v>
      </c>
      <c r="CC635" s="284">
        <f t="shared" si="38"/>
        <v>0</v>
      </c>
      <c r="CD635" s="295">
        <f t="shared" si="39"/>
        <v>75</v>
      </c>
      <c r="CE635" s="284">
        <f t="shared" si="40"/>
        <v>0</v>
      </c>
      <c r="CF635" s="295">
        <f t="shared" si="41"/>
        <v>1</v>
      </c>
      <c r="CG635" s="274" t="s">
        <v>876</v>
      </c>
      <c r="CH635" s="274" t="s">
        <v>268</v>
      </c>
      <c r="CI635" s="274" t="s">
        <v>268</v>
      </c>
      <c r="CJ635" s="298" t="s">
        <v>280</v>
      </c>
      <c r="CK635" s="297">
        <v>2</v>
      </c>
      <c r="CL635" s="274" t="s">
        <v>268</v>
      </c>
      <c r="CM635" s="274" t="s">
        <v>268</v>
      </c>
      <c r="CN635" s="274" t="s">
        <v>268</v>
      </c>
      <c r="CO635" s="274" t="s">
        <v>268</v>
      </c>
      <c r="CP635" s="274" t="s">
        <v>268</v>
      </c>
      <c r="CQ635" s="274" t="s">
        <v>268</v>
      </c>
      <c r="CR635" s="274" t="s">
        <v>877</v>
      </c>
      <c r="CS635" s="274">
        <v>86.31</v>
      </c>
      <c r="CT635" s="274" t="s">
        <v>268</v>
      </c>
      <c r="CU635" s="274">
        <v>86.31</v>
      </c>
      <c r="CV635" s="274">
        <v>365</v>
      </c>
      <c r="CW635" s="274" t="s">
        <v>878</v>
      </c>
      <c r="CX635" s="274" t="s">
        <v>835</v>
      </c>
      <c r="CY635" s="274" t="s">
        <v>836</v>
      </c>
      <c r="CZ635" s="274" t="s">
        <v>837</v>
      </c>
      <c r="DA635" s="274" t="s">
        <v>268</v>
      </c>
      <c r="DB635" s="274" t="s">
        <v>268</v>
      </c>
      <c r="DC635" s="274" t="s">
        <v>268</v>
      </c>
      <c r="DD635" s="274" t="s">
        <v>268</v>
      </c>
      <c r="DE635" s="274" t="s">
        <v>268</v>
      </c>
      <c r="DF635" s="274" t="s">
        <v>268</v>
      </c>
      <c r="DG635" s="299">
        <f>IFERROR(IF(CA635="D",IF(CK635="A dispo.",CD635*VLOOKUP('DATI INPUT'!$F$27,TARIFFE_UD,2,FALSE),CD635*VLOOKUP(CK635,TARIFFE_UD,2,FALSE)),CD635*VLOOKUP(CB635-100,TARIFFE_UND,2,FALSE)),0)</f>
        <v>53.896624361611643</v>
      </c>
      <c r="DH635" s="299">
        <f>IFERROR(IF(CA635="D",IF(CK635="A dispo.",CF635*VLOOKUP('DATI INPUT'!$F$27,TARIFFE_UD,3,FALSE),CF635*VLOOKUP(CK635,TARIFFE_UD,3,FALSE)),CF635*VLOOKUP(CB635-100,TARIFFE_UND,3,FALSE)),0)</f>
        <v>46.077822723118445</v>
      </c>
    </row>
    <row r="636" spans="1:112" hidden="1" x14ac:dyDescent="0.25">
      <c r="A636" s="274" t="s">
        <v>5617</v>
      </c>
      <c r="B636" s="274" t="s">
        <v>5618</v>
      </c>
      <c r="C636" s="274" t="s">
        <v>996</v>
      </c>
      <c r="D636" s="274" t="s">
        <v>5619</v>
      </c>
      <c r="E636" s="274" t="s">
        <v>268</v>
      </c>
      <c r="F636" s="274" t="s">
        <v>156</v>
      </c>
      <c r="G636" s="274" t="s">
        <v>5620</v>
      </c>
      <c r="H636" s="274" t="s">
        <v>1238</v>
      </c>
      <c r="I636" s="274" t="s">
        <v>5621</v>
      </c>
      <c r="J636" s="274" t="s">
        <v>274</v>
      </c>
      <c r="K636" s="274" t="s">
        <v>5622</v>
      </c>
      <c r="L636" s="274" t="s">
        <v>152</v>
      </c>
      <c r="M636" s="274" t="s">
        <v>5623</v>
      </c>
      <c r="N636" s="274" t="s">
        <v>1430</v>
      </c>
      <c r="O636" s="274" t="s">
        <v>1431</v>
      </c>
      <c r="P636" s="274" t="s">
        <v>1962</v>
      </c>
      <c r="Q636" s="274" t="s">
        <v>5624</v>
      </c>
      <c r="R636" s="274" t="s">
        <v>154</v>
      </c>
      <c r="S636" s="274" t="s">
        <v>268</v>
      </c>
      <c r="T636" s="274" t="s">
        <v>268</v>
      </c>
      <c r="U636" s="274" t="s">
        <v>268</v>
      </c>
      <c r="V636" s="274" t="s">
        <v>268</v>
      </c>
      <c r="W636" s="274" t="s">
        <v>5625</v>
      </c>
      <c r="X636" s="274" t="s">
        <v>1962</v>
      </c>
      <c r="Y636" s="274" t="s">
        <v>309</v>
      </c>
      <c r="Z636" s="274" t="s">
        <v>268</v>
      </c>
      <c r="AA636" s="274" t="s">
        <v>268</v>
      </c>
      <c r="AB636" s="274" t="s">
        <v>268</v>
      </c>
      <c r="AC636" s="274" t="s">
        <v>268</v>
      </c>
      <c r="AD636" s="274" t="s">
        <v>268</v>
      </c>
      <c r="AE636" s="274" t="s">
        <v>287</v>
      </c>
      <c r="AF636" s="274" t="s">
        <v>1811</v>
      </c>
      <c r="AG636" s="274" t="s">
        <v>875</v>
      </c>
      <c r="AH636" s="274" t="s">
        <v>1963</v>
      </c>
      <c r="AI636" s="274" t="s">
        <v>665</v>
      </c>
      <c r="AJ636" s="274" t="s">
        <v>268</v>
      </c>
      <c r="AK636" s="274" t="s">
        <v>410</v>
      </c>
      <c r="AL636" s="274" t="s">
        <v>268</v>
      </c>
      <c r="AM636" s="274" t="s">
        <v>288</v>
      </c>
      <c r="AN636" s="274" t="s">
        <v>268</v>
      </c>
      <c r="AO636" s="274" t="s">
        <v>268</v>
      </c>
      <c r="AP636" s="274" t="s">
        <v>268</v>
      </c>
      <c r="AQ636" s="274" t="s">
        <v>268</v>
      </c>
      <c r="AR636" s="274" t="s">
        <v>268</v>
      </c>
      <c r="AS636" s="274" t="s">
        <v>268</v>
      </c>
      <c r="AT636" s="274" t="s">
        <v>268</v>
      </c>
      <c r="AU636" s="274" t="s">
        <v>268</v>
      </c>
      <c r="AV636" s="274" t="s">
        <v>268</v>
      </c>
      <c r="AW636" s="274" t="s">
        <v>268</v>
      </c>
      <c r="AX636" s="274" t="s">
        <v>268</v>
      </c>
      <c r="AY636" s="274" t="s">
        <v>268</v>
      </c>
      <c r="AZ636" s="274" t="s">
        <v>268</v>
      </c>
      <c r="BA636" s="274" t="s">
        <v>268</v>
      </c>
      <c r="BB636" s="274" t="s">
        <v>268</v>
      </c>
      <c r="BC636" s="274" t="s">
        <v>268</v>
      </c>
      <c r="BD636" s="274" t="s">
        <v>268</v>
      </c>
      <c r="BE636" s="274" t="s">
        <v>268</v>
      </c>
      <c r="BF636" s="274" t="s">
        <v>268</v>
      </c>
      <c r="BG636" s="274" t="s">
        <v>268</v>
      </c>
      <c r="BH636" s="274" t="s">
        <v>268</v>
      </c>
      <c r="BI636" s="274" t="s">
        <v>268</v>
      </c>
      <c r="BJ636" s="274" t="s">
        <v>268</v>
      </c>
      <c r="BK636" s="274" t="s">
        <v>268</v>
      </c>
      <c r="BL636" s="274" t="s">
        <v>268</v>
      </c>
      <c r="BM636" s="274" t="s">
        <v>268</v>
      </c>
      <c r="BN636" s="274" t="s">
        <v>268</v>
      </c>
      <c r="BO636" s="274" t="s">
        <v>268</v>
      </c>
      <c r="BP636" s="274" t="s">
        <v>268</v>
      </c>
      <c r="BQ636" s="274" t="s">
        <v>268</v>
      </c>
      <c r="BR636" s="274" t="s">
        <v>268</v>
      </c>
      <c r="BS636" s="274" t="s">
        <v>268</v>
      </c>
      <c r="BT636" s="274" t="s">
        <v>268</v>
      </c>
      <c r="BU636" s="274" t="s">
        <v>268</v>
      </c>
      <c r="BV636" s="274" t="s">
        <v>268</v>
      </c>
      <c r="BW636" s="274" t="s">
        <v>268</v>
      </c>
      <c r="BX636" s="274" t="s">
        <v>268</v>
      </c>
      <c r="BY636" s="295">
        <v>77</v>
      </c>
      <c r="BZ636" s="295">
        <v>77</v>
      </c>
      <c r="CA636" s="298" t="s">
        <v>142</v>
      </c>
      <c r="CB636" s="297">
        <v>122</v>
      </c>
      <c r="CC636" s="284">
        <f t="shared" si="38"/>
        <v>0</v>
      </c>
      <c r="CD636" s="295">
        <f t="shared" si="39"/>
        <v>77</v>
      </c>
      <c r="CE636" s="284">
        <f t="shared" si="40"/>
        <v>0</v>
      </c>
      <c r="CF636" s="295">
        <f t="shared" si="41"/>
        <v>1</v>
      </c>
      <c r="CG636" s="274" t="s">
        <v>876</v>
      </c>
      <c r="CH636" s="274" t="s">
        <v>268</v>
      </c>
      <c r="CI636" s="274" t="s">
        <v>268</v>
      </c>
      <c r="CJ636" s="298" t="s">
        <v>268</v>
      </c>
      <c r="CK636" s="298" t="s">
        <v>736</v>
      </c>
      <c r="CL636" s="274" t="s">
        <v>268</v>
      </c>
      <c r="CM636" s="274" t="s">
        <v>268</v>
      </c>
      <c r="CN636" s="274" t="s">
        <v>268</v>
      </c>
      <c r="CO636" s="274" t="s">
        <v>268</v>
      </c>
      <c r="CP636" s="274" t="s">
        <v>268</v>
      </c>
      <c r="CQ636" s="274" t="s">
        <v>268</v>
      </c>
      <c r="CR636" s="274" t="s">
        <v>877</v>
      </c>
      <c r="CS636" s="274">
        <v>90.29</v>
      </c>
      <c r="CT636" s="274" t="s">
        <v>268</v>
      </c>
      <c r="CU636" s="274">
        <v>90.29</v>
      </c>
      <c r="CV636" s="274">
        <v>365</v>
      </c>
      <c r="CW636" s="274" t="s">
        <v>878</v>
      </c>
      <c r="CX636" s="274" t="s">
        <v>835</v>
      </c>
      <c r="CY636" s="274" t="s">
        <v>836</v>
      </c>
      <c r="CZ636" s="274" t="s">
        <v>837</v>
      </c>
      <c r="DA636" s="274" t="s">
        <v>268</v>
      </c>
      <c r="DB636" s="274" t="s">
        <v>268</v>
      </c>
      <c r="DC636" s="274" t="s">
        <v>268</v>
      </c>
      <c r="DD636" s="274" t="s">
        <v>268</v>
      </c>
      <c r="DE636" s="274" t="s">
        <v>268</v>
      </c>
      <c r="DF636" s="274" t="s">
        <v>268</v>
      </c>
      <c r="DG636" s="299">
        <f>IFERROR(IF(CA636="D",IF(CK636="A dispo.",CD636*VLOOKUP('DATI INPUT'!$F$27,TARIFFE_UD,2,FALSE),CD636*VLOOKUP(CK636,TARIFFE_UD,2,FALSE)),CD636*VLOOKUP(CB636-100,TARIFFE_UND,2,FALSE)),0)</f>
        <v>60.980180706280599</v>
      </c>
      <c r="DH636" s="299">
        <f>IFERROR(IF(CA636="D",IF(CK636="A dispo.",CF636*VLOOKUP('DATI INPUT'!$F$27,TARIFFE_UD,3,FALSE),CF636*VLOOKUP(CK636,TARIFFE_UD,3,FALSE)),CF636*VLOOKUP(CB636-100,TARIFFE_UND,3,FALSE)),0)</f>
        <v>60.367780403072892</v>
      </c>
    </row>
    <row r="637" spans="1:112" hidden="1" x14ac:dyDescent="0.25">
      <c r="A637" s="274" t="s">
        <v>5626</v>
      </c>
      <c r="B637" s="274" t="s">
        <v>551</v>
      </c>
      <c r="C637" s="274" t="s">
        <v>5627</v>
      </c>
      <c r="D637" s="274" t="s">
        <v>5628</v>
      </c>
      <c r="E637" s="274" t="s">
        <v>268</v>
      </c>
      <c r="F637" s="274" t="s">
        <v>156</v>
      </c>
      <c r="G637" s="274" t="s">
        <v>5629</v>
      </c>
      <c r="H637" s="274" t="s">
        <v>1238</v>
      </c>
      <c r="I637" s="274" t="s">
        <v>5630</v>
      </c>
      <c r="J637" s="274" t="s">
        <v>274</v>
      </c>
      <c r="K637" s="274" t="s">
        <v>5631</v>
      </c>
      <c r="L637" s="274" t="s">
        <v>152</v>
      </c>
      <c r="M637" s="274" t="s">
        <v>5623</v>
      </c>
      <c r="N637" s="274" t="s">
        <v>1430</v>
      </c>
      <c r="O637" s="274" t="s">
        <v>1431</v>
      </c>
      <c r="P637" s="274" t="s">
        <v>1962</v>
      </c>
      <c r="Q637" s="274" t="s">
        <v>5624</v>
      </c>
      <c r="R637" s="274" t="s">
        <v>154</v>
      </c>
      <c r="S637" s="274" t="s">
        <v>268</v>
      </c>
      <c r="T637" s="274" t="s">
        <v>268</v>
      </c>
      <c r="U637" s="274" t="s">
        <v>268</v>
      </c>
      <c r="V637" s="274" t="s">
        <v>268</v>
      </c>
      <c r="W637" s="274" t="s">
        <v>5625</v>
      </c>
      <c r="X637" s="274" t="s">
        <v>1962</v>
      </c>
      <c r="Y637" s="274" t="s">
        <v>309</v>
      </c>
      <c r="Z637" s="274" t="s">
        <v>268</v>
      </c>
      <c r="AA637" s="274" t="s">
        <v>268</v>
      </c>
      <c r="AB637" s="274" t="s">
        <v>268</v>
      </c>
      <c r="AC637" s="274" t="s">
        <v>268</v>
      </c>
      <c r="AD637" s="274" t="s">
        <v>268</v>
      </c>
      <c r="AE637" s="274" t="s">
        <v>287</v>
      </c>
      <c r="AF637" s="274" t="s">
        <v>1811</v>
      </c>
      <c r="AG637" s="274" t="s">
        <v>875</v>
      </c>
      <c r="AH637" s="274" t="s">
        <v>1963</v>
      </c>
      <c r="AI637" s="274" t="s">
        <v>665</v>
      </c>
      <c r="AJ637" s="274" t="s">
        <v>268</v>
      </c>
      <c r="AK637" s="274" t="s">
        <v>382</v>
      </c>
      <c r="AL637" s="274" t="s">
        <v>268</v>
      </c>
      <c r="AM637" s="274" t="s">
        <v>288</v>
      </c>
      <c r="AN637" s="274" t="s">
        <v>268</v>
      </c>
      <c r="AO637" s="274" t="s">
        <v>268</v>
      </c>
      <c r="AP637" s="274" t="s">
        <v>268</v>
      </c>
      <c r="AQ637" s="274" t="s">
        <v>268</v>
      </c>
      <c r="AR637" s="274" t="s">
        <v>268</v>
      </c>
      <c r="AS637" s="274" t="s">
        <v>268</v>
      </c>
      <c r="AT637" s="274" t="s">
        <v>268</v>
      </c>
      <c r="AU637" s="274" t="s">
        <v>268</v>
      </c>
      <c r="AV637" s="274" t="s">
        <v>268</v>
      </c>
      <c r="AW637" s="274" t="s">
        <v>268</v>
      </c>
      <c r="AX637" s="274" t="s">
        <v>268</v>
      </c>
      <c r="AY637" s="274" t="s">
        <v>268</v>
      </c>
      <c r="AZ637" s="274" t="s">
        <v>268</v>
      </c>
      <c r="BA637" s="274" t="s">
        <v>268</v>
      </c>
      <c r="BB637" s="274" t="s">
        <v>268</v>
      </c>
      <c r="BC637" s="274" t="s">
        <v>268</v>
      </c>
      <c r="BD637" s="274" t="s">
        <v>268</v>
      </c>
      <c r="BE637" s="274" t="s">
        <v>268</v>
      </c>
      <c r="BF637" s="274" t="s">
        <v>268</v>
      </c>
      <c r="BG637" s="274" t="s">
        <v>268</v>
      </c>
      <c r="BH637" s="274" t="s">
        <v>268</v>
      </c>
      <c r="BI637" s="274" t="s">
        <v>268</v>
      </c>
      <c r="BJ637" s="274" t="s">
        <v>268</v>
      </c>
      <c r="BK637" s="274" t="s">
        <v>268</v>
      </c>
      <c r="BL637" s="274" t="s">
        <v>268</v>
      </c>
      <c r="BM637" s="274" t="s">
        <v>268</v>
      </c>
      <c r="BN637" s="274" t="s">
        <v>268</v>
      </c>
      <c r="BO637" s="274" t="s">
        <v>268</v>
      </c>
      <c r="BP637" s="274" t="s">
        <v>268</v>
      </c>
      <c r="BQ637" s="274" t="s">
        <v>268</v>
      </c>
      <c r="BR637" s="274" t="s">
        <v>268</v>
      </c>
      <c r="BS637" s="274" t="s">
        <v>268</v>
      </c>
      <c r="BT637" s="274" t="s">
        <v>268</v>
      </c>
      <c r="BU637" s="274" t="s">
        <v>268</v>
      </c>
      <c r="BV637" s="274" t="s">
        <v>268</v>
      </c>
      <c r="BW637" s="274" t="s">
        <v>268</v>
      </c>
      <c r="BX637" s="274" t="s">
        <v>268</v>
      </c>
      <c r="BY637" s="295">
        <v>113.5</v>
      </c>
      <c r="BZ637" s="295">
        <v>113.5</v>
      </c>
      <c r="CA637" s="298" t="s">
        <v>142</v>
      </c>
      <c r="CB637" s="297">
        <v>122</v>
      </c>
      <c r="CC637" s="284">
        <f t="shared" si="38"/>
        <v>0</v>
      </c>
      <c r="CD637" s="295">
        <f t="shared" si="39"/>
        <v>113.5</v>
      </c>
      <c r="CE637" s="284">
        <f t="shared" si="40"/>
        <v>0</v>
      </c>
      <c r="CF637" s="295">
        <f t="shared" si="41"/>
        <v>1</v>
      </c>
      <c r="CG637" s="274" t="s">
        <v>876</v>
      </c>
      <c r="CH637" s="274" t="s">
        <v>268</v>
      </c>
      <c r="CI637" s="274" t="s">
        <v>268</v>
      </c>
      <c r="CJ637" s="298" t="s">
        <v>268</v>
      </c>
      <c r="CK637" s="298" t="s">
        <v>736</v>
      </c>
      <c r="CL637" s="274" t="s">
        <v>268</v>
      </c>
      <c r="CM637" s="274" t="s">
        <v>268</v>
      </c>
      <c r="CN637" s="274" t="s">
        <v>268</v>
      </c>
      <c r="CO637" s="274" t="s">
        <v>268</v>
      </c>
      <c r="CP637" s="274" t="s">
        <v>268</v>
      </c>
      <c r="CQ637" s="274" t="s">
        <v>268</v>
      </c>
      <c r="CR637" s="274" t="s">
        <v>877</v>
      </c>
      <c r="CS637" s="274">
        <v>108.18</v>
      </c>
      <c r="CT637" s="274" t="s">
        <v>268</v>
      </c>
      <c r="CU637" s="274">
        <v>108.18</v>
      </c>
      <c r="CV637" s="274">
        <v>365</v>
      </c>
      <c r="CW637" s="274" t="s">
        <v>878</v>
      </c>
      <c r="CX637" s="274" t="s">
        <v>835</v>
      </c>
      <c r="CY637" s="274" t="s">
        <v>836</v>
      </c>
      <c r="CZ637" s="274" t="s">
        <v>837</v>
      </c>
      <c r="DA637" s="274" t="s">
        <v>268</v>
      </c>
      <c r="DB637" s="274" t="s">
        <v>268</v>
      </c>
      <c r="DC637" s="274" t="s">
        <v>268</v>
      </c>
      <c r="DD637" s="274" t="s">
        <v>268</v>
      </c>
      <c r="DE637" s="274" t="s">
        <v>268</v>
      </c>
      <c r="DF637" s="274" t="s">
        <v>268</v>
      </c>
      <c r="DG637" s="299">
        <f>IFERROR(IF(CA637="D",IF(CK637="A dispo.",CD637*VLOOKUP('DATI INPUT'!$F$27,TARIFFE_UD,2,FALSE),CD637*VLOOKUP(CK637,TARIFFE_UD,2,FALSE)),CD637*VLOOKUP(CB637-100,TARIFFE_UND,2,FALSE)),0)</f>
        <v>89.886370261855163</v>
      </c>
      <c r="DH637" s="299">
        <f>IFERROR(IF(CA637="D",IF(CK637="A dispo.",CF637*VLOOKUP('DATI INPUT'!$F$27,TARIFFE_UD,3,FALSE),CF637*VLOOKUP(CK637,TARIFFE_UD,3,FALSE)),CF637*VLOOKUP(CB637-100,TARIFFE_UND,3,FALSE)),0)</f>
        <v>60.367780403072892</v>
      </c>
    </row>
    <row r="638" spans="1:112" x14ac:dyDescent="0.25">
      <c r="A638" s="274" t="s">
        <v>5632</v>
      </c>
      <c r="B638" s="274" t="s">
        <v>5633</v>
      </c>
      <c r="C638" s="274" t="s">
        <v>5634</v>
      </c>
      <c r="D638" s="274" t="s">
        <v>5635</v>
      </c>
      <c r="E638" s="274" t="s">
        <v>268</v>
      </c>
      <c r="F638" s="274" t="s">
        <v>156</v>
      </c>
      <c r="G638" s="274" t="s">
        <v>5636</v>
      </c>
      <c r="H638" s="274" t="s">
        <v>1238</v>
      </c>
      <c r="I638" s="274" t="s">
        <v>5637</v>
      </c>
      <c r="J638" s="274" t="s">
        <v>156</v>
      </c>
      <c r="K638" s="274" t="s">
        <v>5638</v>
      </c>
      <c r="L638" s="274" t="s">
        <v>960</v>
      </c>
      <c r="M638" s="274" t="s">
        <v>2537</v>
      </c>
      <c r="N638" s="274" t="s">
        <v>984</v>
      </c>
      <c r="O638" s="274" t="s">
        <v>873</v>
      </c>
      <c r="P638" s="274" t="s">
        <v>148</v>
      </c>
      <c r="Q638" s="274" t="s">
        <v>293</v>
      </c>
      <c r="R638" s="274" t="s">
        <v>268</v>
      </c>
      <c r="S638" s="274" t="s">
        <v>268</v>
      </c>
      <c r="T638" s="274" t="s">
        <v>268</v>
      </c>
      <c r="U638" s="274" t="s">
        <v>268</v>
      </c>
      <c r="V638" s="274" t="s">
        <v>268</v>
      </c>
      <c r="W638" s="274" t="s">
        <v>2537</v>
      </c>
      <c r="X638" s="274" t="s">
        <v>148</v>
      </c>
      <c r="Y638" s="274" t="s">
        <v>293</v>
      </c>
      <c r="Z638" s="274" t="s">
        <v>268</v>
      </c>
      <c r="AA638" s="274" t="s">
        <v>268</v>
      </c>
      <c r="AB638" s="274" t="s">
        <v>268</v>
      </c>
      <c r="AC638" s="274" t="s">
        <v>268</v>
      </c>
      <c r="AD638" s="274" t="s">
        <v>268</v>
      </c>
      <c r="AE638" s="274" t="s">
        <v>287</v>
      </c>
      <c r="AF638" s="274" t="s">
        <v>1811</v>
      </c>
      <c r="AG638" s="274" t="s">
        <v>875</v>
      </c>
      <c r="AH638" s="274" t="s">
        <v>2154</v>
      </c>
      <c r="AI638" s="274" t="s">
        <v>740</v>
      </c>
      <c r="AJ638" s="274" t="s">
        <v>268</v>
      </c>
      <c r="AK638" s="274" t="s">
        <v>366</v>
      </c>
      <c r="AL638" s="274" t="s">
        <v>268</v>
      </c>
      <c r="AM638" s="274" t="s">
        <v>355</v>
      </c>
      <c r="AN638" s="274" t="s">
        <v>268</v>
      </c>
      <c r="AO638" s="274" t="s">
        <v>268</v>
      </c>
      <c r="AP638" s="274" t="s">
        <v>268</v>
      </c>
      <c r="AQ638" s="274" t="s">
        <v>268</v>
      </c>
      <c r="AR638" s="274" t="s">
        <v>268</v>
      </c>
      <c r="AS638" s="274" t="s">
        <v>268</v>
      </c>
      <c r="AT638" s="274" t="s">
        <v>268</v>
      </c>
      <c r="AU638" s="274" t="s">
        <v>268</v>
      </c>
      <c r="AV638" s="274" t="s">
        <v>268</v>
      </c>
      <c r="AW638" s="274" t="s">
        <v>268</v>
      </c>
      <c r="AX638" s="274" t="s">
        <v>268</v>
      </c>
      <c r="AY638" s="274" t="s">
        <v>268</v>
      </c>
      <c r="AZ638" s="274" t="s">
        <v>268</v>
      </c>
      <c r="BA638" s="274" t="s">
        <v>268</v>
      </c>
      <c r="BB638" s="274" t="s">
        <v>268</v>
      </c>
      <c r="BC638" s="274" t="s">
        <v>268</v>
      </c>
      <c r="BD638" s="274" t="s">
        <v>268</v>
      </c>
      <c r="BE638" s="274" t="s">
        <v>268</v>
      </c>
      <c r="BF638" s="274" t="s">
        <v>268</v>
      </c>
      <c r="BG638" s="274" t="s">
        <v>268</v>
      </c>
      <c r="BH638" s="274" t="s">
        <v>268</v>
      </c>
      <c r="BI638" s="274" t="s">
        <v>268</v>
      </c>
      <c r="BJ638" s="274" t="s">
        <v>268</v>
      </c>
      <c r="BK638" s="274" t="s">
        <v>268</v>
      </c>
      <c r="BL638" s="274" t="s">
        <v>268</v>
      </c>
      <c r="BM638" s="274" t="s">
        <v>268</v>
      </c>
      <c r="BN638" s="274" t="s">
        <v>268</v>
      </c>
      <c r="BO638" s="274" t="s">
        <v>268</v>
      </c>
      <c r="BP638" s="274" t="s">
        <v>268</v>
      </c>
      <c r="BQ638" s="274" t="s">
        <v>268</v>
      </c>
      <c r="BR638" s="274" t="s">
        <v>268</v>
      </c>
      <c r="BS638" s="274" t="s">
        <v>268</v>
      </c>
      <c r="BT638" s="274" t="s">
        <v>268</v>
      </c>
      <c r="BU638" s="274" t="s">
        <v>268</v>
      </c>
      <c r="BV638" s="274" t="s">
        <v>268</v>
      </c>
      <c r="BW638" s="274" t="s">
        <v>268</v>
      </c>
      <c r="BX638" s="274" t="s">
        <v>268</v>
      </c>
      <c r="BY638" s="295">
        <v>82</v>
      </c>
      <c r="BZ638" s="295">
        <v>82</v>
      </c>
      <c r="CA638" s="298" t="s">
        <v>142</v>
      </c>
      <c r="CB638" s="297">
        <v>122</v>
      </c>
      <c r="CC638" s="284">
        <f t="shared" si="38"/>
        <v>0</v>
      </c>
      <c r="CD638" s="295">
        <f t="shared" si="39"/>
        <v>82</v>
      </c>
      <c r="CE638" s="284">
        <f t="shared" si="40"/>
        <v>0</v>
      </c>
      <c r="CF638" s="295">
        <f t="shared" si="41"/>
        <v>1</v>
      </c>
      <c r="CG638" s="274" t="s">
        <v>876</v>
      </c>
      <c r="CH638" s="274" t="s">
        <v>268</v>
      </c>
      <c r="CI638" s="274" t="s">
        <v>268</v>
      </c>
      <c r="CJ638" s="298" t="s">
        <v>271</v>
      </c>
      <c r="CK638" s="297">
        <v>1</v>
      </c>
      <c r="CL638" s="274" t="s">
        <v>268</v>
      </c>
      <c r="CM638" s="274" t="s">
        <v>268</v>
      </c>
      <c r="CN638" s="274" t="s">
        <v>268</v>
      </c>
      <c r="CO638" s="274" t="s">
        <v>268</v>
      </c>
      <c r="CP638" s="274" t="s">
        <v>268</v>
      </c>
      <c r="CQ638" s="274" t="s">
        <v>268</v>
      </c>
      <c r="CR638" s="274" t="s">
        <v>877</v>
      </c>
      <c r="CS638" s="274">
        <v>48.44</v>
      </c>
      <c r="CT638" s="274" t="s">
        <v>268</v>
      </c>
      <c r="CU638" s="274">
        <v>48.44</v>
      </c>
      <c r="CV638" s="274">
        <v>365</v>
      </c>
      <c r="CW638" s="274" t="s">
        <v>878</v>
      </c>
      <c r="CX638" s="274" t="s">
        <v>835</v>
      </c>
      <c r="CY638" s="274" t="s">
        <v>836</v>
      </c>
      <c r="CZ638" s="274" t="s">
        <v>837</v>
      </c>
      <c r="DA638" s="274" t="s">
        <v>268</v>
      </c>
      <c r="DB638" s="274" t="s">
        <v>268</v>
      </c>
      <c r="DC638" s="274" t="s">
        <v>268</v>
      </c>
      <c r="DD638" s="274" t="s">
        <v>268</v>
      </c>
      <c r="DE638" s="274" t="s">
        <v>268</v>
      </c>
      <c r="DF638" s="274" t="s">
        <v>268</v>
      </c>
      <c r="DG638" s="299">
        <f>IFERROR(IF(CA638="D",IF(CK638="A dispo.",CD638*VLOOKUP('DATI INPUT'!$F$27,TARIFFE_UD,2,FALSE),CD638*VLOOKUP(CK638,TARIFFE_UD,2,FALSE)),CD638*VLOOKUP(CB638-100,TARIFFE_UND,2,FALSE)),0)</f>
        <v>50.508836544596058</v>
      </c>
      <c r="DH638" s="299">
        <f>IFERROR(IF(CA638="D",IF(CK638="A dispo.",CF638*VLOOKUP('DATI INPUT'!$F$27,TARIFFE_UD,3,FALSE),CF638*VLOOKUP(CK638,TARIFFE_UD,3,FALSE)),CF638*VLOOKUP(CB638-100,TARIFFE_UND,3,FALSE)),0)</f>
        <v>15.164853048114928</v>
      </c>
    </row>
    <row r="639" spans="1:112" hidden="1" x14ac:dyDescent="0.25">
      <c r="A639" s="274" t="s">
        <v>5639</v>
      </c>
      <c r="B639" s="274" t="s">
        <v>5633</v>
      </c>
      <c r="C639" s="274" t="s">
        <v>678</v>
      </c>
      <c r="D639" s="274" t="s">
        <v>5635</v>
      </c>
      <c r="E639" s="274" t="s">
        <v>268</v>
      </c>
      <c r="F639" s="274" t="s">
        <v>156</v>
      </c>
      <c r="G639" s="274" t="s">
        <v>5636</v>
      </c>
      <c r="H639" s="274" t="s">
        <v>1238</v>
      </c>
      <c r="I639" s="274" t="s">
        <v>5637</v>
      </c>
      <c r="J639" s="274" t="s">
        <v>156</v>
      </c>
      <c r="K639" s="274" t="s">
        <v>5638</v>
      </c>
      <c r="L639" s="274" t="s">
        <v>960</v>
      </c>
      <c r="M639" s="274" t="s">
        <v>2537</v>
      </c>
      <c r="N639" s="274" t="s">
        <v>984</v>
      </c>
      <c r="O639" s="274" t="s">
        <v>873</v>
      </c>
      <c r="P639" s="274" t="s">
        <v>148</v>
      </c>
      <c r="Q639" s="274" t="s">
        <v>293</v>
      </c>
      <c r="R639" s="274" t="s">
        <v>268</v>
      </c>
      <c r="S639" s="274" t="s">
        <v>268</v>
      </c>
      <c r="T639" s="274" t="s">
        <v>268</v>
      </c>
      <c r="U639" s="274" t="s">
        <v>268</v>
      </c>
      <c r="V639" s="274" t="s">
        <v>268</v>
      </c>
      <c r="W639" s="274" t="s">
        <v>5640</v>
      </c>
      <c r="X639" s="274" t="s">
        <v>148</v>
      </c>
      <c r="Y639" s="274" t="s">
        <v>304</v>
      </c>
      <c r="Z639" s="274" t="s">
        <v>154</v>
      </c>
      <c r="AA639" s="274" t="s">
        <v>268</v>
      </c>
      <c r="AB639" s="274" t="s">
        <v>268</v>
      </c>
      <c r="AC639" s="274" t="s">
        <v>268</v>
      </c>
      <c r="AD639" s="274" t="s">
        <v>268</v>
      </c>
      <c r="AE639" s="274" t="s">
        <v>287</v>
      </c>
      <c r="AF639" s="274" t="s">
        <v>1811</v>
      </c>
      <c r="AG639" s="274" t="s">
        <v>875</v>
      </c>
      <c r="AH639" s="274" t="s">
        <v>2154</v>
      </c>
      <c r="AI639" s="274" t="s">
        <v>740</v>
      </c>
      <c r="AJ639" s="274" t="s">
        <v>268</v>
      </c>
      <c r="AK639" s="274" t="s">
        <v>1021</v>
      </c>
      <c r="AL639" s="274" t="s">
        <v>268</v>
      </c>
      <c r="AM639" s="274" t="s">
        <v>367</v>
      </c>
      <c r="AN639" s="274" t="s">
        <v>268</v>
      </c>
      <c r="AO639" s="274" t="s">
        <v>268</v>
      </c>
      <c r="AP639" s="274" t="s">
        <v>268</v>
      </c>
      <c r="AQ639" s="274" t="s">
        <v>268</v>
      </c>
      <c r="AR639" s="274" t="s">
        <v>268</v>
      </c>
      <c r="AS639" s="274" t="s">
        <v>268</v>
      </c>
      <c r="AT639" s="274" t="s">
        <v>268</v>
      </c>
      <c r="AU639" s="274" t="s">
        <v>268</v>
      </c>
      <c r="AV639" s="274" t="s">
        <v>268</v>
      </c>
      <c r="AW639" s="274" t="s">
        <v>268</v>
      </c>
      <c r="AX639" s="274" t="s">
        <v>268</v>
      </c>
      <c r="AY639" s="274" t="s">
        <v>268</v>
      </c>
      <c r="AZ639" s="274" t="s">
        <v>268</v>
      </c>
      <c r="BA639" s="274" t="s">
        <v>268</v>
      </c>
      <c r="BB639" s="274" t="s">
        <v>268</v>
      </c>
      <c r="BC639" s="274" t="s">
        <v>268</v>
      </c>
      <c r="BD639" s="274" t="s">
        <v>268</v>
      </c>
      <c r="BE639" s="274" t="s">
        <v>268</v>
      </c>
      <c r="BF639" s="274" t="s">
        <v>268</v>
      </c>
      <c r="BG639" s="274" t="s">
        <v>268</v>
      </c>
      <c r="BH639" s="274" t="s">
        <v>268</v>
      </c>
      <c r="BI639" s="274" t="s">
        <v>268</v>
      </c>
      <c r="BJ639" s="274" t="s">
        <v>268</v>
      </c>
      <c r="BK639" s="274" t="s">
        <v>268</v>
      </c>
      <c r="BL639" s="274" t="s">
        <v>268</v>
      </c>
      <c r="BM639" s="274" t="s">
        <v>268</v>
      </c>
      <c r="BN639" s="274" t="s">
        <v>268</v>
      </c>
      <c r="BO639" s="274" t="s">
        <v>268</v>
      </c>
      <c r="BP639" s="274" t="s">
        <v>268</v>
      </c>
      <c r="BQ639" s="274" t="s">
        <v>268</v>
      </c>
      <c r="BR639" s="274" t="s">
        <v>268</v>
      </c>
      <c r="BS639" s="274" t="s">
        <v>268</v>
      </c>
      <c r="BT639" s="274" t="s">
        <v>268</v>
      </c>
      <c r="BU639" s="274" t="s">
        <v>268</v>
      </c>
      <c r="BV639" s="274" t="s">
        <v>268</v>
      </c>
      <c r="BW639" s="274" t="s">
        <v>268</v>
      </c>
      <c r="BX639" s="274" t="s">
        <v>268</v>
      </c>
      <c r="BY639" s="295">
        <v>22</v>
      </c>
      <c r="BZ639" s="295">
        <v>22</v>
      </c>
      <c r="CA639" s="298" t="s">
        <v>143</v>
      </c>
      <c r="CB639" s="297">
        <v>118</v>
      </c>
      <c r="CC639" s="284">
        <f t="shared" si="38"/>
        <v>0</v>
      </c>
      <c r="CD639" s="295">
        <f t="shared" si="39"/>
        <v>22</v>
      </c>
      <c r="CE639" s="284">
        <f t="shared" si="40"/>
        <v>0</v>
      </c>
      <c r="CF639" s="295">
        <f t="shared" si="41"/>
        <v>22</v>
      </c>
      <c r="CG639" s="274" t="s">
        <v>759</v>
      </c>
      <c r="CH639" s="274" t="s">
        <v>268</v>
      </c>
      <c r="CI639" s="274" t="s">
        <v>268</v>
      </c>
      <c r="CJ639" s="298" t="s">
        <v>268</v>
      </c>
      <c r="CL639" s="274" t="s">
        <v>268</v>
      </c>
      <c r="CM639" s="274" t="s">
        <v>268</v>
      </c>
      <c r="CN639" s="274" t="s">
        <v>268</v>
      </c>
      <c r="CO639" s="274" t="s">
        <v>268</v>
      </c>
      <c r="CP639" s="274" t="s">
        <v>268</v>
      </c>
      <c r="CQ639" s="274" t="s">
        <v>268</v>
      </c>
      <c r="CR639" s="274" t="s">
        <v>877</v>
      </c>
      <c r="CS639" s="274">
        <v>110.44</v>
      </c>
      <c r="CT639" s="274" t="s">
        <v>268</v>
      </c>
      <c r="CU639" s="274">
        <v>110.44</v>
      </c>
      <c r="CV639" s="274">
        <v>365</v>
      </c>
      <c r="CW639" s="274" t="s">
        <v>878</v>
      </c>
      <c r="CX639" s="274" t="s">
        <v>835</v>
      </c>
      <c r="CY639" s="274" t="s">
        <v>836</v>
      </c>
      <c r="CZ639" s="274" t="s">
        <v>837</v>
      </c>
      <c r="DA639" s="274" t="s">
        <v>268</v>
      </c>
      <c r="DB639" s="274" t="s">
        <v>268</v>
      </c>
      <c r="DC639" s="274" t="s">
        <v>268</v>
      </c>
      <c r="DD639" s="274" t="s">
        <v>268</v>
      </c>
      <c r="DE639" s="274" t="s">
        <v>268</v>
      </c>
      <c r="DF639" s="274" t="s">
        <v>268</v>
      </c>
      <c r="DG639" s="299">
        <f>IFERROR(IF(CA639="D",IF(CK639="A dispo.",CD639*VLOOKUP('DATI INPUT'!$F$27,TARIFFE_UD,2,FALSE),CD639*VLOOKUP(CK639,TARIFFE_UD,2,FALSE)),CD639*VLOOKUP(CB639-100,TARIFFE_UND,2,FALSE)),0)</f>
        <v>22.48328576438287</v>
      </c>
      <c r="DH639" s="299">
        <f>IFERROR(IF(CA639="D",IF(CK639="A dispo.",CF639*VLOOKUP('DATI INPUT'!$F$27,TARIFFE_UD,3,FALSE),CF639*VLOOKUP(CK639,TARIFFE_UD,3,FALSE)),CF639*VLOOKUP(CB639-100,TARIFFE_UND,3,FALSE)),0)</f>
        <v>81.295698170578916</v>
      </c>
    </row>
    <row r="640" spans="1:112" x14ac:dyDescent="0.25">
      <c r="A640" s="274" t="s">
        <v>5641</v>
      </c>
      <c r="B640" s="274" t="s">
        <v>5633</v>
      </c>
      <c r="C640" s="274" t="s">
        <v>5642</v>
      </c>
      <c r="D640" s="274" t="s">
        <v>5635</v>
      </c>
      <c r="E640" s="274" t="s">
        <v>268</v>
      </c>
      <c r="F640" s="274" t="s">
        <v>156</v>
      </c>
      <c r="G640" s="274" t="s">
        <v>5636</v>
      </c>
      <c r="H640" s="274" t="s">
        <v>1238</v>
      </c>
      <c r="I640" s="274" t="s">
        <v>5637</v>
      </c>
      <c r="J640" s="274" t="s">
        <v>156</v>
      </c>
      <c r="K640" s="274" t="s">
        <v>5638</v>
      </c>
      <c r="L640" s="274" t="s">
        <v>960</v>
      </c>
      <c r="M640" s="274" t="s">
        <v>2537</v>
      </c>
      <c r="N640" s="274" t="s">
        <v>984</v>
      </c>
      <c r="O640" s="274" t="s">
        <v>873</v>
      </c>
      <c r="P640" s="274" t="s">
        <v>148</v>
      </c>
      <c r="Q640" s="274" t="s">
        <v>293</v>
      </c>
      <c r="R640" s="274" t="s">
        <v>268</v>
      </c>
      <c r="S640" s="274" t="s">
        <v>268</v>
      </c>
      <c r="T640" s="274" t="s">
        <v>268</v>
      </c>
      <c r="U640" s="274" t="s">
        <v>268</v>
      </c>
      <c r="V640" s="274" t="s">
        <v>268</v>
      </c>
      <c r="W640" s="274" t="s">
        <v>5640</v>
      </c>
      <c r="X640" s="274" t="s">
        <v>148</v>
      </c>
      <c r="Y640" s="274" t="s">
        <v>304</v>
      </c>
      <c r="Z640" s="274" t="s">
        <v>154</v>
      </c>
      <c r="AA640" s="274" t="s">
        <v>268</v>
      </c>
      <c r="AB640" s="274" t="s">
        <v>268</v>
      </c>
      <c r="AC640" s="274" t="s">
        <v>268</v>
      </c>
      <c r="AD640" s="274" t="s">
        <v>268</v>
      </c>
      <c r="AE640" s="274" t="s">
        <v>287</v>
      </c>
      <c r="AF640" s="274" t="s">
        <v>1811</v>
      </c>
      <c r="AG640" s="274" t="s">
        <v>875</v>
      </c>
      <c r="AH640" s="274" t="s">
        <v>2154</v>
      </c>
      <c r="AI640" s="274" t="s">
        <v>740</v>
      </c>
      <c r="AJ640" s="274" t="s">
        <v>268</v>
      </c>
      <c r="AK640" s="274" t="s">
        <v>366</v>
      </c>
      <c r="AL640" s="274" t="s">
        <v>268</v>
      </c>
      <c r="AM640" s="274" t="s">
        <v>355</v>
      </c>
      <c r="AN640" s="274" t="s">
        <v>268</v>
      </c>
      <c r="AO640" s="274" t="s">
        <v>268</v>
      </c>
      <c r="AP640" s="274" t="s">
        <v>268</v>
      </c>
      <c r="AQ640" s="274" t="s">
        <v>268</v>
      </c>
      <c r="AR640" s="274" t="s">
        <v>268</v>
      </c>
      <c r="AS640" s="274" t="s">
        <v>268</v>
      </c>
      <c r="AT640" s="274" t="s">
        <v>268</v>
      </c>
      <c r="AU640" s="274" t="s">
        <v>268</v>
      </c>
      <c r="AV640" s="274" t="s">
        <v>268</v>
      </c>
      <c r="AW640" s="274" t="s">
        <v>268</v>
      </c>
      <c r="AX640" s="274" t="s">
        <v>268</v>
      </c>
      <c r="AY640" s="274" t="s">
        <v>268</v>
      </c>
      <c r="AZ640" s="274" t="s">
        <v>268</v>
      </c>
      <c r="BA640" s="274" t="s">
        <v>268</v>
      </c>
      <c r="BB640" s="274" t="s">
        <v>268</v>
      </c>
      <c r="BC640" s="274" t="s">
        <v>268</v>
      </c>
      <c r="BD640" s="274" t="s">
        <v>268</v>
      </c>
      <c r="BE640" s="274" t="s">
        <v>268</v>
      </c>
      <c r="BF640" s="274" t="s">
        <v>268</v>
      </c>
      <c r="BG640" s="274" t="s">
        <v>268</v>
      </c>
      <c r="BH640" s="274" t="s">
        <v>268</v>
      </c>
      <c r="BI640" s="274" t="s">
        <v>268</v>
      </c>
      <c r="BJ640" s="274" t="s">
        <v>268</v>
      </c>
      <c r="BK640" s="274" t="s">
        <v>268</v>
      </c>
      <c r="BL640" s="274" t="s">
        <v>268</v>
      </c>
      <c r="BM640" s="274" t="s">
        <v>268</v>
      </c>
      <c r="BN640" s="274" t="s">
        <v>268</v>
      </c>
      <c r="BO640" s="274" t="s">
        <v>268</v>
      </c>
      <c r="BP640" s="274" t="s">
        <v>268</v>
      </c>
      <c r="BQ640" s="274" t="s">
        <v>268</v>
      </c>
      <c r="BR640" s="274" t="s">
        <v>268</v>
      </c>
      <c r="BS640" s="274" t="s">
        <v>268</v>
      </c>
      <c r="BT640" s="274" t="s">
        <v>268</v>
      </c>
      <c r="BU640" s="274" t="s">
        <v>268</v>
      </c>
      <c r="BV640" s="274" t="s">
        <v>268</v>
      </c>
      <c r="BW640" s="274" t="s">
        <v>268</v>
      </c>
      <c r="BX640" s="274" t="s">
        <v>268</v>
      </c>
      <c r="BY640" s="295">
        <v>13</v>
      </c>
      <c r="BZ640" s="295">
        <v>13</v>
      </c>
      <c r="CA640" s="298" t="s">
        <v>142</v>
      </c>
      <c r="CB640" s="297">
        <v>123</v>
      </c>
      <c r="CC640" s="284">
        <f t="shared" si="38"/>
        <v>0</v>
      </c>
      <c r="CD640" s="295">
        <f t="shared" si="39"/>
        <v>13</v>
      </c>
      <c r="CE640" s="284">
        <f t="shared" si="40"/>
        <v>1</v>
      </c>
      <c r="CF640" s="295">
        <f t="shared" si="41"/>
        <v>0</v>
      </c>
      <c r="CG640" s="274" t="s">
        <v>1817</v>
      </c>
      <c r="CH640" s="274" t="s">
        <v>268</v>
      </c>
      <c r="CI640" s="274" t="s">
        <v>268</v>
      </c>
      <c r="CJ640" s="298" t="s">
        <v>271</v>
      </c>
      <c r="CK640" s="297">
        <v>1</v>
      </c>
      <c r="CL640" s="274" t="s">
        <v>268</v>
      </c>
      <c r="CM640" s="274" t="s">
        <v>268</v>
      </c>
      <c r="CN640" s="274" t="s">
        <v>268</v>
      </c>
      <c r="CO640" s="274" t="s">
        <v>268</v>
      </c>
      <c r="CP640" s="274" t="s">
        <v>268</v>
      </c>
      <c r="CQ640" s="274" t="s">
        <v>268</v>
      </c>
      <c r="CR640" s="274" t="s">
        <v>877</v>
      </c>
      <c r="CS640" s="274">
        <v>4.9400000000000004</v>
      </c>
      <c r="CT640" s="274" t="s">
        <v>268</v>
      </c>
      <c r="CU640" s="274">
        <v>4.9400000000000004</v>
      </c>
      <c r="CV640" s="274">
        <v>365</v>
      </c>
      <c r="CW640" s="274" t="s">
        <v>878</v>
      </c>
      <c r="CX640" s="274" t="s">
        <v>835</v>
      </c>
      <c r="CY640" s="274" t="s">
        <v>836</v>
      </c>
      <c r="CZ640" s="274" t="s">
        <v>837</v>
      </c>
      <c r="DA640" s="274" t="s">
        <v>268</v>
      </c>
      <c r="DB640" s="274" t="s">
        <v>268</v>
      </c>
      <c r="DC640" s="274" t="s">
        <v>268</v>
      </c>
      <c r="DD640" s="274" t="s">
        <v>268</v>
      </c>
      <c r="DE640" s="274" t="s">
        <v>268</v>
      </c>
      <c r="DF640" s="274" t="s">
        <v>268</v>
      </c>
      <c r="DG640" s="299">
        <f>IFERROR(IF(CA640="D",IF(CK640="A dispo.",CD640*VLOOKUP('DATI INPUT'!$F$27,TARIFFE_UD,2,FALSE),CD640*VLOOKUP(CK640,TARIFFE_UD,2,FALSE)),CD640*VLOOKUP(CB640-100,TARIFFE_UND,2,FALSE)),0)</f>
        <v>8.0074984765823007</v>
      </c>
      <c r="DH640" s="299">
        <f>IFERROR(IF(CA640="D",IF(CK640="A dispo.",CF640*VLOOKUP('DATI INPUT'!$F$27,TARIFFE_UD,3,FALSE),CF640*VLOOKUP(CK640,TARIFFE_UD,3,FALSE)),CF640*VLOOKUP(CB640-100,TARIFFE_UND,3,FALSE)),0)</f>
        <v>0</v>
      </c>
    </row>
    <row r="641" spans="1:112" hidden="1" x14ac:dyDescent="0.25">
      <c r="A641" s="274" t="s">
        <v>5643</v>
      </c>
      <c r="B641" s="274" t="s">
        <v>1586</v>
      </c>
      <c r="C641" s="274" t="s">
        <v>680</v>
      </c>
      <c r="D641" s="274" t="s">
        <v>5644</v>
      </c>
      <c r="E641" s="274" t="s">
        <v>268</v>
      </c>
      <c r="F641" s="274" t="s">
        <v>156</v>
      </c>
      <c r="G641" s="274" t="s">
        <v>5645</v>
      </c>
      <c r="H641" s="274" t="s">
        <v>1238</v>
      </c>
      <c r="I641" s="274" t="s">
        <v>5646</v>
      </c>
      <c r="J641" s="274" t="s">
        <v>156</v>
      </c>
      <c r="K641" s="274" t="s">
        <v>5647</v>
      </c>
      <c r="L641" s="274" t="s">
        <v>960</v>
      </c>
      <c r="M641" s="274" t="s">
        <v>5623</v>
      </c>
      <c r="N641" s="274" t="s">
        <v>1430</v>
      </c>
      <c r="O641" s="274" t="s">
        <v>1431</v>
      </c>
      <c r="P641" s="274" t="s">
        <v>1962</v>
      </c>
      <c r="Q641" s="274" t="s">
        <v>5624</v>
      </c>
      <c r="R641" s="274" t="s">
        <v>154</v>
      </c>
      <c r="S641" s="274" t="s">
        <v>268</v>
      </c>
      <c r="T641" s="274" t="s">
        <v>268</v>
      </c>
      <c r="U641" s="274" t="s">
        <v>268</v>
      </c>
      <c r="V641" s="274" t="s">
        <v>268</v>
      </c>
      <c r="W641" s="274" t="s">
        <v>5625</v>
      </c>
      <c r="X641" s="274" t="s">
        <v>1962</v>
      </c>
      <c r="Y641" s="274" t="s">
        <v>309</v>
      </c>
      <c r="Z641" s="274" t="s">
        <v>268</v>
      </c>
      <c r="AA641" s="274" t="s">
        <v>268</v>
      </c>
      <c r="AB641" s="274" t="s">
        <v>268</v>
      </c>
      <c r="AC641" s="274" t="s">
        <v>268</v>
      </c>
      <c r="AD641" s="274" t="s">
        <v>268</v>
      </c>
      <c r="AE641" s="274" t="s">
        <v>287</v>
      </c>
      <c r="AF641" s="274" t="s">
        <v>1811</v>
      </c>
      <c r="AG641" s="274" t="s">
        <v>875</v>
      </c>
      <c r="AH641" s="274" t="s">
        <v>1963</v>
      </c>
      <c r="AI641" s="274" t="s">
        <v>665</v>
      </c>
      <c r="AJ641" s="274" t="s">
        <v>268</v>
      </c>
      <c r="AK641" s="274" t="s">
        <v>354</v>
      </c>
      <c r="AL641" s="274" t="s">
        <v>268</v>
      </c>
      <c r="AM641" s="274" t="s">
        <v>288</v>
      </c>
      <c r="AN641" s="274" t="s">
        <v>268</v>
      </c>
      <c r="AO641" s="274" t="s">
        <v>268</v>
      </c>
      <c r="AP641" s="274" t="s">
        <v>268</v>
      </c>
      <c r="AQ641" s="274" t="s">
        <v>268</v>
      </c>
      <c r="AR641" s="274" t="s">
        <v>268</v>
      </c>
      <c r="AS641" s="274" t="s">
        <v>268</v>
      </c>
      <c r="AT641" s="274" t="s">
        <v>268</v>
      </c>
      <c r="AU641" s="274" t="s">
        <v>268</v>
      </c>
      <c r="AV641" s="274" t="s">
        <v>268</v>
      </c>
      <c r="AW641" s="274" t="s">
        <v>268</v>
      </c>
      <c r="AX641" s="274" t="s">
        <v>268</v>
      </c>
      <c r="AY641" s="274" t="s">
        <v>268</v>
      </c>
      <c r="AZ641" s="274" t="s">
        <v>268</v>
      </c>
      <c r="BA641" s="274" t="s">
        <v>268</v>
      </c>
      <c r="BB641" s="274" t="s">
        <v>268</v>
      </c>
      <c r="BC641" s="274" t="s">
        <v>268</v>
      </c>
      <c r="BD641" s="274" t="s">
        <v>268</v>
      </c>
      <c r="BE641" s="274" t="s">
        <v>268</v>
      </c>
      <c r="BF641" s="274" t="s">
        <v>268</v>
      </c>
      <c r="BG641" s="274" t="s">
        <v>268</v>
      </c>
      <c r="BH641" s="274" t="s">
        <v>268</v>
      </c>
      <c r="BI641" s="274" t="s">
        <v>268</v>
      </c>
      <c r="BJ641" s="274" t="s">
        <v>268</v>
      </c>
      <c r="BK641" s="274" t="s">
        <v>268</v>
      </c>
      <c r="BL641" s="274" t="s">
        <v>268</v>
      </c>
      <c r="BM641" s="274" t="s">
        <v>268</v>
      </c>
      <c r="BN641" s="274" t="s">
        <v>268</v>
      </c>
      <c r="BO641" s="274" t="s">
        <v>268</v>
      </c>
      <c r="BP641" s="274" t="s">
        <v>268</v>
      </c>
      <c r="BQ641" s="274" t="s">
        <v>268</v>
      </c>
      <c r="BR641" s="274" t="s">
        <v>268</v>
      </c>
      <c r="BS641" s="274" t="s">
        <v>268</v>
      </c>
      <c r="BT641" s="274" t="s">
        <v>268</v>
      </c>
      <c r="BU641" s="274" t="s">
        <v>268</v>
      </c>
      <c r="BV641" s="274" t="s">
        <v>268</v>
      </c>
      <c r="BW641" s="274" t="s">
        <v>268</v>
      </c>
      <c r="BX641" s="274" t="s">
        <v>268</v>
      </c>
      <c r="BY641" s="295">
        <v>128</v>
      </c>
      <c r="BZ641" s="295">
        <v>128</v>
      </c>
      <c r="CA641" s="298" t="s">
        <v>142</v>
      </c>
      <c r="CB641" s="297">
        <v>122</v>
      </c>
      <c r="CC641" s="284">
        <f t="shared" si="38"/>
        <v>0</v>
      </c>
      <c r="CD641" s="295">
        <f t="shared" si="39"/>
        <v>128</v>
      </c>
      <c r="CE641" s="284">
        <f t="shared" si="40"/>
        <v>0</v>
      </c>
      <c r="CF641" s="295">
        <f t="shared" si="41"/>
        <v>1</v>
      </c>
      <c r="CG641" s="274" t="s">
        <v>876</v>
      </c>
      <c r="CH641" s="274" t="s">
        <v>268</v>
      </c>
      <c r="CI641" s="274" t="s">
        <v>268</v>
      </c>
      <c r="CJ641" s="298" t="s">
        <v>268</v>
      </c>
      <c r="CK641" s="298" t="s">
        <v>736</v>
      </c>
      <c r="CL641" s="274" t="s">
        <v>268</v>
      </c>
      <c r="CM641" s="274" t="s">
        <v>268</v>
      </c>
      <c r="CN641" s="274" t="s">
        <v>268</v>
      </c>
      <c r="CO641" s="274" t="s">
        <v>268</v>
      </c>
      <c r="CP641" s="274" t="s">
        <v>268</v>
      </c>
      <c r="CQ641" s="274" t="s">
        <v>268</v>
      </c>
      <c r="CR641" s="274" t="s">
        <v>877</v>
      </c>
      <c r="CS641" s="274">
        <v>115.28</v>
      </c>
      <c r="CT641" s="274" t="s">
        <v>268</v>
      </c>
      <c r="CU641" s="274">
        <v>115.28</v>
      </c>
      <c r="CV641" s="274">
        <v>365</v>
      </c>
      <c r="CW641" s="274" t="s">
        <v>878</v>
      </c>
      <c r="CX641" s="274" t="s">
        <v>835</v>
      </c>
      <c r="CY641" s="274" t="s">
        <v>836</v>
      </c>
      <c r="CZ641" s="274" t="s">
        <v>837</v>
      </c>
      <c r="DA641" s="274" t="s">
        <v>268</v>
      </c>
      <c r="DB641" s="274" t="s">
        <v>268</v>
      </c>
      <c r="DC641" s="274" t="s">
        <v>268</v>
      </c>
      <c r="DD641" s="274" t="s">
        <v>268</v>
      </c>
      <c r="DE641" s="274" t="s">
        <v>268</v>
      </c>
      <c r="DF641" s="274" t="s">
        <v>268</v>
      </c>
      <c r="DG641" s="299">
        <f>IFERROR(IF(CA641="D",IF(CK641="A dispo.",CD641*VLOOKUP('DATI INPUT'!$F$27,TARIFFE_UD,2,FALSE),CD641*VLOOKUP(CK641,TARIFFE_UD,2,FALSE)),CD641*VLOOKUP(CB641-100,TARIFFE_UND,2,FALSE)),0)</f>
        <v>101.36965104420671</v>
      </c>
      <c r="DH641" s="299">
        <f>IFERROR(IF(CA641="D",IF(CK641="A dispo.",CF641*VLOOKUP('DATI INPUT'!$F$27,TARIFFE_UD,3,FALSE),CF641*VLOOKUP(CK641,TARIFFE_UD,3,FALSE)),CF641*VLOOKUP(CB641-100,TARIFFE_UND,3,FALSE)),0)</f>
        <v>60.367780403072892</v>
      </c>
    </row>
    <row r="642" spans="1:112" x14ac:dyDescent="0.25">
      <c r="A642" s="274" t="s">
        <v>5648</v>
      </c>
      <c r="B642" s="274" t="s">
        <v>1174</v>
      </c>
      <c r="C642" s="274" t="s">
        <v>681</v>
      </c>
      <c r="D642" s="274" t="s">
        <v>5649</v>
      </c>
      <c r="E642" s="274" t="s">
        <v>268</v>
      </c>
      <c r="F642" s="274" t="s">
        <v>156</v>
      </c>
      <c r="G642" s="274" t="s">
        <v>5650</v>
      </c>
      <c r="H642" s="274" t="s">
        <v>5651</v>
      </c>
      <c r="I642" s="274" t="s">
        <v>5652</v>
      </c>
      <c r="J642" s="274" t="s">
        <v>274</v>
      </c>
      <c r="K642" s="274" t="s">
        <v>5653</v>
      </c>
      <c r="L642" s="274" t="s">
        <v>1149</v>
      </c>
      <c r="M642" s="274" t="s">
        <v>5654</v>
      </c>
      <c r="N642" s="274" t="s">
        <v>984</v>
      </c>
      <c r="O642" s="274" t="s">
        <v>873</v>
      </c>
      <c r="P642" s="274" t="s">
        <v>1847</v>
      </c>
      <c r="Q642" s="274" t="s">
        <v>488</v>
      </c>
      <c r="R642" s="274" t="s">
        <v>268</v>
      </c>
      <c r="S642" s="274" t="s">
        <v>268</v>
      </c>
      <c r="T642" s="274" t="s">
        <v>268</v>
      </c>
      <c r="U642" s="274" t="s">
        <v>268</v>
      </c>
      <c r="V642" s="274" t="s">
        <v>268</v>
      </c>
      <c r="W642" s="274" t="s">
        <v>5654</v>
      </c>
      <c r="X642" s="274" t="s">
        <v>1847</v>
      </c>
      <c r="Y642" s="274" t="s">
        <v>488</v>
      </c>
      <c r="Z642" s="274" t="s">
        <v>268</v>
      </c>
      <c r="AA642" s="274" t="s">
        <v>268</v>
      </c>
      <c r="AB642" s="274" t="s">
        <v>268</v>
      </c>
      <c r="AC642" s="274" t="s">
        <v>268</v>
      </c>
      <c r="AD642" s="274" t="s">
        <v>268</v>
      </c>
      <c r="AE642" s="274" t="s">
        <v>268</v>
      </c>
      <c r="AF642" s="274" t="s">
        <v>268</v>
      </c>
      <c r="AG642" s="274" t="s">
        <v>268</v>
      </c>
      <c r="AH642" s="274" t="s">
        <v>268</v>
      </c>
      <c r="AI642" s="274" t="s">
        <v>268</v>
      </c>
      <c r="AJ642" s="274" t="s">
        <v>268</v>
      </c>
      <c r="AK642" s="274" t="s">
        <v>268</v>
      </c>
      <c r="AL642" s="274" t="s">
        <v>268</v>
      </c>
      <c r="AM642" s="274" t="s">
        <v>268</v>
      </c>
      <c r="AN642" s="274" t="s">
        <v>268</v>
      </c>
      <c r="AO642" s="274" t="s">
        <v>268</v>
      </c>
      <c r="AP642" s="274" t="s">
        <v>268</v>
      </c>
      <c r="AQ642" s="274" t="s">
        <v>268</v>
      </c>
      <c r="AR642" s="274" t="s">
        <v>268</v>
      </c>
      <c r="AS642" s="274" t="s">
        <v>268</v>
      </c>
      <c r="AT642" s="274" t="s">
        <v>268</v>
      </c>
      <c r="AU642" s="274" t="s">
        <v>268</v>
      </c>
      <c r="AV642" s="274" t="s">
        <v>268</v>
      </c>
      <c r="AW642" s="274" t="s">
        <v>268</v>
      </c>
      <c r="AX642" s="274" t="s">
        <v>268</v>
      </c>
      <c r="AY642" s="274" t="s">
        <v>268</v>
      </c>
      <c r="AZ642" s="274" t="s">
        <v>268</v>
      </c>
      <c r="BA642" s="274" t="s">
        <v>268</v>
      </c>
      <c r="BB642" s="274" t="s">
        <v>268</v>
      </c>
      <c r="BC642" s="274" t="s">
        <v>268</v>
      </c>
      <c r="BD642" s="274" t="s">
        <v>268</v>
      </c>
      <c r="BE642" s="274" t="s">
        <v>268</v>
      </c>
      <c r="BF642" s="274" t="s">
        <v>268</v>
      </c>
      <c r="BG642" s="274" t="s">
        <v>268</v>
      </c>
      <c r="BH642" s="274" t="s">
        <v>268</v>
      </c>
      <c r="BI642" s="274" t="s">
        <v>268</v>
      </c>
      <c r="BJ642" s="274" t="s">
        <v>268</v>
      </c>
      <c r="BK642" s="274" t="s">
        <v>268</v>
      </c>
      <c r="BL642" s="274" t="s">
        <v>268</v>
      </c>
      <c r="BM642" s="274" t="s">
        <v>268</v>
      </c>
      <c r="BN642" s="274" t="s">
        <v>268</v>
      </c>
      <c r="BO642" s="274" t="s">
        <v>268</v>
      </c>
      <c r="BP642" s="274" t="s">
        <v>268</v>
      </c>
      <c r="BQ642" s="274" t="s">
        <v>268</v>
      </c>
      <c r="BR642" s="274" t="s">
        <v>268</v>
      </c>
      <c r="BS642" s="274" t="s">
        <v>268</v>
      </c>
      <c r="BT642" s="274" t="s">
        <v>268</v>
      </c>
      <c r="BU642" s="274" t="s">
        <v>268</v>
      </c>
      <c r="BV642" s="274" t="s">
        <v>268</v>
      </c>
      <c r="BW642" s="274" t="s">
        <v>268</v>
      </c>
      <c r="BX642" s="274" t="s">
        <v>268</v>
      </c>
      <c r="BY642" s="295">
        <v>31</v>
      </c>
      <c r="BZ642" s="295">
        <v>31</v>
      </c>
      <c r="CA642" s="298" t="s">
        <v>142</v>
      </c>
      <c r="CB642" s="297">
        <v>122</v>
      </c>
      <c r="CC642" s="284">
        <f t="shared" si="38"/>
        <v>0</v>
      </c>
      <c r="CD642" s="295">
        <f t="shared" si="39"/>
        <v>31</v>
      </c>
      <c r="CE642" s="284">
        <f t="shared" si="40"/>
        <v>0</v>
      </c>
      <c r="CF642" s="295">
        <f t="shared" si="41"/>
        <v>1</v>
      </c>
      <c r="CG642" s="274" t="s">
        <v>876</v>
      </c>
      <c r="CH642" s="274" t="s">
        <v>268</v>
      </c>
      <c r="CI642" s="274" t="s">
        <v>268</v>
      </c>
      <c r="CJ642" s="298" t="s">
        <v>271</v>
      </c>
      <c r="CK642" s="297">
        <v>1</v>
      </c>
      <c r="CL642" s="274" t="s">
        <v>268</v>
      </c>
      <c r="CM642" s="274" t="s">
        <v>268</v>
      </c>
      <c r="CN642" s="274" t="s">
        <v>268</v>
      </c>
      <c r="CO642" s="274" t="s">
        <v>268</v>
      </c>
      <c r="CP642" s="274" t="s">
        <v>268</v>
      </c>
      <c r="CQ642" s="274" t="s">
        <v>268</v>
      </c>
      <c r="CR642" s="274" t="s">
        <v>877</v>
      </c>
      <c r="CS642" s="274">
        <v>29.06</v>
      </c>
      <c r="CT642" s="274" t="s">
        <v>268</v>
      </c>
      <c r="CU642" s="274">
        <v>29.06</v>
      </c>
      <c r="CV642" s="274">
        <v>365</v>
      </c>
      <c r="CW642" s="274" t="s">
        <v>878</v>
      </c>
      <c r="CX642" s="274" t="s">
        <v>835</v>
      </c>
      <c r="CY642" s="274" t="s">
        <v>836</v>
      </c>
      <c r="CZ642" s="274" t="s">
        <v>837</v>
      </c>
      <c r="DA642" s="274" t="s">
        <v>268</v>
      </c>
      <c r="DB642" s="274" t="s">
        <v>268</v>
      </c>
      <c r="DC642" s="274" t="s">
        <v>268</v>
      </c>
      <c r="DD642" s="274" t="s">
        <v>268</v>
      </c>
      <c r="DE642" s="274" t="s">
        <v>268</v>
      </c>
      <c r="DF642" s="274" t="s">
        <v>268</v>
      </c>
      <c r="DG642" s="299">
        <f>IFERROR(IF(CA642="D",IF(CK642="A dispo.",CD642*VLOOKUP('DATI INPUT'!$F$27,TARIFFE_UD,2,FALSE),CD642*VLOOKUP(CK642,TARIFFE_UD,2,FALSE)),CD642*VLOOKUP(CB642-100,TARIFFE_UND,2,FALSE)),0)</f>
        <v>19.094804059542412</v>
      </c>
      <c r="DH642" s="299">
        <f>IFERROR(IF(CA642="D",IF(CK642="A dispo.",CF642*VLOOKUP('DATI INPUT'!$F$27,TARIFFE_UD,3,FALSE),CF642*VLOOKUP(CK642,TARIFFE_UD,3,FALSE)),CF642*VLOOKUP(CB642-100,TARIFFE_UND,3,FALSE)),0)</f>
        <v>15.164853048114928</v>
      </c>
    </row>
    <row r="643" spans="1:112" x14ac:dyDescent="0.25">
      <c r="A643" s="274" t="s">
        <v>5655</v>
      </c>
      <c r="B643" s="274" t="s">
        <v>1174</v>
      </c>
      <c r="C643" s="274" t="s">
        <v>999</v>
      </c>
      <c r="D643" s="274" t="s">
        <v>5649</v>
      </c>
      <c r="E643" s="274" t="s">
        <v>268</v>
      </c>
      <c r="F643" s="274" t="s">
        <v>156</v>
      </c>
      <c r="G643" s="274" t="s">
        <v>5650</v>
      </c>
      <c r="H643" s="274" t="s">
        <v>5651</v>
      </c>
      <c r="I643" s="274" t="s">
        <v>5652</v>
      </c>
      <c r="J643" s="274" t="s">
        <v>274</v>
      </c>
      <c r="K643" s="274" t="s">
        <v>5653</v>
      </c>
      <c r="L643" s="274" t="s">
        <v>1149</v>
      </c>
      <c r="M643" s="274" t="s">
        <v>5654</v>
      </c>
      <c r="N643" s="274" t="s">
        <v>984</v>
      </c>
      <c r="O643" s="274" t="s">
        <v>873</v>
      </c>
      <c r="P643" s="274" t="s">
        <v>1847</v>
      </c>
      <c r="Q643" s="274" t="s">
        <v>488</v>
      </c>
      <c r="R643" s="274" t="s">
        <v>268</v>
      </c>
      <c r="S643" s="274" t="s">
        <v>268</v>
      </c>
      <c r="T643" s="274" t="s">
        <v>268</v>
      </c>
      <c r="U643" s="274" t="s">
        <v>268</v>
      </c>
      <c r="V643" s="274" t="s">
        <v>268</v>
      </c>
      <c r="W643" s="274" t="s">
        <v>5654</v>
      </c>
      <c r="X643" s="274" t="s">
        <v>1847</v>
      </c>
      <c r="Y643" s="274" t="s">
        <v>488</v>
      </c>
      <c r="Z643" s="274" t="s">
        <v>268</v>
      </c>
      <c r="AA643" s="274" t="s">
        <v>268</v>
      </c>
      <c r="AB643" s="274" t="s">
        <v>268</v>
      </c>
      <c r="AC643" s="274" t="s">
        <v>268</v>
      </c>
      <c r="AD643" s="274" t="s">
        <v>268</v>
      </c>
      <c r="AE643" s="274" t="s">
        <v>268</v>
      </c>
      <c r="AF643" s="274" t="s">
        <v>268</v>
      </c>
      <c r="AG643" s="274" t="s">
        <v>268</v>
      </c>
      <c r="AH643" s="274" t="s">
        <v>268</v>
      </c>
      <c r="AI643" s="274" t="s">
        <v>268</v>
      </c>
      <c r="AJ643" s="274" t="s">
        <v>268</v>
      </c>
      <c r="AK643" s="274" t="s">
        <v>268</v>
      </c>
      <c r="AL643" s="274" t="s">
        <v>268</v>
      </c>
      <c r="AM643" s="274" t="s">
        <v>268</v>
      </c>
      <c r="AN643" s="274" t="s">
        <v>268</v>
      </c>
      <c r="AO643" s="274" t="s">
        <v>268</v>
      </c>
      <c r="AP643" s="274" t="s">
        <v>268</v>
      </c>
      <c r="AQ643" s="274" t="s">
        <v>268</v>
      </c>
      <c r="AR643" s="274" t="s">
        <v>268</v>
      </c>
      <c r="AS643" s="274" t="s">
        <v>268</v>
      </c>
      <c r="AT643" s="274" t="s">
        <v>268</v>
      </c>
      <c r="AU643" s="274" t="s">
        <v>268</v>
      </c>
      <c r="AV643" s="274" t="s">
        <v>268</v>
      </c>
      <c r="AW643" s="274" t="s">
        <v>268</v>
      </c>
      <c r="AX643" s="274" t="s">
        <v>268</v>
      </c>
      <c r="AY643" s="274" t="s">
        <v>268</v>
      </c>
      <c r="AZ643" s="274" t="s">
        <v>268</v>
      </c>
      <c r="BA643" s="274" t="s">
        <v>268</v>
      </c>
      <c r="BB643" s="274" t="s">
        <v>268</v>
      </c>
      <c r="BC643" s="274" t="s">
        <v>268</v>
      </c>
      <c r="BD643" s="274" t="s">
        <v>268</v>
      </c>
      <c r="BE643" s="274" t="s">
        <v>268</v>
      </c>
      <c r="BF643" s="274" t="s">
        <v>268</v>
      </c>
      <c r="BG643" s="274" t="s">
        <v>268</v>
      </c>
      <c r="BH643" s="274" t="s">
        <v>268</v>
      </c>
      <c r="BI643" s="274" t="s">
        <v>268</v>
      </c>
      <c r="BJ643" s="274" t="s">
        <v>268</v>
      </c>
      <c r="BK643" s="274" t="s">
        <v>268</v>
      </c>
      <c r="BL643" s="274" t="s">
        <v>268</v>
      </c>
      <c r="BM643" s="274" t="s">
        <v>268</v>
      </c>
      <c r="BN643" s="274" t="s">
        <v>268</v>
      </c>
      <c r="BO643" s="274" t="s">
        <v>268</v>
      </c>
      <c r="BP643" s="274" t="s">
        <v>268</v>
      </c>
      <c r="BQ643" s="274" t="s">
        <v>268</v>
      </c>
      <c r="BR643" s="274" t="s">
        <v>268</v>
      </c>
      <c r="BS643" s="274" t="s">
        <v>268</v>
      </c>
      <c r="BT643" s="274" t="s">
        <v>268</v>
      </c>
      <c r="BU643" s="274" t="s">
        <v>268</v>
      </c>
      <c r="BV643" s="274" t="s">
        <v>268</v>
      </c>
      <c r="BW643" s="274" t="s">
        <v>268</v>
      </c>
      <c r="BX643" s="274" t="s">
        <v>268</v>
      </c>
      <c r="BY643" s="295">
        <v>33</v>
      </c>
      <c r="BZ643" s="295">
        <v>33</v>
      </c>
      <c r="CA643" s="298" t="s">
        <v>142</v>
      </c>
      <c r="CB643" s="297">
        <v>122</v>
      </c>
      <c r="CC643" s="284">
        <f t="shared" ref="CC643:CC706" si="42">IF(IFERROR(VLOOKUP(CG643,Rid_ud,2,FALSE),0)+IFERROR(VLOOKUP(CL643,rid,2,FALSE),0)+IFERROR(VLOOKUP(CM643,rid,2,FALSE),0)&gt;1,1,IFERROR(VLOOKUP(CG643,Rid_ud,2,FALSE),0)+IFERROR(VLOOKUP(CL643,rid,2,FALSE),0)+IFERROR(VLOOKUP(CM643,rid,2,FALSE),0))</f>
        <v>0</v>
      </c>
      <c r="CD643" s="295">
        <f t="shared" ref="CD643:CD706" si="43">(BZ643-(BZ643*CC643))/365*CV643</f>
        <v>33</v>
      </c>
      <c r="CE643" s="284">
        <f t="shared" ref="CE643:CE706" si="44">IF(IFERROR(VLOOKUP(CG643,Rid_ud,3,FALSE),0)+IFERROR(VLOOKUP(CL643,rid,3,FALSE),0)+IFERROR(VLOOKUP(CM643,rid,3,FALSE),0)&gt;1,1,IFERROR(VLOOKUP(CG643,Rid_ud,3,FALSE),0)+IFERROR(VLOOKUP(CL643,rid,3,FALSE),0)+IFERROR(VLOOKUP(CM643,rid,3,FALSE),0))</f>
        <v>0</v>
      </c>
      <c r="CF643" s="295">
        <f t="shared" ref="CF643:CF706" si="45">(IF(CA643="D",1-(1*CE643),BZ643-(BZ643*CE643)))/365*CV643</f>
        <v>1</v>
      </c>
      <c r="CG643" s="274" t="s">
        <v>876</v>
      </c>
      <c r="CH643" s="274" t="s">
        <v>268</v>
      </c>
      <c r="CI643" s="274" t="s">
        <v>268</v>
      </c>
      <c r="CJ643" s="298" t="s">
        <v>271</v>
      </c>
      <c r="CK643" s="297">
        <v>1</v>
      </c>
      <c r="CL643" s="274" t="s">
        <v>268</v>
      </c>
      <c r="CM643" s="274" t="s">
        <v>268</v>
      </c>
      <c r="CN643" s="274" t="s">
        <v>268</v>
      </c>
      <c r="CO643" s="274" t="s">
        <v>268</v>
      </c>
      <c r="CP643" s="274" t="s">
        <v>268</v>
      </c>
      <c r="CQ643" s="274" t="s">
        <v>268</v>
      </c>
      <c r="CR643" s="274" t="s">
        <v>877</v>
      </c>
      <c r="CS643" s="274">
        <v>29.82</v>
      </c>
      <c r="CT643" s="274" t="s">
        <v>268</v>
      </c>
      <c r="CU643" s="274">
        <v>29.82</v>
      </c>
      <c r="CV643" s="274">
        <v>365</v>
      </c>
      <c r="CW643" s="274" t="s">
        <v>878</v>
      </c>
      <c r="CX643" s="274" t="s">
        <v>835</v>
      </c>
      <c r="CY643" s="274" t="s">
        <v>836</v>
      </c>
      <c r="CZ643" s="274" t="s">
        <v>837</v>
      </c>
      <c r="DA643" s="274" t="s">
        <v>268</v>
      </c>
      <c r="DB643" s="274" t="s">
        <v>268</v>
      </c>
      <c r="DC643" s="274" t="s">
        <v>268</v>
      </c>
      <c r="DD643" s="274" t="s">
        <v>268</v>
      </c>
      <c r="DE643" s="274" t="s">
        <v>268</v>
      </c>
      <c r="DF643" s="274" t="s">
        <v>268</v>
      </c>
      <c r="DG643" s="299">
        <f>IFERROR(IF(CA643="D",IF(CK643="A dispo.",CD643*VLOOKUP('DATI INPUT'!$F$27,TARIFFE_UD,2,FALSE),CD643*VLOOKUP(CK643,TARIFFE_UD,2,FALSE)),CD643*VLOOKUP(CB643-100,TARIFFE_UND,2,FALSE)),0)</f>
        <v>20.326726902093533</v>
      </c>
      <c r="DH643" s="299">
        <f>IFERROR(IF(CA643="D",IF(CK643="A dispo.",CF643*VLOOKUP('DATI INPUT'!$F$27,TARIFFE_UD,3,FALSE),CF643*VLOOKUP(CK643,TARIFFE_UD,3,FALSE)),CF643*VLOOKUP(CB643-100,TARIFFE_UND,3,FALSE)),0)</f>
        <v>15.164853048114928</v>
      </c>
    </row>
    <row r="644" spans="1:112" x14ac:dyDescent="0.25">
      <c r="A644" s="274" t="s">
        <v>5656</v>
      </c>
      <c r="B644" s="274" t="s">
        <v>1174</v>
      </c>
      <c r="C644" s="274" t="s">
        <v>1466</v>
      </c>
      <c r="D644" s="274" t="s">
        <v>5649</v>
      </c>
      <c r="E644" s="274" t="s">
        <v>268</v>
      </c>
      <c r="F644" s="274" t="s">
        <v>156</v>
      </c>
      <c r="G644" s="274" t="s">
        <v>5650</v>
      </c>
      <c r="H644" s="274" t="s">
        <v>5651</v>
      </c>
      <c r="I644" s="274" t="s">
        <v>5652</v>
      </c>
      <c r="J644" s="274" t="s">
        <v>274</v>
      </c>
      <c r="K644" s="274" t="s">
        <v>5653</v>
      </c>
      <c r="L644" s="274" t="s">
        <v>1149</v>
      </c>
      <c r="M644" s="274" t="s">
        <v>5654</v>
      </c>
      <c r="N644" s="274" t="s">
        <v>984</v>
      </c>
      <c r="O644" s="274" t="s">
        <v>873</v>
      </c>
      <c r="P644" s="274" t="s">
        <v>1847</v>
      </c>
      <c r="Q644" s="274" t="s">
        <v>488</v>
      </c>
      <c r="R644" s="274" t="s">
        <v>268</v>
      </c>
      <c r="S644" s="274" t="s">
        <v>268</v>
      </c>
      <c r="T644" s="274" t="s">
        <v>268</v>
      </c>
      <c r="U644" s="274" t="s">
        <v>268</v>
      </c>
      <c r="V644" s="274" t="s">
        <v>268</v>
      </c>
      <c r="W644" s="274" t="s">
        <v>5654</v>
      </c>
      <c r="X644" s="274" t="s">
        <v>1847</v>
      </c>
      <c r="Y644" s="274" t="s">
        <v>488</v>
      </c>
      <c r="Z644" s="274" t="s">
        <v>268</v>
      </c>
      <c r="AA644" s="274" t="s">
        <v>268</v>
      </c>
      <c r="AB644" s="274" t="s">
        <v>268</v>
      </c>
      <c r="AC644" s="274" t="s">
        <v>268</v>
      </c>
      <c r="AD644" s="274" t="s">
        <v>268</v>
      </c>
      <c r="AE644" s="274" t="s">
        <v>268</v>
      </c>
      <c r="AF644" s="274" t="s">
        <v>268</v>
      </c>
      <c r="AG644" s="274" t="s">
        <v>268</v>
      </c>
      <c r="AH644" s="274" t="s">
        <v>268</v>
      </c>
      <c r="AI644" s="274" t="s">
        <v>268</v>
      </c>
      <c r="AJ644" s="274" t="s">
        <v>268</v>
      </c>
      <c r="AK644" s="274" t="s">
        <v>268</v>
      </c>
      <c r="AL644" s="274" t="s">
        <v>268</v>
      </c>
      <c r="AM644" s="274" t="s">
        <v>268</v>
      </c>
      <c r="AN644" s="274" t="s">
        <v>268</v>
      </c>
      <c r="AO644" s="274" t="s">
        <v>268</v>
      </c>
      <c r="AP644" s="274" t="s">
        <v>268</v>
      </c>
      <c r="AQ644" s="274" t="s">
        <v>268</v>
      </c>
      <c r="AR644" s="274" t="s">
        <v>268</v>
      </c>
      <c r="AS644" s="274" t="s">
        <v>268</v>
      </c>
      <c r="AT644" s="274" t="s">
        <v>268</v>
      </c>
      <c r="AU644" s="274" t="s">
        <v>268</v>
      </c>
      <c r="AV644" s="274" t="s">
        <v>268</v>
      </c>
      <c r="AW644" s="274" t="s">
        <v>268</v>
      </c>
      <c r="AX644" s="274" t="s">
        <v>268</v>
      </c>
      <c r="AY644" s="274" t="s">
        <v>268</v>
      </c>
      <c r="AZ644" s="274" t="s">
        <v>268</v>
      </c>
      <c r="BA644" s="274" t="s">
        <v>268</v>
      </c>
      <c r="BB644" s="274" t="s">
        <v>268</v>
      </c>
      <c r="BC644" s="274" t="s">
        <v>268</v>
      </c>
      <c r="BD644" s="274" t="s">
        <v>268</v>
      </c>
      <c r="BE644" s="274" t="s">
        <v>268</v>
      </c>
      <c r="BF644" s="274" t="s">
        <v>268</v>
      </c>
      <c r="BG644" s="274" t="s">
        <v>268</v>
      </c>
      <c r="BH644" s="274" t="s">
        <v>268</v>
      </c>
      <c r="BI644" s="274" t="s">
        <v>268</v>
      </c>
      <c r="BJ644" s="274" t="s">
        <v>268</v>
      </c>
      <c r="BK644" s="274" t="s">
        <v>268</v>
      </c>
      <c r="BL644" s="274" t="s">
        <v>268</v>
      </c>
      <c r="BM644" s="274" t="s">
        <v>268</v>
      </c>
      <c r="BN644" s="274" t="s">
        <v>268</v>
      </c>
      <c r="BO644" s="274" t="s">
        <v>268</v>
      </c>
      <c r="BP644" s="274" t="s">
        <v>268</v>
      </c>
      <c r="BQ644" s="274" t="s">
        <v>268</v>
      </c>
      <c r="BR644" s="274" t="s">
        <v>268</v>
      </c>
      <c r="BS644" s="274" t="s">
        <v>268</v>
      </c>
      <c r="BT644" s="274" t="s">
        <v>268</v>
      </c>
      <c r="BU644" s="274" t="s">
        <v>268</v>
      </c>
      <c r="BV644" s="274" t="s">
        <v>268</v>
      </c>
      <c r="BW644" s="274" t="s">
        <v>268</v>
      </c>
      <c r="BX644" s="274" t="s">
        <v>268</v>
      </c>
      <c r="BY644" s="295">
        <v>43</v>
      </c>
      <c r="BZ644" s="295">
        <v>43</v>
      </c>
      <c r="CA644" s="298" t="s">
        <v>142</v>
      </c>
      <c r="CB644" s="297">
        <v>122</v>
      </c>
      <c r="CC644" s="284">
        <f t="shared" si="42"/>
        <v>0</v>
      </c>
      <c r="CD644" s="295">
        <f t="shared" si="43"/>
        <v>43</v>
      </c>
      <c r="CE644" s="284">
        <f t="shared" si="44"/>
        <v>0</v>
      </c>
      <c r="CF644" s="295">
        <f t="shared" si="45"/>
        <v>1</v>
      </c>
      <c r="CG644" s="274" t="s">
        <v>876</v>
      </c>
      <c r="CH644" s="274" t="s">
        <v>268</v>
      </c>
      <c r="CI644" s="274" t="s">
        <v>268</v>
      </c>
      <c r="CJ644" s="298" t="s">
        <v>271</v>
      </c>
      <c r="CK644" s="297">
        <v>1</v>
      </c>
      <c r="CL644" s="274" t="s">
        <v>268</v>
      </c>
      <c r="CM644" s="274" t="s">
        <v>268</v>
      </c>
      <c r="CN644" s="274" t="s">
        <v>268</v>
      </c>
      <c r="CO644" s="274" t="s">
        <v>268</v>
      </c>
      <c r="CP644" s="274" t="s">
        <v>268</v>
      </c>
      <c r="CQ644" s="274" t="s">
        <v>268</v>
      </c>
      <c r="CR644" s="274" t="s">
        <v>877</v>
      </c>
      <c r="CS644" s="274">
        <v>33.619999999999997</v>
      </c>
      <c r="CT644" s="274" t="s">
        <v>268</v>
      </c>
      <c r="CU644" s="274">
        <v>33.619999999999997</v>
      </c>
      <c r="CV644" s="274">
        <v>365</v>
      </c>
      <c r="CW644" s="274" t="s">
        <v>878</v>
      </c>
      <c r="CX644" s="274" t="s">
        <v>835</v>
      </c>
      <c r="CY644" s="274" t="s">
        <v>836</v>
      </c>
      <c r="CZ644" s="274" t="s">
        <v>837</v>
      </c>
      <c r="DA644" s="274" t="s">
        <v>268</v>
      </c>
      <c r="DB644" s="274" t="s">
        <v>268</v>
      </c>
      <c r="DC644" s="274" t="s">
        <v>268</v>
      </c>
      <c r="DD644" s="274" t="s">
        <v>268</v>
      </c>
      <c r="DE644" s="274" t="s">
        <v>268</v>
      </c>
      <c r="DF644" s="274" t="s">
        <v>268</v>
      </c>
      <c r="DG644" s="299">
        <f>IFERROR(IF(CA644="D",IF(CK644="A dispo.",CD644*VLOOKUP('DATI INPUT'!$F$27,TARIFFE_UD,2,FALSE),CD644*VLOOKUP(CK644,TARIFFE_UD,2,FALSE)),CD644*VLOOKUP(CB644-100,TARIFFE_UND,2,FALSE)),0)</f>
        <v>26.48634111484915</v>
      </c>
      <c r="DH644" s="299">
        <f>IFERROR(IF(CA644="D",IF(CK644="A dispo.",CF644*VLOOKUP('DATI INPUT'!$F$27,TARIFFE_UD,3,FALSE),CF644*VLOOKUP(CK644,TARIFFE_UD,3,FALSE)),CF644*VLOOKUP(CB644-100,TARIFFE_UND,3,FALSE)),0)</f>
        <v>15.164853048114928</v>
      </c>
    </row>
    <row r="645" spans="1:112" x14ac:dyDescent="0.25">
      <c r="A645" s="274" t="s">
        <v>5657</v>
      </c>
      <c r="B645" s="274" t="s">
        <v>1174</v>
      </c>
      <c r="C645" s="274" t="s">
        <v>682</v>
      </c>
      <c r="D645" s="274" t="s">
        <v>5649</v>
      </c>
      <c r="E645" s="274" t="s">
        <v>268</v>
      </c>
      <c r="F645" s="274" t="s">
        <v>156</v>
      </c>
      <c r="G645" s="274" t="s">
        <v>5650</v>
      </c>
      <c r="H645" s="274" t="s">
        <v>5651</v>
      </c>
      <c r="I645" s="274" t="s">
        <v>5652</v>
      </c>
      <c r="J645" s="274" t="s">
        <v>274</v>
      </c>
      <c r="K645" s="274" t="s">
        <v>5653</v>
      </c>
      <c r="L645" s="274" t="s">
        <v>1149</v>
      </c>
      <c r="M645" s="274" t="s">
        <v>5654</v>
      </c>
      <c r="N645" s="274" t="s">
        <v>984</v>
      </c>
      <c r="O645" s="274" t="s">
        <v>873</v>
      </c>
      <c r="P645" s="274" t="s">
        <v>1847</v>
      </c>
      <c r="Q645" s="274" t="s">
        <v>488</v>
      </c>
      <c r="R645" s="274" t="s">
        <v>268</v>
      </c>
      <c r="S645" s="274" t="s">
        <v>268</v>
      </c>
      <c r="T645" s="274" t="s">
        <v>268</v>
      </c>
      <c r="U645" s="274" t="s">
        <v>268</v>
      </c>
      <c r="V645" s="274" t="s">
        <v>268</v>
      </c>
      <c r="W645" s="274" t="s">
        <v>5654</v>
      </c>
      <c r="X645" s="274" t="s">
        <v>1847</v>
      </c>
      <c r="Y645" s="274" t="s">
        <v>488</v>
      </c>
      <c r="Z645" s="274" t="s">
        <v>268</v>
      </c>
      <c r="AA645" s="274" t="s">
        <v>268</v>
      </c>
      <c r="AB645" s="274" t="s">
        <v>268</v>
      </c>
      <c r="AC645" s="274" t="s">
        <v>268</v>
      </c>
      <c r="AD645" s="274" t="s">
        <v>268</v>
      </c>
      <c r="AE645" s="274" t="s">
        <v>268</v>
      </c>
      <c r="AF645" s="274" t="s">
        <v>268</v>
      </c>
      <c r="AG645" s="274" t="s">
        <v>268</v>
      </c>
      <c r="AH645" s="274" t="s">
        <v>268</v>
      </c>
      <c r="AI645" s="274" t="s">
        <v>268</v>
      </c>
      <c r="AJ645" s="274" t="s">
        <v>268</v>
      </c>
      <c r="AK645" s="274" t="s">
        <v>268</v>
      </c>
      <c r="AL645" s="274" t="s">
        <v>268</v>
      </c>
      <c r="AM645" s="274" t="s">
        <v>268</v>
      </c>
      <c r="AN645" s="274" t="s">
        <v>268</v>
      </c>
      <c r="AO645" s="274" t="s">
        <v>268</v>
      </c>
      <c r="AP645" s="274" t="s">
        <v>268</v>
      </c>
      <c r="AQ645" s="274" t="s">
        <v>268</v>
      </c>
      <c r="AR645" s="274" t="s">
        <v>268</v>
      </c>
      <c r="AS645" s="274" t="s">
        <v>268</v>
      </c>
      <c r="AT645" s="274" t="s">
        <v>268</v>
      </c>
      <c r="AU645" s="274" t="s">
        <v>268</v>
      </c>
      <c r="AV645" s="274" t="s">
        <v>268</v>
      </c>
      <c r="AW645" s="274" t="s">
        <v>268</v>
      </c>
      <c r="AX645" s="274" t="s">
        <v>268</v>
      </c>
      <c r="AY645" s="274" t="s">
        <v>268</v>
      </c>
      <c r="AZ645" s="274" t="s">
        <v>268</v>
      </c>
      <c r="BA645" s="274" t="s">
        <v>268</v>
      </c>
      <c r="BB645" s="274" t="s">
        <v>268</v>
      </c>
      <c r="BC645" s="274" t="s">
        <v>268</v>
      </c>
      <c r="BD645" s="274" t="s">
        <v>268</v>
      </c>
      <c r="BE645" s="274" t="s">
        <v>268</v>
      </c>
      <c r="BF645" s="274" t="s">
        <v>268</v>
      </c>
      <c r="BG645" s="274" t="s">
        <v>268</v>
      </c>
      <c r="BH645" s="274" t="s">
        <v>268</v>
      </c>
      <c r="BI645" s="274" t="s">
        <v>268</v>
      </c>
      <c r="BJ645" s="274" t="s">
        <v>268</v>
      </c>
      <c r="BK645" s="274" t="s">
        <v>268</v>
      </c>
      <c r="BL645" s="274" t="s">
        <v>268</v>
      </c>
      <c r="BM645" s="274" t="s">
        <v>268</v>
      </c>
      <c r="BN645" s="274" t="s">
        <v>268</v>
      </c>
      <c r="BO645" s="274" t="s">
        <v>268</v>
      </c>
      <c r="BP645" s="274" t="s">
        <v>268</v>
      </c>
      <c r="BQ645" s="274" t="s">
        <v>268</v>
      </c>
      <c r="BR645" s="274" t="s">
        <v>268</v>
      </c>
      <c r="BS645" s="274" t="s">
        <v>268</v>
      </c>
      <c r="BT645" s="274" t="s">
        <v>268</v>
      </c>
      <c r="BU645" s="274" t="s">
        <v>268</v>
      </c>
      <c r="BV645" s="274" t="s">
        <v>268</v>
      </c>
      <c r="BW645" s="274" t="s">
        <v>268</v>
      </c>
      <c r="BX645" s="274" t="s">
        <v>268</v>
      </c>
      <c r="BY645" s="295">
        <v>55</v>
      </c>
      <c r="BZ645" s="295">
        <v>55</v>
      </c>
      <c r="CA645" s="298" t="s">
        <v>142</v>
      </c>
      <c r="CB645" s="297">
        <v>122</v>
      </c>
      <c r="CC645" s="284">
        <f t="shared" si="42"/>
        <v>0</v>
      </c>
      <c r="CD645" s="295">
        <f t="shared" si="43"/>
        <v>55</v>
      </c>
      <c r="CE645" s="284">
        <f t="shared" si="44"/>
        <v>0</v>
      </c>
      <c r="CF645" s="295">
        <f t="shared" si="45"/>
        <v>1</v>
      </c>
      <c r="CG645" s="274" t="s">
        <v>876</v>
      </c>
      <c r="CH645" s="274" t="s">
        <v>268</v>
      </c>
      <c r="CI645" s="274" t="s">
        <v>268</v>
      </c>
      <c r="CJ645" s="298" t="s">
        <v>271</v>
      </c>
      <c r="CK645" s="297">
        <v>1</v>
      </c>
      <c r="CL645" s="274" t="s">
        <v>268</v>
      </c>
      <c r="CM645" s="274" t="s">
        <v>268</v>
      </c>
      <c r="CN645" s="274" t="s">
        <v>268</v>
      </c>
      <c r="CO645" s="274" t="s">
        <v>268</v>
      </c>
      <c r="CP645" s="274" t="s">
        <v>268</v>
      </c>
      <c r="CQ645" s="274" t="s">
        <v>268</v>
      </c>
      <c r="CR645" s="274" t="s">
        <v>877</v>
      </c>
      <c r="CS645" s="274">
        <v>38.18</v>
      </c>
      <c r="CT645" s="274" t="s">
        <v>268</v>
      </c>
      <c r="CU645" s="274">
        <v>38.18</v>
      </c>
      <c r="CV645" s="274">
        <v>365</v>
      </c>
      <c r="CW645" s="274" t="s">
        <v>878</v>
      </c>
      <c r="CX645" s="274" t="s">
        <v>835</v>
      </c>
      <c r="CY645" s="274" t="s">
        <v>836</v>
      </c>
      <c r="CZ645" s="274" t="s">
        <v>837</v>
      </c>
      <c r="DA645" s="274" t="s">
        <v>268</v>
      </c>
      <c r="DB645" s="274" t="s">
        <v>268</v>
      </c>
      <c r="DC645" s="274" t="s">
        <v>268</v>
      </c>
      <c r="DD645" s="274" t="s">
        <v>268</v>
      </c>
      <c r="DE645" s="274" t="s">
        <v>268</v>
      </c>
      <c r="DF645" s="274" t="s">
        <v>268</v>
      </c>
      <c r="DG645" s="299">
        <f>IFERROR(IF(CA645="D",IF(CK645="A dispo.",CD645*VLOOKUP('DATI INPUT'!$F$27,TARIFFE_UD,2,FALSE),CD645*VLOOKUP(CK645,TARIFFE_UD,2,FALSE)),CD645*VLOOKUP(CB645-100,TARIFFE_UND,2,FALSE)),0)</f>
        <v>33.877878170155888</v>
      </c>
      <c r="DH645" s="299">
        <f>IFERROR(IF(CA645="D",IF(CK645="A dispo.",CF645*VLOOKUP('DATI INPUT'!$F$27,TARIFFE_UD,3,FALSE),CF645*VLOOKUP(CK645,TARIFFE_UD,3,FALSE)),CF645*VLOOKUP(CB645-100,TARIFFE_UND,3,FALSE)),0)</f>
        <v>15.164853048114928</v>
      </c>
    </row>
    <row r="646" spans="1:112" x14ac:dyDescent="0.25">
      <c r="A646" s="274" t="s">
        <v>5658</v>
      </c>
      <c r="B646" s="274" t="s">
        <v>5659</v>
      </c>
      <c r="C646" s="274" t="s">
        <v>5660</v>
      </c>
      <c r="D646" s="274" t="s">
        <v>5661</v>
      </c>
      <c r="E646" s="274" t="s">
        <v>268</v>
      </c>
      <c r="F646" s="274" t="s">
        <v>156</v>
      </c>
      <c r="G646" s="274" t="s">
        <v>5662</v>
      </c>
      <c r="H646" s="274" t="s">
        <v>434</v>
      </c>
      <c r="I646" s="274" t="s">
        <v>5663</v>
      </c>
      <c r="J646" s="274" t="s">
        <v>156</v>
      </c>
      <c r="K646" s="274" t="s">
        <v>5664</v>
      </c>
      <c r="L646" s="274" t="s">
        <v>984</v>
      </c>
      <c r="M646" s="274" t="s">
        <v>5665</v>
      </c>
      <c r="N646" s="274" t="s">
        <v>984</v>
      </c>
      <c r="O646" s="274" t="s">
        <v>873</v>
      </c>
      <c r="P646" s="274" t="s">
        <v>1934</v>
      </c>
      <c r="Q646" s="274" t="s">
        <v>1143</v>
      </c>
      <c r="R646" s="274" t="s">
        <v>268</v>
      </c>
      <c r="S646" s="274" t="s">
        <v>268</v>
      </c>
      <c r="T646" s="274" t="s">
        <v>268</v>
      </c>
      <c r="U646" s="274" t="s">
        <v>268</v>
      </c>
      <c r="V646" s="274" t="s">
        <v>268</v>
      </c>
      <c r="W646" s="274" t="s">
        <v>5665</v>
      </c>
      <c r="X646" s="274" t="s">
        <v>1934</v>
      </c>
      <c r="Y646" s="274" t="s">
        <v>1143</v>
      </c>
      <c r="Z646" s="274" t="s">
        <v>268</v>
      </c>
      <c r="AA646" s="274" t="s">
        <v>268</v>
      </c>
      <c r="AB646" s="274" t="s">
        <v>268</v>
      </c>
      <c r="AC646" s="274" t="s">
        <v>268</v>
      </c>
      <c r="AD646" s="274" t="s">
        <v>268</v>
      </c>
      <c r="AE646" s="274" t="s">
        <v>287</v>
      </c>
      <c r="AF646" s="274" t="s">
        <v>1811</v>
      </c>
      <c r="AG646" s="274" t="s">
        <v>875</v>
      </c>
      <c r="AH646" s="274" t="s">
        <v>1935</v>
      </c>
      <c r="AI646" s="274" t="s">
        <v>753</v>
      </c>
      <c r="AJ646" s="274" t="s">
        <v>268</v>
      </c>
      <c r="AK646" s="274" t="s">
        <v>377</v>
      </c>
      <c r="AL646" s="274" t="s">
        <v>268</v>
      </c>
      <c r="AM646" s="274" t="s">
        <v>288</v>
      </c>
      <c r="AN646" s="274" t="s">
        <v>268</v>
      </c>
      <c r="AO646" s="274" t="s">
        <v>268</v>
      </c>
      <c r="AP646" s="274" t="s">
        <v>268</v>
      </c>
      <c r="AQ646" s="274" t="s">
        <v>268</v>
      </c>
      <c r="AR646" s="274" t="s">
        <v>268</v>
      </c>
      <c r="AS646" s="274" t="s">
        <v>268</v>
      </c>
      <c r="AT646" s="274" t="s">
        <v>268</v>
      </c>
      <c r="AU646" s="274" t="s">
        <v>268</v>
      </c>
      <c r="AV646" s="274" t="s">
        <v>268</v>
      </c>
      <c r="AW646" s="274" t="s">
        <v>268</v>
      </c>
      <c r="AX646" s="274" t="s">
        <v>268</v>
      </c>
      <c r="AY646" s="274" t="s">
        <v>268</v>
      </c>
      <c r="AZ646" s="274" t="s">
        <v>268</v>
      </c>
      <c r="BA646" s="274" t="s">
        <v>268</v>
      </c>
      <c r="BB646" s="274" t="s">
        <v>268</v>
      </c>
      <c r="BC646" s="274" t="s">
        <v>268</v>
      </c>
      <c r="BD646" s="274" t="s">
        <v>268</v>
      </c>
      <c r="BE646" s="274" t="s">
        <v>268</v>
      </c>
      <c r="BF646" s="274" t="s">
        <v>268</v>
      </c>
      <c r="BG646" s="274" t="s">
        <v>268</v>
      </c>
      <c r="BH646" s="274" t="s">
        <v>268</v>
      </c>
      <c r="BI646" s="274" t="s">
        <v>268</v>
      </c>
      <c r="BJ646" s="274" t="s">
        <v>268</v>
      </c>
      <c r="BK646" s="274" t="s">
        <v>268</v>
      </c>
      <c r="BL646" s="274" t="s">
        <v>268</v>
      </c>
      <c r="BM646" s="274" t="s">
        <v>268</v>
      </c>
      <c r="BN646" s="274" t="s">
        <v>268</v>
      </c>
      <c r="BO646" s="274" t="s">
        <v>268</v>
      </c>
      <c r="BP646" s="274" t="s">
        <v>268</v>
      </c>
      <c r="BQ646" s="274" t="s">
        <v>268</v>
      </c>
      <c r="BR646" s="274" t="s">
        <v>268</v>
      </c>
      <c r="BS646" s="274" t="s">
        <v>268</v>
      </c>
      <c r="BT646" s="274" t="s">
        <v>268</v>
      </c>
      <c r="BU646" s="274" t="s">
        <v>268</v>
      </c>
      <c r="BV646" s="274" t="s">
        <v>268</v>
      </c>
      <c r="BW646" s="274" t="s">
        <v>268</v>
      </c>
      <c r="BX646" s="274" t="s">
        <v>268</v>
      </c>
      <c r="BY646" s="295">
        <v>100</v>
      </c>
      <c r="BZ646" s="295">
        <v>100</v>
      </c>
      <c r="CA646" s="298" t="s">
        <v>142</v>
      </c>
      <c r="CB646" s="297">
        <v>122</v>
      </c>
      <c r="CC646" s="284">
        <f t="shared" si="42"/>
        <v>0</v>
      </c>
      <c r="CD646" s="295">
        <f t="shared" si="43"/>
        <v>100</v>
      </c>
      <c r="CE646" s="284">
        <f t="shared" si="44"/>
        <v>0</v>
      </c>
      <c r="CF646" s="295">
        <f t="shared" si="45"/>
        <v>1</v>
      </c>
      <c r="CG646" s="274" t="s">
        <v>876</v>
      </c>
      <c r="CH646" s="274" t="s">
        <v>268</v>
      </c>
      <c r="CI646" s="274" t="s">
        <v>268</v>
      </c>
      <c r="CJ646" s="298" t="s">
        <v>275</v>
      </c>
      <c r="CK646" s="297">
        <v>3</v>
      </c>
      <c r="CL646" s="274" t="s">
        <v>268</v>
      </c>
      <c r="CM646" s="274" t="s">
        <v>268</v>
      </c>
      <c r="CN646" s="274" t="s">
        <v>268</v>
      </c>
      <c r="CO646" s="274" t="s">
        <v>268</v>
      </c>
      <c r="CP646" s="274" t="s">
        <v>268</v>
      </c>
      <c r="CQ646" s="274" t="s">
        <v>268</v>
      </c>
      <c r="CR646" s="274" t="s">
        <v>877</v>
      </c>
      <c r="CS646" s="274">
        <v>117.88</v>
      </c>
      <c r="CT646" s="274" t="s">
        <v>268</v>
      </c>
      <c r="CU646" s="274">
        <v>117.88</v>
      </c>
      <c r="CV646" s="274">
        <v>365</v>
      </c>
      <c r="CW646" s="274" t="s">
        <v>878</v>
      </c>
      <c r="CX646" s="274" t="s">
        <v>835</v>
      </c>
      <c r="CY646" s="274" t="s">
        <v>836</v>
      </c>
      <c r="CZ646" s="274" t="s">
        <v>837</v>
      </c>
      <c r="DA646" s="274" t="s">
        <v>268</v>
      </c>
      <c r="DB646" s="274" t="s">
        <v>268</v>
      </c>
      <c r="DC646" s="274" t="s">
        <v>268</v>
      </c>
      <c r="DD646" s="274" t="s">
        <v>268</v>
      </c>
      <c r="DE646" s="274" t="s">
        <v>268</v>
      </c>
      <c r="DF646" s="274" t="s">
        <v>268</v>
      </c>
      <c r="DG646" s="299">
        <f>IFERROR(IF(CA646="D",IF(CK646="A dispo.",CD646*VLOOKUP('DATI INPUT'!$F$27,TARIFFE_UD,2,FALSE),CD646*VLOOKUP(CK646,TARIFFE_UD,2,FALSE)),CD646*VLOOKUP(CB646-100,TARIFFE_UND,2,FALSE)),0)</f>
        <v>79.195039878286494</v>
      </c>
      <c r="DH646" s="299">
        <f>IFERROR(IF(CA646="D",IF(CK646="A dispo.",CF646*VLOOKUP('DATI INPUT'!$F$27,TARIFFE_UD,3,FALSE),CF646*VLOOKUP(CK646,TARIFFE_UD,3,FALSE)),CF646*VLOOKUP(CB646-100,TARIFFE_UND,3,FALSE)),0)</f>
        <v>60.367780403072892</v>
      </c>
    </row>
    <row r="647" spans="1:112" x14ac:dyDescent="0.25">
      <c r="A647" s="274" t="s">
        <v>5666</v>
      </c>
      <c r="B647" s="274" t="s">
        <v>5659</v>
      </c>
      <c r="C647" s="274" t="s">
        <v>5667</v>
      </c>
      <c r="D647" s="274" t="s">
        <v>5661</v>
      </c>
      <c r="E647" s="274" t="s">
        <v>268</v>
      </c>
      <c r="F647" s="274" t="s">
        <v>156</v>
      </c>
      <c r="G647" s="274" t="s">
        <v>5662</v>
      </c>
      <c r="H647" s="274" t="s">
        <v>434</v>
      </c>
      <c r="I647" s="274" t="s">
        <v>5663</v>
      </c>
      <c r="J647" s="274" t="s">
        <v>156</v>
      </c>
      <c r="K647" s="274" t="s">
        <v>5664</v>
      </c>
      <c r="L647" s="274" t="s">
        <v>984</v>
      </c>
      <c r="M647" s="274" t="s">
        <v>5665</v>
      </c>
      <c r="N647" s="274" t="s">
        <v>984</v>
      </c>
      <c r="O647" s="274" t="s">
        <v>873</v>
      </c>
      <c r="P647" s="274" t="s">
        <v>1934</v>
      </c>
      <c r="Q647" s="274" t="s">
        <v>1143</v>
      </c>
      <c r="R647" s="274" t="s">
        <v>268</v>
      </c>
      <c r="S647" s="274" t="s">
        <v>268</v>
      </c>
      <c r="T647" s="274" t="s">
        <v>268</v>
      </c>
      <c r="U647" s="274" t="s">
        <v>268</v>
      </c>
      <c r="V647" s="274" t="s">
        <v>268</v>
      </c>
      <c r="W647" s="274" t="s">
        <v>5668</v>
      </c>
      <c r="X647" s="274" t="s">
        <v>1934</v>
      </c>
      <c r="Y647" s="274" t="s">
        <v>496</v>
      </c>
      <c r="Z647" s="274" t="s">
        <v>268</v>
      </c>
      <c r="AA647" s="274" t="s">
        <v>268</v>
      </c>
      <c r="AB647" s="274" t="s">
        <v>268</v>
      </c>
      <c r="AC647" s="274" t="s">
        <v>268</v>
      </c>
      <c r="AD647" s="274" t="s">
        <v>268</v>
      </c>
      <c r="AE647" s="274" t="s">
        <v>287</v>
      </c>
      <c r="AF647" s="274" t="s">
        <v>1811</v>
      </c>
      <c r="AG647" s="274" t="s">
        <v>875</v>
      </c>
      <c r="AH647" s="274" t="s">
        <v>1935</v>
      </c>
      <c r="AI647" s="274" t="s">
        <v>3337</v>
      </c>
      <c r="AJ647" s="274" t="s">
        <v>268</v>
      </c>
      <c r="AK647" s="274" t="s">
        <v>410</v>
      </c>
      <c r="AL647" s="274" t="s">
        <v>268</v>
      </c>
      <c r="AM647" s="274" t="s">
        <v>353</v>
      </c>
      <c r="AN647" s="274" t="s">
        <v>268</v>
      </c>
      <c r="AO647" s="274" t="s">
        <v>268</v>
      </c>
      <c r="AP647" s="274" t="s">
        <v>268</v>
      </c>
      <c r="AQ647" s="274" t="s">
        <v>268</v>
      </c>
      <c r="AR647" s="274" t="s">
        <v>268</v>
      </c>
      <c r="AS647" s="274" t="s">
        <v>268</v>
      </c>
      <c r="AT647" s="274" t="s">
        <v>268</v>
      </c>
      <c r="AU647" s="274" t="s">
        <v>268</v>
      </c>
      <c r="AV647" s="274" t="s">
        <v>268</v>
      </c>
      <c r="AW647" s="274" t="s">
        <v>268</v>
      </c>
      <c r="AX647" s="274" t="s">
        <v>268</v>
      </c>
      <c r="AY647" s="274" t="s">
        <v>268</v>
      </c>
      <c r="AZ647" s="274" t="s">
        <v>268</v>
      </c>
      <c r="BA647" s="274" t="s">
        <v>268</v>
      </c>
      <c r="BB647" s="274" t="s">
        <v>268</v>
      </c>
      <c r="BC647" s="274" t="s">
        <v>268</v>
      </c>
      <c r="BD647" s="274" t="s">
        <v>268</v>
      </c>
      <c r="BE647" s="274" t="s">
        <v>268</v>
      </c>
      <c r="BF647" s="274" t="s">
        <v>268</v>
      </c>
      <c r="BG647" s="274" t="s">
        <v>268</v>
      </c>
      <c r="BH647" s="274" t="s">
        <v>268</v>
      </c>
      <c r="BI647" s="274" t="s">
        <v>268</v>
      </c>
      <c r="BJ647" s="274" t="s">
        <v>268</v>
      </c>
      <c r="BK647" s="274" t="s">
        <v>268</v>
      </c>
      <c r="BL647" s="274" t="s">
        <v>268</v>
      </c>
      <c r="BM647" s="274" t="s">
        <v>268</v>
      </c>
      <c r="BN647" s="274" t="s">
        <v>268</v>
      </c>
      <c r="BO647" s="274" t="s">
        <v>268</v>
      </c>
      <c r="BP647" s="274" t="s">
        <v>268</v>
      </c>
      <c r="BQ647" s="274" t="s">
        <v>268</v>
      </c>
      <c r="BR647" s="274" t="s">
        <v>268</v>
      </c>
      <c r="BS647" s="274" t="s">
        <v>268</v>
      </c>
      <c r="BT647" s="274" t="s">
        <v>268</v>
      </c>
      <c r="BU647" s="274" t="s">
        <v>268</v>
      </c>
      <c r="BV647" s="274" t="s">
        <v>268</v>
      </c>
      <c r="BW647" s="274" t="s">
        <v>268</v>
      </c>
      <c r="BX647" s="274" t="s">
        <v>268</v>
      </c>
      <c r="BY647" s="295">
        <v>50</v>
      </c>
      <c r="BZ647" s="295">
        <v>50</v>
      </c>
      <c r="CA647" s="298" t="s">
        <v>142</v>
      </c>
      <c r="CB647" s="297">
        <v>123</v>
      </c>
      <c r="CC647" s="284">
        <f t="shared" si="42"/>
        <v>0</v>
      </c>
      <c r="CD647" s="295">
        <f t="shared" si="43"/>
        <v>50</v>
      </c>
      <c r="CE647" s="284">
        <f t="shared" si="44"/>
        <v>1</v>
      </c>
      <c r="CF647" s="295">
        <f t="shared" si="45"/>
        <v>0</v>
      </c>
      <c r="CG647" s="274" t="s">
        <v>1817</v>
      </c>
      <c r="CH647" s="274" t="s">
        <v>268</v>
      </c>
      <c r="CI647" s="274" t="s">
        <v>268</v>
      </c>
      <c r="CJ647" s="298" t="s">
        <v>275</v>
      </c>
      <c r="CK647" s="297">
        <v>3</v>
      </c>
      <c r="CL647" s="274" t="s">
        <v>268</v>
      </c>
      <c r="CM647" s="274" t="s">
        <v>268</v>
      </c>
      <c r="CN647" s="274" t="s">
        <v>268</v>
      </c>
      <c r="CO647" s="274" t="s">
        <v>268</v>
      </c>
      <c r="CP647" s="274" t="s">
        <v>268</v>
      </c>
      <c r="CQ647" s="274" t="s">
        <v>268</v>
      </c>
      <c r="CR647" s="274" t="s">
        <v>877</v>
      </c>
      <c r="CS647" s="274">
        <v>24.5</v>
      </c>
      <c r="CT647" s="274" t="s">
        <v>268</v>
      </c>
      <c r="CU647" s="274">
        <v>24.5</v>
      </c>
      <c r="CV647" s="274">
        <v>365</v>
      </c>
      <c r="CW647" s="274" t="s">
        <v>878</v>
      </c>
      <c r="CX647" s="274" t="s">
        <v>835</v>
      </c>
      <c r="CY647" s="274" t="s">
        <v>836</v>
      </c>
      <c r="CZ647" s="274" t="s">
        <v>837</v>
      </c>
      <c r="DA647" s="274" t="s">
        <v>268</v>
      </c>
      <c r="DB647" s="274" t="s">
        <v>268</v>
      </c>
      <c r="DC647" s="274" t="s">
        <v>268</v>
      </c>
      <c r="DD647" s="274" t="s">
        <v>268</v>
      </c>
      <c r="DE647" s="274" t="s">
        <v>268</v>
      </c>
      <c r="DF647" s="274" t="s">
        <v>268</v>
      </c>
      <c r="DG647" s="299">
        <f>IFERROR(IF(CA647="D",IF(CK647="A dispo.",CD647*VLOOKUP('DATI INPUT'!$F$27,TARIFFE_UD,2,FALSE),CD647*VLOOKUP(CK647,TARIFFE_UD,2,FALSE)),CD647*VLOOKUP(CB647-100,TARIFFE_UND,2,FALSE)),0)</f>
        <v>39.597519939143247</v>
      </c>
      <c r="DH647" s="299">
        <f>IFERROR(IF(CA647="D",IF(CK647="A dispo.",CF647*VLOOKUP('DATI INPUT'!$F$27,TARIFFE_UD,3,FALSE),CF647*VLOOKUP(CK647,TARIFFE_UD,3,FALSE)),CF647*VLOOKUP(CB647-100,TARIFFE_UND,3,FALSE)),0)</f>
        <v>0</v>
      </c>
    </row>
    <row r="648" spans="1:112" x14ac:dyDescent="0.25">
      <c r="A648" s="274" t="s">
        <v>5669</v>
      </c>
      <c r="B648" s="274" t="s">
        <v>5659</v>
      </c>
      <c r="C648" s="274" t="s">
        <v>1000</v>
      </c>
      <c r="D648" s="274" t="s">
        <v>5661</v>
      </c>
      <c r="E648" s="274" t="s">
        <v>268</v>
      </c>
      <c r="F648" s="274" t="s">
        <v>156</v>
      </c>
      <c r="G648" s="274" t="s">
        <v>5662</v>
      </c>
      <c r="H648" s="274" t="s">
        <v>434</v>
      </c>
      <c r="I648" s="274" t="s">
        <v>5663</v>
      </c>
      <c r="J648" s="274" t="s">
        <v>156</v>
      </c>
      <c r="K648" s="274" t="s">
        <v>5664</v>
      </c>
      <c r="L648" s="274" t="s">
        <v>984</v>
      </c>
      <c r="M648" s="274" t="s">
        <v>5665</v>
      </c>
      <c r="N648" s="274" t="s">
        <v>984</v>
      </c>
      <c r="O648" s="274" t="s">
        <v>873</v>
      </c>
      <c r="P648" s="274" t="s">
        <v>1934</v>
      </c>
      <c r="Q648" s="274" t="s">
        <v>1143</v>
      </c>
      <c r="R648" s="274" t="s">
        <v>268</v>
      </c>
      <c r="S648" s="274" t="s">
        <v>268</v>
      </c>
      <c r="T648" s="274" t="s">
        <v>268</v>
      </c>
      <c r="U648" s="274" t="s">
        <v>268</v>
      </c>
      <c r="V648" s="274" t="s">
        <v>268</v>
      </c>
      <c r="W648" s="274" t="s">
        <v>1933</v>
      </c>
      <c r="X648" s="274" t="s">
        <v>1934</v>
      </c>
      <c r="Y648" s="274" t="s">
        <v>544</v>
      </c>
      <c r="Z648" s="274" t="s">
        <v>268</v>
      </c>
      <c r="AA648" s="274" t="s">
        <v>268</v>
      </c>
      <c r="AB648" s="274" t="s">
        <v>268</v>
      </c>
      <c r="AC648" s="274" t="s">
        <v>268</v>
      </c>
      <c r="AD648" s="274" t="s">
        <v>268</v>
      </c>
      <c r="AE648" s="274" t="s">
        <v>287</v>
      </c>
      <c r="AF648" s="274" t="s">
        <v>1811</v>
      </c>
      <c r="AG648" s="274" t="s">
        <v>875</v>
      </c>
      <c r="AH648" s="274" t="s">
        <v>1935</v>
      </c>
      <c r="AI648" s="274" t="s">
        <v>3337</v>
      </c>
      <c r="AJ648" s="274" t="s">
        <v>268</v>
      </c>
      <c r="AK648" s="274" t="s">
        <v>410</v>
      </c>
      <c r="AL648" s="274" t="s">
        <v>268</v>
      </c>
      <c r="AM648" s="274" t="s">
        <v>353</v>
      </c>
      <c r="AN648" s="274" t="s">
        <v>268</v>
      </c>
      <c r="AO648" s="274" t="s">
        <v>268</v>
      </c>
      <c r="AP648" s="274" t="s">
        <v>268</v>
      </c>
      <c r="AQ648" s="274" t="s">
        <v>268</v>
      </c>
      <c r="AR648" s="274" t="s">
        <v>268</v>
      </c>
      <c r="AS648" s="274" t="s">
        <v>268</v>
      </c>
      <c r="AT648" s="274" t="s">
        <v>268</v>
      </c>
      <c r="AU648" s="274" t="s">
        <v>268</v>
      </c>
      <c r="AV648" s="274" t="s">
        <v>268</v>
      </c>
      <c r="AW648" s="274" t="s">
        <v>268</v>
      </c>
      <c r="AX648" s="274" t="s">
        <v>268</v>
      </c>
      <c r="AY648" s="274" t="s">
        <v>268</v>
      </c>
      <c r="AZ648" s="274" t="s">
        <v>268</v>
      </c>
      <c r="BA648" s="274" t="s">
        <v>268</v>
      </c>
      <c r="BB648" s="274" t="s">
        <v>268</v>
      </c>
      <c r="BC648" s="274" t="s">
        <v>268</v>
      </c>
      <c r="BD648" s="274" t="s">
        <v>268</v>
      </c>
      <c r="BE648" s="274" t="s">
        <v>268</v>
      </c>
      <c r="BF648" s="274" t="s">
        <v>268</v>
      </c>
      <c r="BG648" s="274" t="s">
        <v>268</v>
      </c>
      <c r="BH648" s="274" t="s">
        <v>268</v>
      </c>
      <c r="BI648" s="274" t="s">
        <v>268</v>
      </c>
      <c r="BJ648" s="274" t="s">
        <v>268</v>
      </c>
      <c r="BK648" s="274" t="s">
        <v>268</v>
      </c>
      <c r="BL648" s="274" t="s">
        <v>268</v>
      </c>
      <c r="BM648" s="274" t="s">
        <v>268</v>
      </c>
      <c r="BN648" s="274" t="s">
        <v>268</v>
      </c>
      <c r="BO648" s="274" t="s">
        <v>268</v>
      </c>
      <c r="BP648" s="274" t="s">
        <v>268</v>
      </c>
      <c r="BQ648" s="274" t="s">
        <v>268</v>
      </c>
      <c r="BR648" s="274" t="s">
        <v>268</v>
      </c>
      <c r="BS648" s="274" t="s">
        <v>268</v>
      </c>
      <c r="BT648" s="274" t="s">
        <v>268</v>
      </c>
      <c r="BU648" s="274" t="s">
        <v>268</v>
      </c>
      <c r="BV648" s="274" t="s">
        <v>268</v>
      </c>
      <c r="BW648" s="274" t="s">
        <v>268</v>
      </c>
      <c r="BX648" s="274" t="s">
        <v>268</v>
      </c>
      <c r="BY648" s="295">
        <v>16</v>
      </c>
      <c r="BZ648" s="295">
        <v>16</v>
      </c>
      <c r="CA648" s="298" t="s">
        <v>142</v>
      </c>
      <c r="CB648" s="297">
        <v>123</v>
      </c>
      <c r="CC648" s="284">
        <f t="shared" si="42"/>
        <v>0</v>
      </c>
      <c r="CD648" s="295">
        <f t="shared" si="43"/>
        <v>16</v>
      </c>
      <c r="CE648" s="284">
        <f t="shared" si="44"/>
        <v>1</v>
      </c>
      <c r="CF648" s="295">
        <f t="shared" si="45"/>
        <v>0</v>
      </c>
      <c r="CG648" s="274" t="s">
        <v>1817</v>
      </c>
      <c r="CH648" s="274" t="s">
        <v>268</v>
      </c>
      <c r="CI648" s="274" t="s">
        <v>268</v>
      </c>
      <c r="CJ648" s="298" t="s">
        <v>275</v>
      </c>
      <c r="CK648" s="297">
        <v>3</v>
      </c>
      <c r="CL648" s="274" t="s">
        <v>268</v>
      </c>
      <c r="CM648" s="274" t="s">
        <v>268</v>
      </c>
      <c r="CN648" s="274" t="s">
        <v>268</v>
      </c>
      <c r="CO648" s="274" t="s">
        <v>268</v>
      </c>
      <c r="CP648" s="274" t="s">
        <v>268</v>
      </c>
      <c r="CQ648" s="274" t="s">
        <v>3338</v>
      </c>
      <c r="CR648" s="274" t="s">
        <v>877</v>
      </c>
      <c r="CS648" s="274">
        <v>7.84</v>
      </c>
      <c r="CT648" s="274" t="s">
        <v>268</v>
      </c>
      <c r="CU648" s="274">
        <v>7.84</v>
      </c>
      <c r="CV648" s="274">
        <v>365</v>
      </c>
      <c r="CW648" s="274" t="s">
        <v>878</v>
      </c>
      <c r="CX648" s="274" t="s">
        <v>835</v>
      </c>
      <c r="CY648" s="274" t="s">
        <v>836</v>
      </c>
      <c r="CZ648" s="274" t="s">
        <v>837</v>
      </c>
      <c r="DA648" s="274" t="s">
        <v>268</v>
      </c>
      <c r="DB648" s="274" t="s">
        <v>268</v>
      </c>
      <c r="DC648" s="274" t="s">
        <v>268</v>
      </c>
      <c r="DD648" s="274" t="s">
        <v>268</v>
      </c>
      <c r="DE648" s="274" t="s">
        <v>268</v>
      </c>
      <c r="DF648" s="274" t="s">
        <v>268</v>
      </c>
      <c r="DG648" s="299">
        <f>IFERROR(IF(CA648="D",IF(CK648="A dispo.",CD648*VLOOKUP('DATI INPUT'!$F$27,TARIFFE_UD,2,FALSE),CD648*VLOOKUP(CK648,TARIFFE_UD,2,FALSE)),CD648*VLOOKUP(CB648-100,TARIFFE_UND,2,FALSE)),0)</f>
        <v>12.671206380525838</v>
      </c>
      <c r="DH648" s="299">
        <f>IFERROR(IF(CA648="D",IF(CK648="A dispo.",CF648*VLOOKUP('DATI INPUT'!$F$27,TARIFFE_UD,3,FALSE),CF648*VLOOKUP(CK648,TARIFFE_UD,3,FALSE)),CF648*VLOOKUP(CB648-100,TARIFFE_UND,3,FALSE)),0)</f>
        <v>0</v>
      </c>
    </row>
    <row r="649" spans="1:112" x14ac:dyDescent="0.25">
      <c r="A649" s="274" t="s">
        <v>5670</v>
      </c>
      <c r="B649" s="274" t="s">
        <v>1177</v>
      </c>
      <c r="C649" s="274" t="s">
        <v>5671</v>
      </c>
      <c r="D649" s="274" t="s">
        <v>5672</v>
      </c>
      <c r="E649" s="274" t="s">
        <v>268</v>
      </c>
      <c r="F649" s="274" t="s">
        <v>156</v>
      </c>
      <c r="G649" s="274" t="s">
        <v>5673</v>
      </c>
      <c r="H649" s="274" t="s">
        <v>1367</v>
      </c>
      <c r="I649" s="274" t="s">
        <v>351</v>
      </c>
      <c r="J649" s="274" t="s">
        <v>274</v>
      </c>
      <c r="K649" s="274" t="s">
        <v>5674</v>
      </c>
      <c r="L649" s="274" t="s">
        <v>879</v>
      </c>
      <c r="M649" s="274" t="s">
        <v>5675</v>
      </c>
      <c r="N649" s="274" t="s">
        <v>984</v>
      </c>
      <c r="O649" s="274" t="s">
        <v>873</v>
      </c>
      <c r="P649" s="274" t="s">
        <v>1310</v>
      </c>
      <c r="Q649" s="274" t="s">
        <v>339</v>
      </c>
      <c r="R649" s="274" t="s">
        <v>268</v>
      </c>
      <c r="S649" s="274" t="s">
        <v>268</v>
      </c>
      <c r="T649" s="274" t="s">
        <v>268</v>
      </c>
      <c r="U649" s="274" t="s">
        <v>268</v>
      </c>
      <c r="V649" s="274" t="s">
        <v>268</v>
      </c>
      <c r="W649" s="274" t="s">
        <v>5675</v>
      </c>
      <c r="X649" s="274" t="s">
        <v>1310</v>
      </c>
      <c r="Y649" s="274" t="s">
        <v>339</v>
      </c>
      <c r="Z649" s="274" t="s">
        <v>268</v>
      </c>
      <c r="AA649" s="274" t="s">
        <v>268</v>
      </c>
      <c r="AB649" s="274" t="s">
        <v>268</v>
      </c>
      <c r="AC649" s="274" t="s">
        <v>268</v>
      </c>
      <c r="AD649" s="274" t="s">
        <v>268</v>
      </c>
      <c r="AE649" s="274" t="s">
        <v>287</v>
      </c>
      <c r="AF649" s="274" t="s">
        <v>1811</v>
      </c>
      <c r="AG649" s="274" t="s">
        <v>875</v>
      </c>
      <c r="AH649" s="274" t="s">
        <v>1812</v>
      </c>
      <c r="AI649" s="274" t="s">
        <v>5676</v>
      </c>
      <c r="AJ649" s="274" t="s">
        <v>268</v>
      </c>
      <c r="AK649" s="274" t="s">
        <v>366</v>
      </c>
      <c r="AL649" s="274" t="s">
        <v>268</v>
      </c>
      <c r="AM649" s="274" t="s">
        <v>288</v>
      </c>
      <c r="AN649" s="274" t="s">
        <v>268</v>
      </c>
      <c r="AO649" s="274" t="s">
        <v>268</v>
      </c>
      <c r="AP649" s="274" t="s">
        <v>268</v>
      </c>
      <c r="AQ649" s="274" t="s">
        <v>268</v>
      </c>
      <c r="AR649" s="274" t="s">
        <v>268</v>
      </c>
      <c r="AS649" s="274" t="s">
        <v>268</v>
      </c>
      <c r="AT649" s="274" t="s">
        <v>268</v>
      </c>
      <c r="AU649" s="274" t="s">
        <v>268</v>
      </c>
      <c r="AV649" s="274" t="s">
        <v>268</v>
      </c>
      <c r="AW649" s="274" t="s">
        <v>268</v>
      </c>
      <c r="AX649" s="274" t="s">
        <v>268</v>
      </c>
      <c r="AY649" s="274" t="s">
        <v>268</v>
      </c>
      <c r="AZ649" s="274" t="s">
        <v>268</v>
      </c>
      <c r="BA649" s="274" t="s">
        <v>268</v>
      </c>
      <c r="BB649" s="274" t="s">
        <v>268</v>
      </c>
      <c r="BC649" s="274" t="s">
        <v>268</v>
      </c>
      <c r="BD649" s="274" t="s">
        <v>268</v>
      </c>
      <c r="BE649" s="274" t="s">
        <v>268</v>
      </c>
      <c r="BF649" s="274" t="s">
        <v>268</v>
      </c>
      <c r="BG649" s="274" t="s">
        <v>268</v>
      </c>
      <c r="BH649" s="274" t="s">
        <v>268</v>
      </c>
      <c r="BI649" s="274" t="s">
        <v>268</v>
      </c>
      <c r="BJ649" s="274" t="s">
        <v>268</v>
      </c>
      <c r="BK649" s="274" t="s">
        <v>268</v>
      </c>
      <c r="BL649" s="274" t="s">
        <v>268</v>
      </c>
      <c r="BM649" s="274" t="s">
        <v>268</v>
      </c>
      <c r="BN649" s="274" t="s">
        <v>268</v>
      </c>
      <c r="BO649" s="274" t="s">
        <v>268</v>
      </c>
      <c r="BP649" s="274" t="s">
        <v>268</v>
      </c>
      <c r="BQ649" s="274" t="s">
        <v>268</v>
      </c>
      <c r="BR649" s="274" t="s">
        <v>268</v>
      </c>
      <c r="BS649" s="274" t="s">
        <v>268</v>
      </c>
      <c r="BT649" s="274" t="s">
        <v>268</v>
      </c>
      <c r="BU649" s="274" t="s">
        <v>268</v>
      </c>
      <c r="BV649" s="274" t="s">
        <v>268</v>
      </c>
      <c r="BW649" s="274" t="s">
        <v>268</v>
      </c>
      <c r="BX649" s="274" t="s">
        <v>268</v>
      </c>
      <c r="BY649" s="295">
        <v>72</v>
      </c>
      <c r="BZ649" s="295">
        <v>72</v>
      </c>
      <c r="CA649" s="298" t="s">
        <v>142</v>
      </c>
      <c r="CB649" s="297">
        <v>122</v>
      </c>
      <c r="CC649" s="284">
        <f t="shared" si="42"/>
        <v>0</v>
      </c>
      <c r="CD649" s="295">
        <f t="shared" si="43"/>
        <v>72</v>
      </c>
      <c r="CE649" s="284">
        <f t="shared" si="44"/>
        <v>0</v>
      </c>
      <c r="CF649" s="295">
        <f t="shared" si="45"/>
        <v>1</v>
      </c>
      <c r="CG649" s="274" t="s">
        <v>876</v>
      </c>
      <c r="CH649" s="274" t="s">
        <v>268</v>
      </c>
      <c r="CI649" s="274" t="s">
        <v>268</v>
      </c>
      <c r="CJ649" s="298" t="s">
        <v>271</v>
      </c>
      <c r="CK649" s="297">
        <v>1</v>
      </c>
      <c r="CL649" s="274" t="s">
        <v>268</v>
      </c>
      <c r="CM649" s="274" t="s">
        <v>268</v>
      </c>
      <c r="CN649" s="274" t="s">
        <v>268</v>
      </c>
      <c r="CO649" s="274" t="s">
        <v>268</v>
      </c>
      <c r="CP649" s="274" t="s">
        <v>268</v>
      </c>
      <c r="CQ649" s="274" t="s">
        <v>268</v>
      </c>
      <c r="CR649" s="274" t="s">
        <v>877</v>
      </c>
      <c r="CS649" s="274">
        <v>44.64</v>
      </c>
      <c r="CT649" s="274" t="s">
        <v>268</v>
      </c>
      <c r="CU649" s="274">
        <v>44.64</v>
      </c>
      <c r="CV649" s="274">
        <v>365</v>
      </c>
      <c r="CW649" s="274" t="s">
        <v>878</v>
      </c>
      <c r="CX649" s="274" t="s">
        <v>835</v>
      </c>
      <c r="CY649" s="274" t="s">
        <v>836</v>
      </c>
      <c r="CZ649" s="274" t="s">
        <v>837</v>
      </c>
      <c r="DA649" s="274" t="s">
        <v>268</v>
      </c>
      <c r="DB649" s="274" t="s">
        <v>268</v>
      </c>
      <c r="DC649" s="274" t="s">
        <v>268</v>
      </c>
      <c r="DD649" s="274" t="s">
        <v>268</v>
      </c>
      <c r="DE649" s="274" t="s">
        <v>268</v>
      </c>
      <c r="DF649" s="274" t="s">
        <v>268</v>
      </c>
      <c r="DG649" s="299">
        <f>IFERROR(IF(CA649="D",IF(CK649="A dispo.",CD649*VLOOKUP('DATI INPUT'!$F$27,TARIFFE_UD,2,FALSE),CD649*VLOOKUP(CK649,TARIFFE_UD,2,FALSE)),CD649*VLOOKUP(CB649-100,TARIFFE_UND,2,FALSE)),0)</f>
        <v>44.349222331840437</v>
      </c>
      <c r="DH649" s="299">
        <f>IFERROR(IF(CA649="D",IF(CK649="A dispo.",CF649*VLOOKUP('DATI INPUT'!$F$27,TARIFFE_UD,3,FALSE),CF649*VLOOKUP(CK649,TARIFFE_UD,3,FALSE)),CF649*VLOOKUP(CB649-100,TARIFFE_UND,3,FALSE)),0)</f>
        <v>15.164853048114928</v>
      </c>
    </row>
    <row r="650" spans="1:112" hidden="1" x14ac:dyDescent="0.25">
      <c r="A650" s="274" t="s">
        <v>5677</v>
      </c>
      <c r="B650" s="274" t="s">
        <v>1591</v>
      </c>
      <c r="C650" s="274" t="s">
        <v>5678</v>
      </c>
      <c r="D650" s="274" t="s">
        <v>5679</v>
      </c>
      <c r="E650" s="274" t="s">
        <v>268</v>
      </c>
      <c r="F650" s="274" t="s">
        <v>156</v>
      </c>
      <c r="G650" s="274" t="s">
        <v>5680</v>
      </c>
      <c r="H650" s="274" t="s">
        <v>1367</v>
      </c>
      <c r="I650" s="274" t="s">
        <v>363</v>
      </c>
      <c r="J650" s="274" t="s">
        <v>274</v>
      </c>
      <c r="K650" s="274" t="s">
        <v>5681</v>
      </c>
      <c r="L650" s="274" t="s">
        <v>960</v>
      </c>
      <c r="M650" s="274" t="s">
        <v>5682</v>
      </c>
      <c r="N650" s="274" t="s">
        <v>1190</v>
      </c>
      <c r="O650" s="274" t="s">
        <v>1314</v>
      </c>
      <c r="P650" s="274" t="s">
        <v>5683</v>
      </c>
      <c r="Q650" s="274" t="s">
        <v>277</v>
      </c>
      <c r="R650" s="274" t="s">
        <v>268</v>
      </c>
      <c r="S650" s="274" t="s">
        <v>268</v>
      </c>
      <c r="T650" s="274" t="s">
        <v>268</v>
      </c>
      <c r="U650" s="274" t="s">
        <v>268</v>
      </c>
      <c r="V650" s="274" t="s">
        <v>268</v>
      </c>
      <c r="W650" s="274" t="s">
        <v>5684</v>
      </c>
      <c r="X650" s="274" t="s">
        <v>1298</v>
      </c>
      <c r="Y650" s="274" t="s">
        <v>309</v>
      </c>
      <c r="Z650" s="274" t="s">
        <v>268</v>
      </c>
      <c r="AA650" s="274" t="s">
        <v>268</v>
      </c>
      <c r="AB650" s="274" t="s">
        <v>268</v>
      </c>
      <c r="AC650" s="274" t="s">
        <v>268</v>
      </c>
      <c r="AD650" s="274" t="s">
        <v>268</v>
      </c>
      <c r="AE650" s="274" t="s">
        <v>287</v>
      </c>
      <c r="AF650" s="274" t="s">
        <v>1811</v>
      </c>
      <c r="AG650" s="274" t="s">
        <v>875</v>
      </c>
      <c r="AH650" s="274" t="s">
        <v>2529</v>
      </c>
      <c r="AI650" s="274" t="s">
        <v>5524</v>
      </c>
      <c r="AJ650" s="274" t="s">
        <v>268</v>
      </c>
      <c r="AK650" s="274" t="s">
        <v>725</v>
      </c>
      <c r="AL650" s="274" t="s">
        <v>268</v>
      </c>
      <c r="AM650" s="274" t="s">
        <v>355</v>
      </c>
      <c r="AN650" s="274" t="s">
        <v>287</v>
      </c>
      <c r="AO650" s="274" t="s">
        <v>1811</v>
      </c>
      <c r="AP650" s="274" t="s">
        <v>875</v>
      </c>
      <c r="AQ650" s="274" t="s">
        <v>2529</v>
      </c>
      <c r="AR650" s="274" t="s">
        <v>552</v>
      </c>
      <c r="AS650" s="274" t="s">
        <v>268</v>
      </c>
      <c r="AT650" s="274" t="s">
        <v>724</v>
      </c>
      <c r="AU650" s="274" t="s">
        <v>268</v>
      </c>
      <c r="AV650" s="274" t="s">
        <v>355</v>
      </c>
      <c r="AW650" s="274" t="s">
        <v>287</v>
      </c>
      <c r="AX650" s="274" t="s">
        <v>1811</v>
      </c>
      <c r="AY650" s="274" t="s">
        <v>875</v>
      </c>
      <c r="AZ650" s="274" t="s">
        <v>2529</v>
      </c>
      <c r="BA650" s="274" t="s">
        <v>552</v>
      </c>
      <c r="BB650" s="274" t="s">
        <v>268</v>
      </c>
      <c r="BC650" s="274" t="s">
        <v>377</v>
      </c>
      <c r="BD650" s="274" t="s">
        <v>268</v>
      </c>
      <c r="BE650" s="274" t="s">
        <v>411</v>
      </c>
      <c r="BF650" s="274" t="s">
        <v>268</v>
      </c>
      <c r="BG650" s="274" t="s">
        <v>268</v>
      </c>
      <c r="BH650" s="274" t="s">
        <v>268</v>
      </c>
      <c r="BI650" s="274" t="s">
        <v>268</v>
      </c>
      <c r="BJ650" s="274" t="s">
        <v>268</v>
      </c>
      <c r="BK650" s="274" t="s">
        <v>268</v>
      </c>
      <c r="BL650" s="274" t="s">
        <v>268</v>
      </c>
      <c r="BM650" s="274" t="s">
        <v>268</v>
      </c>
      <c r="BN650" s="274" t="s">
        <v>268</v>
      </c>
      <c r="BO650" s="274" t="s">
        <v>268</v>
      </c>
      <c r="BP650" s="274" t="s">
        <v>268</v>
      </c>
      <c r="BQ650" s="274" t="s">
        <v>268</v>
      </c>
      <c r="BR650" s="274" t="s">
        <v>268</v>
      </c>
      <c r="BS650" s="274" t="s">
        <v>268</v>
      </c>
      <c r="BT650" s="274" t="s">
        <v>268</v>
      </c>
      <c r="BU650" s="274" t="s">
        <v>268</v>
      </c>
      <c r="BV650" s="274" t="s">
        <v>268</v>
      </c>
      <c r="BW650" s="274" t="s">
        <v>268</v>
      </c>
      <c r="BX650" s="274" t="s">
        <v>268</v>
      </c>
      <c r="BY650" s="295">
        <v>74</v>
      </c>
      <c r="BZ650" s="295">
        <v>74</v>
      </c>
      <c r="CA650" s="298" t="s">
        <v>142</v>
      </c>
      <c r="CB650" s="297">
        <v>122</v>
      </c>
      <c r="CC650" s="284">
        <f t="shared" si="42"/>
        <v>0</v>
      </c>
      <c r="CD650" s="295">
        <f t="shared" si="43"/>
        <v>74</v>
      </c>
      <c r="CE650" s="284">
        <f t="shared" si="44"/>
        <v>0</v>
      </c>
      <c r="CF650" s="295">
        <f t="shared" si="45"/>
        <v>1</v>
      </c>
      <c r="CG650" s="274" t="s">
        <v>876</v>
      </c>
      <c r="CH650" s="274" t="s">
        <v>268</v>
      </c>
      <c r="CI650" s="274" t="s">
        <v>268</v>
      </c>
      <c r="CJ650" s="298" t="s">
        <v>268</v>
      </c>
      <c r="CK650" s="298" t="s">
        <v>736</v>
      </c>
      <c r="CL650" s="274" t="s">
        <v>268</v>
      </c>
      <c r="CM650" s="274" t="s">
        <v>268</v>
      </c>
      <c r="CN650" s="274" t="s">
        <v>268</v>
      </c>
      <c r="CO650" s="274" t="s">
        <v>268</v>
      </c>
      <c r="CP650" s="274" t="s">
        <v>268</v>
      </c>
      <c r="CQ650" s="274" t="s">
        <v>268</v>
      </c>
      <c r="CR650" s="274" t="s">
        <v>877</v>
      </c>
      <c r="CS650" s="274">
        <v>88.82</v>
      </c>
      <c r="CT650" s="274" t="s">
        <v>268</v>
      </c>
      <c r="CU650" s="274">
        <v>88.82</v>
      </c>
      <c r="CV650" s="274">
        <v>365</v>
      </c>
      <c r="CW650" s="274" t="s">
        <v>878</v>
      </c>
      <c r="CX650" s="274" t="s">
        <v>835</v>
      </c>
      <c r="CY650" s="274" t="s">
        <v>836</v>
      </c>
      <c r="CZ650" s="274" t="s">
        <v>837</v>
      </c>
      <c r="DA650" s="274" t="s">
        <v>268</v>
      </c>
      <c r="DB650" s="274" t="s">
        <v>268</v>
      </c>
      <c r="DC650" s="274" t="s">
        <v>268</v>
      </c>
      <c r="DD650" s="274" t="s">
        <v>268</v>
      </c>
      <c r="DE650" s="274" t="s">
        <v>268</v>
      </c>
      <c r="DF650" s="274" t="s">
        <v>268</v>
      </c>
      <c r="DG650" s="299">
        <f>IFERROR(IF(CA650="D",IF(CK650="A dispo.",CD650*VLOOKUP('DATI INPUT'!$F$27,TARIFFE_UD,2,FALSE),CD650*VLOOKUP(CK650,TARIFFE_UD,2,FALSE)),CD650*VLOOKUP(CB650-100,TARIFFE_UND,2,FALSE)),0)</f>
        <v>58.604329509932001</v>
      </c>
      <c r="DH650" s="299">
        <f>IFERROR(IF(CA650="D",IF(CK650="A dispo.",CF650*VLOOKUP('DATI INPUT'!$F$27,TARIFFE_UD,3,FALSE),CF650*VLOOKUP(CK650,TARIFFE_UD,3,FALSE)),CF650*VLOOKUP(CB650-100,TARIFFE_UND,3,FALSE)),0)</f>
        <v>60.367780403072892</v>
      </c>
    </row>
    <row r="651" spans="1:112" hidden="1" x14ac:dyDescent="0.25">
      <c r="A651" s="274" t="s">
        <v>5685</v>
      </c>
      <c r="B651" s="274" t="s">
        <v>1178</v>
      </c>
      <c r="C651" s="274" t="s">
        <v>683</v>
      </c>
      <c r="D651" s="274" t="s">
        <v>5686</v>
      </c>
      <c r="E651" s="274" t="s">
        <v>268</v>
      </c>
      <c r="F651" s="274" t="s">
        <v>156</v>
      </c>
      <c r="G651" s="274" t="s">
        <v>5687</v>
      </c>
      <c r="H651" s="274" t="s">
        <v>1367</v>
      </c>
      <c r="I651" s="274" t="s">
        <v>360</v>
      </c>
      <c r="J651" s="274" t="s">
        <v>274</v>
      </c>
      <c r="K651" s="274" t="s">
        <v>5688</v>
      </c>
      <c r="L651" s="274" t="s">
        <v>960</v>
      </c>
      <c r="M651" s="274" t="s">
        <v>5689</v>
      </c>
      <c r="N651" s="274" t="s">
        <v>5690</v>
      </c>
      <c r="O651" s="274" t="s">
        <v>5691</v>
      </c>
      <c r="P651" s="274" t="s">
        <v>5692</v>
      </c>
      <c r="Q651" s="274" t="s">
        <v>282</v>
      </c>
      <c r="R651" s="274" t="s">
        <v>268</v>
      </c>
      <c r="S651" s="274" t="s">
        <v>268</v>
      </c>
      <c r="T651" s="274" t="s">
        <v>268</v>
      </c>
      <c r="U651" s="274" t="s">
        <v>268</v>
      </c>
      <c r="V651" s="274" t="s">
        <v>268</v>
      </c>
      <c r="W651" s="274" t="s">
        <v>5693</v>
      </c>
      <c r="X651" s="274" t="s">
        <v>1298</v>
      </c>
      <c r="Y651" s="274" t="s">
        <v>290</v>
      </c>
      <c r="Z651" s="274" t="s">
        <v>268</v>
      </c>
      <c r="AA651" s="274" t="s">
        <v>268</v>
      </c>
      <c r="AB651" s="274" t="s">
        <v>268</v>
      </c>
      <c r="AC651" s="274" t="s">
        <v>268</v>
      </c>
      <c r="AD651" s="274" t="s">
        <v>268</v>
      </c>
      <c r="AE651" s="274" t="s">
        <v>287</v>
      </c>
      <c r="AF651" s="274" t="s">
        <v>1811</v>
      </c>
      <c r="AG651" s="274" t="s">
        <v>875</v>
      </c>
      <c r="AH651" s="274" t="s">
        <v>2529</v>
      </c>
      <c r="AI651" s="274" t="s">
        <v>5524</v>
      </c>
      <c r="AJ651" s="274" t="s">
        <v>268</v>
      </c>
      <c r="AK651" s="274" t="s">
        <v>511</v>
      </c>
      <c r="AL651" s="274" t="s">
        <v>268</v>
      </c>
      <c r="AM651" s="274" t="s">
        <v>355</v>
      </c>
      <c r="AN651" s="274" t="s">
        <v>287</v>
      </c>
      <c r="AO651" s="274" t="s">
        <v>1811</v>
      </c>
      <c r="AP651" s="274" t="s">
        <v>875</v>
      </c>
      <c r="AQ651" s="274" t="s">
        <v>2529</v>
      </c>
      <c r="AR651" s="274" t="s">
        <v>5524</v>
      </c>
      <c r="AS651" s="274" t="s">
        <v>268</v>
      </c>
      <c r="AT651" s="274" t="s">
        <v>669</v>
      </c>
      <c r="AU651" s="274" t="s">
        <v>268</v>
      </c>
      <c r="AV651" s="274" t="s">
        <v>411</v>
      </c>
      <c r="AW651" s="274" t="s">
        <v>287</v>
      </c>
      <c r="AX651" s="274" t="s">
        <v>1811</v>
      </c>
      <c r="AY651" s="274" t="s">
        <v>875</v>
      </c>
      <c r="AZ651" s="274" t="s">
        <v>2529</v>
      </c>
      <c r="BA651" s="274" t="s">
        <v>552</v>
      </c>
      <c r="BB651" s="274" t="s">
        <v>268</v>
      </c>
      <c r="BC651" s="274" t="s">
        <v>366</v>
      </c>
      <c r="BD651" s="274" t="s">
        <v>268</v>
      </c>
      <c r="BE651" s="274" t="s">
        <v>411</v>
      </c>
      <c r="BF651" s="274" t="s">
        <v>268</v>
      </c>
      <c r="BG651" s="274" t="s">
        <v>268</v>
      </c>
      <c r="BH651" s="274" t="s">
        <v>268</v>
      </c>
      <c r="BI651" s="274" t="s">
        <v>268</v>
      </c>
      <c r="BJ651" s="274" t="s">
        <v>268</v>
      </c>
      <c r="BK651" s="274" t="s">
        <v>268</v>
      </c>
      <c r="BL651" s="274" t="s">
        <v>268</v>
      </c>
      <c r="BM651" s="274" t="s">
        <v>268</v>
      </c>
      <c r="BN651" s="274" t="s">
        <v>268</v>
      </c>
      <c r="BO651" s="274" t="s">
        <v>268</v>
      </c>
      <c r="BP651" s="274" t="s">
        <v>268</v>
      </c>
      <c r="BQ651" s="274" t="s">
        <v>268</v>
      </c>
      <c r="BR651" s="274" t="s">
        <v>268</v>
      </c>
      <c r="BS651" s="274" t="s">
        <v>268</v>
      </c>
      <c r="BT651" s="274" t="s">
        <v>268</v>
      </c>
      <c r="BU651" s="274" t="s">
        <v>268</v>
      </c>
      <c r="BV651" s="274" t="s">
        <v>268</v>
      </c>
      <c r="BW651" s="274" t="s">
        <v>268</v>
      </c>
      <c r="BX651" s="274" t="s">
        <v>268</v>
      </c>
      <c r="BY651" s="295">
        <v>58</v>
      </c>
      <c r="BZ651" s="295">
        <v>58</v>
      </c>
      <c r="CA651" s="298" t="s">
        <v>142</v>
      </c>
      <c r="CB651" s="297">
        <v>122</v>
      </c>
      <c r="CC651" s="284">
        <f t="shared" si="42"/>
        <v>0</v>
      </c>
      <c r="CD651" s="295">
        <f t="shared" si="43"/>
        <v>58.000000000000007</v>
      </c>
      <c r="CE651" s="284">
        <f t="shared" si="44"/>
        <v>0</v>
      </c>
      <c r="CF651" s="295">
        <f t="shared" si="45"/>
        <v>1</v>
      </c>
      <c r="CG651" s="274" t="s">
        <v>876</v>
      </c>
      <c r="CH651" s="274" t="s">
        <v>268</v>
      </c>
      <c r="CI651" s="274" t="s">
        <v>268</v>
      </c>
      <c r="CJ651" s="298" t="s">
        <v>268</v>
      </c>
      <c r="CK651" s="298" t="s">
        <v>736</v>
      </c>
      <c r="CL651" s="274" t="s">
        <v>268</v>
      </c>
      <c r="CM651" s="274" t="s">
        <v>268</v>
      </c>
      <c r="CN651" s="274" t="s">
        <v>268</v>
      </c>
      <c r="CO651" s="274" t="s">
        <v>268</v>
      </c>
      <c r="CP651" s="274" t="s">
        <v>268</v>
      </c>
      <c r="CQ651" s="274" t="s">
        <v>268</v>
      </c>
      <c r="CR651" s="274" t="s">
        <v>877</v>
      </c>
      <c r="CS651" s="274">
        <v>80.98</v>
      </c>
      <c r="CT651" s="274" t="s">
        <v>268</v>
      </c>
      <c r="CU651" s="274">
        <v>80.98</v>
      </c>
      <c r="CV651" s="274">
        <v>365</v>
      </c>
      <c r="CW651" s="274" t="s">
        <v>878</v>
      </c>
      <c r="CX651" s="274" t="s">
        <v>835</v>
      </c>
      <c r="CY651" s="274" t="s">
        <v>836</v>
      </c>
      <c r="CZ651" s="274" t="s">
        <v>837</v>
      </c>
      <c r="DA651" s="274" t="s">
        <v>268</v>
      </c>
      <c r="DB651" s="274" t="s">
        <v>268</v>
      </c>
      <c r="DC651" s="274" t="s">
        <v>268</v>
      </c>
      <c r="DD651" s="274" t="s">
        <v>268</v>
      </c>
      <c r="DE651" s="274" t="s">
        <v>268</v>
      </c>
      <c r="DF651" s="274" t="s">
        <v>268</v>
      </c>
      <c r="DG651" s="299">
        <f>IFERROR(IF(CA651="D",IF(CK651="A dispo.",CD651*VLOOKUP('DATI INPUT'!$F$27,TARIFFE_UD,2,FALSE),CD651*VLOOKUP(CK651,TARIFFE_UD,2,FALSE)),CD651*VLOOKUP(CB651-100,TARIFFE_UND,2,FALSE)),0)</f>
        <v>45.933123129406169</v>
      </c>
      <c r="DH651" s="299">
        <f>IFERROR(IF(CA651="D",IF(CK651="A dispo.",CF651*VLOOKUP('DATI INPUT'!$F$27,TARIFFE_UD,3,FALSE),CF651*VLOOKUP(CK651,TARIFFE_UD,3,FALSE)),CF651*VLOOKUP(CB651-100,TARIFFE_UND,3,FALSE)),0)</f>
        <v>60.367780403072892</v>
      </c>
    </row>
    <row r="652" spans="1:112" hidden="1" x14ac:dyDescent="0.25">
      <c r="A652" s="274" t="s">
        <v>5694</v>
      </c>
      <c r="B652" s="274" t="s">
        <v>5695</v>
      </c>
      <c r="C652" s="274" t="s">
        <v>1467</v>
      </c>
      <c r="D652" s="274" t="s">
        <v>5696</v>
      </c>
      <c r="E652" s="274" t="s">
        <v>268</v>
      </c>
      <c r="F652" s="274" t="s">
        <v>156</v>
      </c>
      <c r="G652" s="274" t="s">
        <v>5697</v>
      </c>
      <c r="H652" s="274" t="s">
        <v>5698</v>
      </c>
      <c r="I652" s="274" t="s">
        <v>5699</v>
      </c>
      <c r="J652" s="274" t="s">
        <v>156</v>
      </c>
      <c r="K652" s="274" t="s">
        <v>5700</v>
      </c>
      <c r="L652" s="274" t="s">
        <v>5701</v>
      </c>
      <c r="M652" s="274" t="s">
        <v>5702</v>
      </c>
      <c r="N652" s="274" t="s">
        <v>152</v>
      </c>
      <c r="O652" s="274" t="s">
        <v>5703</v>
      </c>
      <c r="P652" s="274" t="s">
        <v>5704</v>
      </c>
      <c r="Q652" s="274" t="s">
        <v>271</v>
      </c>
      <c r="R652" s="274" t="s">
        <v>268</v>
      </c>
      <c r="S652" s="274" t="s">
        <v>268</v>
      </c>
      <c r="T652" s="274" t="s">
        <v>268</v>
      </c>
      <c r="U652" s="274" t="s">
        <v>268</v>
      </c>
      <c r="V652" s="274" t="s">
        <v>268</v>
      </c>
      <c r="W652" s="274" t="s">
        <v>5705</v>
      </c>
      <c r="X652" s="274" t="s">
        <v>148</v>
      </c>
      <c r="Y652" s="274" t="s">
        <v>282</v>
      </c>
      <c r="Z652" s="274" t="s">
        <v>268</v>
      </c>
      <c r="AA652" s="274" t="s">
        <v>268</v>
      </c>
      <c r="AB652" s="274" t="s">
        <v>268</v>
      </c>
      <c r="AC652" s="274" t="s">
        <v>268</v>
      </c>
      <c r="AD652" s="274" t="s">
        <v>268</v>
      </c>
      <c r="AE652" s="274" t="s">
        <v>287</v>
      </c>
      <c r="AF652" s="274" t="s">
        <v>1811</v>
      </c>
      <c r="AG652" s="274" t="s">
        <v>875</v>
      </c>
      <c r="AH652" s="274" t="s">
        <v>2154</v>
      </c>
      <c r="AI652" s="274" t="s">
        <v>1243</v>
      </c>
      <c r="AJ652" s="274" t="s">
        <v>268</v>
      </c>
      <c r="AK652" s="274" t="s">
        <v>377</v>
      </c>
      <c r="AL652" s="274" t="s">
        <v>268</v>
      </c>
      <c r="AM652" s="274" t="s">
        <v>288</v>
      </c>
      <c r="AN652" s="274" t="s">
        <v>268</v>
      </c>
      <c r="AO652" s="274" t="s">
        <v>268</v>
      </c>
      <c r="AP652" s="274" t="s">
        <v>268</v>
      </c>
      <c r="AQ652" s="274" t="s">
        <v>268</v>
      </c>
      <c r="AR652" s="274" t="s">
        <v>268</v>
      </c>
      <c r="AS652" s="274" t="s">
        <v>268</v>
      </c>
      <c r="AT652" s="274" t="s">
        <v>268</v>
      </c>
      <c r="AU652" s="274" t="s">
        <v>268</v>
      </c>
      <c r="AV652" s="274" t="s">
        <v>268</v>
      </c>
      <c r="AW652" s="274" t="s">
        <v>268</v>
      </c>
      <c r="AX652" s="274" t="s">
        <v>268</v>
      </c>
      <c r="AY652" s="274" t="s">
        <v>268</v>
      </c>
      <c r="AZ652" s="274" t="s">
        <v>268</v>
      </c>
      <c r="BA652" s="274" t="s">
        <v>268</v>
      </c>
      <c r="BB652" s="274" t="s">
        <v>268</v>
      </c>
      <c r="BC652" s="274" t="s">
        <v>268</v>
      </c>
      <c r="BD652" s="274" t="s">
        <v>268</v>
      </c>
      <c r="BE652" s="274" t="s">
        <v>268</v>
      </c>
      <c r="BF652" s="274" t="s">
        <v>268</v>
      </c>
      <c r="BG652" s="274" t="s">
        <v>268</v>
      </c>
      <c r="BH652" s="274" t="s">
        <v>268</v>
      </c>
      <c r="BI652" s="274" t="s">
        <v>268</v>
      </c>
      <c r="BJ652" s="274" t="s">
        <v>268</v>
      </c>
      <c r="BK652" s="274" t="s">
        <v>268</v>
      </c>
      <c r="BL652" s="274" t="s">
        <v>268</v>
      </c>
      <c r="BM652" s="274" t="s">
        <v>268</v>
      </c>
      <c r="BN652" s="274" t="s">
        <v>268</v>
      </c>
      <c r="BO652" s="274" t="s">
        <v>268</v>
      </c>
      <c r="BP652" s="274" t="s">
        <v>268</v>
      </c>
      <c r="BQ652" s="274" t="s">
        <v>268</v>
      </c>
      <c r="BR652" s="274" t="s">
        <v>268</v>
      </c>
      <c r="BS652" s="274" t="s">
        <v>268</v>
      </c>
      <c r="BT652" s="274" t="s">
        <v>268</v>
      </c>
      <c r="BU652" s="274" t="s">
        <v>268</v>
      </c>
      <c r="BV652" s="274" t="s">
        <v>268</v>
      </c>
      <c r="BW652" s="274" t="s">
        <v>268</v>
      </c>
      <c r="BX652" s="274" t="s">
        <v>268</v>
      </c>
      <c r="BY652" s="295">
        <v>20</v>
      </c>
      <c r="BZ652" s="295">
        <v>20</v>
      </c>
      <c r="CA652" s="298" t="s">
        <v>142</v>
      </c>
      <c r="CB652" s="297">
        <v>122</v>
      </c>
      <c r="CC652" s="284">
        <f t="shared" si="42"/>
        <v>0</v>
      </c>
      <c r="CD652" s="295">
        <f t="shared" si="43"/>
        <v>20</v>
      </c>
      <c r="CE652" s="284">
        <f t="shared" si="44"/>
        <v>0</v>
      </c>
      <c r="CF652" s="295">
        <f t="shared" si="45"/>
        <v>1</v>
      </c>
      <c r="CG652" s="274" t="s">
        <v>876</v>
      </c>
      <c r="CH652" s="274" t="s">
        <v>268</v>
      </c>
      <c r="CI652" s="274" t="s">
        <v>268</v>
      </c>
      <c r="CJ652" s="298" t="s">
        <v>268</v>
      </c>
      <c r="CK652" s="298" t="s">
        <v>736</v>
      </c>
      <c r="CL652" s="274" t="s">
        <v>268</v>
      </c>
      <c r="CM652" s="274" t="s">
        <v>268</v>
      </c>
      <c r="CN652" s="274" t="s">
        <v>268</v>
      </c>
      <c r="CO652" s="274" t="s">
        <v>268</v>
      </c>
      <c r="CP652" s="274" t="s">
        <v>268</v>
      </c>
      <c r="CQ652" s="274" t="s">
        <v>268</v>
      </c>
      <c r="CR652" s="274" t="s">
        <v>877</v>
      </c>
      <c r="CS652" s="274">
        <v>62.36</v>
      </c>
      <c r="CT652" s="274" t="s">
        <v>268</v>
      </c>
      <c r="CU652" s="274">
        <v>62.36</v>
      </c>
      <c r="CV652" s="274">
        <v>365</v>
      </c>
      <c r="CW652" s="274" t="s">
        <v>878</v>
      </c>
      <c r="CX652" s="274" t="s">
        <v>835</v>
      </c>
      <c r="CY652" s="274" t="s">
        <v>836</v>
      </c>
      <c r="CZ652" s="274" t="s">
        <v>837</v>
      </c>
      <c r="DA652" s="274" t="s">
        <v>268</v>
      </c>
      <c r="DB652" s="274" t="s">
        <v>268</v>
      </c>
      <c r="DC652" s="274" t="s">
        <v>268</v>
      </c>
      <c r="DD652" s="274" t="s">
        <v>268</v>
      </c>
      <c r="DE652" s="274" t="s">
        <v>268</v>
      </c>
      <c r="DF652" s="274" t="s">
        <v>268</v>
      </c>
      <c r="DG652" s="299">
        <f>IFERROR(IF(CA652="D",IF(CK652="A dispo.",CD652*VLOOKUP('DATI INPUT'!$F$27,TARIFFE_UD,2,FALSE),CD652*VLOOKUP(CK652,TARIFFE_UD,2,FALSE)),CD652*VLOOKUP(CB652-100,TARIFFE_UND,2,FALSE)),0)</f>
        <v>15.839007975657298</v>
      </c>
      <c r="DH652" s="299">
        <f>IFERROR(IF(CA652="D",IF(CK652="A dispo.",CF652*VLOOKUP('DATI INPUT'!$F$27,TARIFFE_UD,3,FALSE),CF652*VLOOKUP(CK652,TARIFFE_UD,3,FALSE)),CF652*VLOOKUP(CB652-100,TARIFFE_UND,3,FALSE)),0)</f>
        <v>60.367780403072892</v>
      </c>
    </row>
    <row r="653" spans="1:112" hidden="1" x14ac:dyDescent="0.25">
      <c r="A653" s="274" t="s">
        <v>5706</v>
      </c>
      <c r="B653" s="274" t="s">
        <v>5695</v>
      </c>
      <c r="C653" s="274" t="s">
        <v>684</v>
      </c>
      <c r="D653" s="274" t="s">
        <v>5696</v>
      </c>
      <c r="E653" s="274" t="s">
        <v>268</v>
      </c>
      <c r="F653" s="274" t="s">
        <v>156</v>
      </c>
      <c r="G653" s="274" t="s">
        <v>5697</v>
      </c>
      <c r="H653" s="274" t="s">
        <v>5698</v>
      </c>
      <c r="I653" s="274" t="s">
        <v>5699</v>
      </c>
      <c r="J653" s="274" t="s">
        <v>156</v>
      </c>
      <c r="K653" s="274" t="s">
        <v>5700</v>
      </c>
      <c r="L653" s="274" t="s">
        <v>5701</v>
      </c>
      <c r="M653" s="274" t="s">
        <v>5702</v>
      </c>
      <c r="N653" s="274" t="s">
        <v>152</v>
      </c>
      <c r="O653" s="274" t="s">
        <v>5703</v>
      </c>
      <c r="P653" s="274" t="s">
        <v>5704</v>
      </c>
      <c r="Q653" s="274" t="s">
        <v>271</v>
      </c>
      <c r="R653" s="274" t="s">
        <v>268</v>
      </c>
      <c r="S653" s="274" t="s">
        <v>268</v>
      </c>
      <c r="T653" s="274" t="s">
        <v>268</v>
      </c>
      <c r="U653" s="274" t="s">
        <v>268</v>
      </c>
      <c r="V653" s="274" t="s">
        <v>268</v>
      </c>
      <c r="W653" s="274" t="s">
        <v>5705</v>
      </c>
      <c r="X653" s="274" t="s">
        <v>148</v>
      </c>
      <c r="Y653" s="274" t="s">
        <v>282</v>
      </c>
      <c r="Z653" s="274" t="s">
        <v>268</v>
      </c>
      <c r="AA653" s="274" t="s">
        <v>268</v>
      </c>
      <c r="AB653" s="274" t="s">
        <v>268</v>
      </c>
      <c r="AC653" s="274" t="s">
        <v>268</v>
      </c>
      <c r="AD653" s="274" t="s">
        <v>268</v>
      </c>
      <c r="AE653" s="274" t="s">
        <v>287</v>
      </c>
      <c r="AF653" s="274" t="s">
        <v>1811</v>
      </c>
      <c r="AG653" s="274" t="s">
        <v>875</v>
      </c>
      <c r="AH653" s="274" t="s">
        <v>2154</v>
      </c>
      <c r="AI653" s="274" t="s">
        <v>1243</v>
      </c>
      <c r="AJ653" s="274" t="s">
        <v>268</v>
      </c>
      <c r="AK653" s="274" t="s">
        <v>377</v>
      </c>
      <c r="AL653" s="274" t="s">
        <v>268</v>
      </c>
      <c r="AM653" s="274" t="s">
        <v>288</v>
      </c>
      <c r="AN653" s="274" t="s">
        <v>268</v>
      </c>
      <c r="AO653" s="274" t="s">
        <v>268</v>
      </c>
      <c r="AP653" s="274" t="s">
        <v>268</v>
      </c>
      <c r="AQ653" s="274" t="s">
        <v>268</v>
      </c>
      <c r="AR653" s="274" t="s">
        <v>268</v>
      </c>
      <c r="AS653" s="274" t="s">
        <v>268</v>
      </c>
      <c r="AT653" s="274" t="s">
        <v>268</v>
      </c>
      <c r="AU653" s="274" t="s">
        <v>268</v>
      </c>
      <c r="AV653" s="274" t="s">
        <v>268</v>
      </c>
      <c r="AW653" s="274" t="s">
        <v>268</v>
      </c>
      <c r="AX653" s="274" t="s">
        <v>268</v>
      </c>
      <c r="AY653" s="274" t="s">
        <v>268</v>
      </c>
      <c r="AZ653" s="274" t="s">
        <v>268</v>
      </c>
      <c r="BA653" s="274" t="s">
        <v>268</v>
      </c>
      <c r="BB653" s="274" t="s">
        <v>268</v>
      </c>
      <c r="BC653" s="274" t="s">
        <v>268</v>
      </c>
      <c r="BD653" s="274" t="s">
        <v>268</v>
      </c>
      <c r="BE653" s="274" t="s">
        <v>268</v>
      </c>
      <c r="BF653" s="274" t="s">
        <v>268</v>
      </c>
      <c r="BG653" s="274" t="s">
        <v>268</v>
      </c>
      <c r="BH653" s="274" t="s">
        <v>268</v>
      </c>
      <c r="BI653" s="274" t="s">
        <v>268</v>
      </c>
      <c r="BJ653" s="274" t="s">
        <v>268</v>
      </c>
      <c r="BK653" s="274" t="s">
        <v>268</v>
      </c>
      <c r="BL653" s="274" t="s">
        <v>268</v>
      </c>
      <c r="BM653" s="274" t="s">
        <v>268</v>
      </c>
      <c r="BN653" s="274" t="s">
        <v>268</v>
      </c>
      <c r="BO653" s="274" t="s">
        <v>268</v>
      </c>
      <c r="BP653" s="274" t="s">
        <v>268</v>
      </c>
      <c r="BQ653" s="274" t="s">
        <v>268</v>
      </c>
      <c r="BR653" s="274" t="s">
        <v>268</v>
      </c>
      <c r="BS653" s="274" t="s">
        <v>268</v>
      </c>
      <c r="BT653" s="274" t="s">
        <v>268</v>
      </c>
      <c r="BU653" s="274" t="s">
        <v>268</v>
      </c>
      <c r="BV653" s="274" t="s">
        <v>268</v>
      </c>
      <c r="BW653" s="274" t="s">
        <v>268</v>
      </c>
      <c r="BX653" s="274" t="s">
        <v>268</v>
      </c>
      <c r="BY653" s="295">
        <v>20</v>
      </c>
      <c r="BZ653" s="295">
        <v>20</v>
      </c>
      <c r="CA653" s="298" t="s">
        <v>142</v>
      </c>
      <c r="CB653" s="297">
        <v>122</v>
      </c>
      <c r="CC653" s="284">
        <f t="shared" si="42"/>
        <v>0</v>
      </c>
      <c r="CD653" s="295">
        <f t="shared" si="43"/>
        <v>20</v>
      </c>
      <c r="CE653" s="284">
        <f t="shared" si="44"/>
        <v>0</v>
      </c>
      <c r="CF653" s="295">
        <f t="shared" si="45"/>
        <v>1</v>
      </c>
      <c r="CG653" s="274" t="s">
        <v>876</v>
      </c>
      <c r="CH653" s="274" t="s">
        <v>268</v>
      </c>
      <c r="CI653" s="274" t="s">
        <v>268</v>
      </c>
      <c r="CJ653" s="298" t="s">
        <v>268</v>
      </c>
      <c r="CK653" s="298" t="s">
        <v>736</v>
      </c>
      <c r="CL653" s="274" t="s">
        <v>268</v>
      </c>
      <c r="CM653" s="274" t="s">
        <v>268</v>
      </c>
      <c r="CN653" s="274" t="s">
        <v>268</v>
      </c>
      <c r="CO653" s="274" t="s">
        <v>268</v>
      </c>
      <c r="CP653" s="274" t="s">
        <v>268</v>
      </c>
      <c r="CQ653" s="274" t="s">
        <v>268</v>
      </c>
      <c r="CR653" s="274" t="s">
        <v>877</v>
      </c>
      <c r="CS653" s="274">
        <v>62.36</v>
      </c>
      <c r="CT653" s="274" t="s">
        <v>268</v>
      </c>
      <c r="CU653" s="274">
        <v>62.36</v>
      </c>
      <c r="CV653" s="274">
        <v>365</v>
      </c>
      <c r="CW653" s="274" t="s">
        <v>878</v>
      </c>
      <c r="CX653" s="274" t="s">
        <v>835</v>
      </c>
      <c r="CY653" s="274" t="s">
        <v>836</v>
      </c>
      <c r="CZ653" s="274" t="s">
        <v>837</v>
      </c>
      <c r="DA653" s="274" t="s">
        <v>268</v>
      </c>
      <c r="DB653" s="274" t="s">
        <v>268</v>
      </c>
      <c r="DC653" s="274" t="s">
        <v>268</v>
      </c>
      <c r="DD653" s="274" t="s">
        <v>268</v>
      </c>
      <c r="DE653" s="274" t="s">
        <v>268</v>
      </c>
      <c r="DF653" s="274" t="s">
        <v>268</v>
      </c>
      <c r="DG653" s="299">
        <f>IFERROR(IF(CA653="D",IF(CK653="A dispo.",CD653*VLOOKUP('DATI INPUT'!$F$27,TARIFFE_UD,2,FALSE),CD653*VLOOKUP(CK653,TARIFFE_UD,2,FALSE)),CD653*VLOOKUP(CB653-100,TARIFFE_UND,2,FALSE)),0)</f>
        <v>15.839007975657298</v>
      </c>
      <c r="DH653" s="299">
        <f>IFERROR(IF(CA653="D",IF(CK653="A dispo.",CF653*VLOOKUP('DATI INPUT'!$F$27,TARIFFE_UD,3,FALSE),CF653*VLOOKUP(CK653,TARIFFE_UD,3,FALSE)),CF653*VLOOKUP(CB653-100,TARIFFE_UND,3,FALSE)),0)</f>
        <v>60.367780403072892</v>
      </c>
    </row>
    <row r="654" spans="1:112" hidden="1" x14ac:dyDescent="0.25">
      <c r="A654" s="274" t="s">
        <v>5707</v>
      </c>
      <c r="B654" s="274" t="s">
        <v>5695</v>
      </c>
      <c r="C654" s="274" t="s">
        <v>1001</v>
      </c>
      <c r="D654" s="274" t="s">
        <v>5696</v>
      </c>
      <c r="E654" s="274" t="s">
        <v>268</v>
      </c>
      <c r="F654" s="274" t="s">
        <v>156</v>
      </c>
      <c r="G654" s="274" t="s">
        <v>5697</v>
      </c>
      <c r="H654" s="274" t="s">
        <v>5698</v>
      </c>
      <c r="I654" s="274" t="s">
        <v>5699</v>
      </c>
      <c r="J654" s="274" t="s">
        <v>156</v>
      </c>
      <c r="K654" s="274" t="s">
        <v>5700</v>
      </c>
      <c r="L654" s="274" t="s">
        <v>5701</v>
      </c>
      <c r="M654" s="274" t="s">
        <v>5702</v>
      </c>
      <c r="N654" s="274" t="s">
        <v>152</v>
      </c>
      <c r="O654" s="274" t="s">
        <v>5703</v>
      </c>
      <c r="P654" s="274" t="s">
        <v>5704</v>
      </c>
      <c r="Q654" s="274" t="s">
        <v>271</v>
      </c>
      <c r="R654" s="274" t="s">
        <v>268</v>
      </c>
      <c r="S654" s="274" t="s">
        <v>268</v>
      </c>
      <c r="T654" s="274" t="s">
        <v>268</v>
      </c>
      <c r="U654" s="274" t="s">
        <v>268</v>
      </c>
      <c r="V654" s="274" t="s">
        <v>268</v>
      </c>
      <c r="W654" s="274" t="s">
        <v>5705</v>
      </c>
      <c r="X654" s="274" t="s">
        <v>148</v>
      </c>
      <c r="Y654" s="274" t="s">
        <v>282</v>
      </c>
      <c r="Z654" s="274" t="s">
        <v>268</v>
      </c>
      <c r="AA654" s="274" t="s">
        <v>268</v>
      </c>
      <c r="AB654" s="274" t="s">
        <v>268</v>
      </c>
      <c r="AC654" s="274" t="s">
        <v>268</v>
      </c>
      <c r="AD654" s="274" t="s">
        <v>268</v>
      </c>
      <c r="AE654" s="274" t="s">
        <v>287</v>
      </c>
      <c r="AF654" s="274" t="s">
        <v>1811</v>
      </c>
      <c r="AG654" s="274" t="s">
        <v>875</v>
      </c>
      <c r="AH654" s="274" t="s">
        <v>2154</v>
      </c>
      <c r="AI654" s="274" t="s">
        <v>1243</v>
      </c>
      <c r="AJ654" s="274" t="s">
        <v>268</v>
      </c>
      <c r="AK654" s="274" t="s">
        <v>377</v>
      </c>
      <c r="AL654" s="274" t="s">
        <v>268</v>
      </c>
      <c r="AM654" s="274" t="s">
        <v>288</v>
      </c>
      <c r="AN654" s="274" t="s">
        <v>268</v>
      </c>
      <c r="AO654" s="274" t="s">
        <v>268</v>
      </c>
      <c r="AP654" s="274" t="s">
        <v>268</v>
      </c>
      <c r="AQ654" s="274" t="s">
        <v>268</v>
      </c>
      <c r="AR654" s="274" t="s">
        <v>268</v>
      </c>
      <c r="AS654" s="274" t="s">
        <v>268</v>
      </c>
      <c r="AT654" s="274" t="s">
        <v>268</v>
      </c>
      <c r="AU654" s="274" t="s">
        <v>268</v>
      </c>
      <c r="AV654" s="274" t="s">
        <v>268</v>
      </c>
      <c r="AW654" s="274" t="s">
        <v>268</v>
      </c>
      <c r="AX654" s="274" t="s">
        <v>268</v>
      </c>
      <c r="AY654" s="274" t="s">
        <v>268</v>
      </c>
      <c r="AZ654" s="274" t="s">
        <v>268</v>
      </c>
      <c r="BA654" s="274" t="s">
        <v>268</v>
      </c>
      <c r="BB654" s="274" t="s">
        <v>268</v>
      </c>
      <c r="BC654" s="274" t="s">
        <v>268</v>
      </c>
      <c r="BD654" s="274" t="s">
        <v>268</v>
      </c>
      <c r="BE654" s="274" t="s">
        <v>268</v>
      </c>
      <c r="BF654" s="274" t="s">
        <v>268</v>
      </c>
      <c r="BG654" s="274" t="s">
        <v>268</v>
      </c>
      <c r="BH654" s="274" t="s">
        <v>268</v>
      </c>
      <c r="BI654" s="274" t="s">
        <v>268</v>
      </c>
      <c r="BJ654" s="274" t="s">
        <v>268</v>
      </c>
      <c r="BK654" s="274" t="s">
        <v>268</v>
      </c>
      <c r="BL654" s="274" t="s">
        <v>268</v>
      </c>
      <c r="BM654" s="274" t="s">
        <v>268</v>
      </c>
      <c r="BN654" s="274" t="s">
        <v>268</v>
      </c>
      <c r="BO654" s="274" t="s">
        <v>268</v>
      </c>
      <c r="BP654" s="274" t="s">
        <v>268</v>
      </c>
      <c r="BQ654" s="274" t="s">
        <v>268</v>
      </c>
      <c r="BR654" s="274" t="s">
        <v>268</v>
      </c>
      <c r="BS654" s="274" t="s">
        <v>268</v>
      </c>
      <c r="BT654" s="274" t="s">
        <v>268</v>
      </c>
      <c r="BU654" s="274" t="s">
        <v>268</v>
      </c>
      <c r="BV654" s="274" t="s">
        <v>268</v>
      </c>
      <c r="BW654" s="274" t="s">
        <v>268</v>
      </c>
      <c r="BX654" s="274" t="s">
        <v>268</v>
      </c>
      <c r="BY654" s="295">
        <v>20</v>
      </c>
      <c r="BZ654" s="295">
        <v>20</v>
      </c>
      <c r="CA654" s="298" t="s">
        <v>142</v>
      </c>
      <c r="CB654" s="297">
        <v>122</v>
      </c>
      <c r="CC654" s="284">
        <f t="shared" si="42"/>
        <v>0</v>
      </c>
      <c r="CD654" s="295">
        <f t="shared" si="43"/>
        <v>20</v>
      </c>
      <c r="CE654" s="284">
        <f t="shared" si="44"/>
        <v>0</v>
      </c>
      <c r="CF654" s="295">
        <f t="shared" si="45"/>
        <v>1</v>
      </c>
      <c r="CG654" s="274" t="s">
        <v>876</v>
      </c>
      <c r="CH654" s="274" t="s">
        <v>268</v>
      </c>
      <c r="CI654" s="274" t="s">
        <v>268</v>
      </c>
      <c r="CJ654" s="298" t="s">
        <v>268</v>
      </c>
      <c r="CK654" s="298" t="s">
        <v>736</v>
      </c>
      <c r="CL654" s="274" t="s">
        <v>268</v>
      </c>
      <c r="CM654" s="274" t="s">
        <v>268</v>
      </c>
      <c r="CN654" s="274" t="s">
        <v>268</v>
      </c>
      <c r="CO654" s="274" t="s">
        <v>268</v>
      </c>
      <c r="CP654" s="274" t="s">
        <v>268</v>
      </c>
      <c r="CQ654" s="274" t="s">
        <v>268</v>
      </c>
      <c r="CR654" s="274" t="s">
        <v>877</v>
      </c>
      <c r="CS654" s="274">
        <v>62.36</v>
      </c>
      <c r="CT654" s="274" t="s">
        <v>268</v>
      </c>
      <c r="CU654" s="274">
        <v>62.36</v>
      </c>
      <c r="CV654" s="274">
        <v>365</v>
      </c>
      <c r="CW654" s="274" t="s">
        <v>878</v>
      </c>
      <c r="CX654" s="274" t="s">
        <v>835</v>
      </c>
      <c r="CY654" s="274" t="s">
        <v>836</v>
      </c>
      <c r="CZ654" s="274" t="s">
        <v>837</v>
      </c>
      <c r="DA654" s="274" t="s">
        <v>268</v>
      </c>
      <c r="DB654" s="274" t="s">
        <v>268</v>
      </c>
      <c r="DC654" s="274" t="s">
        <v>268</v>
      </c>
      <c r="DD654" s="274" t="s">
        <v>268</v>
      </c>
      <c r="DE654" s="274" t="s">
        <v>268</v>
      </c>
      <c r="DF654" s="274" t="s">
        <v>268</v>
      </c>
      <c r="DG654" s="299">
        <f>IFERROR(IF(CA654="D",IF(CK654="A dispo.",CD654*VLOOKUP('DATI INPUT'!$F$27,TARIFFE_UD,2,FALSE),CD654*VLOOKUP(CK654,TARIFFE_UD,2,FALSE)),CD654*VLOOKUP(CB654-100,TARIFFE_UND,2,FALSE)),0)</f>
        <v>15.839007975657298</v>
      </c>
      <c r="DH654" s="299">
        <f>IFERROR(IF(CA654="D",IF(CK654="A dispo.",CF654*VLOOKUP('DATI INPUT'!$F$27,TARIFFE_UD,3,FALSE),CF654*VLOOKUP(CK654,TARIFFE_UD,3,FALSE)),CF654*VLOOKUP(CB654-100,TARIFFE_UND,3,FALSE)),0)</f>
        <v>60.367780403072892</v>
      </c>
    </row>
    <row r="655" spans="1:112" hidden="1" x14ac:dyDescent="0.25">
      <c r="A655" s="274" t="s">
        <v>5708</v>
      </c>
      <c r="B655" s="274" t="s">
        <v>5695</v>
      </c>
      <c r="C655" s="274" t="s">
        <v>685</v>
      </c>
      <c r="D655" s="274" t="s">
        <v>5696</v>
      </c>
      <c r="E655" s="274" t="s">
        <v>268</v>
      </c>
      <c r="F655" s="274" t="s">
        <v>156</v>
      </c>
      <c r="G655" s="274" t="s">
        <v>5697</v>
      </c>
      <c r="H655" s="274" t="s">
        <v>5698</v>
      </c>
      <c r="I655" s="274" t="s">
        <v>5699</v>
      </c>
      <c r="J655" s="274" t="s">
        <v>156</v>
      </c>
      <c r="K655" s="274" t="s">
        <v>5700</v>
      </c>
      <c r="L655" s="274" t="s">
        <v>5701</v>
      </c>
      <c r="M655" s="274" t="s">
        <v>5702</v>
      </c>
      <c r="N655" s="274" t="s">
        <v>152</v>
      </c>
      <c r="O655" s="274" t="s">
        <v>5703</v>
      </c>
      <c r="P655" s="274" t="s">
        <v>5704</v>
      </c>
      <c r="Q655" s="274" t="s">
        <v>271</v>
      </c>
      <c r="R655" s="274" t="s">
        <v>268</v>
      </c>
      <c r="S655" s="274" t="s">
        <v>268</v>
      </c>
      <c r="T655" s="274" t="s">
        <v>268</v>
      </c>
      <c r="U655" s="274" t="s">
        <v>268</v>
      </c>
      <c r="V655" s="274" t="s">
        <v>268</v>
      </c>
      <c r="W655" s="274" t="s">
        <v>5705</v>
      </c>
      <c r="X655" s="274" t="s">
        <v>148</v>
      </c>
      <c r="Y655" s="274" t="s">
        <v>282</v>
      </c>
      <c r="Z655" s="274" t="s">
        <v>268</v>
      </c>
      <c r="AA655" s="274" t="s">
        <v>268</v>
      </c>
      <c r="AB655" s="274" t="s">
        <v>268</v>
      </c>
      <c r="AC655" s="274" t="s">
        <v>268</v>
      </c>
      <c r="AD655" s="274" t="s">
        <v>268</v>
      </c>
      <c r="AE655" s="274" t="s">
        <v>287</v>
      </c>
      <c r="AF655" s="274" t="s">
        <v>1811</v>
      </c>
      <c r="AG655" s="274" t="s">
        <v>875</v>
      </c>
      <c r="AH655" s="274" t="s">
        <v>2154</v>
      </c>
      <c r="AI655" s="274" t="s">
        <v>1243</v>
      </c>
      <c r="AJ655" s="274" t="s">
        <v>268</v>
      </c>
      <c r="AK655" s="274" t="s">
        <v>377</v>
      </c>
      <c r="AL655" s="274" t="s">
        <v>268</v>
      </c>
      <c r="AM655" s="274" t="s">
        <v>288</v>
      </c>
      <c r="AN655" s="274" t="s">
        <v>268</v>
      </c>
      <c r="AO655" s="274" t="s">
        <v>268</v>
      </c>
      <c r="AP655" s="274" t="s">
        <v>268</v>
      </c>
      <c r="AQ655" s="274" t="s">
        <v>268</v>
      </c>
      <c r="AR655" s="274" t="s">
        <v>268</v>
      </c>
      <c r="AS655" s="274" t="s">
        <v>268</v>
      </c>
      <c r="AT655" s="274" t="s">
        <v>268</v>
      </c>
      <c r="AU655" s="274" t="s">
        <v>268</v>
      </c>
      <c r="AV655" s="274" t="s">
        <v>268</v>
      </c>
      <c r="AW655" s="274" t="s">
        <v>268</v>
      </c>
      <c r="AX655" s="274" t="s">
        <v>268</v>
      </c>
      <c r="AY655" s="274" t="s">
        <v>268</v>
      </c>
      <c r="AZ655" s="274" t="s">
        <v>268</v>
      </c>
      <c r="BA655" s="274" t="s">
        <v>268</v>
      </c>
      <c r="BB655" s="274" t="s">
        <v>268</v>
      </c>
      <c r="BC655" s="274" t="s">
        <v>268</v>
      </c>
      <c r="BD655" s="274" t="s">
        <v>268</v>
      </c>
      <c r="BE655" s="274" t="s">
        <v>268</v>
      </c>
      <c r="BF655" s="274" t="s">
        <v>268</v>
      </c>
      <c r="BG655" s="274" t="s">
        <v>268</v>
      </c>
      <c r="BH655" s="274" t="s">
        <v>268</v>
      </c>
      <c r="BI655" s="274" t="s">
        <v>268</v>
      </c>
      <c r="BJ655" s="274" t="s">
        <v>268</v>
      </c>
      <c r="BK655" s="274" t="s">
        <v>268</v>
      </c>
      <c r="BL655" s="274" t="s">
        <v>268</v>
      </c>
      <c r="BM655" s="274" t="s">
        <v>268</v>
      </c>
      <c r="BN655" s="274" t="s">
        <v>268</v>
      </c>
      <c r="BO655" s="274" t="s">
        <v>268</v>
      </c>
      <c r="BP655" s="274" t="s">
        <v>268</v>
      </c>
      <c r="BQ655" s="274" t="s">
        <v>268</v>
      </c>
      <c r="BR655" s="274" t="s">
        <v>268</v>
      </c>
      <c r="BS655" s="274" t="s">
        <v>268</v>
      </c>
      <c r="BT655" s="274" t="s">
        <v>268</v>
      </c>
      <c r="BU655" s="274" t="s">
        <v>268</v>
      </c>
      <c r="BV655" s="274" t="s">
        <v>268</v>
      </c>
      <c r="BW655" s="274" t="s">
        <v>268</v>
      </c>
      <c r="BX655" s="274" t="s">
        <v>268</v>
      </c>
      <c r="BY655" s="295">
        <v>20</v>
      </c>
      <c r="BZ655" s="295">
        <v>20</v>
      </c>
      <c r="CA655" s="298" t="s">
        <v>142</v>
      </c>
      <c r="CB655" s="297">
        <v>122</v>
      </c>
      <c r="CC655" s="284">
        <f t="shared" si="42"/>
        <v>0</v>
      </c>
      <c r="CD655" s="295">
        <f t="shared" si="43"/>
        <v>20</v>
      </c>
      <c r="CE655" s="284">
        <f t="shared" si="44"/>
        <v>0</v>
      </c>
      <c r="CF655" s="295">
        <f t="shared" si="45"/>
        <v>1</v>
      </c>
      <c r="CG655" s="274" t="s">
        <v>876</v>
      </c>
      <c r="CH655" s="274" t="s">
        <v>268</v>
      </c>
      <c r="CI655" s="274" t="s">
        <v>268</v>
      </c>
      <c r="CJ655" s="298" t="s">
        <v>268</v>
      </c>
      <c r="CK655" s="298" t="s">
        <v>736</v>
      </c>
      <c r="CL655" s="274" t="s">
        <v>268</v>
      </c>
      <c r="CM655" s="274" t="s">
        <v>268</v>
      </c>
      <c r="CN655" s="274" t="s">
        <v>268</v>
      </c>
      <c r="CO655" s="274" t="s">
        <v>268</v>
      </c>
      <c r="CP655" s="274" t="s">
        <v>268</v>
      </c>
      <c r="CQ655" s="274" t="s">
        <v>268</v>
      </c>
      <c r="CR655" s="274" t="s">
        <v>877</v>
      </c>
      <c r="CS655" s="274">
        <v>62.36</v>
      </c>
      <c r="CT655" s="274" t="s">
        <v>268</v>
      </c>
      <c r="CU655" s="274">
        <v>62.36</v>
      </c>
      <c r="CV655" s="274">
        <v>365</v>
      </c>
      <c r="CW655" s="274" t="s">
        <v>878</v>
      </c>
      <c r="CX655" s="274" t="s">
        <v>835</v>
      </c>
      <c r="CY655" s="274" t="s">
        <v>836</v>
      </c>
      <c r="CZ655" s="274" t="s">
        <v>837</v>
      </c>
      <c r="DA655" s="274" t="s">
        <v>268</v>
      </c>
      <c r="DB655" s="274" t="s">
        <v>268</v>
      </c>
      <c r="DC655" s="274" t="s">
        <v>268</v>
      </c>
      <c r="DD655" s="274" t="s">
        <v>268</v>
      </c>
      <c r="DE655" s="274" t="s">
        <v>268</v>
      </c>
      <c r="DF655" s="274" t="s">
        <v>268</v>
      </c>
      <c r="DG655" s="299">
        <f>IFERROR(IF(CA655="D",IF(CK655="A dispo.",CD655*VLOOKUP('DATI INPUT'!$F$27,TARIFFE_UD,2,FALSE),CD655*VLOOKUP(CK655,TARIFFE_UD,2,FALSE)),CD655*VLOOKUP(CB655-100,TARIFFE_UND,2,FALSE)),0)</f>
        <v>15.839007975657298</v>
      </c>
      <c r="DH655" s="299">
        <f>IFERROR(IF(CA655="D",IF(CK655="A dispo.",CF655*VLOOKUP('DATI INPUT'!$F$27,TARIFFE_UD,3,FALSE),CF655*VLOOKUP(CK655,TARIFFE_UD,3,FALSE)),CF655*VLOOKUP(CB655-100,TARIFFE_UND,3,FALSE)),0)</f>
        <v>60.367780403072892</v>
      </c>
    </row>
    <row r="656" spans="1:112" hidden="1" x14ac:dyDescent="0.25">
      <c r="A656" s="274" t="s">
        <v>5709</v>
      </c>
      <c r="B656" s="274" t="s">
        <v>5710</v>
      </c>
      <c r="C656" s="274" t="s">
        <v>1468</v>
      </c>
      <c r="D656" s="274" t="s">
        <v>5711</v>
      </c>
      <c r="E656" s="274" t="s">
        <v>268</v>
      </c>
      <c r="F656" s="274" t="s">
        <v>156</v>
      </c>
      <c r="G656" s="274" t="s">
        <v>5712</v>
      </c>
      <c r="H656" s="274" t="s">
        <v>5713</v>
      </c>
      <c r="I656" s="274" t="s">
        <v>5714</v>
      </c>
      <c r="J656" s="274" t="s">
        <v>274</v>
      </c>
      <c r="K656" s="274" t="s">
        <v>5715</v>
      </c>
      <c r="L656" s="274" t="s">
        <v>152</v>
      </c>
      <c r="M656" s="274" t="s">
        <v>5716</v>
      </c>
      <c r="N656" s="274" t="s">
        <v>152</v>
      </c>
      <c r="O656" s="274" t="s">
        <v>1276</v>
      </c>
      <c r="P656" s="274" t="s">
        <v>5717</v>
      </c>
      <c r="Q656" s="274" t="s">
        <v>269</v>
      </c>
      <c r="R656" s="274" t="s">
        <v>268</v>
      </c>
      <c r="S656" s="274" t="s">
        <v>268</v>
      </c>
      <c r="T656" s="274" t="s">
        <v>268</v>
      </c>
      <c r="U656" s="274" t="s">
        <v>268</v>
      </c>
      <c r="V656" s="274" t="s">
        <v>268</v>
      </c>
      <c r="W656" s="274" t="s">
        <v>4448</v>
      </c>
      <c r="X656" s="274" t="s">
        <v>2045</v>
      </c>
      <c r="Y656" s="274" t="s">
        <v>275</v>
      </c>
      <c r="Z656" s="274" t="s">
        <v>268</v>
      </c>
      <c r="AA656" s="274" t="s">
        <v>268</v>
      </c>
      <c r="AB656" s="274" t="s">
        <v>268</v>
      </c>
      <c r="AC656" s="274" t="s">
        <v>268</v>
      </c>
      <c r="AD656" s="274" t="s">
        <v>268</v>
      </c>
      <c r="AE656" s="274" t="s">
        <v>287</v>
      </c>
      <c r="AF656" s="274" t="s">
        <v>1811</v>
      </c>
      <c r="AG656" s="274" t="s">
        <v>875</v>
      </c>
      <c r="AH656" s="274" t="s">
        <v>2047</v>
      </c>
      <c r="AI656" s="274" t="s">
        <v>2606</v>
      </c>
      <c r="AJ656" s="274" t="s">
        <v>268</v>
      </c>
      <c r="AK656" s="274" t="s">
        <v>377</v>
      </c>
      <c r="AL656" s="274" t="s">
        <v>268</v>
      </c>
      <c r="AM656" s="274" t="s">
        <v>355</v>
      </c>
      <c r="AN656" s="274" t="s">
        <v>268</v>
      </c>
      <c r="AO656" s="274" t="s">
        <v>268</v>
      </c>
      <c r="AP656" s="274" t="s">
        <v>268</v>
      </c>
      <c r="AQ656" s="274" t="s">
        <v>268</v>
      </c>
      <c r="AR656" s="274" t="s">
        <v>268</v>
      </c>
      <c r="AS656" s="274" t="s">
        <v>268</v>
      </c>
      <c r="AT656" s="274" t="s">
        <v>268</v>
      </c>
      <c r="AU656" s="274" t="s">
        <v>268</v>
      </c>
      <c r="AV656" s="274" t="s">
        <v>268</v>
      </c>
      <c r="AW656" s="274" t="s">
        <v>268</v>
      </c>
      <c r="AX656" s="274" t="s">
        <v>268</v>
      </c>
      <c r="AY656" s="274" t="s">
        <v>268</v>
      </c>
      <c r="AZ656" s="274" t="s">
        <v>268</v>
      </c>
      <c r="BA656" s="274" t="s">
        <v>268</v>
      </c>
      <c r="BB656" s="274" t="s">
        <v>268</v>
      </c>
      <c r="BC656" s="274" t="s">
        <v>268</v>
      </c>
      <c r="BD656" s="274" t="s">
        <v>268</v>
      </c>
      <c r="BE656" s="274" t="s">
        <v>268</v>
      </c>
      <c r="BF656" s="274" t="s">
        <v>268</v>
      </c>
      <c r="BG656" s="274" t="s">
        <v>268</v>
      </c>
      <c r="BH656" s="274" t="s">
        <v>268</v>
      </c>
      <c r="BI656" s="274" t="s">
        <v>268</v>
      </c>
      <c r="BJ656" s="274" t="s">
        <v>268</v>
      </c>
      <c r="BK656" s="274" t="s">
        <v>268</v>
      </c>
      <c r="BL656" s="274" t="s">
        <v>268</v>
      </c>
      <c r="BM656" s="274" t="s">
        <v>268</v>
      </c>
      <c r="BN656" s="274" t="s">
        <v>268</v>
      </c>
      <c r="BO656" s="274" t="s">
        <v>268</v>
      </c>
      <c r="BP656" s="274" t="s">
        <v>268</v>
      </c>
      <c r="BQ656" s="274" t="s">
        <v>268</v>
      </c>
      <c r="BR656" s="274" t="s">
        <v>268</v>
      </c>
      <c r="BS656" s="274" t="s">
        <v>268</v>
      </c>
      <c r="BT656" s="274" t="s">
        <v>268</v>
      </c>
      <c r="BU656" s="274" t="s">
        <v>268</v>
      </c>
      <c r="BV656" s="274" t="s">
        <v>268</v>
      </c>
      <c r="BW656" s="274" t="s">
        <v>268</v>
      </c>
      <c r="BX656" s="274" t="s">
        <v>268</v>
      </c>
      <c r="BY656" s="295">
        <v>45</v>
      </c>
      <c r="BZ656" s="295">
        <v>45</v>
      </c>
      <c r="CA656" s="298" t="s">
        <v>142</v>
      </c>
      <c r="CB656" s="297">
        <v>122</v>
      </c>
      <c r="CC656" s="284">
        <f t="shared" si="42"/>
        <v>0</v>
      </c>
      <c r="CD656" s="295">
        <f t="shared" si="43"/>
        <v>45</v>
      </c>
      <c r="CE656" s="284">
        <f t="shared" si="44"/>
        <v>0</v>
      </c>
      <c r="CF656" s="295">
        <f t="shared" si="45"/>
        <v>1</v>
      </c>
      <c r="CG656" s="274" t="s">
        <v>876</v>
      </c>
      <c r="CH656" s="274" t="s">
        <v>268</v>
      </c>
      <c r="CI656" s="274" t="s">
        <v>268</v>
      </c>
      <c r="CJ656" s="298" t="s">
        <v>268</v>
      </c>
      <c r="CK656" s="298" t="s">
        <v>736</v>
      </c>
      <c r="CL656" s="274" t="s">
        <v>268</v>
      </c>
      <c r="CM656" s="274" t="s">
        <v>268</v>
      </c>
      <c r="CN656" s="274" t="s">
        <v>268</v>
      </c>
      <c r="CO656" s="274" t="s">
        <v>268</v>
      </c>
      <c r="CP656" s="274" t="s">
        <v>268</v>
      </c>
      <c r="CQ656" s="274" t="s">
        <v>268</v>
      </c>
      <c r="CR656" s="274" t="s">
        <v>877</v>
      </c>
      <c r="CS656" s="274">
        <v>74.61</v>
      </c>
      <c r="CT656" s="274" t="s">
        <v>268</v>
      </c>
      <c r="CU656" s="274">
        <v>74.61</v>
      </c>
      <c r="CV656" s="274">
        <v>365</v>
      </c>
      <c r="CW656" s="274" t="s">
        <v>878</v>
      </c>
      <c r="CX656" s="274" t="s">
        <v>835</v>
      </c>
      <c r="CY656" s="274" t="s">
        <v>836</v>
      </c>
      <c r="CZ656" s="274" t="s">
        <v>837</v>
      </c>
      <c r="DA656" s="274" t="s">
        <v>268</v>
      </c>
      <c r="DB656" s="274" t="s">
        <v>268</v>
      </c>
      <c r="DC656" s="274" t="s">
        <v>268</v>
      </c>
      <c r="DD656" s="274" t="s">
        <v>268</v>
      </c>
      <c r="DE656" s="274" t="s">
        <v>268</v>
      </c>
      <c r="DF656" s="274" t="s">
        <v>268</v>
      </c>
      <c r="DG656" s="299">
        <f>IFERROR(IF(CA656="D",IF(CK656="A dispo.",CD656*VLOOKUP('DATI INPUT'!$F$27,TARIFFE_UD,2,FALSE),CD656*VLOOKUP(CK656,TARIFFE_UD,2,FALSE)),CD656*VLOOKUP(CB656-100,TARIFFE_UND,2,FALSE)),0)</f>
        <v>35.637767945228923</v>
      </c>
      <c r="DH656" s="299">
        <f>IFERROR(IF(CA656="D",IF(CK656="A dispo.",CF656*VLOOKUP('DATI INPUT'!$F$27,TARIFFE_UD,3,FALSE),CF656*VLOOKUP(CK656,TARIFFE_UD,3,FALSE)),CF656*VLOOKUP(CB656-100,TARIFFE_UND,3,FALSE)),0)</f>
        <v>60.367780403072892</v>
      </c>
    </row>
    <row r="657" spans="1:112" hidden="1" x14ac:dyDescent="0.25">
      <c r="A657" s="274" t="s">
        <v>5718</v>
      </c>
      <c r="B657" s="274" t="s">
        <v>5710</v>
      </c>
      <c r="C657" s="274" t="s">
        <v>5719</v>
      </c>
      <c r="D657" s="274" t="s">
        <v>5711</v>
      </c>
      <c r="E657" s="274" t="s">
        <v>268</v>
      </c>
      <c r="F657" s="274" t="s">
        <v>156</v>
      </c>
      <c r="G657" s="274" t="s">
        <v>5712</v>
      </c>
      <c r="H657" s="274" t="s">
        <v>5713</v>
      </c>
      <c r="I657" s="274" t="s">
        <v>5714</v>
      </c>
      <c r="J657" s="274" t="s">
        <v>274</v>
      </c>
      <c r="K657" s="274" t="s">
        <v>5715</v>
      </c>
      <c r="L657" s="274" t="s">
        <v>152</v>
      </c>
      <c r="M657" s="274" t="s">
        <v>5716</v>
      </c>
      <c r="N657" s="274" t="s">
        <v>152</v>
      </c>
      <c r="O657" s="274" t="s">
        <v>1276</v>
      </c>
      <c r="P657" s="274" t="s">
        <v>5717</v>
      </c>
      <c r="Q657" s="274" t="s">
        <v>269</v>
      </c>
      <c r="R657" s="274" t="s">
        <v>268</v>
      </c>
      <c r="S657" s="274" t="s">
        <v>268</v>
      </c>
      <c r="T657" s="274" t="s">
        <v>268</v>
      </c>
      <c r="U657" s="274" t="s">
        <v>268</v>
      </c>
      <c r="V657" s="274" t="s">
        <v>268</v>
      </c>
      <c r="W657" s="274" t="s">
        <v>4448</v>
      </c>
      <c r="X657" s="274" t="s">
        <v>2045</v>
      </c>
      <c r="Y657" s="274" t="s">
        <v>275</v>
      </c>
      <c r="Z657" s="274" t="s">
        <v>268</v>
      </c>
      <c r="AA657" s="274" t="s">
        <v>268</v>
      </c>
      <c r="AB657" s="274" t="s">
        <v>268</v>
      </c>
      <c r="AC657" s="274" t="s">
        <v>268</v>
      </c>
      <c r="AD657" s="274" t="s">
        <v>268</v>
      </c>
      <c r="AE657" s="274" t="s">
        <v>287</v>
      </c>
      <c r="AF657" s="274" t="s">
        <v>1811</v>
      </c>
      <c r="AG657" s="274" t="s">
        <v>875</v>
      </c>
      <c r="AH657" s="274" t="s">
        <v>2047</v>
      </c>
      <c r="AI657" s="274" t="s">
        <v>2606</v>
      </c>
      <c r="AJ657" s="274" t="s">
        <v>268</v>
      </c>
      <c r="AK657" s="274" t="s">
        <v>413</v>
      </c>
      <c r="AL657" s="274" t="s">
        <v>268</v>
      </c>
      <c r="AM657" s="274" t="s">
        <v>353</v>
      </c>
      <c r="AN657" s="274" t="s">
        <v>268</v>
      </c>
      <c r="AO657" s="274" t="s">
        <v>268</v>
      </c>
      <c r="AP657" s="274" t="s">
        <v>268</v>
      </c>
      <c r="AQ657" s="274" t="s">
        <v>268</v>
      </c>
      <c r="AR657" s="274" t="s">
        <v>268</v>
      </c>
      <c r="AS657" s="274" t="s">
        <v>268</v>
      </c>
      <c r="AT657" s="274" t="s">
        <v>268</v>
      </c>
      <c r="AU657" s="274" t="s">
        <v>268</v>
      </c>
      <c r="AV657" s="274" t="s">
        <v>268</v>
      </c>
      <c r="AW657" s="274" t="s">
        <v>268</v>
      </c>
      <c r="AX657" s="274" t="s">
        <v>268</v>
      </c>
      <c r="AY657" s="274" t="s">
        <v>268</v>
      </c>
      <c r="AZ657" s="274" t="s">
        <v>268</v>
      </c>
      <c r="BA657" s="274" t="s">
        <v>268</v>
      </c>
      <c r="BB657" s="274" t="s">
        <v>268</v>
      </c>
      <c r="BC657" s="274" t="s">
        <v>268</v>
      </c>
      <c r="BD657" s="274" t="s">
        <v>268</v>
      </c>
      <c r="BE657" s="274" t="s">
        <v>268</v>
      </c>
      <c r="BF657" s="274" t="s">
        <v>268</v>
      </c>
      <c r="BG657" s="274" t="s">
        <v>268</v>
      </c>
      <c r="BH657" s="274" t="s">
        <v>268</v>
      </c>
      <c r="BI657" s="274" t="s">
        <v>268</v>
      </c>
      <c r="BJ657" s="274" t="s">
        <v>268</v>
      </c>
      <c r="BK657" s="274" t="s">
        <v>268</v>
      </c>
      <c r="BL657" s="274" t="s">
        <v>268</v>
      </c>
      <c r="BM657" s="274" t="s">
        <v>268</v>
      </c>
      <c r="BN657" s="274" t="s">
        <v>268</v>
      </c>
      <c r="BO657" s="274" t="s">
        <v>268</v>
      </c>
      <c r="BP657" s="274" t="s">
        <v>268</v>
      </c>
      <c r="BQ657" s="274" t="s">
        <v>268</v>
      </c>
      <c r="BR657" s="274" t="s">
        <v>268</v>
      </c>
      <c r="BS657" s="274" t="s">
        <v>268</v>
      </c>
      <c r="BT657" s="274" t="s">
        <v>268</v>
      </c>
      <c r="BU657" s="274" t="s">
        <v>268</v>
      </c>
      <c r="BV657" s="274" t="s">
        <v>268</v>
      </c>
      <c r="BW657" s="274" t="s">
        <v>268</v>
      </c>
      <c r="BX657" s="274" t="s">
        <v>268</v>
      </c>
      <c r="BY657" s="295">
        <v>23</v>
      </c>
      <c r="BZ657" s="295">
        <v>23</v>
      </c>
      <c r="CA657" s="298" t="s">
        <v>142</v>
      </c>
      <c r="CB657" s="297">
        <v>123</v>
      </c>
      <c r="CC657" s="284">
        <f t="shared" si="42"/>
        <v>0</v>
      </c>
      <c r="CD657" s="295">
        <f t="shared" si="43"/>
        <v>23</v>
      </c>
      <c r="CE657" s="284">
        <f t="shared" si="44"/>
        <v>1</v>
      </c>
      <c r="CF657" s="295">
        <f t="shared" si="45"/>
        <v>0</v>
      </c>
      <c r="CG657" s="274" t="s">
        <v>1817</v>
      </c>
      <c r="CH657" s="274" t="s">
        <v>268</v>
      </c>
      <c r="CI657" s="274" t="s">
        <v>268</v>
      </c>
      <c r="CJ657" s="298" t="s">
        <v>268</v>
      </c>
      <c r="CK657" s="298" t="s">
        <v>736</v>
      </c>
      <c r="CL657" s="274" t="s">
        <v>268</v>
      </c>
      <c r="CM657" s="274" t="s">
        <v>268</v>
      </c>
      <c r="CN657" s="274" t="s">
        <v>268</v>
      </c>
      <c r="CO657" s="274" t="s">
        <v>268</v>
      </c>
      <c r="CP657" s="274" t="s">
        <v>268</v>
      </c>
      <c r="CQ657" s="274" t="s">
        <v>268</v>
      </c>
      <c r="CR657" s="274" t="s">
        <v>877</v>
      </c>
      <c r="CS657" s="274">
        <v>11.27</v>
      </c>
      <c r="CT657" s="274" t="s">
        <v>268</v>
      </c>
      <c r="CU657" s="274">
        <v>11.27</v>
      </c>
      <c r="CV657" s="274">
        <v>365</v>
      </c>
      <c r="CW657" s="274" t="s">
        <v>878</v>
      </c>
      <c r="CX657" s="274" t="s">
        <v>835</v>
      </c>
      <c r="CY657" s="274" t="s">
        <v>836</v>
      </c>
      <c r="CZ657" s="274" t="s">
        <v>837</v>
      </c>
      <c r="DA657" s="274" t="s">
        <v>268</v>
      </c>
      <c r="DB657" s="274" t="s">
        <v>268</v>
      </c>
      <c r="DC657" s="274" t="s">
        <v>268</v>
      </c>
      <c r="DD657" s="274" t="s">
        <v>268</v>
      </c>
      <c r="DE657" s="274" t="s">
        <v>268</v>
      </c>
      <c r="DF657" s="274" t="s">
        <v>268</v>
      </c>
      <c r="DG657" s="299">
        <f>IFERROR(IF(CA657="D",IF(CK657="A dispo.",CD657*VLOOKUP('DATI INPUT'!$F$27,TARIFFE_UD,2,FALSE),CD657*VLOOKUP(CK657,TARIFFE_UD,2,FALSE)),CD657*VLOOKUP(CB657-100,TARIFFE_UND,2,FALSE)),0)</f>
        <v>18.214859172005891</v>
      </c>
      <c r="DH657" s="299">
        <f>IFERROR(IF(CA657="D",IF(CK657="A dispo.",CF657*VLOOKUP('DATI INPUT'!$F$27,TARIFFE_UD,3,FALSE),CF657*VLOOKUP(CK657,TARIFFE_UD,3,FALSE)),CF657*VLOOKUP(CB657-100,TARIFFE_UND,3,FALSE)),0)</f>
        <v>0</v>
      </c>
    </row>
    <row r="658" spans="1:112" x14ac:dyDescent="0.25">
      <c r="A658" s="274" t="s">
        <v>5720</v>
      </c>
      <c r="B658" s="274" t="s">
        <v>1181</v>
      </c>
      <c r="C658" s="274" t="s">
        <v>5721</v>
      </c>
      <c r="D658" s="274" t="s">
        <v>5722</v>
      </c>
      <c r="E658" s="274" t="s">
        <v>268</v>
      </c>
      <c r="F658" s="274" t="s">
        <v>156</v>
      </c>
      <c r="G658" s="274" t="s">
        <v>5723</v>
      </c>
      <c r="H658" s="274" t="s">
        <v>1372</v>
      </c>
      <c r="I658" s="274" t="s">
        <v>5724</v>
      </c>
      <c r="J658" s="274" t="s">
        <v>274</v>
      </c>
      <c r="K658" s="274" t="s">
        <v>5725</v>
      </c>
      <c r="L658" s="274" t="s">
        <v>960</v>
      </c>
      <c r="M658" s="274" t="s">
        <v>3805</v>
      </c>
      <c r="N658" s="274" t="s">
        <v>984</v>
      </c>
      <c r="O658" s="274" t="s">
        <v>873</v>
      </c>
      <c r="P658" s="274" t="s">
        <v>2116</v>
      </c>
      <c r="Q658" s="274" t="s">
        <v>275</v>
      </c>
      <c r="R658" s="274" t="s">
        <v>268</v>
      </c>
      <c r="S658" s="274" t="s">
        <v>268</v>
      </c>
      <c r="T658" s="274" t="s">
        <v>268</v>
      </c>
      <c r="U658" s="274" t="s">
        <v>268</v>
      </c>
      <c r="V658" s="274" t="s">
        <v>268</v>
      </c>
      <c r="W658" s="274" t="s">
        <v>3805</v>
      </c>
      <c r="X658" s="274" t="s">
        <v>2116</v>
      </c>
      <c r="Y658" s="274" t="s">
        <v>275</v>
      </c>
      <c r="Z658" s="274" t="s">
        <v>268</v>
      </c>
      <c r="AA658" s="274" t="s">
        <v>268</v>
      </c>
      <c r="AB658" s="274" t="s">
        <v>268</v>
      </c>
      <c r="AC658" s="274" t="s">
        <v>268</v>
      </c>
      <c r="AD658" s="274" t="s">
        <v>268</v>
      </c>
      <c r="AE658" s="274" t="s">
        <v>268</v>
      </c>
      <c r="AF658" s="274" t="s">
        <v>268</v>
      </c>
      <c r="AG658" s="274" t="s">
        <v>268</v>
      </c>
      <c r="AH658" s="274" t="s">
        <v>268</v>
      </c>
      <c r="AI658" s="274" t="s">
        <v>268</v>
      </c>
      <c r="AJ658" s="274" t="s">
        <v>268</v>
      </c>
      <c r="AK658" s="274" t="s">
        <v>268</v>
      </c>
      <c r="AL658" s="274" t="s">
        <v>268</v>
      </c>
      <c r="AM658" s="274" t="s">
        <v>268</v>
      </c>
      <c r="AN658" s="274" t="s">
        <v>268</v>
      </c>
      <c r="AO658" s="274" t="s">
        <v>268</v>
      </c>
      <c r="AP658" s="274" t="s">
        <v>268</v>
      </c>
      <c r="AQ658" s="274" t="s">
        <v>268</v>
      </c>
      <c r="AR658" s="274" t="s">
        <v>268</v>
      </c>
      <c r="AS658" s="274" t="s">
        <v>268</v>
      </c>
      <c r="AT658" s="274" t="s">
        <v>268</v>
      </c>
      <c r="AU658" s="274" t="s">
        <v>268</v>
      </c>
      <c r="AV658" s="274" t="s">
        <v>268</v>
      </c>
      <c r="AW658" s="274" t="s">
        <v>268</v>
      </c>
      <c r="AX658" s="274" t="s">
        <v>268</v>
      </c>
      <c r="AY658" s="274" t="s">
        <v>268</v>
      </c>
      <c r="AZ658" s="274" t="s">
        <v>268</v>
      </c>
      <c r="BA658" s="274" t="s">
        <v>268</v>
      </c>
      <c r="BB658" s="274" t="s">
        <v>268</v>
      </c>
      <c r="BC658" s="274" t="s">
        <v>268</v>
      </c>
      <c r="BD658" s="274" t="s">
        <v>268</v>
      </c>
      <c r="BE658" s="274" t="s">
        <v>268</v>
      </c>
      <c r="BF658" s="274" t="s">
        <v>268</v>
      </c>
      <c r="BG658" s="274" t="s">
        <v>268</v>
      </c>
      <c r="BH658" s="274" t="s">
        <v>268</v>
      </c>
      <c r="BI658" s="274" t="s">
        <v>268</v>
      </c>
      <c r="BJ658" s="274" t="s">
        <v>268</v>
      </c>
      <c r="BK658" s="274" t="s">
        <v>268</v>
      </c>
      <c r="BL658" s="274" t="s">
        <v>268</v>
      </c>
      <c r="BM658" s="274" t="s">
        <v>268</v>
      </c>
      <c r="BN658" s="274" t="s">
        <v>268</v>
      </c>
      <c r="BO658" s="274" t="s">
        <v>268</v>
      </c>
      <c r="BP658" s="274" t="s">
        <v>268</v>
      </c>
      <c r="BQ658" s="274" t="s">
        <v>268</v>
      </c>
      <c r="BR658" s="274" t="s">
        <v>268</v>
      </c>
      <c r="BS658" s="274" t="s">
        <v>268</v>
      </c>
      <c r="BT658" s="274" t="s">
        <v>268</v>
      </c>
      <c r="BU658" s="274" t="s">
        <v>268</v>
      </c>
      <c r="BV658" s="274" t="s">
        <v>268</v>
      </c>
      <c r="BW658" s="274" t="s">
        <v>268</v>
      </c>
      <c r="BX658" s="274" t="s">
        <v>268</v>
      </c>
      <c r="BY658" s="295">
        <v>60</v>
      </c>
      <c r="BZ658" s="295">
        <v>60</v>
      </c>
      <c r="CA658" s="298" t="s">
        <v>142</v>
      </c>
      <c r="CB658" s="297">
        <v>122</v>
      </c>
      <c r="CC658" s="284">
        <f t="shared" si="42"/>
        <v>0</v>
      </c>
      <c r="CD658" s="295">
        <f t="shared" si="43"/>
        <v>60</v>
      </c>
      <c r="CE658" s="284">
        <f t="shared" si="44"/>
        <v>0</v>
      </c>
      <c r="CF658" s="295">
        <f t="shared" si="45"/>
        <v>1</v>
      </c>
      <c r="CG658" s="274" t="s">
        <v>876</v>
      </c>
      <c r="CH658" s="274" t="s">
        <v>268</v>
      </c>
      <c r="CI658" s="274" t="s">
        <v>268</v>
      </c>
      <c r="CJ658" s="298" t="s">
        <v>271</v>
      </c>
      <c r="CK658" s="297">
        <v>1</v>
      </c>
      <c r="CL658" s="274" t="s">
        <v>268</v>
      </c>
      <c r="CM658" s="274" t="s">
        <v>268</v>
      </c>
      <c r="CN658" s="274" t="s">
        <v>268</v>
      </c>
      <c r="CO658" s="274" t="s">
        <v>268</v>
      </c>
      <c r="CP658" s="274" t="s">
        <v>268</v>
      </c>
      <c r="CQ658" s="274" t="s">
        <v>268</v>
      </c>
      <c r="CR658" s="274" t="s">
        <v>877</v>
      </c>
      <c r="CS658" s="274">
        <v>40.08</v>
      </c>
      <c r="CT658" s="274" t="s">
        <v>268</v>
      </c>
      <c r="CU658" s="274">
        <v>40.08</v>
      </c>
      <c r="CV658" s="274">
        <v>365</v>
      </c>
      <c r="CW658" s="274" t="s">
        <v>878</v>
      </c>
      <c r="CX658" s="274" t="s">
        <v>835</v>
      </c>
      <c r="CY658" s="274" t="s">
        <v>836</v>
      </c>
      <c r="CZ658" s="274" t="s">
        <v>837</v>
      </c>
      <c r="DA658" s="274" t="s">
        <v>268</v>
      </c>
      <c r="DB658" s="274" t="s">
        <v>268</v>
      </c>
      <c r="DC658" s="274" t="s">
        <v>268</v>
      </c>
      <c r="DD658" s="274" t="s">
        <v>268</v>
      </c>
      <c r="DE658" s="274" t="s">
        <v>268</v>
      </c>
      <c r="DF658" s="274" t="s">
        <v>268</v>
      </c>
      <c r="DG658" s="299">
        <f>IFERROR(IF(CA658="D",IF(CK658="A dispo.",CD658*VLOOKUP('DATI INPUT'!$F$27,TARIFFE_UD,2,FALSE),CD658*VLOOKUP(CK658,TARIFFE_UD,2,FALSE)),CD658*VLOOKUP(CB658-100,TARIFFE_UND,2,FALSE)),0)</f>
        <v>36.957685276533695</v>
      </c>
      <c r="DH658" s="299">
        <f>IFERROR(IF(CA658="D",IF(CK658="A dispo.",CF658*VLOOKUP('DATI INPUT'!$F$27,TARIFFE_UD,3,FALSE),CF658*VLOOKUP(CK658,TARIFFE_UD,3,FALSE)),CF658*VLOOKUP(CB658-100,TARIFFE_UND,3,FALSE)),0)</f>
        <v>15.164853048114928</v>
      </c>
    </row>
    <row r="659" spans="1:112" x14ac:dyDescent="0.25">
      <c r="A659" s="274" t="s">
        <v>5726</v>
      </c>
      <c r="B659" s="274" t="s">
        <v>1181</v>
      </c>
      <c r="C659" s="274" t="s">
        <v>1469</v>
      </c>
      <c r="D659" s="274" t="s">
        <v>5722</v>
      </c>
      <c r="E659" s="274" t="s">
        <v>268</v>
      </c>
      <c r="F659" s="274" t="s">
        <v>156</v>
      </c>
      <c r="G659" s="274" t="s">
        <v>5723</v>
      </c>
      <c r="H659" s="274" t="s">
        <v>1372</v>
      </c>
      <c r="I659" s="274" t="s">
        <v>5724</v>
      </c>
      <c r="J659" s="274" t="s">
        <v>274</v>
      </c>
      <c r="K659" s="274" t="s">
        <v>5725</v>
      </c>
      <c r="L659" s="274" t="s">
        <v>960</v>
      </c>
      <c r="M659" s="274" t="s">
        <v>3805</v>
      </c>
      <c r="N659" s="274" t="s">
        <v>984</v>
      </c>
      <c r="O659" s="274" t="s">
        <v>873</v>
      </c>
      <c r="P659" s="274" t="s">
        <v>2116</v>
      </c>
      <c r="Q659" s="274" t="s">
        <v>275</v>
      </c>
      <c r="R659" s="274" t="s">
        <v>268</v>
      </c>
      <c r="S659" s="274" t="s">
        <v>268</v>
      </c>
      <c r="T659" s="274" t="s">
        <v>268</v>
      </c>
      <c r="U659" s="274" t="s">
        <v>268</v>
      </c>
      <c r="V659" s="274" t="s">
        <v>268</v>
      </c>
      <c r="W659" s="274" t="s">
        <v>2461</v>
      </c>
      <c r="X659" s="274" t="s">
        <v>1310</v>
      </c>
      <c r="Y659" s="274" t="s">
        <v>1143</v>
      </c>
      <c r="Z659" s="274" t="s">
        <v>268</v>
      </c>
      <c r="AA659" s="274" t="s">
        <v>268</v>
      </c>
      <c r="AB659" s="274" t="s">
        <v>268</v>
      </c>
      <c r="AC659" s="274" t="s">
        <v>268</v>
      </c>
      <c r="AD659" s="274" t="s">
        <v>268</v>
      </c>
      <c r="AE659" s="274" t="s">
        <v>287</v>
      </c>
      <c r="AF659" s="274" t="s">
        <v>1811</v>
      </c>
      <c r="AG659" s="274" t="s">
        <v>875</v>
      </c>
      <c r="AH659" s="274" t="s">
        <v>394</v>
      </c>
      <c r="AI659" s="274" t="s">
        <v>1223</v>
      </c>
      <c r="AJ659" s="274" t="s">
        <v>268</v>
      </c>
      <c r="AK659" s="274" t="s">
        <v>268</v>
      </c>
      <c r="AL659" s="274" t="s">
        <v>268</v>
      </c>
      <c r="AM659" s="274" t="s">
        <v>353</v>
      </c>
      <c r="AN659" s="274" t="s">
        <v>268</v>
      </c>
      <c r="AO659" s="274" t="s">
        <v>268</v>
      </c>
      <c r="AP659" s="274" t="s">
        <v>268</v>
      </c>
      <c r="AQ659" s="274" t="s">
        <v>268</v>
      </c>
      <c r="AR659" s="274" t="s">
        <v>268</v>
      </c>
      <c r="AS659" s="274" t="s">
        <v>268</v>
      </c>
      <c r="AT659" s="274" t="s">
        <v>268</v>
      </c>
      <c r="AU659" s="274" t="s">
        <v>268</v>
      </c>
      <c r="AV659" s="274" t="s">
        <v>268</v>
      </c>
      <c r="AW659" s="274" t="s">
        <v>268</v>
      </c>
      <c r="AX659" s="274" t="s">
        <v>268</v>
      </c>
      <c r="AY659" s="274" t="s">
        <v>268</v>
      </c>
      <c r="AZ659" s="274" t="s">
        <v>268</v>
      </c>
      <c r="BA659" s="274" t="s">
        <v>268</v>
      </c>
      <c r="BB659" s="274" t="s">
        <v>268</v>
      </c>
      <c r="BC659" s="274" t="s">
        <v>268</v>
      </c>
      <c r="BD659" s="274" t="s">
        <v>268</v>
      </c>
      <c r="BE659" s="274" t="s">
        <v>268</v>
      </c>
      <c r="BF659" s="274" t="s">
        <v>268</v>
      </c>
      <c r="BG659" s="274" t="s">
        <v>268</v>
      </c>
      <c r="BH659" s="274" t="s">
        <v>268</v>
      </c>
      <c r="BI659" s="274" t="s">
        <v>268</v>
      </c>
      <c r="BJ659" s="274" t="s">
        <v>268</v>
      </c>
      <c r="BK659" s="274" t="s">
        <v>268</v>
      </c>
      <c r="BL659" s="274" t="s">
        <v>268</v>
      </c>
      <c r="BM659" s="274" t="s">
        <v>268</v>
      </c>
      <c r="BN659" s="274" t="s">
        <v>268</v>
      </c>
      <c r="BO659" s="274" t="s">
        <v>268</v>
      </c>
      <c r="BP659" s="274" t="s">
        <v>268</v>
      </c>
      <c r="BQ659" s="274" t="s">
        <v>268</v>
      </c>
      <c r="BR659" s="274" t="s">
        <v>268</v>
      </c>
      <c r="BS659" s="274" t="s">
        <v>268</v>
      </c>
      <c r="BT659" s="274" t="s">
        <v>268</v>
      </c>
      <c r="BU659" s="274" t="s">
        <v>268</v>
      </c>
      <c r="BV659" s="274" t="s">
        <v>268</v>
      </c>
      <c r="BW659" s="274" t="s">
        <v>268</v>
      </c>
      <c r="BX659" s="274" t="s">
        <v>268</v>
      </c>
      <c r="BY659" s="295">
        <v>40</v>
      </c>
      <c r="BZ659" s="295">
        <v>40</v>
      </c>
      <c r="CA659" s="298" t="s">
        <v>142</v>
      </c>
      <c r="CB659" s="297">
        <v>122</v>
      </c>
      <c r="CC659" s="284">
        <f t="shared" si="42"/>
        <v>0</v>
      </c>
      <c r="CD659" s="295">
        <f t="shared" si="43"/>
        <v>40</v>
      </c>
      <c r="CE659" s="284">
        <f t="shared" si="44"/>
        <v>0</v>
      </c>
      <c r="CF659" s="295">
        <f t="shared" si="45"/>
        <v>1</v>
      </c>
      <c r="CG659" s="274" t="s">
        <v>876</v>
      </c>
      <c r="CH659" s="274" t="s">
        <v>268</v>
      </c>
      <c r="CI659" s="274" t="s">
        <v>268</v>
      </c>
      <c r="CJ659" s="298" t="s">
        <v>271</v>
      </c>
      <c r="CK659" s="297">
        <v>1</v>
      </c>
      <c r="CL659" s="274" t="s">
        <v>268</v>
      </c>
      <c r="CM659" s="274" t="s">
        <v>268</v>
      </c>
      <c r="CN659" s="274" t="s">
        <v>268</v>
      </c>
      <c r="CO659" s="274" t="s">
        <v>268</v>
      </c>
      <c r="CP659" s="274" t="s">
        <v>268</v>
      </c>
      <c r="CQ659" s="274" t="s">
        <v>268</v>
      </c>
      <c r="CR659" s="274" t="s">
        <v>877</v>
      </c>
      <c r="CS659" s="274">
        <v>32.479999999999997</v>
      </c>
      <c r="CT659" s="274" t="s">
        <v>268</v>
      </c>
      <c r="CU659" s="274">
        <v>32.479999999999997</v>
      </c>
      <c r="CV659" s="274">
        <v>365</v>
      </c>
      <c r="CW659" s="274" t="s">
        <v>878</v>
      </c>
      <c r="CX659" s="274" t="s">
        <v>835</v>
      </c>
      <c r="CY659" s="274" t="s">
        <v>836</v>
      </c>
      <c r="CZ659" s="274" t="s">
        <v>837</v>
      </c>
      <c r="DA659" s="274" t="s">
        <v>268</v>
      </c>
      <c r="DB659" s="274" t="s">
        <v>268</v>
      </c>
      <c r="DC659" s="274" t="s">
        <v>268</v>
      </c>
      <c r="DD659" s="274" t="s">
        <v>268</v>
      </c>
      <c r="DE659" s="274" t="s">
        <v>268</v>
      </c>
      <c r="DF659" s="274" t="s">
        <v>268</v>
      </c>
      <c r="DG659" s="299">
        <f>IFERROR(IF(CA659="D",IF(CK659="A dispo.",CD659*VLOOKUP('DATI INPUT'!$F$27,TARIFFE_UD,2,FALSE),CD659*VLOOKUP(CK659,TARIFFE_UD,2,FALSE)),CD659*VLOOKUP(CB659-100,TARIFFE_UND,2,FALSE)),0)</f>
        <v>24.638456851022465</v>
      </c>
      <c r="DH659" s="299">
        <f>IFERROR(IF(CA659="D",IF(CK659="A dispo.",CF659*VLOOKUP('DATI INPUT'!$F$27,TARIFFE_UD,3,FALSE),CF659*VLOOKUP(CK659,TARIFFE_UD,3,FALSE)),CF659*VLOOKUP(CB659-100,TARIFFE_UND,3,FALSE)),0)</f>
        <v>15.164853048114928</v>
      </c>
    </row>
    <row r="660" spans="1:112" hidden="1" x14ac:dyDescent="0.25">
      <c r="A660" s="274" t="s">
        <v>5727</v>
      </c>
      <c r="B660" s="274" t="s">
        <v>5728</v>
      </c>
      <c r="C660" s="274" t="s">
        <v>5729</v>
      </c>
      <c r="D660" s="274" t="s">
        <v>5730</v>
      </c>
      <c r="E660" s="274" t="s">
        <v>268</v>
      </c>
      <c r="F660" s="274" t="s">
        <v>156</v>
      </c>
      <c r="G660" s="274" t="s">
        <v>5731</v>
      </c>
      <c r="H660" s="274" t="s">
        <v>5732</v>
      </c>
      <c r="I660" s="274" t="s">
        <v>5733</v>
      </c>
      <c r="J660" s="274" t="s">
        <v>274</v>
      </c>
      <c r="K660" s="274" t="s">
        <v>5734</v>
      </c>
      <c r="L660" s="274" t="s">
        <v>152</v>
      </c>
      <c r="M660" s="274" t="s">
        <v>5735</v>
      </c>
      <c r="N660" s="274" t="s">
        <v>5736</v>
      </c>
      <c r="O660" s="274" t="s">
        <v>1501</v>
      </c>
      <c r="P660" s="274" t="s">
        <v>5737</v>
      </c>
      <c r="Q660" s="274" t="s">
        <v>275</v>
      </c>
      <c r="R660" s="274" t="s">
        <v>268</v>
      </c>
      <c r="S660" s="274" t="s">
        <v>268</v>
      </c>
      <c r="T660" s="274" t="s">
        <v>268</v>
      </c>
      <c r="U660" s="274" t="s">
        <v>268</v>
      </c>
      <c r="V660" s="274" t="s">
        <v>268</v>
      </c>
      <c r="W660" s="274" t="s">
        <v>1961</v>
      </c>
      <c r="X660" s="274" t="s">
        <v>1962</v>
      </c>
      <c r="Y660" s="274" t="s">
        <v>271</v>
      </c>
      <c r="Z660" s="274" t="s">
        <v>268</v>
      </c>
      <c r="AA660" s="274" t="s">
        <v>268</v>
      </c>
      <c r="AB660" s="274" t="s">
        <v>268</v>
      </c>
      <c r="AC660" s="274" t="s">
        <v>268</v>
      </c>
      <c r="AD660" s="274" t="s">
        <v>268</v>
      </c>
      <c r="AE660" s="274" t="s">
        <v>287</v>
      </c>
      <c r="AF660" s="274" t="s">
        <v>1811</v>
      </c>
      <c r="AG660" s="274" t="s">
        <v>875</v>
      </c>
      <c r="AH660" s="274" t="s">
        <v>1963</v>
      </c>
      <c r="AI660" s="274" t="s">
        <v>552</v>
      </c>
      <c r="AJ660" s="274" t="s">
        <v>268</v>
      </c>
      <c r="AK660" s="274" t="s">
        <v>410</v>
      </c>
      <c r="AL660" s="274" t="s">
        <v>268</v>
      </c>
      <c r="AM660" s="274" t="s">
        <v>355</v>
      </c>
      <c r="AN660" s="274" t="s">
        <v>268</v>
      </c>
      <c r="AO660" s="274" t="s">
        <v>268</v>
      </c>
      <c r="AP660" s="274" t="s">
        <v>268</v>
      </c>
      <c r="AQ660" s="274" t="s">
        <v>268</v>
      </c>
      <c r="AR660" s="274" t="s">
        <v>268</v>
      </c>
      <c r="AS660" s="274" t="s">
        <v>268</v>
      </c>
      <c r="AT660" s="274" t="s">
        <v>268</v>
      </c>
      <c r="AU660" s="274" t="s">
        <v>268</v>
      </c>
      <c r="AV660" s="274" t="s">
        <v>268</v>
      </c>
      <c r="AW660" s="274" t="s">
        <v>268</v>
      </c>
      <c r="AX660" s="274" t="s">
        <v>268</v>
      </c>
      <c r="AY660" s="274" t="s">
        <v>268</v>
      </c>
      <c r="AZ660" s="274" t="s">
        <v>268</v>
      </c>
      <c r="BA660" s="274" t="s">
        <v>268</v>
      </c>
      <c r="BB660" s="274" t="s">
        <v>268</v>
      </c>
      <c r="BC660" s="274" t="s">
        <v>268</v>
      </c>
      <c r="BD660" s="274" t="s">
        <v>268</v>
      </c>
      <c r="BE660" s="274" t="s">
        <v>268</v>
      </c>
      <c r="BF660" s="274" t="s">
        <v>268</v>
      </c>
      <c r="BG660" s="274" t="s">
        <v>268</v>
      </c>
      <c r="BH660" s="274" t="s">
        <v>268</v>
      </c>
      <c r="BI660" s="274" t="s">
        <v>268</v>
      </c>
      <c r="BJ660" s="274" t="s">
        <v>268</v>
      </c>
      <c r="BK660" s="274" t="s">
        <v>268</v>
      </c>
      <c r="BL660" s="274" t="s">
        <v>268</v>
      </c>
      <c r="BM660" s="274" t="s">
        <v>268</v>
      </c>
      <c r="BN660" s="274" t="s">
        <v>268</v>
      </c>
      <c r="BO660" s="274" t="s">
        <v>268</v>
      </c>
      <c r="BP660" s="274" t="s">
        <v>268</v>
      </c>
      <c r="BQ660" s="274" t="s">
        <v>268</v>
      </c>
      <c r="BR660" s="274" t="s">
        <v>268</v>
      </c>
      <c r="BS660" s="274" t="s">
        <v>268</v>
      </c>
      <c r="BT660" s="274" t="s">
        <v>268</v>
      </c>
      <c r="BU660" s="274" t="s">
        <v>268</v>
      </c>
      <c r="BV660" s="274" t="s">
        <v>268</v>
      </c>
      <c r="BW660" s="274" t="s">
        <v>268</v>
      </c>
      <c r="BX660" s="274" t="s">
        <v>268</v>
      </c>
      <c r="BY660" s="295">
        <v>52</v>
      </c>
      <c r="BZ660" s="295">
        <v>52</v>
      </c>
      <c r="CA660" s="298" t="s">
        <v>142</v>
      </c>
      <c r="CB660" s="297">
        <v>122</v>
      </c>
      <c r="CC660" s="284">
        <f t="shared" si="42"/>
        <v>0</v>
      </c>
      <c r="CD660" s="295">
        <f t="shared" si="43"/>
        <v>52</v>
      </c>
      <c r="CE660" s="284">
        <f t="shared" si="44"/>
        <v>0</v>
      </c>
      <c r="CF660" s="295">
        <f t="shared" si="45"/>
        <v>1</v>
      </c>
      <c r="CG660" s="274" t="s">
        <v>876</v>
      </c>
      <c r="CH660" s="274" t="s">
        <v>268</v>
      </c>
      <c r="CI660" s="274" t="s">
        <v>268</v>
      </c>
      <c r="CJ660" s="298" t="s">
        <v>268</v>
      </c>
      <c r="CK660" s="298" t="s">
        <v>736</v>
      </c>
      <c r="CL660" s="274" t="s">
        <v>268</v>
      </c>
      <c r="CM660" s="274" t="s">
        <v>268</v>
      </c>
      <c r="CN660" s="274" t="s">
        <v>268</v>
      </c>
      <c r="CO660" s="274" t="s">
        <v>268</v>
      </c>
      <c r="CP660" s="274" t="s">
        <v>268</v>
      </c>
      <c r="CQ660" s="274" t="s">
        <v>268</v>
      </c>
      <c r="CR660" s="274" t="s">
        <v>877</v>
      </c>
      <c r="CS660" s="274">
        <v>78.040000000000006</v>
      </c>
      <c r="CT660" s="274" t="s">
        <v>268</v>
      </c>
      <c r="CU660" s="274">
        <v>78.040000000000006</v>
      </c>
      <c r="CV660" s="274">
        <v>365</v>
      </c>
      <c r="CW660" s="274" t="s">
        <v>878</v>
      </c>
      <c r="CX660" s="274" t="s">
        <v>835</v>
      </c>
      <c r="CY660" s="274" t="s">
        <v>836</v>
      </c>
      <c r="CZ660" s="274" t="s">
        <v>837</v>
      </c>
      <c r="DA660" s="274" t="s">
        <v>268</v>
      </c>
      <c r="DB660" s="274" t="s">
        <v>268</v>
      </c>
      <c r="DC660" s="274" t="s">
        <v>268</v>
      </c>
      <c r="DD660" s="274" t="s">
        <v>268</v>
      </c>
      <c r="DE660" s="274" t="s">
        <v>268</v>
      </c>
      <c r="DF660" s="274" t="s">
        <v>268</v>
      </c>
      <c r="DG660" s="299">
        <f>IFERROR(IF(CA660="D",IF(CK660="A dispo.",CD660*VLOOKUP('DATI INPUT'!$F$27,TARIFFE_UD,2,FALSE),CD660*VLOOKUP(CK660,TARIFFE_UD,2,FALSE)),CD660*VLOOKUP(CB660-100,TARIFFE_UND,2,FALSE)),0)</f>
        <v>41.181420736708972</v>
      </c>
      <c r="DH660" s="299">
        <f>IFERROR(IF(CA660="D",IF(CK660="A dispo.",CF660*VLOOKUP('DATI INPUT'!$F$27,TARIFFE_UD,3,FALSE),CF660*VLOOKUP(CK660,TARIFFE_UD,3,FALSE)),CF660*VLOOKUP(CB660-100,TARIFFE_UND,3,FALSE)),0)</f>
        <v>60.367780403072892</v>
      </c>
    </row>
    <row r="661" spans="1:112" hidden="1" x14ac:dyDescent="0.25">
      <c r="A661" s="274" t="s">
        <v>5738</v>
      </c>
      <c r="B661" s="274" t="s">
        <v>1182</v>
      </c>
      <c r="C661" s="274" t="s">
        <v>5739</v>
      </c>
      <c r="D661" s="274" t="s">
        <v>5740</v>
      </c>
      <c r="E661" s="274" t="s">
        <v>268</v>
      </c>
      <c r="F661" s="274" t="s">
        <v>156</v>
      </c>
      <c r="G661" s="274" t="s">
        <v>5741</v>
      </c>
      <c r="H661" s="274" t="s">
        <v>1372</v>
      </c>
      <c r="I661" s="274" t="s">
        <v>5742</v>
      </c>
      <c r="J661" s="274" t="s">
        <v>156</v>
      </c>
      <c r="K661" s="274" t="s">
        <v>5743</v>
      </c>
      <c r="L661" s="274" t="s">
        <v>960</v>
      </c>
      <c r="M661" s="274" t="s">
        <v>5744</v>
      </c>
      <c r="N661" s="274" t="s">
        <v>5745</v>
      </c>
      <c r="O661" s="274" t="s">
        <v>5746</v>
      </c>
      <c r="P661" s="274" t="s">
        <v>5747</v>
      </c>
      <c r="Q661" s="274" t="s">
        <v>329</v>
      </c>
      <c r="R661" s="274" t="s">
        <v>268</v>
      </c>
      <c r="S661" s="274" t="s">
        <v>268</v>
      </c>
      <c r="T661" s="274" t="s">
        <v>268</v>
      </c>
      <c r="U661" s="274" t="s">
        <v>268</v>
      </c>
      <c r="V661" s="274" t="s">
        <v>268</v>
      </c>
      <c r="W661" s="274" t="s">
        <v>5748</v>
      </c>
      <c r="X661" s="274" t="s">
        <v>887</v>
      </c>
      <c r="Y661" s="274" t="s">
        <v>290</v>
      </c>
      <c r="Z661" s="274" t="s">
        <v>268</v>
      </c>
      <c r="AA661" s="274" t="s">
        <v>268</v>
      </c>
      <c r="AB661" s="274" t="s">
        <v>268</v>
      </c>
      <c r="AC661" s="274" t="s">
        <v>268</v>
      </c>
      <c r="AD661" s="274" t="s">
        <v>268</v>
      </c>
      <c r="AE661" s="274" t="s">
        <v>287</v>
      </c>
      <c r="AF661" s="274" t="s">
        <v>1811</v>
      </c>
      <c r="AG661" s="274" t="s">
        <v>875</v>
      </c>
      <c r="AH661" s="274" t="s">
        <v>1848</v>
      </c>
      <c r="AI661" s="274" t="s">
        <v>776</v>
      </c>
      <c r="AJ661" s="274" t="s">
        <v>268</v>
      </c>
      <c r="AK661" s="274" t="s">
        <v>366</v>
      </c>
      <c r="AL661" s="274" t="s">
        <v>268</v>
      </c>
      <c r="AM661" s="274" t="s">
        <v>405</v>
      </c>
      <c r="AN661" s="274" t="s">
        <v>268</v>
      </c>
      <c r="AO661" s="274" t="s">
        <v>268</v>
      </c>
      <c r="AP661" s="274" t="s">
        <v>268</v>
      </c>
      <c r="AQ661" s="274" t="s">
        <v>268</v>
      </c>
      <c r="AR661" s="274" t="s">
        <v>268</v>
      </c>
      <c r="AS661" s="274" t="s">
        <v>268</v>
      </c>
      <c r="AT661" s="274" t="s">
        <v>268</v>
      </c>
      <c r="AU661" s="274" t="s">
        <v>268</v>
      </c>
      <c r="AV661" s="274" t="s">
        <v>268</v>
      </c>
      <c r="AW661" s="274" t="s">
        <v>268</v>
      </c>
      <c r="AX661" s="274" t="s">
        <v>268</v>
      </c>
      <c r="AY661" s="274" t="s">
        <v>268</v>
      </c>
      <c r="AZ661" s="274" t="s">
        <v>268</v>
      </c>
      <c r="BA661" s="274" t="s">
        <v>268</v>
      </c>
      <c r="BB661" s="274" t="s">
        <v>268</v>
      </c>
      <c r="BC661" s="274" t="s">
        <v>268</v>
      </c>
      <c r="BD661" s="274" t="s">
        <v>268</v>
      </c>
      <c r="BE661" s="274" t="s">
        <v>268</v>
      </c>
      <c r="BF661" s="274" t="s">
        <v>268</v>
      </c>
      <c r="BG661" s="274" t="s">
        <v>268</v>
      </c>
      <c r="BH661" s="274" t="s">
        <v>268</v>
      </c>
      <c r="BI661" s="274" t="s">
        <v>268</v>
      </c>
      <c r="BJ661" s="274" t="s">
        <v>268</v>
      </c>
      <c r="BK661" s="274" t="s">
        <v>268</v>
      </c>
      <c r="BL661" s="274" t="s">
        <v>268</v>
      </c>
      <c r="BM661" s="274" t="s">
        <v>268</v>
      </c>
      <c r="BN661" s="274" t="s">
        <v>268</v>
      </c>
      <c r="BO661" s="274" t="s">
        <v>268</v>
      </c>
      <c r="BP661" s="274" t="s">
        <v>268</v>
      </c>
      <c r="BQ661" s="274" t="s">
        <v>268</v>
      </c>
      <c r="BR661" s="274" t="s">
        <v>268</v>
      </c>
      <c r="BS661" s="274" t="s">
        <v>268</v>
      </c>
      <c r="BT661" s="274" t="s">
        <v>268</v>
      </c>
      <c r="BU661" s="274" t="s">
        <v>268</v>
      </c>
      <c r="BV661" s="274" t="s">
        <v>268</v>
      </c>
      <c r="BW661" s="274" t="s">
        <v>268</v>
      </c>
      <c r="BX661" s="274" t="s">
        <v>268</v>
      </c>
      <c r="BY661" s="295">
        <v>55</v>
      </c>
      <c r="BZ661" s="295">
        <v>55</v>
      </c>
      <c r="CA661" s="298" t="s">
        <v>142</v>
      </c>
      <c r="CB661" s="297">
        <v>122</v>
      </c>
      <c r="CC661" s="284">
        <f t="shared" si="42"/>
        <v>0</v>
      </c>
      <c r="CD661" s="295">
        <f t="shared" si="43"/>
        <v>55</v>
      </c>
      <c r="CE661" s="284">
        <f t="shared" si="44"/>
        <v>0</v>
      </c>
      <c r="CF661" s="295">
        <f t="shared" si="45"/>
        <v>1</v>
      </c>
      <c r="CG661" s="274" t="s">
        <v>876</v>
      </c>
      <c r="CH661" s="274" t="s">
        <v>268</v>
      </c>
      <c r="CI661" s="274" t="s">
        <v>268</v>
      </c>
      <c r="CJ661" s="298" t="s">
        <v>268</v>
      </c>
      <c r="CK661" s="298" t="s">
        <v>736</v>
      </c>
      <c r="CL661" s="274" t="s">
        <v>268</v>
      </c>
      <c r="CM661" s="274" t="s">
        <v>268</v>
      </c>
      <c r="CN661" s="274" t="s">
        <v>268</v>
      </c>
      <c r="CO661" s="274" t="s">
        <v>268</v>
      </c>
      <c r="CP661" s="274" t="s">
        <v>268</v>
      </c>
      <c r="CQ661" s="274" t="s">
        <v>268</v>
      </c>
      <c r="CR661" s="274" t="s">
        <v>877</v>
      </c>
      <c r="CS661" s="274">
        <v>79.510000000000005</v>
      </c>
      <c r="CT661" s="274" t="s">
        <v>268</v>
      </c>
      <c r="CU661" s="274">
        <v>79.510000000000005</v>
      </c>
      <c r="CV661" s="274">
        <v>365</v>
      </c>
      <c r="CW661" s="274" t="s">
        <v>878</v>
      </c>
      <c r="CX661" s="274" t="s">
        <v>835</v>
      </c>
      <c r="CY661" s="274" t="s">
        <v>836</v>
      </c>
      <c r="CZ661" s="274" t="s">
        <v>837</v>
      </c>
      <c r="DA661" s="274" t="s">
        <v>268</v>
      </c>
      <c r="DB661" s="274" t="s">
        <v>268</v>
      </c>
      <c r="DC661" s="274" t="s">
        <v>268</v>
      </c>
      <c r="DD661" s="274" t="s">
        <v>268</v>
      </c>
      <c r="DE661" s="274" t="s">
        <v>268</v>
      </c>
      <c r="DF661" s="274" t="s">
        <v>268</v>
      </c>
      <c r="DG661" s="299">
        <f>IFERROR(IF(CA661="D",IF(CK661="A dispo.",CD661*VLOOKUP('DATI INPUT'!$F$27,TARIFFE_UD,2,FALSE),CD661*VLOOKUP(CK661,TARIFFE_UD,2,FALSE)),CD661*VLOOKUP(CB661-100,TARIFFE_UND,2,FALSE)),0)</f>
        <v>43.557271933057571</v>
      </c>
      <c r="DH661" s="299">
        <f>IFERROR(IF(CA661="D",IF(CK661="A dispo.",CF661*VLOOKUP('DATI INPUT'!$F$27,TARIFFE_UD,3,FALSE),CF661*VLOOKUP(CK661,TARIFFE_UD,3,FALSE)),CF661*VLOOKUP(CB661-100,TARIFFE_UND,3,FALSE)),0)</f>
        <v>60.367780403072892</v>
      </c>
    </row>
    <row r="662" spans="1:112" x14ac:dyDescent="0.25">
      <c r="A662" s="274" t="s">
        <v>5749</v>
      </c>
      <c r="B662" s="274" t="s">
        <v>1183</v>
      </c>
      <c r="C662" s="274" t="s">
        <v>5750</v>
      </c>
      <c r="D662" s="274" t="s">
        <v>5751</v>
      </c>
      <c r="E662" s="274" t="s">
        <v>268</v>
      </c>
      <c r="F662" s="274" t="s">
        <v>156</v>
      </c>
      <c r="G662" s="274" t="s">
        <v>5752</v>
      </c>
      <c r="H662" s="274" t="s">
        <v>1372</v>
      </c>
      <c r="I662" s="274" t="s">
        <v>533</v>
      </c>
      <c r="J662" s="274" t="s">
        <v>156</v>
      </c>
      <c r="K662" s="274" t="s">
        <v>5466</v>
      </c>
      <c r="L662" s="274" t="s">
        <v>960</v>
      </c>
      <c r="M662" s="274" t="s">
        <v>5753</v>
      </c>
      <c r="N662" s="274" t="s">
        <v>984</v>
      </c>
      <c r="O662" s="274" t="s">
        <v>873</v>
      </c>
      <c r="P662" s="274" t="s">
        <v>887</v>
      </c>
      <c r="Q662" s="274" t="s">
        <v>4438</v>
      </c>
      <c r="R662" s="274" t="s">
        <v>268</v>
      </c>
      <c r="S662" s="274" t="s">
        <v>268</v>
      </c>
      <c r="T662" s="274" t="s">
        <v>268</v>
      </c>
      <c r="U662" s="274" t="s">
        <v>268</v>
      </c>
      <c r="V662" s="274" t="s">
        <v>268</v>
      </c>
      <c r="W662" s="274" t="s">
        <v>5753</v>
      </c>
      <c r="X662" s="274" t="s">
        <v>887</v>
      </c>
      <c r="Y662" s="274" t="s">
        <v>4438</v>
      </c>
      <c r="Z662" s="274" t="s">
        <v>268</v>
      </c>
      <c r="AA662" s="274" t="s">
        <v>268</v>
      </c>
      <c r="AB662" s="274" t="s">
        <v>268</v>
      </c>
      <c r="AC662" s="274" t="s">
        <v>268</v>
      </c>
      <c r="AD662" s="274" t="s">
        <v>268</v>
      </c>
      <c r="AE662" s="274" t="s">
        <v>268</v>
      </c>
      <c r="AF662" s="274" t="s">
        <v>268</v>
      </c>
      <c r="AG662" s="274" t="s">
        <v>268</v>
      </c>
      <c r="AH662" s="274" t="s">
        <v>268</v>
      </c>
      <c r="AI662" s="274" t="s">
        <v>268</v>
      </c>
      <c r="AJ662" s="274" t="s">
        <v>268</v>
      </c>
      <c r="AK662" s="274" t="s">
        <v>268</v>
      </c>
      <c r="AL662" s="274" t="s">
        <v>268</v>
      </c>
      <c r="AM662" s="274" t="s">
        <v>268</v>
      </c>
      <c r="AN662" s="274" t="s">
        <v>268</v>
      </c>
      <c r="AO662" s="274" t="s">
        <v>268</v>
      </c>
      <c r="AP662" s="274" t="s">
        <v>268</v>
      </c>
      <c r="AQ662" s="274" t="s">
        <v>268</v>
      </c>
      <c r="AR662" s="274" t="s">
        <v>268</v>
      </c>
      <c r="AS662" s="274" t="s">
        <v>268</v>
      </c>
      <c r="AT662" s="274" t="s">
        <v>268</v>
      </c>
      <c r="AU662" s="274" t="s">
        <v>268</v>
      </c>
      <c r="AV662" s="274" t="s">
        <v>268</v>
      </c>
      <c r="AW662" s="274" t="s">
        <v>268</v>
      </c>
      <c r="AX662" s="274" t="s">
        <v>268</v>
      </c>
      <c r="AY662" s="274" t="s">
        <v>268</v>
      </c>
      <c r="AZ662" s="274" t="s">
        <v>268</v>
      </c>
      <c r="BA662" s="274" t="s">
        <v>268</v>
      </c>
      <c r="BB662" s="274" t="s">
        <v>268</v>
      </c>
      <c r="BC662" s="274" t="s">
        <v>268</v>
      </c>
      <c r="BD662" s="274" t="s">
        <v>268</v>
      </c>
      <c r="BE662" s="274" t="s">
        <v>268</v>
      </c>
      <c r="BF662" s="274" t="s">
        <v>268</v>
      </c>
      <c r="BG662" s="274" t="s">
        <v>268</v>
      </c>
      <c r="BH662" s="274" t="s">
        <v>268</v>
      </c>
      <c r="BI662" s="274" t="s">
        <v>268</v>
      </c>
      <c r="BJ662" s="274" t="s">
        <v>268</v>
      </c>
      <c r="BK662" s="274" t="s">
        <v>268</v>
      </c>
      <c r="BL662" s="274" t="s">
        <v>268</v>
      </c>
      <c r="BM662" s="274" t="s">
        <v>268</v>
      </c>
      <c r="BN662" s="274" t="s">
        <v>268</v>
      </c>
      <c r="BO662" s="274" t="s">
        <v>268</v>
      </c>
      <c r="BP662" s="274" t="s">
        <v>268</v>
      </c>
      <c r="BQ662" s="274" t="s">
        <v>268</v>
      </c>
      <c r="BR662" s="274" t="s">
        <v>268</v>
      </c>
      <c r="BS662" s="274" t="s">
        <v>268</v>
      </c>
      <c r="BT662" s="274" t="s">
        <v>268</v>
      </c>
      <c r="BU662" s="274" t="s">
        <v>268</v>
      </c>
      <c r="BV662" s="274" t="s">
        <v>268</v>
      </c>
      <c r="BW662" s="274" t="s">
        <v>268</v>
      </c>
      <c r="BX662" s="274" t="s">
        <v>268</v>
      </c>
      <c r="BY662" s="295">
        <v>15</v>
      </c>
      <c r="BZ662" s="295">
        <v>15</v>
      </c>
      <c r="CA662" s="298" t="s">
        <v>142</v>
      </c>
      <c r="CB662" s="297">
        <v>122</v>
      </c>
      <c r="CC662" s="284">
        <f t="shared" si="42"/>
        <v>0</v>
      </c>
      <c r="CD662" s="295">
        <f t="shared" si="43"/>
        <v>15</v>
      </c>
      <c r="CE662" s="284">
        <f t="shared" si="44"/>
        <v>0</v>
      </c>
      <c r="CF662" s="295">
        <f t="shared" si="45"/>
        <v>1</v>
      </c>
      <c r="CG662" s="274" t="s">
        <v>876</v>
      </c>
      <c r="CH662" s="274" t="s">
        <v>268</v>
      </c>
      <c r="CI662" s="274" t="s">
        <v>268</v>
      </c>
      <c r="CJ662" s="298" t="s">
        <v>271</v>
      </c>
      <c r="CK662" s="297">
        <v>1</v>
      </c>
      <c r="CL662" s="274" t="s">
        <v>268</v>
      </c>
      <c r="CM662" s="274" t="s">
        <v>268</v>
      </c>
      <c r="CN662" s="274" t="s">
        <v>268</v>
      </c>
      <c r="CO662" s="274" t="s">
        <v>268</v>
      </c>
      <c r="CP662" s="274" t="s">
        <v>268</v>
      </c>
      <c r="CQ662" s="274" t="s">
        <v>268</v>
      </c>
      <c r="CR662" s="274" t="s">
        <v>877</v>
      </c>
      <c r="CS662" s="274">
        <v>22.98</v>
      </c>
      <c r="CT662" s="274" t="s">
        <v>268</v>
      </c>
      <c r="CU662" s="274">
        <v>22.98</v>
      </c>
      <c r="CV662" s="274">
        <v>365</v>
      </c>
      <c r="CW662" s="274" t="s">
        <v>878</v>
      </c>
      <c r="CX662" s="274" t="s">
        <v>835</v>
      </c>
      <c r="CY662" s="274" t="s">
        <v>836</v>
      </c>
      <c r="CZ662" s="274" t="s">
        <v>837</v>
      </c>
      <c r="DA662" s="274" t="s">
        <v>268</v>
      </c>
      <c r="DB662" s="274" t="s">
        <v>268</v>
      </c>
      <c r="DC662" s="274" t="s">
        <v>268</v>
      </c>
      <c r="DD662" s="274" t="s">
        <v>268</v>
      </c>
      <c r="DE662" s="274" t="s">
        <v>268</v>
      </c>
      <c r="DF662" s="274" t="s">
        <v>268</v>
      </c>
      <c r="DG662" s="299">
        <f>IFERROR(IF(CA662="D",IF(CK662="A dispo.",CD662*VLOOKUP('DATI INPUT'!$F$27,TARIFFE_UD,2,FALSE),CD662*VLOOKUP(CK662,TARIFFE_UD,2,FALSE)),CD662*VLOOKUP(CB662-100,TARIFFE_UND,2,FALSE)),0)</f>
        <v>9.2394213191334238</v>
      </c>
      <c r="DH662" s="299">
        <f>IFERROR(IF(CA662="D",IF(CK662="A dispo.",CF662*VLOOKUP('DATI INPUT'!$F$27,TARIFFE_UD,3,FALSE),CF662*VLOOKUP(CK662,TARIFFE_UD,3,FALSE)),CF662*VLOOKUP(CB662-100,TARIFFE_UND,3,FALSE)),0)</f>
        <v>15.164853048114928</v>
      </c>
    </row>
    <row r="663" spans="1:112" x14ac:dyDescent="0.25">
      <c r="A663" s="274" t="s">
        <v>5754</v>
      </c>
      <c r="B663" s="274" t="s">
        <v>1183</v>
      </c>
      <c r="C663" s="274" t="s">
        <v>5755</v>
      </c>
      <c r="D663" s="274" t="s">
        <v>5751</v>
      </c>
      <c r="E663" s="274" t="s">
        <v>268</v>
      </c>
      <c r="F663" s="274" t="s">
        <v>156</v>
      </c>
      <c r="G663" s="274" t="s">
        <v>5752</v>
      </c>
      <c r="H663" s="274" t="s">
        <v>1372</v>
      </c>
      <c r="I663" s="274" t="s">
        <v>533</v>
      </c>
      <c r="J663" s="274" t="s">
        <v>156</v>
      </c>
      <c r="K663" s="274" t="s">
        <v>5466</v>
      </c>
      <c r="L663" s="274" t="s">
        <v>960</v>
      </c>
      <c r="M663" s="274" t="s">
        <v>5753</v>
      </c>
      <c r="N663" s="274" t="s">
        <v>984</v>
      </c>
      <c r="O663" s="274" t="s">
        <v>873</v>
      </c>
      <c r="P663" s="274" t="s">
        <v>887</v>
      </c>
      <c r="Q663" s="274" t="s">
        <v>4438</v>
      </c>
      <c r="R663" s="274" t="s">
        <v>268</v>
      </c>
      <c r="S663" s="274" t="s">
        <v>268</v>
      </c>
      <c r="T663" s="274" t="s">
        <v>268</v>
      </c>
      <c r="U663" s="274" t="s">
        <v>268</v>
      </c>
      <c r="V663" s="274" t="s">
        <v>268</v>
      </c>
      <c r="W663" s="274" t="s">
        <v>5753</v>
      </c>
      <c r="X663" s="274" t="s">
        <v>887</v>
      </c>
      <c r="Y663" s="274" t="s">
        <v>4438</v>
      </c>
      <c r="Z663" s="274" t="s">
        <v>268</v>
      </c>
      <c r="AA663" s="274" t="s">
        <v>268</v>
      </c>
      <c r="AB663" s="274" t="s">
        <v>268</v>
      </c>
      <c r="AC663" s="274" t="s">
        <v>268</v>
      </c>
      <c r="AD663" s="274" t="s">
        <v>268</v>
      </c>
      <c r="AE663" s="274" t="s">
        <v>268</v>
      </c>
      <c r="AF663" s="274" t="s">
        <v>268</v>
      </c>
      <c r="AG663" s="274" t="s">
        <v>268</v>
      </c>
      <c r="AH663" s="274" t="s">
        <v>268</v>
      </c>
      <c r="AI663" s="274" t="s">
        <v>268</v>
      </c>
      <c r="AJ663" s="274" t="s">
        <v>268</v>
      </c>
      <c r="AK663" s="274" t="s">
        <v>268</v>
      </c>
      <c r="AL663" s="274" t="s">
        <v>268</v>
      </c>
      <c r="AM663" s="274" t="s">
        <v>268</v>
      </c>
      <c r="AN663" s="274" t="s">
        <v>268</v>
      </c>
      <c r="AO663" s="274" t="s">
        <v>268</v>
      </c>
      <c r="AP663" s="274" t="s">
        <v>268</v>
      </c>
      <c r="AQ663" s="274" t="s">
        <v>268</v>
      </c>
      <c r="AR663" s="274" t="s">
        <v>268</v>
      </c>
      <c r="AS663" s="274" t="s">
        <v>268</v>
      </c>
      <c r="AT663" s="274" t="s">
        <v>268</v>
      </c>
      <c r="AU663" s="274" t="s">
        <v>268</v>
      </c>
      <c r="AV663" s="274" t="s">
        <v>268</v>
      </c>
      <c r="AW663" s="274" t="s">
        <v>268</v>
      </c>
      <c r="AX663" s="274" t="s">
        <v>268</v>
      </c>
      <c r="AY663" s="274" t="s">
        <v>268</v>
      </c>
      <c r="AZ663" s="274" t="s">
        <v>268</v>
      </c>
      <c r="BA663" s="274" t="s">
        <v>268</v>
      </c>
      <c r="BB663" s="274" t="s">
        <v>268</v>
      </c>
      <c r="BC663" s="274" t="s">
        <v>268</v>
      </c>
      <c r="BD663" s="274" t="s">
        <v>268</v>
      </c>
      <c r="BE663" s="274" t="s">
        <v>268</v>
      </c>
      <c r="BF663" s="274" t="s">
        <v>268</v>
      </c>
      <c r="BG663" s="274" t="s">
        <v>268</v>
      </c>
      <c r="BH663" s="274" t="s">
        <v>268</v>
      </c>
      <c r="BI663" s="274" t="s">
        <v>268</v>
      </c>
      <c r="BJ663" s="274" t="s">
        <v>268</v>
      </c>
      <c r="BK663" s="274" t="s">
        <v>268</v>
      </c>
      <c r="BL663" s="274" t="s">
        <v>268</v>
      </c>
      <c r="BM663" s="274" t="s">
        <v>268</v>
      </c>
      <c r="BN663" s="274" t="s">
        <v>268</v>
      </c>
      <c r="BO663" s="274" t="s">
        <v>268</v>
      </c>
      <c r="BP663" s="274" t="s">
        <v>268</v>
      </c>
      <c r="BQ663" s="274" t="s">
        <v>268</v>
      </c>
      <c r="BR663" s="274" t="s">
        <v>268</v>
      </c>
      <c r="BS663" s="274" t="s">
        <v>268</v>
      </c>
      <c r="BT663" s="274" t="s">
        <v>268</v>
      </c>
      <c r="BU663" s="274" t="s">
        <v>268</v>
      </c>
      <c r="BV663" s="274" t="s">
        <v>268</v>
      </c>
      <c r="BW663" s="274" t="s">
        <v>268</v>
      </c>
      <c r="BX663" s="274" t="s">
        <v>268</v>
      </c>
      <c r="BY663" s="295">
        <v>15</v>
      </c>
      <c r="BZ663" s="295">
        <v>15</v>
      </c>
      <c r="CA663" s="298" t="s">
        <v>142</v>
      </c>
      <c r="CB663" s="297">
        <v>122</v>
      </c>
      <c r="CC663" s="284">
        <f t="shared" si="42"/>
        <v>0</v>
      </c>
      <c r="CD663" s="295">
        <f t="shared" si="43"/>
        <v>15</v>
      </c>
      <c r="CE663" s="284">
        <f t="shared" si="44"/>
        <v>0</v>
      </c>
      <c r="CF663" s="295">
        <f t="shared" si="45"/>
        <v>1</v>
      </c>
      <c r="CG663" s="274" t="s">
        <v>876</v>
      </c>
      <c r="CH663" s="274" t="s">
        <v>268</v>
      </c>
      <c r="CI663" s="274" t="s">
        <v>268</v>
      </c>
      <c r="CJ663" s="298" t="s">
        <v>280</v>
      </c>
      <c r="CK663" s="297">
        <v>2</v>
      </c>
      <c r="CL663" s="274" t="s">
        <v>268</v>
      </c>
      <c r="CM663" s="274" t="s">
        <v>268</v>
      </c>
      <c r="CN663" s="274" t="s">
        <v>268</v>
      </c>
      <c r="CO663" s="274" t="s">
        <v>268</v>
      </c>
      <c r="CP663" s="274" t="s">
        <v>268</v>
      </c>
      <c r="CQ663" s="274" t="s">
        <v>268</v>
      </c>
      <c r="CR663" s="274" t="s">
        <v>877</v>
      </c>
      <c r="CS663" s="274">
        <v>59.31</v>
      </c>
      <c r="CT663" s="274" t="s">
        <v>268</v>
      </c>
      <c r="CU663" s="274">
        <v>59.31</v>
      </c>
      <c r="CV663" s="274">
        <v>365</v>
      </c>
      <c r="CW663" s="274" t="s">
        <v>878</v>
      </c>
      <c r="CX663" s="274" t="s">
        <v>835</v>
      </c>
      <c r="CY663" s="274" t="s">
        <v>836</v>
      </c>
      <c r="CZ663" s="274" t="s">
        <v>837</v>
      </c>
      <c r="DA663" s="274" t="s">
        <v>268</v>
      </c>
      <c r="DB663" s="274" t="s">
        <v>268</v>
      </c>
      <c r="DC663" s="274" t="s">
        <v>268</v>
      </c>
      <c r="DD663" s="274" t="s">
        <v>268</v>
      </c>
      <c r="DE663" s="274" t="s">
        <v>268</v>
      </c>
      <c r="DF663" s="274" t="s">
        <v>268</v>
      </c>
      <c r="DG663" s="299">
        <f>IFERROR(IF(CA663="D",IF(CK663="A dispo.",CD663*VLOOKUP('DATI INPUT'!$F$27,TARIFFE_UD,2,FALSE),CD663*VLOOKUP(CK663,TARIFFE_UD,2,FALSE)),CD663*VLOOKUP(CB663-100,TARIFFE_UND,2,FALSE)),0)</f>
        <v>10.779324872322329</v>
      </c>
      <c r="DH663" s="299">
        <f>IFERROR(IF(CA663="D",IF(CK663="A dispo.",CF663*VLOOKUP('DATI INPUT'!$F$27,TARIFFE_UD,3,FALSE),CF663*VLOOKUP(CK663,TARIFFE_UD,3,FALSE)),CF663*VLOOKUP(CB663-100,TARIFFE_UND,3,FALSE)),0)</f>
        <v>46.077822723118445</v>
      </c>
    </row>
    <row r="664" spans="1:112" x14ac:dyDescent="0.25">
      <c r="A664" s="274" t="s">
        <v>5756</v>
      </c>
      <c r="B664" s="274" t="s">
        <v>5757</v>
      </c>
      <c r="C664" s="274" t="s">
        <v>5758</v>
      </c>
      <c r="D664" s="274" t="s">
        <v>5759</v>
      </c>
      <c r="E664" s="274" t="s">
        <v>268</v>
      </c>
      <c r="F664" s="274" t="s">
        <v>156</v>
      </c>
      <c r="G664" s="274" t="s">
        <v>5760</v>
      </c>
      <c r="H664" s="274" t="s">
        <v>1372</v>
      </c>
      <c r="I664" s="274" t="s">
        <v>2035</v>
      </c>
      <c r="J664" s="274" t="s">
        <v>274</v>
      </c>
      <c r="K664" s="274" t="s">
        <v>5761</v>
      </c>
      <c r="L664" s="274" t="s">
        <v>960</v>
      </c>
      <c r="M664" s="274" t="s">
        <v>5762</v>
      </c>
      <c r="N664" s="274" t="s">
        <v>984</v>
      </c>
      <c r="O664" s="274" t="s">
        <v>873</v>
      </c>
      <c r="P664" s="274" t="s">
        <v>1847</v>
      </c>
      <c r="Q664" s="274" t="s">
        <v>911</v>
      </c>
      <c r="R664" s="274" t="s">
        <v>268</v>
      </c>
      <c r="S664" s="274" t="s">
        <v>268</v>
      </c>
      <c r="T664" s="274" t="s">
        <v>268</v>
      </c>
      <c r="U664" s="274" t="s">
        <v>268</v>
      </c>
      <c r="V664" s="274" t="s">
        <v>268</v>
      </c>
      <c r="W664" s="274" t="s">
        <v>5762</v>
      </c>
      <c r="X664" s="274" t="s">
        <v>1847</v>
      </c>
      <c r="Y664" s="274" t="s">
        <v>911</v>
      </c>
      <c r="Z664" s="274" t="s">
        <v>268</v>
      </c>
      <c r="AA664" s="274" t="s">
        <v>268</v>
      </c>
      <c r="AB664" s="274" t="s">
        <v>268</v>
      </c>
      <c r="AC664" s="274" t="s">
        <v>268</v>
      </c>
      <c r="AD664" s="274" t="s">
        <v>268</v>
      </c>
      <c r="AE664" s="274" t="s">
        <v>268</v>
      </c>
      <c r="AF664" s="274" t="s">
        <v>268</v>
      </c>
      <c r="AG664" s="274" t="s">
        <v>268</v>
      </c>
      <c r="AH664" s="274" t="s">
        <v>268</v>
      </c>
      <c r="AI664" s="274" t="s">
        <v>268</v>
      </c>
      <c r="AJ664" s="274" t="s">
        <v>268</v>
      </c>
      <c r="AK664" s="274" t="s">
        <v>268</v>
      </c>
      <c r="AL664" s="274" t="s">
        <v>268</v>
      </c>
      <c r="AM664" s="274" t="s">
        <v>268</v>
      </c>
      <c r="AN664" s="274" t="s">
        <v>268</v>
      </c>
      <c r="AO664" s="274" t="s">
        <v>268</v>
      </c>
      <c r="AP664" s="274" t="s">
        <v>268</v>
      </c>
      <c r="AQ664" s="274" t="s">
        <v>268</v>
      </c>
      <c r="AR664" s="274" t="s">
        <v>268</v>
      </c>
      <c r="AS664" s="274" t="s">
        <v>268</v>
      </c>
      <c r="AT664" s="274" t="s">
        <v>268</v>
      </c>
      <c r="AU664" s="274" t="s">
        <v>268</v>
      </c>
      <c r="AV664" s="274" t="s">
        <v>268</v>
      </c>
      <c r="AW664" s="274" t="s">
        <v>268</v>
      </c>
      <c r="AX664" s="274" t="s">
        <v>268</v>
      </c>
      <c r="AY664" s="274" t="s">
        <v>268</v>
      </c>
      <c r="AZ664" s="274" t="s">
        <v>268</v>
      </c>
      <c r="BA664" s="274" t="s">
        <v>268</v>
      </c>
      <c r="BB664" s="274" t="s">
        <v>268</v>
      </c>
      <c r="BC664" s="274" t="s">
        <v>268</v>
      </c>
      <c r="BD664" s="274" t="s">
        <v>268</v>
      </c>
      <c r="BE664" s="274" t="s">
        <v>268</v>
      </c>
      <c r="BF664" s="274" t="s">
        <v>268</v>
      </c>
      <c r="BG664" s="274" t="s">
        <v>268</v>
      </c>
      <c r="BH664" s="274" t="s">
        <v>268</v>
      </c>
      <c r="BI664" s="274" t="s">
        <v>268</v>
      </c>
      <c r="BJ664" s="274" t="s">
        <v>268</v>
      </c>
      <c r="BK664" s="274" t="s">
        <v>268</v>
      </c>
      <c r="BL664" s="274" t="s">
        <v>268</v>
      </c>
      <c r="BM664" s="274" t="s">
        <v>268</v>
      </c>
      <c r="BN664" s="274" t="s">
        <v>268</v>
      </c>
      <c r="BO664" s="274" t="s">
        <v>268</v>
      </c>
      <c r="BP664" s="274" t="s">
        <v>268</v>
      </c>
      <c r="BQ664" s="274" t="s">
        <v>268</v>
      </c>
      <c r="BR664" s="274" t="s">
        <v>268</v>
      </c>
      <c r="BS664" s="274" t="s">
        <v>268</v>
      </c>
      <c r="BT664" s="274" t="s">
        <v>268</v>
      </c>
      <c r="BU664" s="274" t="s">
        <v>268</v>
      </c>
      <c r="BV664" s="274" t="s">
        <v>268</v>
      </c>
      <c r="BW664" s="274" t="s">
        <v>268</v>
      </c>
      <c r="BX664" s="274" t="s">
        <v>268</v>
      </c>
      <c r="BY664" s="295">
        <v>45</v>
      </c>
      <c r="BZ664" s="295">
        <v>45</v>
      </c>
      <c r="CA664" s="298" t="s">
        <v>142</v>
      </c>
      <c r="CB664" s="297">
        <v>122</v>
      </c>
      <c r="CC664" s="284">
        <f t="shared" si="42"/>
        <v>0</v>
      </c>
      <c r="CD664" s="295">
        <f t="shared" si="43"/>
        <v>45</v>
      </c>
      <c r="CE664" s="284">
        <f t="shared" si="44"/>
        <v>0</v>
      </c>
      <c r="CF664" s="295">
        <f t="shared" si="45"/>
        <v>1</v>
      </c>
      <c r="CG664" s="274" t="s">
        <v>876</v>
      </c>
      <c r="CH664" s="274" t="s">
        <v>268</v>
      </c>
      <c r="CI664" s="274" t="s">
        <v>268</v>
      </c>
      <c r="CJ664" s="298" t="s">
        <v>271</v>
      </c>
      <c r="CK664" s="297">
        <v>1</v>
      </c>
      <c r="CL664" s="274" t="s">
        <v>268</v>
      </c>
      <c r="CM664" s="274" t="s">
        <v>268</v>
      </c>
      <c r="CN664" s="274" t="s">
        <v>268</v>
      </c>
      <c r="CO664" s="274" t="s">
        <v>268</v>
      </c>
      <c r="CP664" s="274" t="s">
        <v>268</v>
      </c>
      <c r="CQ664" s="274" t="s">
        <v>268</v>
      </c>
      <c r="CR664" s="274" t="s">
        <v>877</v>
      </c>
      <c r="CS664" s="274">
        <v>34.380000000000003</v>
      </c>
      <c r="CT664" s="274" t="s">
        <v>268</v>
      </c>
      <c r="CU664" s="274">
        <v>34.380000000000003</v>
      </c>
      <c r="CV664" s="274">
        <v>365</v>
      </c>
      <c r="CW664" s="274" t="s">
        <v>878</v>
      </c>
      <c r="CX664" s="274" t="s">
        <v>835</v>
      </c>
      <c r="CY664" s="274" t="s">
        <v>836</v>
      </c>
      <c r="CZ664" s="274" t="s">
        <v>837</v>
      </c>
      <c r="DA664" s="274" t="s">
        <v>268</v>
      </c>
      <c r="DB664" s="274" t="s">
        <v>268</v>
      </c>
      <c r="DC664" s="274" t="s">
        <v>268</v>
      </c>
      <c r="DD664" s="274" t="s">
        <v>268</v>
      </c>
      <c r="DE664" s="274" t="s">
        <v>268</v>
      </c>
      <c r="DF664" s="274" t="s">
        <v>268</v>
      </c>
      <c r="DG664" s="299">
        <f>IFERROR(IF(CA664="D",IF(CK664="A dispo.",CD664*VLOOKUP('DATI INPUT'!$F$27,TARIFFE_UD,2,FALSE),CD664*VLOOKUP(CK664,TARIFFE_UD,2,FALSE)),CD664*VLOOKUP(CB664-100,TARIFFE_UND,2,FALSE)),0)</f>
        <v>27.718263957400275</v>
      </c>
      <c r="DH664" s="299">
        <f>IFERROR(IF(CA664="D",IF(CK664="A dispo.",CF664*VLOOKUP('DATI INPUT'!$F$27,TARIFFE_UD,3,FALSE),CF664*VLOOKUP(CK664,TARIFFE_UD,3,FALSE)),CF664*VLOOKUP(CB664-100,TARIFFE_UND,3,FALSE)),0)</f>
        <v>15.164853048114928</v>
      </c>
    </row>
    <row r="665" spans="1:112" x14ac:dyDescent="0.25">
      <c r="A665" s="274" t="s">
        <v>5763</v>
      </c>
      <c r="B665" s="274" t="s">
        <v>5757</v>
      </c>
      <c r="C665" s="274" t="s">
        <v>688</v>
      </c>
      <c r="D665" s="274" t="s">
        <v>5759</v>
      </c>
      <c r="E665" s="274" t="s">
        <v>268</v>
      </c>
      <c r="F665" s="274" t="s">
        <v>156</v>
      </c>
      <c r="G665" s="274" t="s">
        <v>5760</v>
      </c>
      <c r="H665" s="274" t="s">
        <v>1372</v>
      </c>
      <c r="I665" s="274" t="s">
        <v>2035</v>
      </c>
      <c r="J665" s="274" t="s">
        <v>274</v>
      </c>
      <c r="K665" s="274" t="s">
        <v>5761</v>
      </c>
      <c r="L665" s="274" t="s">
        <v>960</v>
      </c>
      <c r="M665" s="274" t="s">
        <v>5762</v>
      </c>
      <c r="N665" s="274" t="s">
        <v>984</v>
      </c>
      <c r="O665" s="274" t="s">
        <v>873</v>
      </c>
      <c r="P665" s="274" t="s">
        <v>1847</v>
      </c>
      <c r="Q665" s="274" t="s">
        <v>911</v>
      </c>
      <c r="R665" s="274" t="s">
        <v>268</v>
      </c>
      <c r="S665" s="274" t="s">
        <v>268</v>
      </c>
      <c r="T665" s="274" t="s">
        <v>268</v>
      </c>
      <c r="U665" s="274" t="s">
        <v>268</v>
      </c>
      <c r="V665" s="274" t="s">
        <v>268</v>
      </c>
      <c r="W665" s="274" t="s">
        <v>5762</v>
      </c>
      <c r="X665" s="274" t="s">
        <v>1847</v>
      </c>
      <c r="Y665" s="274" t="s">
        <v>911</v>
      </c>
      <c r="Z665" s="274" t="s">
        <v>268</v>
      </c>
      <c r="AA665" s="274" t="s">
        <v>268</v>
      </c>
      <c r="AB665" s="274" t="s">
        <v>268</v>
      </c>
      <c r="AC665" s="274" t="s">
        <v>268</v>
      </c>
      <c r="AD665" s="274" t="s">
        <v>268</v>
      </c>
      <c r="AE665" s="274" t="s">
        <v>268</v>
      </c>
      <c r="AF665" s="274" t="s">
        <v>268</v>
      </c>
      <c r="AG665" s="274" t="s">
        <v>268</v>
      </c>
      <c r="AH665" s="274" t="s">
        <v>268</v>
      </c>
      <c r="AI665" s="274" t="s">
        <v>268</v>
      </c>
      <c r="AJ665" s="274" t="s">
        <v>268</v>
      </c>
      <c r="AK665" s="274" t="s">
        <v>268</v>
      </c>
      <c r="AL665" s="274" t="s">
        <v>268</v>
      </c>
      <c r="AM665" s="274" t="s">
        <v>268</v>
      </c>
      <c r="AN665" s="274" t="s">
        <v>268</v>
      </c>
      <c r="AO665" s="274" t="s">
        <v>268</v>
      </c>
      <c r="AP665" s="274" t="s">
        <v>268</v>
      </c>
      <c r="AQ665" s="274" t="s">
        <v>268</v>
      </c>
      <c r="AR665" s="274" t="s">
        <v>268</v>
      </c>
      <c r="AS665" s="274" t="s">
        <v>268</v>
      </c>
      <c r="AT665" s="274" t="s">
        <v>268</v>
      </c>
      <c r="AU665" s="274" t="s">
        <v>268</v>
      </c>
      <c r="AV665" s="274" t="s">
        <v>268</v>
      </c>
      <c r="AW665" s="274" t="s">
        <v>268</v>
      </c>
      <c r="AX665" s="274" t="s">
        <v>268</v>
      </c>
      <c r="AY665" s="274" t="s">
        <v>268</v>
      </c>
      <c r="AZ665" s="274" t="s">
        <v>268</v>
      </c>
      <c r="BA665" s="274" t="s">
        <v>268</v>
      </c>
      <c r="BB665" s="274" t="s">
        <v>268</v>
      </c>
      <c r="BC665" s="274" t="s">
        <v>268</v>
      </c>
      <c r="BD665" s="274" t="s">
        <v>268</v>
      </c>
      <c r="BE665" s="274" t="s">
        <v>268</v>
      </c>
      <c r="BF665" s="274" t="s">
        <v>268</v>
      </c>
      <c r="BG665" s="274" t="s">
        <v>268</v>
      </c>
      <c r="BH665" s="274" t="s">
        <v>268</v>
      </c>
      <c r="BI665" s="274" t="s">
        <v>268</v>
      </c>
      <c r="BJ665" s="274" t="s">
        <v>268</v>
      </c>
      <c r="BK665" s="274" t="s">
        <v>268</v>
      </c>
      <c r="BL665" s="274" t="s">
        <v>268</v>
      </c>
      <c r="BM665" s="274" t="s">
        <v>268</v>
      </c>
      <c r="BN665" s="274" t="s">
        <v>268</v>
      </c>
      <c r="BO665" s="274" t="s">
        <v>268</v>
      </c>
      <c r="BP665" s="274" t="s">
        <v>268</v>
      </c>
      <c r="BQ665" s="274" t="s">
        <v>268</v>
      </c>
      <c r="BR665" s="274" t="s">
        <v>268</v>
      </c>
      <c r="BS665" s="274" t="s">
        <v>268</v>
      </c>
      <c r="BT665" s="274" t="s">
        <v>268</v>
      </c>
      <c r="BU665" s="274" t="s">
        <v>268</v>
      </c>
      <c r="BV665" s="274" t="s">
        <v>268</v>
      </c>
      <c r="BW665" s="274" t="s">
        <v>268</v>
      </c>
      <c r="BX665" s="274" t="s">
        <v>268</v>
      </c>
      <c r="BY665" s="295">
        <v>45</v>
      </c>
      <c r="BZ665" s="295">
        <v>45</v>
      </c>
      <c r="CA665" s="298" t="s">
        <v>142</v>
      </c>
      <c r="CB665" s="297">
        <v>122</v>
      </c>
      <c r="CC665" s="284">
        <f t="shared" si="42"/>
        <v>0</v>
      </c>
      <c r="CD665" s="295">
        <f t="shared" si="43"/>
        <v>45</v>
      </c>
      <c r="CE665" s="284">
        <f t="shared" si="44"/>
        <v>0</v>
      </c>
      <c r="CF665" s="295">
        <f t="shared" si="45"/>
        <v>1</v>
      </c>
      <c r="CG665" s="274" t="s">
        <v>876</v>
      </c>
      <c r="CH665" s="274" t="s">
        <v>268</v>
      </c>
      <c r="CI665" s="274" t="s">
        <v>268</v>
      </c>
      <c r="CJ665" s="298" t="s">
        <v>271</v>
      </c>
      <c r="CK665" s="297">
        <v>1</v>
      </c>
      <c r="CL665" s="274" t="s">
        <v>268</v>
      </c>
      <c r="CM665" s="274" t="s">
        <v>268</v>
      </c>
      <c r="CN665" s="274" t="s">
        <v>268</v>
      </c>
      <c r="CO665" s="274" t="s">
        <v>268</v>
      </c>
      <c r="CP665" s="274" t="s">
        <v>268</v>
      </c>
      <c r="CQ665" s="274" t="s">
        <v>268</v>
      </c>
      <c r="CR665" s="274" t="s">
        <v>877</v>
      </c>
      <c r="CS665" s="274">
        <v>34.380000000000003</v>
      </c>
      <c r="CT665" s="274" t="s">
        <v>268</v>
      </c>
      <c r="CU665" s="274">
        <v>34.380000000000003</v>
      </c>
      <c r="CV665" s="274">
        <v>365</v>
      </c>
      <c r="CW665" s="274" t="s">
        <v>878</v>
      </c>
      <c r="CX665" s="274" t="s">
        <v>835</v>
      </c>
      <c r="CY665" s="274" t="s">
        <v>836</v>
      </c>
      <c r="CZ665" s="274" t="s">
        <v>837</v>
      </c>
      <c r="DA665" s="274" t="s">
        <v>268</v>
      </c>
      <c r="DB665" s="274" t="s">
        <v>268</v>
      </c>
      <c r="DC665" s="274" t="s">
        <v>268</v>
      </c>
      <c r="DD665" s="274" t="s">
        <v>268</v>
      </c>
      <c r="DE665" s="274" t="s">
        <v>268</v>
      </c>
      <c r="DF665" s="274" t="s">
        <v>268</v>
      </c>
      <c r="DG665" s="299">
        <f>IFERROR(IF(CA665="D",IF(CK665="A dispo.",CD665*VLOOKUP('DATI INPUT'!$F$27,TARIFFE_UD,2,FALSE),CD665*VLOOKUP(CK665,TARIFFE_UD,2,FALSE)),CD665*VLOOKUP(CB665-100,TARIFFE_UND,2,FALSE)),0)</f>
        <v>27.718263957400275</v>
      </c>
      <c r="DH665" s="299">
        <f>IFERROR(IF(CA665="D",IF(CK665="A dispo.",CF665*VLOOKUP('DATI INPUT'!$F$27,TARIFFE_UD,3,FALSE),CF665*VLOOKUP(CK665,TARIFFE_UD,3,FALSE)),CF665*VLOOKUP(CB665-100,TARIFFE_UND,3,FALSE)),0)</f>
        <v>15.164853048114928</v>
      </c>
    </row>
    <row r="666" spans="1:112" x14ac:dyDescent="0.25">
      <c r="A666" s="274" t="s">
        <v>5764</v>
      </c>
      <c r="B666" s="274" t="s">
        <v>5757</v>
      </c>
      <c r="C666" s="274" t="s">
        <v>689</v>
      </c>
      <c r="D666" s="274" t="s">
        <v>5759</v>
      </c>
      <c r="E666" s="274" t="s">
        <v>268</v>
      </c>
      <c r="F666" s="274" t="s">
        <v>156</v>
      </c>
      <c r="G666" s="274" t="s">
        <v>5760</v>
      </c>
      <c r="H666" s="274" t="s">
        <v>1372</v>
      </c>
      <c r="I666" s="274" t="s">
        <v>2035</v>
      </c>
      <c r="J666" s="274" t="s">
        <v>274</v>
      </c>
      <c r="K666" s="274" t="s">
        <v>5761</v>
      </c>
      <c r="L666" s="274" t="s">
        <v>960</v>
      </c>
      <c r="M666" s="274" t="s">
        <v>5762</v>
      </c>
      <c r="N666" s="274" t="s">
        <v>984</v>
      </c>
      <c r="O666" s="274" t="s">
        <v>873</v>
      </c>
      <c r="P666" s="274" t="s">
        <v>1847</v>
      </c>
      <c r="Q666" s="274" t="s">
        <v>911</v>
      </c>
      <c r="R666" s="274" t="s">
        <v>268</v>
      </c>
      <c r="S666" s="274" t="s">
        <v>268</v>
      </c>
      <c r="T666" s="274" t="s">
        <v>268</v>
      </c>
      <c r="U666" s="274" t="s">
        <v>268</v>
      </c>
      <c r="V666" s="274" t="s">
        <v>268</v>
      </c>
      <c r="W666" s="274" t="s">
        <v>5762</v>
      </c>
      <c r="X666" s="274" t="s">
        <v>1847</v>
      </c>
      <c r="Y666" s="274" t="s">
        <v>911</v>
      </c>
      <c r="Z666" s="274" t="s">
        <v>268</v>
      </c>
      <c r="AA666" s="274" t="s">
        <v>268</v>
      </c>
      <c r="AB666" s="274" t="s">
        <v>268</v>
      </c>
      <c r="AC666" s="274" t="s">
        <v>268</v>
      </c>
      <c r="AD666" s="274" t="s">
        <v>268</v>
      </c>
      <c r="AE666" s="274" t="s">
        <v>287</v>
      </c>
      <c r="AF666" s="274" t="s">
        <v>1811</v>
      </c>
      <c r="AG666" s="274" t="s">
        <v>875</v>
      </c>
      <c r="AH666" s="274" t="s">
        <v>1848</v>
      </c>
      <c r="AI666" s="274" t="s">
        <v>5765</v>
      </c>
      <c r="AJ666" s="274" t="s">
        <v>268</v>
      </c>
      <c r="AK666" s="274" t="s">
        <v>381</v>
      </c>
      <c r="AL666" s="274" t="s">
        <v>268</v>
      </c>
      <c r="AM666" s="274" t="s">
        <v>288</v>
      </c>
      <c r="AN666" s="274" t="s">
        <v>268</v>
      </c>
      <c r="AO666" s="274" t="s">
        <v>268</v>
      </c>
      <c r="AP666" s="274" t="s">
        <v>268</v>
      </c>
      <c r="AQ666" s="274" t="s">
        <v>268</v>
      </c>
      <c r="AR666" s="274" t="s">
        <v>268</v>
      </c>
      <c r="AS666" s="274" t="s">
        <v>268</v>
      </c>
      <c r="AT666" s="274" t="s">
        <v>268</v>
      </c>
      <c r="AU666" s="274" t="s">
        <v>268</v>
      </c>
      <c r="AV666" s="274" t="s">
        <v>268</v>
      </c>
      <c r="AW666" s="274" t="s">
        <v>268</v>
      </c>
      <c r="AX666" s="274" t="s">
        <v>268</v>
      </c>
      <c r="AY666" s="274" t="s">
        <v>268</v>
      </c>
      <c r="AZ666" s="274" t="s">
        <v>268</v>
      </c>
      <c r="BA666" s="274" t="s">
        <v>268</v>
      </c>
      <c r="BB666" s="274" t="s">
        <v>268</v>
      </c>
      <c r="BC666" s="274" t="s">
        <v>268</v>
      </c>
      <c r="BD666" s="274" t="s">
        <v>268</v>
      </c>
      <c r="BE666" s="274" t="s">
        <v>268</v>
      </c>
      <c r="BF666" s="274" t="s">
        <v>268</v>
      </c>
      <c r="BG666" s="274" t="s">
        <v>268</v>
      </c>
      <c r="BH666" s="274" t="s">
        <v>268</v>
      </c>
      <c r="BI666" s="274" t="s">
        <v>268</v>
      </c>
      <c r="BJ666" s="274" t="s">
        <v>268</v>
      </c>
      <c r="BK666" s="274" t="s">
        <v>268</v>
      </c>
      <c r="BL666" s="274" t="s">
        <v>268</v>
      </c>
      <c r="BM666" s="274" t="s">
        <v>268</v>
      </c>
      <c r="BN666" s="274" t="s">
        <v>268</v>
      </c>
      <c r="BO666" s="274" t="s">
        <v>268</v>
      </c>
      <c r="BP666" s="274" t="s">
        <v>268</v>
      </c>
      <c r="BQ666" s="274" t="s">
        <v>268</v>
      </c>
      <c r="BR666" s="274" t="s">
        <v>268</v>
      </c>
      <c r="BS666" s="274" t="s">
        <v>268</v>
      </c>
      <c r="BT666" s="274" t="s">
        <v>268</v>
      </c>
      <c r="BU666" s="274" t="s">
        <v>268</v>
      </c>
      <c r="BV666" s="274" t="s">
        <v>268</v>
      </c>
      <c r="BW666" s="274" t="s">
        <v>268</v>
      </c>
      <c r="BX666" s="274" t="s">
        <v>268</v>
      </c>
      <c r="BY666" s="295">
        <v>45</v>
      </c>
      <c r="BZ666" s="295">
        <v>45</v>
      </c>
      <c r="CA666" s="298" t="s">
        <v>142</v>
      </c>
      <c r="CB666" s="297">
        <v>122</v>
      </c>
      <c r="CC666" s="284">
        <f t="shared" si="42"/>
        <v>0</v>
      </c>
      <c r="CD666" s="295">
        <f t="shared" si="43"/>
        <v>45</v>
      </c>
      <c r="CE666" s="284">
        <f t="shared" si="44"/>
        <v>0</v>
      </c>
      <c r="CF666" s="295">
        <f t="shared" si="45"/>
        <v>1</v>
      </c>
      <c r="CG666" s="274" t="s">
        <v>876</v>
      </c>
      <c r="CH666" s="274" t="s">
        <v>268</v>
      </c>
      <c r="CI666" s="274" t="s">
        <v>268</v>
      </c>
      <c r="CJ666" s="298" t="s">
        <v>280</v>
      </c>
      <c r="CK666" s="297">
        <v>2</v>
      </c>
      <c r="CL666" s="274" t="s">
        <v>268</v>
      </c>
      <c r="CM666" s="274" t="s">
        <v>268</v>
      </c>
      <c r="CN666" s="274" t="s">
        <v>268</v>
      </c>
      <c r="CO666" s="274" t="s">
        <v>268</v>
      </c>
      <c r="CP666" s="274" t="s">
        <v>268</v>
      </c>
      <c r="CQ666" s="274" t="s">
        <v>268</v>
      </c>
      <c r="CR666" s="274" t="s">
        <v>877</v>
      </c>
      <c r="CS666" s="274">
        <v>72.81</v>
      </c>
      <c r="CT666" s="274" t="s">
        <v>268</v>
      </c>
      <c r="CU666" s="274">
        <v>72.81</v>
      </c>
      <c r="CV666" s="274">
        <v>365</v>
      </c>
      <c r="CW666" s="274" t="s">
        <v>878</v>
      </c>
      <c r="CX666" s="274" t="s">
        <v>835</v>
      </c>
      <c r="CY666" s="274" t="s">
        <v>836</v>
      </c>
      <c r="CZ666" s="274" t="s">
        <v>837</v>
      </c>
      <c r="DA666" s="274" t="s">
        <v>268</v>
      </c>
      <c r="DB666" s="274" t="s">
        <v>268</v>
      </c>
      <c r="DC666" s="274" t="s">
        <v>268</v>
      </c>
      <c r="DD666" s="274" t="s">
        <v>268</v>
      </c>
      <c r="DE666" s="274" t="s">
        <v>268</v>
      </c>
      <c r="DF666" s="274" t="s">
        <v>268</v>
      </c>
      <c r="DG666" s="299">
        <f>IFERROR(IF(CA666="D",IF(CK666="A dispo.",CD666*VLOOKUP('DATI INPUT'!$F$27,TARIFFE_UD,2,FALSE),CD666*VLOOKUP(CK666,TARIFFE_UD,2,FALSE)),CD666*VLOOKUP(CB666-100,TARIFFE_UND,2,FALSE)),0)</f>
        <v>32.337974616966989</v>
      </c>
      <c r="DH666" s="299">
        <f>IFERROR(IF(CA666="D",IF(CK666="A dispo.",CF666*VLOOKUP('DATI INPUT'!$F$27,TARIFFE_UD,3,FALSE),CF666*VLOOKUP(CK666,TARIFFE_UD,3,FALSE)),CF666*VLOOKUP(CB666-100,TARIFFE_UND,3,FALSE)),0)</f>
        <v>46.077822723118445</v>
      </c>
    </row>
    <row r="667" spans="1:112" x14ac:dyDescent="0.25">
      <c r="A667" s="274" t="s">
        <v>5766</v>
      </c>
      <c r="B667" s="274" t="s">
        <v>5767</v>
      </c>
      <c r="C667" s="274" t="s">
        <v>5768</v>
      </c>
      <c r="D667" s="274" t="s">
        <v>5769</v>
      </c>
      <c r="E667" s="274" t="s">
        <v>268</v>
      </c>
      <c r="F667" s="274" t="s">
        <v>156</v>
      </c>
      <c r="G667" s="274" t="s">
        <v>5770</v>
      </c>
      <c r="H667" s="274" t="s">
        <v>967</v>
      </c>
      <c r="I667" s="274" t="s">
        <v>359</v>
      </c>
      <c r="J667" s="274" t="s">
        <v>156</v>
      </c>
      <c r="K667" s="274" t="s">
        <v>5771</v>
      </c>
      <c r="L667" s="274" t="s">
        <v>960</v>
      </c>
      <c r="M667" s="274" t="s">
        <v>5772</v>
      </c>
      <c r="N667" s="274" t="s">
        <v>984</v>
      </c>
      <c r="O667" s="274" t="s">
        <v>873</v>
      </c>
      <c r="P667" s="274" t="s">
        <v>1830</v>
      </c>
      <c r="Q667" s="274" t="s">
        <v>282</v>
      </c>
      <c r="R667" s="274" t="s">
        <v>268</v>
      </c>
      <c r="S667" s="274" t="s">
        <v>268</v>
      </c>
      <c r="T667" s="274" t="s">
        <v>268</v>
      </c>
      <c r="U667" s="274" t="s">
        <v>268</v>
      </c>
      <c r="V667" s="274" t="s">
        <v>268</v>
      </c>
      <c r="W667" s="274" t="s">
        <v>5772</v>
      </c>
      <c r="X667" s="274" t="s">
        <v>1830</v>
      </c>
      <c r="Y667" s="274" t="s">
        <v>282</v>
      </c>
      <c r="Z667" s="274" t="s">
        <v>268</v>
      </c>
      <c r="AA667" s="274" t="s">
        <v>268</v>
      </c>
      <c r="AB667" s="274" t="s">
        <v>268</v>
      </c>
      <c r="AC667" s="274" t="s">
        <v>268</v>
      </c>
      <c r="AD667" s="274" t="s">
        <v>268</v>
      </c>
      <c r="AE667" s="274" t="s">
        <v>287</v>
      </c>
      <c r="AF667" s="274" t="s">
        <v>1811</v>
      </c>
      <c r="AG667" s="274" t="s">
        <v>875</v>
      </c>
      <c r="AH667" s="274" t="s">
        <v>1831</v>
      </c>
      <c r="AI667" s="274" t="s">
        <v>795</v>
      </c>
      <c r="AJ667" s="274" t="s">
        <v>268</v>
      </c>
      <c r="AK667" s="274" t="s">
        <v>1021</v>
      </c>
      <c r="AL667" s="274" t="s">
        <v>268</v>
      </c>
      <c r="AM667" s="274" t="s">
        <v>288</v>
      </c>
      <c r="AN667" s="274" t="s">
        <v>268</v>
      </c>
      <c r="AO667" s="274" t="s">
        <v>268</v>
      </c>
      <c r="AP667" s="274" t="s">
        <v>268</v>
      </c>
      <c r="AQ667" s="274" t="s">
        <v>268</v>
      </c>
      <c r="AR667" s="274" t="s">
        <v>268</v>
      </c>
      <c r="AS667" s="274" t="s">
        <v>268</v>
      </c>
      <c r="AT667" s="274" t="s">
        <v>268</v>
      </c>
      <c r="AU667" s="274" t="s">
        <v>268</v>
      </c>
      <c r="AV667" s="274" t="s">
        <v>268</v>
      </c>
      <c r="AW667" s="274" t="s">
        <v>268</v>
      </c>
      <c r="AX667" s="274" t="s">
        <v>268</v>
      </c>
      <c r="AY667" s="274" t="s">
        <v>268</v>
      </c>
      <c r="AZ667" s="274" t="s">
        <v>268</v>
      </c>
      <c r="BA667" s="274" t="s">
        <v>268</v>
      </c>
      <c r="BB667" s="274" t="s">
        <v>268</v>
      </c>
      <c r="BC667" s="274" t="s">
        <v>268</v>
      </c>
      <c r="BD667" s="274" t="s">
        <v>268</v>
      </c>
      <c r="BE667" s="274" t="s">
        <v>268</v>
      </c>
      <c r="BF667" s="274" t="s">
        <v>268</v>
      </c>
      <c r="BG667" s="274" t="s">
        <v>268</v>
      </c>
      <c r="BH667" s="274" t="s">
        <v>268</v>
      </c>
      <c r="BI667" s="274" t="s">
        <v>268</v>
      </c>
      <c r="BJ667" s="274" t="s">
        <v>268</v>
      </c>
      <c r="BK667" s="274" t="s">
        <v>268</v>
      </c>
      <c r="BL667" s="274" t="s">
        <v>268</v>
      </c>
      <c r="BM667" s="274" t="s">
        <v>268</v>
      </c>
      <c r="BN667" s="274" t="s">
        <v>268</v>
      </c>
      <c r="BO667" s="274" t="s">
        <v>268</v>
      </c>
      <c r="BP667" s="274" t="s">
        <v>268</v>
      </c>
      <c r="BQ667" s="274" t="s">
        <v>268</v>
      </c>
      <c r="BR667" s="274" t="s">
        <v>268</v>
      </c>
      <c r="BS667" s="274" t="s">
        <v>268</v>
      </c>
      <c r="BT667" s="274" t="s">
        <v>268</v>
      </c>
      <c r="BU667" s="274" t="s">
        <v>268</v>
      </c>
      <c r="BV667" s="274" t="s">
        <v>268</v>
      </c>
      <c r="BW667" s="274" t="s">
        <v>268</v>
      </c>
      <c r="BX667" s="274" t="s">
        <v>268</v>
      </c>
      <c r="BY667" s="295">
        <v>69</v>
      </c>
      <c r="BZ667" s="295">
        <v>69</v>
      </c>
      <c r="CA667" s="298" t="s">
        <v>142</v>
      </c>
      <c r="CB667" s="297">
        <v>122</v>
      </c>
      <c r="CC667" s="284">
        <f t="shared" si="42"/>
        <v>0</v>
      </c>
      <c r="CD667" s="295">
        <f t="shared" si="43"/>
        <v>69</v>
      </c>
      <c r="CE667" s="284">
        <f t="shared" si="44"/>
        <v>0</v>
      </c>
      <c r="CF667" s="295">
        <f t="shared" si="45"/>
        <v>1</v>
      </c>
      <c r="CG667" s="274" t="s">
        <v>876</v>
      </c>
      <c r="CH667" s="274" t="s">
        <v>268</v>
      </c>
      <c r="CI667" s="274" t="s">
        <v>268</v>
      </c>
      <c r="CJ667" s="298" t="s">
        <v>275</v>
      </c>
      <c r="CK667" s="297">
        <v>3</v>
      </c>
      <c r="CL667" s="274" t="s">
        <v>268</v>
      </c>
      <c r="CM667" s="274" t="s">
        <v>268</v>
      </c>
      <c r="CN667" s="274" t="s">
        <v>268</v>
      </c>
      <c r="CO667" s="274" t="s">
        <v>268</v>
      </c>
      <c r="CP667" s="274" t="s">
        <v>268</v>
      </c>
      <c r="CQ667" s="274" t="s">
        <v>268</v>
      </c>
      <c r="CR667" s="274" t="s">
        <v>877</v>
      </c>
      <c r="CS667" s="274">
        <v>102.69</v>
      </c>
      <c r="CT667" s="274" t="s">
        <v>268</v>
      </c>
      <c r="CU667" s="274">
        <v>102.69</v>
      </c>
      <c r="CV667" s="274">
        <v>365</v>
      </c>
      <c r="CW667" s="274" t="s">
        <v>878</v>
      </c>
      <c r="CX667" s="274" t="s">
        <v>835</v>
      </c>
      <c r="CY667" s="274" t="s">
        <v>836</v>
      </c>
      <c r="CZ667" s="274" t="s">
        <v>837</v>
      </c>
      <c r="DA667" s="274" t="s">
        <v>268</v>
      </c>
      <c r="DB667" s="274" t="s">
        <v>268</v>
      </c>
      <c r="DC667" s="274" t="s">
        <v>268</v>
      </c>
      <c r="DD667" s="274" t="s">
        <v>268</v>
      </c>
      <c r="DE667" s="274" t="s">
        <v>268</v>
      </c>
      <c r="DF667" s="274" t="s">
        <v>268</v>
      </c>
      <c r="DG667" s="299">
        <f>IFERROR(IF(CA667="D",IF(CK667="A dispo.",CD667*VLOOKUP('DATI INPUT'!$F$27,TARIFFE_UD,2,FALSE),CD667*VLOOKUP(CK667,TARIFFE_UD,2,FALSE)),CD667*VLOOKUP(CB667-100,TARIFFE_UND,2,FALSE)),0)</f>
        <v>54.644577516017677</v>
      </c>
      <c r="DH667" s="299">
        <f>IFERROR(IF(CA667="D",IF(CK667="A dispo.",CF667*VLOOKUP('DATI INPUT'!$F$27,TARIFFE_UD,3,FALSE),CF667*VLOOKUP(CK667,TARIFFE_UD,3,FALSE)),CF667*VLOOKUP(CB667-100,TARIFFE_UND,3,FALSE)),0)</f>
        <v>60.367780403072892</v>
      </c>
    </row>
    <row r="668" spans="1:112" x14ac:dyDescent="0.25">
      <c r="A668" s="274" t="s">
        <v>5773</v>
      </c>
      <c r="B668" s="274" t="s">
        <v>5767</v>
      </c>
      <c r="C668" s="274" t="s">
        <v>1472</v>
      </c>
      <c r="D668" s="274" t="s">
        <v>5769</v>
      </c>
      <c r="E668" s="274" t="s">
        <v>268</v>
      </c>
      <c r="F668" s="274" t="s">
        <v>156</v>
      </c>
      <c r="G668" s="274" t="s">
        <v>5770</v>
      </c>
      <c r="H668" s="274" t="s">
        <v>967</v>
      </c>
      <c r="I668" s="274" t="s">
        <v>359</v>
      </c>
      <c r="J668" s="274" t="s">
        <v>156</v>
      </c>
      <c r="K668" s="274" t="s">
        <v>5771</v>
      </c>
      <c r="L668" s="274" t="s">
        <v>960</v>
      </c>
      <c r="M668" s="274" t="s">
        <v>5772</v>
      </c>
      <c r="N668" s="274" t="s">
        <v>984</v>
      </c>
      <c r="O668" s="274" t="s">
        <v>873</v>
      </c>
      <c r="P668" s="274" t="s">
        <v>1830</v>
      </c>
      <c r="Q668" s="274" t="s">
        <v>282</v>
      </c>
      <c r="R668" s="274" t="s">
        <v>268</v>
      </c>
      <c r="S668" s="274" t="s">
        <v>268</v>
      </c>
      <c r="T668" s="274" t="s">
        <v>268</v>
      </c>
      <c r="U668" s="274" t="s">
        <v>268</v>
      </c>
      <c r="V668" s="274" t="s">
        <v>268</v>
      </c>
      <c r="W668" s="274" t="s">
        <v>5772</v>
      </c>
      <c r="X668" s="274" t="s">
        <v>1830</v>
      </c>
      <c r="Y668" s="274" t="s">
        <v>282</v>
      </c>
      <c r="Z668" s="274" t="s">
        <v>268</v>
      </c>
      <c r="AA668" s="274" t="s">
        <v>268</v>
      </c>
      <c r="AB668" s="274" t="s">
        <v>268</v>
      </c>
      <c r="AC668" s="274" t="s">
        <v>268</v>
      </c>
      <c r="AD668" s="274" t="s">
        <v>268</v>
      </c>
      <c r="AE668" s="274" t="s">
        <v>287</v>
      </c>
      <c r="AF668" s="274" t="s">
        <v>1811</v>
      </c>
      <c r="AG668" s="274" t="s">
        <v>875</v>
      </c>
      <c r="AH668" s="274" t="s">
        <v>1831</v>
      </c>
      <c r="AI668" s="274" t="s">
        <v>795</v>
      </c>
      <c r="AJ668" s="274" t="s">
        <v>268</v>
      </c>
      <c r="AK668" s="274" t="s">
        <v>2746</v>
      </c>
      <c r="AL668" s="274" t="s">
        <v>268</v>
      </c>
      <c r="AM668" s="274" t="s">
        <v>288</v>
      </c>
      <c r="AN668" s="274" t="s">
        <v>268</v>
      </c>
      <c r="AO668" s="274" t="s">
        <v>268</v>
      </c>
      <c r="AP668" s="274" t="s">
        <v>268</v>
      </c>
      <c r="AQ668" s="274" t="s">
        <v>268</v>
      </c>
      <c r="AR668" s="274" t="s">
        <v>268</v>
      </c>
      <c r="AS668" s="274" t="s">
        <v>268</v>
      </c>
      <c r="AT668" s="274" t="s">
        <v>268</v>
      </c>
      <c r="AU668" s="274" t="s">
        <v>268</v>
      </c>
      <c r="AV668" s="274" t="s">
        <v>268</v>
      </c>
      <c r="AW668" s="274" t="s">
        <v>268</v>
      </c>
      <c r="AX668" s="274" t="s">
        <v>268</v>
      </c>
      <c r="AY668" s="274" t="s">
        <v>268</v>
      </c>
      <c r="AZ668" s="274" t="s">
        <v>268</v>
      </c>
      <c r="BA668" s="274" t="s">
        <v>268</v>
      </c>
      <c r="BB668" s="274" t="s">
        <v>268</v>
      </c>
      <c r="BC668" s="274" t="s">
        <v>268</v>
      </c>
      <c r="BD668" s="274" t="s">
        <v>268</v>
      </c>
      <c r="BE668" s="274" t="s">
        <v>268</v>
      </c>
      <c r="BF668" s="274" t="s">
        <v>268</v>
      </c>
      <c r="BG668" s="274" t="s">
        <v>268</v>
      </c>
      <c r="BH668" s="274" t="s">
        <v>268</v>
      </c>
      <c r="BI668" s="274" t="s">
        <v>268</v>
      </c>
      <c r="BJ668" s="274" t="s">
        <v>268</v>
      </c>
      <c r="BK668" s="274" t="s">
        <v>268</v>
      </c>
      <c r="BL668" s="274" t="s">
        <v>268</v>
      </c>
      <c r="BM668" s="274" t="s">
        <v>268</v>
      </c>
      <c r="BN668" s="274" t="s">
        <v>268</v>
      </c>
      <c r="BO668" s="274" t="s">
        <v>268</v>
      </c>
      <c r="BP668" s="274" t="s">
        <v>268</v>
      </c>
      <c r="BQ668" s="274" t="s">
        <v>268</v>
      </c>
      <c r="BR668" s="274" t="s">
        <v>268</v>
      </c>
      <c r="BS668" s="274" t="s">
        <v>268</v>
      </c>
      <c r="BT668" s="274" t="s">
        <v>268</v>
      </c>
      <c r="BU668" s="274" t="s">
        <v>268</v>
      </c>
      <c r="BV668" s="274" t="s">
        <v>268</v>
      </c>
      <c r="BW668" s="274" t="s">
        <v>268</v>
      </c>
      <c r="BX668" s="274" t="s">
        <v>268</v>
      </c>
      <c r="BY668" s="295">
        <v>66</v>
      </c>
      <c r="BZ668" s="295">
        <v>66</v>
      </c>
      <c r="CA668" s="298" t="s">
        <v>142</v>
      </c>
      <c r="CB668" s="297">
        <v>122</v>
      </c>
      <c r="CC668" s="284">
        <f t="shared" si="42"/>
        <v>0</v>
      </c>
      <c r="CD668" s="295">
        <f t="shared" si="43"/>
        <v>66</v>
      </c>
      <c r="CE668" s="284">
        <f t="shared" si="44"/>
        <v>0</v>
      </c>
      <c r="CF668" s="295">
        <f t="shared" si="45"/>
        <v>1</v>
      </c>
      <c r="CG668" s="274" t="s">
        <v>876</v>
      </c>
      <c r="CH668" s="274" t="s">
        <v>268</v>
      </c>
      <c r="CI668" s="274" t="s">
        <v>268</v>
      </c>
      <c r="CJ668" s="298" t="s">
        <v>271</v>
      </c>
      <c r="CK668" s="297">
        <v>1</v>
      </c>
      <c r="CL668" s="274" t="s">
        <v>268</v>
      </c>
      <c r="CM668" s="274" t="s">
        <v>268</v>
      </c>
      <c r="CN668" s="274" t="s">
        <v>268</v>
      </c>
      <c r="CO668" s="274" t="s">
        <v>268</v>
      </c>
      <c r="CP668" s="274" t="s">
        <v>268</v>
      </c>
      <c r="CQ668" s="274" t="s">
        <v>268</v>
      </c>
      <c r="CR668" s="274" t="s">
        <v>877</v>
      </c>
      <c r="CS668" s="274">
        <v>42.36</v>
      </c>
      <c r="CT668" s="274" t="s">
        <v>268</v>
      </c>
      <c r="CU668" s="274">
        <v>42.36</v>
      </c>
      <c r="CV668" s="274">
        <v>365</v>
      </c>
      <c r="CW668" s="274" t="s">
        <v>878</v>
      </c>
      <c r="CX668" s="274" t="s">
        <v>835</v>
      </c>
      <c r="CY668" s="274" t="s">
        <v>836</v>
      </c>
      <c r="CZ668" s="274" t="s">
        <v>837</v>
      </c>
      <c r="DA668" s="274" t="s">
        <v>268</v>
      </c>
      <c r="DB668" s="274" t="s">
        <v>268</v>
      </c>
      <c r="DC668" s="274" t="s">
        <v>268</v>
      </c>
      <c r="DD668" s="274" t="s">
        <v>268</v>
      </c>
      <c r="DE668" s="274" t="s">
        <v>268</v>
      </c>
      <c r="DF668" s="274" t="s">
        <v>268</v>
      </c>
      <c r="DG668" s="299">
        <f>IFERROR(IF(CA668="D",IF(CK668="A dispo.",CD668*VLOOKUP('DATI INPUT'!$F$27,TARIFFE_UD,2,FALSE),CD668*VLOOKUP(CK668,TARIFFE_UD,2,FALSE)),CD668*VLOOKUP(CB668-100,TARIFFE_UND,2,FALSE)),0)</f>
        <v>40.653453804187066</v>
      </c>
      <c r="DH668" s="299">
        <f>IFERROR(IF(CA668="D",IF(CK668="A dispo.",CF668*VLOOKUP('DATI INPUT'!$F$27,TARIFFE_UD,3,FALSE),CF668*VLOOKUP(CK668,TARIFFE_UD,3,FALSE)),CF668*VLOOKUP(CB668-100,TARIFFE_UND,3,FALSE)),0)</f>
        <v>15.164853048114928</v>
      </c>
    </row>
    <row r="669" spans="1:112" x14ac:dyDescent="0.25">
      <c r="A669" s="274" t="s">
        <v>5774</v>
      </c>
      <c r="B669" s="274" t="s">
        <v>5775</v>
      </c>
      <c r="C669" s="274" t="s">
        <v>1004</v>
      </c>
      <c r="D669" s="274" t="s">
        <v>5776</v>
      </c>
      <c r="E669" s="274" t="s">
        <v>268</v>
      </c>
      <c r="F669" s="274" t="s">
        <v>156</v>
      </c>
      <c r="G669" s="274" t="s">
        <v>5777</v>
      </c>
      <c r="H669" s="274" t="s">
        <v>1372</v>
      </c>
      <c r="I669" s="274" t="s">
        <v>5778</v>
      </c>
      <c r="J669" s="274" t="s">
        <v>156</v>
      </c>
      <c r="K669" s="274" t="s">
        <v>5779</v>
      </c>
      <c r="L669" s="274" t="s">
        <v>871</v>
      </c>
      <c r="M669" s="274" t="s">
        <v>5780</v>
      </c>
      <c r="N669" s="274" t="s">
        <v>984</v>
      </c>
      <c r="O669" s="274" t="s">
        <v>873</v>
      </c>
      <c r="P669" s="274" t="s">
        <v>3006</v>
      </c>
      <c r="Q669" s="274" t="s">
        <v>280</v>
      </c>
      <c r="R669" s="274" t="s">
        <v>154</v>
      </c>
      <c r="S669" s="274" t="s">
        <v>268</v>
      </c>
      <c r="T669" s="274" t="s">
        <v>268</v>
      </c>
      <c r="U669" s="274" t="s">
        <v>268</v>
      </c>
      <c r="V669" s="274" t="s">
        <v>268</v>
      </c>
      <c r="W669" s="274" t="s">
        <v>5781</v>
      </c>
      <c r="X669" s="274" t="s">
        <v>1922</v>
      </c>
      <c r="Y669" s="274" t="s">
        <v>309</v>
      </c>
      <c r="Z669" s="274" t="s">
        <v>268</v>
      </c>
      <c r="AA669" s="274" t="s">
        <v>268</v>
      </c>
      <c r="AB669" s="274" t="s">
        <v>268</v>
      </c>
      <c r="AC669" s="274" t="s">
        <v>268</v>
      </c>
      <c r="AD669" s="274" t="s">
        <v>268</v>
      </c>
      <c r="AE669" s="274" t="s">
        <v>287</v>
      </c>
      <c r="AF669" s="274" t="s">
        <v>1811</v>
      </c>
      <c r="AG669" s="274" t="s">
        <v>875</v>
      </c>
      <c r="AH669" s="274" t="s">
        <v>1812</v>
      </c>
      <c r="AI669" s="274" t="s">
        <v>933</v>
      </c>
      <c r="AJ669" s="274" t="s">
        <v>268</v>
      </c>
      <c r="AK669" s="274" t="s">
        <v>381</v>
      </c>
      <c r="AL669" s="274" t="s">
        <v>268</v>
      </c>
      <c r="AM669" s="274" t="s">
        <v>268</v>
      </c>
      <c r="AN669" s="274" t="s">
        <v>268</v>
      </c>
      <c r="AO669" s="274" t="s">
        <v>268</v>
      </c>
      <c r="AP669" s="274" t="s">
        <v>268</v>
      </c>
      <c r="AQ669" s="274" t="s">
        <v>268</v>
      </c>
      <c r="AR669" s="274" t="s">
        <v>268</v>
      </c>
      <c r="AS669" s="274" t="s">
        <v>268</v>
      </c>
      <c r="AT669" s="274" t="s">
        <v>268</v>
      </c>
      <c r="AU669" s="274" t="s">
        <v>268</v>
      </c>
      <c r="AV669" s="274" t="s">
        <v>268</v>
      </c>
      <c r="AW669" s="274" t="s">
        <v>268</v>
      </c>
      <c r="AX669" s="274" t="s">
        <v>268</v>
      </c>
      <c r="AY669" s="274" t="s">
        <v>268</v>
      </c>
      <c r="AZ669" s="274" t="s">
        <v>268</v>
      </c>
      <c r="BA669" s="274" t="s">
        <v>268</v>
      </c>
      <c r="BB669" s="274" t="s">
        <v>268</v>
      </c>
      <c r="BC669" s="274" t="s">
        <v>268</v>
      </c>
      <c r="BD669" s="274" t="s">
        <v>268</v>
      </c>
      <c r="BE669" s="274" t="s">
        <v>268</v>
      </c>
      <c r="BF669" s="274" t="s">
        <v>268</v>
      </c>
      <c r="BG669" s="274" t="s">
        <v>268</v>
      </c>
      <c r="BH669" s="274" t="s">
        <v>268</v>
      </c>
      <c r="BI669" s="274" t="s">
        <v>268</v>
      </c>
      <c r="BJ669" s="274" t="s">
        <v>268</v>
      </c>
      <c r="BK669" s="274" t="s">
        <v>268</v>
      </c>
      <c r="BL669" s="274" t="s">
        <v>268</v>
      </c>
      <c r="BM669" s="274" t="s">
        <v>268</v>
      </c>
      <c r="BN669" s="274" t="s">
        <v>268</v>
      </c>
      <c r="BO669" s="274" t="s">
        <v>268</v>
      </c>
      <c r="BP669" s="274" t="s">
        <v>268</v>
      </c>
      <c r="BQ669" s="274" t="s">
        <v>268</v>
      </c>
      <c r="BR669" s="274" t="s">
        <v>268</v>
      </c>
      <c r="BS669" s="274" t="s">
        <v>268</v>
      </c>
      <c r="BT669" s="274" t="s">
        <v>268</v>
      </c>
      <c r="BU669" s="274" t="s">
        <v>268</v>
      </c>
      <c r="BV669" s="274" t="s">
        <v>268</v>
      </c>
      <c r="BW669" s="274" t="s">
        <v>268</v>
      </c>
      <c r="BX669" s="274" t="s">
        <v>268</v>
      </c>
      <c r="BY669" s="295">
        <v>61.44</v>
      </c>
      <c r="BZ669" s="295">
        <v>61.44</v>
      </c>
      <c r="CA669" s="298" t="s">
        <v>142</v>
      </c>
      <c r="CB669" s="297">
        <v>122</v>
      </c>
      <c r="CC669" s="284">
        <f t="shared" si="42"/>
        <v>0</v>
      </c>
      <c r="CD669" s="295">
        <f t="shared" si="43"/>
        <v>61.440000000000005</v>
      </c>
      <c r="CE669" s="284">
        <f t="shared" si="44"/>
        <v>0</v>
      </c>
      <c r="CF669" s="295">
        <f t="shared" si="45"/>
        <v>1</v>
      </c>
      <c r="CG669" s="274" t="s">
        <v>876</v>
      </c>
      <c r="CH669" s="274" t="s">
        <v>268</v>
      </c>
      <c r="CI669" s="274" t="s">
        <v>268</v>
      </c>
      <c r="CJ669" s="298" t="s">
        <v>271</v>
      </c>
      <c r="CK669" s="297">
        <v>1</v>
      </c>
      <c r="CL669" s="274" t="s">
        <v>268</v>
      </c>
      <c r="CM669" s="274" t="s">
        <v>268</v>
      </c>
      <c r="CN669" s="274" t="s">
        <v>268</v>
      </c>
      <c r="CO669" s="274" t="s">
        <v>268</v>
      </c>
      <c r="CP669" s="274" t="s">
        <v>268</v>
      </c>
      <c r="CQ669" s="274" t="s">
        <v>268</v>
      </c>
      <c r="CR669" s="274" t="s">
        <v>877</v>
      </c>
      <c r="CS669" s="274">
        <v>40.630000000000003</v>
      </c>
      <c r="CT669" s="274" t="s">
        <v>268</v>
      </c>
      <c r="CU669" s="274">
        <v>40.630000000000003</v>
      </c>
      <c r="CV669" s="274">
        <v>365</v>
      </c>
      <c r="CW669" s="274" t="s">
        <v>878</v>
      </c>
      <c r="CX669" s="274" t="s">
        <v>835</v>
      </c>
      <c r="CY669" s="274" t="s">
        <v>836</v>
      </c>
      <c r="CZ669" s="274" t="s">
        <v>837</v>
      </c>
      <c r="DA669" s="274" t="s">
        <v>268</v>
      </c>
      <c r="DB669" s="274" t="s">
        <v>268</v>
      </c>
      <c r="DC669" s="274" t="s">
        <v>268</v>
      </c>
      <c r="DD669" s="274" t="s">
        <v>268</v>
      </c>
      <c r="DE669" s="274" t="s">
        <v>268</v>
      </c>
      <c r="DF669" s="274" t="s">
        <v>268</v>
      </c>
      <c r="DG669" s="299">
        <f>IFERROR(IF(CA669="D",IF(CK669="A dispo.",CD669*VLOOKUP('DATI INPUT'!$F$27,TARIFFE_UD,2,FALSE),CD669*VLOOKUP(CK669,TARIFFE_UD,2,FALSE)),CD669*VLOOKUP(CB669-100,TARIFFE_UND,2,FALSE)),0)</f>
        <v>37.844669723170512</v>
      </c>
      <c r="DH669" s="299">
        <f>IFERROR(IF(CA669="D",IF(CK669="A dispo.",CF669*VLOOKUP('DATI INPUT'!$F$27,TARIFFE_UD,3,FALSE),CF669*VLOOKUP(CK669,TARIFFE_UD,3,FALSE)),CF669*VLOOKUP(CB669-100,TARIFFE_UND,3,FALSE)),0)</f>
        <v>15.164853048114928</v>
      </c>
    </row>
    <row r="670" spans="1:112" hidden="1" x14ac:dyDescent="0.25">
      <c r="A670" s="274" t="s">
        <v>5782</v>
      </c>
      <c r="B670" s="274" t="s">
        <v>5783</v>
      </c>
      <c r="C670" s="274" t="s">
        <v>1473</v>
      </c>
      <c r="D670" s="274" t="s">
        <v>5784</v>
      </c>
      <c r="E670" s="274" t="s">
        <v>268</v>
      </c>
      <c r="F670" s="274" t="s">
        <v>156</v>
      </c>
      <c r="G670" s="274" t="s">
        <v>5785</v>
      </c>
      <c r="H670" s="274" t="s">
        <v>1372</v>
      </c>
      <c r="I670" s="274" t="s">
        <v>616</v>
      </c>
      <c r="J670" s="274" t="s">
        <v>156</v>
      </c>
      <c r="K670" s="274" t="s">
        <v>5786</v>
      </c>
      <c r="L670" s="274" t="s">
        <v>960</v>
      </c>
      <c r="M670" s="274" t="s">
        <v>5787</v>
      </c>
      <c r="N670" s="274" t="s">
        <v>303</v>
      </c>
      <c r="O670" s="274" t="s">
        <v>1273</v>
      </c>
      <c r="P670" s="274" t="s">
        <v>5788</v>
      </c>
      <c r="Q670" s="274" t="s">
        <v>276</v>
      </c>
      <c r="R670" s="274" t="s">
        <v>268</v>
      </c>
      <c r="S670" s="274" t="s">
        <v>268</v>
      </c>
      <c r="T670" s="274" t="s">
        <v>268</v>
      </c>
      <c r="U670" s="274" t="s">
        <v>268</v>
      </c>
      <c r="V670" s="274" t="s">
        <v>268</v>
      </c>
      <c r="W670" s="274" t="s">
        <v>5789</v>
      </c>
      <c r="X670" s="274" t="s">
        <v>887</v>
      </c>
      <c r="Y670" s="274" t="s">
        <v>494</v>
      </c>
      <c r="Z670" s="274" t="s">
        <v>268</v>
      </c>
      <c r="AA670" s="274" t="s">
        <v>268</v>
      </c>
      <c r="AB670" s="274" t="s">
        <v>268</v>
      </c>
      <c r="AC670" s="274" t="s">
        <v>268</v>
      </c>
      <c r="AD670" s="274" t="s">
        <v>268</v>
      </c>
      <c r="AE670" s="274" t="s">
        <v>287</v>
      </c>
      <c r="AF670" s="274" t="s">
        <v>1811</v>
      </c>
      <c r="AG670" s="274" t="s">
        <v>875</v>
      </c>
      <c r="AH670" s="274" t="s">
        <v>1848</v>
      </c>
      <c r="AI670" s="274" t="s">
        <v>750</v>
      </c>
      <c r="AJ670" s="274" t="s">
        <v>268</v>
      </c>
      <c r="AK670" s="274" t="s">
        <v>377</v>
      </c>
      <c r="AL670" s="274" t="s">
        <v>268</v>
      </c>
      <c r="AM670" s="274" t="s">
        <v>355</v>
      </c>
      <c r="AN670" s="274" t="s">
        <v>268</v>
      </c>
      <c r="AO670" s="274" t="s">
        <v>268</v>
      </c>
      <c r="AP670" s="274" t="s">
        <v>268</v>
      </c>
      <c r="AQ670" s="274" t="s">
        <v>268</v>
      </c>
      <c r="AR670" s="274" t="s">
        <v>268</v>
      </c>
      <c r="AS670" s="274" t="s">
        <v>268</v>
      </c>
      <c r="AT670" s="274" t="s">
        <v>268</v>
      </c>
      <c r="AU670" s="274" t="s">
        <v>268</v>
      </c>
      <c r="AV670" s="274" t="s">
        <v>268</v>
      </c>
      <c r="AW670" s="274" t="s">
        <v>268</v>
      </c>
      <c r="AX670" s="274" t="s">
        <v>268</v>
      </c>
      <c r="AY670" s="274" t="s">
        <v>268</v>
      </c>
      <c r="AZ670" s="274" t="s">
        <v>268</v>
      </c>
      <c r="BA670" s="274" t="s">
        <v>268</v>
      </c>
      <c r="BB670" s="274" t="s">
        <v>268</v>
      </c>
      <c r="BC670" s="274" t="s">
        <v>268</v>
      </c>
      <c r="BD670" s="274" t="s">
        <v>268</v>
      </c>
      <c r="BE670" s="274" t="s">
        <v>268</v>
      </c>
      <c r="BF670" s="274" t="s">
        <v>268</v>
      </c>
      <c r="BG670" s="274" t="s">
        <v>268</v>
      </c>
      <c r="BH670" s="274" t="s">
        <v>268</v>
      </c>
      <c r="BI670" s="274" t="s">
        <v>268</v>
      </c>
      <c r="BJ670" s="274" t="s">
        <v>268</v>
      </c>
      <c r="BK670" s="274" t="s">
        <v>268</v>
      </c>
      <c r="BL670" s="274" t="s">
        <v>268</v>
      </c>
      <c r="BM670" s="274" t="s">
        <v>268</v>
      </c>
      <c r="BN670" s="274" t="s">
        <v>268</v>
      </c>
      <c r="BO670" s="274" t="s">
        <v>268</v>
      </c>
      <c r="BP670" s="274" t="s">
        <v>268</v>
      </c>
      <c r="BQ670" s="274" t="s">
        <v>268</v>
      </c>
      <c r="BR670" s="274" t="s">
        <v>268</v>
      </c>
      <c r="BS670" s="274" t="s">
        <v>268</v>
      </c>
      <c r="BT670" s="274" t="s">
        <v>268</v>
      </c>
      <c r="BU670" s="274" t="s">
        <v>268</v>
      </c>
      <c r="BV670" s="274" t="s">
        <v>268</v>
      </c>
      <c r="BW670" s="274" t="s">
        <v>268</v>
      </c>
      <c r="BX670" s="274" t="s">
        <v>268</v>
      </c>
      <c r="BY670" s="295">
        <v>75</v>
      </c>
      <c r="BZ670" s="295">
        <v>75</v>
      </c>
      <c r="CA670" s="298" t="s">
        <v>142</v>
      </c>
      <c r="CB670" s="297">
        <v>122</v>
      </c>
      <c r="CC670" s="284">
        <f t="shared" si="42"/>
        <v>0</v>
      </c>
      <c r="CD670" s="295">
        <f t="shared" si="43"/>
        <v>75</v>
      </c>
      <c r="CE670" s="284">
        <f t="shared" si="44"/>
        <v>0</v>
      </c>
      <c r="CF670" s="295">
        <f t="shared" si="45"/>
        <v>1</v>
      </c>
      <c r="CG670" s="274" t="s">
        <v>876</v>
      </c>
      <c r="CH670" s="274" t="s">
        <v>268</v>
      </c>
      <c r="CI670" s="274" t="s">
        <v>268</v>
      </c>
      <c r="CJ670" s="298" t="s">
        <v>268</v>
      </c>
      <c r="CK670" s="298" t="s">
        <v>736</v>
      </c>
      <c r="CL670" s="274" t="s">
        <v>268</v>
      </c>
      <c r="CM670" s="274" t="s">
        <v>268</v>
      </c>
      <c r="CN670" s="274" t="s">
        <v>268</v>
      </c>
      <c r="CO670" s="274" t="s">
        <v>268</v>
      </c>
      <c r="CP670" s="274" t="s">
        <v>268</v>
      </c>
      <c r="CQ670" s="274" t="s">
        <v>268</v>
      </c>
      <c r="CR670" s="274" t="s">
        <v>877</v>
      </c>
      <c r="CS670" s="274">
        <v>89.31</v>
      </c>
      <c r="CT670" s="274" t="s">
        <v>268</v>
      </c>
      <c r="CU670" s="274">
        <v>89.31</v>
      </c>
      <c r="CV670" s="274">
        <v>365</v>
      </c>
      <c r="CW670" s="274" t="s">
        <v>878</v>
      </c>
      <c r="CX670" s="274" t="s">
        <v>835</v>
      </c>
      <c r="CY670" s="274" t="s">
        <v>836</v>
      </c>
      <c r="CZ670" s="274" t="s">
        <v>837</v>
      </c>
      <c r="DA670" s="274" t="s">
        <v>268</v>
      </c>
      <c r="DB670" s="274" t="s">
        <v>268</v>
      </c>
      <c r="DC670" s="274" t="s">
        <v>268</v>
      </c>
      <c r="DD670" s="274" t="s">
        <v>268</v>
      </c>
      <c r="DE670" s="274" t="s">
        <v>268</v>
      </c>
      <c r="DF670" s="274" t="s">
        <v>268</v>
      </c>
      <c r="DG670" s="299">
        <f>IFERROR(IF(CA670="D",IF(CK670="A dispo.",CD670*VLOOKUP('DATI INPUT'!$F$27,TARIFFE_UD,2,FALSE),CD670*VLOOKUP(CK670,TARIFFE_UD,2,FALSE)),CD670*VLOOKUP(CB670-100,TARIFFE_UND,2,FALSE)),0)</f>
        <v>59.396279908714867</v>
      </c>
      <c r="DH670" s="299">
        <f>IFERROR(IF(CA670="D",IF(CK670="A dispo.",CF670*VLOOKUP('DATI INPUT'!$F$27,TARIFFE_UD,3,FALSE),CF670*VLOOKUP(CK670,TARIFFE_UD,3,FALSE)),CF670*VLOOKUP(CB670-100,TARIFFE_UND,3,FALSE)),0)</f>
        <v>60.367780403072892</v>
      </c>
    </row>
    <row r="671" spans="1:112" hidden="1" x14ac:dyDescent="0.25">
      <c r="A671" s="274" t="s">
        <v>5790</v>
      </c>
      <c r="B671" s="274" t="s">
        <v>5783</v>
      </c>
      <c r="C671" s="274" t="s">
        <v>5791</v>
      </c>
      <c r="D671" s="274" t="s">
        <v>5784</v>
      </c>
      <c r="E671" s="274" t="s">
        <v>268</v>
      </c>
      <c r="F671" s="274" t="s">
        <v>156</v>
      </c>
      <c r="G671" s="274" t="s">
        <v>5785</v>
      </c>
      <c r="H671" s="274" t="s">
        <v>1372</v>
      </c>
      <c r="I671" s="274" t="s">
        <v>616</v>
      </c>
      <c r="J671" s="274" t="s">
        <v>156</v>
      </c>
      <c r="K671" s="274" t="s">
        <v>5786</v>
      </c>
      <c r="L671" s="274" t="s">
        <v>960</v>
      </c>
      <c r="M671" s="274" t="s">
        <v>5787</v>
      </c>
      <c r="N671" s="274" t="s">
        <v>303</v>
      </c>
      <c r="O671" s="274" t="s">
        <v>1273</v>
      </c>
      <c r="P671" s="274" t="s">
        <v>5788</v>
      </c>
      <c r="Q671" s="274" t="s">
        <v>276</v>
      </c>
      <c r="R671" s="274" t="s">
        <v>268</v>
      </c>
      <c r="S671" s="274" t="s">
        <v>268</v>
      </c>
      <c r="T671" s="274" t="s">
        <v>268</v>
      </c>
      <c r="U671" s="274" t="s">
        <v>268</v>
      </c>
      <c r="V671" s="274" t="s">
        <v>268</v>
      </c>
      <c r="W671" s="274" t="s">
        <v>5789</v>
      </c>
      <c r="X671" s="274" t="s">
        <v>887</v>
      </c>
      <c r="Y671" s="274" t="s">
        <v>494</v>
      </c>
      <c r="Z671" s="274" t="s">
        <v>268</v>
      </c>
      <c r="AA671" s="274" t="s">
        <v>268</v>
      </c>
      <c r="AB671" s="274" t="s">
        <v>268</v>
      </c>
      <c r="AC671" s="274" t="s">
        <v>268</v>
      </c>
      <c r="AD671" s="274" t="s">
        <v>268</v>
      </c>
      <c r="AE671" s="274" t="s">
        <v>287</v>
      </c>
      <c r="AF671" s="274" t="s">
        <v>1811</v>
      </c>
      <c r="AG671" s="274" t="s">
        <v>875</v>
      </c>
      <c r="AH671" s="274" t="s">
        <v>1848</v>
      </c>
      <c r="AI671" s="274" t="s">
        <v>404</v>
      </c>
      <c r="AJ671" s="274" t="s">
        <v>268</v>
      </c>
      <c r="AK671" s="274" t="s">
        <v>395</v>
      </c>
      <c r="AL671" s="274" t="s">
        <v>268</v>
      </c>
      <c r="AM671" s="274" t="s">
        <v>353</v>
      </c>
      <c r="AN671" s="274" t="s">
        <v>268</v>
      </c>
      <c r="AO671" s="274" t="s">
        <v>268</v>
      </c>
      <c r="AP671" s="274" t="s">
        <v>268</v>
      </c>
      <c r="AQ671" s="274" t="s">
        <v>268</v>
      </c>
      <c r="AR671" s="274" t="s">
        <v>268</v>
      </c>
      <c r="AS671" s="274" t="s">
        <v>268</v>
      </c>
      <c r="AT671" s="274" t="s">
        <v>268</v>
      </c>
      <c r="AU671" s="274" t="s">
        <v>268</v>
      </c>
      <c r="AV671" s="274" t="s">
        <v>268</v>
      </c>
      <c r="AW671" s="274" t="s">
        <v>268</v>
      </c>
      <c r="AX671" s="274" t="s">
        <v>268</v>
      </c>
      <c r="AY671" s="274" t="s">
        <v>268</v>
      </c>
      <c r="AZ671" s="274" t="s">
        <v>268</v>
      </c>
      <c r="BA671" s="274" t="s">
        <v>268</v>
      </c>
      <c r="BB671" s="274" t="s">
        <v>268</v>
      </c>
      <c r="BC671" s="274" t="s">
        <v>268</v>
      </c>
      <c r="BD671" s="274" t="s">
        <v>268</v>
      </c>
      <c r="BE671" s="274" t="s">
        <v>268</v>
      </c>
      <c r="BF671" s="274" t="s">
        <v>268</v>
      </c>
      <c r="BG671" s="274" t="s">
        <v>268</v>
      </c>
      <c r="BH671" s="274" t="s">
        <v>268</v>
      </c>
      <c r="BI671" s="274" t="s">
        <v>268</v>
      </c>
      <c r="BJ671" s="274" t="s">
        <v>268</v>
      </c>
      <c r="BK671" s="274" t="s">
        <v>268</v>
      </c>
      <c r="BL671" s="274" t="s">
        <v>268</v>
      </c>
      <c r="BM671" s="274" t="s">
        <v>268</v>
      </c>
      <c r="BN671" s="274" t="s">
        <v>268</v>
      </c>
      <c r="BO671" s="274" t="s">
        <v>268</v>
      </c>
      <c r="BP671" s="274" t="s">
        <v>268</v>
      </c>
      <c r="BQ671" s="274" t="s">
        <v>268</v>
      </c>
      <c r="BR671" s="274" t="s">
        <v>268</v>
      </c>
      <c r="BS671" s="274" t="s">
        <v>268</v>
      </c>
      <c r="BT671" s="274" t="s">
        <v>268</v>
      </c>
      <c r="BU671" s="274" t="s">
        <v>268</v>
      </c>
      <c r="BV671" s="274" t="s">
        <v>268</v>
      </c>
      <c r="BW671" s="274" t="s">
        <v>268</v>
      </c>
      <c r="BX671" s="274" t="s">
        <v>268</v>
      </c>
      <c r="BY671" s="295">
        <v>5</v>
      </c>
      <c r="BZ671" s="295">
        <v>5</v>
      </c>
      <c r="CA671" s="298" t="s">
        <v>142</v>
      </c>
      <c r="CB671" s="297">
        <v>123</v>
      </c>
      <c r="CC671" s="284">
        <f t="shared" si="42"/>
        <v>0</v>
      </c>
      <c r="CD671" s="295">
        <f t="shared" si="43"/>
        <v>5</v>
      </c>
      <c r="CE671" s="284">
        <f t="shared" si="44"/>
        <v>1</v>
      </c>
      <c r="CF671" s="295">
        <f t="shared" si="45"/>
        <v>0</v>
      </c>
      <c r="CG671" s="274" t="s">
        <v>1817</v>
      </c>
      <c r="CH671" s="274" t="s">
        <v>268</v>
      </c>
      <c r="CI671" s="274" t="s">
        <v>268</v>
      </c>
      <c r="CJ671" s="298" t="s">
        <v>268</v>
      </c>
      <c r="CK671" s="298" t="s">
        <v>736</v>
      </c>
      <c r="CL671" s="274" t="s">
        <v>268</v>
      </c>
      <c r="CM671" s="274" t="s">
        <v>268</v>
      </c>
      <c r="CN671" s="274" t="s">
        <v>268</v>
      </c>
      <c r="CO671" s="274" t="s">
        <v>268</v>
      </c>
      <c r="CP671" s="274" t="s">
        <v>268</v>
      </c>
      <c r="CQ671" s="274" t="s">
        <v>268</v>
      </c>
      <c r="CR671" s="274" t="s">
        <v>877</v>
      </c>
      <c r="CS671" s="274">
        <v>2.4500000000000002</v>
      </c>
      <c r="CT671" s="274" t="s">
        <v>268</v>
      </c>
      <c r="CU671" s="274">
        <v>2.4500000000000002</v>
      </c>
      <c r="CV671" s="274">
        <v>365</v>
      </c>
      <c r="CW671" s="274" t="s">
        <v>878</v>
      </c>
      <c r="CX671" s="274" t="s">
        <v>835</v>
      </c>
      <c r="CY671" s="274" t="s">
        <v>836</v>
      </c>
      <c r="CZ671" s="274" t="s">
        <v>837</v>
      </c>
      <c r="DA671" s="274" t="s">
        <v>268</v>
      </c>
      <c r="DB671" s="274" t="s">
        <v>268</v>
      </c>
      <c r="DC671" s="274" t="s">
        <v>268</v>
      </c>
      <c r="DD671" s="274" t="s">
        <v>268</v>
      </c>
      <c r="DE671" s="274" t="s">
        <v>268</v>
      </c>
      <c r="DF671" s="274" t="s">
        <v>268</v>
      </c>
      <c r="DG671" s="299">
        <f>IFERROR(IF(CA671="D",IF(CK671="A dispo.",CD671*VLOOKUP('DATI INPUT'!$F$27,TARIFFE_UD,2,FALSE),CD671*VLOOKUP(CK671,TARIFFE_UD,2,FALSE)),CD671*VLOOKUP(CB671-100,TARIFFE_UND,2,FALSE)),0)</f>
        <v>3.9597519939143244</v>
      </c>
      <c r="DH671" s="299">
        <f>IFERROR(IF(CA671="D",IF(CK671="A dispo.",CF671*VLOOKUP('DATI INPUT'!$F$27,TARIFFE_UD,3,FALSE),CF671*VLOOKUP(CK671,TARIFFE_UD,3,FALSE)),CF671*VLOOKUP(CB671-100,TARIFFE_UND,3,FALSE)),0)</f>
        <v>0</v>
      </c>
    </row>
    <row r="672" spans="1:112" hidden="1" x14ac:dyDescent="0.25">
      <c r="A672" s="274" t="s">
        <v>5792</v>
      </c>
      <c r="B672" s="274" t="s">
        <v>5793</v>
      </c>
      <c r="C672" s="274" t="s">
        <v>5794</v>
      </c>
      <c r="D672" s="274" t="s">
        <v>5795</v>
      </c>
      <c r="E672" s="274" t="s">
        <v>268</v>
      </c>
      <c r="F672" s="274" t="s">
        <v>156</v>
      </c>
      <c r="G672" s="274" t="s">
        <v>5796</v>
      </c>
      <c r="H672" s="274" t="s">
        <v>5797</v>
      </c>
      <c r="I672" s="274" t="s">
        <v>5798</v>
      </c>
      <c r="J672" s="274" t="s">
        <v>156</v>
      </c>
      <c r="K672" s="274" t="s">
        <v>5799</v>
      </c>
      <c r="L672" s="274" t="s">
        <v>984</v>
      </c>
      <c r="M672" s="274" t="s">
        <v>5800</v>
      </c>
      <c r="N672" s="274" t="s">
        <v>1734</v>
      </c>
      <c r="O672" s="274" t="s">
        <v>1735</v>
      </c>
      <c r="P672" s="274" t="s">
        <v>5801</v>
      </c>
      <c r="Q672" s="274" t="s">
        <v>489</v>
      </c>
      <c r="R672" s="274" t="s">
        <v>268</v>
      </c>
      <c r="S672" s="274" t="s">
        <v>268</v>
      </c>
      <c r="T672" s="274" t="s">
        <v>268</v>
      </c>
      <c r="U672" s="274" t="s">
        <v>268</v>
      </c>
      <c r="V672" s="274" t="s">
        <v>268</v>
      </c>
      <c r="W672" s="274" t="s">
        <v>1189</v>
      </c>
      <c r="X672" s="274" t="s">
        <v>613</v>
      </c>
      <c r="Y672" s="274" t="s">
        <v>329</v>
      </c>
      <c r="Z672" s="274" t="s">
        <v>268</v>
      </c>
      <c r="AA672" s="274" t="s">
        <v>268</v>
      </c>
      <c r="AB672" s="274" t="s">
        <v>268</v>
      </c>
      <c r="AC672" s="274" t="s">
        <v>268</v>
      </c>
      <c r="AD672" s="274" t="s">
        <v>268</v>
      </c>
      <c r="AE672" s="274" t="s">
        <v>287</v>
      </c>
      <c r="AF672" s="274" t="s">
        <v>1811</v>
      </c>
      <c r="AG672" s="274" t="s">
        <v>875</v>
      </c>
      <c r="AH672" s="274" t="s">
        <v>1812</v>
      </c>
      <c r="AI672" s="274" t="s">
        <v>915</v>
      </c>
      <c r="AJ672" s="274" t="s">
        <v>268</v>
      </c>
      <c r="AK672" s="274" t="s">
        <v>375</v>
      </c>
      <c r="AL672" s="274" t="s">
        <v>268</v>
      </c>
      <c r="AM672" s="274" t="s">
        <v>268</v>
      </c>
      <c r="AN672" s="274" t="s">
        <v>268</v>
      </c>
      <c r="AO672" s="274" t="s">
        <v>268</v>
      </c>
      <c r="AP672" s="274" t="s">
        <v>268</v>
      </c>
      <c r="AQ672" s="274" t="s">
        <v>268</v>
      </c>
      <c r="AR672" s="274" t="s">
        <v>268</v>
      </c>
      <c r="AS672" s="274" t="s">
        <v>268</v>
      </c>
      <c r="AT672" s="274" t="s">
        <v>268</v>
      </c>
      <c r="AU672" s="274" t="s">
        <v>268</v>
      </c>
      <c r="AV672" s="274" t="s">
        <v>268</v>
      </c>
      <c r="AW672" s="274" t="s">
        <v>268</v>
      </c>
      <c r="AX672" s="274" t="s">
        <v>268</v>
      </c>
      <c r="AY672" s="274" t="s">
        <v>268</v>
      </c>
      <c r="AZ672" s="274" t="s">
        <v>268</v>
      </c>
      <c r="BA672" s="274" t="s">
        <v>268</v>
      </c>
      <c r="BB672" s="274" t="s">
        <v>268</v>
      </c>
      <c r="BC672" s="274" t="s">
        <v>268</v>
      </c>
      <c r="BD672" s="274" t="s">
        <v>268</v>
      </c>
      <c r="BE672" s="274" t="s">
        <v>268</v>
      </c>
      <c r="BF672" s="274" t="s">
        <v>268</v>
      </c>
      <c r="BG672" s="274" t="s">
        <v>268</v>
      </c>
      <c r="BH672" s="274" t="s">
        <v>268</v>
      </c>
      <c r="BI672" s="274" t="s">
        <v>268</v>
      </c>
      <c r="BJ672" s="274" t="s">
        <v>268</v>
      </c>
      <c r="BK672" s="274" t="s">
        <v>268</v>
      </c>
      <c r="BL672" s="274" t="s">
        <v>268</v>
      </c>
      <c r="BM672" s="274" t="s">
        <v>268</v>
      </c>
      <c r="BN672" s="274" t="s">
        <v>268</v>
      </c>
      <c r="BO672" s="274" t="s">
        <v>268</v>
      </c>
      <c r="BP672" s="274" t="s">
        <v>268</v>
      </c>
      <c r="BQ672" s="274" t="s">
        <v>268</v>
      </c>
      <c r="BR672" s="274" t="s">
        <v>268</v>
      </c>
      <c r="BS672" s="274" t="s">
        <v>268</v>
      </c>
      <c r="BT672" s="274" t="s">
        <v>268</v>
      </c>
      <c r="BU672" s="274" t="s">
        <v>268</v>
      </c>
      <c r="BV672" s="274" t="s">
        <v>268</v>
      </c>
      <c r="BW672" s="274" t="s">
        <v>268</v>
      </c>
      <c r="BX672" s="274" t="s">
        <v>268</v>
      </c>
      <c r="BY672" s="295">
        <v>90</v>
      </c>
      <c r="BZ672" s="295">
        <v>90</v>
      </c>
      <c r="CA672" s="298" t="s">
        <v>142</v>
      </c>
      <c r="CB672" s="297">
        <v>122</v>
      </c>
      <c r="CC672" s="284">
        <f t="shared" si="42"/>
        <v>0</v>
      </c>
      <c r="CD672" s="295">
        <f t="shared" si="43"/>
        <v>90</v>
      </c>
      <c r="CE672" s="284">
        <f t="shared" si="44"/>
        <v>0</v>
      </c>
      <c r="CF672" s="295">
        <f t="shared" si="45"/>
        <v>1</v>
      </c>
      <c r="CG672" s="274" t="s">
        <v>876</v>
      </c>
      <c r="CH672" s="274" t="s">
        <v>268</v>
      </c>
      <c r="CI672" s="274" t="s">
        <v>268</v>
      </c>
      <c r="CJ672" s="298" t="s">
        <v>268</v>
      </c>
      <c r="CK672" s="298" t="s">
        <v>736</v>
      </c>
      <c r="CL672" s="274" t="s">
        <v>268</v>
      </c>
      <c r="CM672" s="274" t="s">
        <v>268</v>
      </c>
      <c r="CN672" s="274" t="s">
        <v>268</v>
      </c>
      <c r="CO672" s="274" t="s">
        <v>268</v>
      </c>
      <c r="CP672" s="274" t="s">
        <v>268</v>
      </c>
      <c r="CQ672" s="274" t="s">
        <v>268</v>
      </c>
      <c r="CR672" s="274" t="s">
        <v>877</v>
      </c>
      <c r="CS672" s="274">
        <v>96.66</v>
      </c>
      <c r="CT672" s="274" t="s">
        <v>268</v>
      </c>
      <c r="CU672" s="274">
        <v>96.66</v>
      </c>
      <c r="CV672" s="274">
        <v>365</v>
      </c>
      <c r="CW672" s="274" t="s">
        <v>878</v>
      </c>
      <c r="CX672" s="274" t="s">
        <v>835</v>
      </c>
      <c r="CY672" s="274" t="s">
        <v>836</v>
      </c>
      <c r="CZ672" s="274" t="s">
        <v>837</v>
      </c>
      <c r="DA672" s="274" t="s">
        <v>268</v>
      </c>
      <c r="DB672" s="274" t="s">
        <v>268</v>
      </c>
      <c r="DC672" s="274" t="s">
        <v>268</v>
      </c>
      <c r="DD672" s="274" t="s">
        <v>268</v>
      </c>
      <c r="DE672" s="274" t="s">
        <v>268</v>
      </c>
      <c r="DF672" s="274" t="s">
        <v>268</v>
      </c>
      <c r="DG672" s="299">
        <f>IFERROR(IF(CA672="D",IF(CK672="A dispo.",CD672*VLOOKUP('DATI INPUT'!$F$27,TARIFFE_UD,2,FALSE),CD672*VLOOKUP(CK672,TARIFFE_UD,2,FALSE)),CD672*VLOOKUP(CB672-100,TARIFFE_UND,2,FALSE)),0)</f>
        <v>71.275535890457846</v>
      </c>
      <c r="DH672" s="299">
        <f>IFERROR(IF(CA672="D",IF(CK672="A dispo.",CF672*VLOOKUP('DATI INPUT'!$F$27,TARIFFE_UD,3,FALSE),CF672*VLOOKUP(CK672,TARIFFE_UD,3,FALSE)),CF672*VLOOKUP(CB672-100,TARIFFE_UND,3,FALSE)),0)</f>
        <v>60.367780403072892</v>
      </c>
    </row>
    <row r="673" spans="1:112" x14ac:dyDescent="0.25">
      <c r="A673" s="274" t="s">
        <v>5802</v>
      </c>
      <c r="B673" s="274" t="s">
        <v>5803</v>
      </c>
      <c r="C673" s="274" t="s">
        <v>691</v>
      </c>
      <c r="D673" s="274" t="s">
        <v>5804</v>
      </c>
      <c r="E673" s="274" t="s">
        <v>268</v>
      </c>
      <c r="F673" s="274" t="s">
        <v>156</v>
      </c>
      <c r="G673" s="274" t="s">
        <v>5805</v>
      </c>
      <c r="H673" s="274" t="s">
        <v>1372</v>
      </c>
      <c r="I673" s="274" t="s">
        <v>5806</v>
      </c>
      <c r="J673" s="274" t="s">
        <v>156</v>
      </c>
      <c r="K673" s="274" t="s">
        <v>5807</v>
      </c>
      <c r="L673" s="274" t="s">
        <v>960</v>
      </c>
      <c r="M673" s="274" t="s">
        <v>5808</v>
      </c>
      <c r="N673" s="274" t="s">
        <v>984</v>
      </c>
      <c r="O673" s="274" t="s">
        <v>873</v>
      </c>
      <c r="P673" s="274" t="s">
        <v>1046</v>
      </c>
      <c r="Q673" s="274" t="s">
        <v>282</v>
      </c>
      <c r="R673" s="274" t="s">
        <v>268</v>
      </c>
      <c r="S673" s="274" t="s">
        <v>268</v>
      </c>
      <c r="T673" s="274" t="s">
        <v>268</v>
      </c>
      <c r="U673" s="274" t="s">
        <v>268</v>
      </c>
      <c r="V673" s="274" t="s">
        <v>268</v>
      </c>
      <c r="W673" s="274" t="s">
        <v>5808</v>
      </c>
      <c r="X673" s="274" t="s">
        <v>1046</v>
      </c>
      <c r="Y673" s="274" t="s">
        <v>282</v>
      </c>
      <c r="Z673" s="274" t="s">
        <v>268</v>
      </c>
      <c r="AA673" s="274" t="s">
        <v>268</v>
      </c>
      <c r="AB673" s="274" t="s">
        <v>268</v>
      </c>
      <c r="AC673" s="274" t="s">
        <v>268</v>
      </c>
      <c r="AD673" s="274" t="s">
        <v>268</v>
      </c>
      <c r="AE673" s="274" t="s">
        <v>287</v>
      </c>
      <c r="AF673" s="274" t="s">
        <v>1811</v>
      </c>
      <c r="AG673" s="274" t="s">
        <v>875</v>
      </c>
      <c r="AH673" s="274" t="s">
        <v>1848</v>
      </c>
      <c r="AI673" s="274" t="s">
        <v>4895</v>
      </c>
      <c r="AJ673" s="274" t="s">
        <v>268</v>
      </c>
      <c r="AK673" s="274" t="s">
        <v>2746</v>
      </c>
      <c r="AL673" s="274" t="s">
        <v>268</v>
      </c>
      <c r="AM673" s="274" t="s">
        <v>288</v>
      </c>
      <c r="AN673" s="274" t="s">
        <v>268</v>
      </c>
      <c r="AO673" s="274" t="s">
        <v>268</v>
      </c>
      <c r="AP673" s="274" t="s">
        <v>268</v>
      </c>
      <c r="AQ673" s="274" t="s">
        <v>268</v>
      </c>
      <c r="AR673" s="274" t="s">
        <v>268</v>
      </c>
      <c r="AS673" s="274" t="s">
        <v>268</v>
      </c>
      <c r="AT673" s="274" t="s">
        <v>268</v>
      </c>
      <c r="AU673" s="274" t="s">
        <v>268</v>
      </c>
      <c r="AV673" s="274" t="s">
        <v>268</v>
      </c>
      <c r="AW673" s="274" t="s">
        <v>268</v>
      </c>
      <c r="AX673" s="274" t="s">
        <v>268</v>
      </c>
      <c r="AY673" s="274" t="s">
        <v>268</v>
      </c>
      <c r="AZ673" s="274" t="s">
        <v>268</v>
      </c>
      <c r="BA673" s="274" t="s">
        <v>268</v>
      </c>
      <c r="BB673" s="274" t="s">
        <v>268</v>
      </c>
      <c r="BC673" s="274" t="s">
        <v>268</v>
      </c>
      <c r="BD673" s="274" t="s">
        <v>268</v>
      </c>
      <c r="BE673" s="274" t="s">
        <v>268</v>
      </c>
      <c r="BF673" s="274" t="s">
        <v>268</v>
      </c>
      <c r="BG673" s="274" t="s">
        <v>268</v>
      </c>
      <c r="BH673" s="274" t="s">
        <v>268</v>
      </c>
      <c r="BI673" s="274" t="s">
        <v>268</v>
      </c>
      <c r="BJ673" s="274" t="s">
        <v>268</v>
      </c>
      <c r="BK673" s="274" t="s">
        <v>268</v>
      </c>
      <c r="BL673" s="274" t="s">
        <v>268</v>
      </c>
      <c r="BM673" s="274" t="s">
        <v>268</v>
      </c>
      <c r="BN673" s="274" t="s">
        <v>268</v>
      </c>
      <c r="BO673" s="274" t="s">
        <v>268</v>
      </c>
      <c r="BP673" s="274" t="s">
        <v>268</v>
      </c>
      <c r="BQ673" s="274" t="s">
        <v>268</v>
      </c>
      <c r="BR673" s="274" t="s">
        <v>268</v>
      </c>
      <c r="BS673" s="274" t="s">
        <v>268</v>
      </c>
      <c r="BT673" s="274" t="s">
        <v>268</v>
      </c>
      <c r="BU673" s="274" t="s">
        <v>268</v>
      </c>
      <c r="BV673" s="274" t="s">
        <v>268</v>
      </c>
      <c r="BW673" s="274" t="s">
        <v>268</v>
      </c>
      <c r="BX673" s="274" t="s">
        <v>268</v>
      </c>
      <c r="BY673" s="295">
        <v>82</v>
      </c>
      <c r="BZ673" s="295">
        <v>82</v>
      </c>
      <c r="CA673" s="298" t="s">
        <v>142</v>
      </c>
      <c r="CB673" s="297">
        <v>122</v>
      </c>
      <c r="CC673" s="284">
        <f t="shared" si="42"/>
        <v>0</v>
      </c>
      <c r="CD673" s="295">
        <f t="shared" si="43"/>
        <v>82</v>
      </c>
      <c r="CE673" s="284">
        <f t="shared" si="44"/>
        <v>0</v>
      </c>
      <c r="CF673" s="295">
        <f t="shared" si="45"/>
        <v>1</v>
      </c>
      <c r="CG673" s="274" t="s">
        <v>876</v>
      </c>
      <c r="CH673" s="274" t="s">
        <v>268</v>
      </c>
      <c r="CI673" s="274" t="s">
        <v>268</v>
      </c>
      <c r="CJ673" s="298" t="s">
        <v>271</v>
      </c>
      <c r="CK673" s="297">
        <v>1</v>
      </c>
      <c r="CL673" s="274" t="s">
        <v>268</v>
      </c>
      <c r="CM673" s="274" t="s">
        <v>268</v>
      </c>
      <c r="CN673" s="274" t="s">
        <v>268</v>
      </c>
      <c r="CO673" s="274" t="s">
        <v>268</v>
      </c>
      <c r="CP673" s="274" t="s">
        <v>268</v>
      </c>
      <c r="CQ673" s="274" t="s">
        <v>268</v>
      </c>
      <c r="CR673" s="274" t="s">
        <v>877</v>
      </c>
      <c r="CS673" s="274">
        <v>48.44</v>
      </c>
      <c r="CT673" s="274" t="s">
        <v>268</v>
      </c>
      <c r="CU673" s="274">
        <v>48.44</v>
      </c>
      <c r="CV673" s="274">
        <v>365</v>
      </c>
      <c r="CW673" s="274" t="s">
        <v>878</v>
      </c>
      <c r="CX673" s="274" t="s">
        <v>835</v>
      </c>
      <c r="CY673" s="274" t="s">
        <v>836</v>
      </c>
      <c r="CZ673" s="274" t="s">
        <v>837</v>
      </c>
      <c r="DA673" s="274" t="s">
        <v>268</v>
      </c>
      <c r="DB673" s="274" t="s">
        <v>268</v>
      </c>
      <c r="DC673" s="274" t="s">
        <v>268</v>
      </c>
      <c r="DD673" s="274" t="s">
        <v>268</v>
      </c>
      <c r="DE673" s="274" t="s">
        <v>268</v>
      </c>
      <c r="DF673" s="274" t="s">
        <v>268</v>
      </c>
      <c r="DG673" s="299">
        <f>IFERROR(IF(CA673="D",IF(CK673="A dispo.",CD673*VLOOKUP('DATI INPUT'!$F$27,TARIFFE_UD,2,FALSE),CD673*VLOOKUP(CK673,TARIFFE_UD,2,FALSE)),CD673*VLOOKUP(CB673-100,TARIFFE_UND,2,FALSE)),0)</f>
        <v>50.508836544596058</v>
      </c>
      <c r="DH673" s="299">
        <f>IFERROR(IF(CA673="D",IF(CK673="A dispo.",CF673*VLOOKUP('DATI INPUT'!$F$27,TARIFFE_UD,3,FALSE),CF673*VLOOKUP(CK673,TARIFFE_UD,3,FALSE)),CF673*VLOOKUP(CB673-100,TARIFFE_UND,3,FALSE)),0)</f>
        <v>15.164853048114928</v>
      </c>
    </row>
    <row r="674" spans="1:112" x14ac:dyDescent="0.25">
      <c r="A674" s="274" t="s">
        <v>5809</v>
      </c>
      <c r="B674" s="274" t="s">
        <v>5803</v>
      </c>
      <c r="C674" s="274" t="s">
        <v>5810</v>
      </c>
      <c r="D674" s="274" t="s">
        <v>5804</v>
      </c>
      <c r="E674" s="274" t="s">
        <v>268</v>
      </c>
      <c r="F674" s="274" t="s">
        <v>156</v>
      </c>
      <c r="G674" s="274" t="s">
        <v>5805</v>
      </c>
      <c r="H674" s="274" t="s">
        <v>1372</v>
      </c>
      <c r="I674" s="274" t="s">
        <v>5806</v>
      </c>
      <c r="J674" s="274" t="s">
        <v>156</v>
      </c>
      <c r="K674" s="274" t="s">
        <v>5807</v>
      </c>
      <c r="L674" s="274" t="s">
        <v>960</v>
      </c>
      <c r="M674" s="274" t="s">
        <v>5808</v>
      </c>
      <c r="N674" s="274" t="s">
        <v>984</v>
      </c>
      <c r="O674" s="274" t="s">
        <v>873</v>
      </c>
      <c r="P674" s="274" t="s">
        <v>1046</v>
      </c>
      <c r="Q674" s="274" t="s">
        <v>282</v>
      </c>
      <c r="R674" s="274" t="s">
        <v>268</v>
      </c>
      <c r="S674" s="274" t="s">
        <v>268</v>
      </c>
      <c r="T674" s="274" t="s">
        <v>268</v>
      </c>
      <c r="U674" s="274" t="s">
        <v>268</v>
      </c>
      <c r="V674" s="274" t="s">
        <v>268</v>
      </c>
      <c r="W674" s="274" t="s">
        <v>2408</v>
      </c>
      <c r="X674" s="274" t="s">
        <v>1830</v>
      </c>
      <c r="Y674" s="274" t="s">
        <v>268</v>
      </c>
      <c r="Z674" s="274" t="s">
        <v>268</v>
      </c>
      <c r="AA674" s="274" t="s">
        <v>268</v>
      </c>
      <c r="AB674" s="274" t="s">
        <v>268</v>
      </c>
      <c r="AC674" s="274" t="s">
        <v>268</v>
      </c>
      <c r="AD674" s="274" t="s">
        <v>268</v>
      </c>
      <c r="AE674" s="274" t="s">
        <v>287</v>
      </c>
      <c r="AF674" s="274" t="s">
        <v>1811</v>
      </c>
      <c r="AG674" s="274" t="s">
        <v>875</v>
      </c>
      <c r="AH674" s="274" t="s">
        <v>1831</v>
      </c>
      <c r="AI674" s="274" t="s">
        <v>5811</v>
      </c>
      <c r="AJ674" s="274" t="s">
        <v>268</v>
      </c>
      <c r="AK674" s="274" t="s">
        <v>268</v>
      </c>
      <c r="AL674" s="274" t="s">
        <v>268</v>
      </c>
      <c r="AM674" s="274" t="s">
        <v>411</v>
      </c>
      <c r="AN674" s="274" t="s">
        <v>268</v>
      </c>
      <c r="AO674" s="274" t="s">
        <v>268</v>
      </c>
      <c r="AP674" s="274" t="s">
        <v>268</v>
      </c>
      <c r="AQ674" s="274" t="s">
        <v>268</v>
      </c>
      <c r="AR674" s="274" t="s">
        <v>268</v>
      </c>
      <c r="AS674" s="274" t="s">
        <v>268</v>
      </c>
      <c r="AT674" s="274" t="s">
        <v>268</v>
      </c>
      <c r="AU674" s="274" t="s">
        <v>268</v>
      </c>
      <c r="AV674" s="274" t="s">
        <v>268</v>
      </c>
      <c r="AW674" s="274" t="s">
        <v>268</v>
      </c>
      <c r="AX674" s="274" t="s">
        <v>268</v>
      </c>
      <c r="AY674" s="274" t="s">
        <v>268</v>
      </c>
      <c r="AZ674" s="274" t="s">
        <v>268</v>
      </c>
      <c r="BA674" s="274" t="s">
        <v>268</v>
      </c>
      <c r="BB674" s="274" t="s">
        <v>268</v>
      </c>
      <c r="BC674" s="274" t="s">
        <v>268</v>
      </c>
      <c r="BD674" s="274" t="s">
        <v>268</v>
      </c>
      <c r="BE674" s="274" t="s">
        <v>268</v>
      </c>
      <c r="BF674" s="274" t="s">
        <v>268</v>
      </c>
      <c r="BG674" s="274" t="s">
        <v>268</v>
      </c>
      <c r="BH674" s="274" t="s">
        <v>268</v>
      </c>
      <c r="BI674" s="274" t="s">
        <v>268</v>
      </c>
      <c r="BJ674" s="274" t="s">
        <v>268</v>
      </c>
      <c r="BK674" s="274" t="s">
        <v>268</v>
      </c>
      <c r="BL674" s="274" t="s">
        <v>268</v>
      </c>
      <c r="BM674" s="274" t="s">
        <v>268</v>
      </c>
      <c r="BN674" s="274" t="s">
        <v>268</v>
      </c>
      <c r="BO674" s="274" t="s">
        <v>268</v>
      </c>
      <c r="BP674" s="274" t="s">
        <v>268</v>
      </c>
      <c r="BQ674" s="274" t="s">
        <v>268</v>
      </c>
      <c r="BR674" s="274" t="s">
        <v>268</v>
      </c>
      <c r="BS674" s="274" t="s">
        <v>268</v>
      </c>
      <c r="BT674" s="274" t="s">
        <v>268</v>
      </c>
      <c r="BU674" s="274" t="s">
        <v>268</v>
      </c>
      <c r="BV674" s="274" t="s">
        <v>268</v>
      </c>
      <c r="BW674" s="274" t="s">
        <v>268</v>
      </c>
      <c r="BX674" s="274" t="s">
        <v>268</v>
      </c>
      <c r="BY674" s="295">
        <v>68</v>
      </c>
      <c r="BZ674" s="295">
        <v>68</v>
      </c>
      <c r="CA674" s="298" t="s">
        <v>142</v>
      </c>
      <c r="CB674" s="297">
        <v>123</v>
      </c>
      <c r="CC674" s="284">
        <f t="shared" si="42"/>
        <v>0</v>
      </c>
      <c r="CD674" s="295">
        <f t="shared" si="43"/>
        <v>68</v>
      </c>
      <c r="CE674" s="284">
        <f t="shared" si="44"/>
        <v>1</v>
      </c>
      <c r="CF674" s="295">
        <f t="shared" si="45"/>
        <v>0</v>
      </c>
      <c r="CG674" s="274" t="s">
        <v>1817</v>
      </c>
      <c r="CH674" s="274" t="s">
        <v>268</v>
      </c>
      <c r="CI674" s="274" t="s">
        <v>268</v>
      </c>
      <c r="CJ674" s="298" t="s">
        <v>271</v>
      </c>
      <c r="CK674" s="297">
        <v>1</v>
      </c>
      <c r="CL674" s="274" t="s">
        <v>268</v>
      </c>
      <c r="CM674" s="274" t="s">
        <v>268</v>
      </c>
      <c r="CN674" s="274" t="s">
        <v>268</v>
      </c>
      <c r="CO674" s="274" t="s">
        <v>268</v>
      </c>
      <c r="CP674" s="274" t="s">
        <v>268</v>
      </c>
      <c r="CQ674" s="274" t="s">
        <v>5812</v>
      </c>
      <c r="CR674" s="274" t="s">
        <v>877</v>
      </c>
      <c r="CS674" s="274">
        <v>25.84</v>
      </c>
      <c r="CT674" s="274" t="s">
        <v>268</v>
      </c>
      <c r="CU674" s="274">
        <v>25.84</v>
      </c>
      <c r="CV674" s="274">
        <v>365</v>
      </c>
      <c r="CW674" s="274" t="s">
        <v>878</v>
      </c>
      <c r="CX674" s="274" t="s">
        <v>835</v>
      </c>
      <c r="CY674" s="274" t="s">
        <v>836</v>
      </c>
      <c r="CZ674" s="274" t="s">
        <v>837</v>
      </c>
      <c r="DA674" s="274" t="s">
        <v>268</v>
      </c>
      <c r="DB674" s="274" t="s">
        <v>268</v>
      </c>
      <c r="DC674" s="274" t="s">
        <v>268</v>
      </c>
      <c r="DD674" s="274" t="s">
        <v>268</v>
      </c>
      <c r="DE674" s="274" t="s">
        <v>268</v>
      </c>
      <c r="DF674" s="274" t="s">
        <v>268</v>
      </c>
      <c r="DG674" s="299">
        <f>IFERROR(IF(CA674="D",IF(CK674="A dispo.",CD674*VLOOKUP('DATI INPUT'!$F$27,TARIFFE_UD,2,FALSE),CD674*VLOOKUP(CK674,TARIFFE_UD,2,FALSE)),CD674*VLOOKUP(CB674-100,TARIFFE_UND,2,FALSE)),0)</f>
        <v>41.885376646738194</v>
      </c>
      <c r="DH674" s="299">
        <f>IFERROR(IF(CA674="D",IF(CK674="A dispo.",CF674*VLOOKUP('DATI INPUT'!$F$27,TARIFFE_UD,3,FALSE),CF674*VLOOKUP(CK674,TARIFFE_UD,3,FALSE)),CF674*VLOOKUP(CB674-100,TARIFFE_UND,3,FALSE)),0)</f>
        <v>0</v>
      </c>
    </row>
    <row r="675" spans="1:112" x14ac:dyDescent="0.25">
      <c r="A675" s="274" t="s">
        <v>5813</v>
      </c>
      <c r="B675" s="274" t="s">
        <v>1185</v>
      </c>
      <c r="C675" s="274" t="s">
        <v>5814</v>
      </c>
      <c r="D675" s="274" t="s">
        <v>5815</v>
      </c>
      <c r="E675" s="274" t="s">
        <v>268</v>
      </c>
      <c r="F675" s="274" t="s">
        <v>156</v>
      </c>
      <c r="G675" s="274" t="s">
        <v>5816</v>
      </c>
      <c r="H675" s="274" t="s">
        <v>1372</v>
      </c>
      <c r="I675" s="274" t="s">
        <v>5817</v>
      </c>
      <c r="J675" s="274" t="s">
        <v>156</v>
      </c>
      <c r="K675" s="274" t="s">
        <v>5818</v>
      </c>
      <c r="L675" s="274" t="s">
        <v>984</v>
      </c>
      <c r="M675" s="274" t="s">
        <v>1933</v>
      </c>
      <c r="N675" s="274" t="s">
        <v>984</v>
      </c>
      <c r="O675" s="274" t="s">
        <v>873</v>
      </c>
      <c r="P675" s="274" t="s">
        <v>1934</v>
      </c>
      <c r="Q675" s="274" t="s">
        <v>544</v>
      </c>
      <c r="R675" s="274" t="s">
        <v>268</v>
      </c>
      <c r="S675" s="274" t="s">
        <v>268</v>
      </c>
      <c r="T675" s="274" t="s">
        <v>268</v>
      </c>
      <c r="U675" s="274" t="s">
        <v>268</v>
      </c>
      <c r="V675" s="274" t="s">
        <v>268</v>
      </c>
      <c r="W675" s="274" t="s">
        <v>1933</v>
      </c>
      <c r="X675" s="274" t="s">
        <v>1934</v>
      </c>
      <c r="Y675" s="274" t="s">
        <v>544</v>
      </c>
      <c r="Z675" s="274" t="s">
        <v>268</v>
      </c>
      <c r="AA675" s="274" t="s">
        <v>268</v>
      </c>
      <c r="AB675" s="274" t="s">
        <v>268</v>
      </c>
      <c r="AC675" s="274" t="s">
        <v>268</v>
      </c>
      <c r="AD675" s="274" t="s">
        <v>268</v>
      </c>
      <c r="AE675" s="274" t="s">
        <v>287</v>
      </c>
      <c r="AF675" s="274" t="s">
        <v>1811</v>
      </c>
      <c r="AG675" s="274" t="s">
        <v>875</v>
      </c>
      <c r="AH675" s="274" t="s">
        <v>1935</v>
      </c>
      <c r="AI675" s="274" t="s">
        <v>677</v>
      </c>
      <c r="AJ675" s="274" t="s">
        <v>268</v>
      </c>
      <c r="AK675" s="274" t="s">
        <v>375</v>
      </c>
      <c r="AL675" s="274" t="s">
        <v>268</v>
      </c>
      <c r="AM675" s="274" t="s">
        <v>288</v>
      </c>
      <c r="AN675" s="274" t="s">
        <v>268</v>
      </c>
      <c r="AO675" s="274" t="s">
        <v>268</v>
      </c>
      <c r="AP675" s="274" t="s">
        <v>268</v>
      </c>
      <c r="AQ675" s="274" t="s">
        <v>268</v>
      </c>
      <c r="AR675" s="274" t="s">
        <v>268</v>
      </c>
      <c r="AS675" s="274" t="s">
        <v>268</v>
      </c>
      <c r="AT675" s="274" t="s">
        <v>268</v>
      </c>
      <c r="AU675" s="274" t="s">
        <v>268</v>
      </c>
      <c r="AV675" s="274" t="s">
        <v>268</v>
      </c>
      <c r="AW675" s="274" t="s">
        <v>268</v>
      </c>
      <c r="AX675" s="274" t="s">
        <v>268</v>
      </c>
      <c r="AY675" s="274" t="s">
        <v>268</v>
      </c>
      <c r="AZ675" s="274" t="s">
        <v>268</v>
      </c>
      <c r="BA675" s="274" t="s">
        <v>268</v>
      </c>
      <c r="BB675" s="274" t="s">
        <v>268</v>
      </c>
      <c r="BC675" s="274" t="s">
        <v>268</v>
      </c>
      <c r="BD675" s="274" t="s">
        <v>268</v>
      </c>
      <c r="BE675" s="274" t="s">
        <v>268</v>
      </c>
      <c r="BF675" s="274" t="s">
        <v>268</v>
      </c>
      <c r="BG675" s="274" t="s">
        <v>268</v>
      </c>
      <c r="BH675" s="274" t="s">
        <v>268</v>
      </c>
      <c r="BI675" s="274" t="s">
        <v>268</v>
      </c>
      <c r="BJ675" s="274" t="s">
        <v>268</v>
      </c>
      <c r="BK675" s="274" t="s">
        <v>268</v>
      </c>
      <c r="BL675" s="274" t="s">
        <v>268</v>
      </c>
      <c r="BM675" s="274" t="s">
        <v>268</v>
      </c>
      <c r="BN675" s="274" t="s">
        <v>268</v>
      </c>
      <c r="BO675" s="274" t="s">
        <v>268</v>
      </c>
      <c r="BP675" s="274" t="s">
        <v>268</v>
      </c>
      <c r="BQ675" s="274" t="s">
        <v>268</v>
      </c>
      <c r="BR675" s="274" t="s">
        <v>268</v>
      </c>
      <c r="BS675" s="274" t="s">
        <v>268</v>
      </c>
      <c r="BT675" s="274" t="s">
        <v>268</v>
      </c>
      <c r="BU675" s="274" t="s">
        <v>268</v>
      </c>
      <c r="BV675" s="274" t="s">
        <v>268</v>
      </c>
      <c r="BW675" s="274" t="s">
        <v>268</v>
      </c>
      <c r="BX675" s="274" t="s">
        <v>268</v>
      </c>
      <c r="BY675" s="295">
        <v>72</v>
      </c>
      <c r="BZ675" s="295">
        <v>72</v>
      </c>
      <c r="CA675" s="298" t="s">
        <v>142</v>
      </c>
      <c r="CB675" s="297">
        <v>122</v>
      </c>
      <c r="CC675" s="284">
        <f t="shared" si="42"/>
        <v>0</v>
      </c>
      <c r="CD675" s="295">
        <f t="shared" si="43"/>
        <v>72</v>
      </c>
      <c r="CE675" s="284">
        <f t="shared" si="44"/>
        <v>0</v>
      </c>
      <c r="CF675" s="295">
        <f t="shared" si="45"/>
        <v>1</v>
      </c>
      <c r="CG675" s="274" t="s">
        <v>876</v>
      </c>
      <c r="CH675" s="274" t="s">
        <v>268</v>
      </c>
      <c r="CI675" s="274" t="s">
        <v>268</v>
      </c>
      <c r="CJ675" s="298" t="s">
        <v>280</v>
      </c>
      <c r="CK675" s="297">
        <v>2</v>
      </c>
      <c r="CL675" s="274" t="s">
        <v>268</v>
      </c>
      <c r="CM675" s="274" t="s">
        <v>268</v>
      </c>
      <c r="CN675" s="274" t="s">
        <v>268</v>
      </c>
      <c r="CO675" s="274" t="s">
        <v>268</v>
      </c>
      <c r="CP675" s="274" t="s">
        <v>268</v>
      </c>
      <c r="CQ675" s="274" t="s">
        <v>268</v>
      </c>
      <c r="CR675" s="274" t="s">
        <v>877</v>
      </c>
      <c r="CS675" s="274">
        <v>84.96</v>
      </c>
      <c r="CT675" s="274" t="s">
        <v>268</v>
      </c>
      <c r="CU675" s="274">
        <v>84.96</v>
      </c>
      <c r="CV675" s="274">
        <v>365</v>
      </c>
      <c r="CW675" s="274" t="s">
        <v>878</v>
      </c>
      <c r="CX675" s="274" t="s">
        <v>835</v>
      </c>
      <c r="CY675" s="274" t="s">
        <v>836</v>
      </c>
      <c r="CZ675" s="274" t="s">
        <v>837</v>
      </c>
      <c r="DA675" s="274" t="s">
        <v>268</v>
      </c>
      <c r="DB675" s="274" t="s">
        <v>268</v>
      </c>
      <c r="DC675" s="274" t="s">
        <v>268</v>
      </c>
      <c r="DD675" s="274" t="s">
        <v>268</v>
      </c>
      <c r="DE675" s="274" t="s">
        <v>268</v>
      </c>
      <c r="DF675" s="274" t="s">
        <v>268</v>
      </c>
      <c r="DG675" s="299">
        <f>IFERROR(IF(CA675="D",IF(CK675="A dispo.",CD675*VLOOKUP('DATI INPUT'!$F$27,TARIFFE_UD,2,FALSE),CD675*VLOOKUP(CK675,TARIFFE_UD,2,FALSE)),CD675*VLOOKUP(CB675-100,TARIFFE_UND,2,FALSE)),0)</f>
        <v>51.740759387147179</v>
      </c>
      <c r="DH675" s="299">
        <f>IFERROR(IF(CA675="D",IF(CK675="A dispo.",CF675*VLOOKUP('DATI INPUT'!$F$27,TARIFFE_UD,3,FALSE),CF675*VLOOKUP(CK675,TARIFFE_UD,3,FALSE)),CF675*VLOOKUP(CB675-100,TARIFFE_UND,3,FALSE)),0)</f>
        <v>46.077822723118445</v>
      </c>
    </row>
    <row r="676" spans="1:112" x14ac:dyDescent="0.25">
      <c r="A676" s="274" t="s">
        <v>5819</v>
      </c>
      <c r="B676" s="274" t="s">
        <v>1185</v>
      </c>
      <c r="C676" s="274" t="s">
        <v>692</v>
      </c>
      <c r="D676" s="274" t="s">
        <v>5815</v>
      </c>
      <c r="E676" s="274" t="s">
        <v>268</v>
      </c>
      <c r="F676" s="274" t="s">
        <v>156</v>
      </c>
      <c r="G676" s="274" t="s">
        <v>5816</v>
      </c>
      <c r="H676" s="274" t="s">
        <v>1372</v>
      </c>
      <c r="I676" s="274" t="s">
        <v>5817</v>
      </c>
      <c r="J676" s="274" t="s">
        <v>156</v>
      </c>
      <c r="K676" s="274" t="s">
        <v>5818</v>
      </c>
      <c r="L676" s="274" t="s">
        <v>984</v>
      </c>
      <c r="M676" s="274" t="s">
        <v>1933</v>
      </c>
      <c r="N676" s="274" t="s">
        <v>984</v>
      </c>
      <c r="O676" s="274" t="s">
        <v>873</v>
      </c>
      <c r="P676" s="274" t="s">
        <v>1934</v>
      </c>
      <c r="Q676" s="274" t="s">
        <v>544</v>
      </c>
      <c r="R676" s="274" t="s">
        <v>268</v>
      </c>
      <c r="S676" s="274" t="s">
        <v>268</v>
      </c>
      <c r="T676" s="274" t="s">
        <v>268</v>
      </c>
      <c r="U676" s="274" t="s">
        <v>268</v>
      </c>
      <c r="V676" s="274" t="s">
        <v>268</v>
      </c>
      <c r="W676" s="274" t="s">
        <v>1933</v>
      </c>
      <c r="X676" s="274" t="s">
        <v>1934</v>
      </c>
      <c r="Y676" s="274" t="s">
        <v>544</v>
      </c>
      <c r="Z676" s="274" t="s">
        <v>268</v>
      </c>
      <c r="AA676" s="274" t="s">
        <v>268</v>
      </c>
      <c r="AB676" s="274" t="s">
        <v>268</v>
      </c>
      <c r="AC676" s="274" t="s">
        <v>268</v>
      </c>
      <c r="AD676" s="274" t="s">
        <v>268</v>
      </c>
      <c r="AE676" s="274" t="s">
        <v>287</v>
      </c>
      <c r="AF676" s="274" t="s">
        <v>1811</v>
      </c>
      <c r="AG676" s="274" t="s">
        <v>875</v>
      </c>
      <c r="AH676" s="274" t="s">
        <v>1935</v>
      </c>
      <c r="AI676" s="274" t="s">
        <v>677</v>
      </c>
      <c r="AJ676" s="274" t="s">
        <v>268</v>
      </c>
      <c r="AK676" s="274" t="s">
        <v>704</v>
      </c>
      <c r="AL676" s="274" t="s">
        <v>268</v>
      </c>
      <c r="AM676" s="274" t="s">
        <v>353</v>
      </c>
      <c r="AN676" s="274" t="s">
        <v>268</v>
      </c>
      <c r="AO676" s="274" t="s">
        <v>268</v>
      </c>
      <c r="AP676" s="274" t="s">
        <v>268</v>
      </c>
      <c r="AQ676" s="274" t="s">
        <v>268</v>
      </c>
      <c r="AR676" s="274" t="s">
        <v>268</v>
      </c>
      <c r="AS676" s="274" t="s">
        <v>268</v>
      </c>
      <c r="AT676" s="274" t="s">
        <v>268</v>
      </c>
      <c r="AU676" s="274" t="s">
        <v>268</v>
      </c>
      <c r="AV676" s="274" t="s">
        <v>268</v>
      </c>
      <c r="AW676" s="274" t="s">
        <v>268</v>
      </c>
      <c r="AX676" s="274" t="s">
        <v>268</v>
      </c>
      <c r="AY676" s="274" t="s">
        <v>268</v>
      </c>
      <c r="AZ676" s="274" t="s">
        <v>268</v>
      </c>
      <c r="BA676" s="274" t="s">
        <v>268</v>
      </c>
      <c r="BB676" s="274" t="s">
        <v>268</v>
      </c>
      <c r="BC676" s="274" t="s">
        <v>268</v>
      </c>
      <c r="BD676" s="274" t="s">
        <v>268</v>
      </c>
      <c r="BE676" s="274" t="s">
        <v>268</v>
      </c>
      <c r="BF676" s="274" t="s">
        <v>268</v>
      </c>
      <c r="BG676" s="274" t="s">
        <v>268</v>
      </c>
      <c r="BH676" s="274" t="s">
        <v>268</v>
      </c>
      <c r="BI676" s="274" t="s">
        <v>268</v>
      </c>
      <c r="BJ676" s="274" t="s">
        <v>268</v>
      </c>
      <c r="BK676" s="274" t="s">
        <v>268</v>
      </c>
      <c r="BL676" s="274" t="s">
        <v>268</v>
      </c>
      <c r="BM676" s="274" t="s">
        <v>268</v>
      </c>
      <c r="BN676" s="274" t="s">
        <v>268</v>
      </c>
      <c r="BO676" s="274" t="s">
        <v>268</v>
      </c>
      <c r="BP676" s="274" t="s">
        <v>268</v>
      </c>
      <c r="BQ676" s="274" t="s">
        <v>268</v>
      </c>
      <c r="BR676" s="274" t="s">
        <v>268</v>
      </c>
      <c r="BS676" s="274" t="s">
        <v>268</v>
      </c>
      <c r="BT676" s="274" t="s">
        <v>268</v>
      </c>
      <c r="BU676" s="274" t="s">
        <v>268</v>
      </c>
      <c r="BV676" s="274" t="s">
        <v>268</v>
      </c>
      <c r="BW676" s="274" t="s">
        <v>268</v>
      </c>
      <c r="BX676" s="274" t="s">
        <v>268</v>
      </c>
      <c r="BY676" s="295">
        <v>15</v>
      </c>
      <c r="BZ676" s="295">
        <v>15</v>
      </c>
      <c r="CA676" s="298" t="s">
        <v>142</v>
      </c>
      <c r="CB676" s="297">
        <v>123</v>
      </c>
      <c r="CC676" s="284">
        <f t="shared" si="42"/>
        <v>0</v>
      </c>
      <c r="CD676" s="295">
        <f t="shared" si="43"/>
        <v>15</v>
      </c>
      <c r="CE676" s="284">
        <f t="shared" si="44"/>
        <v>1</v>
      </c>
      <c r="CF676" s="295">
        <f t="shared" si="45"/>
        <v>0</v>
      </c>
      <c r="CG676" s="274" t="s">
        <v>1817</v>
      </c>
      <c r="CH676" s="274" t="s">
        <v>268</v>
      </c>
      <c r="CI676" s="274" t="s">
        <v>268</v>
      </c>
      <c r="CJ676" s="298" t="s">
        <v>280</v>
      </c>
      <c r="CK676" s="297">
        <v>2</v>
      </c>
      <c r="CL676" s="274" t="s">
        <v>268</v>
      </c>
      <c r="CM676" s="274" t="s">
        <v>268</v>
      </c>
      <c r="CN676" s="274" t="s">
        <v>268</v>
      </c>
      <c r="CO676" s="274" t="s">
        <v>268</v>
      </c>
      <c r="CP676" s="274" t="s">
        <v>268</v>
      </c>
      <c r="CQ676" s="274" t="s">
        <v>268</v>
      </c>
      <c r="CR676" s="274" t="s">
        <v>877</v>
      </c>
      <c r="CS676" s="274">
        <v>6.75</v>
      </c>
      <c r="CT676" s="274" t="s">
        <v>268</v>
      </c>
      <c r="CU676" s="274">
        <v>6.75</v>
      </c>
      <c r="CV676" s="274">
        <v>365</v>
      </c>
      <c r="CW676" s="274" t="s">
        <v>878</v>
      </c>
      <c r="CX676" s="274" t="s">
        <v>835</v>
      </c>
      <c r="CY676" s="274" t="s">
        <v>836</v>
      </c>
      <c r="CZ676" s="274" t="s">
        <v>837</v>
      </c>
      <c r="DA676" s="274" t="s">
        <v>268</v>
      </c>
      <c r="DB676" s="274" t="s">
        <v>268</v>
      </c>
      <c r="DC676" s="274" t="s">
        <v>268</v>
      </c>
      <c r="DD676" s="274" t="s">
        <v>268</v>
      </c>
      <c r="DE676" s="274" t="s">
        <v>268</v>
      </c>
      <c r="DF676" s="274" t="s">
        <v>268</v>
      </c>
      <c r="DG676" s="299">
        <f>IFERROR(IF(CA676="D",IF(CK676="A dispo.",CD676*VLOOKUP('DATI INPUT'!$F$27,TARIFFE_UD,2,FALSE),CD676*VLOOKUP(CK676,TARIFFE_UD,2,FALSE)),CD676*VLOOKUP(CB676-100,TARIFFE_UND,2,FALSE)),0)</f>
        <v>10.779324872322329</v>
      </c>
      <c r="DH676" s="299">
        <f>IFERROR(IF(CA676="D",IF(CK676="A dispo.",CF676*VLOOKUP('DATI INPUT'!$F$27,TARIFFE_UD,3,FALSE),CF676*VLOOKUP(CK676,TARIFFE_UD,3,FALSE)),CF676*VLOOKUP(CB676-100,TARIFFE_UND,3,FALSE)),0)</f>
        <v>0</v>
      </c>
    </row>
    <row r="677" spans="1:112" hidden="1" x14ac:dyDescent="0.25">
      <c r="A677" s="274" t="s">
        <v>5820</v>
      </c>
      <c r="B677" s="274" t="s">
        <v>5821</v>
      </c>
      <c r="C677" s="274" t="s">
        <v>5822</v>
      </c>
      <c r="D677" s="274" t="s">
        <v>5823</v>
      </c>
      <c r="E677" s="274" t="s">
        <v>268</v>
      </c>
      <c r="F677" s="274" t="s">
        <v>156</v>
      </c>
      <c r="G677" s="274" t="s">
        <v>5824</v>
      </c>
      <c r="H677" s="274" t="s">
        <v>5825</v>
      </c>
      <c r="I677" s="274" t="s">
        <v>302</v>
      </c>
      <c r="J677" s="274" t="s">
        <v>156</v>
      </c>
      <c r="K677" s="274" t="s">
        <v>5826</v>
      </c>
      <c r="L677" s="274" t="s">
        <v>2962</v>
      </c>
      <c r="M677" s="274" t="s">
        <v>5827</v>
      </c>
      <c r="N677" s="274" t="s">
        <v>303</v>
      </c>
      <c r="O677" s="274" t="s">
        <v>908</v>
      </c>
      <c r="P677" s="274" t="s">
        <v>5828</v>
      </c>
      <c r="Q677" s="274" t="s">
        <v>464</v>
      </c>
      <c r="R677" s="274" t="s">
        <v>268</v>
      </c>
      <c r="S677" s="274" t="s">
        <v>268</v>
      </c>
      <c r="T677" s="274" t="s">
        <v>268</v>
      </c>
      <c r="U677" s="274" t="s">
        <v>268</v>
      </c>
      <c r="V677" s="274" t="s">
        <v>268</v>
      </c>
      <c r="W677" s="274" t="s">
        <v>5829</v>
      </c>
      <c r="X677" s="274" t="s">
        <v>1754</v>
      </c>
      <c r="Y677" s="274" t="s">
        <v>368</v>
      </c>
      <c r="Z677" s="274" t="s">
        <v>268</v>
      </c>
      <c r="AA677" s="274" t="s">
        <v>268</v>
      </c>
      <c r="AB677" s="274" t="s">
        <v>268</v>
      </c>
      <c r="AC677" s="274" t="s">
        <v>268</v>
      </c>
      <c r="AD677" s="274" t="s">
        <v>268</v>
      </c>
      <c r="AE677" s="274" t="s">
        <v>287</v>
      </c>
      <c r="AF677" s="274" t="s">
        <v>1811</v>
      </c>
      <c r="AG677" s="274" t="s">
        <v>875</v>
      </c>
      <c r="AH677" s="274" t="s">
        <v>2154</v>
      </c>
      <c r="AI677" s="274" t="s">
        <v>1250</v>
      </c>
      <c r="AJ677" s="274" t="s">
        <v>268</v>
      </c>
      <c r="AK677" s="274" t="s">
        <v>366</v>
      </c>
      <c r="AL677" s="274" t="s">
        <v>268</v>
      </c>
      <c r="AM677" s="274" t="s">
        <v>288</v>
      </c>
      <c r="AN677" s="274" t="s">
        <v>268</v>
      </c>
      <c r="AO677" s="274" t="s">
        <v>268</v>
      </c>
      <c r="AP677" s="274" t="s">
        <v>268</v>
      </c>
      <c r="AQ677" s="274" t="s">
        <v>268</v>
      </c>
      <c r="AR677" s="274" t="s">
        <v>268</v>
      </c>
      <c r="AS677" s="274" t="s">
        <v>268</v>
      </c>
      <c r="AT677" s="274" t="s">
        <v>268</v>
      </c>
      <c r="AU677" s="274" t="s">
        <v>268</v>
      </c>
      <c r="AV677" s="274" t="s">
        <v>268</v>
      </c>
      <c r="AW677" s="274" t="s">
        <v>268</v>
      </c>
      <c r="AX677" s="274" t="s">
        <v>268</v>
      </c>
      <c r="AY677" s="274" t="s">
        <v>268</v>
      </c>
      <c r="AZ677" s="274" t="s">
        <v>268</v>
      </c>
      <c r="BA677" s="274" t="s">
        <v>268</v>
      </c>
      <c r="BB677" s="274" t="s">
        <v>268</v>
      </c>
      <c r="BC677" s="274" t="s">
        <v>268</v>
      </c>
      <c r="BD677" s="274" t="s">
        <v>268</v>
      </c>
      <c r="BE677" s="274" t="s">
        <v>268</v>
      </c>
      <c r="BF677" s="274" t="s">
        <v>268</v>
      </c>
      <c r="BG677" s="274" t="s">
        <v>268</v>
      </c>
      <c r="BH677" s="274" t="s">
        <v>268</v>
      </c>
      <c r="BI677" s="274" t="s">
        <v>268</v>
      </c>
      <c r="BJ677" s="274" t="s">
        <v>268</v>
      </c>
      <c r="BK677" s="274" t="s">
        <v>268</v>
      </c>
      <c r="BL677" s="274" t="s">
        <v>268</v>
      </c>
      <c r="BM677" s="274" t="s">
        <v>268</v>
      </c>
      <c r="BN677" s="274" t="s">
        <v>268</v>
      </c>
      <c r="BO677" s="274" t="s">
        <v>268</v>
      </c>
      <c r="BP677" s="274" t="s">
        <v>268</v>
      </c>
      <c r="BQ677" s="274" t="s">
        <v>268</v>
      </c>
      <c r="BR677" s="274" t="s">
        <v>268</v>
      </c>
      <c r="BS677" s="274" t="s">
        <v>268</v>
      </c>
      <c r="BT677" s="274" t="s">
        <v>268</v>
      </c>
      <c r="BU677" s="274" t="s">
        <v>268</v>
      </c>
      <c r="BV677" s="274" t="s">
        <v>268</v>
      </c>
      <c r="BW677" s="274" t="s">
        <v>268</v>
      </c>
      <c r="BX677" s="274" t="s">
        <v>268</v>
      </c>
      <c r="BY677" s="295">
        <v>98</v>
      </c>
      <c r="BZ677" s="295">
        <v>98</v>
      </c>
      <c r="CA677" s="298" t="s">
        <v>142</v>
      </c>
      <c r="CB677" s="297">
        <v>122</v>
      </c>
      <c r="CC677" s="284">
        <f t="shared" si="42"/>
        <v>0</v>
      </c>
      <c r="CD677" s="295">
        <f t="shared" si="43"/>
        <v>98</v>
      </c>
      <c r="CE677" s="284">
        <f t="shared" si="44"/>
        <v>0</v>
      </c>
      <c r="CF677" s="295">
        <f t="shared" si="45"/>
        <v>1</v>
      </c>
      <c r="CG677" s="274" t="s">
        <v>876</v>
      </c>
      <c r="CH677" s="274" t="s">
        <v>268</v>
      </c>
      <c r="CI677" s="274" t="s">
        <v>268</v>
      </c>
      <c r="CJ677" s="298" t="s">
        <v>268</v>
      </c>
      <c r="CK677" s="298" t="s">
        <v>736</v>
      </c>
      <c r="CL677" s="274" t="s">
        <v>268</v>
      </c>
      <c r="CM677" s="274" t="s">
        <v>268</v>
      </c>
      <c r="CN677" s="274" t="s">
        <v>268</v>
      </c>
      <c r="CO677" s="274" t="s">
        <v>268</v>
      </c>
      <c r="CP677" s="274" t="s">
        <v>268</v>
      </c>
      <c r="CQ677" s="274" t="s">
        <v>268</v>
      </c>
      <c r="CR677" s="274" t="s">
        <v>877</v>
      </c>
      <c r="CS677" s="274">
        <v>100.58</v>
      </c>
      <c r="CT677" s="274" t="s">
        <v>268</v>
      </c>
      <c r="CU677" s="274">
        <v>100.58</v>
      </c>
      <c r="CV677" s="274">
        <v>365</v>
      </c>
      <c r="CW677" s="274" t="s">
        <v>878</v>
      </c>
      <c r="CX677" s="274" t="s">
        <v>835</v>
      </c>
      <c r="CY677" s="274" t="s">
        <v>836</v>
      </c>
      <c r="CZ677" s="274" t="s">
        <v>837</v>
      </c>
      <c r="DA677" s="274" t="s">
        <v>268</v>
      </c>
      <c r="DB677" s="274" t="s">
        <v>268</v>
      </c>
      <c r="DC677" s="274" t="s">
        <v>268</v>
      </c>
      <c r="DD677" s="274" t="s">
        <v>268</v>
      </c>
      <c r="DE677" s="274" t="s">
        <v>268</v>
      </c>
      <c r="DF677" s="274" t="s">
        <v>268</v>
      </c>
      <c r="DG677" s="299">
        <f>IFERROR(IF(CA677="D",IF(CK677="A dispo.",CD677*VLOOKUP('DATI INPUT'!$F$27,TARIFFE_UD,2,FALSE),CD677*VLOOKUP(CK677,TARIFFE_UD,2,FALSE)),CD677*VLOOKUP(CB677-100,TARIFFE_UND,2,FALSE)),0)</f>
        <v>77.611139080720761</v>
      </c>
      <c r="DH677" s="299">
        <f>IFERROR(IF(CA677="D",IF(CK677="A dispo.",CF677*VLOOKUP('DATI INPUT'!$F$27,TARIFFE_UD,3,FALSE),CF677*VLOOKUP(CK677,TARIFFE_UD,3,FALSE)),CF677*VLOOKUP(CB677-100,TARIFFE_UND,3,FALSE)),0)</f>
        <v>60.367780403072892</v>
      </c>
    </row>
    <row r="678" spans="1:112" x14ac:dyDescent="0.25">
      <c r="A678" s="274" t="s">
        <v>5830</v>
      </c>
      <c r="B678" s="274" t="s">
        <v>5831</v>
      </c>
      <c r="C678" s="274" t="s">
        <v>5832</v>
      </c>
      <c r="D678" s="274" t="s">
        <v>5833</v>
      </c>
      <c r="E678" s="274" t="s">
        <v>268</v>
      </c>
      <c r="F678" s="274" t="s">
        <v>156</v>
      </c>
      <c r="G678" s="274" t="s">
        <v>5834</v>
      </c>
      <c r="H678" s="274" t="s">
        <v>5835</v>
      </c>
      <c r="I678" s="274" t="s">
        <v>5836</v>
      </c>
      <c r="J678" s="274" t="s">
        <v>274</v>
      </c>
      <c r="K678" s="274" t="s">
        <v>1062</v>
      </c>
      <c r="L678" s="274" t="s">
        <v>303</v>
      </c>
      <c r="M678" s="274" t="s">
        <v>5837</v>
      </c>
      <c r="N678" s="274" t="s">
        <v>984</v>
      </c>
      <c r="O678" s="274" t="s">
        <v>873</v>
      </c>
      <c r="P678" s="274" t="s">
        <v>5838</v>
      </c>
      <c r="Q678" s="274" t="s">
        <v>268</v>
      </c>
      <c r="R678" s="274" t="s">
        <v>268</v>
      </c>
      <c r="S678" s="274" t="s">
        <v>268</v>
      </c>
      <c r="T678" s="274" t="s">
        <v>268</v>
      </c>
      <c r="U678" s="274" t="s">
        <v>268</v>
      </c>
      <c r="V678" s="274" t="s">
        <v>268</v>
      </c>
      <c r="W678" s="274" t="s">
        <v>5837</v>
      </c>
      <c r="X678" s="274" t="s">
        <v>5838</v>
      </c>
      <c r="Y678" s="274" t="s">
        <v>268</v>
      </c>
      <c r="Z678" s="274" t="s">
        <v>268</v>
      </c>
      <c r="AA678" s="274" t="s">
        <v>268</v>
      </c>
      <c r="AB678" s="274" t="s">
        <v>268</v>
      </c>
      <c r="AC678" s="274" t="s">
        <v>268</v>
      </c>
      <c r="AD678" s="274" t="s">
        <v>268</v>
      </c>
      <c r="AE678" s="274" t="s">
        <v>287</v>
      </c>
      <c r="AF678" s="274" t="s">
        <v>1811</v>
      </c>
      <c r="AG678" s="274" t="s">
        <v>875</v>
      </c>
      <c r="AH678" s="274" t="s">
        <v>4167</v>
      </c>
      <c r="AI678" s="274" t="s">
        <v>788</v>
      </c>
      <c r="AJ678" s="274" t="s">
        <v>268</v>
      </c>
      <c r="AK678" s="274" t="s">
        <v>268</v>
      </c>
      <c r="AL678" s="274" t="s">
        <v>268</v>
      </c>
      <c r="AM678" s="274" t="s">
        <v>431</v>
      </c>
      <c r="AN678" s="274" t="s">
        <v>268</v>
      </c>
      <c r="AO678" s="274" t="s">
        <v>268</v>
      </c>
      <c r="AP678" s="274" t="s">
        <v>268</v>
      </c>
      <c r="AQ678" s="274" t="s">
        <v>268</v>
      </c>
      <c r="AR678" s="274" t="s">
        <v>268</v>
      </c>
      <c r="AS678" s="274" t="s">
        <v>268</v>
      </c>
      <c r="AT678" s="274" t="s">
        <v>268</v>
      </c>
      <c r="AU678" s="274" t="s">
        <v>268</v>
      </c>
      <c r="AV678" s="274" t="s">
        <v>268</v>
      </c>
      <c r="AW678" s="274" t="s">
        <v>268</v>
      </c>
      <c r="AX678" s="274" t="s">
        <v>268</v>
      </c>
      <c r="AY678" s="274" t="s">
        <v>268</v>
      </c>
      <c r="AZ678" s="274" t="s">
        <v>268</v>
      </c>
      <c r="BA678" s="274" t="s">
        <v>268</v>
      </c>
      <c r="BB678" s="274" t="s">
        <v>268</v>
      </c>
      <c r="BC678" s="274" t="s">
        <v>268</v>
      </c>
      <c r="BD678" s="274" t="s">
        <v>268</v>
      </c>
      <c r="BE678" s="274" t="s">
        <v>268</v>
      </c>
      <c r="BF678" s="274" t="s">
        <v>268</v>
      </c>
      <c r="BG678" s="274" t="s">
        <v>268</v>
      </c>
      <c r="BH678" s="274" t="s">
        <v>268</v>
      </c>
      <c r="BI678" s="274" t="s">
        <v>268</v>
      </c>
      <c r="BJ678" s="274" t="s">
        <v>268</v>
      </c>
      <c r="BK678" s="274" t="s">
        <v>268</v>
      </c>
      <c r="BL678" s="274" t="s">
        <v>268</v>
      </c>
      <c r="BM678" s="274" t="s">
        <v>268</v>
      </c>
      <c r="BN678" s="274" t="s">
        <v>268</v>
      </c>
      <c r="BO678" s="274" t="s">
        <v>268</v>
      </c>
      <c r="BP678" s="274" t="s">
        <v>268</v>
      </c>
      <c r="BQ678" s="274" t="s">
        <v>268</v>
      </c>
      <c r="BR678" s="274" t="s">
        <v>268</v>
      </c>
      <c r="BS678" s="274" t="s">
        <v>268</v>
      </c>
      <c r="BT678" s="274" t="s">
        <v>268</v>
      </c>
      <c r="BU678" s="274" t="s">
        <v>268</v>
      </c>
      <c r="BV678" s="274" t="s">
        <v>268</v>
      </c>
      <c r="BW678" s="274" t="s">
        <v>268</v>
      </c>
      <c r="BX678" s="274" t="s">
        <v>268</v>
      </c>
      <c r="BY678" s="295">
        <v>85</v>
      </c>
      <c r="BZ678" s="295">
        <v>85</v>
      </c>
      <c r="CA678" s="298" t="s">
        <v>142</v>
      </c>
      <c r="CB678" s="297">
        <v>122</v>
      </c>
      <c r="CC678" s="284">
        <f t="shared" si="42"/>
        <v>0.75</v>
      </c>
      <c r="CD678" s="295">
        <f t="shared" si="43"/>
        <v>21.25</v>
      </c>
      <c r="CE678" s="284">
        <f t="shared" si="44"/>
        <v>0.75</v>
      </c>
      <c r="CF678" s="295">
        <f t="shared" si="45"/>
        <v>0.25</v>
      </c>
      <c r="CG678" s="274" t="s">
        <v>876</v>
      </c>
      <c r="CH678" s="274" t="s">
        <v>268</v>
      </c>
      <c r="CI678" s="274" t="s">
        <v>268</v>
      </c>
      <c r="CJ678" s="298" t="s">
        <v>280</v>
      </c>
      <c r="CK678" s="297">
        <v>2</v>
      </c>
      <c r="CL678" s="274" t="s">
        <v>2132</v>
      </c>
      <c r="CM678" s="274" t="s">
        <v>268</v>
      </c>
      <c r="CN678" s="274" t="s">
        <v>268</v>
      </c>
      <c r="CO678" s="274" t="s">
        <v>268</v>
      </c>
      <c r="CP678" s="274" t="s">
        <v>268</v>
      </c>
      <c r="CQ678" s="274" t="s">
        <v>268</v>
      </c>
      <c r="CR678" s="274" t="s">
        <v>877</v>
      </c>
      <c r="CS678" s="274">
        <v>90.81</v>
      </c>
      <c r="CT678" s="274">
        <v>-68.11</v>
      </c>
      <c r="CU678" s="274">
        <v>22.7</v>
      </c>
      <c r="CV678" s="274">
        <v>365</v>
      </c>
      <c r="CW678" s="274" t="s">
        <v>878</v>
      </c>
      <c r="CX678" s="274" t="s">
        <v>835</v>
      </c>
      <c r="CY678" s="274" t="s">
        <v>836</v>
      </c>
      <c r="CZ678" s="274" t="s">
        <v>837</v>
      </c>
      <c r="DA678" s="274" t="s">
        <v>268</v>
      </c>
      <c r="DB678" s="274" t="s">
        <v>268</v>
      </c>
      <c r="DC678" s="274" t="s">
        <v>268</v>
      </c>
      <c r="DD678" s="274" t="s">
        <v>268</v>
      </c>
      <c r="DE678" s="274" t="s">
        <v>268</v>
      </c>
      <c r="DF678" s="274" t="s">
        <v>268</v>
      </c>
      <c r="DG678" s="299">
        <f>IFERROR(IF(CA678="D",IF(CK678="A dispo.",CD678*VLOOKUP('DATI INPUT'!$F$27,TARIFFE_UD,2,FALSE),CD678*VLOOKUP(CK678,TARIFFE_UD,2,FALSE)),CD678*VLOOKUP(CB678-100,TARIFFE_UND,2,FALSE)),0)</f>
        <v>15.270710235789966</v>
      </c>
      <c r="DH678" s="299">
        <f>IFERROR(IF(CA678="D",IF(CK678="A dispo.",CF678*VLOOKUP('DATI INPUT'!$F$27,TARIFFE_UD,3,FALSE),CF678*VLOOKUP(CK678,TARIFFE_UD,3,FALSE)),CF678*VLOOKUP(CB678-100,TARIFFE_UND,3,FALSE)),0)</f>
        <v>11.519455680779611</v>
      </c>
    </row>
    <row r="679" spans="1:112" hidden="1" x14ac:dyDescent="0.25">
      <c r="A679" s="274" t="s">
        <v>5839</v>
      </c>
      <c r="B679" s="274" t="s">
        <v>5840</v>
      </c>
      <c r="C679" s="274" t="s">
        <v>5841</v>
      </c>
      <c r="D679" s="274" t="s">
        <v>5842</v>
      </c>
      <c r="E679" s="274" t="s">
        <v>268</v>
      </c>
      <c r="F679" s="274" t="s">
        <v>156</v>
      </c>
      <c r="G679" s="274" t="s">
        <v>5843</v>
      </c>
      <c r="H679" s="274" t="s">
        <v>5844</v>
      </c>
      <c r="I679" s="274" t="s">
        <v>609</v>
      </c>
      <c r="J679" s="274" t="s">
        <v>274</v>
      </c>
      <c r="K679" s="274" t="s">
        <v>5845</v>
      </c>
      <c r="L679" s="274" t="s">
        <v>5846</v>
      </c>
      <c r="M679" s="274" t="s">
        <v>5847</v>
      </c>
      <c r="N679" s="274" t="s">
        <v>1825</v>
      </c>
      <c r="O679" s="274" t="s">
        <v>4046</v>
      </c>
      <c r="P679" s="274" t="s">
        <v>5848</v>
      </c>
      <c r="Q679" s="274" t="s">
        <v>270</v>
      </c>
      <c r="R679" s="274" t="s">
        <v>268</v>
      </c>
      <c r="S679" s="274" t="s">
        <v>268</v>
      </c>
      <c r="T679" s="274" t="s">
        <v>268</v>
      </c>
      <c r="U679" s="274" t="s">
        <v>268</v>
      </c>
      <c r="V679" s="274" t="s">
        <v>268</v>
      </c>
      <c r="W679" s="274" t="s">
        <v>3334</v>
      </c>
      <c r="X679" s="274" t="s">
        <v>1922</v>
      </c>
      <c r="Y679" s="274" t="s">
        <v>293</v>
      </c>
      <c r="Z679" s="274" t="s">
        <v>268</v>
      </c>
      <c r="AA679" s="274" t="s">
        <v>268</v>
      </c>
      <c r="AB679" s="274" t="s">
        <v>268</v>
      </c>
      <c r="AC679" s="274" t="s">
        <v>268</v>
      </c>
      <c r="AD679" s="274" t="s">
        <v>268</v>
      </c>
      <c r="AE679" s="274" t="s">
        <v>268</v>
      </c>
      <c r="AF679" s="274" t="s">
        <v>268</v>
      </c>
      <c r="AG679" s="274" t="s">
        <v>268</v>
      </c>
      <c r="AH679" s="274" t="s">
        <v>268</v>
      </c>
      <c r="AI679" s="274" t="s">
        <v>268</v>
      </c>
      <c r="AJ679" s="274" t="s">
        <v>268</v>
      </c>
      <c r="AK679" s="274" t="s">
        <v>268</v>
      </c>
      <c r="AL679" s="274" t="s">
        <v>268</v>
      </c>
      <c r="AM679" s="274" t="s">
        <v>268</v>
      </c>
      <c r="AN679" s="274" t="s">
        <v>268</v>
      </c>
      <c r="AO679" s="274" t="s">
        <v>268</v>
      </c>
      <c r="AP679" s="274" t="s">
        <v>268</v>
      </c>
      <c r="AQ679" s="274" t="s">
        <v>268</v>
      </c>
      <c r="AR679" s="274" t="s">
        <v>268</v>
      </c>
      <c r="AS679" s="274" t="s">
        <v>268</v>
      </c>
      <c r="AT679" s="274" t="s">
        <v>268</v>
      </c>
      <c r="AU679" s="274" t="s">
        <v>268</v>
      </c>
      <c r="AV679" s="274" t="s">
        <v>268</v>
      </c>
      <c r="AW679" s="274" t="s">
        <v>268</v>
      </c>
      <c r="AX679" s="274" t="s">
        <v>268</v>
      </c>
      <c r="AY679" s="274" t="s">
        <v>268</v>
      </c>
      <c r="AZ679" s="274" t="s">
        <v>268</v>
      </c>
      <c r="BA679" s="274" t="s">
        <v>268</v>
      </c>
      <c r="BB679" s="274" t="s">
        <v>268</v>
      </c>
      <c r="BC679" s="274" t="s">
        <v>268</v>
      </c>
      <c r="BD679" s="274" t="s">
        <v>268</v>
      </c>
      <c r="BE679" s="274" t="s">
        <v>268</v>
      </c>
      <c r="BF679" s="274" t="s">
        <v>268</v>
      </c>
      <c r="BG679" s="274" t="s">
        <v>268</v>
      </c>
      <c r="BH679" s="274" t="s">
        <v>268</v>
      </c>
      <c r="BI679" s="274" t="s">
        <v>268</v>
      </c>
      <c r="BJ679" s="274" t="s">
        <v>268</v>
      </c>
      <c r="BK679" s="274" t="s">
        <v>268</v>
      </c>
      <c r="BL679" s="274" t="s">
        <v>268</v>
      </c>
      <c r="BM679" s="274" t="s">
        <v>268</v>
      </c>
      <c r="BN679" s="274" t="s">
        <v>268</v>
      </c>
      <c r="BO679" s="274" t="s">
        <v>268</v>
      </c>
      <c r="BP679" s="274" t="s">
        <v>268</v>
      </c>
      <c r="BQ679" s="274" t="s">
        <v>268</v>
      </c>
      <c r="BR679" s="274" t="s">
        <v>268</v>
      </c>
      <c r="BS679" s="274" t="s">
        <v>268</v>
      </c>
      <c r="BT679" s="274" t="s">
        <v>268</v>
      </c>
      <c r="BU679" s="274" t="s">
        <v>268</v>
      </c>
      <c r="BV679" s="274" t="s">
        <v>268</v>
      </c>
      <c r="BW679" s="274" t="s">
        <v>268</v>
      </c>
      <c r="BX679" s="274" t="s">
        <v>268</v>
      </c>
      <c r="BY679" s="295">
        <v>52</v>
      </c>
      <c r="BZ679" s="295">
        <v>52</v>
      </c>
      <c r="CA679" s="298" t="s">
        <v>142</v>
      </c>
      <c r="CB679" s="297">
        <v>122</v>
      </c>
      <c r="CC679" s="284">
        <f t="shared" si="42"/>
        <v>0</v>
      </c>
      <c r="CD679" s="295">
        <f t="shared" si="43"/>
        <v>52</v>
      </c>
      <c r="CE679" s="284">
        <f t="shared" si="44"/>
        <v>0</v>
      </c>
      <c r="CF679" s="295">
        <f t="shared" si="45"/>
        <v>1</v>
      </c>
      <c r="CG679" s="274" t="s">
        <v>876</v>
      </c>
      <c r="CH679" s="274" t="s">
        <v>268</v>
      </c>
      <c r="CI679" s="274" t="s">
        <v>268</v>
      </c>
      <c r="CJ679" s="298" t="s">
        <v>268</v>
      </c>
      <c r="CK679" s="298" t="s">
        <v>736</v>
      </c>
      <c r="CL679" s="274" t="s">
        <v>268</v>
      </c>
      <c r="CM679" s="274" t="s">
        <v>268</v>
      </c>
      <c r="CN679" s="274" t="s">
        <v>268</v>
      </c>
      <c r="CO679" s="274" t="s">
        <v>268</v>
      </c>
      <c r="CP679" s="274" t="s">
        <v>268</v>
      </c>
      <c r="CQ679" s="274" t="s">
        <v>268</v>
      </c>
      <c r="CR679" s="274" t="s">
        <v>877</v>
      </c>
      <c r="CS679" s="274">
        <v>78.040000000000006</v>
      </c>
      <c r="CT679" s="274" t="s">
        <v>268</v>
      </c>
      <c r="CU679" s="274">
        <v>78.040000000000006</v>
      </c>
      <c r="CV679" s="274">
        <v>365</v>
      </c>
      <c r="CW679" s="274" t="s">
        <v>878</v>
      </c>
      <c r="CX679" s="274" t="s">
        <v>835</v>
      </c>
      <c r="CY679" s="274" t="s">
        <v>836</v>
      </c>
      <c r="CZ679" s="274" t="s">
        <v>837</v>
      </c>
      <c r="DA679" s="274" t="s">
        <v>268</v>
      </c>
      <c r="DB679" s="274" t="s">
        <v>268</v>
      </c>
      <c r="DC679" s="274" t="s">
        <v>268</v>
      </c>
      <c r="DD679" s="274" t="s">
        <v>268</v>
      </c>
      <c r="DE679" s="274" t="s">
        <v>268</v>
      </c>
      <c r="DF679" s="274" t="s">
        <v>268</v>
      </c>
      <c r="DG679" s="299">
        <f>IFERROR(IF(CA679="D",IF(CK679="A dispo.",CD679*VLOOKUP('DATI INPUT'!$F$27,TARIFFE_UD,2,FALSE),CD679*VLOOKUP(CK679,TARIFFE_UD,2,FALSE)),CD679*VLOOKUP(CB679-100,TARIFFE_UND,2,FALSE)),0)</f>
        <v>41.181420736708972</v>
      </c>
      <c r="DH679" s="299">
        <f>IFERROR(IF(CA679="D",IF(CK679="A dispo.",CF679*VLOOKUP('DATI INPUT'!$F$27,TARIFFE_UD,3,FALSE),CF679*VLOOKUP(CK679,TARIFFE_UD,3,FALSE)),CF679*VLOOKUP(CB679-100,TARIFFE_UND,3,FALSE)),0)</f>
        <v>60.367780403072892</v>
      </c>
    </row>
    <row r="680" spans="1:112" x14ac:dyDescent="0.25">
      <c r="A680" s="274" t="s">
        <v>5849</v>
      </c>
      <c r="B680" s="274" t="s">
        <v>5850</v>
      </c>
      <c r="C680" s="274" t="s">
        <v>5851</v>
      </c>
      <c r="D680" s="274" t="s">
        <v>5852</v>
      </c>
      <c r="E680" s="274" t="s">
        <v>268</v>
      </c>
      <c r="F680" s="274" t="s">
        <v>156</v>
      </c>
      <c r="G680" s="274" t="s">
        <v>5853</v>
      </c>
      <c r="H680" s="274" t="s">
        <v>1372</v>
      </c>
      <c r="I680" s="274" t="s">
        <v>539</v>
      </c>
      <c r="J680" s="274" t="s">
        <v>274</v>
      </c>
      <c r="K680" s="274" t="s">
        <v>5854</v>
      </c>
      <c r="L680" s="274" t="s">
        <v>871</v>
      </c>
      <c r="M680" s="274" t="s">
        <v>5855</v>
      </c>
      <c r="N680" s="274" t="s">
        <v>984</v>
      </c>
      <c r="O680" s="274" t="s">
        <v>873</v>
      </c>
      <c r="P680" s="274" t="s">
        <v>1847</v>
      </c>
      <c r="Q680" s="274" t="s">
        <v>934</v>
      </c>
      <c r="R680" s="274" t="s">
        <v>154</v>
      </c>
      <c r="S680" s="274" t="s">
        <v>268</v>
      </c>
      <c r="T680" s="274" t="s">
        <v>268</v>
      </c>
      <c r="U680" s="274" t="s">
        <v>268</v>
      </c>
      <c r="V680" s="274" t="s">
        <v>268</v>
      </c>
      <c r="W680" s="274" t="s">
        <v>5855</v>
      </c>
      <c r="X680" s="274" t="s">
        <v>1847</v>
      </c>
      <c r="Y680" s="274" t="s">
        <v>934</v>
      </c>
      <c r="Z680" s="274" t="s">
        <v>154</v>
      </c>
      <c r="AA680" s="274" t="s">
        <v>268</v>
      </c>
      <c r="AB680" s="274" t="s">
        <v>268</v>
      </c>
      <c r="AC680" s="274" t="s">
        <v>268</v>
      </c>
      <c r="AD680" s="274" t="s">
        <v>268</v>
      </c>
      <c r="AE680" s="274" t="s">
        <v>287</v>
      </c>
      <c r="AF680" s="274" t="s">
        <v>1811</v>
      </c>
      <c r="AG680" s="274" t="s">
        <v>875</v>
      </c>
      <c r="AH680" s="274" t="s">
        <v>1848</v>
      </c>
      <c r="AI680" s="274" t="s">
        <v>5856</v>
      </c>
      <c r="AJ680" s="274" t="s">
        <v>268</v>
      </c>
      <c r="AK680" s="274" t="s">
        <v>381</v>
      </c>
      <c r="AL680" s="274" t="s">
        <v>268</v>
      </c>
      <c r="AM680" s="274" t="s">
        <v>355</v>
      </c>
      <c r="AN680" s="274" t="s">
        <v>268</v>
      </c>
      <c r="AO680" s="274" t="s">
        <v>268</v>
      </c>
      <c r="AP680" s="274" t="s">
        <v>268</v>
      </c>
      <c r="AQ680" s="274" t="s">
        <v>268</v>
      </c>
      <c r="AR680" s="274" t="s">
        <v>268</v>
      </c>
      <c r="AS680" s="274" t="s">
        <v>268</v>
      </c>
      <c r="AT680" s="274" t="s">
        <v>268</v>
      </c>
      <c r="AU680" s="274" t="s">
        <v>268</v>
      </c>
      <c r="AV680" s="274" t="s">
        <v>268</v>
      </c>
      <c r="AW680" s="274" t="s">
        <v>268</v>
      </c>
      <c r="AX680" s="274" t="s">
        <v>268</v>
      </c>
      <c r="AY680" s="274" t="s">
        <v>268</v>
      </c>
      <c r="AZ680" s="274" t="s">
        <v>268</v>
      </c>
      <c r="BA680" s="274" t="s">
        <v>268</v>
      </c>
      <c r="BB680" s="274" t="s">
        <v>268</v>
      </c>
      <c r="BC680" s="274" t="s">
        <v>268</v>
      </c>
      <c r="BD680" s="274" t="s">
        <v>268</v>
      </c>
      <c r="BE680" s="274" t="s">
        <v>268</v>
      </c>
      <c r="BF680" s="274" t="s">
        <v>268</v>
      </c>
      <c r="BG680" s="274" t="s">
        <v>268</v>
      </c>
      <c r="BH680" s="274" t="s">
        <v>268</v>
      </c>
      <c r="BI680" s="274" t="s">
        <v>268</v>
      </c>
      <c r="BJ680" s="274" t="s">
        <v>268</v>
      </c>
      <c r="BK680" s="274" t="s">
        <v>268</v>
      </c>
      <c r="BL680" s="274" t="s">
        <v>268</v>
      </c>
      <c r="BM680" s="274" t="s">
        <v>268</v>
      </c>
      <c r="BN680" s="274" t="s">
        <v>268</v>
      </c>
      <c r="BO680" s="274" t="s">
        <v>268</v>
      </c>
      <c r="BP680" s="274" t="s">
        <v>268</v>
      </c>
      <c r="BQ680" s="274" t="s">
        <v>268</v>
      </c>
      <c r="BR680" s="274" t="s">
        <v>268</v>
      </c>
      <c r="BS680" s="274" t="s">
        <v>268</v>
      </c>
      <c r="BT680" s="274" t="s">
        <v>268</v>
      </c>
      <c r="BU680" s="274" t="s">
        <v>268</v>
      </c>
      <c r="BV680" s="274" t="s">
        <v>268</v>
      </c>
      <c r="BW680" s="274" t="s">
        <v>268</v>
      </c>
      <c r="BX680" s="274" t="s">
        <v>268</v>
      </c>
      <c r="BY680" s="295">
        <v>30</v>
      </c>
      <c r="BZ680" s="295">
        <v>30</v>
      </c>
      <c r="CA680" s="298" t="s">
        <v>142</v>
      </c>
      <c r="CB680" s="297">
        <v>122</v>
      </c>
      <c r="CC680" s="284">
        <f t="shared" si="42"/>
        <v>0</v>
      </c>
      <c r="CD680" s="295">
        <f t="shared" si="43"/>
        <v>30</v>
      </c>
      <c r="CE680" s="284">
        <f t="shared" si="44"/>
        <v>0</v>
      </c>
      <c r="CF680" s="295">
        <f t="shared" si="45"/>
        <v>1</v>
      </c>
      <c r="CG680" s="274" t="s">
        <v>876</v>
      </c>
      <c r="CH680" s="274" t="s">
        <v>268</v>
      </c>
      <c r="CI680" s="274" t="s">
        <v>268</v>
      </c>
      <c r="CJ680" s="298" t="s">
        <v>282</v>
      </c>
      <c r="CK680" s="297">
        <v>4</v>
      </c>
      <c r="CL680" s="274" t="s">
        <v>268</v>
      </c>
      <c r="CM680" s="274" t="s">
        <v>268</v>
      </c>
      <c r="CN680" s="274" t="s">
        <v>268</v>
      </c>
      <c r="CO680" s="274" t="s">
        <v>268</v>
      </c>
      <c r="CP680" s="274" t="s">
        <v>268</v>
      </c>
      <c r="CQ680" s="274" t="s">
        <v>268</v>
      </c>
      <c r="CR680" s="274" t="s">
        <v>877</v>
      </c>
      <c r="CS680" s="274">
        <v>99.92</v>
      </c>
      <c r="CT680" s="274" t="s">
        <v>268</v>
      </c>
      <c r="CU680" s="274">
        <v>99.92</v>
      </c>
      <c r="CV680" s="274">
        <v>365</v>
      </c>
      <c r="CW680" s="274" t="s">
        <v>878</v>
      </c>
      <c r="CX680" s="274" t="s">
        <v>835</v>
      </c>
      <c r="CY680" s="274" t="s">
        <v>836</v>
      </c>
      <c r="CZ680" s="274" t="s">
        <v>837</v>
      </c>
      <c r="DA680" s="274" t="s">
        <v>268</v>
      </c>
      <c r="DB680" s="274" t="s">
        <v>268</v>
      </c>
      <c r="DC680" s="274" t="s">
        <v>268</v>
      </c>
      <c r="DD680" s="274" t="s">
        <v>268</v>
      </c>
      <c r="DE680" s="274" t="s">
        <v>268</v>
      </c>
      <c r="DF680" s="274" t="s">
        <v>268</v>
      </c>
      <c r="DG680" s="299">
        <f>IFERROR(IF(CA680="D",IF(CK680="A dispo.",CD680*VLOOKUP('DATI INPUT'!$F$27,TARIFFE_UD,2,FALSE),CD680*VLOOKUP(CK680,TARIFFE_UD,2,FALSE)),CD680*VLOOKUP(CB680-100,TARIFFE_UND,2,FALSE)),0)</f>
        <v>25.518401738558982</v>
      </c>
      <c r="DH680" s="299">
        <f>IFERROR(IF(CA680="D",IF(CK680="A dispo.",CF680*VLOOKUP('DATI INPUT'!$F$27,TARIFFE_UD,3,FALSE),CF680*VLOOKUP(CK680,TARIFFE_UD,3,FALSE)),CF680*VLOOKUP(CB680-100,TARIFFE_UND,3,FALSE)),0)</f>
        <v>73.78284271486686</v>
      </c>
    </row>
    <row r="681" spans="1:112" x14ac:dyDescent="0.25">
      <c r="A681" s="274" t="s">
        <v>5857</v>
      </c>
      <c r="B681" s="274" t="s">
        <v>5858</v>
      </c>
      <c r="C681" s="274" t="s">
        <v>5859</v>
      </c>
      <c r="D681" s="274" t="s">
        <v>5860</v>
      </c>
      <c r="E681" s="274" t="s">
        <v>268</v>
      </c>
      <c r="F681" s="274" t="s">
        <v>156</v>
      </c>
      <c r="G681" s="274" t="s">
        <v>5861</v>
      </c>
      <c r="H681" s="274" t="s">
        <v>5862</v>
      </c>
      <c r="I681" s="274" t="s">
        <v>326</v>
      </c>
      <c r="J681" s="274" t="s">
        <v>274</v>
      </c>
      <c r="K681" s="274" t="s">
        <v>5863</v>
      </c>
      <c r="L681" s="274" t="s">
        <v>871</v>
      </c>
      <c r="M681" s="274" t="s">
        <v>5864</v>
      </c>
      <c r="N681" s="274" t="s">
        <v>984</v>
      </c>
      <c r="O681" s="274" t="s">
        <v>873</v>
      </c>
      <c r="P681" s="274" t="s">
        <v>1934</v>
      </c>
      <c r="Q681" s="274" t="s">
        <v>346</v>
      </c>
      <c r="R681" s="274" t="s">
        <v>268</v>
      </c>
      <c r="S681" s="274" t="s">
        <v>268</v>
      </c>
      <c r="T681" s="274" t="s">
        <v>268</v>
      </c>
      <c r="U681" s="274" t="s">
        <v>268</v>
      </c>
      <c r="V681" s="274" t="s">
        <v>268</v>
      </c>
      <c r="W681" s="274" t="s">
        <v>5864</v>
      </c>
      <c r="X681" s="274" t="s">
        <v>1934</v>
      </c>
      <c r="Y681" s="274" t="s">
        <v>346</v>
      </c>
      <c r="Z681" s="274" t="s">
        <v>268</v>
      </c>
      <c r="AA681" s="274" t="s">
        <v>268</v>
      </c>
      <c r="AB681" s="274" t="s">
        <v>268</v>
      </c>
      <c r="AC681" s="274" t="s">
        <v>268</v>
      </c>
      <c r="AD681" s="274" t="s">
        <v>268</v>
      </c>
      <c r="AE681" s="274" t="s">
        <v>287</v>
      </c>
      <c r="AF681" s="274" t="s">
        <v>1811</v>
      </c>
      <c r="AG681" s="274" t="s">
        <v>875</v>
      </c>
      <c r="AH681" s="274" t="s">
        <v>2576</v>
      </c>
      <c r="AI681" s="274" t="s">
        <v>5865</v>
      </c>
      <c r="AJ681" s="274" t="s">
        <v>268</v>
      </c>
      <c r="AK681" s="274" t="s">
        <v>410</v>
      </c>
      <c r="AL681" s="274" t="s">
        <v>268</v>
      </c>
      <c r="AM681" s="274" t="s">
        <v>288</v>
      </c>
      <c r="AN681" s="274" t="s">
        <v>268</v>
      </c>
      <c r="AO681" s="274" t="s">
        <v>268</v>
      </c>
      <c r="AP681" s="274" t="s">
        <v>268</v>
      </c>
      <c r="AQ681" s="274" t="s">
        <v>268</v>
      </c>
      <c r="AR681" s="274" t="s">
        <v>268</v>
      </c>
      <c r="AS681" s="274" t="s">
        <v>268</v>
      </c>
      <c r="AT681" s="274" t="s">
        <v>268</v>
      </c>
      <c r="AU681" s="274" t="s">
        <v>268</v>
      </c>
      <c r="AV681" s="274" t="s">
        <v>268</v>
      </c>
      <c r="AW681" s="274" t="s">
        <v>268</v>
      </c>
      <c r="AX681" s="274" t="s">
        <v>268</v>
      </c>
      <c r="AY681" s="274" t="s">
        <v>268</v>
      </c>
      <c r="AZ681" s="274" t="s">
        <v>268</v>
      </c>
      <c r="BA681" s="274" t="s">
        <v>268</v>
      </c>
      <c r="BB681" s="274" t="s">
        <v>268</v>
      </c>
      <c r="BC681" s="274" t="s">
        <v>268</v>
      </c>
      <c r="BD681" s="274" t="s">
        <v>268</v>
      </c>
      <c r="BE681" s="274" t="s">
        <v>268</v>
      </c>
      <c r="BF681" s="274" t="s">
        <v>268</v>
      </c>
      <c r="BG681" s="274" t="s">
        <v>268</v>
      </c>
      <c r="BH681" s="274" t="s">
        <v>268</v>
      </c>
      <c r="BI681" s="274" t="s">
        <v>268</v>
      </c>
      <c r="BJ681" s="274" t="s">
        <v>268</v>
      </c>
      <c r="BK681" s="274" t="s">
        <v>268</v>
      </c>
      <c r="BL681" s="274" t="s">
        <v>268</v>
      </c>
      <c r="BM681" s="274" t="s">
        <v>268</v>
      </c>
      <c r="BN681" s="274" t="s">
        <v>268</v>
      </c>
      <c r="BO681" s="274" t="s">
        <v>268</v>
      </c>
      <c r="BP681" s="274" t="s">
        <v>268</v>
      </c>
      <c r="BQ681" s="274" t="s">
        <v>268</v>
      </c>
      <c r="BR681" s="274" t="s">
        <v>268</v>
      </c>
      <c r="BS681" s="274" t="s">
        <v>268</v>
      </c>
      <c r="BT681" s="274" t="s">
        <v>268</v>
      </c>
      <c r="BU681" s="274" t="s">
        <v>268</v>
      </c>
      <c r="BV681" s="274" t="s">
        <v>268</v>
      </c>
      <c r="BW681" s="274" t="s">
        <v>268</v>
      </c>
      <c r="BX681" s="274" t="s">
        <v>268</v>
      </c>
      <c r="BY681" s="295">
        <v>51.97</v>
      </c>
      <c r="BZ681" s="295">
        <v>51.97</v>
      </c>
      <c r="CA681" s="298" t="s">
        <v>142</v>
      </c>
      <c r="CB681" s="297">
        <v>122</v>
      </c>
      <c r="CC681" s="284">
        <f t="shared" si="42"/>
        <v>0</v>
      </c>
      <c r="CD681" s="295">
        <f t="shared" si="43"/>
        <v>51.97</v>
      </c>
      <c r="CE681" s="284">
        <f t="shared" si="44"/>
        <v>0</v>
      </c>
      <c r="CF681" s="295">
        <f t="shared" si="45"/>
        <v>1</v>
      </c>
      <c r="CG681" s="274" t="s">
        <v>876</v>
      </c>
      <c r="CH681" s="274" t="s">
        <v>268</v>
      </c>
      <c r="CI681" s="274" t="s">
        <v>268</v>
      </c>
      <c r="CJ681" s="298" t="s">
        <v>271</v>
      </c>
      <c r="CK681" s="297">
        <v>1</v>
      </c>
      <c r="CL681" s="274" t="s">
        <v>268</v>
      </c>
      <c r="CM681" s="274" t="s">
        <v>268</v>
      </c>
      <c r="CN681" s="274" t="s">
        <v>268</v>
      </c>
      <c r="CO681" s="274" t="s">
        <v>268</v>
      </c>
      <c r="CP681" s="274" t="s">
        <v>268</v>
      </c>
      <c r="CQ681" s="274" t="s">
        <v>268</v>
      </c>
      <c r="CR681" s="274" t="s">
        <v>877</v>
      </c>
      <c r="CS681" s="274">
        <v>37.03</v>
      </c>
      <c r="CT681" s="274" t="s">
        <v>268</v>
      </c>
      <c r="CU681" s="274">
        <v>37.03</v>
      </c>
      <c r="CV681" s="274">
        <v>365</v>
      </c>
      <c r="CW681" s="274" t="s">
        <v>878</v>
      </c>
      <c r="CX681" s="274" t="s">
        <v>835</v>
      </c>
      <c r="CY681" s="274" t="s">
        <v>836</v>
      </c>
      <c r="CZ681" s="274" t="s">
        <v>837</v>
      </c>
      <c r="DA681" s="274" t="s">
        <v>268</v>
      </c>
      <c r="DB681" s="274" t="s">
        <v>268</v>
      </c>
      <c r="DC681" s="274" t="s">
        <v>268</v>
      </c>
      <c r="DD681" s="274" t="s">
        <v>268</v>
      </c>
      <c r="DE681" s="274" t="s">
        <v>268</v>
      </c>
      <c r="DF681" s="274" t="s">
        <v>268</v>
      </c>
      <c r="DG681" s="299">
        <f>IFERROR(IF(CA681="D",IF(CK681="A dispo.",CD681*VLOOKUP('DATI INPUT'!$F$27,TARIFFE_UD,2,FALSE),CD681*VLOOKUP(CK681,TARIFFE_UD,2,FALSE)),CD681*VLOOKUP(CB681-100,TARIFFE_UND,2,FALSE)),0)</f>
        <v>32.011515063690936</v>
      </c>
      <c r="DH681" s="299">
        <f>IFERROR(IF(CA681="D",IF(CK681="A dispo.",CF681*VLOOKUP('DATI INPUT'!$F$27,TARIFFE_UD,3,FALSE),CF681*VLOOKUP(CK681,TARIFFE_UD,3,FALSE)),CF681*VLOOKUP(CB681-100,TARIFFE_UND,3,FALSE)),0)</f>
        <v>15.164853048114928</v>
      </c>
    </row>
    <row r="682" spans="1:112" hidden="1" x14ac:dyDescent="0.25">
      <c r="A682" s="274" t="s">
        <v>5866</v>
      </c>
      <c r="B682" s="274" t="s">
        <v>5867</v>
      </c>
      <c r="C682" s="274" t="s">
        <v>5868</v>
      </c>
      <c r="D682" s="274" t="s">
        <v>5869</v>
      </c>
      <c r="E682" s="274" t="s">
        <v>268</v>
      </c>
      <c r="F682" s="274" t="s">
        <v>156</v>
      </c>
      <c r="G682" s="274" t="s">
        <v>5870</v>
      </c>
      <c r="H682" s="274" t="s">
        <v>1372</v>
      </c>
      <c r="I682" s="274" t="s">
        <v>1778</v>
      </c>
      <c r="J682" s="274" t="s">
        <v>156</v>
      </c>
      <c r="K682" s="274" t="s">
        <v>5871</v>
      </c>
      <c r="L682" s="274" t="s">
        <v>960</v>
      </c>
      <c r="M682" s="274" t="s">
        <v>5872</v>
      </c>
      <c r="N682" s="274" t="s">
        <v>2874</v>
      </c>
      <c r="O682" s="274" t="s">
        <v>2875</v>
      </c>
      <c r="P682" s="274" t="s">
        <v>5873</v>
      </c>
      <c r="Q682" s="274" t="s">
        <v>315</v>
      </c>
      <c r="R682" s="274" t="s">
        <v>268</v>
      </c>
      <c r="S682" s="274" t="s">
        <v>268</v>
      </c>
      <c r="T682" s="274" t="s">
        <v>268</v>
      </c>
      <c r="U682" s="274" t="s">
        <v>268</v>
      </c>
      <c r="V682" s="274" t="s">
        <v>268</v>
      </c>
      <c r="W682" s="274" t="s">
        <v>3570</v>
      </c>
      <c r="X682" s="274" t="s">
        <v>1934</v>
      </c>
      <c r="Y682" s="274" t="s">
        <v>1275</v>
      </c>
      <c r="Z682" s="274" t="s">
        <v>268</v>
      </c>
      <c r="AA682" s="274" t="s">
        <v>268</v>
      </c>
      <c r="AB682" s="274" t="s">
        <v>268</v>
      </c>
      <c r="AC682" s="274" t="s">
        <v>268</v>
      </c>
      <c r="AD682" s="274" t="s">
        <v>268</v>
      </c>
      <c r="AE682" s="274" t="s">
        <v>287</v>
      </c>
      <c r="AF682" s="274" t="s">
        <v>1811</v>
      </c>
      <c r="AG682" s="274" t="s">
        <v>875</v>
      </c>
      <c r="AH682" s="274" t="s">
        <v>1935</v>
      </c>
      <c r="AI682" s="274" t="s">
        <v>3571</v>
      </c>
      <c r="AJ682" s="274" t="s">
        <v>268</v>
      </c>
      <c r="AK682" s="274" t="s">
        <v>377</v>
      </c>
      <c r="AL682" s="274" t="s">
        <v>268</v>
      </c>
      <c r="AM682" s="274" t="s">
        <v>355</v>
      </c>
      <c r="AN682" s="274" t="s">
        <v>268</v>
      </c>
      <c r="AO682" s="274" t="s">
        <v>268</v>
      </c>
      <c r="AP682" s="274" t="s">
        <v>268</v>
      </c>
      <c r="AQ682" s="274" t="s">
        <v>268</v>
      </c>
      <c r="AR682" s="274" t="s">
        <v>268</v>
      </c>
      <c r="AS682" s="274" t="s">
        <v>268</v>
      </c>
      <c r="AT682" s="274" t="s">
        <v>268</v>
      </c>
      <c r="AU682" s="274" t="s">
        <v>268</v>
      </c>
      <c r="AV682" s="274" t="s">
        <v>268</v>
      </c>
      <c r="AW682" s="274" t="s">
        <v>268</v>
      </c>
      <c r="AX682" s="274" t="s">
        <v>268</v>
      </c>
      <c r="AY682" s="274" t="s">
        <v>268</v>
      </c>
      <c r="AZ682" s="274" t="s">
        <v>268</v>
      </c>
      <c r="BA682" s="274" t="s">
        <v>268</v>
      </c>
      <c r="BB682" s="274" t="s">
        <v>268</v>
      </c>
      <c r="BC682" s="274" t="s">
        <v>268</v>
      </c>
      <c r="BD682" s="274" t="s">
        <v>268</v>
      </c>
      <c r="BE682" s="274" t="s">
        <v>268</v>
      </c>
      <c r="BF682" s="274" t="s">
        <v>268</v>
      </c>
      <c r="BG682" s="274" t="s">
        <v>268</v>
      </c>
      <c r="BH682" s="274" t="s">
        <v>268</v>
      </c>
      <c r="BI682" s="274" t="s">
        <v>268</v>
      </c>
      <c r="BJ682" s="274" t="s">
        <v>268</v>
      </c>
      <c r="BK682" s="274" t="s">
        <v>268</v>
      </c>
      <c r="BL682" s="274" t="s">
        <v>268</v>
      </c>
      <c r="BM682" s="274" t="s">
        <v>268</v>
      </c>
      <c r="BN682" s="274" t="s">
        <v>268</v>
      </c>
      <c r="BO682" s="274" t="s">
        <v>268</v>
      </c>
      <c r="BP682" s="274" t="s">
        <v>268</v>
      </c>
      <c r="BQ682" s="274" t="s">
        <v>268</v>
      </c>
      <c r="BR682" s="274" t="s">
        <v>268</v>
      </c>
      <c r="BS682" s="274" t="s">
        <v>268</v>
      </c>
      <c r="BT682" s="274" t="s">
        <v>268</v>
      </c>
      <c r="BU682" s="274" t="s">
        <v>268</v>
      </c>
      <c r="BV682" s="274" t="s">
        <v>268</v>
      </c>
      <c r="BW682" s="274" t="s">
        <v>268</v>
      </c>
      <c r="BX682" s="274" t="s">
        <v>268</v>
      </c>
      <c r="BY682" s="295">
        <v>85</v>
      </c>
      <c r="BZ682" s="295">
        <v>85</v>
      </c>
      <c r="CA682" s="298" t="s">
        <v>142</v>
      </c>
      <c r="CB682" s="297">
        <v>122</v>
      </c>
      <c r="CC682" s="284">
        <f t="shared" si="42"/>
        <v>0</v>
      </c>
      <c r="CD682" s="295">
        <f t="shared" si="43"/>
        <v>85</v>
      </c>
      <c r="CE682" s="284">
        <f t="shared" si="44"/>
        <v>0</v>
      </c>
      <c r="CF682" s="295">
        <f t="shared" si="45"/>
        <v>1</v>
      </c>
      <c r="CG682" s="274" t="s">
        <v>876</v>
      </c>
      <c r="CH682" s="274" t="s">
        <v>268</v>
      </c>
      <c r="CI682" s="274" t="s">
        <v>268</v>
      </c>
      <c r="CJ682" s="298" t="s">
        <v>268</v>
      </c>
      <c r="CK682" s="298" t="s">
        <v>736</v>
      </c>
      <c r="CL682" s="274" t="s">
        <v>268</v>
      </c>
      <c r="CM682" s="274" t="s">
        <v>268</v>
      </c>
      <c r="CN682" s="274" t="s">
        <v>268</v>
      </c>
      <c r="CO682" s="274" t="s">
        <v>268</v>
      </c>
      <c r="CP682" s="274" t="s">
        <v>268</v>
      </c>
      <c r="CQ682" s="274" t="s">
        <v>268</v>
      </c>
      <c r="CR682" s="274" t="s">
        <v>877</v>
      </c>
      <c r="CS682" s="274">
        <v>94.21</v>
      </c>
      <c r="CT682" s="274" t="s">
        <v>268</v>
      </c>
      <c r="CU682" s="274">
        <v>94.21</v>
      </c>
      <c r="CV682" s="274">
        <v>365</v>
      </c>
      <c r="CW682" s="274" t="s">
        <v>878</v>
      </c>
      <c r="CX682" s="274" t="s">
        <v>835</v>
      </c>
      <c r="CY682" s="274" t="s">
        <v>836</v>
      </c>
      <c r="CZ682" s="274" t="s">
        <v>837</v>
      </c>
      <c r="DA682" s="274" t="s">
        <v>268</v>
      </c>
      <c r="DB682" s="274" t="s">
        <v>268</v>
      </c>
      <c r="DC682" s="274" t="s">
        <v>268</v>
      </c>
      <c r="DD682" s="274" t="s">
        <v>268</v>
      </c>
      <c r="DE682" s="274" t="s">
        <v>268</v>
      </c>
      <c r="DF682" s="274" t="s">
        <v>268</v>
      </c>
      <c r="DG682" s="299">
        <f>IFERROR(IF(CA682="D",IF(CK682="A dispo.",CD682*VLOOKUP('DATI INPUT'!$F$27,TARIFFE_UD,2,FALSE),CD682*VLOOKUP(CK682,TARIFFE_UD,2,FALSE)),CD682*VLOOKUP(CB682-100,TARIFFE_UND,2,FALSE)),0)</f>
        <v>67.315783896543522</v>
      </c>
      <c r="DH682" s="299">
        <f>IFERROR(IF(CA682="D",IF(CK682="A dispo.",CF682*VLOOKUP('DATI INPUT'!$F$27,TARIFFE_UD,3,FALSE),CF682*VLOOKUP(CK682,TARIFFE_UD,3,FALSE)),CF682*VLOOKUP(CB682-100,TARIFFE_UND,3,FALSE)),0)</f>
        <v>60.367780403072892</v>
      </c>
    </row>
    <row r="683" spans="1:112" hidden="1" x14ac:dyDescent="0.25">
      <c r="A683" s="274" t="s">
        <v>5874</v>
      </c>
      <c r="B683" s="274" t="s">
        <v>5867</v>
      </c>
      <c r="C683" s="274" t="s">
        <v>5875</v>
      </c>
      <c r="D683" s="274" t="s">
        <v>5869</v>
      </c>
      <c r="E683" s="274" t="s">
        <v>268</v>
      </c>
      <c r="F683" s="274" t="s">
        <v>156</v>
      </c>
      <c r="G683" s="274" t="s">
        <v>5870</v>
      </c>
      <c r="H683" s="274" t="s">
        <v>1372</v>
      </c>
      <c r="I683" s="274" t="s">
        <v>1778</v>
      </c>
      <c r="J683" s="274" t="s">
        <v>156</v>
      </c>
      <c r="K683" s="274" t="s">
        <v>5871</v>
      </c>
      <c r="L683" s="274" t="s">
        <v>960</v>
      </c>
      <c r="M683" s="274" t="s">
        <v>5872</v>
      </c>
      <c r="N683" s="274" t="s">
        <v>2874</v>
      </c>
      <c r="O683" s="274" t="s">
        <v>2875</v>
      </c>
      <c r="P683" s="274" t="s">
        <v>5873</v>
      </c>
      <c r="Q683" s="274" t="s">
        <v>315</v>
      </c>
      <c r="R683" s="274" t="s">
        <v>268</v>
      </c>
      <c r="S683" s="274" t="s">
        <v>268</v>
      </c>
      <c r="T683" s="274" t="s">
        <v>268</v>
      </c>
      <c r="U683" s="274" t="s">
        <v>268</v>
      </c>
      <c r="V683" s="274" t="s">
        <v>268</v>
      </c>
      <c r="W683" s="274" t="s">
        <v>3570</v>
      </c>
      <c r="X683" s="274" t="s">
        <v>1934</v>
      </c>
      <c r="Y683" s="274" t="s">
        <v>1275</v>
      </c>
      <c r="Z683" s="274" t="s">
        <v>268</v>
      </c>
      <c r="AA683" s="274" t="s">
        <v>268</v>
      </c>
      <c r="AB683" s="274" t="s">
        <v>268</v>
      </c>
      <c r="AC683" s="274" t="s">
        <v>268</v>
      </c>
      <c r="AD683" s="274" t="s">
        <v>268</v>
      </c>
      <c r="AE683" s="274" t="s">
        <v>287</v>
      </c>
      <c r="AF683" s="274" t="s">
        <v>1811</v>
      </c>
      <c r="AG683" s="274" t="s">
        <v>875</v>
      </c>
      <c r="AH683" s="274" t="s">
        <v>1935</v>
      </c>
      <c r="AI683" s="274" t="s">
        <v>3571</v>
      </c>
      <c r="AJ683" s="274" t="s">
        <v>268</v>
      </c>
      <c r="AK683" s="274" t="s">
        <v>377</v>
      </c>
      <c r="AL683" s="274" t="s">
        <v>268</v>
      </c>
      <c r="AM683" s="274" t="s">
        <v>355</v>
      </c>
      <c r="AN683" s="274" t="s">
        <v>268</v>
      </c>
      <c r="AO683" s="274" t="s">
        <v>268</v>
      </c>
      <c r="AP683" s="274" t="s">
        <v>268</v>
      </c>
      <c r="AQ683" s="274" t="s">
        <v>268</v>
      </c>
      <c r="AR683" s="274" t="s">
        <v>268</v>
      </c>
      <c r="AS683" s="274" t="s">
        <v>268</v>
      </c>
      <c r="AT683" s="274" t="s">
        <v>268</v>
      </c>
      <c r="AU683" s="274" t="s">
        <v>268</v>
      </c>
      <c r="AV683" s="274" t="s">
        <v>268</v>
      </c>
      <c r="AW683" s="274" t="s">
        <v>268</v>
      </c>
      <c r="AX683" s="274" t="s">
        <v>268</v>
      </c>
      <c r="AY683" s="274" t="s">
        <v>268</v>
      </c>
      <c r="AZ683" s="274" t="s">
        <v>268</v>
      </c>
      <c r="BA683" s="274" t="s">
        <v>268</v>
      </c>
      <c r="BB683" s="274" t="s">
        <v>268</v>
      </c>
      <c r="BC683" s="274" t="s">
        <v>268</v>
      </c>
      <c r="BD683" s="274" t="s">
        <v>268</v>
      </c>
      <c r="BE683" s="274" t="s">
        <v>268</v>
      </c>
      <c r="BF683" s="274" t="s">
        <v>268</v>
      </c>
      <c r="BG683" s="274" t="s">
        <v>268</v>
      </c>
      <c r="BH683" s="274" t="s">
        <v>268</v>
      </c>
      <c r="BI683" s="274" t="s">
        <v>268</v>
      </c>
      <c r="BJ683" s="274" t="s">
        <v>268</v>
      </c>
      <c r="BK683" s="274" t="s">
        <v>268</v>
      </c>
      <c r="BL683" s="274" t="s">
        <v>268</v>
      </c>
      <c r="BM683" s="274" t="s">
        <v>268</v>
      </c>
      <c r="BN683" s="274" t="s">
        <v>268</v>
      </c>
      <c r="BO683" s="274" t="s">
        <v>268</v>
      </c>
      <c r="BP683" s="274" t="s">
        <v>268</v>
      </c>
      <c r="BQ683" s="274" t="s">
        <v>268</v>
      </c>
      <c r="BR683" s="274" t="s">
        <v>268</v>
      </c>
      <c r="BS683" s="274" t="s">
        <v>268</v>
      </c>
      <c r="BT683" s="274" t="s">
        <v>268</v>
      </c>
      <c r="BU683" s="274" t="s">
        <v>268</v>
      </c>
      <c r="BV683" s="274" t="s">
        <v>268</v>
      </c>
      <c r="BW683" s="274" t="s">
        <v>268</v>
      </c>
      <c r="BX683" s="274" t="s">
        <v>268</v>
      </c>
      <c r="BY683" s="295">
        <v>37.450000000000003</v>
      </c>
      <c r="BZ683" s="295">
        <v>37.450000000000003</v>
      </c>
      <c r="CA683" s="298" t="s">
        <v>142</v>
      </c>
      <c r="CB683" s="297">
        <v>123</v>
      </c>
      <c r="CC683" s="284">
        <f t="shared" si="42"/>
        <v>0</v>
      </c>
      <c r="CD683" s="295">
        <f t="shared" si="43"/>
        <v>37.450000000000003</v>
      </c>
      <c r="CE683" s="284">
        <f t="shared" si="44"/>
        <v>1</v>
      </c>
      <c r="CF683" s="295">
        <f t="shared" si="45"/>
        <v>0</v>
      </c>
      <c r="CG683" s="274" t="s">
        <v>1817</v>
      </c>
      <c r="CH683" s="274" t="s">
        <v>268</v>
      </c>
      <c r="CI683" s="274" t="s">
        <v>268</v>
      </c>
      <c r="CJ683" s="298" t="s">
        <v>268</v>
      </c>
      <c r="CK683" s="298" t="s">
        <v>736</v>
      </c>
      <c r="CL683" s="274" t="s">
        <v>268</v>
      </c>
      <c r="CM683" s="274" t="s">
        <v>268</v>
      </c>
      <c r="CN683" s="274" t="s">
        <v>268</v>
      </c>
      <c r="CO683" s="274" t="s">
        <v>268</v>
      </c>
      <c r="CP683" s="274" t="s">
        <v>268</v>
      </c>
      <c r="CQ683" s="274" t="s">
        <v>268</v>
      </c>
      <c r="CR683" s="274" t="s">
        <v>877</v>
      </c>
      <c r="CS683" s="274">
        <v>18.350000000000001</v>
      </c>
      <c r="CT683" s="274" t="s">
        <v>268</v>
      </c>
      <c r="CU683" s="274">
        <v>18.350000000000001</v>
      </c>
      <c r="CV683" s="274">
        <v>365</v>
      </c>
      <c r="CW683" s="274" t="s">
        <v>878</v>
      </c>
      <c r="CX683" s="274" t="s">
        <v>835</v>
      </c>
      <c r="CY683" s="274" t="s">
        <v>836</v>
      </c>
      <c r="CZ683" s="274" t="s">
        <v>837</v>
      </c>
      <c r="DA683" s="274" t="s">
        <v>268</v>
      </c>
      <c r="DB683" s="274" t="s">
        <v>268</v>
      </c>
      <c r="DC683" s="274" t="s">
        <v>268</v>
      </c>
      <c r="DD683" s="274" t="s">
        <v>268</v>
      </c>
      <c r="DE683" s="274" t="s">
        <v>268</v>
      </c>
      <c r="DF683" s="274" t="s">
        <v>268</v>
      </c>
      <c r="DG683" s="299">
        <f>IFERROR(IF(CA683="D",IF(CK683="A dispo.",CD683*VLOOKUP('DATI INPUT'!$F$27,TARIFFE_UD,2,FALSE),CD683*VLOOKUP(CK683,TARIFFE_UD,2,FALSE)),CD683*VLOOKUP(CB683-100,TARIFFE_UND,2,FALSE)),0)</f>
        <v>29.65854243441829</v>
      </c>
      <c r="DH683" s="299">
        <f>IFERROR(IF(CA683="D",IF(CK683="A dispo.",CF683*VLOOKUP('DATI INPUT'!$F$27,TARIFFE_UD,3,FALSE),CF683*VLOOKUP(CK683,TARIFFE_UD,3,FALSE)),CF683*VLOOKUP(CB683-100,TARIFFE_UND,3,FALSE)),0)</f>
        <v>0</v>
      </c>
    </row>
    <row r="684" spans="1:112" hidden="1" x14ac:dyDescent="0.25">
      <c r="A684" s="274" t="s">
        <v>5876</v>
      </c>
      <c r="B684" s="274" t="s">
        <v>5867</v>
      </c>
      <c r="C684" s="274" t="s">
        <v>5877</v>
      </c>
      <c r="D684" s="274" t="s">
        <v>5869</v>
      </c>
      <c r="E684" s="274" t="s">
        <v>268</v>
      </c>
      <c r="F684" s="274" t="s">
        <v>156</v>
      </c>
      <c r="G684" s="274" t="s">
        <v>5870</v>
      </c>
      <c r="H684" s="274" t="s">
        <v>1372</v>
      </c>
      <c r="I684" s="274" t="s">
        <v>1778</v>
      </c>
      <c r="J684" s="274" t="s">
        <v>156</v>
      </c>
      <c r="K684" s="274" t="s">
        <v>5871</v>
      </c>
      <c r="L684" s="274" t="s">
        <v>960</v>
      </c>
      <c r="M684" s="274" t="s">
        <v>5872</v>
      </c>
      <c r="N684" s="274" t="s">
        <v>2874</v>
      </c>
      <c r="O684" s="274" t="s">
        <v>2875</v>
      </c>
      <c r="P684" s="274" t="s">
        <v>5873</v>
      </c>
      <c r="Q684" s="274" t="s">
        <v>315</v>
      </c>
      <c r="R684" s="274" t="s">
        <v>268</v>
      </c>
      <c r="S684" s="274" t="s">
        <v>268</v>
      </c>
      <c r="T684" s="274" t="s">
        <v>268</v>
      </c>
      <c r="U684" s="274" t="s">
        <v>268</v>
      </c>
      <c r="V684" s="274" t="s">
        <v>268</v>
      </c>
      <c r="W684" s="274" t="s">
        <v>3570</v>
      </c>
      <c r="X684" s="274" t="s">
        <v>1934</v>
      </c>
      <c r="Y684" s="274" t="s">
        <v>1275</v>
      </c>
      <c r="Z684" s="274" t="s">
        <v>268</v>
      </c>
      <c r="AA684" s="274" t="s">
        <v>268</v>
      </c>
      <c r="AB684" s="274" t="s">
        <v>268</v>
      </c>
      <c r="AC684" s="274" t="s">
        <v>268</v>
      </c>
      <c r="AD684" s="274" t="s">
        <v>268</v>
      </c>
      <c r="AE684" s="274" t="s">
        <v>287</v>
      </c>
      <c r="AF684" s="274" t="s">
        <v>1811</v>
      </c>
      <c r="AG684" s="274" t="s">
        <v>875</v>
      </c>
      <c r="AH684" s="274" t="s">
        <v>1935</v>
      </c>
      <c r="AI684" s="274" t="s">
        <v>3571</v>
      </c>
      <c r="AJ684" s="274" t="s">
        <v>268</v>
      </c>
      <c r="AK684" s="274" t="s">
        <v>377</v>
      </c>
      <c r="AL684" s="274" t="s">
        <v>268</v>
      </c>
      <c r="AM684" s="274" t="s">
        <v>355</v>
      </c>
      <c r="AN684" s="274" t="s">
        <v>268</v>
      </c>
      <c r="AO684" s="274" t="s">
        <v>268</v>
      </c>
      <c r="AP684" s="274" t="s">
        <v>268</v>
      </c>
      <c r="AQ684" s="274" t="s">
        <v>268</v>
      </c>
      <c r="AR684" s="274" t="s">
        <v>268</v>
      </c>
      <c r="AS684" s="274" t="s">
        <v>268</v>
      </c>
      <c r="AT684" s="274" t="s">
        <v>268</v>
      </c>
      <c r="AU684" s="274" t="s">
        <v>268</v>
      </c>
      <c r="AV684" s="274" t="s">
        <v>268</v>
      </c>
      <c r="AW684" s="274" t="s">
        <v>268</v>
      </c>
      <c r="AX684" s="274" t="s">
        <v>268</v>
      </c>
      <c r="AY684" s="274" t="s">
        <v>268</v>
      </c>
      <c r="AZ684" s="274" t="s">
        <v>268</v>
      </c>
      <c r="BA684" s="274" t="s">
        <v>268</v>
      </c>
      <c r="BB684" s="274" t="s">
        <v>268</v>
      </c>
      <c r="BC684" s="274" t="s">
        <v>268</v>
      </c>
      <c r="BD684" s="274" t="s">
        <v>268</v>
      </c>
      <c r="BE684" s="274" t="s">
        <v>268</v>
      </c>
      <c r="BF684" s="274" t="s">
        <v>268</v>
      </c>
      <c r="BG684" s="274" t="s">
        <v>268</v>
      </c>
      <c r="BH684" s="274" t="s">
        <v>268</v>
      </c>
      <c r="BI684" s="274" t="s">
        <v>268</v>
      </c>
      <c r="BJ684" s="274" t="s">
        <v>268</v>
      </c>
      <c r="BK684" s="274" t="s">
        <v>268</v>
      </c>
      <c r="BL684" s="274" t="s">
        <v>268</v>
      </c>
      <c r="BM684" s="274" t="s">
        <v>268</v>
      </c>
      <c r="BN684" s="274" t="s">
        <v>268</v>
      </c>
      <c r="BO684" s="274" t="s">
        <v>268</v>
      </c>
      <c r="BP684" s="274" t="s">
        <v>268</v>
      </c>
      <c r="BQ684" s="274" t="s">
        <v>268</v>
      </c>
      <c r="BR684" s="274" t="s">
        <v>268</v>
      </c>
      <c r="BS684" s="274" t="s">
        <v>268</v>
      </c>
      <c r="BT684" s="274" t="s">
        <v>268</v>
      </c>
      <c r="BU684" s="274" t="s">
        <v>268</v>
      </c>
      <c r="BV684" s="274" t="s">
        <v>268</v>
      </c>
      <c r="BW684" s="274" t="s">
        <v>268</v>
      </c>
      <c r="BX684" s="274" t="s">
        <v>268</v>
      </c>
      <c r="BY684" s="295">
        <v>9.4</v>
      </c>
      <c r="BZ684" s="295">
        <v>9.4</v>
      </c>
      <c r="CA684" s="298" t="s">
        <v>142</v>
      </c>
      <c r="CB684" s="297">
        <v>123</v>
      </c>
      <c r="CC684" s="284">
        <f t="shared" si="42"/>
        <v>0</v>
      </c>
      <c r="CD684" s="295">
        <f t="shared" si="43"/>
        <v>9.4</v>
      </c>
      <c r="CE684" s="284">
        <f t="shared" si="44"/>
        <v>1</v>
      </c>
      <c r="CF684" s="295">
        <f t="shared" si="45"/>
        <v>0</v>
      </c>
      <c r="CG684" s="274" t="s">
        <v>1817</v>
      </c>
      <c r="CH684" s="274" t="s">
        <v>268</v>
      </c>
      <c r="CI684" s="274" t="s">
        <v>268</v>
      </c>
      <c r="CJ684" s="298" t="s">
        <v>268</v>
      </c>
      <c r="CK684" s="298" t="s">
        <v>736</v>
      </c>
      <c r="CL684" s="274" t="s">
        <v>268</v>
      </c>
      <c r="CM684" s="274" t="s">
        <v>268</v>
      </c>
      <c r="CN684" s="274" t="s">
        <v>268</v>
      </c>
      <c r="CO684" s="274" t="s">
        <v>268</v>
      </c>
      <c r="CP684" s="274" t="s">
        <v>268</v>
      </c>
      <c r="CQ684" s="274" t="s">
        <v>268</v>
      </c>
      <c r="CR684" s="274" t="s">
        <v>877</v>
      </c>
      <c r="CS684" s="274">
        <v>4.6100000000000003</v>
      </c>
      <c r="CT684" s="274" t="s">
        <v>268</v>
      </c>
      <c r="CU684" s="274">
        <v>4.6100000000000003</v>
      </c>
      <c r="CV684" s="274">
        <v>365</v>
      </c>
      <c r="CW684" s="274" t="s">
        <v>878</v>
      </c>
      <c r="CX684" s="274" t="s">
        <v>835</v>
      </c>
      <c r="CY684" s="274" t="s">
        <v>836</v>
      </c>
      <c r="CZ684" s="274" t="s">
        <v>837</v>
      </c>
      <c r="DA684" s="274" t="s">
        <v>268</v>
      </c>
      <c r="DB684" s="274" t="s">
        <v>268</v>
      </c>
      <c r="DC684" s="274" t="s">
        <v>268</v>
      </c>
      <c r="DD684" s="274" t="s">
        <v>268</v>
      </c>
      <c r="DE684" s="274" t="s">
        <v>268</v>
      </c>
      <c r="DF684" s="274" t="s">
        <v>268</v>
      </c>
      <c r="DG684" s="299">
        <f>IFERROR(IF(CA684="D",IF(CK684="A dispo.",CD684*VLOOKUP('DATI INPUT'!$F$27,TARIFFE_UD,2,FALSE),CD684*VLOOKUP(CK684,TARIFFE_UD,2,FALSE)),CD684*VLOOKUP(CB684-100,TARIFFE_UND,2,FALSE)),0)</f>
        <v>7.4443337485589298</v>
      </c>
      <c r="DH684" s="299">
        <f>IFERROR(IF(CA684="D",IF(CK684="A dispo.",CF684*VLOOKUP('DATI INPUT'!$F$27,TARIFFE_UD,3,FALSE),CF684*VLOOKUP(CK684,TARIFFE_UD,3,FALSE)),CF684*VLOOKUP(CB684-100,TARIFFE_UND,3,FALSE)),0)</f>
        <v>0</v>
      </c>
    </row>
    <row r="685" spans="1:112" x14ac:dyDescent="0.25">
      <c r="A685" s="274" t="s">
        <v>5878</v>
      </c>
      <c r="B685" s="274" t="s">
        <v>606</v>
      </c>
      <c r="C685" s="274" t="s">
        <v>695</v>
      </c>
      <c r="D685" s="274" t="s">
        <v>5879</v>
      </c>
      <c r="E685" s="274" t="s">
        <v>268</v>
      </c>
      <c r="F685" s="274" t="s">
        <v>156</v>
      </c>
      <c r="G685" s="274" t="s">
        <v>5880</v>
      </c>
      <c r="H685" s="274" t="s">
        <v>5862</v>
      </c>
      <c r="I685" s="274" t="s">
        <v>1252</v>
      </c>
      <c r="J685" s="274" t="s">
        <v>274</v>
      </c>
      <c r="K685" s="274" t="s">
        <v>5881</v>
      </c>
      <c r="L685" s="274" t="s">
        <v>960</v>
      </c>
      <c r="M685" s="274" t="s">
        <v>5882</v>
      </c>
      <c r="N685" s="274" t="s">
        <v>984</v>
      </c>
      <c r="O685" s="274" t="s">
        <v>873</v>
      </c>
      <c r="P685" s="274" t="s">
        <v>1934</v>
      </c>
      <c r="Q685" s="274" t="s">
        <v>269</v>
      </c>
      <c r="R685" s="274" t="s">
        <v>268</v>
      </c>
      <c r="S685" s="274" t="s">
        <v>268</v>
      </c>
      <c r="T685" s="274" t="s">
        <v>268</v>
      </c>
      <c r="U685" s="274" t="s">
        <v>268</v>
      </c>
      <c r="V685" s="274" t="s">
        <v>268</v>
      </c>
      <c r="W685" s="274" t="s">
        <v>5882</v>
      </c>
      <c r="X685" s="274" t="s">
        <v>1934</v>
      </c>
      <c r="Y685" s="274" t="s">
        <v>269</v>
      </c>
      <c r="Z685" s="274" t="s">
        <v>268</v>
      </c>
      <c r="AA685" s="274" t="s">
        <v>268</v>
      </c>
      <c r="AB685" s="274" t="s">
        <v>268</v>
      </c>
      <c r="AC685" s="274" t="s">
        <v>268</v>
      </c>
      <c r="AD685" s="274" t="s">
        <v>268</v>
      </c>
      <c r="AE685" s="274" t="s">
        <v>268</v>
      </c>
      <c r="AF685" s="274" t="s">
        <v>268</v>
      </c>
      <c r="AG685" s="274" t="s">
        <v>268</v>
      </c>
      <c r="AH685" s="274" t="s">
        <v>268</v>
      </c>
      <c r="AI685" s="274" t="s">
        <v>268</v>
      </c>
      <c r="AJ685" s="274" t="s">
        <v>268</v>
      </c>
      <c r="AK685" s="274" t="s">
        <v>268</v>
      </c>
      <c r="AL685" s="274" t="s">
        <v>268</v>
      </c>
      <c r="AM685" s="274" t="s">
        <v>268</v>
      </c>
      <c r="AN685" s="274" t="s">
        <v>268</v>
      </c>
      <c r="AO685" s="274" t="s">
        <v>268</v>
      </c>
      <c r="AP685" s="274" t="s">
        <v>268</v>
      </c>
      <c r="AQ685" s="274" t="s">
        <v>268</v>
      </c>
      <c r="AR685" s="274" t="s">
        <v>268</v>
      </c>
      <c r="AS685" s="274" t="s">
        <v>268</v>
      </c>
      <c r="AT685" s="274" t="s">
        <v>268</v>
      </c>
      <c r="AU685" s="274" t="s">
        <v>268</v>
      </c>
      <c r="AV685" s="274" t="s">
        <v>268</v>
      </c>
      <c r="AW685" s="274" t="s">
        <v>268</v>
      </c>
      <c r="AX685" s="274" t="s">
        <v>268</v>
      </c>
      <c r="AY685" s="274" t="s">
        <v>268</v>
      </c>
      <c r="AZ685" s="274" t="s">
        <v>268</v>
      </c>
      <c r="BA685" s="274" t="s">
        <v>268</v>
      </c>
      <c r="BB685" s="274" t="s">
        <v>268</v>
      </c>
      <c r="BC685" s="274" t="s">
        <v>268</v>
      </c>
      <c r="BD685" s="274" t="s">
        <v>268</v>
      </c>
      <c r="BE685" s="274" t="s">
        <v>268</v>
      </c>
      <c r="BF685" s="274" t="s">
        <v>268</v>
      </c>
      <c r="BG685" s="274" t="s">
        <v>268</v>
      </c>
      <c r="BH685" s="274" t="s">
        <v>268</v>
      </c>
      <c r="BI685" s="274" t="s">
        <v>268</v>
      </c>
      <c r="BJ685" s="274" t="s">
        <v>268</v>
      </c>
      <c r="BK685" s="274" t="s">
        <v>268</v>
      </c>
      <c r="BL685" s="274" t="s">
        <v>268</v>
      </c>
      <c r="BM685" s="274" t="s">
        <v>268</v>
      </c>
      <c r="BN685" s="274" t="s">
        <v>268</v>
      </c>
      <c r="BO685" s="274" t="s">
        <v>268</v>
      </c>
      <c r="BP685" s="274" t="s">
        <v>268</v>
      </c>
      <c r="BQ685" s="274" t="s">
        <v>268</v>
      </c>
      <c r="BR685" s="274" t="s">
        <v>268</v>
      </c>
      <c r="BS685" s="274" t="s">
        <v>268</v>
      </c>
      <c r="BT685" s="274" t="s">
        <v>268</v>
      </c>
      <c r="BU685" s="274" t="s">
        <v>268</v>
      </c>
      <c r="BV685" s="274" t="s">
        <v>268</v>
      </c>
      <c r="BW685" s="274" t="s">
        <v>268</v>
      </c>
      <c r="BX685" s="274" t="s">
        <v>268</v>
      </c>
      <c r="BY685" s="295">
        <v>56</v>
      </c>
      <c r="BZ685" s="295">
        <v>56</v>
      </c>
      <c r="CA685" s="298" t="s">
        <v>142</v>
      </c>
      <c r="CB685" s="297">
        <v>122</v>
      </c>
      <c r="CC685" s="284">
        <f t="shared" si="42"/>
        <v>0</v>
      </c>
      <c r="CD685" s="295">
        <f t="shared" si="43"/>
        <v>56</v>
      </c>
      <c r="CE685" s="284">
        <f t="shared" si="44"/>
        <v>0</v>
      </c>
      <c r="CF685" s="295">
        <f t="shared" si="45"/>
        <v>1</v>
      </c>
      <c r="CG685" s="274" t="s">
        <v>876</v>
      </c>
      <c r="CH685" s="274" t="s">
        <v>268</v>
      </c>
      <c r="CI685" s="274" t="s">
        <v>268</v>
      </c>
      <c r="CJ685" s="298" t="s">
        <v>271</v>
      </c>
      <c r="CK685" s="297">
        <v>1</v>
      </c>
      <c r="CL685" s="274" t="s">
        <v>268</v>
      </c>
      <c r="CM685" s="274" t="s">
        <v>268</v>
      </c>
      <c r="CN685" s="274" t="s">
        <v>268</v>
      </c>
      <c r="CO685" s="274" t="s">
        <v>268</v>
      </c>
      <c r="CP685" s="274" t="s">
        <v>268</v>
      </c>
      <c r="CQ685" s="274" t="s">
        <v>268</v>
      </c>
      <c r="CR685" s="274" t="s">
        <v>877</v>
      </c>
      <c r="CS685" s="274">
        <v>38.56</v>
      </c>
      <c r="CT685" s="274" t="s">
        <v>268</v>
      </c>
      <c r="CU685" s="274">
        <v>38.56</v>
      </c>
      <c r="CV685" s="274">
        <v>365</v>
      </c>
      <c r="CW685" s="274" t="s">
        <v>878</v>
      </c>
      <c r="CX685" s="274" t="s">
        <v>835</v>
      </c>
      <c r="CY685" s="274" t="s">
        <v>836</v>
      </c>
      <c r="CZ685" s="274" t="s">
        <v>837</v>
      </c>
      <c r="DA685" s="274" t="s">
        <v>268</v>
      </c>
      <c r="DB685" s="274" t="s">
        <v>268</v>
      </c>
      <c r="DC685" s="274" t="s">
        <v>268</v>
      </c>
      <c r="DD685" s="274" t="s">
        <v>268</v>
      </c>
      <c r="DE685" s="274" t="s">
        <v>268</v>
      </c>
      <c r="DF685" s="274" t="s">
        <v>268</v>
      </c>
      <c r="DG685" s="299">
        <f>IFERROR(IF(CA685="D",IF(CK685="A dispo.",CD685*VLOOKUP('DATI INPUT'!$F$27,TARIFFE_UD,2,FALSE),CD685*VLOOKUP(CK685,TARIFFE_UD,2,FALSE)),CD685*VLOOKUP(CB685-100,TARIFFE_UND,2,FALSE)),0)</f>
        <v>34.493839591431453</v>
      </c>
      <c r="DH685" s="299">
        <f>IFERROR(IF(CA685="D",IF(CK685="A dispo.",CF685*VLOOKUP('DATI INPUT'!$F$27,TARIFFE_UD,3,FALSE),CF685*VLOOKUP(CK685,TARIFFE_UD,3,FALSE)),CF685*VLOOKUP(CB685-100,TARIFFE_UND,3,FALSE)),0)</f>
        <v>15.164853048114928</v>
      </c>
    </row>
    <row r="686" spans="1:112" x14ac:dyDescent="0.25">
      <c r="A686" s="274" t="s">
        <v>5883</v>
      </c>
      <c r="B686" s="274" t="s">
        <v>5884</v>
      </c>
      <c r="C686" s="274" t="s">
        <v>5885</v>
      </c>
      <c r="D686" s="274" t="s">
        <v>5886</v>
      </c>
      <c r="E686" s="274" t="s">
        <v>268</v>
      </c>
      <c r="F686" s="274" t="s">
        <v>156</v>
      </c>
      <c r="G686" s="274" t="s">
        <v>5887</v>
      </c>
      <c r="H686" s="274" t="s">
        <v>5862</v>
      </c>
      <c r="I686" s="274" t="s">
        <v>455</v>
      </c>
      <c r="J686" s="274" t="s">
        <v>274</v>
      </c>
      <c r="K686" s="274" t="s">
        <v>5888</v>
      </c>
      <c r="L686" s="274" t="s">
        <v>984</v>
      </c>
      <c r="M686" s="274" t="s">
        <v>5864</v>
      </c>
      <c r="N686" s="274" t="s">
        <v>984</v>
      </c>
      <c r="O686" s="274" t="s">
        <v>873</v>
      </c>
      <c r="P686" s="274" t="s">
        <v>1934</v>
      </c>
      <c r="Q686" s="274" t="s">
        <v>346</v>
      </c>
      <c r="R686" s="274" t="s">
        <v>268</v>
      </c>
      <c r="S686" s="274" t="s">
        <v>268</v>
      </c>
      <c r="T686" s="274" t="s">
        <v>268</v>
      </c>
      <c r="U686" s="274" t="s">
        <v>268</v>
      </c>
      <c r="V686" s="274" t="s">
        <v>268</v>
      </c>
      <c r="W686" s="274" t="s">
        <v>5864</v>
      </c>
      <c r="X686" s="274" t="s">
        <v>1934</v>
      </c>
      <c r="Y686" s="274" t="s">
        <v>346</v>
      </c>
      <c r="Z686" s="274" t="s">
        <v>268</v>
      </c>
      <c r="AA686" s="274" t="s">
        <v>268</v>
      </c>
      <c r="AB686" s="274" t="s">
        <v>268</v>
      </c>
      <c r="AC686" s="274" t="s">
        <v>268</v>
      </c>
      <c r="AD686" s="274" t="s">
        <v>268</v>
      </c>
      <c r="AE686" s="274" t="s">
        <v>287</v>
      </c>
      <c r="AF686" s="274" t="s">
        <v>1811</v>
      </c>
      <c r="AG686" s="274" t="s">
        <v>875</v>
      </c>
      <c r="AH686" s="274" t="s">
        <v>2576</v>
      </c>
      <c r="AI686" s="274" t="s">
        <v>5865</v>
      </c>
      <c r="AJ686" s="274" t="s">
        <v>268</v>
      </c>
      <c r="AK686" s="274" t="s">
        <v>382</v>
      </c>
      <c r="AL686" s="274" t="s">
        <v>268</v>
      </c>
      <c r="AM686" s="274" t="s">
        <v>288</v>
      </c>
      <c r="AN686" s="274" t="s">
        <v>268</v>
      </c>
      <c r="AO686" s="274" t="s">
        <v>268</v>
      </c>
      <c r="AP686" s="274" t="s">
        <v>268</v>
      </c>
      <c r="AQ686" s="274" t="s">
        <v>268</v>
      </c>
      <c r="AR686" s="274" t="s">
        <v>268</v>
      </c>
      <c r="AS686" s="274" t="s">
        <v>268</v>
      </c>
      <c r="AT686" s="274" t="s">
        <v>268</v>
      </c>
      <c r="AU686" s="274" t="s">
        <v>268</v>
      </c>
      <c r="AV686" s="274" t="s">
        <v>268</v>
      </c>
      <c r="AW686" s="274" t="s">
        <v>268</v>
      </c>
      <c r="AX686" s="274" t="s">
        <v>268</v>
      </c>
      <c r="AY686" s="274" t="s">
        <v>268</v>
      </c>
      <c r="AZ686" s="274" t="s">
        <v>268</v>
      </c>
      <c r="BA686" s="274" t="s">
        <v>268</v>
      </c>
      <c r="BB686" s="274" t="s">
        <v>268</v>
      </c>
      <c r="BC686" s="274" t="s">
        <v>268</v>
      </c>
      <c r="BD686" s="274" t="s">
        <v>268</v>
      </c>
      <c r="BE686" s="274" t="s">
        <v>268</v>
      </c>
      <c r="BF686" s="274" t="s">
        <v>268</v>
      </c>
      <c r="BG686" s="274" t="s">
        <v>268</v>
      </c>
      <c r="BH686" s="274" t="s">
        <v>268</v>
      </c>
      <c r="BI686" s="274" t="s">
        <v>268</v>
      </c>
      <c r="BJ686" s="274" t="s">
        <v>268</v>
      </c>
      <c r="BK686" s="274" t="s">
        <v>268</v>
      </c>
      <c r="BL686" s="274" t="s">
        <v>268</v>
      </c>
      <c r="BM686" s="274" t="s">
        <v>268</v>
      </c>
      <c r="BN686" s="274" t="s">
        <v>268</v>
      </c>
      <c r="BO686" s="274" t="s">
        <v>268</v>
      </c>
      <c r="BP686" s="274" t="s">
        <v>268</v>
      </c>
      <c r="BQ686" s="274" t="s">
        <v>268</v>
      </c>
      <c r="BR686" s="274" t="s">
        <v>268</v>
      </c>
      <c r="BS686" s="274" t="s">
        <v>268</v>
      </c>
      <c r="BT686" s="274" t="s">
        <v>268</v>
      </c>
      <c r="BU686" s="274" t="s">
        <v>268</v>
      </c>
      <c r="BV686" s="274" t="s">
        <v>268</v>
      </c>
      <c r="BW686" s="274" t="s">
        <v>268</v>
      </c>
      <c r="BX686" s="274" t="s">
        <v>268</v>
      </c>
      <c r="BY686" s="295">
        <v>51.97</v>
      </c>
      <c r="BZ686" s="295">
        <v>51.97</v>
      </c>
      <c r="CA686" s="298" t="s">
        <v>142</v>
      </c>
      <c r="CB686" s="297">
        <v>122</v>
      </c>
      <c r="CC686" s="284">
        <f t="shared" si="42"/>
        <v>0</v>
      </c>
      <c r="CD686" s="295">
        <f t="shared" si="43"/>
        <v>51.97</v>
      </c>
      <c r="CE686" s="284">
        <f t="shared" si="44"/>
        <v>0</v>
      </c>
      <c r="CF686" s="295">
        <f t="shared" si="45"/>
        <v>1</v>
      </c>
      <c r="CG686" s="274" t="s">
        <v>876</v>
      </c>
      <c r="CH686" s="274" t="s">
        <v>268</v>
      </c>
      <c r="CI686" s="274" t="s">
        <v>268</v>
      </c>
      <c r="CJ686" s="298" t="s">
        <v>275</v>
      </c>
      <c r="CK686" s="297">
        <v>3</v>
      </c>
      <c r="CL686" s="274" t="s">
        <v>268</v>
      </c>
      <c r="CM686" s="274" t="s">
        <v>268</v>
      </c>
      <c r="CN686" s="274" t="s">
        <v>268</v>
      </c>
      <c r="CO686" s="274" t="s">
        <v>268</v>
      </c>
      <c r="CP686" s="274" t="s">
        <v>268</v>
      </c>
      <c r="CQ686" s="274" t="s">
        <v>268</v>
      </c>
      <c r="CR686" s="274" t="s">
        <v>877</v>
      </c>
      <c r="CS686" s="274">
        <v>94.35</v>
      </c>
      <c r="CT686" s="274" t="s">
        <v>268</v>
      </c>
      <c r="CU686" s="274">
        <v>94.35</v>
      </c>
      <c r="CV686" s="274">
        <v>365</v>
      </c>
      <c r="CW686" s="274" t="s">
        <v>878</v>
      </c>
      <c r="CX686" s="274" t="s">
        <v>835</v>
      </c>
      <c r="CY686" s="274" t="s">
        <v>836</v>
      </c>
      <c r="CZ686" s="274" t="s">
        <v>837</v>
      </c>
      <c r="DA686" s="274" t="s">
        <v>268</v>
      </c>
      <c r="DB686" s="274" t="s">
        <v>268</v>
      </c>
      <c r="DC686" s="274" t="s">
        <v>268</v>
      </c>
      <c r="DD686" s="274" t="s">
        <v>268</v>
      </c>
      <c r="DE686" s="274" t="s">
        <v>268</v>
      </c>
      <c r="DF686" s="274" t="s">
        <v>268</v>
      </c>
      <c r="DG686" s="299">
        <f>IFERROR(IF(CA686="D",IF(CK686="A dispo.",CD686*VLOOKUP('DATI INPUT'!$F$27,TARIFFE_UD,2,FALSE),CD686*VLOOKUP(CK686,TARIFFE_UD,2,FALSE)),CD686*VLOOKUP(CB686-100,TARIFFE_UND,2,FALSE)),0)</f>
        <v>41.157662224745486</v>
      </c>
      <c r="DH686" s="299">
        <f>IFERROR(IF(CA686="D",IF(CK686="A dispo.",CF686*VLOOKUP('DATI INPUT'!$F$27,TARIFFE_UD,3,FALSE),CF686*VLOOKUP(CK686,TARIFFE_UD,3,FALSE)),CF686*VLOOKUP(CB686-100,TARIFFE_UND,3,FALSE)),0)</f>
        <v>60.367780403072892</v>
      </c>
    </row>
    <row r="687" spans="1:112" hidden="1" x14ac:dyDescent="0.25">
      <c r="A687" s="274" t="s">
        <v>5889</v>
      </c>
      <c r="B687" s="274" t="s">
        <v>5890</v>
      </c>
      <c r="C687" s="274" t="s">
        <v>5891</v>
      </c>
      <c r="D687" s="274" t="s">
        <v>5892</v>
      </c>
      <c r="E687" s="274" t="s">
        <v>268</v>
      </c>
      <c r="F687" s="274" t="s">
        <v>156</v>
      </c>
      <c r="G687" s="274" t="s">
        <v>5893</v>
      </c>
      <c r="H687" s="274" t="s">
        <v>5862</v>
      </c>
      <c r="I687" s="274" t="s">
        <v>1978</v>
      </c>
      <c r="J687" s="274" t="s">
        <v>156</v>
      </c>
      <c r="K687" s="274" t="s">
        <v>5894</v>
      </c>
      <c r="L687" s="274" t="s">
        <v>984</v>
      </c>
      <c r="M687" s="274" t="s">
        <v>5895</v>
      </c>
      <c r="N687" s="274" t="s">
        <v>5423</v>
      </c>
      <c r="O687" s="274" t="s">
        <v>1258</v>
      </c>
      <c r="P687" s="274" t="s">
        <v>5896</v>
      </c>
      <c r="Q687" s="274" t="s">
        <v>271</v>
      </c>
      <c r="R687" s="274" t="s">
        <v>153</v>
      </c>
      <c r="S687" s="274" t="s">
        <v>268</v>
      </c>
      <c r="T687" s="274" t="s">
        <v>268</v>
      </c>
      <c r="U687" s="274" t="s">
        <v>268</v>
      </c>
      <c r="V687" s="274" t="s">
        <v>268</v>
      </c>
      <c r="W687" s="274" t="s">
        <v>1951</v>
      </c>
      <c r="X687" s="274" t="s">
        <v>1847</v>
      </c>
      <c r="Y687" s="274" t="s">
        <v>343</v>
      </c>
      <c r="Z687" s="274" t="s">
        <v>268</v>
      </c>
      <c r="AA687" s="274" t="s">
        <v>268</v>
      </c>
      <c r="AB687" s="274" t="s">
        <v>268</v>
      </c>
      <c r="AC687" s="274" t="s">
        <v>268</v>
      </c>
      <c r="AD687" s="274" t="s">
        <v>268</v>
      </c>
      <c r="AE687" s="274" t="s">
        <v>287</v>
      </c>
      <c r="AF687" s="274" t="s">
        <v>1811</v>
      </c>
      <c r="AG687" s="274" t="s">
        <v>875</v>
      </c>
      <c r="AH687" s="274" t="s">
        <v>1848</v>
      </c>
      <c r="AI687" s="274" t="s">
        <v>1398</v>
      </c>
      <c r="AJ687" s="274" t="s">
        <v>268</v>
      </c>
      <c r="AK687" s="274" t="s">
        <v>381</v>
      </c>
      <c r="AL687" s="274" t="s">
        <v>268</v>
      </c>
      <c r="AM687" s="274" t="s">
        <v>405</v>
      </c>
      <c r="AN687" s="274" t="s">
        <v>268</v>
      </c>
      <c r="AO687" s="274" t="s">
        <v>268</v>
      </c>
      <c r="AP687" s="274" t="s">
        <v>268</v>
      </c>
      <c r="AQ687" s="274" t="s">
        <v>268</v>
      </c>
      <c r="AR687" s="274" t="s">
        <v>268</v>
      </c>
      <c r="AS687" s="274" t="s">
        <v>268</v>
      </c>
      <c r="AT687" s="274" t="s">
        <v>268</v>
      </c>
      <c r="AU687" s="274" t="s">
        <v>268</v>
      </c>
      <c r="AV687" s="274" t="s">
        <v>268</v>
      </c>
      <c r="AW687" s="274" t="s">
        <v>268</v>
      </c>
      <c r="AX687" s="274" t="s">
        <v>268</v>
      </c>
      <c r="AY687" s="274" t="s">
        <v>268</v>
      </c>
      <c r="AZ687" s="274" t="s">
        <v>268</v>
      </c>
      <c r="BA687" s="274" t="s">
        <v>268</v>
      </c>
      <c r="BB687" s="274" t="s">
        <v>268</v>
      </c>
      <c r="BC687" s="274" t="s">
        <v>268</v>
      </c>
      <c r="BD687" s="274" t="s">
        <v>268</v>
      </c>
      <c r="BE687" s="274" t="s">
        <v>268</v>
      </c>
      <c r="BF687" s="274" t="s">
        <v>268</v>
      </c>
      <c r="BG687" s="274" t="s">
        <v>268</v>
      </c>
      <c r="BH687" s="274" t="s">
        <v>268</v>
      </c>
      <c r="BI687" s="274" t="s">
        <v>268</v>
      </c>
      <c r="BJ687" s="274" t="s">
        <v>268</v>
      </c>
      <c r="BK687" s="274" t="s">
        <v>268</v>
      </c>
      <c r="BL687" s="274" t="s">
        <v>268</v>
      </c>
      <c r="BM687" s="274" t="s">
        <v>268</v>
      </c>
      <c r="BN687" s="274" t="s">
        <v>268</v>
      </c>
      <c r="BO687" s="274" t="s">
        <v>268</v>
      </c>
      <c r="BP687" s="274" t="s">
        <v>268</v>
      </c>
      <c r="BQ687" s="274" t="s">
        <v>268</v>
      </c>
      <c r="BR687" s="274" t="s">
        <v>268</v>
      </c>
      <c r="BS687" s="274" t="s">
        <v>268</v>
      </c>
      <c r="BT687" s="274" t="s">
        <v>268</v>
      </c>
      <c r="BU687" s="274" t="s">
        <v>268</v>
      </c>
      <c r="BV687" s="274" t="s">
        <v>268</v>
      </c>
      <c r="BW687" s="274" t="s">
        <v>268</v>
      </c>
      <c r="BX687" s="274" t="s">
        <v>268</v>
      </c>
      <c r="BY687" s="295">
        <v>35</v>
      </c>
      <c r="BZ687" s="295">
        <v>35</v>
      </c>
      <c r="CA687" s="298" t="s">
        <v>142</v>
      </c>
      <c r="CB687" s="297">
        <v>122</v>
      </c>
      <c r="CC687" s="284">
        <f t="shared" si="42"/>
        <v>0</v>
      </c>
      <c r="CD687" s="295">
        <f t="shared" si="43"/>
        <v>35</v>
      </c>
      <c r="CE687" s="284">
        <f t="shared" si="44"/>
        <v>0</v>
      </c>
      <c r="CF687" s="295">
        <f t="shared" si="45"/>
        <v>1</v>
      </c>
      <c r="CG687" s="274" t="s">
        <v>876</v>
      </c>
      <c r="CH687" s="274" t="s">
        <v>268</v>
      </c>
      <c r="CI687" s="274" t="s">
        <v>268</v>
      </c>
      <c r="CJ687" s="298" t="s">
        <v>268</v>
      </c>
      <c r="CK687" s="298" t="s">
        <v>736</v>
      </c>
      <c r="CL687" s="274" t="s">
        <v>268</v>
      </c>
      <c r="CM687" s="274" t="s">
        <v>268</v>
      </c>
      <c r="CN687" s="274" t="s">
        <v>268</v>
      </c>
      <c r="CO687" s="274" t="s">
        <v>268</v>
      </c>
      <c r="CP687" s="274" t="s">
        <v>268</v>
      </c>
      <c r="CQ687" s="274" t="s">
        <v>268</v>
      </c>
      <c r="CR687" s="274" t="s">
        <v>877</v>
      </c>
      <c r="CS687" s="274">
        <v>69.709999999999994</v>
      </c>
      <c r="CT687" s="274" t="s">
        <v>268</v>
      </c>
      <c r="CU687" s="274">
        <v>69.709999999999994</v>
      </c>
      <c r="CV687" s="274">
        <v>365</v>
      </c>
      <c r="CW687" s="274" t="s">
        <v>878</v>
      </c>
      <c r="CX687" s="274" t="s">
        <v>835</v>
      </c>
      <c r="CY687" s="274" t="s">
        <v>836</v>
      </c>
      <c r="CZ687" s="274" t="s">
        <v>837</v>
      </c>
      <c r="DA687" s="274" t="s">
        <v>268</v>
      </c>
      <c r="DB687" s="274" t="s">
        <v>268</v>
      </c>
      <c r="DC687" s="274" t="s">
        <v>268</v>
      </c>
      <c r="DD687" s="274" t="s">
        <v>268</v>
      </c>
      <c r="DE687" s="274" t="s">
        <v>268</v>
      </c>
      <c r="DF687" s="274" t="s">
        <v>268</v>
      </c>
      <c r="DG687" s="299">
        <f>IFERROR(IF(CA687="D",IF(CK687="A dispo.",CD687*VLOOKUP('DATI INPUT'!$F$27,TARIFFE_UD,2,FALSE),CD687*VLOOKUP(CK687,TARIFFE_UD,2,FALSE)),CD687*VLOOKUP(CB687-100,TARIFFE_UND,2,FALSE)),0)</f>
        <v>27.718263957400271</v>
      </c>
      <c r="DH687" s="299">
        <f>IFERROR(IF(CA687="D",IF(CK687="A dispo.",CF687*VLOOKUP('DATI INPUT'!$F$27,TARIFFE_UD,3,FALSE),CF687*VLOOKUP(CK687,TARIFFE_UD,3,FALSE)),CF687*VLOOKUP(CB687-100,TARIFFE_UND,3,FALSE)),0)</f>
        <v>60.367780403072892</v>
      </c>
    </row>
    <row r="688" spans="1:112" hidden="1" x14ac:dyDescent="0.25">
      <c r="A688" s="274" t="s">
        <v>5897</v>
      </c>
      <c r="B688" s="274" t="s">
        <v>5898</v>
      </c>
      <c r="C688" s="274" t="s">
        <v>5899</v>
      </c>
      <c r="D688" s="274" t="s">
        <v>5900</v>
      </c>
      <c r="E688" s="274" t="s">
        <v>268</v>
      </c>
      <c r="F688" s="274" t="s">
        <v>156</v>
      </c>
      <c r="G688" s="274" t="s">
        <v>5901</v>
      </c>
      <c r="H688" s="274" t="s">
        <v>1372</v>
      </c>
      <c r="I688" s="274" t="s">
        <v>5902</v>
      </c>
      <c r="J688" s="274" t="s">
        <v>274</v>
      </c>
      <c r="K688" s="274" t="s">
        <v>5903</v>
      </c>
      <c r="L688" s="274" t="s">
        <v>960</v>
      </c>
      <c r="M688" s="274" t="s">
        <v>5904</v>
      </c>
      <c r="N688" s="274" t="s">
        <v>5905</v>
      </c>
      <c r="O688" s="274" t="s">
        <v>5906</v>
      </c>
      <c r="P688" s="274" t="s">
        <v>3534</v>
      </c>
      <c r="Q688" s="274" t="s">
        <v>293</v>
      </c>
      <c r="R688" s="274" t="s">
        <v>268</v>
      </c>
      <c r="S688" s="274" t="s">
        <v>268</v>
      </c>
      <c r="T688" s="274" t="s">
        <v>268</v>
      </c>
      <c r="U688" s="274" t="s">
        <v>268</v>
      </c>
      <c r="V688" s="274" t="s">
        <v>268</v>
      </c>
      <c r="W688" s="274" t="s">
        <v>5907</v>
      </c>
      <c r="X688" s="274" t="s">
        <v>613</v>
      </c>
      <c r="Y688" s="274" t="s">
        <v>4438</v>
      </c>
      <c r="Z688" s="274" t="s">
        <v>154</v>
      </c>
      <c r="AA688" s="274" t="s">
        <v>268</v>
      </c>
      <c r="AB688" s="274" t="s">
        <v>268</v>
      </c>
      <c r="AC688" s="274" t="s">
        <v>268</v>
      </c>
      <c r="AD688" s="274" t="s">
        <v>268</v>
      </c>
      <c r="AE688" s="274" t="s">
        <v>287</v>
      </c>
      <c r="AF688" s="274" t="s">
        <v>1811</v>
      </c>
      <c r="AG688" s="274" t="s">
        <v>875</v>
      </c>
      <c r="AH688" s="274" t="s">
        <v>1831</v>
      </c>
      <c r="AI688" s="274" t="s">
        <v>5908</v>
      </c>
      <c r="AJ688" s="274" t="s">
        <v>268</v>
      </c>
      <c r="AK688" s="274" t="s">
        <v>395</v>
      </c>
      <c r="AL688" s="274" t="s">
        <v>268</v>
      </c>
      <c r="AM688" s="274" t="s">
        <v>355</v>
      </c>
      <c r="AN688" s="274" t="s">
        <v>268</v>
      </c>
      <c r="AO688" s="274" t="s">
        <v>268</v>
      </c>
      <c r="AP688" s="274" t="s">
        <v>268</v>
      </c>
      <c r="AQ688" s="274" t="s">
        <v>268</v>
      </c>
      <c r="AR688" s="274" t="s">
        <v>268</v>
      </c>
      <c r="AS688" s="274" t="s">
        <v>268</v>
      </c>
      <c r="AT688" s="274" t="s">
        <v>268</v>
      </c>
      <c r="AU688" s="274" t="s">
        <v>268</v>
      </c>
      <c r="AV688" s="274" t="s">
        <v>268</v>
      </c>
      <c r="AW688" s="274" t="s">
        <v>268</v>
      </c>
      <c r="AX688" s="274" t="s">
        <v>268</v>
      </c>
      <c r="AY688" s="274" t="s">
        <v>268</v>
      </c>
      <c r="AZ688" s="274" t="s">
        <v>268</v>
      </c>
      <c r="BA688" s="274" t="s">
        <v>268</v>
      </c>
      <c r="BB688" s="274" t="s">
        <v>268</v>
      </c>
      <c r="BC688" s="274" t="s">
        <v>268</v>
      </c>
      <c r="BD688" s="274" t="s">
        <v>268</v>
      </c>
      <c r="BE688" s="274" t="s">
        <v>268</v>
      </c>
      <c r="BF688" s="274" t="s">
        <v>268</v>
      </c>
      <c r="BG688" s="274" t="s">
        <v>268</v>
      </c>
      <c r="BH688" s="274" t="s">
        <v>268</v>
      </c>
      <c r="BI688" s="274" t="s">
        <v>268</v>
      </c>
      <c r="BJ688" s="274" t="s">
        <v>268</v>
      </c>
      <c r="BK688" s="274" t="s">
        <v>268</v>
      </c>
      <c r="BL688" s="274" t="s">
        <v>268</v>
      </c>
      <c r="BM688" s="274" t="s">
        <v>268</v>
      </c>
      <c r="BN688" s="274" t="s">
        <v>268</v>
      </c>
      <c r="BO688" s="274" t="s">
        <v>268</v>
      </c>
      <c r="BP688" s="274" t="s">
        <v>268</v>
      </c>
      <c r="BQ688" s="274" t="s">
        <v>268</v>
      </c>
      <c r="BR688" s="274" t="s">
        <v>268</v>
      </c>
      <c r="BS688" s="274" t="s">
        <v>268</v>
      </c>
      <c r="BT688" s="274" t="s">
        <v>268</v>
      </c>
      <c r="BU688" s="274" t="s">
        <v>268</v>
      </c>
      <c r="BV688" s="274" t="s">
        <v>268</v>
      </c>
      <c r="BW688" s="274" t="s">
        <v>268</v>
      </c>
      <c r="BX688" s="274" t="s">
        <v>268</v>
      </c>
      <c r="BY688" s="295">
        <v>42</v>
      </c>
      <c r="BZ688" s="295">
        <v>42</v>
      </c>
      <c r="CA688" s="298" t="s">
        <v>142</v>
      </c>
      <c r="CB688" s="297">
        <v>122</v>
      </c>
      <c r="CC688" s="284">
        <f t="shared" si="42"/>
        <v>0</v>
      </c>
      <c r="CD688" s="295">
        <f t="shared" si="43"/>
        <v>42</v>
      </c>
      <c r="CE688" s="284">
        <f t="shared" si="44"/>
        <v>0</v>
      </c>
      <c r="CF688" s="295">
        <f t="shared" si="45"/>
        <v>1</v>
      </c>
      <c r="CG688" s="274" t="s">
        <v>876</v>
      </c>
      <c r="CH688" s="274" t="s">
        <v>268</v>
      </c>
      <c r="CI688" s="274" t="s">
        <v>268</v>
      </c>
      <c r="CJ688" s="298" t="s">
        <v>268</v>
      </c>
      <c r="CK688" s="298" t="s">
        <v>736</v>
      </c>
      <c r="CL688" s="274" t="s">
        <v>268</v>
      </c>
      <c r="CM688" s="274" t="s">
        <v>268</v>
      </c>
      <c r="CN688" s="274" t="s">
        <v>268</v>
      </c>
      <c r="CO688" s="274" t="s">
        <v>268</v>
      </c>
      <c r="CP688" s="274" t="s">
        <v>268</v>
      </c>
      <c r="CQ688" s="274" t="s">
        <v>268</v>
      </c>
      <c r="CR688" s="274" t="s">
        <v>877</v>
      </c>
      <c r="CS688" s="274">
        <v>73.14</v>
      </c>
      <c r="CT688" s="274" t="s">
        <v>268</v>
      </c>
      <c r="CU688" s="274">
        <v>73.14</v>
      </c>
      <c r="CV688" s="274">
        <v>365</v>
      </c>
      <c r="CW688" s="274" t="s">
        <v>878</v>
      </c>
      <c r="CX688" s="274" t="s">
        <v>835</v>
      </c>
      <c r="CY688" s="274" t="s">
        <v>836</v>
      </c>
      <c r="CZ688" s="274" t="s">
        <v>837</v>
      </c>
      <c r="DA688" s="274" t="s">
        <v>268</v>
      </c>
      <c r="DB688" s="274" t="s">
        <v>268</v>
      </c>
      <c r="DC688" s="274" t="s">
        <v>268</v>
      </c>
      <c r="DD688" s="274" t="s">
        <v>268</v>
      </c>
      <c r="DE688" s="274" t="s">
        <v>268</v>
      </c>
      <c r="DF688" s="274" t="s">
        <v>268</v>
      </c>
      <c r="DG688" s="299">
        <f>IFERROR(IF(CA688="D",IF(CK688="A dispo.",CD688*VLOOKUP('DATI INPUT'!$F$27,TARIFFE_UD,2,FALSE),CD688*VLOOKUP(CK688,TARIFFE_UD,2,FALSE)),CD688*VLOOKUP(CB688-100,TARIFFE_UND,2,FALSE)),0)</f>
        <v>33.261916748880324</v>
      </c>
      <c r="DH688" s="299">
        <f>IFERROR(IF(CA688="D",IF(CK688="A dispo.",CF688*VLOOKUP('DATI INPUT'!$F$27,TARIFFE_UD,3,FALSE),CF688*VLOOKUP(CK688,TARIFFE_UD,3,FALSE)),CF688*VLOOKUP(CB688-100,TARIFFE_UND,3,FALSE)),0)</f>
        <v>60.367780403072892</v>
      </c>
    </row>
    <row r="689" spans="1:112" hidden="1" x14ac:dyDescent="0.25">
      <c r="A689" s="274" t="s">
        <v>5909</v>
      </c>
      <c r="B689" s="274" t="s">
        <v>5910</v>
      </c>
      <c r="C689" s="274" t="s">
        <v>5911</v>
      </c>
      <c r="D689" s="274" t="s">
        <v>5912</v>
      </c>
      <c r="E689" s="274" t="s">
        <v>268</v>
      </c>
      <c r="F689" s="274" t="s">
        <v>156</v>
      </c>
      <c r="G689" s="274" t="s">
        <v>5913</v>
      </c>
      <c r="H689" s="274" t="s">
        <v>1372</v>
      </c>
      <c r="I689" s="274" t="s">
        <v>5914</v>
      </c>
      <c r="J689" s="274" t="s">
        <v>156</v>
      </c>
      <c r="K689" s="274" t="s">
        <v>5915</v>
      </c>
      <c r="L689" s="274" t="s">
        <v>960</v>
      </c>
      <c r="M689" s="274" t="s">
        <v>5916</v>
      </c>
      <c r="N689" s="274" t="s">
        <v>5917</v>
      </c>
      <c r="O689" s="274" t="s">
        <v>5746</v>
      </c>
      <c r="P689" s="274" t="s">
        <v>5918</v>
      </c>
      <c r="Q689" s="274" t="s">
        <v>280</v>
      </c>
      <c r="R689" s="274" t="s">
        <v>268</v>
      </c>
      <c r="S689" s="274" t="s">
        <v>268</v>
      </c>
      <c r="T689" s="274" t="s">
        <v>268</v>
      </c>
      <c r="U689" s="274" t="s">
        <v>268</v>
      </c>
      <c r="V689" s="274" t="s">
        <v>268</v>
      </c>
      <c r="W689" s="274" t="s">
        <v>2661</v>
      </c>
      <c r="X689" s="274" t="s">
        <v>2662</v>
      </c>
      <c r="Y689" s="274" t="s">
        <v>268</v>
      </c>
      <c r="Z689" s="274" t="s">
        <v>268</v>
      </c>
      <c r="AA689" s="274" t="s">
        <v>268</v>
      </c>
      <c r="AB689" s="274" t="s">
        <v>268</v>
      </c>
      <c r="AC689" s="274" t="s">
        <v>268</v>
      </c>
      <c r="AD689" s="274" t="s">
        <v>268</v>
      </c>
      <c r="AE689" s="274" t="s">
        <v>268</v>
      </c>
      <c r="AF689" s="274" t="s">
        <v>268</v>
      </c>
      <c r="AG689" s="274" t="s">
        <v>268</v>
      </c>
      <c r="AH689" s="274" t="s">
        <v>268</v>
      </c>
      <c r="AI689" s="274" t="s">
        <v>268</v>
      </c>
      <c r="AJ689" s="274" t="s">
        <v>268</v>
      </c>
      <c r="AK689" s="274" t="s">
        <v>268</v>
      </c>
      <c r="AL689" s="274" t="s">
        <v>268</v>
      </c>
      <c r="AM689" s="274" t="s">
        <v>268</v>
      </c>
      <c r="AN689" s="274" t="s">
        <v>268</v>
      </c>
      <c r="AO689" s="274" t="s">
        <v>268</v>
      </c>
      <c r="AP689" s="274" t="s">
        <v>268</v>
      </c>
      <c r="AQ689" s="274" t="s">
        <v>268</v>
      </c>
      <c r="AR689" s="274" t="s">
        <v>268</v>
      </c>
      <c r="AS689" s="274" t="s">
        <v>268</v>
      </c>
      <c r="AT689" s="274" t="s">
        <v>268</v>
      </c>
      <c r="AU689" s="274" t="s">
        <v>268</v>
      </c>
      <c r="AV689" s="274" t="s">
        <v>268</v>
      </c>
      <c r="AW689" s="274" t="s">
        <v>268</v>
      </c>
      <c r="AX689" s="274" t="s">
        <v>268</v>
      </c>
      <c r="AY689" s="274" t="s">
        <v>268</v>
      </c>
      <c r="AZ689" s="274" t="s">
        <v>268</v>
      </c>
      <c r="BA689" s="274" t="s">
        <v>268</v>
      </c>
      <c r="BB689" s="274" t="s">
        <v>268</v>
      </c>
      <c r="BC689" s="274" t="s">
        <v>268</v>
      </c>
      <c r="BD689" s="274" t="s">
        <v>268</v>
      </c>
      <c r="BE689" s="274" t="s">
        <v>268</v>
      </c>
      <c r="BF689" s="274" t="s">
        <v>268</v>
      </c>
      <c r="BG689" s="274" t="s">
        <v>268</v>
      </c>
      <c r="BH689" s="274" t="s">
        <v>268</v>
      </c>
      <c r="BI689" s="274" t="s">
        <v>268</v>
      </c>
      <c r="BJ689" s="274" t="s">
        <v>268</v>
      </c>
      <c r="BK689" s="274" t="s">
        <v>268</v>
      </c>
      <c r="BL689" s="274" t="s">
        <v>268</v>
      </c>
      <c r="BM689" s="274" t="s">
        <v>268</v>
      </c>
      <c r="BN689" s="274" t="s">
        <v>268</v>
      </c>
      <c r="BO689" s="274" t="s">
        <v>268</v>
      </c>
      <c r="BP689" s="274" t="s">
        <v>268</v>
      </c>
      <c r="BQ689" s="274" t="s">
        <v>268</v>
      </c>
      <c r="BR689" s="274" t="s">
        <v>268</v>
      </c>
      <c r="BS689" s="274" t="s">
        <v>268</v>
      </c>
      <c r="BT689" s="274" t="s">
        <v>268</v>
      </c>
      <c r="BU689" s="274" t="s">
        <v>268</v>
      </c>
      <c r="BV689" s="274" t="s">
        <v>268</v>
      </c>
      <c r="BW689" s="274" t="s">
        <v>268</v>
      </c>
      <c r="BX689" s="274" t="s">
        <v>268</v>
      </c>
      <c r="BY689" s="295">
        <v>80</v>
      </c>
      <c r="BZ689" s="295">
        <v>80</v>
      </c>
      <c r="CA689" s="298" t="s">
        <v>142</v>
      </c>
      <c r="CB689" s="297">
        <v>122</v>
      </c>
      <c r="CC689" s="284">
        <f t="shared" si="42"/>
        <v>0.75</v>
      </c>
      <c r="CD689" s="295">
        <f t="shared" si="43"/>
        <v>20</v>
      </c>
      <c r="CE689" s="284">
        <f t="shared" si="44"/>
        <v>0.75</v>
      </c>
      <c r="CF689" s="295">
        <f t="shared" si="45"/>
        <v>0.25</v>
      </c>
      <c r="CG689" s="274" t="s">
        <v>876</v>
      </c>
      <c r="CH689" s="274" t="s">
        <v>268</v>
      </c>
      <c r="CI689" s="274" t="s">
        <v>268</v>
      </c>
      <c r="CJ689" s="298" t="s">
        <v>268</v>
      </c>
      <c r="CK689" s="298" t="s">
        <v>736</v>
      </c>
      <c r="CL689" s="274" t="s">
        <v>2132</v>
      </c>
      <c r="CM689" s="274" t="s">
        <v>268</v>
      </c>
      <c r="CN689" s="274" t="s">
        <v>268</v>
      </c>
      <c r="CO689" s="274" t="s">
        <v>268</v>
      </c>
      <c r="CP689" s="274" t="s">
        <v>268</v>
      </c>
      <c r="CQ689" s="274" t="s">
        <v>268</v>
      </c>
      <c r="CR689" s="274" t="s">
        <v>877</v>
      </c>
      <c r="CS689" s="274">
        <v>91.76</v>
      </c>
      <c r="CT689" s="274">
        <v>-68.819999999999993</v>
      </c>
      <c r="CU689" s="274">
        <v>22.94</v>
      </c>
      <c r="CV689" s="274">
        <v>365</v>
      </c>
      <c r="CW689" s="274" t="s">
        <v>878</v>
      </c>
      <c r="CX689" s="274" t="s">
        <v>835</v>
      </c>
      <c r="CY689" s="274" t="s">
        <v>836</v>
      </c>
      <c r="CZ689" s="274" t="s">
        <v>837</v>
      </c>
      <c r="DA689" s="274" t="s">
        <v>268</v>
      </c>
      <c r="DB689" s="274" t="s">
        <v>268</v>
      </c>
      <c r="DC689" s="274" t="s">
        <v>268</v>
      </c>
      <c r="DD689" s="274" t="s">
        <v>268</v>
      </c>
      <c r="DE689" s="274" t="s">
        <v>268</v>
      </c>
      <c r="DF689" s="274" t="s">
        <v>268</v>
      </c>
      <c r="DG689" s="299">
        <f>IFERROR(IF(CA689="D",IF(CK689="A dispo.",CD689*VLOOKUP('DATI INPUT'!$F$27,TARIFFE_UD,2,FALSE),CD689*VLOOKUP(CK689,TARIFFE_UD,2,FALSE)),CD689*VLOOKUP(CB689-100,TARIFFE_UND,2,FALSE)),0)</f>
        <v>15.839007975657298</v>
      </c>
      <c r="DH689" s="299">
        <f>IFERROR(IF(CA689="D",IF(CK689="A dispo.",CF689*VLOOKUP('DATI INPUT'!$F$27,TARIFFE_UD,3,FALSE),CF689*VLOOKUP(CK689,TARIFFE_UD,3,FALSE)),CF689*VLOOKUP(CB689-100,TARIFFE_UND,3,FALSE)),0)</f>
        <v>15.091945100768223</v>
      </c>
    </row>
    <row r="690" spans="1:112" x14ac:dyDescent="0.25">
      <c r="A690" s="274" t="s">
        <v>5919</v>
      </c>
      <c r="B690" s="274" t="s">
        <v>661</v>
      </c>
      <c r="C690" s="274" t="s">
        <v>5920</v>
      </c>
      <c r="D690" s="274" t="s">
        <v>5921</v>
      </c>
      <c r="E690" s="274" t="s">
        <v>268</v>
      </c>
      <c r="F690" s="274" t="s">
        <v>156</v>
      </c>
      <c r="G690" s="274" t="s">
        <v>5922</v>
      </c>
      <c r="H690" s="274" t="s">
        <v>1372</v>
      </c>
      <c r="I690" s="274" t="s">
        <v>5923</v>
      </c>
      <c r="J690" s="274" t="s">
        <v>274</v>
      </c>
      <c r="K690" s="274" t="s">
        <v>5924</v>
      </c>
      <c r="L690" s="274" t="s">
        <v>984</v>
      </c>
      <c r="M690" s="274" t="s">
        <v>5925</v>
      </c>
      <c r="N690" s="274" t="s">
        <v>984</v>
      </c>
      <c r="O690" s="274" t="s">
        <v>873</v>
      </c>
      <c r="P690" s="274" t="s">
        <v>1310</v>
      </c>
      <c r="Q690" s="274" t="s">
        <v>290</v>
      </c>
      <c r="R690" s="274" t="s">
        <v>153</v>
      </c>
      <c r="S690" s="274" t="s">
        <v>268</v>
      </c>
      <c r="T690" s="274" t="s">
        <v>268</v>
      </c>
      <c r="U690" s="274" t="s">
        <v>268</v>
      </c>
      <c r="V690" s="274" t="s">
        <v>268</v>
      </c>
      <c r="W690" s="274" t="s">
        <v>5925</v>
      </c>
      <c r="X690" s="274" t="s">
        <v>1310</v>
      </c>
      <c r="Y690" s="274" t="s">
        <v>290</v>
      </c>
      <c r="Z690" s="274" t="s">
        <v>153</v>
      </c>
      <c r="AA690" s="274" t="s">
        <v>268</v>
      </c>
      <c r="AB690" s="274" t="s">
        <v>268</v>
      </c>
      <c r="AC690" s="274" t="s">
        <v>268</v>
      </c>
      <c r="AD690" s="274" t="s">
        <v>268</v>
      </c>
      <c r="AE690" s="274" t="s">
        <v>287</v>
      </c>
      <c r="AF690" s="274" t="s">
        <v>1811</v>
      </c>
      <c r="AG690" s="274" t="s">
        <v>875</v>
      </c>
      <c r="AH690" s="274" t="s">
        <v>1812</v>
      </c>
      <c r="AI690" s="274" t="s">
        <v>973</v>
      </c>
      <c r="AJ690" s="274" t="s">
        <v>268</v>
      </c>
      <c r="AK690" s="274" t="s">
        <v>354</v>
      </c>
      <c r="AL690" s="274" t="s">
        <v>268</v>
      </c>
      <c r="AM690" s="274" t="s">
        <v>355</v>
      </c>
      <c r="AN690" s="274" t="s">
        <v>268</v>
      </c>
      <c r="AO690" s="274" t="s">
        <v>268</v>
      </c>
      <c r="AP690" s="274" t="s">
        <v>268</v>
      </c>
      <c r="AQ690" s="274" t="s">
        <v>268</v>
      </c>
      <c r="AR690" s="274" t="s">
        <v>268</v>
      </c>
      <c r="AS690" s="274" t="s">
        <v>268</v>
      </c>
      <c r="AT690" s="274" t="s">
        <v>268</v>
      </c>
      <c r="AU690" s="274" t="s">
        <v>268</v>
      </c>
      <c r="AV690" s="274" t="s">
        <v>268</v>
      </c>
      <c r="AW690" s="274" t="s">
        <v>268</v>
      </c>
      <c r="AX690" s="274" t="s">
        <v>268</v>
      </c>
      <c r="AY690" s="274" t="s">
        <v>268</v>
      </c>
      <c r="AZ690" s="274" t="s">
        <v>268</v>
      </c>
      <c r="BA690" s="274" t="s">
        <v>268</v>
      </c>
      <c r="BB690" s="274" t="s">
        <v>268</v>
      </c>
      <c r="BC690" s="274" t="s">
        <v>268</v>
      </c>
      <c r="BD690" s="274" t="s">
        <v>268</v>
      </c>
      <c r="BE690" s="274" t="s">
        <v>268</v>
      </c>
      <c r="BF690" s="274" t="s">
        <v>268</v>
      </c>
      <c r="BG690" s="274" t="s">
        <v>268</v>
      </c>
      <c r="BH690" s="274" t="s">
        <v>268</v>
      </c>
      <c r="BI690" s="274" t="s">
        <v>268</v>
      </c>
      <c r="BJ690" s="274" t="s">
        <v>268</v>
      </c>
      <c r="BK690" s="274" t="s">
        <v>268</v>
      </c>
      <c r="BL690" s="274" t="s">
        <v>268</v>
      </c>
      <c r="BM690" s="274" t="s">
        <v>268</v>
      </c>
      <c r="BN690" s="274" t="s">
        <v>268</v>
      </c>
      <c r="BO690" s="274" t="s">
        <v>268</v>
      </c>
      <c r="BP690" s="274" t="s">
        <v>268</v>
      </c>
      <c r="BQ690" s="274" t="s">
        <v>268</v>
      </c>
      <c r="BR690" s="274" t="s">
        <v>268</v>
      </c>
      <c r="BS690" s="274" t="s">
        <v>268</v>
      </c>
      <c r="BT690" s="274" t="s">
        <v>268</v>
      </c>
      <c r="BU690" s="274" t="s">
        <v>268</v>
      </c>
      <c r="BV690" s="274" t="s">
        <v>268</v>
      </c>
      <c r="BW690" s="274" t="s">
        <v>268</v>
      </c>
      <c r="BX690" s="274" t="s">
        <v>268</v>
      </c>
      <c r="BY690" s="295">
        <v>65</v>
      </c>
      <c r="BZ690" s="295">
        <v>65</v>
      </c>
      <c r="CA690" s="298" t="s">
        <v>142</v>
      </c>
      <c r="CB690" s="297">
        <v>122</v>
      </c>
      <c r="CC690" s="284">
        <f t="shared" si="42"/>
        <v>0</v>
      </c>
      <c r="CD690" s="295">
        <f t="shared" si="43"/>
        <v>65</v>
      </c>
      <c r="CE690" s="284">
        <f t="shared" si="44"/>
        <v>0</v>
      </c>
      <c r="CF690" s="295">
        <f t="shared" si="45"/>
        <v>1</v>
      </c>
      <c r="CG690" s="274" t="s">
        <v>876</v>
      </c>
      <c r="CH690" s="274" t="s">
        <v>268</v>
      </c>
      <c r="CI690" s="274" t="s">
        <v>268</v>
      </c>
      <c r="CJ690" s="298" t="s">
        <v>271</v>
      </c>
      <c r="CK690" s="297">
        <v>1</v>
      </c>
      <c r="CL690" s="274" t="s">
        <v>268</v>
      </c>
      <c r="CM690" s="274" t="s">
        <v>268</v>
      </c>
      <c r="CN690" s="274" t="s">
        <v>268</v>
      </c>
      <c r="CO690" s="274" t="s">
        <v>268</v>
      </c>
      <c r="CP690" s="274" t="s">
        <v>268</v>
      </c>
      <c r="CQ690" s="274" t="s">
        <v>268</v>
      </c>
      <c r="CR690" s="274" t="s">
        <v>877</v>
      </c>
      <c r="CS690" s="274">
        <v>41.98</v>
      </c>
      <c r="CT690" s="274" t="s">
        <v>268</v>
      </c>
      <c r="CU690" s="274">
        <v>41.98</v>
      </c>
      <c r="CV690" s="274">
        <v>365</v>
      </c>
      <c r="CW690" s="274" t="s">
        <v>878</v>
      </c>
      <c r="CX690" s="274" t="s">
        <v>835</v>
      </c>
      <c r="CY690" s="274" t="s">
        <v>836</v>
      </c>
      <c r="CZ690" s="274" t="s">
        <v>837</v>
      </c>
      <c r="DA690" s="274" t="s">
        <v>268</v>
      </c>
      <c r="DB690" s="274" t="s">
        <v>268</v>
      </c>
      <c r="DC690" s="274" t="s">
        <v>268</v>
      </c>
      <c r="DD690" s="274" t="s">
        <v>268</v>
      </c>
      <c r="DE690" s="274" t="s">
        <v>268</v>
      </c>
      <c r="DF690" s="274" t="s">
        <v>268</v>
      </c>
      <c r="DG690" s="299">
        <f>IFERROR(IF(CA690="D",IF(CK690="A dispo.",CD690*VLOOKUP('DATI INPUT'!$F$27,TARIFFE_UD,2,FALSE),CD690*VLOOKUP(CK690,TARIFFE_UD,2,FALSE)),CD690*VLOOKUP(CB690-100,TARIFFE_UND,2,FALSE)),0)</f>
        <v>40.037492382911509</v>
      </c>
      <c r="DH690" s="299">
        <f>IFERROR(IF(CA690="D",IF(CK690="A dispo.",CF690*VLOOKUP('DATI INPUT'!$F$27,TARIFFE_UD,3,FALSE),CF690*VLOOKUP(CK690,TARIFFE_UD,3,FALSE)),CF690*VLOOKUP(CB690-100,TARIFFE_UND,3,FALSE)),0)</f>
        <v>15.164853048114928</v>
      </c>
    </row>
    <row r="691" spans="1:112" hidden="1" x14ac:dyDescent="0.25">
      <c r="A691" s="274" t="s">
        <v>5926</v>
      </c>
      <c r="B691" s="274" t="s">
        <v>5927</v>
      </c>
      <c r="C691" s="274" t="s">
        <v>697</v>
      </c>
      <c r="D691" s="274" t="s">
        <v>5928</v>
      </c>
      <c r="E691" s="274" t="s">
        <v>268</v>
      </c>
      <c r="F691" s="274" t="s">
        <v>156</v>
      </c>
      <c r="G691" s="274" t="s">
        <v>5929</v>
      </c>
      <c r="H691" s="274" t="s">
        <v>5862</v>
      </c>
      <c r="I691" s="274" t="s">
        <v>622</v>
      </c>
      <c r="J691" s="274" t="s">
        <v>156</v>
      </c>
      <c r="K691" s="274" t="s">
        <v>5930</v>
      </c>
      <c r="L691" s="274" t="s">
        <v>960</v>
      </c>
      <c r="M691" s="274" t="s">
        <v>5931</v>
      </c>
      <c r="N691" s="274" t="s">
        <v>152</v>
      </c>
      <c r="O691" s="274" t="s">
        <v>5932</v>
      </c>
      <c r="P691" s="274" t="s">
        <v>2256</v>
      </c>
      <c r="Q691" s="274" t="s">
        <v>276</v>
      </c>
      <c r="R691" s="274" t="s">
        <v>280</v>
      </c>
      <c r="S691" s="274" t="s">
        <v>268</v>
      </c>
      <c r="T691" s="274" t="s">
        <v>268</v>
      </c>
      <c r="U691" s="274" t="s">
        <v>268</v>
      </c>
      <c r="V691" s="274" t="s">
        <v>268</v>
      </c>
      <c r="W691" s="274" t="s">
        <v>5933</v>
      </c>
      <c r="X691" s="274" t="s">
        <v>3242</v>
      </c>
      <c r="Y691" s="274" t="s">
        <v>271</v>
      </c>
      <c r="Z691" s="274" t="s">
        <v>268</v>
      </c>
      <c r="AA691" s="274" t="s">
        <v>268</v>
      </c>
      <c r="AB691" s="274" t="s">
        <v>268</v>
      </c>
      <c r="AC691" s="274" t="s">
        <v>268</v>
      </c>
      <c r="AD691" s="274" t="s">
        <v>268</v>
      </c>
      <c r="AE691" s="274" t="s">
        <v>287</v>
      </c>
      <c r="AF691" s="274" t="s">
        <v>1811</v>
      </c>
      <c r="AG691" s="274" t="s">
        <v>875</v>
      </c>
      <c r="AH691" s="274" t="s">
        <v>1848</v>
      </c>
      <c r="AI691" s="274" t="s">
        <v>2634</v>
      </c>
      <c r="AJ691" s="274" t="s">
        <v>268</v>
      </c>
      <c r="AK691" s="274" t="s">
        <v>366</v>
      </c>
      <c r="AL691" s="274" t="s">
        <v>268</v>
      </c>
      <c r="AM691" s="274" t="s">
        <v>405</v>
      </c>
      <c r="AN691" s="274" t="s">
        <v>268</v>
      </c>
      <c r="AO691" s="274" t="s">
        <v>268</v>
      </c>
      <c r="AP691" s="274" t="s">
        <v>268</v>
      </c>
      <c r="AQ691" s="274" t="s">
        <v>268</v>
      </c>
      <c r="AR691" s="274" t="s">
        <v>268</v>
      </c>
      <c r="AS691" s="274" t="s">
        <v>268</v>
      </c>
      <c r="AT691" s="274" t="s">
        <v>268</v>
      </c>
      <c r="AU691" s="274" t="s">
        <v>268</v>
      </c>
      <c r="AV691" s="274" t="s">
        <v>268</v>
      </c>
      <c r="AW691" s="274" t="s">
        <v>268</v>
      </c>
      <c r="AX691" s="274" t="s">
        <v>268</v>
      </c>
      <c r="AY691" s="274" t="s">
        <v>268</v>
      </c>
      <c r="AZ691" s="274" t="s">
        <v>268</v>
      </c>
      <c r="BA691" s="274" t="s">
        <v>268</v>
      </c>
      <c r="BB691" s="274" t="s">
        <v>268</v>
      </c>
      <c r="BC691" s="274" t="s">
        <v>268</v>
      </c>
      <c r="BD691" s="274" t="s">
        <v>268</v>
      </c>
      <c r="BE691" s="274" t="s">
        <v>268</v>
      </c>
      <c r="BF691" s="274" t="s">
        <v>268</v>
      </c>
      <c r="BG691" s="274" t="s">
        <v>268</v>
      </c>
      <c r="BH691" s="274" t="s">
        <v>268</v>
      </c>
      <c r="BI691" s="274" t="s">
        <v>268</v>
      </c>
      <c r="BJ691" s="274" t="s">
        <v>268</v>
      </c>
      <c r="BK691" s="274" t="s">
        <v>268</v>
      </c>
      <c r="BL691" s="274" t="s">
        <v>268</v>
      </c>
      <c r="BM691" s="274" t="s">
        <v>268</v>
      </c>
      <c r="BN691" s="274" t="s">
        <v>268</v>
      </c>
      <c r="BO691" s="274" t="s">
        <v>268</v>
      </c>
      <c r="BP691" s="274" t="s">
        <v>268</v>
      </c>
      <c r="BQ691" s="274" t="s">
        <v>268</v>
      </c>
      <c r="BR691" s="274" t="s">
        <v>268</v>
      </c>
      <c r="BS691" s="274" t="s">
        <v>268</v>
      </c>
      <c r="BT691" s="274" t="s">
        <v>268</v>
      </c>
      <c r="BU691" s="274" t="s">
        <v>268</v>
      </c>
      <c r="BV691" s="274" t="s">
        <v>268</v>
      </c>
      <c r="BW691" s="274" t="s">
        <v>268</v>
      </c>
      <c r="BX691" s="274" t="s">
        <v>268</v>
      </c>
      <c r="BY691" s="295">
        <v>180</v>
      </c>
      <c r="BZ691" s="295">
        <v>180</v>
      </c>
      <c r="CA691" s="298" t="s">
        <v>142</v>
      </c>
      <c r="CB691" s="297">
        <v>122</v>
      </c>
      <c r="CC691" s="284">
        <f t="shared" si="42"/>
        <v>0</v>
      </c>
      <c r="CD691" s="295">
        <f t="shared" si="43"/>
        <v>180</v>
      </c>
      <c r="CE691" s="284">
        <f t="shared" si="44"/>
        <v>0</v>
      </c>
      <c r="CF691" s="295">
        <f t="shared" si="45"/>
        <v>1</v>
      </c>
      <c r="CG691" s="274" t="s">
        <v>876</v>
      </c>
      <c r="CH691" s="274" t="s">
        <v>268</v>
      </c>
      <c r="CI691" s="274" t="s">
        <v>268</v>
      </c>
      <c r="CJ691" s="298" t="s">
        <v>268</v>
      </c>
      <c r="CK691" s="298" t="s">
        <v>736</v>
      </c>
      <c r="CL691" s="274" t="s">
        <v>268</v>
      </c>
      <c r="CM691" s="274" t="s">
        <v>268</v>
      </c>
      <c r="CN691" s="274" t="s">
        <v>268</v>
      </c>
      <c r="CO691" s="274" t="s">
        <v>268</v>
      </c>
      <c r="CP691" s="274" t="s">
        <v>268</v>
      </c>
      <c r="CQ691" s="274" t="s">
        <v>268</v>
      </c>
      <c r="CR691" s="274" t="s">
        <v>877</v>
      </c>
      <c r="CS691" s="274">
        <v>140.76</v>
      </c>
      <c r="CT691" s="274" t="s">
        <v>268</v>
      </c>
      <c r="CU691" s="274">
        <v>140.76</v>
      </c>
      <c r="CV691" s="274">
        <v>365</v>
      </c>
      <c r="CW691" s="274" t="s">
        <v>878</v>
      </c>
      <c r="CX691" s="274" t="s">
        <v>835</v>
      </c>
      <c r="CY691" s="274" t="s">
        <v>836</v>
      </c>
      <c r="CZ691" s="274" t="s">
        <v>837</v>
      </c>
      <c r="DA691" s="274" t="s">
        <v>268</v>
      </c>
      <c r="DB691" s="274" t="s">
        <v>268</v>
      </c>
      <c r="DC691" s="274" t="s">
        <v>268</v>
      </c>
      <c r="DD691" s="274" t="s">
        <v>268</v>
      </c>
      <c r="DE691" s="274" t="s">
        <v>268</v>
      </c>
      <c r="DF691" s="274" t="s">
        <v>268</v>
      </c>
      <c r="DG691" s="299">
        <f>IFERROR(IF(CA691="D",IF(CK691="A dispo.",CD691*VLOOKUP('DATI INPUT'!$F$27,TARIFFE_UD,2,FALSE),CD691*VLOOKUP(CK691,TARIFFE_UD,2,FALSE)),CD691*VLOOKUP(CB691-100,TARIFFE_UND,2,FALSE)),0)</f>
        <v>142.55107178091569</v>
      </c>
      <c r="DH691" s="299">
        <f>IFERROR(IF(CA691="D",IF(CK691="A dispo.",CF691*VLOOKUP('DATI INPUT'!$F$27,TARIFFE_UD,3,FALSE),CF691*VLOOKUP(CK691,TARIFFE_UD,3,FALSE)),CF691*VLOOKUP(CB691-100,TARIFFE_UND,3,FALSE)),0)</f>
        <v>60.367780403072892</v>
      </c>
    </row>
    <row r="692" spans="1:112" hidden="1" x14ac:dyDescent="0.25">
      <c r="A692" s="274" t="s">
        <v>5934</v>
      </c>
      <c r="B692" s="274" t="s">
        <v>5927</v>
      </c>
      <c r="C692" s="274" t="s">
        <v>698</v>
      </c>
      <c r="D692" s="274" t="s">
        <v>5928</v>
      </c>
      <c r="E692" s="274" t="s">
        <v>268</v>
      </c>
      <c r="F692" s="274" t="s">
        <v>156</v>
      </c>
      <c r="G692" s="274" t="s">
        <v>5929</v>
      </c>
      <c r="H692" s="274" t="s">
        <v>5862</v>
      </c>
      <c r="I692" s="274" t="s">
        <v>622</v>
      </c>
      <c r="J692" s="274" t="s">
        <v>156</v>
      </c>
      <c r="K692" s="274" t="s">
        <v>5930</v>
      </c>
      <c r="L692" s="274" t="s">
        <v>960</v>
      </c>
      <c r="M692" s="274" t="s">
        <v>5931</v>
      </c>
      <c r="N692" s="274" t="s">
        <v>152</v>
      </c>
      <c r="O692" s="274" t="s">
        <v>5932</v>
      </c>
      <c r="P692" s="274" t="s">
        <v>2256</v>
      </c>
      <c r="Q692" s="274" t="s">
        <v>276</v>
      </c>
      <c r="R692" s="274" t="s">
        <v>280</v>
      </c>
      <c r="S692" s="274" t="s">
        <v>268</v>
      </c>
      <c r="T692" s="274" t="s">
        <v>268</v>
      </c>
      <c r="U692" s="274" t="s">
        <v>268</v>
      </c>
      <c r="V692" s="274" t="s">
        <v>268</v>
      </c>
      <c r="W692" s="274" t="s">
        <v>5933</v>
      </c>
      <c r="X692" s="274" t="s">
        <v>3242</v>
      </c>
      <c r="Y692" s="274" t="s">
        <v>271</v>
      </c>
      <c r="Z692" s="274" t="s">
        <v>268</v>
      </c>
      <c r="AA692" s="274" t="s">
        <v>268</v>
      </c>
      <c r="AB692" s="274" t="s">
        <v>268</v>
      </c>
      <c r="AC692" s="274" t="s">
        <v>268</v>
      </c>
      <c r="AD692" s="274" t="s">
        <v>268</v>
      </c>
      <c r="AE692" s="274" t="s">
        <v>287</v>
      </c>
      <c r="AF692" s="274" t="s">
        <v>1811</v>
      </c>
      <c r="AG692" s="274" t="s">
        <v>875</v>
      </c>
      <c r="AH692" s="274" t="s">
        <v>1848</v>
      </c>
      <c r="AI692" s="274" t="s">
        <v>2634</v>
      </c>
      <c r="AJ692" s="274" t="s">
        <v>268</v>
      </c>
      <c r="AK692" s="274" t="s">
        <v>366</v>
      </c>
      <c r="AL692" s="274" t="s">
        <v>268</v>
      </c>
      <c r="AM692" s="274" t="s">
        <v>405</v>
      </c>
      <c r="AN692" s="274" t="s">
        <v>268</v>
      </c>
      <c r="AO692" s="274" t="s">
        <v>268</v>
      </c>
      <c r="AP692" s="274" t="s">
        <v>268</v>
      </c>
      <c r="AQ692" s="274" t="s">
        <v>268</v>
      </c>
      <c r="AR692" s="274" t="s">
        <v>268</v>
      </c>
      <c r="AS692" s="274" t="s">
        <v>268</v>
      </c>
      <c r="AT692" s="274" t="s">
        <v>268</v>
      </c>
      <c r="AU692" s="274" t="s">
        <v>268</v>
      </c>
      <c r="AV692" s="274" t="s">
        <v>268</v>
      </c>
      <c r="AW692" s="274" t="s">
        <v>268</v>
      </c>
      <c r="AX692" s="274" t="s">
        <v>268</v>
      </c>
      <c r="AY692" s="274" t="s">
        <v>268</v>
      </c>
      <c r="AZ692" s="274" t="s">
        <v>268</v>
      </c>
      <c r="BA692" s="274" t="s">
        <v>268</v>
      </c>
      <c r="BB692" s="274" t="s">
        <v>268</v>
      </c>
      <c r="BC692" s="274" t="s">
        <v>268</v>
      </c>
      <c r="BD692" s="274" t="s">
        <v>268</v>
      </c>
      <c r="BE692" s="274" t="s">
        <v>268</v>
      </c>
      <c r="BF692" s="274" t="s">
        <v>268</v>
      </c>
      <c r="BG692" s="274" t="s">
        <v>268</v>
      </c>
      <c r="BH692" s="274" t="s">
        <v>268</v>
      </c>
      <c r="BI692" s="274" t="s">
        <v>268</v>
      </c>
      <c r="BJ692" s="274" t="s">
        <v>268</v>
      </c>
      <c r="BK692" s="274" t="s">
        <v>268</v>
      </c>
      <c r="BL692" s="274" t="s">
        <v>268</v>
      </c>
      <c r="BM692" s="274" t="s">
        <v>268</v>
      </c>
      <c r="BN692" s="274" t="s">
        <v>268</v>
      </c>
      <c r="BO692" s="274" t="s">
        <v>268</v>
      </c>
      <c r="BP692" s="274" t="s">
        <v>268</v>
      </c>
      <c r="BQ692" s="274" t="s">
        <v>268</v>
      </c>
      <c r="BR692" s="274" t="s">
        <v>268</v>
      </c>
      <c r="BS692" s="274" t="s">
        <v>268</v>
      </c>
      <c r="BT692" s="274" t="s">
        <v>268</v>
      </c>
      <c r="BU692" s="274" t="s">
        <v>268</v>
      </c>
      <c r="BV692" s="274" t="s">
        <v>268</v>
      </c>
      <c r="BW692" s="274" t="s">
        <v>268</v>
      </c>
      <c r="BX692" s="274" t="s">
        <v>268</v>
      </c>
      <c r="BY692" s="295">
        <v>9</v>
      </c>
      <c r="BZ692" s="295">
        <v>9</v>
      </c>
      <c r="CA692" s="298" t="s">
        <v>142</v>
      </c>
      <c r="CB692" s="297">
        <v>123</v>
      </c>
      <c r="CC692" s="284">
        <f t="shared" si="42"/>
        <v>0</v>
      </c>
      <c r="CD692" s="295">
        <f t="shared" si="43"/>
        <v>9</v>
      </c>
      <c r="CE692" s="284">
        <f t="shared" si="44"/>
        <v>1</v>
      </c>
      <c r="CF692" s="295">
        <f t="shared" si="45"/>
        <v>0</v>
      </c>
      <c r="CG692" s="274" t="s">
        <v>1817</v>
      </c>
      <c r="CH692" s="274" t="s">
        <v>268</v>
      </c>
      <c r="CI692" s="274" t="s">
        <v>268</v>
      </c>
      <c r="CJ692" s="298" t="s">
        <v>268</v>
      </c>
      <c r="CK692" s="298" t="s">
        <v>736</v>
      </c>
      <c r="CL692" s="274" t="s">
        <v>268</v>
      </c>
      <c r="CM692" s="274" t="s">
        <v>268</v>
      </c>
      <c r="CN692" s="274" t="s">
        <v>268</v>
      </c>
      <c r="CO692" s="274" t="s">
        <v>268</v>
      </c>
      <c r="CP692" s="274" t="s">
        <v>268</v>
      </c>
      <c r="CQ692" s="274" t="s">
        <v>268</v>
      </c>
      <c r="CR692" s="274" t="s">
        <v>877</v>
      </c>
      <c r="CS692" s="274">
        <v>4.41</v>
      </c>
      <c r="CT692" s="274" t="s">
        <v>268</v>
      </c>
      <c r="CU692" s="274">
        <v>4.41</v>
      </c>
      <c r="CV692" s="274">
        <v>365</v>
      </c>
      <c r="CW692" s="274" t="s">
        <v>878</v>
      </c>
      <c r="CX692" s="274" t="s">
        <v>835</v>
      </c>
      <c r="CY692" s="274" t="s">
        <v>836</v>
      </c>
      <c r="CZ692" s="274" t="s">
        <v>837</v>
      </c>
      <c r="DA692" s="274" t="s">
        <v>268</v>
      </c>
      <c r="DB692" s="274" t="s">
        <v>268</v>
      </c>
      <c r="DC692" s="274" t="s">
        <v>268</v>
      </c>
      <c r="DD692" s="274" t="s">
        <v>268</v>
      </c>
      <c r="DE692" s="274" t="s">
        <v>268</v>
      </c>
      <c r="DF692" s="274" t="s">
        <v>268</v>
      </c>
      <c r="DG692" s="299">
        <f>IFERROR(IF(CA692="D",IF(CK692="A dispo.",CD692*VLOOKUP('DATI INPUT'!$F$27,TARIFFE_UD,2,FALSE),CD692*VLOOKUP(CK692,TARIFFE_UD,2,FALSE)),CD692*VLOOKUP(CB692-100,TARIFFE_UND,2,FALSE)),0)</f>
        <v>7.1275535890457835</v>
      </c>
      <c r="DH692" s="299">
        <f>IFERROR(IF(CA692="D",IF(CK692="A dispo.",CF692*VLOOKUP('DATI INPUT'!$F$27,TARIFFE_UD,3,FALSE),CF692*VLOOKUP(CK692,TARIFFE_UD,3,FALSE)),CF692*VLOOKUP(CB692-100,TARIFFE_UND,3,FALSE)),0)</f>
        <v>0</v>
      </c>
    </row>
    <row r="693" spans="1:112" x14ac:dyDescent="0.25">
      <c r="A693" s="274" t="s">
        <v>5935</v>
      </c>
      <c r="B693" s="274" t="s">
        <v>5936</v>
      </c>
      <c r="C693" s="274" t="s">
        <v>5937</v>
      </c>
      <c r="D693" s="274" t="s">
        <v>5938</v>
      </c>
      <c r="E693" s="274" t="s">
        <v>268</v>
      </c>
      <c r="F693" s="274" t="s">
        <v>156</v>
      </c>
      <c r="G693" s="274" t="s">
        <v>5939</v>
      </c>
      <c r="H693" s="274" t="s">
        <v>5862</v>
      </c>
      <c r="I693" s="274" t="s">
        <v>5940</v>
      </c>
      <c r="J693" s="274" t="s">
        <v>274</v>
      </c>
      <c r="K693" s="274" t="s">
        <v>5941</v>
      </c>
      <c r="L693" s="274" t="s">
        <v>984</v>
      </c>
      <c r="M693" s="274" t="s">
        <v>5864</v>
      </c>
      <c r="N693" s="274" t="s">
        <v>984</v>
      </c>
      <c r="O693" s="274" t="s">
        <v>873</v>
      </c>
      <c r="P693" s="274" t="s">
        <v>1934</v>
      </c>
      <c r="Q693" s="274" t="s">
        <v>346</v>
      </c>
      <c r="R693" s="274" t="s">
        <v>268</v>
      </c>
      <c r="S693" s="274" t="s">
        <v>268</v>
      </c>
      <c r="T693" s="274" t="s">
        <v>268</v>
      </c>
      <c r="U693" s="274" t="s">
        <v>268</v>
      </c>
      <c r="V693" s="274" t="s">
        <v>268</v>
      </c>
      <c r="W693" s="274" t="s">
        <v>5864</v>
      </c>
      <c r="X693" s="274" t="s">
        <v>1934</v>
      </c>
      <c r="Y693" s="274" t="s">
        <v>346</v>
      </c>
      <c r="Z693" s="274" t="s">
        <v>268</v>
      </c>
      <c r="AA693" s="274" t="s">
        <v>268</v>
      </c>
      <c r="AB693" s="274" t="s">
        <v>268</v>
      </c>
      <c r="AC693" s="274" t="s">
        <v>268</v>
      </c>
      <c r="AD693" s="274" t="s">
        <v>268</v>
      </c>
      <c r="AE693" s="274" t="s">
        <v>287</v>
      </c>
      <c r="AF693" s="274" t="s">
        <v>1811</v>
      </c>
      <c r="AG693" s="274" t="s">
        <v>875</v>
      </c>
      <c r="AH693" s="274" t="s">
        <v>2576</v>
      </c>
      <c r="AI693" s="274" t="s">
        <v>5865</v>
      </c>
      <c r="AJ693" s="274" t="s">
        <v>268</v>
      </c>
      <c r="AK693" s="274" t="s">
        <v>354</v>
      </c>
      <c r="AL693" s="274" t="s">
        <v>268</v>
      </c>
      <c r="AM693" s="274" t="s">
        <v>288</v>
      </c>
      <c r="AN693" s="274" t="s">
        <v>268</v>
      </c>
      <c r="AO693" s="274" t="s">
        <v>268</v>
      </c>
      <c r="AP693" s="274" t="s">
        <v>268</v>
      </c>
      <c r="AQ693" s="274" t="s">
        <v>268</v>
      </c>
      <c r="AR693" s="274" t="s">
        <v>268</v>
      </c>
      <c r="AS693" s="274" t="s">
        <v>268</v>
      </c>
      <c r="AT693" s="274" t="s">
        <v>268</v>
      </c>
      <c r="AU693" s="274" t="s">
        <v>268</v>
      </c>
      <c r="AV693" s="274" t="s">
        <v>268</v>
      </c>
      <c r="AW693" s="274" t="s">
        <v>268</v>
      </c>
      <c r="AX693" s="274" t="s">
        <v>268</v>
      </c>
      <c r="AY693" s="274" t="s">
        <v>268</v>
      </c>
      <c r="AZ693" s="274" t="s">
        <v>268</v>
      </c>
      <c r="BA693" s="274" t="s">
        <v>268</v>
      </c>
      <c r="BB693" s="274" t="s">
        <v>268</v>
      </c>
      <c r="BC693" s="274" t="s">
        <v>268</v>
      </c>
      <c r="BD693" s="274" t="s">
        <v>268</v>
      </c>
      <c r="BE693" s="274" t="s">
        <v>268</v>
      </c>
      <c r="BF693" s="274" t="s">
        <v>268</v>
      </c>
      <c r="BG693" s="274" t="s">
        <v>268</v>
      </c>
      <c r="BH693" s="274" t="s">
        <v>268</v>
      </c>
      <c r="BI693" s="274" t="s">
        <v>268</v>
      </c>
      <c r="BJ693" s="274" t="s">
        <v>268</v>
      </c>
      <c r="BK693" s="274" t="s">
        <v>268</v>
      </c>
      <c r="BL693" s="274" t="s">
        <v>268</v>
      </c>
      <c r="BM693" s="274" t="s">
        <v>268</v>
      </c>
      <c r="BN693" s="274" t="s">
        <v>268</v>
      </c>
      <c r="BO693" s="274" t="s">
        <v>268</v>
      </c>
      <c r="BP693" s="274" t="s">
        <v>268</v>
      </c>
      <c r="BQ693" s="274" t="s">
        <v>268</v>
      </c>
      <c r="BR693" s="274" t="s">
        <v>268</v>
      </c>
      <c r="BS693" s="274" t="s">
        <v>268</v>
      </c>
      <c r="BT693" s="274" t="s">
        <v>268</v>
      </c>
      <c r="BU693" s="274" t="s">
        <v>268</v>
      </c>
      <c r="BV693" s="274" t="s">
        <v>268</v>
      </c>
      <c r="BW693" s="274" t="s">
        <v>268</v>
      </c>
      <c r="BX693" s="274" t="s">
        <v>268</v>
      </c>
      <c r="BY693" s="295">
        <v>51.97</v>
      </c>
      <c r="BZ693" s="295">
        <v>51.97</v>
      </c>
      <c r="CA693" s="298" t="s">
        <v>142</v>
      </c>
      <c r="CB693" s="297">
        <v>122</v>
      </c>
      <c r="CC693" s="284">
        <f t="shared" si="42"/>
        <v>0</v>
      </c>
      <c r="CD693" s="295">
        <f t="shared" si="43"/>
        <v>51.97</v>
      </c>
      <c r="CE693" s="284">
        <f t="shared" si="44"/>
        <v>0</v>
      </c>
      <c r="CF693" s="295">
        <f t="shared" si="45"/>
        <v>1</v>
      </c>
      <c r="CG693" s="274" t="s">
        <v>876</v>
      </c>
      <c r="CH693" s="274" t="s">
        <v>268</v>
      </c>
      <c r="CI693" s="274" t="s">
        <v>268</v>
      </c>
      <c r="CJ693" s="298" t="s">
        <v>280</v>
      </c>
      <c r="CK693" s="297">
        <v>2</v>
      </c>
      <c r="CL693" s="274" t="s">
        <v>268</v>
      </c>
      <c r="CM693" s="274" t="s">
        <v>268</v>
      </c>
      <c r="CN693" s="274" t="s">
        <v>268</v>
      </c>
      <c r="CO693" s="274" t="s">
        <v>268</v>
      </c>
      <c r="CP693" s="274" t="s">
        <v>268</v>
      </c>
      <c r="CQ693" s="274" t="s">
        <v>268</v>
      </c>
      <c r="CR693" s="274" t="s">
        <v>877</v>
      </c>
      <c r="CS693" s="274">
        <v>75.95</v>
      </c>
      <c r="CT693" s="274" t="s">
        <v>268</v>
      </c>
      <c r="CU693" s="274">
        <v>75.95</v>
      </c>
      <c r="CV693" s="274">
        <v>365</v>
      </c>
      <c r="CW693" s="274" t="s">
        <v>878</v>
      </c>
      <c r="CX693" s="274" t="s">
        <v>835</v>
      </c>
      <c r="CY693" s="274" t="s">
        <v>836</v>
      </c>
      <c r="CZ693" s="274" t="s">
        <v>837</v>
      </c>
      <c r="DA693" s="274" t="s">
        <v>268</v>
      </c>
      <c r="DB693" s="274" t="s">
        <v>268</v>
      </c>
      <c r="DC693" s="274" t="s">
        <v>268</v>
      </c>
      <c r="DD693" s="274" t="s">
        <v>268</v>
      </c>
      <c r="DE693" s="274" t="s">
        <v>268</v>
      </c>
      <c r="DF693" s="274" t="s">
        <v>268</v>
      </c>
      <c r="DG693" s="299">
        <f>IFERROR(IF(CA693="D",IF(CK693="A dispo.",CD693*VLOOKUP('DATI INPUT'!$F$27,TARIFFE_UD,2,FALSE),CD693*VLOOKUP(CK693,TARIFFE_UD,2,FALSE)),CD693*VLOOKUP(CB693-100,TARIFFE_UND,2,FALSE)),0)</f>
        <v>37.346767574306092</v>
      </c>
      <c r="DH693" s="299">
        <f>IFERROR(IF(CA693="D",IF(CK693="A dispo.",CF693*VLOOKUP('DATI INPUT'!$F$27,TARIFFE_UD,3,FALSE),CF693*VLOOKUP(CK693,TARIFFE_UD,3,FALSE)),CF693*VLOOKUP(CB693-100,TARIFFE_UND,3,FALSE)),0)</f>
        <v>46.077822723118445</v>
      </c>
    </row>
    <row r="694" spans="1:112" x14ac:dyDescent="0.25">
      <c r="A694" s="274" t="s">
        <v>5942</v>
      </c>
      <c r="B694" s="274" t="s">
        <v>5943</v>
      </c>
      <c r="C694" s="274" t="s">
        <v>5944</v>
      </c>
      <c r="D694" s="274" t="s">
        <v>5945</v>
      </c>
      <c r="E694" s="274" t="s">
        <v>268</v>
      </c>
      <c r="F694" s="274" t="s">
        <v>156</v>
      </c>
      <c r="G694" s="274" t="s">
        <v>5946</v>
      </c>
      <c r="H694" s="274" t="s">
        <v>1372</v>
      </c>
      <c r="I694" s="274" t="s">
        <v>402</v>
      </c>
      <c r="J694" s="274" t="s">
        <v>274</v>
      </c>
      <c r="K694" s="274" t="s">
        <v>5947</v>
      </c>
      <c r="L694" s="274" t="s">
        <v>960</v>
      </c>
      <c r="M694" s="274" t="s">
        <v>3673</v>
      </c>
      <c r="N694" s="274" t="s">
        <v>984</v>
      </c>
      <c r="O694" s="274" t="s">
        <v>873</v>
      </c>
      <c r="P694" s="274" t="s">
        <v>1847</v>
      </c>
      <c r="Q694" s="274" t="s">
        <v>293</v>
      </c>
      <c r="R694" s="274" t="s">
        <v>268</v>
      </c>
      <c r="S694" s="274" t="s">
        <v>268</v>
      </c>
      <c r="T694" s="274" t="s">
        <v>268</v>
      </c>
      <c r="U694" s="274" t="s">
        <v>268</v>
      </c>
      <c r="V694" s="274" t="s">
        <v>268</v>
      </c>
      <c r="W694" s="274" t="s">
        <v>3673</v>
      </c>
      <c r="X694" s="274" t="s">
        <v>1847</v>
      </c>
      <c r="Y694" s="274" t="s">
        <v>293</v>
      </c>
      <c r="Z694" s="274" t="s">
        <v>268</v>
      </c>
      <c r="AA694" s="274" t="s">
        <v>268</v>
      </c>
      <c r="AB694" s="274" t="s">
        <v>268</v>
      </c>
      <c r="AC694" s="274" t="s">
        <v>268</v>
      </c>
      <c r="AD694" s="274" t="s">
        <v>268</v>
      </c>
      <c r="AE694" s="274" t="s">
        <v>287</v>
      </c>
      <c r="AF694" s="274" t="s">
        <v>1811</v>
      </c>
      <c r="AG694" s="274" t="s">
        <v>875</v>
      </c>
      <c r="AH694" s="274" t="s">
        <v>1848</v>
      </c>
      <c r="AI694" s="274" t="s">
        <v>1214</v>
      </c>
      <c r="AJ694" s="274" t="s">
        <v>268</v>
      </c>
      <c r="AK694" s="274" t="s">
        <v>352</v>
      </c>
      <c r="AL694" s="274" t="s">
        <v>268</v>
      </c>
      <c r="AM694" s="274" t="s">
        <v>405</v>
      </c>
      <c r="AN694" s="274" t="s">
        <v>268</v>
      </c>
      <c r="AO694" s="274" t="s">
        <v>268</v>
      </c>
      <c r="AP694" s="274" t="s">
        <v>268</v>
      </c>
      <c r="AQ694" s="274" t="s">
        <v>268</v>
      </c>
      <c r="AR694" s="274" t="s">
        <v>268</v>
      </c>
      <c r="AS694" s="274" t="s">
        <v>268</v>
      </c>
      <c r="AT694" s="274" t="s">
        <v>268</v>
      </c>
      <c r="AU694" s="274" t="s">
        <v>268</v>
      </c>
      <c r="AV694" s="274" t="s">
        <v>268</v>
      </c>
      <c r="AW694" s="274" t="s">
        <v>268</v>
      </c>
      <c r="AX694" s="274" t="s">
        <v>268</v>
      </c>
      <c r="AY694" s="274" t="s">
        <v>268</v>
      </c>
      <c r="AZ694" s="274" t="s">
        <v>268</v>
      </c>
      <c r="BA694" s="274" t="s">
        <v>268</v>
      </c>
      <c r="BB694" s="274" t="s">
        <v>268</v>
      </c>
      <c r="BC694" s="274" t="s">
        <v>268</v>
      </c>
      <c r="BD694" s="274" t="s">
        <v>268</v>
      </c>
      <c r="BE694" s="274" t="s">
        <v>268</v>
      </c>
      <c r="BF694" s="274" t="s">
        <v>268</v>
      </c>
      <c r="BG694" s="274" t="s">
        <v>268</v>
      </c>
      <c r="BH694" s="274" t="s">
        <v>268</v>
      </c>
      <c r="BI694" s="274" t="s">
        <v>268</v>
      </c>
      <c r="BJ694" s="274" t="s">
        <v>268</v>
      </c>
      <c r="BK694" s="274" t="s">
        <v>268</v>
      </c>
      <c r="BL694" s="274" t="s">
        <v>268</v>
      </c>
      <c r="BM694" s="274" t="s">
        <v>268</v>
      </c>
      <c r="BN694" s="274" t="s">
        <v>268</v>
      </c>
      <c r="BO694" s="274" t="s">
        <v>268</v>
      </c>
      <c r="BP694" s="274" t="s">
        <v>268</v>
      </c>
      <c r="BQ694" s="274" t="s">
        <v>268</v>
      </c>
      <c r="BR694" s="274" t="s">
        <v>268</v>
      </c>
      <c r="BS694" s="274" t="s">
        <v>268</v>
      </c>
      <c r="BT694" s="274" t="s">
        <v>268</v>
      </c>
      <c r="BU694" s="274" t="s">
        <v>268</v>
      </c>
      <c r="BV694" s="274" t="s">
        <v>268</v>
      </c>
      <c r="BW694" s="274" t="s">
        <v>268</v>
      </c>
      <c r="BX694" s="274" t="s">
        <v>268</v>
      </c>
      <c r="BY694" s="295">
        <v>50</v>
      </c>
      <c r="BZ694" s="295">
        <v>50</v>
      </c>
      <c r="CA694" s="298" t="s">
        <v>142</v>
      </c>
      <c r="CB694" s="297">
        <v>122</v>
      </c>
      <c r="CC694" s="284">
        <f t="shared" si="42"/>
        <v>0</v>
      </c>
      <c r="CD694" s="295">
        <f t="shared" si="43"/>
        <v>50</v>
      </c>
      <c r="CE694" s="284">
        <f t="shared" si="44"/>
        <v>0</v>
      </c>
      <c r="CF694" s="295">
        <f t="shared" si="45"/>
        <v>1</v>
      </c>
      <c r="CG694" s="274" t="s">
        <v>876</v>
      </c>
      <c r="CH694" s="274" t="s">
        <v>268</v>
      </c>
      <c r="CI694" s="274" t="s">
        <v>268</v>
      </c>
      <c r="CJ694" s="298" t="s">
        <v>275</v>
      </c>
      <c r="CK694" s="297">
        <v>3</v>
      </c>
      <c r="CL694" s="274" t="s">
        <v>268</v>
      </c>
      <c r="CM694" s="274" t="s">
        <v>268</v>
      </c>
      <c r="CN694" s="274" t="s">
        <v>268</v>
      </c>
      <c r="CO694" s="274" t="s">
        <v>268</v>
      </c>
      <c r="CP694" s="274" t="s">
        <v>268</v>
      </c>
      <c r="CQ694" s="274" t="s">
        <v>268</v>
      </c>
      <c r="CR694" s="274" t="s">
        <v>877</v>
      </c>
      <c r="CS694" s="274">
        <v>93.38</v>
      </c>
      <c r="CT694" s="274" t="s">
        <v>268</v>
      </c>
      <c r="CU694" s="274">
        <v>93.38</v>
      </c>
      <c r="CV694" s="274">
        <v>365</v>
      </c>
      <c r="CW694" s="274" t="s">
        <v>878</v>
      </c>
      <c r="CX694" s="274" t="s">
        <v>835</v>
      </c>
      <c r="CY694" s="274" t="s">
        <v>836</v>
      </c>
      <c r="CZ694" s="274" t="s">
        <v>837</v>
      </c>
      <c r="DA694" s="274" t="s">
        <v>268</v>
      </c>
      <c r="DB694" s="274" t="s">
        <v>268</v>
      </c>
      <c r="DC694" s="274" t="s">
        <v>268</v>
      </c>
      <c r="DD694" s="274" t="s">
        <v>268</v>
      </c>
      <c r="DE694" s="274" t="s">
        <v>268</v>
      </c>
      <c r="DF694" s="274" t="s">
        <v>268</v>
      </c>
      <c r="DG694" s="299">
        <f>IFERROR(IF(CA694="D",IF(CK694="A dispo.",CD694*VLOOKUP('DATI INPUT'!$F$27,TARIFFE_UD,2,FALSE),CD694*VLOOKUP(CK694,TARIFFE_UD,2,FALSE)),CD694*VLOOKUP(CB694-100,TARIFFE_UND,2,FALSE)),0)</f>
        <v>39.597519939143247</v>
      </c>
      <c r="DH694" s="299">
        <f>IFERROR(IF(CA694="D",IF(CK694="A dispo.",CF694*VLOOKUP('DATI INPUT'!$F$27,TARIFFE_UD,3,FALSE),CF694*VLOOKUP(CK694,TARIFFE_UD,3,FALSE)),CF694*VLOOKUP(CB694-100,TARIFFE_UND,3,FALSE)),0)</f>
        <v>60.367780403072892</v>
      </c>
    </row>
    <row r="695" spans="1:112" x14ac:dyDescent="0.25">
      <c r="A695" s="274" t="s">
        <v>5948</v>
      </c>
      <c r="B695" s="274" t="s">
        <v>5949</v>
      </c>
      <c r="C695" s="274" t="s">
        <v>5950</v>
      </c>
      <c r="D695" s="274" t="s">
        <v>5951</v>
      </c>
      <c r="E695" s="274" t="s">
        <v>268</v>
      </c>
      <c r="F695" s="274" t="s">
        <v>156</v>
      </c>
      <c r="G695" s="274" t="s">
        <v>5952</v>
      </c>
      <c r="H695" s="274" t="s">
        <v>1372</v>
      </c>
      <c r="I695" s="274" t="s">
        <v>5953</v>
      </c>
      <c r="J695" s="274" t="s">
        <v>156</v>
      </c>
      <c r="K695" s="274" t="s">
        <v>5954</v>
      </c>
      <c r="L695" s="274" t="s">
        <v>960</v>
      </c>
      <c r="M695" s="274" t="s">
        <v>5955</v>
      </c>
      <c r="N695" s="274" t="s">
        <v>984</v>
      </c>
      <c r="O695" s="274" t="s">
        <v>873</v>
      </c>
      <c r="P695" s="274" t="s">
        <v>887</v>
      </c>
      <c r="Q695" s="274" t="s">
        <v>299</v>
      </c>
      <c r="R695" s="274" t="s">
        <v>153</v>
      </c>
      <c r="S695" s="274" t="s">
        <v>268</v>
      </c>
      <c r="T695" s="274" t="s">
        <v>268</v>
      </c>
      <c r="U695" s="274" t="s">
        <v>268</v>
      </c>
      <c r="V695" s="274" t="s">
        <v>268</v>
      </c>
      <c r="W695" s="274" t="s">
        <v>5748</v>
      </c>
      <c r="X695" s="274" t="s">
        <v>887</v>
      </c>
      <c r="Y695" s="274" t="s">
        <v>290</v>
      </c>
      <c r="Z695" s="274" t="s">
        <v>268</v>
      </c>
      <c r="AA695" s="274" t="s">
        <v>268</v>
      </c>
      <c r="AB695" s="274" t="s">
        <v>268</v>
      </c>
      <c r="AC695" s="274" t="s">
        <v>268</v>
      </c>
      <c r="AD695" s="274" t="s">
        <v>268</v>
      </c>
      <c r="AE695" s="274" t="s">
        <v>287</v>
      </c>
      <c r="AF695" s="274" t="s">
        <v>1811</v>
      </c>
      <c r="AG695" s="274" t="s">
        <v>875</v>
      </c>
      <c r="AH695" s="274" t="s">
        <v>1848</v>
      </c>
      <c r="AI695" s="274" t="s">
        <v>5956</v>
      </c>
      <c r="AJ695" s="274" t="s">
        <v>268</v>
      </c>
      <c r="AK695" s="274" t="s">
        <v>366</v>
      </c>
      <c r="AL695" s="274" t="s">
        <v>268</v>
      </c>
      <c r="AM695" s="274" t="s">
        <v>355</v>
      </c>
      <c r="AN695" s="274" t="s">
        <v>268</v>
      </c>
      <c r="AO695" s="274" t="s">
        <v>268</v>
      </c>
      <c r="AP695" s="274" t="s">
        <v>268</v>
      </c>
      <c r="AQ695" s="274" t="s">
        <v>268</v>
      </c>
      <c r="AR695" s="274" t="s">
        <v>268</v>
      </c>
      <c r="AS695" s="274" t="s">
        <v>268</v>
      </c>
      <c r="AT695" s="274" t="s">
        <v>268</v>
      </c>
      <c r="AU695" s="274" t="s">
        <v>268</v>
      </c>
      <c r="AV695" s="274" t="s">
        <v>268</v>
      </c>
      <c r="AW695" s="274" t="s">
        <v>268</v>
      </c>
      <c r="AX695" s="274" t="s">
        <v>268</v>
      </c>
      <c r="AY695" s="274" t="s">
        <v>268</v>
      </c>
      <c r="AZ695" s="274" t="s">
        <v>268</v>
      </c>
      <c r="BA695" s="274" t="s">
        <v>268</v>
      </c>
      <c r="BB695" s="274" t="s">
        <v>268</v>
      </c>
      <c r="BC695" s="274" t="s">
        <v>268</v>
      </c>
      <c r="BD695" s="274" t="s">
        <v>268</v>
      </c>
      <c r="BE695" s="274" t="s">
        <v>268</v>
      </c>
      <c r="BF695" s="274" t="s">
        <v>268</v>
      </c>
      <c r="BG695" s="274" t="s">
        <v>268</v>
      </c>
      <c r="BH695" s="274" t="s">
        <v>268</v>
      </c>
      <c r="BI695" s="274" t="s">
        <v>268</v>
      </c>
      <c r="BJ695" s="274" t="s">
        <v>268</v>
      </c>
      <c r="BK695" s="274" t="s">
        <v>268</v>
      </c>
      <c r="BL695" s="274" t="s">
        <v>268</v>
      </c>
      <c r="BM695" s="274" t="s">
        <v>268</v>
      </c>
      <c r="BN695" s="274" t="s">
        <v>268</v>
      </c>
      <c r="BO695" s="274" t="s">
        <v>268</v>
      </c>
      <c r="BP695" s="274" t="s">
        <v>268</v>
      </c>
      <c r="BQ695" s="274" t="s">
        <v>268</v>
      </c>
      <c r="BR695" s="274" t="s">
        <v>268</v>
      </c>
      <c r="BS695" s="274" t="s">
        <v>268</v>
      </c>
      <c r="BT695" s="274" t="s">
        <v>268</v>
      </c>
      <c r="BU695" s="274" t="s">
        <v>268</v>
      </c>
      <c r="BV695" s="274" t="s">
        <v>268</v>
      </c>
      <c r="BW695" s="274" t="s">
        <v>268</v>
      </c>
      <c r="BX695" s="274" t="s">
        <v>268</v>
      </c>
      <c r="BY695" s="295">
        <v>52.5</v>
      </c>
      <c r="BZ695" s="295">
        <v>52.5</v>
      </c>
      <c r="CA695" s="298" t="s">
        <v>142</v>
      </c>
      <c r="CB695" s="297">
        <v>122</v>
      </c>
      <c r="CC695" s="284">
        <f t="shared" si="42"/>
        <v>0</v>
      </c>
      <c r="CD695" s="295">
        <f t="shared" si="43"/>
        <v>52.5</v>
      </c>
      <c r="CE695" s="284">
        <f t="shared" si="44"/>
        <v>0</v>
      </c>
      <c r="CF695" s="295">
        <f t="shared" si="45"/>
        <v>1</v>
      </c>
      <c r="CG695" s="274" t="s">
        <v>876</v>
      </c>
      <c r="CH695" s="274" t="s">
        <v>268</v>
      </c>
      <c r="CI695" s="274" t="s">
        <v>268</v>
      </c>
      <c r="CJ695" s="298" t="s">
        <v>271</v>
      </c>
      <c r="CK695" s="297">
        <v>1</v>
      </c>
      <c r="CL695" s="274" t="s">
        <v>268</v>
      </c>
      <c r="CM695" s="274" t="s">
        <v>268</v>
      </c>
      <c r="CN695" s="274" t="s">
        <v>268</v>
      </c>
      <c r="CO695" s="274" t="s">
        <v>268</v>
      </c>
      <c r="CP695" s="274" t="s">
        <v>268</v>
      </c>
      <c r="CQ695" s="274" t="s">
        <v>268</v>
      </c>
      <c r="CR695" s="274" t="s">
        <v>877</v>
      </c>
      <c r="CS695" s="274">
        <v>37.229999999999997</v>
      </c>
      <c r="CT695" s="274" t="s">
        <v>268</v>
      </c>
      <c r="CU695" s="274">
        <v>37.229999999999997</v>
      </c>
      <c r="CV695" s="274">
        <v>365</v>
      </c>
      <c r="CW695" s="274" t="s">
        <v>878</v>
      </c>
      <c r="CX695" s="274" t="s">
        <v>835</v>
      </c>
      <c r="CY695" s="274" t="s">
        <v>836</v>
      </c>
      <c r="CZ695" s="274" t="s">
        <v>837</v>
      </c>
      <c r="DA695" s="274" t="s">
        <v>268</v>
      </c>
      <c r="DB695" s="274" t="s">
        <v>268</v>
      </c>
      <c r="DC695" s="274" t="s">
        <v>268</v>
      </c>
      <c r="DD695" s="274" t="s">
        <v>268</v>
      </c>
      <c r="DE695" s="274" t="s">
        <v>268</v>
      </c>
      <c r="DF695" s="274" t="s">
        <v>268</v>
      </c>
      <c r="DG695" s="299">
        <f>IFERROR(IF(CA695="D",IF(CK695="A dispo.",CD695*VLOOKUP('DATI INPUT'!$F$27,TARIFFE_UD,2,FALSE),CD695*VLOOKUP(CK695,TARIFFE_UD,2,FALSE)),CD695*VLOOKUP(CB695-100,TARIFFE_UND,2,FALSE)),0)</f>
        <v>32.337974616966989</v>
      </c>
      <c r="DH695" s="299">
        <f>IFERROR(IF(CA695="D",IF(CK695="A dispo.",CF695*VLOOKUP('DATI INPUT'!$F$27,TARIFFE_UD,3,FALSE),CF695*VLOOKUP(CK695,TARIFFE_UD,3,FALSE)),CF695*VLOOKUP(CB695-100,TARIFFE_UND,3,FALSE)),0)</f>
        <v>15.164853048114928</v>
      </c>
    </row>
    <row r="696" spans="1:112" x14ac:dyDescent="0.25">
      <c r="A696" s="274" t="s">
        <v>5957</v>
      </c>
      <c r="B696" s="274" t="s">
        <v>5949</v>
      </c>
      <c r="C696" s="274" t="s">
        <v>700</v>
      </c>
      <c r="D696" s="274" t="s">
        <v>5951</v>
      </c>
      <c r="E696" s="274" t="s">
        <v>268</v>
      </c>
      <c r="F696" s="274" t="s">
        <v>156</v>
      </c>
      <c r="G696" s="274" t="s">
        <v>5952</v>
      </c>
      <c r="H696" s="274" t="s">
        <v>1372</v>
      </c>
      <c r="I696" s="274" t="s">
        <v>5953</v>
      </c>
      <c r="J696" s="274" t="s">
        <v>156</v>
      </c>
      <c r="K696" s="274" t="s">
        <v>5954</v>
      </c>
      <c r="L696" s="274" t="s">
        <v>960</v>
      </c>
      <c r="M696" s="274" t="s">
        <v>5955</v>
      </c>
      <c r="N696" s="274" t="s">
        <v>984</v>
      </c>
      <c r="O696" s="274" t="s">
        <v>873</v>
      </c>
      <c r="P696" s="274" t="s">
        <v>887</v>
      </c>
      <c r="Q696" s="274" t="s">
        <v>299</v>
      </c>
      <c r="R696" s="274" t="s">
        <v>153</v>
      </c>
      <c r="S696" s="274" t="s">
        <v>268</v>
      </c>
      <c r="T696" s="274" t="s">
        <v>268</v>
      </c>
      <c r="U696" s="274" t="s">
        <v>268</v>
      </c>
      <c r="V696" s="274" t="s">
        <v>268</v>
      </c>
      <c r="W696" s="274" t="s">
        <v>5748</v>
      </c>
      <c r="X696" s="274" t="s">
        <v>887</v>
      </c>
      <c r="Y696" s="274" t="s">
        <v>290</v>
      </c>
      <c r="Z696" s="274" t="s">
        <v>268</v>
      </c>
      <c r="AA696" s="274" t="s">
        <v>268</v>
      </c>
      <c r="AB696" s="274" t="s">
        <v>268</v>
      </c>
      <c r="AC696" s="274" t="s">
        <v>268</v>
      </c>
      <c r="AD696" s="274" t="s">
        <v>268</v>
      </c>
      <c r="AE696" s="274" t="s">
        <v>287</v>
      </c>
      <c r="AF696" s="274" t="s">
        <v>1811</v>
      </c>
      <c r="AG696" s="274" t="s">
        <v>875</v>
      </c>
      <c r="AH696" s="274" t="s">
        <v>1848</v>
      </c>
      <c r="AI696" s="274" t="s">
        <v>776</v>
      </c>
      <c r="AJ696" s="274" t="s">
        <v>268</v>
      </c>
      <c r="AK696" s="274" t="s">
        <v>669</v>
      </c>
      <c r="AL696" s="274" t="s">
        <v>268</v>
      </c>
      <c r="AM696" s="274" t="s">
        <v>405</v>
      </c>
      <c r="AN696" s="274" t="s">
        <v>268</v>
      </c>
      <c r="AO696" s="274" t="s">
        <v>268</v>
      </c>
      <c r="AP696" s="274" t="s">
        <v>268</v>
      </c>
      <c r="AQ696" s="274" t="s">
        <v>268</v>
      </c>
      <c r="AR696" s="274" t="s">
        <v>268</v>
      </c>
      <c r="AS696" s="274" t="s">
        <v>268</v>
      </c>
      <c r="AT696" s="274" t="s">
        <v>268</v>
      </c>
      <c r="AU696" s="274" t="s">
        <v>268</v>
      </c>
      <c r="AV696" s="274" t="s">
        <v>268</v>
      </c>
      <c r="AW696" s="274" t="s">
        <v>268</v>
      </c>
      <c r="AX696" s="274" t="s">
        <v>268</v>
      </c>
      <c r="AY696" s="274" t="s">
        <v>268</v>
      </c>
      <c r="AZ696" s="274" t="s">
        <v>268</v>
      </c>
      <c r="BA696" s="274" t="s">
        <v>268</v>
      </c>
      <c r="BB696" s="274" t="s">
        <v>268</v>
      </c>
      <c r="BC696" s="274" t="s">
        <v>268</v>
      </c>
      <c r="BD696" s="274" t="s">
        <v>268</v>
      </c>
      <c r="BE696" s="274" t="s">
        <v>268</v>
      </c>
      <c r="BF696" s="274" t="s">
        <v>268</v>
      </c>
      <c r="BG696" s="274" t="s">
        <v>268</v>
      </c>
      <c r="BH696" s="274" t="s">
        <v>268</v>
      </c>
      <c r="BI696" s="274" t="s">
        <v>268</v>
      </c>
      <c r="BJ696" s="274" t="s">
        <v>268</v>
      </c>
      <c r="BK696" s="274" t="s">
        <v>268</v>
      </c>
      <c r="BL696" s="274" t="s">
        <v>268</v>
      </c>
      <c r="BM696" s="274" t="s">
        <v>268</v>
      </c>
      <c r="BN696" s="274" t="s">
        <v>268</v>
      </c>
      <c r="BO696" s="274" t="s">
        <v>268</v>
      </c>
      <c r="BP696" s="274" t="s">
        <v>268</v>
      </c>
      <c r="BQ696" s="274" t="s">
        <v>268</v>
      </c>
      <c r="BR696" s="274" t="s">
        <v>268</v>
      </c>
      <c r="BS696" s="274" t="s">
        <v>268</v>
      </c>
      <c r="BT696" s="274" t="s">
        <v>268</v>
      </c>
      <c r="BU696" s="274" t="s">
        <v>268</v>
      </c>
      <c r="BV696" s="274" t="s">
        <v>268</v>
      </c>
      <c r="BW696" s="274" t="s">
        <v>268</v>
      </c>
      <c r="BX696" s="274" t="s">
        <v>268</v>
      </c>
      <c r="BY696" s="295">
        <v>52.5</v>
      </c>
      <c r="BZ696" s="295">
        <v>52.5</v>
      </c>
      <c r="CA696" s="298" t="s">
        <v>142</v>
      </c>
      <c r="CB696" s="297">
        <v>122</v>
      </c>
      <c r="CC696" s="284">
        <f t="shared" si="42"/>
        <v>0</v>
      </c>
      <c r="CD696" s="295">
        <f t="shared" si="43"/>
        <v>52.5</v>
      </c>
      <c r="CE696" s="284">
        <f t="shared" si="44"/>
        <v>0</v>
      </c>
      <c r="CF696" s="295">
        <f t="shared" si="45"/>
        <v>1</v>
      </c>
      <c r="CG696" s="274" t="s">
        <v>876</v>
      </c>
      <c r="CH696" s="274" t="s">
        <v>268</v>
      </c>
      <c r="CI696" s="274" t="s">
        <v>268</v>
      </c>
      <c r="CJ696" s="298" t="s">
        <v>271</v>
      </c>
      <c r="CK696" s="297">
        <v>1</v>
      </c>
      <c r="CL696" s="274" t="s">
        <v>268</v>
      </c>
      <c r="CM696" s="274" t="s">
        <v>268</v>
      </c>
      <c r="CN696" s="274" t="s">
        <v>268</v>
      </c>
      <c r="CO696" s="274" t="s">
        <v>268</v>
      </c>
      <c r="CP696" s="274" t="s">
        <v>268</v>
      </c>
      <c r="CQ696" s="274" t="s">
        <v>268</v>
      </c>
      <c r="CR696" s="274" t="s">
        <v>877</v>
      </c>
      <c r="CS696" s="274">
        <v>37.229999999999997</v>
      </c>
      <c r="CT696" s="274" t="s">
        <v>268</v>
      </c>
      <c r="CU696" s="274">
        <v>37.229999999999997</v>
      </c>
      <c r="CV696" s="274">
        <v>365</v>
      </c>
      <c r="CW696" s="274" t="s">
        <v>878</v>
      </c>
      <c r="CX696" s="274" t="s">
        <v>835</v>
      </c>
      <c r="CY696" s="274" t="s">
        <v>836</v>
      </c>
      <c r="CZ696" s="274" t="s">
        <v>837</v>
      </c>
      <c r="DA696" s="274" t="s">
        <v>268</v>
      </c>
      <c r="DB696" s="274" t="s">
        <v>268</v>
      </c>
      <c r="DC696" s="274" t="s">
        <v>268</v>
      </c>
      <c r="DD696" s="274" t="s">
        <v>268</v>
      </c>
      <c r="DE696" s="274" t="s">
        <v>268</v>
      </c>
      <c r="DF696" s="274" t="s">
        <v>268</v>
      </c>
      <c r="DG696" s="299">
        <f>IFERROR(IF(CA696="D",IF(CK696="A dispo.",CD696*VLOOKUP('DATI INPUT'!$F$27,TARIFFE_UD,2,FALSE),CD696*VLOOKUP(CK696,TARIFFE_UD,2,FALSE)),CD696*VLOOKUP(CB696-100,TARIFFE_UND,2,FALSE)),0)</f>
        <v>32.337974616966989</v>
      </c>
      <c r="DH696" s="299">
        <f>IFERROR(IF(CA696="D",IF(CK696="A dispo.",CF696*VLOOKUP('DATI INPUT'!$F$27,TARIFFE_UD,3,FALSE),CF696*VLOOKUP(CK696,TARIFFE_UD,3,FALSE)),CF696*VLOOKUP(CB696-100,TARIFFE_UND,3,FALSE)),0)</f>
        <v>15.164853048114928</v>
      </c>
    </row>
    <row r="697" spans="1:112" x14ac:dyDescent="0.25">
      <c r="A697" s="274" t="s">
        <v>5958</v>
      </c>
      <c r="B697" s="274" t="s">
        <v>5949</v>
      </c>
      <c r="C697" s="274" t="s">
        <v>5959</v>
      </c>
      <c r="D697" s="274" t="s">
        <v>5951</v>
      </c>
      <c r="E697" s="274" t="s">
        <v>268</v>
      </c>
      <c r="F697" s="274" t="s">
        <v>156</v>
      </c>
      <c r="G697" s="274" t="s">
        <v>5952</v>
      </c>
      <c r="H697" s="274" t="s">
        <v>1372</v>
      </c>
      <c r="I697" s="274" t="s">
        <v>5953</v>
      </c>
      <c r="J697" s="274" t="s">
        <v>156</v>
      </c>
      <c r="K697" s="274" t="s">
        <v>5954</v>
      </c>
      <c r="L697" s="274" t="s">
        <v>960</v>
      </c>
      <c r="M697" s="274" t="s">
        <v>5955</v>
      </c>
      <c r="N697" s="274" t="s">
        <v>984</v>
      </c>
      <c r="O697" s="274" t="s">
        <v>873</v>
      </c>
      <c r="P697" s="274" t="s">
        <v>887</v>
      </c>
      <c r="Q697" s="274" t="s">
        <v>299</v>
      </c>
      <c r="R697" s="274" t="s">
        <v>153</v>
      </c>
      <c r="S697" s="274" t="s">
        <v>268</v>
      </c>
      <c r="T697" s="274" t="s">
        <v>268</v>
      </c>
      <c r="U697" s="274" t="s">
        <v>268</v>
      </c>
      <c r="V697" s="274" t="s">
        <v>268</v>
      </c>
      <c r="W697" s="274" t="s">
        <v>5955</v>
      </c>
      <c r="X697" s="274" t="s">
        <v>887</v>
      </c>
      <c r="Y697" s="274" t="s">
        <v>299</v>
      </c>
      <c r="Z697" s="274" t="s">
        <v>153</v>
      </c>
      <c r="AA697" s="274" t="s">
        <v>268</v>
      </c>
      <c r="AB697" s="274" t="s">
        <v>268</v>
      </c>
      <c r="AC697" s="274" t="s">
        <v>268</v>
      </c>
      <c r="AD697" s="274" t="s">
        <v>268</v>
      </c>
      <c r="AE697" s="274" t="s">
        <v>287</v>
      </c>
      <c r="AF697" s="274" t="s">
        <v>1811</v>
      </c>
      <c r="AG697" s="274" t="s">
        <v>875</v>
      </c>
      <c r="AH697" s="274" t="s">
        <v>1848</v>
      </c>
      <c r="AI697" s="274" t="s">
        <v>776</v>
      </c>
      <c r="AJ697" s="274" t="s">
        <v>268</v>
      </c>
      <c r="AK697" s="274" t="s">
        <v>395</v>
      </c>
      <c r="AL697" s="274" t="s">
        <v>268</v>
      </c>
      <c r="AM697" s="274" t="s">
        <v>353</v>
      </c>
      <c r="AN697" s="274" t="s">
        <v>268</v>
      </c>
      <c r="AO697" s="274" t="s">
        <v>268</v>
      </c>
      <c r="AP697" s="274" t="s">
        <v>268</v>
      </c>
      <c r="AQ697" s="274" t="s">
        <v>268</v>
      </c>
      <c r="AR697" s="274" t="s">
        <v>268</v>
      </c>
      <c r="AS697" s="274" t="s">
        <v>268</v>
      </c>
      <c r="AT697" s="274" t="s">
        <v>268</v>
      </c>
      <c r="AU697" s="274" t="s">
        <v>268</v>
      </c>
      <c r="AV697" s="274" t="s">
        <v>268</v>
      </c>
      <c r="AW697" s="274" t="s">
        <v>268</v>
      </c>
      <c r="AX697" s="274" t="s">
        <v>268</v>
      </c>
      <c r="AY697" s="274" t="s">
        <v>268</v>
      </c>
      <c r="AZ697" s="274" t="s">
        <v>268</v>
      </c>
      <c r="BA697" s="274" t="s">
        <v>268</v>
      </c>
      <c r="BB697" s="274" t="s">
        <v>268</v>
      </c>
      <c r="BC697" s="274" t="s">
        <v>268</v>
      </c>
      <c r="BD697" s="274" t="s">
        <v>268</v>
      </c>
      <c r="BE697" s="274" t="s">
        <v>268</v>
      </c>
      <c r="BF697" s="274" t="s">
        <v>268</v>
      </c>
      <c r="BG697" s="274" t="s">
        <v>268</v>
      </c>
      <c r="BH697" s="274" t="s">
        <v>268</v>
      </c>
      <c r="BI697" s="274" t="s">
        <v>268</v>
      </c>
      <c r="BJ697" s="274" t="s">
        <v>268</v>
      </c>
      <c r="BK697" s="274" t="s">
        <v>268</v>
      </c>
      <c r="BL697" s="274" t="s">
        <v>268</v>
      </c>
      <c r="BM697" s="274" t="s">
        <v>268</v>
      </c>
      <c r="BN697" s="274" t="s">
        <v>268</v>
      </c>
      <c r="BO697" s="274" t="s">
        <v>268</v>
      </c>
      <c r="BP697" s="274" t="s">
        <v>268</v>
      </c>
      <c r="BQ697" s="274" t="s">
        <v>268</v>
      </c>
      <c r="BR697" s="274" t="s">
        <v>268</v>
      </c>
      <c r="BS697" s="274" t="s">
        <v>268</v>
      </c>
      <c r="BT697" s="274" t="s">
        <v>268</v>
      </c>
      <c r="BU697" s="274" t="s">
        <v>268</v>
      </c>
      <c r="BV697" s="274" t="s">
        <v>268</v>
      </c>
      <c r="BW697" s="274" t="s">
        <v>268</v>
      </c>
      <c r="BX697" s="274" t="s">
        <v>268</v>
      </c>
      <c r="BY697" s="295">
        <v>60.27</v>
      </c>
      <c r="BZ697" s="295">
        <v>60.27</v>
      </c>
      <c r="CA697" s="298" t="s">
        <v>142</v>
      </c>
      <c r="CB697" s="297">
        <v>122</v>
      </c>
      <c r="CC697" s="284">
        <f t="shared" si="42"/>
        <v>0</v>
      </c>
      <c r="CD697" s="295">
        <f t="shared" si="43"/>
        <v>60.27</v>
      </c>
      <c r="CE697" s="284">
        <f t="shared" si="44"/>
        <v>0</v>
      </c>
      <c r="CF697" s="295">
        <f t="shared" si="45"/>
        <v>1</v>
      </c>
      <c r="CG697" s="274" t="s">
        <v>876</v>
      </c>
      <c r="CH697" s="274" t="s">
        <v>268</v>
      </c>
      <c r="CI697" s="274" t="s">
        <v>268</v>
      </c>
      <c r="CJ697" s="298" t="s">
        <v>271</v>
      </c>
      <c r="CK697" s="297">
        <v>1</v>
      </c>
      <c r="CL697" s="274" t="s">
        <v>268</v>
      </c>
      <c r="CM697" s="274" t="s">
        <v>268</v>
      </c>
      <c r="CN697" s="274" t="s">
        <v>268</v>
      </c>
      <c r="CO697" s="274" t="s">
        <v>268</v>
      </c>
      <c r="CP697" s="274" t="s">
        <v>268</v>
      </c>
      <c r="CQ697" s="274" t="s">
        <v>2895</v>
      </c>
      <c r="CR697" s="274" t="s">
        <v>877</v>
      </c>
      <c r="CS697" s="274">
        <v>40.18</v>
      </c>
      <c r="CT697" s="274" t="s">
        <v>268</v>
      </c>
      <c r="CU697" s="274">
        <v>40.18</v>
      </c>
      <c r="CV697" s="274">
        <v>365</v>
      </c>
      <c r="CW697" s="274" t="s">
        <v>878</v>
      </c>
      <c r="CX697" s="274" t="s">
        <v>835</v>
      </c>
      <c r="CY697" s="274" t="s">
        <v>836</v>
      </c>
      <c r="CZ697" s="274" t="s">
        <v>837</v>
      </c>
      <c r="DA697" s="274" t="s">
        <v>268</v>
      </c>
      <c r="DB697" s="274" t="s">
        <v>268</v>
      </c>
      <c r="DC697" s="274" t="s">
        <v>268</v>
      </c>
      <c r="DD697" s="274" t="s">
        <v>268</v>
      </c>
      <c r="DE697" s="274" t="s">
        <v>268</v>
      </c>
      <c r="DF697" s="274" t="s">
        <v>268</v>
      </c>
      <c r="DG697" s="299">
        <f>IFERROR(IF(CA697="D",IF(CK697="A dispo.",CD697*VLOOKUP('DATI INPUT'!$F$27,TARIFFE_UD,2,FALSE),CD697*VLOOKUP(CK697,TARIFFE_UD,2,FALSE)),CD697*VLOOKUP(CB697-100,TARIFFE_UND,2,FALSE)),0)</f>
        <v>37.123994860278103</v>
      </c>
      <c r="DH697" s="299">
        <f>IFERROR(IF(CA697="D",IF(CK697="A dispo.",CF697*VLOOKUP('DATI INPUT'!$F$27,TARIFFE_UD,3,FALSE),CF697*VLOOKUP(CK697,TARIFFE_UD,3,FALSE)),CF697*VLOOKUP(CB697-100,TARIFFE_UND,3,FALSE)),0)</f>
        <v>15.164853048114928</v>
      </c>
    </row>
    <row r="698" spans="1:112" x14ac:dyDescent="0.25">
      <c r="A698" s="274" t="s">
        <v>5960</v>
      </c>
      <c r="B698" s="274" t="s">
        <v>5949</v>
      </c>
      <c r="C698" s="274" t="s">
        <v>5961</v>
      </c>
      <c r="D698" s="274" t="s">
        <v>5951</v>
      </c>
      <c r="E698" s="274" t="s">
        <v>268</v>
      </c>
      <c r="F698" s="274" t="s">
        <v>156</v>
      </c>
      <c r="G698" s="274" t="s">
        <v>5952</v>
      </c>
      <c r="H698" s="274" t="s">
        <v>1372</v>
      </c>
      <c r="I698" s="274" t="s">
        <v>5953</v>
      </c>
      <c r="J698" s="274" t="s">
        <v>156</v>
      </c>
      <c r="K698" s="274" t="s">
        <v>5954</v>
      </c>
      <c r="L698" s="274" t="s">
        <v>960</v>
      </c>
      <c r="M698" s="274" t="s">
        <v>5955</v>
      </c>
      <c r="N698" s="274" t="s">
        <v>984</v>
      </c>
      <c r="O698" s="274" t="s">
        <v>873</v>
      </c>
      <c r="P698" s="274" t="s">
        <v>887</v>
      </c>
      <c r="Q698" s="274" t="s">
        <v>299</v>
      </c>
      <c r="R698" s="274" t="s">
        <v>153</v>
      </c>
      <c r="S698" s="274" t="s">
        <v>268</v>
      </c>
      <c r="T698" s="274" t="s">
        <v>268</v>
      </c>
      <c r="U698" s="274" t="s">
        <v>268</v>
      </c>
      <c r="V698" s="274" t="s">
        <v>268</v>
      </c>
      <c r="W698" s="274" t="s">
        <v>5748</v>
      </c>
      <c r="X698" s="274" t="s">
        <v>887</v>
      </c>
      <c r="Y698" s="274" t="s">
        <v>290</v>
      </c>
      <c r="Z698" s="274" t="s">
        <v>268</v>
      </c>
      <c r="AA698" s="274" t="s">
        <v>268</v>
      </c>
      <c r="AB698" s="274" t="s">
        <v>268</v>
      </c>
      <c r="AC698" s="274" t="s">
        <v>268</v>
      </c>
      <c r="AD698" s="274" t="s">
        <v>268</v>
      </c>
      <c r="AE698" s="274" t="s">
        <v>287</v>
      </c>
      <c r="AF698" s="274" t="s">
        <v>1811</v>
      </c>
      <c r="AG698" s="274" t="s">
        <v>875</v>
      </c>
      <c r="AH698" s="274" t="s">
        <v>1848</v>
      </c>
      <c r="AI698" s="274" t="s">
        <v>5956</v>
      </c>
      <c r="AJ698" s="274" t="s">
        <v>268</v>
      </c>
      <c r="AK698" s="274" t="s">
        <v>377</v>
      </c>
      <c r="AL698" s="274" t="s">
        <v>268</v>
      </c>
      <c r="AM698" s="274" t="s">
        <v>353</v>
      </c>
      <c r="AN698" s="274" t="s">
        <v>268</v>
      </c>
      <c r="AO698" s="274" t="s">
        <v>268</v>
      </c>
      <c r="AP698" s="274" t="s">
        <v>268</v>
      </c>
      <c r="AQ698" s="274" t="s">
        <v>268</v>
      </c>
      <c r="AR698" s="274" t="s">
        <v>268</v>
      </c>
      <c r="AS698" s="274" t="s">
        <v>268</v>
      </c>
      <c r="AT698" s="274" t="s">
        <v>268</v>
      </c>
      <c r="AU698" s="274" t="s">
        <v>268</v>
      </c>
      <c r="AV698" s="274" t="s">
        <v>268</v>
      </c>
      <c r="AW698" s="274" t="s">
        <v>268</v>
      </c>
      <c r="AX698" s="274" t="s">
        <v>268</v>
      </c>
      <c r="AY698" s="274" t="s">
        <v>268</v>
      </c>
      <c r="AZ698" s="274" t="s">
        <v>268</v>
      </c>
      <c r="BA698" s="274" t="s">
        <v>268</v>
      </c>
      <c r="BB698" s="274" t="s">
        <v>268</v>
      </c>
      <c r="BC698" s="274" t="s">
        <v>268</v>
      </c>
      <c r="BD698" s="274" t="s">
        <v>268</v>
      </c>
      <c r="BE698" s="274" t="s">
        <v>268</v>
      </c>
      <c r="BF698" s="274" t="s">
        <v>268</v>
      </c>
      <c r="BG698" s="274" t="s">
        <v>268</v>
      </c>
      <c r="BH698" s="274" t="s">
        <v>268</v>
      </c>
      <c r="BI698" s="274" t="s">
        <v>268</v>
      </c>
      <c r="BJ698" s="274" t="s">
        <v>268</v>
      </c>
      <c r="BK698" s="274" t="s">
        <v>268</v>
      </c>
      <c r="BL698" s="274" t="s">
        <v>268</v>
      </c>
      <c r="BM698" s="274" t="s">
        <v>268</v>
      </c>
      <c r="BN698" s="274" t="s">
        <v>268</v>
      </c>
      <c r="BO698" s="274" t="s">
        <v>268</v>
      </c>
      <c r="BP698" s="274" t="s">
        <v>268</v>
      </c>
      <c r="BQ698" s="274" t="s">
        <v>268</v>
      </c>
      <c r="BR698" s="274" t="s">
        <v>268</v>
      </c>
      <c r="BS698" s="274" t="s">
        <v>268</v>
      </c>
      <c r="BT698" s="274" t="s">
        <v>268</v>
      </c>
      <c r="BU698" s="274" t="s">
        <v>268</v>
      </c>
      <c r="BV698" s="274" t="s">
        <v>268</v>
      </c>
      <c r="BW698" s="274" t="s">
        <v>268</v>
      </c>
      <c r="BX698" s="274" t="s">
        <v>268</v>
      </c>
      <c r="BY698" s="295">
        <v>41</v>
      </c>
      <c r="BZ698" s="295">
        <v>41</v>
      </c>
      <c r="CA698" s="298" t="s">
        <v>142</v>
      </c>
      <c r="CB698" s="297">
        <v>123</v>
      </c>
      <c r="CC698" s="284">
        <f t="shared" si="42"/>
        <v>0</v>
      </c>
      <c r="CD698" s="295">
        <f t="shared" si="43"/>
        <v>41</v>
      </c>
      <c r="CE698" s="284">
        <f t="shared" si="44"/>
        <v>1</v>
      </c>
      <c r="CF698" s="295">
        <f t="shared" si="45"/>
        <v>0</v>
      </c>
      <c r="CG698" s="274" t="s">
        <v>1817</v>
      </c>
      <c r="CH698" s="274" t="s">
        <v>268</v>
      </c>
      <c r="CI698" s="274" t="s">
        <v>268</v>
      </c>
      <c r="CJ698" s="298" t="s">
        <v>271</v>
      </c>
      <c r="CK698" s="297">
        <v>1</v>
      </c>
      <c r="CL698" s="274" t="s">
        <v>268</v>
      </c>
      <c r="CM698" s="274" t="s">
        <v>268</v>
      </c>
      <c r="CN698" s="274" t="s">
        <v>268</v>
      </c>
      <c r="CO698" s="274" t="s">
        <v>268</v>
      </c>
      <c r="CP698" s="274" t="s">
        <v>268</v>
      </c>
      <c r="CQ698" s="274" t="s">
        <v>268</v>
      </c>
      <c r="CR698" s="274" t="s">
        <v>877</v>
      </c>
      <c r="CS698" s="274">
        <v>15.58</v>
      </c>
      <c r="CT698" s="274" t="s">
        <v>268</v>
      </c>
      <c r="CU698" s="274">
        <v>15.58</v>
      </c>
      <c r="CV698" s="274">
        <v>365</v>
      </c>
      <c r="CW698" s="274" t="s">
        <v>878</v>
      </c>
      <c r="CX698" s="274" t="s">
        <v>835</v>
      </c>
      <c r="CY698" s="274" t="s">
        <v>836</v>
      </c>
      <c r="CZ698" s="274" t="s">
        <v>837</v>
      </c>
      <c r="DA698" s="274" t="s">
        <v>268</v>
      </c>
      <c r="DB698" s="274" t="s">
        <v>268</v>
      </c>
      <c r="DC698" s="274" t="s">
        <v>268</v>
      </c>
      <c r="DD698" s="274" t="s">
        <v>268</v>
      </c>
      <c r="DE698" s="274" t="s">
        <v>268</v>
      </c>
      <c r="DF698" s="274" t="s">
        <v>268</v>
      </c>
      <c r="DG698" s="299">
        <f>IFERROR(IF(CA698="D",IF(CK698="A dispo.",CD698*VLOOKUP('DATI INPUT'!$F$27,TARIFFE_UD,2,FALSE),CD698*VLOOKUP(CK698,TARIFFE_UD,2,FALSE)),CD698*VLOOKUP(CB698-100,TARIFFE_UND,2,FALSE)),0)</f>
        <v>25.254418272298029</v>
      </c>
      <c r="DH698" s="299">
        <f>IFERROR(IF(CA698="D",IF(CK698="A dispo.",CF698*VLOOKUP('DATI INPUT'!$F$27,TARIFFE_UD,3,FALSE),CF698*VLOOKUP(CK698,TARIFFE_UD,3,FALSE)),CF698*VLOOKUP(CB698-100,TARIFFE_UND,3,FALSE)),0)</f>
        <v>0</v>
      </c>
    </row>
    <row r="699" spans="1:112" x14ac:dyDescent="0.25">
      <c r="A699" s="274" t="s">
        <v>5962</v>
      </c>
      <c r="B699" s="274" t="s">
        <v>5949</v>
      </c>
      <c r="C699" s="274" t="s">
        <v>5963</v>
      </c>
      <c r="D699" s="274" t="s">
        <v>5951</v>
      </c>
      <c r="E699" s="274" t="s">
        <v>268</v>
      </c>
      <c r="F699" s="274" t="s">
        <v>156</v>
      </c>
      <c r="G699" s="274" t="s">
        <v>5952</v>
      </c>
      <c r="H699" s="274" t="s">
        <v>1372</v>
      </c>
      <c r="I699" s="274" t="s">
        <v>5953</v>
      </c>
      <c r="J699" s="274" t="s">
        <v>156</v>
      </c>
      <c r="K699" s="274" t="s">
        <v>5954</v>
      </c>
      <c r="L699" s="274" t="s">
        <v>960</v>
      </c>
      <c r="M699" s="274" t="s">
        <v>5955</v>
      </c>
      <c r="N699" s="274" t="s">
        <v>984</v>
      </c>
      <c r="O699" s="274" t="s">
        <v>873</v>
      </c>
      <c r="P699" s="274" t="s">
        <v>887</v>
      </c>
      <c r="Q699" s="274" t="s">
        <v>299</v>
      </c>
      <c r="R699" s="274" t="s">
        <v>153</v>
      </c>
      <c r="S699" s="274" t="s">
        <v>268</v>
      </c>
      <c r="T699" s="274" t="s">
        <v>268</v>
      </c>
      <c r="U699" s="274" t="s">
        <v>268</v>
      </c>
      <c r="V699" s="274" t="s">
        <v>268</v>
      </c>
      <c r="W699" s="274" t="s">
        <v>5955</v>
      </c>
      <c r="X699" s="274" t="s">
        <v>887</v>
      </c>
      <c r="Y699" s="274" t="s">
        <v>299</v>
      </c>
      <c r="Z699" s="274" t="s">
        <v>153</v>
      </c>
      <c r="AA699" s="274" t="s">
        <v>268</v>
      </c>
      <c r="AB699" s="274" t="s">
        <v>268</v>
      </c>
      <c r="AC699" s="274" t="s">
        <v>268</v>
      </c>
      <c r="AD699" s="274" t="s">
        <v>268</v>
      </c>
      <c r="AE699" s="274" t="s">
        <v>287</v>
      </c>
      <c r="AF699" s="274" t="s">
        <v>1811</v>
      </c>
      <c r="AG699" s="274" t="s">
        <v>875</v>
      </c>
      <c r="AH699" s="274" t="s">
        <v>1848</v>
      </c>
      <c r="AI699" s="274" t="s">
        <v>776</v>
      </c>
      <c r="AJ699" s="274" t="s">
        <v>268</v>
      </c>
      <c r="AK699" s="274" t="s">
        <v>395</v>
      </c>
      <c r="AL699" s="274" t="s">
        <v>268</v>
      </c>
      <c r="AM699" s="274" t="s">
        <v>353</v>
      </c>
      <c r="AN699" s="274" t="s">
        <v>268</v>
      </c>
      <c r="AO699" s="274" t="s">
        <v>268</v>
      </c>
      <c r="AP699" s="274" t="s">
        <v>268</v>
      </c>
      <c r="AQ699" s="274" t="s">
        <v>268</v>
      </c>
      <c r="AR699" s="274" t="s">
        <v>268</v>
      </c>
      <c r="AS699" s="274" t="s">
        <v>268</v>
      </c>
      <c r="AT699" s="274" t="s">
        <v>268</v>
      </c>
      <c r="AU699" s="274" t="s">
        <v>268</v>
      </c>
      <c r="AV699" s="274" t="s">
        <v>268</v>
      </c>
      <c r="AW699" s="274" t="s">
        <v>268</v>
      </c>
      <c r="AX699" s="274" t="s">
        <v>268</v>
      </c>
      <c r="AY699" s="274" t="s">
        <v>268</v>
      </c>
      <c r="AZ699" s="274" t="s">
        <v>268</v>
      </c>
      <c r="BA699" s="274" t="s">
        <v>268</v>
      </c>
      <c r="BB699" s="274" t="s">
        <v>268</v>
      </c>
      <c r="BC699" s="274" t="s">
        <v>268</v>
      </c>
      <c r="BD699" s="274" t="s">
        <v>268</v>
      </c>
      <c r="BE699" s="274" t="s">
        <v>268</v>
      </c>
      <c r="BF699" s="274" t="s">
        <v>268</v>
      </c>
      <c r="BG699" s="274" t="s">
        <v>268</v>
      </c>
      <c r="BH699" s="274" t="s">
        <v>268</v>
      </c>
      <c r="BI699" s="274" t="s">
        <v>268</v>
      </c>
      <c r="BJ699" s="274" t="s">
        <v>268</v>
      </c>
      <c r="BK699" s="274" t="s">
        <v>268</v>
      </c>
      <c r="BL699" s="274" t="s">
        <v>268</v>
      </c>
      <c r="BM699" s="274" t="s">
        <v>268</v>
      </c>
      <c r="BN699" s="274" t="s">
        <v>268</v>
      </c>
      <c r="BO699" s="274" t="s">
        <v>268</v>
      </c>
      <c r="BP699" s="274" t="s">
        <v>268</v>
      </c>
      <c r="BQ699" s="274" t="s">
        <v>268</v>
      </c>
      <c r="BR699" s="274" t="s">
        <v>268</v>
      </c>
      <c r="BS699" s="274" t="s">
        <v>268</v>
      </c>
      <c r="BT699" s="274" t="s">
        <v>268</v>
      </c>
      <c r="BU699" s="274" t="s">
        <v>268</v>
      </c>
      <c r="BV699" s="274" t="s">
        <v>268</v>
      </c>
      <c r="BW699" s="274" t="s">
        <v>268</v>
      </c>
      <c r="BX699" s="274" t="s">
        <v>268</v>
      </c>
      <c r="BY699" s="295">
        <v>37.64</v>
      </c>
      <c r="BZ699" s="295">
        <v>37.64</v>
      </c>
      <c r="CA699" s="298" t="s">
        <v>142</v>
      </c>
      <c r="CB699" s="297">
        <v>123</v>
      </c>
      <c r="CC699" s="284">
        <f t="shared" si="42"/>
        <v>0</v>
      </c>
      <c r="CD699" s="295">
        <f t="shared" si="43"/>
        <v>37.64</v>
      </c>
      <c r="CE699" s="284">
        <f t="shared" si="44"/>
        <v>1</v>
      </c>
      <c r="CF699" s="295">
        <f t="shared" si="45"/>
        <v>0</v>
      </c>
      <c r="CG699" s="274" t="s">
        <v>1817</v>
      </c>
      <c r="CH699" s="274" t="s">
        <v>268</v>
      </c>
      <c r="CI699" s="274" t="s">
        <v>268</v>
      </c>
      <c r="CJ699" s="298" t="s">
        <v>271</v>
      </c>
      <c r="CK699" s="297">
        <v>1</v>
      </c>
      <c r="CL699" s="274" t="s">
        <v>268</v>
      </c>
      <c r="CM699" s="274" t="s">
        <v>268</v>
      </c>
      <c r="CN699" s="274" t="s">
        <v>268</v>
      </c>
      <c r="CO699" s="274" t="s">
        <v>268</v>
      </c>
      <c r="CP699" s="274" t="s">
        <v>268</v>
      </c>
      <c r="CQ699" s="274" t="s">
        <v>2895</v>
      </c>
      <c r="CR699" s="274" t="s">
        <v>877</v>
      </c>
      <c r="CS699" s="274">
        <v>14.3</v>
      </c>
      <c r="CT699" s="274" t="s">
        <v>268</v>
      </c>
      <c r="CU699" s="274">
        <v>14.3</v>
      </c>
      <c r="CV699" s="274">
        <v>365</v>
      </c>
      <c r="CW699" s="274" t="s">
        <v>878</v>
      </c>
      <c r="CX699" s="274" t="s">
        <v>835</v>
      </c>
      <c r="CY699" s="274" t="s">
        <v>836</v>
      </c>
      <c r="CZ699" s="274" t="s">
        <v>837</v>
      </c>
      <c r="DA699" s="274" t="s">
        <v>268</v>
      </c>
      <c r="DB699" s="274" t="s">
        <v>268</v>
      </c>
      <c r="DC699" s="274" t="s">
        <v>268</v>
      </c>
      <c r="DD699" s="274" t="s">
        <v>268</v>
      </c>
      <c r="DE699" s="274" t="s">
        <v>268</v>
      </c>
      <c r="DF699" s="274" t="s">
        <v>268</v>
      </c>
      <c r="DG699" s="299">
        <f>IFERROR(IF(CA699="D",IF(CK699="A dispo.",CD699*VLOOKUP('DATI INPUT'!$F$27,TARIFFE_UD,2,FALSE),CD699*VLOOKUP(CK699,TARIFFE_UD,2,FALSE)),CD699*VLOOKUP(CB699-100,TARIFFE_UND,2,FALSE)),0)</f>
        <v>23.184787896812139</v>
      </c>
      <c r="DH699" s="299">
        <f>IFERROR(IF(CA699="D",IF(CK699="A dispo.",CF699*VLOOKUP('DATI INPUT'!$F$27,TARIFFE_UD,3,FALSE),CF699*VLOOKUP(CK699,TARIFFE_UD,3,FALSE)),CF699*VLOOKUP(CB699-100,TARIFFE_UND,3,FALSE)),0)</f>
        <v>0</v>
      </c>
    </row>
    <row r="700" spans="1:112" x14ac:dyDescent="0.25">
      <c r="A700" s="274" t="s">
        <v>5964</v>
      </c>
      <c r="B700" s="274" t="s">
        <v>5965</v>
      </c>
      <c r="C700" s="274" t="s">
        <v>5966</v>
      </c>
      <c r="D700" s="274" t="s">
        <v>5967</v>
      </c>
      <c r="E700" s="274" t="s">
        <v>268</v>
      </c>
      <c r="F700" s="274" t="s">
        <v>156</v>
      </c>
      <c r="G700" s="274" t="s">
        <v>5968</v>
      </c>
      <c r="H700" s="274" t="s">
        <v>5969</v>
      </c>
      <c r="I700" s="274" t="s">
        <v>5970</v>
      </c>
      <c r="J700" s="274" t="s">
        <v>274</v>
      </c>
      <c r="K700" s="274" t="s">
        <v>5971</v>
      </c>
      <c r="L700" s="274" t="s">
        <v>5972</v>
      </c>
      <c r="M700" s="274" t="s">
        <v>5973</v>
      </c>
      <c r="N700" s="274" t="s">
        <v>984</v>
      </c>
      <c r="O700" s="274" t="s">
        <v>873</v>
      </c>
      <c r="P700" s="274" t="s">
        <v>1934</v>
      </c>
      <c r="Q700" s="274" t="s">
        <v>461</v>
      </c>
      <c r="R700" s="274" t="s">
        <v>268</v>
      </c>
      <c r="S700" s="274" t="s">
        <v>268</v>
      </c>
      <c r="T700" s="274" t="s">
        <v>268</v>
      </c>
      <c r="U700" s="274" t="s">
        <v>268</v>
      </c>
      <c r="V700" s="274" t="s">
        <v>268</v>
      </c>
      <c r="W700" s="274" t="s">
        <v>5973</v>
      </c>
      <c r="X700" s="274" t="s">
        <v>1934</v>
      </c>
      <c r="Y700" s="274" t="s">
        <v>461</v>
      </c>
      <c r="Z700" s="274" t="s">
        <v>268</v>
      </c>
      <c r="AA700" s="274" t="s">
        <v>268</v>
      </c>
      <c r="AB700" s="274" t="s">
        <v>268</v>
      </c>
      <c r="AC700" s="274" t="s">
        <v>268</v>
      </c>
      <c r="AD700" s="274" t="s">
        <v>268</v>
      </c>
      <c r="AE700" s="274" t="s">
        <v>287</v>
      </c>
      <c r="AF700" s="274" t="s">
        <v>1811</v>
      </c>
      <c r="AG700" s="274" t="s">
        <v>875</v>
      </c>
      <c r="AH700" s="274" t="s">
        <v>1935</v>
      </c>
      <c r="AI700" s="274" t="s">
        <v>1246</v>
      </c>
      <c r="AJ700" s="274" t="s">
        <v>268</v>
      </c>
      <c r="AK700" s="274" t="s">
        <v>366</v>
      </c>
      <c r="AL700" s="274" t="s">
        <v>268</v>
      </c>
      <c r="AM700" s="274" t="s">
        <v>288</v>
      </c>
      <c r="AN700" s="274" t="s">
        <v>268</v>
      </c>
      <c r="AO700" s="274" t="s">
        <v>268</v>
      </c>
      <c r="AP700" s="274" t="s">
        <v>268</v>
      </c>
      <c r="AQ700" s="274" t="s">
        <v>268</v>
      </c>
      <c r="AR700" s="274" t="s">
        <v>268</v>
      </c>
      <c r="AS700" s="274" t="s">
        <v>268</v>
      </c>
      <c r="AT700" s="274" t="s">
        <v>268</v>
      </c>
      <c r="AU700" s="274" t="s">
        <v>268</v>
      </c>
      <c r="AV700" s="274" t="s">
        <v>268</v>
      </c>
      <c r="AW700" s="274" t="s">
        <v>268</v>
      </c>
      <c r="AX700" s="274" t="s">
        <v>268</v>
      </c>
      <c r="AY700" s="274" t="s">
        <v>268</v>
      </c>
      <c r="AZ700" s="274" t="s">
        <v>268</v>
      </c>
      <c r="BA700" s="274" t="s">
        <v>268</v>
      </c>
      <c r="BB700" s="274" t="s">
        <v>268</v>
      </c>
      <c r="BC700" s="274" t="s">
        <v>268</v>
      </c>
      <c r="BD700" s="274" t="s">
        <v>268</v>
      </c>
      <c r="BE700" s="274" t="s">
        <v>268</v>
      </c>
      <c r="BF700" s="274" t="s">
        <v>268</v>
      </c>
      <c r="BG700" s="274" t="s">
        <v>268</v>
      </c>
      <c r="BH700" s="274" t="s">
        <v>268</v>
      </c>
      <c r="BI700" s="274" t="s">
        <v>268</v>
      </c>
      <c r="BJ700" s="274" t="s">
        <v>268</v>
      </c>
      <c r="BK700" s="274" t="s">
        <v>268</v>
      </c>
      <c r="BL700" s="274" t="s">
        <v>268</v>
      </c>
      <c r="BM700" s="274" t="s">
        <v>268</v>
      </c>
      <c r="BN700" s="274" t="s">
        <v>268</v>
      </c>
      <c r="BO700" s="274" t="s">
        <v>268</v>
      </c>
      <c r="BP700" s="274" t="s">
        <v>268</v>
      </c>
      <c r="BQ700" s="274" t="s">
        <v>268</v>
      </c>
      <c r="BR700" s="274" t="s">
        <v>268</v>
      </c>
      <c r="BS700" s="274" t="s">
        <v>268</v>
      </c>
      <c r="BT700" s="274" t="s">
        <v>268</v>
      </c>
      <c r="BU700" s="274" t="s">
        <v>268</v>
      </c>
      <c r="BV700" s="274" t="s">
        <v>268</v>
      </c>
      <c r="BW700" s="274" t="s">
        <v>268</v>
      </c>
      <c r="BX700" s="274" t="s">
        <v>268</v>
      </c>
      <c r="BY700" s="295">
        <v>45</v>
      </c>
      <c r="BZ700" s="295">
        <v>45</v>
      </c>
      <c r="CA700" s="298" t="s">
        <v>142</v>
      </c>
      <c r="CB700" s="297">
        <v>122</v>
      </c>
      <c r="CC700" s="284">
        <f t="shared" si="42"/>
        <v>0</v>
      </c>
      <c r="CD700" s="295">
        <f t="shared" si="43"/>
        <v>45</v>
      </c>
      <c r="CE700" s="284">
        <f t="shared" si="44"/>
        <v>0</v>
      </c>
      <c r="CF700" s="295">
        <f t="shared" si="45"/>
        <v>1</v>
      </c>
      <c r="CG700" s="274" t="s">
        <v>876</v>
      </c>
      <c r="CH700" s="274" t="s">
        <v>268</v>
      </c>
      <c r="CI700" s="274" t="s">
        <v>268</v>
      </c>
      <c r="CJ700" s="298" t="s">
        <v>271</v>
      </c>
      <c r="CK700" s="297">
        <v>1</v>
      </c>
      <c r="CL700" s="274" t="s">
        <v>268</v>
      </c>
      <c r="CM700" s="274" t="s">
        <v>268</v>
      </c>
      <c r="CN700" s="274" t="s">
        <v>268</v>
      </c>
      <c r="CO700" s="274" t="s">
        <v>268</v>
      </c>
      <c r="CP700" s="274" t="s">
        <v>268</v>
      </c>
      <c r="CQ700" s="274" t="s">
        <v>5974</v>
      </c>
      <c r="CR700" s="274" t="s">
        <v>877</v>
      </c>
      <c r="CS700" s="274">
        <v>34.380000000000003</v>
      </c>
      <c r="CT700" s="274" t="s">
        <v>268</v>
      </c>
      <c r="CU700" s="274">
        <v>34.380000000000003</v>
      </c>
      <c r="CV700" s="274">
        <v>365</v>
      </c>
      <c r="CW700" s="274" t="s">
        <v>878</v>
      </c>
      <c r="CX700" s="274" t="s">
        <v>835</v>
      </c>
      <c r="CY700" s="274" t="s">
        <v>836</v>
      </c>
      <c r="CZ700" s="274" t="s">
        <v>837</v>
      </c>
      <c r="DA700" s="274" t="s">
        <v>268</v>
      </c>
      <c r="DB700" s="274" t="s">
        <v>268</v>
      </c>
      <c r="DC700" s="274" t="s">
        <v>268</v>
      </c>
      <c r="DD700" s="274" t="s">
        <v>268</v>
      </c>
      <c r="DE700" s="274" t="s">
        <v>268</v>
      </c>
      <c r="DF700" s="274" t="s">
        <v>268</v>
      </c>
      <c r="DG700" s="299">
        <f>IFERROR(IF(CA700="D",IF(CK700="A dispo.",CD700*VLOOKUP('DATI INPUT'!$F$27,TARIFFE_UD,2,FALSE),CD700*VLOOKUP(CK700,TARIFFE_UD,2,FALSE)),CD700*VLOOKUP(CB700-100,TARIFFE_UND,2,FALSE)),0)</f>
        <v>27.718263957400275</v>
      </c>
      <c r="DH700" s="299">
        <f>IFERROR(IF(CA700="D",IF(CK700="A dispo.",CF700*VLOOKUP('DATI INPUT'!$F$27,TARIFFE_UD,3,FALSE),CF700*VLOOKUP(CK700,TARIFFE_UD,3,FALSE)),CF700*VLOOKUP(CB700-100,TARIFFE_UND,3,FALSE)),0)</f>
        <v>15.164853048114928</v>
      </c>
    </row>
    <row r="701" spans="1:112" x14ac:dyDescent="0.25">
      <c r="A701" s="274" t="s">
        <v>5975</v>
      </c>
      <c r="B701" s="274" t="s">
        <v>5965</v>
      </c>
      <c r="C701" s="274" t="s">
        <v>5976</v>
      </c>
      <c r="D701" s="274" t="s">
        <v>5967</v>
      </c>
      <c r="E701" s="274" t="s">
        <v>268</v>
      </c>
      <c r="F701" s="274" t="s">
        <v>156</v>
      </c>
      <c r="G701" s="274" t="s">
        <v>5968</v>
      </c>
      <c r="H701" s="274" t="s">
        <v>5969</v>
      </c>
      <c r="I701" s="274" t="s">
        <v>5970</v>
      </c>
      <c r="J701" s="274" t="s">
        <v>274</v>
      </c>
      <c r="K701" s="274" t="s">
        <v>5971</v>
      </c>
      <c r="L701" s="274" t="s">
        <v>5972</v>
      </c>
      <c r="M701" s="274" t="s">
        <v>5973</v>
      </c>
      <c r="N701" s="274" t="s">
        <v>984</v>
      </c>
      <c r="O701" s="274" t="s">
        <v>873</v>
      </c>
      <c r="P701" s="274" t="s">
        <v>1934</v>
      </c>
      <c r="Q701" s="274" t="s">
        <v>461</v>
      </c>
      <c r="R701" s="274" t="s">
        <v>268</v>
      </c>
      <c r="S701" s="274" t="s">
        <v>268</v>
      </c>
      <c r="T701" s="274" t="s">
        <v>268</v>
      </c>
      <c r="U701" s="274" t="s">
        <v>268</v>
      </c>
      <c r="V701" s="274" t="s">
        <v>268</v>
      </c>
      <c r="W701" s="274" t="s">
        <v>5973</v>
      </c>
      <c r="X701" s="274" t="s">
        <v>1934</v>
      </c>
      <c r="Y701" s="274" t="s">
        <v>461</v>
      </c>
      <c r="Z701" s="274" t="s">
        <v>268</v>
      </c>
      <c r="AA701" s="274" t="s">
        <v>268</v>
      </c>
      <c r="AB701" s="274" t="s">
        <v>268</v>
      </c>
      <c r="AC701" s="274" t="s">
        <v>268</v>
      </c>
      <c r="AD701" s="274" t="s">
        <v>268</v>
      </c>
      <c r="AE701" s="274" t="s">
        <v>287</v>
      </c>
      <c r="AF701" s="274" t="s">
        <v>1811</v>
      </c>
      <c r="AG701" s="274" t="s">
        <v>875</v>
      </c>
      <c r="AH701" s="274" t="s">
        <v>1935</v>
      </c>
      <c r="AI701" s="274" t="s">
        <v>1246</v>
      </c>
      <c r="AJ701" s="274" t="s">
        <v>268</v>
      </c>
      <c r="AK701" s="274" t="s">
        <v>395</v>
      </c>
      <c r="AL701" s="274" t="s">
        <v>268</v>
      </c>
      <c r="AM701" s="274" t="s">
        <v>353</v>
      </c>
      <c r="AN701" s="274" t="s">
        <v>268</v>
      </c>
      <c r="AO701" s="274" t="s">
        <v>268</v>
      </c>
      <c r="AP701" s="274" t="s">
        <v>268</v>
      </c>
      <c r="AQ701" s="274" t="s">
        <v>268</v>
      </c>
      <c r="AR701" s="274" t="s">
        <v>268</v>
      </c>
      <c r="AS701" s="274" t="s">
        <v>268</v>
      </c>
      <c r="AT701" s="274" t="s">
        <v>268</v>
      </c>
      <c r="AU701" s="274" t="s">
        <v>268</v>
      </c>
      <c r="AV701" s="274" t="s">
        <v>268</v>
      </c>
      <c r="AW701" s="274" t="s">
        <v>268</v>
      </c>
      <c r="AX701" s="274" t="s">
        <v>268</v>
      </c>
      <c r="AY701" s="274" t="s">
        <v>268</v>
      </c>
      <c r="AZ701" s="274" t="s">
        <v>268</v>
      </c>
      <c r="BA701" s="274" t="s">
        <v>268</v>
      </c>
      <c r="BB701" s="274" t="s">
        <v>268</v>
      </c>
      <c r="BC701" s="274" t="s">
        <v>268</v>
      </c>
      <c r="BD701" s="274" t="s">
        <v>268</v>
      </c>
      <c r="BE701" s="274" t="s">
        <v>268</v>
      </c>
      <c r="BF701" s="274" t="s">
        <v>268</v>
      </c>
      <c r="BG701" s="274" t="s">
        <v>268</v>
      </c>
      <c r="BH701" s="274" t="s">
        <v>268</v>
      </c>
      <c r="BI701" s="274" t="s">
        <v>268</v>
      </c>
      <c r="BJ701" s="274" t="s">
        <v>268</v>
      </c>
      <c r="BK701" s="274" t="s">
        <v>268</v>
      </c>
      <c r="BL701" s="274" t="s">
        <v>268</v>
      </c>
      <c r="BM701" s="274" t="s">
        <v>268</v>
      </c>
      <c r="BN701" s="274" t="s">
        <v>268</v>
      </c>
      <c r="BO701" s="274" t="s">
        <v>268</v>
      </c>
      <c r="BP701" s="274" t="s">
        <v>268</v>
      </c>
      <c r="BQ701" s="274" t="s">
        <v>268</v>
      </c>
      <c r="BR701" s="274" t="s">
        <v>268</v>
      </c>
      <c r="BS701" s="274" t="s">
        <v>268</v>
      </c>
      <c r="BT701" s="274" t="s">
        <v>268</v>
      </c>
      <c r="BU701" s="274" t="s">
        <v>268</v>
      </c>
      <c r="BV701" s="274" t="s">
        <v>268</v>
      </c>
      <c r="BW701" s="274" t="s">
        <v>268</v>
      </c>
      <c r="BX701" s="274" t="s">
        <v>268</v>
      </c>
      <c r="BY701" s="295">
        <v>30</v>
      </c>
      <c r="BZ701" s="295">
        <v>30</v>
      </c>
      <c r="CA701" s="298" t="s">
        <v>142</v>
      </c>
      <c r="CB701" s="297">
        <v>123</v>
      </c>
      <c r="CC701" s="284">
        <f t="shared" si="42"/>
        <v>0</v>
      </c>
      <c r="CD701" s="295">
        <f t="shared" si="43"/>
        <v>30</v>
      </c>
      <c r="CE701" s="284">
        <f t="shared" si="44"/>
        <v>1</v>
      </c>
      <c r="CF701" s="295">
        <f t="shared" si="45"/>
        <v>0</v>
      </c>
      <c r="CG701" s="274" t="s">
        <v>1817</v>
      </c>
      <c r="CH701" s="274" t="s">
        <v>268</v>
      </c>
      <c r="CI701" s="274" t="s">
        <v>268</v>
      </c>
      <c r="CJ701" s="298" t="s">
        <v>280</v>
      </c>
      <c r="CK701" s="297">
        <v>2</v>
      </c>
      <c r="CL701" s="274" t="s">
        <v>268</v>
      </c>
      <c r="CM701" s="274" t="s">
        <v>268</v>
      </c>
      <c r="CN701" s="274" t="s">
        <v>268</v>
      </c>
      <c r="CO701" s="274" t="s">
        <v>268</v>
      </c>
      <c r="CP701" s="274" t="s">
        <v>268</v>
      </c>
      <c r="CQ701" s="274" t="s">
        <v>268</v>
      </c>
      <c r="CR701" s="274" t="s">
        <v>877</v>
      </c>
      <c r="CS701" s="274">
        <v>13.5</v>
      </c>
      <c r="CT701" s="274" t="s">
        <v>268</v>
      </c>
      <c r="CU701" s="274">
        <v>13.5</v>
      </c>
      <c r="CV701" s="274">
        <v>365</v>
      </c>
      <c r="CW701" s="274" t="s">
        <v>878</v>
      </c>
      <c r="CX701" s="274" t="s">
        <v>835</v>
      </c>
      <c r="CY701" s="274" t="s">
        <v>836</v>
      </c>
      <c r="CZ701" s="274" t="s">
        <v>837</v>
      </c>
      <c r="DA701" s="274" t="s">
        <v>268</v>
      </c>
      <c r="DB701" s="274" t="s">
        <v>268</v>
      </c>
      <c r="DC701" s="274" t="s">
        <v>268</v>
      </c>
      <c r="DD701" s="274" t="s">
        <v>268</v>
      </c>
      <c r="DE701" s="274" t="s">
        <v>268</v>
      </c>
      <c r="DF701" s="274" t="s">
        <v>268</v>
      </c>
      <c r="DG701" s="299">
        <f>IFERROR(IF(CA701="D",IF(CK701="A dispo.",CD701*VLOOKUP('DATI INPUT'!$F$27,TARIFFE_UD,2,FALSE),CD701*VLOOKUP(CK701,TARIFFE_UD,2,FALSE)),CD701*VLOOKUP(CB701-100,TARIFFE_UND,2,FALSE)),0)</f>
        <v>21.558649744644658</v>
      </c>
      <c r="DH701" s="299">
        <f>IFERROR(IF(CA701="D",IF(CK701="A dispo.",CF701*VLOOKUP('DATI INPUT'!$F$27,TARIFFE_UD,3,FALSE),CF701*VLOOKUP(CK701,TARIFFE_UD,3,FALSE)),CF701*VLOOKUP(CB701-100,TARIFFE_UND,3,FALSE)),0)</f>
        <v>0</v>
      </c>
    </row>
    <row r="702" spans="1:112" x14ac:dyDescent="0.25">
      <c r="A702" s="274" t="s">
        <v>5977</v>
      </c>
      <c r="B702" s="274" t="s">
        <v>5965</v>
      </c>
      <c r="C702" s="274" t="s">
        <v>5978</v>
      </c>
      <c r="D702" s="274" t="s">
        <v>5967</v>
      </c>
      <c r="E702" s="274" t="s">
        <v>268</v>
      </c>
      <c r="F702" s="274" t="s">
        <v>156</v>
      </c>
      <c r="G702" s="274" t="s">
        <v>5968</v>
      </c>
      <c r="H702" s="274" t="s">
        <v>5969</v>
      </c>
      <c r="I702" s="274" t="s">
        <v>5970</v>
      </c>
      <c r="J702" s="274" t="s">
        <v>274</v>
      </c>
      <c r="K702" s="274" t="s">
        <v>5971</v>
      </c>
      <c r="L702" s="274" t="s">
        <v>5972</v>
      </c>
      <c r="M702" s="274" t="s">
        <v>5973</v>
      </c>
      <c r="N702" s="274" t="s">
        <v>984</v>
      </c>
      <c r="O702" s="274" t="s">
        <v>873</v>
      </c>
      <c r="P702" s="274" t="s">
        <v>1934</v>
      </c>
      <c r="Q702" s="274" t="s">
        <v>461</v>
      </c>
      <c r="R702" s="274" t="s">
        <v>268</v>
      </c>
      <c r="S702" s="274" t="s">
        <v>268</v>
      </c>
      <c r="T702" s="274" t="s">
        <v>268</v>
      </c>
      <c r="U702" s="274" t="s">
        <v>268</v>
      </c>
      <c r="V702" s="274" t="s">
        <v>268</v>
      </c>
      <c r="W702" s="274" t="s">
        <v>5973</v>
      </c>
      <c r="X702" s="274" t="s">
        <v>1934</v>
      </c>
      <c r="Y702" s="274" t="s">
        <v>461</v>
      </c>
      <c r="Z702" s="274" t="s">
        <v>268</v>
      </c>
      <c r="AA702" s="274" t="s">
        <v>268</v>
      </c>
      <c r="AB702" s="274" t="s">
        <v>268</v>
      </c>
      <c r="AC702" s="274" t="s">
        <v>268</v>
      </c>
      <c r="AD702" s="274" t="s">
        <v>268</v>
      </c>
      <c r="AE702" s="274" t="s">
        <v>287</v>
      </c>
      <c r="AF702" s="274" t="s">
        <v>1811</v>
      </c>
      <c r="AG702" s="274" t="s">
        <v>875</v>
      </c>
      <c r="AH702" s="274" t="s">
        <v>1935</v>
      </c>
      <c r="AI702" s="274" t="s">
        <v>1246</v>
      </c>
      <c r="AJ702" s="274" t="s">
        <v>268</v>
      </c>
      <c r="AK702" s="274" t="s">
        <v>395</v>
      </c>
      <c r="AL702" s="274" t="s">
        <v>268</v>
      </c>
      <c r="AM702" s="274" t="s">
        <v>353</v>
      </c>
      <c r="AN702" s="274" t="s">
        <v>268</v>
      </c>
      <c r="AO702" s="274" t="s">
        <v>268</v>
      </c>
      <c r="AP702" s="274" t="s">
        <v>268</v>
      </c>
      <c r="AQ702" s="274" t="s">
        <v>268</v>
      </c>
      <c r="AR702" s="274" t="s">
        <v>268</v>
      </c>
      <c r="AS702" s="274" t="s">
        <v>268</v>
      </c>
      <c r="AT702" s="274" t="s">
        <v>268</v>
      </c>
      <c r="AU702" s="274" t="s">
        <v>268</v>
      </c>
      <c r="AV702" s="274" t="s">
        <v>268</v>
      </c>
      <c r="AW702" s="274" t="s">
        <v>268</v>
      </c>
      <c r="AX702" s="274" t="s">
        <v>268</v>
      </c>
      <c r="AY702" s="274" t="s">
        <v>268</v>
      </c>
      <c r="AZ702" s="274" t="s">
        <v>268</v>
      </c>
      <c r="BA702" s="274" t="s">
        <v>268</v>
      </c>
      <c r="BB702" s="274" t="s">
        <v>268</v>
      </c>
      <c r="BC702" s="274" t="s">
        <v>268</v>
      </c>
      <c r="BD702" s="274" t="s">
        <v>268</v>
      </c>
      <c r="BE702" s="274" t="s">
        <v>268</v>
      </c>
      <c r="BF702" s="274" t="s">
        <v>268</v>
      </c>
      <c r="BG702" s="274" t="s">
        <v>268</v>
      </c>
      <c r="BH702" s="274" t="s">
        <v>268</v>
      </c>
      <c r="BI702" s="274" t="s">
        <v>268</v>
      </c>
      <c r="BJ702" s="274" t="s">
        <v>268</v>
      </c>
      <c r="BK702" s="274" t="s">
        <v>268</v>
      </c>
      <c r="BL702" s="274" t="s">
        <v>268</v>
      </c>
      <c r="BM702" s="274" t="s">
        <v>268</v>
      </c>
      <c r="BN702" s="274" t="s">
        <v>268</v>
      </c>
      <c r="BO702" s="274" t="s">
        <v>268</v>
      </c>
      <c r="BP702" s="274" t="s">
        <v>268</v>
      </c>
      <c r="BQ702" s="274" t="s">
        <v>268</v>
      </c>
      <c r="BR702" s="274" t="s">
        <v>268</v>
      </c>
      <c r="BS702" s="274" t="s">
        <v>268</v>
      </c>
      <c r="BT702" s="274" t="s">
        <v>268</v>
      </c>
      <c r="BU702" s="274" t="s">
        <v>268</v>
      </c>
      <c r="BV702" s="274" t="s">
        <v>268</v>
      </c>
      <c r="BW702" s="274" t="s">
        <v>268</v>
      </c>
      <c r="BX702" s="274" t="s">
        <v>268</v>
      </c>
      <c r="BY702" s="295">
        <v>15</v>
      </c>
      <c r="BZ702" s="295">
        <v>15</v>
      </c>
      <c r="CA702" s="298" t="s">
        <v>142</v>
      </c>
      <c r="CB702" s="297">
        <v>123</v>
      </c>
      <c r="CC702" s="284">
        <f t="shared" si="42"/>
        <v>0</v>
      </c>
      <c r="CD702" s="295">
        <f t="shared" si="43"/>
        <v>15</v>
      </c>
      <c r="CE702" s="284">
        <f t="shared" si="44"/>
        <v>1</v>
      </c>
      <c r="CF702" s="295">
        <f t="shared" si="45"/>
        <v>0</v>
      </c>
      <c r="CG702" s="274" t="s">
        <v>1817</v>
      </c>
      <c r="CH702" s="274" t="s">
        <v>268</v>
      </c>
      <c r="CI702" s="274" t="s">
        <v>268</v>
      </c>
      <c r="CJ702" s="298" t="s">
        <v>280</v>
      </c>
      <c r="CK702" s="297">
        <v>2</v>
      </c>
      <c r="CL702" s="274" t="s">
        <v>268</v>
      </c>
      <c r="CM702" s="274" t="s">
        <v>268</v>
      </c>
      <c r="CN702" s="274" t="s">
        <v>268</v>
      </c>
      <c r="CO702" s="274" t="s">
        <v>268</v>
      </c>
      <c r="CP702" s="274" t="s">
        <v>268</v>
      </c>
      <c r="CQ702" s="274" t="s">
        <v>268</v>
      </c>
      <c r="CR702" s="274" t="s">
        <v>877</v>
      </c>
      <c r="CS702" s="274">
        <v>6.75</v>
      </c>
      <c r="CT702" s="274" t="s">
        <v>268</v>
      </c>
      <c r="CU702" s="274">
        <v>6.75</v>
      </c>
      <c r="CV702" s="274">
        <v>365</v>
      </c>
      <c r="CW702" s="274" t="s">
        <v>878</v>
      </c>
      <c r="CX702" s="274" t="s">
        <v>835</v>
      </c>
      <c r="CY702" s="274" t="s">
        <v>836</v>
      </c>
      <c r="CZ702" s="274" t="s">
        <v>837</v>
      </c>
      <c r="DA702" s="274" t="s">
        <v>268</v>
      </c>
      <c r="DB702" s="274" t="s">
        <v>268</v>
      </c>
      <c r="DC702" s="274" t="s">
        <v>268</v>
      </c>
      <c r="DD702" s="274" t="s">
        <v>268</v>
      </c>
      <c r="DE702" s="274" t="s">
        <v>268</v>
      </c>
      <c r="DF702" s="274" t="s">
        <v>268</v>
      </c>
      <c r="DG702" s="299">
        <f>IFERROR(IF(CA702="D",IF(CK702="A dispo.",CD702*VLOOKUP('DATI INPUT'!$F$27,TARIFFE_UD,2,FALSE),CD702*VLOOKUP(CK702,TARIFFE_UD,2,FALSE)),CD702*VLOOKUP(CB702-100,TARIFFE_UND,2,FALSE)),0)</f>
        <v>10.779324872322329</v>
      </c>
      <c r="DH702" s="299">
        <f>IFERROR(IF(CA702="D",IF(CK702="A dispo.",CF702*VLOOKUP('DATI INPUT'!$F$27,TARIFFE_UD,3,FALSE),CF702*VLOOKUP(CK702,TARIFFE_UD,3,FALSE)),CF702*VLOOKUP(CB702-100,TARIFFE_UND,3,FALSE)),0)</f>
        <v>0</v>
      </c>
    </row>
    <row r="703" spans="1:112" hidden="1" x14ac:dyDescent="0.25">
      <c r="A703" s="274" t="s">
        <v>5979</v>
      </c>
      <c r="B703" s="274" t="s">
        <v>1187</v>
      </c>
      <c r="C703" s="274" t="s">
        <v>5980</v>
      </c>
      <c r="D703" s="274" t="s">
        <v>5981</v>
      </c>
      <c r="E703" s="274" t="s">
        <v>268</v>
      </c>
      <c r="F703" s="274" t="s">
        <v>156</v>
      </c>
      <c r="G703" s="274" t="s">
        <v>5982</v>
      </c>
      <c r="H703" s="274" t="s">
        <v>5983</v>
      </c>
      <c r="I703" s="274" t="s">
        <v>452</v>
      </c>
      <c r="J703" s="274" t="s">
        <v>274</v>
      </c>
      <c r="K703" s="274" t="s">
        <v>5984</v>
      </c>
      <c r="L703" s="274" t="s">
        <v>5985</v>
      </c>
      <c r="M703" s="274" t="s">
        <v>5986</v>
      </c>
      <c r="N703" s="274" t="s">
        <v>5985</v>
      </c>
      <c r="O703" s="274" t="s">
        <v>5987</v>
      </c>
      <c r="P703" s="274" t="s">
        <v>5988</v>
      </c>
      <c r="Q703" s="274" t="s">
        <v>293</v>
      </c>
      <c r="R703" s="274" t="s">
        <v>268</v>
      </c>
      <c r="S703" s="274" t="s">
        <v>268</v>
      </c>
      <c r="T703" s="274" t="s">
        <v>268</v>
      </c>
      <c r="U703" s="274" t="s">
        <v>268</v>
      </c>
      <c r="V703" s="274" t="s">
        <v>268</v>
      </c>
      <c r="W703" s="274" t="s">
        <v>1829</v>
      </c>
      <c r="X703" s="274" t="s">
        <v>1830</v>
      </c>
      <c r="Y703" s="274" t="s">
        <v>315</v>
      </c>
      <c r="Z703" s="274" t="s">
        <v>268</v>
      </c>
      <c r="AA703" s="274" t="s">
        <v>268</v>
      </c>
      <c r="AB703" s="274" t="s">
        <v>268</v>
      </c>
      <c r="AC703" s="274" t="s">
        <v>268</v>
      </c>
      <c r="AD703" s="274" t="s">
        <v>268</v>
      </c>
      <c r="AE703" s="274" t="s">
        <v>287</v>
      </c>
      <c r="AF703" s="274" t="s">
        <v>1811</v>
      </c>
      <c r="AG703" s="274" t="s">
        <v>875</v>
      </c>
      <c r="AH703" s="274" t="s">
        <v>1831</v>
      </c>
      <c r="AI703" s="274" t="s">
        <v>764</v>
      </c>
      <c r="AJ703" s="274" t="s">
        <v>268</v>
      </c>
      <c r="AK703" s="274" t="s">
        <v>413</v>
      </c>
      <c r="AL703" s="274" t="s">
        <v>268</v>
      </c>
      <c r="AM703" s="274" t="s">
        <v>355</v>
      </c>
      <c r="AN703" s="274" t="s">
        <v>268</v>
      </c>
      <c r="AO703" s="274" t="s">
        <v>268</v>
      </c>
      <c r="AP703" s="274" t="s">
        <v>268</v>
      </c>
      <c r="AQ703" s="274" t="s">
        <v>268</v>
      </c>
      <c r="AR703" s="274" t="s">
        <v>268</v>
      </c>
      <c r="AS703" s="274" t="s">
        <v>268</v>
      </c>
      <c r="AT703" s="274" t="s">
        <v>268</v>
      </c>
      <c r="AU703" s="274" t="s">
        <v>268</v>
      </c>
      <c r="AV703" s="274" t="s">
        <v>268</v>
      </c>
      <c r="AW703" s="274" t="s">
        <v>268</v>
      </c>
      <c r="AX703" s="274" t="s">
        <v>268</v>
      </c>
      <c r="AY703" s="274" t="s">
        <v>268</v>
      </c>
      <c r="AZ703" s="274" t="s">
        <v>268</v>
      </c>
      <c r="BA703" s="274" t="s">
        <v>268</v>
      </c>
      <c r="BB703" s="274" t="s">
        <v>268</v>
      </c>
      <c r="BC703" s="274" t="s">
        <v>268</v>
      </c>
      <c r="BD703" s="274" t="s">
        <v>268</v>
      </c>
      <c r="BE703" s="274" t="s">
        <v>268</v>
      </c>
      <c r="BF703" s="274" t="s">
        <v>268</v>
      </c>
      <c r="BG703" s="274" t="s">
        <v>268</v>
      </c>
      <c r="BH703" s="274" t="s">
        <v>268</v>
      </c>
      <c r="BI703" s="274" t="s">
        <v>268</v>
      </c>
      <c r="BJ703" s="274" t="s">
        <v>268</v>
      </c>
      <c r="BK703" s="274" t="s">
        <v>268</v>
      </c>
      <c r="BL703" s="274" t="s">
        <v>268</v>
      </c>
      <c r="BM703" s="274" t="s">
        <v>268</v>
      </c>
      <c r="BN703" s="274" t="s">
        <v>268</v>
      </c>
      <c r="BO703" s="274" t="s">
        <v>268</v>
      </c>
      <c r="BP703" s="274" t="s">
        <v>268</v>
      </c>
      <c r="BQ703" s="274" t="s">
        <v>268</v>
      </c>
      <c r="BR703" s="274" t="s">
        <v>268</v>
      </c>
      <c r="BS703" s="274" t="s">
        <v>268</v>
      </c>
      <c r="BT703" s="274" t="s">
        <v>268</v>
      </c>
      <c r="BU703" s="274" t="s">
        <v>268</v>
      </c>
      <c r="BV703" s="274" t="s">
        <v>268</v>
      </c>
      <c r="BW703" s="274" t="s">
        <v>268</v>
      </c>
      <c r="BX703" s="274" t="s">
        <v>268</v>
      </c>
      <c r="BY703" s="295">
        <v>33.5</v>
      </c>
      <c r="BZ703" s="295">
        <v>33.5</v>
      </c>
      <c r="CA703" s="298" t="s">
        <v>142</v>
      </c>
      <c r="CB703" s="297">
        <v>122</v>
      </c>
      <c r="CC703" s="284">
        <f t="shared" si="42"/>
        <v>0</v>
      </c>
      <c r="CD703" s="295">
        <f t="shared" si="43"/>
        <v>33.5</v>
      </c>
      <c r="CE703" s="284">
        <f t="shared" si="44"/>
        <v>0</v>
      </c>
      <c r="CF703" s="295">
        <f t="shared" si="45"/>
        <v>1</v>
      </c>
      <c r="CG703" s="274" t="s">
        <v>876</v>
      </c>
      <c r="CH703" s="274" t="s">
        <v>268</v>
      </c>
      <c r="CI703" s="274" t="s">
        <v>268</v>
      </c>
      <c r="CJ703" s="298" t="s">
        <v>268</v>
      </c>
      <c r="CK703" s="298" t="s">
        <v>736</v>
      </c>
      <c r="CL703" s="274" t="s">
        <v>268</v>
      </c>
      <c r="CM703" s="274" t="s">
        <v>268</v>
      </c>
      <c r="CN703" s="274" t="s">
        <v>268</v>
      </c>
      <c r="CO703" s="274" t="s">
        <v>268</v>
      </c>
      <c r="CP703" s="274" t="s">
        <v>268</v>
      </c>
      <c r="CQ703" s="274" t="s">
        <v>268</v>
      </c>
      <c r="CR703" s="274" t="s">
        <v>877</v>
      </c>
      <c r="CS703" s="274">
        <v>68.98</v>
      </c>
      <c r="CT703" s="274" t="s">
        <v>268</v>
      </c>
      <c r="CU703" s="274">
        <v>68.98</v>
      </c>
      <c r="CV703" s="274">
        <v>365</v>
      </c>
      <c r="CW703" s="274" t="s">
        <v>878</v>
      </c>
      <c r="CX703" s="274" t="s">
        <v>835</v>
      </c>
      <c r="CY703" s="274" t="s">
        <v>836</v>
      </c>
      <c r="CZ703" s="274" t="s">
        <v>837</v>
      </c>
      <c r="DA703" s="274" t="s">
        <v>268</v>
      </c>
      <c r="DB703" s="274" t="s">
        <v>268</v>
      </c>
      <c r="DC703" s="274" t="s">
        <v>268</v>
      </c>
      <c r="DD703" s="274" t="s">
        <v>268</v>
      </c>
      <c r="DE703" s="274" t="s">
        <v>268</v>
      </c>
      <c r="DF703" s="274" t="s">
        <v>268</v>
      </c>
      <c r="DG703" s="299">
        <f>IFERROR(IF(CA703="D",IF(CK703="A dispo.",CD703*VLOOKUP('DATI INPUT'!$F$27,TARIFFE_UD,2,FALSE),CD703*VLOOKUP(CK703,TARIFFE_UD,2,FALSE)),CD703*VLOOKUP(CB703-100,TARIFFE_UND,2,FALSE)),0)</f>
        <v>26.530338359225972</v>
      </c>
      <c r="DH703" s="299">
        <f>IFERROR(IF(CA703="D",IF(CK703="A dispo.",CF703*VLOOKUP('DATI INPUT'!$F$27,TARIFFE_UD,3,FALSE),CF703*VLOOKUP(CK703,TARIFFE_UD,3,FALSE)),CF703*VLOOKUP(CB703-100,TARIFFE_UND,3,FALSE)),0)</f>
        <v>60.367780403072892</v>
      </c>
    </row>
    <row r="704" spans="1:112" hidden="1" x14ac:dyDescent="0.25">
      <c r="A704" s="274" t="s">
        <v>5989</v>
      </c>
      <c r="B704" s="274" t="s">
        <v>1187</v>
      </c>
      <c r="C704" s="274" t="s">
        <v>5990</v>
      </c>
      <c r="D704" s="274" t="s">
        <v>5981</v>
      </c>
      <c r="E704" s="274" t="s">
        <v>268</v>
      </c>
      <c r="F704" s="274" t="s">
        <v>156</v>
      </c>
      <c r="G704" s="274" t="s">
        <v>5982</v>
      </c>
      <c r="H704" s="274" t="s">
        <v>5983</v>
      </c>
      <c r="I704" s="274" t="s">
        <v>452</v>
      </c>
      <c r="J704" s="274" t="s">
        <v>274</v>
      </c>
      <c r="K704" s="274" t="s">
        <v>5984</v>
      </c>
      <c r="L704" s="274" t="s">
        <v>5985</v>
      </c>
      <c r="M704" s="274" t="s">
        <v>5986</v>
      </c>
      <c r="N704" s="274" t="s">
        <v>5985</v>
      </c>
      <c r="O704" s="274" t="s">
        <v>5987</v>
      </c>
      <c r="P704" s="274" t="s">
        <v>5988</v>
      </c>
      <c r="Q704" s="274" t="s">
        <v>293</v>
      </c>
      <c r="R704" s="274" t="s">
        <v>268</v>
      </c>
      <c r="S704" s="274" t="s">
        <v>268</v>
      </c>
      <c r="T704" s="274" t="s">
        <v>268</v>
      </c>
      <c r="U704" s="274" t="s">
        <v>268</v>
      </c>
      <c r="V704" s="274" t="s">
        <v>268</v>
      </c>
      <c r="W704" s="274" t="s">
        <v>1829</v>
      </c>
      <c r="X704" s="274" t="s">
        <v>1830</v>
      </c>
      <c r="Y704" s="274" t="s">
        <v>315</v>
      </c>
      <c r="Z704" s="274" t="s">
        <v>268</v>
      </c>
      <c r="AA704" s="274" t="s">
        <v>268</v>
      </c>
      <c r="AB704" s="274" t="s">
        <v>268</v>
      </c>
      <c r="AC704" s="274" t="s">
        <v>268</v>
      </c>
      <c r="AD704" s="274" t="s">
        <v>268</v>
      </c>
      <c r="AE704" s="274" t="s">
        <v>287</v>
      </c>
      <c r="AF704" s="274" t="s">
        <v>1811</v>
      </c>
      <c r="AG704" s="274" t="s">
        <v>875</v>
      </c>
      <c r="AH704" s="274" t="s">
        <v>1831</v>
      </c>
      <c r="AI704" s="274" t="s">
        <v>764</v>
      </c>
      <c r="AJ704" s="274" t="s">
        <v>268</v>
      </c>
      <c r="AK704" s="274" t="s">
        <v>413</v>
      </c>
      <c r="AL704" s="274" t="s">
        <v>268</v>
      </c>
      <c r="AM704" s="274" t="s">
        <v>355</v>
      </c>
      <c r="AN704" s="274" t="s">
        <v>268</v>
      </c>
      <c r="AO704" s="274" t="s">
        <v>268</v>
      </c>
      <c r="AP704" s="274" t="s">
        <v>268</v>
      </c>
      <c r="AQ704" s="274" t="s">
        <v>268</v>
      </c>
      <c r="AR704" s="274" t="s">
        <v>268</v>
      </c>
      <c r="AS704" s="274" t="s">
        <v>268</v>
      </c>
      <c r="AT704" s="274" t="s">
        <v>268</v>
      </c>
      <c r="AU704" s="274" t="s">
        <v>268</v>
      </c>
      <c r="AV704" s="274" t="s">
        <v>268</v>
      </c>
      <c r="AW704" s="274" t="s">
        <v>268</v>
      </c>
      <c r="AX704" s="274" t="s">
        <v>268</v>
      </c>
      <c r="AY704" s="274" t="s">
        <v>268</v>
      </c>
      <c r="AZ704" s="274" t="s">
        <v>268</v>
      </c>
      <c r="BA704" s="274" t="s">
        <v>268</v>
      </c>
      <c r="BB704" s="274" t="s">
        <v>268</v>
      </c>
      <c r="BC704" s="274" t="s">
        <v>268</v>
      </c>
      <c r="BD704" s="274" t="s">
        <v>268</v>
      </c>
      <c r="BE704" s="274" t="s">
        <v>268</v>
      </c>
      <c r="BF704" s="274" t="s">
        <v>268</v>
      </c>
      <c r="BG704" s="274" t="s">
        <v>268</v>
      </c>
      <c r="BH704" s="274" t="s">
        <v>268</v>
      </c>
      <c r="BI704" s="274" t="s">
        <v>268</v>
      </c>
      <c r="BJ704" s="274" t="s">
        <v>268</v>
      </c>
      <c r="BK704" s="274" t="s">
        <v>268</v>
      </c>
      <c r="BL704" s="274" t="s">
        <v>268</v>
      </c>
      <c r="BM704" s="274" t="s">
        <v>268</v>
      </c>
      <c r="BN704" s="274" t="s">
        <v>268</v>
      </c>
      <c r="BO704" s="274" t="s">
        <v>268</v>
      </c>
      <c r="BP704" s="274" t="s">
        <v>268</v>
      </c>
      <c r="BQ704" s="274" t="s">
        <v>268</v>
      </c>
      <c r="BR704" s="274" t="s">
        <v>268</v>
      </c>
      <c r="BS704" s="274" t="s">
        <v>268</v>
      </c>
      <c r="BT704" s="274" t="s">
        <v>268</v>
      </c>
      <c r="BU704" s="274" t="s">
        <v>268</v>
      </c>
      <c r="BV704" s="274" t="s">
        <v>268</v>
      </c>
      <c r="BW704" s="274" t="s">
        <v>268</v>
      </c>
      <c r="BX704" s="274" t="s">
        <v>268</v>
      </c>
      <c r="BY704" s="295">
        <v>1.5</v>
      </c>
      <c r="BZ704" s="295">
        <v>1.5</v>
      </c>
      <c r="CA704" s="298" t="s">
        <v>142</v>
      </c>
      <c r="CB704" s="297">
        <v>123</v>
      </c>
      <c r="CC704" s="284">
        <f t="shared" si="42"/>
        <v>0</v>
      </c>
      <c r="CD704" s="295">
        <f t="shared" si="43"/>
        <v>1.4999999999999998</v>
      </c>
      <c r="CE704" s="284">
        <f t="shared" si="44"/>
        <v>1</v>
      </c>
      <c r="CF704" s="295">
        <f t="shared" si="45"/>
        <v>0</v>
      </c>
      <c r="CG704" s="274" t="s">
        <v>1817</v>
      </c>
      <c r="CH704" s="274" t="s">
        <v>268</v>
      </c>
      <c r="CI704" s="274" t="s">
        <v>268</v>
      </c>
      <c r="CJ704" s="298" t="s">
        <v>268</v>
      </c>
      <c r="CK704" s="298" t="s">
        <v>736</v>
      </c>
      <c r="CL704" s="274" t="s">
        <v>268</v>
      </c>
      <c r="CM704" s="274" t="s">
        <v>268</v>
      </c>
      <c r="CN704" s="274" t="s">
        <v>268</v>
      </c>
      <c r="CO704" s="274" t="s">
        <v>268</v>
      </c>
      <c r="CP704" s="274" t="s">
        <v>268</v>
      </c>
      <c r="CQ704" s="274" t="s">
        <v>268</v>
      </c>
      <c r="CR704" s="274" t="s">
        <v>877</v>
      </c>
      <c r="CS704" s="274">
        <v>0.74</v>
      </c>
      <c r="CT704" s="274" t="s">
        <v>268</v>
      </c>
      <c r="CU704" s="274">
        <v>0.74</v>
      </c>
      <c r="CV704" s="274">
        <v>365</v>
      </c>
      <c r="CW704" s="274" t="s">
        <v>878</v>
      </c>
      <c r="CX704" s="274" t="s">
        <v>835</v>
      </c>
      <c r="CY704" s="274" t="s">
        <v>836</v>
      </c>
      <c r="CZ704" s="274" t="s">
        <v>837</v>
      </c>
      <c r="DA704" s="274" t="s">
        <v>268</v>
      </c>
      <c r="DB704" s="274" t="s">
        <v>268</v>
      </c>
      <c r="DC704" s="274" t="s">
        <v>268</v>
      </c>
      <c r="DD704" s="274" t="s">
        <v>268</v>
      </c>
      <c r="DE704" s="274" t="s">
        <v>268</v>
      </c>
      <c r="DF704" s="274" t="s">
        <v>268</v>
      </c>
      <c r="DG704" s="299">
        <f>IFERROR(IF(CA704="D",IF(CK704="A dispo.",CD704*VLOOKUP('DATI INPUT'!$F$27,TARIFFE_UD,2,FALSE),CD704*VLOOKUP(CK704,TARIFFE_UD,2,FALSE)),CD704*VLOOKUP(CB704-100,TARIFFE_UND,2,FALSE)),0)</f>
        <v>1.1879255981742971</v>
      </c>
      <c r="DH704" s="299">
        <f>IFERROR(IF(CA704="D",IF(CK704="A dispo.",CF704*VLOOKUP('DATI INPUT'!$F$27,TARIFFE_UD,3,FALSE),CF704*VLOOKUP(CK704,TARIFFE_UD,3,FALSE)),CF704*VLOOKUP(CB704-100,TARIFFE_UND,3,FALSE)),0)</f>
        <v>0</v>
      </c>
    </row>
    <row r="705" spans="1:112" x14ac:dyDescent="0.25">
      <c r="A705" s="274" t="s">
        <v>5991</v>
      </c>
      <c r="B705" s="274" t="s">
        <v>5992</v>
      </c>
      <c r="C705" s="274" t="s">
        <v>5993</v>
      </c>
      <c r="D705" s="274" t="s">
        <v>5994</v>
      </c>
      <c r="E705" s="274" t="s">
        <v>268</v>
      </c>
      <c r="F705" s="274" t="s">
        <v>156</v>
      </c>
      <c r="G705" s="274" t="s">
        <v>5995</v>
      </c>
      <c r="H705" s="274" t="s">
        <v>1372</v>
      </c>
      <c r="I705" s="274" t="s">
        <v>5996</v>
      </c>
      <c r="J705" s="274" t="s">
        <v>156</v>
      </c>
      <c r="K705" s="274" t="s">
        <v>5915</v>
      </c>
      <c r="L705" s="274" t="s">
        <v>960</v>
      </c>
      <c r="M705" s="274" t="s">
        <v>5997</v>
      </c>
      <c r="N705" s="274" t="s">
        <v>5998</v>
      </c>
      <c r="O705" s="274" t="s">
        <v>5999</v>
      </c>
      <c r="P705" s="274" t="s">
        <v>6000</v>
      </c>
      <c r="Q705" s="274" t="s">
        <v>464</v>
      </c>
      <c r="R705" s="274" t="s">
        <v>268</v>
      </c>
      <c r="S705" s="274" t="s">
        <v>268</v>
      </c>
      <c r="T705" s="274" t="s">
        <v>268</v>
      </c>
      <c r="U705" s="274" t="s">
        <v>268</v>
      </c>
      <c r="V705" s="274" t="s">
        <v>268</v>
      </c>
      <c r="W705" s="274" t="s">
        <v>5748</v>
      </c>
      <c r="X705" s="274" t="s">
        <v>887</v>
      </c>
      <c r="Y705" s="274" t="s">
        <v>290</v>
      </c>
      <c r="Z705" s="274" t="s">
        <v>268</v>
      </c>
      <c r="AA705" s="274" t="s">
        <v>268</v>
      </c>
      <c r="AB705" s="274" t="s">
        <v>268</v>
      </c>
      <c r="AC705" s="274" t="s">
        <v>268</v>
      </c>
      <c r="AD705" s="274" t="s">
        <v>268</v>
      </c>
      <c r="AE705" s="274" t="s">
        <v>287</v>
      </c>
      <c r="AF705" s="274" t="s">
        <v>1811</v>
      </c>
      <c r="AG705" s="274" t="s">
        <v>875</v>
      </c>
      <c r="AH705" s="274" t="s">
        <v>1848</v>
      </c>
      <c r="AI705" s="274" t="s">
        <v>776</v>
      </c>
      <c r="AJ705" s="274" t="s">
        <v>268</v>
      </c>
      <c r="AK705" s="274" t="s">
        <v>381</v>
      </c>
      <c r="AL705" s="274" t="s">
        <v>268</v>
      </c>
      <c r="AM705" s="274" t="s">
        <v>405</v>
      </c>
      <c r="AN705" s="274" t="s">
        <v>268</v>
      </c>
      <c r="AO705" s="274" t="s">
        <v>268</v>
      </c>
      <c r="AP705" s="274" t="s">
        <v>268</v>
      </c>
      <c r="AQ705" s="274" t="s">
        <v>268</v>
      </c>
      <c r="AR705" s="274" t="s">
        <v>268</v>
      </c>
      <c r="AS705" s="274" t="s">
        <v>268</v>
      </c>
      <c r="AT705" s="274" t="s">
        <v>268</v>
      </c>
      <c r="AU705" s="274" t="s">
        <v>268</v>
      </c>
      <c r="AV705" s="274" t="s">
        <v>268</v>
      </c>
      <c r="AW705" s="274" t="s">
        <v>268</v>
      </c>
      <c r="AX705" s="274" t="s">
        <v>268</v>
      </c>
      <c r="AY705" s="274" t="s">
        <v>268</v>
      </c>
      <c r="AZ705" s="274" t="s">
        <v>268</v>
      </c>
      <c r="BA705" s="274" t="s">
        <v>268</v>
      </c>
      <c r="BB705" s="274" t="s">
        <v>268</v>
      </c>
      <c r="BC705" s="274" t="s">
        <v>268</v>
      </c>
      <c r="BD705" s="274" t="s">
        <v>268</v>
      </c>
      <c r="BE705" s="274" t="s">
        <v>268</v>
      </c>
      <c r="BF705" s="274" t="s">
        <v>268</v>
      </c>
      <c r="BG705" s="274" t="s">
        <v>268</v>
      </c>
      <c r="BH705" s="274" t="s">
        <v>268</v>
      </c>
      <c r="BI705" s="274" t="s">
        <v>268</v>
      </c>
      <c r="BJ705" s="274" t="s">
        <v>268</v>
      </c>
      <c r="BK705" s="274" t="s">
        <v>268</v>
      </c>
      <c r="BL705" s="274" t="s">
        <v>268</v>
      </c>
      <c r="BM705" s="274" t="s">
        <v>268</v>
      </c>
      <c r="BN705" s="274" t="s">
        <v>268</v>
      </c>
      <c r="BO705" s="274" t="s">
        <v>268</v>
      </c>
      <c r="BP705" s="274" t="s">
        <v>268</v>
      </c>
      <c r="BQ705" s="274" t="s">
        <v>268</v>
      </c>
      <c r="BR705" s="274" t="s">
        <v>268</v>
      </c>
      <c r="BS705" s="274" t="s">
        <v>268</v>
      </c>
      <c r="BT705" s="274" t="s">
        <v>268</v>
      </c>
      <c r="BU705" s="274" t="s">
        <v>268</v>
      </c>
      <c r="BV705" s="274" t="s">
        <v>268</v>
      </c>
      <c r="BW705" s="274" t="s">
        <v>268</v>
      </c>
      <c r="BX705" s="274" t="s">
        <v>268</v>
      </c>
      <c r="BY705" s="295">
        <v>55</v>
      </c>
      <c r="BZ705" s="295">
        <v>55</v>
      </c>
      <c r="CA705" s="298" t="s">
        <v>142</v>
      </c>
      <c r="CB705" s="297">
        <v>122</v>
      </c>
      <c r="CC705" s="284">
        <f t="shared" si="42"/>
        <v>0</v>
      </c>
      <c r="CD705" s="295">
        <f t="shared" si="43"/>
        <v>55</v>
      </c>
      <c r="CE705" s="284">
        <f t="shared" si="44"/>
        <v>0</v>
      </c>
      <c r="CF705" s="295">
        <f t="shared" si="45"/>
        <v>1</v>
      </c>
      <c r="CG705" s="274" t="s">
        <v>876</v>
      </c>
      <c r="CH705" s="274" t="s">
        <v>268</v>
      </c>
      <c r="CI705" s="274" t="s">
        <v>268</v>
      </c>
      <c r="CJ705" s="298" t="s">
        <v>275</v>
      </c>
      <c r="CK705" s="297">
        <v>3</v>
      </c>
      <c r="CL705" s="274" t="s">
        <v>268</v>
      </c>
      <c r="CM705" s="274" t="s">
        <v>268</v>
      </c>
      <c r="CN705" s="274" t="s">
        <v>268</v>
      </c>
      <c r="CO705" s="274" t="s">
        <v>268</v>
      </c>
      <c r="CP705" s="274" t="s">
        <v>268</v>
      </c>
      <c r="CQ705" s="274" t="s">
        <v>268</v>
      </c>
      <c r="CR705" s="274" t="s">
        <v>877</v>
      </c>
      <c r="CS705" s="274">
        <v>95.83</v>
      </c>
      <c r="CT705" s="274" t="s">
        <v>268</v>
      </c>
      <c r="CU705" s="274">
        <v>95.83</v>
      </c>
      <c r="CV705" s="274">
        <v>365</v>
      </c>
      <c r="CW705" s="274" t="s">
        <v>878</v>
      </c>
      <c r="CX705" s="274" t="s">
        <v>835</v>
      </c>
      <c r="CY705" s="274" t="s">
        <v>836</v>
      </c>
      <c r="CZ705" s="274" t="s">
        <v>837</v>
      </c>
      <c r="DA705" s="274" t="s">
        <v>268</v>
      </c>
      <c r="DB705" s="274" t="s">
        <v>268</v>
      </c>
      <c r="DC705" s="274" t="s">
        <v>268</v>
      </c>
      <c r="DD705" s="274" t="s">
        <v>268</v>
      </c>
      <c r="DE705" s="274" t="s">
        <v>268</v>
      </c>
      <c r="DF705" s="274" t="s">
        <v>268</v>
      </c>
      <c r="DG705" s="299">
        <f>IFERROR(IF(CA705="D",IF(CK705="A dispo.",CD705*VLOOKUP('DATI INPUT'!$F$27,TARIFFE_UD,2,FALSE),CD705*VLOOKUP(CK705,TARIFFE_UD,2,FALSE)),CD705*VLOOKUP(CB705-100,TARIFFE_UND,2,FALSE)),0)</f>
        <v>43.557271933057571</v>
      </c>
      <c r="DH705" s="299">
        <f>IFERROR(IF(CA705="D",IF(CK705="A dispo.",CF705*VLOOKUP('DATI INPUT'!$F$27,TARIFFE_UD,3,FALSE),CF705*VLOOKUP(CK705,TARIFFE_UD,3,FALSE)),CF705*VLOOKUP(CB705-100,TARIFFE_UND,3,FALSE)),0)</f>
        <v>60.367780403072892</v>
      </c>
    </row>
    <row r="706" spans="1:112" x14ac:dyDescent="0.25">
      <c r="A706" s="274" t="s">
        <v>6001</v>
      </c>
      <c r="B706" s="274" t="s">
        <v>6002</v>
      </c>
      <c r="C706" s="274" t="s">
        <v>1477</v>
      </c>
      <c r="D706" s="274" t="s">
        <v>6003</v>
      </c>
      <c r="E706" s="274" t="s">
        <v>268</v>
      </c>
      <c r="F706" s="274" t="s">
        <v>156</v>
      </c>
      <c r="G706" s="274" t="s">
        <v>6004</v>
      </c>
      <c r="H706" s="274" t="s">
        <v>6005</v>
      </c>
      <c r="I706" s="274" t="s">
        <v>6006</v>
      </c>
      <c r="J706" s="274" t="s">
        <v>274</v>
      </c>
      <c r="K706" s="274" t="s">
        <v>6007</v>
      </c>
      <c r="L706" s="274" t="s">
        <v>984</v>
      </c>
      <c r="M706" s="274" t="s">
        <v>6008</v>
      </c>
      <c r="N706" s="274" t="s">
        <v>984</v>
      </c>
      <c r="O706" s="274" t="s">
        <v>873</v>
      </c>
      <c r="P706" s="274" t="s">
        <v>1934</v>
      </c>
      <c r="Q706" s="274" t="s">
        <v>293</v>
      </c>
      <c r="R706" s="274" t="s">
        <v>268</v>
      </c>
      <c r="S706" s="274" t="s">
        <v>268</v>
      </c>
      <c r="T706" s="274" t="s">
        <v>268</v>
      </c>
      <c r="U706" s="274" t="s">
        <v>268</v>
      </c>
      <c r="V706" s="274" t="s">
        <v>268</v>
      </c>
      <c r="W706" s="274" t="s">
        <v>6008</v>
      </c>
      <c r="X706" s="274" t="s">
        <v>1934</v>
      </c>
      <c r="Y706" s="274" t="s">
        <v>293</v>
      </c>
      <c r="Z706" s="274" t="s">
        <v>268</v>
      </c>
      <c r="AA706" s="274" t="s">
        <v>268</v>
      </c>
      <c r="AB706" s="274" t="s">
        <v>268</v>
      </c>
      <c r="AC706" s="274" t="s">
        <v>268</v>
      </c>
      <c r="AD706" s="274" t="s">
        <v>268</v>
      </c>
      <c r="AE706" s="274" t="s">
        <v>287</v>
      </c>
      <c r="AF706" s="274" t="s">
        <v>1811</v>
      </c>
      <c r="AG706" s="274" t="s">
        <v>875</v>
      </c>
      <c r="AH706" s="274" t="s">
        <v>1935</v>
      </c>
      <c r="AI706" s="274" t="s">
        <v>6009</v>
      </c>
      <c r="AJ706" s="274" t="s">
        <v>268</v>
      </c>
      <c r="AK706" s="274" t="s">
        <v>381</v>
      </c>
      <c r="AL706" s="274" t="s">
        <v>268</v>
      </c>
      <c r="AM706" s="274" t="s">
        <v>355</v>
      </c>
      <c r="AN706" s="274" t="s">
        <v>268</v>
      </c>
      <c r="AO706" s="274" t="s">
        <v>268</v>
      </c>
      <c r="AP706" s="274" t="s">
        <v>268</v>
      </c>
      <c r="AQ706" s="274" t="s">
        <v>268</v>
      </c>
      <c r="AR706" s="274" t="s">
        <v>268</v>
      </c>
      <c r="AS706" s="274" t="s">
        <v>268</v>
      </c>
      <c r="AT706" s="274" t="s">
        <v>268</v>
      </c>
      <c r="AU706" s="274" t="s">
        <v>268</v>
      </c>
      <c r="AV706" s="274" t="s">
        <v>268</v>
      </c>
      <c r="AW706" s="274" t="s">
        <v>268</v>
      </c>
      <c r="AX706" s="274" t="s">
        <v>268</v>
      </c>
      <c r="AY706" s="274" t="s">
        <v>268</v>
      </c>
      <c r="AZ706" s="274" t="s">
        <v>268</v>
      </c>
      <c r="BA706" s="274" t="s">
        <v>268</v>
      </c>
      <c r="BB706" s="274" t="s">
        <v>268</v>
      </c>
      <c r="BC706" s="274" t="s">
        <v>268</v>
      </c>
      <c r="BD706" s="274" t="s">
        <v>268</v>
      </c>
      <c r="BE706" s="274" t="s">
        <v>268</v>
      </c>
      <c r="BF706" s="274" t="s">
        <v>268</v>
      </c>
      <c r="BG706" s="274" t="s">
        <v>268</v>
      </c>
      <c r="BH706" s="274" t="s">
        <v>268</v>
      </c>
      <c r="BI706" s="274" t="s">
        <v>268</v>
      </c>
      <c r="BJ706" s="274" t="s">
        <v>268</v>
      </c>
      <c r="BK706" s="274" t="s">
        <v>268</v>
      </c>
      <c r="BL706" s="274" t="s">
        <v>268</v>
      </c>
      <c r="BM706" s="274" t="s">
        <v>268</v>
      </c>
      <c r="BN706" s="274" t="s">
        <v>268</v>
      </c>
      <c r="BO706" s="274" t="s">
        <v>268</v>
      </c>
      <c r="BP706" s="274" t="s">
        <v>268</v>
      </c>
      <c r="BQ706" s="274" t="s">
        <v>268</v>
      </c>
      <c r="BR706" s="274" t="s">
        <v>268</v>
      </c>
      <c r="BS706" s="274" t="s">
        <v>268</v>
      </c>
      <c r="BT706" s="274" t="s">
        <v>268</v>
      </c>
      <c r="BU706" s="274" t="s">
        <v>268</v>
      </c>
      <c r="BV706" s="274" t="s">
        <v>268</v>
      </c>
      <c r="BW706" s="274" t="s">
        <v>268</v>
      </c>
      <c r="BX706" s="274" t="s">
        <v>268</v>
      </c>
      <c r="BY706" s="295">
        <v>86</v>
      </c>
      <c r="BZ706" s="295">
        <v>86</v>
      </c>
      <c r="CA706" s="298" t="s">
        <v>142</v>
      </c>
      <c r="CB706" s="297">
        <v>122</v>
      </c>
      <c r="CC706" s="284">
        <f t="shared" si="42"/>
        <v>0</v>
      </c>
      <c r="CD706" s="295">
        <f t="shared" si="43"/>
        <v>86</v>
      </c>
      <c r="CE706" s="284">
        <f t="shared" si="44"/>
        <v>0</v>
      </c>
      <c r="CF706" s="295">
        <f t="shared" si="45"/>
        <v>1</v>
      </c>
      <c r="CG706" s="274" t="s">
        <v>876</v>
      </c>
      <c r="CH706" s="274" t="s">
        <v>268</v>
      </c>
      <c r="CI706" s="274" t="s">
        <v>268</v>
      </c>
      <c r="CJ706" s="298" t="s">
        <v>275</v>
      </c>
      <c r="CK706" s="297">
        <v>3</v>
      </c>
      <c r="CL706" s="274" t="s">
        <v>268</v>
      </c>
      <c r="CM706" s="274" t="s">
        <v>268</v>
      </c>
      <c r="CN706" s="274" t="s">
        <v>268</v>
      </c>
      <c r="CO706" s="274" t="s">
        <v>268</v>
      </c>
      <c r="CP706" s="274" t="s">
        <v>268</v>
      </c>
      <c r="CQ706" s="274" t="s">
        <v>268</v>
      </c>
      <c r="CR706" s="274" t="s">
        <v>877</v>
      </c>
      <c r="CS706" s="274">
        <v>111.02</v>
      </c>
      <c r="CT706" s="274" t="s">
        <v>268</v>
      </c>
      <c r="CU706" s="274">
        <v>111.02</v>
      </c>
      <c r="CV706" s="274">
        <v>365</v>
      </c>
      <c r="CW706" s="274" t="s">
        <v>878</v>
      </c>
      <c r="CX706" s="274" t="s">
        <v>835</v>
      </c>
      <c r="CY706" s="274" t="s">
        <v>836</v>
      </c>
      <c r="CZ706" s="274" t="s">
        <v>837</v>
      </c>
      <c r="DA706" s="274" t="s">
        <v>268</v>
      </c>
      <c r="DB706" s="274" t="s">
        <v>268</v>
      </c>
      <c r="DC706" s="274" t="s">
        <v>268</v>
      </c>
      <c r="DD706" s="274" t="s">
        <v>268</v>
      </c>
      <c r="DE706" s="274" t="s">
        <v>268</v>
      </c>
      <c r="DF706" s="274" t="s">
        <v>268</v>
      </c>
      <c r="DG706" s="299">
        <f>IFERROR(IF(CA706="D",IF(CK706="A dispo.",CD706*VLOOKUP('DATI INPUT'!$F$27,TARIFFE_UD,2,FALSE),CD706*VLOOKUP(CK706,TARIFFE_UD,2,FALSE)),CD706*VLOOKUP(CB706-100,TARIFFE_UND,2,FALSE)),0)</f>
        <v>68.107734295326381</v>
      </c>
      <c r="DH706" s="299">
        <f>IFERROR(IF(CA706="D",IF(CK706="A dispo.",CF706*VLOOKUP('DATI INPUT'!$F$27,TARIFFE_UD,3,FALSE),CF706*VLOOKUP(CK706,TARIFFE_UD,3,FALSE)),CF706*VLOOKUP(CB706-100,TARIFFE_UND,3,FALSE)),0)</f>
        <v>60.367780403072892</v>
      </c>
    </row>
    <row r="707" spans="1:112" x14ac:dyDescent="0.25">
      <c r="A707" s="274" t="s">
        <v>6010</v>
      </c>
      <c r="B707" s="274" t="s">
        <v>6002</v>
      </c>
      <c r="C707" s="274" t="s">
        <v>1478</v>
      </c>
      <c r="D707" s="274" t="s">
        <v>6003</v>
      </c>
      <c r="E707" s="274" t="s">
        <v>268</v>
      </c>
      <c r="F707" s="274" t="s">
        <v>156</v>
      </c>
      <c r="G707" s="274" t="s">
        <v>6004</v>
      </c>
      <c r="H707" s="274" t="s">
        <v>6005</v>
      </c>
      <c r="I707" s="274" t="s">
        <v>6006</v>
      </c>
      <c r="J707" s="274" t="s">
        <v>274</v>
      </c>
      <c r="K707" s="274" t="s">
        <v>6007</v>
      </c>
      <c r="L707" s="274" t="s">
        <v>984</v>
      </c>
      <c r="M707" s="274" t="s">
        <v>6008</v>
      </c>
      <c r="N707" s="274" t="s">
        <v>984</v>
      </c>
      <c r="O707" s="274" t="s">
        <v>873</v>
      </c>
      <c r="P707" s="274" t="s">
        <v>1934</v>
      </c>
      <c r="Q707" s="274" t="s">
        <v>293</v>
      </c>
      <c r="R707" s="274" t="s">
        <v>268</v>
      </c>
      <c r="S707" s="274" t="s">
        <v>268</v>
      </c>
      <c r="T707" s="274" t="s">
        <v>268</v>
      </c>
      <c r="U707" s="274" t="s">
        <v>268</v>
      </c>
      <c r="V707" s="274" t="s">
        <v>268</v>
      </c>
      <c r="W707" s="274" t="s">
        <v>6008</v>
      </c>
      <c r="X707" s="274" t="s">
        <v>1934</v>
      </c>
      <c r="Y707" s="274" t="s">
        <v>293</v>
      </c>
      <c r="Z707" s="274" t="s">
        <v>268</v>
      </c>
      <c r="AA707" s="274" t="s">
        <v>268</v>
      </c>
      <c r="AB707" s="274" t="s">
        <v>268</v>
      </c>
      <c r="AC707" s="274" t="s">
        <v>268</v>
      </c>
      <c r="AD707" s="274" t="s">
        <v>268</v>
      </c>
      <c r="AE707" s="274" t="s">
        <v>287</v>
      </c>
      <c r="AF707" s="274" t="s">
        <v>1811</v>
      </c>
      <c r="AG707" s="274" t="s">
        <v>875</v>
      </c>
      <c r="AH707" s="274" t="s">
        <v>1848</v>
      </c>
      <c r="AI707" s="274" t="s">
        <v>786</v>
      </c>
      <c r="AJ707" s="274" t="s">
        <v>268</v>
      </c>
      <c r="AK707" s="274" t="s">
        <v>366</v>
      </c>
      <c r="AL707" s="274" t="s">
        <v>268</v>
      </c>
      <c r="AM707" s="274" t="s">
        <v>353</v>
      </c>
      <c r="AN707" s="274" t="s">
        <v>287</v>
      </c>
      <c r="AO707" s="274" t="s">
        <v>1811</v>
      </c>
      <c r="AP707" s="274" t="s">
        <v>875</v>
      </c>
      <c r="AQ707" s="274" t="s">
        <v>1935</v>
      </c>
      <c r="AR707" s="274" t="s">
        <v>6009</v>
      </c>
      <c r="AS707" s="274" t="s">
        <v>268</v>
      </c>
      <c r="AT707" s="274" t="s">
        <v>377</v>
      </c>
      <c r="AU707" s="274" t="s">
        <v>268</v>
      </c>
      <c r="AV707" s="274" t="s">
        <v>353</v>
      </c>
      <c r="AW707" s="274" t="s">
        <v>287</v>
      </c>
      <c r="AX707" s="274" t="s">
        <v>1811</v>
      </c>
      <c r="AY707" s="274" t="s">
        <v>875</v>
      </c>
      <c r="AZ707" s="274" t="s">
        <v>1935</v>
      </c>
      <c r="BA707" s="274" t="s">
        <v>6009</v>
      </c>
      <c r="BB707" s="274" t="s">
        <v>268</v>
      </c>
      <c r="BC707" s="274" t="s">
        <v>366</v>
      </c>
      <c r="BD707" s="274" t="s">
        <v>268</v>
      </c>
      <c r="BE707" s="274" t="s">
        <v>353</v>
      </c>
      <c r="BF707" s="274" t="s">
        <v>268</v>
      </c>
      <c r="BG707" s="274" t="s">
        <v>268</v>
      </c>
      <c r="BH707" s="274" t="s">
        <v>268</v>
      </c>
      <c r="BI707" s="274" t="s">
        <v>268</v>
      </c>
      <c r="BJ707" s="274" t="s">
        <v>268</v>
      </c>
      <c r="BK707" s="274" t="s">
        <v>268</v>
      </c>
      <c r="BL707" s="274" t="s">
        <v>268</v>
      </c>
      <c r="BM707" s="274" t="s">
        <v>268</v>
      </c>
      <c r="BN707" s="274" t="s">
        <v>268</v>
      </c>
      <c r="BO707" s="274" t="s">
        <v>268</v>
      </c>
      <c r="BP707" s="274" t="s">
        <v>268</v>
      </c>
      <c r="BQ707" s="274" t="s">
        <v>268</v>
      </c>
      <c r="BR707" s="274" t="s">
        <v>268</v>
      </c>
      <c r="BS707" s="274" t="s">
        <v>268</v>
      </c>
      <c r="BT707" s="274" t="s">
        <v>268</v>
      </c>
      <c r="BU707" s="274" t="s">
        <v>268</v>
      </c>
      <c r="BV707" s="274" t="s">
        <v>268</v>
      </c>
      <c r="BW707" s="274" t="s">
        <v>268</v>
      </c>
      <c r="BX707" s="274" t="s">
        <v>268</v>
      </c>
      <c r="BY707" s="295">
        <v>155</v>
      </c>
      <c r="BZ707" s="295">
        <v>155</v>
      </c>
      <c r="CA707" s="298" t="s">
        <v>142</v>
      </c>
      <c r="CB707" s="297">
        <v>123</v>
      </c>
      <c r="CC707" s="284">
        <f t="shared" ref="CC707:CC770" si="46">IF(IFERROR(VLOOKUP(CG707,Rid_ud,2,FALSE),0)+IFERROR(VLOOKUP(CL707,rid,2,FALSE),0)+IFERROR(VLOOKUP(CM707,rid,2,FALSE),0)&gt;1,1,IFERROR(VLOOKUP(CG707,Rid_ud,2,FALSE),0)+IFERROR(VLOOKUP(CL707,rid,2,FALSE),0)+IFERROR(VLOOKUP(CM707,rid,2,FALSE),0))</f>
        <v>0</v>
      </c>
      <c r="CD707" s="295">
        <f t="shared" ref="CD707:CD770" si="47">(BZ707-(BZ707*CC707))/365*CV707</f>
        <v>155</v>
      </c>
      <c r="CE707" s="284">
        <f t="shared" ref="CE707:CE770" si="48">IF(IFERROR(VLOOKUP(CG707,Rid_ud,3,FALSE),0)+IFERROR(VLOOKUP(CL707,rid,3,FALSE),0)+IFERROR(VLOOKUP(CM707,rid,3,FALSE),0)&gt;1,1,IFERROR(VLOOKUP(CG707,Rid_ud,3,FALSE),0)+IFERROR(VLOOKUP(CL707,rid,3,FALSE),0)+IFERROR(VLOOKUP(CM707,rid,3,FALSE),0))</f>
        <v>1</v>
      </c>
      <c r="CF707" s="295">
        <f t="shared" ref="CF707:CF770" si="49">(IF(CA707="D",1-(1*CE707),BZ707-(BZ707*CE707)))/365*CV707</f>
        <v>0</v>
      </c>
      <c r="CG707" s="274" t="s">
        <v>1817</v>
      </c>
      <c r="CH707" s="274" t="s">
        <v>268</v>
      </c>
      <c r="CI707" s="274" t="s">
        <v>268</v>
      </c>
      <c r="CJ707" s="298" t="s">
        <v>275</v>
      </c>
      <c r="CK707" s="297">
        <v>3</v>
      </c>
      <c r="CL707" s="274" t="s">
        <v>268</v>
      </c>
      <c r="CM707" s="274" t="s">
        <v>268</v>
      </c>
      <c r="CN707" s="274" t="s">
        <v>268</v>
      </c>
      <c r="CO707" s="274" t="s">
        <v>268</v>
      </c>
      <c r="CP707" s="274" t="s">
        <v>268</v>
      </c>
      <c r="CQ707" s="274" t="s">
        <v>268</v>
      </c>
      <c r="CR707" s="274" t="s">
        <v>877</v>
      </c>
      <c r="CS707" s="274">
        <v>75.95</v>
      </c>
      <c r="CT707" s="274" t="s">
        <v>268</v>
      </c>
      <c r="CU707" s="274">
        <v>75.95</v>
      </c>
      <c r="CV707" s="274">
        <v>365</v>
      </c>
      <c r="CW707" s="274" t="s">
        <v>878</v>
      </c>
      <c r="CX707" s="274" t="s">
        <v>835</v>
      </c>
      <c r="CY707" s="274" t="s">
        <v>836</v>
      </c>
      <c r="CZ707" s="274" t="s">
        <v>837</v>
      </c>
      <c r="DA707" s="274" t="s">
        <v>268</v>
      </c>
      <c r="DB707" s="274" t="s">
        <v>268</v>
      </c>
      <c r="DC707" s="274" t="s">
        <v>268</v>
      </c>
      <c r="DD707" s="274" t="s">
        <v>268</v>
      </c>
      <c r="DE707" s="274" t="s">
        <v>268</v>
      </c>
      <c r="DF707" s="274" t="s">
        <v>268</v>
      </c>
      <c r="DG707" s="299">
        <f>IFERROR(IF(CA707="D",IF(CK707="A dispo.",CD707*VLOOKUP('DATI INPUT'!$F$27,TARIFFE_UD,2,FALSE),CD707*VLOOKUP(CK707,TARIFFE_UD,2,FALSE)),CD707*VLOOKUP(CB707-100,TARIFFE_UND,2,FALSE)),0)</f>
        <v>122.75231181134406</v>
      </c>
      <c r="DH707" s="299">
        <f>IFERROR(IF(CA707="D",IF(CK707="A dispo.",CF707*VLOOKUP('DATI INPUT'!$F$27,TARIFFE_UD,3,FALSE),CF707*VLOOKUP(CK707,TARIFFE_UD,3,FALSE)),CF707*VLOOKUP(CB707-100,TARIFFE_UND,3,FALSE)),0)</f>
        <v>0</v>
      </c>
    </row>
    <row r="708" spans="1:112" hidden="1" x14ac:dyDescent="0.25">
      <c r="A708" s="274" t="s">
        <v>6011</v>
      </c>
      <c r="B708" s="274" t="s">
        <v>6012</v>
      </c>
      <c r="C708" s="274" t="s">
        <v>6013</v>
      </c>
      <c r="D708" s="274" t="s">
        <v>6014</v>
      </c>
      <c r="E708" s="274" t="s">
        <v>268</v>
      </c>
      <c r="F708" s="274" t="s">
        <v>156</v>
      </c>
      <c r="G708" s="274" t="s">
        <v>6015</v>
      </c>
      <c r="H708" s="274" t="s">
        <v>1372</v>
      </c>
      <c r="I708" s="274" t="s">
        <v>6016</v>
      </c>
      <c r="J708" s="274" t="s">
        <v>274</v>
      </c>
      <c r="K708" s="274" t="s">
        <v>6017</v>
      </c>
      <c r="L708" s="274" t="s">
        <v>960</v>
      </c>
      <c r="M708" s="274" t="s">
        <v>6018</v>
      </c>
      <c r="N708" s="274" t="s">
        <v>1529</v>
      </c>
      <c r="O708" s="274" t="s">
        <v>1530</v>
      </c>
      <c r="P708" s="274" t="s">
        <v>6019</v>
      </c>
      <c r="Q708" s="274" t="s">
        <v>269</v>
      </c>
      <c r="R708" s="274" t="s">
        <v>268</v>
      </c>
      <c r="S708" s="274" t="s">
        <v>268</v>
      </c>
      <c r="T708" s="274" t="s">
        <v>268</v>
      </c>
      <c r="U708" s="274" t="s">
        <v>268</v>
      </c>
      <c r="V708" s="274" t="s">
        <v>268</v>
      </c>
      <c r="W708" s="274" t="s">
        <v>2028</v>
      </c>
      <c r="X708" s="274" t="s">
        <v>151</v>
      </c>
      <c r="Y708" s="274" t="s">
        <v>282</v>
      </c>
      <c r="Z708" s="274" t="s">
        <v>268</v>
      </c>
      <c r="AA708" s="274" t="s">
        <v>268</v>
      </c>
      <c r="AB708" s="274" t="s">
        <v>268</v>
      </c>
      <c r="AC708" s="274" t="s">
        <v>268</v>
      </c>
      <c r="AD708" s="274" t="s">
        <v>268</v>
      </c>
      <c r="AE708" s="274" t="s">
        <v>287</v>
      </c>
      <c r="AF708" s="274" t="s">
        <v>1811</v>
      </c>
      <c r="AG708" s="274" t="s">
        <v>875</v>
      </c>
      <c r="AH708" s="274" t="s">
        <v>1812</v>
      </c>
      <c r="AI708" s="274" t="s">
        <v>946</v>
      </c>
      <c r="AJ708" s="274" t="s">
        <v>268</v>
      </c>
      <c r="AK708" s="274" t="s">
        <v>381</v>
      </c>
      <c r="AL708" s="274" t="s">
        <v>268</v>
      </c>
      <c r="AM708" s="274" t="s">
        <v>405</v>
      </c>
      <c r="AN708" s="274" t="s">
        <v>268</v>
      </c>
      <c r="AO708" s="274" t="s">
        <v>268</v>
      </c>
      <c r="AP708" s="274" t="s">
        <v>268</v>
      </c>
      <c r="AQ708" s="274" t="s">
        <v>268</v>
      </c>
      <c r="AR708" s="274" t="s">
        <v>268</v>
      </c>
      <c r="AS708" s="274" t="s">
        <v>268</v>
      </c>
      <c r="AT708" s="274" t="s">
        <v>268</v>
      </c>
      <c r="AU708" s="274" t="s">
        <v>268</v>
      </c>
      <c r="AV708" s="274" t="s">
        <v>268</v>
      </c>
      <c r="AW708" s="274" t="s">
        <v>268</v>
      </c>
      <c r="AX708" s="274" t="s">
        <v>268</v>
      </c>
      <c r="AY708" s="274" t="s">
        <v>268</v>
      </c>
      <c r="AZ708" s="274" t="s">
        <v>268</v>
      </c>
      <c r="BA708" s="274" t="s">
        <v>268</v>
      </c>
      <c r="BB708" s="274" t="s">
        <v>268</v>
      </c>
      <c r="BC708" s="274" t="s">
        <v>268</v>
      </c>
      <c r="BD708" s="274" t="s">
        <v>268</v>
      </c>
      <c r="BE708" s="274" t="s">
        <v>268</v>
      </c>
      <c r="BF708" s="274" t="s">
        <v>268</v>
      </c>
      <c r="BG708" s="274" t="s">
        <v>268</v>
      </c>
      <c r="BH708" s="274" t="s">
        <v>268</v>
      </c>
      <c r="BI708" s="274" t="s">
        <v>268</v>
      </c>
      <c r="BJ708" s="274" t="s">
        <v>268</v>
      </c>
      <c r="BK708" s="274" t="s">
        <v>268</v>
      </c>
      <c r="BL708" s="274" t="s">
        <v>268</v>
      </c>
      <c r="BM708" s="274" t="s">
        <v>268</v>
      </c>
      <c r="BN708" s="274" t="s">
        <v>268</v>
      </c>
      <c r="BO708" s="274" t="s">
        <v>268</v>
      </c>
      <c r="BP708" s="274" t="s">
        <v>268</v>
      </c>
      <c r="BQ708" s="274" t="s">
        <v>268</v>
      </c>
      <c r="BR708" s="274" t="s">
        <v>268</v>
      </c>
      <c r="BS708" s="274" t="s">
        <v>268</v>
      </c>
      <c r="BT708" s="274" t="s">
        <v>268</v>
      </c>
      <c r="BU708" s="274" t="s">
        <v>268</v>
      </c>
      <c r="BV708" s="274" t="s">
        <v>268</v>
      </c>
      <c r="BW708" s="274" t="s">
        <v>268</v>
      </c>
      <c r="BX708" s="274" t="s">
        <v>268</v>
      </c>
      <c r="BY708" s="295">
        <v>55.5</v>
      </c>
      <c r="BZ708" s="295">
        <v>55.5</v>
      </c>
      <c r="CA708" s="298" t="s">
        <v>142</v>
      </c>
      <c r="CB708" s="297">
        <v>122</v>
      </c>
      <c r="CC708" s="284">
        <f t="shared" si="46"/>
        <v>0</v>
      </c>
      <c r="CD708" s="295">
        <f t="shared" si="47"/>
        <v>55.500000000000007</v>
      </c>
      <c r="CE708" s="284">
        <f t="shared" si="48"/>
        <v>0</v>
      </c>
      <c r="CF708" s="295">
        <f t="shared" si="49"/>
        <v>1</v>
      </c>
      <c r="CG708" s="274" t="s">
        <v>876</v>
      </c>
      <c r="CH708" s="274" t="s">
        <v>268</v>
      </c>
      <c r="CI708" s="274" t="s">
        <v>268</v>
      </c>
      <c r="CJ708" s="298" t="s">
        <v>268</v>
      </c>
      <c r="CK708" s="298" t="s">
        <v>736</v>
      </c>
      <c r="CL708" s="274" t="s">
        <v>268</v>
      </c>
      <c r="CM708" s="274" t="s">
        <v>268</v>
      </c>
      <c r="CN708" s="274" t="s">
        <v>268</v>
      </c>
      <c r="CO708" s="274" t="s">
        <v>268</v>
      </c>
      <c r="CP708" s="274" t="s">
        <v>268</v>
      </c>
      <c r="CQ708" s="274" t="s">
        <v>268</v>
      </c>
      <c r="CR708" s="274" t="s">
        <v>877</v>
      </c>
      <c r="CS708" s="274">
        <v>79.760000000000005</v>
      </c>
      <c r="CT708" s="274" t="s">
        <v>268</v>
      </c>
      <c r="CU708" s="274">
        <v>79.760000000000005</v>
      </c>
      <c r="CV708" s="274">
        <v>365</v>
      </c>
      <c r="CW708" s="274" t="s">
        <v>878</v>
      </c>
      <c r="CX708" s="274" t="s">
        <v>835</v>
      </c>
      <c r="CY708" s="274" t="s">
        <v>836</v>
      </c>
      <c r="CZ708" s="274" t="s">
        <v>837</v>
      </c>
      <c r="DA708" s="274" t="s">
        <v>268</v>
      </c>
      <c r="DB708" s="274" t="s">
        <v>268</v>
      </c>
      <c r="DC708" s="274" t="s">
        <v>268</v>
      </c>
      <c r="DD708" s="274" t="s">
        <v>268</v>
      </c>
      <c r="DE708" s="274" t="s">
        <v>268</v>
      </c>
      <c r="DF708" s="274" t="s">
        <v>268</v>
      </c>
      <c r="DG708" s="299">
        <f>IFERROR(IF(CA708="D",IF(CK708="A dispo.",CD708*VLOOKUP('DATI INPUT'!$F$27,TARIFFE_UD,2,FALSE),CD708*VLOOKUP(CK708,TARIFFE_UD,2,FALSE)),CD708*VLOOKUP(CB708-100,TARIFFE_UND,2,FALSE)),0)</f>
        <v>43.953247132449007</v>
      </c>
      <c r="DH708" s="299">
        <f>IFERROR(IF(CA708="D",IF(CK708="A dispo.",CF708*VLOOKUP('DATI INPUT'!$F$27,TARIFFE_UD,3,FALSE),CF708*VLOOKUP(CK708,TARIFFE_UD,3,FALSE)),CF708*VLOOKUP(CB708-100,TARIFFE_UND,3,FALSE)),0)</f>
        <v>60.367780403072892</v>
      </c>
    </row>
    <row r="709" spans="1:112" hidden="1" x14ac:dyDescent="0.25">
      <c r="A709" s="274" t="s">
        <v>6020</v>
      </c>
      <c r="B709" s="274" t="s">
        <v>6021</v>
      </c>
      <c r="C709" s="274" t="s">
        <v>702</v>
      </c>
      <c r="D709" s="274" t="s">
        <v>6022</v>
      </c>
      <c r="E709" s="274" t="s">
        <v>268</v>
      </c>
      <c r="F709" s="274" t="s">
        <v>156</v>
      </c>
      <c r="G709" s="274" t="s">
        <v>6023</v>
      </c>
      <c r="H709" s="274" t="s">
        <v>6005</v>
      </c>
      <c r="I709" s="274" t="s">
        <v>1030</v>
      </c>
      <c r="J709" s="274" t="s">
        <v>274</v>
      </c>
      <c r="K709" s="274" t="s">
        <v>6024</v>
      </c>
      <c r="L709" s="274" t="s">
        <v>960</v>
      </c>
      <c r="M709" s="274" t="s">
        <v>6025</v>
      </c>
      <c r="N709" s="274" t="s">
        <v>924</v>
      </c>
      <c r="O709" s="274" t="s">
        <v>873</v>
      </c>
      <c r="P709" s="274" t="s">
        <v>1893</v>
      </c>
      <c r="Q709" s="274" t="s">
        <v>900</v>
      </c>
      <c r="R709" s="274" t="s">
        <v>268</v>
      </c>
      <c r="S709" s="274" t="s">
        <v>268</v>
      </c>
      <c r="T709" s="274" t="s">
        <v>268</v>
      </c>
      <c r="U709" s="274" t="s">
        <v>268</v>
      </c>
      <c r="V709" s="274" t="s">
        <v>268</v>
      </c>
      <c r="W709" s="274" t="s">
        <v>6026</v>
      </c>
      <c r="X709" s="274" t="s">
        <v>1934</v>
      </c>
      <c r="Y709" s="274" t="s">
        <v>271</v>
      </c>
      <c r="Z709" s="274" t="s">
        <v>268</v>
      </c>
      <c r="AA709" s="274" t="s">
        <v>268</v>
      </c>
      <c r="AB709" s="274" t="s">
        <v>268</v>
      </c>
      <c r="AC709" s="274" t="s">
        <v>268</v>
      </c>
      <c r="AD709" s="274" t="s">
        <v>268</v>
      </c>
      <c r="AE709" s="274" t="s">
        <v>287</v>
      </c>
      <c r="AF709" s="274" t="s">
        <v>1811</v>
      </c>
      <c r="AG709" s="274" t="s">
        <v>875</v>
      </c>
      <c r="AH709" s="274" t="s">
        <v>2576</v>
      </c>
      <c r="AI709" s="274" t="s">
        <v>1150</v>
      </c>
      <c r="AJ709" s="274" t="s">
        <v>268</v>
      </c>
      <c r="AK709" s="274" t="s">
        <v>410</v>
      </c>
      <c r="AL709" s="274" t="s">
        <v>268</v>
      </c>
      <c r="AM709" s="274" t="s">
        <v>355</v>
      </c>
      <c r="AN709" s="274" t="s">
        <v>268</v>
      </c>
      <c r="AO709" s="274" t="s">
        <v>268</v>
      </c>
      <c r="AP709" s="274" t="s">
        <v>268</v>
      </c>
      <c r="AQ709" s="274" t="s">
        <v>268</v>
      </c>
      <c r="AR709" s="274" t="s">
        <v>268</v>
      </c>
      <c r="AS709" s="274" t="s">
        <v>268</v>
      </c>
      <c r="AT709" s="274" t="s">
        <v>268</v>
      </c>
      <c r="AU709" s="274" t="s">
        <v>268</v>
      </c>
      <c r="AV709" s="274" t="s">
        <v>268</v>
      </c>
      <c r="AW709" s="274" t="s">
        <v>268</v>
      </c>
      <c r="AX709" s="274" t="s">
        <v>268</v>
      </c>
      <c r="AY709" s="274" t="s">
        <v>268</v>
      </c>
      <c r="AZ709" s="274" t="s">
        <v>268</v>
      </c>
      <c r="BA709" s="274" t="s">
        <v>268</v>
      </c>
      <c r="BB709" s="274" t="s">
        <v>268</v>
      </c>
      <c r="BC709" s="274" t="s">
        <v>268</v>
      </c>
      <c r="BD709" s="274" t="s">
        <v>268</v>
      </c>
      <c r="BE709" s="274" t="s">
        <v>268</v>
      </c>
      <c r="BF709" s="274" t="s">
        <v>268</v>
      </c>
      <c r="BG709" s="274" t="s">
        <v>268</v>
      </c>
      <c r="BH709" s="274" t="s">
        <v>268</v>
      </c>
      <c r="BI709" s="274" t="s">
        <v>268</v>
      </c>
      <c r="BJ709" s="274" t="s">
        <v>268</v>
      </c>
      <c r="BK709" s="274" t="s">
        <v>268</v>
      </c>
      <c r="BL709" s="274" t="s">
        <v>268</v>
      </c>
      <c r="BM709" s="274" t="s">
        <v>268</v>
      </c>
      <c r="BN709" s="274" t="s">
        <v>268</v>
      </c>
      <c r="BO709" s="274" t="s">
        <v>268</v>
      </c>
      <c r="BP709" s="274" t="s">
        <v>268</v>
      </c>
      <c r="BQ709" s="274" t="s">
        <v>268</v>
      </c>
      <c r="BR709" s="274" t="s">
        <v>268</v>
      </c>
      <c r="BS709" s="274" t="s">
        <v>268</v>
      </c>
      <c r="BT709" s="274" t="s">
        <v>268</v>
      </c>
      <c r="BU709" s="274" t="s">
        <v>268</v>
      </c>
      <c r="BV709" s="274" t="s">
        <v>268</v>
      </c>
      <c r="BW709" s="274" t="s">
        <v>268</v>
      </c>
      <c r="BX709" s="274" t="s">
        <v>268</v>
      </c>
      <c r="BY709" s="295">
        <v>66</v>
      </c>
      <c r="BZ709" s="295">
        <v>66</v>
      </c>
      <c r="CA709" s="298" t="s">
        <v>142</v>
      </c>
      <c r="CB709" s="297">
        <v>122</v>
      </c>
      <c r="CC709" s="284">
        <f t="shared" si="46"/>
        <v>0</v>
      </c>
      <c r="CD709" s="295">
        <f t="shared" si="47"/>
        <v>66</v>
      </c>
      <c r="CE709" s="284">
        <f t="shared" si="48"/>
        <v>0</v>
      </c>
      <c r="CF709" s="295">
        <f t="shared" si="49"/>
        <v>1</v>
      </c>
      <c r="CG709" s="274" t="s">
        <v>876</v>
      </c>
      <c r="CH709" s="274" t="s">
        <v>268</v>
      </c>
      <c r="CI709" s="274" t="s">
        <v>268</v>
      </c>
      <c r="CJ709" s="298" t="s">
        <v>268</v>
      </c>
      <c r="CK709" s="298" t="s">
        <v>736</v>
      </c>
      <c r="CL709" s="274" t="s">
        <v>268</v>
      </c>
      <c r="CM709" s="274" t="s">
        <v>268</v>
      </c>
      <c r="CN709" s="274" t="s">
        <v>268</v>
      </c>
      <c r="CO709" s="274" t="s">
        <v>268</v>
      </c>
      <c r="CP709" s="274" t="s">
        <v>268</v>
      </c>
      <c r="CQ709" s="274" t="s">
        <v>268</v>
      </c>
      <c r="CR709" s="274" t="s">
        <v>877</v>
      </c>
      <c r="CS709" s="274">
        <v>84.9</v>
      </c>
      <c r="CT709" s="274" t="s">
        <v>268</v>
      </c>
      <c r="CU709" s="274">
        <v>84.9</v>
      </c>
      <c r="CV709" s="274">
        <v>365</v>
      </c>
      <c r="CW709" s="274" t="s">
        <v>878</v>
      </c>
      <c r="CX709" s="274" t="s">
        <v>835</v>
      </c>
      <c r="CY709" s="274" t="s">
        <v>836</v>
      </c>
      <c r="CZ709" s="274" t="s">
        <v>837</v>
      </c>
      <c r="DA709" s="274" t="s">
        <v>268</v>
      </c>
      <c r="DB709" s="274" t="s">
        <v>268</v>
      </c>
      <c r="DC709" s="274" t="s">
        <v>268</v>
      </c>
      <c r="DD709" s="274" t="s">
        <v>268</v>
      </c>
      <c r="DE709" s="274" t="s">
        <v>268</v>
      </c>
      <c r="DF709" s="274" t="s">
        <v>268</v>
      </c>
      <c r="DG709" s="299">
        <f>IFERROR(IF(CA709="D",IF(CK709="A dispo.",CD709*VLOOKUP('DATI INPUT'!$F$27,TARIFFE_UD,2,FALSE),CD709*VLOOKUP(CK709,TARIFFE_UD,2,FALSE)),CD709*VLOOKUP(CB709-100,TARIFFE_UND,2,FALSE)),0)</f>
        <v>52.268726319669085</v>
      </c>
      <c r="DH709" s="299">
        <f>IFERROR(IF(CA709="D",IF(CK709="A dispo.",CF709*VLOOKUP('DATI INPUT'!$F$27,TARIFFE_UD,3,FALSE),CF709*VLOOKUP(CK709,TARIFFE_UD,3,FALSE)),CF709*VLOOKUP(CB709-100,TARIFFE_UND,3,FALSE)),0)</f>
        <v>60.367780403072892</v>
      </c>
    </row>
    <row r="710" spans="1:112" x14ac:dyDescent="0.25">
      <c r="A710" s="274" t="s">
        <v>6027</v>
      </c>
      <c r="B710" s="274" t="s">
        <v>649</v>
      </c>
      <c r="C710" s="274" t="s">
        <v>6028</v>
      </c>
      <c r="D710" s="274" t="s">
        <v>6029</v>
      </c>
      <c r="E710" s="274" t="s">
        <v>268</v>
      </c>
      <c r="F710" s="274" t="s">
        <v>156</v>
      </c>
      <c r="G710" s="274" t="s">
        <v>6030</v>
      </c>
      <c r="H710" s="274" t="s">
        <v>1372</v>
      </c>
      <c r="I710" s="274" t="s">
        <v>349</v>
      </c>
      <c r="J710" s="274" t="s">
        <v>274</v>
      </c>
      <c r="K710" s="274" t="s">
        <v>6031</v>
      </c>
      <c r="L710" s="274" t="s">
        <v>960</v>
      </c>
      <c r="M710" s="274" t="s">
        <v>6032</v>
      </c>
      <c r="N710" s="274" t="s">
        <v>984</v>
      </c>
      <c r="O710" s="274" t="s">
        <v>873</v>
      </c>
      <c r="P710" s="274" t="s">
        <v>887</v>
      </c>
      <c r="Q710" s="274" t="s">
        <v>656</v>
      </c>
      <c r="R710" s="274" t="s">
        <v>154</v>
      </c>
      <c r="S710" s="274" t="s">
        <v>268</v>
      </c>
      <c r="T710" s="274" t="s">
        <v>268</v>
      </c>
      <c r="U710" s="274" t="s">
        <v>268</v>
      </c>
      <c r="V710" s="274" t="s">
        <v>268</v>
      </c>
      <c r="W710" s="274" t="s">
        <v>6032</v>
      </c>
      <c r="X710" s="274" t="s">
        <v>887</v>
      </c>
      <c r="Y710" s="274" t="s">
        <v>656</v>
      </c>
      <c r="Z710" s="274" t="s">
        <v>154</v>
      </c>
      <c r="AA710" s="274" t="s">
        <v>268</v>
      </c>
      <c r="AB710" s="274" t="s">
        <v>268</v>
      </c>
      <c r="AC710" s="274" t="s">
        <v>268</v>
      </c>
      <c r="AD710" s="274" t="s">
        <v>268</v>
      </c>
      <c r="AE710" s="274" t="s">
        <v>287</v>
      </c>
      <c r="AF710" s="274" t="s">
        <v>1811</v>
      </c>
      <c r="AG710" s="274" t="s">
        <v>875</v>
      </c>
      <c r="AH710" s="274" t="s">
        <v>1848</v>
      </c>
      <c r="AI710" s="274" t="s">
        <v>750</v>
      </c>
      <c r="AJ710" s="274" t="s">
        <v>268</v>
      </c>
      <c r="AK710" s="274" t="s">
        <v>395</v>
      </c>
      <c r="AL710" s="274" t="s">
        <v>268</v>
      </c>
      <c r="AM710" s="274" t="s">
        <v>355</v>
      </c>
      <c r="AN710" s="274" t="s">
        <v>268</v>
      </c>
      <c r="AO710" s="274" t="s">
        <v>268</v>
      </c>
      <c r="AP710" s="274" t="s">
        <v>268</v>
      </c>
      <c r="AQ710" s="274" t="s">
        <v>268</v>
      </c>
      <c r="AR710" s="274" t="s">
        <v>268</v>
      </c>
      <c r="AS710" s="274" t="s">
        <v>268</v>
      </c>
      <c r="AT710" s="274" t="s">
        <v>268</v>
      </c>
      <c r="AU710" s="274" t="s">
        <v>268</v>
      </c>
      <c r="AV710" s="274" t="s">
        <v>268</v>
      </c>
      <c r="AW710" s="274" t="s">
        <v>268</v>
      </c>
      <c r="AX710" s="274" t="s">
        <v>268</v>
      </c>
      <c r="AY710" s="274" t="s">
        <v>268</v>
      </c>
      <c r="AZ710" s="274" t="s">
        <v>268</v>
      </c>
      <c r="BA710" s="274" t="s">
        <v>268</v>
      </c>
      <c r="BB710" s="274" t="s">
        <v>268</v>
      </c>
      <c r="BC710" s="274" t="s">
        <v>268</v>
      </c>
      <c r="BD710" s="274" t="s">
        <v>268</v>
      </c>
      <c r="BE710" s="274" t="s">
        <v>268</v>
      </c>
      <c r="BF710" s="274" t="s">
        <v>268</v>
      </c>
      <c r="BG710" s="274" t="s">
        <v>268</v>
      </c>
      <c r="BH710" s="274" t="s">
        <v>268</v>
      </c>
      <c r="BI710" s="274" t="s">
        <v>268</v>
      </c>
      <c r="BJ710" s="274" t="s">
        <v>268</v>
      </c>
      <c r="BK710" s="274" t="s">
        <v>268</v>
      </c>
      <c r="BL710" s="274" t="s">
        <v>268</v>
      </c>
      <c r="BM710" s="274" t="s">
        <v>268</v>
      </c>
      <c r="BN710" s="274" t="s">
        <v>268</v>
      </c>
      <c r="BO710" s="274" t="s">
        <v>268</v>
      </c>
      <c r="BP710" s="274" t="s">
        <v>268</v>
      </c>
      <c r="BQ710" s="274" t="s">
        <v>268</v>
      </c>
      <c r="BR710" s="274" t="s">
        <v>268</v>
      </c>
      <c r="BS710" s="274" t="s">
        <v>268</v>
      </c>
      <c r="BT710" s="274" t="s">
        <v>268</v>
      </c>
      <c r="BU710" s="274" t="s">
        <v>268</v>
      </c>
      <c r="BV710" s="274" t="s">
        <v>268</v>
      </c>
      <c r="BW710" s="274" t="s">
        <v>268</v>
      </c>
      <c r="BX710" s="274" t="s">
        <v>268</v>
      </c>
      <c r="BY710" s="295">
        <v>72</v>
      </c>
      <c r="BZ710" s="295">
        <v>72</v>
      </c>
      <c r="CA710" s="298" t="s">
        <v>142</v>
      </c>
      <c r="CB710" s="297">
        <v>122</v>
      </c>
      <c r="CC710" s="284">
        <f t="shared" si="46"/>
        <v>0</v>
      </c>
      <c r="CD710" s="295">
        <f t="shared" si="47"/>
        <v>72</v>
      </c>
      <c r="CE710" s="284">
        <f t="shared" si="48"/>
        <v>0</v>
      </c>
      <c r="CF710" s="295">
        <f t="shared" si="49"/>
        <v>1</v>
      </c>
      <c r="CG710" s="274" t="s">
        <v>876</v>
      </c>
      <c r="CH710" s="274" t="s">
        <v>268</v>
      </c>
      <c r="CI710" s="274" t="s">
        <v>268</v>
      </c>
      <c r="CJ710" s="298" t="s">
        <v>275</v>
      </c>
      <c r="CK710" s="297">
        <v>3</v>
      </c>
      <c r="CL710" s="274" t="s">
        <v>268</v>
      </c>
      <c r="CM710" s="274" t="s">
        <v>268</v>
      </c>
      <c r="CN710" s="274" t="s">
        <v>268</v>
      </c>
      <c r="CO710" s="274" t="s">
        <v>268</v>
      </c>
      <c r="CP710" s="274" t="s">
        <v>268</v>
      </c>
      <c r="CQ710" s="274" t="s">
        <v>268</v>
      </c>
      <c r="CR710" s="274" t="s">
        <v>877</v>
      </c>
      <c r="CS710" s="274">
        <v>104.16</v>
      </c>
      <c r="CT710" s="274" t="s">
        <v>268</v>
      </c>
      <c r="CU710" s="274">
        <v>104.16</v>
      </c>
      <c r="CV710" s="274">
        <v>365</v>
      </c>
      <c r="CW710" s="274" t="s">
        <v>878</v>
      </c>
      <c r="CX710" s="274" t="s">
        <v>835</v>
      </c>
      <c r="CY710" s="274" t="s">
        <v>836</v>
      </c>
      <c r="CZ710" s="274" t="s">
        <v>837</v>
      </c>
      <c r="DA710" s="274" t="s">
        <v>268</v>
      </c>
      <c r="DB710" s="274" t="s">
        <v>268</v>
      </c>
      <c r="DC710" s="274" t="s">
        <v>268</v>
      </c>
      <c r="DD710" s="274" t="s">
        <v>268</v>
      </c>
      <c r="DE710" s="274" t="s">
        <v>268</v>
      </c>
      <c r="DF710" s="274" t="s">
        <v>268</v>
      </c>
      <c r="DG710" s="299">
        <f>IFERROR(IF(CA710="D",IF(CK710="A dispo.",CD710*VLOOKUP('DATI INPUT'!$F$27,TARIFFE_UD,2,FALSE),CD710*VLOOKUP(CK710,TARIFFE_UD,2,FALSE)),CD710*VLOOKUP(CB710-100,TARIFFE_UND,2,FALSE)),0)</f>
        <v>57.020428712366268</v>
      </c>
      <c r="DH710" s="299">
        <f>IFERROR(IF(CA710="D",IF(CK710="A dispo.",CF710*VLOOKUP('DATI INPUT'!$F$27,TARIFFE_UD,3,FALSE),CF710*VLOOKUP(CK710,TARIFFE_UD,3,FALSE)),CF710*VLOOKUP(CB710-100,TARIFFE_UND,3,FALSE)),0)</f>
        <v>60.367780403072892</v>
      </c>
    </row>
    <row r="711" spans="1:112" hidden="1" x14ac:dyDescent="0.25">
      <c r="A711" s="274" t="s">
        <v>6033</v>
      </c>
      <c r="B711" s="274" t="s">
        <v>6034</v>
      </c>
      <c r="C711" s="274" t="s">
        <v>6035</v>
      </c>
      <c r="D711" s="274" t="s">
        <v>6036</v>
      </c>
      <c r="E711" s="274" t="s">
        <v>268</v>
      </c>
      <c r="F711" s="274" t="s">
        <v>156</v>
      </c>
      <c r="G711" s="274" t="s">
        <v>6037</v>
      </c>
      <c r="H711" s="274" t="s">
        <v>6038</v>
      </c>
      <c r="I711" s="274" t="s">
        <v>450</v>
      </c>
      <c r="J711" s="274" t="s">
        <v>156</v>
      </c>
      <c r="K711" s="274" t="s">
        <v>6039</v>
      </c>
      <c r="L711" s="274" t="s">
        <v>152</v>
      </c>
      <c r="M711" s="274" t="s">
        <v>6040</v>
      </c>
      <c r="N711" s="274" t="s">
        <v>152</v>
      </c>
      <c r="O711" s="274" t="s">
        <v>1270</v>
      </c>
      <c r="P711" s="274" t="s">
        <v>6041</v>
      </c>
      <c r="Q711" s="274" t="s">
        <v>282</v>
      </c>
      <c r="R711" s="274" t="s">
        <v>268</v>
      </c>
      <c r="S711" s="274" t="s">
        <v>268</v>
      </c>
      <c r="T711" s="274" t="s">
        <v>268</v>
      </c>
      <c r="U711" s="274" t="s">
        <v>268</v>
      </c>
      <c r="V711" s="274" t="s">
        <v>268</v>
      </c>
      <c r="W711" s="274" t="s">
        <v>2130</v>
      </c>
      <c r="X711" s="274" t="s">
        <v>2131</v>
      </c>
      <c r="Y711" s="274" t="s">
        <v>268</v>
      </c>
      <c r="Z711" s="274" t="s">
        <v>268</v>
      </c>
      <c r="AA711" s="274" t="s">
        <v>268</v>
      </c>
      <c r="AB711" s="274" t="s">
        <v>268</v>
      </c>
      <c r="AC711" s="274" t="s">
        <v>268</v>
      </c>
      <c r="AD711" s="274" t="s">
        <v>268</v>
      </c>
      <c r="AE711" s="274" t="s">
        <v>287</v>
      </c>
      <c r="AF711" s="274" t="s">
        <v>1811</v>
      </c>
      <c r="AG711" s="274" t="s">
        <v>875</v>
      </c>
      <c r="AH711" s="274" t="s">
        <v>1412</v>
      </c>
      <c r="AI711" s="274" t="s">
        <v>6042</v>
      </c>
      <c r="AJ711" s="274" t="s">
        <v>268</v>
      </c>
      <c r="AK711" s="274" t="s">
        <v>268</v>
      </c>
      <c r="AL711" s="274" t="s">
        <v>268</v>
      </c>
      <c r="AM711" s="274" t="s">
        <v>288</v>
      </c>
      <c r="AN711" s="274" t="s">
        <v>268</v>
      </c>
      <c r="AO711" s="274" t="s">
        <v>268</v>
      </c>
      <c r="AP711" s="274" t="s">
        <v>268</v>
      </c>
      <c r="AQ711" s="274" t="s">
        <v>268</v>
      </c>
      <c r="AR711" s="274" t="s">
        <v>268</v>
      </c>
      <c r="AS711" s="274" t="s">
        <v>268</v>
      </c>
      <c r="AT711" s="274" t="s">
        <v>268</v>
      </c>
      <c r="AU711" s="274" t="s">
        <v>268</v>
      </c>
      <c r="AV711" s="274" t="s">
        <v>268</v>
      </c>
      <c r="AW711" s="274" t="s">
        <v>268</v>
      </c>
      <c r="AX711" s="274" t="s">
        <v>268</v>
      </c>
      <c r="AY711" s="274" t="s">
        <v>268</v>
      </c>
      <c r="AZ711" s="274" t="s">
        <v>268</v>
      </c>
      <c r="BA711" s="274" t="s">
        <v>268</v>
      </c>
      <c r="BB711" s="274" t="s">
        <v>268</v>
      </c>
      <c r="BC711" s="274" t="s">
        <v>268</v>
      </c>
      <c r="BD711" s="274" t="s">
        <v>268</v>
      </c>
      <c r="BE711" s="274" t="s">
        <v>268</v>
      </c>
      <c r="BF711" s="274" t="s">
        <v>268</v>
      </c>
      <c r="BG711" s="274" t="s">
        <v>268</v>
      </c>
      <c r="BH711" s="274" t="s">
        <v>268</v>
      </c>
      <c r="BI711" s="274" t="s">
        <v>268</v>
      </c>
      <c r="BJ711" s="274" t="s">
        <v>268</v>
      </c>
      <c r="BK711" s="274" t="s">
        <v>268</v>
      </c>
      <c r="BL711" s="274" t="s">
        <v>268</v>
      </c>
      <c r="BM711" s="274" t="s">
        <v>268</v>
      </c>
      <c r="BN711" s="274" t="s">
        <v>268</v>
      </c>
      <c r="BO711" s="274" t="s">
        <v>268</v>
      </c>
      <c r="BP711" s="274" t="s">
        <v>268</v>
      </c>
      <c r="BQ711" s="274" t="s">
        <v>268</v>
      </c>
      <c r="BR711" s="274" t="s">
        <v>268</v>
      </c>
      <c r="BS711" s="274" t="s">
        <v>268</v>
      </c>
      <c r="BT711" s="274" t="s">
        <v>268</v>
      </c>
      <c r="BU711" s="274" t="s">
        <v>268</v>
      </c>
      <c r="BV711" s="274" t="s">
        <v>268</v>
      </c>
      <c r="BW711" s="274" t="s">
        <v>268</v>
      </c>
      <c r="BX711" s="274" t="s">
        <v>268</v>
      </c>
      <c r="BY711" s="295">
        <v>110</v>
      </c>
      <c r="BZ711" s="295">
        <v>110</v>
      </c>
      <c r="CA711" s="298" t="s">
        <v>142</v>
      </c>
      <c r="CB711" s="297">
        <v>122</v>
      </c>
      <c r="CC711" s="284">
        <f t="shared" si="46"/>
        <v>0.75</v>
      </c>
      <c r="CD711" s="295">
        <f t="shared" si="47"/>
        <v>27.5</v>
      </c>
      <c r="CE711" s="284">
        <f t="shared" si="48"/>
        <v>0.75</v>
      </c>
      <c r="CF711" s="295">
        <f t="shared" si="49"/>
        <v>0.25</v>
      </c>
      <c r="CG711" s="274" t="s">
        <v>876</v>
      </c>
      <c r="CH711" s="274" t="s">
        <v>268</v>
      </c>
      <c r="CI711" s="274" t="s">
        <v>268</v>
      </c>
      <c r="CJ711" s="298" t="s">
        <v>268</v>
      </c>
      <c r="CK711" s="298" t="s">
        <v>736</v>
      </c>
      <c r="CL711" s="274" t="s">
        <v>2132</v>
      </c>
      <c r="CM711" s="274" t="s">
        <v>268</v>
      </c>
      <c r="CN711" s="274" t="s">
        <v>268</v>
      </c>
      <c r="CO711" s="274" t="s">
        <v>268</v>
      </c>
      <c r="CP711" s="274" t="s">
        <v>268</v>
      </c>
      <c r="CQ711" s="274" t="s">
        <v>268</v>
      </c>
      <c r="CR711" s="274" t="s">
        <v>877</v>
      </c>
      <c r="CS711" s="274">
        <v>106.46</v>
      </c>
      <c r="CT711" s="274">
        <v>-79.849999999999994</v>
      </c>
      <c r="CU711" s="274">
        <v>26.61</v>
      </c>
      <c r="CV711" s="274">
        <v>365</v>
      </c>
      <c r="CW711" s="274" t="s">
        <v>878</v>
      </c>
      <c r="CX711" s="274" t="s">
        <v>835</v>
      </c>
      <c r="CY711" s="274" t="s">
        <v>836</v>
      </c>
      <c r="CZ711" s="274" t="s">
        <v>837</v>
      </c>
      <c r="DA711" s="274" t="s">
        <v>268</v>
      </c>
      <c r="DB711" s="274" t="s">
        <v>268</v>
      </c>
      <c r="DC711" s="274" t="s">
        <v>268</v>
      </c>
      <c r="DD711" s="274" t="s">
        <v>268</v>
      </c>
      <c r="DE711" s="274" t="s">
        <v>268</v>
      </c>
      <c r="DF711" s="274" t="s">
        <v>268</v>
      </c>
      <c r="DG711" s="299">
        <f>IFERROR(IF(CA711="D",IF(CK711="A dispo.",CD711*VLOOKUP('DATI INPUT'!$F$27,TARIFFE_UD,2,FALSE),CD711*VLOOKUP(CK711,TARIFFE_UD,2,FALSE)),CD711*VLOOKUP(CB711-100,TARIFFE_UND,2,FALSE)),0)</f>
        <v>21.778635966528785</v>
      </c>
      <c r="DH711" s="299">
        <f>IFERROR(IF(CA711="D",IF(CK711="A dispo.",CF711*VLOOKUP('DATI INPUT'!$F$27,TARIFFE_UD,3,FALSE),CF711*VLOOKUP(CK711,TARIFFE_UD,3,FALSE)),CF711*VLOOKUP(CB711-100,TARIFFE_UND,3,FALSE)),0)</f>
        <v>15.091945100768223</v>
      </c>
    </row>
    <row r="712" spans="1:112" hidden="1" x14ac:dyDescent="0.25">
      <c r="A712" s="274" t="s">
        <v>6043</v>
      </c>
      <c r="B712" s="274" t="s">
        <v>6044</v>
      </c>
      <c r="C712" s="274" t="s">
        <v>6045</v>
      </c>
      <c r="D712" s="274" t="s">
        <v>6046</v>
      </c>
      <c r="E712" s="274" t="s">
        <v>268</v>
      </c>
      <c r="F712" s="274" t="s">
        <v>156</v>
      </c>
      <c r="G712" s="274" t="s">
        <v>6047</v>
      </c>
      <c r="H712" s="274" t="s">
        <v>6005</v>
      </c>
      <c r="I712" s="274" t="s">
        <v>6048</v>
      </c>
      <c r="J712" s="274" t="s">
        <v>274</v>
      </c>
      <c r="K712" s="274" t="s">
        <v>6049</v>
      </c>
      <c r="L712" s="274" t="s">
        <v>960</v>
      </c>
      <c r="M712" s="274" t="s">
        <v>6050</v>
      </c>
      <c r="N712" s="274" t="s">
        <v>924</v>
      </c>
      <c r="O712" s="274" t="s">
        <v>873</v>
      </c>
      <c r="P712" s="274" t="s">
        <v>1762</v>
      </c>
      <c r="Q712" s="274" t="s">
        <v>299</v>
      </c>
      <c r="R712" s="274" t="s">
        <v>268</v>
      </c>
      <c r="S712" s="274" t="s">
        <v>268</v>
      </c>
      <c r="T712" s="274" t="s">
        <v>268</v>
      </c>
      <c r="U712" s="274" t="s">
        <v>268</v>
      </c>
      <c r="V712" s="274" t="s">
        <v>268</v>
      </c>
      <c r="W712" s="274" t="s">
        <v>6026</v>
      </c>
      <c r="X712" s="274" t="s">
        <v>1934</v>
      </c>
      <c r="Y712" s="274" t="s">
        <v>271</v>
      </c>
      <c r="Z712" s="274" t="s">
        <v>268</v>
      </c>
      <c r="AA712" s="274" t="s">
        <v>268</v>
      </c>
      <c r="AB712" s="274" t="s">
        <v>268</v>
      </c>
      <c r="AC712" s="274" t="s">
        <v>268</v>
      </c>
      <c r="AD712" s="274" t="s">
        <v>268</v>
      </c>
      <c r="AE712" s="274" t="s">
        <v>287</v>
      </c>
      <c r="AF712" s="274" t="s">
        <v>1811</v>
      </c>
      <c r="AG712" s="274" t="s">
        <v>875</v>
      </c>
      <c r="AH712" s="274" t="s">
        <v>2576</v>
      </c>
      <c r="AI712" s="274" t="s">
        <v>1150</v>
      </c>
      <c r="AJ712" s="274" t="s">
        <v>268</v>
      </c>
      <c r="AK712" s="274" t="s">
        <v>354</v>
      </c>
      <c r="AL712" s="274" t="s">
        <v>268</v>
      </c>
      <c r="AM712" s="274" t="s">
        <v>355</v>
      </c>
      <c r="AN712" s="274" t="s">
        <v>268</v>
      </c>
      <c r="AO712" s="274" t="s">
        <v>268</v>
      </c>
      <c r="AP712" s="274" t="s">
        <v>268</v>
      </c>
      <c r="AQ712" s="274" t="s">
        <v>268</v>
      </c>
      <c r="AR712" s="274" t="s">
        <v>268</v>
      </c>
      <c r="AS712" s="274" t="s">
        <v>268</v>
      </c>
      <c r="AT712" s="274" t="s">
        <v>268</v>
      </c>
      <c r="AU712" s="274" t="s">
        <v>268</v>
      </c>
      <c r="AV712" s="274" t="s">
        <v>268</v>
      </c>
      <c r="AW712" s="274" t="s">
        <v>268</v>
      </c>
      <c r="AX712" s="274" t="s">
        <v>268</v>
      </c>
      <c r="AY712" s="274" t="s">
        <v>268</v>
      </c>
      <c r="AZ712" s="274" t="s">
        <v>268</v>
      </c>
      <c r="BA712" s="274" t="s">
        <v>268</v>
      </c>
      <c r="BB712" s="274" t="s">
        <v>268</v>
      </c>
      <c r="BC712" s="274" t="s">
        <v>268</v>
      </c>
      <c r="BD712" s="274" t="s">
        <v>268</v>
      </c>
      <c r="BE712" s="274" t="s">
        <v>268</v>
      </c>
      <c r="BF712" s="274" t="s">
        <v>268</v>
      </c>
      <c r="BG712" s="274" t="s">
        <v>268</v>
      </c>
      <c r="BH712" s="274" t="s">
        <v>268</v>
      </c>
      <c r="BI712" s="274" t="s">
        <v>268</v>
      </c>
      <c r="BJ712" s="274" t="s">
        <v>268</v>
      </c>
      <c r="BK712" s="274" t="s">
        <v>268</v>
      </c>
      <c r="BL712" s="274" t="s">
        <v>268</v>
      </c>
      <c r="BM712" s="274" t="s">
        <v>268</v>
      </c>
      <c r="BN712" s="274" t="s">
        <v>268</v>
      </c>
      <c r="BO712" s="274" t="s">
        <v>268</v>
      </c>
      <c r="BP712" s="274" t="s">
        <v>268</v>
      </c>
      <c r="BQ712" s="274" t="s">
        <v>268</v>
      </c>
      <c r="BR712" s="274" t="s">
        <v>268</v>
      </c>
      <c r="BS712" s="274" t="s">
        <v>268</v>
      </c>
      <c r="BT712" s="274" t="s">
        <v>268</v>
      </c>
      <c r="BU712" s="274" t="s">
        <v>268</v>
      </c>
      <c r="BV712" s="274" t="s">
        <v>268</v>
      </c>
      <c r="BW712" s="274" t="s">
        <v>268</v>
      </c>
      <c r="BX712" s="274" t="s">
        <v>268</v>
      </c>
      <c r="BY712" s="295">
        <v>63</v>
      </c>
      <c r="BZ712" s="295">
        <v>63</v>
      </c>
      <c r="CA712" s="298" t="s">
        <v>142</v>
      </c>
      <c r="CB712" s="297">
        <v>122</v>
      </c>
      <c r="CC712" s="284">
        <f t="shared" si="46"/>
        <v>0</v>
      </c>
      <c r="CD712" s="295">
        <f t="shared" si="47"/>
        <v>63.000000000000007</v>
      </c>
      <c r="CE712" s="284">
        <f t="shared" si="48"/>
        <v>0</v>
      </c>
      <c r="CF712" s="295">
        <f t="shared" si="49"/>
        <v>1</v>
      </c>
      <c r="CG712" s="274" t="s">
        <v>876</v>
      </c>
      <c r="CH712" s="274" t="s">
        <v>268</v>
      </c>
      <c r="CI712" s="274" t="s">
        <v>268</v>
      </c>
      <c r="CJ712" s="298" t="s">
        <v>268</v>
      </c>
      <c r="CK712" s="298" t="s">
        <v>736</v>
      </c>
      <c r="CL712" s="274" t="s">
        <v>268</v>
      </c>
      <c r="CM712" s="274" t="s">
        <v>268</v>
      </c>
      <c r="CN712" s="274" t="s">
        <v>268</v>
      </c>
      <c r="CO712" s="274" t="s">
        <v>268</v>
      </c>
      <c r="CP712" s="274" t="s">
        <v>268</v>
      </c>
      <c r="CQ712" s="274" t="s">
        <v>268</v>
      </c>
      <c r="CR712" s="274" t="s">
        <v>877</v>
      </c>
      <c r="CS712" s="274">
        <v>83.43</v>
      </c>
      <c r="CT712" s="274" t="s">
        <v>268</v>
      </c>
      <c r="CU712" s="274">
        <v>83.43</v>
      </c>
      <c r="CV712" s="274">
        <v>365</v>
      </c>
      <c r="CW712" s="274" t="s">
        <v>878</v>
      </c>
      <c r="CX712" s="274" t="s">
        <v>835</v>
      </c>
      <c r="CY712" s="274" t="s">
        <v>836</v>
      </c>
      <c r="CZ712" s="274" t="s">
        <v>837</v>
      </c>
      <c r="DA712" s="274" t="s">
        <v>268</v>
      </c>
      <c r="DB712" s="274" t="s">
        <v>268</v>
      </c>
      <c r="DC712" s="274" t="s">
        <v>268</v>
      </c>
      <c r="DD712" s="274" t="s">
        <v>268</v>
      </c>
      <c r="DE712" s="274" t="s">
        <v>268</v>
      </c>
      <c r="DF712" s="274" t="s">
        <v>268</v>
      </c>
      <c r="DG712" s="299">
        <f>IFERROR(IF(CA712="D",IF(CK712="A dispo.",CD712*VLOOKUP('DATI INPUT'!$F$27,TARIFFE_UD,2,FALSE),CD712*VLOOKUP(CK712,TARIFFE_UD,2,FALSE)),CD712*VLOOKUP(CB712-100,TARIFFE_UND,2,FALSE)),0)</f>
        <v>49.892875123320493</v>
      </c>
      <c r="DH712" s="299">
        <f>IFERROR(IF(CA712="D",IF(CK712="A dispo.",CF712*VLOOKUP('DATI INPUT'!$F$27,TARIFFE_UD,3,FALSE),CF712*VLOOKUP(CK712,TARIFFE_UD,3,FALSE)),CF712*VLOOKUP(CB712-100,TARIFFE_UND,3,FALSE)),0)</f>
        <v>60.367780403072892</v>
      </c>
    </row>
    <row r="713" spans="1:112" hidden="1" x14ac:dyDescent="0.25">
      <c r="A713" s="274" t="s">
        <v>6051</v>
      </c>
      <c r="B713" s="274" t="s">
        <v>6052</v>
      </c>
      <c r="C713" s="274" t="s">
        <v>706</v>
      </c>
      <c r="D713" s="274" t="s">
        <v>6053</v>
      </c>
      <c r="E713" s="274" t="s">
        <v>268</v>
      </c>
      <c r="F713" s="274" t="s">
        <v>156</v>
      </c>
      <c r="G713" s="274" t="s">
        <v>6054</v>
      </c>
      <c r="H713" s="274" t="s">
        <v>6055</v>
      </c>
      <c r="I713" s="274" t="s">
        <v>273</v>
      </c>
      <c r="J713" s="274" t="s">
        <v>274</v>
      </c>
      <c r="K713" s="274" t="s">
        <v>6056</v>
      </c>
      <c r="L713" s="274" t="s">
        <v>152</v>
      </c>
      <c r="M713" s="274" t="s">
        <v>6057</v>
      </c>
      <c r="N713" s="274" t="s">
        <v>6058</v>
      </c>
      <c r="O713" s="274" t="s">
        <v>6059</v>
      </c>
      <c r="P713" s="274" t="s">
        <v>6060</v>
      </c>
      <c r="Q713" s="274" t="s">
        <v>293</v>
      </c>
      <c r="R713" s="274" t="s">
        <v>153</v>
      </c>
      <c r="S713" s="274" t="s">
        <v>268</v>
      </c>
      <c r="T713" s="274" t="s">
        <v>268</v>
      </c>
      <c r="U713" s="274" t="s">
        <v>268</v>
      </c>
      <c r="V713" s="274" t="s">
        <v>268</v>
      </c>
      <c r="W713" s="274" t="s">
        <v>1829</v>
      </c>
      <c r="X713" s="274" t="s">
        <v>1830</v>
      </c>
      <c r="Y713" s="274" t="s">
        <v>315</v>
      </c>
      <c r="Z713" s="274" t="s">
        <v>268</v>
      </c>
      <c r="AA713" s="274" t="s">
        <v>268</v>
      </c>
      <c r="AB713" s="274" t="s">
        <v>268</v>
      </c>
      <c r="AC713" s="274" t="s">
        <v>268</v>
      </c>
      <c r="AD713" s="274" t="s">
        <v>268</v>
      </c>
      <c r="AE713" s="274" t="s">
        <v>287</v>
      </c>
      <c r="AF713" s="274" t="s">
        <v>1811</v>
      </c>
      <c r="AG713" s="274" t="s">
        <v>875</v>
      </c>
      <c r="AH713" s="274" t="s">
        <v>1831</v>
      </c>
      <c r="AI713" s="274" t="s">
        <v>764</v>
      </c>
      <c r="AJ713" s="274" t="s">
        <v>268</v>
      </c>
      <c r="AK713" s="274" t="s">
        <v>705</v>
      </c>
      <c r="AL713" s="274" t="s">
        <v>268</v>
      </c>
      <c r="AM713" s="274" t="s">
        <v>355</v>
      </c>
      <c r="AN713" s="274" t="s">
        <v>268</v>
      </c>
      <c r="AO713" s="274" t="s">
        <v>268</v>
      </c>
      <c r="AP713" s="274" t="s">
        <v>268</v>
      </c>
      <c r="AQ713" s="274" t="s">
        <v>268</v>
      </c>
      <c r="AR713" s="274" t="s">
        <v>268</v>
      </c>
      <c r="AS713" s="274" t="s">
        <v>268</v>
      </c>
      <c r="AT713" s="274" t="s">
        <v>268</v>
      </c>
      <c r="AU713" s="274" t="s">
        <v>268</v>
      </c>
      <c r="AV713" s="274" t="s">
        <v>268</v>
      </c>
      <c r="AW713" s="274" t="s">
        <v>268</v>
      </c>
      <c r="AX713" s="274" t="s">
        <v>268</v>
      </c>
      <c r="AY713" s="274" t="s">
        <v>268</v>
      </c>
      <c r="AZ713" s="274" t="s">
        <v>268</v>
      </c>
      <c r="BA713" s="274" t="s">
        <v>268</v>
      </c>
      <c r="BB713" s="274" t="s">
        <v>268</v>
      </c>
      <c r="BC713" s="274" t="s">
        <v>268</v>
      </c>
      <c r="BD713" s="274" t="s">
        <v>268</v>
      </c>
      <c r="BE713" s="274" t="s">
        <v>268</v>
      </c>
      <c r="BF713" s="274" t="s">
        <v>268</v>
      </c>
      <c r="BG713" s="274" t="s">
        <v>268</v>
      </c>
      <c r="BH713" s="274" t="s">
        <v>268</v>
      </c>
      <c r="BI713" s="274" t="s">
        <v>268</v>
      </c>
      <c r="BJ713" s="274" t="s">
        <v>268</v>
      </c>
      <c r="BK713" s="274" t="s">
        <v>268</v>
      </c>
      <c r="BL713" s="274" t="s">
        <v>268</v>
      </c>
      <c r="BM713" s="274" t="s">
        <v>268</v>
      </c>
      <c r="BN713" s="274" t="s">
        <v>268</v>
      </c>
      <c r="BO713" s="274" t="s">
        <v>268</v>
      </c>
      <c r="BP713" s="274" t="s">
        <v>268</v>
      </c>
      <c r="BQ713" s="274" t="s">
        <v>268</v>
      </c>
      <c r="BR713" s="274" t="s">
        <v>268</v>
      </c>
      <c r="BS713" s="274" t="s">
        <v>268</v>
      </c>
      <c r="BT713" s="274" t="s">
        <v>268</v>
      </c>
      <c r="BU713" s="274" t="s">
        <v>268</v>
      </c>
      <c r="BV713" s="274" t="s">
        <v>268</v>
      </c>
      <c r="BW713" s="274" t="s">
        <v>268</v>
      </c>
      <c r="BX713" s="274" t="s">
        <v>268</v>
      </c>
      <c r="BY713" s="295">
        <v>28.5</v>
      </c>
      <c r="BZ713" s="295">
        <v>28.5</v>
      </c>
      <c r="CA713" s="298" t="s">
        <v>142</v>
      </c>
      <c r="CB713" s="297">
        <v>122</v>
      </c>
      <c r="CC713" s="284">
        <f t="shared" si="46"/>
        <v>0</v>
      </c>
      <c r="CD713" s="295">
        <f t="shared" si="47"/>
        <v>28.5</v>
      </c>
      <c r="CE713" s="284">
        <f t="shared" si="48"/>
        <v>0</v>
      </c>
      <c r="CF713" s="295">
        <f t="shared" si="49"/>
        <v>1</v>
      </c>
      <c r="CG713" s="274" t="s">
        <v>876</v>
      </c>
      <c r="CH713" s="274" t="s">
        <v>268</v>
      </c>
      <c r="CI713" s="274" t="s">
        <v>268</v>
      </c>
      <c r="CJ713" s="298" t="s">
        <v>268</v>
      </c>
      <c r="CK713" s="298" t="s">
        <v>736</v>
      </c>
      <c r="CL713" s="274" t="s">
        <v>268</v>
      </c>
      <c r="CM713" s="274" t="s">
        <v>268</v>
      </c>
      <c r="CN713" s="274" t="s">
        <v>268</v>
      </c>
      <c r="CO713" s="274" t="s">
        <v>268</v>
      </c>
      <c r="CP713" s="274" t="s">
        <v>268</v>
      </c>
      <c r="CQ713" s="274" t="s">
        <v>268</v>
      </c>
      <c r="CR713" s="274" t="s">
        <v>877</v>
      </c>
      <c r="CS713" s="274">
        <v>66.53</v>
      </c>
      <c r="CT713" s="274" t="s">
        <v>268</v>
      </c>
      <c r="CU713" s="274">
        <v>66.53</v>
      </c>
      <c r="CV713" s="274">
        <v>365</v>
      </c>
      <c r="CW713" s="274" t="s">
        <v>878</v>
      </c>
      <c r="CX713" s="274" t="s">
        <v>835</v>
      </c>
      <c r="CY713" s="274" t="s">
        <v>836</v>
      </c>
      <c r="CZ713" s="274" t="s">
        <v>837</v>
      </c>
      <c r="DA713" s="274" t="s">
        <v>268</v>
      </c>
      <c r="DB713" s="274" t="s">
        <v>268</v>
      </c>
      <c r="DC713" s="274" t="s">
        <v>268</v>
      </c>
      <c r="DD713" s="274" t="s">
        <v>268</v>
      </c>
      <c r="DE713" s="274" t="s">
        <v>268</v>
      </c>
      <c r="DF713" s="274" t="s">
        <v>268</v>
      </c>
      <c r="DG713" s="299">
        <f>IFERROR(IF(CA713="D",IF(CK713="A dispo.",CD713*VLOOKUP('DATI INPUT'!$F$27,TARIFFE_UD,2,FALSE),CD713*VLOOKUP(CK713,TARIFFE_UD,2,FALSE)),CD713*VLOOKUP(CB713-100,TARIFFE_UND,2,FALSE)),0)</f>
        <v>22.570586365311648</v>
      </c>
      <c r="DH713" s="299">
        <f>IFERROR(IF(CA713="D",IF(CK713="A dispo.",CF713*VLOOKUP('DATI INPUT'!$F$27,TARIFFE_UD,3,FALSE),CF713*VLOOKUP(CK713,TARIFFE_UD,3,FALSE)),CF713*VLOOKUP(CB713-100,TARIFFE_UND,3,FALSE)),0)</f>
        <v>60.367780403072892</v>
      </c>
    </row>
    <row r="714" spans="1:112" hidden="1" x14ac:dyDescent="0.25">
      <c r="A714" s="274" t="s">
        <v>6061</v>
      </c>
      <c r="B714" s="274" t="s">
        <v>6052</v>
      </c>
      <c r="C714" s="274" t="s">
        <v>707</v>
      </c>
      <c r="D714" s="274" t="s">
        <v>6053</v>
      </c>
      <c r="E714" s="274" t="s">
        <v>268</v>
      </c>
      <c r="F714" s="274" t="s">
        <v>156</v>
      </c>
      <c r="G714" s="274" t="s">
        <v>6054</v>
      </c>
      <c r="H714" s="274" t="s">
        <v>6055</v>
      </c>
      <c r="I714" s="274" t="s">
        <v>273</v>
      </c>
      <c r="J714" s="274" t="s">
        <v>274</v>
      </c>
      <c r="K714" s="274" t="s">
        <v>6056</v>
      </c>
      <c r="L714" s="274" t="s">
        <v>152</v>
      </c>
      <c r="M714" s="274" t="s">
        <v>6057</v>
      </c>
      <c r="N714" s="274" t="s">
        <v>6058</v>
      </c>
      <c r="O714" s="274" t="s">
        <v>6059</v>
      </c>
      <c r="P714" s="274" t="s">
        <v>6060</v>
      </c>
      <c r="Q714" s="274" t="s">
        <v>293</v>
      </c>
      <c r="R714" s="274" t="s">
        <v>153</v>
      </c>
      <c r="S714" s="274" t="s">
        <v>268</v>
      </c>
      <c r="T714" s="274" t="s">
        <v>268</v>
      </c>
      <c r="U714" s="274" t="s">
        <v>268</v>
      </c>
      <c r="V714" s="274" t="s">
        <v>268</v>
      </c>
      <c r="W714" s="274" t="s">
        <v>1829</v>
      </c>
      <c r="X714" s="274" t="s">
        <v>1830</v>
      </c>
      <c r="Y714" s="274" t="s">
        <v>315</v>
      </c>
      <c r="Z714" s="274" t="s">
        <v>268</v>
      </c>
      <c r="AA714" s="274" t="s">
        <v>268</v>
      </c>
      <c r="AB714" s="274" t="s">
        <v>268</v>
      </c>
      <c r="AC714" s="274" t="s">
        <v>268</v>
      </c>
      <c r="AD714" s="274" t="s">
        <v>268</v>
      </c>
      <c r="AE714" s="274" t="s">
        <v>287</v>
      </c>
      <c r="AF714" s="274" t="s">
        <v>1811</v>
      </c>
      <c r="AG714" s="274" t="s">
        <v>875</v>
      </c>
      <c r="AH714" s="274" t="s">
        <v>1831</v>
      </c>
      <c r="AI714" s="274" t="s">
        <v>1011</v>
      </c>
      <c r="AJ714" s="274" t="s">
        <v>268</v>
      </c>
      <c r="AK714" s="274" t="s">
        <v>375</v>
      </c>
      <c r="AL714" s="274" t="s">
        <v>268</v>
      </c>
      <c r="AM714" s="274" t="s">
        <v>353</v>
      </c>
      <c r="AN714" s="274" t="s">
        <v>268</v>
      </c>
      <c r="AO714" s="274" t="s">
        <v>268</v>
      </c>
      <c r="AP714" s="274" t="s">
        <v>268</v>
      </c>
      <c r="AQ714" s="274" t="s">
        <v>268</v>
      </c>
      <c r="AR714" s="274" t="s">
        <v>268</v>
      </c>
      <c r="AS714" s="274" t="s">
        <v>268</v>
      </c>
      <c r="AT714" s="274" t="s">
        <v>268</v>
      </c>
      <c r="AU714" s="274" t="s">
        <v>268</v>
      </c>
      <c r="AV714" s="274" t="s">
        <v>268</v>
      </c>
      <c r="AW714" s="274" t="s">
        <v>268</v>
      </c>
      <c r="AX714" s="274" t="s">
        <v>268</v>
      </c>
      <c r="AY714" s="274" t="s">
        <v>268</v>
      </c>
      <c r="AZ714" s="274" t="s">
        <v>268</v>
      </c>
      <c r="BA714" s="274" t="s">
        <v>268</v>
      </c>
      <c r="BB714" s="274" t="s">
        <v>268</v>
      </c>
      <c r="BC714" s="274" t="s">
        <v>268</v>
      </c>
      <c r="BD714" s="274" t="s">
        <v>268</v>
      </c>
      <c r="BE714" s="274" t="s">
        <v>268</v>
      </c>
      <c r="BF714" s="274" t="s">
        <v>268</v>
      </c>
      <c r="BG714" s="274" t="s">
        <v>268</v>
      </c>
      <c r="BH714" s="274" t="s">
        <v>268</v>
      </c>
      <c r="BI714" s="274" t="s">
        <v>268</v>
      </c>
      <c r="BJ714" s="274" t="s">
        <v>268</v>
      </c>
      <c r="BK714" s="274" t="s">
        <v>268</v>
      </c>
      <c r="BL714" s="274" t="s">
        <v>268</v>
      </c>
      <c r="BM714" s="274" t="s">
        <v>268</v>
      </c>
      <c r="BN714" s="274" t="s">
        <v>268</v>
      </c>
      <c r="BO714" s="274" t="s">
        <v>268</v>
      </c>
      <c r="BP714" s="274" t="s">
        <v>268</v>
      </c>
      <c r="BQ714" s="274" t="s">
        <v>268</v>
      </c>
      <c r="BR714" s="274" t="s">
        <v>268</v>
      </c>
      <c r="BS714" s="274" t="s">
        <v>268</v>
      </c>
      <c r="BT714" s="274" t="s">
        <v>268</v>
      </c>
      <c r="BU714" s="274" t="s">
        <v>268</v>
      </c>
      <c r="BV714" s="274" t="s">
        <v>268</v>
      </c>
      <c r="BW714" s="274" t="s">
        <v>268</v>
      </c>
      <c r="BX714" s="274" t="s">
        <v>268</v>
      </c>
      <c r="BY714" s="295">
        <v>11</v>
      </c>
      <c r="BZ714" s="295">
        <v>11</v>
      </c>
      <c r="CA714" s="298" t="s">
        <v>142</v>
      </c>
      <c r="CB714" s="297">
        <v>123</v>
      </c>
      <c r="CC714" s="284">
        <f t="shared" si="46"/>
        <v>0</v>
      </c>
      <c r="CD714" s="295">
        <f t="shared" si="47"/>
        <v>11</v>
      </c>
      <c r="CE714" s="284">
        <f t="shared" si="48"/>
        <v>1</v>
      </c>
      <c r="CF714" s="295">
        <f t="shared" si="49"/>
        <v>0</v>
      </c>
      <c r="CG714" s="274" t="s">
        <v>1817</v>
      </c>
      <c r="CH714" s="274" t="s">
        <v>268</v>
      </c>
      <c r="CI714" s="274" t="s">
        <v>268</v>
      </c>
      <c r="CJ714" s="298" t="s">
        <v>268</v>
      </c>
      <c r="CK714" s="298" t="s">
        <v>736</v>
      </c>
      <c r="CL714" s="274" t="s">
        <v>268</v>
      </c>
      <c r="CM714" s="274" t="s">
        <v>268</v>
      </c>
      <c r="CN714" s="274" t="s">
        <v>268</v>
      </c>
      <c r="CO714" s="274" t="s">
        <v>268</v>
      </c>
      <c r="CP714" s="274" t="s">
        <v>268</v>
      </c>
      <c r="CQ714" s="274" t="s">
        <v>268</v>
      </c>
      <c r="CR714" s="274" t="s">
        <v>877</v>
      </c>
      <c r="CS714" s="274">
        <v>5.39</v>
      </c>
      <c r="CT714" s="274" t="s">
        <v>268</v>
      </c>
      <c r="CU714" s="274">
        <v>5.39</v>
      </c>
      <c r="CV714" s="274">
        <v>365</v>
      </c>
      <c r="CW714" s="274" t="s">
        <v>878</v>
      </c>
      <c r="CX714" s="274" t="s">
        <v>835</v>
      </c>
      <c r="CY714" s="274" t="s">
        <v>836</v>
      </c>
      <c r="CZ714" s="274" t="s">
        <v>837</v>
      </c>
      <c r="DA714" s="274" t="s">
        <v>268</v>
      </c>
      <c r="DB714" s="274" t="s">
        <v>268</v>
      </c>
      <c r="DC714" s="274" t="s">
        <v>268</v>
      </c>
      <c r="DD714" s="274" t="s">
        <v>268</v>
      </c>
      <c r="DE714" s="274" t="s">
        <v>268</v>
      </c>
      <c r="DF714" s="274" t="s">
        <v>268</v>
      </c>
      <c r="DG714" s="299">
        <f>IFERROR(IF(CA714="D",IF(CK714="A dispo.",CD714*VLOOKUP('DATI INPUT'!$F$27,TARIFFE_UD,2,FALSE),CD714*VLOOKUP(CK714,TARIFFE_UD,2,FALSE)),CD714*VLOOKUP(CB714-100,TARIFFE_UND,2,FALSE)),0)</f>
        <v>8.7114543866115142</v>
      </c>
      <c r="DH714" s="299">
        <f>IFERROR(IF(CA714="D",IF(CK714="A dispo.",CF714*VLOOKUP('DATI INPUT'!$F$27,TARIFFE_UD,3,FALSE),CF714*VLOOKUP(CK714,TARIFFE_UD,3,FALSE)),CF714*VLOOKUP(CB714-100,TARIFFE_UND,3,FALSE)),0)</f>
        <v>0</v>
      </c>
    </row>
    <row r="715" spans="1:112" hidden="1" x14ac:dyDescent="0.25">
      <c r="A715" s="274" t="s">
        <v>6062</v>
      </c>
      <c r="B715" s="274" t="s">
        <v>6052</v>
      </c>
      <c r="C715" s="274" t="s">
        <v>6063</v>
      </c>
      <c r="D715" s="274" t="s">
        <v>6053</v>
      </c>
      <c r="E715" s="274" t="s">
        <v>268</v>
      </c>
      <c r="F715" s="274" t="s">
        <v>156</v>
      </c>
      <c r="G715" s="274" t="s">
        <v>6054</v>
      </c>
      <c r="H715" s="274" t="s">
        <v>6055</v>
      </c>
      <c r="I715" s="274" t="s">
        <v>273</v>
      </c>
      <c r="J715" s="274" t="s">
        <v>274</v>
      </c>
      <c r="K715" s="274" t="s">
        <v>6056</v>
      </c>
      <c r="L715" s="274" t="s">
        <v>152</v>
      </c>
      <c r="M715" s="274" t="s">
        <v>6057</v>
      </c>
      <c r="N715" s="274" t="s">
        <v>6058</v>
      </c>
      <c r="O715" s="274" t="s">
        <v>6059</v>
      </c>
      <c r="P715" s="274" t="s">
        <v>6060</v>
      </c>
      <c r="Q715" s="274" t="s">
        <v>293</v>
      </c>
      <c r="R715" s="274" t="s">
        <v>153</v>
      </c>
      <c r="S715" s="274" t="s">
        <v>268</v>
      </c>
      <c r="T715" s="274" t="s">
        <v>268</v>
      </c>
      <c r="U715" s="274" t="s">
        <v>268</v>
      </c>
      <c r="V715" s="274" t="s">
        <v>268</v>
      </c>
      <c r="W715" s="274" t="s">
        <v>1829</v>
      </c>
      <c r="X715" s="274" t="s">
        <v>1830</v>
      </c>
      <c r="Y715" s="274" t="s">
        <v>315</v>
      </c>
      <c r="Z715" s="274" t="s">
        <v>268</v>
      </c>
      <c r="AA715" s="274" t="s">
        <v>268</v>
      </c>
      <c r="AB715" s="274" t="s">
        <v>268</v>
      </c>
      <c r="AC715" s="274" t="s">
        <v>268</v>
      </c>
      <c r="AD715" s="274" t="s">
        <v>268</v>
      </c>
      <c r="AE715" s="274" t="s">
        <v>287</v>
      </c>
      <c r="AF715" s="274" t="s">
        <v>1811</v>
      </c>
      <c r="AG715" s="274" t="s">
        <v>875</v>
      </c>
      <c r="AH715" s="274" t="s">
        <v>1831</v>
      </c>
      <c r="AI715" s="274" t="s">
        <v>1011</v>
      </c>
      <c r="AJ715" s="274" t="s">
        <v>268</v>
      </c>
      <c r="AK715" s="274" t="s">
        <v>413</v>
      </c>
      <c r="AL715" s="274" t="s">
        <v>268</v>
      </c>
      <c r="AM715" s="274" t="s">
        <v>353</v>
      </c>
      <c r="AN715" s="274" t="s">
        <v>268</v>
      </c>
      <c r="AO715" s="274" t="s">
        <v>268</v>
      </c>
      <c r="AP715" s="274" t="s">
        <v>268</v>
      </c>
      <c r="AQ715" s="274" t="s">
        <v>268</v>
      </c>
      <c r="AR715" s="274" t="s">
        <v>268</v>
      </c>
      <c r="AS715" s="274" t="s">
        <v>268</v>
      </c>
      <c r="AT715" s="274" t="s">
        <v>268</v>
      </c>
      <c r="AU715" s="274" t="s">
        <v>268</v>
      </c>
      <c r="AV715" s="274" t="s">
        <v>268</v>
      </c>
      <c r="AW715" s="274" t="s">
        <v>268</v>
      </c>
      <c r="AX715" s="274" t="s">
        <v>268</v>
      </c>
      <c r="AY715" s="274" t="s">
        <v>268</v>
      </c>
      <c r="AZ715" s="274" t="s">
        <v>268</v>
      </c>
      <c r="BA715" s="274" t="s">
        <v>268</v>
      </c>
      <c r="BB715" s="274" t="s">
        <v>268</v>
      </c>
      <c r="BC715" s="274" t="s">
        <v>268</v>
      </c>
      <c r="BD715" s="274" t="s">
        <v>268</v>
      </c>
      <c r="BE715" s="274" t="s">
        <v>268</v>
      </c>
      <c r="BF715" s="274" t="s">
        <v>268</v>
      </c>
      <c r="BG715" s="274" t="s">
        <v>268</v>
      </c>
      <c r="BH715" s="274" t="s">
        <v>268</v>
      </c>
      <c r="BI715" s="274" t="s">
        <v>268</v>
      </c>
      <c r="BJ715" s="274" t="s">
        <v>268</v>
      </c>
      <c r="BK715" s="274" t="s">
        <v>268</v>
      </c>
      <c r="BL715" s="274" t="s">
        <v>268</v>
      </c>
      <c r="BM715" s="274" t="s">
        <v>268</v>
      </c>
      <c r="BN715" s="274" t="s">
        <v>268</v>
      </c>
      <c r="BO715" s="274" t="s">
        <v>268</v>
      </c>
      <c r="BP715" s="274" t="s">
        <v>268</v>
      </c>
      <c r="BQ715" s="274" t="s">
        <v>268</v>
      </c>
      <c r="BR715" s="274" t="s">
        <v>268</v>
      </c>
      <c r="BS715" s="274" t="s">
        <v>268</v>
      </c>
      <c r="BT715" s="274" t="s">
        <v>268</v>
      </c>
      <c r="BU715" s="274" t="s">
        <v>268</v>
      </c>
      <c r="BV715" s="274" t="s">
        <v>268</v>
      </c>
      <c r="BW715" s="274" t="s">
        <v>268</v>
      </c>
      <c r="BX715" s="274" t="s">
        <v>268</v>
      </c>
      <c r="BY715" s="295">
        <v>11</v>
      </c>
      <c r="BZ715" s="295">
        <v>11</v>
      </c>
      <c r="CA715" s="298" t="s">
        <v>142</v>
      </c>
      <c r="CB715" s="297">
        <v>123</v>
      </c>
      <c r="CC715" s="284">
        <f t="shared" si="46"/>
        <v>0</v>
      </c>
      <c r="CD715" s="295">
        <f t="shared" si="47"/>
        <v>11</v>
      </c>
      <c r="CE715" s="284">
        <f t="shared" si="48"/>
        <v>1</v>
      </c>
      <c r="CF715" s="295">
        <f t="shared" si="49"/>
        <v>0</v>
      </c>
      <c r="CG715" s="274" t="s">
        <v>1817</v>
      </c>
      <c r="CH715" s="274" t="s">
        <v>268</v>
      </c>
      <c r="CI715" s="274" t="s">
        <v>268</v>
      </c>
      <c r="CJ715" s="298" t="s">
        <v>268</v>
      </c>
      <c r="CK715" s="298" t="s">
        <v>736</v>
      </c>
      <c r="CL715" s="274" t="s">
        <v>268</v>
      </c>
      <c r="CM715" s="274" t="s">
        <v>268</v>
      </c>
      <c r="CN715" s="274" t="s">
        <v>268</v>
      </c>
      <c r="CO715" s="274" t="s">
        <v>268</v>
      </c>
      <c r="CP715" s="274" t="s">
        <v>268</v>
      </c>
      <c r="CQ715" s="274" t="s">
        <v>268</v>
      </c>
      <c r="CR715" s="274" t="s">
        <v>877</v>
      </c>
      <c r="CS715" s="274">
        <v>5.39</v>
      </c>
      <c r="CT715" s="274" t="s">
        <v>268</v>
      </c>
      <c r="CU715" s="274">
        <v>5.39</v>
      </c>
      <c r="CV715" s="274">
        <v>365</v>
      </c>
      <c r="CW715" s="274" t="s">
        <v>878</v>
      </c>
      <c r="CX715" s="274" t="s">
        <v>835</v>
      </c>
      <c r="CY715" s="274" t="s">
        <v>836</v>
      </c>
      <c r="CZ715" s="274" t="s">
        <v>837</v>
      </c>
      <c r="DA715" s="274" t="s">
        <v>268</v>
      </c>
      <c r="DB715" s="274" t="s">
        <v>268</v>
      </c>
      <c r="DC715" s="274" t="s">
        <v>268</v>
      </c>
      <c r="DD715" s="274" t="s">
        <v>268</v>
      </c>
      <c r="DE715" s="274" t="s">
        <v>268</v>
      </c>
      <c r="DF715" s="274" t="s">
        <v>268</v>
      </c>
      <c r="DG715" s="299">
        <f>IFERROR(IF(CA715="D",IF(CK715="A dispo.",CD715*VLOOKUP('DATI INPUT'!$F$27,TARIFFE_UD,2,FALSE),CD715*VLOOKUP(CK715,TARIFFE_UD,2,FALSE)),CD715*VLOOKUP(CB715-100,TARIFFE_UND,2,FALSE)),0)</f>
        <v>8.7114543866115142</v>
      </c>
      <c r="DH715" s="299">
        <f>IFERROR(IF(CA715="D",IF(CK715="A dispo.",CF715*VLOOKUP('DATI INPUT'!$F$27,TARIFFE_UD,3,FALSE),CF715*VLOOKUP(CK715,TARIFFE_UD,3,FALSE)),CF715*VLOOKUP(CB715-100,TARIFFE_UND,3,FALSE)),0)</f>
        <v>0</v>
      </c>
    </row>
    <row r="716" spans="1:112" x14ac:dyDescent="0.25">
      <c r="A716" s="274" t="s">
        <v>6064</v>
      </c>
      <c r="B716" s="274" t="s">
        <v>6065</v>
      </c>
      <c r="C716" s="274" t="s">
        <v>6066</v>
      </c>
      <c r="D716" s="274" t="s">
        <v>6067</v>
      </c>
      <c r="E716" s="274" t="s">
        <v>268</v>
      </c>
      <c r="F716" s="274" t="s">
        <v>156</v>
      </c>
      <c r="G716" s="274" t="s">
        <v>6068</v>
      </c>
      <c r="H716" s="274" t="s">
        <v>6005</v>
      </c>
      <c r="I716" s="274" t="s">
        <v>432</v>
      </c>
      <c r="J716" s="274" t="s">
        <v>156</v>
      </c>
      <c r="K716" s="274" t="s">
        <v>6069</v>
      </c>
      <c r="L716" s="274" t="s">
        <v>960</v>
      </c>
      <c r="M716" s="274" t="s">
        <v>6070</v>
      </c>
      <c r="N716" s="274" t="s">
        <v>984</v>
      </c>
      <c r="O716" s="274" t="s">
        <v>873</v>
      </c>
      <c r="P716" s="274" t="s">
        <v>613</v>
      </c>
      <c r="Q716" s="274" t="s">
        <v>277</v>
      </c>
      <c r="R716" s="274" t="s">
        <v>154</v>
      </c>
      <c r="S716" s="274" t="s">
        <v>268</v>
      </c>
      <c r="T716" s="274" t="s">
        <v>268</v>
      </c>
      <c r="U716" s="274" t="s">
        <v>268</v>
      </c>
      <c r="V716" s="274" t="s">
        <v>268</v>
      </c>
      <c r="W716" s="274" t="s">
        <v>6071</v>
      </c>
      <c r="X716" s="274" t="s">
        <v>613</v>
      </c>
      <c r="Y716" s="274" t="s">
        <v>277</v>
      </c>
      <c r="Z716" s="274" t="s">
        <v>268</v>
      </c>
      <c r="AA716" s="274" t="s">
        <v>268</v>
      </c>
      <c r="AB716" s="274" t="s">
        <v>268</v>
      </c>
      <c r="AC716" s="274" t="s">
        <v>268</v>
      </c>
      <c r="AD716" s="274" t="s">
        <v>268</v>
      </c>
      <c r="AE716" s="274" t="s">
        <v>287</v>
      </c>
      <c r="AF716" s="274" t="s">
        <v>1811</v>
      </c>
      <c r="AG716" s="274" t="s">
        <v>875</v>
      </c>
      <c r="AH716" s="274" t="s">
        <v>1812</v>
      </c>
      <c r="AI716" s="274" t="s">
        <v>746</v>
      </c>
      <c r="AJ716" s="274" t="s">
        <v>268</v>
      </c>
      <c r="AK716" s="274" t="s">
        <v>395</v>
      </c>
      <c r="AL716" s="274" t="s">
        <v>268</v>
      </c>
      <c r="AM716" s="274" t="s">
        <v>288</v>
      </c>
      <c r="AN716" s="274" t="s">
        <v>268</v>
      </c>
      <c r="AO716" s="274" t="s">
        <v>268</v>
      </c>
      <c r="AP716" s="274" t="s">
        <v>268</v>
      </c>
      <c r="AQ716" s="274" t="s">
        <v>268</v>
      </c>
      <c r="AR716" s="274" t="s">
        <v>268</v>
      </c>
      <c r="AS716" s="274" t="s">
        <v>268</v>
      </c>
      <c r="AT716" s="274" t="s">
        <v>268</v>
      </c>
      <c r="AU716" s="274" t="s">
        <v>268</v>
      </c>
      <c r="AV716" s="274" t="s">
        <v>268</v>
      </c>
      <c r="AW716" s="274" t="s">
        <v>268</v>
      </c>
      <c r="AX716" s="274" t="s">
        <v>268</v>
      </c>
      <c r="AY716" s="274" t="s">
        <v>268</v>
      </c>
      <c r="AZ716" s="274" t="s">
        <v>268</v>
      </c>
      <c r="BA716" s="274" t="s">
        <v>268</v>
      </c>
      <c r="BB716" s="274" t="s">
        <v>268</v>
      </c>
      <c r="BC716" s="274" t="s">
        <v>268</v>
      </c>
      <c r="BD716" s="274" t="s">
        <v>268</v>
      </c>
      <c r="BE716" s="274" t="s">
        <v>268</v>
      </c>
      <c r="BF716" s="274" t="s">
        <v>268</v>
      </c>
      <c r="BG716" s="274" t="s">
        <v>268</v>
      </c>
      <c r="BH716" s="274" t="s">
        <v>268</v>
      </c>
      <c r="BI716" s="274" t="s">
        <v>268</v>
      </c>
      <c r="BJ716" s="274" t="s">
        <v>268</v>
      </c>
      <c r="BK716" s="274" t="s">
        <v>268</v>
      </c>
      <c r="BL716" s="274" t="s">
        <v>268</v>
      </c>
      <c r="BM716" s="274" t="s">
        <v>268</v>
      </c>
      <c r="BN716" s="274" t="s">
        <v>268</v>
      </c>
      <c r="BO716" s="274" t="s">
        <v>268</v>
      </c>
      <c r="BP716" s="274" t="s">
        <v>268</v>
      </c>
      <c r="BQ716" s="274" t="s">
        <v>268</v>
      </c>
      <c r="BR716" s="274" t="s">
        <v>268</v>
      </c>
      <c r="BS716" s="274" t="s">
        <v>268</v>
      </c>
      <c r="BT716" s="274" t="s">
        <v>268</v>
      </c>
      <c r="BU716" s="274" t="s">
        <v>268</v>
      </c>
      <c r="BV716" s="274" t="s">
        <v>268</v>
      </c>
      <c r="BW716" s="274" t="s">
        <v>268</v>
      </c>
      <c r="BX716" s="274" t="s">
        <v>268</v>
      </c>
      <c r="BY716" s="295">
        <v>53.16</v>
      </c>
      <c r="BZ716" s="295">
        <v>53.16</v>
      </c>
      <c r="CA716" s="298" t="s">
        <v>142</v>
      </c>
      <c r="CB716" s="297">
        <v>122</v>
      </c>
      <c r="CC716" s="284">
        <f t="shared" si="46"/>
        <v>0</v>
      </c>
      <c r="CD716" s="295">
        <f t="shared" si="47"/>
        <v>53.16</v>
      </c>
      <c r="CE716" s="284">
        <f t="shared" si="48"/>
        <v>0</v>
      </c>
      <c r="CF716" s="295">
        <f t="shared" si="49"/>
        <v>1</v>
      </c>
      <c r="CG716" s="274" t="s">
        <v>876</v>
      </c>
      <c r="CH716" s="274" t="s">
        <v>268</v>
      </c>
      <c r="CI716" s="274" t="s">
        <v>268</v>
      </c>
      <c r="CJ716" s="298" t="s">
        <v>271</v>
      </c>
      <c r="CK716" s="297">
        <v>1</v>
      </c>
      <c r="CL716" s="274" t="s">
        <v>268</v>
      </c>
      <c r="CM716" s="274" t="s">
        <v>268</v>
      </c>
      <c r="CN716" s="274" t="s">
        <v>268</v>
      </c>
      <c r="CO716" s="274" t="s">
        <v>268</v>
      </c>
      <c r="CP716" s="274" t="s">
        <v>268</v>
      </c>
      <c r="CQ716" s="274" t="s">
        <v>268</v>
      </c>
      <c r="CR716" s="274" t="s">
        <v>877</v>
      </c>
      <c r="CS716" s="274">
        <v>37.479999999999997</v>
      </c>
      <c r="CT716" s="274" t="s">
        <v>268</v>
      </c>
      <c r="CU716" s="274">
        <v>37.479999999999997</v>
      </c>
      <c r="CV716" s="274">
        <v>365</v>
      </c>
      <c r="CW716" s="274" t="s">
        <v>878</v>
      </c>
      <c r="CX716" s="274" t="s">
        <v>835</v>
      </c>
      <c r="CY716" s="274" t="s">
        <v>836</v>
      </c>
      <c r="CZ716" s="274" t="s">
        <v>837</v>
      </c>
      <c r="DA716" s="274" t="s">
        <v>268</v>
      </c>
      <c r="DB716" s="274" t="s">
        <v>268</v>
      </c>
      <c r="DC716" s="274" t="s">
        <v>268</v>
      </c>
      <c r="DD716" s="274" t="s">
        <v>268</v>
      </c>
      <c r="DE716" s="274" t="s">
        <v>268</v>
      </c>
      <c r="DF716" s="274" t="s">
        <v>268</v>
      </c>
      <c r="DG716" s="299">
        <f>IFERROR(IF(CA716="D",IF(CK716="A dispo.",CD716*VLOOKUP('DATI INPUT'!$F$27,TARIFFE_UD,2,FALSE),CD716*VLOOKUP(CK716,TARIFFE_UD,2,FALSE)),CD716*VLOOKUP(CB716-100,TARIFFE_UND,2,FALSE)),0)</f>
        <v>32.744509155008856</v>
      </c>
      <c r="DH716" s="299">
        <f>IFERROR(IF(CA716="D",IF(CK716="A dispo.",CF716*VLOOKUP('DATI INPUT'!$F$27,TARIFFE_UD,3,FALSE),CF716*VLOOKUP(CK716,TARIFFE_UD,3,FALSE)),CF716*VLOOKUP(CB716-100,TARIFFE_UND,3,FALSE)),0)</f>
        <v>15.164853048114928</v>
      </c>
    </row>
    <row r="717" spans="1:112" x14ac:dyDescent="0.25">
      <c r="A717" s="274" t="s">
        <v>6072</v>
      </c>
      <c r="B717" s="274" t="s">
        <v>6065</v>
      </c>
      <c r="C717" s="274" t="s">
        <v>6073</v>
      </c>
      <c r="D717" s="274" t="s">
        <v>6067</v>
      </c>
      <c r="E717" s="274" t="s">
        <v>268</v>
      </c>
      <c r="F717" s="274" t="s">
        <v>156</v>
      </c>
      <c r="G717" s="274" t="s">
        <v>6068</v>
      </c>
      <c r="H717" s="274" t="s">
        <v>6005</v>
      </c>
      <c r="I717" s="274" t="s">
        <v>432</v>
      </c>
      <c r="J717" s="274" t="s">
        <v>156</v>
      </c>
      <c r="K717" s="274" t="s">
        <v>6069</v>
      </c>
      <c r="L717" s="274" t="s">
        <v>960</v>
      </c>
      <c r="M717" s="274" t="s">
        <v>6070</v>
      </c>
      <c r="N717" s="274" t="s">
        <v>984</v>
      </c>
      <c r="O717" s="274" t="s">
        <v>873</v>
      </c>
      <c r="P717" s="274" t="s">
        <v>613</v>
      </c>
      <c r="Q717" s="274" t="s">
        <v>277</v>
      </c>
      <c r="R717" s="274" t="s">
        <v>154</v>
      </c>
      <c r="S717" s="274" t="s">
        <v>268</v>
      </c>
      <c r="T717" s="274" t="s">
        <v>268</v>
      </c>
      <c r="U717" s="274" t="s">
        <v>268</v>
      </c>
      <c r="V717" s="274" t="s">
        <v>268</v>
      </c>
      <c r="W717" s="274" t="s">
        <v>6071</v>
      </c>
      <c r="X717" s="274" t="s">
        <v>613</v>
      </c>
      <c r="Y717" s="274" t="s">
        <v>277</v>
      </c>
      <c r="Z717" s="274" t="s">
        <v>268</v>
      </c>
      <c r="AA717" s="274" t="s">
        <v>268</v>
      </c>
      <c r="AB717" s="274" t="s">
        <v>268</v>
      </c>
      <c r="AC717" s="274" t="s">
        <v>268</v>
      </c>
      <c r="AD717" s="274" t="s">
        <v>268</v>
      </c>
      <c r="AE717" s="274" t="s">
        <v>287</v>
      </c>
      <c r="AF717" s="274" t="s">
        <v>1811</v>
      </c>
      <c r="AG717" s="274" t="s">
        <v>875</v>
      </c>
      <c r="AH717" s="274" t="s">
        <v>1812</v>
      </c>
      <c r="AI717" s="274" t="s">
        <v>746</v>
      </c>
      <c r="AJ717" s="274" t="s">
        <v>268</v>
      </c>
      <c r="AK717" s="274" t="s">
        <v>395</v>
      </c>
      <c r="AL717" s="274" t="s">
        <v>268</v>
      </c>
      <c r="AM717" s="274" t="s">
        <v>288</v>
      </c>
      <c r="AN717" s="274" t="s">
        <v>268</v>
      </c>
      <c r="AO717" s="274" t="s">
        <v>268</v>
      </c>
      <c r="AP717" s="274" t="s">
        <v>268</v>
      </c>
      <c r="AQ717" s="274" t="s">
        <v>268</v>
      </c>
      <c r="AR717" s="274" t="s">
        <v>268</v>
      </c>
      <c r="AS717" s="274" t="s">
        <v>268</v>
      </c>
      <c r="AT717" s="274" t="s">
        <v>268</v>
      </c>
      <c r="AU717" s="274" t="s">
        <v>268</v>
      </c>
      <c r="AV717" s="274" t="s">
        <v>268</v>
      </c>
      <c r="AW717" s="274" t="s">
        <v>268</v>
      </c>
      <c r="AX717" s="274" t="s">
        <v>268</v>
      </c>
      <c r="AY717" s="274" t="s">
        <v>268</v>
      </c>
      <c r="AZ717" s="274" t="s">
        <v>268</v>
      </c>
      <c r="BA717" s="274" t="s">
        <v>268</v>
      </c>
      <c r="BB717" s="274" t="s">
        <v>268</v>
      </c>
      <c r="BC717" s="274" t="s">
        <v>268</v>
      </c>
      <c r="BD717" s="274" t="s">
        <v>268</v>
      </c>
      <c r="BE717" s="274" t="s">
        <v>268</v>
      </c>
      <c r="BF717" s="274" t="s">
        <v>268</v>
      </c>
      <c r="BG717" s="274" t="s">
        <v>268</v>
      </c>
      <c r="BH717" s="274" t="s">
        <v>268</v>
      </c>
      <c r="BI717" s="274" t="s">
        <v>268</v>
      </c>
      <c r="BJ717" s="274" t="s">
        <v>268</v>
      </c>
      <c r="BK717" s="274" t="s">
        <v>268</v>
      </c>
      <c r="BL717" s="274" t="s">
        <v>268</v>
      </c>
      <c r="BM717" s="274" t="s">
        <v>268</v>
      </c>
      <c r="BN717" s="274" t="s">
        <v>268</v>
      </c>
      <c r="BO717" s="274" t="s">
        <v>268</v>
      </c>
      <c r="BP717" s="274" t="s">
        <v>268</v>
      </c>
      <c r="BQ717" s="274" t="s">
        <v>268</v>
      </c>
      <c r="BR717" s="274" t="s">
        <v>268</v>
      </c>
      <c r="BS717" s="274" t="s">
        <v>268</v>
      </c>
      <c r="BT717" s="274" t="s">
        <v>268</v>
      </c>
      <c r="BU717" s="274" t="s">
        <v>268</v>
      </c>
      <c r="BV717" s="274" t="s">
        <v>268</v>
      </c>
      <c r="BW717" s="274" t="s">
        <v>268</v>
      </c>
      <c r="BX717" s="274" t="s">
        <v>268</v>
      </c>
      <c r="BY717" s="295">
        <v>26.52</v>
      </c>
      <c r="BZ717" s="295">
        <v>26.52</v>
      </c>
      <c r="CA717" s="298" t="s">
        <v>142</v>
      </c>
      <c r="CB717" s="297">
        <v>122</v>
      </c>
      <c r="CC717" s="284">
        <f t="shared" si="46"/>
        <v>0</v>
      </c>
      <c r="CD717" s="295">
        <f t="shared" si="47"/>
        <v>26.52</v>
      </c>
      <c r="CE717" s="284">
        <f t="shared" si="48"/>
        <v>0</v>
      </c>
      <c r="CF717" s="295">
        <f t="shared" si="49"/>
        <v>1</v>
      </c>
      <c r="CG717" s="274" t="s">
        <v>876</v>
      </c>
      <c r="CH717" s="274" t="s">
        <v>268</v>
      </c>
      <c r="CI717" s="274" t="s">
        <v>268</v>
      </c>
      <c r="CJ717" s="298" t="s">
        <v>271</v>
      </c>
      <c r="CK717" s="297">
        <v>1</v>
      </c>
      <c r="CL717" s="274" t="s">
        <v>268</v>
      </c>
      <c r="CM717" s="274" t="s">
        <v>268</v>
      </c>
      <c r="CN717" s="274" t="s">
        <v>268</v>
      </c>
      <c r="CO717" s="274" t="s">
        <v>268</v>
      </c>
      <c r="CP717" s="274" t="s">
        <v>268</v>
      </c>
      <c r="CQ717" s="274" t="s">
        <v>268</v>
      </c>
      <c r="CR717" s="274" t="s">
        <v>877</v>
      </c>
      <c r="CS717" s="274">
        <v>27.36</v>
      </c>
      <c r="CT717" s="274" t="s">
        <v>268</v>
      </c>
      <c r="CU717" s="274">
        <v>27.36</v>
      </c>
      <c r="CV717" s="274">
        <v>365</v>
      </c>
      <c r="CW717" s="274" t="s">
        <v>878</v>
      </c>
      <c r="CX717" s="274" t="s">
        <v>835</v>
      </c>
      <c r="CY717" s="274" t="s">
        <v>836</v>
      </c>
      <c r="CZ717" s="274" t="s">
        <v>837</v>
      </c>
      <c r="DA717" s="274" t="s">
        <v>268</v>
      </c>
      <c r="DB717" s="274" t="s">
        <v>268</v>
      </c>
      <c r="DC717" s="274" t="s">
        <v>268</v>
      </c>
      <c r="DD717" s="274" t="s">
        <v>268</v>
      </c>
      <c r="DE717" s="274" t="s">
        <v>268</v>
      </c>
      <c r="DF717" s="274" t="s">
        <v>268</v>
      </c>
      <c r="DG717" s="299">
        <f>IFERROR(IF(CA717="D",IF(CK717="A dispo.",CD717*VLOOKUP('DATI INPUT'!$F$27,TARIFFE_UD,2,FALSE),CD717*VLOOKUP(CK717,TARIFFE_UD,2,FALSE)),CD717*VLOOKUP(CB717-100,TARIFFE_UND,2,FALSE)),0)</f>
        <v>16.335296892227895</v>
      </c>
      <c r="DH717" s="299">
        <f>IFERROR(IF(CA717="D",IF(CK717="A dispo.",CF717*VLOOKUP('DATI INPUT'!$F$27,TARIFFE_UD,3,FALSE),CF717*VLOOKUP(CK717,TARIFFE_UD,3,FALSE)),CF717*VLOOKUP(CB717-100,TARIFFE_UND,3,FALSE)),0)</f>
        <v>15.164853048114928</v>
      </c>
    </row>
    <row r="718" spans="1:112" x14ac:dyDescent="0.25">
      <c r="A718" s="274" t="s">
        <v>6074</v>
      </c>
      <c r="B718" s="274" t="s">
        <v>6065</v>
      </c>
      <c r="C718" s="274" t="s">
        <v>6075</v>
      </c>
      <c r="D718" s="274" t="s">
        <v>6067</v>
      </c>
      <c r="E718" s="274" t="s">
        <v>268</v>
      </c>
      <c r="F718" s="274" t="s">
        <v>156</v>
      </c>
      <c r="G718" s="274" t="s">
        <v>6068</v>
      </c>
      <c r="H718" s="274" t="s">
        <v>6005</v>
      </c>
      <c r="I718" s="274" t="s">
        <v>432</v>
      </c>
      <c r="J718" s="274" t="s">
        <v>156</v>
      </c>
      <c r="K718" s="274" t="s">
        <v>6069</v>
      </c>
      <c r="L718" s="274" t="s">
        <v>960</v>
      </c>
      <c r="M718" s="274" t="s">
        <v>6070</v>
      </c>
      <c r="N718" s="274" t="s">
        <v>984</v>
      </c>
      <c r="O718" s="274" t="s">
        <v>873</v>
      </c>
      <c r="P718" s="274" t="s">
        <v>613</v>
      </c>
      <c r="Q718" s="274" t="s">
        <v>277</v>
      </c>
      <c r="R718" s="274" t="s">
        <v>154</v>
      </c>
      <c r="S718" s="274" t="s">
        <v>268</v>
      </c>
      <c r="T718" s="274" t="s">
        <v>268</v>
      </c>
      <c r="U718" s="274" t="s">
        <v>268</v>
      </c>
      <c r="V718" s="274" t="s">
        <v>268</v>
      </c>
      <c r="W718" s="274" t="s">
        <v>6071</v>
      </c>
      <c r="X718" s="274" t="s">
        <v>613</v>
      </c>
      <c r="Y718" s="274" t="s">
        <v>277</v>
      </c>
      <c r="Z718" s="274" t="s">
        <v>268</v>
      </c>
      <c r="AA718" s="274" t="s">
        <v>268</v>
      </c>
      <c r="AB718" s="274" t="s">
        <v>268</v>
      </c>
      <c r="AC718" s="274" t="s">
        <v>268</v>
      </c>
      <c r="AD718" s="274" t="s">
        <v>268</v>
      </c>
      <c r="AE718" s="274" t="s">
        <v>287</v>
      </c>
      <c r="AF718" s="274" t="s">
        <v>1811</v>
      </c>
      <c r="AG718" s="274" t="s">
        <v>875</v>
      </c>
      <c r="AH718" s="274" t="s">
        <v>1812</v>
      </c>
      <c r="AI718" s="274" t="s">
        <v>746</v>
      </c>
      <c r="AJ718" s="274" t="s">
        <v>268</v>
      </c>
      <c r="AK718" s="274" t="s">
        <v>354</v>
      </c>
      <c r="AL718" s="274" t="s">
        <v>268</v>
      </c>
      <c r="AM718" s="274" t="s">
        <v>353</v>
      </c>
      <c r="AN718" s="274" t="s">
        <v>268</v>
      </c>
      <c r="AO718" s="274" t="s">
        <v>268</v>
      </c>
      <c r="AP718" s="274" t="s">
        <v>268</v>
      </c>
      <c r="AQ718" s="274" t="s">
        <v>268</v>
      </c>
      <c r="AR718" s="274" t="s">
        <v>268</v>
      </c>
      <c r="AS718" s="274" t="s">
        <v>268</v>
      </c>
      <c r="AT718" s="274" t="s">
        <v>268</v>
      </c>
      <c r="AU718" s="274" t="s">
        <v>268</v>
      </c>
      <c r="AV718" s="274" t="s">
        <v>268</v>
      </c>
      <c r="AW718" s="274" t="s">
        <v>268</v>
      </c>
      <c r="AX718" s="274" t="s">
        <v>268</v>
      </c>
      <c r="AY718" s="274" t="s">
        <v>268</v>
      </c>
      <c r="AZ718" s="274" t="s">
        <v>268</v>
      </c>
      <c r="BA718" s="274" t="s">
        <v>268</v>
      </c>
      <c r="BB718" s="274" t="s">
        <v>268</v>
      </c>
      <c r="BC718" s="274" t="s">
        <v>268</v>
      </c>
      <c r="BD718" s="274" t="s">
        <v>268</v>
      </c>
      <c r="BE718" s="274" t="s">
        <v>268</v>
      </c>
      <c r="BF718" s="274" t="s">
        <v>268</v>
      </c>
      <c r="BG718" s="274" t="s">
        <v>268</v>
      </c>
      <c r="BH718" s="274" t="s">
        <v>268</v>
      </c>
      <c r="BI718" s="274" t="s">
        <v>268</v>
      </c>
      <c r="BJ718" s="274" t="s">
        <v>268</v>
      </c>
      <c r="BK718" s="274" t="s">
        <v>268</v>
      </c>
      <c r="BL718" s="274" t="s">
        <v>268</v>
      </c>
      <c r="BM718" s="274" t="s">
        <v>268</v>
      </c>
      <c r="BN718" s="274" t="s">
        <v>268</v>
      </c>
      <c r="BO718" s="274" t="s">
        <v>268</v>
      </c>
      <c r="BP718" s="274" t="s">
        <v>268</v>
      </c>
      <c r="BQ718" s="274" t="s">
        <v>268</v>
      </c>
      <c r="BR718" s="274" t="s">
        <v>268</v>
      </c>
      <c r="BS718" s="274" t="s">
        <v>268</v>
      </c>
      <c r="BT718" s="274" t="s">
        <v>268</v>
      </c>
      <c r="BU718" s="274" t="s">
        <v>268</v>
      </c>
      <c r="BV718" s="274" t="s">
        <v>268</v>
      </c>
      <c r="BW718" s="274" t="s">
        <v>268</v>
      </c>
      <c r="BX718" s="274" t="s">
        <v>268</v>
      </c>
      <c r="BY718" s="295">
        <v>15.37</v>
      </c>
      <c r="BZ718" s="295">
        <v>15.37</v>
      </c>
      <c r="CA718" s="298" t="s">
        <v>142</v>
      </c>
      <c r="CB718" s="297">
        <v>123</v>
      </c>
      <c r="CC718" s="284">
        <f t="shared" si="46"/>
        <v>0</v>
      </c>
      <c r="CD718" s="295">
        <f t="shared" si="47"/>
        <v>15.37</v>
      </c>
      <c r="CE718" s="284">
        <f t="shared" si="48"/>
        <v>1</v>
      </c>
      <c r="CF718" s="295">
        <f t="shared" si="49"/>
        <v>0</v>
      </c>
      <c r="CG718" s="274" t="s">
        <v>1817</v>
      </c>
      <c r="CH718" s="274" t="s">
        <v>268</v>
      </c>
      <c r="CI718" s="274" t="s">
        <v>268</v>
      </c>
      <c r="CJ718" s="298" t="s">
        <v>271</v>
      </c>
      <c r="CK718" s="297">
        <v>1</v>
      </c>
      <c r="CL718" s="274" t="s">
        <v>268</v>
      </c>
      <c r="CM718" s="274" t="s">
        <v>268</v>
      </c>
      <c r="CN718" s="274" t="s">
        <v>268</v>
      </c>
      <c r="CO718" s="274" t="s">
        <v>268</v>
      </c>
      <c r="CP718" s="274" t="s">
        <v>268</v>
      </c>
      <c r="CQ718" s="274" t="s">
        <v>268</v>
      </c>
      <c r="CR718" s="274" t="s">
        <v>877</v>
      </c>
      <c r="CS718" s="274">
        <v>5.84</v>
      </c>
      <c r="CT718" s="274" t="s">
        <v>268</v>
      </c>
      <c r="CU718" s="274">
        <v>5.84</v>
      </c>
      <c r="CV718" s="274">
        <v>365</v>
      </c>
      <c r="CW718" s="274" t="s">
        <v>878</v>
      </c>
      <c r="CX718" s="274" t="s">
        <v>835</v>
      </c>
      <c r="CY718" s="274" t="s">
        <v>836</v>
      </c>
      <c r="CZ718" s="274" t="s">
        <v>837</v>
      </c>
      <c r="DA718" s="274" t="s">
        <v>268</v>
      </c>
      <c r="DB718" s="274" t="s">
        <v>268</v>
      </c>
      <c r="DC718" s="274" t="s">
        <v>268</v>
      </c>
      <c r="DD718" s="274" t="s">
        <v>268</v>
      </c>
      <c r="DE718" s="274" t="s">
        <v>268</v>
      </c>
      <c r="DF718" s="274" t="s">
        <v>268</v>
      </c>
      <c r="DG718" s="299">
        <f>IFERROR(IF(CA718="D",IF(CK718="A dispo.",CD718*VLOOKUP('DATI INPUT'!$F$27,TARIFFE_UD,2,FALSE),CD718*VLOOKUP(CK718,TARIFFE_UD,2,FALSE)),CD718*VLOOKUP(CB718-100,TARIFFE_UND,2,FALSE)),0)</f>
        <v>9.4673270450053817</v>
      </c>
      <c r="DH718" s="299">
        <f>IFERROR(IF(CA718="D",IF(CK718="A dispo.",CF718*VLOOKUP('DATI INPUT'!$F$27,TARIFFE_UD,3,FALSE),CF718*VLOOKUP(CK718,TARIFFE_UD,3,FALSE)),CF718*VLOOKUP(CB718-100,TARIFFE_UND,3,FALSE)),0)</f>
        <v>0</v>
      </c>
    </row>
    <row r="719" spans="1:112" hidden="1" x14ac:dyDescent="0.25">
      <c r="A719" s="274" t="s">
        <v>6076</v>
      </c>
      <c r="B719" s="274" t="s">
        <v>6077</v>
      </c>
      <c r="C719" s="274" t="s">
        <v>6078</v>
      </c>
      <c r="D719" s="274" t="s">
        <v>6079</v>
      </c>
      <c r="E719" s="274" t="s">
        <v>268</v>
      </c>
      <c r="F719" s="274" t="s">
        <v>156</v>
      </c>
      <c r="G719" s="274" t="s">
        <v>6080</v>
      </c>
      <c r="H719" s="274" t="s">
        <v>1763</v>
      </c>
      <c r="I719" s="274" t="s">
        <v>281</v>
      </c>
      <c r="J719" s="274" t="s">
        <v>156</v>
      </c>
      <c r="K719" s="274" t="s">
        <v>6081</v>
      </c>
      <c r="L719" s="274" t="s">
        <v>871</v>
      </c>
      <c r="M719" s="274" t="s">
        <v>5237</v>
      </c>
      <c r="N719" s="274" t="s">
        <v>984</v>
      </c>
      <c r="O719" s="274" t="s">
        <v>873</v>
      </c>
      <c r="P719" s="274" t="s">
        <v>1847</v>
      </c>
      <c r="Q719" s="274" t="s">
        <v>2245</v>
      </c>
      <c r="R719" s="274" t="s">
        <v>268</v>
      </c>
      <c r="S719" s="274" t="s">
        <v>268</v>
      </c>
      <c r="T719" s="274" t="s">
        <v>268</v>
      </c>
      <c r="U719" s="274" t="s">
        <v>268</v>
      </c>
      <c r="V719" s="274" t="s">
        <v>268</v>
      </c>
      <c r="W719" s="274" t="s">
        <v>6082</v>
      </c>
      <c r="X719" s="274" t="s">
        <v>1847</v>
      </c>
      <c r="Y719" s="274" t="s">
        <v>368</v>
      </c>
      <c r="Z719" s="274" t="s">
        <v>268</v>
      </c>
      <c r="AA719" s="274" t="s">
        <v>268</v>
      </c>
      <c r="AB719" s="274" t="s">
        <v>268</v>
      </c>
      <c r="AC719" s="274" t="s">
        <v>268</v>
      </c>
      <c r="AD719" s="274" t="s">
        <v>268</v>
      </c>
      <c r="AE719" s="274" t="s">
        <v>268</v>
      </c>
      <c r="AF719" s="274" t="s">
        <v>268</v>
      </c>
      <c r="AG719" s="274" t="s">
        <v>268</v>
      </c>
      <c r="AH719" s="274" t="s">
        <v>268</v>
      </c>
      <c r="AI719" s="274" t="s">
        <v>268</v>
      </c>
      <c r="AJ719" s="274" t="s">
        <v>268</v>
      </c>
      <c r="AK719" s="274" t="s">
        <v>268</v>
      </c>
      <c r="AL719" s="274" t="s">
        <v>268</v>
      </c>
      <c r="AM719" s="274" t="s">
        <v>268</v>
      </c>
      <c r="AN719" s="274" t="s">
        <v>268</v>
      </c>
      <c r="AO719" s="274" t="s">
        <v>268</v>
      </c>
      <c r="AP719" s="274" t="s">
        <v>268</v>
      </c>
      <c r="AQ719" s="274" t="s">
        <v>268</v>
      </c>
      <c r="AR719" s="274" t="s">
        <v>268</v>
      </c>
      <c r="AS719" s="274" t="s">
        <v>268</v>
      </c>
      <c r="AT719" s="274" t="s">
        <v>268</v>
      </c>
      <c r="AU719" s="274" t="s">
        <v>268</v>
      </c>
      <c r="AV719" s="274" t="s">
        <v>268</v>
      </c>
      <c r="AW719" s="274" t="s">
        <v>268</v>
      </c>
      <c r="AX719" s="274" t="s">
        <v>268</v>
      </c>
      <c r="AY719" s="274" t="s">
        <v>268</v>
      </c>
      <c r="AZ719" s="274" t="s">
        <v>268</v>
      </c>
      <c r="BA719" s="274" t="s">
        <v>268</v>
      </c>
      <c r="BB719" s="274" t="s">
        <v>268</v>
      </c>
      <c r="BC719" s="274" t="s">
        <v>268</v>
      </c>
      <c r="BD719" s="274" t="s">
        <v>268</v>
      </c>
      <c r="BE719" s="274" t="s">
        <v>268</v>
      </c>
      <c r="BF719" s="274" t="s">
        <v>268</v>
      </c>
      <c r="BG719" s="274" t="s">
        <v>268</v>
      </c>
      <c r="BH719" s="274" t="s">
        <v>268</v>
      </c>
      <c r="BI719" s="274" t="s">
        <v>268</v>
      </c>
      <c r="BJ719" s="274" t="s">
        <v>268</v>
      </c>
      <c r="BK719" s="274" t="s">
        <v>268</v>
      </c>
      <c r="BL719" s="274" t="s">
        <v>268</v>
      </c>
      <c r="BM719" s="274" t="s">
        <v>268</v>
      </c>
      <c r="BN719" s="274" t="s">
        <v>268</v>
      </c>
      <c r="BO719" s="274" t="s">
        <v>268</v>
      </c>
      <c r="BP719" s="274" t="s">
        <v>268</v>
      </c>
      <c r="BQ719" s="274" t="s">
        <v>268</v>
      </c>
      <c r="BR719" s="274" t="s">
        <v>268</v>
      </c>
      <c r="BS719" s="274" t="s">
        <v>268</v>
      </c>
      <c r="BT719" s="274" t="s">
        <v>268</v>
      </c>
      <c r="BU719" s="274" t="s">
        <v>268</v>
      </c>
      <c r="BV719" s="274" t="s">
        <v>268</v>
      </c>
      <c r="BW719" s="274" t="s">
        <v>268</v>
      </c>
      <c r="BX719" s="274" t="s">
        <v>268</v>
      </c>
      <c r="BY719" s="295">
        <v>91</v>
      </c>
      <c r="BZ719" s="295">
        <v>91</v>
      </c>
      <c r="CA719" s="298" t="s">
        <v>143</v>
      </c>
      <c r="CB719" s="297">
        <v>117</v>
      </c>
      <c r="CC719" s="284">
        <f t="shared" si="46"/>
        <v>0</v>
      </c>
      <c r="CD719" s="295">
        <f t="shared" si="47"/>
        <v>91</v>
      </c>
      <c r="CE719" s="284">
        <f t="shared" si="48"/>
        <v>0</v>
      </c>
      <c r="CF719" s="295">
        <f t="shared" si="49"/>
        <v>91</v>
      </c>
      <c r="CG719" s="274" t="s">
        <v>392</v>
      </c>
      <c r="CH719" s="274" t="s">
        <v>268</v>
      </c>
      <c r="CI719" s="274" t="s">
        <v>268</v>
      </c>
      <c r="CJ719" s="298" t="s">
        <v>268</v>
      </c>
      <c r="CL719" s="274" t="s">
        <v>268</v>
      </c>
      <c r="CM719" s="274" t="s">
        <v>268</v>
      </c>
      <c r="CN719" s="274" t="s">
        <v>268</v>
      </c>
      <c r="CO719" s="274" t="s">
        <v>268</v>
      </c>
      <c r="CP719" s="274" t="s">
        <v>268</v>
      </c>
      <c r="CQ719" s="274" t="s">
        <v>6083</v>
      </c>
      <c r="CR719" s="274" t="s">
        <v>877</v>
      </c>
      <c r="CS719" s="274">
        <v>471.38</v>
      </c>
      <c r="CT719" s="274" t="s">
        <v>268</v>
      </c>
      <c r="CU719" s="274">
        <v>471.38</v>
      </c>
      <c r="CV719" s="274">
        <v>365</v>
      </c>
      <c r="CW719" s="274" t="s">
        <v>878</v>
      </c>
      <c r="CX719" s="274" t="s">
        <v>835</v>
      </c>
      <c r="CY719" s="274" t="s">
        <v>836</v>
      </c>
      <c r="CZ719" s="274" t="s">
        <v>837</v>
      </c>
      <c r="DA719" s="274" t="s">
        <v>268</v>
      </c>
      <c r="DB719" s="274" t="s">
        <v>268</v>
      </c>
      <c r="DC719" s="274" t="s">
        <v>268</v>
      </c>
      <c r="DD719" s="274" t="s">
        <v>268</v>
      </c>
      <c r="DE719" s="274" t="s">
        <v>268</v>
      </c>
      <c r="DF719" s="274" t="s">
        <v>268</v>
      </c>
      <c r="DG719" s="299">
        <f>IFERROR(IF(CA719="D",IF(CK719="A dispo.",CD719*VLOOKUP('DATI INPUT'!$F$27,TARIFFE_UD,2,FALSE),CD719*VLOOKUP(CK719,TARIFFE_UD,2,FALSE)),CD719*VLOOKUP(CB719-100,TARIFFE_UND,2,FALSE)),0)</f>
        <v>96.169467672962057</v>
      </c>
      <c r="DH719" s="299">
        <f>IFERROR(IF(CA719="D",IF(CK719="A dispo.",CF719*VLOOKUP('DATI INPUT'!$F$27,TARIFFE_UD,3,FALSE),CF719*VLOOKUP(CK719,TARIFFE_UD,3,FALSE)),CF719*VLOOKUP(CB719-100,TARIFFE_UND,3,FALSE)),0)</f>
        <v>347.45421859391161</v>
      </c>
    </row>
    <row r="720" spans="1:112" x14ac:dyDescent="0.25">
      <c r="A720" s="274" t="s">
        <v>6084</v>
      </c>
      <c r="B720" s="274" t="s">
        <v>6085</v>
      </c>
      <c r="C720" s="274" t="s">
        <v>6086</v>
      </c>
      <c r="D720" s="274" t="s">
        <v>6087</v>
      </c>
      <c r="E720" s="274" t="s">
        <v>268</v>
      </c>
      <c r="F720" s="274" t="s">
        <v>156</v>
      </c>
      <c r="G720" s="274" t="s">
        <v>6088</v>
      </c>
      <c r="H720" s="274" t="s">
        <v>6005</v>
      </c>
      <c r="I720" s="274" t="s">
        <v>6089</v>
      </c>
      <c r="J720" s="274" t="s">
        <v>156</v>
      </c>
      <c r="K720" s="274" t="s">
        <v>6090</v>
      </c>
      <c r="L720" s="274" t="s">
        <v>984</v>
      </c>
      <c r="M720" s="274" t="s">
        <v>6091</v>
      </c>
      <c r="N720" s="274" t="s">
        <v>984</v>
      </c>
      <c r="O720" s="274" t="s">
        <v>873</v>
      </c>
      <c r="P720" s="274" t="s">
        <v>1934</v>
      </c>
      <c r="Q720" s="274" t="s">
        <v>315</v>
      </c>
      <c r="R720" s="274" t="s">
        <v>268</v>
      </c>
      <c r="S720" s="274" t="s">
        <v>268</v>
      </c>
      <c r="T720" s="274" t="s">
        <v>268</v>
      </c>
      <c r="U720" s="274" t="s">
        <v>268</v>
      </c>
      <c r="V720" s="274" t="s">
        <v>268</v>
      </c>
      <c r="W720" s="274" t="s">
        <v>6091</v>
      </c>
      <c r="X720" s="274" t="s">
        <v>1934</v>
      </c>
      <c r="Y720" s="274" t="s">
        <v>315</v>
      </c>
      <c r="Z720" s="274" t="s">
        <v>268</v>
      </c>
      <c r="AA720" s="274" t="s">
        <v>268</v>
      </c>
      <c r="AB720" s="274" t="s">
        <v>268</v>
      </c>
      <c r="AC720" s="274" t="s">
        <v>268</v>
      </c>
      <c r="AD720" s="274" t="s">
        <v>268</v>
      </c>
      <c r="AE720" s="274" t="s">
        <v>287</v>
      </c>
      <c r="AF720" s="274" t="s">
        <v>1811</v>
      </c>
      <c r="AG720" s="274" t="s">
        <v>875</v>
      </c>
      <c r="AH720" s="274" t="s">
        <v>1935</v>
      </c>
      <c r="AI720" s="274" t="s">
        <v>6092</v>
      </c>
      <c r="AJ720" s="274" t="s">
        <v>268</v>
      </c>
      <c r="AK720" s="274" t="s">
        <v>413</v>
      </c>
      <c r="AL720" s="274" t="s">
        <v>268</v>
      </c>
      <c r="AM720" s="274" t="s">
        <v>355</v>
      </c>
      <c r="AN720" s="274" t="s">
        <v>268</v>
      </c>
      <c r="AO720" s="274" t="s">
        <v>268</v>
      </c>
      <c r="AP720" s="274" t="s">
        <v>268</v>
      </c>
      <c r="AQ720" s="274" t="s">
        <v>268</v>
      </c>
      <c r="AR720" s="274" t="s">
        <v>268</v>
      </c>
      <c r="AS720" s="274" t="s">
        <v>268</v>
      </c>
      <c r="AT720" s="274" t="s">
        <v>268</v>
      </c>
      <c r="AU720" s="274" t="s">
        <v>268</v>
      </c>
      <c r="AV720" s="274" t="s">
        <v>268</v>
      </c>
      <c r="AW720" s="274" t="s">
        <v>268</v>
      </c>
      <c r="AX720" s="274" t="s">
        <v>268</v>
      </c>
      <c r="AY720" s="274" t="s">
        <v>268</v>
      </c>
      <c r="AZ720" s="274" t="s">
        <v>268</v>
      </c>
      <c r="BA720" s="274" t="s">
        <v>268</v>
      </c>
      <c r="BB720" s="274" t="s">
        <v>268</v>
      </c>
      <c r="BC720" s="274" t="s">
        <v>268</v>
      </c>
      <c r="BD720" s="274" t="s">
        <v>268</v>
      </c>
      <c r="BE720" s="274" t="s">
        <v>268</v>
      </c>
      <c r="BF720" s="274" t="s">
        <v>268</v>
      </c>
      <c r="BG720" s="274" t="s">
        <v>268</v>
      </c>
      <c r="BH720" s="274" t="s">
        <v>268</v>
      </c>
      <c r="BI720" s="274" t="s">
        <v>268</v>
      </c>
      <c r="BJ720" s="274" t="s">
        <v>268</v>
      </c>
      <c r="BK720" s="274" t="s">
        <v>268</v>
      </c>
      <c r="BL720" s="274" t="s">
        <v>268</v>
      </c>
      <c r="BM720" s="274" t="s">
        <v>268</v>
      </c>
      <c r="BN720" s="274" t="s">
        <v>268</v>
      </c>
      <c r="BO720" s="274" t="s">
        <v>268</v>
      </c>
      <c r="BP720" s="274" t="s">
        <v>268</v>
      </c>
      <c r="BQ720" s="274" t="s">
        <v>268</v>
      </c>
      <c r="BR720" s="274" t="s">
        <v>268</v>
      </c>
      <c r="BS720" s="274" t="s">
        <v>268</v>
      </c>
      <c r="BT720" s="274" t="s">
        <v>268</v>
      </c>
      <c r="BU720" s="274" t="s">
        <v>268</v>
      </c>
      <c r="BV720" s="274" t="s">
        <v>268</v>
      </c>
      <c r="BW720" s="274" t="s">
        <v>268</v>
      </c>
      <c r="BX720" s="274" t="s">
        <v>268</v>
      </c>
      <c r="BY720" s="295">
        <v>84.49</v>
      </c>
      <c r="BZ720" s="295">
        <v>84.49</v>
      </c>
      <c r="CA720" s="298" t="s">
        <v>142</v>
      </c>
      <c r="CB720" s="297">
        <v>122</v>
      </c>
      <c r="CC720" s="284">
        <f t="shared" si="46"/>
        <v>0</v>
      </c>
      <c r="CD720" s="295">
        <f t="shared" si="47"/>
        <v>84.49</v>
      </c>
      <c r="CE720" s="284">
        <f t="shared" si="48"/>
        <v>0</v>
      </c>
      <c r="CF720" s="295">
        <f t="shared" si="49"/>
        <v>1</v>
      </c>
      <c r="CG720" s="274" t="s">
        <v>876</v>
      </c>
      <c r="CH720" s="274" t="s">
        <v>268</v>
      </c>
      <c r="CI720" s="274" t="s">
        <v>268</v>
      </c>
      <c r="CJ720" s="298" t="s">
        <v>271</v>
      </c>
      <c r="CK720" s="297">
        <v>1</v>
      </c>
      <c r="CL720" s="274" t="s">
        <v>268</v>
      </c>
      <c r="CM720" s="274" t="s">
        <v>268</v>
      </c>
      <c r="CN720" s="274" t="s">
        <v>268</v>
      </c>
      <c r="CO720" s="274" t="s">
        <v>268</v>
      </c>
      <c r="CP720" s="274" t="s">
        <v>268</v>
      </c>
      <c r="CQ720" s="274" t="s">
        <v>268</v>
      </c>
      <c r="CR720" s="274" t="s">
        <v>877</v>
      </c>
      <c r="CS720" s="274">
        <v>49.39</v>
      </c>
      <c r="CT720" s="274" t="s">
        <v>268</v>
      </c>
      <c r="CU720" s="274">
        <v>49.39</v>
      </c>
      <c r="CV720" s="274">
        <v>365</v>
      </c>
      <c r="CW720" s="274" t="s">
        <v>878</v>
      </c>
      <c r="CX720" s="274" t="s">
        <v>835</v>
      </c>
      <c r="CY720" s="274" t="s">
        <v>836</v>
      </c>
      <c r="CZ720" s="274" t="s">
        <v>837</v>
      </c>
      <c r="DA720" s="274" t="s">
        <v>268</v>
      </c>
      <c r="DB720" s="274" t="s">
        <v>268</v>
      </c>
      <c r="DC720" s="274" t="s">
        <v>268</v>
      </c>
      <c r="DD720" s="274" t="s">
        <v>268</v>
      </c>
      <c r="DE720" s="274" t="s">
        <v>268</v>
      </c>
      <c r="DF720" s="274" t="s">
        <v>268</v>
      </c>
      <c r="DG720" s="299">
        <f>IFERROR(IF(CA720="D",IF(CK720="A dispo.",CD720*VLOOKUP('DATI INPUT'!$F$27,TARIFFE_UD,2,FALSE),CD720*VLOOKUP(CK720,TARIFFE_UD,2,FALSE)),CD720*VLOOKUP(CB720-100,TARIFFE_UND,2,FALSE)),0)</f>
        <v>52.042580483572202</v>
      </c>
      <c r="DH720" s="299">
        <f>IFERROR(IF(CA720="D",IF(CK720="A dispo.",CF720*VLOOKUP('DATI INPUT'!$F$27,TARIFFE_UD,3,FALSE),CF720*VLOOKUP(CK720,TARIFFE_UD,3,FALSE)),CF720*VLOOKUP(CB720-100,TARIFFE_UND,3,FALSE)),0)</f>
        <v>15.164853048114928</v>
      </c>
    </row>
    <row r="721" spans="1:112" x14ac:dyDescent="0.25">
      <c r="A721" s="274" t="s">
        <v>6093</v>
      </c>
      <c r="B721" s="274" t="s">
        <v>6085</v>
      </c>
      <c r="C721" s="274" t="s">
        <v>6094</v>
      </c>
      <c r="D721" s="274" t="s">
        <v>6087</v>
      </c>
      <c r="E721" s="274" t="s">
        <v>268</v>
      </c>
      <c r="F721" s="274" t="s">
        <v>156</v>
      </c>
      <c r="G721" s="274" t="s">
        <v>6088</v>
      </c>
      <c r="H721" s="274" t="s">
        <v>6005</v>
      </c>
      <c r="I721" s="274" t="s">
        <v>6089</v>
      </c>
      <c r="J721" s="274" t="s">
        <v>156</v>
      </c>
      <c r="K721" s="274" t="s">
        <v>6090</v>
      </c>
      <c r="L721" s="274" t="s">
        <v>984</v>
      </c>
      <c r="M721" s="274" t="s">
        <v>6091</v>
      </c>
      <c r="N721" s="274" t="s">
        <v>984</v>
      </c>
      <c r="O721" s="274" t="s">
        <v>873</v>
      </c>
      <c r="P721" s="274" t="s">
        <v>1934</v>
      </c>
      <c r="Q721" s="274" t="s">
        <v>315</v>
      </c>
      <c r="R721" s="274" t="s">
        <v>268</v>
      </c>
      <c r="S721" s="274" t="s">
        <v>268</v>
      </c>
      <c r="T721" s="274" t="s">
        <v>268</v>
      </c>
      <c r="U721" s="274" t="s">
        <v>268</v>
      </c>
      <c r="V721" s="274" t="s">
        <v>268</v>
      </c>
      <c r="W721" s="274" t="s">
        <v>6091</v>
      </c>
      <c r="X721" s="274" t="s">
        <v>1934</v>
      </c>
      <c r="Y721" s="274" t="s">
        <v>315</v>
      </c>
      <c r="Z721" s="274" t="s">
        <v>268</v>
      </c>
      <c r="AA721" s="274" t="s">
        <v>268</v>
      </c>
      <c r="AB721" s="274" t="s">
        <v>268</v>
      </c>
      <c r="AC721" s="274" t="s">
        <v>268</v>
      </c>
      <c r="AD721" s="274" t="s">
        <v>268</v>
      </c>
      <c r="AE721" s="274" t="s">
        <v>287</v>
      </c>
      <c r="AF721" s="274" t="s">
        <v>1811</v>
      </c>
      <c r="AG721" s="274" t="s">
        <v>875</v>
      </c>
      <c r="AH721" s="274" t="s">
        <v>1935</v>
      </c>
      <c r="AI721" s="274" t="s">
        <v>6092</v>
      </c>
      <c r="AJ721" s="274" t="s">
        <v>268</v>
      </c>
      <c r="AK721" s="274" t="s">
        <v>375</v>
      </c>
      <c r="AL721" s="274" t="s">
        <v>268</v>
      </c>
      <c r="AM721" s="274" t="s">
        <v>353</v>
      </c>
      <c r="AN721" s="274" t="s">
        <v>268</v>
      </c>
      <c r="AO721" s="274" t="s">
        <v>268</v>
      </c>
      <c r="AP721" s="274" t="s">
        <v>268</v>
      </c>
      <c r="AQ721" s="274" t="s">
        <v>268</v>
      </c>
      <c r="AR721" s="274" t="s">
        <v>268</v>
      </c>
      <c r="AS721" s="274" t="s">
        <v>268</v>
      </c>
      <c r="AT721" s="274" t="s">
        <v>268</v>
      </c>
      <c r="AU721" s="274" t="s">
        <v>268</v>
      </c>
      <c r="AV721" s="274" t="s">
        <v>268</v>
      </c>
      <c r="AW721" s="274" t="s">
        <v>268</v>
      </c>
      <c r="AX721" s="274" t="s">
        <v>268</v>
      </c>
      <c r="AY721" s="274" t="s">
        <v>268</v>
      </c>
      <c r="AZ721" s="274" t="s">
        <v>268</v>
      </c>
      <c r="BA721" s="274" t="s">
        <v>268</v>
      </c>
      <c r="BB721" s="274" t="s">
        <v>268</v>
      </c>
      <c r="BC721" s="274" t="s">
        <v>268</v>
      </c>
      <c r="BD721" s="274" t="s">
        <v>268</v>
      </c>
      <c r="BE721" s="274" t="s">
        <v>268</v>
      </c>
      <c r="BF721" s="274" t="s">
        <v>268</v>
      </c>
      <c r="BG721" s="274" t="s">
        <v>268</v>
      </c>
      <c r="BH721" s="274" t="s">
        <v>268</v>
      </c>
      <c r="BI721" s="274" t="s">
        <v>268</v>
      </c>
      <c r="BJ721" s="274" t="s">
        <v>268</v>
      </c>
      <c r="BK721" s="274" t="s">
        <v>268</v>
      </c>
      <c r="BL721" s="274" t="s">
        <v>268</v>
      </c>
      <c r="BM721" s="274" t="s">
        <v>268</v>
      </c>
      <c r="BN721" s="274" t="s">
        <v>268</v>
      </c>
      <c r="BO721" s="274" t="s">
        <v>268</v>
      </c>
      <c r="BP721" s="274" t="s">
        <v>268</v>
      </c>
      <c r="BQ721" s="274" t="s">
        <v>268</v>
      </c>
      <c r="BR721" s="274" t="s">
        <v>268</v>
      </c>
      <c r="BS721" s="274" t="s">
        <v>268</v>
      </c>
      <c r="BT721" s="274" t="s">
        <v>268</v>
      </c>
      <c r="BU721" s="274" t="s">
        <v>268</v>
      </c>
      <c r="BV721" s="274" t="s">
        <v>268</v>
      </c>
      <c r="BW721" s="274" t="s">
        <v>268</v>
      </c>
      <c r="BX721" s="274" t="s">
        <v>268</v>
      </c>
      <c r="BY721" s="295">
        <v>25.08</v>
      </c>
      <c r="BZ721" s="295">
        <v>25.08</v>
      </c>
      <c r="CA721" s="298" t="s">
        <v>142</v>
      </c>
      <c r="CB721" s="297">
        <v>123</v>
      </c>
      <c r="CC721" s="284">
        <f t="shared" si="46"/>
        <v>0</v>
      </c>
      <c r="CD721" s="295">
        <f t="shared" si="47"/>
        <v>25.08</v>
      </c>
      <c r="CE721" s="284">
        <f t="shared" si="48"/>
        <v>1</v>
      </c>
      <c r="CF721" s="295">
        <f t="shared" si="49"/>
        <v>0</v>
      </c>
      <c r="CG721" s="274" t="s">
        <v>1817</v>
      </c>
      <c r="CH721" s="274" t="s">
        <v>268</v>
      </c>
      <c r="CI721" s="274" t="s">
        <v>268</v>
      </c>
      <c r="CJ721" s="298" t="s">
        <v>271</v>
      </c>
      <c r="CK721" s="297">
        <v>1</v>
      </c>
      <c r="CL721" s="274" t="s">
        <v>268</v>
      </c>
      <c r="CM721" s="274" t="s">
        <v>268</v>
      </c>
      <c r="CN721" s="274" t="s">
        <v>268</v>
      </c>
      <c r="CO721" s="274" t="s">
        <v>268</v>
      </c>
      <c r="CP721" s="274" t="s">
        <v>268</v>
      </c>
      <c r="CQ721" s="274" t="s">
        <v>268</v>
      </c>
      <c r="CR721" s="274" t="s">
        <v>877</v>
      </c>
      <c r="CS721" s="274">
        <v>9.5299999999999994</v>
      </c>
      <c r="CT721" s="274" t="s">
        <v>268</v>
      </c>
      <c r="CU721" s="274">
        <v>9.5299999999999994</v>
      </c>
      <c r="CV721" s="274">
        <v>365</v>
      </c>
      <c r="CW721" s="274" t="s">
        <v>878</v>
      </c>
      <c r="CX721" s="274" t="s">
        <v>835</v>
      </c>
      <c r="CY721" s="274" t="s">
        <v>836</v>
      </c>
      <c r="CZ721" s="274" t="s">
        <v>837</v>
      </c>
      <c r="DA721" s="274" t="s">
        <v>268</v>
      </c>
      <c r="DB721" s="274" t="s">
        <v>268</v>
      </c>
      <c r="DC721" s="274" t="s">
        <v>268</v>
      </c>
      <c r="DD721" s="274" t="s">
        <v>268</v>
      </c>
      <c r="DE721" s="274" t="s">
        <v>268</v>
      </c>
      <c r="DF721" s="274" t="s">
        <v>268</v>
      </c>
      <c r="DG721" s="299">
        <f>IFERROR(IF(CA721="D",IF(CK721="A dispo.",CD721*VLOOKUP('DATI INPUT'!$F$27,TARIFFE_UD,2,FALSE),CD721*VLOOKUP(CK721,TARIFFE_UD,2,FALSE)),CD721*VLOOKUP(CB721-100,TARIFFE_UND,2,FALSE)),0)</f>
        <v>15.448312445591085</v>
      </c>
      <c r="DH721" s="299">
        <f>IFERROR(IF(CA721="D",IF(CK721="A dispo.",CF721*VLOOKUP('DATI INPUT'!$F$27,TARIFFE_UD,3,FALSE),CF721*VLOOKUP(CK721,TARIFFE_UD,3,FALSE)),CF721*VLOOKUP(CB721-100,TARIFFE_UND,3,FALSE)),0)</f>
        <v>0</v>
      </c>
    </row>
    <row r="722" spans="1:112" x14ac:dyDescent="0.25">
      <c r="A722" s="274" t="s">
        <v>6095</v>
      </c>
      <c r="B722" s="274" t="s">
        <v>6085</v>
      </c>
      <c r="C722" s="274" t="s">
        <v>1482</v>
      </c>
      <c r="D722" s="274" t="s">
        <v>6087</v>
      </c>
      <c r="E722" s="274" t="s">
        <v>268</v>
      </c>
      <c r="F722" s="274" t="s">
        <v>156</v>
      </c>
      <c r="G722" s="274" t="s">
        <v>6088</v>
      </c>
      <c r="H722" s="274" t="s">
        <v>6005</v>
      </c>
      <c r="I722" s="274" t="s">
        <v>6089</v>
      </c>
      <c r="J722" s="274" t="s">
        <v>156</v>
      </c>
      <c r="K722" s="274" t="s">
        <v>6090</v>
      </c>
      <c r="L722" s="274" t="s">
        <v>984</v>
      </c>
      <c r="M722" s="274" t="s">
        <v>6091</v>
      </c>
      <c r="N722" s="274" t="s">
        <v>984</v>
      </c>
      <c r="O722" s="274" t="s">
        <v>873</v>
      </c>
      <c r="P722" s="274" t="s">
        <v>1934</v>
      </c>
      <c r="Q722" s="274" t="s">
        <v>315</v>
      </c>
      <c r="R722" s="274" t="s">
        <v>268</v>
      </c>
      <c r="S722" s="274" t="s">
        <v>268</v>
      </c>
      <c r="T722" s="274" t="s">
        <v>268</v>
      </c>
      <c r="U722" s="274" t="s">
        <v>268</v>
      </c>
      <c r="V722" s="274" t="s">
        <v>268</v>
      </c>
      <c r="W722" s="274" t="s">
        <v>6091</v>
      </c>
      <c r="X722" s="274" t="s">
        <v>1934</v>
      </c>
      <c r="Y722" s="274" t="s">
        <v>315</v>
      </c>
      <c r="Z722" s="274" t="s">
        <v>268</v>
      </c>
      <c r="AA722" s="274" t="s">
        <v>268</v>
      </c>
      <c r="AB722" s="274" t="s">
        <v>268</v>
      </c>
      <c r="AC722" s="274" t="s">
        <v>268</v>
      </c>
      <c r="AD722" s="274" t="s">
        <v>268</v>
      </c>
      <c r="AE722" s="274" t="s">
        <v>287</v>
      </c>
      <c r="AF722" s="274" t="s">
        <v>1811</v>
      </c>
      <c r="AG722" s="274" t="s">
        <v>875</v>
      </c>
      <c r="AH722" s="274" t="s">
        <v>1935</v>
      </c>
      <c r="AI722" s="274" t="s">
        <v>6092</v>
      </c>
      <c r="AJ722" s="274" t="s">
        <v>268</v>
      </c>
      <c r="AK722" s="274" t="s">
        <v>375</v>
      </c>
      <c r="AL722" s="274" t="s">
        <v>268</v>
      </c>
      <c r="AM722" s="274" t="s">
        <v>353</v>
      </c>
      <c r="AN722" s="274" t="s">
        <v>268</v>
      </c>
      <c r="AO722" s="274" t="s">
        <v>268</v>
      </c>
      <c r="AP722" s="274" t="s">
        <v>268</v>
      </c>
      <c r="AQ722" s="274" t="s">
        <v>268</v>
      </c>
      <c r="AR722" s="274" t="s">
        <v>268</v>
      </c>
      <c r="AS722" s="274" t="s">
        <v>268</v>
      </c>
      <c r="AT722" s="274" t="s">
        <v>268</v>
      </c>
      <c r="AU722" s="274" t="s">
        <v>268</v>
      </c>
      <c r="AV722" s="274" t="s">
        <v>268</v>
      </c>
      <c r="AW722" s="274" t="s">
        <v>268</v>
      </c>
      <c r="AX722" s="274" t="s">
        <v>268</v>
      </c>
      <c r="AY722" s="274" t="s">
        <v>268</v>
      </c>
      <c r="AZ722" s="274" t="s">
        <v>268</v>
      </c>
      <c r="BA722" s="274" t="s">
        <v>268</v>
      </c>
      <c r="BB722" s="274" t="s">
        <v>268</v>
      </c>
      <c r="BC722" s="274" t="s">
        <v>268</v>
      </c>
      <c r="BD722" s="274" t="s">
        <v>268</v>
      </c>
      <c r="BE722" s="274" t="s">
        <v>268</v>
      </c>
      <c r="BF722" s="274" t="s">
        <v>268</v>
      </c>
      <c r="BG722" s="274" t="s">
        <v>268</v>
      </c>
      <c r="BH722" s="274" t="s">
        <v>268</v>
      </c>
      <c r="BI722" s="274" t="s">
        <v>268</v>
      </c>
      <c r="BJ722" s="274" t="s">
        <v>268</v>
      </c>
      <c r="BK722" s="274" t="s">
        <v>268</v>
      </c>
      <c r="BL722" s="274" t="s">
        <v>268</v>
      </c>
      <c r="BM722" s="274" t="s">
        <v>268</v>
      </c>
      <c r="BN722" s="274" t="s">
        <v>268</v>
      </c>
      <c r="BO722" s="274" t="s">
        <v>268</v>
      </c>
      <c r="BP722" s="274" t="s">
        <v>268</v>
      </c>
      <c r="BQ722" s="274" t="s">
        <v>268</v>
      </c>
      <c r="BR722" s="274" t="s">
        <v>268</v>
      </c>
      <c r="BS722" s="274" t="s">
        <v>268</v>
      </c>
      <c r="BT722" s="274" t="s">
        <v>268</v>
      </c>
      <c r="BU722" s="274" t="s">
        <v>268</v>
      </c>
      <c r="BV722" s="274" t="s">
        <v>268</v>
      </c>
      <c r="BW722" s="274" t="s">
        <v>268</v>
      </c>
      <c r="BX722" s="274" t="s">
        <v>268</v>
      </c>
      <c r="BY722" s="295">
        <v>10.4</v>
      </c>
      <c r="BZ722" s="295">
        <v>10.4</v>
      </c>
      <c r="CA722" s="298" t="s">
        <v>142</v>
      </c>
      <c r="CB722" s="297">
        <v>123</v>
      </c>
      <c r="CC722" s="284">
        <f t="shared" si="46"/>
        <v>0</v>
      </c>
      <c r="CD722" s="295">
        <f t="shared" si="47"/>
        <v>10.4</v>
      </c>
      <c r="CE722" s="284">
        <f t="shared" si="48"/>
        <v>1</v>
      </c>
      <c r="CF722" s="295">
        <f t="shared" si="49"/>
        <v>0</v>
      </c>
      <c r="CG722" s="274" t="s">
        <v>1817</v>
      </c>
      <c r="CH722" s="274" t="s">
        <v>268</v>
      </c>
      <c r="CI722" s="274" t="s">
        <v>268</v>
      </c>
      <c r="CJ722" s="298" t="s">
        <v>271</v>
      </c>
      <c r="CK722" s="297">
        <v>1</v>
      </c>
      <c r="CL722" s="274" t="s">
        <v>268</v>
      </c>
      <c r="CM722" s="274" t="s">
        <v>268</v>
      </c>
      <c r="CN722" s="274" t="s">
        <v>268</v>
      </c>
      <c r="CO722" s="274" t="s">
        <v>268</v>
      </c>
      <c r="CP722" s="274" t="s">
        <v>268</v>
      </c>
      <c r="CQ722" s="274" t="s">
        <v>268</v>
      </c>
      <c r="CR722" s="274" t="s">
        <v>877</v>
      </c>
      <c r="CS722" s="274">
        <v>3.95</v>
      </c>
      <c r="CT722" s="274" t="s">
        <v>268</v>
      </c>
      <c r="CU722" s="274">
        <v>3.95</v>
      </c>
      <c r="CV722" s="274">
        <v>365</v>
      </c>
      <c r="CW722" s="274" t="s">
        <v>878</v>
      </c>
      <c r="CX722" s="274" t="s">
        <v>835</v>
      </c>
      <c r="CY722" s="274" t="s">
        <v>836</v>
      </c>
      <c r="CZ722" s="274" t="s">
        <v>837</v>
      </c>
      <c r="DA722" s="274" t="s">
        <v>268</v>
      </c>
      <c r="DB722" s="274" t="s">
        <v>268</v>
      </c>
      <c r="DC722" s="274" t="s">
        <v>268</v>
      </c>
      <c r="DD722" s="274" t="s">
        <v>268</v>
      </c>
      <c r="DE722" s="274" t="s">
        <v>268</v>
      </c>
      <c r="DF722" s="274" t="s">
        <v>268</v>
      </c>
      <c r="DG722" s="299">
        <f>IFERROR(IF(CA722="D",IF(CK722="A dispo.",CD722*VLOOKUP('DATI INPUT'!$F$27,TARIFFE_UD,2,FALSE),CD722*VLOOKUP(CK722,TARIFFE_UD,2,FALSE)),CD722*VLOOKUP(CB722-100,TARIFFE_UND,2,FALSE)),0)</f>
        <v>6.4059987812658417</v>
      </c>
      <c r="DH722" s="299">
        <f>IFERROR(IF(CA722="D",IF(CK722="A dispo.",CF722*VLOOKUP('DATI INPUT'!$F$27,TARIFFE_UD,3,FALSE),CF722*VLOOKUP(CK722,TARIFFE_UD,3,FALSE)),CF722*VLOOKUP(CB722-100,TARIFFE_UND,3,FALSE)),0)</f>
        <v>0</v>
      </c>
    </row>
    <row r="723" spans="1:112" x14ac:dyDescent="0.25">
      <c r="A723" s="274" t="s">
        <v>6096</v>
      </c>
      <c r="B723" s="274" t="s">
        <v>6097</v>
      </c>
      <c r="C723" s="274" t="s">
        <v>6098</v>
      </c>
      <c r="D723" s="274" t="s">
        <v>6099</v>
      </c>
      <c r="E723" s="274" t="s">
        <v>268</v>
      </c>
      <c r="F723" s="274" t="s">
        <v>156</v>
      </c>
      <c r="G723" s="274" t="s">
        <v>6100</v>
      </c>
      <c r="H723" s="274" t="s">
        <v>6005</v>
      </c>
      <c r="I723" s="274" t="s">
        <v>6101</v>
      </c>
      <c r="J723" s="274" t="s">
        <v>156</v>
      </c>
      <c r="K723" s="274" t="s">
        <v>2739</v>
      </c>
      <c r="L723" s="274" t="s">
        <v>960</v>
      </c>
      <c r="M723" s="274" t="s">
        <v>6071</v>
      </c>
      <c r="N723" s="274" t="s">
        <v>984</v>
      </c>
      <c r="O723" s="274" t="s">
        <v>873</v>
      </c>
      <c r="P723" s="274" t="s">
        <v>613</v>
      </c>
      <c r="Q723" s="274" t="s">
        <v>277</v>
      </c>
      <c r="R723" s="274" t="s">
        <v>268</v>
      </c>
      <c r="S723" s="274" t="s">
        <v>268</v>
      </c>
      <c r="T723" s="274" t="s">
        <v>268</v>
      </c>
      <c r="U723" s="274" t="s">
        <v>268</v>
      </c>
      <c r="V723" s="274" t="s">
        <v>268</v>
      </c>
      <c r="W723" s="274" t="s">
        <v>6071</v>
      </c>
      <c r="X723" s="274" t="s">
        <v>613</v>
      </c>
      <c r="Y723" s="274" t="s">
        <v>277</v>
      </c>
      <c r="Z723" s="274" t="s">
        <v>268</v>
      </c>
      <c r="AA723" s="274" t="s">
        <v>268</v>
      </c>
      <c r="AB723" s="274" t="s">
        <v>268</v>
      </c>
      <c r="AC723" s="274" t="s">
        <v>268</v>
      </c>
      <c r="AD723" s="274" t="s">
        <v>268</v>
      </c>
      <c r="AE723" s="274" t="s">
        <v>268</v>
      </c>
      <c r="AF723" s="274" t="s">
        <v>268</v>
      </c>
      <c r="AG723" s="274" t="s">
        <v>268</v>
      </c>
      <c r="AH723" s="274" t="s">
        <v>268</v>
      </c>
      <c r="AI723" s="274" t="s">
        <v>268</v>
      </c>
      <c r="AJ723" s="274" t="s">
        <v>268</v>
      </c>
      <c r="AK723" s="274" t="s">
        <v>268</v>
      </c>
      <c r="AL723" s="274" t="s">
        <v>268</v>
      </c>
      <c r="AM723" s="274" t="s">
        <v>268</v>
      </c>
      <c r="AN723" s="274" t="s">
        <v>268</v>
      </c>
      <c r="AO723" s="274" t="s">
        <v>268</v>
      </c>
      <c r="AP723" s="274" t="s">
        <v>268</v>
      </c>
      <c r="AQ723" s="274" t="s">
        <v>268</v>
      </c>
      <c r="AR723" s="274" t="s">
        <v>268</v>
      </c>
      <c r="AS723" s="274" t="s">
        <v>268</v>
      </c>
      <c r="AT723" s="274" t="s">
        <v>268</v>
      </c>
      <c r="AU723" s="274" t="s">
        <v>268</v>
      </c>
      <c r="AV723" s="274" t="s">
        <v>268</v>
      </c>
      <c r="AW723" s="274" t="s">
        <v>268</v>
      </c>
      <c r="AX723" s="274" t="s">
        <v>268</v>
      </c>
      <c r="AY723" s="274" t="s">
        <v>268</v>
      </c>
      <c r="AZ723" s="274" t="s">
        <v>268</v>
      </c>
      <c r="BA723" s="274" t="s">
        <v>268</v>
      </c>
      <c r="BB723" s="274" t="s">
        <v>268</v>
      </c>
      <c r="BC723" s="274" t="s">
        <v>268</v>
      </c>
      <c r="BD723" s="274" t="s">
        <v>268</v>
      </c>
      <c r="BE723" s="274" t="s">
        <v>268</v>
      </c>
      <c r="BF723" s="274" t="s">
        <v>268</v>
      </c>
      <c r="BG723" s="274" t="s">
        <v>268</v>
      </c>
      <c r="BH723" s="274" t="s">
        <v>268</v>
      </c>
      <c r="BI723" s="274" t="s">
        <v>268</v>
      </c>
      <c r="BJ723" s="274" t="s">
        <v>268</v>
      </c>
      <c r="BK723" s="274" t="s">
        <v>268</v>
      </c>
      <c r="BL723" s="274" t="s">
        <v>268</v>
      </c>
      <c r="BM723" s="274" t="s">
        <v>268</v>
      </c>
      <c r="BN723" s="274" t="s">
        <v>268</v>
      </c>
      <c r="BO723" s="274" t="s">
        <v>268</v>
      </c>
      <c r="BP723" s="274" t="s">
        <v>268</v>
      </c>
      <c r="BQ723" s="274" t="s">
        <v>268</v>
      </c>
      <c r="BR723" s="274" t="s">
        <v>268</v>
      </c>
      <c r="BS723" s="274" t="s">
        <v>268</v>
      </c>
      <c r="BT723" s="274" t="s">
        <v>268</v>
      </c>
      <c r="BU723" s="274" t="s">
        <v>268</v>
      </c>
      <c r="BV723" s="274" t="s">
        <v>268</v>
      </c>
      <c r="BW723" s="274" t="s">
        <v>268</v>
      </c>
      <c r="BX723" s="274" t="s">
        <v>268</v>
      </c>
      <c r="BY723" s="295">
        <v>170</v>
      </c>
      <c r="BZ723" s="295">
        <v>170</v>
      </c>
      <c r="CA723" s="298" t="s">
        <v>142</v>
      </c>
      <c r="CB723" s="297">
        <v>122</v>
      </c>
      <c r="CC723" s="284">
        <f t="shared" si="46"/>
        <v>0</v>
      </c>
      <c r="CD723" s="295">
        <f t="shared" si="47"/>
        <v>170</v>
      </c>
      <c r="CE723" s="284">
        <f t="shared" si="48"/>
        <v>0</v>
      </c>
      <c r="CF723" s="295">
        <f t="shared" si="49"/>
        <v>1</v>
      </c>
      <c r="CG723" s="274" t="s">
        <v>876</v>
      </c>
      <c r="CH723" s="274" t="s">
        <v>268</v>
      </c>
      <c r="CI723" s="274" t="s">
        <v>268</v>
      </c>
      <c r="CJ723" s="298" t="s">
        <v>275</v>
      </c>
      <c r="CK723" s="297">
        <v>3</v>
      </c>
      <c r="CL723" s="274" t="s">
        <v>268</v>
      </c>
      <c r="CM723" s="274" t="s">
        <v>268</v>
      </c>
      <c r="CN723" s="274" t="s">
        <v>268</v>
      </c>
      <c r="CO723" s="274" t="s">
        <v>268</v>
      </c>
      <c r="CP723" s="274" t="s">
        <v>268</v>
      </c>
      <c r="CQ723" s="274" t="s">
        <v>268</v>
      </c>
      <c r="CR723" s="274" t="s">
        <v>877</v>
      </c>
      <c r="CS723" s="274">
        <v>152.18</v>
      </c>
      <c r="CT723" s="274" t="s">
        <v>268</v>
      </c>
      <c r="CU723" s="274">
        <v>152.18</v>
      </c>
      <c r="CV723" s="274">
        <v>365</v>
      </c>
      <c r="CW723" s="274" t="s">
        <v>878</v>
      </c>
      <c r="CX723" s="274" t="s">
        <v>835</v>
      </c>
      <c r="CY723" s="274" t="s">
        <v>836</v>
      </c>
      <c r="CZ723" s="274" t="s">
        <v>837</v>
      </c>
      <c r="DA723" s="274" t="s">
        <v>268</v>
      </c>
      <c r="DB723" s="274" t="s">
        <v>268</v>
      </c>
      <c r="DC723" s="274" t="s">
        <v>268</v>
      </c>
      <c r="DD723" s="274" t="s">
        <v>268</v>
      </c>
      <c r="DE723" s="274" t="s">
        <v>268</v>
      </c>
      <c r="DF723" s="274" t="s">
        <v>268</v>
      </c>
      <c r="DG723" s="299">
        <f>IFERROR(IF(CA723="D",IF(CK723="A dispo.",CD723*VLOOKUP('DATI INPUT'!$F$27,TARIFFE_UD,2,FALSE),CD723*VLOOKUP(CK723,TARIFFE_UD,2,FALSE)),CD723*VLOOKUP(CB723-100,TARIFFE_UND,2,FALSE)),0)</f>
        <v>134.63156779308704</v>
      </c>
      <c r="DH723" s="299">
        <f>IFERROR(IF(CA723="D",IF(CK723="A dispo.",CF723*VLOOKUP('DATI INPUT'!$F$27,TARIFFE_UD,3,FALSE),CF723*VLOOKUP(CK723,TARIFFE_UD,3,FALSE)),CF723*VLOOKUP(CB723-100,TARIFFE_UND,3,FALSE)),0)</f>
        <v>60.367780403072892</v>
      </c>
    </row>
    <row r="724" spans="1:112" hidden="1" x14ac:dyDescent="0.25">
      <c r="A724" s="274" t="s">
        <v>6102</v>
      </c>
      <c r="B724" s="274" t="s">
        <v>6103</v>
      </c>
      <c r="C724" s="274" t="s">
        <v>1009</v>
      </c>
      <c r="D724" s="274" t="s">
        <v>6104</v>
      </c>
      <c r="E724" s="274" t="s">
        <v>268</v>
      </c>
      <c r="F724" s="274" t="s">
        <v>156</v>
      </c>
      <c r="G724" s="274" t="s">
        <v>6105</v>
      </c>
      <c r="H724" s="274" t="s">
        <v>1221</v>
      </c>
      <c r="I724" s="274" t="s">
        <v>6106</v>
      </c>
      <c r="J724" s="274" t="s">
        <v>156</v>
      </c>
      <c r="K724" s="274" t="s">
        <v>6107</v>
      </c>
      <c r="L724" s="274" t="s">
        <v>1135</v>
      </c>
      <c r="M724" s="274" t="s">
        <v>6108</v>
      </c>
      <c r="N724" s="274" t="s">
        <v>6109</v>
      </c>
      <c r="O724" s="274" t="s">
        <v>6110</v>
      </c>
      <c r="P724" s="274" t="s">
        <v>6111</v>
      </c>
      <c r="Q724" s="274" t="s">
        <v>277</v>
      </c>
      <c r="R724" s="274" t="s">
        <v>268</v>
      </c>
      <c r="S724" s="274" t="s">
        <v>268</v>
      </c>
      <c r="T724" s="274" t="s">
        <v>268</v>
      </c>
      <c r="U724" s="274" t="s">
        <v>268</v>
      </c>
      <c r="V724" s="274" t="s">
        <v>268</v>
      </c>
      <c r="W724" s="274" t="s">
        <v>2044</v>
      </c>
      <c r="X724" s="274" t="s">
        <v>2045</v>
      </c>
      <c r="Y724" s="274" t="s">
        <v>333</v>
      </c>
      <c r="Z724" s="274" t="s">
        <v>268</v>
      </c>
      <c r="AA724" s="274" t="s">
        <v>268</v>
      </c>
      <c r="AB724" s="274" t="s">
        <v>268</v>
      </c>
      <c r="AC724" s="274" t="s">
        <v>268</v>
      </c>
      <c r="AD724" s="274" t="s">
        <v>268</v>
      </c>
      <c r="AE724" s="274" t="s">
        <v>287</v>
      </c>
      <c r="AF724" s="274" t="s">
        <v>1811</v>
      </c>
      <c r="AG724" s="274" t="s">
        <v>875</v>
      </c>
      <c r="AH724" s="274" t="s">
        <v>2047</v>
      </c>
      <c r="AI724" s="274" t="s">
        <v>754</v>
      </c>
      <c r="AJ724" s="274" t="s">
        <v>268</v>
      </c>
      <c r="AK724" s="274" t="s">
        <v>395</v>
      </c>
      <c r="AL724" s="274" t="s">
        <v>268</v>
      </c>
      <c r="AM724" s="274" t="s">
        <v>288</v>
      </c>
      <c r="AN724" s="274" t="s">
        <v>287</v>
      </c>
      <c r="AO724" s="274" t="s">
        <v>1811</v>
      </c>
      <c r="AP724" s="274" t="s">
        <v>875</v>
      </c>
      <c r="AQ724" s="274" t="s">
        <v>2047</v>
      </c>
      <c r="AR724" s="274" t="s">
        <v>754</v>
      </c>
      <c r="AS724" s="274" t="s">
        <v>268</v>
      </c>
      <c r="AT724" s="274" t="s">
        <v>381</v>
      </c>
      <c r="AU724" s="274" t="s">
        <v>268</v>
      </c>
      <c r="AV724" s="274" t="s">
        <v>288</v>
      </c>
      <c r="AW724" s="274" t="s">
        <v>268</v>
      </c>
      <c r="AX724" s="274" t="s">
        <v>268</v>
      </c>
      <c r="AY724" s="274" t="s">
        <v>268</v>
      </c>
      <c r="AZ724" s="274" t="s">
        <v>268</v>
      </c>
      <c r="BA724" s="274" t="s">
        <v>268</v>
      </c>
      <c r="BB724" s="274" t="s">
        <v>268</v>
      </c>
      <c r="BC724" s="274" t="s">
        <v>268</v>
      </c>
      <c r="BD724" s="274" t="s">
        <v>268</v>
      </c>
      <c r="BE724" s="274" t="s">
        <v>268</v>
      </c>
      <c r="BF724" s="274" t="s">
        <v>268</v>
      </c>
      <c r="BG724" s="274" t="s">
        <v>268</v>
      </c>
      <c r="BH724" s="274" t="s">
        <v>268</v>
      </c>
      <c r="BI724" s="274" t="s">
        <v>268</v>
      </c>
      <c r="BJ724" s="274" t="s">
        <v>268</v>
      </c>
      <c r="BK724" s="274" t="s">
        <v>268</v>
      </c>
      <c r="BL724" s="274" t="s">
        <v>268</v>
      </c>
      <c r="BM724" s="274" t="s">
        <v>268</v>
      </c>
      <c r="BN724" s="274" t="s">
        <v>268</v>
      </c>
      <c r="BO724" s="274" t="s">
        <v>268</v>
      </c>
      <c r="BP724" s="274" t="s">
        <v>268</v>
      </c>
      <c r="BQ724" s="274" t="s">
        <v>268</v>
      </c>
      <c r="BR724" s="274" t="s">
        <v>268</v>
      </c>
      <c r="BS724" s="274" t="s">
        <v>268</v>
      </c>
      <c r="BT724" s="274" t="s">
        <v>268</v>
      </c>
      <c r="BU724" s="274" t="s">
        <v>268</v>
      </c>
      <c r="BV724" s="274" t="s">
        <v>268</v>
      </c>
      <c r="BW724" s="274" t="s">
        <v>268</v>
      </c>
      <c r="BX724" s="274" t="s">
        <v>268</v>
      </c>
      <c r="BY724" s="295">
        <v>176</v>
      </c>
      <c r="BZ724" s="295">
        <v>176</v>
      </c>
      <c r="CA724" s="298" t="s">
        <v>142</v>
      </c>
      <c r="CB724" s="297">
        <v>122</v>
      </c>
      <c r="CC724" s="284">
        <f t="shared" si="46"/>
        <v>0</v>
      </c>
      <c r="CD724" s="295">
        <f t="shared" si="47"/>
        <v>176</v>
      </c>
      <c r="CE724" s="284">
        <f t="shared" si="48"/>
        <v>0</v>
      </c>
      <c r="CF724" s="295">
        <f t="shared" si="49"/>
        <v>1</v>
      </c>
      <c r="CG724" s="274" t="s">
        <v>876</v>
      </c>
      <c r="CH724" s="274" t="s">
        <v>268</v>
      </c>
      <c r="CI724" s="274" t="s">
        <v>268</v>
      </c>
      <c r="CJ724" s="298" t="s">
        <v>268</v>
      </c>
      <c r="CK724" s="298" t="s">
        <v>736</v>
      </c>
      <c r="CL724" s="274" t="s">
        <v>268</v>
      </c>
      <c r="CM724" s="274" t="s">
        <v>268</v>
      </c>
      <c r="CN724" s="274" t="s">
        <v>268</v>
      </c>
      <c r="CO724" s="274" t="s">
        <v>268</v>
      </c>
      <c r="CP724" s="274" t="s">
        <v>268</v>
      </c>
      <c r="CQ724" s="274" t="s">
        <v>268</v>
      </c>
      <c r="CR724" s="274" t="s">
        <v>877</v>
      </c>
      <c r="CS724" s="274">
        <v>138.80000000000001</v>
      </c>
      <c r="CT724" s="274" t="s">
        <v>268</v>
      </c>
      <c r="CU724" s="274">
        <v>138.80000000000001</v>
      </c>
      <c r="CV724" s="274">
        <v>365</v>
      </c>
      <c r="CW724" s="274" t="s">
        <v>878</v>
      </c>
      <c r="CX724" s="274" t="s">
        <v>835</v>
      </c>
      <c r="CY724" s="274" t="s">
        <v>836</v>
      </c>
      <c r="CZ724" s="274" t="s">
        <v>837</v>
      </c>
      <c r="DA724" s="274" t="s">
        <v>268</v>
      </c>
      <c r="DB724" s="274" t="s">
        <v>268</v>
      </c>
      <c r="DC724" s="274" t="s">
        <v>268</v>
      </c>
      <c r="DD724" s="274" t="s">
        <v>268</v>
      </c>
      <c r="DE724" s="274" t="s">
        <v>268</v>
      </c>
      <c r="DF724" s="274" t="s">
        <v>268</v>
      </c>
      <c r="DG724" s="299">
        <f>IFERROR(IF(CA724="D",IF(CK724="A dispo.",CD724*VLOOKUP('DATI INPUT'!$F$27,TARIFFE_UD,2,FALSE),CD724*VLOOKUP(CK724,TARIFFE_UD,2,FALSE)),CD724*VLOOKUP(CB724-100,TARIFFE_UND,2,FALSE)),0)</f>
        <v>139.38327018578423</v>
      </c>
      <c r="DH724" s="299">
        <f>IFERROR(IF(CA724="D",IF(CK724="A dispo.",CF724*VLOOKUP('DATI INPUT'!$F$27,TARIFFE_UD,3,FALSE),CF724*VLOOKUP(CK724,TARIFFE_UD,3,FALSE)),CF724*VLOOKUP(CB724-100,TARIFFE_UND,3,FALSE)),0)</f>
        <v>60.367780403072892</v>
      </c>
    </row>
    <row r="725" spans="1:112" hidden="1" x14ac:dyDescent="0.25">
      <c r="A725" s="274" t="s">
        <v>6112</v>
      </c>
      <c r="B725" s="274" t="s">
        <v>1197</v>
      </c>
      <c r="C725" s="274" t="s">
        <v>1486</v>
      </c>
      <c r="D725" s="274" t="s">
        <v>6113</v>
      </c>
      <c r="E725" s="274" t="s">
        <v>268</v>
      </c>
      <c r="F725" s="274" t="s">
        <v>156</v>
      </c>
      <c r="G725" s="274" t="s">
        <v>6114</v>
      </c>
      <c r="H725" s="274" t="s">
        <v>6115</v>
      </c>
      <c r="I725" s="274" t="s">
        <v>351</v>
      </c>
      <c r="J725" s="274" t="s">
        <v>274</v>
      </c>
      <c r="K725" s="274" t="s">
        <v>1699</v>
      </c>
      <c r="L725" s="274" t="s">
        <v>152</v>
      </c>
      <c r="M725" s="274" t="s">
        <v>6116</v>
      </c>
      <c r="N725" s="274" t="s">
        <v>3398</v>
      </c>
      <c r="O725" s="274" t="s">
        <v>3399</v>
      </c>
      <c r="P725" s="274" t="s">
        <v>6117</v>
      </c>
      <c r="Q725" s="274" t="s">
        <v>341</v>
      </c>
      <c r="R725" s="274" t="s">
        <v>268</v>
      </c>
      <c r="S725" s="274" t="s">
        <v>268</v>
      </c>
      <c r="T725" s="274" t="s">
        <v>268</v>
      </c>
      <c r="U725" s="274" t="s">
        <v>268</v>
      </c>
      <c r="V725" s="274" t="s">
        <v>268</v>
      </c>
      <c r="W725" s="274" t="s">
        <v>1933</v>
      </c>
      <c r="X725" s="274" t="s">
        <v>1934</v>
      </c>
      <c r="Y725" s="274" t="s">
        <v>544</v>
      </c>
      <c r="Z725" s="274" t="s">
        <v>268</v>
      </c>
      <c r="AA725" s="274" t="s">
        <v>268</v>
      </c>
      <c r="AB725" s="274" t="s">
        <v>268</v>
      </c>
      <c r="AC725" s="274" t="s">
        <v>268</v>
      </c>
      <c r="AD725" s="274" t="s">
        <v>268</v>
      </c>
      <c r="AE725" s="274" t="s">
        <v>287</v>
      </c>
      <c r="AF725" s="274" t="s">
        <v>1811</v>
      </c>
      <c r="AG725" s="274" t="s">
        <v>875</v>
      </c>
      <c r="AH725" s="274" t="s">
        <v>1935</v>
      </c>
      <c r="AI725" s="274" t="s">
        <v>3796</v>
      </c>
      <c r="AJ725" s="274" t="s">
        <v>268</v>
      </c>
      <c r="AK725" s="274" t="s">
        <v>381</v>
      </c>
      <c r="AL725" s="274" t="s">
        <v>268</v>
      </c>
      <c r="AM725" s="274" t="s">
        <v>288</v>
      </c>
      <c r="AN725" s="274" t="s">
        <v>268</v>
      </c>
      <c r="AO725" s="274" t="s">
        <v>268</v>
      </c>
      <c r="AP725" s="274" t="s">
        <v>268</v>
      </c>
      <c r="AQ725" s="274" t="s">
        <v>268</v>
      </c>
      <c r="AR725" s="274" t="s">
        <v>268</v>
      </c>
      <c r="AS725" s="274" t="s">
        <v>268</v>
      </c>
      <c r="AT725" s="274" t="s">
        <v>268</v>
      </c>
      <c r="AU725" s="274" t="s">
        <v>268</v>
      </c>
      <c r="AV725" s="274" t="s">
        <v>268</v>
      </c>
      <c r="AW725" s="274" t="s">
        <v>268</v>
      </c>
      <c r="AX725" s="274" t="s">
        <v>268</v>
      </c>
      <c r="AY725" s="274" t="s">
        <v>268</v>
      </c>
      <c r="AZ725" s="274" t="s">
        <v>268</v>
      </c>
      <c r="BA725" s="274" t="s">
        <v>268</v>
      </c>
      <c r="BB725" s="274" t="s">
        <v>268</v>
      </c>
      <c r="BC725" s="274" t="s">
        <v>268</v>
      </c>
      <c r="BD725" s="274" t="s">
        <v>268</v>
      </c>
      <c r="BE725" s="274" t="s">
        <v>268</v>
      </c>
      <c r="BF725" s="274" t="s">
        <v>268</v>
      </c>
      <c r="BG725" s="274" t="s">
        <v>268</v>
      </c>
      <c r="BH725" s="274" t="s">
        <v>268</v>
      </c>
      <c r="BI725" s="274" t="s">
        <v>268</v>
      </c>
      <c r="BJ725" s="274" t="s">
        <v>268</v>
      </c>
      <c r="BK725" s="274" t="s">
        <v>268</v>
      </c>
      <c r="BL725" s="274" t="s">
        <v>268</v>
      </c>
      <c r="BM725" s="274" t="s">
        <v>268</v>
      </c>
      <c r="BN725" s="274" t="s">
        <v>268</v>
      </c>
      <c r="BO725" s="274" t="s">
        <v>268</v>
      </c>
      <c r="BP725" s="274" t="s">
        <v>268</v>
      </c>
      <c r="BQ725" s="274" t="s">
        <v>268</v>
      </c>
      <c r="BR725" s="274" t="s">
        <v>268</v>
      </c>
      <c r="BS725" s="274" t="s">
        <v>268</v>
      </c>
      <c r="BT725" s="274" t="s">
        <v>268</v>
      </c>
      <c r="BU725" s="274" t="s">
        <v>268</v>
      </c>
      <c r="BV725" s="274" t="s">
        <v>268</v>
      </c>
      <c r="BW725" s="274" t="s">
        <v>268</v>
      </c>
      <c r="BX725" s="274" t="s">
        <v>268</v>
      </c>
      <c r="BY725" s="295">
        <v>38.49</v>
      </c>
      <c r="BZ725" s="295">
        <v>38.49</v>
      </c>
      <c r="CA725" s="298" t="s">
        <v>142</v>
      </c>
      <c r="CB725" s="297">
        <v>122</v>
      </c>
      <c r="CC725" s="284">
        <f t="shared" si="46"/>
        <v>0</v>
      </c>
      <c r="CD725" s="295">
        <f t="shared" si="47"/>
        <v>38.49</v>
      </c>
      <c r="CE725" s="284">
        <f t="shared" si="48"/>
        <v>0</v>
      </c>
      <c r="CF725" s="295">
        <f t="shared" si="49"/>
        <v>1</v>
      </c>
      <c r="CG725" s="274" t="s">
        <v>876</v>
      </c>
      <c r="CH725" s="274" t="s">
        <v>268</v>
      </c>
      <c r="CI725" s="274" t="s">
        <v>268</v>
      </c>
      <c r="CJ725" s="298" t="s">
        <v>268</v>
      </c>
      <c r="CK725" s="298" t="s">
        <v>736</v>
      </c>
      <c r="CL725" s="274" t="s">
        <v>268</v>
      </c>
      <c r="CM725" s="274" t="s">
        <v>268</v>
      </c>
      <c r="CN725" s="274" t="s">
        <v>268</v>
      </c>
      <c r="CO725" s="274" t="s">
        <v>268</v>
      </c>
      <c r="CP725" s="274" t="s">
        <v>268</v>
      </c>
      <c r="CQ725" s="274" t="s">
        <v>268</v>
      </c>
      <c r="CR725" s="274" t="s">
        <v>877</v>
      </c>
      <c r="CS725" s="274">
        <v>71.42</v>
      </c>
      <c r="CT725" s="274" t="s">
        <v>268</v>
      </c>
      <c r="CU725" s="274">
        <v>71.42</v>
      </c>
      <c r="CV725" s="274">
        <v>365</v>
      </c>
      <c r="CW725" s="274" t="s">
        <v>878</v>
      </c>
      <c r="CX725" s="274" t="s">
        <v>835</v>
      </c>
      <c r="CY725" s="274" t="s">
        <v>836</v>
      </c>
      <c r="CZ725" s="274" t="s">
        <v>837</v>
      </c>
      <c r="DA725" s="274" t="s">
        <v>268</v>
      </c>
      <c r="DB725" s="274" t="s">
        <v>268</v>
      </c>
      <c r="DC725" s="274" t="s">
        <v>268</v>
      </c>
      <c r="DD725" s="274" t="s">
        <v>268</v>
      </c>
      <c r="DE725" s="274" t="s">
        <v>268</v>
      </c>
      <c r="DF725" s="274" t="s">
        <v>268</v>
      </c>
      <c r="DG725" s="299">
        <f>IFERROR(IF(CA725="D",IF(CK725="A dispo.",CD725*VLOOKUP('DATI INPUT'!$F$27,TARIFFE_UD,2,FALSE),CD725*VLOOKUP(CK725,TARIFFE_UD,2,FALSE)),CD725*VLOOKUP(CB725-100,TARIFFE_UND,2,FALSE)),0)</f>
        <v>30.482170849152471</v>
      </c>
      <c r="DH725" s="299">
        <f>IFERROR(IF(CA725="D",IF(CK725="A dispo.",CF725*VLOOKUP('DATI INPUT'!$F$27,TARIFFE_UD,3,FALSE),CF725*VLOOKUP(CK725,TARIFFE_UD,3,FALSE)),CF725*VLOOKUP(CB725-100,TARIFFE_UND,3,FALSE)),0)</f>
        <v>60.367780403072892</v>
      </c>
    </row>
    <row r="726" spans="1:112" hidden="1" x14ac:dyDescent="0.25">
      <c r="A726" s="274" t="s">
        <v>6118</v>
      </c>
      <c r="B726" s="274" t="s">
        <v>1197</v>
      </c>
      <c r="C726" s="274" t="s">
        <v>6119</v>
      </c>
      <c r="D726" s="274" t="s">
        <v>6113</v>
      </c>
      <c r="E726" s="274" t="s">
        <v>268</v>
      </c>
      <c r="F726" s="274" t="s">
        <v>156</v>
      </c>
      <c r="G726" s="274" t="s">
        <v>6114</v>
      </c>
      <c r="H726" s="274" t="s">
        <v>6115</v>
      </c>
      <c r="I726" s="274" t="s">
        <v>351</v>
      </c>
      <c r="J726" s="274" t="s">
        <v>274</v>
      </c>
      <c r="K726" s="274" t="s">
        <v>1699</v>
      </c>
      <c r="L726" s="274" t="s">
        <v>152</v>
      </c>
      <c r="M726" s="274" t="s">
        <v>6116</v>
      </c>
      <c r="N726" s="274" t="s">
        <v>3398</v>
      </c>
      <c r="O726" s="274" t="s">
        <v>3399</v>
      </c>
      <c r="P726" s="274" t="s">
        <v>6117</v>
      </c>
      <c r="Q726" s="274" t="s">
        <v>341</v>
      </c>
      <c r="R726" s="274" t="s">
        <v>268</v>
      </c>
      <c r="S726" s="274" t="s">
        <v>268</v>
      </c>
      <c r="T726" s="274" t="s">
        <v>268</v>
      </c>
      <c r="U726" s="274" t="s">
        <v>268</v>
      </c>
      <c r="V726" s="274" t="s">
        <v>268</v>
      </c>
      <c r="W726" s="274" t="s">
        <v>1933</v>
      </c>
      <c r="X726" s="274" t="s">
        <v>1934</v>
      </c>
      <c r="Y726" s="274" t="s">
        <v>544</v>
      </c>
      <c r="Z726" s="274" t="s">
        <v>268</v>
      </c>
      <c r="AA726" s="274" t="s">
        <v>268</v>
      </c>
      <c r="AB726" s="274" t="s">
        <v>268</v>
      </c>
      <c r="AC726" s="274" t="s">
        <v>268</v>
      </c>
      <c r="AD726" s="274" t="s">
        <v>268</v>
      </c>
      <c r="AE726" s="274" t="s">
        <v>287</v>
      </c>
      <c r="AF726" s="274" t="s">
        <v>1811</v>
      </c>
      <c r="AG726" s="274" t="s">
        <v>875</v>
      </c>
      <c r="AH726" s="274" t="s">
        <v>1935</v>
      </c>
      <c r="AI726" s="274" t="s">
        <v>3796</v>
      </c>
      <c r="AJ726" s="274" t="s">
        <v>268</v>
      </c>
      <c r="AK726" s="274" t="s">
        <v>375</v>
      </c>
      <c r="AL726" s="274" t="s">
        <v>268</v>
      </c>
      <c r="AM726" s="274" t="s">
        <v>411</v>
      </c>
      <c r="AN726" s="274" t="s">
        <v>268</v>
      </c>
      <c r="AO726" s="274" t="s">
        <v>268</v>
      </c>
      <c r="AP726" s="274" t="s">
        <v>268</v>
      </c>
      <c r="AQ726" s="274" t="s">
        <v>268</v>
      </c>
      <c r="AR726" s="274" t="s">
        <v>268</v>
      </c>
      <c r="AS726" s="274" t="s">
        <v>268</v>
      </c>
      <c r="AT726" s="274" t="s">
        <v>268</v>
      </c>
      <c r="AU726" s="274" t="s">
        <v>268</v>
      </c>
      <c r="AV726" s="274" t="s">
        <v>268</v>
      </c>
      <c r="AW726" s="274" t="s">
        <v>268</v>
      </c>
      <c r="AX726" s="274" t="s">
        <v>268</v>
      </c>
      <c r="AY726" s="274" t="s">
        <v>268</v>
      </c>
      <c r="AZ726" s="274" t="s">
        <v>268</v>
      </c>
      <c r="BA726" s="274" t="s">
        <v>268</v>
      </c>
      <c r="BB726" s="274" t="s">
        <v>268</v>
      </c>
      <c r="BC726" s="274" t="s">
        <v>268</v>
      </c>
      <c r="BD726" s="274" t="s">
        <v>268</v>
      </c>
      <c r="BE726" s="274" t="s">
        <v>268</v>
      </c>
      <c r="BF726" s="274" t="s">
        <v>268</v>
      </c>
      <c r="BG726" s="274" t="s">
        <v>268</v>
      </c>
      <c r="BH726" s="274" t="s">
        <v>268</v>
      </c>
      <c r="BI726" s="274" t="s">
        <v>268</v>
      </c>
      <c r="BJ726" s="274" t="s">
        <v>268</v>
      </c>
      <c r="BK726" s="274" t="s">
        <v>268</v>
      </c>
      <c r="BL726" s="274" t="s">
        <v>268</v>
      </c>
      <c r="BM726" s="274" t="s">
        <v>268</v>
      </c>
      <c r="BN726" s="274" t="s">
        <v>268</v>
      </c>
      <c r="BO726" s="274" t="s">
        <v>268</v>
      </c>
      <c r="BP726" s="274" t="s">
        <v>268</v>
      </c>
      <c r="BQ726" s="274" t="s">
        <v>268</v>
      </c>
      <c r="BR726" s="274" t="s">
        <v>268</v>
      </c>
      <c r="BS726" s="274" t="s">
        <v>268</v>
      </c>
      <c r="BT726" s="274" t="s">
        <v>268</v>
      </c>
      <c r="BU726" s="274" t="s">
        <v>268</v>
      </c>
      <c r="BV726" s="274" t="s">
        <v>268</v>
      </c>
      <c r="BW726" s="274" t="s">
        <v>268</v>
      </c>
      <c r="BX726" s="274" t="s">
        <v>268</v>
      </c>
      <c r="BY726" s="295">
        <v>7</v>
      </c>
      <c r="BZ726" s="295">
        <v>7</v>
      </c>
      <c r="CA726" s="298" t="s">
        <v>142</v>
      </c>
      <c r="CB726" s="297">
        <v>123</v>
      </c>
      <c r="CC726" s="284">
        <f t="shared" si="46"/>
        <v>0</v>
      </c>
      <c r="CD726" s="295">
        <f t="shared" si="47"/>
        <v>7</v>
      </c>
      <c r="CE726" s="284">
        <f t="shared" si="48"/>
        <v>1</v>
      </c>
      <c r="CF726" s="295">
        <f t="shared" si="49"/>
        <v>0</v>
      </c>
      <c r="CG726" s="274" t="s">
        <v>1817</v>
      </c>
      <c r="CH726" s="274" t="s">
        <v>268</v>
      </c>
      <c r="CI726" s="274" t="s">
        <v>268</v>
      </c>
      <c r="CJ726" s="298" t="s">
        <v>268</v>
      </c>
      <c r="CK726" s="298" t="s">
        <v>736</v>
      </c>
      <c r="CL726" s="274" t="s">
        <v>268</v>
      </c>
      <c r="CM726" s="274" t="s">
        <v>268</v>
      </c>
      <c r="CN726" s="274" t="s">
        <v>268</v>
      </c>
      <c r="CO726" s="274" t="s">
        <v>268</v>
      </c>
      <c r="CP726" s="274" t="s">
        <v>268</v>
      </c>
      <c r="CQ726" s="274" t="s">
        <v>268</v>
      </c>
      <c r="CR726" s="274" t="s">
        <v>877</v>
      </c>
      <c r="CS726" s="274">
        <v>3.43</v>
      </c>
      <c r="CT726" s="274" t="s">
        <v>268</v>
      </c>
      <c r="CU726" s="274">
        <v>3.43</v>
      </c>
      <c r="CV726" s="274">
        <v>365</v>
      </c>
      <c r="CW726" s="274" t="s">
        <v>878</v>
      </c>
      <c r="CX726" s="274" t="s">
        <v>835</v>
      </c>
      <c r="CY726" s="274" t="s">
        <v>836</v>
      </c>
      <c r="CZ726" s="274" t="s">
        <v>837</v>
      </c>
      <c r="DA726" s="274" t="s">
        <v>268</v>
      </c>
      <c r="DB726" s="274" t="s">
        <v>268</v>
      </c>
      <c r="DC726" s="274" t="s">
        <v>268</v>
      </c>
      <c r="DD726" s="274" t="s">
        <v>268</v>
      </c>
      <c r="DE726" s="274" t="s">
        <v>268</v>
      </c>
      <c r="DF726" s="274" t="s">
        <v>268</v>
      </c>
      <c r="DG726" s="299">
        <f>IFERROR(IF(CA726="D",IF(CK726="A dispo.",CD726*VLOOKUP('DATI INPUT'!$F$27,TARIFFE_UD,2,FALSE),CD726*VLOOKUP(CK726,TARIFFE_UD,2,FALSE)),CD726*VLOOKUP(CB726-100,TARIFFE_UND,2,FALSE)),0)</f>
        <v>5.5436527914800546</v>
      </c>
      <c r="DH726" s="299">
        <f>IFERROR(IF(CA726="D",IF(CK726="A dispo.",CF726*VLOOKUP('DATI INPUT'!$F$27,TARIFFE_UD,3,FALSE),CF726*VLOOKUP(CK726,TARIFFE_UD,3,FALSE)),CF726*VLOOKUP(CB726-100,TARIFFE_UND,3,FALSE)),0)</f>
        <v>0</v>
      </c>
    </row>
    <row r="727" spans="1:112" x14ac:dyDescent="0.25">
      <c r="A727" s="274" t="s">
        <v>6120</v>
      </c>
      <c r="B727" s="274" t="s">
        <v>6121</v>
      </c>
      <c r="C727" s="274" t="s">
        <v>6122</v>
      </c>
      <c r="D727" s="274" t="s">
        <v>6123</v>
      </c>
      <c r="E727" s="274" t="s">
        <v>268</v>
      </c>
      <c r="F727" s="274" t="s">
        <v>156</v>
      </c>
      <c r="G727" s="274" t="s">
        <v>6124</v>
      </c>
      <c r="H727" s="274" t="s">
        <v>1221</v>
      </c>
      <c r="I727" s="274" t="s">
        <v>376</v>
      </c>
      <c r="J727" s="274" t="s">
        <v>274</v>
      </c>
      <c r="K727" s="274" t="s">
        <v>6125</v>
      </c>
      <c r="L727" s="274" t="s">
        <v>871</v>
      </c>
      <c r="M727" s="274" t="s">
        <v>6126</v>
      </c>
      <c r="N727" s="274" t="s">
        <v>984</v>
      </c>
      <c r="O727" s="274" t="s">
        <v>873</v>
      </c>
      <c r="P727" s="274" t="s">
        <v>2560</v>
      </c>
      <c r="Q727" s="274" t="s">
        <v>293</v>
      </c>
      <c r="R727" s="274" t="s">
        <v>153</v>
      </c>
      <c r="S727" s="274" t="s">
        <v>268</v>
      </c>
      <c r="T727" s="274" t="s">
        <v>268</v>
      </c>
      <c r="U727" s="274" t="s">
        <v>268</v>
      </c>
      <c r="V727" s="274" t="s">
        <v>268</v>
      </c>
      <c r="W727" s="274" t="s">
        <v>6127</v>
      </c>
      <c r="X727" s="274" t="s">
        <v>2560</v>
      </c>
      <c r="Y727" s="274" t="s">
        <v>293</v>
      </c>
      <c r="Z727" s="274" t="s">
        <v>154</v>
      </c>
      <c r="AA727" s="274" t="s">
        <v>268</v>
      </c>
      <c r="AB727" s="274" t="s">
        <v>268</v>
      </c>
      <c r="AC727" s="274" t="s">
        <v>268</v>
      </c>
      <c r="AD727" s="274" t="s">
        <v>268</v>
      </c>
      <c r="AE727" s="274" t="s">
        <v>287</v>
      </c>
      <c r="AF727" s="274" t="s">
        <v>1811</v>
      </c>
      <c r="AG727" s="274" t="s">
        <v>875</v>
      </c>
      <c r="AH727" s="274" t="s">
        <v>1963</v>
      </c>
      <c r="AI727" s="274" t="s">
        <v>881</v>
      </c>
      <c r="AJ727" s="274" t="s">
        <v>268</v>
      </c>
      <c r="AK727" s="274" t="s">
        <v>377</v>
      </c>
      <c r="AL727" s="274" t="s">
        <v>268</v>
      </c>
      <c r="AM727" s="274" t="s">
        <v>431</v>
      </c>
      <c r="AN727" s="274" t="s">
        <v>268</v>
      </c>
      <c r="AO727" s="274" t="s">
        <v>268</v>
      </c>
      <c r="AP727" s="274" t="s">
        <v>268</v>
      </c>
      <c r="AQ727" s="274" t="s">
        <v>268</v>
      </c>
      <c r="AR727" s="274" t="s">
        <v>268</v>
      </c>
      <c r="AS727" s="274" t="s">
        <v>268</v>
      </c>
      <c r="AT727" s="274" t="s">
        <v>268</v>
      </c>
      <c r="AU727" s="274" t="s">
        <v>268</v>
      </c>
      <c r="AV727" s="274" t="s">
        <v>268</v>
      </c>
      <c r="AW727" s="274" t="s">
        <v>268</v>
      </c>
      <c r="AX727" s="274" t="s">
        <v>268</v>
      </c>
      <c r="AY727" s="274" t="s">
        <v>268</v>
      </c>
      <c r="AZ727" s="274" t="s">
        <v>268</v>
      </c>
      <c r="BA727" s="274" t="s">
        <v>268</v>
      </c>
      <c r="BB727" s="274" t="s">
        <v>268</v>
      </c>
      <c r="BC727" s="274" t="s">
        <v>268</v>
      </c>
      <c r="BD727" s="274" t="s">
        <v>268</v>
      </c>
      <c r="BE727" s="274" t="s">
        <v>268</v>
      </c>
      <c r="BF727" s="274" t="s">
        <v>268</v>
      </c>
      <c r="BG727" s="274" t="s">
        <v>268</v>
      </c>
      <c r="BH727" s="274" t="s">
        <v>268</v>
      </c>
      <c r="BI727" s="274" t="s">
        <v>268</v>
      </c>
      <c r="BJ727" s="274" t="s">
        <v>268</v>
      </c>
      <c r="BK727" s="274" t="s">
        <v>268</v>
      </c>
      <c r="BL727" s="274" t="s">
        <v>268</v>
      </c>
      <c r="BM727" s="274" t="s">
        <v>268</v>
      </c>
      <c r="BN727" s="274" t="s">
        <v>268</v>
      </c>
      <c r="BO727" s="274" t="s">
        <v>268</v>
      </c>
      <c r="BP727" s="274" t="s">
        <v>268</v>
      </c>
      <c r="BQ727" s="274" t="s">
        <v>268</v>
      </c>
      <c r="BR727" s="274" t="s">
        <v>268</v>
      </c>
      <c r="BS727" s="274" t="s">
        <v>268</v>
      </c>
      <c r="BT727" s="274" t="s">
        <v>268</v>
      </c>
      <c r="BU727" s="274" t="s">
        <v>268</v>
      </c>
      <c r="BV727" s="274" t="s">
        <v>268</v>
      </c>
      <c r="BW727" s="274" t="s">
        <v>268</v>
      </c>
      <c r="BX727" s="274" t="s">
        <v>268</v>
      </c>
      <c r="BY727" s="295">
        <v>150</v>
      </c>
      <c r="BZ727" s="295">
        <v>150</v>
      </c>
      <c r="CA727" s="298" t="s">
        <v>142</v>
      </c>
      <c r="CB727" s="297">
        <v>122</v>
      </c>
      <c r="CC727" s="284">
        <f t="shared" si="46"/>
        <v>0</v>
      </c>
      <c r="CD727" s="295">
        <f t="shared" si="47"/>
        <v>150</v>
      </c>
      <c r="CE727" s="284">
        <f t="shared" si="48"/>
        <v>0</v>
      </c>
      <c r="CF727" s="295">
        <f t="shared" si="49"/>
        <v>1</v>
      </c>
      <c r="CG727" s="274" t="s">
        <v>876</v>
      </c>
      <c r="CH727" s="274" t="s">
        <v>268</v>
      </c>
      <c r="CI727" s="274" t="s">
        <v>268</v>
      </c>
      <c r="CJ727" s="298" t="s">
        <v>275</v>
      </c>
      <c r="CK727" s="297">
        <v>3</v>
      </c>
      <c r="CL727" s="274" t="s">
        <v>268</v>
      </c>
      <c r="CM727" s="274" t="s">
        <v>268</v>
      </c>
      <c r="CN727" s="274" t="s">
        <v>268</v>
      </c>
      <c r="CO727" s="274" t="s">
        <v>268</v>
      </c>
      <c r="CP727" s="274" t="s">
        <v>268</v>
      </c>
      <c r="CQ727" s="274" t="s">
        <v>268</v>
      </c>
      <c r="CR727" s="274" t="s">
        <v>877</v>
      </c>
      <c r="CS727" s="274">
        <v>142.38</v>
      </c>
      <c r="CT727" s="274" t="s">
        <v>268</v>
      </c>
      <c r="CU727" s="274">
        <v>142.38</v>
      </c>
      <c r="CV727" s="274">
        <v>365</v>
      </c>
      <c r="CW727" s="274" t="s">
        <v>878</v>
      </c>
      <c r="CX727" s="274" t="s">
        <v>835</v>
      </c>
      <c r="CY727" s="274" t="s">
        <v>836</v>
      </c>
      <c r="CZ727" s="274" t="s">
        <v>837</v>
      </c>
      <c r="DA727" s="274" t="s">
        <v>268</v>
      </c>
      <c r="DB727" s="274" t="s">
        <v>268</v>
      </c>
      <c r="DC727" s="274" t="s">
        <v>268</v>
      </c>
      <c r="DD727" s="274" t="s">
        <v>268</v>
      </c>
      <c r="DE727" s="274" t="s">
        <v>268</v>
      </c>
      <c r="DF727" s="274" t="s">
        <v>268</v>
      </c>
      <c r="DG727" s="299">
        <f>IFERROR(IF(CA727="D",IF(CK727="A dispo.",CD727*VLOOKUP('DATI INPUT'!$F$27,TARIFFE_UD,2,FALSE),CD727*VLOOKUP(CK727,TARIFFE_UD,2,FALSE)),CD727*VLOOKUP(CB727-100,TARIFFE_UND,2,FALSE)),0)</f>
        <v>118.79255981742973</v>
      </c>
      <c r="DH727" s="299">
        <f>IFERROR(IF(CA727="D",IF(CK727="A dispo.",CF727*VLOOKUP('DATI INPUT'!$F$27,TARIFFE_UD,3,FALSE),CF727*VLOOKUP(CK727,TARIFFE_UD,3,FALSE)),CF727*VLOOKUP(CB727-100,TARIFFE_UND,3,FALSE)),0)</f>
        <v>60.367780403072892</v>
      </c>
    </row>
    <row r="728" spans="1:112" x14ac:dyDescent="0.25">
      <c r="A728" s="274" t="s">
        <v>6128</v>
      </c>
      <c r="B728" s="274" t="s">
        <v>6121</v>
      </c>
      <c r="C728" s="274" t="s">
        <v>6129</v>
      </c>
      <c r="D728" s="274" t="s">
        <v>6123</v>
      </c>
      <c r="E728" s="274" t="s">
        <v>268</v>
      </c>
      <c r="F728" s="274" t="s">
        <v>156</v>
      </c>
      <c r="G728" s="274" t="s">
        <v>6124</v>
      </c>
      <c r="H728" s="274" t="s">
        <v>1221</v>
      </c>
      <c r="I728" s="274" t="s">
        <v>376</v>
      </c>
      <c r="J728" s="274" t="s">
        <v>274</v>
      </c>
      <c r="K728" s="274" t="s">
        <v>6125</v>
      </c>
      <c r="L728" s="274" t="s">
        <v>871</v>
      </c>
      <c r="M728" s="274" t="s">
        <v>6126</v>
      </c>
      <c r="N728" s="274" t="s">
        <v>984</v>
      </c>
      <c r="O728" s="274" t="s">
        <v>873</v>
      </c>
      <c r="P728" s="274" t="s">
        <v>2560</v>
      </c>
      <c r="Q728" s="274" t="s">
        <v>293</v>
      </c>
      <c r="R728" s="274" t="s">
        <v>153</v>
      </c>
      <c r="S728" s="274" t="s">
        <v>268</v>
      </c>
      <c r="T728" s="274" t="s">
        <v>268</v>
      </c>
      <c r="U728" s="274" t="s">
        <v>268</v>
      </c>
      <c r="V728" s="274" t="s">
        <v>268</v>
      </c>
      <c r="W728" s="274" t="s">
        <v>6127</v>
      </c>
      <c r="X728" s="274" t="s">
        <v>2560</v>
      </c>
      <c r="Y728" s="274" t="s">
        <v>293</v>
      </c>
      <c r="Z728" s="274" t="s">
        <v>154</v>
      </c>
      <c r="AA728" s="274" t="s">
        <v>268</v>
      </c>
      <c r="AB728" s="274" t="s">
        <v>268</v>
      </c>
      <c r="AC728" s="274" t="s">
        <v>268</v>
      </c>
      <c r="AD728" s="274" t="s">
        <v>268</v>
      </c>
      <c r="AE728" s="274" t="s">
        <v>287</v>
      </c>
      <c r="AF728" s="274" t="s">
        <v>1811</v>
      </c>
      <c r="AG728" s="274" t="s">
        <v>875</v>
      </c>
      <c r="AH728" s="274" t="s">
        <v>1963</v>
      </c>
      <c r="AI728" s="274" t="s">
        <v>881</v>
      </c>
      <c r="AJ728" s="274" t="s">
        <v>268</v>
      </c>
      <c r="AK728" s="274" t="s">
        <v>381</v>
      </c>
      <c r="AL728" s="274" t="s">
        <v>268</v>
      </c>
      <c r="AM728" s="274" t="s">
        <v>353</v>
      </c>
      <c r="AN728" s="274" t="s">
        <v>268</v>
      </c>
      <c r="AO728" s="274" t="s">
        <v>268</v>
      </c>
      <c r="AP728" s="274" t="s">
        <v>268</v>
      </c>
      <c r="AQ728" s="274" t="s">
        <v>268</v>
      </c>
      <c r="AR728" s="274" t="s">
        <v>268</v>
      </c>
      <c r="AS728" s="274" t="s">
        <v>268</v>
      </c>
      <c r="AT728" s="274" t="s">
        <v>268</v>
      </c>
      <c r="AU728" s="274" t="s">
        <v>268</v>
      </c>
      <c r="AV728" s="274" t="s">
        <v>268</v>
      </c>
      <c r="AW728" s="274" t="s">
        <v>268</v>
      </c>
      <c r="AX728" s="274" t="s">
        <v>268</v>
      </c>
      <c r="AY728" s="274" t="s">
        <v>268</v>
      </c>
      <c r="AZ728" s="274" t="s">
        <v>268</v>
      </c>
      <c r="BA728" s="274" t="s">
        <v>268</v>
      </c>
      <c r="BB728" s="274" t="s">
        <v>268</v>
      </c>
      <c r="BC728" s="274" t="s">
        <v>268</v>
      </c>
      <c r="BD728" s="274" t="s">
        <v>268</v>
      </c>
      <c r="BE728" s="274" t="s">
        <v>268</v>
      </c>
      <c r="BF728" s="274" t="s">
        <v>268</v>
      </c>
      <c r="BG728" s="274" t="s">
        <v>268</v>
      </c>
      <c r="BH728" s="274" t="s">
        <v>268</v>
      </c>
      <c r="BI728" s="274" t="s">
        <v>268</v>
      </c>
      <c r="BJ728" s="274" t="s">
        <v>268</v>
      </c>
      <c r="BK728" s="274" t="s">
        <v>268</v>
      </c>
      <c r="BL728" s="274" t="s">
        <v>268</v>
      </c>
      <c r="BM728" s="274" t="s">
        <v>268</v>
      </c>
      <c r="BN728" s="274" t="s">
        <v>268</v>
      </c>
      <c r="BO728" s="274" t="s">
        <v>268</v>
      </c>
      <c r="BP728" s="274" t="s">
        <v>268</v>
      </c>
      <c r="BQ728" s="274" t="s">
        <v>268</v>
      </c>
      <c r="BR728" s="274" t="s">
        <v>268</v>
      </c>
      <c r="BS728" s="274" t="s">
        <v>268</v>
      </c>
      <c r="BT728" s="274" t="s">
        <v>268</v>
      </c>
      <c r="BU728" s="274" t="s">
        <v>268</v>
      </c>
      <c r="BV728" s="274" t="s">
        <v>268</v>
      </c>
      <c r="BW728" s="274" t="s">
        <v>268</v>
      </c>
      <c r="BX728" s="274" t="s">
        <v>268</v>
      </c>
      <c r="BY728" s="295">
        <v>30</v>
      </c>
      <c r="BZ728" s="295">
        <v>30</v>
      </c>
      <c r="CA728" s="298" t="s">
        <v>142</v>
      </c>
      <c r="CB728" s="297">
        <v>123</v>
      </c>
      <c r="CC728" s="284">
        <f t="shared" si="46"/>
        <v>0</v>
      </c>
      <c r="CD728" s="295">
        <f t="shared" si="47"/>
        <v>30</v>
      </c>
      <c r="CE728" s="284">
        <f t="shared" si="48"/>
        <v>1</v>
      </c>
      <c r="CF728" s="295">
        <f t="shared" si="49"/>
        <v>0</v>
      </c>
      <c r="CG728" s="274" t="s">
        <v>1817</v>
      </c>
      <c r="CH728" s="274" t="s">
        <v>268</v>
      </c>
      <c r="CI728" s="274" t="s">
        <v>268</v>
      </c>
      <c r="CJ728" s="298" t="s">
        <v>275</v>
      </c>
      <c r="CK728" s="297">
        <v>3</v>
      </c>
      <c r="CL728" s="274" t="s">
        <v>268</v>
      </c>
      <c r="CM728" s="274" t="s">
        <v>268</v>
      </c>
      <c r="CN728" s="274" t="s">
        <v>268</v>
      </c>
      <c r="CO728" s="274" t="s">
        <v>268</v>
      </c>
      <c r="CP728" s="274" t="s">
        <v>268</v>
      </c>
      <c r="CQ728" s="274" t="s">
        <v>268</v>
      </c>
      <c r="CR728" s="274" t="s">
        <v>877</v>
      </c>
      <c r="CS728" s="274">
        <v>14.7</v>
      </c>
      <c r="CT728" s="274" t="s">
        <v>268</v>
      </c>
      <c r="CU728" s="274">
        <v>14.7</v>
      </c>
      <c r="CV728" s="274">
        <v>365</v>
      </c>
      <c r="CW728" s="274" t="s">
        <v>878</v>
      </c>
      <c r="CX728" s="274" t="s">
        <v>835</v>
      </c>
      <c r="CY728" s="274" t="s">
        <v>836</v>
      </c>
      <c r="CZ728" s="274" t="s">
        <v>837</v>
      </c>
      <c r="DA728" s="274" t="s">
        <v>268</v>
      </c>
      <c r="DB728" s="274" t="s">
        <v>268</v>
      </c>
      <c r="DC728" s="274" t="s">
        <v>268</v>
      </c>
      <c r="DD728" s="274" t="s">
        <v>268</v>
      </c>
      <c r="DE728" s="274" t="s">
        <v>268</v>
      </c>
      <c r="DF728" s="274" t="s">
        <v>268</v>
      </c>
      <c r="DG728" s="299">
        <f>IFERROR(IF(CA728="D",IF(CK728="A dispo.",CD728*VLOOKUP('DATI INPUT'!$F$27,TARIFFE_UD,2,FALSE),CD728*VLOOKUP(CK728,TARIFFE_UD,2,FALSE)),CD728*VLOOKUP(CB728-100,TARIFFE_UND,2,FALSE)),0)</f>
        <v>23.758511963485947</v>
      </c>
      <c r="DH728" s="299">
        <f>IFERROR(IF(CA728="D",IF(CK728="A dispo.",CF728*VLOOKUP('DATI INPUT'!$F$27,TARIFFE_UD,3,FALSE),CF728*VLOOKUP(CK728,TARIFFE_UD,3,FALSE)),CF728*VLOOKUP(CB728-100,TARIFFE_UND,3,FALSE)),0)</f>
        <v>0</v>
      </c>
    </row>
    <row r="729" spans="1:112" x14ac:dyDescent="0.25">
      <c r="A729" s="274" t="s">
        <v>6130</v>
      </c>
      <c r="B729" s="274" t="s">
        <v>6131</v>
      </c>
      <c r="C729" s="274" t="s">
        <v>6132</v>
      </c>
      <c r="D729" s="274" t="s">
        <v>6133</v>
      </c>
      <c r="E729" s="274" t="s">
        <v>268</v>
      </c>
      <c r="F729" s="274" t="s">
        <v>156</v>
      </c>
      <c r="G729" s="274" t="s">
        <v>6134</v>
      </c>
      <c r="H729" s="274" t="s">
        <v>6135</v>
      </c>
      <c r="I729" s="274" t="s">
        <v>6136</v>
      </c>
      <c r="J729" s="274" t="s">
        <v>274</v>
      </c>
      <c r="K729" s="274" t="s">
        <v>1199</v>
      </c>
      <c r="L729" s="274" t="s">
        <v>960</v>
      </c>
      <c r="M729" s="274" t="s">
        <v>6137</v>
      </c>
      <c r="N729" s="274" t="s">
        <v>984</v>
      </c>
      <c r="O729" s="274" t="s">
        <v>873</v>
      </c>
      <c r="P729" s="274" t="s">
        <v>1310</v>
      </c>
      <c r="Q729" s="274" t="s">
        <v>341</v>
      </c>
      <c r="R729" s="274" t="s">
        <v>268</v>
      </c>
      <c r="S729" s="274" t="s">
        <v>268</v>
      </c>
      <c r="T729" s="274" t="s">
        <v>268</v>
      </c>
      <c r="U729" s="274" t="s">
        <v>268</v>
      </c>
      <c r="V729" s="274" t="s">
        <v>268</v>
      </c>
      <c r="W729" s="274" t="s">
        <v>6137</v>
      </c>
      <c r="X729" s="274" t="s">
        <v>1310</v>
      </c>
      <c r="Y729" s="274" t="s">
        <v>341</v>
      </c>
      <c r="Z729" s="274" t="s">
        <v>268</v>
      </c>
      <c r="AA729" s="274" t="s">
        <v>268</v>
      </c>
      <c r="AB729" s="274" t="s">
        <v>268</v>
      </c>
      <c r="AC729" s="274" t="s">
        <v>268</v>
      </c>
      <c r="AD729" s="274" t="s">
        <v>268</v>
      </c>
      <c r="AE729" s="274" t="s">
        <v>287</v>
      </c>
      <c r="AF729" s="274" t="s">
        <v>1811</v>
      </c>
      <c r="AG729" s="274" t="s">
        <v>875</v>
      </c>
      <c r="AH729" s="274" t="s">
        <v>1812</v>
      </c>
      <c r="AI729" s="274" t="s">
        <v>766</v>
      </c>
      <c r="AJ729" s="274" t="s">
        <v>268</v>
      </c>
      <c r="AK729" s="274" t="s">
        <v>375</v>
      </c>
      <c r="AL729" s="274" t="s">
        <v>268</v>
      </c>
      <c r="AM729" s="274" t="s">
        <v>355</v>
      </c>
      <c r="AN729" s="274" t="s">
        <v>268</v>
      </c>
      <c r="AO729" s="274" t="s">
        <v>268</v>
      </c>
      <c r="AP729" s="274" t="s">
        <v>268</v>
      </c>
      <c r="AQ729" s="274" t="s">
        <v>268</v>
      </c>
      <c r="AR729" s="274" t="s">
        <v>268</v>
      </c>
      <c r="AS729" s="274" t="s">
        <v>268</v>
      </c>
      <c r="AT729" s="274" t="s">
        <v>268</v>
      </c>
      <c r="AU729" s="274" t="s">
        <v>268</v>
      </c>
      <c r="AV729" s="274" t="s">
        <v>268</v>
      </c>
      <c r="AW729" s="274" t="s">
        <v>268</v>
      </c>
      <c r="AX729" s="274" t="s">
        <v>268</v>
      </c>
      <c r="AY729" s="274" t="s">
        <v>268</v>
      </c>
      <c r="AZ729" s="274" t="s">
        <v>268</v>
      </c>
      <c r="BA729" s="274" t="s">
        <v>268</v>
      </c>
      <c r="BB729" s="274" t="s">
        <v>268</v>
      </c>
      <c r="BC729" s="274" t="s">
        <v>268</v>
      </c>
      <c r="BD729" s="274" t="s">
        <v>268</v>
      </c>
      <c r="BE729" s="274" t="s">
        <v>268</v>
      </c>
      <c r="BF729" s="274" t="s">
        <v>268</v>
      </c>
      <c r="BG729" s="274" t="s">
        <v>268</v>
      </c>
      <c r="BH729" s="274" t="s">
        <v>268</v>
      </c>
      <c r="BI729" s="274" t="s">
        <v>268</v>
      </c>
      <c r="BJ729" s="274" t="s">
        <v>268</v>
      </c>
      <c r="BK729" s="274" t="s">
        <v>268</v>
      </c>
      <c r="BL729" s="274" t="s">
        <v>268</v>
      </c>
      <c r="BM729" s="274" t="s">
        <v>268</v>
      </c>
      <c r="BN729" s="274" t="s">
        <v>268</v>
      </c>
      <c r="BO729" s="274" t="s">
        <v>268</v>
      </c>
      <c r="BP729" s="274" t="s">
        <v>268</v>
      </c>
      <c r="BQ729" s="274" t="s">
        <v>268</v>
      </c>
      <c r="BR729" s="274" t="s">
        <v>268</v>
      </c>
      <c r="BS729" s="274" t="s">
        <v>268</v>
      </c>
      <c r="BT729" s="274" t="s">
        <v>268</v>
      </c>
      <c r="BU729" s="274" t="s">
        <v>268</v>
      </c>
      <c r="BV729" s="274" t="s">
        <v>268</v>
      </c>
      <c r="BW729" s="274" t="s">
        <v>268</v>
      </c>
      <c r="BX729" s="274" t="s">
        <v>268</v>
      </c>
      <c r="BY729" s="295">
        <v>145</v>
      </c>
      <c r="BZ729" s="295">
        <v>145</v>
      </c>
      <c r="CA729" s="298" t="s">
        <v>142</v>
      </c>
      <c r="CB729" s="297">
        <v>122</v>
      </c>
      <c r="CC729" s="284">
        <f t="shared" si="46"/>
        <v>0</v>
      </c>
      <c r="CD729" s="295">
        <f t="shared" si="47"/>
        <v>145</v>
      </c>
      <c r="CE729" s="284">
        <f t="shared" si="48"/>
        <v>0</v>
      </c>
      <c r="CF729" s="295">
        <f t="shared" si="49"/>
        <v>1</v>
      </c>
      <c r="CG729" s="274" t="s">
        <v>876</v>
      </c>
      <c r="CH729" s="274" t="s">
        <v>268</v>
      </c>
      <c r="CI729" s="274" t="s">
        <v>268</v>
      </c>
      <c r="CJ729" s="298" t="s">
        <v>275</v>
      </c>
      <c r="CK729" s="297">
        <v>3</v>
      </c>
      <c r="CL729" s="274" t="s">
        <v>268</v>
      </c>
      <c r="CM729" s="274" t="s">
        <v>268</v>
      </c>
      <c r="CN729" s="274" t="s">
        <v>268</v>
      </c>
      <c r="CO729" s="274" t="s">
        <v>268</v>
      </c>
      <c r="CP729" s="274" t="s">
        <v>268</v>
      </c>
      <c r="CQ729" s="274" t="s">
        <v>268</v>
      </c>
      <c r="CR729" s="274" t="s">
        <v>877</v>
      </c>
      <c r="CS729" s="274">
        <v>139.93</v>
      </c>
      <c r="CT729" s="274" t="s">
        <v>268</v>
      </c>
      <c r="CU729" s="274">
        <v>139.93</v>
      </c>
      <c r="CV729" s="274">
        <v>365</v>
      </c>
      <c r="CW729" s="274" t="s">
        <v>878</v>
      </c>
      <c r="CX729" s="274" t="s">
        <v>835</v>
      </c>
      <c r="CY729" s="274" t="s">
        <v>836</v>
      </c>
      <c r="CZ729" s="274" t="s">
        <v>837</v>
      </c>
      <c r="DA729" s="274" t="s">
        <v>268</v>
      </c>
      <c r="DB729" s="274" t="s">
        <v>268</v>
      </c>
      <c r="DC729" s="274" t="s">
        <v>268</v>
      </c>
      <c r="DD729" s="274" t="s">
        <v>268</v>
      </c>
      <c r="DE729" s="274" t="s">
        <v>268</v>
      </c>
      <c r="DF729" s="274" t="s">
        <v>268</v>
      </c>
      <c r="DG729" s="299">
        <f>IFERROR(IF(CA729="D",IF(CK729="A dispo.",CD729*VLOOKUP('DATI INPUT'!$F$27,TARIFFE_UD,2,FALSE),CD729*VLOOKUP(CK729,TARIFFE_UD,2,FALSE)),CD729*VLOOKUP(CB729-100,TARIFFE_UND,2,FALSE)),0)</f>
        <v>114.83280782351541</v>
      </c>
      <c r="DH729" s="299">
        <f>IFERROR(IF(CA729="D",IF(CK729="A dispo.",CF729*VLOOKUP('DATI INPUT'!$F$27,TARIFFE_UD,3,FALSE),CF729*VLOOKUP(CK729,TARIFFE_UD,3,FALSE)),CF729*VLOOKUP(CB729-100,TARIFFE_UND,3,FALSE)),0)</f>
        <v>60.367780403072892</v>
      </c>
    </row>
    <row r="730" spans="1:112" hidden="1" x14ac:dyDescent="0.25">
      <c r="A730" s="274" t="s">
        <v>6138</v>
      </c>
      <c r="B730" s="274" t="s">
        <v>6139</v>
      </c>
      <c r="C730" s="274" t="s">
        <v>6140</v>
      </c>
      <c r="D730" s="274" t="s">
        <v>6141</v>
      </c>
      <c r="E730" s="274" t="s">
        <v>268</v>
      </c>
      <c r="F730" s="274" t="s">
        <v>156</v>
      </c>
      <c r="G730" s="274" t="s">
        <v>6142</v>
      </c>
      <c r="H730" s="274" t="s">
        <v>1003</v>
      </c>
      <c r="I730" s="274" t="s">
        <v>806</v>
      </c>
      <c r="J730" s="274" t="s">
        <v>156</v>
      </c>
      <c r="K730" s="274" t="s">
        <v>6143</v>
      </c>
      <c r="L730" s="274" t="s">
        <v>924</v>
      </c>
      <c r="M730" s="274" t="s">
        <v>6144</v>
      </c>
      <c r="N730" s="274" t="s">
        <v>1195</v>
      </c>
      <c r="O730" s="274" t="s">
        <v>1196</v>
      </c>
      <c r="P730" s="274" t="s">
        <v>6145</v>
      </c>
      <c r="Q730" s="274" t="s">
        <v>343</v>
      </c>
      <c r="R730" s="274" t="s">
        <v>268</v>
      </c>
      <c r="S730" s="274" t="s">
        <v>268</v>
      </c>
      <c r="T730" s="274" t="s">
        <v>268</v>
      </c>
      <c r="U730" s="274" t="s">
        <v>268</v>
      </c>
      <c r="V730" s="274" t="s">
        <v>268</v>
      </c>
      <c r="W730" s="274" t="s">
        <v>6146</v>
      </c>
      <c r="X730" s="274" t="s">
        <v>1847</v>
      </c>
      <c r="Y730" s="274" t="s">
        <v>1143</v>
      </c>
      <c r="Z730" s="274" t="s">
        <v>268</v>
      </c>
      <c r="AA730" s="274" t="s">
        <v>268</v>
      </c>
      <c r="AB730" s="274" t="s">
        <v>268</v>
      </c>
      <c r="AC730" s="274" t="s">
        <v>268</v>
      </c>
      <c r="AD730" s="274" t="s">
        <v>268</v>
      </c>
      <c r="AE730" s="274" t="s">
        <v>287</v>
      </c>
      <c r="AF730" s="274" t="s">
        <v>1811</v>
      </c>
      <c r="AG730" s="274" t="s">
        <v>875</v>
      </c>
      <c r="AH730" s="274" t="s">
        <v>1848</v>
      </c>
      <c r="AI730" s="274" t="s">
        <v>4439</v>
      </c>
      <c r="AJ730" s="274" t="s">
        <v>268</v>
      </c>
      <c r="AK730" s="274" t="s">
        <v>268</v>
      </c>
      <c r="AL730" s="274" t="s">
        <v>268</v>
      </c>
      <c r="AM730" s="274" t="s">
        <v>288</v>
      </c>
      <c r="AN730" s="274" t="s">
        <v>268</v>
      </c>
      <c r="AO730" s="274" t="s">
        <v>268</v>
      </c>
      <c r="AP730" s="274" t="s">
        <v>268</v>
      </c>
      <c r="AQ730" s="274" t="s">
        <v>268</v>
      </c>
      <c r="AR730" s="274" t="s">
        <v>268</v>
      </c>
      <c r="AS730" s="274" t="s">
        <v>268</v>
      </c>
      <c r="AT730" s="274" t="s">
        <v>268</v>
      </c>
      <c r="AU730" s="274" t="s">
        <v>268</v>
      </c>
      <c r="AV730" s="274" t="s">
        <v>268</v>
      </c>
      <c r="AW730" s="274" t="s">
        <v>268</v>
      </c>
      <c r="AX730" s="274" t="s">
        <v>268</v>
      </c>
      <c r="AY730" s="274" t="s">
        <v>268</v>
      </c>
      <c r="AZ730" s="274" t="s">
        <v>268</v>
      </c>
      <c r="BA730" s="274" t="s">
        <v>268</v>
      </c>
      <c r="BB730" s="274" t="s">
        <v>268</v>
      </c>
      <c r="BC730" s="274" t="s">
        <v>268</v>
      </c>
      <c r="BD730" s="274" t="s">
        <v>268</v>
      </c>
      <c r="BE730" s="274" t="s">
        <v>268</v>
      </c>
      <c r="BF730" s="274" t="s">
        <v>268</v>
      </c>
      <c r="BG730" s="274" t="s">
        <v>268</v>
      </c>
      <c r="BH730" s="274" t="s">
        <v>268</v>
      </c>
      <c r="BI730" s="274" t="s">
        <v>268</v>
      </c>
      <c r="BJ730" s="274" t="s">
        <v>268</v>
      </c>
      <c r="BK730" s="274" t="s">
        <v>268</v>
      </c>
      <c r="BL730" s="274" t="s">
        <v>268</v>
      </c>
      <c r="BM730" s="274" t="s">
        <v>268</v>
      </c>
      <c r="BN730" s="274" t="s">
        <v>268</v>
      </c>
      <c r="BO730" s="274" t="s">
        <v>268</v>
      </c>
      <c r="BP730" s="274" t="s">
        <v>268</v>
      </c>
      <c r="BQ730" s="274" t="s">
        <v>268</v>
      </c>
      <c r="BR730" s="274" t="s">
        <v>268</v>
      </c>
      <c r="BS730" s="274" t="s">
        <v>268</v>
      </c>
      <c r="BT730" s="274" t="s">
        <v>268</v>
      </c>
      <c r="BU730" s="274" t="s">
        <v>268</v>
      </c>
      <c r="BV730" s="274" t="s">
        <v>268</v>
      </c>
      <c r="BW730" s="274" t="s">
        <v>268</v>
      </c>
      <c r="BX730" s="274" t="s">
        <v>268</v>
      </c>
      <c r="BY730" s="295">
        <v>51</v>
      </c>
      <c r="BZ730" s="295">
        <v>51</v>
      </c>
      <c r="CA730" s="298" t="s">
        <v>142</v>
      </c>
      <c r="CB730" s="297">
        <v>122</v>
      </c>
      <c r="CC730" s="284">
        <f t="shared" si="46"/>
        <v>0</v>
      </c>
      <c r="CD730" s="295">
        <f t="shared" si="47"/>
        <v>51</v>
      </c>
      <c r="CE730" s="284">
        <f t="shared" si="48"/>
        <v>0</v>
      </c>
      <c r="CF730" s="295">
        <f t="shared" si="49"/>
        <v>1</v>
      </c>
      <c r="CG730" s="274" t="s">
        <v>876</v>
      </c>
      <c r="CH730" s="274" t="s">
        <v>268</v>
      </c>
      <c r="CI730" s="274" t="s">
        <v>268</v>
      </c>
      <c r="CJ730" s="298" t="s">
        <v>268</v>
      </c>
      <c r="CK730" s="298" t="s">
        <v>736</v>
      </c>
      <c r="CL730" s="274" t="s">
        <v>268</v>
      </c>
      <c r="CM730" s="274" t="s">
        <v>268</v>
      </c>
      <c r="CN730" s="274" t="s">
        <v>268</v>
      </c>
      <c r="CO730" s="274" t="s">
        <v>268</v>
      </c>
      <c r="CP730" s="274" t="s">
        <v>268</v>
      </c>
      <c r="CQ730" s="274" t="s">
        <v>268</v>
      </c>
      <c r="CR730" s="274" t="s">
        <v>877</v>
      </c>
      <c r="CS730" s="274">
        <v>77.55</v>
      </c>
      <c r="CT730" s="274" t="s">
        <v>268</v>
      </c>
      <c r="CU730" s="274">
        <v>77.55</v>
      </c>
      <c r="CV730" s="274">
        <v>365</v>
      </c>
      <c r="CW730" s="274" t="s">
        <v>878</v>
      </c>
      <c r="CX730" s="274" t="s">
        <v>835</v>
      </c>
      <c r="CY730" s="274" t="s">
        <v>836</v>
      </c>
      <c r="CZ730" s="274" t="s">
        <v>837</v>
      </c>
      <c r="DA730" s="274" t="s">
        <v>268</v>
      </c>
      <c r="DB730" s="274" t="s">
        <v>268</v>
      </c>
      <c r="DC730" s="274" t="s">
        <v>268</v>
      </c>
      <c r="DD730" s="274" t="s">
        <v>268</v>
      </c>
      <c r="DE730" s="274" t="s">
        <v>268</v>
      </c>
      <c r="DF730" s="274" t="s">
        <v>268</v>
      </c>
      <c r="DG730" s="299">
        <f>IFERROR(IF(CA730="D",IF(CK730="A dispo.",CD730*VLOOKUP('DATI INPUT'!$F$27,TARIFFE_UD,2,FALSE),CD730*VLOOKUP(CK730,TARIFFE_UD,2,FALSE)),CD730*VLOOKUP(CB730-100,TARIFFE_UND,2,FALSE)),0)</f>
        <v>40.389470337926106</v>
      </c>
      <c r="DH730" s="299">
        <f>IFERROR(IF(CA730="D",IF(CK730="A dispo.",CF730*VLOOKUP('DATI INPUT'!$F$27,TARIFFE_UD,3,FALSE),CF730*VLOOKUP(CK730,TARIFFE_UD,3,FALSE)),CF730*VLOOKUP(CB730-100,TARIFFE_UND,3,FALSE)),0)</f>
        <v>60.367780403072892</v>
      </c>
    </row>
    <row r="731" spans="1:112" x14ac:dyDescent="0.25">
      <c r="A731" s="274" t="s">
        <v>6147</v>
      </c>
      <c r="B731" s="274" t="s">
        <v>6148</v>
      </c>
      <c r="C731" s="274" t="s">
        <v>6149</v>
      </c>
      <c r="D731" s="274" t="s">
        <v>6150</v>
      </c>
      <c r="E731" s="274" t="s">
        <v>268</v>
      </c>
      <c r="F731" s="274" t="s">
        <v>156</v>
      </c>
      <c r="G731" s="274" t="s">
        <v>6151</v>
      </c>
      <c r="H731" s="274" t="s">
        <v>6152</v>
      </c>
      <c r="I731" s="274" t="s">
        <v>6153</v>
      </c>
      <c r="J731" s="274" t="s">
        <v>156</v>
      </c>
      <c r="K731" s="274" t="s">
        <v>6154</v>
      </c>
      <c r="L731" s="274" t="s">
        <v>960</v>
      </c>
      <c r="M731" s="274" t="s">
        <v>6155</v>
      </c>
      <c r="N731" s="274" t="s">
        <v>984</v>
      </c>
      <c r="O731" s="274" t="s">
        <v>873</v>
      </c>
      <c r="P731" s="274" t="s">
        <v>148</v>
      </c>
      <c r="Q731" s="274" t="s">
        <v>285</v>
      </c>
      <c r="R731" s="274" t="s">
        <v>268</v>
      </c>
      <c r="S731" s="274" t="s">
        <v>268</v>
      </c>
      <c r="T731" s="274" t="s">
        <v>268</v>
      </c>
      <c r="U731" s="274" t="s">
        <v>268</v>
      </c>
      <c r="V731" s="274" t="s">
        <v>268</v>
      </c>
      <c r="W731" s="274" t="s">
        <v>6155</v>
      </c>
      <c r="X731" s="274" t="s">
        <v>148</v>
      </c>
      <c r="Y731" s="274" t="s">
        <v>285</v>
      </c>
      <c r="Z731" s="274" t="s">
        <v>268</v>
      </c>
      <c r="AA731" s="274" t="s">
        <v>268</v>
      </c>
      <c r="AB731" s="274" t="s">
        <v>268</v>
      </c>
      <c r="AC731" s="274" t="s">
        <v>268</v>
      </c>
      <c r="AD731" s="274" t="s">
        <v>268</v>
      </c>
      <c r="AE731" s="274" t="s">
        <v>287</v>
      </c>
      <c r="AF731" s="274" t="s">
        <v>1811</v>
      </c>
      <c r="AG731" s="274" t="s">
        <v>875</v>
      </c>
      <c r="AH731" s="274" t="s">
        <v>2154</v>
      </c>
      <c r="AI731" s="274" t="s">
        <v>799</v>
      </c>
      <c r="AJ731" s="274" t="s">
        <v>268</v>
      </c>
      <c r="AK731" s="274" t="s">
        <v>268</v>
      </c>
      <c r="AL731" s="274" t="s">
        <v>268</v>
      </c>
      <c r="AM731" s="274" t="s">
        <v>288</v>
      </c>
      <c r="AN731" s="274" t="s">
        <v>268</v>
      </c>
      <c r="AO731" s="274" t="s">
        <v>268</v>
      </c>
      <c r="AP731" s="274" t="s">
        <v>268</v>
      </c>
      <c r="AQ731" s="274" t="s">
        <v>268</v>
      </c>
      <c r="AR731" s="274" t="s">
        <v>268</v>
      </c>
      <c r="AS731" s="274" t="s">
        <v>268</v>
      </c>
      <c r="AT731" s="274" t="s">
        <v>268</v>
      </c>
      <c r="AU731" s="274" t="s">
        <v>268</v>
      </c>
      <c r="AV731" s="274" t="s">
        <v>268</v>
      </c>
      <c r="AW731" s="274" t="s">
        <v>268</v>
      </c>
      <c r="AX731" s="274" t="s">
        <v>268</v>
      </c>
      <c r="AY731" s="274" t="s">
        <v>268</v>
      </c>
      <c r="AZ731" s="274" t="s">
        <v>268</v>
      </c>
      <c r="BA731" s="274" t="s">
        <v>268</v>
      </c>
      <c r="BB731" s="274" t="s">
        <v>268</v>
      </c>
      <c r="BC731" s="274" t="s">
        <v>268</v>
      </c>
      <c r="BD731" s="274" t="s">
        <v>268</v>
      </c>
      <c r="BE731" s="274" t="s">
        <v>268</v>
      </c>
      <c r="BF731" s="274" t="s">
        <v>268</v>
      </c>
      <c r="BG731" s="274" t="s">
        <v>268</v>
      </c>
      <c r="BH731" s="274" t="s">
        <v>268</v>
      </c>
      <c r="BI731" s="274" t="s">
        <v>268</v>
      </c>
      <c r="BJ731" s="274" t="s">
        <v>268</v>
      </c>
      <c r="BK731" s="274" t="s">
        <v>268</v>
      </c>
      <c r="BL731" s="274" t="s">
        <v>268</v>
      </c>
      <c r="BM731" s="274" t="s">
        <v>268</v>
      </c>
      <c r="BN731" s="274" t="s">
        <v>268</v>
      </c>
      <c r="BO731" s="274" t="s">
        <v>268</v>
      </c>
      <c r="BP731" s="274" t="s">
        <v>268</v>
      </c>
      <c r="BQ731" s="274" t="s">
        <v>268</v>
      </c>
      <c r="BR731" s="274" t="s">
        <v>268</v>
      </c>
      <c r="BS731" s="274" t="s">
        <v>268</v>
      </c>
      <c r="BT731" s="274" t="s">
        <v>268</v>
      </c>
      <c r="BU731" s="274" t="s">
        <v>268</v>
      </c>
      <c r="BV731" s="274" t="s">
        <v>268</v>
      </c>
      <c r="BW731" s="274" t="s">
        <v>268</v>
      </c>
      <c r="BX731" s="274" t="s">
        <v>268</v>
      </c>
      <c r="BY731" s="295">
        <v>66.62</v>
      </c>
      <c r="BZ731" s="295">
        <v>66.62</v>
      </c>
      <c r="CA731" s="298" t="s">
        <v>142</v>
      </c>
      <c r="CB731" s="297">
        <v>122</v>
      </c>
      <c r="CC731" s="284">
        <f t="shared" si="46"/>
        <v>0</v>
      </c>
      <c r="CD731" s="295">
        <f t="shared" si="47"/>
        <v>66.62</v>
      </c>
      <c r="CE731" s="284">
        <f t="shared" si="48"/>
        <v>0</v>
      </c>
      <c r="CF731" s="295">
        <f t="shared" si="49"/>
        <v>1</v>
      </c>
      <c r="CG731" s="274" t="s">
        <v>876</v>
      </c>
      <c r="CH731" s="274" t="s">
        <v>268</v>
      </c>
      <c r="CI731" s="274" t="s">
        <v>268</v>
      </c>
      <c r="CJ731" s="298" t="s">
        <v>271</v>
      </c>
      <c r="CK731" s="297">
        <v>1</v>
      </c>
      <c r="CL731" s="274" t="s">
        <v>268</v>
      </c>
      <c r="CM731" s="274" t="s">
        <v>268</v>
      </c>
      <c r="CN731" s="274" t="s">
        <v>268</v>
      </c>
      <c r="CO731" s="274" t="s">
        <v>268</v>
      </c>
      <c r="CP731" s="274" t="s">
        <v>268</v>
      </c>
      <c r="CQ731" s="274" t="s">
        <v>268</v>
      </c>
      <c r="CR731" s="274" t="s">
        <v>877</v>
      </c>
      <c r="CS731" s="274">
        <v>42.6</v>
      </c>
      <c r="CT731" s="274" t="s">
        <v>268</v>
      </c>
      <c r="CU731" s="274">
        <v>42.6</v>
      </c>
      <c r="CV731" s="274">
        <v>365</v>
      </c>
      <c r="CW731" s="274" t="s">
        <v>878</v>
      </c>
      <c r="CX731" s="274" t="s">
        <v>835</v>
      </c>
      <c r="CY731" s="274" t="s">
        <v>836</v>
      </c>
      <c r="CZ731" s="274" t="s">
        <v>837</v>
      </c>
      <c r="DA731" s="274" t="s">
        <v>268</v>
      </c>
      <c r="DB731" s="274" t="s">
        <v>268</v>
      </c>
      <c r="DC731" s="274" t="s">
        <v>268</v>
      </c>
      <c r="DD731" s="274" t="s">
        <v>268</v>
      </c>
      <c r="DE731" s="274" t="s">
        <v>268</v>
      </c>
      <c r="DF731" s="274" t="s">
        <v>268</v>
      </c>
      <c r="DG731" s="299">
        <f>IFERROR(IF(CA731="D",IF(CK731="A dispo.",CD731*VLOOKUP('DATI INPUT'!$F$27,TARIFFE_UD,2,FALSE),CD731*VLOOKUP(CK731,TARIFFE_UD,2,FALSE)),CD731*VLOOKUP(CB731-100,TARIFFE_UND,2,FALSE)),0)</f>
        <v>41.035349885377919</v>
      </c>
      <c r="DH731" s="299">
        <f>IFERROR(IF(CA731="D",IF(CK731="A dispo.",CF731*VLOOKUP('DATI INPUT'!$F$27,TARIFFE_UD,3,FALSE),CF731*VLOOKUP(CK731,TARIFFE_UD,3,FALSE)),CF731*VLOOKUP(CB731-100,TARIFFE_UND,3,FALSE)),0)</f>
        <v>15.164853048114928</v>
      </c>
    </row>
    <row r="732" spans="1:112" hidden="1" x14ac:dyDescent="0.25">
      <c r="A732" s="274" t="s">
        <v>6156</v>
      </c>
      <c r="B732" s="274" t="s">
        <v>6157</v>
      </c>
      <c r="C732" s="274" t="s">
        <v>6158</v>
      </c>
      <c r="D732" s="274" t="s">
        <v>6159</v>
      </c>
      <c r="E732" s="274" t="s">
        <v>268</v>
      </c>
      <c r="F732" s="274" t="s">
        <v>156</v>
      </c>
      <c r="G732" s="274" t="s">
        <v>6160</v>
      </c>
      <c r="H732" s="274" t="s">
        <v>6152</v>
      </c>
      <c r="I732" s="274" t="s">
        <v>616</v>
      </c>
      <c r="J732" s="274" t="s">
        <v>156</v>
      </c>
      <c r="K732" s="274" t="s">
        <v>6161</v>
      </c>
      <c r="L732" s="274" t="s">
        <v>984</v>
      </c>
      <c r="M732" s="274" t="s">
        <v>6162</v>
      </c>
      <c r="N732" s="274" t="s">
        <v>6163</v>
      </c>
      <c r="O732" s="274" t="s">
        <v>6164</v>
      </c>
      <c r="P732" s="274" t="s">
        <v>6165</v>
      </c>
      <c r="Q732" s="274" t="s">
        <v>285</v>
      </c>
      <c r="R732" s="274" t="s">
        <v>154</v>
      </c>
      <c r="S732" s="274" t="s">
        <v>268</v>
      </c>
      <c r="T732" s="274" t="s">
        <v>268</v>
      </c>
      <c r="U732" s="274" t="s">
        <v>268</v>
      </c>
      <c r="V732" s="274" t="s">
        <v>268</v>
      </c>
      <c r="W732" s="274" t="s">
        <v>6166</v>
      </c>
      <c r="X732" s="274" t="s">
        <v>148</v>
      </c>
      <c r="Y732" s="274" t="s">
        <v>294</v>
      </c>
      <c r="Z732" s="274" t="s">
        <v>268</v>
      </c>
      <c r="AA732" s="274" t="s">
        <v>268</v>
      </c>
      <c r="AB732" s="274" t="s">
        <v>268</v>
      </c>
      <c r="AC732" s="274" t="s">
        <v>268</v>
      </c>
      <c r="AD732" s="274" t="s">
        <v>268</v>
      </c>
      <c r="AE732" s="274" t="s">
        <v>287</v>
      </c>
      <c r="AF732" s="274" t="s">
        <v>1811</v>
      </c>
      <c r="AG732" s="274" t="s">
        <v>875</v>
      </c>
      <c r="AH732" s="274" t="s">
        <v>2154</v>
      </c>
      <c r="AI732" s="274" t="s">
        <v>1243</v>
      </c>
      <c r="AJ732" s="274" t="s">
        <v>268</v>
      </c>
      <c r="AK732" s="274" t="s">
        <v>366</v>
      </c>
      <c r="AL732" s="274" t="s">
        <v>268</v>
      </c>
      <c r="AM732" s="274" t="s">
        <v>405</v>
      </c>
      <c r="AN732" s="274" t="s">
        <v>268</v>
      </c>
      <c r="AO732" s="274" t="s">
        <v>268</v>
      </c>
      <c r="AP732" s="274" t="s">
        <v>268</v>
      </c>
      <c r="AQ732" s="274" t="s">
        <v>268</v>
      </c>
      <c r="AR732" s="274" t="s">
        <v>268</v>
      </c>
      <c r="AS732" s="274" t="s">
        <v>268</v>
      </c>
      <c r="AT732" s="274" t="s">
        <v>268</v>
      </c>
      <c r="AU732" s="274" t="s">
        <v>268</v>
      </c>
      <c r="AV732" s="274" t="s">
        <v>268</v>
      </c>
      <c r="AW732" s="274" t="s">
        <v>268</v>
      </c>
      <c r="AX732" s="274" t="s">
        <v>268</v>
      </c>
      <c r="AY732" s="274" t="s">
        <v>268</v>
      </c>
      <c r="AZ732" s="274" t="s">
        <v>268</v>
      </c>
      <c r="BA732" s="274" t="s">
        <v>268</v>
      </c>
      <c r="BB732" s="274" t="s">
        <v>268</v>
      </c>
      <c r="BC732" s="274" t="s">
        <v>268</v>
      </c>
      <c r="BD732" s="274" t="s">
        <v>268</v>
      </c>
      <c r="BE732" s="274" t="s">
        <v>268</v>
      </c>
      <c r="BF732" s="274" t="s">
        <v>268</v>
      </c>
      <c r="BG732" s="274" t="s">
        <v>268</v>
      </c>
      <c r="BH732" s="274" t="s">
        <v>268</v>
      </c>
      <c r="BI732" s="274" t="s">
        <v>268</v>
      </c>
      <c r="BJ732" s="274" t="s">
        <v>268</v>
      </c>
      <c r="BK732" s="274" t="s">
        <v>268</v>
      </c>
      <c r="BL732" s="274" t="s">
        <v>268</v>
      </c>
      <c r="BM732" s="274" t="s">
        <v>268</v>
      </c>
      <c r="BN732" s="274" t="s">
        <v>268</v>
      </c>
      <c r="BO732" s="274" t="s">
        <v>268</v>
      </c>
      <c r="BP732" s="274" t="s">
        <v>268</v>
      </c>
      <c r="BQ732" s="274" t="s">
        <v>268</v>
      </c>
      <c r="BR732" s="274" t="s">
        <v>268</v>
      </c>
      <c r="BS732" s="274" t="s">
        <v>268</v>
      </c>
      <c r="BT732" s="274" t="s">
        <v>268</v>
      </c>
      <c r="BU732" s="274" t="s">
        <v>268</v>
      </c>
      <c r="BV732" s="274" t="s">
        <v>268</v>
      </c>
      <c r="BW732" s="274" t="s">
        <v>268</v>
      </c>
      <c r="BX732" s="274" t="s">
        <v>268</v>
      </c>
      <c r="BY732" s="295">
        <v>61.58</v>
      </c>
      <c r="BZ732" s="295">
        <v>61.58</v>
      </c>
      <c r="CA732" s="298" t="s">
        <v>142</v>
      </c>
      <c r="CB732" s="297">
        <v>122</v>
      </c>
      <c r="CC732" s="284">
        <f t="shared" si="46"/>
        <v>0</v>
      </c>
      <c r="CD732" s="295">
        <f t="shared" si="47"/>
        <v>61.58</v>
      </c>
      <c r="CE732" s="284">
        <f t="shared" si="48"/>
        <v>0</v>
      </c>
      <c r="CF732" s="295">
        <f t="shared" si="49"/>
        <v>1</v>
      </c>
      <c r="CG732" s="274" t="s">
        <v>876</v>
      </c>
      <c r="CH732" s="274" t="s">
        <v>268</v>
      </c>
      <c r="CI732" s="274" t="s">
        <v>268</v>
      </c>
      <c r="CJ732" s="298" t="s">
        <v>268</v>
      </c>
      <c r="CK732" s="298" t="s">
        <v>736</v>
      </c>
      <c r="CL732" s="274" t="s">
        <v>268</v>
      </c>
      <c r="CM732" s="274" t="s">
        <v>268</v>
      </c>
      <c r="CN732" s="274" t="s">
        <v>268</v>
      </c>
      <c r="CO732" s="274" t="s">
        <v>268</v>
      </c>
      <c r="CP732" s="274" t="s">
        <v>268</v>
      </c>
      <c r="CQ732" s="274" t="s">
        <v>268</v>
      </c>
      <c r="CR732" s="274" t="s">
        <v>877</v>
      </c>
      <c r="CS732" s="274">
        <v>82.73</v>
      </c>
      <c r="CT732" s="274" t="s">
        <v>268</v>
      </c>
      <c r="CU732" s="274">
        <v>82.73</v>
      </c>
      <c r="CV732" s="274">
        <v>365</v>
      </c>
      <c r="CW732" s="274" t="s">
        <v>878</v>
      </c>
      <c r="CX732" s="274" t="s">
        <v>835</v>
      </c>
      <c r="CY732" s="274" t="s">
        <v>836</v>
      </c>
      <c r="CZ732" s="274" t="s">
        <v>837</v>
      </c>
      <c r="DA732" s="274" t="s">
        <v>268</v>
      </c>
      <c r="DB732" s="274" t="s">
        <v>268</v>
      </c>
      <c r="DC732" s="274" t="s">
        <v>268</v>
      </c>
      <c r="DD732" s="274" t="s">
        <v>268</v>
      </c>
      <c r="DE732" s="274" t="s">
        <v>268</v>
      </c>
      <c r="DF732" s="274" t="s">
        <v>268</v>
      </c>
      <c r="DG732" s="299">
        <f>IFERROR(IF(CA732="D",IF(CK732="A dispo.",CD732*VLOOKUP('DATI INPUT'!$F$27,TARIFFE_UD,2,FALSE),CD732*VLOOKUP(CK732,TARIFFE_UD,2,FALSE)),CD732*VLOOKUP(CB732-100,TARIFFE_UND,2,FALSE)),0)</f>
        <v>48.768305557048819</v>
      </c>
      <c r="DH732" s="299">
        <f>IFERROR(IF(CA732="D",IF(CK732="A dispo.",CF732*VLOOKUP('DATI INPUT'!$F$27,TARIFFE_UD,3,FALSE),CF732*VLOOKUP(CK732,TARIFFE_UD,3,FALSE)),CF732*VLOOKUP(CB732-100,TARIFFE_UND,3,FALSE)),0)</f>
        <v>60.367780403072892</v>
      </c>
    </row>
    <row r="733" spans="1:112" x14ac:dyDescent="0.25">
      <c r="A733" s="274" t="s">
        <v>6167</v>
      </c>
      <c r="B733" s="274" t="s">
        <v>6168</v>
      </c>
      <c r="C733" s="274" t="s">
        <v>1487</v>
      </c>
      <c r="D733" s="274" t="s">
        <v>6169</v>
      </c>
      <c r="E733" s="274" t="s">
        <v>268</v>
      </c>
      <c r="F733" s="274" t="s">
        <v>156</v>
      </c>
      <c r="G733" s="274" t="s">
        <v>6170</v>
      </c>
      <c r="H733" s="274" t="s">
        <v>1761</v>
      </c>
      <c r="I733" s="274" t="s">
        <v>1252</v>
      </c>
      <c r="J733" s="274" t="s">
        <v>274</v>
      </c>
      <c r="K733" s="274" t="s">
        <v>6171</v>
      </c>
      <c r="L733" s="274" t="s">
        <v>984</v>
      </c>
      <c r="M733" s="274" t="s">
        <v>6172</v>
      </c>
      <c r="N733" s="274" t="s">
        <v>984</v>
      </c>
      <c r="O733" s="274" t="s">
        <v>873</v>
      </c>
      <c r="P733" s="274" t="s">
        <v>2116</v>
      </c>
      <c r="Q733" s="274" t="s">
        <v>315</v>
      </c>
      <c r="R733" s="274" t="s">
        <v>268</v>
      </c>
      <c r="S733" s="274" t="s">
        <v>268</v>
      </c>
      <c r="T733" s="274" t="s">
        <v>268</v>
      </c>
      <c r="U733" s="274" t="s">
        <v>268</v>
      </c>
      <c r="V733" s="274" t="s">
        <v>268</v>
      </c>
      <c r="W733" s="274" t="s">
        <v>6172</v>
      </c>
      <c r="X733" s="274" t="s">
        <v>2116</v>
      </c>
      <c r="Y733" s="274" t="s">
        <v>315</v>
      </c>
      <c r="Z733" s="274" t="s">
        <v>268</v>
      </c>
      <c r="AA733" s="274" t="s">
        <v>268</v>
      </c>
      <c r="AB733" s="274" t="s">
        <v>268</v>
      </c>
      <c r="AC733" s="274" t="s">
        <v>268</v>
      </c>
      <c r="AD733" s="274" t="s">
        <v>268</v>
      </c>
      <c r="AE733" s="274" t="s">
        <v>287</v>
      </c>
      <c r="AF733" s="274" t="s">
        <v>1811</v>
      </c>
      <c r="AG733" s="274" t="s">
        <v>875</v>
      </c>
      <c r="AH733" s="274" t="s">
        <v>1812</v>
      </c>
      <c r="AI733" s="274" t="s">
        <v>6173</v>
      </c>
      <c r="AJ733" s="274" t="s">
        <v>268</v>
      </c>
      <c r="AK733" s="274" t="s">
        <v>381</v>
      </c>
      <c r="AL733" s="274" t="s">
        <v>268</v>
      </c>
      <c r="AM733" s="274" t="s">
        <v>288</v>
      </c>
      <c r="AN733" s="274" t="s">
        <v>268</v>
      </c>
      <c r="AO733" s="274" t="s">
        <v>268</v>
      </c>
      <c r="AP733" s="274" t="s">
        <v>268</v>
      </c>
      <c r="AQ733" s="274" t="s">
        <v>268</v>
      </c>
      <c r="AR733" s="274" t="s">
        <v>268</v>
      </c>
      <c r="AS733" s="274" t="s">
        <v>268</v>
      </c>
      <c r="AT733" s="274" t="s">
        <v>268</v>
      </c>
      <c r="AU733" s="274" t="s">
        <v>268</v>
      </c>
      <c r="AV733" s="274" t="s">
        <v>268</v>
      </c>
      <c r="AW733" s="274" t="s">
        <v>268</v>
      </c>
      <c r="AX733" s="274" t="s">
        <v>268</v>
      </c>
      <c r="AY733" s="274" t="s">
        <v>268</v>
      </c>
      <c r="AZ733" s="274" t="s">
        <v>268</v>
      </c>
      <c r="BA733" s="274" t="s">
        <v>268</v>
      </c>
      <c r="BB733" s="274" t="s">
        <v>268</v>
      </c>
      <c r="BC733" s="274" t="s">
        <v>268</v>
      </c>
      <c r="BD733" s="274" t="s">
        <v>268</v>
      </c>
      <c r="BE733" s="274" t="s">
        <v>268</v>
      </c>
      <c r="BF733" s="274" t="s">
        <v>268</v>
      </c>
      <c r="BG733" s="274" t="s">
        <v>268</v>
      </c>
      <c r="BH733" s="274" t="s">
        <v>268</v>
      </c>
      <c r="BI733" s="274" t="s">
        <v>268</v>
      </c>
      <c r="BJ733" s="274" t="s">
        <v>268</v>
      </c>
      <c r="BK733" s="274" t="s">
        <v>268</v>
      </c>
      <c r="BL733" s="274" t="s">
        <v>268</v>
      </c>
      <c r="BM733" s="274" t="s">
        <v>268</v>
      </c>
      <c r="BN733" s="274" t="s">
        <v>268</v>
      </c>
      <c r="BO733" s="274" t="s">
        <v>268</v>
      </c>
      <c r="BP733" s="274" t="s">
        <v>268</v>
      </c>
      <c r="BQ733" s="274" t="s">
        <v>268</v>
      </c>
      <c r="BR733" s="274" t="s">
        <v>268</v>
      </c>
      <c r="BS733" s="274" t="s">
        <v>268</v>
      </c>
      <c r="BT733" s="274" t="s">
        <v>268</v>
      </c>
      <c r="BU733" s="274" t="s">
        <v>268</v>
      </c>
      <c r="BV733" s="274" t="s">
        <v>268</v>
      </c>
      <c r="BW733" s="274" t="s">
        <v>268</v>
      </c>
      <c r="BX733" s="274" t="s">
        <v>268</v>
      </c>
      <c r="BY733" s="295">
        <v>70</v>
      </c>
      <c r="BZ733" s="295">
        <v>70</v>
      </c>
      <c r="CA733" s="298" t="s">
        <v>142</v>
      </c>
      <c r="CB733" s="297">
        <v>122</v>
      </c>
      <c r="CC733" s="284">
        <f t="shared" si="46"/>
        <v>0</v>
      </c>
      <c r="CD733" s="295">
        <f t="shared" si="47"/>
        <v>70</v>
      </c>
      <c r="CE733" s="284">
        <f t="shared" si="48"/>
        <v>0</v>
      </c>
      <c r="CF733" s="295">
        <f t="shared" si="49"/>
        <v>1</v>
      </c>
      <c r="CG733" s="274" t="s">
        <v>876</v>
      </c>
      <c r="CH733" s="274" t="s">
        <v>268</v>
      </c>
      <c r="CI733" s="274" t="s">
        <v>268</v>
      </c>
      <c r="CJ733" s="298" t="s">
        <v>282</v>
      </c>
      <c r="CK733" s="297">
        <v>4</v>
      </c>
      <c r="CL733" s="274" t="s">
        <v>268</v>
      </c>
      <c r="CM733" s="274" t="s">
        <v>268</v>
      </c>
      <c r="CN733" s="274" t="s">
        <v>268</v>
      </c>
      <c r="CO733" s="274" t="s">
        <v>268</v>
      </c>
      <c r="CP733" s="274" t="s">
        <v>268</v>
      </c>
      <c r="CQ733" s="274" t="s">
        <v>268</v>
      </c>
      <c r="CR733" s="274" t="s">
        <v>877</v>
      </c>
      <c r="CS733" s="274">
        <v>121.12</v>
      </c>
      <c r="CT733" s="274" t="s">
        <v>268</v>
      </c>
      <c r="CU733" s="274">
        <v>121.12</v>
      </c>
      <c r="CV733" s="274">
        <v>365</v>
      </c>
      <c r="CW733" s="274" t="s">
        <v>878</v>
      </c>
      <c r="CX733" s="274" t="s">
        <v>835</v>
      </c>
      <c r="CY733" s="274" t="s">
        <v>836</v>
      </c>
      <c r="CZ733" s="274" t="s">
        <v>837</v>
      </c>
      <c r="DA733" s="274" t="s">
        <v>268</v>
      </c>
      <c r="DB733" s="274" t="s">
        <v>268</v>
      </c>
      <c r="DC733" s="274" t="s">
        <v>268</v>
      </c>
      <c r="DD733" s="274" t="s">
        <v>268</v>
      </c>
      <c r="DE733" s="274" t="s">
        <v>268</v>
      </c>
      <c r="DF733" s="274" t="s">
        <v>268</v>
      </c>
      <c r="DG733" s="299">
        <f>IFERROR(IF(CA733="D",IF(CK733="A dispo.",CD733*VLOOKUP('DATI INPUT'!$F$27,TARIFFE_UD,2,FALSE),CD733*VLOOKUP(CK733,TARIFFE_UD,2,FALSE)),CD733*VLOOKUP(CB733-100,TARIFFE_UND,2,FALSE)),0)</f>
        <v>59.542937389970959</v>
      </c>
      <c r="DH733" s="299">
        <f>IFERROR(IF(CA733="D",IF(CK733="A dispo.",CF733*VLOOKUP('DATI INPUT'!$F$27,TARIFFE_UD,3,FALSE),CF733*VLOOKUP(CK733,TARIFFE_UD,3,FALSE)),CF733*VLOOKUP(CB733-100,TARIFFE_UND,3,FALSE)),0)</f>
        <v>73.78284271486686</v>
      </c>
    </row>
    <row r="734" spans="1:112" x14ac:dyDescent="0.25">
      <c r="A734" s="274" t="s">
        <v>6174</v>
      </c>
      <c r="B734" s="274" t="s">
        <v>6168</v>
      </c>
      <c r="C734" s="274" t="s">
        <v>1010</v>
      </c>
      <c r="D734" s="274" t="s">
        <v>6169</v>
      </c>
      <c r="E734" s="274" t="s">
        <v>268</v>
      </c>
      <c r="F734" s="274" t="s">
        <v>156</v>
      </c>
      <c r="G734" s="274" t="s">
        <v>6170</v>
      </c>
      <c r="H734" s="274" t="s">
        <v>1761</v>
      </c>
      <c r="I734" s="274" t="s">
        <v>1252</v>
      </c>
      <c r="J734" s="274" t="s">
        <v>274</v>
      </c>
      <c r="K734" s="274" t="s">
        <v>6171</v>
      </c>
      <c r="L734" s="274" t="s">
        <v>984</v>
      </c>
      <c r="M734" s="274" t="s">
        <v>6172</v>
      </c>
      <c r="N734" s="274" t="s">
        <v>984</v>
      </c>
      <c r="O734" s="274" t="s">
        <v>873</v>
      </c>
      <c r="P734" s="274" t="s">
        <v>2116</v>
      </c>
      <c r="Q734" s="274" t="s">
        <v>315</v>
      </c>
      <c r="R734" s="274" t="s">
        <v>268</v>
      </c>
      <c r="S734" s="274" t="s">
        <v>268</v>
      </c>
      <c r="T734" s="274" t="s">
        <v>268</v>
      </c>
      <c r="U734" s="274" t="s">
        <v>268</v>
      </c>
      <c r="V734" s="274" t="s">
        <v>268</v>
      </c>
      <c r="W734" s="274" t="s">
        <v>2893</v>
      </c>
      <c r="X734" s="274" t="s">
        <v>151</v>
      </c>
      <c r="Y734" s="274" t="s">
        <v>268</v>
      </c>
      <c r="Z734" s="274" t="s">
        <v>268</v>
      </c>
      <c r="AA734" s="274" t="s">
        <v>268</v>
      </c>
      <c r="AB734" s="274" t="s">
        <v>268</v>
      </c>
      <c r="AC734" s="274" t="s">
        <v>268</v>
      </c>
      <c r="AD734" s="274" t="s">
        <v>268</v>
      </c>
      <c r="AE734" s="274" t="s">
        <v>287</v>
      </c>
      <c r="AF734" s="274" t="s">
        <v>1811</v>
      </c>
      <c r="AG734" s="274" t="s">
        <v>875</v>
      </c>
      <c r="AH734" s="274" t="s">
        <v>1812</v>
      </c>
      <c r="AI734" s="274" t="s">
        <v>3682</v>
      </c>
      <c r="AJ734" s="274" t="s">
        <v>268</v>
      </c>
      <c r="AK734" s="274" t="s">
        <v>268</v>
      </c>
      <c r="AL734" s="274" t="s">
        <v>268</v>
      </c>
      <c r="AM734" s="274" t="s">
        <v>353</v>
      </c>
      <c r="AN734" s="274" t="s">
        <v>268</v>
      </c>
      <c r="AO734" s="274" t="s">
        <v>268</v>
      </c>
      <c r="AP734" s="274" t="s">
        <v>268</v>
      </c>
      <c r="AQ734" s="274" t="s">
        <v>268</v>
      </c>
      <c r="AR734" s="274" t="s">
        <v>268</v>
      </c>
      <c r="AS734" s="274" t="s">
        <v>268</v>
      </c>
      <c r="AT734" s="274" t="s">
        <v>268</v>
      </c>
      <c r="AU734" s="274" t="s">
        <v>268</v>
      </c>
      <c r="AV734" s="274" t="s">
        <v>268</v>
      </c>
      <c r="AW734" s="274" t="s">
        <v>268</v>
      </c>
      <c r="AX734" s="274" t="s">
        <v>268</v>
      </c>
      <c r="AY734" s="274" t="s">
        <v>268</v>
      </c>
      <c r="AZ734" s="274" t="s">
        <v>268</v>
      </c>
      <c r="BA734" s="274" t="s">
        <v>268</v>
      </c>
      <c r="BB734" s="274" t="s">
        <v>268</v>
      </c>
      <c r="BC734" s="274" t="s">
        <v>268</v>
      </c>
      <c r="BD734" s="274" t="s">
        <v>268</v>
      </c>
      <c r="BE734" s="274" t="s">
        <v>268</v>
      </c>
      <c r="BF734" s="274" t="s">
        <v>268</v>
      </c>
      <c r="BG734" s="274" t="s">
        <v>268</v>
      </c>
      <c r="BH734" s="274" t="s">
        <v>268</v>
      </c>
      <c r="BI734" s="274" t="s">
        <v>268</v>
      </c>
      <c r="BJ734" s="274" t="s">
        <v>268</v>
      </c>
      <c r="BK734" s="274" t="s">
        <v>268</v>
      </c>
      <c r="BL734" s="274" t="s">
        <v>268</v>
      </c>
      <c r="BM734" s="274" t="s">
        <v>268</v>
      </c>
      <c r="BN734" s="274" t="s">
        <v>268</v>
      </c>
      <c r="BO734" s="274" t="s">
        <v>268</v>
      </c>
      <c r="BP734" s="274" t="s">
        <v>268</v>
      </c>
      <c r="BQ734" s="274" t="s">
        <v>268</v>
      </c>
      <c r="BR734" s="274" t="s">
        <v>268</v>
      </c>
      <c r="BS734" s="274" t="s">
        <v>268</v>
      </c>
      <c r="BT734" s="274" t="s">
        <v>268</v>
      </c>
      <c r="BU734" s="274" t="s">
        <v>268</v>
      </c>
      <c r="BV734" s="274" t="s">
        <v>268</v>
      </c>
      <c r="BW734" s="274" t="s">
        <v>268</v>
      </c>
      <c r="BX734" s="274" t="s">
        <v>268</v>
      </c>
      <c r="BY734" s="295">
        <v>18</v>
      </c>
      <c r="BZ734" s="295">
        <v>18</v>
      </c>
      <c r="CA734" s="298" t="s">
        <v>142</v>
      </c>
      <c r="CB734" s="297">
        <v>123</v>
      </c>
      <c r="CC734" s="284">
        <f t="shared" si="46"/>
        <v>0</v>
      </c>
      <c r="CD734" s="295">
        <f t="shared" si="47"/>
        <v>18</v>
      </c>
      <c r="CE734" s="284">
        <f t="shared" si="48"/>
        <v>1</v>
      </c>
      <c r="CF734" s="295">
        <f t="shared" si="49"/>
        <v>0</v>
      </c>
      <c r="CG734" s="274" t="s">
        <v>1817</v>
      </c>
      <c r="CH734" s="274" t="s">
        <v>268</v>
      </c>
      <c r="CI734" s="274" t="s">
        <v>268</v>
      </c>
      <c r="CJ734" s="298" t="s">
        <v>282</v>
      </c>
      <c r="CK734" s="297">
        <v>4</v>
      </c>
      <c r="CL734" s="274" t="s">
        <v>268</v>
      </c>
      <c r="CM734" s="274" t="s">
        <v>268</v>
      </c>
      <c r="CN734" s="274" t="s">
        <v>268</v>
      </c>
      <c r="CO734" s="274" t="s">
        <v>268</v>
      </c>
      <c r="CP734" s="274" t="s">
        <v>268</v>
      </c>
      <c r="CQ734" s="274" t="s">
        <v>268</v>
      </c>
      <c r="CR734" s="274" t="s">
        <v>877</v>
      </c>
      <c r="CS734" s="274">
        <v>9.5399999999999991</v>
      </c>
      <c r="CT734" s="274" t="s">
        <v>268</v>
      </c>
      <c r="CU734" s="274">
        <v>9.5399999999999991</v>
      </c>
      <c r="CV734" s="274">
        <v>365</v>
      </c>
      <c r="CW734" s="274" t="s">
        <v>878</v>
      </c>
      <c r="CX734" s="274" t="s">
        <v>835</v>
      </c>
      <c r="CY734" s="274" t="s">
        <v>836</v>
      </c>
      <c r="CZ734" s="274" t="s">
        <v>837</v>
      </c>
      <c r="DA734" s="274" t="s">
        <v>268</v>
      </c>
      <c r="DB734" s="274" t="s">
        <v>268</v>
      </c>
      <c r="DC734" s="274" t="s">
        <v>268</v>
      </c>
      <c r="DD734" s="274" t="s">
        <v>268</v>
      </c>
      <c r="DE734" s="274" t="s">
        <v>268</v>
      </c>
      <c r="DF734" s="274" t="s">
        <v>268</v>
      </c>
      <c r="DG734" s="299">
        <f>IFERROR(IF(CA734="D",IF(CK734="A dispo.",CD734*VLOOKUP('DATI INPUT'!$F$27,TARIFFE_UD,2,FALSE),CD734*VLOOKUP(CK734,TARIFFE_UD,2,FALSE)),CD734*VLOOKUP(CB734-100,TARIFFE_UND,2,FALSE)),0)</f>
        <v>15.31104104313539</v>
      </c>
      <c r="DH734" s="299">
        <f>IFERROR(IF(CA734="D",IF(CK734="A dispo.",CF734*VLOOKUP('DATI INPUT'!$F$27,TARIFFE_UD,3,FALSE),CF734*VLOOKUP(CK734,TARIFFE_UD,3,FALSE)),CF734*VLOOKUP(CB734-100,TARIFFE_UND,3,FALSE)),0)</f>
        <v>0</v>
      </c>
    </row>
    <row r="735" spans="1:112" x14ac:dyDescent="0.25">
      <c r="A735" s="274" t="s">
        <v>6175</v>
      </c>
      <c r="B735" s="274" t="s">
        <v>6176</v>
      </c>
      <c r="C735" s="274" t="s">
        <v>6177</v>
      </c>
      <c r="D735" s="274" t="s">
        <v>6178</v>
      </c>
      <c r="E735" s="274" t="s">
        <v>268</v>
      </c>
      <c r="F735" s="274" t="s">
        <v>156</v>
      </c>
      <c r="G735" s="274" t="s">
        <v>6179</v>
      </c>
      <c r="H735" s="274" t="s">
        <v>6152</v>
      </c>
      <c r="I735" s="274" t="s">
        <v>6180</v>
      </c>
      <c r="J735" s="274" t="s">
        <v>274</v>
      </c>
      <c r="K735" s="274" t="s">
        <v>6181</v>
      </c>
      <c r="L735" s="274" t="s">
        <v>984</v>
      </c>
      <c r="M735" s="274" t="s">
        <v>6182</v>
      </c>
      <c r="N735" s="274" t="s">
        <v>984</v>
      </c>
      <c r="O735" s="274" t="s">
        <v>873</v>
      </c>
      <c r="P735" s="274" t="s">
        <v>2560</v>
      </c>
      <c r="Q735" s="274" t="s">
        <v>368</v>
      </c>
      <c r="R735" s="274" t="s">
        <v>268</v>
      </c>
      <c r="S735" s="274" t="s">
        <v>268</v>
      </c>
      <c r="T735" s="274" t="s">
        <v>268</v>
      </c>
      <c r="U735" s="274" t="s">
        <v>268</v>
      </c>
      <c r="V735" s="274" t="s">
        <v>268</v>
      </c>
      <c r="W735" s="274" t="s">
        <v>6182</v>
      </c>
      <c r="X735" s="274" t="s">
        <v>2560</v>
      </c>
      <c r="Y735" s="274" t="s">
        <v>368</v>
      </c>
      <c r="Z735" s="274" t="s">
        <v>268</v>
      </c>
      <c r="AA735" s="274" t="s">
        <v>268</v>
      </c>
      <c r="AB735" s="274" t="s">
        <v>268</v>
      </c>
      <c r="AC735" s="274" t="s">
        <v>268</v>
      </c>
      <c r="AD735" s="274" t="s">
        <v>268</v>
      </c>
      <c r="AE735" s="274" t="s">
        <v>287</v>
      </c>
      <c r="AF735" s="274" t="s">
        <v>1811</v>
      </c>
      <c r="AG735" s="274" t="s">
        <v>875</v>
      </c>
      <c r="AH735" s="274" t="s">
        <v>1963</v>
      </c>
      <c r="AI735" s="274" t="s">
        <v>769</v>
      </c>
      <c r="AJ735" s="274" t="s">
        <v>268</v>
      </c>
      <c r="AK735" s="274" t="s">
        <v>366</v>
      </c>
      <c r="AL735" s="274" t="s">
        <v>268</v>
      </c>
      <c r="AM735" s="274" t="s">
        <v>288</v>
      </c>
      <c r="AN735" s="274" t="s">
        <v>268</v>
      </c>
      <c r="AO735" s="274" t="s">
        <v>268</v>
      </c>
      <c r="AP735" s="274" t="s">
        <v>268</v>
      </c>
      <c r="AQ735" s="274" t="s">
        <v>268</v>
      </c>
      <c r="AR735" s="274" t="s">
        <v>268</v>
      </c>
      <c r="AS735" s="274" t="s">
        <v>268</v>
      </c>
      <c r="AT735" s="274" t="s">
        <v>268</v>
      </c>
      <c r="AU735" s="274" t="s">
        <v>268</v>
      </c>
      <c r="AV735" s="274" t="s">
        <v>268</v>
      </c>
      <c r="AW735" s="274" t="s">
        <v>268</v>
      </c>
      <c r="AX735" s="274" t="s">
        <v>268</v>
      </c>
      <c r="AY735" s="274" t="s">
        <v>268</v>
      </c>
      <c r="AZ735" s="274" t="s">
        <v>268</v>
      </c>
      <c r="BA735" s="274" t="s">
        <v>268</v>
      </c>
      <c r="BB735" s="274" t="s">
        <v>268</v>
      </c>
      <c r="BC735" s="274" t="s">
        <v>268</v>
      </c>
      <c r="BD735" s="274" t="s">
        <v>268</v>
      </c>
      <c r="BE735" s="274" t="s">
        <v>268</v>
      </c>
      <c r="BF735" s="274" t="s">
        <v>268</v>
      </c>
      <c r="BG735" s="274" t="s">
        <v>268</v>
      </c>
      <c r="BH735" s="274" t="s">
        <v>268</v>
      </c>
      <c r="BI735" s="274" t="s">
        <v>268</v>
      </c>
      <c r="BJ735" s="274" t="s">
        <v>268</v>
      </c>
      <c r="BK735" s="274" t="s">
        <v>268</v>
      </c>
      <c r="BL735" s="274" t="s">
        <v>268</v>
      </c>
      <c r="BM735" s="274" t="s">
        <v>268</v>
      </c>
      <c r="BN735" s="274" t="s">
        <v>268</v>
      </c>
      <c r="BO735" s="274" t="s">
        <v>268</v>
      </c>
      <c r="BP735" s="274" t="s">
        <v>268</v>
      </c>
      <c r="BQ735" s="274" t="s">
        <v>268</v>
      </c>
      <c r="BR735" s="274" t="s">
        <v>268</v>
      </c>
      <c r="BS735" s="274" t="s">
        <v>268</v>
      </c>
      <c r="BT735" s="274" t="s">
        <v>268</v>
      </c>
      <c r="BU735" s="274" t="s">
        <v>268</v>
      </c>
      <c r="BV735" s="274" t="s">
        <v>268</v>
      </c>
      <c r="BW735" s="274" t="s">
        <v>268</v>
      </c>
      <c r="BX735" s="274" t="s">
        <v>268</v>
      </c>
      <c r="BY735" s="295">
        <v>51.49</v>
      </c>
      <c r="BZ735" s="295">
        <v>51.49</v>
      </c>
      <c r="CA735" s="298" t="s">
        <v>142</v>
      </c>
      <c r="CB735" s="297">
        <v>122</v>
      </c>
      <c r="CC735" s="284">
        <f t="shared" si="46"/>
        <v>0</v>
      </c>
      <c r="CD735" s="295">
        <f t="shared" si="47"/>
        <v>51.489999999999995</v>
      </c>
      <c r="CE735" s="284">
        <f t="shared" si="48"/>
        <v>0</v>
      </c>
      <c r="CF735" s="295">
        <f t="shared" si="49"/>
        <v>1</v>
      </c>
      <c r="CG735" s="274" t="s">
        <v>876</v>
      </c>
      <c r="CH735" s="274" t="s">
        <v>268</v>
      </c>
      <c r="CI735" s="274" t="s">
        <v>268</v>
      </c>
      <c r="CJ735" s="298" t="s">
        <v>271</v>
      </c>
      <c r="CK735" s="297">
        <v>1</v>
      </c>
      <c r="CL735" s="274" t="s">
        <v>268</v>
      </c>
      <c r="CM735" s="274" t="s">
        <v>268</v>
      </c>
      <c r="CN735" s="274" t="s">
        <v>268</v>
      </c>
      <c r="CO735" s="274" t="s">
        <v>268</v>
      </c>
      <c r="CP735" s="274" t="s">
        <v>268</v>
      </c>
      <c r="CQ735" s="274" t="s">
        <v>268</v>
      </c>
      <c r="CR735" s="274" t="s">
        <v>877</v>
      </c>
      <c r="CS735" s="274">
        <v>36.85</v>
      </c>
      <c r="CT735" s="274" t="s">
        <v>268</v>
      </c>
      <c r="CU735" s="274">
        <v>36.85</v>
      </c>
      <c r="CV735" s="274">
        <v>365</v>
      </c>
      <c r="CW735" s="274" t="s">
        <v>878</v>
      </c>
      <c r="CX735" s="274" t="s">
        <v>835</v>
      </c>
      <c r="CY735" s="274" t="s">
        <v>836</v>
      </c>
      <c r="CZ735" s="274" t="s">
        <v>837</v>
      </c>
      <c r="DA735" s="274" t="s">
        <v>268</v>
      </c>
      <c r="DB735" s="274" t="s">
        <v>268</v>
      </c>
      <c r="DC735" s="274" t="s">
        <v>268</v>
      </c>
      <c r="DD735" s="274" t="s">
        <v>268</v>
      </c>
      <c r="DE735" s="274" t="s">
        <v>268</v>
      </c>
      <c r="DF735" s="274" t="s">
        <v>268</v>
      </c>
      <c r="DG735" s="299">
        <f>IFERROR(IF(CA735="D",IF(CK735="A dispo.",CD735*VLOOKUP('DATI INPUT'!$F$27,TARIFFE_UD,2,FALSE),CD735*VLOOKUP(CK735,TARIFFE_UD,2,FALSE)),CD735*VLOOKUP(CB735-100,TARIFFE_UND,2,FALSE)),0)</f>
        <v>31.715853581478665</v>
      </c>
      <c r="DH735" s="299">
        <f>IFERROR(IF(CA735="D",IF(CK735="A dispo.",CF735*VLOOKUP('DATI INPUT'!$F$27,TARIFFE_UD,3,FALSE),CF735*VLOOKUP(CK735,TARIFFE_UD,3,FALSE)),CF735*VLOOKUP(CB735-100,TARIFFE_UND,3,FALSE)),0)</f>
        <v>15.164853048114928</v>
      </c>
    </row>
    <row r="736" spans="1:112" x14ac:dyDescent="0.25">
      <c r="A736" s="274" t="s">
        <v>6183</v>
      </c>
      <c r="B736" s="274" t="s">
        <v>6176</v>
      </c>
      <c r="C736" s="274" t="s">
        <v>1488</v>
      </c>
      <c r="D736" s="274" t="s">
        <v>6178</v>
      </c>
      <c r="E736" s="274" t="s">
        <v>268</v>
      </c>
      <c r="F736" s="274" t="s">
        <v>156</v>
      </c>
      <c r="G736" s="274" t="s">
        <v>6179</v>
      </c>
      <c r="H736" s="274" t="s">
        <v>6152</v>
      </c>
      <c r="I736" s="274" t="s">
        <v>6180</v>
      </c>
      <c r="J736" s="274" t="s">
        <v>274</v>
      </c>
      <c r="K736" s="274" t="s">
        <v>6181</v>
      </c>
      <c r="L736" s="274" t="s">
        <v>984</v>
      </c>
      <c r="M736" s="274" t="s">
        <v>6182</v>
      </c>
      <c r="N736" s="274" t="s">
        <v>984</v>
      </c>
      <c r="O736" s="274" t="s">
        <v>873</v>
      </c>
      <c r="P736" s="274" t="s">
        <v>2560</v>
      </c>
      <c r="Q736" s="274" t="s">
        <v>368</v>
      </c>
      <c r="R736" s="274" t="s">
        <v>268</v>
      </c>
      <c r="S736" s="274" t="s">
        <v>268</v>
      </c>
      <c r="T736" s="274" t="s">
        <v>268</v>
      </c>
      <c r="U736" s="274" t="s">
        <v>268</v>
      </c>
      <c r="V736" s="274" t="s">
        <v>268</v>
      </c>
      <c r="W736" s="274" t="s">
        <v>6182</v>
      </c>
      <c r="X736" s="274" t="s">
        <v>2560</v>
      </c>
      <c r="Y736" s="274" t="s">
        <v>368</v>
      </c>
      <c r="Z736" s="274" t="s">
        <v>268</v>
      </c>
      <c r="AA736" s="274" t="s">
        <v>268</v>
      </c>
      <c r="AB736" s="274" t="s">
        <v>268</v>
      </c>
      <c r="AC736" s="274" t="s">
        <v>268</v>
      </c>
      <c r="AD736" s="274" t="s">
        <v>268</v>
      </c>
      <c r="AE736" s="274" t="s">
        <v>287</v>
      </c>
      <c r="AF736" s="274" t="s">
        <v>1811</v>
      </c>
      <c r="AG736" s="274" t="s">
        <v>875</v>
      </c>
      <c r="AH736" s="274" t="s">
        <v>1963</v>
      </c>
      <c r="AI736" s="274" t="s">
        <v>769</v>
      </c>
      <c r="AJ736" s="274" t="s">
        <v>268</v>
      </c>
      <c r="AK736" s="274" t="s">
        <v>377</v>
      </c>
      <c r="AL736" s="274" t="s">
        <v>268</v>
      </c>
      <c r="AM736" s="274" t="s">
        <v>288</v>
      </c>
      <c r="AN736" s="274" t="s">
        <v>268</v>
      </c>
      <c r="AO736" s="274" t="s">
        <v>268</v>
      </c>
      <c r="AP736" s="274" t="s">
        <v>268</v>
      </c>
      <c r="AQ736" s="274" t="s">
        <v>268</v>
      </c>
      <c r="AR736" s="274" t="s">
        <v>268</v>
      </c>
      <c r="AS736" s="274" t="s">
        <v>268</v>
      </c>
      <c r="AT736" s="274" t="s">
        <v>268</v>
      </c>
      <c r="AU736" s="274" t="s">
        <v>268</v>
      </c>
      <c r="AV736" s="274" t="s">
        <v>268</v>
      </c>
      <c r="AW736" s="274" t="s">
        <v>268</v>
      </c>
      <c r="AX736" s="274" t="s">
        <v>268</v>
      </c>
      <c r="AY736" s="274" t="s">
        <v>268</v>
      </c>
      <c r="AZ736" s="274" t="s">
        <v>268</v>
      </c>
      <c r="BA736" s="274" t="s">
        <v>268</v>
      </c>
      <c r="BB736" s="274" t="s">
        <v>268</v>
      </c>
      <c r="BC736" s="274" t="s">
        <v>268</v>
      </c>
      <c r="BD736" s="274" t="s">
        <v>268</v>
      </c>
      <c r="BE736" s="274" t="s">
        <v>268</v>
      </c>
      <c r="BF736" s="274" t="s">
        <v>268</v>
      </c>
      <c r="BG736" s="274" t="s">
        <v>268</v>
      </c>
      <c r="BH736" s="274" t="s">
        <v>268</v>
      </c>
      <c r="BI736" s="274" t="s">
        <v>268</v>
      </c>
      <c r="BJ736" s="274" t="s">
        <v>268</v>
      </c>
      <c r="BK736" s="274" t="s">
        <v>268</v>
      </c>
      <c r="BL736" s="274" t="s">
        <v>268</v>
      </c>
      <c r="BM736" s="274" t="s">
        <v>268</v>
      </c>
      <c r="BN736" s="274" t="s">
        <v>268</v>
      </c>
      <c r="BO736" s="274" t="s">
        <v>268</v>
      </c>
      <c r="BP736" s="274" t="s">
        <v>268</v>
      </c>
      <c r="BQ736" s="274" t="s">
        <v>268</v>
      </c>
      <c r="BR736" s="274" t="s">
        <v>268</v>
      </c>
      <c r="BS736" s="274" t="s">
        <v>268</v>
      </c>
      <c r="BT736" s="274" t="s">
        <v>268</v>
      </c>
      <c r="BU736" s="274" t="s">
        <v>268</v>
      </c>
      <c r="BV736" s="274" t="s">
        <v>268</v>
      </c>
      <c r="BW736" s="274" t="s">
        <v>268</v>
      </c>
      <c r="BX736" s="274" t="s">
        <v>268</v>
      </c>
      <c r="BY736" s="295">
        <v>64.33</v>
      </c>
      <c r="BZ736" s="295">
        <v>64.33</v>
      </c>
      <c r="CA736" s="298" t="s">
        <v>142</v>
      </c>
      <c r="CB736" s="297">
        <v>122</v>
      </c>
      <c r="CC736" s="284">
        <f t="shared" si="46"/>
        <v>0</v>
      </c>
      <c r="CD736" s="295">
        <f t="shared" si="47"/>
        <v>64.33</v>
      </c>
      <c r="CE736" s="284">
        <f t="shared" si="48"/>
        <v>0</v>
      </c>
      <c r="CF736" s="295">
        <f t="shared" si="49"/>
        <v>1</v>
      </c>
      <c r="CG736" s="274" t="s">
        <v>876</v>
      </c>
      <c r="CH736" s="274" t="s">
        <v>268</v>
      </c>
      <c r="CI736" s="274" t="s">
        <v>268</v>
      </c>
      <c r="CJ736" s="298" t="s">
        <v>275</v>
      </c>
      <c r="CK736" s="297">
        <v>3</v>
      </c>
      <c r="CL736" s="274" t="s">
        <v>268</v>
      </c>
      <c r="CM736" s="274" t="s">
        <v>268</v>
      </c>
      <c r="CN736" s="274" t="s">
        <v>268</v>
      </c>
      <c r="CO736" s="274" t="s">
        <v>268</v>
      </c>
      <c r="CP736" s="274" t="s">
        <v>268</v>
      </c>
      <c r="CQ736" s="274" t="s">
        <v>268</v>
      </c>
      <c r="CR736" s="274" t="s">
        <v>877</v>
      </c>
      <c r="CS736" s="274">
        <v>100.4</v>
      </c>
      <c r="CT736" s="274" t="s">
        <v>268</v>
      </c>
      <c r="CU736" s="274">
        <v>100.4</v>
      </c>
      <c r="CV736" s="274">
        <v>365</v>
      </c>
      <c r="CW736" s="274" t="s">
        <v>878</v>
      </c>
      <c r="CX736" s="274" t="s">
        <v>835</v>
      </c>
      <c r="CY736" s="274" t="s">
        <v>836</v>
      </c>
      <c r="CZ736" s="274" t="s">
        <v>837</v>
      </c>
      <c r="DA736" s="274" t="s">
        <v>268</v>
      </c>
      <c r="DB736" s="274" t="s">
        <v>268</v>
      </c>
      <c r="DC736" s="274" t="s">
        <v>268</v>
      </c>
      <c r="DD736" s="274" t="s">
        <v>268</v>
      </c>
      <c r="DE736" s="274" t="s">
        <v>268</v>
      </c>
      <c r="DF736" s="274" t="s">
        <v>268</v>
      </c>
      <c r="DG736" s="299">
        <f>IFERROR(IF(CA736="D",IF(CK736="A dispo.",CD736*VLOOKUP('DATI INPUT'!$F$27,TARIFFE_UD,2,FALSE),CD736*VLOOKUP(CK736,TARIFFE_UD,2,FALSE)),CD736*VLOOKUP(CB736-100,TARIFFE_UND,2,FALSE)),0)</f>
        <v>50.946169153701696</v>
      </c>
      <c r="DH736" s="299">
        <f>IFERROR(IF(CA736="D",IF(CK736="A dispo.",CF736*VLOOKUP('DATI INPUT'!$F$27,TARIFFE_UD,3,FALSE),CF736*VLOOKUP(CK736,TARIFFE_UD,3,FALSE)),CF736*VLOOKUP(CB736-100,TARIFFE_UND,3,FALSE)),0)</f>
        <v>60.367780403072892</v>
      </c>
    </row>
    <row r="737" spans="1:112" x14ac:dyDescent="0.25">
      <c r="A737" s="274" t="s">
        <v>6184</v>
      </c>
      <c r="B737" s="274" t="s">
        <v>6176</v>
      </c>
      <c r="C737" s="274" t="s">
        <v>1013</v>
      </c>
      <c r="D737" s="274" t="s">
        <v>6178</v>
      </c>
      <c r="E737" s="274" t="s">
        <v>268</v>
      </c>
      <c r="F737" s="274" t="s">
        <v>156</v>
      </c>
      <c r="G737" s="274" t="s">
        <v>6179</v>
      </c>
      <c r="H737" s="274" t="s">
        <v>6152</v>
      </c>
      <c r="I737" s="274" t="s">
        <v>6180</v>
      </c>
      <c r="J737" s="274" t="s">
        <v>274</v>
      </c>
      <c r="K737" s="274" t="s">
        <v>6181</v>
      </c>
      <c r="L737" s="274" t="s">
        <v>984</v>
      </c>
      <c r="M737" s="274" t="s">
        <v>6182</v>
      </c>
      <c r="N737" s="274" t="s">
        <v>984</v>
      </c>
      <c r="O737" s="274" t="s">
        <v>873</v>
      </c>
      <c r="P737" s="274" t="s">
        <v>2560</v>
      </c>
      <c r="Q737" s="274" t="s">
        <v>368</v>
      </c>
      <c r="R737" s="274" t="s">
        <v>268</v>
      </c>
      <c r="S737" s="274" t="s">
        <v>268</v>
      </c>
      <c r="T737" s="274" t="s">
        <v>268</v>
      </c>
      <c r="U737" s="274" t="s">
        <v>268</v>
      </c>
      <c r="V737" s="274" t="s">
        <v>268</v>
      </c>
      <c r="W737" s="274" t="s">
        <v>6182</v>
      </c>
      <c r="X737" s="274" t="s">
        <v>2560</v>
      </c>
      <c r="Y737" s="274" t="s">
        <v>368</v>
      </c>
      <c r="Z737" s="274" t="s">
        <v>268</v>
      </c>
      <c r="AA737" s="274" t="s">
        <v>268</v>
      </c>
      <c r="AB737" s="274" t="s">
        <v>268</v>
      </c>
      <c r="AC737" s="274" t="s">
        <v>268</v>
      </c>
      <c r="AD737" s="274" t="s">
        <v>268</v>
      </c>
      <c r="AE737" s="274" t="s">
        <v>287</v>
      </c>
      <c r="AF737" s="274" t="s">
        <v>1811</v>
      </c>
      <c r="AG737" s="274" t="s">
        <v>875</v>
      </c>
      <c r="AH737" s="274" t="s">
        <v>1963</v>
      </c>
      <c r="AI737" s="274" t="s">
        <v>769</v>
      </c>
      <c r="AJ737" s="274" t="s">
        <v>268</v>
      </c>
      <c r="AK737" s="274" t="s">
        <v>381</v>
      </c>
      <c r="AL737" s="274" t="s">
        <v>268</v>
      </c>
      <c r="AM737" s="274" t="s">
        <v>288</v>
      </c>
      <c r="AN737" s="274" t="s">
        <v>268</v>
      </c>
      <c r="AO737" s="274" t="s">
        <v>268</v>
      </c>
      <c r="AP737" s="274" t="s">
        <v>268</v>
      </c>
      <c r="AQ737" s="274" t="s">
        <v>268</v>
      </c>
      <c r="AR737" s="274" t="s">
        <v>268</v>
      </c>
      <c r="AS737" s="274" t="s">
        <v>268</v>
      </c>
      <c r="AT737" s="274" t="s">
        <v>268</v>
      </c>
      <c r="AU737" s="274" t="s">
        <v>268</v>
      </c>
      <c r="AV737" s="274" t="s">
        <v>268</v>
      </c>
      <c r="AW737" s="274" t="s">
        <v>268</v>
      </c>
      <c r="AX737" s="274" t="s">
        <v>268</v>
      </c>
      <c r="AY737" s="274" t="s">
        <v>268</v>
      </c>
      <c r="AZ737" s="274" t="s">
        <v>268</v>
      </c>
      <c r="BA737" s="274" t="s">
        <v>268</v>
      </c>
      <c r="BB737" s="274" t="s">
        <v>268</v>
      </c>
      <c r="BC737" s="274" t="s">
        <v>268</v>
      </c>
      <c r="BD737" s="274" t="s">
        <v>268</v>
      </c>
      <c r="BE737" s="274" t="s">
        <v>268</v>
      </c>
      <c r="BF737" s="274" t="s">
        <v>268</v>
      </c>
      <c r="BG737" s="274" t="s">
        <v>268</v>
      </c>
      <c r="BH737" s="274" t="s">
        <v>268</v>
      </c>
      <c r="BI737" s="274" t="s">
        <v>268</v>
      </c>
      <c r="BJ737" s="274" t="s">
        <v>268</v>
      </c>
      <c r="BK737" s="274" t="s">
        <v>268</v>
      </c>
      <c r="BL737" s="274" t="s">
        <v>268</v>
      </c>
      <c r="BM737" s="274" t="s">
        <v>268</v>
      </c>
      <c r="BN737" s="274" t="s">
        <v>268</v>
      </c>
      <c r="BO737" s="274" t="s">
        <v>268</v>
      </c>
      <c r="BP737" s="274" t="s">
        <v>268</v>
      </c>
      <c r="BQ737" s="274" t="s">
        <v>268</v>
      </c>
      <c r="BR737" s="274" t="s">
        <v>268</v>
      </c>
      <c r="BS737" s="274" t="s">
        <v>268</v>
      </c>
      <c r="BT737" s="274" t="s">
        <v>268</v>
      </c>
      <c r="BU737" s="274" t="s">
        <v>268</v>
      </c>
      <c r="BV737" s="274" t="s">
        <v>268</v>
      </c>
      <c r="BW737" s="274" t="s">
        <v>268</v>
      </c>
      <c r="BX737" s="274" t="s">
        <v>268</v>
      </c>
      <c r="BY737" s="295">
        <v>60.53</v>
      </c>
      <c r="BZ737" s="295">
        <v>60.53</v>
      </c>
      <c r="CA737" s="298" t="s">
        <v>142</v>
      </c>
      <c r="CB737" s="297">
        <v>122</v>
      </c>
      <c r="CC737" s="284">
        <f t="shared" si="46"/>
        <v>0</v>
      </c>
      <c r="CD737" s="295">
        <f t="shared" si="47"/>
        <v>60.53</v>
      </c>
      <c r="CE737" s="284">
        <f t="shared" si="48"/>
        <v>0</v>
      </c>
      <c r="CF737" s="295">
        <f t="shared" si="49"/>
        <v>1</v>
      </c>
      <c r="CG737" s="274" t="s">
        <v>876</v>
      </c>
      <c r="CH737" s="274" t="s">
        <v>268</v>
      </c>
      <c r="CI737" s="274" t="s">
        <v>268</v>
      </c>
      <c r="CJ737" s="298" t="s">
        <v>271</v>
      </c>
      <c r="CK737" s="297">
        <v>1</v>
      </c>
      <c r="CL737" s="274" t="s">
        <v>268</v>
      </c>
      <c r="CM737" s="274" t="s">
        <v>268</v>
      </c>
      <c r="CN737" s="274" t="s">
        <v>268</v>
      </c>
      <c r="CO737" s="274" t="s">
        <v>268</v>
      </c>
      <c r="CP737" s="274" t="s">
        <v>268</v>
      </c>
      <c r="CQ737" s="274" t="s">
        <v>268</v>
      </c>
      <c r="CR737" s="274" t="s">
        <v>877</v>
      </c>
      <c r="CS737" s="274">
        <v>40.28</v>
      </c>
      <c r="CT737" s="274" t="s">
        <v>268</v>
      </c>
      <c r="CU737" s="274">
        <v>40.28</v>
      </c>
      <c r="CV737" s="274">
        <v>365</v>
      </c>
      <c r="CW737" s="274" t="s">
        <v>878</v>
      </c>
      <c r="CX737" s="274" t="s">
        <v>835</v>
      </c>
      <c r="CY737" s="274" t="s">
        <v>836</v>
      </c>
      <c r="CZ737" s="274" t="s">
        <v>837</v>
      </c>
      <c r="DA737" s="274" t="s">
        <v>268</v>
      </c>
      <c r="DB737" s="274" t="s">
        <v>268</v>
      </c>
      <c r="DC737" s="274" t="s">
        <v>268</v>
      </c>
      <c r="DD737" s="274" t="s">
        <v>268</v>
      </c>
      <c r="DE737" s="274" t="s">
        <v>268</v>
      </c>
      <c r="DF737" s="274" t="s">
        <v>268</v>
      </c>
      <c r="DG737" s="299">
        <f>IFERROR(IF(CA737="D",IF(CK737="A dispo.",CD737*VLOOKUP('DATI INPUT'!$F$27,TARIFFE_UD,2,FALSE),CD737*VLOOKUP(CK737,TARIFFE_UD,2,FALSE)),CD737*VLOOKUP(CB737-100,TARIFFE_UND,2,FALSE)),0)</f>
        <v>37.284144829809748</v>
      </c>
      <c r="DH737" s="299">
        <f>IFERROR(IF(CA737="D",IF(CK737="A dispo.",CF737*VLOOKUP('DATI INPUT'!$F$27,TARIFFE_UD,3,FALSE),CF737*VLOOKUP(CK737,TARIFFE_UD,3,FALSE)),CF737*VLOOKUP(CB737-100,TARIFFE_UND,3,FALSE)),0)</f>
        <v>15.164853048114928</v>
      </c>
    </row>
    <row r="738" spans="1:112" hidden="1" x14ac:dyDescent="0.25">
      <c r="A738" s="274" t="s">
        <v>6185</v>
      </c>
      <c r="B738" s="274" t="s">
        <v>6186</v>
      </c>
      <c r="C738" s="274" t="s">
        <v>1014</v>
      </c>
      <c r="D738" s="274" t="s">
        <v>6187</v>
      </c>
      <c r="E738" s="274" t="s">
        <v>268</v>
      </c>
      <c r="F738" s="274" t="s">
        <v>156</v>
      </c>
      <c r="G738" s="274" t="s">
        <v>6188</v>
      </c>
      <c r="H738" s="274" t="s">
        <v>1761</v>
      </c>
      <c r="I738" s="274" t="s">
        <v>6189</v>
      </c>
      <c r="J738" s="274" t="s">
        <v>156</v>
      </c>
      <c r="K738" s="274" t="s">
        <v>6190</v>
      </c>
      <c r="L738" s="274" t="s">
        <v>984</v>
      </c>
      <c r="M738" s="274" t="s">
        <v>4221</v>
      </c>
      <c r="N738" s="274" t="s">
        <v>984</v>
      </c>
      <c r="O738" s="274" t="s">
        <v>873</v>
      </c>
      <c r="P738" s="274" t="s">
        <v>1046</v>
      </c>
      <c r="Q738" s="274" t="s">
        <v>290</v>
      </c>
      <c r="R738" s="274" t="s">
        <v>268</v>
      </c>
      <c r="S738" s="274" t="s">
        <v>268</v>
      </c>
      <c r="T738" s="274" t="s">
        <v>268</v>
      </c>
      <c r="U738" s="274" t="s">
        <v>268</v>
      </c>
      <c r="V738" s="274" t="s">
        <v>268</v>
      </c>
      <c r="W738" s="274" t="s">
        <v>4221</v>
      </c>
      <c r="X738" s="274" t="s">
        <v>1046</v>
      </c>
      <c r="Y738" s="274" t="s">
        <v>290</v>
      </c>
      <c r="Z738" s="274" t="s">
        <v>268</v>
      </c>
      <c r="AA738" s="274" t="s">
        <v>268</v>
      </c>
      <c r="AB738" s="274" t="s">
        <v>268</v>
      </c>
      <c r="AC738" s="274" t="s">
        <v>268</v>
      </c>
      <c r="AD738" s="274" t="s">
        <v>268</v>
      </c>
      <c r="AE738" s="274" t="s">
        <v>287</v>
      </c>
      <c r="AF738" s="274" t="s">
        <v>1811</v>
      </c>
      <c r="AG738" s="274" t="s">
        <v>875</v>
      </c>
      <c r="AH738" s="274" t="s">
        <v>1812</v>
      </c>
      <c r="AI738" s="274" t="s">
        <v>6191</v>
      </c>
      <c r="AJ738" s="274" t="s">
        <v>268</v>
      </c>
      <c r="AK738" s="274" t="s">
        <v>410</v>
      </c>
      <c r="AL738" s="274" t="s">
        <v>268</v>
      </c>
      <c r="AM738" s="274" t="s">
        <v>355</v>
      </c>
      <c r="AN738" s="274" t="s">
        <v>268</v>
      </c>
      <c r="AO738" s="274" t="s">
        <v>268</v>
      </c>
      <c r="AP738" s="274" t="s">
        <v>268</v>
      </c>
      <c r="AQ738" s="274" t="s">
        <v>268</v>
      </c>
      <c r="AR738" s="274" t="s">
        <v>268</v>
      </c>
      <c r="AS738" s="274" t="s">
        <v>268</v>
      </c>
      <c r="AT738" s="274" t="s">
        <v>268</v>
      </c>
      <c r="AU738" s="274" t="s">
        <v>268</v>
      </c>
      <c r="AV738" s="274" t="s">
        <v>268</v>
      </c>
      <c r="AW738" s="274" t="s">
        <v>268</v>
      </c>
      <c r="AX738" s="274" t="s">
        <v>268</v>
      </c>
      <c r="AY738" s="274" t="s">
        <v>268</v>
      </c>
      <c r="AZ738" s="274" t="s">
        <v>268</v>
      </c>
      <c r="BA738" s="274" t="s">
        <v>268</v>
      </c>
      <c r="BB738" s="274" t="s">
        <v>268</v>
      </c>
      <c r="BC738" s="274" t="s">
        <v>268</v>
      </c>
      <c r="BD738" s="274" t="s">
        <v>268</v>
      </c>
      <c r="BE738" s="274" t="s">
        <v>268</v>
      </c>
      <c r="BF738" s="274" t="s">
        <v>268</v>
      </c>
      <c r="BG738" s="274" t="s">
        <v>268</v>
      </c>
      <c r="BH738" s="274" t="s">
        <v>268</v>
      </c>
      <c r="BI738" s="274" t="s">
        <v>268</v>
      </c>
      <c r="BJ738" s="274" t="s">
        <v>268</v>
      </c>
      <c r="BK738" s="274" t="s">
        <v>268</v>
      </c>
      <c r="BL738" s="274" t="s">
        <v>268</v>
      </c>
      <c r="BM738" s="274" t="s">
        <v>268</v>
      </c>
      <c r="BN738" s="274" t="s">
        <v>268</v>
      </c>
      <c r="BO738" s="274" t="s">
        <v>268</v>
      </c>
      <c r="BP738" s="274" t="s">
        <v>268</v>
      </c>
      <c r="BQ738" s="274" t="s">
        <v>268</v>
      </c>
      <c r="BR738" s="274" t="s">
        <v>268</v>
      </c>
      <c r="BS738" s="274" t="s">
        <v>268</v>
      </c>
      <c r="BT738" s="274" t="s">
        <v>268</v>
      </c>
      <c r="BU738" s="274" t="s">
        <v>268</v>
      </c>
      <c r="BV738" s="274" t="s">
        <v>268</v>
      </c>
      <c r="BW738" s="274" t="s">
        <v>268</v>
      </c>
      <c r="BX738" s="274" t="s">
        <v>268</v>
      </c>
      <c r="BY738" s="295">
        <v>60</v>
      </c>
      <c r="BZ738" s="295">
        <v>60</v>
      </c>
      <c r="CA738" s="298" t="s">
        <v>142</v>
      </c>
      <c r="CB738" s="297">
        <v>122</v>
      </c>
      <c r="CC738" s="284">
        <f t="shared" si="46"/>
        <v>0</v>
      </c>
      <c r="CD738" s="295">
        <f t="shared" si="47"/>
        <v>60</v>
      </c>
      <c r="CE738" s="284">
        <f t="shared" si="48"/>
        <v>0</v>
      </c>
      <c r="CF738" s="295">
        <f t="shared" si="49"/>
        <v>1</v>
      </c>
      <c r="CG738" s="274" t="s">
        <v>876</v>
      </c>
      <c r="CH738" s="274" t="s">
        <v>268</v>
      </c>
      <c r="CI738" s="274" t="s">
        <v>268</v>
      </c>
      <c r="CJ738" s="298" t="s">
        <v>268</v>
      </c>
      <c r="CK738" s="298" t="s">
        <v>736</v>
      </c>
      <c r="CL738" s="274" t="s">
        <v>268</v>
      </c>
      <c r="CM738" s="274" t="s">
        <v>268</v>
      </c>
      <c r="CN738" s="274" t="s">
        <v>268</v>
      </c>
      <c r="CO738" s="274" t="s">
        <v>268</v>
      </c>
      <c r="CP738" s="274" t="s">
        <v>268</v>
      </c>
      <c r="CQ738" s="274" t="s">
        <v>268</v>
      </c>
      <c r="CR738" s="274" t="s">
        <v>877</v>
      </c>
      <c r="CS738" s="274">
        <v>81.96</v>
      </c>
      <c r="CT738" s="274" t="s">
        <v>268</v>
      </c>
      <c r="CU738" s="274">
        <v>81.96</v>
      </c>
      <c r="CV738" s="274">
        <v>365</v>
      </c>
      <c r="CW738" s="274" t="s">
        <v>878</v>
      </c>
      <c r="CX738" s="274" t="s">
        <v>835</v>
      </c>
      <c r="CY738" s="274" t="s">
        <v>836</v>
      </c>
      <c r="CZ738" s="274" t="s">
        <v>837</v>
      </c>
      <c r="DA738" s="274" t="s">
        <v>268</v>
      </c>
      <c r="DB738" s="274" t="s">
        <v>268</v>
      </c>
      <c r="DC738" s="274" t="s">
        <v>268</v>
      </c>
      <c r="DD738" s="274" t="s">
        <v>268</v>
      </c>
      <c r="DE738" s="274" t="s">
        <v>268</v>
      </c>
      <c r="DF738" s="274" t="s">
        <v>268</v>
      </c>
      <c r="DG738" s="299">
        <f>IFERROR(IF(CA738="D",IF(CK738="A dispo.",CD738*VLOOKUP('DATI INPUT'!$F$27,TARIFFE_UD,2,FALSE),CD738*VLOOKUP(CK738,TARIFFE_UD,2,FALSE)),CD738*VLOOKUP(CB738-100,TARIFFE_UND,2,FALSE)),0)</f>
        <v>47.517023926971895</v>
      </c>
      <c r="DH738" s="299">
        <f>IFERROR(IF(CA738="D",IF(CK738="A dispo.",CF738*VLOOKUP('DATI INPUT'!$F$27,TARIFFE_UD,3,FALSE),CF738*VLOOKUP(CK738,TARIFFE_UD,3,FALSE)),CF738*VLOOKUP(CB738-100,TARIFFE_UND,3,FALSE)),0)</f>
        <v>60.367780403072892</v>
      </c>
    </row>
    <row r="739" spans="1:112" hidden="1" x14ac:dyDescent="0.25">
      <c r="A739" s="274" t="s">
        <v>6192</v>
      </c>
      <c r="B739" s="274" t="s">
        <v>6186</v>
      </c>
      <c r="C739" s="274" t="s">
        <v>1015</v>
      </c>
      <c r="D739" s="274" t="s">
        <v>6187</v>
      </c>
      <c r="E739" s="274" t="s">
        <v>268</v>
      </c>
      <c r="F739" s="274" t="s">
        <v>156</v>
      </c>
      <c r="G739" s="274" t="s">
        <v>6188</v>
      </c>
      <c r="H739" s="274" t="s">
        <v>1761</v>
      </c>
      <c r="I739" s="274" t="s">
        <v>6189</v>
      </c>
      <c r="J739" s="274" t="s">
        <v>156</v>
      </c>
      <c r="K739" s="274" t="s">
        <v>6190</v>
      </c>
      <c r="L739" s="274" t="s">
        <v>984</v>
      </c>
      <c r="M739" s="274" t="s">
        <v>4221</v>
      </c>
      <c r="N739" s="274" t="s">
        <v>984</v>
      </c>
      <c r="O739" s="274" t="s">
        <v>873</v>
      </c>
      <c r="P739" s="274" t="s">
        <v>1046</v>
      </c>
      <c r="Q739" s="274" t="s">
        <v>290</v>
      </c>
      <c r="R739" s="274" t="s">
        <v>268</v>
      </c>
      <c r="S739" s="274" t="s">
        <v>268</v>
      </c>
      <c r="T739" s="274" t="s">
        <v>268</v>
      </c>
      <c r="U739" s="274" t="s">
        <v>268</v>
      </c>
      <c r="V739" s="274" t="s">
        <v>268</v>
      </c>
      <c r="W739" s="274" t="s">
        <v>4221</v>
      </c>
      <c r="X739" s="274" t="s">
        <v>1046</v>
      </c>
      <c r="Y739" s="274" t="s">
        <v>290</v>
      </c>
      <c r="Z739" s="274" t="s">
        <v>268</v>
      </c>
      <c r="AA739" s="274" t="s">
        <v>268</v>
      </c>
      <c r="AB739" s="274" t="s">
        <v>268</v>
      </c>
      <c r="AC739" s="274" t="s">
        <v>268</v>
      </c>
      <c r="AD739" s="274" t="s">
        <v>268</v>
      </c>
      <c r="AE739" s="274" t="s">
        <v>287</v>
      </c>
      <c r="AF739" s="274" t="s">
        <v>1811</v>
      </c>
      <c r="AG739" s="274" t="s">
        <v>875</v>
      </c>
      <c r="AH739" s="274" t="s">
        <v>1812</v>
      </c>
      <c r="AI739" s="274" t="s">
        <v>6191</v>
      </c>
      <c r="AJ739" s="274" t="s">
        <v>268</v>
      </c>
      <c r="AK739" s="274" t="s">
        <v>410</v>
      </c>
      <c r="AL739" s="274" t="s">
        <v>268</v>
      </c>
      <c r="AM739" s="274" t="s">
        <v>355</v>
      </c>
      <c r="AN739" s="274" t="s">
        <v>268</v>
      </c>
      <c r="AO739" s="274" t="s">
        <v>268</v>
      </c>
      <c r="AP739" s="274" t="s">
        <v>268</v>
      </c>
      <c r="AQ739" s="274" t="s">
        <v>268</v>
      </c>
      <c r="AR739" s="274" t="s">
        <v>268</v>
      </c>
      <c r="AS739" s="274" t="s">
        <v>268</v>
      </c>
      <c r="AT739" s="274" t="s">
        <v>268</v>
      </c>
      <c r="AU739" s="274" t="s">
        <v>268</v>
      </c>
      <c r="AV739" s="274" t="s">
        <v>268</v>
      </c>
      <c r="AW739" s="274" t="s">
        <v>268</v>
      </c>
      <c r="AX739" s="274" t="s">
        <v>268</v>
      </c>
      <c r="AY739" s="274" t="s">
        <v>268</v>
      </c>
      <c r="AZ739" s="274" t="s">
        <v>268</v>
      </c>
      <c r="BA739" s="274" t="s">
        <v>268</v>
      </c>
      <c r="BB739" s="274" t="s">
        <v>268</v>
      </c>
      <c r="BC739" s="274" t="s">
        <v>268</v>
      </c>
      <c r="BD739" s="274" t="s">
        <v>268</v>
      </c>
      <c r="BE739" s="274" t="s">
        <v>268</v>
      </c>
      <c r="BF739" s="274" t="s">
        <v>268</v>
      </c>
      <c r="BG739" s="274" t="s">
        <v>268</v>
      </c>
      <c r="BH739" s="274" t="s">
        <v>268</v>
      </c>
      <c r="BI739" s="274" t="s">
        <v>268</v>
      </c>
      <c r="BJ739" s="274" t="s">
        <v>268</v>
      </c>
      <c r="BK739" s="274" t="s">
        <v>268</v>
      </c>
      <c r="BL739" s="274" t="s">
        <v>268</v>
      </c>
      <c r="BM739" s="274" t="s">
        <v>268</v>
      </c>
      <c r="BN739" s="274" t="s">
        <v>268</v>
      </c>
      <c r="BO739" s="274" t="s">
        <v>268</v>
      </c>
      <c r="BP739" s="274" t="s">
        <v>268</v>
      </c>
      <c r="BQ739" s="274" t="s">
        <v>268</v>
      </c>
      <c r="BR739" s="274" t="s">
        <v>268</v>
      </c>
      <c r="BS739" s="274" t="s">
        <v>268</v>
      </c>
      <c r="BT739" s="274" t="s">
        <v>268</v>
      </c>
      <c r="BU739" s="274" t="s">
        <v>268</v>
      </c>
      <c r="BV739" s="274" t="s">
        <v>268</v>
      </c>
      <c r="BW739" s="274" t="s">
        <v>268</v>
      </c>
      <c r="BX739" s="274" t="s">
        <v>268</v>
      </c>
      <c r="BY739" s="295">
        <v>15</v>
      </c>
      <c r="BZ739" s="295">
        <v>15</v>
      </c>
      <c r="CA739" s="298" t="s">
        <v>142</v>
      </c>
      <c r="CB739" s="297">
        <v>123</v>
      </c>
      <c r="CC739" s="284">
        <f t="shared" si="46"/>
        <v>0</v>
      </c>
      <c r="CD739" s="295">
        <f t="shared" si="47"/>
        <v>15</v>
      </c>
      <c r="CE739" s="284">
        <f t="shared" si="48"/>
        <v>1</v>
      </c>
      <c r="CF739" s="295">
        <f t="shared" si="49"/>
        <v>0</v>
      </c>
      <c r="CG739" s="274" t="s">
        <v>1817</v>
      </c>
      <c r="CH739" s="274" t="s">
        <v>268</v>
      </c>
      <c r="CI739" s="274" t="s">
        <v>268</v>
      </c>
      <c r="CJ739" s="298" t="s">
        <v>268</v>
      </c>
      <c r="CK739" s="298" t="s">
        <v>736</v>
      </c>
      <c r="CL739" s="274" t="s">
        <v>268</v>
      </c>
      <c r="CM739" s="274" t="s">
        <v>268</v>
      </c>
      <c r="CN739" s="274" t="s">
        <v>268</v>
      </c>
      <c r="CO739" s="274" t="s">
        <v>268</v>
      </c>
      <c r="CP739" s="274" t="s">
        <v>268</v>
      </c>
      <c r="CQ739" s="274" t="s">
        <v>268</v>
      </c>
      <c r="CR739" s="274" t="s">
        <v>877</v>
      </c>
      <c r="CS739" s="274">
        <v>7.35</v>
      </c>
      <c r="CT739" s="274" t="s">
        <v>268</v>
      </c>
      <c r="CU739" s="274">
        <v>7.35</v>
      </c>
      <c r="CV739" s="274">
        <v>365</v>
      </c>
      <c r="CW739" s="274" t="s">
        <v>878</v>
      </c>
      <c r="CX739" s="274" t="s">
        <v>835</v>
      </c>
      <c r="CY739" s="274" t="s">
        <v>836</v>
      </c>
      <c r="CZ739" s="274" t="s">
        <v>837</v>
      </c>
      <c r="DA739" s="274" t="s">
        <v>268</v>
      </c>
      <c r="DB739" s="274" t="s">
        <v>268</v>
      </c>
      <c r="DC739" s="274" t="s">
        <v>268</v>
      </c>
      <c r="DD739" s="274" t="s">
        <v>268</v>
      </c>
      <c r="DE739" s="274" t="s">
        <v>268</v>
      </c>
      <c r="DF739" s="274" t="s">
        <v>268</v>
      </c>
      <c r="DG739" s="299">
        <f>IFERROR(IF(CA739="D",IF(CK739="A dispo.",CD739*VLOOKUP('DATI INPUT'!$F$27,TARIFFE_UD,2,FALSE),CD739*VLOOKUP(CK739,TARIFFE_UD,2,FALSE)),CD739*VLOOKUP(CB739-100,TARIFFE_UND,2,FALSE)),0)</f>
        <v>11.879255981742974</v>
      </c>
      <c r="DH739" s="299">
        <f>IFERROR(IF(CA739="D",IF(CK739="A dispo.",CF739*VLOOKUP('DATI INPUT'!$F$27,TARIFFE_UD,3,FALSE),CF739*VLOOKUP(CK739,TARIFFE_UD,3,FALSE)),CF739*VLOOKUP(CB739-100,TARIFFE_UND,3,FALSE)),0)</f>
        <v>0</v>
      </c>
    </row>
    <row r="740" spans="1:112" x14ac:dyDescent="0.25">
      <c r="A740" s="274" t="s">
        <v>6193</v>
      </c>
      <c r="B740" s="274" t="s">
        <v>6194</v>
      </c>
      <c r="C740" s="274" t="s">
        <v>6195</v>
      </c>
      <c r="D740" s="274" t="s">
        <v>6196</v>
      </c>
      <c r="E740" s="274" t="s">
        <v>268</v>
      </c>
      <c r="F740" s="274" t="s">
        <v>156</v>
      </c>
      <c r="G740" s="274" t="s">
        <v>6197</v>
      </c>
      <c r="H740" s="274" t="s">
        <v>1761</v>
      </c>
      <c r="I740" s="274" t="s">
        <v>440</v>
      </c>
      <c r="J740" s="274" t="s">
        <v>274</v>
      </c>
      <c r="K740" s="274" t="s">
        <v>6198</v>
      </c>
      <c r="L740" s="274" t="s">
        <v>984</v>
      </c>
      <c r="M740" s="274" t="s">
        <v>6172</v>
      </c>
      <c r="N740" s="274" t="s">
        <v>984</v>
      </c>
      <c r="O740" s="274" t="s">
        <v>873</v>
      </c>
      <c r="P740" s="274" t="s">
        <v>2116</v>
      </c>
      <c r="Q740" s="274" t="s">
        <v>315</v>
      </c>
      <c r="R740" s="274" t="s">
        <v>268</v>
      </c>
      <c r="S740" s="274" t="s">
        <v>268</v>
      </c>
      <c r="T740" s="274" t="s">
        <v>268</v>
      </c>
      <c r="U740" s="274" t="s">
        <v>268</v>
      </c>
      <c r="V740" s="274" t="s">
        <v>268</v>
      </c>
      <c r="W740" s="274" t="s">
        <v>6172</v>
      </c>
      <c r="X740" s="274" t="s">
        <v>2116</v>
      </c>
      <c r="Y740" s="274" t="s">
        <v>315</v>
      </c>
      <c r="Z740" s="274" t="s">
        <v>268</v>
      </c>
      <c r="AA740" s="274" t="s">
        <v>268</v>
      </c>
      <c r="AB740" s="274" t="s">
        <v>268</v>
      </c>
      <c r="AC740" s="274" t="s">
        <v>268</v>
      </c>
      <c r="AD740" s="274" t="s">
        <v>268</v>
      </c>
      <c r="AE740" s="274" t="s">
        <v>287</v>
      </c>
      <c r="AF740" s="274" t="s">
        <v>1811</v>
      </c>
      <c r="AG740" s="274" t="s">
        <v>875</v>
      </c>
      <c r="AH740" s="274" t="s">
        <v>1812</v>
      </c>
      <c r="AI740" s="274" t="s">
        <v>6173</v>
      </c>
      <c r="AJ740" s="274" t="s">
        <v>268</v>
      </c>
      <c r="AK740" s="274" t="s">
        <v>377</v>
      </c>
      <c r="AL740" s="274" t="s">
        <v>268</v>
      </c>
      <c r="AM740" s="274" t="s">
        <v>288</v>
      </c>
      <c r="AN740" s="274" t="s">
        <v>268</v>
      </c>
      <c r="AO740" s="274" t="s">
        <v>268</v>
      </c>
      <c r="AP740" s="274" t="s">
        <v>268</v>
      </c>
      <c r="AQ740" s="274" t="s">
        <v>268</v>
      </c>
      <c r="AR740" s="274" t="s">
        <v>268</v>
      </c>
      <c r="AS740" s="274" t="s">
        <v>268</v>
      </c>
      <c r="AT740" s="274" t="s">
        <v>268</v>
      </c>
      <c r="AU740" s="274" t="s">
        <v>268</v>
      </c>
      <c r="AV740" s="274" t="s">
        <v>268</v>
      </c>
      <c r="AW740" s="274" t="s">
        <v>268</v>
      </c>
      <c r="AX740" s="274" t="s">
        <v>268</v>
      </c>
      <c r="AY740" s="274" t="s">
        <v>268</v>
      </c>
      <c r="AZ740" s="274" t="s">
        <v>268</v>
      </c>
      <c r="BA740" s="274" t="s">
        <v>268</v>
      </c>
      <c r="BB740" s="274" t="s">
        <v>268</v>
      </c>
      <c r="BC740" s="274" t="s">
        <v>268</v>
      </c>
      <c r="BD740" s="274" t="s">
        <v>268</v>
      </c>
      <c r="BE740" s="274" t="s">
        <v>268</v>
      </c>
      <c r="BF740" s="274" t="s">
        <v>268</v>
      </c>
      <c r="BG740" s="274" t="s">
        <v>268</v>
      </c>
      <c r="BH740" s="274" t="s">
        <v>268</v>
      </c>
      <c r="BI740" s="274" t="s">
        <v>268</v>
      </c>
      <c r="BJ740" s="274" t="s">
        <v>268</v>
      </c>
      <c r="BK740" s="274" t="s">
        <v>268</v>
      </c>
      <c r="BL740" s="274" t="s">
        <v>268</v>
      </c>
      <c r="BM740" s="274" t="s">
        <v>268</v>
      </c>
      <c r="BN740" s="274" t="s">
        <v>268</v>
      </c>
      <c r="BO740" s="274" t="s">
        <v>268</v>
      </c>
      <c r="BP740" s="274" t="s">
        <v>268</v>
      </c>
      <c r="BQ740" s="274" t="s">
        <v>268</v>
      </c>
      <c r="BR740" s="274" t="s">
        <v>268</v>
      </c>
      <c r="BS740" s="274" t="s">
        <v>268</v>
      </c>
      <c r="BT740" s="274" t="s">
        <v>268</v>
      </c>
      <c r="BU740" s="274" t="s">
        <v>268</v>
      </c>
      <c r="BV740" s="274" t="s">
        <v>268</v>
      </c>
      <c r="BW740" s="274" t="s">
        <v>268</v>
      </c>
      <c r="BX740" s="274" t="s">
        <v>268</v>
      </c>
      <c r="BY740" s="295">
        <v>70</v>
      </c>
      <c r="BZ740" s="295">
        <v>70</v>
      </c>
      <c r="CA740" s="298" t="s">
        <v>142</v>
      </c>
      <c r="CB740" s="297">
        <v>122</v>
      </c>
      <c r="CC740" s="284">
        <f t="shared" si="46"/>
        <v>0</v>
      </c>
      <c r="CD740" s="295">
        <f t="shared" si="47"/>
        <v>70</v>
      </c>
      <c r="CE740" s="284">
        <f t="shared" si="48"/>
        <v>0</v>
      </c>
      <c r="CF740" s="295">
        <f t="shared" si="49"/>
        <v>1</v>
      </c>
      <c r="CG740" s="274" t="s">
        <v>876</v>
      </c>
      <c r="CH740" s="274" t="s">
        <v>268</v>
      </c>
      <c r="CI740" s="274" t="s">
        <v>268</v>
      </c>
      <c r="CJ740" s="298" t="s">
        <v>271</v>
      </c>
      <c r="CK740" s="297">
        <v>1</v>
      </c>
      <c r="CL740" s="274" t="s">
        <v>268</v>
      </c>
      <c r="CM740" s="274" t="s">
        <v>268</v>
      </c>
      <c r="CN740" s="274" t="s">
        <v>268</v>
      </c>
      <c r="CO740" s="274" t="s">
        <v>268</v>
      </c>
      <c r="CP740" s="274" t="s">
        <v>268</v>
      </c>
      <c r="CQ740" s="274" t="s">
        <v>268</v>
      </c>
      <c r="CR740" s="274" t="s">
        <v>877</v>
      </c>
      <c r="CS740" s="274">
        <v>43.88</v>
      </c>
      <c r="CT740" s="274" t="s">
        <v>268</v>
      </c>
      <c r="CU740" s="274">
        <v>43.88</v>
      </c>
      <c r="CV740" s="274">
        <v>365</v>
      </c>
      <c r="CW740" s="274" t="s">
        <v>878</v>
      </c>
      <c r="CX740" s="274" t="s">
        <v>835</v>
      </c>
      <c r="CY740" s="274" t="s">
        <v>836</v>
      </c>
      <c r="CZ740" s="274" t="s">
        <v>837</v>
      </c>
      <c r="DA740" s="274" t="s">
        <v>268</v>
      </c>
      <c r="DB740" s="274" t="s">
        <v>268</v>
      </c>
      <c r="DC740" s="274" t="s">
        <v>268</v>
      </c>
      <c r="DD740" s="274" t="s">
        <v>268</v>
      </c>
      <c r="DE740" s="274" t="s">
        <v>268</v>
      </c>
      <c r="DF740" s="274" t="s">
        <v>268</v>
      </c>
      <c r="DG740" s="299">
        <f>IFERROR(IF(CA740="D",IF(CK740="A dispo.",CD740*VLOOKUP('DATI INPUT'!$F$27,TARIFFE_UD,2,FALSE),CD740*VLOOKUP(CK740,TARIFFE_UD,2,FALSE)),CD740*VLOOKUP(CB740-100,TARIFFE_UND,2,FALSE)),0)</f>
        <v>43.117299489289316</v>
      </c>
      <c r="DH740" s="299">
        <f>IFERROR(IF(CA740="D",IF(CK740="A dispo.",CF740*VLOOKUP('DATI INPUT'!$F$27,TARIFFE_UD,3,FALSE),CF740*VLOOKUP(CK740,TARIFFE_UD,3,FALSE)),CF740*VLOOKUP(CB740-100,TARIFFE_UND,3,FALSE)),0)</f>
        <v>15.164853048114928</v>
      </c>
    </row>
    <row r="741" spans="1:112" x14ac:dyDescent="0.25">
      <c r="A741" s="274" t="s">
        <v>6199</v>
      </c>
      <c r="B741" s="274" t="s">
        <v>6194</v>
      </c>
      <c r="C741" s="274" t="s">
        <v>6200</v>
      </c>
      <c r="D741" s="274" t="s">
        <v>6196</v>
      </c>
      <c r="E741" s="274" t="s">
        <v>268</v>
      </c>
      <c r="F741" s="274" t="s">
        <v>156</v>
      </c>
      <c r="G741" s="274" t="s">
        <v>6197</v>
      </c>
      <c r="H741" s="274" t="s">
        <v>1761</v>
      </c>
      <c r="I741" s="274" t="s">
        <v>440</v>
      </c>
      <c r="J741" s="274" t="s">
        <v>274</v>
      </c>
      <c r="K741" s="274" t="s">
        <v>6198</v>
      </c>
      <c r="L741" s="274" t="s">
        <v>984</v>
      </c>
      <c r="M741" s="274" t="s">
        <v>6172</v>
      </c>
      <c r="N741" s="274" t="s">
        <v>984</v>
      </c>
      <c r="O741" s="274" t="s">
        <v>873</v>
      </c>
      <c r="P741" s="274" t="s">
        <v>2116</v>
      </c>
      <c r="Q741" s="274" t="s">
        <v>315</v>
      </c>
      <c r="R741" s="274" t="s">
        <v>268</v>
      </c>
      <c r="S741" s="274" t="s">
        <v>268</v>
      </c>
      <c r="T741" s="274" t="s">
        <v>268</v>
      </c>
      <c r="U741" s="274" t="s">
        <v>268</v>
      </c>
      <c r="V741" s="274" t="s">
        <v>268</v>
      </c>
      <c r="W741" s="274" t="s">
        <v>2893</v>
      </c>
      <c r="X741" s="274" t="s">
        <v>151</v>
      </c>
      <c r="Y741" s="274" t="s">
        <v>268</v>
      </c>
      <c r="Z741" s="274" t="s">
        <v>268</v>
      </c>
      <c r="AA741" s="274" t="s">
        <v>268</v>
      </c>
      <c r="AB741" s="274" t="s">
        <v>268</v>
      </c>
      <c r="AC741" s="274" t="s">
        <v>268</v>
      </c>
      <c r="AD741" s="274" t="s">
        <v>268</v>
      </c>
      <c r="AE741" s="274" t="s">
        <v>287</v>
      </c>
      <c r="AF741" s="274" t="s">
        <v>1811</v>
      </c>
      <c r="AG741" s="274" t="s">
        <v>875</v>
      </c>
      <c r="AH741" s="274" t="s">
        <v>1812</v>
      </c>
      <c r="AI741" s="274" t="s">
        <v>6201</v>
      </c>
      <c r="AJ741" s="274" t="s">
        <v>268</v>
      </c>
      <c r="AK741" s="274" t="s">
        <v>268</v>
      </c>
      <c r="AL741" s="274" t="s">
        <v>268</v>
      </c>
      <c r="AM741" s="274" t="s">
        <v>353</v>
      </c>
      <c r="AN741" s="274" t="s">
        <v>268</v>
      </c>
      <c r="AO741" s="274" t="s">
        <v>268</v>
      </c>
      <c r="AP741" s="274" t="s">
        <v>268</v>
      </c>
      <c r="AQ741" s="274" t="s">
        <v>268</v>
      </c>
      <c r="AR741" s="274" t="s">
        <v>268</v>
      </c>
      <c r="AS741" s="274" t="s">
        <v>268</v>
      </c>
      <c r="AT741" s="274" t="s">
        <v>268</v>
      </c>
      <c r="AU741" s="274" t="s">
        <v>268</v>
      </c>
      <c r="AV741" s="274" t="s">
        <v>268</v>
      </c>
      <c r="AW741" s="274" t="s">
        <v>268</v>
      </c>
      <c r="AX741" s="274" t="s">
        <v>268</v>
      </c>
      <c r="AY741" s="274" t="s">
        <v>268</v>
      </c>
      <c r="AZ741" s="274" t="s">
        <v>268</v>
      </c>
      <c r="BA741" s="274" t="s">
        <v>268</v>
      </c>
      <c r="BB741" s="274" t="s">
        <v>268</v>
      </c>
      <c r="BC741" s="274" t="s">
        <v>268</v>
      </c>
      <c r="BD741" s="274" t="s">
        <v>268</v>
      </c>
      <c r="BE741" s="274" t="s">
        <v>268</v>
      </c>
      <c r="BF741" s="274" t="s">
        <v>268</v>
      </c>
      <c r="BG741" s="274" t="s">
        <v>268</v>
      </c>
      <c r="BH741" s="274" t="s">
        <v>268</v>
      </c>
      <c r="BI741" s="274" t="s">
        <v>268</v>
      </c>
      <c r="BJ741" s="274" t="s">
        <v>268</v>
      </c>
      <c r="BK741" s="274" t="s">
        <v>268</v>
      </c>
      <c r="BL741" s="274" t="s">
        <v>268</v>
      </c>
      <c r="BM741" s="274" t="s">
        <v>268</v>
      </c>
      <c r="BN741" s="274" t="s">
        <v>268</v>
      </c>
      <c r="BO741" s="274" t="s">
        <v>268</v>
      </c>
      <c r="BP741" s="274" t="s">
        <v>268</v>
      </c>
      <c r="BQ741" s="274" t="s">
        <v>268</v>
      </c>
      <c r="BR741" s="274" t="s">
        <v>268</v>
      </c>
      <c r="BS741" s="274" t="s">
        <v>268</v>
      </c>
      <c r="BT741" s="274" t="s">
        <v>268</v>
      </c>
      <c r="BU741" s="274" t="s">
        <v>268</v>
      </c>
      <c r="BV741" s="274" t="s">
        <v>268</v>
      </c>
      <c r="BW741" s="274" t="s">
        <v>268</v>
      </c>
      <c r="BX741" s="274" t="s">
        <v>268</v>
      </c>
      <c r="BY741" s="295">
        <v>22</v>
      </c>
      <c r="BZ741" s="295">
        <v>22</v>
      </c>
      <c r="CA741" s="298" t="s">
        <v>142</v>
      </c>
      <c r="CB741" s="297">
        <v>123</v>
      </c>
      <c r="CC741" s="284">
        <f t="shared" si="46"/>
        <v>0</v>
      </c>
      <c r="CD741" s="295">
        <f t="shared" si="47"/>
        <v>22</v>
      </c>
      <c r="CE741" s="284">
        <f t="shared" si="48"/>
        <v>1</v>
      </c>
      <c r="CF741" s="295">
        <f t="shared" si="49"/>
        <v>0</v>
      </c>
      <c r="CG741" s="274" t="s">
        <v>1817</v>
      </c>
      <c r="CH741" s="274" t="s">
        <v>268</v>
      </c>
      <c r="CI741" s="274" t="s">
        <v>268</v>
      </c>
      <c r="CJ741" s="298" t="s">
        <v>271</v>
      </c>
      <c r="CK741" s="297">
        <v>1</v>
      </c>
      <c r="CL741" s="274" t="s">
        <v>268</v>
      </c>
      <c r="CM741" s="274" t="s">
        <v>268</v>
      </c>
      <c r="CN741" s="274" t="s">
        <v>268</v>
      </c>
      <c r="CO741" s="274" t="s">
        <v>268</v>
      </c>
      <c r="CP741" s="274" t="s">
        <v>268</v>
      </c>
      <c r="CQ741" s="274" t="s">
        <v>268</v>
      </c>
      <c r="CR741" s="274" t="s">
        <v>877</v>
      </c>
      <c r="CS741" s="274">
        <v>8.36</v>
      </c>
      <c r="CT741" s="274" t="s">
        <v>268</v>
      </c>
      <c r="CU741" s="274">
        <v>8.36</v>
      </c>
      <c r="CV741" s="274">
        <v>365</v>
      </c>
      <c r="CW741" s="274" t="s">
        <v>878</v>
      </c>
      <c r="CX741" s="274" t="s">
        <v>835</v>
      </c>
      <c r="CY741" s="274" t="s">
        <v>836</v>
      </c>
      <c r="CZ741" s="274" t="s">
        <v>837</v>
      </c>
      <c r="DA741" s="274" t="s">
        <v>268</v>
      </c>
      <c r="DB741" s="274" t="s">
        <v>268</v>
      </c>
      <c r="DC741" s="274" t="s">
        <v>268</v>
      </c>
      <c r="DD741" s="274" t="s">
        <v>268</v>
      </c>
      <c r="DE741" s="274" t="s">
        <v>268</v>
      </c>
      <c r="DF741" s="274" t="s">
        <v>268</v>
      </c>
      <c r="DG741" s="299">
        <f>IFERROR(IF(CA741="D",IF(CK741="A dispo.",CD741*VLOOKUP('DATI INPUT'!$F$27,TARIFFE_UD,2,FALSE),CD741*VLOOKUP(CK741,TARIFFE_UD,2,FALSE)),CD741*VLOOKUP(CB741-100,TARIFFE_UND,2,FALSE)),0)</f>
        <v>13.551151268062355</v>
      </c>
      <c r="DH741" s="299">
        <f>IFERROR(IF(CA741="D",IF(CK741="A dispo.",CF741*VLOOKUP('DATI INPUT'!$F$27,TARIFFE_UD,3,FALSE),CF741*VLOOKUP(CK741,TARIFFE_UD,3,FALSE)),CF741*VLOOKUP(CB741-100,TARIFFE_UND,3,FALSE)),0)</f>
        <v>0</v>
      </c>
    </row>
    <row r="742" spans="1:112" x14ac:dyDescent="0.25">
      <c r="A742" s="274" t="s">
        <v>6202</v>
      </c>
      <c r="B742" s="274" t="s">
        <v>6203</v>
      </c>
      <c r="C742" s="274" t="s">
        <v>6204</v>
      </c>
      <c r="D742" s="274" t="s">
        <v>6205</v>
      </c>
      <c r="E742" s="274" t="s">
        <v>268</v>
      </c>
      <c r="F742" s="274" t="s">
        <v>156</v>
      </c>
      <c r="G742" s="274" t="s">
        <v>6206</v>
      </c>
      <c r="H742" s="274" t="s">
        <v>6207</v>
      </c>
      <c r="I742" s="274" t="s">
        <v>1037</v>
      </c>
      <c r="J742" s="274" t="s">
        <v>274</v>
      </c>
      <c r="K742" s="274" t="s">
        <v>6208</v>
      </c>
      <c r="L742" s="274" t="s">
        <v>984</v>
      </c>
      <c r="M742" s="274" t="s">
        <v>2778</v>
      </c>
      <c r="N742" s="274" t="s">
        <v>984</v>
      </c>
      <c r="O742" s="274" t="s">
        <v>873</v>
      </c>
      <c r="P742" s="274" t="s">
        <v>2699</v>
      </c>
      <c r="Q742" s="274" t="s">
        <v>269</v>
      </c>
      <c r="R742" s="274" t="s">
        <v>268</v>
      </c>
      <c r="S742" s="274" t="s">
        <v>268</v>
      </c>
      <c r="T742" s="274" t="s">
        <v>268</v>
      </c>
      <c r="U742" s="274" t="s">
        <v>268</v>
      </c>
      <c r="V742" s="274" t="s">
        <v>268</v>
      </c>
      <c r="W742" s="274" t="s">
        <v>2778</v>
      </c>
      <c r="X742" s="274" t="s">
        <v>2699</v>
      </c>
      <c r="Y742" s="274" t="s">
        <v>269</v>
      </c>
      <c r="Z742" s="274" t="s">
        <v>268</v>
      </c>
      <c r="AA742" s="274" t="s">
        <v>268</v>
      </c>
      <c r="AB742" s="274" t="s">
        <v>268</v>
      </c>
      <c r="AC742" s="274" t="s">
        <v>268</v>
      </c>
      <c r="AD742" s="274" t="s">
        <v>268</v>
      </c>
      <c r="AE742" s="274" t="s">
        <v>268</v>
      </c>
      <c r="AF742" s="274" t="s">
        <v>268</v>
      </c>
      <c r="AG742" s="274" t="s">
        <v>268</v>
      </c>
      <c r="AH742" s="274" t="s">
        <v>268</v>
      </c>
      <c r="AI742" s="274" t="s">
        <v>268</v>
      </c>
      <c r="AJ742" s="274" t="s">
        <v>268</v>
      </c>
      <c r="AK742" s="274" t="s">
        <v>268</v>
      </c>
      <c r="AL742" s="274" t="s">
        <v>268</v>
      </c>
      <c r="AM742" s="274" t="s">
        <v>268</v>
      </c>
      <c r="AN742" s="274" t="s">
        <v>268</v>
      </c>
      <c r="AO742" s="274" t="s">
        <v>268</v>
      </c>
      <c r="AP742" s="274" t="s">
        <v>268</v>
      </c>
      <c r="AQ742" s="274" t="s">
        <v>268</v>
      </c>
      <c r="AR742" s="274" t="s">
        <v>268</v>
      </c>
      <c r="AS742" s="274" t="s">
        <v>268</v>
      </c>
      <c r="AT742" s="274" t="s">
        <v>268</v>
      </c>
      <c r="AU742" s="274" t="s">
        <v>268</v>
      </c>
      <c r="AV742" s="274" t="s">
        <v>268</v>
      </c>
      <c r="AW742" s="274" t="s">
        <v>268</v>
      </c>
      <c r="AX742" s="274" t="s">
        <v>268</v>
      </c>
      <c r="AY742" s="274" t="s">
        <v>268</v>
      </c>
      <c r="AZ742" s="274" t="s">
        <v>268</v>
      </c>
      <c r="BA742" s="274" t="s">
        <v>268</v>
      </c>
      <c r="BB742" s="274" t="s">
        <v>268</v>
      </c>
      <c r="BC742" s="274" t="s">
        <v>268</v>
      </c>
      <c r="BD742" s="274" t="s">
        <v>268</v>
      </c>
      <c r="BE742" s="274" t="s">
        <v>268</v>
      </c>
      <c r="BF742" s="274" t="s">
        <v>268</v>
      </c>
      <c r="BG742" s="274" t="s">
        <v>268</v>
      </c>
      <c r="BH742" s="274" t="s">
        <v>268</v>
      </c>
      <c r="BI742" s="274" t="s">
        <v>268</v>
      </c>
      <c r="BJ742" s="274" t="s">
        <v>268</v>
      </c>
      <c r="BK742" s="274" t="s">
        <v>268</v>
      </c>
      <c r="BL742" s="274" t="s">
        <v>268</v>
      </c>
      <c r="BM742" s="274" t="s">
        <v>268</v>
      </c>
      <c r="BN742" s="274" t="s">
        <v>268</v>
      </c>
      <c r="BO742" s="274" t="s">
        <v>268</v>
      </c>
      <c r="BP742" s="274" t="s">
        <v>268</v>
      </c>
      <c r="BQ742" s="274" t="s">
        <v>268</v>
      </c>
      <c r="BR742" s="274" t="s">
        <v>268</v>
      </c>
      <c r="BS742" s="274" t="s">
        <v>268</v>
      </c>
      <c r="BT742" s="274" t="s">
        <v>268</v>
      </c>
      <c r="BU742" s="274" t="s">
        <v>268</v>
      </c>
      <c r="BV742" s="274" t="s">
        <v>268</v>
      </c>
      <c r="BW742" s="274" t="s">
        <v>268</v>
      </c>
      <c r="BX742" s="274" t="s">
        <v>268</v>
      </c>
      <c r="BY742" s="295">
        <v>80</v>
      </c>
      <c r="BZ742" s="295">
        <v>80</v>
      </c>
      <c r="CA742" s="298" t="s">
        <v>142</v>
      </c>
      <c r="CB742" s="297">
        <v>122</v>
      </c>
      <c r="CC742" s="284">
        <f t="shared" si="46"/>
        <v>0</v>
      </c>
      <c r="CD742" s="295">
        <f t="shared" si="47"/>
        <v>80</v>
      </c>
      <c r="CE742" s="284">
        <f t="shared" si="48"/>
        <v>0</v>
      </c>
      <c r="CF742" s="295">
        <f t="shared" si="49"/>
        <v>1</v>
      </c>
      <c r="CG742" s="274" t="s">
        <v>876</v>
      </c>
      <c r="CH742" s="274" t="s">
        <v>268</v>
      </c>
      <c r="CI742" s="274" t="s">
        <v>268</v>
      </c>
      <c r="CJ742" s="298" t="s">
        <v>275</v>
      </c>
      <c r="CK742" s="297">
        <v>3</v>
      </c>
      <c r="CL742" s="274" t="s">
        <v>268</v>
      </c>
      <c r="CM742" s="274" t="s">
        <v>268</v>
      </c>
      <c r="CN742" s="274" t="s">
        <v>268</v>
      </c>
      <c r="CO742" s="274" t="s">
        <v>268</v>
      </c>
      <c r="CP742" s="274" t="s">
        <v>268</v>
      </c>
      <c r="CQ742" s="274" t="s">
        <v>268</v>
      </c>
      <c r="CR742" s="274" t="s">
        <v>877</v>
      </c>
      <c r="CS742" s="274">
        <v>108.08</v>
      </c>
      <c r="CT742" s="274" t="s">
        <v>268</v>
      </c>
      <c r="CU742" s="274">
        <v>108.08</v>
      </c>
      <c r="CV742" s="274">
        <v>365</v>
      </c>
      <c r="CW742" s="274" t="s">
        <v>878</v>
      </c>
      <c r="CX742" s="274" t="s">
        <v>835</v>
      </c>
      <c r="CY742" s="274" t="s">
        <v>836</v>
      </c>
      <c r="CZ742" s="274" t="s">
        <v>837</v>
      </c>
      <c r="DA742" s="274" t="s">
        <v>268</v>
      </c>
      <c r="DB742" s="274" t="s">
        <v>268</v>
      </c>
      <c r="DC742" s="274" t="s">
        <v>268</v>
      </c>
      <c r="DD742" s="274" t="s">
        <v>268</v>
      </c>
      <c r="DE742" s="274" t="s">
        <v>268</v>
      </c>
      <c r="DF742" s="274" t="s">
        <v>268</v>
      </c>
      <c r="DG742" s="299">
        <f>IFERROR(IF(CA742="D",IF(CK742="A dispo.",CD742*VLOOKUP('DATI INPUT'!$F$27,TARIFFE_UD,2,FALSE),CD742*VLOOKUP(CK742,TARIFFE_UD,2,FALSE)),CD742*VLOOKUP(CB742-100,TARIFFE_UND,2,FALSE)),0)</f>
        <v>63.356031902629191</v>
      </c>
      <c r="DH742" s="299">
        <f>IFERROR(IF(CA742="D",IF(CK742="A dispo.",CF742*VLOOKUP('DATI INPUT'!$F$27,TARIFFE_UD,3,FALSE),CF742*VLOOKUP(CK742,TARIFFE_UD,3,FALSE)),CF742*VLOOKUP(CB742-100,TARIFFE_UND,3,FALSE)),0)</f>
        <v>60.367780403072892</v>
      </c>
    </row>
    <row r="743" spans="1:112" x14ac:dyDescent="0.25">
      <c r="A743" s="274" t="s">
        <v>6209</v>
      </c>
      <c r="B743" s="274" t="s">
        <v>6210</v>
      </c>
      <c r="C743" s="274" t="s">
        <v>6211</v>
      </c>
      <c r="D743" s="274" t="s">
        <v>6212</v>
      </c>
      <c r="E743" s="274" t="s">
        <v>268</v>
      </c>
      <c r="F743" s="274" t="s">
        <v>156</v>
      </c>
      <c r="G743" s="274" t="s">
        <v>6213</v>
      </c>
      <c r="H743" s="274" t="s">
        <v>1761</v>
      </c>
      <c r="I743" s="274" t="s">
        <v>344</v>
      </c>
      <c r="J743" s="274" t="s">
        <v>274</v>
      </c>
      <c r="K743" s="274" t="s">
        <v>6214</v>
      </c>
      <c r="L743" s="274" t="s">
        <v>871</v>
      </c>
      <c r="M743" s="274" t="s">
        <v>6215</v>
      </c>
      <c r="N743" s="274" t="s">
        <v>984</v>
      </c>
      <c r="O743" s="274" t="s">
        <v>873</v>
      </c>
      <c r="P743" s="274" t="s">
        <v>6216</v>
      </c>
      <c r="Q743" s="274" t="s">
        <v>280</v>
      </c>
      <c r="R743" s="274" t="s">
        <v>268</v>
      </c>
      <c r="S743" s="274" t="s">
        <v>268</v>
      </c>
      <c r="T743" s="274" t="s">
        <v>268</v>
      </c>
      <c r="U743" s="274" t="s">
        <v>268</v>
      </c>
      <c r="V743" s="274" t="s">
        <v>268</v>
      </c>
      <c r="W743" s="274" t="s">
        <v>6217</v>
      </c>
      <c r="X743" s="274" t="s">
        <v>1934</v>
      </c>
      <c r="Y743" s="274" t="s">
        <v>330</v>
      </c>
      <c r="Z743" s="274" t="s">
        <v>268</v>
      </c>
      <c r="AA743" s="274" t="s">
        <v>268</v>
      </c>
      <c r="AB743" s="274" t="s">
        <v>268</v>
      </c>
      <c r="AC743" s="274" t="s">
        <v>268</v>
      </c>
      <c r="AD743" s="274" t="s">
        <v>268</v>
      </c>
      <c r="AE743" s="274" t="s">
        <v>287</v>
      </c>
      <c r="AF743" s="274" t="s">
        <v>1811</v>
      </c>
      <c r="AG743" s="274" t="s">
        <v>875</v>
      </c>
      <c r="AH743" s="274" t="s">
        <v>1935</v>
      </c>
      <c r="AI743" s="274" t="s">
        <v>3261</v>
      </c>
      <c r="AJ743" s="274" t="s">
        <v>268</v>
      </c>
      <c r="AK743" s="274" t="s">
        <v>395</v>
      </c>
      <c r="AL743" s="274" t="s">
        <v>268</v>
      </c>
      <c r="AM743" s="274" t="s">
        <v>355</v>
      </c>
      <c r="AN743" s="274" t="s">
        <v>268</v>
      </c>
      <c r="AO743" s="274" t="s">
        <v>268</v>
      </c>
      <c r="AP743" s="274" t="s">
        <v>268</v>
      </c>
      <c r="AQ743" s="274" t="s">
        <v>268</v>
      </c>
      <c r="AR743" s="274" t="s">
        <v>268</v>
      </c>
      <c r="AS743" s="274" t="s">
        <v>268</v>
      </c>
      <c r="AT743" s="274" t="s">
        <v>268</v>
      </c>
      <c r="AU743" s="274" t="s">
        <v>268</v>
      </c>
      <c r="AV743" s="274" t="s">
        <v>268</v>
      </c>
      <c r="AW743" s="274" t="s">
        <v>268</v>
      </c>
      <c r="AX743" s="274" t="s">
        <v>268</v>
      </c>
      <c r="AY743" s="274" t="s">
        <v>268</v>
      </c>
      <c r="AZ743" s="274" t="s">
        <v>268</v>
      </c>
      <c r="BA743" s="274" t="s">
        <v>268</v>
      </c>
      <c r="BB743" s="274" t="s">
        <v>268</v>
      </c>
      <c r="BC743" s="274" t="s">
        <v>268</v>
      </c>
      <c r="BD743" s="274" t="s">
        <v>268</v>
      </c>
      <c r="BE743" s="274" t="s">
        <v>268</v>
      </c>
      <c r="BF743" s="274" t="s">
        <v>268</v>
      </c>
      <c r="BG743" s="274" t="s">
        <v>268</v>
      </c>
      <c r="BH743" s="274" t="s">
        <v>268</v>
      </c>
      <c r="BI743" s="274" t="s">
        <v>268</v>
      </c>
      <c r="BJ743" s="274" t="s">
        <v>268</v>
      </c>
      <c r="BK743" s="274" t="s">
        <v>268</v>
      </c>
      <c r="BL743" s="274" t="s">
        <v>268</v>
      </c>
      <c r="BM743" s="274" t="s">
        <v>268</v>
      </c>
      <c r="BN743" s="274" t="s">
        <v>268</v>
      </c>
      <c r="BO743" s="274" t="s">
        <v>268</v>
      </c>
      <c r="BP743" s="274" t="s">
        <v>268</v>
      </c>
      <c r="BQ743" s="274" t="s">
        <v>268</v>
      </c>
      <c r="BR743" s="274" t="s">
        <v>268</v>
      </c>
      <c r="BS743" s="274" t="s">
        <v>268</v>
      </c>
      <c r="BT743" s="274" t="s">
        <v>268</v>
      </c>
      <c r="BU743" s="274" t="s">
        <v>268</v>
      </c>
      <c r="BV743" s="274" t="s">
        <v>268</v>
      </c>
      <c r="BW743" s="274" t="s">
        <v>268</v>
      </c>
      <c r="BX743" s="274" t="s">
        <v>268</v>
      </c>
      <c r="BY743" s="295">
        <v>75</v>
      </c>
      <c r="BZ743" s="295">
        <v>75</v>
      </c>
      <c r="CA743" s="298" t="s">
        <v>142</v>
      </c>
      <c r="CB743" s="297">
        <v>122</v>
      </c>
      <c r="CC743" s="284">
        <f t="shared" si="46"/>
        <v>0</v>
      </c>
      <c r="CD743" s="295">
        <f t="shared" si="47"/>
        <v>75</v>
      </c>
      <c r="CE743" s="284">
        <f t="shared" si="48"/>
        <v>0</v>
      </c>
      <c r="CF743" s="295">
        <f t="shared" si="49"/>
        <v>1</v>
      </c>
      <c r="CG743" s="274" t="s">
        <v>876</v>
      </c>
      <c r="CH743" s="274" t="s">
        <v>268</v>
      </c>
      <c r="CI743" s="274" t="s">
        <v>268</v>
      </c>
      <c r="CJ743" s="298" t="s">
        <v>282</v>
      </c>
      <c r="CK743" s="297">
        <v>4</v>
      </c>
      <c r="CL743" s="274" t="s">
        <v>268</v>
      </c>
      <c r="CM743" s="274" t="s">
        <v>268</v>
      </c>
      <c r="CN743" s="274" t="s">
        <v>268</v>
      </c>
      <c r="CO743" s="274" t="s">
        <v>268</v>
      </c>
      <c r="CP743" s="274" t="s">
        <v>268</v>
      </c>
      <c r="CQ743" s="274" t="s">
        <v>268</v>
      </c>
      <c r="CR743" s="274" t="s">
        <v>877</v>
      </c>
      <c r="CS743" s="274">
        <v>123.77</v>
      </c>
      <c r="CT743" s="274" t="s">
        <v>268</v>
      </c>
      <c r="CU743" s="274">
        <v>123.77</v>
      </c>
      <c r="CV743" s="274">
        <v>365</v>
      </c>
      <c r="CW743" s="274" t="s">
        <v>878</v>
      </c>
      <c r="CX743" s="274" t="s">
        <v>835</v>
      </c>
      <c r="CY743" s="274" t="s">
        <v>836</v>
      </c>
      <c r="CZ743" s="274" t="s">
        <v>837</v>
      </c>
      <c r="DA743" s="274" t="s">
        <v>268</v>
      </c>
      <c r="DB743" s="274" t="s">
        <v>268</v>
      </c>
      <c r="DC743" s="274" t="s">
        <v>268</v>
      </c>
      <c r="DD743" s="274" t="s">
        <v>268</v>
      </c>
      <c r="DE743" s="274" t="s">
        <v>268</v>
      </c>
      <c r="DF743" s="274" t="s">
        <v>268</v>
      </c>
      <c r="DG743" s="299">
        <f>IFERROR(IF(CA743="D",IF(CK743="A dispo.",CD743*VLOOKUP('DATI INPUT'!$F$27,TARIFFE_UD,2,FALSE),CD743*VLOOKUP(CK743,TARIFFE_UD,2,FALSE)),CD743*VLOOKUP(CB743-100,TARIFFE_UND,2,FALSE)),0)</f>
        <v>63.79600434639746</v>
      </c>
      <c r="DH743" s="299">
        <f>IFERROR(IF(CA743="D",IF(CK743="A dispo.",CF743*VLOOKUP('DATI INPUT'!$F$27,TARIFFE_UD,3,FALSE),CF743*VLOOKUP(CK743,TARIFFE_UD,3,FALSE)),CF743*VLOOKUP(CB743-100,TARIFFE_UND,3,FALSE)),0)</f>
        <v>73.78284271486686</v>
      </c>
    </row>
    <row r="744" spans="1:112" x14ac:dyDescent="0.25">
      <c r="A744" s="274" t="s">
        <v>6218</v>
      </c>
      <c r="B744" s="274" t="s">
        <v>6210</v>
      </c>
      <c r="C744" s="274" t="s">
        <v>6219</v>
      </c>
      <c r="D744" s="274" t="s">
        <v>6212</v>
      </c>
      <c r="E744" s="274" t="s">
        <v>268</v>
      </c>
      <c r="F744" s="274" t="s">
        <v>156</v>
      </c>
      <c r="G744" s="274" t="s">
        <v>6213</v>
      </c>
      <c r="H744" s="274" t="s">
        <v>1761</v>
      </c>
      <c r="I744" s="274" t="s">
        <v>344</v>
      </c>
      <c r="J744" s="274" t="s">
        <v>274</v>
      </c>
      <c r="K744" s="274" t="s">
        <v>6214</v>
      </c>
      <c r="L744" s="274" t="s">
        <v>871</v>
      </c>
      <c r="M744" s="274" t="s">
        <v>6215</v>
      </c>
      <c r="N744" s="274" t="s">
        <v>984</v>
      </c>
      <c r="O744" s="274" t="s">
        <v>873</v>
      </c>
      <c r="P744" s="274" t="s">
        <v>6216</v>
      </c>
      <c r="Q744" s="274" t="s">
        <v>280</v>
      </c>
      <c r="R744" s="274" t="s">
        <v>268</v>
      </c>
      <c r="S744" s="274" t="s">
        <v>268</v>
      </c>
      <c r="T744" s="274" t="s">
        <v>268</v>
      </c>
      <c r="U744" s="274" t="s">
        <v>268</v>
      </c>
      <c r="V744" s="274" t="s">
        <v>268</v>
      </c>
      <c r="W744" s="274" t="s">
        <v>6217</v>
      </c>
      <c r="X744" s="274" t="s">
        <v>1934</v>
      </c>
      <c r="Y744" s="274" t="s">
        <v>330</v>
      </c>
      <c r="Z744" s="274" t="s">
        <v>268</v>
      </c>
      <c r="AA744" s="274" t="s">
        <v>268</v>
      </c>
      <c r="AB744" s="274" t="s">
        <v>268</v>
      </c>
      <c r="AC744" s="274" t="s">
        <v>268</v>
      </c>
      <c r="AD744" s="274" t="s">
        <v>268</v>
      </c>
      <c r="AE744" s="274" t="s">
        <v>287</v>
      </c>
      <c r="AF744" s="274" t="s">
        <v>1811</v>
      </c>
      <c r="AG744" s="274" t="s">
        <v>875</v>
      </c>
      <c r="AH744" s="274" t="s">
        <v>1935</v>
      </c>
      <c r="AI744" s="274" t="s">
        <v>3261</v>
      </c>
      <c r="AJ744" s="274" t="s">
        <v>268</v>
      </c>
      <c r="AK744" s="274" t="s">
        <v>377</v>
      </c>
      <c r="AL744" s="274" t="s">
        <v>268</v>
      </c>
      <c r="AM744" s="274" t="s">
        <v>353</v>
      </c>
      <c r="AN744" s="274" t="s">
        <v>268</v>
      </c>
      <c r="AO744" s="274" t="s">
        <v>268</v>
      </c>
      <c r="AP744" s="274" t="s">
        <v>268</v>
      </c>
      <c r="AQ744" s="274" t="s">
        <v>268</v>
      </c>
      <c r="AR744" s="274" t="s">
        <v>268</v>
      </c>
      <c r="AS744" s="274" t="s">
        <v>268</v>
      </c>
      <c r="AT744" s="274" t="s">
        <v>268</v>
      </c>
      <c r="AU744" s="274" t="s">
        <v>268</v>
      </c>
      <c r="AV744" s="274" t="s">
        <v>268</v>
      </c>
      <c r="AW744" s="274" t="s">
        <v>268</v>
      </c>
      <c r="AX744" s="274" t="s">
        <v>268</v>
      </c>
      <c r="AY744" s="274" t="s">
        <v>268</v>
      </c>
      <c r="AZ744" s="274" t="s">
        <v>268</v>
      </c>
      <c r="BA744" s="274" t="s">
        <v>268</v>
      </c>
      <c r="BB744" s="274" t="s">
        <v>268</v>
      </c>
      <c r="BC744" s="274" t="s">
        <v>268</v>
      </c>
      <c r="BD744" s="274" t="s">
        <v>268</v>
      </c>
      <c r="BE744" s="274" t="s">
        <v>268</v>
      </c>
      <c r="BF744" s="274" t="s">
        <v>268</v>
      </c>
      <c r="BG744" s="274" t="s">
        <v>268</v>
      </c>
      <c r="BH744" s="274" t="s">
        <v>268</v>
      </c>
      <c r="BI744" s="274" t="s">
        <v>268</v>
      </c>
      <c r="BJ744" s="274" t="s">
        <v>268</v>
      </c>
      <c r="BK744" s="274" t="s">
        <v>268</v>
      </c>
      <c r="BL744" s="274" t="s">
        <v>268</v>
      </c>
      <c r="BM744" s="274" t="s">
        <v>268</v>
      </c>
      <c r="BN744" s="274" t="s">
        <v>268</v>
      </c>
      <c r="BO744" s="274" t="s">
        <v>268</v>
      </c>
      <c r="BP744" s="274" t="s">
        <v>268</v>
      </c>
      <c r="BQ744" s="274" t="s">
        <v>268</v>
      </c>
      <c r="BR744" s="274" t="s">
        <v>268</v>
      </c>
      <c r="BS744" s="274" t="s">
        <v>268</v>
      </c>
      <c r="BT744" s="274" t="s">
        <v>268</v>
      </c>
      <c r="BU744" s="274" t="s">
        <v>268</v>
      </c>
      <c r="BV744" s="274" t="s">
        <v>268</v>
      </c>
      <c r="BW744" s="274" t="s">
        <v>268</v>
      </c>
      <c r="BX744" s="274" t="s">
        <v>268</v>
      </c>
      <c r="BY744" s="295">
        <v>40</v>
      </c>
      <c r="BZ744" s="295">
        <v>40</v>
      </c>
      <c r="CA744" s="298" t="s">
        <v>142</v>
      </c>
      <c r="CB744" s="297">
        <v>123</v>
      </c>
      <c r="CC744" s="284">
        <f t="shared" si="46"/>
        <v>0</v>
      </c>
      <c r="CD744" s="295">
        <f t="shared" si="47"/>
        <v>40</v>
      </c>
      <c r="CE744" s="284">
        <f t="shared" si="48"/>
        <v>1</v>
      </c>
      <c r="CF744" s="295">
        <f t="shared" si="49"/>
        <v>0</v>
      </c>
      <c r="CG744" s="274" t="s">
        <v>1817</v>
      </c>
      <c r="CH744" s="274" t="s">
        <v>268</v>
      </c>
      <c r="CI744" s="274" t="s">
        <v>268</v>
      </c>
      <c r="CJ744" s="298" t="s">
        <v>282</v>
      </c>
      <c r="CK744" s="297">
        <v>4</v>
      </c>
      <c r="CL744" s="274" t="s">
        <v>268</v>
      </c>
      <c r="CM744" s="274" t="s">
        <v>268</v>
      </c>
      <c r="CN744" s="274" t="s">
        <v>268</v>
      </c>
      <c r="CO744" s="274" t="s">
        <v>268</v>
      </c>
      <c r="CP744" s="274" t="s">
        <v>268</v>
      </c>
      <c r="CQ744" s="274" t="s">
        <v>268</v>
      </c>
      <c r="CR744" s="274" t="s">
        <v>877</v>
      </c>
      <c r="CS744" s="274">
        <v>21.2</v>
      </c>
      <c r="CT744" s="274" t="s">
        <v>268</v>
      </c>
      <c r="CU744" s="274">
        <v>21.2</v>
      </c>
      <c r="CV744" s="274">
        <v>365</v>
      </c>
      <c r="CW744" s="274" t="s">
        <v>878</v>
      </c>
      <c r="CX744" s="274" t="s">
        <v>835</v>
      </c>
      <c r="CY744" s="274" t="s">
        <v>836</v>
      </c>
      <c r="CZ744" s="274" t="s">
        <v>837</v>
      </c>
      <c r="DA744" s="274" t="s">
        <v>268</v>
      </c>
      <c r="DB744" s="274" t="s">
        <v>268</v>
      </c>
      <c r="DC744" s="274" t="s">
        <v>268</v>
      </c>
      <c r="DD744" s="274" t="s">
        <v>268</v>
      </c>
      <c r="DE744" s="274" t="s">
        <v>268</v>
      </c>
      <c r="DF744" s="274" t="s">
        <v>268</v>
      </c>
      <c r="DG744" s="299">
        <f>IFERROR(IF(CA744="D",IF(CK744="A dispo.",CD744*VLOOKUP('DATI INPUT'!$F$27,TARIFFE_UD,2,FALSE),CD744*VLOOKUP(CK744,TARIFFE_UD,2,FALSE)),CD744*VLOOKUP(CB744-100,TARIFFE_UND,2,FALSE)),0)</f>
        <v>34.024535651411981</v>
      </c>
      <c r="DH744" s="299">
        <f>IFERROR(IF(CA744="D",IF(CK744="A dispo.",CF744*VLOOKUP('DATI INPUT'!$F$27,TARIFFE_UD,3,FALSE),CF744*VLOOKUP(CK744,TARIFFE_UD,3,FALSE)),CF744*VLOOKUP(CB744-100,TARIFFE_UND,3,FALSE)),0)</f>
        <v>0</v>
      </c>
    </row>
    <row r="745" spans="1:112" hidden="1" x14ac:dyDescent="0.25">
      <c r="A745" s="274" t="s">
        <v>6220</v>
      </c>
      <c r="B745" s="274" t="s">
        <v>1201</v>
      </c>
      <c r="C745" s="274" t="s">
        <v>6221</v>
      </c>
      <c r="D745" s="274" t="s">
        <v>6222</v>
      </c>
      <c r="E745" s="274" t="s">
        <v>268</v>
      </c>
      <c r="F745" s="274" t="s">
        <v>156</v>
      </c>
      <c r="G745" s="274" t="s">
        <v>6223</v>
      </c>
      <c r="H745" s="274" t="s">
        <v>6207</v>
      </c>
      <c r="I745" s="274" t="s">
        <v>1030</v>
      </c>
      <c r="J745" s="274" t="s">
        <v>274</v>
      </c>
      <c r="K745" s="274" t="s">
        <v>6224</v>
      </c>
      <c r="L745" s="274" t="s">
        <v>960</v>
      </c>
      <c r="M745" s="274" t="s">
        <v>6225</v>
      </c>
      <c r="N745" s="274" t="s">
        <v>303</v>
      </c>
      <c r="O745" s="274" t="s">
        <v>3209</v>
      </c>
      <c r="P745" s="274" t="s">
        <v>6226</v>
      </c>
      <c r="Q745" s="274" t="s">
        <v>272</v>
      </c>
      <c r="R745" s="274" t="s">
        <v>268</v>
      </c>
      <c r="S745" s="274" t="s">
        <v>268</v>
      </c>
      <c r="T745" s="274" t="s">
        <v>268</v>
      </c>
      <c r="U745" s="274" t="s">
        <v>268</v>
      </c>
      <c r="V745" s="274" t="s">
        <v>268</v>
      </c>
      <c r="W745" s="274" t="s">
        <v>6227</v>
      </c>
      <c r="X745" s="274" t="s">
        <v>1046</v>
      </c>
      <c r="Y745" s="274" t="s">
        <v>279</v>
      </c>
      <c r="Z745" s="274" t="s">
        <v>268</v>
      </c>
      <c r="AA745" s="274" t="s">
        <v>268</v>
      </c>
      <c r="AB745" s="274" t="s">
        <v>268</v>
      </c>
      <c r="AC745" s="274" t="s">
        <v>268</v>
      </c>
      <c r="AD745" s="274" t="s">
        <v>268</v>
      </c>
      <c r="AE745" s="274" t="s">
        <v>287</v>
      </c>
      <c r="AF745" s="274" t="s">
        <v>1811</v>
      </c>
      <c r="AG745" s="274" t="s">
        <v>875</v>
      </c>
      <c r="AH745" s="274" t="s">
        <v>1812</v>
      </c>
      <c r="AI745" s="274" t="s">
        <v>1278</v>
      </c>
      <c r="AJ745" s="274" t="s">
        <v>268</v>
      </c>
      <c r="AK745" s="274" t="s">
        <v>410</v>
      </c>
      <c r="AL745" s="274" t="s">
        <v>268</v>
      </c>
      <c r="AM745" s="274" t="s">
        <v>353</v>
      </c>
      <c r="AN745" s="274" t="s">
        <v>287</v>
      </c>
      <c r="AO745" s="274" t="s">
        <v>1811</v>
      </c>
      <c r="AP745" s="274" t="s">
        <v>875</v>
      </c>
      <c r="AQ745" s="274" t="s">
        <v>1812</v>
      </c>
      <c r="AR745" s="274" t="s">
        <v>1278</v>
      </c>
      <c r="AS745" s="274" t="s">
        <v>268</v>
      </c>
      <c r="AT745" s="274" t="s">
        <v>381</v>
      </c>
      <c r="AU745" s="274" t="s">
        <v>268</v>
      </c>
      <c r="AV745" s="274" t="s">
        <v>355</v>
      </c>
      <c r="AW745" s="274" t="s">
        <v>268</v>
      </c>
      <c r="AX745" s="274" t="s">
        <v>268</v>
      </c>
      <c r="AY745" s="274" t="s">
        <v>268</v>
      </c>
      <c r="AZ745" s="274" t="s">
        <v>268</v>
      </c>
      <c r="BA745" s="274" t="s">
        <v>268</v>
      </c>
      <c r="BB745" s="274" t="s">
        <v>268</v>
      </c>
      <c r="BC745" s="274" t="s">
        <v>268</v>
      </c>
      <c r="BD745" s="274" t="s">
        <v>268</v>
      </c>
      <c r="BE745" s="274" t="s">
        <v>268</v>
      </c>
      <c r="BF745" s="274" t="s">
        <v>268</v>
      </c>
      <c r="BG745" s="274" t="s">
        <v>268</v>
      </c>
      <c r="BH745" s="274" t="s">
        <v>268</v>
      </c>
      <c r="BI745" s="274" t="s">
        <v>268</v>
      </c>
      <c r="BJ745" s="274" t="s">
        <v>268</v>
      </c>
      <c r="BK745" s="274" t="s">
        <v>268</v>
      </c>
      <c r="BL745" s="274" t="s">
        <v>268</v>
      </c>
      <c r="BM745" s="274" t="s">
        <v>268</v>
      </c>
      <c r="BN745" s="274" t="s">
        <v>268</v>
      </c>
      <c r="BO745" s="274" t="s">
        <v>268</v>
      </c>
      <c r="BP745" s="274" t="s">
        <v>268</v>
      </c>
      <c r="BQ745" s="274" t="s">
        <v>268</v>
      </c>
      <c r="BR745" s="274" t="s">
        <v>268</v>
      </c>
      <c r="BS745" s="274" t="s">
        <v>268</v>
      </c>
      <c r="BT745" s="274" t="s">
        <v>268</v>
      </c>
      <c r="BU745" s="274" t="s">
        <v>268</v>
      </c>
      <c r="BV745" s="274" t="s">
        <v>268</v>
      </c>
      <c r="BW745" s="274" t="s">
        <v>268</v>
      </c>
      <c r="BX745" s="274" t="s">
        <v>268</v>
      </c>
      <c r="BY745" s="295">
        <v>85</v>
      </c>
      <c r="BZ745" s="295">
        <v>85</v>
      </c>
      <c r="CA745" s="298" t="s">
        <v>142</v>
      </c>
      <c r="CB745" s="297">
        <v>122</v>
      </c>
      <c r="CC745" s="284">
        <f t="shared" si="46"/>
        <v>0</v>
      </c>
      <c r="CD745" s="295">
        <f t="shared" si="47"/>
        <v>85</v>
      </c>
      <c r="CE745" s="284">
        <f t="shared" si="48"/>
        <v>0</v>
      </c>
      <c r="CF745" s="295">
        <f t="shared" si="49"/>
        <v>1</v>
      </c>
      <c r="CG745" s="274" t="s">
        <v>876</v>
      </c>
      <c r="CH745" s="274" t="s">
        <v>268</v>
      </c>
      <c r="CI745" s="274" t="s">
        <v>268</v>
      </c>
      <c r="CJ745" s="298" t="s">
        <v>268</v>
      </c>
      <c r="CK745" s="298" t="s">
        <v>736</v>
      </c>
      <c r="CL745" s="274" t="s">
        <v>268</v>
      </c>
      <c r="CM745" s="274" t="s">
        <v>268</v>
      </c>
      <c r="CN745" s="274" t="s">
        <v>268</v>
      </c>
      <c r="CO745" s="274" t="s">
        <v>268</v>
      </c>
      <c r="CP745" s="274" t="s">
        <v>268</v>
      </c>
      <c r="CQ745" s="274" t="s">
        <v>268</v>
      </c>
      <c r="CR745" s="274" t="s">
        <v>877</v>
      </c>
      <c r="CS745" s="274">
        <v>94.21</v>
      </c>
      <c r="CT745" s="274" t="s">
        <v>268</v>
      </c>
      <c r="CU745" s="274">
        <v>94.21</v>
      </c>
      <c r="CV745" s="274">
        <v>365</v>
      </c>
      <c r="CW745" s="274" t="s">
        <v>878</v>
      </c>
      <c r="CX745" s="274" t="s">
        <v>835</v>
      </c>
      <c r="CY745" s="274" t="s">
        <v>836</v>
      </c>
      <c r="CZ745" s="274" t="s">
        <v>837</v>
      </c>
      <c r="DA745" s="274" t="s">
        <v>268</v>
      </c>
      <c r="DB745" s="274" t="s">
        <v>268</v>
      </c>
      <c r="DC745" s="274" t="s">
        <v>268</v>
      </c>
      <c r="DD745" s="274" t="s">
        <v>268</v>
      </c>
      <c r="DE745" s="274" t="s">
        <v>268</v>
      </c>
      <c r="DF745" s="274" t="s">
        <v>268</v>
      </c>
      <c r="DG745" s="299">
        <f>IFERROR(IF(CA745="D",IF(CK745="A dispo.",CD745*VLOOKUP('DATI INPUT'!$F$27,TARIFFE_UD,2,FALSE),CD745*VLOOKUP(CK745,TARIFFE_UD,2,FALSE)),CD745*VLOOKUP(CB745-100,TARIFFE_UND,2,FALSE)),0)</f>
        <v>67.315783896543522</v>
      </c>
      <c r="DH745" s="299">
        <f>IFERROR(IF(CA745="D",IF(CK745="A dispo.",CF745*VLOOKUP('DATI INPUT'!$F$27,TARIFFE_UD,3,FALSE),CF745*VLOOKUP(CK745,TARIFFE_UD,3,FALSE)),CF745*VLOOKUP(CB745-100,TARIFFE_UND,3,FALSE)),0)</f>
        <v>60.367780403072892</v>
      </c>
    </row>
    <row r="746" spans="1:112" x14ac:dyDescent="0.25">
      <c r="A746" s="274" t="s">
        <v>6228</v>
      </c>
      <c r="B746" s="274" t="s">
        <v>6229</v>
      </c>
      <c r="C746" s="274" t="s">
        <v>6230</v>
      </c>
      <c r="D746" s="274" t="s">
        <v>6231</v>
      </c>
      <c r="E746" s="274" t="s">
        <v>268</v>
      </c>
      <c r="F746" s="274" t="s">
        <v>156</v>
      </c>
      <c r="G746" s="274" t="s">
        <v>6232</v>
      </c>
      <c r="H746" s="274" t="s">
        <v>6207</v>
      </c>
      <c r="I746" s="274" t="s">
        <v>6233</v>
      </c>
      <c r="J746" s="274" t="s">
        <v>156</v>
      </c>
      <c r="K746" s="274" t="s">
        <v>674</v>
      </c>
      <c r="L746" s="274" t="s">
        <v>4112</v>
      </c>
      <c r="M746" s="274" t="s">
        <v>6234</v>
      </c>
      <c r="N746" s="274" t="s">
        <v>984</v>
      </c>
      <c r="O746" s="274" t="s">
        <v>873</v>
      </c>
      <c r="P746" s="274" t="s">
        <v>2116</v>
      </c>
      <c r="Q746" s="274" t="s">
        <v>293</v>
      </c>
      <c r="R746" s="274" t="s">
        <v>268</v>
      </c>
      <c r="S746" s="274" t="s">
        <v>268</v>
      </c>
      <c r="T746" s="274" t="s">
        <v>268</v>
      </c>
      <c r="U746" s="274" t="s">
        <v>268</v>
      </c>
      <c r="V746" s="274" t="s">
        <v>268</v>
      </c>
      <c r="W746" s="274" t="s">
        <v>6234</v>
      </c>
      <c r="X746" s="274" t="s">
        <v>2116</v>
      </c>
      <c r="Y746" s="274" t="s">
        <v>293</v>
      </c>
      <c r="Z746" s="274" t="s">
        <v>268</v>
      </c>
      <c r="AA746" s="274" t="s">
        <v>268</v>
      </c>
      <c r="AB746" s="274" t="s">
        <v>268</v>
      </c>
      <c r="AC746" s="274" t="s">
        <v>268</v>
      </c>
      <c r="AD746" s="274" t="s">
        <v>268</v>
      </c>
      <c r="AE746" s="274" t="s">
        <v>287</v>
      </c>
      <c r="AF746" s="274" t="s">
        <v>1811</v>
      </c>
      <c r="AG746" s="274" t="s">
        <v>875</v>
      </c>
      <c r="AH746" s="274" t="s">
        <v>1812</v>
      </c>
      <c r="AI746" s="274" t="s">
        <v>6235</v>
      </c>
      <c r="AJ746" s="274" t="s">
        <v>268</v>
      </c>
      <c r="AK746" s="274" t="s">
        <v>375</v>
      </c>
      <c r="AL746" s="274" t="s">
        <v>268</v>
      </c>
      <c r="AM746" s="274" t="s">
        <v>411</v>
      </c>
      <c r="AN746" s="274" t="s">
        <v>287</v>
      </c>
      <c r="AO746" s="274" t="s">
        <v>1811</v>
      </c>
      <c r="AP746" s="274" t="s">
        <v>875</v>
      </c>
      <c r="AQ746" s="274" t="s">
        <v>1812</v>
      </c>
      <c r="AR746" s="274" t="s">
        <v>6235</v>
      </c>
      <c r="AS746" s="274" t="s">
        <v>268</v>
      </c>
      <c r="AT746" s="274" t="s">
        <v>382</v>
      </c>
      <c r="AU746" s="274" t="s">
        <v>268</v>
      </c>
      <c r="AV746" s="274" t="s">
        <v>288</v>
      </c>
      <c r="AW746" s="274" t="s">
        <v>268</v>
      </c>
      <c r="AX746" s="274" t="s">
        <v>268</v>
      </c>
      <c r="AY746" s="274" t="s">
        <v>268</v>
      </c>
      <c r="AZ746" s="274" t="s">
        <v>268</v>
      </c>
      <c r="BA746" s="274" t="s">
        <v>268</v>
      </c>
      <c r="BB746" s="274" t="s">
        <v>268</v>
      </c>
      <c r="BC746" s="274" t="s">
        <v>268</v>
      </c>
      <c r="BD746" s="274" t="s">
        <v>268</v>
      </c>
      <c r="BE746" s="274" t="s">
        <v>268</v>
      </c>
      <c r="BF746" s="274" t="s">
        <v>268</v>
      </c>
      <c r="BG746" s="274" t="s">
        <v>268</v>
      </c>
      <c r="BH746" s="274" t="s">
        <v>268</v>
      </c>
      <c r="BI746" s="274" t="s">
        <v>268</v>
      </c>
      <c r="BJ746" s="274" t="s">
        <v>268</v>
      </c>
      <c r="BK746" s="274" t="s">
        <v>268</v>
      </c>
      <c r="BL746" s="274" t="s">
        <v>268</v>
      </c>
      <c r="BM746" s="274" t="s">
        <v>268</v>
      </c>
      <c r="BN746" s="274" t="s">
        <v>268</v>
      </c>
      <c r="BO746" s="274" t="s">
        <v>268</v>
      </c>
      <c r="BP746" s="274" t="s">
        <v>268</v>
      </c>
      <c r="BQ746" s="274" t="s">
        <v>268</v>
      </c>
      <c r="BR746" s="274" t="s">
        <v>268</v>
      </c>
      <c r="BS746" s="274" t="s">
        <v>268</v>
      </c>
      <c r="BT746" s="274" t="s">
        <v>268</v>
      </c>
      <c r="BU746" s="274" t="s">
        <v>268</v>
      </c>
      <c r="BV746" s="274" t="s">
        <v>268</v>
      </c>
      <c r="BW746" s="274" t="s">
        <v>268</v>
      </c>
      <c r="BX746" s="274" t="s">
        <v>268</v>
      </c>
      <c r="BY746" s="295">
        <v>65</v>
      </c>
      <c r="BZ746" s="295">
        <v>65</v>
      </c>
      <c r="CA746" s="298" t="s">
        <v>142</v>
      </c>
      <c r="CB746" s="297">
        <v>122</v>
      </c>
      <c r="CC746" s="284">
        <f t="shared" si="46"/>
        <v>0</v>
      </c>
      <c r="CD746" s="295">
        <f t="shared" si="47"/>
        <v>65</v>
      </c>
      <c r="CE746" s="284">
        <f t="shared" si="48"/>
        <v>0</v>
      </c>
      <c r="CF746" s="295">
        <f t="shared" si="49"/>
        <v>1</v>
      </c>
      <c r="CG746" s="274" t="s">
        <v>876</v>
      </c>
      <c r="CH746" s="274" t="s">
        <v>268</v>
      </c>
      <c r="CI746" s="274" t="s">
        <v>268</v>
      </c>
      <c r="CJ746" s="298" t="s">
        <v>275</v>
      </c>
      <c r="CK746" s="297">
        <v>3</v>
      </c>
      <c r="CL746" s="274" t="s">
        <v>268</v>
      </c>
      <c r="CM746" s="274" t="s">
        <v>268</v>
      </c>
      <c r="CN746" s="274" t="s">
        <v>268</v>
      </c>
      <c r="CO746" s="274" t="s">
        <v>268</v>
      </c>
      <c r="CP746" s="274" t="s">
        <v>268</v>
      </c>
      <c r="CQ746" s="274" t="s">
        <v>268</v>
      </c>
      <c r="CR746" s="274" t="s">
        <v>877</v>
      </c>
      <c r="CS746" s="274">
        <v>100.73</v>
      </c>
      <c r="CT746" s="274" t="s">
        <v>268</v>
      </c>
      <c r="CU746" s="274">
        <v>100.73</v>
      </c>
      <c r="CV746" s="274">
        <v>365</v>
      </c>
      <c r="CW746" s="274" t="s">
        <v>878</v>
      </c>
      <c r="CX746" s="274" t="s">
        <v>835</v>
      </c>
      <c r="CY746" s="274" t="s">
        <v>836</v>
      </c>
      <c r="CZ746" s="274" t="s">
        <v>837</v>
      </c>
      <c r="DA746" s="274" t="s">
        <v>268</v>
      </c>
      <c r="DB746" s="274" t="s">
        <v>268</v>
      </c>
      <c r="DC746" s="274" t="s">
        <v>268</v>
      </c>
      <c r="DD746" s="274" t="s">
        <v>268</v>
      </c>
      <c r="DE746" s="274" t="s">
        <v>268</v>
      </c>
      <c r="DF746" s="274" t="s">
        <v>268</v>
      </c>
      <c r="DG746" s="299">
        <f>IFERROR(IF(CA746="D",IF(CK746="A dispo.",CD746*VLOOKUP('DATI INPUT'!$F$27,TARIFFE_UD,2,FALSE),CD746*VLOOKUP(CK746,TARIFFE_UD,2,FALSE)),CD746*VLOOKUP(CB746-100,TARIFFE_UND,2,FALSE)),0)</f>
        <v>51.476775920886219</v>
      </c>
      <c r="DH746" s="299">
        <f>IFERROR(IF(CA746="D",IF(CK746="A dispo.",CF746*VLOOKUP('DATI INPUT'!$F$27,TARIFFE_UD,3,FALSE),CF746*VLOOKUP(CK746,TARIFFE_UD,3,FALSE)),CF746*VLOOKUP(CB746-100,TARIFFE_UND,3,FALSE)),0)</f>
        <v>60.367780403072892</v>
      </c>
    </row>
    <row r="747" spans="1:112" x14ac:dyDescent="0.25">
      <c r="A747" s="274" t="s">
        <v>6236</v>
      </c>
      <c r="B747" s="274" t="s">
        <v>6237</v>
      </c>
      <c r="C747" s="274" t="s">
        <v>1018</v>
      </c>
      <c r="D747" s="274" t="s">
        <v>6238</v>
      </c>
      <c r="E747" s="274" t="s">
        <v>268</v>
      </c>
      <c r="F747" s="274" t="s">
        <v>156</v>
      </c>
      <c r="G747" s="274" t="s">
        <v>6239</v>
      </c>
      <c r="H747" s="274" t="s">
        <v>6207</v>
      </c>
      <c r="I747" s="274" t="s">
        <v>6240</v>
      </c>
      <c r="J747" s="274" t="s">
        <v>156</v>
      </c>
      <c r="K747" s="274" t="s">
        <v>6241</v>
      </c>
      <c r="L747" s="274" t="s">
        <v>984</v>
      </c>
      <c r="M747" s="274" t="s">
        <v>4806</v>
      </c>
      <c r="N747" s="274" t="s">
        <v>984</v>
      </c>
      <c r="O747" s="274" t="s">
        <v>873</v>
      </c>
      <c r="P747" s="274" t="s">
        <v>2116</v>
      </c>
      <c r="Q747" s="274" t="s">
        <v>309</v>
      </c>
      <c r="R747" s="274" t="s">
        <v>268</v>
      </c>
      <c r="S747" s="274" t="s">
        <v>268</v>
      </c>
      <c r="T747" s="274" t="s">
        <v>268</v>
      </c>
      <c r="U747" s="274" t="s">
        <v>268</v>
      </c>
      <c r="V747" s="274" t="s">
        <v>268</v>
      </c>
      <c r="W747" s="274" t="s">
        <v>4806</v>
      </c>
      <c r="X747" s="274" t="s">
        <v>2116</v>
      </c>
      <c r="Y747" s="274" t="s">
        <v>309</v>
      </c>
      <c r="Z747" s="274" t="s">
        <v>268</v>
      </c>
      <c r="AA747" s="274" t="s">
        <v>268</v>
      </c>
      <c r="AB747" s="274" t="s">
        <v>268</v>
      </c>
      <c r="AC747" s="274" t="s">
        <v>268</v>
      </c>
      <c r="AD747" s="274" t="s">
        <v>268</v>
      </c>
      <c r="AE747" s="274" t="s">
        <v>287</v>
      </c>
      <c r="AF747" s="274" t="s">
        <v>1811</v>
      </c>
      <c r="AG747" s="274" t="s">
        <v>875</v>
      </c>
      <c r="AH747" s="274" t="s">
        <v>1812</v>
      </c>
      <c r="AI747" s="274" t="s">
        <v>881</v>
      </c>
      <c r="AJ747" s="274" t="s">
        <v>268</v>
      </c>
      <c r="AK747" s="274" t="s">
        <v>366</v>
      </c>
      <c r="AL747" s="274" t="s">
        <v>268</v>
      </c>
      <c r="AM747" s="274" t="s">
        <v>355</v>
      </c>
      <c r="AN747" s="274" t="s">
        <v>268</v>
      </c>
      <c r="AO747" s="274" t="s">
        <v>268</v>
      </c>
      <c r="AP747" s="274" t="s">
        <v>268</v>
      </c>
      <c r="AQ747" s="274" t="s">
        <v>268</v>
      </c>
      <c r="AR747" s="274" t="s">
        <v>268</v>
      </c>
      <c r="AS747" s="274" t="s">
        <v>268</v>
      </c>
      <c r="AT747" s="274" t="s">
        <v>268</v>
      </c>
      <c r="AU747" s="274" t="s">
        <v>268</v>
      </c>
      <c r="AV747" s="274" t="s">
        <v>268</v>
      </c>
      <c r="AW747" s="274" t="s">
        <v>268</v>
      </c>
      <c r="AX747" s="274" t="s">
        <v>268</v>
      </c>
      <c r="AY747" s="274" t="s">
        <v>268</v>
      </c>
      <c r="AZ747" s="274" t="s">
        <v>268</v>
      </c>
      <c r="BA747" s="274" t="s">
        <v>268</v>
      </c>
      <c r="BB747" s="274" t="s">
        <v>268</v>
      </c>
      <c r="BC747" s="274" t="s">
        <v>268</v>
      </c>
      <c r="BD747" s="274" t="s">
        <v>268</v>
      </c>
      <c r="BE747" s="274" t="s">
        <v>268</v>
      </c>
      <c r="BF747" s="274" t="s">
        <v>268</v>
      </c>
      <c r="BG747" s="274" t="s">
        <v>268</v>
      </c>
      <c r="BH747" s="274" t="s">
        <v>268</v>
      </c>
      <c r="BI747" s="274" t="s">
        <v>268</v>
      </c>
      <c r="BJ747" s="274" t="s">
        <v>268</v>
      </c>
      <c r="BK747" s="274" t="s">
        <v>268</v>
      </c>
      <c r="BL747" s="274" t="s">
        <v>268</v>
      </c>
      <c r="BM747" s="274" t="s">
        <v>268</v>
      </c>
      <c r="BN747" s="274" t="s">
        <v>268</v>
      </c>
      <c r="BO747" s="274" t="s">
        <v>268</v>
      </c>
      <c r="BP747" s="274" t="s">
        <v>268</v>
      </c>
      <c r="BQ747" s="274" t="s">
        <v>268</v>
      </c>
      <c r="BR747" s="274" t="s">
        <v>268</v>
      </c>
      <c r="BS747" s="274" t="s">
        <v>268</v>
      </c>
      <c r="BT747" s="274" t="s">
        <v>268</v>
      </c>
      <c r="BU747" s="274" t="s">
        <v>268</v>
      </c>
      <c r="BV747" s="274" t="s">
        <v>268</v>
      </c>
      <c r="BW747" s="274" t="s">
        <v>268</v>
      </c>
      <c r="BX747" s="274" t="s">
        <v>268</v>
      </c>
      <c r="BY747" s="295">
        <v>54.5</v>
      </c>
      <c r="BZ747" s="295">
        <v>54.5</v>
      </c>
      <c r="CA747" s="298" t="s">
        <v>142</v>
      </c>
      <c r="CB747" s="297">
        <v>122</v>
      </c>
      <c r="CC747" s="284">
        <f t="shared" si="46"/>
        <v>0</v>
      </c>
      <c r="CD747" s="295">
        <f t="shared" si="47"/>
        <v>54.5</v>
      </c>
      <c r="CE747" s="284">
        <f t="shared" si="48"/>
        <v>0</v>
      </c>
      <c r="CF747" s="295">
        <f t="shared" si="49"/>
        <v>1</v>
      </c>
      <c r="CG747" s="274" t="s">
        <v>876</v>
      </c>
      <c r="CH747" s="274" t="s">
        <v>268</v>
      </c>
      <c r="CI747" s="274" t="s">
        <v>268</v>
      </c>
      <c r="CJ747" s="298" t="s">
        <v>271</v>
      </c>
      <c r="CK747" s="297">
        <v>1</v>
      </c>
      <c r="CL747" s="274" t="s">
        <v>268</v>
      </c>
      <c r="CM747" s="274" t="s">
        <v>268</v>
      </c>
      <c r="CN747" s="274" t="s">
        <v>268</v>
      </c>
      <c r="CO747" s="274" t="s">
        <v>268</v>
      </c>
      <c r="CP747" s="274" t="s">
        <v>268</v>
      </c>
      <c r="CQ747" s="274" t="s">
        <v>268</v>
      </c>
      <c r="CR747" s="274" t="s">
        <v>877</v>
      </c>
      <c r="CS747" s="274">
        <v>37.99</v>
      </c>
      <c r="CT747" s="274" t="s">
        <v>268</v>
      </c>
      <c r="CU747" s="274">
        <v>37.99</v>
      </c>
      <c r="CV747" s="274">
        <v>365</v>
      </c>
      <c r="CW747" s="274" t="s">
        <v>878</v>
      </c>
      <c r="CX747" s="274" t="s">
        <v>835</v>
      </c>
      <c r="CY747" s="274" t="s">
        <v>836</v>
      </c>
      <c r="CZ747" s="274" t="s">
        <v>837</v>
      </c>
      <c r="DA747" s="274" t="s">
        <v>268</v>
      </c>
      <c r="DB747" s="274" t="s">
        <v>268</v>
      </c>
      <c r="DC747" s="274" t="s">
        <v>268</v>
      </c>
      <c r="DD747" s="274" t="s">
        <v>268</v>
      </c>
      <c r="DE747" s="274" t="s">
        <v>268</v>
      </c>
      <c r="DF747" s="274" t="s">
        <v>268</v>
      </c>
      <c r="DG747" s="299">
        <f>IFERROR(IF(CA747="D",IF(CK747="A dispo.",CD747*VLOOKUP('DATI INPUT'!$F$27,TARIFFE_UD,2,FALSE),CD747*VLOOKUP(CK747,TARIFFE_UD,2,FALSE)),CD747*VLOOKUP(CB747-100,TARIFFE_UND,2,FALSE)),0)</f>
        <v>33.56989745951811</v>
      </c>
      <c r="DH747" s="299">
        <f>IFERROR(IF(CA747="D",IF(CK747="A dispo.",CF747*VLOOKUP('DATI INPUT'!$F$27,TARIFFE_UD,3,FALSE),CF747*VLOOKUP(CK747,TARIFFE_UD,3,FALSE)),CF747*VLOOKUP(CB747-100,TARIFFE_UND,3,FALSE)),0)</f>
        <v>15.164853048114928</v>
      </c>
    </row>
    <row r="748" spans="1:112" x14ac:dyDescent="0.25">
      <c r="A748" s="274" t="s">
        <v>6242</v>
      </c>
      <c r="B748" s="274" t="s">
        <v>6237</v>
      </c>
      <c r="C748" s="274" t="s">
        <v>6243</v>
      </c>
      <c r="D748" s="274" t="s">
        <v>6238</v>
      </c>
      <c r="E748" s="274" t="s">
        <v>268</v>
      </c>
      <c r="F748" s="274" t="s">
        <v>156</v>
      </c>
      <c r="G748" s="274" t="s">
        <v>6239</v>
      </c>
      <c r="H748" s="274" t="s">
        <v>6207</v>
      </c>
      <c r="I748" s="274" t="s">
        <v>6240</v>
      </c>
      <c r="J748" s="274" t="s">
        <v>156</v>
      </c>
      <c r="K748" s="274" t="s">
        <v>6241</v>
      </c>
      <c r="L748" s="274" t="s">
        <v>984</v>
      </c>
      <c r="M748" s="274" t="s">
        <v>4806</v>
      </c>
      <c r="N748" s="274" t="s">
        <v>984</v>
      </c>
      <c r="O748" s="274" t="s">
        <v>873</v>
      </c>
      <c r="P748" s="274" t="s">
        <v>2116</v>
      </c>
      <c r="Q748" s="274" t="s">
        <v>309</v>
      </c>
      <c r="R748" s="274" t="s">
        <v>268</v>
      </c>
      <c r="S748" s="274" t="s">
        <v>268</v>
      </c>
      <c r="T748" s="274" t="s">
        <v>268</v>
      </c>
      <c r="U748" s="274" t="s">
        <v>268</v>
      </c>
      <c r="V748" s="274" t="s">
        <v>268</v>
      </c>
      <c r="W748" s="274" t="s">
        <v>4806</v>
      </c>
      <c r="X748" s="274" t="s">
        <v>2116</v>
      </c>
      <c r="Y748" s="274" t="s">
        <v>309</v>
      </c>
      <c r="Z748" s="274" t="s">
        <v>268</v>
      </c>
      <c r="AA748" s="274" t="s">
        <v>268</v>
      </c>
      <c r="AB748" s="274" t="s">
        <v>268</v>
      </c>
      <c r="AC748" s="274" t="s">
        <v>268</v>
      </c>
      <c r="AD748" s="274" t="s">
        <v>268</v>
      </c>
      <c r="AE748" s="274" t="s">
        <v>287</v>
      </c>
      <c r="AF748" s="274" t="s">
        <v>1811</v>
      </c>
      <c r="AG748" s="274" t="s">
        <v>875</v>
      </c>
      <c r="AH748" s="274" t="s">
        <v>1812</v>
      </c>
      <c r="AI748" s="274" t="s">
        <v>881</v>
      </c>
      <c r="AJ748" s="274" t="s">
        <v>268</v>
      </c>
      <c r="AK748" s="274" t="s">
        <v>377</v>
      </c>
      <c r="AL748" s="274" t="s">
        <v>268</v>
      </c>
      <c r="AM748" s="274" t="s">
        <v>355</v>
      </c>
      <c r="AN748" s="274" t="s">
        <v>268</v>
      </c>
      <c r="AO748" s="274" t="s">
        <v>268</v>
      </c>
      <c r="AP748" s="274" t="s">
        <v>268</v>
      </c>
      <c r="AQ748" s="274" t="s">
        <v>268</v>
      </c>
      <c r="AR748" s="274" t="s">
        <v>268</v>
      </c>
      <c r="AS748" s="274" t="s">
        <v>268</v>
      </c>
      <c r="AT748" s="274" t="s">
        <v>268</v>
      </c>
      <c r="AU748" s="274" t="s">
        <v>268</v>
      </c>
      <c r="AV748" s="274" t="s">
        <v>268</v>
      </c>
      <c r="AW748" s="274" t="s">
        <v>268</v>
      </c>
      <c r="AX748" s="274" t="s">
        <v>268</v>
      </c>
      <c r="AY748" s="274" t="s">
        <v>268</v>
      </c>
      <c r="AZ748" s="274" t="s">
        <v>268</v>
      </c>
      <c r="BA748" s="274" t="s">
        <v>268</v>
      </c>
      <c r="BB748" s="274" t="s">
        <v>268</v>
      </c>
      <c r="BC748" s="274" t="s">
        <v>268</v>
      </c>
      <c r="BD748" s="274" t="s">
        <v>268</v>
      </c>
      <c r="BE748" s="274" t="s">
        <v>268</v>
      </c>
      <c r="BF748" s="274" t="s">
        <v>268</v>
      </c>
      <c r="BG748" s="274" t="s">
        <v>268</v>
      </c>
      <c r="BH748" s="274" t="s">
        <v>268</v>
      </c>
      <c r="BI748" s="274" t="s">
        <v>268</v>
      </c>
      <c r="BJ748" s="274" t="s">
        <v>268</v>
      </c>
      <c r="BK748" s="274" t="s">
        <v>268</v>
      </c>
      <c r="BL748" s="274" t="s">
        <v>268</v>
      </c>
      <c r="BM748" s="274" t="s">
        <v>268</v>
      </c>
      <c r="BN748" s="274" t="s">
        <v>268</v>
      </c>
      <c r="BO748" s="274" t="s">
        <v>268</v>
      </c>
      <c r="BP748" s="274" t="s">
        <v>268</v>
      </c>
      <c r="BQ748" s="274" t="s">
        <v>268</v>
      </c>
      <c r="BR748" s="274" t="s">
        <v>268</v>
      </c>
      <c r="BS748" s="274" t="s">
        <v>268</v>
      </c>
      <c r="BT748" s="274" t="s">
        <v>268</v>
      </c>
      <c r="BU748" s="274" t="s">
        <v>268</v>
      </c>
      <c r="BV748" s="274" t="s">
        <v>268</v>
      </c>
      <c r="BW748" s="274" t="s">
        <v>268</v>
      </c>
      <c r="BX748" s="274" t="s">
        <v>268</v>
      </c>
      <c r="BY748" s="295">
        <v>39.96</v>
      </c>
      <c r="BZ748" s="295">
        <v>39.96</v>
      </c>
      <c r="CA748" s="298" t="s">
        <v>142</v>
      </c>
      <c r="CB748" s="297">
        <v>122</v>
      </c>
      <c r="CC748" s="284">
        <f t="shared" si="46"/>
        <v>0</v>
      </c>
      <c r="CD748" s="295">
        <f t="shared" si="47"/>
        <v>39.96</v>
      </c>
      <c r="CE748" s="284">
        <f t="shared" si="48"/>
        <v>0</v>
      </c>
      <c r="CF748" s="295">
        <f t="shared" si="49"/>
        <v>1</v>
      </c>
      <c r="CG748" s="274" t="s">
        <v>876</v>
      </c>
      <c r="CH748" s="274" t="s">
        <v>268</v>
      </c>
      <c r="CI748" s="274" t="s">
        <v>268</v>
      </c>
      <c r="CJ748" s="298" t="s">
        <v>271</v>
      </c>
      <c r="CK748" s="297">
        <v>1</v>
      </c>
      <c r="CL748" s="274" t="s">
        <v>268</v>
      </c>
      <c r="CM748" s="274" t="s">
        <v>268</v>
      </c>
      <c r="CN748" s="274" t="s">
        <v>268</v>
      </c>
      <c r="CO748" s="274" t="s">
        <v>268</v>
      </c>
      <c r="CP748" s="274" t="s">
        <v>268</v>
      </c>
      <c r="CQ748" s="274" t="s">
        <v>268</v>
      </c>
      <c r="CR748" s="274" t="s">
        <v>877</v>
      </c>
      <c r="CS748" s="274">
        <v>32.46</v>
      </c>
      <c r="CT748" s="274" t="s">
        <v>268</v>
      </c>
      <c r="CU748" s="274">
        <v>32.46</v>
      </c>
      <c r="CV748" s="274">
        <v>365</v>
      </c>
      <c r="CW748" s="274" t="s">
        <v>878</v>
      </c>
      <c r="CX748" s="274" t="s">
        <v>835</v>
      </c>
      <c r="CY748" s="274" t="s">
        <v>836</v>
      </c>
      <c r="CZ748" s="274" t="s">
        <v>837</v>
      </c>
      <c r="DA748" s="274" t="s">
        <v>268</v>
      </c>
      <c r="DB748" s="274" t="s">
        <v>268</v>
      </c>
      <c r="DC748" s="274" t="s">
        <v>268</v>
      </c>
      <c r="DD748" s="274" t="s">
        <v>268</v>
      </c>
      <c r="DE748" s="274" t="s">
        <v>268</v>
      </c>
      <c r="DF748" s="274" t="s">
        <v>268</v>
      </c>
      <c r="DG748" s="299">
        <f>IFERROR(IF(CA748="D",IF(CK748="A dispo.",CD748*VLOOKUP('DATI INPUT'!$F$27,TARIFFE_UD,2,FALSE),CD748*VLOOKUP(CK748,TARIFFE_UD,2,FALSE)),CD748*VLOOKUP(CB748-100,TARIFFE_UND,2,FALSE)),0)</f>
        <v>24.613818394171442</v>
      </c>
      <c r="DH748" s="299">
        <f>IFERROR(IF(CA748="D",IF(CK748="A dispo.",CF748*VLOOKUP('DATI INPUT'!$F$27,TARIFFE_UD,3,FALSE),CF748*VLOOKUP(CK748,TARIFFE_UD,3,FALSE)),CF748*VLOOKUP(CB748-100,TARIFFE_UND,3,FALSE)),0)</f>
        <v>15.164853048114928</v>
      </c>
    </row>
    <row r="749" spans="1:112" x14ac:dyDescent="0.25">
      <c r="A749" s="274" t="s">
        <v>6244</v>
      </c>
      <c r="B749" s="274" t="s">
        <v>6237</v>
      </c>
      <c r="C749" s="274" t="s">
        <v>6245</v>
      </c>
      <c r="D749" s="274" t="s">
        <v>6238</v>
      </c>
      <c r="E749" s="274" t="s">
        <v>268</v>
      </c>
      <c r="F749" s="274" t="s">
        <v>156</v>
      </c>
      <c r="G749" s="274" t="s">
        <v>6239</v>
      </c>
      <c r="H749" s="274" t="s">
        <v>6207</v>
      </c>
      <c r="I749" s="274" t="s">
        <v>6240</v>
      </c>
      <c r="J749" s="274" t="s">
        <v>156</v>
      </c>
      <c r="K749" s="274" t="s">
        <v>6241</v>
      </c>
      <c r="L749" s="274" t="s">
        <v>984</v>
      </c>
      <c r="M749" s="274" t="s">
        <v>4806</v>
      </c>
      <c r="N749" s="274" t="s">
        <v>984</v>
      </c>
      <c r="O749" s="274" t="s">
        <v>873</v>
      </c>
      <c r="P749" s="274" t="s">
        <v>2116</v>
      </c>
      <c r="Q749" s="274" t="s">
        <v>309</v>
      </c>
      <c r="R749" s="274" t="s">
        <v>268</v>
      </c>
      <c r="S749" s="274" t="s">
        <v>268</v>
      </c>
      <c r="T749" s="274" t="s">
        <v>268</v>
      </c>
      <c r="U749" s="274" t="s">
        <v>268</v>
      </c>
      <c r="V749" s="274" t="s">
        <v>268</v>
      </c>
      <c r="W749" s="274" t="s">
        <v>4806</v>
      </c>
      <c r="X749" s="274" t="s">
        <v>2116</v>
      </c>
      <c r="Y749" s="274" t="s">
        <v>309</v>
      </c>
      <c r="Z749" s="274" t="s">
        <v>268</v>
      </c>
      <c r="AA749" s="274" t="s">
        <v>268</v>
      </c>
      <c r="AB749" s="274" t="s">
        <v>268</v>
      </c>
      <c r="AC749" s="274" t="s">
        <v>268</v>
      </c>
      <c r="AD749" s="274" t="s">
        <v>268</v>
      </c>
      <c r="AE749" s="274" t="s">
        <v>287</v>
      </c>
      <c r="AF749" s="274" t="s">
        <v>1811</v>
      </c>
      <c r="AG749" s="274" t="s">
        <v>875</v>
      </c>
      <c r="AH749" s="274" t="s">
        <v>1812</v>
      </c>
      <c r="AI749" s="274" t="s">
        <v>881</v>
      </c>
      <c r="AJ749" s="274" t="s">
        <v>268</v>
      </c>
      <c r="AK749" s="274" t="s">
        <v>381</v>
      </c>
      <c r="AL749" s="274" t="s">
        <v>268</v>
      </c>
      <c r="AM749" s="274" t="s">
        <v>268</v>
      </c>
      <c r="AN749" s="274" t="s">
        <v>268</v>
      </c>
      <c r="AO749" s="274" t="s">
        <v>268</v>
      </c>
      <c r="AP749" s="274" t="s">
        <v>268</v>
      </c>
      <c r="AQ749" s="274" t="s">
        <v>268</v>
      </c>
      <c r="AR749" s="274" t="s">
        <v>268</v>
      </c>
      <c r="AS749" s="274" t="s">
        <v>268</v>
      </c>
      <c r="AT749" s="274" t="s">
        <v>268</v>
      </c>
      <c r="AU749" s="274" t="s">
        <v>268</v>
      </c>
      <c r="AV749" s="274" t="s">
        <v>268</v>
      </c>
      <c r="AW749" s="274" t="s">
        <v>268</v>
      </c>
      <c r="AX749" s="274" t="s">
        <v>268</v>
      </c>
      <c r="AY749" s="274" t="s">
        <v>268</v>
      </c>
      <c r="AZ749" s="274" t="s">
        <v>268</v>
      </c>
      <c r="BA749" s="274" t="s">
        <v>268</v>
      </c>
      <c r="BB749" s="274" t="s">
        <v>268</v>
      </c>
      <c r="BC749" s="274" t="s">
        <v>268</v>
      </c>
      <c r="BD749" s="274" t="s">
        <v>268</v>
      </c>
      <c r="BE749" s="274" t="s">
        <v>268</v>
      </c>
      <c r="BF749" s="274" t="s">
        <v>268</v>
      </c>
      <c r="BG749" s="274" t="s">
        <v>268</v>
      </c>
      <c r="BH749" s="274" t="s">
        <v>268</v>
      </c>
      <c r="BI749" s="274" t="s">
        <v>268</v>
      </c>
      <c r="BJ749" s="274" t="s">
        <v>268</v>
      </c>
      <c r="BK749" s="274" t="s">
        <v>268</v>
      </c>
      <c r="BL749" s="274" t="s">
        <v>268</v>
      </c>
      <c r="BM749" s="274" t="s">
        <v>268</v>
      </c>
      <c r="BN749" s="274" t="s">
        <v>268</v>
      </c>
      <c r="BO749" s="274" t="s">
        <v>268</v>
      </c>
      <c r="BP749" s="274" t="s">
        <v>268</v>
      </c>
      <c r="BQ749" s="274" t="s">
        <v>268</v>
      </c>
      <c r="BR749" s="274" t="s">
        <v>268</v>
      </c>
      <c r="BS749" s="274" t="s">
        <v>268</v>
      </c>
      <c r="BT749" s="274" t="s">
        <v>268</v>
      </c>
      <c r="BU749" s="274" t="s">
        <v>268</v>
      </c>
      <c r="BV749" s="274" t="s">
        <v>268</v>
      </c>
      <c r="BW749" s="274" t="s">
        <v>268</v>
      </c>
      <c r="BX749" s="274" t="s">
        <v>268</v>
      </c>
      <c r="BY749" s="295">
        <v>25</v>
      </c>
      <c r="BZ749" s="295">
        <v>25</v>
      </c>
      <c r="CA749" s="298" t="s">
        <v>142</v>
      </c>
      <c r="CB749" s="297">
        <v>122</v>
      </c>
      <c r="CC749" s="284">
        <f t="shared" si="46"/>
        <v>0</v>
      </c>
      <c r="CD749" s="295">
        <f t="shared" si="47"/>
        <v>25</v>
      </c>
      <c r="CE749" s="284">
        <f t="shared" si="48"/>
        <v>0</v>
      </c>
      <c r="CF749" s="295">
        <f t="shared" si="49"/>
        <v>1</v>
      </c>
      <c r="CG749" s="274" t="s">
        <v>876</v>
      </c>
      <c r="CH749" s="274" t="s">
        <v>268</v>
      </c>
      <c r="CI749" s="274" t="s">
        <v>268</v>
      </c>
      <c r="CJ749" s="298" t="s">
        <v>271</v>
      </c>
      <c r="CK749" s="297">
        <v>1</v>
      </c>
      <c r="CL749" s="274" t="s">
        <v>268</v>
      </c>
      <c r="CM749" s="274" t="s">
        <v>268</v>
      </c>
      <c r="CN749" s="274" t="s">
        <v>268</v>
      </c>
      <c r="CO749" s="274" t="s">
        <v>268</v>
      </c>
      <c r="CP749" s="274" t="s">
        <v>268</v>
      </c>
      <c r="CQ749" s="274" t="s">
        <v>268</v>
      </c>
      <c r="CR749" s="274" t="s">
        <v>877</v>
      </c>
      <c r="CS749" s="274">
        <v>26.78</v>
      </c>
      <c r="CT749" s="274" t="s">
        <v>268</v>
      </c>
      <c r="CU749" s="274">
        <v>26.78</v>
      </c>
      <c r="CV749" s="274">
        <v>365</v>
      </c>
      <c r="CW749" s="274" t="s">
        <v>878</v>
      </c>
      <c r="CX749" s="274" t="s">
        <v>835</v>
      </c>
      <c r="CY749" s="274" t="s">
        <v>836</v>
      </c>
      <c r="CZ749" s="274" t="s">
        <v>837</v>
      </c>
      <c r="DA749" s="274" t="s">
        <v>268</v>
      </c>
      <c r="DB749" s="274" t="s">
        <v>268</v>
      </c>
      <c r="DC749" s="274" t="s">
        <v>268</v>
      </c>
      <c r="DD749" s="274" t="s">
        <v>268</v>
      </c>
      <c r="DE749" s="274" t="s">
        <v>268</v>
      </c>
      <c r="DF749" s="274" t="s">
        <v>268</v>
      </c>
      <c r="DG749" s="299">
        <f>IFERROR(IF(CA749="D",IF(CK749="A dispo.",CD749*VLOOKUP('DATI INPUT'!$F$27,TARIFFE_UD,2,FALSE),CD749*VLOOKUP(CK749,TARIFFE_UD,2,FALSE)),CD749*VLOOKUP(CB749-100,TARIFFE_UND,2,FALSE)),0)</f>
        <v>15.399035531889041</v>
      </c>
      <c r="DH749" s="299">
        <f>IFERROR(IF(CA749="D",IF(CK749="A dispo.",CF749*VLOOKUP('DATI INPUT'!$F$27,TARIFFE_UD,3,FALSE),CF749*VLOOKUP(CK749,TARIFFE_UD,3,FALSE)),CF749*VLOOKUP(CB749-100,TARIFFE_UND,3,FALSE)),0)</f>
        <v>15.164853048114928</v>
      </c>
    </row>
    <row r="750" spans="1:112" x14ac:dyDescent="0.25">
      <c r="A750" s="274" t="s">
        <v>6246</v>
      </c>
      <c r="B750" s="274" t="s">
        <v>6237</v>
      </c>
      <c r="C750" s="274" t="s">
        <v>6247</v>
      </c>
      <c r="D750" s="274" t="s">
        <v>6238</v>
      </c>
      <c r="E750" s="274" t="s">
        <v>268</v>
      </c>
      <c r="F750" s="274" t="s">
        <v>156</v>
      </c>
      <c r="G750" s="274" t="s">
        <v>6239</v>
      </c>
      <c r="H750" s="274" t="s">
        <v>6207</v>
      </c>
      <c r="I750" s="274" t="s">
        <v>6240</v>
      </c>
      <c r="J750" s="274" t="s">
        <v>156</v>
      </c>
      <c r="K750" s="274" t="s">
        <v>6241</v>
      </c>
      <c r="L750" s="274" t="s">
        <v>984</v>
      </c>
      <c r="M750" s="274" t="s">
        <v>4806</v>
      </c>
      <c r="N750" s="274" t="s">
        <v>984</v>
      </c>
      <c r="O750" s="274" t="s">
        <v>873</v>
      </c>
      <c r="P750" s="274" t="s">
        <v>2116</v>
      </c>
      <c r="Q750" s="274" t="s">
        <v>309</v>
      </c>
      <c r="R750" s="274" t="s">
        <v>268</v>
      </c>
      <c r="S750" s="274" t="s">
        <v>268</v>
      </c>
      <c r="T750" s="274" t="s">
        <v>268</v>
      </c>
      <c r="U750" s="274" t="s">
        <v>268</v>
      </c>
      <c r="V750" s="274" t="s">
        <v>268</v>
      </c>
      <c r="W750" s="274" t="s">
        <v>4806</v>
      </c>
      <c r="X750" s="274" t="s">
        <v>2116</v>
      </c>
      <c r="Y750" s="274" t="s">
        <v>309</v>
      </c>
      <c r="Z750" s="274" t="s">
        <v>268</v>
      </c>
      <c r="AA750" s="274" t="s">
        <v>268</v>
      </c>
      <c r="AB750" s="274" t="s">
        <v>268</v>
      </c>
      <c r="AC750" s="274" t="s">
        <v>268</v>
      </c>
      <c r="AD750" s="274" t="s">
        <v>268</v>
      </c>
      <c r="AE750" s="274" t="s">
        <v>287</v>
      </c>
      <c r="AF750" s="274" t="s">
        <v>1811</v>
      </c>
      <c r="AG750" s="274" t="s">
        <v>875</v>
      </c>
      <c r="AH750" s="274" t="s">
        <v>1812</v>
      </c>
      <c r="AI750" s="274" t="s">
        <v>1556</v>
      </c>
      <c r="AJ750" s="274" t="s">
        <v>268</v>
      </c>
      <c r="AK750" s="274" t="s">
        <v>268</v>
      </c>
      <c r="AL750" s="274" t="s">
        <v>268</v>
      </c>
      <c r="AM750" s="274" t="s">
        <v>353</v>
      </c>
      <c r="AN750" s="274" t="s">
        <v>268</v>
      </c>
      <c r="AO750" s="274" t="s">
        <v>268</v>
      </c>
      <c r="AP750" s="274" t="s">
        <v>268</v>
      </c>
      <c r="AQ750" s="274" t="s">
        <v>268</v>
      </c>
      <c r="AR750" s="274" t="s">
        <v>268</v>
      </c>
      <c r="AS750" s="274" t="s">
        <v>268</v>
      </c>
      <c r="AT750" s="274" t="s">
        <v>268</v>
      </c>
      <c r="AU750" s="274" t="s">
        <v>268</v>
      </c>
      <c r="AV750" s="274" t="s">
        <v>268</v>
      </c>
      <c r="AW750" s="274" t="s">
        <v>268</v>
      </c>
      <c r="AX750" s="274" t="s">
        <v>268</v>
      </c>
      <c r="AY750" s="274" t="s">
        <v>268</v>
      </c>
      <c r="AZ750" s="274" t="s">
        <v>268</v>
      </c>
      <c r="BA750" s="274" t="s">
        <v>268</v>
      </c>
      <c r="BB750" s="274" t="s">
        <v>268</v>
      </c>
      <c r="BC750" s="274" t="s">
        <v>268</v>
      </c>
      <c r="BD750" s="274" t="s">
        <v>268</v>
      </c>
      <c r="BE750" s="274" t="s">
        <v>268</v>
      </c>
      <c r="BF750" s="274" t="s">
        <v>268</v>
      </c>
      <c r="BG750" s="274" t="s">
        <v>268</v>
      </c>
      <c r="BH750" s="274" t="s">
        <v>268</v>
      </c>
      <c r="BI750" s="274" t="s">
        <v>268</v>
      </c>
      <c r="BJ750" s="274" t="s">
        <v>268</v>
      </c>
      <c r="BK750" s="274" t="s">
        <v>268</v>
      </c>
      <c r="BL750" s="274" t="s">
        <v>268</v>
      </c>
      <c r="BM750" s="274" t="s">
        <v>268</v>
      </c>
      <c r="BN750" s="274" t="s">
        <v>268</v>
      </c>
      <c r="BO750" s="274" t="s">
        <v>268</v>
      </c>
      <c r="BP750" s="274" t="s">
        <v>268</v>
      </c>
      <c r="BQ750" s="274" t="s">
        <v>268</v>
      </c>
      <c r="BR750" s="274" t="s">
        <v>268</v>
      </c>
      <c r="BS750" s="274" t="s">
        <v>268</v>
      </c>
      <c r="BT750" s="274" t="s">
        <v>268</v>
      </c>
      <c r="BU750" s="274" t="s">
        <v>268</v>
      </c>
      <c r="BV750" s="274" t="s">
        <v>268</v>
      </c>
      <c r="BW750" s="274" t="s">
        <v>268</v>
      </c>
      <c r="BX750" s="274" t="s">
        <v>268</v>
      </c>
      <c r="BY750" s="295">
        <v>21.2</v>
      </c>
      <c r="BZ750" s="295">
        <v>21.2</v>
      </c>
      <c r="CA750" s="298" t="s">
        <v>142</v>
      </c>
      <c r="CB750" s="297">
        <v>123</v>
      </c>
      <c r="CC750" s="284">
        <f t="shared" si="46"/>
        <v>0</v>
      </c>
      <c r="CD750" s="295">
        <f t="shared" si="47"/>
        <v>21.2</v>
      </c>
      <c r="CE750" s="284">
        <f t="shared" si="48"/>
        <v>1</v>
      </c>
      <c r="CF750" s="295">
        <f t="shared" si="49"/>
        <v>0</v>
      </c>
      <c r="CG750" s="274" t="s">
        <v>1817</v>
      </c>
      <c r="CH750" s="274" t="s">
        <v>268</v>
      </c>
      <c r="CI750" s="274" t="s">
        <v>268</v>
      </c>
      <c r="CJ750" s="298" t="s">
        <v>271</v>
      </c>
      <c r="CK750" s="297">
        <v>1</v>
      </c>
      <c r="CL750" s="274" t="s">
        <v>268</v>
      </c>
      <c r="CM750" s="274" t="s">
        <v>268</v>
      </c>
      <c r="CN750" s="274" t="s">
        <v>268</v>
      </c>
      <c r="CO750" s="274" t="s">
        <v>268</v>
      </c>
      <c r="CP750" s="274" t="s">
        <v>268</v>
      </c>
      <c r="CQ750" s="274" t="s">
        <v>268</v>
      </c>
      <c r="CR750" s="274" t="s">
        <v>877</v>
      </c>
      <c r="CS750" s="274">
        <v>8.06</v>
      </c>
      <c r="CT750" s="274" t="s">
        <v>268</v>
      </c>
      <c r="CU750" s="274">
        <v>8.06</v>
      </c>
      <c r="CV750" s="274">
        <v>365</v>
      </c>
      <c r="CW750" s="274" t="s">
        <v>878</v>
      </c>
      <c r="CX750" s="274" t="s">
        <v>835</v>
      </c>
      <c r="CY750" s="274" t="s">
        <v>836</v>
      </c>
      <c r="CZ750" s="274" t="s">
        <v>837</v>
      </c>
      <c r="DA750" s="274" t="s">
        <v>268</v>
      </c>
      <c r="DB750" s="274" t="s">
        <v>268</v>
      </c>
      <c r="DC750" s="274" t="s">
        <v>268</v>
      </c>
      <c r="DD750" s="274" t="s">
        <v>268</v>
      </c>
      <c r="DE750" s="274" t="s">
        <v>268</v>
      </c>
      <c r="DF750" s="274" t="s">
        <v>268</v>
      </c>
      <c r="DG750" s="299">
        <f>IFERROR(IF(CA750="D",IF(CK750="A dispo.",CD750*VLOOKUP('DATI INPUT'!$F$27,TARIFFE_UD,2,FALSE),CD750*VLOOKUP(CK750,TARIFFE_UD,2,FALSE)),CD750*VLOOKUP(CB750-100,TARIFFE_UND,2,FALSE)),0)</f>
        <v>13.058382131041906</v>
      </c>
      <c r="DH750" s="299">
        <f>IFERROR(IF(CA750="D",IF(CK750="A dispo.",CF750*VLOOKUP('DATI INPUT'!$F$27,TARIFFE_UD,3,FALSE),CF750*VLOOKUP(CK750,TARIFFE_UD,3,FALSE)),CF750*VLOOKUP(CB750-100,TARIFFE_UND,3,FALSE)),0)</f>
        <v>0</v>
      </c>
    </row>
    <row r="751" spans="1:112" x14ac:dyDescent="0.25">
      <c r="A751" s="274" t="s">
        <v>6248</v>
      </c>
      <c r="B751" s="274" t="s">
        <v>6237</v>
      </c>
      <c r="C751" s="274" t="s">
        <v>6249</v>
      </c>
      <c r="D751" s="274" t="s">
        <v>6238</v>
      </c>
      <c r="E751" s="274" t="s">
        <v>268</v>
      </c>
      <c r="F751" s="274" t="s">
        <v>156</v>
      </c>
      <c r="G751" s="274" t="s">
        <v>6239</v>
      </c>
      <c r="H751" s="274" t="s">
        <v>6207</v>
      </c>
      <c r="I751" s="274" t="s">
        <v>6240</v>
      </c>
      <c r="J751" s="274" t="s">
        <v>156</v>
      </c>
      <c r="K751" s="274" t="s">
        <v>6241</v>
      </c>
      <c r="L751" s="274" t="s">
        <v>984</v>
      </c>
      <c r="M751" s="274" t="s">
        <v>4806</v>
      </c>
      <c r="N751" s="274" t="s">
        <v>984</v>
      </c>
      <c r="O751" s="274" t="s">
        <v>873</v>
      </c>
      <c r="P751" s="274" t="s">
        <v>2116</v>
      </c>
      <c r="Q751" s="274" t="s">
        <v>309</v>
      </c>
      <c r="R751" s="274" t="s">
        <v>268</v>
      </c>
      <c r="S751" s="274" t="s">
        <v>268</v>
      </c>
      <c r="T751" s="274" t="s">
        <v>268</v>
      </c>
      <c r="U751" s="274" t="s">
        <v>268</v>
      </c>
      <c r="V751" s="274" t="s">
        <v>268</v>
      </c>
      <c r="W751" s="274" t="s">
        <v>4806</v>
      </c>
      <c r="X751" s="274" t="s">
        <v>2116</v>
      </c>
      <c r="Y751" s="274" t="s">
        <v>309</v>
      </c>
      <c r="Z751" s="274" t="s">
        <v>268</v>
      </c>
      <c r="AA751" s="274" t="s">
        <v>268</v>
      </c>
      <c r="AB751" s="274" t="s">
        <v>268</v>
      </c>
      <c r="AC751" s="274" t="s">
        <v>268</v>
      </c>
      <c r="AD751" s="274" t="s">
        <v>268</v>
      </c>
      <c r="AE751" s="274" t="s">
        <v>287</v>
      </c>
      <c r="AF751" s="274" t="s">
        <v>1811</v>
      </c>
      <c r="AG751" s="274" t="s">
        <v>875</v>
      </c>
      <c r="AH751" s="274" t="s">
        <v>1812</v>
      </c>
      <c r="AI751" s="274" t="s">
        <v>881</v>
      </c>
      <c r="AJ751" s="274" t="s">
        <v>268</v>
      </c>
      <c r="AK751" s="274" t="s">
        <v>410</v>
      </c>
      <c r="AL751" s="274" t="s">
        <v>268</v>
      </c>
      <c r="AM751" s="274" t="s">
        <v>411</v>
      </c>
      <c r="AN751" s="274" t="s">
        <v>268</v>
      </c>
      <c r="AO751" s="274" t="s">
        <v>268</v>
      </c>
      <c r="AP751" s="274" t="s">
        <v>268</v>
      </c>
      <c r="AQ751" s="274" t="s">
        <v>268</v>
      </c>
      <c r="AR751" s="274" t="s">
        <v>268</v>
      </c>
      <c r="AS751" s="274" t="s">
        <v>268</v>
      </c>
      <c r="AT751" s="274" t="s">
        <v>268</v>
      </c>
      <c r="AU751" s="274" t="s">
        <v>268</v>
      </c>
      <c r="AV751" s="274" t="s">
        <v>268</v>
      </c>
      <c r="AW751" s="274" t="s">
        <v>268</v>
      </c>
      <c r="AX751" s="274" t="s">
        <v>268</v>
      </c>
      <c r="AY751" s="274" t="s">
        <v>268</v>
      </c>
      <c r="AZ751" s="274" t="s">
        <v>268</v>
      </c>
      <c r="BA751" s="274" t="s">
        <v>268</v>
      </c>
      <c r="BB751" s="274" t="s">
        <v>268</v>
      </c>
      <c r="BC751" s="274" t="s">
        <v>268</v>
      </c>
      <c r="BD751" s="274" t="s">
        <v>268</v>
      </c>
      <c r="BE751" s="274" t="s">
        <v>268</v>
      </c>
      <c r="BF751" s="274" t="s">
        <v>268</v>
      </c>
      <c r="BG751" s="274" t="s">
        <v>268</v>
      </c>
      <c r="BH751" s="274" t="s">
        <v>268</v>
      </c>
      <c r="BI751" s="274" t="s">
        <v>268</v>
      </c>
      <c r="BJ751" s="274" t="s">
        <v>268</v>
      </c>
      <c r="BK751" s="274" t="s">
        <v>268</v>
      </c>
      <c r="BL751" s="274" t="s">
        <v>268</v>
      </c>
      <c r="BM751" s="274" t="s">
        <v>268</v>
      </c>
      <c r="BN751" s="274" t="s">
        <v>268</v>
      </c>
      <c r="BO751" s="274" t="s">
        <v>268</v>
      </c>
      <c r="BP751" s="274" t="s">
        <v>268</v>
      </c>
      <c r="BQ751" s="274" t="s">
        <v>268</v>
      </c>
      <c r="BR751" s="274" t="s">
        <v>268</v>
      </c>
      <c r="BS751" s="274" t="s">
        <v>268</v>
      </c>
      <c r="BT751" s="274" t="s">
        <v>268</v>
      </c>
      <c r="BU751" s="274" t="s">
        <v>268</v>
      </c>
      <c r="BV751" s="274" t="s">
        <v>268</v>
      </c>
      <c r="BW751" s="274" t="s">
        <v>268</v>
      </c>
      <c r="BX751" s="274" t="s">
        <v>268</v>
      </c>
      <c r="BY751" s="295">
        <v>28.59</v>
      </c>
      <c r="BZ751" s="295">
        <v>28.59</v>
      </c>
      <c r="CA751" s="298" t="s">
        <v>142</v>
      </c>
      <c r="CB751" s="297">
        <v>123</v>
      </c>
      <c r="CC751" s="284">
        <f t="shared" si="46"/>
        <v>0</v>
      </c>
      <c r="CD751" s="295">
        <f t="shared" si="47"/>
        <v>28.589999999999996</v>
      </c>
      <c r="CE751" s="284">
        <f t="shared" si="48"/>
        <v>1</v>
      </c>
      <c r="CF751" s="295">
        <f t="shared" si="49"/>
        <v>0</v>
      </c>
      <c r="CG751" s="274" t="s">
        <v>1817</v>
      </c>
      <c r="CH751" s="274" t="s">
        <v>268</v>
      </c>
      <c r="CI751" s="274" t="s">
        <v>268</v>
      </c>
      <c r="CJ751" s="298" t="s">
        <v>271</v>
      </c>
      <c r="CK751" s="297">
        <v>1</v>
      </c>
      <c r="CL751" s="274" t="s">
        <v>268</v>
      </c>
      <c r="CM751" s="274" t="s">
        <v>268</v>
      </c>
      <c r="CN751" s="274" t="s">
        <v>268</v>
      </c>
      <c r="CO751" s="274" t="s">
        <v>268</v>
      </c>
      <c r="CP751" s="274" t="s">
        <v>268</v>
      </c>
      <c r="CQ751" s="274" t="s">
        <v>268</v>
      </c>
      <c r="CR751" s="274" t="s">
        <v>877</v>
      </c>
      <c r="CS751" s="274">
        <v>10.86</v>
      </c>
      <c r="CT751" s="274" t="s">
        <v>268</v>
      </c>
      <c r="CU751" s="274">
        <v>10.86</v>
      </c>
      <c r="CV751" s="274">
        <v>365</v>
      </c>
      <c r="CW751" s="274" t="s">
        <v>878</v>
      </c>
      <c r="CX751" s="274" t="s">
        <v>835</v>
      </c>
      <c r="CY751" s="274" t="s">
        <v>836</v>
      </c>
      <c r="CZ751" s="274" t="s">
        <v>837</v>
      </c>
      <c r="DA751" s="274" t="s">
        <v>268</v>
      </c>
      <c r="DB751" s="274" t="s">
        <v>268</v>
      </c>
      <c r="DC751" s="274" t="s">
        <v>268</v>
      </c>
      <c r="DD751" s="274" t="s">
        <v>268</v>
      </c>
      <c r="DE751" s="274" t="s">
        <v>268</v>
      </c>
      <c r="DF751" s="274" t="s">
        <v>268</v>
      </c>
      <c r="DG751" s="299">
        <f>IFERROR(IF(CA751="D",IF(CK751="A dispo.",CD751*VLOOKUP('DATI INPUT'!$F$27,TARIFFE_UD,2,FALSE),CD751*VLOOKUP(CK751,TARIFFE_UD,2,FALSE)),CD751*VLOOKUP(CB751-100,TARIFFE_UND,2,FALSE)),0)</f>
        <v>17.610337034268305</v>
      </c>
      <c r="DH751" s="299">
        <f>IFERROR(IF(CA751="D",IF(CK751="A dispo.",CF751*VLOOKUP('DATI INPUT'!$F$27,TARIFFE_UD,3,FALSE),CF751*VLOOKUP(CK751,TARIFFE_UD,3,FALSE)),CF751*VLOOKUP(CB751-100,TARIFFE_UND,3,FALSE)),0)</f>
        <v>0</v>
      </c>
    </row>
    <row r="752" spans="1:112" hidden="1" x14ac:dyDescent="0.25">
      <c r="A752" s="274" t="s">
        <v>6250</v>
      </c>
      <c r="B752" s="274" t="s">
        <v>6251</v>
      </c>
      <c r="C752" s="274" t="s">
        <v>6252</v>
      </c>
      <c r="D752" s="274" t="s">
        <v>6253</v>
      </c>
      <c r="E752" s="274" t="s">
        <v>268</v>
      </c>
      <c r="F752" s="274" t="s">
        <v>156</v>
      </c>
      <c r="G752" s="274" t="s">
        <v>6254</v>
      </c>
      <c r="H752" s="274" t="s">
        <v>1148</v>
      </c>
      <c r="I752" s="274" t="s">
        <v>6255</v>
      </c>
      <c r="J752" s="274" t="s">
        <v>156</v>
      </c>
      <c r="K752" s="274" t="s">
        <v>6256</v>
      </c>
      <c r="L752" s="274" t="s">
        <v>152</v>
      </c>
      <c r="M752" s="274" t="s">
        <v>6257</v>
      </c>
      <c r="N752" s="274" t="s">
        <v>1134</v>
      </c>
      <c r="O752" s="274" t="s">
        <v>5216</v>
      </c>
      <c r="P752" s="274" t="s">
        <v>2258</v>
      </c>
      <c r="Q752" s="274" t="s">
        <v>343</v>
      </c>
      <c r="R752" s="274" t="s">
        <v>268</v>
      </c>
      <c r="S752" s="274" t="s">
        <v>268</v>
      </c>
      <c r="T752" s="274" t="s">
        <v>268</v>
      </c>
      <c r="U752" s="274" t="s">
        <v>268</v>
      </c>
      <c r="V752" s="274" t="s">
        <v>268</v>
      </c>
      <c r="W752" s="274" t="s">
        <v>3047</v>
      </c>
      <c r="X752" s="274" t="s">
        <v>1934</v>
      </c>
      <c r="Y752" s="274" t="s">
        <v>277</v>
      </c>
      <c r="Z752" s="274" t="s">
        <v>154</v>
      </c>
      <c r="AA752" s="274" t="s">
        <v>268</v>
      </c>
      <c r="AB752" s="274" t="s">
        <v>268</v>
      </c>
      <c r="AC752" s="274" t="s">
        <v>268</v>
      </c>
      <c r="AD752" s="274" t="s">
        <v>268</v>
      </c>
      <c r="AE752" s="274" t="s">
        <v>287</v>
      </c>
      <c r="AF752" s="274" t="s">
        <v>1811</v>
      </c>
      <c r="AG752" s="274" t="s">
        <v>875</v>
      </c>
      <c r="AH752" s="274" t="s">
        <v>1935</v>
      </c>
      <c r="AI752" s="274" t="s">
        <v>6258</v>
      </c>
      <c r="AJ752" s="274" t="s">
        <v>268</v>
      </c>
      <c r="AK752" s="274" t="s">
        <v>395</v>
      </c>
      <c r="AL752" s="274" t="s">
        <v>268</v>
      </c>
      <c r="AM752" s="274" t="s">
        <v>355</v>
      </c>
      <c r="AN752" s="274" t="s">
        <v>268</v>
      </c>
      <c r="AO752" s="274" t="s">
        <v>268</v>
      </c>
      <c r="AP752" s="274" t="s">
        <v>268</v>
      </c>
      <c r="AQ752" s="274" t="s">
        <v>268</v>
      </c>
      <c r="AR752" s="274" t="s">
        <v>268</v>
      </c>
      <c r="AS752" s="274" t="s">
        <v>268</v>
      </c>
      <c r="AT752" s="274" t="s">
        <v>268</v>
      </c>
      <c r="AU752" s="274" t="s">
        <v>268</v>
      </c>
      <c r="AV752" s="274" t="s">
        <v>268</v>
      </c>
      <c r="AW752" s="274" t="s">
        <v>268</v>
      </c>
      <c r="AX752" s="274" t="s">
        <v>268</v>
      </c>
      <c r="AY752" s="274" t="s">
        <v>268</v>
      </c>
      <c r="AZ752" s="274" t="s">
        <v>268</v>
      </c>
      <c r="BA752" s="274" t="s">
        <v>268</v>
      </c>
      <c r="BB752" s="274" t="s">
        <v>268</v>
      </c>
      <c r="BC752" s="274" t="s">
        <v>268</v>
      </c>
      <c r="BD752" s="274" t="s">
        <v>268</v>
      </c>
      <c r="BE752" s="274" t="s">
        <v>268</v>
      </c>
      <c r="BF752" s="274" t="s">
        <v>268</v>
      </c>
      <c r="BG752" s="274" t="s">
        <v>268</v>
      </c>
      <c r="BH752" s="274" t="s">
        <v>268</v>
      </c>
      <c r="BI752" s="274" t="s">
        <v>268</v>
      </c>
      <c r="BJ752" s="274" t="s">
        <v>268</v>
      </c>
      <c r="BK752" s="274" t="s">
        <v>268</v>
      </c>
      <c r="BL752" s="274" t="s">
        <v>268</v>
      </c>
      <c r="BM752" s="274" t="s">
        <v>268</v>
      </c>
      <c r="BN752" s="274" t="s">
        <v>268</v>
      </c>
      <c r="BO752" s="274" t="s">
        <v>268</v>
      </c>
      <c r="BP752" s="274" t="s">
        <v>268</v>
      </c>
      <c r="BQ752" s="274" t="s">
        <v>268</v>
      </c>
      <c r="BR752" s="274" t="s">
        <v>268</v>
      </c>
      <c r="BS752" s="274" t="s">
        <v>268</v>
      </c>
      <c r="BT752" s="274" t="s">
        <v>268</v>
      </c>
      <c r="BU752" s="274" t="s">
        <v>268</v>
      </c>
      <c r="BV752" s="274" t="s">
        <v>268</v>
      </c>
      <c r="BW752" s="274" t="s">
        <v>268</v>
      </c>
      <c r="BX752" s="274" t="s">
        <v>268</v>
      </c>
      <c r="BY752" s="295">
        <v>92</v>
      </c>
      <c r="BZ752" s="295">
        <v>92</v>
      </c>
      <c r="CA752" s="298" t="s">
        <v>142</v>
      </c>
      <c r="CB752" s="297">
        <v>122</v>
      </c>
      <c r="CC752" s="284">
        <f t="shared" si="46"/>
        <v>0</v>
      </c>
      <c r="CD752" s="295">
        <f t="shared" si="47"/>
        <v>92</v>
      </c>
      <c r="CE752" s="284">
        <f t="shared" si="48"/>
        <v>0</v>
      </c>
      <c r="CF752" s="295">
        <f t="shared" si="49"/>
        <v>1</v>
      </c>
      <c r="CG752" s="274" t="s">
        <v>876</v>
      </c>
      <c r="CH752" s="274" t="s">
        <v>268</v>
      </c>
      <c r="CI752" s="274" t="s">
        <v>268</v>
      </c>
      <c r="CJ752" s="298" t="s">
        <v>268</v>
      </c>
      <c r="CK752" s="298" t="s">
        <v>736</v>
      </c>
      <c r="CL752" s="274" t="s">
        <v>268</v>
      </c>
      <c r="CM752" s="274" t="s">
        <v>268</v>
      </c>
      <c r="CN752" s="274" t="s">
        <v>268</v>
      </c>
      <c r="CO752" s="274" t="s">
        <v>268</v>
      </c>
      <c r="CP752" s="274" t="s">
        <v>268</v>
      </c>
      <c r="CQ752" s="274" t="s">
        <v>6259</v>
      </c>
      <c r="CR752" s="274" t="s">
        <v>877</v>
      </c>
      <c r="CS752" s="274">
        <v>97.64</v>
      </c>
      <c r="CT752" s="274" t="s">
        <v>268</v>
      </c>
      <c r="CU752" s="274">
        <v>97.64</v>
      </c>
      <c r="CV752" s="274">
        <v>365</v>
      </c>
      <c r="CW752" s="274" t="s">
        <v>878</v>
      </c>
      <c r="CX752" s="274" t="s">
        <v>835</v>
      </c>
      <c r="CY752" s="274" t="s">
        <v>836</v>
      </c>
      <c r="CZ752" s="274" t="s">
        <v>837</v>
      </c>
      <c r="DA752" s="274" t="s">
        <v>268</v>
      </c>
      <c r="DB752" s="274" t="s">
        <v>268</v>
      </c>
      <c r="DC752" s="274" t="s">
        <v>268</v>
      </c>
      <c r="DD752" s="274" t="s">
        <v>268</v>
      </c>
      <c r="DE752" s="274" t="s">
        <v>268</v>
      </c>
      <c r="DF752" s="274" t="s">
        <v>268</v>
      </c>
      <c r="DG752" s="299">
        <f>IFERROR(IF(CA752="D",IF(CK752="A dispo.",CD752*VLOOKUP('DATI INPUT'!$F$27,TARIFFE_UD,2,FALSE),CD752*VLOOKUP(CK752,TARIFFE_UD,2,FALSE)),CD752*VLOOKUP(CB752-100,TARIFFE_UND,2,FALSE)),0)</f>
        <v>72.859436688023564</v>
      </c>
      <c r="DH752" s="299">
        <f>IFERROR(IF(CA752="D",IF(CK752="A dispo.",CF752*VLOOKUP('DATI INPUT'!$F$27,TARIFFE_UD,3,FALSE),CF752*VLOOKUP(CK752,TARIFFE_UD,3,FALSE)),CF752*VLOOKUP(CB752-100,TARIFFE_UND,3,FALSE)),0)</f>
        <v>60.367780403072892</v>
      </c>
    </row>
    <row r="753" spans="1:112" x14ac:dyDescent="0.25">
      <c r="A753" s="274" t="s">
        <v>6260</v>
      </c>
      <c r="B753" s="274" t="s">
        <v>6261</v>
      </c>
      <c r="C753" s="274" t="s">
        <v>6262</v>
      </c>
      <c r="D753" s="274" t="s">
        <v>6263</v>
      </c>
      <c r="E753" s="274" t="s">
        <v>268</v>
      </c>
      <c r="F753" s="274" t="s">
        <v>156</v>
      </c>
      <c r="G753" s="274" t="s">
        <v>6264</v>
      </c>
      <c r="H753" s="274" t="s">
        <v>6207</v>
      </c>
      <c r="I753" s="274" t="s">
        <v>6265</v>
      </c>
      <c r="J753" s="274" t="s">
        <v>274</v>
      </c>
      <c r="K753" s="274" t="s">
        <v>6266</v>
      </c>
      <c r="L753" s="274" t="s">
        <v>960</v>
      </c>
      <c r="M753" s="274" t="s">
        <v>6227</v>
      </c>
      <c r="N753" s="274" t="s">
        <v>984</v>
      </c>
      <c r="O753" s="274" t="s">
        <v>873</v>
      </c>
      <c r="P753" s="274" t="s">
        <v>1046</v>
      </c>
      <c r="Q753" s="274" t="s">
        <v>279</v>
      </c>
      <c r="R753" s="274" t="s">
        <v>268</v>
      </c>
      <c r="S753" s="274" t="s">
        <v>268</v>
      </c>
      <c r="T753" s="274" t="s">
        <v>268</v>
      </c>
      <c r="U753" s="274" t="s">
        <v>268</v>
      </c>
      <c r="V753" s="274" t="s">
        <v>268</v>
      </c>
      <c r="W753" s="274" t="s">
        <v>6227</v>
      </c>
      <c r="X753" s="274" t="s">
        <v>1046</v>
      </c>
      <c r="Y753" s="274" t="s">
        <v>279</v>
      </c>
      <c r="Z753" s="274" t="s">
        <v>268</v>
      </c>
      <c r="AA753" s="274" t="s">
        <v>268</v>
      </c>
      <c r="AB753" s="274" t="s">
        <v>268</v>
      </c>
      <c r="AC753" s="274" t="s">
        <v>268</v>
      </c>
      <c r="AD753" s="274" t="s">
        <v>268</v>
      </c>
      <c r="AE753" s="274" t="s">
        <v>287</v>
      </c>
      <c r="AF753" s="274" t="s">
        <v>1811</v>
      </c>
      <c r="AG753" s="274" t="s">
        <v>875</v>
      </c>
      <c r="AH753" s="274" t="s">
        <v>1812</v>
      </c>
      <c r="AI753" s="274" t="s">
        <v>1278</v>
      </c>
      <c r="AJ753" s="274" t="s">
        <v>268</v>
      </c>
      <c r="AK753" s="274" t="s">
        <v>377</v>
      </c>
      <c r="AL753" s="274" t="s">
        <v>268</v>
      </c>
      <c r="AM753" s="274" t="s">
        <v>355</v>
      </c>
      <c r="AN753" s="274" t="s">
        <v>287</v>
      </c>
      <c r="AO753" s="274" t="s">
        <v>1811</v>
      </c>
      <c r="AP753" s="274" t="s">
        <v>875</v>
      </c>
      <c r="AQ753" s="274" t="s">
        <v>1812</v>
      </c>
      <c r="AR753" s="274" t="s">
        <v>1278</v>
      </c>
      <c r="AS753" s="274" t="s">
        <v>268</v>
      </c>
      <c r="AT753" s="274" t="s">
        <v>382</v>
      </c>
      <c r="AU753" s="274" t="s">
        <v>268</v>
      </c>
      <c r="AV753" s="274" t="s">
        <v>353</v>
      </c>
      <c r="AW753" s="274" t="s">
        <v>268</v>
      </c>
      <c r="AX753" s="274" t="s">
        <v>268</v>
      </c>
      <c r="AY753" s="274" t="s">
        <v>268</v>
      </c>
      <c r="AZ753" s="274" t="s">
        <v>268</v>
      </c>
      <c r="BA753" s="274" t="s">
        <v>268</v>
      </c>
      <c r="BB753" s="274" t="s">
        <v>268</v>
      </c>
      <c r="BC753" s="274" t="s">
        <v>268</v>
      </c>
      <c r="BD753" s="274" t="s">
        <v>268</v>
      </c>
      <c r="BE753" s="274" t="s">
        <v>268</v>
      </c>
      <c r="BF753" s="274" t="s">
        <v>268</v>
      </c>
      <c r="BG753" s="274" t="s">
        <v>268</v>
      </c>
      <c r="BH753" s="274" t="s">
        <v>268</v>
      </c>
      <c r="BI753" s="274" t="s">
        <v>268</v>
      </c>
      <c r="BJ753" s="274" t="s">
        <v>268</v>
      </c>
      <c r="BK753" s="274" t="s">
        <v>268</v>
      </c>
      <c r="BL753" s="274" t="s">
        <v>268</v>
      </c>
      <c r="BM753" s="274" t="s">
        <v>268</v>
      </c>
      <c r="BN753" s="274" t="s">
        <v>268</v>
      </c>
      <c r="BO753" s="274" t="s">
        <v>268</v>
      </c>
      <c r="BP753" s="274" t="s">
        <v>268</v>
      </c>
      <c r="BQ753" s="274" t="s">
        <v>268</v>
      </c>
      <c r="BR753" s="274" t="s">
        <v>268</v>
      </c>
      <c r="BS753" s="274" t="s">
        <v>268</v>
      </c>
      <c r="BT753" s="274" t="s">
        <v>268</v>
      </c>
      <c r="BU753" s="274" t="s">
        <v>268</v>
      </c>
      <c r="BV753" s="274" t="s">
        <v>268</v>
      </c>
      <c r="BW753" s="274" t="s">
        <v>268</v>
      </c>
      <c r="BX753" s="274" t="s">
        <v>268</v>
      </c>
      <c r="BY753" s="295">
        <v>95</v>
      </c>
      <c r="BZ753" s="295">
        <v>95</v>
      </c>
      <c r="CA753" s="298" t="s">
        <v>142</v>
      </c>
      <c r="CB753" s="297">
        <v>122</v>
      </c>
      <c r="CC753" s="284">
        <f t="shared" si="46"/>
        <v>0</v>
      </c>
      <c r="CD753" s="295">
        <f t="shared" si="47"/>
        <v>95</v>
      </c>
      <c r="CE753" s="284">
        <f t="shared" si="48"/>
        <v>0</v>
      </c>
      <c r="CF753" s="295">
        <f t="shared" si="49"/>
        <v>1</v>
      </c>
      <c r="CG753" s="274" t="s">
        <v>876</v>
      </c>
      <c r="CH753" s="274" t="s">
        <v>268</v>
      </c>
      <c r="CI753" s="274" t="s">
        <v>268</v>
      </c>
      <c r="CJ753" s="298" t="s">
        <v>271</v>
      </c>
      <c r="CK753" s="297">
        <v>1</v>
      </c>
      <c r="CL753" s="274" t="s">
        <v>268</v>
      </c>
      <c r="CM753" s="274" t="s">
        <v>268</v>
      </c>
      <c r="CN753" s="274" t="s">
        <v>268</v>
      </c>
      <c r="CO753" s="274" t="s">
        <v>268</v>
      </c>
      <c r="CP753" s="274" t="s">
        <v>268</v>
      </c>
      <c r="CQ753" s="274" t="s">
        <v>268</v>
      </c>
      <c r="CR753" s="274" t="s">
        <v>877</v>
      </c>
      <c r="CS753" s="274">
        <v>53.38</v>
      </c>
      <c r="CT753" s="274" t="s">
        <v>268</v>
      </c>
      <c r="CU753" s="274">
        <v>53.38</v>
      </c>
      <c r="CV753" s="274">
        <v>365</v>
      </c>
      <c r="CW753" s="274" t="s">
        <v>878</v>
      </c>
      <c r="CX753" s="274" t="s">
        <v>835</v>
      </c>
      <c r="CY753" s="274" t="s">
        <v>836</v>
      </c>
      <c r="CZ753" s="274" t="s">
        <v>837</v>
      </c>
      <c r="DA753" s="274" t="s">
        <v>268</v>
      </c>
      <c r="DB753" s="274" t="s">
        <v>268</v>
      </c>
      <c r="DC753" s="274" t="s">
        <v>268</v>
      </c>
      <c r="DD753" s="274" t="s">
        <v>268</v>
      </c>
      <c r="DE753" s="274" t="s">
        <v>268</v>
      </c>
      <c r="DF753" s="274" t="s">
        <v>268</v>
      </c>
      <c r="DG753" s="299">
        <f>IFERROR(IF(CA753="D",IF(CK753="A dispo.",CD753*VLOOKUP('DATI INPUT'!$F$27,TARIFFE_UD,2,FALSE),CD753*VLOOKUP(CK753,TARIFFE_UD,2,FALSE)),CD753*VLOOKUP(CB753-100,TARIFFE_UND,2,FALSE)),0)</f>
        <v>58.516335021178357</v>
      </c>
      <c r="DH753" s="299">
        <f>IFERROR(IF(CA753="D",IF(CK753="A dispo.",CF753*VLOOKUP('DATI INPUT'!$F$27,TARIFFE_UD,3,FALSE),CF753*VLOOKUP(CK753,TARIFFE_UD,3,FALSE)),CF753*VLOOKUP(CB753-100,TARIFFE_UND,3,FALSE)),0)</f>
        <v>15.164853048114928</v>
      </c>
    </row>
    <row r="754" spans="1:112" x14ac:dyDescent="0.25">
      <c r="A754" s="274" t="s">
        <v>6267</v>
      </c>
      <c r="B754" s="274" t="s">
        <v>6268</v>
      </c>
      <c r="C754" s="274" t="s">
        <v>6269</v>
      </c>
      <c r="D754" s="274" t="s">
        <v>6270</v>
      </c>
      <c r="E754" s="274" t="s">
        <v>268</v>
      </c>
      <c r="F754" s="274" t="s">
        <v>156</v>
      </c>
      <c r="G754" s="274" t="s">
        <v>6271</v>
      </c>
      <c r="H754" s="274" t="s">
        <v>1772</v>
      </c>
      <c r="I754" s="274" t="s">
        <v>345</v>
      </c>
      <c r="J754" s="274" t="s">
        <v>274</v>
      </c>
      <c r="K754" s="274" t="s">
        <v>6272</v>
      </c>
      <c r="L754" s="274" t="s">
        <v>960</v>
      </c>
      <c r="M754" s="274" t="s">
        <v>6273</v>
      </c>
      <c r="N754" s="274" t="s">
        <v>984</v>
      </c>
      <c r="O754" s="274" t="s">
        <v>873</v>
      </c>
      <c r="P754" s="274" t="s">
        <v>2699</v>
      </c>
      <c r="Q754" s="274" t="s">
        <v>275</v>
      </c>
      <c r="R754" s="274" t="s">
        <v>268</v>
      </c>
      <c r="S754" s="274" t="s">
        <v>268</v>
      </c>
      <c r="T754" s="274" t="s">
        <v>268</v>
      </c>
      <c r="U754" s="274" t="s">
        <v>268</v>
      </c>
      <c r="V754" s="274" t="s">
        <v>268</v>
      </c>
      <c r="W754" s="274" t="s">
        <v>6273</v>
      </c>
      <c r="X754" s="274" t="s">
        <v>2699</v>
      </c>
      <c r="Y754" s="274" t="s">
        <v>275</v>
      </c>
      <c r="Z754" s="274" t="s">
        <v>268</v>
      </c>
      <c r="AA754" s="274" t="s">
        <v>268</v>
      </c>
      <c r="AB754" s="274" t="s">
        <v>268</v>
      </c>
      <c r="AC754" s="274" t="s">
        <v>268</v>
      </c>
      <c r="AD754" s="274" t="s">
        <v>268</v>
      </c>
      <c r="AE754" s="274" t="s">
        <v>287</v>
      </c>
      <c r="AF754" s="274" t="s">
        <v>1811</v>
      </c>
      <c r="AG754" s="274" t="s">
        <v>875</v>
      </c>
      <c r="AH754" s="274" t="s">
        <v>1848</v>
      </c>
      <c r="AI754" s="274" t="s">
        <v>6274</v>
      </c>
      <c r="AJ754" s="274" t="s">
        <v>268</v>
      </c>
      <c r="AK754" s="274" t="s">
        <v>381</v>
      </c>
      <c r="AL754" s="274" t="s">
        <v>268</v>
      </c>
      <c r="AM754" s="274" t="s">
        <v>355</v>
      </c>
      <c r="AN754" s="274" t="s">
        <v>268</v>
      </c>
      <c r="AO754" s="274" t="s">
        <v>268</v>
      </c>
      <c r="AP754" s="274" t="s">
        <v>268</v>
      </c>
      <c r="AQ754" s="274" t="s">
        <v>268</v>
      </c>
      <c r="AR754" s="274" t="s">
        <v>268</v>
      </c>
      <c r="AS754" s="274" t="s">
        <v>268</v>
      </c>
      <c r="AT754" s="274" t="s">
        <v>268</v>
      </c>
      <c r="AU754" s="274" t="s">
        <v>268</v>
      </c>
      <c r="AV754" s="274" t="s">
        <v>268</v>
      </c>
      <c r="AW754" s="274" t="s">
        <v>268</v>
      </c>
      <c r="AX754" s="274" t="s">
        <v>268</v>
      </c>
      <c r="AY754" s="274" t="s">
        <v>268</v>
      </c>
      <c r="AZ754" s="274" t="s">
        <v>268</v>
      </c>
      <c r="BA754" s="274" t="s">
        <v>268</v>
      </c>
      <c r="BB754" s="274" t="s">
        <v>268</v>
      </c>
      <c r="BC754" s="274" t="s">
        <v>268</v>
      </c>
      <c r="BD754" s="274" t="s">
        <v>268</v>
      </c>
      <c r="BE754" s="274" t="s">
        <v>268</v>
      </c>
      <c r="BF754" s="274" t="s">
        <v>268</v>
      </c>
      <c r="BG754" s="274" t="s">
        <v>268</v>
      </c>
      <c r="BH754" s="274" t="s">
        <v>268</v>
      </c>
      <c r="BI754" s="274" t="s">
        <v>268</v>
      </c>
      <c r="BJ754" s="274" t="s">
        <v>268</v>
      </c>
      <c r="BK754" s="274" t="s">
        <v>268</v>
      </c>
      <c r="BL754" s="274" t="s">
        <v>268</v>
      </c>
      <c r="BM754" s="274" t="s">
        <v>268</v>
      </c>
      <c r="BN754" s="274" t="s">
        <v>268</v>
      </c>
      <c r="BO754" s="274" t="s">
        <v>268</v>
      </c>
      <c r="BP754" s="274" t="s">
        <v>268</v>
      </c>
      <c r="BQ754" s="274" t="s">
        <v>268</v>
      </c>
      <c r="BR754" s="274" t="s">
        <v>268</v>
      </c>
      <c r="BS754" s="274" t="s">
        <v>268</v>
      </c>
      <c r="BT754" s="274" t="s">
        <v>268</v>
      </c>
      <c r="BU754" s="274" t="s">
        <v>268</v>
      </c>
      <c r="BV754" s="274" t="s">
        <v>268</v>
      </c>
      <c r="BW754" s="274" t="s">
        <v>268</v>
      </c>
      <c r="BX754" s="274" t="s">
        <v>268</v>
      </c>
      <c r="BY754" s="295">
        <v>70</v>
      </c>
      <c r="BZ754" s="295">
        <v>70</v>
      </c>
      <c r="CA754" s="298" t="s">
        <v>142</v>
      </c>
      <c r="CB754" s="297">
        <v>122</v>
      </c>
      <c r="CC754" s="284">
        <f t="shared" si="46"/>
        <v>0</v>
      </c>
      <c r="CD754" s="295">
        <f t="shared" si="47"/>
        <v>70</v>
      </c>
      <c r="CE754" s="284">
        <f t="shared" si="48"/>
        <v>0</v>
      </c>
      <c r="CF754" s="295">
        <f t="shared" si="49"/>
        <v>1</v>
      </c>
      <c r="CG754" s="274" t="s">
        <v>876</v>
      </c>
      <c r="CH754" s="274" t="s">
        <v>268</v>
      </c>
      <c r="CI754" s="274" t="s">
        <v>268</v>
      </c>
      <c r="CJ754" s="298" t="s">
        <v>275</v>
      </c>
      <c r="CK754" s="297">
        <v>3</v>
      </c>
      <c r="CL754" s="274" t="s">
        <v>268</v>
      </c>
      <c r="CM754" s="274" t="s">
        <v>268</v>
      </c>
      <c r="CN754" s="274" t="s">
        <v>268</v>
      </c>
      <c r="CO754" s="274" t="s">
        <v>268</v>
      </c>
      <c r="CP754" s="274" t="s">
        <v>268</v>
      </c>
      <c r="CQ754" s="274" t="s">
        <v>268</v>
      </c>
      <c r="CR754" s="274" t="s">
        <v>877</v>
      </c>
      <c r="CS754" s="274">
        <v>103.18</v>
      </c>
      <c r="CT754" s="274" t="s">
        <v>268</v>
      </c>
      <c r="CU754" s="274">
        <v>103.18</v>
      </c>
      <c r="CV754" s="274">
        <v>365</v>
      </c>
      <c r="CW754" s="274" t="s">
        <v>878</v>
      </c>
      <c r="CX754" s="274" t="s">
        <v>835</v>
      </c>
      <c r="CY754" s="274" t="s">
        <v>836</v>
      </c>
      <c r="CZ754" s="274" t="s">
        <v>837</v>
      </c>
      <c r="DA754" s="274" t="s">
        <v>268</v>
      </c>
      <c r="DB754" s="274" t="s">
        <v>268</v>
      </c>
      <c r="DC754" s="274" t="s">
        <v>268</v>
      </c>
      <c r="DD754" s="274" t="s">
        <v>268</v>
      </c>
      <c r="DE754" s="274" t="s">
        <v>268</v>
      </c>
      <c r="DF754" s="274" t="s">
        <v>268</v>
      </c>
      <c r="DG754" s="299">
        <f>IFERROR(IF(CA754="D",IF(CK754="A dispo.",CD754*VLOOKUP('DATI INPUT'!$F$27,TARIFFE_UD,2,FALSE),CD754*VLOOKUP(CK754,TARIFFE_UD,2,FALSE)),CD754*VLOOKUP(CB754-100,TARIFFE_UND,2,FALSE)),0)</f>
        <v>55.436527914800543</v>
      </c>
      <c r="DH754" s="299">
        <f>IFERROR(IF(CA754="D",IF(CK754="A dispo.",CF754*VLOOKUP('DATI INPUT'!$F$27,TARIFFE_UD,3,FALSE),CF754*VLOOKUP(CK754,TARIFFE_UD,3,FALSE)),CF754*VLOOKUP(CB754-100,TARIFFE_UND,3,FALSE)),0)</f>
        <v>60.367780403072892</v>
      </c>
    </row>
    <row r="755" spans="1:112" x14ac:dyDescent="0.25">
      <c r="A755" s="274" t="s">
        <v>6275</v>
      </c>
      <c r="B755" s="274" t="s">
        <v>6276</v>
      </c>
      <c r="C755" s="274" t="s">
        <v>6277</v>
      </c>
      <c r="D755" s="274" t="s">
        <v>6278</v>
      </c>
      <c r="E755" s="274" t="s">
        <v>268</v>
      </c>
      <c r="F755" s="274" t="s">
        <v>156</v>
      </c>
      <c r="G755" s="274" t="s">
        <v>6279</v>
      </c>
      <c r="H755" s="274" t="s">
        <v>6207</v>
      </c>
      <c r="I755" s="274" t="s">
        <v>5221</v>
      </c>
      <c r="J755" s="274" t="s">
        <v>274</v>
      </c>
      <c r="K755" s="274" t="s">
        <v>6280</v>
      </c>
      <c r="L755" s="274" t="s">
        <v>960</v>
      </c>
      <c r="M755" s="274" t="s">
        <v>6281</v>
      </c>
      <c r="N755" s="274" t="s">
        <v>984</v>
      </c>
      <c r="O755" s="274" t="s">
        <v>873</v>
      </c>
      <c r="P755" s="274" t="s">
        <v>3488</v>
      </c>
      <c r="Q755" s="274" t="s">
        <v>269</v>
      </c>
      <c r="R755" s="274" t="s">
        <v>268</v>
      </c>
      <c r="S755" s="274" t="s">
        <v>268</v>
      </c>
      <c r="T755" s="274" t="s">
        <v>268</v>
      </c>
      <c r="U755" s="274" t="s">
        <v>268</v>
      </c>
      <c r="V755" s="274" t="s">
        <v>268</v>
      </c>
      <c r="W755" s="274" t="s">
        <v>6234</v>
      </c>
      <c r="X755" s="274" t="s">
        <v>2116</v>
      </c>
      <c r="Y755" s="274" t="s">
        <v>293</v>
      </c>
      <c r="Z755" s="274" t="s">
        <v>268</v>
      </c>
      <c r="AA755" s="274" t="s">
        <v>268</v>
      </c>
      <c r="AB755" s="274" t="s">
        <v>268</v>
      </c>
      <c r="AC755" s="274" t="s">
        <v>268</v>
      </c>
      <c r="AD755" s="274" t="s">
        <v>268</v>
      </c>
      <c r="AE755" s="274" t="s">
        <v>287</v>
      </c>
      <c r="AF755" s="274" t="s">
        <v>1811</v>
      </c>
      <c r="AG755" s="274" t="s">
        <v>875</v>
      </c>
      <c r="AH755" s="274" t="s">
        <v>1812</v>
      </c>
      <c r="AI755" s="274" t="s">
        <v>6235</v>
      </c>
      <c r="AJ755" s="274" t="s">
        <v>268</v>
      </c>
      <c r="AK755" s="274" t="s">
        <v>410</v>
      </c>
      <c r="AL755" s="274" t="s">
        <v>268</v>
      </c>
      <c r="AM755" s="274" t="s">
        <v>288</v>
      </c>
      <c r="AN755" s="274" t="s">
        <v>268</v>
      </c>
      <c r="AO755" s="274" t="s">
        <v>268</v>
      </c>
      <c r="AP755" s="274" t="s">
        <v>268</v>
      </c>
      <c r="AQ755" s="274" t="s">
        <v>268</v>
      </c>
      <c r="AR755" s="274" t="s">
        <v>268</v>
      </c>
      <c r="AS755" s="274" t="s">
        <v>268</v>
      </c>
      <c r="AT755" s="274" t="s">
        <v>268</v>
      </c>
      <c r="AU755" s="274" t="s">
        <v>268</v>
      </c>
      <c r="AV755" s="274" t="s">
        <v>268</v>
      </c>
      <c r="AW755" s="274" t="s">
        <v>268</v>
      </c>
      <c r="AX755" s="274" t="s">
        <v>268</v>
      </c>
      <c r="AY755" s="274" t="s">
        <v>268</v>
      </c>
      <c r="AZ755" s="274" t="s">
        <v>268</v>
      </c>
      <c r="BA755" s="274" t="s">
        <v>268</v>
      </c>
      <c r="BB755" s="274" t="s">
        <v>268</v>
      </c>
      <c r="BC755" s="274" t="s">
        <v>268</v>
      </c>
      <c r="BD755" s="274" t="s">
        <v>268</v>
      </c>
      <c r="BE755" s="274" t="s">
        <v>268</v>
      </c>
      <c r="BF755" s="274" t="s">
        <v>268</v>
      </c>
      <c r="BG755" s="274" t="s">
        <v>268</v>
      </c>
      <c r="BH755" s="274" t="s">
        <v>268</v>
      </c>
      <c r="BI755" s="274" t="s">
        <v>268</v>
      </c>
      <c r="BJ755" s="274" t="s">
        <v>268</v>
      </c>
      <c r="BK755" s="274" t="s">
        <v>268</v>
      </c>
      <c r="BL755" s="274" t="s">
        <v>268</v>
      </c>
      <c r="BM755" s="274" t="s">
        <v>268</v>
      </c>
      <c r="BN755" s="274" t="s">
        <v>268</v>
      </c>
      <c r="BO755" s="274" t="s">
        <v>268</v>
      </c>
      <c r="BP755" s="274" t="s">
        <v>268</v>
      </c>
      <c r="BQ755" s="274" t="s">
        <v>268</v>
      </c>
      <c r="BR755" s="274" t="s">
        <v>268</v>
      </c>
      <c r="BS755" s="274" t="s">
        <v>268</v>
      </c>
      <c r="BT755" s="274" t="s">
        <v>268</v>
      </c>
      <c r="BU755" s="274" t="s">
        <v>268</v>
      </c>
      <c r="BV755" s="274" t="s">
        <v>268</v>
      </c>
      <c r="BW755" s="274" t="s">
        <v>268</v>
      </c>
      <c r="BX755" s="274" t="s">
        <v>268</v>
      </c>
      <c r="BY755" s="295">
        <v>70</v>
      </c>
      <c r="BZ755" s="295">
        <v>70</v>
      </c>
      <c r="CA755" s="298" t="s">
        <v>142</v>
      </c>
      <c r="CB755" s="297">
        <v>122</v>
      </c>
      <c r="CC755" s="284">
        <f t="shared" si="46"/>
        <v>0</v>
      </c>
      <c r="CD755" s="295">
        <f t="shared" si="47"/>
        <v>70</v>
      </c>
      <c r="CE755" s="284">
        <f t="shared" si="48"/>
        <v>0</v>
      </c>
      <c r="CF755" s="295">
        <f t="shared" si="49"/>
        <v>1</v>
      </c>
      <c r="CG755" s="274" t="s">
        <v>876</v>
      </c>
      <c r="CH755" s="274" t="s">
        <v>268</v>
      </c>
      <c r="CI755" s="274" t="s">
        <v>268</v>
      </c>
      <c r="CJ755" s="298" t="s">
        <v>271</v>
      </c>
      <c r="CK755" s="297">
        <v>1</v>
      </c>
      <c r="CL755" s="274" t="s">
        <v>268</v>
      </c>
      <c r="CM755" s="274" t="s">
        <v>268</v>
      </c>
      <c r="CN755" s="274" t="s">
        <v>268</v>
      </c>
      <c r="CO755" s="274" t="s">
        <v>268</v>
      </c>
      <c r="CP755" s="274" t="s">
        <v>268</v>
      </c>
      <c r="CQ755" s="274" t="s">
        <v>268</v>
      </c>
      <c r="CR755" s="274" t="s">
        <v>877</v>
      </c>
      <c r="CS755" s="274">
        <v>43.88</v>
      </c>
      <c r="CT755" s="274" t="s">
        <v>268</v>
      </c>
      <c r="CU755" s="274">
        <v>43.88</v>
      </c>
      <c r="CV755" s="274">
        <v>365</v>
      </c>
      <c r="CW755" s="274" t="s">
        <v>878</v>
      </c>
      <c r="CX755" s="274" t="s">
        <v>835</v>
      </c>
      <c r="CY755" s="274" t="s">
        <v>836</v>
      </c>
      <c r="CZ755" s="274" t="s">
        <v>837</v>
      </c>
      <c r="DA755" s="274" t="s">
        <v>268</v>
      </c>
      <c r="DB755" s="274" t="s">
        <v>268</v>
      </c>
      <c r="DC755" s="274" t="s">
        <v>268</v>
      </c>
      <c r="DD755" s="274" t="s">
        <v>268</v>
      </c>
      <c r="DE755" s="274" t="s">
        <v>268</v>
      </c>
      <c r="DF755" s="274" t="s">
        <v>268</v>
      </c>
      <c r="DG755" s="299">
        <f>IFERROR(IF(CA755="D",IF(CK755="A dispo.",CD755*VLOOKUP('DATI INPUT'!$F$27,TARIFFE_UD,2,FALSE),CD755*VLOOKUP(CK755,TARIFFE_UD,2,FALSE)),CD755*VLOOKUP(CB755-100,TARIFFE_UND,2,FALSE)),0)</f>
        <v>43.117299489289316</v>
      </c>
      <c r="DH755" s="299">
        <f>IFERROR(IF(CA755="D",IF(CK755="A dispo.",CF755*VLOOKUP('DATI INPUT'!$F$27,TARIFFE_UD,3,FALSE),CF755*VLOOKUP(CK755,TARIFFE_UD,3,FALSE)),CF755*VLOOKUP(CB755-100,TARIFFE_UND,3,FALSE)),0)</f>
        <v>15.164853048114928</v>
      </c>
    </row>
    <row r="756" spans="1:112" x14ac:dyDescent="0.25">
      <c r="A756" s="274" t="s">
        <v>6282</v>
      </c>
      <c r="B756" s="274" t="s">
        <v>6276</v>
      </c>
      <c r="C756" s="274" t="s">
        <v>6283</v>
      </c>
      <c r="D756" s="274" t="s">
        <v>6278</v>
      </c>
      <c r="E756" s="274" t="s">
        <v>268</v>
      </c>
      <c r="F756" s="274" t="s">
        <v>156</v>
      </c>
      <c r="G756" s="274" t="s">
        <v>6279</v>
      </c>
      <c r="H756" s="274" t="s">
        <v>6207</v>
      </c>
      <c r="I756" s="274" t="s">
        <v>5221</v>
      </c>
      <c r="J756" s="274" t="s">
        <v>274</v>
      </c>
      <c r="K756" s="274" t="s">
        <v>6280</v>
      </c>
      <c r="L756" s="274" t="s">
        <v>960</v>
      </c>
      <c r="M756" s="274" t="s">
        <v>6281</v>
      </c>
      <c r="N756" s="274" t="s">
        <v>984</v>
      </c>
      <c r="O756" s="274" t="s">
        <v>873</v>
      </c>
      <c r="P756" s="274" t="s">
        <v>3488</v>
      </c>
      <c r="Q756" s="274" t="s">
        <v>269</v>
      </c>
      <c r="R756" s="274" t="s">
        <v>268</v>
      </c>
      <c r="S756" s="274" t="s">
        <v>268</v>
      </c>
      <c r="T756" s="274" t="s">
        <v>268</v>
      </c>
      <c r="U756" s="274" t="s">
        <v>268</v>
      </c>
      <c r="V756" s="274" t="s">
        <v>268</v>
      </c>
      <c r="W756" s="274" t="s">
        <v>6234</v>
      </c>
      <c r="X756" s="274" t="s">
        <v>2116</v>
      </c>
      <c r="Y756" s="274" t="s">
        <v>293</v>
      </c>
      <c r="Z756" s="274" t="s">
        <v>268</v>
      </c>
      <c r="AA756" s="274" t="s">
        <v>268</v>
      </c>
      <c r="AB756" s="274" t="s">
        <v>268</v>
      </c>
      <c r="AC756" s="274" t="s">
        <v>268</v>
      </c>
      <c r="AD756" s="274" t="s">
        <v>268</v>
      </c>
      <c r="AE756" s="274" t="s">
        <v>287</v>
      </c>
      <c r="AF756" s="274" t="s">
        <v>1811</v>
      </c>
      <c r="AG756" s="274" t="s">
        <v>875</v>
      </c>
      <c r="AH756" s="274" t="s">
        <v>1812</v>
      </c>
      <c r="AI756" s="274" t="s">
        <v>6235</v>
      </c>
      <c r="AJ756" s="274" t="s">
        <v>268</v>
      </c>
      <c r="AK756" s="274" t="s">
        <v>354</v>
      </c>
      <c r="AL756" s="274" t="s">
        <v>268</v>
      </c>
      <c r="AM756" s="274" t="s">
        <v>288</v>
      </c>
      <c r="AN756" s="274" t="s">
        <v>268</v>
      </c>
      <c r="AO756" s="274" t="s">
        <v>268</v>
      </c>
      <c r="AP756" s="274" t="s">
        <v>268</v>
      </c>
      <c r="AQ756" s="274" t="s">
        <v>268</v>
      </c>
      <c r="AR756" s="274" t="s">
        <v>268</v>
      </c>
      <c r="AS756" s="274" t="s">
        <v>268</v>
      </c>
      <c r="AT756" s="274" t="s">
        <v>268</v>
      </c>
      <c r="AU756" s="274" t="s">
        <v>268</v>
      </c>
      <c r="AV756" s="274" t="s">
        <v>268</v>
      </c>
      <c r="AW756" s="274" t="s">
        <v>268</v>
      </c>
      <c r="AX756" s="274" t="s">
        <v>268</v>
      </c>
      <c r="AY756" s="274" t="s">
        <v>268</v>
      </c>
      <c r="AZ756" s="274" t="s">
        <v>268</v>
      </c>
      <c r="BA756" s="274" t="s">
        <v>268</v>
      </c>
      <c r="BB756" s="274" t="s">
        <v>268</v>
      </c>
      <c r="BC756" s="274" t="s">
        <v>268</v>
      </c>
      <c r="BD756" s="274" t="s">
        <v>268</v>
      </c>
      <c r="BE756" s="274" t="s">
        <v>268</v>
      </c>
      <c r="BF756" s="274" t="s">
        <v>268</v>
      </c>
      <c r="BG756" s="274" t="s">
        <v>268</v>
      </c>
      <c r="BH756" s="274" t="s">
        <v>268</v>
      </c>
      <c r="BI756" s="274" t="s">
        <v>268</v>
      </c>
      <c r="BJ756" s="274" t="s">
        <v>268</v>
      </c>
      <c r="BK756" s="274" t="s">
        <v>268</v>
      </c>
      <c r="BL756" s="274" t="s">
        <v>268</v>
      </c>
      <c r="BM756" s="274" t="s">
        <v>268</v>
      </c>
      <c r="BN756" s="274" t="s">
        <v>268</v>
      </c>
      <c r="BO756" s="274" t="s">
        <v>268</v>
      </c>
      <c r="BP756" s="274" t="s">
        <v>268</v>
      </c>
      <c r="BQ756" s="274" t="s">
        <v>268</v>
      </c>
      <c r="BR756" s="274" t="s">
        <v>268</v>
      </c>
      <c r="BS756" s="274" t="s">
        <v>268</v>
      </c>
      <c r="BT756" s="274" t="s">
        <v>268</v>
      </c>
      <c r="BU756" s="274" t="s">
        <v>268</v>
      </c>
      <c r="BV756" s="274" t="s">
        <v>268</v>
      </c>
      <c r="BW756" s="274" t="s">
        <v>268</v>
      </c>
      <c r="BX756" s="274" t="s">
        <v>268</v>
      </c>
      <c r="BY756" s="295">
        <v>70</v>
      </c>
      <c r="BZ756" s="295">
        <v>70</v>
      </c>
      <c r="CA756" s="298" t="s">
        <v>142</v>
      </c>
      <c r="CB756" s="297">
        <v>122</v>
      </c>
      <c r="CC756" s="284">
        <f t="shared" si="46"/>
        <v>0</v>
      </c>
      <c r="CD756" s="295">
        <f t="shared" si="47"/>
        <v>70</v>
      </c>
      <c r="CE756" s="284">
        <f t="shared" si="48"/>
        <v>0</v>
      </c>
      <c r="CF756" s="295">
        <f t="shared" si="49"/>
        <v>1</v>
      </c>
      <c r="CG756" s="274" t="s">
        <v>876</v>
      </c>
      <c r="CH756" s="274" t="s">
        <v>268</v>
      </c>
      <c r="CI756" s="274" t="s">
        <v>268</v>
      </c>
      <c r="CJ756" s="298" t="s">
        <v>271</v>
      </c>
      <c r="CK756" s="297">
        <v>1</v>
      </c>
      <c r="CL756" s="274" t="s">
        <v>268</v>
      </c>
      <c r="CM756" s="274" t="s">
        <v>268</v>
      </c>
      <c r="CN756" s="274" t="s">
        <v>268</v>
      </c>
      <c r="CO756" s="274" t="s">
        <v>268</v>
      </c>
      <c r="CP756" s="274" t="s">
        <v>268</v>
      </c>
      <c r="CQ756" s="274" t="s">
        <v>268</v>
      </c>
      <c r="CR756" s="274" t="s">
        <v>877</v>
      </c>
      <c r="CS756" s="274">
        <v>43.88</v>
      </c>
      <c r="CT756" s="274" t="s">
        <v>268</v>
      </c>
      <c r="CU756" s="274">
        <v>43.88</v>
      </c>
      <c r="CV756" s="274">
        <v>365</v>
      </c>
      <c r="CW756" s="274" t="s">
        <v>878</v>
      </c>
      <c r="CX756" s="274" t="s">
        <v>835</v>
      </c>
      <c r="CY756" s="274" t="s">
        <v>836</v>
      </c>
      <c r="CZ756" s="274" t="s">
        <v>837</v>
      </c>
      <c r="DA756" s="274" t="s">
        <v>268</v>
      </c>
      <c r="DB756" s="274" t="s">
        <v>268</v>
      </c>
      <c r="DC756" s="274" t="s">
        <v>268</v>
      </c>
      <c r="DD756" s="274" t="s">
        <v>268</v>
      </c>
      <c r="DE756" s="274" t="s">
        <v>268</v>
      </c>
      <c r="DF756" s="274" t="s">
        <v>268</v>
      </c>
      <c r="DG756" s="299">
        <f>IFERROR(IF(CA756="D",IF(CK756="A dispo.",CD756*VLOOKUP('DATI INPUT'!$F$27,TARIFFE_UD,2,FALSE),CD756*VLOOKUP(CK756,TARIFFE_UD,2,FALSE)),CD756*VLOOKUP(CB756-100,TARIFFE_UND,2,FALSE)),0)</f>
        <v>43.117299489289316</v>
      </c>
      <c r="DH756" s="299">
        <f>IFERROR(IF(CA756="D",IF(CK756="A dispo.",CF756*VLOOKUP('DATI INPUT'!$F$27,TARIFFE_UD,3,FALSE),CF756*VLOOKUP(CK756,TARIFFE_UD,3,FALSE)),CF756*VLOOKUP(CB756-100,TARIFFE_UND,3,FALSE)),0)</f>
        <v>15.164853048114928</v>
      </c>
    </row>
    <row r="757" spans="1:112" x14ac:dyDescent="0.25">
      <c r="A757" s="274" t="s">
        <v>6284</v>
      </c>
      <c r="B757" s="274" t="s">
        <v>6276</v>
      </c>
      <c r="C757" s="274" t="s">
        <v>710</v>
      </c>
      <c r="D757" s="274" t="s">
        <v>6278</v>
      </c>
      <c r="E757" s="274" t="s">
        <v>268</v>
      </c>
      <c r="F757" s="274" t="s">
        <v>156</v>
      </c>
      <c r="G757" s="274" t="s">
        <v>6279</v>
      </c>
      <c r="H757" s="274" t="s">
        <v>6207</v>
      </c>
      <c r="I757" s="274" t="s">
        <v>5221</v>
      </c>
      <c r="J757" s="274" t="s">
        <v>274</v>
      </c>
      <c r="K757" s="274" t="s">
        <v>6280</v>
      </c>
      <c r="L757" s="274" t="s">
        <v>960</v>
      </c>
      <c r="M757" s="274" t="s">
        <v>6281</v>
      </c>
      <c r="N757" s="274" t="s">
        <v>984</v>
      </c>
      <c r="O757" s="274" t="s">
        <v>873</v>
      </c>
      <c r="P757" s="274" t="s">
        <v>3488</v>
      </c>
      <c r="Q757" s="274" t="s">
        <v>269</v>
      </c>
      <c r="R757" s="274" t="s">
        <v>268</v>
      </c>
      <c r="S757" s="274" t="s">
        <v>268</v>
      </c>
      <c r="T757" s="274" t="s">
        <v>268</v>
      </c>
      <c r="U757" s="274" t="s">
        <v>268</v>
      </c>
      <c r="V757" s="274" t="s">
        <v>268</v>
      </c>
      <c r="W757" s="274" t="s">
        <v>2893</v>
      </c>
      <c r="X757" s="274" t="s">
        <v>151</v>
      </c>
      <c r="Y757" s="274" t="s">
        <v>268</v>
      </c>
      <c r="Z757" s="274" t="s">
        <v>268</v>
      </c>
      <c r="AA757" s="274" t="s">
        <v>268</v>
      </c>
      <c r="AB757" s="274" t="s">
        <v>268</v>
      </c>
      <c r="AC757" s="274" t="s">
        <v>268</v>
      </c>
      <c r="AD757" s="274" t="s">
        <v>268</v>
      </c>
      <c r="AE757" s="274" t="s">
        <v>287</v>
      </c>
      <c r="AF757" s="274" t="s">
        <v>1811</v>
      </c>
      <c r="AG757" s="274" t="s">
        <v>875</v>
      </c>
      <c r="AH757" s="274" t="s">
        <v>1812</v>
      </c>
      <c r="AI757" s="274" t="s">
        <v>6285</v>
      </c>
      <c r="AJ757" s="274" t="s">
        <v>268</v>
      </c>
      <c r="AK757" s="274" t="s">
        <v>268</v>
      </c>
      <c r="AL757" s="274" t="s">
        <v>268</v>
      </c>
      <c r="AM757" s="274" t="s">
        <v>353</v>
      </c>
      <c r="AN757" s="274" t="s">
        <v>268</v>
      </c>
      <c r="AO757" s="274" t="s">
        <v>268</v>
      </c>
      <c r="AP757" s="274" t="s">
        <v>268</v>
      </c>
      <c r="AQ757" s="274" t="s">
        <v>268</v>
      </c>
      <c r="AR757" s="274" t="s">
        <v>268</v>
      </c>
      <c r="AS757" s="274" t="s">
        <v>268</v>
      </c>
      <c r="AT757" s="274" t="s">
        <v>268</v>
      </c>
      <c r="AU757" s="274" t="s">
        <v>268</v>
      </c>
      <c r="AV757" s="274" t="s">
        <v>268</v>
      </c>
      <c r="AW757" s="274" t="s">
        <v>268</v>
      </c>
      <c r="AX757" s="274" t="s">
        <v>268</v>
      </c>
      <c r="AY757" s="274" t="s">
        <v>268</v>
      </c>
      <c r="AZ757" s="274" t="s">
        <v>268</v>
      </c>
      <c r="BA757" s="274" t="s">
        <v>268</v>
      </c>
      <c r="BB757" s="274" t="s">
        <v>268</v>
      </c>
      <c r="BC757" s="274" t="s">
        <v>268</v>
      </c>
      <c r="BD757" s="274" t="s">
        <v>268</v>
      </c>
      <c r="BE757" s="274" t="s">
        <v>268</v>
      </c>
      <c r="BF757" s="274" t="s">
        <v>268</v>
      </c>
      <c r="BG757" s="274" t="s">
        <v>268</v>
      </c>
      <c r="BH757" s="274" t="s">
        <v>268</v>
      </c>
      <c r="BI757" s="274" t="s">
        <v>268</v>
      </c>
      <c r="BJ757" s="274" t="s">
        <v>268</v>
      </c>
      <c r="BK757" s="274" t="s">
        <v>268</v>
      </c>
      <c r="BL757" s="274" t="s">
        <v>268</v>
      </c>
      <c r="BM757" s="274" t="s">
        <v>268</v>
      </c>
      <c r="BN757" s="274" t="s">
        <v>268</v>
      </c>
      <c r="BO757" s="274" t="s">
        <v>268</v>
      </c>
      <c r="BP757" s="274" t="s">
        <v>268</v>
      </c>
      <c r="BQ757" s="274" t="s">
        <v>268</v>
      </c>
      <c r="BR757" s="274" t="s">
        <v>268</v>
      </c>
      <c r="BS757" s="274" t="s">
        <v>268</v>
      </c>
      <c r="BT757" s="274" t="s">
        <v>268</v>
      </c>
      <c r="BU757" s="274" t="s">
        <v>268</v>
      </c>
      <c r="BV757" s="274" t="s">
        <v>268</v>
      </c>
      <c r="BW757" s="274" t="s">
        <v>268</v>
      </c>
      <c r="BX757" s="274" t="s">
        <v>268</v>
      </c>
      <c r="BY757" s="295">
        <v>32.24</v>
      </c>
      <c r="BZ757" s="295">
        <v>32.24</v>
      </c>
      <c r="CA757" s="298" t="s">
        <v>142</v>
      </c>
      <c r="CB757" s="297">
        <v>123</v>
      </c>
      <c r="CC757" s="284">
        <f t="shared" si="46"/>
        <v>0</v>
      </c>
      <c r="CD757" s="295">
        <f t="shared" si="47"/>
        <v>32.24</v>
      </c>
      <c r="CE757" s="284">
        <f t="shared" si="48"/>
        <v>1</v>
      </c>
      <c r="CF757" s="295">
        <f t="shared" si="49"/>
        <v>0</v>
      </c>
      <c r="CG757" s="274" t="s">
        <v>1817</v>
      </c>
      <c r="CH757" s="274" t="s">
        <v>268</v>
      </c>
      <c r="CI757" s="274" t="s">
        <v>268</v>
      </c>
      <c r="CJ757" s="298" t="s">
        <v>280</v>
      </c>
      <c r="CK757" s="297">
        <v>2</v>
      </c>
      <c r="CL757" s="274" t="s">
        <v>268</v>
      </c>
      <c r="CM757" s="274" t="s">
        <v>268</v>
      </c>
      <c r="CN757" s="274" t="s">
        <v>268</v>
      </c>
      <c r="CO757" s="274" t="s">
        <v>268</v>
      </c>
      <c r="CP757" s="274" t="s">
        <v>268</v>
      </c>
      <c r="CQ757" s="274" t="s">
        <v>2895</v>
      </c>
      <c r="CR757" s="274" t="s">
        <v>877</v>
      </c>
      <c r="CS757" s="274">
        <v>14.51</v>
      </c>
      <c r="CT757" s="274" t="s">
        <v>268</v>
      </c>
      <c r="CU757" s="274">
        <v>14.51</v>
      </c>
      <c r="CV757" s="274">
        <v>365</v>
      </c>
      <c r="CW757" s="274" t="s">
        <v>878</v>
      </c>
      <c r="CX757" s="274" t="s">
        <v>835</v>
      </c>
      <c r="CY757" s="274" t="s">
        <v>836</v>
      </c>
      <c r="CZ757" s="274" t="s">
        <v>837</v>
      </c>
      <c r="DA757" s="274" t="s">
        <v>268</v>
      </c>
      <c r="DB757" s="274" t="s">
        <v>268</v>
      </c>
      <c r="DC757" s="274" t="s">
        <v>268</v>
      </c>
      <c r="DD757" s="274" t="s">
        <v>268</v>
      </c>
      <c r="DE757" s="274" t="s">
        <v>268</v>
      </c>
      <c r="DF757" s="274" t="s">
        <v>268</v>
      </c>
      <c r="DG757" s="299">
        <f>IFERROR(IF(CA757="D",IF(CK757="A dispo.",CD757*VLOOKUP('DATI INPUT'!$F$27,TARIFFE_UD,2,FALSE),CD757*VLOOKUP(CK757,TARIFFE_UD,2,FALSE)),CD757*VLOOKUP(CB757-100,TARIFFE_UND,2,FALSE)),0)</f>
        <v>23.168362258911461</v>
      </c>
      <c r="DH757" s="299">
        <f>IFERROR(IF(CA757="D",IF(CK757="A dispo.",CF757*VLOOKUP('DATI INPUT'!$F$27,TARIFFE_UD,3,FALSE),CF757*VLOOKUP(CK757,TARIFFE_UD,3,FALSE)),CF757*VLOOKUP(CB757-100,TARIFFE_UND,3,FALSE)),0)</f>
        <v>0</v>
      </c>
    </row>
    <row r="758" spans="1:112" x14ac:dyDescent="0.25">
      <c r="A758" s="274" t="s">
        <v>6286</v>
      </c>
      <c r="B758" s="274" t="s">
        <v>6276</v>
      </c>
      <c r="C758" s="274" t="s">
        <v>711</v>
      </c>
      <c r="D758" s="274" t="s">
        <v>6278</v>
      </c>
      <c r="E758" s="274" t="s">
        <v>268</v>
      </c>
      <c r="F758" s="274" t="s">
        <v>156</v>
      </c>
      <c r="G758" s="274" t="s">
        <v>6279</v>
      </c>
      <c r="H758" s="274" t="s">
        <v>6207</v>
      </c>
      <c r="I758" s="274" t="s">
        <v>5221</v>
      </c>
      <c r="J758" s="274" t="s">
        <v>274</v>
      </c>
      <c r="K758" s="274" t="s">
        <v>6280</v>
      </c>
      <c r="L758" s="274" t="s">
        <v>960</v>
      </c>
      <c r="M758" s="274" t="s">
        <v>6281</v>
      </c>
      <c r="N758" s="274" t="s">
        <v>984</v>
      </c>
      <c r="O758" s="274" t="s">
        <v>873</v>
      </c>
      <c r="P758" s="274" t="s">
        <v>3488</v>
      </c>
      <c r="Q758" s="274" t="s">
        <v>269</v>
      </c>
      <c r="R758" s="274" t="s">
        <v>268</v>
      </c>
      <c r="S758" s="274" t="s">
        <v>268</v>
      </c>
      <c r="T758" s="274" t="s">
        <v>268</v>
      </c>
      <c r="U758" s="274" t="s">
        <v>268</v>
      </c>
      <c r="V758" s="274" t="s">
        <v>268</v>
      </c>
      <c r="W758" s="274" t="s">
        <v>6281</v>
      </c>
      <c r="X758" s="274" t="s">
        <v>3488</v>
      </c>
      <c r="Y758" s="274" t="s">
        <v>269</v>
      </c>
      <c r="Z758" s="274" t="s">
        <v>268</v>
      </c>
      <c r="AA758" s="274" t="s">
        <v>268</v>
      </c>
      <c r="AB758" s="274" t="s">
        <v>268</v>
      </c>
      <c r="AC758" s="274" t="s">
        <v>268</v>
      </c>
      <c r="AD758" s="274" t="s">
        <v>268</v>
      </c>
      <c r="AE758" s="274" t="s">
        <v>287</v>
      </c>
      <c r="AF758" s="274" t="s">
        <v>1811</v>
      </c>
      <c r="AG758" s="274" t="s">
        <v>875</v>
      </c>
      <c r="AH758" s="274" t="s">
        <v>1831</v>
      </c>
      <c r="AI758" s="274" t="s">
        <v>3571</v>
      </c>
      <c r="AJ758" s="274" t="s">
        <v>268</v>
      </c>
      <c r="AK758" s="274" t="s">
        <v>395</v>
      </c>
      <c r="AL758" s="274" t="s">
        <v>268</v>
      </c>
      <c r="AM758" s="274" t="s">
        <v>355</v>
      </c>
      <c r="AN758" s="274" t="s">
        <v>287</v>
      </c>
      <c r="AO758" s="274" t="s">
        <v>1811</v>
      </c>
      <c r="AP758" s="274" t="s">
        <v>875</v>
      </c>
      <c r="AQ758" s="274" t="s">
        <v>1831</v>
      </c>
      <c r="AR758" s="274" t="s">
        <v>3571</v>
      </c>
      <c r="AS758" s="274" t="s">
        <v>268</v>
      </c>
      <c r="AT758" s="274" t="s">
        <v>410</v>
      </c>
      <c r="AU758" s="274" t="s">
        <v>268</v>
      </c>
      <c r="AV758" s="274" t="s">
        <v>353</v>
      </c>
      <c r="AW758" s="274" t="s">
        <v>268</v>
      </c>
      <c r="AX758" s="274" t="s">
        <v>268</v>
      </c>
      <c r="AY758" s="274" t="s">
        <v>268</v>
      </c>
      <c r="AZ758" s="274" t="s">
        <v>268</v>
      </c>
      <c r="BA758" s="274" t="s">
        <v>268</v>
      </c>
      <c r="BB758" s="274" t="s">
        <v>268</v>
      </c>
      <c r="BC758" s="274" t="s">
        <v>268</v>
      </c>
      <c r="BD758" s="274" t="s">
        <v>268</v>
      </c>
      <c r="BE758" s="274" t="s">
        <v>268</v>
      </c>
      <c r="BF758" s="274" t="s">
        <v>268</v>
      </c>
      <c r="BG758" s="274" t="s">
        <v>268</v>
      </c>
      <c r="BH758" s="274" t="s">
        <v>268</v>
      </c>
      <c r="BI758" s="274" t="s">
        <v>268</v>
      </c>
      <c r="BJ758" s="274" t="s">
        <v>268</v>
      </c>
      <c r="BK758" s="274" t="s">
        <v>268</v>
      </c>
      <c r="BL758" s="274" t="s">
        <v>268</v>
      </c>
      <c r="BM758" s="274" t="s">
        <v>268</v>
      </c>
      <c r="BN758" s="274" t="s">
        <v>268</v>
      </c>
      <c r="BO758" s="274" t="s">
        <v>268</v>
      </c>
      <c r="BP758" s="274" t="s">
        <v>268</v>
      </c>
      <c r="BQ758" s="274" t="s">
        <v>268</v>
      </c>
      <c r="BR758" s="274" t="s">
        <v>268</v>
      </c>
      <c r="BS758" s="274" t="s">
        <v>268</v>
      </c>
      <c r="BT758" s="274" t="s">
        <v>268</v>
      </c>
      <c r="BU758" s="274" t="s">
        <v>268</v>
      </c>
      <c r="BV758" s="274" t="s">
        <v>268</v>
      </c>
      <c r="BW758" s="274" t="s">
        <v>268</v>
      </c>
      <c r="BX758" s="274" t="s">
        <v>268</v>
      </c>
      <c r="BY758" s="295">
        <v>140</v>
      </c>
      <c r="BZ758" s="295">
        <v>140</v>
      </c>
      <c r="CA758" s="298" t="s">
        <v>142</v>
      </c>
      <c r="CB758" s="297">
        <v>122</v>
      </c>
      <c r="CC758" s="284">
        <f t="shared" si="46"/>
        <v>0</v>
      </c>
      <c r="CD758" s="295">
        <f t="shared" si="47"/>
        <v>140</v>
      </c>
      <c r="CE758" s="284">
        <f t="shared" si="48"/>
        <v>0</v>
      </c>
      <c r="CF758" s="295">
        <f t="shared" si="49"/>
        <v>1</v>
      </c>
      <c r="CG758" s="274" t="s">
        <v>876</v>
      </c>
      <c r="CH758" s="274" t="s">
        <v>268</v>
      </c>
      <c r="CI758" s="274" t="s">
        <v>268</v>
      </c>
      <c r="CJ758" s="298" t="s">
        <v>280</v>
      </c>
      <c r="CK758" s="297">
        <v>2</v>
      </c>
      <c r="CL758" s="274" t="s">
        <v>268</v>
      </c>
      <c r="CM758" s="274" t="s">
        <v>268</v>
      </c>
      <c r="CN758" s="274" t="s">
        <v>268</v>
      </c>
      <c r="CO758" s="274" t="s">
        <v>268</v>
      </c>
      <c r="CP758" s="274" t="s">
        <v>268</v>
      </c>
      <c r="CQ758" s="274" t="s">
        <v>268</v>
      </c>
      <c r="CR758" s="274" t="s">
        <v>877</v>
      </c>
      <c r="CS758" s="274">
        <v>115.56</v>
      </c>
      <c r="CT758" s="274" t="s">
        <v>268</v>
      </c>
      <c r="CU758" s="274">
        <v>115.56</v>
      </c>
      <c r="CV758" s="274">
        <v>365</v>
      </c>
      <c r="CW758" s="274" t="s">
        <v>878</v>
      </c>
      <c r="CX758" s="274" t="s">
        <v>835</v>
      </c>
      <c r="CY758" s="274" t="s">
        <v>836</v>
      </c>
      <c r="CZ758" s="274" t="s">
        <v>837</v>
      </c>
      <c r="DA758" s="274" t="s">
        <v>268</v>
      </c>
      <c r="DB758" s="274" t="s">
        <v>268</v>
      </c>
      <c r="DC758" s="274" t="s">
        <v>268</v>
      </c>
      <c r="DD758" s="274" t="s">
        <v>268</v>
      </c>
      <c r="DE758" s="274" t="s">
        <v>268</v>
      </c>
      <c r="DF758" s="274" t="s">
        <v>268</v>
      </c>
      <c r="DG758" s="299">
        <f>IFERROR(IF(CA758="D",IF(CK758="A dispo.",CD758*VLOOKUP('DATI INPUT'!$F$27,TARIFFE_UD,2,FALSE),CD758*VLOOKUP(CK758,TARIFFE_UD,2,FALSE)),CD758*VLOOKUP(CB758-100,TARIFFE_UND,2,FALSE)),0)</f>
        <v>100.60703214167506</v>
      </c>
      <c r="DH758" s="299">
        <f>IFERROR(IF(CA758="D",IF(CK758="A dispo.",CF758*VLOOKUP('DATI INPUT'!$F$27,TARIFFE_UD,3,FALSE),CF758*VLOOKUP(CK758,TARIFFE_UD,3,FALSE)),CF758*VLOOKUP(CB758-100,TARIFFE_UND,3,FALSE)),0)</f>
        <v>46.077822723118445</v>
      </c>
    </row>
    <row r="759" spans="1:112" x14ac:dyDescent="0.25">
      <c r="A759" s="274" t="s">
        <v>6287</v>
      </c>
      <c r="B759" s="274" t="s">
        <v>6288</v>
      </c>
      <c r="C759" s="274" t="s">
        <v>6289</v>
      </c>
      <c r="D759" s="274" t="s">
        <v>6290</v>
      </c>
      <c r="E759" s="274" t="s">
        <v>6291</v>
      </c>
      <c r="F759" s="274" t="s">
        <v>156</v>
      </c>
      <c r="G759" s="274" t="s">
        <v>6292</v>
      </c>
      <c r="H759" s="274" t="s">
        <v>1839</v>
      </c>
      <c r="I759" s="274" t="s">
        <v>6293</v>
      </c>
      <c r="J759" s="274" t="s">
        <v>274</v>
      </c>
      <c r="K759" s="274" t="s">
        <v>6294</v>
      </c>
      <c r="L759" s="274" t="s">
        <v>984</v>
      </c>
      <c r="M759" s="274" t="s">
        <v>6295</v>
      </c>
      <c r="N759" s="274" t="s">
        <v>984</v>
      </c>
      <c r="O759" s="274" t="s">
        <v>873</v>
      </c>
      <c r="P759" s="274" t="s">
        <v>1934</v>
      </c>
      <c r="Q759" s="274" t="s">
        <v>298</v>
      </c>
      <c r="R759" s="274" t="s">
        <v>268</v>
      </c>
      <c r="S759" s="274" t="s">
        <v>268</v>
      </c>
      <c r="T759" s="274" t="s">
        <v>268</v>
      </c>
      <c r="U759" s="274" t="s">
        <v>268</v>
      </c>
      <c r="V759" s="274" t="s">
        <v>268</v>
      </c>
      <c r="W759" s="274" t="s">
        <v>6295</v>
      </c>
      <c r="X759" s="274" t="s">
        <v>1934</v>
      </c>
      <c r="Y759" s="274" t="s">
        <v>298</v>
      </c>
      <c r="Z759" s="274" t="s">
        <v>268</v>
      </c>
      <c r="AA759" s="274" t="s">
        <v>268</v>
      </c>
      <c r="AB759" s="274" t="s">
        <v>268</v>
      </c>
      <c r="AC759" s="274" t="s">
        <v>268</v>
      </c>
      <c r="AD759" s="274" t="s">
        <v>268</v>
      </c>
      <c r="AE759" s="274" t="s">
        <v>287</v>
      </c>
      <c r="AF759" s="274" t="s">
        <v>1811</v>
      </c>
      <c r="AG759" s="274" t="s">
        <v>875</v>
      </c>
      <c r="AH759" s="274" t="s">
        <v>1935</v>
      </c>
      <c r="AI759" s="274" t="s">
        <v>6296</v>
      </c>
      <c r="AJ759" s="274" t="s">
        <v>268</v>
      </c>
      <c r="AK759" s="274" t="s">
        <v>381</v>
      </c>
      <c r="AL759" s="274" t="s">
        <v>268</v>
      </c>
      <c r="AM759" s="274" t="s">
        <v>268</v>
      </c>
      <c r="AN759" s="274" t="s">
        <v>268</v>
      </c>
      <c r="AO759" s="274" t="s">
        <v>268</v>
      </c>
      <c r="AP759" s="274" t="s">
        <v>268</v>
      </c>
      <c r="AQ759" s="274" t="s">
        <v>268</v>
      </c>
      <c r="AR759" s="274" t="s">
        <v>268</v>
      </c>
      <c r="AS759" s="274" t="s">
        <v>268</v>
      </c>
      <c r="AT759" s="274" t="s">
        <v>268</v>
      </c>
      <c r="AU759" s="274" t="s">
        <v>268</v>
      </c>
      <c r="AV759" s="274" t="s">
        <v>268</v>
      </c>
      <c r="AW759" s="274" t="s">
        <v>268</v>
      </c>
      <c r="AX759" s="274" t="s">
        <v>268</v>
      </c>
      <c r="AY759" s="274" t="s">
        <v>268</v>
      </c>
      <c r="AZ759" s="274" t="s">
        <v>268</v>
      </c>
      <c r="BA759" s="274" t="s">
        <v>268</v>
      </c>
      <c r="BB759" s="274" t="s">
        <v>268</v>
      </c>
      <c r="BC759" s="274" t="s">
        <v>268</v>
      </c>
      <c r="BD759" s="274" t="s">
        <v>268</v>
      </c>
      <c r="BE759" s="274" t="s">
        <v>268</v>
      </c>
      <c r="BF759" s="274" t="s">
        <v>268</v>
      </c>
      <c r="BG759" s="274" t="s">
        <v>268</v>
      </c>
      <c r="BH759" s="274" t="s">
        <v>268</v>
      </c>
      <c r="BI759" s="274" t="s">
        <v>268</v>
      </c>
      <c r="BJ759" s="274" t="s">
        <v>268</v>
      </c>
      <c r="BK759" s="274" t="s">
        <v>268</v>
      </c>
      <c r="BL759" s="274" t="s">
        <v>268</v>
      </c>
      <c r="BM759" s="274" t="s">
        <v>268</v>
      </c>
      <c r="BN759" s="274" t="s">
        <v>268</v>
      </c>
      <c r="BO759" s="274" t="s">
        <v>268</v>
      </c>
      <c r="BP759" s="274" t="s">
        <v>268</v>
      </c>
      <c r="BQ759" s="274" t="s">
        <v>268</v>
      </c>
      <c r="BR759" s="274" t="s">
        <v>268</v>
      </c>
      <c r="BS759" s="274" t="s">
        <v>268</v>
      </c>
      <c r="BT759" s="274" t="s">
        <v>268</v>
      </c>
      <c r="BU759" s="274" t="s">
        <v>268</v>
      </c>
      <c r="BV759" s="274" t="s">
        <v>268</v>
      </c>
      <c r="BW759" s="274" t="s">
        <v>268</v>
      </c>
      <c r="BX759" s="274" t="s">
        <v>268</v>
      </c>
      <c r="BY759" s="295">
        <v>94</v>
      </c>
      <c r="BZ759" s="295">
        <v>94</v>
      </c>
      <c r="CA759" s="298" t="s">
        <v>142</v>
      </c>
      <c r="CB759" s="297">
        <v>122</v>
      </c>
      <c r="CC759" s="284">
        <f t="shared" si="46"/>
        <v>0</v>
      </c>
      <c r="CD759" s="295">
        <f t="shared" si="47"/>
        <v>94</v>
      </c>
      <c r="CE759" s="284">
        <f t="shared" si="48"/>
        <v>0</v>
      </c>
      <c r="CF759" s="295">
        <f t="shared" si="49"/>
        <v>1</v>
      </c>
      <c r="CG759" s="274" t="s">
        <v>876</v>
      </c>
      <c r="CH759" s="274" t="s">
        <v>268</v>
      </c>
      <c r="CI759" s="274" t="s">
        <v>268</v>
      </c>
      <c r="CJ759" s="298" t="s">
        <v>282</v>
      </c>
      <c r="CK759" s="297">
        <v>4</v>
      </c>
      <c r="CL759" s="274" t="s">
        <v>268</v>
      </c>
      <c r="CM759" s="274" t="s">
        <v>268</v>
      </c>
      <c r="CN759" s="274" t="s">
        <v>268</v>
      </c>
      <c r="CO759" s="274" t="s">
        <v>268</v>
      </c>
      <c r="CP759" s="274" t="s">
        <v>268</v>
      </c>
      <c r="CQ759" s="274" t="s">
        <v>268</v>
      </c>
      <c r="CR759" s="274" t="s">
        <v>877</v>
      </c>
      <c r="CS759" s="274">
        <v>133.84</v>
      </c>
      <c r="CT759" s="274" t="s">
        <v>268</v>
      </c>
      <c r="CU759" s="274">
        <v>133.84</v>
      </c>
      <c r="CV759" s="274">
        <v>365</v>
      </c>
      <c r="CW759" s="274" t="s">
        <v>878</v>
      </c>
      <c r="CX759" s="274" t="s">
        <v>835</v>
      </c>
      <c r="CY759" s="274" t="s">
        <v>836</v>
      </c>
      <c r="CZ759" s="274" t="s">
        <v>837</v>
      </c>
      <c r="DA759" s="274" t="s">
        <v>268</v>
      </c>
      <c r="DB759" s="274" t="s">
        <v>268</v>
      </c>
      <c r="DC759" s="274" t="s">
        <v>268</v>
      </c>
      <c r="DD759" s="274" t="s">
        <v>268</v>
      </c>
      <c r="DE759" s="274" t="s">
        <v>268</v>
      </c>
      <c r="DF759" s="274" t="s">
        <v>268</v>
      </c>
      <c r="DG759" s="299">
        <f>IFERROR(IF(CA759="D",IF(CK759="A dispo.",CD759*VLOOKUP('DATI INPUT'!$F$27,TARIFFE_UD,2,FALSE),CD759*VLOOKUP(CK759,TARIFFE_UD,2,FALSE)),CD759*VLOOKUP(CB759-100,TARIFFE_UND,2,FALSE)),0)</f>
        <v>79.95765878081815</v>
      </c>
      <c r="DH759" s="299">
        <f>IFERROR(IF(CA759="D",IF(CK759="A dispo.",CF759*VLOOKUP('DATI INPUT'!$F$27,TARIFFE_UD,3,FALSE),CF759*VLOOKUP(CK759,TARIFFE_UD,3,FALSE)),CF759*VLOOKUP(CB759-100,TARIFFE_UND,3,FALSE)),0)</f>
        <v>73.78284271486686</v>
      </c>
    </row>
    <row r="760" spans="1:112" x14ac:dyDescent="0.25">
      <c r="A760" s="274" t="s">
        <v>6297</v>
      </c>
      <c r="B760" s="274" t="s">
        <v>6288</v>
      </c>
      <c r="C760" s="274" t="s">
        <v>6298</v>
      </c>
      <c r="D760" s="274" t="s">
        <v>6290</v>
      </c>
      <c r="E760" s="274" t="s">
        <v>6291</v>
      </c>
      <c r="F760" s="274" t="s">
        <v>156</v>
      </c>
      <c r="G760" s="274" t="s">
        <v>6292</v>
      </c>
      <c r="H760" s="274" t="s">
        <v>1839</v>
      </c>
      <c r="I760" s="274" t="s">
        <v>6293</v>
      </c>
      <c r="J760" s="274" t="s">
        <v>274</v>
      </c>
      <c r="K760" s="274" t="s">
        <v>6294</v>
      </c>
      <c r="L760" s="274" t="s">
        <v>984</v>
      </c>
      <c r="M760" s="274" t="s">
        <v>6295</v>
      </c>
      <c r="N760" s="274" t="s">
        <v>984</v>
      </c>
      <c r="O760" s="274" t="s">
        <v>873</v>
      </c>
      <c r="P760" s="274" t="s">
        <v>1934</v>
      </c>
      <c r="Q760" s="274" t="s">
        <v>298</v>
      </c>
      <c r="R760" s="274" t="s">
        <v>268</v>
      </c>
      <c r="S760" s="274" t="s">
        <v>268</v>
      </c>
      <c r="T760" s="274" t="s">
        <v>268</v>
      </c>
      <c r="U760" s="274" t="s">
        <v>268</v>
      </c>
      <c r="V760" s="274" t="s">
        <v>268</v>
      </c>
      <c r="W760" s="274" t="s">
        <v>6295</v>
      </c>
      <c r="X760" s="274" t="s">
        <v>1934</v>
      </c>
      <c r="Y760" s="274" t="s">
        <v>298</v>
      </c>
      <c r="Z760" s="274" t="s">
        <v>268</v>
      </c>
      <c r="AA760" s="274" t="s">
        <v>268</v>
      </c>
      <c r="AB760" s="274" t="s">
        <v>268</v>
      </c>
      <c r="AC760" s="274" t="s">
        <v>268</v>
      </c>
      <c r="AD760" s="274" t="s">
        <v>268</v>
      </c>
      <c r="AE760" s="274" t="s">
        <v>287</v>
      </c>
      <c r="AF760" s="274" t="s">
        <v>1811</v>
      </c>
      <c r="AG760" s="274" t="s">
        <v>875</v>
      </c>
      <c r="AH760" s="274" t="s">
        <v>1935</v>
      </c>
      <c r="AI760" s="274" t="s">
        <v>6296</v>
      </c>
      <c r="AJ760" s="274" t="s">
        <v>268</v>
      </c>
      <c r="AK760" s="274" t="s">
        <v>377</v>
      </c>
      <c r="AL760" s="274" t="s">
        <v>268</v>
      </c>
      <c r="AM760" s="274" t="s">
        <v>268</v>
      </c>
      <c r="AN760" s="274" t="s">
        <v>268</v>
      </c>
      <c r="AO760" s="274" t="s">
        <v>268</v>
      </c>
      <c r="AP760" s="274" t="s">
        <v>268</v>
      </c>
      <c r="AQ760" s="274" t="s">
        <v>268</v>
      </c>
      <c r="AR760" s="274" t="s">
        <v>268</v>
      </c>
      <c r="AS760" s="274" t="s">
        <v>268</v>
      </c>
      <c r="AT760" s="274" t="s">
        <v>268</v>
      </c>
      <c r="AU760" s="274" t="s">
        <v>268</v>
      </c>
      <c r="AV760" s="274" t="s">
        <v>268</v>
      </c>
      <c r="AW760" s="274" t="s">
        <v>268</v>
      </c>
      <c r="AX760" s="274" t="s">
        <v>268</v>
      </c>
      <c r="AY760" s="274" t="s">
        <v>268</v>
      </c>
      <c r="AZ760" s="274" t="s">
        <v>268</v>
      </c>
      <c r="BA760" s="274" t="s">
        <v>268</v>
      </c>
      <c r="BB760" s="274" t="s">
        <v>268</v>
      </c>
      <c r="BC760" s="274" t="s">
        <v>268</v>
      </c>
      <c r="BD760" s="274" t="s">
        <v>268</v>
      </c>
      <c r="BE760" s="274" t="s">
        <v>268</v>
      </c>
      <c r="BF760" s="274" t="s">
        <v>268</v>
      </c>
      <c r="BG760" s="274" t="s">
        <v>268</v>
      </c>
      <c r="BH760" s="274" t="s">
        <v>268</v>
      </c>
      <c r="BI760" s="274" t="s">
        <v>268</v>
      </c>
      <c r="BJ760" s="274" t="s">
        <v>268</v>
      </c>
      <c r="BK760" s="274" t="s">
        <v>268</v>
      </c>
      <c r="BL760" s="274" t="s">
        <v>268</v>
      </c>
      <c r="BM760" s="274" t="s">
        <v>268</v>
      </c>
      <c r="BN760" s="274" t="s">
        <v>268</v>
      </c>
      <c r="BO760" s="274" t="s">
        <v>268</v>
      </c>
      <c r="BP760" s="274" t="s">
        <v>268</v>
      </c>
      <c r="BQ760" s="274" t="s">
        <v>268</v>
      </c>
      <c r="BR760" s="274" t="s">
        <v>268</v>
      </c>
      <c r="BS760" s="274" t="s">
        <v>268</v>
      </c>
      <c r="BT760" s="274" t="s">
        <v>268</v>
      </c>
      <c r="BU760" s="274" t="s">
        <v>268</v>
      </c>
      <c r="BV760" s="274" t="s">
        <v>268</v>
      </c>
      <c r="BW760" s="274" t="s">
        <v>268</v>
      </c>
      <c r="BX760" s="274" t="s">
        <v>268</v>
      </c>
      <c r="BY760" s="295">
        <v>30</v>
      </c>
      <c r="BZ760" s="295">
        <v>30</v>
      </c>
      <c r="CA760" s="298" t="s">
        <v>142</v>
      </c>
      <c r="CB760" s="297">
        <v>123</v>
      </c>
      <c r="CC760" s="284">
        <f t="shared" si="46"/>
        <v>0</v>
      </c>
      <c r="CD760" s="295">
        <f t="shared" si="47"/>
        <v>30</v>
      </c>
      <c r="CE760" s="284">
        <f t="shared" si="48"/>
        <v>1</v>
      </c>
      <c r="CF760" s="295">
        <f t="shared" si="49"/>
        <v>0</v>
      </c>
      <c r="CG760" s="274" t="s">
        <v>1817</v>
      </c>
      <c r="CH760" s="274" t="s">
        <v>268</v>
      </c>
      <c r="CI760" s="274" t="s">
        <v>268</v>
      </c>
      <c r="CJ760" s="298" t="s">
        <v>282</v>
      </c>
      <c r="CK760" s="297">
        <v>4</v>
      </c>
      <c r="CL760" s="274" t="s">
        <v>268</v>
      </c>
      <c r="CM760" s="274" t="s">
        <v>268</v>
      </c>
      <c r="CN760" s="274" t="s">
        <v>268</v>
      </c>
      <c r="CO760" s="274" t="s">
        <v>268</v>
      </c>
      <c r="CP760" s="274" t="s">
        <v>268</v>
      </c>
      <c r="CQ760" s="274" t="s">
        <v>268</v>
      </c>
      <c r="CR760" s="274" t="s">
        <v>877</v>
      </c>
      <c r="CS760" s="274">
        <v>15.9</v>
      </c>
      <c r="CT760" s="274" t="s">
        <v>268</v>
      </c>
      <c r="CU760" s="274">
        <v>15.9</v>
      </c>
      <c r="CV760" s="274">
        <v>365</v>
      </c>
      <c r="CW760" s="274" t="s">
        <v>878</v>
      </c>
      <c r="CX760" s="274" t="s">
        <v>835</v>
      </c>
      <c r="CY760" s="274" t="s">
        <v>836</v>
      </c>
      <c r="CZ760" s="274" t="s">
        <v>837</v>
      </c>
      <c r="DA760" s="274" t="s">
        <v>268</v>
      </c>
      <c r="DB760" s="274" t="s">
        <v>268</v>
      </c>
      <c r="DC760" s="274" t="s">
        <v>268</v>
      </c>
      <c r="DD760" s="274" t="s">
        <v>268</v>
      </c>
      <c r="DE760" s="274" t="s">
        <v>268</v>
      </c>
      <c r="DF760" s="274" t="s">
        <v>268</v>
      </c>
      <c r="DG760" s="299">
        <f>IFERROR(IF(CA760="D",IF(CK760="A dispo.",CD760*VLOOKUP('DATI INPUT'!$F$27,TARIFFE_UD,2,FALSE),CD760*VLOOKUP(CK760,TARIFFE_UD,2,FALSE)),CD760*VLOOKUP(CB760-100,TARIFFE_UND,2,FALSE)),0)</f>
        <v>25.518401738558982</v>
      </c>
      <c r="DH760" s="299">
        <f>IFERROR(IF(CA760="D",IF(CK760="A dispo.",CF760*VLOOKUP('DATI INPUT'!$F$27,TARIFFE_UD,3,FALSE),CF760*VLOOKUP(CK760,TARIFFE_UD,3,FALSE)),CF760*VLOOKUP(CB760-100,TARIFFE_UND,3,FALSE)),0)</f>
        <v>0</v>
      </c>
    </row>
    <row r="761" spans="1:112" x14ac:dyDescent="0.25">
      <c r="A761" s="274" t="s">
        <v>6299</v>
      </c>
      <c r="B761" s="274" t="s">
        <v>6288</v>
      </c>
      <c r="C761" s="274" t="s">
        <v>712</v>
      </c>
      <c r="D761" s="274" t="s">
        <v>6290</v>
      </c>
      <c r="E761" s="274" t="s">
        <v>6291</v>
      </c>
      <c r="F761" s="274" t="s">
        <v>156</v>
      </c>
      <c r="G761" s="274" t="s">
        <v>6292</v>
      </c>
      <c r="H761" s="274" t="s">
        <v>1839</v>
      </c>
      <c r="I761" s="274" t="s">
        <v>6293</v>
      </c>
      <c r="J761" s="274" t="s">
        <v>274</v>
      </c>
      <c r="K761" s="274" t="s">
        <v>6294</v>
      </c>
      <c r="L761" s="274" t="s">
        <v>984</v>
      </c>
      <c r="M761" s="274" t="s">
        <v>6295</v>
      </c>
      <c r="N761" s="274" t="s">
        <v>984</v>
      </c>
      <c r="O761" s="274" t="s">
        <v>873</v>
      </c>
      <c r="P761" s="274" t="s">
        <v>1934</v>
      </c>
      <c r="Q761" s="274" t="s">
        <v>298</v>
      </c>
      <c r="R761" s="274" t="s">
        <v>268</v>
      </c>
      <c r="S761" s="274" t="s">
        <v>268</v>
      </c>
      <c r="T761" s="274" t="s">
        <v>268</v>
      </c>
      <c r="U761" s="274" t="s">
        <v>268</v>
      </c>
      <c r="V761" s="274" t="s">
        <v>268</v>
      </c>
      <c r="W761" s="274" t="s">
        <v>6295</v>
      </c>
      <c r="X761" s="274" t="s">
        <v>1934</v>
      </c>
      <c r="Y761" s="274" t="s">
        <v>298</v>
      </c>
      <c r="Z761" s="274" t="s">
        <v>268</v>
      </c>
      <c r="AA761" s="274" t="s">
        <v>268</v>
      </c>
      <c r="AB761" s="274" t="s">
        <v>268</v>
      </c>
      <c r="AC761" s="274" t="s">
        <v>268</v>
      </c>
      <c r="AD761" s="274" t="s">
        <v>268</v>
      </c>
      <c r="AE761" s="274" t="s">
        <v>287</v>
      </c>
      <c r="AF761" s="274" t="s">
        <v>1811</v>
      </c>
      <c r="AG761" s="274" t="s">
        <v>875</v>
      </c>
      <c r="AH761" s="274" t="s">
        <v>1935</v>
      </c>
      <c r="AI761" s="274" t="s">
        <v>6296</v>
      </c>
      <c r="AJ761" s="274" t="s">
        <v>268</v>
      </c>
      <c r="AK761" s="274" t="s">
        <v>366</v>
      </c>
      <c r="AL761" s="274" t="s">
        <v>268</v>
      </c>
      <c r="AM761" s="274" t="s">
        <v>268</v>
      </c>
      <c r="AN761" s="274" t="s">
        <v>268</v>
      </c>
      <c r="AO761" s="274" t="s">
        <v>268</v>
      </c>
      <c r="AP761" s="274" t="s">
        <v>268</v>
      </c>
      <c r="AQ761" s="274" t="s">
        <v>268</v>
      </c>
      <c r="AR761" s="274" t="s">
        <v>268</v>
      </c>
      <c r="AS761" s="274" t="s">
        <v>268</v>
      </c>
      <c r="AT761" s="274" t="s">
        <v>268</v>
      </c>
      <c r="AU761" s="274" t="s">
        <v>268</v>
      </c>
      <c r="AV761" s="274" t="s">
        <v>268</v>
      </c>
      <c r="AW761" s="274" t="s">
        <v>268</v>
      </c>
      <c r="AX761" s="274" t="s">
        <v>268</v>
      </c>
      <c r="AY761" s="274" t="s">
        <v>268</v>
      </c>
      <c r="AZ761" s="274" t="s">
        <v>268</v>
      </c>
      <c r="BA761" s="274" t="s">
        <v>268</v>
      </c>
      <c r="BB761" s="274" t="s">
        <v>268</v>
      </c>
      <c r="BC761" s="274" t="s">
        <v>268</v>
      </c>
      <c r="BD761" s="274" t="s">
        <v>268</v>
      </c>
      <c r="BE761" s="274" t="s">
        <v>268</v>
      </c>
      <c r="BF761" s="274" t="s">
        <v>268</v>
      </c>
      <c r="BG761" s="274" t="s">
        <v>268</v>
      </c>
      <c r="BH761" s="274" t="s">
        <v>268</v>
      </c>
      <c r="BI761" s="274" t="s">
        <v>268</v>
      </c>
      <c r="BJ761" s="274" t="s">
        <v>268</v>
      </c>
      <c r="BK761" s="274" t="s">
        <v>268</v>
      </c>
      <c r="BL761" s="274" t="s">
        <v>268</v>
      </c>
      <c r="BM761" s="274" t="s">
        <v>268</v>
      </c>
      <c r="BN761" s="274" t="s">
        <v>268</v>
      </c>
      <c r="BO761" s="274" t="s">
        <v>268</v>
      </c>
      <c r="BP761" s="274" t="s">
        <v>268</v>
      </c>
      <c r="BQ761" s="274" t="s">
        <v>268</v>
      </c>
      <c r="BR761" s="274" t="s">
        <v>268</v>
      </c>
      <c r="BS761" s="274" t="s">
        <v>268</v>
      </c>
      <c r="BT761" s="274" t="s">
        <v>268</v>
      </c>
      <c r="BU761" s="274" t="s">
        <v>268</v>
      </c>
      <c r="BV761" s="274" t="s">
        <v>268</v>
      </c>
      <c r="BW761" s="274" t="s">
        <v>268</v>
      </c>
      <c r="BX761" s="274" t="s">
        <v>268</v>
      </c>
      <c r="BY761" s="295">
        <v>50</v>
      </c>
      <c r="BZ761" s="295">
        <v>50</v>
      </c>
      <c r="CA761" s="298" t="s">
        <v>142</v>
      </c>
      <c r="CB761" s="297">
        <v>123</v>
      </c>
      <c r="CC761" s="284">
        <f t="shared" si="46"/>
        <v>0</v>
      </c>
      <c r="CD761" s="295">
        <f t="shared" si="47"/>
        <v>50</v>
      </c>
      <c r="CE761" s="284">
        <f t="shared" si="48"/>
        <v>1</v>
      </c>
      <c r="CF761" s="295">
        <f t="shared" si="49"/>
        <v>0</v>
      </c>
      <c r="CG761" s="274" t="s">
        <v>1817</v>
      </c>
      <c r="CH761" s="274" t="s">
        <v>268</v>
      </c>
      <c r="CI761" s="274" t="s">
        <v>268</v>
      </c>
      <c r="CJ761" s="298" t="s">
        <v>282</v>
      </c>
      <c r="CK761" s="297">
        <v>4</v>
      </c>
      <c r="CL761" s="274" t="s">
        <v>268</v>
      </c>
      <c r="CM761" s="274" t="s">
        <v>268</v>
      </c>
      <c r="CN761" s="274" t="s">
        <v>268</v>
      </c>
      <c r="CO761" s="274" t="s">
        <v>268</v>
      </c>
      <c r="CP761" s="274" t="s">
        <v>268</v>
      </c>
      <c r="CQ761" s="274" t="s">
        <v>268</v>
      </c>
      <c r="CR761" s="274" t="s">
        <v>877</v>
      </c>
      <c r="CS761" s="274">
        <v>26.5</v>
      </c>
      <c r="CT761" s="274" t="s">
        <v>268</v>
      </c>
      <c r="CU761" s="274">
        <v>26.5</v>
      </c>
      <c r="CV761" s="274">
        <v>365</v>
      </c>
      <c r="CW761" s="274" t="s">
        <v>878</v>
      </c>
      <c r="CX761" s="274" t="s">
        <v>835</v>
      </c>
      <c r="CY761" s="274" t="s">
        <v>836</v>
      </c>
      <c r="CZ761" s="274" t="s">
        <v>837</v>
      </c>
      <c r="DA761" s="274" t="s">
        <v>268</v>
      </c>
      <c r="DB761" s="274" t="s">
        <v>268</v>
      </c>
      <c r="DC761" s="274" t="s">
        <v>268</v>
      </c>
      <c r="DD761" s="274" t="s">
        <v>268</v>
      </c>
      <c r="DE761" s="274" t="s">
        <v>268</v>
      </c>
      <c r="DF761" s="274" t="s">
        <v>268</v>
      </c>
      <c r="DG761" s="299">
        <f>IFERROR(IF(CA761="D",IF(CK761="A dispo.",CD761*VLOOKUP('DATI INPUT'!$F$27,TARIFFE_UD,2,FALSE),CD761*VLOOKUP(CK761,TARIFFE_UD,2,FALSE)),CD761*VLOOKUP(CB761-100,TARIFFE_UND,2,FALSE)),0)</f>
        <v>42.530669564264976</v>
      </c>
      <c r="DH761" s="299">
        <f>IFERROR(IF(CA761="D",IF(CK761="A dispo.",CF761*VLOOKUP('DATI INPUT'!$F$27,TARIFFE_UD,3,FALSE),CF761*VLOOKUP(CK761,TARIFFE_UD,3,FALSE)),CF761*VLOOKUP(CB761-100,TARIFFE_UND,3,FALSE)),0)</f>
        <v>0</v>
      </c>
    </row>
    <row r="762" spans="1:112" hidden="1" x14ac:dyDescent="0.25">
      <c r="A762" s="274" t="s">
        <v>6300</v>
      </c>
      <c r="B762" s="274" t="s">
        <v>1203</v>
      </c>
      <c r="C762" s="274" t="s">
        <v>6301</v>
      </c>
      <c r="D762" s="274" t="s">
        <v>6302</v>
      </c>
      <c r="E762" s="274" t="s">
        <v>268</v>
      </c>
      <c r="F762" s="274" t="s">
        <v>156</v>
      </c>
      <c r="G762" s="274" t="s">
        <v>6303</v>
      </c>
      <c r="H762" s="274" t="s">
        <v>6207</v>
      </c>
      <c r="I762" s="274" t="s">
        <v>1570</v>
      </c>
      <c r="J762" s="274" t="s">
        <v>156</v>
      </c>
      <c r="K762" s="274" t="s">
        <v>6304</v>
      </c>
      <c r="L762" s="274" t="s">
        <v>984</v>
      </c>
      <c r="M762" s="274" t="s">
        <v>6305</v>
      </c>
      <c r="N762" s="274" t="s">
        <v>1134</v>
      </c>
      <c r="O762" s="274" t="s">
        <v>5216</v>
      </c>
      <c r="P762" s="274" t="s">
        <v>6306</v>
      </c>
      <c r="Q762" s="274" t="s">
        <v>464</v>
      </c>
      <c r="R762" s="274" t="s">
        <v>268</v>
      </c>
      <c r="S762" s="274" t="s">
        <v>268</v>
      </c>
      <c r="T762" s="274" t="s">
        <v>268</v>
      </c>
      <c r="U762" s="274" t="s">
        <v>268</v>
      </c>
      <c r="V762" s="274" t="s">
        <v>268</v>
      </c>
      <c r="W762" s="274" t="s">
        <v>2184</v>
      </c>
      <c r="X762" s="274" t="s">
        <v>613</v>
      </c>
      <c r="Y762" s="274" t="s">
        <v>275</v>
      </c>
      <c r="Z762" s="274" t="s">
        <v>268</v>
      </c>
      <c r="AA762" s="274" t="s">
        <v>268</v>
      </c>
      <c r="AB762" s="274" t="s">
        <v>268</v>
      </c>
      <c r="AC762" s="274" t="s">
        <v>268</v>
      </c>
      <c r="AD762" s="274" t="s">
        <v>268</v>
      </c>
      <c r="AE762" s="274" t="s">
        <v>287</v>
      </c>
      <c r="AF762" s="274" t="s">
        <v>1811</v>
      </c>
      <c r="AG762" s="274" t="s">
        <v>875</v>
      </c>
      <c r="AH762" s="274" t="s">
        <v>1812</v>
      </c>
      <c r="AI762" s="274" t="s">
        <v>1202</v>
      </c>
      <c r="AJ762" s="274" t="s">
        <v>268</v>
      </c>
      <c r="AK762" s="274" t="s">
        <v>377</v>
      </c>
      <c r="AL762" s="274" t="s">
        <v>268</v>
      </c>
      <c r="AM762" s="274" t="s">
        <v>288</v>
      </c>
      <c r="AN762" s="274" t="s">
        <v>268</v>
      </c>
      <c r="AO762" s="274" t="s">
        <v>268</v>
      </c>
      <c r="AP762" s="274" t="s">
        <v>268</v>
      </c>
      <c r="AQ762" s="274" t="s">
        <v>268</v>
      </c>
      <c r="AR762" s="274" t="s">
        <v>268</v>
      </c>
      <c r="AS762" s="274" t="s">
        <v>268</v>
      </c>
      <c r="AT762" s="274" t="s">
        <v>268</v>
      </c>
      <c r="AU762" s="274" t="s">
        <v>268</v>
      </c>
      <c r="AV762" s="274" t="s">
        <v>268</v>
      </c>
      <c r="AW762" s="274" t="s">
        <v>268</v>
      </c>
      <c r="AX762" s="274" t="s">
        <v>268</v>
      </c>
      <c r="AY762" s="274" t="s">
        <v>268</v>
      </c>
      <c r="AZ762" s="274" t="s">
        <v>268</v>
      </c>
      <c r="BA762" s="274" t="s">
        <v>268</v>
      </c>
      <c r="BB762" s="274" t="s">
        <v>268</v>
      </c>
      <c r="BC762" s="274" t="s">
        <v>268</v>
      </c>
      <c r="BD762" s="274" t="s">
        <v>268</v>
      </c>
      <c r="BE762" s="274" t="s">
        <v>268</v>
      </c>
      <c r="BF762" s="274" t="s">
        <v>268</v>
      </c>
      <c r="BG762" s="274" t="s">
        <v>268</v>
      </c>
      <c r="BH762" s="274" t="s">
        <v>268</v>
      </c>
      <c r="BI762" s="274" t="s">
        <v>268</v>
      </c>
      <c r="BJ762" s="274" t="s">
        <v>268</v>
      </c>
      <c r="BK762" s="274" t="s">
        <v>268</v>
      </c>
      <c r="BL762" s="274" t="s">
        <v>268</v>
      </c>
      <c r="BM762" s="274" t="s">
        <v>268</v>
      </c>
      <c r="BN762" s="274" t="s">
        <v>268</v>
      </c>
      <c r="BO762" s="274" t="s">
        <v>268</v>
      </c>
      <c r="BP762" s="274" t="s">
        <v>268</v>
      </c>
      <c r="BQ762" s="274" t="s">
        <v>268</v>
      </c>
      <c r="BR762" s="274" t="s">
        <v>268</v>
      </c>
      <c r="BS762" s="274" t="s">
        <v>268</v>
      </c>
      <c r="BT762" s="274" t="s">
        <v>268</v>
      </c>
      <c r="BU762" s="274" t="s">
        <v>268</v>
      </c>
      <c r="BV762" s="274" t="s">
        <v>268</v>
      </c>
      <c r="BW762" s="274" t="s">
        <v>268</v>
      </c>
      <c r="BX762" s="274" t="s">
        <v>268</v>
      </c>
      <c r="BY762" s="295">
        <v>26</v>
      </c>
      <c r="BZ762" s="295">
        <v>26</v>
      </c>
      <c r="CA762" s="298" t="s">
        <v>142</v>
      </c>
      <c r="CB762" s="297">
        <v>122</v>
      </c>
      <c r="CC762" s="284">
        <f t="shared" si="46"/>
        <v>0</v>
      </c>
      <c r="CD762" s="295">
        <f t="shared" si="47"/>
        <v>26</v>
      </c>
      <c r="CE762" s="284">
        <f t="shared" si="48"/>
        <v>0</v>
      </c>
      <c r="CF762" s="295">
        <f t="shared" si="49"/>
        <v>1</v>
      </c>
      <c r="CG762" s="274" t="s">
        <v>876</v>
      </c>
      <c r="CH762" s="274" t="s">
        <v>268</v>
      </c>
      <c r="CI762" s="274" t="s">
        <v>268</v>
      </c>
      <c r="CJ762" s="298" t="s">
        <v>268</v>
      </c>
      <c r="CK762" s="298" t="s">
        <v>736</v>
      </c>
      <c r="CL762" s="274" t="s">
        <v>268</v>
      </c>
      <c r="CM762" s="274" t="s">
        <v>268</v>
      </c>
      <c r="CN762" s="274" t="s">
        <v>268</v>
      </c>
      <c r="CO762" s="274" t="s">
        <v>268</v>
      </c>
      <c r="CP762" s="274" t="s">
        <v>268</v>
      </c>
      <c r="CQ762" s="274" t="s">
        <v>268</v>
      </c>
      <c r="CR762" s="274" t="s">
        <v>877</v>
      </c>
      <c r="CS762" s="274">
        <v>65.3</v>
      </c>
      <c r="CT762" s="274" t="s">
        <v>268</v>
      </c>
      <c r="CU762" s="274">
        <v>65.3</v>
      </c>
      <c r="CV762" s="274">
        <v>365</v>
      </c>
      <c r="CW762" s="274" t="s">
        <v>878</v>
      </c>
      <c r="CX762" s="274" t="s">
        <v>835</v>
      </c>
      <c r="CY762" s="274" t="s">
        <v>836</v>
      </c>
      <c r="CZ762" s="274" t="s">
        <v>837</v>
      </c>
      <c r="DA762" s="274" t="s">
        <v>268</v>
      </c>
      <c r="DB762" s="274" t="s">
        <v>268</v>
      </c>
      <c r="DC762" s="274" t="s">
        <v>268</v>
      </c>
      <c r="DD762" s="274" t="s">
        <v>268</v>
      </c>
      <c r="DE762" s="274" t="s">
        <v>268</v>
      </c>
      <c r="DF762" s="274" t="s">
        <v>268</v>
      </c>
      <c r="DG762" s="299">
        <f>IFERROR(IF(CA762="D",IF(CK762="A dispo.",CD762*VLOOKUP('DATI INPUT'!$F$27,TARIFFE_UD,2,FALSE),CD762*VLOOKUP(CK762,TARIFFE_UD,2,FALSE)),CD762*VLOOKUP(CB762-100,TARIFFE_UND,2,FALSE)),0)</f>
        <v>20.590710368354486</v>
      </c>
      <c r="DH762" s="299">
        <f>IFERROR(IF(CA762="D",IF(CK762="A dispo.",CF762*VLOOKUP('DATI INPUT'!$F$27,TARIFFE_UD,3,FALSE),CF762*VLOOKUP(CK762,TARIFFE_UD,3,FALSE)),CF762*VLOOKUP(CB762-100,TARIFFE_UND,3,FALSE)),0)</f>
        <v>60.367780403072892</v>
      </c>
    </row>
    <row r="763" spans="1:112" x14ac:dyDescent="0.25">
      <c r="A763" s="274" t="s">
        <v>6307</v>
      </c>
      <c r="B763" s="274" t="s">
        <v>6308</v>
      </c>
      <c r="C763" s="274" t="s">
        <v>6309</v>
      </c>
      <c r="D763" s="274" t="s">
        <v>6310</v>
      </c>
      <c r="E763" s="274" t="s">
        <v>268</v>
      </c>
      <c r="F763" s="274" t="s">
        <v>156</v>
      </c>
      <c r="G763" s="274" t="s">
        <v>6311</v>
      </c>
      <c r="H763" s="274" t="s">
        <v>1839</v>
      </c>
      <c r="I763" s="274" t="s">
        <v>6312</v>
      </c>
      <c r="J763" s="274" t="s">
        <v>274</v>
      </c>
      <c r="K763" s="274" t="s">
        <v>6313</v>
      </c>
      <c r="L763" s="274" t="s">
        <v>960</v>
      </c>
      <c r="M763" s="274" t="s">
        <v>6314</v>
      </c>
      <c r="N763" s="274" t="s">
        <v>984</v>
      </c>
      <c r="O763" s="274" t="s">
        <v>873</v>
      </c>
      <c r="P763" s="274" t="s">
        <v>1310</v>
      </c>
      <c r="Q763" s="274" t="s">
        <v>315</v>
      </c>
      <c r="R763" s="274" t="s">
        <v>268</v>
      </c>
      <c r="S763" s="274" t="s">
        <v>268</v>
      </c>
      <c r="T763" s="274" t="s">
        <v>268</v>
      </c>
      <c r="U763" s="274" t="s">
        <v>268</v>
      </c>
      <c r="V763" s="274" t="s">
        <v>268</v>
      </c>
      <c r="W763" s="274" t="s">
        <v>6314</v>
      </c>
      <c r="X763" s="274" t="s">
        <v>1310</v>
      </c>
      <c r="Y763" s="274" t="s">
        <v>315</v>
      </c>
      <c r="Z763" s="274" t="s">
        <v>268</v>
      </c>
      <c r="AA763" s="274" t="s">
        <v>268</v>
      </c>
      <c r="AB763" s="274" t="s">
        <v>268</v>
      </c>
      <c r="AC763" s="274" t="s">
        <v>268</v>
      </c>
      <c r="AD763" s="274" t="s">
        <v>268</v>
      </c>
      <c r="AE763" s="274" t="s">
        <v>287</v>
      </c>
      <c r="AF763" s="274" t="s">
        <v>1811</v>
      </c>
      <c r="AG763" s="274" t="s">
        <v>875</v>
      </c>
      <c r="AH763" s="274" t="s">
        <v>1812</v>
      </c>
      <c r="AI763" s="274" t="s">
        <v>686</v>
      </c>
      <c r="AJ763" s="274" t="s">
        <v>268</v>
      </c>
      <c r="AK763" s="274" t="s">
        <v>366</v>
      </c>
      <c r="AL763" s="274" t="s">
        <v>268</v>
      </c>
      <c r="AM763" s="274" t="s">
        <v>288</v>
      </c>
      <c r="AN763" s="274" t="s">
        <v>268</v>
      </c>
      <c r="AO763" s="274" t="s">
        <v>268</v>
      </c>
      <c r="AP763" s="274" t="s">
        <v>268</v>
      </c>
      <c r="AQ763" s="274" t="s">
        <v>268</v>
      </c>
      <c r="AR763" s="274" t="s">
        <v>268</v>
      </c>
      <c r="AS763" s="274" t="s">
        <v>268</v>
      </c>
      <c r="AT763" s="274" t="s">
        <v>268</v>
      </c>
      <c r="AU763" s="274" t="s">
        <v>268</v>
      </c>
      <c r="AV763" s="274" t="s">
        <v>268</v>
      </c>
      <c r="AW763" s="274" t="s">
        <v>268</v>
      </c>
      <c r="AX763" s="274" t="s">
        <v>268</v>
      </c>
      <c r="AY763" s="274" t="s">
        <v>268</v>
      </c>
      <c r="AZ763" s="274" t="s">
        <v>268</v>
      </c>
      <c r="BA763" s="274" t="s">
        <v>268</v>
      </c>
      <c r="BB763" s="274" t="s">
        <v>268</v>
      </c>
      <c r="BC763" s="274" t="s">
        <v>268</v>
      </c>
      <c r="BD763" s="274" t="s">
        <v>268</v>
      </c>
      <c r="BE763" s="274" t="s">
        <v>268</v>
      </c>
      <c r="BF763" s="274" t="s">
        <v>268</v>
      </c>
      <c r="BG763" s="274" t="s">
        <v>268</v>
      </c>
      <c r="BH763" s="274" t="s">
        <v>268</v>
      </c>
      <c r="BI763" s="274" t="s">
        <v>268</v>
      </c>
      <c r="BJ763" s="274" t="s">
        <v>268</v>
      </c>
      <c r="BK763" s="274" t="s">
        <v>268</v>
      </c>
      <c r="BL763" s="274" t="s">
        <v>268</v>
      </c>
      <c r="BM763" s="274" t="s">
        <v>268</v>
      </c>
      <c r="BN763" s="274" t="s">
        <v>268</v>
      </c>
      <c r="BO763" s="274" t="s">
        <v>268</v>
      </c>
      <c r="BP763" s="274" t="s">
        <v>268</v>
      </c>
      <c r="BQ763" s="274" t="s">
        <v>268</v>
      </c>
      <c r="BR763" s="274" t="s">
        <v>268</v>
      </c>
      <c r="BS763" s="274" t="s">
        <v>268</v>
      </c>
      <c r="BT763" s="274" t="s">
        <v>268</v>
      </c>
      <c r="BU763" s="274" t="s">
        <v>268</v>
      </c>
      <c r="BV763" s="274" t="s">
        <v>268</v>
      </c>
      <c r="BW763" s="274" t="s">
        <v>268</v>
      </c>
      <c r="BX763" s="274" t="s">
        <v>268</v>
      </c>
      <c r="BY763" s="295">
        <v>54</v>
      </c>
      <c r="BZ763" s="295">
        <v>54</v>
      </c>
      <c r="CA763" s="298" t="s">
        <v>142</v>
      </c>
      <c r="CB763" s="297">
        <v>122</v>
      </c>
      <c r="CC763" s="284">
        <f t="shared" si="46"/>
        <v>0</v>
      </c>
      <c r="CD763" s="295">
        <f t="shared" si="47"/>
        <v>54</v>
      </c>
      <c r="CE763" s="284">
        <f t="shared" si="48"/>
        <v>0</v>
      </c>
      <c r="CF763" s="295">
        <f t="shared" si="49"/>
        <v>1</v>
      </c>
      <c r="CG763" s="274" t="s">
        <v>876</v>
      </c>
      <c r="CH763" s="274" t="s">
        <v>268</v>
      </c>
      <c r="CI763" s="274" t="s">
        <v>268</v>
      </c>
      <c r="CJ763" s="298" t="s">
        <v>271</v>
      </c>
      <c r="CK763" s="297">
        <v>1</v>
      </c>
      <c r="CL763" s="274" t="s">
        <v>268</v>
      </c>
      <c r="CM763" s="274" t="s">
        <v>268</v>
      </c>
      <c r="CN763" s="274" t="s">
        <v>268</v>
      </c>
      <c r="CO763" s="274" t="s">
        <v>268</v>
      </c>
      <c r="CP763" s="274" t="s">
        <v>268</v>
      </c>
      <c r="CQ763" s="274" t="s">
        <v>268</v>
      </c>
      <c r="CR763" s="274" t="s">
        <v>877</v>
      </c>
      <c r="CS763" s="274">
        <v>37.799999999999997</v>
      </c>
      <c r="CT763" s="274" t="s">
        <v>268</v>
      </c>
      <c r="CU763" s="274">
        <v>37.799999999999997</v>
      </c>
      <c r="CV763" s="274">
        <v>365</v>
      </c>
      <c r="CW763" s="274" t="s">
        <v>878</v>
      </c>
      <c r="CX763" s="274" t="s">
        <v>835</v>
      </c>
      <c r="CY763" s="274" t="s">
        <v>836</v>
      </c>
      <c r="CZ763" s="274" t="s">
        <v>837</v>
      </c>
      <c r="DA763" s="274" t="s">
        <v>268</v>
      </c>
      <c r="DB763" s="274" t="s">
        <v>268</v>
      </c>
      <c r="DC763" s="274" t="s">
        <v>268</v>
      </c>
      <c r="DD763" s="274" t="s">
        <v>268</v>
      </c>
      <c r="DE763" s="274" t="s">
        <v>268</v>
      </c>
      <c r="DF763" s="274" t="s">
        <v>268</v>
      </c>
      <c r="DG763" s="299">
        <f>IFERROR(IF(CA763="D",IF(CK763="A dispo.",CD763*VLOOKUP('DATI INPUT'!$F$27,TARIFFE_UD,2,FALSE),CD763*VLOOKUP(CK763,TARIFFE_UD,2,FALSE)),CD763*VLOOKUP(CB763-100,TARIFFE_UND,2,FALSE)),0)</f>
        <v>33.261916748880331</v>
      </c>
      <c r="DH763" s="299">
        <f>IFERROR(IF(CA763="D",IF(CK763="A dispo.",CF763*VLOOKUP('DATI INPUT'!$F$27,TARIFFE_UD,3,FALSE),CF763*VLOOKUP(CK763,TARIFFE_UD,3,FALSE)),CF763*VLOOKUP(CB763-100,TARIFFE_UND,3,FALSE)),0)</f>
        <v>15.164853048114928</v>
      </c>
    </row>
    <row r="764" spans="1:112" x14ac:dyDescent="0.25">
      <c r="A764" s="274" t="s">
        <v>6315</v>
      </c>
      <c r="B764" s="274" t="s">
        <v>6308</v>
      </c>
      <c r="C764" s="274" t="s">
        <v>6316</v>
      </c>
      <c r="D764" s="274" t="s">
        <v>6310</v>
      </c>
      <c r="E764" s="274" t="s">
        <v>268</v>
      </c>
      <c r="F764" s="274" t="s">
        <v>156</v>
      </c>
      <c r="G764" s="274" t="s">
        <v>6311</v>
      </c>
      <c r="H764" s="274" t="s">
        <v>1839</v>
      </c>
      <c r="I764" s="274" t="s">
        <v>6312</v>
      </c>
      <c r="J764" s="274" t="s">
        <v>274</v>
      </c>
      <c r="K764" s="274" t="s">
        <v>6313</v>
      </c>
      <c r="L764" s="274" t="s">
        <v>960</v>
      </c>
      <c r="M764" s="274" t="s">
        <v>6314</v>
      </c>
      <c r="N764" s="274" t="s">
        <v>984</v>
      </c>
      <c r="O764" s="274" t="s">
        <v>873</v>
      </c>
      <c r="P764" s="274" t="s">
        <v>1310</v>
      </c>
      <c r="Q764" s="274" t="s">
        <v>315</v>
      </c>
      <c r="R764" s="274" t="s">
        <v>268</v>
      </c>
      <c r="S764" s="274" t="s">
        <v>268</v>
      </c>
      <c r="T764" s="274" t="s">
        <v>268</v>
      </c>
      <c r="U764" s="274" t="s">
        <v>268</v>
      </c>
      <c r="V764" s="274" t="s">
        <v>268</v>
      </c>
      <c r="W764" s="274" t="s">
        <v>6314</v>
      </c>
      <c r="X764" s="274" t="s">
        <v>1310</v>
      </c>
      <c r="Y764" s="274" t="s">
        <v>315</v>
      </c>
      <c r="Z764" s="274" t="s">
        <v>268</v>
      </c>
      <c r="AA764" s="274" t="s">
        <v>268</v>
      </c>
      <c r="AB764" s="274" t="s">
        <v>268</v>
      </c>
      <c r="AC764" s="274" t="s">
        <v>268</v>
      </c>
      <c r="AD764" s="274" t="s">
        <v>268</v>
      </c>
      <c r="AE764" s="274" t="s">
        <v>287</v>
      </c>
      <c r="AF764" s="274" t="s">
        <v>1811</v>
      </c>
      <c r="AG764" s="274" t="s">
        <v>875</v>
      </c>
      <c r="AH764" s="274" t="s">
        <v>1812</v>
      </c>
      <c r="AI764" s="274" t="s">
        <v>686</v>
      </c>
      <c r="AJ764" s="274" t="s">
        <v>268</v>
      </c>
      <c r="AK764" s="274" t="s">
        <v>366</v>
      </c>
      <c r="AL764" s="274" t="s">
        <v>268</v>
      </c>
      <c r="AM764" s="274" t="s">
        <v>288</v>
      </c>
      <c r="AN764" s="274" t="s">
        <v>268</v>
      </c>
      <c r="AO764" s="274" t="s">
        <v>268</v>
      </c>
      <c r="AP764" s="274" t="s">
        <v>268</v>
      </c>
      <c r="AQ764" s="274" t="s">
        <v>268</v>
      </c>
      <c r="AR764" s="274" t="s">
        <v>268</v>
      </c>
      <c r="AS764" s="274" t="s">
        <v>268</v>
      </c>
      <c r="AT764" s="274" t="s">
        <v>268</v>
      </c>
      <c r="AU764" s="274" t="s">
        <v>268</v>
      </c>
      <c r="AV764" s="274" t="s">
        <v>268</v>
      </c>
      <c r="AW764" s="274" t="s">
        <v>268</v>
      </c>
      <c r="AX764" s="274" t="s">
        <v>268</v>
      </c>
      <c r="AY764" s="274" t="s">
        <v>268</v>
      </c>
      <c r="AZ764" s="274" t="s">
        <v>268</v>
      </c>
      <c r="BA764" s="274" t="s">
        <v>268</v>
      </c>
      <c r="BB764" s="274" t="s">
        <v>268</v>
      </c>
      <c r="BC764" s="274" t="s">
        <v>268</v>
      </c>
      <c r="BD764" s="274" t="s">
        <v>268</v>
      </c>
      <c r="BE764" s="274" t="s">
        <v>268</v>
      </c>
      <c r="BF764" s="274" t="s">
        <v>268</v>
      </c>
      <c r="BG764" s="274" t="s">
        <v>268</v>
      </c>
      <c r="BH764" s="274" t="s">
        <v>268</v>
      </c>
      <c r="BI764" s="274" t="s">
        <v>268</v>
      </c>
      <c r="BJ764" s="274" t="s">
        <v>268</v>
      </c>
      <c r="BK764" s="274" t="s">
        <v>268</v>
      </c>
      <c r="BL764" s="274" t="s">
        <v>268</v>
      </c>
      <c r="BM764" s="274" t="s">
        <v>268</v>
      </c>
      <c r="BN764" s="274" t="s">
        <v>268</v>
      </c>
      <c r="BO764" s="274" t="s">
        <v>268</v>
      </c>
      <c r="BP764" s="274" t="s">
        <v>268</v>
      </c>
      <c r="BQ764" s="274" t="s">
        <v>268</v>
      </c>
      <c r="BR764" s="274" t="s">
        <v>268</v>
      </c>
      <c r="BS764" s="274" t="s">
        <v>268</v>
      </c>
      <c r="BT764" s="274" t="s">
        <v>268</v>
      </c>
      <c r="BU764" s="274" t="s">
        <v>268</v>
      </c>
      <c r="BV764" s="274" t="s">
        <v>268</v>
      </c>
      <c r="BW764" s="274" t="s">
        <v>268</v>
      </c>
      <c r="BX764" s="274" t="s">
        <v>268</v>
      </c>
      <c r="BY764" s="295">
        <v>54</v>
      </c>
      <c r="BZ764" s="295">
        <v>54</v>
      </c>
      <c r="CA764" s="298" t="s">
        <v>142</v>
      </c>
      <c r="CB764" s="297">
        <v>122</v>
      </c>
      <c r="CC764" s="284">
        <f t="shared" si="46"/>
        <v>0</v>
      </c>
      <c r="CD764" s="295">
        <f t="shared" si="47"/>
        <v>54</v>
      </c>
      <c r="CE764" s="284">
        <f t="shared" si="48"/>
        <v>0</v>
      </c>
      <c r="CF764" s="295">
        <f t="shared" si="49"/>
        <v>1</v>
      </c>
      <c r="CG764" s="274" t="s">
        <v>876</v>
      </c>
      <c r="CH764" s="274" t="s">
        <v>268</v>
      </c>
      <c r="CI764" s="274" t="s">
        <v>268</v>
      </c>
      <c r="CJ764" s="298" t="s">
        <v>271</v>
      </c>
      <c r="CK764" s="297">
        <v>1</v>
      </c>
      <c r="CL764" s="274" t="s">
        <v>268</v>
      </c>
      <c r="CM764" s="274" t="s">
        <v>268</v>
      </c>
      <c r="CN764" s="274" t="s">
        <v>268</v>
      </c>
      <c r="CO764" s="274" t="s">
        <v>268</v>
      </c>
      <c r="CP764" s="274" t="s">
        <v>268</v>
      </c>
      <c r="CQ764" s="274" t="s">
        <v>268</v>
      </c>
      <c r="CR764" s="274" t="s">
        <v>877</v>
      </c>
      <c r="CS764" s="274">
        <v>37.799999999999997</v>
      </c>
      <c r="CT764" s="274" t="s">
        <v>268</v>
      </c>
      <c r="CU764" s="274">
        <v>37.799999999999997</v>
      </c>
      <c r="CV764" s="274">
        <v>365</v>
      </c>
      <c r="CW764" s="274" t="s">
        <v>878</v>
      </c>
      <c r="CX764" s="274" t="s">
        <v>835</v>
      </c>
      <c r="CY764" s="274" t="s">
        <v>836</v>
      </c>
      <c r="CZ764" s="274" t="s">
        <v>837</v>
      </c>
      <c r="DA764" s="274" t="s">
        <v>268</v>
      </c>
      <c r="DB764" s="274" t="s">
        <v>268</v>
      </c>
      <c r="DC764" s="274" t="s">
        <v>268</v>
      </c>
      <c r="DD764" s="274" t="s">
        <v>268</v>
      </c>
      <c r="DE764" s="274" t="s">
        <v>268</v>
      </c>
      <c r="DF764" s="274" t="s">
        <v>268</v>
      </c>
      <c r="DG764" s="299">
        <f>IFERROR(IF(CA764="D",IF(CK764="A dispo.",CD764*VLOOKUP('DATI INPUT'!$F$27,TARIFFE_UD,2,FALSE),CD764*VLOOKUP(CK764,TARIFFE_UD,2,FALSE)),CD764*VLOOKUP(CB764-100,TARIFFE_UND,2,FALSE)),0)</f>
        <v>33.261916748880331</v>
      </c>
      <c r="DH764" s="299">
        <f>IFERROR(IF(CA764="D",IF(CK764="A dispo.",CF764*VLOOKUP('DATI INPUT'!$F$27,TARIFFE_UD,3,FALSE),CF764*VLOOKUP(CK764,TARIFFE_UD,3,FALSE)),CF764*VLOOKUP(CB764-100,TARIFFE_UND,3,FALSE)),0)</f>
        <v>15.164853048114928</v>
      </c>
    </row>
    <row r="765" spans="1:112" x14ac:dyDescent="0.25">
      <c r="A765" s="274" t="s">
        <v>6317</v>
      </c>
      <c r="B765" s="274" t="s">
        <v>6308</v>
      </c>
      <c r="C765" s="274" t="s">
        <v>6318</v>
      </c>
      <c r="D765" s="274" t="s">
        <v>6310</v>
      </c>
      <c r="E765" s="274" t="s">
        <v>268</v>
      </c>
      <c r="F765" s="274" t="s">
        <v>156</v>
      </c>
      <c r="G765" s="274" t="s">
        <v>6311</v>
      </c>
      <c r="H765" s="274" t="s">
        <v>1839</v>
      </c>
      <c r="I765" s="274" t="s">
        <v>6312</v>
      </c>
      <c r="J765" s="274" t="s">
        <v>274</v>
      </c>
      <c r="K765" s="274" t="s">
        <v>6313</v>
      </c>
      <c r="L765" s="274" t="s">
        <v>960</v>
      </c>
      <c r="M765" s="274" t="s">
        <v>6314</v>
      </c>
      <c r="N765" s="274" t="s">
        <v>984</v>
      </c>
      <c r="O765" s="274" t="s">
        <v>873</v>
      </c>
      <c r="P765" s="274" t="s">
        <v>1310</v>
      </c>
      <c r="Q765" s="274" t="s">
        <v>315</v>
      </c>
      <c r="R765" s="274" t="s">
        <v>268</v>
      </c>
      <c r="S765" s="274" t="s">
        <v>268</v>
      </c>
      <c r="T765" s="274" t="s">
        <v>268</v>
      </c>
      <c r="U765" s="274" t="s">
        <v>268</v>
      </c>
      <c r="V765" s="274" t="s">
        <v>268</v>
      </c>
      <c r="W765" s="274" t="s">
        <v>6314</v>
      </c>
      <c r="X765" s="274" t="s">
        <v>1310</v>
      </c>
      <c r="Y765" s="274" t="s">
        <v>315</v>
      </c>
      <c r="Z765" s="274" t="s">
        <v>268</v>
      </c>
      <c r="AA765" s="274" t="s">
        <v>268</v>
      </c>
      <c r="AB765" s="274" t="s">
        <v>268</v>
      </c>
      <c r="AC765" s="274" t="s">
        <v>268</v>
      </c>
      <c r="AD765" s="274" t="s">
        <v>268</v>
      </c>
      <c r="AE765" s="274" t="s">
        <v>287</v>
      </c>
      <c r="AF765" s="274" t="s">
        <v>1811</v>
      </c>
      <c r="AG765" s="274" t="s">
        <v>875</v>
      </c>
      <c r="AH765" s="274" t="s">
        <v>1812</v>
      </c>
      <c r="AI765" s="274" t="s">
        <v>686</v>
      </c>
      <c r="AJ765" s="274" t="s">
        <v>268</v>
      </c>
      <c r="AK765" s="274" t="s">
        <v>366</v>
      </c>
      <c r="AL765" s="274" t="s">
        <v>268</v>
      </c>
      <c r="AM765" s="274" t="s">
        <v>288</v>
      </c>
      <c r="AN765" s="274" t="s">
        <v>268</v>
      </c>
      <c r="AO765" s="274" t="s">
        <v>268</v>
      </c>
      <c r="AP765" s="274" t="s">
        <v>268</v>
      </c>
      <c r="AQ765" s="274" t="s">
        <v>268</v>
      </c>
      <c r="AR765" s="274" t="s">
        <v>268</v>
      </c>
      <c r="AS765" s="274" t="s">
        <v>268</v>
      </c>
      <c r="AT765" s="274" t="s">
        <v>268</v>
      </c>
      <c r="AU765" s="274" t="s">
        <v>268</v>
      </c>
      <c r="AV765" s="274" t="s">
        <v>268</v>
      </c>
      <c r="AW765" s="274" t="s">
        <v>268</v>
      </c>
      <c r="AX765" s="274" t="s">
        <v>268</v>
      </c>
      <c r="AY765" s="274" t="s">
        <v>268</v>
      </c>
      <c r="AZ765" s="274" t="s">
        <v>268</v>
      </c>
      <c r="BA765" s="274" t="s">
        <v>268</v>
      </c>
      <c r="BB765" s="274" t="s">
        <v>268</v>
      </c>
      <c r="BC765" s="274" t="s">
        <v>268</v>
      </c>
      <c r="BD765" s="274" t="s">
        <v>268</v>
      </c>
      <c r="BE765" s="274" t="s">
        <v>268</v>
      </c>
      <c r="BF765" s="274" t="s">
        <v>268</v>
      </c>
      <c r="BG765" s="274" t="s">
        <v>268</v>
      </c>
      <c r="BH765" s="274" t="s">
        <v>268</v>
      </c>
      <c r="BI765" s="274" t="s">
        <v>268</v>
      </c>
      <c r="BJ765" s="274" t="s">
        <v>268</v>
      </c>
      <c r="BK765" s="274" t="s">
        <v>268</v>
      </c>
      <c r="BL765" s="274" t="s">
        <v>268</v>
      </c>
      <c r="BM765" s="274" t="s">
        <v>268</v>
      </c>
      <c r="BN765" s="274" t="s">
        <v>268</v>
      </c>
      <c r="BO765" s="274" t="s">
        <v>268</v>
      </c>
      <c r="BP765" s="274" t="s">
        <v>268</v>
      </c>
      <c r="BQ765" s="274" t="s">
        <v>268</v>
      </c>
      <c r="BR765" s="274" t="s">
        <v>268</v>
      </c>
      <c r="BS765" s="274" t="s">
        <v>268</v>
      </c>
      <c r="BT765" s="274" t="s">
        <v>268</v>
      </c>
      <c r="BU765" s="274" t="s">
        <v>268</v>
      </c>
      <c r="BV765" s="274" t="s">
        <v>268</v>
      </c>
      <c r="BW765" s="274" t="s">
        <v>268</v>
      </c>
      <c r="BX765" s="274" t="s">
        <v>268</v>
      </c>
      <c r="BY765" s="295">
        <v>54</v>
      </c>
      <c r="BZ765" s="295">
        <v>54</v>
      </c>
      <c r="CA765" s="298" t="s">
        <v>142</v>
      </c>
      <c r="CB765" s="297">
        <v>122</v>
      </c>
      <c r="CC765" s="284">
        <f t="shared" si="46"/>
        <v>0</v>
      </c>
      <c r="CD765" s="295">
        <f t="shared" si="47"/>
        <v>54</v>
      </c>
      <c r="CE765" s="284">
        <f t="shared" si="48"/>
        <v>0</v>
      </c>
      <c r="CF765" s="295">
        <f t="shared" si="49"/>
        <v>1</v>
      </c>
      <c r="CG765" s="274" t="s">
        <v>876</v>
      </c>
      <c r="CH765" s="274" t="s">
        <v>268</v>
      </c>
      <c r="CI765" s="274" t="s">
        <v>268</v>
      </c>
      <c r="CJ765" s="298" t="s">
        <v>271</v>
      </c>
      <c r="CK765" s="297">
        <v>1</v>
      </c>
      <c r="CL765" s="274" t="s">
        <v>268</v>
      </c>
      <c r="CM765" s="274" t="s">
        <v>268</v>
      </c>
      <c r="CN765" s="274" t="s">
        <v>268</v>
      </c>
      <c r="CO765" s="274" t="s">
        <v>268</v>
      </c>
      <c r="CP765" s="274" t="s">
        <v>268</v>
      </c>
      <c r="CQ765" s="274" t="s">
        <v>268</v>
      </c>
      <c r="CR765" s="274" t="s">
        <v>877</v>
      </c>
      <c r="CS765" s="274">
        <v>37.799999999999997</v>
      </c>
      <c r="CT765" s="274" t="s">
        <v>268</v>
      </c>
      <c r="CU765" s="274">
        <v>37.799999999999997</v>
      </c>
      <c r="CV765" s="274">
        <v>365</v>
      </c>
      <c r="CW765" s="274" t="s">
        <v>878</v>
      </c>
      <c r="CX765" s="274" t="s">
        <v>835</v>
      </c>
      <c r="CY765" s="274" t="s">
        <v>836</v>
      </c>
      <c r="CZ765" s="274" t="s">
        <v>837</v>
      </c>
      <c r="DA765" s="274" t="s">
        <v>268</v>
      </c>
      <c r="DB765" s="274" t="s">
        <v>268</v>
      </c>
      <c r="DC765" s="274" t="s">
        <v>268</v>
      </c>
      <c r="DD765" s="274" t="s">
        <v>268</v>
      </c>
      <c r="DE765" s="274" t="s">
        <v>268</v>
      </c>
      <c r="DF765" s="274" t="s">
        <v>268</v>
      </c>
      <c r="DG765" s="299">
        <f>IFERROR(IF(CA765="D",IF(CK765="A dispo.",CD765*VLOOKUP('DATI INPUT'!$F$27,TARIFFE_UD,2,FALSE),CD765*VLOOKUP(CK765,TARIFFE_UD,2,FALSE)),CD765*VLOOKUP(CB765-100,TARIFFE_UND,2,FALSE)),0)</f>
        <v>33.261916748880331</v>
      </c>
      <c r="DH765" s="299">
        <f>IFERROR(IF(CA765="D",IF(CK765="A dispo.",CF765*VLOOKUP('DATI INPUT'!$F$27,TARIFFE_UD,3,FALSE),CF765*VLOOKUP(CK765,TARIFFE_UD,3,FALSE)),CF765*VLOOKUP(CB765-100,TARIFFE_UND,3,FALSE)),0)</f>
        <v>15.164853048114928</v>
      </c>
    </row>
    <row r="766" spans="1:112" x14ac:dyDescent="0.25">
      <c r="A766" s="274" t="s">
        <v>6319</v>
      </c>
      <c r="B766" s="274" t="s">
        <v>6308</v>
      </c>
      <c r="C766" s="274" t="s">
        <v>1494</v>
      </c>
      <c r="D766" s="274" t="s">
        <v>6310</v>
      </c>
      <c r="E766" s="274" t="s">
        <v>268</v>
      </c>
      <c r="F766" s="274" t="s">
        <v>156</v>
      </c>
      <c r="G766" s="274" t="s">
        <v>6311</v>
      </c>
      <c r="H766" s="274" t="s">
        <v>1839</v>
      </c>
      <c r="I766" s="274" t="s">
        <v>6312</v>
      </c>
      <c r="J766" s="274" t="s">
        <v>274</v>
      </c>
      <c r="K766" s="274" t="s">
        <v>6313</v>
      </c>
      <c r="L766" s="274" t="s">
        <v>960</v>
      </c>
      <c r="M766" s="274" t="s">
        <v>6314</v>
      </c>
      <c r="N766" s="274" t="s">
        <v>984</v>
      </c>
      <c r="O766" s="274" t="s">
        <v>873</v>
      </c>
      <c r="P766" s="274" t="s">
        <v>1310</v>
      </c>
      <c r="Q766" s="274" t="s">
        <v>315</v>
      </c>
      <c r="R766" s="274" t="s">
        <v>268</v>
      </c>
      <c r="S766" s="274" t="s">
        <v>268</v>
      </c>
      <c r="T766" s="274" t="s">
        <v>268</v>
      </c>
      <c r="U766" s="274" t="s">
        <v>268</v>
      </c>
      <c r="V766" s="274" t="s">
        <v>268</v>
      </c>
      <c r="W766" s="274" t="s">
        <v>6314</v>
      </c>
      <c r="X766" s="274" t="s">
        <v>1310</v>
      </c>
      <c r="Y766" s="274" t="s">
        <v>315</v>
      </c>
      <c r="Z766" s="274" t="s">
        <v>268</v>
      </c>
      <c r="AA766" s="274" t="s">
        <v>268</v>
      </c>
      <c r="AB766" s="274" t="s">
        <v>268</v>
      </c>
      <c r="AC766" s="274" t="s">
        <v>268</v>
      </c>
      <c r="AD766" s="274" t="s">
        <v>268</v>
      </c>
      <c r="AE766" s="274" t="s">
        <v>287</v>
      </c>
      <c r="AF766" s="274" t="s">
        <v>1811</v>
      </c>
      <c r="AG766" s="274" t="s">
        <v>875</v>
      </c>
      <c r="AH766" s="274" t="s">
        <v>1812</v>
      </c>
      <c r="AI766" s="274" t="s">
        <v>686</v>
      </c>
      <c r="AJ766" s="274" t="s">
        <v>268</v>
      </c>
      <c r="AK766" s="274" t="s">
        <v>366</v>
      </c>
      <c r="AL766" s="274" t="s">
        <v>268</v>
      </c>
      <c r="AM766" s="274" t="s">
        <v>288</v>
      </c>
      <c r="AN766" s="274" t="s">
        <v>268</v>
      </c>
      <c r="AO766" s="274" t="s">
        <v>268</v>
      </c>
      <c r="AP766" s="274" t="s">
        <v>268</v>
      </c>
      <c r="AQ766" s="274" t="s">
        <v>268</v>
      </c>
      <c r="AR766" s="274" t="s">
        <v>268</v>
      </c>
      <c r="AS766" s="274" t="s">
        <v>268</v>
      </c>
      <c r="AT766" s="274" t="s">
        <v>268</v>
      </c>
      <c r="AU766" s="274" t="s">
        <v>268</v>
      </c>
      <c r="AV766" s="274" t="s">
        <v>268</v>
      </c>
      <c r="AW766" s="274" t="s">
        <v>268</v>
      </c>
      <c r="AX766" s="274" t="s">
        <v>268</v>
      </c>
      <c r="AY766" s="274" t="s">
        <v>268</v>
      </c>
      <c r="AZ766" s="274" t="s">
        <v>268</v>
      </c>
      <c r="BA766" s="274" t="s">
        <v>268</v>
      </c>
      <c r="BB766" s="274" t="s">
        <v>268</v>
      </c>
      <c r="BC766" s="274" t="s">
        <v>268</v>
      </c>
      <c r="BD766" s="274" t="s">
        <v>268</v>
      </c>
      <c r="BE766" s="274" t="s">
        <v>268</v>
      </c>
      <c r="BF766" s="274" t="s">
        <v>268</v>
      </c>
      <c r="BG766" s="274" t="s">
        <v>268</v>
      </c>
      <c r="BH766" s="274" t="s">
        <v>268</v>
      </c>
      <c r="BI766" s="274" t="s">
        <v>268</v>
      </c>
      <c r="BJ766" s="274" t="s">
        <v>268</v>
      </c>
      <c r="BK766" s="274" t="s">
        <v>268</v>
      </c>
      <c r="BL766" s="274" t="s">
        <v>268</v>
      </c>
      <c r="BM766" s="274" t="s">
        <v>268</v>
      </c>
      <c r="BN766" s="274" t="s">
        <v>268</v>
      </c>
      <c r="BO766" s="274" t="s">
        <v>268</v>
      </c>
      <c r="BP766" s="274" t="s">
        <v>268</v>
      </c>
      <c r="BQ766" s="274" t="s">
        <v>268</v>
      </c>
      <c r="BR766" s="274" t="s">
        <v>268</v>
      </c>
      <c r="BS766" s="274" t="s">
        <v>268</v>
      </c>
      <c r="BT766" s="274" t="s">
        <v>268</v>
      </c>
      <c r="BU766" s="274" t="s">
        <v>268</v>
      </c>
      <c r="BV766" s="274" t="s">
        <v>268</v>
      </c>
      <c r="BW766" s="274" t="s">
        <v>268</v>
      </c>
      <c r="BX766" s="274" t="s">
        <v>268</v>
      </c>
      <c r="BY766" s="295">
        <v>42</v>
      </c>
      <c r="BZ766" s="295">
        <v>42</v>
      </c>
      <c r="CA766" s="298" t="s">
        <v>142</v>
      </c>
      <c r="CB766" s="297">
        <v>123</v>
      </c>
      <c r="CC766" s="284">
        <f t="shared" si="46"/>
        <v>0</v>
      </c>
      <c r="CD766" s="295">
        <f t="shared" si="47"/>
        <v>42</v>
      </c>
      <c r="CE766" s="284">
        <f t="shared" si="48"/>
        <v>1</v>
      </c>
      <c r="CF766" s="295">
        <f t="shared" si="49"/>
        <v>0</v>
      </c>
      <c r="CG766" s="274" t="s">
        <v>1817</v>
      </c>
      <c r="CH766" s="274" t="s">
        <v>268</v>
      </c>
      <c r="CI766" s="274" t="s">
        <v>268</v>
      </c>
      <c r="CJ766" s="298" t="s">
        <v>271</v>
      </c>
      <c r="CK766" s="297">
        <v>1</v>
      </c>
      <c r="CL766" s="274" t="s">
        <v>268</v>
      </c>
      <c r="CM766" s="274" t="s">
        <v>268</v>
      </c>
      <c r="CN766" s="274" t="s">
        <v>268</v>
      </c>
      <c r="CO766" s="274" t="s">
        <v>268</v>
      </c>
      <c r="CP766" s="274" t="s">
        <v>268</v>
      </c>
      <c r="CQ766" s="274" t="s">
        <v>268</v>
      </c>
      <c r="CR766" s="274" t="s">
        <v>877</v>
      </c>
      <c r="CS766" s="274">
        <v>15.96</v>
      </c>
      <c r="CT766" s="274" t="s">
        <v>268</v>
      </c>
      <c r="CU766" s="274">
        <v>15.96</v>
      </c>
      <c r="CV766" s="274">
        <v>365</v>
      </c>
      <c r="CW766" s="274" t="s">
        <v>878</v>
      </c>
      <c r="CX766" s="274" t="s">
        <v>835</v>
      </c>
      <c r="CY766" s="274" t="s">
        <v>836</v>
      </c>
      <c r="CZ766" s="274" t="s">
        <v>837</v>
      </c>
      <c r="DA766" s="274" t="s">
        <v>268</v>
      </c>
      <c r="DB766" s="274" t="s">
        <v>268</v>
      </c>
      <c r="DC766" s="274" t="s">
        <v>268</v>
      </c>
      <c r="DD766" s="274" t="s">
        <v>268</v>
      </c>
      <c r="DE766" s="274" t="s">
        <v>268</v>
      </c>
      <c r="DF766" s="274" t="s">
        <v>268</v>
      </c>
      <c r="DG766" s="299">
        <f>IFERROR(IF(CA766="D",IF(CK766="A dispo.",CD766*VLOOKUP('DATI INPUT'!$F$27,TARIFFE_UD,2,FALSE),CD766*VLOOKUP(CK766,TARIFFE_UD,2,FALSE)),CD766*VLOOKUP(CB766-100,TARIFFE_UND,2,FALSE)),0)</f>
        <v>25.870379693573589</v>
      </c>
      <c r="DH766" s="299">
        <f>IFERROR(IF(CA766="D",IF(CK766="A dispo.",CF766*VLOOKUP('DATI INPUT'!$F$27,TARIFFE_UD,3,FALSE),CF766*VLOOKUP(CK766,TARIFFE_UD,3,FALSE)),CF766*VLOOKUP(CB766-100,TARIFFE_UND,3,FALSE)),0)</f>
        <v>0</v>
      </c>
    </row>
    <row r="767" spans="1:112" x14ac:dyDescent="0.25">
      <c r="A767" s="274" t="s">
        <v>6320</v>
      </c>
      <c r="B767" s="274" t="s">
        <v>6321</v>
      </c>
      <c r="C767" s="274" t="s">
        <v>1496</v>
      </c>
      <c r="D767" s="274" t="s">
        <v>6322</v>
      </c>
      <c r="E767" s="274" t="s">
        <v>268</v>
      </c>
      <c r="F767" s="274" t="s">
        <v>156</v>
      </c>
      <c r="G767" s="274" t="s">
        <v>6323</v>
      </c>
      <c r="H767" s="274" t="s">
        <v>6207</v>
      </c>
      <c r="I767" s="274" t="s">
        <v>376</v>
      </c>
      <c r="J767" s="274" t="s">
        <v>274</v>
      </c>
      <c r="K767" s="274" t="s">
        <v>1775</v>
      </c>
      <c r="L767" s="274" t="s">
        <v>960</v>
      </c>
      <c r="M767" s="274" t="s">
        <v>6324</v>
      </c>
      <c r="N767" s="274" t="s">
        <v>984</v>
      </c>
      <c r="O767" s="274" t="s">
        <v>873</v>
      </c>
      <c r="P767" s="274" t="s">
        <v>1901</v>
      </c>
      <c r="Q767" s="274" t="s">
        <v>343</v>
      </c>
      <c r="R767" s="274" t="s">
        <v>268</v>
      </c>
      <c r="S767" s="274" t="s">
        <v>268</v>
      </c>
      <c r="T767" s="274" t="s">
        <v>268</v>
      </c>
      <c r="U767" s="274" t="s">
        <v>268</v>
      </c>
      <c r="V767" s="274" t="s">
        <v>268</v>
      </c>
      <c r="W767" s="274" t="s">
        <v>6324</v>
      </c>
      <c r="X767" s="274" t="s">
        <v>1901</v>
      </c>
      <c r="Y767" s="274" t="s">
        <v>343</v>
      </c>
      <c r="Z767" s="274" t="s">
        <v>268</v>
      </c>
      <c r="AA767" s="274" t="s">
        <v>268</v>
      </c>
      <c r="AB767" s="274" t="s">
        <v>268</v>
      </c>
      <c r="AC767" s="274" t="s">
        <v>268</v>
      </c>
      <c r="AD767" s="274" t="s">
        <v>268</v>
      </c>
      <c r="AE767" s="274" t="s">
        <v>287</v>
      </c>
      <c r="AF767" s="274" t="s">
        <v>1811</v>
      </c>
      <c r="AG767" s="274" t="s">
        <v>875</v>
      </c>
      <c r="AH767" s="274" t="s">
        <v>380</v>
      </c>
      <c r="AI767" s="274" t="s">
        <v>793</v>
      </c>
      <c r="AJ767" s="274" t="s">
        <v>268</v>
      </c>
      <c r="AK767" s="274" t="s">
        <v>381</v>
      </c>
      <c r="AL767" s="274" t="s">
        <v>268</v>
      </c>
      <c r="AM767" s="274" t="s">
        <v>355</v>
      </c>
      <c r="AN767" s="274" t="s">
        <v>268</v>
      </c>
      <c r="AO767" s="274" t="s">
        <v>268</v>
      </c>
      <c r="AP767" s="274" t="s">
        <v>268</v>
      </c>
      <c r="AQ767" s="274" t="s">
        <v>268</v>
      </c>
      <c r="AR767" s="274" t="s">
        <v>268</v>
      </c>
      <c r="AS767" s="274" t="s">
        <v>268</v>
      </c>
      <c r="AT767" s="274" t="s">
        <v>268</v>
      </c>
      <c r="AU767" s="274" t="s">
        <v>268</v>
      </c>
      <c r="AV767" s="274" t="s">
        <v>268</v>
      </c>
      <c r="AW767" s="274" t="s">
        <v>268</v>
      </c>
      <c r="AX767" s="274" t="s">
        <v>268</v>
      </c>
      <c r="AY767" s="274" t="s">
        <v>268</v>
      </c>
      <c r="AZ767" s="274" t="s">
        <v>268</v>
      </c>
      <c r="BA767" s="274" t="s">
        <v>268</v>
      </c>
      <c r="BB767" s="274" t="s">
        <v>268</v>
      </c>
      <c r="BC767" s="274" t="s">
        <v>268</v>
      </c>
      <c r="BD767" s="274" t="s">
        <v>268</v>
      </c>
      <c r="BE767" s="274" t="s">
        <v>268</v>
      </c>
      <c r="BF767" s="274" t="s">
        <v>268</v>
      </c>
      <c r="BG767" s="274" t="s">
        <v>268</v>
      </c>
      <c r="BH767" s="274" t="s">
        <v>268</v>
      </c>
      <c r="BI767" s="274" t="s">
        <v>268</v>
      </c>
      <c r="BJ767" s="274" t="s">
        <v>268</v>
      </c>
      <c r="BK767" s="274" t="s">
        <v>268</v>
      </c>
      <c r="BL767" s="274" t="s">
        <v>268</v>
      </c>
      <c r="BM767" s="274" t="s">
        <v>268</v>
      </c>
      <c r="BN767" s="274" t="s">
        <v>268</v>
      </c>
      <c r="BO767" s="274" t="s">
        <v>268</v>
      </c>
      <c r="BP767" s="274" t="s">
        <v>268</v>
      </c>
      <c r="BQ767" s="274" t="s">
        <v>268</v>
      </c>
      <c r="BR767" s="274" t="s">
        <v>268</v>
      </c>
      <c r="BS767" s="274" t="s">
        <v>268</v>
      </c>
      <c r="BT767" s="274" t="s">
        <v>268</v>
      </c>
      <c r="BU767" s="274" t="s">
        <v>268</v>
      </c>
      <c r="BV767" s="274" t="s">
        <v>268</v>
      </c>
      <c r="BW767" s="274" t="s">
        <v>268</v>
      </c>
      <c r="BX767" s="274" t="s">
        <v>268</v>
      </c>
      <c r="BY767" s="295">
        <v>70</v>
      </c>
      <c r="BZ767" s="295">
        <v>70</v>
      </c>
      <c r="CA767" s="298" t="s">
        <v>142</v>
      </c>
      <c r="CB767" s="297">
        <v>122</v>
      </c>
      <c r="CC767" s="284">
        <f t="shared" si="46"/>
        <v>0</v>
      </c>
      <c r="CD767" s="295">
        <f t="shared" si="47"/>
        <v>70</v>
      </c>
      <c r="CE767" s="284">
        <f t="shared" si="48"/>
        <v>0</v>
      </c>
      <c r="CF767" s="295">
        <f t="shared" si="49"/>
        <v>1</v>
      </c>
      <c r="CG767" s="274" t="s">
        <v>876</v>
      </c>
      <c r="CH767" s="274" t="s">
        <v>268</v>
      </c>
      <c r="CI767" s="274" t="s">
        <v>268</v>
      </c>
      <c r="CJ767" s="298" t="s">
        <v>280</v>
      </c>
      <c r="CK767" s="297">
        <v>2</v>
      </c>
      <c r="CL767" s="274" t="s">
        <v>268</v>
      </c>
      <c r="CM767" s="274" t="s">
        <v>268</v>
      </c>
      <c r="CN767" s="274" t="s">
        <v>268</v>
      </c>
      <c r="CO767" s="274" t="s">
        <v>268</v>
      </c>
      <c r="CP767" s="274" t="s">
        <v>268</v>
      </c>
      <c r="CQ767" s="274" t="s">
        <v>268</v>
      </c>
      <c r="CR767" s="274" t="s">
        <v>877</v>
      </c>
      <c r="CS767" s="274">
        <v>84.06</v>
      </c>
      <c r="CT767" s="274" t="s">
        <v>268</v>
      </c>
      <c r="CU767" s="274">
        <v>84.06</v>
      </c>
      <c r="CV767" s="274">
        <v>365</v>
      </c>
      <c r="CW767" s="274" t="s">
        <v>878</v>
      </c>
      <c r="CX767" s="274" t="s">
        <v>835</v>
      </c>
      <c r="CY767" s="274" t="s">
        <v>836</v>
      </c>
      <c r="CZ767" s="274" t="s">
        <v>837</v>
      </c>
      <c r="DA767" s="274" t="s">
        <v>268</v>
      </c>
      <c r="DB767" s="274" t="s">
        <v>268</v>
      </c>
      <c r="DC767" s="274" t="s">
        <v>268</v>
      </c>
      <c r="DD767" s="274" t="s">
        <v>268</v>
      </c>
      <c r="DE767" s="274" t="s">
        <v>268</v>
      </c>
      <c r="DF767" s="274" t="s">
        <v>268</v>
      </c>
      <c r="DG767" s="299">
        <f>IFERROR(IF(CA767="D",IF(CK767="A dispo.",CD767*VLOOKUP('DATI INPUT'!$F$27,TARIFFE_UD,2,FALSE),CD767*VLOOKUP(CK767,TARIFFE_UD,2,FALSE)),CD767*VLOOKUP(CB767-100,TARIFFE_UND,2,FALSE)),0)</f>
        <v>50.303516070837532</v>
      </c>
      <c r="DH767" s="299">
        <f>IFERROR(IF(CA767="D",IF(CK767="A dispo.",CF767*VLOOKUP('DATI INPUT'!$F$27,TARIFFE_UD,3,FALSE),CF767*VLOOKUP(CK767,TARIFFE_UD,3,FALSE)),CF767*VLOOKUP(CB767-100,TARIFFE_UND,3,FALSE)),0)</f>
        <v>46.077822723118445</v>
      </c>
    </row>
    <row r="768" spans="1:112" x14ac:dyDescent="0.25">
      <c r="A768" s="274" t="s">
        <v>6325</v>
      </c>
      <c r="B768" s="274" t="s">
        <v>6321</v>
      </c>
      <c r="C768" s="274" t="s">
        <v>1497</v>
      </c>
      <c r="D768" s="274" t="s">
        <v>6322</v>
      </c>
      <c r="E768" s="274" t="s">
        <v>268</v>
      </c>
      <c r="F768" s="274" t="s">
        <v>156</v>
      </c>
      <c r="G768" s="274" t="s">
        <v>6323</v>
      </c>
      <c r="H768" s="274" t="s">
        <v>6207</v>
      </c>
      <c r="I768" s="274" t="s">
        <v>376</v>
      </c>
      <c r="J768" s="274" t="s">
        <v>274</v>
      </c>
      <c r="K768" s="274" t="s">
        <v>1775</v>
      </c>
      <c r="L768" s="274" t="s">
        <v>960</v>
      </c>
      <c r="M768" s="274" t="s">
        <v>6324</v>
      </c>
      <c r="N768" s="274" t="s">
        <v>984</v>
      </c>
      <c r="O768" s="274" t="s">
        <v>873</v>
      </c>
      <c r="P768" s="274" t="s">
        <v>1901</v>
      </c>
      <c r="Q768" s="274" t="s">
        <v>343</v>
      </c>
      <c r="R768" s="274" t="s">
        <v>268</v>
      </c>
      <c r="S768" s="274" t="s">
        <v>268</v>
      </c>
      <c r="T768" s="274" t="s">
        <v>268</v>
      </c>
      <c r="U768" s="274" t="s">
        <v>268</v>
      </c>
      <c r="V768" s="274" t="s">
        <v>268</v>
      </c>
      <c r="W768" s="274" t="s">
        <v>6324</v>
      </c>
      <c r="X768" s="274" t="s">
        <v>1901</v>
      </c>
      <c r="Y768" s="274" t="s">
        <v>343</v>
      </c>
      <c r="Z768" s="274" t="s">
        <v>268</v>
      </c>
      <c r="AA768" s="274" t="s">
        <v>268</v>
      </c>
      <c r="AB768" s="274" t="s">
        <v>268</v>
      </c>
      <c r="AC768" s="274" t="s">
        <v>268</v>
      </c>
      <c r="AD768" s="274" t="s">
        <v>268</v>
      </c>
      <c r="AE768" s="274" t="s">
        <v>287</v>
      </c>
      <c r="AF768" s="274" t="s">
        <v>1811</v>
      </c>
      <c r="AG768" s="274" t="s">
        <v>875</v>
      </c>
      <c r="AH768" s="274" t="s">
        <v>380</v>
      </c>
      <c r="AI768" s="274" t="s">
        <v>793</v>
      </c>
      <c r="AJ768" s="274" t="s">
        <v>268</v>
      </c>
      <c r="AK768" s="274" t="s">
        <v>354</v>
      </c>
      <c r="AL768" s="274" t="s">
        <v>268</v>
      </c>
      <c r="AM768" s="274" t="s">
        <v>353</v>
      </c>
      <c r="AN768" s="274" t="s">
        <v>268</v>
      </c>
      <c r="AO768" s="274" t="s">
        <v>268</v>
      </c>
      <c r="AP768" s="274" t="s">
        <v>268</v>
      </c>
      <c r="AQ768" s="274" t="s">
        <v>268</v>
      </c>
      <c r="AR768" s="274" t="s">
        <v>268</v>
      </c>
      <c r="AS768" s="274" t="s">
        <v>268</v>
      </c>
      <c r="AT768" s="274" t="s">
        <v>268</v>
      </c>
      <c r="AU768" s="274" t="s">
        <v>268</v>
      </c>
      <c r="AV768" s="274" t="s">
        <v>268</v>
      </c>
      <c r="AW768" s="274" t="s">
        <v>268</v>
      </c>
      <c r="AX768" s="274" t="s">
        <v>268</v>
      </c>
      <c r="AY768" s="274" t="s">
        <v>268</v>
      </c>
      <c r="AZ768" s="274" t="s">
        <v>268</v>
      </c>
      <c r="BA768" s="274" t="s">
        <v>268</v>
      </c>
      <c r="BB768" s="274" t="s">
        <v>268</v>
      </c>
      <c r="BC768" s="274" t="s">
        <v>268</v>
      </c>
      <c r="BD768" s="274" t="s">
        <v>268</v>
      </c>
      <c r="BE768" s="274" t="s">
        <v>268</v>
      </c>
      <c r="BF768" s="274" t="s">
        <v>268</v>
      </c>
      <c r="BG768" s="274" t="s">
        <v>268</v>
      </c>
      <c r="BH768" s="274" t="s">
        <v>268</v>
      </c>
      <c r="BI768" s="274" t="s">
        <v>268</v>
      </c>
      <c r="BJ768" s="274" t="s">
        <v>268</v>
      </c>
      <c r="BK768" s="274" t="s">
        <v>268</v>
      </c>
      <c r="BL768" s="274" t="s">
        <v>268</v>
      </c>
      <c r="BM768" s="274" t="s">
        <v>268</v>
      </c>
      <c r="BN768" s="274" t="s">
        <v>268</v>
      </c>
      <c r="BO768" s="274" t="s">
        <v>268</v>
      </c>
      <c r="BP768" s="274" t="s">
        <v>268</v>
      </c>
      <c r="BQ768" s="274" t="s">
        <v>268</v>
      </c>
      <c r="BR768" s="274" t="s">
        <v>268</v>
      </c>
      <c r="BS768" s="274" t="s">
        <v>268</v>
      </c>
      <c r="BT768" s="274" t="s">
        <v>268</v>
      </c>
      <c r="BU768" s="274" t="s">
        <v>268</v>
      </c>
      <c r="BV768" s="274" t="s">
        <v>268</v>
      </c>
      <c r="BW768" s="274" t="s">
        <v>268</v>
      </c>
      <c r="BX768" s="274" t="s">
        <v>268</v>
      </c>
      <c r="BY768" s="295">
        <v>15</v>
      </c>
      <c r="BZ768" s="295">
        <v>15</v>
      </c>
      <c r="CA768" s="298" t="s">
        <v>142</v>
      </c>
      <c r="CB768" s="297">
        <v>123</v>
      </c>
      <c r="CC768" s="284">
        <f t="shared" si="46"/>
        <v>0</v>
      </c>
      <c r="CD768" s="295">
        <f t="shared" si="47"/>
        <v>15</v>
      </c>
      <c r="CE768" s="284">
        <f t="shared" si="48"/>
        <v>1</v>
      </c>
      <c r="CF768" s="295">
        <f t="shared" si="49"/>
        <v>0</v>
      </c>
      <c r="CG768" s="274" t="s">
        <v>1817</v>
      </c>
      <c r="CH768" s="274" t="s">
        <v>268</v>
      </c>
      <c r="CI768" s="274" t="s">
        <v>268</v>
      </c>
      <c r="CJ768" s="298" t="s">
        <v>280</v>
      </c>
      <c r="CK768" s="297">
        <v>2</v>
      </c>
      <c r="CL768" s="274" t="s">
        <v>268</v>
      </c>
      <c r="CM768" s="274" t="s">
        <v>268</v>
      </c>
      <c r="CN768" s="274" t="s">
        <v>268</v>
      </c>
      <c r="CO768" s="274" t="s">
        <v>268</v>
      </c>
      <c r="CP768" s="274" t="s">
        <v>268</v>
      </c>
      <c r="CQ768" s="274" t="s">
        <v>268</v>
      </c>
      <c r="CR768" s="274" t="s">
        <v>877</v>
      </c>
      <c r="CS768" s="274">
        <v>6.75</v>
      </c>
      <c r="CT768" s="274" t="s">
        <v>268</v>
      </c>
      <c r="CU768" s="274">
        <v>6.75</v>
      </c>
      <c r="CV768" s="274">
        <v>365</v>
      </c>
      <c r="CW768" s="274" t="s">
        <v>878</v>
      </c>
      <c r="CX768" s="274" t="s">
        <v>835</v>
      </c>
      <c r="CY768" s="274" t="s">
        <v>836</v>
      </c>
      <c r="CZ768" s="274" t="s">
        <v>837</v>
      </c>
      <c r="DA768" s="274" t="s">
        <v>268</v>
      </c>
      <c r="DB768" s="274" t="s">
        <v>268</v>
      </c>
      <c r="DC768" s="274" t="s">
        <v>268</v>
      </c>
      <c r="DD768" s="274" t="s">
        <v>268</v>
      </c>
      <c r="DE768" s="274" t="s">
        <v>268</v>
      </c>
      <c r="DF768" s="274" t="s">
        <v>268</v>
      </c>
      <c r="DG768" s="299">
        <f>IFERROR(IF(CA768="D",IF(CK768="A dispo.",CD768*VLOOKUP('DATI INPUT'!$F$27,TARIFFE_UD,2,FALSE),CD768*VLOOKUP(CK768,TARIFFE_UD,2,FALSE)),CD768*VLOOKUP(CB768-100,TARIFFE_UND,2,FALSE)),0)</f>
        <v>10.779324872322329</v>
      </c>
      <c r="DH768" s="299">
        <f>IFERROR(IF(CA768="D",IF(CK768="A dispo.",CF768*VLOOKUP('DATI INPUT'!$F$27,TARIFFE_UD,3,FALSE),CF768*VLOOKUP(CK768,TARIFFE_UD,3,FALSE)),CF768*VLOOKUP(CB768-100,TARIFFE_UND,3,FALSE)),0)</f>
        <v>0</v>
      </c>
    </row>
    <row r="769" spans="1:112" x14ac:dyDescent="0.25">
      <c r="A769" s="274" t="s">
        <v>6326</v>
      </c>
      <c r="B769" s="274" t="s">
        <v>6321</v>
      </c>
      <c r="C769" s="274" t="s">
        <v>1498</v>
      </c>
      <c r="D769" s="274" t="s">
        <v>6322</v>
      </c>
      <c r="E769" s="274" t="s">
        <v>268</v>
      </c>
      <c r="F769" s="274" t="s">
        <v>156</v>
      </c>
      <c r="G769" s="274" t="s">
        <v>6323</v>
      </c>
      <c r="H769" s="274" t="s">
        <v>6207</v>
      </c>
      <c r="I769" s="274" t="s">
        <v>376</v>
      </c>
      <c r="J769" s="274" t="s">
        <v>274</v>
      </c>
      <c r="K769" s="274" t="s">
        <v>1775</v>
      </c>
      <c r="L769" s="274" t="s">
        <v>960</v>
      </c>
      <c r="M769" s="274" t="s">
        <v>6324</v>
      </c>
      <c r="N769" s="274" t="s">
        <v>984</v>
      </c>
      <c r="O769" s="274" t="s">
        <v>873</v>
      </c>
      <c r="P769" s="274" t="s">
        <v>1901</v>
      </c>
      <c r="Q769" s="274" t="s">
        <v>343</v>
      </c>
      <c r="R769" s="274" t="s">
        <v>268</v>
      </c>
      <c r="S769" s="274" t="s">
        <v>268</v>
      </c>
      <c r="T769" s="274" t="s">
        <v>268</v>
      </c>
      <c r="U769" s="274" t="s">
        <v>268</v>
      </c>
      <c r="V769" s="274" t="s">
        <v>268</v>
      </c>
      <c r="W769" s="274" t="s">
        <v>6324</v>
      </c>
      <c r="X769" s="274" t="s">
        <v>1901</v>
      </c>
      <c r="Y769" s="274" t="s">
        <v>343</v>
      </c>
      <c r="Z769" s="274" t="s">
        <v>268</v>
      </c>
      <c r="AA769" s="274" t="s">
        <v>268</v>
      </c>
      <c r="AB769" s="274" t="s">
        <v>268</v>
      </c>
      <c r="AC769" s="274" t="s">
        <v>268</v>
      </c>
      <c r="AD769" s="274" t="s">
        <v>268</v>
      </c>
      <c r="AE769" s="274" t="s">
        <v>287</v>
      </c>
      <c r="AF769" s="274" t="s">
        <v>1811</v>
      </c>
      <c r="AG769" s="274" t="s">
        <v>875</v>
      </c>
      <c r="AH769" s="274" t="s">
        <v>380</v>
      </c>
      <c r="AI769" s="274" t="s">
        <v>793</v>
      </c>
      <c r="AJ769" s="274" t="s">
        <v>268</v>
      </c>
      <c r="AK769" s="274" t="s">
        <v>1021</v>
      </c>
      <c r="AL769" s="274" t="s">
        <v>268</v>
      </c>
      <c r="AM769" s="274" t="s">
        <v>353</v>
      </c>
      <c r="AN769" s="274" t="s">
        <v>268</v>
      </c>
      <c r="AO769" s="274" t="s">
        <v>268</v>
      </c>
      <c r="AP769" s="274" t="s">
        <v>268</v>
      </c>
      <c r="AQ769" s="274" t="s">
        <v>268</v>
      </c>
      <c r="AR769" s="274" t="s">
        <v>268</v>
      </c>
      <c r="AS769" s="274" t="s">
        <v>268</v>
      </c>
      <c r="AT769" s="274" t="s">
        <v>268</v>
      </c>
      <c r="AU769" s="274" t="s">
        <v>268</v>
      </c>
      <c r="AV769" s="274" t="s">
        <v>268</v>
      </c>
      <c r="AW769" s="274" t="s">
        <v>268</v>
      </c>
      <c r="AX769" s="274" t="s">
        <v>268</v>
      </c>
      <c r="AY769" s="274" t="s">
        <v>268</v>
      </c>
      <c r="AZ769" s="274" t="s">
        <v>268</v>
      </c>
      <c r="BA769" s="274" t="s">
        <v>268</v>
      </c>
      <c r="BB769" s="274" t="s">
        <v>268</v>
      </c>
      <c r="BC769" s="274" t="s">
        <v>268</v>
      </c>
      <c r="BD769" s="274" t="s">
        <v>268</v>
      </c>
      <c r="BE769" s="274" t="s">
        <v>268</v>
      </c>
      <c r="BF769" s="274" t="s">
        <v>268</v>
      </c>
      <c r="BG769" s="274" t="s">
        <v>268</v>
      </c>
      <c r="BH769" s="274" t="s">
        <v>268</v>
      </c>
      <c r="BI769" s="274" t="s">
        <v>268</v>
      </c>
      <c r="BJ769" s="274" t="s">
        <v>268</v>
      </c>
      <c r="BK769" s="274" t="s">
        <v>268</v>
      </c>
      <c r="BL769" s="274" t="s">
        <v>268</v>
      </c>
      <c r="BM769" s="274" t="s">
        <v>268</v>
      </c>
      <c r="BN769" s="274" t="s">
        <v>268</v>
      </c>
      <c r="BO769" s="274" t="s">
        <v>268</v>
      </c>
      <c r="BP769" s="274" t="s">
        <v>268</v>
      </c>
      <c r="BQ769" s="274" t="s">
        <v>268</v>
      </c>
      <c r="BR769" s="274" t="s">
        <v>268</v>
      </c>
      <c r="BS769" s="274" t="s">
        <v>268</v>
      </c>
      <c r="BT769" s="274" t="s">
        <v>268</v>
      </c>
      <c r="BU769" s="274" t="s">
        <v>268</v>
      </c>
      <c r="BV769" s="274" t="s">
        <v>268</v>
      </c>
      <c r="BW769" s="274" t="s">
        <v>268</v>
      </c>
      <c r="BX769" s="274" t="s">
        <v>268</v>
      </c>
      <c r="BY769" s="295">
        <v>20.16</v>
      </c>
      <c r="BZ769" s="295">
        <v>20.16</v>
      </c>
      <c r="CA769" s="298" t="s">
        <v>142</v>
      </c>
      <c r="CB769" s="297">
        <v>123</v>
      </c>
      <c r="CC769" s="284">
        <f t="shared" si="46"/>
        <v>0</v>
      </c>
      <c r="CD769" s="295">
        <f t="shared" si="47"/>
        <v>20.16</v>
      </c>
      <c r="CE769" s="284">
        <f t="shared" si="48"/>
        <v>1</v>
      </c>
      <c r="CF769" s="295">
        <f t="shared" si="49"/>
        <v>0</v>
      </c>
      <c r="CG769" s="274" t="s">
        <v>1817</v>
      </c>
      <c r="CH769" s="274" t="s">
        <v>268</v>
      </c>
      <c r="CI769" s="274" t="s">
        <v>268</v>
      </c>
      <c r="CJ769" s="298" t="s">
        <v>280</v>
      </c>
      <c r="CK769" s="297">
        <v>2</v>
      </c>
      <c r="CL769" s="274" t="s">
        <v>268</v>
      </c>
      <c r="CM769" s="274" t="s">
        <v>268</v>
      </c>
      <c r="CN769" s="274" t="s">
        <v>268</v>
      </c>
      <c r="CO769" s="274" t="s">
        <v>268</v>
      </c>
      <c r="CP769" s="274" t="s">
        <v>268</v>
      </c>
      <c r="CQ769" s="274" t="s">
        <v>268</v>
      </c>
      <c r="CR769" s="274" t="s">
        <v>877</v>
      </c>
      <c r="CS769" s="274">
        <v>9.07</v>
      </c>
      <c r="CT769" s="274" t="s">
        <v>268</v>
      </c>
      <c r="CU769" s="274">
        <v>9.07</v>
      </c>
      <c r="CV769" s="274">
        <v>365</v>
      </c>
      <c r="CW769" s="274" t="s">
        <v>878</v>
      </c>
      <c r="CX769" s="274" t="s">
        <v>835</v>
      </c>
      <c r="CY769" s="274" t="s">
        <v>836</v>
      </c>
      <c r="CZ769" s="274" t="s">
        <v>837</v>
      </c>
      <c r="DA769" s="274" t="s">
        <v>268</v>
      </c>
      <c r="DB769" s="274" t="s">
        <v>268</v>
      </c>
      <c r="DC769" s="274" t="s">
        <v>268</v>
      </c>
      <c r="DD769" s="274" t="s">
        <v>268</v>
      </c>
      <c r="DE769" s="274" t="s">
        <v>268</v>
      </c>
      <c r="DF769" s="274" t="s">
        <v>268</v>
      </c>
      <c r="DG769" s="299">
        <f>IFERROR(IF(CA769="D",IF(CK769="A dispo.",CD769*VLOOKUP('DATI INPUT'!$F$27,TARIFFE_UD,2,FALSE),CD769*VLOOKUP(CK769,TARIFFE_UD,2,FALSE)),CD769*VLOOKUP(CB769-100,TARIFFE_UND,2,FALSE)),0)</f>
        <v>14.487412628401211</v>
      </c>
      <c r="DH769" s="299">
        <f>IFERROR(IF(CA769="D",IF(CK769="A dispo.",CF769*VLOOKUP('DATI INPUT'!$F$27,TARIFFE_UD,3,FALSE),CF769*VLOOKUP(CK769,TARIFFE_UD,3,FALSE)),CF769*VLOOKUP(CB769-100,TARIFFE_UND,3,FALSE)),0)</f>
        <v>0</v>
      </c>
    </row>
    <row r="770" spans="1:112" x14ac:dyDescent="0.25">
      <c r="A770" s="274" t="s">
        <v>6327</v>
      </c>
      <c r="B770" s="274" t="s">
        <v>6328</v>
      </c>
      <c r="C770" s="274" t="s">
        <v>6329</v>
      </c>
      <c r="D770" s="274" t="s">
        <v>6330</v>
      </c>
      <c r="E770" s="274" t="s">
        <v>6331</v>
      </c>
      <c r="F770" s="274" t="s">
        <v>156</v>
      </c>
      <c r="G770" s="274" t="s">
        <v>6332</v>
      </c>
      <c r="H770" s="274" t="s">
        <v>6207</v>
      </c>
      <c r="I770" s="274" t="s">
        <v>6333</v>
      </c>
      <c r="J770" s="274" t="s">
        <v>274</v>
      </c>
      <c r="K770" s="274" t="s">
        <v>6334</v>
      </c>
      <c r="L770" s="274" t="s">
        <v>960</v>
      </c>
      <c r="M770" s="274" t="s">
        <v>6335</v>
      </c>
      <c r="N770" s="274" t="s">
        <v>984</v>
      </c>
      <c r="O770" s="274" t="s">
        <v>873</v>
      </c>
      <c r="P770" s="274" t="s">
        <v>887</v>
      </c>
      <c r="Q770" s="274" t="s">
        <v>270</v>
      </c>
      <c r="R770" s="274" t="s">
        <v>268</v>
      </c>
      <c r="S770" s="274" t="s">
        <v>268</v>
      </c>
      <c r="T770" s="274" t="s">
        <v>268</v>
      </c>
      <c r="U770" s="274" t="s">
        <v>268</v>
      </c>
      <c r="V770" s="274" t="s">
        <v>268</v>
      </c>
      <c r="W770" s="274" t="s">
        <v>6335</v>
      </c>
      <c r="X770" s="274" t="s">
        <v>887</v>
      </c>
      <c r="Y770" s="274" t="s">
        <v>270</v>
      </c>
      <c r="Z770" s="274" t="s">
        <v>268</v>
      </c>
      <c r="AA770" s="274" t="s">
        <v>268</v>
      </c>
      <c r="AB770" s="274" t="s">
        <v>268</v>
      </c>
      <c r="AC770" s="274" t="s">
        <v>268</v>
      </c>
      <c r="AD770" s="274" t="s">
        <v>268</v>
      </c>
      <c r="AE770" s="274" t="s">
        <v>287</v>
      </c>
      <c r="AF770" s="274" t="s">
        <v>1811</v>
      </c>
      <c r="AG770" s="274" t="s">
        <v>875</v>
      </c>
      <c r="AH770" s="274" t="s">
        <v>1848</v>
      </c>
      <c r="AI770" s="274" t="s">
        <v>4468</v>
      </c>
      <c r="AJ770" s="274" t="s">
        <v>268</v>
      </c>
      <c r="AK770" s="274" t="s">
        <v>352</v>
      </c>
      <c r="AL770" s="274" t="s">
        <v>268</v>
      </c>
      <c r="AM770" s="274" t="s">
        <v>355</v>
      </c>
      <c r="AN770" s="274" t="s">
        <v>268</v>
      </c>
      <c r="AO770" s="274" t="s">
        <v>268</v>
      </c>
      <c r="AP770" s="274" t="s">
        <v>268</v>
      </c>
      <c r="AQ770" s="274" t="s">
        <v>268</v>
      </c>
      <c r="AR770" s="274" t="s">
        <v>268</v>
      </c>
      <c r="AS770" s="274" t="s">
        <v>268</v>
      </c>
      <c r="AT770" s="274" t="s">
        <v>268</v>
      </c>
      <c r="AU770" s="274" t="s">
        <v>268</v>
      </c>
      <c r="AV770" s="274" t="s">
        <v>268</v>
      </c>
      <c r="AW770" s="274" t="s">
        <v>268</v>
      </c>
      <c r="AX770" s="274" t="s">
        <v>268</v>
      </c>
      <c r="AY770" s="274" t="s">
        <v>268</v>
      </c>
      <c r="AZ770" s="274" t="s">
        <v>268</v>
      </c>
      <c r="BA770" s="274" t="s">
        <v>268</v>
      </c>
      <c r="BB770" s="274" t="s">
        <v>268</v>
      </c>
      <c r="BC770" s="274" t="s">
        <v>268</v>
      </c>
      <c r="BD770" s="274" t="s">
        <v>268</v>
      </c>
      <c r="BE770" s="274" t="s">
        <v>268</v>
      </c>
      <c r="BF770" s="274" t="s">
        <v>268</v>
      </c>
      <c r="BG770" s="274" t="s">
        <v>268</v>
      </c>
      <c r="BH770" s="274" t="s">
        <v>268</v>
      </c>
      <c r="BI770" s="274" t="s">
        <v>268</v>
      </c>
      <c r="BJ770" s="274" t="s">
        <v>268</v>
      </c>
      <c r="BK770" s="274" t="s">
        <v>268</v>
      </c>
      <c r="BL770" s="274" t="s">
        <v>268</v>
      </c>
      <c r="BM770" s="274" t="s">
        <v>268</v>
      </c>
      <c r="BN770" s="274" t="s">
        <v>268</v>
      </c>
      <c r="BO770" s="274" t="s">
        <v>268</v>
      </c>
      <c r="BP770" s="274" t="s">
        <v>268</v>
      </c>
      <c r="BQ770" s="274" t="s">
        <v>268</v>
      </c>
      <c r="BR770" s="274" t="s">
        <v>268</v>
      </c>
      <c r="BS770" s="274" t="s">
        <v>268</v>
      </c>
      <c r="BT770" s="274" t="s">
        <v>268</v>
      </c>
      <c r="BU770" s="274" t="s">
        <v>268</v>
      </c>
      <c r="BV770" s="274" t="s">
        <v>268</v>
      </c>
      <c r="BW770" s="274" t="s">
        <v>268</v>
      </c>
      <c r="BX770" s="274" t="s">
        <v>268</v>
      </c>
      <c r="BY770" s="295">
        <v>78</v>
      </c>
      <c r="BZ770" s="295">
        <v>78</v>
      </c>
      <c r="CA770" s="298" t="s">
        <v>142</v>
      </c>
      <c r="CB770" s="297">
        <v>122</v>
      </c>
      <c r="CC770" s="284">
        <f t="shared" si="46"/>
        <v>0</v>
      </c>
      <c r="CD770" s="295">
        <f t="shared" si="47"/>
        <v>78</v>
      </c>
      <c r="CE770" s="284">
        <f t="shared" si="48"/>
        <v>0</v>
      </c>
      <c r="CF770" s="295">
        <f t="shared" si="49"/>
        <v>1</v>
      </c>
      <c r="CG770" s="274" t="s">
        <v>876</v>
      </c>
      <c r="CH770" s="274" t="s">
        <v>268</v>
      </c>
      <c r="CI770" s="274" t="s">
        <v>268</v>
      </c>
      <c r="CJ770" s="298" t="s">
        <v>275</v>
      </c>
      <c r="CK770" s="297">
        <v>3</v>
      </c>
      <c r="CL770" s="274" t="s">
        <v>268</v>
      </c>
      <c r="CM770" s="274" t="s">
        <v>268</v>
      </c>
      <c r="CN770" s="274" t="s">
        <v>268</v>
      </c>
      <c r="CO770" s="274" t="s">
        <v>268</v>
      </c>
      <c r="CP770" s="274" t="s">
        <v>268</v>
      </c>
      <c r="CQ770" s="274" t="s">
        <v>268</v>
      </c>
      <c r="CR770" s="274" t="s">
        <v>877</v>
      </c>
      <c r="CS770" s="274">
        <v>107.1</v>
      </c>
      <c r="CT770" s="274" t="s">
        <v>268</v>
      </c>
      <c r="CU770" s="274">
        <v>107.1</v>
      </c>
      <c r="CV770" s="274">
        <v>365</v>
      </c>
      <c r="CW770" s="274" t="s">
        <v>878</v>
      </c>
      <c r="CX770" s="274" t="s">
        <v>835</v>
      </c>
      <c r="CY770" s="274" t="s">
        <v>836</v>
      </c>
      <c r="CZ770" s="274" t="s">
        <v>837</v>
      </c>
      <c r="DA770" s="274" t="s">
        <v>268</v>
      </c>
      <c r="DB770" s="274" t="s">
        <v>268</v>
      </c>
      <c r="DC770" s="274" t="s">
        <v>268</v>
      </c>
      <c r="DD770" s="274" t="s">
        <v>268</v>
      </c>
      <c r="DE770" s="274" t="s">
        <v>268</v>
      </c>
      <c r="DF770" s="274" t="s">
        <v>268</v>
      </c>
      <c r="DG770" s="299">
        <f>IFERROR(IF(CA770="D",IF(CK770="A dispo.",CD770*VLOOKUP('DATI INPUT'!$F$27,TARIFFE_UD,2,FALSE),CD770*VLOOKUP(CK770,TARIFFE_UD,2,FALSE)),CD770*VLOOKUP(CB770-100,TARIFFE_UND,2,FALSE)),0)</f>
        <v>61.772131105063458</v>
      </c>
      <c r="DH770" s="299">
        <f>IFERROR(IF(CA770="D",IF(CK770="A dispo.",CF770*VLOOKUP('DATI INPUT'!$F$27,TARIFFE_UD,3,FALSE),CF770*VLOOKUP(CK770,TARIFFE_UD,3,FALSE)),CF770*VLOOKUP(CB770-100,TARIFFE_UND,3,FALSE)),0)</f>
        <v>60.367780403072892</v>
      </c>
    </row>
    <row r="771" spans="1:112" hidden="1" x14ac:dyDescent="0.25">
      <c r="A771" s="274" t="s">
        <v>6336</v>
      </c>
      <c r="B771" s="274" t="s">
        <v>6328</v>
      </c>
      <c r="C771" s="274" t="s">
        <v>6337</v>
      </c>
      <c r="D771" s="274" t="s">
        <v>6330</v>
      </c>
      <c r="E771" s="274" t="s">
        <v>6331</v>
      </c>
      <c r="F771" s="274" t="s">
        <v>156</v>
      </c>
      <c r="G771" s="274" t="s">
        <v>6332</v>
      </c>
      <c r="H771" s="274" t="s">
        <v>6207</v>
      </c>
      <c r="I771" s="274" t="s">
        <v>6333</v>
      </c>
      <c r="J771" s="274" t="s">
        <v>274</v>
      </c>
      <c r="K771" s="274" t="s">
        <v>6334</v>
      </c>
      <c r="L771" s="274" t="s">
        <v>960</v>
      </c>
      <c r="M771" s="274" t="s">
        <v>6335</v>
      </c>
      <c r="N771" s="274" t="s">
        <v>984</v>
      </c>
      <c r="O771" s="274" t="s">
        <v>873</v>
      </c>
      <c r="P771" s="274" t="s">
        <v>887</v>
      </c>
      <c r="Q771" s="274" t="s">
        <v>270</v>
      </c>
      <c r="R771" s="274" t="s">
        <v>268</v>
      </c>
      <c r="S771" s="274" t="s">
        <v>268</v>
      </c>
      <c r="T771" s="274" t="s">
        <v>268</v>
      </c>
      <c r="U771" s="274" t="s">
        <v>268</v>
      </c>
      <c r="V771" s="274" t="s">
        <v>268</v>
      </c>
      <c r="W771" s="274" t="s">
        <v>6335</v>
      </c>
      <c r="X771" s="274" t="s">
        <v>887</v>
      </c>
      <c r="Y771" s="274" t="s">
        <v>270</v>
      </c>
      <c r="Z771" s="274" t="s">
        <v>268</v>
      </c>
      <c r="AA771" s="274" t="s">
        <v>268</v>
      </c>
      <c r="AB771" s="274" t="s">
        <v>268</v>
      </c>
      <c r="AC771" s="274" t="s">
        <v>268</v>
      </c>
      <c r="AD771" s="274" t="s">
        <v>268</v>
      </c>
      <c r="AE771" s="274" t="s">
        <v>287</v>
      </c>
      <c r="AF771" s="274" t="s">
        <v>1811</v>
      </c>
      <c r="AG771" s="274" t="s">
        <v>875</v>
      </c>
      <c r="AH771" s="274" t="s">
        <v>1848</v>
      </c>
      <c r="AI771" s="274" t="s">
        <v>4468</v>
      </c>
      <c r="AJ771" s="274" t="s">
        <v>268</v>
      </c>
      <c r="AK771" s="274" t="s">
        <v>413</v>
      </c>
      <c r="AL771" s="274" t="s">
        <v>268</v>
      </c>
      <c r="AM771" s="274" t="s">
        <v>367</v>
      </c>
      <c r="AN771" s="274" t="s">
        <v>268</v>
      </c>
      <c r="AO771" s="274" t="s">
        <v>268</v>
      </c>
      <c r="AP771" s="274" t="s">
        <v>268</v>
      </c>
      <c r="AQ771" s="274" t="s">
        <v>268</v>
      </c>
      <c r="AR771" s="274" t="s">
        <v>268</v>
      </c>
      <c r="AS771" s="274" t="s">
        <v>268</v>
      </c>
      <c r="AT771" s="274" t="s">
        <v>268</v>
      </c>
      <c r="AU771" s="274" t="s">
        <v>268</v>
      </c>
      <c r="AV771" s="274" t="s">
        <v>268</v>
      </c>
      <c r="AW771" s="274" t="s">
        <v>268</v>
      </c>
      <c r="AX771" s="274" t="s">
        <v>268</v>
      </c>
      <c r="AY771" s="274" t="s">
        <v>268</v>
      </c>
      <c r="AZ771" s="274" t="s">
        <v>268</v>
      </c>
      <c r="BA771" s="274" t="s">
        <v>268</v>
      </c>
      <c r="BB771" s="274" t="s">
        <v>268</v>
      </c>
      <c r="BC771" s="274" t="s">
        <v>268</v>
      </c>
      <c r="BD771" s="274" t="s">
        <v>268</v>
      </c>
      <c r="BE771" s="274" t="s">
        <v>268</v>
      </c>
      <c r="BF771" s="274" t="s">
        <v>268</v>
      </c>
      <c r="BG771" s="274" t="s">
        <v>268</v>
      </c>
      <c r="BH771" s="274" t="s">
        <v>268</v>
      </c>
      <c r="BI771" s="274" t="s">
        <v>268</v>
      </c>
      <c r="BJ771" s="274" t="s">
        <v>268</v>
      </c>
      <c r="BK771" s="274" t="s">
        <v>268</v>
      </c>
      <c r="BL771" s="274" t="s">
        <v>268</v>
      </c>
      <c r="BM771" s="274" t="s">
        <v>268</v>
      </c>
      <c r="BN771" s="274" t="s">
        <v>268</v>
      </c>
      <c r="BO771" s="274" t="s">
        <v>268</v>
      </c>
      <c r="BP771" s="274" t="s">
        <v>268</v>
      </c>
      <c r="BQ771" s="274" t="s">
        <v>268</v>
      </c>
      <c r="BR771" s="274" t="s">
        <v>268</v>
      </c>
      <c r="BS771" s="274" t="s">
        <v>268</v>
      </c>
      <c r="BT771" s="274" t="s">
        <v>268</v>
      </c>
      <c r="BU771" s="274" t="s">
        <v>268</v>
      </c>
      <c r="BV771" s="274" t="s">
        <v>268</v>
      </c>
      <c r="BW771" s="274" t="s">
        <v>268</v>
      </c>
      <c r="BX771" s="274" t="s">
        <v>268</v>
      </c>
      <c r="BY771" s="295">
        <v>115</v>
      </c>
      <c r="BZ771" s="295">
        <v>115</v>
      </c>
      <c r="CA771" s="298" t="s">
        <v>143</v>
      </c>
      <c r="CB771" s="297">
        <v>118</v>
      </c>
      <c r="CC771" s="284">
        <f t="shared" ref="CC771:CC834" si="50">IF(IFERROR(VLOOKUP(CG771,Rid_ud,2,FALSE),0)+IFERROR(VLOOKUP(CL771,rid,2,FALSE),0)+IFERROR(VLOOKUP(CM771,rid,2,FALSE),0)&gt;1,1,IFERROR(VLOOKUP(CG771,Rid_ud,2,FALSE),0)+IFERROR(VLOOKUP(CL771,rid,2,FALSE),0)+IFERROR(VLOOKUP(CM771,rid,2,FALSE),0))</f>
        <v>0</v>
      </c>
      <c r="CD771" s="295">
        <f t="shared" ref="CD771:CD834" si="51">(BZ771-(BZ771*CC771))/365*CV771</f>
        <v>115</v>
      </c>
      <c r="CE771" s="284">
        <f t="shared" ref="CE771:CE834" si="52">IF(IFERROR(VLOOKUP(CG771,Rid_ud,3,FALSE),0)+IFERROR(VLOOKUP(CL771,rid,3,FALSE),0)+IFERROR(VLOOKUP(CM771,rid,3,FALSE),0)&gt;1,1,IFERROR(VLOOKUP(CG771,Rid_ud,3,FALSE),0)+IFERROR(VLOOKUP(CL771,rid,3,FALSE),0)+IFERROR(VLOOKUP(CM771,rid,3,FALSE),0))</f>
        <v>0</v>
      </c>
      <c r="CF771" s="295">
        <f t="shared" ref="CF771:CF834" si="53">(IF(CA771="D",1-(1*CE771),BZ771-(BZ771*CE771)))/365*CV771</f>
        <v>115</v>
      </c>
      <c r="CG771" s="274" t="s">
        <v>759</v>
      </c>
      <c r="CH771" s="274" t="s">
        <v>268</v>
      </c>
      <c r="CI771" s="274" t="s">
        <v>268</v>
      </c>
      <c r="CJ771" s="298" t="s">
        <v>268</v>
      </c>
      <c r="CL771" s="274" t="s">
        <v>268</v>
      </c>
      <c r="CM771" s="274" t="s">
        <v>268</v>
      </c>
      <c r="CN771" s="274" t="s">
        <v>268</v>
      </c>
      <c r="CO771" s="274" t="s">
        <v>268</v>
      </c>
      <c r="CP771" s="274" t="s">
        <v>268</v>
      </c>
      <c r="CQ771" s="274" t="s">
        <v>268</v>
      </c>
      <c r="CR771" s="274" t="s">
        <v>877</v>
      </c>
      <c r="CS771" s="274">
        <v>577.29999999999995</v>
      </c>
      <c r="CT771" s="274" t="s">
        <v>268</v>
      </c>
      <c r="CU771" s="274">
        <v>577.29999999999995</v>
      </c>
      <c r="CV771" s="274">
        <v>365</v>
      </c>
      <c r="CW771" s="274" t="s">
        <v>878</v>
      </c>
      <c r="CX771" s="274" t="s">
        <v>835</v>
      </c>
      <c r="CY771" s="274" t="s">
        <v>836</v>
      </c>
      <c r="CZ771" s="274" t="s">
        <v>837</v>
      </c>
      <c r="DA771" s="274" t="s">
        <v>268</v>
      </c>
      <c r="DB771" s="274" t="s">
        <v>268</v>
      </c>
      <c r="DC771" s="274" t="s">
        <v>268</v>
      </c>
      <c r="DD771" s="274" t="s">
        <v>268</v>
      </c>
      <c r="DE771" s="274" t="s">
        <v>268</v>
      </c>
      <c r="DF771" s="274" t="s">
        <v>268</v>
      </c>
      <c r="DG771" s="299">
        <f>IFERROR(IF(CA771="D",IF(CK771="A dispo.",CD771*VLOOKUP('DATI INPUT'!$F$27,TARIFFE_UD,2,FALSE),CD771*VLOOKUP(CK771,TARIFFE_UD,2,FALSE)),CD771*VLOOKUP(CB771-100,TARIFFE_UND,2,FALSE)),0)</f>
        <v>117.52626649563773</v>
      </c>
      <c r="DH771" s="299">
        <f>IFERROR(IF(CA771="D",IF(CK771="A dispo.",CF771*VLOOKUP('DATI INPUT'!$F$27,TARIFFE_UD,3,FALSE),CF771*VLOOKUP(CK771,TARIFFE_UD,3,FALSE)),CF771*VLOOKUP(CB771-100,TARIFFE_UND,3,FALSE)),0)</f>
        <v>424.95478589166254</v>
      </c>
    </row>
    <row r="772" spans="1:112" x14ac:dyDescent="0.25">
      <c r="A772" s="274" t="s">
        <v>6338</v>
      </c>
      <c r="B772" s="274" t="s">
        <v>6328</v>
      </c>
      <c r="C772" s="274" t="s">
        <v>1022</v>
      </c>
      <c r="D772" s="274" t="s">
        <v>6330</v>
      </c>
      <c r="E772" s="274" t="s">
        <v>6331</v>
      </c>
      <c r="F772" s="274" t="s">
        <v>156</v>
      </c>
      <c r="G772" s="274" t="s">
        <v>6332</v>
      </c>
      <c r="H772" s="274" t="s">
        <v>6207</v>
      </c>
      <c r="I772" s="274" t="s">
        <v>6333</v>
      </c>
      <c r="J772" s="274" t="s">
        <v>274</v>
      </c>
      <c r="K772" s="274" t="s">
        <v>6334</v>
      </c>
      <c r="L772" s="274" t="s">
        <v>960</v>
      </c>
      <c r="M772" s="274" t="s">
        <v>6335</v>
      </c>
      <c r="N772" s="274" t="s">
        <v>984</v>
      </c>
      <c r="O772" s="274" t="s">
        <v>873</v>
      </c>
      <c r="P772" s="274" t="s">
        <v>887</v>
      </c>
      <c r="Q772" s="274" t="s">
        <v>270</v>
      </c>
      <c r="R772" s="274" t="s">
        <v>268</v>
      </c>
      <c r="S772" s="274" t="s">
        <v>268</v>
      </c>
      <c r="T772" s="274" t="s">
        <v>268</v>
      </c>
      <c r="U772" s="274" t="s">
        <v>268</v>
      </c>
      <c r="V772" s="274" t="s">
        <v>268</v>
      </c>
      <c r="W772" s="274" t="s">
        <v>6335</v>
      </c>
      <c r="X772" s="274" t="s">
        <v>887</v>
      </c>
      <c r="Y772" s="274" t="s">
        <v>270</v>
      </c>
      <c r="Z772" s="274" t="s">
        <v>268</v>
      </c>
      <c r="AA772" s="274" t="s">
        <v>268</v>
      </c>
      <c r="AB772" s="274" t="s">
        <v>268</v>
      </c>
      <c r="AC772" s="274" t="s">
        <v>268</v>
      </c>
      <c r="AD772" s="274" t="s">
        <v>268</v>
      </c>
      <c r="AE772" s="274" t="s">
        <v>287</v>
      </c>
      <c r="AF772" s="274" t="s">
        <v>1811</v>
      </c>
      <c r="AG772" s="274" t="s">
        <v>875</v>
      </c>
      <c r="AH772" s="274" t="s">
        <v>1848</v>
      </c>
      <c r="AI772" s="274" t="s">
        <v>4468</v>
      </c>
      <c r="AJ772" s="274" t="s">
        <v>268</v>
      </c>
      <c r="AK772" s="274" t="s">
        <v>352</v>
      </c>
      <c r="AL772" s="274" t="s">
        <v>268</v>
      </c>
      <c r="AM772" s="274" t="s">
        <v>355</v>
      </c>
      <c r="AN772" s="274" t="s">
        <v>268</v>
      </c>
      <c r="AO772" s="274" t="s">
        <v>268</v>
      </c>
      <c r="AP772" s="274" t="s">
        <v>268</v>
      </c>
      <c r="AQ772" s="274" t="s">
        <v>268</v>
      </c>
      <c r="AR772" s="274" t="s">
        <v>268</v>
      </c>
      <c r="AS772" s="274" t="s">
        <v>268</v>
      </c>
      <c r="AT772" s="274" t="s">
        <v>268</v>
      </c>
      <c r="AU772" s="274" t="s">
        <v>268</v>
      </c>
      <c r="AV772" s="274" t="s">
        <v>268</v>
      </c>
      <c r="AW772" s="274" t="s">
        <v>268</v>
      </c>
      <c r="AX772" s="274" t="s">
        <v>268</v>
      </c>
      <c r="AY772" s="274" t="s">
        <v>268</v>
      </c>
      <c r="AZ772" s="274" t="s">
        <v>268</v>
      </c>
      <c r="BA772" s="274" t="s">
        <v>268</v>
      </c>
      <c r="BB772" s="274" t="s">
        <v>268</v>
      </c>
      <c r="BC772" s="274" t="s">
        <v>268</v>
      </c>
      <c r="BD772" s="274" t="s">
        <v>268</v>
      </c>
      <c r="BE772" s="274" t="s">
        <v>268</v>
      </c>
      <c r="BF772" s="274" t="s">
        <v>268</v>
      </c>
      <c r="BG772" s="274" t="s">
        <v>268</v>
      </c>
      <c r="BH772" s="274" t="s">
        <v>268</v>
      </c>
      <c r="BI772" s="274" t="s">
        <v>268</v>
      </c>
      <c r="BJ772" s="274" t="s">
        <v>268</v>
      </c>
      <c r="BK772" s="274" t="s">
        <v>268</v>
      </c>
      <c r="BL772" s="274" t="s">
        <v>268</v>
      </c>
      <c r="BM772" s="274" t="s">
        <v>268</v>
      </c>
      <c r="BN772" s="274" t="s">
        <v>268</v>
      </c>
      <c r="BO772" s="274" t="s">
        <v>268</v>
      </c>
      <c r="BP772" s="274" t="s">
        <v>268</v>
      </c>
      <c r="BQ772" s="274" t="s">
        <v>268</v>
      </c>
      <c r="BR772" s="274" t="s">
        <v>268</v>
      </c>
      <c r="BS772" s="274" t="s">
        <v>268</v>
      </c>
      <c r="BT772" s="274" t="s">
        <v>268</v>
      </c>
      <c r="BU772" s="274" t="s">
        <v>268</v>
      </c>
      <c r="BV772" s="274" t="s">
        <v>268</v>
      </c>
      <c r="BW772" s="274" t="s">
        <v>268</v>
      </c>
      <c r="BX772" s="274" t="s">
        <v>268</v>
      </c>
      <c r="BY772" s="295">
        <v>161</v>
      </c>
      <c r="BZ772" s="295">
        <v>161</v>
      </c>
      <c r="CA772" s="298" t="s">
        <v>142</v>
      </c>
      <c r="CB772" s="297">
        <v>123</v>
      </c>
      <c r="CC772" s="284">
        <f t="shared" si="50"/>
        <v>0</v>
      </c>
      <c r="CD772" s="295">
        <f t="shared" si="51"/>
        <v>161</v>
      </c>
      <c r="CE772" s="284">
        <f t="shared" si="52"/>
        <v>1</v>
      </c>
      <c r="CF772" s="295">
        <f t="shared" si="53"/>
        <v>0</v>
      </c>
      <c r="CG772" s="274" t="s">
        <v>1817</v>
      </c>
      <c r="CH772" s="274" t="s">
        <v>268</v>
      </c>
      <c r="CI772" s="274" t="s">
        <v>268</v>
      </c>
      <c r="CJ772" s="298" t="s">
        <v>275</v>
      </c>
      <c r="CK772" s="297">
        <v>3</v>
      </c>
      <c r="CL772" s="274" t="s">
        <v>268</v>
      </c>
      <c r="CM772" s="274" t="s">
        <v>268</v>
      </c>
      <c r="CN772" s="274" t="s">
        <v>268</v>
      </c>
      <c r="CO772" s="274" t="s">
        <v>268</v>
      </c>
      <c r="CP772" s="274" t="s">
        <v>268</v>
      </c>
      <c r="CQ772" s="274" t="s">
        <v>268</v>
      </c>
      <c r="CR772" s="274" t="s">
        <v>877</v>
      </c>
      <c r="CS772" s="274">
        <v>78.89</v>
      </c>
      <c r="CT772" s="274" t="s">
        <v>268</v>
      </c>
      <c r="CU772" s="274">
        <v>78.89</v>
      </c>
      <c r="CV772" s="274">
        <v>365</v>
      </c>
      <c r="CW772" s="274" t="s">
        <v>878</v>
      </c>
      <c r="CX772" s="274" t="s">
        <v>835</v>
      </c>
      <c r="CY772" s="274" t="s">
        <v>836</v>
      </c>
      <c r="CZ772" s="274" t="s">
        <v>837</v>
      </c>
      <c r="DA772" s="274" t="s">
        <v>268</v>
      </c>
      <c r="DB772" s="274" t="s">
        <v>268</v>
      </c>
      <c r="DC772" s="274" t="s">
        <v>268</v>
      </c>
      <c r="DD772" s="274" t="s">
        <v>268</v>
      </c>
      <c r="DE772" s="274" t="s">
        <v>268</v>
      </c>
      <c r="DF772" s="274" t="s">
        <v>268</v>
      </c>
      <c r="DG772" s="299">
        <f>IFERROR(IF(CA772="D",IF(CK772="A dispo.",CD772*VLOOKUP('DATI INPUT'!$F$27,TARIFFE_UD,2,FALSE),CD772*VLOOKUP(CK772,TARIFFE_UD,2,FALSE)),CD772*VLOOKUP(CB772-100,TARIFFE_UND,2,FALSE)),0)</f>
        <v>127.50401420404124</v>
      </c>
      <c r="DH772" s="299">
        <f>IFERROR(IF(CA772="D",IF(CK772="A dispo.",CF772*VLOOKUP('DATI INPUT'!$F$27,TARIFFE_UD,3,FALSE),CF772*VLOOKUP(CK772,TARIFFE_UD,3,FALSE)),CF772*VLOOKUP(CB772-100,TARIFFE_UND,3,FALSE)),0)</f>
        <v>0</v>
      </c>
    </row>
    <row r="773" spans="1:112" hidden="1" x14ac:dyDescent="0.25">
      <c r="A773" s="274" t="s">
        <v>6339</v>
      </c>
      <c r="B773" s="274" t="s">
        <v>6340</v>
      </c>
      <c r="C773" s="274" t="s">
        <v>6341</v>
      </c>
      <c r="D773" s="274" t="s">
        <v>6342</v>
      </c>
      <c r="E773" s="274" t="s">
        <v>268</v>
      </c>
      <c r="F773" s="274" t="s">
        <v>156</v>
      </c>
      <c r="G773" s="274" t="s">
        <v>6343</v>
      </c>
      <c r="H773" s="274" t="s">
        <v>6207</v>
      </c>
      <c r="I773" s="274" t="s">
        <v>362</v>
      </c>
      <c r="J773" s="274" t="s">
        <v>274</v>
      </c>
      <c r="K773" s="274" t="s">
        <v>6344</v>
      </c>
      <c r="L773" s="274" t="s">
        <v>960</v>
      </c>
      <c r="M773" s="274" t="s">
        <v>5772</v>
      </c>
      <c r="N773" s="274" t="s">
        <v>984</v>
      </c>
      <c r="O773" s="274" t="s">
        <v>873</v>
      </c>
      <c r="P773" s="274" t="s">
        <v>1830</v>
      </c>
      <c r="Q773" s="274" t="s">
        <v>282</v>
      </c>
      <c r="R773" s="274" t="s">
        <v>268</v>
      </c>
      <c r="S773" s="274" t="s">
        <v>268</v>
      </c>
      <c r="T773" s="274" t="s">
        <v>268</v>
      </c>
      <c r="U773" s="274" t="s">
        <v>268</v>
      </c>
      <c r="V773" s="274" t="s">
        <v>268</v>
      </c>
      <c r="W773" s="274" t="s">
        <v>5772</v>
      </c>
      <c r="X773" s="274" t="s">
        <v>1830</v>
      </c>
      <c r="Y773" s="274" t="s">
        <v>282</v>
      </c>
      <c r="Z773" s="274" t="s">
        <v>268</v>
      </c>
      <c r="AA773" s="274" t="s">
        <v>268</v>
      </c>
      <c r="AB773" s="274" t="s">
        <v>268</v>
      </c>
      <c r="AC773" s="274" t="s">
        <v>268</v>
      </c>
      <c r="AD773" s="274" t="s">
        <v>268</v>
      </c>
      <c r="AE773" s="274" t="s">
        <v>287</v>
      </c>
      <c r="AF773" s="274" t="s">
        <v>1811</v>
      </c>
      <c r="AG773" s="274" t="s">
        <v>875</v>
      </c>
      <c r="AH773" s="274" t="s">
        <v>1831</v>
      </c>
      <c r="AI773" s="274" t="s">
        <v>795</v>
      </c>
      <c r="AJ773" s="274" t="s">
        <v>268</v>
      </c>
      <c r="AK773" s="274" t="s">
        <v>410</v>
      </c>
      <c r="AL773" s="274" t="s">
        <v>268</v>
      </c>
      <c r="AM773" s="274" t="s">
        <v>288</v>
      </c>
      <c r="AN773" s="274" t="s">
        <v>268</v>
      </c>
      <c r="AO773" s="274" t="s">
        <v>268</v>
      </c>
      <c r="AP773" s="274" t="s">
        <v>268</v>
      </c>
      <c r="AQ773" s="274" t="s">
        <v>268</v>
      </c>
      <c r="AR773" s="274" t="s">
        <v>268</v>
      </c>
      <c r="AS773" s="274" t="s">
        <v>268</v>
      </c>
      <c r="AT773" s="274" t="s">
        <v>268</v>
      </c>
      <c r="AU773" s="274" t="s">
        <v>268</v>
      </c>
      <c r="AV773" s="274" t="s">
        <v>268</v>
      </c>
      <c r="AW773" s="274" t="s">
        <v>268</v>
      </c>
      <c r="AX773" s="274" t="s">
        <v>268</v>
      </c>
      <c r="AY773" s="274" t="s">
        <v>268</v>
      </c>
      <c r="AZ773" s="274" t="s">
        <v>268</v>
      </c>
      <c r="BA773" s="274" t="s">
        <v>268</v>
      </c>
      <c r="BB773" s="274" t="s">
        <v>268</v>
      </c>
      <c r="BC773" s="274" t="s">
        <v>268</v>
      </c>
      <c r="BD773" s="274" t="s">
        <v>268</v>
      </c>
      <c r="BE773" s="274" t="s">
        <v>268</v>
      </c>
      <c r="BF773" s="274" t="s">
        <v>268</v>
      </c>
      <c r="BG773" s="274" t="s">
        <v>268</v>
      </c>
      <c r="BH773" s="274" t="s">
        <v>268</v>
      </c>
      <c r="BI773" s="274" t="s">
        <v>268</v>
      </c>
      <c r="BJ773" s="274" t="s">
        <v>268</v>
      </c>
      <c r="BK773" s="274" t="s">
        <v>268</v>
      </c>
      <c r="BL773" s="274" t="s">
        <v>268</v>
      </c>
      <c r="BM773" s="274" t="s">
        <v>268</v>
      </c>
      <c r="BN773" s="274" t="s">
        <v>268</v>
      </c>
      <c r="BO773" s="274" t="s">
        <v>268</v>
      </c>
      <c r="BP773" s="274" t="s">
        <v>268</v>
      </c>
      <c r="BQ773" s="274" t="s">
        <v>268</v>
      </c>
      <c r="BR773" s="274" t="s">
        <v>268</v>
      </c>
      <c r="BS773" s="274" t="s">
        <v>268</v>
      </c>
      <c r="BT773" s="274" t="s">
        <v>268</v>
      </c>
      <c r="BU773" s="274" t="s">
        <v>268</v>
      </c>
      <c r="BV773" s="274" t="s">
        <v>268</v>
      </c>
      <c r="BW773" s="274" t="s">
        <v>268</v>
      </c>
      <c r="BX773" s="274" t="s">
        <v>268</v>
      </c>
      <c r="BY773" s="295">
        <v>96.8</v>
      </c>
      <c r="BZ773" s="295">
        <v>96.8</v>
      </c>
      <c r="CA773" s="298" t="s">
        <v>142</v>
      </c>
      <c r="CB773" s="297">
        <v>122</v>
      </c>
      <c r="CC773" s="284">
        <f t="shared" si="50"/>
        <v>0</v>
      </c>
      <c r="CD773" s="295">
        <f t="shared" si="51"/>
        <v>96.8</v>
      </c>
      <c r="CE773" s="284">
        <f t="shared" si="52"/>
        <v>0</v>
      </c>
      <c r="CF773" s="295">
        <f t="shared" si="53"/>
        <v>1</v>
      </c>
      <c r="CG773" s="274" t="s">
        <v>876</v>
      </c>
      <c r="CH773" s="274" t="s">
        <v>268</v>
      </c>
      <c r="CI773" s="274" t="s">
        <v>268</v>
      </c>
      <c r="CJ773" s="298" t="s">
        <v>268</v>
      </c>
      <c r="CK773" s="298" t="s">
        <v>736</v>
      </c>
      <c r="CL773" s="274" t="s">
        <v>268</v>
      </c>
      <c r="CM773" s="274" t="s">
        <v>268</v>
      </c>
      <c r="CN773" s="274" t="s">
        <v>268</v>
      </c>
      <c r="CO773" s="274" t="s">
        <v>268</v>
      </c>
      <c r="CP773" s="274" t="s">
        <v>268</v>
      </c>
      <c r="CQ773" s="274" t="s">
        <v>268</v>
      </c>
      <c r="CR773" s="274" t="s">
        <v>877</v>
      </c>
      <c r="CS773" s="274">
        <v>99.99</v>
      </c>
      <c r="CT773" s="274" t="s">
        <v>268</v>
      </c>
      <c r="CU773" s="274">
        <v>99.99</v>
      </c>
      <c r="CV773" s="274">
        <v>365</v>
      </c>
      <c r="CW773" s="274" t="s">
        <v>878</v>
      </c>
      <c r="CX773" s="274" t="s">
        <v>835</v>
      </c>
      <c r="CY773" s="274" t="s">
        <v>836</v>
      </c>
      <c r="CZ773" s="274" t="s">
        <v>837</v>
      </c>
      <c r="DA773" s="274" t="s">
        <v>268</v>
      </c>
      <c r="DB773" s="274" t="s">
        <v>268</v>
      </c>
      <c r="DC773" s="274" t="s">
        <v>268</v>
      </c>
      <c r="DD773" s="274" t="s">
        <v>268</v>
      </c>
      <c r="DE773" s="274" t="s">
        <v>268</v>
      </c>
      <c r="DF773" s="274" t="s">
        <v>268</v>
      </c>
      <c r="DG773" s="299">
        <f>IFERROR(IF(CA773="D",IF(CK773="A dispo.",CD773*VLOOKUP('DATI INPUT'!$F$27,TARIFFE_UD,2,FALSE),CD773*VLOOKUP(CK773,TARIFFE_UD,2,FALSE)),CD773*VLOOKUP(CB773-100,TARIFFE_UND,2,FALSE)),0)</f>
        <v>76.660798602181316</v>
      </c>
      <c r="DH773" s="299">
        <f>IFERROR(IF(CA773="D",IF(CK773="A dispo.",CF773*VLOOKUP('DATI INPUT'!$F$27,TARIFFE_UD,3,FALSE),CF773*VLOOKUP(CK773,TARIFFE_UD,3,FALSE)),CF773*VLOOKUP(CB773-100,TARIFFE_UND,3,FALSE)),0)</f>
        <v>60.367780403072892</v>
      </c>
    </row>
    <row r="774" spans="1:112" hidden="1" x14ac:dyDescent="0.25">
      <c r="A774" s="274" t="s">
        <v>6345</v>
      </c>
      <c r="B774" s="274" t="s">
        <v>6340</v>
      </c>
      <c r="C774" s="274" t="s">
        <v>6346</v>
      </c>
      <c r="D774" s="274" t="s">
        <v>6342</v>
      </c>
      <c r="E774" s="274" t="s">
        <v>268</v>
      </c>
      <c r="F774" s="274" t="s">
        <v>156</v>
      </c>
      <c r="G774" s="274" t="s">
        <v>6343</v>
      </c>
      <c r="H774" s="274" t="s">
        <v>6207</v>
      </c>
      <c r="I774" s="274" t="s">
        <v>362</v>
      </c>
      <c r="J774" s="274" t="s">
        <v>274</v>
      </c>
      <c r="K774" s="274" t="s">
        <v>6344</v>
      </c>
      <c r="L774" s="274" t="s">
        <v>960</v>
      </c>
      <c r="M774" s="274" t="s">
        <v>5772</v>
      </c>
      <c r="N774" s="274" t="s">
        <v>984</v>
      </c>
      <c r="O774" s="274" t="s">
        <v>873</v>
      </c>
      <c r="P774" s="274" t="s">
        <v>1830</v>
      </c>
      <c r="Q774" s="274" t="s">
        <v>282</v>
      </c>
      <c r="R774" s="274" t="s">
        <v>268</v>
      </c>
      <c r="S774" s="274" t="s">
        <v>268</v>
      </c>
      <c r="T774" s="274" t="s">
        <v>268</v>
      </c>
      <c r="U774" s="274" t="s">
        <v>268</v>
      </c>
      <c r="V774" s="274" t="s">
        <v>268</v>
      </c>
      <c r="W774" s="274" t="s">
        <v>5772</v>
      </c>
      <c r="X774" s="274" t="s">
        <v>1830</v>
      </c>
      <c r="Y774" s="274" t="s">
        <v>282</v>
      </c>
      <c r="Z774" s="274" t="s">
        <v>268</v>
      </c>
      <c r="AA774" s="274" t="s">
        <v>268</v>
      </c>
      <c r="AB774" s="274" t="s">
        <v>268</v>
      </c>
      <c r="AC774" s="274" t="s">
        <v>268</v>
      </c>
      <c r="AD774" s="274" t="s">
        <v>268</v>
      </c>
      <c r="AE774" s="274" t="s">
        <v>287</v>
      </c>
      <c r="AF774" s="274" t="s">
        <v>1811</v>
      </c>
      <c r="AG774" s="274" t="s">
        <v>875</v>
      </c>
      <c r="AH774" s="274" t="s">
        <v>1831</v>
      </c>
      <c r="AI774" s="274" t="s">
        <v>795</v>
      </c>
      <c r="AJ774" s="274" t="s">
        <v>268</v>
      </c>
      <c r="AK774" s="274" t="s">
        <v>1279</v>
      </c>
      <c r="AL774" s="274" t="s">
        <v>268</v>
      </c>
      <c r="AM774" s="274" t="s">
        <v>411</v>
      </c>
      <c r="AN774" s="274" t="s">
        <v>268</v>
      </c>
      <c r="AO774" s="274" t="s">
        <v>268</v>
      </c>
      <c r="AP774" s="274" t="s">
        <v>268</v>
      </c>
      <c r="AQ774" s="274" t="s">
        <v>268</v>
      </c>
      <c r="AR774" s="274" t="s">
        <v>268</v>
      </c>
      <c r="AS774" s="274" t="s">
        <v>268</v>
      </c>
      <c r="AT774" s="274" t="s">
        <v>268</v>
      </c>
      <c r="AU774" s="274" t="s">
        <v>268</v>
      </c>
      <c r="AV774" s="274" t="s">
        <v>268</v>
      </c>
      <c r="AW774" s="274" t="s">
        <v>268</v>
      </c>
      <c r="AX774" s="274" t="s">
        <v>268</v>
      </c>
      <c r="AY774" s="274" t="s">
        <v>268</v>
      </c>
      <c r="AZ774" s="274" t="s">
        <v>268</v>
      </c>
      <c r="BA774" s="274" t="s">
        <v>268</v>
      </c>
      <c r="BB774" s="274" t="s">
        <v>268</v>
      </c>
      <c r="BC774" s="274" t="s">
        <v>268</v>
      </c>
      <c r="BD774" s="274" t="s">
        <v>268</v>
      </c>
      <c r="BE774" s="274" t="s">
        <v>268</v>
      </c>
      <c r="BF774" s="274" t="s">
        <v>268</v>
      </c>
      <c r="BG774" s="274" t="s">
        <v>268</v>
      </c>
      <c r="BH774" s="274" t="s">
        <v>268</v>
      </c>
      <c r="BI774" s="274" t="s">
        <v>268</v>
      </c>
      <c r="BJ774" s="274" t="s">
        <v>268</v>
      </c>
      <c r="BK774" s="274" t="s">
        <v>268</v>
      </c>
      <c r="BL774" s="274" t="s">
        <v>268</v>
      </c>
      <c r="BM774" s="274" t="s">
        <v>268</v>
      </c>
      <c r="BN774" s="274" t="s">
        <v>268</v>
      </c>
      <c r="BO774" s="274" t="s">
        <v>268</v>
      </c>
      <c r="BP774" s="274" t="s">
        <v>268</v>
      </c>
      <c r="BQ774" s="274" t="s">
        <v>268</v>
      </c>
      <c r="BR774" s="274" t="s">
        <v>268</v>
      </c>
      <c r="BS774" s="274" t="s">
        <v>268</v>
      </c>
      <c r="BT774" s="274" t="s">
        <v>268</v>
      </c>
      <c r="BU774" s="274" t="s">
        <v>268</v>
      </c>
      <c r="BV774" s="274" t="s">
        <v>268</v>
      </c>
      <c r="BW774" s="274" t="s">
        <v>268</v>
      </c>
      <c r="BX774" s="274" t="s">
        <v>268</v>
      </c>
      <c r="BY774" s="295">
        <v>34</v>
      </c>
      <c r="BZ774" s="295">
        <v>34</v>
      </c>
      <c r="CA774" s="298" t="s">
        <v>142</v>
      </c>
      <c r="CB774" s="297">
        <v>123</v>
      </c>
      <c r="CC774" s="284">
        <f t="shared" si="50"/>
        <v>0</v>
      </c>
      <c r="CD774" s="295">
        <f t="shared" si="51"/>
        <v>34</v>
      </c>
      <c r="CE774" s="284">
        <f t="shared" si="52"/>
        <v>1</v>
      </c>
      <c r="CF774" s="295">
        <f t="shared" si="53"/>
        <v>0</v>
      </c>
      <c r="CG774" s="274" t="s">
        <v>1817</v>
      </c>
      <c r="CH774" s="274" t="s">
        <v>268</v>
      </c>
      <c r="CI774" s="274" t="s">
        <v>268</v>
      </c>
      <c r="CJ774" s="298" t="s">
        <v>268</v>
      </c>
      <c r="CK774" s="298" t="s">
        <v>736</v>
      </c>
      <c r="CL774" s="274" t="s">
        <v>268</v>
      </c>
      <c r="CM774" s="274" t="s">
        <v>268</v>
      </c>
      <c r="CN774" s="274" t="s">
        <v>268</v>
      </c>
      <c r="CO774" s="274" t="s">
        <v>268</v>
      </c>
      <c r="CP774" s="274" t="s">
        <v>268</v>
      </c>
      <c r="CQ774" s="274" t="s">
        <v>268</v>
      </c>
      <c r="CR774" s="274" t="s">
        <v>877</v>
      </c>
      <c r="CS774" s="274">
        <v>16.66</v>
      </c>
      <c r="CT774" s="274" t="s">
        <v>268</v>
      </c>
      <c r="CU774" s="274">
        <v>16.66</v>
      </c>
      <c r="CV774" s="274">
        <v>365</v>
      </c>
      <c r="CW774" s="274" t="s">
        <v>878</v>
      </c>
      <c r="CX774" s="274" t="s">
        <v>835</v>
      </c>
      <c r="CY774" s="274" t="s">
        <v>836</v>
      </c>
      <c r="CZ774" s="274" t="s">
        <v>837</v>
      </c>
      <c r="DA774" s="274" t="s">
        <v>268</v>
      </c>
      <c r="DB774" s="274" t="s">
        <v>268</v>
      </c>
      <c r="DC774" s="274" t="s">
        <v>268</v>
      </c>
      <c r="DD774" s="274" t="s">
        <v>268</v>
      </c>
      <c r="DE774" s="274" t="s">
        <v>268</v>
      </c>
      <c r="DF774" s="274" t="s">
        <v>268</v>
      </c>
      <c r="DG774" s="299">
        <f>IFERROR(IF(CA774="D",IF(CK774="A dispo.",CD774*VLOOKUP('DATI INPUT'!$F$27,TARIFFE_UD,2,FALSE),CD774*VLOOKUP(CK774,TARIFFE_UD,2,FALSE)),CD774*VLOOKUP(CB774-100,TARIFFE_UND,2,FALSE)),0)</f>
        <v>26.926313558617405</v>
      </c>
      <c r="DH774" s="299">
        <f>IFERROR(IF(CA774="D",IF(CK774="A dispo.",CF774*VLOOKUP('DATI INPUT'!$F$27,TARIFFE_UD,3,FALSE),CF774*VLOOKUP(CK774,TARIFFE_UD,3,FALSE)),CF774*VLOOKUP(CB774-100,TARIFFE_UND,3,FALSE)),0)</f>
        <v>0</v>
      </c>
    </row>
    <row r="775" spans="1:112" x14ac:dyDescent="0.25">
      <c r="A775" s="274" t="s">
        <v>6347</v>
      </c>
      <c r="B775" s="274" t="s">
        <v>6348</v>
      </c>
      <c r="C775" s="274" t="s">
        <v>1023</v>
      </c>
      <c r="D775" s="274" t="s">
        <v>6349</v>
      </c>
      <c r="E775" s="274" t="s">
        <v>268</v>
      </c>
      <c r="F775" s="274" t="s">
        <v>156</v>
      </c>
      <c r="G775" s="274" t="s">
        <v>6350</v>
      </c>
      <c r="H775" s="274" t="s">
        <v>6207</v>
      </c>
      <c r="I775" s="274" t="s">
        <v>6351</v>
      </c>
      <c r="J775" s="274" t="s">
        <v>274</v>
      </c>
      <c r="K775" s="274" t="s">
        <v>6352</v>
      </c>
      <c r="L775" s="274" t="s">
        <v>960</v>
      </c>
      <c r="M775" s="274" t="s">
        <v>6353</v>
      </c>
      <c r="N775" s="274" t="s">
        <v>984</v>
      </c>
      <c r="O775" s="274" t="s">
        <v>873</v>
      </c>
      <c r="P775" s="274" t="s">
        <v>1901</v>
      </c>
      <c r="Q775" s="274" t="s">
        <v>309</v>
      </c>
      <c r="R775" s="274" t="s">
        <v>268</v>
      </c>
      <c r="S775" s="274" t="s">
        <v>268</v>
      </c>
      <c r="T775" s="274" t="s">
        <v>268</v>
      </c>
      <c r="U775" s="274" t="s">
        <v>268</v>
      </c>
      <c r="V775" s="274" t="s">
        <v>268</v>
      </c>
      <c r="W775" s="274" t="s">
        <v>6353</v>
      </c>
      <c r="X775" s="274" t="s">
        <v>1901</v>
      </c>
      <c r="Y775" s="274" t="s">
        <v>309</v>
      </c>
      <c r="Z775" s="274" t="s">
        <v>268</v>
      </c>
      <c r="AA775" s="274" t="s">
        <v>268</v>
      </c>
      <c r="AB775" s="274" t="s">
        <v>268</v>
      </c>
      <c r="AC775" s="274" t="s">
        <v>268</v>
      </c>
      <c r="AD775" s="274" t="s">
        <v>268</v>
      </c>
      <c r="AE775" s="274" t="s">
        <v>287</v>
      </c>
      <c r="AF775" s="274" t="s">
        <v>1811</v>
      </c>
      <c r="AG775" s="274" t="s">
        <v>875</v>
      </c>
      <c r="AH775" s="274" t="s">
        <v>380</v>
      </c>
      <c r="AI775" s="274" t="s">
        <v>793</v>
      </c>
      <c r="AJ775" s="274" t="s">
        <v>268</v>
      </c>
      <c r="AK775" s="274" t="s">
        <v>395</v>
      </c>
      <c r="AL775" s="274" t="s">
        <v>268</v>
      </c>
      <c r="AM775" s="274" t="s">
        <v>355</v>
      </c>
      <c r="AN775" s="274" t="s">
        <v>268</v>
      </c>
      <c r="AO775" s="274" t="s">
        <v>268</v>
      </c>
      <c r="AP775" s="274" t="s">
        <v>268</v>
      </c>
      <c r="AQ775" s="274" t="s">
        <v>268</v>
      </c>
      <c r="AR775" s="274" t="s">
        <v>268</v>
      </c>
      <c r="AS775" s="274" t="s">
        <v>268</v>
      </c>
      <c r="AT775" s="274" t="s">
        <v>268</v>
      </c>
      <c r="AU775" s="274" t="s">
        <v>268</v>
      </c>
      <c r="AV775" s="274" t="s">
        <v>268</v>
      </c>
      <c r="AW775" s="274" t="s">
        <v>268</v>
      </c>
      <c r="AX775" s="274" t="s">
        <v>268</v>
      </c>
      <c r="AY775" s="274" t="s">
        <v>268</v>
      </c>
      <c r="AZ775" s="274" t="s">
        <v>268</v>
      </c>
      <c r="BA775" s="274" t="s">
        <v>268</v>
      </c>
      <c r="BB775" s="274" t="s">
        <v>268</v>
      </c>
      <c r="BC775" s="274" t="s">
        <v>268</v>
      </c>
      <c r="BD775" s="274" t="s">
        <v>268</v>
      </c>
      <c r="BE775" s="274" t="s">
        <v>268</v>
      </c>
      <c r="BF775" s="274" t="s">
        <v>268</v>
      </c>
      <c r="BG775" s="274" t="s">
        <v>268</v>
      </c>
      <c r="BH775" s="274" t="s">
        <v>268</v>
      </c>
      <c r="BI775" s="274" t="s">
        <v>268</v>
      </c>
      <c r="BJ775" s="274" t="s">
        <v>268</v>
      </c>
      <c r="BK775" s="274" t="s">
        <v>268</v>
      </c>
      <c r="BL775" s="274" t="s">
        <v>268</v>
      </c>
      <c r="BM775" s="274" t="s">
        <v>268</v>
      </c>
      <c r="BN775" s="274" t="s">
        <v>268</v>
      </c>
      <c r="BO775" s="274" t="s">
        <v>268</v>
      </c>
      <c r="BP775" s="274" t="s">
        <v>268</v>
      </c>
      <c r="BQ775" s="274" t="s">
        <v>268</v>
      </c>
      <c r="BR775" s="274" t="s">
        <v>268</v>
      </c>
      <c r="BS775" s="274" t="s">
        <v>268</v>
      </c>
      <c r="BT775" s="274" t="s">
        <v>268</v>
      </c>
      <c r="BU775" s="274" t="s">
        <v>268</v>
      </c>
      <c r="BV775" s="274" t="s">
        <v>268</v>
      </c>
      <c r="BW775" s="274" t="s">
        <v>268</v>
      </c>
      <c r="BX775" s="274" t="s">
        <v>268</v>
      </c>
      <c r="BY775" s="295">
        <v>70</v>
      </c>
      <c r="BZ775" s="295">
        <v>70</v>
      </c>
      <c r="CA775" s="298" t="s">
        <v>142</v>
      </c>
      <c r="CB775" s="297">
        <v>122</v>
      </c>
      <c r="CC775" s="284">
        <f t="shared" si="50"/>
        <v>0</v>
      </c>
      <c r="CD775" s="295">
        <f t="shared" si="51"/>
        <v>70</v>
      </c>
      <c r="CE775" s="284">
        <f t="shared" si="52"/>
        <v>0</v>
      </c>
      <c r="CF775" s="295">
        <f t="shared" si="53"/>
        <v>1</v>
      </c>
      <c r="CG775" s="274" t="s">
        <v>876</v>
      </c>
      <c r="CH775" s="274" t="s">
        <v>268</v>
      </c>
      <c r="CI775" s="274" t="s">
        <v>268</v>
      </c>
      <c r="CJ775" s="298" t="s">
        <v>280</v>
      </c>
      <c r="CK775" s="297">
        <v>2</v>
      </c>
      <c r="CL775" s="274" t="s">
        <v>268</v>
      </c>
      <c r="CM775" s="274" t="s">
        <v>268</v>
      </c>
      <c r="CN775" s="274" t="s">
        <v>268</v>
      </c>
      <c r="CO775" s="274" t="s">
        <v>268</v>
      </c>
      <c r="CP775" s="274" t="s">
        <v>268</v>
      </c>
      <c r="CQ775" s="274" t="s">
        <v>268</v>
      </c>
      <c r="CR775" s="274" t="s">
        <v>877</v>
      </c>
      <c r="CS775" s="274">
        <v>84.06</v>
      </c>
      <c r="CT775" s="274" t="s">
        <v>268</v>
      </c>
      <c r="CU775" s="274">
        <v>84.06</v>
      </c>
      <c r="CV775" s="274">
        <v>365</v>
      </c>
      <c r="CW775" s="274" t="s">
        <v>878</v>
      </c>
      <c r="CX775" s="274" t="s">
        <v>835</v>
      </c>
      <c r="CY775" s="274" t="s">
        <v>836</v>
      </c>
      <c r="CZ775" s="274" t="s">
        <v>837</v>
      </c>
      <c r="DA775" s="274" t="s">
        <v>268</v>
      </c>
      <c r="DB775" s="274" t="s">
        <v>268</v>
      </c>
      <c r="DC775" s="274" t="s">
        <v>268</v>
      </c>
      <c r="DD775" s="274" t="s">
        <v>268</v>
      </c>
      <c r="DE775" s="274" t="s">
        <v>268</v>
      </c>
      <c r="DF775" s="274" t="s">
        <v>268</v>
      </c>
      <c r="DG775" s="299">
        <f>IFERROR(IF(CA775="D",IF(CK775="A dispo.",CD775*VLOOKUP('DATI INPUT'!$F$27,TARIFFE_UD,2,FALSE),CD775*VLOOKUP(CK775,TARIFFE_UD,2,FALSE)),CD775*VLOOKUP(CB775-100,TARIFFE_UND,2,FALSE)),0)</f>
        <v>50.303516070837532</v>
      </c>
      <c r="DH775" s="299">
        <f>IFERROR(IF(CA775="D",IF(CK775="A dispo.",CF775*VLOOKUP('DATI INPUT'!$F$27,TARIFFE_UD,3,FALSE),CF775*VLOOKUP(CK775,TARIFFE_UD,3,FALSE)),CF775*VLOOKUP(CB775-100,TARIFFE_UND,3,FALSE)),0)</f>
        <v>46.077822723118445</v>
      </c>
    </row>
    <row r="776" spans="1:112" hidden="1" x14ac:dyDescent="0.25">
      <c r="A776" s="274" t="s">
        <v>6354</v>
      </c>
      <c r="B776" s="274" t="s">
        <v>1795</v>
      </c>
      <c r="C776" s="274" t="s">
        <v>6355</v>
      </c>
      <c r="D776" s="274" t="s">
        <v>6356</v>
      </c>
      <c r="E776" s="274" t="s">
        <v>268</v>
      </c>
      <c r="F776" s="274" t="s">
        <v>156</v>
      </c>
      <c r="G776" s="274" t="s">
        <v>6357</v>
      </c>
      <c r="H776" s="274" t="s">
        <v>6207</v>
      </c>
      <c r="I776" s="274" t="s">
        <v>615</v>
      </c>
      <c r="J776" s="274" t="s">
        <v>156</v>
      </c>
      <c r="K776" s="274" t="s">
        <v>6358</v>
      </c>
      <c r="L776" s="274" t="s">
        <v>960</v>
      </c>
      <c r="M776" s="274" t="s">
        <v>6359</v>
      </c>
      <c r="N776" s="274" t="s">
        <v>962</v>
      </c>
      <c r="O776" s="274" t="s">
        <v>1176</v>
      </c>
      <c r="P776" s="274" t="s">
        <v>6360</v>
      </c>
      <c r="Q776" s="274" t="s">
        <v>464</v>
      </c>
      <c r="R776" s="274" t="s">
        <v>268</v>
      </c>
      <c r="S776" s="274" t="s">
        <v>268</v>
      </c>
      <c r="T776" s="274" t="s">
        <v>268</v>
      </c>
      <c r="U776" s="274" t="s">
        <v>268</v>
      </c>
      <c r="V776" s="274" t="s">
        <v>268</v>
      </c>
      <c r="W776" s="274" t="s">
        <v>6227</v>
      </c>
      <c r="X776" s="274" t="s">
        <v>1046</v>
      </c>
      <c r="Y776" s="274" t="s">
        <v>279</v>
      </c>
      <c r="Z776" s="274" t="s">
        <v>268</v>
      </c>
      <c r="AA776" s="274" t="s">
        <v>268</v>
      </c>
      <c r="AB776" s="274" t="s">
        <v>268</v>
      </c>
      <c r="AC776" s="274" t="s">
        <v>268</v>
      </c>
      <c r="AD776" s="274" t="s">
        <v>268</v>
      </c>
      <c r="AE776" s="274" t="s">
        <v>287</v>
      </c>
      <c r="AF776" s="274" t="s">
        <v>1811</v>
      </c>
      <c r="AG776" s="274" t="s">
        <v>875</v>
      </c>
      <c r="AH776" s="274" t="s">
        <v>1812</v>
      </c>
      <c r="AI776" s="274" t="s">
        <v>1278</v>
      </c>
      <c r="AJ776" s="274" t="s">
        <v>268</v>
      </c>
      <c r="AK776" s="274" t="s">
        <v>354</v>
      </c>
      <c r="AL776" s="274" t="s">
        <v>268</v>
      </c>
      <c r="AM776" s="274" t="s">
        <v>353</v>
      </c>
      <c r="AN776" s="274" t="s">
        <v>287</v>
      </c>
      <c r="AO776" s="274" t="s">
        <v>1811</v>
      </c>
      <c r="AP776" s="274" t="s">
        <v>875</v>
      </c>
      <c r="AQ776" s="274" t="s">
        <v>1812</v>
      </c>
      <c r="AR776" s="274" t="s">
        <v>1278</v>
      </c>
      <c r="AS776" s="274" t="s">
        <v>268</v>
      </c>
      <c r="AT776" s="274" t="s">
        <v>395</v>
      </c>
      <c r="AU776" s="274" t="s">
        <v>268</v>
      </c>
      <c r="AV776" s="274" t="s">
        <v>355</v>
      </c>
      <c r="AW776" s="274" t="s">
        <v>268</v>
      </c>
      <c r="AX776" s="274" t="s">
        <v>268</v>
      </c>
      <c r="AY776" s="274" t="s">
        <v>268</v>
      </c>
      <c r="AZ776" s="274" t="s">
        <v>268</v>
      </c>
      <c r="BA776" s="274" t="s">
        <v>268</v>
      </c>
      <c r="BB776" s="274" t="s">
        <v>268</v>
      </c>
      <c r="BC776" s="274" t="s">
        <v>268</v>
      </c>
      <c r="BD776" s="274" t="s">
        <v>268</v>
      </c>
      <c r="BE776" s="274" t="s">
        <v>268</v>
      </c>
      <c r="BF776" s="274" t="s">
        <v>268</v>
      </c>
      <c r="BG776" s="274" t="s">
        <v>268</v>
      </c>
      <c r="BH776" s="274" t="s">
        <v>268</v>
      </c>
      <c r="BI776" s="274" t="s">
        <v>268</v>
      </c>
      <c r="BJ776" s="274" t="s">
        <v>268</v>
      </c>
      <c r="BK776" s="274" t="s">
        <v>268</v>
      </c>
      <c r="BL776" s="274" t="s">
        <v>268</v>
      </c>
      <c r="BM776" s="274" t="s">
        <v>268</v>
      </c>
      <c r="BN776" s="274" t="s">
        <v>268</v>
      </c>
      <c r="BO776" s="274" t="s">
        <v>268</v>
      </c>
      <c r="BP776" s="274" t="s">
        <v>268</v>
      </c>
      <c r="BQ776" s="274" t="s">
        <v>268</v>
      </c>
      <c r="BR776" s="274" t="s">
        <v>268</v>
      </c>
      <c r="BS776" s="274" t="s">
        <v>268</v>
      </c>
      <c r="BT776" s="274" t="s">
        <v>268</v>
      </c>
      <c r="BU776" s="274" t="s">
        <v>268</v>
      </c>
      <c r="BV776" s="274" t="s">
        <v>268</v>
      </c>
      <c r="BW776" s="274" t="s">
        <v>268</v>
      </c>
      <c r="BX776" s="274" t="s">
        <v>268</v>
      </c>
      <c r="BY776" s="295">
        <v>75</v>
      </c>
      <c r="BZ776" s="295">
        <v>75</v>
      </c>
      <c r="CA776" s="298" t="s">
        <v>142</v>
      </c>
      <c r="CB776" s="297">
        <v>122</v>
      </c>
      <c r="CC776" s="284">
        <f t="shared" si="50"/>
        <v>0</v>
      </c>
      <c r="CD776" s="295">
        <f t="shared" si="51"/>
        <v>75</v>
      </c>
      <c r="CE776" s="284">
        <f t="shared" si="52"/>
        <v>0</v>
      </c>
      <c r="CF776" s="295">
        <f t="shared" si="53"/>
        <v>1</v>
      </c>
      <c r="CG776" s="274" t="s">
        <v>876</v>
      </c>
      <c r="CH776" s="274" t="s">
        <v>268</v>
      </c>
      <c r="CI776" s="274" t="s">
        <v>268</v>
      </c>
      <c r="CJ776" s="298" t="s">
        <v>268</v>
      </c>
      <c r="CK776" s="298" t="s">
        <v>736</v>
      </c>
      <c r="CL776" s="274" t="s">
        <v>268</v>
      </c>
      <c r="CM776" s="274" t="s">
        <v>268</v>
      </c>
      <c r="CN776" s="274" t="s">
        <v>268</v>
      </c>
      <c r="CO776" s="274" t="s">
        <v>268</v>
      </c>
      <c r="CP776" s="274" t="s">
        <v>268</v>
      </c>
      <c r="CQ776" s="274" t="s">
        <v>268</v>
      </c>
      <c r="CR776" s="274" t="s">
        <v>877</v>
      </c>
      <c r="CS776" s="274">
        <v>89.31</v>
      </c>
      <c r="CT776" s="274" t="s">
        <v>268</v>
      </c>
      <c r="CU776" s="274">
        <v>89.31</v>
      </c>
      <c r="CV776" s="274">
        <v>365</v>
      </c>
      <c r="CW776" s="274" t="s">
        <v>878</v>
      </c>
      <c r="CX776" s="274" t="s">
        <v>835</v>
      </c>
      <c r="CY776" s="274" t="s">
        <v>836</v>
      </c>
      <c r="CZ776" s="274" t="s">
        <v>837</v>
      </c>
      <c r="DA776" s="274" t="s">
        <v>268</v>
      </c>
      <c r="DB776" s="274" t="s">
        <v>268</v>
      </c>
      <c r="DC776" s="274" t="s">
        <v>268</v>
      </c>
      <c r="DD776" s="274" t="s">
        <v>268</v>
      </c>
      <c r="DE776" s="274" t="s">
        <v>268</v>
      </c>
      <c r="DF776" s="274" t="s">
        <v>268</v>
      </c>
      <c r="DG776" s="299">
        <f>IFERROR(IF(CA776="D",IF(CK776="A dispo.",CD776*VLOOKUP('DATI INPUT'!$F$27,TARIFFE_UD,2,FALSE),CD776*VLOOKUP(CK776,TARIFFE_UD,2,FALSE)),CD776*VLOOKUP(CB776-100,TARIFFE_UND,2,FALSE)),0)</f>
        <v>59.396279908714867</v>
      </c>
      <c r="DH776" s="299">
        <f>IFERROR(IF(CA776="D",IF(CK776="A dispo.",CF776*VLOOKUP('DATI INPUT'!$F$27,TARIFFE_UD,3,FALSE),CF776*VLOOKUP(CK776,TARIFFE_UD,3,FALSE)),CF776*VLOOKUP(CB776-100,TARIFFE_UND,3,FALSE)),0)</f>
        <v>60.367780403072892</v>
      </c>
    </row>
    <row r="777" spans="1:112" x14ac:dyDescent="0.25">
      <c r="A777" s="274" t="s">
        <v>6361</v>
      </c>
      <c r="B777" s="274" t="s">
        <v>6362</v>
      </c>
      <c r="C777" s="274" t="s">
        <v>6363</v>
      </c>
      <c r="D777" s="274" t="s">
        <v>6364</v>
      </c>
      <c r="E777" s="274" t="s">
        <v>268</v>
      </c>
      <c r="F777" s="274" t="s">
        <v>156</v>
      </c>
      <c r="G777" s="274" t="s">
        <v>6365</v>
      </c>
      <c r="H777" s="274" t="s">
        <v>6207</v>
      </c>
      <c r="I777" s="274" t="s">
        <v>6366</v>
      </c>
      <c r="J777" s="274" t="s">
        <v>274</v>
      </c>
      <c r="K777" s="274" t="s">
        <v>6367</v>
      </c>
      <c r="L777" s="274" t="s">
        <v>960</v>
      </c>
      <c r="M777" s="274" t="s">
        <v>2184</v>
      </c>
      <c r="N777" s="274" t="s">
        <v>984</v>
      </c>
      <c r="O777" s="274" t="s">
        <v>873</v>
      </c>
      <c r="P777" s="274" t="s">
        <v>613</v>
      </c>
      <c r="Q777" s="274" t="s">
        <v>275</v>
      </c>
      <c r="R777" s="274" t="s">
        <v>268</v>
      </c>
      <c r="S777" s="274" t="s">
        <v>268</v>
      </c>
      <c r="T777" s="274" t="s">
        <v>268</v>
      </c>
      <c r="U777" s="274" t="s">
        <v>268</v>
      </c>
      <c r="V777" s="274" t="s">
        <v>268</v>
      </c>
      <c r="W777" s="274" t="s">
        <v>2184</v>
      </c>
      <c r="X777" s="274" t="s">
        <v>613</v>
      </c>
      <c r="Y777" s="274" t="s">
        <v>275</v>
      </c>
      <c r="Z777" s="274" t="s">
        <v>268</v>
      </c>
      <c r="AA777" s="274" t="s">
        <v>268</v>
      </c>
      <c r="AB777" s="274" t="s">
        <v>268</v>
      </c>
      <c r="AC777" s="274" t="s">
        <v>268</v>
      </c>
      <c r="AD777" s="274" t="s">
        <v>268</v>
      </c>
      <c r="AE777" s="274" t="s">
        <v>287</v>
      </c>
      <c r="AF777" s="274" t="s">
        <v>1811</v>
      </c>
      <c r="AG777" s="274" t="s">
        <v>875</v>
      </c>
      <c r="AH777" s="274" t="s">
        <v>1812</v>
      </c>
      <c r="AI777" s="274" t="s">
        <v>1202</v>
      </c>
      <c r="AJ777" s="274" t="s">
        <v>268</v>
      </c>
      <c r="AK777" s="274" t="s">
        <v>375</v>
      </c>
      <c r="AL777" s="274" t="s">
        <v>268</v>
      </c>
      <c r="AM777" s="274" t="s">
        <v>405</v>
      </c>
      <c r="AN777" s="274" t="s">
        <v>268</v>
      </c>
      <c r="AO777" s="274" t="s">
        <v>268</v>
      </c>
      <c r="AP777" s="274" t="s">
        <v>268</v>
      </c>
      <c r="AQ777" s="274" t="s">
        <v>268</v>
      </c>
      <c r="AR777" s="274" t="s">
        <v>268</v>
      </c>
      <c r="AS777" s="274" t="s">
        <v>268</v>
      </c>
      <c r="AT777" s="274" t="s">
        <v>268</v>
      </c>
      <c r="AU777" s="274" t="s">
        <v>268</v>
      </c>
      <c r="AV777" s="274" t="s">
        <v>268</v>
      </c>
      <c r="AW777" s="274" t="s">
        <v>268</v>
      </c>
      <c r="AX777" s="274" t="s">
        <v>268</v>
      </c>
      <c r="AY777" s="274" t="s">
        <v>268</v>
      </c>
      <c r="AZ777" s="274" t="s">
        <v>268</v>
      </c>
      <c r="BA777" s="274" t="s">
        <v>268</v>
      </c>
      <c r="BB777" s="274" t="s">
        <v>268</v>
      </c>
      <c r="BC777" s="274" t="s">
        <v>268</v>
      </c>
      <c r="BD777" s="274" t="s">
        <v>268</v>
      </c>
      <c r="BE777" s="274" t="s">
        <v>268</v>
      </c>
      <c r="BF777" s="274" t="s">
        <v>268</v>
      </c>
      <c r="BG777" s="274" t="s">
        <v>268</v>
      </c>
      <c r="BH777" s="274" t="s">
        <v>268</v>
      </c>
      <c r="BI777" s="274" t="s">
        <v>268</v>
      </c>
      <c r="BJ777" s="274" t="s">
        <v>268</v>
      </c>
      <c r="BK777" s="274" t="s">
        <v>268</v>
      </c>
      <c r="BL777" s="274" t="s">
        <v>268</v>
      </c>
      <c r="BM777" s="274" t="s">
        <v>268</v>
      </c>
      <c r="BN777" s="274" t="s">
        <v>268</v>
      </c>
      <c r="BO777" s="274" t="s">
        <v>268</v>
      </c>
      <c r="BP777" s="274" t="s">
        <v>268</v>
      </c>
      <c r="BQ777" s="274" t="s">
        <v>268</v>
      </c>
      <c r="BR777" s="274" t="s">
        <v>268</v>
      </c>
      <c r="BS777" s="274" t="s">
        <v>268</v>
      </c>
      <c r="BT777" s="274" t="s">
        <v>268</v>
      </c>
      <c r="BU777" s="274" t="s">
        <v>268</v>
      </c>
      <c r="BV777" s="274" t="s">
        <v>268</v>
      </c>
      <c r="BW777" s="274" t="s">
        <v>268</v>
      </c>
      <c r="BX777" s="274" t="s">
        <v>268</v>
      </c>
      <c r="BY777" s="295">
        <v>82</v>
      </c>
      <c r="BZ777" s="295">
        <v>82</v>
      </c>
      <c r="CA777" s="298" t="s">
        <v>142</v>
      </c>
      <c r="CB777" s="297">
        <v>122</v>
      </c>
      <c r="CC777" s="284">
        <f t="shared" si="50"/>
        <v>0</v>
      </c>
      <c r="CD777" s="295">
        <f t="shared" si="51"/>
        <v>82</v>
      </c>
      <c r="CE777" s="284">
        <f t="shared" si="52"/>
        <v>0</v>
      </c>
      <c r="CF777" s="295">
        <f t="shared" si="53"/>
        <v>1</v>
      </c>
      <c r="CG777" s="274" t="s">
        <v>876</v>
      </c>
      <c r="CH777" s="274" t="s">
        <v>268</v>
      </c>
      <c r="CI777" s="274" t="s">
        <v>268</v>
      </c>
      <c r="CJ777" s="298" t="s">
        <v>275</v>
      </c>
      <c r="CK777" s="297">
        <v>3</v>
      </c>
      <c r="CL777" s="274" t="s">
        <v>268</v>
      </c>
      <c r="CM777" s="274" t="s">
        <v>268</v>
      </c>
      <c r="CN777" s="274" t="s">
        <v>268</v>
      </c>
      <c r="CO777" s="274" t="s">
        <v>268</v>
      </c>
      <c r="CP777" s="274" t="s">
        <v>268</v>
      </c>
      <c r="CQ777" s="274" t="s">
        <v>268</v>
      </c>
      <c r="CR777" s="274" t="s">
        <v>877</v>
      </c>
      <c r="CS777" s="274">
        <v>109.06</v>
      </c>
      <c r="CT777" s="274" t="s">
        <v>268</v>
      </c>
      <c r="CU777" s="274">
        <v>109.06</v>
      </c>
      <c r="CV777" s="274">
        <v>365</v>
      </c>
      <c r="CW777" s="274" t="s">
        <v>878</v>
      </c>
      <c r="CX777" s="274" t="s">
        <v>835</v>
      </c>
      <c r="CY777" s="274" t="s">
        <v>836</v>
      </c>
      <c r="CZ777" s="274" t="s">
        <v>837</v>
      </c>
      <c r="DA777" s="274" t="s">
        <v>268</v>
      </c>
      <c r="DB777" s="274" t="s">
        <v>268</v>
      </c>
      <c r="DC777" s="274" t="s">
        <v>268</v>
      </c>
      <c r="DD777" s="274" t="s">
        <v>268</v>
      </c>
      <c r="DE777" s="274" t="s">
        <v>268</v>
      </c>
      <c r="DF777" s="274" t="s">
        <v>268</v>
      </c>
      <c r="DG777" s="299">
        <f>IFERROR(IF(CA777="D",IF(CK777="A dispo.",CD777*VLOOKUP('DATI INPUT'!$F$27,TARIFFE_UD,2,FALSE),CD777*VLOOKUP(CK777,TARIFFE_UD,2,FALSE)),CD777*VLOOKUP(CB777-100,TARIFFE_UND,2,FALSE)),0)</f>
        <v>64.939932700194916</v>
      </c>
      <c r="DH777" s="299">
        <f>IFERROR(IF(CA777="D",IF(CK777="A dispo.",CF777*VLOOKUP('DATI INPUT'!$F$27,TARIFFE_UD,3,FALSE),CF777*VLOOKUP(CK777,TARIFFE_UD,3,FALSE)),CF777*VLOOKUP(CB777-100,TARIFFE_UND,3,FALSE)),0)</f>
        <v>60.367780403072892</v>
      </c>
    </row>
    <row r="778" spans="1:112" x14ac:dyDescent="0.25">
      <c r="A778" s="274" t="s">
        <v>6368</v>
      </c>
      <c r="B778" s="274" t="s">
        <v>6362</v>
      </c>
      <c r="C778" s="274" t="s">
        <v>6369</v>
      </c>
      <c r="D778" s="274" t="s">
        <v>6364</v>
      </c>
      <c r="E778" s="274" t="s">
        <v>268</v>
      </c>
      <c r="F778" s="274" t="s">
        <v>156</v>
      </c>
      <c r="G778" s="274" t="s">
        <v>6365</v>
      </c>
      <c r="H778" s="274" t="s">
        <v>6207</v>
      </c>
      <c r="I778" s="274" t="s">
        <v>6366</v>
      </c>
      <c r="J778" s="274" t="s">
        <v>274</v>
      </c>
      <c r="K778" s="274" t="s">
        <v>6367</v>
      </c>
      <c r="L778" s="274" t="s">
        <v>960</v>
      </c>
      <c r="M778" s="274" t="s">
        <v>2184</v>
      </c>
      <c r="N778" s="274" t="s">
        <v>984</v>
      </c>
      <c r="O778" s="274" t="s">
        <v>873</v>
      </c>
      <c r="P778" s="274" t="s">
        <v>613</v>
      </c>
      <c r="Q778" s="274" t="s">
        <v>275</v>
      </c>
      <c r="R778" s="274" t="s">
        <v>268</v>
      </c>
      <c r="S778" s="274" t="s">
        <v>268</v>
      </c>
      <c r="T778" s="274" t="s">
        <v>268</v>
      </c>
      <c r="U778" s="274" t="s">
        <v>268</v>
      </c>
      <c r="V778" s="274" t="s">
        <v>268</v>
      </c>
      <c r="W778" s="274" t="s">
        <v>2184</v>
      </c>
      <c r="X778" s="274" t="s">
        <v>613</v>
      </c>
      <c r="Y778" s="274" t="s">
        <v>275</v>
      </c>
      <c r="Z778" s="274" t="s">
        <v>268</v>
      </c>
      <c r="AA778" s="274" t="s">
        <v>268</v>
      </c>
      <c r="AB778" s="274" t="s">
        <v>268</v>
      </c>
      <c r="AC778" s="274" t="s">
        <v>268</v>
      </c>
      <c r="AD778" s="274" t="s">
        <v>268</v>
      </c>
      <c r="AE778" s="274" t="s">
        <v>287</v>
      </c>
      <c r="AF778" s="274" t="s">
        <v>1811</v>
      </c>
      <c r="AG778" s="274" t="s">
        <v>875</v>
      </c>
      <c r="AH778" s="274" t="s">
        <v>1812</v>
      </c>
      <c r="AI778" s="274" t="s">
        <v>1202</v>
      </c>
      <c r="AJ778" s="274" t="s">
        <v>268</v>
      </c>
      <c r="AK778" s="274" t="s">
        <v>375</v>
      </c>
      <c r="AL778" s="274" t="s">
        <v>268</v>
      </c>
      <c r="AM778" s="274" t="s">
        <v>405</v>
      </c>
      <c r="AN778" s="274" t="s">
        <v>268</v>
      </c>
      <c r="AO778" s="274" t="s">
        <v>268</v>
      </c>
      <c r="AP778" s="274" t="s">
        <v>268</v>
      </c>
      <c r="AQ778" s="274" t="s">
        <v>268</v>
      </c>
      <c r="AR778" s="274" t="s">
        <v>268</v>
      </c>
      <c r="AS778" s="274" t="s">
        <v>268</v>
      </c>
      <c r="AT778" s="274" t="s">
        <v>268</v>
      </c>
      <c r="AU778" s="274" t="s">
        <v>268</v>
      </c>
      <c r="AV778" s="274" t="s">
        <v>268</v>
      </c>
      <c r="AW778" s="274" t="s">
        <v>268</v>
      </c>
      <c r="AX778" s="274" t="s">
        <v>268</v>
      </c>
      <c r="AY778" s="274" t="s">
        <v>268</v>
      </c>
      <c r="AZ778" s="274" t="s">
        <v>268</v>
      </c>
      <c r="BA778" s="274" t="s">
        <v>268</v>
      </c>
      <c r="BB778" s="274" t="s">
        <v>268</v>
      </c>
      <c r="BC778" s="274" t="s">
        <v>268</v>
      </c>
      <c r="BD778" s="274" t="s">
        <v>268</v>
      </c>
      <c r="BE778" s="274" t="s">
        <v>268</v>
      </c>
      <c r="BF778" s="274" t="s">
        <v>268</v>
      </c>
      <c r="BG778" s="274" t="s">
        <v>268</v>
      </c>
      <c r="BH778" s="274" t="s">
        <v>268</v>
      </c>
      <c r="BI778" s="274" t="s">
        <v>268</v>
      </c>
      <c r="BJ778" s="274" t="s">
        <v>268</v>
      </c>
      <c r="BK778" s="274" t="s">
        <v>268</v>
      </c>
      <c r="BL778" s="274" t="s">
        <v>268</v>
      </c>
      <c r="BM778" s="274" t="s">
        <v>268</v>
      </c>
      <c r="BN778" s="274" t="s">
        <v>268</v>
      </c>
      <c r="BO778" s="274" t="s">
        <v>268</v>
      </c>
      <c r="BP778" s="274" t="s">
        <v>268</v>
      </c>
      <c r="BQ778" s="274" t="s">
        <v>268</v>
      </c>
      <c r="BR778" s="274" t="s">
        <v>268</v>
      </c>
      <c r="BS778" s="274" t="s">
        <v>268</v>
      </c>
      <c r="BT778" s="274" t="s">
        <v>268</v>
      </c>
      <c r="BU778" s="274" t="s">
        <v>268</v>
      </c>
      <c r="BV778" s="274" t="s">
        <v>268</v>
      </c>
      <c r="BW778" s="274" t="s">
        <v>268</v>
      </c>
      <c r="BX778" s="274" t="s">
        <v>268</v>
      </c>
      <c r="BY778" s="295">
        <v>70</v>
      </c>
      <c r="BZ778" s="295">
        <v>70</v>
      </c>
      <c r="CA778" s="298" t="s">
        <v>142</v>
      </c>
      <c r="CB778" s="297">
        <v>123</v>
      </c>
      <c r="CC778" s="284">
        <f t="shared" si="50"/>
        <v>0</v>
      </c>
      <c r="CD778" s="295">
        <f t="shared" si="51"/>
        <v>70</v>
      </c>
      <c r="CE778" s="284">
        <f t="shared" si="52"/>
        <v>1</v>
      </c>
      <c r="CF778" s="295">
        <f t="shared" si="53"/>
        <v>0</v>
      </c>
      <c r="CG778" s="274" t="s">
        <v>1817</v>
      </c>
      <c r="CH778" s="274" t="s">
        <v>268</v>
      </c>
      <c r="CI778" s="274" t="s">
        <v>268</v>
      </c>
      <c r="CJ778" s="298" t="s">
        <v>275</v>
      </c>
      <c r="CK778" s="297">
        <v>3</v>
      </c>
      <c r="CL778" s="274" t="s">
        <v>268</v>
      </c>
      <c r="CM778" s="274" t="s">
        <v>268</v>
      </c>
      <c r="CN778" s="274" t="s">
        <v>268</v>
      </c>
      <c r="CO778" s="274" t="s">
        <v>268</v>
      </c>
      <c r="CP778" s="274" t="s">
        <v>268</v>
      </c>
      <c r="CQ778" s="274" t="s">
        <v>268</v>
      </c>
      <c r="CR778" s="274" t="s">
        <v>877</v>
      </c>
      <c r="CS778" s="274">
        <v>34.299999999999997</v>
      </c>
      <c r="CT778" s="274" t="s">
        <v>268</v>
      </c>
      <c r="CU778" s="274">
        <v>34.299999999999997</v>
      </c>
      <c r="CV778" s="274">
        <v>365</v>
      </c>
      <c r="CW778" s="274" t="s">
        <v>878</v>
      </c>
      <c r="CX778" s="274" t="s">
        <v>835</v>
      </c>
      <c r="CY778" s="274" t="s">
        <v>836</v>
      </c>
      <c r="CZ778" s="274" t="s">
        <v>837</v>
      </c>
      <c r="DA778" s="274" t="s">
        <v>268</v>
      </c>
      <c r="DB778" s="274" t="s">
        <v>268</v>
      </c>
      <c r="DC778" s="274" t="s">
        <v>268</v>
      </c>
      <c r="DD778" s="274" t="s">
        <v>268</v>
      </c>
      <c r="DE778" s="274" t="s">
        <v>268</v>
      </c>
      <c r="DF778" s="274" t="s">
        <v>268</v>
      </c>
      <c r="DG778" s="299">
        <f>IFERROR(IF(CA778="D",IF(CK778="A dispo.",CD778*VLOOKUP('DATI INPUT'!$F$27,TARIFFE_UD,2,FALSE),CD778*VLOOKUP(CK778,TARIFFE_UD,2,FALSE)),CD778*VLOOKUP(CB778-100,TARIFFE_UND,2,FALSE)),0)</f>
        <v>55.436527914800543</v>
      </c>
      <c r="DH778" s="299">
        <f>IFERROR(IF(CA778="D",IF(CK778="A dispo.",CF778*VLOOKUP('DATI INPUT'!$F$27,TARIFFE_UD,3,FALSE),CF778*VLOOKUP(CK778,TARIFFE_UD,3,FALSE)),CF778*VLOOKUP(CB778-100,TARIFFE_UND,3,FALSE)),0)</f>
        <v>0</v>
      </c>
    </row>
    <row r="779" spans="1:112" x14ac:dyDescent="0.25">
      <c r="A779" s="274" t="s">
        <v>6370</v>
      </c>
      <c r="B779" s="274" t="s">
        <v>6362</v>
      </c>
      <c r="C779" s="274" t="s">
        <v>6371</v>
      </c>
      <c r="D779" s="274" t="s">
        <v>6364</v>
      </c>
      <c r="E779" s="274" t="s">
        <v>268</v>
      </c>
      <c r="F779" s="274" t="s">
        <v>156</v>
      </c>
      <c r="G779" s="274" t="s">
        <v>6365</v>
      </c>
      <c r="H779" s="274" t="s">
        <v>6207</v>
      </c>
      <c r="I779" s="274" t="s">
        <v>6366</v>
      </c>
      <c r="J779" s="274" t="s">
        <v>274</v>
      </c>
      <c r="K779" s="274" t="s">
        <v>6367</v>
      </c>
      <c r="L779" s="274" t="s">
        <v>960</v>
      </c>
      <c r="M779" s="274" t="s">
        <v>2184</v>
      </c>
      <c r="N779" s="274" t="s">
        <v>984</v>
      </c>
      <c r="O779" s="274" t="s">
        <v>873</v>
      </c>
      <c r="P779" s="274" t="s">
        <v>613</v>
      </c>
      <c r="Q779" s="274" t="s">
        <v>275</v>
      </c>
      <c r="R779" s="274" t="s">
        <v>268</v>
      </c>
      <c r="S779" s="274" t="s">
        <v>268</v>
      </c>
      <c r="T779" s="274" t="s">
        <v>268</v>
      </c>
      <c r="U779" s="274" t="s">
        <v>268</v>
      </c>
      <c r="V779" s="274" t="s">
        <v>268</v>
      </c>
      <c r="W779" s="274" t="s">
        <v>1933</v>
      </c>
      <c r="X779" s="274" t="s">
        <v>1934</v>
      </c>
      <c r="Y779" s="274" t="s">
        <v>544</v>
      </c>
      <c r="Z779" s="274" t="s">
        <v>268</v>
      </c>
      <c r="AA779" s="274" t="s">
        <v>268</v>
      </c>
      <c r="AB779" s="274" t="s">
        <v>268</v>
      </c>
      <c r="AC779" s="274" t="s">
        <v>268</v>
      </c>
      <c r="AD779" s="274" t="s">
        <v>268</v>
      </c>
      <c r="AE779" s="274" t="s">
        <v>287</v>
      </c>
      <c r="AF779" s="274" t="s">
        <v>1811</v>
      </c>
      <c r="AG779" s="274" t="s">
        <v>875</v>
      </c>
      <c r="AH779" s="274" t="s">
        <v>1935</v>
      </c>
      <c r="AI779" s="274" t="s">
        <v>3337</v>
      </c>
      <c r="AJ779" s="274" t="s">
        <v>268</v>
      </c>
      <c r="AK779" s="274" t="s">
        <v>382</v>
      </c>
      <c r="AL779" s="274" t="s">
        <v>268</v>
      </c>
      <c r="AM779" s="274" t="s">
        <v>353</v>
      </c>
      <c r="AN779" s="274" t="s">
        <v>268</v>
      </c>
      <c r="AO779" s="274" t="s">
        <v>268</v>
      </c>
      <c r="AP779" s="274" t="s">
        <v>268</v>
      </c>
      <c r="AQ779" s="274" t="s">
        <v>268</v>
      </c>
      <c r="AR779" s="274" t="s">
        <v>268</v>
      </c>
      <c r="AS779" s="274" t="s">
        <v>268</v>
      </c>
      <c r="AT779" s="274" t="s">
        <v>268</v>
      </c>
      <c r="AU779" s="274" t="s">
        <v>268</v>
      </c>
      <c r="AV779" s="274" t="s">
        <v>268</v>
      </c>
      <c r="AW779" s="274" t="s">
        <v>268</v>
      </c>
      <c r="AX779" s="274" t="s">
        <v>268</v>
      </c>
      <c r="AY779" s="274" t="s">
        <v>268</v>
      </c>
      <c r="AZ779" s="274" t="s">
        <v>268</v>
      </c>
      <c r="BA779" s="274" t="s">
        <v>268</v>
      </c>
      <c r="BB779" s="274" t="s">
        <v>268</v>
      </c>
      <c r="BC779" s="274" t="s">
        <v>268</v>
      </c>
      <c r="BD779" s="274" t="s">
        <v>268</v>
      </c>
      <c r="BE779" s="274" t="s">
        <v>268</v>
      </c>
      <c r="BF779" s="274" t="s">
        <v>268</v>
      </c>
      <c r="BG779" s="274" t="s">
        <v>268</v>
      </c>
      <c r="BH779" s="274" t="s">
        <v>268</v>
      </c>
      <c r="BI779" s="274" t="s">
        <v>268</v>
      </c>
      <c r="BJ779" s="274" t="s">
        <v>268</v>
      </c>
      <c r="BK779" s="274" t="s">
        <v>268</v>
      </c>
      <c r="BL779" s="274" t="s">
        <v>268</v>
      </c>
      <c r="BM779" s="274" t="s">
        <v>268</v>
      </c>
      <c r="BN779" s="274" t="s">
        <v>268</v>
      </c>
      <c r="BO779" s="274" t="s">
        <v>268</v>
      </c>
      <c r="BP779" s="274" t="s">
        <v>268</v>
      </c>
      <c r="BQ779" s="274" t="s">
        <v>268</v>
      </c>
      <c r="BR779" s="274" t="s">
        <v>268</v>
      </c>
      <c r="BS779" s="274" t="s">
        <v>268</v>
      </c>
      <c r="BT779" s="274" t="s">
        <v>268</v>
      </c>
      <c r="BU779" s="274" t="s">
        <v>268</v>
      </c>
      <c r="BV779" s="274" t="s">
        <v>268</v>
      </c>
      <c r="BW779" s="274" t="s">
        <v>268</v>
      </c>
      <c r="BX779" s="274" t="s">
        <v>268</v>
      </c>
      <c r="BY779" s="295">
        <v>16</v>
      </c>
      <c r="BZ779" s="295">
        <v>16</v>
      </c>
      <c r="CA779" s="298" t="s">
        <v>142</v>
      </c>
      <c r="CB779" s="297">
        <v>123</v>
      </c>
      <c r="CC779" s="284">
        <f t="shared" si="50"/>
        <v>0</v>
      </c>
      <c r="CD779" s="295">
        <f t="shared" si="51"/>
        <v>16</v>
      </c>
      <c r="CE779" s="284">
        <f t="shared" si="52"/>
        <v>1</v>
      </c>
      <c r="CF779" s="295">
        <f t="shared" si="53"/>
        <v>0</v>
      </c>
      <c r="CG779" s="274" t="s">
        <v>1817</v>
      </c>
      <c r="CH779" s="274" t="s">
        <v>268</v>
      </c>
      <c r="CI779" s="274" t="s">
        <v>268</v>
      </c>
      <c r="CJ779" s="298" t="s">
        <v>275</v>
      </c>
      <c r="CK779" s="297">
        <v>3</v>
      </c>
      <c r="CL779" s="274" t="s">
        <v>268</v>
      </c>
      <c r="CM779" s="274" t="s">
        <v>268</v>
      </c>
      <c r="CN779" s="274" t="s">
        <v>268</v>
      </c>
      <c r="CO779" s="274" t="s">
        <v>268</v>
      </c>
      <c r="CP779" s="274" t="s">
        <v>268</v>
      </c>
      <c r="CQ779" s="274" t="s">
        <v>6372</v>
      </c>
      <c r="CR779" s="274" t="s">
        <v>877</v>
      </c>
      <c r="CS779" s="274">
        <v>7.84</v>
      </c>
      <c r="CT779" s="274" t="s">
        <v>268</v>
      </c>
      <c r="CU779" s="274">
        <v>7.84</v>
      </c>
      <c r="CV779" s="274">
        <v>365</v>
      </c>
      <c r="CW779" s="274" t="s">
        <v>878</v>
      </c>
      <c r="CX779" s="274" t="s">
        <v>835</v>
      </c>
      <c r="CY779" s="274" t="s">
        <v>836</v>
      </c>
      <c r="CZ779" s="274" t="s">
        <v>837</v>
      </c>
      <c r="DA779" s="274" t="s">
        <v>268</v>
      </c>
      <c r="DB779" s="274" t="s">
        <v>268</v>
      </c>
      <c r="DC779" s="274" t="s">
        <v>268</v>
      </c>
      <c r="DD779" s="274" t="s">
        <v>268</v>
      </c>
      <c r="DE779" s="274" t="s">
        <v>268</v>
      </c>
      <c r="DF779" s="274" t="s">
        <v>268</v>
      </c>
      <c r="DG779" s="299">
        <f>IFERROR(IF(CA779="D",IF(CK779="A dispo.",CD779*VLOOKUP('DATI INPUT'!$F$27,TARIFFE_UD,2,FALSE),CD779*VLOOKUP(CK779,TARIFFE_UD,2,FALSE)),CD779*VLOOKUP(CB779-100,TARIFFE_UND,2,FALSE)),0)</f>
        <v>12.671206380525838</v>
      </c>
      <c r="DH779" s="299">
        <f>IFERROR(IF(CA779="D",IF(CK779="A dispo.",CF779*VLOOKUP('DATI INPUT'!$F$27,TARIFFE_UD,3,FALSE),CF779*VLOOKUP(CK779,TARIFFE_UD,3,FALSE)),CF779*VLOOKUP(CB779-100,TARIFFE_UND,3,FALSE)),0)</f>
        <v>0</v>
      </c>
    </row>
    <row r="780" spans="1:112" hidden="1" x14ac:dyDescent="0.25">
      <c r="A780" s="274" t="s">
        <v>6373</v>
      </c>
      <c r="B780" s="274" t="s">
        <v>1209</v>
      </c>
      <c r="C780" s="274" t="s">
        <v>6374</v>
      </c>
      <c r="D780" s="274" t="s">
        <v>6375</v>
      </c>
      <c r="E780" s="274" t="s">
        <v>268</v>
      </c>
      <c r="F780" s="274" t="s">
        <v>156</v>
      </c>
      <c r="G780" s="274" t="s">
        <v>6357</v>
      </c>
      <c r="H780" s="274" t="s">
        <v>6207</v>
      </c>
      <c r="I780" s="274" t="s">
        <v>615</v>
      </c>
      <c r="J780" s="274" t="s">
        <v>156</v>
      </c>
      <c r="K780" s="274" t="s">
        <v>6376</v>
      </c>
      <c r="L780" s="274" t="s">
        <v>960</v>
      </c>
      <c r="M780" s="274" t="s">
        <v>6377</v>
      </c>
      <c r="N780" s="274" t="s">
        <v>6378</v>
      </c>
      <c r="O780" s="274" t="s">
        <v>6379</v>
      </c>
      <c r="P780" s="274" t="s">
        <v>1798</v>
      </c>
      <c r="Q780" s="274" t="s">
        <v>916</v>
      </c>
      <c r="R780" s="274" t="s">
        <v>268</v>
      </c>
      <c r="S780" s="274" t="s">
        <v>268</v>
      </c>
      <c r="T780" s="274" t="s">
        <v>268</v>
      </c>
      <c r="U780" s="274" t="s">
        <v>268</v>
      </c>
      <c r="V780" s="274" t="s">
        <v>268</v>
      </c>
      <c r="W780" s="274" t="s">
        <v>6380</v>
      </c>
      <c r="X780" s="274" t="s">
        <v>1847</v>
      </c>
      <c r="Y780" s="274" t="s">
        <v>1349</v>
      </c>
      <c r="Z780" s="274" t="s">
        <v>268</v>
      </c>
      <c r="AA780" s="274" t="s">
        <v>268</v>
      </c>
      <c r="AB780" s="274" t="s">
        <v>268</v>
      </c>
      <c r="AC780" s="274" t="s">
        <v>268</v>
      </c>
      <c r="AD780" s="274" t="s">
        <v>268</v>
      </c>
      <c r="AE780" s="274" t="s">
        <v>287</v>
      </c>
      <c r="AF780" s="274" t="s">
        <v>1811</v>
      </c>
      <c r="AG780" s="274" t="s">
        <v>875</v>
      </c>
      <c r="AH780" s="274" t="s">
        <v>1848</v>
      </c>
      <c r="AI780" s="274" t="s">
        <v>6381</v>
      </c>
      <c r="AJ780" s="274" t="s">
        <v>268</v>
      </c>
      <c r="AK780" s="274" t="s">
        <v>395</v>
      </c>
      <c r="AL780" s="274" t="s">
        <v>268</v>
      </c>
      <c r="AM780" s="274" t="s">
        <v>355</v>
      </c>
      <c r="AN780" s="274" t="s">
        <v>268</v>
      </c>
      <c r="AO780" s="274" t="s">
        <v>268</v>
      </c>
      <c r="AP780" s="274" t="s">
        <v>268</v>
      </c>
      <c r="AQ780" s="274" t="s">
        <v>268</v>
      </c>
      <c r="AR780" s="274" t="s">
        <v>268</v>
      </c>
      <c r="AS780" s="274" t="s">
        <v>268</v>
      </c>
      <c r="AT780" s="274" t="s">
        <v>268</v>
      </c>
      <c r="AU780" s="274" t="s">
        <v>268</v>
      </c>
      <c r="AV780" s="274" t="s">
        <v>268</v>
      </c>
      <c r="AW780" s="274" t="s">
        <v>268</v>
      </c>
      <c r="AX780" s="274" t="s">
        <v>268</v>
      </c>
      <c r="AY780" s="274" t="s">
        <v>268</v>
      </c>
      <c r="AZ780" s="274" t="s">
        <v>268</v>
      </c>
      <c r="BA780" s="274" t="s">
        <v>268</v>
      </c>
      <c r="BB780" s="274" t="s">
        <v>268</v>
      </c>
      <c r="BC780" s="274" t="s">
        <v>268</v>
      </c>
      <c r="BD780" s="274" t="s">
        <v>268</v>
      </c>
      <c r="BE780" s="274" t="s">
        <v>268</v>
      </c>
      <c r="BF780" s="274" t="s">
        <v>268</v>
      </c>
      <c r="BG780" s="274" t="s">
        <v>268</v>
      </c>
      <c r="BH780" s="274" t="s">
        <v>268</v>
      </c>
      <c r="BI780" s="274" t="s">
        <v>268</v>
      </c>
      <c r="BJ780" s="274" t="s">
        <v>268</v>
      </c>
      <c r="BK780" s="274" t="s">
        <v>268</v>
      </c>
      <c r="BL780" s="274" t="s">
        <v>268</v>
      </c>
      <c r="BM780" s="274" t="s">
        <v>268</v>
      </c>
      <c r="BN780" s="274" t="s">
        <v>268</v>
      </c>
      <c r="BO780" s="274" t="s">
        <v>268</v>
      </c>
      <c r="BP780" s="274" t="s">
        <v>268</v>
      </c>
      <c r="BQ780" s="274" t="s">
        <v>268</v>
      </c>
      <c r="BR780" s="274" t="s">
        <v>268</v>
      </c>
      <c r="BS780" s="274" t="s">
        <v>268</v>
      </c>
      <c r="BT780" s="274" t="s">
        <v>268</v>
      </c>
      <c r="BU780" s="274" t="s">
        <v>268</v>
      </c>
      <c r="BV780" s="274" t="s">
        <v>268</v>
      </c>
      <c r="BW780" s="274" t="s">
        <v>268</v>
      </c>
      <c r="BX780" s="274" t="s">
        <v>268</v>
      </c>
      <c r="BY780" s="295">
        <v>133</v>
      </c>
      <c r="BZ780" s="295">
        <v>133</v>
      </c>
      <c r="CA780" s="298" t="s">
        <v>142</v>
      </c>
      <c r="CB780" s="297">
        <v>122</v>
      </c>
      <c r="CC780" s="284">
        <f t="shared" si="50"/>
        <v>0</v>
      </c>
      <c r="CD780" s="295">
        <f t="shared" si="51"/>
        <v>133</v>
      </c>
      <c r="CE780" s="284">
        <f t="shared" si="52"/>
        <v>0</v>
      </c>
      <c r="CF780" s="295">
        <f t="shared" si="53"/>
        <v>1</v>
      </c>
      <c r="CG780" s="274" t="s">
        <v>876</v>
      </c>
      <c r="CH780" s="274" t="s">
        <v>268</v>
      </c>
      <c r="CI780" s="274" t="s">
        <v>268</v>
      </c>
      <c r="CJ780" s="298" t="s">
        <v>268</v>
      </c>
      <c r="CK780" s="298" t="s">
        <v>736</v>
      </c>
      <c r="CL780" s="274" t="s">
        <v>268</v>
      </c>
      <c r="CM780" s="274" t="s">
        <v>268</v>
      </c>
      <c r="CN780" s="274" t="s">
        <v>268</v>
      </c>
      <c r="CO780" s="274" t="s">
        <v>268</v>
      </c>
      <c r="CP780" s="274" t="s">
        <v>268</v>
      </c>
      <c r="CQ780" s="274" t="s">
        <v>268</v>
      </c>
      <c r="CR780" s="274" t="s">
        <v>877</v>
      </c>
      <c r="CS780" s="274">
        <v>117.73</v>
      </c>
      <c r="CT780" s="274" t="s">
        <v>268</v>
      </c>
      <c r="CU780" s="274">
        <v>117.73</v>
      </c>
      <c r="CV780" s="274">
        <v>365</v>
      </c>
      <c r="CW780" s="274" t="s">
        <v>878</v>
      </c>
      <c r="CX780" s="274" t="s">
        <v>835</v>
      </c>
      <c r="CY780" s="274" t="s">
        <v>836</v>
      </c>
      <c r="CZ780" s="274" t="s">
        <v>837</v>
      </c>
      <c r="DA780" s="274" t="s">
        <v>268</v>
      </c>
      <c r="DB780" s="274" t="s">
        <v>268</v>
      </c>
      <c r="DC780" s="274" t="s">
        <v>268</v>
      </c>
      <c r="DD780" s="274" t="s">
        <v>268</v>
      </c>
      <c r="DE780" s="274" t="s">
        <v>268</v>
      </c>
      <c r="DF780" s="274" t="s">
        <v>268</v>
      </c>
      <c r="DG780" s="299">
        <f>IFERROR(IF(CA780="D",IF(CK780="A dispo.",CD780*VLOOKUP('DATI INPUT'!$F$27,TARIFFE_UD,2,FALSE),CD780*VLOOKUP(CK780,TARIFFE_UD,2,FALSE)),CD780*VLOOKUP(CB780-100,TARIFFE_UND,2,FALSE)),0)</f>
        <v>105.32940303812103</v>
      </c>
      <c r="DH780" s="299">
        <f>IFERROR(IF(CA780="D",IF(CK780="A dispo.",CF780*VLOOKUP('DATI INPUT'!$F$27,TARIFFE_UD,3,FALSE),CF780*VLOOKUP(CK780,TARIFFE_UD,3,FALSE)),CF780*VLOOKUP(CB780-100,TARIFFE_UND,3,FALSE)),0)</f>
        <v>60.367780403072892</v>
      </c>
    </row>
    <row r="781" spans="1:112" x14ac:dyDescent="0.25">
      <c r="A781" s="274" t="s">
        <v>6382</v>
      </c>
      <c r="B781" s="274" t="s">
        <v>6383</v>
      </c>
      <c r="C781" s="274" t="s">
        <v>1499</v>
      </c>
      <c r="D781" s="274" t="s">
        <v>6384</v>
      </c>
      <c r="E781" s="274" t="s">
        <v>268</v>
      </c>
      <c r="F781" s="274" t="s">
        <v>156</v>
      </c>
      <c r="G781" s="274" t="s">
        <v>6385</v>
      </c>
      <c r="H781" s="274" t="s">
        <v>6207</v>
      </c>
      <c r="I781" s="274" t="s">
        <v>406</v>
      </c>
      <c r="J781" s="274" t="s">
        <v>274</v>
      </c>
      <c r="K781" s="274" t="s">
        <v>6386</v>
      </c>
      <c r="L781" s="274" t="s">
        <v>960</v>
      </c>
      <c r="M781" s="274" t="s">
        <v>6387</v>
      </c>
      <c r="N781" s="274" t="s">
        <v>984</v>
      </c>
      <c r="O781" s="274" t="s">
        <v>873</v>
      </c>
      <c r="P781" s="274" t="s">
        <v>2258</v>
      </c>
      <c r="Q781" s="274" t="s">
        <v>293</v>
      </c>
      <c r="R781" s="274" t="s">
        <v>268</v>
      </c>
      <c r="S781" s="274" t="s">
        <v>268</v>
      </c>
      <c r="T781" s="274" t="s">
        <v>268</v>
      </c>
      <c r="U781" s="274" t="s">
        <v>268</v>
      </c>
      <c r="V781" s="274" t="s">
        <v>268</v>
      </c>
      <c r="W781" s="274" t="s">
        <v>6387</v>
      </c>
      <c r="X781" s="274" t="s">
        <v>2258</v>
      </c>
      <c r="Y781" s="274" t="s">
        <v>293</v>
      </c>
      <c r="Z781" s="274" t="s">
        <v>268</v>
      </c>
      <c r="AA781" s="274" t="s">
        <v>268</v>
      </c>
      <c r="AB781" s="274" t="s">
        <v>268</v>
      </c>
      <c r="AC781" s="274" t="s">
        <v>268</v>
      </c>
      <c r="AD781" s="274" t="s">
        <v>268</v>
      </c>
      <c r="AE781" s="274" t="s">
        <v>287</v>
      </c>
      <c r="AF781" s="274" t="s">
        <v>1811</v>
      </c>
      <c r="AG781" s="274" t="s">
        <v>875</v>
      </c>
      <c r="AH781" s="274" t="s">
        <v>1848</v>
      </c>
      <c r="AI781" s="274" t="s">
        <v>2780</v>
      </c>
      <c r="AJ781" s="274" t="s">
        <v>268</v>
      </c>
      <c r="AK781" s="274" t="s">
        <v>366</v>
      </c>
      <c r="AL781" s="274" t="s">
        <v>268</v>
      </c>
      <c r="AM781" s="274" t="s">
        <v>405</v>
      </c>
      <c r="AN781" s="274" t="s">
        <v>268</v>
      </c>
      <c r="AO781" s="274" t="s">
        <v>268</v>
      </c>
      <c r="AP781" s="274" t="s">
        <v>268</v>
      </c>
      <c r="AQ781" s="274" t="s">
        <v>268</v>
      </c>
      <c r="AR781" s="274" t="s">
        <v>268</v>
      </c>
      <c r="AS781" s="274" t="s">
        <v>268</v>
      </c>
      <c r="AT781" s="274" t="s">
        <v>268</v>
      </c>
      <c r="AU781" s="274" t="s">
        <v>268</v>
      </c>
      <c r="AV781" s="274" t="s">
        <v>268</v>
      </c>
      <c r="AW781" s="274" t="s">
        <v>268</v>
      </c>
      <c r="AX781" s="274" t="s">
        <v>268</v>
      </c>
      <c r="AY781" s="274" t="s">
        <v>268</v>
      </c>
      <c r="AZ781" s="274" t="s">
        <v>268</v>
      </c>
      <c r="BA781" s="274" t="s">
        <v>268</v>
      </c>
      <c r="BB781" s="274" t="s">
        <v>268</v>
      </c>
      <c r="BC781" s="274" t="s">
        <v>268</v>
      </c>
      <c r="BD781" s="274" t="s">
        <v>268</v>
      </c>
      <c r="BE781" s="274" t="s">
        <v>268</v>
      </c>
      <c r="BF781" s="274" t="s">
        <v>268</v>
      </c>
      <c r="BG781" s="274" t="s">
        <v>268</v>
      </c>
      <c r="BH781" s="274" t="s">
        <v>268</v>
      </c>
      <c r="BI781" s="274" t="s">
        <v>268</v>
      </c>
      <c r="BJ781" s="274" t="s">
        <v>268</v>
      </c>
      <c r="BK781" s="274" t="s">
        <v>268</v>
      </c>
      <c r="BL781" s="274" t="s">
        <v>268</v>
      </c>
      <c r="BM781" s="274" t="s">
        <v>268</v>
      </c>
      <c r="BN781" s="274" t="s">
        <v>268</v>
      </c>
      <c r="BO781" s="274" t="s">
        <v>268</v>
      </c>
      <c r="BP781" s="274" t="s">
        <v>268</v>
      </c>
      <c r="BQ781" s="274" t="s">
        <v>268</v>
      </c>
      <c r="BR781" s="274" t="s">
        <v>268</v>
      </c>
      <c r="BS781" s="274" t="s">
        <v>268</v>
      </c>
      <c r="BT781" s="274" t="s">
        <v>268</v>
      </c>
      <c r="BU781" s="274" t="s">
        <v>268</v>
      </c>
      <c r="BV781" s="274" t="s">
        <v>268</v>
      </c>
      <c r="BW781" s="274" t="s">
        <v>268</v>
      </c>
      <c r="BX781" s="274" t="s">
        <v>268</v>
      </c>
      <c r="BY781" s="295">
        <v>95</v>
      </c>
      <c r="BZ781" s="295">
        <v>95</v>
      </c>
      <c r="CA781" s="298" t="s">
        <v>142</v>
      </c>
      <c r="CB781" s="297">
        <v>122</v>
      </c>
      <c r="CC781" s="284">
        <f t="shared" si="50"/>
        <v>0</v>
      </c>
      <c r="CD781" s="295">
        <f t="shared" si="51"/>
        <v>95</v>
      </c>
      <c r="CE781" s="284">
        <f t="shared" si="52"/>
        <v>0</v>
      </c>
      <c r="CF781" s="295">
        <f t="shared" si="53"/>
        <v>1</v>
      </c>
      <c r="CG781" s="274" t="s">
        <v>876</v>
      </c>
      <c r="CH781" s="274" t="s">
        <v>268</v>
      </c>
      <c r="CI781" s="274" t="s">
        <v>268</v>
      </c>
      <c r="CJ781" s="298" t="s">
        <v>271</v>
      </c>
      <c r="CK781" s="297">
        <v>1</v>
      </c>
      <c r="CL781" s="274" t="s">
        <v>268</v>
      </c>
      <c r="CM781" s="274" t="s">
        <v>268</v>
      </c>
      <c r="CN781" s="274" t="s">
        <v>268</v>
      </c>
      <c r="CO781" s="274" t="s">
        <v>268</v>
      </c>
      <c r="CP781" s="274" t="s">
        <v>268</v>
      </c>
      <c r="CQ781" s="274" t="s">
        <v>268</v>
      </c>
      <c r="CR781" s="274" t="s">
        <v>877</v>
      </c>
      <c r="CS781" s="274">
        <v>53.38</v>
      </c>
      <c r="CT781" s="274" t="s">
        <v>268</v>
      </c>
      <c r="CU781" s="274">
        <v>53.38</v>
      </c>
      <c r="CV781" s="274">
        <v>365</v>
      </c>
      <c r="CW781" s="274" t="s">
        <v>878</v>
      </c>
      <c r="CX781" s="274" t="s">
        <v>835</v>
      </c>
      <c r="CY781" s="274" t="s">
        <v>836</v>
      </c>
      <c r="CZ781" s="274" t="s">
        <v>837</v>
      </c>
      <c r="DA781" s="274" t="s">
        <v>268</v>
      </c>
      <c r="DB781" s="274" t="s">
        <v>268</v>
      </c>
      <c r="DC781" s="274" t="s">
        <v>268</v>
      </c>
      <c r="DD781" s="274" t="s">
        <v>268</v>
      </c>
      <c r="DE781" s="274" t="s">
        <v>268</v>
      </c>
      <c r="DF781" s="274" t="s">
        <v>268</v>
      </c>
      <c r="DG781" s="299">
        <f>IFERROR(IF(CA781="D",IF(CK781="A dispo.",CD781*VLOOKUP('DATI INPUT'!$F$27,TARIFFE_UD,2,FALSE),CD781*VLOOKUP(CK781,TARIFFE_UD,2,FALSE)),CD781*VLOOKUP(CB781-100,TARIFFE_UND,2,FALSE)),0)</f>
        <v>58.516335021178357</v>
      </c>
      <c r="DH781" s="299">
        <f>IFERROR(IF(CA781="D",IF(CK781="A dispo.",CF781*VLOOKUP('DATI INPUT'!$F$27,TARIFFE_UD,3,FALSE),CF781*VLOOKUP(CK781,TARIFFE_UD,3,FALSE)),CF781*VLOOKUP(CB781-100,TARIFFE_UND,3,FALSE)),0)</f>
        <v>15.164853048114928</v>
      </c>
    </row>
    <row r="782" spans="1:112" hidden="1" x14ac:dyDescent="0.25">
      <c r="A782" s="274" t="s">
        <v>6388</v>
      </c>
      <c r="B782" s="274" t="s">
        <v>1781</v>
      </c>
      <c r="C782" s="274" t="s">
        <v>1500</v>
      </c>
      <c r="D782" s="274" t="s">
        <v>6389</v>
      </c>
      <c r="E782" s="274" t="s">
        <v>268</v>
      </c>
      <c r="F782" s="274" t="s">
        <v>156</v>
      </c>
      <c r="G782" s="274" t="s">
        <v>6390</v>
      </c>
      <c r="H782" s="274" t="s">
        <v>6391</v>
      </c>
      <c r="I782" s="274" t="s">
        <v>6392</v>
      </c>
      <c r="J782" s="274" t="s">
        <v>156</v>
      </c>
      <c r="K782" s="274" t="s">
        <v>6393</v>
      </c>
      <c r="L782" s="274" t="s">
        <v>6394</v>
      </c>
      <c r="M782" s="274" t="s">
        <v>6395</v>
      </c>
      <c r="N782" s="274" t="s">
        <v>6394</v>
      </c>
      <c r="O782" s="274" t="s">
        <v>6396</v>
      </c>
      <c r="P782" s="274" t="s">
        <v>6397</v>
      </c>
      <c r="Q782" s="274" t="s">
        <v>270</v>
      </c>
      <c r="R782" s="274" t="s">
        <v>268</v>
      </c>
      <c r="S782" s="274" t="s">
        <v>268</v>
      </c>
      <c r="T782" s="274" t="s">
        <v>268</v>
      </c>
      <c r="U782" s="274" t="s">
        <v>268</v>
      </c>
      <c r="V782" s="274" t="s">
        <v>268</v>
      </c>
      <c r="W782" s="274" t="s">
        <v>3912</v>
      </c>
      <c r="X782" s="274" t="s">
        <v>1934</v>
      </c>
      <c r="Y782" s="274" t="s">
        <v>545</v>
      </c>
      <c r="Z782" s="274" t="s">
        <v>268</v>
      </c>
      <c r="AA782" s="274" t="s">
        <v>268</v>
      </c>
      <c r="AB782" s="274" t="s">
        <v>268</v>
      </c>
      <c r="AC782" s="274" t="s">
        <v>268</v>
      </c>
      <c r="AD782" s="274" t="s">
        <v>268</v>
      </c>
      <c r="AE782" s="274" t="s">
        <v>287</v>
      </c>
      <c r="AF782" s="274" t="s">
        <v>1811</v>
      </c>
      <c r="AG782" s="274" t="s">
        <v>875</v>
      </c>
      <c r="AH782" s="274" t="s">
        <v>1935</v>
      </c>
      <c r="AI782" s="274" t="s">
        <v>1132</v>
      </c>
      <c r="AJ782" s="274" t="s">
        <v>268</v>
      </c>
      <c r="AK782" s="274" t="s">
        <v>413</v>
      </c>
      <c r="AL782" s="274" t="s">
        <v>268</v>
      </c>
      <c r="AM782" s="274" t="s">
        <v>355</v>
      </c>
      <c r="AN782" s="274" t="s">
        <v>268</v>
      </c>
      <c r="AO782" s="274" t="s">
        <v>268</v>
      </c>
      <c r="AP782" s="274" t="s">
        <v>268</v>
      </c>
      <c r="AQ782" s="274" t="s">
        <v>268</v>
      </c>
      <c r="AR782" s="274" t="s">
        <v>268</v>
      </c>
      <c r="AS782" s="274" t="s">
        <v>268</v>
      </c>
      <c r="AT782" s="274" t="s">
        <v>268</v>
      </c>
      <c r="AU782" s="274" t="s">
        <v>268</v>
      </c>
      <c r="AV782" s="274" t="s">
        <v>268</v>
      </c>
      <c r="AW782" s="274" t="s">
        <v>268</v>
      </c>
      <c r="AX782" s="274" t="s">
        <v>268</v>
      </c>
      <c r="AY782" s="274" t="s">
        <v>268</v>
      </c>
      <c r="AZ782" s="274" t="s">
        <v>268</v>
      </c>
      <c r="BA782" s="274" t="s">
        <v>268</v>
      </c>
      <c r="BB782" s="274" t="s">
        <v>268</v>
      </c>
      <c r="BC782" s="274" t="s">
        <v>268</v>
      </c>
      <c r="BD782" s="274" t="s">
        <v>268</v>
      </c>
      <c r="BE782" s="274" t="s">
        <v>268</v>
      </c>
      <c r="BF782" s="274" t="s">
        <v>268</v>
      </c>
      <c r="BG782" s="274" t="s">
        <v>268</v>
      </c>
      <c r="BH782" s="274" t="s">
        <v>268</v>
      </c>
      <c r="BI782" s="274" t="s">
        <v>268</v>
      </c>
      <c r="BJ782" s="274" t="s">
        <v>268</v>
      </c>
      <c r="BK782" s="274" t="s">
        <v>268</v>
      </c>
      <c r="BL782" s="274" t="s">
        <v>268</v>
      </c>
      <c r="BM782" s="274" t="s">
        <v>268</v>
      </c>
      <c r="BN782" s="274" t="s">
        <v>268</v>
      </c>
      <c r="BO782" s="274" t="s">
        <v>268</v>
      </c>
      <c r="BP782" s="274" t="s">
        <v>268</v>
      </c>
      <c r="BQ782" s="274" t="s">
        <v>268</v>
      </c>
      <c r="BR782" s="274" t="s">
        <v>268</v>
      </c>
      <c r="BS782" s="274" t="s">
        <v>268</v>
      </c>
      <c r="BT782" s="274" t="s">
        <v>268</v>
      </c>
      <c r="BU782" s="274" t="s">
        <v>268</v>
      </c>
      <c r="BV782" s="274" t="s">
        <v>268</v>
      </c>
      <c r="BW782" s="274" t="s">
        <v>268</v>
      </c>
      <c r="BX782" s="274" t="s">
        <v>268</v>
      </c>
      <c r="BY782" s="295">
        <v>90</v>
      </c>
      <c r="BZ782" s="295">
        <v>90</v>
      </c>
      <c r="CA782" s="298" t="s">
        <v>142</v>
      </c>
      <c r="CB782" s="297">
        <v>122</v>
      </c>
      <c r="CC782" s="284">
        <f t="shared" si="50"/>
        <v>0</v>
      </c>
      <c r="CD782" s="295">
        <f t="shared" si="51"/>
        <v>90</v>
      </c>
      <c r="CE782" s="284">
        <f t="shared" si="52"/>
        <v>0</v>
      </c>
      <c r="CF782" s="295">
        <f t="shared" si="53"/>
        <v>1</v>
      </c>
      <c r="CG782" s="274" t="s">
        <v>876</v>
      </c>
      <c r="CH782" s="274" t="s">
        <v>268</v>
      </c>
      <c r="CI782" s="274" t="s">
        <v>268</v>
      </c>
      <c r="CJ782" s="298" t="s">
        <v>268</v>
      </c>
      <c r="CK782" s="298" t="s">
        <v>736</v>
      </c>
      <c r="CL782" s="274" t="s">
        <v>268</v>
      </c>
      <c r="CM782" s="274" t="s">
        <v>268</v>
      </c>
      <c r="CN782" s="274" t="s">
        <v>268</v>
      </c>
      <c r="CO782" s="274" t="s">
        <v>268</v>
      </c>
      <c r="CP782" s="274" t="s">
        <v>268</v>
      </c>
      <c r="CQ782" s="274" t="s">
        <v>268</v>
      </c>
      <c r="CR782" s="274" t="s">
        <v>877</v>
      </c>
      <c r="CS782" s="274">
        <v>96.66</v>
      </c>
      <c r="CT782" s="274" t="s">
        <v>268</v>
      </c>
      <c r="CU782" s="274">
        <v>96.66</v>
      </c>
      <c r="CV782" s="274">
        <v>365</v>
      </c>
      <c r="CW782" s="274" t="s">
        <v>878</v>
      </c>
      <c r="CX782" s="274" t="s">
        <v>835</v>
      </c>
      <c r="CY782" s="274" t="s">
        <v>836</v>
      </c>
      <c r="CZ782" s="274" t="s">
        <v>837</v>
      </c>
      <c r="DA782" s="274" t="s">
        <v>268</v>
      </c>
      <c r="DB782" s="274" t="s">
        <v>268</v>
      </c>
      <c r="DC782" s="274" t="s">
        <v>268</v>
      </c>
      <c r="DD782" s="274" t="s">
        <v>268</v>
      </c>
      <c r="DE782" s="274" t="s">
        <v>268</v>
      </c>
      <c r="DF782" s="274" t="s">
        <v>268</v>
      </c>
      <c r="DG782" s="299">
        <f>IFERROR(IF(CA782="D",IF(CK782="A dispo.",CD782*VLOOKUP('DATI INPUT'!$F$27,TARIFFE_UD,2,FALSE),CD782*VLOOKUP(CK782,TARIFFE_UD,2,FALSE)),CD782*VLOOKUP(CB782-100,TARIFFE_UND,2,FALSE)),0)</f>
        <v>71.275535890457846</v>
      </c>
      <c r="DH782" s="299">
        <f>IFERROR(IF(CA782="D",IF(CK782="A dispo.",CF782*VLOOKUP('DATI INPUT'!$F$27,TARIFFE_UD,3,FALSE),CF782*VLOOKUP(CK782,TARIFFE_UD,3,FALSE)),CF782*VLOOKUP(CB782-100,TARIFFE_UND,3,FALSE)),0)</f>
        <v>60.367780403072892</v>
      </c>
    </row>
    <row r="783" spans="1:112" hidden="1" x14ac:dyDescent="0.25">
      <c r="A783" s="274" t="s">
        <v>6398</v>
      </c>
      <c r="B783" s="274" t="s">
        <v>6399</v>
      </c>
      <c r="C783" s="274" t="s">
        <v>6400</v>
      </c>
      <c r="D783" s="274" t="s">
        <v>6401</v>
      </c>
      <c r="E783" s="274" t="s">
        <v>268</v>
      </c>
      <c r="F783" s="274" t="s">
        <v>156</v>
      </c>
      <c r="G783" s="274" t="s">
        <v>6402</v>
      </c>
      <c r="H783" s="274" t="s">
        <v>6403</v>
      </c>
      <c r="I783" s="274" t="s">
        <v>475</v>
      </c>
      <c r="J783" s="274" t="s">
        <v>274</v>
      </c>
      <c r="K783" s="274" t="s">
        <v>6404</v>
      </c>
      <c r="L783" s="274" t="s">
        <v>6405</v>
      </c>
      <c r="M783" s="274" t="s">
        <v>6406</v>
      </c>
      <c r="N783" s="274" t="s">
        <v>6405</v>
      </c>
      <c r="O783" s="274" t="s">
        <v>896</v>
      </c>
      <c r="P783" s="274" t="s">
        <v>6407</v>
      </c>
      <c r="Q783" s="274" t="s">
        <v>309</v>
      </c>
      <c r="R783" s="274" t="s">
        <v>268</v>
      </c>
      <c r="S783" s="274" t="s">
        <v>268</v>
      </c>
      <c r="T783" s="274" t="s">
        <v>268</v>
      </c>
      <c r="U783" s="274" t="s">
        <v>268</v>
      </c>
      <c r="V783" s="274" t="s">
        <v>268</v>
      </c>
      <c r="W783" s="274" t="s">
        <v>6408</v>
      </c>
      <c r="X783" s="274" t="s">
        <v>1310</v>
      </c>
      <c r="Y783" s="274" t="s">
        <v>280</v>
      </c>
      <c r="Z783" s="274" t="s">
        <v>268</v>
      </c>
      <c r="AA783" s="274" t="s">
        <v>268</v>
      </c>
      <c r="AB783" s="274" t="s">
        <v>268</v>
      </c>
      <c r="AC783" s="274" t="s">
        <v>268</v>
      </c>
      <c r="AD783" s="274" t="s">
        <v>268</v>
      </c>
      <c r="AE783" s="274" t="s">
        <v>287</v>
      </c>
      <c r="AF783" s="274" t="s">
        <v>1811</v>
      </c>
      <c r="AG783" s="274" t="s">
        <v>875</v>
      </c>
      <c r="AH783" s="274" t="s">
        <v>1812</v>
      </c>
      <c r="AI783" s="274" t="s">
        <v>481</v>
      </c>
      <c r="AJ783" s="274" t="s">
        <v>268</v>
      </c>
      <c r="AK783" s="274" t="s">
        <v>410</v>
      </c>
      <c r="AL783" s="274" t="s">
        <v>268</v>
      </c>
      <c r="AM783" s="274" t="s">
        <v>355</v>
      </c>
      <c r="AN783" s="274" t="s">
        <v>287</v>
      </c>
      <c r="AO783" s="274" t="s">
        <v>1811</v>
      </c>
      <c r="AP783" s="274" t="s">
        <v>875</v>
      </c>
      <c r="AQ783" s="274" t="s">
        <v>1812</v>
      </c>
      <c r="AR783" s="274" t="s">
        <v>481</v>
      </c>
      <c r="AS783" s="274" t="s">
        <v>268</v>
      </c>
      <c r="AT783" s="274" t="s">
        <v>354</v>
      </c>
      <c r="AU783" s="274" t="s">
        <v>268</v>
      </c>
      <c r="AV783" s="274" t="s">
        <v>355</v>
      </c>
      <c r="AW783" s="274" t="s">
        <v>287</v>
      </c>
      <c r="AX783" s="274" t="s">
        <v>1811</v>
      </c>
      <c r="AY783" s="274" t="s">
        <v>875</v>
      </c>
      <c r="AZ783" s="274" t="s">
        <v>1812</v>
      </c>
      <c r="BA783" s="274" t="s">
        <v>481</v>
      </c>
      <c r="BB783" s="274" t="s">
        <v>268</v>
      </c>
      <c r="BC783" s="274" t="s">
        <v>382</v>
      </c>
      <c r="BD783" s="274" t="s">
        <v>268</v>
      </c>
      <c r="BE783" s="274" t="s">
        <v>355</v>
      </c>
      <c r="BF783" s="274" t="s">
        <v>268</v>
      </c>
      <c r="BG783" s="274" t="s">
        <v>268</v>
      </c>
      <c r="BH783" s="274" t="s">
        <v>268</v>
      </c>
      <c r="BI783" s="274" t="s">
        <v>268</v>
      </c>
      <c r="BJ783" s="274" t="s">
        <v>268</v>
      </c>
      <c r="BK783" s="274" t="s">
        <v>268</v>
      </c>
      <c r="BL783" s="274" t="s">
        <v>268</v>
      </c>
      <c r="BM783" s="274" t="s">
        <v>268</v>
      </c>
      <c r="BN783" s="274" t="s">
        <v>268</v>
      </c>
      <c r="BO783" s="274" t="s">
        <v>268</v>
      </c>
      <c r="BP783" s="274" t="s">
        <v>268</v>
      </c>
      <c r="BQ783" s="274" t="s">
        <v>268</v>
      </c>
      <c r="BR783" s="274" t="s">
        <v>268</v>
      </c>
      <c r="BS783" s="274" t="s">
        <v>268</v>
      </c>
      <c r="BT783" s="274" t="s">
        <v>268</v>
      </c>
      <c r="BU783" s="274" t="s">
        <v>268</v>
      </c>
      <c r="BV783" s="274" t="s">
        <v>268</v>
      </c>
      <c r="BW783" s="274" t="s">
        <v>268</v>
      </c>
      <c r="BX783" s="274" t="s">
        <v>268</v>
      </c>
      <c r="BY783" s="295">
        <v>235</v>
      </c>
      <c r="BZ783" s="295">
        <v>235</v>
      </c>
      <c r="CA783" s="298" t="s">
        <v>142</v>
      </c>
      <c r="CB783" s="297">
        <v>122</v>
      </c>
      <c r="CC783" s="284">
        <f t="shared" si="50"/>
        <v>0</v>
      </c>
      <c r="CD783" s="295">
        <f t="shared" si="51"/>
        <v>235</v>
      </c>
      <c r="CE783" s="284">
        <f t="shared" si="52"/>
        <v>0</v>
      </c>
      <c r="CF783" s="295">
        <f t="shared" si="53"/>
        <v>1</v>
      </c>
      <c r="CG783" s="274" t="s">
        <v>876</v>
      </c>
      <c r="CH783" s="274" t="s">
        <v>268</v>
      </c>
      <c r="CI783" s="274" t="s">
        <v>268</v>
      </c>
      <c r="CJ783" s="298" t="s">
        <v>268</v>
      </c>
      <c r="CK783" s="298" t="s">
        <v>736</v>
      </c>
      <c r="CL783" s="274" t="s">
        <v>268</v>
      </c>
      <c r="CM783" s="274" t="s">
        <v>268</v>
      </c>
      <c r="CN783" s="274" t="s">
        <v>268</v>
      </c>
      <c r="CO783" s="274" t="s">
        <v>268</v>
      </c>
      <c r="CP783" s="274" t="s">
        <v>268</v>
      </c>
      <c r="CQ783" s="274" t="s">
        <v>268</v>
      </c>
      <c r="CR783" s="274" t="s">
        <v>877</v>
      </c>
      <c r="CS783" s="274">
        <v>167.71</v>
      </c>
      <c r="CT783" s="274" t="s">
        <v>268</v>
      </c>
      <c r="CU783" s="274">
        <v>167.71</v>
      </c>
      <c r="CV783" s="274">
        <v>365</v>
      </c>
      <c r="CW783" s="274" t="s">
        <v>878</v>
      </c>
      <c r="CX783" s="274" t="s">
        <v>835</v>
      </c>
      <c r="CY783" s="274" t="s">
        <v>836</v>
      </c>
      <c r="CZ783" s="274" t="s">
        <v>837</v>
      </c>
      <c r="DA783" s="274" t="s">
        <v>268</v>
      </c>
      <c r="DB783" s="274" t="s">
        <v>268</v>
      </c>
      <c r="DC783" s="274" t="s">
        <v>268</v>
      </c>
      <c r="DD783" s="274" t="s">
        <v>268</v>
      </c>
      <c r="DE783" s="274" t="s">
        <v>268</v>
      </c>
      <c r="DF783" s="274" t="s">
        <v>268</v>
      </c>
      <c r="DG783" s="299">
        <f>IFERROR(IF(CA783="D",IF(CK783="A dispo.",CD783*VLOOKUP('DATI INPUT'!$F$27,TARIFFE_UD,2,FALSE),CD783*VLOOKUP(CK783,TARIFFE_UD,2,FALSE)),CD783*VLOOKUP(CB783-100,TARIFFE_UND,2,FALSE)),0)</f>
        <v>186.10834371397326</v>
      </c>
      <c r="DH783" s="299">
        <f>IFERROR(IF(CA783="D",IF(CK783="A dispo.",CF783*VLOOKUP('DATI INPUT'!$F$27,TARIFFE_UD,3,FALSE),CF783*VLOOKUP(CK783,TARIFFE_UD,3,FALSE)),CF783*VLOOKUP(CB783-100,TARIFFE_UND,3,FALSE)),0)</f>
        <v>60.367780403072892</v>
      </c>
    </row>
    <row r="784" spans="1:112" hidden="1" x14ac:dyDescent="0.25">
      <c r="A784" s="274" t="s">
        <v>6409</v>
      </c>
      <c r="B784" s="274" t="s">
        <v>6399</v>
      </c>
      <c r="C784" s="274" t="s">
        <v>6410</v>
      </c>
      <c r="D784" s="274" t="s">
        <v>6401</v>
      </c>
      <c r="E784" s="274" t="s">
        <v>268</v>
      </c>
      <c r="F784" s="274" t="s">
        <v>156</v>
      </c>
      <c r="G784" s="274" t="s">
        <v>6402</v>
      </c>
      <c r="H784" s="274" t="s">
        <v>6403</v>
      </c>
      <c r="I784" s="274" t="s">
        <v>475</v>
      </c>
      <c r="J784" s="274" t="s">
        <v>274</v>
      </c>
      <c r="K784" s="274" t="s">
        <v>6404</v>
      </c>
      <c r="L784" s="274" t="s">
        <v>6405</v>
      </c>
      <c r="M784" s="274" t="s">
        <v>6406</v>
      </c>
      <c r="N784" s="274" t="s">
        <v>6405</v>
      </c>
      <c r="O784" s="274" t="s">
        <v>896</v>
      </c>
      <c r="P784" s="274" t="s">
        <v>6407</v>
      </c>
      <c r="Q784" s="274" t="s">
        <v>309</v>
      </c>
      <c r="R784" s="274" t="s">
        <v>268</v>
      </c>
      <c r="S784" s="274" t="s">
        <v>268</v>
      </c>
      <c r="T784" s="274" t="s">
        <v>268</v>
      </c>
      <c r="U784" s="274" t="s">
        <v>268</v>
      </c>
      <c r="V784" s="274" t="s">
        <v>268</v>
      </c>
      <c r="W784" s="274" t="s">
        <v>6411</v>
      </c>
      <c r="X784" s="274" t="s">
        <v>1310</v>
      </c>
      <c r="Y784" s="274" t="s">
        <v>282</v>
      </c>
      <c r="Z784" s="274" t="s">
        <v>268</v>
      </c>
      <c r="AA784" s="274" t="s">
        <v>268</v>
      </c>
      <c r="AB784" s="274" t="s">
        <v>268</v>
      </c>
      <c r="AC784" s="274" t="s">
        <v>268</v>
      </c>
      <c r="AD784" s="274" t="s">
        <v>268</v>
      </c>
      <c r="AE784" s="274" t="s">
        <v>287</v>
      </c>
      <c r="AF784" s="274" t="s">
        <v>1811</v>
      </c>
      <c r="AG784" s="274" t="s">
        <v>875</v>
      </c>
      <c r="AH784" s="274" t="s">
        <v>1812</v>
      </c>
      <c r="AI784" s="274" t="s">
        <v>481</v>
      </c>
      <c r="AJ784" s="274" t="s">
        <v>268</v>
      </c>
      <c r="AK784" s="274" t="s">
        <v>413</v>
      </c>
      <c r="AL784" s="274" t="s">
        <v>268</v>
      </c>
      <c r="AM784" s="274" t="s">
        <v>355</v>
      </c>
      <c r="AN784" s="274" t="s">
        <v>268</v>
      </c>
      <c r="AO784" s="274" t="s">
        <v>268</v>
      </c>
      <c r="AP784" s="274" t="s">
        <v>268</v>
      </c>
      <c r="AQ784" s="274" t="s">
        <v>268</v>
      </c>
      <c r="AR784" s="274" t="s">
        <v>268</v>
      </c>
      <c r="AS784" s="274" t="s">
        <v>268</v>
      </c>
      <c r="AT784" s="274" t="s">
        <v>268</v>
      </c>
      <c r="AU784" s="274" t="s">
        <v>268</v>
      </c>
      <c r="AV784" s="274" t="s">
        <v>268</v>
      </c>
      <c r="AW784" s="274" t="s">
        <v>268</v>
      </c>
      <c r="AX784" s="274" t="s">
        <v>268</v>
      </c>
      <c r="AY784" s="274" t="s">
        <v>268</v>
      </c>
      <c r="AZ784" s="274" t="s">
        <v>268</v>
      </c>
      <c r="BA784" s="274" t="s">
        <v>268</v>
      </c>
      <c r="BB784" s="274" t="s">
        <v>268</v>
      </c>
      <c r="BC784" s="274" t="s">
        <v>268</v>
      </c>
      <c r="BD784" s="274" t="s">
        <v>268</v>
      </c>
      <c r="BE784" s="274" t="s">
        <v>268</v>
      </c>
      <c r="BF784" s="274" t="s">
        <v>268</v>
      </c>
      <c r="BG784" s="274" t="s">
        <v>268</v>
      </c>
      <c r="BH784" s="274" t="s">
        <v>268</v>
      </c>
      <c r="BI784" s="274" t="s">
        <v>268</v>
      </c>
      <c r="BJ784" s="274" t="s">
        <v>268</v>
      </c>
      <c r="BK784" s="274" t="s">
        <v>268</v>
      </c>
      <c r="BL784" s="274" t="s">
        <v>268</v>
      </c>
      <c r="BM784" s="274" t="s">
        <v>268</v>
      </c>
      <c r="BN784" s="274" t="s">
        <v>268</v>
      </c>
      <c r="BO784" s="274" t="s">
        <v>268</v>
      </c>
      <c r="BP784" s="274" t="s">
        <v>268</v>
      </c>
      <c r="BQ784" s="274" t="s">
        <v>268</v>
      </c>
      <c r="BR784" s="274" t="s">
        <v>268</v>
      </c>
      <c r="BS784" s="274" t="s">
        <v>268</v>
      </c>
      <c r="BT784" s="274" t="s">
        <v>268</v>
      </c>
      <c r="BU784" s="274" t="s">
        <v>268</v>
      </c>
      <c r="BV784" s="274" t="s">
        <v>268</v>
      </c>
      <c r="BW784" s="274" t="s">
        <v>268</v>
      </c>
      <c r="BX784" s="274" t="s">
        <v>268</v>
      </c>
      <c r="BY784" s="295">
        <v>81</v>
      </c>
      <c r="BZ784" s="295">
        <v>81</v>
      </c>
      <c r="CA784" s="298" t="s">
        <v>142</v>
      </c>
      <c r="CB784" s="297">
        <v>122</v>
      </c>
      <c r="CC784" s="284">
        <f t="shared" si="50"/>
        <v>0</v>
      </c>
      <c r="CD784" s="295">
        <f t="shared" si="51"/>
        <v>81</v>
      </c>
      <c r="CE784" s="284">
        <f t="shared" si="52"/>
        <v>0</v>
      </c>
      <c r="CF784" s="295">
        <f t="shared" si="53"/>
        <v>1</v>
      </c>
      <c r="CG784" s="274" t="s">
        <v>876</v>
      </c>
      <c r="CH784" s="274" t="s">
        <v>268</v>
      </c>
      <c r="CI784" s="274" t="s">
        <v>268</v>
      </c>
      <c r="CJ784" s="298" t="s">
        <v>268</v>
      </c>
      <c r="CK784" s="298" t="s">
        <v>736</v>
      </c>
      <c r="CL784" s="274" t="s">
        <v>268</v>
      </c>
      <c r="CM784" s="274" t="s">
        <v>268</v>
      </c>
      <c r="CN784" s="274" t="s">
        <v>268</v>
      </c>
      <c r="CO784" s="274" t="s">
        <v>268</v>
      </c>
      <c r="CP784" s="274" t="s">
        <v>268</v>
      </c>
      <c r="CQ784" s="274" t="s">
        <v>268</v>
      </c>
      <c r="CR784" s="274" t="s">
        <v>877</v>
      </c>
      <c r="CS784" s="274">
        <v>92.25</v>
      </c>
      <c r="CT784" s="274" t="s">
        <v>268</v>
      </c>
      <c r="CU784" s="274">
        <v>92.25</v>
      </c>
      <c r="CV784" s="274">
        <v>365</v>
      </c>
      <c r="CW784" s="274" t="s">
        <v>878</v>
      </c>
      <c r="CX784" s="274" t="s">
        <v>835</v>
      </c>
      <c r="CY784" s="274" t="s">
        <v>836</v>
      </c>
      <c r="CZ784" s="274" t="s">
        <v>837</v>
      </c>
      <c r="DA784" s="274" t="s">
        <v>268</v>
      </c>
      <c r="DB784" s="274" t="s">
        <v>268</v>
      </c>
      <c r="DC784" s="274" t="s">
        <v>268</v>
      </c>
      <c r="DD784" s="274" t="s">
        <v>268</v>
      </c>
      <c r="DE784" s="274" t="s">
        <v>268</v>
      </c>
      <c r="DF784" s="274" t="s">
        <v>268</v>
      </c>
      <c r="DG784" s="299">
        <f>IFERROR(IF(CA784="D",IF(CK784="A dispo.",CD784*VLOOKUP('DATI INPUT'!$F$27,TARIFFE_UD,2,FALSE),CD784*VLOOKUP(CK784,TARIFFE_UD,2,FALSE)),CD784*VLOOKUP(CB784-100,TARIFFE_UND,2,FALSE)),0)</f>
        <v>64.147982301412057</v>
      </c>
      <c r="DH784" s="299">
        <f>IFERROR(IF(CA784="D",IF(CK784="A dispo.",CF784*VLOOKUP('DATI INPUT'!$F$27,TARIFFE_UD,3,FALSE),CF784*VLOOKUP(CK784,TARIFFE_UD,3,FALSE)),CF784*VLOOKUP(CB784-100,TARIFFE_UND,3,FALSE)),0)</f>
        <v>60.367780403072892</v>
      </c>
    </row>
    <row r="785" spans="1:112" hidden="1" x14ac:dyDescent="0.25">
      <c r="A785" s="274" t="s">
        <v>6412</v>
      </c>
      <c r="B785" s="274" t="s">
        <v>6399</v>
      </c>
      <c r="C785" s="274" t="s">
        <v>6413</v>
      </c>
      <c r="D785" s="274" t="s">
        <v>6401</v>
      </c>
      <c r="E785" s="274" t="s">
        <v>268</v>
      </c>
      <c r="F785" s="274" t="s">
        <v>156</v>
      </c>
      <c r="G785" s="274" t="s">
        <v>6402</v>
      </c>
      <c r="H785" s="274" t="s">
        <v>6403</v>
      </c>
      <c r="I785" s="274" t="s">
        <v>475</v>
      </c>
      <c r="J785" s="274" t="s">
        <v>274</v>
      </c>
      <c r="K785" s="274" t="s">
        <v>6404</v>
      </c>
      <c r="L785" s="274" t="s">
        <v>6405</v>
      </c>
      <c r="M785" s="274" t="s">
        <v>6406</v>
      </c>
      <c r="N785" s="274" t="s">
        <v>6405</v>
      </c>
      <c r="O785" s="274" t="s">
        <v>896</v>
      </c>
      <c r="P785" s="274" t="s">
        <v>6407</v>
      </c>
      <c r="Q785" s="274" t="s">
        <v>309</v>
      </c>
      <c r="R785" s="274" t="s">
        <v>268</v>
      </c>
      <c r="S785" s="274" t="s">
        <v>268</v>
      </c>
      <c r="T785" s="274" t="s">
        <v>268</v>
      </c>
      <c r="U785" s="274" t="s">
        <v>268</v>
      </c>
      <c r="V785" s="274" t="s">
        <v>268</v>
      </c>
      <c r="W785" s="274" t="s">
        <v>6411</v>
      </c>
      <c r="X785" s="274" t="s">
        <v>1310</v>
      </c>
      <c r="Y785" s="274" t="s">
        <v>282</v>
      </c>
      <c r="Z785" s="274" t="s">
        <v>268</v>
      </c>
      <c r="AA785" s="274" t="s">
        <v>268</v>
      </c>
      <c r="AB785" s="274" t="s">
        <v>268</v>
      </c>
      <c r="AC785" s="274" t="s">
        <v>268</v>
      </c>
      <c r="AD785" s="274" t="s">
        <v>268</v>
      </c>
      <c r="AE785" s="274" t="s">
        <v>287</v>
      </c>
      <c r="AF785" s="274" t="s">
        <v>1811</v>
      </c>
      <c r="AG785" s="274" t="s">
        <v>875</v>
      </c>
      <c r="AH785" s="274" t="s">
        <v>1812</v>
      </c>
      <c r="AI785" s="274" t="s">
        <v>481</v>
      </c>
      <c r="AJ785" s="274" t="s">
        <v>268</v>
      </c>
      <c r="AK785" s="274" t="s">
        <v>375</v>
      </c>
      <c r="AL785" s="274" t="s">
        <v>268</v>
      </c>
      <c r="AM785" s="274" t="s">
        <v>411</v>
      </c>
      <c r="AN785" s="274" t="s">
        <v>287</v>
      </c>
      <c r="AO785" s="274" t="s">
        <v>1811</v>
      </c>
      <c r="AP785" s="274" t="s">
        <v>875</v>
      </c>
      <c r="AQ785" s="274" t="s">
        <v>1812</v>
      </c>
      <c r="AR785" s="274" t="s">
        <v>481</v>
      </c>
      <c r="AS785" s="274" t="s">
        <v>268</v>
      </c>
      <c r="AT785" s="274" t="s">
        <v>396</v>
      </c>
      <c r="AU785" s="274" t="s">
        <v>268</v>
      </c>
      <c r="AV785" s="274" t="s">
        <v>353</v>
      </c>
      <c r="AW785" s="274" t="s">
        <v>287</v>
      </c>
      <c r="AX785" s="274" t="s">
        <v>1811</v>
      </c>
      <c r="AY785" s="274" t="s">
        <v>875</v>
      </c>
      <c r="AZ785" s="274" t="s">
        <v>1812</v>
      </c>
      <c r="BA785" s="274" t="s">
        <v>481</v>
      </c>
      <c r="BB785" s="274" t="s">
        <v>268</v>
      </c>
      <c r="BC785" s="274" t="s">
        <v>669</v>
      </c>
      <c r="BD785" s="274" t="s">
        <v>268</v>
      </c>
      <c r="BE785" s="274" t="s">
        <v>353</v>
      </c>
      <c r="BF785" s="274" t="s">
        <v>287</v>
      </c>
      <c r="BG785" s="274" t="s">
        <v>1811</v>
      </c>
      <c r="BH785" s="274" t="s">
        <v>875</v>
      </c>
      <c r="BI785" s="274" t="s">
        <v>1812</v>
      </c>
      <c r="BJ785" s="274" t="s">
        <v>481</v>
      </c>
      <c r="BK785" s="274" t="s">
        <v>268</v>
      </c>
      <c r="BL785" s="274" t="s">
        <v>724</v>
      </c>
      <c r="BM785" s="274" t="s">
        <v>268</v>
      </c>
      <c r="BN785" s="274" t="s">
        <v>353</v>
      </c>
      <c r="BO785" s="274" t="s">
        <v>268</v>
      </c>
      <c r="BP785" s="274" t="s">
        <v>268</v>
      </c>
      <c r="BQ785" s="274" t="s">
        <v>268</v>
      </c>
      <c r="BR785" s="274" t="s">
        <v>268</v>
      </c>
      <c r="BS785" s="274" t="s">
        <v>268</v>
      </c>
      <c r="BT785" s="274" t="s">
        <v>268</v>
      </c>
      <c r="BU785" s="274" t="s">
        <v>268</v>
      </c>
      <c r="BV785" s="274" t="s">
        <v>268</v>
      </c>
      <c r="BW785" s="274" t="s">
        <v>268</v>
      </c>
      <c r="BX785" s="274" t="s">
        <v>268</v>
      </c>
      <c r="BY785" s="295">
        <v>76</v>
      </c>
      <c r="BZ785" s="295">
        <v>76</v>
      </c>
      <c r="CA785" s="298" t="s">
        <v>142</v>
      </c>
      <c r="CB785" s="297">
        <v>123</v>
      </c>
      <c r="CC785" s="284">
        <f t="shared" si="50"/>
        <v>0</v>
      </c>
      <c r="CD785" s="295">
        <f t="shared" si="51"/>
        <v>76</v>
      </c>
      <c r="CE785" s="284">
        <f t="shared" si="52"/>
        <v>1</v>
      </c>
      <c r="CF785" s="295">
        <f t="shared" si="53"/>
        <v>0</v>
      </c>
      <c r="CG785" s="274" t="s">
        <v>1817</v>
      </c>
      <c r="CH785" s="274" t="s">
        <v>268</v>
      </c>
      <c r="CI785" s="274" t="s">
        <v>268</v>
      </c>
      <c r="CJ785" s="298" t="s">
        <v>268</v>
      </c>
      <c r="CK785" s="298" t="s">
        <v>736</v>
      </c>
      <c r="CL785" s="274" t="s">
        <v>268</v>
      </c>
      <c r="CM785" s="274" t="s">
        <v>268</v>
      </c>
      <c r="CN785" s="274" t="s">
        <v>268</v>
      </c>
      <c r="CO785" s="274" t="s">
        <v>268</v>
      </c>
      <c r="CP785" s="274" t="s">
        <v>268</v>
      </c>
      <c r="CQ785" s="274" t="s">
        <v>268</v>
      </c>
      <c r="CR785" s="274" t="s">
        <v>877</v>
      </c>
      <c r="CS785" s="274">
        <v>37.24</v>
      </c>
      <c r="CT785" s="274" t="s">
        <v>268</v>
      </c>
      <c r="CU785" s="274">
        <v>37.24</v>
      </c>
      <c r="CV785" s="274">
        <v>365</v>
      </c>
      <c r="CW785" s="274" t="s">
        <v>878</v>
      </c>
      <c r="CX785" s="274" t="s">
        <v>835</v>
      </c>
      <c r="CY785" s="274" t="s">
        <v>836</v>
      </c>
      <c r="CZ785" s="274" t="s">
        <v>837</v>
      </c>
      <c r="DA785" s="274" t="s">
        <v>268</v>
      </c>
      <c r="DB785" s="274" t="s">
        <v>268</v>
      </c>
      <c r="DC785" s="274" t="s">
        <v>268</v>
      </c>
      <c r="DD785" s="274" t="s">
        <v>268</v>
      </c>
      <c r="DE785" s="274" t="s">
        <v>268</v>
      </c>
      <c r="DF785" s="274" t="s">
        <v>268</v>
      </c>
      <c r="DG785" s="299">
        <f>IFERROR(IF(CA785="D",IF(CK785="A dispo.",CD785*VLOOKUP('DATI INPUT'!$F$27,TARIFFE_UD,2,FALSE),CD785*VLOOKUP(CK785,TARIFFE_UD,2,FALSE)),CD785*VLOOKUP(CB785-100,TARIFFE_UND,2,FALSE)),0)</f>
        <v>60.188230307497733</v>
      </c>
      <c r="DH785" s="299">
        <f>IFERROR(IF(CA785="D",IF(CK785="A dispo.",CF785*VLOOKUP('DATI INPUT'!$F$27,TARIFFE_UD,3,FALSE),CF785*VLOOKUP(CK785,TARIFFE_UD,3,FALSE)),CF785*VLOOKUP(CB785-100,TARIFFE_UND,3,FALSE)),0)</f>
        <v>0</v>
      </c>
    </row>
    <row r="786" spans="1:112" x14ac:dyDescent="0.25">
      <c r="A786" s="274" t="s">
        <v>6414</v>
      </c>
      <c r="B786" s="274" t="s">
        <v>4100</v>
      </c>
      <c r="C786" s="274" t="s">
        <v>6415</v>
      </c>
      <c r="D786" s="274" t="s">
        <v>4101</v>
      </c>
      <c r="E786" s="274" t="s">
        <v>268</v>
      </c>
      <c r="F786" s="274" t="s">
        <v>156</v>
      </c>
      <c r="G786" s="274" t="s">
        <v>4102</v>
      </c>
      <c r="H786" s="274" t="s">
        <v>1505</v>
      </c>
      <c r="I786" s="274" t="s">
        <v>609</v>
      </c>
      <c r="J786" s="274" t="s">
        <v>274</v>
      </c>
      <c r="K786" s="274" t="s">
        <v>4103</v>
      </c>
      <c r="L786" s="274" t="s">
        <v>960</v>
      </c>
      <c r="M786" s="274" t="s">
        <v>4082</v>
      </c>
      <c r="N786" s="274" t="s">
        <v>984</v>
      </c>
      <c r="O786" s="274" t="s">
        <v>873</v>
      </c>
      <c r="P786" s="274" t="s">
        <v>2560</v>
      </c>
      <c r="Q786" s="274" t="s">
        <v>282</v>
      </c>
      <c r="R786" s="274" t="s">
        <v>268</v>
      </c>
      <c r="S786" s="274" t="s">
        <v>268</v>
      </c>
      <c r="T786" s="274" t="s">
        <v>268</v>
      </c>
      <c r="U786" s="274" t="s">
        <v>268</v>
      </c>
      <c r="V786" s="274" t="s">
        <v>268</v>
      </c>
      <c r="W786" s="274" t="s">
        <v>4082</v>
      </c>
      <c r="X786" s="274" t="s">
        <v>2560</v>
      </c>
      <c r="Y786" s="274" t="s">
        <v>282</v>
      </c>
      <c r="Z786" s="274" t="s">
        <v>268</v>
      </c>
      <c r="AA786" s="274" t="s">
        <v>268</v>
      </c>
      <c r="AB786" s="274" t="s">
        <v>268</v>
      </c>
      <c r="AC786" s="274" t="s">
        <v>268</v>
      </c>
      <c r="AD786" s="274" t="s">
        <v>268</v>
      </c>
      <c r="AE786" s="274" t="s">
        <v>287</v>
      </c>
      <c r="AF786" s="274" t="s">
        <v>1811</v>
      </c>
      <c r="AG786" s="274" t="s">
        <v>875</v>
      </c>
      <c r="AH786" s="274" t="s">
        <v>2154</v>
      </c>
      <c r="AI786" s="274" t="s">
        <v>1011</v>
      </c>
      <c r="AJ786" s="274" t="s">
        <v>268</v>
      </c>
      <c r="AK786" s="274" t="s">
        <v>366</v>
      </c>
      <c r="AL786" s="274" t="s">
        <v>268</v>
      </c>
      <c r="AM786" s="274" t="s">
        <v>355</v>
      </c>
      <c r="AN786" s="274" t="s">
        <v>268</v>
      </c>
      <c r="AO786" s="274" t="s">
        <v>268</v>
      </c>
      <c r="AP786" s="274" t="s">
        <v>268</v>
      </c>
      <c r="AQ786" s="274" t="s">
        <v>268</v>
      </c>
      <c r="AR786" s="274" t="s">
        <v>268</v>
      </c>
      <c r="AS786" s="274" t="s">
        <v>268</v>
      </c>
      <c r="AT786" s="274" t="s">
        <v>268</v>
      </c>
      <c r="AU786" s="274" t="s">
        <v>268</v>
      </c>
      <c r="AV786" s="274" t="s">
        <v>268</v>
      </c>
      <c r="AW786" s="274" t="s">
        <v>268</v>
      </c>
      <c r="AX786" s="274" t="s">
        <v>268</v>
      </c>
      <c r="AY786" s="274" t="s">
        <v>268</v>
      </c>
      <c r="AZ786" s="274" t="s">
        <v>268</v>
      </c>
      <c r="BA786" s="274" t="s">
        <v>268</v>
      </c>
      <c r="BB786" s="274" t="s">
        <v>268</v>
      </c>
      <c r="BC786" s="274" t="s">
        <v>268</v>
      </c>
      <c r="BD786" s="274" t="s">
        <v>268</v>
      </c>
      <c r="BE786" s="274" t="s">
        <v>268</v>
      </c>
      <c r="BF786" s="274" t="s">
        <v>268</v>
      </c>
      <c r="BG786" s="274" t="s">
        <v>268</v>
      </c>
      <c r="BH786" s="274" t="s">
        <v>268</v>
      </c>
      <c r="BI786" s="274" t="s">
        <v>268</v>
      </c>
      <c r="BJ786" s="274" t="s">
        <v>268</v>
      </c>
      <c r="BK786" s="274" t="s">
        <v>268</v>
      </c>
      <c r="BL786" s="274" t="s">
        <v>268</v>
      </c>
      <c r="BM786" s="274" t="s">
        <v>268</v>
      </c>
      <c r="BN786" s="274" t="s">
        <v>268</v>
      </c>
      <c r="BO786" s="274" t="s">
        <v>268</v>
      </c>
      <c r="BP786" s="274" t="s">
        <v>268</v>
      </c>
      <c r="BQ786" s="274" t="s">
        <v>268</v>
      </c>
      <c r="BR786" s="274" t="s">
        <v>268</v>
      </c>
      <c r="BS786" s="274" t="s">
        <v>268</v>
      </c>
      <c r="BT786" s="274" t="s">
        <v>268</v>
      </c>
      <c r="BU786" s="274" t="s">
        <v>268</v>
      </c>
      <c r="BV786" s="274" t="s">
        <v>268</v>
      </c>
      <c r="BW786" s="274" t="s">
        <v>268</v>
      </c>
      <c r="BX786" s="274" t="s">
        <v>268</v>
      </c>
      <c r="BY786" s="295">
        <v>48.12</v>
      </c>
      <c r="BZ786" s="295">
        <v>48.12</v>
      </c>
      <c r="CA786" s="298" t="s">
        <v>142</v>
      </c>
      <c r="CB786" s="297">
        <v>122</v>
      </c>
      <c r="CC786" s="284">
        <f t="shared" si="50"/>
        <v>0</v>
      </c>
      <c r="CD786" s="295">
        <f t="shared" si="51"/>
        <v>48.11999999999999</v>
      </c>
      <c r="CE786" s="284">
        <f t="shared" si="52"/>
        <v>0</v>
      </c>
      <c r="CF786" s="295">
        <f t="shared" si="53"/>
        <v>1</v>
      </c>
      <c r="CG786" s="274" t="s">
        <v>876</v>
      </c>
      <c r="CH786" s="274" t="s">
        <v>268</v>
      </c>
      <c r="CI786" s="274" t="s">
        <v>268</v>
      </c>
      <c r="CJ786" s="298" t="s">
        <v>271</v>
      </c>
      <c r="CK786" s="297">
        <v>1</v>
      </c>
      <c r="CL786" s="274" t="s">
        <v>268</v>
      </c>
      <c r="CM786" s="274" t="s">
        <v>268</v>
      </c>
      <c r="CN786" s="274" t="s">
        <v>268</v>
      </c>
      <c r="CO786" s="274" t="s">
        <v>268</v>
      </c>
      <c r="CP786" s="274" t="s">
        <v>268</v>
      </c>
      <c r="CQ786" s="274" t="s">
        <v>268</v>
      </c>
      <c r="CR786" s="274" t="s">
        <v>877</v>
      </c>
      <c r="CS786" s="274">
        <v>35.57</v>
      </c>
      <c r="CT786" s="274" t="s">
        <v>268</v>
      </c>
      <c r="CU786" s="274">
        <v>35.57</v>
      </c>
      <c r="CV786" s="274">
        <v>365</v>
      </c>
      <c r="CW786" s="274" t="s">
        <v>878</v>
      </c>
      <c r="CX786" s="274" t="s">
        <v>835</v>
      </c>
      <c r="CY786" s="274" t="s">
        <v>836</v>
      </c>
      <c r="CZ786" s="274" t="s">
        <v>837</v>
      </c>
      <c r="DA786" s="274" t="s">
        <v>268</v>
      </c>
      <c r="DB786" s="274" t="s">
        <v>268</v>
      </c>
      <c r="DC786" s="274" t="s">
        <v>268</v>
      </c>
      <c r="DD786" s="274" t="s">
        <v>268</v>
      </c>
      <c r="DE786" s="274" t="s">
        <v>268</v>
      </c>
      <c r="DF786" s="274" t="s">
        <v>268</v>
      </c>
      <c r="DG786" s="299">
        <f>IFERROR(IF(CA786="D",IF(CK786="A dispo.",CD786*VLOOKUP('DATI INPUT'!$F$27,TARIFFE_UD,2,FALSE),CD786*VLOOKUP(CK786,TARIFFE_UD,2,FALSE)),CD786*VLOOKUP(CB786-100,TARIFFE_UND,2,FALSE)),0)</f>
        <v>29.64006359178002</v>
      </c>
      <c r="DH786" s="299">
        <f>IFERROR(IF(CA786="D",IF(CK786="A dispo.",CF786*VLOOKUP('DATI INPUT'!$F$27,TARIFFE_UD,3,FALSE),CF786*VLOOKUP(CK786,TARIFFE_UD,3,FALSE)),CF786*VLOOKUP(CB786-100,TARIFFE_UND,3,FALSE)),0)</f>
        <v>15.164853048114928</v>
      </c>
    </row>
    <row r="787" spans="1:112" x14ac:dyDescent="0.25">
      <c r="A787" s="274" t="s">
        <v>6416</v>
      </c>
      <c r="B787" s="274" t="s">
        <v>6417</v>
      </c>
      <c r="C787" s="274" t="s">
        <v>6418</v>
      </c>
      <c r="D787" s="274" t="s">
        <v>6419</v>
      </c>
      <c r="E787" s="274" t="s">
        <v>268</v>
      </c>
      <c r="F787" s="274" t="s">
        <v>156</v>
      </c>
      <c r="G787" s="274" t="s">
        <v>6420</v>
      </c>
      <c r="H787" s="274" t="s">
        <v>6421</v>
      </c>
      <c r="I787" s="274" t="s">
        <v>6422</v>
      </c>
      <c r="J787" s="274" t="s">
        <v>156</v>
      </c>
      <c r="K787" s="274" t="s">
        <v>6423</v>
      </c>
      <c r="L787" s="274" t="s">
        <v>6424</v>
      </c>
      <c r="M787" s="274" t="s">
        <v>6425</v>
      </c>
      <c r="N787" s="274" t="s">
        <v>984</v>
      </c>
      <c r="O787" s="274" t="s">
        <v>873</v>
      </c>
      <c r="P787" s="274" t="s">
        <v>1046</v>
      </c>
      <c r="Q787" s="274" t="s">
        <v>315</v>
      </c>
      <c r="R787" s="274" t="s">
        <v>268</v>
      </c>
      <c r="S787" s="274" t="s">
        <v>268</v>
      </c>
      <c r="T787" s="274" t="s">
        <v>268</v>
      </c>
      <c r="U787" s="274" t="s">
        <v>268</v>
      </c>
      <c r="V787" s="274" t="s">
        <v>268</v>
      </c>
      <c r="W787" s="274" t="s">
        <v>6425</v>
      </c>
      <c r="X787" s="274" t="s">
        <v>1046</v>
      </c>
      <c r="Y787" s="274" t="s">
        <v>315</v>
      </c>
      <c r="Z787" s="274" t="s">
        <v>268</v>
      </c>
      <c r="AA787" s="274" t="s">
        <v>268</v>
      </c>
      <c r="AB787" s="274" t="s">
        <v>268</v>
      </c>
      <c r="AC787" s="274" t="s">
        <v>268</v>
      </c>
      <c r="AD787" s="274" t="s">
        <v>268</v>
      </c>
      <c r="AE787" s="274" t="s">
        <v>268</v>
      </c>
      <c r="AF787" s="274" t="s">
        <v>268</v>
      </c>
      <c r="AG787" s="274" t="s">
        <v>268</v>
      </c>
      <c r="AH787" s="274" t="s">
        <v>268</v>
      </c>
      <c r="AI787" s="274" t="s">
        <v>268</v>
      </c>
      <c r="AJ787" s="274" t="s">
        <v>268</v>
      </c>
      <c r="AK787" s="274" t="s">
        <v>268</v>
      </c>
      <c r="AL787" s="274" t="s">
        <v>268</v>
      </c>
      <c r="AM787" s="274" t="s">
        <v>268</v>
      </c>
      <c r="AN787" s="274" t="s">
        <v>268</v>
      </c>
      <c r="AO787" s="274" t="s">
        <v>268</v>
      </c>
      <c r="AP787" s="274" t="s">
        <v>268</v>
      </c>
      <c r="AQ787" s="274" t="s">
        <v>268</v>
      </c>
      <c r="AR787" s="274" t="s">
        <v>268</v>
      </c>
      <c r="AS787" s="274" t="s">
        <v>268</v>
      </c>
      <c r="AT787" s="274" t="s">
        <v>268</v>
      </c>
      <c r="AU787" s="274" t="s">
        <v>268</v>
      </c>
      <c r="AV787" s="274" t="s">
        <v>268</v>
      </c>
      <c r="AW787" s="274" t="s">
        <v>268</v>
      </c>
      <c r="AX787" s="274" t="s">
        <v>268</v>
      </c>
      <c r="AY787" s="274" t="s">
        <v>268</v>
      </c>
      <c r="AZ787" s="274" t="s">
        <v>268</v>
      </c>
      <c r="BA787" s="274" t="s">
        <v>268</v>
      </c>
      <c r="BB787" s="274" t="s">
        <v>268</v>
      </c>
      <c r="BC787" s="274" t="s">
        <v>268</v>
      </c>
      <c r="BD787" s="274" t="s">
        <v>268</v>
      </c>
      <c r="BE787" s="274" t="s">
        <v>268</v>
      </c>
      <c r="BF787" s="274" t="s">
        <v>268</v>
      </c>
      <c r="BG787" s="274" t="s">
        <v>268</v>
      </c>
      <c r="BH787" s="274" t="s">
        <v>268</v>
      </c>
      <c r="BI787" s="274" t="s">
        <v>268</v>
      </c>
      <c r="BJ787" s="274" t="s">
        <v>268</v>
      </c>
      <c r="BK787" s="274" t="s">
        <v>268</v>
      </c>
      <c r="BL787" s="274" t="s">
        <v>268</v>
      </c>
      <c r="BM787" s="274" t="s">
        <v>268</v>
      </c>
      <c r="BN787" s="274" t="s">
        <v>268</v>
      </c>
      <c r="BO787" s="274" t="s">
        <v>268</v>
      </c>
      <c r="BP787" s="274" t="s">
        <v>268</v>
      </c>
      <c r="BQ787" s="274" t="s">
        <v>268</v>
      </c>
      <c r="BR787" s="274" t="s">
        <v>268</v>
      </c>
      <c r="BS787" s="274" t="s">
        <v>268</v>
      </c>
      <c r="BT787" s="274" t="s">
        <v>268</v>
      </c>
      <c r="BU787" s="274" t="s">
        <v>268</v>
      </c>
      <c r="BV787" s="274" t="s">
        <v>268</v>
      </c>
      <c r="BW787" s="274" t="s">
        <v>268</v>
      </c>
      <c r="BX787" s="274" t="s">
        <v>268</v>
      </c>
      <c r="BY787" s="295">
        <v>67.5</v>
      </c>
      <c r="BZ787" s="295">
        <v>67.5</v>
      </c>
      <c r="CA787" s="298" t="s">
        <v>142</v>
      </c>
      <c r="CB787" s="297">
        <v>122</v>
      </c>
      <c r="CC787" s="284">
        <f t="shared" si="50"/>
        <v>0</v>
      </c>
      <c r="CD787" s="295">
        <f t="shared" si="51"/>
        <v>67.5</v>
      </c>
      <c r="CE787" s="284">
        <f t="shared" si="52"/>
        <v>0</v>
      </c>
      <c r="CF787" s="295">
        <f t="shared" si="53"/>
        <v>1</v>
      </c>
      <c r="CG787" s="274" t="s">
        <v>876</v>
      </c>
      <c r="CH787" s="274" t="s">
        <v>268</v>
      </c>
      <c r="CI787" s="274" t="s">
        <v>268</v>
      </c>
      <c r="CJ787" s="298" t="s">
        <v>275</v>
      </c>
      <c r="CK787" s="297">
        <v>3</v>
      </c>
      <c r="CL787" s="274" t="s">
        <v>268</v>
      </c>
      <c r="CM787" s="274" t="s">
        <v>268</v>
      </c>
      <c r="CN787" s="274" t="s">
        <v>268</v>
      </c>
      <c r="CO787" s="274" t="s">
        <v>268</v>
      </c>
      <c r="CP787" s="274" t="s">
        <v>268</v>
      </c>
      <c r="CQ787" s="274" t="s">
        <v>268</v>
      </c>
      <c r="CR787" s="274" t="s">
        <v>877</v>
      </c>
      <c r="CS787" s="274">
        <v>101.96</v>
      </c>
      <c r="CT787" s="274" t="s">
        <v>268</v>
      </c>
      <c r="CU787" s="274">
        <v>101.96</v>
      </c>
      <c r="CV787" s="274">
        <v>365</v>
      </c>
      <c r="CW787" s="274" t="s">
        <v>878</v>
      </c>
      <c r="CX787" s="274" t="s">
        <v>835</v>
      </c>
      <c r="CY787" s="274" t="s">
        <v>836</v>
      </c>
      <c r="CZ787" s="274" t="s">
        <v>837</v>
      </c>
      <c r="DA787" s="274" t="s">
        <v>268</v>
      </c>
      <c r="DB787" s="274" t="s">
        <v>268</v>
      </c>
      <c r="DC787" s="274" t="s">
        <v>268</v>
      </c>
      <c r="DD787" s="274" t="s">
        <v>268</v>
      </c>
      <c r="DE787" s="274" t="s">
        <v>268</v>
      </c>
      <c r="DF787" s="274" t="s">
        <v>268</v>
      </c>
      <c r="DG787" s="299">
        <f>IFERROR(IF(CA787="D",IF(CK787="A dispo.",CD787*VLOOKUP('DATI INPUT'!$F$27,TARIFFE_UD,2,FALSE),CD787*VLOOKUP(CK787,TARIFFE_UD,2,FALSE)),CD787*VLOOKUP(CB787-100,TARIFFE_UND,2,FALSE)),0)</f>
        <v>53.456651917843381</v>
      </c>
      <c r="DH787" s="299">
        <f>IFERROR(IF(CA787="D",IF(CK787="A dispo.",CF787*VLOOKUP('DATI INPUT'!$F$27,TARIFFE_UD,3,FALSE),CF787*VLOOKUP(CK787,TARIFFE_UD,3,FALSE)),CF787*VLOOKUP(CB787-100,TARIFFE_UND,3,FALSE)),0)</f>
        <v>60.367780403072892</v>
      </c>
    </row>
    <row r="788" spans="1:112" hidden="1" x14ac:dyDescent="0.25">
      <c r="A788" s="274" t="s">
        <v>6426</v>
      </c>
      <c r="B788" s="274" t="s">
        <v>854</v>
      </c>
      <c r="C788" s="274" t="s">
        <v>6427</v>
      </c>
      <c r="D788" s="274" t="s">
        <v>6428</v>
      </c>
      <c r="E788" s="274" t="s">
        <v>268</v>
      </c>
      <c r="F788" s="274" t="s">
        <v>156</v>
      </c>
      <c r="G788" s="274" t="s">
        <v>6429</v>
      </c>
      <c r="H788" s="274" t="s">
        <v>6430</v>
      </c>
      <c r="I788" s="274" t="s">
        <v>6431</v>
      </c>
      <c r="J788" s="274" t="s">
        <v>274</v>
      </c>
      <c r="K788" s="274" t="s">
        <v>6432</v>
      </c>
      <c r="L788" s="274" t="s">
        <v>152</v>
      </c>
      <c r="M788" s="274" t="s">
        <v>6433</v>
      </c>
      <c r="N788" s="274" t="s">
        <v>6434</v>
      </c>
      <c r="O788" s="274" t="s">
        <v>6435</v>
      </c>
      <c r="P788" s="274" t="s">
        <v>6436</v>
      </c>
      <c r="Q788" s="274" t="s">
        <v>499</v>
      </c>
      <c r="R788" s="274" t="s">
        <v>153</v>
      </c>
      <c r="S788" s="274" t="s">
        <v>268</v>
      </c>
      <c r="T788" s="274" t="s">
        <v>268</v>
      </c>
      <c r="U788" s="274" t="s">
        <v>268</v>
      </c>
      <c r="V788" s="274" t="s">
        <v>268</v>
      </c>
      <c r="W788" s="274" t="s">
        <v>6437</v>
      </c>
      <c r="X788" s="274" t="s">
        <v>1046</v>
      </c>
      <c r="Y788" s="274" t="s">
        <v>386</v>
      </c>
      <c r="Z788" s="274" t="s">
        <v>154</v>
      </c>
      <c r="AA788" s="274" t="s">
        <v>268</v>
      </c>
      <c r="AB788" s="274" t="s">
        <v>268</v>
      </c>
      <c r="AC788" s="274" t="s">
        <v>268</v>
      </c>
      <c r="AD788" s="274" t="s">
        <v>268</v>
      </c>
      <c r="AE788" s="274" t="s">
        <v>287</v>
      </c>
      <c r="AF788" s="274" t="s">
        <v>1811</v>
      </c>
      <c r="AG788" s="274" t="s">
        <v>875</v>
      </c>
      <c r="AH788" s="274" t="s">
        <v>1812</v>
      </c>
      <c r="AI788" s="274" t="s">
        <v>818</v>
      </c>
      <c r="AJ788" s="274" t="s">
        <v>268</v>
      </c>
      <c r="AK788" s="274" t="s">
        <v>377</v>
      </c>
      <c r="AL788" s="274" t="s">
        <v>268</v>
      </c>
      <c r="AM788" s="274" t="s">
        <v>405</v>
      </c>
      <c r="AN788" s="274" t="s">
        <v>268</v>
      </c>
      <c r="AO788" s="274" t="s">
        <v>268</v>
      </c>
      <c r="AP788" s="274" t="s">
        <v>268</v>
      </c>
      <c r="AQ788" s="274" t="s">
        <v>268</v>
      </c>
      <c r="AR788" s="274" t="s">
        <v>268</v>
      </c>
      <c r="AS788" s="274" t="s">
        <v>268</v>
      </c>
      <c r="AT788" s="274" t="s">
        <v>268</v>
      </c>
      <c r="AU788" s="274" t="s">
        <v>268</v>
      </c>
      <c r="AV788" s="274" t="s">
        <v>268</v>
      </c>
      <c r="AW788" s="274" t="s">
        <v>268</v>
      </c>
      <c r="AX788" s="274" t="s">
        <v>268</v>
      </c>
      <c r="AY788" s="274" t="s">
        <v>268</v>
      </c>
      <c r="AZ788" s="274" t="s">
        <v>268</v>
      </c>
      <c r="BA788" s="274" t="s">
        <v>268</v>
      </c>
      <c r="BB788" s="274" t="s">
        <v>268</v>
      </c>
      <c r="BC788" s="274" t="s">
        <v>268</v>
      </c>
      <c r="BD788" s="274" t="s">
        <v>268</v>
      </c>
      <c r="BE788" s="274" t="s">
        <v>268</v>
      </c>
      <c r="BF788" s="274" t="s">
        <v>268</v>
      </c>
      <c r="BG788" s="274" t="s">
        <v>268</v>
      </c>
      <c r="BH788" s="274" t="s">
        <v>268</v>
      </c>
      <c r="BI788" s="274" t="s">
        <v>268</v>
      </c>
      <c r="BJ788" s="274" t="s">
        <v>268</v>
      </c>
      <c r="BK788" s="274" t="s">
        <v>268</v>
      </c>
      <c r="BL788" s="274" t="s">
        <v>268</v>
      </c>
      <c r="BM788" s="274" t="s">
        <v>268</v>
      </c>
      <c r="BN788" s="274" t="s">
        <v>268</v>
      </c>
      <c r="BO788" s="274" t="s">
        <v>268</v>
      </c>
      <c r="BP788" s="274" t="s">
        <v>268</v>
      </c>
      <c r="BQ788" s="274" t="s">
        <v>268</v>
      </c>
      <c r="BR788" s="274" t="s">
        <v>268</v>
      </c>
      <c r="BS788" s="274" t="s">
        <v>268</v>
      </c>
      <c r="BT788" s="274" t="s">
        <v>268</v>
      </c>
      <c r="BU788" s="274" t="s">
        <v>268</v>
      </c>
      <c r="BV788" s="274" t="s">
        <v>268</v>
      </c>
      <c r="BW788" s="274" t="s">
        <v>268</v>
      </c>
      <c r="BX788" s="274" t="s">
        <v>268</v>
      </c>
      <c r="BY788" s="295">
        <v>33.299999999999997</v>
      </c>
      <c r="BZ788" s="295">
        <v>33.299999999999997</v>
      </c>
      <c r="CA788" s="298" t="s">
        <v>142</v>
      </c>
      <c r="CB788" s="297">
        <v>122</v>
      </c>
      <c r="CC788" s="284">
        <f t="shared" si="50"/>
        <v>0</v>
      </c>
      <c r="CD788" s="295">
        <f t="shared" si="51"/>
        <v>33.299999999999997</v>
      </c>
      <c r="CE788" s="284">
        <f t="shared" si="52"/>
        <v>0</v>
      </c>
      <c r="CF788" s="295">
        <f t="shared" si="53"/>
        <v>1</v>
      </c>
      <c r="CG788" s="274" t="s">
        <v>876</v>
      </c>
      <c r="CH788" s="274" t="s">
        <v>268</v>
      </c>
      <c r="CI788" s="274" t="s">
        <v>268</v>
      </c>
      <c r="CJ788" s="298" t="s">
        <v>268</v>
      </c>
      <c r="CK788" s="298" t="s">
        <v>736</v>
      </c>
      <c r="CL788" s="274" t="s">
        <v>268</v>
      </c>
      <c r="CM788" s="274" t="s">
        <v>268</v>
      </c>
      <c r="CN788" s="274" t="s">
        <v>268</v>
      </c>
      <c r="CO788" s="274" t="s">
        <v>268</v>
      </c>
      <c r="CP788" s="274" t="s">
        <v>268</v>
      </c>
      <c r="CQ788" s="274" t="s">
        <v>268</v>
      </c>
      <c r="CR788" s="274" t="s">
        <v>877</v>
      </c>
      <c r="CS788" s="274">
        <v>68.88</v>
      </c>
      <c r="CT788" s="274" t="s">
        <v>268</v>
      </c>
      <c r="CU788" s="274">
        <v>68.88</v>
      </c>
      <c r="CV788" s="274">
        <v>365</v>
      </c>
      <c r="CW788" s="274" t="s">
        <v>878</v>
      </c>
      <c r="CX788" s="274" t="s">
        <v>835</v>
      </c>
      <c r="CY788" s="274" t="s">
        <v>836</v>
      </c>
      <c r="CZ788" s="274" t="s">
        <v>837</v>
      </c>
      <c r="DA788" s="274" t="s">
        <v>268</v>
      </c>
      <c r="DB788" s="274" t="s">
        <v>268</v>
      </c>
      <c r="DC788" s="274" t="s">
        <v>268</v>
      </c>
      <c r="DD788" s="274" t="s">
        <v>268</v>
      </c>
      <c r="DE788" s="274" t="s">
        <v>268</v>
      </c>
      <c r="DF788" s="274" t="s">
        <v>268</v>
      </c>
      <c r="DG788" s="299">
        <f>IFERROR(IF(CA788="D",IF(CK788="A dispo.",CD788*VLOOKUP('DATI INPUT'!$F$27,TARIFFE_UD,2,FALSE),CD788*VLOOKUP(CK788,TARIFFE_UD,2,FALSE)),CD788*VLOOKUP(CB788-100,TARIFFE_UND,2,FALSE)),0)</f>
        <v>26.371948279469397</v>
      </c>
      <c r="DH788" s="299">
        <f>IFERROR(IF(CA788="D",IF(CK788="A dispo.",CF788*VLOOKUP('DATI INPUT'!$F$27,TARIFFE_UD,3,FALSE),CF788*VLOOKUP(CK788,TARIFFE_UD,3,FALSE)),CF788*VLOOKUP(CB788-100,TARIFFE_UND,3,FALSE)),0)</f>
        <v>60.367780403072892</v>
      </c>
    </row>
    <row r="789" spans="1:112" hidden="1" x14ac:dyDescent="0.25">
      <c r="A789" s="274" t="s">
        <v>6438</v>
      </c>
      <c r="B789" s="274" t="s">
        <v>1617</v>
      </c>
      <c r="C789" s="274" t="s">
        <v>6439</v>
      </c>
      <c r="D789" s="274" t="s">
        <v>6440</v>
      </c>
      <c r="E789" s="274" t="s">
        <v>268</v>
      </c>
      <c r="F789" s="274" t="s">
        <v>156</v>
      </c>
      <c r="G789" s="274" t="s">
        <v>6441</v>
      </c>
      <c r="H789" s="274" t="s">
        <v>6442</v>
      </c>
      <c r="I789" s="274" t="s">
        <v>327</v>
      </c>
      <c r="J789" s="274" t="s">
        <v>274</v>
      </c>
      <c r="K789" s="274" t="s">
        <v>6443</v>
      </c>
      <c r="L789" s="274" t="s">
        <v>5025</v>
      </c>
      <c r="M789" s="274" t="s">
        <v>6444</v>
      </c>
      <c r="N789" s="274" t="s">
        <v>5025</v>
      </c>
      <c r="O789" s="274" t="s">
        <v>943</v>
      </c>
      <c r="P789" s="274" t="s">
        <v>2258</v>
      </c>
      <c r="Q789" s="274" t="s">
        <v>331</v>
      </c>
      <c r="R789" s="274" t="s">
        <v>268</v>
      </c>
      <c r="S789" s="274" t="s">
        <v>268</v>
      </c>
      <c r="T789" s="274" t="s">
        <v>268</v>
      </c>
      <c r="U789" s="274" t="s">
        <v>268</v>
      </c>
      <c r="V789" s="274" t="s">
        <v>268</v>
      </c>
      <c r="W789" s="274" t="s">
        <v>4448</v>
      </c>
      <c r="X789" s="274" t="s">
        <v>2045</v>
      </c>
      <c r="Y789" s="274" t="s">
        <v>275</v>
      </c>
      <c r="Z789" s="274" t="s">
        <v>268</v>
      </c>
      <c r="AA789" s="274" t="s">
        <v>268</v>
      </c>
      <c r="AB789" s="274" t="s">
        <v>268</v>
      </c>
      <c r="AC789" s="274" t="s">
        <v>268</v>
      </c>
      <c r="AD789" s="274" t="s">
        <v>268</v>
      </c>
      <c r="AE789" s="274" t="s">
        <v>287</v>
      </c>
      <c r="AF789" s="274" t="s">
        <v>1811</v>
      </c>
      <c r="AG789" s="274" t="s">
        <v>875</v>
      </c>
      <c r="AH789" s="274" t="s">
        <v>2047</v>
      </c>
      <c r="AI789" s="274" t="s">
        <v>2606</v>
      </c>
      <c r="AJ789" s="274" t="s">
        <v>268</v>
      </c>
      <c r="AK789" s="274" t="s">
        <v>381</v>
      </c>
      <c r="AL789" s="274" t="s">
        <v>268</v>
      </c>
      <c r="AM789" s="274" t="s">
        <v>355</v>
      </c>
      <c r="AN789" s="274" t="s">
        <v>268</v>
      </c>
      <c r="AO789" s="274" t="s">
        <v>268</v>
      </c>
      <c r="AP789" s="274" t="s">
        <v>268</v>
      </c>
      <c r="AQ789" s="274" t="s">
        <v>268</v>
      </c>
      <c r="AR789" s="274" t="s">
        <v>268</v>
      </c>
      <c r="AS789" s="274" t="s">
        <v>268</v>
      </c>
      <c r="AT789" s="274" t="s">
        <v>268</v>
      </c>
      <c r="AU789" s="274" t="s">
        <v>268</v>
      </c>
      <c r="AV789" s="274" t="s">
        <v>268</v>
      </c>
      <c r="AW789" s="274" t="s">
        <v>268</v>
      </c>
      <c r="AX789" s="274" t="s">
        <v>268</v>
      </c>
      <c r="AY789" s="274" t="s">
        <v>268</v>
      </c>
      <c r="AZ789" s="274" t="s">
        <v>268</v>
      </c>
      <c r="BA789" s="274" t="s">
        <v>268</v>
      </c>
      <c r="BB789" s="274" t="s">
        <v>268</v>
      </c>
      <c r="BC789" s="274" t="s">
        <v>268</v>
      </c>
      <c r="BD789" s="274" t="s">
        <v>268</v>
      </c>
      <c r="BE789" s="274" t="s">
        <v>268</v>
      </c>
      <c r="BF789" s="274" t="s">
        <v>268</v>
      </c>
      <c r="BG789" s="274" t="s">
        <v>268</v>
      </c>
      <c r="BH789" s="274" t="s">
        <v>268</v>
      </c>
      <c r="BI789" s="274" t="s">
        <v>268</v>
      </c>
      <c r="BJ789" s="274" t="s">
        <v>268</v>
      </c>
      <c r="BK789" s="274" t="s">
        <v>268</v>
      </c>
      <c r="BL789" s="274" t="s">
        <v>268</v>
      </c>
      <c r="BM789" s="274" t="s">
        <v>268</v>
      </c>
      <c r="BN789" s="274" t="s">
        <v>268</v>
      </c>
      <c r="BO789" s="274" t="s">
        <v>268</v>
      </c>
      <c r="BP789" s="274" t="s">
        <v>268</v>
      </c>
      <c r="BQ789" s="274" t="s">
        <v>268</v>
      </c>
      <c r="BR789" s="274" t="s">
        <v>268</v>
      </c>
      <c r="BS789" s="274" t="s">
        <v>268</v>
      </c>
      <c r="BT789" s="274" t="s">
        <v>268</v>
      </c>
      <c r="BU789" s="274" t="s">
        <v>268</v>
      </c>
      <c r="BV789" s="274" t="s">
        <v>268</v>
      </c>
      <c r="BW789" s="274" t="s">
        <v>268</v>
      </c>
      <c r="BX789" s="274" t="s">
        <v>268</v>
      </c>
      <c r="BY789" s="295">
        <v>49</v>
      </c>
      <c r="BZ789" s="295">
        <v>49</v>
      </c>
      <c r="CA789" s="298" t="s">
        <v>142</v>
      </c>
      <c r="CB789" s="297">
        <v>122</v>
      </c>
      <c r="CC789" s="284">
        <f t="shared" si="50"/>
        <v>0</v>
      </c>
      <c r="CD789" s="295">
        <f t="shared" si="51"/>
        <v>49</v>
      </c>
      <c r="CE789" s="284">
        <f t="shared" si="52"/>
        <v>0</v>
      </c>
      <c r="CF789" s="295">
        <f t="shared" si="53"/>
        <v>1</v>
      </c>
      <c r="CG789" s="274" t="s">
        <v>876</v>
      </c>
      <c r="CH789" s="274" t="s">
        <v>268</v>
      </c>
      <c r="CI789" s="274" t="s">
        <v>268</v>
      </c>
      <c r="CJ789" s="298" t="s">
        <v>268</v>
      </c>
      <c r="CK789" s="298" t="s">
        <v>736</v>
      </c>
      <c r="CL789" s="274" t="s">
        <v>268</v>
      </c>
      <c r="CM789" s="274" t="s">
        <v>268</v>
      </c>
      <c r="CN789" s="274" t="s">
        <v>268</v>
      </c>
      <c r="CO789" s="274" t="s">
        <v>268</v>
      </c>
      <c r="CP789" s="274" t="s">
        <v>268</v>
      </c>
      <c r="CQ789" s="274" t="s">
        <v>268</v>
      </c>
      <c r="CR789" s="274" t="s">
        <v>877</v>
      </c>
      <c r="CS789" s="274">
        <v>76.569999999999993</v>
      </c>
      <c r="CT789" s="274" t="s">
        <v>268</v>
      </c>
      <c r="CU789" s="274">
        <v>76.569999999999993</v>
      </c>
      <c r="CV789" s="274">
        <v>365</v>
      </c>
      <c r="CW789" s="274" t="s">
        <v>878</v>
      </c>
      <c r="CX789" s="274" t="s">
        <v>835</v>
      </c>
      <c r="CY789" s="274" t="s">
        <v>836</v>
      </c>
      <c r="CZ789" s="274" t="s">
        <v>837</v>
      </c>
      <c r="DA789" s="274" t="s">
        <v>268</v>
      </c>
      <c r="DB789" s="274" t="s">
        <v>268</v>
      </c>
      <c r="DC789" s="274" t="s">
        <v>268</v>
      </c>
      <c r="DD789" s="274" t="s">
        <v>268</v>
      </c>
      <c r="DE789" s="274" t="s">
        <v>268</v>
      </c>
      <c r="DF789" s="274" t="s">
        <v>268</v>
      </c>
      <c r="DG789" s="299">
        <f>IFERROR(IF(CA789="D",IF(CK789="A dispo.",CD789*VLOOKUP('DATI INPUT'!$F$27,TARIFFE_UD,2,FALSE),CD789*VLOOKUP(CK789,TARIFFE_UD,2,FALSE)),CD789*VLOOKUP(CB789-100,TARIFFE_UND,2,FALSE)),0)</f>
        <v>38.805569540360381</v>
      </c>
      <c r="DH789" s="299">
        <f>IFERROR(IF(CA789="D",IF(CK789="A dispo.",CF789*VLOOKUP('DATI INPUT'!$F$27,TARIFFE_UD,3,FALSE),CF789*VLOOKUP(CK789,TARIFFE_UD,3,FALSE)),CF789*VLOOKUP(CB789-100,TARIFFE_UND,3,FALSE)),0)</f>
        <v>60.367780403072892</v>
      </c>
    </row>
    <row r="790" spans="1:112" hidden="1" x14ac:dyDescent="0.25">
      <c r="A790" s="274" t="s">
        <v>6445</v>
      </c>
      <c r="B790" s="274" t="s">
        <v>1617</v>
      </c>
      <c r="C790" s="274" t="s">
        <v>6446</v>
      </c>
      <c r="D790" s="274" t="s">
        <v>6440</v>
      </c>
      <c r="E790" s="274" t="s">
        <v>268</v>
      </c>
      <c r="F790" s="274" t="s">
        <v>156</v>
      </c>
      <c r="G790" s="274" t="s">
        <v>6441</v>
      </c>
      <c r="H790" s="274" t="s">
        <v>6442</v>
      </c>
      <c r="I790" s="274" t="s">
        <v>327</v>
      </c>
      <c r="J790" s="274" t="s">
        <v>274</v>
      </c>
      <c r="K790" s="274" t="s">
        <v>6443</v>
      </c>
      <c r="L790" s="274" t="s">
        <v>5025</v>
      </c>
      <c r="M790" s="274" t="s">
        <v>6444</v>
      </c>
      <c r="N790" s="274" t="s">
        <v>5025</v>
      </c>
      <c r="O790" s="274" t="s">
        <v>943</v>
      </c>
      <c r="P790" s="274" t="s">
        <v>2258</v>
      </c>
      <c r="Q790" s="274" t="s">
        <v>331</v>
      </c>
      <c r="R790" s="274" t="s">
        <v>268</v>
      </c>
      <c r="S790" s="274" t="s">
        <v>268</v>
      </c>
      <c r="T790" s="274" t="s">
        <v>268</v>
      </c>
      <c r="U790" s="274" t="s">
        <v>268</v>
      </c>
      <c r="V790" s="274" t="s">
        <v>268</v>
      </c>
      <c r="W790" s="274" t="s">
        <v>4448</v>
      </c>
      <c r="X790" s="274" t="s">
        <v>2045</v>
      </c>
      <c r="Y790" s="274" t="s">
        <v>275</v>
      </c>
      <c r="Z790" s="274" t="s">
        <v>268</v>
      </c>
      <c r="AA790" s="274" t="s">
        <v>268</v>
      </c>
      <c r="AB790" s="274" t="s">
        <v>268</v>
      </c>
      <c r="AC790" s="274" t="s">
        <v>268</v>
      </c>
      <c r="AD790" s="274" t="s">
        <v>268</v>
      </c>
      <c r="AE790" s="274" t="s">
        <v>287</v>
      </c>
      <c r="AF790" s="274" t="s">
        <v>1811</v>
      </c>
      <c r="AG790" s="274" t="s">
        <v>875</v>
      </c>
      <c r="AH790" s="274" t="s">
        <v>2047</v>
      </c>
      <c r="AI790" s="274" t="s">
        <v>2606</v>
      </c>
      <c r="AJ790" s="274" t="s">
        <v>268</v>
      </c>
      <c r="AK790" s="274" t="s">
        <v>375</v>
      </c>
      <c r="AL790" s="274" t="s">
        <v>268</v>
      </c>
      <c r="AM790" s="274" t="s">
        <v>353</v>
      </c>
      <c r="AN790" s="274" t="s">
        <v>268</v>
      </c>
      <c r="AO790" s="274" t="s">
        <v>268</v>
      </c>
      <c r="AP790" s="274" t="s">
        <v>268</v>
      </c>
      <c r="AQ790" s="274" t="s">
        <v>268</v>
      </c>
      <c r="AR790" s="274" t="s">
        <v>268</v>
      </c>
      <c r="AS790" s="274" t="s">
        <v>268</v>
      </c>
      <c r="AT790" s="274" t="s">
        <v>268</v>
      </c>
      <c r="AU790" s="274" t="s">
        <v>268</v>
      </c>
      <c r="AV790" s="274" t="s">
        <v>268</v>
      </c>
      <c r="AW790" s="274" t="s">
        <v>268</v>
      </c>
      <c r="AX790" s="274" t="s">
        <v>268</v>
      </c>
      <c r="AY790" s="274" t="s">
        <v>268</v>
      </c>
      <c r="AZ790" s="274" t="s">
        <v>268</v>
      </c>
      <c r="BA790" s="274" t="s">
        <v>268</v>
      </c>
      <c r="BB790" s="274" t="s">
        <v>268</v>
      </c>
      <c r="BC790" s="274" t="s">
        <v>268</v>
      </c>
      <c r="BD790" s="274" t="s">
        <v>268</v>
      </c>
      <c r="BE790" s="274" t="s">
        <v>268</v>
      </c>
      <c r="BF790" s="274" t="s">
        <v>268</v>
      </c>
      <c r="BG790" s="274" t="s">
        <v>268</v>
      </c>
      <c r="BH790" s="274" t="s">
        <v>268</v>
      </c>
      <c r="BI790" s="274" t="s">
        <v>268</v>
      </c>
      <c r="BJ790" s="274" t="s">
        <v>268</v>
      </c>
      <c r="BK790" s="274" t="s">
        <v>268</v>
      </c>
      <c r="BL790" s="274" t="s">
        <v>268</v>
      </c>
      <c r="BM790" s="274" t="s">
        <v>268</v>
      </c>
      <c r="BN790" s="274" t="s">
        <v>268</v>
      </c>
      <c r="BO790" s="274" t="s">
        <v>268</v>
      </c>
      <c r="BP790" s="274" t="s">
        <v>268</v>
      </c>
      <c r="BQ790" s="274" t="s">
        <v>268</v>
      </c>
      <c r="BR790" s="274" t="s">
        <v>268</v>
      </c>
      <c r="BS790" s="274" t="s">
        <v>268</v>
      </c>
      <c r="BT790" s="274" t="s">
        <v>268</v>
      </c>
      <c r="BU790" s="274" t="s">
        <v>268</v>
      </c>
      <c r="BV790" s="274" t="s">
        <v>268</v>
      </c>
      <c r="BW790" s="274" t="s">
        <v>268</v>
      </c>
      <c r="BX790" s="274" t="s">
        <v>268</v>
      </c>
      <c r="BY790" s="295">
        <v>25</v>
      </c>
      <c r="BZ790" s="295">
        <v>25</v>
      </c>
      <c r="CA790" s="298" t="s">
        <v>142</v>
      </c>
      <c r="CB790" s="297">
        <v>123</v>
      </c>
      <c r="CC790" s="284">
        <f t="shared" si="50"/>
        <v>0</v>
      </c>
      <c r="CD790" s="295">
        <f t="shared" si="51"/>
        <v>25</v>
      </c>
      <c r="CE790" s="284">
        <f t="shared" si="52"/>
        <v>1</v>
      </c>
      <c r="CF790" s="295">
        <f t="shared" si="53"/>
        <v>0</v>
      </c>
      <c r="CG790" s="274" t="s">
        <v>1817</v>
      </c>
      <c r="CH790" s="274" t="s">
        <v>268</v>
      </c>
      <c r="CI790" s="274" t="s">
        <v>268</v>
      </c>
      <c r="CJ790" s="298" t="s">
        <v>268</v>
      </c>
      <c r="CK790" s="298" t="s">
        <v>736</v>
      </c>
      <c r="CL790" s="274" t="s">
        <v>268</v>
      </c>
      <c r="CM790" s="274" t="s">
        <v>268</v>
      </c>
      <c r="CN790" s="274" t="s">
        <v>268</v>
      </c>
      <c r="CO790" s="274" t="s">
        <v>268</v>
      </c>
      <c r="CP790" s="274" t="s">
        <v>268</v>
      </c>
      <c r="CQ790" s="274" t="s">
        <v>268</v>
      </c>
      <c r="CR790" s="274" t="s">
        <v>877</v>
      </c>
      <c r="CS790" s="274">
        <v>12.25</v>
      </c>
      <c r="CT790" s="274" t="s">
        <v>268</v>
      </c>
      <c r="CU790" s="274">
        <v>12.25</v>
      </c>
      <c r="CV790" s="274">
        <v>365</v>
      </c>
      <c r="CW790" s="274" t="s">
        <v>878</v>
      </c>
      <c r="CX790" s="274" t="s">
        <v>835</v>
      </c>
      <c r="CY790" s="274" t="s">
        <v>836</v>
      </c>
      <c r="CZ790" s="274" t="s">
        <v>837</v>
      </c>
      <c r="DA790" s="274" t="s">
        <v>268</v>
      </c>
      <c r="DB790" s="274" t="s">
        <v>268</v>
      </c>
      <c r="DC790" s="274" t="s">
        <v>268</v>
      </c>
      <c r="DD790" s="274" t="s">
        <v>268</v>
      </c>
      <c r="DE790" s="274" t="s">
        <v>268</v>
      </c>
      <c r="DF790" s="274" t="s">
        <v>268</v>
      </c>
      <c r="DG790" s="299">
        <f>IFERROR(IF(CA790="D",IF(CK790="A dispo.",CD790*VLOOKUP('DATI INPUT'!$F$27,TARIFFE_UD,2,FALSE),CD790*VLOOKUP(CK790,TARIFFE_UD,2,FALSE)),CD790*VLOOKUP(CB790-100,TARIFFE_UND,2,FALSE)),0)</f>
        <v>19.798759969571623</v>
      </c>
      <c r="DH790" s="299">
        <f>IFERROR(IF(CA790="D",IF(CK790="A dispo.",CF790*VLOOKUP('DATI INPUT'!$F$27,TARIFFE_UD,3,FALSE),CF790*VLOOKUP(CK790,TARIFFE_UD,3,FALSE)),CF790*VLOOKUP(CB790-100,TARIFFE_UND,3,FALSE)),0)</f>
        <v>0</v>
      </c>
    </row>
    <row r="791" spans="1:112" hidden="1" x14ac:dyDescent="0.25">
      <c r="A791" s="274" t="s">
        <v>6447</v>
      </c>
      <c r="B791" s="274" t="s">
        <v>6448</v>
      </c>
      <c r="C791" s="274" t="s">
        <v>715</v>
      </c>
      <c r="D791" s="274" t="s">
        <v>6449</v>
      </c>
      <c r="E791" s="274" t="s">
        <v>268</v>
      </c>
      <c r="F791" s="274" t="s">
        <v>156</v>
      </c>
      <c r="G791" s="274" t="s">
        <v>6450</v>
      </c>
      <c r="H791" s="274" t="s">
        <v>6451</v>
      </c>
      <c r="I791" s="274" t="s">
        <v>982</v>
      </c>
      <c r="J791" s="274" t="s">
        <v>156</v>
      </c>
      <c r="K791" s="274" t="s">
        <v>6452</v>
      </c>
      <c r="L791" s="274" t="s">
        <v>6453</v>
      </c>
      <c r="M791" s="274" t="s">
        <v>6454</v>
      </c>
      <c r="N791" s="274" t="s">
        <v>2252</v>
      </c>
      <c r="O791" s="274" t="s">
        <v>6455</v>
      </c>
      <c r="P791" s="274" t="s">
        <v>6456</v>
      </c>
      <c r="Q791" s="274" t="s">
        <v>346</v>
      </c>
      <c r="R791" s="274" t="s">
        <v>268</v>
      </c>
      <c r="S791" s="274" t="s">
        <v>268</v>
      </c>
      <c r="T791" s="274" t="s">
        <v>268</v>
      </c>
      <c r="U791" s="274" t="s">
        <v>268</v>
      </c>
      <c r="V791" s="274" t="s">
        <v>268</v>
      </c>
      <c r="W791" s="274" t="s">
        <v>2661</v>
      </c>
      <c r="X791" s="274" t="s">
        <v>2662</v>
      </c>
      <c r="Y791" s="274" t="s">
        <v>268</v>
      </c>
      <c r="Z791" s="274" t="s">
        <v>268</v>
      </c>
      <c r="AA791" s="274" t="s">
        <v>268</v>
      </c>
      <c r="AB791" s="274" t="s">
        <v>268</v>
      </c>
      <c r="AC791" s="274" t="s">
        <v>268</v>
      </c>
      <c r="AD791" s="274" t="s">
        <v>268</v>
      </c>
      <c r="AE791" s="274" t="s">
        <v>287</v>
      </c>
      <c r="AF791" s="274" t="s">
        <v>1811</v>
      </c>
      <c r="AG791" s="274" t="s">
        <v>875</v>
      </c>
      <c r="AH791" s="274" t="s">
        <v>888</v>
      </c>
      <c r="AI791" s="274" t="s">
        <v>2275</v>
      </c>
      <c r="AJ791" s="274" t="s">
        <v>268</v>
      </c>
      <c r="AK791" s="274" t="s">
        <v>366</v>
      </c>
      <c r="AL791" s="274" t="s">
        <v>268</v>
      </c>
      <c r="AM791" s="274" t="s">
        <v>431</v>
      </c>
      <c r="AN791" s="274" t="s">
        <v>268</v>
      </c>
      <c r="AO791" s="274" t="s">
        <v>268</v>
      </c>
      <c r="AP791" s="274" t="s">
        <v>268</v>
      </c>
      <c r="AQ791" s="274" t="s">
        <v>268</v>
      </c>
      <c r="AR791" s="274" t="s">
        <v>268</v>
      </c>
      <c r="AS791" s="274" t="s">
        <v>268</v>
      </c>
      <c r="AT791" s="274" t="s">
        <v>268</v>
      </c>
      <c r="AU791" s="274" t="s">
        <v>268</v>
      </c>
      <c r="AV791" s="274" t="s">
        <v>268</v>
      </c>
      <c r="AW791" s="274" t="s">
        <v>268</v>
      </c>
      <c r="AX791" s="274" t="s">
        <v>268</v>
      </c>
      <c r="AY791" s="274" t="s">
        <v>268</v>
      </c>
      <c r="AZ791" s="274" t="s">
        <v>268</v>
      </c>
      <c r="BA791" s="274" t="s">
        <v>268</v>
      </c>
      <c r="BB791" s="274" t="s">
        <v>268</v>
      </c>
      <c r="BC791" s="274" t="s">
        <v>268</v>
      </c>
      <c r="BD791" s="274" t="s">
        <v>268</v>
      </c>
      <c r="BE791" s="274" t="s">
        <v>268</v>
      </c>
      <c r="BF791" s="274" t="s">
        <v>268</v>
      </c>
      <c r="BG791" s="274" t="s">
        <v>268</v>
      </c>
      <c r="BH791" s="274" t="s">
        <v>268</v>
      </c>
      <c r="BI791" s="274" t="s">
        <v>268</v>
      </c>
      <c r="BJ791" s="274" t="s">
        <v>268</v>
      </c>
      <c r="BK791" s="274" t="s">
        <v>268</v>
      </c>
      <c r="BL791" s="274" t="s">
        <v>268</v>
      </c>
      <c r="BM791" s="274" t="s">
        <v>268</v>
      </c>
      <c r="BN791" s="274" t="s">
        <v>268</v>
      </c>
      <c r="BO791" s="274" t="s">
        <v>268</v>
      </c>
      <c r="BP791" s="274" t="s">
        <v>268</v>
      </c>
      <c r="BQ791" s="274" t="s">
        <v>268</v>
      </c>
      <c r="BR791" s="274" t="s">
        <v>268</v>
      </c>
      <c r="BS791" s="274" t="s">
        <v>268</v>
      </c>
      <c r="BT791" s="274" t="s">
        <v>268</v>
      </c>
      <c r="BU791" s="274" t="s">
        <v>268</v>
      </c>
      <c r="BV791" s="274" t="s">
        <v>268</v>
      </c>
      <c r="BW791" s="274" t="s">
        <v>268</v>
      </c>
      <c r="BX791" s="274" t="s">
        <v>268</v>
      </c>
      <c r="BY791" s="295">
        <v>210</v>
      </c>
      <c r="BZ791" s="295">
        <v>210</v>
      </c>
      <c r="CA791" s="298" t="s">
        <v>142</v>
      </c>
      <c r="CB791" s="297">
        <v>122</v>
      </c>
      <c r="CC791" s="284">
        <f t="shared" si="50"/>
        <v>0.75</v>
      </c>
      <c r="CD791" s="295">
        <f t="shared" si="51"/>
        <v>52.5</v>
      </c>
      <c r="CE791" s="284">
        <f t="shared" si="52"/>
        <v>0.75</v>
      </c>
      <c r="CF791" s="295">
        <f t="shared" si="53"/>
        <v>0.25</v>
      </c>
      <c r="CG791" s="274" t="s">
        <v>876</v>
      </c>
      <c r="CH791" s="274" t="s">
        <v>268</v>
      </c>
      <c r="CI791" s="274" t="s">
        <v>268</v>
      </c>
      <c r="CJ791" s="298" t="s">
        <v>268</v>
      </c>
      <c r="CK791" s="298" t="s">
        <v>736</v>
      </c>
      <c r="CL791" s="274" t="s">
        <v>2132</v>
      </c>
      <c r="CM791" s="274" t="s">
        <v>268</v>
      </c>
      <c r="CN791" s="274" t="s">
        <v>268</v>
      </c>
      <c r="CO791" s="274" t="s">
        <v>268</v>
      </c>
      <c r="CP791" s="274" t="s">
        <v>268</v>
      </c>
      <c r="CQ791" s="274" t="s">
        <v>268</v>
      </c>
      <c r="CR791" s="274" t="s">
        <v>877</v>
      </c>
      <c r="CS791" s="274">
        <v>155.46</v>
      </c>
      <c r="CT791" s="274">
        <v>-116.6</v>
      </c>
      <c r="CU791" s="274">
        <v>38.86</v>
      </c>
      <c r="CV791" s="274">
        <v>365</v>
      </c>
      <c r="CW791" s="274" t="s">
        <v>878</v>
      </c>
      <c r="CX791" s="274" t="s">
        <v>835</v>
      </c>
      <c r="CY791" s="274" t="s">
        <v>836</v>
      </c>
      <c r="CZ791" s="274" t="s">
        <v>837</v>
      </c>
      <c r="DA791" s="274" t="s">
        <v>268</v>
      </c>
      <c r="DB791" s="274" t="s">
        <v>268</v>
      </c>
      <c r="DC791" s="274" t="s">
        <v>268</v>
      </c>
      <c r="DD791" s="274" t="s">
        <v>268</v>
      </c>
      <c r="DE791" s="274" t="s">
        <v>268</v>
      </c>
      <c r="DF791" s="274" t="s">
        <v>268</v>
      </c>
      <c r="DG791" s="299">
        <f>IFERROR(IF(CA791="D",IF(CK791="A dispo.",CD791*VLOOKUP('DATI INPUT'!$F$27,TARIFFE_UD,2,FALSE),CD791*VLOOKUP(CK791,TARIFFE_UD,2,FALSE)),CD791*VLOOKUP(CB791-100,TARIFFE_UND,2,FALSE)),0)</f>
        <v>41.577395936100409</v>
      </c>
      <c r="DH791" s="299">
        <f>IFERROR(IF(CA791="D",IF(CK791="A dispo.",CF791*VLOOKUP('DATI INPUT'!$F$27,TARIFFE_UD,3,FALSE),CF791*VLOOKUP(CK791,TARIFFE_UD,3,FALSE)),CF791*VLOOKUP(CB791-100,TARIFFE_UND,3,FALSE)),0)</f>
        <v>15.091945100768223</v>
      </c>
    </row>
    <row r="792" spans="1:112" hidden="1" x14ac:dyDescent="0.25">
      <c r="A792" s="274" t="s">
        <v>6457</v>
      </c>
      <c r="B792" s="274" t="s">
        <v>6458</v>
      </c>
      <c r="C792" s="274" t="s">
        <v>716</v>
      </c>
      <c r="D792" s="274" t="s">
        <v>6459</v>
      </c>
      <c r="E792" s="274" t="s">
        <v>268</v>
      </c>
      <c r="F792" s="274" t="s">
        <v>156</v>
      </c>
      <c r="G792" s="274" t="s">
        <v>6460</v>
      </c>
      <c r="H792" s="274" t="s">
        <v>6461</v>
      </c>
      <c r="I792" s="274" t="s">
        <v>6462</v>
      </c>
      <c r="J792" s="274" t="s">
        <v>274</v>
      </c>
      <c r="K792" s="274" t="s">
        <v>6463</v>
      </c>
      <c r="L792" s="274" t="s">
        <v>6464</v>
      </c>
      <c r="M792" s="274" t="s">
        <v>6465</v>
      </c>
      <c r="N792" s="274" t="s">
        <v>2536</v>
      </c>
      <c r="O792" s="274" t="s">
        <v>4307</v>
      </c>
      <c r="P792" s="274" t="s">
        <v>6466</v>
      </c>
      <c r="Q792" s="274" t="s">
        <v>313</v>
      </c>
      <c r="R792" s="274" t="s">
        <v>268</v>
      </c>
      <c r="S792" s="274" t="s">
        <v>268</v>
      </c>
      <c r="T792" s="274" t="s">
        <v>268</v>
      </c>
      <c r="U792" s="274" t="s">
        <v>268</v>
      </c>
      <c r="V792" s="274" t="s">
        <v>268</v>
      </c>
      <c r="W792" s="274" t="s">
        <v>3211</v>
      </c>
      <c r="X792" s="274" t="s">
        <v>1962</v>
      </c>
      <c r="Y792" s="274" t="s">
        <v>290</v>
      </c>
      <c r="Z792" s="274" t="s">
        <v>268</v>
      </c>
      <c r="AA792" s="274" t="s">
        <v>268</v>
      </c>
      <c r="AB792" s="274" t="s">
        <v>268</v>
      </c>
      <c r="AC792" s="274" t="s">
        <v>268</v>
      </c>
      <c r="AD792" s="274" t="s">
        <v>268</v>
      </c>
      <c r="AE792" s="274" t="s">
        <v>287</v>
      </c>
      <c r="AF792" s="274" t="s">
        <v>1811</v>
      </c>
      <c r="AG792" s="274" t="s">
        <v>875</v>
      </c>
      <c r="AH792" s="274" t="s">
        <v>1963</v>
      </c>
      <c r="AI792" s="274" t="s">
        <v>6467</v>
      </c>
      <c r="AJ792" s="274" t="s">
        <v>268</v>
      </c>
      <c r="AK792" s="274" t="s">
        <v>354</v>
      </c>
      <c r="AL792" s="274" t="s">
        <v>268</v>
      </c>
      <c r="AM792" s="274" t="s">
        <v>288</v>
      </c>
      <c r="AN792" s="274" t="s">
        <v>268</v>
      </c>
      <c r="AO792" s="274" t="s">
        <v>268</v>
      </c>
      <c r="AP792" s="274" t="s">
        <v>268</v>
      </c>
      <c r="AQ792" s="274" t="s">
        <v>268</v>
      </c>
      <c r="AR792" s="274" t="s">
        <v>268</v>
      </c>
      <c r="AS792" s="274" t="s">
        <v>268</v>
      </c>
      <c r="AT792" s="274" t="s">
        <v>268</v>
      </c>
      <c r="AU792" s="274" t="s">
        <v>268</v>
      </c>
      <c r="AV792" s="274" t="s">
        <v>268</v>
      </c>
      <c r="AW792" s="274" t="s">
        <v>268</v>
      </c>
      <c r="AX792" s="274" t="s">
        <v>268</v>
      </c>
      <c r="AY792" s="274" t="s">
        <v>268</v>
      </c>
      <c r="AZ792" s="274" t="s">
        <v>268</v>
      </c>
      <c r="BA792" s="274" t="s">
        <v>268</v>
      </c>
      <c r="BB792" s="274" t="s">
        <v>268</v>
      </c>
      <c r="BC792" s="274" t="s">
        <v>268</v>
      </c>
      <c r="BD792" s="274" t="s">
        <v>268</v>
      </c>
      <c r="BE792" s="274" t="s">
        <v>268</v>
      </c>
      <c r="BF792" s="274" t="s">
        <v>268</v>
      </c>
      <c r="BG792" s="274" t="s">
        <v>268</v>
      </c>
      <c r="BH792" s="274" t="s">
        <v>268</v>
      </c>
      <c r="BI792" s="274" t="s">
        <v>268</v>
      </c>
      <c r="BJ792" s="274" t="s">
        <v>268</v>
      </c>
      <c r="BK792" s="274" t="s">
        <v>268</v>
      </c>
      <c r="BL792" s="274" t="s">
        <v>268</v>
      </c>
      <c r="BM792" s="274" t="s">
        <v>268</v>
      </c>
      <c r="BN792" s="274" t="s">
        <v>268</v>
      </c>
      <c r="BO792" s="274" t="s">
        <v>268</v>
      </c>
      <c r="BP792" s="274" t="s">
        <v>268</v>
      </c>
      <c r="BQ792" s="274" t="s">
        <v>268</v>
      </c>
      <c r="BR792" s="274" t="s">
        <v>268</v>
      </c>
      <c r="BS792" s="274" t="s">
        <v>268</v>
      </c>
      <c r="BT792" s="274" t="s">
        <v>268</v>
      </c>
      <c r="BU792" s="274" t="s">
        <v>268</v>
      </c>
      <c r="BV792" s="274" t="s">
        <v>268</v>
      </c>
      <c r="BW792" s="274" t="s">
        <v>268</v>
      </c>
      <c r="BX792" s="274" t="s">
        <v>268</v>
      </c>
      <c r="BY792" s="295">
        <v>54</v>
      </c>
      <c r="BZ792" s="295">
        <v>54</v>
      </c>
      <c r="CA792" s="298" t="s">
        <v>142</v>
      </c>
      <c r="CB792" s="297">
        <v>122</v>
      </c>
      <c r="CC792" s="284">
        <f t="shared" si="50"/>
        <v>0.75</v>
      </c>
      <c r="CD792" s="295">
        <f t="shared" si="51"/>
        <v>13.5</v>
      </c>
      <c r="CE792" s="284">
        <f t="shared" si="52"/>
        <v>0.75</v>
      </c>
      <c r="CF792" s="295">
        <f t="shared" si="53"/>
        <v>0.25</v>
      </c>
      <c r="CG792" s="274" t="s">
        <v>876</v>
      </c>
      <c r="CH792" s="274" t="s">
        <v>268</v>
      </c>
      <c r="CI792" s="274" t="s">
        <v>268</v>
      </c>
      <c r="CJ792" s="298" t="s">
        <v>268</v>
      </c>
      <c r="CK792" s="298" t="s">
        <v>736</v>
      </c>
      <c r="CL792" s="274" t="s">
        <v>2132</v>
      </c>
      <c r="CM792" s="274" t="s">
        <v>268</v>
      </c>
      <c r="CN792" s="274" t="s">
        <v>268</v>
      </c>
      <c r="CO792" s="274" t="s">
        <v>268</v>
      </c>
      <c r="CP792" s="274" t="s">
        <v>268</v>
      </c>
      <c r="CQ792" s="274" t="s">
        <v>268</v>
      </c>
      <c r="CR792" s="274" t="s">
        <v>877</v>
      </c>
      <c r="CS792" s="274">
        <v>79.02</v>
      </c>
      <c r="CT792" s="274">
        <v>-59.27</v>
      </c>
      <c r="CU792" s="274">
        <v>19.75</v>
      </c>
      <c r="CV792" s="274">
        <v>365</v>
      </c>
      <c r="CW792" s="274" t="s">
        <v>878</v>
      </c>
      <c r="CX792" s="274" t="s">
        <v>835</v>
      </c>
      <c r="CY792" s="274" t="s">
        <v>836</v>
      </c>
      <c r="CZ792" s="274" t="s">
        <v>837</v>
      </c>
      <c r="DA792" s="274" t="s">
        <v>268</v>
      </c>
      <c r="DB792" s="274" t="s">
        <v>268</v>
      </c>
      <c r="DC792" s="274" t="s">
        <v>268</v>
      </c>
      <c r="DD792" s="274" t="s">
        <v>268</v>
      </c>
      <c r="DE792" s="274" t="s">
        <v>268</v>
      </c>
      <c r="DF792" s="274" t="s">
        <v>268</v>
      </c>
      <c r="DG792" s="299">
        <f>IFERROR(IF(CA792="D",IF(CK792="A dispo.",CD792*VLOOKUP('DATI INPUT'!$F$27,TARIFFE_UD,2,FALSE),CD792*VLOOKUP(CK792,TARIFFE_UD,2,FALSE)),CD792*VLOOKUP(CB792-100,TARIFFE_UND,2,FALSE)),0)</f>
        <v>10.691330383568676</v>
      </c>
      <c r="DH792" s="299">
        <f>IFERROR(IF(CA792="D",IF(CK792="A dispo.",CF792*VLOOKUP('DATI INPUT'!$F$27,TARIFFE_UD,3,FALSE),CF792*VLOOKUP(CK792,TARIFFE_UD,3,FALSE)),CF792*VLOOKUP(CB792-100,TARIFFE_UND,3,FALSE)),0)</f>
        <v>15.091945100768223</v>
      </c>
    </row>
    <row r="793" spans="1:112" hidden="1" x14ac:dyDescent="0.25">
      <c r="A793" s="274" t="s">
        <v>6468</v>
      </c>
      <c r="B793" s="274" t="s">
        <v>1619</v>
      </c>
      <c r="C793" s="274" t="s">
        <v>6469</v>
      </c>
      <c r="D793" s="274" t="s">
        <v>6470</v>
      </c>
      <c r="E793" s="274" t="s">
        <v>268</v>
      </c>
      <c r="F793" s="274" t="s">
        <v>156</v>
      </c>
      <c r="G793" s="274" t="s">
        <v>6471</v>
      </c>
      <c r="H793" s="274" t="s">
        <v>6472</v>
      </c>
      <c r="I793" s="274" t="s">
        <v>616</v>
      </c>
      <c r="J793" s="274" t="s">
        <v>156</v>
      </c>
      <c r="K793" s="274" t="s">
        <v>6473</v>
      </c>
      <c r="L793" s="274" t="s">
        <v>1562</v>
      </c>
      <c r="M793" s="274" t="s">
        <v>6474</v>
      </c>
      <c r="N793" s="274" t="s">
        <v>1562</v>
      </c>
      <c r="O793" s="274" t="s">
        <v>873</v>
      </c>
      <c r="P793" s="274" t="s">
        <v>3109</v>
      </c>
      <c r="Q793" s="274" t="s">
        <v>491</v>
      </c>
      <c r="R793" s="274" t="s">
        <v>268</v>
      </c>
      <c r="S793" s="274" t="s">
        <v>268</v>
      </c>
      <c r="T793" s="274" t="s">
        <v>268</v>
      </c>
      <c r="U793" s="274" t="s">
        <v>268</v>
      </c>
      <c r="V793" s="274" t="s">
        <v>268</v>
      </c>
      <c r="W793" s="274" t="s">
        <v>6475</v>
      </c>
      <c r="X793" s="274" t="s">
        <v>1046</v>
      </c>
      <c r="Y793" s="274" t="s">
        <v>271</v>
      </c>
      <c r="Z793" s="274" t="s">
        <v>268</v>
      </c>
      <c r="AA793" s="274" t="s">
        <v>268</v>
      </c>
      <c r="AB793" s="274" t="s">
        <v>268</v>
      </c>
      <c r="AC793" s="274" t="s">
        <v>268</v>
      </c>
      <c r="AD793" s="274" t="s">
        <v>268</v>
      </c>
      <c r="AE793" s="274" t="s">
        <v>287</v>
      </c>
      <c r="AF793" s="274" t="s">
        <v>1811</v>
      </c>
      <c r="AG793" s="274" t="s">
        <v>875</v>
      </c>
      <c r="AH793" s="274" t="s">
        <v>1848</v>
      </c>
      <c r="AI793" s="274" t="s">
        <v>6235</v>
      </c>
      <c r="AJ793" s="274" t="s">
        <v>268</v>
      </c>
      <c r="AK793" s="274" t="s">
        <v>381</v>
      </c>
      <c r="AL793" s="274" t="s">
        <v>268</v>
      </c>
      <c r="AM793" s="274" t="s">
        <v>405</v>
      </c>
      <c r="AN793" s="274" t="s">
        <v>268</v>
      </c>
      <c r="AO793" s="274" t="s">
        <v>268</v>
      </c>
      <c r="AP793" s="274" t="s">
        <v>268</v>
      </c>
      <c r="AQ793" s="274" t="s">
        <v>268</v>
      </c>
      <c r="AR793" s="274" t="s">
        <v>268</v>
      </c>
      <c r="AS793" s="274" t="s">
        <v>268</v>
      </c>
      <c r="AT793" s="274" t="s">
        <v>268</v>
      </c>
      <c r="AU793" s="274" t="s">
        <v>268</v>
      </c>
      <c r="AV793" s="274" t="s">
        <v>268</v>
      </c>
      <c r="AW793" s="274" t="s">
        <v>268</v>
      </c>
      <c r="AX793" s="274" t="s">
        <v>268</v>
      </c>
      <c r="AY793" s="274" t="s">
        <v>268</v>
      </c>
      <c r="AZ793" s="274" t="s">
        <v>268</v>
      </c>
      <c r="BA793" s="274" t="s">
        <v>268</v>
      </c>
      <c r="BB793" s="274" t="s">
        <v>268</v>
      </c>
      <c r="BC793" s="274" t="s">
        <v>268</v>
      </c>
      <c r="BD793" s="274" t="s">
        <v>268</v>
      </c>
      <c r="BE793" s="274" t="s">
        <v>268</v>
      </c>
      <c r="BF793" s="274" t="s">
        <v>268</v>
      </c>
      <c r="BG793" s="274" t="s">
        <v>268</v>
      </c>
      <c r="BH793" s="274" t="s">
        <v>268</v>
      </c>
      <c r="BI793" s="274" t="s">
        <v>268</v>
      </c>
      <c r="BJ793" s="274" t="s">
        <v>268</v>
      </c>
      <c r="BK793" s="274" t="s">
        <v>268</v>
      </c>
      <c r="BL793" s="274" t="s">
        <v>268</v>
      </c>
      <c r="BM793" s="274" t="s">
        <v>268</v>
      </c>
      <c r="BN793" s="274" t="s">
        <v>268</v>
      </c>
      <c r="BO793" s="274" t="s">
        <v>268</v>
      </c>
      <c r="BP793" s="274" t="s">
        <v>268</v>
      </c>
      <c r="BQ793" s="274" t="s">
        <v>268</v>
      </c>
      <c r="BR793" s="274" t="s">
        <v>268</v>
      </c>
      <c r="BS793" s="274" t="s">
        <v>268</v>
      </c>
      <c r="BT793" s="274" t="s">
        <v>268</v>
      </c>
      <c r="BU793" s="274" t="s">
        <v>268</v>
      </c>
      <c r="BV793" s="274" t="s">
        <v>268</v>
      </c>
      <c r="BW793" s="274" t="s">
        <v>268</v>
      </c>
      <c r="BX793" s="274" t="s">
        <v>268</v>
      </c>
      <c r="BY793" s="295">
        <v>23</v>
      </c>
      <c r="BZ793" s="295">
        <v>23</v>
      </c>
      <c r="CA793" s="298" t="s">
        <v>142</v>
      </c>
      <c r="CB793" s="297">
        <v>122</v>
      </c>
      <c r="CC793" s="284">
        <f t="shared" si="50"/>
        <v>0</v>
      </c>
      <c r="CD793" s="295">
        <f t="shared" si="51"/>
        <v>23</v>
      </c>
      <c r="CE793" s="284">
        <f t="shared" si="52"/>
        <v>0</v>
      </c>
      <c r="CF793" s="295">
        <f t="shared" si="53"/>
        <v>1</v>
      </c>
      <c r="CG793" s="274" t="s">
        <v>876</v>
      </c>
      <c r="CH793" s="274" t="s">
        <v>268</v>
      </c>
      <c r="CI793" s="274" t="s">
        <v>268</v>
      </c>
      <c r="CJ793" s="298" t="s">
        <v>268</v>
      </c>
      <c r="CK793" s="298" t="s">
        <v>736</v>
      </c>
      <c r="CL793" s="274" t="s">
        <v>268</v>
      </c>
      <c r="CM793" s="274" t="s">
        <v>268</v>
      </c>
      <c r="CN793" s="274" t="s">
        <v>268</v>
      </c>
      <c r="CO793" s="274" t="s">
        <v>268</v>
      </c>
      <c r="CP793" s="274" t="s">
        <v>268</v>
      </c>
      <c r="CQ793" s="274" t="s">
        <v>268</v>
      </c>
      <c r="CR793" s="274" t="s">
        <v>877</v>
      </c>
      <c r="CS793" s="274">
        <v>63.83</v>
      </c>
      <c r="CT793" s="274" t="s">
        <v>268</v>
      </c>
      <c r="CU793" s="274">
        <v>63.83</v>
      </c>
      <c r="CV793" s="274">
        <v>365</v>
      </c>
      <c r="CW793" s="274" t="s">
        <v>878</v>
      </c>
      <c r="CX793" s="274" t="s">
        <v>835</v>
      </c>
      <c r="CY793" s="274" t="s">
        <v>836</v>
      </c>
      <c r="CZ793" s="274" t="s">
        <v>837</v>
      </c>
      <c r="DA793" s="274" t="s">
        <v>268</v>
      </c>
      <c r="DB793" s="274" t="s">
        <v>268</v>
      </c>
      <c r="DC793" s="274" t="s">
        <v>268</v>
      </c>
      <c r="DD793" s="274" t="s">
        <v>268</v>
      </c>
      <c r="DE793" s="274" t="s">
        <v>268</v>
      </c>
      <c r="DF793" s="274" t="s">
        <v>268</v>
      </c>
      <c r="DG793" s="299">
        <f>IFERROR(IF(CA793="D",IF(CK793="A dispo.",CD793*VLOOKUP('DATI INPUT'!$F$27,TARIFFE_UD,2,FALSE),CD793*VLOOKUP(CK793,TARIFFE_UD,2,FALSE)),CD793*VLOOKUP(CB793-100,TARIFFE_UND,2,FALSE)),0)</f>
        <v>18.214859172005891</v>
      </c>
      <c r="DH793" s="299">
        <f>IFERROR(IF(CA793="D",IF(CK793="A dispo.",CF793*VLOOKUP('DATI INPUT'!$F$27,TARIFFE_UD,3,FALSE),CF793*VLOOKUP(CK793,TARIFFE_UD,3,FALSE)),CF793*VLOOKUP(CB793-100,TARIFFE_UND,3,FALSE)),0)</f>
        <v>60.367780403072892</v>
      </c>
    </row>
    <row r="794" spans="1:112" hidden="1" x14ac:dyDescent="0.25">
      <c r="A794" s="274" t="s">
        <v>6476</v>
      </c>
      <c r="B794" s="274" t="s">
        <v>6477</v>
      </c>
      <c r="C794" s="274" t="s">
        <v>6478</v>
      </c>
      <c r="D794" s="274" t="s">
        <v>6479</v>
      </c>
      <c r="E794" s="274" t="s">
        <v>268</v>
      </c>
      <c r="F794" s="274" t="s">
        <v>156</v>
      </c>
      <c r="G794" s="274" t="s">
        <v>6480</v>
      </c>
      <c r="H794" s="274" t="s">
        <v>3307</v>
      </c>
      <c r="I794" s="274" t="s">
        <v>6481</v>
      </c>
      <c r="J794" s="274" t="s">
        <v>156</v>
      </c>
      <c r="K794" s="274" t="s">
        <v>6482</v>
      </c>
      <c r="L794" s="274" t="s">
        <v>984</v>
      </c>
      <c r="M794" s="274" t="s">
        <v>6483</v>
      </c>
      <c r="N794" s="274" t="s">
        <v>1149</v>
      </c>
      <c r="O794" s="274" t="s">
        <v>873</v>
      </c>
      <c r="P794" s="274" t="s">
        <v>882</v>
      </c>
      <c r="Q794" s="274" t="s">
        <v>466</v>
      </c>
      <c r="R794" s="274" t="s">
        <v>268</v>
      </c>
      <c r="S794" s="274" t="s">
        <v>268</v>
      </c>
      <c r="T794" s="274" t="s">
        <v>268</v>
      </c>
      <c r="U794" s="274" t="s">
        <v>268</v>
      </c>
      <c r="V794" s="274" t="s">
        <v>268</v>
      </c>
      <c r="W794" s="274" t="s">
        <v>6484</v>
      </c>
      <c r="X794" s="274" t="s">
        <v>1934</v>
      </c>
      <c r="Y794" s="274" t="s">
        <v>275</v>
      </c>
      <c r="Z794" s="274" t="s">
        <v>268</v>
      </c>
      <c r="AA794" s="274" t="s">
        <v>268</v>
      </c>
      <c r="AB794" s="274" t="s">
        <v>268</v>
      </c>
      <c r="AC794" s="274" t="s">
        <v>268</v>
      </c>
      <c r="AD794" s="274" t="s">
        <v>268</v>
      </c>
      <c r="AE794" s="274" t="s">
        <v>268</v>
      </c>
      <c r="AF794" s="274" t="s">
        <v>268</v>
      </c>
      <c r="AG794" s="274" t="s">
        <v>268</v>
      </c>
      <c r="AH794" s="274" t="s">
        <v>268</v>
      </c>
      <c r="AI794" s="274" t="s">
        <v>268</v>
      </c>
      <c r="AJ794" s="274" t="s">
        <v>268</v>
      </c>
      <c r="AK794" s="274" t="s">
        <v>268</v>
      </c>
      <c r="AL794" s="274" t="s">
        <v>268</v>
      </c>
      <c r="AM794" s="274" t="s">
        <v>268</v>
      </c>
      <c r="AN794" s="274" t="s">
        <v>268</v>
      </c>
      <c r="AO794" s="274" t="s">
        <v>268</v>
      </c>
      <c r="AP794" s="274" t="s">
        <v>268</v>
      </c>
      <c r="AQ794" s="274" t="s">
        <v>268</v>
      </c>
      <c r="AR794" s="274" t="s">
        <v>268</v>
      </c>
      <c r="AS794" s="274" t="s">
        <v>268</v>
      </c>
      <c r="AT794" s="274" t="s">
        <v>268</v>
      </c>
      <c r="AU794" s="274" t="s">
        <v>268</v>
      </c>
      <c r="AV794" s="274" t="s">
        <v>268</v>
      </c>
      <c r="AW794" s="274" t="s">
        <v>268</v>
      </c>
      <c r="AX794" s="274" t="s">
        <v>268</v>
      </c>
      <c r="AY794" s="274" t="s">
        <v>268</v>
      </c>
      <c r="AZ794" s="274" t="s">
        <v>268</v>
      </c>
      <c r="BA794" s="274" t="s">
        <v>268</v>
      </c>
      <c r="BB794" s="274" t="s">
        <v>268</v>
      </c>
      <c r="BC794" s="274" t="s">
        <v>268</v>
      </c>
      <c r="BD794" s="274" t="s">
        <v>268</v>
      </c>
      <c r="BE794" s="274" t="s">
        <v>268</v>
      </c>
      <c r="BF794" s="274" t="s">
        <v>268</v>
      </c>
      <c r="BG794" s="274" t="s">
        <v>268</v>
      </c>
      <c r="BH794" s="274" t="s">
        <v>268</v>
      </c>
      <c r="BI794" s="274" t="s">
        <v>268</v>
      </c>
      <c r="BJ794" s="274" t="s">
        <v>268</v>
      </c>
      <c r="BK794" s="274" t="s">
        <v>268</v>
      </c>
      <c r="BL794" s="274" t="s">
        <v>268</v>
      </c>
      <c r="BM794" s="274" t="s">
        <v>268</v>
      </c>
      <c r="BN794" s="274" t="s">
        <v>268</v>
      </c>
      <c r="BO794" s="274" t="s">
        <v>268</v>
      </c>
      <c r="BP794" s="274" t="s">
        <v>268</v>
      </c>
      <c r="BQ794" s="274" t="s">
        <v>268</v>
      </c>
      <c r="BR794" s="274" t="s">
        <v>268</v>
      </c>
      <c r="BS794" s="274" t="s">
        <v>268</v>
      </c>
      <c r="BT794" s="274" t="s">
        <v>268</v>
      </c>
      <c r="BU794" s="274" t="s">
        <v>268</v>
      </c>
      <c r="BV794" s="274" t="s">
        <v>268</v>
      </c>
      <c r="BW794" s="274" t="s">
        <v>268</v>
      </c>
      <c r="BX794" s="274" t="s">
        <v>268</v>
      </c>
      <c r="BY794" s="295">
        <v>70</v>
      </c>
      <c r="BZ794" s="295">
        <v>70</v>
      </c>
      <c r="CA794" s="298" t="s">
        <v>142</v>
      </c>
      <c r="CB794" s="297">
        <v>122</v>
      </c>
      <c r="CC794" s="284">
        <f t="shared" si="50"/>
        <v>0</v>
      </c>
      <c r="CD794" s="295">
        <f t="shared" si="51"/>
        <v>70</v>
      </c>
      <c r="CE794" s="284">
        <f t="shared" si="52"/>
        <v>0</v>
      </c>
      <c r="CF794" s="295">
        <f t="shared" si="53"/>
        <v>1</v>
      </c>
      <c r="CG794" s="274" t="s">
        <v>876</v>
      </c>
      <c r="CH794" s="274" t="s">
        <v>268</v>
      </c>
      <c r="CI794" s="274" t="s">
        <v>268</v>
      </c>
      <c r="CJ794" s="298" t="s">
        <v>268</v>
      </c>
      <c r="CK794" s="298" t="s">
        <v>736</v>
      </c>
      <c r="CL794" s="274" t="s">
        <v>268</v>
      </c>
      <c r="CM794" s="274" t="s">
        <v>268</v>
      </c>
      <c r="CN794" s="274" t="s">
        <v>268</v>
      </c>
      <c r="CO794" s="274" t="s">
        <v>268</v>
      </c>
      <c r="CP794" s="274" t="s">
        <v>268</v>
      </c>
      <c r="CQ794" s="274" t="s">
        <v>6485</v>
      </c>
      <c r="CR794" s="274" t="s">
        <v>877</v>
      </c>
      <c r="CS794" s="274">
        <v>86.86</v>
      </c>
      <c r="CT794" s="274" t="s">
        <v>268</v>
      </c>
      <c r="CU794" s="274">
        <v>86.86</v>
      </c>
      <c r="CV794" s="274">
        <v>365</v>
      </c>
      <c r="CW794" s="274" t="s">
        <v>878</v>
      </c>
      <c r="CX794" s="274" t="s">
        <v>835</v>
      </c>
      <c r="CY794" s="274" t="s">
        <v>836</v>
      </c>
      <c r="CZ794" s="274" t="s">
        <v>837</v>
      </c>
      <c r="DA794" s="274" t="s">
        <v>268</v>
      </c>
      <c r="DB794" s="274" t="s">
        <v>268</v>
      </c>
      <c r="DC794" s="274" t="s">
        <v>268</v>
      </c>
      <c r="DD794" s="274" t="s">
        <v>268</v>
      </c>
      <c r="DE794" s="274" t="s">
        <v>268</v>
      </c>
      <c r="DF794" s="274" t="s">
        <v>268</v>
      </c>
      <c r="DG794" s="299">
        <f>IFERROR(IF(CA794="D",IF(CK794="A dispo.",CD794*VLOOKUP('DATI INPUT'!$F$27,TARIFFE_UD,2,FALSE),CD794*VLOOKUP(CK794,TARIFFE_UD,2,FALSE)),CD794*VLOOKUP(CB794-100,TARIFFE_UND,2,FALSE)),0)</f>
        <v>55.436527914800543</v>
      </c>
      <c r="DH794" s="299">
        <f>IFERROR(IF(CA794="D",IF(CK794="A dispo.",CF794*VLOOKUP('DATI INPUT'!$F$27,TARIFFE_UD,3,FALSE),CF794*VLOOKUP(CK794,TARIFFE_UD,3,FALSE)),CF794*VLOOKUP(CB794-100,TARIFFE_UND,3,FALSE)),0)</f>
        <v>60.367780403072892</v>
      </c>
    </row>
    <row r="795" spans="1:112" hidden="1" x14ac:dyDescent="0.25">
      <c r="A795" s="274" t="s">
        <v>6486</v>
      </c>
      <c r="B795" s="274" t="s">
        <v>6487</v>
      </c>
      <c r="C795" s="274" t="s">
        <v>6488</v>
      </c>
      <c r="D795" s="274" t="s">
        <v>6489</v>
      </c>
      <c r="E795" s="274" t="s">
        <v>268</v>
      </c>
      <c r="F795" s="274" t="s">
        <v>156</v>
      </c>
      <c r="G795" s="274" t="s">
        <v>6490</v>
      </c>
      <c r="H795" s="274" t="s">
        <v>6491</v>
      </c>
      <c r="I795" s="274" t="s">
        <v>307</v>
      </c>
      <c r="J795" s="274" t="s">
        <v>274</v>
      </c>
      <c r="K795" s="274" t="s">
        <v>6492</v>
      </c>
      <c r="L795" s="274" t="s">
        <v>2536</v>
      </c>
      <c r="M795" s="274" t="s">
        <v>6493</v>
      </c>
      <c r="N795" s="274" t="s">
        <v>6494</v>
      </c>
      <c r="O795" s="274" t="s">
        <v>1501</v>
      </c>
      <c r="P795" s="274" t="s">
        <v>6495</v>
      </c>
      <c r="Q795" s="274" t="s">
        <v>323</v>
      </c>
      <c r="R795" s="274" t="s">
        <v>280</v>
      </c>
      <c r="S795" s="274" t="s">
        <v>268</v>
      </c>
      <c r="T795" s="274" t="s">
        <v>268</v>
      </c>
      <c r="U795" s="274" t="s">
        <v>268</v>
      </c>
      <c r="V795" s="274" t="s">
        <v>268</v>
      </c>
      <c r="W795" s="274" t="s">
        <v>1829</v>
      </c>
      <c r="X795" s="274" t="s">
        <v>1830</v>
      </c>
      <c r="Y795" s="274" t="s">
        <v>315</v>
      </c>
      <c r="Z795" s="274" t="s">
        <v>268</v>
      </c>
      <c r="AA795" s="274" t="s">
        <v>268</v>
      </c>
      <c r="AB795" s="274" t="s">
        <v>268</v>
      </c>
      <c r="AC795" s="274" t="s">
        <v>268</v>
      </c>
      <c r="AD795" s="274" t="s">
        <v>268</v>
      </c>
      <c r="AE795" s="274" t="s">
        <v>287</v>
      </c>
      <c r="AF795" s="274" t="s">
        <v>1811</v>
      </c>
      <c r="AG795" s="274" t="s">
        <v>875</v>
      </c>
      <c r="AH795" s="274" t="s">
        <v>1831</v>
      </c>
      <c r="AI795" s="274" t="s">
        <v>764</v>
      </c>
      <c r="AJ795" s="274" t="s">
        <v>268</v>
      </c>
      <c r="AK795" s="274" t="s">
        <v>728</v>
      </c>
      <c r="AL795" s="274" t="s">
        <v>268</v>
      </c>
      <c r="AM795" s="274" t="s">
        <v>355</v>
      </c>
      <c r="AN795" s="274" t="s">
        <v>268</v>
      </c>
      <c r="AO795" s="274" t="s">
        <v>268</v>
      </c>
      <c r="AP795" s="274" t="s">
        <v>268</v>
      </c>
      <c r="AQ795" s="274" t="s">
        <v>268</v>
      </c>
      <c r="AR795" s="274" t="s">
        <v>268</v>
      </c>
      <c r="AS795" s="274" t="s">
        <v>268</v>
      </c>
      <c r="AT795" s="274" t="s">
        <v>268</v>
      </c>
      <c r="AU795" s="274" t="s">
        <v>268</v>
      </c>
      <c r="AV795" s="274" t="s">
        <v>268</v>
      </c>
      <c r="AW795" s="274" t="s">
        <v>268</v>
      </c>
      <c r="AX795" s="274" t="s">
        <v>268</v>
      </c>
      <c r="AY795" s="274" t="s">
        <v>268</v>
      </c>
      <c r="AZ795" s="274" t="s">
        <v>268</v>
      </c>
      <c r="BA795" s="274" t="s">
        <v>268</v>
      </c>
      <c r="BB795" s="274" t="s">
        <v>268</v>
      </c>
      <c r="BC795" s="274" t="s">
        <v>268</v>
      </c>
      <c r="BD795" s="274" t="s">
        <v>268</v>
      </c>
      <c r="BE795" s="274" t="s">
        <v>268</v>
      </c>
      <c r="BF795" s="274" t="s">
        <v>268</v>
      </c>
      <c r="BG795" s="274" t="s">
        <v>268</v>
      </c>
      <c r="BH795" s="274" t="s">
        <v>268</v>
      </c>
      <c r="BI795" s="274" t="s">
        <v>268</v>
      </c>
      <c r="BJ795" s="274" t="s">
        <v>268</v>
      </c>
      <c r="BK795" s="274" t="s">
        <v>268</v>
      </c>
      <c r="BL795" s="274" t="s">
        <v>268</v>
      </c>
      <c r="BM795" s="274" t="s">
        <v>268</v>
      </c>
      <c r="BN795" s="274" t="s">
        <v>268</v>
      </c>
      <c r="BO795" s="274" t="s">
        <v>268</v>
      </c>
      <c r="BP795" s="274" t="s">
        <v>268</v>
      </c>
      <c r="BQ795" s="274" t="s">
        <v>268</v>
      </c>
      <c r="BR795" s="274" t="s">
        <v>268</v>
      </c>
      <c r="BS795" s="274" t="s">
        <v>268</v>
      </c>
      <c r="BT795" s="274" t="s">
        <v>268</v>
      </c>
      <c r="BU795" s="274" t="s">
        <v>268</v>
      </c>
      <c r="BV795" s="274" t="s">
        <v>268</v>
      </c>
      <c r="BW795" s="274" t="s">
        <v>268</v>
      </c>
      <c r="BX795" s="274" t="s">
        <v>268</v>
      </c>
      <c r="BY795" s="295">
        <v>40</v>
      </c>
      <c r="BZ795" s="295">
        <v>40</v>
      </c>
      <c r="CA795" s="298" t="s">
        <v>142</v>
      </c>
      <c r="CB795" s="297">
        <v>122</v>
      </c>
      <c r="CC795" s="284">
        <f t="shared" si="50"/>
        <v>0</v>
      </c>
      <c r="CD795" s="295">
        <f t="shared" si="51"/>
        <v>40</v>
      </c>
      <c r="CE795" s="284">
        <f t="shared" si="52"/>
        <v>0</v>
      </c>
      <c r="CF795" s="295">
        <f t="shared" si="53"/>
        <v>1</v>
      </c>
      <c r="CG795" s="274" t="s">
        <v>876</v>
      </c>
      <c r="CH795" s="274" t="s">
        <v>268</v>
      </c>
      <c r="CI795" s="274" t="s">
        <v>268</v>
      </c>
      <c r="CJ795" s="298" t="s">
        <v>268</v>
      </c>
      <c r="CK795" s="298" t="s">
        <v>736</v>
      </c>
      <c r="CL795" s="274" t="s">
        <v>268</v>
      </c>
      <c r="CM795" s="274" t="s">
        <v>268</v>
      </c>
      <c r="CN795" s="274" t="s">
        <v>268</v>
      </c>
      <c r="CO795" s="274" t="s">
        <v>268</v>
      </c>
      <c r="CP795" s="274" t="s">
        <v>268</v>
      </c>
      <c r="CQ795" s="274" t="s">
        <v>268</v>
      </c>
      <c r="CR795" s="274" t="s">
        <v>877</v>
      </c>
      <c r="CS795" s="274">
        <v>72.16</v>
      </c>
      <c r="CT795" s="274" t="s">
        <v>268</v>
      </c>
      <c r="CU795" s="274">
        <v>72.16</v>
      </c>
      <c r="CV795" s="274">
        <v>365</v>
      </c>
      <c r="CW795" s="274" t="s">
        <v>878</v>
      </c>
      <c r="CX795" s="274" t="s">
        <v>835</v>
      </c>
      <c r="CY795" s="274" t="s">
        <v>836</v>
      </c>
      <c r="CZ795" s="274" t="s">
        <v>837</v>
      </c>
      <c r="DA795" s="274" t="s">
        <v>268</v>
      </c>
      <c r="DB795" s="274" t="s">
        <v>268</v>
      </c>
      <c r="DC795" s="274" t="s">
        <v>268</v>
      </c>
      <c r="DD795" s="274" t="s">
        <v>268</v>
      </c>
      <c r="DE795" s="274" t="s">
        <v>268</v>
      </c>
      <c r="DF795" s="274" t="s">
        <v>268</v>
      </c>
      <c r="DG795" s="299">
        <f>IFERROR(IF(CA795="D",IF(CK795="A dispo.",CD795*VLOOKUP('DATI INPUT'!$F$27,TARIFFE_UD,2,FALSE),CD795*VLOOKUP(CK795,TARIFFE_UD,2,FALSE)),CD795*VLOOKUP(CB795-100,TARIFFE_UND,2,FALSE)),0)</f>
        <v>31.678015951314595</v>
      </c>
      <c r="DH795" s="299">
        <f>IFERROR(IF(CA795="D",IF(CK795="A dispo.",CF795*VLOOKUP('DATI INPUT'!$F$27,TARIFFE_UD,3,FALSE),CF795*VLOOKUP(CK795,TARIFFE_UD,3,FALSE)),CF795*VLOOKUP(CB795-100,TARIFFE_UND,3,FALSE)),0)</f>
        <v>60.367780403072892</v>
      </c>
    </row>
    <row r="796" spans="1:112" hidden="1" x14ac:dyDescent="0.25">
      <c r="A796" s="274" t="s">
        <v>6496</v>
      </c>
      <c r="B796" s="274" t="s">
        <v>6487</v>
      </c>
      <c r="C796" s="274" t="s">
        <v>6497</v>
      </c>
      <c r="D796" s="274" t="s">
        <v>6489</v>
      </c>
      <c r="E796" s="274" t="s">
        <v>268</v>
      </c>
      <c r="F796" s="274" t="s">
        <v>156</v>
      </c>
      <c r="G796" s="274" t="s">
        <v>6490</v>
      </c>
      <c r="H796" s="274" t="s">
        <v>6491</v>
      </c>
      <c r="I796" s="274" t="s">
        <v>307</v>
      </c>
      <c r="J796" s="274" t="s">
        <v>274</v>
      </c>
      <c r="K796" s="274" t="s">
        <v>6492</v>
      </c>
      <c r="L796" s="274" t="s">
        <v>2536</v>
      </c>
      <c r="M796" s="274" t="s">
        <v>6493</v>
      </c>
      <c r="N796" s="274" t="s">
        <v>6494</v>
      </c>
      <c r="O796" s="274" t="s">
        <v>1501</v>
      </c>
      <c r="P796" s="274" t="s">
        <v>6495</v>
      </c>
      <c r="Q796" s="274" t="s">
        <v>323</v>
      </c>
      <c r="R796" s="274" t="s">
        <v>280</v>
      </c>
      <c r="S796" s="274" t="s">
        <v>268</v>
      </c>
      <c r="T796" s="274" t="s">
        <v>268</v>
      </c>
      <c r="U796" s="274" t="s">
        <v>268</v>
      </c>
      <c r="V796" s="274" t="s">
        <v>268</v>
      </c>
      <c r="W796" s="274" t="s">
        <v>1829</v>
      </c>
      <c r="X796" s="274" t="s">
        <v>1830</v>
      </c>
      <c r="Y796" s="274" t="s">
        <v>315</v>
      </c>
      <c r="Z796" s="274" t="s">
        <v>268</v>
      </c>
      <c r="AA796" s="274" t="s">
        <v>268</v>
      </c>
      <c r="AB796" s="274" t="s">
        <v>268</v>
      </c>
      <c r="AC796" s="274" t="s">
        <v>268</v>
      </c>
      <c r="AD796" s="274" t="s">
        <v>268</v>
      </c>
      <c r="AE796" s="274" t="s">
        <v>287</v>
      </c>
      <c r="AF796" s="274" t="s">
        <v>1811</v>
      </c>
      <c r="AG796" s="274" t="s">
        <v>875</v>
      </c>
      <c r="AH796" s="274" t="s">
        <v>1831</v>
      </c>
      <c r="AI796" s="274" t="s">
        <v>1011</v>
      </c>
      <c r="AJ796" s="274" t="s">
        <v>268</v>
      </c>
      <c r="AK796" s="274" t="s">
        <v>396</v>
      </c>
      <c r="AL796" s="274" t="s">
        <v>268</v>
      </c>
      <c r="AM796" s="274" t="s">
        <v>353</v>
      </c>
      <c r="AN796" s="274" t="s">
        <v>268</v>
      </c>
      <c r="AO796" s="274" t="s">
        <v>268</v>
      </c>
      <c r="AP796" s="274" t="s">
        <v>268</v>
      </c>
      <c r="AQ796" s="274" t="s">
        <v>268</v>
      </c>
      <c r="AR796" s="274" t="s">
        <v>268</v>
      </c>
      <c r="AS796" s="274" t="s">
        <v>268</v>
      </c>
      <c r="AT796" s="274" t="s">
        <v>268</v>
      </c>
      <c r="AU796" s="274" t="s">
        <v>268</v>
      </c>
      <c r="AV796" s="274" t="s">
        <v>268</v>
      </c>
      <c r="AW796" s="274" t="s">
        <v>268</v>
      </c>
      <c r="AX796" s="274" t="s">
        <v>268</v>
      </c>
      <c r="AY796" s="274" t="s">
        <v>268</v>
      </c>
      <c r="AZ796" s="274" t="s">
        <v>268</v>
      </c>
      <c r="BA796" s="274" t="s">
        <v>268</v>
      </c>
      <c r="BB796" s="274" t="s">
        <v>268</v>
      </c>
      <c r="BC796" s="274" t="s">
        <v>268</v>
      </c>
      <c r="BD796" s="274" t="s">
        <v>268</v>
      </c>
      <c r="BE796" s="274" t="s">
        <v>268</v>
      </c>
      <c r="BF796" s="274" t="s">
        <v>268</v>
      </c>
      <c r="BG796" s="274" t="s">
        <v>268</v>
      </c>
      <c r="BH796" s="274" t="s">
        <v>268</v>
      </c>
      <c r="BI796" s="274" t="s">
        <v>268</v>
      </c>
      <c r="BJ796" s="274" t="s">
        <v>268</v>
      </c>
      <c r="BK796" s="274" t="s">
        <v>268</v>
      </c>
      <c r="BL796" s="274" t="s">
        <v>268</v>
      </c>
      <c r="BM796" s="274" t="s">
        <v>268</v>
      </c>
      <c r="BN796" s="274" t="s">
        <v>268</v>
      </c>
      <c r="BO796" s="274" t="s">
        <v>268</v>
      </c>
      <c r="BP796" s="274" t="s">
        <v>268</v>
      </c>
      <c r="BQ796" s="274" t="s">
        <v>268</v>
      </c>
      <c r="BR796" s="274" t="s">
        <v>268</v>
      </c>
      <c r="BS796" s="274" t="s">
        <v>268</v>
      </c>
      <c r="BT796" s="274" t="s">
        <v>268</v>
      </c>
      <c r="BU796" s="274" t="s">
        <v>268</v>
      </c>
      <c r="BV796" s="274" t="s">
        <v>268</v>
      </c>
      <c r="BW796" s="274" t="s">
        <v>268</v>
      </c>
      <c r="BX796" s="274" t="s">
        <v>268</v>
      </c>
      <c r="BY796" s="295">
        <v>14</v>
      </c>
      <c r="BZ796" s="295">
        <v>14</v>
      </c>
      <c r="CA796" s="298" t="s">
        <v>142</v>
      </c>
      <c r="CB796" s="297">
        <v>123</v>
      </c>
      <c r="CC796" s="284">
        <f t="shared" si="50"/>
        <v>0</v>
      </c>
      <c r="CD796" s="295">
        <f t="shared" si="51"/>
        <v>14</v>
      </c>
      <c r="CE796" s="284">
        <f t="shared" si="52"/>
        <v>1</v>
      </c>
      <c r="CF796" s="295">
        <f t="shared" si="53"/>
        <v>0</v>
      </c>
      <c r="CG796" s="274" t="s">
        <v>1817</v>
      </c>
      <c r="CH796" s="274" t="s">
        <v>268</v>
      </c>
      <c r="CI796" s="274" t="s">
        <v>268</v>
      </c>
      <c r="CJ796" s="298" t="s">
        <v>268</v>
      </c>
      <c r="CK796" s="298" t="s">
        <v>736</v>
      </c>
      <c r="CL796" s="274" t="s">
        <v>268</v>
      </c>
      <c r="CM796" s="274" t="s">
        <v>268</v>
      </c>
      <c r="CN796" s="274" t="s">
        <v>268</v>
      </c>
      <c r="CO796" s="274" t="s">
        <v>268</v>
      </c>
      <c r="CP796" s="274" t="s">
        <v>268</v>
      </c>
      <c r="CQ796" s="274" t="s">
        <v>6498</v>
      </c>
      <c r="CR796" s="274" t="s">
        <v>877</v>
      </c>
      <c r="CS796" s="274">
        <v>6.86</v>
      </c>
      <c r="CT796" s="274" t="s">
        <v>268</v>
      </c>
      <c r="CU796" s="274">
        <v>6.86</v>
      </c>
      <c r="CV796" s="274">
        <v>365</v>
      </c>
      <c r="CW796" s="274" t="s">
        <v>878</v>
      </c>
      <c r="CX796" s="274" t="s">
        <v>835</v>
      </c>
      <c r="CY796" s="274" t="s">
        <v>836</v>
      </c>
      <c r="CZ796" s="274" t="s">
        <v>837</v>
      </c>
      <c r="DA796" s="274" t="s">
        <v>268</v>
      </c>
      <c r="DB796" s="274" t="s">
        <v>268</v>
      </c>
      <c r="DC796" s="274" t="s">
        <v>268</v>
      </c>
      <c r="DD796" s="274" t="s">
        <v>268</v>
      </c>
      <c r="DE796" s="274" t="s">
        <v>268</v>
      </c>
      <c r="DF796" s="274" t="s">
        <v>268</v>
      </c>
      <c r="DG796" s="299">
        <f>IFERROR(IF(CA796="D",IF(CK796="A dispo.",CD796*VLOOKUP('DATI INPUT'!$F$27,TARIFFE_UD,2,FALSE),CD796*VLOOKUP(CK796,TARIFFE_UD,2,FALSE)),CD796*VLOOKUP(CB796-100,TARIFFE_UND,2,FALSE)),0)</f>
        <v>11.087305582960109</v>
      </c>
      <c r="DH796" s="299">
        <f>IFERROR(IF(CA796="D",IF(CK796="A dispo.",CF796*VLOOKUP('DATI INPUT'!$F$27,TARIFFE_UD,3,FALSE),CF796*VLOOKUP(CK796,TARIFFE_UD,3,FALSE)),CF796*VLOOKUP(CB796-100,TARIFFE_UND,3,FALSE)),0)</f>
        <v>0</v>
      </c>
    </row>
    <row r="797" spans="1:112" hidden="1" x14ac:dyDescent="0.25">
      <c r="A797" s="274" t="s">
        <v>6499</v>
      </c>
      <c r="B797" s="274" t="s">
        <v>6500</v>
      </c>
      <c r="C797" s="274" t="s">
        <v>6501</v>
      </c>
      <c r="D797" s="274" t="s">
        <v>6502</v>
      </c>
      <c r="E797" s="274" t="s">
        <v>268</v>
      </c>
      <c r="F797" s="274" t="s">
        <v>156</v>
      </c>
      <c r="G797" s="274" t="s">
        <v>6503</v>
      </c>
      <c r="H797" s="274" t="s">
        <v>849</v>
      </c>
      <c r="I797" s="274" t="s">
        <v>6504</v>
      </c>
      <c r="J797" s="274" t="s">
        <v>274</v>
      </c>
      <c r="K797" s="274" t="s">
        <v>6505</v>
      </c>
      <c r="L797" s="274" t="s">
        <v>960</v>
      </c>
      <c r="M797" s="274" t="s">
        <v>6506</v>
      </c>
      <c r="N797" s="274" t="s">
        <v>6507</v>
      </c>
      <c r="O797" s="274" t="s">
        <v>289</v>
      </c>
      <c r="P797" s="274" t="s">
        <v>6508</v>
      </c>
      <c r="Q797" s="274" t="s">
        <v>299</v>
      </c>
      <c r="R797" s="274" t="s">
        <v>268</v>
      </c>
      <c r="S797" s="274" t="s">
        <v>268</v>
      </c>
      <c r="T797" s="274" t="s">
        <v>268</v>
      </c>
      <c r="U797" s="274" t="s">
        <v>268</v>
      </c>
      <c r="V797" s="274" t="s">
        <v>268</v>
      </c>
      <c r="W797" s="274" t="s">
        <v>3947</v>
      </c>
      <c r="X797" s="274" t="s">
        <v>1922</v>
      </c>
      <c r="Y797" s="274" t="s">
        <v>282</v>
      </c>
      <c r="Z797" s="274" t="s">
        <v>268</v>
      </c>
      <c r="AA797" s="274" t="s">
        <v>268</v>
      </c>
      <c r="AB797" s="274" t="s">
        <v>268</v>
      </c>
      <c r="AC797" s="274" t="s">
        <v>268</v>
      </c>
      <c r="AD797" s="274" t="s">
        <v>268</v>
      </c>
      <c r="AE797" s="274" t="s">
        <v>287</v>
      </c>
      <c r="AF797" s="274" t="s">
        <v>1811</v>
      </c>
      <c r="AG797" s="274" t="s">
        <v>875</v>
      </c>
      <c r="AH797" s="274" t="s">
        <v>1812</v>
      </c>
      <c r="AI797" s="274" t="s">
        <v>755</v>
      </c>
      <c r="AJ797" s="274" t="s">
        <v>268</v>
      </c>
      <c r="AK797" s="274" t="s">
        <v>377</v>
      </c>
      <c r="AL797" s="274" t="s">
        <v>268</v>
      </c>
      <c r="AM797" s="274" t="s">
        <v>268</v>
      </c>
      <c r="AN797" s="274" t="s">
        <v>268</v>
      </c>
      <c r="AO797" s="274" t="s">
        <v>268</v>
      </c>
      <c r="AP797" s="274" t="s">
        <v>268</v>
      </c>
      <c r="AQ797" s="274" t="s">
        <v>268</v>
      </c>
      <c r="AR797" s="274" t="s">
        <v>268</v>
      </c>
      <c r="AS797" s="274" t="s">
        <v>268</v>
      </c>
      <c r="AT797" s="274" t="s">
        <v>268</v>
      </c>
      <c r="AU797" s="274" t="s">
        <v>268</v>
      </c>
      <c r="AV797" s="274" t="s">
        <v>268</v>
      </c>
      <c r="AW797" s="274" t="s">
        <v>268</v>
      </c>
      <c r="AX797" s="274" t="s">
        <v>268</v>
      </c>
      <c r="AY797" s="274" t="s">
        <v>268</v>
      </c>
      <c r="AZ797" s="274" t="s">
        <v>268</v>
      </c>
      <c r="BA797" s="274" t="s">
        <v>268</v>
      </c>
      <c r="BB797" s="274" t="s">
        <v>268</v>
      </c>
      <c r="BC797" s="274" t="s">
        <v>268</v>
      </c>
      <c r="BD797" s="274" t="s">
        <v>268</v>
      </c>
      <c r="BE797" s="274" t="s">
        <v>268</v>
      </c>
      <c r="BF797" s="274" t="s">
        <v>268</v>
      </c>
      <c r="BG797" s="274" t="s">
        <v>268</v>
      </c>
      <c r="BH797" s="274" t="s">
        <v>268</v>
      </c>
      <c r="BI797" s="274" t="s">
        <v>268</v>
      </c>
      <c r="BJ797" s="274" t="s">
        <v>268</v>
      </c>
      <c r="BK797" s="274" t="s">
        <v>268</v>
      </c>
      <c r="BL797" s="274" t="s">
        <v>268</v>
      </c>
      <c r="BM797" s="274" t="s">
        <v>268</v>
      </c>
      <c r="BN797" s="274" t="s">
        <v>268</v>
      </c>
      <c r="BO797" s="274" t="s">
        <v>268</v>
      </c>
      <c r="BP797" s="274" t="s">
        <v>268</v>
      </c>
      <c r="BQ797" s="274" t="s">
        <v>268</v>
      </c>
      <c r="BR797" s="274" t="s">
        <v>268</v>
      </c>
      <c r="BS797" s="274" t="s">
        <v>268</v>
      </c>
      <c r="BT797" s="274" t="s">
        <v>268</v>
      </c>
      <c r="BU797" s="274" t="s">
        <v>268</v>
      </c>
      <c r="BV797" s="274" t="s">
        <v>268</v>
      </c>
      <c r="BW797" s="274" t="s">
        <v>268</v>
      </c>
      <c r="BX797" s="274" t="s">
        <v>268</v>
      </c>
      <c r="BY797" s="295">
        <v>60</v>
      </c>
      <c r="BZ797" s="295">
        <v>60</v>
      </c>
      <c r="CA797" s="298" t="s">
        <v>142</v>
      </c>
      <c r="CB797" s="297">
        <v>122</v>
      </c>
      <c r="CC797" s="284">
        <f t="shared" si="50"/>
        <v>0</v>
      </c>
      <c r="CD797" s="295">
        <f t="shared" si="51"/>
        <v>60</v>
      </c>
      <c r="CE797" s="284">
        <f t="shared" si="52"/>
        <v>0</v>
      </c>
      <c r="CF797" s="295">
        <f t="shared" si="53"/>
        <v>1</v>
      </c>
      <c r="CG797" s="274" t="s">
        <v>876</v>
      </c>
      <c r="CH797" s="274" t="s">
        <v>268</v>
      </c>
      <c r="CI797" s="274" t="s">
        <v>268</v>
      </c>
      <c r="CJ797" s="298" t="s">
        <v>268</v>
      </c>
      <c r="CK797" s="298" t="s">
        <v>736</v>
      </c>
      <c r="CL797" s="274" t="s">
        <v>268</v>
      </c>
      <c r="CM797" s="274" t="s">
        <v>268</v>
      </c>
      <c r="CN797" s="274" t="s">
        <v>268</v>
      </c>
      <c r="CO797" s="274" t="s">
        <v>268</v>
      </c>
      <c r="CP797" s="274" t="s">
        <v>268</v>
      </c>
      <c r="CQ797" s="274" t="s">
        <v>268</v>
      </c>
      <c r="CR797" s="274" t="s">
        <v>877</v>
      </c>
      <c r="CS797" s="274">
        <v>81.96</v>
      </c>
      <c r="CT797" s="274" t="s">
        <v>268</v>
      </c>
      <c r="CU797" s="274">
        <v>81.96</v>
      </c>
      <c r="CV797" s="274">
        <v>365</v>
      </c>
      <c r="CW797" s="274" t="s">
        <v>878</v>
      </c>
      <c r="CX797" s="274" t="s">
        <v>835</v>
      </c>
      <c r="CY797" s="274" t="s">
        <v>836</v>
      </c>
      <c r="CZ797" s="274" t="s">
        <v>837</v>
      </c>
      <c r="DA797" s="274" t="s">
        <v>268</v>
      </c>
      <c r="DB797" s="274" t="s">
        <v>268</v>
      </c>
      <c r="DC797" s="274" t="s">
        <v>268</v>
      </c>
      <c r="DD797" s="274" t="s">
        <v>268</v>
      </c>
      <c r="DE797" s="274" t="s">
        <v>268</v>
      </c>
      <c r="DF797" s="274" t="s">
        <v>268</v>
      </c>
      <c r="DG797" s="299">
        <f>IFERROR(IF(CA797="D",IF(CK797="A dispo.",CD797*VLOOKUP('DATI INPUT'!$F$27,TARIFFE_UD,2,FALSE),CD797*VLOOKUP(CK797,TARIFFE_UD,2,FALSE)),CD797*VLOOKUP(CB797-100,TARIFFE_UND,2,FALSE)),0)</f>
        <v>47.517023926971895</v>
      </c>
      <c r="DH797" s="299">
        <f>IFERROR(IF(CA797="D",IF(CK797="A dispo.",CF797*VLOOKUP('DATI INPUT'!$F$27,TARIFFE_UD,3,FALSE),CF797*VLOOKUP(CK797,TARIFFE_UD,3,FALSE)),CF797*VLOOKUP(CB797-100,TARIFFE_UND,3,FALSE)),0)</f>
        <v>60.367780403072892</v>
      </c>
    </row>
    <row r="798" spans="1:112" x14ac:dyDescent="0.25">
      <c r="A798" s="274" t="s">
        <v>6509</v>
      </c>
      <c r="B798" s="274" t="s">
        <v>6510</v>
      </c>
      <c r="C798" s="274" t="s">
        <v>719</v>
      </c>
      <c r="D798" s="274" t="s">
        <v>6511</v>
      </c>
      <c r="E798" s="274" t="s">
        <v>6512</v>
      </c>
      <c r="F798" s="274" t="s">
        <v>156</v>
      </c>
      <c r="G798" s="274" t="s">
        <v>6513</v>
      </c>
      <c r="H798" s="274" t="s">
        <v>1137</v>
      </c>
      <c r="I798" s="274" t="s">
        <v>384</v>
      </c>
      <c r="J798" s="274" t="s">
        <v>156</v>
      </c>
      <c r="K798" s="274" t="s">
        <v>6514</v>
      </c>
      <c r="L798" s="274" t="s">
        <v>871</v>
      </c>
      <c r="M798" s="274" t="s">
        <v>6515</v>
      </c>
      <c r="N798" s="274" t="s">
        <v>984</v>
      </c>
      <c r="O798" s="274" t="s">
        <v>873</v>
      </c>
      <c r="P798" s="274" t="s">
        <v>613</v>
      </c>
      <c r="Q798" s="274" t="s">
        <v>1143</v>
      </c>
      <c r="R798" s="274" t="s">
        <v>268</v>
      </c>
      <c r="S798" s="274" t="s">
        <v>268</v>
      </c>
      <c r="T798" s="274" t="s">
        <v>268</v>
      </c>
      <c r="U798" s="274" t="s">
        <v>268</v>
      </c>
      <c r="V798" s="274" t="s">
        <v>268</v>
      </c>
      <c r="W798" s="274" t="s">
        <v>6515</v>
      </c>
      <c r="X798" s="274" t="s">
        <v>613</v>
      </c>
      <c r="Y798" s="274" t="s">
        <v>1143</v>
      </c>
      <c r="Z798" s="274" t="s">
        <v>268</v>
      </c>
      <c r="AA798" s="274" t="s">
        <v>268</v>
      </c>
      <c r="AB798" s="274" t="s">
        <v>268</v>
      </c>
      <c r="AC798" s="274" t="s">
        <v>268</v>
      </c>
      <c r="AD798" s="274" t="s">
        <v>268</v>
      </c>
      <c r="AE798" s="274" t="s">
        <v>287</v>
      </c>
      <c r="AF798" s="274" t="s">
        <v>1811</v>
      </c>
      <c r="AG798" s="274" t="s">
        <v>875</v>
      </c>
      <c r="AH798" s="274" t="s">
        <v>1848</v>
      </c>
      <c r="AI798" s="274" t="s">
        <v>958</v>
      </c>
      <c r="AJ798" s="274" t="s">
        <v>268</v>
      </c>
      <c r="AK798" s="274" t="s">
        <v>382</v>
      </c>
      <c r="AL798" s="274" t="s">
        <v>268</v>
      </c>
      <c r="AM798" s="274" t="s">
        <v>268</v>
      </c>
      <c r="AN798" s="274" t="s">
        <v>268</v>
      </c>
      <c r="AO798" s="274" t="s">
        <v>268</v>
      </c>
      <c r="AP798" s="274" t="s">
        <v>268</v>
      </c>
      <c r="AQ798" s="274" t="s">
        <v>268</v>
      </c>
      <c r="AR798" s="274" t="s">
        <v>268</v>
      </c>
      <c r="AS798" s="274" t="s">
        <v>268</v>
      </c>
      <c r="AT798" s="274" t="s">
        <v>268</v>
      </c>
      <c r="AU798" s="274" t="s">
        <v>268</v>
      </c>
      <c r="AV798" s="274" t="s">
        <v>268</v>
      </c>
      <c r="AW798" s="274" t="s">
        <v>268</v>
      </c>
      <c r="AX798" s="274" t="s">
        <v>268</v>
      </c>
      <c r="AY798" s="274" t="s">
        <v>268</v>
      </c>
      <c r="AZ798" s="274" t="s">
        <v>268</v>
      </c>
      <c r="BA798" s="274" t="s">
        <v>268</v>
      </c>
      <c r="BB798" s="274" t="s">
        <v>268</v>
      </c>
      <c r="BC798" s="274" t="s">
        <v>268</v>
      </c>
      <c r="BD798" s="274" t="s">
        <v>268</v>
      </c>
      <c r="BE798" s="274" t="s">
        <v>268</v>
      </c>
      <c r="BF798" s="274" t="s">
        <v>268</v>
      </c>
      <c r="BG798" s="274" t="s">
        <v>268</v>
      </c>
      <c r="BH798" s="274" t="s">
        <v>268</v>
      </c>
      <c r="BI798" s="274" t="s">
        <v>268</v>
      </c>
      <c r="BJ798" s="274" t="s">
        <v>268</v>
      </c>
      <c r="BK798" s="274" t="s">
        <v>268</v>
      </c>
      <c r="BL798" s="274" t="s">
        <v>268</v>
      </c>
      <c r="BM798" s="274" t="s">
        <v>268</v>
      </c>
      <c r="BN798" s="274" t="s">
        <v>268</v>
      </c>
      <c r="BO798" s="274" t="s">
        <v>268</v>
      </c>
      <c r="BP798" s="274" t="s">
        <v>268</v>
      </c>
      <c r="BQ798" s="274" t="s">
        <v>268</v>
      </c>
      <c r="BR798" s="274" t="s">
        <v>268</v>
      </c>
      <c r="BS798" s="274" t="s">
        <v>268</v>
      </c>
      <c r="BT798" s="274" t="s">
        <v>268</v>
      </c>
      <c r="BU798" s="274" t="s">
        <v>268</v>
      </c>
      <c r="BV798" s="274" t="s">
        <v>268</v>
      </c>
      <c r="BW798" s="274" t="s">
        <v>268</v>
      </c>
      <c r="BX798" s="274" t="s">
        <v>268</v>
      </c>
      <c r="BY798" s="295">
        <v>80</v>
      </c>
      <c r="BZ798" s="295">
        <v>80</v>
      </c>
      <c r="CA798" s="298" t="s">
        <v>142</v>
      </c>
      <c r="CB798" s="297">
        <v>122</v>
      </c>
      <c r="CC798" s="284">
        <f t="shared" si="50"/>
        <v>0</v>
      </c>
      <c r="CD798" s="295">
        <f t="shared" si="51"/>
        <v>80</v>
      </c>
      <c r="CE798" s="284">
        <f t="shared" si="52"/>
        <v>0</v>
      </c>
      <c r="CF798" s="295">
        <f t="shared" si="53"/>
        <v>1</v>
      </c>
      <c r="CG798" s="274" t="s">
        <v>876</v>
      </c>
      <c r="CH798" s="274" t="s">
        <v>268</v>
      </c>
      <c r="CI798" s="274" t="s">
        <v>268</v>
      </c>
      <c r="CJ798" s="298" t="s">
        <v>275</v>
      </c>
      <c r="CK798" s="297">
        <v>3</v>
      </c>
      <c r="CL798" s="274" t="s">
        <v>268</v>
      </c>
      <c r="CM798" s="274" t="s">
        <v>268</v>
      </c>
      <c r="CN798" s="274" t="s">
        <v>268</v>
      </c>
      <c r="CO798" s="274" t="s">
        <v>268</v>
      </c>
      <c r="CP798" s="274" t="s">
        <v>268</v>
      </c>
      <c r="CQ798" s="274" t="s">
        <v>268</v>
      </c>
      <c r="CR798" s="274" t="s">
        <v>877</v>
      </c>
      <c r="CS798" s="274">
        <v>108.08</v>
      </c>
      <c r="CT798" s="274" t="s">
        <v>268</v>
      </c>
      <c r="CU798" s="274">
        <v>108.08</v>
      </c>
      <c r="CV798" s="274">
        <v>365</v>
      </c>
      <c r="CW798" s="274" t="s">
        <v>878</v>
      </c>
      <c r="CX798" s="274" t="s">
        <v>835</v>
      </c>
      <c r="CY798" s="274" t="s">
        <v>836</v>
      </c>
      <c r="CZ798" s="274" t="s">
        <v>837</v>
      </c>
      <c r="DA798" s="274" t="s">
        <v>268</v>
      </c>
      <c r="DB798" s="274" t="s">
        <v>268</v>
      </c>
      <c r="DC798" s="274" t="s">
        <v>268</v>
      </c>
      <c r="DD798" s="274" t="s">
        <v>268</v>
      </c>
      <c r="DE798" s="274" t="s">
        <v>268</v>
      </c>
      <c r="DF798" s="274" t="s">
        <v>268</v>
      </c>
      <c r="DG798" s="299">
        <f>IFERROR(IF(CA798="D",IF(CK798="A dispo.",CD798*VLOOKUP('DATI INPUT'!$F$27,TARIFFE_UD,2,FALSE),CD798*VLOOKUP(CK798,TARIFFE_UD,2,FALSE)),CD798*VLOOKUP(CB798-100,TARIFFE_UND,2,FALSE)),0)</f>
        <v>63.356031902629191</v>
      </c>
      <c r="DH798" s="299">
        <f>IFERROR(IF(CA798="D",IF(CK798="A dispo.",CF798*VLOOKUP('DATI INPUT'!$F$27,TARIFFE_UD,3,FALSE),CF798*VLOOKUP(CK798,TARIFFE_UD,3,FALSE)),CF798*VLOOKUP(CB798-100,TARIFFE_UND,3,FALSE)),0)</f>
        <v>60.367780403072892</v>
      </c>
    </row>
    <row r="799" spans="1:112" hidden="1" x14ac:dyDescent="0.25">
      <c r="A799" s="274" t="s">
        <v>6516</v>
      </c>
      <c r="B799" s="274" t="s">
        <v>6510</v>
      </c>
      <c r="C799" s="274" t="s">
        <v>720</v>
      </c>
      <c r="D799" s="274" t="s">
        <v>6511</v>
      </c>
      <c r="E799" s="274" t="s">
        <v>6512</v>
      </c>
      <c r="F799" s="274" t="s">
        <v>156</v>
      </c>
      <c r="G799" s="274" t="s">
        <v>6513</v>
      </c>
      <c r="H799" s="274" t="s">
        <v>1137</v>
      </c>
      <c r="I799" s="274" t="s">
        <v>384</v>
      </c>
      <c r="J799" s="274" t="s">
        <v>156</v>
      </c>
      <c r="K799" s="274" t="s">
        <v>6514</v>
      </c>
      <c r="L799" s="274" t="s">
        <v>871</v>
      </c>
      <c r="M799" s="274" t="s">
        <v>6515</v>
      </c>
      <c r="N799" s="274" t="s">
        <v>984</v>
      </c>
      <c r="O799" s="274" t="s">
        <v>873</v>
      </c>
      <c r="P799" s="274" t="s">
        <v>613</v>
      </c>
      <c r="Q799" s="274" t="s">
        <v>1143</v>
      </c>
      <c r="R799" s="274" t="s">
        <v>268</v>
      </c>
      <c r="S799" s="274" t="s">
        <v>268</v>
      </c>
      <c r="T799" s="274" t="s">
        <v>268</v>
      </c>
      <c r="U799" s="274" t="s">
        <v>268</v>
      </c>
      <c r="V799" s="274" t="s">
        <v>268</v>
      </c>
      <c r="W799" s="274" t="s">
        <v>6515</v>
      </c>
      <c r="X799" s="274" t="s">
        <v>613</v>
      </c>
      <c r="Y799" s="274" t="s">
        <v>1143</v>
      </c>
      <c r="Z799" s="274" t="s">
        <v>268</v>
      </c>
      <c r="AA799" s="274" t="s">
        <v>268</v>
      </c>
      <c r="AB799" s="274" t="s">
        <v>268</v>
      </c>
      <c r="AC799" s="274" t="s">
        <v>268</v>
      </c>
      <c r="AD799" s="274" t="s">
        <v>268</v>
      </c>
      <c r="AE799" s="274" t="s">
        <v>287</v>
      </c>
      <c r="AF799" s="274" t="s">
        <v>1811</v>
      </c>
      <c r="AG799" s="274" t="s">
        <v>875</v>
      </c>
      <c r="AH799" s="274" t="s">
        <v>1848</v>
      </c>
      <c r="AI799" s="274" t="s">
        <v>958</v>
      </c>
      <c r="AJ799" s="274" t="s">
        <v>268</v>
      </c>
      <c r="AK799" s="274" t="s">
        <v>366</v>
      </c>
      <c r="AL799" s="274" t="s">
        <v>268</v>
      </c>
      <c r="AM799" s="274" t="s">
        <v>268</v>
      </c>
      <c r="AN799" s="274" t="s">
        <v>268</v>
      </c>
      <c r="AO799" s="274" t="s">
        <v>268</v>
      </c>
      <c r="AP799" s="274" t="s">
        <v>268</v>
      </c>
      <c r="AQ799" s="274" t="s">
        <v>268</v>
      </c>
      <c r="AR799" s="274" t="s">
        <v>268</v>
      </c>
      <c r="AS799" s="274" t="s">
        <v>268</v>
      </c>
      <c r="AT799" s="274" t="s">
        <v>268</v>
      </c>
      <c r="AU799" s="274" t="s">
        <v>268</v>
      </c>
      <c r="AV799" s="274" t="s">
        <v>268</v>
      </c>
      <c r="AW799" s="274" t="s">
        <v>268</v>
      </c>
      <c r="AX799" s="274" t="s">
        <v>268</v>
      </c>
      <c r="AY799" s="274" t="s">
        <v>268</v>
      </c>
      <c r="AZ799" s="274" t="s">
        <v>268</v>
      </c>
      <c r="BA799" s="274" t="s">
        <v>268</v>
      </c>
      <c r="BB799" s="274" t="s">
        <v>268</v>
      </c>
      <c r="BC799" s="274" t="s">
        <v>268</v>
      </c>
      <c r="BD799" s="274" t="s">
        <v>268</v>
      </c>
      <c r="BE799" s="274" t="s">
        <v>268</v>
      </c>
      <c r="BF799" s="274" t="s">
        <v>268</v>
      </c>
      <c r="BG799" s="274" t="s">
        <v>268</v>
      </c>
      <c r="BH799" s="274" t="s">
        <v>268</v>
      </c>
      <c r="BI799" s="274" t="s">
        <v>268</v>
      </c>
      <c r="BJ799" s="274" t="s">
        <v>268</v>
      </c>
      <c r="BK799" s="274" t="s">
        <v>268</v>
      </c>
      <c r="BL799" s="274" t="s">
        <v>268</v>
      </c>
      <c r="BM799" s="274" t="s">
        <v>268</v>
      </c>
      <c r="BN799" s="274" t="s">
        <v>268</v>
      </c>
      <c r="BO799" s="274" t="s">
        <v>268</v>
      </c>
      <c r="BP799" s="274" t="s">
        <v>268</v>
      </c>
      <c r="BQ799" s="274" t="s">
        <v>268</v>
      </c>
      <c r="BR799" s="274" t="s">
        <v>268</v>
      </c>
      <c r="BS799" s="274" t="s">
        <v>268</v>
      </c>
      <c r="BT799" s="274" t="s">
        <v>268</v>
      </c>
      <c r="BU799" s="274" t="s">
        <v>268</v>
      </c>
      <c r="BV799" s="274" t="s">
        <v>268</v>
      </c>
      <c r="BW799" s="274" t="s">
        <v>268</v>
      </c>
      <c r="BX799" s="274" t="s">
        <v>268</v>
      </c>
      <c r="BY799" s="295">
        <v>50</v>
      </c>
      <c r="BZ799" s="295">
        <v>50</v>
      </c>
      <c r="CA799" s="298" t="s">
        <v>143</v>
      </c>
      <c r="CB799" s="297">
        <v>118</v>
      </c>
      <c r="CC799" s="284">
        <f t="shared" si="50"/>
        <v>0</v>
      </c>
      <c r="CD799" s="295">
        <f t="shared" si="51"/>
        <v>50</v>
      </c>
      <c r="CE799" s="284">
        <f t="shared" si="52"/>
        <v>0</v>
      </c>
      <c r="CF799" s="295">
        <f t="shared" si="53"/>
        <v>50</v>
      </c>
      <c r="CG799" s="274" t="s">
        <v>759</v>
      </c>
      <c r="CH799" s="274" t="s">
        <v>268</v>
      </c>
      <c r="CI799" s="274" t="s">
        <v>268</v>
      </c>
      <c r="CJ799" s="298" t="s">
        <v>268</v>
      </c>
      <c r="CL799" s="274" t="s">
        <v>268</v>
      </c>
      <c r="CM799" s="274" t="s">
        <v>268</v>
      </c>
      <c r="CN799" s="274" t="s">
        <v>268</v>
      </c>
      <c r="CO799" s="274" t="s">
        <v>268</v>
      </c>
      <c r="CP799" s="274" t="s">
        <v>268</v>
      </c>
      <c r="CQ799" s="274" t="s">
        <v>268</v>
      </c>
      <c r="CR799" s="274" t="s">
        <v>877</v>
      </c>
      <c r="CS799" s="274">
        <v>251</v>
      </c>
      <c r="CT799" s="274" t="s">
        <v>268</v>
      </c>
      <c r="CU799" s="274">
        <v>251</v>
      </c>
      <c r="CV799" s="274">
        <v>365</v>
      </c>
      <c r="CW799" s="274" t="s">
        <v>878</v>
      </c>
      <c r="CX799" s="274" t="s">
        <v>835</v>
      </c>
      <c r="CY799" s="274" t="s">
        <v>836</v>
      </c>
      <c r="CZ799" s="274" t="s">
        <v>837</v>
      </c>
      <c r="DA799" s="274" t="s">
        <v>268</v>
      </c>
      <c r="DB799" s="274" t="s">
        <v>268</v>
      </c>
      <c r="DC799" s="274" t="s">
        <v>268</v>
      </c>
      <c r="DD799" s="274" t="s">
        <v>268</v>
      </c>
      <c r="DE799" s="274" t="s">
        <v>268</v>
      </c>
      <c r="DF799" s="274" t="s">
        <v>268</v>
      </c>
      <c r="DG799" s="299">
        <f>IFERROR(IF(CA799="D",IF(CK799="A dispo.",CD799*VLOOKUP('DATI INPUT'!$F$27,TARIFFE_UD,2,FALSE),CD799*VLOOKUP(CK799,TARIFFE_UD,2,FALSE)),CD799*VLOOKUP(CB799-100,TARIFFE_UND,2,FALSE)),0)</f>
        <v>51.098376737233799</v>
      </c>
      <c r="DH799" s="299">
        <f>IFERROR(IF(CA799="D",IF(CK799="A dispo.",CF799*VLOOKUP('DATI INPUT'!$F$27,TARIFFE_UD,3,FALSE),CF799*VLOOKUP(CK799,TARIFFE_UD,3,FALSE)),CF799*VLOOKUP(CB799-100,TARIFFE_UND,3,FALSE)),0)</f>
        <v>184.76295038767935</v>
      </c>
    </row>
    <row r="800" spans="1:112" x14ac:dyDescent="0.25">
      <c r="A800" s="274" t="s">
        <v>6517</v>
      </c>
      <c r="B800" s="274" t="s">
        <v>6518</v>
      </c>
      <c r="C800" s="274" t="s">
        <v>722</v>
      </c>
      <c r="D800" s="274" t="s">
        <v>6519</v>
      </c>
      <c r="E800" s="274" t="s">
        <v>6520</v>
      </c>
      <c r="F800" s="274" t="s">
        <v>156</v>
      </c>
      <c r="G800" s="274" t="s">
        <v>6521</v>
      </c>
      <c r="H800" s="274" t="s">
        <v>1033</v>
      </c>
      <c r="I800" s="274" t="s">
        <v>433</v>
      </c>
      <c r="J800" s="274" t="s">
        <v>274</v>
      </c>
      <c r="K800" s="274" t="s">
        <v>6522</v>
      </c>
      <c r="L800" s="274" t="s">
        <v>984</v>
      </c>
      <c r="M800" s="274" t="s">
        <v>3252</v>
      </c>
      <c r="N800" s="274" t="s">
        <v>984</v>
      </c>
      <c r="O800" s="274" t="s">
        <v>873</v>
      </c>
      <c r="P800" s="274" t="s">
        <v>613</v>
      </c>
      <c r="Q800" s="274" t="s">
        <v>346</v>
      </c>
      <c r="R800" s="274" t="s">
        <v>268</v>
      </c>
      <c r="S800" s="274" t="s">
        <v>268</v>
      </c>
      <c r="T800" s="274" t="s">
        <v>268</v>
      </c>
      <c r="U800" s="274" t="s">
        <v>268</v>
      </c>
      <c r="V800" s="274" t="s">
        <v>268</v>
      </c>
      <c r="W800" s="274" t="s">
        <v>3252</v>
      </c>
      <c r="X800" s="274" t="s">
        <v>613</v>
      </c>
      <c r="Y800" s="274" t="s">
        <v>346</v>
      </c>
      <c r="Z800" s="274" t="s">
        <v>268</v>
      </c>
      <c r="AA800" s="274" t="s">
        <v>268</v>
      </c>
      <c r="AB800" s="274" t="s">
        <v>268</v>
      </c>
      <c r="AC800" s="274" t="s">
        <v>268</v>
      </c>
      <c r="AD800" s="274" t="s">
        <v>268</v>
      </c>
      <c r="AE800" s="274" t="s">
        <v>287</v>
      </c>
      <c r="AF800" s="274" t="s">
        <v>1811</v>
      </c>
      <c r="AG800" s="274" t="s">
        <v>875</v>
      </c>
      <c r="AH800" s="274" t="s">
        <v>1812</v>
      </c>
      <c r="AI800" s="274" t="s">
        <v>578</v>
      </c>
      <c r="AJ800" s="274" t="s">
        <v>268</v>
      </c>
      <c r="AK800" s="274" t="s">
        <v>366</v>
      </c>
      <c r="AL800" s="274" t="s">
        <v>268</v>
      </c>
      <c r="AM800" s="274" t="s">
        <v>355</v>
      </c>
      <c r="AN800" s="274" t="s">
        <v>268</v>
      </c>
      <c r="AO800" s="274" t="s">
        <v>268</v>
      </c>
      <c r="AP800" s="274" t="s">
        <v>268</v>
      </c>
      <c r="AQ800" s="274" t="s">
        <v>268</v>
      </c>
      <c r="AR800" s="274" t="s">
        <v>268</v>
      </c>
      <c r="AS800" s="274" t="s">
        <v>268</v>
      </c>
      <c r="AT800" s="274" t="s">
        <v>268</v>
      </c>
      <c r="AU800" s="274" t="s">
        <v>268</v>
      </c>
      <c r="AV800" s="274" t="s">
        <v>268</v>
      </c>
      <c r="AW800" s="274" t="s">
        <v>268</v>
      </c>
      <c r="AX800" s="274" t="s">
        <v>268</v>
      </c>
      <c r="AY800" s="274" t="s">
        <v>268</v>
      </c>
      <c r="AZ800" s="274" t="s">
        <v>268</v>
      </c>
      <c r="BA800" s="274" t="s">
        <v>268</v>
      </c>
      <c r="BB800" s="274" t="s">
        <v>268</v>
      </c>
      <c r="BC800" s="274" t="s">
        <v>268</v>
      </c>
      <c r="BD800" s="274" t="s">
        <v>268</v>
      </c>
      <c r="BE800" s="274" t="s">
        <v>268</v>
      </c>
      <c r="BF800" s="274" t="s">
        <v>268</v>
      </c>
      <c r="BG800" s="274" t="s">
        <v>268</v>
      </c>
      <c r="BH800" s="274" t="s">
        <v>268</v>
      </c>
      <c r="BI800" s="274" t="s">
        <v>268</v>
      </c>
      <c r="BJ800" s="274" t="s">
        <v>268</v>
      </c>
      <c r="BK800" s="274" t="s">
        <v>268</v>
      </c>
      <c r="BL800" s="274" t="s">
        <v>268</v>
      </c>
      <c r="BM800" s="274" t="s">
        <v>268</v>
      </c>
      <c r="BN800" s="274" t="s">
        <v>268</v>
      </c>
      <c r="BO800" s="274" t="s">
        <v>268</v>
      </c>
      <c r="BP800" s="274" t="s">
        <v>268</v>
      </c>
      <c r="BQ800" s="274" t="s">
        <v>268</v>
      </c>
      <c r="BR800" s="274" t="s">
        <v>268</v>
      </c>
      <c r="BS800" s="274" t="s">
        <v>268</v>
      </c>
      <c r="BT800" s="274" t="s">
        <v>268</v>
      </c>
      <c r="BU800" s="274" t="s">
        <v>268</v>
      </c>
      <c r="BV800" s="274" t="s">
        <v>268</v>
      </c>
      <c r="BW800" s="274" t="s">
        <v>268</v>
      </c>
      <c r="BX800" s="274" t="s">
        <v>268</v>
      </c>
      <c r="BY800" s="295">
        <v>65</v>
      </c>
      <c r="BZ800" s="295">
        <v>65</v>
      </c>
      <c r="CA800" s="298" t="s">
        <v>142</v>
      </c>
      <c r="CB800" s="297">
        <v>122</v>
      </c>
      <c r="CC800" s="284">
        <f t="shared" si="50"/>
        <v>0</v>
      </c>
      <c r="CD800" s="295">
        <f t="shared" si="51"/>
        <v>65</v>
      </c>
      <c r="CE800" s="284">
        <f t="shared" si="52"/>
        <v>0</v>
      </c>
      <c r="CF800" s="295">
        <f t="shared" si="53"/>
        <v>1</v>
      </c>
      <c r="CG800" s="274" t="s">
        <v>876</v>
      </c>
      <c r="CH800" s="274" t="s">
        <v>268</v>
      </c>
      <c r="CI800" s="274" t="s">
        <v>268</v>
      </c>
      <c r="CJ800" s="298" t="s">
        <v>282</v>
      </c>
      <c r="CK800" s="297">
        <v>4</v>
      </c>
      <c r="CL800" s="274" t="s">
        <v>268</v>
      </c>
      <c r="CM800" s="274" t="s">
        <v>268</v>
      </c>
      <c r="CN800" s="274" t="s">
        <v>268</v>
      </c>
      <c r="CO800" s="274" t="s">
        <v>268</v>
      </c>
      <c r="CP800" s="274" t="s">
        <v>268</v>
      </c>
      <c r="CQ800" s="274" t="s">
        <v>268</v>
      </c>
      <c r="CR800" s="274" t="s">
        <v>877</v>
      </c>
      <c r="CS800" s="274">
        <v>118.47</v>
      </c>
      <c r="CT800" s="274" t="s">
        <v>268</v>
      </c>
      <c r="CU800" s="274">
        <v>118.47</v>
      </c>
      <c r="CV800" s="274">
        <v>365</v>
      </c>
      <c r="CW800" s="274" t="s">
        <v>878</v>
      </c>
      <c r="CX800" s="274" t="s">
        <v>835</v>
      </c>
      <c r="CY800" s="274" t="s">
        <v>836</v>
      </c>
      <c r="CZ800" s="274" t="s">
        <v>837</v>
      </c>
      <c r="DA800" s="274" t="s">
        <v>268</v>
      </c>
      <c r="DB800" s="274" t="s">
        <v>268</v>
      </c>
      <c r="DC800" s="274" t="s">
        <v>268</v>
      </c>
      <c r="DD800" s="274" t="s">
        <v>268</v>
      </c>
      <c r="DE800" s="274" t="s">
        <v>268</v>
      </c>
      <c r="DF800" s="274" t="s">
        <v>268</v>
      </c>
      <c r="DG800" s="299">
        <f>IFERROR(IF(CA800="D",IF(CK800="A dispo.",CD800*VLOOKUP('DATI INPUT'!$F$27,TARIFFE_UD,2,FALSE),CD800*VLOOKUP(CK800,TARIFFE_UD,2,FALSE)),CD800*VLOOKUP(CB800-100,TARIFFE_UND,2,FALSE)),0)</f>
        <v>55.289870433544465</v>
      </c>
      <c r="DH800" s="299">
        <f>IFERROR(IF(CA800="D",IF(CK800="A dispo.",CF800*VLOOKUP('DATI INPUT'!$F$27,TARIFFE_UD,3,FALSE),CF800*VLOOKUP(CK800,TARIFFE_UD,3,FALSE)),CF800*VLOOKUP(CB800-100,TARIFFE_UND,3,FALSE)),0)</f>
        <v>73.78284271486686</v>
      </c>
    </row>
    <row r="801" spans="1:112" x14ac:dyDescent="0.25">
      <c r="A801" s="274" t="s">
        <v>6523</v>
      </c>
      <c r="B801" s="274" t="s">
        <v>6518</v>
      </c>
      <c r="C801" s="274" t="s">
        <v>6524</v>
      </c>
      <c r="D801" s="274" t="s">
        <v>6519</v>
      </c>
      <c r="E801" s="274" t="s">
        <v>6520</v>
      </c>
      <c r="F801" s="274" t="s">
        <v>156</v>
      </c>
      <c r="G801" s="274" t="s">
        <v>6521</v>
      </c>
      <c r="H801" s="274" t="s">
        <v>1033</v>
      </c>
      <c r="I801" s="274" t="s">
        <v>433</v>
      </c>
      <c r="J801" s="274" t="s">
        <v>274</v>
      </c>
      <c r="K801" s="274" t="s">
        <v>6522</v>
      </c>
      <c r="L801" s="274" t="s">
        <v>984</v>
      </c>
      <c r="M801" s="274" t="s">
        <v>3252</v>
      </c>
      <c r="N801" s="274" t="s">
        <v>984</v>
      </c>
      <c r="O801" s="274" t="s">
        <v>873</v>
      </c>
      <c r="P801" s="274" t="s">
        <v>613</v>
      </c>
      <c r="Q801" s="274" t="s">
        <v>346</v>
      </c>
      <c r="R801" s="274" t="s">
        <v>268</v>
      </c>
      <c r="S801" s="274" t="s">
        <v>268</v>
      </c>
      <c r="T801" s="274" t="s">
        <v>268</v>
      </c>
      <c r="U801" s="274" t="s">
        <v>268</v>
      </c>
      <c r="V801" s="274" t="s">
        <v>268</v>
      </c>
      <c r="W801" s="274" t="s">
        <v>3286</v>
      </c>
      <c r="X801" s="274" t="s">
        <v>1934</v>
      </c>
      <c r="Y801" s="274" t="s">
        <v>276</v>
      </c>
      <c r="Z801" s="274" t="s">
        <v>268</v>
      </c>
      <c r="AA801" s="274" t="s">
        <v>268</v>
      </c>
      <c r="AB801" s="274" t="s">
        <v>268</v>
      </c>
      <c r="AC801" s="274" t="s">
        <v>268</v>
      </c>
      <c r="AD801" s="274" t="s">
        <v>268</v>
      </c>
      <c r="AE801" s="274" t="s">
        <v>287</v>
      </c>
      <c r="AF801" s="274" t="s">
        <v>1811</v>
      </c>
      <c r="AG801" s="274" t="s">
        <v>875</v>
      </c>
      <c r="AH801" s="274" t="s">
        <v>1812</v>
      </c>
      <c r="AI801" s="274" t="s">
        <v>3287</v>
      </c>
      <c r="AJ801" s="274" t="s">
        <v>268</v>
      </c>
      <c r="AK801" s="274" t="s">
        <v>395</v>
      </c>
      <c r="AL801" s="274" t="s">
        <v>268</v>
      </c>
      <c r="AM801" s="274" t="s">
        <v>353</v>
      </c>
      <c r="AN801" s="274" t="s">
        <v>268</v>
      </c>
      <c r="AO801" s="274" t="s">
        <v>268</v>
      </c>
      <c r="AP801" s="274" t="s">
        <v>268</v>
      </c>
      <c r="AQ801" s="274" t="s">
        <v>268</v>
      </c>
      <c r="AR801" s="274" t="s">
        <v>268</v>
      </c>
      <c r="AS801" s="274" t="s">
        <v>268</v>
      </c>
      <c r="AT801" s="274" t="s">
        <v>268</v>
      </c>
      <c r="AU801" s="274" t="s">
        <v>268</v>
      </c>
      <c r="AV801" s="274" t="s">
        <v>268</v>
      </c>
      <c r="AW801" s="274" t="s">
        <v>268</v>
      </c>
      <c r="AX801" s="274" t="s">
        <v>268</v>
      </c>
      <c r="AY801" s="274" t="s">
        <v>268</v>
      </c>
      <c r="AZ801" s="274" t="s">
        <v>268</v>
      </c>
      <c r="BA801" s="274" t="s">
        <v>268</v>
      </c>
      <c r="BB801" s="274" t="s">
        <v>268</v>
      </c>
      <c r="BC801" s="274" t="s">
        <v>268</v>
      </c>
      <c r="BD801" s="274" t="s">
        <v>268</v>
      </c>
      <c r="BE801" s="274" t="s">
        <v>268</v>
      </c>
      <c r="BF801" s="274" t="s">
        <v>268</v>
      </c>
      <c r="BG801" s="274" t="s">
        <v>268</v>
      </c>
      <c r="BH801" s="274" t="s">
        <v>268</v>
      </c>
      <c r="BI801" s="274" t="s">
        <v>268</v>
      </c>
      <c r="BJ801" s="274" t="s">
        <v>268</v>
      </c>
      <c r="BK801" s="274" t="s">
        <v>268</v>
      </c>
      <c r="BL801" s="274" t="s">
        <v>268</v>
      </c>
      <c r="BM801" s="274" t="s">
        <v>268</v>
      </c>
      <c r="BN801" s="274" t="s">
        <v>268</v>
      </c>
      <c r="BO801" s="274" t="s">
        <v>268</v>
      </c>
      <c r="BP801" s="274" t="s">
        <v>268</v>
      </c>
      <c r="BQ801" s="274" t="s">
        <v>268</v>
      </c>
      <c r="BR801" s="274" t="s">
        <v>268</v>
      </c>
      <c r="BS801" s="274" t="s">
        <v>268</v>
      </c>
      <c r="BT801" s="274" t="s">
        <v>268</v>
      </c>
      <c r="BU801" s="274" t="s">
        <v>268</v>
      </c>
      <c r="BV801" s="274" t="s">
        <v>268</v>
      </c>
      <c r="BW801" s="274" t="s">
        <v>268</v>
      </c>
      <c r="BX801" s="274" t="s">
        <v>268</v>
      </c>
      <c r="BY801" s="295">
        <v>25</v>
      </c>
      <c r="BZ801" s="295">
        <v>25</v>
      </c>
      <c r="CA801" s="298" t="s">
        <v>142</v>
      </c>
      <c r="CB801" s="297">
        <v>123</v>
      </c>
      <c r="CC801" s="284">
        <f t="shared" si="50"/>
        <v>0</v>
      </c>
      <c r="CD801" s="295">
        <f t="shared" si="51"/>
        <v>25</v>
      </c>
      <c r="CE801" s="284">
        <f t="shared" si="52"/>
        <v>1</v>
      </c>
      <c r="CF801" s="295">
        <f t="shared" si="53"/>
        <v>0</v>
      </c>
      <c r="CG801" s="274" t="s">
        <v>1817</v>
      </c>
      <c r="CH801" s="274" t="s">
        <v>268</v>
      </c>
      <c r="CI801" s="274" t="s">
        <v>268</v>
      </c>
      <c r="CJ801" s="298" t="s">
        <v>282</v>
      </c>
      <c r="CK801" s="297">
        <v>4</v>
      </c>
      <c r="CL801" s="274" t="s">
        <v>268</v>
      </c>
      <c r="CM801" s="274" t="s">
        <v>268</v>
      </c>
      <c r="CN801" s="274" t="s">
        <v>268</v>
      </c>
      <c r="CO801" s="274" t="s">
        <v>268</v>
      </c>
      <c r="CP801" s="274" t="s">
        <v>268</v>
      </c>
      <c r="CQ801" s="274" t="s">
        <v>268</v>
      </c>
      <c r="CR801" s="274" t="s">
        <v>877</v>
      </c>
      <c r="CS801" s="274">
        <v>13.25</v>
      </c>
      <c r="CT801" s="274" t="s">
        <v>268</v>
      </c>
      <c r="CU801" s="274">
        <v>13.25</v>
      </c>
      <c r="CV801" s="274">
        <v>365</v>
      </c>
      <c r="CW801" s="274" t="s">
        <v>878</v>
      </c>
      <c r="CX801" s="274" t="s">
        <v>835</v>
      </c>
      <c r="CY801" s="274" t="s">
        <v>836</v>
      </c>
      <c r="CZ801" s="274" t="s">
        <v>837</v>
      </c>
      <c r="DA801" s="274" t="s">
        <v>268</v>
      </c>
      <c r="DB801" s="274" t="s">
        <v>268</v>
      </c>
      <c r="DC801" s="274" t="s">
        <v>268</v>
      </c>
      <c r="DD801" s="274" t="s">
        <v>268</v>
      </c>
      <c r="DE801" s="274" t="s">
        <v>268</v>
      </c>
      <c r="DF801" s="274" t="s">
        <v>268</v>
      </c>
      <c r="DG801" s="299">
        <f>IFERROR(IF(CA801="D",IF(CK801="A dispo.",CD801*VLOOKUP('DATI INPUT'!$F$27,TARIFFE_UD,2,FALSE),CD801*VLOOKUP(CK801,TARIFFE_UD,2,FALSE)),CD801*VLOOKUP(CB801-100,TARIFFE_UND,2,FALSE)),0)</f>
        <v>21.265334782132488</v>
      </c>
      <c r="DH801" s="299">
        <f>IFERROR(IF(CA801="D",IF(CK801="A dispo.",CF801*VLOOKUP('DATI INPUT'!$F$27,TARIFFE_UD,3,FALSE),CF801*VLOOKUP(CK801,TARIFFE_UD,3,FALSE)),CF801*VLOOKUP(CB801-100,TARIFFE_UND,3,FALSE)),0)</f>
        <v>0</v>
      </c>
    </row>
    <row r="802" spans="1:112" hidden="1" x14ac:dyDescent="0.25">
      <c r="A802" s="274" t="s">
        <v>6525</v>
      </c>
      <c r="B802" s="274" t="s">
        <v>6526</v>
      </c>
      <c r="C802" s="274" t="s">
        <v>6527</v>
      </c>
      <c r="D802" s="274" t="s">
        <v>6528</v>
      </c>
      <c r="E802" s="274" t="s">
        <v>268</v>
      </c>
      <c r="F802" s="274" t="s">
        <v>156</v>
      </c>
      <c r="G802" s="274" t="s">
        <v>6529</v>
      </c>
      <c r="H802" s="274" t="s">
        <v>6530</v>
      </c>
      <c r="I802" s="274" t="s">
        <v>393</v>
      </c>
      <c r="J802" s="274" t="s">
        <v>274</v>
      </c>
      <c r="K802" s="274" t="s">
        <v>6531</v>
      </c>
      <c r="L802" s="274" t="s">
        <v>6532</v>
      </c>
      <c r="M802" s="274" t="s">
        <v>6533</v>
      </c>
      <c r="N802" s="274" t="s">
        <v>6534</v>
      </c>
      <c r="O802" s="274" t="s">
        <v>6535</v>
      </c>
      <c r="P802" s="274" t="s">
        <v>6536</v>
      </c>
      <c r="Q802" s="274" t="s">
        <v>341</v>
      </c>
      <c r="R802" s="274" t="s">
        <v>154</v>
      </c>
      <c r="S802" s="274" t="s">
        <v>268</v>
      </c>
      <c r="T802" s="274" t="s">
        <v>268</v>
      </c>
      <c r="U802" s="274" t="s">
        <v>268</v>
      </c>
      <c r="V802" s="274" t="s">
        <v>268</v>
      </c>
      <c r="W802" s="274" t="s">
        <v>6537</v>
      </c>
      <c r="X802" s="274" t="s">
        <v>3437</v>
      </c>
      <c r="Y802" s="274" t="s">
        <v>282</v>
      </c>
      <c r="Z802" s="274" t="s">
        <v>268</v>
      </c>
      <c r="AA802" s="274" t="s">
        <v>268</v>
      </c>
      <c r="AB802" s="274" t="s">
        <v>268</v>
      </c>
      <c r="AC802" s="274" t="s">
        <v>268</v>
      </c>
      <c r="AD802" s="274" t="s">
        <v>268</v>
      </c>
      <c r="AE802" s="274" t="s">
        <v>287</v>
      </c>
      <c r="AF802" s="274" t="s">
        <v>1811</v>
      </c>
      <c r="AG802" s="274" t="s">
        <v>875</v>
      </c>
      <c r="AH802" s="274" t="s">
        <v>1831</v>
      </c>
      <c r="AI802" s="274" t="s">
        <v>794</v>
      </c>
      <c r="AJ802" s="274" t="s">
        <v>268</v>
      </c>
      <c r="AK802" s="274" t="s">
        <v>381</v>
      </c>
      <c r="AL802" s="274" t="s">
        <v>268</v>
      </c>
      <c r="AM802" s="274" t="s">
        <v>355</v>
      </c>
      <c r="AN802" s="274" t="s">
        <v>268</v>
      </c>
      <c r="AO802" s="274" t="s">
        <v>268</v>
      </c>
      <c r="AP802" s="274" t="s">
        <v>268</v>
      </c>
      <c r="AQ802" s="274" t="s">
        <v>268</v>
      </c>
      <c r="AR802" s="274" t="s">
        <v>268</v>
      </c>
      <c r="AS802" s="274" t="s">
        <v>268</v>
      </c>
      <c r="AT802" s="274" t="s">
        <v>268</v>
      </c>
      <c r="AU802" s="274" t="s">
        <v>268</v>
      </c>
      <c r="AV802" s="274" t="s">
        <v>268</v>
      </c>
      <c r="AW802" s="274" t="s">
        <v>268</v>
      </c>
      <c r="AX802" s="274" t="s">
        <v>268</v>
      </c>
      <c r="AY802" s="274" t="s">
        <v>268</v>
      </c>
      <c r="AZ802" s="274" t="s">
        <v>268</v>
      </c>
      <c r="BA802" s="274" t="s">
        <v>268</v>
      </c>
      <c r="BB802" s="274" t="s">
        <v>268</v>
      </c>
      <c r="BC802" s="274" t="s">
        <v>268</v>
      </c>
      <c r="BD802" s="274" t="s">
        <v>268</v>
      </c>
      <c r="BE802" s="274" t="s">
        <v>268</v>
      </c>
      <c r="BF802" s="274" t="s">
        <v>268</v>
      </c>
      <c r="BG802" s="274" t="s">
        <v>268</v>
      </c>
      <c r="BH802" s="274" t="s">
        <v>268</v>
      </c>
      <c r="BI802" s="274" t="s">
        <v>268</v>
      </c>
      <c r="BJ802" s="274" t="s">
        <v>268</v>
      </c>
      <c r="BK802" s="274" t="s">
        <v>268</v>
      </c>
      <c r="BL802" s="274" t="s">
        <v>268</v>
      </c>
      <c r="BM802" s="274" t="s">
        <v>268</v>
      </c>
      <c r="BN802" s="274" t="s">
        <v>268</v>
      </c>
      <c r="BO802" s="274" t="s">
        <v>268</v>
      </c>
      <c r="BP802" s="274" t="s">
        <v>268</v>
      </c>
      <c r="BQ802" s="274" t="s">
        <v>268</v>
      </c>
      <c r="BR802" s="274" t="s">
        <v>268</v>
      </c>
      <c r="BS802" s="274" t="s">
        <v>268</v>
      </c>
      <c r="BT802" s="274" t="s">
        <v>268</v>
      </c>
      <c r="BU802" s="274" t="s">
        <v>268</v>
      </c>
      <c r="BV802" s="274" t="s">
        <v>268</v>
      </c>
      <c r="BW802" s="274" t="s">
        <v>268</v>
      </c>
      <c r="BX802" s="274" t="s">
        <v>268</v>
      </c>
      <c r="BY802" s="295" t="s">
        <v>268</v>
      </c>
      <c r="BZ802" s="295">
        <v>50.67</v>
      </c>
      <c r="CA802" s="298" t="s">
        <v>268</v>
      </c>
      <c r="CB802" s="298" t="s">
        <v>268</v>
      </c>
      <c r="CC802" s="284">
        <f t="shared" si="50"/>
        <v>0</v>
      </c>
      <c r="CD802" s="295">
        <f t="shared" si="51"/>
        <v>0</v>
      </c>
      <c r="CE802" s="284">
        <f t="shared" si="52"/>
        <v>0</v>
      </c>
      <c r="CF802" s="295">
        <f t="shared" si="53"/>
        <v>0</v>
      </c>
      <c r="CG802" s="274" t="s">
        <v>268</v>
      </c>
      <c r="CH802" s="274" t="s">
        <v>268</v>
      </c>
      <c r="CI802" s="274" t="s">
        <v>268</v>
      </c>
      <c r="CJ802" s="298" t="s">
        <v>268</v>
      </c>
      <c r="CK802" s="298" t="s">
        <v>736</v>
      </c>
      <c r="CL802" s="274" t="s">
        <v>268</v>
      </c>
      <c r="CM802" s="274" t="s">
        <v>268</v>
      </c>
      <c r="CN802" s="274" t="s">
        <v>268</v>
      </c>
      <c r="CO802" s="274" t="s">
        <v>268</v>
      </c>
      <c r="CP802" s="274" t="s">
        <v>268</v>
      </c>
      <c r="CQ802" s="274" t="s">
        <v>6538</v>
      </c>
      <c r="CR802" s="274" t="s">
        <v>877</v>
      </c>
      <c r="CS802" s="274" t="s">
        <v>268</v>
      </c>
      <c r="CT802" s="274" t="s">
        <v>268</v>
      </c>
      <c r="CU802" s="274" t="s">
        <v>268</v>
      </c>
      <c r="CV802" s="367">
        <v>0</v>
      </c>
      <c r="CW802" s="274" t="s">
        <v>268</v>
      </c>
      <c r="CX802" s="274" t="s">
        <v>268</v>
      </c>
      <c r="CY802" s="274" t="s">
        <v>836</v>
      </c>
      <c r="CZ802" s="274" t="s">
        <v>837</v>
      </c>
      <c r="DA802" s="274" t="s">
        <v>268</v>
      </c>
      <c r="DB802" s="274" t="s">
        <v>268</v>
      </c>
      <c r="DC802" s="274" t="s">
        <v>268</v>
      </c>
      <c r="DD802" s="274" t="s">
        <v>268</v>
      </c>
      <c r="DE802" s="274" t="s">
        <v>268</v>
      </c>
      <c r="DF802" s="274" t="s">
        <v>268</v>
      </c>
      <c r="DG802" s="299">
        <f>IFERROR(IF(CA802="D",IF(CK802="A dispo.",CD802*VLOOKUP('DATI INPUT'!$F$27,TARIFFE_UD,2,FALSE),CD802*VLOOKUP(CK802,TARIFFE_UD,2,FALSE)),CD802*VLOOKUP(CB802-100,TARIFFE_UND,2,FALSE)),0)</f>
        <v>0</v>
      </c>
      <c r="DH802" s="299">
        <f>IFERROR(IF(CA802="D",IF(CK802="A dispo.",CF802*VLOOKUP('DATI INPUT'!$F$27,TARIFFE_UD,3,FALSE),CF802*VLOOKUP(CK802,TARIFFE_UD,3,FALSE)),CF802*VLOOKUP(CB802-100,TARIFFE_UND,3,FALSE)),0)</f>
        <v>0</v>
      </c>
    </row>
    <row r="803" spans="1:112" hidden="1" x14ac:dyDescent="0.25">
      <c r="A803" s="274" t="s">
        <v>6539</v>
      </c>
      <c r="B803" s="274" t="s">
        <v>6526</v>
      </c>
      <c r="C803" s="274" t="s">
        <v>723</v>
      </c>
      <c r="D803" s="274" t="s">
        <v>6528</v>
      </c>
      <c r="E803" s="274" t="s">
        <v>268</v>
      </c>
      <c r="F803" s="274" t="s">
        <v>156</v>
      </c>
      <c r="G803" s="274" t="s">
        <v>6529</v>
      </c>
      <c r="H803" s="274" t="s">
        <v>6530</v>
      </c>
      <c r="I803" s="274" t="s">
        <v>393</v>
      </c>
      <c r="J803" s="274" t="s">
        <v>274</v>
      </c>
      <c r="K803" s="274" t="s">
        <v>6531</v>
      </c>
      <c r="L803" s="274" t="s">
        <v>6532</v>
      </c>
      <c r="M803" s="274" t="s">
        <v>6533</v>
      </c>
      <c r="N803" s="274" t="s">
        <v>6534</v>
      </c>
      <c r="O803" s="274" t="s">
        <v>6535</v>
      </c>
      <c r="P803" s="274" t="s">
        <v>6536</v>
      </c>
      <c r="Q803" s="274" t="s">
        <v>341</v>
      </c>
      <c r="R803" s="274" t="s">
        <v>154</v>
      </c>
      <c r="S803" s="274" t="s">
        <v>268</v>
      </c>
      <c r="T803" s="274" t="s">
        <v>268</v>
      </c>
      <c r="U803" s="274" t="s">
        <v>268</v>
      </c>
      <c r="V803" s="274" t="s">
        <v>268</v>
      </c>
      <c r="W803" s="274" t="s">
        <v>6537</v>
      </c>
      <c r="X803" s="274" t="s">
        <v>3437</v>
      </c>
      <c r="Y803" s="274" t="s">
        <v>282</v>
      </c>
      <c r="Z803" s="274" t="s">
        <v>268</v>
      </c>
      <c r="AA803" s="274" t="s">
        <v>268</v>
      </c>
      <c r="AB803" s="274" t="s">
        <v>268</v>
      </c>
      <c r="AC803" s="274" t="s">
        <v>268</v>
      </c>
      <c r="AD803" s="274" t="s">
        <v>268</v>
      </c>
      <c r="AE803" s="274" t="s">
        <v>287</v>
      </c>
      <c r="AF803" s="274" t="s">
        <v>1811</v>
      </c>
      <c r="AG803" s="274" t="s">
        <v>875</v>
      </c>
      <c r="AH803" s="274" t="s">
        <v>1831</v>
      </c>
      <c r="AI803" s="274" t="s">
        <v>794</v>
      </c>
      <c r="AJ803" s="274" t="s">
        <v>268</v>
      </c>
      <c r="AK803" s="274" t="s">
        <v>377</v>
      </c>
      <c r="AL803" s="274" t="s">
        <v>268</v>
      </c>
      <c r="AM803" s="274" t="s">
        <v>353</v>
      </c>
      <c r="AN803" s="274" t="s">
        <v>268</v>
      </c>
      <c r="AO803" s="274" t="s">
        <v>268</v>
      </c>
      <c r="AP803" s="274" t="s">
        <v>268</v>
      </c>
      <c r="AQ803" s="274" t="s">
        <v>268</v>
      </c>
      <c r="AR803" s="274" t="s">
        <v>268</v>
      </c>
      <c r="AS803" s="274" t="s">
        <v>268</v>
      </c>
      <c r="AT803" s="274" t="s">
        <v>268</v>
      </c>
      <c r="AU803" s="274" t="s">
        <v>268</v>
      </c>
      <c r="AV803" s="274" t="s">
        <v>268</v>
      </c>
      <c r="AW803" s="274" t="s">
        <v>268</v>
      </c>
      <c r="AX803" s="274" t="s">
        <v>268</v>
      </c>
      <c r="AY803" s="274" t="s">
        <v>268</v>
      </c>
      <c r="AZ803" s="274" t="s">
        <v>268</v>
      </c>
      <c r="BA803" s="274" t="s">
        <v>268</v>
      </c>
      <c r="BB803" s="274" t="s">
        <v>268</v>
      </c>
      <c r="BC803" s="274" t="s">
        <v>268</v>
      </c>
      <c r="BD803" s="274" t="s">
        <v>268</v>
      </c>
      <c r="BE803" s="274" t="s">
        <v>268</v>
      </c>
      <c r="BF803" s="274" t="s">
        <v>268</v>
      </c>
      <c r="BG803" s="274" t="s">
        <v>268</v>
      </c>
      <c r="BH803" s="274" t="s">
        <v>268</v>
      </c>
      <c r="BI803" s="274" t="s">
        <v>268</v>
      </c>
      <c r="BJ803" s="274" t="s">
        <v>268</v>
      </c>
      <c r="BK803" s="274" t="s">
        <v>268</v>
      </c>
      <c r="BL803" s="274" t="s">
        <v>268</v>
      </c>
      <c r="BM803" s="274" t="s">
        <v>268</v>
      </c>
      <c r="BN803" s="274" t="s">
        <v>268</v>
      </c>
      <c r="BO803" s="274" t="s">
        <v>268</v>
      </c>
      <c r="BP803" s="274" t="s">
        <v>268</v>
      </c>
      <c r="BQ803" s="274" t="s">
        <v>268</v>
      </c>
      <c r="BR803" s="274" t="s">
        <v>268</v>
      </c>
      <c r="BS803" s="274" t="s">
        <v>268</v>
      </c>
      <c r="BT803" s="274" t="s">
        <v>268</v>
      </c>
      <c r="BU803" s="274" t="s">
        <v>268</v>
      </c>
      <c r="BV803" s="274" t="s">
        <v>268</v>
      </c>
      <c r="BW803" s="274" t="s">
        <v>268</v>
      </c>
      <c r="BX803" s="274" t="s">
        <v>268</v>
      </c>
      <c r="BY803" s="295" t="s">
        <v>268</v>
      </c>
      <c r="BZ803" s="295">
        <v>12.5</v>
      </c>
      <c r="CA803" s="298" t="s">
        <v>268</v>
      </c>
      <c r="CB803" s="298" t="s">
        <v>268</v>
      </c>
      <c r="CC803" s="284">
        <f t="shared" si="50"/>
        <v>0</v>
      </c>
      <c r="CD803" s="295">
        <f t="shared" si="51"/>
        <v>0</v>
      </c>
      <c r="CE803" s="284">
        <f t="shared" si="52"/>
        <v>0</v>
      </c>
      <c r="CF803" s="295">
        <f t="shared" si="53"/>
        <v>0</v>
      </c>
      <c r="CG803" s="274" t="s">
        <v>268</v>
      </c>
      <c r="CH803" s="274" t="s">
        <v>268</v>
      </c>
      <c r="CI803" s="274" t="s">
        <v>268</v>
      </c>
      <c r="CJ803" s="298" t="s">
        <v>268</v>
      </c>
      <c r="CK803" s="298" t="s">
        <v>736</v>
      </c>
      <c r="CL803" s="274" t="s">
        <v>268</v>
      </c>
      <c r="CM803" s="274" t="s">
        <v>268</v>
      </c>
      <c r="CN803" s="274" t="s">
        <v>268</v>
      </c>
      <c r="CO803" s="274" t="s">
        <v>268</v>
      </c>
      <c r="CP803" s="274" t="s">
        <v>268</v>
      </c>
      <c r="CQ803" s="274" t="s">
        <v>6538</v>
      </c>
      <c r="CR803" s="274" t="s">
        <v>877</v>
      </c>
      <c r="CS803" s="274" t="s">
        <v>268</v>
      </c>
      <c r="CT803" s="274" t="s">
        <v>268</v>
      </c>
      <c r="CU803" s="274" t="s">
        <v>268</v>
      </c>
      <c r="CV803" s="367">
        <v>0</v>
      </c>
      <c r="CW803" s="274" t="s">
        <v>268</v>
      </c>
      <c r="CX803" s="274" t="s">
        <v>268</v>
      </c>
      <c r="CY803" s="274" t="s">
        <v>836</v>
      </c>
      <c r="CZ803" s="274" t="s">
        <v>837</v>
      </c>
      <c r="DA803" s="274" t="s">
        <v>268</v>
      </c>
      <c r="DB803" s="274" t="s">
        <v>268</v>
      </c>
      <c r="DC803" s="274" t="s">
        <v>268</v>
      </c>
      <c r="DD803" s="274" t="s">
        <v>268</v>
      </c>
      <c r="DE803" s="274" t="s">
        <v>268</v>
      </c>
      <c r="DF803" s="274" t="s">
        <v>268</v>
      </c>
      <c r="DG803" s="299">
        <f>IFERROR(IF(CA803="D",IF(CK803="A dispo.",CD803*VLOOKUP('DATI INPUT'!$F$27,TARIFFE_UD,2,FALSE),CD803*VLOOKUP(CK803,TARIFFE_UD,2,FALSE)),CD803*VLOOKUP(CB803-100,TARIFFE_UND,2,FALSE)),0)</f>
        <v>0</v>
      </c>
      <c r="DH803" s="299">
        <f>IFERROR(IF(CA803="D",IF(CK803="A dispo.",CF803*VLOOKUP('DATI INPUT'!$F$27,TARIFFE_UD,3,FALSE),CF803*VLOOKUP(CK803,TARIFFE_UD,3,FALSE)),CF803*VLOOKUP(CB803-100,TARIFFE_UND,3,FALSE)),0)</f>
        <v>0</v>
      </c>
    </row>
    <row r="804" spans="1:112" x14ac:dyDescent="0.25">
      <c r="A804" s="274" t="s">
        <v>6540</v>
      </c>
      <c r="B804" s="274" t="s">
        <v>6541</v>
      </c>
      <c r="C804" s="274" t="s">
        <v>6542</v>
      </c>
      <c r="D804" s="274" t="s">
        <v>6543</v>
      </c>
      <c r="E804" s="274" t="s">
        <v>268</v>
      </c>
      <c r="F804" s="274" t="s">
        <v>156</v>
      </c>
      <c r="G804" s="274" t="s">
        <v>6544</v>
      </c>
      <c r="H804" s="274" t="s">
        <v>6545</v>
      </c>
      <c r="I804" s="274" t="s">
        <v>6546</v>
      </c>
      <c r="J804" s="274" t="s">
        <v>156</v>
      </c>
      <c r="K804" s="274" t="s">
        <v>6547</v>
      </c>
      <c r="L804" s="274" t="s">
        <v>1809</v>
      </c>
      <c r="M804" s="274" t="s">
        <v>6548</v>
      </c>
      <c r="N804" s="274" t="s">
        <v>984</v>
      </c>
      <c r="O804" s="274" t="s">
        <v>873</v>
      </c>
      <c r="P804" s="274" t="s">
        <v>1901</v>
      </c>
      <c r="Q804" s="274" t="s">
        <v>276</v>
      </c>
      <c r="R804" s="274" t="s">
        <v>268</v>
      </c>
      <c r="S804" s="274" t="s">
        <v>268</v>
      </c>
      <c r="T804" s="274" t="s">
        <v>268</v>
      </c>
      <c r="U804" s="274" t="s">
        <v>268</v>
      </c>
      <c r="V804" s="274" t="s">
        <v>268</v>
      </c>
      <c r="W804" s="274" t="s">
        <v>6548</v>
      </c>
      <c r="X804" s="274" t="s">
        <v>1901</v>
      </c>
      <c r="Y804" s="274" t="s">
        <v>276</v>
      </c>
      <c r="Z804" s="274" t="s">
        <v>268</v>
      </c>
      <c r="AA804" s="274" t="s">
        <v>268</v>
      </c>
      <c r="AB804" s="274" t="s">
        <v>268</v>
      </c>
      <c r="AC804" s="274" t="s">
        <v>268</v>
      </c>
      <c r="AD804" s="274" t="s">
        <v>268</v>
      </c>
      <c r="AE804" s="274" t="s">
        <v>287</v>
      </c>
      <c r="AF804" s="274" t="s">
        <v>1811</v>
      </c>
      <c r="AG804" s="274" t="s">
        <v>875</v>
      </c>
      <c r="AH804" s="274" t="s">
        <v>1831</v>
      </c>
      <c r="AI804" s="274" t="s">
        <v>928</v>
      </c>
      <c r="AJ804" s="274" t="s">
        <v>268</v>
      </c>
      <c r="AK804" s="274" t="s">
        <v>382</v>
      </c>
      <c r="AL804" s="274" t="s">
        <v>268</v>
      </c>
      <c r="AM804" s="274" t="s">
        <v>355</v>
      </c>
      <c r="AN804" s="274" t="s">
        <v>268</v>
      </c>
      <c r="AO804" s="274" t="s">
        <v>268</v>
      </c>
      <c r="AP804" s="274" t="s">
        <v>268</v>
      </c>
      <c r="AQ804" s="274" t="s">
        <v>268</v>
      </c>
      <c r="AR804" s="274" t="s">
        <v>268</v>
      </c>
      <c r="AS804" s="274" t="s">
        <v>268</v>
      </c>
      <c r="AT804" s="274" t="s">
        <v>268</v>
      </c>
      <c r="AU804" s="274" t="s">
        <v>268</v>
      </c>
      <c r="AV804" s="274" t="s">
        <v>268</v>
      </c>
      <c r="AW804" s="274" t="s">
        <v>268</v>
      </c>
      <c r="AX804" s="274" t="s">
        <v>268</v>
      </c>
      <c r="AY804" s="274" t="s">
        <v>268</v>
      </c>
      <c r="AZ804" s="274" t="s">
        <v>268</v>
      </c>
      <c r="BA804" s="274" t="s">
        <v>268</v>
      </c>
      <c r="BB804" s="274" t="s">
        <v>268</v>
      </c>
      <c r="BC804" s="274" t="s">
        <v>268</v>
      </c>
      <c r="BD804" s="274" t="s">
        <v>268</v>
      </c>
      <c r="BE804" s="274" t="s">
        <v>268</v>
      </c>
      <c r="BF804" s="274" t="s">
        <v>268</v>
      </c>
      <c r="BG804" s="274" t="s">
        <v>268</v>
      </c>
      <c r="BH804" s="274" t="s">
        <v>268</v>
      </c>
      <c r="BI804" s="274" t="s">
        <v>268</v>
      </c>
      <c r="BJ804" s="274" t="s">
        <v>268</v>
      </c>
      <c r="BK804" s="274" t="s">
        <v>268</v>
      </c>
      <c r="BL804" s="274" t="s">
        <v>268</v>
      </c>
      <c r="BM804" s="274" t="s">
        <v>268</v>
      </c>
      <c r="BN804" s="274" t="s">
        <v>268</v>
      </c>
      <c r="BO804" s="274" t="s">
        <v>268</v>
      </c>
      <c r="BP804" s="274" t="s">
        <v>268</v>
      </c>
      <c r="BQ804" s="274" t="s">
        <v>268</v>
      </c>
      <c r="BR804" s="274" t="s">
        <v>268</v>
      </c>
      <c r="BS804" s="274" t="s">
        <v>268</v>
      </c>
      <c r="BT804" s="274" t="s">
        <v>268</v>
      </c>
      <c r="BU804" s="274" t="s">
        <v>268</v>
      </c>
      <c r="BV804" s="274" t="s">
        <v>268</v>
      </c>
      <c r="BW804" s="274" t="s">
        <v>268</v>
      </c>
      <c r="BX804" s="274" t="s">
        <v>268</v>
      </c>
      <c r="BY804" s="295">
        <v>59</v>
      </c>
      <c r="BZ804" s="295">
        <v>59</v>
      </c>
      <c r="CA804" s="298" t="s">
        <v>142</v>
      </c>
      <c r="CB804" s="297">
        <v>122</v>
      </c>
      <c r="CC804" s="284">
        <f t="shared" si="50"/>
        <v>0</v>
      </c>
      <c r="CD804" s="295">
        <f t="shared" si="51"/>
        <v>59</v>
      </c>
      <c r="CE804" s="284">
        <f t="shared" si="52"/>
        <v>0</v>
      </c>
      <c r="CF804" s="295">
        <f t="shared" si="53"/>
        <v>1</v>
      </c>
      <c r="CG804" s="274" t="s">
        <v>876</v>
      </c>
      <c r="CH804" s="274" t="s">
        <v>268</v>
      </c>
      <c r="CI804" s="274" t="s">
        <v>268</v>
      </c>
      <c r="CJ804" s="298" t="s">
        <v>271</v>
      </c>
      <c r="CK804" s="297">
        <v>1</v>
      </c>
      <c r="CL804" s="274" t="s">
        <v>268</v>
      </c>
      <c r="CM804" s="274" t="s">
        <v>268</v>
      </c>
      <c r="CN804" s="274" t="s">
        <v>268</v>
      </c>
      <c r="CO804" s="274" t="s">
        <v>268</v>
      </c>
      <c r="CP804" s="274" t="s">
        <v>268</v>
      </c>
      <c r="CQ804" s="274" t="s">
        <v>268</v>
      </c>
      <c r="CR804" s="274" t="s">
        <v>877</v>
      </c>
      <c r="CS804" s="274">
        <v>39.700000000000003</v>
      </c>
      <c r="CT804" s="274" t="s">
        <v>268</v>
      </c>
      <c r="CU804" s="274">
        <v>39.700000000000003</v>
      </c>
      <c r="CV804" s="274">
        <v>365</v>
      </c>
      <c r="CW804" s="274" t="s">
        <v>878</v>
      </c>
      <c r="CX804" s="274" t="s">
        <v>835</v>
      </c>
      <c r="CY804" s="274" t="s">
        <v>836</v>
      </c>
      <c r="CZ804" s="274" t="s">
        <v>837</v>
      </c>
      <c r="DA804" s="274" t="s">
        <v>268</v>
      </c>
      <c r="DB804" s="274" t="s">
        <v>268</v>
      </c>
      <c r="DC804" s="274" t="s">
        <v>268</v>
      </c>
      <c r="DD804" s="274" t="s">
        <v>268</v>
      </c>
      <c r="DE804" s="274" t="s">
        <v>268</v>
      </c>
      <c r="DF804" s="274" t="s">
        <v>268</v>
      </c>
      <c r="DG804" s="299">
        <f>IFERROR(IF(CA804="D",IF(CK804="A dispo.",CD804*VLOOKUP('DATI INPUT'!$F$27,TARIFFE_UD,2,FALSE),CD804*VLOOKUP(CK804,TARIFFE_UD,2,FALSE)),CD804*VLOOKUP(CB804-100,TARIFFE_UND,2,FALSE)),0)</f>
        <v>36.341723855258138</v>
      </c>
      <c r="DH804" s="299">
        <f>IFERROR(IF(CA804="D",IF(CK804="A dispo.",CF804*VLOOKUP('DATI INPUT'!$F$27,TARIFFE_UD,3,FALSE),CF804*VLOOKUP(CK804,TARIFFE_UD,3,FALSE)),CF804*VLOOKUP(CB804-100,TARIFFE_UND,3,FALSE)),0)</f>
        <v>15.164853048114928</v>
      </c>
    </row>
    <row r="805" spans="1:112" x14ac:dyDescent="0.25">
      <c r="A805" s="274" t="s">
        <v>6549</v>
      </c>
      <c r="B805" s="274" t="s">
        <v>6550</v>
      </c>
      <c r="C805" s="274" t="s">
        <v>6551</v>
      </c>
      <c r="D805" s="274" t="s">
        <v>6552</v>
      </c>
      <c r="E805" s="274" t="s">
        <v>268</v>
      </c>
      <c r="F805" s="274" t="s">
        <v>156</v>
      </c>
      <c r="G805" s="274" t="s">
        <v>6553</v>
      </c>
      <c r="H805" s="274" t="s">
        <v>5493</v>
      </c>
      <c r="I805" s="274" t="s">
        <v>6554</v>
      </c>
      <c r="J805" s="274" t="s">
        <v>274</v>
      </c>
      <c r="K805" s="274" t="s">
        <v>6555</v>
      </c>
      <c r="L805" s="274" t="s">
        <v>960</v>
      </c>
      <c r="M805" s="274" t="s">
        <v>1587</v>
      </c>
      <c r="N805" s="274" t="s">
        <v>984</v>
      </c>
      <c r="O805" s="274" t="s">
        <v>873</v>
      </c>
      <c r="P805" s="274" t="s">
        <v>613</v>
      </c>
      <c r="Q805" s="274" t="s">
        <v>488</v>
      </c>
      <c r="R805" s="274" t="s">
        <v>268</v>
      </c>
      <c r="S805" s="274" t="s">
        <v>268</v>
      </c>
      <c r="T805" s="274" t="s">
        <v>268</v>
      </c>
      <c r="U805" s="274" t="s">
        <v>268</v>
      </c>
      <c r="V805" s="274" t="s">
        <v>268</v>
      </c>
      <c r="W805" s="274" t="s">
        <v>1587</v>
      </c>
      <c r="X805" s="274" t="s">
        <v>613</v>
      </c>
      <c r="Y805" s="274" t="s">
        <v>488</v>
      </c>
      <c r="Z805" s="274" t="s">
        <v>268</v>
      </c>
      <c r="AA805" s="274" t="s">
        <v>268</v>
      </c>
      <c r="AB805" s="274" t="s">
        <v>268</v>
      </c>
      <c r="AC805" s="274" t="s">
        <v>268</v>
      </c>
      <c r="AD805" s="274" t="s">
        <v>268</v>
      </c>
      <c r="AE805" s="274" t="s">
        <v>268</v>
      </c>
      <c r="AF805" s="274" t="s">
        <v>268</v>
      </c>
      <c r="AG805" s="274" t="s">
        <v>268</v>
      </c>
      <c r="AH805" s="274" t="s">
        <v>268</v>
      </c>
      <c r="AI805" s="274" t="s">
        <v>268</v>
      </c>
      <c r="AJ805" s="274" t="s">
        <v>268</v>
      </c>
      <c r="AK805" s="274" t="s">
        <v>268</v>
      </c>
      <c r="AL805" s="274" t="s">
        <v>268</v>
      </c>
      <c r="AM805" s="274" t="s">
        <v>268</v>
      </c>
      <c r="AN805" s="274" t="s">
        <v>268</v>
      </c>
      <c r="AO805" s="274" t="s">
        <v>268</v>
      </c>
      <c r="AP805" s="274" t="s">
        <v>268</v>
      </c>
      <c r="AQ805" s="274" t="s">
        <v>268</v>
      </c>
      <c r="AR805" s="274" t="s">
        <v>268</v>
      </c>
      <c r="AS805" s="274" t="s">
        <v>268</v>
      </c>
      <c r="AT805" s="274" t="s">
        <v>268</v>
      </c>
      <c r="AU805" s="274" t="s">
        <v>268</v>
      </c>
      <c r="AV805" s="274" t="s">
        <v>268</v>
      </c>
      <c r="AW805" s="274" t="s">
        <v>268</v>
      </c>
      <c r="AX805" s="274" t="s">
        <v>268</v>
      </c>
      <c r="AY805" s="274" t="s">
        <v>268</v>
      </c>
      <c r="AZ805" s="274" t="s">
        <v>268</v>
      </c>
      <c r="BA805" s="274" t="s">
        <v>268</v>
      </c>
      <c r="BB805" s="274" t="s">
        <v>268</v>
      </c>
      <c r="BC805" s="274" t="s">
        <v>268</v>
      </c>
      <c r="BD805" s="274" t="s">
        <v>268</v>
      </c>
      <c r="BE805" s="274" t="s">
        <v>268</v>
      </c>
      <c r="BF805" s="274" t="s">
        <v>268</v>
      </c>
      <c r="BG805" s="274" t="s">
        <v>268</v>
      </c>
      <c r="BH805" s="274" t="s">
        <v>268</v>
      </c>
      <c r="BI805" s="274" t="s">
        <v>268</v>
      </c>
      <c r="BJ805" s="274" t="s">
        <v>268</v>
      </c>
      <c r="BK805" s="274" t="s">
        <v>268</v>
      </c>
      <c r="BL805" s="274" t="s">
        <v>268</v>
      </c>
      <c r="BM805" s="274" t="s">
        <v>268</v>
      </c>
      <c r="BN805" s="274" t="s">
        <v>268</v>
      </c>
      <c r="BO805" s="274" t="s">
        <v>268</v>
      </c>
      <c r="BP805" s="274" t="s">
        <v>268</v>
      </c>
      <c r="BQ805" s="274" t="s">
        <v>268</v>
      </c>
      <c r="BR805" s="274" t="s">
        <v>268</v>
      </c>
      <c r="BS805" s="274" t="s">
        <v>268</v>
      </c>
      <c r="BT805" s="274" t="s">
        <v>268</v>
      </c>
      <c r="BU805" s="274" t="s">
        <v>268</v>
      </c>
      <c r="BV805" s="274" t="s">
        <v>268</v>
      </c>
      <c r="BW805" s="274" t="s">
        <v>268</v>
      </c>
      <c r="BX805" s="274" t="s">
        <v>268</v>
      </c>
      <c r="BY805" s="295">
        <v>87</v>
      </c>
      <c r="BZ805" s="295">
        <v>87</v>
      </c>
      <c r="CA805" s="298" t="s">
        <v>142</v>
      </c>
      <c r="CB805" s="297">
        <v>122</v>
      </c>
      <c r="CC805" s="284">
        <f t="shared" si="50"/>
        <v>0</v>
      </c>
      <c r="CD805" s="295">
        <f t="shared" si="51"/>
        <v>87</v>
      </c>
      <c r="CE805" s="284">
        <f t="shared" si="52"/>
        <v>0</v>
      </c>
      <c r="CF805" s="295">
        <f t="shared" si="53"/>
        <v>1</v>
      </c>
      <c r="CG805" s="274" t="s">
        <v>876</v>
      </c>
      <c r="CH805" s="274" t="s">
        <v>268</v>
      </c>
      <c r="CI805" s="274" t="s">
        <v>268</v>
      </c>
      <c r="CJ805" s="298" t="s">
        <v>271</v>
      </c>
      <c r="CK805" s="297">
        <v>1</v>
      </c>
      <c r="CL805" s="274" t="s">
        <v>268</v>
      </c>
      <c r="CM805" s="274" t="s">
        <v>268</v>
      </c>
      <c r="CN805" s="274" t="s">
        <v>268</v>
      </c>
      <c r="CO805" s="274" t="s">
        <v>268</v>
      </c>
      <c r="CP805" s="274" t="s">
        <v>268</v>
      </c>
      <c r="CQ805" s="274" t="s">
        <v>268</v>
      </c>
      <c r="CR805" s="274" t="s">
        <v>877</v>
      </c>
      <c r="CS805" s="274">
        <v>50.34</v>
      </c>
      <c r="CT805" s="274" t="s">
        <v>268</v>
      </c>
      <c r="CU805" s="274">
        <v>50.34</v>
      </c>
      <c r="CV805" s="274">
        <v>365</v>
      </c>
      <c r="CW805" s="274" t="s">
        <v>878</v>
      </c>
      <c r="CX805" s="274" t="s">
        <v>835</v>
      </c>
      <c r="CY805" s="274" t="s">
        <v>836</v>
      </c>
      <c r="CZ805" s="274" t="s">
        <v>837</v>
      </c>
      <c r="DA805" s="274" t="s">
        <v>268</v>
      </c>
      <c r="DB805" s="274" t="s">
        <v>268</v>
      </c>
      <c r="DC805" s="274" t="s">
        <v>268</v>
      </c>
      <c r="DD805" s="274" t="s">
        <v>268</v>
      </c>
      <c r="DE805" s="274" t="s">
        <v>268</v>
      </c>
      <c r="DF805" s="274" t="s">
        <v>268</v>
      </c>
      <c r="DG805" s="299">
        <f>IFERROR(IF(CA805="D",IF(CK805="A dispo.",CD805*VLOOKUP('DATI INPUT'!$F$27,TARIFFE_UD,2,FALSE),CD805*VLOOKUP(CK805,TARIFFE_UD,2,FALSE)),CD805*VLOOKUP(CB805-100,TARIFFE_UND,2,FALSE)),0)</f>
        <v>53.588643650973864</v>
      </c>
      <c r="DH805" s="299">
        <f>IFERROR(IF(CA805="D",IF(CK805="A dispo.",CF805*VLOOKUP('DATI INPUT'!$F$27,TARIFFE_UD,3,FALSE),CF805*VLOOKUP(CK805,TARIFFE_UD,3,FALSE)),CF805*VLOOKUP(CB805-100,TARIFFE_UND,3,FALSE)),0)</f>
        <v>15.164853048114928</v>
      </c>
    </row>
    <row r="806" spans="1:112" hidden="1" x14ac:dyDescent="0.25">
      <c r="A806" s="274" t="s">
        <v>6556</v>
      </c>
      <c r="B806" s="274" t="s">
        <v>6557</v>
      </c>
      <c r="C806" s="274" t="s">
        <v>6558</v>
      </c>
      <c r="D806" s="274" t="s">
        <v>6559</v>
      </c>
      <c r="E806" s="274" t="s">
        <v>268</v>
      </c>
      <c r="F806" s="274" t="s">
        <v>156</v>
      </c>
      <c r="G806" s="274" t="s">
        <v>6560</v>
      </c>
      <c r="H806" s="274" t="s">
        <v>6561</v>
      </c>
      <c r="I806" s="274" t="s">
        <v>6562</v>
      </c>
      <c r="J806" s="274" t="s">
        <v>156</v>
      </c>
      <c r="K806" s="274" t="s">
        <v>6563</v>
      </c>
      <c r="L806" s="274" t="s">
        <v>5985</v>
      </c>
      <c r="M806" s="274" t="s">
        <v>6564</v>
      </c>
      <c r="N806" s="274" t="s">
        <v>6058</v>
      </c>
      <c r="O806" s="274" t="s">
        <v>6059</v>
      </c>
      <c r="P806" s="274" t="s">
        <v>6565</v>
      </c>
      <c r="Q806" s="274" t="s">
        <v>277</v>
      </c>
      <c r="R806" s="274" t="s">
        <v>268</v>
      </c>
      <c r="S806" s="274" t="s">
        <v>268</v>
      </c>
      <c r="T806" s="274" t="s">
        <v>268</v>
      </c>
      <c r="U806" s="274" t="s">
        <v>268</v>
      </c>
      <c r="V806" s="274" t="s">
        <v>268</v>
      </c>
      <c r="W806" s="274" t="s">
        <v>6566</v>
      </c>
      <c r="X806" s="274" t="s">
        <v>1934</v>
      </c>
      <c r="Y806" s="274" t="s">
        <v>277</v>
      </c>
      <c r="Z806" s="274" t="s">
        <v>153</v>
      </c>
      <c r="AA806" s="274" t="s">
        <v>268</v>
      </c>
      <c r="AB806" s="274" t="s">
        <v>268</v>
      </c>
      <c r="AC806" s="274" t="s">
        <v>268</v>
      </c>
      <c r="AD806" s="274" t="s">
        <v>268</v>
      </c>
      <c r="AE806" s="274" t="s">
        <v>287</v>
      </c>
      <c r="AF806" s="274" t="s">
        <v>1811</v>
      </c>
      <c r="AG806" s="274" t="s">
        <v>875</v>
      </c>
      <c r="AH806" s="274" t="s">
        <v>1935</v>
      </c>
      <c r="AI806" s="274" t="s">
        <v>6258</v>
      </c>
      <c r="AJ806" s="274" t="s">
        <v>268</v>
      </c>
      <c r="AK806" s="274" t="s">
        <v>354</v>
      </c>
      <c r="AL806" s="274" t="s">
        <v>268</v>
      </c>
      <c r="AM806" s="274" t="s">
        <v>355</v>
      </c>
      <c r="AN806" s="274" t="s">
        <v>268</v>
      </c>
      <c r="AO806" s="274" t="s">
        <v>268</v>
      </c>
      <c r="AP806" s="274" t="s">
        <v>268</v>
      </c>
      <c r="AQ806" s="274" t="s">
        <v>268</v>
      </c>
      <c r="AR806" s="274" t="s">
        <v>268</v>
      </c>
      <c r="AS806" s="274" t="s">
        <v>268</v>
      </c>
      <c r="AT806" s="274" t="s">
        <v>268</v>
      </c>
      <c r="AU806" s="274" t="s">
        <v>268</v>
      </c>
      <c r="AV806" s="274" t="s">
        <v>268</v>
      </c>
      <c r="AW806" s="274" t="s">
        <v>268</v>
      </c>
      <c r="AX806" s="274" t="s">
        <v>268</v>
      </c>
      <c r="AY806" s="274" t="s">
        <v>268</v>
      </c>
      <c r="AZ806" s="274" t="s">
        <v>268</v>
      </c>
      <c r="BA806" s="274" t="s">
        <v>268</v>
      </c>
      <c r="BB806" s="274" t="s">
        <v>268</v>
      </c>
      <c r="BC806" s="274" t="s">
        <v>268</v>
      </c>
      <c r="BD806" s="274" t="s">
        <v>268</v>
      </c>
      <c r="BE806" s="274" t="s">
        <v>268</v>
      </c>
      <c r="BF806" s="274" t="s">
        <v>268</v>
      </c>
      <c r="BG806" s="274" t="s">
        <v>268</v>
      </c>
      <c r="BH806" s="274" t="s">
        <v>268</v>
      </c>
      <c r="BI806" s="274" t="s">
        <v>268</v>
      </c>
      <c r="BJ806" s="274" t="s">
        <v>268</v>
      </c>
      <c r="BK806" s="274" t="s">
        <v>268</v>
      </c>
      <c r="BL806" s="274" t="s">
        <v>268</v>
      </c>
      <c r="BM806" s="274" t="s">
        <v>268</v>
      </c>
      <c r="BN806" s="274" t="s">
        <v>268</v>
      </c>
      <c r="BO806" s="274" t="s">
        <v>268</v>
      </c>
      <c r="BP806" s="274" t="s">
        <v>268</v>
      </c>
      <c r="BQ806" s="274" t="s">
        <v>268</v>
      </c>
      <c r="BR806" s="274" t="s">
        <v>268</v>
      </c>
      <c r="BS806" s="274" t="s">
        <v>268</v>
      </c>
      <c r="BT806" s="274" t="s">
        <v>268</v>
      </c>
      <c r="BU806" s="274" t="s">
        <v>268</v>
      </c>
      <c r="BV806" s="274" t="s">
        <v>268</v>
      </c>
      <c r="BW806" s="274" t="s">
        <v>268</v>
      </c>
      <c r="BX806" s="274" t="s">
        <v>268</v>
      </c>
      <c r="BY806" s="295">
        <v>112</v>
      </c>
      <c r="BZ806" s="295">
        <v>112</v>
      </c>
      <c r="CA806" s="298" t="s">
        <v>142</v>
      </c>
      <c r="CB806" s="297">
        <v>122</v>
      </c>
      <c r="CC806" s="284">
        <f t="shared" si="50"/>
        <v>0</v>
      </c>
      <c r="CD806" s="295">
        <f t="shared" si="51"/>
        <v>112</v>
      </c>
      <c r="CE806" s="284">
        <f t="shared" si="52"/>
        <v>0</v>
      </c>
      <c r="CF806" s="295">
        <f t="shared" si="53"/>
        <v>1</v>
      </c>
      <c r="CG806" s="274" t="s">
        <v>876</v>
      </c>
      <c r="CH806" s="274" t="s">
        <v>268</v>
      </c>
      <c r="CI806" s="274" t="s">
        <v>268</v>
      </c>
      <c r="CJ806" s="298" t="s">
        <v>268</v>
      </c>
      <c r="CK806" s="298" t="s">
        <v>736</v>
      </c>
      <c r="CL806" s="274" t="s">
        <v>268</v>
      </c>
      <c r="CM806" s="274" t="s">
        <v>268</v>
      </c>
      <c r="CN806" s="274" t="s">
        <v>268</v>
      </c>
      <c r="CO806" s="274" t="s">
        <v>268</v>
      </c>
      <c r="CP806" s="274" t="s">
        <v>268</v>
      </c>
      <c r="CQ806" s="274" t="s">
        <v>6567</v>
      </c>
      <c r="CR806" s="274" t="s">
        <v>877</v>
      </c>
      <c r="CS806" s="274">
        <v>107.44</v>
      </c>
      <c r="CT806" s="274" t="s">
        <v>268</v>
      </c>
      <c r="CU806" s="274">
        <v>107.44</v>
      </c>
      <c r="CV806" s="274">
        <v>365</v>
      </c>
      <c r="CW806" s="274" t="s">
        <v>878</v>
      </c>
      <c r="CX806" s="274" t="s">
        <v>835</v>
      </c>
      <c r="CY806" s="274" t="s">
        <v>836</v>
      </c>
      <c r="CZ806" s="274" t="s">
        <v>837</v>
      </c>
      <c r="DA806" s="274" t="s">
        <v>268</v>
      </c>
      <c r="DB806" s="274" t="s">
        <v>268</v>
      </c>
      <c r="DC806" s="274" t="s">
        <v>268</v>
      </c>
      <c r="DD806" s="274" t="s">
        <v>268</v>
      </c>
      <c r="DE806" s="274" t="s">
        <v>268</v>
      </c>
      <c r="DF806" s="274" t="s">
        <v>268</v>
      </c>
      <c r="DG806" s="299">
        <f>IFERROR(IF(CA806="D",IF(CK806="A dispo.",CD806*VLOOKUP('DATI INPUT'!$F$27,TARIFFE_UD,2,FALSE),CD806*VLOOKUP(CK806,TARIFFE_UD,2,FALSE)),CD806*VLOOKUP(CB806-100,TARIFFE_UND,2,FALSE)),0)</f>
        <v>88.698444663680874</v>
      </c>
      <c r="DH806" s="299">
        <f>IFERROR(IF(CA806="D",IF(CK806="A dispo.",CF806*VLOOKUP('DATI INPUT'!$F$27,TARIFFE_UD,3,FALSE),CF806*VLOOKUP(CK806,TARIFFE_UD,3,FALSE)),CF806*VLOOKUP(CB806-100,TARIFFE_UND,3,FALSE)),0)</f>
        <v>60.367780403072892</v>
      </c>
    </row>
    <row r="807" spans="1:112" x14ac:dyDescent="0.25">
      <c r="A807" s="274" t="s">
        <v>6568</v>
      </c>
      <c r="B807" s="274" t="s">
        <v>6569</v>
      </c>
      <c r="C807" s="274" t="s">
        <v>6570</v>
      </c>
      <c r="D807" s="274" t="s">
        <v>6571</v>
      </c>
      <c r="E807" s="274" t="s">
        <v>268</v>
      </c>
      <c r="F807" s="274" t="s">
        <v>156</v>
      </c>
      <c r="G807" s="274" t="s">
        <v>6572</v>
      </c>
      <c r="H807" s="274" t="s">
        <v>1237</v>
      </c>
      <c r="I807" s="274" t="s">
        <v>390</v>
      </c>
      <c r="J807" s="274" t="s">
        <v>156</v>
      </c>
      <c r="K807" s="274" t="s">
        <v>6573</v>
      </c>
      <c r="L807" s="274" t="s">
        <v>871</v>
      </c>
      <c r="M807" s="274" t="s">
        <v>6574</v>
      </c>
      <c r="N807" s="274" t="s">
        <v>984</v>
      </c>
      <c r="O807" s="274" t="s">
        <v>873</v>
      </c>
      <c r="P807" s="274" t="s">
        <v>2560</v>
      </c>
      <c r="Q807" s="274" t="s">
        <v>293</v>
      </c>
      <c r="R807" s="274" t="s">
        <v>268</v>
      </c>
      <c r="S807" s="274" t="s">
        <v>268</v>
      </c>
      <c r="T807" s="274" t="s">
        <v>268</v>
      </c>
      <c r="U807" s="274" t="s">
        <v>268</v>
      </c>
      <c r="V807" s="274" t="s">
        <v>268</v>
      </c>
      <c r="W807" s="274" t="s">
        <v>6574</v>
      </c>
      <c r="X807" s="274" t="s">
        <v>2560</v>
      </c>
      <c r="Y807" s="274" t="s">
        <v>293</v>
      </c>
      <c r="Z807" s="274" t="s">
        <v>268</v>
      </c>
      <c r="AA807" s="274" t="s">
        <v>268</v>
      </c>
      <c r="AB807" s="274" t="s">
        <v>268</v>
      </c>
      <c r="AC807" s="274" t="s">
        <v>268</v>
      </c>
      <c r="AD807" s="274" t="s">
        <v>268</v>
      </c>
      <c r="AE807" s="274" t="s">
        <v>287</v>
      </c>
      <c r="AF807" s="274" t="s">
        <v>1811</v>
      </c>
      <c r="AG807" s="274" t="s">
        <v>875</v>
      </c>
      <c r="AH807" s="274" t="s">
        <v>1963</v>
      </c>
      <c r="AI807" s="274" t="s">
        <v>1166</v>
      </c>
      <c r="AJ807" s="274" t="s">
        <v>268</v>
      </c>
      <c r="AK807" s="274" t="s">
        <v>354</v>
      </c>
      <c r="AL807" s="274" t="s">
        <v>268</v>
      </c>
      <c r="AM807" s="274" t="s">
        <v>288</v>
      </c>
      <c r="AN807" s="274" t="s">
        <v>268</v>
      </c>
      <c r="AO807" s="274" t="s">
        <v>268</v>
      </c>
      <c r="AP807" s="274" t="s">
        <v>268</v>
      </c>
      <c r="AQ807" s="274" t="s">
        <v>268</v>
      </c>
      <c r="AR807" s="274" t="s">
        <v>268</v>
      </c>
      <c r="AS807" s="274" t="s">
        <v>268</v>
      </c>
      <c r="AT807" s="274" t="s">
        <v>268</v>
      </c>
      <c r="AU807" s="274" t="s">
        <v>268</v>
      </c>
      <c r="AV807" s="274" t="s">
        <v>268</v>
      </c>
      <c r="AW807" s="274" t="s">
        <v>268</v>
      </c>
      <c r="AX807" s="274" t="s">
        <v>268</v>
      </c>
      <c r="AY807" s="274" t="s">
        <v>268</v>
      </c>
      <c r="AZ807" s="274" t="s">
        <v>268</v>
      </c>
      <c r="BA807" s="274" t="s">
        <v>268</v>
      </c>
      <c r="BB807" s="274" t="s">
        <v>268</v>
      </c>
      <c r="BC807" s="274" t="s">
        <v>268</v>
      </c>
      <c r="BD807" s="274" t="s">
        <v>268</v>
      </c>
      <c r="BE807" s="274" t="s">
        <v>268</v>
      </c>
      <c r="BF807" s="274" t="s">
        <v>268</v>
      </c>
      <c r="BG807" s="274" t="s">
        <v>268</v>
      </c>
      <c r="BH807" s="274" t="s">
        <v>268</v>
      </c>
      <c r="BI807" s="274" t="s">
        <v>268</v>
      </c>
      <c r="BJ807" s="274" t="s">
        <v>268</v>
      </c>
      <c r="BK807" s="274" t="s">
        <v>268</v>
      </c>
      <c r="BL807" s="274" t="s">
        <v>268</v>
      </c>
      <c r="BM807" s="274" t="s">
        <v>268</v>
      </c>
      <c r="BN807" s="274" t="s">
        <v>268</v>
      </c>
      <c r="BO807" s="274" t="s">
        <v>268</v>
      </c>
      <c r="BP807" s="274" t="s">
        <v>268</v>
      </c>
      <c r="BQ807" s="274" t="s">
        <v>268</v>
      </c>
      <c r="BR807" s="274" t="s">
        <v>268</v>
      </c>
      <c r="BS807" s="274" t="s">
        <v>268</v>
      </c>
      <c r="BT807" s="274" t="s">
        <v>268</v>
      </c>
      <c r="BU807" s="274" t="s">
        <v>268</v>
      </c>
      <c r="BV807" s="274" t="s">
        <v>268</v>
      </c>
      <c r="BW807" s="274" t="s">
        <v>268</v>
      </c>
      <c r="BX807" s="274" t="s">
        <v>268</v>
      </c>
      <c r="BY807" s="295">
        <v>103.5</v>
      </c>
      <c r="BZ807" s="295">
        <v>103.5</v>
      </c>
      <c r="CA807" s="298" t="s">
        <v>142</v>
      </c>
      <c r="CB807" s="297">
        <v>122</v>
      </c>
      <c r="CC807" s="284">
        <f t="shared" si="50"/>
        <v>0</v>
      </c>
      <c r="CD807" s="295">
        <f t="shared" si="51"/>
        <v>103.5</v>
      </c>
      <c r="CE807" s="284">
        <f t="shared" si="52"/>
        <v>0</v>
      </c>
      <c r="CF807" s="295">
        <f t="shared" si="53"/>
        <v>1</v>
      </c>
      <c r="CG807" s="274" t="s">
        <v>876</v>
      </c>
      <c r="CH807" s="274" t="s">
        <v>268</v>
      </c>
      <c r="CI807" s="274" t="s">
        <v>268</v>
      </c>
      <c r="CJ807" s="298" t="s">
        <v>275</v>
      </c>
      <c r="CK807" s="297">
        <v>3</v>
      </c>
      <c r="CL807" s="274" t="s">
        <v>268</v>
      </c>
      <c r="CM807" s="274" t="s">
        <v>268</v>
      </c>
      <c r="CN807" s="274" t="s">
        <v>268</v>
      </c>
      <c r="CO807" s="274" t="s">
        <v>268</v>
      </c>
      <c r="CP807" s="274" t="s">
        <v>268</v>
      </c>
      <c r="CQ807" s="274" t="s">
        <v>268</v>
      </c>
      <c r="CR807" s="274" t="s">
        <v>877</v>
      </c>
      <c r="CS807" s="274">
        <v>119.6</v>
      </c>
      <c r="CT807" s="274" t="s">
        <v>268</v>
      </c>
      <c r="CU807" s="274">
        <v>119.6</v>
      </c>
      <c r="CV807" s="274">
        <v>365</v>
      </c>
      <c r="CW807" s="274" t="s">
        <v>878</v>
      </c>
      <c r="CX807" s="274" t="s">
        <v>835</v>
      </c>
      <c r="CY807" s="274" t="s">
        <v>836</v>
      </c>
      <c r="CZ807" s="274" t="s">
        <v>837</v>
      </c>
      <c r="DA807" s="274" t="s">
        <v>268</v>
      </c>
      <c r="DB807" s="274" t="s">
        <v>268</v>
      </c>
      <c r="DC807" s="274" t="s">
        <v>268</v>
      </c>
      <c r="DD807" s="274" t="s">
        <v>268</v>
      </c>
      <c r="DE807" s="274" t="s">
        <v>268</v>
      </c>
      <c r="DF807" s="274" t="s">
        <v>268</v>
      </c>
      <c r="DG807" s="299">
        <f>IFERROR(IF(CA807="D",IF(CK807="A dispo.",CD807*VLOOKUP('DATI INPUT'!$F$27,TARIFFE_UD,2,FALSE),CD807*VLOOKUP(CK807,TARIFFE_UD,2,FALSE)),CD807*VLOOKUP(CB807-100,TARIFFE_UND,2,FALSE)),0)</f>
        <v>81.966866274026515</v>
      </c>
      <c r="DH807" s="299">
        <f>IFERROR(IF(CA807="D",IF(CK807="A dispo.",CF807*VLOOKUP('DATI INPUT'!$F$27,TARIFFE_UD,3,FALSE),CF807*VLOOKUP(CK807,TARIFFE_UD,3,FALSE)),CF807*VLOOKUP(CB807-100,TARIFFE_UND,3,FALSE)),0)</f>
        <v>60.367780403072892</v>
      </c>
    </row>
    <row r="808" spans="1:112" x14ac:dyDescent="0.25">
      <c r="A808" s="274" t="s">
        <v>6575</v>
      </c>
      <c r="B808" s="274" t="s">
        <v>6569</v>
      </c>
      <c r="C808" s="274" t="s">
        <v>6576</v>
      </c>
      <c r="D808" s="274" t="s">
        <v>6571</v>
      </c>
      <c r="E808" s="274" t="s">
        <v>268</v>
      </c>
      <c r="F808" s="274" t="s">
        <v>156</v>
      </c>
      <c r="G808" s="274" t="s">
        <v>6572</v>
      </c>
      <c r="H808" s="274" t="s">
        <v>1237</v>
      </c>
      <c r="I808" s="274" t="s">
        <v>390</v>
      </c>
      <c r="J808" s="274" t="s">
        <v>156</v>
      </c>
      <c r="K808" s="274" t="s">
        <v>6573</v>
      </c>
      <c r="L808" s="274" t="s">
        <v>871</v>
      </c>
      <c r="M808" s="274" t="s">
        <v>6574</v>
      </c>
      <c r="N808" s="274" t="s">
        <v>984</v>
      </c>
      <c r="O808" s="274" t="s">
        <v>873</v>
      </c>
      <c r="P808" s="274" t="s">
        <v>2560</v>
      </c>
      <c r="Q808" s="274" t="s">
        <v>293</v>
      </c>
      <c r="R808" s="274" t="s">
        <v>268</v>
      </c>
      <c r="S808" s="274" t="s">
        <v>268</v>
      </c>
      <c r="T808" s="274" t="s">
        <v>268</v>
      </c>
      <c r="U808" s="274" t="s">
        <v>268</v>
      </c>
      <c r="V808" s="274" t="s">
        <v>268</v>
      </c>
      <c r="W808" s="274" t="s">
        <v>6574</v>
      </c>
      <c r="X808" s="274" t="s">
        <v>2560</v>
      </c>
      <c r="Y808" s="274" t="s">
        <v>293</v>
      </c>
      <c r="Z808" s="274" t="s">
        <v>268</v>
      </c>
      <c r="AA808" s="274" t="s">
        <v>268</v>
      </c>
      <c r="AB808" s="274" t="s">
        <v>268</v>
      </c>
      <c r="AC808" s="274" t="s">
        <v>268</v>
      </c>
      <c r="AD808" s="274" t="s">
        <v>268</v>
      </c>
      <c r="AE808" s="274" t="s">
        <v>287</v>
      </c>
      <c r="AF808" s="274" t="s">
        <v>1811</v>
      </c>
      <c r="AG808" s="274" t="s">
        <v>875</v>
      </c>
      <c r="AH808" s="274" t="s">
        <v>1963</v>
      </c>
      <c r="AI808" s="274" t="s">
        <v>1166</v>
      </c>
      <c r="AJ808" s="274" t="s">
        <v>268</v>
      </c>
      <c r="AK808" s="274" t="s">
        <v>381</v>
      </c>
      <c r="AL808" s="274" t="s">
        <v>268</v>
      </c>
      <c r="AM808" s="274" t="s">
        <v>411</v>
      </c>
      <c r="AN808" s="274" t="s">
        <v>268</v>
      </c>
      <c r="AO808" s="274" t="s">
        <v>268</v>
      </c>
      <c r="AP808" s="274" t="s">
        <v>268</v>
      </c>
      <c r="AQ808" s="274" t="s">
        <v>268</v>
      </c>
      <c r="AR808" s="274" t="s">
        <v>268</v>
      </c>
      <c r="AS808" s="274" t="s">
        <v>268</v>
      </c>
      <c r="AT808" s="274" t="s">
        <v>268</v>
      </c>
      <c r="AU808" s="274" t="s">
        <v>268</v>
      </c>
      <c r="AV808" s="274" t="s">
        <v>268</v>
      </c>
      <c r="AW808" s="274" t="s">
        <v>268</v>
      </c>
      <c r="AX808" s="274" t="s">
        <v>268</v>
      </c>
      <c r="AY808" s="274" t="s">
        <v>268</v>
      </c>
      <c r="AZ808" s="274" t="s">
        <v>268</v>
      </c>
      <c r="BA808" s="274" t="s">
        <v>268</v>
      </c>
      <c r="BB808" s="274" t="s">
        <v>268</v>
      </c>
      <c r="BC808" s="274" t="s">
        <v>268</v>
      </c>
      <c r="BD808" s="274" t="s">
        <v>268</v>
      </c>
      <c r="BE808" s="274" t="s">
        <v>268</v>
      </c>
      <c r="BF808" s="274" t="s">
        <v>268</v>
      </c>
      <c r="BG808" s="274" t="s">
        <v>268</v>
      </c>
      <c r="BH808" s="274" t="s">
        <v>268</v>
      </c>
      <c r="BI808" s="274" t="s">
        <v>268</v>
      </c>
      <c r="BJ808" s="274" t="s">
        <v>268</v>
      </c>
      <c r="BK808" s="274" t="s">
        <v>268</v>
      </c>
      <c r="BL808" s="274" t="s">
        <v>268</v>
      </c>
      <c r="BM808" s="274" t="s">
        <v>268</v>
      </c>
      <c r="BN808" s="274" t="s">
        <v>268</v>
      </c>
      <c r="BO808" s="274" t="s">
        <v>268</v>
      </c>
      <c r="BP808" s="274" t="s">
        <v>268</v>
      </c>
      <c r="BQ808" s="274" t="s">
        <v>268</v>
      </c>
      <c r="BR808" s="274" t="s">
        <v>268</v>
      </c>
      <c r="BS808" s="274" t="s">
        <v>268</v>
      </c>
      <c r="BT808" s="274" t="s">
        <v>268</v>
      </c>
      <c r="BU808" s="274" t="s">
        <v>268</v>
      </c>
      <c r="BV808" s="274" t="s">
        <v>268</v>
      </c>
      <c r="BW808" s="274" t="s">
        <v>268</v>
      </c>
      <c r="BX808" s="274" t="s">
        <v>268</v>
      </c>
      <c r="BY808" s="295">
        <v>40</v>
      </c>
      <c r="BZ808" s="295">
        <v>40</v>
      </c>
      <c r="CA808" s="298" t="s">
        <v>142</v>
      </c>
      <c r="CB808" s="297">
        <v>123</v>
      </c>
      <c r="CC808" s="284">
        <f t="shared" si="50"/>
        <v>0</v>
      </c>
      <c r="CD808" s="295">
        <f t="shared" si="51"/>
        <v>40</v>
      </c>
      <c r="CE808" s="284">
        <f t="shared" si="52"/>
        <v>1</v>
      </c>
      <c r="CF808" s="295">
        <f t="shared" si="53"/>
        <v>0</v>
      </c>
      <c r="CG808" s="274" t="s">
        <v>1817</v>
      </c>
      <c r="CH808" s="274" t="s">
        <v>268</v>
      </c>
      <c r="CI808" s="274" t="s">
        <v>268</v>
      </c>
      <c r="CJ808" s="298" t="s">
        <v>275</v>
      </c>
      <c r="CK808" s="297">
        <v>3</v>
      </c>
      <c r="CL808" s="274" t="s">
        <v>268</v>
      </c>
      <c r="CM808" s="274" t="s">
        <v>268</v>
      </c>
      <c r="CN808" s="274" t="s">
        <v>268</v>
      </c>
      <c r="CO808" s="274" t="s">
        <v>268</v>
      </c>
      <c r="CP808" s="274" t="s">
        <v>268</v>
      </c>
      <c r="CQ808" s="274" t="s">
        <v>268</v>
      </c>
      <c r="CR808" s="274" t="s">
        <v>877</v>
      </c>
      <c r="CS808" s="274">
        <v>19.600000000000001</v>
      </c>
      <c r="CT808" s="274" t="s">
        <v>268</v>
      </c>
      <c r="CU808" s="274">
        <v>19.600000000000001</v>
      </c>
      <c r="CV808" s="274">
        <v>365</v>
      </c>
      <c r="CW808" s="274" t="s">
        <v>878</v>
      </c>
      <c r="CX808" s="274" t="s">
        <v>835</v>
      </c>
      <c r="CY808" s="274" t="s">
        <v>836</v>
      </c>
      <c r="CZ808" s="274" t="s">
        <v>837</v>
      </c>
      <c r="DA808" s="274" t="s">
        <v>268</v>
      </c>
      <c r="DB808" s="274" t="s">
        <v>268</v>
      </c>
      <c r="DC808" s="274" t="s">
        <v>268</v>
      </c>
      <c r="DD808" s="274" t="s">
        <v>268</v>
      </c>
      <c r="DE808" s="274" t="s">
        <v>268</v>
      </c>
      <c r="DF808" s="274" t="s">
        <v>268</v>
      </c>
      <c r="DG808" s="299">
        <f>IFERROR(IF(CA808="D",IF(CK808="A dispo.",CD808*VLOOKUP('DATI INPUT'!$F$27,TARIFFE_UD,2,FALSE),CD808*VLOOKUP(CK808,TARIFFE_UD,2,FALSE)),CD808*VLOOKUP(CB808-100,TARIFFE_UND,2,FALSE)),0)</f>
        <v>31.678015951314595</v>
      </c>
      <c r="DH808" s="299">
        <f>IFERROR(IF(CA808="D",IF(CK808="A dispo.",CF808*VLOOKUP('DATI INPUT'!$F$27,TARIFFE_UD,3,FALSE),CF808*VLOOKUP(CK808,TARIFFE_UD,3,FALSE)),CF808*VLOOKUP(CB808-100,TARIFFE_UND,3,FALSE)),0)</f>
        <v>0</v>
      </c>
    </row>
    <row r="809" spans="1:112" hidden="1" x14ac:dyDescent="0.25">
      <c r="A809" s="274" t="s">
        <v>6577</v>
      </c>
      <c r="B809" s="274" t="s">
        <v>6578</v>
      </c>
      <c r="C809" s="274" t="s">
        <v>6579</v>
      </c>
      <c r="D809" s="274" t="s">
        <v>6580</v>
      </c>
      <c r="E809" s="274" t="s">
        <v>268</v>
      </c>
      <c r="F809" s="274" t="s">
        <v>156</v>
      </c>
      <c r="G809" s="274" t="s">
        <v>6581</v>
      </c>
      <c r="H809" s="274" t="s">
        <v>6582</v>
      </c>
      <c r="I809" s="274" t="s">
        <v>6583</v>
      </c>
      <c r="J809" s="274" t="s">
        <v>156</v>
      </c>
      <c r="K809" s="274" t="s">
        <v>6584</v>
      </c>
      <c r="L809" s="274" t="s">
        <v>6585</v>
      </c>
      <c r="M809" s="274" t="s">
        <v>6586</v>
      </c>
      <c r="N809" s="274" t="s">
        <v>6587</v>
      </c>
      <c r="O809" s="274" t="s">
        <v>6588</v>
      </c>
      <c r="P809" s="274" t="s">
        <v>613</v>
      </c>
      <c r="Q809" s="274" t="s">
        <v>1335</v>
      </c>
      <c r="R809" s="274" t="s">
        <v>268</v>
      </c>
      <c r="S809" s="274" t="s">
        <v>268</v>
      </c>
      <c r="T809" s="274" t="s">
        <v>268</v>
      </c>
      <c r="U809" s="274" t="s">
        <v>268</v>
      </c>
      <c r="V809" s="274" t="s">
        <v>268</v>
      </c>
      <c r="W809" s="274" t="s">
        <v>6589</v>
      </c>
      <c r="X809" s="274" t="s">
        <v>1310</v>
      </c>
      <c r="Y809" s="274" t="s">
        <v>299</v>
      </c>
      <c r="Z809" s="274" t="s">
        <v>268</v>
      </c>
      <c r="AA809" s="274" t="s">
        <v>268</v>
      </c>
      <c r="AB809" s="274" t="s">
        <v>268</v>
      </c>
      <c r="AC809" s="274" t="s">
        <v>268</v>
      </c>
      <c r="AD809" s="274" t="s">
        <v>268</v>
      </c>
      <c r="AE809" s="274" t="s">
        <v>268</v>
      </c>
      <c r="AF809" s="274" t="s">
        <v>268</v>
      </c>
      <c r="AG809" s="274" t="s">
        <v>268</v>
      </c>
      <c r="AH809" s="274" t="s">
        <v>268</v>
      </c>
      <c r="AI809" s="274" t="s">
        <v>268</v>
      </c>
      <c r="AJ809" s="274" t="s">
        <v>268</v>
      </c>
      <c r="AK809" s="274" t="s">
        <v>268</v>
      </c>
      <c r="AL809" s="274" t="s">
        <v>268</v>
      </c>
      <c r="AM809" s="274" t="s">
        <v>268</v>
      </c>
      <c r="AN809" s="274" t="s">
        <v>268</v>
      </c>
      <c r="AO809" s="274" t="s">
        <v>268</v>
      </c>
      <c r="AP809" s="274" t="s">
        <v>268</v>
      </c>
      <c r="AQ809" s="274" t="s">
        <v>268</v>
      </c>
      <c r="AR809" s="274" t="s">
        <v>268</v>
      </c>
      <c r="AS809" s="274" t="s">
        <v>268</v>
      </c>
      <c r="AT809" s="274" t="s">
        <v>268</v>
      </c>
      <c r="AU809" s="274" t="s">
        <v>268</v>
      </c>
      <c r="AV809" s="274" t="s">
        <v>268</v>
      </c>
      <c r="AW809" s="274" t="s">
        <v>268</v>
      </c>
      <c r="AX809" s="274" t="s">
        <v>268</v>
      </c>
      <c r="AY809" s="274" t="s">
        <v>268</v>
      </c>
      <c r="AZ809" s="274" t="s">
        <v>268</v>
      </c>
      <c r="BA809" s="274" t="s">
        <v>268</v>
      </c>
      <c r="BB809" s="274" t="s">
        <v>268</v>
      </c>
      <c r="BC809" s="274" t="s">
        <v>268</v>
      </c>
      <c r="BD809" s="274" t="s">
        <v>268</v>
      </c>
      <c r="BE809" s="274" t="s">
        <v>268</v>
      </c>
      <c r="BF809" s="274" t="s">
        <v>268</v>
      </c>
      <c r="BG809" s="274" t="s">
        <v>268</v>
      </c>
      <c r="BH809" s="274" t="s">
        <v>268</v>
      </c>
      <c r="BI809" s="274" t="s">
        <v>268</v>
      </c>
      <c r="BJ809" s="274" t="s">
        <v>268</v>
      </c>
      <c r="BK809" s="274" t="s">
        <v>268</v>
      </c>
      <c r="BL809" s="274" t="s">
        <v>268</v>
      </c>
      <c r="BM809" s="274" t="s">
        <v>268</v>
      </c>
      <c r="BN809" s="274" t="s">
        <v>268</v>
      </c>
      <c r="BO809" s="274" t="s">
        <v>268</v>
      </c>
      <c r="BP809" s="274" t="s">
        <v>268</v>
      </c>
      <c r="BQ809" s="274" t="s">
        <v>268</v>
      </c>
      <c r="BR809" s="274" t="s">
        <v>268</v>
      </c>
      <c r="BS809" s="274" t="s">
        <v>268</v>
      </c>
      <c r="BT809" s="274" t="s">
        <v>268</v>
      </c>
      <c r="BU809" s="274" t="s">
        <v>268</v>
      </c>
      <c r="BV809" s="274" t="s">
        <v>268</v>
      </c>
      <c r="BW809" s="274" t="s">
        <v>268</v>
      </c>
      <c r="BX809" s="274" t="s">
        <v>268</v>
      </c>
      <c r="BY809" s="295">
        <v>120</v>
      </c>
      <c r="BZ809" s="295">
        <v>120</v>
      </c>
      <c r="CA809" s="298" t="s">
        <v>142</v>
      </c>
      <c r="CB809" s="297">
        <v>122</v>
      </c>
      <c r="CC809" s="284">
        <f t="shared" si="50"/>
        <v>0</v>
      </c>
      <c r="CD809" s="295">
        <f t="shared" si="51"/>
        <v>120</v>
      </c>
      <c r="CE809" s="284">
        <f t="shared" si="52"/>
        <v>0</v>
      </c>
      <c r="CF809" s="295">
        <f t="shared" si="53"/>
        <v>1</v>
      </c>
      <c r="CG809" s="274" t="s">
        <v>876</v>
      </c>
      <c r="CH809" s="274" t="s">
        <v>268</v>
      </c>
      <c r="CI809" s="274" t="s">
        <v>268</v>
      </c>
      <c r="CJ809" s="298" t="s">
        <v>268</v>
      </c>
      <c r="CK809" s="298" t="s">
        <v>736</v>
      </c>
      <c r="CL809" s="274" t="s">
        <v>268</v>
      </c>
      <c r="CM809" s="274" t="s">
        <v>268</v>
      </c>
      <c r="CN809" s="274" t="s">
        <v>268</v>
      </c>
      <c r="CO809" s="274" t="s">
        <v>268</v>
      </c>
      <c r="CP809" s="274" t="s">
        <v>268</v>
      </c>
      <c r="CQ809" s="274" t="s">
        <v>6590</v>
      </c>
      <c r="CR809" s="274" t="s">
        <v>877</v>
      </c>
      <c r="CS809" s="274">
        <v>111.36</v>
      </c>
      <c r="CT809" s="274" t="s">
        <v>268</v>
      </c>
      <c r="CU809" s="274">
        <v>111.36</v>
      </c>
      <c r="CV809" s="274">
        <v>365</v>
      </c>
      <c r="CW809" s="274" t="s">
        <v>878</v>
      </c>
      <c r="CX809" s="274" t="s">
        <v>835</v>
      </c>
      <c r="CY809" s="274" t="s">
        <v>836</v>
      </c>
      <c r="CZ809" s="274" t="s">
        <v>837</v>
      </c>
      <c r="DA809" s="274" t="s">
        <v>268</v>
      </c>
      <c r="DB809" s="274" t="s">
        <v>268</v>
      </c>
      <c r="DC809" s="274" t="s">
        <v>268</v>
      </c>
      <c r="DD809" s="274" t="s">
        <v>268</v>
      </c>
      <c r="DE809" s="274" t="s">
        <v>268</v>
      </c>
      <c r="DF809" s="274" t="s">
        <v>268</v>
      </c>
      <c r="DG809" s="299">
        <f>IFERROR(IF(CA809="D",IF(CK809="A dispo.",CD809*VLOOKUP('DATI INPUT'!$F$27,TARIFFE_UD,2,FALSE),CD809*VLOOKUP(CK809,TARIFFE_UD,2,FALSE)),CD809*VLOOKUP(CB809-100,TARIFFE_UND,2,FALSE)),0)</f>
        <v>95.03404785394379</v>
      </c>
      <c r="DH809" s="299">
        <f>IFERROR(IF(CA809="D",IF(CK809="A dispo.",CF809*VLOOKUP('DATI INPUT'!$F$27,TARIFFE_UD,3,FALSE),CF809*VLOOKUP(CK809,TARIFFE_UD,3,FALSE)),CF809*VLOOKUP(CB809-100,TARIFFE_UND,3,FALSE)),0)</f>
        <v>60.367780403072892</v>
      </c>
    </row>
    <row r="810" spans="1:112" hidden="1" x14ac:dyDescent="0.25">
      <c r="A810" s="274" t="s">
        <v>6591</v>
      </c>
      <c r="B810" s="274" t="s">
        <v>6592</v>
      </c>
      <c r="C810" s="274" t="s">
        <v>6593</v>
      </c>
      <c r="D810" s="274" t="s">
        <v>6594</v>
      </c>
      <c r="E810" s="274" t="s">
        <v>268</v>
      </c>
      <c r="F810" s="274" t="s">
        <v>156</v>
      </c>
      <c r="G810" s="274" t="s">
        <v>6595</v>
      </c>
      <c r="H810" s="274" t="s">
        <v>1137</v>
      </c>
      <c r="I810" s="274" t="s">
        <v>3045</v>
      </c>
      <c r="J810" s="274" t="s">
        <v>274</v>
      </c>
      <c r="K810" s="274" t="s">
        <v>6596</v>
      </c>
      <c r="L810" s="274" t="s">
        <v>984</v>
      </c>
      <c r="M810" s="274" t="s">
        <v>6597</v>
      </c>
      <c r="N810" s="274" t="s">
        <v>418</v>
      </c>
      <c r="O810" s="274" t="s">
        <v>5043</v>
      </c>
      <c r="P810" s="274" t="s">
        <v>6598</v>
      </c>
      <c r="Q810" s="274" t="s">
        <v>1143</v>
      </c>
      <c r="R810" s="274" t="s">
        <v>268</v>
      </c>
      <c r="S810" s="274" t="s">
        <v>268</v>
      </c>
      <c r="T810" s="274" t="s">
        <v>268</v>
      </c>
      <c r="U810" s="274" t="s">
        <v>268</v>
      </c>
      <c r="V810" s="274" t="s">
        <v>268</v>
      </c>
      <c r="W810" s="274" t="s">
        <v>6599</v>
      </c>
      <c r="X810" s="274" t="s">
        <v>1310</v>
      </c>
      <c r="Y810" s="274" t="s">
        <v>463</v>
      </c>
      <c r="Z810" s="274" t="s">
        <v>268</v>
      </c>
      <c r="AA810" s="274" t="s">
        <v>268</v>
      </c>
      <c r="AB810" s="274" t="s">
        <v>268</v>
      </c>
      <c r="AC810" s="274" t="s">
        <v>268</v>
      </c>
      <c r="AD810" s="274" t="s">
        <v>268</v>
      </c>
      <c r="AE810" s="274" t="s">
        <v>287</v>
      </c>
      <c r="AF810" s="274" t="s">
        <v>1811</v>
      </c>
      <c r="AG810" s="274" t="s">
        <v>875</v>
      </c>
      <c r="AH810" s="274" t="s">
        <v>1812</v>
      </c>
      <c r="AI810" s="274" t="s">
        <v>1233</v>
      </c>
      <c r="AJ810" s="274" t="s">
        <v>268</v>
      </c>
      <c r="AK810" s="274" t="s">
        <v>2446</v>
      </c>
      <c r="AL810" s="274" t="s">
        <v>268</v>
      </c>
      <c r="AM810" s="274" t="s">
        <v>288</v>
      </c>
      <c r="AN810" s="274" t="s">
        <v>268</v>
      </c>
      <c r="AO810" s="274" t="s">
        <v>268</v>
      </c>
      <c r="AP810" s="274" t="s">
        <v>268</v>
      </c>
      <c r="AQ810" s="274" t="s">
        <v>268</v>
      </c>
      <c r="AR810" s="274" t="s">
        <v>268</v>
      </c>
      <c r="AS810" s="274" t="s">
        <v>268</v>
      </c>
      <c r="AT810" s="274" t="s">
        <v>268</v>
      </c>
      <c r="AU810" s="274" t="s">
        <v>268</v>
      </c>
      <c r="AV810" s="274" t="s">
        <v>268</v>
      </c>
      <c r="AW810" s="274" t="s">
        <v>268</v>
      </c>
      <c r="AX810" s="274" t="s">
        <v>268</v>
      </c>
      <c r="AY810" s="274" t="s">
        <v>268</v>
      </c>
      <c r="AZ810" s="274" t="s">
        <v>268</v>
      </c>
      <c r="BA810" s="274" t="s">
        <v>268</v>
      </c>
      <c r="BB810" s="274" t="s">
        <v>268</v>
      </c>
      <c r="BC810" s="274" t="s">
        <v>268</v>
      </c>
      <c r="BD810" s="274" t="s">
        <v>268</v>
      </c>
      <c r="BE810" s="274" t="s">
        <v>268</v>
      </c>
      <c r="BF810" s="274" t="s">
        <v>268</v>
      </c>
      <c r="BG810" s="274" t="s">
        <v>268</v>
      </c>
      <c r="BH810" s="274" t="s">
        <v>268</v>
      </c>
      <c r="BI810" s="274" t="s">
        <v>268</v>
      </c>
      <c r="BJ810" s="274" t="s">
        <v>268</v>
      </c>
      <c r="BK810" s="274" t="s">
        <v>268</v>
      </c>
      <c r="BL810" s="274" t="s">
        <v>268</v>
      </c>
      <c r="BM810" s="274" t="s">
        <v>268</v>
      </c>
      <c r="BN810" s="274" t="s">
        <v>268</v>
      </c>
      <c r="BO810" s="274" t="s">
        <v>268</v>
      </c>
      <c r="BP810" s="274" t="s">
        <v>268</v>
      </c>
      <c r="BQ810" s="274" t="s">
        <v>268</v>
      </c>
      <c r="BR810" s="274" t="s">
        <v>268</v>
      </c>
      <c r="BS810" s="274" t="s">
        <v>268</v>
      </c>
      <c r="BT810" s="274" t="s">
        <v>268</v>
      </c>
      <c r="BU810" s="274" t="s">
        <v>268</v>
      </c>
      <c r="BV810" s="274" t="s">
        <v>268</v>
      </c>
      <c r="BW810" s="274" t="s">
        <v>268</v>
      </c>
      <c r="BX810" s="274" t="s">
        <v>268</v>
      </c>
      <c r="BY810" s="295">
        <v>75</v>
      </c>
      <c r="BZ810" s="295">
        <v>75</v>
      </c>
      <c r="CA810" s="298" t="s">
        <v>142</v>
      </c>
      <c r="CB810" s="297">
        <v>122</v>
      </c>
      <c r="CC810" s="284">
        <f t="shared" si="50"/>
        <v>0</v>
      </c>
      <c r="CD810" s="295">
        <f t="shared" si="51"/>
        <v>75</v>
      </c>
      <c r="CE810" s="284">
        <f t="shared" si="52"/>
        <v>0</v>
      </c>
      <c r="CF810" s="295">
        <f t="shared" si="53"/>
        <v>1</v>
      </c>
      <c r="CG810" s="274" t="s">
        <v>876</v>
      </c>
      <c r="CH810" s="274" t="s">
        <v>268</v>
      </c>
      <c r="CI810" s="274" t="s">
        <v>268</v>
      </c>
      <c r="CJ810" s="298" t="s">
        <v>268</v>
      </c>
      <c r="CK810" s="298" t="s">
        <v>736</v>
      </c>
      <c r="CL810" s="274" t="s">
        <v>268</v>
      </c>
      <c r="CM810" s="274" t="s">
        <v>268</v>
      </c>
      <c r="CN810" s="274" t="s">
        <v>268</v>
      </c>
      <c r="CO810" s="274" t="s">
        <v>268</v>
      </c>
      <c r="CP810" s="274" t="s">
        <v>268</v>
      </c>
      <c r="CQ810" s="274" t="s">
        <v>268</v>
      </c>
      <c r="CR810" s="274" t="s">
        <v>877</v>
      </c>
      <c r="CS810" s="274">
        <v>89.31</v>
      </c>
      <c r="CT810" s="274" t="s">
        <v>268</v>
      </c>
      <c r="CU810" s="274">
        <v>89.31</v>
      </c>
      <c r="CV810" s="274">
        <v>365</v>
      </c>
      <c r="CW810" s="274" t="s">
        <v>878</v>
      </c>
      <c r="CX810" s="274" t="s">
        <v>835</v>
      </c>
      <c r="CY810" s="274" t="s">
        <v>836</v>
      </c>
      <c r="CZ810" s="274" t="s">
        <v>837</v>
      </c>
      <c r="DA810" s="274" t="s">
        <v>268</v>
      </c>
      <c r="DB810" s="274" t="s">
        <v>268</v>
      </c>
      <c r="DC810" s="274" t="s">
        <v>268</v>
      </c>
      <c r="DD810" s="274" t="s">
        <v>268</v>
      </c>
      <c r="DE810" s="274" t="s">
        <v>268</v>
      </c>
      <c r="DF810" s="274" t="s">
        <v>268</v>
      </c>
      <c r="DG810" s="299">
        <f>IFERROR(IF(CA810="D",IF(CK810="A dispo.",CD810*VLOOKUP('DATI INPUT'!$F$27,TARIFFE_UD,2,FALSE),CD810*VLOOKUP(CK810,TARIFFE_UD,2,FALSE)),CD810*VLOOKUP(CB810-100,TARIFFE_UND,2,FALSE)),0)</f>
        <v>59.396279908714867</v>
      </c>
      <c r="DH810" s="299">
        <f>IFERROR(IF(CA810="D",IF(CK810="A dispo.",CF810*VLOOKUP('DATI INPUT'!$F$27,TARIFFE_UD,3,FALSE),CF810*VLOOKUP(CK810,TARIFFE_UD,3,FALSE)),CF810*VLOOKUP(CB810-100,TARIFFE_UND,3,FALSE)),0)</f>
        <v>60.367780403072892</v>
      </c>
    </row>
    <row r="811" spans="1:112" hidden="1" x14ac:dyDescent="0.25">
      <c r="A811" s="274" t="s">
        <v>6600</v>
      </c>
      <c r="B811" s="274" t="s">
        <v>6601</v>
      </c>
      <c r="C811" s="274" t="s">
        <v>6602</v>
      </c>
      <c r="D811" s="274" t="s">
        <v>6603</v>
      </c>
      <c r="E811" s="274" t="s">
        <v>268</v>
      </c>
      <c r="F811" s="274" t="s">
        <v>156</v>
      </c>
      <c r="G811" s="274" t="s">
        <v>6604</v>
      </c>
      <c r="H811" s="274" t="s">
        <v>1137</v>
      </c>
      <c r="I811" s="274" t="s">
        <v>1265</v>
      </c>
      <c r="J811" s="274" t="s">
        <v>156</v>
      </c>
      <c r="K811" s="274" t="s">
        <v>6605</v>
      </c>
      <c r="L811" s="274" t="s">
        <v>303</v>
      </c>
      <c r="M811" s="274" t="s">
        <v>6606</v>
      </c>
      <c r="N811" s="274" t="s">
        <v>6607</v>
      </c>
      <c r="O811" s="274" t="s">
        <v>6608</v>
      </c>
      <c r="P811" s="274" t="s">
        <v>6609</v>
      </c>
      <c r="Q811" s="274" t="s">
        <v>290</v>
      </c>
      <c r="R811" s="274" t="s">
        <v>268</v>
      </c>
      <c r="S811" s="274" t="s">
        <v>268</v>
      </c>
      <c r="T811" s="274" t="s">
        <v>268</v>
      </c>
      <c r="U811" s="274" t="s">
        <v>268</v>
      </c>
      <c r="V811" s="274" t="s">
        <v>268</v>
      </c>
      <c r="W811" s="274" t="s">
        <v>6610</v>
      </c>
      <c r="X811" s="274" t="s">
        <v>1847</v>
      </c>
      <c r="Y811" s="274" t="s">
        <v>465</v>
      </c>
      <c r="Z811" s="274" t="s">
        <v>268</v>
      </c>
      <c r="AA811" s="274" t="s">
        <v>268</v>
      </c>
      <c r="AB811" s="274" t="s">
        <v>268</v>
      </c>
      <c r="AC811" s="274" t="s">
        <v>268</v>
      </c>
      <c r="AD811" s="274" t="s">
        <v>268</v>
      </c>
      <c r="AE811" s="274" t="s">
        <v>287</v>
      </c>
      <c r="AF811" s="274" t="s">
        <v>1811</v>
      </c>
      <c r="AG811" s="274" t="s">
        <v>875</v>
      </c>
      <c r="AH811" s="274" t="s">
        <v>1848</v>
      </c>
      <c r="AI811" s="274" t="s">
        <v>6611</v>
      </c>
      <c r="AJ811" s="274" t="s">
        <v>268</v>
      </c>
      <c r="AK811" s="274" t="s">
        <v>377</v>
      </c>
      <c r="AL811" s="274" t="s">
        <v>268</v>
      </c>
      <c r="AM811" s="274" t="s">
        <v>405</v>
      </c>
      <c r="AN811" s="274" t="s">
        <v>268</v>
      </c>
      <c r="AO811" s="274" t="s">
        <v>268</v>
      </c>
      <c r="AP811" s="274" t="s">
        <v>268</v>
      </c>
      <c r="AQ811" s="274" t="s">
        <v>268</v>
      </c>
      <c r="AR811" s="274" t="s">
        <v>268</v>
      </c>
      <c r="AS811" s="274" t="s">
        <v>268</v>
      </c>
      <c r="AT811" s="274" t="s">
        <v>268</v>
      </c>
      <c r="AU811" s="274" t="s">
        <v>268</v>
      </c>
      <c r="AV811" s="274" t="s">
        <v>268</v>
      </c>
      <c r="AW811" s="274" t="s">
        <v>268</v>
      </c>
      <c r="AX811" s="274" t="s">
        <v>268</v>
      </c>
      <c r="AY811" s="274" t="s">
        <v>268</v>
      </c>
      <c r="AZ811" s="274" t="s">
        <v>268</v>
      </c>
      <c r="BA811" s="274" t="s">
        <v>268</v>
      </c>
      <c r="BB811" s="274" t="s">
        <v>268</v>
      </c>
      <c r="BC811" s="274" t="s">
        <v>268</v>
      </c>
      <c r="BD811" s="274" t="s">
        <v>268</v>
      </c>
      <c r="BE811" s="274" t="s">
        <v>268</v>
      </c>
      <c r="BF811" s="274" t="s">
        <v>268</v>
      </c>
      <c r="BG811" s="274" t="s">
        <v>268</v>
      </c>
      <c r="BH811" s="274" t="s">
        <v>268</v>
      </c>
      <c r="BI811" s="274" t="s">
        <v>268</v>
      </c>
      <c r="BJ811" s="274" t="s">
        <v>268</v>
      </c>
      <c r="BK811" s="274" t="s">
        <v>268</v>
      </c>
      <c r="BL811" s="274" t="s">
        <v>268</v>
      </c>
      <c r="BM811" s="274" t="s">
        <v>268</v>
      </c>
      <c r="BN811" s="274" t="s">
        <v>268</v>
      </c>
      <c r="BO811" s="274" t="s">
        <v>268</v>
      </c>
      <c r="BP811" s="274" t="s">
        <v>268</v>
      </c>
      <c r="BQ811" s="274" t="s">
        <v>268</v>
      </c>
      <c r="BR811" s="274" t="s">
        <v>268</v>
      </c>
      <c r="BS811" s="274" t="s">
        <v>268</v>
      </c>
      <c r="BT811" s="274" t="s">
        <v>268</v>
      </c>
      <c r="BU811" s="274" t="s">
        <v>268</v>
      </c>
      <c r="BV811" s="274" t="s">
        <v>268</v>
      </c>
      <c r="BW811" s="274" t="s">
        <v>268</v>
      </c>
      <c r="BX811" s="274" t="s">
        <v>268</v>
      </c>
      <c r="BY811" s="295">
        <v>50</v>
      </c>
      <c r="BZ811" s="295">
        <v>50</v>
      </c>
      <c r="CA811" s="298" t="s">
        <v>142</v>
      </c>
      <c r="CB811" s="297">
        <v>122</v>
      </c>
      <c r="CC811" s="284">
        <f t="shared" si="50"/>
        <v>0</v>
      </c>
      <c r="CD811" s="295">
        <f t="shared" si="51"/>
        <v>50</v>
      </c>
      <c r="CE811" s="284">
        <f t="shared" si="52"/>
        <v>0</v>
      </c>
      <c r="CF811" s="295">
        <f t="shared" si="53"/>
        <v>1</v>
      </c>
      <c r="CG811" s="274" t="s">
        <v>876</v>
      </c>
      <c r="CH811" s="274" t="s">
        <v>268</v>
      </c>
      <c r="CI811" s="274" t="s">
        <v>268</v>
      </c>
      <c r="CJ811" s="298" t="s">
        <v>268</v>
      </c>
      <c r="CK811" s="298" t="s">
        <v>736</v>
      </c>
      <c r="CL811" s="274" t="s">
        <v>268</v>
      </c>
      <c r="CM811" s="274" t="s">
        <v>268</v>
      </c>
      <c r="CN811" s="274" t="s">
        <v>268</v>
      </c>
      <c r="CO811" s="274" t="s">
        <v>268</v>
      </c>
      <c r="CP811" s="274" t="s">
        <v>268</v>
      </c>
      <c r="CQ811" s="274" t="s">
        <v>268</v>
      </c>
      <c r="CR811" s="274" t="s">
        <v>877</v>
      </c>
      <c r="CS811" s="274">
        <v>77.06</v>
      </c>
      <c r="CT811" s="274" t="s">
        <v>268</v>
      </c>
      <c r="CU811" s="274">
        <v>77.06</v>
      </c>
      <c r="CV811" s="274">
        <v>365</v>
      </c>
      <c r="CW811" s="274" t="s">
        <v>878</v>
      </c>
      <c r="CX811" s="274" t="s">
        <v>835</v>
      </c>
      <c r="CY811" s="274" t="s">
        <v>836</v>
      </c>
      <c r="CZ811" s="274" t="s">
        <v>837</v>
      </c>
      <c r="DA811" s="274" t="s">
        <v>268</v>
      </c>
      <c r="DB811" s="274" t="s">
        <v>268</v>
      </c>
      <c r="DC811" s="274" t="s">
        <v>268</v>
      </c>
      <c r="DD811" s="274" t="s">
        <v>268</v>
      </c>
      <c r="DE811" s="274" t="s">
        <v>268</v>
      </c>
      <c r="DF811" s="274" t="s">
        <v>268</v>
      </c>
      <c r="DG811" s="299">
        <f>IFERROR(IF(CA811="D",IF(CK811="A dispo.",CD811*VLOOKUP('DATI INPUT'!$F$27,TARIFFE_UD,2,FALSE),CD811*VLOOKUP(CK811,TARIFFE_UD,2,FALSE)),CD811*VLOOKUP(CB811-100,TARIFFE_UND,2,FALSE)),0)</f>
        <v>39.597519939143247</v>
      </c>
      <c r="DH811" s="299">
        <f>IFERROR(IF(CA811="D",IF(CK811="A dispo.",CF811*VLOOKUP('DATI INPUT'!$F$27,TARIFFE_UD,3,FALSE),CF811*VLOOKUP(CK811,TARIFFE_UD,3,FALSE)),CF811*VLOOKUP(CB811-100,TARIFFE_UND,3,FALSE)),0)</f>
        <v>60.367780403072892</v>
      </c>
    </row>
    <row r="812" spans="1:112" x14ac:dyDescent="0.25">
      <c r="A812" s="274" t="s">
        <v>6612</v>
      </c>
      <c r="B812" s="274" t="s">
        <v>6613</v>
      </c>
      <c r="C812" s="274" t="s">
        <v>6614</v>
      </c>
      <c r="D812" s="274" t="s">
        <v>6615</v>
      </c>
      <c r="E812" s="274" t="s">
        <v>268</v>
      </c>
      <c r="F812" s="274" t="s">
        <v>156</v>
      </c>
      <c r="G812" s="274" t="s">
        <v>6616</v>
      </c>
      <c r="H812" s="274" t="s">
        <v>914</v>
      </c>
      <c r="I812" s="274" t="s">
        <v>979</v>
      </c>
      <c r="J812" s="274" t="s">
        <v>156</v>
      </c>
      <c r="K812" s="274" t="s">
        <v>6617</v>
      </c>
      <c r="L812" s="274" t="s">
        <v>960</v>
      </c>
      <c r="M812" s="274" t="s">
        <v>3680</v>
      </c>
      <c r="N812" s="274" t="s">
        <v>984</v>
      </c>
      <c r="O812" s="274" t="s">
        <v>873</v>
      </c>
      <c r="P812" s="274" t="s">
        <v>613</v>
      </c>
      <c r="Q812" s="274" t="s">
        <v>484</v>
      </c>
      <c r="R812" s="274" t="s">
        <v>268</v>
      </c>
      <c r="S812" s="274" t="s">
        <v>268</v>
      </c>
      <c r="T812" s="274" t="s">
        <v>268</v>
      </c>
      <c r="U812" s="274" t="s">
        <v>268</v>
      </c>
      <c r="V812" s="274" t="s">
        <v>268</v>
      </c>
      <c r="W812" s="274" t="s">
        <v>3680</v>
      </c>
      <c r="X812" s="274" t="s">
        <v>613</v>
      </c>
      <c r="Y812" s="274" t="s">
        <v>484</v>
      </c>
      <c r="Z812" s="274" t="s">
        <v>268</v>
      </c>
      <c r="AA812" s="274" t="s">
        <v>268</v>
      </c>
      <c r="AB812" s="274" t="s">
        <v>268</v>
      </c>
      <c r="AC812" s="274" t="s">
        <v>268</v>
      </c>
      <c r="AD812" s="274" t="s">
        <v>268</v>
      </c>
      <c r="AE812" s="274" t="s">
        <v>287</v>
      </c>
      <c r="AF812" s="274" t="s">
        <v>1811</v>
      </c>
      <c r="AG812" s="274" t="s">
        <v>875</v>
      </c>
      <c r="AH812" s="274" t="s">
        <v>1848</v>
      </c>
      <c r="AI812" s="274" t="s">
        <v>1011</v>
      </c>
      <c r="AJ812" s="274" t="s">
        <v>268</v>
      </c>
      <c r="AK812" s="274" t="s">
        <v>352</v>
      </c>
      <c r="AL812" s="274" t="s">
        <v>268</v>
      </c>
      <c r="AM812" s="274" t="s">
        <v>288</v>
      </c>
      <c r="AN812" s="274" t="s">
        <v>268</v>
      </c>
      <c r="AO812" s="274" t="s">
        <v>268</v>
      </c>
      <c r="AP812" s="274" t="s">
        <v>268</v>
      </c>
      <c r="AQ812" s="274" t="s">
        <v>268</v>
      </c>
      <c r="AR812" s="274" t="s">
        <v>268</v>
      </c>
      <c r="AS812" s="274" t="s">
        <v>268</v>
      </c>
      <c r="AT812" s="274" t="s">
        <v>268</v>
      </c>
      <c r="AU812" s="274" t="s">
        <v>268</v>
      </c>
      <c r="AV812" s="274" t="s">
        <v>268</v>
      </c>
      <c r="AW812" s="274" t="s">
        <v>268</v>
      </c>
      <c r="AX812" s="274" t="s">
        <v>268</v>
      </c>
      <c r="AY812" s="274" t="s">
        <v>268</v>
      </c>
      <c r="AZ812" s="274" t="s">
        <v>268</v>
      </c>
      <c r="BA812" s="274" t="s">
        <v>268</v>
      </c>
      <c r="BB812" s="274" t="s">
        <v>268</v>
      </c>
      <c r="BC812" s="274" t="s">
        <v>268</v>
      </c>
      <c r="BD812" s="274" t="s">
        <v>268</v>
      </c>
      <c r="BE812" s="274" t="s">
        <v>268</v>
      </c>
      <c r="BF812" s="274" t="s">
        <v>268</v>
      </c>
      <c r="BG812" s="274" t="s">
        <v>268</v>
      </c>
      <c r="BH812" s="274" t="s">
        <v>268</v>
      </c>
      <c r="BI812" s="274" t="s">
        <v>268</v>
      </c>
      <c r="BJ812" s="274" t="s">
        <v>268</v>
      </c>
      <c r="BK812" s="274" t="s">
        <v>268</v>
      </c>
      <c r="BL812" s="274" t="s">
        <v>268</v>
      </c>
      <c r="BM812" s="274" t="s">
        <v>268</v>
      </c>
      <c r="BN812" s="274" t="s">
        <v>268</v>
      </c>
      <c r="BO812" s="274" t="s">
        <v>268</v>
      </c>
      <c r="BP812" s="274" t="s">
        <v>268</v>
      </c>
      <c r="BQ812" s="274" t="s">
        <v>268</v>
      </c>
      <c r="BR812" s="274" t="s">
        <v>268</v>
      </c>
      <c r="BS812" s="274" t="s">
        <v>268</v>
      </c>
      <c r="BT812" s="274" t="s">
        <v>268</v>
      </c>
      <c r="BU812" s="274" t="s">
        <v>268</v>
      </c>
      <c r="BV812" s="274" t="s">
        <v>268</v>
      </c>
      <c r="BW812" s="274" t="s">
        <v>268</v>
      </c>
      <c r="BX812" s="274" t="s">
        <v>268</v>
      </c>
      <c r="BY812" s="295">
        <v>39.020000000000003</v>
      </c>
      <c r="BZ812" s="295">
        <v>39.020000000000003</v>
      </c>
      <c r="CA812" s="298" t="s">
        <v>142</v>
      </c>
      <c r="CB812" s="297">
        <v>122</v>
      </c>
      <c r="CC812" s="284">
        <f t="shared" si="50"/>
        <v>0</v>
      </c>
      <c r="CD812" s="295">
        <f t="shared" si="51"/>
        <v>39.020000000000003</v>
      </c>
      <c r="CE812" s="284">
        <f t="shared" si="52"/>
        <v>0</v>
      </c>
      <c r="CF812" s="295">
        <f t="shared" si="53"/>
        <v>1</v>
      </c>
      <c r="CG812" s="274" t="s">
        <v>876</v>
      </c>
      <c r="CH812" s="274" t="s">
        <v>268</v>
      </c>
      <c r="CI812" s="274" t="s">
        <v>268</v>
      </c>
      <c r="CJ812" s="298" t="s">
        <v>280</v>
      </c>
      <c r="CK812" s="297">
        <v>2</v>
      </c>
      <c r="CL812" s="274" t="s">
        <v>268</v>
      </c>
      <c r="CM812" s="274" t="s">
        <v>268</v>
      </c>
      <c r="CN812" s="274" t="s">
        <v>268</v>
      </c>
      <c r="CO812" s="274" t="s">
        <v>268</v>
      </c>
      <c r="CP812" s="274" t="s">
        <v>268</v>
      </c>
      <c r="CQ812" s="274" t="s">
        <v>268</v>
      </c>
      <c r="CR812" s="274" t="s">
        <v>877</v>
      </c>
      <c r="CS812" s="274">
        <v>70.12</v>
      </c>
      <c r="CT812" s="274" t="s">
        <v>268</v>
      </c>
      <c r="CU812" s="274">
        <v>70.12</v>
      </c>
      <c r="CV812" s="274">
        <v>365</v>
      </c>
      <c r="CW812" s="274" t="s">
        <v>878</v>
      </c>
      <c r="CX812" s="274" t="s">
        <v>835</v>
      </c>
      <c r="CY812" s="274" t="s">
        <v>836</v>
      </c>
      <c r="CZ812" s="274" t="s">
        <v>837</v>
      </c>
      <c r="DA812" s="274" t="s">
        <v>268</v>
      </c>
      <c r="DB812" s="274" t="s">
        <v>268</v>
      </c>
      <c r="DC812" s="274" t="s">
        <v>268</v>
      </c>
      <c r="DD812" s="274" t="s">
        <v>268</v>
      </c>
      <c r="DE812" s="274" t="s">
        <v>268</v>
      </c>
      <c r="DF812" s="274" t="s">
        <v>268</v>
      </c>
      <c r="DG812" s="299">
        <f>IFERROR(IF(CA812="D",IF(CK812="A dispo.",CD812*VLOOKUP('DATI INPUT'!$F$27,TARIFFE_UD,2,FALSE),CD812*VLOOKUP(CK812,TARIFFE_UD,2,FALSE)),CD812*VLOOKUP(CB812-100,TARIFFE_UND,2,FALSE)),0)</f>
        <v>28.040617101201153</v>
      </c>
      <c r="DH812" s="299">
        <f>IFERROR(IF(CA812="D",IF(CK812="A dispo.",CF812*VLOOKUP('DATI INPUT'!$F$27,TARIFFE_UD,3,FALSE),CF812*VLOOKUP(CK812,TARIFFE_UD,3,FALSE)),CF812*VLOOKUP(CB812-100,TARIFFE_UND,3,FALSE)),0)</f>
        <v>46.077822723118445</v>
      </c>
    </row>
    <row r="813" spans="1:112" x14ac:dyDescent="0.25">
      <c r="A813" s="274" t="s">
        <v>6618</v>
      </c>
      <c r="B813" s="274" t="s">
        <v>6613</v>
      </c>
      <c r="C813" s="274" t="s">
        <v>6619</v>
      </c>
      <c r="D813" s="274" t="s">
        <v>6615</v>
      </c>
      <c r="E813" s="274" t="s">
        <v>268</v>
      </c>
      <c r="F813" s="274" t="s">
        <v>156</v>
      </c>
      <c r="G813" s="274" t="s">
        <v>6616</v>
      </c>
      <c r="H813" s="274" t="s">
        <v>914</v>
      </c>
      <c r="I813" s="274" t="s">
        <v>979</v>
      </c>
      <c r="J813" s="274" t="s">
        <v>156</v>
      </c>
      <c r="K813" s="274" t="s">
        <v>6617</v>
      </c>
      <c r="L813" s="274" t="s">
        <v>960</v>
      </c>
      <c r="M813" s="274" t="s">
        <v>3680</v>
      </c>
      <c r="N813" s="274" t="s">
        <v>984</v>
      </c>
      <c r="O813" s="274" t="s">
        <v>873</v>
      </c>
      <c r="P813" s="274" t="s">
        <v>613</v>
      </c>
      <c r="Q813" s="274" t="s">
        <v>484</v>
      </c>
      <c r="R813" s="274" t="s">
        <v>268</v>
      </c>
      <c r="S813" s="274" t="s">
        <v>268</v>
      </c>
      <c r="T813" s="274" t="s">
        <v>268</v>
      </c>
      <c r="U813" s="274" t="s">
        <v>268</v>
      </c>
      <c r="V813" s="274" t="s">
        <v>268</v>
      </c>
      <c r="W813" s="274" t="s">
        <v>3680</v>
      </c>
      <c r="X813" s="274" t="s">
        <v>613</v>
      </c>
      <c r="Y813" s="274" t="s">
        <v>484</v>
      </c>
      <c r="Z813" s="274" t="s">
        <v>268</v>
      </c>
      <c r="AA813" s="274" t="s">
        <v>268</v>
      </c>
      <c r="AB813" s="274" t="s">
        <v>268</v>
      </c>
      <c r="AC813" s="274" t="s">
        <v>268</v>
      </c>
      <c r="AD813" s="274" t="s">
        <v>268</v>
      </c>
      <c r="AE813" s="274" t="s">
        <v>287</v>
      </c>
      <c r="AF813" s="274" t="s">
        <v>1811</v>
      </c>
      <c r="AG813" s="274" t="s">
        <v>875</v>
      </c>
      <c r="AH813" s="274" t="s">
        <v>1848</v>
      </c>
      <c r="AI813" s="274" t="s">
        <v>1011</v>
      </c>
      <c r="AJ813" s="274" t="s">
        <v>268</v>
      </c>
      <c r="AK813" s="274" t="s">
        <v>352</v>
      </c>
      <c r="AL813" s="274" t="s">
        <v>268</v>
      </c>
      <c r="AM813" s="274" t="s">
        <v>288</v>
      </c>
      <c r="AN813" s="274" t="s">
        <v>268</v>
      </c>
      <c r="AO813" s="274" t="s">
        <v>268</v>
      </c>
      <c r="AP813" s="274" t="s">
        <v>268</v>
      </c>
      <c r="AQ813" s="274" t="s">
        <v>268</v>
      </c>
      <c r="AR813" s="274" t="s">
        <v>268</v>
      </c>
      <c r="AS813" s="274" t="s">
        <v>268</v>
      </c>
      <c r="AT813" s="274" t="s">
        <v>268</v>
      </c>
      <c r="AU813" s="274" t="s">
        <v>268</v>
      </c>
      <c r="AV813" s="274" t="s">
        <v>268</v>
      </c>
      <c r="AW813" s="274" t="s">
        <v>268</v>
      </c>
      <c r="AX813" s="274" t="s">
        <v>268</v>
      </c>
      <c r="AY813" s="274" t="s">
        <v>268</v>
      </c>
      <c r="AZ813" s="274" t="s">
        <v>268</v>
      </c>
      <c r="BA813" s="274" t="s">
        <v>268</v>
      </c>
      <c r="BB813" s="274" t="s">
        <v>268</v>
      </c>
      <c r="BC813" s="274" t="s">
        <v>268</v>
      </c>
      <c r="BD813" s="274" t="s">
        <v>268</v>
      </c>
      <c r="BE813" s="274" t="s">
        <v>268</v>
      </c>
      <c r="BF813" s="274" t="s">
        <v>268</v>
      </c>
      <c r="BG813" s="274" t="s">
        <v>268</v>
      </c>
      <c r="BH813" s="274" t="s">
        <v>268</v>
      </c>
      <c r="BI813" s="274" t="s">
        <v>268</v>
      </c>
      <c r="BJ813" s="274" t="s">
        <v>268</v>
      </c>
      <c r="BK813" s="274" t="s">
        <v>268</v>
      </c>
      <c r="BL813" s="274" t="s">
        <v>268</v>
      </c>
      <c r="BM813" s="274" t="s">
        <v>268</v>
      </c>
      <c r="BN813" s="274" t="s">
        <v>268</v>
      </c>
      <c r="BO813" s="274" t="s">
        <v>268</v>
      </c>
      <c r="BP813" s="274" t="s">
        <v>268</v>
      </c>
      <c r="BQ813" s="274" t="s">
        <v>268</v>
      </c>
      <c r="BR813" s="274" t="s">
        <v>268</v>
      </c>
      <c r="BS813" s="274" t="s">
        <v>268</v>
      </c>
      <c r="BT813" s="274" t="s">
        <v>268</v>
      </c>
      <c r="BU813" s="274" t="s">
        <v>268</v>
      </c>
      <c r="BV813" s="274" t="s">
        <v>268</v>
      </c>
      <c r="BW813" s="274" t="s">
        <v>268</v>
      </c>
      <c r="BX813" s="274" t="s">
        <v>268</v>
      </c>
      <c r="BY813" s="295">
        <v>13.5</v>
      </c>
      <c r="BZ813" s="295">
        <v>13.5</v>
      </c>
      <c r="CA813" s="298" t="s">
        <v>142</v>
      </c>
      <c r="CB813" s="297">
        <v>123</v>
      </c>
      <c r="CC813" s="284">
        <f t="shared" si="50"/>
        <v>0</v>
      </c>
      <c r="CD813" s="295">
        <f t="shared" si="51"/>
        <v>13.5</v>
      </c>
      <c r="CE813" s="284">
        <f t="shared" si="52"/>
        <v>1</v>
      </c>
      <c r="CF813" s="295">
        <f t="shared" si="53"/>
        <v>0</v>
      </c>
      <c r="CG813" s="274" t="s">
        <v>1817</v>
      </c>
      <c r="CH813" s="274" t="s">
        <v>268</v>
      </c>
      <c r="CI813" s="274" t="s">
        <v>268</v>
      </c>
      <c r="CJ813" s="298" t="s">
        <v>280</v>
      </c>
      <c r="CK813" s="297">
        <v>2</v>
      </c>
      <c r="CL813" s="274" t="s">
        <v>268</v>
      </c>
      <c r="CM813" s="274" t="s">
        <v>268</v>
      </c>
      <c r="CN813" s="274" t="s">
        <v>268</v>
      </c>
      <c r="CO813" s="274" t="s">
        <v>268</v>
      </c>
      <c r="CP813" s="274" t="s">
        <v>268</v>
      </c>
      <c r="CQ813" s="274" t="s">
        <v>268</v>
      </c>
      <c r="CR813" s="274" t="s">
        <v>877</v>
      </c>
      <c r="CS813" s="274">
        <v>6.08</v>
      </c>
      <c r="CT813" s="274" t="s">
        <v>268</v>
      </c>
      <c r="CU813" s="274">
        <v>6.08</v>
      </c>
      <c r="CV813" s="274">
        <v>365</v>
      </c>
      <c r="CW813" s="274" t="s">
        <v>878</v>
      </c>
      <c r="CX813" s="274" t="s">
        <v>835</v>
      </c>
      <c r="CY813" s="274" t="s">
        <v>836</v>
      </c>
      <c r="CZ813" s="274" t="s">
        <v>837</v>
      </c>
      <c r="DA813" s="274" t="s">
        <v>268</v>
      </c>
      <c r="DB813" s="274" t="s">
        <v>268</v>
      </c>
      <c r="DC813" s="274" t="s">
        <v>268</v>
      </c>
      <c r="DD813" s="274" t="s">
        <v>268</v>
      </c>
      <c r="DE813" s="274" t="s">
        <v>268</v>
      </c>
      <c r="DF813" s="274" t="s">
        <v>268</v>
      </c>
      <c r="DG813" s="299">
        <f>IFERROR(IF(CA813="D",IF(CK813="A dispo.",CD813*VLOOKUP('DATI INPUT'!$F$27,TARIFFE_UD,2,FALSE),CD813*VLOOKUP(CK813,TARIFFE_UD,2,FALSE)),CD813*VLOOKUP(CB813-100,TARIFFE_UND,2,FALSE)),0)</f>
        <v>9.7013923850900952</v>
      </c>
      <c r="DH813" s="299">
        <f>IFERROR(IF(CA813="D",IF(CK813="A dispo.",CF813*VLOOKUP('DATI INPUT'!$F$27,TARIFFE_UD,3,FALSE),CF813*VLOOKUP(CK813,TARIFFE_UD,3,FALSE)),CF813*VLOOKUP(CB813-100,TARIFFE_UND,3,FALSE)),0)</f>
        <v>0</v>
      </c>
    </row>
    <row r="814" spans="1:112" x14ac:dyDescent="0.25">
      <c r="A814" s="274" t="s">
        <v>6620</v>
      </c>
      <c r="B814" s="274" t="s">
        <v>6621</v>
      </c>
      <c r="C814" s="274" t="s">
        <v>6622</v>
      </c>
      <c r="D814" s="274" t="s">
        <v>6623</v>
      </c>
      <c r="E814" s="274" t="s">
        <v>268</v>
      </c>
      <c r="F814" s="274" t="s">
        <v>156</v>
      </c>
      <c r="G814" s="274" t="s">
        <v>6624</v>
      </c>
      <c r="H814" s="274" t="s">
        <v>1171</v>
      </c>
      <c r="I814" s="274" t="s">
        <v>351</v>
      </c>
      <c r="J814" s="274" t="s">
        <v>274</v>
      </c>
      <c r="K814" s="274" t="s">
        <v>6625</v>
      </c>
      <c r="L814" s="274" t="s">
        <v>883</v>
      </c>
      <c r="M814" s="274" t="s">
        <v>4000</v>
      </c>
      <c r="N814" s="274" t="s">
        <v>984</v>
      </c>
      <c r="O814" s="274" t="s">
        <v>873</v>
      </c>
      <c r="P814" s="274" t="s">
        <v>3754</v>
      </c>
      <c r="Q814" s="274" t="s">
        <v>290</v>
      </c>
      <c r="R814" s="274" t="s">
        <v>268</v>
      </c>
      <c r="S814" s="274" t="s">
        <v>268</v>
      </c>
      <c r="T814" s="274" t="s">
        <v>268</v>
      </c>
      <c r="U814" s="274" t="s">
        <v>268</v>
      </c>
      <c r="V814" s="274" t="s">
        <v>268</v>
      </c>
      <c r="W814" s="274" t="s">
        <v>4000</v>
      </c>
      <c r="X814" s="274" t="s">
        <v>3754</v>
      </c>
      <c r="Y814" s="274" t="s">
        <v>290</v>
      </c>
      <c r="Z814" s="274" t="s">
        <v>268</v>
      </c>
      <c r="AA814" s="274" t="s">
        <v>268</v>
      </c>
      <c r="AB814" s="274" t="s">
        <v>268</v>
      </c>
      <c r="AC814" s="274" t="s">
        <v>268</v>
      </c>
      <c r="AD814" s="274" t="s">
        <v>268</v>
      </c>
      <c r="AE814" s="274" t="s">
        <v>287</v>
      </c>
      <c r="AF814" s="274" t="s">
        <v>1811</v>
      </c>
      <c r="AG814" s="274" t="s">
        <v>875</v>
      </c>
      <c r="AH814" s="274" t="s">
        <v>2047</v>
      </c>
      <c r="AI814" s="274" t="s">
        <v>946</v>
      </c>
      <c r="AJ814" s="274" t="s">
        <v>268</v>
      </c>
      <c r="AK814" s="274" t="s">
        <v>693</v>
      </c>
      <c r="AL814" s="274" t="s">
        <v>268</v>
      </c>
      <c r="AM814" s="274" t="s">
        <v>288</v>
      </c>
      <c r="AN814" s="274" t="s">
        <v>268</v>
      </c>
      <c r="AO814" s="274" t="s">
        <v>268</v>
      </c>
      <c r="AP814" s="274" t="s">
        <v>268</v>
      </c>
      <c r="AQ814" s="274" t="s">
        <v>268</v>
      </c>
      <c r="AR814" s="274" t="s">
        <v>268</v>
      </c>
      <c r="AS814" s="274" t="s">
        <v>268</v>
      </c>
      <c r="AT814" s="274" t="s">
        <v>268</v>
      </c>
      <c r="AU814" s="274" t="s">
        <v>268</v>
      </c>
      <c r="AV814" s="274" t="s">
        <v>268</v>
      </c>
      <c r="AW814" s="274" t="s">
        <v>268</v>
      </c>
      <c r="AX814" s="274" t="s">
        <v>268</v>
      </c>
      <c r="AY814" s="274" t="s">
        <v>268</v>
      </c>
      <c r="AZ814" s="274" t="s">
        <v>268</v>
      </c>
      <c r="BA814" s="274" t="s">
        <v>268</v>
      </c>
      <c r="BB814" s="274" t="s">
        <v>268</v>
      </c>
      <c r="BC814" s="274" t="s">
        <v>268</v>
      </c>
      <c r="BD814" s="274" t="s">
        <v>268</v>
      </c>
      <c r="BE814" s="274" t="s">
        <v>268</v>
      </c>
      <c r="BF814" s="274" t="s">
        <v>268</v>
      </c>
      <c r="BG814" s="274" t="s">
        <v>268</v>
      </c>
      <c r="BH814" s="274" t="s">
        <v>268</v>
      </c>
      <c r="BI814" s="274" t="s">
        <v>268</v>
      </c>
      <c r="BJ814" s="274" t="s">
        <v>268</v>
      </c>
      <c r="BK814" s="274" t="s">
        <v>268</v>
      </c>
      <c r="BL814" s="274" t="s">
        <v>268</v>
      </c>
      <c r="BM814" s="274" t="s">
        <v>268</v>
      </c>
      <c r="BN814" s="274" t="s">
        <v>268</v>
      </c>
      <c r="BO814" s="274" t="s">
        <v>268</v>
      </c>
      <c r="BP814" s="274" t="s">
        <v>268</v>
      </c>
      <c r="BQ814" s="274" t="s">
        <v>268</v>
      </c>
      <c r="BR814" s="274" t="s">
        <v>268</v>
      </c>
      <c r="BS814" s="274" t="s">
        <v>268</v>
      </c>
      <c r="BT814" s="274" t="s">
        <v>268</v>
      </c>
      <c r="BU814" s="274" t="s">
        <v>268</v>
      </c>
      <c r="BV814" s="274" t="s">
        <v>268</v>
      </c>
      <c r="BW814" s="274" t="s">
        <v>268</v>
      </c>
      <c r="BX814" s="274" t="s">
        <v>268</v>
      </c>
      <c r="BY814" s="295">
        <v>82.48</v>
      </c>
      <c r="BZ814" s="295">
        <v>82.48</v>
      </c>
      <c r="CA814" s="298" t="s">
        <v>142</v>
      </c>
      <c r="CB814" s="297">
        <v>122</v>
      </c>
      <c r="CC814" s="284">
        <f t="shared" si="50"/>
        <v>0</v>
      </c>
      <c r="CD814" s="295">
        <f t="shared" si="51"/>
        <v>82.48</v>
      </c>
      <c r="CE814" s="284">
        <f t="shared" si="52"/>
        <v>0</v>
      </c>
      <c r="CF814" s="295">
        <f t="shared" si="53"/>
        <v>1</v>
      </c>
      <c r="CG814" s="274" t="s">
        <v>876</v>
      </c>
      <c r="CH814" s="274" t="s">
        <v>268</v>
      </c>
      <c r="CI814" s="274" t="s">
        <v>268</v>
      </c>
      <c r="CJ814" s="298" t="s">
        <v>280</v>
      </c>
      <c r="CK814" s="297">
        <v>2</v>
      </c>
      <c r="CL814" s="274" t="s">
        <v>268</v>
      </c>
      <c r="CM814" s="274" t="s">
        <v>268</v>
      </c>
      <c r="CN814" s="274" t="s">
        <v>268</v>
      </c>
      <c r="CO814" s="274" t="s">
        <v>268</v>
      </c>
      <c r="CP814" s="274" t="s">
        <v>268</v>
      </c>
      <c r="CQ814" s="274" t="s">
        <v>3338</v>
      </c>
      <c r="CR814" s="274" t="s">
        <v>877</v>
      </c>
      <c r="CS814" s="274">
        <v>89.68</v>
      </c>
      <c r="CT814" s="274" t="s">
        <v>268</v>
      </c>
      <c r="CU814" s="274">
        <v>89.68</v>
      </c>
      <c r="CV814" s="274">
        <v>365</v>
      </c>
      <c r="CW814" s="274" t="s">
        <v>878</v>
      </c>
      <c r="CX814" s="274" t="s">
        <v>835</v>
      </c>
      <c r="CY814" s="274" t="s">
        <v>836</v>
      </c>
      <c r="CZ814" s="274" t="s">
        <v>837</v>
      </c>
      <c r="DA814" s="274" t="s">
        <v>268</v>
      </c>
      <c r="DB814" s="274" t="s">
        <v>268</v>
      </c>
      <c r="DC814" s="274" t="s">
        <v>268</v>
      </c>
      <c r="DD814" s="274" t="s">
        <v>268</v>
      </c>
      <c r="DE814" s="274" t="s">
        <v>268</v>
      </c>
      <c r="DF814" s="274" t="s">
        <v>268</v>
      </c>
      <c r="DG814" s="299">
        <f>IFERROR(IF(CA814="D",IF(CK814="A dispo.",CD814*VLOOKUP('DATI INPUT'!$F$27,TARIFFE_UD,2,FALSE),CD814*VLOOKUP(CK814,TARIFFE_UD,2,FALSE)),CD814*VLOOKUP(CB814-100,TARIFFE_UND,2,FALSE)),0)</f>
        <v>59.271914364609714</v>
      </c>
      <c r="DH814" s="299">
        <f>IFERROR(IF(CA814="D",IF(CK814="A dispo.",CF814*VLOOKUP('DATI INPUT'!$F$27,TARIFFE_UD,3,FALSE),CF814*VLOOKUP(CK814,TARIFFE_UD,3,FALSE)),CF814*VLOOKUP(CB814-100,TARIFFE_UND,3,FALSE)),0)</f>
        <v>46.077822723118445</v>
      </c>
    </row>
    <row r="815" spans="1:112" x14ac:dyDescent="0.25">
      <c r="A815" s="274" t="s">
        <v>6626</v>
      </c>
      <c r="B815" s="274" t="s">
        <v>6621</v>
      </c>
      <c r="C815" s="274" t="s">
        <v>6627</v>
      </c>
      <c r="D815" s="274" t="s">
        <v>6623</v>
      </c>
      <c r="E815" s="274" t="s">
        <v>268</v>
      </c>
      <c r="F815" s="274" t="s">
        <v>156</v>
      </c>
      <c r="G815" s="274" t="s">
        <v>6624</v>
      </c>
      <c r="H815" s="274" t="s">
        <v>1171</v>
      </c>
      <c r="I815" s="274" t="s">
        <v>351</v>
      </c>
      <c r="J815" s="274" t="s">
        <v>274</v>
      </c>
      <c r="K815" s="274" t="s">
        <v>6625</v>
      </c>
      <c r="L815" s="274" t="s">
        <v>883</v>
      </c>
      <c r="M815" s="274" t="s">
        <v>4000</v>
      </c>
      <c r="N815" s="274" t="s">
        <v>984</v>
      </c>
      <c r="O815" s="274" t="s">
        <v>873</v>
      </c>
      <c r="P815" s="274" t="s">
        <v>3754</v>
      </c>
      <c r="Q815" s="274" t="s">
        <v>290</v>
      </c>
      <c r="R815" s="274" t="s">
        <v>268</v>
      </c>
      <c r="S815" s="274" t="s">
        <v>268</v>
      </c>
      <c r="T815" s="274" t="s">
        <v>268</v>
      </c>
      <c r="U815" s="274" t="s">
        <v>268</v>
      </c>
      <c r="V815" s="274" t="s">
        <v>268</v>
      </c>
      <c r="W815" s="274" t="s">
        <v>4000</v>
      </c>
      <c r="X815" s="274" t="s">
        <v>3754</v>
      </c>
      <c r="Y815" s="274" t="s">
        <v>290</v>
      </c>
      <c r="Z815" s="274" t="s">
        <v>268</v>
      </c>
      <c r="AA815" s="274" t="s">
        <v>268</v>
      </c>
      <c r="AB815" s="274" t="s">
        <v>268</v>
      </c>
      <c r="AC815" s="274" t="s">
        <v>268</v>
      </c>
      <c r="AD815" s="274" t="s">
        <v>268</v>
      </c>
      <c r="AE815" s="274" t="s">
        <v>287</v>
      </c>
      <c r="AF815" s="274" t="s">
        <v>1811</v>
      </c>
      <c r="AG815" s="274" t="s">
        <v>875</v>
      </c>
      <c r="AH815" s="274" t="s">
        <v>2047</v>
      </c>
      <c r="AI815" s="274" t="s">
        <v>946</v>
      </c>
      <c r="AJ815" s="274" t="s">
        <v>268</v>
      </c>
      <c r="AK815" s="274" t="s">
        <v>382</v>
      </c>
      <c r="AL815" s="274" t="s">
        <v>268</v>
      </c>
      <c r="AM815" s="274" t="s">
        <v>353</v>
      </c>
      <c r="AN815" s="274" t="s">
        <v>268</v>
      </c>
      <c r="AO815" s="274" t="s">
        <v>268</v>
      </c>
      <c r="AP815" s="274" t="s">
        <v>268</v>
      </c>
      <c r="AQ815" s="274" t="s">
        <v>268</v>
      </c>
      <c r="AR815" s="274" t="s">
        <v>268</v>
      </c>
      <c r="AS815" s="274" t="s">
        <v>268</v>
      </c>
      <c r="AT815" s="274" t="s">
        <v>268</v>
      </c>
      <c r="AU815" s="274" t="s">
        <v>268</v>
      </c>
      <c r="AV815" s="274" t="s">
        <v>268</v>
      </c>
      <c r="AW815" s="274" t="s">
        <v>268</v>
      </c>
      <c r="AX815" s="274" t="s">
        <v>268</v>
      </c>
      <c r="AY815" s="274" t="s">
        <v>268</v>
      </c>
      <c r="AZ815" s="274" t="s">
        <v>268</v>
      </c>
      <c r="BA815" s="274" t="s">
        <v>268</v>
      </c>
      <c r="BB815" s="274" t="s">
        <v>268</v>
      </c>
      <c r="BC815" s="274" t="s">
        <v>268</v>
      </c>
      <c r="BD815" s="274" t="s">
        <v>268</v>
      </c>
      <c r="BE815" s="274" t="s">
        <v>268</v>
      </c>
      <c r="BF815" s="274" t="s">
        <v>268</v>
      </c>
      <c r="BG815" s="274" t="s">
        <v>268</v>
      </c>
      <c r="BH815" s="274" t="s">
        <v>268</v>
      </c>
      <c r="BI815" s="274" t="s">
        <v>268</v>
      </c>
      <c r="BJ815" s="274" t="s">
        <v>268</v>
      </c>
      <c r="BK815" s="274" t="s">
        <v>268</v>
      </c>
      <c r="BL815" s="274" t="s">
        <v>268</v>
      </c>
      <c r="BM815" s="274" t="s">
        <v>268</v>
      </c>
      <c r="BN815" s="274" t="s">
        <v>268</v>
      </c>
      <c r="BO815" s="274" t="s">
        <v>268</v>
      </c>
      <c r="BP815" s="274" t="s">
        <v>268</v>
      </c>
      <c r="BQ815" s="274" t="s">
        <v>268</v>
      </c>
      <c r="BR815" s="274" t="s">
        <v>268</v>
      </c>
      <c r="BS815" s="274" t="s">
        <v>268</v>
      </c>
      <c r="BT815" s="274" t="s">
        <v>268</v>
      </c>
      <c r="BU815" s="274" t="s">
        <v>268</v>
      </c>
      <c r="BV815" s="274" t="s">
        <v>268</v>
      </c>
      <c r="BW815" s="274" t="s">
        <v>268</v>
      </c>
      <c r="BX815" s="274" t="s">
        <v>268</v>
      </c>
      <c r="BY815" s="295">
        <v>30</v>
      </c>
      <c r="BZ815" s="295">
        <v>30</v>
      </c>
      <c r="CA815" s="298" t="s">
        <v>142</v>
      </c>
      <c r="CB815" s="297">
        <v>123</v>
      </c>
      <c r="CC815" s="284">
        <f t="shared" si="50"/>
        <v>0</v>
      </c>
      <c r="CD815" s="295">
        <f t="shared" si="51"/>
        <v>30</v>
      </c>
      <c r="CE815" s="284">
        <f t="shared" si="52"/>
        <v>1</v>
      </c>
      <c r="CF815" s="295">
        <f t="shared" si="53"/>
        <v>0</v>
      </c>
      <c r="CG815" s="274" t="s">
        <v>1817</v>
      </c>
      <c r="CH815" s="274" t="s">
        <v>268</v>
      </c>
      <c r="CI815" s="274" t="s">
        <v>268</v>
      </c>
      <c r="CJ815" s="298" t="s">
        <v>280</v>
      </c>
      <c r="CK815" s="297">
        <v>2</v>
      </c>
      <c r="CL815" s="274" t="s">
        <v>268</v>
      </c>
      <c r="CM815" s="274" t="s">
        <v>268</v>
      </c>
      <c r="CN815" s="274" t="s">
        <v>268</v>
      </c>
      <c r="CO815" s="274" t="s">
        <v>268</v>
      </c>
      <c r="CP815" s="274" t="s">
        <v>268</v>
      </c>
      <c r="CQ815" s="274" t="s">
        <v>3338</v>
      </c>
      <c r="CR815" s="274" t="s">
        <v>877</v>
      </c>
      <c r="CS815" s="274">
        <v>13.5</v>
      </c>
      <c r="CT815" s="274" t="s">
        <v>268</v>
      </c>
      <c r="CU815" s="274">
        <v>13.5</v>
      </c>
      <c r="CV815" s="274">
        <v>365</v>
      </c>
      <c r="CW815" s="274" t="s">
        <v>878</v>
      </c>
      <c r="CX815" s="274" t="s">
        <v>835</v>
      </c>
      <c r="CY815" s="274" t="s">
        <v>836</v>
      </c>
      <c r="CZ815" s="274" t="s">
        <v>837</v>
      </c>
      <c r="DA815" s="274" t="s">
        <v>268</v>
      </c>
      <c r="DB815" s="274" t="s">
        <v>268</v>
      </c>
      <c r="DC815" s="274" t="s">
        <v>268</v>
      </c>
      <c r="DD815" s="274" t="s">
        <v>268</v>
      </c>
      <c r="DE815" s="274" t="s">
        <v>268</v>
      </c>
      <c r="DF815" s="274" t="s">
        <v>268</v>
      </c>
      <c r="DG815" s="299">
        <f>IFERROR(IF(CA815="D",IF(CK815="A dispo.",CD815*VLOOKUP('DATI INPUT'!$F$27,TARIFFE_UD,2,FALSE),CD815*VLOOKUP(CK815,TARIFFE_UD,2,FALSE)),CD815*VLOOKUP(CB815-100,TARIFFE_UND,2,FALSE)),0)</f>
        <v>21.558649744644658</v>
      </c>
      <c r="DH815" s="299">
        <f>IFERROR(IF(CA815="D",IF(CK815="A dispo.",CF815*VLOOKUP('DATI INPUT'!$F$27,TARIFFE_UD,3,FALSE),CF815*VLOOKUP(CK815,TARIFFE_UD,3,FALSE)),CF815*VLOOKUP(CB815-100,TARIFFE_UND,3,FALSE)),0)</f>
        <v>0</v>
      </c>
    </row>
    <row r="816" spans="1:112" x14ac:dyDescent="0.25">
      <c r="A816" s="274" t="s">
        <v>6628</v>
      </c>
      <c r="B816" s="274" t="s">
        <v>6629</v>
      </c>
      <c r="C816" s="274" t="s">
        <v>6630</v>
      </c>
      <c r="D816" s="274" t="s">
        <v>6631</v>
      </c>
      <c r="E816" s="274" t="s">
        <v>268</v>
      </c>
      <c r="F816" s="274" t="s">
        <v>156</v>
      </c>
      <c r="G816" s="274" t="s">
        <v>6632</v>
      </c>
      <c r="H816" s="274" t="s">
        <v>1761</v>
      </c>
      <c r="I816" s="274" t="s">
        <v>286</v>
      </c>
      <c r="J816" s="274" t="s">
        <v>274</v>
      </c>
      <c r="K816" s="274" t="s">
        <v>6633</v>
      </c>
      <c r="L816" s="274" t="s">
        <v>871</v>
      </c>
      <c r="M816" s="274" t="s">
        <v>6215</v>
      </c>
      <c r="N816" s="274" t="s">
        <v>984</v>
      </c>
      <c r="O816" s="274" t="s">
        <v>873</v>
      </c>
      <c r="P816" s="274" t="s">
        <v>6216</v>
      </c>
      <c r="Q816" s="274" t="s">
        <v>280</v>
      </c>
      <c r="R816" s="274" t="s">
        <v>268</v>
      </c>
      <c r="S816" s="274" t="s">
        <v>268</v>
      </c>
      <c r="T816" s="274" t="s">
        <v>268</v>
      </c>
      <c r="U816" s="274" t="s">
        <v>268</v>
      </c>
      <c r="V816" s="274" t="s">
        <v>268</v>
      </c>
      <c r="W816" s="274" t="s">
        <v>6217</v>
      </c>
      <c r="X816" s="274" t="s">
        <v>1934</v>
      </c>
      <c r="Y816" s="274" t="s">
        <v>330</v>
      </c>
      <c r="Z816" s="274" t="s">
        <v>268</v>
      </c>
      <c r="AA816" s="274" t="s">
        <v>268</v>
      </c>
      <c r="AB816" s="274" t="s">
        <v>268</v>
      </c>
      <c r="AC816" s="274" t="s">
        <v>268</v>
      </c>
      <c r="AD816" s="274" t="s">
        <v>268</v>
      </c>
      <c r="AE816" s="274" t="s">
        <v>287</v>
      </c>
      <c r="AF816" s="274" t="s">
        <v>1811</v>
      </c>
      <c r="AG816" s="274" t="s">
        <v>875</v>
      </c>
      <c r="AH816" s="274" t="s">
        <v>1935</v>
      </c>
      <c r="AI816" s="274" t="s">
        <v>3261</v>
      </c>
      <c r="AJ816" s="274" t="s">
        <v>268</v>
      </c>
      <c r="AK816" s="274" t="s">
        <v>381</v>
      </c>
      <c r="AL816" s="274" t="s">
        <v>268</v>
      </c>
      <c r="AM816" s="274" t="s">
        <v>355</v>
      </c>
      <c r="AN816" s="274" t="s">
        <v>268</v>
      </c>
      <c r="AO816" s="274" t="s">
        <v>268</v>
      </c>
      <c r="AP816" s="274" t="s">
        <v>268</v>
      </c>
      <c r="AQ816" s="274" t="s">
        <v>268</v>
      </c>
      <c r="AR816" s="274" t="s">
        <v>268</v>
      </c>
      <c r="AS816" s="274" t="s">
        <v>268</v>
      </c>
      <c r="AT816" s="274" t="s">
        <v>268</v>
      </c>
      <c r="AU816" s="274" t="s">
        <v>268</v>
      </c>
      <c r="AV816" s="274" t="s">
        <v>268</v>
      </c>
      <c r="AW816" s="274" t="s">
        <v>268</v>
      </c>
      <c r="AX816" s="274" t="s">
        <v>268</v>
      </c>
      <c r="AY816" s="274" t="s">
        <v>268</v>
      </c>
      <c r="AZ816" s="274" t="s">
        <v>268</v>
      </c>
      <c r="BA816" s="274" t="s">
        <v>268</v>
      </c>
      <c r="BB816" s="274" t="s">
        <v>268</v>
      </c>
      <c r="BC816" s="274" t="s">
        <v>268</v>
      </c>
      <c r="BD816" s="274" t="s">
        <v>268</v>
      </c>
      <c r="BE816" s="274" t="s">
        <v>268</v>
      </c>
      <c r="BF816" s="274" t="s">
        <v>268</v>
      </c>
      <c r="BG816" s="274" t="s">
        <v>268</v>
      </c>
      <c r="BH816" s="274" t="s">
        <v>268</v>
      </c>
      <c r="BI816" s="274" t="s">
        <v>268</v>
      </c>
      <c r="BJ816" s="274" t="s">
        <v>268</v>
      </c>
      <c r="BK816" s="274" t="s">
        <v>268</v>
      </c>
      <c r="BL816" s="274" t="s">
        <v>268</v>
      </c>
      <c r="BM816" s="274" t="s">
        <v>268</v>
      </c>
      <c r="BN816" s="274" t="s">
        <v>268</v>
      </c>
      <c r="BO816" s="274" t="s">
        <v>268</v>
      </c>
      <c r="BP816" s="274" t="s">
        <v>268</v>
      </c>
      <c r="BQ816" s="274" t="s">
        <v>268</v>
      </c>
      <c r="BR816" s="274" t="s">
        <v>268</v>
      </c>
      <c r="BS816" s="274" t="s">
        <v>268</v>
      </c>
      <c r="BT816" s="274" t="s">
        <v>268</v>
      </c>
      <c r="BU816" s="274" t="s">
        <v>268</v>
      </c>
      <c r="BV816" s="274" t="s">
        <v>268</v>
      </c>
      <c r="BW816" s="274" t="s">
        <v>268</v>
      </c>
      <c r="BX816" s="274" t="s">
        <v>268</v>
      </c>
      <c r="BY816" s="295">
        <v>75</v>
      </c>
      <c r="BZ816" s="295">
        <v>75</v>
      </c>
      <c r="CA816" s="298" t="s">
        <v>142</v>
      </c>
      <c r="CB816" s="297">
        <v>122</v>
      </c>
      <c r="CC816" s="284">
        <f t="shared" si="50"/>
        <v>0</v>
      </c>
      <c r="CD816" s="295">
        <f t="shared" si="51"/>
        <v>75</v>
      </c>
      <c r="CE816" s="284">
        <f t="shared" si="52"/>
        <v>0</v>
      </c>
      <c r="CF816" s="295">
        <f t="shared" si="53"/>
        <v>1</v>
      </c>
      <c r="CG816" s="274" t="s">
        <v>876</v>
      </c>
      <c r="CH816" s="274" t="s">
        <v>268</v>
      </c>
      <c r="CI816" s="274" t="s">
        <v>268</v>
      </c>
      <c r="CJ816" s="298" t="s">
        <v>282</v>
      </c>
      <c r="CK816" s="297">
        <v>4</v>
      </c>
      <c r="CL816" s="274" t="s">
        <v>268</v>
      </c>
      <c r="CM816" s="274" t="s">
        <v>268</v>
      </c>
      <c r="CN816" s="274" t="s">
        <v>268</v>
      </c>
      <c r="CO816" s="274" t="s">
        <v>268</v>
      </c>
      <c r="CP816" s="274" t="s">
        <v>268</v>
      </c>
      <c r="CQ816" s="274" t="s">
        <v>268</v>
      </c>
      <c r="CR816" s="274" t="s">
        <v>877</v>
      </c>
      <c r="CS816" s="274">
        <v>123.77</v>
      </c>
      <c r="CT816" s="274" t="s">
        <v>268</v>
      </c>
      <c r="CU816" s="274">
        <v>123.77</v>
      </c>
      <c r="CV816" s="274">
        <v>365</v>
      </c>
      <c r="CW816" s="274" t="s">
        <v>878</v>
      </c>
      <c r="CX816" s="274" t="s">
        <v>835</v>
      </c>
      <c r="CY816" s="274" t="s">
        <v>836</v>
      </c>
      <c r="CZ816" s="274" t="s">
        <v>837</v>
      </c>
      <c r="DA816" s="274" t="s">
        <v>268</v>
      </c>
      <c r="DB816" s="274" t="s">
        <v>268</v>
      </c>
      <c r="DC816" s="274" t="s">
        <v>268</v>
      </c>
      <c r="DD816" s="274" t="s">
        <v>268</v>
      </c>
      <c r="DE816" s="274" t="s">
        <v>268</v>
      </c>
      <c r="DF816" s="274" t="s">
        <v>268</v>
      </c>
      <c r="DG816" s="299">
        <f>IFERROR(IF(CA816="D",IF(CK816="A dispo.",CD816*VLOOKUP('DATI INPUT'!$F$27,TARIFFE_UD,2,FALSE),CD816*VLOOKUP(CK816,TARIFFE_UD,2,FALSE)),CD816*VLOOKUP(CB816-100,TARIFFE_UND,2,FALSE)),0)</f>
        <v>63.79600434639746</v>
      </c>
      <c r="DH816" s="299">
        <f>IFERROR(IF(CA816="D",IF(CK816="A dispo.",CF816*VLOOKUP('DATI INPUT'!$F$27,TARIFFE_UD,3,FALSE),CF816*VLOOKUP(CK816,TARIFFE_UD,3,FALSE)),CF816*VLOOKUP(CB816-100,TARIFFE_UND,3,FALSE)),0)</f>
        <v>73.78284271486686</v>
      </c>
    </row>
    <row r="817" spans="1:112" x14ac:dyDescent="0.25">
      <c r="A817" s="274" t="s">
        <v>6634</v>
      </c>
      <c r="B817" s="274" t="s">
        <v>6629</v>
      </c>
      <c r="C817" s="274" t="s">
        <v>6635</v>
      </c>
      <c r="D817" s="274" t="s">
        <v>6631</v>
      </c>
      <c r="E817" s="274" t="s">
        <v>268</v>
      </c>
      <c r="F817" s="274" t="s">
        <v>156</v>
      </c>
      <c r="G817" s="274" t="s">
        <v>6632</v>
      </c>
      <c r="H817" s="274" t="s">
        <v>1761</v>
      </c>
      <c r="I817" s="274" t="s">
        <v>286</v>
      </c>
      <c r="J817" s="274" t="s">
        <v>274</v>
      </c>
      <c r="K817" s="274" t="s">
        <v>6633</v>
      </c>
      <c r="L817" s="274" t="s">
        <v>871</v>
      </c>
      <c r="M817" s="274" t="s">
        <v>6215</v>
      </c>
      <c r="N817" s="274" t="s">
        <v>984</v>
      </c>
      <c r="O817" s="274" t="s">
        <v>873</v>
      </c>
      <c r="P817" s="274" t="s">
        <v>6216</v>
      </c>
      <c r="Q817" s="274" t="s">
        <v>280</v>
      </c>
      <c r="R817" s="274" t="s">
        <v>268</v>
      </c>
      <c r="S817" s="274" t="s">
        <v>268</v>
      </c>
      <c r="T817" s="274" t="s">
        <v>268</v>
      </c>
      <c r="U817" s="274" t="s">
        <v>268</v>
      </c>
      <c r="V817" s="274" t="s">
        <v>268</v>
      </c>
      <c r="W817" s="274" t="s">
        <v>6217</v>
      </c>
      <c r="X817" s="274" t="s">
        <v>1934</v>
      </c>
      <c r="Y817" s="274" t="s">
        <v>330</v>
      </c>
      <c r="Z817" s="274" t="s">
        <v>268</v>
      </c>
      <c r="AA817" s="274" t="s">
        <v>268</v>
      </c>
      <c r="AB817" s="274" t="s">
        <v>268</v>
      </c>
      <c r="AC817" s="274" t="s">
        <v>268</v>
      </c>
      <c r="AD817" s="274" t="s">
        <v>268</v>
      </c>
      <c r="AE817" s="274" t="s">
        <v>287</v>
      </c>
      <c r="AF817" s="274" t="s">
        <v>1811</v>
      </c>
      <c r="AG817" s="274" t="s">
        <v>875</v>
      </c>
      <c r="AH817" s="274" t="s">
        <v>1935</v>
      </c>
      <c r="AI817" s="274" t="s">
        <v>3261</v>
      </c>
      <c r="AJ817" s="274" t="s">
        <v>268</v>
      </c>
      <c r="AK817" s="274" t="s">
        <v>377</v>
      </c>
      <c r="AL817" s="274" t="s">
        <v>268</v>
      </c>
      <c r="AM817" s="274" t="s">
        <v>353</v>
      </c>
      <c r="AN817" s="274" t="s">
        <v>268</v>
      </c>
      <c r="AO817" s="274" t="s">
        <v>268</v>
      </c>
      <c r="AP817" s="274" t="s">
        <v>268</v>
      </c>
      <c r="AQ817" s="274" t="s">
        <v>268</v>
      </c>
      <c r="AR817" s="274" t="s">
        <v>268</v>
      </c>
      <c r="AS817" s="274" t="s">
        <v>268</v>
      </c>
      <c r="AT817" s="274" t="s">
        <v>268</v>
      </c>
      <c r="AU817" s="274" t="s">
        <v>268</v>
      </c>
      <c r="AV817" s="274" t="s">
        <v>268</v>
      </c>
      <c r="AW817" s="274" t="s">
        <v>268</v>
      </c>
      <c r="AX817" s="274" t="s">
        <v>268</v>
      </c>
      <c r="AY817" s="274" t="s">
        <v>268</v>
      </c>
      <c r="AZ817" s="274" t="s">
        <v>268</v>
      </c>
      <c r="BA817" s="274" t="s">
        <v>268</v>
      </c>
      <c r="BB817" s="274" t="s">
        <v>268</v>
      </c>
      <c r="BC817" s="274" t="s">
        <v>268</v>
      </c>
      <c r="BD817" s="274" t="s">
        <v>268</v>
      </c>
      <c r="BE817" s="274" t="s">
        <v>268</v>
      </c>
      <c r="BF817" s="274" t="s">
        <v>268</v>
      </c>
      <c r="BG817" s="274" t="s">
        <v>268</v>
      </c>
      <c r="BH817" s="274" t="s">
        <v>268</v>
      </c>
      <c r="BI817" s="274" t="s">
        <v>268</v>
      </c>
      <c r="BJ817" s="274" t="s">
        <v>268</v>
      </c>
      <c r="BK817" s="274" t="s">
        <v>268</v>
      </c>
      <c r="BL817" s="274" t="s">
        <v>268</v>
      </c>
      <c r="BM817" s="274" t="s">
        <v>268</v>
      </c>
      <c r="BN817" s="274" t="s">
        <v>268</v>
      </c>
      <c r="BO817" s="274" t="s">
        <v>268</v>
      </c>
      <c r="BP817" s="274" t="s">
        <v>268</v>
      </c>
      <c r="BQ817" s="274" t="s">
        <v>268</v>
      </c>
      <c r="BR817" s="274" t="s">
        <v>268</v>
      </c>
      <c r="BS817" s="274" t="s">
        <v>268</v>
      </c>
      <c r="BT817" s="274" t="s">
        <v>268</v>
      </c>
      <c r="BU817" s="274" t="s">
        <v>268</v>
      </c>
      <c r="BV817" s="274" t="s">
        <v>268</v>
      </c>
      <c r="BW817" s="274" t="s">
        <v>268</v>
      </c>
      <c r="BX817" s="274" t="s">
        <v>268</v>
      </c>
      <c r="BY817" s="295">
        <v>40</v>
      </c>
      <c r="BZ817" s="295">
        <v>40</v>
      </c>
      <c r="CA817" s="298" t="s">
        <v>142</v>
      </c>
      <c r="CB817" s="297">
        <v>123</v>
      </c>
      <c r="CC817" s="284">
        <f t="shared" si="50"/>
        <v>0</v>
      </c>
      <c r="CD817" s="295">
        <f t="shared" si="51"/>
        <v>40</v>
      </c>
      <c r="CE817" s="284">
        <f t="shared" si="52"/>
        <v>1</v>
      </c>
      <c r="CF817" s="295">
        <f t="shared" si="53"/>
        <v>0</v>
      </c>
      <c r="CG817" s="274" t="s">
        <v>1817</v>
      </c>
      <c r="CH817" s="274" t="s">
        <v>268</v>
      </c>
      <c r="CI817" s="274" t="s">
        <v>268</v>
      </c>
      <c r="CJ817" s="298" t="s">
        <v>282</v>
      </c>
      <c r="CK817" s="297">
        <v>4</v>
      </c>
      <c r="CL817" s="274" t="s">
        <v>268</v>
      </c>
      <c r="CM817" s="274" t="s">
        <v>268</v>
      </c>
      <c r="CN817" s="274" t="s">
        <v>268</v>
      </c>
      <c r="CO817" s="274" t="s">
        <v>268</v>
      </c>
      <c r="CP817" s="274" t="s">
        <v>268</v>
      </c>
      <c r="CQ817" s="274" t="s">
        <v>268</v>
      </c>
      <c r="CR817" s="274" t="s">
        <v>877</v>
      </c>
      <c r="CS817" s="274">
        <v>21.2</v>
      </c>
      <c r="CT817" s="274" t="s">
        <v>268</v>
      </c>
      <c r="CU817" s="274">
        <v>21.2</v>
      </c>
      <c r="CV817" s="274">
        <v>365</v>
      </c>
      <c r="CW817" s="274" t="s">
        <v>878</v>
      </c>
      <c r="CX817" s="274" t="s">
        <v>835</v>
      </c>
      <c r="CY817" s="274" t="s">
        <v>836</v>
      </c>
      <c r="CZ817" s="274" t="s">
        <v>837</v>
      </c>
      <c r="DA817" s="274" t="s">
        <v>268</v>
      </c>
      <c r="DB817" s="274" t="s">
        <v>268</v>
      </c>
      <c r="DC817" s="274" t="s">
        <v>268</v>
      </c>
      <c r="DD817" s="274" t="s">
        <v>268</v>
      </c>
      <c r="DE817" s="274" t="s">
        <v>268</v>
      </c>
      <c r="DF817" s="274" t="s">
        <v>268</v>
      </c>
      <c r="DG817" s="299">
        <f>IFERROR(IF(CA817="D",IF(CK817="A dispo.",CD817*VLOOKUP('DATI INPUT'!$F$27,TARIFFE_UD,2,FALSE),CD817*VLOOKUP(CK817,TARIFFE_UD,2,FALSE)),CD817*VLOOKUP(CB817-100,TARIFFE_UND,2,FALSE)),0)</f>
        <v>34.024535651411981</v>
      </c>
      <c r="DH817" s="299">
        <f>IFERROR(IF(CA817="D",IF(CK817="A dispo.",CF817*VLOOKUP('DATI INPUT'!$F$27,TARIFFE_UD,3,FALSE),CF817*VLOOKUP(CK817,TARIFFE_UD,3,FALSE)),CF817*VLOOKUP(CB817-100,TARIFFE_UND,3,FALSE)),0)</f>
        <v>0</v>
      </c>
    </row>
    <row r="818" spans="1:112" x14ac:dyDescent="0.25">
      <c r="A818" s="274" t="s">
        <v>6636</v>
      </c>
      <c r="B818" s="274" t="s">
        <v>1766</v>
      </c>
      <c r="C818" s="274" t="s">
        <v>6637</v>
      </c>
      <c r="D818" s="274" t="s">
        <v>6638</v>
      </c>
      <c r="E818" s="274" t="s">
        <v>268</v>
      </c>
      <c r="F818" s="274" t="s">
        <v>156</v>
      </c>
      <c r="G818" s="274" t="s">
        <v>6639</v>
      </c>
      <c r="H818" s="274" t="s">
        <v>6640</v>
      </c>
      <c r="I818" s="274" t="s">
        <v>1229</v>
      </c>
      <c r="J818" s="274" t="s">
        <v>156</v>
      </c>
      <c r="K818" s="274" t="s">
        <v>6641</v>
      </c>
      <c r="L818" s="274" t="s">
        <v>6642</v>
      </c>
      <c r="M818" s="274" t="s">
        <v>5973</v>
      </c>
      <c r="N818" s="274" t="s">
        <v>984</v>
      </c>
      <c r="O818" s="274" t="s">
        <v>873</v>
      </c>
      <c r="P818" s="274" t="s">
        <v>1934</v>
      </c>
      <c r="Q818" s="274" t="s">
        <v>461</v>
      </c>
      <c r="R818" s="274" t="s">
        <v>268</v>
      </c>
      <c r="S818" s="274" t="s">
        <v>268</v>
      </c>
      <c r="T818" s="274" t="s">
        <v>268</v>
      </c>
      <c r="U818" s="274" t="s">
        <v>268</v>
      </c>
      <c r="V818" s="274" t="s">
        <v>268</v>
      </c>
      <c r="W818" s="274" t="s">
        <v>5973</v>
      </c>
      <c r="X818" s="274" t="s">
        <v>1934</v>
      </c>
      <c r="Y818" s="274" t="s">
        <v>461</v>
      </c>
      <c r="Z818" s="274" t="s">
        <v>268</v>
      </c>
      <c r="AA818" s="274" t="s">
        <v>268</v>
      </c>
      <c r="AB818" s="274" t="s">
        <v>268</v>
      </c>
      <c r="AC818" s="274" t="s">
        <v>268</v>
      </c>
      <c r="AD818" s="274" t="s">
        <v>268</v>
      </c>
      <c r="AE818" s="274" t="s">
        <v>287</v>
      </c>
      <c r="AF818" s="274" t="s">
        <v>1811</v>
      </c>
      <c r="AG818" s="274" t="s">
        <v>875</v>
      </c>
      <c r="AH818" s="274" t="s">
        <v>1935</v>
      </c>
      <c r="AI818" s="274" t="s">
        <v>1246</v>
      </c>
      <c r="AJ818" s="274" t="s">
        <v>268</v>
      </c>
      <c r="AK818" s="274" t="s">
        <v>377</v>
      </c>
      <c r="AL818" s="274" t="s">
        <v>268</v>
      </c>
      <c r="AM818" s="274" t="s">
        <v>288</v>
      </c>
      <c r="AN818" s="274" t="s">
        <v>268</v>
      </c>
      <c r="AO818" s="274" t="s">
        <v>268</v>
      </c>
      <c r="AP818" s="274" t="s">
        <v>268</v>
      </c>
      <c r="AQ818" s="274" t="s">
        <v>268</v>
      </c>
      <c r="AR818" s="274" t="s">
        <v>268</v>
      </c>
      <c r="AS818" s="274" t="s">
        <v>268</v>
      </c>
      <c r="AT818" s="274" t="s">
        <v>268</v>
      </c>
      <c r="AU818" s="274" t="s">
        <v>268</v>
      </c>
      <c r="AV818" s="274" t="s">
        <v>268</v>
      </c>
      <c r="AW818" s="274" t="s">
        <v>268</v>
      </c>
      <c r="AX818" s="274" t="s">
        <v>268</v>
      </c>
      <c r="AY818" s="274" t="s">
        <v>268</v>
      </c>
      <c r="AZ818" s="274" t="s">
        <v>268</v>
      </c>
      <c r="BA818" s="274" t="s">
        <v>268</v>
      </c>
      <c r="BB818" s="274" t="s">
        <v>268</v>
      </c>
      <c r="BC818" s="274" t="s">
        <v>268</v>
      </c>
      <c r="BD818" s="274" t="s">
        <v>268</v>
      </c>
      <c r="BE818" s="274" t="s">
        <v>268</v>
      </c>
      <c r="BF818" s="274" t="s">
        <v>268</v>
      </c>
      <c r="BG818" s="274" t="s">
        <v>268</v>
      </c>
      <c r="BH818" s="274" t="s">
        <v>268</v>
      </c>
      <c r="BI818" s="274" t="s">
        <v>268</v>
      </c>
      <c r="BJ818" s="274" t="s">
        <v>268</v>
      </c>
      <c r="BK818" s="274" t="s">
        <v>268</v>
      </c>
      <c r="BL818" s="274" t="s">
        <v>268</v>
      </c>
      <c r="BM818" s="274" t="s">
        <v>268</v>
      </c>
      <c r="BN818" s="274" t="s">
        <v>268</v>
      </c>
      <c r="BO818" s="274" t="s">
        <v>268</v>
      </c>
      <c r="BP818" s="274" t="s">
        <v>268</v>
      </c>
      <c r="BQ818" s="274" t="s">
        <v>268</v>
      </c>
      <c r="BR818" s="274" t="s">
        <v>268</v>
      </c>
      <c r="BS818" s="274" t="s">
        <v>268</v>
      </c>
      <c r="BT818" s="274" t="s">
        <v>268</v>
      </c>
      <c r="BU818" s="274" t="s">
        <v>268</v>
      </c>
      <c r="BV818" s="274" t="s">
        <v>268</v>
      </c>
      <c r="BW818" s="274" t="s">
        <v>268</v>
      </c>
      <c r="BX818" s="274" t="s">
        <v>268</v>
      </c>
      <c r="BY818" s="295">
        <v>45</v>
      </c>
      <c r="BZ818" s="295">
        <v>45</v>
      </c>
      <c r="CA818" s="298" t="s">
        <v>142</v>
      </c>
      <c r="CB818" s="297">
        <v>122</v>
      </c>
      <c r="CC818" s="284">
        <f t="shared" si="50"/>
        <v>0</v>
      </c>
      <c r="CD818" s="295">
        <f t="shared" si="51"/>
        <v>45</v>
      </c>
      <c r="CE818" s="284">
        <f t="shared" si="52"/>
        <v>0</v>
      </c>
      <c r="CF818" s="295">
        <f t="shared" si="53"/>
        <v>1</v>
      </c>
      <c r="CG818" s="274" t="s">
        <v>876</v>
      </c>
      <c r="CH818" s="274" t="s">
        <v>268</v>
      </c>
      <c r="CI818" s="274" t="s">
        <v>268</v>
      </c>
      <c r="CJ818" s="298" t="s">
        <v>271</v>
      </c>
      <c r="CK818" s="297">
        <v>1</v>
      </c>
      <c r="CL818" s="274" t="s">
        <v>268</v>
      </c>
      <c r="CM818" s="274" t="s">
        <v>268</v>
      </c>
      <c r="CN818" s="274" t="s">
        <v>268</v>
      </c>
      <c r="CO818" s="274" t="s">
        <v>268</v>
      </c>
      <c r="CP818" s="274" t="s">
        <v>268</v>
      </c>
      <c r="CQ818" s="274" t="s">
        <v>6643</v>
      </c>
      <c r="CR818" s="274" t="s">
        <v>877</v>
      </c>
      <c r="CS818" s="274">
        <v>34.380000000000003</v>
      </c>
      <c r="CT818" s="274" t="s">
        <v>268</v>
      </c>
      <c r="CU818" s="274">
        <v>34.380000000000003</v>
      </c>
      <c r="CV818" s="274">
        <v>365</v>
      </c>
      <c r="CW818" s="274" t="s">
        <v>878</v>
      </c>
      <c r="CX818" s="274" t="s">
        <v>835</v>
      </c>
      <c r="CY818" s="274" t="s">
        <v>836</v>
      </c>
      <c r="CZ818" s="274" t="s">
        <v>837</v>
      </c>
      <c r="DA818" s="274" t="s">
        <v>268</v>
      </c>
      <c r="DB818" s="274" t="s">
        <v>268</v>
      </c>
      <c r="DC818" s="274" t="s">
        <v>268</v>
      </c>
      <c r="DD818" s="274" t="s">
        <v>268</v>
      </c>
      <c r="DE818" s="274" t="s">
        <v>268</v>
      </c>
      <c r="DF818" s="274" t="s">
        <v>268</v>
      </c>
      <c r="DG818" s="299">
        <f>IFERROR(IF(CA818="D",IF(CK818="A dispo.",CD818*VLOOKUP('DATI INPUT'!$F$27,TARIFFE_UD,2,FALSE),CD818*VLOOKUP(CK818,TARIFFE_UD,2,FALSE)),CD818*VLOOKUP(CB818-100,TARIFFE_UND,2,FALSE)),0)</f>
        <v>27.718263957400275</v>
      </c>
      <c r="DH818" s="299">
        <f>IFERROR(IF(CA818="D",IF(CK818="A dispo.",CF818*VLOOKUP('DATI INPUT'!$F$27,TARIFFE_UD,3,FALSE),CF818*VLOOKUP(CK818,TARIFFE_UD,3,FALSE)),CF818*VLOOKUP(CB818-100,TARIFFE_UND,3,FALSE)),0)</f>
        <v>15.164853048114928</v>
      </c>
    </row>
    <row r="819" spans="1:112" x14ac:dyDescent="0.25">
      <c r="A819" s="274" t="s">
        <v>6644</v>
      </c>
      <c r="B819" s="274" t="s">
        <v>1766</v>
      </c>
      <c r="C819" s="274" t="s">
        <v>6645</v>
      </c>
      <c r="D819" s="274" t="s">
        <v>6638</v>
      </c>
      <c r="E819" s="274" t="s">
        <v>268</v>
      </c>
      <c r="F819" s="274" t="s">
        <v>156</v>
      </c>
      <c r="G819" s="274" t="s">
        <v>6639</v>
      </c>
      <c r="H819" s="274" t="s">
        <v>6640</v>
      </c>
      <c r="I819" s="274" t="s">
        <v>1229</v>
      </c>
      <c r="J819" s="274" t="s">
        <v>156</v>
      </c>
      <c r="K819" s="274" t="s">
        <v>6641</v>
      </c>
      <c r="L819" s="274" t="s">
        <v>6642</v>
      </c>
      <c r="M819" s="274" t="s">
        <v>5973</v>
      </c>
      <c r="N819" s="274" t="s">
        <v>984</v>
      </c>
      <c r="O819" s="274" t="s">
        <v>873</v>
      </c>
      <c r="P819" s="274" t="s">
        <v>1934</v>
      </c>
      <c r="Q819" s="274" t="s">
        <v>461</v>
      </c>
      <c r="R819" s="274" t="s">
        <v>268</v>
      </c>
      <c r="S819" s="274" t="s">
        <v>268</v>
      </c>
      <c r="T819" s="274" t="s">
        <v>268</v>
      </c>
      <c r="U819" s="274" t="s">
        <v>268</v>
      </c>
      <c r="V819" s="274" t="s">
        <v>268</v>
      </c>
      <c r="W819" s="274" t="s">
        <v>5973</v>
      </c>
      <c r="X819" s="274" t="s">
        <v>1934</v>
      </c>
      <c r="Y819" s="274" t="s">
        <v>461</v>
      </c>
      <c r="Z819" s="274" t="s">
        <v>268</v>
      </c>
      <c r="AA819" s="274" t="s">
        <v>268</v>
      </c>
      <c r="AB819" s="274" t="s">
        <v>268</v>
      </c>
      <c r="AC819" s="274" t="s">
        <v>268</v>
      </c>
      <c r="AD819" s="274" t="s">
        <v>268</v>
      </c>
      <c r="AE819" s="274" t="s">
        <v>287</v>
      </c>
      <c r="AF819" s="274" t="s">
        <v>1811</v>
      </c>
      <c r="AG819" s="274" t="s">
        <v>875</v>
      </c>
      <c r="AH819" s="274" t="s">
        <v>1935</v>
      </c>
      <c r="AI819" s="274" t="s">
        <v>1246</v>
      </c>
      <c r="AJ819" s="274" t="s">
        <v>268</v>
      </c>
      <c r="AK819" s="274" t="s">
        <v>395</v>
      </c>
      <c r="AL819" s="274" t="s">
        <v>268</v>
      </c>
      <c r="AM819" s="274" t="s">
        <v>353</v>
      </c>
      <c r="AN819" s="274" t="s">
        <v>268</v>
      </c>
      <c r="AO819" s="274" t="s">
        <v>268</v>
      </c>
      <c r="AP819" s="274" t="s">
        <v>268</v>
      </c>
      <c r="AQ819" s="274" t="s">
        <v>268</v>
      </c>
      <c r="AR819" s="274" t="s">
        <v>268</v>
      </c>
      <c r="AS819" s="274" t="s">
        <v>268</v>
      </c>
      <c r="AT819" s="274" t="s">
        <v>268</v>
      </c>
      <c r="AU819" s="274" t="s">
        <v>268</v>
      </c>
      <c r="AV819" s="274" t="s">
        <v>268</v>
      </c>
      <c r="AW819" s="274" t="s">
        <v>268</v>
      </c>
      <c r="AX819" s="274" t="s">
        <v>268</v>
      </c>
      <c r="AY819" s="274" t="s">
        <v>268</v>
      </c>
      <c r="AZ819" s="274" t="s">
        <v>268</v>
      </c>
      <c r="BA819" s="274" t="s">
        <v>268</v>
      </c>
      <c r="BB819" s="274" t="s">
        <v>268</v>
      </c>
      <c r="BC819" s="274" t="s">
        <v>268</v>
      </c>
      <c r="BD819" s="274" t="s">
        <v>268</v>
      </c>
      <c r="BE819" s="274" t="s">
        <v>268</v>
      </c>
      <c r="BF819" s="274" t="s">
        <v>268</v>
      </c>
      <c r="BG819" s="274" t="s">
        <v>268</v>
      </c>
      <c r="BH819" s="274" t="s">
        <v>268</v>
      </c>
      <c r="BI819" s="274" t="s">
        <v>268</v>
      </c>
      <c r="BJ819" s="274" t="s">
        <v>268</v>
      </c>
      <c r="BK819" s="274" t="s">
        <v>268</v>
      </c>
      <c r="BL819" s="274" t="s">
        <v>268</v>
      </c>
      <c r="BM819" s="274" t="s">
        <v>268</v>
      </c>
      <c r="BN819" s="274" t="s">
        <v>268</v>
      </c>
      <c r="BO819" s="274" t="s">
        <v>268</v>
      </c>
      <c r="BP819" s="274" t="s">
        <v>268</v>
      </c>
      <c r="BQ819" s="274" t="s">
        <v>268</v>
      </c>
      <c r="BR819" s="274" t="s">
        <v>268</v>
      </c>
      <c r="BS819" s="274" t="s">
        <v>268</v>
      </c>
      <c r="BT819" s="274" t="s">
        <v>268</v>
      </c>
      <c r="BU819" s="274" t="s">
        <v>268</v>
      </c>
      <c r="BV819" s="274" t="s">
        <v>268</v>
      </c>
      <c r="BW819" s="274" t="s">
        <v>268</v>
      </c>
      <c r="BX819" s="274" t="s">
        <v>268</v>
      </c>
      <c r="BY819" s="295">
        <v>45</v>
      </c>
      <c r="BZ819" s="295">
        <v>45</v>
      </c>
      <c r="CA819" s="298" t="s">
        <v>142</v>
      </c>
      <c r="CB819" s="297">
        <v>123</v>
      </c>
      <c r="CC819" s="284">
        <f t="shared" si="50"/>
        <v>0</v>
      </c>
      <c r="CD819" s="295">
        <f t="shared" si="51"/>
        <v>45</v>
      </c>
      <c r="CE819" s="284">
        <f t="shared" si="52"/>
        <v>1</v>
      </c>
      <c r="CF819" s="295">
        <f t="shared" si="53"/>
        <v>0</v>
      </c>
      <c r="CG819" s="274" t="s">
        <v>1817</v>
      </c>
      <c r="CH819" s="274" t="s">
        <v>268</v>
      </c>
      <c r="CI819" s="274" t="s">
        <v>268</v>
      </c>
      <c r="CJ819" s="298" t="s">
        <v>280</v>
      </c>
      <c r="CK819" s="297">
        <v>2</v>
      </c>
      <c r="CL819" s="274" t="s">
        <v>268</v>
      </c>
      <c r="CM819" s="274" t="s">
        <v>268</v>
      </c>
      <c r="CN819" s="274" t="s">
        <v>268</v>
      </c>
      <c r="CO819" s="274" t="s">
        <v>268</v>
      </c>
      <c r="CP819" s="274" t="s">
        <v>268</v>
      </c>
      <c r="CQ819" s="274" t="s">
        <v>268</v>
      </c>
      <c r="CR819" s="274" t="s">
        <v>877</v>
      </c>
      <c r="CS819" s="274">
        <v>20.25</v>
      </c>
      <c r="CT819" s="274" t="s">
        <v>268</v>
      </c>
      <c r="CU819" s="274">
        <v>20.25</v>
      </c>
      <c r="CV819" s="274">
        <v>365</v>
      </c>
      <c r="CW819" s="274" t="s">
        <v>878</v>
      </c>
      <c r="CX819" s="274" t="s">
        <v>835</v>
      </c>
      <c r="CY819" s="274" t="s">
        <v>836</v>
      </c>
      <c r="CZ819" s="274" t="s">
        <v>837</v>
      </c>
      <c r="DA819" s="274" t="s">
        <v>268</v>
      </c>
      <c r="DB819" s="274" t="s">
        <v>268</v>
      </c>
      <c r="DC819" s="274" t="s">
        <v>268</v>
      </c>
      <c r="DD819" s="274" t="s">
        <v>268</v>
      </c>
      <c r="DE819" s="274" t="s">
        <v>268</v>
      </c>
      <c r="DF819" s="274" t="s">
        <v>268</v>
      </c>
      <c r="DG819" s="299">
        <f>IFERROR(IF(CA819="D",IF(CK819="A dispo.",CD819*VLOOKUP('DATI INPUT'!$F$27,TARIFFE_UD,2,FALSE),CD819*VLOOKUP(CK819,TARIFFE_UD,2,FALSE)),CD819*VLOOKUP(CB819-100,TARIFFE_UND,2,FALSE)),0)</f>
        <v>32.337974616966989</v>
      </c>
      <c r="DH819" s="299">
        <f>IFERROR(IF(CA819="D",IF(CK819="A dispo.",CF819*VLOOKUP('DATI INPUT'!$F$27,TARIFFE_UD,3,FALSE),CF819*VLOOKUP(CK819,TARIFFE_UD,3,FALSE)),CF819*VLOOKUP(CB819-100,TARIFFE_UND,3,FALSE)),0)</f>
        <v>0</v>
      </c>
    </row>
    <row r="820" spans="1:112" hidden="1" x14ac:dyDescent="0.25">
      <c r="A820" s="274" t="s">
        <v>6646</v>
      </c>
      <c r="B820" s="274" t="s">
        <v>6647</v>
      </c>
      <c r="C820" s="274" t="s">
        <v>6648</v>
      </c>
      <c r="D820" s="274" t="s">
        <v>1360</v>
      </c>
      <c r="E820" s="274" t="s">
        <v>1360</v>
      </c>
      <c r="F820" s="274" t="s">
        <v>155</v>
      </c>
      <c r="G820" s="274" t="s">
        <v>6649</v>
      </c>
      <c r="H820" s="274" t="s">
        <v>268</v>
      </c>
      <c r="I820" s="274" t="s">
        <v>268</v>
      </c>
      <c r="J820" s="274" t="s">
        <v>268</v>
      </c>
      <c r="K820" s="274" t="s">
        <v>268</v>
      </c>
      <c r="L820" s="274" t="s">
        <v>268</v>
      </c>
      <c r="M820" s="274" t="s">
        <v>1262</v>
      </c>
      <c r="N820" s="274" t="s">
        <v>418</v>
      </c>
      <c r="O820" s="274" t="s">
        <v>5043</v>
      </c>
      <c r="P820" s="274" t="s">
        <v>1263</v>
      </c>
      <c r="Q820" s="274" t="s">
        <v>932</v>
      </c>
      <c r="R820" s="274" t="s">
        <v>268</v>
      </c>
      <c r="S820" s="274" t="s">
        <v>268</v>
      </c>
      <c r="T820" s="274" t="s">
        <v>268</v>
      </c>
      <c r="U820" s="274" t="s">
        <v>268</v>
      </c>
      <c r="V820" s="274" t="s">
        <v>268</v>
      </c>
      <c r="W820" s="274" t="s">
        <v>2527</v>
      </c>
      <c r="X820" s="274" t="s">
        <v>2528</v>
      </c>
      <c r="Y820" s="274" t="s">
        <v>268</v>
      </c>
      <c r="Z820" s="274" t="s">
        <v>268</v>
      </c>
      <c r="AA820" s="274" t="s">
        <v>268</v>
      </c>
      <c r="AB820" s="274" t="s">
        <v>268</v>
      </c>
      <c r="AC820" s="274" t="s">
        <v>268</v>
      </c>
      <c r="AD820" s="274" t="s">
        <v>268</v>
      </c>
      <c r="AE820" s="274" t="s">
        <v>287</v>
      </c>
      <c r="AF820" s="274" t="s">
        <v>1811</v>
      </c>
      <c r="AG820" s="274" t="s">
        <v>875</v>
      </c>
      <c r="AH820" s="274" t="s">
        <v>6650</v>
      </c>
      <c r="AI820" s="274" t="s">
        <v>1056</v>
      </c>
      <c r="AJ820" s="274" t="s">
        <v>268</v>
      </c>
      <c r="AK820" s="274" t="s">
        <v>410</v>
      </c>
      <c r="AL820" s="274" t="s">
        <v>268</v>
      </c>
      <c r="AM820" s="274" t="s">
        <v>355</v>
      </c>
      <c r="AN820" s="274" t="s">
        <v>287</v>
      </c>
      <c r="AO820" s="274" t="s">
        <v>1811</v>
      </c>
      <c r="AP820" s="274" t="s">
        <v>875</v>
      </c>
      <c r="AQ820" s="274" t="s">
        <v>6650</v>
      </c>
      <c r="AR820" s="274" t="s">
        <v>1056</v>
      </c>
      <c r="AS820" s="274" t="s">
        <v>268</v>
      </c>
      <c r="AT820" s="274" t="s">
        <v>395</v>
      </c>
      <c r="AU820" s="274" t="s">
        <v>268</v>
      </c>
      <c r="AV820" s="274" t="s">
        <v>355</v>
      </c>
      <c r="AW820" s="274" t="s">
        <v>268</v>
      </c>
      <c r="AX820" s="274" t="s">
        <v>268</v>
      </c>
      <c r="AY820" s="274" t="s">
        <v>268</v>
      </c>
      <c r="AZ820" s="274" t="s">
        <v>268</v>
      </c>
      <c r="BA820" s="274" t="s">
        <v>268</v>
      </c>
      <c r="BB820" s="274" t="s">
        <v>268</v>
      </c>
      <c r="BC820" s="274" t="s">
        <v>268</v>
      </c>
      <c r="BD820" s="274" t="s">
        <v>268</v>
      </c>
      <c r="BE820" s="274" t="s">
        <v>268</v>
      </c>
      <c r="BF820" s="274" t="s">
        <v>268</v>
      </c>
      <c r="BG820" s="274" t="s">
        <v>268</v>
      </c>
      <c r="BH820" s="274" t="s">
        <v>268</v>
      </c>
      <c r="BI820" s="274" t="s">
        <v>268</v>
      </c>
      <c r="BJ820" s="274" t="s">
        <v>268</v>
      </c>
      <c r="BK820" s="274" t="s">
        <v>268</v>
      </c>
      <c r="BL820" s="274" t="s">
        <v>268</v>
      </c>
      <c r="BM820" s="274" t="s">
        <v>268</v>
      </c>
      <c r="BN820" s="274" t="s">
        <v>268</v>
      </c>
      <c r="BO820" s="274" t="s">
        <v>268</v>
      </c>
      <c r="BP820" s="274" t="s">
        <v>268</v>
      </c>
      <c r="BQ820" s="274" t="s">
        <v>268</v>
      </c>
      <c r="BR820" s="274" t="s">
        <v>268</v>
      </c>
      <c r="BS820" s="274" t="s">
        <v>268</v>
      </c>
      <c r="BT820" s="274" t="s">
        <v>268</v>
      </c>
      <c r="BU820" s="274" t="s">
        <v>268</v>
      </c>
      <c r="BV820" s="274" t="s">
        <v>268</v>
      </c>
      <c r="BW820" s="274" t="s">
        <v>268</v>
      </c>
      <c r="BX820" s="274" t="s">
        <v>268</v>
      </c>
      <c r="BY820" s="295">
        <v>366</v>
      </c>
      <c r="BZ820" s="295">
        <v>366</v>
      </c>
      <c r="CA820" s="298" t="s">
        <v>142</v>
      </c>
      <c r="CB820" s="297">
        <v>122</v>
      </c>
      <c r="CC820" s="284">
        <f t="shared" si="50"/>
        <v>0</v>
      </c>
      <c r="CD820" s="295">
        <f t="shared" si="51"/>
        <v>366.00000000000006</v>
      </c>
      <c r="CE820" s="284">
        <f t="shared" si="52"/>
        <v>0</v>
      </c>
      <c r="CF820" s="295">
        <f t="shared" si="53"/>
        <v>1</v>
      </c>
      <c r="CG820" s="274" t="s">
        <v>876</v>
      </c>
      <c r="CH820" s="274" t="s">
        <v>268</v>
      </c>
      <c r="CI820" s="274" t="s">
        <v>268</v>
      </c>
      <c r="CJ820" s="298" t="s">
        <v>268</v>
      </c>
      <c r="CK820" s="298" t="s">
        <v>736</v>
      </c>
      <c r="CL820" s="274" t="s">
        <v>268</v>
      </c>
      <c r="CM820" s="274" t="s">
        <v>268</v>
      </c>
      <c r="CN820" s="274" t="s">
        <v>268</v>
      </c>
      <c r="CO820" s="274" t="s">
        <v>268</v>
      </c>
      <c r="CP820" s="274" t="s">
        <v>268</v>
      </c>
      <c r="CQ820" s="274" t="s">
        <v>268</v>
      </c>
      <c r="CR820" s="274" t="s">
        <v>877</v>
      </c>
      <c r="CS820" s="274">
        <v>231.9</v>
      </c>
      <c r="CT820" s="274" t="s">
        <v>268</v>
      </c>
      <c r="CU820" s="274">
        <v>231.9</v>
      </c>
      <c r="CV820" s="274">
        <v>365</v>
      </c>
      <c r="CW820" s="274" t="s">
        <v>878</v>
      </c>
      <c r="CX820" s="274" t="s">
        <v>835</v>
      </c>
      <c r="CY820" s="274" t="s">
        <v>836</v>
      </c>
      <c r="CZ820" s="274" t="s">
        <v>837</v>
      </c>
      <c r="DA820" s="274" t="s">
        <v>268</v>
      </c>
      <c r="DB820" s="274" t="s">
        <v>268</v>
      </c>
      <c r="DC820" s="274" t="s">
        <v>268</v>
      </c>
      <c r="DD820" s="274" t="s">
        <v>268</v>
      </c>
      <c r="DE820" s="274" t="s">
        <v>268</v>
      </c>
      <c r="DF820" s="274" t="s">
        <v>268</v>
      </c>
      <c r="DG820" s="299">
        <f>IFERROR(IF(CA820="D",IF(CK820="A dispo.",CD820*VLOOKUP('DATI INPUT'!$F$27,TARIFFE_UD,2,FALSE),CD820*VLOOKUP(CK820,TARIFFE_UD,2,FALSE)),CD820*VLOOKUP(CB820-100,TARIFFE_UND,2,FALSE)),0)</f>
        <v>289.85384595452859</v>
      </c>
      <c r="DH820" s="299">
        <f>IFERROR(IF(CA820="D",IF(CK820="A dispo.",CF820*VLOOKUP('DATI INPUT'!$F$27,TARIFFE_UD,3,FALSE),CF820*VLOOKUP(CK820,TARIFFE_UD,3,FALSE)),CF820*VLOOKUP(CB820-100,TARIFFE_UND,3,FALSE)),0)</f>
        <v>60.367780403072892</v>
      </c>
    </row>
    <row r="821" spans="1:112" hidden="1" x14ac:dyDescent="0.25">
      <c r="A821" s="274" t="s">
        <v>6651</v>
      </c>
      <c r="B821" s="274" t="s">
        <v>6652</v>
      </c>
      <c r="C821" s="274" t="s">
        <v>6653</v>
      </c>
      <c r="D821" s="274" t="s">
        <v>6654</v>
      </c>
      <c r="E821" s="274" t="s">
        <v>268</v>
      </c>
      <c r="F821" s="274" t="s">
        <v>156</v>
      </c>
      <c r="G821" s="274" t="s">
        <v>6655</v>
      </c>
      <c r="H821" s="274" t="s">
        <v>5474</v>
      </c>
      <c r="I821" s="274" t="s">
        <v>6656</v>
      </c>
      <c r="J821" s="274" t="s">
        <v>274</v>
      </c>
      <c r="K821" s="274" t="s">
        <v>6657</v>
      </c>
      <c r="L821" s="274" t="s">
        <v>6658</v>
      </c>
      <c r="M821" s="274" t="s">
        <v>5477</v>
      </c>
      <c r="N821" s="274" t="s">
        <v>1931</v>
      </c>
      <c r="O821" s="274" t="s">
        <v>1258</v>
      </c>
      <c r="P821" s="274" t="s">
        <v>5478</v>
      </c>
      <c r="Q821" s="274" t="s">
        <v>275</v>
      </c>
      <c r="R821" s="274" t="s">
        <v>268</v>
      </c>
      <c r="S821" s="274" t="s">
        <v>268</v>
      </c>
      <c r="T821" s="274" t="s">
        <v>268</v>
      </c>
      <c r="U821" s="274" t="s">
        <v>268</v>
      </c>
      <c r="V821" s="274" t="s">
        <v>268</v>
      </c>
      <c r="W821" s="274" t="s">
        <v>1933</v>
      </c>
      <c r="X821" s="274" t="s">
        <v>1934</v>
      </c>
      <c r="Y821" s="274" t="s">
        <v>544</v>
      </c>
      <c r="Z821" s="274" t="s">
        <v>268</v>
      </c>
      <c r="AA821" s="274" t="s">
        <v>268</v>
      </c>
      <c r="AB821" s="274" t="s">
        <v>268</v>
      </c>
      <c r="AC821" s="274" t="s">
        <v>268</v>
      </c>
      <c r="AD821" s="274" t="s">
        <v>268</v>
      </c>
      <c r="AE821" s="274" t="s">
        <v>287</v>
      </c>
      <c r="AF821" s="274" t="s">
        <v>1811</v>
      </c>
      <c r="AG821" s="274" t="s">
        <v>875</v>
      </c>
      <c r="AH821" s="274" t="s">
        <v>1935</v>
      </c>
      <c r="AI821" s="274" t="s">
        <v>677</v>
      </c>
      <c r="AJ821" s="274" t="s">
        <v>268</v>
      </c>
      <c r="AK821" s="274" t="s">
        <v>467</v>
      </c>
      <c r="AL821" s="274" t="s">
        <v>268</v>
      </c>
      <c r="AM821" s="274" t="s">
        <v>355</v>
      </c>
      <c r="AN821" s="274" t="s">
        <v>268</v>
      </c>
      <c r="AO821" s="274" t="s">
        <v>268</v>
      </c>
      <c r="AP821" s="274" t="s">
        <v>268</v>
      </c>
      <c r="AQ821" s="274" t="s">
        <v>268</v>
      </c>
      <c r="AR821" s="274" t="s">
        <v>268</v>
      </c>
      <c r="AS821" s="274" t="s">
        <v>268</v>
      </c>
      <c r="AT821" s="274" t="s">
        <v>268</v>
      </c>
      <c r="AU821" s="274" t="s">
        <v>268</v>
      </c>
      <c r="AV821" s="274" t="s">
        <v>268</v>
      </c>
      <c r="AW821" s="274" t="s">
        <v>268</v>
      </c>
      <c r="AX821" s="274" t="s">
        <v>268</v>
      </c>
      <c r="AY821" s="274" t="s">
        <v>268</v>
      </c>
      <c r="AZ821" s="274" t="s">
        <v>268</v>
      </c>
      <c r="BA821" s="274" t="s">
        <v>268</v>
      </c>
      <c r="BB821" s="274" t="s">
        <v>268</v>
      </c>
      <c r="BC821" s="274" t="s">
        <v>268</v>
      </c>
      <c r="BD821" s="274" t="s">
        <v>268</v>
      </c>
      <c r="BE821" s="274" t="s">
        <v>268</v>
      </c>
      <c r="BF821" s="274" t="s">
        <v>268</v>
      </c>
      <c r="BG821" s="274" t="s">
        <v>268</v>
      </c>
      <c r="BH821" s="274" t="s">
        <v>268</v>
      </c>
      <c r="BI821" s="274" t="s">
        <v>268</v>
      </c>
      <c r="BJ821" s="274" t="s">
        <v>268</v>
      </c>
      <c r="BK821" s="274" t="s">
        <v>268</v>
      </c>
      <c r="BL821" s="274" t="s">
        <v>268</v>
      </c>
      <c r="BM821" s="274" t="s">
        <v>268</v>
      </c>
      <c r="BN821" s="274" t="s">
        <v>268</v>
      </c>
      <c r="BO821" s="274" t="s">
        <v>268</v>
      </c>
      <c r="BP821" s="274" t="s">
        <v>268</v>
      </c>
      <c r="BQ821" s="274" t="s">
        <v>268</v>
      </c>
      <c r="BR821" s="274" t="s">
        <v>268</v>
      </c>
      <c r="BS821" s="274" t="s">
        <v>268</v>
      </c>
      <c r="BT821" s="274" t="s">
        <v>268</v>
      </c>
      <c r="BU821" s="274" t="s">
        <v>268</v>
      </c>
      <c r="BV821" s="274" t="s">
        <v>268</v>
      </c>
      <c r="BW821" s="274" t="s">
        <v>268</v>
      </c>
      <c r="BX821" s="274" t="s">
        <v>268</v>
      </c>
      <c r="BY821" s="295">
        <v>110</v>
      </c>
      <c r="BZ821" s="295">
        <v>110</v>
      </c>
      <c r="CA821" s="298" t="s">
        <v>142</v>
      </c>
      <c r="CB821" s="297">
        <v>122</v>
      </c>
      <c r="CC821" s="284">
        <f t="shared" si="50"/>
        <v>0</v>
      </c>
      <c r="CD821" s="295">
        <f t="shared" si="51"/>
        <v>110</v>
      </c>
      <c r="CE821" s="284">
        <f t="shared" si="52"/>
        <v>0</v>
      </c>
      <c r="CF821" s="295">
        <f t="shared" si="53"/>
        <v>1</v>
      </c>
      <c r="CG821" s="274" t="s">
        <v>876</v>
      </c>
      <c r="CH821" s="274" t="s">
        <v>268</v>
      </c>
      <c r="CI821" s="274" t="s">
        <v>268</v>
      </c>
      <c r="CJ821" s="298" t="s">
        <v>268</v>
      </c>
      <c r="CK821" s="298" t="s">
        <v>736</v>
      </c>
      <c r="CL821" s="274" t="s">
        <v>268</v>
      </c>
      <c r="CM821" s="274" t="s">
        <v>268</v>
      </c>
      <c r="CN821" s="274" t="s">
        <v>268</v>
      </c>
      <c r="CO821" s="274" t="s">
        <v>268</v>
      </c>
      <c r="CP821" s="274" t="s">
        <v>268</v>
      </c>
      <c r="CQ821" s="274" t="s">
        <v>268</v>
      </c>
      <c r="CR821" s="274" t="s">
        <v>877</v>
      </c>
      <c r="CS821" s="274">
        <v>106.46</v>
      </c>
      <c r="CT821" s="274" t="s">
        <v>268</v>
      </c>
      <c r="CU821" s="274">
        <v>106.46</v>
      </c>
      <c r="CV821" s="274">
        <v>365</v>
      </c>
      <c r="CW821" s="274" t="s">
        <v>878</v>
      </c>
      <c r="CX821" s="274" t="s">
        <v>835</v>
      </c>
      <c r="CY821" s="274" t="s">
        <v>836</v>
      </c>
      <c r="CZ821" s="274" t="s">
        <v>837</v>
      </c>
      <c r="DA821" s="274" t="s">
        <v>268</v>
      </c>
      <c r="DB821" s="274" t="s">
        <v>268</v>
      </c>
      <c r="DC821" s="274" t="s">
        <v>268</v>
      </c>
      <c r="DD821" s="274" t="s">
        <v>268</v>
      </c>
      <c r="DE821" s="274" t="s">
        <v>268</v>
      </c>
      <c r="DF821" s="274" t="s">
        <v>268</v>
      </c>
      <c r="DG821" s="299">
        <f>IFERROR(IF(CA821="D",IF(CK821="A dispo.",CD821*VLOOKUP('DATI INPUT'!$F$27,TARIFFE_UD,2,FALSE),CD821*VLOOKUP(CK821,TARIFFE_UD,2,FALSE)),CD821*VLOOKUP(CB821-100,TARIFFE_UND,2,FALSE)),0)</f>
        <v>87.114543866115142</v>
      </c>
      <c r="DH821" s="299">
        <f>IFERROR(IF(CA821="D",IF(CK821="A dispo.",CF821*VLOOKUP('DATI INPUT'!$F$27,TARIFFE_UD,3,FALSE),CF821*VLOOKUP(CK821,TARIFFE_UD,3,FALSE)),CF821*VLOOKUP(CB821-100,TARIFFE_UND,3,FALSE)),0)</f>
        <v>60.367780403072892</v>
      </c>
    </row>
    <row r="822" spans="1:112" hidden="1" x14ac:dyDescent="0.25">
      <c r="A822" s="274" t="s">
        <v>6659</v>
      </c>
      <c r="B822" s="274" t="s">
        <v>6660</v>
      </c>
      <c r="C822" s="274" t="s">
        <v>6661</v>
      </c>
      <c r="D822" s="274" t="s">
        <v>6662</v>
      </c>
      <c r="E822" s="274" t="s">
        <v>268</v>
      </c>
      <c r="F822" s="274" t="s">
        <v>156</v>
      </c>
      <c r="G822" s="274" t="s">
        <v>6663</v>
      </c>
      <c r="H822" s="274" t="s">
        <v>1238</v>
      </c>
      <c r="I822" s="274" t="s">
        <v>6664</v>
      </c>
      <c r="J822" s="274" t="s">
        <v>156</v>
      </c>
      <c r="K822" s="274" t="s">
        <v>6665</v>
      </c>
      <c r="L822" s="274" t="s">
        <v>960</v>
      </c>
      <c r="M822" s="274" t="s">
        <v>6666</v>
      </c>
      <c r="N822" s="274" t="s">
        <v>6667</v>
      </c>
      <c r="O822" s="274" t="s">
        <v>6668</v>
      </c>
      <c r="P822" s="274" t="s">
        <v>6669</v>
      </c>
      <c r="Q822" s="274" t="s">
        <v>282</v>
      </c>
      <c r="R822" s="274" t="s">
        <v>268</v>
      </c>
      <c r="S822" s="274" t="s">
        <v>268</v>
      </c>
      <c r="T822" s="274" t="s">
        <v>268</v>
      </c>
      <c r="U822" s="274" t="s">
        <v>268</v>
      </c>
      <c r="V822" s="274" t="s">
        <v>268</v>
      </c>
      <c r="W822" s="274" t="s">
        <v>5601</v>
      </c>
      <c r="X822" s="274" t="s">
        <v>1754</v>
      </c>
      <c r="Y822" s="274" t="s">
        <v>299</v>
      </c>
      <c r="Z822" s="274" t="s">
        <v>268</v>
      </c>
      <c r="AA822" s="274" t="s">
        <v>268</v>
      </c>
      <c r="AB822" s="274" t="s">
        <v>268</v>
      </c>
      <c r="AC822" s="274" t="s">
        <v>268</v>
      </c>
      <c r="AD822" s="274" t="s">
        <v>268</v>
      </c>
      <c r="AE822" s="274" t="s">
        <v>287</v>
      </c>
      <c r="AF822" s="274" t="s">
        <v>1811</v>
      </c>
      <c r="AG822" s="274" t="s">
        <v>875</v>
      </c>
      <c r="AH822" s="274" t="s">
        <v>2154</v>
      </c>
      <c r="AI822" s="274" t="s">
        <v>946</v>
      </c>
      <c r="AJ822" s="274" t="s">
        <v>268</v>
      </c>
      <c r="AK822" s="274" t="s">
        <v>375</v>
      </c>
      <c r="AL822" s="274" t="s">
        <v>268</v>
      </c>
      <c r="AM822" s="274" t="s">
        <v>405</v>
      </c>
      <c r="AN822" s="274" t="s">
        <v>268</v>
      </c>
      <c r="AO822" s="274" t="s">
        <v>268</v>
      </c>
      <c r="AP822" s="274" t="s">
        <v>268</v>
      </c>
      <c r="AQ822" s="274" t="s">
        <v>268</v>
      </c>
      <c r="AR822" s="274" t="s">
        <v>268</v>
      </c>
      <c r="AS822" s="274" t="s">
        <v>268</v>
      </c>
      <c r="AT822" s="274" t="s">
        <v>268</v>
      </c>
      <c r="AU822" s="274" t="s">
        <v>268</v>
      </c>
      <c r="AV822" s="274" t="s">
        <v>268</v>
      </c>
      <c r="AW822" s="274" t="s">
        <v>268</v>
      </c>
      <c r="AX822" s="274" t="s">
        <v>268</v>
      </c>
      <c r="AY822" s="274" t="s">
        <v>268</v>
      </c>
      <c r="AZ822" s="274" t="s">
        <v>268</v>
      </c>
      <c r="BA822" s="274" t="s">
        <v>268</v>
      </c>
      <c r="BB822" s="274" t="s">
        <v>268</v>
      </c>
      <c r="BC822" s="274" t="s">
        <v>268</v>
      </c>
      <c r="BD822" s="274" t="s">
        <v>268</v>
      </c>
      <c r="BE822" s="274" t="s">
        <v>268</v>
      </c>
      <c r="BF822" s="274" t="s">
        <v>268</v>
      </c>
      <c r="BG822" s="274" t="s">
        <v>268</v>
      </c>
      <c r="BH822" s="274" t="s">
        <v>268</v>
      </c>
      <c r="BI822" s="274" t="s">
        <v>268</v>
      </c>
      <c r="BJ822" s="274" t="s">
        <v>268</v>
      </c>
      <c r="BK822" s="274" t="s">
        <v>268</v>
      </c>
      <c r="BL822" s="274" t="s">
        <v>268</v>
      </c>
      <c r="BM822" s="274" t="s">
        <v>268</v>
      </c>
      <c r="BN822" s="274" t="s">
        <v>268</v>
      </c>
      <c r="BO822" s="274" t="s">
        <v>268</v>
      </c>
      <c r="BP822" s="274" t="s">
        <v>268</v>
      </c>
      <c r="BQ822" s="274" t="s">
        <v>268</v>
      </c>
      <c r="BR822" s="274" t="s">
        <v>268</v>
      </c>
      <c r="BS822" s="274" t="s">
        <v>268</v>
      </c>
      <c r="BT822" s="274" t="s">
        <v>268</v>
      </c>
      <c r="BU822" s="274" t="s">
        <v>268</v>
      </c>
      <c r="BV822" s="274" t="s">
        <v>268</v>
      </c>
      <c r="BW822" s="274" t="s">
        <v>268</v>
      </c>
      <c r="BX822" s="274" t="s">
        <v>268</v>
      </c>
      <c r="BY822" s="295">
        <v>96.5</v>
      </c>
      <c r="BZ822" s="295">
        <v>96.5</v>
      </c>
      <c r="CA822" s="298" t="s">
        <v>142</v>
      </c>
      <c r="CB822" s="297">
        <v>122</v>
      </c>
      <c r="CC822" s="284">
        <f t="shared" si="50"/>
        <v>0</v>
      </c>
      <c r="CD822" s="295">
        <f t="shared" si="51"/>
        <v>96.500000000000014</v>
      </c>
      <c r="CE822" s="284">
        <f t="shared" si="52"/>
        <v>0</v>
      </c>
      <c r="CF822" s="295">
        <f t="shared" si="53"/>
        <v>1</v>
      </c>
      <c r="CG822" s="274" t="s">
        <v>876</v>
      </c>
      <c r="CH822" s="274" t="s">
        <v>268</v>
      </c>
      <c r="CI822" s="274" t="s">
        <v>268</v>
      </c>
      <c r="CJ822" s="298" t="s">
        <v>268</v>
      </c>
      <c r="CK822" s="298" t="s">
        <v>736</v>
      </c>
      <c r="CL822" s="274" t="s">
        <v>268</v>
      </c>
      <c r="CM822" s="274" t="s">
        <v>268</v>
      </c>
      <c r="CN822" s="274" t="s">
        <v>268</v>
      </c>
      <c r="CO822" s="274" t="s">
        <v>268</v>
      </c>
      <c r="CP822" s="274" t="s">
        <v>268</v>
      </c>
      <c r="CQ822" s="274" t="s">
        <v>268</v>
      </c>
      <c r="CR822" s="274" t="s">
        <v>877</v>
      </c>
      <c r="CS822" s="274">
        <v>99.85</v>
      </c>
      <c r="CT822" s="274" t="s">
        <v>268</v>
      </c>
      <c r="CU822" s="274">
        <v>99.85</v>
      </c>
      <c r="CV822" s="274">
        <v>365</v>
      </c>
      <c r="CW822" s="274" t="s">
        <v>878</v>
      </c>
      <c r="CX822" s="274" t="s">
        <v>835</v>
      </c>
      <c r="CY822" s="274" t="s">
        <v>836</v>
      </c>
      <c r="CZ822" s="274" t="s">
        <v>837</v>
      </c>
      <c r="DA822" s="274" t="s">
        <v>268</v>
      </c>
      <c r="DB822" s="274" t="s">
        <v>268</v>
      </c>
      <c r="DC822" s="274" t="s">
        <v>268</v>
      </c>
      <c r="DD822" s="274" t="s">
        <v>268</v>
      </c>
      <c r="DE822" s="274" t="s">
        <v>268</v>
      </c>
      <c r="DF822" s="274" t="s">
        <v>268</v>
      </c>
      <c r="DG822" s="299">
        <f>IFERROR(IF(CA822="D",IF(CK822="A dispo.",CD822*VLOOKUP('DATI INPUT'!$F$27,TARIFFE_UD,2,FALSE),CD822*VLOOKUP(CK822,TARIFFE_UD,2,FALSE)),CD822*VLOOKUP(CB822-100,TARIFFE_UND,2,FALSE)),0)</f>
        <v>76.423213482546473</v>
      </c>
      <c r="DH822" s="299">
        <f>IFERROR(IF(CA822="D",IF(CK822="A dispo.",CF822*VLOOKUP('DATI INPUT'!$F$27,TARIFFE_UD,3,FALSE),CF822*VLOOKUP(CK822,TARIFFE_UD,3,FALSE)),CF822*VLOOKUP(CB822-100,TARIFFE_UND,3,FALSE)),0)</f>
        <v>60.367780403072892</v>
      </c>
    </row>
    <row r="823" spans="1:112" hidden="1" x14ac:dyDescent="0.25">
      <c r="A823" s="274" t="s">
        <v>6670</v>
      </c>
      <c r="B823" s="274" t="s">
        <v>6671</v>
      </c>
      <c r="C823" s="274" t="s">
        <v>6672</v>
      </c>
      <c r="D823" s="274" t="s">
        <v>6673</v>
      </c>
      <c r="E823" s="274" t="s">
        <v>268</v>
      </c>
      <c r="F823" s="274" t="s">
        <v>156</v>
      </c>
      <c r="G823" s="274" t="s">
        <v>6674</v>
      </c>
      <c r="H823" s="274" t="s">
        <v>6675</v>
      </c>
      <c r="I823" s="274" t="s">
        <v>475</v>
      </c>
      <c r="J823" s="274" t="s">
        <v>274</v>
      </c>
      <c r="K823" s="274" t="s">
        <v>6676</v>
      </c>
      <c r="L823" s="274" t="s">
        <v>1184</v>
      </c>
      <c r="M823" s="274" t="s">
        <v>6677</v>
      </c>
      <c r="N823" s="274" t="s">
        <v>1891</v>
      </c>
      <c r="O823" s="274" t="s">
        <v>1892</v>
      </c>
      <c r="P823" s="274" t="s">
        <v>6678</v>
      </c>
      <c r="Q823" s="274" t="s">
        <v>276</v>
      </c>
      <c r="R823" s="274" t="s">
        <v>154</v>
      </c>
      <c r="S823" s="274" t="s">
        <v>268</v>
      </c>
      <c r="T823" s="274" t="s">
        <v>268</v>
      </c>
      <c r="U823" s="274" t="s">
        <v>268</v>
      </c>
      <c r="V823" s="274" t="s">
        <v>268</v>
      </c>
      <c r="W823" s="274" t="s">
        <v>1490</v>
      </c>
      <c r="X823" s="274" t="s">
        <v>1298</v>
      </c>
      <c r="Y823" s="274" t="s">
        <v>299</v>
      </c>
      <c r="Z823" s="274" t="s">
        <v>268</v>
      </c>
      <c r="AA823" s="274" t="s">
        <v>268</v>
      </c>
      <c r="AB823" s="274" t="s">
        <v>268</v>
      </c>
      <c r="AC823" s="274" t="s">
        <v>268</v>
      </c>
      <c r="AD823" s="274" t="s">
        <v>268</v>
      </c>
      <c r="AE823" s="274" t="s">
        <v>287</v>
      </c>
      <c r="AF823" s="274" t="s">
        <v>1811</v>
      </c>
      <c r="AG823" s="274" t="s">
        <v>875</v>
      </c>
      <c r="AH823" s="274" t="s">
        <v>2529</v>
      </c>
      <c r="AI823" s="274" t="s">
        <v>1161</v>
      </c>
      <c r="AJ823" s="274" t="s">
        <v>268</v>
      </c>
      <c r="AK823" s="274" t="s">
        <v>268</v>
      </c>
      <c r="AL823" s="274" t="s">
        <v>268</v>
      </c>
      <c r="AM823" s="274" t="s">
        <v>405</v>
      </c>
      <c r="AN823" s="274" t="s">
        <v>268</v>
      </c>
      <c r="AO823" s="274" t="s">
        <v>268</v>
      </c>
      <c r="AP823" s="274" t="s">
        <v>268</v>
      </c>
      <c r="AQ823" s="274" t="s">
        <v>268</v>
      </c>
      <c r="AR823" s="274" t="s">
        <v>268</v>
      </c>
      <c r="AS823" s="274" t="s">
        <v>268</v>
      </c>
      <c r="AT823" s="274" t="s">
        <v>268</v>
      </c>
      <c r="AU823" s="274" t="s">
        <v>268</v>
      </c>
      <c r="AV823" s="274" t="s">
        <v>268</v>
      </c>
      <c r="AW823" s="274" t="s">
        <v>268</v>
      </c>
      <c r="AX823" s="274" t="s">
        <v>268</v>
      </c>
      <c r="AY823" s="274" t="s">
        <v>268</v>
      </c>
      <c r="AZ823" s="274" t="s">
        <v>268</v>
      </c>
      <c r="BA823" s="274" t="s">
        <v>268</v>
      </c>
      <c r="BB823" s="274" t="s">
        <v>268</v>
      </c>
      <c r="BC823" s="274" t="s">
        <v>268</v>
      </c>
      <c r="BD823" s="274" t="s">
        <v>268</v>
      </c>
      <c r="BE823" s="274" t="s">
        <v>268</v>
      </c>
      <c r="BF823" s="274" t="s">
        <v>268</v>
      </c>
      <c r="BG823" s="274" t="s">
        <v>268</v>
      </c>
      <c r="BH823" s="274" t="s">
        <v>268</v>
      </c>
      <c r="BI823" s="274" t="s">
        <v>268</v>
      </c>
      <c r="BJ823" s="274" t="s">
        <v>268</v>
      </c>
      <c r="BK823" s="274" t="s">
        <v>268</v>
      </c>
      <c r="BL823" s="274" t="s">
        <v>268</v>
      </c>
      <c r="BM823" s="274" t="s">
        <v>268</v>
      </c>
      <c r="BN823" s="274" t="s">
        <v>268</v>
      </c>
      <c r="BO823" s="274" t="s">
        <v>268</v>
      </c>
      <c r="BP823" s="274" t="s">
        <v>268</v>
      </c>
      <c r="BQ823" s="274" t="s">
        <v>268</v>
      </c>
      <c r="BR823" s="274" t="s">
        <v>268</v>
      </c>
      <c r="BS823" s="274" t="s">
        <v>268</v>
      </c>
      <c r="BT823" s="274" t="s">
        <v>268</v>
      </c>
      <c r="BU823" s="274" t="s">
        <v>268</v>
      </c>
      <c r="BV823" s="274" t="s">
        <v>268</v>
      </c>
      <c r="BW823" s="274" t="s">
        <v>268</v>
      </c>
      <c r="BX823" s="274" t="s">
        <v>268</v>
      </c>
      <c r="BY823" s="295">
        <v>48</v>
      </c>
      <c r="BZ823" s="295">
        <v>48</v>
      </c>
      <c r="CA823" s="298" t="s">
        <v>142</v>
      </c>
      <c r="CB823" s="297">
        <v>122</v>
      </c>
      <c r="CC823" s="284">
        <f t="shared" si="50"/>
        <v>0</v>
      </c>
      <c r="CD823" s="295">
        <f t="shared" si="51"/>
        <v>47.999999999999993</v>
      </c>
      <c r="CE823" s="284">
        <f t="shared" si="52"/>
        <v>0</v>
      </c>
      <c r="CF823" s="295">
        <f t="shared" si="53"/>
        <v>1</v>
      </c>
      <c r="CG823" s="274" t="s">
        <v>876</v>
      </c>
      <c r="CH823" s="274" t="s">
        <v>268</v>
      </c>
      <c r="CI823" s="274" t="s">
        <v>268</v>
      </c>
      <c r="CJ823" s="298" t="s">
        <v>268</v>
      </c>
      <c r="CK823" s="298" t="s">
        <v>736</v>
      </c>
      <c r="CL823" s="274" t="s">
        <v>268</v>
      </c>
      <c r="CM823" s="274" t="s">
        <v>268</v>
      </c>
      <c r="CN823" s="274" t="s">
        <v>268</v>
      </c>
      <c r="CO823" s="274" t="s">
        <v>268</v>
      </c>
      <c r="CP823" s="274" t="s">
        <v>268</v>
      </c>
      <c r="CQ823" s="274" t="s">
        <v>268</v>
      </c>
      <c r="CR823" s="274" t="s">
        <v>877</v>
      </c>
      <c r="CS823" s="274">
        <v>76.08</v>
      </c>
      <c r="CT823" s="274" t="s">
        <v>268</v>
      </c>
      <c r="CU823" s="274">
        <v>76.08</v>
      </c>
      <c r="CV823" s="274">
        <v>365</v>
      </c>
      <c r="CW823" s="274" t="s">
        <v>878</v>
      </c>
      <c r="CX823" s="274" t="s">
        <v>835</v>
      </c>
      <c r="CY823" s="274" t="s">
        <v>836</v>
      </c>
      <c r="CZ823" s="274" t="s">
        <v>837</v>
      </c>
      <c r="DA823" s="274" t="s">
        <v>268</v>
      </c>
      <c r="DB823" s="274" t="s">
        <v>268</v>
      </c>
      <c r="DC823" s="274" t="s">
        <v>268</v>
      </c>
      <c r="DD823" s="274" t="s">
        <v>268</v>
      </c>
      <c r="DE823" s="274" t="s">
        <v>268</v>
      </c>
      <c r="DF823" s="274" t="s">
        <v>268</v>
      </c>
      <c r="DG823" s="299">
        <f>IFERROR(IF(CA823="D",IF(CK823="A dispo.",CD823*VLOOKUP('DATI INPUT'!$F$27,TARIFFE_UD,2,FALSE),CD823*VLOOKUP(CK823,TARIFFE_UD,2,FALSE)),CD823*VLOOKUP(CB823-100,TARIFFE_UND,2,FALSE)),0)</f>
        <v>38.013619141577507</v>
      </c>
      <c r="DH823" s="299">
        <f>IFERROR(IF(CA823="D",IF(CK823="A dispo.",CF823*VLOOKUP('DATI INPUT'!$F$27,TARIFFE_UD,3,FALSE),CF823*VLOOKUP(CK823,TARIFFE_UD,3,FALSE)),CF823*VLOOKUP(CB823-100,TARIFFE_UND,3,FALSE)),0)</f>
        <v>60.367780403072892</v>
      </c>
    </row>
    <row r="824" spans="1:112" hidden="1" x14ac:dyDescent="0.25">
      <c r="A824" s="274" t="s">
        <v>6679</v>
      </c>
      <c r="B824" s="274" t="s">
        <v>6680</v>
      </c>
      <c r="C824" s="274" t="s">
        <v>730</v>
      </c>
      <c r="D824" s="274" t="s">
        <v>6681</v>
      </c>
      <c r="E824" s="274" t="s">
        <v>268</v>
      </c>
      <c r="F824" s="274" t="s">
        <v>156</v>
      </c>
      <c r="G824" s="274" t="s">
        <v>6682</v>
      </c>
      <c r="H824" s="274" t="s">
        <v>6683</v>
      </c>
      <c r="I824" s="274" t="s">
        <v>6684</v>
      </c>
      <c r="J824" s="274" t="s">
        <v>274</v>
      </c>
      <c r="K824" s="274" t="s">
        <v>6685</v>
      </c>
      <c r="L824" s="274" t="s">
        <v>6686</v>
      </c>
      <c r="M824" s="274" t="s">
        <v>6687</v>
      </c>
      <c r="N824" s="274" t="s">
        <v>1891</v>
      </c>
      <c r="O824" s="274" t="s">
        <v>1892</v>
      </c>
      <c r="P824" s="274" t="s">
        <v>6688</v>
      </c>
      <c r="Q824" s="274" t="s">
        <v>925</v>
      </c>
      <c r="R824" s="274" t="s">
        <v>268</v>
      </c>
      <c r="S824" s="274" t="s">
        <v>268</v>
      </c>
      <c r="T824" s="274" t="s">
        <v>268</v>
      </c>
      <c r="U824" s="274" t="s">
        <v>268</v>
      </c>
      <c r="V824" s="274" t="s">
        <v>268</v>
      </c>
      <c r="W824" s="274" t="s">
        <v>3912</v>
      </c>
      <c r="X824" s="274" t="s">
        <v>1934</v>
      </c>
      <c r="Y824" s="274" t="s">
        <v>545</v>
      </c>
      <c r="Z824" s="274" t="s">
        <v>268</v>
      </c>
      <c r="AA824" s="274" t="s">
        <v>268</v>
      </c>
      <c r="AB824" s="274" t="s">
        <v>268</v>
      </c>
      <c r="AC824" s="274" t="s">
        <v>268</v>
      </c>
      <c r="AD824" s="274" t="s">
        <v>268</v>
      </c>
      <c r="AE824" s="274" t="s">
        <v>287</v>
      </c>
      <c r="AF824" s="274" t="s">
        <v>1811</v>
      </c>
      <c r="AG824" s="274" t="s">
        <v>875</v>
      </c>
      <c r="AH824" s="274" t="s">
        <v>1935</v>
      </c>
      <c r="AI824" s="274" t="s">
        <v>1132</v>
      </c>
      <c r="AJ824" s="274" t="s">
        <v>268</v>
      </c>
      <c r="AK824" s="274" t="s">
        <v>377</v>
      </c>
      <c r="AL824" s="274" t="s">
        <v>268</v>
      </c>
      <c r="AM824" s="274" t="s">
        <v>355</v>
      </c>
      <c r="AN824" s="274" t="s">
        <v>268</v>
      </c>
      <c r="AO824" s="274" t="s">
        <v>268</v>
      </c>
      <c r="AP824" s="274" t="s">
        <v>268</v>
      </c>
      <c r="AQ824" s="274" t="s">
        <v>268</v>
      </c>
      <c r="AR824" s="274" t="s">
        <v>268</v>
      </c>
      <c r="AS824" s="274" t="s">
        <v>268</v>
      </c>
      <c r="AT824" s="274" t="s">
        <v>268</v>
      </c>
      <c r="AU824" s="274" t="s">
        <v>268</v>
      </c>
      <c r="AV824" s="274" t="s">
        <v>268</v>
      </c>
      <c r="AW824" s="274" t="s">
        <v>268</v>
      </c>
      <c r="AX824" s="274" t="s">
        <v>268</v>
      </c>
      <c r="AY824" s="274" t="s">
        <v>268</v>
      </c>
      <c r="AZ824" s="274" t="s">
        <v>268</v>
      </c>
      <c r="BA824" s="274" t="s">
        <v>268</v>
      </c>
      <c r="BB824" s="274" t="s">
        <v>268</v>
      </c>
      <c r="BC824" s="274" t="s">
        <v>268</v>
      </c>
      <c r="BD824" s="274" t="s">
        <v>268</v>
      </c>
      <c r="BE824" s="274" t="s">
        <v>268</v>
      </c>
      <c r="BF824" s="274" t="s">
        <v>268</v>
      </c>
      <c r="BG824" s="274" t="s">
        <v>268</v>
      </c>
      <c r="BH824" s="274" t="s">
        <v>268</v>
      </c>
      <c r="BI824" s="274" t="s">
        <v>268</v>
      </c>
      <c r="BJ824" s="274" t="s">
        <v>268</v>
      </c>
      <c r="BK824" s="274" t="s">
        <v>268</v>
      </c>
      <c r="BL824" s="274" t="s">
        <v>268</v>
      </c>
      <c r="BM824" s="274" t="s">
        <v>268</v>
      </c>
      <c r="BN824" s="274" t="s">
        <v>268</v>
      </c>
      <c r="BO824" s="274" t="s">
        <v>268</v>
      </c>
      <c r="BP824" s="274" t="s">
        <v>268</v>
      </c>
      <c r="BQ824" s="274" t="s">
        <v>268</v>
      </c>
      <c r="BR824" s="274" t="s">
        <v>268</v>
      </c>
      <c r="BS824" s="274" t="s">
        <v>268</v>
      </c>
      <c r="BT824" s="274" t="s">
        <v>268</v>
      </c>
      <c r="BU824" s="274" t="s">
        <v>268</v>
      </c>
      <c r="BV824" s="274" t="s">
        <v>268</v>
      </c>
      <c r="BW824" s="274" t="s">
        <v>268</v>
      </c>
      <c r="BX824" s="274" t="s">
        <v>268</v>
      </c>
      <c r="BY824" s="295">
        <v>50</v>
      </c>
      <c r="BZ824" s="295">
        <v>50</v>
      </c>
      <c r="CA824" s="298" t="s">
        <v>142</v>
      </c>
      <c r="CB824" s="297">
        <v>122</v>
      </c>
      <c r="CC824" s="284">
        <f t="shared" si="50"/>
        <v>0</v>
      </c>
      <c r="CD824" s="295">
        <f t="shared" si="51"/>
        <v>50</v>
      </c>
      <c r="CE824" s="284">
        <f t="shared" si="52"/>
        <v>0</v>
      </c>
      <c r="CF824" s="295">
        <f t="shared" si="53"/>
        <v>1</v>
      </c>
      <c r="CG824" s="274" t="s">
        <v>876</v>
      </c>
      <c r="CH824" s="274" t="s">
        <v>268</v>
      </c>
      <c r="CI824" s="274" t="s">
        <v>268</v>
      </c>
      <c r="CJ824" s="298" t="s">
        <v>268</v>
      </c>
      <c r="CK824" s="298" t="s">
        <v>736</v>
      </c>
      <c r="CL824" s="274" t="s">
        <v>268</v>
      </c>
      <c r="CM824" s="274" t="s">
        <v>268</v>
      </c>
      <c r="CN824" s="274" t="s">
        <v>268</v>
      </c>
      <c r="CO824" s="274" t="s">
        <v>268</v>
      </c>
      <c r="CP824" s="274" t="s">
        <v>268</v>
      </c>
      <c r="CQ824" s="274" t="s">
        <v>268</v>
      </c>
      <c r="CR824" s="274" t="s">
        <v>877</v>
      </c>
      <c r="CS824" s="274">
        <v>77.06</v>
      </c>
      <c r="CT824" s="274" t="s">
        <v>268</v>
      </c>
      <c r="CU824" s="274">
        <v>77.06</v>
      </c>
      <c r="CV824" s="274">
        <v>365</v>
      </c>
      <c r="CW824" s="274" t="s">
        <v>878</v>
      </c>
      <c r="CX824" s="274" t="s">
        <v>835</v>
      </c>
      <c r="CY824" s="274" t="s">
        <v>836</v>
      </c>
      <c r="CZ824" s="274" t="s">
        <v>837</v>
      </c>
      <c r="DA824" s="274" t="s">
        <v>268</v>
      </c>
      <c r="DB824" s="274" t="s">
        <v>268</v>
      </c>
      <c r="DC824" s="274" t="s">
        <v>268</v>
      </c>
      <c r="DD824" s="274" t="s">
        <v>268</v>
      </c>
      <c r="DE824" s="274" t="s">
        <v>268</v>
      </c>
      <c r="DF824" s="274" t="s">
        <v>268</v>
      </c>
      <c r="DG824" s="299">
        <f>IFERROR(IF(CA824="D",IF(CK824="A dispo.",CD824*VLOOKUP('DATI INPUT'!$F$27,TARIFFE_UD,2,FALSE),CD824*VLOOKUP(CK824,TARIFFE_UD,2,FALSE)),CD824*VLOOKUP(CB824-100,TARIFFE_UND,2,FALSE)),0)</f>
        <v>39.597519939143247</v>
      </c>
      <c r="DH824" s="299">
        <f>IFERROR(IF(CA824="D",IF(CK824="A dispo.",CF824*VLOOKUP('DATI INPUT'!$F$27,TARIFFE_UD,3,FALSE),CF824*VLOOKUP(CK824,TARIFFE_UD,3,FALSE)),CF824*VLOOKUP(CB824-100,TARIFFE_UND,3,FALSE)),0)</f>
        <v>60.367780403072892</v>
      </c>
    </row>
    <row r="825" spans="1:112" hidden="1" x14ac:dyDescent="0.25">
      <c r="A825" s="274" t="s">
        <v>6689</v>
      </c>
      <c r="B825" s="274" t="s">
        <v>6690</v>
      </c>
      <c r="C825" s="274" t="s">
        <v>6691</v>
      </c>
      <c r="D825" s="274" t="s">
        <v>6692</v>
      </c>
      <c r="E825" s="274" t="s">
        <v>268</v>
      </c>
      <c r="F825" s="274" t="s">
        <v>156</v>
      </c>
      <c r="G825" s="274" t="s">
        <v>6693</v>
      </c>
      <c r="H825" s="274" t="s">
        <v>6694</v>
      </c>
      <c r="I825" s="274" t="s">
        <v>365</v>
      </c>
      <c r="J825" s="274" t="s">
        <v>274</v>
      </c>
      <c r="K825" s="274" t="s">
        <v>1799</v>
      </c>
      <c r="L825" s="274" t="s">
        <v>6695</v>
      </c>
      <c r="M825" s="274" t="s">
        <v>6696</v>
      </c>
      <c r="N825" s="274" t="s">
        <v>6695</v>
      </c>
      <c r="O825" s="274" t="s">
        <v>1758</v>
      </c>
      <c r="P825" s="274" t="s">
        <v>6697</v>
      </c>
      <c r="Q825" s="274" t="s">
        <v>280</v>
      </c>
      <c r="R825" s="274" t="s">
        <v>268</v>
      </c>
      <c r="S825" s="274" t="s">
        <v>268</v>
      </c>
      <c r="T825" s="274" t="s">
        <v>268</v>
      </c>
      <c r="U825" s="274" t="s">
        <v>268</v>
      </c>
      <c r="V825" s="274" t="s">
        <v>268</v>
      </c>
      <c r="W825" s="274" t="s">
        <v>6698</v>
      </c>
      <c r="X825" s="274" t="s">
        <v>3242</v>
      </c>
      <c r="Y825" s="274" t="s">
        <v>313</v>
      </c>
      <c r="Z825" s="274" t="s">
        <v>268</v>
      </c>
      <c r="AA825" s="274" t="s">
        <v>268</v>
      </c>
      <c r="AB825" s="274" t="s">
        <v>268</v>
      </c>
      <c r="AC825" s="274" t="s">
        <v>268</v>
      </c>
      <c r="AD825" s="274" t="s">
        <v>268</v>
      </c>
      <c r="AE825" s="274" t="s">
        <v>287</v>
      </c>
      <c r="AF825" s="274" t="s">
        <v>1811</v>
      </c>
      <c r="AG825" s="274" t="s">
        <v>875</v>
      </c>
      <c r="AH825" s="274" t="s">
        <v>1848</v>
      </c>
      <c r="AI825" s="274" t="s">
        <v>6699</v>
      </c>
      <c r="AJ825" s="274" t="s">
        <v>268</v>
      </c>
      <c r="AK825" s="274" t="s">
        <v>377</v>
      </c>
      <c r="AL825" s="274" t="s">
        <v>268</v>
      </c>
      <c r="AM825" s="274" t="s">
        <v>405</v>
      </c>
      <c r="AN825" s="274" t="s">
        <v>268</v>
      </c>
      <c r="AO825" s="274" t="s">
        <v>268</v>
      </c>
      <c r="AP825" s="274" t="s">
        <v>268</v>
      </c>
      <c r="AQ825" s="274" t="s">
        <v>268</v>
      </c>
      <c r="AR825" s="274" t="s">
        <v>268</v>
      </c>
      <c r="AS825" s="274" t="s">
        <v>268</v>
      </c>
      <c r="AT825" s="274" t="s">
        <v>268</v>
      </c>
      <c r="AU825" s="274" t="s">
        <v>268</v>
      </c>
      <c r="AV825" s="274" t="s">
        <v>268</v>
      </c>
      <c r="AW825" s="274" t="s">
        <v>268</v>
      </c>
      <c r="AX825" s="274" t="s">
        <v>268</v>
      </c>
      <c r="AY825" s="274" t="s">
        <v>268</v>
      </c>
      <c r="AZ825" s="274" t="s">
        <v>268</v>
      </c>
      <c r="BA825" s="274" t="s">
        <v>268</v>
      </c>
      <c r="BB825" s="274" t="s">
        <v>268</v>
      </c>
      <c r="BC825" s="274" t="s">
        <v>268</v>
      </c>
      <c r="BD825" s="274" t="s">
        <v>268</v>
      </c>
      <c r="BE825" s="274" t="s">
        <v>268</v>
      </c>
      <c r="BF825" s="274" t="s">
        <v>268</v>
      </c>
      <c r="BG825" s="274" t="s">
        <v>268</v>
      </c>
      <c r="BH825" s="274" t="s">
        <v>268</v>
      </c>
      <c r="BI825" s="274" t="s">
        <v>268</v>
      </c>
      <c r="BJ825" s="274" t="s">
        <v>268</v>
      </c>
      <c r="BK825" s="274" t="s">
        <v>268</v>
      </c>
      <c r="BL825" s="274" t="s">
        <v>268</v>
      </c>
      <c r="BM825" s="274" t="s">
        <v>268</v>
      </c>
      <c r="BN825" s="274" t="s">
        <v>268</v>
      </c>
      <c r="BO825" s="274" t="s">
        <v>268</v>
      </c>
      <c r="BP825" s="274" t="s">
        <v>268</v>
      </c>
      <c r="BQ825" s="274" t="s">
        <v>268</v>
      </c>
      <c r="BR825" s="274" t="s">
        <v>268</v>
      </c>
      <c r="BS825" s="274" t="s">
        <v>268</v>
      </c>
      <c r="BT825" s="274" t="s">
        <v>268</v>
      </c>
      <c r="BU825" s="274" t="s">
        <v>268</v>
      </c>
      <c r="BV825" s="274" t="s">
        <v>268</v>
      </c>
      <c r="BW825" s="274" t="s">
        <v>268</v>
      </c>
      <c r="BX825" s="274" t="s">
        <v>268</v>
      </c>
      <c r="BY825" s="295">
        <v>40</v>
      </c>
      <c r="BZ825" s="295">
        <v>40</v>
      </c>
      <c r="CA825" s="298" t="s">
        <v>142</v>
      </c>
      <c r="CB825" s="297">
        <v>122</v>
      </c>
      <c r="CC825" s="284">
        <f t="shared" si="50"/>
        <v>0</v>
      </c>
      <c r="CD825" s="295">
        <f t="shared" si="51"/>
        <v>40</v>
      </c>
      <c r="CE825" s="284">
        <f t="shared" si="52"/>
        <v>0</v>
      </c>
      <c r="CF825" s="295">
        <f t="shared" si="53"/>
        <v>1</v>
      </c>
      <c r="CG825" s="274" t="s">
        <v>876</v>
      </c>
      <c r="CH825" s="274" t="s">
        <v>268</v>
      </c>
      <c r="CI825" s="274" t="s">
        <v>268</v>
      </c>
      <c r="CJ825" s="298" t="s">
        <v>268</v>
      </c>
      <c r="CK825" s="298" t="s">
        <v>736</v>
      </c>
      <c r="CL825" s="274" t="s">
        <v>268</v>
      </c>
      <c r="CM825" s="274" t="s">
        <v>268</v>
      </c>
      <c r="CN825" s="274" t="s">
        <v>268</v>
      </c>
      <c r="CO825" s="274" t="s">
        <v>268</v>
      </c>
      <c r="CP825" s="274" t="s">
        <v>268</v>
      </c>
      <c r="CQ825" s="274" t="s">
        <v>6700</v>
      </c>
      <c r="CR825" s="274" t="s">
        <v>877</v>
      </c>
      <c r="CS825" s="274">
        <v>72.16</v>
      </c>
      <c r="CT825" s="274" t="s">
        <v>268</v>
      </c>
      <c r="CU825" s="274">
        <v>72.16</v>
      </c>
      <c r="CV825" s="274">
        <v>365</v>
      </c>
      <c r="CW825" s="274" t="s">
        <v>878</v>
      </c>
      <c r="CX825" s="274" t="s">
        <v>835</v>
      </c>
      <c r="CY825" s="274" t="s">
        <v>836</v>
      </c>
      <c r="CZ825" s="274" t="s">
        <v>837</v>
      </c>
      <c r="DA825" s="274" t="s">
        <v>268</v>
      </c>
      <c r="DB825" s="274" t="s">
        <v>268</v>
      </c>
      <c r="DC825" s="274" t="s">
        <v>268</v>
      </c>
      <c r="DD825" s="274" t="s">
        <v>268</v>
      </c>
      <c r="DE825" s="274" t="s">
        <v>268</v>
      </c>
      <c r="DF825" s="274" t="s">
        <v>268</v>
      </c>
      <c r="DG825" s="299">
        <f>IFERROR(IF(CA825="D",IF(CK825="A dispo.",CD825*VLOOKUP('DATI INPUT'!$F$27,TARIFFE_UD,2,FALSE),CD825*VLOOKUP(CK825,TARIFFE_UD,2,FALSE)),CD825*VLOOKUP(CB825-100,TARIFFE_UND,2,FALSE)),0)</f>
        <v>31.678015951314595</v>
      </c>
      <c r="DH825" s="299">
        <f>IFERROR(IF(CA825="D",IF(CK825="A dispo.",CF825*VLOOKUP('DATI INPUT'!$F$27,TARIFFE_UD,3,FALSE),CF825*VLOOKUP(CK825,TARIFFE_UD,3,FALSE)),CF825*VLOOKUP(CB825-100,TARIFFE_UND,3,FALSE)),0)</f>
        <v>60.367780403072892</v>
      </c>
    </row>
    <row r="826" spans="1:112" hidden="1" x14ac:dyDescent="0.25">
      <c r="A826" s="274" t="s">
        <v>6701</v>
      </c>
      <c r="B826" s="274" t="s">
        <v>6702</v>
      </c>
      <c r="C826" s="274" t="s">
        <v>6703</v>
      </c>
      <c r="D826" s="274" t="s">
        <v>6704</v>
      </c>
      <c r="E826" s="274" t="s">
        <v>268</v>
      </c>
      <c r="F826" s="274" t="s">
        <v>156</v>
      </c>
      <c r="G826" s="274" t="s">
        <v>6705</v>
      </c>
      <c r="H826" s="274" t="s">
        <v>4890</v>
      </c>
      <c r="I826" s="274" t="s">
        <v>332</v>
      </c>
      <c r="J826" s="274" t="s">
        <v>156</v>
      </c>
      <c r="K826" s="274" t="s">
        <v>6706</v>
      </c>
      <c r="L826" s="274" t="s">
        <v>960</v>
      </c>
      <c r="M826" s="274" t="s">
        <v>6707</v>
      </c>
      <c r="N826" s="274" t="s">
        <v>6708</v>
      </c>
      <c r="O826" s="274" t="s">
        <v>6709</v>
      </c>
      <c r="P826" s="274" t="s">
        <v>6710</v>
      </c>
      <c r="Q826" s="274" t="s">
        <v>293</v>
      </c>
      <c r="R826" s="274" t="s">
        <v>268</v>
      </c>
      <c r="S826" s="274" t="s">
        <v>268</v>
      </c>
      <c r="T826" s="274" t="s">
        <v>268</v>
      </c>
      <c r="U826" s="274" t="s">
        <v>268</v>
      </c>
      <c r="V826" s="274" t="s">
        <v>268</v>
      </c>
      <c r="W826" s="274" t="s">
        <v>3610</v>
      </c>
      <c r="X826" s="274" t="s">
        <v>1847</v>
      </c>
      <c r="Y826" s="274" t="s">
        <v>304</v>
      </c>
      <c r="Z826" s="274" t="s">
        <v>268</v>
      </c>
      <c r="AA826" s="274" t="s">
        <v>268</v>
      </c>
      <c r="AB826" s="274" t="s">
        <v>268</v>
      </c>
      <c r="AC826" s="274" t="s">
        <v>268</v>
      </c>
      <c r="AD826" s="274" t="s">
        <v>268</v>
      </c>
      <c r="AE826" s="274" t="s">
        <v>287</v>
      </c>
      <c r="AF826" s="274" t="s">
        <v>1811</v>
      </c>
      <c r="AG826" s="274" t="s">
        <v>875</v>
      </c>
      <c r="AH826" s="274" t="s">
        <v>1848</v>
      </c>
      <c r="AI826" s="274" t="s">
        <v>956</v>
      </c>
      <c r="AJ826" s="274" t="s">
        <v>268</v>
      </c>
      <c r="AK826" s="274" t="s">
        <v>377</v>
      </c>
      <c r="AL826" s="274" t="s">
        <v>268</v>
      </c>
      <c r="AM826" s="274" t="s">
        <v>288</v>
      </c>
      <c r="AN826" s="274" t="s">
        <v>268</v>
      </c>
      <c r="AO826" s="274" t="s">
        <v>268</v>
      </c>
      <c r="AP826" s="274" t="s">
        <v>268</v>
      </c>
      <c r="AQ826" s="274" t="s">
        <v>268</v>
      </c>
      <c r="AR826" s="274" t="s">
        <v>268</v>
      </c>
      <c r="AS826" s="274" t="s">
        <v>268</v>
      </c>
      <c r="AT826" s="274" t="s">
        <v>268</v>
      </c>
      <c r="AU826" s="274" t="s">
        <v>268</v>
      </c>
      <c r="AV826" s="274" t="s">
        <v>268</v>
      </c>
      <c r="AW826" s="274" t="s">
        <v>268</v>
      </c>
      <c r="AX826" s="274" t="s">
        <v>268</v>
      </c>
      <c r="AY826" s="274" t="s">
        <v>268</v>
      </c>
      <c r="AZ826" s="274" t="s">
        <v>268</v>
      </c>
      <c r="BA826" s="274" t="s">
        <v>268</v>
      </c>
      <c r="BB826" s="274" t="s">
        <v>268</v>
      </c>
      <c r="BC826" s="274" t="s">
        <v>268</v>
      </c>
      <c r="BD826" s="274" t="s">
        <v>268</v>
      </c>
      <c r="BE826" s="274" t="s">
        <v>268</v>
      </c>
      <c r="BF826" s="274" t="s">
        <v>268</v>
      </c>
      <c r="BG826" s="274" t="s">
        <v>268</v>
      </c>
      <c r="BH826" s="274" t="s">
        <v>268</v>
      </c>
      <c r="BI826" s="274" t="s">
        <v>268</v>
      </c>
      <c r="BJ826" s="274" t="s">
        <v>268</v>
      </c>
      <c r="BK826" s="274" t="s">
        <v>268</v>
      </c>
      <c r="BL826" s="274" t="s">
        <v>268</v>
      </c>
      <c r="BM826" s="274" t="s">
        <v>268</v>
      </c>
      <c r="BN826" s="274" t="s">
        <v>268</v>
      </c>
      <c r="BO826" s="274" t="s">
        <v>268</v>
      </c>
      <c r="BP826" s="274" t="s">
        <v>268</v>
      </c>
      <c r="BQ826" s="274" t="s">
        <v>268</v>
      </c>
      <c r="BR826" s="274" t="s">
        <v>268</v>
      </c>
      <c r="BS826" s="274" t="s">
        <v>268</v>
      </c>
      <c r="BT826" s="274" t="s">
        <v>268</v>
      </c>
      <c r="BU826" s="274" t="s">
        <v>268</v>
      </c>
      <c r="BV826" s="274" t="s">
        <v>268</v>
      </c>
      <c r="BW826" s="274" t="s">
        <v>268</v>
      </c>
      <c r="BX826" s="274" t="s">
        <v>268</v>
      </c>
      <c r="BY826" s="295">
        <v>50</v>
      </c>
      <c r="BZ826" s="295">
        <v>50</v>
      </c>
      <c r="CA826" s="298" t="s">
        <v>142</v>
      </c>
      <c r="CB826" s="297">
        <v>122</v>
      </c>
      <c r="CC826" s="284">
        <f t="shared" si="50"/>
        <v>0</v>
      </c>
      <c r="CD826" s="295">
        <f t="shared" si="51"/>
        <v>50</v>
      </c>
      <c r="CE826" s="284">
        <f t="shared" si="52"/>
        <v>0</v>
      </c>
      <c r="CF826" s="295">
        <f t="shared" si="53"/>
        <v>1</v>
      </c>
      <c r="CG826" s="274" t="s">
        <v>876</v>
      </c>
      <c r="CH826" s="274" t="s">
        <v>268</v>
      </c>
      <c r="CI826" s="274" t="s">
        <v>268</v>
      </c>
      <c r="CJ826" s="298" t="s">
        <v>268</v>
      </c>
      <c r="CK826" s="298" t="s">
        <v>736</v>
      </c>
      <c r="CL826" s="274" t="s">
        <v>268</v>
      </c>
      <c r="CM826" s="274" t="s">
        <v>268</v>
      </c>
      <c r="CN826" s="274" t="s">
        <v>268</v>
      </c>
      <c r="CO826" s="274" t="s">
        <v>268</v>
      </c>
      <c r="CP826" s="274" t="s">
        <v>268</v>
      </c>
      <c r="CQ826" s="274" t="s">
        <v>6711</v>
      </c>
      <c r="CR826" s="274" t="s">
        <v>877</v>
      </c>
      <c r="CS826" s="274">
        <v>77.06</v>
      </c>
      <c r="CT826" s="274" t="s">
        <v>268</v>
      </c>
      <c r="CU826" s="274">
        <v>77.06</v>
      </c>
      <c r="CV826" s="274">
        <v>365</v>
      </c>
      <c r="CW826" s="274" t="s">
        <v>878</v>
      </c>
      <c r="CX826" s="274" t="s">
        <v>835</v>
      </c>
      <c r="CY826" s="274" t="s">
        <v>836</v>
      </c>
      <c r="CZ826" s="274" t="s">
        <v>837</v>
      </c>
      <c r="DA826" s="274" t="s">
        <v>268</v>
      </c>
      <c r="DB826" s="274" t="s">
        <v>268</v>
      </c>
      <c r="DC826" s="274" t="s">
        <v>268</v>
      </c>
      <c r="DD826" s="274" t="s">
        <v>268</v>
      </c>
      <c r="DE826" s="274" t="s">
        <v>268</v>
      </c>
      <c r="DF826" s="274" t="s">
        <v>268</v>
      </c>
      <c r="DG826" s="299">
        <f>IFERROR(IF(CA826="D",IF(CK826="A dispo.",CD826*VLOOKUP('DATI INPUT'!$F$27,TARIFFE_UD,2,FALSE),CD826*VLOOKUP(CK826,TARIFFE_UD,2,FALSE)),CD826*VLOOKUP(CB826-100,TARIFFE_UND,2,FALSE)),0)</f>
        <v>39.597519939143247</v>
      </c>
      <c r="DH826" s="299">
        <f>IFERROR(IF(CA826="D",IF(CK826="A dispo.",CF826*VLOOKUP('DATI INPUT'!$F$27,TARIFFE_UD,3,FALSE),CF826*VLOOKUP(CK826,TARIFFE_UD,3,FALSE)),CF826*VLOOKUP(CB826-100,TARIFFE_UND,3,FALSE)),0)</f>
        <v>60.367780403072892</v>
      </c>
    </row>
    <row r="827" spans="1:112" x14ac:dyDescent="0.25">
      <c r="A827" s="274" t="s">
        <v>6712</v>
      </c>
      <c r="B827" s="274" t="s">
        <v>6713</v>
      </c>
      <c r="C827" s="274" t="s">
        <v>1509</v>
      </c>
      <c r="D827" s="274" t="s">
        <v>6714</v>
      </c>
      <c r="E827" s="274" t="s">
        <v>268</v>
      </c>
      <c r="F827" s="274" t="s">
        <v>156</v>
      </c>
      <c r="G827" s="274" t="s">
        <v>6715</v>
      </c>
      <c r="H827" s="274" t="s">
        <v>849</v>
      </c>
      <c r="I827" s="274" t="s">
        <v>1394</v>
      </c>
      <c r="J827" s="274" t="s">
        <v>274</v>
      </c>
      <c r="K827" s="274" t="s">
        <v>6716</v>
      </c>
      <c r="L827" s="274" t="s">
        <v>960</v>
      </c>
      <c r="M827" s="274" t="s">
        <v>3947</v>
      </c>
      <c r="N827" s="274" t="s">
        <v>984</v>
      </c>
      <c r="O827" s="274" t="s">
        <v>873</v>
      </c>
      <c r="P827" s="274" t="s">
        <v>1922</v>
      </c>
      <c r="Q827" s="274" t="s">
        <v>282</v>
      </c>
      <c r="R827" s="274" t="s">
        <v>268</v>
      </c>
      <c r="S827" s="274" t="s">
        <v>268</v>
      </c>
      <c r="T827" s="274" t="s">
        <v>268</v>
      </c>
      <c r="U827" s="274" t="s">
        <v>268</v>
      </c>
      <c r="V827" s="274" t="s">
        <v>268</v>
      </c>
      <c r="W827" s="274" t="s">
        <v>3947</v>
      </c>
      <c r="X827" s="274" t="s">
        <v>1922</v>
      </c>
      <c r="Y827" s="274" t="s">
        <v>282</v>
      </c>
      <c r="Z827" s="274" t="s">
        <v>268</v>
      </c>
      <c r="AA827" s="274" t="s">
        <v>268</v>
      </c>
      <c r="AB827" s="274" t="s">
        <v>268</v>
      </c>
      <c r="AC827" s="274" t="s">
        <v>268</v>
      </c>
      <c r="AD827" s="274" t="s">
        <v>268</v>
      </c>
      <c r="AE827" s="274" t="s">
        <v>287</v>
      </c>
      <c r="AF827" s="274" t="s">
        <v>1811</v>
      </c>
      <c r="AG827" s="274" t="s">
        <v>875</v>
      </c>
      <c r="AH827" s="274" t="s">
        <v>1812</v>
      </c>
      <c r="AI827" s="274" t="s">
        <v>755</v>
      </c>
      <c r="AJ827" s="274" t="s">
        <v>268</v>
      </c>
      <c r="AK827" s="274" t="s">
        <v>377</v>
      </c>
      <c r="AL827" s="274" t="s">
        <v>268</v>
      </c>
      <c r="AM827" s="274" t="s">
        <v>268</v>
      </c>
      <c r="AN827" s="274" t="s">
        <v>268</v>
      </c>
      <c r="AO827" s="274" t="s">
        <v>268</v>
      </c>
      <c r="AP827" s="274" t="s">
        <v>268</v>
      </c>
      <c r="AQ827" s="274" t="s">
        <v>268</v>
      </c>
      <c r="AR827" s="274" t="s">
        <v>268</v>
      </c>
      <c r="AS827" s="274" t="s">
        <v>268</v>
      </c>
      <c r="AT827" s="274" t="s">
        <v>268</v>
      </c>
      <c r="AU827" s="274" t="s">
        <v>268</v>
      </c>
      <c r="AV827" s="274" t="s">
        <v>268</v>
      </c>
      <c r="AW827" s="274" t="s">
        <v>268</v>
      </c>
      <c r="AX827" s="274" t="s">
        <v>268</v>
      </c>
      <c r="AY827" s="274" t="s">
        <v>268</v>
      </c>
      <c r="AZ827" s="274" t="s">
        <v>268</v>
      </c>
      <c r="BA827" s="274" t="s">
        <v>268</v>
      </c>
      <c r="BB827" s="274" t="s">
        <v>268</v>
      </c>
      <c r="BC827" s="274" t="s">
        <v>268</v>
      </c>
      <c r="BD827" s="274" t="s">
        <v>268</v>
      </c>
      <c r="BE827" s="274" t="s">
        <v>268</v>
      </c>
      <c r="BF827" s="274" t="s">
        <v>268</v>
      </c>
      <c r="BG827" s="274" t="s">
        <v>268</v>
      </c>
      <c r="BH827" s="274" t="s">
        <v>268</v>
      </c>
      <c r="BI827" s="274" t="s">
        <v>268</v>
      </c>
      <c r="BJ827" s="274" t="s">
        <v>268</v>
      </c>
      <c r="BK827" s="274" t="s">
        <v>268</v>
      </c>
      <c r="BL827" s="274" t="s">
        <v>268</v>
      </c>
      <c r="BM827" s="274" t="s">
        <v>268</v>
      </c>
      <c r="BN827" s="274" t="s">
        <v>268</v>
      </c>
      <c r="BO827" s="274" t="s">
        <v>268</v>
      </c>
      <c r="BP827" s="274" t="s">
        <v>268</v>
      </c>
      <c r="BQ827" s="274" t="s">
        <v>268</v>
      </c>
      <c r="BR827" s="274" t="s">
        <v>268</v>
      </c>
      <c r="BS827" s="274" t="s">
        <v>268</v>
      </c>
      <c r="BT827" s="274" t="s">
        <v>268</v>
      </c>
      <c r="BU827" s="274" t="s">
        <v>268</v>
      </c>
      <c r="BV827" s="274" t="s">
        <v>268</v>
      </c>
      <c r="BW827" s="274" t="s">
        <v>268</v>
      </c>
      <c r="BX827" s="274" t="s">
        <v>268</v>
      </c>
      <c r="BY827" s="295">
        <v>65.8</v>
      </c>
      <c r="BZ827" s="295">
        <v>65.8</v>
      </c>
      <c r="CA827" s="298" t="s">
        <v>142</v>
      </c>
      <c r="CB827" s="297">
        <v>122</v>
      </c>
      <c r="CC827" s="284">
        <f t="shared" si="50"/>
        <v>0</v>
      </c>
      <c r="CD827" s="295">
        <f t="shared" si="51"/>
        <v>65.8</v>
      </c>
      <c r="CE827" s="284">
        <f t="shared" si="52"/>
        <v>0</v>
      </c>
      <c r="CF827" s="295">
        <f t="shared" si="53"/>
        <v>1</v>
      </c>
      <c r="CG827" s="274" t="s">
        <v>876</v>
      </c>
      <c r="CH827" s="274" t="s">
        <v>268</v>
      </c>
      <c r="CI827" s="274" t="s">
        <v>268</v>
      </c>
      <c r="CJ827" s="298" t="s">
        <v>275</v>
      </c>
      <c r="CK827" s="297">
        <v>3</v>
      </c>
      <c r="CL827" s="274" t="s">
        <v>268</v>
      </c>
      <c r="CM827" s="274" t="s">
        <v>268</v>
      </c>
      <c r="CN827" s="274" t="s">
        <v>268</v>
      </c>
      <c r="CO827" s="274" t="s">
        <v>268</v>
      </c>
      <c r="CP827" s="274" t="s">
        <v>268</v>
      </c>
      <c r="CQ827" s="274" t="s">
        <v>268</v>
      </c>
      <c r="CR827" s="274" t="s">
        <v>877</v>
      </c>
      <c r="CS827" s="274">
        <v>101.12</v>
      </c>
      <c r="CT827" s="274" t="s">
        <v>268</v>
      </c>
      <c r="CU827" s="274">
        <v>101.12</v>
      </c>
      <c r="CV827" s="274">
        <v>365</v>
      </c>
      <c r="CW827" s="274" t="s">
        <v>878</v>
      </c>
      <c r="CX827" s="274" t="s">
        <v>835</v>
      </c>
      <c r="CY827" s="274" t="s">
        <v>836</v>
      </c>
      <c r="CZ827" s="274" t="s">
        <v>837</v>
      </c>
      <c r="DA827" s="274" t="s">
        <v>268</v>
      </c>
      <c r="DB827" s="274" t="s">
        <v>268</v>
      </c>
      <c r="DC827" s="274" t="s">
        <v>268</v>
      </c>
      <c r="DD827" s="274" t="s">
        <v>268</v>
      </c>
      <c r="DE827" s="274" t="s">
        <v>268</v>
      </c>
      <c r="DF827" s="274" t="s">
        <v>268</v>
      </c>
      <c r="DG827" s="299">
        <f>IFERROR(IF(CA827="D",IF(CK827="A dispo.",CD827*VLOOKUP('DATI INPUT'!$F$27,TARIFFE_UD,2,FALSE),CD827*VLOOKUP(CK827,TARIFFE_UD,2,FALSE)),CD827*VLOOKUP(CB827-100,TARIFFE_UND,2,FALSE)),0)</f>
        <v>52.110336239912506</v>
      </c>
      <c r="DH827" s="299">
        <f>IFERROR(IF(CA827="D",IF(CK827="A dispo.",CF827*VLOOKUP('DATI INPUT'!$F$27,TARIFFE_UD,3,FALSE),CF827*VLOOKUP(CK827,TARIFFE_UD,3,FALSE)),CF827*VLOOKUP(CB827-100,TARIFFE_UND,3,FALSE)),0)</f>
        <v>60.367780403072892</v>
      </c>
    </row>
    <row r="828" spans="1:112" x14ac:dyDescent="0.25">
      <c r="A828" s="274" t="s">
        <v>6717</v>
      </c>
      <c r="B828" s="274" t="s">
        <v>6718</v>
      </c>
      <c r="C828" s="274" t="s">
        <v>6719</v>
      </c>
      <c r="D828" s="274" t="s">
        <v>6720</v>
      </c>
      <c r="E828" s="274" t="s">
        <v>268</v>
      </c>
      <c r="F828" s="274" t="s">
        <v>156</v>
      </c>
      <c r="G828" s="274" t="s">
        <v>6721</v>
      </c>
      <c r="H828" s="274" t="s">
        <v>849</v>
      </c>
      <c r="I828" s="274" t="s">
        <v>6722</v>
      </c>
      <c r="J828" s="274" t="s">
        <v>274</v>
      </c>
      <c r="K828" s="274" t="s">
        <v>3420</v>
      </c>
      <c r="L828" s="274" t="s">
        <v>960</v>
      </c>
      <c r="M828" s="274" t="s">
        <v>6723</v>
      </c>
      <c r="N828" s="274" t="s">
        <v>984</v>
      </c>
      <c r="O828" s="274" t="s">
        <v>873</v>
      </c>
      <c r="P828" s="274" t="s">
        <v>1847</v>
      </c>
      <c r="Q828" s="274" t="s">
        <v>6724</v>
      </c>
      <c r="R828" s="274" t="s">
        <v>268</v>
      </c>
      <c r="S828" s="274" t="s">
        <v>268</v>
      </c>
      <c r="T828" s="274" t="s">
        <v>268</v>
      </c>
      <c r="U828" s="274" t="s">
        <v>268</v>
      </c>
      <c r="V828" s="274" t="s">
        <v>268</v>
      </c>
      <c r="W828" s="274" t="s">
        <v>6723</v>
      </c>
      <c r="X828" s="274" t="s">
        <v>1847</v>
      </c>
      <c r="Y828" s="274" t="s">
        <v>6724</v>
      </c>
      <c r="Z828" s="274" t="s">
        <v>268</v>
      </c>
      <c r="AA828" s="274" t="s">
        <v>268</v>
      </c>
      <c r="AB828" s="274" t="s">
        <v>268</v>
      </c>
      <c r="AC828" s="274" t="s">
        <v>268</v>
      </c>
      <c r="AD828" s="274" t="s">
        <v>268</v>
      </c>
      <c r="AE828" s="274" t="s">
        <v>287</v>
      </c>
      <c r="AF828" s="274" t="s">
        <v>1811</v>
      </c>
      <c r="AG828" s="274" t="s">
        <v>875</v>
      </c>
      <c r="AH828" s="274" t="s">
        <v>1848</v>
      </c>
      <c r="AI828" s="274" t="s">
        <v>5238</v>
      </c>
      <c r="AJ828" s="274" t="s">
        <v>268</v>
      </c>
      <c r="AK828" s="274" t="s">
        <v>366</v>
      </c>
      <c r="AL828" s="274" t="s">
        <v>268</v>
      </c>
      <c r="AM828" s="274" t="s">
        <v>405</v>
      </c>
      <c r="AN828" s="274" t="s">
        <v>287</v>
      </c>
      <c r="AO828" s="274" t="s">
        <v>1811</v>
      </c>
      <c r="AP828" s="274" t="s">
        <v>875</v>
      </c>
      <c r="AQ828" s="274" t="s">
        <v>1848</v>
      </c>
      <c r="AR828" s="274" t="s">
        <v>6725</v>
      </c>
      <c r="AS828" s="274" t="s">
        <v>268</v>
      </c>
      <c r="AT828" s="274" t="s">
        <v>268</v>
      </c>
      <c r="AU828" s="274" t="s">
        <v>268</v>
      </c>
      <c r="AV828" s="274" t="s">
        <v>405</v>
      </c>
      <c r="AW828" s="274" t="s">
        <v>268</v>
      </c>
      <c r="AX828" s="274" t="s">
        <v>268</v>
      </c>
      <c r="AY828" s="274" t="s">
        <v>268</v>
      </c>
      <c r="AZ828" s="274" t="s">
        <v>268</v>
      </c>
      <c r="BA828" s="274" t="s">
        <v>268</v>
      </c>
      <c r="BB828" s="274" t="s">
        <v>268</v>
      </c>
      <c r="BC828" s="274" t="s">
        <v>268</v>
      </c>
      <c r="BD828" s="274" t="s">
        <v>268</v>
      </c>
      <c r="BE828" s="274" t="s">
        <v>268</v>
      </c>
      <c r="BF828" s="274" t="s">
        <v>268</v>
      </c>
      <c r="BG828" s="274" t="s">
        <v>268</v>
      </c>
      <c r="BH828" s="274" t="s">
        <v>268</v>
      </c>
      <c r="BI828" s="274" t="s">
        <v>268</v>
      </c>
      <c r="BJ828" s="274" t="s">
        <v>268</v>
      </c>
      <c r="BK828" s="274" t="s">
        <v>268</v>
      </c>
      <c r="BL828" s="274" t="s">
        <v>268</v>
      </c>
      <c r="BM828" s="274" t="s">
        <v>268</v>
      </c>
      <c r="BN828" s="274" t="s">
        <v>268</v>
      </c>
      <c r="BO828" s="274" t="s">
        <v>268</v>
      </c>
      <c r="BP828" s="274" t="s">
        <v>268</v>
      </c>
      <c r="BQ828" s="274" t="s">
        <v>268</v>
      </c>
      <c r="BR828" s="274" t="s">
        <v>268</v>
      </c>
      <c r="BS828" s="274" t="s">
        <v>268</v>
      </c>
      <c r="BT828" s="274" t="s">
        <v>268</v>
      </c>
      <c r="BU828" s="274" t="s">
        <v>268</v>
      </c>
      <c r="BV828" s="274" t="s">
        <v>268</v>
      </c>
      <c r="BW828" s="274" t="s">
        <v>268</v>
      </c>
      <c r="BX828" s="274" t="s">
        <v>268</v>
      </c>
      <c r="BY828" s="295">
        <v>110</v>
      </c>
      <c r="BZ828" s="295">
        <v>110</v>
      </c>
      <c r="CA828" s="298" t="s">
        <v>142</v>
      </c>
      <c r="CB828" s="297">
        <v>122</v>
      </c>
      <c r="CC828" s="284">
        <f t="shared" si="50"/>
        <v>0</v>
      </c>
      <c r="CD828" s="295">
        <f t="shared" si="51"/>
        <v>110</v>
      </c>
      <c r="CE828" s="284">
        <f t="shared" si="52"/>
        <v>0</v>
      </c>
      <c r="CF828" s="295">
        <f t="shared" si="53"/>
        <v>1</v>
      </c>
      <c r="CG828" s="274" t="s">
        <v>876</v>
      </c>
      <c r="CH828" s="274" t="s">
        <v>268</v>
      </c>
      <c r="CI828" s="274" t="s">
        <v>268</v>
      </c>
      <c r="CJ828" s="298" t="s">
        <v>271</v>
      </c>
      <c r="CK828" s="297">
        <v>1</v>
      </c>
      <c r="CL828" s="274" t="s">
        <v>268</v>
      </c>
      <c r="CM828" s="274" t="s">
        <v>268</v>
      </c>
      <c r="CN828" s="274" t="s">
        <v>268</v>
      </c>
      <c r="CO828" s="274" t="s">
        <v>268</v>
      </c>
      <c r="CP828" s="274" t="s">
        <v>268</v>
      </c>
      <c r="CQ828" s="274" t="s">
        <v>268</v>
      </c>
      <c r="CR828" s="274" t="s">
        <v>877</v>
      </c>
      <c r="CS828" s="274">
        <v>59.08</v>
      </c>
      <c r="CT828" s="274" t="s">
        <v>268</v>
      </c>
      <c r="CU828" s="274">
        <v>59.08</v>
      </c>
      <c r="CV828" s="274">
        <v>365</v>
      </c>
      <c r="CW828" s="274" t="s">
        <v>878</v>
      </c>
      <c r="CX828" s="274" t="s">
        <v>835</v>
      </c>
      <c r="CY828" s="274" t="s">
        <v>836</v>
      </c>
      <c r="CZ828" s="274" t="s">
        <v>837</v>
      </c>
      <c r="DA828" s="274" t="s">
        <v>268</v>
      </c>
      <c r="DB828" s="274" t="s">
        <v>268</v>
      </c>
      <c r="DC828" s="274" t="s">
        <v>268</v>
      </c>
      <c r="DD828" s="274" t="s">
        <v>268</v>
      </c>
      <c r="DE828" s="274" t="s">
        <v>268</v>
      </c>
      <c r="DF828" s="274" t="s">
        <v>268</v>
      </c>
      <c r="DG828" s="299">
        <f>IFERROR(IF(CA828="D",IF(CK828="A dispo.",CD828*VLOOKUP('DATI INPUT'!$F$27,TARIFFE_UD,2,FALSE),CD828*VLOOKUP(CK828,TARIFFE_UD,2,FALSE)),CD828*VLOOKUP(CB828-100,TARIFFE_UND,2,FALSE)),0)</f>
        <v>67.755756340311777</v>
      </c>
      <c r="DH828" s="299">
        <f>IFERROR(IF(CA828="D",IF(CK828="A dispo.",CF828*VLOOKUP('DATI INPUT'!$F$27,TARIFFE_UD,3,FALSE),CF828*VLOOKUP(CK828,TARIFFE_UD,3,FALSE)),CF828*VLOOKUP(CB828-100,TARIFFE_UND,3,FALSE)),0)</f>
        <v>15.164853048114928</v>
      </c>
    </row>
    <row r="829" spans="1:112" x14ac:dyDescent="0.25">
      <c r="A829" s="274" t="s">
        <v>6726</v>
      </c>
      <c r="B829" s="274" t="s">
        <v>6727</v>
      </c>
      <c r="C829" s="274" t="s">
        <v>6728</v>
      </c>
      <c r="D829" s="274" t="s">
        <v>6729</v>
      </c>
      <c r="E829" s="274" t="s">
        <v>268</v>
      </c>
      <c r="F829" s="274" t="s">
        <v>156</v>
      </c>
      <c r="G829" s="274" t="s">
        <v>6730</v>
      </c>
      <c r="H829" s="274" t="s">
        <v>849</v>
      </c>
      <c r="I829" s="274" t="s">
        <v>6731</v>
      </c>
      <c r="J829" s="274" t="s">
        <v>274</v>
      </c>
      <c r="K829" s="274" t="s">
        <v>6732</v>
      </c>
      <c r="L829" s="274" t="s">
        <v>984</v>
      </c>
      <c r="M829" s="274" t="s">
        <v>6733</v>
      </c>
      <c r="N829" s="274" t="s">
        <v>984</v>
      </c>
      <c r="O829" s="274" t="s">
        <v>873</v>
      </c>
      <c r="P829" s="274" t="s">
        <v>1847</v>
      </c>
      <c r="Q829" s="274" t="s">
        <v>6734</v>
      </c>
      <c r="R829" s="274" t="s">
        <v>268</v>
      </c>
      <c r="S829" s="274" t="s">
        <v>268</v>
      </c>
      <c r="T829" s="274" t="s">
        <v>268</v>
      </c>
      <c r="U829" s="274" t="s">
        <v>268</v>
      </c>
      <c r="V829" s="274" t="s">
        <v>268</v>
      </c>
      <c r="W829" s="274" t="s">
        <v>6733</v>
      </c>
      <c r="X829" s="274" t="s">
        <v>1847</v>
      </c>
      <c r="Y829" s="274" t="s">
        <v>6734</v>
      </c>
      <c r="Z829" s="274" t="s">
        <v>268</v>
      </c>
      <c r="AA829" s="274" t="s">
        <v>268</v>
      </c>
      <c r="AB829" s="274" t="s">
        <v>268</v>
      </c>
      <c r="AC829" s="274" t="s">
        <v>268</v>
      </c>
      <c r="AD829" s="274" t="s">
        <v>268</v>
      </c>
      <c r="AE829" s="274" t="s">
        <v>287</v>
      </c>
      <c r="AF829" s="274" t="s">
        <v>1811</v>
      </c>
      <c r="AG829" s="274" t="s">
        <v>875</v>
      </c>
      <c r="AH829" s="274" t="s">
        <v>1848</v>
      </c>
      <c r="AI829" s="274" t="s">
        <v>6735</v>
      </c>
      <c r="AJ829" s="274" t="s">
        <v>268</v>
      </c>
      <c r="AK829" s="274" t="s">
        <v>377</v>
      </c>
      <c r="AL829" s="274" t="s">
        <v>268</v>
      </c>
      <c r="AM829" s="274" t="s">
        <v>288</v>
      </c>
      <c r="AN829" s="274" t="s">
        <v>268</v>
      </c>
      <c r="AO829" s="274" t="s">
        <v>268</v>
      </c>
      <c r="AP829" s="274" t="s">
        <v>268</v>
      </c>
      <c r="AQ829" s="274" t="s">
        <v>268</v>
      </c>
      <c r="AR829" s="274" t="s">
        <v>268</v>
      </c>
      <c r="AS829" s="274" t="s">
        <v>268</v>
      </c>
      <c r="AT829" s="274" t="s">
        <v>268</v>
      </c>
      <c r="AU829" s="274" t="s">
        <v>268</v>
      </c>
      <c r="AV829" s="274" t="s">
        <v>268</v>
      </c>
      <c r="AW829" s="274" t="s">
        <v>268</v>
      </c>
      <c r="AX829" s="274" t="s">
        <v>268</v>
      </c>
      <c r="AY829" s="274" t="s">
        <v>268</v>
      </c>
      <c r="AZ829" s="274" t="s">
        <v>268</v>
      </c>
      <c r="BA829" s="274" t="s">
        <v>268</v>
      </c>
      <c r="BB829" s="274" t="s">
        <v>268</v>
      </c>
      <c r="BC829" s="274" t="s">
        <v>268</v>
      </c>
      <c r="BD829" s="274" t="s">
        <v>268</v>
      </c>
      <c r="BE829" s="274" t="s">
        <v>268</v>
      </c>
      <c r="BF829" s="274" t="s">
        <v>268</v>
      </c>
      <c r="BG829" s="274" t="s">
        <v>268</v>
      </c>
      <c r="BH829" s="274" t="s">
        <v>268</v>
      </c>
      <c r="BI829" s="274" t="s">
        <v>268</v>
      </c>
      <c r="BJ829" s="274" t="s">
        <v>268</v>
      </c>
      <c r="BK829" s="274" t="s">
        <v>268</v>
      </c>
      <c r="BL829" s="274" t="s">
        <v>268</v>
      </c>
      <c r="BM829" s="274" t="s">
        <v>268</v>
      </c>
      <c r="BN829" s="274" t="s">
        <v>268</v>
      </c>
      <c r="BO829" s="274" t="s">
        <v>268</v>
      </c>
      <c r="BP829" s="274" t="s">
        <v>268</v>
      </c>
      <c r="BQ829" s="274" t="s">
        <v>268</v>
      </c>
      <c r="BR829" s="274" t="s">
        <v>268</v>
      </c>
      <c r="BS829" s="274" t="s">
        <v>268</v>
      </c>
      <c r="BT829" s="274" t="s">
        <v>268</v>
      </c>
      <c r="BU829" s="274" t="s">
        <v>268</v>
      </c>
      <c r="BV829" s="274" t="s">
        <v>268</v>
      </c>
      <c r="BW829" s="274" t="s">
        <v>268</v>
      </c>
      <c r="BX829" s="274" t="s">
        <v>268</v>
      </c>
      <c r="BY829" s="295">
        <v>191.22</v>
      </c>
      <c r="BZ829" s="295">
        <v>191.22</v>
      </c>
      <c r="CA829" s="298" t="s">
        <v>142</v>
      </c>
      <c r="CB829" s="297">
        <v>122</v>
      </c>
      <c r="CC829" s="284">
        <f t="shared" si="50"/>
        <v>0</v>
      </c>
      <c r="CD829" s="295">
        <f t="shared" si="51"/>
        <v>191.22</v>
      </c>
      <c r="CE829" s="284">
        <f t="shared" si="52"/>
        <v>0</v>
      </c>
      <c r="CF829" s="295">
        <f t="shared" si="53"/>
        <v>1</v>
      </c>
      <c r="CG829" s="274" t="s">
        <v>876</v>
      </c>
      <c r="CH829" s="274" t="s">
        <v>268</v>
      </c>
      <c r="CI829" s="274" t="s">
        <v>268</v>
      </c>
      <c r="CJ829" s="298" t="s">
        <v>282</v>
      </c>
      <c r="CK829" s="297">
        <v>4</v>
      </c>
      <c r="CL829" s="274" t="s">
        <v>268</v>
      </c>
      <c r="CM829" s="274" t="s">
        <v>268</v>
      </c>
      <c r="CN829" s="274" t="s">
        <v>268</v>
      </c>
      <c r="CO829" s="274" t="s">
        <v>268</v>
      </c>
      <c r="CP829" s="274" t="s">
        <v>268</v>
      </c>
      <c r="CQ829" s="274" t="s">
        <v>6736</v>
      </c>
      <c r="CR829" s="274" t="s">
        <v>877</v>
      </c>
      <c r="CS829" s="274">
        <v>185.37</v>
      </c>
      <c r="CT829" s="274" t="s">
        <v>268</v>
      </c>
      <c r="CU829" s="274">
        <v>185.37</v>
      </c>
      <c r="CV829" s="274">
        <v>365</v>
      </c>
      <c r="CW829" s="274" t="s">
        <v>878</v>
      </c>
      <c r="CX829" s="274" t="s">
        <v>835</v>
      </c>
      <c r="CY829" s="274" t="s">
        <v>836</v>
      </c>
      <c r="CZ829" s="274" t="s">
        <v>837</v>
      </c>
      <c r="DA829" s="274" t="s">
        <v>268</v>
      </c>
      <c r="DB829" s="274" t="s">
        <v>268</v>
      </c>
      <c r="DC829" s="274" t="s">
        <v>268</v>
      </c>
      <c r="DD829" s="274" t="s">
        <v>268</v>
      </c>
      <c r="DE829" s="274" t="s">
        <v>268</v>
      </c>
      <c r="DF829" s="274" t="s">
        <v>268</v>
      </c>
      <c r="DG829" s="299">
        <f>IFERROR(IF(CA829="D",IF(CK829="A dispo.",CD829*VLOOKUP('DATI INPUT'!$F$27,TARIFFE_UD,2,FALSE),CD829*VLOOKUP(CK829,TARIFFE_UD,2,FALSE)),CD829*VLOOKUP(CB829-100,TARIFFE_UND,2,FALSE)),0)</f>
        <v>162.65429268157496</v>
      </c>
      <c r="DH829" s="299">
        <f>IFERROR(IF(CA829="D",IF(CK829="A dispo.",CF829*VLOOKUP('DATI INPUT'!$F$27,TARIFFE_UD,3,FALSE),CF829*VLOOKUP(CK829,TARIFFE_UD,3,FALSE)),CF829*VLOOKUP(CB829-100,TARIFFE_UND,3,FALSE)),0)</f>
        <v>73.78284271486686</v>
      </c>
    </row>
    <row r="830" spans="1:112" x14ac:dyDescent="0.25">
      <c r="A830" s="274" t="s">
        <v>6737</v>
      </c>
      <c r="B830" s="274" t="s">
        <v>6727</v>
      </c>
      <c r="C830" s="274" t="s">
        <v>731</v>
      </c>
      <c r="D830" s="274" t="s">
        <v>6729</v>
      </c>
      <c r="E830" s="274" t="s">
        <v>268</v>
      </c>
      <c r="F830" s="274" t="s">
        <v>156</v>
      </c>
      <c r="G830" s="274" t="s">
        <v>6730</v>
      </c>
      <c r="H830" s="274" t="s">
        <v>849</v>
      </c>
      <c r="I830" s="274" t="s">
        <v>6731</v>
      </c>
      <c r="J830" s="274" t="s">
        <v>274</v>
      </c>
      <c r="K830" s="274" t="s">
        <v>6732</v>
      </c>
      <c r="L830" s="274" t="s">
        <v>984</v>
      </c>
      <c r="M830" s="274" t="s">
        <v>6733</v>
      </c>
      <c r="N830" s="274" t="s">
        <v>984</v>
      </c>
      <c r="O830" s="274" t="s">
        <v>873</v>
      </c>
      <c r="P830" s="274" t="s">
        <v>1847</v>
      </c>
      <c r="Q830" s="274" t="s">
        <v>6734</v>
      </c>
      <c r="R830" s="274" t="s">
        <v>268</v>
      </c>
      <c r="S830" s="274" t="s">
        <v>268</v>
      </c>
      <c r="T830" s="274" t="s">
        <v>268</v>
      </c>
      <c r="U830" s="274" t="s">
        <v>268</v>
      </c>
      <c r="V830" s="274" t="s">
        <v>268</v>
      </c>
      <c r="W830" s="274" t="s">
        <v>6733</v>
      </c>
      <c r="X830" s="274" t="s">
        <v>1847</v>
      </c>
      <c r="Y830" s="274" t="s">
        <v>6734</v>
      </c>
      <c r="Z830" s="274" t="s">
        <v>268</v>
      </c>
      <c r="AA830" s="274" t="s">
        <v>268</v>
      </c>
      <c r="AB830" s="274" t="s">
        <v>268</v>
      </c>
      <c r="AC830" s="274" t="s">
        <v>268</v>
      </c>
      <c r="AD830" s="274" t="s">
        <v>268</v>
      </c>
      <c r="AE830" s="274" t="s">
        <v>287</v>
      </c>
      <c r="AF830" s="274" t="s">
        <v>1811</v>
      </c>
      <c r="AG830" s="274" t="s">
        <v>875</v>
      </c>
      <c r="AH830" s="274" t="s">
        <v>1848</v>
      </c>
      <c r="AI830" s="274" t="s">
        <v>1870</v>
      </c>
      <c r="AJ830" s="274" t="s">
        <v>268</v>
      </c>
      <c r="AK830" s="274" t="s">
        <v>366</v>
      </c>
      <c r="AL830" s="274" t="s">
        <v>268</v>
      </c>
      <c r="AM830" s="274" t="s">
        <v>411</v>
      </c>
      <c r="AN830" s="274" t="s">
        <v>268</v>
      </c>
      <c r="AO830" s="274" t="s">
        <v>268</v>
      </c>
      <c r="AP830" s="274" t="s">
        <v>268</v>
      </c>
      <c r="AQ830" s="274" t="s">
        <v>268</v>
      </c>
      <c r="AR830" s="274" t="s">
        <v>268</v>
      </c>
      <c r="AS830" s="274" t="s">
        <v>268</v>
      </c>
      <c r="AT830" s="274" t="s">
        <v>268</v>
      </c>
      <c r="AU830" s="274" t="s">
        <v>268</v>
      </c>
      <c r="AV830" s="274" t="s">
        <v>268</v>
      </c>
      <c r="AW830" s="274" t="s">
        <v>268</v>
      </c>
      <c r="AX830" s="274" t="s">
        <v>268</v>
      </c>
      <c r="AY830" s="274" t="s">
        <v>268</v>
      </c>
      <c r="AZ830" s="274" t="s">
        <v>268</v>
      </c>
      <c r="BA830" s="274" t="s">
        <v>268</v>
      </c>
      <c r="BB830" s="274" t="s">
        <v>268</v>
      </c>
      <c r="BC830" s="274" t="s">
        <v>268</v>
      </c>
      <c r="BD830" s="274" t="s">
        <v>268</v>
      </c>
      <c r="BE830" s="274" t="s">
        <v>268</v>
      </c>
      <c r="BF830" s="274" t="s">
        <v>268</v>
      </c>
      <c r="BG830" s="274" t="s">
        <v>268</v>
      </c>
      <c r="BH830" s="274" t="s">
        <v>268</v>
      </c>
      <c r="BI830" s="274" t="s">
        <v>268</v>
      </c>
      <c r="BJ830" s="274" t="s">
        <v>268</v>
      </c>
      <c r="BK830" s="274" t="s">
        <v>268</v>
      </c>
      <c r="BL830" s="274" t="s">
        <v>268</v>
      </c>
      <c r="BM830" s="274" t="s">
        <v>268</v>
      </c>
      <c r="BN830" s="274" t="s">
        <v>268</v>
      </c>
      <c r="BO830" s="274" t="s">
        <v>268</v>
      </c>
      <c r="BP830" s="274" t="s">
        <v>268</v>
      </c>
      <c r="BQ830" s="274" t="s">
        <v>268</v>
      </c>
      <c r="BR830" s="274" t="s">
        <v>268</v>
      </c>
      <c r="BS830" s="274" t="s">
        <v>268</v>
      </c>
      <c r="BT830" s="274" t="s">
        <v>268</v>
      </c>
      <c r="BU830" s="274" t="s">
        <v>268</v>
      </c>
      <c r="BV830" s="274" t="s">
        <v>268</v>
      </c>
      <c r="BW830" s="274" t="s">
        <v>268</v>
      </c>
      <c r="BX830" s="274" t="s">
        <v>268</v>
      </c>
      <c r="BY830" s="295">
        <v>25</v>
      </c>
      <c r="BZ830" s="295">
        <v>25</v>
      </c>
      <c r="CA830" s="298" t="s">
        <v>142</v>
      </c>
      <c r="CB830" s="297">
        <v>123</v>
      </c>
      <c r="CC830" s="284">
        <f t="shared" si="50"/>
        <v>0</v>
      </c>
      <c r="CD830" s="295">
        <f t="shared" si="51"/>
        <v>25</v>
      </c>
      <c r="CE830" s="284">
        <f t="shared" si="52"/>
        <v>1</v>
      </c>
      <c r="CF830" s="295">
        <f t="shared" si="53"/>
        <v>0</v>
      </c>
      <c r="CG830" s="274" t="s">
        <v>1817</v>
      </c>
      <c r="CH830" s="274" t="s">
        <v>268</v>
      </c>
      <c r="CI830" s="274" t="s">
        <v>268</v>
      </c>
      <c r="CJ830" s="298" t="s">
        <v>282</v>
      </c>
      <c r="CK830" s="297">
        <v>4</v>
      </c>
      <c r="CL830" s="274" t="s">
        <v>268</v>
      </c>
      <c r="CM830" s="274" t="s">
        <v>268</v>
      </c>
      <c r="CN830" s="274" t="s">
        <v>268</v>
      </c>
      <c r="CO830" s="274" t="s">
        <v>268</v>
      </c>
      <c r="CP830" s="274" t="s">
        <v>268</v>
      </c>
      <c r="CQ830" s="274" t="s">
        <v>6738</v>
      </c>
      <c r="CR830" s="274" t="s">
        <v>877</v>
      </c>
      <c r="CS830" s="274">
        <v>13.25</v>
      </c>
      <c r="CT830" s="274" t="s">
        <v>268</v>
      </c>
      <c r="CU830" s="274">
        <v>13.25</v>
      </c>
      <c r="CV830" s="274">
        <v>365</v>
      </c>
      <c r="CW830" s="274" t="s">
        <v>878</v>
      </c>
      <c r="CX830" s="274" t="s">
        <v>835</v>
      </c>
      <c r="CY830" s="274" t="s">
        <v>836</v>
      </c>
      <c r="CZ830" s="274" t="s">
        <v>837</v>
      </c>
      <c r="DA830" s="274" t="s">
        <v>268</v>
      </c>
      <c r="DB830" s="274" t="s">
        <v>268</v>
      </c>
      <c r="DC830" s="274" t="s">
        <v>268</v>
      </c>
      <c r="DD830" s="274" t="s">
        <v>268</v>
      </c>
      <c r="DE830" s="274" t="s">
        <v>268</v>
      </c>
      <c r="DF830" s="274" t="s">
        <v>268</v>
      </c>
      <c r="DG830" s="299">
        <f>IFERROR(IF(CA830="D",IF(CK830="A dispo.",CD830*VLOOKUP('DATI INPUT'!$F$27,TARIFFE_UD,2,FALSE),CD830*VLOOKUP(CK830,TARIFFE_UD,2,FALSE)),CD830*VLOOKUP(CB830-100,TARIFFE_UND,2,FALSE)),0)</f>
        <v>21.265334782132488</v>
      </c>
      <c r="DH830" s="299">
        <f>IFERROR(IF(CA830="D",IF(CK830="A dispo.",CF830*VLOOKUP('DATI INPUT'!$F$27,TARIFFE_UD,3,FALSE),CF830*VLOOKUP(CK830,TARIFFE_UD,3,FALSE)),CF830*VLOOKUP(CB830-100,TARIFFE_UND,3,FALSE)),0)</f>
        <v>0</v>
      </c>
    </row>
    <row r="831" spans="1:112" x14ac:dyDescent="0.25">
      <c r="A831" s="274" t="s">
        <v>6739</v>
      </c>
      <c r="B831" s="274" t="s">
        <v>6727</v>
      </c>
      <c r="C831" s="274" t="s">
        <v>6740</v>
      </c>
      <c r="D831" s="274" t="s">
        <v>6729</v>
      </c>
      <c r="E831" s="274" t="s">
        <v>268</v>
      </c>
      <c r="F831" s="274" t="s">
        <v>156</v>
      </c>
      <c r="G831" s="274" t="s">
        <v>6730</v>
      </c>
      <c r="H831" s="274" t="s">
        <v>849</v>
      </c>
      <c r="I831" s="274" t="s">
        <v>6731</v>
      </c>
      <c r="J831" s="274" t="s">
        <v>274</v>
      </c>
      <c r="K831" s="274" t="s">
        <v>6732</v>
      </c>
      <c r="L831" s="274" t="s">
        <v>984</v>
      </c>
      <c r="M831" s="274" t="s">
        <v>6733</v>
      </c>
      <c r="N831" s="274" t="s">
        <v>984</v>
      </c>
      <c r="O831" s="274" t="s">
        <v>873</v>
      </c>
      <c r="P831" s="274" t="s">
        <v>1847</v>
      </c>
      <c r="Q831" s="274" t="s">
        <v>6734</v>
      </c>
      <c r="R831" s="274" t="s">
        <v>268</v>
      </c>
      <c r="S831" s="274" t="s">
        <v>268</v>
      </c>
      <c r="T831" s="274" t="s">
        <v>268</v>
      </c>
      <c r="U831" s="274" t="s">
        <v>268</v>
      </c>
      <c r="V831" s="274" t="s">
        <v>268</v>
      </c>
      <c r="W831" s="274" t="s">
        <v>6733</v>
      </c>
      <c r="X831" s="274" t="s">
        <v>1847</v>
      </c>
      <c r="Y831" s="274" t="s">
        <v>6734</v>
      </c>
      <c r="Z831" s="274" t="s">
        <v>268</v>
      </c>
      <c r="AA831" s="274" t="s">
        <v>268</v>
      </c>
      <c r="AB831" s="274" t="s">
        <v>268</v>
      </c>
      <c r="AC831" s="274" t="s">
        <v>268</v>
      </c>
      <c r="AD831" s="274" t="s">
        <v>268</v>
      </c>
      <c r="AE831" s="274" t="s">
        <v>287</v>
      </c>
      <c r="AF831" s="274" t="s">
        <v>1811</v>
      </c>
      <c r="AG831" s="274" t="s">
        <v>875</v>
      </c>
      <c r="AH831" s="274" t="s">
        <v>1848</v>
      </c>
      <c r="AI831" s="274" t="s">
        <v>6735</v>
      </c>
      <c r="AJ831" s="274" t="s">
        <v>268</v>
      </c>
      <c r="AK831" s="274" t="s">
        <v>366</v>
      </c>
      <c r="AL831" s="274" t="s">
        <v>268</v>
      </c>
      <c r="AM831" s="274" t="s">
        <v>353</v>
      </c>
      <c r="AN831" s="274" t="s">
        <v>268</v>
      </c>
      <c r="AO831" s="274" t="s">
        <v>268</v>
      </c>
      <c r="AP831" s="274" t="s">
        <v>268</v>
      </c>
      <c r="AQ831" s="274" t="s">
        <v>268</v>
      </c>
      <c r="AR831" s="274" t="s">
        <v>268</v>
      </c>
      <c r="AS831" s="274" t="s">
        <v>268</v>
      </c>
      <c r="AT831" s="274" t="s">
        <v>268</v>
      </c>
      <c r="AU831" s="274" t="s">
        <v>268</v>
      </c>
      <c r="AV831" s="274" t="s">
        <v>268</v>
      </c>
      <c r="AW831" s="274" t="s">
        <v>268</v>
      </c>
      <c r="AX831" s="274" t="s">
        <v>268</v>
      </c>
      <c r="AY831" s="274" t="s">
        <v>268</v>
      </c>
      <c r="AZ831" s="274" t="s">
        <v>268</v>
      </c>
      <c r="BA831" s="274" t="s">
        <v>268</v>
      </c>
      <c r="BB831" s="274" t="s">
        <v>268</v>
      </c>
      <c r="BC831" s="274" t="s">
        <v>268</v>
      </c>
      <c r="BD831" s="274" t="s">
        <v>268</v>
      </c>
      <c r="BE831" s="274" t="s">
        <v>268</v>
      </c>
      <c r="BF831" s="274" t="s">
        <v>268</v>
      </c>
      <c r="BG831" s="274" t="s">
        <v>268</v>
      </c>
      <c r="BH831" s="274" t="s">
        <v>268</v>
      </c>
      <c r="BI831" s="274" t="s">
        <v>268</v>
      </c>
      <c r="BJ831" s="274" t="s">
        <v>268</v>
      </c>
      <c r="BK831" s="274" t="s">
        <v>268</v>
      </c>
      <c r="BL831" s="274" t="s">
        <v>268</v>
      </c>
      <c r="BM831" s="274" t="s">
        <v>268</v>
      </c>
      <c r="BN831" s="274" t="s">
        <v>268</v>
      </c>
      <c r="BO831" s="274" t="s">
        <v>268</v>
      </c>
      <c r="BP831" s="274" t="s">
        <v>268</v>
      </c>
      <c r="BQ831" s="274" t="s">
        <v>268</v>
      </c>
      <c r="BR831" s="274" t="s">
        <v>268</v>
      </c>
      <c r="BS831" s="274" t="s">
        <v>268</v>
      </c>
      <c r="BT831" s="274" t="s">
        <v>268</v>
      </c>
      <c r="BU831" s="274" t="s">
        <v>268</v>
      </c>
      <c r="BV831" s="274" t="s">
        <v>268</v>
      </c>
      <c r="BW831" s="274" t="s">
        <v>268</v>
      </c>
      <c r="BX831" s="274" t="s">
        <v>268</v>
      </c>
      <c r="BY831" s="295">
        <v>62</v>
      </c>
      <c r="BZ831" s="295">
        <v>62</v>
      </c>
      <c r="CA831" s="298" t="s">
        <v>142</v>
      </c>
      <c r="CB831" s="297">
        <v>123</v>
      </c>
      <c r="CC831" s="284">
        <f t="shared" si="50"/>
        <v>0</v>
      </c>
      <c r="CD831" s="295">
        <f t="shared" si="51"/>
        <v>62</v>
      </c>
      <c r="CE831" s="284">
        <f t="shared" si="52"/>
        <v>1</v>
      </c>
      <c r="CF831" s="295">
        <f t="shared" si="53"/>
        <v>0</v>
      </c>
      <c r="CG831" s="274" t="s">
        <v>1817</v>
      </c>
      <c r="CH831" s="274" t="s">
        <v>268</v>
      </c>
      <c r="CI831" s="274" t="s">
        <v>268</v>
      </c>
      <c r="CJ831" s="298" t="s">
        <v>282</v>
      </c>
      <c r="CK831" s="297">
        <v>4</v>
      </c>
      <c r="CL831" s="274" t="s">
        <v>268</v>
      </c>
      <c r="CM831" s="274" t="s">
        <v>268</v>
      </c>
      <c r="CN831" s="274" t="s">
        <v>268</v>
      </c>
      <c r="CO831" s="274" t="s">
        <v>268</v>
      </c>
      <c r="CP831" s="274" t="s">
        <v>268</v>
      </c>
      <c r="CQ831" s="274" t="s">
        <v>6741</v>
      </c>
      <c r="CR831" s="274" t="s">
        <v>877</v>
      </c>
      <c r="CS831" s="274">
        <v>32.86</v>
      </c>
      <c r="CT831" s="274" t="s">
        <v>268</v>
      </c>
      <c r="CU831" s="274">
        <v>32.86</v>
      </c>
      <c r="CV831" s="274">
        <v>365</v>
      </c>
      <c r="CW831" s="274" t="s">
        <v>878</v>
      </c>
      <c r="CX831" s="274" t="s">
        <v>835</v>
      </c>
      <c r="CY831" s="274" t="s">
        <v>836</v>
      </c>
      <c r="CZ831" s="274" t="s">
        <v>837</v>
      </c>
      <c r="DA831" s="274" t="s">
        <v>268</v>
      </c>
      <c r="DB831" s="274" t="s">
        <v>268</v>
      </c>
      <c r="DC831" s="274" t="s">
        <v>268</v>
      </c>
      <c r="DD831" s="274" t="s">
        <v>268</v>
      </c>
      <c r="DE831" s="274" t="s">
        <v>268</v>
      </c>
      <c r="DF831" s="274" t="s">
        <v>268</v>
      </c>
      <c r="DG831" s="299">
        <f>IFERROR(IF(CA831="D",IF(CK831="A dispo.",CD831*VLOOKUP('DATI INPUT'!$F$27,TARIFFE_UD,2,FALSE),CD831*VLOOKUP(CK831,TARIFFE_UD,2,FALSE)),CD831*VLOOKUP(CB831-100,TARIFFE_UND,2,FALSE)),0)</f>
        <v>52.738030259688564</v>
      </c>
      <c r="DH831" s="299">
        <f>IFERROR(IF(CA831="D",IF(CK831="A dispo.",CF831*VLOOKUP('DATI INPUT'!$F$27,TARIFFE_UD,3,FALSE),CF831*VLOOKUP(CK831,TARIFFE_UD,3,FALSE)),CF831*VLOOKUP(CB831-100,TARIFFE_UND,3,FALSE)),0)</f>
        <v>0</v>
      </c>
    </row>
    <row r="832" spans="1:112" hidden="1" x14ac:dyDescent="0.25">
      <c r="A832" s="274" t="s">
        <v>6742</v>
      </c>
      <c r="B832" s="274" t="s">
        <v>6743</v>
      </c>
      <c r="C832" s="274" t="s">
        <v>6744</v>
      </c>
      <c r="D832" s="274" t="s">
        <v>6745</v>
      </c>
      <c r="E832" s="274" t="s">
        <v>268</v>
      </c>
      <c r="F832" s="274" t="s">
        <v>156</v>
      </c>
      <c r="G832" s="274" t="s">
        <v>6746</v>
      </c>
      <c r="H832" s="274" t="s">
        <v>849</v>
      </c>
      <c r="I832" s="274" t="s">
        <v>6747</v>
      </c>
      <c r="J832" s="274" t="s">
        <v>274</v>
      </c>
      <c r="K832" s="274" t="s">
        <v>6748</v>
      </c>
      <c r="L832" s="274" t="s">
        <v>960</v>
      </c>
      <c r="M832" s="274" t="s">
        <v>6749</v>
      </c>
      <c r="N832" s="274" t="s">
        <v>6750</v>
      </c>
      <c r="O832" s="274" t="s">
        <v>289</v>
      </c>
      <c r="P832" s="274" t="s">
        <v>6751</v>
      </c>
      <c r="Q832" s="274" t="s">
        <v>280</v>
      </c>
      <c r="R832" s="274" t="s">
        <v>154</v>
      </c>
      <c r="S832" s="274" t="s">
        <v>268</v>
      </c>
      <c r="T832" s="274" t="s">
        <v>268</v>
      </c>
      <c r="U832" s="274" t="s">
        <v>268</v>
      </c>
      <c r="V832" s="274" t="s">
        <v>268</v>
      </c>
      <c r="W832" s="274" t="s">
        <v>6752</v>
      </c>
      <c r="X832" s="274" t="s">
        <v>3006</v>
      </c>
      <c r="Y832" s="274" t="s">
        <v>341</v>
      </c>
      <c r="Z832" s="274" t="s">
        <v>268</v>
      </c>
      <c r="AA832" s="274" t="s">
        <v>268</v>
      </c>
      <c r="AB832" s="274" t="s">
        <v>268</v>
      </c>
      <c r="AC832" s="274" t="s">
        <v>268</v>
      </c>
      <c r="AD832" s="274" t="s">
        <v>268</v>
      </c>
      <c r="AE832" s="274" t="s">
        <v>287</v>
      </c>
      <c r="AF832" s="274" t="s">
        <v>1811</v>
      </c>
      <c r="AG832" s="274" t="s">
        <v>875</v>
      </c>
      <c r="AH832" s="274" t="s">
        <v>1848</v>
      </c>
      <c r="AI832" s="274" t="s">
        <v>893</v>
      </c>
      <c r="AJ832" s="274" t="s">
        <v>268</v>
      </c>
      <c r="AK832" s="274" t="s">
        <v>382</v>
      </c>
      <c r="AL832" s="274" t="s">
        <v>268</v>
      </c>
      <c r="AM832" s="274" t="s">
        <v>288</v>
      </c>
      <c r="AN832" s="274" t="s">
        <v>268</v>
      </c>
      <c r="AO832" s="274" t="s">
        <v>268</v>
      </c>
      <c r="AP832" s="274" t="s">
        <v>268</v>
      </c>
      <c r="AQ832" s="274" t="s">
        <v>268</v>
      </c>
      <c r="AR832" s="274" t="s">
        <v>268</v>
      </c>
      <c r="AS832" s="274" t="s">
        <v>268</v>
      </c>
      <c r="AT832" s="274" t="s">
        <v>268</v>
      </c>
      <c r="AU832" s="274" t="s">
        <v>268</v>
      </c>
      <c r="AV832" s="274" t="s">
        <v>268</v>
      </c>
      <c r="AW832" s="274" t="s">
        <v>268</v>
      </c>
      <c r="AX832" s="274" t="s">
        <v>268</v>
      </c>
      <c r="AY832" s="274" t="s">
        <v>268</v>
      </c>
      <c r="AZ832" s="274" t="s">
        <v>268</v>
      </c>
      <c r="BA832" s="274" t="s">
        <v>268</v>
      </c>
      <c r="BB832" s="274" t="s">
        <v>268</v>
      </c>
      <c r="BC832" s="274" t="s">
        <v>268</v>
      </c>
      <c r="BD832" s="274" t="s">
        <v>268</v>
      </c>
      <c r="BE832" s="274" t="s">
        <v>268</v>
      </c>
      <c r="BF832" s="274" t="s">
        <v>268</v>
      </c>
      <c r="BG832" s="274" t="s">
        <v>268</v>
      </c>
      <c r="BH832" s="274" t="s">
        <v>268</v>
      </c>
      <c r="BI832" s="274" t="s">
        <v>268</v>
      </c>
      <c r="BJ832" s="274" t="s">
        <v>268</v>
      </c>
      <c r="BK832" s="274" t="s">
        <v>268</v>
      </c>
      <c r="BL832" s="274" t="s">
        <v>268</v>
      </c>
      <c r="BM832" s="274" t="s">
        <v>268</v>
      </c>
      <c r="BN832" s="274" t="s">
        <v>268</v>
      </c>
      <c r="BO832" s="274" t="s">
        <v>268</v>
      </c>
      <c r="BP832" s="274" t="s">
        <v>268</v>
      </c>
      <c r="BQ832" s="274" t="s">
        <v>268</v>
      </c>
      <c r="BR832" s="274" t="s">
        <v>268</v>
      </c>
      <c r="BS832" s="274" t="s">
        <v>268</v>
      </c>
      <c r="BT832" s="274" t="s">
        <v>268</v>
      </c>
      <c r="BU832" s="274" t="s">
        <v>268</v>
      </c>
      <c r="BV832" s="274" t="s">
        <v>268</v>
      </c>
      <c r="BW832" s="274" t="s">
        <v>268</v>
      </c>
      <c r="BX832" s="274" t="s">
        <v>268</v>
      </c>
      <c r="BY832" s="295">
        <v>65</v>
      </c>
      <c r="BZ832" s="295">
        <v>65</v>
      </c>
      <c r="CA832" s="298" t="s">
        <v>142</v>
      </c>
      <c r="CB832" s="297">
        <v>122</v>
      </c>
      <c r="CC832" s="284">
        <f t="shared" si="50"/>
        <v>0</v>
      </c>
      <c r="CD832" s="295">
        <f t="shared" si="51"/>
        <v>65</v>
      </c>
      <c r="CE832" s="284">
        <f t="shared" si="52"/>
        <v>0</v>
      </c>
      <c r="CF832" s="295">
        <f t="shared" si="53"/>
        <v>1</v>
      </c>
      <c r="CG832" s="274" t="s">
        <v>876</v>
      </c>
      <c r="CH832" s="274" t="s">
        <v>268</v>
      </c>
      <c r="CI832" s="274" t="s">
        <v>268</v>
      </c>
      <c r="CJ832" s="298" t="s">
        <v>268</v>
      </c>
      <c r="CK832" s="298" t="s">
        <v>736</v>
      </c>
      <c r="CL832" s="274" t="s">
        <v>268</v>
      </c>
      <c r="CM832" s="274" t="s">
        <v>268</v>
      </c>
      <c r="CN832" s="274" t="s">
        <v>268</v>
      </c>
      <c r="CO832" s="274" t="s">
        <v>268</v>
      </c>
      <c r="CP832" s="274" t="s">
        <v>268</v>
      </c>
      <c r="CQ832" s="274" t="s">
        <v>268</v>
      </c>
      <c r="CR832" s="274" t="s">
        <v>877</v>
      </c>
      <c r="CS832" s="274">
        <v>84.41</v>
      </c>
      <c r="CT832" s="274" t="s">
        <v>268</v>
      </c>
      <c r="CU832" s="274">
        <v>84.41</v>
      </c>
      <c r="CV832" s="274">
        <v>365</v>
      </c>
      <c r="CW832" s="274" t="s">
        <v>878</v>
      </c>
      <c r="CX832" s="274" t="s">
        <v>835</v>
      </c>
      <c r="CY832" s="274" t="s">
        <v>836</v>
      </c>
      <c r="CZ832" s="274" t="s">
        <v>837</v>
      </c>
      <c r="DA832" s="274" t="s">
        <v>268</v>
      </c>
      <c r="DB832" s="274" t="s">
        <v>268</v>
      </c>
      <c r="DC832" s="274" t="s">
        <v>268</v>
      </c>
      <c r="DD832" s="274" t="s">
        <v>268</v>
      </c>
      <c r="DE832" s="274" t="s">
        <v>268</v>
      </c>
      <c r="DF832" s="274" t="s">
        <v>268</v>
      </c>
      <c r="DG832" s="299">
        <f>IFERROR(IF(CA832="D",IF(CK832="A dispo.",CD832*VLOOKUP('DATI INPUT'!$F$27,TARIFFE_UD,2,FALSE),CD832*VLOOKUP(CK832,TARIFFE_UD,2,FALSE)),CD832*VLOOKUP(CB832-100,TARIFFE_UND,2,FALSE)),0)</f>
        <v>51.476775920886219</v>
      </c>
      <c r="DH832" s="299">
        <f>IFERROR(IF(CA832="D",IF(CK832="A dispo.",CF832*VLOOKUP('DATI INPUT'!$F$27,TARIFFE_UD,3,FALSE),CF832*VLOOKUP(CK832,TARIFFE_UD,3,FALSE)),CF832*VLOOKUP(CB832-100,TARIFFE_UND,3,FALSE)),0)</f>
        <v>60.367780403072892</v>
      </c>
    </row>
    <row r="833" spans="1:112" hidden="1" x14ac:dyDescent="0.25">
      <c r="A833" s="274" t="s">
        <v>6753</v>
      </c>
      <c r="B833" s="274" t="s">
        <v>6754</v>
      </c>
      <c r="C833" s="274" t="s">
        <v>6755</v>
      </c>
      <c r="D833" s="274" t="s">
        <v>6756</v>
      </c>
      <c r="E833" s="274" t="s">
        <v>268</v>
      </c>
      <c r="F833" s="274" t="s">
        <v>156</v>
      </c>
      <c r="G833" s="274" t="s">
        <v>1585</v>
      </c>
      <c r="H833" s="274" t="s">
        <v>1521</v>
      </c>
      <c r="I833" s="274" t="s">
        <v>351</v>
      </c>
      <c r="J833" s="274" t="s">
        <v>274</v>
      </c>
      <c r="K833" s="274" t="s">
        <v>6757</v>
      </c>
      <c r="L833" s="274" t="s">
        <v>960</v>
      </c>
      <c r="M833" s="274" t="s">
        <v>5589</v>
      </c>
      <c r="N833" s="274" t="s">
        <v>1746</v>
      </c>
      <c r="O833" s="274" t="s">
        <v>3272</v>
      </c>
      <c r="P833" s="274" t="s">
        <v>5590</v>
      </c>
      <c r="Q833" s="274" t="s">
        <v>386</v>
      </c>
      <c r="R833" s="274" t="s">
        <v>268</v>
      </c>
      <c r="S833" s="274" t="s">
        <v>268</v>
      </c>
      <c r="T833" s="274" t="s">
        <v>268</v>
      </c>
      <c r="U833" s="274" t="s">
        <v>268</v>
      </c>
      <c r="V833" s="274" t="s">
        <v>268</v>
      </c>
      <c r="W833" s="274" t="s">
        <v>5591</v>
      </c>
      <c r="X833" s="274" t="s">
        <v>2045</v>
      </c>
      <c r="Y833" s="274" t="s">
        <v>330</v>
      </c>
      <c r="Z833" s="274" t="s">
        <v>268</v>
      </c>
      <c r="AA833" s="274" t="s">
        <v>268</v>
      </c>
      <c r="AB833" s="274" t="s">
        <v>268</v>
      </c>
      <c r="AC833" s="274" t="s">
        <v>268</v>
      </c>
      <c r="AD833" s="274" t="s">
        <v>268</v>
      </c>
      <c r="AE833" s="274" t="s">
        <v>287</v>
      </c>
      <c r="AF833" s="274" t="s">
        <v>1811</v>
      </c>
      <c r="AG833" s="274" t="s">
        <v>875</v>
      </c>
      <c r="AH833" s="274" t="s">
        <v>2529</v>
      </c>
      <c r="AI833" s="274" t="s">
        <v>5524</v>
      </c>
      <c r="AJ833" s="274" t="s">
        <v>268</v>
      </c>
      <c r="AK833" s="274" t="s">
        <v>354</v>
      </c>
      <c r="AL833" s="274" t="s">
        <v>268</v>
      </c>
      <c r="AM833" s="274" t="s">
        <v>405</v>
      </c>
      <c r="AN833" s="274" t="s">
        <v>268</v>
      </c>
      <c r="AO833" s="274" t="s">
        <v>268</v>
      </c>
      <c r="AP833" s="274" t="s">
        <v>268</v>
      </c>
      <c r="AQ833" s="274" t="s">
        <v>268</v>
      </c>
      <c r="AR833" s="274" t="s">
        <v>268</v>
      </c>
      <c r="AS833" s="274" t="s">
        <v>268</v>
      </c>
      <c r="AT833" s="274" t="s">
        <v>268</v>
      </c>
      <c r="AU833" s="274" t="s">
        <v>268</v>
      </c>
      <c r="AV833" s="274" t="s">
        <v>268</v>
      </c>
      <c r="AW833" s="274" t="s">
        <v>268</v>
      </c>
      <c r="AX833" s="274" t="s">
        <v>268</v>
      </c>
      <c r="AY833" s="274" t="s">
        <v>268</v>
      </c>
      <c r="AZ833" s="274" t="s">
        <v>268</v>
      </c>
      <c r="BA833" s="274" t="s">
        <v>268</v>
      </c>
      <c r="BB833" s="274" t="s">
        <v>268</v>
      </c>
      <c r="BC833" s="274" t="s">
        <v>268</v>
      </c>
      <c r="BD833" s="274" t="s">
        <v>268</v>
      </c>
      <c r="BE833" s="274" t="s">
        <v>268</v>
      </c>
      <c r="BF833" s="274" t="s">
        <v>268</v>
      </c>
      <c r="BG833" s="274" t="s">
        <v>268</v>
      </c>
      <c r="BH833" s="274" t="s">
        <v>268</v>
      </c>
      <c r="BI833" s="274" t="s">
        <v>268</v>
      </c>
      <c r="BJ833" s="274" t="s">
        <v>268</v>
      </c>
      <c r="BK833" s="274" t="s">
        <v>268</v>
      </c>
      <c r="BL833" s="274" t="s">
        <v>268</v>
      </c>
      <c r="BM833" s="274" t="s">
        <v>268</v>
      </c>
      <c r="BN833" s="274" t="s">
        <v>268</v>
      </c>
      <c r="BO833" s="274" t="s">
        <v>268</v>
      </c>
      <c r="BP833" s="274" t="s">
        <v>268</v>
      </c>
      <c r="BQ833" s="274" t="s">
        <v>268</v>
      </c>
      <c r="BR833" s="274" t="s">
        <v>268</v>
      </c>
      <c r="BS833" s="274" t="s">
        <v>268</v>
      </c>
      <c r="BT833" s="274" t="s">
        <v>268</v>
      </c>
      <c r="BU833" s="274" t="s">
        <v>268</v>
      </c>
      <c r="BV833" s="274" t="s">
        <v>268</v>
      </c>
      <c r="BW833" s="274" t="s">
        <v>268</v>
      </c>
      <c r="BX833" s="274" t="s">
        <v>268</v>
      </c>
      <c r="BY833" s="295">
        <v>64.319999999999993</v>
      </c>
      <c r="BZ833" s="295">
        <v>64.319999999999993</v>
      </c>
      <c r="CA833" s="298" t="s">
        <v>142</v>
      </c>
      <c r="CB833" s="297">
        <v>122</v>
      </c>
      <c r="CC833" s="284">
        <f t="shared" si="50"/>
        <v>0</v>
      </c>
      <c r="CD833" s="295">
        <f t="shared" si="51"/>
        <v>64.319999999999993</v>
      </c>
      <c r="CE833" s="284">
        <f t="shared" si="52"/>
        <v>0</v>
      </c>
      <c r="CF833" s="295">
        <f t="shared" si="53"/>
        <v>1</v>
      </c>
      <c r="CG833" s="274" t="s">
        <v>876</v>
      </c>
      <c r="CH833" s="274" t="s">
        <v>268</v>
      </c>
      <c r="CI833" s="274" t="s">
        <v>268</v>
      </c>
      <c r="CJ833" s="298" t="s">
        <v>268</v>
      </c>
      <c r="CK833" s="298" t="s">
        <v>736</v>
      </c>
      <c r="CL833" s="274" t="s">
        <v>268</v>
      </c>
      <c r="CM833" s="274" t="s">
        <v>268</v>
      </c>
      <c r="CN833" s="274" t="s">
        <v>268</v>
      </c>
      <c r="CO833" s="274" t="s">
        <v>268</v>
      </c>
      <c r="CP833" s="274" t="s">
        <v>268</v>
      </c>
      <c r="CQ833" s="274" t="s">
        <v>6758</v>
      </c>
      <c r="CR833" s="274" t="s">
        <v>877</v>
      </c>
      <c r="CS833" s="274">
        <v>84.08</v>
      </c>
      <c r="CT833" s="274" t="s">
        <v>268</v>
      </c>
      <c r="CU833" s="274">
        <v>84.08</v>
      </c>
      <c r="CV833" s="274">
        <v>365</v>
      </c>
      <c r="CW833" s="274" t="s">
        <v>878</v>
      </c>
      <c r="CX833" s="274" t="s">
        <v>835</v>
      </c>
      <c r="CY833" s="274" t="s">
        <v>836</v>
      </c>
      <c r="CZ833" s="274" t="s">
        <v>837</v>
      </c>
      <c r="DA833" s="274" t="s">
        <v>268</v>
      </c>
      <c r="DB833" s="274" t="s">
        <v>268</v>
      </c>
      <c r="DC833" s="274" t="s">
        <v>268</v>
      </c>
      <c r="DD833" s="274" t="s">
        <v>268</v>
      </c>
      <c r="DE833" s="274" t="s">
        <v>268</v>
      </c>
      <c r="DF833" s="274" t="s">
        <v>268</v>
      </c>
      <c r="DG833" s="299">
        <f>IFERROR(IF(CA833="D",IF(CK833="A dispo.",CD833*VLOOKUP('DATI INPUT'!$F$27,TARIFFE_UD,2,FALSE),CD833*VLOOKUP(CK833,TARIFFE_UD,2,FALSE)),CD833*VLOOKUP(CB833-100,TARIFFE_UND,2,FALSE)),0)</f>
        <v>50.93824964971386</v>
      </c>
      <c r="DH833" s="299">
        <f>IFERROR(IF(CA833="D",IF(CK833="A dispo.",CF833*VLOOKUP('DATI INPUT'!$F$27,TARIFFE_UD,3,FALSE),CF833*VLOOKUP(CK833,TARIFFE_UD,3,FALSE)),CF833*VLOOKUP(CB833-100,TARIFFE_UND,3,FALSE)),0)</f>
        <v>60.367780403072892</v>
      </c>
    </row>
    <row r="834" spans="1:112" x14ac:dyDescent="0.25">
      <c r="A834" s="274" t="s">
        <v>6759</v>
      </c>
      <c r="B834" s="274" t="s">
        <v>6760</v>
      </c>
      <c r="C834" s="274" t="s">
        <v>6761</v>
      </c>
      <c r="D834" s="274" t="s">
        <v>6762</v>
      </c>
      <c r="E834" s="274" t="s">
        <v>268</v>
      </c>
      <c r="F834" s="274" t="s">
        <v>156</v>
      </c>
      <c r="G834" s="274" t="s">
        <v>6763</v>
      </c>
      <c r="H834" s="274" t="s">
        <v>914</v>
      </c>
      <c r="I834" s="274" t="s">
        <v>372</v>
      </c>
      <c r="J834" s="274" t="s">
        <v>156</v>
      </c>
      <c r="K834" s="274" t="s">
        <v>6764</v>
      </c>
      <c r="L834" s="274" t="s">
        <v>880</v>
      </c>
      <c r="M834" s="274" t="s">
        <v>6765</v>
      </c>
      <c r="N834" s="274" t="s">
        <v>984</v>
      </c>
      <c r="O834" s="274" t="s">
        <v>873</v>
      </c>
      <c r="P834" s="274" t="s">
        <v>1934</v>
      </c>
      <c r="Q834" s="274" t="s">
        <v>660</v>
      </c>
      <c r="R834" s="274" t="s">
        <v>268</v>
      </c>
      <c r="S834" s="274" t="s">
        <v>268</v>
      </c>
      <c r="T834" s="274" t="s">
        <v>268</v>
      </c>
      <c r="U834" s="274" t="s">
        <v>268</v>
      </c>
      <c r="V834" s="274" t="s">
        <v>268</v>
      </c>
      <c r="W834" s="274" t="s">
        <v>6765</v>
      </c>
      <c r="X834" s="274" t="s">
        <v>1934</v>
      </c>
      <c r="Y834" s="274" t="s">
        <v>660</v>
      </c>
      <c r="Z834" s="274" t="s">
        <v>268</v>
      </c>
      <c r="AA834" s="274" t="s">
        <v>268</v>
      </c>
      <c r="AB834" s="274" t="s">
        <v>268</v>
      </c>
      <c r="AC834" s="274" t="s">
        <v>268</v>
      </c>
      <c r="AD834" s="274" t="s">
        <v>268</v>
      </c>
      <c r="AE834" s="274" t="s">
        <v>287</v>
      </c>
      <c r="AF834" s="274" t="s">
        <v>1811</v>
      </c>
      <c r="AG834" s="274" t="s">
        <v>875</v>
      </c>
      <c r="AH834" s="274" t="s">
        <v>1935</v>
      </c>
      <c r="AI834" s="274" t="s">
        <v>4309</v>
      </c>
      <c r="AJ834" s="274" t="s">
        <v>268</v>
      </c>
      <c r="AK834" s="274" t="s">
        <v>693</v>
      </c>
      <c r="AL834" s="274" t="s">
        <v>268</v>
      </c>
      <c r="AM834" s="274" t="s">
        <v>355</v>
      </c>
      <c r="AN834" s="274" t="s">
        <v>268</v>
      </c>
      <c r="AO834" s="274" t="s">
        <v>268</v>
      </c>
      <c r="AP834" s="274" t="s">
        <v>268</v>
      </c>
      <c r="AQ834" s="274" t="s">
        <v>268</v>
      </c>
      <c r="AR834" s="274" t="s">
        <v>268</v>
      </c>
      <c r="AS834" s="274" t="s">
        <v>268</v>
      </c>
      <c r="AT834" s="274" t="s">
        <v>268</v>
      </c>
      <c r="AU834" s="274" t="s">
        <v>268</v>
      </c>
      <c r="AV834" s="274" t="s">
        <v>268</v>
      </c>
      <c r="AW834" s="274" t="s">
        <v>268</v>
      </c>
      <c r="AX834" s="274" t="s">
        <v>268</v>
      </c>
      <c r="AY834" s="274" t="s">
        <v>268</v>
      </c>
      <c r="AZ834" s="274" t="s">
        <v>268</v>
      </c>
      <c r="BA834" s="274" t="s">
        <v>268</v>
      </c>
      <c r="BB834" s="274" t="s">
        <v>268</v>
      </c>
      <c r="BC834" s="274" t="s">
        <v>268</v>
      </c>
      <c r="BD834" s="274" t="s">
        <v>268</v>
      </c>
      <c r="BE834" s="274" t="s">
        <v>268</v>
      </c>
      <c r="BF834" s="274" t="s">
        <v>268</v>
      </c>
      <c r="BG834" s="274" t="s">
        <v>268</v>
      </c>
      <c r="BH834" s="274" t="s">
        <v>268</v>
      </c>
      <c r="BI834" s="274" t="s">
        <v>268</v>
      </c>
      <c r="BJ834" s="274" t="s">
        <v>268</v>
      </c>
      <c r="BK834" s="274" t="s">
        <v>268</v>
      </c>
      <c r="BL834" s="274" t="s">
        <v>268</v>
      </c>
      <c r="BM834" s="274" t="s">
        <v>268</v>
      </c>
      <c r="BN834" s="274" t="s">
        <v>268</v>
      </c>
      <c r="BO834" s="274" t="s">
        <v>268</v>
      </c>
      <c r="BP834" s="274" t="s">
        <v>268</v>
      </c>
      <c r="BQ834" s="274" t="s">
        <v>268</v>
      </c>
      <c r="BR834" s="274" t="s">
        <v>268</v>
      </c>
      <c r="BS834" s="274" t="s">
        <v>268</v>
      </c>
      <c r="BT834" s="274" t="s">
        <v>268</v>
      </c>
      <c r="BU834" s="274" t="s">
        <v>268</v>
      </c>
      <c r="BV834" s="274" t="s">
        <v>268</v>
      </c>
      <c r="BW834" s="274" t="s">
        <v>268</v>
      </c>
      <c r="BX834" s="274" t="s">
        <v>268</v>
      </c>
      <c r="BY834" s="295">
        <v>92</v>
      </c>
      <c r="BZ834" s="295">
        <v>92</v>
      </c>
      <c r="CA834" s="298" t="s">
        <v>142</v>
      </c>
      <c r="CB834" s="297">
        <v>122</v>
      </c>
      <c r="CC834" s="284">
        <f t="shared" si="50"/>
        <v>0</v>
      </c>
      <c r="CD834" s="295">
        <f t="shared" si="51"/>
        <v>92</v>
      </c>
      <c r="CE834" s="284">
        <f t="shared" si="52"/>
        <v>0</v>
      </c>
      <c r="CF834" s="295">
        <f t="shared" si="53"/>
        <v>1</v>
      </c>
      <c r="CG834" s="274" t="s">
        <v>876</v>
      </c>
      <c r="CH834" s="274" t="s">
        <v>268</v>
      </c>
      <c r="CI834" s="274" t="s">
        <v>268</v>
      </c>
      <c r="CJ834" s="298" t="s">
        <v>275</v>
      </c>
      <c r="CK834" s="297">
        <v>3</v>
      </c>
      <c r="CL834" s="274" t="s">
        <v>268</v>
      </c>
      <c r="CM834" s="274" t="s">
        <v>268</v>
      </c>
      <c r="CN834" s="274" t="s">
        <v>268</v>
      </c>
      <c r="CO834" s="274" t="s">
        <v>268</v>
      </c>
      <c r="CP834" s="274" t="s">
        <v>268</v>
      </c>
      <c r="CQ834" s="274" t="s">
        <v>268</v>
      </c>
      <c r="CR834" s="274" t="s">
        <v>877</v>
      </c>
      <c r="CS834" s="274">
        <v>113.96</v>
      </c>
      <c r="CT834" s="274" t="s">
        <v>268</v>
      </c>
      <c r="CU834" s="274">
        <v>113.96</v>
      </c>
      <c r="CV834" s="274">
        <v>365</v>
      </c>
      <c r="CW834" s="274" t="s">
        <v>878</v>
      </c>
      <c r="CX834" s="274" t="s">
        <v>835</v>
      </c>
      <c r="CY834" s="274" t="s">
        <v>836</v>
      </c>
      <c r="CZ834" s="274" t="s">
        <v>837</v>
      </c>
      <c r="DA834" s="274" t="s">
        <v>268</v>
      </c>
      <c r="DB834" s="274" t="s">
        <v>268</v>
      </c>
      <c r="DC834" s="274" t="s">
        <v>268</v>
      </c>
      <c r="DD834" s="274" t="s">
        <v>268</v>
      </c>
      <c r="DE834" s="274" t="s">
        <v>268</v>
      </c>
      <c r="DF834" s="274" t="s">
        <v>268</v>
      </c>
      <c r="DG834" s="299">
        <f>IFERROR(IF(CA834="D",IF(CK834="A dispo.",CD834*VLOOKUP('DATI INPUT'!$F$27,TARIFFE_UD,2,FALSE),CD834*VLOOKUP(CK834,TARIFFE_UD,2,FALSE)),CD834*VLOOKUP(CB834-100,TARIFFE_UND,2,FALSE)),0)</f>
        <v>72.859436688023564</v>
      </c>
      <c r="DH834" s="299">
        <f>IFERROR(IF(CA834="D",IF(CK834="A dispo.",CF834*VLOOKUP('DATI INPUT'!$F$27,TARIFFE_UD,3,FALSE),CF834*VLOOKUP(CK834,TARIFFE_UD,3,FALSE)),CF834*VLOOKUP(CB834-100,TARIFFE_UND,3,FALSE)),0)</f>
        <v>60.367780403072892</v>
      </c>
    </row>
    <row r="835" spans="1:112" x14ac:dyDescent="0.25">
      <c r="A835" s="274" t="s">
        <v>6766</v>
      </c>
      <c r="B835" s="274" t="s">
        <v>6760</v>
      </c>
      <c r="C835" s="274" t="s">
        <v>6767</v>
      </c>
      <c r="D835" s="274" t="s">
        <v>6762</v>
      </c>
      <c r="E835" s="274" t="s">
        <v>268</v>
      </c>
      <c r="F835" s="274" t="s">
        <v>156</v>
      </c>
      <c r="G835" s="274" t="s">
        <v>6763</v>
      </c>
      <c r="H835" s="274" t="s">
        <v>914</v>
      </c>
      <c r="I835" s="274" t="s">
        <v>372</v>
      </c>
      <c r="J835" s="274" t="s">
        <v>156</v>
      </c>
      <c r="K835" s="274" t="s">
        <v>6764</v>
      </c>
      <c r="L835" s="274" t="s">
        <v>880</v>
      </c>
      <c r="M835" s="274" t="s">
        <v>6765</v>
      </c>
      <c r="N835" s="274" t="s">
        <v>984</v>
      </c>
      <c r="O835" s="274" t="s">
        <v>873</v>
      </c>
      <c r="P835" s="274" t="s">
        <v>1934</v>
      </c>
      <c r="Q835" s="274" t="s">
        <v>660</v>
      </c>
      <c r="R835" s="274" t="s">
        <v>268</v>
      </c>
      <c r="S835" s="274" t="s">
        <v>268</v>
      </c>
      <c r="T835" s="274" t="s">
        <v>268</v>
      </c>
      <c r="U835" s="274" t="s">
        <v>268</v>
      </c>
      <c r="V835" s="274" t="s">
        <v>268</v>
      </c>
      <c r="W835" s="274" t="s">
        <v>6765</v>
      </c>
      <c r="X835" s="274" t="s">
        <v>1934</v>
      </c>
      <c r="Y835" s="274" t="s">
        <v>660</v>
      </c>
      <c r="Z835" s="274" t="s">
        <v>268</v>
      </c>
      <c r="AA835" s="274" t="s">
        <v>268</v>
      </c>
      <c r="AB835" s="274" t="s">
        <v>268</v>
      </c>
      <c r="AC835" s="274" t="s">
        <v>268</v>
      </c>
      <c r="AD835" s="274" t="s">
        <v>268</v>
      </c>
      <c r="AE835" s="274" t="s">
        <v>287</v>
      </c>
      <c r="AF835" s="274" t="s">
        <v>1811</v>
      </c>
      <c r="AG835" s="274" t="s">
        <v>875</v>
      </c>
      <c r="AH835" s="274" t="s">
        <v>1935</v>
      </c>
      <c r="AI835" s="274" t="s">
        <v>4309</v>
      </c>
      <c r="AJ835" s="274" t="s">
        <v>268</v>
      </c>
      <c r="AK835" s="274" t="s">
        <v>366</v>
      </c>
      <c r="AL835" s="274" t="s">
        <v>268</v>
      </c>
      <c r="AM835" s="274" t="s">
        <v>353</v>
      </c>
      <c r="AN835" s="274" t="s">
        <v>268</v>
      </c>
      <c r="AO835" s="274" t="s">
        <v>268</v>
      </c>
      <c r="AP835" s="274" t="s">
        <v>268</v>
      </c>
      <c r="AQ835" s="274" t="s">
        <v>268</v>
      </c>
      <c r="AR835" s="274" t="s">
        <v>268</v>
      </c>
      <c r="AS835" s="274" t="s">
        <v>268</v>
      </c>
      <c r="AT835" s="274" t="s">
        <v>268</v>
      </c>
      <c r="AU835" s="274" t="s">
        <v>268</v>
      </c>
      <c r="AV835" s="274" t="s">
        <v>268</v>
      </c>
      <c r="AW835" s="274" t="s">
        <v>268</v>
      </c>
      <c r="AX835" s="274" t="s">
        <v>268</v>
      </c>
      <c r="AY835" s="274" t="s">
        <v>268</v>
      </c>
      <c r="AZ835" s="274" t="s">
        <v>268</v>
      </c>
      <c r="BA835" s="274" t="s">
        <v>268</v>
      </c>
      <c r="BB835" s="274" t="s">
        <v>268</v>
      </c>
      <c r="BC835" s="274" t="s">
        <v>268</v>
      </c>
      <c r="BD835" s="274" t="s">
        <v>268</v>
      </c>
      <c r="BE835" s="274" t="s">
        <v>268</v>
      </c>
      <c r="BF835" s="274" t="s">
        <v>268</v>
      </c>
      <c r="BG835" s="274" t="s">
        <v>268</v>
      </c>
      <c r="BH835" s="274" t="s">
        <v>268</v>
      </c>
      <c r="BI835" s="274" t="s">
        <v>268</v>
      </c>
      <c r="BJ835" s="274" t="s">
        <v>268</v>
      </c>
      <c r="BK835" s="274" t="s">
        <v>268</v>
      </c>
      <c r="BL835" s="274" t="s">
        <v>268</v>
      </c>
      <c r="BM835" s="274" t="s">
        <v>268</v>
      </c>
      <c r="BN835" s="274" t="s">
        <v>268</v>
      </c>
      <c r="BO835" s="274" t="s">
        <v>268</v>
      </c>
      <c r="BP835" s="274" t="s">
        <v>268</v>
      </c>
      <c r="BQ835" s="274" t="s">
        <v>268</v>
      </c>
      <c r="BR835" s="274" t="s">
        <v>268</v>
      </c>
      <c r="BS835" s="274" t="s">
        <v>268</v>
      </c>
      <c r="BT835" s="274" t="s">
        <v>268</v>
      </c>
      <c r="BU835" s="274" t="s">
        <v>268</v>
      </c>
      <c r="BV835" s="274" t="s">
        <v>268</v>
      </c>
      <c r="BW835" s="274" t="s">
        <v>268</v>
      </c>
      <c r="BX835" s="274" t="s">
        <v>268</v>
      </c>
      <c r="BY835" s="295">
        <v>45</v>
      </c>
      <c r="BZ835" s="295">
        <v>45</v>
      </c>
      <c r="CA835" s="298" t="s">
        <v>142</v>
      </c>
      <c r="CB835" s="297">
        <v>123</v>
      </c>
      <c r="CC835" s="284">
        <f t="shared" ref="CC835:CC898" si="54">IF(IFERROR(VLOOKUP(CG835,Rid_ud,2,FALSE),0)+IFERROR(VLOOKUP(CL835,rid,2,FALSE),0)+IFERROR(VLOOKUP(CM835,rid,2,FALSE),0)&gt;1,1,IFERROR(VLOOKUP(CG835,Rid_ud,2,FALSE),0)+IFERROR(VLOOKUP(CL835,rid,2,FALSE),0)+IFERROR(VLOOKUP(CM835,rid,2,FALSE),0))</f>
        <v>0</v>
      </c>
      <c r="CD835" s="295">
        <f t="shared" ref="CD835:CD898" si="55">(BZ835-(BZ835*CC835))/365*CV835</f>
        <v>45</v>
      </c>
      <c r="CE835" s="284">
        <f t="shared" ref="CE835:CE898" si="56">IF(IFERROR(VLOOKUP(CG835,Rid_ud,3,FALSE),0)+IFERROR(VLOOKUP(CL835,rid,3,FALSE),0)+IFERROR(VLOOKUP(CM835,rid,3,FALSE),0)&gt;1,1,IFERROR(VLOOKUP(CG835,Rid_ud,3,FALSE),0)+IFERROR(VLOOKUP(CL835,rid,3,FALSE),0)+IFERROR(VLOOKUP(CM835,rid,3,FALSE),0))</f>
        <v>1</v>
      </c>
      <c r="CF835" s="295">
        <f t="shared" ref="CF835:CF898" si="57">(IF(CA835="D",1-(1*CE835),BZ835-(BZ835*CE835)))/365*CV835</f>
        <v>0</v>
      </c>
      <c r="CG835" s="274" t="s">
        <v>1817</v>
      </c>
      <c r="CH835" s="274" t="s">
        <v>268</v>
      </c>
      <c r="CI835" s="274" t="s">
        <v>268</v>
      </c>
      <c r="CJ835" s="298" t="s">
        <v>275</v>
      </c>
      <c r="CK835" s="297">
        <v>3</v>
      </c>
      <c r="CL835" s="274" t="s">
        <v>268</v>
      </c>
      <c r="CM835" s="274" t="s">
        <v>268</v>
      </c>
      <c r="CN835" s="274" t="s">
        <v>268</v>
      </c>
      <c r="CO835" s="274" t="s">
        <v>268</v>
      </c>
      <c r="CP835" s="274" t="s">
        <v>268</v>
      </c>
      <c r="CQ835" s="274" t="s">
        <v>6768</v>
      </c>
      <c r="CR835" s="274" t="s">
        <v>877</v>
      </c>
      <c r="CS835" s="274">
        <v>22.05</v>
      </c>
      <c r="CT835" s="274" t="s">
        <v>268</v>
      </c>
      <c r="CU835" s="274">
        <v>22.05</v>
      </c>
      <c r="CV835" s="274">
        <v>365</v>
      </c>
      <c r="CW835" s="274" t="s">
        <v>878</v>
      </c>
      <c r="CX835" s="274" t="s">
        <v>835</v>
      </c>
      <c r="CY835" s="274" t="s">
        <v>836</v>
      </c>
      <c r="CZ835" s="274" t="s">
        <v>837</v>
      </c>
      <c r="DA835" s="274" t="s">
        <v>268</v>
      </c>
      <c r="DB835" s="274" t="s">
        <v>268</v>
      </c>
      <c r="DC835" s="274" t="s">
        <v>268</v>
      </c>
      <c r="DD835" s="274" t="s">
        <v>268</v>
      </c>
      <c r="DE835" s="274" t="s">
        <v>268</v>
      </c>
      <c r="DF835" s="274" t="s">
        <v>268</v>
      </c>
      <c r="DG835" s="299">
        <f>IFERROR(IF(CA835="D",IF(CK835="A dispo.",CD835*VLOOKUP('DATI INPUT'!$F$27,TARIFFE_UD,2,FALSE),CD835*VLOOKUP(CK835,TARIFFE_UD,2,FALSE)),CD835*VLOOKUP(CB835-100,TARIFFE_UND,2,FALSE)),0)</f>
        <v>35.637767945228923</v>
      </c>
      <c r="DH835" s="299">
        <f>IFERROR(IF(CA835="D",IF(CK835="A dispo.",CF835*VLOOKUP('DATI INPUT'!$F$27,TARIFFE_UD,3,FALSE),CF835*VLOOKUP(CK835,TARIFFE_UD,3,FALSE)),CF835*VLOOKUP(CB835-100,TARIFFE_UND,3,FALSE)),0)</f>
        <v>0</v>
      </c>
    </row>
    <row r="836" spans="1:112" x14ac:dyDescent="0.25">
      <c r="A836" s="274" t="s">
        <v>6769</v>
      </c>
      <c r="B836" s="274" t="s">
        <v>6770</v>
      </c>
      <c r="C836" s="274" t="s">
        <v>6771</v>
      </c>
      <c r="D836" s="274" t="s">
        <v>6772</v>
      </c>
      <c r="E836" s="274" t="s">
        <v>268</v>
      </c>
      <c r="F836" s="274" t="s">
        <v>156</v>
      </c>
      <c r="G836" s="274" t="s">
        <v>6773</v>
      </c>
      <c r="H836" s="274" t="s">
        <v>914</v>
      </c>
      <c r="I836" s="274" t="s">
        <v>4127</v>
      </c>
      <c r="J836" s="274" t="s">
        <v>156</v>
      </c>
      <c r="K836" s="274" t="s">
        <v>6774</v>
      </c>
      <c r="L836" s="274" t="s">
        <v>960</v>
      </c>
      <c r="M836" s="274" t="s">
        <v>5069</v>
      </c>
      <c r="N836" s="274" t="s">
        <v>984</v>
      </c>
      <c r="O836" s="274" t="s">
        <v>873</v>
      </c>
      <c r="P836" s="274" t="s">
        <v>1901</v>
      </c>
      <c r="Q836" s="274" t="s">
        <v>313</v>
      </c>
      <c r="R836" s="274" t="s">
        <v>268</v>
      </c>
      <c r="S836" s="274" t="s">
        <v>268</v>
      </c>
      <c r="T836" s="274" t="s">
        <v>268</v>
      </c>
      <c r="U836" s="274" t="s">
        <v>268</v>
      </c>
      <c r="V836" s="274" t="s">
        <v>268</v>
      </c>
      <c r="W836" s="274" t="s">
        <v>3680</v>
      </c>
      <c r="X836" s="274" t="s">
        <v>613</v>
      </c>
      <c r="Y836" s="274" t="s">
        <v>484</v>
      </c>
      <c r="Z836" s="274" t="s">
        <v>268</v>
      </c>
      <c r="AA836" s="274" t="s">
        <v>268</v>
      </c>
      <c r="AB836" s="274" t="s">
        <v>268</v>
      </c>
      <c r="AC836" s="274" t="s">
        <v>268</v>
      </c>
      <c r="AD836" s="274" t="s">
        <v>268</v>
      </c>
      <c r="AE836" s="274" t="s">
        <v>287</v>
      </c>
      <c r="AF836" s="274" t="s">
        <v>1811</v>
      </c>
      <c r="AG836" s="274" t="s">
        <v>875</v>
      </c>
      <c r="AH836" s="274" t="s">
        <v>1848</v>
      </c>
      <c r="AI836" s="274" t="s">
        <v>1011</v>
      </c>
      <c r="AJ836" s="274" t="s">
        <v>268</v>
      </c>
      <c r="AK836" s="274" t="s">
        <v>382</v>
      </c>
      <c r="AL836" s="274" t="s">
        <v>268</v>
      </c>
      <c r="AM836" s="274" t="s">
        <v>288</v>
      </c>
      <c r="AN836" s="274" t="s">
        <v>268</v>
      </c>
      <c r="AO836" s="274" t="s">
        <v>268</v>
      </c>
      <c r="AP836" s="274" t="s">
        <v>268</v>
      </c>
      <c r="AQ836" s="274" t="s">
        <v>268</v>
      </c>
      <c r="AR836" s="274" t="s">
        <v>268</v>
      </c>
      <c r="AS836" s="274" t="s">
        <v>268</v>
      </c>
      <c r="AT836" s="274" t="s">
        <v>268</v>
      </c>
      <c r="AU836" s="274" t="s">
        <v>268</v>
      </c>
      <c r="AV836" s="274" t="s">
        <v>268</v>
      </c>
      <c r="AW836" s="274" t="s">
        <v>268</v>
      </c>
      <c r="AX836" s="274" t="s">
        <v>268</v>
      </c>
      <c r="AY836" s="274" t="s">
        <v>268</v>
      </c>
      <c r="AZ836" s="274" t="s">
        <v>268</v>
      </c>
      <c r="BA836" s="274" t="s">
        <v>268</v>
      </c>
      <c r="BB836" s="274" t="s">
        <v>268</v>
      </c>
      <c r="BC836" s="274" t="s">
        <v>268</v>
      </c>
      <c r="BD836" s="274" t="s">
        <v>268</v>
      </c>
      <c r="BE836" s="274" t="s">
        <v>268</v>
      </c>
      <c r="BF836" s="274" t="s">
        <v>268</v>
      </c>
      <c r="BG836" s="274" t="s">
        <v>268</v>
      </c>
      <c r="BH836" s="274" t="s">
        <v>268</v>
      </c>
      <c r="BI836" s="274" t="s">
        <v>268</v>
      </c>
      <c r="BJ836" s="274" t="s">
        <v>268</v>
      </c>
      <c r="BK836" s="274" t="s">
        <v>268</v>
      </c>
      <c r="BL836" s="274" t="s">
        <v>268</v>
      </c>
      <c r="BM836" s="274" t="s">
        <v>268</v>
      </c>
      <c r="BN836" s="274" t="s">
        <v>268</v>
      </c>
      <c r="BO836" s="274" t="s">
        <v>268</v>
      </c>
      <c r="BP836" s="274" t="s">
        <v>268</v>
      </c>
      <c r="BQ836" s="274" t="s">
        <v>268</v>
      </c>
      <c r="BR836" s="274" t="s">
        <v>268</v>
      </c>
      <c r="BS836" s="274" t="s">
        <v>268</v>
      </c>
      <c r="BT836" s="274" t="s">
        <v>268</v>
      </c>
      <c r="BU836" s="274" t="s">
        <v>268</v>
      </c>
      <c r="BV836" s="274" t="s">
        <v>268</v>
      </c>
      <c r="BW836" s="274" t="s">
        <v>268</v>
      </c>
      <c r="BX836" s="274" t="s">
        <v>268</v>
      </c>
      <c r="BY836" s="295">
        <v>33.979999999999997</v>
      </c>
      <c r="BZ836" s="295">
        <v>33.979999999999997</v>
      </c>
      <c r="CA836" s="298" t="s">
        <v>142</v>
      </c>
      <c r="CB836" s="297">
        <v>122</v>
      </c>
      <c r="CC836" s="284">
        <f t="shared" si="54"/>
        <v>0</v>
      </c>
      <c r="CD836" s="295">
        <f t="shared" si="55"/>
        <v>33.979999999999997</v>
      </c>
      <c r="CE836" s="284">
        <f t="shared" si="56"/>
        <v>0</v>
      </c>
      <c r="CF836" s="295">
        <f t="shared" si="57"/>
        <v>1</v>
      </c>
      <c r="CG836" s="274" t="s">
        <v>876</v>
      </c>
      <c r="CH836" s="274" t="s">
        <v>268</v>
      </c>
      <c r="CI836" s="274" t="s">
        <v>268</v>
      </c>
      <c r="CJ836" s="298" t="s">
        <v>280</v>
      </c>
      <c r="CK836" s="297">
        <v>2</v>
      </c>
      <c r="CL836" s="274" t="s">
        <v>268</v>
      </c>
      <c r="CM836" s="274" t="s">
        <v>268</v>
      </c>
      <c r="CN836" s="274" t="s">
        <v>268</v>
      </c>
      <c r="CO836" s="274" t="s">
        <v>268</v>
      </c>
      <c r="CP836" s="274" t="s">
        <v>268</v>
      </c>
      <c r="CQ836" s="274" t="s">
        <v>268</v>
      </c>
      <c r="CR836" s="274" t="s">
        <v>877</v>
      </c>
      <c r="CS836" s="274">
        <v>67.849999999999994</v>
      </c>
      <c r="CT836" s="274" t="s">
        <v>268</v>
      </c>
      <c r="CU836" s="274">
        <v>67.849999999999994</v>
      </c>
      <c r="CV836" s="274">
        <v>365</v>
      </c>
      <c r="CW836" s="274" t="s">
        <v>878</v>
      </c>
      <c r="CX836" s="274" t="s">
        <v>835</v>
      </c>
      <c r="CY836" s="274" t="s">
        <v>836</v>
      </c>
      <c r="CZ836" s="274" t="s">
        <v>837</v>
      </c>
      <c r="DA836" s="274" t="s">
        <v>268</v>
      </c>
      <c r="DB836" s="274" t="s">
        <v>268</v>
      </c>
      <c r="DC836" s="274" t="s">
        <v>268</v>
      </c>
      <c r="DD836" s="274" t="s">
        <v>268</v>
      </c>
      <c r="DE836" s="274" t="s">
        <v>268</v>
      </c>
      <c r="DF836" s="274" t="s">
        <v>268</v>
      </c>
      <c r="DG836" s="299">
        <f>IFERROR(IF(CA836="D",IF(CK836="A dispo.",CD836*VLOOKUP('DATI INPUT'!$F$27,TARIFFE_UD,2,FALSE),CD836*VLOOKUP(CK836,TARIFFE_UD,2,FALSE)),CD836*VLOOKUP(CB836-100,TARIFFE_UND,2,FALSE)),0)</f>
        <v>24.418763944100846</v>
      </c>
      <c r="DH836" s="299">
        <f>IFERROR(IF(CA836="D",IF(CK836="A dispo.",CF836*VLOOKUP('DATI INPUT'!$F$27,TARIFFE_UD,3,FALSE),CF836*VLOOKUP(CK836,TARIFFE_UD,3,FALSE)),CF836*VLOOKUP(CB836-100,TARIFFE_UND,3,FALSE)),0)</f>
        <v>46.077822723118445</v>
      </c>
    </row>
    <row r="837" spans="1:112" x14ac:dyDescent="0.25">
      <c r="A837" s="274" t="s">
        <v>6775</v>
      </c>
      <c r="B837" s="274" t="s">
        <v>6770</v>
      </c>
      <c r="C837" s="274" t="s">
        <v>6776</v>
      </c>
      <c r="D837" s="274" t="s">
        <v>6772</v>
      </c>
      <c r="E837" s="274" t="s">
        <v>268</v>
      </c>
      <c r="F837" s="274" t="s">
        <v>156</v>
      </c>
      <c r="G837" s="274" t="s">
        <v>6773</v>
      </c>
      <c r="H837" s="274" t="s">
        <v>914</v>
      </c>
      <c r="I837" s="274" t="s">
        <v>4127</v>
      </c>
      <c r="J837" s="274" t="s">
        <v>156</v>
      </c>
      <c r="K837" s="274" t="s">
        <v>6774</v>
      </c>
      <c r="L837" s="274" t="s">
        <v>960</v>
      </c>
      <c r="M837" s="274" t="s">
        <v>5069</v>
      </c>
      <c r="N837" s="274" t="s">
        <v>984</v>
      </c>
      <c r="O837" s="274" t="s">
        <v>873</v>
      </c>
      <c r="P837" s="274" t="s">
        <v>1901</v>
      </c>
      <c r="Q837" s="274" t="s">
        <v>313</v>
      </c>
      <c r="R837" s="274" t="s">
        <v>268</v>
      </c>
      <c r="S837" s="274" t="s">
        <v>268</v>
      </c>
      <c r="T837" s="274" t="s">
        <v>268</v>
      </c>
      <c r="U837" s="274" t="s">
        <v>268</v>
      </c>
      <c r="V837" s="274" t="s">
        <v>268</v>
      </c>
      <c r="W837" s="274" t="s">
        <v>3680</v>
      </c>
      <c r="X837" s="274" t="s">
        <v>613</v>
      </c>
      <c r="Y837" s="274" t="s">
        <v>484</v>
      </c>
      <c r="Z837" s="274" t="s">
        <v>268</v>
      </c>
      <c r="AA837" s="274" t="s">
        <v>268</v>
      </c>
      <c r="AB837" s="274" t="s">
        <v>268</v>
      </c>
      <c r="AC837" s="274" t="s">
        <v>268</v>
      </c>
      <c r="AD837" s="274" t="s">
        <v>268</v>
      </c>
      <c r="AE837" s="274" t="s">
        <v>287</v>
      </c>
      <c r="AF837" s="274" t="s">
        <v>1811</v>
      </c>
      <c r="AG837" s="274" t="s">
        <v>875</v>
      </c>
      <c r="AH837" s="274" t="s">
        <v>1848</v>
      </c>
      <c r="AI837" s="274" t="s">
        <v>1011</v>
      </c>
      <c r="AJ837" s="274" t="s">
        <v>268</v>
      </c>
      <c r="AK837" s="274" t="s">
        <v>382</v>
      </c>
      <c r="AL837" s="274" t="s">
        <v>268</v>
      </c>
      <c r="AM837" s="274" t="s">
        <v>288</v>
      </c>
      <c r="AN837" s="274" t="s">
        <v>268</v>
      </c>
      <c r="AO837" s="274" t="s">
        <v>268</v>
      </c>
      <c r="AP837" s="274" t="s">
        <v>268</v>
      </c>
      <c r="AQ837" s="274" t="s">
        <v>268</v>
      </c>
      <c r="AR837" s="274" t="s">
        <v>268</v>
      </c>
      <c r="AS837" s="274" t="s">
        <v>268</v>
      </c>
      <c r="AT837" s="274" t="s">
        <v>268</v>
      </c>
      <c r="AU837" s="274" t="s">
        <v>268</v>
      </c>
      <c r="AV837" s="274" t="s">
        <v>268</v>
      </c>
      <c r="AW837" s="274" t="s">
        <v>268</v>
      </c>
      <c r="AX837" s="274" t="s">
        <v>268</v>
      </c>
      <c r="AY837" s="274" t="s">
        <v>268</v>
      </c>
      <c r="AZ837" s="274" t="s">
        <v>268</v>
      </c>
      <c r="BA837" s="274" t="s">
        <v>268</v>
      </c>
      <c r="BB837" s="274" t="s">
        <v>268</v>
      </c>
      <c r="BC837" s="274" t="s">
        <v>268</v>
      </c>
      <c r="BD837" s="274" t="s">
        <v>268</v>
      </c>
      <c r="BE837" s="274" t="s">
        <v>268</v>
      </c>
      <c r="BF837" s="274" t="s">
        <v>268</v>
      </c>
      <c r="BG837" s="274" t="s">
        <v>268</v>
      </c>
      <c r="BH837" s="274" t="s">
        <v>268</v>
      </c>
      <c r="BI837" s="274" t="s">
        <v>268</v>
      </c>
      <c r="BJ837" s="274" t="s">
        <v>268</v>
      </c>
      <c r="BK837" s="274" t="s">
        <v>268</v>
      </c>
      <c r="BL837" s="274" t="s">
        <v>268</v>
      </c>
      <c r="BM837" s="274" t="s">
        <v>268</v>
      </c>
      <c r="BN837" s="274" t="s">
        <v>268</v>
      </c>
      <c r="BO837" s="274" t="s">
        <v>268</v>
      </c>
      <c r="BP837" s="274" t="s">
        <v>268</v>
      </c>
      <c r="BQ837" s="274" t="s">
        <v>268</v>
      </c>
      <c r="BR837" s="274" t="s">
        <v>268</v>
      </c>
      <c r="BS837" s="274" t="s">
        <v>268</v>
      </c>
      <c r="BT837" s="274" t="s">
        <v>268</v>
      </c>
      <c r="BU837" s="274" t="s">
        <v>268</v>
      </c>
      <c r="BV837" s="274" t="s">
        <v>268</v>
      </c>
      <c r="BW837" s="274" t="s">
        <v>268</v>
      </c>
      <c r="BX837" s="274" t="s">
        <v>268</v>
      </c>
      <c r="BY837" s="295">
        <v>13.5</v>
      </c>
      <c r="BZ837" s="295">
        <v>13.5</v>
      </c>
      <c r="CA837" s="298" t="s">
        <v>142</v>
      </c>
      <c r="CB837" s="297">
        <v>123</v>
      </c>
      <c r="CC837" s="284">
        <f t="shared" si="54"/>
        <v>0</v>
      </c>
      <c r="CD837" s="295">
        <f t="shared" si="55"/>
        <v>13.5</v>
      </c>
      <c r="CE837" s="284">
        <f t="shared" si="56"/>
        <v>1</v>
      </c>
      <c r="CF837" s="295">
        <f t="shared" si="57"/>
        <v>0</v>
      </c>
      <c r="CG837" s="274" t="s">
        <v>1817</v>
      </c>
      <c r="CH837" s="274" t="s">
        <v>268</v>
      </c>
      <c r="CI837" s="274" t="s">
        <v>268</v>
      </c>
      <c r="CJ837" s="298" t="s">
        <v>280</v>
      </c>
      <c r="CK837" s="297">
        <v>2</v>
      </c>
      <c r="CL837" s="274" t="s">
        <v>268</v>
      </c>
      <c r="CM837" s="274" t="s">
        <v>268</v>
      </c>
      <c r="CN837" s="274" t="s">
        <v>268</v>
      </c>
      <c r="CO837" s="274" t="s">
        <v>268</v>
      </c>
      <c r="CP837" s="274" t="s">
        <v>268</v>
      </c>
      <c r="CQ837" s="274" t="s">
        <v>268</v>
      </c>
      <c r="CR837" s="274" t="s">
        <v>877</v>
      </c>
      <c r="CS837" s="274">
        <v>6.08</v>
      </c>
      <c r="CT837" s="274" t="s">
        <v>268</v>
      </c>
      <c r="CU837" s="274">
        <v>6.08</v>
      </c>
      <c r="CV837" s="274">
        <v>365</v>
      </c>
      <c r="CW837" s="274" t="s">
        <v>878</v>
      </c>
      <c r="CX837" s="274" t="s">
        <v>835</v>
      </c>
      <c r="CY837" s="274" t="s">
        <v>836</v>
      </c>
      <c r="CZ837" s="274" t="s">
        <v>837</v>
      </c>
      <c r="DA837" s="274" t="s">
        <v>268</v>
      </c>
      <c r="DB837" s="274" t="s">
        <v>268</v>
      </c>
      <c r="DC837" s="274" t="s">
        <v>268</v>
      </c>
      <c r="DD837" s="274" t="s">
        <v>268</v>
      </c>
      <c r="DE837" s="274" t="s">
        <v>268</v>
      </c>
      <c r="DF837" s="274" t="s">
        <v>268</v>
      </c>
      <c r="DG837" s="299">
        <f>IFERROR(IF(CA837="D",IF(CK837="A dispo.",CD837*VLOOKUP('DATI INPUT'!$F$27,TARIFFE_UD,2,FALSE),CD837*VLOOKUP(CK837,TARIFFE_UD,2,FALSE)),CD837*VLOOKUP(CB837-100,TARIFFE_UND,2,FALSE)),0)</f>
        <v>9.7013923850900952</v>
      </c>
      <c r="DH837" s="299">
        <f>IFERROR(IF(CA837="D",IF(CK837="A dispo.",CF837*VLOOKUP('DATI INPUT'!$F$27,TARIFFE_UD,3,FALSE),CF837*VLOOKUP(CK837,TARIFFE_UD,3,FALSE)),CF837*VLOOKUP(CB837-100,TARIFFE_UND,3,FALSE)),0)</f>
        <v>0</v>
      </c>
    </row>
    <row r="838" spans="1:112" x14ac:dyDescent="0.25">
      <c r="A838" s="274" t="s">
        <v>6777</v>
      </c>
      <c r="B838" s="274" t="s">
        <v>6778</v>
      </c>
      <c r="C838" s="274" t="s">
        <v>6779</v>
      </c>
      <c r="D838" s="274" t="s">
        <v>6780</v>
      </c>
      <c r="E838" s="274" t="s">
        <v>268</v>
      </c>
      <c r="F838" s="274" t="s">
        <v>156</v>
      </c>
      <c r="G838" s="274" t="s">
        <v>6781</v>
      </c>
      <c r="H838" s="274" t="s">
        <v>1326</v>
      </c>
      <c r="I838" s="274" t="s">
        <v>6782</v>
      </c>
      <c r="J838" s="274" t="s">
        <v>274</v>
      </c>
      <c r="K838" s="274" t="s">
        <v>6783</v>
      </c>
      <c r="L838" s="274" t="s">
        <v>871</v>
      </c>
      <c r="M838" s="274" t="s">
        <v>6784</v>
      </c>
      <c r="N838" s="274" t="s">
        <v>984</v>
      </c>
      <c r="O838" s="274" t="s">
        <v>873</v>
      </c>
      <c r="P838" s="274" t="s">
        <v>1754</v>
      </c>
      <c r="Q838" s="274" t="s">
        <v>285</v>
      </c>
      <c r="R838" s="274" t="s">
        <v>154</v>
      </c>
      <c r="S838" s="274" t="s">
        <v>268</v>
      </c>
      <c r="T838" s="274" t="s">
        <v>268</v>
      </c>
      <c r="U838" s="274" t="s">
        <v>268</v>
      </c>
      <c r="V838" s="274" t="s">
        <v>268</v>
      </c>
      <c r="W838" s="274" t="s">
        <v>6784</v>
      </c>
      <c r="X838" s="274" t="s">
        <v>1754</v>
      </c>
      <c r="Y838" s="274" t="s">
        <v>285</v>
      </c>
      <c r="Z838" s="274" t="s">
        <v>154</v>
      </c>
      <c r="AA838" s="274" t="s">
        <v>268</v>
      </c>
      <c r="AB838" s="274" t="s">
        <v>268</v>
      </c>
      <c r="AC838" s="274" t="s">
        <v>268</v>
      </c>
      <c r="AD838" s="274" t="s">
        <v>268</v>
      </c>
      <c r="AE838" s="274" t="s">
        <v>287</v>
      </c>
      <c r="AF838" s="274" t="s">
        <v>1811</v>
      </c>
      <c r="AG838" s="274" t="s">
        <v>875</v>
      </c>
      <c r="AH838" s="274" t="s">
        <v>2154</v>
      </c>
      <c r="AI838" s="274" t="s">
        <v>928</v>
      </c>
      <c r="AJ838" s="274" t="s">
        <v>268</v>
      </c>
      <c r="AK838" s="274" t="s">
        <v>395</v>
      </c>
      <c r="AL838" s="274" t="s">
        <v>268</v>
      </c>
      <c r="AM838" s="274" t="s">
        <v>355</v>
      </c>
      <c r="AN838" s="274" t="s">
        <v>268</v>
      </c>
      <c r="AO838" s="274" t="s">
        <v>268</v>
      </c>
      <c r="AP838" s="274" t="s">
        <v>268</v>
      </c>
      <c r="AQ838" s="274" t="s">
        <v>268</v>
      </c>
      <c r="AR838" s="274" t="s">
        <v>268</v>
      </c>
      <c r="AS838" s="274" t="s">
        <v>268</v>
      </c>
      <c r="AT838" s="274" t="s">
        <v>268</v>
      </c>
      <c r="AU838" s="274" t="s">
        <v>268</v>
      </c>
      <c r="AV838" s="274" t="s">
        <v>268</v>
      </c>
      <c r="AW838" s="274" t="s">
        <v>268</v>
      </c>
      <c r="AX838" s="274" t="s">
        <v>268</v>
      </c>
      <c r="AY838" s="274" t="s">
        <v>268</v>
      </c>
      <c r="AZ838" s="274" t="s">
        <v>268</v>
      </c>
      <c r="BA838" s="274" t="s">
        <v>268</v>
      </c>
      <c r="BB838" s="274" t="s">
        <v>268</v>
      </c>
      <c r="BC838" s="274" t="s">
        <v>268</v>
      </c>
      <c r="BD838" s="274" t="s">
        <v>268</v>
      </c>
      <c r="BE838" s="274" t="s">
        <v>268</v>
      </c>
      <c r="BF838" s="274" t="s">
        <v>268</v>
      </c>
      <c r="BG838" s="274" t="s">
        <v>268</v>
      </c>
      <c r="BH838" s="274" t="s">
        <v>268</v>
      </c>
      <c r="BI838" s="274" t="s">
        <v>268</v>
      </c>
      <c r="BJ838" s="274" t="s">
        <v>268</v>
      </c>
      <c r="BK838" s="274" t="s">
        <v>268</v>
      </c>
      <c r="BL838" s="274" t="s">
        <v>268</v>
      </c>
      <c r="BM838" s="274" t="s">
        <v>268</v>
      </c>
      <c r="BN838" s="274" t="s">
        <v>268</v>
      </c>
      <c r="BO838" s="274" t="s">
        <v>268</v>
      </c>
      <c r="BP838" s="274" t="s">
        <v>268</v>
      </c>
      <c r="BQ838" s="274" t="s">
        <v>268</v>
      </c>
      <c r="BR838" s="274" t="s">
        <v>268</v>
      </c>
      <c r="BS838" s="274" t="s">
        <v>268</v>
      </c>
      <c r="BT838" s="274" t="s">
        <v>268</v>
      </c>
      <c r="BU838" s="274" t="s">
        <v>268</v>
      </c>
      <c r="BV838" s="274" t="s">
        <v>268</v>
      </c>
      <c r="BW838" s="274" t="s">
        <v>268</v>
      </c>
      <c r="BX838" s="274" t="s">
        <v>268</v>
      </c>
      <c r="BY838" s="295">
        <v>150.24</v>
      </c>
      <c r="BZ838" s="295">
        <v>150.24</v>
      </c>
      <c r="CA838" s="298" t="s">
        <v>142</v>
      </c>
      <c r="CB838" s="297">
        <v>122</v>
      </c>
      <c r="CC838" s="284">
        <f t="shared" si="54"/>
        <v>0</v>
      </c>
      <c r="CD838" s="295">
        <f t="shared" si="55"/>
        <v>150.24</v>
      </c>
      <c r="CE838" s="284">
        <f t="shared" si="56"/>
        <v>0</v>
      </c>
      <c r="CF838" s="295">
        <f t="shared" si="57"/>
        <v>1</v>
      </c>
      <c r="CG838" s="274" t="s">
        <v>876</v>
      </c>
      <c r="CH838" s="274" t="s">
        <v>268</v>
      </c>
      <c r="CI838" s="274" t="s">
        <v>268</v>
      </c>
      <c r="CJ838" s="298" t="s">
        <v>282</v>
      </c>
      <c r="CK838" s="297">
        <v>4</v>
      </c>
      <c r="CL838" s="274" t="s">
        <v>268</v>
      </c>
      <c r="CM838" s="274" t="s">
        <v>268</v>
      </c>
      <c r="CN838" s="274" t="s">
        <v>268</v>
      </c>
      <c r="CO838" s="274" t="s">
        <v>268</v>
      </c>
      <c r="CP838" s="274" t="s">
        <v>268</v>
      </c>
      <c r="CQ838" s="274" t="s">
        <v>268</v>
      </c>
      <c r="CR838" s="274" t="s">
        <v>877</v>
      </c>
      <c r="CS838" s="274">
        <v>163.65</v>
      </c>
      <c r="CT838" s="274" t="s">
        <v>268</v>
      </c>
      <c r="CU838" s="274">
        <v>163.65</v>
      </c>
      <c r="CV838" s="274">
        <v>365</v>
      </c>
      <c r="CW838" s="274" t="s">
        <v>878</v>
      </c>
      <c r="CX838" s="274" t="s">
        <v>835</v>
      </c>
      <c r="CY838" s="274" t="s">
        <v>836</v>
      </c>
      <c r="CZ838" s="274" t="s">
        <v>837</v>
      </c>
      <c r="DA838" s="274" t="s">
        <v>268</v>
      </c>
      <c r="DB838" s="274" t="s">
        <v>268</v>
      </c>
      <c r="DC838" s="274" t="s">
        <v>268</v>
      </c>
      <c r="DD838" s="274" t="s">
        <v>268</v>
      </c>
      <c r="DE838" s="274" t="s">
        <v>268</v>
      </c>
      <c r="DF838" s="274" t="s">
        <v>268</v>
      </c>
      <c r="DG838" s="299">
        <f>IFERROR(IF(CA838="D",IF(CK838="A dispo.",CD838*VLOOKUP('DATI INPUT'!$F$27,TARIFFE_UD,2,FALSE),CD838*VLOOKUP(CK838,TARIFFE_UD,2,FALSE)),CD838*VLOOKUP(CB838-100,TARIFFE_UND,2,FALSE)),0)</f>
        <v>127.79615590670339</v>
      </c>
      <c r="DH838" s="299">
        <f>IFERROR(IF(CA838="D",IF(CK838="A dispo.",CF838*VLOOKUP('DATI INPUT'!$F$27,TARIFFE_UD,3,FALSE),CF838*VLOOKUP(CK838,TARIFFE_UD,3,FALSE)),CF838*VLOOKUP(CB838-100,TARIFFE_UND,3,FALSE)),0)</f>
        <v>73.78284271486686</v>
      </c>
    </row>
    <row r="839" spans="1:112" hidden="1" x14ac:dyDescent="0.25">
      <c r="A839" s="274" t="s">
        <v>6785</v>
      </c>
      <c r="B839" s="274" t="s">
        <v>6786</v>
      </c>
      <c r="C839" s="274" t="s">
        <v>6787</v>
      </c>
      <c r="D839" s="274" t="s">
        <v>6788</v>
      </c>
      <c r="E839" s="274" t="s">
        <v>268</v>
      </c>
      <c r="F839" s="274" t="s">
        <v>156</v>
      </c>
      <c r="G839" s="274" t="s">
        <v>6789</v>
      </c>
      <c r="H839" s="274" t="s">
        <v>3307</v>
      </c>
      <c r="I839" s="274" t="s">
        <v>6790</v>
      </c>
      <c r="J839" s="274" t="s">
        <v>274</v>
      </c>
      <c r="K839" s="274" t="s">
        <v>6791</v>
      </c>
      <c r="L839" s="274" t="s">
        <v>984</v>
      </c>
      <c r="M839" s="274" t="s">
        <v>6792</v>
      </c>
      <c r="N839" s="274" t="s">
        <v>5917</v>
      </c>
      <c r="O839" s="274" t="s">
        <v>5746</v>
      </c>
      <c r="P839" s="274" t="s">
        <v>6793</v>
      </c>
      <c r="Q839" s="274" t="s">
        <v>269</v>
      </c>
      <c r="R839" s="274" t="s">
        <v>268</v>
      </c>
      <c r="S839" s="274" t="s">
        <v>268</v>
      </c>
      <c r="T839" s="274" t="s">
        <v>268</v>
      </c>
      <c r="U839" s="274" t="s">
        <v>268</v>
      </c>
      <c r="V839" s="274" t="s">
        <v>268</v>
      </c>
      <c r="W839" s="274" t="s">
        <v>1810</v>
      </c>
      <c r="X839" s="274" t="s">
        <v>613</v>
      </c>
      <c r="Y839" s="274" t="s">
        <v>272</v>
      </c>
      <c r="Z839" s="274" t="s">
        <v>268</v>
      </c>
      <c r="AA839" s="274" t="s">
        <v>268</v>
      </c>
      <c r="AB839" s="274" t="s">
        <v>268</v>
      </c>
      <c r="AC839" s="274" t="s">
        <v>268</v>
      </c>
      <c r="AD839" s="274" t="s">
        <v>268</v>
      </c>
      <c r="AE839" s="274" t="s">
        <v>287</v>
      </c>
      <c r="AF839" s="274" t="s">
        <v>1811</v>
      </c>
      <c r="AG839" s="274" t="s">
        <v>875</v>
      </c>
      <c r="AH839" s="274" t="s">
        <v>1812</v>
      </c>
      <c r="AI839" s="274" t="s">
        <v>1813</v>
      </c>
      <c r="AJ839" s="274" t="s">
        <v>268</v>
      </c>
      <c r="AK839" s="274" t="s">
        <v>381</v>
      </c>
      <c r="AL839" s="274" t="s">
        <v>268</v>
      </c>
      <c r="AM839" s="274" t="s">
        <v>405</v>
      </c>
      <c r="AN839" s="274" t="s">
        <v>268</v>
      </c>
      <c r="AO839" s="274" t="s">
        <v>268</v>
      </c>
      <c r="AP839" s="274" t="s">
        <v>268</v>
      </c>
      <c r="AQ839" s="274" t="s">
        <v>268</v>
      </c>
      <c r="AR839" s="274" t="s">
        <v>268</v>
      </c>
      <c r="AS839" s="274" t="s">
        <v>268</v>
      </c>
      <c r="AT839" s="274" t="s">
        <v>268</v>
      </c>
      <c r="AU839" s="274" t="s">
        <v>268</v>
      </c>
      <c r="AV839" s="274" t="s">
        <v>268</v>
      </c>
      <c r="AW839" s="274" t="s">
        <v>268</v>
      </c>
      <c r="AX839" s="274" t="s">
        <v>268</v>
      </c>
      <c r="AY839" s="274" t="s">
        <v>268</v>
      </c>
      <c r="AZ839" s="274" t="s">
        <v>268</v>
      </c>
      <c r="BA839" s="274" t="s">
        <v>268</v>
      </c>
      <c r="BB839" s="274" t="s">
        <v>268</v>
      </c>
      <c r="BC839" s="274" t="s">
        <v>268</v>
      </c>
      <c r="BD839" s="274" t="s">
        <v>268</v>
      </c>
      <c r="BE839" s="274" t="s">
        <v>268</v>
      </c>
      <c r="BF839" s="274" t="s">
        <v>268</v>
      </c>
      <c r="BG839" s="274" t="s">
        <v>268</v>
      </c>
      <c r="BH839" s="274" t="s">
        <v>268</v>
      </c>
      <c r="BI839" s="274" t="s">
        <v>268</v>
      </c>
      <c r="BJ839" s="274" t="s">
        <v>268</v>
      </c>
      <c r="BK839" s="274" t="s">
        <v>268</v>
      </c>
      <c r="BL839" s="274" t="s">
        <v>268</v>
      </c>
      <c r="BM839" s="274" t="s">
        <v>268</v>
      </c>
      <c r="BN839" s="274" t="s">
        <v>268</v>
      </c>
      <c r="BO839" s="274" t="s">
        <v>268</v>
      </c>
      <c r="BP839" s="274" t="s">
        <v>268</v>
      </c>
      <c r="BQ839" s="274" t="s">
        <v>268</v>
      </c>
      <c r="BR839" s="274" t="s">
        <v>268</v>
      </c>
      <c r="BS839" s="274" t="s">
        <v>268</v>
      </c>
      <c r="BT839" s="274" t="s">
        <v>268</v>
      </c>
      <c r="BU839" s="274" t="s">
        <v>268</v>
      </c>
      <c r="BV839" s="274" t="s">
        <v>268</v>
      </c>
      <c r="BW839" s="274" t="s">
        <v>268</v>
      </c>
      <c r="BX839" s="274" t="s">
        <v>268</v>
      </c>
      <c r="BY839" s="295">
        <v>80.400000000000006</v>
      </c>
      <c r="BZ839" s="295">
        <v>80.400000000000006</v>
      </c>
      <c r="CA839" s="298" t="s">
        <v>142</v>
      </c>
      <c r="CB839" s="297">
        <v>122</v>
      </c>
      <c r="CC839" s="284">
        <f t="shared" si="54"/>
        <v>0</v>
      </c>
      <c r="CD839" s="295">
        <f t="shared" si="55"/>
        <v>80.400000000000006</v>
      </c>
      <c r="CE839" s="284">
        <f t="shared" si="56"/>
        <v>0</v>
      </c>
      <c r="CF839" s="295">
        <f t="shared" si="57"/>
        <v>1</v>
      </c>
      <c r="CG839" s="274" t="s">
        <v>876</v>
      </c>
      <c r="CH839" s="274" t="s">
        <v>268</v>
      </c>
      <c r="CI839" s="274" t="s">
        <v>268</v>
      </c>
      <c r="CJ839" s="298" t="s">
        <v>268</v>
      </c>
      <c r="CK839" s="298" t="s">
        <v>736</v>
      </c>
      <c r="CL839" s="274" t="s">
        <v>268</v>
      </c>
      <c r="CM839" s="274" t="s">
        <v>268</v>
      </c>
      <c r="CN839" s="274" t="s">
        <v>268</v>
      </c>
      <c r="CO839" s="274" t="s">
        <v>268</v>
      </c>
      <c r="CP839" s="274" t="s">
        <v>268</v>
      </c>
      <c r="CQ839" s="274" t="s">
        <v>268</v>
      </c>
      <c r="CR839" s="274" t="s">
        <v>877</v>
      </c>
      <c r="CS839" s="274">
        <v>91.96</v>
      </c>
      <c r="CT839" s="274" t="s">
        <v>268</v>
      </c>
      <c r="CU839" s="274">
        <v>91.96</v>
      </c>
      <c r="CV839" s="274">
        <v>365</v>
      </c>
      <c r="CW839" s="274" t="s">
        <v>878</v>
      </c>
      <c r="CX839" s="274" t="s">
        <v>835</v>
      </c>
      <c r="CY839" s="274" t="s">
        <v>836</v>
      </c>
      <c r="CZ839" s="274" t="s">
        <v>837</v>
      </c>
      <c r="DA839" s="274" t="s">
        <v>268</v>
      </c>
      <c r="DB839" s="274" t="s">
        <v>268</v>
      </c>
      <c r="DC839" s="274" t="s">
        <v>268</v>
      </c>
      <c r="DD839" s="274" t="s">
        <v>268</v>
      </c>
      <c r="DE839" s="274" t="s">
        <v>268</v>
      </c>
      <c r="DF839" s="274" t="s">
        <v>268</v>
      </c>
      <c r="DG839" s="299">
        <f>IFERROR(IF(CA839="D",IF(CK839="A dispo.",CD839*VLOOKUP('DATI INPUT'!$F$27,TARIFFE_UD,2,FALSE),CD839*VLOOKUP(CK839,TARIFFE_UD,2,FALSE)),CD839*VLOOKUP(CB839-100,TARIFFE_UND,2,FALSE)),0)</f>
        <v>63.672812062142341</v>
      </c>
      <c r="DH839" s="299">
        <f>IFERROR(IF(CA839="D",IF(CK839="A dispo.",CF839*VLOOKUP('DATI INPUT'!$F$27,TARIFFE_UD,3,FALSE),CF839*VLOOKUP(CK839,TARIFFE_UD,3,FALSE)),CF839*VLOOKUP(CB839-100,TARIFFE_UND,3,FALSE)),0)</f>
        <v>60.367780403072892</v>
      </c>
    </row>
    <row r="840" spans="1:112" hidden="1" x14ac:dyDescent="0.25">
      <c r="A840" s="274" t="s">
        <v>6794</v>
      </c>
      <c r="B840" s="274" t="s">
        <v>6795</v>
      </c>
      <c r="C840" s="274" t="s">
        <v>6796</v>
      </c>
      <c r="D840" s="274" t="s">
        <v>6797</v>
      </c>
      <c r="E840" s="274" t="s">
        <v>268</v>
      </c>
      <c r="F840" s="274" t="s">
        <v>156</v>
      </c>
      <c r="G840" s="274" t="s">
        <v>6798</v>
      </c>
      <c r="H840" s="274" t="s">
        <v>3307</v>
      </c>
      <c r="I840" s="274" t="s">
        <v>582</v>
      </c>
      <c r="J840" s="274" t="s">
        <v>274</v>
      </c>
      <c r="K840" s="274" t="s">
        <v>6799</v>
      </c>
      <c r="L840" s="274" t="s">
        <v>984</v>
      </c>
      <c r="M840" s="274" t="s">
        <v>6800</v>
      </c>
      <c r="N840" s="274" t="s">
        <v>6801</v>
      </c>
      <c r="O840" s="274" t="s">
        <v>1768</v>
      </c>
      <c r="P840" s="274" t="s">
        <v>151</v>
      </c>
      <c r="Q840" s="274" t="s">
        <v>294</v>
      </c>
      <c r="R840" s="274" t="s">
        <v>268</v>
      </c>
      <c r="S840" s="274" t="s">
        <v>268</v>
      </c>
      <c r="T840" s="274" t="s">
        <v>268</v>
      </c>
      <c r="U840" s="274" t="s">
        <v>268</v>
      </c>
      <c r="V840" s="274" t="s">
        <v>268</v>
      </c>
      <c r="W840" s="274" t="s">
        <v>3970</v>
      </c>
      <c r="X840" s="274" t="s">
        <v>1310</v>
      </c>
      <c r="Y840" s="274" t="s">
        <v>277</v>
      </c>
      <c r="Z840" s="274" t="s">
        <v>268</v>
      </c>
      <c r="AA840" s="274" t="s">
        <v>268</v>
      </c>
      <c r="AB840" s="274" t="s">
        <v>268</v>
      </c>
      <c r="AC840" s="274" t="s">
        <v>268</v>
      </c>
      <c r="AD840" s="274" t="s">
        <v>268</v>
      </c>
      <c r="AE840" s="274" t="s">
        <v>287</v>
      </c>
      <c r="AF840" s="274" t="s">
        <v>1811</v>
      </c>
      <c r="AG840" s="274" t="s">
        <v>875</v>
      </c>
      <c r="AH840" s="274" t="s">
        <v>1812</v>
      </c>
      <c r="AI840" s="274" t="s">
        <v>763</v>
      </c>
      <c r="AJ840" s="274" t="s">
        <v>268</v>
      </c>
      <c r="AK840" s="274" t="s">
        <v>382</v>
      </c>
      <c r="AL840" s="274" t="s">
        <v>268</v>
      </c>
      <c r="AM840" s="274" t="s">
        <v>355</v>
      </c>
      <c r="AN840" s="274" t="s">
        <v>268</v>
      </c>
      <c r="AO840" s="274" t="s">
        <v>268</v>
      </c>
      <c r="AP840" s="274" t="s">
        <v>268</v>
      </c>
      <c r="AQ840" s="274" t="s">
        <v>268</v>
      </c>
      <c r="AR840" s="274" t="s">
        <v>268</v>
      </c>
      <c r="AS840" s="274" t="s">
        <v>268</v>
      </c>
      <c r="AT840" s="274" t="s">
        <v>268</v>
      </c>
      <c r="AU840" s="274" t="s">
        <v>268</v>
      </c>
      <c r="AV840" s="274" t="s">
        <v>268</v>
      </c>
      <c r="AW840" s="274" t="s">
        <v>268</v>
      </c>
      <c r="AX840" s="274" t="s">
        <v>268</v>
      </c>
      <c r="AY840" s="274" t="s">
        <v>268</v>
      </c>
      <c r="AZ840" s="274" t="s">
        <v>268</v>
      </c>
      <c r="BA840" s="274" t="s">
        <v>268</v>
      </c>
      <c r="BB840" s="274" t="s">
        <v>268</v>
      </c>
      <c r="BC840" s="274" t="s">
        <v>268</v>
      </c>
      <c r="BD840" s="274" t="s">
        <v>268</v>
      </c>
      <c r="BE840" s="274" t="s">
        <v>268</v>
      </c>
      <c r="BF840" s="274" t="s">
        <v>268</v>
      </c>
      <c r="BG840" s="274" t="s">
        <v>268</v>
      </c>
      <c r="BH840" s="274" t="s">
        <v>268</v>
      </c>
      <c r="BI840" s="274" t="s">
        <v>268</v>
      </c>
      <c r="BJ840" s="274" t="s">
        <v>268</v>
      </c>
      <c r="BK840" s="274" t="s">
        <v>268</v>
      </c>
      <c r="BL840" s="274" t="s">
        <v>268</v>
      </c>
      <c r="BM840" s="274" t="s">
        <v>268</v>
      </c>
      <c r="BN840" s="274" t="s">
        <v>268</v>
      </c>
      <c r="BO840" s="274" t="s">
        <v>268</v>
      </c>
      <c r="BP840" s="274" t="s">
        <v>268</v>
      </c>
      <c r="BQ840" s="274" t="s">
        <v>268</v>
      </c>
      <c r="BR840" s="274" t="s">
        <v>268</v>
      </c>
      <c r="BS840" s="274" t="s">
        <v>268</v>
      </c>
      <c r="BT840" s="274" t="s">
        <v>268</v>
      </c>
      <c r="BU840" s="274" t="s">
        <v>268</v>
      </c>
      <c r="BV840" s="274" t="s">
        <v>268</v>
      </c>
      <c r="BW840" s="274" t="s">
        <v>268</v>
      </c>
      <c r="BX840" s="274" t="s">
        <v>268</v>
      </c>
      <c r="BY840" s="295">
        <v>64.25</v>
      </c>
      <c r="BZ840" s="295">
        <v>64.25</v>
      </c>
      <c r="CA840" s="298" t="s">
        <v>142</v>
      </c>
      <c r="CB840" s="297">
        <v>122</v>
      </c>
      <c r="CC840" s="284">
        <f t="shared" si="54"/>
        <v>0</v>
      </c>
      <c r="CD840" s="295">
        <f t="shared" si="55"/>
        <v>64.25</v>
      </c>
      <c r="CE840" s="284">
        <f t="shared" si="56"/>
        <v>0</v>
      </c>
      <c r="CF840" s="295">
        <f t="shared" si="57"/>
        <v>1</v>
      </c>
      <c r="CG840" s="274" t="s">
        <v>876</v>
      </c>
      <c r="CH840" s="274" t="s">
        <v>268</v>
      </c>
      <c r="CI840" s="274" t="s">
        <v>268</v>
      </c>
      <c r="CJ840" s="298" t="s">
        <v>268</v>
      </c>
      <c r="CK840" s="298" t="s">
        <v>736</v>
      </c>
      <c r="CL840" s="274" t="s">
        <v>268</v>
      </c>
      <c r="CM840" s="274" t="s">
        <v>268</v>
      </c>
      <c r="CN840" s="274" t="s">
        <v>268</v>
      </c>
      <c r="CO840" s="274" t="s">
        <v>268</v>
      </c>
      <c r="CP840" s="274" t="s">
        <v>268</v>
      </c>
      <c r="CQ840" s="274" t="s">
        <v>6802</v>
      </c>
      <c r="CR840" s="274" t="s">
        <v>877</v>
      </c>
      <c r="CS840" s="274">
        <v>84.04</v>
      </c>
      <c r="CT840" s="274" t="s">
        <v>268</v>
      </c>
      <c r="CU840" s="274">
        <v>84.04</v>
      </c>
      <c r="CV840" s="274">
        <v>365</v>
      </c>
      <c r="CW840" s="274" t="s">
        <v>878</v>
      </c>
      <c r="CX840" s="274" t="s">
        <v>835</v>
      </c>
      <c r="CY840" s="274" t="s">
        <v>836</v>
      </c>
      <c r="CZ840" s="274" t="s">
        <v>837</v>
      </c>
      <c r="DA840" s="274" t="s">
        <v>268</v>
      </c>
      <c r="DB840" s="274" t="s">
        <v>268</v>
      </c>
      <c r="DC840" s="274" t="s">
        <v>268</v>
      </c>
      <c r="DD840" s="274" t="s">
        <v>268</v>
      </c>
      <c r="DE840" s="274" t="s">
        <v>268</v>
      </c>
      <c r="DF840" s="274" t="s">
        <v>268</v>
      </c>
      <c r="DG840" s="299">
        <f>IFERROR(IF(CA840="D",IF(CK840="A dispo.",CD840*VLOOKUP('DATI INPUT'!$F$27,TARIFFE_UD,2,FALSE),CD840*VLOOKUP(CK840,TARIFFE_UD,2,FALSE)),CD840*VLOOKUP(CB840-100,TARIFFE_UND,2,FALSE)),0)</f>
        <v>50.882813121799067</v>
      </c>
      <c r="DH840" s="299">
        <f>IFERROR(IF(CA840="D",IF(CK840="A dispo.",CF840*VLOOKUP('DATI INPUT'!$F$27,TARIFFE_UD,3,FALSE),CF840*VLOOKUP(CK840,TARIFFE_UD,3,FALSE)),CF840*VLOOKUP(CB840-100,TARIFFE_UND,3,FALSE)),0)</f>
        <v>60.367780403072892</v>
      </c>
    </row>
    <row r="841" spans="1:112" hidden="1" x14ac:dyDescent="0.25">
      <c r="A841" s="274" t="s">
        <v>6803</v>
      </c>
      <c r="B841" s="274" t="s">
        <v>6804</v>
      </c>
      <c r="C841" s="274" t="s">
        <v>6805</v>
      </c>
      <c r="D841" s="274" t="s">
        <v>6806</v>
      </c>
      <c r="E841" s="274" t="s">
        <v>268</v>
      </c>
      <c r="F841" s="274" t="s">
        <v>156</v>
      </c>
      <c r="G841" s="274" t="s">
        <v>6807</v>
      </c>
      <c r="H841" s="274" t="s">
        <v>2201</v>
      </c>
      <c r="I841" s="274" t="s">
        <v>6808</v>
      </c>
      <c r="J841" s="274" t="s">
        <v>274</v>
      </c>
      <c r="K841" s="274" t="s">
        <v>6809</v>
      </c>
      <c r="L841" s="274" t="s">
        <v>984</v>
      </c>
      <c r="M841" s="274" t="s">
        <v>6810</v>
      </c>
      <c r="N841" s="274" t="s">
        <v>6811</v>
      </c>
      <c r="O841" s="274" t="s">
        <v>2572</v>
      </c>
      <c r="P841" s="274" t="s">
        <v>6812</v>
      </c>
      <c r="Q841" s="274" t="s">
        <v>293</v>
      </c>
      <c r="R841" s="274" t="s">
        <v>268</v>
      </c>
      <c r="S841" s="274" t="s">
        <v>268</v>
      </c>
      <c r="T841" s="274" t="s">
        <v>268</v>
      </c>
      <c r="U841" s="274" t="s">
        <v>268</v>
      </c>
      <c r="V841" s="274" t="s">
        <v>268</v>
      </c>
      <c r="W841" s="274" t="s">
        <v>6813</v>
      </c>
      <c r="X841" s="274" t="s">
        <v>2930</v>
      </c>
      <c r="Y841" s="274" t="s">
        <v>277</v>
      </c>
      <c r="Z841" s="274" t="s">
        <v>268</v>
      </c>
      <c r="AA841" s="274" t="s">
        <v>268</v>
      </c>
      <c r="AB841" s="274" t="s">
        <v>268</v>
      </c>
      <c r="AC841" s="274" t="s">
        <v>268</v>
      </c>
      <c r="AD841" s="274" t="s">
        <v>268</v>
      </c>
      <c r="AE841" s="274" t="s">
        <v>287</v>
      </c>
      <c r="AF841" s="274" t="s">
        <v>1811</v>
      </c>
      <c r="AG841" s="274" t="s">
        <v>875</v>
      </c>
      <c r="AH841" s="274" t="s">
        <v>1848</v>
      </c>
      <c r="AI841" s="274" t="s">
        <v>749</v>
      </c>
      <c r="AJ841" s="274" t="s">
        <v>268</v>
      </c>
      <c r="AK841" s="274" t="s">
        <v>381</v>
      </c>
      <c r="AL841" s="274" t="s">
        <v>268</v>
      </c>
      <c r="AM841" s="274" t="s">
        <v>268</v>
      </c>
      <c r="AN841" s="274" t="s">
        <v>268</v>
      </c>
      <c r="AO841" s="274" t="s">
        <v>268</v>
      </c>
      <c r="AP841" s="274" t="s">
        <v>268</v>
      </c>
      <c r="AQ841" s="274" t="s">
        <v>268</v>
      </c>
      <c r="AR841" s="274" t="s">
        <v>268</v>
      </c>
      <c r="AS841" s="274" t="s">
        <v>268</v>
      </c>
      <c r="AT841" s="274" t="s">
        <v>268</v>
      </c>
      <c r="AU841" s="274" t="s">
        <v>268</v>
      </c>
      <c r="AV841" s="274" t="s">
        <v>268</v>
      </c>
      <c r="AW841" s="274" t="s">
        <v>268</v>
      </c>
      <c r="AX841" s="274" t="s">
        <v>268</v>
      </c>
      <c r="AY841" s="274" t="s">
        <v>268</v>
      </c>
      <c r="AZ841" s="274" t="s">
        <v>268</v>
      </c>
      <c r="BA841" s="274" t="s">
        <v>268</v>
      </c>
      <c r="BB841" s="274" t="s">
        <v>268</v>
      </c>
      <c r="BC841" s="274" t="s">
        <v>268</v>
      </c>
      <c r="BD841" s="274" t="s">
        <v>268</v>
      </c>
      <c r="BE841" s="274" t="s">
        <v>268</v>
      </c>
      <c r="BF841" s="274" t="s">
        <v>268</v>
      </c>
      <c r="BG841" s="274" t="s">
        <v>268</v>
      </c>
      <c r="BH841" s="274" t="s">
        <v>268</v>
      </c>
      <c r="BI841" s="274" t="s">
        <v>268</v>
      </c>
      <c r="BJ841" s="274" t="s">
        <v>268</v>
      </c>
      <c r="BK841" s="274" t="s">
        <v>268</v>
      </c>
      <c r="BL841" s="274" t="s">
        <v>268</v>
      </c>
      <c r="BM841" s="274" t="s">
        <v>268</v>
      </c>
      <c r="BN841" s="274" t="s">
        <v>268</v>
      </c>
      <c r="BO841" s="274" t="s">
        <v>268</v>
      </c>
      <c r="BP841" s="274" t="s">
        <v>268</v>
      </c>
      <c r="BQ841" s="274" t="s">
        <v>268</v>
      </c>
      <c r="BR841" s="274" t="s">
        <v>268</v>
      </c>
      <c r="BS841" s="274" t="s">
        <v>268</v>
      </c>
      <c r="BT841" s="274" t="s">
        <v>268</v>
      </c>
      <c r="BU841" s="274" t="s">
        <v>268</v>
      </c>
      <c r="BV841" s="274" t="s">
        <v>268</v>
      </c>
      <c r="BW841" s="274" t="s">
        <v>268</v>
      </c>
      <c r="BX841" s="274" t="s">
        <v>268</v>
      </c>
      <c r="BY841" s="295">
        <v>160.85</v>
      </c>
      <c r="BZ841" s="295">
        <v>160.85</v>
      </c>
      <c r="CA841" s="298" t="s">
        <v>142</v>
      </c>
      <c r="CB841" s="297">
        <v>122</v>
      </c>
      <c r="CC841" s="284">
        <f t="shared" si="54"/>
        <v>0</v>
      </c>
      <c r="CD841" s="295">
        <f t="shared" si="55"/>
        <v>160.85</v>
      </c>
      <c r="CE841" s="284">
        <f t="shared" si="56"/>
        <v>0</v>
      </c>
      <c r="CF841" s="295">
        <f t="shared" si="57"/>
        <v>1</v>
      </c>
      <c r="CG841" s="274" t="s">
        <v>876</v>
      </c>
      <c r="CH841" s="274" t="s">
        <v>268</v>
      </c>
      <c r="CI841" s="274" t="s">
        <v>268</v>
      </c>
      <c r="CJ841" s="298" t="s">
        <v>268</v>
      </c>
      <c r="CK841" s="298" t="s">
        <v>736</v>
      </c>
      <c r="CL841" s="274" t="s">
        <v>268</v>
      </c>
      <c r="CM841" s="274" t="s">
        <v>268</v>
      </c>
      <c r="CN841" s="274" t="s">
        <v>268</v>
      </c>
      <c r="CO841" s="274" t="s">
        <v>268</v>
      </c>
      <c r="CP841" s="274" t="s">
        <v>268</v>
      </c>
      <c r="CQ841" s="274" t="s">
        <v>6814</v>
      </c>
      <c r="CR841" s="274" t="s">
        <v>877</v>
      </c>
      <c r="CS841" s="274">
        <v>131.38</v>
      </c>
      <c r="CT841" s="274" t="s">
        <v>268</v>
      </c>
      <c r="CU841" s="274">
        <v>131.38</v>
      </c>
      <c r="CV841" s="274">
        <v>365</v>
      </c>
      <c r="CW841" s="274" t="s">
        <v>878</v>
      </c>
      <c r="CX841" s="274" t="s">
        <v>835</v>
      </c>
      <c r="CY841" s="274" t="s">
        <v>836</v>
      </c>
      <c r="CZ841" s="274" t="s">
        <v>837</v>
      </c>
      <c r="DA841" s="274" t="s">
        <v>268</v>
      </c>
      <c r="DB841" s="274" t="s">
        <v>268</v>
      </c>
      <c r="DC841" s="274" t="s">
        <v>268</v>
      </c>
      <c r="DD841" s="274" t="s">
        <v>268</v>
      </c>
      <c r="DE841" s="274" t="s">
        <v>268</v>
      </c>
      <c r="DF841" s="274" t="s">
        <v>268</v>
      </c>
      <c r="DG841" s="299">
        <f>IFERROR(IF(CA841="D",IF(CK841="A dispo.",CD841*VLOOKUP('DATI INPUT'!$F$27,TARIFFE_UD,2,FALSE),CD841*VLOOKUP(CK841,TARIFFE_UD,2,FALSE)),CD841*VLOOKUP(CB841-100,TARIFFE_UND,2,FALSE)),0)</f>
        <v>127.38522164422382</v>
      </c>
      <c r="DH841" s="299">
        <f>IFERROR(IF(CA841="D",IF(CK841="A dispo.",CF841*VLOOKUP('DATI INPUT'!$F$27,TARIFFE_UD,3,FALSE),CF841*VLOOKUP(CK841,TARIFFE_UD,3,FALSE)),CF841*VLOOKUP(CB841-100,TARIFFE_UND,3,FALSE)),0)</f>
        <v>60.367780403072892</v>
      </c>
    </row>
    <row r="842" spans="1:112" hidden="1" x14ac:dyDescent="0.25">
      <c r="A842" s="274" t="s">
        <v>6815</v>
      </c>
      <c r="B842" s="274" t="s">
        <v>6816</v>
      </c>
      <c r="C842" s="274" t="s">
        <v>801</v>
      </c>
      <c r="D842" s="274" t="s">
        <v>6817</v>
      </c>
      <c r="E842" s="274" t="s">
        <v>268</v>
      </c>
      <c r="F842" s="274" t="s">
        <v>156</v>
      </c>
      <c r="G842" s="274" t="s">
        <v>6818</v>
      </c>
      <c r="H842" s="274" t="s">
        <v>6819</v>
      </c>
      <c r="I842" s="274" t="s">
        <v>6820</v>
      </c>
      <c r="J842" s="274" t="s">
        <v>156</v>
      </c>
      <c r="K842" s="274" t="s">
        <v>6821</v>
      </c>
      <c r="L842" s="274" t="s">
        <v>6822</v>
      </c>
      <c r="M842" s="274" t="s">
        <v>6823</v>
      </c>
      <c r="N842" s="274" t="s">
        <v>6824</v>
      </c>
      <c r="O842" s="274" t="s">
        <v>6825</v>
      </c>
      <c r="P842" s="274" t="s">
        <v>6826</v>
      </c>
      <c r="Q842" s="274" t="s">
        <v>293</v>
      </c>
      <c r="R842" s="274" t="s">
        <v>268</v>
      </c>
      <c r="S842" s="274" t="s">
        <v>268</v>
      </c>
      <c r="T842" s="274" t="s">
        <v>268</v>
      </c>
      <c r="U842" s="274" t="s">
        <v>268</v>
      </c>
      <c r="V842" s="274" t="s">
        <v>268</v>
      </c>
      <c r="W842" s="274" t="s">
        <v>6599</v>
      </c>
      <c r="X842" s="274" t="s">
        <v>1310</v>
      </c>
      <c r="Y842" s="274" t="s">
        <v>463</v>
      </c>
      <c r="Z842" s="274" t="s">
        <v>268</v>
      </c>
      <c r="AA842" s="274" t="s">
        <v>268</v>
      </c>
      <c r="AB842" s="274" t="s">
        <v>268</v>
      </c>
      <c r="AC842" s="274" t="s">
        <v>268</v>
      </c>
      <c r="AD842" s="274" t="s">
        <v>268</v>
      </c>
      <c r="AE842" s="274" t="s">
        <v>287</v>
      </c>
      <c r="AF842" s="274" t="s">
        <v>1811</v>
      </c>
      <c r="AG842" s="274" t="s">
        <v>875</v>
      </c>
      <c r="AH842" s="274" t="s">
        <v>1812</v>
      </c>
      <c r="AI842" s="274" t="s">
        <v>1233</v>
      </c>
      <c r="AJ842" s="274" t="s">
        <v>268</v>
      </c>
      <c r="AK842" s="274" t="s">
        <v>1021</v>
      </c>
      <c r="AL842" s="274" t="s">
        <v>268</v>
      </c>
      <c r="AM842" s="274" t="s">
        <v>288</v>
      </c>
      <c r="AN842" s="274" t="s">
        <v>268</v>
      </c>
      <c r="AO842" s="274" t="s">
        <v>268</v>
      </c>
      <c r="AP842" s="274" t="s">
        <v>268</v>
      </c>
      <c r="AQ842" s="274" t="s">
        <v>268</v>
      </c>
      <c r="AR842" s="274" t="s">
        <v>268</v>
      </c>
      <c r="AS842" s="274" t="s">
        <v>268</v>
      </c>
      <c r="AT842" s="274" t="s">
        <v>268</v>
      </c>
      <c r="AU842" s="274" t="s">
        <v>268</v>
      </c>
      <c r="AV842" s="274" t="s">
        <v>268</v>
      </c>
      <c r="AW842" s="274" t="s">
        <v>268</v>
      </c>
      <c r="AX842" s="274" t="s">
        <v>268</v>
      </c>
      <c r="AY842" s="274" t="s">
        <v>268</v>
      </c>
      <c r="AZ842" s="274" t="s">
        <v>268</v>
      </c>
      <c r="BA842" s="274" t="s">
        <v>268</v>
      </c>
      <c r="BB842" s="274" t="s">
        <v>268</v>
      </c>
      <c r="BC842" s="274" t="s">
        <v>268</v>
      </c>
      <c r="BD842" s="274" t="s">
        <v>268</v>
      </c>
      <c r="BE842" s="274" t="s">
        <v>268</v>
      </c>
      <c r="BF842" s="274" t="s">
        <v>268</v>
      </c>
      <c r="BG842" s="274" t="s">
        <v>268</v>
      </c>
      <c r="BH842" s="274" t="s">
        <v>268</v>
      </c>
      <c r="BI842" s="274" t="s">
        <v>268</v>
      </c>
      <c r="BJ842" s="274" t="s">
        <v>268</v>
      </c>
      <c r="BK842" s="274" t="s">
        <v>268</v>
      </c>
      <c r="BL842" s="274" t="s">
        <v>268</v>
      </c>
      <c r="BM842" s="274" t="s">
        <v>268</v>
      </c>
      <c r="BN842" s="274" t="s">
        <v>268</v>
      </c>
      <c r="BO842" s="274" t="s">
        <v>268</v>
      </c>
      <c r="BP842" s="274" t="s">
        <v>268</v>
      </c>
      <c r="BQ842" s="274" t="s">
        <v>268</v>
      </c>
      <c r="BR842" s="274" t="s">
        <v>268</v>
      </c>
      <c r="BS842" s="274" t="s">
        <v>268</v>
      </c>
      <c r="BT842" s="274" t="s">
        <v>268</v>
      </c>
      <c r="BU842" s="274" t="s">
        <v>268</v>
      </c>
      <c r="BV842" s="274" t="s">
        <v>268</v>
      </c>
      <c r="BW842" s="274" t="s">
        <v>268</v>
      </c>
      <c r="BX842" s="274" t="s">
        <v>268</v>
      </c>
      <c r="BY842" s="295">
        <v>75</v>
      </c>
      <c r="BZ842" s="295">
        <v>75</v>
      </c>
      <c r="CA842" s="298" t="s">
        <v>142</v>
      </c>
      <c r="CB842" s="297">
        <v>122</v>
      </c>
      <c r="CC842" s="284">
        <f t="shared" si="54"/>
        <v>0</v>
      </c>
      <c r="CD842" s="295">
        <f t="shared" si="55"/>
        <v>75</v>
      </c>
      <c r="CE842" s="284">
        <f t="shared" si="56"/>
        <v>0</v>
      </c>
      <c r="CF842" s="295">
        <f t="shared" si="57"/>
        <v>1</v>
      </c>
      <c r="CG842" s="274" t="s">
        <v>876</v>
      </c>
      <c r="CH842" s="274" t="s">
        <v>268</v>
      </c>
      <c r="CI842" s="274" t="s">
        <v>268</v>
      </c>
      <c r="CJ842" s="298" t="s">
        <v>268</v>
      </c>
      <c r="CK842" s="298" t="s">
        <v>736</v>
      </c>
      <c r="CL842" s="274" t="s">
        <v>268</v>
      </c>
      <c r="CM842" s="274" t="s">
        <v>268</v>
      </c>
      <c r="CN842" s="274" t="s">
        <v>268</v>
      </c>
      <c r="CO842" s="274" t="s">
        <v>268</v>
      </c>
      <c r="CP842" s="274" t="s">
        <v>268</v>
      </c>
      <c r="CQ842" s="274" t="s">
        <v>268</v>
      </c>
      <c r="CR842" s="274" t="s">
        <v>877</v>
      </c>
      <c r="CS842" s="274">
        <v>89.31</v>
      </c>
      <c r="CT842" s="274" t="s">
        <v>268</v>
      </c>
      <c r="CU842" s="274">
        <v>89.31</v>
      </c>
      <c r="CV842" s="274">
        <v>365</v>
      </c>
      <c r="CW842" s="274" t="s">
        <v>878</v>
      </c>
      <c r="CX842" s="274" t="s">
        <v>835</v>
      </c>
      <c r="CY842" s="274" t="s">
        <v>836</v>
      </c>
      <c r="CZ842" s="274" t="s">
        <v>837</v>
      </c>
      <c r="DA842" s="274" t="s">
        <v>268</v>
      </c>
      <c r="DB842" s="274" t="s">
        <v>268</v>
      </c>
      <c r="DC842" s="274" t="s">
        <v>268</v>
      </c>
      <c r="DD842" s="274" t="s">
        <v>268</v>
      </c>
      <c r="DE842" s="274" t="s">
        <v>268</v>
      </c>
      <c r="DF842" s="274" t="s">
        <v>268</v>
      </c>
      <c r="DG842" s="299">
        <f>IFERROR(IF(CA842="D",IF(CK842="A dispo.",CD842*VLOOKUP('DATI INPUT'!$F$27,TARIFFE_UD,2,FALSE),CD842*VLOOKUP(CK842,TARIFFE_UD,2,FALSE)),CD842*VLOOKUP(CB842-100,TARIFFE_UND,2,FALSE)),0)</f>
        <v>59.396279908714867</v>
      </c>
      <c r="DH842" s="299">
        <f>IFERROR(IF(CA842="D",IF(CK842="A dispo.",CF842*VLOOKUP('DATI INPUT'!$F$27,TARIFFE_UD,3,FALSE),CF842*VLOOKUP(CK842,TARIFFE_UD,3,FALSE)),CF842*VLOOKUP(CB842-100,TARIFFE_UND,3,FALSE)),0)</f>
        <v>60.367780403072892</v>
      </c>
    </row>
    <row r="843" spans="1:112" hidden="1" x14ac:dyDescent="0.25">
      <c r="A843" s="274" t="s">
        <v>6827</v>
      </c>
      <c r="B843" s="274" t="s">
        <v>6816</v>
      </c>
      <c r="C843" s="274" t="s">
        <v>6828</v>
      </c>
      <c r="D843" s="274" t="s">
        <v>6817</v>
      </c>
      <c r="E843" s="274" t="s">
        <v>268</v>
      </c>
      <c r="F843" s="274" t="s">
        <v>156</v>
      </c>
      <c r="G843" s="274" t="s">
        <v>6818</v>
      </c>
      <c r="H843" s="274" t="s">
        <v>6819</v>
      </c>
      <c r="I843" s="274" t="s">
        <v>6820</v>
      </c>
      <c r="J843" s="274" t="s">
        <v>156</v>
      </c>
      <c r="K843" s="274" t="s">
        <v>6821</v>
      </c>
      <c r="L843" s="274" t="s">
        <v>6822</v>
      </c>
      <c r="M843" s="274" t="s">
        <v>6823</v>
      </c>
      <c r="N843" s="274" t="s">
        <v>6824</v>
      </c>
      <c r="O843" s="274" t="s">
        <v>6825</v>
      </c>
      <c r="P843" s="274" t="s">
        <v>6826</v>
      </c>
      <c r="Q843" s="274" t="s">
        <v>293</v>
      </c>
      <c r="R843" s="274" t="s">
        <v>268</v>
      </c>
      <c r="S843" s="274" t="s">
        <v>268</v>
      </c>
      <c r="T843" s="274" t="s">
        <v>268</v>
      </c>
      <c r="U843" s="274" t="s">
        <v>268</v>
      </c>
      <c r="V843" s="274" t="s">
        <v>268</v>
      </c>
      <c r="W843" s="274" t="s">
        <v>6599</v>
      </c>
      <c r="X843" s="274" t="s">
        <v>1310</v>
      </c>
      <c r="Y843" s="274" t="s">
        <v>463</v>
      </c>
      <c r="Z843" s="274" t="s">
        <v>268</v>
      </c>
      <c r="AA843" s="274" t="s">
        <v>268</v>
      </c>
      <c r="AB843" s="274" t="s">
        <v>268</v>
      </c>
      <c r="AC843" s="274" t="s">
        <v>268</v>
      </c>
      <c r="AD843" s="274" t="s">
        <v>268</v>
      </c>
      <c r="AE843" s="274" t="s">
        <v>287</v>
      </c>
      <c r="AF843" s="274" t="s">
        <v>1811</v>
      </c>
      <c r="AG843" s="274" t="s">
        <v>875</v>
      </c>
      <c r="AH843" s="274" t="s">
        <v>1812</v>
      </c>
      <c r="AI843" s="274" t="s">
        <v>1233</v>
      </c>
      <c r="AJ843" s="274" t="s">
        <v>268</v>
      </c>
      <c r="AK843" s="274" t="s">
        <v>366</v>
      </c>
      <c r="AL843" s="274" t="s">
        <v>268</v>
      </c>
      <c r="AM843" s="274" t="s">
        <v>353</v>
      </c>
      <c r="AN843" s="274" t="s">
        <v>268</v>
      </c>
      <c r="AO843" s="274" t="s">
        <v>268</v>
      </c>
      <c r="AP843" s="274" t="s">
        <v>268</v>
      </c>
      <c r="AQ843" s="274" t="s">
        <v>268</v>
      </c>
      <c r="AR843" s="274" t="s">
        <v>268</v>
      </c>
      <c r="AS843" s="274" t="s">
        <v>268</v>
      </c>
      <c r="AT843" s="274" t="s">
        <v>268</v>
      </c>
      <c r="AU843" s="274" t="s">
        <v>268</v>
      </c>
      <c r="AV843" s="274" t="s">
        <v>268</v>
      </c>
      <c r="AW843" s="274" t="s">
        <v>268</v>
      </c>
      <c r="AX843" s="274" t="s">
        <v>268</v>
      </c>
      <c r="AY843" s="274" t="s">
        <v>268</v>
      </c>
      <c r="AZ843" s="274" t="s">
        <v>268</v>
      </c>
      <c r="BA843" s="274" t="s">
        <v>268</v>
      </c>
      <c r="BB843" s="274" t="s">
        <v>268</v>
      </c>
      <c r="BC843" s="274" t="s">
        <v>268</v>
      </c>
      <c r="BD843" s="274" t="s">
        <v>268</v>
      </c>
      <c r="BE843" s="274" t="s">
        <v>268</v>
      </c>
      <c r="BF843" s="274" t="s">
        <v>268</v>
      </c>
      <c r="BG843" s="274" t="s">
        <v>268</v>
      </c>
      <c r="BH843" s="274" t="s">
        <v>268</v>
      </c>
      <c r="BI843" s="274" t="s">
        <v>268</v>
      </c>
      <c r="BJ843" s="274" t="s">
        <v>268</v>
      </c>
      <c r="BK843" s="274" t="s">
        <v>268</v>
      </c>
      <c r="BL843" s="274" t="s">
        <v>268</v>
      </c>
      <c r="BM843" s="274" t="s">
        <v>268</v>
      </c>
      <c r="BN843" s="274" t="s">
        <v>268</v>
      </c>
      <c r="BO843" s="274" t="s">
        <v>268</v>
      </c>
      <c r="BP843" s="274" t="s">
        <v>268</v>
      </c>
      <c r="BQ843" s="274" t="s">
        <v>268</v>
      </c>
      <c r="BR843" s="274" t="s">
        <v>268</v>
      </c>
      <c r="BS843" s="274" t="s">
        <v>268</v>
      </c>
      <c r="BT843" s="274" t="s">
        <v>268</v>
      </c>
      <c r="BU843" s="274" t="s">
        <v>268</v>
      </c>
      <c r="BV843" s="274" t="s">
        <v>268</v>
      </c>
      <c r="BW843" s="274" t="s">
        <v>268</v>
      </c>
      <c r="BX843" s="274" t="s">
        <v>268</v>
      </c>
      <c r="BY843" s="295">
        <v>18.39</v>
      </c>
      <c r="BZ843" s="295">
        <v>18.39</v>
      </c>
      <c r="CA843" s="298" t="s">
        <v>142</v>
      </c>
      <c r="CB843" s="297">
        <v>123</v>
      </c>
      <c r="CC843" s="284">
        <f t="shared" si="54"/>
        <v>0</v>
      </c>
      <c r="CD843" s="295">
        <f t="shared" si="55"/>
        <v>18.39</v>
      </c>
      <c r="CE843" s="284">
        <f t="shared" si="56"/>
        <v>1</v>
      </c>
      <c r="CF843" s="295">
        <f t="shared" si="57"/>
        <v>0</v>
      </c>
      <c r="CG843" s="274" t="s">
        <v>1817</v>
      </c>
      <c r="CH843" s="274" t="s">
        <v>268</v>
      </c>
      <c r="CI843" s="274" t="s">
        <v>268</v>
      </c>
      <c r="CJ843" s="298" t="s">
        <v>268</v>
      </c>
      <c r="CK843" s="298" t="s">
        <v>736</v>
      </c>
      <c r="CL843" s="274" t="s">
        <v>268</v>
      </c>
      <c r="CM843" s="274" t="s">
        <v>268</v>
      </c>
      <c r="CN843" s="274" t="s">
        <v>268</v>
      </c>
      <c r="CO843" s="274" t="s">
        <v>268</v>
      </c>
      <c r="CP843" s="274" t="s">
        <v>268</v>
      </c>
      <c r="CQ843" s="274" t="s">
        <v>268</v>
      </c>
      <c r="CR843" s="274" t="s">
        <v>877</v>
      </c>
      <c r="CS843" s="274">
        <v>9.01</v>
      </c>
      <c r="CT843" s="274" t="s">
        <v>268</v>
      </c>
      <c r="CU843" s="274">
        <v>9.01</v>
      </c>
      <c r="CV843" s="274">
        <v>365</v>
      </c>
      <c r="CW843" s="274" t="s">
        <v>878</v>
      </c>
      <c r="CX843" s="274" t="s">
        <v>835</v>
      </c>
      <c r="CY843" s="274" t="s">
        <v>836</v>
      </c>
      <c r="CZ843" s="274" t="s">
        <v>837</v>
      </c>
      <c r="DA843" s="274" t="s">
        <v>268</v>
      </c>
      <c r="DB843" s="274" t="s">
        <v>268</v>
      </c>
      <c r="DC843" s="274" t="s">
        <v>268</v>
      </c>
      <c r="DD843" s="274" t="s">
        <v>268</v>
      </c>
      <c r="DE843" s="274" t="s">
        <v>268</v>
      </c>
      <c r="DF843" s="274" t="s">
        <v>268</v>
      </c>
      <c r="DG843" s="299">
        <f>IFERROR(IF(CA843="D",IF(CK843="A dispo.",CD843*VLOOKUP('DATI INPUT'!$F$27,TARIFFE_UD,2,FALSE),CD843*VLOOKUP(CK843,TARIFFE_UD,2,FALSE)),CD843*VLOOKUP(CB843-100,TARIFFE_UND,2,FALSE)),0)</f>
        <v>14.563967833616886</v>
      </c>
      <c r="DH843" s="299">
        <f>IFERROR(IF(CA843="D",IF(CK843="A dispo.",CF843*VLOOKUP('DATI INPUT'!$F$27,TARIFFE_UD,3,FALSE),CF843*VLOOKUP(CK843,TARIFFE_UD,3,FALSE)),CF843*VLOOKUP(CB843-100,TARIFFE_UND,3,FALSE)),0)</f>
        <v>0</v>
      </c>
    </row>
    <row r="844" spans="1:112" hidden="1" x14ac:dyDescent="0.25">
      <c r="A844" s="274" t="s">
        <v>6829</v>
      </c>
      <c r="B844" s="274" t="s">
        <v>1776</v>
      </c>
      <c r="C844" s="274" t="s">
        <v>6830</v>
      </c>
      <c r="D844" s="274" t="s">
        <v>6831</v>
      </c>
      <c r="E844" s="274" t="s">
        <v>268</v>
      </c>
      <c r="F844" s="274" t="s">
        <v>156</v>
      </c>
      <c r="G844" s="274" t="s">
        <v>6832</v>
      </c>
      <c r="H844" s="274" t="s">
        <v>6833</v>
      </c>
      <c r="I844" s="274" t="s">
        <v>306</v>
      </c>
      <c r="J844" s="274" t="s">
        <v>274</v>
      </c>
      <c r="K844" s="274" t="s">
        <v>1316</v>
      </c>
      <c r="L844" s="274" t="s">
        <v>6834</v>
      </c>
      <c r="M844" s="274" t="s">
        <v>6835</v>
      </c>
      <c r="N844" s="274" t="s">
        <v>6836</v>
      </c>
      <c r="O844" s="274" t="s">
        <v>1501</v>
      </c>
      <c r="P844" s="274" t="s">
        <v>6837</v>
      </c>
      <c r="Q844" s="274" t="s">
        <v>341</v>
      </c>
      <c r="R844" s="274" t="s">
        <v>268</v>
      </c>
      <c r="S844" s="274" t="s">
        <v>268</v>
      </c>
      <c r="T844" s="274" t="s">
        <v>268</v>
      </c>
      <c r="U844" s="274" t="s">
        <v>268</v>
      </c>
      <c r="V844" s="274" t="s">
        <v>268</v>
      </c>
      <c r="W844" s="274" t="s">
        <v>1829</v>
      </c>
      <c r="X844" s="274" t="s">
        <v>1830</v>
      </c>
      <c r="Y844" s="274" t="s">
        <v>315</v>
      </c>
      <c r="Z844" s="274" t="s">
        <v>268</v>
      </c>
      <c r="AA844" s="274" t="s">
        <v>268</v>
      </c>
      <c r="AB844" s="274" t="s">
        <v>268</v>
      </c>
      <c r="AC844" s="274" t="s">
        <v>268</v>
      </c>
      <c r="AD844" s="274" t="s">
        <v>268</v>
      </c>
      <c r="AE844" s="274" t="s">
        <v>287</v>
      </c>
      <c r="AF844" s="274" t="s">
        <v>268</v>
      </c>
      <c r="AG844" s="274" t="s">
        <v>875</v>
      </c>
      <c r="AH844" s="274" t="s">
        <v>1831</v>
      </c>
      <c r="AI844" s="274" t="s">
        <v>764</v>
      </c>
      <c r="AJ844" s="274" t="s">
        <v>268</v>
      </c>
      <c r="AK844" s="274" t="s">
        <v>693</v>
      </c>
      <c r="AL844" s="274" t="s">
        <v>268</v>
      </c>
      <c r="AM844" s="274" t="s">
        <v>268</v>
      </c>
      <c r="AN844" s="274" t="s">
        <v>268</v>
      </c>
      <c r="AO844" s="274" t="s">
        <v>268</v>
      </c>
      <c r="AP844" s="274" t="s">
        <v>268</v>
      </c>
      <c r="AQ844" s="274" t="s">
        <v>268</v>
      </c>
      <c r="AR844" s="274" t="s">
        <v>268</v>
      </c>
      <c r="AS844" s="274" t="s">
        <v>268</v>
      </c>
      <c r="AT844" s="274" t="s">
        <v>268</v>
      </c>
      <c r="AU844" s="274" t="s">
        <v>268</v>
      </c>
      <c r="AV844" s="274" t="s">
        <v>268</v>
      </c>
      <c r="AW844" s="274" t="s">
        <v>268</v>
      </c>
      <c r="AX844" s="274" t="s">
        <v>268</v>
      </c>
      <c r="AY844" s="274" t="s">
        <v>268</v>
      </c>
      <c r="AZ844" s="274" t="s">
        <v>268</v>
      </c>
      <c r="BA844" s="274" t="s">
        <v>268</v>
      </c>
      <c r="BB844" s="274" t="s">
        <v>268</v>
      </c>
      <c r="BC844" s="274" t="s">
        <v>268</v>
      </c>
      <c r="BD844" s="274" t="s">
        <v>268</v>
      </c>
      <c r="BE844" s="274" t="s">
        <v>268</v>
      </c>
      <c r="BF844" s="274" t="s">
        <v>268</v>
      </c>
      <c r="BG844" s="274" t="s">
        <v>268</v>
      </c>
      <c r="BH844" s="274" t="s">
        <v>268</v>
      </c>
      <c r="BI844" s="274" t="s">
        <v>268</v>
      </c>
      <c r="BJ844" s="274" t="s">
        <v>268</v>
      </c>
      <c r="BK844" s="274" t="s">
        <v>268</v>
      </c>
      <c r="BL844" s="274" t="s">
        <v>268</v>
      </c>
      <c r="BM844" s="274" t="s">
        <v>268</v>
      </c>
      <c r="BN844" s="274" t="s">
        <v>268</v>
      </c>
      <c r="BO844" s="274" t="s">
        <v>268</v>
      </c>
      <c r="BP844" s="274" t="s">
        <v>268</v>
      </c>
      <c r="BQ844" s="274" t="s">
        <v>268</v>
      </c>
      <c r="BR844" s="274" t="s">
        <v>268</v>
      </c>
      <c r="BS844" s="274" t="s">
        <v>268</v>
      </c>
      <c r="BT844" s="274" t="s">
        <v>268</v>
      </c>
      <c r="BU844" s="274" t="s">
        <v>268</v>
      </c>
      <c r="BV844" s="274" t="s">
        <v>268</v>
      </c>
      <c r="BW844" s="274" t="s">
        <v>268</v>
      </c>
      <c r="BX844" s="274" t="s">
        <v>268</v>
      </c>
      <c r="BY844" s="295">
        <v>35.1</v>
      </c>
      <c r="BZ844" s="295">
        <v>35.1</v>
      </c>
      <c r="CA844" s="298" t="s">
        <v>142</v>
      </c>
      <c r="CB844" s="297">
        <v>122</v>
      </c>
      <c r="CC844" s="284">
        <f t="shared" si="54"/>
        <v>0</v>
      </c>
      <c r="CD844" s="295">
        <f t="shared" si="55"/>
        <v>35.1</v>
      </c>
      <c r="CE844" s="284">
        <f t="shared" si="56"/>
        <v>0</v>
      </c>
      <c r="CF844" s="295">
        <f t="shared" si="57"/>
        <v>1</v>
      </c>
      <c r="CG844" s="274" t="s">
        <v>876</v>
      </c>
      <c r="CH844" s="274" t="s">
        <v>268</v>
      </c>
      <c r="CI844" s="274" t="s">
        <v>268</v>
      </c>
      <c r="CJ844" s="298" t="s">
        <v>268</v>
      </c>
      <c r="CK844" s="298" t="s">
        <v>736</v>
      </c>
      <c r="CL844" s="274" t="s">
        <v>268</v>
      </c>
      <c r="CM844" s="274" t="s">
        <v>268</v>
      </c>
      <c r="CN844" s="274" t="s">
        <v>268</v>
      </c>
      <c r="CO844" s="274" t="s">
        <v>268</v>
      </c>
      <c r="CP844" s="274" t="s">
        <v>268</v>
      </c>
      <c r="CQ844" s="274" t="s">
        <v>6838</v>
      </c>
      <c r="CR844" s="274" t="s">
        <v>877</v>
      </c>
      <c r="CS844" s="274">
        <v>69.760000000000005</v>
      </c>
      <c r="CT844" s="274" t="s">
        <v>268</v>
      </c>
      <c r="CU844" s="274">
        <v>69.760000000000005</v>
      </c>
      <c r="CV844" s="274">
        <v>365</v>
      </c>
      <c r="CW844" s="274" t="s">
        <v>878</v>
      </c>
      <c r="CX844" s="274" t="s">
        <v>835</v>
      </c>
      <c r="CY844" s="274" t="s">
        <v>836</v>
      </c>
      <c r="CZ844" s="274" t="s">
        <v>837</v>
      </c>
      <c r="DA844" s="274" t="s">
        <v>268</v>
      </c>
      <c r="DB844" s="274" t="s">
        <v>268</v>
      </c>
      <c r="DC844" s="274" t="s">
        <v>268</v>
      </c>
      <c r="DD844" s="274" t="s">
        <v>268</v>
      </c>
      <c r="DE844" s="274" t="s">
        <v>268</v>
      </c>
      <c r="DF844" s="274" t="s">
        <v>268</v>
      </c>
      <c r="DG844" s="299">
        <f>IFERROR(IF(CA844="D",IF(CK844="A dispo.",CD844*VLOOKUP('DATI INPUT'!$F$27,TARIFFE_UD,2,FALSE),CD844*VLOOKUP(CK844,TARIFFE_UD,2,FALSE)),CD844*VLOOKUP(CB844-100,TARIFFE_UND,2,FALSE)),0)</f>
        <v>27.797458997278557</v>
      </c>
      <c r="DH844" s="299">
        <f>IFERROR(IF(CA844="D",IF(CK844="A dispo.",CF844*VLOOKUP('DATI INPUT'!$F$27,TARIFFE_UD,3,FALSE),CF844*VLOOKUP(CK844,TARIFFE_UD,3,FALSE)),CF844*VLOOKUP(CB844-100,TARIFFE_UND,3,FALSE)),0)</f>
        <v>60.367780403072892</v>
      </c>
    </row>
    <row r="845" spans="1:112" x14ac:dyDescent="0.25">
      <c r="A845" s="274" t="s">
        <v>6839</v>
      </c>
      <c r="B845" s="274" t="s">
        <v>6840</v>
      </c>
      <c r="C845" s="274" t="s">
        <v>6841</v>
      </c>
      <c r="D845" s="274" t="s">
        <v>6842</v>
      </c>
      <c r="E845" s="274" t="s">
        <v>268</v>
      </c>
      <c r="F845" s="274" t="s">
        <v>156</v>
      </c>
      <c r="G845" s="274" t="s">
        <v>6843</v>
      </c>
      <c r="H845" s="274" t="s">
        <v>1374</v>
      </c>
      <c r="I845" s="274" t="s">
        <v>327</v>
      </c>
      <c r="J845" s="274" t="s">
        <v>274</v>
      </c>
      <c r="K845" s="274" t="s">
        <v>6844</v>
      </c>
      <c r="L845" s="274" t="s">
        <v>962</v>
      </c>
      <c r="M845" s="274" t="s">
        <v>6845</v>
      </c>
      <c r="N845" s="274" t="s">
        <v>984</v>
      </c>
      <c r="O845" s="274" t="s">
        <v>873</v>
      </c>
      <c r="P845" s="274" t="s">
        <v>3754</v>
      </c>
      <c r="Q845" s="274" t="s">
        <v>341</v>
      </c>
      <c r="R845" s="274" t="s">
        <v>268</v>
      </c>
      <c r="S845" s="274" t="s">
        <v>268</v>
      </c>
      <c r="T845" s="274" t="s">
        <v>268</v>
      </c>
      <c r="U845" s="274" t="s">
        <v>268</v>
      </c>
      <c r="V845" s="274" t="s">
        <v>268</v>
      </c>
      <c r="W845" s="274" t="s">
        <v>6845</v>
      </c>
      <c r="X845" s="274" t="s">
        <v>3754</v>
      </c>
      <c r="Y845" s="274" t="s">
        <v>341</v>
      </c>
      <c r="Z845" s="274" t="s">
        <v>268</v>
      </c>
      <c r="AA845" s="274" t="s">
        <v>268</v>
      </c>
      <c r="AB845" s="274" t="s">
        <v>268</v>
      </c>
      <c r="AC845" s="274" t="s">
        <v>268</v>
      </c>
      <c r="AD845" s="274" t="s">
        <v>268</v>
      </c>
      <c r="AE845" s="274" t="s">
        <v>287</v>
      </c>
      <c r="AF845" s="274" t="s">
        <v>1811</v>
      </c>
      <c r="AG845" s="274" t="s">
        <v>875</v>
      </c>
      <c r="AH845" s="274" t="s">
        <v>2047</v>
      </c>
      <c r="AI845" s="274" t="s">
        <v>6846</v>
      </c>
      <c r="AJ845" s="274" t="s">
        <v>268</v>
      </c>
      <c r="AK845" s="274" t="s">
        <v>366</v>
      </c>
      <c r="AL845" s="274" t="s">
        <v>268</v>
      </c>
      <c r="AM845" s="274" t="s">
        <v>355</v>
      </c>
      <c r="AN845" s="274" t="s">
        <v>268</v>
      </c>
      <c r="AO845" s="274" t="s">
        <v>268</v>
      </c>
      <c r="AP845" s="274" t="s">
        <v>268</v>
      </c>
      <c r="AQ845" s="274" t="s">
        <v>268</v>
      </c>
      <c r="AR845" s="274" t="s">
        <v>268</v>
      </c>
      <c r="AS845" s="274" t="s">
        <v>268</v>
      </c>
      <c r="AT845" s="274" t="s">
        <v>268</v>
      </c>
      <c r="AU845" s="274" t="s">
        <v>268</v>
      </c>
      <c r="AV845" s="274" t="s">
        <v>268</v>
      </c>
      <c r="AW845" s="274" t="s">
        <v>268</v>
      </c>
      <c r="AX845" s="274" t="s">
        <v>268</v>
      </c>
      <c r="AY845" s="274" t="s">
        <v>268</v>
      </c>
      <c r="AZ845" s="274" t="s">
        <v>268</v>
      </c>
      <c r="BA845" s="274" t="s">
        <v>268</v>
      </c>
      <c r="BB845" s="274" t="s">
        <v>268</v>
      </c>
      <c r="BC845" s="274" t="s">
        <v>268</v>
      </c>
      <c r="BD845" s="274" t="s">
        <v>268</v>
      </c>
      <c r="BE845" s="274" t="s">
        <v>268</v>
      </c>
      <c r="BF845" s="274" t="s">
        <v>268</v>
      </c>
      <c r="BG845" s="274" t="s">
        <v>268</v>
      </c>
      <c r="BH845" s="274" t="s">
        <v>268</v>
      </c>
      <c r="BI845" s="274" t="s">
        <v>268</v>
      </c>
      <c r="BJ845" s="274" t="s">
        <v>268</v>
      </c>
      <c r="BK845" s="274" t="s">
        <v>268</v>
      </c>
      <c r="BL845" s="274" t="s">
        <v>268</v>
      </c>
      <c r="BM845" s="274" t="s">
        <v>268</v>
      </c>
      <c r="BN845" s="274" t="s">
        <v>268</v>
      </c>
      <c r="BO845" s="274" t="s">
        <v>268</v>
      </c>
      <c r="BP845" s="274" t="s">
        <v>268</v>
      </c>
      <c r="BQ845" s="274" t="s">
        <v>268</v>
      </c>
      <c r="BR845" s="274" t="s">
        <v>268</v>
      </c>
      <c r="BS845" s="274" t="s">
        <v>268</v>
      </c>
      <c r="BT845" s="274" t="s">
        <v>268</v>
      </c>
      <c r="BU845" s="274" t="s">
        <v>268</v>
      </c>
      <c r="BV845" s="274" t="s">
        <v>268</v>
      </c>
      <c r="BW845" s="274" t="s">
        <v>268</v>
      </c>
      <c r="BX845" s="274" t="s">
        <v>268</v>
      </c>
      <c r="BY845" s="295">
        <v>75</v>
      </c>
      <c r="BZ845" s="295">
        <v>75</v>
      </c>
      <c r="CA845" s="298" t="s">
        <v>142</v>
      </c>
      <c r="CB845" s="297">
        <v>122</v>
      </c>
      <c r="CC845" s="284">
        <f t="shared" si="54"/>
        <v>0</v>
      </c>
      <c r="CD845" s="295">
        <f t="shared" si="55"/>
        <v>75</v>
      </c>
      <c r="CE845" s="284">
        <f t="shared" si="56"/>
        <v>0</v>
      </c>
      <c r="CF845" s="295">
        <f t="shared" si="57"/>
        <v>1</v>
      </c>
      <c r="CG845" s="274" t="s">
        <v>876</v>
      </c>
      <c r="CH845" s="274" t="s">
        <v>268</v>
      </c>
      <c r="CI845" s="274" t="s">
        <v>268</v>
      </c>
      <c r="CJ845" s="298" t="s">
        <v>271</v>
      </c>
      <c r="CK845" s="297">
        <v>1</v>
      </c>
      <c r="CL845" s="274" t="s">
        <v>268</v>
      </c>
      <c r="CM845" s="274" t="s">
        <v>268</v>
      </c>
      <c r="CN845" s="274" t="s">
        <v>268</v>
      </c>
      <c r="CO845" s="274" t="s">
        <v>268</v>
      </c>
      <c r="CP845" s="274" t="s">
        <v>268</v>
      </c>
      <c r="CQ845" s="274" t="s">
        <v>268</v>
      </c>
      <c r="CR845" s="274" t="s">
        <v>877</v>
      </c>
      <c r="CS845" s="274">
        <v>45.78</v>
      </c>
      <c r="CT845" s="274" t="s">
        <v>268</v>
      </c>
      <c r="CU845" s="274">
        <v>45.78</v>
      </c>
      <c r="CV845" s="274">
        <v>365</v>
      </c>
      <c r="CW845" s="274" t="s">
        <v>878</v>
      </c>
      <c r="CX845" s="274" t="s">
        <v>835</v>
      </c>
      <c r="CY845" s="274" t="s">
        <v>836</v>
      </c>
      <c r="CZ845" s="274" t="s">
        <v>837</v>
      </c>
      <c r="DA845" s="274" t="s">
        <v>268</v>
      </c>
      <c r="DB845" s="274" t="s">
        <v>268</v>
      </c>
      <c r="DC845" s="274" t="s">
        <v>268</v>
      </c>
      <c r="DD845" s="274" t="s">
        <v>268</v>
      </c>
      <c r="DE845" s="274" t="s">
        <v>268</v>
      </c>
      <c r="DF845" s="274" t="s">
        <v>268</v>
      </c>
      <c r="DG845" s="299">
        <f>IFERROR(IF(CA845="D",IF(CK845="A dispo.",CD845*VLOOKUP('DATI INPUT'!$F$27,TARIFFE_UD,2,FALSE),CD845*VLOOKUP(CK845,TARIFFE_UD,2,FALSE)),CD845*VLOOKUP(CB845-100,TARIFFE_UND,2,FALSE)),0)</f>
        <v>46.197106595667123</v>
      </c>
      <c r="DH845" s="299">
        <f>IFERROR(IF(CA845="D",IF(CK845="A dispo.",CF845*VLOOKUP('DATI INPUT'!$F$27,TARIFFE_UD,3,FALSE),CF845*VLOOKUP(CK845,TARIFFE_UD,3,FALSE)),CF845*VLOOKUP(CB845-100,TARIFFE_UND,3,FALSE)),0)</f>
        <v>15.164853048114928</v>
      </c>
    </row>
    <row r="846" spans="1:112" x14ac:dyDescent="0.25">
      <c r="A846" s="274" t="s">
        <v>6847</v>
      </c>
      <c r="B846" s="274" t="s">
        <v>6848</v>
      </c>
      <c r="C846" s="274" t="s">
        <v>6849</v>
      </c>
      <c r="D846" s="274" t="s">
        <v>6850</v>
      </c>
      <c r="E846" s="274" t="s">
        <v>268</v>
      </c>
      <c r="F846" s="274" t="s">
        <v>156</v>
      </c>
      <c r="G846" s="274" t="s">
        <v>6851</v>
      </c>
      <c r="H846" s="274" t="s">
        <v>6207</v>
      </c>
      <c r="I846" s="274" t="s">
        <v>6852</v>
      </c>
      <c r="J846" s="274" t="s">
        <v>156</v>
      </c>
      <c r="K846" s="274" t="s">
        <v>6853</v>
      </c>
      <c r="L846" s="274" t="s">
        <v>960</v>
      </c>
      <c r="M846" s="274" t="s">
        <v>6854</v>
      </c>
      <c r="N846" s="274" t="s">
        <v>984</v>
      </c>
      <c r="O846" s="274" t="s">
        <v>873</v>
      </c>
      <c r="P846" s="274" t="s">
        <v>1830</v>
      </c>
      <c r="Q846" s="274" t="s">
        <v>280</v>
      </c>
      <c r="R846" s="274" t="s">
        <v>268</v>
      </c>
      <c r="S846" s="274" t="s">
        <v>268</v>
      </c>
      <c r="T846" s="274" t="s">
        <v>268</v>
      </c>
      <c r="U846" s="274" t="s">
        <v>268</v>
      </c>
      <c r="V846" s="274" t="s">
        <v>268</v>
      </c>
      <c r="W846" s="274" t="s">
        <v>6854</v>
      </c>
      <c r="X846" s="274" t="s">
        <v>1830</v>
      </c>
      <c r="Y846" s="274" t="s">
        <v>280</v>
      </c>
      <c r="Z846" s="274" t="s">
        <v>268</v>
      </c>
      <c r="AA846" s="274" t="s">
        <v>268</v>
      </c>
      <c r="AB846" s="274" t="s">
        <v>268</v>
      </c>
      <c r="AC846" s="274" t="s">
        <v>268</v>
      </c>
      <c r="AD846" s="274" t="s">
        <v>268</v>
      </c>
      <c r="AE846" s="274" t="s">
        <v>287</v>
      </c>
      <c r="AF846" s="274" t="s">
        <v>1811</v>
      </c>
      <c r="AG846" s="274" t="s">
        <v>875</v>
      </c>
      <c r="AH846" s="274" t="s">
        <v>1831</v>
      </c>
      <c r="AI846" s="274" t="s">
        <v>795</v>
      </c>
      <c r="AJ846" s="274" t="s">
        <v>268</v>
      </c>
      <c r="AK846" s="274" t="s">
        <v>381</v>
      </c>
      <c r="AL846" s="274" t="s">
        <v>268</v>
      </c>
      <c r="AM846" s="274" t="s">
        <v>288</v>
      </c>
      <c r="AN846" s="274" t="s">
        <v>268</v>
      </c>
      <c r="AO846" s="274" t="s">
        <v>268</v>
      </c>
      <c r="AP846" s="274" t="s">
        <v>268</v>
      </c>
      <c r="AQ846" s="274" t="s">
        <v>268</v>
      </c>
      <c r="AR846" s="274" t="s">
        <v>268</v>
      </c>
      <c r="AS846" s="274" t="s">
        <v>268</v>
      </c>
      <c r="AT846" s="274" t="s">
        <v>268</v>
      </c>
      <c r="AU846" s="274" t="s">
        <v>268</v>
      </c>
      <c r="AV846" s="274" t="s">
        <v>268</v>
      </c>
      <c r="AW846" s="274" t="s">
        <v>268</v>
      </c>
      <c r="AX846" s="274" t="s">
        <v>268</v>
      </c>
      <c r="AY846" s="274" t="s">
        <v>268</v>
      </c>
      <c r="AZ846" s="274" t="s">
        <v>268</v>
      </c>
      <c r="BA846" s="274" t="s">
        <v>268</v>
      </c>
      <c r="BB846" s="274" t="s">
        <v>268</v>
      </c>
      <c r="BC846" s="274" t="s">
        <v>268</v>
      </c>
      <c r="BD846" s="274" t="s">
        <v>268</v>
      </c>
      <c r="BE846" s="274" t="s">
        <v>268</v>
      </c>
      <c r="BF846" s="274" t="s">
        <v>268</v>
      </c>
      <c r="BG846" s="274" t="s">
        <v>268</v>
      </c>
      <c r="BH846" s="274" t="s">
        <v>268</v>
      </c>
      <c r="BI846" s="274" t="s">
        <v>268</v>
      </c>
      <c r="BJ846" s="274" t="s">
        <v>268</v>
      </c>
      <c r="BK846" s="274" t="s">
        <v>268</v>
      </c>
      <c r="BL846" s="274" t="s">
        <v>268</v>
      </c>
      <c r="BM846" s="274" t="s">
        <v>268</v>
      </c>
      <c r="BN846" s="274" t="s">
        <v>268</v>
      </c>
      <c r="BO846" s="274" t="s">
        <v>268</v>
      </c>
      <c r="BP846" s="274" t="s">
        <v>268</v>
      </c>
      <c r="BQ846" s="274" t="s">
        <v>268</v>
      </c>
      <c r="BR846" s="274" t="s">
        <v>268</v>
      </c>
      <c r="BS846" s="274" t="s">
        <v>268</v>
      </c>
      <c r="BT846" s="274" t="s">
        <v>268</v>
      </c>
      <c r="BU846" s="274" t="s">
        <v>268</v>
      </c>
      <c r="BV846" s="274" t="s">
        <v>268</v>
      </c>
      <c r="BW846" s="274" t="s">
        <v>268</v>
      </c>
      <c r="BX846" s="274" t="s">
        <v>268</v>
      </c>
      <c r="BY846" s="295">
        <v>75.010000000000005</v>
      </c>
      <c r="BZ846" s="295">
        <v>75.010000000000005</v>
      </c>
      <c r="CA846" s="298" t="s">
        <v>142</v>
      </c>
      <c r="CB846" s="297">
        <v>122</v>
      </c>
      <c r="CC846" s="284">
        <f t="shared" si="54"/>
        <v>0</v>
      </c>
      <c r="CD846" s="295">
        <f t="shared" si="55"/>
        <v>75.010000000000005</v>
      </c>
      <c r="CE846" s="284">
        <f t="shared" si="56"/>
        <v>0</v>
      </c>
      <c r="CF846" s="295">
        <f t="shared" si="57"/>
        <v>1</v>
      </c>
      <c r="CG846" s="274" t="s">
        <v>876</v>
      </c>
      <c r="CH846" s="274" t="s">
        <v>268</v>
      </c>
      <c r="CI846" s="274" t="s">
        <v>268</v>
      </c>
      <c r="CJ846" s="298" t="s">
        <v>271</v>
      </c>
      <c r="CK846" s="297">
        <v>1</v>
      </c>
      <c r="CL846" s="274" t="s">
        <v>268</v>
      </c>
      <c r="CM846" s="274" t="s">
        <v>268</v>
      </c>
      <c r="CN846" s="274" t="s">
        <v>268</v>
      </c>
      <c r="CO846" s="274" t="s">
        <v>268</v>
      </c>
      <c r="CP846" s="274" t="s">
        <v>268</v>
      </c>
      <c r="CQ846" s="274" t="s">
        <v>268</v>
      </c>
      <c r="CR846" s="274" t="s">
        <v>877</v>
      </c>
      <c r="CS846" s="274">
        <v>45.78</v>
      </c>
      <c r="CT846" s="274" t="s">
        <v>268</v>
      </c>
      <c r="CU846" s="274">
        <v>45.78</v>
      </c>
      <c r="CV846" s="274">
        <v>365</v>
      </c>
      <c r="CW846" s="274" t="s">
        <v>878</v>
      </c>
      <c r="CX846" s="274" t="s">
        <v>835</v>
      </c>
      <c r="CY846" s="274" t="s">
        <v>836</v>
      </c>
      <c r="CZ846" s="274" t="s">
        <v>837</v>
      </c>
      <c r="DA846" s="274" t="s">
        <v>268</v>
      </c>
      <c r="DB846" s="274" t="s">
        <v>268</v>
      </c>
      <c r="DC846" s="274" t="s">
        <v>268</v>
      </c>
      <c r="DD846" s="274" t="s">
        <v>268</v>
      </c>
      <c r="DE846" s="274" t="s">
        <v>268</v>
      </c>
      <c r="DF846" s="274" t="s">
        <v>268</v>
      </c>
      <c r="DG846" s="299">
        <f>IFERROR(IF(CA846="D",IF(CK846="A dispo.",CD846*VLOOKUP('DATI INPUT'!$F$27,TARIFFE_UD,2,FALSE),CD846*VLOOKUP(CK846,TARIFFE_UD,2,FALSE)),CD846*VLOOKUP(CB846-100,TARIFFE_UND,2,FALSE)),0)</f>
        <v>46.203266209879878</v>
      </c>
      <c r="DH846" s="299">
        <f>IFERROR(IF(CA846="D",IF(CK846="A dispo.",CF846*VLOOKUP('DATI INPUT'!$F$27,TARIFFE_UD,3,FALSE),CF846*VLOOKUP(CK846,TARIFFE_UD,3,FALSE)),CF846*VLOOKUP(CB846-100,TARIFFE_UND,3,FALSE)),0)</f>
        <v>15.164853048114928</v>
      </c>
    </row>
    <row r="847" spans="1:112" x14ac:dyDescent="0.25">
      <c r="A847" s="274" t="s">
        <v>6855</v>
      </c>
      <c r="B847" s="274" t="s">
        <v>6848</v>
      </c>
      <c r="C847" s="274" t="s">
        <v>6856</v>
      </c>
      <c r="D847" s="274" t="s">
        <v>6850</v>
      </c>
      <c r="E847" s="274" t="s">
        <v>268</v>
      </c>
      <c r="F847" s="274" t="s">
        <v>156</v>
      </c>
      <c r="G847" s="274" t="s">
        <v>6851</v>
      </c>
      <c r="H847" s="274" t="s">
        <v>6207</v>
      </c>
      <c r="I847" s="274" t="s">
        <v>6852</v>
      </c>
      <c r="J847" s="274" t="s">
        <v>156</v>
      </c>
      <c r="K847" s="274" t="s">
        <v>6853</v>
      </c>
      <c r="L847" s="274" t="s">
        <v>960</v>
      </c>
      <c r="M847" s="274" t="s">
        <v>6854</v>
      </c>
      <c r="N847" s="274" t="s">
        <v>984</v>
      </c>
      <c r="O847" s="274" t="s">
        <v>873</v>
      </c>
      <c r="P847" s="274" t="s">
        <v>1830</v>
      </c>
      <c r="Q847" s="274" t="s">
        <v>280</v>
      </c>
      <c r="R847" s="274" t="s">
        <v>268</v>
      </c>
      <c r="S847" s="274" t="s">
        <v>268</v>
      </c>
      <c r="T847" s="274" t="s">
        <v>268</v>
      </c>
      <c r="U847" s="274" t="s">
        <v>268</v>
      </c>
      <c r="V847" s="274" t="s">
        <v>268</v>
      </c>
      <c r="W847" s="274" t="s">
        <v>6854</v>
      </c>
      <c r="X847" s="274" t="s">
        <v>1830</v>
      </c>
      <c r="Y847" s="274" t="s">
        <v>280</v>
      </c>
      <c r="Z847" s="274" t="s">
        <v>268</v>
      </c>
      <c r="AA847" s="274" t="s">
        <v>268</v>
      </c>
      <c r="AB847" s="274" t="s">
        <v>268</v>
      </c>
      <c r="AC847" s="274" t="s">
        <v>268</v>
      </c>
      <c r="AD847" s="274" t="s">
        <v>268</v>
      </c>
      <c r="AE847" s="274" t="s">
        <v>287</v>
      </c>
      <c r="AF847" s="274" t="s">
        <v>1811</v>
      </c>
      <c r="AG847" s="274" t="s">
        <v>875</v>
      </c>
      <c r="AH847" s="274" t="s">
        <v>1831</v>
      </c>
      <c r="AI847" s="274" t="s">
        <v>795</v>
      </c>
      <c r="AJ847" s="274" t="s">
        <v>268</v>
      </c>
      <c r="AK847" s="274" t="s">
        <v>2824</v>
      </c>
      <c r="AL847" s="274" t="s">
        <v>268</v>
      </c>
      <c r="AM847" s="274" t="s">
        <v>411</v>
      </c>
      <c r="AN847" s="274" t="s">
        <v>268</v>
      </c>
      <c r="AO847" s="274" t="s">
        <v>268</v>
      </c>
      <c r="AP847" s="274" t="s">
        <v>268</v>
      </c>
      <c r="AQ847" s="274" t="s">
        <v>268</v>
      </c>
      <c r="AR847" s="274" t="s">
        <v>268</v>
      </c>
      <c r="AS847" s="274" t="s">
        <v>268</v>
      </c>
      <c r="AT847" s="274" t="s">
        <v>268</v>
      </c>
      <c r="AU847" s="274" t="s">
        <v>268</v>
      </c>
      <c r="AV847" s="274" t="s">
        <v>268</v>
      </c>
      <c r="AW847" s="274" t="s">
        <v>268</v>
      </c>
      <c r="AX847" s="274" t="s">
        <v>268</v>
      </c>
      <c r="AY847" s="274" t="s">
        <v>268</v>
      </c>
      <c r="AZ847" s="274" t="s">
        <v>268</v>
      </c>
      <c r="BA847" s="274" t="s">
        <v>268</v>
      </c>
      <c r="BB847" s="274" t="s">
        <v>268</v>
      </c>
      <c r="BC847" s="274" t="s">
        <v>268</v>
      </c>
      <c r="BD847" s="274" t="s">
        <v>268</v>
      </c>
      <c r="BE847" s="274" t="s">
        <v>268</v>
      </c>
      <c r="BF847" s="274" t="s">
        <v>268</v>
      </c>
      <c r="BG847" s="274" t="s">
        <v>268</v>
      </c>
      <c r="BH847" s="274" t="s">
        <v>268</v>
      </c>
      <c r="BI847" s="274" t="s">
        <v>268</v>
      </c>
      <c r="BJ847" s="274" t="s">
        <v>268</v>
      </c>
      <c r="BK847" s="274" t="s">
        <v>268</v>
      </c>
      <c r="BL847" s="274" t="s">
        <v>268</v>
      </c>
      <c r="BM847" s="274" t="s">
        <v>268</v>
      </c>
      <c r="BN847" s="274" t="s">
        <v>268</v>
      </c>
      <c r="BO847" s="274" t="s">
        <v>268</v>
      </c>
      <c r="BP847" s="274" t="s">
        <v>268</v>
      </c>
      <c r="BQ847" s="274" t="s">
        <v>268</v>
      </c>
      <c r="BR847" s="274" t="s">
        <v>268</v>
      </c>
      <c r="BS847" s="274" t="s">
        <v>268</v>
      </c>
      <c r="BT847" s="274" t="s">
        <v>268</v>
      </c>
      <c r="BU847" s="274" t="s">
        <v>268</v>
      </c>
      <c r="BV847" s="274" t="s">
        <v>268</v>
      </c>
      <c r="BW847" s="274" t="s">
        <v>268</v>
      </c>
      <c r="BX847" s="274" t="s">
        <v>268</v>
      </c>
      <c r="BY847" s="295">
        <v>43.2</v>
      </c>
      <c r="BZ847" s="295">
        <v>43.2</v>
      </c>
      <c r="CA847" s="298" t="s">
        <v>142</v>
      </c>
      <c r="CB847" s="297">
        <v>123</v>
      </c>
      <c r="CC847" s="284">
        <f t="shared" si="54"/>
        <v>0</v>
      </c>
      <c r="CD847" s="295">
        <f t="shared" si="55"/>
        <v>43.2</v>
      </c>
      <c r="CE847" s="284">
        <f t="shared" si="56"/>
        <v>1</v>
      </c>
      <c r="CF847" s="295">
        <f t="shared" si="57"/>
        <v>0</v>
      </c>
      <c r="CG847" s="274" t="s">
        <v>1817</v>
      </c>
      <c r="CH847" s="274" t="s">
        <v>268</v>
      </c>
      <c r="CI847" s="274" t="s">
        <v>268</v>
      </c>
      <c r="CJ847" s="298" t="s">
        <v>271</v>
      </c>
      <c r="CK847" s="297">
        <v>1</v>
      </c>
      <c r="CL847" s="274" t="s">
        <v>268</v>
      </c>
      <c r="CM847" s="274" t="s">
        <v>268</v>
      </c>
      <c r="CN847" s="274" t="s">
        <v>268</v>
      </c>
      <c r="CO847" s="274" t="s">
        <v>268</v>
      </c>
      <c r="CP847" s="274" t="s">
        <v>268</v>
      </c>
      <c r="CQ847" s="274" t="s">
        <v>268</v>
      </c>
      <c r="CR847" s="274" t="s">
        <v>877</v>
      </c>
      <c r="CS847" s="274">
        <v>16.420000000000002</v>
      </c>
      <c r="CT847" s="274" t="s">
        <v>268</v>
      </c>
      <c r="CU847" s="274">
        <v>16.420000000000002</v>
      </c>
      <c r="CV847" s="274">
        <v>365</v>
      </c>
      <c r="CW847" s="274" t="s">
        <v>878</v>
      </c>
      <c r="CX847" s="274" t="s">
        <v>835</v>
      </c>
      <c r="CY847" s="274" t="s">
        <v>836</v>
      </c>
      <c r="CZ847" s="274" t="s">
        <v>837</v>
      </c>
      <c r="DA847" s="274" t="s">
        <v>268</v>
      </c>
      <c r="DB847" s="274" t="s">
        <v>268</v>
      </c>
      <c r="DC847" s="274" t="s">
        <v>268</v>
      </c>
      <c r="DD847" s="274" t="s">
        <v>268</v>
      </c>
      <c r="DE847" s="274" t="s">
        <v>268</v>
      </c>
      <c r="DF847" s="274" t="s">
        <v>268</v>
      </c>
      <c r="DG847" s="299">
        <f>IFERROR(IF(CA847="D",IF(CK847="A dispo.",CD847*VLOOKUP('DATI INPUT'!$F$27,TARIFFE_UD,2,FALSE),CD847*VLOOKUP(CK847,TARIFFE_UD,2,FALSE)),CD847*VLOOKUP(CB847-100,TARIFFE_UND,2,FALSE)),0)</f>
        <v>26.609533399104265</v>
      </c>
      <c r="DH847" s="299">
        <f>IFERROR(IF(CA847="D",IF(CK847="A dispo.",CF847*VLOOKUP('DATI INPUT'!$F$27,TARIFFE_UD,3,FALSE),CF847*VLOOKUP(CK847,TARIFFE_UD,3,FALSE)),CF847*VLOOKUP(CB847-100,TARIFFE_UND,3,FALSE)),0)</f>
        <v>0</v>
      </c>
    </row>
    <row r="848" spans="1:112" hidden="1" x14ac:dyDescent="0.25">
      <c r="A848" s="274" t="s">
        <v>6857</v>
      </c>
      <c r="B848" s="274" t="s">
        <v>1628</v>
      </c>
      <c r="C848" s="274" t="s">
        <v>6858</v>
      </c>
      <c r="D848" s="274" t="s">
        <v>6859</v>
      </c>
      <c r="E848" s="274" t="s">
        <v>268</v>
      </c>
      <c r="F848" s="274" t="s">
        <v>156</v>
      </c>
      <c r="G848" s="274" t="s">
        <v>6860</v>
      </c>
      <c r="H848" s="274" t="s">
        <v>1162</v>
      </c>
      <c r="I848" s="274" t="s">
        <v>6861</v>
      </c>
      <c r="J848" s="274" t="s">
        <v>156</v>
      </c>
      <c r="K848" s="274" t="s">
        <v>6862</v>
      </c>
      <c r="L848" s="274" t="s">
        <v>960</v>
      </c>
      <c r="M848" s="274" t="s">
        <v>6863</v>
      </c>
      <c r="N848" s="274" t="s">
        <v>6864</v>
      </c>
      <c r="O848" s="274" t="s">
        <v>1258</v>
      </c>
      <c r="P848" s="274" t="s">
        <v>6865</v>
      </c>
      <c r="Q848" s="274" t="s">
        <v>331</v>
      </c>
      <c r="R848" s="274" t="s">
        <v>268</v>
      </c>
      <c r="S848" s="274" t="s">
        <v>268</v>
      </c>
      <c r="T848" s="274" t="s">
        <v>268</v>
      </c>
      <c r="U848" s="274" t="s">
        <v>268</v>
      </c>
      <c r="V848" s="274" t="s">
        <v>268</v>
      </c>
      <c r="W848" s="274" t="s">
        <v>6866</v>
      </c>
      <c r="X848" s="274" t="s">
        <v>3754</v>
      </c>
      <c r="Y848" s="274" t="s">
        <v>271</v>
      </c>
      <c r="Z848" s="274" t="s">
        <v>268</v>
      </c>
      <c r="AA848" s="274" t="s">
        <v>268</v>
      </c>
      <c r="AB848" s="274" t="s">
        <v>268</v>
      </c>
      <c r="AC848" s="274" t="s">
        <v>268</v>
      </c>
      <c r="AD848" s="274" t="s">
        <v>268</v>
      </c>
      <c r="AE848" s="274" t="s">
        <v>287</v>
      </c>
      <c r="AF848" s="274" t="s">
        <v>1811</v>
      </c>
      <c r="AG848" s="274" t="s">
        <v>875</v>
      </c>
      <c r="AH848" s="274" t="s">
        <v>2047</v>
      </c>
      <c r="AI848" s="274" t="s">
        <v>778</v>
      </c>
      <c r="AJ848" s="274" t="s">
        <v>268</v>
      </c>
      <c r="AK848" s="274" t="s">
        <v>377</v>
      </c>
      <c r="AL848" s="274" t="s">
        <v>268</v>
      </c>
      <c r="AM848" s="274" t="s">
        <v>268</v>
      </c>
      <c r="AN848" s="274" t="s">
        <v>268</v>
      </c>
      <c r="AO848" s="274" t="s">
        <v>268</v>
      </c>
      <c r="AP848" s="274" t="s">
        <v>268</v>
      </c>
      <c r="AQ848" s="274" t="s">
        <v>268</v>
      </c>
      <c r="AR848" s="274" t="s">
        <v>268</v>
      </c>
      <c r="AS848" s="274" t="s">
        <v>268</v>
      </c>
      <c r="AT848" s="274" t="s">
        <v>268</v>
      </c>
      <c r="AU848" s="274" t="s">
        <v>268</v>
      </c>
      <c r="AV848" s="274" t="s">
        <v>268</v>
      </c>
      <c r="AW848" s="274" t="s">
        <v>268</v>
      </c>
      <c r="AX848" s="274" t="s">
        <v>268</v>
      </c>
      <c r="AY848" s="274" t="s">
        <v>268</v>
      </c>
      <c r="AZ848" s="274" t="s">
        <v>268</v>
      </c>
      <c r="BA848" s="274" t="s">
        <v>268</v>
      </c>
      <c r="BB848" s="274" t="s">
        <v>268</v>
      </c>
      <c r="BC848" s="274" t="s">
        <v>268</v>
      </c>
      <c r="BD848" s="274" t="s">
        <v>268</v>
      </c>
      <c r="BE848" s="274" t="s">
        <v>268</v>
      </c>
      <c r="BF848" s="274" t="s">
        <v>268</v>
      </c>
      <c r="BG848" s="274" t="s">
        <v>268</v>
      </c>
      <c r="BH848" s="274" t="s">
        <v>268</v>
      </c>
      <c r="BI848" s="274" t="s">
        <v>268</v>
      </c>
      <c r="BJ848" s="274" t="s">
        <v>268</v>
      </c>
      <c r="BK848" s="274" t="s">
        <v>268</v>
      </c>
      <c r="BL848" s="274" t="s">
        <v>268</v>
      </c>
      <c r="BM848" s="274" t="s">
        <v>268</v>
      </c>
      <c r="BN848" s="274" t="s">
        <v>268</v>
      </c>
      <c r="BO848" s="274" t="s">
        <v>268</v>
      </c>
      <c r="BP848" s="274" t="s">
        <v>268</v>
      </c>
      <c r="BQ848" s="274" t="s">
        <v>268</v>
      </c>
      <c r="BR848" s="274" t="s">
        <v>268</v>
      </c>
      <c r="BS848" s="274" t="s">
        <v>268</v>
      </c>
      <c r="BT848" s="274" t="s">
        <v>268</v>
      </c>
      <c r="BU848" s="274" t="s">
        <v>268</v>
      </c>
      <c r="BV848" s="274" t="s">
        <v>268</v>
      </c>
      <c r="BW848" s="274" t="s">
        <v>268</v>
      </c>
      <c r="BX848" s="274" t="s">
        <v>268</v>
      </c>
      <c r="BY848" s="295">
        <v>55</v>
      </c>
      <c r="BZ848" s="295">
        <v>55</v>
      </c>
      <c r="CA848" s="298" t="s">
        <v>142</v>
      </c>
      <c r="CB848" s="297">
        <v>122</v>
      </c>
      <c r="CC848" s="284">
        <f t="shared" si="54"/>
        <v>0</v>
      </c>
      <c r="CD848" s="295">
        <f t="shared" si="55"/>
        <v>55</v>
      </c>
      <c r="CE848" s="284">
        <f t="shared" si="56"/>
        <v>0</v>
      </c>
      <c r="CF848" s="295">
        <f t="shared" si="57"/>
        <v>1</v>
      </c>
      <c r="CG848" s="274" t="s">
        <v>876</v>
      </c>
      <c r="CH848" s="274" t="s">
        <v>268</v>
      </c>
      <c r="CI848" s="274" t="s">
        <v>268</v>
      </c>
      <c r="CJ848" s="298" t="s">
        <v>268</v>
      </c>
      <c r="CK848" s="298" t="s">
        <v>736</v>
      </c>
      <c r="CL848" s="274" t="s">
        <v>268</v>
      </c>
      <c r="CM848" s="274" t="s">
        <v>268</v>
      </c>
      <c r="CN848" s="274" t="s">
        <v>268</v>
      </c>
      <c r="CO848" s="274" t="s">
        <v>268</v>
      </c>
      <c r="CP848" s="274" t="s">
        <v>268</v>
      </c>
      <c r="CQ848" s="274" t="s">
        <v>6867</v>
      </c>
      <c r="CR848" s="274" t="s">
        <v>877</v>
      </c>
      <c r="CS848" s="274">
        <v>79.510000000000005</v>
      </c>
      <c r="CT848" s="274" t="s">
        <v>268</v>
      </c>
      <c r="CU848" s="274">
        <v>79.510000000000005</v>
      </c>
      <c r="CV848" s="274">
        <v>365</v>
      </c>
      <c r="CW848" s="274" t="s">
        <v>878</v>
      </c>
      <c r="CX848" s="274" t="s">
        <v>835</v>
      </c>
      <c r="CY848" s="274" t="s">
        <v>836</v>
      </c>
      <c r="CZ848" s="274" t="s">
        <v>837</v>
      </c>
      <c r="DA848" s="274" t="s">
        <v>268</v>
      </c>
      <c r="DB848" s="274" t="s">
        <v>268</v>
      </c>
      <c r="DC848" s="274" t="s">
        <v>268</v>
      </c>
      <c r="DD848" s="274" t="s">
        <v>268</v>
      </c>
      <c r="DE848" s="274" t="s">
        <v>268</v>
      </c>
      <c r="DF848" s="274" t="s">
        <v>268</v>
      </c>
      <c r="DG848" s="299">
        <f>IFERROR(IF(CA848="D",IF(CK848="A dispo.",CD848*VLOOKUP('DATI INPUT'!$F$27,TARIFFE_UD,2,FALSE),CD848*VLOOKUP(CK848,TARIFFE_UD,2,FALSE)),CD848*VLOOKUP(CB848-100,TARIFFE_UND,2,FALSE)),0)</f>
        <v>43.557271933057571</v>
      </c>
      <c r="DH848" s="299">
        <f>IFERROR(IF(CA848="D",IF(CK848="A dispo.",CF848*VLOOKUP('DATI INPUT'!$F$27,TARIFFE_UD,3,FALSE),CF848*VLOOKUP(CK848,TARIFFE_UD,3,FALSE)),CF848*VLOOKUP(CB848-100,TARIFFE_UND,3,FALSE)),0)</f>
        <v>60.367780403072892</v>
      </c>
    </row>
    <row r="849" spans="1:112" x14ac:dyDescent="0.25">
      <c r="A849" s="274" t="s">
        <v>6868</v>
      </c>
      <c r="B849" s="274" t="s">
        <v>6869</v>
      </c>
      <c r="C849" s="274" t="s">
        <v>6870</v>
      </c>
      <c r="D849" s="274" t="s">
        <v>6871</v>
      </c>
      <c r="E849" s="274" t="s">
        <v>268</v>
      </c>
      <c r="F849" s="274" t="s">
        <v>156</v>
      </c>
      <c r="G849" s="274" t="s">
        <v>6872</v>
      </c>
      <c r="H849" s="274" t="s">
        <v>1162</v>
      </c>
      <c r="I849" s="274" t="s">
        <v>6873</v>
      </c>
      <c r="J849" s="274" t="s">
        <v>274</v>
      </c>
      <c r="K849" s="274" t="s">
        <v>6874</v>
      </c>
      <c r="L849" s="274" t="s">
        <v>984</v>
      </c>
      <c r="M849" s="274" t="s">
        <v>6875</v>
      </c>
      <c r="N849" s="274" t="s">
        <v>984</v>
      </c>
      <c r="O849" s="274" t="s">
        <v>873</v>
      </c>
      <c r="P849" s="274" t="s">
        <v>3754</v>
      </c>
      <c r="Q849" s="274" t="s">
        <v>269</v>
      </c>
      <c r="R849" s="274" t="s">
        <v>268</v>
      </c>
      <c r="S849" s="274" t="s">
        <v>268</v>
      </c>
      <c r="T849" s="274" t="s">
        <v>268</v>
      </c>
      <c r="U849" s="274" t="s">
        <v>268</v>
      </c>
      <c r="V849" s="274" t="s">
        <v>268</v>
      </c>
      <c r="W849" s="274" t="s">
        <v>6875</v>
      </c>
      <c r="X849" s="274" t="s">
        <v>3754</v>
      </c>
      <c r="Y849" s="274" t="s">
        <v>269</v>
      </c>
      <c r="Z849" s="274" t="s">
        <v>268</v>
      </c>
      <c r="AA849" s="274" t="s">
        <v>268</v>
      </c>
      <c r="AB849" s="274" t="s">
        <v>268</v>
      </c>
      <c r="AC849" s="274" t="s">
        <v>268</v>
      </c>
      <c r="AD849" s="274" t="s">
        <v>268</v>
      </c>
      <c r="AE849" s="274" t="s">
        <v>287</v>
      </c>
      <c r="AF849" s="274" t="s">
        <v>1811</v>
      </c>
      <c r="AG849" s="274" t="s">
        <v>875</v>
      </c>
      <c r="AH849" s="274" t="s">
        <v>2047</v>
      </c>
      <c r="AI849" s="274" t="s">
        <v>778</v>
      </c>
      <c r="AJ849" s="274" t="s">
        <v>268</v>
      </c>
      <c r="AK849" s="274" t="s">
        <v>366</v>
      </c>
      <c r="AL849" s="274" t="s">
        <v>268</v>
      </c>
      <c r="AM849" s="274" t="s">
        <v>268</v>
      </c>
      <c r="AN849" s="274" t="s">
        <v>268</v>
      </c>
      <c r="AO849" s="274" t="s">
        <v>268</v>
      </c>
      <c r="AP849" s="274" t="s">
        <v>268</v>
      </c>
      <c r="AQ849" s="274" t="s">
        <v>268</v>
      </c>
      <c r="AR849" s="274" t="s">
        <v>268</v>
      </c>
      <c r="AS849" s="274" t="s">
        <v>268</v>
      </c>
      <c r="AT849" s="274" t="s">
        <v>268</v>
      </c>
      <c r="AU849" s="274" t="s">
        <v>268</v>
      </c>
      <c r="AV849" s="274" t="s">
        <v>268</v>
      </c>
      <c r="AW849" s="274" t="s">
        <v>268</v>
      </c>
      <c r="AX849" s="274" t="s">
        <v>268</v>
      </c>
      <c r="AY849" s="274" t="s">
        <v>268</v>
      </c>
      <c r="AZ849" s="274" t="s">
        <v>268</v>
      </c>
      <c r="BA849" s="274" t="s">
        <v>268</v>
      </c>
      <c r="BB849" s="274" t="s">
        <v>268</v>
      </c>
      <c r="BC849" s="274" t="s">
        <v>268</v>
      </c>
      <c r="BD849" s="274" t="s">
        <v>268</v>
      </c>
      <c r="BE849" s="274" t="s">
        <v>268</v>
      </c>
      <c r="BF849" s="274" t="s">
        <v>268</v>
      </c>
      <c r="BG849" s="274" t="s">
        <v>268</v>
      </c>
      <c r="BH849" s="274" t="s">
        <v>268</v>
      </c>
      <c r="BI849" s="274" t="s">
        <v>268</v>
      </c>
      <c r="BJ849" s="274" t="s">
        <v>268</v>
      </c>
      <c r="BK849" s="274" t="s">
        <v>268</v>
      </c>
      <c r="BL849" s="274" t="s">
        <v>268</v>
      </c>
      <c r="BM849" s="274" t="s">
        <v>268</v>
      </c>
      <c r="BN849" s="274" t="s">
        <v>268</v>
      </c>
      <c r="BO849" s="274" t="s">
        <v>268</v>
      </c>
      <c r="BP849" s="274" t="s">
        <v>268</v>
      </c>
      <c r="BQ849" s="274" t="s">
        <v>268</v>
      </c>
      <c r="BR849" s="274" t="s">
        <v>268</v>
      </c>
      <c r="BS849" s="274" t="s">
        <v>268</v>
      </c>
      <c r="BT849" s="274" t="s">
        <v>268</v>
      </c>
      <c r="BU849" s="274" t="s">
        <v>268</v>
      </c>
      <c r="BV849" s="274" t="s">
        <v>268</v>
      </c>
      <c r="BW849" s="274" t="s">
        <v>268</v>
      </c>
      <c r="BX849" s="274" t="s">
        <v>268</v>
      </c>
      <c r="BY849" s="295">
        <v>76</v>
      </c>
      <c r="BZ849" s="295">
        <v>76</v>
      </c>
      <c r="CA849" s="298" t="s">
        <v>142</v>
      </c>
      <c r="CB849" s="297">
        <v>122</v>
      </c>
      <c r="CC849" s="284">
        <f t="shared" si="54"/>
        <v>0</v>
      </c>
      <c r="CD849" s="295">
        <f t="shared" si="55"/>
        <v>76</v>
      </c>
      <c r="CE849" s="284">
        <f t="shared" si="56"/>
        <v>0</v>
      </c>
      <c r="CF849" s="295">
        <f t="shared" si="57"/>
        <v>1</v>
      </c>
      <c r="CG849" s="274" t="s">
        <v>876</v>
      </c>
      <c r="CH849" s="274" t="s">
        <v>268</v>
      </c>
      <c r="CI849" s="274" t="s">
        <v>268</v>
      </c>
      <c r="CJ849" s="298" t="s">
        <v>271</v>
      </c>
      <c r="CK849" s="297">
        <v>1</v>
      </c>
      <c r="CL849" s="274" t="s">
        <v>268</v>
      </c>
      <c r="CM849" s="274" t="s">
        <v>268</v>
      </c>
      <c r="CN849" s="274" t="s">
        <v>268</v>
      </c>
      <c r="CO849" s="274" t="s">
        <v>268</v>
      </c>
      <c r="CP849" s="274" t="s">
        <v>268</v>
      </c>
      <c r="CQ849" s="274" t="s">
        <v>6876</v>
      </c>
      <c r="CR849" s="274" t="s">
        <v>877</v>
      </c>
      <c r="CS849" s="274">
        <v>46.16</v>
      </c>
      <c r="CT849" s="274" t="s">
        <v>268</v>
      </c>
      <c r="CU849" s="274">
        <v>46.16</v>
      </c>
      <c r="CV849" s="274">
        <v>365</v>
      </c>
      <c r="CW849" s="274" t="s">
        <v>878</v>
      </c>
      <c r="CX849" s="274" t="s">
        <v>835</v>
      </c>
      <c r="CY849" s="274" t="s">
        <v>836</v>
      </c>
      <c r="CZ849" s="274" t="s">
        <v>837</v>
      </c>
      <c r="DA849" s="274" t="s">
        <v>268</v>
      </c>
      <c r="DB849" s="274" t="s">
        <v>268</v>
      </c>
      <c r="DC849" s="274" t="s">
        <v>268</v>
      </c>
      <c r="DD849" s="274" t="s">
        <v>268</v>
      </c>
      <c r="DE849" s="274" t="s">
        <v>268</v>
      </c>
      <c r="DF849" s="274" t="s">
        <v>268</v>
      </c>
      <c r="DG849" s="299">
        <f>IFERROR(IF(CA849="D",IF(CK849="A dispo.",CD849*VLOOKUP('DATI INPUT'!$F$27,TARIFFE_UD,2,FALSE),CD849*VLOOKUP(CK849,TARIFFE_UD,2,FALSE)),CD849*VLOOKUP(CB849-100,TARIFFE_UND,2,FALSE)),0)</f>
        <v>46.813068016942687</v>
      </c>
      <c r="DH849" s="299">
        <f>IFERROR(IF(CA849="D",IF(CK849="A dispo.",CF849*VLOOKUP('DATI INPUT'!$F$27,TARIFFE_UD,3,FALSE),CF849*VLOOKUP(CK849,TARIFFE_UD,3,FALSE)),CF849*VLOOKUP(CB849-100,TARIFFE_UND,3,FALSE)),0)</f>
        <v>15.164853048114928</v>
      </c>
    </row>
    <row r="850" spans="1:112" x14ac:dyDescent="0.25">
      <c r="A850" s="274" t="s">
        <v>6877</v>
      </c>
      <c r="B850" s="274" t="s">
        <v>6869</v>
      </c>
      <c r="C850" s="274" t="s">
        <v>6878</v>
      </c>
      <c r="D850" s="274" t="s">
        <v>6871</v>
      </c>
      <c r="E850" s="274" t="s">
        <v>268</v>
      </c>
      <c r="F850" s="274" t="s">
        <v>156</v>
      </c>
      <c r="G850" s="274" t="s">
        <v>6872</v>
      </c>
      <c r="H850" s="274" t="s">
        <v>1162</v>
      </c>
      <c r="I850" s="274" t="s">
        <v>6873</v>
      </c>
      <c r="J850" s="274" t="s">
        <v>274</v>
      </c>
      <c r="K850" s="274" t="s">
        <v>6874</v>
      </c>
      <c r="L850" s="274" t="s">
        <v>984</v>
      </c>
      <c r="M850" s="274" t="s">
        <v>6875</v>
      </c>
      <c r="N850" s="274" t="s">
        <v>984</v>
      </c>
      <c r="O850" s="274" t="s">
        <v>873</v>
      </c>
      <c r="P850" s="274" t="s">
        <v>3754</v>
      </c>
      <c r="Q850" s="274" t="s">
        <v>269</v>
      </c>
      <c r="R850" s="274" t="s">
        <v>268</v>
      </c>
      <c r="S850" s="274" t="s">
        <v>268</v>
      </c>
      <c r="T850" s="274" t="s">
        <v>268</v>
      </c>
      <c r="U850" s="274" t="s">
        <v>268</v>
      </c>
      <c r="V850" s="274" t="s">
        <v>268</v>
      </c>
      <c r="W850" s="274" t="s">
        <v>6875</v>
      </c>
      <c r="X850" s="274" t="s">
        <v>3754</v>
      </c>
      <c r="Y850" s="274" t="s">
        <v>269</v>
      </c>
      <c r="Z850" s="274" t="s">
        <v>268</v>
      </c>
      <c r="AA850" s="274" t="s">
        <v>268</v>
      </c>
      <c r="AB850" s="274" t="s">
        <v>268</v>
      </c>
      <c r="AC850" s="274" t="s">
        <v>268</v>
      </c>
      <c r="AD850" s="274" t="s">
        <v>268</v>
      </c>
      <c r="AE850" s="274" t="s">
        <v>287</v>
      </c>
      <c r="AF850" s="274" t="s">
        <v>1811</v>
      </c>
      <c r="AG850" s="274" t="s">
        <v>875</v>
      </c>
      <c r="AH850" s="274" t="s">
        <v>2047</v>
      </c>
      <c r="AI850" s="274" t="s">
        <v>778</v>
      </c>
      <c r="AJ850" s="274" t="s">
        <v>268</v>
      </c>
      <c r="AK850" s="274" t="s">
        <v>377</v>
      </c>
      <c r="AL850" s="274" t="s">
        <v>268</v>
      </c>
      <c r="AM850" s="274" t="s">
        <v>268</v>
      </c>
      <c r="AN850" s="274" t="s">
        <v>268</v>
      </c>
      <c r="AO850" s="274" t="s">
        <v>268</v>
      </c>
      <c r="AP850" s="274" t="s">
        <v>268</v>
      </c>
      <c r="AQ850" s="274" t="s">
        <v>268</v>
      </c>
      <c r="AR850" s="274" t="s">
        <v>268</v>
      </c>
      <c r="AS850" s="274" t="s">
        <v>268</v>
      </c>
      <c r="AT850" s="274" t="s">
        <v>268</v>
      </c>
      <c r="AU850" s="274" t="s">
        <v>268</v>
      </c>
      <c r="AV850" s="274" t="s">
        <v>268</v>
      </c>
      <c r="AW850" s="274" t="s">
        <v>268</v>
      </c>
      <c r="AX850" s="274" t="s">
        <v>268</v>
      </c>
      <c r="AY850" s="274" t="s">
        <v>268</v>
      </c>
      <c r="AZ850" s="274" t="s">
        <v>268</v>
      </c>
      <c r="BA850" s="274" t="s">
        <v>268</v>
      </c>
      <c r="BB850" s="274" t="s">
        <v>268</v>
      </c>
      <c r="BC850" s="274" t="s">
        <v>268</v>
      </c>
      <c r="BD850" s="274" t="s">
        <v>268</v>
      </c>
      <c r="BE850" s="274" t="s">
        <v>268</v>
      </c>
      <c r="BF850" s="274" t="s">
        <v>268</v>
      </c>
      <c r="BG850" s="274" t="s">
        <v>268</v>
      </c>
      <c r="BH850" s="274" t="s">
        <v>268</v>
      </c>
      <c r="BI850" s="274" t="s">
        <v>268</v>
      </c>
      <c r="BJ850" s="274" t="s">
        <v>268</v>
      </c>
      <c r="BK850" s="274" t="s">
        <v>268</v>
      </c>
      <c r="BL850" s="274" t="s">
        <v>268</v>
      </c>
      <c r="BM850" s="274" t="s">
        <v>268</v>
      </c>
      <c r="BN850" s="274" t="s">
        <v>268</v>
      </c>
      <c r="BO850" s="274" t="s">
        <v>268</v>
      </c>
      <c r="BP850" s="274" t="s">
        <v>268</v>
      </c>
      <c r="BQ850" s="274" t="s">
        <v>268</v>
      </c>
      <c r="BR850" s="274" t="s">
        <v>268</v>
      </c>
      <c r="BS850" s="274" t="s">
        <v>268</v>
      </c>
      <c r="BT850" s="274" t="s">
        <v>268</v>
      </c>
      <c r="BU850" s="274" t="s">
        <v>268</v>
      </c>
      <c r="BV850" s="274" t="s">
        <v>268</v>
      </c>
      <c r="BW850" s="274" t="s">
        <v>268</v>
      </c>
      <c r="BX850" s="274" t="s">
        <v>268</v>
      </c>
      <c r="BY850" s="295">
        <v>43</v>
      </c>
      <c r="BZ850" s="295">
        <v>43</v>
      </c>
      <c r="CA850" s="298" t="s">
        <v>142</v>
      </c>
      <c r="CB850" s="297">
        <v>122</v>
      </c>
      <c r="CC850" s="284">
        <f t="shared" si="54"/>
        <v>0</v>
      </c>
      <c r="CD850" s="295">
        <f t="shared" si="55"/>
        <v>43</v>
      </c>
      <c r="CE850" s="284">
        <f t="shared" si="56"/>
        <v>0</v>
      </c>
      <c r="CF850" s="295">
        <f t="shared" si="57"/>
        <v>1</v>
      </c>
      <c r="CG850" s="274" t="s">
        <v>876</v>
      </c>
      <c r="CH850" s="274" t="s">
        <v>268</v>
      </c>
      <c r="CI850" s="274" t="s">
        <v>268</v>
      </c>
      <c r="CJ850" s="298" t="s">
        <v>271</v>
      </c>
      <c r="CK850" s="297">
        <v>1</v>
      </c>
      <c r="CL850" s="274" t="s">
        <v>268</v>
      </c>
      <c r="CM850" s="274" t="s">
        <v>268</v>
      </c>
      <c r="CN850" s="274" t="s">
        <v>268</v>
      </c>
      <c r="CO850" s="274" t="s">
        <v>268</v>
      </c>
      <c r="CP850" s="274" t="s">
        <v>268</v>
      </c>
      <c r="CQ850" s="274" t="s">
        <v>6876</v>
      </c>
      <c r="CR850" s="274" t="s">
        <v>877</v>
      </c>
      <c r="CS850" s="274">
        <v>33.619999999999997</v>
      </c>
      <c r="CT850" s="274" t="s">
        <v>268</v>
      </c>
      <c r="CU850" s="274">
        <v>33.619999999999997</v>
      </c>
      <c r="CV850" s="274">
        <v>365</v>
      </c>
      <c r="CW850" s="274" t="s">
        <v>878</v>
      </c>
      <c r="CX850" s="274" t="s">
        <v>835</v>
      </c>
      <c r="CY850" s="274" t="s">
        <v>836</v>
      </c>
      <c r="CZ850" s="274" t="s">
        <v>837</v>
      </c>
      <c r="DA850" s="274" t="s">
        <v>268</v>
      </c>
      <c r="DB850" s="274" t="s">
        <v>268</v>
      </c>
      <c r="DC850" s="274" t="s">
        <v>268</v>
      </c>
      <c r="DD850" s="274" t="s">
        <v>268</v>
      </c>
      <c r="DE850" s="274" t="s">
        <v>268</v>
      </c>
      <c r="DF850" s="274" t="s">
        <v>268</v>
      </c>
      <c r="DG850" s="299">
        <f>IFERROR(IF(CA850="D",IF(CK850="A dispo.",CD850*VLOOKUP('DATI INPUT'!$F$27,TARIFFE_UD,2,FALSE),CD850*VLOOKUP(CK850,TARIFFE_UD,2,FALSE)),CD850*VLOOKUP(CB850-100,TARIFFE_UND,2,FALSE)),0)</f>
        <v>26.48634111484915</v>
      </c>
      <c r="DH850" s="299">
        <f>IFERROR(IF(CA850="D",IF(CK850="A dispo.",CF850*VLOOKUP('DATI INPUT'!$F$27,TARIFFE_UD,3,FALSE),CF850*VLOOKUP(CK850,TARIFFE_UD,3,FALSE)),CF850*VLOOKUP(CB850-100,TARIFFE_UND,3,FALSE)),0)</f>
        <v>15.164853048114928</v>
      </c>
    </row>
    <row r="851" spans="1:112" hidden="1" x14ac:dyDescent="0.25">
      <c r="A851" s="274" t="s">
        <v>6879</v>
      </c>
      <c r="B851" s="274" t="s">
        <v>6880</v>
      </c>
      <c r="C851" s="274" t="s">
        <v>6881</v>
      </c>
      <c r="D851" s="274" t="s">
        <v>6882</v>
      </c>
      <c r="E851" s="274" t="s">
        <v>268</v>
      </c>
      <c r="F851" s="274" t="s">
        <v>156</v>
      </c>
      <c r="G851" s="274" t="s">
        <v>6883</v>
      </c>
      <c r="H851" s="274" t="s">
        <v>1033</v>
      </c>
      <c r="I851" s="274" t="s">
        <v>6884</v>
      </c>
      <c r="J851" s="274" t="s">
        <v>274</v>
      </c>
      <c r="K851" s="274" t="s">
        <v>6885</v>
      </c>
      <c r="L851" s="274" t="s">
        <v>960</v>
      </c>
      <c r="M851" s="274" t="s">
        <v>6273</v>
      </c>
      <c r="N851" s="274" t="s">
        <v>984</v>
      </c>
      <c r="O851" s="274" t="s">
        <v>873</v>
      </c>
      <c r="P851" s="274" t="s">
        <v>2699</v>
      </c>
      <c r="Q851" s="274" t="s">
        <v>275</v>
      </c>
      <c r="R851" s="274" t="s">
        <v>268</v>
      </c>
      <c r="S851" s="274" t="s">
        <v>268</v>
      </c>
      <c r="T851" s="274" t="s">
        <v>268</v>
      </c>
      <c r="U851" s="274" t="s">
        <v>268</v>
      </c>
      <c r="V851" s="274" t="s">
        <v>268</v>
      </c>
      <c r="W851" s="274" t="s">
        <v>6273</v>
      </c>
      <c r="X851" s="274" t="s">
        <v>2699</v>
      </c>
      <c r="Y851" s="274" t="s">
        <v>275</v>
      </c>
      <c r="Z851" s="274" t="s">
        <v>268</v>
      </c>
      <c r="AA851" s="274" t="s">
        <v>268</v>
      </c>
      <c r="AB851" s="274" t="s">
        <v>268</v>
      </c>
      <c r="AC851" s="274" t="s">
        <v>268</v>
      </c>
      <c r="AD851" s="274" t="s">
        <v>268</v>
      </c>
      <c r="AE851" s="274" t="s">
        <v>287</v>
      </c>
      <c r="AF851" s="274" t="s">
        <v>1811</v>
      </c>
      <c r="AG851" s="274" t="s">
        <v>875</v>
      </c>
      <c r="AH851" s="274" t="s">
        <v>1848</v>
      </c>
      <c r="AI851" s="274" t="s">
        <v>6274</v>
      </c>
      <c r="AJ851" s="274" t="s">
        <v>268</v>
      </c>
      <c r="AK851" s="274" t="s">
        <v>377</v>
      </c>
      <c r="AL851" s="274" t="s">
        <v>268</v>
      </c>
      <c r="AM851" s="274" t="s">
        <v>355</v>
      </c>
      <c r="AN851" s="274" t="s">
        <v>268</v>
      </c>
      <c r="AO851" s="274" t="s">
        <v>268</v>
      </c>
      <c r="AP851" s="274" t="s">
        <v>268</v>
      </c>
      <c r="AQ851" s="274" t="s">
        <v>268</v>
      </c>
      <c r="AR851" s="274" t="s">
        <v>268</v>
      </c>
      <c r="AS851" s="274" t="s">
        <v>268</v>
      </c>
      <c r="AT851" s="274" t="s">
        <v>268</v>
      </c>
      <c r="AU851" s="274" t="s">
        <v>268</v>
      </c>
      <c r="AV851" s="274" t="s">
        <v>268</v>
      </c>
      <c r="AW851" s="274" t="s">
        <v>268</v>
      </c>
      <c r="AX851" s="274" t="s">
        <v>268</v>
      </c>
      <c r="AY851" s="274" t="s">
        <v>268</v>
      </c>
      <c r="AZ851" s="274" t="s">
        <v>268</v>
      </c>
      <c r="BA851" s="274" t="s">
        <v>268</v>
      </c>
      <c r="BB851" s="274" t="s">
        <v>268</v>
      </c>
      <c r="BC851" s="274" t="s">
        <v>268</v>
      </c>
      <c r="BD851" s="274" t="s">
        <v>268</v>
      </c>
      <c r="BE851" s="274" t="s">
        <v>268</v>
      </c>
      <c r="BF851" s="274" t="s">
        <v>268</v>
      </c>
      <c r="BG851" s="274" t="s">
        <v>268</v>
      </c>
      <c r="BH851" s="274" t="s">
        <v>268</v>
      </c>
      <c r="BI851" s="274" t="s">
        <v>268</v>
      </c>
      <c r="BJ851" s="274" t="s">
        <v>268</v>
      </c>
      <c r="BK851" s="274" t="s">
        <v>268</v>
      </c>
      <c r="BL851" s="274" t="s">
        <v>268</v>
      </c>
      <c r="BM851" s="274" t="s">
        <v>268</v>
      </c>
      <c r="BN851" s="274" t="s">
        <v>268</v>
      </c>
      <c r="BO851" s="274" t="s">
        <v>268</v>
      </c>
      <c r="BP851" s="274" t="s">
        <v>268</v>
      </c>
      <c r="BQ851" s="274" t="s">
        <v>268</v>
      </c>
      <c r="BR851" s="274" t="s">
        <v>268</v>
      </c>
      <c r="BS851" s="274" t="s">
        <v>268</v>
      </c>
      <c r="BT851" s="274" t="s">
        <v>268</v>
      </c>
      <c r="BU851" s="274" t="s">
        <v>268</v>
      </c>
      <c r="BV851" s="274" t="s">
        <v>268</v>
      </c>
      <c r="BW851" s="274" t="s">
        <v>268</v>
      </c>
      <c r="BX851" s="274" t="s">
        <v>268</v>
      </c>
      <c r="BY851" s="295">
        <v>77.180000000000007</v>
      </c>
      <c r="BZ851" s="295">
        <v>77.180000000000007</v>
      </c>
      <c r="CA851" s="298" t="s">
        <v>142</v>
      </c>
      <c r="CB851" s="297">
        <v>122</v>
      </c>
      <c r="CC851" s="284">
        <f t="shared" si="54"/>
        <v>0</v>
      </c>
      <c r="CD851" s="295">
        <f t="shared" si="55"/>
        <v>77.180000000000007</v>
      </c>
      <c r="CE851" s="284">
        <f t="shared" si="56"/>
        <v>0</v>
      </c>
      <c r="CF851" s="295">
        <f t="shared" si="57"/>
        <v>1</v>
      </c>
      <c r="CG851" s="274" t="s">
        <v>876</v>
      </c>
      <c r="CH851" s="274" t="s">
        <v>268</v>
      </c>
      <c r="CI851" s="274" t="s">
        <v>268</v>
      </c>
      <c r="CJ851" s="298" t="s">
        <v>268</v>
      </c>
      <c r="CK851" s="298" t="s">
        <v>736</v>
      </c>
      <c r="CL851" s="274" t="s">
        <v>268</v>
      </c>
      <c r="CM851" s="274" t="s">
        <v>268</v>
      </c>
      <c r="CN851" s="274" t="s">
        <v>268</v>
      </c>
      <c r="CO851" s="274" t="s">
        <v>268</v>
      </c>
      <c r="CP851" s="274" t="s">
        <v>268</v>
      </c>
      <c r="CQ851" s="274" t="s">
        <v>6886</v>
      </c>
      <c r="CR851" s="274" t="s">
        <v>877</v>
      </c>
      <c r="CS851" s="274">
        <v>90.38</v>
      </c>
      <c r="CT851" s="274" t="s">
        <v>268</v>
      </c>
      <c r="CU851" s="274">
        <v>90.38</v>
      </c>
      <c r="CV851" s="274">
        <v>365</v>
      </c>
      <c r="CW851" s="274" t="s">
        <v>878</v>
      </c>
      <c r="CX851" s="274" t="s">
        <v>835</v>
      </c>
      <c r="CY851" s="274" t="s">
        <v>836</v>
      </c>
      <c r="CZ851" s="274" t="s">
        <v>837</v>
      </c>
      <c r="DA851" s="274" t="s">
        <v>268</v>
      </c>
      <c r="DB851" s="274" t="s">
        <v>268</v>
      </c>
      <c r="DC851" s="274" t="s">
        <v>268</v>
      </c>
      <c r="DD851" s="274" t="s">
        <v>268</v>
      </c>
      <c r="DE851" s="274" t="s">
        <v>268</v>
      </c>
      <c r="DF851" s="274" t="s">
        <v>268</v>
      </c>
      <c r="DG851" s="299">
        <f>IFERROR(IF(CA851="D",IF(CK851="A dispo.",CD851*VLOOKUP('DATI INPUT'!$F$27,TARIFFE_UD,2,FALSE),CD851*VLOOKUP(CK851,TARIFFE_UD,2,FALSE)),CD851*VLOOKUP(CB851-100,TARIFFE_UND,2,FALSE)),0)</f>
        <v>61.122731778061514</v>
      </c>
      <c r="DH851" s="299">
        <f>IFERROR(IF(CA851="D",IF(CK851="A dispo.",CF851*VLOOKUP('DATI INPUT'!$F$27,TARIFFE_UD,3,FALSE),CF851*VLOOKUP(CK851,TARIFFE_UD,3,FALSE)),CF851*VLOOKUP(CB851-100,TARIFFE_UND,3,FALSE)),0)</f>
        <v>60.367780403072892</v>
      </c>
    </row>
    <row r="852" spans="1:112" hidden="1" x14ac:dyDescent="0.25">
      <c r="A852" s="274" t="s">
        <v>6887</v>
      </c>
      <c r="B852" s="274" t="s">
        <v>6880</v>
      </c>
      <c r="C852" s="274" t="s">
        <v>1512</v>
      </c>
      <c r="D852" s="274" t="s">
        <v>6882</v>
      </c>
      <c r="E852" s="274" t="s">
        <v>268</v>
      </c>
      <c r="F852" s="274" t="s">
        <v>156</v>
      </c>
      <c r="G852" s="274" t="s">
        <v>6883</v>
      </c>
      <c r="H852" s="274" t="s">
        <v>1033</v>
      </c>
      <c r="I852" s="274" t="s">
        <v>6884</v>
      </c>
      <c r="J852" s="274" t="s">
        <v>274</v>
      </c>
      <c r="K852" s="274" t="s">
        <v>6885</v>
      </c>
      <c r="L852" s="274" t="s">
        <v>960</v>
      </c>
      <c r="M852" s="274" t="s">
        <v>6273</v>
      </c>
      <c r="N852" s="274" t="s">
        <v>984</v>
      </c>
      <c r="O852" s="274" t="s">
        <v>873</v>
      </c>
      <c r="P852" s="274" t="s">
        <v>2699</v>
      </c>
      <c r="Q852" s="274" t="s">
        <v>275</v>
      </c>
      <c r="R852" s="274" t="s">
        <v>268</v>
      </c>
      <c r="S852" s="274" t="s">
        <v>268</v>
      </c>
      <c r="T852" s="274" t="s">
        <v>268</v>
      </c>
      <c r="U852" s="274" t="s">
        <v>268</v>
      </c>
      <c r="V852" s="274" t="s">
        <v>268</v>
      </c>
      <c r="W852" s="274" t="s">
        <v>6273</v>
      </c>
      <c r="X852" s="274" t="s">
        <v>2699</v>
      </c>
      <c r="Y852" s="274" t="s">
        <v>275</v>
      </c>
      <c r="Z852" s="274" t="s">
        <v>268</v>
      </c>
      <c r="AA852" s="274" t="s">
        <v>268</v>
      </c>
      <c r="AB852" s="274" t="s">
        <v>268</v>
      </c>
      <c r="AC852" s="274" t="s">
        <v>268</v>
      </c>
      <c r="AD852" s="274" t="s">
        <v>268</v>
      </c>
      <c r="AE852" s="274" t="s">
        <v>287</v>
      </c>
      <c r="AF852" s="274" t="s">
        <v>1811</v>
      </c>
      <c r="AG852" s="274" t="s">
        <v>875</v>
      </c>
      <c r="AH852" s="274" t="s">
        <v>1848</v>
      </c>
      <c r="AI852" s="274" t="s">
        <v>6285</v>
      </c>
      <c r="AJ852" s="274" t="s">
        <v>268</v>
      </c>
      <c r="AK852" s="274" t="s">
        <v>268</v>
      </c>
      <c r="AL852" s="274" t="s">
        <v>268</v>
      </c>
      <c r="AM852" s="274" t="s">
        <v>411</v>
      </c>
      <c r="AN852" s="274" t="s">
        <v>268</v>
      </c>
      <c r="AO852" s="274" t="s">
        <v>268</v>
      </c>
      <c r="AP852" s="274" t="s">
        <v>268</v>
      </c>
      <c r="AQ852" s="274" t="s">
        <v>268</v>
      </c>
      <c r="AR852" s="274" t="s">
        <v>268</v>
      </c>
      <c r="AS852" s="274" t="s">
        <v>268</v>
      </c>
      <c r="AT852" s="274" t="s">
        <v>268</v>
      </c>
      <c r="AU852" s="274" t="s">
        <v>268</v>
      </c>
      <c r="AV852" s="274" t="s">
        <v>268</v>
      </c>
      <c r="AW852" s="274" t="s">
        <v>268</v>
      </c>
      <c r="AX852" s="274" t="s">
        <v>268</v>
      </c>
      <c r="AY852" s="274" t="s">
        <v>268</v>
      </c>
      <c r="AZ852" s="274" t="s">
        <v>268</v>
      </c>
      <c r="BA852" s="274" t="s">
        <v>268</v>
      </c>
      <c r="BB852" s="274" t="s">
        <v>268</v>
      </c>
      <c r="BC852" s="274" t="s">
        <v>268</v>
      </c>
      <c r="BD852" s="274" t="s">
        <v>268</v>
      </c>
      <c r="BE852" s="274" t="s">
        <v>268</v>
      </c>
      <c r="BF852" s="274" t="s">
        <v>268</v>
      </c>
      <c r="BG852" s="274" t="s">
        <v>268</v>
      </c>
      <c r="BH852" s="274" t="s">
        <v>268</v>
      </c>
      <c r="BI852" s="274" t="s">
        <v>268</v>
      </c>
      <c r="BJ852" s="274" t="s">
        <v>268</v>
      </c>
      <c r="BK852" s="274" t="s">
        <v>268</v>
      </c>
      <c r="BL852" s="274" t="s">
        <v>268</v>
      </c>
      <c r="BM852" s="274" t="s">
        <v>268</v>
      </c>
      <c r="BN852" s="274" t="s">
        <v>268</v>
      </c>
      <c r="BO852" s="274" t="s">
        <v>268</v>
      </c>
      <c r="BP852" s="274" t="s">
        <v>268</v>
      </c>
      <c r="BQ852" s="274" t="s">
        <v>268</v>
      </c>
      <c r="BR852" s="274" t="s">
        <v>268</v>
      </c>
      <c r="BS852" s="274" t="s">
        <v>268</v>
      </c>
      <c r="BT852" s="274" t="s">
        <v>268</v>
      </c>
      <c r="BU852" s="274" t="s">
        <v>268</v>
      </c>
      <c r="BV852" s="274" t="s">
        <v>268</v>
      </c>
      <c r="BW852" s="274" t="s">
        <v>268</v>
      </c>
      <c r="BX852" s="274" t="s">
        <v>268</v>
      </c>
      <c r="BY852" s="295">
        <v>12.31</v>
      </c>
      <c r="BZ852" s="295">
        <v>12.31</v>
      </c>
      <c r="CA852" s="298" t="s">
        <v>142</v>
      </c>
      <c r="CB852" s="297">
        <v>123</v>
      </c>
      <c r="CC852" s="284">
        <f t="shared" si="54"/>
        <v>0</v>
      </c>
      <c r="CD852" s="295">
        <f t="shared" si="55"/>
        <v>12.309999999999999</v>
      </c>
      <c r="CE852" s="284">
        <f t="shared" si="56"/>
        <v>1</v>
      </c>
      <c r="CF852" s="295">
        <f t="shared" si="57"/>
        <v>0</v>
      </c>
      <c r="CG852" s="274" t="s">
        <v>1817</v>
      </c>
      <c r="CH852" s="274" t="s">
        <v>268</v>
      </c>
      <c r="CI852" s="274" t="s">
        <v>268</v>
      </c>
      <c r="CJ852" s="298" t="s">
        <v>268</v>
      </c>
      <c r="CK852" s="298" t="s">
        <v>736</v>
      </c>
      <c r="CL852" s="274" t="s">
        <v>268</v>
      </c>
      <c r="CM852" s="274" t="s">
        <v>268</v>
      </c>
      <c r="CN852" s="274" t="s">
        <v>268</v>
      </c>
      <c r="CO852" s="274" t="s">
        <v>268</v>
      </c>
      <c r="CP852" s="274" t="s">
        <v>268</v>
      </c>
      <c r="CQ852" s="274" t="s">
        <v>6886</v>
      </c>
      <c r="CR852" s="274" t="s">
        <v>877</v>
      </c>
      <c r="CS852" s="274">
        <v>6.03</v>
      </c>
      <c r="CT852" s="274" t="s">
        <v>268</v>
      </c>
      <c r="CU852" s="274">
        <v>6.03</v>
      </c>
      <c r="CV852" s="274">
        <v>365</v>
      </c>
      <c r="CW852" s="274" t="s">
        <v>878</v>
      </c>
      <c r="CX852" s="274" t="s">
        <v>835</v>
      </c>
      <c r="CY852" s="274" t="s">
        <v>836</v>
      </c>
      <c r="CZ852" s="274" t="s">
        <v>837</v>
      </c>
      <c r="DA852" s="274" t="s">
        <v>268</v>
      </c>
      <c r="DB852" s="274" t="s">
        <v>268</v>
      </c>
      <c r="DC852" s="274" t="s">
        <v>268</v>
      </c>
      <c r="DD852" s="274" t="s">
        <v>268</v>
      </c>
      <c r="DE852" s="274" t="s">
        <v>268</v>
      </c>
      <c r="DF852" s="274" t="s">
        <v>268</v>
      </c>
      <c r="DG852" s="299">
        <f>IFERROR(IF(CA852="D",IF(CK852="A dispo.",CD852*VLOOKUP('DATI INPUT'!$F$27,TARIFFE_UD,2,FALSE),CD852*VLOOKUP(CK852,TARIFFE_UD,2,FALSE)),CD852*VLOOKUP(CB852-100,TARIFFE_UND,2,FALSE)),0)</f>
        <v>9.7489094090170649</v>
      </c>
      <c r="DH852" s="299">
        <f>IFERROR(IF(CA852="D",IF(CK852="A dispo.",CF852*VLOOKUP('DATI INPUT'!$F$27,TARIFFE_UD,3,FALSE),CF852*VLOOKUP(CK852,TARIFFE_UD,3,FALSE)),CF852*VLOOKUP(CB852-100,TARIFFE_UND,3,FALSE)),0)</f>
        <v>0</v>
      </c>
    </row>
    <row r="853" spans="1:112" hidden="1" x14ac:dyDescent="0.25">
      <c r="A853" s="274" t="s">
        <v>6888</v>
      </c>
      <c r="B853" s="274" t="s">
        <v>6889</v>
      </c>
      <c r="C853" s="274" t="s">
        <v>6890</v>
      </c>
      <c r="D853" s="274" t="s">
        <v>6891</v>
      </c>
      <c r="E853" s="274" t="s">
        <v>268</v>
      </c>
      <c r="F853" s="274" t="s">
        <v>156</v>
      </c>
      <c r="G853" s="274" t="s">
        <v>3023</v>
      </c>
      <c r="H853" s="274" t="s">
        <v>1033</v>
      </c>
      <c r="I853" s="274" t="s">
        <v>376</v>
      </c>
      <c r="J853" s="274" t="s">
        <v>274</v>
      </c>
      <c r="K853" s="274" t="s">
        <v>6892</v>
      </c>
      <c r="L853" s="274" t="s">
        <v>984</v>
      </c>
      <c r="M853" s="274" t="s">
        <v>6893</v>
      </c>
      <c r="N853" s="274" t="s">
        <v>1734</v>
      </c>
      <c r="O853" s="274" t="s">
        <v>1735</v>
      </c>
      <c r="P853" s="274" t="s">
        <v>6894</v>
      </c>
      <c r="Q853" s="274" t="s">
        <v>275</v>
      </c>
      <c r="R853" s="274" t="s">
        <v>268</v>
      </c>
      <c r="S853" s="274" t="s">
        <v>268</v>
      </c>
      <c r="T853" s="274" t="s">
        <v>268</v>
      </c>
      <c r="U853" s="274" t="s">
        <v>268</v>
      </c>
      <c r="V853" s="274" t="s">
        <v>268</v>
      </c>
      <c r="W853" s="274" t="s">
        <v>3286</v>
      </c>
      <c r="X853" s="274" t="s">
        <v>1934</v>
      </c>
      <c r="Y853" s="274" t="s">
        <v>276</v>
      </c>
      <c r="Z853" s="274" t="s">
        <v>268</v>
      </c>
      <c r="AA853" s="274" t="s">
        <v>268</v>
      </c>
      <c r="AB853" s="274" t="s">
        <v>268</v>
      </c>
      <c r="AC853" s="274" t="s">
        <v>268</v>
      </c>
      <c r="AD853" s="274" t="s">
        <v>268</v>
      </c>
      <c r="AE853" s="274" t="s">
        <v>287</v>
      </c>
      <c r="AF853" s="274" t="s">
        <v>1811</v>
      </c>
      <c r="AG853" s="274" t="s">
        <v>875</v>
      </c>
      <c r="AH853" s="274" t="s">
        <v>1812</v>
      </c>
      <c r="AI853" s="274" t="s">
        <v>3287</v>
      </c>
      <c r="AJ853" s="274" t="s">
        <v>268</v>
      </c>
      <c r="AK853" s="274" t="s">
        <v>382</v>
      </c>
      <c r="AL853" s="274" t="s">
        <v>268</v>
      </c>
      <c r="AM853" s="274" t="s">
        <v>411</v>
      </c>
      <c r="AN853" s="274" t="s">
        <v>268</v>
      </c>
      <c r="AO853" s="274" t="s">
        <v>268</v>
      </c>
      <c r="AP853" s="274" t="s">
        <v>268</v>
      </c>
      <c r="AQ853" s="274" t="s">
        <v>268</v>
      </c>
      <c r="AR853" s="274" t="s">
        <v>268</v>
      </c>
      <c r="AS853" s="274" t="s">
        <v>268</v>
      </c>
      <c r="AT853" s="274" t="s">
        <v>268</v>
      </c>
      <c r="AU853" s="274" t="s">
        <v>268</v>
      </c>
      <c r="AV853" s="274" t="s">
        <v>268</v>
      </c>
      <c r="AW853" s="274" t="s">
        <v>268</v>
      </c>
      <c r="AX853" s="274" t="s">
        <v>268</v>
      </c>
      <c r="AY853" s="274" t="s">
        <v>268</v>
      </c>
      <c r="AZ853" s="274" t="s">
        <v>268</v>
      </c>
      <c r="BA853" s="274" t="s">
        <v>268</v>
      </c>
      <c r="BB853" s="274" t="s">
        <v>268</v>
      </c>
      <c r="BC853" s="274" t="s">
        <v>268</v>
      </c>
      <c r="BD853" s="274" t="s">
        <v>268</v>
      </c>
      <c r="BE853" s="274" t="s">
        <v>268</v>
      </c>
      <c r="BF853" s="274" t="s">
        <v>268</v>
      </c>
      <c r="BG853" s="274" t="s">
        <v>268</v>
      </c>
      <c r="BH853" s="274" t="s">
        <v>268</v>
      </c>
      <c r="BI853" s="274" t="s">
        <v>268</v>
      </c>
      <c r="BJ853" s="274" t="s">
        <v>268</v>
      </c>
      <c r="BK853" s="274" t="s">
        <v>268</v>
      </c>
      <c r="BL853" s="274" t="s">
        <v>268</v>
      </c>
      <c r="BM853" s="274" t="s">
        <v>268</v>
      </c>
      <c r="BN853" s="274" t="s">
        <v>268</v>
      </c>
      <c r="BO853" s="274" t="s">
        <v>268</v>
      </c>
      <c r="BP853" s="274" t="s">
        <v>268</v>
      </c>
      <c r="BQ853" s="274" t="s">
        <v>268</v>
      </c>
      <c r="BR853" s="274" t="s">
        <v>268</v>
      </c>
      <c r="BS853" s="274" t="s">
        <v>268</v>
      </c>
      <c r="BT853" s="274" t="s">
        <v>268</v>
      </c>
      <c r="BU853" s="274" t="s">
        <v>268</v>
      </c>
      <c r="BV853" s="274" t="s">
        <v>268</v>
      </c>
      <c r="BW853" s="274" t="s">
        <v>268</v>
      </c>
      <c r="BX853" s="274" t="s">
        <v>268</v>
      </c>
      <c r="BY853" s="295">
        <v>57.8</v>
      </c>
      <c r="BZ853" s="295">
        <v>57.8</v>
      </c>
      <c r="CA853" s="298" t="s">
        <v>142</v>
      </c>
      <c r="CB853" s="297">
        <v>122</v>
      </c>
      <c r="CC853" s="284">
        <f t="shared" si="54"/>
        <v>0</v>
      </c>
      <c r="CD853" s="295">
        <f t="shared" si="55"/>
        <v>57.800000000000004</v>
      </c>
      <c r="CE853" s="284">
        <f t="shared" si="56"/>
        <v>0</v>
      </c>
      <c r="CF853" s="295">
        <f t="shared" si="57"/>
        <v>1</v>
      </c>
      <c r="CG853" s="274" t="s">
        <v>876</v>
      </c>
      <c r="CH853" s="274" t="s">
        <v>268</v>
      </c>
      <c r="CI853" s="274" t="s">
        <v>268</v>
      </c>
      <c r="CJ853" s="298" t="s">
        <v>268</v>
      </c>
      <c r="CK853" s="298" t="s">
        <v>736</v>
      </c>
      <c r="CL853" s="274" t="s">
        <v>268</v>
      </c>
      <c r="CM853" s="274" t="s">
        <v>268</v>
      </c>
      <c r="CN853" s="274" t="s">
        <v>268</v>
      </c>
      <c r="CO853" s="274" t="s">
        <v>268</v>
      </c>
      <c r="CP853" s="274" t="s">
        <v>268</v>
      </c>
      <c r="CQ853" s="274" t="s">
        <v>268</v>
      </c>
      <c r="CR853" s="274" t="s">
        <v>877</v>
      </c>
      <c r="CS853" s="274">
        <v>80.88</v>
      </c>
      <c r="CT853" s="274" t="s">
        <v>268</v>
      </c>
      <c r="CU853" s="274">
        <v>80.88</v>
      </c>
      <c r="CV853" s="274">
        <v>365</v>
      </c>
      <c r="CW853" s="274" t="s">
        <v>878</v>
      </c>
      <c r="CX853" s="274" t="s">
        <v>835</v>
      </c>
      <c r="CY853" s="274" t="s">
        <v>836</v>
      </c>
      <c r="CZ853" s="274" t="s">
        <v>837</v>
      </c>
      <c r="DA853" s="274" t="s">
        <v>268</v>
      </c>
      <c r="DB853" s="274" t="s">
        <v>268</v>
      </c>
      <c r="DC853" s="274" t="s">
        <v>268</v>
      </c>
      <c r="DD853" s="274" t="s">
        <v>268</v>
      </c>
      <c r="DE853" s="274" t="s">
        <v>268</v>
      </c>
      <c r="DF853" s="274" t="s">
        <v>268</v>
      </c>
      <c r="DG853" s="299">
        <f>IFERROR(IF(CA853="D",IF(CK853="A dispo.",CD853*VLOOKUP('DATI INPUT'!$F$27,TARIFFE_UD,2,FALSE),CD853*VLOOKUP(CK853,TARIFFE_UD,2,FALSE)),CD853*VLOOKUP(CB853-100,TARIFFE_UND,2,FALSE)),0)</f>
        <v>45.774733049649591</v>
      </c>
      <c r="DH853" s="299">
        <f>IFERROR(IF(CA853="D",IF(CK853="A dispo.",CF853*VLOOKUP('DATI INPUT'!$F$27,TARIFFE_UD,3,FALSE),CF853*VLOOKUP(CK853,TARIFFE_UD,3,FALSE)),CF853*VLOOKUP(CB853-100,TARIFFE_UND,3,FALSE)),0)</f>
        <v>60.367780403072892</v>
      </c>
    </row>
    <row r="854" spans="1:112" hidden="1" x14ac:dyDescent="0.25">
      <c r="A854" s="274" t="s">
        <v>6895</v>
      </c>
      <c r="B854" s="274" t="s">
        <v>6889</v>
      </c>
      <c r="C854" s="274" t="s">
        <v>6896</v>
      </c>
      <c r="D854" s="274" t="s">
        <v>6891</v>
      </c>
      <c r="E854" s="274" t="s">
        <v>268</v>
      </c>
      <c r="F854" s="274" t="s">
        <v>156</v>
      </c>
      <c r="G854" s="274" t="s">
        <v>3023</v>
      </c>
      <c r="H854" s="274" t="s">
        <v>1033</v>
      </c>
      <c r="I854" s="274" t="s">
        <v>376</v>
      </c>
      <c r="J854" s="274" t="s">
        <v>274</v>
      </c>
      <c r="K854" s="274" t="s">
        <v>6892</v>
      </c>
      <c r="L854" s="274" t="s">
        <v>984</v>
      </c>
      <c r="M854" s="274" t="s">
        <v>6893</v>
      </c>
      <c r="N854" s="274" t="s">
        <v>1734</v>
      </c>
      <c r="O854" s="274" t="s">
        <v>1735</v>
      </c>
      <c r="P854" s="274" t="s">
        <v>6894</v>
      </c>
      <c r="Q854" s="274" t="s">
        <v>275</v>
      </c>
      <c r="R854" s="274" t="s">
        <v>268</v>
      </c>
      <c r="S854" s="274" t="s">
        <v>268</v>
      </c>
      <c r="T854" s="274" t="s">
        <v>268</v>
      </c>
      <c r="U854" s="274" t="s">
        <v>268</v>
      </c>
      <c r="V854" s="274" t="s">
        <v>268</v>
      </c>
      <c r="W854" s="274" t="s">
        <v>3286</v>
      </c>
      <c r="X854" s="274" t="s">
        <v>1934</v>
      </c>
      <c r="Y854" s="274" t="s">
        <v>276</v>
      </c>
      <c r="Z854" s="274" t="s">
        <v>268</v>
      </c>
      <c r="AA854" s="274" t="s">
        <v>268</v>
      </c>
      <c r="AB854" s="274" t="s">
        <v>268</v>
      </c>
      <c r="AC854" s="274" t="s">
        <v>268</v>
      </c>
      <c r="AD854" s="274" t="s">
        <v>268</v>
      </c>
      <c r="AE854" s="274" t="s">
        <v>287</v>
      </c>
      <c r="AF854" s="274" t="s">
        <v>1811</v>
      </c>
      <c r="AG854" s="274" t="s">
        <v>875</v>
      </c>
      <c r="AH854" s="274" t="s">
        <v>1812</v>
      </c>
      <c r="AI854" s="274" t="s">
        <v>3287</v>
      </c>
      <c r="AJ854" s="274" t="s">
        <v>268</v>
      </c>
      <c r="AK854" s="274" t="s">
        <v>366</v>
      </c>
      <c r="AL854" s="274" t="s">
        <v>268</v>
      </c>
      <c r="AM854" s="274" t="s">
        <v>353</v>
      </c>
      <c r="AN854" s="274" t="s">
        <v>268</v>
      </c>
      <c r="AO854" s="274" t="s">
        <v>268</v>
      </c>
      <c r="AP854" s="274" t="s">
        <v>268</v>
      </c>
      <c r="AQ854" s="274" t="s">
        <v>268</v>
      </c>
      <c r="AR854" s="274" t="s">
        <v>268</v>
      </c>
      <c r="AS854" s="274" t="s">
        <v>268</v>
      </c>
      <c r="AT854" s="274" t="s">
        <v>268</v>
      </c>
      <c r="AU854" s="274" t="s">
        <v>268</v>
      </c>
      <c r="AV854" s="274" t="s">
        <v>268</v>
      </c>
      <c r="AW854" s="274" t="s">
        <v>268</v>
      </c>
      <c r="AX854" s="274" t="s">
        <v>268</v>
      </c>
      <c r="AY854" s="274" t="s">
        <v>268</v>
      </c>
      <c r="AZ854" s="274" t="s">
        <v>268</v>
      </c>
      <c r="BA854" s="274" t="s">
        <v>268</v>
      </c>
      <c r="BB854" s="274" t="s">
        <v>268</v>
      </c>
      <c r="BC854" s="274" t="s">
        <v>268</v>
      </c>
      <c r="BD854" s="274" t="s">
        <v>268</v>
      </c>
      <c r="BE854" s="274" t="s">
        <v>268</v>
      </c>
      <c r="BF854" s="274" t="s">
        <v>268</v>
      </c>
      <c r="BG854" s="274" t="s">
        <v>268</v>
      </c>
      <c r="BH854" s="274" t="s">
        <v>268</v>
      </c>
      <c r="BI854" s="274" t="s">
        <v>268</v>
      </c>
      <c r="BJ854" s="274" t="s">
        <v>268</v>
      </c>
      <c r="BK854" s="274" t="s">
        <v>268</v>
      </c>
      <c r="BL854" s="274" t="s">
        <v>268</v>
      </c>
      <c r="BM854" s="274" t="s">
        <v>268</v>
      </c>
      <c r="BN854" s="274" t="s">
        <v>268</v>
      </c>
      <c r="BO854" s="274" t="s">
        <v>268</v>
      </c>
      <c r="BP854" s="274" t="s">
        <v>268</v>
      </c>
      <c r="BQ854" s="274" t="s">
        <v>268</v>
      </c>
      <c r="BR854" s="274" t="s">
        <v>268</v>
      </c>
      <c r="BS854" s="274" t="s">
        <v>268</v>
      </c>
      <c r="BT854" s="274" t="s">
        <v>268</v>
      </c>
      <c r="BU854" s="274" t="s">
        <v>268</v>
      </c>
      <c r="BV854" s="274" t="s">
        <v>268</v>
      </c>
      <c r="BW854" s="274" t="s">
        <v>268</v>
      </c>
      <c r="BX854" s="274" t="s">
        <v>268</v>
      </c>
      <c r="BY854" s="295">
        <v>25</v>
      </c>
      <c r="BZ854" s="295">
        <v>25</v>
      </c>
      <c r="CA854" s="298" t="s">
        <v>142</v>
      </c>
      <c r="CB854" s="297">
        <v>123</v>
      </c>
      <c r="CC854" s="284">
        <f t="shared" si="54"/>
        <v>0</v>
      </c>
      <c r="CD854" s="295">
        <f t="shared" si="55"/>
        <v>25</v>
      </c>
      <c r="CE854" s="284">
        <f t="shared" si="56"/>
        <v>1</v>
      </c>
      <c r="CF854" s="295">
        <f t="shared" si="57"/>
        <v>0</v>
      </c>
      <c r="CG854" s="274" t="s">
        <v>1817</v>
      </c>
      <c r="CH854" s="274" t="s">
        <v>268</v>
      </c>
      <c r="CI854" s="274" t="s">
        <v>268</v>
      </c>
      <c r="CJ854" s="298" t="s">
        <v>268</v>
      </c>
      <c r="CK854" s="298" t="s">
        <v>736</v>
      </c>
      <c r="CL854" s="274" t="s">
        <v>268</v>
      </c>
      <c r="CM854" s="274" t="s">
        <v>268</v>
      </c>
      <c r="CN854" s="274" t="s">
        <v>268</v>
      </c>
      <c r="CO854" s="274" t="s">
        <v>268</v>
      </c>
      <c r="CP854" s="274" t="s">
        <v>268</v>
      </c>
      <c r="CQ854" s="274" t="s">
        <v>268</v>
      </c>
      <c r="CR854" s="274" t="s">
        <v>877</v>
      </c>
      <c r="CS854" s="274">
        <v>12.25</v>
      </c>
      <c r="CT854" s="274" t="s">
        <v>268</v>
      </c>
      <c r="CU854" s="274">
        <v>12.25</v>
      </c>
      <c r="CV854" s="274">
        <v>365</v>
      </c>
      <c r="CW854" s="274" t="s">
        <v>878</v>
      </c>
      <c r="CX854" s="274" t="s">
        <v>835</v>
      </c>
      <c r="CY854" s="274" t="s">
        <v>836</v>
      </c>
      <c r="CZ854" s="274" t="s">
        <v>837</v>
      </c>
      <c r="DA854" s="274" t="s">
        <v>268</v>
      </c>
      <c r="DB854" s="274" t="s">
        <v>268</v>
      </c>
      <c r="DC854" s="274" t="s">
        <v>268</v>
      </c>
      <c r="DD854" s="274" t="s">
        <v>268</v>
      </c>
      <c r="DE854" s="274" t="s">
        <v>268</v>
      </c>
      <c r="DF854" s="274" t="s">
        <v>268</v>
      </c>
      <c r="DG854" s="299">
        <f>IFERROR(IF(CA854="D",IF(CK854="A dispo.",CD854*VLOOKUP('DATI INPUT'!$F$27,TARIFFE_UD,2,FALSE),CD854*VLOOKUP(CK854,TARIFFE_UD,2,FALSE)),CD854*VLOOKUP(CB854-100,TARIFFE_UND,2,FALSE)),0)</f>
        <v>19.798759969571623</v>
      </c>
      <c r="DH854" s="299">
        <f>IFERROR(IF(CA854="D",IF(CK854="A dispo.",CF854*VLOOKUP('DATI INPUT'!$F$27,TARIFFE_UD,3,FALSE),CF854*VLOOKUP(CK854,TARIFFE_UD,3,FALSE)),CF854*VLOOKUP(CB854-100,TARIFFE_UND,3,FALSE)),0)</f>
        <v>0</v>
      </c>
    </row>
    <row r="855" spans="1:112" hidden="1" x14ac:dyDescent="0.25">
      <c r="A855" s="274" t="s">
        <v>6897</v>
      </c>
      <c r="B855" s="274" t="s">
        <v>6898</v>
      </c>
      <c r="C855" s="274" t="s">
        <v>6899</v>
      </c>
      <c r="D855" s="274" t="s">
        <v>6900</v>
      </c>
      <c r="E855" s="274" t="s">
        <v>268</v>
      </c>
      <c r="F855" s="274" t="s">
        <v>156</v>
      </c>
      <c r="G855" s="274" t="s">
        <v>6901</v>
      </c>
      <c r="H855" s="274" t="s">
        <v>1033</v>
      </c>
      <c r="I855" s="274" t="s">
        <v>6902</v>
      </c>
      <c r="J855" s="274" t="s">
        <v>156</v>
      </c>
      <c r="K855" s="274" t="s">
        <v>6903</v>
      </c>
      <c r="L855" s="274" t="s">
        <v>960</v>
      </c>
      <c r="M855" s="274" t="s">
        <v>6904</v>
      </c>
      <c r="N855" s="274" t="s">
        <v>303</v>
      </c>
      <c r="O855" s="274" t="s">
        <v>1273</v>
      </c>
      <c r="P855" s="274" t="s">
        <v>6905</v>
      </c>
      <c r="Q855" s="274" t="s">
        <v>976</v>
      </c>
      <c r="R855" s="274" t="s">
        <v>268</v>
      </c>
      <c r="S855" s="274" t="s">
        <v>268</v>
      </c>
      <c r="T855" s="274" t="s">
        <v>268</v>
      </c>
      <c r="U855" s="274" t="s">
        <v>268</v>
      </c>
      <c r="V855" s="274" t="s">
        <v>268</v>
      </c>
      <c r="W855" s="274" t="s">
        <v>6273</v>
      </c>
      <c r="X855" s="274" t="s">
        <v>2699</v>
      </c>
      <c r="Y855" s="274" t="s">
        <v>275</v>
      </c>
      <c r="Z855" s="274" t="s">
        <v>268</v>
      </c>
      <c r="AA855" s="274" t="s">
        <v>268</v>
      </c>
      <c r="AB855" s="274" t="s">
        <v>268</v>
      </c>
      <c r="AC855" s="274" t="s">
        <v>268</v>
      </c>
      <c r="AD855" s="274" t="s">
        <v>268</v>
      </c>
      <c r="AE855" s="274" t="s">
        <v>287</v>
      </c>
      <c r="AF855" s="274" t="s">
        <v>1811</v>
      </c>
      <c r="AG855" s="274" t="s">
        <v>875</v>
      </c>
      <c r="AH855" s="274" t="s">
        <v>1848</v>
      </c>
      <c r="AI855" s="274" t="s">
        <v>6285</v>
      </c>
      <c r="AJ855" s="274" t="s">
        <v>268</v>
      </c>
      <c r="AK855" s="274" t="s">
        <v>268</v>
      </c>
      <c r="AL855" s="274" t="s">
        <v>268</v>
      </c>
      <c r="AM855" s="274" t="s">
        <v>411</v>
      </c>
      <c r="AN855" s="274" t="s">
        <v>287</v>
      </c>
      <c r="AO855" s="274" t="s">
        <v>1811</v>
      </c>
      <c r="AP855" s="274" t="s">
        <v>875</v>
      </c>
      <c r="AQ855" s="274" t="s">
        <v>1848</v>
      </c>
      <c r="AR855" s="274" t="s">
        <v>6274</v>
      </c>
      <c r="AS855" s="274" t="s">
        <v>268</v>
      </c>
      <c r="AT855" s="274" t="s">
        <v>366</v>
      </c>
      <c r="AU855" s="274" t="s">
        <v>268</v>
      </c>
      <c r="AV855" s="274" t="s">
        <v>355</v>
      </c>
      <c r="AW855" s="274" t="s">
        <v>268</v>
      </c>
      <c r="AX855" s="274" t="s">
        <v>268</v>
      </c>
      <c r="AY855" s="274" t="s">
        <v>268</v>
      </c>
      <c r="AZ855" s="274" t="s">
        <v>268</v>
      </c>
      <c r="BA855" s="274" t="s">
        <v>268</v>
      </c>
      <c r="BB855" s="274" t="s">
        <v>268</v>
      </c>
      <c r="BC855" s="274" t="s">
        <v>268</v>
      </c>
      <c r="BD855" s="274" t="s">
        <v>268</v>
      </c>
      <c r="BE855" s="274" t="s">
        <v>268</v>
      </c>
      <c r="BF855" s="274" t="s">
        <v>268</v>
      </c>
      <c r="BG855" s="274" t="s">
        <v>268</v>
      </c>
      <c r="BH855" s="274" t="s">
        <v>268</v>
      </c>
      <c r="BI855" s="274" t="s">
        <v>268</v>
      </c>
      <c r="BJ855" s="274" t="s">
        <v>268</v>
      </c>
      <c r="BK855" s="274" t="s">
        <v>268</v>
      </c>
      <c r="BL855" s="274" t="s">
        <v>268</v>
      </c>
      <c r="BM855" s="274" t="s">
        <v>268</v>
      </c>
      <c r="BN855" s="274" t="s">
        <v>268</v>
      </c>
      <c r="BO855" s="274" t="s">
        <v>268</v>
      </c>
      <c r="BP855" s="274" t="s">
        <v>268</v>
      </c>
      <c r="BQ855" s="274" t="s">
        <v>268</v>
      </c>
      <c r="BR855" s="274" t="s">
        <v>268</v>
      </c>
      <c r="BS855" s="274" t="s">
        <v>268</v>
      </c>
      <c r="BT855" s="274" t="s">
        <v>268</v>
      </c>
      <c r="BU855" s="274" t="s">
        <v>268</v>
      </c>
      <c r="BV855" s="274" t="s">
        <v>268</v>
      </c>
      <c r="BW855" s="274" t="s">
        <v>268</v>
      </c>
      <c r="BX855" s="274" t="s">
        <v>268</v>
      </c>
      <c r="BY855" s="295">
        <v>88</v>
      </c>
      <c r="BZ855" s="295">
        <v>88</v>
      </c>
      <c r="CA855" s="298" t="s">
        <v>142</v>
      </c>
      <c r="CB855" s="297">
        <v>122</v>
      </c>
      <c r="CC855" s="284">
        <f t="shared" si="54"/>
        <v>0</v>
      </c>
      <c r="CD855" s="295">
        <f t="shared" si="55"/>
        <v>88</v>
      </c>
      <c r="CE855" s="284">
        <f t="shared" si="56"/>
        <v>0</v>
      </c>
      <c r="CF855" s="295">
        <f t="shared" si="57"/>
        <v>1</v>
      </c>
      <c r="CG855" s="274" t="s">
        <v>876</v>
      </c>
      <c r="CH855" s="274" t="s">
        <v>268</v>
      </c>
      <c r="CI855" s="274" t="s">
        <v>268</v>
      </c>
      <c r="CJ855" s="298" t="s">
        <v>268</v>
      </c>
      <c r="CK855" s="298" t="s">
        <v>736</v>
      </c>
      <c r="CL855" s="274" t="s">
        <v>268</v>
      </c>
      <c r="CM855" s="274" t="s">
        <v>268</v>
      </c>
      <c r="CN855" s="274" t="s">
        <v>268</v>
      </c>
      <c r="CO855" s="274" t="s">
        <v>268</v>
      </c>
      <c r="CP855" s="274" t="s">
        <v>268</v>
      </c>
      <c r="CQ855" s="274" t="s">
        <v>6906</v>
      </c>
      <c r="CR855" s="274" t="s">
        <v>877</v>
      </c>
      <c r="CS855" s="274">
        <v>95.68</v>
      </c>
      <c r="CT855" s="274" t="s">
        <v>268</v>
      </c>
      <c r="CU855" s="274">
        <v>95.68</v>
      </c>
      <c r="CV855" s="274">
        <v>365</v>
      </c>
      <c r="CW855" s="274" t="s">
        <v>878</v>
      </c>
      <c r="CX855" s="274" t="s">
        <v>835</v>
      </c>
      <c r="CY855" s="274" t="s">
        <v>836</v>
      </c>
      <c r="CZ855" s="274" t="s">
        <v>837</v>
      </c>
      <c r="DA855" s="274" t="s">
        <v>268</v>
      </c>
      <c r="DB855" s="274" t="s">
        <v>268</v>
      </c>
      <c r="DC855" s="274" t="s">
        <v>268</v>
      </c>
      <c r="DD855" s="274" t="s">
        <v>268</v>
      </c>
      <c r="DE855" s="274" t="s">
        <v>268</v>
      </c>
      <c r="DF855" s="274" t="s">
        <v>268</v>
      </c>
      <c r="DG855" s="299">
        <f>IFERROR(IF(CA855="D",IF(CK855="A dispo.",CD855*VLOOKUP('DATI INPUT'!$F$27,TARIFFE_UD,2,FALSE),CD855*VLOOKUP(CK855,TARIFFE_UD,2,FALSE)),CD855*VLOOKUP(CB855-100,TARIFFE_UND,2,FALSE)),0)</f>
        <v>69.691635092892113</v>
      </c>
      <c r="DH855" s="299">
        <f>IFERROR(IF(CA855="D",IF(CK855="A dispo.",CF855*VLOOKUP('DATI INPUT'!$F$27,TARIFFE_UD,3,FALSE),CF855*VLOOKUP(CK855,TARIFFE_UD,3,FALSE)),CF855*VLOOKUP(CB855-100,TARIFFE_UND,3,FALSE)),0)</f>
        <v>60.367780403072892</v>
      </c>
    </row>
    <row r="856" spans="1:112" hidden="1" x14ac:dyDescent="0.25">
      <c r="A856" s="274" t="s">
        <v>6907</v>
      </c>
      <c r="B856" s="274" t="s">
        <v>6908</v>
      </c>
      <c r="C856" s="274" t="s">
        <v>6909</v>
      </c>
      <c r="D856" s="274" t="s">
        <v>6910</v>
      </c>
      <c r="E856" s="274" t="s">
        <v>268</v>
      </c>
      <c r="F856" s="274" t="s">
        <v>156</v>
      </c>
      <c r="G856" s="274" t="s">
        <v>6911</v>
      </c>
      <c r="H856" s="274" t="s">
        <v>3427</v>
      </c>
      <c r="I856" s="274" t="s">
        <v>6912</v>
      </c>
      <c r="J856" s="274" t="s">
        <v>274</v>
      </c>
      <c r="K856" s="274" t="s">
        <v>6913</v>
      </c>
      <c r="L856" s="274" t="s">
        <v>984</v>
      </c>
      <c r="M856" s="274" t="s">
        <v>6914</v>
      </c>
      <c r="N856" s="274" t="s">
        <v>895</v>
      </c>
      <c r="O856" s="274" t="s">
        <v>896</v>
      </c>
      <c r="P856" s="274" t="s">
        <v>6915</v>
      </c>
      <c r="Q856" s="274" t="s">
        <v>330</v>
      </c>
      <c r="R856" s="274" t="s">
        <v>268</v>
      </c>
      <c r="S856" s="274" t="s">
        <v>268</v>
      </c>
      <c r="T856" s="274" t="s">
        <v>268</v>
      </c>
      <c r="U856" s="274" t="s">
        <v>268</v>
      </c>
      <c r="V856" s="274" t="s">
        <v>268</v>
      </c>
      <c r="W856" s="274" t="s">
        <v>6916</v>
      </c>
      <c r="X856" s="274" t="s">
        <v>2506</v>
      </c>
      <c r="Y856" s="274" t="s">
        <v>386</v>
      </c>
      <c r="Z856" s="274" t="s">
        <v>268</v>
      </c>
      <c r="AA856" s="274" t="s">
        <v>268</v>
      </c>
      <c r="AB856" s="274" t="s">
        <v>268</v>
      </c>
      <c r="AC856" s="274" t="s">
        <v>268</v>
      </c>
      <c r="AD856" s="274" t="s">
        <v>268</v>
      </c>
      <c r="AE856" s="274" t="s">
        <v>287</v>
      </c>
      <c r="AF856" s="274" t="s">
        <v>1811</v>
      </c>
      <c r="AG856" s="274" t="s">
        <v>875</v>
      </c>
      <c r="AH856" s="274" t="s">
        <v>1848</v>
      </c>
      <c r="AI856" s="274" t="s">
        <v>952</v>
      </c>
      <c r="AJ856" s="274" t="s">
        <v>268</v>
      </c>
      <c r="AK856" s="274" t="s">
        <v>395</v>
      </c>
      <c r="AL856" s="274" t="s">
        <v>268</v>
      </c>
      <c r="AM856" s="274" t="s">
        <v>288</v>
      </c>
      <c r="AN856" s="274" t="s">
        <v>268</v>
      </c>
      <c r="AO856" s="274" t="s">
        <v>268</v>
      </c>
      <c r="AP856" s="274" t="s">
        <v>268</v>
      </c>
      <c r="AQ856" s="274" t="s">
        <v>268</v>
      </c>
      <c r="AR856" s="274" t="s">
        <v>268</v>
      </c>
      <c r="AS856" s="274" t="s">
        <v>268</v>
      </c>
      <c r="AT856" s="274" t="s">
        <v>268</v>
      </c>
      <c r="AU856" s="274" t="s">
        <v>268</v>
      </c>
      <c r="AV856" s="274" t="s">
        <v>268</v>
      </c>
      <c r="AW856" s="274" t="s">
        <v>268</v>
      </c>
      <c r="AX856" s="274" t="s">
        <v>268</v>
      </c>
      <c r="AY856" s="274" t="s">
        <v>268</v>
      </c>
      <c r="AZ856" s="274" t="s">
        <v>268</v>
      </c>
      <c r="BA856" s="274" t="s">
        <v>268</v>
      </c>
      <c r="BB856" s="274" t="s">
        <v>268</v>
      </c>
      <c r="BC856" s="274" t="s">
        <v>268</v>
      </c>
      <c r="BD856" s="274" t="s">
        <v>268</v>
      </c>
      <c r="BE856" s="274" t="s">
        <v>268</v>
      </c>
      <c r="BF856" s="274" t="s">
        <v>268</v>
      </c>
      <c r="BG856" s="274" t="s">
        <v>268</v>
      </c>
      <c r="BH856" s="274" t="s">
        <v>268</v>
      </c>
      <c r="BI856" s="274" t="s">
        <v>268</v>
      </c>
      <c r="BJ856" s="274" t="s">
        <v>268</v>
      </c>
      <c r="BK856" s="274" t="s">
        <v>268</v>
      </c>
      <c r="BL856" s="274" t="s">
        <v>268</v>
      </c>
      <c r="BM856" s="274" t="s">
        <v>268</v>
      </c>
      <c r="BN856" s="274" t="s">
        <v>268</v>
      </c>
      <c r="BO856" s="274" t="s">
        <v>268</v>
      </c>
      <c r="BP856" s="274" t="s">
        <v>268</v>
      </c>
      <c r="BQ856" s="274" t="s">
        <v>268</v>
      </c>
      <c r="BR856" s="274" t="s">
        <v>268</v>
      </c>
      <c r="BS856" s="274" t="s">
        <v>268</v>
      </c>
      <c r="BT856" s="274" t="s">
        <v>268</v>
      </c>
      <c r="BU856" s="274" t="s">
        <v>268</v>
      </c>
      <c r="BV856" s="274" t="s">
        <v>268</v>
      </c>
      <c r="BW856" s="274" t="s">
        <v>268</v>
      </c>
      <c r="BX856" s="274" t="s">
        <v>268</v>
      </c>
      <c r="BY856" s="295">
        <v>65.3</v>
      </c>
      <c r="BZ856" s="295">
        <v>65.3</v>
      </c>
      <c r="CA856" s="298" t="s">
        <v>142</v>
      </c>
      <c r="CB856" s="297">
        <v>122</v>
      </c>
      <c r="CC856" s="284">
        <f t="shared" si="54"/>
        <v>0</v>
      </c>
      <c r="CD856" s="295">
        <f t="shared" si="55"/>
        <v>65.3</v>
      </c>
      <c r="CE856" s="284">
        <f t="shared" si="56"/>
        <v>0</v>
      </c>
      <c r="CF856" s="295">
        <f t="shared" si="57"/>
        <v>1</v>
      </c>
      <c r="CG856" s="274" t="s">
        <v>876</v>
      </c>
      <c r="CH856" s="274" t="s">
        <v>268</v>
      </c>
      <c r="CI856" s="274" t="s">
        <v>268</v>
      </c>
      <c r="CJ856" s="298" t="s">
        <v>268</v>
      </c>
      <c r="CK856" s="298" t="s">
        <v>736</v>
      </c>
      <c r="CL856" s="274" t="s">
        <v>268</v>
      </c>
      <c r="CM856" s="274" t="s">
        <v>268</v>
      </c>
      <c r="CN856" s="274" t="s">
        <v>268</v>
      </c>
      <c r="CO856" s="274" t="s">
        <v>268</v>
      </c>
      <c r="CP856" s="274" t="s">
        <v>268</v>
      </c>
      <c r="CQ856" s="274" t="s">
        <v>6917</v>
      </c>
      <c r="CR856" s="274" t="s">
        <v>877</v>
      </c>
      <c r="CS856" s="274">
        <v>84.56</v>
      </c>
      <c r="CT856" s="274" t="s">
        <v>268</v>
      </c>
      <c r="CU856" s="274">
        <v>84.56</v>
      </c>
      <c r="CV856" s="274">
        <v>365</v>
      </c>
      <c r="CW856" s="274" t="s">
        <v>878</v>
      </c>
      <c r="CX856" s="274" t="s">
        <v>835</v>
      </c>
      <c r="CY856" s="274" t="s">
        <v>836</v>
      </c>
      <c r="CZ856" s="274" t="s">
        <v>837</v>
      </c>
      <c r="DA856" s="274" t="s">
        <v>268</v>
      </c>
      <c r="DB856" s="274" t="s">
        <v>268</v>
      </c>
      <c r="DC856" s="274" t="s">
        <v>268</v>
      </c>
      <c r="DD856" s="274" t="s">
        <v>268</v>
      </c>
      <c r="DE856" s="274" t="s">
        <v>268</v>
      </c>
      <c r="DF856" s="274" t="s">
        <v>268</v>
      </c>
      <c r="DG856" s="299">
        <f>IFERROR(IF(CA856="D",IF(CK856="A dispo.",CD856*VLOOKUP('DATI INPUT'!$F$27,TARIFFE_UD,2,FALSE),CD856*VLOOKUP(CK856,TARIFFE_UD,2,FALSE)),CD856*VLOOKUP(CB856-100,TARIFFE_UND,2,FALSE)),0)</f>
        <v>51.714361040521077</v>
      </c>
      <c r="DH856" s="299">
        <f>IFERROR(IF(CA856="D",IF(CK856="A dispo.",CF856*VLOOKUP('DATI INPUT'!$F$27,TARIFFE_UD,3,FALSE),CF856*VLOOKUP(CK856,TARIFFE_UD,3,FALSE)),CF856*VLOOKUP(CB856-100,TARIFFE_UND,3,FALSE)),0)</f>
        <v>60.367780403072892</v>
      </c>
    </row>
    <row r="857" spans="1:112" hidden="1" x14ac:dyDescent="0.25">
      <c r="A857" s="274" t="s">
        <v>6918</v>
      </c>
      <c r="B857" s="274" t="s">
        <v>6919</v>
      </c>
      <c r="C857" s="274" t="s">
        <v>6920</v>
      </c>
      <c r="D857" s="274" t="s">
        <v>6921</v>
      </c>
      <c r="E857" s="274" t="s">
        <v>268</v>
      </c>
      <c r="F857" s="274" t="s">
        <v>156</v>
      </c>
      <c r="G857" s="274" t="s">
        <v>6922</v>
      </c>
      <c r="H857" s="274" t="s">
        <v>3427</v>
      </c>
      <c r="I857" s="274" t="s">
        <v>1957</v>
      </c>
      <c r="J857" s="274" t="s">
        <v>156</v>
      </c>
      <c r="K857" s="274" t="s">
        <v>6923</v>
      </c>
      <c r="L857" s="274" t="s">
        <v>984</v>
      </c>
      <c r="M857" s="274" t="s">
        <v>6924</v>
      </c>
      <c r="N857" s="274" t="s">
        <v>6750</v>
      </c>
      <c r="O857" s="274" t="s">
        <v>289</v>
      </c>
      <c r="P857" s="274" t="s">
        <v>2789</v>
      </c>
      <c r="Q857" s="274" t="s">
        <v>343</v>
      </c>
      <c r="R857" s="274" t="s">
        <v>268</v>
      </c>
      <c r="S857" s="274" t="s">
        <v>268</v>
      </c>
      <c r="T857" s="274" t="s">
        <v>268</v>
      </c>
      <c r="U857" s="274" t="s">
        <v>268</v>
      </c>
      <c r="V857" s="274" t="s">
        <v>268</v>
      </c>
      <c r="W857" s="274" t="s">
        <v>6925</v>
      </c>
      <c r="X857" s="274" t="s">
        <v>2506</v>
      </c>
      <c r="Y857" s="274" t="s">
        <v>272</v>
      </c>
      <c r="Z857" s="274" t="s">
        <v>268</v>
      </c>
      <c r="AA857" s="274" t="s">
        <v>268</v>
      </c>
      <c r="AB857" s="274" t="s">
        <v>268</v>
      </c>
      <c r="AC857" s="274" t="s">
        <v>268</v>
      </c>
      <c r="AD857" s="274" t="s">
        <v>268</v>
      </c>
      <c r="AE857" s="274" t="s">
        <v>287</v>
      </c>
      <c r="AF857" s="274" t="s">
        <v>1811</v>
      </c>
      <c r="AG857" s="274" t="s">
        <v>875</v>
      </c>
      <c r="AH857" s="274" t="s">
        <v>1848</v>
      </c>
      <c r="AI857" s="274" t="s">
        <v>952</v>
      </c>
      <c r="AJ857" s="274" t="s">
        <v>268</v>
      </c>
      <c r="AK857" s="274" t="s">
        <v>381</v>
      </c>
      <c r="AL857" s="274" t="s">
        <v>268</v>
      </c>
      <c r="AM857" s="274" t="s">
        <v>288</v>
      </c>
      <c r="AN857" s="274" t="s">
        <v>268</v>
      </c>
      <c r="AO857" s="274" t="s">
        <v>268</v>
      </c>
      <c r="AP857" s="274" t="s">
        <v>268</v>
      </c>
      <c r="AQ857" s="274" t="s">
        <v>268</v>
      </c>
      <c r="AR857" s="274" t="s">
        <v>268</v>
      </c>
      <c r="AS857" s="274" t="s">
        <v>268</v>
      </c>
      <c r="AT857" s="274" t="s">
        <v>268</v>
      </c>
      <c r="AU857" s="274" t="s">
        <v>268</v>
      </c>
      <c r="AV857" s="274" t="s">
        <v>268</v>
      </c>
      <c r="AW857" s="274" t="s">
        <v>268</v>
      </c>
      <c r="AX857" s="274" t="s">
        <v>268</v>
      </c>
      <c r="AY857" s="274" t="s">
        <v>268</v>
      </c>
      <c r="AZ857" s="274" t="s">
        <v>268</v>
      </c>
      <c r="BA857" s="274" t="s">
        <v>268</v>
      </c>
      <c r="BB857" s="274" t="s">
        <v>268</v>
      </c>
      <c r="BC857" s="274" t="s">
        <v>268</v>
      </c>
      <c r="BD857" s="274" t="s">
        <v>268</v>
      </c>
      <c r="BE857" s="274" t="s">
        <v>268</v>
      </c>
      <c r="BF857" s="274" t="s">
        <v>268</v>
      </c>
      <c r="BG857" s="274" t="s">
        <v>268</v>
      </c>
      <c r="BH857" s="274" t="s">
        <v>268</v>
      </c>
      <c r="BI857" s="274" t="s">
        <v>268</v>
      </c>
      <c r="BJ857" s="274" t="s">
        <v>268</v>
      </c>
      <c r="BK857" s="274" t="s">
        <v>268</v>
      </c>
      <c r="BL857" s="274" t="s">
        <v>268</v>
      </c>
      <c r="BM857" s="274" t="s">
        <v>268</v>
      </c>
      <c r="BN857" s="274" t="s">
        <v>268</v>
      </c>
      <c r="BO857" s="274" t="s">
        <v>268</v>
      </c>
      <c r="BP857" s="274" t="s">
        <v>268</v>
      </c>
      <c r="BQ857" s="274" t="s">
        <v>268</v>
      </c>
      <c r="BR857" s="274" t="s">
        <v>268</v>
      </c>
      <c r="BS857" s="274" t="s">
        <v>268</v>
      </c>
      <c r="BT857" s="274" t="s">
        <v>268</v>
      </c>
      <c r="BU857" s="274" t="s">
        <v>268</v>
      </c>
      <c r="BV857" s="274" t="s">
        <v>268</v>
      </c>
      <c r="BW857" s="274" t="s">
        <v>268</v>
      </c>
      <c r="BX857" s="274" t="s">
        <v>268</v>
      </c>
      <c r="BY857" s="295">
        <v>80.33</v>
      </c>
      <c r="BZ857" s="295">
        <v>80.33</v>
      </c>
      <c r="CA857" s="298" t="s">
        <v>142</v>
      </c>
      <c r="CB857" s="297">
        <v>122</v>
      </c>
      <c r="CC857" s="284">
        <f t="shared" si="54"/>
        <v>0</v>
      </c>
      <c r="CD857" s="295">
        <f t="shared" si="55"/>
        <v>80.33</v>
      </c>
      <c r="CE857" s="284">
        <f t="shared" si="56"/>
        <v>0</v>
      </c>
      <c r="CF857" s="295">
        <f t="shared" si="57"/>
        <v>1</v>
      </c>
      <c r="CG857" s="274" t="s">
        <v>876</v>
      </c>
      <c r="CH857" s="274" t="s">
        <v>268</v>
      </c>
      <c r="CI857" s="274" t="s">
        <v>268</v>
      </c>
      <c r="CJ857" s="298" t="s">
        <v>268</v>
      </c>
      <c r="CK857" s="298" t="s">
        <v>736</v>
      </c>
      <c r="CL857" s="274" t="s">
        <v>268</v>
      </c>
      <c r="CM857" s="274" t="s">
        <v>268</v>
      </c>
      <c r="CN857" s="274" t="s">
        <v>268</v>
      </c>
      <c r="CO857" s="274" t="s">
        <v>268</v>
      </c>
      <c r="CP857" s="274" t="s">
        <v>268</v>
      </c>
      <c r="CQ857" s="274" t="s">
        <v>6926</v>
      </c>
      <c r="CR857" s="274" t="s">
        <v>877</v>
      </c>
      <c r="CS857" s="274">
        <v>91.92</v>
      </c>
      <c r="CT857" s="274" t="s">
        <v>268</v>
      </c>
      <c r="CU857" s="274">
        <v>91.92</v>
      </c>
      <c r="CV857" s="274">
        <v>365</v>
      </c>
      <c r="CW857" s="274" t="s">
        <v>878</v>
      </c>
      <c r="CX857" s="274" t="s">
        <v>835</v>
      </c>
      <c r="CY857" s="274" t="s">
        <v>836</v>
      </c>
      <c r="CZ857" s="274" t="s">
        <v>837</v>
      </c>
      <c r="DA857" s="274" t="s">
        <v>268</v>
      </c>
      <c r="DB857" s="274" t="s">
        <v>268</v>
      </c>
      <c r="DC857" s="274" t="s">
        <v>268</v>
      </c>
      <c r="DD857" s="274" t="s">
        <v>268</v>
      </c>
      <c r="DE857" s="274" t="s">
        <v>268</v>
      </c>
      <c r="DF857" s="274" t="s">
        <v>268</v>
      </c>
      <c r="DG857" s="299">
        <f>IFERROR(IF(CA857="D",IF(CK857="A dispo.",CD857*VLOOKUP('DATI INPUT'!$F$27,TARIFFE_UD,2,FALSE),CD857*VLOOKUP(CK857,TARIFFE_UD,2,FALSE)),CD857*VLOOKUP(CB857-100,TARIFFE_UND,2,FALSE)),0)</f>
        <v>63.617375534227534</v>
      </c>
      <c r="DH857" s="299">
        <f>IFERROR(IF(CA857="D",IF(CK857="A dispo.",CF857*VLOOKUP('DATI INPUT'!$F$27,TARIFFE_UD,3,FALSE),CF857*VLOOKUP(CK857,TARIFFE_UD,3,FALSE)),CF857*VLOOKUP(CB857-100,TARIFFE_UND,3,FALSE)),0)</f>
        <v>60.367780403072892</v>
      </c>
    </row>
    <row r="858" spans="1:112" hidden="1" x14ac:dyDescent="0.25">
      <c r="A858" s="274" t="s">
        <v>6927</v>
      </c>
      <c r="B858" s="274" t="s">
        <v>6928</v>
      </c>
      <c r="C858" s="274" t="s">
        <v>6929</v>
      </c>
      <c r="D858" s="274" t="s">
        <v>6930</v>
      </c>
      <c r="E858" s="274" t="s">
        <v>268</v>
      </c>
      <c r="F858" s="274" t="s">
        <v>156</v>
      </c>
      <c r="G858" s="274" t="s">
        <v>6931</v>
      </c>
      <c r="H858" s="274" t="s">
        <v>3590</v>
      </c>
      <c r="I858" s="274" t="s">
        <v>6932</v>
      </c>
      <c r="J858" s="274" t="s">
        <v>156</v>
      </c>
      <c r="K858" s="274" t="s">
        <v>6933</v>
      </c>
      <c r="L858" s="274" t="s">
        <v>6934</v>
      </c>
      <c r="M858" s="274" t="s">
        <v>6935</v>
      </c>
      <c r="N858" s="274" t="s">
        <v>3592</v>
      </c>
      <c r="O858" s="274" t="s">
        <v>3594</v>
      </c>
      <c r="P858" s="274" t="s">
        <v>6936</v>
      </c>
      <c r="Q858" s="274" t="s">
        <v>275</v>
      </c>
      <c r="R858" s="274" t="s">
        <v>268</v>
      </c>
      <c r="S858" s="274" t="s">
        <v>268</v>
      </c>
      <c r="T858" s="274" t="s">
        <v>268</v>
      </c>
      <c r="U858" s="274" t="s">
        <v>268</v>
      </c>
      <c r="V858" s="274" t="s">
        <v>282</v>
      </c>
      <c r="W858" s="274" t="s">
        <v>6937</v>
      </c>
      <c r="X858" s="274" t="s">
        <v>2930</v>
      </c>
      <c r="Y858" s="274" t="s">
        <v>276</v>
      </c>
      <c r="Z858" s="274" t="s">
        <v>268</v>
      </c>
      <c r="AA858" s="274" t="s">
        <v>268</v>
      </c>
      <c r="AB858" s="274" t="s">
        <v>268</v>
      </c>
      <c r="AC858" s="274" t="s">
        <v>268</v>
      </c>
      <c r="AD858" s="274" t="s">
        <v>268</v>
      </c>
      <c r="AE858" s="274" t="s">
        <v>287</v>
      </c>
      <c r="AF858" s="274" t="s">
        <v>1811</v>
      </c>
      <c r="AG858" s="274" t="s">
        <v>875</v>
      </c>
      <c r="AH858" s="274" t="s">
        <v>1848</v>
      </c>
      <c r="AI858" s="274" t="s">
        <v>1355</v>
      </c>
      <c r="AJ858" s="274" t="s">
        <v>268</v>
      </c>
      <c r="AK858" s="274" t="s">
        <v>268</v>
      </c>
      <c r="AL858" s="274" t="s">
        <v>268</v>
      </c>
      <c r="AM858" s="274" t="s">
        <v>288</v>
      </c>
      <c r="AN858" s="274" t="s">
        <v>268</v>
      </c>
      <c r="AO858" s="274" t="s">
        <v>268</v>
      </c>
      <c r="AP858" s="274" t="s">
        <v>268</v>
      </c>
      <c r="AQ858" s="274" t="s">
        <v>268</v>
      </c>
      <c r="AR858" s="274" t="s">
        <v>268</v>
      </c>
      <c r="AS858" s="274" t="s">
        <v>268</v>
      </c>
      <c r="AT858" s="274" t="s">
        <v>268</v>
      </c>
      <c r="AU858" s="274" t="s">
        <v>268</v>
      </c>
      <c r="AV858" s="274" t="s">
        <v>268</v>
      </c>
      <c r="AW858" s="274" t="s">
        <v>268</v>
      </c>
      <c r="AX858" s="274" t="s">
        <v>268</v>
      </c>
      <c r="AY858" s="274" t="s">
        <v>268</v>
      </c>
      <c r="AZ858" s="274" t="s">
        <v>268</v>
      </c>
      <c r="BA858" s="274" t="s">
        <v>268</v>
      </c>
      <c r="BB858" s="274" t="s">
        <v>268</v>
      </c>
      <c r="BC858" s="274" t="s">
        <v>268</v>
      </c>
      <c r="BD858" s="274" t="s">
        <v>268</v>
      </c>
      <c r="BE858" s="274" t="s">
        <v>268</v>
      </c>
      <c r="BF858" s="274" t="s">
        <v>268</v>
      </c>
      <c r="BG858" s="274" t="s">
        <v>268</v>
      </c>
      <c r="BH858" s="274" t="s">
        <v>268</v>
      </c>
      <c r="BI858" s="274" t="s">
        <v>268</v>
      </c>
      <c r="BJ858" s="274" t="s">
        <v>268</v>
      </c>
      <c r="BK858" s="274" t="s">
        <v>268</v>
      </c>
      <c r="BL858" s="274" t="s">
        <v>268</v>
      </c>
      <c r="BM858" s="274" t="s">
        <v>268</v>
      </c>
      <c r="BN858" s="274" t="s">
        <v>268</v>
      </c>
      <c r="BO858" s="274" t="s">
        <v>268</v>
      </c>
      <c r="BP858" s="274" t="s">
        <v>268</v>
      </c>
      <c r="BQ858" s="274" t="s">
        <v>268</v>
      </c>
      <c r="BR858" s="274" t="s">
        <v>268</v>
      </c>
      <c r="BS858" s="274" t="s">
        <v>268</v>
      </c>
      <c r="BT858" s="274" t="s">
        <v>268</v>
      </c>
      <c r="BU858" s="274" t="s">
        <v>268</v>
      </c>
      <c r="BV858" s="274" t="s">
        <v>268</v>
      </c>
      <c r="BW858" s="274" t="s">
        <v>268</v>
      </c>
      <c r="BX858" s="274" t="s">
        <v>268</v>
      </c>
      <c r="BY858" s="295">
        <v>128</v>
      </c>
      <c r="BZ858" s="295">
        <v>128</v>
      </c>
      <c r="CA858" s="298" t="s">
        <v>142</v>
      </c>
      <c r="CB858" s="297">
        <v>122</v>
      </c>
      <c r="CC858" s="284">
        <f t="shared" si="54"/>
        <v>0</v>
      </c>
      <c r="CD858" s="295">
        <f t="shared" si="55"/>
        <v>128</v>
      </c>
      <c r="CE858" s="284">
        <f t="shared" si="56"/>
        <v>0</v>
      </c>
      <c r="CF858" s="295">
        <f t="shared" si="57"/>
        <v>1</v>
      </c>
      <c r="CG858" s="274" t="s">
        <v>876</v>
      </c>
      <c r="CH858" s="274" t="s">
        <v>268</v>
      </c>
      <c r="CI858" s="274" t="s">
        <v>268</v>
      </c>
      <c r="CJ858" s="298" t="s">
        <v>268</v>
      </c>
      <c r="CK858" s="298" t="s">
        <v>736</v>
      </c>
      <c r="CL858" s="274" t="s">
        <v>268</v>
      </c>
      <c r="CM858" s="274" t="s">
        <v>268</v>
      </c>
      <c r="CN858" s="274" t="s">
        <v>268</v>
      </c>
      <c r="CO858" s="274" t="s">
        <v>268</v>
      </c>
      <c r="CP858" s="274" t="s">
        <v>268</v>
      </c>
      <c r="CQ858" s="274" t="s">
        <v>6938</v>
      </c>
      <c r="CR858" s="274" t="s">
        <v>877</v>
      </c>
      <c r="CS858" s="274">
        <v>115.28</v>
      </c>
      <c r="CT858" s="274" t="s">
        <v>268</v>
      </c>
      <c r="CU858" s="274">
        <v>115.28</v>
      </c>
      <c r="CV858" s="274">
        <v>365</v>
      </c>
      <c r="CW858" s="274" t="s">
        <v>878</v>
      </c>
      <c r="CX858" s="274" t="s">
        <v>835</v>
      </c>
      <c r="CY858" s="274" t="s">
        <v>836</v>
      </c>
      <c r="CZ858" s="274" t="s">
        <v>837</v>
      </c>
      <c r="DA858" s="274" t="s">
        <v>268</v>
      </c>
      <c r="DB858" s="274" t="s">
        <v>268</v>
      </c>
      <c r="DC858" s="274" t="s">
        <v>268</v>
      </c>
      <c r="DD858" s="274" t="s">
        <v>268</v>
      </c>
      <c r="DE858" s="274" t="s">
        <v>268</v>
      </c>
      <c r="DF858" s="274" t="s">
        <v>268</v>
      </c>
      <c r="DG858" s="299">
        <f>IFERROR(IF(CA858="D",IF(CK858="A dispo.",CD858*VLOOKUP('DATI INPUT'!$F$27,TARIFFE_UD,2,FALSE),CD858*VLOOKUP(CK858,TARIFFE_UD,2,FALSE)),CD858*VLOOKUP(CB858-100,TARIFFE_UND,2,FALSE)),0)</f>
        <v>101.36965104420671</v>
      </c>
      <c r="DH858" s="299">
        <f>IFERROR(IF(CA858="D",IF(CK858="A dispo.",CF858*VLOOKUP('DATI INPUT'!$F$27,TARIFFE_UD,3,FALSE),CF858*VLOOKUP(CK858,TARIFFE_UD,3,FALSE)),CF858*VLOOKUP(CB858-100,TARIFFE_UND,3,FALSE)),0)</f>
        <v>60.367780403072892</v>
      </c>
    </row>
    <row r="859" spans="1:112" hidden="1" x14ac:dyDescent="0.25">
      <c r="A859" s="274" t="s">
        <v>6939</v>
      </c>
      <c r="B859" s="274" t="s">
        <v>6940</v>
      </c>
      <c r="C859" s="274" t="s">
        <v>802</v>
      </c>
      <c r="D859" s="274" t="s">
        <v>6941</v>
      </c>
      <c r="E859" s="274" t="s">
        <v>268</v>
      </c>
      <c r="F859" s="274" t="s">
        <v>156</v>
      </c>
      <c r="G859" s="274" t="s">
        <v>6942</v>
      </c>
      <c r="H859" s="274" t="s">
        <v>6943</v>
      </c>
      <c r="I859" s="274" t="s">
        <v>408</v>
      </c>
      <c r="J859" s="274" t="s">
        <v>274</v>
      </c>
      <c r="K859" s="274" t="s">
        <v>2668</v>
      </c>
      <c r="L859" s="274" t="s">
        <v>4212</v>
      </c>
      <c r="M859" s="274" t="s">
        <v>6944</v>
      </c>
      <c r="N859" s="274" t="s">
        <v>4212</v>
      </c>
      <c r="O859" s="274" t="s">
        <v>4213</v>
      </c>
      <c r="P859" s="274" t="s">
        <v>6945</v>
      </c>
      <c r="Q859" s="274" t="s">
        <v>309</v>
      </c>
      <c r="R859" s="274" t="s">
        <v>268</v>
      </c>
      <c r="S859" s="274" t="s">
        <v>268</v>
      </c>
      <c r="T859" s="274" t="s">
        <v>268</v>
      </c>
      <c r="U859" s="274" t="s">
        <v>268</v>
      </c>
      <c r="V859" s="274" t="s">
        <v>268</v>
      </c>
      <c r="W859" s="274" t="s">
        <v>6946</v>
      </c>
      <c r="X859" s="274" t="s">
        <v>6947</v>
      </c>
      <c r="Y859" s="274" t="s">
        <v>268</v>
      </c>
      <c r="Z859" s="274" t="s">
        <v>268</v>
      </c>
      <c r="AA859" s="274" t="s">
        <v>268</v>
      </c>
      <c r="AB859" s="274" t="s">
        <v>268</v>
      </c>
      <c r="AC859" s="274" t="s">
        <v>268</v>
      </c>
      <c r="AD859" s="274" t="s">
        <v>268</v>
      </c>
      <c r="AE859" s="274" t="s">
        <v>287</v>
      </c>
      <c r="AF859" s="274" t="s">
        <v>1811</v>
      </c>
      <c r="AG859" s="274" t="s">
        <v>875</v>
      </c>
      <c r="AH859" s="274" t="s">
        <v>2387</v>
      </c>
      <c r="AI859" s="274" t="s">
        <v>1144</v>
      </c>
      <c r="AJ859" s="274" t="s">
        <v>268</v>
      </c>
      <c r="AK859" s="274" t="s">
        <v>268</v>
      </c>
      <c r="AL859" s="274" t="s">
        <v>268</v>
      </c>
      <c r="AM859" s="274" t="s">
        <v>990</v>
      </c>
      <c r="AN859" s="274" t="s">
        <v>268</v>
      </c>
      <c r="AO859" s="274" t="s">
        <v>268</v>
      </c>
      <c r="AP859" s="274" t="s">
        <v>268</v>
      </c>
      <c r="AQ859" s="274" t="s">
        <v>268</v>
      </c>
      <c r="AR859" s="274" t="s">
        <v>268</v>
      </c>
      <c r="AS859" s="274" t="s">
        <v>268</v>
      </c>
      <c r="AT859" s="274" t="s">
        <v>268</v>
      </c>
      <c r="AU859" s="274" t="s">
        <v>268</v>
      </c>
      <c r="AV859" s="274" t="s">
        <v>268</v>
      </c>
      <c r="AW859" s="274" t="s">
        <v>268</v>
      </c>
      <c r="AX859" s="274" t="s">
        <v>268</v>
      </c>
      <c r="AY859" s="274" t="s">
        <v>268</v>
      </c>
      <c r="AZ859" s="274" t="s">
        <v>268</v>
      </c>
      <c r="BA859" s="274" t="s">
        <v>268</v>
      </c>
      <c r="BB859" s="274" t="s">
        <v>268</v>
      </c>
      <c r="BC859" s="274" t="s">
        <v>268</v>
      </c>
      <c r="BD859" s="274" t="s">
        <v>268</v>
      </c>
      <c r="BE859" s="274" t="s">
        <v>268</v>
      </c>
      <c r="BF859" s="274" t="s">
        <v>268</v>
      </c>
      <c r="BG859" s="274" t="s">
        <v>268</v>
      </c>
      <c r="BH859" s="274" t="s">
        <v>268</v>
      </c>
      <c r="BI859" s="274" t="s">
        <v>268</v>
      </c>
      <c r="BJ859" s="274" t="s">
        <v>268</v>
      </c>
      <c r="BK859" s="274" t="s">
        <v>268</v>
      </c>
      <c r="BL859" s="274" t="s">
        <v>268</v>
      </c>
      <c r="BM859" s="274" t="s">
        <v>268</v>
      </c>
      <c r="BN859" s="274" t="s">
        <v>268</v>
      </c>
      <c r="BO859" s="274" t="s">
        <v>268</v>
      </c>
      <c r="BP859" s="274" t="s">
        <v>268</v>
      </c>
      <c r="BQ859" s="274" t="s">
        <v>268</v>
      </c>
      <c r="BR859" s="274" t="s">
        <v>268</v>
      </c>
      <c r="BS859" s="274" t="s">
        <v>268</v>
      </c>
      <c r="BT859" s="274" t="s">
        <v>268</v>
      </c>
      <c r="BU859" s="274" t="s">
        <v>268</v>
      </c>
      <c r="BV859" s="274" t="s">
        <v>268</v>
      </c>
      <c r="BW859" s="274" t="s">
        <v>268</v>
      </c>
      <c r="BX859" s="274" t="s">
        <v>268</v>
      </c>
      <c r="BY859" s="295">
        <v>36</v>
      </c>
      <c r="BZ859" s="295">
        <v>36</v>
      </c>
      <c r="CA859" s="298" t="s">
        <v>142</v>
      </c>
      <c r="CB859" s="297">
        <v>122</v>
      </c>
      <c r="CC859" s="284">
        <f t="shared" si="54"/>
        <v>0.75</v>
      </c>
      <c r="CD859" s="295">
        <f t="shared" si="55"/>
        <v>9</v>
      </c>
      <c r="CE859" s="284">
        <f t="shared" si="56"/>
        <v>0.75</v>
      </c>
      <c r="CF859" s="295">
        <f t="shared" si="57"/>
        <v>0.25</v>
      </c>
      <c r="CG859" s="274" t="s">
        <v>876</v>
      </c>
      <c r="CH859" s="274" t="s">
        <v>268</v>
      </c>
      <c r="CI859" s="274" t="s">
        <v>268</v>
      </c>
      <c r="CJ859" s="298" t="s">
        <v>268</v>
      </c>
      <c r="CK859" s="298" t="s">
        <v>736</v>
      </c>
      <c r="CL859" s="274" t="s">
        <v>2132</v>
      </c>
      <c r="CM859" s="274" t="s">
        <v>268</v>
      </c>
      <c r="CN859" s="274" t="s">
        <v>268</v>
      </c>
      <c r="CO859" s="274" t="s">
        <v>268</v>
      </c>
      <c r="CP859" s="274" t="s">
        <v>268</v>
      </c>
      <c r="CQ859" s="274" t="s">
        <v>6948</v>
      </c>
      <c r="CR859" s="274" t="s">
        <v>877</v>
      </c>
      <c r="CS859" s="274">
        <v>70.2</v>
      </c>
      <c r="CT859" s="274">
        <v>-52.65</v>
      </c>
      <c r="CU859" s="274">
        <v>17.55</v>
      </c>
      <c r="CV859" s="274">
        <v>365</v>
      </c>
      <c r="CW859" s="274" t="s">
        <v>878</v>
      </c>
      <c r="CX859" s="274" t="s">
        <v>835</v>
      </c>
      <c r="CY859" s="274" t="s">
        <v>836</v>
      </c>
      <c r="CZ859" s="274" t="s">
        <v>837</v>
      </c>
      <c r="DA859" s="274" t="s">
        <v>268</v>
      </c>
      <c r="DB859" s="274" t="s">
        <v>268</v>
      </c>
      <c r="DC859" s="274" t="s">
        <v>268</v>
      </c>
      <c r="DD859" s="274" t="s">
        <v>268</v>
      </c>
      <c r="DE859" s="274" t="s">
        <v>268</v>
      </c>
      <c r="DF859" s="274" t="s">
        <v>268</v>
      </c>
      <c r="DG859" s="299">
        <f>IFERROR(IF(CA859="D",IF(CK859="A dispo.",CD859*VLOOKUP('DATI INPUT'!$F$27,TARIFFE_UD,2,FALSE),CD859*VLOOKUP(CK859,TARIFFE_UD,2,FALSE)),CD859*VLOOKUP(CB859-100,TARIFFE_UND,2,FALSE)),0)</f>
        <v>7.1275535890457835</v>
      </c>
      <c r="DH859" s="299">
        <f>IFERROR(IF(CA859="D",IF(CK859="A dispo.",CF859*VLOOKUP('DATI INPUT'!$F$27,TARIFFE_UD,3,FALSE),CF859*VLOOKUP(CK859,TARIFFE_UD,3,FALSE)),CF859*VLOOKUP(CB859-100,TARIFFE_UND,3,FALSE)),0)</f>
        <v>15.091945100768223</v>
      </c>
    </row>
    <row r="860" spans="1:112" x14ac:dyDescent="0.25">
      <c r="A860" s="274" t="s">
        <v>6949</v>
      </c>
      <c r="B860" s="274" t="s">
        <v>1218</v>
      </c>
      <c r="C860" s="274" t="s">
        <v>6950</v>
      </c>
      <c r="D860" s="274" t="s">
        <v>6951</v>
      </c>
      <c r="E860" s="274" t="s">
        <v>268</v>
      </c>
      <c r="F860" s="274" t="s">
        <v>156</v>
      </c>
      <c r="G860" s="274" t="s">
        <v>6952</v>
      </c>
      <c r="H860" s="274" t="s">
        <v>1081</v>
      </c>
      <c r="I860" s="274" t="s">
        <v>6953</v>
      </c>
      <c r="J860" s="274" t="s">
        <v>156</v>
      </c>
      <c r="K860" s="274" t="s">
        <v>6954</v>
      </c>
      <c r="L860" s="274" t="s">
        <v>879</v>
      </c>
      <c r="M860" s="274" t="s">
        <v>6955</v>
      </c>
      <c r="N860" s="274" t="s">
        <v>984</v>
      </c>
      <c r="O860" s="274" t="s">
        <v>873</v>
      </c>
      <c r="P860" s="274" t="s">
        <v>1962</v>
      </c>
      <c r="Q860" s="274" t="s">
        <v>277</v>
      </c>
      <c r="R860" s="274" t="s">
        <v>268</v>
      </c>
      <c r="S860" s="274" t="s">
        <v>268</v>
      </c>
      <c r="T860" s="274" t="s">
        <v>268</v>
      </c>
      <c r="U860" s="274" t="s">
        <v>268</v>
      </c>
      <c r="V860" s="274" t="s">
        <v>268</v>
      </c>
      <c r="W860" s="274" t="s">
        <v>6955</v>
      </c>
      <c r="X860" s="274" t="s">
        <v>1962</v>
      </c>
      <c r="Y860" s="274" t="s">
        <v>277</v>
      </c>
      <c r="Z860" s="274" t="s">
        <v>268</v>
      </c>
      <c r="AA860" s="274" t="s">
        <v>268</v>
      </c>
      <c r="AB860" s="274" t="s">
        <v>268</v>
      </c>
      <c r="AC860" s="274" t="s">
        <v>268</v>
      </c>
      <c r="AD860" s="274" t="s">
        <v>268</v>
      </c>
      <c r="AE860" s="274" t="s">
        <v>287</v>
      </c>
      <c r="AF860" s="274" t="s">
        <v>1811</v>
      </c>
      <c r="AG860" s="274" t="s">
        <v>875</v>
      </c>
      <c r="AH860" s="274" t="s">
        <v>1963</v>
      </c>
      <c r="AI860" s="274" t="s">
        <v>672</v>
      </c>
      <c r="AJ860" s="274" t="s">
        <v>268</v>
      </c>
      <c r="AK860" s="274" t="s">
        <v>382</v>
      </c>
      <c r="AL860" s="274" t="s">
        <v>268</v>
      </c>
      <c r="AM860" s="274" t="s">
        <v>353</v>
      </c>
      <c r="AN860" s="274" t="s">
        <v>287</v>
      </c>
      <c r="AO860" s="274" t="s">
        <v>1811</v>
      </c>
      <c r="AP860" s="274" t="s">
        <v>875</v>
      </c>
      <c r="AQ860" s="274" t="s">
        <v>1963</v>
      </c>
      <c r="AR860" s="274" t="s">
        <v>672</v>
      </c>
      <c r="AS860" s="274" t="s">
        <v>268</v>
      </c>
      <c r="AT860" s="274" t="s">
        <v>410</v>
      </c>
      <c r="AU860" s="274" t="s">
        <v>268</v>
      </c>
      <c r="AV860" s="274" t="s">
        <v>431</v>
      </c>
      <c r="AW860" s="274" t="s">
        <v>268</v>
      </c>
      <c r="AX860" s="274" t="s">
        <v>268</v>
      </c>
      <c r="AY860" s="274" t="s">
        <v>268</v>
      </c>
      <c r="AZ860" s="274" t="s">
        <v>268</v>
      </c>
      <c r="BA860" s="274" t="s">
        <v>268</v>
      </c>
      <c r="BB860" s="274" t="s">
        <v>268</v>
      </c>
      <c r="BC860" s="274" t="s">
        <v>268</v>
      </c>
      <c r="BD860" s="274" t="s">
        <v>268</v>
      </c>
      <c r="BE860" s="274" t="s">
        <v>268</v>
      </c>
      <c r="BF860" s="274" t="s">
        <v>268</v>
      </c>
      <c r="BG860" s="274" t="s">
        <v>268</v>
      </c>
      <c r="BH860" s="274" t="s">
        <v>268</v>
      </c>
      <c r="BI860" s="274" t="s">
        <v>268</v>
      </c>
      <c r="BJ860" s="274" t="s">
        <v>268</v>
      </c>
      <c r="BK860" s="274" t="s">
        <v>268</v>
      </c>
      <c r="BL860" s="274" t="s">
        <v>268</v>
      </c>
      <c r="BM860" s="274" t="s">
        <v>268</v>
      </c>
      <c r="BN860" s="274" t="s">
        <v>268</v>
      </c>
      <c r="BO860" s="274" t="s">
        <v>268</v>
      </c>
      <c r="BP860" s="274" t="s">
        <v>268</v>
      </c>
      <c r="BQ860" s="274" t="s">
        <v>268</v>
      </c>
      <c r="BR860" s="274" t="s">
        <v>268</v>
      </c>
      <c r="BS860" s="274" t="s">
        <v>268</v>
      </c>
      <c r="BT860" s="274" t="s">
        <v>268</v>
      </c>
      <c r="BU860" s="274" t="s">
        <v>268</v>
      </c>
      <c r="BV860" s="274" t="s">
        <v>268</v>
      </c>
      <c r="BW860" s="274" t="s">
        <v>268</v>
      </c>
      <c r="BX860" s="274" t="s">
        <v>268</v>
      </c>
      <c r="BY860" s="295">
        <v>100</v>
      </c>
      <c r="BZ860" s="295">
        <v>100</v>
      </c>
      <c r="CA860" s="298" t="s">
        <v>142</v>
      </c>
      <c r="CB860" s="297">
        <v>122</v>
      </c>
      <c r="CC860" s="284">
        <f t="shared" si="54"/>
        <v>0</v>
      </c>
      <c r="CD860" s="295">
        <f t="shared" si="55"/>
        <v>100</v>
      </c>
      <c r="CE860" s="284">
        <f t="shared" si="56"/>
        <v>0</v>
      </c>
      <c r="CF860" s="295">
        <f t="shared" si="57"/>
        <v>1</v>
      </c>
      <c r="CG860" s="274" t="s">
        <v>876</v>
      </c>
      <c r="CH860" s="274" t="s">
        <v>268</v>
      </c>
      <c r="CI860" s="274" t="s">
        <v>268</v>
      </c>
      <c r="CJ860" s="298" t="s">
        <v>271</v>
      </c>
      <c r="CK860" s="297">
        <v>1</v>
      </c>
      <c r="CL860" s="274" t="s">
        <v>268</v>
      </c>
      <c r="CM860" s="274" t="s">
        <v>268</v>
      </c>
      <c r="CN860" s="274" t="s">
        <v>268</v>
      </c>
      <c r="CO860" s="274" t="s">
        <v>268</v>
      </c>
      <c r="CP860" s="274" t="s">
        <v>268</v>
      </c>
      <c r="CQ860" s="274" t="s">
        <v>268</v>
      </c>
      <c r="CR860" s="274" t="s">
        <v>877</v>
      </c>
      <c r="CS860" s="274">
        <v>55.28</v>
      </c>
      <c r="CT860" s="274" t="s">
        <v>268</v>
      </c>
      <c r="CU860" s="274">
        <v>55.28</v>
      </c>
      <c r="CV860" s="274">
        <v>365</v>
      </c>
      <c r="CW860" s="274" t="s">
        <v>878</v>
      </c>
      <c r="CX860" s="274" t="s">
        <v>835</v>
      </c>
      <c r="CY860" s="274" t="s">
        <v>836</v>
      </c>
      <c r="CZ860" s="274" t="s">
        <v>837</v>
      </c>
      <c r="DA860" s="274" t="s">
        <v>268</v>
      </c>
      <c r="DB860" s="274" t="s">
        <v>268</v>
      </c>
      <c r="DC860" s="274" t="s">
        <v>268</v>
      </c>
      <c r="DD860" s="274" t="s">
        <v>268</v>
      </c>
      <c r="DE860" s="274" t="s">
        <v>268</v>
      </c>
      <c r="DF860" s="274" t="s">
        <v>268</v>
      </c>
      <c r="DG860" s="299">
        <f>IFERROR(IF(CA860="D",IF(CK860="A dispo.",CD860*VLOOKUP('DATI INPUT'!$F$27,TARIFFE_UD,2,FALSE),CD860*VLOOKUP(CK860,TARIFFE_UD,2,FALSE)),CD860*VLOOKUP(CB860-100,TARIFFE_UND,2,FALSE)),0)</f>
        <v>61.596142127556163</v>
      </c>
      <c r="DH860" s="299">
        <f>IFERROR(IF(CA860="D",IF(CK860="A dispo.",CF860*VLOOKUP('DATI INPUT'!$F$27,TARIFFE_UD,3,FALSE),CF860*VLOOKUP(CK860,TARIFFE_UD,3,FALSE)),CF860*VLOOKUP(CB860-100,TARIFFE_UND,3,FALSE)),0)</f>
        <v>15.164853048114928</v>
      </c>
    </row>
    <row r="861" spans="1:112" hidden="1" x14ac:dyDescent="0.25">
      <c r="A861" s="274" t="s">
        <v>6956</v>
      </c>
      <c r="B861" s="274" t="s">
        <v>6957</v>
      </c>
      <c r="C861" s="274" t="s">
        <v>6958</v>
      </c>
      <c r="D861" s="274" t="s">
        <v>6959</v>
      </c>
      <c r="E861" s="274" t="s">
        <v>268</v>
      </c>
      <c r="F861" s="274" t="s">
        <v>156</v>
      </c>
      <c r="G861" s="274" t="s">
        <v>6960</v>
      </c>
      <c r="H861" s="274" t="s">
        <v>1091</v>
      </c>
      <c r="I861" s="274" t="s">
        <v>6961</v>
      </c>
      <c r="J861" s="274" t="s">
        <v>156</v>
      </c>
      <c r="K861" s="274" t="s">
        <v>6962</v>
      </c>
      <c r="L861" s="274" t="s">
        <v>960</v>
      </c>
      <c r="M861" s="274" t="s">
        <v>6963</v>
      </c>
      <c r="N861" s="274" t="s">
        <v>962</v>
      </c>
      <c r="O861" s="274" t="s">
        <v>1176</v>
      </c>
      <c r="P861" s="274" t="s">
        <v>6964</v>
      </c>
      <c r="Q861" s="274" t="s">
        <v>346</v>
      </c>
      <c r="R861" s="274" t="s">
        <v>268</v>
      </c>
      <c r="S861" s="274" t="s">
        <v>268</v>
      </c>
      <c r="T861" s="274" t="s">
        <v>268</v>
      </c>
      <c r="U861" s="274" t="s">
        <v>268</v>
      </c>
      <c r="V861" s="274" t="s">
        <v>268</v>
      </c>
      <c r="W861" s="274" t="s">
        <v>1753</v>
      </c>
      <c r="X861" s="274" t="s">
        <v>1754</v>
      </c>
      <c r="Y861" s="274" t="s">
        <v>279</v>
      </c>
      <c r="Z861" s="274" t="s">
        <v>268</v>
      </c>
      <c r="AA861" s="274" t="s">
        <v>268</v>
      </c>
      <c r="AB861" s="274" t="s">
        <v>268</v>
      </c>
      <c r="AC861" s="274" t="s">
        <v>268</v>
      </c>
      <c r="AD861" s="274" t="s">
        <v>268</v>
      </c>
      <c r="AE861" s="274" t="s">
        <v>287</v>
      </c>
      <c r="AF861" s="274" t="s">
        <v>1811</v>
      </c>
      <c r="AG861" s="274" t="s">
        <v>875</v>
      </c>
      <c r="AH861" s="274" t="s">
        <v>2154</v>
      </c>
      <c r="AI861" s="274" t="s">
        <v>2507</v>
      </c>
      <c r="AJ861" s="274" t="s">
        <v>268</v>
      </c>
      <c r="AK861" s="274" t="s">
        <v>377</v>
      </c>
      <c r="AL861" s="274" t="s">
        <v>268</v>
      </c>
      <c r="AM861" s="274" t="s">
        <v>405</v>
      </c>
      <c r="AN861" s="274" t="s">
        <v>268</v>
      </c>
      <c r="AO861" s="274" t="s">
        <v>268</v>
      </c>
      <c r="AP861" s="274" t="s">
        <v>268</v>
      </c>
      <c r="AQ861" s="274" t="s">
        <v>268</v>
      </c>
      <c r="AR861" s="274" t="s">
        <v>268</v>
      </c>
      <c r="AS861" s="274" t="s">
        <v>268</v>
      </c>
      <c r="AT861" s="274" t="s">
        <v>268</v>
      </c>
      <c r="AU861" s="274" t="s">
        <v>268</v>
      </c>
      <c r="AV861" s="274" t="s">
        <v>268</v>
      </c>
      <c r="AW861" s="274" t="s">
        <v>268</v>
      </c>
      <c r="AX861" s="274" t="s">
        <v>268</v>
      </c>
      <c r="AY861" s="274" t="s">
        <v>268</v>
      </c>
      <c r="AZ861" s="274" t="s">
        <v>268</v>
      </c>
      <c r="BA861" s="274" t="s">
        <v>268</v>
      </c>
      <c r="BB861" s="274" t="s">
        <v>268</v>
      </c>
      <c r="BC861" s="274" t="s">
        <v>268</v>
      </c>
      <c r="BD861" s="274" t="s">
        <v>268</v>
      </c>
      <c r="BE861" s="274" t="s">
        <v>268</v>
      </c>
      <c r="BF861" s="274" t="s">
        <v>268</v>
      </c>
      <c r="BG861" s="274" t="s">
        <v>268</v>
      </c>
      <c r="BH861" s="274" t="s">
        <v>268</v>
      </c>
      <c r="BI861" s="274" t="s">
        <v>268</v>
      </c>
      <c r="BJ861" s="274" t="s">
        <v>268</v>
      </c>
      <c r="BK861" s="274" t="s">
        <v>268</v>
      </c>
      <c r="BL861" s="274" t="s">
        <v>268</v>
      </c>
      <c r="BM861" s="274" t="s">
        <v>268</v>
      </c>
      <c r="BN861" s="274" t="s">
        <v>268</v>
      </c>
      <c r="BO861" s="274" t="s">
        <v>268</v>
      </c>
      <c r="BP861" s="274" t="s">
        <v>268</v>
      </c>
      <c r="BQ861" s="274" t="s">
        <v>268</v>
      </c>
      <c r="BR861" s="274" t="s">
        <v>268</v>
      </c>
      <c r="BS861" s="274" t="s">
        <v>268</v>
      </c>
      <c r="BT861" s="274" t="s">
        <v>268</v>
      </c>
      <c r="BU861" s="274" t="s">
        <v>268</v>
      </c>
      <c r="BV861" s="274" t="s">
        <v>268</v>
      </c>
      <c r="BW861" s="274" t="s">
        <v>268</v>
      </c>
      <c r="BX861" s="274" t="s">
        <v>268</v>
      </c>
      <c r="BY861" s="295">
        <v>55</v>
      </c>
      <c r="BZ861" s="295">
        <v>55</v>
      </c>
      <c r="CA861" s="298" t="s">
        <v>142</v>
      </c>
      <c r="CB861" s="297">
        <v>122</v>
      </c>
      <c r="CC861" s="284">
        <f t="shared" si="54"/>
        <v>0</v>
      </c>
      <c r="CD861" s="295">
        <f t="shared" si="55"/>
        <v>55</v>
      </c>
      <c r="CE861" s="284">
        <f t="shared" si="56"/>
        <v>0</v>
      </c>
      <c r="CF861" s="295">
        <f t="shared" si="57"/>
        <v>1</v>
      </c>
      <c r="CG861" s="274" t="s">
        <v>876</v>
      </c>
      <c r="CH861" s="274" t="s">
        <v>268</v>
      </c>
      <c r="CI861" s="274" t="s">
        <v>268</v>
      </c>
      <c r="CJ861" s="298" t="s">
        <v>268</v>
      </c>
      <c r="CK861" s="298" t="s">
        <v>736</v>
      </c>
      <c r="CL861" s="274" t="s">
        <v>268</v>
      </c>
      <c r="CM861" s="274" t="s">
        <v>268</v>
      </c>
      <c r="CN861" s="274" t="s">
        <v>268</v>
      </c>
      <c r="CO861" s="274" t="s">
        <v>268</v>
      </c>
      <c r="CP861" s="274" t="s">
        <v>268</v>
      </c>
      <c r="CQ861" s="274" t="s">
        <v>6965</v>
      </c>
      <c r="CR861" s="274" t="s">
        <v>877</v>
      </c>
      <c r="CS861" s="274">
        <v>79.510000000000005</v>
      </c>
      <c r="CT861" s="274" t="s">
        <v>268</v>
      </c>
      <c r="CU861" s="274">
        <v>79.510000000000005</v>
      </c>
      <c r="CV861" s="274">
        <v>365</v>
      </c>
      <c r="CW861" s="274" t="s">
        <v>878</v>
      </c>
      <c r="CX861" s="274" t="s">
        <v>835</v>
      </c>
      <c r="CY861" s="274" t="s">
        <v>836</v>
      </c>
      <c r="CZ861" s="274" t="s">
        <v>837</v>
      </c>
      <c r="DA861" s="274" t="s">
        <v>268</v>
      </c>
      <c r="DB861" s="274" t="s">
        <v>268</v>
      </c>
      <c r="DC861" s="274" t="s">
        <v>268</v>
      </c>
      <c r="DD861" s="274" t="s">
        <v>268</v>
      </c>
      <c r="DE861" s="274" t="s">
        <v>268</v>
      </c>
      <c r="DF861" s="274" t="s">
        <v>268</v>
      </c>
      <c r="DG861" s="299">
        <f>IFERROR(IF(CA861="D",IF(CK861="A dispo.",CD861*VLOOKUP('DATI INPUT'!$F$27,TARIFFE_UD,2,FALSE),CD861*VLOOKUP(CK861,TARIFFE_UD,2,FALSE)),CD861*VLOOKUP(CB861-100,TARIFFE_UND,2,FALSE)),0)</f>
        <v>43.557271933057571</v>
      </c>
      <c r="DH861" s="299">
        <f>IFERROR(IF(CA861="D",IF(CK861="A dispo.",CF861*VLOOKUP('DATI INPUT'!$F$27,TARIFFE_UD,3,FALSE),CF861*VLOOKUP(CK861,TARIFFE_UD,3,FALSE)),CF861*VLOOKUP(CB861-100,TARIFFE_UND,3,FALSE)),0)</f>
        <v>60.367780403072892</v>
      </c>
    </row>
    <row r="862" spans="1:112" x14ac:dyDescent="0.25">
      <c r="A862" s="274" t="s">
        <v>6966</v>
      </c>
      <c r="B862" s="274" t="s">
        <v>6967</v>
      </c>
      <c r="C862" s="274" t="s">
        <v>803</v>
      </c>
      <c r="D862" s="274" t="s">
        <v>6968</v>
      </c>
      <c r="E862" s="274" t="s">
        <v>268</v>
      </c>
      <c r="F862" s="274" t="s">
        <v>156</v>
      </c>
      <c r="G862" s="274" t="s">
        <v>6969</v>
      </c>
      <c r="H862" s="274" t="s">
        <v>1237</v>
      </c>
      <c r="I862" s="274" t="s">
        <v>297</v>
      </c>
      <c r="J862" s="274" t="s">
        <v>274</v>
      </c>
      <c r="K862" s="274" t="s">
        <v>6970</v>
      </c>
      <c r="L862" s="274" t="s">
        <v>871</v>
      </c>
      <c r="M862" s="274" t="s">
        <v>6574</v>
      </c>
      <c r="N862" s="274" t="s">
        <v>984</v>
      </c>
      <c r="O862" s="274" t="s">
        <v>873</v>
      </c>
      <c r="P862" s="274" t="s">
        <v>2560</v>
      </c>
      <c r="Q862" s="274" t="s">
        <v>293</v>
      </c>
      <c r="R862" s="274" t="s">
        <v>268</v>
      </c>
      <c r="S862" s="274" t="s">
        <v>268</v>
      </c>
      <c r="T862" s="274" t="s">
        <v>268</v>
      </c>
      <c r="U862" s="274" t="s">
        <v>268</v>
      </c>
      <c r="V862" s="274" t="s">
        <v>268</v>
      </c>
      <c r="W862" s="274" t="s">
        <v>6574</v>
      </c>
      <c r="X862" s="274" t="s">
        <v>2560</v>
      </c>
      <c r="Y862" s="274" t="s">
        <v>293</v>
      </c>
      <c r="Z862" s="274" t="s">
        <v>268</v>
      </c>
      <c r="AA862" s="274" t="s">
        <v>268</v>
      </c>
      <c r="AB862" s="274" t="s">
        <v>268</v>
      </c>
      <c r="AC862" s="274" t="s">
        <v>268</v>
      </c>
      <c r="AD862" s="274" t="s">
        <v>268</v>
      </c>
      <c r="AE862" s="274" t="s">
        <v>287</v>
      </c>
      <c r="AF862" s="274" t="s">
        <v>1811</v>
      </c>
      <c r="AG862" s="274" t="s">
        <v>875</v>
      </c>
      <c r="AH862" s="274" t="s">
        <v>1963</v>
      </c>
      <c r="AI862" s="274" t="s">
        <v>1166</v>
      </c>
      <c r="AJ862" s="274" t="s">
        <v>268</v>
      </c>
      <c r="AK862" s="274" t="s">
        <v>354</v>
      </c>
      <c r="AL862" s="274" t="s">
        <v>268</v>
      </c>
      <c r="AM862" s="274" t="s">
        <v>288</v>
      </c>
      <c r="AN862" s="274" t="s">
        <v>268</v>
      </c>
      <c r="AO862" s="274" t="s">
        <v>268</v>
      </c>
      <c r="AP862" s="274" t="s">
        <v>268</v>
      </c>
      <c r="AQ862" s="274" t="s">
        <v>268</v>
      </c>
      <c r="AR862" s="274" t="s">
        <v>268</v>
      </c>
      <c r="AS862" s="274" t="s">
        <v>268</v>
      </c>
      <c r="AT862" s="274" t="s">
        <v>268</v>
      </c>
      <c r="AU862" s="274" t="s">
        <v>268</v>
      </c>
      <c r="AV862" s="274" t="s">
        <v>268</v>
      </c>
      <c r="AW862" s="274" t="s">
        <v>268</v>
      </c>
      <c r="AX862" s="274" t="s">
        <v>268</v>
      </c>
      <c r="AY862" s="274" t="s">
        <v>268</v>
      </c>
      <c r="AZ862" s="274" t="s">
        <v>268</v>
      </c>
      <c r="BA862" s="274" t="s">
        <v>268</v>
      </c>
      <c r="BB862" s="274" t="s">
        <v>268</v>
      </c>
      <c r="BC862" s="274" t="s">
        <v>268</v>
      </c>
      <c r="BD862" s="274" t="s">
        <v>268</v>
      </c>
      <c r="BE862" s="274" t="s">
        <v>268</v>
      </c>
      <c r="BF862" s="274" t="s">
        <v>268</v>
      </c>
      <c r="BG862" s="274" t="s">
        <v>268</v>
      </c>
      <c r="BH862" s="274" t="s">
        <v>268</v>
      </c>
      <c r="BI862" s="274" t="s">
        <v>268</v>
      </c>
      <c r="BJ862" s="274" t="s">
        <v>268</v>
      </c>
      <c r="BK862" s="274" t="s">
        <v>268</v>
      </c>
      <c r="BL862" s="274" t="s">
        <v>268</v>
      </c>
      <c r="BM862" s="274" t="s">
        <v>268</v>
      </c>
      <c r="BN862" s="274" t="s">
        <v>268</v>
      </c>
      <c r="BO862" s="274" t="s">
        <v>268</v>
      </c>
      <c r="BP862" s="274" t="s">
        <v>268</v>
      </c>
      <c r="BQ862" s="274" t="s">
        <v>268</v>
      </c>
      <c r="BR862" s="274" t="s">
        <v>268</v>
      </c>
      <c r="BS862" s="274" t="s">
        <v>268</v>
      </c>
      <c r="BT862" s="274" t="s">
        <v>268</v>
      </c>
      <c r="BU862" s="274" t="s">
        <v>268</v>
      </c>
      <c r="BV862" s="274" t="s">
        <v>268</v>
      </c>
      <c r="BW862" s="274" t="s">
        <v>268</v>
      </c>
      <c r="BX862" s="274" t="s">
        <v>268</v>
      </c>
      <c r="BY862" s="295">
        <v>76</v>
      </c>
      <c r="BZ862" s="295">
        <v>76</v>
      </c>
      <c r="CA862" s="298" t="s">
        <v>142</v>
      </c>
      <c r="CB862" s="297">
        <v>122</v>
      </c>
      <c r="CC862" s="284">
        <f t="shared" si="54"/>
        <v>0</v>
      </c>
      <c r="CD862" s="295">
        <f t="shared" si="55"/>
        <v>76</v>
      </c>
      <c r="CE862" s="284">
        <f t="shared" si="56"/>
        <v>0</v>
      </c>
      <c r="CF862" s="295">
        <f t="shared" si="57"/>
        <v>1</v>
      </c>
      <c r="CG862" s="274" t="s">
        <v>876</v>
      </c>
      <c r="CH862" s="274" t="s">
        <v>268</v>
      </c>
      <c r="CI862" s="274" t="s">
        <v>268</v>
      </c>
      <c r="CJ862" s="298" t="s">
        <v>282</v>
      </c>
      <c r="CK862" s="297">
        <v>4</v>
      </c>
      <c r="CL862" s="274" t="s">
        <v>268</v>
      </c>
      <c r="CM862" s="274" t="s">
        <v>268</v>
      </c>
      <c r="CN862" s="274" t="s">
        <v>268</v>
      </c>
      <c r="CO862" s="274" t="s">
        <v>268</v>
      </c>
      <c r="CP862" s="274" t="s">
        <v>268</v>
      </c>
      <c r="CQ862" s="274" t="s">
        <v>268</v>
      </c>
      <c r="CR862" s="274" t="s">
        <v>877</v>
      </c>
      <c r="CS862" s="274">
        <v>124.3</v>
      </c>
      <c r="CT862" s="274" t="s">
        <v>268</v>
      </c>
      <c r="CU862" s="274">
        <v>124.3</v>
      </c>
      <c r="CV862" s="274">
        <v>365</v>
      </c>
      <c r="CW862" s="274" t="s">
        <v>878</v>
      </c>
      <c r="CX862" s="274" t="s">
        <v>835</v>
      </c>
      <c r="CY862" s="274" t="s">
        <v>836</v>
      </c>
      <c r="CZ862" s="274" t="s">
        <v>837</v>
      </c>
      <c r="DA862" s="274" t="s">
        <v>268</v>
      </c>
      <c r="DB862" s="274" t="s">
        <v>268</v>
      </c>
      <c r="DC862" s="274" t="s">
        <v>268</v>
      </c>
      <c r="DD862" s="274" t="s">
        <v>268</v>
      </c>
      <c r="DE862" s="274" t="s">
        <v>268</v>
      </c>
      <c r="DF862" s="274" t="s">
        <v>268</v>
      </c>
      <c r="DG862" s="299">
        <f>IFERROR(IF(CA862="D",IF(CK862="A dispo.",CD862*VLOOKUP('DATI INPUT'!$F$27,TARIFFE_UD,2,FALSE),CD862*VLOOKUP(CK862,TARIFFE_UD,2,FALSE)),CD862*VLOOKUP(CB862-100,TARIFFE_UND,2,FALSE)),0)</f>
        <v>64.64661773768276</v>
      </c>
      <c r="DH862" s="299">
        <f>IFERROR(IF(CA862="D",IF(CK862="A dispo.",CF862*VLOOKUP('DATI INPUT'!$F$27,TARIFFE_UD,3,FALSE),CF862*VLOOKUP(CK862,TARIFFE_UD,3,FALSE)),CF862*VLOOKUP(CB862-100,TARIFFE_UND,3,FALSE)),0)</f>
        <v>73.78284271486686</v>
      </c>
    </row>
    <row r="863" spans="1:112" x14ac:dyDescent="0.25">
      <c r="A863" s="274" t="s">
        <v>6971</v>
      </c>
      <c r="B863" s="274" t="s">
        <v>1219</v>
      </c>
      <c r="C863" s="274" t="s">
        <v>6972</v>
      </c>
      <c r="D863" s="274" t="s">
        <v>6973</v>
      </c>
      <c r="E863" s="274" t="s">
        <v>268</v>
      </c>
      <c r="F863" s="274" t="s">
        <v>156</v>
      </c>
      <c r="G863" s="274" t="s">
        <v>6974</v>
      </c>
      <c r="H863" s="274" t="s">
        <v>1033</v>
      </c>
      <c r="I863" s="274" t="s">
        <v>6975</v>
      </c>
      <c r="J863" s="274" t="s">
        <v>156</v>
      </c>
      <c r="K863" s="274" t="s">
        <v>6976</v>
      </c>
      <c r="L863" s="274" t="s">
        <v>984</v>
      </c>
      <c r="M863" s="274" t="s">
        <v>6977</v>
      </c>
      <c r="N863" s="274" t="s">
        <v>984</v>
      </c>
      <c r="O863" s="274" t="s">
        <v>873</v>
      </c>
      <c r="P863" s="274" t="s">
        <v>1310</v>
      </c>
      <c r="Q863" s="274" t="s">
        <v>275</v>
      </c>
      <c r="R863" s="274" t="s">
        <v>153</v>
      </c>
      <c r="S863" s="274" t="s">
        <v>268</v>
      </c>
      <c r="T863" s="274" t="s">
        <v>268</v>
      </c>
      <c r="U863" s="274" t="s">
        <v>268</v>
      </c>
      <c r="V863" s="274" t="s">
        <v>268</v>
      </c>
      <c r="W863" s="274" t="s">
        <v>6977</v>
      </c>
      <c r="X863" s="274" t="s">
        <v>1310</v>
      </c>
      <c r="Y863" s="274" t="s">
        <v>275</v>
      </c>
      <c r="Z863" s="274" t="s">
        <v>153</v>
      </c>
      <c r="AA863" s="274" t="s">
        <v>268</v>
      </c>
      <c r="AB863" s="274" t="s">
        <v>268</v>
      </c>
      <c r="AC863" s="274" t="s">
        <v>268</v>
      </c>
      <c r="AD863" s="274" t="s">
        <v>268</v>
      </c>
      <c r="AE863" s="274" t="s">
        <v>287</v>
      </c>
      <c r="AF863" s="274" t="s">
        <v>1811</v>
      </c>
      <c r="AG863" s="274" t="s">
        <v>875</v>
      </c>
      <c r="AH863" s="274" t="s">
        <v>1812</v>
      </c>
      <c r="AI863" s="274" t="s">
        <v>784</v>
      </c>
      <c r="AJ863" s="274" t="s">
        <v>268</v>
      </c>
      <c r="AK863" s="274" t="s">
        <v>352</v>
      </c>
      <c r="AL863" s="274" t="s">
        <v>268</v>
      </c>
      <c r="AM863" s="274" t="s">
        <v>268</v>
      </c>
      <c r="AN863" s="274" t="s">
        <v>268</v>
      </c>
      <c r="AO863" s="274" t="s">
        <v>268</v>
      </c>
      <c r="AP863" s="274" t="s">
        <v>268</v>
      </c>
      <c r="AQ863" s="274" t="s">
        <v>268</v>
      </c>
      <c r="AR863" s="274" t="s">
        <v>268</v>
      </c>
      <c r="AS863" s="274" t="s">
        <v>268</v>
      </c>
      <c r="AT863" s="274" t="s">
        <v>268</v>
      </c>
      <c r="AU863" s="274" t="s">
        <v>268</v>
      </c>
      <c r="AV863" s="274" t="s">
        <v>268</v>
      </c>
      <c r="AW863" s="274" t="s">
        <v>268</v>
      </c>
      <c r="AX863" s="274" t="s">
        <v>268</v>
      </c>
      <c r="AY863" s="274" t="s">
        <v>268</v>
      </c>
      <c r="AZ863" s="274" t="s">
        <v>268</v>
      </c>
      <c r="BA863" s="274" t="s">
        <v>268</v>
      </c>
      <c r="BB863" s="274" t="s">
        <v>268</v>
      </c>
      <c r="BC863" s="274" t="s">
        <v>268</v>
      </c>
      <c r="BD863" s="274" t="s">
        <v>268</v>
      </c>
      <c r="BE863" s="274" t="s">
        <v>268</v>
      </c>
      <c r="BF863" s="274" t="s">
        <v>268</v>
      </c>
      <c r="BG863" s="274" t="s">
        <v>268</v>
      </c>
      <c r="BH863" s="274" t="s">
        <v>268</v>
      </c>
      <c r="BI863" s="274" t="s">
        <v>268</v>
      </c>
      <c r="BJ863" s="274" t="s">
        <v>268</v>
      </c>
      <c r="BK863" s="274" t="s">
        <v>268</v>
      </c>
      <c r="BL863" s="274" t="s">
        <v>268</v>
      </c>
      <c r="BM863" s="274" t="s">
        <v>268</v>
      </c>
      <c r="BN863" s="274" t="s">
        <v>268</v>
      </c>
      <c r="BO863" s="274" t="s">
        <v>268</v>
      </c>
      <c r="BP863" s="274" t="s">
        <v>268</v>
      </c>
      <c r="BQ863" s="274" t="s">
        <v>268</v>
      </c>
      <c r="BR863" s="274" t="s">
        <v>268</v>
      </c>
      <c r="BS863" s="274" t="s">
        <v>268</v>
      </c>
      <c r="BT863" s="274" t="s">
        <v>268</v>
      </c>
      <c r="BU863" s="274" t="s">
        <v>268</v>
      </c>
      <c r="BV863" s="274" t="s">
        <v>268</v>
      </c>
      <c r="BW863" s="274" t="s">
        <v>268</v>
      </c>
      <c r="BX863" s="274" t="s">
        <v>268</v>
      </c>
      <c r="BY863" s="295">
        <v>147.41999999999999</v>
      </c>
      <c r="BZ863" s="295">
        <v>147.41999999999999</v>
      </c>
      <c r="CA863" s="298" t="s">
        <v>142</v>
      </c>
      <c r="CB863" s="297">
        <v>122</v>
      </c>
      <c r="CC863" s="284">
        <f t="shared" si="54"/>
        <v>0</v>
      </c>
      <c r="CD863" s="295">
        <f t="shared" si="55"/>
        <v>147.41999999999999</v>
      </c>
      <c r="CE863" s="284">
        <f t="shared" si="56"/>
        <v>0</v>
      </c>
      <c r="CF863" s="295">
        <f t="shared" si="57"/>
        <v>1</v>
      </c>
      <c r="CG863" s="274" t="s">
        <v>876</v>
      </c>
      <c r="CH863" s="274" t="s">
        <v>268</v>
      </c>
      <c r="CI863" s="274" t="s">
        <v>268</v>
      </c>
      <c r="CJ863" s="298" t="s">
        <v>282</v>
      </c>
      <c r="CK863" s="297">
        <v>4</v>
      </c>
      <c r="CL863" s="274" t="s">
        <v>268</v>
      </c>
      <c r="CM863" s="274" t="s">
        <v>268</v>
      </c>
      <c r="CN863" s="274" t="s">
        <v>268</v>
      </c>
      <c r="CO863" s="274" t="s">
        <v>268</v>
      </c>
      <c r="CP863" s="274" t="s">
        <v>268</v>
      </c>
      <c r="CQ863" s="274" t="s">
        <v>6978</v>
      </c>
      <c r="CR863" s="274" t="s">
        <v>877</v>
      </c>
      <c r="CS863" s="274">
        <v>162.15</v>
      </c>
      <c r="CT863" s="274" t="s">
        <v>268</v>
      </c>
      <c r="CU863" s="274">
        <v>162.15</v>
      </c>
      <c r="CV863" s="274">
        <v>365</v>
      </c>
      <c r="CW863" s="274" t="s">
        <v>878</v>
      </c>
      <c r="CX863" s="274" t="s">
        <v>835</v>
      </c>
      <c r="CY863" s="274" t="s">
        <v>836</v>
      </c>
      <c r="CZ863" s="274" t="s">
        <v>837</v>
      </c>
      <c r="DA863" s="274" t="s">
        <v>268</v>
      </c>
      <c r="DB863" s="274" t="s">
        <v>268</v>
      </c>
      <c r="DC863" s="274" t="s">
        <v>268</v>
      </c>
      <c r="DD863" s="274" t="s">
        <v>268</v>
      </c>
      <c r="DE863" s="274" t="s">
        <v>268</v>
      </c>
      <c r="DF863" s="274" t="s">
        <v>268</v>
      </c>
      <c r="DG863" s="299">
        <f>IFERROR(IF(CA863="D",IF(CK863="A dispo.",CD863*VLOOKUP('DATI INPUT'!$F$27,TARIFFE_UD,2,FALSE),CD863*VLOOKUP(CK863,TARIFFE_UD,2,FALSE)),CD863*VLOOKUP(CB863-100,TARIFFE_UND,2,FALSE)),0)</f>
        <v>125.39742614327884</v>
      </c>
      <c r="DH863" s="299">
        <f>IFERROR(IF(CA863="D",IF(CK863="A dispo.",CF863*VLOOKUP('DATI INPUT'!$F$27,TARIFFE_UD,3,FALSE),CF863*VLOOKUP(CK863,TARIFFE_UD,3,FALSE)),CF863*VLOOKUP(CB863-100,TARIFFE_UND,3,FALSE)),0)</f>
        <v>73.78284271486686</v>
      </c>
    </row>
    <row r="864" spans="1:112" hidden="1" x14ac:dyDescent="0.25">
      <c r="A864" s="274" t="s">
        <v>6979</v>
      </c>
      <c r="B864" s="274" t="s">
        <v>6980</v>
      </c>
      <c r="C864" s="274" t="s">
        <v>804</v>
      </c>
      <c r="D864" s="274" t="s">
        <v>6981</v>
      </c>
      <c r="E864" s="274" t="s">
        <v>268</v>
      </c>
      <c r="F864" s="274" t="s">
        <v>156</v>
      </c>
      <c r="G864" s="274" t="s">
        <v>6982</v>
      </c>
      <c r="H864" s="274" t="s">
        <v>6983</v>
      </c>
      <c r="I864" s="274" t="s">
        <v>357</v>
      </c>
      <c r="J864" s="274" t="s">
        <v>274</v>
      </c>
      <c r="K864" s="274" t="s">
        <v>6984</v>
      </c>
      <c r="L864" s="274" t="s">
        <v>6985</v>
      </c>
      <c r="M864" s="274" t="s">
        <v>6986</v>
      </c>
      <c r="N864" s="274" t="s">
        <v>6987</v>
      </c>
      <c r="O864" s="274" t="s">
        <v>3333</v>
      </c>
      <c r="P864" s="274" t="s">
        <v>6988</v>
      </c>
      <c r="Q864" s="274" t="s">
        <v>282</v>
      </c>
      <c r="R864" s="274" t="s">
        <v>268</v>
      </c>
      <c r="S864" s="274" t="s">
        <v>268</v>
      </c>
      <c r="T864" s="274" t="s">
        <v>268</v>
      </c>
      <c r="U864" s="274" t="s">
        <v>268</v>
      </c>
      <c r="V864" s="274" t="s">
        <v>268</v>
      </c>
      <c r="W864" s="274" t="s">
        <v>6989</v>
      </c>
      <c r="X864" s="274" t="s">
        <v>1310</v>
      </c>
      <c r="Y864" s="274" t="s">
        <v>272</v>
      </c>
      <c r="Z864" s="274" t="s">
        <v>268</v>
      </c>
      <c r="AA864" s="274" t="s">
        <v>268</v>
      </c>
      <c r="AB864" s="274" t="s">
        <v>268</v>
      </c>
      <c r="AC864" s="274" t="s">
        <v>268</v>
      </c>
      <c r="AD864" s="274" t="s">
        <v>268</v>
      </c>
      <c r="AE864" s="274" t="s">
        <v>287</v>
      </c>
      <c r="AF864" s="274" t="s">
        <v>1811</v>
      </c>
      <c r="AG864" s="274" t="s">
        <v>875</v>
      </c>
      <c r="AH864" s="274" t="s">
        <v>394</v>
      </c>
      <c r="AI864" s="274" t="s">
        <v>552</v>
      </c>
      <c r="AJ864" s="274" t="s">
        <v>268</v>
      </c>
      <c r="AK864" s="274" t="s">
        <v>381</v>
      </c>
      <c r="AL864" s="274" t="s">
        <v>268</v>
      </c>
      <c r="AM864" s="274" t="s">
        <v>353</v>
      </c>
      <c r="AN864" s="274" t="s">
        <v>287</v>
      </c>
      <c r="AO864" s="274" t="s">
        <v>1811</v>
      </c>
      <c r="AP864" s="274" t="s">
        <v>875</v>
      </c>
      <c r="AQ864" s="274" t="s">
        <v>394</v>
      </c>
      <c r="AR864" s="274" t="s">
        <v>552</v>
      </c>
      <c r="AS864" s="274" t="s">
        <v>268</v>
      </c>
      <c r="AT864" s="274" t="s">
        <v>382</v>
      </c>
      <c r="AU864" s="274" t="s">
        <v>268</v>
      </c>
      <c r="AV864" s="274" t="s">
        <v>288</v>
      </c>
      <c r="AW864" s="274" t="s">
        <v>268</v>
      </c>
      <c r="AX864" s="274" t="s">
        <v>268</v>
      </c>
      <c r="AY864" s="274" t="s">
        <v>268</v>
      </c>
      <c r="AZ864" s="274" t="s">
        <v>268</v>
      </c>
      <c r="BA864" s="274" t="s">
        <v>268</v>
      </c>
      <c r="BB864" s="274" t="s">
        <v>268</v>
      </c>
      <c r="BC864" s="274" t="s">
        <v>268</v>
      </c>
      <c r="BD864" s="274" t="s">
        <v>268</v>
      </c>
      <c r="BE864" s="274" t="s">
        <v>268</v>
      </c>
      <c r="BF864" s="274" t="s">
        <v>268</v>
      </c>
      <c r="BG864" s="274" t="s">
        <v>268</v>
      </c>
      <c r="BH864" s="274" t="s">
        <v>268</v>
      </c>
      <c r="BI864" s="274" t="s">
        <v>268</v>
      </c>
      <c r="BJ864" s="274" t="s">
        <v>268</v>
      </c>
      <c r="BK864" s="274" t="s">
        <v>268</v>
      </c>
      <c r="BL864" s="274" t="s">
        <v>268</v>
      </c>
      <c r="BM864" s="274" t="s">
        <v>268</v>
      </c>
      <c r="BN864" s="274" t="s">
        <v>268</v>
      </c>
      <c r="BO864" s="274" t="s">
        <v>268</v>
      </c>
      <c r="BP864" s="274" t="s">
        <v>268</v>
      </c>
      <c r="BQ864" s="274" t="s">
        <v>268</v>
      </c>
      <c r="BR864" s="274" t="s">
        <v>268</v>
      </c>
      <c r="BS864" s="274" t="s">
        <v>268</v>
      </c>
      <c r="BT864" s="274" t="s">
        <v>268</v>
      </c>
      <c r="BU864" s="274" t="s">
        <v>268</v>
      </c>
      <c r="BV864" s="274" t="s">
        <v>268</v>
      </c>
      <c r="BW864" s="274" t="s">
        <v>268</v>
      </c>
      <c r="BX864" s="274" t="s">
        <v>268</v>
      </c>
      <c r="BY864" s="295">
        <v>60</v>
      </c>
      <c r="BZ864" s="295">
        <v>60</v>
      </c>
      <c r="CA864" s="298" t="s">
        <v>142</v>
      </c>
      <c r="CB864" s="297">
        <v>122</v>
      </c>
      <c r="CC864" s="284">
        <f t="shared" si="54"/>
        <v>0</v>
      </c>
      <c r="CD864" s="295">
        <f t="shared" si="55"/>
        <v>60</v>
      </c>
      <c r="CE864" s="284">
        <f t="shared" si="56"/>
        <v>0</v>
      </c>
      <c r="CF864" s="295">
        <f t="shared" si="57"/>
        <v>1</v>
      </c>
      <c r="CG864" s="274" t="s">
        <v>876</v>
      </c>
      <c r="CH864" s="274" t="s">
        <v>268</v>
      </c>
      <c r="CI864" s="274" t="s">
        <v>268</v>
      </c>
      <c r="CJ864" s="298" t="s">
        <v>268</v>
      </c>
      <c r="CK864" s="298" t="s">
        <v>736</v>
      </c>
      <c r="CL864" s="274" t="s">
        <v>268</v>
      </c>
      <c r="CM864" s="274" t="s">
        <v>268</v>
      </c>
      <c r="CN864" s="274" t="s">
        <v>268</v>
      </c>
      <c r="CO864" s="274" t="s">
        <v>268</v>
      </c>
      <c r="CP864" s="274" t="s">
        <v>268</v>
      </c>
      <c r="CQ864" s="274" t="s">
        <v>268</v>
      </c>
      <c r="CR864" s="274" t="s">
        <v>877</v>
      </c>
      <c r="CS864" s="274">
        <v>81.96</v>
      </c>
      <c r="CT864" s="274" t="s">
        <v>268</v>
      </c>
      <c r="CU864" s="274">
        <v>81.96</v>
      </c>
      <c r="CV864" s="274">
        <v>365</v>
      </c>
      <c r="CW864" s="274" t="s">
        <v>878</v>
      </c>
      <c r="CX864" s="274" t="s">
        <v>835</v>
      </c>
      <c r="CY864" s="274" t="s">
        <v>836</v>
      </c>
      <c r="CZ864" s="274" t="s">
        <v>837</v>
      </c>
      <c r="DA864" s="274" t="s">
        <v>268</v>
      </c>
      <c r="DB864" s="274" t="s">
        <v>268</v>
      </c>
      <c r="DC864" s="274" t="s">
        <v>268</v>
      </c>
      <c r="DD864" s="274" t="s">
        <v>268</v>
      </c>
      <c r="DE864" s="274" t="s">
        <v>268</v>
      </c>
      <c r="DF864" s="274" t="s">
        <v>268</v>
      </c>
      <c r="DG864" s="299">
        <f>IFERROR(IF(CA864="D",IF(CK864="A dispo.",CD864*VLOOKUP('DATI INPUT'!$F$27,TARIFFE_UD,2,FALSE),CD864*VLOOKUP(CK864,TARIFFE_UD,2,FALSE)),CD864*VLOOKUP(CB864-100,TARIFFE_UND,2,FALSE)),0)</f>
        <v>47.517023926971895</v>
      </c>
      <c r="DH864" s="299">
        <f>IFERROR(IF(CA864="D",IF(CK864="A dispo.",CF864*VLOOKUP('DATI INPUT'!$F$27,TARIFFE_UD,3,FALSE),CF864*VLOOKUP(CK864,TARIFFE_UD,3,FALSE)),CF864*VLOOKUP(CB864-100,TARIFFE_UND,3,FALSE)),0)</f>
        <v>60.367780403072892</v>
      </c>
    </row>
    <row r="865" spans="1:112" hidden="1" x14ac:dyDescent="0.25">
      <c r="A865" s="274" t="s">
        <v>6990</v>
      </c>
      <c r="B865" s="274" t="s">
        <v>6991</v>
      </c>
      <c r="C865" s="274" t="s">
        <v>6992</v>
      </c>
      <c r="D865" s="274" t="s">
        <v>6993</v>
      </c>
      <c r="E865" s="274" t="s">
        <v>268</v>
      </c>
      <c r="F865" s="274" t="s">
        <v>156</v>
      </c>
      <c r="G865" s="274" t="s">
        <v>6994</v>
      </c>
      <c r="H865" s="274" t="s">
        <v>6995</v>
      </c>
      <c r="I865" s="274" t="s">
        <v>320</v>
      </c>
      <c r="J865" s="274" t="s">
        <v>274</v>
      </c>
      <c r="K865" s="274" t="s">
        <v>6996</v>
      </c>
      <c r="L865" s="274" t="s">
        <v>6997</v>
      </c>
      <c r="M865" s="274" t="s">
        <v>6998</v>
      </c>
      <c r="N865" s="274" t="s">
        <v>6999</v>
      </c>
      <c r="O865" s="274" t="s">
        <v>7000</v>
      </c>
      <c r="P865" s="274" t="s">
        <v>7001</v>
      </c>
      <c r="Q865" s="274" t="s">
        <v>329</v>
      </c>
      <c r="R865" s="274" t="s">
        <v>268</v>
      </c>
      <c r="S865" s="274" t="s">
        <v>268</v>
      </c>
      <c r="T865" s="274" t="s">
        <v>268</v>
      </c>
      <c r="U865" s="274" t="s">
        <v>268</v>
      </c>
      <c r="V865" s="274" t="s">
        <v>268</v>
      </c>
      <c r="W865" s="274" t="s">
        <v>2488</v>
      </c>
      <c r="X865" s="274" t="s">
        <v>2489</v>
      </c>
      <c r="Y865" s="274" t="s">
        <v>368</v>
      </c>
      <c r="Z865" s="274" t="s">
        <v>268</v>
      </c>
      <c r="AA865" s="274" t="s">
        <v>268</v>
      </c>
      <c r="AB865" s="274" t="s">
        <v>268</v>
      </c>
      <c r="AC865" s="274" t="s">
        <v>268</v>
      </c>
      <c r="AD865" s="274" t="s">
        <v>268</v>
      </c>
      <c r="AE865" s="274" t="s">
        <v>287</v>
      </c>
      <c r="AF865" s="274" t="s">
        <v>1811</v>
      </c>
      <c r="AG865" s="274" t="s">
        <v>875</v>
      </c>
      <c r="AH865" s="274" t="s">
        <v>1848</v>
      </c>
      <c r="AI865" s="274" t="s">
        <v>2490</v>
      </c>
      <c r="AJ865" s="274" t="s">
        <v>268</v>
      </c>
      <c r="AK865" s="274" t="s">
        <v>381</v>
      </c>
      <c r="AL865" s="274" t="s">
        <v>268</v>
      </c>
      <c r="AM865" s="274" t="s">
        <v>288</v>
      </c>
      <c r="AN865" s="274" t="s">
        <v>268</v>
      </c>
      <c r="AO865" s="274" t="s">
        <v>268</v>
      </c>
      <c r="AP865" s="274" t="s">
        <v>268</v>
      </c>
      <c r="AQ865" s="274" t="s">
        <v>268</v>
      </c>
      <c r="AR865" s="274" t="s">
        <v>268</v>
      </c>
      <c r="AS865" s="274" t="s">
        <v>268</v>
      </c>
      <c r="AT865" s="274" t="s">
        <v>268</v>
      </c>
      <c r="AU865" s="274" t="s">
        <v>268</v>
      </c>
      <c r="AV865" s="274" t="s">
        <v>268</v>
      </c>
      <c r="AW865" s="274" t="s">
        <v>268</v>
      </c>
      <c r="AX865" s="274" t="s">
        <v>268</v>
      </c>
      <c r="AY865" s="274" t="s">
        <v>268</v>
      </c>
      <c r="AZ865" s="274" t="s">
        <v>268</v>
      </c>
      <c r="BA865" s="274" t="s">
        <v>268</v>
      </c>
      <c r="BB865" s="274" t="s">
        <v>268</v>
      </c>
      <c r="BC865" s="274" t="s">
        <v>268</v>
      </c>
      <c r="BD865" s="274" t="s">
        <v>268</v>
      </c>
      <c r="BE865" s="274" t="s">
        <v>268</v>
      </c>
      <c r="BF865" s="274" t="s">
        <v>268</v>
      </c>
      <c r="BG865" s="274" t="s">
        <v>268</v>
      </c>
      <c r="BH865" s="274" t="s">
        <v>268</v>
      </c>
      <c r="BI865" s="274" t="s">
        <v>268</v>
      </c>
      <c r="BJ865" s="274" t="s">
        <v>268</v>
      </c>
      <c r="BK865" s="274" t="s">
        <v>268</v>
      </c>
      <c r="BL865" s="274" t="s">
        <v>268</v>
      </c>
      <c r="BM865" s="274" t="s">
        <v>268</v>
      </c>
      <c r="BN865" s="274" t="s">
        <v>268</v>
      </c>
      <c r="BO865" s="274" t="s">
        <v>268</v>
      </c>
      <c r="BP865" s="274" t="s">
        <v>268</v>
      </c>
      <c r="BQ865" s="274" t="s">
        <v>268</v>
      </c>
      <c r="BR865" s="274" t="s">
        <v>268</v>
      </c>
      <c r="BS865" s="274" t="s">
        <v>268</v>
      </c>
      <c r="BT865" s="274" t="s">
        <v>268</v>
      </c>
      <c r="BU865" s="274" t="s">
        <v>268</v>
      </c>
      <c r="BV865" s="274" t="s">
        <v>268</v>
      </c>
      <c r="BW865" s="274" t="s">
        <v>268</v>
      </c>
      <c r="BX865" s="274" t="s">
        <v>268</v>
      </c>
      <c r="BY865" s="295">
        <v>93</v>
      </c>
      <c r="BZ865" s="295">
        <v>93</v>
      </c>
      <c r="CA865" s="298" t="s">
        <v>142</v>
      </c>
      <c r="CB865" s="297">
        <v>122</v>
      </c>
      <c r="CC865" s="284">
        <f t="shared" si="54"/>
        <v>0</v>
      </c>
      <c r="CD865" s="295">
        <f t="shared" si="55"/>
        <v>93</v>
      </c>
      <c r="CE865" s="284">
        <f t="shared" si="56"/>
        <v>0</v>
      </c>
      <c r="CF865" s="295">
        <f t="shared" si="57"/>
        <v>1</v>
      </c>
      <c r="CG865" s="274" t="s">
        <v>876</v>
      </c>
      <c r="CH865" s="274" t="s">
        <v>268</v>
      </c>
      <c r="CI865" s="274" t="s">
        <v>268</v>
      </c>
      <c r="CJ865" s="298" t="s">
        <v>268</v>
      </c>
      <c r="CK865" s="298" t="s">
        <v>736</v>
      </c>
      <c r="CL865" s="274" t="s">
        <v>268</v>
      </c>
      <c r="CM865" s="274" t="s">
        <v>268</v>
      </c>
      <c r="CN865" s="274" t="s">
        <v>268</v>
      </c>
      <c r="CO865" s="274" t="s">
        <v>268</v>
      </c>
      <c r="CP865" s="274" t="s">
        <v>268</v>
      </c>
      <c r="CQ865" s="274" t="s">
        <v>268</v>
      </c>
      <c r="CR865" s="274" t="s">
        <v>877</v>
      </c>
      <c r="CS865" s="274">
        <v>98.13</v>
      </c>
      <c r="CT865" s="274" t="s">
        <v>268</v>
      </c>
      <c r="CU865" s="274">
        <v>98.13</v>
      </c>
      <c r="CV865" s="274">
        <v>365</v>
      </c>
      <c r="CW865" s="274" t="s">
        <v>878</v>
      </c>
      <c r="CX865" s="274" t="s">
        <v>835</v>
      </c>
      <c r="CY865" s="274" t="s">
        <v>836</v>
      </c>
      <c r="CZ865" s="274" t="s">
        <v>837</v>
      </c>
      <c r="DA865" s="274" t="s">
        <v>268</v>
      </c>
      <c r="DB865" s="274" t="s">
        <v>268</v>
      </c>
      <c r="DC865" s="274" t="s">
        <v>268</v>
      </c>
      <c r="DD865" s="274" t="s">
        <v>268</v>
      </c>
      <c r="DE865" s="274" t="s">
        <v>268</v>
      </c>
      <c r="DF865" s="274" t="s">
        <v>268</v>
      </c>
      <c r="DG865" s="299">
        <f>IFERROR(IF(CA865="D",IF(CK865="A dispo.",CD865*VLOOKUP('DATI INPUT'!$F$27,TARIFFE_UD,2,FALSE),CD865*VLOOKUP(CK865,TARIFFE_UD,2,FALSE)),CD865*VLOOKUP(CB865-100,TARIFFE_UND,2,FALSE)),0)</f>
        <v>73.651387086806437</v>
      </c>
      <c r="DH865" s="299">
        <f>IFERROR(IF(CA865="D",IF(CK865="A dispo.",CF865*VLOOKUP('DATI INPUT'!$F$27,TARIFFE_UD,3,FALSE),CF865*VLOOKUP(CK865,TARIFFE_UD,3,FALSE)),CF865*VLOOKUP(CB865-100,TARIFFE_UND,3,FALSE)),0)</f>
        <v>60.367780403072892</v>
      </c>
    </row>
    <row r="866" spans="1:112" hidden="1" x14ac:dyDescent="0.25">
      <c r="A866" s="274" t="s">
        <v>7002</v>
      </c>
      <c r="B866" s="274" t="s">
        <v>7003</v>
      </c>
      <c r="C866" s="274" t="s">
        <v>7004</v>
      </c>
      <c r="D866" s="274" t="s">
        <v>7005</v>
      </c>
      <c r="E866" s="274" t="s">
        <v>268</v>
      </c>
      <c r="F866" s="274" t="s">
        <v>156</v>
      </c>
      <c r="G866" s="274" t="s">
        <v>7006</v>
      </c>
      <c r="H866" s="274" t="s">
        <v>7007</v>
      </c>
      <c r="I866" s="274" t="s">
        <v>273</v>
      </c>
      <c r="J866" s="274" t="s">
        <v>274</v>
      </c>
      <c r="K866" s="274" t="s">
        <v>7008</v>
      </c>
      <c r="L866" s="274" t="s">
        <v>6378</v>
      </c>
      <c r="M866" s="274" t="s">
        <v>7009</v>
      </c>
      <c r="N866" s="274" t="s">
        <v>7010</v>
      </c>
      <c r="O866" s="274" t="s">
        <v>7011</v>
      </c>
      <c r="P866" s="274" t="s">
        <v>7012</v>
      </c>
      <c r="Q866" s="274" t="s">
        <v>309</v>
      </c>
      <c r="R866" s="274" t="s">
        <v>268</v>
      </c>
      <c r="S866" s="274" t="s">
        <v>268</v>
      </c>
      <c r="T866" s="274" t="s">
        <v>268</v>
      </c>
      <c r="U866" s="274" t="s">
        <v>268</v>
      </c>
      <c r="V866" s="274" t="s">
        <v>268</v>
      </c>
      <c r="W866" s="274" t="s">
        <v>3912</v>
      </c>
      <c r="X866" s="274" t="s">
        <v>1934</v>
      </c>
      <c r="Y866" s="274" t="s">
        <v>545</v>
      </c>
      <c r="Z866" s="274" t="s">
        <v>268</v>
      </c>
      <c r="AA866" s="274" t="s">
        <v>268</v>
      </c>
      <c r="AB866" s="274" t="s">
        <v>268</v>
      </c>
      <c r="AC866" s="274" t="s">
        <v>268</v>
      </c>
      <c r="AD866" s="274" t="s">
        <v>268</v>
      </c>
      <c r="AE866" s="274" t="s">
        <v>287</v>
      </c>
      <c r="AF866" s="274" t="s">
        <v>1811</v>
      </c>
      <c r="AG866" s="274" t="s">
        <v>875</v>
      </c>
      <c r="AH866" s="274" t="s">
        <v>1935</v>
      </c>
      <c r="AI866" s="274" t="s">
        <v>1132</v>
      </c>
      <c r="AJ866" s="274" t="s">
        <v>268</v>
      </c>
      <c r="AK866" s="274" t="s">
        <v>382</v>
      </c>
      <c r="AL866" s="274" t="s">
        <v>268</v>
      </c>
      <c r="AM866" s="274" t="s">
        <v>355</v>
      </c>
      <c r="AN866" s="274" t="s">
        <v>287</v>
      </c>
      <c r="AO866" s="274" t="s">
        <v>1811</v>
      </c>
      <c r="AP866" s="274" t="s">
        <v>875</v>
      </c>
      <c r="AQ866" s="274" t="s">
        <v>1935</v>
      </c>
      <c r="AR866" s="274" t="s">
        <v>1132</v>
      </c>
      <c r="AS866" s="274" t="s">
        <v>268</v>
      </c>
      <c r="AT866" s="274" t="s">
        <v>724</v>
      </c>
      <c r="AU866" s="274" t="s">
        <v>268</v>
      </c>
      <c r="AV866" s="274" t="s">
        <v>353</v>
      </c>
      <c r="AW866" s="274" t="s">
        <v>268</v>
      </c>
      <c r="AX866" s="274" t="s">
        <v>268</v>
      </c>
      <c r="AY866" s="274" t="s">
        <v>268</v>
      </c>
      <c r="AZ866" s="274" t="s">
        <v>268</v>
      </c>
      <c r="BA866" s="274" t="s">
        <v>268</v>
      </c>
      <c r="BB866" s="274" t="s">
        <v>268</v>
      </c>
      <c r="BC866" s="274" t="s">
        <v>268</v>
      </c>
      <c r="BD866" s="274" t="s">
        <v>268</v>
      </c>
      <c r="BE866" s="274" t="s">
        <v>268</v>
      </c>
      <c r="BF866" s="274" t="s">
        <v>268</v>
      </c>
      <c r="BG866" s="274" t="s">
        <v>268</v>
      </c>
      <c r="BH866" s="274" t="s">
        <v>268</v>
      </c>
      <c r="BI866" s="274" t="s">
        <v>268</v>
      </c>
      <c r="BJ866" s="274" t="s">
        <v>268</v>
      </c>
      <c r="BK866" s="274" t="s">
        <v>268</v>
      </c>
      <c r="BL866" s="274" t="s">
        <v>268</v>
      </c>
      <c r="BM866" s="274" t="s">
        <v>268</v>
      </c>
      <c r="BN866" s="274" t="s">
        <v>268</v>
      </c>
      <c r="BO866" s="274" t="s">
        <v>268</v>
      </c>
      <c r="BP866" s="274" t="s">
        <v>268</v>
      </c>
      <c r="BQ866" s="274" t="s">
        <v>268</v>
      </c>
      <c r="BR866" s="274" t="s">
        <v>268</v>
      </c>
      <c r="BS866" s="274" t="s">
        <v>268</v>
      </c>
      <c r="BT866" s="274" t="s">
        <v>268</v>
      </c>
      <c r="BU866" s="274" t="s">
        <v>268</v>
      </c>
      <c r="BV866" s="274" t="s">
        <v>268</v>
      </c>
      <c r="BW866" s="274" t="s">
        <v>268</v>
      </c>
      <c r="BX866" s="274" t="s">
        <v>268</v>
      </c>
      <c r="BY866" s="295">
        <v>32</v>
      </c>
      <c r="BZ866" s="295">
        <v>32</v>
      </c>
      <c r="CA866" s="298" t="s">
        <v>142</v>
      </c>
      <c r="CB866" s="297">
        <v>122</v>
      </c>
      <c r="CC866" s="284">
        <f t="shared" si="54"/>
        <v>0</v>
      </c>
      <c r="CD866" s="295">
        <f t="shared" si="55"/>
        <v>32</v>
      </c>
      <c r="CE866" s="284">
        <f t="shared" si="56"/>
        <v>0</v>
      </c>
      <c r="CF866" s="295">
        <f t="shared" si="57"/>
        <v>1</v>
      </c>
      <c r="CG866" s="274" t="s">
        <v>876</v>
      </c>
      <c r="CH866" s="274" t="s">
        <v>268</v>
      </c>
      <c r="CI866" s="274" t="s">
        <v>268</v>
      </c>
      <c r="CJ866" s="298" t="s">
        <v>268</v>
      </c>
      <c r="CK866" s="298" t="s">
        <v>736</v>
      </c>
      <c r="CL866" s="274" t="s">
        <v>268</v>
      </c>
      <c r="CM866" s="274" t="s">
        <v>268</v>
      </c>
      <c r="CN866" s="274" t="s">
        <v>268</v>
      </c>
      <c r="CO866" s="274" t="s">
        <v>268</v>
      </c>
      <c r="CP866" s="274" t="s">
        <v>268</v>
      </c>
      <c r="CQ866" s="274" t="s">
        <v>268</v>
      </c>
      <c r="CR866" s="274" t="s">
        <v>877</v>
      </c>
      <c r="CS866" s="274">
        <v>68.239999999999995</v>
      </c>
      <c r="CT866" s="274" t="s">
        <v>268</v>
      </c>
      <c r="CU866" s="274">
        <v>68.239999999999995</v>
      </c>
      <c r="CV866" s="274">
        <v>365</v>
      </c>
      <c r="CW866" s="274" t="s">
        <v>878</v>
      </c>
      <c r="CX866" s="274" t="s">
        <v>835</v>
      </c>
      <c r="CY866" s="274" t="s">
        <v>836</v>
      </c>
      <c r="CZ866" s="274" t="s">
        <v>837</v>
      </c>
      <c r="DA866" s="274" t="s">
        <v>268</v>
      </c>
      <c r="DB866" s="274" t="s">
        <v>268</v>
      </c>
      <c r="DC866" s="274" t="s">
        <v>268</v>
      </c>
      <c r="DD866" s="274" t="s">
        <v>268</v>
      </c>
      <c r="DE866" s="274" t="s">
        <v>268</v>
      </c>
      <c r="DF866" s="274" t="s">
        <v>268</v>
      </c>
      <c r="DG866" s="299">
        <f>IFERROR(IF(CA866="D",IF(CK866="A dispo.",CD866*VLOOKUP('DATI INPUT'!$F$27,TARIFFE_UD,2,FALSE),CD866*VLOOKUP(CK866,TARIFFE_UD,2,FALSE)),CD866*VLOOKUP(CB866-100,TARIFFE_UND,2,FALSE)),0)</f>
        <v>25.342412761051676</v>
      </c>
      <c r="DH866" s="299">
        <f>IFERROR(IF(CA866="D",IF(CK866="A dispo.",CF866*VLOOKUP('DATI INPUT'!$F$27,TARIFFE_UD,3,FALSE),CF866*VLOOKUP(CK866,TARIFFE_UD,3,FALSE)),CF866*VLOOKUP(CB866-100,TARIFFE_UND,3,FALSE)),0)</f>
        <v>60.367780403072892</v>
      </c>
    </row>
    <row r="867" spans="1:112" hidden="1" x14ac:dyDescent="0.25">
      <c r="A867" s="274" t="s">
        <v>7013</v>
      </c>
      <c r="B867" s="274" t="s">
        <v>7014</v>
      </c>
      <c r="C867" s="274" t="s">
        <v>805</v>
      </c>
      <c r="D867" s="274" t="s">
        <v>7015</v>
      </c>
      <c r="E867" s="274" t="s">
        <v>268</v>
      </c>
      <c r="F867" s="274" t="s">
        <v>156</v>
      </c>
      <c r="G867" s="274" t="s">
        <v>7016</v>
      </c>
      <c r="H867" s="274" t="s">
        <v>7017</v>
      </c>
      <c r="I867" s="274" t="s">
        <v>414</v>
      </c>
      <c r="J867" s="274" t="s">
        <v>156</v>
      </c>
      <c r="K867" s="274" t="s">
        <v>7018</v>
      </c>
      <c r="L867" s="274" t="s">
        <v>7019</v>
      </c>
      <c r="M867" s="274" t="s">
        <v>7020</v>
      </c>
      <c r="N867" s="274" t="s">
        <v>7021</v>
      </c>
      <c r="O867" s="274" t="s">
        <v>7022</v>
      </c>
      <c r="P867" s="274" t="s">
        <v>7023</v>
      </c>
      <c r="Q867" s="274" t="s">
        <v>488</v>
      </c>
      <c r="R867" s="274" t="s">
        <v>268</v>
      </c>
      <c r="S867" s="274" t="s">
        <v>268</v>
      </c>
      <c r="T867" s="274" t="s">
        <v>268</v>
      </c>
      <c r="U867" s="274" t="s">
        <v>268</v>
      </c>
      <c r="V867" s="274" t="s">
        <v>268</v>
      </c>
      <c r="W867" s="274" t="s">
        <v>2488</v>
      </c>
      <c r="X867" s="274" t="s">
        <v>2489</v>
      </c>
      <c r="Y867" s="274" t="s">
        <v>368</v>
      </c>
      <c r="Z867" s="274" t="s">
        <v>268</v>
      </c>
      <c r="AA867" s="274" t="s">
        <v>268</v>
      </c>
      <c r="AB867" s="274" t="s">
        <v>268</v>
      </c>
      <c r="AC867" s="274" t="s">
        <v>268</v>
      </c>
      <c r="AD867" s="274" t="s">
        <v>268</v>
      </c>
      <c r="AE867" s="274" t="s">
        <v>287</v>
      </c>
      <c r="AF867" s="274" t="s">
        <v>1811</v>
      </c>
      <c r="AG867" s="274" t="s">
        <v>875</v>
      </c>
      <c r="AH867" s="274" t="s">
        <v>1848</v>
      </c>
      <c r="AI867" s="274" t="s">
        <v>714</v>
      </c>
      <c r="AJ867" s="274" t="s">
        <v>268</v>
      </c>
      <c r="AK867" s="274" t="s">
        <v>381</v>
      </c>
      <c r="AL867" s="274" t="s">
        <v>268</v>
      </c>
      <c r="AM867" s="274" t="s">
        <v>405</v>
      </c>
      <c r="AN867" s="274" t="s">
        <v>268</v>
      </c>
      <c r="AO867" s="274" t="s">
        <v>268</v>
      </c>
      <c r="AP867" s="274" t="s">
        <v>268</v>
      </c>
      <c r="AQ867" s="274" t="s">
        <v>268</v>
      </c>
      <c r="AR867" s="274" t="s">
        <v>268</v>
      </c>
      <c r="AS867" s="274" t="s">
        <v>268</v>
      </c>
      <c r="AT867" s="274" t="s">
        <v>268</v>
      </c>
      <c r="AU867" s="274" t="s">
        <v>268</v>
      </c>
      <c r="AV867" s="274" t="s">
        <v>268</v>
      </c>
      <c r="AW867" s="274" t="s">
        <v>268</v>
      </c>
      <c r="AX867" s="274" t="s">
        <v>268</v>
      </c>
      <c r="AY867" s="274" t="s">
        <v>268</v>
      </c>
      <c r="AZ867" s="274" t="s">
        <v>268</v>
      </c>
      <c r="BA867" s="274" t="s">
        <v>268</v>
      </c>
      <c r="BB867" s="274" t="s">
        <v>268</v>
      </c>
      <c r="BC867" s="274" t="s">
        <v>268</v>
      </c>
      <c r="BD867" s="274" t="s">
        <v>268</v>
      </c>
      <c r="BE867" s="274" t="s">
        <v>268</v>
      </c>
      <c r="BF867" s="274" t="s">
        <v>268</v>
      </c>
      <c r="BG867" s="274" t="s">
        <v>268</v>
      </c>
      <c r="BH867" s="274" t="s">
        <v>268</v>
      </c>
      <c r="BI867" s="274" t="s">
        <v>268</v>
      </c>
      <c r="BJ867" s="274" t="s">
        <v>268</v>
      </c>
      <c r="BK867" s="274" t="s">
        <v>268</v>
      </c>
      <c r="BL867" s="274" t="s">
        <v>268</v>
      </c>
      <c r="BM867" s="274" t="s">
        <v>268</v>
      </c>
      <c r="BN867" s="274" t="s">
        <v>268</v>
      </c>
      <c r="BO867" s="274" t="s">
        <v>268</v>
      </c>
      <c r="BP867" s="274" t="s">
        <v>268</v>
      </c>
      <c r="BQ867" s="274" t="s">
        <v>268</v>
      </c>
      <c r="BR867" s="274" t="s">
        <v>268</v>
      </c>
      <c r="BS867" s="274" t="s">
        <v>268</v>
      </c>
      <c r="BT867" s="274" t="s">
        <v>268</v>
      </c>
      <c r="BU867" s="274" t="s">
        <v>268</v>
      </c>
      <c r="BV867" s="274" t="s">
        <v>268</v>
      </c>
      <c r="BW867" s="274" t="s">
        <v>268</v>
      </c>
      <c r="BX867" s="274" t="s">
        <v>268</v>
      </c>
      <c r="BY867" s="295">
        <v>42</v>
      </c>
      <c r="BZ867" s="295">
        <v>42</v>
      </c>
      <c r="CA867" s="298" t="s">
        <v>142</v>
      </c>
      <c r="CB867" s="297">
        <v>122</v>
      </c>
      <c r="CC867" s="284">
        <f t="shared" si="54"/>
        <v>0</v>
      </c>
      <c r="CD867" s="295">
        <f t="shared" si="55"/>
        <v>42</v>
      </c>
      <c r="CE867" s="284">
        <f t="shared" si="56"/>
        <v>0</v>
      </c>
      <c r="CF867" s="295">
        <f t="shared" si="57"/>
        <v>1</v>
      </c>
      <c r="CG867" s="274" t="s">
        <v>876</v>
      </c>
      <c r="CH867" s="274" t="s">
        <v>268</v>
      </c>
      <c r="CI867" s="274" t="s">
        <v>268</v>
      </c>
      <c r="CJ867" s="298" t="s">
        <v>268</v>
      </c>
      <c r="CK867" s="298" t="s">
        <v>736</v>
      </c>
      <c r="CL867" s="274" t="s">
        <v>268</v>
      </c>
      <c r="CM867" s="274" t="s">
        <v>268</v>
      </c>
      <c r="CN867" s="274" t="s">
        <v>268</v>
      </c>
      <c r="CO867" s="274" t="s">
        <v>268</v>
      </c>
      <c r="CP867" s="274" t="s">
        <v>268</v>
      </c>
      <c r="CQ867" s="274" t="s">
        <v>268</v>
      </c>
      <c r="CR867" s="274" t="s">
        <v>877</v>
      </c>
      <c r="CS867" s="274">
        <v>73.14</v>
      </c>
      <c r="CT867" s="274" t="s">
        <v>268</v>
      </c>
      <c r="CU867" s="274">
        <v>73.14</v>
      </c>
      <c r="CV867" s="274">
        <v>365</v>
      </c>
      <c r="CW867" s="274" t="s">
        <v>878</v>
      </c>
      <c r="CX867" s="274" t="s">
        <v>835</v>
      </c>
      <c r="CY867" s="274" t="s">
        <v>836</v>
      </c>
      <c r="CZ867" s="274" t="s">
        <v>837</v>
      </c>
      <c r="DA867" s="274" t="s">
        <v>268</v>
      </c>
      <c r="DB867" s="274" t="s">
        <v>268</v>
      </c>
      <c r="DC867" s="274" t="s">
        <v>268</v>
      </c>
      <c r="DD867" s="274" t="s">
        <v>268</v>
      </c>
      <c r="DE867" s="274" t="s">
        <v>268</v>
      </c>
      <c r="DF867" s="274" t="s">
        <v>268</v>
      </c>
      <c r="DG867" s="299">
        <f>IFERROR(IF(CA867="D",IF(CK867="A dispo.",CD867*VLOOKUP('DATI INPUT'!$F$27,TARIFFE_UD,2,FALSE),CD867*VLOOKUP(CK867,TARIFFE_UD,2,FALSE)),CD867*VLOOKUP(CB867-100,TARIFFE_UND,2,FALSE)),0)</f>
        <v>33.261916748880324</v>
      </c>
      <c r="DH867" s="299">
        <f>IFERROR(IF(CA867="D",IF(CK867="A dispo.",CF867*VLOOKUP('DATI INPUT'!$F$27,TARIFFE_UD,3,FALSE),CF867*VLOOKUP(CK867,TARIFFE_UD,3,FALSE)),CF867*VLOOKUP(CB867-100,TARIFFE_UND,3,FALSE)),0)</f>
        <v>60.367780403072892</v>
      </c>
    </row>
    <row r="868" spans="1:112" hidden="1" x14ac:dyDescent="0.25">
      <c r="A868" s="274" t="s">
        <v>7024</v>
      </c>
      <c r="B868" s="274" t="s">
        <v>7025</v>
      </c>
      <c r="C868" s="274" t="s">
        <v>7026</v>
      </c>
      <c r="D868" s="274" t="s">
        <v>7027</v>
      </c>
      <c r="E868" s="274" t="s">
        <v>268</v>
      </c>
      <c r="F868" s="274" t="s">
        <v>156</v>
      </c>
      <c r="G868" s="274" t="s">
        <v>7028</v>
      </c>
      <c r="H868" s="274" t="s">
        <v>1033</v>
      </c>
      <c r="I868" s="274" t="s">
        <v>7029</v>
      </c>
      <c r="J868" s="274" t="s">
        <v>156</v>
      </c>
      <c r="K868" s="274" t="s">
        <v>7030</v>
      </c>
      <c r="L868" s="274" t="s">
        <v>984</v>
      </c>
      <c r="M868" s="274" t="s">
        <v>7031</v>
      </c>
      <c r="N868" s="274" t="s">
        <v>303</v>
      </c>
      <c r="O868" s="274" t="s">
        <v>1273</v>
      </c>
      <c r="P868" s="274" t="s">
        <v>7032</v>
      </c>
      <c r="Q868" s="274" t="s">
        <v>313</v>
      </c>
      <c r="R868" s="274" t="s">
        <v>268</v>
      </c>
      <c r="S868" s="274" t="s">
        <v>268</v>
      </c>
      <c r="T868" s="274" t="s">
        <v>268</v>
      </c>
      <c r="U868" s="274" t="s">
        <v>268</v>
      </c>
      <c r="V868" s="274" t="s">
        <v>268</v>
      </c>
      <c r="W868" s="274" t="s">
        <v>3970</v>
      </c>
      <c r="X868" s="274" t="s">
        <v>1310</v>
      </c>
      <c r="Y868" s="274" t="s">
        <v>277</v>
      </c>
      <c r="Z868" s="274" t="s">
        <v>268</v>
      </c>
      <c r="AA868" s="274" t="s">
        <v>268</v>
      </c>
      <c r="AB868" s="274" t="s">
        <v>268</v>
      </c>
      <c r="AC868" s="274" t="s">
        <v>268</v>
      </c>
      <c r="AD868" s="274" t="s">
        <v>268</v>
      </c>
      <c r="AE868" s="274" t="s">
        <v>287</v>
      </c>
      <c r="AF868" s="274" t="s">
        <v>1811</v>
      </c>
      <c r="AG868" s="274" t="s">
        <v>875</v>
      </c>
      <c r="AH868" s="274" t="s">
        <v>1812</v>
      </c>
      <c r="AI868" s="274" t="s">
        <v>763</v>
      </c>
      <c r="AJ868" s="274" t="s">
        <v>268</v>
      </c>
      <c r="AK868" s="274" t="s">
        <v>375</v>
      </c>
      <c r="AL868" s="274" t="s">
        <v>268</v>
      </c>
      <c r="AM868" s="274" t="s">
        <v>355</v>
      </c>
      <c r="AN868" s="274" t="s">
        <v>268</v>
      </c>
      <c r="AO868" s="274" t="s">
        <v>268</v>
      </c>
      <c r="AP868" s="274" t="s">
        <v>268</v>
      </c>
      <c r="AQ868" s="274" t="s">
        <v>268</v>
      </c>
      <c r="AR868" s="274" t="s">
        <v>268</v>
      </c>
      <c r="AS868" s="274" t="s">
        <v>268</v>
      </c>
      <c r="AT868" s="274" t="s">
        <v>268</v>
      </c>
      <c r="AU868" s="274" t="s">
        <v>268</v>
      </c>
      <c r="AV868" s="274" t="s">
        <v>268</v>
      </c>
      <c r="AW868" s="274" t="s">
        <v>268</v>
      </c>
      <c r="AX868" s="274" t="s">
        <v>268</v>
      </c>
      <c r="AY868" s="274" t="s">
        <v>268</v>
      </c>
      <c r="AZ868" s="274" t="s">
        <v>268</v>
      </c>
      <c r="BA868" s="274" t="s">
        <v>268</v>
      </c>
      <c r="BB868" s="274" t="s">
        <v>268</v>
      </c>
      <c r="BC868" s="274" t="s">
        <v>268</v>
      </c>
      <c r="BD868" s="274" t="s">
        <v>268</v>
      </c>
      <c r="BE868" s="274" t="s">
        <v>268</v>
      </c>
      <c r="BF868" s="274" t="s">
        <v>268</v>
      </c>
      <c r="BG868" s="274" t="s">
        <v>268</v>
      </c>
      <c r="BH868" s="274" t="s">
        <v>268</v>
      </c>
      <c r="BI868" s="274" t="s">
        <v>268</v>
      </c>
      <c r="BJ868" s="274" t="s">
        <v>268</v>
      </c>
      <c r="BK868" s="274" t="s">
        <v>268</v>
      </c>
      <c r="BL868" s="274" t="s">
        <v>268</v>
      </c>
      <c r="BM868" s="274" t="s">
        <v>268</v>
      </c>
      <c r="BN868" s="274" t="s">
        <v>268</v>
      </c>
      <c r="BO868" s="274" t="s">
        <v>268</v>
      </c>
      <c r="BP868" s="274" t="s">
        <v>268</v>
      </c>
      <c r="BQ868" s="274" t="s">
        <v>268</v>
      </c>
      <c r="BR868" s="274" t="s">
        <v>268</v>
      </c>
      <c r="BS868" s="274" t="s">
        <v>268</v>
      </c>
      <c r="BT868" s="274" t="s">
        <v>268</v>
      </c>
      <c r="BU868" s="274" t="s">
        <v>268</v>
      </c>
      <c r="BV868" s="274" t="s">
        <v>268</v>
      </c>
      <c r="BW868" s="274" t="s">
        <v>268</v>
      </c>
      <c r="BX868" s="274" t="s">
        <v>268</v>
      </c>
      <c r="BY868" s="295">
        <v>53</v>
      </c>
      <c r="BZ868" s="295">
        <v>53</v>
      </c>
      <c r="CA868" s="298" t="s">
        <v>142</v>
      </c>
      <c r="CB868" s="297">
        <v>122</v>
      </c>
      <c r="CC868" s="284">
        <f t="shared" si="54"/>
        <v>0</v>
      </c>
      <c r="CD868" s="295">
        <f t="shared" si="55"/>
        <v>52.999999999999993</v>
      </c>
      <c r="CE868" s="284">
        <f t="shared" si="56"/>
        <v>0</v>
      </c>
      <c r="CF868" s="295">
        <f t="shared" si="57"/>
        <v>1</v>
      </c>
      <c r="CG868" s="274" t="s">
        <v>876</v>
      </c>
      <c r="CH868" s="274" t="s">
        <v>268</v>
      </c>
      <c r="CI868" s="274" t="s">
        <v>268</v>
      </c>
      <c r="CJ868" s="298" t="s">
        <v>268</v>
      </c>
      <c r="CK868" s="298" t="s">
        <v>736</v>
      </c>
      <c r="CL868" s="274" t="s">
        <v>268</v>
      </c>
      <c r="CM868" s="274" t="s">
        <v>268</v>
      </c>
      <c r="CN868" s="274" t="s">
        <v>268</v>
      </c>
      <c r="CO868" s="274" t="s">
        <v>268</v>
      </c>
      <c r="CP868" s="274" t="s">
        <v>268</v>
      </c>
      <c r="CQ868" s="274" t="s">
        <v>268</v>
      </c>
      <c r="CR868" s="274" t="s">
        <v>877</v>
      </c>
      <c r="CS868" s="274">
        <v>78.53</v>
      </c>
      <c r="CT868" s="274" t="s">
        <v>268</v>
      </c>
      <c r="CU868" s="274">
        <v>78.53</v>
      </c>
      <c r="CV868" s="274">
        <v>365</v>
      </c>
      <c r="CW868" s="274" t="s">
        <v>878</v>
      </c>
      <c r="CX868" s="274" t="s">
        <v>835</v>
      </c>
      <c r="CY868" s="274" t="s">
        <v>836</v>
      </c>
      <c r="CZ868" s="274" t="s">
        <v>837</v>
      </c>
      <c r="DA868" s="274" t="s">
        <v>268</v>
      </c>
      <c r="DB868" s="274" t="s">
        <v>268</v>
      </c>
      <c r="DC868" s="274" t="s">
        <v>268</v>
      </c>
      <c r="DD868" s="274" t="s">
        <v>268</v>
      </c>
      <c r="DE868" s="274" t="s">
        <v>268</v>
      </c>
      <c r="DF868" s="274" t="s">
        <v>268</v>
      </c>
      <c r="DG868" s="299">
        <f>IFERROR(IF(CA868="D",IF(CK868="A dispo.",CD868*VLOOKUP('DATI INPUT'!$F$27,TARIFFE_UD,2,FALSE),CD868*VLOOKUP(CK868,TARIFFE_UD,2,FALSE)),CD868*VLOOKUP(CB868-100,TARIFFE_UND,2,FALSE)),0)</f>
        <v>41.973371135491831</v>
      </c>
      <c r="DH868" s="299">
        <f>IFERROR(IF(CA868="D",IF(CK868="A dispo.",CF868*VLOOKUP('DATI INPUT'!$F$27,TARIFFE_UD,3,FALSE),CF868*VLOOKUP(CK868,TARIFFE_UD,3,FALSE)),CF868*VLOOKUP(CB868-100,TARIFFE_UND,3,FALSE)),0)</f>
        <v>60.367780403072892</v>
      </c>
    </row>
    <row r="869" spans="1:112" x14ac:dyDescent="0.25">
      <c r="A869" s="274" t="s">
        <v>7033</v>
      </c>
      <c r="B869" s="274" t="s">
        <v>7034</v>
      </c>
      <c r="C869" s="274" t="s">
        <v>7035</v>
      </c>
      <c r="D869" s="274" t="s">
        <v>7036</v>
      </c>
      <c r="E869" s="274" t="s">
        <v>268</v>
      </c>
      <c r="F869" s="274" t="s">
        <v>156</v>
      </c>
      <c r="G869" s="274" t="s">
        <v>7037</v>
      </c>
      <c r="H869" s="274" t="s">
        <v>966</v>
      </c>
      <c r="I869" s="274" t="s">
        <v>7038</v>
      </c>
      <c r="J869" s="274" t="s">
        <v>156</v>
      </c>
      <c r="K869" s="274" t="s">
        <v>7039</v>
      </c>
      <c r="L869" s="274" t="s">
        <v>871</v>
      </c>
      <c r="M869" s="274" t="s">
        <v>6733</v>
      </c>
      <c r="N869" s="274" t="s">
        <v>984</v>
      </c>
      <c r="O869" s="274" t="s">
        <v>873</v>
      </c>
      <c r="P869" s="274" t="s">
        <v>1847</v>
      </c>
      <c r="Q869" s="274" t="s">
        <v>6734</v>
      </c>
      <c r="R869" s="274" t="s">
        <v>268</v>
      </c>
      <c r="S869" s="274" t="s">
        <v>268</v>
      </c>
      <c r="T869" s="274" t="s">
        <v>268</v>
      </c>
      <c r="U869" s="274" t="s">
        <v>268</v>
      </c>
      <c r="V869" s="274" t="s">
        <v>268</v>
      </c>
      <c r="W869" s="274" t="s">
        <v>5258</v>
      </c>
      <c r="X869" s="274" t="s">
        <v>1847</v>
      </c>
      <c r="Y869" s="274" t="s">
        <v>1657</v>
      </c>
      <c r="Z869" s="274" t="s">
        <v>268</v>
      </c>
      <c r="AA869" s="274" t="s">
        <v>268</v>
      </c>
      <c r="AB869" s="274" t="s">
        <v>268</v>
      </c>
      <c r="AC869" s="274" t="s">
        <v>268</v>
      </c>
      <c r="AD869" s="274" t="s">
        <v>268</v>
      </c>
      <c r="AE869" s="274" t="s">
        <v>287</v>
      </c>
      <c r="AF869" s="274" t="s">
        <v>1811</v>
      </c>
      <c r="AG869" s="274" t="s">
        <v>875</v>
      </c>
      <c r="AH869" s="274" t="s">
        <v>1848</v>
      </c>
      <c r="AI869" s="274" t="s">
        <v>7040</v>
      </c>
      <c r="AJ869" s="274" t="s">
        <v>268</v>
      </c>
      <c r="AK869" s="274" t="s">
        <v>381</v>
      </c>
      <c r="AL869" s="274" t="s">
        <v>268</v>
      </c>
      <c r="AM869" s="274" t="s">
        <v>355</v>
      </c>
      <c r="AN869" s="274" t="s">
        <v>268</v>
      </c>
      <c r="AO869" s="274" t="s">
        <v>268</v>
      </c>
      <c r="AP869" s="274" t="s">
        <v>268</v>
      </c>
      <c r="AQ869" s="274" t="s">
        <v>268</v>
      </c>
      <c r="AR869" s="274" t="s">
        <v>268</v>
      </c>
      <c r="AS869" s="274" t="s">
        <v>268</v>
      </c>
      <c r="AT869" s="274" t="s">
        <v>268</v>
      </c>
      <c r="AU869" s="274" t="s">
        <v>268</v>
      </c>
      <c r="AV869" s="274" t="s">
        <v>268</v>
      </c>
      <c r="AW869" s="274" t="s">
        <v>268</v>
      </c>
      <c r="AX869" s="274" t="s">
        <v>268</v>
      </c>
      <c r="AY869" s="274" t="s">
        <v>268</v>
      </c>
      <c r="AZ869" s="274" t="s">
        <v>268</v>
      </c>
      <c r="BA869" s="274" t="s">
        <v>268</v>
      </c>
      <c r="BB869" s="274" t="s">
        <v>268</v>
      </c>
      <c r="BC869" s="274" t="s">
        <v>268</v>
      </c>
      <c r="BD869" s="274" t="s">
        <v>268</v>
      </c>
      <c r="BE869" s="274" t="s">
        <v>268</v>
      </c>
      <c r="BF869" s="274" t="s">
        <v>268</v>
      </c>
      <c r="BG869" s="274" t="s">
        <v>268</v>
      </c>
      <c r="BH869" s="274" t="s">
        <v>268</v>
      </c>
      <c r="BI869" s="274" t="s">
        <v>268</v>
      </c>
      <c r="BJ869" s="274" t="s">
        <v>268</v>
      </c>
      <c r="BK869" s="274" t="s">
        <v>268</v>
      </c>
      <c r="BL869" s="274" t="s">
        <v>268</v>
      </c>
      <c r="BM869" s="274" t="s">
        <v>268</v>
      </c>
      <c r="BN869" s="274" t="s">
        <v>268</v>
      </c>
      <c r="BO869" s="274" t="s">
        <v>268</v>
      </c>
      <c r="BP869" s="274" t="s">
        <v>268</v>
      </c>
      <c r="BQ869" s="274" t="s">
        <v>268</v>
      </c>
      <c r="BR869" s="274" t="s">
        <v>268</v>
      </c>
      <c r="BS869" s="274" t="s">
        <v>268</v>
      </c>
      <c r="BT869" s="274" t="s">
        <v>268</v>
      </c>
      <c r="BU869" s="274" t="s">
        <v>268</v>
      </c>
      <c r="BV869" s="274" t="s">
        <v>268</v>
      </c>
      <c r="BW869" s="274" t="s">
        <v>268</v>
      </c>
      <c r="BX869" s="274" t="s">
        <v>268</v>
      </c>
      <c r="BY869" s="295">
        <v>70</v>
      </c>
      <c r="BZ869" s="295">
        <v>70</v>
      </c>
      <c r="CA869" s="298" t="s">
        <v>142</v>
      </c>
      <c r="CB869" s="297">
        <v>122</v>
      </c>
      <c r="CC869" s="284">
        <f t="shared" si="54"/>
        <v>0</v>
      </c>
      <c r="CD869" s="295">
        <f t="shared" si="55"/>
        <v>70</v>
      </c>
      <c r="CE869" s="284">
        <f t="shared" si="56"/>
        <v>0</v>
      </c>
      <c r="CF869" s="295">
        <f t="shared" si="57"/>
        <v>1</v>
      </c>
      <c r="CG869" s="274" t="s">
        <v>876</v>
      </c>
      <c r="CH869" s="274" t="s">
        <v>268</v>
      </c>
      <c r="CI869" s="274" t="s">
        <v>268</v>
      </c>
      <c r="CJ869" s="298" t="s">
        <v>282</v>
      </c>
      <c r="CK869" s="297">
        <v>4</v>
      </c>
      <c r="CL869" s="274" t="s">
        <v>268</v>
      </c>
      <c r="CM869" s="274" t="s">
        <v>268</v>
      </c>
      <c r="CN869" s="274" t="s">
        <v>268</v>
      </c>
      <c r="CO869" s="274" t="s">
        <v>268</v>
      </c>
      <c r="CP869" s="274" t="s">
        <v>268</v>
      </c>
      <c r="CQ869" s="274" t="s">
        <v>268</v>
      </c>
      <c r="CR869" s="274" t="s">
        <v>877</v>
      </c>
      <c r="CS869" s="274">
        <v>121.12</v>
      </c>
      <c r="CT869" s="274" t="s">
        <v>268</v>
      </c>
      <c r="CU869" s="274">
        <v>121.12</v>
      </c>
      <c r="CV869" s="274">
        <v>365</v>
      </c>
      <c r="CW869" s="274" t="s">
        <v>878</v>
      </c>
      <c r="CX869" s="274" t="s">
        <v>835</v>
      </c>
      <c r="CY869" s="274" t="s">
        <v>836</v>
      </c>
      <c r="CZ869" s="274" t="s">
        <v>837</v>
      </c>
      <c r="DA869" s="274" t="s">
        <v>268</v>
      </c>
      <c r="DB869" s="274" t="s">
        <v>268</v>
      </c>
      <c r="DC869" s="274" t="s">
        <v>268</v>
      </c>
      <c r="DD869" s="274" t="s">
        <v>268</v>
      </c>
      <c r="DE869" s="274" t="s">
        <v>268</v>
      </c>
      <c r="DF869" s="274" t="s">
        <v>268</v>
      </c>
      <c r="DG869" s="299">
        <f>IFERROR(IF(CA869="D",IF(CK869="A dispo.",CD869*VLOOKUP('DATI INPUT'!$F$27,TARIFFE_UD,2,FALSE),CD869*VLOOKUP(CK869,TARIFFE_UD,2,FALSE)),CD869*VLOOKUP(CB869-100,TARIFFE_UND,2,FALSE)),0)</f>
        <v>59.542937389970959</v>
      </c>
      <c r="DH869" s="299">
        <f>IFERROR(IF(CA869="D",IF(CK869="A dispo.",CF869*VLOOKUP('DATI INPUT'!$F$27,TARIFFE_UD,3,FALSE),CF869*VLOOKUP(CK869,TARIFFE_UD,3,FALSE)),CF869*VLOOKUP(CB869-100,TARIFFE_UND,3,FALSE)),0)</f>
        <v>73.78284271486686</v>
      </c>
    </row>
    <row r="870" spans="1:112" x14ac:dyDescent="0.25">
      <c r="A870" s="274" t="s">
        <v>7041</v>
      </c>
      <c r="B870" s="274" t="s">
        <v>7042</v>
      </c>
      <c r="C870" s="274" t="s">
        <v>7043</v>
      </c>
      <c r="D870" s="274" t="s">
        <v>7044</v>
      </c>
      <c r="E870" s="274" t="s">
        <v>268</v>
      </c>
      <c r="F870" s="274" t="s">
        <v>156</v>
      </c>
      <c r="G870" s="274" t="s">
        <v>7045</v>
      </c>
      <c r="H870" s="274" t="s">
        <v>849</v>
      </c>
      <c r="I870" s="274" t="s">
        <v>409</v>
      </c>
      <c r="J870" s="274" t="s">
        <v>274</v>
      </c>
      <c r="K870" s="274" t="s">
        <v>7046</v>
      </c>
      <c r="L870" s="274" t="s">
        <v>871</v>
      </c>
      <c r="M870" s="274" t="s">
        <v>7047</v>
      </c>
      <c r="N870" s="274" t="s">
        <v>984</v>
      </c>
      <c r="O870" s="274" t="s">
        <v>873</v>
      </c>
      <c r="P870" s="274" t="s">
        <v>887</v>
      </c>
      <c r="Q870" s="274" t="s">
        <v>271</v>
      </c>
      <c r="R870" s="274" t="s">
        <v>268</v>
      </c>
      <c r="S870" s="274" t="s">
        <v>268</v>
      </c>
      <c r="T870" s="274" t="s">
        <v>268</v>
      </c>
      <c r="U870" s="274" t="s">
        <v>268</v>
      </c>
      <c r="V870" s="274" t="s">
        <v>268</v>
      </c>
      <c r="W870" s="274" t="s">
        <v>7047</v>
      </c>
      <c r="X870" s="274" t="s">
        <v>887</v>
      </c>
      <c r="Y870" s="274" t="s">
        <v>271</v>
      </c>
      <c r="Z870" s="274" t="s">
        <v>268</v>
      </c>
      <c r="AA870" s="274" t="s">
        <v>268</v>
      </c>
      <c r="AB870" s="274" t="s">
        <v>268</v>
      </c>
      <c r="AC870" s="274" t="s">
        <v>268</v>
      </c>
      <c r="AD870" s="274" t="s">
        <v>268</v>
      </c>
      <c r="AE870" s="274" t="s">
        <v>287</v>
      </c>
      <c r="AF870" s="274" t="s">
        <v>1811</v>
      </c>
      <c r="AG870" s="274" t="s">
        <v>875</v>
      </c>
      <c r="AH870" s="274" t="s">
        <v>1848</v>
      </c>
      <c r="AI870" s="274" t="s">
        <v>579</v>
      </c>
      <c r="AJ870" s="274" t="s">
        <v>268</v>
      </c>
      <c r="AK870" s="274" t="s">
        <v>381</v>
      </c>
      <c r="AL870" s="274" t="s">
        <v>268</v>
      </c>
      <c r="AM870" s="274" t="s">
        <v>353</v>
      </c>
      <c r="AN870" s="274" t="s">
        <v>287</v>
      </c>
      <c r="AO870" s="274" t="s">
        <v>1811</v>
      </c>
      <c r="AP870" s="274" t="s">
        <v>875</v>
      </c>
      <c r="AQ870" s="274" t="s">
        <v>1848</v>
      </c>
      <c r="AR870" s="274" t="s">
        <v>579</v>
      </c>
      <c r="AS870" s="274" t="s">
        <v>268</v>
      </c>
      <c r="AT870" s="274" t="s">
        <v>377</v>
      </c>
      <c r="AU870" s="274" t="s">
        <v>268</v>
      </c>
      <c r="AV870" s="274" t="s">
        <v>405</v>
      </c>
      <c r="AW870" s="274" t="s">
        <v>268</v>
      </c>
      <c r="AX870" s="274" t="s">
        <v>268</v>
      </c>
      <c r="AY870" s="274" t="s">
        <v>268</v>
      </c>
      <c r="AZ870" s="274" t="s">
        <v>268</v>
      </c>
      <c r="BA870" s="274" t="s">
        <v>268</v>
      </c>
      <c r="BB870" s="274" t="s">
        <v>268</v>
      </c>
      <c r="BC870" s="274" t="s">
        <v>268</v>
      </c>
      <c r="BD870" s="274" t="s">
        <v>268</v>
      </c>
      <c r="BE870" s="274" t="s">
        <v>268</v>
      </c>
      <c r="BF870" s="274" t="s">
        <v>268</v>
      </c>
      <c r="BG870" s="274" t="s">
        <v>268</v>
      </c>
      <c r="BH870" s="274" t="s">
        <v>268</v>
      </c>
      <c r="BI870" s="274" t="s">
        <v>268</v>
      </c>
      <c r="BJ870" s="274" t="s">
        <v>268</v>
      </c>
      <c r="BK870" s="274" t="s">
        <v>268</v>
      </c>
      <c r="BL870" s="274" t="s">
        <v>268</v>
      </c>
      <c r="BM870" s="274" t="s">
        <v>268</v>
      </c>
      <c r="BN870" s="274" t="s">
        <v>268</v>
      </c>
      <c r="BO870" s="274" t="s">
        <v>268</v>
      </c>
      <c r="BP870" s="274" t="s">
        <v>268</v>
      </c>
      <c r="BQ870" s="274" t="s">
        <v>268</v>
      </c>
      <c r="BR870" s="274" t="s">
        <v>268</v>
      </c>
      <c r="BS870" s="274" t="s">
        <v>268</v>
      </c>
      <c r="BT870" s="274" t="s">
        <v>268</v>
      </c>
      <c r="BU870" s="274" t="s">
        <v>268</v>
      </c>
      <c r="BV870" s="274" t="s">
        <v>268</v>
      </c>
      <c r="BW870" s="274" t="s">
        <v>268</v>
      </c>
      <c r="BX870" s="274" t="s">
        <v>268</v>
      </c>
      <c r="BY870" s="295">
        <v>125.5</v>
      </c>
      <c r="BZ870" s="295">
        <v>125.5</v>
      </c>
      <c r="CA870" s="298" t="s">
        <v>142</v>
      </c>
      <c r="CB870" s="297">
        <v>122</v>
      </c>
      <c r="CC870" s="284">
        <f t="shared" si="54"/>
        <v>0</v>
      </c>
      <c r="CD870" s="295">
        <f t="shared" si="55"/>
        <v>125.49999999999999</v>
      </c>
      <c r="CE870" s="284">
        <f t="shared" si="56"/>
        <v>0</v>
      </c>
      <c r="CF870" s="295">
        <f t="shared" si="57"/>
        <v>1</v>
      </c>
      <c r="CG870" s="274" t="s">
        <v>876</v>
      </c>
      <c r="CH870" s="274" t="s">
        <v>268</v>
      </c>
      <c r="CI870" s="274" t="s">
        <v>268</v>
      </c>
      <c r="CJ870" s="298" t="s">
        <v>282</v>
      </c>
      <c r="CK870" s="297">
        <v>4</v>
      </c>
      <c r="CL870" s="274" t="s">
        <v>268</v>
      </c>
      <c r="CM870" s="274" t="s">
        <v>268</v>
      </c>
      <c r="CN870" s="274" t="s">
        <v>268</v>
      </c>
      <c r="CO870" s="274" t="s">
        <v>268</v>
      </c>
      <c r="CP870" s="274" t="s">
        <v>268</v>
      </c>
      <c r="CQ870" s="274" t="s">
        <v>268</v>
      </c>
      <c r="CR870" s="274" t="s">
        <v>877</v>
      </c>
      <c r="CS870" s="274">
        <v>150.54</v>
      </c>
      <c r="CT870" s="274" t="s">
        <v>268</v>
      </c>
      <c r="CU870" s="274">
        <v>150.54</v>
      </c>
      <c r="CV870" s="274">
        <v>365</v>
      </c>
      <c r="CW870" s="274" t="s">
        <v>878</v>
      </c>
      <c r="CX870" s="274" t="s">
        <v>835</v>
      </c>
      <c r="CY870" s="274" t="s">
        <v>836</v>
      </c>
      <c r="CZ870" s="274" t="s">
        <v>837</v>
      </c>
      <c r="DA870" s="274" t="s">
        <v>268</v>
      </c>
      <c r="DB870" s="274" t="s">
        <v>268</v>
      </c>
      <c r="DC870" s="274" t="s">
        <v>268</v>
      </c>
      <c r="DD870" s="274" t="s">
        <v>268</v>
      </c>
      <c r="DE870" s="274" t="s">
        <v>268</v>
      </c>
      <c r="DF870" s="274" t="s">
        <v>268</v>
      </c>
      <c r="DG870" s="299">
        <f>IFERROR(IF(CA870="D",IF(CK870="A dispo.",CD870*VLOOKUP('DATI INPUT'!$F$27,TARIFFE_UD,2,FALSE),CD870*VLOOKUP(CK870,TARIFFE_UD,2,FALSE)),CD870*VLOOKUP(CB870-100,TARIFFE_UND,2,FALSE)),0)</f>
        <v>106.75198060630507</v>
      </c>
      <c r="DH870" s="299">
        <f>IFERROR(IF(CA870="D",IF(CK870="A dispo.",CF870*VLOOKUP('DATI INPUT'!$F$27,TARIFFE_UD,3,FALSE),CF870*VLOOKUP(CK870,TARIFFE_UD,3,FALSE)),CF870*VLOOKUP(CB870-100,TARIFFE_UND,3,FALSE)),0)</f>
        <v>73.78284271486686</v>
      </c>
    </row>
    <row r="871" spans="1:112" hidden="1" x14ac:dyDescent="0.25">
      <c r="A871" s="274" t="s">
        <v>7048</v>
      </c>
      <c r="B871" s="274" t="s">
        <v>7049</v>
      </c>
      <c r="C871" s="274" t="s">
        <v>7050</v>
      </c>
      <c r="D871" s="274" t="s">
        <v>7051</v>
      </c>
      <c r="E871" s="274" t="s">
        <v>268</v>
      </c>
      <c r="F871" s="274" t="s">
        <v>156</v>
      </c>
      <c r="G871" s="274" t="s">
        <v>7052</v>
      </c>
      <c r="H871" s="274" t="s">
        <v>7053</v>
      </c>
      <c r="I871" s="274" t="s">
        <v>321</v>
      </c>
      <c r="J871" s="274" t="s">
        <v>274</v>
      </c>
      <c r="K871" s="274" t="s">
        <v>7054</v>
      </c>
      <c r="L871" s="274" t="s">
        <v>7055</v>
      </c>
      <c r="M871" s="274" t="s">
        <v>7056</v>
      </c>
      <c r="N871" s="274" t="s">
        <v>7055</v>
      </c>
      <c r="O871" s="274" t="s">
        <v>3333</v>
      </c>
      <c r="P871" s="274" t="s">
        <v>7057</v>
      </c>
      <c r="Q871" s="274" t="s">
        <v>309</v>
      </c>
      <c r="R871" s="274" t="s">
        <v>154</v>
      </c>
      <c r="S871" s="274" t="s">
        <v>268</v>
      </c>
      <c r="T871" s="274" t="s">
        <v>268</v>
      </c>
      <c r="U871" s="274" t="s">
        <v>268</v>
      </c>
      <c r="V871" s="274" t="s">
        <v>268</v>
      </c>
      <c r="W871" s="274" t="s">
        <v>3912</v>
      </c>
      <c r="X871" s="274" t="s">
        <v>1934</v>
      </c>
      <c r="Y871" s="274" t="s">
        <v>545</v>
      </c>
      <c r="Z871" s="274" t="s">
        <v>268</v>
      </c>
      <c r="AA871" s="274" t="s">
        <v>268</v>
      </c>
      <c r="AB871" s="274" t="s">
        <v>268</v>
      </c>
      <c r="AC871" s="274" t="s">
        <v>268</v>
      </c>
      <c r="AD871" s="274" t="s">
        <v>268</v>
      </c>
      <c r="AE871" s="274" t="s">
        <v>287</v>
      </c>
      <c r="AF871" s="274" t="s">
        <v>1811</v>
      </c>
      <c r="AG871" s="274" t="s">
        <v>875</v>
      </c>
      <c r="AH871" s="274" t="s">
        <v>1935</v>
      </c>
      <c r="AI871" s="274" t="s">
        <v>1132</v>
      </c>
      <c r="AJ871" s="274" t="s">
        <v>268</v>
      </c>
      <c r="AK871" s="274" t="s">
        <v>354</v>
      </c>
      <c r="AL871" s="274" t="s">
        <v>268</v>
      </c>
      <c r="AM871" s="274" t="s">
        <v>355</v>
      </c>
      <c r="AN871" s="274" t="s">
        <v>268</v>
      </c>
      <c r="AO871" s="274" t="s">
        <v>268</v>
      </c>
      <c r="AP871" s="274" t="s">
        <v>268</v>
      </c>
      <c r="AQ871" s="274" t="s">
        <v>268</v>
      </c>
      <c r="AR871" s="274" t="s">
        <v>268</v>
      </c>
      <c r="AS871" s="274" t="s">
        <v>268</v>
      </c>
      <c r="AT871" s="274" t="s">
        <v>268</v>
      </c>
      <c r="AU871" s="274" t="s">
        <v>268</v>
      </c>
      <c r="AV871" s="274" t="s">
        <v>268</v>
      </c>
      <c r="AW871" s="274" t="s">
        <v>268</v>
      </c>
      <c r="AX871" s="274" t="s">
        <v>268</v>
      </c>
      <c r="AY871" s="274" t="s">
        <v>268</v>
      </c>
      <c r="AZ871" s="274" t="s">
        <v>268</v>
      </c>
      <c r="BA871" s="274" t="s">
        <v>268</v>
      </c>
      <c r="BB871" s="274" t="s">
        <v>268</v>
      </c>
      <c r="BC871" s="274" t="s">
        <v>268</v>
      </c>
      <c r="BD871" s="274" t="s">
        <v>268</v>
      </c>
      <c r="BE871" s="274" t="s">
        <v>268</v>
      </c>
      <c r="BF871" s="274" t="s">
        <v>268</v>
      </c>
      <c r="BG871" s="274" t="s">
        <v>268</v>
      </c>
      <c r="BH871" s="274" t="s">
        <v>268</v>
      </c>
      <c r="BI871" s="274" t="s">
        <v>268</v>
      </c>
      <c r="BJ871" s="274" t="s">
        <v>268</v>
      </c>
      <c r="BK871" s="274" t="s">
        <v>268</v>
      </c>
      <c r="BL871" s="274" t="s">
        <v>268</v>
      </c>
      <c r="BM871" s="274" t="s">
        <v>268</v>
      </c>
      <c r="BN871" s="274" t="s">
        <v>268</v>
      </c>
      <c r="BO871" s="274" t="s">
        <v>268</v>
      </c>
      <c r="BP871" s="274" t="s">
        <v>268</v>
      </c>
      <c r="BQ871" s="274" t="s">
        <v>268</v>
      </c>
      <c r="BR871" s="274" t="s">
        <v>268</v>
      </c>
      <c r="BS871" s="274" t="s">
        <v>268</v>
      </c>
      <c r="BT871" s="274" t="s">
        <v>268</v>
      </c>
      <c r="BU871" s="274" t="s">
        <v>268</v>
      </c>
      <c r="BV871" s="274" t="s">
        <v>268</v>
      </c>
      <c r="BW871" s="274" t="s">
        <v>268</v>
      </c>
      <c r="BX871" s="274" t="s">
        <v>268</v>
      </c>
      <c r="BY871" s="295">
        <v>54.55</v>
      </c>
      <c r="BZ871" s="295">
        <v>54.55</v>
      </c>
      <c r="CA871" s="298" t="s">
        <v>142</v>
      </c>
      <c r="CB871" s="297">
        <v>122</v>
      </c>
      <c r="CC871" s="284">
        <f t="shared" si="54"/>
        <v>0</v>
      </c>
      <c r="CD871" s="295">
        <f t="shared" si="55"/>
        <v>54.55</v>
      </c>
      <c r="CE871" s="284">
        <f t="shared" si="56"/>
        <v>0</v>
      </c>
      <c r="CF871" s="295">
        <f t="shared" si="57"/>
        <v>1</v>
      </c>
      <c r="CG871" s="274" t="s">
        <v>876</v>
      </c>
      <c r="CH871" s="274" t="s">
        <v>268</v>
      </c>
      <c r="CI871" s="274" t="s">
        <v>268</v>
      </c>
      <c r="CJ871" s="298" t="s">
        <v>268</v>
      </c>
      <c r="CK871" s="298" t="s">
        <v>736</v>
      </c>
      <c r="CL871" s="274" t="s">
        <v>268</v>
      </c>
      <c r="CM871" s="274" t="s">
        <v>268</v>
      </c>
      <c r="CN871" s="274" t="s">
        <v>268</v>
      </c>
      <c r="CO871" s="274" t="s">
        <v>268</v>
      </c>
      <c r="CP871" s="274" t="s">
        <v>268</v>
      </c>
      <c r="CQ871" s="274" t="s">
        <v>7058</v>
      </c>
      <c r="CR871" s="274" t="s">
        <v>877</v>
      </c>
      <c r="CS871" s="274">
        <v>79.290000000000006</v>
      </c>
      <c r="CT871" s="274" t="s">
        <v>268</v>
      </c>
      <c r="CU871" s="274">
        <v>79.290000000000006</v>
      </c>
      <c r="CV871" s="274">
        <v>365</v>
      </c>
      <c r="CW871" s="274" t="s">
        <v>878</v>
      </c>
      <c r="CX871" s="274" t="s">
        <v>835</v>
      </c>
      <c r="CY871" s="274" t="s">
        <v>836</v>
      </c>
      <c r="CZ871" s="274" t="s">
        <v>837</v>
      </c>
      <c r="DA871" s="274" t="s">
        <v>268</v>
      </c>
      <c r="DB871" s="274" t="s">
        <v>268</v>
      </c>
      <c r="DC871" s="274" t="s">
        <v>268</v>
      </c>
      <c r="DD871" s="274" t="s">
        <v>268</v>
      </c>
      <c r="DE871" s="274" t="s">
        <v>268</v>
      </c>
      <c r="DF871" s="274" t="s">
        <v>268</v>
      </c>
      <c r="DG871" s="299">
        <f>IFERROR(IF(CA871="D",IF(CK871="A dispo.",CD871*VLOOKUP('DATI INPUT'!$F$27,TARIFFE_UD,2,FALSE),CD871*VLOOKUP(CK871,TARIFFE_UD,2,FALSE)),CD871*VLOOKUP(CB871-100,TARIFFE_UND,2,FALSE)),0)</f>
        <v>43.200894253605277</v>
      </c>
      <c r="DH871" s="299">
        <f>IFERROR(IF(CA871="D",IF(CK871="A dispo.",CF871*VLOOKUP('DATI INPUT'!$F$27,TARIFFE_UD,3,FALSE),CF871*VLOOKUP(CK871,TARIFFE_UD,3,FALSE)),CF871*VLOOKUP(CB871-100,TARIFFE_UND,3,FALSE)),0)</f>
        <v>60.367780403072892</v>
      </c>
    </row>
    <row r="872" spans="1:112" hidden="1" x14ac:dyDescent="0.25">
      <c r="A872" s="274" t="s">
        <v>7059</v>
      </c>
      <c r="B872" s="274" t="s">
        <v>7060</v>
      </c>
      <c r="C872" s="274" t="s">
        <v>7061</v>
      </c>
      <c r="D872" s="274" t="s">
        <v>7062</v>
      </c>
      <c r="E872" s="274" t="s">
        <v>268</v>
      </c>
      <c r="F872" s="274" t="s">
        <v>156</v>
      </c>
      <c r="G872" s="274" t="s">
        <v>7063</v>
      </c>
      <c r="H872" s="274" t="s">
        <v>1033</v>
      </c>
      <c r="I872" s="274" t="s">
        <v>806</v>
      </c>
      <c r="J872" s="274" t="s">
        <v>156</v>
      </c>
      <c r="K872" s="274" t="s">
        <v>7064</v>
      </c>
      <c r="L872" s="274" t="s">
        <v>960</v>
      </c>
      <c r="M872" s="274" t="s">
        <v>7065</v>
      </c>
      <c r="N872" s="274" t="s">
        <v>1195</v>
      </c>
      <c r="O872" s="274" t="s">
        <v>1196</v>
      </c>
      <c r="P872" s="274" t="s">
        <v>7066</v>
      </c>
      <c r="Q872" s="274" t="s">
        <v>269</v>
      </c>
      <c r="R872" s="274" t="s">
        <v>153</v>
      </c>
      <c r="S872" s="274" t="s">
        <v>268</v>
      </c>
      <c r="T872" s="274" t="s">
        <v>268</v>
      </c>
      <c r="U872" s="274" t="s">
        <v>268</v>
      </c>
      <c r="V872" s="274" t="s">
        <v>268</v>
      </c>
      <c r="W872" s="274" t="s">
        <v>6146</v>
      </c>
      <c r="X872" s="274" t="s">
        <v>1847</v>
      </c>
      <c r="Y872" s="274" t="s">
        <v>1143</v>
      </c>
      <c r="Z872" s="274" t="s">
        <v>268</v>
      </c>
      <c r="AA872" s="274" t="s">
        <v>268</v>
      </c>
      <c r="AB872" s="274" t="s">
        <v>268</v>
      </c>
      <c r="AC872" s="274" t="s">
        <v>268</v>
      </c>
      <c r="AD872" s="274" t="s">
        <v>268</v>
      </c>
      <c r="AE872" s="274" t="s">
        <v>287</v>
      </c>
      <c r="AF872" s="274" t="s">
        <v>1811</v>
      </c>
      <c r="AG872" s="274" t="s">
        <v>875</v>
      </c>
      <c r="AH872" s="274" t="s">
        <v>1848</v>
      </c>
      <c r="AI872" s="274" t="s">
        <v>750</v>
      </c>
      <c r="AJ872" s="274" t="s">
        <v>268</v>
      </c>
      <c r="AK872" s="274" t="s">
        <v>366</v>
      </c>
      <c r="AL872" s="274" t="s">
        <v>268</v>
      </c>
      <c r="AM872" s="274" t="s">
        <v>405</v>
      </c>
      <c r="AN872" s="274" t="s">
        <v>268</v>
      </c>
      <c r="AO872" s="274" t="s">
        <v>268</v>
      </c>
      <c r="AP872" s="274" t="s">
        <v>268</v>
      </c>
      <c r="AQ872" s="274" t="s">
        <v>268</v>
      </c>
      <c r="AR872" s="274" t="s">
        <v>268</v>
      </c>
      <c r="AS872" s="274" t="s">
        <v>268</v>
      </c>
      <c r="AT872" s="274" t="s">
        <v>268</v>
      </c>
      <c r="AU872" s="274" t="s">
        <v>268</v>
      </c>
      <c r="AV872" s="274" t="s">
        <v>268</v>
      </c>
      <c r="AW872" s="274" t="s">
        <v>268</v>
      </c>
      <c r="AX872" s="274" t="s">
        <v>268</v>
      </c>
      <c r="AY872" s="274" t="s">
        <v>268</v>
      </c>
      <c r="AZ872" s="274" t="s">
        <v>268</v>
      </c>
      <c r="BA872" s="274" t="s">
        <v>268</v>
      </c>
      <c r="BB872" s="274" t="s">
        <v>268</v>
      </c>
      <c r="BC872" s="274" t="s">
        <v>268</v>
      </c>
      <c r="BD872" s="274" t="s">
        <v>268</v>
      </c>
      <c r="BE872" s="274" t="s">
        <v>268</v>
      </c>
      <c r="BF872" s="274" t="s">
        <v>268</v>
      </c>
      <c r="BG872" s="274" t="s">
        <v>268</v>
      </c>
      <c r="BH872" s="274" t="s">
        <v>268</v>
      </c>
      <c r="BI872" s="274" t="s">
        <v>268</v>
      </c>
      <c r="BJ872" s="274" t="s">
        <v>268</v>
      </c>
      <c r="BK872" s="274" t="s">
        <v>268</v>
      </c>
      <c r="BL872" s="274" t="s">
        <v>268</v>
      </c>
      <c r="BM872" s="274" t="s">
        <v>268</v>
      </c>
      <c r="BN872" s="274" t="s">
        <v>268</v>
      </c>
      <c r="BO872" s="274" t="s">
        <v>268</v>
      </c>
      <c r="BP872" s="274" t="s">
        <v>268</v>
      </c>
      <c r="BQ872" s="274" t="s">
        <v>268</v>
      </c>
      <c r="BR872" s="274" t="s">
        <v>268</v>
      </c>
      <c r="BS872" s="274" t="s">
        <v>268</v>
      </c>
      <c r="BT872" s="274" t="s">
        <v>268</v>
      </c>
      <c r="BU872" s="274" t="s">
        <v>268</v>
      </c>
      <c r="BV872" s="274" t="s">
        <v>268</v>
      </c>
      <c r="BW872" s="274" t="s">
        <v>268</v>
      </c>
      <c r="BX872" s="274" t="s">
        <v>268</v>
      </c>
      <c r="BY872" s="295">
        <v>70</v>
      </c>
      <c r="BZ872" s="295">
        <v>70</v>
      </c>
      <c r="CA872" s="298" t="s">
        <v>142</v>
      </c>
      <c r="CB872" s="297">
        <v>122</v>
      </c>
      <c r="CC872" s="284">
        <f t="shared" si="54"/>
        <v>0</v>
      </c>
      <c r="CD872" s="295">
        <f t="shared" si="55"/>
        <v>70</v>
      </c>
      <c r="CE872" s="284">
        <f t="shared" si="56"/>
        <v>0</v>
      </c>
      <c r="CF872" s="295">
        <f t="shared" si="57"/>
        <v>1</v>
      </c>
      <c r="CG872" s="274" t="s">
        <v>876</v>
      </c>
      <c r="CH872" s="274" t="s">
        <v>268</v>
      </c>
      <c r="CI872" s="274" t="s">
        <v>268</v>
      </c>
      <c r="CJ872" s="298" t="s">
        <v>268</v>
      </c>
      <c r="CK872" s="298" t="s">
        <v>736</v>
      </c>
      <c r="CL872" s="274" t="s">
        <v>268</v>
      </c>
      <c r="CM872" s="274" t="s">
        <v>268</v>
      </c>
      <c r="CN872" s="274" t="s">
        <v>268</v>
      </c>
      <c r="CO872" s="274" t="s">
        <v>268</v>
      </c>
      <c r="CP872" s="274" t="s">
        <v>268</v>
      </c>
      <c r="CQ872" s="274" t="s">
        <v>268</v>
      </c>
      <c r="CR872" s="274" t="s">
        <v>877</v>
      </c>
      <c r="CS872" s="274">
        <v>86.86</v>
      </c>
      <c r="CT872" s="274" t="s">
        <v>268</v>
      </c>
      <c r="CU872" s="274">
        <v>86.86</v>
      </c>
      <c r="CV872" s="274">
        <v>365</v>
      </c>
      <c r="CW872" s="274" t="s">
        <v>878</v>
      </c>
      <c r="CX872" s="274" t="s">
        <v>835</v>
      </c>
      <c r="CY872" s="274" t="s">
        <v>836</v>
      </c>
      <c r="CZ872" s="274" t="s">
        <v>837</v>
      </c>
      <c r="DA872" s="274" t="s">
        <v>268</v>
      </c>
      <c r="DB872" s="274" t="s">
        <v>268</v>
      </c>
      <c r="DC872" s="274" t="s">
        <v>268</v>
      </c>
      <c r="DD872" s="274" t="s">
        <v>268</v>
      </c>
      <c r="DE872" s="274" t="s">
        <v>268</v>
      </c>
      <c r="DF872" s="274" t="s">
        <v>268</v>
      </c>
      <c r="DG872" s="299">
        <f>IFERROR(IF(CA872="D",IF(CK872="A dispo.",CD872*VLOOKUP('DATI INPUT'!$F$27,TARIFFE_UD,2,FALSE),CD872*VLOOKUP(CK872,TARIFFE_UD,2,FALSE)),CD872*VLOOKUP(CB872-100,TARIFFE_UND,2,FALSE)),0)</f>
        <v>55.436527914800543</v>
      </c>
      <c r="DH872" s="299">
        <f>IFERROR(IF(CA872="D",IF(CK872="A dispo.",CF872*VLOOKUP('DATI INPUT'!$F$27,TARIFFE_UD,3,FALSE),CF872*VLOOKUP(CK872,TARIFFE_UD,3,FALSE)),CF872*VLOOKUP(CB872-100,TARIFFE_UND,3,FALSE)),0)</f>
        <v>60.367780403072892</v>
      </c>
    </row>
    <row r="873" spans="1:112" x14ac:dyDescent="0.25">
      <c r="A873" s="274" t="s">
        <v>7067</v>
      </c>
      <c r="B873" s="274" t="s">
        <v>7068</v>
      </c>
      <c r="C873" s="274" t="s">
        <v>7069</v>
      </c>
      <c r="D873" s="274" t="s">
        <v>7070</v>
      </c>
      <c r="E873" s="274" t="s">
        <v>268</v>
      </c>
      <c r="F873" s="274" t="s">
        <v>156</v>
      </c>
      <c r="G873" s="274" t="s">
        <v>7071</v>
      </c>
      <c r="H873" s="274" t="s">
        <v>1241</v>
      </c>
      <c r="I873" s="274" t="s">
        <v>616</v>
      </c>
      <c r="J873" s="274" t="s">
        <v>156</v>
      </c>
      <c r="K873" s="274" t="s">
        <v>7072</v>
      </c>
      <c r="L873" s="274" t="s">
        <v>984</v>
      </c>
      <c r="M873" s="274" t="s">
        <v>7073</v>
      </c>
      <c r="N873" s="274" t="s">
        <v>984</v>
      </c>
      <c r="O873" s="274" t="s">
        <v>873</v>
      </c>
      <c r="P873" s="274" t="s">
        <v>2241</v>
      </c>
      <c r="Q873" s="274" t="s">
        <v>285</v>
      </c>
      <c r="R873" s="274" t="s">
        <v>268</v>
      </c>
      <c r="S873" s="274" t="s">
        <v>268</v>
      </c>
      <c r="T873" s="274" t="s">
        <v>268</v>
      </c>
      <c r="U873" s="274" t="s">
        <v>268</v>
      </c>
      <c r="V873" s="274" t="s">
        <v>268</v>
      </c>
      <c r="W873" s="274" t="s">
        <v>7073</v>
      </c>
      <c r="X873" s="274" t="s">
        <v>2241</v>
      </c>
      <c r="Y873" s="274" t="s">
        <v>285</v>
      </c>
      <c r="Z873" s="274" t="s">
        <v>268</v>
      </c>
      <c r="AA873" s="274" t="s">
        <v>268</v>
      </c>
      <c r="AB873" s="274" t="s">
        <v>268</v>
      </c>
      <c r="AC873" s="274" t="s">
        <v>268</v>
      </c>
      <c r="AD873" s="274" t="s">
        <v>268</v>
      </c>
      <c r="AE873" s="274" t="s">
        <v>287</v>
      </c>
      <c r="AF873" s="274" t="s">
        <v>1811</v>
      </c>
      <c r="AG873" s="274" t="s">
        <v>875</v>
      </c>
      <c r="AH873" s="274" t="s">
        <v>1848</v>
      </c>
      <c r="AI873" s="274" t="s">
        <v>1239</v>
      </c>
      <c r="AJ873" s="274" t="s">
        <v>268</v>
      </c>
      <c r="AK873" s="274" t="s">
        <v>268</v>
      </c>
      <c r="AL873" s="274" t="s">
        <v>268</v>
      </c>
      <c r="AM873" s="274" t="s">
        <v>405</v>
      </c>
      <c r="AN873" s="274" t="s">
        <v>268</v>
      </c>
      <c r="AO873" s="274" t="s">
        <v>268</v>
      </c>
      <c r="AP873" s="274" t="s">
        <v>268</v>
      </c>
      <c r="AQ873" s="274" t="s">
        <v>268</v>
      </c>
      <c r="AR873" s="274" t="s">
        <v>268</v>
      </c>
      <c r="AS873" s="274" t="s">
        <v>268</v>
      </c>
      <c r="AT873" s="274" t="s">
        <v>268</v>
      </c>
      <c r="AU873" s="274" t="s">
        <v>268</v>
      </c>
      <c r="AV873" s="274" t="s">
        <v>268</v>
      </c>
      <c r="AW873" s="274" t="s">
        <v>268</v>
      </c>
      <c r="AX873" s="274" t="s">
        <v>268</v>
      </c>
      <c r="AY873" s="274" t="s">
        <v>268</v>
      </c>
      <c r="AZ873" s="274" t="s">
        <v>268</v>
      </c>
      <c r="BA873" s="274" t="s">
        <v>268</v>
      </c>
      <c r="BB873" s="274" t="s">
        <v>268</v>
      </c>
      <c r="BC873" s="274" t="s">
        <v>268</v>
      </c>
      <c r="BD873" s="274" t="s">
        <v>268</v>
      </c>
      <c r="BE873" s="274" t="s">
        <v>268</v>
      </c>
      <c r="BF873" s="274" t="s">
        <v>268</v>
      </c>
      <c r="BG873" s="274" t="s">
        <v>268</v>
      </c>
      <c r="BH873" s="274" t="s">
        <v>268</v>
      </c>
      <c r="BI873" s="274" t="s">
        <v>268</v>
      </c>
      <c r="BJ873" s="274" t="s">
        <v>268</v>
      </c>
      <c r="BK873" s="274" t="s">
        <v>268</v>
      </c>
      <c r="BL873" s="274" t="s">
        <v>268</v>
      </c>
      <c r="BM873" s="274" t="s">
        <v>268</v>
      </c>
      <c r="BN873" s="274" t="s">
        <v>268</v>
      </c>
      <c r="BO873" s="274" t="s">
        <v>268</v>
      </c>
      <c r="BP873" s="274" t="s">
        <v>268</v>
      </c>
      <c r="BQ873" s="274" t="s">
        <v>268</v>
      </c>
      <c r="BR873" s="274" t="s">
        <v>268</v>
      </c>
      <c r="BS873" s="274" t="s">
        <v>268</v>
      </c>
      <c r="BT873" s="274" t="s">
        <v>268</v>
      </c>
      <c r="BU873" s="274" t="s">
        <v>268</v>
      </c>
      <c r="BV873" s="274" t="s">
        <v>268</v>
      </c>
      <c r="BW873" s="274" t="s">
        <v>268</v>
      </c>
      <c r="BX873" s="274" t="s">
        <v>268</v>
      </c>
      <c r="BY873" s="295">
        <v>43</v>
      </c>
      <c r="BZ873" s="295">
        <v>43</v>
      </c>
      <c r="CA873" s="298" t="s">
        <v>142</v>
      </c>
      <c r="CB873" s="297">
        <v>122</v>
      </c>
      <c r="CC873" s="284">
        <f t="shared" si="54"/>
        <v>0</v>
      </c>
      <c r="CD873" s="295">
        <f t="shared" si="55"/>
        <v>43</v>
      </c>
      <c r="CE873" s="284">
        <f t="shared" si="56"/>
        <v>0</v>
      </c>
      <c r="CF873" s="295">
        <f t="shared" si="57"/>
        <v>1</v>
      </c>
      <c r="CG873" s="274" t="s">
        <v>876</v>
      </c>
      <c r="CH873" s="274" t="s">
        <v>268</v>
      </c>
      <c r="CI873" s="274" t="s">
        <v>268</v>
      </c>
      <c r="CJ873" s="298" t="s">
        <v>280</v>
      </c>
      <c r="CK873" s="297">
        <v>2</v>
      </c>
      <c r="CL873" s="274" t="s">
        <v>268</v>
      </c>
      <c r="CM873" s="274" t="s">
        <v>268</v>
      </c>
      <c r="CN873" s="274" t="s">
        <v>268</v>
      </c>
      <c r="CO873" s="274" t="s">
        <v>268</v>
      </c>
      <c r="CP873" s="274" t="s">
        <v>268</v>
      </c>
      <c r="CQ873" s="274" t="s">
        <v>268</v>
      </c>
      <c r="CR873" s="274" t="s">
        <v>877</v>
      </c>
      <c r="CS873" s="274">
        <v>71.91</v>
      </c>
      <c r="CT873" s="274" t="s">
        <v>268</v>
      </c>
      <c r="CU873" s="274">
        <v>71.91</v>
      </c>
      <c r="CV873" s="274">
        <v>365</v>
      </c>
      <c r="CW873" s="274" t="s">
        <v>878</v>
      </c>
      <c r="CX873" s="274" t="s">
        <v>835</v>
      </c>
      <c r="CY873" s="274" t="s">
        <v>836</v>
      </c>
      <c r="CZ873" s="274" t="s">
        <v>837</v>
      </c>
      <c r="DA873" s="274" t="s">
        <v>268</v>
      </c>
      <c r="DB873" s="274" t="s">
        <v>268</v>
      </c>
      <c r="DC873" s="274" t="s">
        <v>268</v>
      </c>
      <c r="DD873" s="274" t="s">
        <v>268</v>
      </c>
      <c r="DE873" s="274" t="s">
        <v>268</v>
      </c>
      <c r="DF873" s="274" t="s">
        <v>268</v>
      </c>
      <c r="DG873" s="299">
        <f>IFERROR(IF(CA873="D",IF(CK873="A dispo.",CD873*VLOOKUP('DATI INPUT'!$F$27,TARIFFE_UD,2,FALSE),CD873*VLOOKUP(CK873,TARIFFE_UD,2,FALSE)),CD873*VLOOKUP(CB873-100,TARIFFE_UND,2,FALSE)),0)</f>
        <v>30.900731300657341</v>
      </c>
      <c r="DH873" s="299">
        <f>IFERROR(IF(CA873="D",IF(CK873="A dispo.",CF873*VLOOKUP('DATI INPUT'!$F$27,TARIFFE_UD,3,FALSE),CF873*VLOOKUP(CK873,TARIFFE_UD,3,FALSE)),CF873*VLOOKUP(CB873-100,TARIFFE_UND,3,FALSE)),0)</f>
        <v>46.077822723118445</v>
      </c>
    </row>
    <row r="874" spans="1:112" x14ac:dyDescent="0.25">
      <c r="A874" s="274" t="s">
        <v>7074</v>
      </c>
      <c r="B874" s="274" t="s">
        <v>7075</v>
      </c>
      <c r="C874" s="274" t="s">
        <v>7076</v>
      </c>
      <c r="D874" s="274" t="s">
        <v>7077</v>
      </c>
      <c r="E874" s="274" t="s">
        <v>268</v>
      </c>
      <c r="F874" s="274" t="s">
        <v>156</v>
      </c>
      <c r="G874" s="274" t="s">
        <v>7078</v>
      </c>
      <c r="H874" s="274" t="s">
        <v>6207</v>
      </c>
      <c r="I874" s="274" t="s">
        <v>336</v>
      </c>
      <c r="J874" s="274" t="s">
        <v>156</v>
      </c>
      <c r="K874" s="274" t="s">
        <v>7079</v>
      </c>
      <c r="L874" s="274" t="s">
        <v>4112</v>
      </c>
      <c r="M874" s="274" t="s">
        <v>6281</v>
      </c>
      <c r="N874" s="274" t="s">
        <v>984</v>
      </c>
      <c r="O874" s="274" t="s">
        <v>873</v>
      </c>
      <c r="P874" s="274" t="s">
        <v>3488</v>
      </c>
      <c r="Q874" s="274" t="s">
        <v>269</v>
      </c>
      <c r="R874" s="274" t="s">
        <v>268</v>
      </c>
      <c r="S874" s="274" t="s">
        <v>268</v>
      </c>
      <c r="T874" s="274" t="s">
        <v>268</v>
      </c>
      <c r="U874" s="274" t="s">
        <v>268</v>
      </c>
      <c r="V874" s="274" t="s">
        <v>268</v>
      </c>
      <c r="W874" s="274" t="s">
        <v>6281</v>
      </c>
      <c r="X874" s="274" t="s">
        <v>3488</v>
      </c>
      <c r="Y874" s="274" t="s">
        <v>269</v>
      </c>
      <c r="Z874" s="274" t="s">
        <v>268</v>
      </c>
      <c r="AA874" s="274" t="s">
        <v>268</v>
      </c>
      <c r="AB874" s="274" t="s">
        <v>268</v>
      </c>
      <c r="AC874" s="274" t="s">
        <v>268</v>
      </c>
      <c r="AD874" s="274" t="s">
        <v>268</v>
      </c>
      <c r="AE874" s="274" t="s">
        <v>287</v>
      </c>
      <c r="AF874" s="274" t="s">
        <v>1811</v>
      </c>
      <c r="AG874" s="274" t="s">
        <v>875</v>
      </c>
      <c r="AH874" s="274" t="s">
        <v>1831</v>
      </c>
      <c r="AI874" s="274" t="s">
        <v>3571</v>
      </c>
      <c r="AJ874" s="274" t="s">
        <v>268</v>
      </c>
      <c r="AK874" s="274" t="s">
        <v>381</v>
      </c>
      <c r="AL874" s="274" t="s">
        <v>268</v>
      </c>
      <c r="AM874" s="274" t="s">
        <v>355</v>
      </c>
      <c r="AN874" s="274" t="s">
        <v>268</v>
      </c>
      <c r="AO874" s="274" t="s">
        <v>268</v>
      </c>
      <c r="AP874" s="274" t="s">
        <v>268</v>
      </c>
      <c r="AQ874" s="274" t="s">
        <v>268</v>
      </c>
      <c r="AR874" s="274" t="s">
        <v>268</v>
      </c>
      <c r="AS874" s="274" t="s">
        <v>268</v>
      </c>
      <c r="AT874" s="274" t="s">
        <v>268</v>
      </c>
      <c r="AU874" s="274" t="s">
        <v>268</v>
      </c>
      <c r="AV874" s="274" t="s">
        <v>268</v>
      </c>
      <c r="AW874" s="274" t="s">
        <v>268</v>
      </c>
      <c r="AX874" s="274" t="s">
        <v>268</v>
      </c>
      <c r="AY874" s="274" t="s">
        <v>268</v>
      </c>
      <c r="AZ874" s="274" t="s">
        <v>268</v>
      </c>
      <c r="BA874" s="274" t="s">
        <v>268</v>
      </c>
      <c r="BB874" s="274" t="s">
        <v>268</v>
      </c>
      <c r="BC874" s="274" t="s">
        <v>268</v>
      </c>
      <c r="BD874" s="274" t="s">
        <v>268</v>
      </c>
      <c r="BE874" s="274" t="s">
        <v>268</v>
      </c>
      <c r="BF874" s="274" t="s">
        <v>268</v>
      </c>
      <c r="BG874" s="274" t="s">
        <v>268</v>
      </c>
      <c r="BH874" s="274" t="s">
        <v>268</v>
      </c>
      <c r="BI874" s="274" t="s">
        <v>268</v>
      </c>
      <c r="BJ874" s="274" t="s">
        <v>268</v>
      </c>
      <c r="BK874" s="274" t="s">
        <v>268</v>
      </c>
      <c r="BL874" s="274" t="s">
        <v>268</v>
      </c>
      <c r="BM874" s="274" t="s">
        <v>268</v>
      </c>
      <c r="BN874" s="274" t="s">
        <v>268</v>
      </c>
      <c r="BO874" s="274" t="s">
        <v>268</v>
      </c>
      <c r="BP874" s="274" t="s">
        <v>268</v>
      </c>
      <c r="BQ874" s="274" t="s">
        <v>268</v>
      </c>
      <c r="BR874" s="274" t="s">
        <v>268</v>
      </c>
      <c r="BS874" s="274" t="s">
        <v>268</v>
      </c>
      <c r="BT874" s="274" t="s">
        <v>268</v>
      </c>
      <c r="BU874" s="274" t="s">
        <v>268</v>
      </c>
      <c r="BV874" s="274" t="s">
        <v>268</v>
      </c>
      <c r="BW874" s="274" t="s">
        <v>268</v>
      </c>
      <c r="BX874" s="274" t="s">
        <v>268</v>
      </c>
      <c r="BY874" s="295">
        <v>45</v>
      </c>
      <c r="BZ874" s="295">
        <v>45</v>
      </c>
      <c r="CA874" s="298" t="s">
        <v>142</v>
      </c>
      <c r="CB874" s="297">
        <v>122</v>
      </c>
      <c r="CC874" s="284">
        <f t="shared" si="54"/>
        <v>0</v>
      </c>
      <c r="CD874" s="295">
        <f t="shared" si="55"/>
        <v>45</v>
      </c>
      <c r="CE874" s="284">
        <f t="shared" si="56"/>
        <v>0</v>
      </c>
      <c r="CF874" s="295">
        <f t="shared" si="57"/>
        <v>1</v>
      </c>
      <c r="CG874" s="274" t="s">
        <v>876</v>
      </c>
      <c r="CH874" s="274" t="s">
        <v>268</v>
      </c>
      <c r="CI874" s="274" t="s">
        <v>268</v>
      </c>
      <c r="CJ874" s="298" t="s">
        <v>275</v>
      </c>
      <c r="CK874" s="297">
        <v>3</v>
      </c>
      <c r="CL874" s="274" t="s">
        <v>268</v>
      </c>
      <c r="CM874" s="274" t="s">
        <v>268</v>
      </c>
      <c r="CN874" s="274" t="s">
        <v>268</v>
      </c>
      <c r="CO874" s="274" t="s">
        <v>268</v>
      </c>
      <c r="CP874" s="274" t="s">
        <v>268</v>
      </c>
      <c r="CQ874" s="274" t="s">
        <v>7080</v>
      </c>
      <c r="CR874" s="274" t="s">
        <v>877</v>
      </c>
      <c r="CS874" s="274">
        <v>90.93</v>
      </c>
      <c r="CT874" s="274" t="s">
        <v>268</v>
      </c>
      <c r="CU874" s="274">
        <v>90.93</v>
      </c>
      <c r="CV874" s="274">
        <v>365</v>
      </c>
      <c r="CW874" s="274" t="s">
        <v>878</v>
      </c>
      <c r="CX874" s="274" t="s">
        <v>835</v>
      </c>
      <c r="CY874" s="274" t="s">
        <v>836</v>
      </c>
      <c r="CZ874" s="274" t="s">
        <v>837</v>
      </c>
      <c r="DA874" s="274" t="s">
        <v>268</v>
      </c>
      <c r="DB874" s="274" t="s">
        <v>268</v>
      </c>
      <c r="DC874" s="274" t="s">
        <v>268</v>
      </c>
      <c r="DD874" s="274" t="s">
        <v>268</v>
      </c>
      <c r="DE874" s="274" t="s">
        <v>268</v>
      </c>
      <c r="DF874" s="274" t="s">
        <v>268</v>
      </c>
      <c r="DG874" s="299">
        <f>IFERROR(IF(CA874="D",IF(CK874="A dispo.",CD874*VLOOKUP('DATI INPUT'!$F$27,TARIFFE_UD,2,FALSE),CD874*VLOOKUP(CK874,TARIFFE_UD,2,FALSE)),CD874*VLOOKUP(CB874-100,TARIFFE_UND,2,FALSE)),0)</f>
        <v>35.637767945228923</v>
      </c>
      <c r="DH874" s="299">
        <f>IFERROR(IF(CA874="D",IF(CK874="A dispo.",CF874*VLOOKUP('DATI INPUT'!$F$27,TARIFFE_UD,3,FALSE),CF874*VLOOKUP(CK874,TARIFFE_UD,3,FALSE)),CF874*VLOOKUP(CB874-100,TARIFFE_UND,3,FALSE)),0)</f>
        <v>60.367780403072892</v>
      </c>
    </row>
    <row r="875" spans="1:112" hidden="1" x14ac:dyDescent="0.25">
      <c r="A875" s="274" t="s">
        <v>7081</v>
      </c>
      <c r="B875" s="274" t="s">
        <v>1220</v>
      </c>
      <c r="C875" s="274" t="s">
        <v>7082</v>
      </c>
      <c r="D875" s="274" t="s">
        <v>7083</v>
      </c>
      <c r="E875" s="274" t="s">
        <v>7083</v>
      </c>
      <c r="F875" s="274" t="s">
        <v>155</v>
      </c>
      <c r="G875" s="274" t="s">
        <v>7084</v>
      </c>
      <c r="H875" s="274" t="s">
        <v>268</v>
      </c>
      <c r="I875" s="274" t="s">
        <v>268</v>
      </c>
      <c r="J875" s="274" t="s">
        <v>268</v>
      </c>
      <c r="K875" s="274" t="s">
        <v>268</v>
      </c>
      <c r="L875" s="274" t="s">
        <v>268</v>
      </c>
      <c r="M875" s="274" t="s">
        <v>7085</v>
      </c>
      <c r="N875" s="274" t="s">
        <v>880</v>
      </c>
      <c r="O875" s="274" t="s">
        <v>1008</v>
      </c>
      <c r="P875" s="274" t="s">
        <v>7086</v>
      </c>
      <c r="Q875" s="274" t="s">
        <v>460</v>
      </c>
      <c r="R875" s="274" t="s">
        <v>268</v>
      </c>
      <c r="S875" s="274" t="s">
        <v>268</v>
      </c>
      <c r="T875" s="274" t="s">
        <v>268</v>
      </c>
      <c r="U875" s="274" t="s">
        <v>268</v>
      </c>
      <c r="V875" s="274" t="s">
        <v>268</v>
      </c>
      <c r="W875" s="274" t="s">
        <v>7087</v>
      </c>
      <c r="X875" s="274" t="s">
        <v>613</v>
      </c>
      <c r="Y875" s="274" t="s">
        <v>272</v>
      </c>
      <c r="Z875" s="274" t="s">
        <v>142</v>
      </c>
      <c r="AA875" s="274" t="s">
        <v>268</v>
      </c>
      <c r="AB875" s="274" t="s">
        <v>268</v>
      </c>
      <c r="AC875" s="274" t="s">
        <v>268</v>
      </c>
      <c r="AD875" s="274" t="s">
        <v>268</v>
      </c>
      <c r="AE875" s="274" t="s">
        <v>287</v>
      </c>
      <c r="AF875" s="274" t="s">
        <v>1811</v>
      </c>
      <c r="AG875" s="274" t="s">
        <v>875</v>
      </c>
      <c r="AH875" s="274" t="s">
        <v>1812</v>
      </c>
      <c r="AI875" s="274" t="s">
        <v>742</v>
      </c>
      <c r="AJ875" s="274" t="s">
        <v>268</v>
      </c>
      <c r="AK875" s="274" t="s">
        <v>511</v>
      </c>
      <c r="AL875" s="274" t="s">
        <v>268</v>
      </c>
      <c r="AM875" s="274" t="s">
        <v>367</v>
      </c>
      <c r="AN875" s="274" t="s">
        <v>268</v>
      </c>
      <c r="AO875" s="274" t="s">
        <v>268</v>
      </c>
      <c r="AP875" s="274" t="s">
        <v>268</v>
      </c>
      <c r="AQ875" s="274" t="s">
        <v>268</v>
      </c>
      <c r="AR875" s="274" t="s">
        <v>268</v>
      </c>
      <c r="AS875" s="274" t="s">
        <v>268</v>
      </c>
      <c r="AT875" s="274" t="s">
        <v>268</v>
      </c>
      <c r="AU875" s="274" t="s">
        <v>268</v>
      </c>
      <c r="AV875" s="274" t="s">
        <v>268</v>
      </c>
      <c r="AW875" s="274" t="s">
        <v>268</v>
      </c>
      <c r="AX875" s="274" t="s">
        <v>268</v>
      </c>
      <c r="AY875" s="274" t="s">
        <v>268</v>
      </c>
      <c r="AZ875" s="274" t="s">
        <v>268</v>
      </c>
      <c r="BA875" s="274" t="s">
        <v>268</v>
      </c>
      <c r="BB875" s="274" t="s">
        <v>268</v>
      </c>
      <c r="BC875" s="274" t="s">
        <v>268</v>
      </c>
      <c r="BD875" s="274" t="s">
        <v>268</v>
      </c>
      <c r="BE875" s="274" t="s">
        <v>268</v>
      </c>
      <c r="BF875" s="274" t="s">
        <v>268</v>
      </c>
      <c r="BG875" s="274" t="s">
        <v>268</v>
      </c>
      <c r="BH875" s="274" t="s">
        <v>268</v>
      </c>
      <c r="BI875" s="274" t="s">
        <v>268</v>
      </c>
      <c r="BJ875" s="274" t="s">
        <v>268</v>
      </c>
      <c r="BK875" s="274" t="s">
        <v>268</v>
      </c>
      <c r="BL875" s="274" t="s">
        <v>268</v>
      </c>
      <c r="BM875" s="274" t="s">
        <v>268</v>
      </c>
      <c r="BN875" s="274" t="s">
        <v>268</v>
      </c>
      <c r="BO875" s="274" t="s">
        <v>268</v>
      </c>
      <c r="BP875" s="274" t="s">
        <v>268</v>
      </c>
      <c r="BQ875" s="274" t="s">
        <v>268</v>
      </c>
      <c r="BR875" s="274" t="s">
        <v>268</v>
      </c>
      <c r="BS875" s="274" t="s">
        <v>268</v>
      </c>
      <c r="BT875" s="274" t="s">
        <v>268</v>
      </c>
      <c r="BU875" s="274" t="s">
        <v>268</v>
      </c>
      <c r="BV875" s="274" t="s">
        <v>268</v>
      </c>
      <c r="BW875" s="274" t="s">
        <v>268</v>
      </c>
      <c r="BX875" s="274" t="s">
        <v>268</v>
      </c>
      <c r="BY875" s="295">
        <v>60</v>
      </c>
      <c r="BZ875" s="295">
        <v>60</v>
      </c>
      <c r="CA875" s="298" t="s">
        <v>143</v>
      </c>
      <c r="CB875" s="297">
        <v>104</v>
      </c>
      <c r="CC875" s="284">
        <f t="shared" si="54"/>
        <v>0</v>
      </c>
      <c r="CD875" s="295">
        <f t="shared" si="55"/>
        <v>60</v>
      </c>
      <c r="CE875" s="284">
        <f t="shared" si="56"/>
        <v>0</v>
      </c>
      <c r="CF875" s="295">
        <f t="shared" si="57"/>
        <v>60</v>
      </c>
      <c r="CG875" s="274" t="s">
        <v>1027</v>
      </c>
      <c r="CH875" s="274" t="s">
        <v>268</v>
      </c>
      <c r="CI875" s="274" t="s">
        <v>268</v>
      </c>
      <c r="CJ875" s="298" t="s">
        <v>268</v>
      </c>
      <c r="CL875" s="274" t="s">
        <v>268</v>
      </c>
      <c r="CM875" s="274" t="s">
        <v>268</v>
      </c>
      <c r="CN875" s="274" t="s">
        <v>268</v>
      </c>
      <c r="CO875" s="274" t="s">
        <v>268</v>
      </c>
      <c r="CP875" s="274" t="s">
        <v>268</v>
      </c>
      <c r="CQ875" s="274" t="s">
        <v>268</v>
      </c>
      <c r="CR875" s="274" t="s">
        <v>877</v>
      </c>
      <c r="CS875" s="274">
        <v>61.2</v>
      </c>
      <c r="CT875" s="274" t="s">
        <v>268</v>
      </c>
      <c r="CU875" s="274">
        <v>61.2</v>
      </c>
      <c r="CV875" s="274">
        <v>365</v>
      </c>
      <c r="CW875" s="274" t="s">
        <v>878</v>
      </c>
      <c r="CX875" s="274" t="s">
        <v>835</v>
      </c>
      <c r="CY875" s="274" t="s">
        <v>836</v>
      </c>
      <c r="CZ875" s="274" t="s">
        <v>837</v>
      </c>
      <c r="DA875" s="274" t="s">
        <v>268</v>
      </c>
      <c r="DB875" s="274" t="s">
        <v>268</v>
      </c>
      <c r="DC875" s="274" t="s">
        <v>268</v>
      </c>
      <c r="DD875" s="274" t="s">
        <v>268</v>
      </c>
      <c r="DE875" s="274" t="s">
        <v>268</v>
      </c>
      <c r="DF875" s="274" t="s">
        <v>268</v>
      </c>
      <c r="DG875" s="299">
        <f>IFERROR(IF(CA875="D",IF(CK875="A dispo.",CD875*VLOOKUP('DATI INPUT'!$F$27,TARIFFE_UD,2,FALSE),CD875*VLOOKUP(CK875,TARIFFE_UD,2,FALSE)),CD875*VLOOKUP(CB875-100,TARIFFE_UND,2,FALSE)),0)</f>
        <v>10.451940696252366</v>
      </c>
      <c r="DH875" s="299">
        <f>IFERROR(IF(CA875="D",IF(CK875="A dispo.",CF875*VLOOKUP('DATI INPUT'!$F$27,TARIFFE_UD,3,FALSE),CF875*VLOOKUP(CK875,TARIFFE_UD,3,FALSE)),CF875*VLOOKUP(CB875-100,TARIFFE_UND,3,FALSE)),0)</f>
        <v>46.09470695742521</v>
      </c>
    </row>
    <row r="876" spans="1:112" hidden="1" x14ac:dyDescent="0.25">
      <c r="A876" s="274" t="s">
        <v>7088</v>
      </c>
      <c r="B876" s="274" t="s">
        <v>7089</v>
      </c>
      <c r="C876" s="274" t="s">
        <v>7090</v>
      </c>
      <c r="D876" s="274" t="s">
        <v>7091</v>
      </c>
      <c r="E876" s="274" t="s">
        <v>268</v>
      </c>
      <c r="F876" s="274" t="s">
        <v>156</v>
      </c>
      <c r="G876" s="274" t="s">
        <v>7092</v>
      </c>
      <c r="H876" s="274" t="s">
        <v>1137</v>
      </c>
      <c r="I876" s="274" t="s">
        <v>3878</v>
      </c>
      <c r="J876" s="274" t="s">
        <v>274</v>
      </c>
      <c r="K876" s="274" t="s">
        <v>7093</v>
      </c>
      <c r="L876" s="274" t="s">
        <v>152</v>
      </c>
      <c r="M876" s="274" t="s">
        <v>7094</v>
      </c>
      <c r="N876" s="274" t="s">
        <v>303</v>
      </c>
      <c r="O876" s="274" t="s">
        <v>919</v>
      </c>
      <c r="P876" s="274" t="s">
        <v>1244</v>
      </c>
      <c r="Q876" s="274" t="s">
        <v>1335</v>
      </c>
      <c r="R876" s="274" t="s">
        <v>153</v>
      </c>
      <c r="S876" s="274" t="s">
        <v>268</v>
      </c>
      <c r="T876" s="274" t="s">
        <v>268</v>
      </c>
      <c r="U876" s="274" t="s">
        <v>268</v>
      </c>
      <c r="V876" s="274" t="s">
        <v>268</v>
      </c>
      <c r="W876" s="274" t="s">
        <v>7095</v>
      </c>
      <c r="X876" s="274" t="s">
        <v>887</v>
      </c>
      <c r="Y876" s="274" t="s">
        <v>935</v>
      </c>
      <c r="Z876" s="274" t="s">
        <v>154</v>
      </c>
      <c r="AA876" s="274" t="s">
        <v>268</v>
      </c>
      <c r="AB876" s="274" t="s">
        <v>268</v>
      </c>
      <c r="AC876" s="274" t="s">
        <v>268</v>
      </c>
      <c r="AD876" s="274" t="s">
        <v>268</v>
      </c>
      <c r="AE876" s="274" t="s">
        <v>287</v>
      </c>
      <c r="AF876" s="274" t="s">
        <v>1811</v>
      </c>
      <c r="AG876" s="274" t="s">
        <v>875</v>
      </c>
      <c r="AH876" s="274" t="s">
        <v>1848</v>
      </c>
      <c r="AI876" s="274" t="s">
        <v>718</v>
      </c>
      <c r="AJ876" s="274" t="s">
        <v>268</v>
      </c>
      <c r="AK876" s="274" t="s">
        <v>366</v>
      </c>
      <c r="AL876" s="274" t="s">
        <v>268</v>
      </c>
      <c r="AM876" s="274" t="s">
        <v>288</v>
      </c>
      <c r="AN876" s="274" t="s">
        <v>268</v>
      </c>
      <c r="AO876" s="274" t="s">
        <v>268</v>
      </c>
      <c r="AP876" s="274" t="s">
        <v>268</v>
      </c>
      <c r="AQ876" s="274" t="s">
        <v>268</v>
      </c>
      <c r="AR876" s="274" t="s">
        <v>268</v>
      </c>
      <c r="AS876" s="274" t="s">
        <v>268</v>
      </c>
      <c r="AT876" s="274" t="s">
        <v>268</v>
      </c>
      <c r="AU876" s="274" t="s">
        <v>268</v>
      </c>
      <c r="AV876" s="274" t="s">
        <v>268</v>
      </c>
      <c r="AW876" s="274" t="s">
        <v>268</v>
      </c>
      <c r="AX876" s="274" t="s">
        <v>268</v>
      </c>
      <c r="AY876" s="274" t="s">
        <v>268</v>
      </c>
      <c r="AZ876" s="274" t="s">
        <v>268</v>
      </c>
      <c r="BA876" s="274" t="s">
        <v>268</v>
      </c>
      <c r="BB876" s="274" t="s">
        <v>268</v>
      </c>
      <c r="BC876" s="274" t="s">
        <v>268</v>
      </c>
      <c r="BD876" s="274" t="s">
        <v>268</v>
      </c>
      <c r="BE876" s="274" t="s">
        <v>268</v>
      </c>
      <c r="BF876" s="274" t="s">
        <v>268</v>
      </c>
      <c r="BG876" s="274" t="s">
        <v>268</v>
      </c>
      <c r="BH876" s="274" t="s">
        <v>268</v>
      </c>
      <c r="BI876" s="274" t="s">
        <v>268</v>
      </c>
      <c r="BJ876" s="274" t="s">
        <v>268</v>
      </c>
      <c r="BK876" s="274" t="s">
        <v>268</v>
      </c>
      <c r="BL876" s="274" t="s">
        <v>268</v>
      </c>
      <c r="BM876" s="274" t="s">
        <v>268</v>
      </c>
      <c r="BN876" s="274" t="s">
        <v>268</v>
      </c>
      <c r="BO876" s="274" t="s">
        <v>268</v>
      </c>
      <c r="BP876" s="274" t="s">
        <v>268</v>
      </c>
      <c r="BQ876" s="274" t="s">
        <v>268</v>
      </c>
      <c r="BR876" s="274" t="s">
        <v>268</v>
      </c>
      <c r="BS876" s="274" t="s">
        <v>268</v>
      </c>
      <c r="BT876" s="274" t="s">
        <v>268</v>
      </c>
      <c r="BU876" s="274" t="s">
        <v>268</v>
      </c>
      <c r="BV876" s="274" t="s">
        <v>268</v>
      </c>
      <c r="BW876" s="274" t="s">
        <v>268</v>
      </c>
      <c r="BX876" s="274" t="s">
        <v>268</v>
      </c>
      <c r="BY876" s="295">
        <v>61.15</v>
      </c>
      <c r="BZ876" s="295">
        <v>61.15</v>
      </c>
      <c r="CA876" s="298" t="s">
        <v>142</v>
      </c>
      <c r="CB876" s="297">
        <v>122</v>
      </c>
      <c r="CC876" s="284">
        <f t="shared" si="54"/>
        <v>0</v>
      </c>
      <c r="CD876" s="295">
        <f t="shared" si="55"/>
        <v>61.15</v>
      </c>
      <c r="CE876" s="284">
        <f t="shared" si="56"/>
        <v>0</v>
      </c>
      <c r="CF876" s="295">
        <f t="shared" si="57"/>
        <v>1</v>
      </c>
      <c r="CG876" s="274" t="s">
        <v>876</v>
      </c>
      <c r="CH876" s="274" t="s">
        <v>268</v>
      </c>
      <c r="CI876" s="274" t="s">
        <v>268</v>
      </c>
      <c r="CJ876" s="298" t="s">
        <v>268</v>
      </c>
      <c r="CK876" s="298" t="s">
        <v>736</v>
      </c>
      <c r="CL876" s="274" t="s">
        <v>268</v>
      </c>
      <c r="CM876" s="274" t="s">
        <v>268</v>
      </c>
      <c r="CN876" s="274" t="s">
        <v>268</v>
      </c>
      <c r="CO876" s="274" t="s">
        <v>268</v>
      </c>
      <c r="CP876" s="274" t="s">
        <v>268</v>
      </c>
      <c r="CQ876" s="274" t="s">
        <v>268</v>
      </c>
      <c r="CR876" s="274" t="s">
        <v>877</v>
      </c>
      <c r="CS876" s="274">
        <v>82.52</v>
      </c>
      <c r="CT876" s="274" t="s">
        <v>268</v>
      </c>
      <c r="CU876" s="274">
        <v>82.52</v>
      </c>
      <c r="CV876" s="274">
        <v>365</v>
      </c>
      <c r="CW876" s="274" t="s">
        <v>878</v>
      </c>
      <c r="CX876" s="274" t="s">
        <v>835</v>
      </c>
      <c r="CY876" s="274" t="s">
        <v>836</v>
      </c>
      <c r="CZ876" s="274" t="s">
        <v>837</v>
      </c>
      <c r="DA876" s="274" t="s">
        <v>268</v>
      </c>
      <c r="DB876" s="274" t="s">
        <v>268</v>
      </c>
      <c r="DC876" s="274" t="s">
        <v>268</v>
      </c>
      <c r="DD876" s="274" t="s">
        <v>268</v>
      </c>
      <c r="DE876" s="274" t="s">
        <v>268</v>
      </c>
      <c r="DF876" s="274" t="s">
        <v>268</v>
      </c>
      <c r="DG876" s="299">
        <f>IFERROR(IF(CA876="D",IF(CK876="A dispo.",CD876*VLOOKUP('DATI INPUT'!$F$27,TARIFFE_UD,2,FALSE),CD876*VLOOKUP(CK876,TARIFFE_UD,2,FALSE)),CD876*VLOOKUP(CB876-100,TARIFFE_UND,2,FALSE)),0)</f>
        <v>48.42776688557219</v>
      </c>
      <c r="DH876" s="299">
        <f>IFERROR(IF(CA876="D",IF(CK876="A dispo.",CF876*VLOOKUP('DATI INPUT'!$F$27,TARIFFE_UD,3,FALSE),CF876*VLOOKUP(CK876,TARIFFE_UD,3,FALSE)),CF876*VLOOKUP(CB876-100,TARIFFE_UND,3,FALSE)),0)</f>
        <v>60.367780403072892</v>
      </c>
    </row>
    <row r="877" spans="1:112" hidden="1" x14ac:dyDescent="0.25">
      <c r="A877" s="274" t="s">
        <v>7096</v>
      </c>
      <c r="B877" s="274" t="s">
        <v>7097</v>
      </c>
      <c r="C877" s="274" t="s">
        <v>7098</v>
      </c>
      <c r="D877" s="274" t="s">
        <v>7099</v>
      </c>
      <c r="E877" s="274" t="s">
        <v>268</v>
      </c>
      <c r="F877" s="274" t="s">
        <v>156</v>
      </c>
      <c r="G877" s="274" t="s">
        <v>7100</v>
      </c>
      <c r="H877" s="274" t="s">
        <v>3693</v>
      </c>
      <c r="I877" s="274" t="s">
        <v>7101</v>
      </c>
      <c r="J877" s="274" t="s">
        <v>156</v>
      </c>
      <c r="K877" s="274" t="s">
        <v>7102</v>
      </c>
      <c r="L877" s="274" t="s">
        <v>960</v>
      </c>
      <c r="M877" s="274" t="s">
        <v>7103</v>
      </c>
      <c r="N877" s="274" t="s">
        <v>7104</v>
      </c>
      <c r="O877" s="274" t="s">
        <v>289</v>
      </c>
      <c r="P877" s="274" t="s">
        <v>7105</v>
      </c>
      <c r="Q877" s="274" t="s">
        <v>489</v>
      </c>
      <c r="R877" s="274" t="s">
        <v>268</v>
      </c>
      <c r="S877" s="274" t="s">
        <v>268</v>
      </c>
      <c r="T877" s="274" t="s">
        <v>268</v>
      </c>
      <c r="U877" s="274" t="s">
        <v>268</v>
      </c>
      <c r="V877" s="274" t="s">
        <v>268</v>
      </c>
      <c r="W877" s="274" t="s">
        <v>7106</v>
      </c>
      <c r="X877" s="274" t="s">
        <v>1046</v>
      </c>
      <c r="Y877" s="274" t="s">
        <v>275</v>
      </c>
      <c r="Z877" s="274" t="s">
        <v>268</v>
      </c>
      <c r="AA877" s="274" t="s">
        <v>268</v>
      </c>
      <c r="AB877" s="274" t="s">
        <v>268</v>
      </c>
      <c r="AC877" s="274" t="s">
        <v>268</v>
      </c>
      <c r="AD877" s="274" t="s">
        <v>268</v>
      </c>
      <c r="AE877" s="274" t="s">
        <v>287</v>
      </c>
      <c r="AF877" s="274" t="s">
        <v>1811</v>
      </c>
      <c r="AG877" s="274" t="s">
        <v>875</v>
      </c>
      <c r="AH877" s="274" t="s">
        <v>1848</v>
      </c>
      <c r="AI877" s="274" t="s">
        <v>881</v>
      </c>
      <c r="AJ877" s="274" t="s">
        <v>268</v>
      </c>
      <c r="AK877" s="274" t="s">
        <v>413</v>
      </c>
      <c r="AL877" s="274" t="s">
        <v>268</v>
      </c>
      <c r="AM877" s="274" t="s">
        <v>405</v>
      </c>
      <c r="AN877" s="274" t="s">
        <v>268</v>
      </c>
      <c r="AO877" s="274" t="s">
        <v>268</v>
      </c>
      <c r="AP877" s="274" t="s">
        <v>268</v>
      </c>
      <c r="AQ877" s="274" t="s">
        <v>268</v>
      </c>
      <c r="AR877" s="274" t="s">
        <v>268</v>
      </c>
      <c r="AS877" s="274" t="s">
        <v>268</v>
      </c>
      <c r="AT877" s="274" t="s">
        <v>268</v>
      </c>
      <c r="AU877" s="274" t="s">
        <v>268</v>
      </c>
      <c r="AV877" s="274" t="s">
        <v>268</v>
      </c>
      <c r="AW877" s="274" t="s">
        <v>268</v>
      </c>
      <c r="AX877" s="274" t="s">
        <v>268</v>
      </c>
      <c r="AY877" s="274" t="s">
        <v>268</v>
      </c>
      <c r="AZ877" s="274" t="s">
        <v>268</v>
      </c>
      <c r="BA877" s="274" t="s">
        <v>268</v>
      </c>
      <c r="BB877" s="274" t="s">
        <v>268</v>
      </c>
      <c r="BC877" s="274" t="s">
        <v>268</v>
      </c>
      <c r="BD877" s="274" t="s">
        <v>268</v>
      </c>
      <c r="BE877" s="274" t="s">
        <v>268</v>
      </c>
      <c r="BF877" s="274" t="s">
        <v>268</v>
      </c>
      <c r="BG877" s="274" t="s">
        <v>268</v>
      </c>
      <c r="BH877" s="274" t="s">
        <v>268</v>
      </c>
      <c r="BI877" s="274" t="s">
        <v>268</v>
      </c>
      <c r="BJ877" s="274" t="s">
        <v>268</v>
      </c>
      <c r="BK877" s="274" t="s">
        <v>268</v>
      </c>
      <c r="BL877" s="274" t="s">
        <v>268</v>
      </c>
      <c r="BM877" s="274" t="s">
        <v>268</v>
      </c>
      <c r="BN877" s="274" t="s">
        <v>268</v>
      </c>
      <c r="BO877" s="274" t="s">
        <v>268</v>
      </c>
      <c r="BP877" s="274" t="s">
        <v>268</v>
      </c>
      <c r="BQ877" s="274" t="s">
        <v>268</v>
      </c>
      <c r="BR877" s="274" t="s">
        <v>268</v>
      </c>
      <c r="BS877" s="274" t="s">
        <v>268</v>
      </c>
      <c r="BT877" s="274" t="s">
        <v>268</v>
      </c>
      <c r="BU877" s="274" t="s">
        <v>268</v>
      </c>
      <c r="BV877" s="274" t="s">
        <v>268</v>
      </c>
      <c r="BW877" s="274" t="s">
        <v>268</v>
      </c>
      <c r="BX877" s="274" t="s">
        <v>268</v>
      </c>
      <c r="BY877" s="295">
        <v>57.43</v>
      </c>
      <c r="BZ877" s="295">
        <v>57.43</v>
      </c>
      <c r="CA877" s="298" t="s">
        <v>142</v>
      </c>
      <c r="CB877" s="297">
        <v>122</v>
      </c>
      <c r="CC877" s="284">
        <f t="shared" si="54"/>
        <v>0</v>
      </c>
      <c r="CD877" s="295">
        <f t="shared" si="55"/>
        <v>57.429999999999993</v>
      </c>
      <c r="CE877" s="284">
        <f t="shared" si="56"/>
        <v>0</v>
      </c>
      <c r="CF877" s="295">
        <f t="shared" si="57"/>
        <v>1</v>
      </c>
      <c r="CG877" s="274" t="s">
        <v>876</v>
      </c>
      <c r="CH877" s="274" t="s">
        <v>268</v>
      </c>
      <c r="CI877" s="274" t="s">
        <v>268</v>
      </c>
      <c r="CJ877" s="298" t="s">
        <v>268</v>
      </c>
      <c r="CK877" s="298" t="s">
        <v>736</v>
      </c>
      <c r="CL877" s="274" t="s">
        <v>268</v>
      </c>
      <c r="CM877" s="274" t="s">
        <v>268</v>
      </c>
      <c r="CN877" s="274" t="s">
        <v>268</v>
      </c>
      <c r="CO877" s="274" t="s">
        <v>268</v>
      </c>
      <c r="CP877" s="274" t="s">
        <v>268</v>
      </c>
      <c r="CQ877" s="274" t="s">
        <v>3338</v>
      </c>
      <c r="CR877" s="274" t="s">
        <v>877</v>
      </c>
      <c r="CS877" s="274">
        <v>80.7</v>
      </c>
      <c r="CT877" s="274" t="s">
        <v>268</v>
      </c>
      <c r="CU877" s="274">
        <v>80.7</v>
      </c>
      <c r="CV877" s="274">
        <v>365</v>
      </c>
      <c r="CW877" s="274" t="s">
        <v>878</v>
      </c>
      <c r="CX877" s="274" t="s">
        <v>835</v>
      </c>
      <c r="CY877" s="274" t="s">
        <v>836</v>
      </c>
      <c r="CZ877" s="274" t="s">
        <v>837</v>
      </c>
      <c r="DA877" s="274" t="s">
        <v>268</v>
      </c>
      <c r="DB877" s="274" t="s">
        <v>268</v>
      </c>
      <c r="DC877" s="274" t="s">
        <v>268</v>
      </c>
      <c r="DD877" s="274" t="s">
        <v>268</v>
      </c>
      <c r="DE877" s="274" t="s">
        <v>268</v>
      </c>
      <c r="DF877" s="274" t="s">
        <v>268</v>
      </c>
      <c r="DG877" s="299">
        <f>IFERROR(IF(CA877="D",IF(CK877="A dispo.",CD877*VLOOKUP('DATI INPUT'!$F$27,TARIFFE_UD,2,FALSE),CD877*VLOOKUP(CK877,TARIFFE_UD,2,FALSE)),CD877*VLOOKUP(CB877-100,TARIFFE_UND,2,FALSE)),0)</f>
        <v>45.481711402099926</v>
      </c>
      <c r="DH877" s="299">
        <f>IFERROR(IF(CA877="D",IF(CK877="A dispo.",CF877*VLOOKUP('DATI INPUT'!$F$27,TARIFFE_UD,3,FALSE),CF877*VLOOKUP(CK877,TARIFFE_UD,3,FALSE)),CF877*VLOOKUP(CB877-100,TARIFFE_UND,3,FALSE)),0)</f>
        <v>60.367780403072892</v>
      </c>
    </row>
    <row r="878" spans="1:112" hidden="1" x14ac:dyDescent="0.25">
      <c r="A878" s="274" t="s">
        <v>7107</v>
      </c>
      <c r="B878" s="274" t="s">
        <v>7108</v>
      </c>
      <c r="C878" s="274" t="s">
        <v>7109</v>
      </c>
      <c r="D878" s="274" t="s">
        <v>7110</v>
      </c>
      <c r="E878" s="274" t="s">
        <v>7110</v>
      </c>
      <c r="F878" s="274" t="s">
        <v>155</v>
      </c>
      <c r="G878" s="274" t="s">
        <v>7111</v>
      </c>
      <c r="H878" s="274" t="s">
        <v>268</v>
      </c>
      <c r="I878" s="274" t="s">
        <v>268</v>
      </c>
      <c r="J878" s="274" t="s">
        <v>268</v>
      </c>
      <c r="K878" s="274" t="s">
        <v>268</v>
      </c>
      <c r="L878" s="274" t="s">
        <v>268</v>
      </c>
      <c r="M878" s="274" t="s">
        <v>7112</v>
      </c>
      <c r="N878" s="274" t="s">
        <v>872</v>
      </c>
      <c r="O878" s="274" t="s">
        <v>873</v>
      </c>
      <c r="P878" s="274" t="s">
        <v>7113</v>
      </c>
      <c r="Q878" s="274" t="s">
        <v>294</v>
      </c>
      <c r="R878" s="274" t="s">
        <v>268</v>
      </c>
      <c r="S878" s="274" t="s">
        <v>268</v>
      </c>
      <c r="T878" s="274" t="s">
        <v>268</v>
      </c>
      <c r="U878" s="274" t="s">
        <v>268</v>
      </c>
      <c r="V878" s="274" t="s">
        <v>268</v>
      </c>
      <c r="W878" s="274" t="s">
        <v>7114</v>
      </c>
      <c r="X878" s="274" t="s">
        <v>5429</v>
      </c>
      <c r="Y878" s="274" t="s">
        <v>315</v>
      </c>
      <c r="Z878" s="274" t="s">
        <v>268</v>
      </c>
      <c r="AA878" s="274" t="s">
        <v>268</v>
      </c>
      <c r="AB878" s="274" t="s">
        <v>268</v>
      </c>
      <c r="AC878" s="274" t="s">
        <v>268</v>
      </c>
      <c r="AD878" s="274" t="s">
        <v>268</v>
      </c>
      <c r="AE878" s="274" t="s">
        <v>268</v>
      </c>
      <c r="AF878" s="274" t="s">
        <v>268</v>
      </c>
      <c r="AG878" s="274" t="s">
        <v>268</v>
      </c>
      <c r="AH878" s="274" t="s">
        <v>268</v>
      </c>
      <c r="AI878" s="274" t="s">
        <v>268</v>
      </c>
      <c r="AJ878" s="274" t="s">
        <v>268</v>
      </c>
      <c r="AK878" s="274" t="s">
        <v>268</v>
      </c>
      <c r="AL878" s="274" t="s">
        <v>268</v>
      </c>
      <c r="AM878" s="274" t="s">
        <v>268</v>
      </c>
      <c r="AN878" s="274" t="s">
        <v>268</v>
      </c>
      <c r="AO878" s="274" t="s">
        <v>268</v>
      </c>
      <c r="AP878" s="274" t="s">
        <v>268</v>
      </c>
      <c r="AQ878" s="274" t="s">
        <v>268</v>
      </c>
      <c r="AR878" s="274" t="s">
        <v>268</v>
      </c>
      <c r="AS878" s="274" t="s">
        <v>268</v>
      </c>
      <c r="AT878" s="274" t="s">
        <v>268</v>
      </c>
      <c r="AU878" s="274" t="s">
        <v>268</v>
      </c>
      <c r="AV878" s="274" t="s">
        <v>268</v>
      </c>
      <c r="AW878" s="274" t="s">
        <v>268</v>
      </c>
      <c r="AX878" s="274" t="s">
        <v>268</v>
      </c>
      <c r="AY878" s="274" t="s">
        <v>268</v>
      </c>
      <c r="AZ878" s="274" t="s">
        <v>268</v>
      </c>
      <c r="BA878" s="274" t="s">
        <v>268</v>
      </c>
      <c r="BB878" s="274" t="s">
        <v>268</v>
      </c>
      <c r="BC878" s="274" t="s">
        <v>268</v>
      </c>
      <c r="BD878" s="274" t="s">
        <v>268</v>
      </c>
      <c r="BE878" s="274" t="s">
        <v>268</v>
      </c>
      <c r="BF878" s="274" t="s">
        <v>268</v>
      </c>
      <c r="BG878" s="274" t="s">
        <v>268</v>
      </c>
      <c r="BH878" s="274" t="s">
        <v>268</v>
      </c>
      <c r="BI878" s="274" t="s">
        <v>268</v>
      </c>
      <c r="BJ878" s="274" t="s">
        <v>268</v>
      </c>
      <c r="BK878" s="274" t="s">
        <v>268</v>
      </c>
      <c r="BL878" s="274" t="s">
        <v>268</v>
      </c>
      <c r="BM878" s="274" t="s">
        <v>268</v>
      </c>
      <c r="BN878" s="274" t="s">
        <v>268</v>
      </c>
      <c r="BO878" s="274" t="s">
        <v>268</v>
      </c>
      <c r="BP878" s="274" t="s">
        <v>268</v>
      </c>
      <c r="BQ878" s="274" t="s">
        <v>268</v>
      </c>
      <c r="BR878" s="274" t="s">
        <v>268</v>
      </c>
      <c r="BS878" s="274" t="s">
        <v>268</v>
      </c>
      <c r="BT878" s="274" t="s">
        <v>268</v>
      </c>
      <c r="BU878" s="274" t="s">
        <v>268</v>
      </c>
      <c r="BV878" s="274" t="s">
        <v>268</v>
      </c>
      <c r="BW878" s="274" t="s">
        <v>268</v>
      </c>
      <c r="BX878" s="274" t="s">
        <v>268</v>
      </c>
      <c r="BY878" s="295">
        <v>529.04999999999995</v>
      </c>
      <c r="BZ878" s="295">
        <v>529.04999999999995</v>
      </c>
      <c r="CA878" s="298" t="s">
        <v>143</v>
      </c>
      <c r="CB878" s="297">
        <v>104</v>
      </c>
      <c r="CC878" s="284">
        <f t="shared" si="54"/>
        <v>0</v>
      </c>
      <c r="CD878" s="295">
        <f t="shared" si="55"/>
        <v>529.04999999999995</v>
      </c>
      <c r="CE878" s="284">
        <f t="shared" si="56"/>
        <v>0</v>
      </c>
      <c r="CF878" s="295">
        <f t="shared" si="57"/>
        <v>529.04999999999995</v>
      </c>
      <c r="CG878" s="274" t="s">
        <v>1027</v>
      </c>
      <c r="CH878" s="274" t="s">
        <v>268</v>
      </c>
      <c r="CI878" s="274" t="s">
        <v>268</v>
      </c>
      <c r="CJ878" s="298" t="s">
        <v>268</v>
      </c>
      <c r="CL878" s="274" t="s">
        <v>268</v>
      </c>
      <c r="CM878" s="274" t="s">
        <v>268</v>
      </c>
      <c r="CN878" s="274" t="s">
        <v>268</v>
      </c>
      <c r="CO878" s="274" t="s">
        <v>268</v>
      </c>
      <c r="CP878" s="274" t="s">
        <v>268</v>
      </c>
      <c r="CQ878" s="274" t="s">
        <v>2895</v>
      </c>
      <c r="CR878" s="274" t="s">
        <v>877</v>
      </c>
      <c r="CS878" s="274">
        <v>539.63</v>
      </c>
      <c r="CT878" s="274" t="s">
        <v>268</v>
      </c>
      <c r="CU878" s="274">
        <v>539.63</v>
      </c>
      <c r="CV878" s="274">
        <v>365</v>
      </c>
      <c r="CW878" s="274" t="s">
        <v>878</v>
      </c>
      <c r="CX878" s="274" t="s">
        <v>835</v>
      </c>
      <c r="CY878" s="274" t="s">
        <v>836</v>
      </c>
      <c r="CZ878" s="274" t="s">
        <v>837</v>
      </c>
      <c r="DA878" s="274" t="s">
        <v>268</v>
      </c>
      <c r="DB878" s="274" t="s">
        <v>268</v>
      </c>
      <c r="DC878" s="274" t="s">
        <v>268</v>
      </c>
      <c r="DD878" s="274" t="s">
        <v>268</v>
      </c>
      <c r="DE878" s="274" t="s">
        <v>268</v>
      </c>
      <c r="DF878" s="274" t="s">
        <v>268</v>
      </c>
      <c r="DG878" s="299">
        <f>IFERROR(IF(CA878="D",IF(CK878="A dispo.",CD878*VLOOKUP('DATI INPUT'!$F$27,TARIFFE_UD,2,FALSE),CD878*VLOOKUP(CK878,TARIFFE_UD,2,FALSE)),CD878*VLOOKUP(CB878-100,TARIFFE_UND,2,FALSE)),0)</f>
        <v>92.159987089205245</v>
      </c>
      <c r="DH878" s="299">
        <f>IFERROR(IF(CA878="D",IF(CK878="A dispo.",CF878*VLOOKUP('DATI INPUT'!$F$27,TARIFFE_UD,3,FALSE),CF878*VLOOKUP(CK878,TARIFFE_UD,3,FALSE)),CF878*VLOOKUP(CB878-100,TARIFFE_UND,3,FALSE)),0)</f>
        <v>406.44007859709671</v>
      </c>
    </row>
    <row r="879" spans="1:112" hidden="1" x14ac:dyDescent="0.25">
      <c r="A879" s="274" t="s">
        <v>7115</v>
      </c>
      <c r="B879" s="274" t="s">
        <v>1222</v>
      </c>
      <c r="C879" s="274" t="s">
        <v>7116</v>
      </c>
      <c r="D879" s="274" t="s">
        <v>7117</v>
      </c>
      <c r="E879" s="274" t="s">
        <v>268</v>
      </c>
      <c r="F879" s="274" t="s">
        <v>156</v>
      </c>
      <c r="G879" s="274" t="s">
        <v>7118</v>
      </c>
      <c r="H879" s="274" t="s">
        <v>1839</v>
      </c>
      <c r="I879" s="274" t="s">
        <v>615</v>
      </c>
      <c r="J879" s="274" t="s">
        <v>156</v>
      </c>
      <c r="K879" s="274" t="s">
        <v>7119</v>
      </c>
      <c r="L879" s="274" t="s">
        <v>1889</v>
      </c>
      <c r="M879" s="274" t="s">
        <v>7120</v>
      </c>
      <c r="N879" s="274" t="s">
        <v>2060</v>
      </c>
      <c r="O879" s="274" t="s">
        <v>2062</v>
      </c>
      <c r="P879" s="274" t="s">
        <v>7121</v>
      </c>
      <c r="Q879" s="274" t="s">
        <v>293</v>
      </c>
      <c r="R879" s="274" t="s">
        <v>268</v>
      </c>
      <c r="S879" s="274" t="s">
        <v>268</v>
      </c>
      <c r="T879" s="274" t="s">
        <v>268</v>
      </c>
      <c r="U879" s="274" t="s">
        <v>268</v>
      </c>
      <c r="V879" s="274" t="s">
        <v>268</v>
      </c>
      <c r="W879" s="274" t="s">
        <v>7122</v>
      </c>
      <c r="X879" s="274" t="s">
        <v>1847</v>
      </c>
      <c r="Y879" s="274" t="s">
        <v>275</v>
      </c>
      <c r="Z879" s="274" t="s">
        <v>268</v>
      </c>
      <c r="AA879" s="274" t="s">
        <v>268</v>
      </c>
      <c r="AB879" s="274" t="s">
        <v>268</v>
      </c>
      <c r="AC879" s="274" t="s">
        <v>268</v>
      </c>
      <c r="AD879" s="274" t="s">
        <v>268</v>
      </c>
      <c r="AE879" s="274" t="s">
        <v>287</v>
      </c>
      <c r="AF879" s="274" t="s">
        <v>1811</v>
      </c>
      <c r="AG879" s="274" t="s">
        <v>875</v>
      </c>
      <c r="AH879" s="274" t="s">
        <v>1848</v>
      </c>
      <c r="AI879" s="274" t="s">
        <v>1254</v>
      </c>
      <c r="AJ879" s="274" t="s">
        <v>268</v>
      </c>
      <c r="AK879" s="274" t="s">
        <v>381</v>
      </c>
      <c r="AL879" s="274" t="s">
        <v>268</v>
      </c>
      <c r="AM879" s="274" t="s">
        <v>405</v>
      </c>
      <c r="AN879" s="274" t="s">
        <v>268</v>
      </c>
      <c r="AO879" s="274" t="s">
        <v>268</v>
      </c>
      <c r="AP879" s="274" t="s">
        <v>268</v>
      </c>
      <c r="AQ879" s="274" t="s">
        <v>268</v>
      </c>
      <c r="AR879" s="274" t="s">
        <v>268</v>
      </c>
      <c r="AS879" s="274" t="s">
        <v>268</v>
      </c>
      <c r="AT879" s="274" t="s">
        <v>268</v>
      </c>
      <c r="AU879" s="274" t="s">
        <v>268</v>
      </c>
      <c r="AV879" s="274" t="s">
        <v>268</v>
      </c>
      <c r="AW879" s="274" t="s">
        <v>268</v>
      </c>
      <c r="AX879" s="274" t="s">
        <v>268</v>
      </c>
      <c r="AY879" s="274" t="s">
        <v>268</v>
      </c>
      <c r="AZ879" s="274" t="s">
        <v>268</v>
      </c>
      <c r="BA879" s="274" t="s">
        <v>268</v>
      </c>
      <c r="BB879" s="274" t="s">
        <v>268</v>
      </c>
      <c r="BC879" s="274" t="s">
        <v>268</v>
      </c>
      <c r="BD879" s="274" t="s">
        <v>268</v>
      </c>
      <c r="BE879" s="274" t="s">
        <v>268</v>
      </c>
      <c r="BF879" s="274" t="s">
        <v>268</v>
      </c>
      <c r="BG879" s="274" t="s">
        <v>268</v>
      </c>
      <c r="BH879" s="274" t="s">
        <v>268</v>
      </c>
      <c r="BI879" s="274" t="s">
        <v>268</v>
      </c>
      <c r="BJ879" s="274" t="s">
        <v>268</v>
      </c>
      <c r="BK879" s="274" t="s">
        <v>268</v>
      </c>
      <c r="BL879" s="274" t="s">
        <v>268</v>
      </c>
      <c r="BM879" s="274" t="s">
        <v>268</v>
      </c>
      <c r="BN879" s="274" t="s">
        <v>268</v>
      </c>
      <c r="BO879" s="274" t="s">
        <v>268</v>
      </c>
      <c r="BP879" s="274" t="s">
        <v>268</v>
      </c>
      <c r="BQ879" s="274" t="s">
        <v>268</v>
      </c>
      <c r="BR879" s="274" t="s">
        <v>268</v>
      </c>
      <c r="BS879" s="274" t="s">
        <v>268</v>
      </c>
      <c r="BT879" s="274" t="s">
        <v>268</v>
      </c>
      <c r="BU879" s="274" t="s">
        <v>268</v>
      </c>
      <c r="BV879" s="274" t="s">
        <v>268</v>
      </c>
      <c r="BW879" s="274" t="s">
        <v>268</v>
      </c>
      <c r="BX879" s="274" t="s">
        <v>268</v>
      </c>
      <c r="BY879" s="295">
        <v>28</v>
      </c>
      <c r="BZ879" s="295">
        <v>28</v>
      </c>
      <c r="CA879" s="298" t="s">
        <v>142</v>
      </c>
      <c r="CB879" s="297">
        <v>122</v>
      </c>
      <c r="CC879" s="284">
        <f t="shared" si="54"/>
        <v>0</v>
      </c>
      <c r="CD879" s="295">
        <f t="shared" si="55"/>
        <v>28</v>
      </c>
      <c r="CE879" s="284">
        <f t="shared" si="56"/>
        <v>0</v>
      </c>
      <c r="CF879" s="295">
        <f t="shared" si="57"/>
        <v>1</v>
      </c>
      <c r="CG879" s="274" t="s">
        <v>876</v>
      </c>
      <c r="CH879" s="274" t="s">
        <v>268</v>
      </c>
      <c r="CI879" s="274" t="s">
        <v>268</v>
      </c>
      <c r="CJ879" s="298" t="s">
        <v>268</v>
      </c>
      <c r="CK879" s="298" t="s">
        <v>736</v>
      </c>
      <c r="CL879" s="274" t="s">
        <v>268</v>
      </c>
      <c r="CM879" s="274" t="s">
        <v>268</v>
      </c>
      <c r="CN879" s="274" t="s">
        <v>268</v>
      </c>
      <c r="CO879" s="274" t="s">
        <v>268</v>
      </c>
      <c r="CP879" s="274" t="s">
        <v>268</v>
      </c>
      <c r="CQ879" s="274" t="s">
        <v>7123</v>
      </c>
      <c r="CR879" s="274" t="s">
        <v>877</v>
      </c>
      <c r="CS879" s="274">
        <v>66.28</v>
      </c>
      <c r="CT879" s="274" t="s">
        <v>268</v>
      </c>
      <c r="CU879" s="274">
        <v>66.28</v>
      </c>
      <c r="CV879" s="274">
        <v>365</v>
      </c>
      <c r="CW879" s="274" t="s">
        <v>878</v>
      </c>
      <c r="CX879" s="274" t="s">
        <v>835</v>
      </c>
      <c r="CY879" s="274" t="s">
        <v>836</v>
      </c>
      <c r="CZ879" s="274" t="s">
        <v>837</v>
      </c>
      <c r="DA879" s="274" t="s">
        <v>268</v>
      </c>
      <c r="DB879" s="274" t="s">
        <v>268</v>
      </c>
      <c r="DC879" s="274" t="s">
        <v>268</v>
      </c>
      <c r="DD879" s="274" t="s">
        <v>268</v>
      </c>
      <c r="DE879" s="274" t="s">
        <v>268</v>
      </c>
      <c r="DF879" s="274" t="s">
        <v>268</v>
      </c>
      <c r="DG879" s="299">
        <f>IFERROR(IF(CA879="D",IF(CK879="A dispo.",CD879*VLOOKUP('DATI INPUT'!$F$27,TARIFFE_UD,2,FALSE),CD879*VLOOKUP(CK879,TARIFFE_UD,2,FALSE)),CD879*VLOOKUP(CB879-100,TARIFFE_UND,2,FALSE)),0)</f>
        <v>22.174611165920219</v>
      </c>
      <c r="DH879" s="299">
        <f>IFERROR(IF(CA879="D",IF(CK879="A dispo.",CF879*VLOOKUP('DATI INPUT'!$F$27,TARIFFE_UD,3,FALSE),CF879*VLOOKUP(CK879,TARIFFE_UD,3,FALSE)),CF879*VLOOKUP(CB879-100,TARIFFE_UND,3,FALSE)),0)</f>
        <v>60.367780403072892</v>
      </c>
    </row>
    <row r="880" spans="1:112" x14ac:dyDescent="0.25">
      <c r="A880" s="274" t="s">
        <v>7124</v>
      </c>
      <c r="B880" s="274" t="s">
        <v>1796</v>
      </c>
      <c r="C880" s="274" t="s">
        <v>7125</v>
      </c>
      <c r="D880" s="274" t="s">
        <v>7126</v>
      </c>
      <c r="E880" s="274" t="s">
        <v>268</v>
      </c>
      <c r="F880" s="274" t="s">
        <v>156</v>
      </c>
      <c r="G880" s="274" t="s">
        <v>7127</v>
      </c>
      <c r="H880" s="274" t="s">
        <v>1505</v>
      </c>
      <c r="I880" s="274" t="s">
        <v>415</v>
      </c>
      <c r="J880" s="274" t="s">
        <v>274</v>
      </c>
      <c r="K880" s="274" t="s">
        <v>7128</v>
      </c>
      <c r="L880" s="274" t="s">
        <v>984</v>
      </c>
      <c r="M880" s="274" t="s">
        <v>7129</v>
      </c>
      <c r="N880" s="274" t="s">
        <v>984</v>
      </c>
      <c r="O880" s="274" t="s">
        <v>873</v>
      </c>
      <c r="P880" s="274" t="s">
        <v>1962</v>
      </c>
      <c r="Q880" s="274" t="s">
        <v>341</v>
      </c>
      <c r="R880" s="274" t="s">
        <v>154</v>
      </c>
      <c r="S880" s="274" t="s">
        <v>268</v>
      </c>
      <c r="T880" s="274" t="s">
        <v>268</v>
      </c>
      <c r="U880" s="274" t="s">
        <v>268</v>
      </c>
      <c r="V880" s="274" t="s">
        <v>268</v>
      </c>
      <c r="W880" s="274" t="s">
        <v>7129</v>
      </c>
      <c r="X880" s="274" t="s">
        <v>1962</v>
      </c>
      <c r="Y880" s="274" t="s">
        <v>341</v>
      </c>
      <c r="Z880" s="274" t="s">
        <v>154</v>
      </c>
      <c r="AA880" s="274" t="s">
        <v>268</v>
      </c>
      <c r="AB880" s="274" t="s">
        <v>268</v>
      </c>
      <c r="AC880" s="274" t="s">
        <v>268</v>
      </c>
      <c r="AD880" s="274" t="s">
        <v>268</v>
      </c>
      <c r="AE880" s="274" t="s">
        <v>287</v>
      </c>
      <c r="AF880" s="274" t="s">
        <v>1811</v>
      </c>
      <c r="AG880" s="274" t="s">
        <v>875</v>
      </c>
      <c r="AH880" s="274" t="s">
        <v>1963</v>
      </c>
      <c r="AI880" s="274" t="s">
        <v>807</v>
      </c>
      <c r="AJ880" s="274" t="s">
        <v>268</v>
      </c>
      <c r="AK880" s="274" t="s">
        <v>354</v>
      </c>
      <c r="AL880" s="274" t="s">
        <v>268</v>
      </c>
      <c r="AM880" s="274" t="s">
        <v>355</v>
      </c>
      <c r="AN880" s="274" t="s">
        <v>268</v>
      </c>
      <c r="AO880" s="274" t="s">
        <v>268</v>
      </c>
      <c r="AP880" s="274" t="s">
        <v>268</v>
      </c>
      <c r="AQ880" s="274" t="s">
        <v>268</v>
      </c>
      <c r="AR880" s="274" t="s">
        <v>268</v>
      </c>
      <c r="AS880" s="274" t="s">
        <v>268</v>
      </c>
      <c r="AT880" s="274" t="s">
        <v>268</v>
      </c>
      <c r="AU880" s="274" t="s">
        <v>268</v>
      </c>
      <c r="AV880" s="274" t="s">
        <v>268</v>
      </c>
      <c r="AW880" s="274" t="s">
        <v>268</v>
      </c>
      <c r="AX880" s="274" t="s">
        <v>268</v>
      </c>
      <c r="AY880" s="274" t="s">
        <v>268</v>
      </c>
      <c r="AZ880" s="274" t="s">
        <v>268</v>
      </c>
      <c r="BA880" s="274" t="s">
        <v>268</v>
      </c>
      <c r="BB880" s="274" t="s">
        <v>268</v>
      </c>
      <c r="BC880" s="274" t="s">
        <v>268</v>
      </c>
      <c r="BD880" s="274" t="s">
        <v>268</v>
      </c>
      <c r="BE880" s="274" t="s">
        <v>268</v>
      </c>
      <c r="BF880" s="274" t="s">
        <v>268</v>
      </c>
      <c r="BG880" s="274" t="s">
        <v>268</v>
      </c>
      <c r="BH880" s="274" t="s">
        <v>268</v>
      </c>
      <c r="BI880" s="274" t="s">
        <v>268</v>
      </c>
      <c r="BJ880" s="274" t="s">
        <v>268</v>
      </c>
      <c r="BK880" s="274" t="s">
        <v>268</v>
      </c>
      <c r="BL880" s="274" t="s">
        <v>268</v>
      </c>
      <c r="BM880" s="274" t="s">
        <v>268</v>
      </c>
      <c r="BN880" s="274" t="s">
        <v>268</v>
      </c>
      <c r="BO880" s="274" t="s">
        <v>268</v>
      </c>
      <c r="BP880" s="274" t="s">
        <v>268</v>
      </c>
      <c r="BQ880" s="274" t="s">
        <v>268</v>
      </c>
      <c r="BR880" s="274" t="s">
        <v>268</v>
      </c>
      <c r="BS880" s="274" t="s">
        <v>268</v>
      </c>
      <c r="BT880" s="274" t="s">
        <v>268</v>
      </c>
      <c r="BU880" s="274" t="s">
        <v>268</v>
      </c>
      <c r="BV880" s="274" t="s">
        <v>268</v>
      </c>
      <c r="BW880" s="274" t="s">
        <v>268</v>
      </c>
      <c r="BX880" s="274" t="s">
        <v>268</v>
      </c>
      <c r="BY880" s="295">
        <v>116</v>
      </c>
      <c r="BZ880" s="295">
        <v>116</v>
      </c>
      <c r="CA880" s="298" t="s">
        <v>142</v>
      </c>
      <c r="CB880" s="297">
        <v>122</v>
      </c>
      <c r="CC880" s="284">
        <f t="shared" si="54"/>
        <v>0</v>
      </c>
      <c r="CD880" s="295">
        <f t="shared" si="55"/>
        <v>116.00000000000001</v>
      </c>
      <c r="CE880" s="284">
        <f t="shared" si="56"/>
        <v>0</v>
      </c>
      <c r="CF880" s="295">
        <f t="shared" si="57"/>
        <v>1</v>
      </c>
      <c r="CG880" s="274" t="s">
        <v>876</v>
      </c>
      <c r="CH880" s="274" t="s">
        <v>268</v>
      </c>
      <c r="CI880" s="274" t="s">
        <v>268</v>
      </c>
      <c r="CJ880" s="298" t="s">
        <v>280</v>
      </c>
      <c r="CK880" s="297">
        <v>2</v>
      </c>
      <c r="CL880" s="274" t="s">
        <v>268</v>
      </c>
      <c r="CM880" s="274" t="s">
        <v>268</v>
      </c>
      <c r="CN880" s="274" t="s">
        <v>268</v>
      </c>
      <c r="CO880" s="274" t="s">
        <v>268</v>
      </c>
      <c r="CP880" s="274" t="s">
        <v>268</v>
      </c>
      <c r="CQ880" s="274" t="s">
        <v>268</v>
      </c>
      <c r="CR880" s="274" t="s">
        <v>877</v>
      </c>
      <c r="CS880" s="274">
        <v>104.76</v>
      </c>
      <c r="CT880" s="274" t="s">
        <v>268</v>
      </c>
      <c r="CU880" s="274">
        <v>104.76</v>
      </c>
      <c r="CV880" s="274">
        <v>365</v>
      </c>
      <c r="CW880" s="274" t="s">
        <v>878</v>
      </c>
      <c r="CX880" s="274" t="s">
        <v>835</v>
      </c>
      <c r="CY880" s="274" t="s">
        <v>836</v>
      </c>
      <c r="CZ880" s="274" t="s">
        <v>837</v>
      </c>
      <c r="DA880" s="274" t="s">
        <v>268</v>
      </c>
      <c r="DB880" s="274" t="s">
        <v>268</v>
      </c>
      <c r="DC880" s="274" t="s">
        <v>268</v>
      </c>
      <c r="DD880" s="274" t="s">
        <v>268</v>
      </c>
      <c r="DE880" s="274" t="s">
        <v>268</v>
      </c>
      <c r="DF880" s="274" t="s">
        <v>268</v>
      </c>
      <c r="DG880" s="299">
        <f>IFERROR(IF(CA880="D",IF(CK880="A dispo.",CD880*VLOOKUP('DATI INPUT'!$F$27,TARIFFE_UD,2,FALSE),CD880*VLOOKUP(CK880,TARIFFE_UD,2,FALSE)),CD880*VLOOKUP(CB880-100,TARIFFE_UND,2,FALSE)),0)</f>
        <v>83.360112345959351</v>
      </c>
      <c r="DH880" s="299">
        <f>IFERROR(IF(CA880="D",IF(CK880="A dispo.",CF880*VLOOKUP('DATI INPUT'!$F$27,TARIFFE_UD,3,FALSE),CF880*VLOOKUP(CK880,TARIFFE_UD,3,FALSE)),CF880*VLOOKUP(CB880-100,TARIFFE_UND,3,FALSE)),0)</f>
        <v>46.077822723118445</v>
      </c>
    </row>
    <row r="881" spans="1:112" hidden="1" x14ac:dyDescent="0.25">
      <c r="A881" s="274" t="s">
        <v>7130</v>
      </c>
      <c r="B881" s="274" t="s">
        <v>7131</v>
      </c>
      <c r="C881" s="274" t="s">
        <v>7132</v>
      </c>
      <c r="D881" s="274" t="s">
        <v>7133</v>
      </c>
      <c r="E881" s="274" t="s">
        <v>268</v>
      </c>
      <c r="F881" s="274" t="s">
        <v>156</v>
      </c>
      <c r="G881" s="274" t="s">
        <v>7134</v>
      </c>
      <c r="H881" s="274" t="s">
        <v>1221</v>
      </c>
      <c r="I881" s="274" t="s">
        <v>1779</v>
      </c>
      <c r="J881" s="274" t="s">
        <v>156</v>
      </c>
      <c r="K881" s="274" t="s">
        <v>7135</v>
      </c>
      <c r="L881" s="274" t="s">
        <v>4098</v>
      </c>
      <c r="M881" s="274" t="s">
        <v>3271</v>
      </c>
      <c r="N881" s="274" t="s">
        <v>1746</v>
      </c>
      <c r="O881" s="274" t="s">
        <v>3272</v>
      </c>
      <c r="P881" s="274" t="s">
        <v>3273</v>
      </c>
      <c r="Q881" s="274" t="s">
        <v>293</v>
      </c>
      <c r="R881" s="274" t="s">
        <v>268</v>
      </c>
      <c r="S881" s="274" t="s">
        <v>268</v>
      </c>
      <c r="T881" s="274" t="s">
        <v>268</v>
      </c>
      <c r="U881" s="274" t="s">
        <v>268</v>
      </c>
      <c r="V881" s="274" t="s">
        <v>268</v>
      </c>
      <c r="W881" s="274" t="s">
        <v>7136</v>
      </c>
      <c r="X881" s="274" t="s">
        <v>3754</v>
      </c>
      <c r="Y881" s="274" t="s">
        <v>275</v>
      </c>
      <c r="Z881" s="274" t="s">
        <v>268</v>
      </c>
      <c r="AA881" s="274" t="s">
        <v>268</v>
      </c>
      <c r="AB881" s="274" t="s">
        <v>268</v>
      </c>
      <c r="AC881" s="274" t="s">
        <v>268</v>
      </c>
      <c r="AD881" s="274" t="s">
        <v>268</v>
      </c>
      <c r="AE881" s="274" t="s">
        <v>287</v>
      </c>
      <c r="AF881" s="274" t="s">
        <v>1811</v>
      </c>
      <c r="AG881" s="274" t="s">
        <v>875</v>
      </c>
      <c r="AH881" s="274" t="s">
        <v>2047</v>
      </c>
      <c r="AI881" s="274" t="s">
        <v>701</v>
      </c>
      <c r="AJ881" s="274" t="s">
        <v>268</v>
      </c>
      <c r="AK881" s="274" t="s">
        <v>395</v>
      </c>
      <c r="AL881" s="274" t="s">
        <v>268</v>
      </c>
      <c r="AM881" s="274" t="s">
        <v>355</v>
      </c>
      <c r="AN881" s="274" t="s">
        <v>268</v>
      </c>
      <c r="AO881" s="274" t="s">
        <v>268</v>
      </c>
      <c r="AP881" s="274" t="s">
        <v>268</v>
      </c>
      <c r="AQ881" s="274" t="s">
        <v>268</v>
      </c>
      <c r="AR881" s="274" t="s">
        <v>268</v>
      </c>
      <c r="AS881" s="274" t="s">
        <v>268</v>
      </c>
      <c r="AT881" s="274" t="s">
        <v>268</v>
      </c>
      <c r="AU881" s="274" t="s">
        <v>268</v>
      </c>
      <c r="AV881" s="274" t="s">
        <v>268</v>
      </c>
      <c r="AW881" s="274" t="s">
        <v>268</v>
      </c>
      <c r="AX881" s="274" t="s">
        <v>268</v>
      </c>
      <c r="AY881" s="274" t="s">
        <v>268</v>
      </c>
      <c r="AZ881" s="274" t="s">
        <v>268</v>
      </c>
      <c r="BA881" s="274" t="s">
        <v>268</v>
      </c>
      <c r="BB881" s="274" t="s">
        <v>268</v>
      </c>
      <c r="BC881" s="274" t="s">
        <v>268</v>
      </c>
      <c r="BD881" s="274" t="s">
        <v>268</v>
      </c>
      <c r="BE881" s="274" t="s">
        <v>268</v>
      </c>
      <c r="BF881" s="274" t="s">
        <v>268</v>
      </c>
      <c r="BG881" s="274" t="s">
        <v>268</v>
      </c>
      <c r="BH881" s="274" t="s">
        <v>268</v>
      </c>
      <c r="BI881" s="274" t="s">
        <v>268</v>
      </c>
      <c r="BJ881" s="274" t="s">
        <v>268</v>
      </c>
      <c r="BK881" s="274" t="s">
        <v>268</v>
      </c>
      <c r="BL881" s="274" t="s">
        <v>268</v>
      </c>
      <c r="BM881" s="274" t="s">
        <v>268</v>
      </c>
      <c r="BN881" s="274" t="s">
        <v>268</v>
      </c>
      <c r="BO881" s="274" t="s">
        <v>268</v>
      </c>
      <c r="BP881" s="274" t="s">
        <v>268</v>
      </c>
      <c r="BQ881" s="274" t="s">
        <v>268</v>
      </c>
      <c r="BR881" s="274" t="s">
        <v>268</v>
      </c>
      <c r="BS881" s="274" t="s">
        <v>268</v>
      </c>
      <c r="BT881" s="274" t="s">
        <v>268</v>
      </c>
      <c r="BU881" s="274" t="s">
        <v>268</v>
      </c>
      <c r="BV881" s="274" t="s">
        <v>268</v>
      </c>
      <c r="BW881" s="274" t="s">
        <v>268</v>
      </c>
      <c r="BX881" s="274" t="s">
        <v>268</v>
      </c>
      <c r="BY881" s="295">
        <v>50</v>
      </c>
      <c r="BZ881" s="295">
        <v>50</v>
      </c>
      <c r="CA881" s="298" t="s">
        <v>142</v>
      </c>
      <c r="CB881" s="297">
        <v>122</v>
      </c>
      <c r="CC881" s="284">
        <f t="shared" si="54"/>
        <v>0</v>
      </c>
      <c r="CD881" s="295">
        <f t="shared" si="55"/>
        <v>50</v>
      </c>
      <c r="CE881" s="284">
        <f t="shared" si="56"/>
        <v>0</v>
      </c>
      <c r="CF881" s="295">
        <f t="shared" si="57"/>
        <v>1</v>
      </c>
      <c r="CG881" s="274" t="s">
        <v>876</v>
      </c>
      <c r="CH881" s="274" t="s">
        <v>268</v>
      </c>
      <c r="CI881" s="274" t="s">
        <v>268</v>
      </c>
      <c r="CJ881" s="298" t="s">
        <v>268</v>
      </c>
      <c r="CK881" s="298" t="s">
        <v>736</v>
      </c>
      <c r="CL881" s="274" t="s">
        <v>268</v>
      </c>
      <c r="CM881" s="274" t="s">
        <v>268</v>
      </c>
      <c r="CN881" s="274" t="s">
        <v>268</v>
      </c>
      <c r="CO881" s="274" t="s">
        <v>268</v>
      </c>
      <c r="CP881" s="274" t="s">
        <v>268</v>
      </c>
      <c r="CQ881" s="274" t="s">
        <v>268</v>
      </c>
      <c r="CR881" s="274" t="s">
        <v>877</v>
      </c>
      <c r="CS881" s="274">
        <v>77.06</v>
      </c>
      <c r="CT881" s="274" t="s">
        <v>268</v>
      </c>
      <c r="CU881" s="274">
        <v>77.06</v>
      </c>
      <c r="CV881" s="274">
        <v>365</v>
      </c>
      <c r="CW881" s="274" t="s">
        <v>878</v>
      </c>
      <c r="CX881" s="274" t="s">
        <v>835</v>
      </c>
      <c r="CY881" s="274" t="s">
        <v>836</v>
      </c>
      <c r="CZ881" s="274" t="s">
        <v>837</v>
      </c>
      <c r="DA881" s="274" t="s">
        <v>268</v>
      </c>
      <c r="DB881" s="274" t="s">
        <v>268</v>
      </c>
      <c r="DC881" s="274" t="s">
        <v>268</v>
      </c>
      <c r="DD881" s="274" t="s">
        <v>268</v>
      </c>
      <c r="DE881" s="274" t="s">
        <v>268</v>
      </c>
      <c r="DF881" s="274" t="s">
        <v>268</v>
      </c>
      <c r="DG881" s="299">
        <f>IFERROR(IF(CA881="D",IF(CK881="A dispo.",CD881*VLOOKUP('DATI INPUT'!$F$27,TARIFFE_UD,2,FALSE),CD881*VLOOKUP(CK881,TARIFFE_UD,2,FALSE)),CD881*VLOOKUP(CB881-100,TARIFFE_UND,2,FALSE)),0)</f>
        <v>39.597519939143247</v>
      </c>
      <c r="DH881" s="299">
        <f>IFERROR(IF(CA881="D",IF(CK881="A dispo.",CF881*VLOOKUP('DATI INPUT'!$F$27,TARIFFE_UD,3,FALSE),CF881*VLOOKUP(CK881,TARIFFE_UD,3,FALSE)),CF881*VLOOKUP(CB881-100,TARIFFE_UND,3,FALSE)),0)</f>
        <v>60.367780403072892</v>
      </c>
    </row>
    <row r="882" spans="1:112" hidden="1" x14ac:dyDescent="0.25">
      <c r="A882" s="274" t="s">
        <v>7137</v>
      </c>
      <c r="B882" s="274" t="s">
        <v>7138</v>
      </c>
      <c r="C882" s="274" t="s">
        <v>7139</v>
      </c>
      <c r="D882" s="274" t="s">
        <v>7140</v>
      </c>
      <c r="E882" s="274" t="s">
        <v>268</v>
      </c>
      <c r="F882" s="274" t="s">
        <v>156</v>
      </c>
      <c r="G882" s="274" t="s">
        <v>7141</v>
      </c>
      <c r="H882" s="274" t="s">
        <v>1221</v>
      </c>
      <c r="I882" s="274" t="s">
        <v>2521</v>
      </c>
      <c r="J882" s="274" t="s">
        <v>274</v>
      </c>
      <c r="K882" s="274" t="s">
        <v>1493</v>
      </c>
      <c r="L882" s="274" t="s">
        <v>984</v>
      </c>
      <c r="M882" s="274" t="s">
        <v>7142</v>
      </c>
      <c r="N882" s="274" t="s">
        <v>7143</v>
      </c>
      <c r="O882" s="274" t="s">
        <v>7144</v>
      </c>
      <c r="P882" s="274" t="s">
        <v>7145</v>
      </c>
      <c r="Q882" s="274" t="s">
        <v>329</v>
      </c>
      <c r="R882" s="274" t="s">
        <v>268</v>
      </c>
      <c r="S882" s="274" t="s">
        <v>268</v>
      </c>
      <c r="T882" s="274" t="s">
        <v>268</v>
      </c>
      <c r="U882" s="274" t="s">
        <v>268</v>
      </c>
      <c r="V882" s="274" t="s">
        <v>268</v>
      </c>
      <c r="W882" s="274" t="s">
        <v>7136</v>
      </c>
      <c r="X882" s="274" t="s">
        <v>3754</v>
      </c>
      <c r="Y882" s="274" t="s">
        <v>275</v>
      </c>
      <c r="Z882" s="274" t="s">
        <v>268</v>
      </c>
      <c r="AA882" s="274" t="s">
        <v>268</v>
      </c>
      <c r="AB882" s="274" t="s">
        <v>268</v>
      </c>
      <c r="AC882" s="274" t="s">
        <v>268</v>
      </c>
      <c r="AD882" s="274" t="s">
        <v>268</v>
      </c>
      <c r="AE882" s="274" t="s">
        <v>287</v>
      </c>
      <c r="AF882" s="274" t="s">
        <v>1811</v>
      </c>
      <c r="AG882" s="274" t="s">
        <v>875</v>
      </c>
      <c r="AH882" s="274" t="s">
        <v>2047</v>
      </c>
      <c r="AI882" s="274" t="s">
        <v>701</v>
      </c>
      <c r="AJ882" s="274" t="s">
        <v>268</v>
      </c>
      <c r="AK882" s="274" t="s">
        <v>410</v>
      </c>
      <c r="AL882" s="274" t="s">
        <v>268</v>
      </c>
      <c r="AM882" s="274" t="s">
        <v>355</v>
      </c>
      <c r="AN882" s="274" t="s">
        <v>268</v>
      </c>
      <c r="AO882" s="274" t="s">
        <v>268</v>
      </c>
      <c r="AP882" s="274" t="s">
        <v>268</v>
      </c>
      <c r="AQ882" s="274" t="s">
        <v>268</v>
      </c>
      <c r="AR882" s="274" t="s">
        <v>268</v>
      </c>
      <c r="AS882" s="274" t="s">
        <v>268</v>
      </c>
      <c r="AT882" s="274" t="s">
        <v>268</v>
      </c>
      <c r="AU882" s="274" t="s">
        <v>268</v>
      </c>
      <c r="AV882" s="274" t="s">
        <v>268</v>
      </c>
      <c r="AW882" s="274" t="s">
        <v>268</v>
      </c>
      <c r="AX882" s="274" t="s">
        <v>268</v>
      </c>
      <c r="AY882" s="274" t="s">
        <v>268</v>
      </c>
      <c r="AZ882" s="274" t="s">
        <v>268</v>
      </c>
      <c r="BA882" s="274" t="s">
        <v>268</v>
      </c>
      <c r="BB882" s="274" t="s">
        <v>268</v>
      </c>
      <c r="BC882" s="274" t="s">
        <v>268</v>
      </c>
      <c r="BD882" s="274" t="s">
        <v>268</v>
      </c>
      <c r="BE882" s="274" t="s">
        <v>268</v>
      </c>
      <c r="BF882" s="274" t="s">
        <v>268</v>
      </c>
      <c r="BG882" s="274" t="s">
        <v>268</v>
      </c>
      <c r="BH882" s="274" t="s">
        <v>268</v>
      </c>
      <c r="BI882" s="274" t="s">
        <v>268</v>
      </c>
      <c r="BJ882" s="274" t="s">
        <v>268</v>
      </c>
      <c r="BK882" s="274" t="s">
        <v>268</v>
      </c>
      <c r="BL882" s="274" t="s">
        <v>268</v>
      </c>
      <c r="BM882" s="274" t="s">
        <v>268</v>
      </c>
      <c r="BN882" s="274" t="s">
        <v>268</v>
      </c>
      <c r="BO882" s="274" t="s">
        <v>268</v>
      </c>
      <c r="BP882" s="274" t="s">
        <v>268</v>
      </c>
      <c r="BQ882" s="274" t="s">
        <v>268</v>
      </c>
      <c r="BR882" s="274" t="s">
        <v>268</v>
      </c>
      <c r="BS882" s="274" t="s">
        <v>268</v>
      </c>
      <c r="BT882" s="274" t="s">
        <v>268</v>
      </c>
      <c r="BU882" s="274" t="s">
        <v>268</v>
      </c>
      <c r="BV882" s="274" t="s">
        <v>268</v>
      </c>
      <c r="BW882" s="274" t="s">
        <v>268</v>
      </c>
      <c r="BX882" s="274" t="s">
        <v>268</v>
      </c>
      <c r="BY882" s="295">
        <v>90</v>
      </c>
      <c r="BZ882" s="295">
        <v>90</v>
      </c>
      <c r="CA882" s="298" t="s">
        <v>142</v>
      </c>
      <c r="CB882" s="297">
        <v>122</v>
      </c>
      <c r="CC882" s="284">
        <f t="shared" si="54"/>
        <v>0</v>
      </c>
      <c r="CD882" s="295">
        <f t="shared" si="55"/>
        <v>90</v>
      </c>
      <c r="CE882" s="284">
        <f t="shared" si="56"/>
        <v>0</v>
      </c>
      <c r="CF882" s="295">
        <f t="shared" si="57"/>
        <v>1</v>
      </c>
      <c r="CG882" s="274" t="s">
        <v>876</v>
      </c>
      <c r="CH882" s="274" t="s">
        <v>268</v>
      </c>
      <c r="CI882" s="274" t="s">
        <v>268</v>
      </c>
      <c r="CJ882" s="298" t="s">
        <v>268</v>
      </c>
      <c r="CK882" s="298" t="s">
        <v>736</v>
      </c>
      <c r="CL882" s="274" t="s">
        <v>268</v>
      </c>
      <c r="CM882" s="274" t="s">
        <v>268</v>
      </c>
      <c r="CN882" s="274" t="s">
        <v>268</v>
      </c>
      <c r="CO882" s="274" t="s">
        <v>268</v>
      </c>
      <c r="CP882" s="274" t="s">
        <v>268</v>
      </c>
      <c r="CQ882" s="274" t="s">
        <v>268</v>
      </c>
      <c r="CR882" s="274" t="s">
        <v>877</v>
      </c>
      <c r="CS882" s="274">
        <v>96.66</v>
      </c>
      <c r="CT882" s="274" t="s">
        <v>268</v>
      </c>
      <c r="CU882" s="274">
        <v>96.66</v>
      </c>
      <c r="CV882" s="274">
        <v>365</v>
      </c>
      <c r="CW882" s="274" t="s">
        <v>878</v>
      </c>
      <c r="CX882" s="274" t="s">
        <v>835</v>
      </c>
      <c r="CY882" s="274" t="s">
        <v>836</v>
      </c>
      <c r="CZ882" s="274" t="s">
        <v>837</v>
      </c>
      <c r="DA882" s="274" t="s">
        <v>268</v>
      </c>
      <c r="DB882" s="274" t="s">
        <v>268</v>
      </c>
      <c r="DC882" s="274" t="s">
        <v>268</v>
      </c>
      <c r="DD882" s="274" t="s">
        <v>268</v>
      </c>
      <c r="DE882" s="274" t="s">
        <v>268</v>
      </c>
      <c r="DF882" s="274" t="s">
        <v>268</v>
      </c>
      <c r="DG882" s="299">
        <f>IFERROR(IF(CA882="D",IF(CK882="A dispo.",CD882*VLOOKUP('DATI INPUT'!$F$27,TARIFFE_UD,2,FALSE),CD882*VLOOKUP(CK882,TARIFFE_UD,2,FALSE)),CD882*VLOOKUP(CB882-100,TARIFFE_UND,2,FALSE)),0)</f>
        <v>71.275535890457846</v>
      </c>
      <c r="DH882" s="299">
        <f>IFERROR(IF(CA882="D",IF(CK882="A dispo.",CF882*VLOOKUP('DATI INPUT'!$F$27,TARIFFE_UD,3,FALSE),CF882*VLOOKUP(CK882,TARIFFE_UD,3,FALSE)),CF882*VLOOKUP(CB882-100,TARIFFE_UND,3,FALSE)),0)</f>
        <v>60.367780403072892</v>
      </c>
    </row>
    <row r="883" spans="1:112" hidden="1" x14ac:dyDescent="0.25">
      <c r="A883" s="274" t="s">
        <v>7146</v>
      </c>
      <c r="B883" s="274" t="s">
        <v>1790</v>
      </c>
      <c r="C883" s="274" t="s">
        <v>1516</v>
      </c>
      <c r="D883" s="274" t="s">
        <v>7147</v>
      </c>
      <c r="E883" s="274" t="s">
        <v>268</v>
      </c>
      <c r="F883" s="274" t="s">
        <v>156</v>
      </c>
      <c r="G883" s="274" t="s">
        <v>7148</v>
      </c>
      <c r="H883" s="274" t="s">
        <v>7149</v>
      </c>
      <c r="I883" s="274" t="s">
        <v>372</v>
      </c>
      <c r="J883" s="274" t="s">
        <v>156</v>
      </c>
      <c r="K883" s="274" t="s">
        <v>7150</v>
      </c>
      <c r="L883" s="274" t="s">
        <v>5985</v>
      </c>
      <c r="M883" s="274" t="s">
        <v>7151</v>
      </c>
      <c r="N883" s="274" t="s">
        <v>3743</v>
      </c>
      <c r="O883" s="274" t="s">
        <v>1501</v>
      </c>
      <c r="P883" s="274" t="s">
        <v>7152</v>
      </c>
      <c r="Q883" s="274" t="s">
        <v>368</v>
      </c>
      <c r="R883" s="274" t="s">
        <v>268</v>
      </c>
      <c r="S883" s="274" t="s">
        <v>268</v>
      </c>
      <c r="T883" s="274" t="s">
        <v>268</v>
      </c>
      <c r="U883" s="274" t="s">
        <v>268</v>
      </c>
      <c r="V883" s="274" t="s">
        <v>268</v>
      </c>
      <c r="W883" s="274" t="s">
        <v>6566</v>
      </c>
      <c r="X883" s="274" t="s">
        <v>1934</v>
      </c>
      <c r="Y883" s="274" t="s">
        <v>277</v>
      </c>
      <c r="Z883" s="274" t="s">
        <v>153</v>
      </c>
      <c r="AA883" s="274" t="s">
        <v>268</v>
      </c>
      <c r="AB883" s="274" t="s">
        <v>268</v>
      </c>
      <c r="AC883" s="274" t="s">
        <v>268</v>
      </c>
      <c r="AD883" s="274" t="s">
        <v>268</v>
      </c>
      <c r="AE883" s="274" t="s">
        <v>287</v>
      </c>
      <c r="AF883" s="274" t="s">
        <v>1811</v>
      </c>
      <c r="AG883" s="274" t="s">
        <v>875</v>
      </c>
      <c r="AH883" s="274" t="s">
        <v>1935</v>
      </c>
      <c r="AI883" s="274" t="s">
        <v>6258</v>
      </c>
      <c r="AJ883" s="274" t="s">
        <v>268</v>
      </c>
      <c r="AK883" s="274" t="s">
        <v>375</v>
      </c>
      <c r="AL883" s="274" t="s">
        <v>268</v>
      </c>
      <c r="AM883" s="274" t="s">
        <v>355</v>
      </c>
      <c r="AN883" s="274" t="s">
        <v>268</v>
      </c>
      <c r="AO883" s="274" t="s">
        <v>268</v>
      </c>
      <c r="AP883" s="274" t="s">
        <v>268</v>
      </c>
      <c r="AQ883" s="274" t="s">
        <v>268</v>
      </c>
      <c r="AR883" s="274" t="s">
        <v>268</v>
      </c>
      <c r="AS883" s="274" t="s">
        <v>268</v>
      </c>
      <c r="AT883" s="274" t="s">
        <v>268</v>
      </c>
      <c r="AU883" s="274" t="s">
        <v>268</v>
      </c>
      <c r="AV883" s="274" t="s">
        <v>268</v>
      </c>
      <c r="AW883" s="274" t="s">
        <v>268</v>
      </c>
      <c r="AX883" s="274" t="s">
        <v>268</v>
      </c>
      <c r="AY883" s="274" t="s">
        <v>268</v>
      </c>
      <c r="AZ883" s="274" t="s">
        <v>268</v>
      </c>
      <c r="BA883" s="274" t="s">
        <v>268</v>
      </c>
      <c r="BB883" s="274" t="s">
        <v>268</v>
      </c>
      <c r="BC883" s="274" t="s">
        <v>268</v>
      </c>
      <c r="BD883" s="274" t="s">
        <v>268</v>
      </c>
      <c r="BE883" s="274" t="s">
        <v>268</v>
      </c>
      <c r="BF883" s="274" t="s">
        <v>268</v>
      </c>
      <c r="BG883" s="274" t="s">
        <v>268</v>
      </c>
      <c r="BH883" s="274" t="s">
        <v>268</v>
      </c>
      <c r="BI883" s="274" t="s">
        <v>268</v>
      </c>
      <c r="BJ883" s="274" t="s">
        <v>268</v>
      </c>
      <c r="BK883" s="274" t="s">
        <v>268</v>
      </c>
      <c r="BL883" s="274" t="s">
        <v>268</v>
      </c>
      <c r="BM883" s="274" t="s">
        <v>268</v>
      </c>
      <c r="BN883" s="274" t="s">
        <v>268</v>
      </c>
      <c r="BO883" s="274" t="s">
        <v>268</v>
      </c>
      <c r="BP883" s="274" t="s">
        <v>268</v>
      </c>
      <c r="BQ883" s="274" t="s">
        <v>268</v>
      </c>
      <c r="BR883" s="274" t="s">
        <v>268</v>
      </c>
      <c r="BS883" s="274" t="s">
        <v>268</v>
      </c>
      <c r="BT883" s="274" t="s">
        <v>268</v>
      </c>
      <c r="BU883" s="274" t="s">
        <v>268</v>
      </c>
      <c r="BV883" s="274" t="s">
        <v>268</v>
      </c>
      <c r="BW883" s="274" t="s">
        <v>268</v>
      </c>
      <c r="BX883" s="274" t="s">
        <v>268</v>
      </c>
      <c r="BY883" s="295">
        <v>85</v>
      </c>
      <c r="BZ883" s="295">
        <v>85</v>
      </c>
      <c r="CA883" s="298" t="s">
        <v>142</v>
      </c>
      <c r="CB883" s="297">
        <v>122</v>
      </c>
      <c r="CC883" s="284">
        <f t="shared" si="54"/>
        <v>0</v>
      </c>
      <c r="CD883" s="295">
        <f t="shared" si="55"/>
        <v>85</v>
      </c>
      <c r="CE883" s="284">
        <f t="shared" si="56"/>
        <v>0</v>
      </c>
      <c r="CF883" s="295">
        <f t="shared" si="57"/>
        <v>1</v>
      </c>
      <c r="CG883" s="274" t="s">
        <v>876</v>
      </c>
      <c r="CH883" s="274" t="s">
        <v>268</v>
      </c>
      <c r="CI883" s="274" t="s">
        <v>268</v>
      </c>
      <c r="CJ883" s="298" t="s">
        <v>268</v>
      </c>
      <c r="CK883" s="298" t="s">
        <v>736</v>
      </c>
      <c r="CL883" s="274" t="s">
        <v>268</v>
      </c>
      <c r="CM883" s="274" t="s">
        <v>268</v>
      </c>
      <c r="CN883" s="274" t="s">
        <v>268</v>
      </c>
      <c r="CO883" s="274" t="s">
        <v>268</v>
      </c>
      <c r="CP883" s="274" t="s">
        <v>268</v>
      </c>
      <c r="CQ883" s="274" t="s">
        <v>268</v>
      </c>
      <c r="CR883" s="274" t="s">
        <v>877</v>
      </c>
      <c r="CS883" s="274">
        <v>94.21</v>
      </c>
      <c r="CT883" s="274" t="s">
        <v>268</v>
      </c>
      <c r="CU883" s="274">
        <v>94.21</v>
      </c>
      <c r="CV883" s="274">
        <v>365</v>
      </c>
      <c r="CW883" s="274" t="s">
        <v>878</v>
      </c>
      <c r="CX883" s="274" t="s">
        <v>835</v>
      </c>
      <c r="CY883" s="274" t="s">
        <v>836</v>
      </c>
      <c r="CZ883" s="274" t="s">
        <v>837</v>
      </c>
      <c r="DA883" s="274" t="s">
        <v>268</v>
      </c>
      <c r="DB883" s="274" t="s">
        <v>268</v>
      </c>
      <c r="DC883" s="274" t="s">
        <v>268</v>
      </c>
      <c r="DD883" s="274" t="s">
        <v>268</v>
      </c>
      <c r="DE883" s="274" t="s">
        <v>268</v>
      </c>
      <c r="DF883" s="274" t="s">
        <v>268</v>
      </c>
      <c r="DG883" s="299">
        <f>IFERROR(IF(CA883="D",IF(CK883="A dispo.",CD883*VLOOKUP('DATI INPUT'!$F$27,TARIFFE_UD,2,FALSE),CD883*VLOOKUP(CK883,TARIFFE_UD,2,FALSE)),CD883*VLOOKUP(CB883-100,TARIFFE_UND,2,FALSE)),0)</f>
        <v>67.315783896543522</v>
      </c>
      <c r="DH883" s="299">
        <f>IFERROR(IF(CA883="D",IF(CK883="A dispo.",CF883*VLOOKUP('DATI INPUT'!$F$27,TARIFFE_UD,3,FALSE),CF883*VLOOKUP(CK883,TARIFFE_UD,3,FALSE)),CF883*VLOOKUP(CB883-100,TARIFFE_UND,3,FALSE)),0)</f>
        <v>60.367780403072892</v>
      </c>
    </row>
    <row r="884" spans="1:112" x14ac:dyDescent="0.25">
      <c r="A884" s="274" t="s">
        <v>7153</v>
      </c>
      <c r="B884" s="274" t="s">
        <v>7154</v>
      </c>
      <c r="C884" s="274" t="s">
        <v>808</v>
      </c>
      <c r="D884" s="274" t="s">
        <v>7155</v>
      </c>
      <c r="E884" s="274" t="s">
        <v>268</v>
      </c>
      <c r="F884" s="274" t="s">
        <v>156</v>
      </c>
      <c r="G884" s="274" t="s">
        <v>7156</v>
      </c>
      <c r="H884" s="274" t="s">
        <v>1722</v>
      </c>
      <c r="I884" s="274" t="s">
        <v>273</v>
      </c>
      <c r="J884" s="274" t="s">
        <v>274</v>
      </c>
      <c r="K884" s="274" t="s">
        <v>7157</v>
      </c>
      <c r="L884" s="274" t="s">
        <v>303</v>
      </c>
      <c r="M884" s="274" t="s">
        <v>3365</v>
      </c>
      <c r="N884" s="274" t="s">
        <v>984</v>
      </c>
      <c r="O884" s="274" t="s">
        <v>873</v>
      </c>
      <c r="P884" s="274" t="s">
        <v>1962</v>
      </c>
      <c r="Q884" s="274" t="s">
        <v>276</v>
      </c>
      <c r="R884" s="274" t="s">
        <v>268</v>
      </c>
      <c r="S884" s="274" t="s">
        <v>268</v>
      </c>
      <c r="T884" s="274" t="s">
        <v>268</v>
      </c>
      <c r="U884" s="274" t="s">
        <v>268</v>
      </c>
      <c r="V884" s="274" t="s">
        <v>268</v>
      </c>
      <c r="W884" s="274" t="s">
        <v>3365</v>
      </c>
      <c r="X884" s="274" t="s">
        <v>1962</v>
      </c>
      <c r="Y884" s="274" t="s">
        <v>276</v>
      </c>
      <c r="Z884" s="274" t="s">
        <v>268</v>
      </c>
      <c r="AA884" s="274" t="s">
        <v>268</v>
      </c>
      <c r="AB884" s="274" t="s">
        <v>268</v>
      </c>
      <c r="AC884" s="274" t="s">
        <v>268</v>
      </c>
      <c r="AD884" s="274" t="s">
        <v>268</v>
      </c>
      <c r="AE884" s="274" t="s">
        <v>287</v>
      </c>
      <c r="AF884" s="274" t="s">
        <v>1811</v>
      </c>
      <c r="AG884" s="274" t="s">
        <v>875</v>
      </c>
      <c r="AH884" s="274" t="s">
        <v>1963</v>
      </c>
      <c r="AI884" s="274" t="s">
        <v>1200</v>
      </c>
      <c r="AJ884" s="274" t="s">
        <v>268</v>
      </c>
      <c r="AK884" s="274" t="s">
        <v>377</v>
      </c>
      <c r="AL884" s="274" t="s">
        <v>268</v>
      </c>
      <c r="AM884" s="274" t="s">
        <v>355</v>
      </c>
      <c r="AN884" s="274" t="s">
        <v>268</v>
      </c>
      <c r="AO884" s="274" t="s">
        <v>268</v>
      </c>
      <c r="AP884" s="274" t="s">
        <v>268</v>
      </c>
      <c r="AQ884" s="274" t="s">
        <v>268</v>
      </c>
      <c r="AR884" s="274" t="s">
        <v>268</v>
      </c>
      <c r="AS884" s="274" t="s">
        <v>268</v>
      </c>
      <c r="AT884" s="274" t="s">
        <v>268</v>
      </c>
      <c r="AU884" s="274" t="s">
        <v>268</v>
      </c>
      <c r="AV884" s="274" t="s">
        <v>268</v>
      </c>
      <c r="AW884" s="274" t="s">
        <v>268</v>
      </c>
      <c r="AX884" s="274" t="s">
        <v>268</v>
      </c>
      <c r="AY884" s="274" t="s">
        <v>268</v>
      </c>
      <c r="AZ884" s="274" t="s">
        <v>268</v>
      </c>
      <c r="BA884" s="274" t="s">
        <v>268</v>
      </c>
      <c r="BB884" s="274" t="s">
        <v>268</v>
      </c>
      <c r="BC884" s="274" t="s">
        <v>268</v>
      </c>
      <c r="BD884" s="274" t="s">
        <v>268</v>
      </c>
      <c r="BE884" s="274" t="s">
        <v>268</v>
      </c>
      <c r="BF884" s="274" t="s">
        <v>268</v>
      </c>
      <c r="BG884" s="274" t="s">
        <v>268</v>
      </c>
      <c r="BH884" s="274" t="s">
        <v>268</v>
      </c>
      <c r="BI884" s="274" t="s">
        <v>268</v>
      </c>
      <c r="BJ884" s="274" t="s">
        <v>268</v>
      </c>
      <c r="BK884" s="274" t="s">
        <v>268</v>
      </c>
      <c r="BL884" s="274" t="s">
        <v>268</v>
      </c>
      <c r="BM884" s="274" t="s">
        <v>268</v>
      </c>
      <c r="BN884" s="274" t="s">
        <v>268</v>
      </c>
      <c r="BO884" s="274" t="s">
        <v>268</v>
      </c>
      <c r="BP884" s="274" t="s">
        <v>268</v>
      </c>
      <c r="BQ884" s="274" t="s">
        <v>268</v>
      </c>
      <c r="BR884" s="274" t="s">
        <v>268</v>
      </c>
      <c r="BS884" s="274" t="s">
        <v>268</v>
      </c>
      <c r="BT884" s="274" t="s">
        <v>268</v>
      </c>
      <c r="BU884" s="274" t="s">
        <v>268</v>
      </c>
      <c r="BV884" s="274" t="s">
        <v>268</v>
      </c>
      <c r="BW884" s="274" t="s">
        <v>268</v>
      </c>
      <c r="BX884" s="274" t="s">
        <v>268</v>
      </c>
      <c r="BY884" s="295">
        <v>118</v>
      </c>
      <c r="BZ884" s="295">
        <v>118</v>
      </c>
      <c r="CA884" s="298" t="s">
        <v>142</v>
      </c>
      <c r="CB884" s="297">
        <v>122</v>
      </c>
      <c r="CC884" s="284">
        <f t="shared" si="54"/>
        <v>0</v>
      </c>
      <c r="CD884" s="295">
        <f t="shared" si="55"/>
        <v>118</v>
      </c>
      <c r="CE884" s="284">
        <f t="shared" si="56"/>
        <v>0</v>
      </c>
      <c r="CF884" s="295">
        <f t="shared" si="57"/>
        <v>1</v>
      </c>
      <c r="CG884" s="274" t="s">
        <v>876</v>
      </c>
      <c r="CH884" s="274" t="s">
        <v>268</v>
      </c>
      <c r="CI884" s="274" t="s">
        <v>268</v>
      </c>
      <c r="CJ884" s="298" t="s">
        <v>271</v>
      </c>
      <c r="CK884" s="297">
        <v>1</v>
      </c>
      <c r="CL884" s="274" t="s">
        <v>268</v>
      </c>
      <c r="CM884" s="274" t="s">
        <v>268</v>
      </c>
      <c r="CN884" s="274" t="s">
        <v>268</v>
      </c>
      <c r="CO884" s="274" t="s">
        <v>268</v>
      </c>
      <c r="CP884" s="274" t="s">
        <v>268</v>
      </c>
      <c r="CQ884" s="274" t="s">
        <v>268</v>
      </c>
      <c r="CR884" s="274" t="s">
        <v>877</v>
      </c>
      <c r="CS884" s="274">
        <v>62.12</v>
      </c>
      <c r="CT884" s="274" t="s">
        <v>268</v>
      </c>
      <c r="CU884" s="274">
        <v>62.12</v>
      </c>
      <c r="CV884" s="274">
        <v>365</v>
      </c>
      <c r="CW884" s="274" t="s">
        <v>878</v>
      </c>
      <c r="CX884" s="274" t="s">
        <v>835</v>
      </c>
      <c r="CY884" s="274" t="s">
        <v>836</v>
      </c>
      <c r="CZ884" s="274" t="s">
        <v>837</v>
      </c>
      <c r="DA884" s="274" t="s">
        <v>268</v>
      </c>
      <c r="DB884" s="274" t="s">
        <v>268</v>
      </c>
      <c r="DC884" s="274" t="s">
        <v>268</v>
      </c>
      <c r="DD884" s="274" t="s">
        <v>268</v>
      </c>
      <c r="DE884" s="274" t="s">
        <v>268</v>
      </c>
      <c r="DF884" s="274" t="s">
        <v>268</v>
      </c>
      <c r="DG884" s="299">
        <f>IFERROR(IF(CA884="D",IF(CK884="A dispo.",CD884*VLOOKUP('DATI INPUT'!$F$27,TARIFFE_UD,2,FALSE),CD884*VLOOKUP(CK884,TARIFFE_UD,2,FALSE)),CD884*VLOOKUP(CB884-100,TARIFFE_UND,2,FALSE)),0)</f>
        <v>72.683447710516276</v>
      </c>
      <c r="DH884" s="299">
        <f>IFERROR(IF(CA884="D",IF(CK884="A dispo.",CF884*VLOOKUP('DATI INPUT'!$F$27,TARIFFE_UD,3,FALSE),CF884*VLOOKUP(CK884,TARIFFE_UD,3,FALSE)),CF884*VLOOKUP(CB884-100,TARIFFE_UND,3,FALSE)),0)</f>
        <v>15.164853048114928</v>
      </c>
    </row>
    <row r="885" spans="1:112" x14ac:dyDescent="0.25">
      <c r="A885" s="274" t="s">
        <v>7158</v>
      </c>
      <c r="B885" s="274" t="s">
        <v>7154</v>
      </c>
      <c r="C885" s="274" t="s">
        <v>7159</v>
      </c>
      <c r="D885" s="274" t="s">
        <v>7155</v>
      </c>
      <c r="E885" s="274" t="s">
        <v>268</v>
      </c>
      <c r="F885" s="274" t="s">
        <v>156</v>
      </c>
      <c r="G885" s="274" t="s">
        <v>7156</v>
      </c>
      <c r="H885" s="274" t="s">
        <v>1722</v>
      </c>
      <c r="I885" s="274" t="s">
        <v>273</v>
      </c>
      <c r="J885" s="274" t="s">
        <v>274</v>
      </c>
      <c r="K885" s="274" t="s">
        <v>7157</v>
      </c>
      <c r="L885" s="274" t="s">
        <v>303</v>
      </c>
      <c r="M885" s="274" t="s">
        <v>3365</v>
      </c>
      <c r="N885" s="274" t="s">
        <v>984</v>
      </c>
      <c r="O885" s="274" t="s">
        <v>873</v>
      </c>
      <c r="P885" s="274" t="s">
        <v>1962</v>
      </c>
      <c r="Q885" s="274" t="s">
        <v>276</v>
      </c>
      <c r="R885" s="274" t="s">
        <v>268</v>
      </c>
      <c r="S885" s="274" t="s">
        <v>268</v>
      </c>
      <c r="T885" s="274" t="s">
        <v>268</v>
      </c>
      <c r="U885" s="274" t="s">
        <v>268</v>
      </c>
      <c r="V885" s="274" t="s">
        <v>268</v>
      </c>
      <c r="W885" s="274" t="s">
        <v>4636</v>
      </c>
      <c r="X885" s="274" t="s">
        <v>1962</v>
      </c>
      <c r="Y885" s="274" t="s">
        <v>282</v>
      </c>
      <c r="Z885" s="274" t="s">
        <v>268</v>
      </c>
      <c r="AA885" s="274" t="s">
        <v>268</v>
      </c>
      <c r="AB885" s="274" t="s">
        <v>268</v>
      </c>
      <c r="AC885" s="274" t="s">
        <v>268</v>
      </c>
      <c r="AD885" s="274" t="s">
        <v>268</v>
      </c>
      <c r="AE885" s="274" t="s">
        <v>287</v>
      </c>
      <c r="AF885" s="274" t="s">
        <v>1811</v>
      </c>
      <c r="AG885" s="274" t="s">
        <v>875</v>
      </c>
      <c r="AH885" s="274" t="s">
        <v>1963</v>
      </c>
      <c r="AI885" s="274" t="s">
        <v>547</v>
      </c>
      <c r="AJ885" s="274" t="s">
        <v>268</v>
      </c>
      <c r="AK885" s="274" t="s">
        <v>377</v>
      </c>
      <c r="AL885" s="274" t="s">
        <v>268</v>
      </c>
      <c r="AM885" s="274" t="s">
        <v>353</v>
      </c>
      <c r="AN885" s="274" t="s">
        <v>268</v>
      </c>
      <c r="AO885" s="274" t="s">
        <v>268</v>
      </c>
      <c r="AP885" s="274" t="s">
        <v>268</v>
      </c>
      <c r="AQ885" s="274" t="s">
        <v>268</v>
      </c>
      <c r="AR885" s="274" t="s">
        <v>268</v>
      </c>
      <c r="AS885" s="274" t="s">
        <v>268</v>
      </c>
      <c r="AT885" s="274" t="s">
        <v>268</v>
      </c>
      <c r="AU885" s="274" t="s">
        <v>268</v>
      </c>
      <c r="AV885" s="274" t="s">
        <v>268</v>
      </c>
      <c r="AW885" s="274" t="s">
        <v>268</v>
      </c>
      <c r="AX885" s="274" t="s">
        <v>268</v>
      </c>
      <c r="AY885" s="274" t="s">
        <v>268</v>
      </c>
      <c r="AZ885" s="274" t="s">
        <v>268</v>
      </c>
      <c r="BA885" s="274" t="s">
        <v>268</v>
      </c>
      <c r="BB885" s="274" t="s">
        <v>268</v>
      </c>
      <c r="BC885" s="274" t="s">
        <v>268</v>
      </c>
      <c r="BD885" s="274" t="s">
        <v>268</v>
      </c>
      <c r="BE885" s="274" t="s">
        <v>268</v>
      </c>
      <c r="BF885" s="274" t="s">
        <v>268</v>
      </c>
      <c r="BG885" s="274" t="s">
        <v>268</v>
      </c>
      <c r="BH885" s="274" t="s">
        <v>268</v>
      </c>
      <c r="BI885" s="274" t="s">
        <v>268</v>
      </c>
      <c r="BJ885" s="274" t="s">
        <v>268</v>
      </c>
      <c r="BK885" s="274" t="s">
        <v>268</v>
      </c>
      <c r="BL885" s="274" t="s">
        <v>268</v>
      </c>
      <c r="BM885" s="274" t="s">
        <v>268</v>
      </c>
      <c r="BN885" s="274" t="s">
        <v>268</v>
      </c>
      <c r="BO885" s="274" t="s">
        <v>268</v>
      </c>
      <c r="BP885" s="274" t="s">
        <v>268</v>
      </c>
      <c r="BQ885" s="274" t="s">
        <v>268</v>
      </c>
      <c r="BR885" s="274" t="s">
        <v>268</v>
      </c>
      <c r="BS885" s="274" t="s">
        <v>268</v>
      </c>
      <c r="BT885" s="274" t="s">
        <v>268</v>
      </c>
      <c r="BU885" s="274" t="s">
        <v>268</v>
      </c>
      <c r="BV885" s="274" t="s">
        <v>268</v>
      </c>
      <c r="BW885" s="274" t="s">
        <v>268</v>
      </c>
      <c r="BX885" s="274" t="s">
        <v>268</v>
      </c>
      <c r="BY885" s="295">
        <v>37.5</v>
      </c>
      <c r="BZ885" s="295">
        <v>37.5</v>
      </c>
      <c r="CA885" s="298" t="s">
        <v>142</v>
      </c>
      <c r="CB885" s="297">
        <v>123</v>
      </c>
      <c r="CC885" s="284">
        <f t="shared" si="54"/>
        <v>0</v>
      </c>
      <c r="CD885" s="295">
        <f t="shared" si="55"/>
        <v>37.5</v>
      </c>
      <c r="CE885" s="284">
        <f t="shared" si="56"/>
        <v>1</v>
      </c>
      <c r="CF885" s="295">
        <f t="shared" si="57"/>
        <v>0</v>
      </c>
      <c r="CG885" s="274" t="s">
        <v>1817</v>
      </c>
      <c r="CH885" s="274" t="s">
        <v>268</v>
      </c>
      <c r="CI885" s="274" t="s">
        <v>268</v>
      </c>
      <c r="CJ885" s="298" t="s">
        <v>271</v>
      </c>
      <c r="CK885" s="297">
        <v>1</v>
      </c>
      <c r="CL885" s="274" t="s">
        <v>268</v>
      </c>
      <c r="CM885" s="274" t="s">
        <v>268</v>
      </c>
      <c r="CN885" s="274" t="s">
        <v>268</v>
      </c>
      <c r="CO885" s="274" t="s">
        <v>268</v>
      </c>
      <c r="CP885" s="274" t="s">
        <v>268</v>
      </c>
      <c r="CQ885" s="274" t="s">
        <v>7160</v>
      </c>
      <c r="CR885" s="274" t="s">
        <v>877</v>
      </c>
      <c r="CS885" s="274">
        <v>14.25</v>
      </c>
      <c r="CT885" s="274" t="s">
        <v>268</v>
      </c>
      <c r="CU885" s="274">
        <v>14.25</v>
      </c>
      <c r="CV885" s="274">
        <v>365</v>
      </c>
      <c r="CW885" s="274" t="s">
        <v>878</v>
      </c>
      <c r="CX885" s="274" t="s">
        <v>835</v>
      </c>
      <c r="CY885" s="274" t="s">
        <v>836</v>
      </c>
      <c r="CZ885" s="274" t="s">
        <v>837</v>
      </c>
      <c r="DA885" s="274" t="s">
        <v>268</v>
      </c>
      <c r="DB885" s="274" t="s">
        <v>268</v>
      </c>
      <c r="DC885" s="274" t="s">
        <v>268</v>
      </c>
      <c r="DD885" s="274" t="s">
        <v>268</v>
      </c>
      <c r="DE885" s="274" t="s">
        <v>268</v>
      </c>
      <c r="DF885" s="274" t="s">
        <v>268</v>
      </c>
      <c r="DG885" s="299">
        <f>IFERROR(IF(CA885="D",IF(CK885="A dispo.",CD885*VLOOKUP('DATI INPUT'!$F$27,TARIFFE_UD,2,FALSE),CD885*VLOOKUP(CK885,TARIFFE_UD,2,FALSE)),CD885*VLOOKUP(CB885-100,TARIFFE_UND,2,FALSE)),0)</f>
        <v>23.098553297833561</v>
      </c>
      <c r="DH885" s="299">
        <f>IFERROR(IF(CA885="D",IF(CK885="A dispo.",CF885*VLOOKUP('DATI INPUT'!$F$27,TARIFFE_UD,3,FALSE),CF885*VLOOKUP(CK885,TARIFFE_UD,3,FALSE)),CF885*VLOOKUP(CB885-100,TARIFFE_UND,3,FALSE)),0)</f>
        <v>0</v>
      </c>
    </row>
    <row r="886" spans="1:112" x14ac:dyDescent="0.25">
      <c r="A886" s="274" t="s">
        <v>7161</v>
      </c>
      <c r="B886" s="274" t="s">
        <v>7162</v>
      </c>
      <c r="C886" s="274" t="s">
        <v>809</v>
      </c>
      <c r="D886" s="274" t="s">
        <v>7163</v>
      </c>
      <c r="E886" s="274" t="s">
        <v>268</v>
      </c>
      <c r="F886" s="274" t="s">
        <v>156</v>
      </c>
      <c r="G886" s="274" t="s">
        <v>7164</v>
      </c>
      <c r="H886" s="274" t="s">
        <v>7165</v>
      </c>
      <c r="I886" s="274" t="s">
        <v>357</v>
      </c>
      <c r="J886" s="274" t="s">
        <v>274</v>
      </c>
      <c r="K886" s="274" t="s">
        <v>7166</v>
      </c>
      <c r="L886" s="274" t="s">
        <v>871</v>
      </c>
      <c r="M886" s="274" t="s">
        <v>7167</v>
      </c>
      <c r="N886" s="274" t="s">
        <v>984</v>
      </c>
      <c r="O886" s="274" t="s">
        <v>873</v>
      </c>
      <c r="P886" s="274" t="s">
        <v>613</v>
      </c>
      <c r="Q886" s="274" t="s">
        <v>3715</v>
      </c>
      <c r="R886" s="274" t="s">
        <v>268</v>
      </c>
      <c r="S886" s="274" t="s">
        <v>268</v>
      </c>
      <c r="T886" s="274" t="s">
        <v>268</v>
      </c>
      <c r="U886" s="274" t="s">
        <v>268</v>
      </c>
      <c r="V886" s="274" t="s">
        <v>268</v>
      </c>
      <c r="W886" s="274" t="s">
        <v>7167</v>
      </c>
      <c r="X886" s="274" t="s">
        <v>613</v>
      </c>
      <c r="Y886" s="274" t="s">
        <v>3715</v>
      </c>
      <c r="Z886" s="274" t="s">
        <v>268</v>
      </c>
      <c r="AA886" s="274" t="s">
        <v>268</v>
      </c>
      <c r="AB886" s="274" t="s">
        <v>268</v>
      </c>
      <c r="AC886" s="274" t="s">
        <v>268</v>
      </c>
      <c r="AD886" s="274" t="s">
        <v>268</v>
      </c>
      <c r="AE886" s="274" t="s">
        <v>287</v>
      </c>
      <c r="AF886" s="274" t="s">
        <v>1811</v>
      </c>
      <c r="AG886" s="274" t="s">
        <v>875</v>
      </c>
      <c r="AH886" s="274" t="s">
        <v>2299</v>
      </c>
      <c r="AI886" s="274" t="s">
        <v>749</v>
      </c>
      <c r="AJ886" s="274" t="s">
        <v>268</v>
      </c>
      <c r="AK886" s="274" t="s">
        <v>268</v>
      </c>
      <c r="AL886" s="274" t="s">
        <v>268</v>
      </c>
      <c r="AM886" s="274" t="s">
        <v>355</v>
      </c>
      <c r="AN886" s="274" t="s">
        <v>268</v>
      </c>
      <c r="AO886" s="274" t="s">
        <v>268</v>
      </c>
      <c r="AP886" s="274" t="s">
        <v>268</v>
      </c>
      <c r="AQ886" s="274" t="s">
        <v>268</v>
      </c>
      <c r="AR886" s="274" t="s">
        <v>268</v>
      </c>
      <c r="AS886" s="274" t="s">
        <v>268</v>
      </c>
      <c r="AT886" s="274" t="s">
        <v>268</v>
      </c>
      <c r="AU886" s="274" t="s">
        <v>268</v>
      </c>
      <c r="AV886" s="274" t="s">
        <v>268</v>
      </c>
      <c r="AW886" s="274" t="s">
        <v>268</v>
      </c>
      <c r="AX886" s="274" t="s">
        <v>268</v>
      </c>
      <c r="AY886" s="274" t="s">
        <v>268</v>
      </c>
      <c r="AZ886" s="274" t="s">
        <v>268</v>
      </c>
      <c r="BA886" s="274" t="s">
        <v>268</v>
      </c>
      <c r="BB886" s="274" t="s">
        <v>268</v>
      </c>
      <c r="BC886" s="274" t="s">
        <v>268</v>
      </c>
      <c r="BD886" s="274" t="s">
        <v>268</v>
      </c>
      <c r="BE886" s="274" t="s">
        <v>268</v>
      </c>
      <c r="BF886" s="274" t="s">
        <v>268</v>
      </c>
      <c r="BG886" s="274" t="s">
        <v>268</v>
      </c>
      <c r="BH886" s="274" t="s">
        <v>268</v>
      </c>
      <c r="BI886" s="274" t="s">
        <v>268</v>
      </c>
      <c r="BJ886" s="274" t="s">
        <v>268</v>
      </c>
      <c r="BK886" s="274" t="s">
        <v>268</v>
      </c>
      <c r="BL886" s="274" t="s">
        <v>268</v>
      </c>
      <c r="BM886" s="274" t="s">
        <v>268</v>
      </c>
      <c r="BN886" s="274" t="s">
        <v>268</v>
      </c>
      <c r="BO886" s="274" t="s">
        <v>268</v>
      </c>
      <c r="BP886" s="274" t="s">
        <v>268</v>
      </c>
      <c r="BQ886" s="274" t="s">
        <v>268</v>
      </c>
      <c r="BR886" s="274" t="s">
        <v>268</v>
      </c>
      <c r="BS886" s="274" t="s">
        <v>268</v>
      </c>
      <c r="BT886" s="274" t="s">
        <v>268</v>
      </c>
      <c r="BU886" s="274" t="s">
        <v>268</v>
      </c>
      <c r="BV886" s="274" t="s">
        <v>268</v>
      </c>
      <c r="BW886" s="274" t="s">
        <v>268</v>
      </c>
      <c r="BX886" s="274" t="s">
        <v>268</v>
      </c>
      <c r="BY886" s="295">
        <v>100</v>
      </c>
      <c r="BZ886" s="295">
        <v>100</v>
      </c>
      <c r="CA886" s="298" t="s">
        <v>142</v>
      </c>
      <c r="CB886" s="297">
        <v>122</v>
      </c>
      <c r="CC886" s="284">
        <f t="shared" si="54"/>
        <v>0</v>
      </c>
      <c r="CD886" s="295">
        <f t="shared" si="55"/>
        <v>100</v>
      </c>
      <c r="CE886" s="284">
        <f t="shared" si="56"/>
        <v>0</v>
      </c>
      <c r="CF886" s="295">
        <f t="shared" si="57"/>
        <v>1</v>
      </c>
      <c r="CG886" s="274" t="s">
        <v>876</v>
      </c>
      <c r="CH886" s="274" t="s">
        <v>268</v>
      </c>
      <c r="CI886" s="274" t="s">
        <v>268</v>
      </c>
      <c r="CJ886" s="298" t="s">
        <v>271</v>
      </c>
      <c r="CK886" s="297">
        <v>1</v>
      </c>
      <c r="CL886" s="274" t="s">
        <v>268</v>
      </c>
      <c r="CM886" s="274" t="s">
        <v>268</v>
      </c>
      <c r="CN886" s="274" t="s">
        <v>268</v>
      </c>
      <c r="CO886" s="274" t="s">
        <v>268</v>
      </c>
      <c r="CP886" s="274" t="s">
        <v>268</v>
      </c>
      <c r="CQ886" s="274" t="s">
        <v>268</v>
      </c>
      <c r="CR886" s="274" t="s">
        <v>877</v>
      </c>
      <c r="CS886" s="274">
        <v>55.28</v>
      </c>
      <c r="CT886" s="274" t="s">
        <v>268</v>
      </c>
      <c r="CU886" s="274">
        <v>55.28</v>
      </c>
      <c r="CV886" s="274">
        <v>365</v>
      </c>
      <c r="CW886" s="274" t="s">
        <v>878</v>
      </c>
      <c r="CX886" s="274" t="s">
        <v>835</v>
      </c>
      <c r="CY886" s="274" t="s">
        <v>836</v>
      </c>
      <c r="CZ886" s="274" t="s">
        <v>837</v>
      </c>
      <c r="DA886" s="274" t="s">
        <v>268</v>
      </c>
      <c r="DB886" s="274" t="s">
        <v>268</v>
      </c>
      <c r="DC886" s="274" t="s">
        <v>268</v>
      </c>
      <c r="DD886" s="274" t="s">
        <v>268</v>
      </c>
      <c r="DE886" s="274" t="s">
        <v>268</v>
      </c>
      <c r="DF886" s="274" t="s">
        <v>268</v>
      </c>
      <c r="DG886" s="299">
        <f>IFERROR(IF(CA886="D",IF(CK886="A dispo.",CD886*VLOOKUP('DATI INPUT'!$F$27,TARIFFE_UD,2,FALSE),CD886*VLOOKUP(CK886,TARIFFE_UD,2,FALSE)),CD886*VLOOKUP(CB886-100,TARIFFE_UND,2,FALSE)),0)</f>
        <v>61.596142127556163</v>
      </c>
      <c r="DH886" s="299">
        <f>IFERROR(IF(CA886="D",IF(CK886="A dispo.",CF886*VLOOKUP('DATI INPUT'!$F$27,TARIFFE_UD,3,FALSE),CF886*VLOOKUP(CK886,TARIFFE_UD,3,FALSE)),CF886*VLOOKUP(CB886-100,TARIFFE_UND,3,FALSE)),0)</f>
        <v>15.164853048114928</v>
      </c>
    </row>
    <row r="887" spans="1:112" hidden="1" x14ac:dyDescent="0.25">
      <c r="A887" s="274" t="s">
        <v>7168</v>
      </c>
      <c r="B887" s="274" t="s">
        <v>7169</v>
      </c>
      <c r="C887" s="274" t="s">
        <v>810</v>
      </c>
      <c r="D887" s="274" t="s">
        <v>7170</v>
      </c>
      <c r="E887" s="274" t="s">
        <v>268</v>
      </c>
      <c r="F887" s="274" t="s">
        <v>156</v>
      </c>
      <c r="G887" s="274" t="s">
        <v>7171</v>
      </c>
      <c r="H887" s="274" t="s">
        <v>7172</v>
      </c>
      <c r="I887" s="274" t="s">
        <v>2521</v>
      </c>
      <c r="J887" s="274" t="s">
        <v>274</v>
      </c>
      <c r="K887" s="274" t="s">
        <v>7173</v>
      </c>
      <c r="L887" s="274" t="s">
        <v>152</v>
      </c>
      <c r="M887" s="274" t="s">
        <v>7174</v>
      </c>
      <c r="N887" s="274" t="s">
        <v>5423</v>
      </c>
      <c r="O887" s="274" t="s">
        <v>1258</v>
      </c>
      <c r="P887" s="274" t="s">
        <v>7175</v>
      </c>
      <c r="Q887" s="274" t="s">
        <v>489</v>
      </c>
      <c r="R887" s="274" t="s">
        <v>268</v>
      </c>
      <c r="S887" s="274" t="s">
        <v>268</v>
      </c>
      <c r="T887" s="274" t="s">
        <v>268</v>
      </c>
      <c r="U887" s="274" t="s">
        <v>268</v>
      </c>
      <c r="V887" s="274" t="s">
        <v>268</v>
      </c>
      <c r="W887" s="274" t="s">
        <v>3912</v>
      </c>
      <c r="X887" s="274" t="s">
        <v>1934</v>
      </c>
      <c r="Y887" s="274" t="s">
        <v>545</v>
      </c>
      <c r="Z887" s="274" t="s">
        <v>268</v>
      </c>
      <c r="AA887" s="274" t="s">
        <v>268</v>
      </c>
      <c r="AB887" s="274" t="s">
        <v>268</v>
      </c>
      <c r="AC887" s="274" t="s">
        <v>268</v>
      </c>
      <c r="AD887" s="274" t="s">
        <v>268</v>
      </c>
      <c r="AE887" s="274" t="s">
        <v>287</v>
      </c>
      <c r="AF887" s="274" t="s">
        <v>1811</v>
      </c>
      <c r="AG887" s="274" t="s">
        <v>875</v>
      </c>
      <c r="AH887" s="274" t="s">
        <v>1935</v>
      </c>
      <c r="AI887" s="274" t="s">
        <v>1132</v>
      </c>
      <c r="AJ887" s="274" t="s">
        <v>268</v>
      </c>
      <c r="AK887" s="274" t="s">
        <v>693</v>
      </c>
      <c r="AL887" s="274" t="s">
        <v>268</v>
      </c>
      <c r="AM887" s="274" t="s">
        <v>355</v>
      </c>
      <c r="AN887" s="274" t="s">
        <v>287</v>
      </c>
      <c r="AO887" s="274" t="s">
        <v>1811</v>
      </c>
      <c r="AP887" s="274" t="s">
        <v>875</v>
      </c>
      <c r="AQ887" s="274" t="s">
        <v>1935</v>
      </c>
      <c r="AR887" s="274" t="s">
        <v>1132</v>
      </c>
      <c r="AS887" s="274" t="s">
        <v>268</v>
      </c>
      <c r="AT887" s="274" t="s">
        <v>511</v>
      </c>
      <c r="AU887" s="274" t="s">
        <v>268</v>
      </c>
      <c r="AV887" s="274" t="s">
        <v>353</v>
      </c>
      <c r="AW887" s="274" t="s">
        <v>268</v>
      </c>
      <c r="AX887" s="274" t="s">
        <v>268</v>
      </c>
      <c r="AY887" s="274" t="s">
        <v>268</v>
      </c>
      <c r="AZ887" s="274" t="s">
        <v>268</v>
      </c>
      <c r="BA887" s="274" t="s">
        <v>268</v>
      </c>
      <c r="BB887" s="274" t="s">
        <v>268</v>
      </c>
      <c r="BC887" s="274" t="s">
        <v>268</v>
      </c>
      <c r="BD887" s="274" t="s">
        <v>268</v>
      </c>
      <c r="BE887" s="274" t="s">
        <v>268</v>
      </c>
      <c r="BF887" s="274" t="s">
        <v>268</v>
      </c>
      <c r="BG887" s="274" t="s">
        <v>268</v>
      </c>
      <c r="BH887" s="274" t="s">
        <v>268</v>
      </c>
      <c r="BI887" s="274" t="s">
        <v>268</v>
      </c>
      <c r="BJ887" s="274" t="s">
        <v>268</v>
      </c>
      <c r="BK887" s="274" t="s">
        <v>268</v>
      </c>
      <c r="BL887" s="274" t="s">
        <v>268</v>
      </c>
      <c r="BM887" s="274" t="s">
        <v>268</v>
      </c>
      <c r="BN887" s="274" t="s">
        <v>268</v>
      </c>
      <c r="BO887" s="274" t="s">
        <v>268</v>
      </c>
      <c r="BP887" s="274" t="s">
        <v>268</v>
      </c>
      <c r="BQ887" s="274" t="s">
        <v>268</v>
      </c>
      <c r="BR887" s="274" t="s">
        <v>268</v>
      </c>
      <c r="BS887" s="274" t="s">
        <v>268</v>
      </c>
      <c r="BT887" s="274" t="s">
        <v>268</v>
      </c>
      <c r="BU887" s="274" t="s">
        <v>268</v>
      </c>
      <c r="BV887" s="274" t="s">
        <v>268</v>
      </c>
      <c r="BW887" s="274" t="s">
        <v>268</v>
      </c>
      <c r="BX887" s="274" t="s">
        <v>268</v>
      </c>
      <c r="BY887" s="295">
        <v>48</v>
      </c>
      <c r="BZ887" s="295">
        <v>48</v>
      </c>
      <c r="CA887" s="298" t="s">
        <v>142</v>
      </c>
      <c r="CB887" s="297">
        <v>122</v>
      </c>
      <c r="CC887" s="284">
        <f t="shared" si="54"/>
        <v>0</v>
      </c>
      <c r="CD887" s="295">
        <f t="shared" si="55"/>
        <v>47.999999999999993</v>
      </c>
      <c r="CE887" s="284">
        <f t="shared" si="56"/>
        <v>0</v>
      </c>
      <c r="CF887" s="295">
        <f t="shared" si="57"/>
        <v>1</v>
      </c>
      <c r="CG887" s="274" t="s">
        <v>876</v>
      </c>
      <c r="CH887" s="274" t="s">
        <v>268</v>
      </c>
      <c r="CI887" s="274" t="s">
        <v>268</v>
      </c>
      <c r="CJ887" s="298" t="s">
        <v>268</v>
      </c>
      <c r="CK887" s="298" t="s">
        <v>736</v>
      </c>
      <c r="CL887" s="274" t="s">
        <v>268</v>
      </c>
      <c r="CM887" s="274" t="s">
        <v>268</v>
      </c>
      <c r="CN887" s="274" t="s">
        <v>268</v>
      </c>
      <c r="CO887" s="274" t="s">
        <v>268</v>
      </c>
      <c r="CP887" s="274" t="s">
        <v>268</v>
      </c>
      <c r="CQ887" s="274" t="s">
        <v>268</v>
      </c>
      <c r="CR887" s="274" t="s">
        <v>877</v>
      </c>
      <c r="CS887" s="274">
        <v>76.08</v>
      </c>
      <c r="CT887" s="274" t="s">
        <v>268</v>
      </c>
      <c r="CU887" s="274">
        <v>76.08</v>
      </c>
      <c r="CV887" s="274">
        <v>365</v>
      </c>
      <c r="CW887" s="274" t="s">
        <v>878</v>
      </c>
      <c r="CX887" s="274" t="s">
        <v>835</v>
      </c>
      <c r="CY887" s="274" t="s">
        <v>836</v>
      </c>
      <c r="CZ887" s="274" t="s">
        <v>837</v>
      </c>
      <c r="DA887" s="274" t="s">
        <v>268</v>
      </c>
      <c r="DB887" s="274" t="s">
        <v>268</v>
      </c>
      <c r="DC887" s="274" t="s">
        <v>268</v>
      </c>
      <c r="DD887" s="274" t="s">
        <v>268</v>
      </c>
      <c r="DE887" s="274" t="s">
        <v>268</v>
      </c>
      <c r="DF887" s="274" t="s">
        <v>268</v>
      </c>
      <c r="DG887" s="299">
        <f>IFERROR(IF(CA887="D",IF(CK887="A dispo.",CD887*VLOOKUP('DATI INPUT'!$F$27,TARIFFE_UD,2,FALSE),CD887*VLOOKUP(CK887,TARIFFE_UD,2,FALSE)),CD887*VLOOKUP(CB887-100,TARIFFE_UND,2,FALSE)),0)</f>
        <v>38.013619141577507</v>
      </c>
      <c r="DH887" s="299">
        <f>IFERROR(IF(CA887="D",IF(CK887="A dispo.",CF887*VLOOKUP('DATI INPUT'!$F$27,TARIFFE_UD,3,FALSE),CF887*VLOOKUP(CK887,TARIFFE_UD,3,FALSE)),CF887*VLOOKUP(CB887-100,TARIFFE_UND,3,FALSE)),0)</f>
        <v>60.367780403072892</v>
      </c>
    </row>
    <row r="888" spans="1:112" x14ac:dyDescent="0.25">
      <c r="A888" s="274" t="s">
        <v>7176</v>
      </c>
      <c r="B888" s="274" t="s">
        <v>7177</v>
      </c>
      <c r="C888" s="274" t="s">
        <v>7178</v>
      </c>
      <c r="D888" s="274" t="s">
        <v>7179</v>
      </c>
      <c r="E888" s="274" t="s">
        <v>268</v>
      </c>
      <c r="F888" s="274" t="s">
        <v>156</v>
      </c>
      <c r="G888" s="274" t="s">
        <v>7180</v>
      </c>
      <c r="H888" s="274" t="s">
        <v>3307</v>
      </c>
      <c r="I888" s="274" t="s">
        <v>284</v>
      </c>
      <c r="J888" s="274" t="s">
        <v>274</v>
      </c>
      <c r="K888" s="274" t="s">
        <v>7181</v>
      </c>
      <c r="L888" s="274" t="s">
        <v>984</v>
      </c>
      <c r="M888" s="274" t="s">
        <v>2292</v>
      </c>
      <c r="N888" s="274" t="s">
        <v>984</v>
      </c>
      <c r="O888" s="274" t="s">
        <v>873</v>
      </c>
      <c r="P888" s="274" t="s">
        <v>887</v>
      </c>
      <c r="Q888" s="274" t="s">
        <v>485</v>
      </c>
      <c r="R888" s="274" t="s">
        <v>268</v>
      </c>
      <c r="S888" s="274" t="s">
        <v>268</v>
      </c>
      <c r="T888" s="274" t="s">
        <v>268</v>
      </c>
      <c r="U888" s="274" t="s">
        <v>268</v>
      </c>
      <c r="V888" s="274" t="s">
        <v>268</v>
      </c>
      <c r="W888" s="274" t="s">
        <v>2292</v>
      </c>
      <c r="X888" s="274" t="s">
        <v>887</v>
      </c>
      <c r="Y888" s="274" t="s">
        <v>485</v>
      </c>
      <c r="Z888" s="274" t="s">
        <v>268</v>
      </c>
      <c r="AA888" s="274" t="s">
        <v>268</v>
      </c>
      <c r="AB888" s="274" t="s">
        <v>268</v>
      </c>
      <c r="AC888" s="274" t="s">
        <v>268</v>
      </c>
      <c r="AD888" s="274" t="s">
        <v>268</v>
      </c>
      <c r="AE888" s="274" t="s">
        <v>287</v>
      </c>
      <c r="AF888" s="274" t="s">
        <v>1811</v>
      </c>
      <c r="AG888" s="274" t="s">
        <v>875</v>
      </c>
      <c r="AH888" s="274" t="s">
        <v>1848</v>
      </c>
      <c r="AI888" s="274" t="s">
        <v>2293</v>
      </c>
      <c r="AJ888" s="274" t="s">
        <v>268</v>
      </c>
      <c r="AK888" s="274" t="s">
        <v>395</v>
      </c>
      <c r="AL888" s="274" t="s">
        <v>268</v>
      </c>
      <c r="AM888" s="274" t="s">
        <v>405</v>
      </c>
      <c r="AN888" s="274" t="s">
        <v>268</v>
      </c>
      <c r="AO888" s="274" t="s">
        <v>268</v>
      </c>
      <c r="AP888" s="274" t="s">
        <v>268</v>
      </c>
      <c r="AQ888" s="274" t="s">
        <v>268</v>
      </c>
      <c r="AR888" s="274" t="s">
        <v>268</v>
      </c>
      <c r="AS888" s="274" t="s">
        <v>268</v>
      </c>
      <c r="AT888" s="274" t="s">
        <v>268</v>
      </c>
      <c r="AU888" s="274" t="s">
        <v>268</v>
      </c>
      <c r="AV888" s="274" t="s">
        <v>268</v>
      </c>
      <c r="AW888" s="274" t="s">
        <v>268</v>
      </c>
      <c r="AX888" s="274" t="s">
        <v>268</v>
      </c>
      <c r="AY888" s="274" t="s">
        <v>268</v>
      </c>
      <c r="AZ888" s="274" t="s">
        <v>268</v>
      </c>
      <c r="BA888" s="274" t="s">
        <v>268</v>
      </c>
      <c r="BB888" s="274" t="s">
        <v>268</v>
      </c>
      <c r="BC888" s="274" t="s">
        <v>268</v>
      </c>
      <c r="BD888" s="274" t="s">
        <v>268</v>
      </c>
      <c r="BE888" s="274" t="s">
        <v>268</v>
      </c>
      <c r="BF888" s="274" t="s">
        <v>268</v>
      </c>
      <c r="BG888" s="274" t="s">
        <v>268</v>
      </c>
      <c r="BH888" s="274" t="s">
        <v>268</v>
      </c>
      <c r="BI888" s="274" t="s">
        <v>268</v>
      </c>
      <c r="BJ888" s="274" t="s">
        <v>268</v>
      </c>
      <c r="BK888" s="274" t="s">
        <v>268</v>
      </c>
      <c r="BL888" s="274" t="s">
        <v>268</v>
      </c>
      <c r="BM888" s="274" t="s">
        <v>268</v>
      </c>
      <c r="BN888" s="274" t="s">
        <v>268</v>
      </c>
      <c r="BO888" s="274" t="s">
        <v>268</v>
      </c>
      <c r="BP888" s="274" t="s">
        <v>268</v>
      </c>
      <c r="BQ888" s="274" t="s">
        <v>268</v>
      </c>
      <c r="BR888" s="274" t="s">
        <v>268</v>
      </c>
      <c r="BS888" s="274" t="s">
        <v>268</v>
      </c>
      <c r="BT888" s="274" t="s">
        <v>268</v>
      </c>
      <c r="BU888" s="274" t="s">
        <v>268</v>
      </c>
      <c r="BV888" s="274" t="s">
        <v>268</v>
      </c>
      <c r="BW888" s="274" t="s">
        <v>268</v>
      </c>
      <c r="BX888" s="274" t="s">
        <v>268</v>
      </c>
      <c r="BY888" s="295">
        <v>50</v>
      </c>
      <c r="BZ888" s="295">
        <v>50</v>
      </c>
      <c r="CA888" s="298" t="s">
        <v>142</v>
      </c>
      <c r="CB888" s="297">
        <v>122</v>
      </c>
      <c r="CC888" s="284">
        <f t="shared" si="54"/>
        <v>0</v>
      </c>
      <c r="CD888" s="295">
        <f t="shared" si="55"/>
        <v>50</v>
      </c>
      <c r="CE888" s="284">
        <f t="shared" si="56"/>
        <v>0</v>
      </c>
      <c r="CF888" s="295">
        <f t="shared" si="57"/>
        <v>1</v>
      </c>
      <c r="CG888" s="274" t="s">
        <v>876</v>
      </c>
      <c r="CH888" s="274" t="s">
        <v>268</v>
      </c>
      <c r="CI888" s="274" t="s">
        <v>268</v>
      </c>
      <c r="CJ888" s="298" t="s">
        <v>271</v>
      </c>
      <c r="CK888" s="297">
        <v>1</v>
      </c>
      <c r="CL888" s="274" t="s">
        <v>268</v>
      </c>
      <c r="CM888" s="274" t="s">
        <v>268</v>
      </c>
      <c r="CN888" s="274" t="s">
        <v>268</v>
      </c>
      <c r="CO888" s="274" t="s">
        <v>268</v>
      </c>
      <c r="CP888" s="274" t="s">
        <v>268</v>
      </c>
      <c r="CQ888" s="274" t="s">
        <v>268</v>
      </c>
      <c r="CR888" s="274" t="s">
        <v>877</v>
      </c>
      <c r="CS888" s="274">
        <v>36.28</v>
      </c>
      <c r="CT888" s="274" t="s">
        <v>268</v>
      </c>
      <c r="CU888" s="274">
        <v>36.28</v>
      </c>
      <c r="CV888" s="274">
        <v>365</v>
      </c>
      <c r="CW888" s="274" t="s">
        <v>878</v>
      </c>
      <c r="CX888" s="274" t="s">
        <v>835</v>
      </c>
      <c r="CY888" s="274" t="s">
        <v>836</v>
      </c>
      <c r="CZ888" s="274" t="s">
        <v>837</v>
      </c>
      <c r="DA888" s="274" t="s">
        <v>268</v>
      </c>
      <c r="DB888" s="274" t="s">
        <v>268</v>
      </c>
      <c r="DC888" s="274" t="s">
        <v>268</v>
      </c>
      <c r="DD888" s="274" t="s">
        <v>268</v>
      </c>
      <c r="DE888" s="274" t="s">
        <v>268</v>
      </c>
      <c r="DF888" s="274" t="s">
        <v>268</v>
      </c>
      <c r="DG888" s="299">
        <f>IFERROR(IF(CA888="D",IF(CK888="A dispo.",CD888*VLOOKUP('DATI INPUT'!$F$27,TARIFFE_UD,2,FALSE),CD888*VLOOKUP(CK888,TARIFFE_UD,2,FALSE)),CD888*VLOOKUP(CB888-100,TARIFFE_UND,2,FALSE)),0)</f>
        <v>30.798071063778082</v>
      </c>
      <c r="DH888" s="299">
        <f>IFERROR(IF(CA888="D",IF(CK888="A dispo.",CF888*VLOOKUP('DATI INPUT'!$F$27,TARIFFE_UD,3,FALSE),CF888*VLOOKUP(CK888,TARIFFE_UD,3,FALSE)),CF888*VLOOKUP(CB888-100,TARIFFE_UND,3,FALSE)),0)</f>
        <v>15.164853048114928</v>
      </c>
    </row>
    <row r="889" spans="1:112" x14ac:dyDescent="0.25">
      <c r="A889" s="274" t="s">
        <v>7182</v>
      </c>
      <c r="B889" s="274" t="s">
        <v>7183</v>
      </c>
      <c r="C889" s="274" t="s">
        <v>7184</v>
      </c>
      <c r="D889" s="274" t="s">
        <v>7185</v>
      </c>
      <c r="E889" s="274" t="s">
        <v>268</v>
      </c>
      <c r="F889" s="274" t="s">
        <v>156</v>
      </c>
      <c r="G889" s="274" t="s">
        <v>7186</v>
      </c>
      <c r="H889" s="274" t="s">
        <v>983</v>
      </c>
      <c r="I889" s="274" t="s">
        <v>7187</v>
      </c>
      <c r="J889" s="274" t="s">
        <v>156</v>
      </c>
      <c r="K889" s="274" t="s">
        <v>7188</v>
      </c>
      <c r="L889" s="274" t="s">
        <v>960</v>
      </c>
      <c r="M889" s="274" t="s">
        <v>7189</v>
      </c>
      <c r="N889" s="274" t="s">
        <v>4090</v>
      </c>
      <c r="O889" s="274" t="s">
        <v>4515</v>
      </c>
      <c r="P889" s="274" t="s">
        <v>7190</v>
      </c>
      <c r="Q889" s="274" t="s">
        <v>294</v>
      </c>
      <c r="R889" s="274" t="s">
        <v>268</v>
      </c>
      <c r="S889" s="274" t="s">
        <v>268</v>
      </c>
      <c r="T889" s="274" t="s">
        <v>268</v>
      </c>
      <c r="U889" s="274" t="s">
        <v>268</v>
      </c>
      <c r="V889" s="274" t="s">
        <v>268</v>
      </c>
      <c r="W889" s="274" t="s">
        <v>3673</v>
      </c>
      <c r="X889" s="274" t="s">
        <v>1847</v>
      </c>
      <c r="Y889" s="274" t="s">
        <v>293</v>
      </c>
      <c r="Z889" s="274" t="s">
        <v>268</v>
      </c>
      <c r="AA889" s="274" t="s">
        <v>268</v>
      </c>
      <c r="AB889" s="274" t="s">
        <v>268</v>
      </c>
      <c r="AC889" s="274" t="s">
        <v>268</v>
      </c>
      <c r="AD889" s="274" t="s">
        <v>268</v>
      </c>
      <c r="AE889" s="274" t="s">
        <v>287</v>
      </c>
      <c r="AF889" s="274" t="s">
        <v>1811</v>
      </c>
      <c r="AG889" s="274" t="s">
        <v>875</v>
      </c>
      <c r="AH889" s="274" t="s">
        <v>1848</v>
      </c>
      <c r="AI889" s="274" t="s">
        <v>1214</v>
      </c>
      <c r="AJ889" s="274" t="s">
        <v>268</v>
      </c>
      <c r="AK889" s="274" t="s">
        <v>413</v>
      </c>
      <c r="AL889" s="274" t="s">
        <v>268</v>
      </c>
      <c r="AM889" s="274" t="s">
        <v>405</v>
      </c>
      <c r="AN889" s="274" t="s">
        <v>268</v>
      </c>
      <c r="AO889" s="274" t="s">
        <v>268</v>
      </c>
      <c r="AP889" s="274" t="s">
        <v>268</v>
      </c>
      <c r="AQ889" s="274" t="s">
        <v>268</v>
      </c>
      <c r="AR889" s="274" t="s">
        <v>268</v>
      </c>
      <c r="AS889" s="274" t="s">
        <v>268</v>
      </c>
      <c r="AT889" s="274" t="s">
        <v>268</v>
      </c>
      <c r="AU889" s="274" t="s">
        <v>268</v>
      </c>
      <c r="AV889" s="274" t="s">
        <v>268</v>
      </c>
      <c r="AW889" s="274" t="s">
        <v>268</v>
      </c>
      <c r="AX889" s="274" t="s">
        <v>268</v>
      </c>
      <c r="AY889" s="274" t="s">
        <v>268</v>
      </c>
      <c r="AZ889" s="274" t="s">
        <v>268</v>
      </c>
      <c r="BA889" s="274" t="s">
        <v>268</v>
      </c>
      <c r="BB889" s="274" t="s">
        <v>268</v>
      </c>
      <c r="BC889" s="274" t="s">
        <v>268</v>
      </c>
      <c r="BD889" s="274" t="s">
        <v>268</v>
      </c>
      <c r="BE889" s="274" t="s">
        <v>268</v>
      </c>
      <c r="BF889" s="274" t="s">
        <v>268</v>
      </c>
      <c r="BG889" s="274" t="s">
        <v>268</v>
      </c>
      <c r="BH889" s="274" t="s">
        <v>268</v>
      </c>
      <c r="BI889" s="274" t="s">
        <v>268</v>
      </c>
      <c r="BJ889" s="274" t="s">
        <v>268</v>
      </c>
      <c r="BK889" s="274" t="s">
        <v>268</v>
      </c>
      <c r="BL889" s="274" t="s">
        <v>268</v>
      </c>
      <c r="BM889" s="274" t="s">
        <v>268</v>
      </c>
      <c r="BN889" s="274" t="s">
        <v>268</v>
      </c>
      <c r="BO889" s="274" t="s">
        <v>268</v>
      </c>
      <c r="BP889" s="274" t="s">
        <v>268</v>
      </c>
      <c r="BQ889" s="274" t="s">
        <v>268</v>
      </c>
      <c r="BR889" s="274" t="s">
        <v>268</v>
      </c>
      <c r="BS889" s="274" t="s">
        <v>268</v>
      </c>
      <c r="BT889" s="274" t="s">
        <v>268</v>
      </c>
      <c r="BU889" s="274" t="s">
        <v>268</v>
      </c>
      <c r="BV889" s="274" t="s">
        <v>268</v>
      </c>
      <c r="BW889" s="274" t="s">
        <v>268</v>
      </c>
      <c r="BX889" s="274" t="s">
        <v>268</v>
      </c>
      <c r="BY889" s="295">
        <v>80</v>
      </c>
      <c r="BZ889" s="295">
        <v>80</v>
      </c>
      <c r="CA889" s="298" t="s">
        <v>142</v>
      </c>
      <c r="CB889" s="297">
        <v>122</v>
      </c>
      <c r="CC889" s="284">
        <f t="shared" si="54"/>
        <v>0</v>
      </c>
      <c r="CD889" s="295">
        <f t="shared" si="55"/>
        <v>80</v>
      </c>
      <c r="CE889" s="284">
        <f t="shared" si="56"/>
        <v>0</v>
      </c>
      <c r="CF889" s="295">
        <f t="shared" si="57"/>
        <v>1</v>
      </c>
      <c r="CG889" s="274" t="s">
        <v>876</v>
      </c>
      <c r="CH889" s="274" t="s">
        <v>268</v>
      </c>
      <c r="CI889" s="274" t="s">
        <v>268</v>
      </c>
      <c r="CJ889" s="298" t="s">
        <v>271</v>
      </c>
      <c r="CK889" s="297">
        <v>1</v>
      </c>
      <c r="CL889" s="274" t="s">
        <v>268</v>
      </c>
      <c r="CM889" s="274" t="s">
        <v>268</v>
      </c>
      <c r="CN889" s="274" t="s">
        <v>268</v>
      </c>
      <c r="CO889" s="274" t="s">
        <v>268</v>
      </c>
      <c r="CP889" s="274" t="s">
        <v>268</v>
      </c>
      <c r="CQ889" s="274" t="s">
        <v>7191</v>
      </c>
      <c r="CR889" s="274" t="s">
        <v>877</v>
      </c>
      <c r="CS889" s="274">
        <v>47.68</v>
      </c>
      <c r="CT889" s="274" t="s">
        <v>268</v>
      </c>
      <c r="CU889" s="274">
        <v>47.68</v>
      </c>
      <c r="CV889" s="274">
        <v>365</v>
      </c>
      <c r="CW889" s="274" t="s">
        <v>878</v>
      </c>
      <c r="CX889" s="274" t="s">
        <v>835</v>
      </c>
      <c r="CY889" s="274" t="s">
        <v>836</v>
      </c>
      <c r="CZ889" s="274" t="s">
        <v>837</v>
      </c>
      <c r="DA889" s="274" t="s">
        <v>268</v>
      </c>
      <c r="DB889" s="274" t="s">
        <v>268</v>
      </c>
      <c r="DC889" s="274" t="s">
        <v>268</v>
      </c>
      <c r="DD889" s="274" t="s">
        <v>268</v>
      </c>
      <c r="DE889" s="274" t="s">
        <v>268</v>
      </c>
      <c r="DF889" s="274" t="s">
        <v>268</v>
      </c>
      <c r="DG889" s="299">
        <f>IFERROR(IF(CA889="D",IF(CK889="A dispo.",CD889*VLOOKUP('DATI INPUT'!$F$27,TARIFFE_UD,2,FALSE),CD889*VLOOKUP(CK889,TARIFFE_UD,2,FALSE)),CD889*VLOOKUP(CB889-100,TARIFFE_UND,2,FALSE)),0)</f>
        <v>49.276913702044929</v>
      </c>
      <c r="DH889" s="299">
        <f>IFERROR(IF(CA889="D",IF(CK889="A dispo.",CF889*VLOOKUP('DATI INPUT'!$F$27,TARIFFE_UD,3,FALSE),CF889*VLOOKUP(CK889,TARIFFE_UD,3,FALSE)),CF889*VLOOKUP(CB889-100,TARIFFE_UND,3,FALSE)),0)</f>
        <v>15.164853048114928</v>
      </c>
    </row>
    <row r="890" spans="1:112" hidden="1" x14ac:dyDescent="0.25">
      <c r="A890" s="274" t="s">
        <v>7192</v>
      </c>
      <c r="B890" s="274" t="s">
        <v>7193</v>
      </c>
      <c r="C890" s="274" t="s">
        <v>7194</v>
      </c>
      <c r="D890" s="274" t="s">
        <v>7195</v>
      </c>
      <c r="E890" s="274" t="s">
        <v>268</v>
      </c>
      <c r="F890" s="274" t="s">
        <v>156</v>
      </c>
      <c r="G890" s="274" t="s">
        <v>7196</v>
      </c>
      <c r="H890" s="274" t="s">
        <v>7197</v>
      </c>
      <c r="I890" s="274" t="s">
        <v>359</v>
      </c>
      <c r="J890" s="274" t="s">
        <v>156</v>
      </c>
      <c r="K890" s="274" t="s">
        <v>7198</v>
      </c>
      <c r="L890" s="274" t="s">
        <v>6058</v>
      </c>
      <c r="M890" s="274" t="s">
        <v>7199</v>
      </c>
      <c r="N890" s="274" t="s">
        <v>6058</v>
      </c>
      <c r="O890" s="274" t="s">
        <v>6059</v>
      </c>
      <c r="P890" s="274" t="s">
        <v>7200</v>
      </c>
      <c r="Q890" s="274" t="s">
        <v>293</v>
      </c>
      <c r="R890" s="274" t="s">
        <v>153</v>
      </c>
      <c r="S890" s="274" t="s">
        <v>268</v>
      </c>
      <c r="T890" s="274" t="s">
        <v>268</v>
      </c>
      <c r="U890" s="274" t="s">
        <v>268</v>
      </c>
      <c r="V890" s="274" t="s">
        <v>268</v>
      </c>
      <c r="W890" s="274" t="s">
        <v>1829</v>
      </c>
      <c r="X890" s="274" t="s">
        <v>1830</v>
      </c>
      <c r="Y890" s="274" t="s">
        <v>315</v>
      </c>
      <c r="Z890" s="274" t="s">
        <v>268</v>
      </c>
      <c r="AA890" s="274" t="s">
        <v>268</v>
      </c>
      <c r="AB890" s="274" t="s">
        <v>268</v>
      </c>
      <c r="AC890" s="274" t="s">
        <v>268</v>
      </c>
      <c r="AD890" s="274" t="s">
        <v>268</v>
      </c>
      <c r="AE890" s="274" t="s">
        <v>287</v>
      </c>
      <c r="AF890" s="274" t="s">
        <v>1811</v>
      </c>
      <c r="AG890" s="274" t="s">
        <v>875</v>
      </c>
      <c r="AH890" s="274" t="s">
        <v>1831</v>
      </c>
      <c r="AI890" s="274" t="s">
        <v>764</v>
      </c>
      <c r="AJ890" s="274" t="s">
        <v>268</v>
      </c>
      <c r="AK890" s="274" t="s">
        <v>352</v>
      </c>
      <c r="AL890" s="274" t="s">
        <v>268</v>
      </c>
      <c r="AM890" s="274" t="s">
        <v>355</v>
      </c>
      <c r="AN890" s="274" t="s">
        <v>268</v>
      </c>
      <c r="AO890" s="274" t="s">
        <v>268</v>
      </c>
      <c r="AP890" s="274" t="s">
        <v>268</v>
      </c>
      <c r="AQ890" s="274" t="s">
        <v>268</v>
      </c>
      <c r="AR890" s="274" t="s">
        <v>268</v>
      </c>
      <c r="AS890" s="274" t="s">
        <v>268</v>
      </c>
      <c r="AT890" s="274" t="s">
        <v>268</v>
      </c>
      <c r="AU890" s="274" t="s">
        <v>268</v>
      </c>
      <c r="AV890" s="274" t="s">
        <v>268</v>
      </c>
      <c r="AW890" s="274" t="s">
        <v>268</v>
      </c>
      <c r="AX890" s="274" t="s">
        <v>268</v>
      </c>
      <c r="AY890" s="274" t="s">
        <v>268</v>
      </c>
      <c r="AZ890" s="274" t="s">
        <v>268</v>
      </c>
      <c r="BA890" s="274" t="s">
        <v>268</v>
      </c>
      <c r="BB890" s="274" t="s">
        <v>268</v>
      </c>
      <c r="BC890" s="274" t="s">
        <v>268</v>
      </c>
      <c r="BD890" s="274" t="s">
        <v>268</v>
      </c>
      <c r="BE890" s="274" t="s">
        <v>268</v>
      </c>
      <c r="BF890" s="274" t="s">
        <v>268</v>
      </c>
      <c r="BG890" s="274" t="s">
        <v>268</v>
      </c>
      <c r="BH890" s="274" t="s">
        <v>268</v>
      </c>
      <c r="BI890" s="274" t="s">
        <v>268</v>
      </c>
      <c r="BJ890" s="274" t="s">
        <v>268</v>
      </c>
      <c r="BK890" s="274" t="s">
        <v>268</v>
      </c>
      <c r="BL890" s="274" t="s">
        <v>268</v>
      </c>
      <c r="BM890" s="274" t="s">
        <v>268</v>
      </c>
      <c r="BN890" s="274" t="s">
        <v>268</v>
      </c>
      <c r="BO890" s="274" t="s">
        <v>268</v>
      </c>
      <c r="BP890" s="274" t="s">
        <v>268</v>
      </c>
      <c r="BQ890" s="274" t="s">
        <v>268</v>
      </c>
      <c r="BR890" s="274" t="s">
        <v>268</v>
      </c>
      <c r="BS890" s="274" t="s">
        <v>268</v>
      </c>
      <c r="BT890" s="274" t="s">
        <v>268</v>
      </c>
      <c r="BU890" s="274" t="s">
        <v>268</v>
      </c>
      <c r="BV890" s="274" t="s">
        <v>268</v>
      </c>
      <c r="BW890" s="274" t="s">
        <v>268</v>
      </c>
      <c r="BX890" s="274" t="s">
        <v>268</v>
      </c>
      <c r="BY890" s="295">
        <v>35</v>
      </c>
      <c r="BZ890" s="295">
        <v>35</v>
      </c>
      <c r="CA890" s="298" t="s">
        <v>142</v>
      </c>
      <c r="CB890" s="297">
        <v>122</v>
      </c>
      <c r="CC890" s="284">
        <f t="shared" si="54"/>
        <v>0</v>
      </c>
      <c r="CD890" s="295">
        <f t="shared" si="55"/>
        <v>35</v>
      </c>
      <c r="CE890" s="284">
        <f t="shared" si="56"/>
        <v>0</v>
      </c>
      <c r="CF890" s="295">
        <f t="shared" si="57"/>
        <v>1</v>
      </c>
      <c r="CG890" s="274" t="s">
        <v>876</v>
      </c>
      <c r="CH890" s="274" t="s">
        <v>268</v>
      </c>
      <c r="CI890" s="274" t="s">
        <v>268</v>
      </c>
      <c r="CJ890" s="298" t="s">
        <v>268</v>
      </c>
      <c r="CK890" s="298" t="s">
        <v>736</v>
      </c>
      <c r="CL890" s="274" t="s">
        <v>268</v>
      </c>
      <c r="CM890" s="274" t="s">
        <v>268</v>
      </c>
      <c r="CN890" s="274" t="s">
        <v>268</v>
      </c>
      <c r="CO890" s="274" t="s">
        <v>268</v>
      </c>
      <c r="CP890" s="274" t="s">
        <v>268</v>
      </c>
      <c r="CQ890" s="274" t="s">
        <v>7201</v>
      </c>
      <c r="CR890" s="274" t="s">
        <v>877</v>
      </c>
      <c r="CS890" s="274">
        <v>69.709999999999994</v>
      </c>
      <c r="CT890" s="274" t="s">
        <v>268</v>
      </c>
      <c r="CU890" s="274">
        <v>69.709999999999994</v>
      </c>
      <c r="CV890" s="274">
        <v>365</v>
      </c>
      <c r="CW890" s="274" t="s">
        <v>878</v>
      </c>
      <c r="CX890" s="274" t="s">
        <v>835</v>
      </c>
      <c r="CY890" s="274" t="s">
        <v>836</v>
      </c>
      <c r="CZ890" s="274" t="s">
        <v>837</v>
      </c>
      <c r="DA890" s="274" t="s">
        <v>268</v>
      </c>
      <c r="DB890" s="274" t="s">
        <v>268</v>
      </c>
      <c r="DC890" s="274" t="s">
        <v>268</v>
      </c>
      <c r="DD890" s="274" t="s">
        <v>268</v>
      </c>
      <c r="DE890" s="274" t="s">
        <v>268</v>
      </c>
      <c r="DF890" s="274" t="s">
        <v>268</v>
      </c>
      <c r="DG890" s="299">
        <f>IFERROR(IF(CA890="D",IF(CK890="A dispo.",CD890*VLOOKUP('DATI INPUT'!$F$27,TARIFFE_UD,2,FALSE),CD890*VLOOKUP(CK890,TARIFFE_UD,2,FALSE)),CD890*VLOOKUP(CB890-100,TARIFFE_UND,2,FALSE)),0)</f>
        <v>27.718263957400271</v>
      </c>
      <c r="DH890" s="299">
        <f>IFERROR(IF(CA890="D",IF(CK890="A dispo.",CF890*VLOOKUP('DATI INPUT'!$F$27,TARIFFE_UD,3,FALSE),CF890*VLOOKUP(CK890,TARIFFE_UD,3,FALSE)),CF890*VLOOKUP(CB890-100,TARIFFE_UND,3,FALSE)),0)</f>
        <v>60.367780403072892</v>
      </c>
    </row>
    <row r="891" spans="1:112" hidden="1" x14ac:dyDescent="0.25">
      <c r="A891" s="274" t="s">
        <v>7202</v>
      </c>
      <c r="B891" s="274" t="s">
        <v>7193</v>
      </c>
      <c r="C891" s="274" t="s">
        <v>7203</v>
      </c>
      <c r="D891" s="274" t="s">
        <v>7195</v>
      </c>
      <c r="E891" s="274" t="s">
        <v>268</v>
      </c>
      <c r="F891" s="274" t="s">
        <v>156</v>
      </c>
      <c r="G891" s="274" t="s">
        <v>7196</v>
      </c>
      <c r="H891" s="274" t="s">
        <v>7197</v>
      </c>
      <c r="I891" s="274" t="s">
        <v>359</v>
      </c>
      <c r="J891" s="274" t="s">
        <v>156</v>
      </c>
      <c r="K891" s="274" t="s">
        <v>7198</v>
      </c>
      <c r="L891" s="274" t="s">
        <v>6058</v>
      </c>
      <c r="M891" s="274" t="s">
        <v>7199</v>
      </c>
      <c r="N891" s="274" t="s">
        <v>6058</v>
      </c>
      <c r="O891" s="274" t="s">
        <v>6059</v>
      </c>
      <c r="P891" s="274" t="s">
        <v>7200</v>
      </c>
      <c r="Q891" s="274" t="s">
        <v>293</v>
      </c>
      <c r="R891" s="274" t="s">
        <v>153</v>
      </c>
      <c r="S891" s="274" t="s">
        <v>268</v>
      </c>
      <c r="T891" s="274" t="s">
        <v>268</v>
      </c>
      <c r="U891" s="274" t="s">
        <v>268</v>
      </c>
      <c r="V891" s="274" t="s">
        <v>268</v>
      </c>
      <c r="W891" s="274" t="s">
        <v>1829</v>
      </c>
      <c r="X891" s="274" t="s">
        <v>1830</v>
      </c>
      <c r="Y891" s="274" t="s">
        <v>315</v>
      </c>
      <c r="Z891" s="274" t="s">
        <v>268</v>
      </c>
      <c r="AA891" s="274" t="s">
        <v>268</v>
      </c>
      <c r="AB891" s="274" t="s">
        <v>268</v>
      </c>
      <c r="AC891" s="274" t="s">
        <v>268</v>
      </c>
      <c r="AD891" s="274" t="s">
        <v>268</v>
      </c>
      <c r="AE891" s="274" t="s">
        <v>287</v>
      </c>
      <c r="AF891" s="274" t="s">
        <v>1811</v>
      </c>
      <c r="AG891" s="274" t="s">
        <v>875</v>
      </c>
      <c r="AH891" s="274" t="s">
        <v>1831</v>
      </c>
      <c r="AI891" s="274" t="s">
        <v>1011</v>
      </c>
      <c r="AJ891" s="274" t="s">
        <v>268</v>
      </c>
      <c r="AK891" s="274" t="s">
        <v>511</v>
      </c>
      <c r="AL891" s="274" t="s">
        <v>268</v>
      </c>
      <c r="AM891" s="274" t="s">
        <v>353</v>
      </c>
      <c r="AN891" s="274" t="s">
        <v>268</v>
      </c>
      <c r="AO891" s="274" t="s">
        <v>268</v>
      </c>
      <c r="AP891" s="274" t="s">
        <v>268</v>
      </c>
      <c r="AQ891" s="274" t="s">
        <v>268</v>
      </c>
      <c r="AR891" s="274" t="s">
        <v>268</v>
      </c>
      <c r="AS891" s="274" t="s">
        <v>268</v>
      </c>
      <c r="AT891" s="274" t="s">
        <v>268</v>
      </c>
      <c r="AU891" s="274" t="s">
        <v>268</v>
      </c>
      <c r="AV891" s="274" t="s">
        <v>268</v>
      </c>
      <c r="AW891" s="274" t="s">
        <v>268</v>
      </c>
      <c r="AX891" s="274" t="s">
        <v>268</v>
      </c>
      <c r="AY891" s="274" t="s">
        <v>268</v>
      </c>
      <c r="AZ891" s="274" t="s">
        <v>268</v>
      </c>
      <c r="BA891" s="274" t="s">
        <v>268</v>
      </c>
      <c r="BB891" s="274" t="s">
        <v>268</v>
      </c>
      <c r="BC891" s="274" t="s">
        <v>268</v>
      </c>
      <c r="BD891" s="274" t="s">
        <v>268</v>
      </c>
      <c r="BE891" s="274" t="s">
        <v>268</v>
      </c>
      <c r="BF891" s="274" t="s">
        <v>268</v>
      </c>
      <c r="BG891" s="274" t="s">
        <v>268</v>
      </c>
      <c r="BH891" s="274" t="s">
        <v>268</v>
      </c>
      <c r="BI891" s="274" t="s">
        <v>268</v>
      </c>
      <c r="BJ891" s="274" t="s">
        <v>268</v>
      </c>
      <c r="BK891" s="274" t="s">
        <v>268</v>
      </c>
      <c r="BL891" s="274" t="s">
        <v>268</v>
      </c>
      <c r="BM891" s="274" t="s">
        <v>268</v>
      </c>
      <c r="BN891" s="274" t="s">
        <v>268</v>
      </c>
      <c r="BO891" s="274" t="s">
        <v>268</v>
      </c>
      <c r="BP891" s="274" t="s">
        <v>268</v>
      </c>
      <c r="BQ891" s="274" t="s">
        <v>268</v>
      </c>
      <c r="BR891" s="274" t="s">
        <v>268</v>
      </c>
      <c r="BS891" s="274" t="s">
        <v>268</v>
      </c>
      <c r="BT891" s="274" t="s">
        <v>268</v>
      </c>
      <c r="BU891" s="274" t="s">
        <v>268</v>
      </c>
      <c r="BV891" s="274" t="s">
        <v>268</v>
      </c>
      <c r="BW891" s="274" t="s">
        <v>268</v>
      </c>
      <c r="BX891" s="274" t="s">
        <v>268</v>
      </c>
      <c r="BY891" s="295">
        <v>10</v>
      </c>
      <c r="BZ891" s="295">
        <v>10</v>
      </c>
      <c r="CA891" s="298" t="s">
        <v>142</v>
      </c>
      <c r="CB891" s="297">
        <v>123</v>
      </c>
      <c r="CC891" s="284">
        <f t="shared" si="54"/>
        <v>0</v>
      </c>
      <c r="CD891" s="295">
        <f t="shared" si="55"/>
        <v>10</v>
      </c>
      <c r="CE891" s="284">
        <f t="shared" si="56"/>
        <v>1</v>
      </c>
      <c r="CF891" s="295">
        <f t="shared" si="57"/>
        <v>0</v>
      </c>
      <c r="CG891" s="274" t="s">
        <v>1817</v>
      </c>
      <c r="CH891" s="274" t="s">
        <v>268</v>
      </c>
      <c r="CI891" s="274" t="s">
        <v>268</v>
      </c>
      <c r="CJ891" s="298" t="s">
        <v>268</v>
      </c>
      <c r="CK891" s="298" t="s">
        <v>736</v>
      </c>
      <c r="CL891" s="274" t="s">
        <v>268</v>
      </c>
      <c r="CM891" s="274" t="s">
        <v>268</v>
      </c>
      <c r="CN891" s="274" t="s">
        <v>268</v>
      </c>
      <c r="CO891" s="274" t="s">
        <v>268</v>
      </c>
      <c r="CP891" s="274" t="s">
        <v>268</v>
      </c>
      <c r="CQ891" s="274" t="s">
        <v>7201</v>
      </c>
      <c r="CR891" s="274" t="s">
        <v>877</v>
      </c>
      <c r="CS891" s="274">
        <v>4.9000000000000004</v>
      </c>
      <c r="CT891" s="274" t="s">
        <v>268</v>
      </c>
      <c r="CU891" s="274">
        <v>4.9000000000000004</v>
      </c>
      <c r="CV891" s="274">
        <v>365</v>
      </c>
      <c r="CW891" s="274" t="s">
        <v>878</v>
      </c>
      <c r="CX891" s="274" t="s">
        <v>835</v>
      </c>
      <c r="CY891" s="274" t="s">
        <v>836</v>
      </c>
      <c r="CZ891" s="274" t="s">
        <v>837</v>
      </c>
      <c r="DA891" s="274" t="s">
        <v>268</v>
      </c>
      <c r="DB891" s="274" t="s">
        <v>268</v>
      </c>
      <c r="DC891" s="274" t="s">
        <v>268</v>
      </c>
      <c r="DD891" s="274" t="s">
        <v>268</v>
      </c>
      <c r="DE891" s="274" t="s">
        <v>268</v>
      </c>
      <c r="DF891" s="274" t="s">
        <v>268</v>
      </c>
      <c r="DG891" s="299">
        <f>IFERROR(IF(CA891="D",IF(CK891="A dispo.",CD891*VLOOKUP('DATI INPUT'!$F$27,TARIFFE_UD,2,FALSE),CD891*VLOOKUP(CK891,TARIFFE_UD,2,FALSE)),CD891*VLOOKUP(CB891-100,TARIFFE_UND,2,FALSE)),0)</f>
        <v>7.9195039878286488</v>
      </c>
      <c r="DH891" s="299">
        <f>IFERROR(IF(CA891="D",IF(CK891="A dispo.",CF891*VLOOKUP('DATI INPUT'!$F$27,TARIFFE_UD,3,FALSE),CF891*VLOOKUP(CK891,TARIFFE_UD,3,FALSE)),CF891*VLOOKUP(CB891-100,TARIFFE_UND,3,FALSE)),0)</f>
        <v>0</v>
      </c>
    </row>
    <row r="892" spans="1:112" x14ac:dyDescent="0.25">
      <c r="A892" s="274" t="s">
        <v>7204</v>
      </c>
      <c r="B892" s="274" t="s">
        <v>7205</v>
      </c>
      <c r="C892" s="274" t="s">
        <v>7206</v>
      </c>
      <c r="D892" s="274" t="s">
        <v>7207</v>
      </c>
      <c r="E892" s="274" t="s">
        <v>268</v>
      </c>
      <c r="F892" s="274" t="s">
        <v>156</v>
      </c>
      <c r="G892" s="274" t="s">
        <v>7208</v>
      </c>
      <c r="H892" s="274" t="s">
        <v>1091</v>
      </c>
      <c r="I892" s="274" t="s">
        <v>1756</v>
      </c>
      <c r="J892" s="274" t="s">
        <v>274</v>
      </c>
      <c r="K892" s="274" t="s">
        <v>7209</v>
      </c>
      <c r="L892" s="274" t="s">
        <v>871</v>
      </c>
      <c r="M892" s="274" t="s">
        <v>6955</v>
      </c>
      <c r="N892" s="274" t="s">
        <v>984</v>
      </c>
      <c r="O892" s="274" t="s">
        <v>873</v>
      </c>
      <c r="P892" s="274" t="s">
        <v>1962</v>
      </c>
      <c r="Q892" s="274" t="s">
        <v>277</v>
      </c>
      <c r="R892" s="274" t="s">
        <v>268</v>
      </c>
      <c r="S892" s="274" t="s">
        <v>268</v>
      </c>
      <c r="T892" s="274" t="s">
        <v>268</v>
      </c>
      <c r="U892" s="274" t="s">
        <v>268</v>
      </c>
      <c r="V892" s="274" t="s">
        <v>268</v>
      </c>
      <c r="W892" s="274" t="s">
        <v>6955</v>
      </c>
      <c r="X892" s="274" t="s">
        <v>1962</v>
      </c>
      <c r="Y892" s="274" t="s">
        <v>277</v>
      </c>
      <c r="Z892" s="274" t="s">
        <v>268</v>
      </c>
      <c r="AA892" s="274" t="s">
        <v>268</v>
      </c>
      <c r="AB892" s="274" t="s">
        <v>268</v>
      </c>
      <c r="AC892" s="274" t="s">
        <v>268</v>
      </c>
      <c r="AD892" s="274" t="s">
        <v>268</v>
      </c>
      <c r="AE892" s="274" t="s">
        <v>287</v>
      </c>
      <c r="AF892" s="274" t="s">
        <v>1811</v>
      </c>
      <c r="AG892" s="274" t="s">
        <v>875</v>
      </c>
      <c r="AH892" s="274" t="s">
        <v>1963</v>
      </c>
      <c r="AI892" s="274" t="s">
        <v>672</v>
      </c>
      <c r="AJ892" s="274" t="s">
        <v>268</v>
      </c>
      <c r="AK892" s="274" t="s">
        <v>395</v>
      </c>
      <c r="AL892" s="274" t="s">
        <v>268</v>
      </c>
      <c r="AM892" s="274" t="s">
        <v>431</v>
      </c>
      <c r="AN892" s="274" t="s">
        <v>287</v>
      </c>
      <c r="AO892" s="274" t="s">
        <v>1811</v>
      </c>
      <c r="AP892" s="274" t="s">
        <v>875</v>
      </c>
      <c r="AQ892" s="274" t="s">
        <v>1963</v>
      </c>
      <c r="AR892" s="274" t="s">
        <v>672</v>
      </c>
      <c r="AS892" s="274" t="s">
        <v>268</v>
      </c>
      <c r="AT892" s="274" t="s">
        <v>354</v>
      </c>
      <c r="AU892" s="274" t="s">
        <v>268</v>
      </c>
      <c r="AV892" s="274" t="s">
        <v>353</v>
      </c>
      <c r="AW892" s="274" t="s">
        <v>268</v>
      </c>
      <c r="AX892" s="274" t="s">
        <v>268</v>
      </c>
      <c r="AY892" s="274" t="s">
        <v>268</v>
      </c>
      <c r="AZ892" s="274" t="s">
        <v>268</v>
      </c>
      <c r="BA892" s="274" t="s">
        <v>268</v>
      </c>
      <c r="BB892" s="274" t="s">
        <v>268</v>
      </c>
      <c r="BC892" s="274" t="s">
        <v>268</v>
      </c>
      <c r="BD892" s="274" t="s">
        <v>268</v>
      </c>
      <c r="BE892" s="274" t="s">
        <v>268</v>
      </c>
      <c r="BF892" s="274" t="s">
        <v>268</v>
      </c>
      <c r="BG892" s="274" t="s">
        <v>268</v>
      </c>
      <c r="BH892" s="274" t="s">
        <v>268</v>
      </c>
      <c r="BI892" s="274" t="s">
        <v>268</v>
      </c>
      <c r="BJ892" s="274" t="s">
        <v>268</v>
      </c>
      <c r="BK892" s="274" t="s">
        <v>268</v>
      </c>
      <c r="BL892" s="274" t="s">
        <v>268</v>
      </c>
      <c r="BM892" s="274" t="s">
        <v>268</v>
      </c>
      <c r="BN892" s="274" t="s">
        <v>268</v>
      </c>
      <c r="BO892" s="274" t="s">
        <v>268</v>
      </c>
      <c r="BP892" s="274" t="s">
        <v>268</v>
      </c>
      <c r="BQ892" s="274" t="s">
        <v>268</v>
      </c>
      <c r="BR892" s="274" t="s">
        <v>268</v>
      </c>
      <c r="BS892" s="274" t="s">
        <v>268</v>
      </c>
      <c r="BT892" s="274" t="s">
        <v>268</v>
      </c>
      <c r="BU892" s="274" t="s">
        <v>268</v>
      </c>
      <c r="BV892" s="274" t="s">
        <v>268</v>
      </c>
      <c r="BW892" s="274" t="s">
        <v>268</v>
      </c>
      <c r="BX892" s="274" t="s">
        <v>268</v>
      </c>
      <c r="BY892" s="295">
        <v>103</v>
      </c>
      <c r="BZ892" s="295">
        <v>103</v>
      </c>
      <c r="CA892" s="298" t="s">
        <v>142</v>
      </c>
      <c r="CB892" s="297">
        <v>122</v>
      </c>
      <c r="CC892" s="284">
        <f t="shared" si="54"/>
        <v>0</v>
      </c>
      <c r="CD892" s="295">
        <f t="shared" si="55"/>
        <v>103</v>
      </c>
      <c r="CE892" s="284">
        <f t="shared" si="56"/>
        <v>0</v>
      </c>
      <c r="CF892" s="295">
        <f t="shared" si="57"/>
        <v>1</v>
      </c>
      <c r="CG892" s="274" t="s">
        <v>876</v>
      </c>
      <c r="CH892" s="274" t="s">
        <v>268</v>
      </c>
      <c r="CI892" s="274" t="s">
        <v>268</v>
      </c>
      <c r="CJ892" s="298" t="s">
        <v>282</v>
      </c>
      <c r="CK892" s="297">
        <v>4</v>
      </c>
      <c r="CL892" s="274" t="s">
        <v>268</v>
      </c>
      <c r="CM892" s="274" t="s">
        <v>268</v>
      </c>
      <c r="CN892" s="274" t="s">
        <v>268</v>
      </c>
      <c r="CO892" s="274" t="s">
        <v>268</v>
      </c>
      <c r="CP892" s="274" t="s">
        <v>268</v>
      </c>
      <c r="CQ892" s="274" t="s">
        <v>268</v>
      </c>
      <c r="CR892" s="274" t="s">
        <v>877</v>
      </c>
      <c r="CS892" s="274">
        <v>138.61000000000001</v>
      </c>
      <c r="CT892" s="274" t="s">
        <v>268</v>
      </c>
      <c r="CU892" s="274">
        <v>138.61000000000001</v>
      </c>
      <c r="CV892" s="274">
        <v>365</v>
      </c>
      <c r="CW892" s="274" t="s">
        <v>878</v>
      </c>
      <c r="CX892" s="274" t="s">
        <v>835</v>
      </c>
      <c r="CY892" s="274" t="s">
        <v>836</v>
      </c>
      <c r="CZ892" s="274" t="s">
        <v>837</v>
      </c>
      <c r="DA892" s="274" t="s">
        <v>268</v>
      </c>
      <c r="DB892" s="274" t="s">
        <v>268</v>
      </c>
      <c r="DC892" s="274" t="s">
        <v>268</v>
      </c>
      <c r="DD892" s="274" t="s">
        <v>268</v>
      </c>
      <c r="DE892" s="274" t="s">
        <v>268</v>
      </c>
      <c r="DF892" s="274" t="s">
        <v>268</v>
      </c>
      <c r="DG892" s="299">
        <f>IFERROR(IF(CA892="D",IF(CK892="A dispo.",CD892*VLOOKUP('DATI INPUT'!$F$27,TARIFFE_UD,2,FALSE),CD892*VLOOKUP(CK892,TARIFFE_UD,2,FALSE)),CD892*VLOOKUP(CB892-100,TARIFFE_UND,2,FALSE)),0)</f>
        <v>87.613179302385845</v>
      </c>
      <c r="DH892" s="299">
        <f>IFERROR(IF(CA892="D",IF(CK892="A dispo.",CF892*VLOOKUP('DATI INPUT'!$F$27,TARIFFE_UD,3,FALSE),CF892*VLOOKUP(CK892,TARIFFE_UD,3,FALSE)),CF892*VLOOKUP(CB892-100,TARIFFE_UND,3,FALSE)),0)</f>
        <v>73.78284271486686</v>
      </c>
    </row>
    <row r="893" spans="1:112" hidden="1" x14ac:dyDescent="0.25">
      <c r="A893" s="274" t="s">
        <v>7210</v>
      </c>
      <c r="B893" s="274" t="s">
        <v>7211</v>
      </c>
      <c r="C893" s="274" t="s">
        <v>7212</v>
      </c>
      <c r="D893" s="274" t="s">
        <v>7213</v>
      </c>
      <c r="E893" s="274" t="s">
        <v>268</v>
      </c>
      <c r="F893" s="274" t="s">
        <v>156</v>
      </c>
      <c r="G893" s="274" t="s">
        <v>7214</v>
      </c>
      <c r="H893" s="274" t="s">
        <v>6561</v>
      </c>
      <c r="I893" s="274" t="s">
        <v>7215</v>
      </c>
      <c r="J893" s="274" t="s">
        <v>274</v>
      </c>
      <c r="K893" s="274" t="s">
        <v>7216</v>
      </c>
      <c r="L893" s="274" t="s">
        <v>5985</v>
      </c>
      <c r="M893" s="274" t="s">
        <v>7217</v>
      </c>
      <c r="N893" s="274" t="s">
        <v>6058</v>
      </c>
      <c r="O893" s="274" t="s">
        <v>6059</v>
      </c>
      <c r="P893" s="274" t="s">
        <v>7218</v>
      </c>
      <c r="Q893" s="274" t="s">
        <v>484</v>
      </c>
      <c r="R893" s="274" t="s">
        <v>268</v>
      </c>
      <c r="S893" s="274" t="s">
        <v>268</v>
      </c>
      <c r="T893" s="274" t="s">
        <v>268</v>
      </c>
      <c r="U893" s="274" t="s">
        <v>268</v>
      </c>
      <c r="V893" s="274" t="s">
        <v>268</v>
      </c>
      <c r="W893" s="274" t="s">
        <v>6566</v>
      </c>
      <c r="X893" s="274" t="s">
        <v>1934</v>
      </c>
      <c r="Y893" s="274" t="s">
        <v>277</v>
      </c>
      <c r="Z893" s="274" t="s">
        <v>153</v>
      </c>
      <c r="AA893" s="274" t="s">
        <v>268</v>
      </c>
      <c r="AB893" s="274" t="s">
        <v>268</v>
      </c>
      <c r="AC893" s="274" t="s">
        <v>268</v>
      </c>
      <c r="AD893" s="274" t="s">
        <v>268</v>
      </c>
      <c r="AE893" s="274" t="s">
        <v>287</v>
      </c>
      <c r="AF893" s="274" t="s">
        <v>1811</v>
      </c>
      <c r="AG893" s="274" t="s">
        <v>875</v>
      </c>
      <c r="AH893" s="274" t="s">
        <v>1935</v>
      </c>
      <c r="AI893" s="274" t="s">
        <v>6258</v>
      </c>
      <c r="AJ893" s="274" t="s">
        <v>268</v>
      </c>
      <c r="AK893" s="274" t="s">
        <v>382</v>
      </c>
      <c r="AL893" s="274" t="s">
        <v>268</v>
      </c>
      <c r="AM893" s="274" t="s">
        <v>355</v>
      </c>
      <c r="AN893" s="274" t="s">
        <v>268</v>
      </c>
      <c r="AO893" s="274" t="s">
        <v>268</v>
      </c>
      <c r="AP893" s="274" t="s">
        <v>268</v>
      </c>
      <c r="AQ893" s="274" t="s">
        <v>268</v>
      </c>
      <c r="AR893" s="274" t="s">
        <v>268</v>
      </c>
      <c r="AS893" s="274" t="s">
        <v>268</v>
      </c>
      <c r="AT893" s="274" t="s">
        <v>268</v>
      </c>
      <c r="AU893" s="274" t="s">
        <v>268</v>
      </c>
      <c r="AV893" s="274" t="s">
        <v>268</v>
      </c>
      <c r="AW893" s="274" t="s">
        <v>268</v>
      </c>
      <c r="AX893" s="274" t="s">
        <v>268</v>
      </c>
      <c r="AY893" s="274" t="s">
        <v>268</v>
      </c>
      <c r="AZ893" s="274" t="s">
        <v>268</v>
      </c>
      <c r="BA893" s="274" t="s">
        <v>268</v>
      </c>
      <c r="BB893" s="274" t="s">
        <v>268</v>
      </c>
      <c r="BC893" s="274" t="s">
        <v>268</v>
      </c>
      <c r="BD893" s="274" t="s">
        <v>268</v>
      </c>
      <c r="BE893" s="274" t="s">
        <v>268</v>
      </c>
      <c r="BF893" s="274" t="s">
        <v>268</v>
      </c>
      <c r="BG893" s="274" t="s">
        <v>268</v>
      </c>
      <c r="BH893" s="274" t="s">
        <v>268</v>
      </c>
      <c r="BI893" s="274" t="s">
        <v>268</v>
      </c>
      <c r="BJ893" s="274" t="s">
        <v>268</v>
      </c>
      <c r="BK893" s="274" t="s">
        <v>268</v>
      </c>
      <c r="BL893" s="274" t="s">
        <v>268</v>
      </c>
      <c r="BM893" s="274" t="s">
        <v>268</v>
      </c>
      <c r="BN893" s="274" t="s">
        <v>268</v>
      </c>
      <c r="BO893" s="274" t="s">
        <v>268</v>
      </c>
      <c r="BP893" s="274" t="s">
        <v>268</v>
      </c>
      <c r="BQ893" s="274" t="s">
        <v>268</v>
      </c>
      <c r="BR893" s="274" t="s">
        <v>268</v>
      </c>
      <c r="BS893" s="274" t="s">
        <v>268</v>
      </c>
      <c r="BT893" s="274" t="s">
        <v>268</v>
      </c>
      <c r="BU893" s="274" t="s">
        <v>268</v>
      </c>
      <c r="BV893" s="274" t="s">
        <v>268</v>
      </c>
      <c r="BW893" s="274" t="s">
        <v>268</v>
      </c>
      <c r="BX893" s="274" t="s">
        <v>268</v>
      </c>
      <c r="BY893" s="295">
        <v>73</v>
      </c>
      <c r="BZ893" s="295">
        <v>73</v>
      </c>
      <c r="CA893" s="298" t="s">
        <v>142</v>
      </c>
      <c r="CB893" s="297">
        <v>122</v>
      </c>
      <c r="CC893" s="284">
        <f t="shared" si="54"/>
        <v>0</v>
      </c>
      <c r="CD893" s="295">
        <f t="shared" si="55"/>
        <v>73</v>
      </c>
      <c r="CE893" s="284">
        <f t="shared" si="56"/>
        <v>0</v>
      </c>
      <c r="CF893" s="295">
        <f t="shared" si="57"/>
        <v>1</v>
      </c>
      <c r="CG893" s="274" t="s">
        <v>876</v>
      </c>
      <c r="CH893" s="274" t="s">
        <v>268</v>
      </c>
      <c r="CI893" s="274" t="s">
        <v>268</v>
      </c>
      <c r="CJ893" s="298" t="s">
        <v>268</v>
      </c>
      <c r="CK893" s="298" t="s">
        <v>736</v>
      </c>
      <c r="CL893" s="274" t="s">
        <v>268</v>
      </c>
      <c r="CM893" s="274" t="s">
        <v>268</v>
      </c>
      <c r="CN893" s="274" t="s">
        <v>268</v>
      </c>
      <c r="CO893" s="274" t="s">
        <v>268</v>
      </c>
      <c r="CP893" s="274" t="s">
        <v>268</v>
      </c>
      <c r="CQ893" s="274" t="s">
        <v>268</v>
      </c>
      <c r="CR893" s="274" t="s">
        <v>877</v>
      </c>
      <c r="CS893" s="274">
        <v>88.33</v>
      </c>
      <c r="CT893" s="274" t="s">
        <v>268</v>
      </c>
      <c r="CU893" s="274">
        <v>88.33</v>
      </c>
      <c r="CV893" s="274">
        <v>365</v>
      </c>
      <c r="CW893" s="274" t="s">
        <v>878</v>
      </c>
      <c r="CX893" s="274" t="s">
        <v>835</v>
      </c>
      <c r="CY893" s="274" t="s">
        <v>836</v>
      </c>
      <c r="CZ893" s="274" t="s">
        <v>837</v>
      </c>
      <c r="DA893" s="274" t="s">
        <v>268</v>
      </c>
      <c r="DB893" s="274" t="s">
        <v>268</v>
      </c>
      <c r="DC893" s="274" t="s">
        <v>268</v>
      </c>
      <c r="DD893" s="274" t="s">
        <v>268</v>
      </c>
      <c r="DE893" s="274" t="s">
        <v>268</v>
      </c>
      <c r="DF893" s="274" t="s">
        <v>268</v>
      </c>
      <c r="DG893" s="299">
        <f>IFERROR(IF(CA893="D",IF(CK893="A dispo.",CD893*VLOOKUP('DATI INPUT'!$F$27,TARIFFE_UD,2,FALSE),CD893*VLOOKUP(CK893,TARIFFE_UD,2,FALSE)),CD893*VLOOKUP(CB893-100,TARIFFE_UND,2,FALSE)),0)</f>
        <v>57.812379111149134</v>
      </c>
      <c r="DH893" s="299">
        <f>IFERROR(IF(CA893="D",IF(CK893="A dispo.",CF893*VLOOKUP('DATI INPUT'!$F$27,TARIFFE_UD,3,FALSE),CF893*VLOOKUP(CK893,TARIFFE_UD,3,FALSE)),CF893*VLOOKUP(CB893-100,TARIFFE_UND,3,FALSE)),0)</f>
        <v>60.367780403072892</v>
      </c>
    </row>
    <row r="894" spans="1:112" hidden="1" x14ac:dyDescent="0.25">
      <c r="A894" s="274" t="s">
        <v>7219</v>
      </c>
      <c r="B894" s="274" t="s">
        <v>1769</v>
      </c>
      <c r="C894" s="274" t="s">
        <v>811</v>
      </c>
      <c r="D894" s="274" t="s">
        <v>7220</v>
      </c>
      <c r="E894" s="274" t="s">
        <v>268</v>
      </c>
      <c r="F894" s="274" t="s">
        <v>156</v>
      </c>
      <c r="G894" s="274" t="s">
        <v>7221</v>
      </c>
      <c r="H894" s="274" t="s">
        <v>7222</v>
      </c>
      <c r="I894" s="274" t="s">
        <v>7223</v>
      </c>
      <c r="J894" s="274" t="s">
        <v>156</v>
      </c>
      <c r="K894" s="274" t="s">
        <v>7224</v>
      </c>
      <c r="L894" s="274" t="s">
        <v>960</v>
      </c>
      <c r="M894" s="274" t="s">
        <v>7225</v>
      </c>
      <c r="N894" s="274" t="s">
        <v>984</v>
      </c>
      <c r="O894" s="274" t="s">
        <v>873</v>
      </c>
      <c r="P894" s="274" t="s">
        <v>2116</v>
      </c>
      <c r="Q894" s="274" t="s">
        <v>276</v>
      </c>
      <c r="R894" s="274" t="s">
        <v>268</v>
      </c>
      <c r="S894" s="274" t="s">
        <v>268</v>
      </c>
      <c r="T894" s="274" t="s">
        <v>268</v>
      </c>
      <c r="U894" s="274" t="s">
        <v>268</v>
      </c>
      <c r="V894" s="274" t="s">
        <v>268</v>
      </c>
      <c r="W894" s="274" t="s">
        <v>7225</v>
      </c>
      <c r="X894" s="274" t="s">
        <v>2116</v>
      </c>
      <c r="Y894" s="274" t="s">
        <v>276</v>
      </c>
      <c r="Z894" s="274" t="s">
        <v>268</v>
      </c>
      <c r="AA894" s="274" t="s">
        <v>268</v>
      </c>
      <c r="AB894" s="274" t="s">
        <v>268</v>
      </c>
      <c r="AC894" s="274" t="s">
        <v>268</v>
      </c>
      <c r="AD894" s="274" t="s">
        <v>268</v>
      </c>
      <c r="AE894" s="274" t="s">
        <v>287</v>
      </c>
      <c r="AF894" s="274" t="s">
        <v>1811</v>
      </c>
      <c r="AG894" s="274" t="s">
        <v>875</v>
      </c>
      <c r="AH894" s="274" t="s">
        <v>1812</v>
      </c>
      <c r="AI894" s="274" t="s">
        <v>778</v>
      </c>
      <c r="AJ894" s="274" t="s">
        <v>268</v>
      </c>
      <c r="AK894" s="274" t="s">
        <v>375</v>
      </c>
      <c r="AL894" s="274" t="s">
        <v>268</v>
      </c>
      <c r="AM894" s="274" t="s">
        <v>288</v>
      </c>
      <c r="AN894" s="274" t="s">
        <v>268</v>
      </c>
      <c r="AO894" s="274" t="s">
        <v>268</v>
      </c>
      <c r="AP894" s="274" t="s">
        <v>268</v>
      </c>
      <c r="AQ894" s="274" t="s">
        <v>268</v>
      </c>
      <c r="AR894" s="274" t="s">
        <v>268</v>
      </c>
      <c r="AS894" s="274" t="s">
        <v>268</v>
      </c>
      <c r="AT894" s="274" t="s">
        <v>268</v>
      </c>
      <c r="AU894" s="274" t="s">
        <v>268</v>
      </c>
      <c r="AV894" s="274" t="s">
        <v>268</v>
      </c>
      <c r="AW894" s="274" t="s">
        <v>268</v>
      </c>
      <c r="AX894" s="274" t="s">
        <v>268</v>
      </c>
      <c r="AY894" s="274" t="s">
        <v>268</v>
      </c>
      <c r="AZ894" s="274" t="s">
        <v>268</v>
      </c>
      <c r="BA894" s="274" t="s">
        <v>268</v>
      </c>
      <c r="BB894" s="274" t="s">
        <v>268</v>
      </c>
      <c r="BC894" s="274" t="s">
        <v>268</v>
      </c>
      <c r="BD894" s="274" t="s">
        <v>268</v>
      </c>
      <c r="BE894" s="274" t="s">
        <v>268</v>
      </c>
      <c r="BF894" s="274" t="s">
        <v>268</v>
      </c>
      <c r="BG894" s="274" t="s">
        <v>268</v>
      </c>
      <c r="BH894" s="274" t="s">
        <v>268</v>
      </c>
      <c r="BI894" s="274" t="s">
        <v>268</v>
      </c>
      <c r="BJ894" s="274" t="s">
        <v>268</v>
      </c>
      <c r="BK894" s="274" t="s">
        <v>268</v>
      </c>
      <c r="BL894" s="274" t="s">
        <v>268</v>
      </c>
      <c r="BM894" s="274" t="s">
        <v>268</v>
      </c>
      <c r="BN894" s="274" t="s">
        <v>268</v>
      </c>
      <c r="BO894" s="274" t="s">
        <v>268</v>
      </c>
      <c r="BP894" s="274" t="s">
        <v>268</v>
      </c>
      <c r="BQ894" s="274" t="s">
        <v>268</v>
      </c>
      <c r="BR894" s="274" t="s">
        <v>268</v>
      </c>
      <c r="BS894" s="274" t="s">
        <v>268</v>
      </c>
      <c r="BT894" s="274" t="s">
        <v>268</v>
      </c>
      <c r="BU894" s="274" t="s">
        <v>268</v>
      </c>
      <c r="BV894" s="274" t="s">
        <v>268</v>
      </c>
      <c r="BW894" s="274" t="s">
        <v>268</v>
      </c>
      <c r="BX894" s="274" t="s">
        <v>268</v>
      </c>
      <c r="BY894" s="295">
        <v>62.5</v>
      </c>
      <c r="BZ894" s="295">
        <v>62.5</v>
      </c>
      <c r="CA894" s="298" t="s">
        <v>142</v>
      </c>
      <c r="CB894" s="297">
        <v>122</v>
      </c>
      <c r="CC894" s="284">
        <f t="shared" si="54"/>
        <v>0</v>
      </c>
      <c r="CD894" s="295">
        <f t="shared" si="55"/>
        <v>62.5</v>
      </c>
      <c r="CE894" s="284">
        <f t="shared" si="56"/>
        <v>0</v>
      </c>
      <c r="CF894" s="295">
        <f t="shared" si="57"/>
        <v>1</v>
      </c>
      <c r="CG894" s="274" t="s">
        <v>876</v>
      </c>
      <c r="CH894" s="274" t="s">
        <v>268</v>
      </c>
      <c r="CI894" s="274" t="s">
        <v>268</v>
      </c>
      <c r="CJ894" s="298" t="s">
        <v>268</v>
      </c>
      <c r="CK894" s="298" t="s">
        <v>736</v>
      </c>
      <c r="CL894" s="274" t="s">
        <v>268</v>
      </c>
      <c r="CM894" s="274" t="s">
        <v>268</v>
      </c>
      <c r="CN894" s="274" t="s">
        <v>268</v>
      </c>
      <c r="CO894" s="274" t="s">
        <v>268</v>
      </c>
      <c r="CP894" s="274" t="s">
        <v>268</v>
      </c>
      <c r="CQ894" s="274" t="s">
        <v>268</v>
      </c>
      <c r="CR894" s="274" t="s">
        <v>877</v>
      </c>
      <c r="CS894" s="274">
        <v>83.19</v>
      </c>
      <c r="CT894" s="274" t="s">
        <v>268</v>
      </c>
      <c r="CU894" s="274">
        <v>83.19</v>
      </c>
      <c r="CV894" s="274">
        <v>365</v>
      </c>
      <c r="CW894" s="274" t="s">
        <v>878</v>
      </c>
      <c r="CX894" s="274" t="s">
        <v>835</v>
      </c>
      <c r="CY894" s="274" t="s">
        <v>836</v>
      </c>
      <c r="CZ894" s="274" t="s">
        <v>837</v>
      </c>
      <c r="DA894" s="274" t="s">
        <v>268</v>
      </c>
      <c r="DB894" s="274" t="s">
        <v>268</v>
      </c>
      <c r="DC894" s="274" t="s">
        <v>268</v>
      </c>
      <c r="DD894" s="274" t="s">
        <v>268</v>
      </c>
      <c r="DE894" s="274" t="s">
        <v>268</v>
      </c>
      <c r="DF894" s="274" t="s">
        <v>268</v>
      </c>
      <c r="DG894" s="299">
        <f>IFERROR(IF(CA894="D",IF(CK894="A dispo.",CD894*VLOOKUP('DATI INPUT'!$F$27,TARIFFE_UD,2,FALSE),CD894*VLOOKUP(CK894,TARIFFE_UD,2,FALSE)),CD894*VLOOKUP(CB894-100,TARIFFE_UND,2,FALSE)),0)</f>
        <v>49.496899923929057</v>
      </c>
      <c r="DH894" s="299">
        <f>IFERROR(IF(CA894="D",IF(CK894="A dispo.",CF894*VLOOKUP('DATI INPUT'!$F$27,TARIFFE_UD,3,FALSE),CF894*VLOOKUP(CK894,TARIFFE_UD,3,FALSE)),CF894*VLOOKUP(CB894-100,TARIFFE_UND,3,FALSE)),0)</f>
        <v>60.367780403072892</v>
      </c>
    </row>
    <row r="895" spans="1:112" x14ac:dyDescent="0.25">
      <c r="A895" s="274" t="s">
        <v>7226</v>
      </c>
      <c r="B895" s="274" t="s">
        <v>1784</v>
      </c>
      <c r="C895" s="274" t="s">
        <v>7227</v>
      </c>
      <c r="D895" s="274" t="s">
        <v>7228</v>
      </c>
      <c r="E895" s="274" t="s">
        <v>268</v>
      </c>
      <c r="F895" s="274" t="s">
        <v>156</v>
      </c>
      <c r="G895" s="274" t="s">
        <v>7229</v>
      </c>
      <c r="H895" s="274" t="s">
        <v>1033</v>
      </c>
      <c r="I895" s="274" t="s">
        <v>7230</v>
      </c>
      <c r="J895" s="274" t="s">
        <v>156</v>
      </c>
      <c r="K895" s="274" t="s">
        <v>7231</v>
      </c>
      <c r="L895" s="274" t="s">
        <v>984</v>
      </c>
      <c r="M895" s="274" t="s">
        <v>7232</v>
      </c>
      <c r="N895" s="274" t="s">
        <v>4090</v>
      </c>
      <c r="O895" s="274" t="s">
        <v>4515</v>
      </c>
      <c r="P895" s="274" t="s">
        <v>7233</v>
      </c>
      <c r="Q895" s="274" t="s">
        <v>374</v>
      </c>
      <c r="R895" s="274" t="s">
        <v>268</v>
      </c>
      <c r="S895" s="274" t="s">
        <v>268</v>
      </c>
      <c r="T895" s="274" t="s">
        <v>268</v>
      </c>
      <c r="U895" s="274" t="s">
        <v>268</v>
      </c>
      <c r="V895" s="274" t="s">
        <v>268</v>
      </c>
      <c r="W895" s="274" t="s">
        <v>7225</v>
      </c>
      <c r="X895" s="274" t="s">
        <v>2116</v>
      </c>
      <c r="Y895" s="274" t="s">
        <v>276</v>
      </c>
      <c r="Z895" s="274" t="s">
        <v>268</v>
      </c>
      <c r="AA895" s="274" t="s">
        <v>268</v>
      </c>
      <c r="AB895" s="274" t="s">
        <v>268</v>
      </c>
      <c r="AC895" s="274" t="s">
        <v>268</v>
      </c>
      <c r="AD895" s="274" t="s">
        <v>268</v>
      </c>
      <c r="AE895" s="274" t="s">
        <v>287</v>
      </c>
      <c r="AF895" s="274" t="s">
        <v>1811</v>
      </c>
      <c r="AG895" s="274" t="s">
        <v>875</v>
      </c>
      <c r="AH895" s="274" t="s">
        <v>1812</v>
      </c>
      <c r="AI895" s="274" t="s">
        <v>778</v>
      </c>
      <c r="AJ895" s="274" t="s">
        <v>268</v>
      </c>
      <c r="AK895" s="274" t="s">
        <v>382</v>
      </c>
      <c r="AL895" s="274" t="s">
        <v>268</v>
      </c>
      <c r="AM895" s="274" t="s">
        <v>288</v>
      </c>
      <c r="AN895" s="274" t="s">
        <v>268</v>
      </c>
      <c r="AO895" s="274" t="s">
        <v>268</v>
      </c>
      <c r="AP895" s="274" t="s">
        <v>268</v>
      </c>
      <c r="AQ895" s="274" t="s">
        <v>268</v>
      </c>
      <c r="AR895" s="274" t="s">
        <v>268</v>
      </c>
      <c r="AS895" s="274" t="s">
        <v>268</v>
      </c>
      <c r="AT895" s="274" t="s">
        <v>268</v>
      </c>
      <c r="AU895" s="274" t="s">
        <v>268</v>
      </c>
      <c r="AV895" s="274" t="s">
        <v>268</v>
      </c>
      <c r="AW895" s="274" t="s">
        <v>268</v>
      </c>
      <c r="AX895" s="274" t="s">
        <v>268</v>
      </c>
      <c r="AY895" s="274" t="s">
        <v>268</v>
      </c>
      <c r="AZ895" s="274" t="s">
        <v>268</v>
      </c>
      <c r="BA895" s="274" t="s">
        <v>268</v>
      </c>
      <c r="BB895" s="274" t="s">
        <v>268</v>
      </c>
      <c r="BC895" s="274" t="s">
        <v>268</v>
      </c>
      <c r="BD895" s="274" t="s">
        <v>268</v>
      </c>
      <c r="BE895" s="274" t="s">
        <v>268</v>
      </c>
      <c r="BF895" s="274" t="s">
        <v>268</v>
      </c>
      <c r="BG895" s="274" t="s">
        <v>268</v>
      </c>
      <c r="BH895" s="274" t="s">
        <v>268</v>
      </c>
      <c r="BI895" s="274" t="s">
        <v>268</v>
      </c>
      <c r="BJ895" s="274" t="s">
        <v>268</v>
      </c>
      <c r="BK895" s="274" t="s">
        <v>268</v>
      </c>
      <c r="BL895" s="274" t="s">
        <v>268</v>
      </c>
      <c r="BM895" s="274" t="s">
        <v>268</v>
      </c>
      <c r="BN895" s="274" t="s">
        <v>268</v>
      </c>
      <c r="BO895" s="274" t="s">
        <v>268</v>
      </c>
      <c r="BP895" s="274" t="s">
        <v>268</v>
      </c>
      <c r="BQ895" s="274" t="s">
        <v>268</v>
      </c>
      <c r="BR895" s="274" t="s">
        <v>268</v>
      </c>
      <c r="BS895" s="274" t="s">
        <v>268</v>
      </c>
      <c r="BT895" s="274" t="s">
        <v>268</v>
      </c>
      <c r="BU895" s="274" t="s">
        <v>268</v>
      </c>
      <c r="BV895" s="274" t="s">
        <v>268</v>
      </c>
      <c r="BW895" s="274" t="s">
        <v>268</v>
      </c>
      <c r="BX895" s="274" t="s">
        <v>268</v>
      </c>
      <c r="BY895" s="295">
        <v>66.5</v>
      </c>
      <c r="BZ895" s="295">
        <v>66.5</v>
      </c>
      <c r="CA895" s="298" t="s">
        <v>142</v>
      </c>
      <c r="CB895" s="297">
        <v>122</v>
      </c>
      <c r="CC895" s="284">
        <f t="shared" si="54"/>
        <v>0</v>
      </c>
      <c r="CD895" s="295">
        <f t="shared" si="55"/>
        <v>66.5</v>
      </c>
      <c r="CE895" s="284">
        <f t="shared" si="56"/>
        <v>0</v>
      </c>
      <c r="CF895" s="295">
        <f t="shared" si="57"/>
        <v>1</v>
      </c>
      <c r="CG895" s="274" t="s">
        <v>876</v>
      </c>
      <c r="CH895" s="274" t="s">
        <v>268</v>
      </c>
      <c r="CI895" s="274" t="s">
        <v>268</v>
      </c>
      <c r="CJ895" s="298" t="s">
        <v>271</v>
      </c>
      <c r="CK895" s="297">
        <v>1</v>
      </c>
      <c r="CL895" s="274" t="s">
        <v>268</v>
      </c>
      <c r="CM895" s="274" t="s">
        <v>268</v>
      </c>
      <c r="CN895" s="274" t="s">
        <v>268</v>
      </c>
      <c r="CO895" s="274" t="s">
        <v>268</v>
      </c>
      <c r="CP895" s="274" t="s">
        <v>268</v>
      </c>
      <c r="CQ895" s="274" t="s">
        <v>268</v>
      </c>
      <c r="CR895" s="274" t="s">
        <v>877</v>
      </c>
      <c r="CS895" s="274">
        <v>42.55</v>
      </c>
      <c r="CT895" s="274" t="s">
        <v>268</v>
      </c>
      <c r="CU895" s="274">
        <v>42.55</v>
      </c>
      <c r="CV895" s="274">
        <v>365</v>
      </c>
      <c r="CW895" s="274" t="s">
        <v>878</v>
      </c>
      <c r="CX895" s="274" t="s">
        <v>835</v>
      </c>
      <c r="CY895" s="274" t="s">
        <v>836</v>
      </c>
      <c r="CZ895" s="274" t="s">
        <v>837</v>
      </c>
      <c r="DA895" s="274" t="s">
        <v>268</v>
      </c>
      <c r="DB895" s="274" t="s">
        <v>268</v>
      </c>
      <c r="DC895" s="274" t="s">
        <v>268</v>
      </c>
      <c r="DD895" s="274" t="s">
        <v>268</v>
      </c>
      <c r="DE895" s="274" t="s">
        <v>268</v>
      </c>
      <c r="DF895" s="274" t="s">
        <v>268</v>
      </c>
      <c r="DG895" s="299">
        <f>IFERROR(IF(CA895="D",IF(CK895="A dispo.",CD895*VLOOKUP('DATI INPUT'!$F$27,TARIFFE_UD,2,FALSE),CD895*VLOOKUP(CK895,TARIFFE_UD,2,FALSE)),CD895*VLOOKUP(CB895-100,TARIFFE_UND,2,FALSE)),0)</f>
        <v>40.961434514824852</v>
      </c>
      <c r="DH895" s="299">
        <f>IFERROR(IF(CA895="D",IF(CK895="A dispo.",CF895*VLOOKUP('DATI INPUT'!$F$27,TARIFFE_UD,3,FALSE),CF895*VLOOKUP(CK895,TARIFFE_UD,3,FALSE)),CF895*VLOOKUP(CB895-100,TARIFFE_UND,3,FALSE)),0)</f>
        <v>15.164853048114928</v>
      </c>
    </row>
    <row r="896" spans="1:112" x14ac:dyDescent="0.25">
      <c r="A896" s="274" t="s">
        <v>7234</v>
      </c>
      <c r="B896" s="274" t="s">
        <v>7235</v>
      </c>
      <c r="C896" s="274" t="s">
        <v>7236</v>
      </c>
      <c r="D896" s="274" t="s">
        <v>7237</v>
      </c>
      <c r="E896" s="274" t="s">
        <v>268</v>
      </c>
      <c r="F896" s="274" t="s">
        <v>156</v>
      </c>
      <c r="G896" s="274" t="s">
        <v>7238</v>
      </c>
      <c r="H896" s="274" t="s">
        <v>1091</v>
      </c>
      <c r="I896" s="274" t="s">
        <v>327</v>
      </c>
      <c r="J896" s="274" t="s">
        <v>274</v>
      </c>
      <c r="K896" s="274" t="s">
        <v>7239</v>
      </c>
      <c r="L896" s="274" t="s">
        <v>871</v>
      </c>
      <c r="M896" s="274" t="s">
        <v>7240</v>
      </c>
      <c r="N896" s="274" t="s">
        <v>984</v>
      </c>
      <c r="O896" s="274" t="s">
        <v>873</v>
      </c>
      <c r="P896" s="274" t="s">
        <v>148</v>
      </c>
      <c r="Q896" s="274" t="s">
        <v>276</v>
      </c>
      <c r="R896" s="274" t="s">
        <v>268</v>
      </c>
      <c r="S896" s="274" t="s">
        <v>268</v>
      </c>
      <c r="T896" s="274" t="s">
        <v>268</v>
      </c>
      <c r="U896" s="274" t="s">
        <v>268</v>
      </c>
      <c r="V896" s="274" t="s">
        <v>268</v>
      </c>
      <c r="W896" s="274" t="s">
        <v>7240</v>
      </c>
      <c r="X896" s="274" t="s">
        <v>148</v>
      </c>
      <c r="Y896" s="274" t="s">
        <v>276</v>
      </c>
      <c r="Z896" s="274" t="s">
        <v>268</v>
      </c>
      <c r="AA896" s="274" t="s">
        <v>268</v>
      </c>
      <c r="AB896" s="274" t="s">
        <v>268</v>
      </c>
      <c r="AC896" s="274" t="s">
        <v>268</v>
      </c>
      <c r="AD896" s="274" t="s">
        <v>268</v>
      </c>
      <c r="AE896" s="274" t="s">
        <v>287</v>
      </c>
      <c r="AF896" s="274" t="s">
        <v>1811</v>
      </c>
      <c r="AG896" s="274" t="s">
        <v>875</v>
      </c>
      <c r="AH896" s="274" t="s">
        <v>2154</v>
      </c>
      <c r="AI896" s="274" t="s">
        <v>4799</v>
      </c>
      <c r="AJ896" s="274" t="s">
        <v>268</v>
      </c>
      <c r="AK896" s="274" t="s">
        <v>366</v>
      </c>
      <c r="AL896" s="274" t="s">
        <v>268</v>
      </c>
      <c r="AM896" s="274" t="s">
        <v>268</v>
      </c>
      <c r="AN896" s="274" t="s">
        <v>268</v>
      </c>
      <c r="AO896" s="274" t="s">
        <v>268</v>
      </c>
      <c r="AP896" s="274" t="s">
        <v>268</v>
      </c>
      <c r="AQ896" s="274" t="s">
        <v>268</v>
      </c>
      <c r="AR896" s="274" t="s">
        <v>268</v>
      </c>
      <c r="AS896" s="274" t="s">
        <v>268</v>
      </c>
      <c r="AT896" s="274" t="s">
        <v>268</v>
      </c>
      <c r="AU896" s="274" t="s">
        <v>268</v>
      </c>
      <c r="AV896" s="274" t="s">
        <v>268</v>
      </c>
      <c r="AW896" s="274" t="s">
        <v>268</v>
      </c>
      <c r="AX896" s="274" t="s">
        <v>268</v>
      </c>
      <c r="AY896" s="274" t="s">
        <v>268</v>
      </c>
      <c r="AZ896" s="274" t="s">
        <v>268</v>
      </c>
      <c r="BA896" s="274" t="s">
        <v>268</v>
      </c>
      <c r="BB896" s="274" t="s">
        <v>268</v>
      </c>
      <c r="BC896" s="274" t="s">
        <v>268</v>
      </c>
      <c r="BD896" s="274" t="s">
        <v>268</v>
      </c>
      <c r="BE896" s="274" t="s">
        <v>268</v>
      </c>
      <c r="BF896" s="274" t="s">
        <v>268</v>
      </c>
      <c r="BG896" s="274" t="s">
        <v>268</v>
      </c>
      <c r="BH896" s="274" t="s">
        <v>268</v>
      </c>
      <c r="BI896" s="274" t="s">
        <v>268</v>
      </c>
      <c r="BJ896" s="274" t="s">
        <v>268</v>
      </c>
      <c r="BK896" s="274" t="s">
        <v>268</v>
      </c>
      <c r="BL896" s="274" t="s">
        <v>268</v>
      </c>
      <c r="BM896" s="274" t="s">
        <v>268</v>
      </c>
      <c r="BN896" s="274" t="s">
        <v>268</v>
      </c>
      <c r="BO896" s="274" t="s">
        <v>268</v>
      </c>
      <c r="BP896" s="274" t="s">
        <v>268</v>
      </c>
      <c r="BQ896" s="274" t="s">
        <v>268</v>
      </c>
      <c r="BR896" s="274" t="s">
        <v>268</v>
      </c>
      <c r="BS896" s="274" t="s">
        <v>268</v>
      </c>
      <c r="BT896" s="274" t="s">
        <v>268</v>
      </c>
      <c r="BU896" s="274" t="s">
        <v>268</v>
      </c>
      <c r="BV896" s="274" t="s">
        <v>268</v>
      </c>
      <c r="BW896" s="274" t="s">
        <v>268</v>
      </c>
      <c r="BX896" s="274" t="s">
        <v>268</v>
      </c>
      <c r="BY896" s="295">
        <v>90</v>
      </c>
      <c r="BZ896" s="295">
        <v>90</v>
      </c>
      <c r="CA896" s="298" t="s">
        <v>142</v>
      </c>
      <c r="CB896" s="297">
        <v>122</v>
      </c>
      <c r="CC896" s="284">
        <f t="shared" si="54"/>
        <v>0</v>
      </c>
      <c r="CD896" s="295">
        <f t="shared" si="55"/>
        <v>90</v>
      </c>
      <c r="CE896" s="284">
        <f t="shared" si="56"/>
        <v>0</v>
      </c>
      <c r="CF896" s="295">
        <f t="shared" si="57"/>
        <v>1</v>
      </c>
      <c r="CG896" s="274" t="s">
        <v>876</v>
      </c>
      <c r="CH896" s="274" t="s">
        <v>268</v>
      </c>
      <c r="CI896" s="274" t="s">
        <v>268</v>
      </c>
      <c r="CJ896" s="298" t="s">
        <v>282</v>
      </c>
      <c r="CK896" s="297">
        <v>4</v>
      </c>
      <c r="CL896" s="274" t="s">
        <v>268</v>
      </c>
      <c r="CM896" s="274" t="s">
        <v>268</v>
      </c>
      <c r="CN896" s="274" t="s">
        <v>268</v>
      </c>
      <c r="CO896" s="274" t="s">
        <v>268</v>
      </c>
      <c r="CP896" s="274" t="s">
        <v>268</v>
      </c>
      <c r="CQ896" s="274" t="s">
        <v>268</v>
      </c>
      <c r="CR896" s="274" t="s">
        <v>877</v>
      </c>
      <c r="CS896" s="274">
        <v>131.72</v>
      </c>
      <c r="CT896" s="274" t="s">
        <v>268</v>
      </c>
      <c r="CU896" s="274">
        <v>131.72</v>
      </c>
      <c r="CV896" s="274">
        <v>365</v>
      </c>
      <c r="CW896" s="274" t="s">
        <v>878</v>
      </c>
      <c r="CX896" s="274" t="s">
        <v>835</v>
      </c>
      <c r="CY896" s="274" t="s">
        <v>836</v>
      </c>
      <c r="CZ896" s="274" t="s">
        <v>837</v>
      </c>
      <c r="DA896" s="274" t="s">
        <v>268</v>
      </c>
      <c r="DB896" s="274" t="s">
        <v>268</v>
      </c>
      <c r="DC896" s="274" t="s">
        <v>268</v>
      </c>
      <c r="DD896" s="274" t="s">
        <v>268</v>
      </c>
      <c r="DE896" s="274" t="s">
        <v>268</v>
      </c>
      <c r="DF896" s="274" t="s">
        <v>268</v>
      </c>
      <c r="DG896" s="299">
        <f>IFERROR(IF(CA896="D",IF(CK896="A dispo.",CD896*VLOOKUP('DATI INPUT'!$F$27,TARIFFE_UD,2,FALSE),CD896*VLOOKUP(CK896,TARIFFE_UD,2,FALSE)),CD896*VLOOKUP(CB896-100,TARIFFE_UND,2,FALSE)),0)</f>
        <v>76.555205215676949</v>
      </c>
      <c r="DH896" s="299">
        <f>IFERROR(IF(CA896="D",IF(CK896="A dispo.",CF896*VLOOKUP('DATI INPUT'!$F$27,TARIFFE_UD,3,FALSE),CF896*VLOOKUP(CK896,TARIFFE_UD,3,FALSE)),CF896*VLOOKUP(CB896-100,TARIFFE_UND,3,FALSE)),0)</f>
        <v>73.78284271486686</v>
      </c>
    </row>
    <row r="897" spans="1:112" x14ac:dyDescent="0.25">
      <c r="A897" s="274" t="s">
        <v>7241</v>
      </c>
      <c r="B897" s="274" t="s">
        <v>7242</v>
      </c>
      <c r="C897" s="274" t="s">
        <v>812</v>
      </c>
      <c r="D897" s="274" t="s">
        <v>7243</v>
      </c>
      <c r="E897" s="274" t="s">
        <v>268</v>
      </c>
      <c r="F897" s="274" t="s">
        <v>156</v>
      </c>
      <c r="G897" s="274" t="s">
        <v>7244</v>
      </c>
      <c r="H897" s="274" t="s">
        <v>1407</v>
      </c>
      <c r="I897" s="274" t="s">
        <v>283</v>
      </c>
      <c r="J897" s="274" t="s">
        <v>274</v>
      </c>
      <c r="K897" s="274" t="s">
        <v>7245</v>
      </c>
      <c r="L897" s="274" t="s">
        <v>871</v>
      </c>
      <c r="M897" s="274" t="s">
        <v>7246</v>
      </c>
      <c r="N897" s="274" t="s">
        <v>984</v>
      </c>
      <c r="O897" s="274" t="s">
        <v>873</v>
      </c>
      <c r="P897" s="274" t="s">
        <v>1962</v>
      </c>
      <c r="Q897" s="274" t="s">
        <v>313</v>
      </c>
      <c r="R897" s="274" t="s">
        <v>268</v>
      </c>
      <c r="S897" s="274" t="s">
        <v>268</v>
      </c>
      <c r="T897" s="274" t="s">
        <v>268</v>
      </c>
      <c r="U897" s="274" t="s">
        <v>268</v>
      </c>
      <c r="V897" s="274" t="s">
        <v>268</v>
      </c>
      <c r="W897" s="274" t="s">
        <v>3211</v>
      </c>
      <c r="X897" s="274" t="s">
        <v>1962</v>
      </c>
      <c r="Y897" s="274" t="s">
        <v>290</v>
      </c>
      <c r="Z897" s="274" t="s">
        <v>268</v>
      </c>
      <c r="AA897" s="274" t="s">
        <v>268</v>
      </c>
      <c r="AB897" s="274" t="s">
        <v>268</v>
      </c>
      <c r="AC897" s="274" t="s">
        <v>268</v>
      </c>
      <c r="AD897" s="274" t="s">
        <v>268</v>
      </c>
      <c r="AE897" s="274" t="s">
        <v>287</v>
      </c>
      <c r="AF897" s="274" t="s">
        <v>1811</v>
      </c>
      <c r="AG897" s="274" t="s">
        <v>875</v>
      </c>
      <c r="AH897" s="274" t="s">
        <v>2154</v>
      </c>
      <c r="AI897" s="274" t="s">
        <v>4742</v>
      </c>
      <c r="AJ897" s="274" t="s">
        <v>268</v>
      </c>
      <c r="AK897" s="274" t="s">
        <v>366</v>
      </c>
      <c r="AL897" s="274" t="s">
        <v>268</v>
      </c>
      <c r="AM897" s="274" t="s">
        <v>405</v>
      </c>
      <c r="AN897" s="274" t="s">
        <v>268</v>
      </c>
      <c r="AO897" s="274" t="s">
        <v>268</v>
      </c>
      <c r="AP897" s="274" t="s">
        <v>268</v>
      </c>
      <c r="AQ897" s="274" t="s">
        <v>268</v>
      </c>
      <c r="AR897" s="274" t="s">
        <v>268</v>
      </c>
      <c r="AS897" s="274" t="s">
        <v>268</v>
      </c>
      <c r="AT897" s="274" t="s">
        <v>268</v>
      </c>
      <c r="AU897" s="274" t="s">
        <v>268</v>
      </c>
      <c r="AV897" s="274" t="s">
        <v>268</v>
      </c>
      <c r="AW897" s="274" t="s">
        <v>268</v>
      </c>
      <c r="AX897" s="274" t="s">
        <v>268</v>
      </c>
      <c r="AY897" s="274" t="s">
        <v>268</v>
      </c>
      <c r="AZ897" s="274" t="s">
        <v>268</v>
      </c>
      <c r="BA897" s="274" t="s">
        <v>268</v>
      </c>
      <c r="BB897" s="274" t="s">
        <v>268</v>
      </c>
      <c r="BC897" s="274" t="s">
        <v>268</v>
      </c>
      <c r="BD897" s="274" t="s">
        <v>268</v>
      </c>
      <c r="BE897" s="274" t="s">
        <v>268</v>
      </c>
      <c r="BF897" s="274" t="s">
        <v>268</v>
      </c>
      <c r="BG897" s="274" t="s">
        <v>268</v>
      </c>
      <c r="BH897" s="274" t="s">
        <v>268</v>
      </c>
      <c r="BI897" s="274" t="s">
        <v>268</v>
      </c>
      <c r="BJ897" s="274" t="s">
        <v>268</v>
      </c>
      <c r="BK897" s="274" t="s">
        <v>268</v>
      </c>
      <c r="BL897" s="274" t="s">
        <v>268</v>
      </c>
      <c r="BM897" s="274" t="s">
        <v>268</v>
      </c>
      <c r="BN897" s="274" t="s">
        <v>268</v>
      </c>
      <c r="BO897" s="274" t="s">
        <v>268</v>
      </c>
      <c r="BP897" s="274" t="s">
        <v>268</v>
      </c>
      <c r="BQ897" s="274" t="s">
        <v>268</v>
      </c>
      <c r="BR897" s="274" t="s">
        <v>268</v>
      </c>
      <c r="BS897" s="274" t="s">
        <v>268</v>
      </c>
      <c r="BT897" s="274" t="s">
        <v>268</v>
      </c>
      <c r="BU897" s="274" t="s">
        <v>268</v>
      </c>
      <c r="BV897" s="274" t="s">
        <v>268</v>
      </c>
      <c r="BW897" s="274" t="s">
        <v>268</v>
      </c>
      <c r="BX897" s="274" t="s">
        <v>268</v>
      </c>
      <c r="BY897" s="295">
        <v>74.97</v>
      </c>
      <c r="BZ897" s="295">
        <v>74.97</v>
      </c>
      <c r="CA897" s="298" t="s">
        <v>142</v>
      </c>
      <c r="CB897" s="297">
        <v>122</v>
      </c>
      <c r="CC897" s="284">
        <f t="shared" si="54"/>
        <v>0</v>
      </c>
      <c r="CD897" s="295">
        <f t="shared" si="55"/>
        <v>74.97</v>
      </c>
      <c r="CE897" s="284">
        <f t="shared" si="56"/>
        <v>0</v>
      </c>
      <c r="CF897" s="295">
        <f t="shared" si="57"/>
        <v>1</v>
      </c>
      <c r="CG897" s="274" t="s">
        <v>876</v>
      </c>
      <c r="CH897" s="274" t="s">
        <v>268</v>
      </c>
      <c r="CI897" s="274" t="s">
        <v>268</v>
      </c>
      <c r="CJ897" s="298" t="s">
        <v>271</v>
      </c>
      <c r="CK897" s="297">
        <v>1</v>
      </c>
      <c r="CL897" s="274" t="s">
        <v>268</v>
      </c>
      <c r="CM897" s="274" t="s">
        <v>268</v>
      </c>
      <c r="CN897" s="274" t="s">
        <v>268</v>
      </c>
      <c r="CO897" s="274" t="s">
        <v>268</v>
      </c>
      <c r="CP897" s="274" t="s">
        <v>268</v>
      </c>
      <c r="CQ897" s="274" t="s">
        <v>7247</v>
      </c>
      <c r="CR897" s="274" t="s">
        <v>877</v>
      </c>
      <c r="CS897" s="274">
        <v>45.77</v>
      </c>
      <c r="CT897" s="274" t="s">
        <v>268</v>
      </c>
      <c r="CU897" s="274">
        <v>45.77</v>
      </c>
      <c r="CV897" s="274">
        <v>365</v>
      </c>
      <c r="CW897" s="274" t="s">
        <v>878</v>
      </c>
      <c r="CX897" s="274" t="s">
        <v>835</v>
      </c>
      <c r="CY897" s="274" t="s">
        <v>836</v>
      </c>
      <c r="CZ897" s="274" t="s">
        <v>837</v>
      </c>
      <c r="DA897" s="274" t="s">
        <v>268</v>
      </c>
      <c r="DB897" s="274" t="s">
        <v>268</v>
      </c>
      <c r="DC897" s="274" t="s">
        <v>268</v>
      </c>
      <c r="DD897" s="274" t="s">
        <v>268</v>
      </c>
      <c r="DE897" s="274" t="s">
        <v>268</v>
      </c>
      <c r="DF897" s="274" t="s">
        <v>268</v>
      </c>
      <c r="DG897" s="299">
        <f>IFERROR(IF(CA897="D",IF(CK897="A dispo.",CD897*VLOOKUP('DATI INPUT'!$F$27,TARIFFE_UD,2,FALSE),CD897*VLOOKUP(CK897,TARIFFE_UD,2,FALSE)),CD897*VLOOKUP(CB897-100,TARIFFE_UND,2,FALSE)),0)</f>
        <v>46.178627753028856</v>
      </c>
      <c r="DH897" s="299">
        <f>IFERROR(IF(CA897="D",IF(CK897="A dispo.",CF897*VLOOKUP('DATI INPUT'!$F$27,TARIFFE_UD,3,FALSE),CF897*VLOOKUP(CK897,TARIFFE_UD,3,FALSE)),CF897*VLOOKUP(CB897-100,TARIFFE_UND,3,FALSE)),0)</f>
        <v>15.164853048114928</v>
      </c>
    </row>
    <row r="898" spans="1:112" x14ac:dyDescent="0.25">
      <c r="A898" s="274" t="s">
        <v>7248</v>
      </c>
      <c r="B898" s="274" t="s">
        <v>7242</v>
      </c>
      <c r="C898" s="274" t="s">
        <v>813</v>
      </c>
      <c r="D898" s="274" t="s">
        <v>7243</v>
      </c>
      <c r="E898" s="274" t="s">
        <v>268</v>
      </c>
      <c r="F898" s="274" t="s">
        <v>156</v>
      </c>
      <c r="G898" s="274" t="s">
        <v>7244</v>
      </c>
      <c r="H898" s="274" t="s">
        <v>1407</v>
      </c>
      <c r="I898" s="274" t="s">
        <v>283</v>
      </c>
      <c r="J898" s="274" t="s">
        <v>274</v>
      </c>
      <c r="K898" s="274" t="s">
        <v>7245</v>
      </c>
      <c r="L898" s="274" t="s">
        <v>871</v>
      </c>
      <c r="M898" s="274" t="s">
        <v>7246</v>
      </c>
      <c r="N898" s="274" t="s">
        <v>984</v>
      </c>
      <c r="O898" s="274" t="s">
        <v>873</v>
      </c>
      <c r="P898" s="274" t="s">
        <v>1962</v>
      </c>
      <c r="Q898" s="274" t="s">
        <v>313</v>
      </c>
      <c r="R898" s="274" t="s">
        <v>268</v>
      </c>
      <c r="S898" s="274" t="s">
        <v>268</v>
      </c>
      <c r="T898" s="274" t="s">
        <v>268</v>
      </c>
      <c r="U898" s="274" t="s">
        <v>268</v>
      </c>
      <c r="V898" s="274" t="s">
        <v>268</v>
      </c>
      <c r="W898" s="274" t="s">
        <v>3211</v>
      </c>
      <c r="X898" s="274" t="s">
        <v>1962</v>
      </c>
      <c r="Y898" s="274" t="s">
        <v>290</v>
      </c>
      <c r="Z898" s="274" t="s">
        <v>268</v>
      </c>
      <c r="AA898" s="274" t="s">
        <v>268</v>
      </c>
      <c r="AB898" s="274" t="s">
        <v>268</v>
      </c>
      <c r="AC898" s="274" t="s">
        <v>268</v>
      </c>
      <c r="AD898" s="274" t="s">
        <v>268</v>
      </c>
      <c r="AE898" s="274" t="s">
        <v>287</v>
      </c>
      <c r="AF898" s="274" t="s">
        <v>1811</v>
      </c>
      <c r="AG898" s="274" t="s">
        <v>875</v>
      </c>
      <c r="AH898" s="274" t="s">
        <v>1963</v>
      </c>
      <c r="AI898" s="274" t="s">
        <v>763</v>
      </c>
      <c r="AJ898" s="274" t="s">
        <v>268</v>
      </c>
      <c r="AK898" s="274" t="s">
        <v>366</v>
      </c>
      <c r="AL898" s="274" t="s">
        <v>268</v>
      </c>
      <c r="AM898" s="274" t="s">
        <v>268</v>
      </c>
      <c r="AN898" s="274" t="s">
        <v>268</v>
      </c>
      <c r="AO898" s="274" t="s">
        <v>268</v>
      </c>
      <c r="AP898" s="274" t="s">
        <v>268</v>
      </c>
      <c r="AQ898" s="274" t="s">
        <v>268</v>
      </c>
      <c r="AR898" s="274" t="s">
        <v>268</v>
      </c>
      <c r="AS898" s="274" t="s">
        <v>268</v>
      </c>
      <c r="AT898" s="274" t="s">
        <v>268</v>
      </c>
      <c r="AU898" s="274" t="s">
        <v>268</v>
      </c>
      <c r="AV898" s="274" t="s">
        <v>268</v>
      </c>
      <c r="AW898" s="274" t="s">
        <v>268</v>
      </c>
      <c r="AX898" s="274" t="s">
        <v>268</v>
      </c>
      <c r="AY898" s="274" t="s">
        <v>268</v>
      </c>
      <c r="AZ898" s="274" t="s">
        <v>268</v>
      </c>
      <c r="BA898" s="274" t="s">
        <v>268</v>
      </c>
      <c r="BB898" s="274" t="s">
        <v>268</v>
      </c>
      <c r="BC898" s="274" t="s">
        <v>268</v>
      </c>
      <c r="BD898" s="274" t="s">
        <v>268</v>
      </c>
      <c r="BE898" s="274" t="s">
        <v>268</v>
      </c>
      <c r="BF898" s="274" t="s">
        <v>268</v>
      </c>
      <c r="BG898" s="274" t="s">
        <v>268</v>
      </c>
      <c r="BH898" s="274" t="s">
        <v>268</v>
      </c>
      <c r="BI898" s="274" t="s">
        <v>268</v>
      </c>
      <c r="BJ898" s="274" t="s">
        <v>268</v>
      </c>
      <c r="BK898" s="274" t="s">
        <v>268</v>
      </c>
      <c r="BL898" s="274" t="s">
        <v>268</v>
      </c>
      <c r="BM898" s="274" t="s">
        <v>268</v>
      </c>
      <c r="BN898" s="274" t="s">
        <v>268</v>
      </c>
      <c r="BO898" s="274" t="s">
        <v>268</v>
      </c>
      <c r="BP898" s="274" t="s">
        <v>268</v>
      </c>
      <c r="BQ898" s="274" t="s">
        <v>268</v>
      </c>
      <c r="BR898" s="274" t="s">
        <v>268</v>
      </c>
      <c r="BS898" s="274" t="s">
        <v>268</v>
      </c>
      <c r="BT898" s="274" t="s">
        <v>268</v>
      </c>
      <c r="BU898" s="274" t="s">
        <v>268</v>
      </c>
      <c r="BV898" s="274" t="s">
        <v>268</v>
      </c>
      <c r="BW898" s="274" t="s">
        <v>268</v>
      </c>
      <c r="BX898" s="274" t="s">
        <v>268</v>
      </c>
      <c r="BY898" s="295">
        <v>12.73</v>
      </c>
      <c r="BZ898" s="295">
        <v>12.73</v>
      </c>
      <c r="CA898" s="298" t="s">
        <v>142</v>
      </c>
      <c r="CB898" s="297">
        <v>123</v>
      </c>
      <c r="CC898" s="284">
        <f t="shared" si="54"/>
        <v>0</v>
      </c>
      <c r="CD898" s="295">
        <f t="shared" si="55"/>
        <v>12.729999999999999</v>
      </c>
      <c r="CE898" s="284">
        <f t="shared" si="56"/>
        <v>1</v>
      </c>
      <c r="CF898" s="295">
        <f t="shared" si="57"/>
        <v>0</v>
      </c>
      <c r="CG898" s="274" t="s">
        <v>1817</v>
      </c>
      <c r="CH898" s="274" t="s">
        <v>268</v>
      </c>
      <c r="CI898" s="274" t="s">
        <v>268</v>
      </c>
      <c r="CJ898" s="298" t="s">
        <v>271</v>
      </c>
      <c r="CK898" s="297">
        <v>1</v>
      </c>
      <c r="CL898" s="274" t="s">
        <v>268</v>
      </c>
      <c r="CM898" s="274" t="s">
        <v>268</v>
      </c>
      <c r="CN898" s="274" t="s">
        <v>268</v>
      </c>
      <c r="CO898" s="274" t="s">
        <v>268</v>
      </c>
      <c r="CP898" s="274" t="s">
        <v>268</v>
      </c>
      <c r="CQ898" s="274" t="s">
        <v>7247</v>
      </c>
      <c r="CR898" s="274" t="s">
        <v>877</v>
      </c>
      <c r="CS898" s="274">
        <v>4.84</v>
      </c>
      <c r="CT898" s="274" t="s">
        <v>268</v>
      </c>
      <c r="CU898" s="274">
        <v>4.84</v>
      </c>
      <c r="CV898" s="274">
        <v>365</v>
      </c>
      <c r="CW898" s="274" t="s">
        <v>878</v>
      </c>
      <c r="CX898" s="274" t="s">
        <v>835</v>
      </c>
      <c r="CY898" s="274" t="s">
        <v>836</v>
      </c>
      <c r="CZ898" s="274" t="s">
        <v>837</v>
      </c>
      <c r="DA898" s="274" t="s">
        <v>268</v>
      </c>
      <c r="DB898" s="274" t="s">
        <v>268</v>
      </c>
      <c r="DC898" s="274" t="s">
        <v>268</v>
      </c>
      <c r="DD898" s="274" t="s">
        <v>268</v>
      </c>
      <c r="DE898" s="274" t="s">
        <v>268</v>
      </c>
      <c r="DF898" s="274" t="s">
        <v>268</v>
      </c>
      <c r="DG898" s="299">
        <f>IFERROR(IF(CA898="D",IF(CK898="A dispo.",CD898*VLOOKUP('DATI INPUT'!$F$27,TARIFFE_UD,2,FALSE),CD898*VLOOKUP(CK898,TARIFFE_UD,2,FALSE)),CD898*VLOOKUP(CB898-100,TARIFFE_UND,2,FALSE)),0)</f>
        <v>7.8411888928378985</v>
      </c>
      <c r="DH898" s="299">
        <f>IFERROR(IF(CA898="D",IF(CK898="A dispo.",CF898*VLOOKUP('DATI INPUT'!$F$27,TARIFFE_UD,3,FALSE),CF898*VLOOKUP(CK898,TARIFFE_UD,3,FALSE)),CF898*VLOOKUP(CB898-100,TARIFFE_UND,3,FALSE)),0)</f>
        <v>0</v>
      </c>
    </row>
    <row r="899" spans="1:112" hidden="1" x14ac:dyDescent="0.25">
      <c r="A899" s="274" t="s">
        <v>7249</v>
      </c>
      <c r="B899" s="274" t="s">
        <v>7250</v>
      </c>
      <c r="C899" s="274" t="s">
        <v>7251</v>
      </c>
      <c r="D899" s="274" t="s">
        <v>7252</v>
      </c>
      <c r="E899" s="274" t="s">
        <v>268</v>
      </c>
      <c r="F899" s="274" t="s">
        <v>156</v>
      </c>
      <c r="G899" s="274" t="s">
        <v>7253</v>
      </c>
      <c r="H899" s="274" t="s">
        <v>7254</v>
      </c>
      <c r="I899" s="274" t="s">
        <v>2521</v>
      </c>
      <c r="J899" s="274" t="s">
        <v>274</v>
      </c>
      <c r="K899" s="274" t="s">
        <v>7255</v>
      </c>
      <c r="L899" s="274" t="s">
        <v>303</v>
      </c>
      <c r="M899" s="274" t="s">
        <v>7256</v>
      </c>
      <c r="N899" s="274" t="s">
        <v>303</v>
      </c>
      <c r="O899" s="274" t="s">
        <v>1273</v>
      </c>
      <c r="P899" s="274" t="s">
        <v>7257</v>
      </c>
      <c r="Q899" s="274" t="s">
        <v>497</v>
      </c>
      <c r="R899" s="274" t="s">
        <v>268</v>
      </c>
      <c r="S899" s="274" t="s">
        <v>268</v>
      </c>
      <c r="T899" s="274" t="s">
        <v>268</v>
      </c>
      <c r="U899" s="274" t="s">
        <v>268</v>
      </c>
      <c r="V899" s="274" t="s">
        <v>268</v>
      </c>
      <c r="W899" s="274" t="s">
        <v>2661</v>
      </c>
      <c r="X899" s="274" t="s">
        <v>2662</v>
      </c>
      <c r="Y899" s="274" t="s">
        <v>268</v>
      </c>
      <c r="Z899" s="274" t="s">
        <v>268</v>
      </c>
      <c r="AA899" s="274" t="s">
        <v>268</v>
      </c>
      <c r="AB899" s="274" t="s">
        <v>268</v>
      </c>
      <c r="AC899" s="274" t="s">
        <v>268</v>
      </c>
      <c r="AD899" s="274" t="s">
        <v>268</v>
      </c>
      <c r="AE899" s="274" t="s">
        <v>287</v>
      </c>
      <c r="AF899" s="274" t="s">
        <v>1811</v>
      </c>
      <c r="AG899" s="274" t="s">
        <v>875</v>
      </c>
      <c r="AH899" s="274" t="s">
        <v>1831</v>
      </c>
      <c r="AI899" s="274" t="s">
        <v>7258</v>
      </c>
      <c r="AJ899" s="274" t="s">
        <v>268</v>
      </c>
      <c r="AK899" s="274" t="s">
        <v>268</v>
      </c>
      <c r="AL899" s="274" t="s">
        <v>268</v>
      </c>
      <c r="AM899" s="274" t="s">
        <v>268</v>
      </c>
      <c r="AN899" s="274" t="s">
        <v>268</v>
      </c>
      <c r="AO899" s="274" t="s">
        <v>268</v>
      </c>
      <c r="AP899" s="274" t="s">
        <v>268</v>
      </c>
      <c r="AQ899" s="274" t="s">
        <v>268</v>
      </c>
      <c r="AR899" s="274" t="s">
        <v>268</v>
      </c>
      <c r="AS899" s="274" t="s">
        <v>268</v>
      </c>
      <c r="AT899" s="274" t="s">
        <v>268</v>
      </c>
      <c r="AU899" s="274" t="s">
        <v>268</v>
      </c>
      <c r="AV899" s="274" t="s">
        <v>268</v>
      </c>
      <c r="AW899" s="274" t="s">
        <v>268</v>
      </c>
      <c r="AX899" s="274" t="s">
        <v>268</v>
      </c>
      <c r="AY899" s="274" t="s">
        <v>268</v>
      </c>
      <c r="AZ899" s="274" t="s">
        <v>268</v>
      </c>
      <c r="BA899" s="274" t="s">
        <v>268</v>
      </c>
      <c r="BB899" s="274" t="s">
        <v>268</v>
      </c>
      <c r="BC899" s="274" t="s">
        <v>268</v>
      </c>
      <c r="BD899" s="274" t="s">
        <v>268</v>
      </c>
      <c r="BE899" s="274" t="s">
        <v>268</v>
      </c>
      <c r="BF899" s="274" t="s">
        <v>268</v>
      </c>
      <c r="BG899" s="274" t="s">
        <v>268</v>
      </c>
      <c r="BH899" s="274" t="s">
        <v>268</v>
      </c>
      <c r="BI899" s="274" t="s">
        <v>268</v>
      </c>
      <c r="BJ899" s="274" t="s">
        <v>268</v>
      </c>
      <c r="BK899" s="274" t="s">
        <v>268</v>
      </c>
      <c r="BL899" s="274" t="s">
        <v>268</v>
      </c>
      <c r="BM899" s="274" t="s">
        <v>268</v>
      </c>
      <c r="BN899" s="274" t="s">
        <v>268</v>
      </c>
      <c r="BO899" s="274" t="s">
        <v>268</v>
      </c>
      <c r="BP899" s="274" t="s">
        <v>268</v>
      </c>
      <c r="BQ899" s="274" t="s">
        <v>268</v>
      </c>
      <c r="BR899" s="274" t="s">
        <v>268</v>
      </c>
      <c r="BS899" s="274" t="s">
        <v>268</v>
      </c>
      <c r="BT899" s="274" t="s">
        <v>268</v>
      </c>
      <c r="BU899" s="274" t="s">
        <v>268</v>
      </c>
      <c r="BV899" s="274" t="s">
        <v>268</v>
      </c>
      <c r="BW899" s="274" t="s">
        <v>268</v>
      </c>
      <c r="BX899" s="274" t="s">
        <v>268</v>
      </c>
      <c r="BY899" s="295">
        <v>77.400000000000006</v>
      </c>
      <c r="BZ899" s="295">
        <v>77.400000000000006</v>
      </c>
      <c r="CA899" s="298" t="s">
        <v>142</v>
      </c>
      <c r="CB899" s="297">
        <v>122</v>
      </c>
      <c r="CC899" s="284">
        <f t="shared" ref="CC899:CC962" si="58">IF(IFERROR(VLOOKUP(CG899,Rid_ud,2,FALSE),0)+IFERROR(VLOOKUP(CL899,rid,2,FALSE),0)+IFERROR(VLOOKUP(CM899,rid,2,FALSE),0)&gt;1,1,IFERROR(VLOOKUP(CG899,Rid_ud,2,FALSE),0)+IFERROR(VLOOKUP(CL899,rid,2,FALSE),0)+IFERROR(VLOOKUP(CM899,rid,2,FALSE),0))</f>
        <v>0.75</v>
      </c>
      <c r="CD899" s="295">
        <f t="shared" ref="CD899:CD962" si="59">(BZ899-(BZ899*CC899))/365*CV899</f>
        <v>19.350000000000001</v>
      </c>
      <c r="CE899" s="284">
        <f t="shared" ref="CE899:CE962" si="60">IF(IFERROR(VLOOKUP(CG899,Rid_ud,3,FALSE),0)+IFERROR(VLOOKUP(CL899,rid,3,FALSE),0)+IFERROR(VLOOKUP(CM899,rid,3,FALSE),0)&gt;1,1,IFERROR(VLOOKUP(CG899,Rid_ud,3,FALSE),0)+IFERROR(VLOOKUP(CL899,rid,3,FALSE),0)+IFERROR(VLOOKUP(CM899,rid,3,FALSE),0))</f>
        <v>0.75</v>
      </c>
      <c r="CF899" s="295">
        <f t="shared" ref="CF899:CF962" si="61">(IF(CA899="D",1-(1*CE899),BZ899-(BZ899*CE899)))/365*CV899</f>
        <v>0.25</v>
      </c>
      <c r="CG899" s="274" t="s">
        <v>876</v>
      </c>
      <c r="CH899" s="274" t="s">
        <v>268</v>
      </c>
      <c r="CI899" s="274" t="s">
        <v>268</v>
      </c>
      <c r="CJ899" s="298" t="s">
        <v>268</v>
      </c>
      <c r="CK899" s="298" t="s">
        <v>736</v>
      </c>
      <c r="CL899" s="274" t="s">
        <v>2132</v>
      </c>
      <c r="CM899" s="274" t="s">
        <v>268</v>
      </c>
      <c r="CN899" s="274" t="s">
        <v>268</v>
      </c>
      <c r="CO899" s="274" t="s">
        <v>268</v>
      </c>
      <c r="CP899" s="274" t="s">
        <v>268</v>
      </c>
      <c r="CQ899" s="274" t="s">
        <v>7259</v>
      </c>
      <c r="CR899" s="274" t="s">
        <v>877</v>
      </c>
      <c r="CS899" s="274">
        <v>90.49</v>
      </c>
      <c r="CT899" s="274">
        <v>-67.87</v>
      </c>
      <c r="CU899" s="274">
        <v>22.62</v>
      </c>
      <c r="CV899" s="274">
        <v>365</v>
      </c>
      <c r="CW899" s="274" t="s">
        <v>878</v>
      </c>
      <c r="CX899" s="274" t="s">
        <v>835</v>
      </c>
      <c r="CY899" s="274" t="s">
        <v>836</v>
      </c>
      <c r="CZ899" s="274" t="s">
        <v>837</v>
      </c>
      <c r="DA899" s="274" t="s">
        <v>268</v>
      </c>
      <c r="DB899" s="274" t="s">
        <v>268</v>
      </c>
      <c r="DC899" s="274" t="s">
        <v>268</v>
      </c>
      <c r="DD899" s="274" t="s">
        <v>268</v>
      </c>
      <c r="DE899" s="274" t="s">
        <v>268</v>
      </c>
      <c r="DF899" s="274" t="s">
        <v>268</v>
      </c>
      <c r="DG899" s="299">
        <f>IFERROR(IF(CA899="D",IF(CK899="A dispo.",CD899*VLOOKUP('DATI INPUT'!$F$27,TARIFFE_UD,2,FALSE),CD899*VLOOKUP(CK899,TARIFFE_UD,2,FALSE)),CD899*VLOOKUP(CB899-100,TARIFFE_UND,2,FALSE)),0)</f>
        <v>15.324240216448437</v>
      </c>
      <c r="DH899" s="299">
        <f>IFERROR(IF(CA899="D",IF(CK899="A dispo.",CF899*VLOOKUP('DATI INPUT'!$F$27,TARIFFE_UD,3,FALSE),CF899*VLOOKUP(CK899,TARIFFE_UD,3,FALSE)),CF899*VLOOKUP(CB899-100,TARIFFE_UND,3,FALSE)),0)</f>
        <v>15.091945100768223</v>
      </c>
    </row>
    <row r="900" spans="1:112" hidden="1" x14ac:dyDescent="0.25">
      <c r="A900" s="274" t="s">
        <v>7260</v>
      </c>
      <c r="B900" s="274" t="s">
        <v>7261</v>
      </c>
      <c r="C900" s="274" t="s">
        <v>7262</v>
      </c>
      <c r="D900" s="274" t="s">
        <v>7263</v>
      </c>
      <c r="E900" s="274" t="s">
        <v>268</v>
      </c>
      <c r="F900" s="274" t="s">
        <v>156</v>
      </c>
      <c r="G900" s="274" t="s">
        <v>7264</v>
      </c>
      <c r="H900" s="274" t="s">
        <v>7265</v>
      </c>
      <c r="I900" s="274" t="s">
        <v>453</v>
      </c>
      <c r="J900" s="274" t="s">
        <v>274</v>
      </c>
      <c r="K900" s="274" t="s">
        <v>7266</v>
      </c>
      <c r="L900" s="274" t="s">
        <v>2538</v>
      </c>
      <c r="M900" s="274" t="s">
        <v>7267</v>
      </c>
      <c r="N900" s="274" t="s">
        <v>2538</v>
      </c>
      <c r="O900" s="274" t="s">
        <v>2539</v>
      </c>
      <c r="P900" s="274" t="s">
        <v>7268</v>
      </c>
      <c r="Q900" s="274" t="s">
        <v>313</v>
      </c>
      <c r="R900" s="274" t="s">
        <v>268</v>
      </c>
      <c r="S900" s="274" t="s">
        <v>268</v>
      </c>
      <c r="T900" s="274" t="s">
        <v>268</v>
      </c>
      <c r="U900" s="274" t="s">
        <v>268</v>
      </c>
      <c r="V900" s="274" t="s">
        <v>268</v>
      </c>
      <c r="W900" s="274" t="s">
        <v>2130</v>
      </c>
      <c r="X900" s="274" t="s">
        <v>2131</v>
      </c>
      <c r="Y900" s="274" t="s">
        <v>268</v>
      </c>
      <c r="Z900" s="274" t="s">
        <v>268</v>
      </c>
      <c r="AA900" s="274" t="s">
        <v>268</v>
      </c>
      <c r="AB900" s="274" t="s">
        <v>268</v>
      </c>
      <c r="AC900" s="274" t="s">
        <v>268</v>
      </c>
      <c r="AD900" s="274" t="s">
        <v>268</v>
      </c>
      <c r="AE900" s="274" t="s">
        <v>287</v>
      </c>
      <c r="AF900" s="274" t="s">
        <v>1811</v>
      </c>
      <c r="AG900" s="274" t="s">
        <v>875</v>
      </c>
      <c r="AH900" s="274" t="s">
        <v>1412</v>
      </c>
      <c r="AI900" s="274" t="s">
        <v>708</v>
      </c>
      <c r="AJ900" s="274" t="s">
        <v>268</v>
      </c>
      <c r="AK900" s="274" t="s">
        <v>268</v>
      </c>
      <c r="AL900" s="274" t="s">
        <v>268</v>
      </c>
      <c r="AM900" s="274" t="s">
        <v>355</v>
      </c>
      <c r="AN900" s="274" t="s">
        <v>268</v>
      </c>
      <c r="AO900" s="274" t="s">
        <v>268</v>
      </c>
      <c r="AP900" s="274" t="s">
        <v>268</v>
      </c>
      <c r="AQ900" s="274" t="s">
        <v>268</v>
      </c>
      <c r="AR900" s="274" t="s">
        <v>268</v>
      </c>
      <c r="AS900" s="274" t="s">
        <v>268</v>
      </c>
      <c r="AT900" s="274" t="s">
        <v>268</v>
      </c>
      <c r="AU900" s="274" t="s">
        <v>268</v>
      </c>
      <c r="AV900" s="274" t="s">
        <v>268</v>
      </c>
      <c r="AW900" s="274" t="s">
        <v>268</v>
      </c>
      <c r="AX900" s="274" t="s">
        <v>268</v>
      </c>
      <c r="AY900" s="274" t="s">
        <v>268</v>
      </c>
      <c r="AZ900" s="274" t="s">
        <v>268</v>
      </c>
      <c r="BA900" s="274" t="s">
        <v>268</v>
      </c>
      <c r="BB900" s="274" t="s">
        <v>268</v>
      </c>
      <c r="BC900" s="274" t="s">
        <v>268</v>
      </c>
      <c r="BD900" s="274" t="s">
        <v>268</v>
      </c>
      <c r="BE900" s="274" t="s">
        <v>268</v>
      </c>
      <c r="BF900" s="274" t="s">
        <v>268</v>
      </c>
      <c r="BG900" s="274" t="s">
        <v>268</v>
      </c>
      <c r="BH900" s="274" t="s">
        <v>268</v>
      </c>
      <c r="BI900" s="274" t="s">
        <v>268</v>
      </c>
      <c r="BJ900" s="274" t="s">
        <v>268</v>
      </c>
      <c r="BK900" s="274" t="s">
        <v>268</v>
      </c>
      <c r="BL900" s="274" t="s">
        <v>268</v>
      </c>
      <c r="BM900" s="274" t="s">
        <v>268</v>
      </c>
      <c r="BN900" s="274" t="s">
        <v>268</v>
      </c>
      <c r="BO900" s="274" t="s">
        <v>268</v>
      </c>
      <c r="BP900" s="274" t="s">
        <v>268</v>
      </c>
      <c r="BQ900" s="274" t="s">
        <v>268</v>
      </c>
      <c r="BR900" s="274" t="s">
        <v>268</v>
      </c>
      <c r="BS900" s="274" t="s">
        <v>268</v>
      </c>
      <c r="BT900" s="274" t="s">
        <v>268</v>
      </c>
      <c r="BU900" s="274" t="s">
        <v>268</v>
      </c>
      <c r="BV900" s="274" t="s">
        <v>268</v>
      </c>
      <c r="BW900" s="274" t="s">
        <v>268</v>
      </c>
      <c r="BX900" s="274" t="s">
        <v>268</v>
      </c>
      <c r="BY900" s="295">
        <v>340</v>
      </c>
      <c r="BZ900" s="295">
        <v>340</v>
      </c>
      <c r="CA900" s="298" t="s">
        <v>142</v>
      </c>
      <c r="CB900" s="297">
        <v>122</v>
      </c>
      <c r="CC900" s="284">
        <f t="shared" si="58"/>
        <v>0.75</v>
      </c>
      <c r="CD900" s="295">
        <f t="shared" si="59"/>
        <v>85</v>
      </c>
      <c r="CE900" s="284">
        <f t="shared" si="60"/>
        <v>0.75</v>
      </c>
      <c r="CF900" s="295">
        <f t="shared" si="61"/>
        <v>0.25</v>
      </c>
      <c r="CG900" s="274" t="s">
        <v>876</v>
      </c>
      <c r="CH900" s="274" t="s">
        <v>268</v>
      </c>
      <c r="CI900" s="274" t="s">
        <v>268</v>
      </c>
      <c r="CJ900" s="298" t="s">
        <v>268</v>
      </c>
      <c r="CK900" s="298" t="s">
        <v>736</v>
      </c>
      <c r="CL900" s="274" t="s">
        <v>2132</v>
      </c>
      <c r="CM900" s="274" t="s">
        <v>268</v>
      </c>
      <c r="CN900" s="274" t="s">
        <v>268</v>
      </c>
      <c r="CO900" s="274" t="s">
        <v>268</v>
      </c>
      <c r="CP900" s="274" t="s">
        <v>268</v>
      </c>
      <c r="CQ900" s="274" t="s">
        <v>268</v>
      </c>
      <c r="CR900" s="274" t="s">
        <v>877</v>
      </c>
      <c r="CS900" s="274">
        <v>219.16</v>
      </c>
      <c r="CT900" s="274">
        <v>-164.37</v>
      </c>
      <c r="CU900" s="274">
        <v>54.79</v>
      </c>
      <c r="CV900" s="274">
        <v>365</v>
      </c>
      <c r="CW900" s="274" t="s">
        <v>878</v>
      </c>
      <c r="CX900" s="274" t="s">
        <v>835</v>
      </c>
      <c r="CY900" s="274" t="s">
        <v>836</v>
      </c>
      <c r="CZ900" s="274" t="s">
        <v>837</v>
      </c>
      <c r="DA900" s="274" t="s">
        <v>268</v>
      </c>
      <c r="DB900" s="274" t="s">
        <v>268</v>
      </c>
      <c r="DC900" s="274" t="s">
        <v>268</v>
      </c>
      <c r="DD900" s="274" t="s">
        <v>268</v>
      </c>
      <c r="DE900" s="274" t="s">
        <v>268</v>
      </c>
      <c r="DF900" s="274" t="s">
        <v>268</v>
      </c>
      <c r="DG900" s="299">
        <f>IFERROR(IF(CA900="D",IF(CK900="A dispo.",CD900*VLOOKUP('DATI INPUT'!$F$27,TARIFFE_UD,2,FALSE),CD900*VLOOKUP(CK900,TARIFFE_UD,2,FALSE)),CD900*VLOOKUP(CB900-100,TARIFFE_UND,2,FALSE)),0)</f>
        <v>67.315783896543522</v>
      </c>
      <c r="DH900" s="299">
        <f>IFERROR(IF(CA900="D",IF(CK900="A dispo.",CF900*VLOOKUP('DATI INPUT'!$F$27,TARIFFE_UD,3,FALSE),CF900*VLOOKUP(CK900,TARIFFE_UD,3,FALSE)),CF900*VLOOKUP(CB900-100,TARIFFE_UND,3,FALSE)),0)</f>
        <v>15.091945100768223</v>
      </c>
    </row>
    <row r="901" spans="1:112" hidden="1" x14ac:dyDescent="0.25">
      <c r="A901" s="274" t="s">
        <v>7269</v>
      </c>
      <c r="B901" s="274" t="s">
        <v>7270</v>
      </c>
      <c r="C901" s="274" t="s">
        <v>7271</v>
      </c>
      <c r="D901" s="274" t="s">
        <v>7272</v>
      </c>
      <c r="E901" s="274" t="s">
        <v>268</v>
      </c>
      <c r="F901" s="274" t="s">
        <v>156</v>
      </c>
      <c r="G901" s="274" t="s">
        <v>7273</v>
      </c>
      <c r="H901" s="274" t="s">
        <v>7274</v>
      </c>
      <c r="I901" s="274" t="s">
        <v>369</v>
      </c>
      <c r="J901" s="274" t="s">
        <v>156</v>
      </c>
      <c r="K901" s="274" t="s">
        <v>7275</v>
      </c>
      <c r="L901" s="274" t="s">
        <v>879</v>
      </c>
      <c r="M901" s="274" t="s">
        <v>7276</v>
      </c>
      <c r="N901" s="274" t="s">
        <v>1541</v>
      </c>
      <c r="O901" s="274" t="s">
        <v>896</v>
      </c>
      <c r="P901" s="274" t="s">
        <v>7277</v>
      </c>
      <c r="Q901" s="274" t="s">
        <v>500</v>
      </c>
      <c r="R901" s="274" t="s">
        <v>268</v>
      </c>
      <c r="S901" s="274" t="s">
        <v>268</v>
      </c>
      <c r="T901" s="274" t="s">
        <v>268</v>
      </c>
      <c r="U901" s="274" t="s">
        <v>268</v>
      </c>
      <c r="V901" s="274" t="s">
        <v>268</v>
      </c>
      <c r="W901" s="274" t="s">
        <v>7278</v>
      </c>
      <c r="X901" s="274" t="s">
        <v>1847</v>
      </c>
      <c r="Y901" s="274" t="s">
        <v>463</v>
      </c>
      <c r="Z901" s="274" t="s">
        <v>268</v>
      </c>
      <c r="AA901" s="274" t="s">
        <v>268</v>
      </c>
      <c r="AB901" s="274" t="s">
        <v>268</v>
      </c>
      <c r="AC901" s="274" t="s">
        <v>268</v>
      </c>
      <c r="AD901" s="274" t="s">
        <v>268</v>
      </c>
      <c r="AE901" s="274" t="s">
        <v>287</v>
      </c>
      <c r="AF901" s="274" t="s">
        <v>1811</v>
      </c>
      <c r="AG901" s="274" t="s">
        <v>875</v>
      </c>
      <c r="AH901" s="274" t="s">
        <v>1848</v>
      </c>
      <c r="AI901" s="274" t="s">
        <v>744</v>
      </c>
      <c r="AJ901" s="274" t="s">
        <v>268</v>
      </c>
      <c r="AK901" s="274" t="s">
        <v>381</v>
      </c>
      <c r="AL901" s="274" t="s">
        <v>268</v>
      </c>
      <c r="AM901" s="274" t="s">
        <v>288</v>
      </c>
      <c r="AN901" s="274" t="s">
        <v>268</v>
      </c>
      <c r="AO901" s="274" t="s">
        <v>268</v>
      </c>
      <c r="AP901" s="274" t="s">
        <v>268</v>
      </c>
      <c r="AQ901" s="274" t="s">
        <v>268</v>
      </c>
      <c r="AR901" s="274" t="s">
        <v>268</v>
      </c>
      <c r="AS901" s="274" t="s">
        <v>268</v>
      </c>
      <c r="AT901" s="274" t="s">
        <v>268</v>
      </c>
      <c r="AU901" s="274" t="s">
        <v>268</v>
      </c>
      <c r="AV901" s="274" t="s">
        <v>268</v>
      </c>
      <c r="AW901" s="274" t="s">
        <v>268</v>
      </c>
      <c r="AX901" s="274" t="s">
        <v>268</v>
      </c>
      <c r="AY901" s="274" t="s">
        <v>268</v>
      </c>
      <c r="AZ901" s="274" t="s">
        <v>268</v>
      </c>
      <c r="BA901" s="274" t="s">
        <v>268</v>
      </c>
      <c r="BB901" s="274" t="s">
        <v>268</v>
      </c>
      <c r="BC901" s="274" t="s">
        <v>268</v>
      </c>
      <c r="BD901" s="274" t="s">
        <v>268</v>
      </c>
      <c r="BE901" s="274" t="s">
        <v>268</v>
      </c>
      <c r="BF901" s="274" t="s">
        <v>268</v>
      </c>
      <c r="BG901" s="274" t="s">
        <v>268</v>
      </c>
      <c r="BH901" s="274" t="s">
        <v>268</v>
      </c>
      <c r="BI901" s="274" t="s">
        <v>268</v>
      </c>
      <c r="BJ901" s="274" t="s">
        <v>268</v>
      </c>
      <c r="BK901" s="274" t="s">
        <v>268</v>
      </c>
      <c r="BL901" s="274" t="s">
        <v>268</v>
      </c>
      <c r="BM901" s="274" t="s">
        <v>268</v>
      </c>
      <c r="BN901" s="274" t="s">
        <v>268</v>
      </c>
      <c r="BO901" s="274" t="s">
        <v>268</v>
      </c>
      <c r="BP901" s="274" t="s">
        <v>268</v>
      </c>
      <c r="BQ901" s="274" t="s">
        <v>268</v>
      </c>
      <c r="BR901" s="274" t="s">
        <v>268</v>
      </c>
      <c r="BS901" s="274" t="s">
        <v>268</v>
      </c>
      <c r="BT901" s="274" t="s">
        <v>268</v>
      </c>
      <c r="BU901" s="274" t="s">
        <v>268</v>
      </c>
      <c r="BV901" s="274" t="s">
        <v>268</v>
      </c>
      <c r="BW901" s="274" t="s">
        <v>268</v>
      </c>
      <c r="BX901" s="274" t="s">
        <v>268</v>
      </c>
      <c r="BY901" s="295">
        <v>63</v>
      </c>
      <c r="BZ901" s="295">
        <v>63</v>
      </c>
      <c r="CA901" s="298" t="s">
        <v>142</v>
      </c>
      <c r="CB901" s="297">
        <v>122</v>
      </c>
      <c r="CC901" s="284">
        <f t="shared" si="58"/>
        <v>0</v>
      </c>
      <c r="CD901" s="295">
        <f t="shared" si="59"/>
        <v>63.000000000000007</v>
      </c>
      <c r="CE901" s="284">
        <f t="shared" si="60"/>
        <v>0</v>
      </c>
      <c r="CF901" s="295">
        <f t="shared" si="61"/>
        <v>1</v>
      </c>
      <c r="CG901" s="274" t="s">
        <v>876</v>
      </c>
      <c r="CH901" s="274" t="s">
        <v>268</v>
      </c>
      <c r="CI901" s="274" t="s">
        <v>268</v>
      </c>
      <c r="CJ901" s="298" t="s">
        <v>268</v>
      </c>
      <c r="CK901" s="298" t="s">
        <v>736</v>
      </c>
      <c r="CL901" s="274" t="s">
        <v>268</v>
      </c>
      <c r="CM901" s="274" t="s">
        <v>268</v>
      </c>
      <c r="CN901" s="274" t="s">
        <v>268</v>
      </c>
      <c r="CO901" s="274" t="s">
        <v>268</v>
      </c>
      <c r="CP901" s="274" t="s">
        <v>268</v>
      </c>
      <c r="CQ901" s="274" t="s">
        <v>7279</v>
      </c>
      <c r="CR901" s="274" t="s">
        <v>877</v>
      </c>
      <c r="CS901" s="274">
        <v>83.43</v>
      </c>
      <c r="CT901" s="274" t="s">
        <v>268</v>
      </c>
      <c r="CU901" s="274">
        <v>83.43</v>
      </c>
      <c r="CV901" s="274">
        <v>365</v>
      </c>
      <c r="CW901" s="274" t="s">
        <v>878</v>
      </c>
      <c r="CX901" s="274" t="s">
        <v>835</v>
      </c>
      <c r="CY901" s="274" t="s">
        <v>836</v>
      </c>
      <c r="CZ901" s="274" t="s">
        <v>837</v>
      </c>
      <c r="DA901" s="274" t="s">
        <v>268</v>
      </c>
      <c r="DB901" s="274" t="s">
        <v>268</v>
      </c>
      <c r="DC901" s="274" t="s">
        <v>268</v>
      </c>
      <c r="DD901" s="274" t="s">
        <v>268</v>
      </c>
      <c r="DE901" s="274" t="s">
        <v>268</v>
      </c>
      <c r="DF901" s="274" t="s">
        <v>268</v>
      </c>
      <c r="DG901" s="299">
        <f>IFERROR(IF(CA901="D",IF(CK901="A dispo.",CD901*VLOOKUP('DATI INPUT'!$F$27,TARIFFE_UD,2,FALSE),CD901*VLOOKUP(CK901,TARIFFE_UD,2,FALSE)),CD901*VLOOKUP(CB901-100,TARIFFE_UND,2,FALSE)),0)</f>
        <v>49.892875123320493</v>
      </c>
      <c r="DH901" s="299">
        <f>IFERROR(IF(CA901="D",IF(CK901="A dispo.",CF901*VLOOKUP('DATI INPUT'!$F$27,TARIFFE_UD,3,FALSE),CF901*VLOOKUP(CK901,TARIFFE_UD,3,FALSE)),CF901*VLOOKUP(CB901-100,TARIFFE_UND,3,FALSE)),0)</f>
        <v>60.367780403072892</v>
      </c>
    </row>
    <row r="902" spans="1:112" hidden="1" x14ac:dyDescent="0.25">
      <c r="A902" s="274" t="s">
        <v>7280</v>
      </c>
      <c r="B902" s="274" t="s">
        <v>7281</v>
      </c>
      <c r="C902" s="274" t="s">
        <v>1051</v>
      </c>
      <c r="D902" s="274" t="s">
        <v>7282</v>
      </c>
      <c r="E902" s="274" t="s">
        <v>268</v>
      </c>
      <c r="F902" s="274" t="s">
        <v>156</v>
      </c>
      <c r="G902" s="274" t="s">
        <v>7283</v>
      </c>
      <c r="H902" s="274" t="s">
        <v>1137</v>
      </c>
      <c r="I902" s="274" t="s">
        <v>7284</v>
      </c>
      <c r="J902" s="274" t="s">
        <v>156</v>
      </c>
      <c r="K902" s="274" t="s">
        <v>7285</v>
      </c>
      <c r="L902" s="274" t="s">
        <v>871</v>
      </c>
      <c r="M902" s="274" t="s">
        <v>7286</v>
      </c>
      <c r="N902" s="274" t="s">
        <v>1562</v>
      </c>
      <c r="O902" s="274" t="s">
        <v>873</v>
      </c>
      <c r="P902" s="274" t="s">
        <v>7287</v>
      </c>
      <c r="Q902" s="274" t="s">
        <v>374</v>
      </c>
      <c r="R902" s="274" t="s">
        <v>268</v>
      </c>
      <c r="S902" s="274" t="s">
        <v>268</v>
      </c>
      <c r="T902" s="274" t="s">
        <v>268</v>
      </c>
      <c r="U902" s="274" t="s">
        <v>268</v>
      </c>
      <c r="V902" s="274" t="s">
        <v>268</v>
      </c>
      <c r="W902" s="274" t="s">
        <v>1519</v>
      </c>
      <c r="X902" s="274" t="s">
        <v>613</v>
      </c>
      <c r="Y902" s="274" t="s">
        <v>341</v>
      </c>
      <c r="Z902" s="274" t="s">
        <v>268</v>
      </c>
      <c r="AA902" s="274" t="s">
        <v>268</v>
      </c>
      <c r="AB902" s="274" t="s">
        <v>268</v>
      </c>
      <c r="AC902" s="274" t="s">
        <v>268</v>
      </c>
      <c r="AD902" s="274" t="s">
        <v>268</v>
      </c>
      <c r="AE902" s="274" t="s">
        <v>287</v>
      </c>
      <c r="AF902" s="274" t="s">
        <v>1811</v>
      </c>
      <c r="AG902" s="274" t="s">
        <v>875</v>
      </c>
      <c r="AH902" s="274" t="s">
        <v>1812</v>
      </c>
      <c r="AI902" s="274" t="s">
        <v>708</v>
      </c>
      <c r="AJ902" s="274" t="s">
        <v>268</v>
      </c>
      <c r="AK902" s="274" t="s">
        <v>268</v>
      </c>
      <c r="AL902" s="274" t="s">
        <v>268</v>
      </c>
      <c r="AM902" s="274" t="s">
        <v>355</v>
      </c>
      <c r="AN902" s="274" t="s">
        <v>268</v>
      </c>
      <c r="AO902" s="274" t="s">
        <v>268</v>
      </c>
      <c r="AP902" s="274" t="s">
        <v>268</v>
      </c>
      <c r="AQ902" s="274" t="s">
        <v>268</v>
      </c>
      <c r="AR902" s="274" t="s">
        <v>268</v>
      </c>
      <c r="AS902" s="274" t="s">
        <v>268</v>
      </c>
      <c r="AT902" s="274" t="s">
        <v>268</v>
      </c>
      <c r="AU902" s="274" t="s">
        <v>268</v>
      </c>
      <c r="AV902" s="274" t="s">
        <v>268</v>
      </c>
      <c r="AW902" s="274" t="s">
        <v>268</v>
      </c>
      <c r="AX902" s="274" t="s">
        <v>268</v>
      </c>
      <c r="AY902" s="274" t="s">
        <v>268</v>
      </c>
      <c r="AZ902" s="274" t="s">
        <v>268</v>
      </c>
      <c r="BA902" s="274" t="s">
        <v>268</v>
      </c>
      <c r="BB902" s="274" t="s">
        <v>268</v>
      </c>
      <c r="BC902" s="274" t="s">
        <v>268</v>
      </c>
      <c r="BD902" s="274" t="s">
        <v>268</v>
      </c>
      <c r="BE902" s="274" t="s">
        <v>268</v>
      </c>
      <c r="BF902" s="274" t="s">
        <v>268</v>
      </c>
      <c r="BG902" s="274" t="s">
        <v>268</v>
      </c>
      <c r="BH902" s="274" t="s">
        <v>268</v>
      </c>
      <c r="BI902" s="274" t="s">
        <v>268</v>
      </c>
      <c r="BJ902" s="274" t="s">
        <v>268</v>
      </c>
      <c r="BK902" s="274" t="s">
        <v>268</v>
      </c>
      <c r="BL902" s="274" t="s">
        <v>268</v>
      </c>
      <c r="BM902" s="274" t="s">
        <v>268</v>
      </c>
      <c r="BN902" s="274" t="s">
        <v>268</v>
      </c>
      <c r="BO902" s="274" t="s">
        <v>268</v>
      </c>
      <c r="BP902" s="274" t="s">
        <v>268</v>
      </c>
      <c r="BQ902" s="274" t="s">
        <v>268</v>
      </c>
      <c r="BR902" s="274" t="s">
        <v>268</v>
      </c>
      <c r="BS902" s="274" t="s">
        <v>268</v>
      </c>
      <c r="BT902" s="274" t="s">
        <v>268</v>
      </c>
      <c r="BU902" s="274" t="s">
        <v>268</v>
      </c>
      <c r="BV902" s="274" t="s">
        <v>268</v>
      </c>
      <c r="BW902" s="274" t="s">
        <v>268</v>
      </c>
      <c r="BX902" s="274" t="s">
        <v>268</v>
      </c>
      <c r="BY902" s="295">
        <v>243</v>
      </c>
      <c r="BZ902" s="295">
        <v>243</v>
      </c>
      <c r="CA902" s="298" t="s">
        <v>142</v>
      </c>
      <c r="CB902" s="297">
        <v>122</v>
      </c>
      <c r="CC902" s="284">
        <f t="shared" si="58"/>
        <v>0</v>
      </c>
      <c r="CD902" s="295">
        <f t="shared" si="59"/>
        <v>243.00000000000003</v>
      </c>
      <c r="CE902" s="284">
        <f t="shared" si="60"/>
        <v>0</v>
      </c>
      <c r="CF902" s="295">
        <f t="shared" si="61"/>
        <v>1</v>
      </c>
      <c r="CG902" s="274" t="s">
        <v>876</v>
      </c>
      <c r="CH902" s="274" t="s">
        <v>268</v>
      </c>
      <c r="CI902" s="274" t="s">
        <v>268</v>
      </c>
      <c r="CJ902" s="298" t="s">
        <v>268</v>
      </c>
      <c r="CK902" s="298" t="s">
        <v>736</v>
      </c>
      <c r="CL902" s="274" t="s">
        <v>268</v>
      </c>
      <c r="CM902" s="274" t="s">
        <v>268</v>
      </c>
      <c r="CN902" s="274" t="s">
        <v>268</v>
      </c>
      <c r="CO902" s="274" t="s">
        <v>268</v>
      </c>
      <c r="CP902" s="274" t="s">
        <v>268</v>
      </c>
      <c r="CQ902" s="274" t="s">
        <v>7288</v>
      </c>
      <c r="CR902" s="274" t="s">
        <v>877</v>
      </c>
      <c r="CS902" s="274">
        <v>171.63</v>
      </c>
      <c r="CT902" s="274" t="s">
        <v>268</v>
      </c>
      <c r="CU902" s="274">
        <v>171.63</v>
      </c>
      <c r="CV902" s="274">
        <v>365</v>
      </c>
      <c r="CW902" s="274" t="s">
        <v>878</v>
      </c>
      <c r="CX902" s="274" t="s">
        <v>835</v>
      </c>
      <c r="CY902" s="274" t="s">
        <v>836</v>
      </c>
      <c r="CZ902" s="274" t="s">
        <v>837</v>
      </c>
      <c r="DA902" s="274" t="s">
        <v>268</v>
      </c>
      <c r="DB902" s="274" t="s">
        <v>268</v>
      </c>
      <c r="DC902" s="274" t="s">
        <v>268</v>
      </c>
      <c r="DD902" s="274" t="s">
        <v>268</v>
      </c>
      <c r="DE902" s="274" t="s">
        <v>268</v>
      </c>
      <c r="DF902" s="274" t="s">
        <v>268</v>
      </c>
      <c r="DG902" s="299">
        <f>IFERROR(IF(CA902="D",IF(CK902="A dispo.",CD902*VLOOKUP('DATI INPUT'!$F$27,TARIFFE_UD,2,FALSE),CD902*VLOOKUP(CK902,TARIFFE_UD,2,FALSE)),CD902*VLOOKUP(CB902-100,TARIFFE_UND,2,FALSE)),0)</f>
        <v>192.44394690423618</v>
      </c>
      <c r="DH902" s="299">
        <f>IFERROR(IF(CA902="D",IF(CK902="A dispo.",CF902*VLOOKUP('DATI INPUT'!$F$27,TARIFFE_UD,3,FALSE),CF902*VLOOKUP(CK902,TARIFFE_UD,3,FALSE)),CF902*VLOOKUP(CB902-100,TARIFFE_UND,3,FALSE)),0)</f>
        <v>60.367780403072892</v>
      </c>
    </row>
    <row r="903" spans="1:112" hidden="1" x14ac:dyDescent="0.25">
      <c r="A903" s="274" t="s">
        <v>7289</v>
      </c>
      <c r="B903" s="274" t="s">
        <v>7281</v>
      </c>
      <c r="C903" s="274" t="s">
        <v>7290</v>
      </c>
      <c r="D903" s="274" t="s">
        <v>7282</v>
      </c>
      <c r="E903" s="274" t="s">
        <v>268</v>
      </c>
      <c r="F903" s="274" t="s">
        <v>156</v>
      </c>
      <c r="G903" s="274" t="s">
        <v>7283</v>
      </c>
      <c r="H903" s="274" t="s">
        <v>1137</v>
      </c>
      <c r="I903" s="274" t="s">
        <v>7284</v>
      </c>
      <c r="J903" s="274" t="s">
        <v>156</v>
      </c>
      <c r="K903" s="274" t="s">
        <v>7285</v>
      </c>
      <c r="L903" s="274" t="s">
        <v>871</v>
      </c>
      <c r="M903" s="274" t="s">
        <v>7286</v>
      </c>
      <c r="N903" s="274" t="s">
        <v>1562</v>
      </c>
      <c r="O903" s="274" t="s">
        <v>873</v>
      </c>
      <c r="P903" s="274" t="s">
        <v>7287</v>
      </c>
      <c r="Q903" s="274" t="s">
        <v>374</v>
      </c>
      <c r="R903" s="274" t="s">
        <v>268</v>
      </c>
      <c r="S903" s="274" t="s">
        <v>268</v>
      </c>
      <c r="T903" s="274" t="s">
        <v>268</v>
      </c>
      <c r="U903" s="274" t="s">
        <v>268</v>
      </c>
      <c r="V903" s="274" t="s">
        <v>268</v>
      </c>
      <c r="W903" s="274" t="s">
        <v>1519</v>
      </c>
      <c r="X903" s="274" t="s">
        <v>613</v>
      </c>
      <c r="Y903" s="274" t="s">
        <v>341</v>
      </c>
      <c r="Z903" s="274" t="s">
        <v>268</v>
      </c>
      <c r="AA903" s="274" t="s">
        <v>268</v>
      </c>
      <c r="AB903" s="274" t="s">
        <v>268</v>
      </c>
      <c r="AC903" s="274" t="s">
        <v>268</v>
      </c>
      <c r="AD903" s="274" t="s">
        <v>268</v>
      </c>
      <c r="AE903" s="274" t="s">
        <v>287</v>
      </c>
      <c r="AF903" s="274" t="s">
        <v>1811</v>
      </c>
      <c r="AG903" s="274" t="s">
        <v>875</v>
      </c>
      <c r="AH903" s="274" t="s">
        <v>1812</v>
      </c>
      <c r="AI903" s="274" t="s">
        <v>1039</v>
      </c>
      <c r="AJ903" s="274" t="s">
        <v>268</v>
      </c>
      <c r="AK903" s="274" t="s">
        <v>366</v>
      </c>
      <c r="AL903" s="274" t="s">
        <v>268</v>
      </c>
      <c r="AM903" s="274" t="s">
        <v>411</v>
      </c>
      <c r="AN903" s="274" t="s">
        <v>268</v>
      </c>
      <c r="AO903" s="274" t="s">
        <v>268</v>
      </c>
      <c r="AP903" s="274" t="s">
        <v>268</v>
      </c>
      <c r="AQ903" s="274" t="s">
        <v>268</v>
      </c>
      <c r="AR903" s="274" t="s">
        <v>268</v>
      </c>
      <c r="AS903" s="274" t="s">
        <v>268</v>
      </c>
      <c r="AT903" s="274" t="s">
        <v>268</v>
      </c>
      <c r="AU903" s="274" t="s">
        <v>268</v>
      </c>
      <c r="AV903" s="274" t="s">
        <v>268</v>
      </c>
      <c r="AW903" s="274" t="s">
        <v>268</v>
      </c>
      <c r="AX903" s="274" t="s">
        <v>268</v>
      </c>
      <c r="AY903" s="274" t="s">
        <v>268</v>
      </c>
      <c r="AZ903" s="274" t="s">
        <v>268</v>
      </c>
      <c r="BA903" s="274" t="s">
        <v>268</v>
      </c>
      <c r="BB903" s="274" t="s">
        <v>268</v>
      </c>
      <c r="BC903" s="274" t="s">
        <v>268</v>
      </c>
      <c r="BD903" s="274" t="s">
        <v>268</v>
      </c>
      <c r="BE903" s="274" t="s">
        <v>268</v>
      </c>
      <c r="BF903" s="274" t="s">
        <v>268</v>
      </c>
      <c r="BG903" s="274" t="s">
        <v>268</v>
      </c>
      <c r="BH903" s="274" t="s">
        <v>268</v>
      </c>
      <c r="BI903" s="274" t="s">
        <v>268</v>
      </c>
      <c r="BJ903" s="274" t="s">
        <v>268</v>
      </c>
      <c r="BK903" s="274" t="s">
        <v>268</v>
      </c>
      <c r="BL903" s="274" t="s">
        <v>268</v>
      </c>
      <c r="BM903" s="274" t="s">
        <v>268</v>
      </c>
      <c r="BN903" s="274" t="s">
        <v>268</v>
      </c>
      <c r="BO903" s="274" t="s">
        <v>268</v>
      </c>
      <c r="BP903" s="274" t="s">
        <v>268</v>
      </c>
      <c r="BQ903" s="274" t="s">
        <v>268</v>
      </c>
      <c r="BR903" s="274" t="s">
        <v>268</v>
      </c>
      <c r="BS903" s="274" t="s">
        <v>268</v>
      </c>
      <c r="BT903" s="274" t="s">
        <v>268</v>
      </c>
      <c r="BU903" s="274" t="s">
        <v>268</v>
      </c>
      <c r="BV903" s="274" t="s">
        <v>268</v>
      </c>
      <c r="BW903" s="274" t="s">
        <v>268</v>
      </c>
      <c r="BX903" s="274" t="s">
        <v>268</v>
      </c>
      <c r="BY903" s="295">
        <v>39</v>
      </c>
      <c r="BZ903" s="295">
        <v>39</v>
      </c>
      <c r="CA903" s="298" t="s">
        <v>142</v>
      </c>
      <c r="CB903" s="297">
        <v>123</v>
      </c>
      <c r="CC903" s="284">
        <f t="shared" si="58"/>
        <v>0</v>
      </c>
      <c r="CD903" s="295">
        <f t="shared" si="59"/>
        <v>39</v>
      </c>
      <c r="CE903" s="284">
        <f t="shared" si="60"/>
        <v>1</v>
      </c>
      <c r="CF903" s="295">
        <f t="shared" si="61"/>
        <v>0</v>
      </c>
      <c r="CG903" s="274" t="s">
        <v>1817</v>
      </c>
      <c r="CH903" s="274" t="s">
        <v>268</v>
      </c>
      <c r="CI903" s="274" t="s">
        <v>268</v>
      </c>
      <c r="CJ903" s="298" t="s">
        <v>268</v>
      </c>
      <c r="CK903" s="298" t="s">
        <v>736</v>
      </c>
      <c r="CL903" s="274" t="s">
        <v>268</v>
      </c>
      <c r="CM903" s="274" t="s">
        <v>268</v>
      </c>
      <c r="CN903" s="274" t="s">
        <v>268</v>
      </c>
      <c r="CO903" s="274" t="s">
        <v>268</v>
      </c>
      <c r="CP903" s="274" t="s">
        <v>268</v>
      </c>
      <c r="CQ903" s="274" t="s">
        <v>7291</v>
      </c>
      <c r="CR903" s="274" t="s">
        <v>877</v>
      </c>
      <c r="CS903" s="274">
        <v>19.11</v>
      </c>
      <c r="CT903" s="274" t="s">
        <v>268</v>
      </c>
      <c r="CU903" s="274">
        <v>19.11</v>
      </c>
      <c r="CV903" s="274">
        <v>365</v>
      </c>
      <c r="CW903" s="274" t="s">
        <v>878</v>
      </c>
      <c r="CX903" s="274" t="s">
        <v>835</v>
      </c>
      <c r="CY903" s="274" t="s">
        <v>836</v>
      </c>
      <c r="CZ903" s="274" t="s">
        <v>837</v>
      </c>
      <c r="DA903" s="274" t="s">
        <v>268</v>
      </c>
      <c r="DB903" s="274" t="s">
        <v>268</v>
      </c>
      <c r="DC903" s="274" t="s">
        <v>268</v>
      </c>
      <c r="DD903" s="274" t="s">
        <v>268</v>
      </c>
      <c r="DE903" s="274" t="s">
        <v>268</v>
      </c>
      <c r="DF903" s="274" t="s">
        <v>268</v>
      </c>
      <c r="DG903" s="299">
        <f>IFERROR(IF(CA903="D",IF(CK903="A dispo.",CD903*VLOOKUP('DATI INPUT'!$F$27,TARIFFE_UD,2,FALSE),CD903*VLOOKUP(CK903,TARIFFE_UD,2,FALSE)),CD903*VLOOKUP(CB903-100,TARIFFE_UND,2,FALSE)),0)</f>
        <v>30.886065552531729</v>
      </c>
      <c r="DH903" s="299">
        <f>IFERROR(IF(CA903="D",IF(CK903="A dispo.",CF903*VLOOKUP('DATI INPUT'!$F$27,TARIFFE_UD,3,FALSE),CF903*VLOOKUP(CK903,TARIFFE_UD,3,FALSE)),CF903*VLOOKUP(CB903-100,TARIFFE_UND,3,FALSE)),0)</f>
        <v>0</v>
      </c>
    </row>
    <row r="904" spans="1:112" hidden="1" x14ac:dyDescent="0.25">
      <c r="A904" s="274" t="s">
        <v>7292</v>
      </c>
      <c r="B904" s="274" t="s">
        <v>7293</v>
      </c>
      <c r="C904" s="274" t="s">
        <v>7294</v>
      </c>
      <c r="D904" s="274" t="s">
        <v>7295</v>
      </c>
      <c r="E904" s="274" t="s">
        <v>268</v>
      </c>
      <c r="F904" s="274" t="s">
        <v>156</v>
      </c>
      <c r="G904" s="274" t="s">
        <v>7296</v>
      </c>
      <c r="H904" s="274" t="s">
        <v>7297</v>
      </c>
      <c r="I904" s="274" t="s">
        <v>318</v>
      </c>
      <c r="J904" s="274" t="s">
        <v>274</v>
      </c>
      <c r="K904" s="274" t="s">
        <v>7298</v>
      </c>
      <c r="L904" s="274" t="s">
        <v>1016</v>
      </c>
      <c r="M904" s="274" t="s">
        <v>7299</v>
      </c>
      <c r="N904" s="274" t="s">
        <v>152</v>
      </c>
      <c r="O904" s="274" t="s">
        <v>1270</v>
      </c>
      <c r="P904" s="274" t="s">
        <v>7300</v>
      </c>
      <c r="Q904" s="274" t="s">
        <v>1380</v>
      </c>
      <c r="R904" s="274" t="s">
        <v>154</v>
      </c>
      <c r="S904" s="274" t="s">
        <v>268</v>
      </c>
      <c r="T904" s="274" t="s">
        <v>268</v>
      </c>
      <c r="U904" s="274" t="s">
        <v>268</v>
      </c>
      <c r="V904" s="274" t="s">
        <v>268</v>
      </c>
      <c r="W904" s="274" t="s">
        <v>7301</v>
      </c>
      <c r="X904" s="274" t="s">
        <v>3754</v>
      </c>
      <c r="Y904" s="274" t="s">
        <v>309</v>
      </c>
      <c r="Z904" s="274" t="s">
        <v>268</v>
      </c>
      <c r="AA904" s="274" t="s">
        <v>268</v>
      </c>
      <c r="AB904" s="274" t="s">
        <v>268</v>
      </c>
      <c r="AC904" s="274" t="s">
        <v>268</v>
      </c>
      <c r="AD904" s="274" t="s">
        <v>268</v>
      </c>
      <c r="AE904" s="274" t="s">
        <v>287</v>
      </c>
      <c r="AF904" s="274" t="s">
        <v>1811</v>
      </c>
      <c r="AG904" s="274" t="s">
        <v>875</v>
      </c>
      <c r="AH904" s="274" t="s">
        <v>2047</v>
      </c>
      <c r="AI904" s="274" t="s">
        <v>6235</v>
      </c>
      <c r="AJ904" s="274" t="s">
        <v>268</v>
      </c>
      <c r="AK904" s="274" t="s">
        <v>366</v>
      </c>
      <c r="AL904" s="274" t="s">
        <v>268</v>
      </c>
      <c r="AM904" s="274" t="s">
        <v>288</v>
      </c>
      <c r="AN904" s="274" t="s">
        <v>268</v>
      </c>
      <c r="AO904" s="274" t="s">
        <v>268</v>
      </c>
      <c r="AP904" s="274" t="s">
        <v>268</v>
      </c>
      <c r="AQ904" s="274" t="s">
        <v>268</v>
      </c>
      <c r="AR904" s="274" t="s">
        <v>268</v>
      </c>
      <c r="AS904" s="274" t="s">
        <v>268</v>
      </c>
      <c r="AT904" s="274" t="s">
        <v>268</v>
      </c>
      <c r="AU904" s="274" t="s">
        <v>268</v>
      </c>
      <c r="AV904" s="274" t="s">
        <v>268</v>
      </c>
      <c r="AW904" s="274" t="s">
        <v>268</v>
      </c>
      <c r="AX904" s="274" t="s">
        <v>268</v>
      </c>
      <c r="AY904" s="274" t="s">
        <v>268</v>
      </c>
      <c r="AZ904" s="274" t="s">
        <v>268</v>
      </c>
      <c r="BA904" s="274" t="s">
        <v>268</v>
      </c>
      <c r="BB904" s="274" t="s">
        <v>268</v>
      </c>
      <c r="BC904" s="274" t="s">
        <v>268</v>
      </c>
      <c r="BD904" s="274" t="s">
        <v>268</v>
      </c>
      <c r="BE904" s="274" t="s">
        <v>268</v>
      </c>
      <c r="BF904" s="274" t="s">
        <v>268</v>
      </c>
      <c r="BG904" s="274" t="s">
        <v>268</v>
      </c>
      <c r="BH904" s="274" t="s">
        <v>268</v>
      </c>
      <c r="BI904" s="274" t="s">
        <v>268</v>
      </c>
      <c r="BJ904" s="274" t="s">
        <v>268</v>
      </c>
      <c r="BK904" s="274" t="s">
        <v>268</v>
      </c>
      <c r="BL904" s="274" t="s">
        <v>268</v>
      </c>
      <c r="BM904" s="274" t="s">
        <v>268</v>
      </c>
      <c r="BN904" s="274" t="s">
        <v>268</v>
      </c>
      <c r="BO904" s="274" t="s">
        <v>268</v>
      </c>
      <c r="BP904" s="274" t="s">
        <v>268</v>
      </c>
      <c r="BQ904" s="274" t="s">
        <v>268</v>
      </c>
      <c r="BR904" s="274" t="s">
        <v>268</v>
      </c>
      <c r="BS904" s="274" t="s">
        <v>268</v>
      </c>
      <c r="BT904" s="274" t="s">
        <v>268</v>
      </c>
      <c r="BU904" s="274" t="s">
        <v>268</v>
      </c>
      <c r="BV904" s="274" t="s">
        <v>268</v>
      </c>
      <c r="BW904" s="274" t="s">
        <v>268</v>
      </c>
      <c r="BX904" s="274" t="s">
        <v>268</v>
      </c>
      <c r="BY904" s="295">
        <v>61.93</v>
      </c>
      <c r="BZ904" s="295">
        <v>61.93</v>
      </c>
      <c r="CA904" s="298" t="s">
        <v>142</v>
      </c>
      <c r="CB904" s="297">
        <v>122</v>
      </c>
      <c r="CC904" s="284">
        <f t="shared" si="58"/>
        <v>0</v>
      </c>
      <c r="CD904" s="295">
        <f t="shared" si="59"/>
        <v>61.93</v>
      </c>
      <c r="CE904" s="284">
        <f t="shared" si="60"/>
        <v>0</v>
      </c>
      <c r="CF904" s="295">
        <f t="shared" si="61"/>
        <v>1</v>
      </c>
      <c r="CG904" s="274" t="s">
        <v>876</v>
      </c>
      <c r="CH904" s="274" t="s">
        <v>268</v>
      </c>
      <c r="CI904" s="274" t="s">
        <v>268</v>
      </c>
      <c r="CJ904" s="298" t="s">
        <v>268</v>
      </c>
      <c r="CK904" s="298" t="s">
        <v>736</v>
      </c>
      <c r="CL904" s="274" t="s">
        <v>268</v>
      </c>
      <c r="CM904" s="274" t="s">
        <v>268</v>
      </c>
      <c r="CN904" s="274" t="s">
        <v>268</v>
      </c>
      <c r="CO904" s="274" t="s">
        <v>268</v>
      </c>
      <c r="CP904" s="274" t="s">
        <v>268</v>
      </c>
      <c r="CQ904" s="274" t="s">
        <v>6814</v>
      </c>
      <c r="CR904" s="274" t="s">
        <v>877</v>
      </c>
      <c r="CS904" s="274">
        <v>82.91</v>
      </c>
      <c r="CT904" s="274" t="s">
        <v>268</v>
      </c>
      <c r="CU904" s="274">
        <v>82.91</v>
      </c>
      <c r="CV904" s="274">
        <v>365</v>
      </c>
      <c r="CW904" s="274" t="s">
        <v>878</v>
      </c>
      <c r="CX904" s="274" t="s">
        <v>835</v>
      </c>
      <c r="CY904" s="274" t="s">
        <v>836</v>
      </c>
      <c r="CZ904" s="274" t="s">
        <v>837</v>
      </c>
      <c r="DA904" s="274" t="s">
        <v>268</v>
      </c>
      <c r="DB904" s="274" t="s">
        <v>268</v>
      </c>
      <c r="DC904" s="274" t="s">
        <v>268</v>
      </c>
      <c r="DD904" s="274" t="s">
        <v>268</v>
      </c>
      <c r="DE904" s="274" t="s">
        <v>268</v>
      </c>
      <c r="DF904" s="274" t="s">
        <v>268</v>
      </c>
      <c r="DG904" s="299">
        <f>IFERROR(IF(CA904="D",IF(CK904="A dispo.",CD904*VLOOKUP('DATI INPUT'!$F$27,TARIFFE_UD,2,FALSE),CD904*VLOOKUP(CK904,TARIFFE_UD,2,FALSE)),CD904*VLOOKUP(CB904-100,TARIFFE_UND,2,FALSE)),0)</f>
        <v>49.04548819662282</v>
      </c>
      <c r="DH904" s="299">
        <f>IFERROR(IF(CA904="D",IF(CK904="A dispo.",CF904*VLOOKUP('DATI INPUT'!$F$27,TARIFFE_UD,3,FALSE),CF904*VLOOKUP(CK904,TARIFFE_UD,3,FALSE)),CF904*VLOOKUP(CB904-100,TARIFFE_UND,3,FALSE)),0)</f>
        <v>60.367780403072892</v>
      </c>
    </row>
    <row r="905" spans="1:112" x14ac:dyDescent="0.25">
      <c r="A905" s="274" t="s">
        <v>7302</v>
      </c>
      <c r="B905" s="274" t="s">
        <v>7303</v>
      </c>
      <c r="C905" s="274" t="s">
        <v>814</v>
      </c>
      <c r="D905" s="274" t="s">
        <v>7304</v>
      </c>
      <c r="E905" s="274" t="s">
        <v>7305</v>
      </c>
      <c r="F905" s="274" t="s">
        <v>156</v>
      </c>
      <c r="G905" s="274" t="s">
        <v>7306</v>
      </c>
      <c r="H905" s="274" t="s">
        <v>1137</v>
      </c>
      <c r="I905" s="274" t="s">
        <v>7307</v>
      </c>
      <c r="J905" s="274" t="s">
        <v>274</v>
      </c>
      <c r="K905" s="274" t="s">
        <v>7308</v>
      </c>
      <c r="L905" s="274" t="s">
        <v>871</v>
      </c>
      <c r="M905" s="274" t="s">
        <v>7309</v>
      </c>
      <c r="N905" s="274" t="s">
        <v>984</v>
      </c>
      <c r="O905" s="274" t="s">
        <v>873</v>
      </c>
      <c r="P905" s="274" t="s">
        <v>3006</v>
      </c>
      <c r="Q905" s="274" t="s">
        <v>282</v>
      </c>
      <c r="R905" s="274" t="s">
        <v>268</v>
      </c>
      <c r="S905" s="274" t="s">
        <v>268</v>
      </c>
      <c r="T905" s="274" t="s">
        <v>268</v>
      </c>
      <c r="U905" s="274" t="s">
        <v>268</v>
      </c>
      <c r="V905" s="274" t="s">
        <v>268</v>
      </c>
      <c r="W905" s="274" t="s">
        <v>7309</v>
      </c>
      <c r="X905" s="274" t="s">
        <v>3006</v>
      </c>
      <c r="Y905" s="274" t="s">
        <v>282</v>
      </c>
      <c r="Z905" s="274" t="s">
        <v>268</v>
      </c>
      <c r="AA905" s="274" t="s">
        <v>268</v>
      </c>
      <c r="AB905" s="274" t="s">
        <v>268</v>
      </c>
      <c r="AC905" s="274" t="s">
        <v>268</v>
      </c>
      <c r="AD905" s="274" t="s">
        <v>268</v>
      </c>
      <c r="AE905" s="274" t="s">
        <v>268</v>
      </c>
      <c r="AF905" s="274" t="s">
        <v>268</v>
      </c>
      <c r="AG905" s="274" t="s">
        <v>268</v>
      </c>
      <c r="AH905" s="274" t="s">
        <v>268</v>
      </c>
      <c r="AI905" s="274" t="s">
        <v>268</v>
      </c>
      <c r="AJ905" s="274" t="s">
        <v>268</v>
      </c>
      <c r="AK905" s="274" t="s">
        <v>268</v>
      </c>
      <c r="AL905" s="274" t="s">
        <v>268</v>
      </c>
      <c r="AM905" s="274" t="s">
        <v>268</v>
      </c>
      <c r="AN905" s="274" t="s">
        <v>268</v>
      </c>
      <c r="AO905" s="274" t="s">
        <v>268</v>
      </c>
      <c r="AP905" s="274" t="s">
        <v>268</v>
      </c>
      <c r="AQ905" s="274" t="s">
        <v>268</v>
      </c>
      <c r="AR905" s="274" t="s">
        <v>268</v>
      </c>
      <c r="AS905" s="274" t="s">
        <v>268</v>
      </c>
      <c r="AT905" s="274" t="s">
        <v>268</v>
      </c>
      <c r="AU905" s="274" t="s">
        <v>268</v>
      </c>
      <c r="AV905" s="274" t="s">
        <v>268</v>
      </c>
      <c r="AW905" s="274" t="s">
        <v>268</v>
      </c>
      <c r="AX905" s="274" t="s">
        <v>268</v>
      </c>
      <c r="AY905" s="274" t="s">
        <v>268</v>
      </c>
      <c r="AZ905" s="274" t="s">
        <v>268</v>
      </c>
      <c r="BA905" s="274" t="s">
        <v>268</v>
      </c>
      <c r="BB905" s="274" t="s">
        <v>268</v>
      </c>
      <c r="BC905" s="274" t="s">
        <v>268</v>
      </c>
      <c r="BD905" s="274" t="s">
        <v>268</v>
      </c>
      <c r="BE905" s="274" t="s">
        <v>268</v>
      </c>
      <c r="BF905" s="274" t="s">
        <v>268</v>
      </c>
      <c r="BG905" s="274" t="s">
        <v>268</v>
      </c>
      <c r="BH905" s="274" t="s">
        <v>268</v>
      </c>
      <c r="BI905" s="274" t="s">
        <v>268</v>
      </c>
      <c r="BJ905" s="274" t="s">
        <v>268</v>
      </c>
      <c r="BK905" s="274" t="s">
        <v>268</v>
      </c>
      <c r="BL905" s="274" t="s">
        <v>268</v>
      </c>
      <c r="BM905" s="274" t="s">
        <v>268</v>
      </c>
      <c r="BN905" s="274" t="s">
        <v>268</v>
      </c>
      <c r="BO905" s="274" t="s">
        <v>268</v>
      </c>
      <c r="BP905" s="274" t="s">
        <v>268</v>
      </c>
      <c r="BQ905" s="274" t="s">
        <v>268</v>
      </c>
      <c r="BR905" s="274" t="s">
        <v>268</v>
      </c>
      <c r="BS905" s="274" t="s">
        <v>268</v>
      </c>
      <c r="BT905" s="274" t="s">
        <v>268</v>
      </c>
      <c r="BU905" s="274" t="s">
        <v>268</v>
      </c>
      <c r="BV905" s="274" t="s">
        <v>268</v>
      </c>
      <c r="BW905" s="274" t="s">
        <v>268</v>
      </c>
      <c r="BX905" s="274" t="s">
        <v>268</v>
      </c>
      <c r="BY905" s="295">
        <v>59</v>
      </c>
      <c r="BZ905" s="295">
        <v>59</v>
      </c>
      <c r="CA905" s="298" t="s">
        <v>142</v>
      </c>
      <c r="CB905" s="297">
        <v>122</v>
      </c>
      <c r="CC905" s="284">
        <f t="shared" si="58"/>
        <v>0</v>
      </c>
      <c r="CD905" s="295">
        <f t="shared" si="59"/>
        <v>59</v>
      </c>
      <c r="CE905" s="284">
        <f t="shared" si="60"/>
        <v>0</v>
      </c>
      <c r="CF905" s="295">
        <f t="shared" si="61"/>
        <v>1</v>
      </c>
      <c r="CG905" s="274" t="s">
        <v>876</v>
      </c>
      <c r="CH905" s="274" t="s">
        <v>268</v>
      </c>
      <c r="CI905" s="274" t="s">
        <v>268</v>
      </c>
      <c r="CJ905" s="298" t="s">
        <v>280</v>
      </c>
      <c r="CK905" s="297">
        <v>2</v>
      </c>
      <c r="CL905" s="274" t="s">
        <v>268</v>
      </c>
      <c r="CM905" s="274" t="s">
        <v>268</v>
      </c>
      <c r="CN905" s="274" t="s">
        <v>268</v>
      </c>
      <c r="CO905" s="274" t="s">
        <v>268</v>
      </c>
      <c r="CP905" s="274" t="s">
        <v>268</v>
      </c>
      <c r="CQ905" s="274" t="s">
        <v>7310</v>
      </c>
      <c r="CR905" s="274" t="s">
        <v>877</v>
      </c>
      <c r="CS905" s="274">
        <v>79.11</v>
      </c>
      <c r="CT905" s="274" t="s">
        <v>268</v>
      </c>
      <c r="CU905" s="274">
        <v>79.11</v>
      </c>
      <c r="CV905" s="274">
        <v>365</v>
      </c>
      <c r="CW905" s="274" t="s">
        <v>878</v>
      </c>
      <c r="CX905" s="274" t="s">
        <v>835</v>
      </c>
      <c r="CY905" s="274" t="s">
        <v>836</v>
      </c>
      <c r="CZ905" s="274" t="s">
        <v>837</v>
      </c>
      <c r="DA905" s="274" t="s">
        <v>268</v>
      </c>
      <c r="DB905" s="274" t="s">
        <v>268</v>
      </c>
      <c r="DC905" s="274" t="s">
        <v>268</v>
      </c>
      <c r="DD905" s="274" t="s">
        <v>268</v>
      </c>
      <c r="DE905" s="274" t="s">
        <v>268</v>
      </c>
      <c r="DF905" s="274" t="s">
        <v>268</v>
      </c>
      <c r="DG905" s="299">
        <f>IFERROR(IF(CA905="D",IF(CK905="A dispo.",CD905*VLOOKUP('DATI INPUT'!$F$27,TARIFFE_UD,2,FALSE),CD905*VLOOKUP(CK905,TARIFFE_UD,2,FALSE)),CD905*VLOOKUP(CB905-100,TARIFFE_UND,2,FALSE)),0)</f>
        <v>42.398677831134492</v>
      </c>
      <c r="DH905" s="299">
        <f>IFERROR(IF(CA905="D",IF(CK905="A dispo.",CF905*VLOOKUP('DATI INPUT'!$F$27,TARIFFE_UD,3,FALSE),CF905*VLOOKUP(CK905,TARIFFE_UD,3,FALSE)),CF905*VLOOKUP(CB905-100,TARIFFE_UND,3,FALSE)),0)</f>
        <v>46.077822723118445</v>
      </c>
    </row>
    <row r="906" spans="1:112" hidden="1" x14ac:dyDescent="0.25">
      <c r="A906" s="274" t="s">
        <v>7311</v>
      </c>
      <c r="B906" s="274" t="s">
        <v>7312</v>
      </c>
      <c r="C906" s="274" t="s">
        <v>7313</v>
      </c>
      <c r="D906" s="274" t="s">
        <v>7314</v>
      </c>
      <c r="E906" s="274" t="s">
        <v>268</v>
      </c>
      <c r="F906" s="274" t="s">
        <v>156</v>
      </c>
      <c r="G906" s="274" t="s">
        <v>7315</v>
      </c>
      <c r="H906" s="274" t="s">
        <v>3615</v>
      </c>
      <c r="I906" s="274" t="s">
        <v>7316</v>
      </c>
      <c r="J906" s="274" t="s">
        <v>274</v>
      </c>
      <c r="K906" s="274" t="s">
        <v>7317</v>
      </c>
      <c r="L906" s="274" t="s">
        <v>984</v>
      </c>
      <c r="M906" s="274" t="s">
        <v>7318</v>
      </c>
      <c r="N906" s="274" t="s">
        <v>152</v>
      </c>
      <c r="O906" s="274" t="s">
        <v>5932</v>
      </c>
      <c r="P906" s="274" t="s">
        <v>2256</v>
      </c>
      <c r="Q906" s="274" t="s">
        <v>346</v>
      </c>
      <c r="R906" s="274" t="s">
        <v>268</v>
      </c>
      <c r="S906" s="274" t="s">
        <v>268</v>
      </c>
      <c r="T906" s="274" t="s">
        <v>268</v>
      </c>
      <c r="U906" s="274" t="s">
        <v>268</v>
      </c>
      <c r="V906" s="274" t="s">
        <v>268</v>
      </c>
      <c r="W906" s="274" t="s">
        <v>2292</v>
      </c>
      <c r="X906" s="274" t="s">
        <v>887</v>
      </c>
      <c r="Y906" s="274" t="s">
        <v>485</v>
      </c>
      <c r="Z906" s="274" t="s">
        <v>268</v>
      </c>
      <c r="AA906" s="274" t="s">
        <v>268</v>
      </c>
      <c r="AB906" s="274" t="s">
        <v>268</v>
      </c>
      <c r="AC906" s="274" t="s">
        <v>268</v>
      </c>
      <c r="AD906" s="274" t="s">
        <v>268</v>
      </c>
      <c r="AE906" s="274" t="s">
        <v>287</v>
      </c>
      <c r="AF906" s="274" t="s">
        <v>1811</v>
      </c>
      <c r="AG906" s="274" t="s">
        <v>875</v>
      </c>
      <c r="AH906" s="274" t="s">
        <v>1848</v>
      </c>
      <c r="AI906" s="274" t="s">
        <v>2293</v>
      </c>
      <c r="AJ906" s="274" t="s">
        <v>268</v>
      </c>
      <c r="AK906" s="274" t="s">
        <v>511</v>
      </c>
      <c r="AL906" s="274" t="s">
        <v>268</v>
      </c>
      <c r="AM906" s="274" t="s">
        <v>405</v>
      </c>
      <c r="AN906" s="274" t="s">
        <v>268</v>
      </c>
      <c r="AO906" s="274" t="s">
        <v>268</v>
      </c>
      <c r="AP906" s="274" t="s">
        <v>268</v>
      </c>
      <c r="AQ906" s="274" t="s">
        <v>268</v>
      </c>
      <c r="AR906" s="274" t="s">
        <v>268</v>
      </c>
      <c r="AS906" s="274" t="s">
        <v>268</v>
      </c>
      <c r="AT906" s="274" t="s">
        <v>268</v>
      </c>
      <c r="AU906" s="274" t="s">
        <v>268</v>
      </c>
      <c r="AV906" s="274" t="s">
        <v>268</v>
      </c>
      <c r="AW906" s="274" t="s">
        <v>268</v>
      </c>
      <c r="AX906" s="274" t="s">
        <v>268</v>
      </c>
      <c r="AY906" s="274" t="s">
        <v>268</v>
      </c>
      <c r="AZ906" s="274" t="s">
        <v>268</v>
      </c>
      <c r="BA906" s="274" t="s">
        <v>268</v>
      </c>
      <c r="BB906" s="274" t="s">
        <v>268</v>
      </c>
      <c r="BC906" s="274" t="s">
        <v>268</v>
      </c>
      <c r="BD906" s="274" t="s">
        <v>268</v>
      </c>
      <c r="BE906" s="274" t="s">
        <v>268</v>
      </c>
      <c r="BF906" s="274" t="s">
        <v>268</v>
      </c>
      <c r="BG906" s="274" t="s">
        <v>268</v>
      </c>
      <c r="BH906" s="274" t="s">
        <v>268</v>
      </c>
      <c r="BI906" s="274" t="s">
        <v>268</v>
      </c>
      <c r="BJ906" s="274" t="s">
        <v>268</v>
      </c>
      <c r="BK906" s="274" t="s">
        <v>268</v>
      </c>
      <c r="BL906" s="274" t="s">
        <v>268</v>
      </c>
      <c r="BM906" s="274" t="s">
        <v>268</v>
      </c>
      <c r="BN906" s="274" t="s">
        <v>268</v>
      </c>
      <c r="BO906" s="274" t="s">
        <v>268</v>
      </c>
      <c r="BP906" s="274" t="s">
        <v>268</v>
      </c>
      <c r="BQ906" s="274" t="s">
        <v>268</v>
      </c>
      <c r="BR906" s="274" t="s">
        <v>268</v>
      </c>
      <c r="BS906" s="274" t="s">
        <v>268</v>
      </c>
      <c r="BT906" s="274" t="s">
        <v>268</v>
      </c>
      <c r="BU906" s="274" t="s">
        <v>268</v>
      </c>
      <c r="BV906" s="274" t="s">
        <v>268</v>
      </c>
      <c r="BW906" s="274" t="s">
        <v>268</v>
      </c>
      <c r="BX906" s="274" t="s">
        <v>268</v>
      </c>
      <c r="BY906" s="295">
        <v>60</v>
      </c>
      <c r="BZ906" s="295">
        <v>60</v>
      </c>
      <c r="CA906" s="298" t="s">
        <v>142</v>
      </c>
      <c r="CB906" s="297">
        <v>122</v>
      </c>
      <c r="CC906" s="284">
        <f t="shared" si="58"/>
        <v>0</v>
      </c>
      <c r="CD906" s="295">
        <f t="shared" si="59"/>
        <v>60</v>
      </c>
      <c r="CE906" s="284">
        <f t="shared" si="60"/>
        <v>0</v>
      </c>
      <c r="CF906" s="295">
        <f t="shared" si="61"/>
        <v>1</v>
      </c>
      <c r="CG906" s="274" t="s">
        <v>876</v>
      </c>
      <c r="CH906" s="274" t="s">
        <v>268</v>
      </c>
      <c r="CI906" s="274" t="s">
        <v>268</v>
      </c>
      <c r="CJ906" s="298" t="s">
        <v>268</v>
      </c>
      <c r="CK906" s="298" t="s">
        <v>736</v>
      </c>
      <c r="CL906" s="274" t="s">
        <v>268</v>
      </c>
      <c r="CM906" s="274" t="s">
        <v>268</v>
      </c>
      <c r="CN906" s="274" t="s">
        <v>268</v>
      </c>
      <c r="CO906" s="274" t="s">
        <v>268</v>
      </c>
      <c r="CP906" s="274" t="s">
        <v>268</v>
      </c>
      <c r="CQ906" s="274" t="s">
        <v>7319</v>
      </c>
      <c r="CR906" s="274" t="s">
        <v>877</v>
      </c>
      <c r="CS906" s="274">
        <v>81.96</v>
      </c>
      <c r="CT906" s="274" t="s">
        <v>268</v>
      </c>
      <c r="CU906" s="274">
        <v>81.96</v>
      </c>
      <c r="CV906" s="274">
        <v>365</v>
      </c>
      <c r="CW906" s="274" t="s">
        <v>878</v>
      </c>
      <c r="CX906" s="274" t="s">
        <v>835</v>
      </c>
      <c r="CY906" s="274" t="s">
        <v>836</v>
      </c>
      <c r="CZ906" s="274" t="s">
        <v>837</v>
      </c>
      <c r="DA906" s="274" t="s">
        <v>268</v>
      </c>
      <c r="DB906" s="274" t="s">
        <v>268</v>
      </c>
      <c r="DC906" s="274" t="s">
        <v>268</v>
      </c>
      <c r="DD906" s="274" t="s">
        <v>268</v>
      </c>
      <c r="DE906" s="274" t="s">
        <v>268</v>
      </c>
      <c r="DF906" s="274" t="s">
        <v>268</v>
      </c>
      <c r="DG906" s="299">
        <f>IFERROR(IF(CA906="D",IF(CK906="A dispo.",CD906*VLOOKUP('DATI INPUT'!$F$27,TARIFFE_UD,2,FALSE),CD906*VLOOKUP(CK906,TARIFFE_UD,2,FALSE)),CD906*VLOOKUP(CB906-100,TARIFFE_UND,2,FALSE)),0)</f>
        <v>47.517023926971895</v>
      </c>
      <c r="DH906" s="299">
        <f>IFERROR(IF(CA906="D",IF(CK906="A dispo.",CF906*VLOOKUP('DATI INPUT'!$F$27,TARIFFE_UD,3,FALSE),CF906*VLOOKUP(CK906,TARIFFE_UD,3,FALSE)),CF906*VLOOKUP(CB906-100,TARIFFE_UND,3,FALSE)),0)</f>
        <v>60.367780403072892</v>
      </c>
    </row>
    <row r="907" spans="1:112" x14ac:dyDescent="0.25">
      <c r="A907" s="274" t="s">
        <v>7320</v>
      </c>
      <c r="B907" s="274" t="s">
        <v>7321</v>
      </c>
      <c r="C907" s="274" t="s">
        <v>7322</v>
      </c>
      <c r="D907" s="274" t="s">
        <v>7323</v>
      </c>
      <c r="E907" s="274" t="s">
        <v>268</v>
      </c>
      <c r="F907" s="274" t="s">
        <v>156</v>
      </c>
      <c r="G907" s="274" t="s">
        <v>7324</v>
      </c>
      <c r="H907" s="274" t="s">
        <v>967</v>
      </c>
      <c r="I907" s="274" t="s">
        <v>7325</v>
      </c>
      <c r="J907" s="274" t="s">
        <v>274</v>
      </c>
      <c r="K907" s="274" t="s">
        <v>7326</v>
      </c>
      <c r="L907" s="274" t="s">
        <v>1135</v>
      </c>
      <c r="M907" s="274" t="s">
        <v>6989</v>
      </c>
      <c r="N907" s="274" t="s">
        <v>984</v>
      </c>
      <c r="O907" s="274" t="s">
        <v>873</v>
      </c>
      <c r="P907" s="274" t="s">
        <v>1310</v>
      </c>
      <c r="Q907" s="274" t="s">
        <v>272</v>
      </c>
      <c r="R907" s="274" t="s">
        <v>268</v>
      </c>
      <c r="S907" s="274" t="s">
        <v>268</v>
      </c>
      <c r="T907" s="274" t="s">
        <v>268</v>
      </c>
      <c r="U907" s="274" t="s">
        <v>268</v>
      </c>
      <c r="V907" s="274" t="s">
        <v>268</v>
      </c>
      <c r="W907" s="274" t="s">
        <v>6989</v>
      </c>
      <c r="X907" s="274" t="s">
        <v>1310</v>
      </c>
      <c r="Y907" s="274" t="s">
        <v>272</v>
      </c>
      <c r="Z907" s="274" t="s">
        <v>268</v>
      </c>
      <c r="AA907" s="274" t="s">
        <v>268</v>
      </c>
      <c r="AB907" s="274" t="s">
        <v>268</v>
      </c>
      <c r="AC907" s="274" t="s">
        <v>268</v>
      </c>
      <c r="AD907" s="274" t="s">
        <v>268</v>
      </c>
      <c r="AE907" s="274" t="s">
        <v>287</v>
      </c>
      <c r="AF907" s="274" t="s">
        <v>1811</v>
      </c>
      <c r="AG907" s="274" t="s">
        <v>875</v>
      </c>
      <c r="AH907" s="274" t="s">
        <v>394</v>
      </c>
      <c r="AI907" s="274" t="s">
        <v>552</v>
      </c>
      <c r="AJ907" s="274" t="s">
        <v>268</v>
      </c>
      <c r="AK907" s="274" t="s">
        <v>354</v>
      </c>
      <c r="AL907" s="274" t="s">
        <v>268</v>
      </c>
      <c r="AM907" s="274" t="s">
        <v>288</v>
      </c>
      <c r="AN907" s="274" t="s">
        <v>268</v>
      </c>
      <c r="AO907" s="274" t="s">
        <v>268</v>
      </c>
      <c r="AP907" s="274" t="s">
        <v>268</v>
      </c>
      <c r="AQ907" s="274" t="s">
        <v>268</v>
      </c>
      <c r="AR907" s="274" t="s">
        <v>268</v>
      </c>
      <c r="AS907" s="274" t="s">
        <v>268</v>
      </c>
      <c r="AT907" s="274" t="s">
        <v>268</v>
      </c>
      <c r="AU907" s="274" t="s">
        <v>268</v>
      </c>
      <c r="AV907" s="274" t="s">
        <v>268</v>
      </c>
      <c r="AW907" s="274" t="s">
        <v>268</v>
      </c>
      <c r="AX907" s="274" t="s">
        <v>268</v>
      </c>
      <c r="AY907" s="274" t="s">
        <v>268</v>
      </c>
      <c r="AZ907" s="274" t="s">
        <v>268</v>
      </c>
      <c r="BA907" s="274" t="s">
        <v>268</v>
      </c>
      <c r="BB907" s="274" t="s">
        <v>268</v>
      </c>
      <c r="BC907" s="274" t="s">
        <v>268</v>
      </c>
      <c r="BD907" s="274" t="s">
        <v>268</v>
      </c>
      <c r="BE907" s="274" t="s">
        <v>268</v>
      </c>
      <c r="BF907" s="274" t="s">
        <v>268</v>
      </c>
      <c r="BG907" s="274" t="s">
        <v>268</v>
      </c>
      <c r="BH907" s="274" t="s">
        <v>268</v>
      </c>
      <c r="BI907" s="274" t="s">
        <v>268</v>
      </c>
      <c r="BJ907" s="274" t="s">
        <v>268</v>
      </c>
      <c r="BK907" s="274" t="s">
        <v>268</v>
      </c>
      <c r="BL907" s="274" t="s">
        <v>268</v>
      </c>
      <c r="BM907" s="274" t="s">
        <v>268</v>
      </c>
      <c r="BN907" s="274" t="s">
        <v>268</v>
      </c>
      <c r="BO907" s="274" t="s">
        <v>268</v>
      </c>
      <c r="BP907" s="274" t="s">
        <v>268</v>
      </c>
      <c r="BQ907" s="274" t="s">
        <v>268</v>
      </c>
      <c r="BR907" s="274" t="s">
        <v>268</v>
      </c>
      <c r="BS907" s="274" t="s">
        <v>268</v>
      </c>
      <c r="BT907" s="274" t="s">
        <v>268</v>
      </c>
      <c r="BU907" s="274" t="s">
        <v>268</v>
      </c>
      <c r="BV907" s="274" t="s">
        <v>268</v>
      </c>
      <c r="BW907" s="274" t="s">
        <v>268</v>
      </c>
      <c r="BX907" s="274" t="s">
        <v>268</v>
      </c>
      <c r="BY907" s="295">
        <v>67</v>
      </c>
      <c r="BZ907" s="295">
        <v>67</v>
      </c>
      <c r="CA907" s="298" t="s">
        <v>142</v>
      </c>
      <c r="CB907" s="297">
        <v>122</v>
      </c>
      <c r="CC907" s="284">
        <f t="shared" si="58"/>
        <v>0</v>
      </c>
      <c r="CD907" s="295">
        <f t="shared" si="59"/>
        <v>67</v>
      </c>
      <c r="CE907" s="284">
        <f t="shared" si="60"/>
        <v>0</v>
      </c>
      <c r="CF907" s="295">
        <f t="shared" si="61"/>
        <v>1</v>
      </c>
      <c r="CG907" s="274" t="s">
        <v>876</v>
      </c>
      <c r="CH907" s="274" t="s">
        <v>268</v>
      </c>
      <c r="CI907" s="274" t="s">
        <v>268</v>
      </c>
      <c r="CJ907" s="298" t="s">
        <v>275</v>
      </c>
      <c r="CK907" s="297">
        <v>3</v>
      </c>
      <c r="CL907" s="274" t="s">
        <v>268</v>
      </c>
      <c r="CM907" s="274" t="s">
        <v>268</v>
      </c>
      <c r="CN907" s="274" t="s">
        <v>268</v>
      </c>
      <c r="CO907" s="274" t="s">
        <v>268</v>
      </c>
      <c r="CP907" s="274" t="s">
        <v>268</v>
      </c>
      <c r="CQ907" s="274" t="s">
        <v>268</v>
      </c>
      <c r="CR907" s="274" t="s">
        <v>877</v>
      </c>
      <c r="CS907" s="274">
        <v>101.71</v>
      </c>
      <c r="CT907" s="274" t="s">
        <v>268</v>
      </c>
      <c r="CU907" s="274">
        <v>101.71</v>
      </c>
      <c r="CV907" s="274">
        <v>365</v>
      </c>
      <c r="CW907" s="274" t="s">
        <v>878</v>
      </c>
      <c r="CX907" s="274" t="s">
        <v>835</v>
      </c>
      <c r="CY907" s="274" t="s">
        <v>836</v>
      </c>
      <c r="CZ907" s="274" t="s">
        <v>837</v>
      </c>
      <c r="DA907" s="274" t="s">
        <v>268</v>
      </c>
      <c r="DB907" s="274" t="s">
        <v>268</v>
      </c>
      <c r="DC907" s="274" t="s">
        <v>268</v>
      </c>
      <c r="DD907" s="274" t="s">
        <v>268</v>
      </c>
      <c r="DE907" s="274" t="s">
        <v>268</v>
      </c>
      <c r="DF907" s="274" t="s">
        <v>268</v>
      </c>
      <c r="DG907" s="299">
        <f>IFERROR(IF(CA907="D",IF(CK907="A dispo.",CD907*VLOOKUP('DATI INPUT'!$F$27,TARIFFE_UD,2,FALSE),CD907*VLOOKUP(CK907,TARIFFE_UD,2,FALSE)),CD907*VLOOKUP(CB907-100,TARIFFE_UND,2,FALSE)),0)</f>
        <v>53.060676718451944</v>
      </c>
      <c r="DH907" s="299">
        <f>IFERROR(IF(CA907="D",IF(CK907="A dispo.",CF907*VLOOKUP('DATI INPUT'!$F$27,TARIFFE_UD,3,FALSE),CF907*VLOOKUP(CK907,TARIFFE_UD,3,FALSE)),CF907*VLOOKUP(CB907-100,TARIFFE_UND,3,FALSE)),0)</f>
        <v>60.367780403072892</v>
      </c>
    </row>
    <row r="908" spans="1:112" x14ac:dyDescent="0.25">
      <c r="A908" s="274" t="s">
        <v>7327</v>
      </c>
      <c r="B908" s="274" t="s">
        <v>7321</v>
      </c>
      <c r="C908" s="274" t="s">
        <v>815</v>
      </c>
      <c r="D908" s="274" t="s">
        <v>7323</v>
      </c>
      <c r="E908" s="274" t="s">
        <v>268</v>
      </c>
      <c r="F908" s="274" t="s">
        <v>156</v>
      </c>
      <c r="G908" s="274" t="s">
        <v>7324</v>
      </c>
      <c r="H908" s="274" t="s">
        <v>967</v>
      </c>
      <c r="I908" s="274" t="s">
        <v>7325</v>
      </c>
      <c r="J908" s="274" t="s">
        <v>274</v>
      </c>
      <c r="K908" s="274" t="s">
        <v>7326</v>
      </c>
      <c r="L908" s="274" t="s">
        <v>1135</v>
      </c>
      <c r="M908" s="274" t="s">
        <v>6989</v>
      </c>
      <c r="N908" s="274" t="s">
        <v>984</v>
      </c>
      <c r="O908" s="274" t="s">
        <v>873</v>
      </c>
      <c r="P908" s="274" t="s">
        <v>1310</v>
      </c>
      <c r="Q908" s="274" t="s">
        <v>272</v>
      </c>
      <c r="R908" s="274" t="s">
        <v>268</v>
      </c>
      <c r="S908" s="274" t="s">
        <v>268</v>
      </c>
      <c r="T908" s="274" t="s">
        <v>268</v>
      </c>
      <c r="U908" s="274" t="s">
        <v>268</v>
      </c>
      <c r="V908" s="274" t="s">
        <v>268</v>
      </c>
      <c r="W908" s="274" t="s">
        <v>6989</v>
      </c>
      <c r="X908" s="274" t="s">
        <v>1310</v>
      </c>
      <c r="Y908" s="274" t="s">
        <v>272</v>
      </c>
      <c r="Z908" s="274" t="s">
        <v>268</v>
      </c>
      <c r="AA908" s="274" t="s">
        <v>268</v>
      </c>
      <c r="AB908" s="274" t="s">
        <v>268</v>
      </c>
      <c r="AC908" s="274" t="s">
        <v>268</v>
      </c>
      <c r="AD908" s="274" t="s">
        <v>268</v>
      </c>
      <c r="AE908" s="274" t="s">
        <v>287</v>
      </c>
      <c r="AF908" s="274" t="s">
        <v>1811</v>
      </c>
      <c r="AG908" s="274" t="s">
        <v>875</v>
      </c>
      <c r="AH908" s="274" t="s">
        <v>394</v>
      </c>
      <c r="AI908" s="274" t="s">
        <v>552</v>
      </c>
      <c r="AJ908" s="274" t="s">
        <v>268</v>
      </c>
      <c r="AK908" s="274" t="s">
        <v>395</v>
      </c>
      <c r="AL908" s="274" t="s">
        <v>268</v>
      </c>
      <c r="AM908" s="274" t="s">
        <v>353</v>
      </c>
      <c r="AN908" s="274" t="s">
        <v>268</v>
      </c>
      <c r="AO908" s="274" t="s">
        <v>268</v>
      </c>
      <c r="AP908" s="274" t="s">
        <v>268</v>
      </c>
      <c r="AQ908" s="274" t="s">
        <v>268</v>
      </c>
      <c r="AR908" s="274" t="s">
        <v>268</v>
      </c>
      <c r="AS908" s="274" t="s">
        <v>268</v>
      </c>
      <c r="AT908" s="274" t="s">
        <v>268</v>
      </c>
      <c r="AU908" s="274" t="s">
        <v>268</v>
      </c>
      <c r="AV908" s="274" t="s">
        <v>268</v>
      </c>
      <c r="AW908" s="274" t="s">
        <v>268</v>
      </c>
      <c r="AX908" s="274" t="s">
        <v>268</v>
      </c>
      <c r="AY908" s="274" t="s">
        <v>268</v>
      </c>
      <c r="AZ908" s="274" t="s">
        <v>268</v>
      </c>
      <c r="BA908" s="274" t="s">
        <v>268</v>
      </c>
      <c r="BB908" s="274" t="s">
        <v>268</v>
      </c>
      <c r="BC908" s="274" t="s">
        <v>268</v>
      </c>
      <c r="BD908" s="274" t="s">
        <v>268</v>
      </c>
      <c r="BE908" s="274" t="s">
        <v>268</v>
      </c>
      <c r="BF908" s="274" t="s">
        <v>268</v>
      </c>
      <c r="BG908" s="274" t="s">
        <v>268</v>
      </c>
      <c r="BH908" s="274" t="s">
        <v>268</v>
      </c>
      <c r="BI908" s="274" t="s">
        <v>268</v>
      </c>
      <c r="BJ908" s="274" t="s">
        <v>268</v>
      </c>
      <c r="BK908" s="274" t="s">
        <v>268</v>
      </c>
      <c r="BL908" s="274" t="s">
        <v>268</v>
      </c>
      <c r="BM908" s="274" t="s">
        <v>268</v>
      </c>
      <c r="BN908" s="274" t="s">
        <v>268</v>
      </c>
      <c r="BO908" s="274" t="s">
        <v>268</v>
      </c>
      <c r="BP908" s="274" t="s">
        <v>268</v>
      </c>
      <c r="BQ908" s="274" t="s">
        <v>268</v>
      </c>
      <c r="BR908" s="274" t="s">
        <v>268</v>
      </c>
      <c r="BS908" s="274" t="s">
        <v>268</v>
      </c>
      <c r="BT908" s="274" t="s">
        <v>268</v>
      </c>
      <c r="BU908" s="274" t="s">
        <v>268</v>
      </c>
      <c r="BV908" s="274" t="s">
        <v>268</v>
      </c>
      <c r="BW908" s="274" t="s">
        <v>268</v>
      </c>
      <c r="BX908" s="274" t="s">
        <v>268</v>
      </c>
      <c r="BY908" s="295">
        <v>17</v>
      </c>
      <c r="BZ908" s="295">
        <v>17</v>
      </c>
      <c r="CA908" s="298" t="s">
        <v>142</v>
      </c>
      <c r="CB908" s="297">
        <v>123</v>
      </c>
      <c r="CC908" s="284">
        <f t="shared" si="58"/>
        <v>0</v>
      </c>
      <c r="CD908" s="295">
        <f t="shared" si="59"/>
        <v>17</v>
      </c>
      <c r="CE908" s="284">
        <f t="shared" si="60"/>
        <v>1</v>
      </c>
      <c r="CF908" s="295">
        <f t="shared" si="61"/>
        <v>0</v>
      </c>
      <c r="CG908" s="274" t="s">
        <v>1817</v>
      </c>
      <c r="CH908" s="274" t="s">
        <v>268</v>
      </c>
      <c r="CI908" s="274" t="s">
        <v>268</v>
      </c>
      <c r="CJ908" s="298" t="s">
        <v>275</v>
      </c>
      <c r="CK908" s="297">
        <v>3</v>
      </c>
      <c r="CL908" s="274" t="s">
        <v>268</v>
      </c>
      <c r="CM908" s="274" t="s">
        <v>268</v>
      </c>
      <c r="CN908" s="274" t="s">
        <v>268</v>
      </c>
      <c r="CO908" s="274" t="s">
        <v>268</v>
      </c>
      <c r="CP908" s="274" t="s">
        <v>268</v>
      </c>
      <c r="CQ908" s="274" t="s">
        <v>7328</v>
      </c>
      <c r="CR908" s="274" t="s">
        <v>877</v>
      </c>
      <c r="CS908" s="274">
        <v>8.33</v>
      </c>
      <c r="CT908" s="274" t="s">
        <v>268</v>
      </c>
      <c r="CU908" s="274">
        <v>8.33</v>
      </c>
      <c r="CV908" s="274">
        <v>365</v>
      </c>
      <c r="CW908" s="274" t="s">
        <v>878</v>
      </c>
      <c r="CX908" s="274" t="s">
        <v>835</v>
      </c>
      <c r="CY908" s="274" t="s">
        <v>836</v>
      </c>
      <c r="CZ908" s="274" t="s">
        <v>837</v>
      </c>
      <c r="DA908" s="274" t="s">
        <v>268</v>
      </c>
      <c r="DB908" s="274" t="s">
        <v>268</v>
      </c>
      <c r="DC908" s="274" t="s">
        <v>268</v>
      </c>
      <c r="DD908" s="274" t="s">
        <v>268</v>
      </c>
      <c r="DE908" s="274" t="s">
        <v>268</v>
      </c>
      <c r="DF908" s="274" t="s">
        <v>268</v>
      </c>
      <c r="DG908" s="299">
        <f>IFERROR(IF(CA908="D",IF(CK908="A dispo.",CD908*VLOOKUP('DATI INPUT'!$F$27,TARIFFE_UD,2,FALSE),CD908*VLOOKUP(CK908,TARIFFE_UD,2,FALSE)),CD908*VLOOKUP(CB908-100,TARIFFE_UND,2,FALSE)),0)</f>
        <v>13.463156779308703</v>
      </c>
      <c r="DH908" s="299">
        <f>IFERROR(IF(CA908="D",IF(CK908="A dispo.",CF908*VLOOKUP('DATI INPUT'!$F$27,TARIFFE_UD,3,FALSE),CF908*VLOOKUP(CK908,TARIFFE_UD,3,FALSE)),CF908*VLOOKUP(CB908-100,TARIFFE_UND,3,FALSE)),0)</f>
        <v>0</v>
      </c>
    </row>
    <row r="909" spans="1:112" hidden="1" x14ac:dyDescent="0.25">
      <c r="A909" s="274" t="s">
        <v>7329</v>
      </c>
      <c r="B909" s="274" t="s">
        <v>7330</v>
      </c>
      <c r="C909" s="274" t="s">
        <v>816</v>
      </c>
      <c r="D909" s="274" t="s">
        <v>7331</v>
      </c>
      <c r="E909" s="274" t="s">
        <v>268</v>
      </c>
      <c r="F909" s="274" t="s">
        <v>156</v>
      </c>
      <c r="G909" s="274" t="s">
        <v>7332</v>
      </c>
      <c r="H909" s="274" t="s">
        <v>1137</v>
      </c>
      <c r="I909" s="274" t="s">
        <v>7333</v>
      </c>
      <c r="J909" s="274" t="s">
        <v>156</v>
      </c>
      <c r="K909" s="274" t="s">
        <v>7334</v>
      </c>
      <c r="L909" s="274" t="s">
        <v>871</v>
      </c>
      <c r="M909" s="274" t="s">
        <v>1379</v>
      </c>
      <c r="N909" s="274" t="s">
        <v>984</v>
      </c>
      <c r="O909" s="274" t="s">
        <v>873</v>
      </c>
      <c r="P909" s="274" t="s">
        <v>613</v>
      </c>
      <c r="Q909" s="274" t="s">
        <v>374</v>
      </c>
      <c r="R909" s="274" t="s">
        <v>268</v>
      </c>
      <c r="S909" s="274" t="s">
        <v>268</v>
      </c>
      <c r="T909" s="274" t="s">
        <v>268</v>
      </c>
      <c r="U909" s="274" t="s">
        <v>268</v>
      </c>
      <c r="V909" s="274" t="s">
        <v>268</v>
      </c>
      <c r="W909" s="274" t="s">
        <v>1379</v>
      </c>
      <c r="X909" s="274" t="s">
        <v>613</v>
      </c>
      <c r="Y909" s="274" t="s">
        <v>374</v>
      </c>
      <c r="Z909" s="274" t="s">
        <v>268</v>
      </c>
      <c r="AA909" s="274" t="s">
        <v>268</v>
      </c>
      <c r="AB909" s="274" t="s">
        <v>268</v>
      </c>
      <c r="AC909" s="274" t="s">
        <v>268</v>
      </c>
      <c r="AD909" s="274" t="s">
        <v>268</v>
      </c>
      <c r="AE909" s="274" t="s">
        <v>287</v>
      </c>
      <c r="AF909" s="274" t="s">
        <v>1811</v>
      </c>
      <c r="AG909" s="274" t="s">
        <v>875</v>
      </c>
      <c r="AH909" s="274" t="s">
        <v>1848</v>
      </c>
      <c r="AI909" s="274" t="s">
        <v>1011</v>
      </c>
      <c r="AJ909" s="274" t="s">
        <v>268</v>
      </c>
      <c r="AK909" s="274" t="s">
        <v>366</v>
      </c>
      <c r="AL909" s="274" t="s">
        <v>268</v>
      </c>
      <c r="AM909" s="274" t="s">
        <v>367</v>
      </c>
      <c r="AN909" s="274" t="s">
        <v>268</v>
      </c>
      <c r="AO909" s="274" t="s">
        <v>268</v>
      </c>
      <c r="AP909" s="274" t="s">
        <v>268</v>
      </c>
      <c r="AQ909" s="274" t="s">
        <v>268</v>
      </c>
      <c r="AR909" s="274" t="s">
        <v>268</v>
      </c>
      <c r="AS909" s="274" t="s">
        <v>268</v>
      </c>
      <c r="AT909" s="274" t="s">
        <v>268</v>
      </c>
      <c r="AU909" s="274" t="s">
        <v>268</v>
      </c>
      <c r="AV909" s="274" t="s">
        <v>268</v>
      </c>
      <c r="AW909" s="274" t="s">
        <v>268</v>
      </c>
      <c r="AX909" s="274" t="s">
        <v>268</v>
      </c>
      <c r="AY909" s="274" t="s">
        <v>268</v>
      </c>
      <c r="AZ909" s="274" t="s">
        <v>268</v>
      </c>
      <c r="BA909" s="274" t="s">
        <v>268</v>
      </c>
      <c r="BB909" s="274" t="s">
        <v>268</v>
      </c>
      <c r="BC909" s="274" t="s">
        <v>268</v>
      </c>
      <c r="BD909" s="274" t="s">
        <v>268</v>
      </c>
      <c r="BE909" s="274" t="s">
        <v>268</v>
      </c>
      <c r="BF909" s="274" t="s">
        <v>268</v>
      </c>
      <c r="BG909" s="274" t="s">
        <v>268</v>
      </c>
      <c r="BH909" s="274" t="s">
        <v>268</v>
      </c>
      <c r="BI909" s="274" t="s">
        <v>268</v>
      </c>
      <c r="BJ909" s="274" t="s">
        <v>268</v>
      </c>
      <c r="BK909" s="274" t="s">
        <v>268</v>
      </c>
      <c r="BL909" s="274" t="s">
        <v>268</v>
      </c>
      <c r="BM909" s="274" t="s">
        <v>268</v>
      </c>
      <c r="BN909" s="274" t="s">
        <v>268</v>
      </c>
      <c r="BO909" s="274" t="s">
        <v>268</v>
      </c>
      <c r="BP909" s="274" t="s">
        <v>268</v>
      </c>
      <c r="BQ909" s="274" t="s">
        <v>268</v>
      </c>
      <c r="BR909" s="274" t="s">
        <v>268</v>
      </c>
      <c r="BS909" s="274" t="s">
        <v>268</v>
      </c>
      <c r="BT909" s="274" t="s">
        <v>268</v>
      </c>
      <c r="BU909" s="274" t="s">
        <v>268</v>
      </c>
      <c r="BV909" s="274" t="s">
        <v>268</v>
      </c>
      <c r="BW909" s="274" t="s">
        <v>268</v>
      </c>
      <c r="BX909" s="274" t="s">
        <v>268</v>
      </c>
      <c r="BY909" s="295">
        <v>30.5</v>
      </c>
      <c r="BZ909" s="295">
        <v>30.5</v>
      </c>
      <c r="CA909" s="298" t="s">
        <v>143</v>
      </c>
      <c r="CB909" s="297">
        <v>110</v>
      </c>
      <c r="CC909" s="284">
        <f t="shared" si="58"/>
        <v>0</v>
      </c>
      <c r="CD909" s="295">
        <f t="shared" si="59"/>
        <v>30.5</v>
      </c>
      <c r="CE909" s="284">
        <f t="shared" si="60"/>
        <v>0</v>
      </c>
      <c r="CF909" s="295">
        <f t="shared" si="61"/>
        <v>30.5</v>
      </c>
      <c r="CG909" s="274" t="s">
        <v>316</v>
      </c>
      <c r="CH909" s="274" t="s">
        <v>268</v>
      </c>
      <c r="CI909" s="274" t="s">
        <v>268</v>
      </c>
      <c r="CJ909" s="298" t="s">
        <v>268</v>
      </c>
      <c r="CL909" s="274" t="s">
        <v>268</v>
      </c>
      <c r="CM909" s="274" t="s">
        <v>268</v>
      </c>
      <c r="CN909" s="274" t="s">
        <v>268</v>
      </c>
      <c r="CO909" s="274" t="s">
        <v>268</v>
      </c>
      <c r="CP909" s="274" t="s">
        <v>268</v>
      </c>
      <c r="CQ909" s="274" t="s">
        <v>7335</v>
      </c>
      <c r="CR909" s="274" t="s">
        <v>877</v>
      </c>
      <c r="CS909" s="274">
        <v>96.69</v>
      </c>
      <c r="CT909" s="274" t="s">
        <v>268</v>
      </c>
      <c r="CU909" s="274">
        <v>96.69</v>
      </c>
      <c r="CV909" s="274">
        <v>365</v>
      </c>
      <c r="CW909" s="274" t="s">
        <v>878</v>
      </c>
      <c r="CX909" s="274" t="s">
        <v>835</v>
      </c>
      <c r="CY909" s="274" t="s">
        <v>836</v>
      </c>
      <c r="CZ909" s="274" t="s">
        <v>837</v>
      </c>
      <c r="DA909" s="274" t="s">
        <v>268</v>
      </c>
      <c r="DB909" s="274" t="s">
        <v>268</v>
      </c>
      <c r="DC909" s="274" t="s">
        <v>268</v>
      </c>
      <c r="DD909" s="274" t="s">
        <v>268</v>
      </c>
      <c r="DE909" s="274" t="s">
        <v>268</v>
      </c>
      <c r="DF909" s="274" t="s">
        <v>268</v>
      </c>
      <c r="DG909" s="299">
        <f>IFERROR(IF(CA909="D",IF(CK909="A dispo.",CD909*VLOOKUP('DATI INPUT'!$F$27,TARIFFE_UD,2,FALSE),CD909*VLOOKUP(CK909,TARIFFE_UD,2,FALSE)),CD909*VLOOKUP(CB909-100,TARIFFE_UND,2,FALSE)),0)</f>
        <v>19.658358459534661</v>
      </c>
      <c r="DH909" s="299">
        <f>IFERROR(IF(CA909="D",IF(CK909="A dispo.",CF909*VLOOKUP('DATI INPUT'!$F$27,TARIFFE_UD,3,FALSE),CF909*VLOOKUP(CK909,TARIFFE_UD,3,FALSE)),CF909*VLOOKUP(CB909-100,TARIFFE_UND,3,FALSE)),0)</f>
        <v>71.231687151541081</v>
      </c>
    </row>
    <row r="910" spans="1:112" x14ac:dyDescent="0.25">
      <c r="A910" s="274" t="s">
        <v>7336</v>
      </c>
      <c r="B910" s="274" t="s">
        <v>7337</v>
      </c>
      <c r="C910" s="274" t="s">
        <v>7338</v>
      </c>
      <c r="D910" s="274" t="s">
        <v>7339</v>
      </c>
      <c r="E910" s="274" t="s">
        <v>268</v>
      </c>
      <c r="F910" s="274" t="s">
        <v>156</v>
      </c>
      <c r="G910" s="274" t="s">
        <v>7340</v>
      </c>
      <c r="H910" s="274" t="s">
        <v>3307</v>
      </c>
      <c r="I910" s="274" t="s">
        <v>1247</v>
      </c>
      <c r="J910" s="274" t="s">
        <v>156</v>
      </c>
      <c r="K910" s="274" t="s">
        <v>7341</v>
      </c>
      <c r="L910" s="274" t="s">
        <v>984</v>
      </c>
      <c r="M910" s="274" t="s">
        <v>3704</v>
      </c>
      <c r="N910" s="274" t="s">
        <v>984</v>
      </c>
      <c r="O910" s="274" t="s">
        <v>873</v>
      </c>
      <c r="P910" s="274" t="s">
        <v>3705</v>
      </c>
      <c r="Q910" s="274" t="s">
        <v>280</v>
      </c>
      <c r="R910" s="274" t="s">
        <v>268</v>
      </c>
      <c r="S910" s="274" t="s">
        <v>268</v>
      </c>
      <c r="T910" s="274" t="s">
        <v>268</v>
      </c>
      <c r="U910" s="274" t="s">
        <v>268</v>
      </c>
      <c r="V910" s="274" t="s">
        <v>268</v>
      </c>
      <c r="W910" s="274" t="s">
        <v>3704</v>
      </c>
      <c r="X910" s="274" t="s">
        <v>3705</v>
      </c>
      <c r="Y910" s="274" t="s">
        <v>280</v>
      </c>
      <c r="Z910" s="274" t="s">
        <v>268</v>
      </c>
      <c r="AA910" s="274" t="s">
        <v>268</v>
      </c>
      <c r="AB910" s="274" t="s">
        <v>268</v>
      </c>
      <c r="AC910" s="274" t="s">
        <v>268</v>
      </c>
      <c r="AD910" s="274" t="s">
        <v>268</v>
      </c>
      <c r="AE910" s="274" t="s">
        <v>268</v>
      </c>
      <c r="AF910" s="274" t="s">
        <v>268</v>
      </c>
      <c r="AG910" s="274" t="s">
        <v>268</v>
      </c>
      <c r="AH910" s="274" t="s">
        <v>268</v>
      </c>
      <c r="AI910" s="274" t="s">
        <v>268</v>
      </c>
      <c r="AJ910" s="274" t="s">
        <v>268</v>
      </c>
      <c r="AK910" s="274" t="s">
        <v>268</v>
      </c>
      <c r="AL910" s="274" t="s">
        <v>268</v>
      </c>
      <c r="AM910" s="274" t="s">
        <v>268</v>
      </c>
      <c r="AN910" s="274" t="s">
        <v>268</v>
      </c>
      <c r="AO910" s="274" t="s">
        <v>268</v>
      </c>
      <c r="AP910" s="274" t="s">
        <v>268</v>
      </c>
      <c r="AQ910" s="274" t="s">
        <v>268</v>
      </c>
      <c r="AR910" s="274" t="s">
        <v>268</v>
      </c>
      <c r="AS910" s="274" t="s">
        <v>268</v>
      </c>
      <c r="AT910" s="274" t="s">
        <v>268</v>
      </c>
      <c r="AU910" s="274" t="s">
        <v>268</v>
      </c>
      <c r="AV910" s="274" t="s">
        <v>268</v>
      </c>
      <c r="AW910" s="274" t="s">
        <v>268</v>
      </c>
      <c r="AX910" s="274" t="s">
        <v>268</v>
      </c>
      <c r="AY910" s="274" t="s">
        <v>268</v>
      </c>
      <c r="AZ910" s="274" t="s">
        <v>268</v>
      </c>
      <c r="BA910" s="274" t="s">
        <v>268</v>
      </c>
      <c r="BB910" s="274" t="s">
        <v>268</v>
      </c>
      <c r="BC910" s="274" t="s">
        <v>268</v>
      </c>
      <c r="BD910" s="274" t="s">
        <v>268</v>
      </c>
      <c r="BE910" s="274" t="s">
        <v>268</v>
      </c>
      <c r="BF910" s="274" t="s">
        <v>268</v>
      </c>
      <c r="BG910" s="274" t="s">
        <v>268</v>
      </c>
      <c r="BH910" s="274" t="s">
        <v>268</v>
      </c>
      <c r="BI910" s="274" t="s">
        <v>268</v>
      </c>
      <c r="BJ910" s="274" t="s">
        <v>268</v>
      </c>
      <c r="BK910" s="274" t="s">
        <v>268</v>
      </c>
      <c r="BL910" s="274" t="s">
        <v>268</v>
      </c>
      <c r="BM910" s="274" t="s">
        <v>268</v>
      </c>
      <c r="BN910" s="274" t="s">
        <v>268</v>
      </c>
      <c r="BO910" s="274" t="s">
        <v>268</v>
      </c>
      <c r="BP910" s="274" t="s">
        <v>268</v>
      </c>
      <c r="BQ910" s="274" t="s">
        <v>268</v>
      </c>
      <c r="BR910" s="274" t="s">
        <v>268</v>
      </c>
      <c r="BS910" s="274" t="s">
        <v>268</v>
      </c>
      <c r="BT910" s="274" t="s">
        <v>268</v>
      </c>
      <c r="BU910" s="274" t="s">
        <v>268</v>
      </c>
      <c r="BV910" s="274" t="s">
        <v>268</v>
      </c>
      <c r="BW910" s="274" t="s">
        <v>268</v>
      </c>
      <c r="BX910" s="274" t="s">
        <v>268</v>
      </c>
      <c r="BY910" s="295">
        <v>38.6</v>
      </c>
      <c r="BZ910" s="295">
        <v>38.6</v>
      </c>
      <c r="CA910" s="298" t="s">
        <v>142</v>
      </c>
      <c r="CB910" s="297">
        <v>122</v>
      </c>
      <c r="CC910" s="284">
        <f t="shared" si="58"/>
        <v>0</v>
      </c>
      <c r="CD910" s="295">
        <f t="shared" si="59"/>
        <v>38.6</v>
      </c>
      <c r="CE910" s="284">
        <f t="shared" si="60"/>
        <v>0</v>
      </c>
      <c r="CF910" s="295">
        <f t="shared" si="61"/>
        <v>1</v>
      </c>
      <c r="CG910" s="274" t="s">
        <v>876</v>
      </c>
      <c r="CH910" s="274" t="s">
        <v>268</v>
      </c>
      <c r="CI910" s="274" t="s">
        <v>268</v>
      </c>
      <c r="CJ910" s="298" t="s">
        <v>271</v>
      </c>
      <c r="CK910" s="297">
        <v>1</v>
      </c>
      <c r="CL910" s="274" t="s">
        <v>268</v>
      </c>
      <c r="CM910" s="274" t="s">
        <v>268</v>
      </c>
      <c r="CN910" s="274" t="s">
        <v>268</v>
      </c>
      <c r="CO910" s="274" t="s">
        <v>268</v>
      </c>
      <c r="CP910" s="274" t="s">
        <v>268</v>
      </c>
      <c r="CQ910" s="274" t="s">
        <v>268</v>
      </c>
      <c r="CR910" s="274" t="s">
        <v>877</v>
      </c>
      <c r="CS910" s="274">
        <v>31.95</v>
      </c>
      <c r="CT910" s="274" t="s">
        <v>268</v>
      </c>
      <c r="CU910" s="274">
        <v>31.95</v>
      </c>
      <c r="CV910" s="274">
        <v>365</v>
      </c>
      <c r="CW910" s="274" t="s">
        <v>878</v>
      </c>
      <c r="CX910" s="274" t="s">
        <v>835</v>
      </c>
      <c r="CY910" s="274" t="s">
        <v>836</v>
      </c>
      <c r="CZ910" s="274" t="s">
        <v>837</v>
      </c>
      <c r="DA910" s="274" t="s">
        <v>268</v>
      </c>
      <c r="DB910" s="274" t="s">
        <v>268</v>
      </c>
      <c r="DC910" s="274" t="s">
        <v>268</v>
      </c>
      <c r="DD910" s="274" t="s">
        <v>268</v>
      </c>
      <c r="DE910" s="274" t="s">
        <v>268</v>
      </c>
      <c r="DF910" s="274" t="s">
        <v>268</v>
      </c>
      <c r="DG910" s="299">
        <f>IFERROR(IF(CA910="D",IF(CK910="A dispo.",CD910*VLOOKUP('DATI INPUT'!$F$27,TARIFFE_UD,2,FALSE),CD910*VLOOKUP(CK910,TARIFFE_UD,2,FALSE)),CD910*VLOOKUP(CB910-100,TARIFFE_UND,2,FALSE)),0)</f>
        <v>23.776110861236681</v>
      </c>
      <c r="DH910" s="299">
        <f>IFERROR(IF(CA910="D",IF(CK910="A dispo.",CF910*VLOOKUP('DATI INPUT'!$F$27,TARIFFE_UD,3,FALSE),CF910*VLOOKUP(CK910,TARIFFE_UD,3,FALSE)),CF910*VLOOKUP(CB910-100,TARIFFE_UND,3,FALSE)),0)</f>
        <v>15.164853048114928</v>
      </c>
    </row>
    <row r="911" spans="1:112" x14ac:dyDescent="0.25">
      <c r="A911" s="274" t="s">
        <v>7342</v>
      </c>
      <c r="B911" s="274" t="s">
        <v>7343</v>
      </c>
      <c r="C911" s="274" t="s">
        <v>817</v>
      </c>
      <c r="D911" s="274" t="s">
        <v>7344</v>
      </c>
      <c r="E911" s="274" t="s">
        <v>7345</v>
      </c>
      <c r="F911" s="274" t="s">
        <v>156</v>
      </c>
      <c r="G911" s="274" t="s">
        <v>7346</v>
      </c>
      <c r="H911" s="274" t="s">
        <v>1091</v>
      </c>
      <c r="I911" s="274" t="s">
        <v>7347</v>
      </c>
      <c r="J911" s="274" t="s">
        <v>274</v>
      </c>
      <c r="K911" s="274" t="s">
        <v>7348</v>
      </c>
      <c r="L911" s="274" t="s">
        <v>871</v>
      </c>
      <c r="M911" s="274" t="s">
        <v>3584</v>
      </c>
      <c r="N911" s="274" t="s">
        <v>984</v>
      </c>
      <c r="O911" s="274" t="s">
        <v>873</v>
      </c>
      <c r="P911" s="274" t="s">
        <v>1962</v>
      </c>
      <c r="Q911" s="274" t="s">
        <v>275</v>
      </c>
      <c r="R911" s="274" t="s">
        <v>268</v>
      </c>
      <c r="S911" s="274" t="s">
        <v>268</v>
      </c>
      <c r="T911" s="274" t="s">
        <v>268</v>
      </c>
      <c r="U911" s="274" t="s">
        <v>268</v>
      </c>
      <c r="V911" s="274" t="s">
        <v>268</v>
      </c>
      <c r="W911" s="274" t="s">
        <v>3584</v>
      </c>
      <c r="X911" s="274" t="s">
        <v>1962</v>
      </c>
      <c r="Y911" s="274" t="s">
        <v>275</v>
      </c>
      <c r="Z911" s="274" t="s">
        <v>268</v>
      </c>
      <c r="AA911" s="274" t="s">
        <v>268</v>
      </c>
      <c r="AB911" s="274" t="s">
        <v>268</v>
      </c>
      <c r="AC911" s="274" t="s">
        <v>268</v>
      </c>
      <c r="AD911" s="274" t="s">
        <v>268</v>
      </c>
      <c r="AE911" s="274" t="s">
        <v>287</v>
      </c>
      <c r="AF911" s="274" t="s">
        <v>1811</v>
      </c>
      <c r="AG911" s="274" t="s">
        <v>875</v>
      </c>
      <c r="AH911" s="274" t="s">
        <v>1963</v>
      </c>
      <c r="AI911" s="274" t="s">
        <v>696</v>
      </c>
      <c r="AJ911" s="274" t="s">
        <v>268</v>
      </c>
      <c r="AK911" s="274" t="s">
        <v>410</v>
      </c>
      <c r="AL911" s="274" t="s">
        <v>268</v>
      </c>
      <c r="AM911" s="274" t="s">
        <v>431</v>
      </c>
      <c r="AN911" s="274" t="s">
        <v>268</v>
      </c>
      <c r="AO911" s="274" t="s">
        <v>268</v>
      </c>
      <c r="AP911" s="274" t="s">
        <v>268</v>
      </c>
      <c r="AQ911" s="274" t="s">
        <v>268</v>
      </c>
      <c r="AR911" s="274" t="s">
        <v>268</v>
      </c>
      <c r="AS911" s="274" t="s">
        <v>268</v>
      </c>
      <c r="AT911" s="274" t="s">
        <v>268</v>
      </c>
      <c r="AU911" s="274" t="s">
        <v>268</v>
      </c>
      <c r="AV911" s="274" t="s">
        <v>268</v>
      </c>
      <c r="AW911" s="274" t="s">
        <v>268</v>
      </c>
      <c r="AX911" s="274" t="s">
        <v>268</v>
      </c>
      <c r="AY911" s="274" t="s">
        <v>268</v>
      </c>
      <c r="AZ911" s="274" t="s">
        <v>268</v>
      </c>
      <c r="BA911" s="274" t="s">
        <v>268</v>
      </c>
      <c r="BB911" s="274" t="s">
        <v>268</v>
      </c>
      <c r="BC911" s="274" t="s">
        <v>268</v>
      </c>
      <c r="BD911" s="274" t="s">
        <v>268</v>
      </c>
      <c r="BE911" s="274" t="s">
        <v>268</v>
      </c>
      <c r="BF911" s="274" t="s">
        <v>268</v>
      </c>
      <c r="BG911" s="274" t="s">
        <v>268</v>
      </c>
      <c r="BH911" s="274" t="s">
        <v>268</v>
      </c>
      <c r="BI911" s="274" t="s">
        <v>268</v>
      </c>
      <c r="BJ911" s="274" t="s">
        <v>268</v>
      </c>
      <c r="BK911" s="274" t="s">
        <v>268</v>
      </c>
      <c r="BL911" s="274" t="s">
        <v>268</v>
      </c>
      <c r="BM911" s="274" t="s">
        <v>268</v>
      </c>
      <c r="BN911" s="274" t="s">
        <v>268</v>
      </c>
      <c r="BO911" s="274" t="s">
        <v>268</v>
      </c>
      <c r="BP911" s="274" t="s">
        <v>268</v>
      </c>
      <c r="BQ911" s="274" t="s">
        <v>268</v>
      </c>
      <c r="BR911" s="274" t="s">
        <v>268</v>
      </c>
      <c r="BS911" s="274" t="s">
        <v>268</v>
      </c>
      <c r="BT911" s="274" t="s">
        <v>268</v>
      </c>
      <c r="BU911" s="274" t="s">
        <v>268</v>
      </c>
      <c r="BV911" s="274" t="s">
        <v>268</v>
      </c>
      <c r="BW911" s="274" t="s">
        <v>268</v>
      </c>
      <c r="BX911" s="274" t="s">
        <v>268</v>
      </c>
      <c r="BY911" s="295">
        <v>119.57</v>
      </c>
      <c r="BZ911" s="295">
        <v>119.57</v>
      </c>
      <c r="CA911" s="298" t="s">
        <v>142</v>
      </c>
      <c r="CB911" s="297">
        <v>122</v>
      </c>
      <c r="CC911" s="284">
        <f t="shared" si="58"/>
        <v>0</v>
      </c>
      <c r="CD911" s="295">
        <f t="shared" si="59"/>
        <v>119.57</v>
      </c>
      <c r="CE911" s="284">
        <f t="shared" si="60"/>
        <v>0</v>
      </c>
      <c r="CF911" s="295">
        <f t="shared" si="61"/>
        <v>1</v>
      </c>
      <c r="CG911" s="274" t="s">
        <v>876</v>
      </c>
      <c r="CH911" s="274" t="s">
        <v>268</v>
      </c>
      <c r="CI911" s="274" t="s">
        <v>268</v>
      </c>
      <c r="CJ911" s="298" t="s">
        <v>282</v>
      </c>
      <c r="CK911" s="297">
        <v>4</v>
      </c>
      <c r="CL911" s="274" t="s">
        <v>268</v>
      </c>
      <c r="CM911" s="274" t="s">
        <v>268</v>
      </c>
      <c r="CN911" s="274" t="s">
        <v>268</v>
      </c>
      <c r="CO911" s="274" t="s">
        <v>268</v>
      </c>
      <c r="CP911" s="274" t="s">
        <v>268</v>
      </c>
      <c r="CQ911" s="274" t="s">
        <v>268</v>
      </c>
      <c r="CR911" s="274" t="s">
        <v>877</v>
      </c>
      <c r="CS911" s="274">
        <v>147.38999999999999</v>
      </c>
      <c r="CT911" s="274" t="s">
        <v>268</v>
      </c>
      <c r="CU911" s="274">
        <v>147.38999999999999</v>
      </c>
      <c r="CV911" s="274">
        <v>365</v>
      </c>
      <c r="CW911" s="274" t="s">
        <v>878</v>
      </c>
      <c r="CX911" s="274" t="s">
        <v>835</v>
      </c>
      <c r="CY911" s="274" t="s">
        <v>836</v>
      </c>
      <c r="CZ911" s="274" t="s">
        <v>837</v>
      </c>
      <c r="DA911" s="274" t="s">
        <v>268</v>
      </c>
      <c r="DB911" s="274" t="s">
        <v>268</v>
      </c>
      <c r="DC911" s="274" t="s">
        <v>268</v>
      </c>
      <c r="DD911" s="274" t="s">
        <v>268</v>
      </c>
      <c r="DE911" s="274" t="s">
        <v>268</v>
      </c>
      <c r="DF911" s="274" t="s">
        <v>268</v>
      </c>
      <c r="DG911" s="299">
        <f>IFERROR(IF(CA911="D",IF(CK911="A dispo.",CD911*VLOOKUP('DATI INPUT'!$F$27,TARIFFE_UD,2,FALSE),CD911*VLOOKUP(CK911,TARIFFE_UD,2,FALSE)),CD911*VLOOKUP(CB911-100,TARIFFE_UND,2,FALSE)),0)</f>
        <v>101.70784319598324</v>
      </c>
      <c r="DH911" s="299">
        <f>IFERROR(IF(CA911="D",IF(CK911="A dispo.",CF911*VLOOKUP('DATI INPUT'!$F$27,TARIFFE_UD,3,FALSE),CF911*VLOOKUP(CK911,TARIFFE_UD,3,FALSE)),CF911*VLOOKUP(CB911-100,TARIFFE_UND,3,FALSE)),0)</f>
        <v>73.78284271486686</v>
      </c>
    </row>
    <row r="912" spans="1:112" x14ac:dyDescent="0.25">
      <c r="A912" s="274" t="s">
        <v>7349</v>
      </c>
      <c r="B912" s="274" t="s">
        <v>7343</v>
      </c>
      <c r="C912" s="274" t="s">
        <v>7350</v>
      </c>
      <c r="D912" s="274" t="s">
        <v>7344</v>
      </c>
      <c r="E912" s="274" t="s">
        <v>7345</v>
      </c>
      <c r="F912" s="274" t="s">
        <v>156</v>
      </c>
      <c r="G912" s="274" t="s">
        <v>7346</v>
      </c>
      <c r="H912" s="274" t="s">
        <v>1091</v>
      </c>
      <c r="I912" s="274" t="s">
        <v>7347</v>
      </c>
      <c r="J912" s="274" t="s">
        <v>274</v>
      </c>
      <c r="K912" s="274" t="s">
        <v>7348</v>
      </c>
      <c r="L912" s="274" t="s">
        <v>871</v>
      </c>
      <c r="M912" s="274" t="s">
        <v>3584</v>
      </c>
      <c r="N912" s="274" t="s">
        <v>984</v>
      </c>
      <c r="O912" s="274" t="s">
        <v>873</v>
      </c>
      <c r="P912" s="274" t="s">
        <v>1962</v>
      </c>
      <c r="Q912" s="274" t="s">
        <v>275</v>
      </c>
      <c r="R912" s="274" t="s">
        <v>268</v>
      </c>
      <c r="S912" s="274" t="s">
        <v>268</v>
      </c>
      <c r="T912" s="274" t="s">
        <v>268</v>
      </c>
      <c r="U912" s="274" t="s">
        <v>268</v>
      </c>
      <c r="V912" s="274" t="s">
        <v>268</v>
      </c>
      <c r="W912" s="274" t="s">
        <v>3584</v>
      </c>
      <c r="X912" s="274" t="s">
        <v>1962</v>
      </c>
      <c r="Y912" s="274" t="s">
        <v>275</v>
      </c>
      <c r="Z912" s="274" t="s">
        <v>268</v>
      </c>
      <c r="AA912" s="274" t="s">
        <v>268</v>
      </c>
      <c r="AB912" s="274" t="s">
        <v>268</v>
      </c>
      <c r="AC912" s="274" t="s">
        <v>268</v>
      </c>
      <c r="AD912" s="274" t="s">
        <v>268</v>
      </c>
      <c r="AE912" s="274" t="s">
        <v>287</v>
      </c>
      <c r="AF912" s="274" t="s">
        <v>1811</v>
      </c>
      <c r="AG912" s="274" t="s">
        <v>875</v>
      </c>
      <c r="AH912" s="274" t="s">
        <v>1963</v>
      </c>
      <c r="AI912" s="274" t="s">
        <v>696</v>
      </c>
      <c r="AJ912" s="274" t="s">
        <v>268</v>
      </c>
      <c r="AK912" s="274" t="s">
        <v>377</v>
      </c>
      <c r="AL912" s="274" t="s">
        <v>268</v>
      </c>
      <c r="AM912" s="274" t="s">
        <v>353</v>
      </c>
      <c r="AN912" s="274" t="s">
        <v>268</v>
      </c>
      <c r="AO912" s="274" t="s">
        <v>268</v>
      </c>
      <c r="AP912" s="274" t="s">
        <v>268</v>
      </c>
      <c r="AQ912" s="274" t="s">
        <v>268</v>
      </c>
      <c r="AR912" s="274" t="s">
        <v>268</v>
      </c>
      <c r="AS912" s="274" t="s">
        <v>268</v>
      </c>
      <c r="AT912" s="274" t="s">
        <v>268</v>
      </c>
      <c r="AU912" s="274" t="s">
        <v>268</v>
      </c>
      <c r="AV912" s="274" t="s">
        <v>268</v>
      </c>
      <c r="AW912" s="274" t="s">
        <v>268</v>
      </c>
      <c r="AX912" s="274" t="s">
        <v>268</v>
      </c>
      <c r="AY912" s="274" t="s">
        <v>268</v>
      </c>
      <c r="AZ912" s="274" t="s">
        <v>268</v>
      </c>
      <c r="BA912" s="274" t="s">
        <v>268</v>
      </c>
      <c r="BB912" s="274" t="s">
        <v>268</v>
      </c>
      <c r="BC912" s="274" t="s">
        <v>268</v>
      </c>
      <c r="BD912" s="274" t="s">
        <v>268</v>
      </c>
      <c r="BE912" s="274" t="s">
        <v>268</v>
      </c>
      <c r="BF912" s="274" t="s">
        <v>268</v>
      </c>
      <c r="BG912" s="274" t="s">
        <v>268</v>
      </c>
      <c r="BH912" s="274" t="s">
        <v>268</v>
      </c>
      <c r="BI912" s="274" t="s">
        <v>268</v>
      </c>
      <c r="BJ912" s="274" t="s">
        <v>268</v>
      </c>
      <c r="BK912" s="274" t="s">
        <v>268</v>
      </c>
      <c r="BL912" s="274" t="s">
        <v>268</v>
      </c>
      <c r="BM912" s="274" t="s">
        <v>268</v>
      </c>
      <c r="BN912" s="274" t="s">
        <v>268</v>
      </c>
      <c r="BO912" s="274" t="s">
        <v>268</v>
      </c>
      <c r="BP912" s="274" t="s">
        <v>268</v>
      </c>
      <c r="BQ912" s="274" t="s">
        <v>268</v>
      </c>
      <c r="BR912" s="274" t="s">
        <v>268</v>
      </c>
      <c r="BS912" s="274" t="s">
        <v>268</v>
      </c>
      <c r="BT912" s="274" t="s">
        <v>268</v>
      </c>
      <c r="BU912" s="274" t="s">
        <v>268</v>
      </c>
      <c r="BV912" s="274" t="s">
        <v>268</v>
      </c>
      <c r="BW912" s="274" t="s">
        <v>268</v>
      </c>
      <c r="BX912" s="274" t="s">
        <v>268</v>
      </c>
      <c r="BY912" s="295">
        <v>128.09</v>
      </c>
      <c r="BZ912" s="295">
        <v>128.09</v>
      </c>
      <c r="CA912" s="298" t="s">
        <v>142</v>
      </c>
      <c r="CB912" s="297">
        <v>123</v>
      </c>
      <c r="CC912" s="284">
        <f t="shared" si="58"/>
        <v>0</v>
      </c>
      <c r="CD912" s="295">
        <f t="shared" si="59"/>
        <v>128.09</v>
      </c>
      <c r="CE912" s="284">
        <f t="shared" si="60"/>
        <v>1</v>
      </c>
      <c r="CF912" s="295">
        <f t="shared" si="61"/>
        <v>0</v>
      </c>
      <c r="CG912" s="274" t="s">
        <v>1817</v>
      </c>
      <c r="CH912" s="274" t="s">
        <v>268</v>
      </c>
      <c r="CI912" s="274" t="s">
        <v>268</v>
      </c>
      <c r="CJ912" s="298" t="s">
        <v>282</v>
      </c>
      <c r="CK912" s="297">
        <v>4</v>
      </c>
      <c r="CL912" s="274" t="s">
        <v>268</v>
      </c>
      <c r="CM912" s="274" t="s">
        <v>268</v>
      </c>
      <c r="CN912" s="274" t="s">
        <v>268</v>
      </c>
      <c r="CO912" s="274" t="s">
        <v>268</v>
      </c>
      <c r="CP912" s="274" t="s">
        <v>268</v>
      </c>
      <c r="CQ912" s="274" t="s">
        <v>1786</v>
      </c>
      <c r="CR912" s="274" t="s">
        <v>877</v>
      </c>
      <c r="CS912" s="274">
        <v>67.89</v>
      </c>
      <c r="CT912" s="274" t="s">
        <v>268</v>
      </c>
      <c r="CU912" s="274">
        <v>67.89</v>
      </c>
      <c r="CV912" s="274">
        <v>365</v>
      </c>
      <c r="CW912" s="274" t="s">
        <v>878</v>
      </c>
      <c r="CX912" s="274" t="s">
        <v>835</v>
      </c>
      <c r="CY912" s="274" t="s">
        <v>836</v>
      </c>
      <c r="CZ912" s="274" t="s">
        <v>837</v>
      </c>
      <c r="DA912" s="274" t="s">
        <v>268</v>
      </c>
      <c r="DB912" s="274" t="s">
        <v>268</v>
      </c>
      <c r="DC912" s="274" t="s">
        <v>268</v>
      </c>
      <c r="DD912" s="274" t="s">
        <v>268</v>
      </c>
      <c r="DE912" s="274" t="s">
        <v>268</v>
      </c>
      <c r="DF912" s="274" t="s">
        <v>268</v>
      </c>
      <c r="DG912" s="299">
        <f>IFERROR(IF(CA912="D",IF(CK912="A dispo.",CD912*VLOOKUP('DATI INPUT'!$F$27,TARIFFE_UD,2,FALSE),CD912*VLOOKUP(CK912,TARIFFE_UD,2,FALSE)),CD912*VLOOKUP(CB912-100,TARIFFE_UND,2,FALSE)),0)</f>
        <v>108.95506928973401</v>
      </c>
      <c r="DH912" s="299">
        <f>IFERROR(IF(CA912="D",IF(CK912="A dispo.",CF912*VLOOKUP('DATI INPUT'!$F$27,TARIFFE_UD,3,FALSE),CF912*VLOOKUP(CK912,TARIFFE_UD,3,FALSE)),CF912*VLOOKUP(CB912-100,TARIFFE_UND,3,FALSE)),0)</f>
        <v>0</v>
      </c>
    </row>
    <row r="913" spans="1:112" hidden="1" x14ac:dyDescent="0.25">
      <c r="A913" s="274" t="s">
        <v>7351</v>
      </c>
      <c r="B913" s="274" t="s">
        <v>7352</v>
      </c>
      <c r="C913" s="274" t="s">
        <v>7353</v>
      </c>
      <c r="D913" s="274" t="s">
        <v>7354</v>
      </c>
      <c r="E913" s="274" t="s">
        <v>268</v>
      </c>
      <c r="F913" s="274" t="s">
        <v>156</v>
      </c>
      <c r="G913" s="274" t="s">
        <v>7355</v>
      </c>
      <c r="H913" s="274" t="s">
        <v>6561</v>
      </c>
      <c r="I913" s="274" t="s">
        <v>7356</v>
      </c>
      <c r="J913" s="274" t="s">
        <v>156</v>
      </c>
      <c r="K913" s="274" t="s">
        <v>7357</v>
      </c>
      <c r="L913" s="274" t="s">
        <v>7358</v>
      </c>
      <c r="M913" s="274" t="s">
        <v>7359</v>
      </c>
      <c r="N913" s="274" t="s">
        <v>1428</v>
      </c>
      <c r="O913" s="274" t="s">
        <v>289</v>
      </c>
      <c r="P913" s="274" t="s">
        <v>7360</v>
      </c>
      <c r="Q913" s="274" t="s">
        <v>315</v>
      </c>
      <c r="R913" s="274" t="s">
        <v>268</v>
      </c>
      <c r="S913" s="274" t="s">
        <v>268</v>
      </c>
      <c r="T913" s="274" t="s">
        <v>268</v>
      </c>
      <c r="U913" s="274" t="s">
        <v>268</v>
      </c>
      <c r="V913" s="274" t="s">
        <v>268</v>
      </c>
      <c r="W913" s="274" t="s">
        <v>7361</v>
      </c>
      <c r="X913" s="274" t="s">
        <v>1934</v>
      </c>
      <c r="Y913" s="274" t="s">
        <v>5295</v>
      </c>
      <c r="Z913" s="274" t="s">
        <v>268</v>
      </c>
      <c r="AA913" s="274" t="s">
        <v>268</v>
      </c>
      <c r="AB913" s="274" t="s">
        <v>268</v>
      </c>
      <c r="AC913" s="274" t="s">
        <v>268</v>
      </c>
      <c r="AD913" s="274" t="s">
        <v>268</v>
      </c>
      <c r="AE913" s="274" t="s">
        <v>268</v>
      </c>
      <c r="AF913" s="274" t="s">
        <v>268</v>
      </c>
      <c r="AG913" s="274" t="s">
        <v>268</v>
      </c>
      <c r="AH913" s="274" t="s">
        <v>268</v>
      </c>
      <c r="AI913" s="274" t="s">
        <v>268</v>
      </c>
      <c r="AJ913" s="274" t="s">
        <v>268</v>
      </c>
      <c r="AK913" s="274" t="s">
        <v>268</v>
      </c>
      <c r="AL913" s="274" t="s">
        <v>268</v>
      </c>
      <c r="AM913" s="274" t="s">
        <v>268</v>
      </c>
      <c r="AN913" s="274" t="s">
        <v>268</v>
      </c>
      <c r="AO913" s="274" t="s">
        <v>268</v>
      </c>
      <c r="AP913" s="274" t="s">
        <v>268</v>
      </c>
      <c r="AQ913" s="274" t="s">
        <v>268</v>
      </c>
      <c r="AR913" s="274" t="s">
        <v>268</v>
      </c>
      <c r="AS913" s="274" t="s">
        <v>268</v>
      </c>
      <c r="AT913" s="274" t="s">
        <v>268</v>
      </c>
      <c r="AU913" s="274" t="s">
        <v>268</v>
      </c>
      <c r="AV913" s="274" t="s">
        <v>268</v>
      </c>
      <c r="AW913" s="274" t="s">
        <v>268</v>
      </c>
      <c r="AX913" s="274" t="s">
        <v>268</v>
      </c>
      <c r="AY913" s="274" t="s">
        <v>268</v>
      </c>
      <c r="AZ913" s="274" t="s">
        <v>268</v>
      </c>
      <c r="BA913" s="274" t="s">
        <v>268</v>
      </c>
      <c r="BB913" s="274" t="s">
        <v>268</v>
      </c>
      <c r="BC913" s="274" t="s">
        <v>268</v>
      </c>
      <c r="BD913" s="274" t="s">
        <v>268</v>
      </c>
      <c r="BE913" s="274" t="s">
        <v>268</v>
      </c>
      <c r="BF913" s="274" t="s">
        <v>268</v>
      </c>
      <c r="BG913" s="274" t="s">
        <v>268</v>
      </c>
      <c r="BH913" s="274" t="s">
        <v>268</v>
      </c>
      <c r="BI913" s="274" t="s">
        <v>268</v>
      </c>
      <c r="BJ913" s="274" t="s">
        <v>268</v>
      </c>
      <c r="BK913" s="274" t="s">
        <v>268</v>
      </c>
      <c r="BL913" s="274" t="s">
        <v>268</v>
      </c>
      <c r="BM913" s="274" t="s">
        <v>268</v>
      </c>
      <c r="BN913" s="274" t="s">
        <v>268</v>
      </c>
      <c r="BO913" s="274" t="s">
        <v>268</v>
      </c>
      <c r="BP913" s="274" t="s">
        <v>268</v>
      </c>
      <c r="BQ913" s="274" t="s">
        <v>268</v>
      </c>
      <c r="BR913" s="274" t="s">
        <v>268</v>
      </c>
      <c r="BS913" s="274" t="s">
        <v>268</v>
      </c>
      <c r="BT913" s="274" t="s">
        <v>268</v>
      </c>
      <c r="BU913" s="274" t="s">
        <v>268</v>
      </c>
      <c r="BV913" s="274" t="s">
        <v>268</v>
      </c>
      <c r="BW913" s="274" t="s">
        <v>268</v>
      </c>
      <c r="BX913" s="274" t="s">
        <v>268</v>
      </c>
      <c r="BY913" s="295">
        <v>110</v>
      </c>
      <c r="BZ913" s="295">
        <v>110</v>
      </c>
      <c r="CA913" s="298" t="s">
        <v>142</v>
      </c>
      <c r="CB913" s="297">
        <v>122</v>
      </c>
      <c r="CC913" s="284">
        <f t="shared" si="58"/>
        <v>0</v>
      </c>
      <c r="CD913" s="295">
        <f t="shared" si="59"/>
        <v>110</v>
      </c>
      <c r="CE913" s="284">
        <f t="shared" si="60"/>
        <v>0</v>
      </c>
      <c r="CF913" s="295">
        <f t="shared" si="61"/>
        <v>1</v>
      </c>
      <c r="CG913" s="274" t="s">
        <v>876</v>
      </c>
      <c r="CH913" s="274" t="s">
        <v>268</v>
      </c>
      <c r="CI913" s="274" t="s">
        <v>268</v>
      </c>
      <c r="CJ913" s="298" t="s">
        <v>268</v>
      </c>
      <c r="CK913" s="298" t="s">
        <v>736</v>
      </c>
      <c r="CL913" s="274" t="s">
        <v>268</v>
      </c>
      <c r="CM913" s="274" t="s">
        <v>268</v>
      </c>
      <c r="CN913" s="274" t="s">
        <v>268</v>
      </c>
      <c r="CO913" s="274" t="s">
        <v>268</v>
      </c>
      <c r="CP913" s="274" t="s">
        <v>268</v>
      </c>
      <c r="CQ913" s="274" t="s">
        <v>268</v>
      </c>
      <c r="CR913" s="274" t="s">
        <v>877</v>
      </c>
      <c r="CS913" s="274">
        <v>106.46</v>
      </c>
      <c r="CT913" s="274" t="s">
        <v>268</v>
      </c>
      <c r="CU913" s="274">
        <v>106.46</v>
      </c>
      <c r="CV913" s="274">
        <v>365</v>
      </c>
      <c r="CW913" s="274" t="s">
        <v>878</v>
      </c>
      <c r="CX913" s="274" t="s">
        <v>835</v>
      </c>
      <c r="CY913" s="274" t="s">
        <v>836</v>
      </c>
      <c r="CZ913" s="274" t="s">
        <v>837</v>
      </c>
      <c r="DA913" s="274" t="s">
        <v>268</v>
      </c>
      <c r="DB913" s="274" t="s">
        <v>268</v>
      </c>
      <c r="DC913" s="274" t="s">
        <v>268</v>
      </c>
      <c r="DD913" s="274" t="s">
        <v>268</v>
      </c>
      <c r="DE913" s="274" t="s">
        <v>268</v>
      </c>
      <c r="DF913" s="274" t="s">
        <v>268</v>
      </c>
      <c r="DG913" s="299">
        <f>IFERROR(IF(CA913="D",IF(CK913="A dispo.",CD913*VLOOKUP('DATI INPUT'!$F$27,TARIFFE_UD,2,FALSE),CD913*VLOOKUP(CK913,TARIFFE_UD,2,FALSE)),CD913*VLOOKUP(CB913-100,TARIFFE_UND,2,FALSE)),0)</f>
        <v>87.114543866115142</v>
      </c>
      <c r="DH913" s="299">
        <f>IFERROR(IF(CA913="D",IF(CK913="A dispo.",CF913*VLOOKUP('DATI INPUT'!$F$27,TARIFFE_UD,3,FALSE),CF913*VLOOKUP(CK913,TARIFFE_UD,3,FALSE)),CF913*VLOOKUP(CB913-100,TARIFFE_UND,3,FALSE)),0)</f>
        <v>60.367780403072892</v>
      </c>
    </row>
    <row r="914" spans="1:112" hidden="1" x14ac:dyDescent="0.25">
      <c r="A914" s="274" t="s">
        <v>7362</v>
      </c>
      <c r="B914" s="274" t="s">
        <v>7352</v>
      </c>
      <c r="C914" s="274" t="s">
        <v>7363</v>
      </c>
      <c r="D914" s="274" t="s">
        <v>7354</v>
      </c>
      <c r="E914" s="274" t="s">
        <v>268</v>
      </c>
      <c r="F914" s="274" t="s">
        <v>156</v>
      </c>
      <c r="G914" s="274" t="s">
        <v>7355</v>
      </c>
      <c r="H914" s="274" t="s">
        <v>6561</v>
      </c>
      <c r="I914" s="274" t="s">
        <v>7356</v>
      </c>
      <c r="J914" s="274" t="s">
        <v>156</v>
      </c>
      <c r="K914" s="274" t="s">
        <v>7357</v>
      </c>
      <c r="L914" s="274" t="s">
        <v>7358</v>
      </c>
      <c r="M914" s="274" t="s">
        <v>7359</v>
      </c>
      <c r="N914" s="274" t="s">
        <v>1428</v>
      </c>
      <c r="O914" s="274" t="s">
        <v>289</v>
      </c>
      <c r="P914" s="274" t="s">
        <v>7360</v>
      </c>
      <c r="Q914" s="274" t="s">
        <v>315</v>
      </c>
      <c r="R914" s="274" t="s">
        <v>268</v>
      </c>
      <c r="S914" s="274" t="s">
        <v>268</v>
      </c>
      <c r="T914" s="274" t="s">
        <v>268</v>
      </c>
      <c r="U914" s="274" t="s">
        <v>268</v>
      </c>
      <c r="V914" s="274" t="s">
        <v>268</v>
      </c>
      <c r="W914" s="274" t="s">
        <v>7361</v>
      </c>
      <c r="X914" s="274" t="s">
        <v>1934</v>
      </c>
      <c r="Y914" s="274" t="s">
        <v>5295</v>
      </c>
      <c r="Z914" s="274" t="s">
        <v>268</v>
      </c>
      <c r="AA914" s="274" t="s">
        <v>268</v>
      </c>
      <c r="AB914" s="274" t="s">
        <v>268</v>
      </c>
      <c r="AC914" s="274" t="s">
        <v>268</v>
      </c>
      <c r="AD914" s="274" t="s">
        <v>268</v>
      </c>
      <c r="AE914" s="274" t="s">
        <v>268</v>
      </c>
      <c r="AF914" s="274" t="s">
        <v>268</v>
      </c>
      <c r="AG914" s="274" t="s">
        <v>268</v>
      </c>
      <c r="AH914" s="274" t="s">
        <v>268</v>
      </c>
      <c r="AI914" s="274" t="s">
        <v>268</v>
      </c>
      <c r="AJ914" s="274" t="s">
        <v>268</v>
      </c>
      <c r="AK914" s="274" t="s">
        <v>268</v>
      </c>
      <c r="AL914" s="274" t="s">
        <v>268</v>
      </c>
      <c r="AM914" s="274" t="s">
        <v>268</v>
      </c>
      <c r="AN914" s="274" t="s">
        <v>268</v>
      </c>
      <c r="AO914" s="274" t="s">
        <v>268</v>
      </c>
      <c r="AP914" s="274" t="s">
        <v>268</v>
      </c>
      <c r="AQ914" s="274" t="s">
        <v>268</v>
      </c>
      <c r="AR914" s="274" t="s">
        <v>268</v>
      </c>
      <c r="AS914" s="274" t="s">
        <v>268</v>
      </c>
      <c r="AT914" s="274" t="s">
        <v>268</v>
      </c>
      <c r="AU914" s="274" t="s">
        <v>268</v>
      </c>
      <c r="AV914" s="274" t="s">
        <v>268</v>
      </c>
      <c r="AW914" s="274" t="s">
        <v>268</v>
      </c>
      <c r="AX914" s="274" t="s">
        <v>268</v>
      </c>
      <c r="AY914" s="274" t="s">
        <v>268</v>
      </c>
      <c r="AZ914" s="274" t="s">
        <v>268</v>
      </c>
      <c r="BA914" s="274" t="s">
        <v>268</v>
      </c>
      <c r="BB914" s="274" t="s">
        <v>268</v>
      </c>
      <c r="BC914" s="274" t="s">
        <v>268</v>
      </c>
      <c r="BD914" s="274" t="s">
        <v>268</v>
      </c>
      <c r="BE914" s="274" t="s">
        <v>268</v>
      </c>
      <c r="BF914" s="274" t="s">
        <v>268</v>
      </c>
      <c r="BG914" s="274" t="s">
        <v>268</v>
      </c>
      <c r="BH914" s="274" t="s">
        <v>268</v>
      </c>
      <c r="BI914" s="274" t="s">
        <v>268</v>
      </c>
      <c r="BJ914" s="274" t="s">
        <v>268</v>
      </c>
      <c r="BK914" s="274" t="s">
        <v>268</v>
      </c>
      <c r="BL914" s="274" t="s">
        <v>268</v>
      </c>
      <c r="BM914" s="274" t="s">
        <v>268</v>
      </c>
      <c r="BN914" s="274" t="s">
        <v>268</v>
      </c>
      <c r="BO914" s="274" t="s">
        <v>268</v>
      </c>
      <c r="BP914" s="274" t="s">
        <v>268</v>
      </c>
      <c r="BQ914" s="274" t="s">
        <v>268</v>
      </c>
      <c r="BR914" s="274" t="s">
        <v>268</v>
      </c>
      <c r="BS914" s="274" t="s">
        <v>268</v>
      </c>
      <c r="BT914" s="274" t="s">
        <v>268</v>
      </c>
      <c r="BU914" s="274" t="s">
        <v>268</v>
      </c>
      <c r="BV914" s="274" t="s">
        <v>268</v>
      </c>
      <c r="BW914" s="274" t="s">
        <v>268</v>
      </c>
      <c r="BX914" s="274" t="s">
        <v>268</v>
      </c>
      <c r="BY914" s="295">
        <v>35</v>
      </c>
      <c r="BZ914" s="295">
        <v>35</v>
      </c>
      <c r="CA914" s="298" t="s">
        <v>142</v>
      </c>
      <c r="CB914" s="297">
        <v>122</v>
      </c>
      <c r="CC914" s="284">
        <f t="shared" si="58"/>
        <v>0</v>
      </c>
      <c r="CD914" s="295">
        <f t="shared" si="59"/>
        <v>35</v>
      </c>
      <c r="CE914" s="284">
        <f t="shared" si="60"/>
        <v>0</v>
      </c>
      <c r="CF914" s="295">
        <f t="shared" si="61"/>
        <v>1</v>
      </c>
      <c r="CG914" s="274" t="s">
        <v>876</v>
      </c>
      <c r="CH914" s="274" t="s">
        <v>268</v>
      </c>
      <c r="CI914" s="274" t="s">
        <v>268</v>
      </c>
      <c r="CJ914" s="298" t="s">
        <v>268</v>
      </c>
      <c r="CK914" s="298" t="s">
        <v>736</v>
      </c>
      <c r="CL914" s="274" t="s">
        <v>268</v>
      </c>
      <c r="CM914" s="274" t="s">
        <v>268</v>
      </c>
      <c r="CN914" s="274" t="s">
        <v>268</v>
      </c>
      <c r="CO914" s="274" t="s">
        <v>268</v>
      </c>
      <c r="CP914" s="274" t="s">
        <v>268</v>
      </c>
      <c r="CQ914" s="274" t="s">
        <v>268</v>
      </c>
      <c r="CR914" s="274" t="s">
        <v>877</v>
      </c>
      <c r="CS914" s="274">
        <v>69.709999999999994</v>
      </c>
      <c r="CT914" s="274" t="s">
        <v>268</v>
      </c>
      <c r="CU914" s="274">
        <v>69.709999999999994</v>
      </c>
      <c r="CV914" s="274">
        <v>365</v>
      </c>
      <c r="CW914" s="274" t="s">
        <v>878</v>
      </c>
      <c r="CX914" s="274" t="s">
        <v>835</v>
      </c>
      <c r="CY914" s="274" t="s">
        <v>836</v>
      </c>
      <c r="CZ914" s="274" t="s">
        <v>837</v>
      </c>
      <c r="DA914" s="274" t="s">
        <v>268</v>
      </c>
      <c r="DB914" s="274" t="s">
        <v>268</v>
      </c>
      <c r="DC914" s="274" t="s">
        <v>268</v>
      </c>
      <c r="DD914" s="274" t="s">
        <v>268</v>
      </c>
      <c r="DE914" s="274" t="s">
        <v>268</v>
      </c>
      <c r="DF914" s="274" t="s">
        <v>268</v>
      </c>
      <c r="DG914" s="299">
        <f>IFERROR(IF(CA914="D",IF(CK914="A dispo.",CD914*VLOOKUP('DATI INPUT'!$F$27,TARIFFE_UD,2,FALSE),CD914*VLOOKUP(CK914,TARIFFE_UD,2,FALSE)),CD914*VLOOKUP(CB914-100,TARIFFE_UND,2,FALSE)),0)</f>
        <v>27.718263957400271</v>
      </c>
      <c r="DH914" s="299">
        <f>IFERROR(IF(CA914="D",IF(CK914="A dispo.",CF914*VLOOKUP('DATI INPUT'!$F$27,TARIFFE_UD,3,FALSE),CF914*VLOOKUP(CK914,TARIFFE_UD,3,FALSE)),CF914*VLOOKUP(CB914-100,TARIFFE_UND,3,FALSE)),0)</f>
        <v>60.367780403072892</v>
      </c>
    </row>
    <row r="915" spans="1:112" hidden="1" x14ac:dyDescent="0.25">
      <c r="A915" s="274" t="s">
        <v>7364</v>
      </c>
      <c r="B915" s="274" t="s">
        <v>7352</v>
      </c>
      <c r="C915" s="274" t="s">
        <v>7365</v>
      </c>
      <c r="D915" s="274" t="s">
        <v>7354</v>
      </c>
      <c r="E915" s="274" t="s">
        <v>268</v>
      </c>
      <c r="F915" s="274" t="s">
        <v>156</v>
      </c>
      <c r="G915" s="274" t="s">
        <v>7355</v>
      </c>
      <c r="H915" s="274" t="s">
        <v>6561</v>
      </c>
      <c r="I915" s="274" t="s">
        <v>7356</v>
      </c>
      <c r="J915" s="274" t="s">
        <v>156</v>
      </c>
      <c r="K915" s="274" t="s">
        <v>7357</v>
      </c>
      <c r="L915" s="274" t="s">
        <v>7358</v>
      </c>
      <c r="M915" s="274" t="s">
        <v>7359</v>
      </c>
      <c r="N915" s="274" t="s">
        <v>1428</v>
      </c>
      <c r="O915" s="274" t="s">
        <v>289</v>
      </c>
      <c r="P915" s="274" t="s">
        <v>7360</v>
      </c>
      <c r="Q915" s="274" t="s">
        <v>315</v>
      </c>
      <c r="R915" s="274" t="s">
        <v>268</v>
      </c>
      <c r="S915" s="274" t="s">
        <v>268</v>
      </c>
      <c r="T915" s="274" t="s">
        <v>268</v>
      </c>
      <c r="U915" s="274" t="s">
        <v>268</v>
      </c>
      <c r="V915" s="274" t="s">
        <v>268</v>
      </c>
      <c r="W915" s="274" t="s">
        <v>7361</v>
      </c>
      <c r="X915" s="274" t="s">
        <v>1934</v>
      </c>
      <c r="Y915" s="274" t="s">
        <v>5295</v>
      </c>
      <c r="Z915" s="274" t="s">
        <v>268</v>
      </c>
      <c r="AA915" s="274" t="s">
        <v>268</v>
      </c>
      <c r="AB915" s="274" t="s">
        <v>268</v>
      </c>
      <c r="AC915" s="274" t="s">
        <v>268</v>
      </c>
      <c r="AD915" s="274" t="s">
        <v>268</v>
      </c>
      <c r="AE915" s="274" t="s">
        <v>268</v>
      </c>
      <c r="AF915" s="274" t="s">
        <v>268</v>
      </c>
      <c r="AG915" s="274" t="s">
        <v>268</v>
      </c>
      <c r="AH915" s="274" t="s">
        <v>268</v>
      </c>
      <c r="AI915" s="274" t="s">
        <v>268</v>
      </c>
      <c r="AJ915" s="274" t="s">
        <v>268</v>
      </c>
      <c r="AK915" s="274" t="s">
        <v>268</v>
      </c>
      <c r="AL915" s="274" t="s">
        <v>268</v>
      </c>
      <c r="AM915" s="274" t="s">
        <v>268</v>
      </c>
      <c r="AN915" s="274" t="s">
        <v>268</v>
      </c>
      <c r="AO915" s="274" t="s">
        <v>268</v>
      </c>
      <c r="AP915" s="274" t="s">
        <v>268</v>
      </c>
      <c r="AQ915" s="274" t="s">
        <v>268</v>
      </c>
      <c r="AR915" s="274" t="s">
        <v>268</v>
      </c>
      <c r="AS915" s="274" t="s">
        <v>268</v>
      </c>
      <c r="AT915" s="274" t="s">
        <v>268</v>
      </c>
      <c r="AU915" s="274" t="s">
        <v>268</v>
      </c>
      <c r="AV915" s="274" t="s">
        <v>268</v>
      </c>
      <c r="AW915" s="274" t="s">
        <v>268</v>
      </c>
      <c r="AX915" s="274" t="s">
        <v>268</v>
      </c>
      <c r="AY915" s="274" t="s">
        <v>268</v>
      </c>
      <c r="AZ915" s="274" t="s">
        <v>268</v>
      </c>
      <c r="BA915" s="274" t="s">
        <v>268</v>
      </c>
      <c r="BB915" s="274" t="s">
        <v>268</v>
      </c>
      <c r="BC915" s="274" t="s">
        <v>268</v>
      </c>
      <c r="BD915" s="274" t="s">
        <v>268</v>
      </c>
      <c r="BE915" s="274" t="s">
        <v>268</v>
      </c>
      <c r="BF915" s="274" t="s">
        <v>268</v>
      </c>
      <c r="BG915" s="274" t="s">
        <v>268</v>
      </c>
      <c r="BH915" s="274" t="s">
        <v>268</v>
      </c>
      <c r="BI915" s="274" t="s">
        <v>268</v>
      </c>
      <c r="BJ915" s="274" t="s">
        <v>268</v>
      </c>
      <c r="BK915" s="274" t="s">
        <v>268</v>
      </c>
      <c r="BL915" s="274" t="s">
        <v>268</v>
      </c>
      <c r="BM915" s="274" t="s">
        <v>268</v>
      </c>
      <c r="BN915" s="274" t="s">
        <v>268</v>
      </c>
      <c r="BO915" s="274" t="s">
        <v>268</v>
      </c>
      <c r="BP915" s="274" t="s">
        <v>268</v>
      </c>
      <c r="BQ915" s="274" t="s">
        <v>268</v>
      </c>
      <c r="BR915" s="274" t="s">
        <v>268</v>
      </c>
      <c r="BS915" s="274" t="s">
        <v>268</v>
      </c>
      <c r="BT915" s="274" t="s">
        <v>268</v>
      </c>
      <c r="BU915" s="274" t="s">
        <v>268</v>
      </c>
      <c r="BV915" s="274" t="s">
        <v>268</v>
      </c>
      <c r="BW915" s="274" t="s">
        <v>268</v>
      </c>
      <c r="BX915" s="274" t="s">
        <v>268</v>
      </c>
      <c r="BY915" s="295">
        <v>110</v>
      </c>
      <c r="BZ915" s="295">
        <v>110</v>
      </c>
      <c r="CA915" s="298" t="s">
        <v>142</v>
      </c>
      <c r="CB915" s="297">
        <v>123</v>
      </c>
      <c r="CC915" s="284">
        <f t="shared" si="58"/>
        <v>0</v>
      </c>
      <c r="CD915" s="295">
        <f t="shared" si="59"/>
        <v>110</v>
      </c>
      <c r="CE915" s="284">
        <f t="shared" si="60"/>
        <v>1</v>
      </c>
      <c r="CF915" s="295">
        <f t="shared" si="61"/>
        <v>0</v>
      </c>
      <c r="CG915" s="274" t="s">
        <v>1817</v>
      </c>
      <c r="CH915" s="274" t="s">
        <v>268</v>
      </c>
      <c r="CI915" s="274" t="s">
        <v>268</v>
      </c>
      <c r="CJ915" s="298" t="s">
        <v>268</v>
      </c>
      <c r="CK915" s="298" t="s">
        <v>736</v>
      </c>
      <c r="CL915" s="274" t="s">
        <v>268</v>
      </c>
      <c r="CM915" s="274" t="s">
        <v>268</v>
      </c>
      <c r="CN915" s="274" t="s">
        <v>268</v>
      </c>
      <c r="CO915" s="274" t="s">
        <v>268</v>
      </c>
      <c r="CP915" s="274" t="s">
        <v>268</v>
      </c>
      <c r="CQ915" s="274" t="s">
        <v>268</v>
      </c>
      <c r="CR915" s="274" t="s">
        <v>877</v>
      </c>
      <c r="CS915" s="274">
        <v>53.9</v>
      </c>
      <c r="CT915" s="274" t="s">
        <v>268</v>
      </c>
      <c r="CU915" s="274">
        <v>53.9</v>
      </c>
      <c r="CV915" s="274">
        <v>365</v>
      </c>
      <c r="CW915" s="274" t="s">
        <v>878</v>
      </c>
      <c r="CX915" s="274" t="s">
        <v>835</v>
      </c>
      <c r="CY915" s="274" t="s">
        <v>836</v>
      </c>
      <c r="CZ915" s="274" t="s">
        <v>837</v>
      </c>
      <c r="DA915" s="274" t="s">
        <v>268</v>
      </c>
      <c r="DB915" s="274" t="s">
        <v>268</v>
      </c>
      <c r="DC915" s="274" t="s">
        <v>268</v>
      </c>
      <c r="DD915" s="274" t="s">
        <v>268</v>
      </c>
      <c r="DE915" s="274" t="s">
        <v>268</v>
      </c>
      <c r="DF915" s="274" t="s">
        <v>268</v>
      </c>
      <c r="DG915" s="299">
        <f>IFERROR(IF(CA915="D",IF(CK915="A dispo.",CD915*VLOOKUP('DATI INPUT'!$F$27,TARIFFE_UD,2,FALSE),CD915*VLOOKUP(CK915,TARIFFE_UD,2,FALSE)),CD915*VLOOKUP(CB915-100,TARIFFE_UND,2,FALSE)),0)</f>
        <v>87.114543866115142</v>
      </c>
      <c r="DH915" s="299">
        <f>IFERROR(IF(CA915="D",IF(CK915="A dispo.",CF915*VLOOKUP('DATI INPUT'!$F$27,TARIFFE_UD,3,FALSE),CF915*VLOOKUP(CK915,TARIFFE_UD,3,FALSE)),CF915*VLOOKUP(CB915-100,TARIFFE_UND,3,FALSE)),0)</f>
        <v>0</v>
      </c>
    </row>
    <row r="916" spans="1:112" x14ac:dyDescent="0.25">
      <c r="A916" s="274" t="s">
        <v>7366</v>
      </c>
      <c r="B916" s="274" t="s">
        <v>7367</v>
      </c>
      <c r="C916" s="274" t="s">
        <v>7368</v>
      </c>
      <c r="D916" s="274" t="s">
        <v>7369</v>
      </c>
      <c r="E916" s="274" t="s">
        <v>268</v>
      </c>
      <c r="F916" s="274" t="s">
        <v>156</v>
      </c>
      <c r="G916" s="274" t="s">
        <v>7370</v>
      </c>
      <c r="H916" s="274" t="s">
        <v>959</v>
      </c>
      <c r="I916" s="274" t="s">
        <v>311</v>
      </c>
      <c r="J916" s="274" t="s">
        <v>156</v>
      </c>
      <c r="K916" s="274" t="s">
        <v>7371</v>
      </c>
      <c r="L916" s="274" t="s">
        <v>880</v>
      </c>
      <c r="M916" s="274" t="s">
        <v>2023</v>
      </c>
      <c r="N916" s="274" t="s">
        <v>984</v>
      </c>
      <c r="O916" s="274" t="s">
        <v>873</v>
      </c>
      <c r="P916" s="274" t="s">
        <v>613</v>
      </c>
      <c r="Q916" s="274" t="s">
        <v>555</v>
      </c>
      <c r="R916" s="274" t="s">
        <v>268</v>
      </c>
      <c r="S916" s="274" t="s">
        <v>268</v>
      </c>
      <c r="T916" s="274" t="s">
        <v>268</v>
      </c>
      <c r="U916" s="274" t="s">
        <v>268</v>
      </c>
      <c r="V916" s="274" t="s">
        <v>268</v>
      </c>
      <c r="W916" s="274" t="s">
        <v>2023</v>
      </c>
      <c r="X916" s="274" t="s">
        <v>613</v>
      </c>
      <c r="Y916" s="274" t="s">
        <v>555</v>
      </c>
      <c r="Z916" s="274" t="s">
        <v>268</v>
      </c>
      <c r="AA916" s="274" t="s">
        <v>268</v>
      </c>
      <c r="AB916" s="274" t="s">
        <v>268</v>
      </c>
      <c r="AC916" s="274" t="s">
        <v>268</v>
      </c>
      <c r="AD916" s="274" t="s">
        <v>268</v>
      </c>
      <c r="AE916" s="274" t="s">
        <v>268</v>
      </c>
      <c r="AF916" s="274" t="s">
        <v>268</v>
      </c>
      <c r="AG916" s="274" t="s">
        <v>268</v>
      </c>
      <c r="AH916" s="274" t="s">
        <v>268</v>
      </c>
      <c r="AI916" s="274" t="s">
        <v>268</v>
      </c>
      <c r="AJ916" s="274" t="s">
        <v>268</v>
      </c>
      <c r="AK916" s="274" t="s">
        <v>268</v>
      </c>
      <c r="AL916" s="274" t="s">
        <v>268</v>
      </c>
      <c r="AM916" s="274" t="s">
        <v>268</v>
      </c>
      <c r="AN916" s="274" t="s">
        <v>268</v>
      </c>
      <c r="AO916" s="274" t="s">
        <v>268</v>
      </c>
      <c r="AP916" s="274" t="s">
        <v>268</v>
      </c>
      <c r="AQ916" s="274" t="s">
        <v>268</v>
      </c>
      <c r="AR916" s="274" t="s">
        <v>268</v>
      </c>
      <c r="AS916" s="274" t="s">
        <v>268</v>
      </c>
      <c r="AT916" s="274" t="s">
        <v>268</v>
      </c>
      <c r="AU916" s="274" t="s">
        <v>268</v>
      </c>
      <c r="AV916" s="274" t="s">
        <v>268</v>
      </c>
      <c r="AW916" s="274" t="s">
        <v>268</v>
      </c>
      <c r="AX916" s="274" t="s">
        <v>268</v>
      </c>
      <c r="AY916" s="274" t="s">
        <v>268</v>
      </c>
      <c r="AZ916" s="274" t="s">
        <v>268</v>
      </c>
      <c r="BA916" s="274" t="s">
        <v>268</v>
      </c>
      <c r="BB916" s="274" t="s">
        <v>268</v>
      </c>
      <c r="BC916" s="274" t="s">
        <v>268</v>
      </c>
      <c r="BD916" s="274" t="s">
        <v>268</v>
      </c>
      <c r="BE916" s="274" t="s">
        <v>268</v>
      </c>
      <c r="BF916" s="274" t="s">
        <v>268</v>
      </c>
      <c r="BG916" s="274" t="s">
        <v>268</v>
      </c>
      <c r="BH916" s="274" t="s">
        <v>268</v>
      </c>
      <c r="BI916" s="274" t="s">
        <v>268</v>
      </c>
      <c r="BJ916" s="274" t="s">
        <v>268</v>
      </c>
      <c r="BK916" s="274" t="s">
        <v>268</v>
      </c>
      <c r="BL916" s="274" t="s">
        <v>268</v>
      </c>
      <c r="BM916" s="274" t="s">
        <v>268</v>
      </c>
      <c r="BN916" s="274" t="s">
        <v>268</v>
      </c>
      <c r="BO916" s="274" t="s">
        <v>268</v>
      </c>
      <c r="BP916" s="274" t="s">
        <v>268</v>
      </c>
      <c r="BQ916" s="274" t="s">
        <v>268</v>
      </c>
      <c r="BR916" s="274" t="s">
        <v>268</v>
      </c>
      <c r="BS916" s="274" t="s">
        <v>268</v>
      </c>
      <c r="BT916" s="274" t="s">
        <v>268</v>
      </c>
      <c r="BU916" s="274" t="s">
        <v>268</v>
      </c>
      <c r="BV916" s="274" t="s">
        <v>268</v>
      </c>
      <c r="BW916" s="274" t="s">
        <v>268</v>
      </c>
      <c r="BX916" s="274" t="s">
        <v>268</v>
      </c>
      <c r="BY916" s="295">
        <v>84</v>
      </c>
      <c r="BZ916" s="295">
        <v>84</v>
      </c>
      <c r="CA916" s="298" t="s">
        <v>142</v>
      </c>
      <c r="CB916" s="297">
        <v>122</v>
      </c>
      <c r="CC916" s="284">
        <f t="shared" si="58"/>
        <v>0.75</v>
      </c>
      <c r="CD916" s="295">
        <f t="shared" si="59"/>
        <v>21</v>
      </c>
      <c r="CE916" s="284">
        <f t="shared" si="60"/>
        <v>0.75</v>
      </c>
      <c r="CF916" s="295">
        <f t="shared" si="61"/>
        <v>0.25</v>
      </c>
      <c r="CG916" s="274" t="s">
        <v>876</v>
      </c>
      <c r="CH916" s="274" t="s">
        <v>268</v>
      </c>
      <c r="CI916" s="274" t="s">
        <v>268</v>
      </c>
      <c r="CJ916" s="298" t="s">
        <v>271</v>
      </c>
      <c r="CK916" s="297">
        <v>1</v>
      </c>
      <c r="CL916" s="274" t="s">
        <v>2132</v>
      </c>
      <c r="CM916" s="274" t="s">
        <v>268</v>
      </c>
      <c r="CN916" s="274" t="s">
        <v>268</v>
      </c>
      <c r="CO916" s="274" t="s">
        <v>268</v>
      </c>
      <c r="CP916" s="274" t="s">
        <v>268</v>
      </c>
      <c r="CQ916" s="274" t="s">
        <v>268</v>
      </c>
      <c r="CR916" s="274" t="s">
        <v>877</v>
      </c>
      <c r="CS916" s="274">
        <v>49.2</v>
      </c>
      <c r="CT916" s="274">
        <v>-36.9</v>
      </c>
      <c r="CU916" s="274">
        <v>12.3</v>
      </c>
      <c r="CV916" s="274">
        <v>365</v>
      </c>
      <c r="CW916" s="274" t="s">
        <v>878</v>
      </c>
      <c r="CX916" s="274" t="s">
        <v>835</v>
      </c>
      <c r="CY916" s="274" t="s">
        <v>836</v>
      </c>
      <c r="CZ916" s="274" t="s">
        <v>837</v>
      </c>
      <c r="DA916" s="274" t="s">
        <v>268</v>
      </c>
      <c r="DB916" s="274" t="s">
        <v>268</v>
      </c>
      <c r="DC916" s="274" t="s">
        <v>268</v>
      </c>
      <c r="DD916" s="274" t="s">
        <v>268</v>
      </c>
      <c r="DE916" s="274" t="s">
        <v>268</v>
      </c>
      <c r="DF916" s="274" t="s">
        <v>268</v>
      </c>
      <c r="DG916" s="299">
        <f>IFERROR(IF(CA916="D",IF(CK916="A dispo.",CD916*VLOOKUP('DATI INPUT'!$F$27,TARIFFE_UD,2,FALSE),CD916*VLOOKUP(CK916,TARIFFE_UD,2,FALSE)),CD916*VLOOKUP(CB916-100,TARIFFE_UND,2,FALSE)),0)</f>
        <v>12.935189846786795</v>
      </c>
      <c r="DH916" s="299">
        <f>IFERROR(IF(CA916="D",IF(CK916="A dispo.",CF916*VLOOKUP('DATI INPUT'!$F$27,TARIFFE_UD,3,FALSE),CF916*VLOOKUP(CK916,TARIFFE_UD,3,FALSE)),CF916*VLOOKUP(CB916-100,TARIFFE_UND,3,FALSE)),0)</f>
        <v>3.791213262028732</v>
      </c>
    </row>
    <row r="917" spans="1:112" hidden="1" x14ac:dyDescent="0.25">
      <c r="A917" s="274" t="s">
        <v>7372</v>
      </c>
      <c r="B917" s="274" t="s">
        <v>7373</v>
      </c>
      <c r="C917" s="274" t="s">
        <v>7374</v>
      </c>
      <c r="D917" s="274" t="s">
        <v>7375</v>
      </c>
      <c r="E917" s="274" t="s">
        <v>268</v>
      </c>
      <c r="F917" s="274" t="s">
        <v>156</v>
      </c>
      <c r="G917" s="274" t="s">
        <v>7376</v>
      </c>
      <c r="H917" s="274" t="s">
        <v>7377</v>
      </c>
      <c r="I917" s="274" t="s">
        <v>7378</v>
      </c>
      <c r="J917" s="274" t="s">
        <v>156</v>
      </c>
      <c r="K917" s="274" t="s">
        <v>7379</v>
      </c>
      <c r="L917" s="274" t="s">
        <v>3320</v>
      </c>
      <c r="M917" s="274" t="s">
        <v>7380</v>
      </c>
      <c r="N917" s="274" t="s">
        <v>7381</v>
      </c>
      <c r="O917" s="274" t="s">
        <v>7382</v>
      </c>
      <c r="P917" s="274" t="s">
        <v>2107</v>
      </c>
      <c r="Q917" s="274" t="s">
        <v>269</v>
      </c>
      <c r="R917" s="274" t="s">
        <v>268</v>
      </c>
      <c r="S917" s="274" t="s">
        <v>268</v>
      </c>
      <c r="T917" s="274" t="s">
        <v>268</v>
      </c>
      <c r="U917" s="274" t="s">
        <v>268</v>
      </c>
      <c r="V917" s="274" t="s">
        <v>268</v>
      </c>
      <c r="W917" s="274" t="s">
        <v>6566</v>
      </c>
      <c r="X917" s="274" t="s">
        <v>1934</v>
      </c>
      <c r="Y917" s="274" t="s">
        <v>277</v>
      </c>
      <c r="Z917" s="274" t="s">
        <v>153</v>
      </c>
      <c r="AA917" s="274" t="s">
        <v>268</v>
      </c>
      <c r="AB917" s="274" t="s">
        <v>268</v>
      </c>
      <c r="AC917" s="274" t="s">
        <v>268</v>
      </c>
      <c r="AD917" s="274" t="s">
        <v>268</v>
      </c>
      <c r="AE917" s="274" t="s">
        <v>287</v>
      </c>
      <c r="AF917" s="274" t="s">
        <v>1811</v>
      </c>
      <c r="AG917" s="274" t="s">
        <v>875</v>
      </c>
      <c r="AH917" s="274" t="s">
        <v>1935</v>
      </c>
      <c r="AI917" s="274" t="s">
        <v>6258</v>
      </c>
      <c r="AJ917" s="274" t="s">
        <v>268</v>
      </c>
      <c r="AK917" s="274" t="s">
        <v>410</v>
      </c>
      <c r="AL917" s="274" t="s">
        <v>268</v>
      </c>
      <c r="AM917" s="274" t="s">
        <v>355</v>
      </c>
      <c r="AN917" s="274" t="s">
        <v>268</v>
      </c>
      <c r="AO917" s="274" t="s">
        <v>268</v>
      </c>
      <c r="AP917" s="274" t="s">
        <v>268</v>
      </c>
      <c r="AQ917" s="274" t="s">
        <v>268</v>
      </c>
      <c r="AR917" s="274" t="s">
        <v>268</v>
      </c>
      <c r="AS917" s="274" t="s">
        <v>268</v>
      </c>
      <c r="AT917" s="274" t="s">
        <v>268</v>
      </c>
      <c r="AU917" s="274" t="s">
        <v>268</v>
      </c>
      <c r="AV917" s="274" t="s">
        <v>268</v>
      </c>
      <c r="AW917" s="274" t="s">
        <v>268</v>
      </c>
      <c r="AX917" s="274" t="s">
        <v>268</v>
      </c>
      <c r="AY917" s="274" t="s">
        <v>268</v>
      </c>
      <c r="AZ917" s="274" t="s">
        <v>268</v>
      </c>
      <c r="BA917" s="274" t="s">
        <v>268</v>
      </c>
      <c r="BB917" s="274" t="s">
        <v>268</v>
      </c>
      <c r="BC917" s="274" t="s">
        <v>268</v>
      </c>
      <c r="BD917" s="274" t="s">
        <v>268</v>
      </c>
      <c r="BE917" s="274" t="s">
        <v>268</v>
      </c>
      <c r="BF917" s="274" t="s">
        <v>268</v>
      </c>
      <c r="BG917" s="274" t="s">
        <v>268</v>
      </c>
      <c r="BH917" s="274" t="s">
        <v>268</v>
      </c>
      <c r="BI917" s="274" t="s">
        <v>268</v>
      </c>
      <c r="BJ917" s="274" t="s">
        <v>268</v>
      </c>
      <c r="BK917" s="274" t="s">
        <v>268</v>
      </c>
      <c r="BL917" s="274" t="s">
        <v>268</v>
      </c>
      <c r="BM917" s="274" t="s">
        <v>268</v>
      </c>
      <c r="BN917" s="274" t="s">
        <v>268</v>
      </c>
      <c r="BO917" s="274" t="s">
        <v>268</v>
      </c>
      <c r="BP917" s="274" t="s">
        <v>268</v>
      </c>
      <c r="BQ917" s="274" t="s">
        <v>268</v>
      </c>
      <c r="BR917" s="274" t="s">
        <v>268</v>
      </c>
      <c r="BS917" s="274" t="s">
        <v>268</v>
      </c>
      <c r="BT917" s="274" t="s">
        <v>268</v>
      </c>
      <c r="BU917" s="274" t="s">
        <v>268</v>
      </c>
      <c r="BV917" s="274" t="s">
        <v>268</v>
      </c>
      <c r="BW917" s="274" t="s">
        <v>268</v>
      </c>
      <c r="BX917" s="274" t="s">
        <v>268</v>
      </c>
      <c r="BY917" s="295">
        <v>92</v>
      </c>
      <c r="BZ917" s="295">
        <v>92</v>
      </c>
      <c r="CA917" s="298" t="s">
        <v>142</v>
      </c>
      <c r="CB917" s="297">
        <v>122</v>
      </c>
      <c r="CC917" s="284">
        <f t="shared" si="58"/>
        <v>0</v>
      </c>
      <c r="CD917" s="295">
        <f t="shared" si="59"/>
        <v>92</v>
      </c>
      <c r="CE917" s="284">
        <f t="shared" si="60"/>
        <v>0</v>
      </c>
      <c r="CF917" s="295">
        <f t="shared" si="61"/>
        <v>1</v>
      </c>
      <c r="CG917" s="274" t="s">
        <v>876</v>
      </c>
      <c r="CH917" s="274" t="s">
        <v>268</v>
      </c>
      <c r="CI917" s="274" t="s">
        <v>268</v>
      </c>
      <c r="CJ917" s="298" t="s">
        <v>268</v>
      </c>
      <c r="CK917" s="298" t="s">
        <v>736</v>
      </c>
      <c r="CL917" s="274" t="s">
        <v>268</v>
      </c>
      <c r="CM917" s="274" t="s">
        <v>268</v>
      </c>
      <c r="CN917" s="274" t="s">
        <v>268</v>
      </c>
      <c r="CO917" s="274" t="s">
        <v>268</v>
      </c>
      <c r="CP917" s="274" t="s">
        <v>268</v>
      </c>
      <c r="CQ917" s="274" t="s">
        <v>268</v>
      </c>
      <c r="CR917" s="274" t="s">
        <v>877</v>
      </c>
      <c r="CS917" s="274">
        <v>97.64</v>
      </c>
      <c r="CT917" s="274" t="s">
        <v>268</v>
      </c>
      <c r="CU917" s="274">
        <v>97.64</v>
      </c>
      <c r="CV917" s="274">
        <v>365</v>
      </c>
      <c r="CW917" s="274" t="s">
        <v>878</v>
      </c>
      <c r="CX917" s="274" t="s">
        <v>835</v>
      </c>
      <c r="CY917" s="274" t="s">
        <v>836</v>
      </c>
      <c r="CZ917" s="274" t="s">
        <v>837</v>
      </c>
      <c r="DA917" s="274" t="s">
        <v>268</v>
      </c>
      <c r="DB917" s="274" t="s">
        <v>268</v>
      </c>
      <c r="DC917" s="274" t="s">
        <v>268</v>
      </c>
      <c r="DD917" s="274" t="s">
        <v>268</v>
      </c>
      <c r="DE917" s="274" t="s">
        <v>268</v>
      </c>
      <c r="DF917" s="274" t="s">
        <v>268</v>
      </c>
      <c r="DG917" s="299">
        <f>IFERROR(IF(CA917="D",IF(CK917="A dispo.",CD917*VLOOKUP('DATI INPUT'!$F$27,TARIFFE_UD,2,FALSE),CD917*VLOOKUP(CK917,TARIFFE_UD,2,FALSE)),CD917*VLOOKUP(CB917-100,TARIFFE_UND,2,FALSE)),0)</f>
        <v>72.859436688023564</v>
      </c>
      <c r="DH917" s="299">
        <f>IFERROR(IF(CA917="D",IF(CK917="A dispo.",CF917*VLOOKUP('DATI INPUT'!$F$27,TARIFFE_UD,3,FALSE),CF917*VLOOKUP(CK917,TARIFFE_UD,3,FALSE)),CF917*VLOOKUP(CB917-100,TARIFFE_UND,3,FALSE)),0)</f>
        <v>60.367780403072892</v>
      </c>
    </row>
    <row r="918" spans="1:112" x14ac:dyDescent="0.25">
      <c r="A918" s="274" t="s">
        <v>7383</v>
      </c>
      <c r="B918" s="274" t="s">
        <v>7384</v>
      </c>
      <c r="C918" s="274" t="s">
        <v>7385</v>
      </c>
      <c r="D918" s="274" t="s">
        <v>7386</v>
      </c>
      <c r="E918" s="274" t="s">
        <v>268</v>
      </c>
      <c r="F918" s="274" t="s">
        <v>156</v>
      </c>
      <c r="G918" s="274" t="s">
        <v>7387</v>
      </c>
      <c r="H918" s="274" t="s">
        <v>1033</v>
      </c>
      <c r="I918" s="274" t="s">
        <v>297</v>
      </c>
      <c r="J918" s="274" t="s">
        <v>274</v>
      </c>
      <c r="K918" s="274" t="s">
        <v>7388</v>
      </c>
      <c r="L918" s="274" t="s">
        <v>418</v>
      </c>
      <c r="M918" s="274" t="s">
        <v>7389</v>
      </c>
      <c r="N918" s="274" t="s">
        <v>984</v>
      </c>
      <c r="O918" s="274" t="s">
        <v>873</v>
      </c>
      <c r="P918" s="274" t="s">
        <v>3006</v>
      </c>
      <c r="Q918" s="274" t="s">
        <v>280</v>
      </c>
      <c r="R918" s="274" t="s">
        <v>153</v>
      </c>
      <c r="S918" s="274" t="s">
        <v>268</v>
      </c>
      <c r="T918" s="274" t="s">
        <v>268</v>
      </c>
      <c r="U918" s="274" t="s">
        <v>268</v>
      </c>
      <c r="V918" s="274" t="s">
        <v>268</v>
      </c>
      <c r="W918" s="274" t="s">
        <v>7389</v>
      </c>
      <c r="X918" s="274" t="s">
        <v>3006</v>
      </c>
      <c r="Y918" s="274" t="s">
        <v>280</v>
      </c>
      <c r="Z918" s="274" t="s">
        <v>153</v>
      </c>
      <c r="AA918" s="274" t="s">
        <v>268</v>
      </c>
      <c r="AB918" s="274" t="s">
        <v>268</v>
      </c>
      <c r="AC918" s="274" t="s">
        <v>268</v>
      </c>
      <c r="AD918" s="274" t="s">
        <v>268</v>
      </c>
      <c r="AE918" s="274" t="s">
        <v>287</v>
      </c>
      <c r="AF918" s="274" t="s">
        <v>1811</v>
      </c>
      <c r="AG918" s="274" t="s">
        <v>875</v>
      </c>
      <c r="AH918" s="274" t="s">
        <v>1812</v>
      </c>
      <c r="AI918" s="274" t="s">
        <v>933</v>
      </c>
      <c r="AJ918" s="274" t="s">
        <v>268</v>
      </c>
      <c r="AK918" s="274" t="s">
        <v>377</v>
      </c>
      <c r="AL918" s="274" t="s">
        <v>268</v>
      </c>
      <c r="AM918" s="274" t="s">
        <v>268</v>
      </c>
      <c r="AN918" s="274" t="s">
        <v>268</v>
      </c>
      <c r="AO918" s="274" t="s">
        <v>268</v>
      </c>
      <c r="AP918" s="274" t="s">
        <v>268</v>
      </c>
      <c r="AQ918" s="274" t="s">
        <v>268</v>
      </c>
      <c r="AR918" s="274" t="s">
        <v>268</v>
      </c>
      <c r="AS918" s="274" t="s">
        <v>268</v>
      </c>
      <c r="AT918" s="274" t="s">
        <v>268</v>
      </c>
      <c r="AU918" s="274" t="s">
        <v>268</v>
      </c>
      <c r="AV918" s="274" t="s">
        <v>268</v>
      </c>
      <c r="AW918" s="274" t="s">
        <v>268</v>
      </c>
      <c r="AX918" s="274" t="s">
        <v>268</v>
      </c>
      <c r="AY918" s="274" t="s">
        <v>268</v>
      </c>
      <c r="AZ918" s="274" t="s">
        <v>268</v>
      </c>
      <c r="BA918" s="274" t="s">
        <v>268</v>
      </c>
      <c r="BB918" s="274" t="s">
        <v>268</v>
      </c>
      <c r="BC918" s="274" t="s">
        <v>268</v>
      </c>
      <c r="BD918" s="274" t="s">
        <v>268</v>
      </c>
      <c r="BE918" s="274" t="s">
        <v>268</v>
      </c>
      <c r="BF918" s="274" t="s">
        <v>268</v>
      </c>
      <c r="BG918" s="274" t="s">
        <v>268</v>
      </c>
      <c r="BH918" s="274" t="s">
        <v>268</v>
      </c>
      <c r="BI918" s="274" t="s">
        <v>268</v>
      </c>
      <c r="BJ918" s="274" t="s">
        <v>268</v>
      </c>
      <c r="BK918" s="274" t="s">
        <v>268</v>
      </c>
      <c r="BL918" s="274" t="s">
        <v>268</v>
      </c>
      <c r="BM918" s="274" t="s">
        <v>268</v>
      </c>
      <c r="BN918" s="274" t="s">
        <v>268</v>
      </c>
      <c r="BO918" s="274" t="s">
        <v>268</v>
      </c>
      <c r="BP918" s="274" t="s">
        <v>268</v>
      </c>
      <c r="BQ918" s="274" t="s">
        <v>268</v>
      </c>
      <c r="BR918" s="274" t="s">
        <v>268</v>
      </c>
      <c r="BS918" s="274" t="s">
        <v>268</v>
      </c>
      <c r="BT918" s="274" t="s">
        <v>268</v>
      </c>
      <c r="BU918" s="274" t="s">
        <v>268</v>
      </c>
      <c r="BV918" s="274" t="s">
        <v>268</v>
      </c>
      <c r="BW918" s="274" t="s">
        <v>268</v>
      </c>
      <c r="BX918" s="274" t="s">
        <v>268</v>
      </c>
      <c r="BY918" s="295">
        <v>80</v>
      </c>
      <c r="BZ918" s="295">
        <v>80</v>
      </c>
      <c r="CA918" s="298" t="s">
        <v>142</v>
      </c>
      <c r="CB918" s="297">
        <v>122</v>
      </c>
      <c r="CC918" s="284">
        <f t="shared" si="58"/>
        <v>0</v>
      </c>
      <c r="CD918" s="295">
        <f t="shared" si="59"/>
        <v>80</v>
      </c>
      <c r="CE918" s="284">
        <f t="shared" si="60"/>
        <v>0</v>
      </c>
      <c r="CF918" s="295">
        <f t="shared" si="61"/>
        <v>1</v>
      </c>
      <c r="CG918" s="274" t="s">
        <v>876</v>
      </c>
      <c r="CH918" s="274" t="s">
        <v>268</v>
      </c>
      <c r="CI918" s="274" t="s">
        <v>268</v>
      </c>
      <c r="CJ918" s="298" t="s">
        <v>282</v>
      </c>
      <c r="CK918" s="297">
        <v>4</v>
      </c>
      <c r="CL918" s="274" t="s">
        <v>268</v>
      </c>
      <c r="CM918" s="274" t="s">
        <v>268</v>
      </c>
      <c r="CN918" s="274" t="s">
        <v>268</v>
      </c>
      <c r="CO918" s="274" t="s">
        <v>268</v>
      </c>
      <c r="CP918" s="274" t="s">
        <v>268</v>
      </c>
      <c r="CQ918" s="274" t="s">
        <v>7390</v>
      </c>
      <c r="CR918" s="274" t="s">
        <v>877</v>
      </c>
      <c r="CS918" s="274">
        <v>126.42</v>
      </c>
      <c r="CT918" s="274" t="s">
        <v>268</v>
      </c>
      <c r="CU918" s="274">
        <v>126.42</v>
      </c>
      <c r="CV918" s="274">
        <v>365</v>
      </c>
      <c r="CW918" s="274" t="s">
        <v>878</v>
      </c>
      <c r="CX918" s="274" t="s">
        <v>835</v>
      </c>
      <c r="CY918" s="274" t="s">
        <v>836</v>
      </c>
      <c r="CZ918" s="274" t="s">
        <v>837</v>
      </c>
      <c r="DA918" s="274" t="s">
        <v>268</v>
      </c>
      <c r="DB918" s="274" t="s">
        <v>268</v>
      </c>
      <c r="DC918" s="274" t="s">
        <v>268</v>
      </c>
      <c r="DD918" s="274" t="s">
        <v>268</v>
      </c>
      <c r="DE918" s="274" t="s">
        <v>268</v>
      </c>
      <c r="DF918" s="274" t="s">
        <v>268</v>
      </c>
      <c r="DG918" s="299">
        <f>IFERROR(IF(CA918="D",IF(CK918="A dispo.",CD918*VLOOKUP('DATI INPUT'!$F$27,TARIFFE_UD,2,FALSE),CD918*VLOOKUP(CK918,TARIFFE_UD,2,FALSE)),CD918*VLOOKUP(CB918-100,TARIFFE_UND,2,FALSE)),0)</f>
        <v>68.049071302823961</v>
      </c>
      <c r="DH918" s="299">
        <f>IFERROR(IF(CA918="D",IF(CK918="A dispo.",CF918*VLOOKUP('DATI INPUT'!$F$27,TARIFFE_UD,3,FALSE),CF918*VLOOKUP(CK918,TARIFFE_UD,3,FALSE)),CF918*VLOOKUP(CB918-100,TARIFFE_UND,3,FALSE)),0)</f>
        <v>73.78284271486686</v>
      </c>
    </row>
    <row r="919" spans="1:112" hidden="1" x14ac:dyDescent="0.25">
      <c r="A919" s="274" t="s">
        <v>7391</v>
      </c>
      <c r="B919" s="274" t="s">
        <v>430</v>
      </c>
      <c r="C919" s="274" t="s">
        <v>7392</v>
      </c>
      <c r="D919" s="274" t="s">
        <v>7393</v>
      </c>
      <c r="E919" s="274" t="s">
        <v>268</v>
      </c>
      <c r="F919" s="274" t="s">
        <v>156</v>
      </c>
      <c r="G919" s="274" t="s">
        <v>7394</v>
      </c>
      <c r="H919" s="274" t="s">
        <v>849</v>
      </c>
      <c r="I919" s="274" t="s">
        <v>7395</v>
      </c>
      <c r="J919" s="274" t="s">
        <v>156</v>
      </c>
      <c r="K919" s="274" t="s">
        <v>7396</v>
      </c>
      <c r="L919" s="274" t="s">
        <v>984</v>
      </c>
      <c r="M919" s="274" t="s">
        <v>2403</v>
      </c>
      <c r="N919" s="274" t="s">
        <v>984</v>
      </c>
      <c r="O919" s="274" t="s">
        <v>873</v>
      </c>
      <c r="P919" s="274" t="s">
        <v>613</v>
      </c>
      <c r="Q919" s="274" t="s">
        <v>460</v>
      </c>
      <c r="R919" s="274" t="s">
        <v>268</v>
      </c>
      <c r="S919" s="274" t="s">
        <v>268</v>
      </c>
      <c r="T919" s="274" t="s">
        <v>268</v>
      </c>
      <c r="U919" s="274" t="s">
        <v>268</v>
      </c>
      <c r="V919" s="274" t="s">
        <v>268</v>
      </c>
      <c r="W919" s="274" t="s">
        <v>2403</v>
      </c>
      <c r="X919" s="274" t="s">
        <v>613</v>
      </c>
      <c r="Y919" s="274" t="s">
        <v>460</v>
      </c>
      <c r="Z919" s="274" t="s">
        <v>268</v>
      </c>
      <c r="AA919" s="274" t="s">
        <v>268</v>
      </c>
      <c r="AB919" s="274" t="s">
        <v>268</v>
      </c>
      <c r="AC919" s="274" t="s">
        <v>268</v>
      </c>
      <c r="AD919" s="274" t="s">
        <v>268</v>
      </c>
      <c r="AE919" s="274" t="s">
        <v>287</v>
      </c>
      <c r="AF919" s="274" t="s">
        <v>1811</v>
      </c>
      <c r="AG919" s="274" t="s">
        <v>875</v>
      </c>
      <c r="AH919" s="274" t="s">
        <v>1848</v>
      </c>
      <c r="AI919" s="274" t="s">
        <v>2275</v>
      </c>
      <c r="AJ919" s="274" t="s">
        <v>268</v>
      </c>
      <c r="AK919" s="274" t="s">
        <v>366</v>
      </c>
      <c r="AL919" s="274" t="s">
        <v>268</v>
      </c>
      <c r="AM919" s="274" t="s">
        <v>367</v>
      </c>
      <c r="AN919" s="274" t="s">
        <v>268</v>
      </c>
      <c r="AO919" s="274" t="s">
        <v>268</v>
      </c>
      <c r="AP919" s="274" t="s">
        <v>268</v>
      </c>
      <c r="AQ919" s="274" t="s">
        <v>268</v>
      </c>
      <c r="AR919" s="274" t="s">
        <v>268</v>
      </c>
      <c r="AS919" s="274" t="s">
        <v>268</v>
      </c>
      <c r="AT919" s="274" t="s">
        <v>268</v>
      </c>
      <c r="AU919" s="274" t="s">
        <v>268</v>
      </c>
      <c r="AV919" s="274" t="s">
        <v>268</v>
      </c>
      <c r="AW919" s="274" t="s">
        <v>268</v>
      </c>
      <c r="AX919" s="274" t="s">
        <v>268</v>
      </c>
      <c r="AY919" s="274" t="s">
        <v>268</v>
      </c>
      <c r="AZ919" s="274" t="s">
        <v>268</v>
      </c>
      <c r="BA919" s="274" t="s">
        <v>268</v>
      </c>
      <c r="BB919" s="274" t="s">
        <v>268</v>
      </c>
      <c r="BC919" s="274" t="s">
        <v>268</v>
      </c>
      <c r="BD919" s="274" t="s">
        <v>268</v>
      </c>
      <c r="BE919" s="274" t="s">
        <v>268</v>
      </c>
      <c r="BF919" s="274" t="s">
        <v>268</v>
      </c>
      <c r="BG919" s="274" t="s">
        <v>268</v>
      </c>
      <c r="BH919" s="274" t="s">
        <v>268</v>
      </c>
      <c r="BI919" s="274" t="s">
        <v>268</v>
      </c>
      <c r="BJ919" s="274" t="s">
        <v>268</v>
      </c>
      <c r="BK919" s="274" t="s">
        <v>268</v>
      </c>
      <c r="BL919" s="274" t="s">
        <v>268</v>
      </c>
      <c r="BM919" s="274" t="s">
        <v>268</v>
      </c>
      <c r="BN919" s="274" t="s">
        <v>268</v>
      </c>
      <c r="BO919" s="274" t="s">
        <v>268</v>
      </c>
      <c r="BP919" s="274" t="s">
        <v>268</v>
      </c>
      <c r="BQ919" s="274" t="s">
        <v>268</v>
      </c>
      <c r="BR919" s="274" t="s">
        <v>268</v>
      </c>
      <c r="BS919" s="274" t="s">
        <v>268</v>
      </c>
      <c r="BT919" s="274" t="s">
        <v>268</v>
      </c>
      <c r="BU919" s="274" t="s">
        <v>268</v>
      </c>
      <c r="BV919" s="274" t="s">
        <v>268</v>
      </c>
      <c r="BW919" s="274" t="s">
        <v>268</v>
      </c>
      <c r="BX919" s="274" t="s">
        <v>268</v>
      </c>
      <c r="BY919" s="295" t="s">
        <v>268</v>
      </c>
      <c r="BZ919" s="295">
        <v>40</v>
      </c>
      <c r="CA919" s="298" t="s">
        <v>268</v>
      </c>
      <c r="CB919" s="298" t="s">
        <v>268</v>
      </c>
      <c r="CC919" s="284">
        <f t="shared" si="58"/>
        <v>0.5</v>
      </c>
      <c r="CD919" s="295">
        <f t="shared" si="59"/>
        <v>0</v>
      </c>
      <c r="CE919" s="284">
        <f t="shared" si="60"/>
        <v>0.5</v>
      </c>
      <c r="CF919" s="295">
        <f t="shared" si="61"/>
        <v>0</v>
      </c>
      <c r="CG919" s="274" t="s">
        <v>268</v>
      </c>
      <c r="CH919" s="274" t="s">
        <v>268</v>
      </c>
      <c r="CI919" s="274" t="s">
        <v>268</v>
      </c>
      <c r="CJ919" s="298" t="s">
        <v>268</v>
      </c>
      <c r="CK919" s="298" t="s">
        <v>736</v>
      </c>
      <c r="CL919" s="274" t="s">
        <v>1994</v>
      </c>
      <c r="CM919" s="274" t="s">
        <v>268</v>
      </c>
      <c r="CN919" s="274" t="s">
        <v>268</v>
      </c>
      <c r="CO919" s="274" t="s">
        <v>268</v>
      </c>
      <c r="CP919" s="274" t="s">
        <v>268</v>
      </c>
      <c r="CQ919" s="274" t="s">
        <v>7397</v>
      </c>
      <c r="CR919" s="274" t="s">
        <v>877</v>
      </c>
      <c r="CS919" s="274" t="s">
        <v>268</v>
      </c>
      <c r="CT919" s="274" t="s">
        <v>268</v>
      </c>
      <c r="CU919" s="274">
        <v>0</v>
      </c>
      <c r="CV919" s="367">
        <v>0</v>
      </c>
      <c r="CW919" s="274" t="s">
        <v>268</v>
      </c>
      <c r="CX919" s="274" t="s">
        <v>835</v>
      </c>
      <c r="CY919" s="274" t="s">
        <v>836</v>
      </c>
      <c r="CZ919" s="274" t="s">
        <v>837</v>
      </c>
      <c r="DA919" s="274" t="s">
        <v>268</v>
      </c>
      <c r="DB919" s="274" t="s">
        <v>268</v>
      </c>
      <c r="DC919" s="274" t="s">
        <v>268</v>
      </c>
      <c r="DD919" s="274" t="s">
        <v>268</v>
      </c>
      <c r="DE919" s="274" t="s">
        <v>268</v>
      </c>
      <c r="DF919" s="274" t="s">
        <v>268</v>
      </c>
      <c r="DG919" s="299">
        <f>IFERROR(IF(CA919="D",IF(CK919="A dispo.",CD919*VLOOKUP('DATI INPUT'!$F$27,TARIFFE_UD,2,FALSE),CD919*VLOOKUP(CK919,TARIFFE_UD,2,FALSE)),CD919*VLOOKUP(CB919-100,TARIFFE_UND,2,FALSE)),0)</f>
        <v>0</v>
      </c>
      <c r="DH919" s="299">
        <f>IFERROR(IF(CA919="D",IF(CK919="A dispo.",CF919*VLOOKUP('DATI INPUT'!$F$27,TARIFFE_UD,3,FALSE),CF919*VLOOKUP(CK919,TARIFFE_UD,3,FALSE)),CF919*VLOOKUP(CB919-100,TARIFFE_UND,3,FALSE)),0)</f>
        <v>0</v>
      </c>
    </row>
    <row r="920" spans="1:112" hidden="1" x14ac:dyDescent="0.25">
      <c r="A920" s="274" t="s">
        <v>7398</v>
      </c>
      <c r="B920" s="274" t="s">
        <v>430</v>
      </c>
      <c r="C920" s="274" t="s">
        <v>7399</v>
      </c>
      <c r="D920" s="274" t="s">
        <v>7393</v>
      </c>
      <c r="E920" s="274" t="s">
        <v>268</v>
      </c>
      <c r="F920" s="274" t="s">
        <v>156</v>
      </c>
      <c r="G920" s="274" t="s">
        <v>7394</v>
      </c>
      <c r="H920" s="274" t="s">
        <v>849</v>
      </c>
      <c r="I920" s="274" t="s">
        <v>7395</v>
      </c>
      <c r="J920" s="274" t="s">
        <v>156</v>
      </c>
      <c r="K920" s="274" t="s">
        <v>7396</v>
      </c>
      <c r="L920" s="274" t="s">
        <v>984</v>
      </c>
      <c r="M920" s="274" t="s">
        <v>2403</v>
      </c>
      <c r="N920" s="274" t="s">
        <v>984</v>
      </c>
      <c r="O920" s="274" t="s">
        <v>873</v>
      </c>
      <c r="P920" s="274" t="s">
        <v>613</v>
      </c>
      <c r="Q920" s="274" t="s">
        <v>460</v>
      </c>
      <c r="R920" s="274" t="s">
        <v>268</v>
      </c>
      <c r="S920" s="274" t="s">
        <v>268</v>
      </c>
      <c r="T920" s="274" t="s">
        <v>268</v>
      </c>
      <c r="U920" s="274" t="s">
        <v>268</v>
      </c>
      <c r="V920" s="274" t="s">
        <v>268</v>
      </c>
      <c r="W920" s="274" t="s">
        <v>2403</v>
      </c>
      <c r="X920" s="274" t="s">
        <v>613</v>
      </c>
      <c r="Y920" s="274" t="s">
        <v>460</v>
      </c>
      <c r="Z920" s="274" t="s">
        <v>268</v>
      </c>
      <c r="AA920" s="274" t="s">
        <v>268</v>
      </c>
      <c r="AB920" s="274" t="s">
        <v>268</v>
      </c>
      <c r="AC920" s="274" t="s">
        <v>268</v>
      </c>
      <c r="AD920" s="274" t="s">
        <v>268</v>
      </c>
      <c r="AE920" s="274" t="s">
        <v>268</v>
      </c>
      <c r="AF920" s="274" t="s">
        <v>268</v>
      </c>
      <c r="AG920" s="274" t="s">
        <v>268</v>
      </c>
      <c r="AH920" s="274" t="s">
        <v>268</v>
      </c>
      <c r="AI920" s="274" t="s">
        <v>268</v>
      </c>
      <c r="AJ920" s="274" t="s">
        <v>268</v>
      </c>
      <c r="AK920" s="274" t="s">
        <v>268</v>
      </c>
      <c r="AL920" s="274" t="s">
        <v>268</v>
      </c>
      <c r="AM920" s="274" t="s">
        <v>268</v>
      </c>
      <c r="AN920" s="274" t="s">
        <v>268</v>
      </c>
      <c r="AO920" s="274" t="s">
        <v>268</v>
      </c>
      <c r="AP920" s="274" t="s">
        <v>268</v>
      </c>
      <c r="AQ920" s="274" t="s">
        <v>268</v>
      </c>
      <c r="AR920" s="274" t="s">
        <v>268</v>
      </c>
      <c r="AS920" s="274" t="s">
        <v>268</v>
      </c>
      <c r="AT920" s="274" t="s">
        <v>268</v>
      </c>
      <c r="AU920" s="274" t="s">
        <v>268</v>
      </c>
      <c r="AV920" s="274" t="s">
        <v>268</v>
      </c>
      <c r="AW920" s="274" t="s">
        <v>268</v>
      </c>
      <c r="AX920" s="274" t="s">
        <v>268</v>
      </c>
      <c r="AY920" s="274" t="s">
        <v>268</v>
      </c>
      <c r="AZ920" s="274" t="s">
        <v>268</v>
      </c>
      <c r="BA920" s="274" t="s">
        <v>268</v>
      </c>
      <c r="BB920" s="274" t="s">
        <v>268</v>
      </c>
      <c r="BC920" s="274" t="s">
        <v>268</v>
      </c>
      <c r="BD920" s="274" t="s">
        <v>268</v>
      </c>
      <c r="BE920" s="274" t="s">
        <v>268</v>
      </c>
      <c r="BF920" s="274" t="s">
        <v>268</v>
      </c>
      <c r="BG920" s="274" t="s">
        <v>268</v>
      </c>
      <c r="BH920" s="274" t="s">
        <v>268</v>
      </c>
      <c r="BI920" s="274" t="s">
        <v>268</v>
      </c>
      <c r="BJ920" s="274" t="s">
        <v>268</v>
      </c>
      <c r="BK920" s="274" t="s">
        <v>268</v>
      </c>
      <c r="BL920" s="274" t="s">
        <v>268</v>
      </c>
      <c r="BM920" s="274" t="s">
        <v>268</v>
      </c>
      <c r="BN920" s="274" t="s">
        <v>268</v>
      </c>
      <c r="BO920" s="274" t="s">
        <v>268</v>
      </c>
      <c r="BP920" s="274" t="s">
        <v>268</v>
      </c>
      <c r="BQ920" s="274" t="s">
        <v>268</v>
      </c>
      <c r="BR920" s="274" t="s">
        <v>268</v>
      </c>
      <c r="BS920" s="274" t="s">
        <v>268</v>
      </c>
      <c r="BT920" s="274" t="s">
        <v>268</v>
      </c>
      <c r="BU920" s="274" t="s">
        <v>268</v>
      </c>
      <c r="BV920" s="274" t="s">
        <v>268</v>
      </c>
      <c r="BW920" s="274" t="s">
        <v>268</v>
      </c>
      <c r="BX920" s="274" t="s">
        <v>268</v>
      </c>
      <c r="BY920" s="295" t="s">
        <v>268</v>
      </c>
      <c r="BZ920" s="295">
        <v>40</v>
      </c>
      <c r="CA920" s="298" t="s">
        <v>268</v>
      </c>
      <c r="CB920" s="298" t="s">
        <v>268</v>
      </c>
      <c r="CC920" s="284">
        <f t="shared" si="58"/>
        <v>0</v>
      </c>
      <c r="CD920" s="295">
        <f t="shared" si="59"/>
        <v>0</v>
      </c>
      <c r="CE920" s="284">
        <f t="shared" si="60"/>
        <v>0</v>
      </c>
      <c r="CF920" s="295">
        <f t="shared" si="61"/>
        <v>0</v>
      </c>
      <c r="CG920" s="274" t="s">
        <v>268</v>
      </c>
      <c r="CH920" s="274" t="s">
        <v>268</v>
      </c>
      <c r="CI920" s="274" t="s">
        <v>268</v>
      </c>
      <c r="CJ920" s="298" t="s">
        <v>268</v>
      </c>
      <c r="CK920" s="298" t="s">
        <v>736</v>
      </c>
      <c r="CL920" s="274" t="s">
        <v>268</v>
      </c>
      <c r="CM920" s="274" t="s">
        <v>268</v>
      </c>
      <c r="CN920" s="274" t="s">
        <v>268</v>
      </c>
      <c r="CO920" s="274" t="s">
        <v>268</v>
      </c>
      <c r="CP920" s="274" t="s">
        <v>268</v>
      </c>
      <c r="CQ920" s="274" t="s">
        <v>7400</v>
      </c>
      <c r="CR920" s="274" t="s">
        <v>877</v>
      </c>
      <c r="CS920" s="274" t="s">
        <v>268</v>
      </c>
      <c r="CT920" s="274" t="s">
        <v>268</v>
      </c>
      <c r="CU920" s="274" t="s">
        <v>268</v>
      </c>
      <c r="CV920" s="367">
        <v>0</v>
      </c>
      <c r="CW920" s="274" t="s">
        <v>268</v>
      </c>
      <c r="CX920" s="274" t="s">
        <v>268</v>
      </c>
      <c r="CY920" s="274" t="s">
        <v>836</v>
      </c>
      <c r="CZ920" s="274" t="s">
        <v>837</v>
      </c>
      <c r="DA920" s="274" t="s">
        <v>268</v>
      </c>
      <c r="DB920" s="274" t="s">
        <v>268</v>
      </c>
      <c r="DC920" s="274" t="s">
        <v>268</v>
      </c>
      <c r="DD920" s="274" t="s">
        <v>268</v>
      </c>
      <c r="DE920" s="274" t="s">
        <v>268</v>
      </c>
      <c r="DF920" s="274" t="s">
        <v>268</v>
      </c>
      <c r="DG920" s="299">
        <f>IFERROR(IF(CA920="D",IF(CK920="A dispo.",CD920*VLOOKUP('DATI INPUT'!$F$27,TARIFFE_UD,2,FALSE),CD920*VLOOKUP(CK920,TARIFFE_UD,2,FALSE)),CD920*VLOOKUP(CB920-100,TARIFFE_UND,2,FALSE)),0)</f>
        <v>0</v>
      </c>
      <c r="DH920" s="299">
        <f>IFERROR(IF(CA920="D",IF(CK920="A dispo.",CF920*VLOOKUP('DATI INPUT'!$F$27,TARIFFE_UD,3,FALSE),CF920*VLOOKUP(CK920,TARIFFE_UD,3,FALSE)),CF920*VLOOKUP(CB920-100,TARIFFE_UND,3,FALSE)),0)</f>
        <v>0</v>
      </c>
    </row>
    <row r="921" spans="1:112" x14ac:dyDescent="0.25">
      <c r="A921" s="274" t="s">
        <v>7401</v>
      </c>
      <c r="B921" s="274" t="s">
        <v>7402</v>
      </c>
      <c r="C921" s="274" t="s">
        <v>7403</v>
      </c>
      <c r="D921" s="274" t="s">
        <v>7404</v>
      </c>
      <c r="E921" s="274" t="s">
        <v>268</v>
      </c>
      <c r="F921" s="274" t="s">
        <v>156</v>
      </c>
      <c r="G921" s="274" t="s">
        <v>7405</v>
      </c>
      <c r="H921" s="274" t="s">
        <v>3307</v>
      </c>
      <c r="I921" s="274" t="s">
        <v>7406</v>
      </c>
      <c r="J921" s="274" t="s">
        <v>156</v>
      </c>
      <c r="K921" s="274" t="s">
        <v>7407</v>
      </c>
      <c r="L921" s="274" t="s">
        <v>960</v>
      </c>
      <c r="M921" s="274" t="s">
        <v>3856</v>
      </c>
      <c r="N921" s="274" t="s">
        <v>984</v>
      </c>
      <c r="O921" s="274" t="s">
        <v>873</v>
      </c>
      <c r="P921" s="274" t="s">
        <v>3006</v>
      </c>
      <c r="Q921" s="274" t="s">
        <v>309</v>
      </c>
      <c r="R921" s="274" t="s">
        <v>268</v>
      </c>
      <c r="S921" s="274" t="s">
        <v>268</v>
      </c>
      <c r="T921" s="274" t="s">
        <v>268</v>
      </c>
      <c r="U921" s="274" t="s">
        <v>268</v>
      </c>
      <c r="V921" s="274" t="s">
        <v>268</v>
      </c>
      <c r="W921" s="274" t="s">
        <v>3856</v>
      </c>
      <c r="X921" s="274" t="s">
        <v>3006</v>
      </c>
      <c r="Y921" s="274" t="s">
        <v>309</v>
      </c>
      <c r="Z921" s="274" t="s">
        <v>268</v>
      </c>
      <c r="AA921" s="274" t="s">
        <v>268</v>
      </c>
      <c r="AB921" s="274" t="s">
        <v>268</v>
      </c>
      <c r="AC921" s="274" t="s">
        <v>268</v>
      </c>
      <c r="AD921" s="274" t="s">
        <v>268</v>
      </c>
      <c r="AE921" s="274" t="s">
        <v>287</v>
      </c>
      <c r="AF921" s="274" t="s">
        <v>1811</v>
      </c>
      <c r="AG921" s="274" t="s">
        <v>875</v>
      </c>
      <c r="AH921" s="274" t="s">
        <v>1848</v>
      </c>
      <c r="AI921" s="274" t="s">
        <v>889</v>
      </c>
      <c r="AJ921" s="274" t="s">
        <v>268</v>
      </c>
      <c r="AK921" s="274" t="s">
        <v>381</v>
      </c>
      <c r="AL921" s="274" t="s">
        <v>268</v>
      </c>
      <c r="AM921" s="274" t="s">
        <v>268</v>
      </c>
      <c r="AN921" s="274" t="s">
        <v>268</v>
      </c>
      <c r="AO921" s="274" t="s">
        <v>268</v>
      </c>
      <c r="AP921" s="274" t="s">
        <v>268</v>
      </c>
      <c r="AQ921" s="274" t="s">
        <v>268</v>
      </c>
      <c r="AR921" s="274" t="s">
        <v>268</v>
      </c>
      <c r="AS921" s="274" t="s">
        <v>268</v>
      </c>
      <c r="AT921" s="274" t="s">
        <v>268</v>
      </c>
      <c r="AU921" s="274" t="s">
        <v>268</v>
      </c>
      <c r="AV921" s="274" t="s">
        <v>268</v>
      </c>
      <c r="AW921" s="274" t="s">
        <v>268</v>
      </c>
      <c r="AX921" s="274" t="s">
        <v>268</v>
      </c>
      <c r="AY921" s="274" t="s">
        <v>268</v>
      </c>
      <c r="AZ921" s="274" t="s">
        <v>268</v>
      </c>
      <c r="BA921" s="274" t="s">
        <v>268</v>
      </c>
      <c r="BB921" s="274" t="s">
        <v>268</v>
      </c>
      <c r="BC921" s="274" t="s">
        <v>268</v>
      </c>
      <c r="BD921" s="274" t="s">
        <v>268</v>
      </c>
      <c r="BE921" s="274" t="s">
        <v>268</v>
      </c>
      <c r="BF921" s="274" t="s">
        <v>268</v>
      </c>
      <c r="BG921" s="274" t="s">
        <v>268</v>
      </c>
      <c r="BH921" s="274" t="s">
        <v>268</v>
      </c>
      <c r="BI921" s="274" t="s">
        <v>268</v>
      </c>
      <c r="BJ921" s="274" t="s">
        <v>268</v>
      </c>
      <c r="BK921" s="274" t="s">
        <v>268</v>
      </c>
      <c r="BL921" s="274" t="s">
        <v>268</v>
      </c>
      <c r="BM921" s="274" t="s">
        <v>268</v>
      </c>
      <c r="BN921" s="274" t="s">
        <v>268</v>
      </c>
      <c r="BO921" s="274" t="s">
        <v>268</v>
      </c>
      <c r="BP921" s="274" t="s">
        <v>268</v>
      </c>
      <c r="BQ921" s="274" t="s">
        <v>268</v>
      </c>
      <c r="BR921" s="274" t="s">
        <v>268</v>
      </c>
      <c r="BS921" s="274" t="s">
        <v>268</v>
      </c>
      <c r="BT921" s="274" t="s">
        <v>268</v>
      </c>
      <c r="BU921" s="274" t="s">
        <v>268</v>
      </c>
      <c r="BV921" s="274" t="s">
        <v>268</v>
      </c>
      <c r="BW921" s="274" t="s">
        <v>268</v>
      </c>
      <c r="BX921" s="274" t="s">
        <v>268</v>
      </c>
      <c r="BY921" s="295">
        <v>16</v>
      </c>
      <c r="BZ921" s="295">
        <v>16</v>
      </c>
      <c r="CA921" s="298" t="s">
        <v>142</v>
      </c>
      <c r="CB921" s="297">
        <v>122</v>
      </c>
      <c r="CC921" s="284">
        <f t="shared" si="58"/>
        <v>0</v>
      </c>
      <c r="CD921" s="295">
        <f t="shared" si="59"/>
        <v>16</v>
      </c>
      <c r="CE921" s="284">
        <f t="shared" si="60"/>
        <v>0</v>
      </c>
      <c r="CF921" s="295">
        <f t="shared" si="61"/>
        <v>1</v>
      </c>
      <c r="CG921" s="274" t="s">
        <v>876</v>
      </c>
      <c r="CH921" s="274" t="s">
        <v>268</v>
      </c>
      <c r="CI921" s="274" t="s">
        <v>268</v>
      </c>
      <c r="CJ921" s="298" t="s">
        <v>271</v>
      </c>
      <c r="CK921" s="297">
        <v>1</v>
      </c>
      <c r="CL921" s="274" t="s">
        <v>268</v>
      </c>
      <c r="CM921" s="274" t="s">
        <v>268</v>
      </c>
      <c r="CN921" s="274" t="s">
        <v>268</v>
      </c>
      <c r="CO921" s="274" t="s">
        <v>268</v>
      </c>
      <c r="CP921" s="274" t="s">
        <v>268</v>
      </c>
      <c r="CQ921" s="274" t="s">
        <v>268</v>
      </c>
      <c r="CR921" s="274" t="s">
        <v>877</v>
      </c>
      <c r="CS921" s="274">
        <v>23.36</v>
      </c>
      <c r="CT921" s="274" t="s">
        <v>268</v>
      </c>
      <c r="CU921" s="274">
        <v>23.36</v>
      </c>
      <c r="CV921" s="274">
        <v>365</v>
      </c>
      <c r="CW921" s="274" t="s">
        <v>878</v>
      </c>
      <c r="CX921" s="274" t="s">
        <v>835</v>
      </c>
      <c r="CY921" s="274" t="s">
        <v>836</v>
      </c>
      <c r="CZ921" s="274" t="s">
        <v>837</v>
      </c>
      <c r="DA921" s="274" t="s">
        <v>268</v>
      </c>
      <c r="DB921" s="274" t="s">
        <v>268</v>
      </c>
      <c r="DC921" s="274" t="s">
        <v>268</v>
      </c>
      <c r="DD921" s="274" t="s">
        <v>268</v>
      </c>
      <c r="DE921" s="274" t="s">
        <v>268</v>
      </c>
      <c r="DF921" s="274" t="s">
        <v>268</v>
      </c>
      <c r="DG921" s="299">
        <f>IFERROR(IF(CA921="D",IF(CK921="A dispo.",CD921*VLOOKUP('DATI INPUT'!$F$27,TARIFFE_UD,2,FALSE),CD921*VLOOKUP(CK921,TARIFFE_UD,2,FALSE)),CD921*VLOOKUP(CB921-100,TARIFFE_UND,2,FALSE)),0)</f>
        <v>9.8553827404089862</v>
      </c>
      <c r="DH921" s="299">
        <f>IFERROR(IF(CA921="D",IF(CK921="A dispo.",CF921*VLOOKUP('DATI INPUT'!$F$27,TARIFFE_UD,3,FALSE),CF921*VLOOKUP(CK921,TARIFFE_UD,3,FALSE)),CF921*VLOOKUP(CB921-100,TARIFFE_UND,3,FALSE)),0)</f>
        <v>15.164853048114928</v>
      </c>
    </row>
    <row r="922" spans="1:112" x14ac:dyDescent="0.25">
      <c r="A922" s="274" t="s">
        <v>7408</v>
      </c>
      <c r="B922" s="274" t="s">
        <v>7402</v>
      </c>
      <c r="C922" s="274" t="s">
        <v>7409</v>
      </c>
      <c r="D922" s="274" t="s">
        <v>7404</v>
      </c>
      <c r="E922" s="274" t="s">
        <v>268</v>
      </c>
      <c r="F922" s="274" t="s">
        <v>156</v>
      </c>
      <c r="G922" s="274" t="s">
        <v>7405</v>
      </c>
      <c r="H922" s="274" t="s">
        <v>3307</v>
      </c>
      <c r="I922" s="274" t="s">
        <v>7406</v>
      </c>
      <c r="J922" s="274" t="s">
        <v>156</v>
      </c>
      <c r="K922" s="274" t="s">
        <v>7407</v>
      </c>
      <c r="L922" s="274" t="s">
        <v>960</v>
      </c>
      <c r="M922" s="274" t="s">
        <v>3856</v>
      </c>
      <c r="N922" s="274" t="s">
        <v>984</v>
      </c>
      <c r="O922" s="274" t="s">
        <v>873</v>
      </c>
      <c r="P922" s="274" t="s">
        <v>3006</v>
      </c>
      <c r="Q922" s="274" t="s">
        <v>309</v>
      </c>
      <c r="R922" s="274" t="s">
        <v>268</v>
      </c>
      <c r="S922" s="274" t="s">
        <v>268</v>
      </c>
      <c r="T922" s="274" t="s">
        <v>268</v>
      </c>
      <c r="U922" s="274" t="s">
        <v>268</v>
      </c>
      <c r="V922" s="274" t="s">
        <v>268</v>
      </c>
      <c r="W922" s="274" t="s">
        <v>3856</v>
      </c>
      <c r="X922" s="274" t="s">
        <v>3006</v>
      </c>
      <c r="Y922" s="274" t="s">
        <v>309</v>
      </c>
      <c r="Z922" s="274" t="s">
        <v>268</v>
      </c>
      <c r="AA922" s="274" t="s">
        <v>268</v>
      </c>
      <c r="AB922" s="274" t="s">
        <v>268</v>
      </c>
      <c r="AC922" s="274" t="s">
        <v>268</v>
      </c>
      <c r="AD922" s="274" t="s">
        <v>268</v>
      </c>
      <c r="AE922" s="274" t="s">
        <v>287</v>
      </c>
      <c r="AF922" s="274" t="s">
        <v>1811</v>
      </c>
      <c r="AG922" s="274" t="s">
        <v>875</v>
      </c>
      <c r="AH922" s="274" t="s">
        <v>1848</v>
      </c>
      <c r="AI922" s="274" t="s">
        <v>889</v>
      </c>
      <c r="AJ922" s="274" t="s">
        <v>268</v>
      </c>
      <c r="AK922" s="274" t="s">
        <v>381</v>
      </c>
      <c r="AL922" s="274" t="s">
        <v>268</v>
      </c>
      <c r="AM922" s="274" t="s">
        <v>268</v>
      </c>
      <c r="AN922" s="274" t="s">
        <v>268</v>
      </c>
      <c r="AO922" s="274" t="s">
        <v>268</v>
      </c>
      <c r="AP922" s="274" t="s">
        <v>268</v>
      </c>
      <c r="AQ922" s="274" t="s">
        <v>268</v>
      </c>
      <c r="AR922" s="274" t="s">
        <v>268</v>
      </c>
      <c r="AS922" s="274" t="s">
        <v>268</v>
      </c>
      <c r="AT922" s="274" t="s">
        <v>268</v>
      </c>
      <c r="AU922" s="274" t="s">
        <v>268</v>
      </c>
      <c r="AV922" s="274" t="s">
        <v>268</v>
      </c>
      <c r="AW922" s="274" t="s">
        <v>268</v>
      </c>
      <c r="AX922" s="274" t="s">
        <v>268</v>
      </c>
      <c r="AY922" s="274" t="s">
        <v>268</v>
      </c>
      <c r="AZ922" s="274" t="s">
        <v>268</v>
      </c>
      <c r="BA922" s="274" t="s">
        <v>268</v>
      </c>
      <c r="BB922" s="274" t="s">
        <v>268</v>
      </c>
      <c r="BC922" s="274" t="s">
        <v>268</v>
      </c>
      <c r="BD922" s="274" t="s">
        <v>268</v>
      </c>
      <c r="BE922" s="274" t="s">
        <v>268</v>
      </c>
      <c r="BF922" s="274" t="s">
        <v>268</v>
      </c>
      <c r="BG922" s="274" t="s">
        <v>268</v>
      </c>
      <c r="BH922" s="274" t="s">
        <v>268</v>
      </c>
      <c r="BI922" s="274" t="s">
        <v>268</v>
      </c>
      <c r="BJ922" s="274" t="s">
        <v>268</v>
      </c>
      <c r="BK922" s="274" t="s">
        <v>268</v>
      </c>
      <c r="BL922" s="274" t="s">
        <v>268</v>
      </c>
      <c r="BM922" s="274" t="s">
        <v>268</v>
      </c>
      <c r="BN922" s="274" t="s">
        <v>268</v>
      </c>
      <c r="BO922" s="274" t="s">
        <v>268</v>
      </c>
      <c r="BP922" s="274" t="s">
        <v>268</v>
      </c>
      <c r="BQ922" s="274" t="s">
        <v>268</v>
      </c>
      <c r="BR922" s="274" t="s">
        <v>268</v>
      </c>
      <c r="BS922" s="274" t="s">
        <v>268</v>
      </c>
      <c r="BT922" s="274" t="s">
        <v>268</v>
      </c>
      <c r="BU922" s="274" t="s">
        <v>268</v>
      </c>
      <c r="BV922" s="274" t="s">
        <v>268</v>
      </c>
      <c r="BW922" s="274" t="s">
        <v>268</v>
      </c>
      <c r="BX922" s="274" t="s">
        <v>268</v>
      </c>
      <c r="BY922" s="295">
        <v>46</v>
      </c>
      <c r="BZ922" s="295">
        <v>46</v>
      </c>
      <c r="CA922" s="298" t="s">
        <v>142</v>
      </c>
      <c r="CB922" s="297">
        <v>122</v>
      </c>
      <c r="CC922" s="284">
        <f t="shared" si="58"/>
        <v>0</v>
      </c>
      <c r="CD922" s="295">
        <f t="shared" si="59"/>
        <v>46</v>
      </c>
      <c r="CE922" s="284">
        <f t="shared" si="60"/>
        <v>0</v>
      </c>
      <c r="CF922" s="295">
        <f t="shared" si="61"/>
        <v>1</v>
      </c>
      <c r="CG922" s="274" t="s">
        <v>876</v>
      </c>
      <c r="CH922" s="274" t="s">
        <v>268</v>
      </c>
      <c r="CI922" s="274" t="s">
        <v>268</v>
      </c>
      <c r="CJ922" s="298" t="s">
        <v>280</v>
      </c>
      <c r="CK922" s="297">
        <v>2</v>
      </c>
      <c r="CL922" s="274" t="s">
        <v>268</v>
      </c>
      <c r="CM922" s="274" t="s">
        <v>268</v>
      </c>
      <c r="CN922" s="274" t="s">
        <v>268</v>
      </c>
      <c r="CO922" s="274" t="s">
        <v>268</v>
      </c>
      <c r="CP922" s="274" t="s">
        <v>268</v>
      </c>
      <c r="CQ922" s="274" t="s">
        <v>268</v>
      </c>
      <c r="CR922" s="274" t="s">
        <v>877</v>
      </c>
      <c r="CS922" s="274">
        <v>73.260000000000005</v>
      </c>
      <c r="CT922" s="274" t="s">
        <v>268</v>
      </c>
      <c r="CU922" s="274">
        <v>73.260000000000005</v>
      </c>
      <c r="CV922" s="274">
        <v>365</v>
      </c>
      <c r="CW922" s="274" t="s">
        <v>878</v>
      </c>
      <c r="CX922" s="274" t="s">
        <v>835</v>
      </c>
      <c r="CY922" s="274" t="s">
        <v>836</v>
      </c>
      <c r="CZ922" s="274" t="s">
        <v>837</v>
      </c>
      <c r="DA922" s="274" t="s">
        <v>268</v>
      </c>
      <c r="DB922" s="274" t="s">
        <v>268</v>
      </c>
      <c r="DC922" s="274" t="s">
        <v>268</v>
      </c>
      <c r="DD922" s="274" t="s">
        <v>268</v>
      </c>
      <c r="DE922" s="274" t="s">
        <v>268</v>
      </c>
      <c r="DF922" s="274" t="s">
        <v>268</v>
      </c>
      <c r="DG922" s="299">
        <f>IFERROR(IF(CA922="D",IF(CK922="A dispo.",CD922*VLOOKUP('DATI INPUT'!$F$27,TARIFFE_UD,2,FALSE),CD922*VLOOKUP(CK922,TARIFFE_UD,2,FALSE)),CD922*VLOOKUP(CB922-100,TARIFFE_UND,2,FALSE)),0)</f>
        <v>33.056596275121805</v>
      </c>
      <c r="DH922" s="299">
        <f>IFERROR(IF(CA922="D",IF(CK922="A dispo.",CF922*VLOOKUP('DATI INPUT'!$F$27,TARIFFE_UD,3,FALSE),CF922*VLOOKUP(CK922,TARIFFE_UD,3,FALSE)),CF922*VLOOKUP(CB922-100,TARIFFE_UND,3,FALSE)),0)</f>
        <v>46.077822723118445</v>
      </c>
    </row>
    <row r="923" spans="1:112" x14ac:dyDescent="0.25">
      <c r="A923" s="274" t="s">
        <v>7410</v>
      </c>
      <c r="B923" s="274" t="s">
        <v>7402</v>
      </c>
      <c r="C923" s="274" t="s">
        <v>7411</v>
      </c>
      <c r="D923" s="274" t="s">
        <v>7404</v>
      </c>
      <c r="E923" s="274" t="s">
        <v>268</v>
      </c>
      <c r="F923" s="274" t="s">
        <v>156</v>
      </c>
      <c r="G923" s="274" t="s">
        <v>7405</v>
      </c>
      <c r="H923" s="274" t="s">
        <v>3307</v>
      </c>
      <c r="I923" s="274" t="s">
        <v>7406</v>
      </c>
      <c r="J923" s="274" t="s">
        <v>156</v>
      </c>
      <c r="K923" s="274" t="s">
        <v>7407</v>
      </c>
      <c r="L923" s="274" t="s">
        <v>960</v>
      </c>
      <c r="M923" s="274" t="s">
        <v>3856</v>
      </c>
      <c r="N923" s="274" t="s">
        <v>984</v>
      </c>
      <c r="O923" s="274" t="s">
        <v>873</v>
      </c>
      <c r="P923" s="274" t="s">
        <v>3006</v>
      </c>
      <c r="Q923" s="274" t="s">
        <v>309</v>
      </c>
      <c r="R923" s="274" t="s">
        <v>268</v>
      </c>
      <c r="S923" s="274" t="s">
        <v>268</v>
      </c>
      <c r="T923" s="274" t="s">
        <v>268</v>
      </c>
      <c r="U923" s="274" t="s">
        <v>268</v>
      </c>
      <c r="V923" s="274" t="s">
        <v>268</v>
      </c>
      <c r="W923" s="274" t="s">
        <v>3856</v>
      </c>
      <c r="X923" s="274" t="s">
        <v>3006</v>
      </c>
      <c r="Y923" s="274" t="s">
        <v>309</v>
      </c>
      <c r="Z923" s="274" t="s">
        <v>268</v>
      </c>
      <c r="AA923" s="274" t="s">
        <v>268</v>
      </c>
      <c r="AB923" s="274" t="s">
        <v>268</v>
      </c>
      <c r="AC923" s="274" t="s">
        <v>268</v>
      </c>
      <c r="AD923" s="274" t="s">
        <v>268</v>
      </c>
      <c r="AE923" s="274" t="s">
        <v>287</v>
      </c>
      <c r="AF923" s="274" t="s">
        <v>1811</v>
      </c>
      <c r="AG923" s="274" t="s">
        <v>875</v>
      </c>
      <c r="AH923" s="274" t="s">
        <v>1848</v>
      </c>
      <c r="AI923" s="274" t="s">
        <v>889</v>
      </c>
      <c r="AJ923" s="274" t="s">
        <v>268</v>
      </c>
      <c r="AK923" s="274" t="s">
        <v>381</v>
      </c>
      <c r="AL923" s="274" t="s">
        <v>268</v>
      </c>
      <c r="AM923" s="274" t="s">
        <v>268</v>
      </c>
      <c r="AN923" s="274" t="s">
        <v>268</v>
      </c>
      <c r="AO923" s="274" t="s">
        <v>268</v>
      </c>
      <c r="AP923" s="274" t="s">
        <v>268</v>
      </c>
      <c r="AQ923" s="274" t="s">
        <v>268</v>
      </c>
      <c r="AR923" s="274" t="s">
        <v>268</v>
      </c>
      <c r="AS923" s="274" t="s">
        <v>268</v>
      </c>
      <c r="AT923" s="274" t="s">
        <v>268</v>
      </c>
      <c r="AU923" s="274" t="s">
        <v>268</v>
      </c>
      <c r="AV923" s="274" t="s">
        <v>268</v>
      </c>
      <c r="AW923" s="274" t="s">
        <v>268</v>
      </c>
      <c r="AX923" s="274" t="s">
        <v>268</v>
      </c>
      <c r="AY923" s="274" t="s">
        <v>268</v>
      </c>
      <c r="AZ923" s="274" t="s">
        <v>268</v>
      </c>
      <c r="BA923" s="274" t="s">
        <v>268</v>
      </c>
      <c r="BB923" s="274" t="s">
        <v>268</v>
      </c>
      <c r="BC923" s="274" t="s">
        <v>268</v>
      </c>
      <c r="BD923" s="274" t="s">
        <v>268</v>
      </c>
      <c r="BE923" s="274" t="s">
        <v>268</v>
      </c>
      <c r="BF923" s="274" t="s">
        <v>268</v>
      </c>
      <c r="BG923" s="274" t="s">
        <v>268</v>
      </c>
      <c r="BH923" s="274" t="s">
        <v>268</v>
      </c>
      <c r="BI923" s="274" t="s">
        <v>268</v>
      </c>
      <c r="BJ923" s="274" t="s">
        <v>268</v>
      </c>
      <c r="BK923" s="274" t="s">
        <v>268</v>
      </c>
      <c r="BL923" s="274" t="s">
        <v>268</v>
      </c>
      <c r="BM923" s="274" t="s">
        <v>268</v>
      </c>
      <c r="BN923" s="274" t="s">
        <v>268</v>
      </c>
      <c r="BO923" s="274" t="s">
        <v>268</v>
      </c>
      <c r="BP923" s="274" t="s">
        <v>268</v>
      </c>
      <c r="BQ923" s="274" t="s">
        <v>268</v>
      </c>
      <c r="BR923" s="274" t="s">
        <v>268</v>
      </c>
      <c r="BS923" s="274" t="s">
        <v>268</v>
      </c>
      <c r="BT923" s="274" t="s">
        <v>268</v>
      </c>
      <c r="BU923" s="274" t="s">
        <v>268</v>
      </c>
      <c r="BV923" s="274" t="s">
        <v>268</v>
      </c>
      <c r="BW923" s="274" t="s">
        <v>268</v>
      </c>
      <c r="BX923" s="274" t="s">
        <v>268</v>
      </c>
      <c r="BY923" s="295">
        <v>28</v>
      </c>
      <c r="BZ923" s="295">
        <v>28</v>
      </c>
      <c r="CA923" s="298" t="s">
        <v>142</v>
      </c>
      <c r="CB923" s="297">
        <v>123</v>
      </c>
      <c r="CC923" s="284">
        <f t="shared" si="58"/>
        <v>0</v>
      </c>
      <c r="CD923" s="295">
        <f t="shared" si="59"/>
        <v>28</v>
      </c>
      <c r="CE923" s="284">
        <f t="shared" si="60"/>
        <v>1</v>
      </c>
      <c r="CF923" s="295">
        <f t="shared" si="61"/>
        <v>0</v>
      </c>
      <c r="CG923" s="274" t="s">
        <v>1817</v>
      </c>
      <c r="CH923" s="274" t="s">
        <v>268</v>
      </c>
      <c r="CI923" s="274" t="s">
        <v>268</v>
      </c>
      <c r="CJ923" s="298" t="s">
        <v>280</v>
      </c>
      <c r="CK923" s="297">
        <v>2</v>
      </c>
      <c r="CL923" s="274" t="s">
        <v>268</v>
      </c>
      <c r="CM923" s="274" t="s">
        <v>268</v>
      </c>
      <c r="CN923" s="274" t="s">
        <v>268</v>
      </c>
      <c r="CO923" s="274" t="s">
        <v>268</v>
      </c>
      <c r="CP923" s="274" t="s">
        <v>268</v>
      </c>
      <c r="CQ923" s="274" t="s">
        <v>268</v>
      </c>
      <c r="CR923" s="274" t="s">
        <v>877</v>
      </c>
      <c r="CS923" s="274">
        <v>12.6</v>
      </c>
      <c r="CT923" s="274" t="s">
        <v>268</v>
      </c>
      <c r="CU923" s="274">
        <v>12.6</v>
      </c>
      <c r="CV923" s="274">
        <v>365</v>
      </c>
      <c r="CW923" s="274" t="s">
        <v>878</v>
      </c>
      <c r="CX923" s="274" t="s">
        <v>835</v>
      </c>
      <c r="CY923" s="274" t="s">
        <v>836</v>
      </c>
      <c r="CZ923" s="274" t="s">
        <v>837</v>
      </c>
      <c r="DA923" s="274" t="s">
        <v>268</v>
      </c>
      <c r="DB923" s="274" t="s">
        <v>268</v>
      </c>
      <c r="DC923" s="274" t="s">
        <v>268</v>
      </c>
      <c r="DD923" s="274" t="s">
        <v>268</v>
      </c>
      <c r="DE923" s="274" t="s">
        <v>268</v>
      </c>
      <c r="DF923" s="274" t="s">
        <v>268</v>
      </c>
      <c r="DG923" s="299">
        <f>IFERROR(IF(CA923="D",IF(CK923="A dispo.",CD923*VLOOKUP('DATI INPUT'!$F$27,TARIFFE_UD,2,FALSE),CD923*VLOOKUP(CK923,TARIFFE_UD,2,FALSE)),CD923*VLOOKUP(CB923-100,TARIFFE_UND,2,FALSE)),0)</f>
        <v>20.121406428335014</v>
      </c>
      <c r="DH923" s="299">
        <f>IFERROR(IF(CA923="D",IF(CK923="A dispo.",CF923*VLOOKUP('DATI INPUT'!$F$27,TARIFFE_UD,3,FALSE),CF923*VLOOKUP(CK923,TARIFFE_UD,3,FALSE)),CF923*VLOOKUP(CB923-100,TARIFFE_UND,3,FALSE)),0)</f>
        <v>0</v>
      </c>
    </row>
    <row r="924" spans="1:112" x14ac:dyDescent="0.25">
      <c r="A924" s="274" t="s">
        <v>7412</v>
      </c>
      <c r="B924" s="274" t="s">
        <v>7402</v>
      </c>
      <c r="C924" s="274" t="s">
        <v>7413</v>
      </c>
      <c r="D924" s="274" t="s">
        <v>7404</v>
      </c>
      <c r="E924" s="274" t="s">
        <v>268</v>
      </c>
      <c r="F924" s="274" t="s">
        <v>156</v>
      </c>
      <c r="G924" s="274" t="s">
        <v>7405</v>
      </c>
      <c r="H924" s="274" t="s">
        <v>3307</v>
      </c>
      <c r="I924" s="274" t="s">
        <v>7406</v>
      </c>
      <c r="J924" s="274" t="s">
        <v>156</v>
      </c>
      <c r="K924" s="274" t="s">
        <v>7407</v>
      </c>
      <c r="L924" s="274" t="s">
        <v>960</v>
      </c>
      <c r="M924" s="274" t="s">
        <v>3856</v>
      </c>
      <c r="N924" s="274" t="s">
        <v>984</v>
      </c>
      <c r="O924" s="274" t="s">
        <v>873</v>
      </c>
      <c r="P924" s="274" t="s">
        <v>3006</v>
      </c>
      <c r="Q924" s="274" t="s">
        <v>309</v>
      </c>
      <c r="R924" s="274" t="s">
        <v>268</v>
      </c>
      <c r="S924" s="274" t="s">
        <v>268</v>
      </c>
      <c r="T924" s="274" t="s">
        <v>268</v>
      </c>
      <c r="U924" s="274" t="s">
        <v>268</v>
      </c>
      <c r="V924" s="274" t="s">
        <v>268</v>
      </c>
      <c r="W924" s="274" t="s">
        <v>3856</v>
      </c>
      <c r="X924" s="274" t="s">
        <v>3006</v>
      </c>
      <c r="Y924" s="274" t="s">
        <v>309</v>
      </c>
      <c r="Z924" s="274" t="s">
        <v>268</v>
      </c>
      <c r="AA924" s="274" t="s">
        <v>268</v>
      </c>
      <c r="AB924" s="274" t="s">
        <v>268</v>
      </c>
      <c r="AC924" s="274" t="s">
        <v>268</v>
      </c>
      <c r="AD924" s="274" t="s">
        <v>268</v>
      </c>
      <c r="AE924" s="274" t="s">
        <v>287</v>
      </c>
      <c r="AF924" s="274" t="s">
        <v>1811</v>
      </c>
      <c r="AG924" s="274" t="s">
        <v>875</v>
      </c>
      <c r="AH924" s="274" t="s">
        <v>1848</v>
      </c>
      <c r="AI924" s="274" t="s">
        <v>889</v>
      </c>
      <c r="AJ924" s="274" t="s">
        <v>268</v>
      </c>
      <c r="AK924" s="274" t="s">
        <v>381</v>
      </c>
      <c r="AL924" s="274" t="s">
        <v>268</v>
      </c>
      <c r="AM924" s="274" t="s">
        <v>268</v>
      </c>
      <c r="AN924" s="274" t="s">
        <v>268</v>
      </c>
      <c r="AO924" s="274" t="s">
        <v>268</v>
      </c>
      <c r="AP924" s="274" t="s">
        <v>268</v>
      </c>
      <c r="AQ924" s="274" t="s">
        <v>268</v>
      </c>
      <c r="AR924" s="274" t="s">
        <v>268</v>
      </c>
      <c r="AS924" s="274" t="s">
        <v>268</v>
      </c>
      <c r="AT924" s="274" t="s">
        <v>268</v>
      </c>
      <c r="AU924" s="274" t="s">
        <v>268</v>
      </c>
      <c r="AV924" s="274" t="s">
        <v>268</v>
      </c>
      <c r="AW924" s="274" t="s">
        <v>268</v>
      </c>
      <c r="AX924" s="274" t="s">
        <v>268</v>
      </c>
      <c r="AY924" s="274" t="s">
        <v>268</v>
      </c>
      <c r="AZ924" s="274" t="s">
        <v>268</v>
      </c>
      <c r="BA924" s="274" t="s">
        <v>268</v>
      </c>
      <c r="BB924" s="274" t="s">
        <v>268</v>
      </c>
      <c r="BC924" s="274" t="s">
        <v>268</v>
      </c>
      <c r="BD924" s="274" t="s">
        <v>268</v>
      </c>
      <c r="BE924" s="274" t="s">
        <v>268</v>
      </c>
      <c r="BF924" s="274" t="s">
        <v>268</v>
      </c>
      <c r="BG924" s="274" t="s">
        <v>268</v>
      </c>
      <c r="BH924" s="274" t="s">
        <v>268</v>
      </c>
      <c r="BI924" s="274" t="s">
        <v>268</v>
      </c>
      <c r="BJ924" s="274" t="s">
        <v>268</v>
      </c>
      <c r="BK924" s="274" t="s">
        <v>268</v>
      </c>
      <c r="BL924" s="274" t="s">
        <v>268</v>
      </c>
      <c r="BM924" s="274" t="s">
        <v>268</v>
      </c>
      <c r="BN924" s="274" t="s">
        <v>268</v>
      </c>
      <c r="BO924" s="274" t="s">
        <v>268</v>
      </c>
      <c r="BP924" s="274" t="s">
        <v>268</v>
      </c>
      <c r="BQ924" s="274" t="s">
        <v>268</v>
      </c>
      <c r="BR924" s="274" t="s">
        <v>268</v>
      </c>
      <c r="BS924" s="274" t="s">
        <v>268</v>
      </c>
      <c r="BT924" s="274" t="s">
        <v>268</v>
      </c>
      <c r="BU924" s="274" t="s">
        <v>268</v>
      </c>
      <c r="BV924" s="274" t="s">
        <v>268</v>
      </c>
      <c r="BW924" s="274" t="s">
        <v>268</v>
      </c>
      <c r="BX924" s="274" t="s">
        <v>268</v>
      </c>
      <c r="BY924" s="295">
        <v>19</v>
      </c>
      <c r="BZ924" s="295">
        <v>19</v>
      </c>
      <c r="CA924" s="298" t="s">
        <v>142</v>
      </c>
      <c r="CB924" s="297">
        <v>123</v>
      </c>
      <c r="CC924" s="284">
        <f t="shared" si="58"/>
        <v>0</v>
      </c>
      <c r="CD924" s="295">
        <f t="shared" si="59"/>
        <v>19</v>
      </c>
      <c r="CE924" s="284">
        <f t="shared" si="60"/>
        <v>1</v>
      </c>
      <c r="CF924" s="295">
        <f t="shared" si="61"/>
        <v>0</v>
      </c>
      <c r="CG924" s="274" t="s">
        <v>1817</v>
      </c>
      <c r="CH924" s="274" t="s">
        <v>268</v>
      </c>
      <c r="CI924" s="274" t="s">
        <v>268</v>
      </c>
      <c r="CJ924" s="298" t="s">
        <v>280</v>
      </c>
      <c r="CK924" s="297">
        <v>2</v>
      </c>
      <c r="CL924" s="274" t="s">
        <v>268</v>
      </c>
      <c r="CM924" s="274" t="s">
        <v>268</v>
      </c>
      <c r="CN924" s="274" t="s">
        <v>268</v>
      </c>
      <c r="CO924" s="274" t="s">
        <v>268</v>
      </c>
      <c r="CP924" s="274" t="s">
        <v>268</v>
      </c>
      <c r="CQ924" s="274" t="s">
        <v>268</v>
      </c>
      <c r="CR924" s="274" t="s">
        <v>877</v>
      </c>
      <c r="CS924" s="274">
        <v>8.5500000000000007</v>
      </c>
      <c r="CT924" s="274" t="s">
        <v>268</v>
      </c>
      <c r="CU924" s="274">
        <v>8.5500000000000007</v>
      </c>
      <c r="CV924" s="274">
        <v>365</v>
      </c>
      <c r="CW924" s="274" t="s">
        <v>878</v>
      </c>
      <c r="CX924" s="274" t="s">
        <v>835</v>
      </c>
      <c r="CY924" s="274" t="s">
        <v>836</v>
      </c>
      <c r="CZ924" s="274" t="s">
        <v>837</v>
      </c>
      <c r="DA924" s="274" t="s">
        <v>268</v>
      </c>
      <c r="DB924" s="274" t="s">
        <v>268</v>
      </c>
      <c r="DC924" s="274" t="s">
        <v>268</v>
      </c>
      <c r="DD924" s="274" t="s">
        <v>268</v>
      </c>
      <c r="DE924" s="274" t="s">
        <v>268</v>
      </c>
      <c r="DF924" s="274" t="s">
        <v>268</v>
      </c>
      <c r="DG924" s="299">
        <f>IFERROR(IF(CA924="D",IF(CK924="A dispo.",CD924*VLOOKUP('DATI INPUT'!$F$27,TARIFFE_UD,2,FALSE),CD924*VLOOKUP(CK924,TARIFFE_UD,2,FALSE)),CD924*VLOOKUP(CB924-100,TARIFFE_UND,2,FALSE)),0)</f>
        <v>13.653811504941617</v>
      </c>
      <c r="DH924" s="299">
        <f>IFERROR(IF(CA924="D",IF(CK924="A dispo.",CF924*VLOOKUP('DATI INPUT'!$F$27,TARIFFE_UD,3,FALSE),CF924*VLOOKUP(CK924,TARIFFE_UD,3,FALSE)),CF924*VLOOKUP(CB924-100,TARIFFE_UND,3,FALSE)),0)</f>
        <v>0</v>
      </c>
    </row>
    <row r="925" spans="1:112" hidden="1" x14ac:dyDescent="0.25">
      <c r="A925" s="274" t="s">
        <v>7414</v>
      </c>
      <c r="B925" s="274" t="s">
        <v>7415</v>
      </c>
      <c r="C925" s="274" t="s">
        <v>7416</v>
      </c>
      <c r="D925" s="274" t="s">
        <v>7417</v>
      </c>
      <c r="E925" s="274" t="s">
        <v>268</v>
      </c>
      <c r="F925" s="274" t="s">
        <v>156</v>
      </c>
      <c r="G925" s="274" t="s">
        <v>7418</v>
      </c>
      <c r="H925" s="274" t="s">
        <v>7254</v>
      </c>
      <c r="I925" s="274" t="s">
        <v>332</v>
      </c>
      <c r="J925" s="274" t="s">
        <v>156</v>
      </c>
      <c r="K925" s="274" t="s">
        <v>7419</v>
      </c>
      <c r="L925" s="274" t="s">
        <v>7420</v>
      </c>
      <c r="M925" s="274" t="s">
        <v>7421</v>
      </c>
      <c r="N925" s="274" t="s">
        <v>303</v>
      </c>
      <c r="O925" s="274" t="s">
        <v>1273</v>
      </c>
      <c r="P925" s="274" t="s">
        <v>7422</v>
      </c>
      <c r="Q925" s="274" t="s">
        <v>268</v>
      </c>
      <c r="R925" s="274" t="s">
        <v>268</v>
      </c>
      <c r="S925" s="274" t="s">
        <v>268</v>
      </c>
      <c r="T925" s="274" t="s">
        <v>268</v>
      </c>
      <c r="U925" s="274" t="s">
        <v>268</v>
      </c>
      <c r="V925" s="274" t="s">
        <v>268</v>
      </c>
      <c r="W925" s="274" t="s">
        <v>7423</v>
      </c>
      <c r="X925" s="274" t="s">
        <v>613</v>
      </c>
      <c r="Y925" s="274" t="s">
        <v>4438</v>
      </c>
      <c r="Z925" s="274" t="s">
        <v>153</v>
      </c>
      <c r="AA925" s="274" t="s">
        <v>268</v>
      </c>
      <c r="AB925" s="274" t="s">
        <v>268</v>
      </c>
      <c r="AC925" s="274" t="s">
        <v>268</v>
      </c>
      <c r="AD925" s="274" t="s">
        <v>268</v>
      </c>
      <c r="AE925" s="274" t="s">
        <v>268</v>
      </c>
      <c r="AF925" s="274" t="s">
        <v>268</v>
      </c>
      <c r="AG925" s="274" t="s">
        <v>268</v>
      </c>
      <c r="AH925" s="274" t="s">
        <v>268</v>
      </c>
      <c r="AI925" s="274" t="s">
        <v>268</v>
      </c>
      <c r="AJ925" s="274" t="s">
        <v>268</v>
      </c>
      <c r="AK925" s="274" t="s">
        <v>268</v>
      </c>
      <c r="AL925" s="274" t="s">
        <v>268</v>
      </c>
      <c r="AM925" s="274" t="s">
        <v>268</v>
      </c>
      <c r="AN925" s="274" t="s">
        <v>268</v>
      </c>
      <c r="AO925" s="274" t="s">
        <v>268</v>
      </c>
      <c r="AP925" s="274" t="s">
        <v>268</v>
      </c>
      <c r="AQ925" s="274" t="s">
        <v>268</v>
      </c>
      <c r="AR925" s="274" t="s">
        <v>268</v>
      </c>
      <c r="AS925" s="274" t="s">
        <v>268</v>
      </c>
      <c r="AT925" s="274" t="s">
        <v>268</v>
      </c>
      <c r="AU925" s="274" t="s">
        <v>268</v>
      </c>
      <c r="AV925" s="274" t="s">
        <v>268</v>
      </c>
      <c r="AW925" s="274" t="s">
        <v>268</v>
      </c>
      <c r="AX925" s="274" t="s">
        <v>268</v>
      </c>
      <c r="AY925" s="274" t="s">
        <v>268</v>
      </c>
      <c r="AZ925" s="274" t="s">
        <v>268</v>
      </c>
      <c r="BA925" s="274" t="s">
        <v>268</v>
      </c>
      <c r="BB925" s="274" t="s">
        <v>268</v>
      </c>
      <c r="BC925" s="274" t="s">
        <v>268</v>
      </c>
      <c r="BD925" s="274" t="s">
        <v>268</v>
      </c>
      <c r="BE925" s="274" t="s">
        <v>268</v>
      </c>
      <c r="BF925" s="274" t="s">
        <v>268</v>
      </c>
      <c r="BG925" s="274" t="s">
        <v>268</v>
      </c>
      <c r="BH925" s="274" t="s">
        <v>268</v>
      </c>
      <c r="BI925" s="274" t="s">
        <v>268</v>
      </c>
      <c r="BJ925" s="274" t="s">
        <v>268</v>
      </c>
      <c r="BK925" s="274" t="s">
        <v>268</v>
      </c>
      <c r="BL925" s="274" t="s">
        <v>268</v>
      </c>
      <c r="BM925" s="274" t="s">
        <v>268</v>
      </c>
      <c r="BN925" s="274" t="s">
        <v>268</v>
      </c>
      <c r="BO925" s="274" t="s">
        <v>268</v>
      </c>
      <c r="BP925" s="274" t="s">
        <v>268</v>
      </c>
      <c r="BQ925" s="274" t="s">
        <v>268</v>
      </c>
      <c r="BR925" s="274" t="s">
        <v>268</v>
      </c>
      <c r="BS925" s="274" t="s">
        <v>268</v>
      </c>
      <c r="BT925" s="274" t="s">
        <v>268</v>
      </c>
      <c r="BU925" s="274" t="s">
        <v>268</v>
      </c>
      <c r="BV925" s="274" t="s">
        <v>268</v>
      </c>
      <c r="BW925" s="274" t="s">
        <v>268</v>
      </c>
      <c r="BX925" s="274" t="s">
        <v>268</v>
      </c>
      <c r="BY925" s="295">
        <v>155</v>
      </c>
      <c r="BZ925" s="295">
        <v>155</v>
      </c>
      <c r="CA925" s="298" t="s">
        <v>142</v>
      </c>
      <c r="CB925" s="297">
        <v>122</v>
      </c>
      <c r="CC925" s="284">
        <f t="shared" si="58"/>
        <v>0</v>
      </c>
      <c r="CD925" s="295">
        <f t="shared" si="59"/>
        <v>155</v>
      </c>
      <c r="CE925" s="284">
        <f t="shared" si="60"/>
        <v>0</v>
      </c>
      <c r="CF925" s="295">
        <f t="shared" si="61"/>
        <v>1</v>
      </c>
      <c r="CG925" s="274" t="s">
        <v>876</v>
      </c>
      <c r="CH925" s="274" t="s">
        <v>268</v>
      </c>
      <c r="CI925" s="274" t="s">
        <v>268</v>
      </c>
      <c r="CJ925" s="298" t="s">
        <v>268</v>
      </c>
      <c r="CK925" s="298" t="s">
        <v>736</v>
      </c>
      <c r="CL925" s="274" t="s">
        <v>268</v>
      </c>
      <c r="CM925" s="274" t="s">
        <v>268</v>
      </c>
      <c r="CN925" s="274" t="s">
        <v>268</v>
      </c>
      <c r="CO925" s="274" t="s">
        <v>268</v>
      </c>
      <c r="CP925" s="274" t="s">
        <v>268</v>
      </c>
      <c r="CQ925" s="274" t="s">
        <v>268</v>
      </c>
      <c r="CR925" s="274" t="s">
        <v>877</v>
      </c>
      <c r="CS925" s="274">
        <v>128.51</v>
      </c>
      <c r="CT925" s="274" t="s">
        <v>268</v>
      </c>
      <c r="CU925" s="274">
        <v>128.51</v>
      </c>
      <c r="CV925" s="274">
        <v>365</v>
      </c>
      <c r="CW925" s="274" t="s">
        <v>878</v>
      </c>
      <c r="CX925" s="274" t="s">
        <v>835</v>
      </c>
      <c r="CY925" s="274" t="s">
        <v>836</v>
      </c>
      <c r="CZ925" s="274" t="s">
        <v>837</v>
      </c>
      <c r="DA925" s="274" t="s">
        <v>268</v>
      </c>
      <c r="DB925" s="274" t="s">
        <v>268</v>
      </c>
      <c r="DC925" s="274" t="s">
        <v>268</v>
      </c>
      <c r="DD925" s="274" t="s">
        <v>268</v>
      </c>
      <c r="DE925" s="274" t="s">
        <v>268</v>
      </c>
      <c r="DF925" s="274" t="s">
        <v>268</v>
      </c>
      <c r="DG925" s="299">
        <f>IFERROR(IF(CA925="D",IF(CK925="A dispo.",CD925*VLOOKUP('DATI INPUT'!$F$27,TARIFFE_UD,2,FALSE),CD925*VLOOKUP(CK925,TARIFFE_UD,2,FALSE)),CD925*VLOOKUP(CB925-100,TARIFFE_UND,2,FALSE)),0)</f>
        <v>122.75231181134406</v>
      </c>
      <c r="DH925" s="299">
        <f>IFERROR(IF(CA925="D",IF(CK925="A dispo.",CF925*VLOOKUP('DATI INPUT'!$F$27,TARIFFE_UD,3,FALSE),CF925*VLOOKUP(CK925,TARIFFE_UD,3,FALSE)),CF925*VLOOKUP(CB925-100,TARIFFE_UND,3,FALSE)),0)</f>
        <v>60.367780403072892</v>
      </c>
    </row>
    <row r="926" spans="1:112" hidden="1" x14ac:dyDescent="0.25">
      <c r="A926" s="274" t="s">
        <v>7424</v>
      </c>
      <c r="B926" s="274" t="s">
        <v>1224</v>
      </c>
      <c r="C926" s="274" t="s">
        <v>7425</v>
      </c>
      <c r="D926" s="274" t="s">
        <v>7426</v>
      </c>
      <c r="E926" s="274" t="s">
        <v>268</v>
      </c>
      <c r="F926" s="274" t="s">
        <v>156</v>
      </c>
      <c r="G926" s="274" t="s">
        <v>7427</v>
      </c>
      <c r="H926" s="274" t="s">
        <v>7428</v>
      </c>
      <c r="I926" s="274" t="s">
        <v>7429</v>
      </c>
      <c r="J926" s="274" t="s">
        <v>274</v>
      </c>
      <c r="K926" s="274" t="s">
        <v>4103</v>
      </c>
      <c r="L926" s="274" t="s">
        <v>4090</v>
      </c>
      <c r="M926" s="274" t="s">
        <v>7430</v>
      </c>
      <c r="N926" s="274" t="s">
        <v>7431</v>
      </c>
      <c r="O926" s="274" t="s">
        <v>7432</v>
      </c>
      <c r="P926" s="274" t="s">
        <v>7433</v>
      </c>
      <c r="Q926" s="274" t="s">
        <v>462</v>
      </c>
      <c r="R926" s="274" t="s">
        <v>268</v>
      </c>
      <c r="S926" s="274" t="s">
        <v>268</v>
      </c>
      <c r="T926" s="274" t="s">
        <v>268</v>
      </c>
      <c r="U926" s="274" t="s">
        <v>268</v>
      </c>
      <c r="V926" s="274" t="s">
        <v>268</v>
      </c>
      <c r="W926" s="274" t="s">
        <v>7434</v>
      </c>
      <c r="X926" s="274" t="s">
        <v>1922</v>
      </c>
      <c r="Y926" s="274" t="s">
        <v>298</v>
      </c>
      <c r="Z926" s="274" t="s">
        <v>154</v>
      </c>
      <c r="AA926" s="274" t="s">
        <v>268</v>
      </c>
      <c r="AB926" s="274" t="s">
        <v>268</v>
      </c>
      <c r="AC926" s="274" t="s">
        <v>268</v>
      </c>
      <c r="AD926" s="274" t="s">
        <v>268</v>
      </c>
      <c r="AE926" s="274" t="s">
        <v>287</v>
      </c>
      <c r="AF926" s="274" t="s">
        <v>1811</v>
      </c>
      <c r="AG926" s="274" t="s">
        <v>875</v>
      </c>
      <c r="AH926" s="274" t="s">
        <v>1848</v>
      </c>
      <c r="AI926" s="274" t="s">
        <v>6699</v>
      </c>
      <c r="AJ926" s="274" t="s">
        <v>268</v>
      </c>
      <c r="AK926" s="274" t="s">
        <v>381</v>
      </c>
      <c r="AL926" s="274" t="s">
        <v>268</v>
      </c>
      <c r="AM926" s="274" t="s">
        <v>405</v>
      </c>
      <c r="AN926" s="274" t="s">
        <v>268</v>
      </c>
      <c r="AO926" s="274" t="s">
        <v>268</v>
      </c>
      <c r="AP926" s="274" t="s">
        <v>268</v>
      </c>
      <c r="AQ926" s="274" t="s">
        <v>268</v>
      </c>
      <c r="AR926" s="274" t="s">
        <v>268</v>
      </c>
      <c r="AS926" s="274" t="s">
        <v>268</v>
      </c>
      <c r="AT926" s="274" t="s">
        <v>268</v>
      </c>
      <c r="AU926" s="274" t="s">
        <v>268</v>
      </c>
      <c r="AV926" s="274" t="s">
        <v>268</v>
      </c>
      <c r="AW926" s="274" t="s">
        <v>268</v>
      </c>
      <c r="AX926" s="274" t="s">
        <v>268</v>
      </c>
      <c r="AY926" s="274" t="s">
        <v>268</v>
      </c>
      <c r="AZ926" s="274" t="s">
        <v>268</v>
      </c>
      <c r="BA926" s="274" t="s">
        <v>268</v>
      </c>
      <c r="BB926" s="274" t="s">
        <v>268</v>
      </c>
      <c r="BC926" s="274" t="s">
        <v>268</v>
      </c>
      <c r="BD926" s="274" t="s">
        <v>268</v>
      </c>
      <c r="BE926" s="274" t="s">
        <v>268</v>
      </c>
      <c r="BF926" s="274" t="s">
        <v>268</v>
      </c>
      <c r="BG926" s="274" t="s">
        <v>268</v>
      </c>
      <c r="BH926" s="274" t="s">
        <v>268</v>
      </c>
      <c r="BI926" s="274" t="s">
        <v>268</v>
      </c>
      <c r="BJ926" s="274" t="s">
        <v>268</v>
      </c>
      <c r="BK926" s="274" t="s">
        <v>268</v>
      </c>
      <c r="BL926" s="274" t="s">
        <v>268</v>
      </c>
      <c r="BM926" s="274" t="s">
        <v>268</v>
      </c>
      <c r="BN926" s="274" t="s">
        <v>268</v>
      </c>
      <c r="BO926" s="274" t="s">
        <v>268</v>
      </c>
      <c r="BP926" s="274" t="s">
        <v>268</v>
      </c>
      <c r="BQ926" s="274" t="s">
        <v>268</v>
      </c>
      <c r="BR926" s="274" t="s">
        <v>268</v>
      </c>
      <c r="BS926" s="274" t="s">
        <v>268</v>
      </c>
      <c r="BT926" s="274" t="s">
        <v>268</v>
      </c>
      <c r="BU926" s="274" t="s">
        <v>268</v>
      </c>
      <c r="BV926" s="274" t="s">
        <v>268</v>
      </c>
      <c r="BW926" s="274" t="s">
        <v>268</v>
      </c>
      <c r="BX926" s="274" t="s">
        <v>268</v>
      </c>
      <c r="BY926" s="295">
        <v>30</v>
      </c>
      <c r="BZ926" s="295">
        <v>30</v>
      </c>
      <c r="CA926" s="298" t="s">
        <v>142</v>
      </c>
      <c r="CB926" s="297">
        <v>122</v>
      </c>
      <c r="CC926" s="284">
        <f t="shared" si="58"/>
        <v>0</v>
      </c>
      <c r="CD926" s="295">
        <f t="shared" si="59"/>
        <v>30</v>
      </c>
      <c r="CE926" s="284">
        <f t="shared" si="60"/>
        <v>0</v>
      </c>
      <c r="CF926" s="295">
        <f t="shared" si="61"/>
        <v>1</v>
      </c>
      <c r="CG926" s="274" t="s">
        <v>876</v>
      </c>
      <c r="CH926" s="274" t="s">
        <v>268</v>
      </c>
      <c r="CI926" s="274" t="s">
        <v>268</v>
      </c>
      <c r="CJ926" s="298" t="s">
        <v>268</v>
      </c>
      <c r="CK926" s="298" t="s">
        <v>736</v>
      </c>
      <c r="CL926" s="274" t="s">
        <v>268</v>
      </c>
      <c r="CM926" s="274" t="s">
        <v>268</v>
      </c>
      <c r="CN926" s="274" t="s">
        <v>268</v>
      </c>
      <c r="CO926" s="274" t="s">
        <v>268</v>
      </c>
      <c r="CP926" s="274" t="s">
        <v>268</v>
      </c>
      <c r="CQ926" s="274" t="s">
        <v>268</v>
      </c>
      <c r="CR926" s="274" t="s">
        <v>877</v>
      </c>
      <c r="CS926" s="274">
        <v>67.260000000000005</v>
      </c>
      <c r="CT926" s="274" t="s">
        <v>268</v>
      </c>
      <c r="CU926" s="274">
        <v>67.260000000000005</v>
      </c>
      <c r="CV926" s="274">
        <v>365</v>
      </c>
      <c r="CW926" s="274" t="s">
        <v>878</v>
      </c>
      <c r="CX926" s="274" t="s">
        <v>835</v>
      </c>
      <c r="CY926" s="274" t="s">
        <v>836</v>
      </c>
      <c r="CZ926" s="274" t="s">
        <v>837</v>
      </c>
      <c r="DA926" s="274" t="s">
        <v>268</v>
      </c>
      <c r="DB926" s="274" t="s">
        <v>268</v>
      </c>
      <c r="DC926" s="274" t="s">
        <v>268</v>
      </c>
      <c r="DD926" s="274" t="s">
        <v>268</v>
      </c>
      <c r="DE926" s="274" t="s">
        <v>268</v>
      </c>
      <c r="DF926" s="274" t="s">
        <v>268</v>
      </c>
      <c r="DG926" s="299">
        <f>IFERROR(IF(CA926="D",IF(CK926="A dispo.",CD926*VLOOKUP('DATI INPUT'!$F$27,TARIFFE_UD,2,FALSE),CD926*VLOOKUP(CK926,TARIFFE_UD,2,FALSE)),CD926*VLOOKUP(CB926-100,TARIFFE_UND,2,FALSE)),0)</f>
        <v>23.758511963485947</v>
      </c>
      <c r="DH926" s="299">
        <f>IFERROR(IF(CA926="D",IF(CK926="A dispo.",CF926*VLOOKUP('DATI INPUT'!$F$27,TARIFFE_UD,3,FALSE),CF926*VLOOKUP(CK926,TARIFFE_UD,3,FALSE)),CF926*VLOOKUP(CB926-100,TARIFFE_UND,3,FALSE)),0)</f>
        <v>60.367780403072892</v>
      </c>
    </row>
    <row r="927" spans="1:112" hidden="1" x14ac:dyDescent="0.25">
      <c r="A927" s="274" t="s">
        <v>7435</v>
      </c>
      <c r="B927" s="274" t="s">
        <v>7436</v>
      </c>
      <c r="C927" s="274" t="s">
        <v>7437</v>
      </c>
      <c r="D927" s="274" t="s">
        <v>7438</v>
      </c>
      <c r="E927" s="274" t="s">
        <v>268</v>
      </c>
      <c r="F927" s="274" t="s">
        <v>156</v>
      </c>
      <c r="G927" s="274" t="s">
        <v>7439</v>
      </c>
      <c r="H927" s="274" t="s">
        <v>7440</v>
      </c>
      <c r="I927" s="274" t="s">
        <v>322</v>
      </c>
      <c r="J927" s="274" t="s">
        <v>156</v>
      </c>
      <c r="K927" s="274" t="s">
        <v>7441</v>
      </c>
      <c r="L927" s="274" t="s">
        <v>2536</v>
      </c>
      <c r="M927" s="274" t="s">
        <v>7442</v>
      </c>
      <c r="N927" s="274" t="s">
        <v>7443</v>
      </c>
      <c r="O927" s="274" t="s">
        <v>7444</v>
      </c>
      <c r="P927" s="274" t="s">
        <v>7445</v>
      </c>
      <c r="Q927" s="274" t="s">
        <v>315</v>
      </c>
      <c r="R927" s="274" t="s">
        <v>268</v>
      </c>
      <c r="S927" s="274" t="s">
        <v>268</v>
      </c>
      <c r="T927" s="274" t="s">
        <v>268</v>
      </c>
      <c r="U927" s="274" t="s">
        <v>268</v>
      </c>
      <c r="V927" s="274" t="s">
        <v>268</v>
      </c>
      <c r="W927" s="274" t="s">
        <v>3595</v>
      </c>
      <c r="X927" s="274" t="s">
        <v>2930</v>
      </c>
      <c r="Y927" s="274" t="s">
        <v>282</v>
      </c>
      <c r="Z927" s="274" t="s">
        <v>268</v>
      </c>
      <c r="AA927" s="274" t="s">
        <v>268</v>
      </c>
      <c r="AB927" s="274" t="s">
        <v>268</v>
      </c>
      <c r="AC927" s="274" t="s">
        <v>268</v>
      </c>
      <c r="AD927" s="274" t="s">
        <v>268</v>
      </c>
      <c r="AE927" s="274" t="s">
        <v>287</v>
      </c>
      <c r="AF927" s="274" t="s">
        <v>1811</v>
      </c>
      <c r="AG927" s="274" t="s">
        <v>875</v>
      </c>
      <c r="AH927" s="274" t="s">
        <v>1848</v>
      </c>
      <c r="AI927" s="274" t="s">
        <v>785</v>
      </c>
      <c r="AJ927" s="274" t="s">
        <v>268</v>
      </c>
      <c r="AK927" s="274" t="s">
        <v>395</v>
      </c>
      <c r="AL927" s="274" t="s">
        <v>268</v>
      </c>
      <c r="AM927" s="274" t="s">
        <v>288</v>
      </c>
      <c r="AN927" s="274" t="s">
        <v>268</v>
      </c>
      <c r="AO927" s="274" t="s">
        <v>268</v>
      </c>
      <c r="AP927" s="274" t="s">
        <v>268</v>
      </c>
      <c r="AQ927" s="274" t="s">
        <v>268</v>
      </c>
      <c r="AR927" s="274" t="s">
        <v>268</v>
      </c>
      <c r="AS927" s="274" t="s">
        <v>268</v>
      </c>
      <c r="AT927" s="274" t="s">
        <v>268</v>
      </c>
      <c r="AU927" s="274" t="s">
        <v>268</v>
      </c>
      <c r="AV927" s="274" t="s">
        <v>268</v>
      </c>
      <c r="AW927" s="274" t="s">
        <v>268</v>
      </c>
      <c r="AX927" s="274" t="s">
        <v>268</v>
      </c>
      <c r="AY927" s="274" t="s">
        <v>268</v>
      </c>
      <c r="AZ927" s="274" t="s">
        <v>268</v>
      </c>
      <c r="BA927" s="274" t="s">
        <v>268</v>
      </c>
      <c r="BB927" s="274" t="s">
        <v>268</v>
      </c>
      <c r="BC927" s="274" t="s">
        <v>268</v>
      </c>
      <c r="BD927" s="274" t="s">
        <v>268</v>
      </c>
      <c r="BE927" s="274" t="s">
        <v>268</v>
      </c>
      <c r="BF927" s="274" t="s">
        <v>268</v>
      </c>
      <c r="BG927" s="274" t="s">
        <v>268</v>
      </c>
      <c r="BH927" s="274" t="s">
        <v>268</v>
      </c>
      <c r="BI927" s="274" t="s">
        <v>268</v>
      </c>
      <c r="BJ927" s="274" t="s">
        <v>268</v>
      </c>
      <c r="BK927" s="274" t="s">
        <v>268</v>
      </c>
      <c r="BL927" s="274" t="s">
        <v>268</v>
      </c>
      <c r="BM927" s="274" t="s">
        <v>268</v>
      </c>
      <c r="BN927" s="274" t="s">
        <v>268</v>
      </c>
      <c r="BO927" s="274" t="s">
        <v>268</v>
      </c>
      <c r="BP927" s="274" t="s">
        <v>268</v>
      </c>
      <c r="BQ927" s="274" t="s">
        <v>268</v>
      </c>
      <c r="BR927" s="274" t="s">
        <v>268</v>
      </c>
      <c r="BS927" s="274" t="s">
        <v>268</v>
      </c>
      <c r="BT927" s="274" t="s">
        <v>268</v>
      </c>
      <c r="BU927" s="274" t="s">
        <v>268</v>
      </c>
      <c r="BV927" s="274" t="s">
        <v>268</v>
      </c>
      <c r="BW927" s="274" t="s">
        <v>268</v>
      </c>
      <c r="BX927" s="274" t="s">
        <v>268</v>
      </c>
      <c r="BY927" s="295">
        <v>25</v>
      </c>
      <c r="BZ927" s="295">
        <v>25</v>
      </c>
      <c r="CA927" s="298" t="s">
        <v>142</v>
      </c>
      <c r="CB927" s="297">
        <v>122</v>
      </c>
      <c r="CC927" s="284">
        <f t="shared" si="58"/>
        <v>0</v>
      </c>
      <c r="CD927" s="295">
        <f t="shared" si="59"/>
        <v>25</v>
      </c>
      <c r="CE927" s="284">
        <f t="shared" si="60"/>
        <v>0</v>
      </c>
      <c r="CF927" s="295">
        <f t="shared" si="61"/>
        <v>1</v>
      </c>
      <c r="CG927" s="274" t="s">
        <v>876</v>
      </c>
      <c r="CH927" s="274" t="s">
        <v>268</v>
      </c>
      <c r="CI927" s="274" t="s">
        <v>268</v>
      </c>
      <c r="CJ927" s="298" t="s">
        <v>268</v>
      </c>
      <c r="CK927" s="298" t="s">
        <v>736</v>
      </c>
      <c r="CL927" s="274" t="s">
        <v>268</v>
      </c>
      <c r="CM927" s="274" t="s">
        <v>268</v>
      </c>
      <c r="CN927" s="274" t="s">
        <v>268</v>
      </c>
      <c r="CO927" s="274" t="s">
        <v>268</v>
      </c>
      <c r="CP927" s="274" t="s">
        <v>268</v>
      </c>
      <c r="CQ927" s="274" t="s">
        <v>268</v>
      </c>
      <c r="CR927" s="274" t="s">
        <v>877</v>
      </c>
      <c r="CS927" s="274">
        <v>64.81</v>
      </c>
      <c r="CT927" s="274" t="s">
        <v>268</v>
      </c>
      <c r="CU927" s="274">
        <v>64.81</v>
      </c>
      <c r="CV927" s="274">
        <v>365</v>
      </c>
      <c r="CW927" s="274" t="s">
        <v>878</v>
      </c>
      <c r="CX927" s="274" t="s">
        <v>835</v>
      </c>
      <c r="CY927" s="274" t="s">
        <v>836</v>
      </c>
      <c r="CZ927" s="274" t="s">
        <v>837</v>
      </c>
      <c r="DA927" s="274" t="s">
        <v>268</v>
      </c>
      <c r="DB927" s="274" t="s">
        <v>268</v>
      </c>
      <c r="DC927" s="274" t="s">
        <v>268</v>
      </c>
      <c r="DD927" s="274" t="s">
        <v>268</v>
      </c>
      <c r="DE927" s="274" t="s">
        <v>268</v>
      </c>
      <c r="DF927" s="274" t="s">
        <v>268</v>
      </c>
      <c r="DG927" s="299">
        <f>IFERROR(IF(CA927="D",IF(CK927="A dispo.",CD927*VLOOKUP('DATI INPUT'!$F$27,TARIFFE_UD,2,FALSE),CD927*VLOOKUP(CK927,TARIFFE_UD,2,FALSE)),CD927*VLOOKUP(CB927-100,TARIFFE_UND,2,FALSE)),0)</f>
        <v>19.798759969571623</v>
      </c>
      <c r="DH927" s="299">
        <f>IFERROR(IF(CA927="D",IF(CK927="A dispo.",CF927*VLOOKUP('DATI INPUT'!$F$27,TARIFFE_UD,3,FALSE),CF927*VLOOKUP(CK927,TARIFFE_UD,3,FALSE)),CF927*VLOOKUP(CB927-100,TARIFFE_UND,3,FALSE)),0)</f>
        <v>60.367780403072892</v>
      </c>
    </row>
    <row r="928" spans="1:112" x14ac:dyDescent="0.25">
      <c r="A928" s="274" t="s">
        <v>7446</v>
      </c>
      <c r="B928" s="274" t="s">
        <v>7447</v>
      </c>
      <c r="C928" s="274" t="s">
        <v>7448</v>
      </c>
      <c r="D928" s="274" t="s">
        <v>7449</v>
      </c>
      <c r="E928" s="274" t="s">
        <v>268</v>
      </c>
      <c r="F928" s="274" t="s">
        <v>156</v>
      </c>
      <c r="G928" s="274" t="s">
        <v>7450</v>
      </c>
      <c r="H928" s="274" t="s">
        <v>1033</v>
      </c>
      <c r="I928" s="274" t="s">
        <v>7451</v>
      </c>
      <c r="J928" s="274" t="s">
        <v>156</v>
      </c>
      <c r="K928" s="274" t="s">
        <v>7452</v>
      </c>
      <c r="L928" s="274" t="s">
        <v>871</v>
      </c>
      <c r="M928" s="274" t="s">
        <v>7453</v>
      </c>
      <c r="N928" s="274" t="s">
        <v>984</v>
      </c>
      <c r="O928" s="274" t="s">
        <v>873</v>
      </c>
      <c r="P928" s="274" t="s">
        <v>2241</v>
      </c>
      <c r="Q928" s="274" t="s">
        <v>276</v>
      </c>
      <c r="R928" s="274" t="s">
        <v>153</v>
      </c>
      <c r="S928" s="274" t="s">
        <v>268</v>
      </c>
      <c r="T928" s="274" t="s">
        <v>268</v>
      </c>
      <c r="U928" s="274" t="s">
        <v>268</v>
      </c>
      <c r="V928" s="274" t="s">
        <v>268</v>
      </c>
      <c r="W928" s="274" t="s">
        <v>2970</v>
      </c>
      <c r="X928" s="274" t="s">
        <v>2241</v>
      </c>
      <c r="Y928" s="274" t="s">
        <v>276</v>
      </c>
      <c r="Z928" s="274" t="s">
        <v>154</v>
      </c>
      <c r="AA928" s="274" t="s">
        <v>268</v>
      </c>
      <c r="AB928" s="274" t="s">
        <v>268</v>
      </c>
      <c r="AC928" s="274" t="s">
        <v>268</v>
      </c>
      <c r="AD928" s="274" t="s">
        <v>268</v>
      </c>
      <c r="AE928" s="274" t="s">
        <v>287</v>
      </c>
      <c r="AF928" s="274" t="s">
        <v>1811</v>
      </c>
      <c r="AG928" s="274" t="s">
        <v>875</v>
      </c>
      <c r="AH928" s="274" t="s">
        <v>1848</v>
      </c>
      <c r="AI928" s="274" t="s">
        <v>950</v>
      </c>
      <c r="AJ928" s="274" t="s">
        <v>268</v>
      </c>
      <c r="AK928" s="274" t="s">
        <v>366</v>
      </c>
      <c r="AL928" s="274" t="s">
        <v>268</v>
      </c>
      <c r="AM928" s="274" t="s">
        <v>405</v>
      </c>
      <c r="AN928" s="274" t="s">
        <v>268</v>
      </c>
      <c r="AO928" s="274" t="s">
        <v>268</v>
      </c>
      <c r="AP928" s="274" t="s">
        <v>268</v>
      </c>
      <c r="AQ928" s="274" t="s">
        <v>268</v>
      </c>
      <c r="AR928" s="274" t="s">
        <v>268</v>
      </c>
      <c r="AS928" s="274" t="s">
        <v>268</v>
      </c>
      <c r="AT928" s="274" t="s">
        <v>268</v>
      </c>
      <c r="AU928" s="274" t="s">
        <v>268</v>
      </c>
      <c r="AV928" s="274" t="s">
        <v>268</v>
      </c>
      <c r="AW928" s="274" t="s">
        <v>268</v>
      </c>
      <c r="AX928" s="274" t="s">
        <v>268</v>
      </c>
      <c r="AY928" s="274" t="s">
        <v>268</v>
      </c>
      <c r="AZ928" s="274" t="s">
        <v>268</v>
      </c>
      <c r="BA928" s="274" t="s">
        <v>268</v>
      </c>
      <c r="BB928" s="274" t="s">
        <v>268</v>
      </c>
      <c r="BC928" s="274" t="s">
        <v>268</v>
      </c>
      <c r="BD928" s="274" t="s">
        <v>268</v>
      </c>
      <c r="BE928" s="274" t="s">
        <v>268</v>
      </c>
      <c r="BF928" s="274" t="s">
        <v>268</v>
      </c>
      <c r="BG928" s="274" t="s">
        <v>268</v>
      </c>
      <c r="BH928" s="274" t="s">
        <v>268</v>
      </c>
      <c r="BI928" s="274" t="s">
        <v>268</v>
      </c>
      <c r="BJ928" s="274" t="s">
        <v>268</v>
      </c>
      <c r="BK928" s="274" t="s">
        <v>268</v>
      </c>
      <c r="BL928" s="274" t="s">
        <v>268</v>
      </c>
      <c r="BM928" s="274" t="s">
        <v>268</v>
      </c>
      <c r="BN928" s="274" t="s">
        <v>268</v>
      </c>
      <c r="BO928" s="274" t="s">
        <v>268</v>
      </c>
      <c r="BP928" s="274" t="s">
        <v>268</v>
      </c>
      <c r="BQ928" s="274" t="s">
        <v>268</v>
      </c>
      <c r="BR928" s="274" t="s">
        <v>268</v>
      </c>
      <c r="BS928" s="274" t="s">
        <v>268</v>
      </c>
      <c r="BT928" s="274" t="s">
        <v>268</v>
      </c>
      <c r="BU928" s="274" t="s">
        <v>268</v>
      </c>
      <c r="BV928" s="274" t="s">
        <v>268</v>
      </c>
      <c r="BW928" s="274" t="s">
        <v>268</v>
      </c>
      <c r="BX928" s="274" t="s">
        <v>268</v>
      </c>
      <c r="BY928" s="295">
        <v>60</v>
      </c>
      <c r="BZ928" s="295">
        <v>60</v>
      </c>
      <c r="CA928" s="298" t="s">
        <v>142</v>
      </c>
      <c r="CB928" s="297">
        <v>122</v>
      </c>
      <c r="CC928" s="284">
        <f t="shared" si="58"/>
        <v>0</v>
      </c>
      <c r="CD928" s="295">
        <f t="shared" si="59"/>
        <v>60</v>
      </c>
      <c r="CE928" s="284">
        <f t="shared" si="60"/>
        <v>0</v>
      </c>
      <c r="CF928" s="295">
        <f t="shared" si="61"/>
        <v>1</v>
      </c>
      <c r="CG928" s="274" t="s">
        <v>876</v>
      </c>
      <c r="CH928" s="274" t="s">
        <v>268</v>
      </c>
      <c r="CI928" s="274" t="s">
        <v>268</v>
      </c>
      <c r="CJ928" s="298" t="s">
        <v>271</v>
      </c>
      <c r="CK928" s="297">
        <v>1</v>
      </c>
      <c r="CL928" s="274" t="s">
        <v>268</v>
      </c>
      <c r="CM928" s="274" t="s">
        <v>268</v>
      </c>
      <c r="CN928" s="274" t="s">
        <v>268</v>
      </c>
      <c r="CO928" s="274" t="s">
        <v>268</v>
      </c>
      <c r="CP928" s="274" t="s">
        <v>268</v>
      </c>
      <c r="CQ928" s="274" t="s">
        <v>7454</v>
      </c>
      <c r="CR928" s="274" t="s">
        <v>877</v>
      </c>
      <c r="CS928" s="274">
        <v>40.08</v>
      </c>
      <c r="CT928" s="274" t="s">
        <v>268</v>
      </c>
      <c r="CU928" s="274">
        <v>40.08</v>
      </c>
      <c r="CV928" s="274">
        <v>365</v>
      </c>
      <c r="CW928" s="274" t="s">
        <v>878</v>
      </c>
      <c r="CX928" s="274" t="s">
        <v>835</v>
      </c>
      <c r="CY928" s="274" t="s">
        <v>836</v>
      </c>
      <c r="CZ928" s="274" t="s">
        <v>837</v>
      </c>
      <c r="DA928" s="274" t="s">
        <v>268</v>
      </c>
      <c r="DB928" s="274" t="s">
        <v>268</v>
      </c>
      <c r="DC928" s="274" t="s">
        <v>268</v>
      </c>
      <c r="DD928" s="274" t="s">
        <v>268</v>
      </c>
      <c r="DE928" s="274" t="s">
        <v>268</v>
      </c>
      <c r="DF928" s="274" t="s">
        <v>268</v>
      </c>
      <c r="DG928" s="299">
        <f>IFERROR(IF(CA928="D",IF(CK928="A dispo.",CD928*VLOOKUP('DATI INPUT'!$F$27,TARIFFE_UD,2,FALSE),CD928*VLOOKUP(CK928,TARIFFE_UD,2,FALSE)),CD928*VLOOKUP(CB928-100,TARIFFE_UND,2,FALSE)),0)</f>
        <v>36.957685276533695</v>
      </c>
      <c r="DH928" s="299">
        <f>IFERROR(IF(CA928="D",IF(CK928="A dispo.",CF928*VLOOKUP('DATI INPUT'!$F$27,TARIFFE_UD,3,FALSE),CF928*VLOOKUP(CK928,TARIFFE_UD,3,FALSE)),CF928*VLOOKUP(CB928-100,TARIFFE_UND,3,FALSE)),0)</f>
        <v>15.164853048114928</v>
      </c>
    </row>
    <row r="929" spans="1:112" x14ac:dyDescent="0.25">
      <c r="A929" s="274" t="s">
        <v>7455</v>
      </c>
      <c r="B929" s="274" t="s">
        <v>7456</v>
      </c>
      <c r="C929" s="274" t="s">
        <v>7457</v>
      </c>
      <c r="D929" s="274" t="s">
        <v>7458</v>
      </c>
      <c r="E929" s="274" t="s">
        <v>268</v>
      </c>
      <c r="F929" s="274" t="s">
        <v>156</v>
      </c>
      <c r="G929" s="274" t="s">
        <v>7459</v>
      </c>
      <c r="H929" s="274" t="s">
        <v>6207</v>
      </c>
      <c r="I929" s="274" t="s">
        <v>7460</v>
      </c>
      <c r="J929" s="274" t="s">
        <v>156</v>
      </c>
      <c r="K929" s="274" t="s">
        <v>7461</v>
      </c>
      <c r="L929" s="274" t="s">
        <v>960</v>
      </c>
      <c r="M929" s="274" t="s">
        <v>7462</v>
      </c>
      <c r="N929" s="274" t="s">
        <v>984</v>
      </c>
      <c r="O929" s="274" t="s">
        <v>873</v>
      </c>
      <c r="P929" s="274" t="s">
        <v>1934</v>
      </c>
      <c r="Q929" s="274" t="s">
        <v>313</v>
      </c>
      <c r="R929" s="274" t="s">
        <v>268</v>
      </c>
      <c r="S929" s="274" t="s">
        <v>268</v>
      </c>
      <c r="T929" s="274" t="s">
        <v>268</v>
      </c>
      <c r="U929" s="274" t="s">
        <v>268</v>
      </c>
      <c r="V929" s="274" t="s">
        <v>268</v>
      </c>
      <c r="W929" s="274" t="s">
        <v>7462</v>
      </c>
      <c r="X929" s="274" t="s">
        <v>1934</v>
      </c>
      <c r="Y929" s="274" t="s">
        <v>313</v>
      </c>
      <c r="Z929" s="274" t="s">
        <v>268</v>
      </c>
      <c r="AA929" s="274" t="s">
        <v>268</v>
      </c>
      <c r="AB929" s="274" t="s">
        <v>268</v>
      </c>
      <c r="AC929" s="274" t="s">
        <v>268</v>
      </c>
      <c r="AD929" s="274" t="s">
        <v>268</v>
      </c>
      <c r="AE929" s="274" t="s">
        <v>287</v>
      </c>
      <c r="AF929" s="274" t="s">
        <v>1811</v>
      </c>
      <c r="AG929" s="274" t="s">
        <v>875</v>
      </c>
      <c r="AH929" s="274" t="s">
        <v>2576</v>
      </c>
      <c r="AI929" s="274" t="s">
        <v>7463</v>
      </c>
      <c r="AJ929" s="274" t="s">
        <v>268</v>
      </c>
      <c r="AK929" s="274" t="s">
        <v>381</v>
      </c>
      <c r="AL929" s="274" t="s">
        <v>268</v>
      </c>
      <c r="AM929" s="274" t="s">
        <v>268</v>
      </c>
      <c r="AN929" s="274" t="s">
        <v>287</v>
      </c>
      <c r="AO929" s="274" t="s">
        <v>1811</v>
      </c>
      <c r="AP929" s="274" t="s">
        <v>875</v>
      </c>
      <c r="AQ929" s="274" t="s">
        <v>2576</v>
      </c>
      <c r="AR929" s="274" t="s">
        <v>7463</v>
      </c>
      <c r="AS929" s="274" t="s">
        <v>268</v>
      </c>
      <c r="AT929" s="274" t="s">
        <v>395</v>
      </c>
      <c r="AU929" s="274" t="s">
        <v>268</v>
      </c>
      <c r="AV929" s="274" t="s">
        <v>268</v>
      </c>
      <c r="AW929" s="274" t="s">
        <v>268</v>
      </c>
      <c r="AX929" s="274" t="s">
        <v>268</v>
      </c>
      <c r="AY929" s="274" t="s">
        <v>268</v>
      </c>
      <c r="AZ929" s="274" t="s">
        <v>268</v>
      </c>
      <c r="BA929" s="274" t="s">
        <v>268</v>
      </c>
      <c r="BB929" s="274" t="s">
        <v>268</v>
      </c>
      <c r="BC929" s="274" t="s">
        <v>268</v>
      </c>
      <c r="BD929" s="274" t="s">
        <v>268</v>
      </c>
      <c r="BE929" s="274" t="s">
        <v>268</v>
      </c>
      <c r="BF929" s="274" t="s">
        <v>268</v>
      </c>
      <c r="BG929" s="274" t="s">
        <v>268</v>
      </c>
      <c r="BH929" s="274" t="s">
        <v>268</v>
      </c>
      <c r="BI929" s="274" t="s">
        <v>268</v>
      </c>
      <c r="BJ929" s="274" t="s">
        <v>268</v>
      </c>
      <c r="BK929" s="274" t="s">
        <v>268</v>
      </c>
      <c r="BL929" s="274" t="s">
        <v>268</v>
      </c>
      <c r="BM929" s="274" t="s">
        <v>268</v>
      </c>
      <c r="BN929" s="274" t="s">
        <v>268</v>
      </c>
      <c r="BO929" s="274" t="s">
        <v>268</v>
      </c>
      <c r="BP929" s="274" t="s">
        <v>268</v>
      </c>
      <c r="BQ929" s="274" t="s">
        <v>268</v>
      </c>
      <c r="BR929" s="274" t="s">
        <v>268</v>
      </c>
      <c r="BS929" s="274" t="s">
        <v>268</v>
      </c>
      <c r="BT929" s="274" t="s">
        <v>268</v>
      </c>
      <c r="BU929" s="274" t="s">
        <v>268</v>
      </c>
      <c r="BV929" s="274" t="s">
        <v>268</v>
      </c>
      <c r="BW929" s="274" t="s">
        <v>268</v>
      </c>
      <c r="BX929" s="274" t="s">
        <v>268</v>
      </c>
      <c r="BY929" s="295">
        <v>100</v>
      </c>
      <c r="BZ929" s="295">
        <v>100</v>
      </c>
      <c r="CA929" s="298" t="s">
        <v>142</v>
      </c>
      <c r="CB929" s="297">
        <v>122</v>
      </c>
      <c r="CC929" s="284">
        <f t="shared" si="58"/>
        <v>0</v>
      </c>
      <c r="CD929" s="295">
        <f t="shared" si="59"/>
        <v>100</v>
      </c>
      <c r="CE929" s="284">
        <f t="shared" si="60"/>
        <v>0</v>
      </c>
      <c r="CF929" s="295">
        <f t="shared" si="61"/>
        <v>1</v>
      </c>
      <c r="CG929" s="274" t="s">
        <v>876</v>
      </c>
      <c r="CH929" s="274" t="s">
        <v>268</v>
      </c>
      <c r="CI929" s="274" t="s">
        <v>268</v>
      </c>
      <c r="CJ929" s="298" t="s">
        <v>271</v>
      </c>
      <c r="CK929" s="297">
        <v>1</v>
      </c>
      <c r="CL929" s="274" t="s">
        <v>268</v>
      </c>
      <c r="CM929" s="274" t="s">
        <v>268</v>
      </c>
      <c r="CN929" s="274" t="s">
        <v>268</v>
      </c>
      <c r="CO929" s="274" t="s">
        <v>268</v>
      </c>
      <c r="CP929" s="274" t="s">
        <v>268</v>
      </c>
      <c r="CQ929" s="274" t="s">
        <v>268</v>
      </c>
      <c r="CR929" s="274" t="s">
        <v>877</v>
      </c>
      <c r="CS929" s="274">
        <v>55.28</v>
      </c>
      <c r="CT929" s="274" t="s">
        <v>268</v>
      </c>
      <c r="CU929" s="274">
        <v>55.28</v>
      </c>
      <c r="CV929" s="274">
        <v>365</v>
      </c>
      <c r="CW929" s="274" t="s">
        <v>878</v>
      </c>
      <c r="CX929" s="274" t="s">
        <v>835</v>
      </c>
      <c r="CY929" s="274" t="s">
        <v>836</v>
      </c>
      <c r="CZ929" s="274" t="s">
        <v>837</v>
      </c>
      <c r="DA929" s="274" t="s">
        <v>268</v>
      </c>
      <c r="DB929" s="274" t="s">
        <v>268</v>
      </c>
      <c r="DC929" s="274" t="s">
        <v>268</v>
      </c>
      <c r="DD929" s="274" t="s">
        <v>268</v>
      </c>
      <c r="DE929" s="274" t="s">
        <v>268</v>
      </c>
      <c r="DF929" s="274" t="s">
        <v>268</v>
      </c>
      <c r="DG929" s="299">
        <f>IFERROR(IF(CA929="D",IF(CK929="A dispo.",CD929*VLOOKUP('DATI INPUT'!$F$27,TARIFFE_UD,2,FALSE),CD929*VLOOKUP(CK929,TARIFFE_UD,2,FALSE)),CD929*VLOOKUP(CB929-100,TARIFFE_UND,2,FALSE)),0)</f>
        <v>61.596142127556163</v>
      </c>
      <c r="DH929" s="299">
        <f>IFERROR(IF(CA929="D",IF(CK929="A dispo.",CF929*VLOOKUP('DATI INPUT'!$F$27,TARIFFE_UD,3,FALSE),CF929*VLOOKUP(CK929,TARIFFE_UD,3,FALSE)),CF929*VLOOKUP(CB929-100,TARIFFE_UND,3,FALSE)),0)</f>
        <v>15.164853048114928</v>
      </c>
    </row>
    <row r="930" spans="1:112" x14ac:dyDescent="0.25">
      <c r="A930" s="274" t="s">
        <v>7464</v>
      </c>
      <c r="B930" s="274" t="s">
        <v>7456</v>
      </c>
      <c r="C930" s="274" t="s">
        <v>7465</v>
      </c>
      <c r="D930" s="274" t="s">
        <v>7458</v>
      </c>
      <c r="E930" s="274" t="s">
        <v>268</v>
      </c>
      <c r="F930" s="274" t="s">
        <v>156</v>
      </c>
      <c r="G930" s="274" t="s">
        <v>7459</v>
      </c>
      <c r="H930" s="274" t="s">
        <v>6207</v>
      </c>
      <c r="I930" s="274" t="s">
        <v>7460</v>
      </c>
      <c r="J930" s="274" t="s">
        <v>156</v>
      </c>
      <c r="K930" s="274" t="s">
        <v>7461</v>
      </c>
      <c r="L930" s="274" t="s">
        <v>960</v>
      </c>
      <c r="M930" s="274" t="s">
        <v>7462</v>
      </c>
      <c r="N930" s="274" t="s">
        <v>984</v>
      </c>
      <c r="O930" s="274" t="s">
        <v>873</v>
      </c>
      <c r="P930" s="274" t="s">
        <v>1934</v>
      </c>
      <c r="Q930" s="274" t="s">
        <v>313</v>
      </c>
      <c r="R930" s="274" t="s">
        <v>268</v>
      </c>
      <c r="S930" s="274" t="s">
        <v>268</v>
      </c>
      <c r="T930" s="274" t="s">
        <v>268</v>
      </c>
      <c r="U930" s="274" t="s">
        <v>268</v>
      </c>
      <c r="V930" s="274" t="s">
        <v>268</v>
      </c>
      <c r="W930" s="274" t="s">
        <v>7462</v>
      </c>
      <c r="X930" s="274" t="s">
        <v>1934</v>
      </c>
      <c r="Y930" s="274" t="s">
        <v>313</v>
      </c>
      <c r="Z930" s="274" t="s">
        <v>268</v>
      </c>
      <c r="AA930" s="274" t="s">
        <v>268</v>
      </c>
      <c r="AB930" s="274" t="s">
        <v>268</v>
      </c>
      <c r="AC930" s="274" t="s">
        <v>268</v>
      </c>
      <c r="AD930" s="274" t="s">
        <v>268</v>
      </c>
      <c r="AE930" s="274" t="s">
        <v>287</v>
      </c>
      <c r="AF930" s="274" t="s">
        <v>1811</v>
      </c>
      <c r="AG930" s="274" t="s">
        <v>875</v>
      </c>
      <c r="AH930" s="274" t="s">
        <v>1935</v>
      </c>
      <c r="AI930" s="274" t="s">
        <v>6258</v>
      </c>
      <c r="AJ930" s="274" t="s">
        <v>268</v>
      </c>
      <c r="AK930" s="274" t="s">
        <v>395</v>
      </c>
      <c r="AL930" s="274" t="s">
        <v>268</v>
      </c>
      <c r="AM930" s="274" t="s">
        <v>355</v>
      </c>
      <c r="AN930" s="274" t="s">
        <v>268</v>
      </c>
      <c r="AO930" s="274" t="s">
        <v>268</v>
      </c>
      <c r="AP930" s="274" t="s">
        <v>268</v>
      </c>
      <c r="AQ930" s="274" t="s">
        <v>268</v>
      </c>
      <c r="AR930" s="274" t="s">
        <v>268</v>
      </c>
      <c r="AS930" s="274" t="s">
        <v>268</v>
      </c>
      <c r="AT930" s="274" t="s">
        <v>268</v>
      </c>
      <c r="AU930" s="274" t="s">
        <v>268</v>
      </c>
      <c r="AV930" s="274" t="s">
        <v>268</v>
      </c>
      <c r="AW930" s="274" t="s">
        <v>268</v>
      </c>
      <c r="AX930" s="274" t="s">
        <v>268</v>
      </c>
      <c r="AY930" s="274" t="s">
        <v>268</v>
      </c>
      <c r="AZ930" s="274" t="s">
        <v>268</v>
      </c>
      <c r="BA930" s="274" t="s">
        <v>268</v>
      </c>
      <c r="BB930" s="274" t="s">
        <v>268</v>
      </c>
      <c r="BC930" s="274" t="s">
        <v>268</v>
      </c>
      <c r="BD930" s="274" t="s">
        <v>268</v>
      </c>
      <c r="BE930" s="274" t="s">
        <v>268</v>
      </c>
      <c r="BF930" s="274" t="s">
        <v>268</v>
      </c>
      <c r="BG930" s="274" t="s">
        <v>268</v>
      </c>
      <c r="BH930" s="274" t="s">
        <v>268</v>
      </c>
      <c r="BI930" s="274" t="s">
        <v>268</v>
      </c>
      <c r="BJ930" s="274" t="s">
        <v>268</v>
      </c>
      <c r="BK930" s="274" t="s">
        <v>268</v>
      </c>
      <c r="BL930" s="274" t="s">
        <v>268</v>
      </c>
      <c r="BM930" s="274" t="s">
        <v>268</v>
      </c>
      <c r="BN930" s="274" t="s">
        <v>268</v>
      </c>
      <c r="BO930" s="274" t="s">
        <v>268</v>
      </c>
      <c r="BP930" s="274" t="s">
        <v>268</v>
      </c>
      <c r="BQ930" s="274" t="s">
        <v>268</v>
      </c>
      <c r="BR930" s="274" t="s">
        <v>268</v>
      </c>
      <c r="BS930" s="274" t="s">
        <v>268</v>
      </c>
      <c r="BT930" s="274" t="s">
        <v>268</v>
      </c>
      <c r="BU930" s="274" t="s">
        <v>268</v>
      </c>
      <c r="BV930" s="274" t="s">
        <v>268</v>
      </c>
      <c r="BW930" s="274" t="s">
        <v>268</v>
      </c>
      <c r="BX930" s="274" t="s">
        <v>268</v>
      </c>
      <c r="BY930" s="295">
        <v>36</v>
      </c>
      <c r="BZ930" s="295">
        <v>36</v>
      </c>
      <c r="CA930" s="298" t="s">
        <v>142</v>
      </c>
      <c r="CB930" s="297">
        <v>122</v>
      </c>
      <c r="CC930" s="284">
        <f t="shared" si="58"/>
        <v>0</v>
      </c>
      <c r="CD930" s="295">
        <f t="shared" si="59"/>
        <v>36</v>
      </c>
      <c r="CE930" s="284">
        <f t="shared" si="60"/>
        <v>0</v>
      </c>
      <c r="CF930" s="295">
        <f t="shared" si="61"/>
        <v>1</v>
      </c>
      <c r="CG930" s="274" t="s">
        <v>876</v>
      </c>
      <c r="CH930" s="274" t="s">
        <v>268</v>
      </c>
      <c r="CI930" s="274" t="s">
        <v>268</v>
      </c>
      <c r="CJ930" s="298" t="s">
        <v>271</v>
      </c>
      <c r="CK930" s="297">
        <v>1</v>
      </c>
      <c r="CL930" s="274" t="s">
        <v>268</v>
      </c>
      <c r="CM930" s="274" t="s">
        <v>268</v>
      </c>
      <c r="CN930" s="274" t="s">
        <v>268</v>
      </c>
      <c r="CO930" s="274" t="s">
        <v>268</v>
      </c>
      <c r="CP930" s="274" t="s">
        <v>268</v>
      </c>
      <c r="CQ930" s="274" t="s">
        <v>7466</v>
      </c>
      <c r="CR930" s="274" t="s">
        <v>877</v>
      </c>
      <c r="CS930" s="274">
        <v>30.96</v>
      </c>
      <c r="CT930" s="274" t="s">
        <v>268</v>
      </c>
      <c r="CU930" s="274">
        <v>30.96</v>
      </c>
      <c r="CV930" s="274">
        <v>365</v>
      </c>
      <c r="CW930" s="274" t="s">
        <v>878</v>
      </c>
      <c r="CX930" s="274" t="s">
        <v>835</v>
      </c>
      <c r="CY930" s="274" t="s">
        <v>836</v>
      </c>
      <c r="CZ930" s="274" t="s">
        <v>837</v>
      </c>
      <c r="DA930" s="274" t="s">
        <v>268</v>
      </c>
      <c r="DB930" s="274" t="s">
        <v>268</v>
      </c>
      <c r="DC930" s="274" t="s">
        <v>268</v>
      </c>
      <c r="DD930" s="274" t="s">
        <v>268</v>
      </c>
      <c r="DE930" s="274" t="s">
        <v>268</v>
      </c>
      <c r="DF930" s="274" t="s">
        <v>268</v>
      </c>
      <c r="DG930" s="299">
        <f>IFERROR(IF(CA930="D",IF(CK930="A dispo.",CD930*VLOOKUP('DATI INPUT'!$F$27,TARIFFE_UD,2,FALSE),CD930*VLOOKUP(CK930,TARIFFE_UD,2,FALSE)),CD930*VLOOKUP(CB930-100,TARIFFE_UND,2,FALSE)),0)</f>
        <v>22.174611165920219</v>
      </c>
      <c r="DH930" s="299">
        <f>IFERROR(IF(CA930="D",IF(CK930="A dispo.",CF930*VLOOKUP('DATI INPUT'!$F$27,TARIFFE_UD,3,FALSE),CF930*VLOOKUP(CK930,TARIFFE_UD,3,FALSE)),CF930*VLOOKUP(CB930-100,TARIFFE_UND,3,FALSE)),0)</f>
        <v>15.164853048114928</v>
      </c>
    </row>
    <row r="931" spans="1:112" hidden="1" x14ac:dyDescent="0.25">
      <c r="A931" s="274" t="s">
        <v>7467</v>
      </c>
      <c r="B931" s="274" t="s">
        <v>7468</v>
      </c>
      <c r="C931" s="274" t="s">
        <v>7469</v>
      </c>
      <c r="D931" s="274" t="s">
        <v>7470</v>
      </c>
      <c r="E931" s="274" t="s">
        <v>268</v>
      </c>
      <c r="F931" s="274" t="s">
        <v>156</v>
      </c>
      <c r="G931" s="274" t="s">
        <v>7471</v>
      </c>
      <c r="H931" s="274" t="s">
        <v>7472</v>
      </c>
      <c r="I931" s="274" t="s">
        <v>7473</v>
      </c>
      <c r="J931" s="274" t="s">
        <v>156</v>
      </c>
      <c r="K931" s="274" t="s">
        <v>7474</v>
      </c>
      <c r="L931" s="274" t="s">
        <v>871</v>
      </c>
      <c r="M931" s="274" t="s">
        <v>7475</v>
      </c>
      <c r="N931" s="274" t="s">
        <v>924</v>
      </c>
      <c r="O931" s="274" t="s">
        <v>873</v>
      </c>
      <c r="P931" s="274" t="s">
        <v>7476</v>
      </c>
      <c r="Q931" s="274" t="s">
        <v>346</v>
      </c>
      <c r="R931" s="274" t="s">
        <v>268</v>
      </c>
      <c r="S931" s="274" t="s">
        <v>268</v>
      </c>
      <c r="T931" s="274" t="s">
        <v>268</v>
      </c>
      <c r="U931" s="274" t="s">
        <v>268</v>
      </c>
      <c r="V931" s="274" t="s">
        <v>268</v>
      </c>
      <c r="W931" s="274" t="s">
        <v>7477</v>
      </c>
      <c r="X931" s="274" t="s">
        <v>1046</v>
      </c>
      <c r="Y931" s="274" t="s">
        <v>346</v>
      </c>
      <c r="Z931" s="274" t="s">
        <v>268</v>
      </c>
      <c r="AA931" s="274" t="s">
        <v>268</v>
      </c>
      <c r="AB931" s="274" t="s">
        <v>268</v>
      </c>
      <c r="AC931" s="274" t="s">
        <v>268</v>
      </c>
      <c r="AD931" s="274" t="s">
        <v>268</v>
      </c>
      <c r="AE931" s="274" t="s">
        <v>287</v>
      </c>
      <c r="AF931" s="274" t="s">
        <v>1811</v>
      </c>
      <c r="AG931" s="274" t="s">
        <v>875</v>
      </c>
      <c r="AH931" s="274" t="s">
        <v>1848</v>
      </c>
      <c r="AI931" s="274" t="s">
        <v>881</v>
      </c>
      <c r="AJ931" s="274" t="s">
        <v>268</v>
      </c>
      <c r="AK931" s="274" t="s">
        <v>669</v>
      </c>
      <c r="AL931" s="274" t="s">
        <v>268</v>
      </c>
      <c r="AM931" s="274" t="s">
        <v>405</v>
      </c>
      <c r="AN931" s="274" t="s">
        <v>268</v>
      </c>
      <c r="AO931" s="274" t="s">
        <v>268</v>
      </c>
      <c r="AP931" s="274" t="s">
        <v>268</v>
      </c>
      <c r="AQ931" s="274" t="s">
        <v>268</v>
      </c>
      <c r="AR931" s="274" t="s">
        <v>268</v>
      </c>
      <c r="AS931" s="274" t="s">
        <v>268</v>
      </c>
      <c r="AT931" s="274" t="s">
        <v>268</v>
      </c>
      <c r="AU931" s="274" t="s">
        <v>268</v>
      </c>
      <c r="AV931" s="274" t="s">
        <v>268</v>
      </c>
      <c r="AW931" s="274" t="s">
        <v>268</v>
      </c>
      <c r="AX931" s="274" t="s">
        <v>268</v>
      </c>
      <c r="AY931" s="274" t="s">
        <v>268</v>
      </c>
      <c r="AZ931" s="274" t="s">
        <v>268</v>
      </c>
      <c r="BA931" s="274" t="s">
        <v>268</v>
      </c>
      <c r="BB931" s="274" t="s">
        <v>268</v>
      </c>
      <c r="BC931" s="274" t="s">
        <v>268</v>
      </c>
      <c r="BD931" s="274" t="s">
        <v>268</v>
      </c>
      <c r="BE931" s="274" t="s">
        <v>268</v>
      </c>
      <c r="BF931" s="274" t="s">
        <v>268</v>
      </c>
      <c r="BG931" s="274" t="s">
        <v>268</v>
      </c>
      <c r="BH931" s="274" t="s">
        <v>268</v>
      </c>
      <c r="BI931" s="274" t="s">
        <v>268</v>
      </c>
      <c r="BJ931" s="274" t="s">
        <v>268</v>
      </c>
      <c r="BK931" s="274" t="s">
        <v>268</v>
      </c>
      <c r="BL931" s="274" t="s">
        <v>268</v>
      </c>
      <c r="BM931" s="274" t="s">
        <v>268</v>
      </c>
      <c r="BN931" s="274" t="s">
        <v>268</v>
      </c>
      <c r="BO931" s="274" t="s">
        <v>268</v>
      </c>
      <c r="BP931" s="274" t="s">
        <v>268</v>
      </c>
      <c r="BQ931" s="274" t="s">
        <v>268</v>
      </c>
      <c r="BR931" s="274" t="s">
        <v>268</v>
      </c>
      <c r="BS931" s="274" t="s">
        <v>268</v>
      </c>
      <c r="BT931" s="274" t="s">
        <v>268</v>
      </c>
      <c r="BU931" s="274" t="s">
        <v>268</v>
      </c>
      <c r="BV931" s="274" t="s">
        <v>268</v>
      </c>
      <c r="BW931" s="274" t="s">
        <v>268</v>
      </c>
      <c r="BX931" s="274" t="s">
        <v>268</v>
      </c>
      <c r="BY931" s="295">
        <v>63</v>
      </c>
      <c r="BZ931" s="295">
        <v>63</v>
      </c>
      <c r="CA931" s="298" t="s">
        <v>142</v>
      </c>
      <c r="CB931" s="297">
        <v>122</v>
      </c>
      <c r="CC931" s="284">
        <f t="shared" si="58"/>
        <v>0</v>
      </c>
      <c r="CD931" s="295">
        <f t="shared" si="59"/>
        <v>63.000000000000007</v>
      </c>
      <c r="CE931" s="284">
        <f t="shared" si="60"/>
        <v>0</v>
      </c>
      <c r="CF931" s="295">
        <f t="shared" si="61"/>
        <v>1</v>
      </c>
      <c r="CG931" s="274" t="s">
        <v>876</v>
      </c>
      <c r="CH931" s="274" t="s">
        <v>268</v>
      </c>
      <c r="CI931" s="274" t="s">
        <v>268</v>
      </c>
      <c r="CJ931" s="298" t="s">
        <v>268</v>
      </c>
      <c r="CK931" s="298" t="s">
        <v>736</v>
      </c>
      <c r="CL931" s="274" t="s">
        <v>268</v>
      </c>
      <c r="CM931" s="274" t="s">
        <v>268</v>
      </c>
      <c r="CN931" s="274" t="s">
        <v>268</v>
      </c>
      <c r="CO931" s="274" t="s">
        <v>268</v>
      </c>
      <c r="CP931" s="274" t="s">
        <v>268</v>
      </c>
      <c r="CQ931" s="274" t="s">
        <v>7478</v>
      </c>
      <c r="CR931" s="274" t="s">
        <v>877</v>
      </c>
      <c r="CS931" s="274">
        <v>83.43</v>
      </c>
      <c r="CT931" s="274" t="s">
        <v>268</v>
      </c>
      <c r="CU931" s="274">
        <v>83.43</v>
      </c>
      <c r="CV931" s="274">
        <v>365</v>
      </c>
      <c r="CW931" s="274" t="s">
        <v>878</v>
      </c>
      <c r="CX931" s="274" t="s">
        <v>835</v>
      </c>
      <c r="CY931" s="274" t="s">
        <v>836</v>
      </c>
      <c r="CZ931" s="274" t="s">
        <v>837</v>
      </c>
      <c r="DA931" s="274" t="s">
        <v>268</v>
      </c>
      <c r="DB931" s="274" t="s">
        <v>268</v>
      </c>
      <c r="DC931" s="274" t="s">
        <v>268</v>
      </c>
      <c r="DD931" s="274" t="s">
        <v>268</v>
      </c>
      <c r="DE931" s="274" t="s">
        <v>268</v>
      </c>
      <c r="DF931" s="274" t="s">
        <v>268</v>
      </c>
      <c r="DG931" s="299">
        <f>IFERROR(IF(CA931="D",IF(CK931="A dispo.",CD931*VLOOKUP('DATI INPUT'!$F$27,TARIFFE_UD,2,FALSE),CD931*VLOOKUP(CK931,TARIFFE_UD,2,FALSE)),CD931*VLOOKUP(CB931-100,TARIFFE_UND,2,FALSE)),0)</f>
        <v>49.892875123320493</v>
      </c>
      <c r="DH931" s="299">
        <f>IFERROR(IF(CA931="D",IF(CK931="A dispo.",CF931*VLOOKUP('DATI INPUT'!$F$27,TARIFFE_UD,3,FALSE),CF931*VLOOKUP(CK931,TARIFFE_UD,3,FALSE)),CF931*VLOOKUP(CB931-100,TARIFFE_UND,3,FALSE)),0)</f>
        <v>60.367780403072892</v>
      </c>
    </row>
    <row r="932" spans="1:112" x14ac:dyDescent="0.25">
      <c r="A932" s="274" t="s">
        <v>7479</v>
      </c>
      <c r="B932" s="274" t="s">
        <v>7480</v>
      </c>
      <c r="C932" s="274" t="s">
        <v>7481</v>
      </c>
      <c r="D932" s="274" t="s">
        <v>7482</v>
      </c>
      <c r="E932" s="274" t="s">
        <v>268</v>
      </c>
      <c r="F932" s="274" t="s">
        <v>156</v>
      </c>
      <c r="G932" s="274" t="s">
        <v>7483</v>
      </c>
      <c r="H932" s="274" t="s">
        <v>4273</v>
      </c>
      <c r="I932" s="274" t="s">
        <v>7484</v>
      </c>
      <c r="J932" s="274" t="s">
        <v>156</v>
      </c>
      <c r="K932" s="274" t="s">
        <v>7485</v>
      </c>
      <c r="L932" s="274" t="s">
        <v>871</v>
      </c>
      <c r="M932" s="274" t="s">
        <v>3231</v>
      </c>
      <c r="N932" s="274" t="s">
        <v>984</v>
      </c>
      <c r="O932" s="274" t="s">
        <v>873</v>
      </c>
      <c r="P932" s="274" t="s">
        <v>1847</v>
      </c>
      <c r="Q932" s="274" t="s">
        <v>1344</v>
      </c>
      <c r="R932" s="274" t="s">
        <v>268</v>
      </c>
      <c r="S932" s="274" t="s">
        <v>268</v>
      </c>
      <c r="T932" s="274" t="s">
        <v>268</v>
      </c>
      <c r="U932" s="274" t="s">
        <v>268</v>
      </c>
      <c r="V932" s="274" t="s">
        <v>268</v>
      </c>
      <c r="W932" s="274" t="s">
        <v>3231</v>
      </c>
      <c r="X932" s="274" t="s">
        <v>1847</v>
      </c>
      <c r="Y932" s="274" t="s">
        <v>1344</v>
      </c>
      <c r="Z932" s="274" t="s">
        <v>268</v>
      </c>
      <c r="AA932" s="274" t="s">
        <v>268</v>
      </c>
      <c r="AB932" s="274" t="s">
        <v>268</v>
      </c>
      <c r="AC932" s="274" t="s">
        <v>268</v>
      </c>
      <c r="AD932" s="274" t="s">
        <v>268</v>
      </c>
      <c r="AE932" s="274" t="s">
        <v>287</v>
      </c>
      <c r="AF932" s="274" t="s">
        <v>1811</v>
      </c>
      <c r="AG932" s="274" t="s">
        <v>875</v>
      </c>
      <c r="AH932" s="274" t="s">
        <v>1848</v>
      </c>
      <c r="AI932" s="274" t="s">
        <v>3232</v>
      </c>
      <c r="AJ932" s="274" t="s">
        <v>268</v>
      </c>
      <c r="AK932" s="274" t="s">
        <v>377</v>
      </c>
      <c r="AL932" s="274" t="s">
        <v>268</v>
      </c>
      <c r="AM932" s="274" t="s">
        <v>405</v>
      </c>
      <c r="AN932" s="274" t="s">
        <v>268</v>
      </c>
      <c r="AO932" s="274" t="s">
        <v>268</v>
      </c>
      <c r="AP932" s="274" t="s">
        <v>268</v>
      </c>
      <c r="AQ932" s="274" t="s">
        <v>268</v>
      </c>
      <c r="AR932" s="274" t="s">
        <v>268</v>
      </c>
      <c r="AS932" s="274" t="s">
        <v>268</v>
      </c>
      <c r="AT932" s="274" t="s">
        <v>268</v>
      </c>
      <c r="AU932" s="274" t="s">
        <v>268</v>
      </c>
      <c r="AV932" s="274" t="s">
        <v>268</v>
      </c>
      <c r="AW932" s="274" t="s">
        <v>268</v>
      </c>
      <c r="AX932" s="274" t="s">
        <v>268</v>
      </c>
      <c r="AY932" s="274" t="s">
        <v>268</v>
      </c>
      <c r="AZ932" s="274" t="s">
        <v>268</v>
      </c>
      <c r="BA932" s="274" t="s">
        <v>268</v>
      </c>
      <c r="BB932" s="274" t="s">
        <v>268</v>
      </c>
      <c r="BC932" s="274" t="s">
        <v>268</v>
      </c>
      <c r="BD932" s="274" t="s">
        <v>268</v>
      </c>
      <c r="BE932" s="274" t="s">
        <v>268</v>
      </c>
      <c r="BF932" s="274" t="s">
        <v>268</v>
      </c>
      <c r="BG932" s="274" t="s">
        <v>268</v>
      </c>
      <c r="BH932" s="274" t="s">
        <v>268</v>
      </c>
      <c r="BI932" s="274" t="s">
        <v>268</v>
      </c>
      <c r="BJ932" s="274" t="s">
        <v>268</v>
      </c>
      <c r="BK932" s="274" t="s">
        <v>268</v>
      </c>
      <c r="BL932" s="274" t="s">
        <v>268</v>
      </c>
      <c r="BM932" s="274" t="s">
        <v>268</v>
      </c>
      <c r="BN932" s="274" t="s">
        <v>268</v>
      </c>
      <c r="BO932" s="274" t="s">
        <v>268</v>
      </c>
      <c r="BP932" s="274" t="s">
        <v>268</v>
      </c>
      <c r="BQ932" s="274" t="s">
        <v>268</v>
      </c>
      <c r="BR932" s="274" t="s">
        <v>268</v>
      </c>
      <c r="BS932" s="274" t="s">
        <v>268</v>
      </c>
      <c r="BT932" s="274" t="s">
        <v>268</v>
      </c>
      <c r="BU932" s="274" t="s">
        <v>268</v>
      </c>
      <c r="BV932" s="274" t="s">
        <v>268</v>
      </c>
      <c r="BW932" s="274" t="s">
        <v>268</v>
      </c>
      <c r="BX932" s="274" t="s">
        <v>268</v>
      </c>
      <c r="BY932" s="295">
        <v>47</v>
      </c>
      <c r="BZ932" s="295">
        <v>47</v>
      </c>
      <c r="CA932" s="298" t="s">
        <v>142</v>
      </c>
      <c r="CB932" s="297">
        <v>122</v>
      </c>
      <c r="CC932" s="284">
        <f t="shared" si="58"/>
        <v>0</v>
      </c>
      <c r="CD932" s="295">
        <f t="shared" si="59"/>
        <v>47</v>
      </c>
      <c r="CE932" s="284">
        <f t="shared" si="60"/>
        <v>0</v>
      </c>
      <c r="CF932" s="295">
        <f t="shared" si="61"/>
        <v>1</v>
      </c>
      <c r="CG932" s="274" t="s">
        <v>876</v>
      </c>
      <c r="CH932" s="274" t="s">
        <v>268</v>
      </c>
      <c r="CI932" s="274" t="s">
        <v>268</v>
      </c>
      <c r="CJ932" s="298" t="s">
        <v>280</v>
      </c>
      <c r="CK932" s="297">
        <v>2</v>
      </c>
      <c r="CL932" s="274" t="s">
        <v>268</v>
      </c>
      <c r="CM932" s="274" t="s">
        <v>268</v>
      </c>
      <c r="CN932" s="274" t="s">
        <v>268</v>
      </c>
      <c r="CO932" s="274" t="s">
        <v>268</v>
      </c>
      <c r="CP932" s="274" t="s">
        <v>268</v>
      </c>
      <c r="CQ932" s="274" t="s">
        <v>268</v>
      </c>
      <c r="CR932" s="274" t="s">
        <v>877</v>
      </c>
      <c r="CS932" s="274">
        <v>73.709999999999994</v>
      </c>
      <c r="CT932" s="274" t="s">
        <v>268</v>
      </c>
      <c r="CU932" s="274">
        <v>73.709999999999994</v>
      </c>
      <c r="CV932" s="274">
        <v>365</v>
      </c>
      <c r="CW932" s="274" t="s">
        <v>878</v>
      </c>
      <c r="CX932" s="274" t="s">
        <v>835</v>
      </c>
      <c r="CY932" s="274" t="s">
        <v>836</v>
      </c>
      <c r="CZ932" s="274" t="s">
        <v>837</v>
      </c>
      <c r="DA932" s="274" t="s">
        <v>268</v>
      </c>
      <c r="DB932" s="274" t="s">
        <v>268</v>
      </c>
      <c r="DC932" s="274" t="s">
        <v>268</v>
      </c>
      <c r="DD932" s="274" t="s">
        <v>268</v>
      </c>
      <c r="DE932" s="274" t="s">
        <v>268</v>
      </c>
      <c r="DF932" s="274" t="s">
        <v>268</v>
      </c>
      <c r="DG932" s="299">
        <f>IFERROR(IF(CA932="D",IF(CK932="A dispo.",CD932*VLOOKUP('DATI INPUT'!$F$27,TARIFFE_UD,2,FALSE),CD932*VLOOKUP(CK932,TARIFFE_UD,2,FALSE)),CD932*VLOOKUP(CB932-100,TARIFFE_UND,2,FALSE)),0)</f>
        <v>33.775217933276629</v>
      </c>
      <c r="DH932" s="299">
        <f>IFERROR(IF(CA932="D",IF(CK932="A dispo.",CF932*VLOOKUP('DATI INPUT'!$F$27,TARIFFE_UD,3,FALSE),CF932*VLOOKUP(CK932,TARIFFE_UD,3,FALSE)),CF932*VLOOKUP(CB932-100,TARIFFE_UND,3,FALSE)),0)</f>
        <v>46.077822723118445</v>
      </c>
    </row>
    <row r="933" spans="1:112" x14ac:dyDescent="0.25">
      <c r="A933" s="274" t="s">
        <v>7486</v>
      </c>
      <c r="B933" s="274" t="s">
        <v>7487</v>
      </c>
      <c r="C933" s="274" t="s">
        <v>7488</v>
      </c>
      <c r="D933" s="274" t="s">
        <v>7489</v>
      </c>
      <c r="E933" s="274" t="s">
        <v>268</v>
      </c>
      <c r="F933" s="274" t="s">
        <v>156</v>
      </c>
      <c r="G933" s="274" t="s">
        <v>7490</v>
      </c>
      <c r="H933" s="274" t="s">
        <v>4273</v>
      </c>
      <c r="I933" s="274" t="s">
        <v>332</v>
      </c>
      <c r="J933" s="274" t="s">
        <v>156</v>
      </c>
      <c r="K933" s="274" t="s">
        <v>7491</v>
      </c>
      <c r="L933" s="274" t="s">
        <v>871</v>
      </c>
      <c r="M933" s="274" t="s">
        <v>7492</v>
      </c>
      <c r="N933" s="274" t="s">
        <v>984</v>
      </c>
      <c r="O933" s="274" t="s">
        <v>873</v>
      </c>
      <c r="P933" s="274" t="s">
        <v>3006</v>
      </c>
      <c r="Q933" s="274" t="s">
        <v>315</v>
      </c>
      <c r="R933" s="274" t="s">
        <v>154</v>
      </c>
      <c r="S933" s="274" t="s">
        <v>268</v>
      </c>
      <c r="T933" s="274" t="s">
        <v>268</v>
      </c>
      <c r="U933" s="274" t="s">
        <v>268</v>
      </c>
      <c r="V933" s="274" t="s">
        <v>268</v>
      </c>
      <c r="W933" s="274" t="s">
        <v>7492</v>
      </c>
      <c r="X933" s="274" t="s">
        <v>3006</v>
      </c>
      <c r="Y933" s="274" t="s">
        <v>315</v>
      </c>
      <c r="Z933" s="274" t="s">
        <v>154</v>
      </c>
      <c r="AA933" s="274" t="s">
        <v>268</v>
      </c>
      <c r="AB933" s="274" t="s">
        <v>268</v>
      </c>
      <c r="AC933" s="274" t="s">
        <v>268</v>
      </c>
      <c r="AD933" s="274" t="s">
        <v>268</v>
      </c>
      <c r="AE933" s="274" t="s">
        <v>287</v>
      </c>
      <c r="AF933" s="274" t="s">
        <v>1811</v>
      </c>
      <c r="AG933" s="274" t="s">
        <v>875</v>
      </c>
      <c r="AH933" s="274" t="s">
        <v>1848</v>
      </c>
      <c r="AI933" s="274" t="s">
        <v>838</v>
      </c>
      <c r="AJ933" s="274" t="s">
        <v>268</v>
      </c>
      <c r="AK933" s="274" t="s">
        <v>381</v>
      </c>
      <c r="AL933" s="274" t="s">
        <v>268</v>
      </c>
      <c r="AM933" s="274" t="s">
        <v>405</v>
      </c>
      <c r="AN933" s="274" t="s">
        <v>268</v>
      </c>
      <c r="AO933" s="274" t="s">
        <v>268</v>
      </c>
      <c r="AP933" s="274" t="s">
        <v>268</v>
      </c>
      <c r="AQ933" s="274" t="s">
        <v>268</v>
      </c>
      <c r="AR933" s="274" t="s">
        <v>268</v>
      </c>
      <c r="AS933" s="274" t="s">
        <v>268</v>
      </c>
      <c r="AT933" s="274" t="s">
        <v>268</v>
      </c>
      <c r="AU933" s="274" t="s">
        <v>268</v>
      </c>
      <c r="AV933" s="274" t="s">
        <v>268</v>
      </c>
      <c r="AW933" s="274" t="s">
        <v>268</v>
      </c>
      <c r="AX933" s="274" t="s">
        <v>268</v>
      </c>
      <c r="AY933" s="274" t="s">
        <v>268</v>
      </c>
      <c r="AZ933" s="274" t="s">
        <v>268</v>
      </c>
      <c r="BA933" s="274" t="s">
        <v>268</v>
      </c>
      <c r="BB933" s="274" t="s">
        <v>268</v>
      </c>
      <c r="BC933" s="274" t="s">
        <v>268</v>
      </c>
      <c r="BD933" s="274" t="s">
        <v>268</v>
      </c>
      <c r="BE933" s="274" t="s">
        <v>268</v>
      </c>
      <c r="BF933" s="274" t="s">
        <v>268</v>
      </c>
      <c r="BG933" s="274" t="s">
        <v>268</v>
      </c>
      <c r="BH933" s="274" t="s">
        <v>268</v>
      </c>
      <c r="BI933" s="274" t="s">
        <v>268</v>
      </c>
      <c r="BJ933" s="274" t="s">
        <v>268</v>
      </c>
      <c r="BK933" s="274" t="s">
        <v>268</v>
      </c>
      <c r="BL933" s="274" t="s">
        <v>268</v>
      </c>
      <c r="BM933" s="274" t="s">
        <v>268</v>
      </c>
      <c r="BN933" s="274" t="s">
        <v>268</v>
      </c>
      <c r="BO933" s="274" t="s">
        <v>268</v>
      </c>
      <c r="BP933" s="274" t="s">
        <v>268</v>
      </c>
      <c r="BQ933" s="274" t="s">
        <v>268</v>
      </c>
      <c r="BR933" s="274" t="s">
        <v>268</v>
      </c>
      <c r="BS933" s="274" t="s">
        <v>268</v>
      </c>
      <c r="BT933" s="274" t="s">
        <v>268</v>
      </c>
      <c r="BU933" s="274" t="s">
        <v>268</v>
      </c>
      <c r="BV933" s="274" t="s">
        <v>268</v>
      </c>
      <c r="BW933" s="274" t="s">
        <v>268</v>
      </c>
      <c r="BX933" s="274" t="s">
        <v>268</v>
      </c>
      <c r="BY933" s="295">
        <v>76</v>
      </c>
      <c r="BZ933" s="295">
        <v>76</v>
      </c>
      <c r="CA933" s="298" t="s">
        <v>142</v>
      </c>
      <c r="CB933" s="297">
        <v>122</v>
      </c>
      <c r="CC933" s="284">
        <f t="shared" si="58"/>
        <v>0</v>
      </c>
      <c r="CD933" s="295">
        <f t="shared" si="59"/>
        <v>76</v>
      </c>
      <c r="CE933" s="284">
        <f t="shared" si="60"/>
        <v>0</v>
      </c>
      <c r="CF933" s="295">
        <f t="shared" si="61"/>
        <v>1</v>
      </c>
      <c r="CG933" s="274" t="s">
        <v>876</v>
      </c>
      <c r="CH933" s="274" t="s">
        <v>268</v>
      </c>
      <c r="CI933" s="274" t="s">
        <v>268</v>
      </c>
      <c r="CJ933" s="298" t="s">
        <v>271</v>
      </c>
      <c r="CK933" s="297">
        <v>1</v>
      </c>
      <c r="CL933" s="274" t="s">
        <v>268</v>
      </c>
      <c r="CM933" s="274" t="s">
        <v>268</v>
      </c>
      <c r="CN933" s="274" t="s">
        <v>268</v>
      </c>
      <c r="CO933" s="274" t="s">
        <v>268</v>
      </c>
      <c r="CP933" s="274" t="s">
        <v>268</v>
      </c>
      <c r="CQ933" s="274" t="s">
        <v>7493</v>
      </c>
      <c r="CR933" s="274" t="s">
        <v>877</v>
      </c>
      <c r="CS933" s="274">
        <v>46.16</v>
      </c>
      <c r="CT933" s="274" t="s">
        <v>268</v>
      </c>
      <c r="CU933" s="274">
        <v>46.16</v>
      </c>
      <c r="CV933" s="274">
        <v>365</v>
      </c>
      <c r="CW933" s="274" t="s">
        <v>878</v>
      </c>
      <c r="CX933" s="274" t="s">
        <v>835</v>
      </c>
      <c r="CY933" s="274" t="s">
        <v>836</v>
      </c>
      <c r="CZ933" s="274" t="s">
        <v>837</v>
      </c>
      <c r="DA933" s="274" t="s">
        <v>268</v>
      </c>
      <c r="DB933" s="274" t="s">
        <v>268</v>
      </c>
      <c r="DC933" s="274" t="s">
        <v>268</v>
      </c>
      <c r="DD933" s="274" t="s">
        <v>268</v>
      </c>
      <c r="DE933" s="274" t="s">
        <v>268</v>
      </c>
      <c r="DF933" s="274" t="s">
        <v>268</v>
      </c>
      <c r="DG933" s="299">
        <f>IFERROR(IF(CA933="D",IF(CK933="A dispo.",CD933*VLOOKUP('DATI INPUT'!$F$27,TARIFFE_UD,2,FALSE),CD933*VLOOKUP(CK933,TARIFFE_UD,2,FALSE)),CD933*VLOOKUP(CB933-100,TARIFFE_UND,2,FALSE)),0)</f>
        <v>46.813068016942687</v>
      </c>
      <c r="DH933" s="299">
        <f>IFERROR(IF(CA933="D",IF(CK933="A dispo.",CF933*VLOOKUP('DATI INPUT'!$F$27,TARIFFE_UD,3,FALSE),CF933*VLOOKUP(CK933,TARIFFE_UD,3,FALSE)),CF933*VLOOKUP(CB933-100,TARIFFE_UND,3,FALSE)),0)</f>
        <v>15.164853048114928</v>
      </c>
    </row>
    <row r="934" spans="1:112" x14ac:dyDescent="0.25">
      <c r="A934" s="274" t="s">
        <v>7494</v>
      </c>
      <c r="B934" s="274" t="s">
        <v>7487</v>
      </c>
      <c r="C934" s="274" t="s">
        <v>7495</v>
      </c>
      <c r="D934" s="274" t="s">
        <v>7489</v>
      </c>
      <c r="E934" s="274" t="s">
        <v>268</v>
      </c>
      <c r="F934" s="274" t="s">
        <v>156</v>
      </c>
      <c r="G934" s="274" t="s">
        <v>7490</v>
      </c>
      <c r="H934" s="274" t="s">
        <v>4273</v>
      </c>
      <c r="I934" s="274" t="s">
        <v>332</v>
      </c>
      <c r="J934" s="274" t="s">
        <v>156</v>
      </c>
      <c r="K934" s="274" t="s">
        <v>7491</v>
      </c>
      <c r="L934" s="274" t="s">
        <v>871</v>
      </c>
      <c r="M934" s="274" t="s">
        <v>7492</v>
      </c>
      <c r="N934" s="274" t="s">
        <v>984</v>
      </c>
      <c r="O934" s="274" t="s">
        <v>873</v>
      </c>
      <c r="P934" s="274" t="s">
        <v>3006</v>
      </c>
      <c r="Q934" s="274" t="s">
        <v>315</v>
      </c>
      <c r="R934" s="274" t="s">
        <v>154</v>
      </c>
      <c r="S934" s="274" t="s">
        <v>268</v>
      </c>
      <c r="T934" s="274" t="s">
        <v>268</v>
      </c>
      <c r="U934" s="274" t="s">
        <v>268</v>
      </c>
      <c r="V934" s="274" t="s">
        <v>268</v>
      </c>
      <c r="W934" s="274" t="s">
        <v>7492</v>
      </c>
      <c r="X934" s="274" t="s">
        <v>3006</v>
      </c>
      <c r="Y934" s="274" t="s">
        <v>315</v>
      </c>
      <c r="Z934" s="274" t="s">
        <v>154</v>
      </c>
      <c r="AA934" s="274" t="s">
        <v>268</v>
      </c>
      <c r="AB934" s="274" t="s">
        <v>268</v>
      </c>
      <c r="AC934" s="274" t="s">
        <v>268</v>
      </c>
      <c r="AD934" s="274" t="s">
        <v>268</v>
      </c>
      <c r="AE934" s="274" t="s">
        <v>287</v>
      </c>
      <c r="AF934" s="274" t="s">
        <v>1811</v>
      </c>
      <c r="AG934" s="274" t="s">
        <v>875</v>
      </c>
      <c r="AH934" s="274" t="s">
        <v>1848</v>
      </c>
      <c r="AI934" s="274" t="s">
        <v>1194</v>
      </c>
      <c r="AJ934" s="274" t="s">
        <v>268</v>
      </c>
      <c r="AK934" s="274" t="s">
        <v>268</v>
      </c>
      <c r="AL934" s="274" t="s">
        <v>268</v>
      </c>
      <c r="AM934" s="274" t="s">
        <v>268</v>
      </c>
      <c r="AN934" s="274" t="s">
        <v>268</v>
      </c>
      <c r="AO934" s="274" t="s">
        <v>268</v>
      </c>
      <c r="AP934" s="274" t="s">
        <v>268</v>
      </c>
      <c r="AQ934" s="274" t="s">
        <v>268</v>
      </c>
      <c r="AR934" s="274" t="s">
        <v>268</v>
      </c>
      <c r="AS934" s="274" t="s">
        <v>268</v>
      </c>
      <c r="AT934" s="274" t="s">
        <v>268</v>
      </c>
      <c r="AU934" s="274" t="s">
        <v>268</v>
      </c>
      <c r="AV934" s="274" t="s">
        <v>268</v>
      </c>
      <c r="AW934" s="274" t="s">
        <v>268</v>
      </c>
      <c r="AX934" s="274" t="s">
        <v>268</v>
      </c>
      <c r="AY934" s="274" t="s">
        <v>268</v>
      </c>
      <c r="AZ934" s="274" t="s">
        <v>268</v>
      </c>
      <c r="BA934" s="274" t="s">
        <v>268</v>
      </c>
      <c r="BB934" s="274" t="s">
        <v>268</v>
      </c>
      <c r="BC934" s="274" t="s">
        <v>268</v>
      </c>
      <c r="BD934" s="274" t="s">
        <v>268</v>
      </c>
      <c r="BE934" s="274" t="s">
        <v>268</v>
      </c>
      <c r="BF934" s="274" t="s">
        <v>268</v>
      </c>
      <c r="BG934" s="274" t="s">
        <v>268</v>
      </c>
      <c r="BH934" s="274" t="s">
        <v>268</v>
      </c>
      <c r="BI934" s="274" t="s">
        <v>268</v>
      </c>
      <c r="BJ934" s="274" t="s">
        <v>268</v>
      </c>
      <c r="BK934" s="274" t="s">
        <v>268</v>
      </c>
      <c r="BL934" s="274" t="s">
        <v>268</v>
      </c>
      <c r="BM934" s="274" t="s">
        <v>268</v>
      </c>
      <c r="BN934" s="274" t="s">
        <v>268</v>
      </c>
      <c r="BO934" s="274" t="s">
        <v>268</v>
      </c>
      <c r="BP934" s="274" t="s">
        <v>268</v>
      </c>
      <c r="BQ934" s="274" t="s">
        <v>268</v>
      </c>
      <c r="BR934" s="274" t="s">
        <v>268</v>
      </c>
      <c r="BS934" s="274" t="s">
        <v>268</v>
      </c>
      <c r="BT934" s="274" t="s">
        <v>268</v>
      </c>
      <c r="BU934" s="274" t="s">
        <v>268</v>
      </c>
      <c r="BV934" s="274" t="s">
        <v>268</v>
      </c>
      <c r="BW934" s="274" t="s">
        <v>268</v>
      </c>
      <c r="BX934" s="274" t="s">
        <v>268</v>
      </c>
      <c r="BY934" s="295">
        <v>35</v>
      </c>
      <c r="BZ934" s="295">
        <v>35</v>
      </c>
      <c r="CA934" s="298" t="s">
        <v>142</v>
      </c>
      <c r="CB934" s="297">
        <v>123</v>
      </c>
      <c r="CC934" s="284">
        <f t="shared" si="58"/>
        <v>0</v>
      </c>
      <c r="CD934" s="295">
        <f t="shared" si="59"/>
        <v>35</v>
      </c>
      <c r="CE934" s="284">
        <f t="shared" si="60"/>
        <v>1</v>
      </c>
      <c r="CF934" s="295">
        <f t="shared" si="61"/>
        <v>0</v>
      </c>
      <c r="CG934" s="274" t="s">
        <v>1817</v>
      </c>
      <c r="CH934" s="274" t="s">
        <v>268</v>
      </c>
      <c r="CI934" s="274" t="s">
        <v>268</v>
      </c>
      <c r="CJ934" s="298" t="s">
        <v>271</v>
      </c>
      <c r="CK934" s="297">
        <v>1</v>
      </c>
      <c r="CL934" s="274" t="s">
        <v>268</v>
      </c>
      <c r="CM934" s="274" t="s">
        <v>268</v>
      </c>
      <c r="CN934" s="274" t="s">
        <v>268</v>
      </c>
      <c r="CO934" s="274" t="s">
        <v>268</v>
      </c>
      <c r="CP934" s="274" t="s">
        <v>268</v>
      </c>
      <c r="CQ934" s="274" t="s">
        <v>7493</v>
      </c>
      <c r="CR934" s="274" t="s">
        <v>877</v>
      </c>
      <c r="CS934" s="274">
        <v>13.3</v>
      </c>
      <c r="CT934" s="274" t="s">
        <v>268</v>
      </c>
      <c r="CU934" s="274">
        <v>13.3</v>
      </c>
      <c r="CV934" s="274">
        <v>365</v>
      </c>
      <c r="CW934" s="274" t="s">
        <v>878</v>
      </c>
      <c r="CX934" s="274" t="s">
        <v>835</v>
      </c>
      <c r="CY934" s="274" t="s">
        <v>836</v>
      </c>
      <c r="CZ934" s="274" t="s">
        <v>837</v>
      </c>
      <c r="DA934" s="274" t="s">
        <v>268</v>
      </c>
      <c r="DB934" s="274" t="s">
        <v>268</v>
      </c>
      <c r="DC934" s="274" t="s">
        <v>268</v>
      </c>
      <c r="DD934" s="274" t="s">
        <v>268</v>
      </c>
      <c r="DE934" s="274" t="s">
        <v>268</v>
      </c>
      <c r="DF934" s="274" t="s">
        <v>268</v>
      </c>
      <c r="DG934" s="299">
        <f>IFERROR(IF(CA934="D",IF(CK934="A dispo.",CD934*VLOOKUP('DATI INPUT'!$F$27,TARIFFE_UD,2,FALSE),CD934*VLOOKUP(CK934,TARIFFE_UD,2,FALSE)),CD934*VLOOKUP(CB934-100,TARIFFE_UND,2,FALSE)),0)</f>
        <v>21.558649744644658</v>
      </c>
      <c r="DH934" s="299">
        <f>IFERROR(IF(CA934="D",IF(CK934="A dispo.",CF934*VLOOKUP('DATI INPUT'!$F$27,TARIFFE_UD,3,FALSE),CF934*VLOOKUP(CK934,TARIFFE_UD,3,FALSE)),CF934*VLOOKUP(CB934-100,TARIFFE_UND,3,FALSE)),0)</f>
        <v>0</v>
      </c>
    </row>
    <row r="935" spans="1:112" x14ac:dyDescent="0.25">
      <c r="A935" s="274" t="s">
        <v>7496</v>
      </c>
      <c r="B935" s="274" t="s">
        <v>7497</v>
      </c>
      <c r="C935" s="274" t="s">
        <v>7498</v>
      </c>
      <c r="D935" s="274" t="s">
        <v>7499</v>
      </c>
      <c r="E935" s="274" t="s">
        <v>268</v>
      </c>
      <c r="F935" s="274" t="s">
        <v>156</v>
      </c>
      <c r="G935" s="274" t="s">
        <v>7500</v>
      </c>
      <c r="H935" s="274" t="s">
        <v>849</v>
      </c>
      <c r="I935" s="274" t="s">
        <v>1742</v>
      </c>
      <c r="J935" s="274" t="s">
        <v>274</v>
      </c>
      <c r="K935" s="274" t="s">
        <v>7501</v>
      </c>
      <c r="L935" s="274" t="s">
        <v>871</v>
      </c>
      <c r="M935" s="274" t="s">
        <v>7502</v>
      </c>
      <c r="N935" s="274" t="s">
        <v>984</v>
      </c>
      <c r="O935" s="274" t="s">
        <v>873</v>
      </c>
      <c r="P935" s="274" t="s">
        <v>2241</v>
      </c>
      <c r="Q935" s="274" t="s">
        <v>386</v>
      </c>
      <c r="R935" s="274" t="s">
        <v>268</v>
      </c>
      <c r="S935" s="274" t="s">
        <v>268</v>
      </c>
      <c r="T935" s="274" t="s">
        <v>268</v>
      </c>
      <c r="U935" s="274" t="s">
        <v>268</v>
      </c>
      <c r="V935" s="274" t="s">
        <v>268</v>
      </c>
      <c r="W935" s="274" t="s">
        <v>7502</v>
      </c>
      <c r="X935" s="274" t="s">
        <v>2241</v>
      </c>
      <c r="Y935" s="274" t="s">
        <v>386</v>
      </c>
      <c r="Z935" s="274" t="s">
        <v>268</v>
      </c>
      <c r="AA935" s="274" t="s">
        <v>268</v>
      </c>
      <c r="AB935" s="274" t="s">
        <v>268</v>
      </c>
      <c r="AC935" s="274" t="s">
        <v>268</v>
      </c>
      <c r="AD935" s="274" t="s">
        <v>268</v>
      </c>
      <c r="AE935" s="274" t="s">
        <v>287</v>
      </c>
      <c r="AF935" s="274" t="s">
        <v>1811</v>
      </c>
      <c r="AG935" s="274" t="s">
        <v>875</v>
      </c>
      <c r="AH935" s="274" t="s">
        <v>1848</v>
      </c>
      <c r="AI935" s="274" t="s">
        <v>1088</v>
      </c>
      <c r="AJ935" s="274" t="s">
        <v>268</v>
      </c>
      <c r="AK935" s="274" t="s">
        <v>375</v>
      </c>
      <c r="AL935" s="274" t="s">
        <v>268</v>
      </c>
      <c r="AM935" s="274" t="s">
        <v>288</v>
      </c>
      <c r="AN935" s="274" t="s">
        <v>268</v>
      </c>
      <c r="AO935" s="274" t="s">
        <v>268</v>
      </c>
      <c r="AP935" s="274" t="s">
        <v>268</v>
      </c>
      <c r="AQ935" s="274" t="s">
        <v>268</v>
      </c>
      <c r="AR935" s="274" t="s">
        <v>268</v>
      </c>
      <c r="AS935" s="274" t="s">
        <v>268</v>
      </c>
      <c r="AT935" s="274" t="s">
        <v>268</v>
      </c>
      <c r="AU935" s="274" t="s">
        <v>268</v>
      </c>
      <c r="AV935" s="274" t="s">
        <v>268</v>
      </c>
      <c r="AW935" s="274" t="s">
        <v>268</v>
      </c>
      <c r="AX935" s="274" t="s">
        <v>268</v>
      </c>
      <c r="AY935" s="274" t="s">
        <v>268</v>
      </c>
      <c r="AZ935" s="274" t="s">
        <v>268</v>
      </c>
      <c r="BA935" s="274" t="s">
        <v>268</v>
      </c>
      <c r="BB935" s="274" t="s">
        <v>268</v>
      </c>
      <c r="BC935" s="274" t="s">
        <v>268</v>
      </c>
      <c r="BD935" s="274" t="s">
        <v>268</v>
      </c>
      <c r="BE935" s="274" t="s">
        <v>268</v>
      </c>
      <c r="BF935" s="274" t="s">
        <v>268</v>
      </c>
      <c r="BG935" s="274" t="s">
        <v>268</v>
      </c>
      <c r="BH935" s="274" t="s">
        <v>268</v>
      </c>
      <c r="BI935" s="274" t="s">
        <v>268</v>
      </c>
      <c r="BJ935" s="274" t="s">
        <v>268</v>
      </c>
      <c r="BK935" s="274" t="s">
        <v>268</v>
      </c>
      <c r="BL935" s="274" t="s">
        <v>268</v>
      </c>
      <c r="BM935" s="274" t="s">
        <v>268</v>
      </c>
      <c r="BN935" s="274" t="s">
        <v>268</v>
      </c>
      <c r="BO935" s="274" t="s">
        <v>268</v>
      </c>
      <c r="BP935" s="274" t="s">
        <v>268</v>
      </c>
      <c r="BQ935" s="274" t="s">
        <v>268</v>
      </c>
      <c r="BR935" s="274" t="s">
        <v>268</v>
      </c>
      <c r="BS935" s="274" t="s">
        <v>268</v>
      </c>
      <c r="BT935" s="274" t="s">
        <v>268</v>
      </c>
      <c r="BU935" s="274" t="s">
        <v>268</v>
      </c>
      <c r="BV935" s="274" t="s">
        <v>268</v>
      </c>
      <c r="BW935" s="274" t="s">
        <v>268</v>
      </c>
      <c r="BX935" s="274" t="s">
        <v>268</v>
      </c>
      <c r="BY935" s="295">
        <v>63</v>
      </c>
      <c r="BZ935" s="295">
        <v>63</v>
      </c>
      <c r="CA935" s="298" t="s">
        <v>142</v>
      </c>
      <c r="CB935" s="297">
        <v>122</v>
      </c>
      <c r="CC935" s="284">
        <f t="shared" si="58"/>
        <v>0</v>
      </c>
      <c r="CD935" s="295">
        <f t="shared" si="59"/>
        <v>63.000000000000007</v>
      </c>
      <c r="CE935" s="284">
        <f t="shared" si="60"/>
        <v>0</v>
      </c>
      <c r="CF935" s="295">
        <f t="shared" si="61"/>
        <v>1</v>
      </c>
      <c r="CG935" s="274" t="s">
        <v>876</v>
      </c>
      <c r="CH935" s="274" t="s">
        <v>268</v>
      </c>
      <c r="CI935" s="274" t="s">
        <v>268</v>
      </c>
      <c r="CJ935" s="298" t="s">
        <v>269</v>
      </c>
      <c r="CK935" s="297">
        <v>5</v>
      </c>
      <c r="CL935" s="274" t="s">
        <v>268</v>
      </c>
      <c r="CM935" s="274" t="s">
        <v>268</v>
      </c>
      <c r="CN935" s="274" t="s">
        <v>268</v>
      </c>
      <c r="CO935" s="274" t="s">
        <v>268</v>
      </c>
      <c r="CP935" s="274" t="s">
        <v>268</v>
      </c>
      <c r="CQ935" s="274" t="s">
        <v>268</v>
      </c>
      <c r="CR935" s="274" t="s">
        <v>877</v>
      </c>
      <c r="CS935" s="274">
        <v>148.27000000000001</v>
      </c>
      <c r="CT935" s="274" t="s">
        <v>268</v>
      </c>
      <c r="CU935" s="274">
        <v>148.27000000000001</v>
      </c>
      <c r="CV935" s="274">
        <v>365</v>
      </c>
      <c r="CW935" s="274" t="s">
        <v>878</v>
      </c>
      <c r="CX935" s="274" t="s">
        <v>835</v>
      </c>
      <c r="CY935" s="274" t="s">
        <v>836</v>
      </c>
      <c r="CZ935" s="274" t="s">
        <v>837</v>
      </c>
      <c r="DA935" s="274" t="s">
        <v>268</v>
      </c>
      <c r="DB935" s="274" t="s">
        <v>268</v>
      </c>
      <c r="DC935" s="274" t="s">
        <v>268</v>
      </c>
      <c r="DD935" s="274" t="s">
        <v>268</v>
      </c>
      <c r="DE935" s="274" t="s">
        <v>268</v>
      </c>
      <c r="DF935" s="274" t="s">
        <v>268</v>
      </c>
      <c r="DG935" s="299">
        <f>IFERROR(IF(CA935="D",IF(CK935="A dispo.",CD935*VLOOKUP('DATI INPUT'!$F$27,TARIFFE_UD,2,FALSE),CD935*VLOOKUP(CK935,TARIFFE_UD,2,FALSE)),CD935*VLOOKUP(CB935-100,TARIFFE_UND,2,FALSE)),0)</f>
        <v>57.284412178627242</v>
      </c>
      <c r="DH935" s="299">
        <f>IFERROR(IF(CA935="D",IF(CK935="A dispo.",CF935*VLOOKUP('DATI INPUT'!$F$27,TARIFFE_UD,3,FALSE),CF935*VLOOKUP(CK935,TARIFFE_UD,3,FALSE)),CF935*VLOOKUP(CB935-100,TARIFFE_UND,3,FALSE)),0)</f>
        <v>98.863176602133862</v>
      </c>
    </row>
    <row r="936" spans="1:112" x14ac:dyDescent="0.25">
      <c r="A936" s="274" t="s">
        <v>7503</v>
      </c>
      <c r="B936" s="274" t="s">
        <v>7497</v>
      </c>
      <c r="C936" s="274" t="s">
        <v>7504</v>
      </c>
      <c r="D936" s="274" t="s">
        <v>7499</v>
      </c>
      <c r="E936" s="274" t="s">
        <v>268</v>
      </c>
      <c r="F936" s="274" t="s">
        <v>156</v>
      </c>
      <c r="G936" s="274" t="s">
        <v>7500</v>
      </c>
      <c r="H936" s="274" t="s">
        <v>849</v>
      </c>
      <c r="I936" s="274" t="s">
        <v>1742</v>
      </c>
      <c r="J936" s="274" t="s">
        <v>274</v>
      </c>
      <c r="K936" s="274" t="s">
        <v>7501</v>
      </c>
      <c r="L936" s="274" t="s">
        <v>871</v>
      </c>
      <c r="M936" s="274" t="s">
        <v>7502</v>
      </c>
      <c r="N936" s="274" t="s">
        <v>984</v>
      </c>
      <c r="O936" s="274" t="s">
        <v>873</v>
      </c>
      <c r="P936" s="274" t="s">
        <v>2241</v>
      </c>
      <c r="Q936" s="274" t="s">
        <v>386</v>
      </c>
      <c r="R936" s="274" t="s">
        <v>268</v>
      </c>
      <c r="S936" s="274" t="s">
        <v>268</v>
      </c>
      <c r="T936" s="274" t="s">
        <v>268</v>
      </c>
      <c r="U936" s="274" t="s">
        <v>268</v>
      </c>
      <c r="V936" s="274" t="s">
        <v>268</v>
      </c>
      <c r="W936" s="274" t="s">
        <v>7502</v>
      </c>
      <c r="X936" s="274" t="s">
        <v>2241</v>
      </c>
      <c r="Y936" s="274" t="s">
        <v>386</v>
      </c>
      <c r="Z936" s="274" t="s">
        <v>268</v>
      </c>
      <c r="AA936" s="274" t="s">
        <v>268</v>
      </c>
      <c r="AB936" s="274" t="s">
        <v>268</v>
      </c>
      <c r="AC936" s="274" t="s">
        <v>268</v>
      </c>
      <c r="AD936" s="274" t="s">
        <v>268</v>
      </c>
      <c r="AE936" s="274" t="s">
        <v>287</v>
      </c>
      <c r="AF936" s="274" t="s">
        <v>1811</v>
      </c>
      <c r="AG936" s="274" t="s">
        <v>875</v>
      </c>
      <c r="AH936" s="274" t="s">
        <v>1848</v>
      </c>
      <c r="AI936" s="274" t="s">
        <v>1088</v>
      </c>
      <c r="AJ936" s="274" t="s">
        <v>268</v>
      </c>
      <c r="AK936" s="274" t="s">
        <v>382</v>
      </c>
      <c r="AL936" s="274" t="s">
        <v>268</v>
      </c>
      <c r="AM936" s="274" t="s">
        <v>353</v>
      </c>
      <c r="AN936" s="274" t="s">
        <v>268</v>
      </c>
      <c r="AO936" s="274" t="s">
        <v>268</v>
      </c>
      <c r="AP936" s="274" t="s">
        <v>268</v>
      </c>
      <c r="AQ936" s="274" t="s">
        <v>268</v>
      </c>
      <c r="AR936" s="274" t="s">
        <v>268</v>
      </c>
      <c r="AS936" s="274" t="s">
        <v>268</v>
      </c>
      <c r="AT936" s="274" t="s">
        <v>268</v>
      </c>
      <c r="AU936" s="274" t="s">
        <v>268</v>
      </c>
      <c r="AV936" s="274" t="s">
        <v>268</v>
      </c>
      <c r="AW936" s="274" t="s">
        <v>268</v>
      </c>
      <c r="AX936" s="274" t="s">
        <v>268</v>
      </c>
      <c r="AY936" s="274" t="s">
        <v>268</v>
      </c>
      <c r="AZ936" s="274" t="s">
        <v>268</v>
      </c>
      <c r="BA936" s="274" t="s">
        <v>268</v>
      </c>
      <c r="BB936" s="274" t="s">
        <v>268</v>
      </c>
      <c r="BC936" s="274" t="s">
        <v>268</v>
      </c>
      <c r="BD936" s="274" t="s">
        <v>268</v>
      </c>
      <c r="BE936" s="274" t="s">
        <v>268</v>
      </c>
      <c r="BF936" s="274" t="s">
        <v>268</v>
      </c>
      <c r="BG936" s="274" t="s">
        <v>268</v>
      </c>
      <c r="BH936" s="274" t="s">
        <v>268</v>
      </c>
      <c r="BI936" s="274" t="s">
        <v>268</v>
      </c>
      <c r="BJ936" s="274" t="s">
        <v>268</v>
      </c>
      <c r="BK936" s="274" t="s">
        <v>268</v>
      </c>
      <c r="BL936" s="274" t="s">
        <v>268</v>
      </c>
      <c r="BM936" s="274" t="s">
        <v>268</v>
      </c>
      <c r="BN936" s="274" t="s">
        <v>268</v>
      </c>
      <c r="BO936" s="274" t="s">
        <v>268</v>
      </c>
      <c r="BP936" s="274" t="s">
        <v>268</v>
      </c>
      <c r="BQ936" s="274" t="s">
        <v>268</v>
      </c>
      <c r="BR936" s="274" t="s">
        <v>268</v>
      </c>
      <c r="BS936" s="274" t="s">
        <v>268</v>
      </c>
      <c r="BT936" s="274" t="s">
        <v>268</v>
      </c>
      <c r="BU936" s="274" t="s">
        <v>268</v>
      </c>
      <c r="BV936" s="274" t="s">
        <v>268</v>
      </c>
      <c r="BW936" s="274" t="s">
        <v>268</v>
      </c>
      <c r="BX936" s="274" t="s">
        <v>268</v>
      </c>
      <c r="BY936" s="295">
        <v>43</v>
      </c>
      <c r="BZ936" s="295">
        <v>43</v>
      </c>
      <c r="CA936" s="298" t="s">
        <v>142</v>
      </c>
      <c r="CB936" s="297">
        <v>123</v>
      </c>
      <c r="CC936" s="284">
        <f t="shared" si="58"/>
        <v>0</v>
      </c>
      <c r="CD936" s="295">
        <f t="shared" si="59"/>
        <v>43</v>
      </c>
      <c r="CE936" s="284">
        <f t="shared" si="60"/>
        <v>1</v>
      </c>
      <c r="CF936" s="295">
        <f t="shared" si="61"/>
        <v>0</v>
      </c>
      <c r="CG936" s="274" t="s">
        <v>1817</v>
      </c>
      <c r="CH936" s="274" t="s">
        <v>268</v>
      </c>
      <c r="CI936" s="274" t="s">
        <v>268</v>
      </c>
      <c r="CJ936" s="298" t="s">
        <v>269</v>
      </c>
      <c r="CK936" s="297">
        <v>5</v>
      </c>
      <c r="CL936" s="274" t="s">
        <v>268</v>
      </c>
      <c r="CM936" s="274" t="s">
        <v>268</v>
      </c>
      <c r="CN936" s="274" t="s">
        <v>268</v>
      </c>
      <c r="CO936" s="274" t="s">
        <v>268</v>
      </c>
      <c r="CP936" s="274" t="s">
        <v>268</v>
      </c>
      <c r="CQ936" s="274" t="s">
        <v>268</v>
      </c>
      <c r="CR936" s="274" t="s">
        <v>877</v>
      </c>
      <c r="CS936" s="274">
        <v>24.51</v>
      </c>
      <c r="CT936" s="274" t="s">
        <v>268</v>
      </c>
      <c r="CU936" s="274">
        <v>24.51</v>
      </c>
      <c r="CV936" s="274">
        <v>365</v>
      </c>
      <c r="CW936" s="274" t="s">
        <v>878</v>
      </c>
      <c r="CX936" s="274" t="s">
        <v>835</v>
      </c>
      <c r="CY936" s="274" t="s">
        <v>836</v>
      </c>
      <c r="CZ936" s="274" t="s">
        <v>837</v>
      </c>
      <c r="DA936" s="274" t="s">
        <v>268</v>
      </c>
      <c r="DB936" s="274" t="s">
        <v>268</v>
      </c>
      <c r="DC936" s="274" t="s">
        <v>268</v>
      </c>
      <c r="DD936" s="274" t="s">
        <v>268</v>
      </c>
      <c r="DE936" s="274" t="s">
        <v>268</v>
      </c>
      <c r="DF936" s="274" t="s">
        <v>268</v>
      </c>
      <c r="DG936" s="299">
        <f>IFERROR(IF(CA936="D",IF(CK936="A dispo.",CD936*VLOOKUP('DATI INPUT'!$F$27,TARIFFE_UD,2,FALSE),CD936*VLOOKUP(CK936,TARIFFE_UD,2,FALSE)),CD936*VLOOKUP(CB936-100,TARIFFE_UND,2,FALSE)),0)</f>
        <v>39.098884502872558</v>
      </c>
      <c r="DH936" s="299">
        <f>IFERROR(IF(CA936="D",IF(CK936="A dispo.",CF936*VLOOKUP('DATI INPUT'!$F$27,TARIFFE_UD,3,FALSE),CF936*VLOOKUP(CK936,TARIFFE_UD,3,FALSE)),CF936*VLOOKUP(CB936-100,TARIFFE_UND,3,FALSE)),0)</f>
        <v>0</v>
      </c>
    </row>
    <row r="937" spans="1:112" hidden="1" x14ac:dyDescent="0.25">
      <c r="A937" s="274" t="s">
        <v>7505</v>
      </c>
      <c r="B937" s="274" t="s">
        <v>7506</v>
      </c>
      <c r="C937" s="274" t="s">
        <v>7507</v>
      </c>
      <c r="D937" s="274" t="s">
        <v>7508</v>
      </c>
      <c r="E937" s="274" t="s">
        <v>7509</v>
      </c>
      <c r="F937" s="274" t="s">
        <v>155</v>
      </c>
      <c r="G937" s="274" t="s">
        <v>7510</v>
      </c>
      <c r="H937" s="274" t="s">
        <v>268</v>
      </c>
      <c r="I937" s="274" t="s">
        <v>268</v>
      </c>
      <c r="J937" s="274" t="s">
        <v>268</v>
      </c>
      <c r="K937" s="274" t="s">
        <v>268</v>
      </c>
      <c r="L937" s="274" t="s">
        <v>268</v>
      </c>
      <c r="M937" s="274" t="s">
        <v>3681</v>
      </c>
      <c r="N937" s="274" t="s">
        <v>984</v>
      </c>
      <c r="O937" s="274" t="s">
        <v>873</v>
      </c>
      <c r="P937" s="274" t="s">
        <v>613</v>
      </c>
      <c r="Q937" s="274" t="s">
        <v>502</v>
      </c>
      <c r="R937" s="274" t="s">
        <v>268</v>
      </c>
      <c r="S937" s="274" t="s">
        <v>268</v>
      </c>
      <c r="T937" s="274" t="s">
        <v>268</v>
      </c>
      <c r="U937" s="274" t="s">
        <v>268</v>
      </c>
      <c r="V937" s="274" t="s">
        <v>268</v>
      </c>
      <c r="W937" s="274" t="s">
        <v>3681</v>
      </c>
      <c r="X937" s="274" t="s">
        <v>613</v>
      </c>
      <c r="Y937" s="274" t="s">
        <v>502</v>
      </c>
      <c r="Z937" s="274" t="s">
        <v>268</v>
      </c>
      <c r="AA937" s="274" t="s">
        <v>268</v>
      </c>
      <c r="AB937" s="274" t="s">
        <v>268</v>
      </c>
      <c r="AC937" s="274" t="s">
        <v>268</v>
      </c>
      <c r="AD937" s="274" t="s">
        <v>268</v>
      </c>
      <c r="AE937" s="274" t="s">
        <v>287</v>
      </c>
      <c r="AF937" s="274" t="s">
        <v>1811</v>
      </c>
      <c r="AG937" s="274" t="s">
        <v>875</v>
      </c>
      <c r="AH937" s="274" t="s">
        <v>1831</v>
      </c>
      <c r="AI937" s="274" t="s">
        <v>3682</v>
      </c>
      <c r="AJ937" s="274" t="s">
        <v>268</v>
      </c>
      <c r="AK937" s="274" t="s">
        <v>410</v>
      </c>
      <c r="AL937" s="274" t="s">
        <v>268</v>
      </c>
      <c r="AM937" s="274" t="s">
        <v>367</v>
      </c>
      <c r="AN937" s="274" t="s">
        <v>268</v>
      </c>
      <c r="AO937" s="274" t="s">
        <v>268</v>
      </c>
      <c r="AP937" s="274" t="s">
        <v>268</v>
      </c>
      <c r="AQ937" s="274" t="s">
        <v>268</v>
      </c>
      <c r="AR937" s="274" t="s">
        <v>268</v>
      </c>
      <c r="AS937" s="274" t="s">
        <v>268</v>
      </c>
      <c r="AT937" s="274" t="s">
        <v>268</v>
      </c>
      <c r="AU937" s="274" t="s">
        <v>268</v>
      </c>
      <c r="AV937" s="274" t="s">
        <v>268</v>
      </c>
      <c r="AW937" s="274" t="s">
        <v>268</v>
      </c>
      <c r="AX937" s="274" t="s">
        <v>268</v>
      </c>
      <c r="AY937" s="274" t="s">
        <v>268</v>
      </c>
      <c r="AZ937" s="274" t="s">
        <v>268</v>
      </c>
      <c r="BA937" s="274" t="s">
        <v>268</v>
      </c>
      <c r="BB937" s="274" t="s">
        <v>268</v>
      </c>
      <c r="BC937" s="274" t="s">
        <v>268</v>
      </c>
      <c r="BD937" s="274" t="s">
        <v>268</v>
      </c>
      <c r="BE937" s="274" t="s">
        <v>268</v>
      </c>
      <c r="BF937" s="274" t="s">
        <v>268</v>
      </c>
      <c r="BG937" s="274" t="s">
        <v>268</v>
      </c>
      <c r="BH937" s="274" t="s">
        <v>268</v>
      </c>
      <c r="BI937" s="274" t="s">
        <v>268</v>
      </c>
      <c r="BJ937" s="274" t="s">
        <v>268</v>
      </c>
      <c r="BK937" s="274" t="s">
        <v>268</v>
      </c>
      <c r="BL937" s="274" t="s">
        <v>268</v>
      </c>
      <c r="BM937" s="274" t="s">
        <v>268</v>
      </c>
      <c r="BN937" s="274" t="s">
        <v>268</v>
      </c>
      <c r="BO937" s="274" t="s">
        <v>268</v>
      </c>
      <c r="BP937" s="274" t="s">
        <v>268</v>
      </c>
      <c r="BQ937" s="274" t="s">
        <v>268</v>
      </c>
      <c r="BR937" s="274" t="s">
        <v>268</v>
      </c>
      <c r="BS937" s="274" t="s">
        <v>268</v>
      </c>
      <c r="BT937" s="274" t="s">
        <v>268</v>
      </c>
      <c r="BU937" s="274" t="s">
        <v>268</v>
      </c>
      <c r="BV937" s="274" t="s">
        <v>268</v>
      </c>
      <c r="BW937" s="274" t="s">
        <v>268</v>
      </c>
      <c r="BX937" s="274" t="s">
        <v>268</v>
      </c>
      <c r="BY937" s="295">
        <v>146</v>
      </c>
      <c r="BZ937" s="295">
        <v>146</v>
      </c>
      <c r="CA937" s="298" t="s">
        <v>143</v>
      </c>
      <c r="CB937" s="297">
        <v>117</v>
      </c>
      <c r="CC937" s="284">
        <f t="shared" si="58"/>
        <v>0</v>
      </c>
      <c r="CD937" s="295">
        <f t="shared" si="59"/>
        <v>146</v>
      </c>
      <c r="CE937" s="284">
        <f t="shared" si="60"/>
        <v>0</v>
      </c>
      <c r="CF937" s="295">
        <f t="shared" si="61"/>
        <v>146</v>
      </c>
      <c r="CG937" s="274" t="s">
        <v>392</v>
      </c>
      <c r="CH937" s="274" t="s">
        <v>268</v>
      </c>
      <c r="CI937" s="274" t="s">
        <v>268</v>
      </c>
      <c r="CJ937" s="298" t="s">
        <v>268</v>
      </c>
      <c r="CL937" s="274" t="s">
        <v>268</v>
      </c>
      <c r="CM937" s="274" t="s">
        <v>268</v>
      </c>
      <c r="CN937" s="274" t="s">
        <v>268</v>
      </c>
      <c r="CO937" s="274" t="s">
        <v>268</v>
      </c>
      <c r="CP937" s="274" t="s">
        <v>268</v>
      </c>
      <c r="CQ937" s="274" t="s">
        <v>268</v>
      </c>
      <c r="CR937" s="274" t="s">
        <v>877</v>
      </c>
      <c r="CS937" s="274">
        <v>756.28</v>
      </c>
      <c r="CT937" s="274" t="s">
        <v>268</v>
      </c>
      <c r="CU937" s="274">
        <v>756.28</v>
      </c>
      <c r="CV937" s="274">
        <v>365</v>
      </c>
      <c r="CW937" s="274" t="s">
        <v>878</v>
      </c>
      <c r="CX937" s="274" t="s">
        <v>835</v>
      </c>
      <c r="CY937" s="274" t="s">
        <v>836</v>
      </c>
      <c r="CZ937" s="274" t="s">
        <v>837</v>
      </c>
      <c r="DA937" s="274" t="s">
        <v>268</v>
      </c>
      <c r="DB937" s="274" t="s">
        <v>268</v>
      </c>
      <c r="DC937" s="274" t="s">
        <v>268</v>
      </c>
      <c r="DD937" s="274" t="s">
        <v>268</v>
      </c>
      <c r="DE937" s="274" t="s">
        <v>268</v>
      </c>
      <c r="DF937" s="274" t="s">
        <v>268</v>
      </c>
      <c r="DG937" s="299">
        <f>IFERROR(IF(CA937="D",IF(CK937="A dispo.",CD937*VLOOKUP('DATI INPUT'!$F$27,TARIFFE_UD,2,FALSE),CD937*VLOOKUP(CK937,TARIFFE_UD,2,FALSE)),CD937*VLOOKUP(CB937-100,TARIFFE_UND,2,FALSE)),0)</f>
        <v>154.29387121156549</v>
      </c>
      <c r="DH937" s="299">
        <f>IFERROR(IF(CA937="D",IF(CK937="A dispo.",CF937*VLOOKUP('DATI INPUT'!$F$27,TARIFFE_UD,3,FALSE),CF937*VLOOKUP(CK937,TARIFFE_UD,3,FALSE)),CF937*VLOOKUP(CB937-100,TARIFFE_UND,3,FALSE)),0)</f>
        <v>557.4540210407813</v>
      </c>
    </row>
    <row r="938" spans="1:112" x14ac:dyDescent="0.25">
      <c r="A938" s="274" t="s">
        <v>7511</v>
      </c>
      <c r="B938" s="274" t="s">
        <v>7512</v>
      </c>
      <c r="C938" s="274" t="s">
        <v>7513</v>
      </c>
      <c r="D938" s="274" t="s">
        <v>7514</v>
      </c>
      <c r="E938" s="274" t="s">
        <v>268</v>
      </c>
      <c r="F938" s="274" t="s">
        <v>156</v>
      </c>
      <c r="G938" s="274" t="s">
        <v>7515</v>
      </c>
      <c r="H938" s="274" t="s">
        <v>4395</v>
      </c>
      <c r="I938" s="274" t="s">
        <v>7516</v>
      </c>
      <c r="J938" s="274" t="s">
        <v>274</v>
      </c>
      <c r="K938" s="274" t="s">
        <v>7517</v>
      </c>
      <c r="L938" s="274" t="s">
        <v>871</v>
      </c>
      <c r="M938" s="274" t="s">
        <v>4398</v>
      </c>
      <c r="N938" s="274" t="s">
        <v>984</v>
      </c>
      <c r="O938" s="274" t="s">
        <v>873</v>
      </c>
      <c r="P938" s="274" t="s">
        <v>4399</v>
      </c>
      <c r="Q938" s="274" t="s">
        <v>271</v>
      </c>
      <c r="R938" s="274" t="s">
        <v>268</v>
      </c>
      <c r="S938" s="274" t="s">
        <v>268</v>
      </c>
      <c r="T938" s="274" t="s">
        <v>268</v>
      </c>
      <c r="U938" s="274" t="s">
        <v>268</v>
      </c>
      <c r="V938" s="274" t="s">
        <v>268</v>
      </c>
      <c r="W938" s="274" t="s">
        <v>4398</v>
      </c>
      <c r="X938" s="274" t="s">
        <v>4399</v>
      </c>
      <c r="Y938" s="274" t="s">
        <v>271</v>
      </c>
      <c r="Z938" s="274" t="s">
        <v>268</v>
      </c>
      <c r="AA938" s="274" t="s">
        <v>268</v>
      </c>
      <c r="AB938" s="274" t="s">
        <v>268</v>
      </c>
      <c r="AC938" s="274" t="s">
        <v>268</v>
      </c>
      <c r="AD938" s="274" t="s">
        <v>268</v>
      </c>
      <c r="AE938" s="274" t="s">
        <v>268</v>
      </c>
      <c r="AF938" s="274" t="s">
        <v>268</v>
      </c>
      <c r="AG938" s="274" t="s">
        <v>268</v>
      </c>
      <c r="AH938" s="274" t="s">
        <v>268</v>
      </c>
      <c r="AI938" s="274" t="s">
        <v>268</v>
      </c>
      <c r="AJ938" s="274" t="s">
        <v>268</v>
      </c>
      <c r="AK938" s="274" t="s">
        <v>268</v>
      </c>
      <c r="AL938" s="274" t="s">
        <v>268</v>
      </c>
      <c r="AM938" s="274" t="s">
        <v>268</v>
      </c>
      <c r="AN938" s="274" t="s">
        <v>268</v>
      </c>
      <c r="AO938" s="274" t="s">
        <v>268</v>
      </c>
      <c r="AP938" s="274" t="s">
        <v>268</v>
      </c>
      <c r="AQ938" s="274" t="s">
        <v>268</v>
      </c>
      <c r="AR938" s="274" t="s">
        <v>268</v>
      </c>
      <c r="AS938" s="274" t="s">
        <v>268</v>
      </c>
      <c r="AT938" s="274" t="s">
        <v>268</v>
      </c>
      <c r="AU938" s="274" t="s">
        <v>268</v>
      </c>
      <c r="AV938" s="274" t="s">
        <v>268</v>
      </c>
      <c r="AW938" s="274" t="s">
        <v>268</v>
      </c>
      <c r="AX938" s="274" t="s">
        <v>268</v>
      </c>
      <c r="AY938" s="274" t="s">
        <v>268</v>
      </c>
      <c r="AZ938" s="274" t="s">
        <v>268</v>
      </c>
      <c r="BA938" s="274" t="s">
        <v>268</v>
      </c>
      <c r="BB938" s="274" t="s">
        <v>268</v>
      </c>
      <c r="BC938" s="274" t="s">
        <v>268</v>
      </c>
      <c r="BD938" s="274" t="s">
        <v>268</v>
      </c>
      <c r="BE938" s="274" t="s">
        <v>268</v>
      </c>
      <c r="BF938" s="274" t="s">
        <v>268</v>
      </c>
      <c r="BG938" s="274" t="s">
        <v>268</v>
      </c>
      <c r="BH938" s="274" t="s">
        <v>268</v>
      </c>
      <c r="BI938" s="274" t="s">
        <v>268</v>
      </c>
      <c r="BJ938" s="274" t="s">
        <v>268</v>
      </c>
      <c r="BK938" s="274" t="s">
        <v>268</v>
      </c>
      <c r="BL938" s="274" t="s">
        <v>268</v>
      </c>
      <c r="BM938" s="274" t="s">
        <v>268</v>
      </c>
      <c r="BN938" s="274" t="s">
        <v>268</v>
      </c>
      <c r="BO938" s="274" t="s">
        <v>268</v>
      </c>
      <c r="BP938" s="274" t="s">
        <v>268</v>
      </c>
      <c r="BQ938" s="274" t="s">
        <v>268</v>
      </c>
      <c r="BR938" s="274" t="s">
        <v>268</v>
      </c>
      <c r="BS938" s="274" t="s">
        <v>268</v>
      </c>
      <c r="BT938" s="274" t="s">
        <v>268</v>
      </c>
      <c r="BU938" s="274" t="s">
        <v>268</v>
      </c>
      <c r="BV938" s="274" t="s">
        <v>268</v>
      </c>
      <c r="BW938" s="274" t="s">
        <v>268</v>
      </c>
      <c r="BX938" s="274" t="s">
        <v>268</v>
      </c>
      <c r="BY938" s="295">
        <v>65.400000000000006</v>
      </c>
      <c r="BZ938" s="295">
        <v>65.400000000000006</v>
      </c>
      <c r="CA938" s="298" t="s">
        <v>142</v>
      </c>
      <c r="CB938" s="297">
        <v>122</v>
      </c>
      <c r="CC938" s="284">
        <f t="shared" si="58"/>
        <v>0</v>
      </c>
      <c r="CD938" s="295">
        <f t="shared" si="59"/>
        <v>65.400000000000006</v>
      </c>
      <c r="CE938" s="284">
        <f t="shared" si="60"/>
        <v>0</v>
      </c>
      <c r="CF938" s="295">
        <f t="shared" si="61"/>
        <v>1</v>
      </c>
      <c r="CG938" s="274" t="s">
        <v>876</v>
      </c>
      <c r="CH938" s="274" t="s">
        <v>268</v>
      </c>
      <c r="CI938" s="274" t="s">
        <v>268</v>
      </c>
      <c r="CJ938" s="298" t="s">
        <v>271</v>
      </c>
      <c r="CK938" s="297">
        <v>1</v>
      </c>
      <c r="CL938" s="274" t="s">
        <v>268</v>
      </c>
      <c r="CM938" s="274" t="s">
        <v>268</v>
      </c>
      <c r="CN938" s="274" t="s">
        <v>268</v>
      </c>
      <c r="CO938" s="274" t="s">
        <v>268</v>
      </c>
      <c r="CP938" s="274" t="s">
        <v>268</v>
      </c>
      <c r="CQ938" s="274" t="s">
        <v>7518</v>
      </c>
      <c r="CR938" s="274" t="s">
        <v>877</v>
      </c>
      <c r="CS938" s="274">
        <v>42.13</v>
      </c>
      <c r="CT938" s="274" t="s">
        <v>268</v>
      </c>
      <c r="CU938" s="274">
        <v>42.13</v>
      </c>
      <c r="CV938" s="274">
        <v>365</v>
      </c>
      <c r="CW938" s="274" t="s">
        <v>878</v>
      </c>
      <c r="CX938" s="274" t="s">
        <v>835</v>
      </c>
      <c r="CY938" s="274" t="s">
        <v>836</v>
      </c>
      <c r="CZ938" s="274" t="s">
        <v>837</v>
      </c>
      <c r="DA938" s="274" t="s">
        <v>268</v>
      </c>
      <c r="DB938" s="274" t="s">
        <v>268</v>
      </c>
      <c r="DC938" s="274" t="s">
        <v>268</v>
      </c>
      <c r="DD938" s="274" t="s">
        <v>268</v>
      </c>
      <c r="DE938" s="274" t="s">
        <v>268</v>
      </c>
      <c r="DF938" s="274" t="s">
        <v>268</v>
      </c>
      <c r="DG938" s="299">
        <f>IFERROR(IF(CA938="D",IF(CK938="A dispo.",CD938*VLOOKUP('DATI INPUT'!$F$27,TARIFFE_UD,2,FALSE),CD938*VLOOKUP(CK938,TARIFFE_UD,2,FALSE)),CD938*VLOOKUP(CB938-100,TARIFFE_UND,2,FALSE)),0)</f>
        <v>40.283876951421732</v>
      </c>
      <c r="DH938" s="299">
        <f>IFERROR(IF(CA938="D",IF(CK938="A dispo.",CF938*VLOOKUP('DATI INPUT'!$F$27,TARIFFE_UD,3,FALSE),CF938*VLOOKUP(CK938,TARIFFE_UD,3,FALSE)),CF938*VLOOKUP(CB938-100,TARIFFE_UND,3,FALSE)),0)</f>
        <v>15.164853048114928</v>
      </c>
    </row>
    <row r="939" spans="1:112" x14ac:dyDescent="0.25">
      <c r="A939" s="274" t="s">
        <v>7519</v>
      </c>
      <c r="B939" s="274" t="s">
        <v>1653</v>
      </c>
      <c r="C939" s="274" t="s">
        <v>7520</v>
      </c>
      <c r="D939" s="274" t="s">
        <v>7521</v>
      </c>
      <c r="E939" s="274" t="s">
        <v>268</v>
      </c>
      <c r="F939" s="274" t="s">
        <v>156</v>
      </c>
      <c r="G939" s="274" t="s">
        <v>7522</v>
      </c>
      <c r="H939" s="274" t="s">
        <v>3693</v>
      </c>
      <c r="I939" s="274" t="s">
        <v>7523</v>
      </c>
      <c r="J939" s="274" t="s">
        <v>274</v>
      </c>
      <c r="K939" s="274" t="s">
        <v>1765</v>
      </c>
      <c r="L939" s="274" t="s">
        <v>880</v>
      </c>
      <c r="M939" s="274" t="s">
        <v>7524</v>
      </c>
      <c r="N939" s="274" t="s">
        <v>984</v>
      </c>
      <c r="O939" s="274" t="s">
        <v>873</v>
      </c>
      <c r="P939" s="274" t="s">
        <v>613</v>
      </c>
      <c r="Q939" s="274" t="s">
        <v>276</v>
      </c>
      <c r="R939" s="274" t="s">
        <v>153</v>
      </c>
      <c r="S939" s="274" t="s">
        <v>268</v>
      </c>
      <c r="T939" s="274" t="s">
        <v>268</v>
      </c>
      <c r="U939" s="274" t="s">
        <v>268</v>
      </c>
      <c r="V939" s="274" t="s">
        <v>268</v>
      </c>
      <c r="W939" s="274" t="s">
        <v>7524</v>
      </c>
      <c r="X939" s="274" t="s">
        <v>613</v>
      </c>
      <c r="Y939" s="274" t="s">
        <v>276</v>
      </c>
      <c r="Z939" s="274" t="s">
        <v>153</v>
      </c>
      <c r="AA939" s="274" t="s">
        <v>268</v>
      </c>
      <c r="AB939" s="274" t="s">
        <v>268</v>
      </c>
      <c r="AC939" s="274" t="s">
        <v>268</v>
      </c>
      <c r="AD939" s="274" t="s">
        <v>268</v>
      </c>
      <c r="AE939" s="274" t="s">
        <v>287</v>
      </c>
      <c r="AF939" s="274" t="s">
        <v>1811</v>
      </c>
      <c r="AG939" s="274" t="s">
        <v>875</v>
      </c>
      <c r="AH939" s="274" t="s">
        <v>1812</v>
      </c>
      <c r="AI939" s="274" t="s">
        <v>627</v>
      </c>
      <c r="AJ939" s="274" t="s">
        <v>268</v>
      </c>
      <c r="AK939" s="274" t="s">
        <v>413</v>
      </c>
      <c r="AL939" s="274" t="s">
        <v>268</v>
      </c>
      <c r="AM939" s="274" t="s">
        <v>355</v>
      </c>
      <c r="AN939" s="274" t="s">
        <v>268</v>
      </c>
      <c r="AO939" s="274" t="s">
        <v>268</v>
      </c>
      <c r="AP939" s="274" t="s">
        <v>268</v>
      </c>
      <c r="AQ939" s="274" t="s">
        <v>268</v>
      </c>
      <c r="AR939" s="274" t="s">
        <v>268</v>
      </c>
      <c r="AS939" s="274" t="s">
        <v>268</v>
      </c>
      <c r="AT939" s="274" t="s">
        <v>268</v>
      </c>
      <c r="AU939" s="274" t="s">
        <v>268</v>
      </c>
      <c r="AV939" s="274" t="s">
        <v>268</v>
      </c>
      <c r="AW939" s="274" t="s">
        <v>268</v>
      </c>
      <c r="AX939" s="274" t="s">
        <v>268</v>
      </c>
      <c r="AY939" s="274" t="s">
        <v>268</v>
      </c>
      <c r="AZ939" s="274" t="s">
        <v>268</v>
      </c>
      <c r="BA939" s="274" t="s">
        <v>268</v>
      </c>
      <c r="BB939" s="274" t="s">
        <v>268</v>
      </c>
      <c r="BC939" s="274" t="s">
        <v>268</v>
      </c>
      <c r="BD939" s="274" t="s">
        <v>268</v>
      </c>
      <c r="BE939" s="274" t="s">
        <v>268</v>
      </c>
      <c r="BF939" s="274" t="s">
        <v>268</v>
      </c>
      <c r="BG939" s="274" t="s">
        <v>268</v>
      </c>
      <c r="BH939" s="274" t="s">
        <v>268</v>
      </c>
      <c r="BI939" s="274" t="s">
        <v>268</v>
      </c>
      <c r="BJ939" s="274" t="s">
        <v>268</v>
      </c>
      <c r="BK939" s="274" t="s">
        <v>268</v>
      </c>
      <c r="BL939" s="274" t="s">
        <v>268</v>
      </c>
      <c r="BM939" s="274" t="s">
        <v>268</v>
      </c>
      <c r="BN939" s="274" t="s">
        <v>268</v>
      </c>
      <c r="BO939" s="274" t="s">
        <v>268</v>
      </c>
      <c r="BP939" s="274" t="s">
        <v>268</v>
      </c>
      <c r="BQ939" s="274" t="s">
        <v>268</v>
      </c>
      <c r="BR939" s="274" t="s">
        <v>268</v>
      </c>
      <c r="BS939" s="274" t="s">
        <v>268</v>
      </c>
      <c r="BT939" s="274" t="s">
        <v>268</v>
      </c>
      <c r="BU939" s="274" t="s">
        <v>268</v>
      </c>
      <c r="BV939" s="274" t="s">
        <v>268</v>
      </c>
      <c r="BW939" s="274" t="s">
        <v>268</v>
      </c>
      <c r="BX939" s="274" t="s">
        <v>268</v>
      </c>
      <c r="BY939" s="295">
        <v>96.61</v>
      </c>
      <c r="BZ939" s="295">
        <v>96.61</v>
      </c>
      <c r="CA939" s="298" t="s">
        <v>142</v>
      </c>
      <c r="CB939" s="297">
        <v>122</v>
      </c>
      <c r="CC939" s="284">
        <f t="shared" si="58"/>
        <v>0</v>
      </c>
      <c r="CD939" s="295">
        <f t="shared" si="59"/>
        <v>96.61</v>
      </c>
      <c r="CE939" s="284">
        <f t="shared" si="60"/>
        <v>0</v>
      </c>
      <c r="CF939" s="295">
        <f t="shared" si="61"/>
        <v>1</v>
      </c>
      <c r="CG939" s="274" t="s">
        <v>876</v>
      </c>
      <c r="CH939" s="274" t="s">
        <v>268</v>
      </c>
      <c r="CI939" s="274" t="s">
        <v>268</v>
      </c>
      <c r="CJ939" s="298" t="s">
        <v>275</v>
      </c>
      <c r="CK939" s="297">
        <v>3</v>
      </c>
      <c r="CL939" s="274" t="s">
        <v>268</v>
      </c>
      <c r="CM939" s="274" t="s">
        <v>268</v>
      </c>
      <c r="CN939" s="274" t="s">
        <v>268</v>
      </c>
      <c r="CO939" s="274" t="s">
        <v>268</v>
      </c>
      <c r="CP939" s="274" t="s">
        <v>268</v>
      </c>
      <c r="CQ939" s="274" t="s">
        <v>268</v>
      </c>
      <c r="CR939" s="274" t="s">
        <v>877</v>
      </c>
      <c r="CS939" s="274">
        <v>116.22</v>
      </c>
      <c r="CT939" s="274" t="s">
        <v>268</v>
      </c>
      <c r="CU939" s="274">
        <v>116.22</v>
      </c>
      <c r="CV939" s="274">
        <v>365</v>
      </c>
      <c r="CW939" s="274" t="s">
        <v>878</v>
      </c>
      <c r="CX939" s="274" t="s">
        <v>835</v>
      </c>
      <c r="CY939" s="274" t="s">
        <v>836</v>
      </c>
      <c r="CZ939" s="274" t="s">
        <v>837</v>
      </c>
      <c r="DA939" s="274" t="s">
        <v>268</v>
      </c>
      <c r="DB939" s="274" t="s">
        <v>268</v>
      </c>
      <c r="DC939" s="274" t="s">
        <v>268</v>
      </c>
      <c r="DD939" s="274" t="s">
        <v>268</v>
      </c>
      <c r="DE939" s="274" t="s">
        <v>268</v>
      </c>
      <c r="DF939" s="274" t="s">
        <v>268</v>
      </c>
      <c r="DG939" s="299">
        <f>IFERROR(IF(CA939="D",IF(CK939="A dispo.",CD939*VLOOKUP('DATI INPUT'!$F$27,TARIFFE_UD,2,FALSE),CD939*VLOOKUP(CK939,TARIFFE_UD,2,FALSE)),CD939*VLOOKUP(CB939-100,TARIFFE_UND,2,FALSE)),0)</f>
        <v>76.51032802641258</v>
      </c>
      <c r="DH939" s="299">
        <f>IFERROR(IF(CA939="D",IF(CK939="A dispo.",CF939*VLOOKUP('DATI INPUT'!$F$27,TARIFFE_UD,3,FALSE),CF939*VLOOKUP(CK939,TARIFFE_UD,3,FALSE)),CF939*VLOOKUP(CB939-100,TARIFFE_UND,3,FALSE)),0)</f>
        <v>60.367780403072892</v>
      </c>
    </row>
    <row r="940" spans="1:112" x14ac:dyDescent="0.25">
      <c r="A940" s="274" t="s">
        <v>7525</v>
      </c>
      <c r="B940" s="274" t="s">
        <v>1284</v>
      </c>
      <c r="C940" s="274" t="s">
        <v>7526</v>
      </c>
      <c r="D940" s="274" t="s">
        <v>7527</v>
      </c>
      <c r="E940" s="274" t="s">
        <v>268</v>
      </c>
      <c r="F940" s="274" t="s">
        <v>156</v>
      </c>
      <c r="G940" s="274" t="s">
        <v>7528</v>
      </c>
      <c r="H940" s="274" t="s">
        <v>1505</v>
      </c>
      <c r="I940" s="274" t="s">
        <v>7529</v>
      </c>
      <c r="J940" s="274" t="s">
        <v>274</v>
      </c>
      <c r="K940" s="274" t="s">
        <v>7530</v>
      </c>
      <c r="L940" s="274" t="s">
        <v>871</v>
      </c>
      <c r="M940" s="274" t="s">
        <v>5705</v>
      </c>
      <c r="N940" s="274" t="s">
        <v>984</v>
      </c>
      <c r="O940" s="274" t="s">
        <v>873</v>
      </c>
      <c r="P940" s="274" t="s">
        <v>148</v>
      </c>
      <c r="Q940" s="274" t="s">
        <v>282</v>
      </c>
      <c r="R940" s="274" t="s">
        <v>268</v>
      </c>
      <c r="S940" s="274" t="s">
        <v>268</v>
      </c>
      <c r="T940" s="274" t="s">
        <v>268</v>
      </c>
      <c r="U940" s="274" t="s">
        <v>268</v>
      </c>
      <c r="V940" s="274" t="s">
        <v>268</v>
      </c>
      <c r="W940" s="274" t="s">
        <v>5705</v>
      </c>
      <c r="X940" s="274" t="s">
        <v>148</v>
      </c>
      <c r="Y940" s="274" t="s">
        <v>282</v>
      </c>
      <c r="Z940" s="274" t="s">
        <v>268</v>
      </c>
      <c r="AA940" s="274" t="s">
        <v>268</v>
      </c>
      <c r="AB940" s="274" t="s">
        <v>268</v>
      </c>
      <c r="AC940" s="274" t="s">
        <v>268</v>
      </c>
      <c r="AD940" s="274" t="s">
        <v>268</v>
      </c>
      <c r="AE940" s="274" t="s">
        <v>287</v>
      </c>
      <c r="AF940" s="274" t="s">
        <v>1811</v>
      </c>
      <c r="AG940" s="274" t="s">
        <v>875</v>
      </c>
      <c r="AH940" s="274" t="s">
        <v>2154</v>
      </c>
      <c r="AI940" s="274" t="s">
        <v>4799</v>
      </c>
      <c r="AJ940" s="274" t="s">
        <v>268</v>
      </c>
      <c r="AK940" s="274" t="s">
        <v>381</v>
      </c>
      <c r="AL940" s="274" t="s">
        <v>268</v>
      </c>
      <c r="AM940" s="274" t="s">
        <v>288</v>
      </c>
      <c r="AN940" s="274" t="s">
        <v>268</v>
      </c>
      <c r="AO940" s="274" t="s">
        <v>268</v>
      </c>
      <c r="AP940" s="274" t="s">
        <v>268</v>
      </c>
      <c r="AQ940" s="274" t="s">
        <v>268</v>
      </c>
      <c r="AR940" s="274" t="s">
        <v>268</v>
      </c>
      <c r="AS940" s="274" t="s">
        <v>268</v>
      </c>
      <c r="AT940" s="274" t="s">
        <v>268</v>
      </c>
      <c r="AU940" s="274" t="s">
        <v>268</v>
      </c>
      <c r="AV940" s="274" t="s">
        <v>268</v>
      </c>
      <c r="AW940" s="274" t="s">
        <v>268</v>
      </c>
      <c r="AX940" s="274" t="s">
        <v>268</v>
      </c>
      <c r="AY940" s="274" t="s">
        <v>268</v>
      </c>
      <c r="AZ940" s="274" t="s">
        <v>268</v>
      </c>
      <c r="BA940" s="274" t="s">
        <v>268</v>
      </c>
      <c r="BB940" s="274" t="s">
        <v>268</v>
      </c>
      <c r="BC940" s="274" t="s">
        <v>268</v>
      </c>
      <c r="BD940" s="274" t="s">
        <v>268</v>
      </c>
      <c r="BE940" s="274" t="s">
        <v>268</v>
      </c>
      <c r="BF940" s="274" t="s">
        <v>268</v>
      </c>
      <c r="BG940" s="274" t="s">
        <v>268</v>
      </c>
      <c r="BH940" s="274" t="s">
        <v>268</v>
      </c>
      <c r="BI940" s="274" t="s">
        <v>268</v>
      </c>
      <c r="BJ940" s="274" t="s">
        <v>268</v>
      </c>
      <c r="BK940" s="274" t="s">
        <v>268</v>
      </c>
      <c r="BL940" s="274" t="s">
        <v>268</v>
      </c>
      <c r="BM940" s="274" t="s">
        <v>268</v>
      </c>
      <c r="BN940" s="274" t="s">
        <v>268</v>
      </c>
      <c r="BO940" s="274" t="s">
        <v>268</v>
      </c>
      <c r="BP940" s="274" t="s">
        <v>268</v>
      </c>
      <c r="BQ940" s="274" t="s">
        <v>268</v>
      </c>
      <c r="BR940" s="274" t="s">
        <v>268</v>
      </c>
      <c r="BS940" s="274" t="s">
        <v>268</v>
      </c>
      <c r="BT940" s="274" t="s">
        <v>268</v>
      </c>
      <c r="BU940" s="274" t="s">
        <v>268</v>
      </c>
      <c r="BV940" s="274" t="s">
        <v>268</v>
      </c>
      <c r="BW940" s="274" t="s">
        <v>268</v>
      </c>
      <c r="BX940" s="274" t="s">
        <v>268</v>
      </c>
      <c r="BY940" s="295">
        <v>75</v>
      </c>
      <c r="BZ940" s="295">
        <v>75</v>
      </c>
      <c r="CA940" s="298" t="s">
        <v>142</v>
      </c>
      <c r="CB940" s="297">
        <v>122</v>
      </c>
      <c r="CC940" s="284">
        <f t="shared" si="58"/>
        <v>0</v>
      </c>
      <c r="CD940" s="295">
        <f t="shared" si="59"/>
        <v>75</v>
      </c>
      <c r="CE940" s="284">
        <f t="shared" si="60"/>
        <v>0</v>
      </c>
      <c r="CF940" s="295">
        <f t="shared" si="61"/>
        <v>1</v>
      </c>
      <c r="CG940" s="274" t="s">
        <v>876</v>
      </c>
      <c r="CH940" s="274" t="s">
        <v>268</v>
      </c>
      <c r="CI940" s="274" t="s">
        <v>268</v>
      </c>
      <c r="CJ940" s="298" t="s">
        <v>280</v>
      </c>
      <c r="CK940" s="297">
        <v>2</v>
      </c>
      <c r="CL940" s="274" t="s">
        <v>268</v>
      </c>
      <c r="CM940" s="274" t="s">
        <v>268</v>
      </c>
      <c r="CN940" s="274" t="s">
        <v>268</v>
      </c>
      <c r="CO940" s="274" t="s">
        <v>268</v>
      </c>
      <c r="CP940" s="274" t="s">
        <v>268</v>
      </c>
      <c r="CQ940" s="274" t="s">
        <v>7531</v>
      </c>
      <c r="CR940" s="274" t="s">
        <v>877</v>
      </c>
      <c r="CS940" s="274">
        <v>86.31</v>
      </c>
      <c r="CT940" s="274" t="s">
        <v>268</v>
      </c>
      <c r="CU940" s="274">
        <v>86.31</v>
      </c>
      <c r="CV940" s="274">
        <v>365</v>
      </c>
      <c r="CW940" s="274" t="s">
        <v>878</v>
      </c>
      <c r="CX940" s="274" t="s">
        <v>835</v>
      </c>
      <c r="CY940" s="274" t="s">
        <v>836</v>
      </c>
      <c r="CZ940" s="274" t="s">
        <v>837</v>
      </c>
      <c r="DA940" s="274" t="s">
        <v>268</v>
      </c>
      <c r="DB940" s="274" t="s">
        <v>268</v>
      </c>
      <c r="DC940" s="274" t="s">
        <v>268</v>
      </c>
      <c r="DD940" s="274" t="s">
        <v>268</v>
      </c>
      <c r="DE940" s="274" t="s">
        <v>268</v>
      </c>
      <c r="DF940" s="274" t="s">
        <v>268</v>
      </c>
      <c r="DG940" s="299">
        <f>IFERROR(IF(CA940="D",IF(CK940="A dispo.",CD940*VLOOKUP('DATI INPUT'!$F$27,TARIFFE_UD,2,FALSE),CD940*VLOOKUP(CK940,TARIFFE_UD,2,FALSE)),CD940*VLOOKUP(CB940-100,TARIFFE_UND,2,FALSE)),0)</f>
        <v>53.896624361611643</v>
      </c>
      <c r="DH940" s="299">
        <f>IFERROR(IF(CA940="D",IF(CK940="A dispo.",CF940*VLOOKUP('DATI INPUT'!$F$27,TARIFFE_UD,3,FALSE),CF940*VLOOKUP(CK940,TARIFFE_UD,3,FALSE)),CF940*VLOOKUP(CB940-100,TARIFFE_UND,3,FALSE)),0)</f>
        <v>46.077822723118445</v>
      </c>
    </row>
    <row r="941" spans="1:112" hidden="1" x14ac:dyDescent="0.25">
      <c r="A941" s="274" t="s">
        <v>7532</v>
      </c>
      <c r="B941" s="274" t="s">
        <v>7533</v>
      </c>
      <c r="C941" s="274" t="s">
        <v>7534</v>
      </c>
      <c r="D941" s="274" t="s">
        <v>7535</v>
      </c>
      <c r="E941" s="274" t="s">
        <v>268</v>
      </c>
      <c r="F941" s="274" t="s">
        <v>156</v>
      </c>
      <c r="G941" s="274" t="s">
        <v>7536</v>
      </c>
      <c r="H941" s="274" t="s">
        <v>1241</v>
      </c>
      <c r="I941" s="274" t="s">
        <v>7537</v>
      </c>
      <c r="J941" s="274" t="s">
        <v>156</v>
      </c>
      <c r="K941" s="274" t="s">
        <v>7538</v>
      </c>
      <c r="L941" s="274" t="s">
        <v>984</v>
      </c>
      <c r="M941" s="274" t="s">
        <v>7539</v>
      </c>
      <c r="N941" s="274" t="s">
        <v>1192</v>
      </c>
      <c r="O941" s="274" t="s">
        <v>1193</v>
      </c>
      <c r="P941" s="274" t="s">
        <v>7540</v>
      </c>
      <c r="Q941" s="274" t="s">
        <v>269</v>
      </c>
      <c r="R941" s="274" t="s">
        <v>268</v>
      </c>
      <c r="S941" s="274" t="s">
        <v>268</v>
      </c>
      <c r="T941" s="274" t="s">
        <v>268</v>
      </c>
      <c r="U941" s="274" t="s">
        <v>268</v>
      </c>
      <c r="V941" s="274" t="s">
        <v>268</v>
      </c>
      <c r="W941" s="274" t="s">
        <v>7541</v>
      </c>
      <c r="X941" s="274" t="s">
        <v>2617</v>
      </c>
      <c r="Y941" s="274" t="s">
        <v>276</v>
      </c>
      <c r="Z941" s="274" t="s">
        <v>268</v>
      </c>
      <c r="AA941" s="274" t="s">
        <v>268</v>
      </c>
      <c r="AB941" s="274" t="s">
        <v>268</v>
      </c>
      <c r="AC941" s="274" t="s">
        <v>268</v>
      </c>
      <c r="AD941" s="274" t="s">
        <v>268</v>
      </c>
      <c r="AE941" s="274" t="s">
        <v>287</v>
      </c>
      <c r="AF941" s="274" t="s">
        <v>1811</v>
      </c>
      <c r="AG941" s="274" t="s">
        <v>875</v>
      </c>
      <c r="AH941" s="274" t="s">
        <v>1848</v>
      </c>
      <c r="AI941" s="274" t="s">
        <v>4400</v>
      </c>
      <c r="AJ941" s="274" t="s">
        <v>268</v>
      </c>
      <c r="AK941" s="274" t="s">
        <v>366</v>
      </c>
      <c r="AL941" s="274" t="s">
        <v>268</v>
      </c>
      <c r="AM941" s="274" t="s">
        <v>405</v>
      </c>
      <c r="AN941" s="274" t="s">
        <v>268</v>
      </c>
      <c r="AO941" s="274" t="s">
        <v>268</v>
      </c>
      <c r="AP941" s="274" t="s">
        <v>268</v>
      </c>
      <c r="AQ941" s="274" t="s">
        <v>268</v>
      </c>
      <c r="AR941" s="274" t="s">
        <v>268</v>
      </c>
      <c r="AS941" s="274" t="s">
        <v>268</v>
      </c>
      <c r="AT941" s="274" t="s">
        <v>268</v>
      </c>
      <c r="AU941" s="274" t="s">
        <v>268</v>
      </c>
      <c r="AV941" s="274" t="s">
        <v>268</v>
      </c>
      <c r="AW941" s="274" t="s">
        <v>268</v>
      </c>
      <c r="AX941" s="274" t="s">
        <v>268</v>
      </c>
      <c r="AY941" s="274" t="s">
        <v>268</v>
      </c>
      <c r="AZ941" s="274" t="s">
        <v>268</v>
      </c>
      <c r="BA941" s="274" t="s">
        <v>268</v>
      </c>
      <c r="BB941" s="274" t="s">
        <v>268</v>
      </c>
      <c r="BC941" s="274" t="s">
        <v>268</v>
      </c>
      <c r="BD941" s="274" t="s">
        <v>268</v>
      </c>
      <c r="BE941" s="274" t="s">
        <v>268</v>
      </c>
      <c r="BF941" s="274" t="s">
        <v>268</v>
      </c>
      <c r="BG941" s="274" t="s">
        <v>268</v>
      </c>
      <c r="BH941" s="274" t="s">
        <v>268</v>
      </c>
      <c r="BI941" s="274" t="s">
        <v>268</v>
      </c>
      <c r="BJ941" s="274" t="s">
        <v>268</v>
      </c>
      <c r="BK941" s="274" t="s">
        <v>268</v>
      </c>
      <c r="BL941" s="274" t="s">
        <v>268</v>
      </c>
      <c r="BM941" s="274" t="s">
        <v>268</v>
      </c>
      <c r="BN941" s="274" t="s">
        <v>268</v>
      </c>
      <c r="BO941" s="274" t="s">
        <v>268</v>
      </c>
      <c r="BP941" s="274" t="s">
        <v>268</v>
      </c>
      <c r="BQ941" s="274" t="s">
        <v>268</v>
      </c>
      <c r="BR941" s="274" t="s">
        <v>268</v>
      </c>
      <c r="BS941" s="274" t="s">
        <v>268</v>
      </c>
      <c r="BT941" s="274" t="s">
        <v>268</v>
      </c>
      <c r="BU941" s="274" t="s">
        <v>268</v>
      </c>
      <c r="BV941" s="274" t="s">
        <v>268</v>
      </c>
      <c r="BW941" s="274" t="s">
        <v>268</v>
      </c>
      <c r="BX941" s="274" t="s">
        <v>268</v>
      </c>
      <c r="BY941" s="295">
        <v>90</v>
      </c>
      <c r="BZ941" s="295">
        <v>90</v>
      </c>
      <c r="CA941" s="298" t="s">
        <v>142</v>
      </c>
      <c r="CB941" s="297">
        <v>122</v>
      </c>
      <c r="CC941" s="284">
        <f t="shared" si="58"/>
        <v>0</v>
      </c>
      <c r="CD941" s="295">
        <f t="shared" si="59"/>
        <v>90</v>
      </c>
      <c r="CE941" s="284">
        <f t="shared" si="60"/>
        <v>0</v>
      </c>
      <c r="CF941" s="295">
        <f t="shared" si="61"/>
        <v>1</v>
      </c>
      <c r="CG941" s="274" t="s">
        <v>876</v>
      </c>
      <c r="CH941" s="274" t="s">
        <v>268</v>
      </c>
      <c r="CI941" s="274" t="s">
        <v>268</v>
      </c>
      <c r="CJ941" s="298" t="s">
        <v>268</v>
      </c>
      <c r="CK941" s="298" t="s">
        <v>736</v>
      </c>
      <c r="CL941" s="274" t="s">
        <v>268</v>
      </c>
      <c r="CM941" s="274" t="s">
        <v>268</v>
      </c>
      <c r="CN941" s="274" t="s">
        <v>268</v>
      </c>
      <c r="CO941" s="274" t="s">
        <v>268</v>
      </c>
      <c r="CP941" s="274" t="s">
        <v>268</v>
      </c>
      <c r="CQ941" s="274" t="s">
        <v>7542</v>
      </c>
      <c r="CR941" s="274" t="s">
        <v>877</v>
      </c>
      <c r="CS941" s="274">
        <v>96.66</v>
      </c>
      <c r="CT941" s="274" t="s">
        <v>268</v>
      </c>
      <c r="CU941" s="274">
        <v>96.66</v>
      </c>
      <c r="CV941" s="274">
        <v>365</v>
      </c>
      <c r="CW941" s="274" t="s">
        <v>878</v>
      </c>
      <c r="CX941" s="274" t="s">
        <v>835</v>
      </c>
      <c r="CY941" s="274" t="s">
        <v>836</v>
      </c>
      <c r="CZ941" s="274" t="s">
        <v>837</v>
      </c>
      <c r="DA941" s="274" t="s">
        <v>268</v>
      </c>
      <c r="DB941" s="274" t="s">
        <v>268</v>
      </c>
      <c r="DC941" s="274" t="s">
        <v>268</v>
      </c>
      <c r="DD941" s="274" t="s">
        <v>268</v>
      </c>
      <c r="DE941" s="274" t="s">
        <v>268</v>
      </c>
      <c r="DF941" s="274" t="s">
        <v>268</v>
      </c>
      <c r="DG941" s="299">
        <f>IFERROR(IF(CA941="D",IF(CK941="A dispo.",CD941*VLOOKUP('DATI INPUT'!$F$27,TARIFFE_UD,2,FALSE),CD941*VLOOKUP(CK941,TARIFFE_UD,2,FALSE)),CD941*VLOOKUP(CB941-100,TARIFFE_UND,2,FALSE)),0)</f>
        <v>71.275535890457846</v>
      </c>
      <c r="DH941" s="299">
        <f>IFERROR(IF(CA941="D",IF(CK941="A dispo.",CF941*VLOOKUP('DATI INPUT'!$F$27,TARIFFE_UD,3,FALSE),CF941*VLOOKUP(CK941,TARIFFE_UD,3,FALSE)),CF941*VLOOKUP(CB941-100,TARIFFE_UND,3,FALSE)),0)</f>
        <v>60.367780403072892</v>
      </c>
    </row>
    <row r="942" spans="1:112" x14ac:dyDescent="0.25">
      <c r="A942" s="274" t="s">
        <v>7543</v>
      </c>
      <c r="B942" s="274" t="s">
        <v>7544</v>
      </c>
      <c r="C942" s="274" t="s">
        <v>7545</v>
      </c>
      <c r="D942" s="274" t="s">
        <v>1750</v>
      </c>
      <c r="E942" s="274" t="s">
        <v>268</v>
      </c>
      <c r="F942" s="274" t="s">
        <v>156</v>
      </c>
      <c r="G942" s="274" t="s">
        <v>1751</v>
      </c>
      <c r="H942" s="274" t="s">
        <v>1237</v>
      </c>
      <c r="I942" s="274" t="s">
        <v>362</v>
      </c>
      <c r="J942" s="274" t="s">
        <v>274</v>
      </c>
      <c r="K942" s="274" t="s">
        <v>1752</v>
      </c>
      <c r="L942" s="274" t="s">
        <v>1016</v>
      </c>
      <c r="M942" s="274" t="s">
        <v>1753</v>
      </c>
      <c r="N942" s="274" t="s">
        <v>984</v>
      </c>
      <c r="O942" s="274" t="s">
        <v>873</v>
      </c>
      <c r="P942" s="274" t="s">
        <v>1754</v>
      </c>
      <c r="Q942" s="274" t="s">
        <v>279</v>
      </c>
      <c r="R942" s="274" t="s">
        <v>268</v>
      </c>
      <c r="S942" s="274" t="s">
        <v>268</v>
      </c>
      <c r="T942" s="274" t="s">
        <v>268</v>
      </c>
      <c r="U942" s="274" t="s">
        <v>268</v>
      </c>
      <c r="V942" s="274" t="s">
        <v>268</v>
      </c>
      <c r="W942" s="274" t="s">
        <v>1753</v>
      </c>
      <c r="X942" s="274" t="s">
        <v>1754</v>
      </c>
      <c r="Y942" s="274" t="s">
        <v>279</v>
      </c>
      <c r="Z942" s="274" t="s">
        <v>268</v>
      </c>
      <c r="AA942" s="274" t="s">
        <v>268</v>
      </c>
      <c r="AB942" s="274" t="s">
        <v>268</v>
      </c>
      <c r="AC942" s="274" t="s">
        <v>268</v>
      </c>
      <c r="AD942" s="274" t="s">
        <v>268</v>
      </c>
      <c r="AE942" s="274" t="s">
        <v>287</v>
      </c>
      <c r="AF942" s="274" t="s">
        <v>1811</v>
      </c>
      <c r="AG942" s="274" t="s">
        <v>875</v>
      </c>
      <c r="AH942" s="274" t="s">
        <v>2154</v>
      </c>
      <c r="AI942" s="274" t="s">
        <v>1227</v>
      </c>
      <c r="AJ942" s="274" t="s">
        <v>268</v>
      </c>
      <c r="AK942" s="274" t="s">
        <v>366</v>
      </c>
      <c r="AL942" s="274" t="s">
        <v>268</v>
      </c>
      <c r="AM942" s="274" t="s">
        <v>355</v>
      </c>
      <c r="AN942" s="274" t="s">
        <v>268</v>
      </c>
      <c r="AO942" s="274" t="s">
        <v>268</v>
      </c>
      <c r="AP942" s="274" t="s">
        <v>268</v>
      </c>
      <c r="AQ942" s="274" t="s">
        <v>268</v>
      </c>
      <c r="AR942" s="274" t="s">
        <v>268</v>
      </c>
      <c r="AS942" s="274" t="s">
        <v>268</v>
      </c>
      <c r="AT942" s="274" t="s">
        <v>268</v>
      </c>
      <c r="AU942" s="274" t="s">
        <v>268</v>
      </c>
      <c r="AV942" s="274" t="s">
        <v>268</v>
      </c>
      <c r="AW942" s="274" t="s">
        <v>268</v>
      </c>
      <c r="AX942" s="274" t="s">
        <v>268</v>
      </c>
      <c r="AY942" s="274" t="s">
        <v>268</v>
      </c>
      <c r="AZ942" s="274" t="s">
        <v>268</v>
      </c>
      <c r="BA942" s="274" t="s">
        <v>268</v>
      </c>
      <c r="BB942" s="274" t="s">
        <v>268</v>
      </c>
      <c r="BC942" s="274" t="s">
        <v>268</v>
      </c>
      <c r="BD942" s="274" t="s">
        <v>268</v>
      </c>
      <c r="BE942" s="274" t="s">
        <v>268</v>
      </c>
      <c r="BF942" s="274" t="s">
        <v>268</v>
      </c>
      <c r="BG942" s="274" t="s">
        <v>268</v>
      </c>
      <c r="BH942" s="274" t="s">
        <v>268</v>
      </c>
      <c r="BI942" s="274" t="s">
        <v>268</v>
      </c>
      <c r="BJ942" s="274" t="s">
        <v>268</v>
      </c>
      <c r="BK942" s="274" t="s">
        <v>268</v>
      </c>
      <c r="BL942" s="274" t="s">
        <v>268</v>
      </c>
      <c r="BM942" s="274" t="s">
        <v>268</v>
      </c>
      <c r="BN942" s="274" t="s">
        <v>268</v>
      </c>
      <c r="BO942" s="274" t="s">
        <v>268</v>
      </c>
      <c r="BP942" s="274" t="s">
        <v>268</v>
      </c>
      <c r="BQ942" s="274" t="s">
        <v>268</v>
      </c>
      <c r="BR942" s="274" t="s">
        <v>268</v>
      </c>
      <c r="BS942" s="274" t="s">
        <v>268</v>
      </c>
      <c r="BT942" s="274" t="s">
        <v>268</v>
      </c>
      <c r="BU942" s="274" t="s">
        <v>268</v>
      </c>
      <c r="BV942" s="274" t="s">
        <v>268</v>
      </c>
      <c r="BW942" s="274" t="s">
        <v>268</v>
      </c>
      <c r="BX942" s="274" t="s">
        <v>268</v>
      </c>
      <c r="BY942" s="295">
        <v>83.04</v>
      </c>
      <c r="BZ942" s="295">
        <v>83.04</v>
      </c>
      <c r="CA942" s="298" t="s">
        <v>142</v>
      </c>
      <c r="CB942" s="297">
        <v>122</v>
      </c>
      <c r="CC942" s="284">
        <f t="shared" si="58"/>
        <v>0</v>
      </c>
      <c r="CD942" s="295">
        <f t="shared" si="59"/>
        <v>83.04</v>
      </c>
      <c r="CE942" s="284">
        <f t="shared" si="60"/>
        <v>0</v>
      </c>
      <c r="CF942" s="295">
        <f t="shared" si="61"/>
        <v>1</v>
      </c>
      <c r="CG942" s="274" t="s">
        <v>876</v>
      </c>
      <c r="CH942" s="274" t="s">
        <v>268</v>
      </c>
      <c r="CI942" s="274" t="s">
        <v>268</v>
      </c>
      <c r="CJ942" s="298" t="s">
        <v>280</v>
      </c>
      <c r="CK942" s="297">
        <v>2</v>
      </c>
      <c r="CL942" s="274" t="s">
        <v>268</v>
      </c>
      <c r="CM942" s="274" t="s">
        <v>268</v>
      </c>
      <c r="CN942" s="274" t="s">
        <v>268</v>
      </c>
      <c r="CO942" s="274" t="s">
        <v>268</v>
      </c>
      <c r="CP942" s="274" t="s">
        <v>268</v>
      </c>
      <c r="CQ942" s="274" t="s">
        <v>7546</v>
      </c>
      <c r="CR942" s="274" t="s">
        <v>877</v>
      </c>
      <c r="CS942" s="274">
        <v>89.93</v>
      </c>
      <c r="CT942" s="274" t="s">
        <v>268</v>
      </c>
      <c r="CU942" s="274">
        <v>89.93</v>
      </c>
      <c r="CV942" s="274">
        <v>365</v>
      </c>
      <c r="CW942" s="274" t="s">
        <v>878</v>
      </c>
      <c r="CX942" s="274" t="s">
        <v>835</v>
      </c>
      <c r="CY942" s="274" t="s">
        <v>836</v>
      </c>
      <c r="CZ942" s="274" t="s">
        <v>837</v>
      </c>
      <c r="DA942" s="274" t="s">
        <v>268</v>
      </c>
      <c r="DB942" s="274" t="s">
        <v>268</v>
      </c>
      <c r="DC942" s="274" t="s">
        <v>268</v>
      </c>
      <c r="DD942" s="274" t="s">
        <v>268</v>
      </c>
      <c r="DE942" s="274" t="s">
        <v>268</v>
      </c>
      <c r="DF942" s="274" t="s">
        <v>268</v>
      </c>
      <c r="DG942" s="299">
        <f>IFERROR(IF(CA942="D",IF(CK942="A dispo.",CD942*VLOOKUP('DATI INPUT'!$F$27,TARIFFE_UD,2,FALSE),CD942*VLOOKUP(CK942,TARIFFE_UD,2,FALSE)),CD942*VLOOKUP(CB942-100,TARIFFE_UND,2,FALSE)),0)</f>
        <v>59.674342493176418</v>
      </c>
      <c r="DH942" s="299">
        <f>IFERROR(IF(CA942="D",IF(CK942="A dispo.",CF942*VLOOKUP('DATI INPUT'!$F$27,TARIFFE_UD,3,FALSE),CF942*VLOOKUP(CK942,TARIFFE_UD,3,FALSE)),CF942*VLOOKUP(CB942-100,TARIFFE_UND,3,FALSE)),0)</f>
        <v>46.077822723118445</v>
      </c>
    </row>
    <row r="943" spans="1:112" x14ac:dyDescent="0.25">
      <c r="A943" s="274" t="s">
        <v>7547</v>
      </c>
      <c r="B943" s="274" t="s">
        <v>7544</v>
      </c>
      <c r="C943" s="274" t="s">
        <v>820</v>
      </c>
      <c r="D943" s="274" t="s">
        <v>1750</v>
      </c>
      <c r="E943" s="274" t="s">
        <v>268</v>
      </c>
      <c r="F943" s="274" t="s">
        <v>156</v>
      </c>
      <c r="G943" s="274" t="s">
        <v>1751</v>
      </c>
      <c r="H943" s="274" t="s">
        <v>1237</v>
      </c>
      <c r="I943" s="274" t="s">
        <v>362</v>
      </c>
      <c r="J943" s="274" t="s">
        <v>274</v>
      </c>
      <c r="K943" s="274" t="s">
        <v>1752</v>
      </c>
      <c r="L943" s="274" t="s">
        <v>1016</v>
      </c>
      <c r="M943" s="274" t="s">
        <v>1753</v>
      </c>
      <c r="N943" s="274" t="s">
        <v>984</v>
      </c>
      <c r="O943" s="274" t="s">
        <v>873</v>
      </c>
      <c r="P943" s="274" t="s">
        <v>1754</v>
      </c>
      <c r="Q943" s="274" t="s">
        <v>279</v>
      </c>
      <c r="R943" s="274" t="s">
        <v>268</v>
      </c>
      <c r="S943" s="274" t="s">
        <v>268</v>
      </c>
      <c r="T943" s="274" t="s">
        <v>268</v>
      </c>
      <c r="U943" s="274" t="s">
        <v>268</v>
      </c>
      <c r="V943" s="274" t="s">
        <v>268</v>
      </c>
      <c r="W943" s="274" t="s">
        <v>1753</v>
      </c>
      <c r="X943" s="274" t="s">
        <v>1754</v>
      </c>
      <c r="Y943" s="274" t="s">
        <v>279</v>
      </c>
      <c r="Z943" s="274" t="s">
        <v>268</v>
      </c>
      <c r="AA943" s="274" t="s">
        <v>268</v>
      </c>
      <c r="AB943" s="274" t="s">
        <v>268</v>
      </c>
      <c r="AC943" s="274" t="s">
        <v>268</v>
      </c>
      <c r="AD943" s="274" t="s">
        <v>268</v>
      </c>
      <c r="AE943" s="274" t="s">
        <v>287</v>
      </c>
      <c r="AF943" s="274" t="s">
        <v>1811</v>
      </c>
      <c r="AG943" s="274" t="s">
        <v>875</v>
      </c>
      <c r="AH943" s="274" t="s">
        <v>2154</v>
      </c>
      <c r="AI943" s="274" t="s">
        <v>1227</v>
      </c>
      <c r="AJ943" s="274" t="s">
        <v>268</v>
      </c>
      <c r="AK943" s="274" t="s">
        <v>377</v>
      </c>
      <c r="AL943" s="274" t="s">
        <v>268</v>
      </c>
      <c r="AM943" s="274" t="s">
        <v>353</v>
      </c>
      <c r="AN943" s="274" t="s">
        <v>268</v>
      </c>
      <c r="AO943" s="274" t="s">
        <v>268</v>
      </c>
      <c r="AP943" s="274" t="s">
        <v>268</v>
      </c>
      <c r="AQ943" s="274" t="s">
        <v>268</v>
      </c>
      <c r="AR943" s="274" t="s">
        <v>268</v>
      </c>
      <c r="AS943" s="274" t="s">
        <v>268</v>
      </c>
      <c r="AT943" s="274" t="s">
        <v>268</v>
      </c>
      <c r="AU943" s="274" t="s">
        <v>268</v>
      </c>
      <c r="AV943" s="274" t="s">
        <v>268</v>
      </c>
      <c r="AW943" s="274" t="s">
        <v>268</v>
      </c>
      <c r="AX943" s="274" t="s">
        <v>268</v>
      </c>
      <c r="AY943" s="274" t="s">
        <v>268</v>
      </c>
      <c r="AZ943" s="274" t="s">
        <v>268</v>
      </c>
      <c r="BA943" s="274" t="s">
        <v>268</v>
      </c>
      <c r="BB943" s="274" t="s">
        <v>268</v>
      </c>
      <c r="BC943" s="274" t="s">
        <v>268</v>
      </c>
      <c r="BD943" s="274" t="s">
        <v>268</v>
      </c>
      <c r="BE943" s="274" t="s">
        <v>268</v>
      </c>
      <c r="BF943" s="274" t="s">
        <v>268</v>
      </c>
      <c r="BG943" s="274" t="s">
        <v>268</v>
      </c>
      <c r="BH943" s="274" t="s">
        <v>268</v>
      </c>
      <c r="BI943" s="274" t="s">
        <v>268</v>
      </c>
      <c r="BJ943" s="274" t="s">
        <v>268</v>
      </c>
      <c r="BK943" s="274" t="s">
        <v>268</v>
      </c>
      <c r="BL943" s="274" t="s">
        <v>268</v>
      </c>
      <c r="BM943" s="274" t="s">
        <v>268</v>
      </c>
      <c r="BN943" s="274" t="s">
        <v>268</v>
      </c>
      <c r="BO943" s="274" t="s">
        <v>268</v>
      </c>
      <c r="BP943" s="274" t="s">
        <v>268</v>
      </c>
      <c r="BQ943" s="274" t="s">
        <v>268</v>
      </c>
      <c r="BR943" s="274" t="s">
        <v>268</v>
      </c>
      <c r="BS943" s="274" t="s">
        <v>268</v>
      </c>
      <c r="BT943" s="274" t="s">
        <v>268</v>
      </c>
      <c r="BU943" s="274" t="s">
        <v>268</v>
      </c>
      <c r="BV943" s="274" t="s">
        <v>268</v>
      </c>
      <c r="BW943" s="274" t="s">
        <v>268</v>
      </c>
      <c r="BX943" s="274" t="s">
        <v>268</v>
      </c>
      <c r="BY943" s="295">
        <v>17.82</v>
      </c>
      <c r="BZ943" s="295">
        <v>17.82</v>
      </c>
      <c r="CA943" s="298" t="s">
        <v>142</v>
      </c>
      <c r="CB943" s="297">
        <v>123</v>
      </c>
      <c r="CC943" s="284">
        <f t="shared" si="58"/>
        <v>0</v>
      </c>
      <c r="CD943" s="295">
        <f t="shared" si="59"/>
        <v>17.82</v>
      </c>
      <c r="CE943" s="284">
        <f t="shared" si="60"/>
        <v>1</v>
      </c>
      <c r="CF943" s="295">
        <f t="shared" si="61"/>
        <v>0</v>
      </c>
      <c r="CG943" s="274" t="s">
        <v>1817</v>
      </c>
      <c r="CH943" s="274" t="s">
        <v>268</v>
      </c>
      <c r="CI943" s="274" t="s">
        <v>268</v>
      </c>
      <c r="CJ943" s="298" t="s">
        <v>280</v>
      </c>
      <c r="CK943" s="297">
        <v>2</v>
      </c>
      <c r="CL943" s="274" t="s">
        <v>268</v>
      </c>
      <c r="CM943" s="274" t="s">
        <v>268</v>
      </c>
      <c r="CN943" s="274" t="s">
        <v>268</v>
      </c>
      <c r="CO943" s="274" t="s">
        <v>268</v>
      </c>
      <c r="CP943" s="274" t="s">
        <v>268</v>
      </c>
      <c r="CQ943" s="274" t="s">
        <v>7546</v>
      </c>
      <c r="CR943" s="274" t="s">
        <v>877</v>
      </c>
      <c r="CS943" s="274">
        <v>8.02</v>
      </c>
      <c r="CT943" s="274" t="s">
        <v>268</v>
      </c>
      <c r="CU943" s="274">
        <v>8.02</v>
      </c>
      <c r="CV943" s="274">
        <v>365</v>
      </c>
      <c r="CW943" s="274" t="s">
        <v>878</v>
      </c>
      <c r="CX943" s="274" t="s">
        <v>835</v>
      </c>
      <c r="CY943" s="274" t="s">
        <v>836</v>
      </c>
      <c r="CZ943" s="274" t="s">
        <v>837</v>
      </c>
      <c r="DA943" s="274" t="s">
        <v>268</v>
      </c>
      <c r="DB943" s="274" t="s">
        <v>268</v>
      </c>
      <c r="DC943" s="274" t="s">
        <v>268</v>
      </c>
      <c r="DD943" s="274" t="s">
        <v>268</v>
      </c>
      <c r="DE943" s="274" t="s">
        <v>268</v>
      </c>
      <c r="DF943" s="274" t="s">
        <v>268</v>
      </c>
      <c r="DG943" s="299">
        <f>IFERROR(IF(CA943="D",IF(CK943="A dispo.",CD943*VLOOKUP('DATI INPUT'!$F$27,TARIFFE_UD,2,FALSE),CD943*VLOOKUP(CK943,TARIFFE_UD,2,FALSE)),CD943*VLOOKUP(CB943-100,TARIFFE_UND,2,FALSE)),0)</f>
        <v>12.805837948318928</v>
      </c>
      <c r="DH943" s="299">
        <f>IFERROR(IF(CA943="D",IF(CK943="A dispo.",CF943*VLOOKUP('DATI INPUT'!$F$27,TARIFFE_UD,3,FALSE),CF943*VLOOKUP(CK943,TARIFFE_UD,3,FALSE)),CF943*VLOOKUP(CB943-100,TARIFFE_UND,3,FALSE)),0)</f>
        <v>0</v>
      </c>
    </row>
    <row r="944" spans="1:112" x14ac:dyDescent="0.25">
      <c r="A944" s="274" t="s">
        <v>7548</v>
      </c>
      <c r="B944" s="274" t="s">
        <v>7549</v>
      </c>
      <c r="C944" s="274" t="s">
        <v>7550</v>
      </c>
      <c r="D944" s="274" t="s">
        <v>7551</v>
      </c>
      <c r="E944" s="274" t="s">
        <v>268</v>
      </c>
      <c r="F944" s="274" t="s">
        <v>156</v>
      </c>
      <c r="G944" s="274" t="s">
        <v>7552</v>
      </c>
      <c r="H944" s="274" t="s">
        <v>6207</v>
      </c>
      <c r="I944" s="274" t="s">
        <v>7553</v>
      </c>
      <c r="J944" s="274" t="s">
        <v>156</v>
      </c>
      <c r="K944" s="274" t="s">
        <v>7554</v>
      </c>
      <c r="L944" s="274" t="s">
        <v>960</v>
      </c>
      <c r="M944" s="274" t="s">
        <v>7555</v>
      </c>
      <c r="N944" s="274" t="s">
        <v>984</v>
      </c>
      <c r="O944" s="274" t="s">
        <v>873</v>
      </c>
      <c r="P944" s="274" t="s">
        <v>1901</v>
      </c>
      <c r="Q944" s="274" t="s">
        <v>331</v>
      </c>
      <c r="R944" s="274" t="s">
        <v>268</v>
      </c>
      <c r="S944" s="274" t="s">
        <v>268</v>
      </c>
      <c r="T944" s="274" t="s">
        <v>268</v>
      </c>
      <c r="U944" s="274" t="s">
        <v>268</v>
      </c>
      <c r="V944" s="274" t="s">
        <v>268</v>
      </c>
      <c r="W944" s="274" t="s">
        <v>7555</v>
      </c>
      <c r="X944" s="274" t="s">
        <v>1901</v>
      </c>
      <c r="Y944" s="274" t="s">
        <v>331</v>
      </c>
      <c r="Z944" s="274" t="s">
        <v>268</v>
      </c>
      <c r="AA944" s="274" t="s">
        <v>268</v>
      </c>
      <c r="AB944" s="274" t="s">
        <v>268</v>
      </c>
      <c r="AC944" s="274" t="s">
        <v>268</v>
      </c>
      <c r="AD944" s="274" t="s">
        <v>268</v>
      </c>
      <c r="AE944" s="274" t="s">
        <v>287</v>
      </c>
      <c r="AF944" s="274" t="s">
        <v>1811</v>
      </c>
      <c r="AG944" s="274" t="s">
        <v>875</v>
      </c>
      <c r="AH944" s="274" t="s">
        <v>380</v>
      </c>
      <c r="AI944" s="274" t="s">
        <v>786</v>
      </c>
      <c r="AJ944" s="274" t="s">
        <v>268</v>
      </c>
      <c r="AK944" s="274" t="s">
        <v>410</v>
      </c>
      <c r="AL944" s="274" t="s">
        <v>268</v>
      </c>
      <c r="AM944" s="274" t="s">
        <v>355</v>
      </c>
      <c r="AN944" s="274" t="s">
        <v>268</v>
      </c>
      <c r="AO944" s="274" t="s">
        <v>268</v>
      </c>
      <c r="AP944" s="274" t="s">
        <v>268</v>
      </c>
      <c r="AQ944" s="274" t="s">
        <v>268</v>
      </c>
      <c r="AR944" s="274" t="s">
        <v>268</v>
      </c>
      <c r="AS944" s="274" t="s">
        <v>268</v>
      </c>
      <c r="AT944" s="274" t="s">
        <v>268</v>
      </c>
      <c r="AU944" s="274" t="s">
        <v>268</v>
      </c>
      <c r="AV944" s="274" t="s">
        <v>268</v>
      </c>
      <c r="AW944" s="274" t="s">
        <v>268</v>
      </c>
      <c r="AX944" s="274" t="s">
        <v>268</v>
      </c>
      <c r="AY944" s="274" t="s">
        <v>268</v>
      </c>
      <c r="AZ944" s="274" t="s">
        <v>268</v>
      </c>
      <c r="BA944" s="274" t="s">
        <v>268</v>
      </c>
      <c r="BB944" s="274" t="s">
        <v>268</v>
      </c>
      <c r="BC944" s="274" t="s">
        <v>268</v>
      </c>
      <c r="BD944" s="274" t="s">
        <v>268</v>
      </c>
      <c r="BE944" s="274" t="s">
        <v>268</v>
      </c>
      <c r="BF944" s="274" t="s">
        <v>268</v>
      </c>
      <c r="BG944" s="274" t="s">
        <v>268</v>
      </c>
      <c r="BH944" s="274" t="s">
        <v>268</v>
      </c>
      <c r="BI944" s="274" t="s">
        <v>268</v>
      </c>
      <c r="BJ944" s="274" t="s">
        <v>268</v>
      </c>
      <c r="BK944" s="274" t="s">
        <v>268</v>
      </c>
      <c r="BL944" s="274" t="s">
        <v>268</v>
      </c>
      <c r="BM944" s="274" t="s">
        <v>268</v>
      </c>
      <c r="BN944" s="274" t="s">
        <v>268</v>
      </c>
      <c r="BO944" s="274" t="s">
        <v>268</v>
      </c>
      <c r="BP944" s="274" t="s">
        <v>268</v>
      </c>
      <c r="BQ944" s="274" t="s">
        <v>268</v>
      </c>
      <c r="BR944" s="274" t="s">
        <v>268</v>
      </c>
      <c r="BS944" s="274" t="s">
        <v>268</v>
      </c>
      <c r="BT944" s="274" t="s">
        <v>268</v>
      </c>
      <c r="BU944" s="274" t="s">
        <v>268</v>
      </c>
      <c r="BV944" s="274" t="s">
        <v>268</v>
      </c>
      <c r="BW944" s="274" t="s">
        <v>268</v>
      </c>
      <c r="BX944" s="274" t="s">
        <v>268</v>
      </c>
      <c r="BY944" s="295">
        <v>84.28</v>
      </c>
      <c r="BZ944" s="295">
        <v>84.28</v>
      </c>
      <c r="CA944" s="298" t="s">
        <v>142</v>
      </c>
      <c r="CB944" s="297">
        <v>122</v>
      </c>
      <c r="CC944" s="284">
        <f t="shared" si="58"/>
        <v>0</v>
      </c>
      <c r="CD944" s="295">
        <f t="shared" si="59"/>
        <v>84.28</v>
      </c>
      <c r="CE944" s="284">
        <f t="shared" si="60"/>
        <v>0</v>
      </c>
      <c r="CF944" s="295">
        <f t="shared" si="61"/>
        <v>1</v>
      </c>
      <c r="CG944" s="274" t="s">
        <v>876</v>
      </c>
      <c r="CH944" s="274" t="s">
        <v>268</v>
      </c>
      <c r="CI944" s="274" t="s">
        <v>268</v>
      </c>
      <c r="CJ944" s="298" t="s">
        <v>280</v>
      </c>
      <c r="CK944" s="297">
        <v>2</v>
      </c>
      <c r="CL944" s="274" t="s">
        <v>268</v>
      </c>
      <c r="CM944" s="274" t="s">
        <v>268</v>
      </c>
      <c r="CN944" s="274" t="s">
        <v>268</v>
      </c>
      <c r="CO944" s="274" t="s">
        <v>268</v>
      </c>
      <c r="CP944" s="274" t="s">
        <v>268</v>
      </c>
      <c r="CQ944" s="274" t="s">
        <v>2038</v>
      </c>
      <c r="CR944" s="274" t="s">
        <v>877</v>
      </c>
      <c r="CS944" s="274">
        <v>90.49</v>
      </c>
      <c r="CT944" s="274" t="s">
        <v>268</v>
      </c>
      <c r="CU944" s="274">
        <v>90.49</v>
      </c>
      <c r="CV944" s="274">
        <v>365</v>
      </c>
      <c r="CW944" s="274" t="s">
        <v>878</v>
      </c>
      <c r="CX944" s="274" t="s">
        <v>835</v>
      </c>
      <c r="CY944" s="274" t="s">
        <v>836</v>
      </c>
      <c r="CZ944" s="274" t="s">
        <v>837</v>
      </c>
      <c r="DA944" s="274" t="s">
        <v>268</v>
      </c>
      <c r="DB944" s="274" t="s">
        <v>268</v>
      </c>
      <c r="DC944" s="274" t="s">
        <v>268</v>
      </c>
      <c r="DD944" s="274" t="s">
        <v>268</v>
      </c>
      <c r="DE944" s="274" t="s">
        <v>268</v>
      </c>
      <c r="DF944" s="274" t="s">
        <v>268</v>
      </c>
      <c r="DG944" s="299">
        <f>IFERROR(IF(CA944="D",IF(CK944="A dispo.",CD944*VLOOKUP('DATI INPUT'!$F$27,TARIFFE_UD,2,FALSE),CD944*VLOOKUP(CK944,TARIFFE_UD,2,FALSE)),CD944*VLOOKUP(CB944-100,TARIFFE_UND,2,FALSE)),0)</f>
        <v>60.565433349288391</v>
      </c>
      <c r="DH944" s="299">
        <f>IFERROR(IF(CA944="D",IF(CK944="A dispo.",CF944*VLOOKUP('DATI INPUT'!$F$27,TARIFFE_UD,3,FALSE),CF944*VLOOKUP(CK944,TARIFFE_UD,3,FALSE)),CF944*VLOOKUP(CB944-100,TARIFFE_UND,3,FALSE)),0)</f>
        <v>46.077822723118445</v>
      </c>
    </row>
    <row r="945" spans="1:112" x14ac:dyDescent="0.25">
      <c r="A945" s="274" t="s">
        <v>7556</v>
      </c>
      <c r="B945" s="274" t="s">
        <v>7549</v>
      </c>
      <c r="C945" s="274" t="s">
        <v>7557</v>
      </c>
      <c r="D945" s="274" t="s">
        <v>7551</v>
      </c>
      <c r="E945" s="274" t="s">
        <v>268</v>
      </c>
      <c r="F945" s="274" t="s">
        <v>156</v>
      </c>
      <c r="G945" s="274" t="s">
        <v>7552</v>
      </c>
      <c r="H945" s="274" t="s">
        <v>6207</v>
      </c>
      <c r="I945" s="274" t="s">
        <v>7553</v>
      </c>
      <c r="J945" s="274" t="s">
        <v>156</v>
      </c>
      <c r="K945" s="274" t="s">
        <v>7554</v>
      </c>
      <c r="L945" s="274" t="s">
        <v>960</v>
      </c>
      <c r="M945" s="274" t="s">
        <v>7555</v>
      </c>
      <c r="N945" s="274" t="s">
        <v>984</v>
      </c>
      <c r="O945" s="274" t="s">
        <v>873</v>
      </c>
      <c r="P945" s="274" t="s">
        <v>1901</v>
      </c>
      <c r="Q945" s="274" t="s">
        <v>331</v>
      </c>
      <c r="R945" s="274" t="s">
        <v>268</v>
      </c>
      <c r="S945" s="274" t="s">
        <v>268</v>
      </c>
      <c r="T945" s="274" t="s">
        <v>268</v>
      </c>
      <c r="U945" s="274" t="s">
        <v>268</v>
      </c>
      <c r="V945" s="274" t="s">
        <v>268</v>
      </c>
      <c r="W945" s="274" t="s">
        <v>7555</v>
      </c>
      <c r="X945" s="274" t="s">
        <v>1901</v>
      </c>
      <c r="Y945" s="274" t="s">
        <v>331</v>
      </c>
      <c r="Z945" s="274" t="s">
        <v>268</v>
      </c>
      <c r="AA945" s="274" t="s">
        <v>268</v>
      </c>
      <c r="AB945" s="274" t="s">
        <v>268</v>
      </c>
      <c r="AC945" s="274" t="s">
        <v>268</v>
      </c>
      <c r="AD945" s="274" t="s">
        <v>268</v>
      </c>
      <c r="AE945" s="274" t="s">
        <v>287</v>
      </c>
      <c r="AF945" s="274" t="s">
        <v>1811</v>
      </c>
      <c r="AG945" s="274" t="s">
        <v>875</v>
      </c>
      <c r="AH945" s="274" t="s">
        <v>380</v>
      </c>
      <c r="AI945" s="274" t="s">
        <v>786</v>
      </c>
      <c r="AJ945" s="274" t="s">
        <v>268</v>
      </c>
      <c r="AK945" s="274" t="s">
        <v>354</v>
      </c>
      <c r="AL945" s="274" t="s">
        <v>268</v>
      </c>
      <c r="AM945" s="274" t="s">
        <v>353</v>
      </c>
      <c r="AN945" s="274" t="s">
        <v>268</v>
      </c>
      <c r="AO945" s="274" t="s">
        <v>268</v>
      </c>
      <c r="AP945" s="274" t="s">
        <v>268</v>
      </c>
      <c r="AQ945" s="274" t="s">
        <v>268</v>
      </c>
      <c r="AR945" s="274" t="s">
        <v>268</v>
      </c>
      <c r="AS945" s="274" t="s">
        <v>268</v>
      </c>
      <c r="AT945" s="274" t="s">
        <v>268</v>
      </c>
      <c r="AU945" s="274" t="s">
        <v>268</v>
      </c>
      <c r="AV945" s="274" t="s">
        <v>268</v>
      </c>
      <c r="AW945" s="274" t="s">
        <v>268</v>
      </c>
      <c r="AX945" s="274" t="s">
        <v>268</v>
      </c>
      <c r="AY945" s="274" t="s">
        <v>268</v>
      </c>
      <c r="AZ945" s="274" t="s">
        <v>268</v>
      </c>
      <c r="BA945" s="274" t="s">
        <v>268</v>
      </c>
      <c r="BB945" s="274" t="s">
        <v>268</v>
      </c>
      <c r="BC945" s="274" t="s">
        <v>268</v>
      </c>
      <c r="BD945" s="274" t="s">
        <v>268</v>
      </c>
      <c r="BE945" s="274" t="s">
        <v>268</v>
      </c>
      <c r="BF945" s="274" t="s">
        <v>268</v>
      </c>
      <c r="BG945" s="274" t="s">
        <v>268</v>
      </c>
      <c r="BH945" s="274" t="s">
        <v>268</v>
      </c>
      <c r="BI945" s="274" t="s">
        <v>268</v>
      </c>
      <c r="BJ945" s="274" t="s">
        <v>268</v>
      </c>
      <c r="BK945" s="274" t="s">
        <v>268</v>
      </c>
      <c r="BL945" s="274" t="s">
        <v>268</v>
      </c>
      <c r="BM945" s="274" t="s">
        <v>268</v>
      </c>
      <c r="BN945" s="274" t="s">
        <v>268</v>
      </c>
      <c r="BO945" s="274" t="s">
        <v>268</v>
      </c>
      <c r="BP945" s="274" t="s">
        <v>268</v>
      </c>
      <c r="BQ945" s="274" t="s">
        <v>268</v>
      </c>
      <c r="BR945" s="274" t="s">
        <v>268</v>
      </c>
      <c r="BS945" s="274" t="s">
        <v>268</v>
      </c>
      <c r="BT945" s="274" t="s">
        <v>268</v>
      </c>
      <c r="BU945" s="274" t="s">
        <v>268</v>
      </c>
      <c r="BV945" s="274" t="s">
        <v>268</v>
      </c>
      <c r="BW945" s="274" t="s">
        <v>268</v>
      </c>
      <c r="BX945" s="274" t="s">
        <v>268</v>
      </c>
      <c r="BY945" s="295">
        <v>15.78</v>
      </c>
      <c r="BZ945" s="295">
        <v>15.78</v>
      </c>
      <c r="CA945" s="298" t="s">
        <v>142</v>
      </c>
      <c r="CB945" s="297">
        <v>123</v>
      </c>
      <c r="CC945" s="284">
        <f t="shared" si="58"/>
        <v>0</v>
      </c>
      <c r="CD945" s="295">
        <f t="shared" si="59"/>
        <v>15.780000000000001</v>
      </c>
      <c r="CE945" s="284">
        <f t="shared" si="60"/>
        <v>1</v>
      </c>
      <c r="CF945" s="295">
        <f t="shared" si="61"/>
        <v>0</v>
      </c>
      <c r="CG945" s="274" t="s">
        <v>1817</v>
      </c>
      <c r="CH945" s="274" t="s">
        <v>268</v>
      </c>
      <c r="CI945" s="274" t="s">
        <v>268</v>
      </c>
      <c r="CJ945" s="298" t="s">
        <v>280</v>
      </c>
      <c r="CK945" s="297">
        <v>2</v>
      </c>
      <c r="CL945" s="274" t="s">
        <v>268</v>
      </c>
      <c r="CM945" s="274" t="s">
        <v>268</v>
      </c>
      <c r="CN945" s="274" t="s">
        <v>268</v>
      </c>
      <c r="CO945" s="274" t="s">
        <v>268</v>
      </c>
      <c r="CP945" s="274" t="s">
        <v>268</v>
      </c>
      <c r="CQ945" s="274" t="s">
        <v>2038</v>
      </c>
      <c r="CR945" s="274" t="s">
        <v>877</v>
      </c>
      <c r="CS945" s="274">
        <v>7.1</v>
      </c>
      <c r="CT945" s="274" t="s">
        <v>268</v>
      </c>
      <c r="CU945" s="274">
        <v>7.1</v>
      </c>
      <c r="CV945" s="274">
        <v>365</v>
      </c>
      <c r="CW945" s="274" t="s">
        <v>878</v>
      </c>
      <c r="CX945" s="274" t="s">
        <v>835</v>
      </c>
      <c r="CY945" s="274" t="s">
        <v>836</v>
      </c>
      <c r="CZ945" s="274" t="s">
        <v>837</v>
      </c>
      <c r="DA945" s="274" t="s">
        <v>268</v>
      </c>
      <c r="DB945" s="274" t="s">
        <v>268</v>
      </c>
      <c r="DC945" s="274" t="s">
        <v>268</v>
      </c>
      <c r="DD945" s="274" t="s">
        <v>268</v>
      </c>
      <c r="DE945" s="274" t="s">
        <v>268</v>
      </c>
      <c r="DF945" s="274" t="s">
        <v>268</v>
      </c>
      <c r="DG945" s="299">
        <f>IFERROR(IF(CA945="D",IF(CK945="A dispo.",CD945*VLOOKUP('DATI INPUT'!$F$27,TARIFFE_UD,2,FALSE),CD945*VLOOKUP(CK945,TARIFFE_UD,2,FALSE)),CD945*VLOOKUP(CB945-100,TARIFFE_UND,2,FALSE)),0)</f>
        <v>11.339849765683091</v>
      </c>
      <c r="DH945" s="299">
        <f>IFERROR(IF(CA945="D",IF(CK945="A dispo.",CF945*VLOOKUP('DATI INPUT'!$F$27,TARIFFE_UD,3,FALSE),CF945*VLOOKUP(CK945,TARIFFE_UD,3,FALSE)),CF945*VLOOKUP(CB945-100,TARIFFE_UND,3,FALSE)),0)</f>
        <v>0</v>
      </c>
    </row>
    <row r="946" spans="1:112" x14ac:dyDescent="0.25">
      <c r="A946" s="274" t="s">
        <v>7558</v>
      </c>
      <c r="B946" s="274" t="s">
        <v>7559</v>
      </c>
      <c r="C946" s="274" t="s">
        <v>7560</v>
      </c>
      <c r="D946" s="274" t="s">
        <v>7561</v>
      </c>
      <c r="E946" s="274" t="s">
        <v>268</v>
      </c>
      <c r="F946" s="274" t="s">
        <v>156</v>
      </c>
      <c r="G946" s="274" t="s">
        <v>7562</v>
      </c>
      <c r="H946" s="274" t="s">
        <v>7563</v>
      </c>
      <c r="I946" s="274" t="s">
        <v>7564</v>
      </c>
      <c r="J946" s="274" t="s">
        <v>274</v>
      </c>
      <c r="K946" s="274" t="s">
        <v>7565</v>
      </c>
      <c r="L946" s="274" t="s">
        <v>7566</v>
      </c>
      <c r="M946" s="274" t="s">
        <v>7567</v>
      </c>
      <c r="N946" s="274" t="s">
        <v>984</v>
      </c>
      <c r="O946" s="274" t="s">
        <v>873</v>
      </c>
      <c r="P946" s="274" t="s">
        <v>7568</v>
      </c>
      <c r="Q946" s="274" t="s">
        <v>268</v>
      </c>
      <c r="R946" s="274" t="s">
        <v>268</v>
      </c>
      <c r="S946" s="274" t="s">
        <v>268</v>
      </c>
      <c r="T946" s="274" t="s">
        <v>268</v>
      </c>
      <c r="U946" s="274" t="s">
        <v>268</v>
      </c>
      <c r="V946" s="274" t="s">
        <v>268</v>
      </c>
      <c r="W946" s="274" t="s">
        <v>7567</v>
      </c>
      <c r="X946" s="274" t="s">
        <v>7568</v>
      </c>
      <c r="Y946" s="274" t="s">
        <v>268</v>
      </c>
      <c r="Z946" s="274" t="s">
        <v>268</v>
      </c>
      <c r="AA946" s="274" t="s">
        <v>268</v>
      </c>
      <c r="AB946" s="274" t="s">
        <v>268</v>
      </c>
      <c r="AC946" s="274" t="s">
        <v>268</v>
      </c>
      <c r="AD946" s="274" t="s">
        <v>268</v>
      </c>
      <c r="AE946" s="274" t="s">
        <v>287</v>
      </c>
      <c r="AF946" s="274" t="s">
        <v>1811</v>
      </c>
      <c r="AG946" s="274" t="s">
        <v>875</v>
      </c>
      <c r="AH946" s="274" t="s">
        <v>2299</v>
      </c>
      <c r="AI946" s="274" t="s">
        <v>1056</v>
      </c>
      <c r="AJ946" s="274" t="s">
        <v>268</v>
      </c>
      <c r="AK946" s="274" t="s">
        <v>268</v>
      </c>
      <c r="AL946" s="274" t="s">
        <v>268</v>
      </c>
      <c r="AM946" s="274" t="s">
        <v>268</v>
      </c>
      <c r="AN946" s="274" t="s">
        <v>268</v>
      </c>
      <c r="AO946" s="274" t="s">
        <v>268</v>
      </c>
      <c r="AP946" s="274" t="s">
        <v>268</v>
      </c>
      <c r="AQ946" s="274" t="s">
        <v>268</v>
      </c>
      <c r="AR946" s="274" t="s">
        <v>268</v>
      </c>
      <c r="AS946" s="274" t="s">
        <v>268</v>
      </c>
      <c r="AT946" s="274" t="s">
        <v>268</v>
      </c>
      <c r="AU946" s="274" t="s">
        <v>268</v>
      </c>
      <c r="AV946" s="274" t="s">
        <v>268</v>
      </c>
      <c r="AW946" s="274" t="s">
        <v>268</v>
      </c>
      <c r="AX946" s="274" t="s">
        <v>268</v>
      </c>
      <c r="AY946" s="274" t="s">
        <v>268</v>
      </c>
      <c r="AZ946" s="274" t="s">
        <v>268</v>
      </c>
      <c r="BA946" s="274" t="s">
        <v>268</v>
      </c>
      <c r="BB946" s="274" t="s">
        <v>268</v>
      </c>
      <c r="BC946" s="274" t="s">
        <v>268</v>
      </c>
      <c r="BD946" s="274" t="s">
        <v>268</v>
      </c>
      <c r="BE946" s="274" t="s">
        <v>268</v>
      </c>
      <c r="BF946" s="274" t="s">
        <v>268</v>
      </c>
      <c r="BG946" s="274" t="s">
        <v>268</v>
      </c>
      <c r="BH946" s="274" t="s">
        <v>268</v>
      </c>
      <c r="BI946" s="274" t="s">
        <v>268</v>
      </c>
      <c r="BJ946" s="274" t="s">
        <v>268</v>
      </c>
      <c r="BK946" s="274" t="s">
        <v>268</v>
      </c>
      <c r="BL946" s="274" t="s">
        <v>268</v>
      </c>
      <c r="BM946" s="274" t="s">
        <v>268</v>
      </c>
      <c r="BN946" s="274" t="s">
        <v>268</v>
      </c>
      <c r="BO946" s="274" t="s">
        <v>268</v>
      </c>
      <c r="BP946" s="274" t="s">
        <v>268</v>
      </c>
      <c r="BQ946" s="274" t="s">
        <v>268</v>
      </c>
      <c r="BR946" s="274" t="s">
        <v>268</v>
      </c>
      <c r="BS946" s="274" t="s">
        <v>268</v>
      </c>
      <c r="BT946" s="274" t="s">
        <v>268</v>
      </c>
      <c r="BU946" s="274" t="s">
        <v>268</v>
      </c>
      <c r="BV946" s="274" t="s">
        <v>268</v>
      </c>
      <c r="BW946" s="274" t="s">
        <v>268</v>
      </c>
      <c r="BX946" s="274" t="s">
        <v>268</v>
      </c>
      <c r="BY946" s="295">
        <v>140</v>
      </c>
      <c r="BZ946" s="295">
        <v>140</v>
      </c>
      <c r="CA946" s="298" t="s">
        <v>142</v>
      </c>
      <c r="CB946" s="297">
        <v>122</v>
      </c>
      <c r="CC946" s="284">
        <f t="shared" si="58"/>
        <v>0.75</v>
      </c>
      <c r="CD946" s="295">
        <f t="shared" si="59"/>
        <v>35</v>
      </c>
      <c r="CE946" s="284">
        <f t="shared" si="60"/>
        <v>0.75</v>
      </c>
      <c r="CF946" s="295">
        <f t="shared" si="61"/>
        <v>0.25</v>
      </c>
      <c r="CG946" s="274" t="s">
        <v>876</v>
      </c>
      <c r="CH946" s="274" t="s">
        <v>268</v>
      </c>
      <c r="CI946" s="274" t="s">
        <v>268</v>
      </c>
      <c r="CJ946" s="298" t="s">
        <v>271</v>
      </c>
      <c r="CK946" s="297">
        <v>1</v>
      </c>
      <c r="CL946" s="274" t="s">
        <v>2132</v>
      </c>
      <c r="CM946" s="274" t="s">
        <v>268</v>
      </c>
      <c r="CN946" s="274" t="s">
        <v>268</v>
      </c>
      <c r="CO946" s="274" t="s">
        <v>268</v>
      </c>
      <c r="CP946" s="274" t="s">
        <v>268</v>
      </c>
      <c r="CQ946" s="274" t="s">
        <v>268</v>
      </c>
      <c r="CR946" s="274" t="s">
        <v>877</v>
      </c>
      <c r="CS946" s="274">
        <v>70.48</v>
      </c>
      <c r="CT946" s="274">
        <v>-52.86</v>
      </c>
      <c r="CU946" s="274">
        <v>17.62</v>
      </c>
      <c r="CV946" s="274">
        <v>365</v>
      </c>
      <c r="CW946" s="274" t="s">
        <v>878</v>
      </c>
      <c r="CX946" s="274" t="s">
        <v>835</v>
      </c>
      <c r="CY946" s="274" t="s">
        <v>836</v>
      </c>
      <c r="CZ946" s="274" t="s">
        <v>837</v>
      </c>
      <c r="DA946" s="274" t="s">
        <v>268</v>
      </c>
      <c r="DB946" s="274" t="s">
        <v>268</v>
      </c>
      <c r="DC946" s="274" t="s">
        <v>268</v>
      </c>
      <c r="DD946" s="274" t="s">
        <v>268</v>
      </c>
      <c r="DE946" s="274" t="s">
        <v>268</v>
      </c>
      <c r="DF946" s="274" t="s">
        <v>268</v>
      </c>
      <c r="DG946" s="299">
        <f>IFERROR(IF(CA946="D",IF(CK946="A dispo.",CD946*VLOOKUP('DATI INPUT'!$F$27,TARIFFE_UD,2,FALSE),CD946*VLOOKUP(CK946,TARIFFE_UD,2,FALSE)),CD946*VLOOKUP(CB946-100,TARIFFE_UND,2,FALSE)),0)</f>
        <v>21.558649744644658</v>
      </c>
      <c r="DH946" s="299">
        <f>IFERROR(IF(CA946="D",IF(CK946="A dispo.",CF946*VLOOKUP('DATI INPUT'!$F$27,TARIFFE_UD,3,FALSE),CF946*VLOOKUP(CK946,TARIFFE_UD,3,FALSE)),CF946*VLOOKUP(CB946-100,TARIFFE_UND,3,FALSE)),0)</f>
        <v>3.791213262028732</v>
      </c>
    </row>
    <row r="947" spans="1:112" x14ac:dyDescent="0.25">
      <c r="A947" s="274" t="s">
        <v>7569</v>
      </c>
      <c r="B947" s="274" t="s">
        <v>1659</v>
      </c>
      <c r="C947" s="274" t="s">
        <v>7570</v>
      </c>
      <c r="D947" s="274" t="s">
        <v>7571</v>
      </c>
      <c r="E947" s="274" t="s">
        <v>268</v>
      </c>
      <c r="F947" s="274" t="s">
        <v>156</v>
      </c>
      <c r="G947" s="274" t="s">
        <v>7572</v>
      </c>
      <c r="H947" s="274" t="s">
        <v>849</v>
      </c>
      <c r="I947" s="274" t="s">
        <v>7573</v>
      </c>
      <c r="J947" s="274" t="s">
        <v>274</v>
      </c>
      <c r="K947" s="274" t="s">
        <v>7574</v>
      </c>
      <c r="L947" s="274" t="s">
        <v>984</v>
      </c>
      <c r="M947" s="274" t="s">
        <v>7575</v>
      </c>
      <c r="N947" s="274" t="s">
        <v>984</v>
      </c>
      <c r="O947" s="274" t="s">
        <v>873</v>
      </c>
      <c r="P947" s="274" t="s">
        <v>613</v>
      </c>
      <c r="Q947" s="274" t="s">
        <v>494</v>
      </c>
      <c r="R947" s="274" t="s">
        <v>154</v>
      </c>
      <c r="S947" s="274" t="s">
        <v>268</v>
      </c>
      <c r="T947" s="274" t="s">
        <v>268</v>
      </c>
      <c r="U947" s="274" t="s">
        <v>268</v>
      </c>
      <c r="V947" s="274" t="s">
        <v>268</v>
      </c>
      <c r="W947" s="274" t="s">
        <v>7575</v>
      </c>
      <c r="X947" s="274" t="s">
        <v>613</v>
      </c>
      <c r="Y947" s="274" t="s">
        <v>494</v>
      </c>
      <c r="Z947" s="274" t="s">
        <v>154</v>
      </c>
      <c r="AA947" s="274" t="s">
        <v>268</v>
      </c>
      <c r="AB947" s="274" t="s">
        <v>268</v>
      </c>
      <c r="AC947" s="274" t="s">
        <v>268</v>
      </c>
      <c r="AD947" s="274" t="s">
        <v>268</v>
      </c>
      <c r="AE947" s="274" t="s">
        <v>287</v>
      </c>
      <c r="AF947" s="274" t="s">
        <v>1811</v>
      </c>
      <c r="AG947" s="274" t="s">
        <v>875</v>
      </c>
      <c r="AH947" s="274" t="s">
        <v>1848</v>
      </c>
      <c r="AI947" s="274" t="s">
        <v>1088</v>
      </c>
      <c r="AJ947" s="274" t="s">
        <v>268</v>
      </c>
      <c r="AK947" s="274" t="s">
        <v>413</v>
      </c>
      <c r="AL947" s="274" t="s">
        <v>268</v>
      </c>
      <c r="AM947" s="274" t="s">
        <v>288</v>
      </c>
      <c r="AN947" s="274" t="s">
        <v>268</v>
      </c>
      <c r="AO947" s="274" t="s">
        <v>268</v>
      </c>
      <c r="AP947" s="274" t="s">
        <v>268</v>
      </c>
      <c r="AQ947" s="274" t="s">
        <v>268</v>
      </c>
      <c r="AR947" s="274" t="s">
        <v>268</v>
      </c>
      <c r="AS947" s="274" t="s">
        <v>268</v>
      </c>
      <c r="AT947" s="274" t="s">
        <v>268</v>
      </c>
      <c r="AU947" s="274" t="s">
        <v>268</v>
      </c>
      <c r="AV947" s="274" t="s">
        <v>268</v>
      </c>
      <c r="AW947" s="274" t="s">
        <v>268</v>
      </c>
      <c r="AX947" s="274" t="s">
        <v>268</v>
      </c>
      <c r="AY947" s="274" t="s">
        <v>268</v>
      </c>
      <c r="AZ947" s="274" t="s">
        <v>268</v>
      </c>
      <c r="BA947" s="274" t="s">
        <v>268</v>
      </c>
      <c r="BB947" s="274" t="s">
        <v>268</v>
      </c>
      <c r="BC947" s="274" t="s">
        <v>268</v>
      </c>
      <c r="BD947" s="274" t="s">
        <v>268</v>
      </c>
      <c r="BE947" s="274" t="s">
        <v>268</v>
      </c>
      <c r="BF947" s="274" t="s">
        <v>268</v>
      </c>
      <c r="BG947" s="274" t="s">
        <v>268</v>
      </c>
      <c r="BH947" s="274" t="s">
        <v>268</v>
      </c>
      <c r="BI947" s="274" t="s">
        <v>268</v>
      </c>
      <c r="BJ947" s="274" t="s">
        <v>268</v>
      </c>
      <c r="BK947" s="274" t="s">
        <v>268</v>
      </c>
      <c r="BL947" s="274" t="s">
        <v>268</v>
      </c>
      <c r="BM947" s="274" t="s">
        <v>268</v>
      </c>
      <c r="BN947" s="274" t="s">
        <v>268</v>
      </c>
      <c r="BO947" s="274" t="s">
        <v>268</v>
      </c>
      <c r="BP947" s="274" t="s">
        <v>268</v>
      </c>
      <c r="BQ947" s="274" t="s">
        <v>268</v>
      </c>
      <c r="BR947" s="274" t="s">
        <v>268</v>
      </c>
      <c r="BS947" s="274" t="s">
        <v>268</v>
      </c>
      <c r="BT947" s="274" t="s">
        <v>268</v>
      </c>
      <c r="BU947" s="274" t="s">
        <v>268</v>
      </c>
      <c r="BV947" s="274" t="s">
        <v>268</v>
      </c>
      <c r="BW947" s="274" t="s">
        <v>268</v>
      </c>
      <c r="BX947" s="274" t="s">
        <v>268</v>
      </c>
      <c r="BY947" s="295">
        <v>40</v>
      </c>
      <c r="BZ947" s="295">
        <v>40</v>
      </c>
      <c r="CA947" s="298" t="s">
        <v>142</v>
      </c>
      <c r="CB947" s="297">
        <v>122</v>
      </c>
      <c r="CC947" s="284">
        <f t="shared" si="58"/>
        <v>0</v>
      </c>
      <c r="CD947" s="295">
        <f t="shared" si="59"/>
        <v>40</v>
      </c>
      <c r="CE947" s="284">
        <f t="shared" si="60"/>
        <v>0</v>
      </c>
      <c r="CF947" s="295">
        <f t="shared" si="61"/>
        <v>1</v>
      </c>
      <c r="CG947" s="274" t="s">
        <v>876</v>
      </c>
      <c r="CH947" s="274" t="s">
        <v>268</v>
      </c>
      <c r="CI947" s="274" t="s">
        <v>268</v>
      </c>
      <c r="CJ947" s="298" t="s">
        <v>280</v>
      </c>
      <c r="CK947" s="297">
        <v>2</v>
      </c>
      <c r="CL947" s="274" t="s">
        <v>268</v>
      </c>
      <c r="CM947" s="274" t="s">
        <v>268</v>
      </c>
      <c r="CN947" s="274" t="s">
        <v>268</v>
      </c>
      <c r="CO947" s="274" t="s">
        <v>268</v>
      </c>
      <c r="CP947" s="274" t="s">
        <v>268</v>
      </c>
      <c r="CQ947" s="274" t="s">
        <v>7576</v>
      </c>
      <c r="CR947" s="274" t="s">
        <v>877</v>
      </c>
      <c r="CS947" s="274">
        <v>70.56</v>
      </c>
      <c r="CT947" s="274" t="s">
        <v>268</v>
      </c>
      <c r="CU947" s="274">
        <v>70.56</v>
      </c>
      <c r="CV947" s="274">
        <v>365</v>
      </c>
      <c r="CW947" s="274" t="s">
        <v>878</v>
      </c>
      <c r="CX947" s="274" t="s">
        <v>835</v>
      </c>
      <c r="CY947" s="274" t="s">
        <v>836</v>
      </c>
      <c r="CZ947" s="274" t="s">
        <v>837</v>
      </c>
      <c r="DA947" s="274" t="s">
        <v>268</v>
      </c>
      <c r="DB947" s="274" t="s">
        <v>268</v>
      </c>
      <c r="DC947" s="274" t="s">
        <v>268</v>
      </c>
      <c r="DD947" s="274" t="s">
        <v>268</v>
      </c>
      <c r="DE947" s="274" t="s">
        <v>268</v>
      </c>
      <c r="DF947" s="274" t="s">
        <v>268</v>
      </c>
      <c r="DG947" s="299">
        <f>IFERROR(IF(CA947="D",IF(CK947="A dispo.",CD947*VLOOKUP('DATI INPUT'!$F$27,TARIFFE_UD,2,FALSE),CD947*VLOOKUP(CK947,TARIFFE_UD,2,FALSE)),CD947*VLOOKUP(CB947-100,TARIFFE_UND,2,FALSE)),0)</f>
        <v>28.744866326192877</v>
      </c>
      <c r="DH947" s="299">
        <f>IFERROR(IF(CA947="D",IF(CK947="A dispo.",CF947*VLOOKUP('DATI INPUT'!$F$27,TARIFFE_UD,3,FALSE),CF947*VLOOKUP(CK947,TARIFFE_UD,3,FALSE)),CF947*VLOOKUP(CB947-100,TARIFFE_UND,3,FALSE)),0)</f>
        <v>46.077822723118445</v>
      </c>
    </row>
    <row r="948" spans="1:112" hidden="1" x14ac:dyDescent="0.25">
      <c r="A948" s="274" t="s">
        <v>7577</v>
      </c>
      <c r="B948" s="274" t="s">
        <v>7578</v>
      </c>
      <c r="C948" s="274" t="s">
        <v>821</v>
      </c>
      <c r="D948" s="274" t="s">
        <v>7579</v>
      </c>
      <c r="E948" s="274" t="s">
        <v>268</v>
      </c>
      <c r="F948" s="274" t="s">
        <v>156</v>
      </c>
      <c r="G948" s="274" t="s">
        <v>7580</v>
      </c>
      <c r="H948" s="274" t="s">
        <v>5060</v>
      </c>
      <c r="I948" s="274" t="s">
        <v>3987</v>
      </c>
      <c r="J948" s="274" t="s">
        <v>156</v>
      </c>
      <c r="K948" s="274" t="s">
        <v>7581</v>
      </c>
      <c r="L948" s="274" t="s">
        <v>960</v>
      </c>
      <c r="M948" s="274" t="s">
        <v>7582</v>
      </c>
      <c r="N948" s="274" t="s">
        <v>984</v>
      </c>
      <c r="O948" s="274" t="s">
        <v>873</v>
      </c>
      <c r="P948" s="274" t="s">
        <v>1310</v>
      </c>
      <c r="Q948" s="274" t="s">
        <v>299</v>
      </c>
      <c r="R948" s="274" t="s">
        <v>157</v>
      </c>
      <c r="S948" s="274" t="s">
        <v>268</v>
      </c>
      <c r="T948" s="274" t="s">
        <v>268</v>
      </c>
      <c r="U948" s="274" t="s">
        <v>268</v>
      </c>
      <c r="V948" s="274" t="s">
        <v>268</v>
      </c>
      <c r="W948" s="274" t="s">
        <v>6589</v>
      </c>
      <c r="X948" s="274" t="s">
        <v>1310</v>
      </c>
      <c r="Y948" s="274" t="s">
        <v>299</v>
      </c>
      <c r="Z948" s="274" t="s">
        <v>268</v>
      </c>
      <c r="AA948" s="274" t="s">
        <v>268</v>
      </c>
      <c r="AB948" s="274" t="s">
        <v>268</v>
      </c>
      <c r="AC948" s="274" t="s">
        <v>268</v>
      </c>
      <c r="AD948" s="274" t="s">
        <v>268</v>
      </c>
      <c r="AE948" s="274" t="s">
        <v>287</v>
      </c>
      <c r="AF948" s="274" t="s">
        <v>1811</v>
      </c>
      <c r="AG948" s="274" t="s">
        <v>875</v>
      </c>
      <c r="AH948" s="274" t="s">
        <v>1812</v>
      </c>
      <c r="AI948" s="274" t="s">
        <v>657</v>
      </c>
      <c r="AJ948" s="274" t="s">
        <v>268</v>
      </c>
      <c r="AK948" s="274" t="s">
        <v>268</v>
      </c>
      <c r="AL948" s="274" t="s">
        <v>268</v>
      </c>
      <c r="AM948" s="274" t="s">
        <v>355</v>
      </c>
      <c r="AN948" s="274" t="s">
        <v>268</v>
      </c>
      <c r="AO948" s="274" t="s">
        <v>268</v>
      </c>
      <c r="AP948" s="274" t="s">
        <v>268</v>
      </c>
      <c r="AQ948" s="274" t="s">
        <v>268</v>
      </c>
      <c r="AR948" s="274" t="s">
        <v>268</v>
      </c>
      <c r="AS948" s="274" t="s">
        <v>268</v>
      </c>
      <c r="AT948" s="274" t="s">
        <v>268</v>
      </c>
      <c r="AU948" s="274" t="s">
        <v>268</v>
      </c>
      <c r="AV948" s="274" t="s">
        <v>268</v>
      </c>
      <c r="AW948" s="274" t="s">
        <v>268</v>
      </c>
      <c r="AX948" s="274" t="s">
        <v>268</v>
      </c>
      <c r="AY948" s="274" t="s">
        <v>268</v>
      </c>
      <c r="AZ948" s="274" t="s">
        <v>268</v>
      </c>
      <c r="BA948" s="274" t="s">
        <v>268</v>
      </c>
      <c r="BB948" s="274" t="s">
        <v>268</v>
      </c>
      <c r="BC948" s="274" t="s">
        <v>268</v>
      </c>
      <c r="BD948" s="274" t="s">
        <v>268</v>
      </c>
      <c r="BE948" s="274" t="s">
        <v>268</v>
      </c>
      <c r="BF948" s="274" t="s">
        <v>268</v>
      </c>
      <c r="BG948" s="274" t="s">
        <v>268</v>
      </c>
      <c r="BH948" s="274" t="s">
        <v>268</v>
      </c>
      <c r="BI948" s="274" t="s">
        <v>268</v>
      </c>
      <c r="BJ948" s="274" t="s">
        <v>268</v>
      </c>
      <c r="BK948" s="274" t="s">
        <v>268</v>
      </c>
      <c r="BL948" s="274" t="s">
        <v>268</v>
      </c>
      <c r="BM948" s="274" t="s">
        <v>268</v>
      </c>
      <c r="BN948" s="274" t="s">
        <v>268</v>
      </c>
      <c r="BO948" s="274" t="s">
        <v>268</v>
      </c>
      <c r="BP948" s="274" t="s">
        <v>268</v>
      </c>
      <c r="BQ948" s="274" t="s">
        <v>268</v>
      </c>
      <c r="BR948" s="274" t="s">
        <v>268</v>
      </c>
      <c r="BS948" s="274" t="s">
        <v>268</v>
      </c>
      <c r="BT948" s="274" t="s">
        <v>268</v>
      </c>
      <c r="BU948" s="274" t="s">
        <v>268</v>
      </c>
      <c r="BV948" s="274" t="s">
        <v>268</v>
      </c>
      <c r="BW948" s="274" t="s">
        <v>268</v>
      </c>
      <c r="BX948" s="274" t="s">
        <v>268</v>
      </c>
      <c r="BY948" s="295">
        <v>80</v>
      </c>
      <c r="BZ948" s="295">
        <v>80</v>
      </c>
      <c r="CA948" s="298" t="s">
        <v>142</v>
      </c>
      <c r="CB948" s="297">
        <v>122</v>
      </c>
      <c r="CC948" s="284">
        <f t="shared" si="58"/>
        <v>0</v>
      </c>
      <c r="CD948" s="295">
        <f t="shared" si="59"/>
        <v>80</v>
      </c>
      <c r="CE948" s="284">
        <f t="shared" si="60"/>
        <v>0</v>
      </c>
      <c r="CF948" s="295">
        <f t="shared" si="61"/>
        <v>1</v>
      </c>
      <c r="CG948" s="274" t="s">
        <v>876</v>
      </c>
      <c r="CH948" s="274" t="s">
        <v>268</v>
      </c>
      <c r="CI948" s="274" t="s">
        <v>268</v>
      </c>
      <c r="CJ948" s="298" t="s">
        <v>268</v>
      </c>
      <c r="CK948" s="298" t="s">
        <v>736</v>
      </c>
      <c r="CL948" s="274" t="s">
        <v>268</v>
      </c>
      <c r="CM948" s="274" t="s">
        <v>268</v>
      </c>
      <c r="CN948" s="274" t="s">
        <v>268</v>
      </c>
      <c r="CO948" s="274" t="s">
        <v>268</v>
      </c>
      <c r="CP948" s="274" t="s">
        <v>268</v>
      </c>
      <c r="CQ948" s="274" t="s">
        <v>7583</v>
      </c>
      <c r="CR948" s="274" t="s">
        <v>877</v>
      </c>
      <c r="CS948" s="274">
        <v>91.76</v>
      </c>
      <c r="CT948" s="274" t="s">
        <v>268</v>
      </c>
      <c r="CU948" s="274">
        <v>91.76</v>
      </c>
      <c r="CV948" s="274">
        <v>365</v>
      </c>
      <c r="CW948" s="274" t="s">
        <v>878</v>
      </c>
      <c r="CX948" s="274" t="s">
        <v>835</v>
      </c>
      <c r="CY948" s="274" t="s">
        <v>836</v>
      </c>
      <c r="CZ948" s="274" t="s">
        <v>837</v>
      </c>
      <c r="DA948" s="274" t="s">
        <v>268</v>
      </c>
      <c r="DB948" s="274" t="s">
        <v>268</v>
      </c>
      <c r="DC948" s="274" t="s">
        <v>268</v>
      </c>
      <c r="DD948" s="274" t="s">
        <v>268</v>
      </c>
      <c r="DE948" s="274" t="s">
        <v>268</v>
      </c>
      <c r="DF948" s="274" t="s">
        <v>268</v>
      </c>
      <c r="DG948" s="299">
        <f>IFERROR(IF(CA948="D",IF(CK948="A dispo.",CD948*VLOOKUP('DATI INPUT'!$F$27,TARIFFE_UD,2,FALSE),CD948*VLOOKUP(CK948,TARIFFE_UD,2,FALSE)),CD948*VLOOKUP(CB948-100,TARIFFE_UND,2,FALSE)),0)</f>
        <v>63.356031902629191</v>
      </c>
      <c r="DH948" s="299">
        <f>IFERROR(IF(CA948="D",IF(CK948="A dispo.",CF948*VLOOKUP('DATI INPUT'!$F$27,TARIFFE_UD,3,FALSE),CF948*VLOOKUP(CK948,TARIFFE_UD,3,FALSE)),CF948*VLOOKUP(CB948-100,TARIFFE_UND,3,FALSE)),0)</f>
        <v>60.367780403072892</v>
      </c>
    </row>
    <row r="949" spans="1:112" hidden="1" x14ac:dyDescent="0.25">
      <c r="A949" s="274" t="s">
        <v>7584</v>
      </c>
      <c r="B949" s="274" t="s">
        <v>7578</v>
      </c>
      <c r="C949" s="274" t="s">
        <v>7585</v>
      </c>
      <c r="D949" s="274" t="s">
        <v>7579</v>
      </c>
      <c r="E949" s="274" t="s">
        <v>268</v>
      </c>
      <c r="F949" s="274" t="s">
        <v>156</v>
      </c>
      <c r="G949" s="274" t="s">
        <v>7580</v>
      </c>
      <c r="H949" s="274" t="s">
        <v>5060</v>
      </c>
      <c r="I949" s="274" t="s">
        <v>3987</v>
      </c>
      <c r="J949" s="274" t="s">
        <v>156</v>
      </c>
      <c r="K949" s="274" t="s">
        <v>7581</v>
      </c>
      <c r="L949" s="274" t="s">
        <v>960</v>
      </c>
      <c r="M949" s="274" t="s">
        <v>7582</v>
      </c>
      <c r="N949" s="274" t="s">
        <v>984</v>
      </c>
      <c r="O949" s="274" t="s">
        <v>873</v>
      </c>
      <c r="P949" s="274" t="s">
        <v>1310</v>
      </c>
      <c r="Q949" s="274" t="s">
        <v>299</v>
      </c>
      <c r="R949" s="274" t="s">
        <v>157</v>
      </c>
      <c r="S949" s="274" t="s">
        <v>268</v>
      </c>
      <c r="T949" s="274" t="s">
        <v>268</v>
      </c>
      <c r="U949" s="274" t="s">
        <v>268</v>
      </c>
      <c r="V949" s="274" t="s">
        <v>268</v>
      </c>
      <c r="W949" s="274" t="s">
        <v>6589</v>
      </c>
      <c r="X949" s="274" t="s">
        <v>1310</v>
      </c>
      <c r="Y949" s="274" t="s">
        <v>299</v>
      </c>
      <c r="Z949" s="274" t="s">
        <v>268</v>
      </c>
      <c r="AA949" s="274" t="s">
        <v>268</v>
      </c>
      <c r="AB949" s="274" t="s">
        <v>268</v>
      </c>
      <c r="AC949" s="274" t="s">
        <v>268</v>
      </c>
      <c r="AD949" s="274" t="s">
        <v>268</v>
      </c>
      <c r="AE949" s="274" t="s">
        <v>287</v>
      </c>
      <c r="AF949" s="274" t="s">
        <v>1811</v>
      </c>
      <c r="AG949" s="274" t="s">
        <v>875</v>
      </c>
      <c r="AH949" s="274" t="s">
        <v>1812</v>
      </c>
      <c r="AI949" s="274" t="s">
        <v>657</v>
      </c>
      <c r="AJ949" s="274" t="s">
        <v>268</v>
      </c>
      <c r="AK949" s="274" t="s">
        <v>268</v>
      </c>
      <c r="AL949" s="274" t="s">
        <v>268</v>
      </c>
      <c r="AM949" s="274" t="s">
        <v>355</v>
      </c>
      <c r="AN949" s="274" t="s">
        <v>268</v>
      </c>
      <c r="AO949" s="274" t="s">
        <v>268</v>
      </c>
      <c r="AP949" s="274" t="s">
        <v>268</v>
      </c>
      <c r="AQ949" s="274" t="s">
        <v>268</v>
      </c>
      <c r="AR949" s="274" t="s">
        <v>268</v>
      </c>
      <c r="AS949" s="274" t="s">
        <v>268</v>
      </c>
      <c r="AT949" s="274" t="s">
        <v>268</v>
      </c>
      <c r="AU949" s="274" t="s">
        <v>268</v>
      </c>
      <c r="AV949" s="274" t="s">
        <v>268</v>
      </c>
      <c r="AW949" s="274" t="s">
        <v>268</v>
      </c>
      <c r="AX949" s="274" t="s">
        <v>268</v>
      </c>
      <c r="AY949" s="274" t="s">
        <v>268</v>
      </c>
      <c r="AZ949" s="274" t="s">
        <v>268</v>
      </c>
      <c r="BA949" s="274" t="s">
        <v>268</v>
      </c>
      <c r="BB949" s="274" t="s">
        <v>268</v>
      </c>
      <c r="BC949" s="274" t="s">
        <v>268</v>
      </c>
      <c r="BD949" s="274" t="s">
        <v>268</v>
      </c>
      <c r="BE949" s="274" t="s">
        <v>268</v>
      </c>
      <c r="BF949" s="274" t="s">
        <v>268</v>
      </c>
      <c r="BG949" s="274" t="s">
        <v>268</v>
      </c>
      <c r="BH949" s="274" t="s">
        <v>268</v>
      </c>
      <c r="BI949" s="274" t="s">
        <v>268</v>
      </c>
      <c r="BJ949" s="274" t="s">
        <v>268</v>
      </c>
      <c r="BK949" s="274" t="s">
        <v>268</v>
      </c>
      <c r="BL949" s="274" t="s">
        <v>268</v>
      </c>
      <c r="BM949" s="274" t="s">
        <v>268</v>
      </c>
      <c r="BN949" s="274" t="s">
        <v>268</v>
      </c>
      <c r="BO949" s="274" t="s">
        <v>268</v>
      </c>
      <c r="BP949" s="274" t="s">
        <v>268</v>
      </c>
      <c r="BQ949" s="274" t="s">
        <v>268</v>
      </c>
      <c r="BR949" s="274" t="s">
        <v>268</v>
      </c>
      <c r="BS949" s="274" t="s">
        <v>268</v>
      </c>
      <c r="BT949" s="274" t="s">
        <v>268</v>
      </c>
      <c r="BU949" s="274" t="s">
        <v>268</v>
      </c>
      <c r="BV949" s="274" t="s">
        <v>268</v>
      </c>
      <c r="BW949" s="274" t="s">
        <v>268</v>
      </c>
      <c r="BX949" s="274" t="s">
        <v>268</v>
      </c>
      <c r="BY949" s="295">
        <v>40</v>
      </c>
      <c r="BZ949" s="295">
        <v>40</v>
      </c>
      <c r="CA949" s="298" t="s">
        <v>142</v>
      </c>
      <c r="CB949" s="297">
        <v>123</v>
      </c>
      <c r="CC949" s="284">
        <f t="shared" si="58"/>
        <v>0</v>
      </c>
      <c r="CD949" s="295">
        <f t="shared" si="59"/>
        <v>40</v>
      </c>
      <c r="CE949" s="284">
        <f t="shared" si="60"/>
        <v>1</v>
      </c>
      <c r="CF949" s="295">
        <f t="shared" si="61"/>
        <v>0</v>
      </c>
      <c r="CG949" s="274" t="s">
        <v>1817</v>
      </c>
      <c r="CH949" s="274" t="s">
        <v>268</v>
      </c>
      <c r="CI949" s="274" t="s">
        <v>268</v>
      </c>
      <c r="CJ949" s="298" t="s">
        <v>268</v>
      </c>
      <c r="CK949" s="298" t="s">
        <v>736</v>
      </c>
      <c r="CL949" s="274" t="s">
        <v>268</v>
      </c>
      <c r="CM949" s="274" t="s">
        <v>268</v>
      </c>
      <c r="CN949" s="274" t="s">
        <v>268</v>
      </c>
      <c r="CO949" s="274" t="s">
        <v>268</v>
      </c>
      <c r="CP949" s="274" t="s">
        <v>268</v>
      </c>
      <c r="CQ949" s="274" t="s">
        <v>268</v>
      </c>
      <c r="CR949" s="274" t="s">
        <v>877</v>
      </c>
      <c r="CS949" s="274">
        <v>19.600000000000001</v>
      </c>
      <c r="CT949" s="274" t="s">
        <v>268</v>
      </c>
      <c r="CU949" s="274">
        <v>19.600000000000001</v>
      </c>
      <c r="CV949" s="274">
        <v>365</v>
      </c>
      <c r="CW949" s="274" t="s">
        <v>878</v>
      </c>
      <c r="CX949" s="274" t="s">
        <v>835</v>
      </c>
      <c r="CY949" s="274" t="s">
        <v>836</v>
      </c>
      <c r="CZ949" s="274" t="s">
        <v>837</v>
      </c>
      <c r="DA949" s="274" t="s">
        <v>268</v>
      </c>
      <c r="DB949" s="274" t="s">
        <v>268</v>
      </c>
      <c r="DC949" s="274" t="s">
        <v>268</v>
      </c>
      <c r="DD949" s="274" t="s">
        <v>268</v>
      </c>
      <c r="DE949" s="274" t="s">
        <v>268</v>
      </c>
      <c r="DF949" s="274" t="s">
        <v>268</v>
      </c>
      <c r="DG949" s="299">
        <f>IFERROR(IF(CA949="D",IF(CK949="A dispo.",CD949*VLOOKUP('DATI INPUT'!$F$27,TARIFFE_UD,2,FALSE),CD949*VLOOKUP(CK949,TARIFFE_UD,2,FALSE)),CD949*VLOOKUP(CB949-100,TARIFFE_UND,2,FALSE)),0)</f>
        <v>31.678015951314595</v>
      </c>
      <c r="DH949" s="299">
        <f>IFERROR(IF(CA949="D",IF(CK949="A dispo.",CF949*VLOOKUP('DATI INPUT'!$F$27,TARIFFE_UD,3,FALSE),CF949*VLOOKUP(CK949,TARIFFE_UD,3,FALSE)),CF949*VLOOKUP(CB949-100,TARIFFE_UND,3,FALSE)),0)</f>
        <v>0</v>
      </c>
    </row>
    <row r="950" spans="1:112" hidden="1" x14ac:dyDescent="0.25">
      <c r="A950" s="274" t="s">
        <v>7586</v>
      </c>
      <c r="B950" s="274" t="s">
        <v>1249</v>
      </c>
      <c r="C950" s="274" t="s">
        <v>7587</v>
      </c>
      <c r="D950" s="274" t="s">
        <v>7588</v>
      </c>
      <c r="E950" s="274" t="s">
        <v>268</v>
      </c>
      <c r="F950" s="274" t="s">
        <v>156</v>
      </c>
      <c r="G950" s="274" t="s">
        <v>7589</v>
      </c>
      <c r="H950" s="274" t="s">
        <v>7590</v>
      </c>
      <c r="I950" s="274" t="s">
        <v>365</v>
      </c>
      <c r="J950" s="274" t="s">
        <v>274</v>
      </c>
      <c r="K950" s="274" t="s">
        <v>7591</v>
      </c>
      <c r="L950" s="274" t="s">
        <v>1190</v>
      </c>
      <c r="M950" s="274" t="s">
        <v>7592</v>
      </c>
      <c r="N950" s="274" t="s">
        <v>7593</v>
      </c>
      <c r="O950" s="274" t="s">
        <v>1141</v>
      </c>
      <c r="P950" s="274" t="s">
        <v>7594</v>
      </c>
      <c r="Q950" s="274" t="s">
        <v>386</v>
      </c>
      <c r="R950" s="274" t="s">
        <v>268</v>
      </c>
      <c r="S950" s="274" t="s">
        <v>268</v>
      </c>
      <c r="T950" s="274" t="s">
        <v>268</v>
      </c>
      <c r="U950" s="274" t="s">
        <v>268</v>
      </c>
      <c r="V950" s="274" t="s">
        <v>268</v>
      </c>
      <c r="W950" s="274" t="s">
        <v>1747</v>
      </c>
      <c r="X950" s="274" t="s">
        <v>613</v>
      </c>
      <c r="Y950" s="274" t="s">
        <v>497</v>
      </c>
      <c r="Z950" s="274" t="s">
        <v>268</v>
      </c>
      <c r="AA950" s="274" t="s">
        <v>268</v>
      </c>
      <c r="AB950" s="274" t="s">
        <v>268</v>
      </c>
      <c r="AC950" s="274" t="s">
        <v>268</v>
      </c>
      <c r="AD950" s="274" t="s">
        <v>268</v>
      </c>
      <c r="AE950" s="274" t="s">
        <v>287</v>
      </c>
      <c r="AF950" s="274" t="s">
        <v>1811</v>
      </c>
      <c r="AG950" s="274" t="s">
        <v>875</v>
      </c>
      <c r="AH950" s="274" t="s">
        <v>1848</v>
      </c>
      <c r="AI950" s="274" t="s">
        <v>7595</v>
      </c>
      <c r="AJ950" s="274" t="s">
        <v>268</v>
      </c>
      <c r="AK950" s="274" t="s">
        <v>377</v>
      </c>
      <c r="AL950" s="274" t="s">
        <v>268</v>
      </c>
      <c r="AM950" s="274" t="s">
        <v>268</v>
      </c>
      <c r="AN950" s="274" t="s">
        <v>268</v>
      </c>
      <c r="AO950" s="274" t="s">
        <v>268</v>
      </c>
      <c r="AP950" s="274" t="s">
        <v>268</v>
      </c>
      <c r="AQ950" s="274" t="s">
        <v>268</v>
      </c>
      <c r="AR950" s="274" t="s">
        <v>268</v>
      </c>
      <c r="AS950" s="274" t="s">
        <v>268</v>
      </c>
      <c r="AT950" s="274" t="s">
        <v>268</v>
      </c>
      <c r="AU950" s="274" t="s">
        <v>268</v>
      </c>
      <c r="AV950" s="274" t="s">
        <v>268</v>
      </c>
      <c r="AW950" s="274" t="s">
        <v>268</v>
      </c>
      <c r="AX950" s="274" t="s">
        <v>268</v>
      </c>
      <c r="AY950" s="274" t="s">
        <v>268</v>
      </c>
      <c r="AZ950" s="274" t="s">
        <v>268</v>
      </c>
      <c r="BA950" s="274" t="s">
        <v>268</v>
      </c>
      <c r="BB950" s="274" t="s">
        <v>268</v>
      </c>
      <c r="BC950" s="274" t="s">
        <v>268</v>
      </c>
      <c r="BD950" s="274" t="s">
        <v>268</v>
      </c>
      <c r="BE950" s="274" t="s">
        <v>268</v>
      </c>
      <c r="BF950" s="274" t="s">
        <v>268</v>
      </c>
      <c r="BG950" s="274" t="s">
        <v>268</v>
      </c>
      <c r="BH950" s="274" t="s">
        <v>268</v>
      </c>
      <c r="BI950" s="274" t="s">
        <v>268</v>
      </c>
      <c r="BJ950" s="274" t="s">
        <v>268</v>
      </c>
      <c r="BK950" s="274" t="s">
        <v>268</v>
      </c>
      <c r="BL950" s="274" t="s">
        <v>268</v>
      </c>
      <c r="BM950" s="274" t="s">
        <v>268</v>
      </c>
      <c r="BN950" s="274" t="s">
        <v>268</v>
      </c>
      <c r="BO950" s="274" t="s">
        <v>268</v>
      </c>
      <c r="BP950" s="274" t="s">
        <v>268</v>
      </c>
      <c r="BQ950" s="274" t="s">
        <v>268</v>
      </c>
      <c r="BR950" s="274" t="s">
        <v>268</v>
      </c>
      <c r="BS950" s="274" t="s">
        <v>268</v>
      </c>
      <c r="BT950" s="274" t="s">
        <v>268</v>
      </c>
      <c r="BU950" s="274" t="s">
        <v>268</v>
      </c>
      <c r="BV950" s="274" t="s">
        <v>268</v>
      </c>
      <c r="BW950" s="274" t="s">
        <v>268</v>
      </c>
      <c r="BX950" s="274" t="s">
        <v>268</v>
      </c>
      <c r="BY950" s="295">
        <v>120.76</v>
      </c>
      <c r="BZ950" s="295">
        <v>120.76</v>
      </c>
      <c r="CA950" s="298" t="s">
        <v>142</v>
      </c>
      <c r="CB950" s="297">
        <v>122</v>
      </c>
      <c r="CC950" s="284">
        <f t="shared" si="58"/>
        <v>0</v>
      </c>
      <c r="CD950" s="295">
        <f t="shared" si="59"/>
        <v>120.76000000000002</v>
      </c>
      <c r="CE950" s="284">
        <f t="shared" si="60"/>
        <v>0</v>
      </c>
      <c r="CF950" s="295">
        <f t="shared" si="61"/>
        <v>1</v>
      </c>
      <c r="CG950" s="274" t="s">
        <v>876</v>
      </c>
      <c r="CH950" s="274" t="s">
        <v>268</v>
      </c>
      <c r="CI950" s="274" t="s">
        <v>268</v>
      </c>
      <c r="CJ950" s="298" t="s">
        <v>268</v>
      </c>
      <c r="CK950" s="298" t="s">
        <v>736</v>
      </c>
      <c r="CL950" s="274" t="s">
        <v>268</v>
      </c>
      <c r="CM950" s="274" t="s">
        <v>268</v>
      </c>
      <c r="CN950" s="274" t="s">
        <v>268</v>
      </c>
      <c r="CO950" s="274" t="s">
        <v>268</v>
      </c>
      <c r="CP950" s="274" t="s">
        <v>268</v>
      </c>
      <c r="CQ950" s="274" t="s">
        <v>7596</v>
      </c>
      <c r="CR950" s="274" t="s">
        <v>877</v>
      </c>
      <c r="CS950" s="274">
        <v>111.73</v>
      </c>
      <c r="CT950" s="274" t="s">
        <v>268</v>
      </c>
      <c r="CU950" s="274">
        <v>111.73</v>
      </c>
      <c r="CV950" s="274">
        <v>365</v>
      </c>
      <c r="CW950" s="274" t="s">
        <v>878</v>
      </c>
      <c r="CX950" s="274" t="s">
        <v>835</v>
      </c>
      <c r="CY950" s="274" t="s">
        <v>836</v>
      </c>
      <c r="CZ950" s="274" t="s">
        <v>837</v>
      </c>
      <c r="DA950" s="274" t="s">
        <v>268</v>
      </c>
      <c r="DB950" s="274" t="s">
        <v>268</v>
      </c>
      <c r="DC950" s="274" t="s">
        <v>268</v>
      </c>
      <c r="DD950" s="274" t="s">
        <v>268</v>
      </c>
      <c r="DE950" s="274" t="s">
        <v>268</v>
      </c>
      <c r="DF950" s="274" t="s">
        <v>268</v>
      </c>
      <c r="DG950" s="299">
        <f>IFERROR(IF(CA950="D",IF(CK950="A dispo.",CD950*VLOOKUP('DATI INPUT'!$F$27,TARIFFE_UD,2,FALSE),CD950*VLOOKUP(CK950,TARIFFE_UD,2,FALSE)),CD950*VLOOKUP(CB950-100,TARIFFE_UND,2,FALSE)),0)</f>
        <v>95.635930157018777</v>
      </c>
      <c r="DH950" s="299">
        <f>IFERROR(IF(CA950="D",IF(CK950="A dispo.",CF950*VLOOKUP('DATI INPUT'!$F$27,TARIFFE_UD,3,FALSE),CF950*VLOOKUP(CK950,TARIFFE_UD,3,FALSE)),CF950*VLOOKUP(CB950-100,TARIFFE_UND,3,FALSE)),0)</f>
        <v>60.367780403072892</v>
      </c>
    </row>
    <row r="951" spans="1:112" x14ac:dyDescent="0.25">
      <c r="A951" s="274" t="s">
        <v>7597</v>
      </c>
      <c r="B951" s="274" t="s">
        <v>7598</v>
      </c>
      <c r="C951" s="274" t="s">
        <v>822</v>
      </c>
      <c r="D951" s="274" t="s">
        <v>7599</v>
      </c>
      <c r="E951" s="274" t="s">
        <v>268</v>
      </c>
      <c r="F951" s="274" t="s">
        <v>156</v>
      </c>
      <c r="G951" s="274" t="s">
        <v>7600</v>
      </c>
      <c r="H951" s="274" t="s">
        <v>1237</v>
      </c>
      <c r="I951" s="274" t="s">
        <v>453</v>
      </c>
      <c r="J951" s="274" t="s">
        <v>274</v>
      </c>
      <c r="K951" s="274" t="s">
        <v>1592</v>
      </c>
      <c r="L951" s="274" t="s">
        <v>1195</v>
      </c>
      <c r="M951" s="274" t="s">
        <v>7601</v>
      </c>
      <c r="N951" s="274" t="s">
        <v>984</v>
      </c>
      <c r="O951" s="274" t="s">
        <v>873</v>
      </c>
      <c r="P951" s="274" t="s">
        <v>1934</v>
      </c>
      <c r="Q951" s="274" t="s">
        <v>502</v>
      </c>
      <c r="R951" s="274" t="s">
        <v>268</v>
      </c>
      <c r="S951" s="274" t="s">
        <v>268</v>
      </c>
      <c r="T951" s="274" t="s">
        <v>268</v>
      </c>
      <c r="U951" s="274" t="s">
        <v>268</v>
      </c>
      <c r="V951" s="274" t="s">
        <v>268</v>
      </c>
      <c r="W951" s="274" t="s">
        <v>7601</v>
      </c>
      <c r="X951" s="274" t="s">
        <v>1934</v>
      </c>
      <c r="Y951" s="274" t="s">
        <v>502</v>
      </c>
      <c r="Z951" s="274" t="s">
        <v>268</v>
      </c>
      <c r="AA951" s="274" t="s">
        <v>268</v>
      </c>
      <c r="AB951" s="274" t="s">
        <v>268</v>
      </c>
      <c r="AC951" s="274" t="s">
        <v>268</v>
      </c>
      <c r="AD951" s="274" t="s">
        <v>268</v>
      </c>
      <c r="AE951" s="274" t="s">
        <v>287</v>
      </c>
      <c r="AF951" s="274" t="s">
        <v>1811</v>
      </c>
      <c r="AG951" s="274" t="s">
        <v>875</v>
      </c>
      <c r="AH951" s="274" t="s">
        <v>1935</v>
      </c>
      <c r="AI951" s="274" t="s">
        <v>4309</v>
      </c>
      <c r="AJ951" s="274" t="s">
        <v>268</v>
      </c>
      <c r="AK951" s="274" t="s">
        <v>396</v>
      </c>
      <c r="AL951" s="274" t="s">
        <v>268</v>
      </c>
      <c r="AM951" s="274" t="s">
        <v>355</v>
      </c>
      <c r="AN951" s="274" t="s">
        <v>268</v>
      </c>
      <c r="AO951" s="274" t="s">
        <v>268</v>
      </c>
      <c r="AP951" s="274" t="s">
        <v>268</v>
      </c>
      <c r="AQ951" s="274" t="s">
        <v>268</v>
      </c>
      <c r="AR951" s="274" t="s">
        <v>268</v>
      </c>
      <c r="AS951" s="274" t="s">
        <v>268</v>
      </c>
      <c r="AT951" s="274" t="s">
        <v>268</v>
      </c>
      <c r="AU951" s="274" t="s">
        <v>268</v>
      </c>
      <c r="AV951" s="274" t="s">
        <v>268</v>
      </c>
      <c r="AW951" s="274" t="s">
        <v>268</v>
      </c>
      <c r="AX951" s="274" t="s">
        <v>268</v>
      </c>
      <c r="AY951" s="274" t="s">
        <v>268</v>
      </c>
      <c r="AZ951" s="274" t="s">
        <v>268</v>
      </c>
      <c r="BA951" s="274" t="s">
        <v>268</v>
      </c>
      <c r="BB951" s="274" t="s">
        <v>268</v>
      </c>
      <c r="BC951" s="274" t="s">
        <v>268</v>
      </c>
      <c r="BD951" s="274" t="s">
        <v>268</v>
      </c>
      <c r="BE951" s="274" t="s">
        <v>268</v>
      </c>
      <c r="BF951" s="274" t="s">
        <v>268</v>
      </c>
      <c r="BG951" s="274" t="s">
        <v>268</v>
      </c>
      <c r="BH951" s="274" t="s">
        <v>268</v>
      </c>
      <c r="BI951" s="274" t="s">
        <v>268</v>
      </c>
      <c r="BJ951" s="274" t="s">
        <v>268</v>
      </c>
      <c r="BK951" s="274" t="s">
        <v>268</v>
      </c>
      <c r="BL951" s="274" t="s">
        <v>268</v>
      </c>
      <c r="BM951" s="274" t="s">
        <v>268</v>
      </c>
      <c r="BN951" s="274" t="s">
        <v>268</v>
      </c>
      <c r="BO951" s="274" t="s">
        <v>268</v>
      </c>
      <c r="BP951" s="274" t="s">
        <v>268</v>
      </c>
      <c r="BQ951" s="274" t="s">
        <v>268</v>
      </c>
      <c r="BR951" s="274" t="s">
        <v>268</v>
      </c>
      <c r="BS951" s="274" t="s">
        <v>268</v>
      </c>
      <c r="BT951" s="274" t="s">
        <v>268</v>
      </c>
      <c r="BU951" s="274" t="s">
        <v>268</v>
      </c>
      <c r="BV951" s="274" t="s">
        <v>268</v>
      </c>
      <c r="BW951" s="274" t="s">
        <v>268</v>
      </c>
      <c r="BX951" s="274" t="s">
        <v>268</v>
      </c>
      <c r="BY951" s="295">
        <v>135</v>
      </c>
      <c r="BZ951" s="295">
        <v>135</v>
      </c>
      <c r="CA951" s="298" t="s">
        <v>142</v>
      </c>
      <c r="CB951" s="297">
        <v>122</v>
      </c>
      <c r="CC951" s="284">
        <f t="shared" si="58"/>
        <v>0</v>
      </c>
      <c r="CD951" s="295">
        <f t="shared" si="59"/>
        <v>135</v>
      </c>
      <c r="CE951" s="284">
        <f t="shared" si="60"/>
        <v>0</v>
      </c>
      <c r="CF951" s="295">
        <f t="shared" si="61"/>
        <v>1</v>
      </c>
      <c r="CG951" s="274" t="s">
        <v>876</v>
      </c>
      <c r="CH951" s="274" t="s">
        <v>268</v>
      </c>
      <c r="CI951" s="274" t="s">
        <v>268</v>
      </c>
      <c r="CJ951" s="298" t="s">
        <v>275</v>
      </c>
      <c r="CK951" s="297">
        <v>3</v>
      </c>
      <c r="CL951" s="274" t="s">
        <v>268</v>
      </c>
      <c r="CM951" s="274" t="s">
        <v>268</v>
      </c>
      <c r="CN951" s="274" t="s">
        <v>268</v>
      </c>
      <c r="CO951" s="274" t="s">
        <v>268</v>
      </c>
      <c r="CP951" s="274" t="s">
        <v>268</v>
      </c>
      <c r="CQ951" s="274" t="s">
        <v>268</v>
      </c>
      <c r="CR951" s="274" t="s">
        <v>877</v>
      </c>
      <c r="CS951" s="274">
        <v>135.03</v>
      </c>
      <c r="CT951" s="274" t="s">
        <v>268</v>
      </c>
      <c r="CU951" s="274">
        <v>135.03</v>
      </c>
      <c r="CV951" s="274">
        <v>365</v>
      </c>
      <c r="CW951" s="274" t="s">
        <v>878</v>
      </c>
      <c r="CX951" s="274" t="s">
        <v>835</v>
      </c>
      <c r="CY951" s="274" t="s">
        <v>836</v>
      </c>
      <c r="CZ951" s="274" t="s">
        <v>837</v>
      </c>
      <c r="DA951" s="274" t="s">
        <v>268</v>
      </c>
      <c r="DB951" s="274" t="s">
        <v>268</v>
      </c>
      <c r="DC951" s="274" t="s">
        <v>268</v>
      </c>
      <c r="DD951" s="274" t="s">
        <v>268</v>
      </c>
      <c r="DE951" s="274" t="s">
        <v>268</v>
      </c>
      <c r="DF951" s="274" t="s">
        <v>268</v>
      </c>
      <c r="DG951" s="299">
        <f>IFERROR(IF(CA951="D",IF(CK951="A dispo.",CD951*VLOOKUP('DATI INPUT'!$F$27,TARIFFE_UD,2,FALSE),CD951*VLOOKUP(CK951,TARIFFE_UD,2,FALSE)),CD951*VLOOKUP(CB951-100,TARIFFE_UND,2,FALSE)),0)</f>
        <v>106.91330383568676</v>
      </c>
      <c r="DH951" s="299">
        <f>IFERROR(IF(CA951="D",IF(CK951="A dispo.",CF951*VLOOKUP('DATI INPUT'!$F$27,TARIFFE_UD,3,FALSE),CF951*VLOOKUP(CK951,TARIFFE_UD,3,FALSE)),CF951*VLOOKUP(CB951-100,TARIFFE_UND,3,FALSE)),0)</f>
        <v>60.367780403072892</v>
      </c>
    </row>
    <row r="952" spans="1:112" x14ac:dyDescent="0.25">
      <c r="A952" s="274" t="s">
        <v>7602</v>
      </c>
      <c r="B952" s="274" t="s">
        <v>7598</v>
      </c>
      <c r="C952" s="274" t="s">
        <v>7603</v>
      </c>
      <c r="D952" s="274" t="s">
        <v>7599</v>
      </c>
      <c r="E952" s="274" t="s">
        <v>268</v>
      </c>
      <c r="F952" s="274" t="s">
        <v>156</v>
      </c>
      <c r="G952" s="274" t="s">
        <v>7600</v>
      </c>
      <c r="H952" s="274" t="s">
        <v>1237</v>
      </c>
      <c r="I952" s="274" t="s">
        <v>453</v>
      </c>
      <c r="J952" s="274" t="s">
        <v>274</v>
      </c>
      <c r="K952" s="274" t="s">
        <v>1592</v>
      </c>
      <c r="L952" s="274" t="s">
        <v>1195</v>
      </c>
      <c r="M952" s="274" t="s">
        <v>7601</v>
      </c>
      <c r="N952" s="274" t="s">
        <v>984</v>
      </c>
      <c r="O952" s="274" t="s">
        <v>873</v>
      </c>
      <c r="P952" s="274" t="s">
        <v>1934</v>
      </c>
      <c r="Q952" s="274" t="s">
        <v>502</v>
      </c>
      <c r="R952" s="274" t="s">
        <v>268</v>
      </c>
      <c r="S952" s="274" t="s">
        <v>268</v>
      </c>
      <c r="T952" s="274" t="s">
        <v>268</v>
      </c>
      <c r="U952" s="274" t="s">
        <v>268</v>
      </c>
      <c r="V952" s="274" t="s">
        <v>268</v>
      </c>
      <c r="W952" s="274" t="s">
        <v>7601</v>
      </c>
      <c r="X952" s="274" t="s">
        <v>1934</v>
      </c>
      <c r="Y952" s="274" t="s">
        <v>502</v>
      </c>
      <c r="Z952" s="274" t="s">
        <v>268</v>
      </c>
      <c r="AA952" s="274" t="s">
        <v>268</v>
      </c>
      <c r="AB952" s="274" t="s">
        <v>268</v>
      </c>
      <c r="AC952" s="274" t="s">
        <v>268</v>
      </c>
      <c r="AD952" s="274" t="s">
        <v>268</v>
      </c>
      <c r="AE952" s="274" t="s">
        <v>287</v>
      </c>
      <c r="AF952" s="274" t="s">
        <v>1811</v>
      </c>
      <c r="AG952" s="274" t="s">
        <v>875</v>
      </c>
      <c r="AH952" s="274" t="s">
        <v>1935</v>
      </c>
      <c r="AI952" s="274" t="s">
        <v>4309</v>
      </c>
      <c r="AJ952" s="274" t="s">
        <v>268</v>
      </c>
      <c r="AK952" s="274" t="s">
        <v>377</v>
      </c>
      <c r="AL952" s="274" t="s">
        <v>268</v>
      </c>
      <c r="AM952" s="274" t="s">
        <v>353</v>
      </c>
      <c r="AN952" s="274" t="s">
        <v>268</v>
      </c>
      <c r="AO952" s="274" t="s">
        <v>268</v>
      </c>
      <c r="AP952" s="274" t="s">
        <v>268</v>
      </c>
      <c r="AQ952" s="274" t="s">
        <v>268</v>
      </c>
      <c r="AR952" s="274" t="s">
        <v>268</v>
      </c>
      <c r="AS952" s="274" t="s">
        <v>268</v>
      </c>
      <c r="AT952" s="274" t="s">
        <v>268</v>
      </c>
      <c r="AU952" s="274" t="s">
        <v>268</v>
      </c>
      <c r="AV952" s="274" t="s">
        <v>268</v>
      </c>
      <c r="AW952" s="274" t="s">
        <v>268</v>
      </c>
      <c r="AX952" s="274" t="s">
        <v>268</v>
      </c>
      <c r="AY952" s="274" t="s">
        <v>268</v>
      </c>
      <c r="AZ952" s="274" t="s">
        <v>268</v>
      </c>
      <c r="BA952" s="274" t="s">
        <v>268</v>
      </c>
      <c r="BB952" s="274" t="s">
        <v>268</v>
      </c>
      <c r="BC952" s="274" t="s">
        <v>268</v>
      </c>
      <c r="BD952" s="274" t="s">
        <v>268</v>
      </c>
      <c r="BE952" s="274" t="s">
        <v>268</v>
      </c>
      <c r="BF952" s="274" t="s">
        <v>268</v>
      </c>
      <c r="BG952" s="274" t="s">
        <v>268</v>
      </c>
      <c r="BH952" s="274" t="s">
        <v>268</v>
      </c>
      <c r="BI952" s="274" t="s">
        <v>268</v>
      </c>
      <c r="BJ952" s="274" t="s">
        <v>268</v>
      </c>
      <c r="BK952" s="274" t="s">
        <v>268</v>
      </c>
      <c r="BL952" s="274" t="s">
        <v>268</v>
      </c>
      <c r="BM952" s="274" t="s">
        <v>268</v>
      </c>
      <c r="BN952" s="274" t="s">
        <v>268</v>
      </c>
      <c r="BO952" s="274" t="s">
        <v>268</v>
      </c>
      <c r="BP952" s="274" t="s">
        <v>268</v>
      </c>
      <c r="BQ952" s="274" t="s">
        <v>268</v>
      </c>
      <c r="BR952" s="274" t="s">
        <v>268</v>
      </c>
      <c r="BS952" s="274" t="s">
        <v>268</v>
      </c>
      <c r="BT952" s="274" t="s">
        <v>268</v>
      </c>
      <c r="BU952" s="274" t="s">
        <v>268</v>
      </c>
      <c r="BV952" s="274" t="s">
        <v>268</v>
      </c>
      <c r="BW952" s="274" t="s">
        <v>268</v>
      </c>
      <c r="BX952" s="274" t="s">
        <v>268</v>
      </c>
      <c r="BY952" s="295">
        <v>47.75</v>
      </c>
      <c r="BZ952" s="295">
        <v>47.75</v>
      </c>
      <c r="CA952" s="298" t="s">
        <v>142</v>
      </c>
      <c r="CB952" s="297">
        <v>123</v>
      </c>
      <c r="CC952" s="284">
        <f t="shared" si="58"/>
        <v>0</v>
      </c>
      <c r="CD952" s="295">
        <f t="shared" si="59"/>
        <v>47.749999999999993</v>
      </c>
      <c r="CE952" s="284">
        <f t="shared" si="60"/>
        <v>1</v>
      </c>
      <c r="CF952" s="295">
        <f t="shared" si="61"/>
        <v>0</v>
      </c>
      <c r="CG952" s="274" t="s">
        <v>1817</v>
      </c>
      <c r="CH952" s="274" t="s">
        <v>268</v>
      </c>
      <c r="CI952" s="274" t="s">
        <v>268</v>
      </c>
      <c r="CJ952" s="298" t="s">
        <v>275</v>
      </c>
      <c r="CK952" s="297">
        <v>3</v>
      </c>
      <c r="CL952" s="274" t="s">
        <v>268</v>
      </c>
      <c r="CM952" s="274" t="s">
        <v>268</v>
      </c>
      <c r="CN952" s="274" t="s">
        <v>268</v>
      </c>
      <c r="CO952" s="274" t="s">
        <v>268</v>
      </c>
      <c r="CP952" s="274" t="s">
        <v>268</v>
      </c>
      <c r="CQ952" s="274" t="s">
        <v>268</v>
      </c>
      <c r="CR952" s="274" t="s">
        <v>877</v>
      </c>
      <c r="CS952" s="274">
        <v>23.4</v>
      </c>
      <c r="CT952" s="274" t="s">
        <v>268</v>
      </c>
      <c r="CU952" s="274">
        <v>23.4</v>
      </c>
      <c r="CV952" s="274">
        <v>365</v>
      </c>
      <c r="CW952" s="274" t="s">
        <v>878</v>
      </c>
      <c r="CX952" s="274" t="s">
        <v>835</v>
      </c>
      <c r="CY952" s="274" t="s">
        <v>836</v>
      </c>
      <c r="CZ952" s="274" t="s">
        <v>837</v>
      </c>
      <c r="DA952" s="274" t="s">
        <v>268</v>
      </c>
      <c r="DB952" s="274" t="s">
        <v>268</v>
      </c>
      <c r="DC952" s="274" t="s">
        <v>268</v>
      </c>
      <c r="DD952" s="274" t="s">
        <v>268</v>
      </c>
      <c r="DE952" s="274" t="s">
        <v>268</v>
      </c>
      <c r="DF952" s="274" t="s">
        <v>268</v>
      </c>
      <c r="DG952" s="299">
        <f>IFERROR(IF(CA952="D",IF(CK952="A dispo.",CD952*VLOOKUP('DATI INPUT'!$F$27,TARIFFE_UD,2,FALSE),CD952*VLOOKUP(CK952,TARIFFE_UD,2,FALSE)),CD952*VLOOKUP(CB952-100,TARIFFE_UND,2,FALSE)),0)</f>
        <v>37.815631541881793</v>
      </c>
      <c r="DH952" s="299">
        <f>IFERROR(IF(CA952="D",IF(CK952="A dispo.",CF952*VLOOKUP('DATI INPUT'!$F$27,TARIFFE_UD,3,FALSE),CF952*VLOOKUP(CK952,TARIFFE_UD,3,FALSE)),CF952*VLOOKUP(CB952-100,TARIFFE_UND,3,FALSE)),0)</f>
        <v>0</v>
      </c>
    </row>
    <row r="953" spans="1:112" x14ac:dyDescent="0.25">
      <c r="A953" s="274" t="s">
        <v>7604</v>
      </c>
      <c r="B953" s="274" t="s">
        <v>7605</v>
      </c>
      <c r="C953" s="274" t="s">
        <v>7606</v>
      </c>
      <c r="D953" s="274" t="s">
        <v>7607</v>
      </c>
      <c r="E953" s="274" t="s">
        <v>268</v>
      </c>
      <c r="F953" s="274" t="s">
        <v>156</v>
      </c>
      <c r="G953" s="274" t="s">
        <v>7608</v>
      </c>
      <c r="H953" s="274" t="s">
        <v>7172</v>
      </c>
      <c r="I953" s="274" t="s">
        <v>7609</v>
      </c>
      <c r="J953" s="274" t="s">
        <v>274</v>
      </c>
      <c r="K953" s="274" t="s">
        <v>7610</v>
      </c>
      <c r="L953" s="274" t="s">
        <v>984</v>
      </c>
      <c r="M953" s="274" t="s">
        <v>5748</v>
      </c>
      <c r="N953" s="274" t="s">
        <v>984</v>
      </c>
      <c r="O953" s="274" t="s">
        <v>873</v>
      </c>
      <c r="P953" s="274" t="s">
        <v>887</v>
      </c>
      <c r="Q953" s="274" t="s">
        <v>290</v>
      </c>
      <c r="R953" s="274" t="s">
        <v>268</v>
      </c>
      <c r="S953" s="274" t="s">
        <v>268</v>
      </c>
      <c r="T953" s="274" t="s">
        <v>268</v>
      </c>
      <c r="U953" s="274" t="s">
        <v>268</v>
      </c>
      <c r="V953" s="274" t="s">
        <v>268</v>
      </c>
      <c r="W953" s="274" t="s">
        <v>5326</v>
      </c>
      <c r="X953" s="274" t="s">
        <v>2258</v>
      </c>
      <c r="Y953" s="274" t="s">
        <v>298</v>
      </c>
      <c r="Z953" s="274" t="s">
        <v>268</v>
      </c>
      <c r="AA953" s="274" t="s">
        <v>268</v>
      </c>
      <c r="AB953" s="274" t="s">
        <v>268</v>
      </c>
      <c r="AC953" s="274" t="s">
        <v>268</v>
      </c>
      <c r="AD953" s="274" t="s">
        <v>268</v>
      </c>
      <c r="AE953" s="274" t="s">
        <v>287</v>
      </c>
      <c r="AF953" s="274" t="s">
        <v>1811</v>
      </c>
      <c r="AG953" s="274" t="s">
        <v>875</v>
      </c>
      <c r="AH953" s="274" t="s">
        <v>1831</v>
      </c>
      <c r="AI953" s="274" t="s">
        <v>7611</v>
      </c>
      <c r="AJ953" s="274" t="s">
        <v>268</v>
      </c>
      <c r="AK953" s="274" t="s">
        <v>268</v>
      </c>
      <c r="AL953" s="274" t="s">
        <v>268</v>
      </c>
      <c r="AM953" s="274" t="s">
        <v>353</v>
      </c>
      <c r="AN953" s="274" t="s">
        <v>268</v>
      </c>
      <c r="AO953" s="274" t="s">
        <v>268</v>
      </c>
      <c r="AP953" s="274" t="s">
        <v>268</v>
      </c>
      <c r="AQ953" s="274" t="s">
        <v>268</v>
      </c>
      <c r="AR953" s="274" t="s">
        <v>268</v>
      </c>
      <c r="AS953" s="274" t="s">
        <v>268</v>
      </c>
      <c r="AT953" s="274" t="s">
        <v>268</v>
      </c>
      <c r="AU953" s="274" t="s">
        <v>268</v>
      </c>
      <c r="AV953" s="274" t="s">
        <v>268</v>
      </c>
      <c r="AW953" s="274" t="s">
        <v>268</v>
      </c>
      <c r="AX953" s="274" t="s">
        <v>268</v>
      </c>
      <c r="AY953" s="274" t="s">
        <v>268</v>
      </c>
      <c r="AZ953" s="274" t="s">
        <v>268</v>
      </c>
      <c r="BA953" s="274" t="s">
        <v>268</v>
      </c>
      <c r="BB953" s="274" t="s">
        <v>268</v>
      </c>
      <c r="BC953" s="274" t="s">
        <v>268</v>
      </c>
      <c r="BD953" s="274" t="s">
        <v>268</v>
      </c>
      <c r="BE953" s="274" t="s">
        <v>268</v>
      </c>
      <c r="BF953" s="274" t="s">
        <v>268</v>
      </c>
      <c r="BG953" s="274" t="s">
        <v>268</v>
      </c>
      <c r="BH953" s="274" t="s">
        <v>268</v>
      </c>
      <c r="BI953" s="274" t="s">
        <v>268</v>
      </c>
      <c r="BJ953" s="274" t="s">
        <v>268</v>
      </c>
      <c r="BK953" s="274" t="s">
        <v>268</v>
      </c>
      <c r="BL953" s="274" t="s">
        <v>268</v>
      </c>
      <c r="BM953" s="274" t="s">
        <v>268</v>
      </c>
      <c r="BN953" s="274" t="s">
        <v>268</v>
      </c>
      <c r="BO953" s="274" t="s">
        <v>268</v>
      </c>
      <c r="BP953" s="274" t="s">
        <v>268</v>
      </c>
      <c r="BQ953" s="274" t="s">
        <v>268</v>
      </c>
      <c r="BR953" s="274" t="s">
        <v>268</v>
      </c>
      <c r="BS953" s="274" t="s">
        <v>268</v>
      </c>
      <c r="BT953" s="274" t="s">
        <v>268</v>
      </c>
      <c r="BU953" s="274" t="s">
        <v>268</v>
      </c>
      <c r="BV953" s="274" t="s">
        <v>268</v>
      </c>
      <c r="BW953" s="274" t="s">
        <v>268</v>
      </c>
      <c r="BX953" s="274" t="s">
        <v>268</v>
      </c>
      <c r="BY953" s="295">
        <v>40</v>
      </c>
      <c r="BZ953" s="295">
        <v>40</v>
      </c>
      <c r="CA953" s="298" t="s">
        <v>142</v>
      </c>
      <c r="CB953" s="297">
        <v>123</v>
      </c>
      <c r="CC953" s="284">
        <f t="shared" si="58"/>
        <v>0</v>
      </c>
      <c r="CD953" s="295">
        <f t="shared" si="59"/>
        <v>40</v>
      </c>
      <c r="CE953" s="284">
        <f t="shared" si="60"/>
        <v>1</v>
      </c>
      <c r="CF953" s="295">
        <f t="shared" si="61"/>
        <v>0</v>
      </c>
      <c r="CG953" s="274" t="s">
        <v>1817</v>
      </c>
      <c r="CH953" s="274" t="s">
        <v>268</v>
      </c>
      <c r="CI953" s="274" t="s">
        <v>268</v>
      </c>
      <c r="CJ953" s="298" t="s">
        <v>271</v>
      </c>
      <c r="CK953" s="297">
        <v>1</v>
      </c>
      <c r="CL953" s="274" t="s">
        <v>268</v>
      </c>
      <c r="CM953" s="274" t="s">
        <v>268</v>
      </c>
      <c r="CN953" s="274" t="s">
        <v>268</v>
      </c>
      <c r="CO953" s="274" t="s">
        <v>268</v>
      </c>
      <c r="CP953" s="274" t="s">
        <v>268</v>
      </c>
      <c r="CQ953" s="274" t="s">
        <v>268</v>
      </c>
      <c r="CR953" s="274" t="s">
        <v>877</v>
      </c>
      <c r="CS953" s="274">
        <v>15.2</v>
      </c>
      <c r="CT953" s="274" t="s">
        <v>268</v>
      </c>
      <c r="CU953" s="274">
        <v>15.2</v>
      </c>
      <c r="CV953" s="274">
        <v>365</v>
      </c>
      <c r="CW953" s="274" t="s">
        <v>878</v>
      </c>
      <c r="CX953" s="274" t="s">
        <v>835</v>
      </c>
      <c r="CY953" s="274" t="s">
        <v>836</v>
      </c>
      <c r="CZ953" s="274" t="s">
        <v>837</v>
      </c>
      <c r="DA953" s="274" t="s">
        <v>268</v>
      </c>
      <c r="DB953" s="274" t="s">
        <v>268</v>
      </c>
      <c r="DC953" s="274" t="s">
        <v>268</v>
      </c>
      <c r="DD953" s="274" t="s">
        <v>268</v>
      </c>
      <c r="DE953" s="274" t="s">
        <v>268</v>
      </c>
      <c r="DF953" s="274" t="s">
        <v>268</v>
      </c>
      <c r="DG953" s="299">
        <f>IFERROR(IF(CA953="D",IF(CK953="A dispo.",CD953*VLOOKUP('DATI INPUT'!$F$27,TARIFFE_UD,2,FALSE),CD953*VLOOKUP(CK953,TARIFFE_UD,2,FALSE)),CD953*VLOOKUP(CB953-100,TARIFFE_UND,2,FALSE)),0)</f>
        <v>24.638456851022465</v>
      </c>
      <c r="DH953" s="299">
        <f>IFERROR(IF(CA953="D",IF(CK953="A dispo.",CF953*VLOOKUP('DATI INPUT'!$F$27,TARIFFE_UD,3,FALSE),CF953*VLOOKUP(CK953,TARIFFE_UD,3,FALSE)),CF953*VLOOKUP(CB953-100,TARIFFE_UND,3,FALSE)),0)</f>
        <v>0</v>
      </c>
    </row>
    <row r="954" spans="1:112" hidden="1" x14ac:dyDescent="0.25">
      <c r="A954" s="274" t="s">
        <v>7612</v>
      </c>
      <c r="B954" s="274" t="s">
        <v>7613</v>
      </c>
      <c r="C954" s="274" t="s">
        <v>823</v>
      </c>
      <c r="D954" s="274" t="s">
        <v>7614</v>
      </c>
      <c r="E954" s="274" t="s">
        <v>268</v>
      </c>
      <c r="F954" s="274" t="s">
        <v>156</v>
      </c>
      <c r="G954" s="274" t="s">
        <v>7615</v>
      </c>
      <c r="H954" s="274" t="s">
        <v>849</v>
      </c>
      <c r="I954" s="274" t="s">
        <v>1265</v>
      </c>
      <c r="J954" s="274" t="s">
        <v>156</v>
      </c>
      <c r="K954" s="274" t="s">
        <v>7616</v>
      </c>
      <c r="L954" s="274" t="s">
        <v>871</v>
      </c>
      <c r="M954" s="274" t="s">
        <v>7617</v>
      </c>
      <c r="N954" s="274" t="s">
        <v>7104</v>
      </c>
      <c r="O954" s="274" t="s">
        <v>289</v>
      </c>
      <c r="P954" s="274" t="s">
        <v>7618</v>
      </c>
      <c r="Q954" s="274" t="s">
        <v>276</v>
      </c>
      <c r="R954" s="274" t="s">
        <v>268</v>
      </c>
      <c r="S954" s="274" t="s">
        <v>268</v>
      </c>
      <c r="T954" s="274" t="s">
        <v>268</v>
      </c>
      <c r="U954" s="274" t="s">
        <v>268</v>
      </c>
      <c r="V954" s="274" t="s">
        <v>268</v>
      </c>
      <c r="W954" s="274" t="s">
        <v>3601</v>
      </c>
      <c r="X954" s="274" t="s">
        <v>1830</v>
      </c>
      <c r="Y954" s="274" t="s">
        <v>276</v>
      </c>
      <c r="Z954" s="274" t="s">
        <v>268</v>
      </c>
      <c r="AA954" s="274" t="s">
        <v>268</v>
      </c>
      <c r="AB954" s="274" t="s">
        <v>268</v>
      </c>
      <c r="AC954" s="274" t="s">
        <v>268</v>
      </c>
      <c r="AD954" s="274" t="s">
        <v>268</v>
      </c>
      <c r="AE954" s="274" t="s">
        <v>287</v>
      </c>
      <c r="AF954" s="274" t="s">
        <v>1811</v>
      </c>
      <c r="AG954" s="274" t="s">
        <v>875</v>
      </c>
      <c r="AH954" s="274" t="s">
        <v>1831</v>
      </c>
      <c r="AI954" s="274" t="s">
        <v>1813</v>
      </c>
      <c r="AJ954" s="274" t="s">
        <v>268</v>
      </c>
      <c r="AK954" s="274" t="s">
        <v>377</v>
      </c>
      <c r="AL954" s="274" t="s">
        <v>268</v>
      </c>
      <c r="AM954" s="274" t="s">
        <v>288</v>
      </c>
      <c r="AN954" s="274" t="s">
        <v>268</v>
      </c>
      <c r="AO954" s="274" t="s">
        <v>268</v>
      </c>
      <c r="AP954" s="274" t="s">
        <v>268</v>
      </c>
      <c r="AQ954" s="274" t="s">
        <v>268</v>
      </c>
      <c r="AR954" s="274" t="s">
        <v>268</v>
      </c>
      <c r="AS954" s="274" t="s">
        <v>268</v>
      </c>
      <c r="AT954" s="274" t="s">
        <v>268</v>
      </c>
      <c r="AU954" s="274" t="s">
        <v>268</v>
      </c>
      <c r="AV954" s="274" t="s">
        <v>268</v>
      </c>
      <c r="AW954" s="274" t="s">
        <v>268</v>
      </c>
      <c r="AX954" s="274" t="s">
        <v>268</v>
      </c>
      <c r="AY954" s="274" t="s">
        <v>268</v>
      </c>
      <c r="AZ954" s="274" t="s">
        <v>268</v>
      </c>
      <c r="BA954" s="274" t="s">
        <v>268</v>
      </c>
      <c r="BB954" s="274" t="s">
        <v>268</v>
      </c>
      <c r="BC954" s="274" t="s">
        <v>268</v>
      </c>
      <c r="BD954" s="274" t="s">
        <v>268</v>
      </c>
      <c r="BE954" s="274" t="s">
        <v>268</v>
      </c>
      <c r="BF954" s="274" t="s">
        <v>268</v>
      </c>
      <c r="BG954" s="274" t="s">
        <v>268</v>
      </c>
      <c r="BH954" s="274" t="s">
        <v>268</v>
      </c>
      <c r="BI954" s="274" t="s">
        <v>268</v>
      </c>
      <c r="BJ954" s="274" t="s">
        <v>268</v>
      </c>
      <c r="BK954" s="274" t="s">
        <v>268</v>
      </c>
      <c r="BL954" s="274" t="s">
        <v>268</v>
      </c>
      <c r="BM954" s="274" t="s">
        <v>268</v>
      </c>
      <c r="BN954" s="274" t="s">
        <v>268</v>
      </c>
      <c r="BO954" s="274" t="s">
        <v>268</v>
      </c>
      <c r="BP954" s="274" t="s">
        <v>268</v>
      </c>
      <c r="BQ954" s="274" t="s">
        <v>268</v>
      </c>
      <c r="BR954" s="274" t="s">
        <v>268</v>
      </c>
      <c r="BS954" s="274" t="s">
        <v>268</v>
      </c>
      <c r="BT954" s="274" t="s">
        <v>268</v>
      </c>
      <c r="BU954" s="274" t="s">
        <v>268</v>
      </c>
      <c r="BV954" s="274" t="s">
        <v>268</v>
      </c>
      <c r="BW954" s="274" t="s">
        <v>268</v>
      </c>
      <c r="BX954" s="274" t="s">
        <v>268</v>
      </c>
      <c r="BY954" s="295">
        <v>120</v>
      </c>
      <c r="BZ954" s="295">
        <v>120</v>
      </c>
      <c r="CA954" s="298" t="s">
        <v>142</v>
      </c>
      <c r="CB954" s="297">
        <v>122</v>
      </c>
      <c r="CC954" s="284">
        <f t="shared" si="58"/>
        <v>0</v>
      </c>
      <c r="CD954" s="295">
        <f t="shared" si="59"/>
        <v>120</v>
      </c>
      <c r="CE954" s="284">
        <f t="shared" si="60"/>
        <v>0</v>
      </c>
      <c r="CF954" s="295">
        <f t="shared" si="61"/>
        <v>1</v>
      </c>
      <c r="CG954" s="274" t="s">
        <v>876</v>
      </c>
      <c r="CH954" s="274" t="s">
        <v>268</v>
      </c>
      <c r="CI954" s="274" t="s">
        <v>268</v>
      </c>
      <c r="CJ954" s="298" t="s">
        <v>268</v>
      </c>
      <c r="CK954" s="298" t="s">
        <v>736</v>
      </c>
      <c r="CL954" s="274" t="s">
        <v>268</v>
      </c>
      <c r="CM954" s="274" t="s">
        <v>268</v>
      </c>
      <c r="CN954" s="274" t="s">
        <v>268</v>
      </c>
      <c r="CO954" s="274" t="s">
        <v>268</v>
      </c>
      <c r="CP954" s="274" t="s">
        <v>268</v>
      </c>
      <c r="CQ954" s="274" t="s">
        <v>7619</v>
      </c>
      <c r="CR954" s="274" t="s">
        <v>877</v>
      </c>
      <c r="CS954" s="274">
        <v>111.36</v>
      </c>
      <c r="CT954" s="274" t="s">
        <v>268</v>
      </c>
      <c r="CU954" s="274">
        <v>111.36</v>
      </c>
      <c r="CV954" s="274">
        <v>365</v>
      </c>
      <c r="CW954" s="274" t="s">
        <v>878</v>
      </c>
      <c r="CX954" s="274" t="s">
        <v>835</v>
      </c>
      <c r="CY954" s="274" t="s">
        <v>836</v>
      </c>
      <c r="CZ954" s="274" t="s">
        <v>837</v>
      </c>
      <c r="DA954" s="274" t="s">
        <v>268</v>
      </c>
      <c r="DB954" s="274" t="s">
        <v>268</v>
      </c>
      <c r="DC954" s="274" t="s">
        <v>268</v>
      </c>
      <c r="DD954" s="274" t="s">
        <v>268</v>
      </c>
      <c r="DE954" s="274" t="s">
        <v>268</v>
      </c>
      <c r="DF954" s="274" t="s">
        <v>268</v>
      </c>
      <c r="DG954" s="299">
        <f>IFERROR(IF(CA954="D",IF(CK954="A dispo.",CD954*VLOOKUP('DATI INPUT'!$F$27,TARIFFE_UD,2,FALSE),CD954*VLOOKUP(CK954,TARIFFE_UD,2,FALSE)),CD954*VLOOKUP(CB954-100,TARIFFE_UND,2,FALSE)),0)</f>
        <v>95.03404785394379</v>
      </c>
      <c r="DH954" s="299">
        <f>IFERROR(IF(CA954="D",IF(CK954="A dispo.",CF954*VLOOKUP('DATI INPUT'!$F$27,TARIFFE_UD,3,FALSE),CF954*VLOOKUP(CK954,TARIFFE_UD,3,FALSE)),CF954*VLOOKUP(CB954-100,TARIFFE_UND,3,FALSE)),0)</f>
        <v>60.367780403072892</v>
      </c>
    </row>
    <row r="955" spans="1:112" hidden="1" x14ac:dyDescent="0.25">
      <c r="A955" s="274" t="s">
        <v>7620</v>
      </c>
      <c r="B955" s="274" t="s">
        <v>7613</v>
      </c>
      <c r="C955" s="274" t="s">
        <v>7621</v>
      </c>
      <c r="D955" s="274" t="s">
        <v>7614</v>
      </c>
      <c r="E955" s="274" t="s">
        <v>268</v>
      </c>
      <c r="F955" s="274" t="s">
        <v>156</v>
      </c>
      <c r="G955" s="274" t="s">
        <v>7615</v>
      </c>
      <c r="H955" s="274" t="s">
        <v>849</v>
      </c>
      <c r="I955" s="274" t="s">
        <v>1265</v>
      </c>
      <c r="J955" s="274" t="s">
        <v>156</v>
      </c>
      <c r="K955" s="274" t="s">
        <v>7616</v>
      </c>
      <c r="L955" s="274" t="s">
        <v>871</v>
      </c>
      <c r="M955" s="274" t="s">
        <v>7617</v>
      </c>
      <c r="N955" s="274" t="s">
        <v>7104</v>
      </c>
      <c r="O955" s="274" t="s">
        <v>289</v>
      </c>
      <c r="P955" s="274" t="s">
        <v>7618</v>
      </c>
      <c r="Q955" s="274" t="s">
        <v>276</v>
      </c>
      <c r="R955" s="274" t="s">
        <v>268</v>
      </c>
      <c r="S955" s="274" t="s">
        <v>268</v>
      </c>
      <c r="T955" s="274" t="s">
        <v>268</v>
      </c>
      <c r="U955" s="274" t="s">
        <v>268</v>
      </c>
      <c r="V955" s="274" t="s">
        <v>268</v>
      </c>
      <c r="W955" s="274" t="s">
        <v>3601</v>
      </c>
      <c r="X955" s="274" t="s">
        <v>1830</v>
      </c>
      <c r="Y955" s="274" t="s">
        <v>276</v>
      </c>
      <c r="Z955" s="274" t="s">
        <v>268</v>
      </c>
      <c r="AA955" s="274" t="s">
        <v>268</v>
      </c>
      <c r="AB955" s="274" t="s">
        <v>268</v>
      </c>
      <c r="AC955" s="274" t="s">
        <v>268</v>
      </c>
      <c r="AD955" s="274" t="s">
        <v>268</v>
      </c>
      <c r="AE955" s="274" t="s">
        <v>287</v>
      </c>
      <c r="AF955" s="274" t="s">
        <v>1811</v>
      </c>
      <c r="AG955" s="274" t="s">
        <v>875</v>
      </c>
      <c r="AH955" s="274" t="s">
        <v>1831</v>
      </c>
      <c r="AI955" s="274" t="s">
        <v>1813</v>
      </c>
      <c r="AJ955" s="274" t="s">
        <v>268</v>
      </c>
      <c r="AK955" s="274" t="s">
        <v>395</v>
      </c>
      <c r="AL955" s="274" t="s">
        <v>268</v>
      </c>
      <c r="AM955" s="274" t="s">
        <v>353</v>
      </c>
      <c r="AN955" s="274" t="s">
        <v>268</v>
      </c>
      <c r="AO955" s="274" t="s">
        <v>268</v>
      </c>
      <c r="AP955" s="274" t="s">
        <v>268</v>
      </c>
      <c r="AQ955" s="274" t="s">
        <v>268</v>
      </c>
      <c r="AR955" s="274" t="s">
        <v>268</v>
      </c>
      <c r="AS955" s="274" t="s">
        <v>268</v>
      </c>
      <c r="AT955" s="274" t="s">
        <v>268</v>
      </c>
      <c r="AU955" s="274" t="s">
        <v>268</v>
      </c>
      <c r="AV955" s="274" t="s">
        <v>268</v>
      </c>
      <c r="AW955" s="274" t="s">
        <v>268</v>
      </c>
      <c r="AX955" s="274" t="s">
        <v>268</v>
      </c>
      <c r="AY955" s="274" t="s">
        <v>268</v>
      </c>
      <c r="AZ955" s="274" t="s">
        <v>268</v>
      </c>
      <c r="BA955" s="274" t="s">
        <v>268</v>
      </c>
      <c r="BB955" s="274" t="s">
        <v>268</v>
      </c>
      <c r="BC955" s="274" t="s">
        <v>268</v>
      </c>
      <c r="BD955" s="274" t="s">
        <v>268</v>
      </c>
      <c r="BE955" s="274" t="s">
        <v>268</v>
      </c>
      <c r="BF955" s="274" t="s">
        <v>268</v>
      </c>
      <c r="BG955" s="274" t="s">
        <v>268</v>
      </c>
      <c r="BH955" s="274" t="s">
        <v>268</v>
      </c>
      <c r="BI955" s="274" t="s">
        <v>268</v>
      </c>
      <c r="BJ955" s="274" t="s">
        <v>268</v>
      </c>
      <c r="BK955" s="274" t="s">
        <v>268</v>
      </c>
      <c r="BL955" s="274" t="s">
        <v>268</v>
      </c>
      <c r="BM955" s="274" t="s">
        <v>268</v>
      </c>
      <c r="BN955" s="274" t="s">
        <v>268</v>
      </c>
      <c r="BO955" s="274" t="s">
        <v>268</v>
      </c>
      <c r="BP955" s="274" t="s">
        <v>268</v>
      </c>
      <c r="BQ955" s="274" t="s">
        <v>268</v>
      </c>
      <c r="BR955" s="274" t="s">
        <v>268</v>
      </c>
      <c r="BS955" s="274" t="s">
        <v>268</v>
      </c>
      <c r="BT955" s="274" t="s">
        <v>268</v>
      </c>
      <c r="BU955" s="274" t="s">
        <v>268</v>
      </c>
      <c r="BV955" s="274" t="s">
        <v>268</v>
      </c>
      <c r="BW955" s="274" t="s">
        <v>268</v>
      </c>
      <c r="BX955" s="274" t="s">
        <v>268</v>
      </c>
      <c r="BY955" s="295">
        <v>22</v>
      </c>
      <c r="BZ955" s="295">
        <v>22</v>
      </c>
      <c r="CA955" s="298" t="s">
        <v>142</v>
      </c>
      <c r="CB955" s="297">
        <v>123</v>
      </c>
      <c r="CC955" s="284">
        <f t="shared" si="58"/>
        <v>0</v>
      </c>
      <c r="CD955" s="295">
        <f t="shared" si="59"/>
        <v>22</v>
      </c>
      <c r="CE955" s="284">
        <f t="shared" si="60"/>
        <v>1</v>
      </c>
      <c r="CF955" s="295">
        <f t="shared" si="61"/>
        <v>0</v>
      </c>
      <c r="CG955" s="274" t="s">
        <v>1817</v>
      </c>
      <c r="CH955" s="274" t="s">
        <v>268</v>
      </c>
      <c r="CI955" s="274" t="s">
        <v>268</v>
      </c>
      <c r="CJ955" s="298" t="s">
        <v>268</v>
      </c>
      <c r="CK955" s="298" t="s">
        <v>736</v>
      </c>
      <c r="CL955" s="274" t="s">
        <v>268</v>
      </c>
      <c r="CM955" s="274" t="s">
        <v>268</v>
      </c>
      <c r="CN955" s="274" t="s">
        <v>268</v>
      </c>
      <c r="CO955" s="274" t="s">
        <v>268</v>
      </c>
      <c r="CP955" s="274" t="s">
        <v>268</v>
      </c>
      <c r="CQ955" s="274" t="s">
        <v>7622</v>
      </c>
      <c r="CR955" s="274" t="s">
        <v>877</v>
      </c>
      <c r="CS955" s="274">
        <v>10.78</v>
      </c>
      <c r="CT955" s="274" t="s">
        <v>268</v>
      </c>
      <c r="CU955" s="274">
        <v>10.78</v>
      </c>
      <c r="CV955" s="274">
        <v>365</v>
      </c>
      <c r="CW955" s="274" t="s">
        <v>878</v>
      </c>
      <c r="CX955" s="274" t="s">
        <v>835</v>
      </c>
      <c r="CY955" s="274" t="s">
        <v>836</v>
      </c>
      <c r="CZ955" s="274" t="s">
        <v>837</v>
      </c>
      <c r="DA955" s="274" t="s">
        <v>268</v>
      </c>
      <c r="DB955" s="274" t="s">
        <v>268</v>
      </c>
      <c r="DC955" s="274" t="s">
        <v>268</v>
      </c>
      <c r="DD955" s="274" t="s">
        <v>268</v>
      </c>
      <c r="DE955" s="274" t="s">
        <v>268</v>
      </c>
      <c r="DF955" s="274" t="s">
        <v>268</v>
      </c>
      <c r="DG955" s="299">
        <f>IFERROR(IF(CA955="D",IF(CK955="A dispo.",CD955*VLOOKUP('DATI INPUT'!$F$27,TARIFFE_UD,2,FALSE),CD955*VLOOKUP(CK955,TARIFFE_UD,2,FALSE)),CD955*VLOOKUP(CB955-100,TARIFFE_UND,2,FALSE)),0)</f>
        <v>17.422908773223028</v>
      </c>
      <c r="DH955" s="299">
        <f>IFERROR(IF(CA955="D",IF(CK955="A dispo.",CF955*VLOOKUP('DATI INPUT'!$F$27,TARIFFE_UD,3,FALSE),CF955*VLOOKUP(CK955,TARIFFE_UD,3,FALSE)),CF955*VLOOKUP(CB955-100,TARIFFE_UND,3,FALSE)),0)</f>
        <v>0</v>
      </c>
    </row>
    <row r="956" spans="1:112" hidden="1" x14ac:dyDescent="0.25">
      <c r="A956" s="274" t="s">
        <v>7623</v>
      </c>
      <c r="B956" s="274" t="s">
        <v>7624</v>
      </c>
      <c r="C956" s="274" t="s">
        <v>7625</v>
      </c>
      <c r="D956" s="274" t="s">
        <v>7626</v>
      </c>
      <c r="E956" s="274" t="s">
        <v>268</v>
      </c>
      <c r="F956" s="274" t="s">
        <v>156</v>
      </c>
      <c r="G956" s="274" t="s">
        <v>7627</v>
      </c>
      <c r="H956" s="274" t="s">
        <v>7628</v>
      </c>
      <c r="I956" s="274" t="s">
        <v>1471</v>
      </c>
      <c r="J956" s="274" t="s">
        <v>274</v>
      </c>
      <c r="K956" s="274" t="s">
        <v>7629</v>
      </c>
      <c r="L956" s="274" t="s">
        <v>4090</v>
      </c>
      <c r="M956" s="274" t="s">
        <v>7630</v>
      </c>
      <c r="N956" s="274" t="s">
        <v>7631</v>
      </c>
      <c r="O956" s="274" t="s">
        <v>7632</v>
      </c>
      <c r="P956" s="274" t="s">
        <v>7633</v>
      </c>
      <c r="Q956" s="274" t="s">
        <v>282</v>
      </c>
      <c r="R956" s="274" t="s">
        <v>268</v>
      </c>
      <c r="S956" s="274" t="s">
        <v>268</v>
      </c>
      <c r="T956" s="274" t="s">
        <v>268</v>
      </c>
      <c r="U956" s="274" t="s">
        <v>268</v>
      </c>
      <c r="V956" s="274" t="s">
        <v>268</v>
      </c>
      <c r="W956" s="274" t="s">
        <v>3863</v>
      </c>
      <c r="X956" s="274" t="s">
        <v>3242</v>
      </c>
      <c r="Y956" s="274" t="s">
        <v>282</v>
      </c>
      <c r="Z956" s="274" t="s">
        <v>268</v>
      </c>
      <c r="AA956" s="274" t="s">
        <v>268</v>
      </c>
      <c r="AB956" s="274" t="s">
        <v>268</v>
      </c>
      <c r="AC956" s="274" t="s">
        <v>268</v>
      </c>
      <c r="AD956" s="274" t="s">
        <v>268</v>
      </c>
      <c r="AE956" s="274" t="s">
        <v>287</v>
      </c>
      <c r="AF956" s="274" t="s">
        <v>1811</v>
      </c>
      <c r="AG956" s="274" t="s">
        <v>875</v>
      </c>
      <c r="AH956" s="274" t="s">
        <v>1848</v>
      </c>
      <c r="AI956" s="274" t="s">
        <v>1202</v>
      </c>
      <c r="AJ956" s="274" t="s">
        <v>268</v>
      </c>
      <c r="AK956" s="274" t="s">
        <v>410</v>
      </c>
      <c r="AL956" s="274" t="s">
        <v>268</v>
      </c>
      <c r="AM956" s="274" t="s">
        <v>405</v>
      </c>
      <c r="AN956" s="274" t="s">
        <v>268</v>
      </c>
      <c r="AO956" s="274" t="s">
        <v>268</v>
      </c>
      <c r="AP956" s="274" t="s">
        <v>268</v>
      </c>
      <c r="AQ956" s="274" t="s">
        <v>268</v>
      </c>
      <c r="AR956" s="274" t="s">
        <v>268</v>
      </c>
      <c r="AS956" s="274" t="s">
        <v>268</v>
      </c>
      <c r="AT956" s="274" t="s">
        <v>268</v>
      </c>
      <c r="AU956" s="274" t="s">
        <v>268</v>
      </c>
      <c r="AV956" s="274" t="s">
        <v>268</v>
      </c>
      <c r="AW956" s="274" t="s">
        <v>268</v>
      </c>
      <c r="AX956" s="274" t="s">
        <v>268</v>
      </c>
      <c r="AY956" s="274" t="s">
        <v>268</v>
      </c>
      <c r="AZ956" s="274" t="s">
        <v>268</v>
      </c>
      <c r="BA956" s="274" t="s">
        <v>268</v>
      </c>
      <c r="BB956" s="274" t="s">
        <v>268</v>
      </c>
      <c r="BC956" s="274" t="s">
        <v>268</v>
      </c>
      <c r="BD956" s="274" t="s">
        <v>268</v>
      </c>
      <c r="BE956" s="274" t="s">
        <v>268</v>
      </c>
      <c r="BF956" s="274" t="s">
        <v>268</v>
      </c>
      <c r="BG956" s="274" t="s">
        <v>268</v>
      </c>
      <c r="BH956" s="274" t="s">
        <v>268</v>
      </c>
      <c r="BI956" s="274" t="s">
        <v>268</v>
      </c>
      <c r="BJ956" s="274" t="s">
        <v>268</v>
      </c>
      <c r="BK956" s="274" t="s">
        <v>268</v>
      </c>
      <c r="BL956" s="274" t="s">
        <v>268</v>
      </c>
      <c r="BM956" s="274" t="s">
        <v>268</v>
      </c>
      <c r="BN956" s="274" t="s">
        <v>268</v>
      </c>
      <c r="BO956" s="274" t="s">
        <v>268</v>
      </c>
      <c r="BP956" s="274" t="s">
        <v>268</v>
      </c>
      <c r="BQ956" s="274" t="s">
        <v>268</v>
      </c>
      <c r="BR956" s="274" t="s">
        <v>268</v>
      </c>
      <c r="BS956" s="274" t="s">
        <v>268</v>
      </c>
      <c r="BT956" s="274" t="s">
        <v>268</v>
      </c>
      <c r="BU956" s="274" t="s">
        <v>268</v>
      </c>
      <c r="BV956" s="274" t="s">
        <v>268</v>
      </c>
      <c r="BW956" s="274" t="s">
        <v>268</v>
      </c>
      <c r="BX956" s="274" t="s">
        <v>268</v>
      </c>
      <c r="BY956" s="295">
        <v>31.18</v>
      </c>
      <c r="BZ956" s="295">
        <v>31.18</v>
      </c>
      <c r="CA956" s="298" t="s">
        <v>142</v>
      </c>
      <c r="CB956" s="297">
        <v>122</v>
      </c>
      <c r="CC956" s="284">
        <f t="shared" si="58"/>
        <v>0</v>
      </c>
      <c r="CD956" s="295">
        <f t="shared" si="59"/>
        <v>31.18</v>
      </c>
      <c r="CE956" s="284">
        <f t="shared" si="60"/>
        <v>0</v>
      </c>
      <c r="CF956" s="295">
        <f t="shared" si="61"/>
        <v>1</v>
      </c>
      <c r="CG956" s="274" t="s">
        <v>876</v>
      </c>
      <c r="CH956" s="274" t="s">
        <v>268</v>
      </c>
      <c r="CI956" s="274" t="s">
        <v>268</v>
      </c>
      <c r="CJ956" s="298" t="s">
        <v>268</v>
      </c>
      <c r="CK956" s="298" t="s">
        <v>736</v>
      </c>
      <c r="CL956" s="274" t="s">
        <v>268</v>
      </c>
      <c r="CM956" s="274" t="s">
        <v>268</v>
      </c>
      <c r="CN956" s="274" t="s">
        <v>268</v>
      </c>
      <c r="CO956" s="274" t="s">
        <v>268</v>
      </c>
      <c r="CP956" s="274" t="s">
        <v>268</v>
      </c>
      <c r="CQ956" s="274" t="s">
        <v>268</v>
      </c>
      <c r="CR956" s="274" t="s">
        <v>877</v>
      </c>
      <c r="CS956" s="274">
        <v>67.84</v>
      </c>
      <c r="CT956" s="274" t="s">
        <v>268</v>
      </c>
      <c r="CU956" s="274">
        <v>67.84</v>
      </c>
      <c r="CV956" s="274">
        <v>365</v>
      </c>
      <c r="CW956" s="274" t="s">
        <v>878</v>
      </c>
      <c r="CX956" s="274" t="s">
        <v>835</v>
      </c>
      <c r="CY956" s="274" t="s">
        <v>836</v>
      </c>
      <c r="CZ956" s="274" t="s">
        <v>837</v>
      </c>
      <c r="DA956" s="274" t="s">
        <v>268</v>
      </c>
      <c r="DB956" s="274" t="s">
        <v>268</v>
      </c>
      <c r="DC956" s="274" t="s">
        <v>268</v>
      </c>
      <c r="DD956" s="274" t="s">
        <v>268</v>
      </c>
      <c r="DE956" s="274" t="s">
        <v>268</v>
      </c>
      <c r="DF956" s="274" t="s">
        <v>268</v>
      </c>
      <c r="DG956" s="299">
        <f>IFERROR(IF(CA956="D",IF(CK956="A dispo.",CD956*VLOOKUP('DATI INPUT'!$F$27,TARIFFE_UD,2,FALSE),CD956*VLOOKUP(CK956,TARIFFE_UD,2,FALSE)),CD956*VLOOKUP(CB956-100,TARIFFE_UND,2,FALSE)),0)</f>
        <v>24.693013434049728</v>
      </c>
      <c r="DH956" s="299">
        <f>IFERROR(IF(CA956="D",IF(CK956="A dispo.",CF956*VLOOKUP('DATI INPUT'!$F$27,TARIFFE_UD,3,FALSE),CF956*VLOOKUP(CK956,TARIFFE_UD,3,FALSE)),CF956*VLOOKUP(CB956-100,TARIFFE_UND,3,FALSE)),0)</f>
        <v>60.367780403072892</v>
      </c>
    </row>
    <row r="957" spans="1:112" hidden="1" x14ac:dyDescent="0.25">
      <c r="A957" s="274" t="s">
        <v>7634</v>
      </c>
      <c r="B957" s="274" t="s">
        <v>7635</v>
      </c>
      <c r="C957" s="274" t="s">
        <v>7636</v>
      </c>
      <c r="D957" s="274" t="s">
        <v>7637</v>
      </c>
      <c r="E957" s="274" t="s">
        <v>268</v>
      </c>
      <c r="F957" s="274" t="s">
        <v>156</v>
      </c>
      <c r="G957" s="274" t="s">
        <v>7638</v>
      </c>
      <c r="H957" s="274" t="s">
        <v>7639</v>
      </c>
      <c r="I957" s="274" t="s">
        <v>1168</v>
      </c>
      <c r="J957" s="274" t="s">
        <v>156</v>
      </c>
      <c r="K957" s="274" t="s">
        <v>7640</v>
      </c>
      <c r="L957" s="274" t="s">
        <v>872</v>
      </c>
      <c r="M957" s="274" t="s">
        <v>7641</v>
      </c>
      <c r="N957" s="274" t="s">
        <v>7642</v>
      </c>
      <c r="O957" s="274" t="s">
        <v>7643</v>
      </c>
      <c r="P957" s="274" t="s">
        <v>151</v>
      </c>
      <c r="Q957" s="274" t="s">
        <v>462</v>
      </c>
      <c r="R957" s="274" t="s">
        <v>268</v>
      </c>
      <c r="S957" s="274" t="s">
        <v>268</v>
      </c>
      <c r="T957" s="274" t="s">
        <v>268</v>
      </c>
      <c r="U957" s="274" t="s">
        <v>268</v>
      </c>
      <c r="V957" s="274" t="s">
        <v>268</v>
      </c>
      <c r="W957" s="274" t="s">
        <v>7301</v>
      </c>
      <c r="X957" s="274" t="s">
        <v>3754</v>
      </c>
      <c r="Y957" s="274" t="s">
        <v>309</v>
      </c>
      <c r="Z957" s="274" t="s">
        <v>268</v>
      </c>
      <c r="AA957" s="274" t="s">
        <v>268</v>
      </c>
      <c r="AB957" s="274" t="s">
        <v>268</v>
      </c>
      <c r="AC957" s="274" t="s">
        <v>268</v>
      </c>
      <c r="AD957" s="274" t="s">
        <v>268</v>
      </c>
      <c r="AE957" s="274" t="s">
        <v>287</v>
      </c>
      <c r="AF957" s="274" t="s">
        <v>1811</v>
      </c>
      <c r="AG957" s="274" t="s">
        <v>875</v>
      </c>
      <c r="AH957" s="274" t="s">
        <v>2047</v>
      </c>
      <c r="AI957" s="274" t="s">
        <v>6235</v>
      </c>
      <c r="AJ957" s="274" t="s">
        <v>268</v>
      </c>
      <c r="AK957" s="274" t="s">
        <v>377</v>
      </c>
      <c r="AL957" s="274" t="s">
        <v>268</v>
      </c>
      <c r="AM957" s="274" t="s">
        <v>288</v>
      </c>
      <c r="AN957" s="274" t="s">
        <v>268</v>
      </c>
      <c r="AO957" s="274" t="s">
        <v>268</v>
      </c>
      <c r="AP957" s="274" t="s">
        <v>268</v>
      </c>
      <c r="AQ957" s="274" t="s">
        <v>268</v>
      </c>
      <c r="AR957" s="274" t="s">
        <v>268</v>
      </c>
      <c r="AS957" s="274" t="s">
        <v>268</v>
      </c>
      <c r="AT957" s="274" t="s">
        <v>268</v>
      </c>
      <c r="AU957" s="274" t="s">
        <v>268</v>
      </c>
      <c r="AV957" s="274" t="s">
        <v>268</v>
      </c>
      <c r="AW957" s="274" t="s">
        <v>268</v>
      </c>
      <c r="AX957" s="274" t="s">
        <v>268</v>
      </c>
      <c r="AY957" s="274" t="s">
        <v>268</v>
      </c>
      <c r="AZ957" s="274" t="s">
        <v>268</v>
      </c>
      <c r="BA957" s="274" t="s">
        <v>268</v>
      </c>
      <c r="BB957" s="274" t="s">
        <v>268</v>
      </c>
      <c r="BC957" s="274" t="s">
        <v>268</v>
      </c>
      <c r="BD957" s="274" t="s">
        <v>268</v>
      </c>
      <c r="BE957" s="274" t="s">
        <v>268</v>
      </c>
      <c r="BF957" s="274" t="s">
        <v>268</v>
      </c>
      <c r="BG957" s="274" t="s">
        <v>268</v>
      </c>
      <c r="BH957" s="274" t="s">
        <v>268</v>
      </c>
      <c r="BI957" s="274" t="s">
        <v>268</v>
      </c>
      <c r="BJ957" s="274" t="s">
        <v>268</v>
      </c>
      <c r="BK957" s="274" t="s">
        <v>268</v>
      </c>
      <c r="BL957" s="274" t="s">
        <v>268</v>
      </c>
      <c r="BM957" s="274" t="s">
        <v>268</v>
      </c>
      <c r="BN957" s="274" t="s">
        <v>268</v>
      </c>
      <c r="BO957" s="274" t="s">
        <v>268</v>
      </c>
      <c r="BP957" s="274" t="s">
        <v>268</v>
      </c>
      <c r="BQ957" s="274" t="s">
        <v>268</v>
      </c>
      <c r="BR957" s="274" t="s">
        <v>268</v>
      </c>
      <c r="BS957" s="274" t="s">
        <v>268</v>
      </c>
      <c r="BT957" s="274" t="s">
        <v>268</v>
      </c>
      <c r="BU957" s="274" t="s">
        <v>268</v>
      </c>
      <c r="BV957" s="274" t="s">
        <v>268</v>
      </c>
      <c r="BW957" s="274" t="s">
        <v>268</v>
      </c>
      <c r="BX957" s="274" t="s">
        <v>268</v>
      </c>
      <c r="BY957" s="295">
        <v>61</v>
      </c>
      <c r="BZ957" s="295">
        <v>61</v>
      </c>
      <c r="CA957" s="298" t="s">
        <v>142</v>
      </c>
      <c r="CB957" s="297">
        <v>122</v>
      </c>
      <c r="CC957" s="284">
        <f t="shared" si="58"/>
        <v>0</v>
      </c>
      <c r="CD957" s="295">
        <f t="shared" si="59"/>
        <v>61</v>
      </c>
      <c r="CE957" s="284">
        <f t="shared" si="60"/>
        <v>0</v>
      </c>
      <c r="CF957" s="295">
        <f t="shared" si="61"/>
        <v>1</v>
      </c>
      <c r="CG957" s="274" t="s">
        <v>876</v>
      </c>
      <c r="CH957" s="274" t="s">
        <v>268</v>
      </c>
      <c r="CI957" s="274" t="s">
        <v>268</v>
      </c>
      <c r="CJ957" s="298" t="s">
        <v>268</v>
      </c>
      <c r="CK957" s="298" t="s">
        <v>736</v>
      </c>
      <c r="CL957" s="274" t="s">
        <v>268</v>
      </c>
      <c r="CM957" s="274" t="s">
        <v>268</v>
      </c>
      <c r="CN957" s="274" t="s">
        <v>268</v>
      </c>
      <c r="CO957" s="274" t="s">
        <v>268</v>
      </c>
      <c r="CP957" s="274" t="s">
        <v>268</v>
      </c>
      <c r="CQ957" s="274" t="s">
        <v>268</v>
      </c>
      <c r="CR957" s="274" t="s">
        <v>877</v>
      </c>
      <c r="CS957" s="274">
        <v>82.45</v>
      </c>
      <c r="CT957" s="274" t="s">
        <v>268</v>
      </c>
      <c r="CU957" s="274">
        <v>82.45</v>
      </c>
      <c r="CV957" s="274">
        <v>365</v>
      </c>
      <c r="CW957" s="274" t="s">
        <v>878</v>
      </c>
      <c r="CX957" s="274" t="s">
        <v>835</v>
      </c>
      <c r="CY957" s="274" t="s">
        <v>836</v>
      </c>
      <c r="CZ957" s="274" t="s">
        <v>837</v>
      </c>
      <c r="DA957" s="274" t="s">
        <v>268</v>
      </c>
      <c r="DB957" s="274" t="s">
        <v>268</v>
      </c>
      <c r="DC957" s="274" t="s">
        <v>268</v>
      </c>
      <c r="DD957" s="274" t="s">
        <v>268</v>
      </c>
      <c r="DE957" s="274" t="s">
        <v>268</v>
      </c>
      <c r="DF957" s="274" t="s">
        <v>268</v>
      </c>
      <c r="DG957" s="299">
        <f>IFERROR(IF(CA957="D",IF(CK957="A dispo.",CD957*VLOOKUP('DATI INPUT'!$F$27,TARIFFE_UD,2,FALSE),CD957*VLOOKUP(CK957,TARIFFE_UD,2,FALSE)),CD957*VLOOKUP(CB957-100,TARIFFE_UND,2,FALSE)),0)</f>
        <v>48.308974325754761</v>
      </c>
      <c r="DH957" s="299">
        <f>IFERROR(IF(CA957="D",IF(CK957="A dispo.",CF957*VLOOKUP('DATI INPUT'!$F$27,TARIFFE_UD,3,FALSE),CF957*VLOOKUP(CK957,TARIFFE_UD,3,FALSE)),CF957*VLOOKUP(CB957-100,TARIFFE_UND,3,FALSE)),0)</f>
        <v>60.367780403072892</v>
      </c>
    </row>
    <row r="958" spans="1:112" x14ac:dyDescent="0.25">
      <c r="A958" s="274" t="s">
        <v>7644</v>
      </c>
      <c r="B958" s="274" t="s">
        <v>7645</v>
      </c>
      <c r="C958" s="274" t="s">
        <v>7646</v>
      </c>
      <c r="D958" s="274" t="s">
        <v>7647</v>
      </c>
      <c r="E958" s="274" t="s">
        <v>268</v>
      </c>
      <c r="F958" s="274" t="s">
        <v>156</v>
      </c>
      <c r="G958" s="274" t="s">
        <v>7648</v>
      </c>
      <c r="H958" s="274" t="s">
        <v>1372</v>
      </c>
      <c r="I958" s="274" t="s">
        <v>415</v>
      </c>
      <c r="J958" s="274" t="s">
        <v>274</v>
      </c>
      <c r="K958" s="274" t="s">
        <v>7649</v>
      </c>
      <c r="L958" s="274" t="s">
        <v>871</v>
      </c>
      <c r="M958" s="274" t="s">
        <v>2616</v>
      </c>
      <c r="N958" s="274" t="s">
        <v>984</v>
      </c>
      <c r="O958" s="274" t="s">
        <v>873</v>
      </c>
      <c r="P958" s="274" t="s">
        <v>2617</v>
      </c>
      <c r="Q958" s="274" t="s">
        <v>275</v>
      </c>
      <c r="R958" s="274" t="s">
        <v>268</v>
      </c>
      <c r="S958" s="274" t="s">
        <v>268</v>
      </c>
      <c r="T958" s="274" t="s">
        <v>268</v>
      </c>
      <c r="U958" s="274" t="s">
        <v>268</v>
      </c>
      <c r="V958" s="274" t="s">
        <v>268</v>
      </c>
      <c r="W958" s="274" t="s">
        <v>2616</v>
      </c>
      <c r="X958" s="274" t="s">
        <v>2617</v>
      </c>
      <c r="Y958" s="274" t="s">
        <v>275</v>
      </c>
      <c r="Z958" s="274" t="s">
        <v>268</v>
      </c>
      <c r="AA958" s="274" t="s">
        <v>268</v>
      </c>
      <c r="AB958" s="274" t="s">
        <v>268</v>
      </c>
      <c r="AC958" s="274" t="s">
        <v>268</v>
      </c>
      <c r="AD958" s="274" t="s">
        <v>268</v>
      </c>
      <c r="AE958" s="274" t="s">
        <v>287</v>
      </c>
      <c r="AF958" s="274" t="s">
        <v>1811</v>
      </c>
      <c r="AG958" s="274" t="s">
        <v>875</v>
      </c>
      <c r="AH958" s="274" t="s">
        <v>1848</v>
      </c>
      <c r="AI958" s="274" t="s">
        <v>552</v>
      </c>
      <c r="AJ958" s="274" t="s">
        <v>268</v>
      </c>
      <c r="AK958" s="274" t="s">
        <v>375</v>
      </c>
      <c r="AL958" s="274" t="s">
        <v>268</v>
      </c>
      <c r="AM958" s="274" t="s">
        <v>268</v>
      </c>
      <c r="AN958" s="274" t="s">
        <v>268</v>
      </c>
      <c r="AO958" s="274" t="s">
        <v>268</v>
      </c>
      <c r="AP958" s="274" t="s">
        <v>268</v>
      </c>
      <c r="AQ958" s="274" t="s">
        <v>268</v>
      </c>
      <c r="AR958" s="274" t="s">
        <v>268</v>
      </c>
      <c r="AS958" s="274" t="s">
        <v>268</v>
      </c>
      <c r="AT958" s="274" t="s">
        <v>268</v>
      </c>
      <c r="AU958" s="274" t="s">
        <v>268</v>
      </c>
      <c r="AV958" s="274" t="s">
        <v>268</v>
      </c>
      <c r="AW958" s="274" t="s">
        <v>268</v>
      </c>
      <c r="AX958" s="274" t="s">
        <v>268</v>
      </c>
      <c r="AY958" s="274" t="s">
        <v>268</v>
      </c>
      <c r="AZ958" s="274" t="s">
        <v>268</v>
      </c>
      <c r="BA958" s="274" t="s">
        <v>268</v>
      </c>
      <c r="BB958" s="274" t="s">
        <v>268</v>
      </c>
      <c r="BC958" s="274" t="s">
        <v>268</v>
      </c>
      <c r="BD958" s="274" t="s">
        <v>268</v>
      </c>
      <c r="BE958" s="274" t="s">
        <v>268</v>
      </c>
      <c r="BF958" s="274" t="s">
        <v>268</v>
      </c>
      <c r="BG958" s="274" t="s">
        <v>268</v>
      </c>
      <c r="BH958" s="274" t="s">
        <v>268</v>
      </c>
      <c r="BI958" s="274" t="s">
        <v>268</v>
      </c>
      <c r="BJ958" s="274" t="s">
        <v>268</v>
      </c>
      <c r="BK958" s="274" t="s">
        <v>268</v>
      </c>
      <c r="BL958" s="274" t="s">
        <v>268</v>
      </c>
      <c r="BM958" s="274" t="s">
        <v>268</v>
      </c>
      <c r="BN958" s="274" t="s">
        <v>268</v>
      </c>
      <c r="BO958" s="274" t="s">
        <v>268</v>
      </c>
      <c r="BP958" s="274" t="s">
        <v>268</v>
      </c>
      <c r="BQ958" s="274" t="s">
        <v>268</v>
      </c>
      <c r="BR958" s="274" t="s">
        <v>268</v>
      </c>
      <c r="BS958" s="274" t="s">
        <v>268</v>
      </c>
      <c r="BT958" s="274" t="s">
        <v>268</v>
      </c>
      <c r="BU958" s="274" t="s">
        <v>268</v>
      </c>
      <c r="BV958" s="274" t="s">
        <v>268</v>
      </c>
      <c r="BW958" s="274" t="s">
        <v>268</v>
      </c>
      <c r="BX958" s="274" t="s">
        <v>268</v>
      </c>
      <c r="BY958" s="295">
        <v>72</v>
      </c>
      <c r="BZ958" s="295">
        <v>72</v>
      </c>
      <c r="CA958" s="298" t="s">
        <v>142</v>
      </c>
      <c r="CB958" s="297">
        <v>122</v>
      </c>
      <c r="CC958" s="284">
        <f t="shared" si="58"/>
        <v>0</v>
      </c>
      <c r="CD958" s="295">
        <f t="shared" si="59"/>
        <v>72</v>
      </c>
      <c r="CE958" s="284">
        <f t="shared" si="60"/>
        <v>0</v>
      </c>
      <c r="CF958" s="295">
        <f t="shared" si="61"/>
        <v>1</v>
      </c>
      <c r="CG958" s="274" t="s">
        <v>876</v>
      </c>
      <c r="CH958" s="274" t="s">
        <v>268</v>
      </c>
      <c r="CI958" s="274" t="s">
        <v>268</v>
      </c>
      <c r="CJ958" s="298" t="s">
        <v>280</v>
      </c>
      <c r="CK958" s="297">
        <v>2</v>
      </c>
      <c r="CL958" s="274" t="s">
        <v>268</v>
      </c>
      <c r="CM958" s="274" t="s">
        <v>268</v>
      </c>
      <c r="CN958" s="274" t="s">
        <v>268</v>
      </c>
      <c r="CO958" s="274" t="s">
        <v>268</v>
      </c>
      <c r="CP958" s="274" t="s">
        <v>268</v>
      </c>
      <c r="CQ958" s="274" t="s">
        <v>7650</v>
      </c>
      <c r="CR958" s="274" t="s">
        <v>877</v>
      </c>
      <c r="CS958" s="274">
        <v>84.96</v>
      </c>
      <c r="CT958" s="274" t="s">
        <v>268</v>
      </c>
      <c r="CU958" s="274">
        <v>84.96</v>
      </c>
      <c r="CV958" s="274">
        <v>365</v>
      </c>
      <c r="CW958" s="274" t="s">
        <v>878</v>
      </c>
      <c r="CX958" s="274" t="s">
        <v>835</v>
      </c>
      <c r="CY958" s="274" t="s">
        <v>836</v>
      </c>
      <c r="CZ958" s="274" t="s">
        <v>837</v>
      </c>
      <c r="DA958" s="274" t="s">
        <v>268</v>
      </c>
      <c r="DB958" s="274" t="s">
        <v>268</v>
      </c>
      <c r="DC958" s="274" t="s">
        <v>268</v>
      </c>
      <c r="DD958" s="274" t="s">
        <v>268</v>
      </c>
      <c r="DE958" s="274" t="s">
        <v>268</v>
      </c>
      <c r="DF958" s="274" t="s">
        <v>268</v>
      </c>
      <c r="DG958" s="299">
        <f>IFERROR(IF(CA958="D",IF(CK958="A dispo.",CD958*VLOOKUP('DATI INPUT'!$F$27,TARIFFE_UD,2,FALSE),CD958*VLOOKUP(CK958,TARIFFE_UD,2,FALSE)),CD958*VLOOKUP(CB958-100,TARIFFE_UND,2,FALSE)),0)</f>
        <v>51.740759387147179</v>
      </c>
      <c r="DH958" s="299">
        <f>IFERROR(IF(CA958="D",IF(CK958="A dispo.",CF958*VLOOKUP('DATI INPUT'!$F$27,TARIFFE_UD,3,FALSE),CF958*VLOOKUP(CK958,TARIFFE_UD,3,FALSE)),CF958*VLOOKUP(CB958-100,TARIFFE_UND,3,FALSE)),0)</f>
        <v>46.077822723118445</v>
      </c>
    </row>
    <row r="959" spans="1:112" x14ac:dyDescent="0.25">
      <c r="A959" s="274" t="s">
        <v>7651</v>
      </c>
      <c r="B959" s="274" t="s">
        <v>7652</v>
      </c>
      <c r="C959" s="274" t="s">
        <v>7653</v>
      </c>
      <c r="D959" s="274" t="s">
        <v>7654</v>
      </c>
      <c r="E959" s="274" t="s">
        <v>268</v>
      </c>
      <c r="F959" s="274" t="s">
        <v>156</v>
      </c>
      <c r="G959" s="274" t="s">
        <v>7655</v>
      </c>
      <c r="H959" s="274" t="s">
        <v>2549</v>
      </c>
      <c r="I959" s="274" t="s">
        <v>361</v>
      </c>
      <c r="J959" s="274" t="s">
        <v>156</v>
      </c>
      <c r="K959" s="274" t="s">
        <v>7656</v>
      </c>
      <c r="L959" s="274" t="s">
        <v>152</v>
      </c>
      <c r="M959" s="274" t="s">
        <v>7657</v>
      </c>
      <c r="N959" s="274" t="s">
        <v>984</v>
      </c>
      <c r="O959" s="274" t="s">
        <v>873</v>
      </c>
      <c r="P959" s="274" t="s">
        <v>887</v>
      </c>
      <c r="Q959" s="274" t="s">
        <v>280</v>
      </c>
      <c r="R959" s="274" t="s">
        <v>154</v>
      </c>
      <c r="S959" s="274" t="s">
        <v>268</v>
      </c>
      <c r="T959" s="274" t="s">
        <v>268</v>
      </c>
      <c r="U959" s="274" t="s">
        <v>268</v>
      </c>
      <c r="V959" s="274" t="s">
        <v>268</v>
      </c>
      <c r="W959" s="274" t="s">
        <v>1829</v>
      </c>
      <c r="X959" s="274" t="s">
        <v>1830</v>
      </c>
      <c r="Y959" s="274" t="s">
        <v>315</v>
      </c>
      <c r="Z959" s="274" t="s">
        <v>268</v>
      </c>
      <c r="AA959" s="274" t="s">
        <v>268</v>
      </c>
      <c r="AB959" s="274" t="s">
        <v>268</v>
      </c>
      <c r="AC959" s="274" t="s">
        <v>268</v>
      </c>
      <c r="AD959" s="274" t="s">
        <v>268</v>
      </c>
      <c r="AE959" s="274" t="s">
        <v>287</v>
      </c>
      <c r="AF959" s="274" t="s">
        <v>1811</v>
      </c>
      <c r="AG959" s="274" t="s">
        <v>875</v>
      </c>
      <c r="AH959" s="274" t="s">
        <v>1831</v>
      </c>
      <c r="AI959" s="274" t="s">
        <v>764</v>
      </c>
      <c r="AJ959" s="274" t="s">
        <v>268</v>
      </c>
      <c r="AK959" s="274" t="s">
        <v>467</v>
      </c>
      <c r="AL959" s="274" t="s">
        <v>268</v>
      </c>
      <c r="AM959" s="274" t="s">
        <v>355</v>
      </c>
      <c r="AN959" s="274" t="s">
        <v>268</v>
      </c>
      <c r="AO959" s="274" t="s">
        <v>268</v>
      </c>
      <c r="AP959" s="274" t="s">
        <v>268</v>
      </c>
      <c r="AQ959" s="274" t="s">
        <v>268</v>
      </c>
      <c r="AR959" s="274" t="s">
        <v>268</v>
      </c>
      <c r="AS959" s="274" t="s">
        <v>268</v>
      </c>
      <c r="AT959" s="274" t="s">
        <v>268</v>
      </c>
      <c r="AU959" s="274" t="s">
        <v>268</v>
      </c>
      <c r="AV959" s="274" t="s">
        <v>268</v>
      </c>
      <c r="AW959" s="274" t="s">
        <v>268</v>
      </c>
      <c r="AX959" s="274" t="s">
        <v>268</v>
      </c>
      <c r="AY959" s="274" t="s">
        <v>268</v>
      </c>
      <c r="AZ959" s="274" t="s">
        <v>268</v>
      </c>
      <c r="BA959" s="274" t="s">
        <v>268</v>
      </c>
      <c r="BB959" s="274" t="s">
        <v>268</v>
      </c>
      <c r="BC959" s="274" t="s">
        <v>268</v>
      </c>
      <c r="BD959" s="274" t="s">
        <v>268</v>
      </c>
      <c r="BE959" s="274" t="s">
        <v>268</v>
      </c>
      <c r="BF959" s="274" t="s">
        <v>268</v>
      </c>
      <c r="BG959" s="274" t="s">
        <v>268</v>
      </c>
      <c r="BH959" s="274" t="s">
        <v>268</v>
      </c>
      <c r="BI959" s="274" t="s">
        <v>268</v>
      </c>
      <c r="BJ959" s="274" t="s">
        <v>268</v>
      </c>
      <c r="BK959" s="274" t="s">
        <v>268</v>
      </c>
      <c r="BL959" s="274" t="s">
        <v>268</v>
      </c>
      <c r="BM959" s="274" t="s">
        <v>268</v>
      </c>
      <c r="BN959" s="274" t="s">
        <v>268</v>
      </c>
      <c r="BO959" s="274" t="s">
        <v>268</v>
      </c>
      <c r="BP959" s="274" t="s">
        <v>268</v>
      </c>
      <c r="BQ959" s="274" t="s">
        <v>268</v>
      </c>
      <c r="BR959" s="274" t="s">
        <v>268</v>
      </c>
      <c r="BS959" s="274" t="s">
        <v>268</v>
      </c>
      <c r="BT959" s="274" t="s">
        <v>268</v>
      </c>
      <c r="BU959" s="274" t="s">
        <v>268</v>
      </c>
      <c r="BV959" s="274" t="s">
        <v>268</v>
      </c>
      <c r="BW959" s="274" t="s">
        <v>268</v>
      </c>
      <c r="BX959" s="274" t="s">
        <v>268</v>
      </c>
      <c r="BY959" s="295">
        <v>40</v>
      </c>
      <c r="BZ959" s="295">
        <v>40</v>
      </c>
      <c r="CA959" s="298" t="s">
        <v>142</v>
      </c>
      <c r="CB959" s="297">
        <v>122</v>
      </c>
      <c r="CC959" s="284">
        <f t="shared" si="58"/>
        <v>0</v>
      </c>
      <c r="CD959" s="295">
        <f t="shared" si="59"/>
        <v>40</v>
      </c>
      <c r="CE959" s="284">
        <f t="shared" si="60"/>
        <v>0</v>
      </c>
      <c r="CF959" s="295">
        <f t="shared" si="61"/>
        <v>1</v>
      </c>
      <c r="CG959" s="274" t="s">
        <v>876</v>
      </c>
      <c r="CH959" s="274" t="s">
        <v>268</v>
      </c>
      <c r="CI959" s="274" t="s">
        <v>268</v>
      </c>
      <c r="CJ959" s="298" t="s">
        <v>282</v>
      </c>
      <c r="CK959" s="297">
        <v>4</v>
      </c>
      <c r="CL959" s="274" t="s">
        <v>268</v>
      </c>
      <c r="CM959" s="274" t="s">
        <v>268</v>
      </c>
      <c r="CN959" s="274" t="s">
        <v>268</v>
      </c>
      <c r="CO959" s="274" t="s">
        <v>268</v>
      </c>
      <c r="CP959" s="274" t="s">
        <v>268</v>
      </c>
      <c r="CQ959" s="274" t="s">
        <v>7658</v>
      </c>
      <c r="CR959" s="274" t="s">
        <v>877</v>
      </c>
      <c r="CS959" s="274">
        <v>105.22</v>
      </c>
      <c r="CT959" s="274" t="s">
        <v>268</v>
      </c>
      <c r="CU959" s="274">
        <v>105.22</v>
      </c>
      <c r="CV959" s="274">
        <v>365</v>
      </c>
      <c r="CW959" s="274" t="s">
        <v>878</v>
      </c>
      <c r="CX959" s="274" t="s">
        <v>835</v>
      </c>
      <c r="CY959" s="274" t="s">
        <v>836</v>
      </c>
      <c r="CZ959" s="274" t="s">
        <v>837</v>
      </c>
      <c r="DA959" s="274" t="s">
        <v>268</v>
      </c>
      <c r="DB959" s="274" t="s">
        <v>268</v>
      </c>
      <c r="DC959" s="274" t="s">
        <v>268</v>
      </c>
      <c r="DD959" s="274" t="s">
        <v>268</v>
      </c>
      <c r="DE959" s="274" t="s">
        <v>268</v>
      </c>
      <c r="DF959" s="274" t="s">
        <v>268</v>
      </c>
      <c r="DG959" s="299">
        <f>IFERROR(IF(CA959="D",IF(CK959="A dispo.",CD959*VLOOKUP('DATI INPUT'!$F$27,TARIFFE_UD,2,FALSE),CD959*VLOOKUP(CK959,TARIFFE_UD,2,FALSE)),CD959*VLOOKUP(CB959-100,TARIFFE_UND,2,FALSE)),0)</f>
        <v>34.024535651411981</v>
      </c>
      <c r="DH959" s="299">
        <f>IFERROR(IF(CA959="D",IF(CK959="A dispo.",CF959*VLOOKUP('DATI INPUT'!$F$27,TARIFFE_UD,3,FALSE),CF959*VLOOKUP(CK959,TARIFFE_UD,3,FALSE)),CF959*VLOOKUP(CB959-100,TARIFFE_UND,3,FALSE)),0)</f>
        <v>73.78284271486686</v>
      </c>
    </row>
    <row r="960" spans="1:112" x14ac:dyDescent="0.25">
      <c r="A960" s="274" t="s">
        <v>7659</v>
      </c>
      <c r="B960" s="274" t="s">
        <v>7652</v>
      </c>
      <c r="C960" s="274" t="s">
        <v>7660</v>
      </c>
      <c r="D960" s="274" t="s">
        <v>7654</v>
      </c>
      <c r="E960" s="274" t="s">
        <v>268</v>
      </c>
      <c r="F960" s="274" t="s">
        <v>156</v>
      </c>
      <c r="G960" s="274" t="s">
        <v>7655</v>
      </c>
      <c r="H960" s="274" t="s">
        <v>2549</v>
      </c>
      <c r="I960" s="274" t="s">
        <v>361</v>
      </c>
      <c r="J960" s="274" t="s">
        <v>156</v>
      </c>
      <c r="K960" s="274" t="s">
        <v>7656</v>
      </c>
      <c r="L960" s="274" t="s">
        <v>152</v>
      </c>
      <c r="M960" s="274" t="s">
        <v>7657</v>
      </c>
      <c r="N960" s="274" t="s">
        <v>984</v>
      </c>
      <c r="O960" s="274" t="s">
        <v>873</v>
      </c>
      <c r="P960" s="274" t="s">
        <v>887</v>
      </c>
      <c r="Q960" s="274" t="s">
        <v>280</v>
      </c>
      <c r="R960" s="274" t="s">
        <v>154</v>
      </c>
      <c r="S960" s="274" t="s">
        <v>268</v>
      </c>
      <c r="T960" s="274" t="s">
        <v>268</v>
      </c>
      <c r="U960" s="274" t="s">
        <v>268</v>
      </c>
      <c r="V960" s="274" t="s">
        <v>268</v>
      </c>
      <c r="W960" s="274" t="s">
        <v>1829</v>
      </c>
      <c r="X960" s="274" t="s">
        <v>1830</v>
      </c>
      <c r="Y960" s="274" t="s">
        <v>315</v>
      </c>
      <c r="Z960" s="274" t="s">
        <v>268</v>
      </c>
      <c r="AA960" s="274" t="s">
        <v>268</v>
      </c>
      <c r="AB960" s="274" t="s">
        <v>268</v>
      </c>
      <c r="AC960" s="274" t="s">
        <v>268</v>
      </c>
      <c r="AD960" s="274" t="s">
        <v>268</v>
      </c>
      <c r="AE960" s="274" t="s">
        <v>287</v>
      </c>
      <c r="AF960" s="274" t="s">
        <v>1811</v>
      </c>
      <c r="AG960" s="274" t="s">
        <v>875</v>
      </c>
      <c r="AH960" s="274" t="s">
        <v>1831</v>
      </c>
      <c r="AI960" s="274" t="s">
        <v>1011</v>
      </c>
      <c r="AJ960" s="274" t="s">
        <v>268</v>
      </c>
      <c r="AK960" s="274" t="s">
        <v>703</v>
      </c>
      <c r="AL960" s="274" t="s">
        <v>268</v>
      </c>
      <c r="AM960" s="274" t="s">
        <v>353</v>
      </c>
      <c r="AN960" s="274" t="s">
        <v>268</v>
      </c>
      <c r="AO960" s="274" t="s">
        <v>268</v>
      </c>
      <c r="AP960" s="274" t="s">
        <v>268</v>
      </c>
      <c r="AQ960" s="274" t="s">
        <v>268</v>
      </c>
      <c r="AR960" s="274" t="s">
        <v>268</v>
      </c>
      <c r="AS960" s="274" t="s">
        <v>268</v>
      </c>
      <c r="AT960" s="274" t="s">
        <v>268</v>
      </c>
      <c r="AU960" s="274" t="s">
        <v>268</v>
      </c>
      <c r="AV960" s="274" t="s">
        <v>268</v>
      </c>
      <c r="AW960" s="274" t="s">
        <v>268</v>
      </c>
      <c r="AX960" s="274" t="s">
        <v>268</v>
      </c>
      <c r="AY960" s="274" t="s">
        <v>268</v>
      </c>
      <c r="AZ960" s="274" t="s">
        <v>268</v>
      </c>
      <c r="BA960" s="274" t="s">
        <v>268</v>
      </c>
      <c r="BB960" s="274" t="s">
        <v>268</v>
      </c>
      <c r="BC960" s="274" t="s">
        <v>268</v>
      </c>
      <c r="BD960" s="274" t="s">
        <v>268</v>
      </c>
      <c r="BE960" s="274" t="s">
        <v>268</v>
      </c>
      <c r="BF960" s="274" t="s">
        <v>268</v>
      </c>
      <c r="BG960" s="274" t="s">
        <v>268</v>
      </c>
      <c r="BH960" s="274" t="s">
        <v>268</v>
      </c>
      <c r="BI960" s="274" t="s">
        <v>268</v>
      </c>
      <c r="BJ960" s="274" t="s">
        <v>268</v>
      </c>
      <c r="BK960" s="274" t="s">
        <v>268</v>
      </c>
      <c r="BL960" s="274" t="s">
        <v>268</v>
      </c>
      <c r="BM960" s="274" t="s">
        <v>268</v>
      </c>
      <c r="BN960" s="274" t="s">
        <v>268</v>
      </c>
      <c r="BO960" s="274" t="s">
        <v>268</v>
      </c>
      <c r="BP960" s="274" t="s">
        <v>268</v>
      </c>
      <c r="BQ960" s="274" t="s">
        <v>268</v>
      </c>
      <c r="BR960" s="274" t="s">
        <v>268</v>
      </c>
      <c r="BS960" s="274" t="s">
        <v>268</v>
      </c>
      <c r="BT960" s="274" t="s">
        <v>268</v>
      </c>
      <c r="BU960" s="274" t="s">
        <v>268</v>
      </c>
      <c r="BV960" s="274" t="s">
        <v>268</v>
      </c>
      <c r="BW960" s="274" t="s">
        <v>268</v>
      </c>
      <c r="BX960" s="274" t="s">
        <v>268</v>
      </c>
      <c r="BY960" s="295">
        <v>14.85</v>
      </c>
      <c r="BZ960" s="295">
        <v>14.85</v>
      </c>
      <c r="CA960" s="298" t="s">
        <v>142</v>
      </c>
      <c r="CB960" s="297">
        <v>123</v>
      </c>
      <c r="CC960" s="284">
        <f t="shared" si="58"/>
        <v>0</v>
      </c>
      <c r="CD960" s="295">
        <f t="shared" si="59"/>
        <v>14.85</v>
      </c>
      <c r="CE960" s="284">
        <f t="shared" si="60"/>
        <v>1</v>
      </c>
      <c r="CF960" s="295">
        <f t="shared" si="61"/>
        <v>0</v>
      </c>
      <c r="CG960" s="274" t="s">
        <v>1817</v>
      </c>
      <c r="CH960" s="274" t="s">
        <v>268</v>
      </c>
      <c r="CI960" s="274" t="s">
        <v>268</v>
      </c>
      <c r="CJ960" s="298" t="s">
        <v>282</v>
      </c>
      <c r="CK960" s="297">
        <v>4</v>
      </c>
      <c r="CL960" s="274" t="s">
        <v>268</v>
      </c>
      <c r="CM960" s="274" t="s">
        <v>268</v>
      </c>
      <c r="CN960" s="274" t="s">
        <v>268</v>
      </c>
      <c r="CO960" s="274" t="s">
        <v>268</v>
      </c>
      <c r="CP960" s="274" t="s">
        <v>268</v>
      </c>
      <c r="CQ960" s="274" t="s">
        <v>7658</v>
      </c>
      <c r="CR960" s="274" t="s">
        <v>877</v>
      </c>
      <c r="CS960" s="274">
        <v>7.87</v>
      </c>
      <c r="CT960" s="274" t="s">
        <v>268</v>
      </c>
      <c r="CU960" s="274">
        <v>7.87</v>
      </c>
      <c r="CV960" s="274">
        <v>365</v>
      </c>
      <c r="CW960" s="274" t="s">
        <v>878</v>
      </c>
      <c r="CX960" s="274" t="s">
        <v>835</v>
      </c>
      <c r="CY960" s="274" t="s">
        <v>836</v>
      </c>
      <c r="CZ960" s="274" t="s">
        <v>837</v>
      </c>
      <c r="DA960" s="274" t="s">
        <v>268</v>
      </c>
      <c r="DB960" s="274" t="s">
        <v>268</v>
      </c>
      <c r="DC960" s="274" t="s">
        <v>268</v>
      </c>
      <c r="DD960" s="274" t="s">
        <v>268</v>
      </c>
      <c r="DE960" s="274" t="s">
        <v>268</v>
      </c>
      <c r="DF960" s="274" t="s">
        <v>268</v>
      </c>
      <c r="DG960" s="299">
        <f>IFERROR(IF(CA960="D",IF(CK960="A dispo.",CD960*VLOOKUP('DATI INPUT'!$F$27,TARIFFE_UD,2,FALSE),CD960*VLOOKUP(CK960,TARIFFE_UD,2,FALSE)),CD960*VLOOKUP(CB960-100,TARIFFE_UND,2,FALSE)),0)</f>
        <v>12.631608860586697</v>
      </c>
      <c r="DH960" s="299">
        <f>IFERROR(IF(CA960="D",IF(CK960="A dispo.",CF960*VLOOKUP('DATI INPUT'!$F$27,TARIFFE_UD,3,FALSE),CF960*VLOOKUP(CK960,TARIFFE_UD,3,FALSE)),CF960*VLOOKUP(CB960-100,TARIFFE_UND,3,FALSE)),0)</f>
        <v>0</v>
      </c>
    </row>
    <row r="961" spans="1:112" hidden="1" x14ac:dyDescent="0.25">
      <c r="A961" s="274" t="s">
        <v>7661</v>
      </c>
      <c r="B961" s="274" t="s">
        <v>7662</v>
      </c>
      <c r="C961" s="274" t="s">
        <v>7663</v>
      </c>
      <c r="D961" s="274" t="s">
        <v>7664</v>
      </c>
      <c r="E961" s="274" t="s">
        <v>268</v>
      </c>
      <c r="F961" s="274" t="s">
        <v>156</v>
      </c>
      <c r="G961" s="274" t="s">
        <v>7665</v>
      </c>
      <c r="H961" s="274" t="s">
        <v>7666</v>
      </c>
      <c r="I961" s="274" t="s">
        <v>425</v>
      </c>
      <c r="J961" s="274" t="s">
        <v>156</v>
      </c>
      <c r="K961" s="274" t="s">
        <v>7667</v>
      </c>
      <c r="L961" s="274" t="s">
        <v>152</v>
      </c>
      <c r="M961" s="274" t="s">
        <v>7668</v>
      </c>
      <c r="N961" s="274" t="s">
        <v>7669</v>
      </c>
      <c r="O961" s="274" t="s">
        <v>1501</v>
      </c>
      <c r="P961" s="274" t="s">
        <v>7670</v>
      </c>
      <c r="Q961" s="274" t="s">
        <v>277</v>
      </c>
      <c r="R961" s="274" t="s">
        <v>268</v>
      </c>
      <c r="S961" s="274" t="s">
        <v>268</v>
      </c>
      <c r="T961" s="274" t="s">
        <v>268</v>
      </c>
      <c r="U961" s="274" t="s">
        <v>268</v>
      </c>
      <c r="V961" s="274" t="s">
        <v>268</v>
      </c>
      <c r="W961" s="274" t="s">
        <v>6091</v>
      </c>
      <c r="X961" s="274" t="s">
        <v>1934</v>
      </c>
      <c r="Y961" s="274" t="s">
        <v>315</v>
      </c>
      <c r="Z961" s="274" t="s">
        <v>268</v>
      </c>
      <c r="AA961" s="274" t="s">
        <v>268</v>
      </c>
      <c r="AB961" s="274" t="s">
        <v>268</v>
      </c>
      <c r="AC961" s="274" t="s">
        <v>268</v>
      </c>
      <c r="AD961" s="274" t="s">
        <v>268</v>
      </c>
      <c r="AE961" s="274" t="s">
        <v>287</v>
      </c>
      <c r="AF961" s="274" t="s">
        <v>1811</v>
      </c>
      <c r="AG961" s="274" t="s">
        <v>875</v>
      </c>
      <c r="AH961" s="274" t="s">
        <v>1935</v>
      </c>
      <c r="AI961" s="274" t="s">
        <v>6092</v>
      </c>
      <c r="AJ961" s="274" t="s">
        <v>268</v>
      </c>
      <c r="AK961" s="274" t="s">
        <v>382</v>
      </c>
      <c r="AL961" s="274" t="s">
        <v>268</v>
      </c>
      <c r="AM961" s="274" t="s">
        <v>353</v>
      </c>
      <c r="AN961" s="274" t="s">
        <v>287</v>
      </c>
      <c r="AO961" s="274" t="s">
        <v>1811</v>
      </c>
      <c r="AP961" s="274" t="s">
        <v>875</v>
      </c>
      <c r="AQ961" s="274" t="s">
        <v>1935</v>
      </c>
      <c r="AR961" s="274" t="s">
        <v>6092</v>
      </c>
      <c r="AS961" s="274" t="s">
        <v>268</v>
      </c>
      <c r="AT961" s="274" t="s">
        <v>352</v>
      </c>
      <c r="AU961" s="274" t="s">
        <v>268</v>
      </c>
      <c r="AV961" s="274" t="s">
        <v>355</v>
      </c>
      <c r="AW961" s="274" t="s">
        <v>268</v>
      </c>
      <c r="AX961" s="274" t="s">
        <v>268</v>
      </c>
      <c r="AY961" s="274" t="s">
        <v>268</v>
      </c>
      <c r="AZ961" s="274" t="s">
        <v>268</v>
      </c>
      <c r="BA961" s="274" t="s">
        <v>268</v>
      </c>
      <c r="BB961" s="274" t="s">
        <v>268</v>
      </c>
      <c r="BC961" s="274" t="s">
        <v>268</v>
      </c>
      <c r="BD961" s="274" t="s">
        <v>268</v>
      </c>
      <c r="BE961" s="274" t="s">
        <v>268</v>
      </c>
      <c r="BF961" s="274" t="s">
        <v>268</v>
      </c>
      <c r="BG961" s="274" t="s">
        <v>268</v>
      </c>
      <c r="BH961" s="274" t="s">
        <v>268</v>
      </c>
      <c r="BI961" s="274" t="s">
        <v>268</v>
      </c>
      <c r="BJ961" s="274" t="s">
        <v>268</v>
      </c>
      <c r="BK961" s="274" t="s">
        <v>268</v>
      </c>
      <c r="BL961" s="274" t="s">
        <v>268</v>
      </c>
      <c r="BM961" s="274" t="s">
        <v>268</v>
      </c>
      <c r="BN961" s="274" t="s">
        <v>268</v>
      </c>
      <c r="BO961" s="274" t="s">
        <v>268</v>
      </c>
      <c r="BP961" s="274" t="s">
        <v>268</v>
      </c>
      <c r="BQ961" s="274" t="s">
        <v>268</v>
      </c>
      <c r="BR961" s="274" t="s">
        <v>268</v>
      </c>
      <c r="BS961" s="274" t="s">
        <v>268</v>
      </c>
      <c r="BT961" s="274" t="s">
        <v>268</v>
      </c>
      <c r="BU961" s="274" t="s">
        <v>268</v>
      </c>
      <c r="BV961" s="274" t="s">
        <v>268</v>
      </c>
      <c r="BW961" s="274" t="s">
        <v>268</v>
      </c>
      <c r="BX961" s="274" t="s">
        <v>268</v>
      </c>
      <c r="BY961" s="295">
        <v>137</v>
      </c>
      <c r="BZ961" s="295">
        <v>137</v>
      </c>
      <c r="CA961" s="298" t="s">
        <v>142</v>
      </c>
      <c r="CB961" s="297">
        <v>122</v>
      </c>
      <c r="CC961" s="284">
        <f t="shared" si="58"/>
        <v>0</v>
      </c>
      <c r="CD961" s="295">
        <f t="shared" si="59"/>
        <v>137</v>
      </c>
      <c r="CE961" s="284">
        <f t="shared" si="60"/>
        <v>0</v>
      </c>
      <c r="CF961" s="295">
        <f t="shared" si="61"/>
        <v>1</v>
      </c>
      <c r="CG961" s="274" t="s">
        <v>876</v>
      </c>
      <c r="CH961" s="274" t="s">
        <v>268</v>
      </c>
      <c r="CI961" s="274" t="s">
        <v>268</v>
      </c>
      <c r="CJ961" s="298" t="s">
        <v>268</v>
      </c>
      <c r="CK961" s="298" t="s">
        <v>736</v>
      </c>
      <c r="CL961" s="274" t="s">
        <v>268</v>
      </c>
      <c r="CM961" s="274" t="s">
        <v>268</v>
      </c>
      <c r="CN961" s="274" t="s">
        <v>268</v>
      </c>
      <c r="CO961" s="274" t="s">
        <v>268</v>
      </c>
      <c r="CP961" s="274" t="s">
        <v>268</v>
      </c>
      <c r="CQ961" s="274" t="s">
        <v>7671</v>
      </c>
      <c r="CR961" s="274" t="s">
        <v>877</v>
      </c>
      <c r="CS961" s="274">
        <v>119.69</v>
      </c>
      <c r="CT961" s="274" t="s">
        <v>268</v>
      </c>
      <c r="CU961" s="274">
        <v>119.69</v>
      </c>
      <c r="CV961" s="274">
        <v>365</v>
      </c>
      <c r="CW961" s="274" t="s">
        <v>878</v>
      </c>
      <c r="CX961" s="274" t="s">
        <v>835</v>
      </c>
      <c r="CY961" s="274" t="s">
        <v>836</v>
      </c>
      <c r="CZ961" s="274" t="s">
        <v>837</v>
      </c>
      <c r="DA961" s="274" t="s">
        <v>268</v>
      </c>
      <c r="DB961" s="274" t="s">
        <v>268</v>
      </c>
      <c r="DC961" s="274" t="s">
        <v>268</v>
      </c>
      <c r="DD961" s="274" t="s">
        <v>268</v>
      </c>
      <c r="DE961" s="274" t="s">
        <v>268</v>
      </c>
      <c r="DF961" s="274" t="s">
        <v>268</v>
      </c>
      <c r="DG961" s="299">
        <f>IFERROR(IF(CA961="D",IF(CK961="A dispo.",CD961*VLOOKUP('DATI INPUT'!$F$27,TARIFFE_UD,2,FALSE),CD961*VLOOKUP(CK961,TARIFFE_UD,2,FALSE)),CD961*VLOOKUP(CB961-100,TARIFFE_UND,2,FALSE)),0)</f>
        <v>108.49720463325249</v>
      </c>
      <c r="DH961" s="299">
        <f>IFERROR(IF(CA961="D",IF(CK961="A dispo.",CF961*VLOOKUP('DATI INPUT'!$F$27,TARIFFE_UD,3,FALSE),CF961*VLOOKUP(CK961,TARIFFE_UD,3,FALSE)),CF961*VLOOKUP(CB961-100,TARIFFE_UND,3,FALSE)),0)</f>
        <v>60.367780403072892</v>
      </c>
    </row>
    <row r="962" spans="1:112" hidden="1" x14ac:dyDescent="0.25">
      <c r="A962" s="274" t="s">
        <v>7672</v>
      </c>
      <c r="B962" s="274" t="s">
        <v>7673</v>
      </c>
      <c r="C962" s="274" t="s">
        <v>7674</v>
      </c>
      <c r="D962" s="274" t="s">
        <v>7675</v>
      </c>
      <c r="E962" s="274" t="s">
        <v>268</v>
      </c>
      <c r="F962" s="274" t="s">
        <v>156</v>
      </c>
      <c r="G962" s="274" t="s">
        <v>7676</v>
      </c>
      <c r="H962" s="274" t="s">
        <v>1137</v>
      </c>
      <c r="I962" s="274" t="s">
        <v>7677</v>
      </c>
      <c r="J962" s="274" t="s">
        <v>274</v>
      </c>
      <c r="K962" s="274" t="s">
        <v>7678</v>
      </c>
      <c r="L962" s="274" t="s">
        <v>960</v>
      </c>
      <c r="M962" s="274" t="s">
        <v>5589</v>
      </c>
      <c r="N962" s="274" t="s">
        <v>1746</v>
      </c>
      <c r="O962" s="274" t="s">
        <v>3272</v>
      </c>
      <c r="P962" s="274" t="s">
        <v>5590</v>
      </c>
      <c r="Q962" s="274" t="s">
        <v>386</v>
      </c>
      <c r="R962" s="274" t="s">
        <v>268</v>
      </c>
      <c r="S962" s="274" t="s">
        <v>268</v>
      </c>
      <c r="T962" s="274" t="s">
        <v>268</v>
      </c>
      <c r="U962" s="274" t="s">
        <v>268</v>
      </c>
      <c r="V962" s="274" t="s">
        <v>268</v>
      </c>
      <c r="W962" s="274" t="s">
        <v>2044</v>
      </c>
      <c r="X962" s="274" t="s">
        <v>2045</v>
      </c>
      <c r="Y962" s="274" t="s">
        <v>333</v>
      </c>
      <c r="Z962" s="274" t="s">
        <v>268</v>
      </c>
      <c r="AA962" s="274" t="s">
        <v>268</v>
      </c>
      <c r="AB962" s="274" t="s">
        <v>268</v>
      </c>
      <c r="AC962" s="274" t="s">
        <v>268</v>
      </c>
      <c r="AD962" s="274" t="s">
        <v>268</v>
      </c>
      <c r="AE962" s="274" t="s">
        <v>287</v>
      </c>
      <c r="AF962" s="274" t="s">
        <v>1811</v>
      </c>
      <c r="AG962" s="274" t="s">
        <v>875</v>
      </c>
      <c r="AH962" s="274" t="s">
        <v>2047</v>
      </c>
      <c r="AI962" s="274" t="s">
        <v>946</v>
      </c>
      <c r="AJ962" s="274" t="s">
        <v>268</v>
      </c>
      <c r="AK962" s="274" t="s">
        <v>693</v>
      </c>
      <c r="AL962" s="274" t="s">
        <v>268</v>
      </c>
      <c r="AM962" s="274" t="s">
        <v>288</v>
      </c>
      <c r="AN962" s="274" t="s">
        <v>268</v>
      </c>
      <c r="AO962" s="274" t="s">
        <v>268</v>
      </c>
      <c r="AP962" s="274" t="s">
        <v>268</v>
      </c>
      <c r="AQ962" s="274" t="s">
        <v>268</v>
      </c>
      <c r="AR962" s="274" t="s">
        <v>268</v>
      </c>
      <c r="AS962" s="274" t="s">
        <v>268</v>
      </c>
      <c r="AT962" s="274" t="s">
        <v>268</v>
      </c>
      <c r="AU962" s="274" t="s">
        <v>268</v>
      </c>
      <c r="AV962" s="274" t="s">
        <v>268</v>
      </c>
      <c r="AW962" s="274" t="s">
        <v>268</v>
      </c>
      <c r="AX962" s="274" t="s">
        <v>268</v>
      </c>
      <c r="AY962" s="274" t="s">
        <v>268</v>
      </c>
      <c r="AZ962" s="274" t="s">
        <v>268</v>
      </c>
      <c r="BA962" s="274" t="s">
        <v>268</v>
      </c>
      <c r="BB962" s="274" t="s">
        <v>268</v>
      </c>
      <c r="BC962" s="274" t="s">
        <v>268</v>
      </c>
      <c r="BD962" s="274" t="s">
        <v>268</v>
      </c>
      <c r="BE962" s="274" t="s">
        <v>268</v>
      </c>
      <c r="BF962" s="274" t="s">
        <v>268</v>
      </c>
      <c r="BG962" s="274" t="s">
        <v>268</v>
      </c>
      <c r="BH962" s="274" t="s">
        <v>268</v>
      </c>
      <c r="BI962" s="274" t="s">
        <v>268</v>
      </c>
      <c r="BJ962" s="274" t="s">
        <v>268</v>
      </c>
      <c r="BK962" s="274" t="s">
        <v>268</v>
      </c>
      <c r="BL962" s="274" t="s">
        <v>268</v>
      </c>
      <c r="BM962" s="274" t="s">
        <v>268</v>
      </c>
      <c r="BN962" s="274" t="s">
        <v>268</v>
      </c>
      <c r="BO962" s="274" t="s">
        <v>268</v>
      </c>
      <c r="BP962" s="274" t="s">
        <v>268</v>
      </c>
      <c r="BQ962" s="274" t="s">
        <v>268</v>
      </c>
      <c r="BR962" s="274" t="s">
        <v>268</v>
      </c>
      <c r="BS962" s="274" t="s">
        <v>268</v>
      </c>
      <c r="BT962" s="274" t="s">
        <v>268</v>
      </c>
      <c r="BU962" s="274" t="s">
        <v>268</v>
      </c>
      <c r="BV962" s="274" t="s">
        <v>268</v>
      </c>
      <c r="BW962" s="274" t="s">
        <v>268</v>
      </c>
      <c r="BX962" s="274" t="s">
        <v>268</v>
      </c>
      <c r="BY962" s="295">
        <v>60</v>
      </c>
      <c r="BZ962" s="295">
        <v>60</v>
      </c>
      <c r="CA962" s="298" t="s">
        <v>142</v>
      </c>
      <c r="CB962" s="297">
        <v>122</v>
      </c>
      <c r="CC962" s="284">
        <f t="shared" si="58"/>
        <v>0</v>
      </c>
      <c r="CD962" s="295">
        <f t="shared" si="59"/>
        <v>60</v>
      </c>
      <c r="CE962" s="284">
        <f t="shared" si="60"/>
        <v>0</v>
      </c>
      <c r="CF962" s="295">
        <f t="shared" si="61"/>
        <v>1</v>
      </c>
      <c r="CG962" s="274" t="s">
        <v>876</v>
      </c>
      <c r="CH962" s="274" t="s">
        <v>268</v>
      </c>
      <c r="CI962" s="274" t="s">
        <v>268</v>
      </c>
      <c r="CJ962" s="298" t="s">
        <v>268</v>
      </c>
      <c r="CK962" s="298" t="s">
        <v>736</v>
      </c>
      <c r="CL962" s="274" t="s">
        <v>268</v>
      </c>
      <c r="CM962" s="274" t="s">
        <v>268</v>
      </c>
      <c r="CN962" s="274" t="s">
        <v>268</v>
      </c>
      <c r="CO962" s="274" t="s">
        <v>268</v>
      </c>
      <c r="CP962" s="274" t="s">
        <v>268</v>
      </c>
      <c r="CQ962" s="274" t="s">
        <v>7679</v>
      </c>
      <c r="CR962" s="274" t="s">
        <v>877</v>
      </c>
      <c r="CS962" s="274">
        <v>81.96</v>
      </c>
      <c r="CT962" s="274" t="s">
        <v>268</v>
      </c>
      <c r="CU962" s="274">
        <v>81.96</v>
      </c>
      <c r="CV962" s="274">
        <v>365</v>
      </c>
      <c r="CW962" s="274" t="s">
        <v>878</v>
      </c>
      <c r="CX962" s="274" t="s">
        <v>835</v>
      </c>
      <c r="CY962" s="274" t="s">
        <v>836</v>
      </c>
      <c r="CZ962" s="274" t="s">
        <v>837</v>
      </c>
      <c r="DA962" s="274" t="s">
        <v>268</v>
      </c>
      <c r="DB962" s="274" t="s">
        <v>268</v>
      </c>
      <c r="DC962" s="274" t="s">
        <v>268</v>
      </c>
      <c r="DD962" s="274" t="s">
        <v>268</v>
      </c>
      <c r="DE962" s="274" t="s">
        <v>268</v>
      </c>
      <c r="DF962" s="274" t="s">
        <v>268</v>
      </c>
      <c r="DG962" s="299">
        <f>IFERROR(IF(CA962="D",IF(CK962="A dispo.",CD962*VLOOKUP('DATI INPUT'!$F$27,TARIFFE_UD,2,FALSE),CD962*VLOOKUP(CK962,TARIFFE_UD,2,FALSE)),CD962*VLOOKUP(CB962-100,TARIFFE_UND,2,FALSE)),0)</f>
        <v>47.517023926971895</v>
      </c>
      <c r="DH962" s="299">
        <f>IFERROR(IF(CA962="D",IF(CK962="A dispo.",CF962*VLOOKUP('DATI INPUT'!$F$27,TARIFFE_UD,3,FALSE),CF962*VLOOKUP(CK962,TARIFFE_UD,3,FALSE)),CF962*VLOOKUP(CB962-100,TARIFFE_UND,3,FALSE)),0)</f>
        <v>60.367780403072892</v>
      </c>
    </row>
    <row r="963" spans="1:112" x14ac:dyDescent="0.25">
      <c r="A963" s="274" t="s">
        <v>7680</v>
      </c>
      <c r="B963" s="274" t="s">
        <v>7681</v>
      </c>
      <c r="C963" s="274" t="s">
        <v>824</v>
      </c>
      <c r="D963" s="274" t="s">
        <v>7682</v>
      </c>
      <c r="E963" s="274" t="s">
        <v>268</v>
      </c>
      <c r="F963" s="274" t="s">
        <v>156</v>
      </c>
      <c r="G963" s="274" t="s">
        <v>7683</v>
      </c>
      <c r="H963" s="274" t="s">
        <v>6207</v>
      </c>
      <c r="I963" s="274" t="s">
        <v>412</v>
      </c>
      <c r="J963" s="274" t="s">
        <v>274</v>
      </c>
      <c r="K963" s="274" t="s">
        <v>7684</v>
      </c>
      <c r="L963" s="274" t="s">
        <v>984</v>
      </c>
      <c r="M963" s="274" t="s">
        <v>2257</v>
      </c>
      <c r="N963" s="274" t="s">
        <v>984</v>
      </c>
      <c r="O963" s="274" t="s">
        <v>873</v>
      </c>
      <c r="P963" s="274" t="s">
        <v>2258</v>
      </c>
      <c r="Q963" s="274" t="s">
        <v>315</v>
      </c>
      <c r="R963" s="274" t="s">
        <v>268</v>
      </c>
      <c r="S963" s="274" t="s">
        <v>268</v>
      </c>
      <c r="T963" s="274" t="s">
        <v>268</v>
      </c>
      <c r="U963" s="274" t="s">
        <v>268</v>
      </c>
      <c r="V963" s="274" t="s">
        <v>268</v>
      </c>
      <c r="W963" s="274" t="s">
        <v>5326</v>
      </c>
      <c r="X963" s="274" t="s">
        <v>2258</v>
      </c>
      <c r="Y963" s="274" t="s">
        <v>298</v>
      </c>
      <c r="Z963" s="274" t="s">
        <v>268</v>
      </c>
      <c r="AA963" s="274" t="s">
        <v>268</v>
      </c>
      <c r="AB963" s="274" t="s">
        <v>268</v>
      </c>
      <c r="AC963" s="274" t="s">
        <v>268</v>
      </c>
      <c r="AD963" s="274" t="s">
        <v>268</v>
      </c>
      <c r="AE963" s="274" t="s">
        <v>287</v>
      </c>
      <c r="AF963" s="274" t="s">
        <v>1811</v>
      </c>
      <c r="AG963" s="274" t="s">
        <v>875</v>
      </c>
      <c r="AH963" s="274" t="s">
        <v>1831</v>
      </c>
      <c r="AI963" s="274" t="s">
        <v>5327</v>
      </c>
      <c r="AJ963" s="274" t="s">
        <v>268</v>
      </c>
      <c r="AK963" s="274" t="s">
        <v>381</v>
      </c>
      <c r="AL963" s="274" t="s">
        <v>268</v>
      </c>
      <c r="AM963" s="274" t="s">
        <v>353</v>
      </c>
      <c r="AN963" s="274" t="s">
        <v>268</v>
      </c>
      <c r="AO963" s="274" t="s">
        <v>268</v>
      </c>
      <c r="AP963" s="274" t="s">
        <v>268</v>
      </c>
      <c r="AQ963" s="274" t="s">
        <v>268</v>
      </c>
      <c r="AR963" s="274" t="s">
        <v>268</v>
      </c>
      <c r="AS963" s="274" t="s">
        <v>268</v>
      </c>
      <c r="AT963" s="274" t="s">
        <v>268</v>
      </c>
      <c r="AU963" s="274" t="s">
        <v>268</v>
      </c>
      <c r="AV963" s="274" t="s">
        <v>268</v>
      </c>
      <c r="AW963" s="274" t="s">
        <v>268</v>
      </c>
      <c r="AX963" s="274" t="s">
        <v>268</v>
      </c>
      <c r="AY963" s="274" t="s">
        <v>268</v>
      </c>
      <c r="AZ963" s="274" t="s">
        <v>268</v>
      </c>
      <c r="BA963" s="274" t="s">
        <v>268</v>
      </c>
      <c r="BB963" s="274" t="s">
        <v>268</v>
      </c>
      <c r="BC963" s="274" t="s">
        <v>268</v>
      </c>
      <c r="BD963" s="274" t="s">
        <v>268</v>
      </c>
      <c r="BE963" s="274" t="s">
        <v>268</v>
      </c>
      <c r="BF963" s="274" t="s">
        <v>268</v>
      </c>
      <c r="BG963" s="274" t="s">
        <v>268</v>
      </c>
      <c r="BH963" s="274" t="s">
        <v>268</v>
      </c>
      <c r="BI963" s="274" t="s">
        <v>268</v>
      </c>
      <c r="BJ963" s="274" t="s">
        <v>268</v>
      </c>
      <c r="BK963" s="274" t="s">
        <v>268</v>
      </c>
      <c r="BL963" s="274" t="s">
        <v>268</v>
      </c>
      <c r="BM963" s="274" t="s">
        <v>268</v>
      </c>
      <c r="BN963" s="274" t="s">
        <v>268</v>
      </c>
      <c r="BO963" s="274" t="s">
        <v>268</v>
      </c>
      <c r="BP963" s="274" t="s">
        <v>268</v>
      </c>
      <c r="BQ963" s="274" t="s">
        <v>268</v>
      </c>
      <c r="BR963" s="274" t="s">
        <v>268</v>
      </c>
      <c r="BS963" s="274" t="s">
        <v>268</v>
      </c>
      <c r="BT963" s="274" t="s">
        <v>268</v>
      </c>
      <c r="BU963" s="274" t="s">
        <v>268</v>
      </c>
      <c r="BV963" s="274" t="s">
        <v>268</v>
      </c>
      <c r="BW963" s="274" t="s">
        <v>268</v>
      </c>
      <c r="BX963" s="274" t="s">
        <v>268</v>
      </c>
      <c r="BY963" s="295">
        <v>15</v>
      </c>
      <c r="BZ963" s="295">
        <v>15</v>
      </c>
      <c r="CA963" s="298" t="s">
        <v>142</v>
      </c>
      <c r="CB963" s="297">
        <v>123</v>
      </c>
      <c r="CC963" s="284">
        <f t="shared" ref="CC963:CC1026" si="62">IF(IFERROR(VLOOKUP(CG963,Rid_ud,2,FALSE),0)+IFERROR(VLOOKUP(CL963,rid,2,FALSE),0)+IFERROR(VLOOKUP(CM963,rid,2,FALSE),0)&gt;1,1,IFERROR(VLOOKUP(CG963,Rid_ud,2,FALSE),0)+IFERROR(VLOOKUP(CL963,rid,2,FALSE),0)+IFERROR(VLOOKUP(CM963,rid,2,FALSE),0))</f>
        <v>0</v>
      </c>
      <c r="CD963" s="295">
        <f t="shared" ref="CD963:CD1026" si="63">(BZ963-(BZ963*CC963))/365*CV963</f>
        <v>15</v>
      </c>
      <c r="CE963" s="284">
        <f t="shared" ref="CE963:CE1026" si="64">IF(IFERROR(VLOOKUP(CG963,Rid_ud,3,FALSE),0)+IFERROR(VLOOKUP(CL963,rid,3,FALSE),0)+IFERROR(VLOOKUP(CM963,rid,3,FALSE),0)&gt;1,1,IFERROR(VLOOKUP(CG963,Rid_ud,3,FALSE),0)+IFERROR(VLOOKUP(CL963,rid,3,FALSE),0)+IFERROR(VLOOKUP(CM963,rid,3,FALSE),0))</f>
        <v>1</v>
      </c>
      <c r="CF963" s="295">
        <f t="shared" ref="CF963:CF1026" si="65">(IF(CA963="D",1-(1*CE963),BZ963-(BZ963*CE963)))/365*CV963</f>
        <v>0</v>
      </c>
      <c r="CG963" s="274" t="s">
        <v>1817</v>
      </c>
      <c r="CH963" s="274" t="s">
        <v>268</v>
      </c>
      <c r="CI963" s="274" t="s">
        <v>268</v>
      </c>
      <c r="CJ963" s="298" t="s">
        <v>271</v>
      </c>
      <c r="CK963" s="297">
        <v>1</v>
      </c>
      <c r="CL963" s="274" t="s">
        <v>268</v>
      </c>
      <c r="CM963" s="274" t="s">
        <v>268</v>
      </c>
      <c r="CN963" s="274" t="s">
        <v>268</v>
      </c>
      <c r="CO963" s="274" t="s">
        <v>268</v>
      </c>
      <c r="CP963" s="274" t="s">
        <v>268</v>
      </c>
      <c r="CQ963" s="274" t="s">
        <v>268</v>
      </c>
      <c r="CR963" s="274" t="s">
        <v>877</v>
      </c>
      <c r="CS963" s="274">
        <v>5.7</v>
      </c>
      <c r="CT963" s="274" t="s">
        <v>268</v>
      </c>
      <c r="CU963" s="274">
        <v>5.7</v>
      </c>
      <c r="CV963" s="274">
        <v>365</v>
      </c>
      <c r="CW963" s="274" t="s">
        <v>878</v>
      </c>
      <c r="CX963" s="274" t="s">
        <v>835</v>
      </c>
      <c r="CY963" s="274" t="s">
        <v>836</v>
      </c>
      <c r="CZ963" s="274" t="s">
        <v>837</v>
      </c>
      <c r="DA963" s="274" t="s">
        <v>268</v>
      </c>
      <c r="DB963" s="274" t="s">
        <v>268</v>
      </c>
      <c r="DC963" s="274" t="s">
        <v>268</v>
      </c>
      <c r="DD963" s="274" t="s">
        <v>268</v>
      </c>
      <c r="DE963" s="274" t="s">
        <v>268</v>
      </c>
      <c r="DF963" s="274" t="s">
        <v>268</v>
      </c>
      <c r="DG963" s="299">
        <f>IFERROR(IF(CA963="D",IF(CK963="A dispo.",CD963*VLOOKUP('DATI INPUT'!$F$27,TARIFFE_UD,2,FALSE),CD963*VLOOKUP(CK963,TARIFFE_UD,2,FALSE)),CD963*VLOOKUP(CB963-100,TARIFFE_UND,2,FALSE)),0)</f>
        <v>9.2394213191334238</v>
      </c>
      <c r="DH963" s="299">
        <f>IFERROR(IF(CA963="D",IF(CK963="A dispo.",CF963*VLOOKUP('DATI INPUT'!$F$27,TARIFFE_UD,3,FALSE),CF963*VLOOKUP(CK963,TARIFFE_UD,3,FALSE)),CF963*VLOOKUP(CB963-100,TARIFFE_UND,3,FALSE)),0)</f>
        <v>0</v>
      </c>
    </row>
    <row r="964" spans="1:112" x14ac:dyDescent="0.25">
      <c r="A964" s="274" t="s">
        <v>7685</v>
      </c>
      <c r="B964" s="274" t="s">
        <v>7686</v>
      </c>
      <c r="C964" s="274" t="s">
        <v>825</v>
      </c>
      <c r="D964" s="274" t="s">
        <v>7687</v>
      </c>
      <c r="E964" s="274" t="s">
        <v>268</v>
      </c>
      <c r="F964" s="274" t="s">
        <v>156</v>
      </c>
      <c r="G964" s="274" t="s">
        <v>7688</v>
      </c>
      <c r="H964" s="274" t="s">
        <v>2201</v>
      </c>
      <c r="I964" s="274" t="s">
        <v>7689</v>
      </c>
      <c r="J964" s="274" t="s">
        <v>156</v>
      </c>
      <c r="K964" s="274" t="s">
        <v>7690</v>
      </c>
      <c r="L964" s="274" t="s">
        <v>984</v>
      </c>
      <c r="M964" s="274" t="s">
        <v>2432</v>
      </c>
      <c r="N964" s="274" t="s">
        <v>984</v>
      </c>
      <c r="O964" s="274" t="s">
        <v>873</v>
      </c>
      <c r="P964" s="274" t="s">
        <v>1934</v>
      </c>
      <c r="Q964" s="274" t="s">
        <v>294</v>
      </c>
      <c r="R964" s="274" t="s">
        <v>268</v>
      </c>
      <c r="S964" s="274" t="s">
        <v>268</v>
      </c>
      <c r="T964" s="274" t="s">
        <v>268</v>
      </c>
      <c r="U964" s="274" t="s">
        <v>268</v>
      </c>
      <c r="V964" s="274" t="s">
        <v>268</v>
      </c>
      <c r="W964" s="274" t="s">
        <v>2432</v>
      </c>
      <c r="X964" s="274" t="s">
        <v>1934</v>
      </c>
      <c r="Y964" s="274" t="s">
        <v>294</v>
      </c>
      <c r="Z964" s="274" t="s">
        <v>268</v>
      </c>
      <c r="AA964" s="274" t="s">
        <v>268</v>
      </c>
      <c r="AB964" s="274" t="s">
        <v>268</v>
      </c>
      <c r="AC964" s="274" t="s">
        <v>268</v>
      </c>
      <c r="AD964" s="274" t="s">
        <v>268</v>
      </c>
      <c r="AE964" s="274" t="s">
        <v>287</v>
      </c>
      <c r="AF964" s="274" t="s">
        <v>1811</v>
      </c>
      <c r="AG964" s="274" t="s">
        <v>875</v>
      </c>
      <c r="AH964" s="274" t="s">
        <v>1935</v>
      </c>
      <c r="AI964" s="274" t="s">
        <v>2433</v>
      </c>
      <c r="AJ964" s="274" t="s">
        <v>268</v>
      </c>
      <c r="AK964" s="274" t="s">
        <v>511</v>
      </c>
      <c r="AL964" s="274" t="s">
        <v>268</v>
      </c>
      <c r="AM964" s="274" t="s">
        <v>288</v>
      </c>
      <c r="AN964" s="274" t="s">
        <v>268</v>
      </c>
      <c r="AO964" s="274" t="s">
        <v>268</v>
      </c>
      <c r="AP964" s="274" t="s">
        <v>268</v>
      </c>
      <c r="AQ964" s="274" t="s">
        <v>268</v>
      </c>
      <c r="AR964" s="274" t="s">
        <v>268</v>
      </c>
      <c r="AS964" s="274" t="s">
        <v>268</v>
      </c>
      <c r="AT964" s="274" t="s">
        <v>268</v>
      </c>
      <c r="AU964" s="274" t="s">
        <v>268</v>
      </c>
      <c r="AV964" s="274" t="s">
        <v>268</v>
      </c>
      <c r="AW964" s="274" t="s">
        <v>268</v>
      </c>
      <c r="AX964" s="274" t="s">
        <v>268</v>
      </c>
      <c r="AY964" s="274" t="s">
        <v>268</v>
      </c>
      <c r="AZ964" s="274" t="s">
        <v>268</v>
      </c>
      <c r="BA964" s="274" t="s">
        <v>268</v>
      </c>
      <c r="BB964" s="274" t="s">
        <v>268</v>
      </c>
      <c r="BC964" s="274" t="s">
        <v>268</v>
      </c>
      <c r="BD964" s="274" t="s">
        <v>268</v>
      </c>
      <c r="BE964" s="274" t="s">
        <v>268</v>
      </c>
      <c r="BF964" s="274" t="s">
        <v>268</v>
      </c>
      <c r="BG964" s="274" t="s">
        <v>268</v>
      </c>
      <c r="BH964" s="274" t="s">
        <v>268</v>
      </c>
      <c r="BI964" s="274" t="s">
        <v>268</v>
      </c>
      <c r="BJ964" s="274" t="s">
        <v>268</v>
      </c>
      <c r="BK964" s="274" t="s">
        <v>268</v>
      </c>
      <c r="BL964" s="274" t="s">
        <v>268</v>
      </c>
      <c r="BM964" s="274" t="s">
        <v>268</v>
      </c>
      <c r="BN964" s="274" t="s">
        <v>268</v>
      </c>
      <c r="BO964" s="274" t="s">
        <v>268</v>
      </c>
      <c r="BP964" s="274" t="s">
        <v>268</v>
      </c>
      <c r="BQ964" s="274" t="s">
        <v>268</v>
      </c>
      <c r="BR964" s="274" t="s">
        <v>268</v>
      </c>
      <c r="BS964" s="274" t="s">
        <v>268</v>
      </c>
      <c r="BT964" s="274" t="s">
        <v>268</v>
      </c>
      <c r="BU964" s="274" t="s">
        <v>268</v>
      </c>
      <c r="BV964" s="274" t="s">
        <v>268</v>
      </c>
      <c r="BW964" s="274" t="s">
        <v>268</v>
      </c>
      <c r="BX964" s="274" t="s">
        <v>268</v>
      </c>
      <c r="BY964" s="295">
        <v>38</v>
      </c>
      <c r="BZ964" s="295">
        <v>38</v>
      </c>
      <c r="CA964" s="298" t="s">
        <v>142</v>
      </c>
      <c r="CB964" s="297">
        <v>122</v>
      </c>
      <c r="CC964" s="284">
        <f t="shared" si="62"/>
        <v>0</v>
      </c>
      <c r="CD964" s="295">
        <f t="shared" si="63"/>
        <v>38</v>
      </c>
      <c r="CE964" s="284">
        <f t="shared" si="64"/>
        <v>0</v>
      </c>
      <c r="CF964" s="295">
        <f t="shared" si="65"/>
        <v>1</v>
      </c>
      <c r="CG964" s="274" t="s">
        <v>876</v>
      </c>
      <c r="CH964" s="274" t="s">
        <v>268</v>
      </c>
      <c r="CI964" s="274" t="s">
        <v>268</v>
      </c>
      <c r="CJ964" s="298" t="s">
        <v>271</v>
      </c>
      <c r="CK964" s="297">
        <v>1</v>
      </c>
      <c r="CL964" s="274" t="s">
        <v>268</v>
      </c>
      <c r="CM964" s="274" t="s">
        <v>268</v>
      </c>
      <c r="CN964" s="274" t="s">
        <v>268</v>
      </c>
      <c r="CO964" s="274" t="s">
        <v>268</v>
      </c>
      <c r="CP964" s="274" t="s">
        <v>268</v>
      </c>
      <c r="CQ964" s="274" t="s">
        <v>7691</v>
      </c>
      <c r="CR964" s="274" t="s">
        <v>877</v>
      </c>
      <c r="CS964" s="274">
        <v>31.72</v>
      </c>
      <c r="CT964" s="274" t="s">
        <v>268</v>
      </c>
      <c r="CU964" s="274">
        <v>31.72</v>
      </c>
      <c r="CV964" s="274">
        <v>365</v>
      </c>
      <c r="CW964" s="274" t="s">
        <v>878</v>
      </c>
      <c r="CX964" s="274" t="s">
        <v>835</v>
      </c>
      <c r="CY964" s="274" t="s">
        <v>836</v>
      </c>
      <c r="CZ964" s="274" t="s">
        <v>837</v>
      </c>
      <c r="DA964" s="274" t="s">
        <v>268</v>
      </c>
      <c r="DB964" s="274" t="s">
        <v>268</v>
      </c>
      <c r="DC964" s="274" t="s">
        <v>268</v>
      </c>
      <c r="DD964" s="274" t="s">
        <v>268</v>
      </c>
      <c r="DE964" s="274" t="s">
        <v>268</v>
      </c>
      <c r="DF964" s="274" t="s">
        <v>268</v>
      </c>
      <c r="DG964" s="299">
        <f>IFERROR(IF(CA964="D",IF(CK964="A dispo.",CD964*VLOOKUP('DATI INPUT'!$F$27,TARIFFE_UD,2,FALSE),CD964*VLOOKUP(CK964,TARIFFE_UD,2,FALSE)),CD964*VLOOKUP(CB964-100,TARIFFE_UND,2,FALSE)),0)</f>
        <v>23.406534008471343</v>
      </c>
      <c r="DH964" s="299">
        <f>IFERROR(IF(CA964="D",IF(CK964="A dispo.",CF964*VLOOKUP('DATI INPUT'!$F$27,TARIFFE_UD,3,FALSE),CF964*VLOOKUP(CK964,TARIFFE_UD,3,FALSE)),CF964*VLOOKUP(CB964-100,TARIFFE_UND,3,FALSE)),0)</f>
        <v>15.164853048114928</v>
      </c>
    </row>
    <row r="965" spans="1:112" hidden="1" x14ac:dyDescent="0.25">
      <c r="A965" s="274" t="s">
        <v>7692</v>
      </c>
      <c r="B965" s="274" t="s">
        <v>7693</v>
      </c>
      <c r="C965" s="274" t="s">
        <v>827</v>
      </c>
      <c r="D965" s="274" t="s">
        <v>7694</v>
      </c>
      <c r="E965" s="274" t="s">
        <v>268</v>
      </c>
      <c r="F965" s="274" t="s">
        <v>156</v>
      </c>
      <c r="G965" s="274" t="s">
        <v>7695</v>
      </c>
      <c r="H965" s="274" t="s">
        <v>849</v>
      </c>
      <c r="I965" s="274" t="s">
        <v>7696</v>
      </c>
      <c r="J965" s="274" t="s">
        <v>156</v>
      </c>
      <c r="K965" s="274" t="s">
        <v>7697</v>
      </c>
      <c r="L965" s="274" t="s">
        <v>960</v>
      </c>
      <c r="M965" s="274" t="s">
        <v>7698</v>
      </c>
      <c r="N965" s="274" t="s">
        <v>1135</v>
      </c>
      <c r="O965" s="274" t="s">
        <v>873</v>
      </c>
      <c r="P965" s="274" t="s">
        <v>887</v>
      </c>
      <c r="Q965" s="274" t="s">
        <v>368</v>
      </c>
      <c r="R965" s="274" t="s">
        <v>268</v>
      </c>
      <c r="S965" s="274" t="s">
        <v>268</v>
      </c>
      <c r="T965" s="274" t="s">
        <v>268</v>
      </c>
      <c r="U965" s="274" t="s">
        <v>268</v>
      </c>
      <c r="V965" s="274" t="s">
        <v>268</v>
      </c>
      <c r="W965" s="274" t="s">
        <v>7699</v>
      </c>
      <c r="X965" s="274" t="s">
        <v>613</v>
      </c>
      <c r="Y965" s="274" t="s">
        <v>4438</v>
      </c>
      <c r="Z965" s="274" t="s">
        <v>268</v>
      </c>
      <c r="AA965" s="274" t="s">
        <v>268</v>
      </c>
      <c r="AB965" s="274" t="s">
        <v>268</v>
      </c>
      <c r="AC965" s="274" t="s">
        <v>268</v>
      </c>
      <c r="AD965" s="274" t="s">
        <v>268</v>
      </c>
      <c r="AE965" s="274" t="s">
        <v>287</v>
      </c>
      <c r="AF965" s="274" t="s">
        <v>1811</v>
      </c>
      <c r="AG965" s="274" t="s">
        <v>875</v>
      </c>
      <c r="AH965" s="274" t="s">
        <v>1848</v>
      </c>
      <c r="AI965" s="274" t="s">
        <v>7700</v>
      </c>
      <c r="AJ965" s="274" t="s">
        <v>268</v>
      </c>
      <c r="AK965" s="274" t="s">
        <v>366</v>
      </c>
      <c r="AL965" s="274" t="s">
        <v>268</v>
      </c>
      <c r="AM965" s="274" t="s">
        <v>268</v>
      </c>
      <c r="AN965" s="274" t="s">
        <v>268</v>
      </c>
      <c r="AO965" s="274" t="s">
        <v>268</v>
      </c>
      <c r="AP965" s="274" t="s">
        <v>268</v>
      </c>
      <c r="AQ965" s="274" t="s">
        <v>268</v>
      </c>
      <c r="AR965" s="274" t="s">
        <v>268</v>
      </c>
      <c r="AS965" s="274" t="s">
        <v>268</v>
      </c>
      <c r="AT965" s="274" t="s">
        <v>268</v>
      </c>
      <c r="AU965" s="274" t="s">
        <v>268</v>
      </c>
      <c r="AV965" s="274" t="s">
        <v>268</v>
      </c>
      <c r="AW965" s="274" t="s">
        <v>268</v>
      </c>
      <c r="AX965" s="274" t="s">
        <v>268</v>
      </c>
      <c r="AY965" s="274" t="s">
        <v>268</v>
      </c>
      <c r="AZ965" s="274" t="s">
        <v>268</v>
      </c>
      <c r="BA965" s="274" t="s">
        <v>268</v>
      </c>
      <c r="BB965" s="274" t="s">
        <v>268</v>
      </c>
      <c r="BC965" s="274" t="s">
        <v>268</v>
      </c>
      <c r="BD965" s="274" t="s">
        <v>268</v>
      </c>
      <c r="BE965" s="274" t="s">
        <v>268</v>
      </c>
      <c r="BF965" s="274" t="s">
        <v>268</v>
      </c>
      <c r="BG965" s="274" t="s">
        <v>268</v>
      </c>
      <c r="BH965" s="274" t="s">
        <v>268</v>
      </c>
      <c r="BI965" s="274" t="s">
        <v>268</v>
      </c>
      <c r="BJ965" s="274" t="s">
        <v>268</v>
      </c>
      <c r="BK965" s="274" t="s">
        <v>268</v>
      </c>
      <c r="BL965" s="274" t="s">
        <v>268</v>
      </c>
      <c r="BM965" s="274" t="s">
        <v>268</v>
      </c>
      <c r="BN965" s="274" t="s">
        <v>268</v>
      </c>
      <c r="BO965" s="274" t="s">
        <v>268</v>
      </c>
      <c r="BP965" s="274" t="s">
        <v>268</v>
      </c>
      <c r="BQ965" s="274" t="s">
        <v>268</v>
      </c>
      <c r="BR965" s="274" t="s">
        <v>268</v>
      </c>
      <c r="BS965" s="274" t="s">
        <v>268</v>
      </c>
      <c r="BT965" s="274" t="s">
        <v>268</v>
      </c>
      <c r="BU965" s="274" t="s">
        <v>268</v>
      </c>
      <c r="BV965" s="274" t="s">
        <v>268</v>
      </c>
      <c r="BW965" s="274" t="s">
        <v>268</v>
      </c>
      <c r="BX965" s="274" t="s">
        <v>268</v>
      </c>
      <c r="BY965" s="295">
        <v>25</v>
      </c>
      <c r="BZ965" s="295">
        <v>25</v>
      </c>
      <c r="CA965" s="298" t="s">
        <v>142</v>
      </c>
      <c r="CB965" s="297">
        <v>122</v>
      </c>
      <c r="CC965" s="284">
        <f t="shared" si="62"/>
        <v>0</v>
      </c>
      <c r="CD965" s="295">
        <f t="shared" si="63"/>
        <v>25</v>
      </c>
      <c r="CE965" s="284">
        <f t="shared" si="64"/>
        <v>0</v>
      </c>
      <c r="CF965" s="295">
        <f t="shared" si="65"/>
        <v>1</v>
      </c>
      <c r="CG965" s="274" t="s">
        <v>876</v>
      </c>
      <c r="CH965" s="274" t="s">
        <v>268</v>
      </c>
      <c r="CI965" s="274" t="s">
        <v>268</v>
      </c>
      <c r="CJ965" s="298" t="s">
        <v>268</v>
      </c>
      <c r="CK965" s="298" t="s">
        <v>736</v>
      </c>
      <c r="CL965" s="274" t="s">
        <v>268</v>
      </c>
      <c r="CM965" s="274" t="s">
        <v>268</v>
      </c>
      <c r="CN965" s="274" t="s">
        <v>268</v>
      </c>
      <c r="CO965" s="274" t="s">
        <v>268</v>
      </c>
      <c r="CP965" s="274" t="s">
        <v>268</v>
      </c>
      <c r="CQ965" s="274" t="s">
        <v>7701</v>
      </c>
      <c r="CR965" s="274" t="s">
        <v>877</v>
      </c>
      <c r="CS965" s="274">
        <v>64.81</v>
      </c>
      <c r="CT965" s="274" t="s">
        <v>268</v>
      </c>
      <c r="CU965" s="274">
        <v>64.81</v>
      </c>
      <c r="CV965" s="274">
        <v>365</v>
      </c>
      <c r="CW965" s="274" t="s">
        <v>878</v>
      </c>
      <c r="CX965" s="274" t="s">
        <v>835</v>
      </c>
      <c r="CY965" s="274" t="s">
        <v>836</v>
      </c>
      <c r="CZ965" s="274" t="s">
        <v>837</v>
      </c>
      <c r="DA965" s="274" t="s">
        <v>268</v>
      </c>
      <c r="DB965" s="274" t="s">
        <v>268</v>
      </c>
      <c r="DC965" s="274" t="s">
        <v>268</v>
      </c>
      <c r="DD965" s="274" t="s">
        <v>268</v>
      </c>
      <c r="DE965" s="274" t="s">
        <v>268</v>
      </c>
      <c r="DF965" s="274" t="s">
        <v>268</v>
      </c>
      <c r="DG965" s="299">
        <f>IFERROR(IF(CA965="D",IF(CK965="A dispo.",CD965*VLOOKUP('DATI INPUT'!$F$27,TARIFFE_UD,2,FALSE),CD965*VLOOKUP(CK965,TARIFFE_UD,2,FALSE)),CD965*VLOOKUP(CB965-100,TARIFFE_UND,2,FALSE)),0)</f>
        <v>19.798759969571623</v>
      </c>
      <c r="DH965" s="299">
        <f>IFERROR(IF(CA965="D",IF(CK965="A dispo.",CF965*VLOOKUP('DATI INPUT'!$F$27,TARIFFE_UD,3,FALSE),CF965*VLOOKUP(CK965,TARIFFE_UD,3,FALSE)),CF965*VLOOKUP(CB965-100,TARIFFE_UND,3,FALSE)),0)</f>
        <v>60.367780403072892</v>
      </c>
    </row>
    <row r="966" spans="1:112" hidden="1" x14ac:dyDescent="0.25">
      <c r="A966" s="274" t="s">
        <v>7702</v>
      </c>
      <c r="B966" s="274" t="s">
        <v>1251</v>
      </c>
      <c r="C966" s="274" t="s">
        <v>7703</v>
      </c>
      <c r="D966" s="274" t="s">
        <v>7704</v>
      </c>
      <c r="E966" s="274" t="s">
        <v>268</v>
      </c>
      <c r="F966" s="274" t="s">
        <v>156</v>
      </c>
      <c r="G966" s="274" t="s">
        <v>7705</v>
      </c>
      <c r="H966" s="274" t="s">
        <v>926</v>
      </c>
      <c r="I966" s="274" t="s">
        <v>2883</v>
      </c>
      <c r="J966" s="274" t="s">
        <v>274</v>
      </c>
      <c r="K966" s="274" t="s">
        <v>7706</v>
      </c>
      <c r="L966" s="274" t="s">
        <v>872</v>
      </c>
      <c r="M966" s="274" t="s">
        <v>7707</v>
      </c>
      <c r="N966" s="274" t="s">
        <v>5254</v>
      </c>
      <c r="O966" s="274" t="s">
        <v>5255</v>
      </c>
      <c r="P966" s="274" t="s">
        <v>7708</v>
      </c>
      <c r="Q966" s="274" t="s">
        <v>504</v>
      </c>
      <c r="R966" s="274" t="s">
        <v>268</v>
      </c>
      <c r="S966" s="274" t="s">
        <v>268</v>
      </c>
      <c r="T966" s="274" t="s">
        <v>268</v>
      </c>
      <c r="U966" s="274" t="s">
        <v>268</v>
      </c>
      <c r="V966" s="274" t="s">
        <v>268</v>
      </c>
      <c r="W966" s="274" t="s">
        <v>7225</v>
      </c>
      <c r="X966" s="274" t="s">
        <v>2116</v>
      </c>
      <c r="Y966" s="274" t="s">
        <v>276</v>
      </c>
      <c r="Z966" s="274" t="s">
        <v>268</v>
      </c>
      <c r="AA966" s="274" t="s">
        <v>268</v>
      </c>
      <c r="AB966" s="274" t="s">
        <v>268</v>
      </c>
      <c r="AC966" s="274" t="s">
        <v>268</v>
      </c>
      <c r="AD966" s="274" t="s">
        <v>268</v>
      </c>
      <c r="AE966" s="274" t="s">
        <v>287</v>
      </c>
      <c r="AF966" s="274" t="s">
        <v>1811</v>
      </c>
      <c r="AG966" s="274" t="s">
        <v>875</v>
      </c>
      <c r="AH966" s="274" t="s">
        <v>1812</v>
      </c>
      <c r="AI966" s="274" t="s">
        <v>778</v>
      </c>
      <c r="AJ966" s="274" t="s">
        <v>268</v>
      </c>
      <c r="AK966" s="274" t="s">
        <v>354</v>
      </c>
      <c r="AL966" s="274" t="s">
        <v>268</v>
      </c>
      <c r="AM966" s="274" t="s">
        <v>288</v>
      </c>
      <c r="AN966" s="274" t="s">
        <v>268</v>
      </c>
      <c r="AO966" s="274" t="s">
        <v>268</v>
      </c>
      <c r="AP966" s="274" t="s">
        <v>268</v>
      </c>
      <c r="AQ966" s="274" t="s">
        <v>268</v>
      </c>
      <c r="AR966" s="274" t="s">
        <v>268</v>
      </c>
      <c r="AS966" s="274" t="s">
        <v>268</v>
      </c>
      <c r="AT966" s="274" t="s">
        <v>268</v>
      </c>
      <c r="AU966" s="274" t="s">
        <v>268</v>
      </c>
      <c r="AV966" s="274" t="s">
        <v>268</v>
      </c>
      <c r="AW966" s="274" t="s">
        <v>268</v>
      </c>
      <c r="AX966" s="274" t="s">
        <v>268</v>
      </c>
      <c r="AY966" s="274" t="s">
        <v>268</v>
      </c>
      <c r="AZ966" s="274" t="s">
        <v>268</v>
      </c>
      <c r="BA966" s="274" t="s">
        <v>268</v>
      </c>
      <c r="BB966" s="274" t="s">
        <v>268</v>
      </c>
      <c r="BC966" s="274" t="s">
        <v>268</v>
      </c>
      <c r="BD966" s="274" t="s">
        <v>268</v>
      </c>
      <c r="BE966" s="274" t="s">
        <v>268</v>
      </c>
      <c r="BF966" s="274" t="s">
        <v>268</v>
      </c>
      <c r="BG966" s="274" t="s">
        <v>268</v>
      </c>
      <c r="BH966" s="274" t="s">
        <v>268</v>
      </c>
      <c r="BI966" s="274" t="s">
        <v>268</v>
      </c>
      <c r="BJ966" s="274" t="s">
        <v>268</v>
      </c>
      <c r="BK966" s="274" t="s">
        <v>268</v>
      </c>
      <c r="BL966" s="274" t="s">
        <v>268</v>
      </c>
      <c r="BM966" s="274" t="s">
        <v>268</v>
      </c>
      <c r="BN966" s="274" t="s">
        <v>268</v>
      </c>
      <c r="BO966" s="274" t="s">
        <v>268</v>
      </c>
      <c r="BP966" s="274" t="s">
        <v>268</v>
      </c>
      <c r="BQ966" s="274" t="s">
        <v>268</v>
      </c>
      <c r="BR966" s="274" t="s">
        <v>268</v>
      </c>
      <c r="BS966" s="274" t="s">
        <v>268</v>
      </c>
      <c r="BT966" s="274" t="s">
        <v>268</v>
      </c>
      <c r="BU966" s="274" t="s">
        <v>268</v>
      </c>
      <c r="BV966" s="274" t="s">
        <v>268</v>
      </c>
      <c r="BW966" s="274" t="s">
        <v>268</v>
      </c>
      <c r="BX966" s="274" t="s">
        <v>268</v>
      </c>
      <c r="BY966" s="295">
        <v>42</v>
      </c>
      <c r="BZ966" s="295">
        <v>42</v>
      </c>
      <c r="CA966" s="298" t="s">
        <v>142</v>
      </c>
      <c r="CB966" s="297">
        <v>122</v>
      </c>
      <c r="CC966" s="284">
        <f t="shared" si="62"/>
        <v>0</v>
      </c>
      <c r="CD966" s="295">
        <f t="shared" si="63"/>
        <v>42</v>
      </c>
      <c r="CE966" s="284">
        <f t="shared" si="64"/>
        <v>0</v>
      </c>
      <c r="CF966" s="295">
        <f t="shared" si="65"/>
        <v>1</v>
      </c>
      <c r="CG966" s="274" t="s">
        <v>876</v>
      </c>
      <c r="CH966" s="274" t="s">
        <v>268</v>
      </c>
      <c r="CI966" s="274" t="s">
        <v>268</v>
      </c>
      <c r="CJ966" s="298" t="s">
        <v>268</v>
      </c>
      <c r="CK966" s="298" t="s">
        <v>736</v>
      </c>
      <c r="CL966" s="274" t="s">
        <v>268</v>
      </c>
      <c r="CM966" s="274" t="s">
        <v>268</v>
      </c>
      <c r="CN966" s="274" t="s">
        <v>268</v>
      </c>
      <c r="CO966" s="274" t="s">
        <v>268</v>
      </c>
      <c r="CP966" s="274" t="s">
        <v>268</v>
      </c>
      <c r="CQ966" s="274" t="s">
        <v>268</v>
      </c>
      <c r="CR966" s="274" t="s">
        <v>877</v>
      </c>
      <c r="CS966" s="274">
        <v>73.14</v>
      </c>
      <c r="CT966" s="274" t="s">
        <v>268</v>
      </c>
      <c r="CU966" s="274">
        <v>73.14</v>
      </c>
      <c r="CV966" s="274">
        <v>365</v>
      </c>
      <c r="CW966" s="274" t="s">
        <v>878</v>
      </c>
      <c r="CX966" s="274" t="s">
        <v>835</v>
      </c>
      <c r="CY966" s="274" t="s">
        <v>836</v>
      </c>
      <c r="CZ966" s="274" t="s">
        <v>837</v>
      </c>
      <c r="DA966" s="274" t="s">
        <v>268</v>
      </c>
      <c r="DB966" s="274" t="s">
        <v>268</v>
      </c>
      <c r="DC966" s="274" t="s">
        <v>268</v>
      </c>
      <c r="DD966" s="274" t="s">
        <v>268</v>
      </c>
      <c r="DE966" s="274" t="s">
        <v>268</v>
      </c>
      <c r="DF966" s="274" t="s">
        <v>268</v>
      </c>
      <c r="DG966" s="299">
        <f>IFERROR(IF(CA966="D",IF(CK966="A dispo.",CD966*VLOOKUP('DATI INPUT'!$F$27,TARIFFE_UD,2,FALSE),CD966*VLOOKUP(CK966,TARIFFE_UD,2,FALSE)),CD966*VLOOKUP(CB966-100,TARIFFE_UND,2,FALSE)),0)</f>
        <v>33.261916748880324</v>
      </c>
      <c r="DH966" s="299">
        <f>IFERROR(IF(CA966="D",IF(CK966="A dispo.",CF966*VLOOKUP('DATI INPUT'!$F$27,TARIFFE_UD,3,FALSE),CF966*VLOOKUP(CK966,TARIFFE_UD,3,FALSE)),CF966*VLOOKUP(CB966-100,TARIFFE_UND,3,FALSE)),0)</f>
        <v>60.367780403072892</v>
      </c>
    </row>
    <row r="967" spans="1:112" hidden="1" x14ac:dyDescent="0.25">
      <c r="A967" s="274" t="s">
        <v>7709</v>
      </c>
      <c r="B967" s="274" t="s">
        <v>1771</v>
      </c>
      <c r="C967" s="274" t="s">
        <v>7710</v>
      </c>
      <c r="D967" s="274" t="s">
        <v>7711</v>
      </c>
      <c r="E967" s="274" t="s">
        <v>7712</v>
      </c>
      <c r="F967" s="274" t="s">
        <v>156</v>
      </c>
      <c r="G967" s="274" t="s">
        <v>7713</v>
      </c>
      <c r="H967" s="274" t="s">
        <v>1091</v>
      </c>
      <c r="I967" s="274" t="s">
        <v>7714</v>
      </c>
      <c r="J967" s="274" t="s">
        <v>274</v>
      </c>
      <c r="K967" s="274" t="s">
        <v>1737</v>
      </c>
      <c r="L967" s="274" t="s">
        <v>871</v>
      </c>
      <c r="M967" s="274" t="s">
        <v>7715</v>
      </c>
      <c r="N967" s="274" t="s">
        <v>1266</v>
      </c>
      <c r="O967" s="274" t="s">
        <v>1267</v>
      </c>
      <c r="P967" s="274" t="s">
        <v>7716</v>
      </c>
      <c r="Q967" s="274" t="s">
        <v>277</v>
      </c>
      <c r="R967" s="274" t="s">
        <v>154</v>
      </c>
      <c r="S967" s="274" t="s">
        <v>268</v>
      </c>
      <c r="T967" s="274" t="s">
        <v>268</v>
      </c>
      <c r="U967" s="274" t="s">
        <v>7717</v>
      </c>
      <c r="V967" s="274" t="s">
        <v>268</v>
      </c>
      <c r="W967" s="274" t="s">
        <v>1933</v>
      </c>
      <c r="X967" s="274" t="s">
        <v>1934</v>
      </c>
      <c r="Y967" s="274" t="s">
        <v>544</v>
      </c>
      <c r="Z967" s="274" t="s">
        <v>268</v>
      </c>
      <c r="AA967" s="274" t="s">
        <v>268</v>
      </c>
      <c r="AB967" s="274" t="s">
        <v>268</v>
      </c>
      <c r="AC967" s="274" t="s">
        <v>268</v>
      </c>
      <c r="AD967" s="274" t="s">
        <v>268</v>
      </c>
      <c r="AE967" s="274" t="s">
        <v>287</v>
      </c>
      <c r="AF967" s="274" t="s">
        <v>1811</v>
      </c>
      <c r="AG967" s="274" t="s">
        <v>875</v>
      </c>
      <c r="AH967" s="274" t="s">
        <v>1935</v>
      </c>
      <c r="AI967" s="274" t="s">
        <v>677</v>
      </c>
      <c r="AJ967" s="274" t="s">
        <v>268</v>
      </c>
      <c r="AK967" s="274" t="s">
        <v>757</v>
      </c>
      <c r="AL967" s="274" t="s">
        <v>268</v>
      </c>
      <c r="AM967" s="274" t="s">
        <v>353</v>
      </c>
      <c r="AN967" s="274" t="s">
        <v>268</v>
      </c>
      <c r="AO967" s="274" t="s">
        <v>268</v>
      </c>
      <c r="AP967" s="274" t="s">
        <v>268</v>
      </c>
      <c r="AQ967" s="274" t="s">
        <v>268</v>
      </c>
      <c r="AR967" s="274" t="s">
        <v>268</v>
      </c>
      <c r="AS967" s="274" t="s">
        <v>268</v>
      </c>
      <c r="AT967" s="274" t="s">
        <v>268</v>
      </c>
      <c r="AU967" s="274" t="s">
        <v>268</v>
      </c>
      <c r="AV967" s="274" t="s">
        <v>268</v>
      </c>
      <c r="AW967" s="274" t="s">
        <v>268</v>
      </c>
      <c r="AX967" s="274" t="s">
        <v>268</v>
      </c>
      <c r="AY967" s="274" t="s">
        <v>268</v>
      </c>
      <c r="AZ967" s="274" t="s">
        <v>268</v>
      </c>
      <c r="BA967" s="274" t="s">
        <v>268</v>
      </c>
      <c r="BB967" s="274" t="s">
        <v>268</v>
      </c>
      <c r="BC967" s="274" t="s">
        <v>268</v>
      </c>
      <c r="BD967" s="274" t="s">
        <v>268</v>
      </c>
      <c r="BE967" s="274" t="s">
        <v>268</v>
      </c>
      <c r="BF967" s="274" t="s">
        <v>268</v>
      </c>
      <c r="BG967" s="274" t="s">
        <v>268</v>
      </c>
      <c r="BH967" s="274" t="s">
        <v>268</v>
      </c>
      <c r="BI967" s="274" t="s">
        <v>268</v>
      </c>
      <c r="BJ967" s="274" t="s">
        <v>268</v>
      </c>
      <c r="BK967" s="274" t="s">
        <v>268</v>
      </c>
      <c r="BL967" s="274" t="s">
        <v>268</v>
      </c>
      <c r="BM967" s="274" t="s">
        <v>268</v>
      </c>
      <c r="BN967" s="274" t="s">
        <v>268</v>
      </c>
      <c r="BO967" s="274" t="s">
        <v>268</v>
      </c>
      <c r="BP967" s="274" t="s">
        <v>268</v>
      </c>
      <c r="BQ967" s="274" t="s">
        <v>268</v>
      </c>
      <c r="BR967" s="274" t="s">
        <v>268</v>
      </c>
      <c r="BS967" s="274" t="s">
        <v>268</v>
      </c>
      <c r="BT967" s="274" t="s">
        <v>268</v>
      </c>
      <c r="BU967" s="274" t="s">
        <v>268</v>
      </c>
      <c r="BV967" s="274" t="s">
        <v>268</v>
      </c>
      <c r="BW967" s="274" t="s">
        <v>268</v>
      </c>
      <c r="BX967" s="274" t="s">
        <v>268</v>
      </c>
      <c r="BY967" s="295">
        <v>160</v>
      </c>
      <c r="BZ967" s="295">
        <v>160</v>
      </c>
      <c r="CA967" s="298" t="s">
        <v>142</v>
      </c>
      <c r="CB967" s="297">
        <v>123</v>
      </c>
      <c r="CC967" s="284">
        <f t="shared" si="62"/>
        <v>0</v>
      </c>
      <c r="CD967" s="295">
        <f t="shared" si="63"/>
        <v>160</v>
      </c>
      <c r="CE967" s="284">
        <f t="shared" si="64"/>
        <v>1</v>
      </c>
      <c r="CF967" s="295">
        <f t="shared" si="65"/>
        <v>0</v>
      </c>
      <c r="CG967" s="274" t="s">
        <v>1817</v>
      </c>
      <c r="CH967" s="274" t="s">
        <v>268</v>
      </c>
      <c r="CI967" s="274" t="s">
        <v>268</v>
      </c>
      <c r="CJ967" s="298" t="s">
        <v>268</v>
      </c>
      <c r="CK967" s="298" t="s">
        <v>736</v>
      </c>
      <c r="CL967" s="274" t="s">
        <v>268</v>
      </c>
      <c r="CM967" s="274" t="s">
        <v>268</v>
      </c>
      <c r="CN967" s="274" t="s">
        <v>268</v>
      </c>
      <c r="CO967" s="274" t="s">
        <v>268</v>
      </c>
      <c r="CP967" s="274" t="s">
        <v>268</v>
      </c>
      <c r="CQ967" s="274" t="s">
        <v>268</v>
      </c>
      <c r="CR967" s="274" t="s">
        <v>877</v>
      </c>
      <c r="CS967" s="274">
        <v>78.400000000000006</v>
      </c>
      <c r="CT967" s="274" t="s">
        <v>268</v>
      </c>
      <c r="CU967" s="274">
        <v>78.400000000000006</v>
      </c>
      <c r="CV967" s="274">
        <v>365</v>
      </c>
      <c r="CW967" s="274" t="s">
        <v>878</v>
      </c>
      <c r="CX967" s="274" t="s">
        <v>835</v>
      </c>
      <c r="CY967" s="274" t="s">
        <v>836</v>
      </c>
      <c r="CZ967" s="274" t="s">
        <v>837</v>
      </c>
      <c r="DA967" s="274" t="s">
        <v>268</v>
      </c>
      <c r="DB967" s="274" t="s">
        <v>268</v>
      </c>
      <c r="DC967" s="274" t="s">
        <v>268</v>
      </c>
      <c r="DD967" s="274" t="s">
        <v>268</v>
      </c>
      <c r="DE967" s="274" t="s">
        <v>268</v>
      </c>
      <c r="DF967" s="274" t="s">
        <v>268</v>
      </c>
      <c r="DG967" s="299">
        <f>IFERROR(IF(CA967="D",IF(CK967="A dispo.",CD967*VLOOKUP('DATI INPUT'!$F$27,TARIFFE_UD,2,FALSE),CD967*VLOOKUP(CK967,TARIFFE_UD,2,FALSE)),CD967*VLOOKUP(CB967-100,TARIFFE_UND,2,FALSE)),0)</f>
        <v>126.71206380525838</v>
      </c>
      <c r="DH967" s="299">
        <f>IFERROR(IF(CA967="D",IF(CK967="A dispo.",CF967*VLOOKUP('DATI INPUT'!$F$27,TARIFFE_UD,3,FALSE),CF967*VLOOKUP(CK967,TARIFFE_UD,3,FALSE)),CF967*VLOOKUP(CB967-100,TARIFFE_UND,3,FALSE)),0)</f>
        <v>0</v>
      </c>
    </row>
    <row r="968" spans="1:112" hidden="1" x14ac:dyDescent="0.25">
      <c r="A968" s="274" t="s">
        <v>7718</v>
      </c>
      <c r="B968" s="274" t="s">
        <v>1662</v>
      </c>
      <c r="C968" s="274" t="s">
        <v>7719</v>
      </c>
      <c r="D968" s="274" t="s">
        <v>7720</v>
      </c>
      <c r="E968" s="274" t="s">
        <v>268</v>
      </c>
      <c r="F968" s="274" t="s">
        <v>156</v>
      </c>
      <c r="G968" s="274" t="s">
        <v>7721</v>
      </c>
      <c r="H968" s="274" t="s">
        <v>1137</v>
      </c>
      <c r="I968" s="274" t="s">
        <v>2058</v>
      </c>
      <c r="J968" s="274" t="s">
        <v>156</v>
      </c>
      <c r="K968" s="274" t="s">
        <v>7722</v>
      </c>
      <c r="L968" s="274" t="s">
        <v>871</v>
      </c>
      <c r="M968" s="274" t="s">
        <v>7389</v>
      </c>
      <c r="N968" s="274" t="s">
        <v>984</v>
      </c>
      <c r="O968" s="274" t="s">
        <v>873</v>
      </c>
      <c r="P968" s="274" t="s">
        <v>3006</v>
      </c>
      <c r="Q968" s="274" t="s">
        <v>280</v>
      </c>
      <c r="R968" s="274" t="s">
        <v>153</v>
      </c>
      <c r="S968" s="274" t="s">
        <v>268</v>
      </c>
      <c r="T968" s="274" t="s">
        <v>268</v>
      </c>
      <c r="U968" s="274" t="s">
        <v>268</v>
      </c>
      <c r="V968" s="274" t="s">
        <v>268</v>
      </c>
      <c r="W968" s="274" t="s">
        <v>7087</v>
      </c>
      <c r="X968" s="274" t="s">
        <v>613</v>
      </c>
      <c r="Y968" s="274" t="s">
        <v>272</v>
      </c>
      <c r="Z968" s="274" t="s">
        <v>142</v>
      </c>
      <c r="AA968" s="274" t="s">
        <v>268</v>
      </c>
      <c r="AB968" s="274" t="s">
        <v>268</v>
      </c>
      <c r="AC968" s="274" t="s">
        <v>268</v>
      </c>
      <c r="AD968" s="274" t="s">
        <v>268</v>
      </c>
      <c r="AE968" s="274" t="s">
        <v>287</v>
      </c>
      <c r="AF968" s="274" t="s">
        <v>1811</v>
      </c>
      <c r="AG968" s="274" t="s">
        <v>875</v>
      </c>
      <c r="AH968" s="274" t="s">
        <v>1812</v>
      </c>
      <c r="AI968" s="274" t="s">
        <v>742</v>
      </c>
      <c r="AJ968" s="274" t="s">
        <v>268</v>
      </c>
      <c r="AK968" s="274" t="s">
        <v>725</v>
      </c>
      <c r="AL968" s="274" t="s">
        <v>268</v>
      </c>
      <c r="AM968" s="274" t="s">
        <v>367</v>
      </c>
      <c r="AN968" s="274" t="s">
        <v>268</v>
      </c>
      <c r="AO968" s="274" t="s">
        <v>268</v>
      </c>
      <c r="AP968" s="274" t="s">
        <v>268</v>
      </c>
      <c r="AQ968" s="274" t="s">
        <v>268</v>
      </c>
      <c r="AR968" s="274" t="s">
        <v>268</v>
      </c>
      <c r="AS968" s="274" t="s">
        <v>268</v>
      </c>
      <c r="AT968" s="274" t="s">
        <v>268</v>
      </c>
      <c r="AU968" s="274" t="s">
        <v>268</v>
      </c>
      <c r="AV968" s="274" t="s">
        <v>268</v>
      </c>
      <c r="AW968" s="274" t="s">
        <v>268</v>
      </c>
      <c r="AX968" s="274" t="s">
        <v>268</v>
      </c>
      <c r="AY968" s="274" t="s">
        <v>268</v>
      </c>
      <c r="AZ968" s="274" t="s">
        <v>268</v>
      </c>
      <c r="BA968" s="274" t="s">
        <v>268</v>
      </c>
      <c r="BB968" s="274" t="s">
        <v>268</v>
      </c>
      <c r="BC968" s="274" t="s">
        <v>268</v>
      </c>
      <c r="BD968" s="274" t="s">
        <v>268</v>
      </c>
      <c r="BE968" s="274" t="s">
        <v>268</v>
      </c>
      <c r="BF968" s="274" t="s">
        <v>268</v>
      </c>
      <c r="BG968" s="274" t="s">
        <v>268</v>
      </c>
      <c r="BH968" s="274" t="s">
        <v>268</v>
      </c>
      <c r="BI968" s="274" t="s">
        <v>268</v>
      </c>
      <c r="BJ968" s="274" t="s">
        <v>268</v>
      </c>
      <c r="BK968" s="274" t="s">
        <v>268</v>
      </c>
      <c r="BL968" s="274" t="s">
        <v>268</v>
      </c>
      <c r="BM968" s="274" t="s">
        <v>268</v>
      </c>
      <c r="BN968" s="274" t="s">
        <v>268</v>
      </c>
      <c r="BO968" s="274" t="s">
        <v>268</v>
      </c>
      <c r="BP968" s="274" t="s">
        <v>268</v>
      </c>
      <c r="BQ968" s="274" t="s">
        <v>268</v>
      </c>
      <c r="BR968" s="274" t="s">
        <v>268</v>
      </c>
      <c r="BS968" s="274" t="s">
        <v>268</v>
      </c>
      <c r="BT968" s="274" t="s">
        <v>268</v>
      </c>
      <c r="BU968" s="274" t="s">
        <v>268</v>
      </c>
      <c r="BV968" s="274" t="s">
        <v>268</v>
      </c>
      <c r="BW968" s="274" t="s">
        <v>268</v>
      </c>
      <c r="BX968" s="274" t="s">
        <v>268</v>
      </c>
      <c r="BY968" s="295">
        <v>48</v>
      </c>
      <c r="BZ968" s="295">
        <v>48</v>
      </c>
      <c r="CA968" s="298" t="s">
        <v>143</v>
      </c>
      <c r="CB968" s="297">
        <v>112</v>
      </c>
      <c r="CC968" s="284">
        <f t="shared" si="62"/>
        <v>0</v>
      </c>
      <c r="CD968" s="295">
        <f t="shared" si="63"/>
        <v>47.999999999999993</v>
      </c>
      <c r="CE968" s="284">
        <f t="shared" si="64"/>
        <v>0</v>
      </c>
      <c r="CF968" s="295">
        <f t="shared" si="65"/>
        <v>47.999999999999993</v>
      </c>
      <c r="CG968" s="274" t="s">
        <v>637</v>
      </c>
      <c r="CH968" s="274" t="s">
        <v>268</v>
      </c>
      <c r="CI968" s="274" t="s">
        <v>268</v>
      </c>
      <c r="CJ968" s="298" t="s">
        <v>268</v>
      </c>
      <c r="CL968" s="274" t="s">
        <v>268</v>
      </c>
      <c r="CM968" s="274" t="s">
        <v>268</v>
      </c>
      <c r="CN968" s="274" t="s">
        <v>268</v>
      </c>
      <c r="CO968" s="274" t="s">
        <v>268</v>
      </c>
      <c r="CP968" s="274" t="s">
        <v>268</v>
      </c>
      <c r="CQ968" s="274" t="s">
        <v>7723</v>
      </c>
      <c r="CR968" s="274" t="s">
        <v>877</v>
      </c>
      <c r="CS968" s="274">
        <v>98.4</v>
      </c>
      <c r="CT968" s="274" t="s">
        <v>268</v>
      </c>
      <c r="CU968" s="274">
        <v>98.4</v>
      </c>
      <c r="CV968" s="274">
        <v>365</v>
      </c>
      <c r="CW968" s="274" t="s">
        <v>878</v>
      </c>
      <c r="CX968" s="274" t="s">
        <v>835</v>
      </c>
      <c r="CY968" s="274" t="s">
        <v>836</v>
      </c>
      <c r="CZ968" s="274" t="s">
        <v>837</v>
      </c>
      <c r="DA968" s="274" t="s">
        <v>268</v>
      </c>
      <c r="DB968" s="274" t="s">
        <v>268</v>
      </c>
      <c r="DC968" s="274" t="s">
        <v>268</v>
      </c>
      <c r="DD968" s="274" t="s">
        <v>268</v>
      </c>
      <c r="DE968" s="274" t="s">
        <v>268</v>
      </c>
      <c r="DF968" s="274" t="s">
        <v>268</v>
      </c>
      <c r="DG968" s="299">
        <f>IFERROR(IF(CA968="D",IF(CK968="A dispo.",CD968*VLOOKUP('DATI INPUT'!$F$27,TARIFFE_UD,2,FALSE),CD968*VLOOKUP(CK968,TARIFFE_UD,2,FALSE)),CD968*VLOOKUP(CB968-100,TARIFFE_UND,2,FALSE)),0)</f>
        <v>20.067726136804545</v>
      </c>
      <c r="DH968" s="299">
        <f>IFERROR(IF(CA968="D",IF(CK968="A dispo.",CF968*VLOOKUP('DATI INPUT'!$F$27,TARIFFE_UD,3,FALSE),CF968*VLOOKUP(CK968,TARIFFE_UD,3,FALSE)),CF968*VLOOKUP(CB968-100,TARIFFE_UND,3,FALSE)),0)</f>
        <v>72.522338946348967</v>
      </c>
    </row>
    <row r="969" spans="1:112" hidden="1" x14ac:dyDescent="0.25">
      <c r="A969" s="274" t="s">
        <v>7724</v>
      </c>
      <c r="B969" s="274" t="s">
        <v>7725</v>
      </c>
      <c r="C969" s="274" t="s">
        <v>7726</v>
      </c>
      <c r="D969" s="274" t="s">
        <v>7727</v>
      </c>
      <c r="E969" s="274" t="s">
        <v>7727</v>
      </c>
      <c r="F969" s="274" t="s">
        <v>155</v>
      </c>
      <c r="G969" s="274" t="s">
        <v>7728</v>
      </c>
      <c r="H969" s="274" t="s">
        <v>268</v>
      </c>
      <c r="I969" s="274" t="s">
        <v>268</v>
      </c>
      <c r="J969" s="274" t="s">
        <v>268</v>
      </c>
      <c r="K969" s="274" t="s">
        <v>268</v>
      </c>
      <c r="L969" s="274" t="s">
        <v>268</v>
      </c>
      <c r="M969" s="274" t="s">
        <v>7729</v>
      </c>
      <c r="N969" s="274" t="s">
        <v>1180</v>
      </c>
      <c r="O969" s="274" t="s">
        <v>7730</v>
      </c>
      <c r="P969" s="274" t="s">
        <v>7731</v>
      </c>
      <c r="Q969" s="274" t="s">
        <v>368</v>
      </c>
      <c r="R969" s="274" t="s">
        <v>268</v>
      </c>
      <c r="S969" s="274" t="s">
        <v>268</v>
      </c>
      <c r="T969" s="274" t="s">
        <v>268</v>
      </c>
      <c r="U969" s="274" t="s">
        <v>268</v>
      </c>
      <c r="V969" s="274" t="s">
        <v>268</v>
      </c>
      <c r="W969" s="274" t="s">
        <v>1341</v>
      </c>
      <c r="X969" s="274" t="s">
        <v>613</v>
      </c>
      <c r="Y969" s="274" t="s">
        <v>313</v>
      </c>
      <c r="Z969" s="274" t="s">
        <v>268</v>
      </c>
      <c r="AA969" s="274" t="s">
        <v>268</v>
      </c>
      <c r="AB969" s="274" t="s">
        <v>268</v>
      </c>
      <c r="AC969" s="274" t="s">
        <v>268</v>
      </c>
      <c r="AD969" s="274" t="s">
        <v>268</v>
      </c>
      <c r="AE969" s="274" t="s">
        <v>268</v>
      </c>
      <c r="AF969" s="274" t="s">
        <v>268</v>
      </c>
      <c r="AG969" s="274" t="s">
        <v>268</v>
      </c>
      <c r="AH969" s="274" t="s">
        <v>268</v>
      </c>
      <c r="AI969" s="274" t="s">
        <v>268</v>
      </c>
      <c r="AJ969" s="274" t="s">
        <v>268</v>
      </c>
      <c r="AK969" s="274" t="s">
        <v>268</v>
      </c>
      <c r="AL969" s="274" t="s">
        <v>268</v>
      </c>
      <c r="AM969" s="274" t="s">
        <v>268</v>
      </c>
      <c r="AN969" s="274" t="s">
        <v>268</v>
      </c>
      <c r="AO969" s="274" t="s">
        <v>268</v>
      </c>
      <c r="AP969" s="274" t="s">
        <v>268</v>
      </c>
      <c r="AQ969" s="274" t="s">
        <v>268</v>
      </c>
      <c r="AR969" s="274" t="s">
        <v>268</v>
      </c>
      <c r="AS969" s="274" t="s">
        <v>268</v>
      </c>
      <c r="AT969" s="274" t="s">
        <v>268</v>
      </c>
      <c r="AU969" s="274" t="s">
        <v>268</v>
      </c>
      <c r="AV969" s="274" t="s">
        <v>268</v>
      </c>
      <c r="AW969" s="274" t="s">
        <v>268</v>
      </c>
      <c r="AX969" s="274" t="s">
        <v>268</v>
      </c>
      <c r="AY969" s="274" t="s">
        <v>268</v>
      </c>
      <c r="AZ969" s="274" t="s">
        <v>268</v>
      </c>
      <c r="BA969" s="274" t="s">
        <v>268</v>
      </c>
      <c r="BB969" s="274" t="s">
        <v>268</v>
      </c>
      <c r="BC969" s="274" t="s">
        <v>268</v>
      </c>
      <c r="BD969" s="274" t="s">
        <v>268</v>
      </c>
      <c r="BE969" s="274" t="s">
        <v>268</v>
      </c>
      <c r="BF969" s="274" t="s">
        <v>268</v>
      </c>
      <c r="BG969" s="274" t="s">
        <v>268</v>
      </c>
      <c r="BH969" s="274" t="s">
        <v>268</v>
      </c>
      <c r="BI969" s="274" t="s">
        <v>268</v>
      </c>
      <c r="BJ969" s="274" t="s">
        <v>268</v>
      </c>
      <c r="BK969" s="274" t="s">
        <v>268</v>
      </c>
      <c r="BL969" s="274" t="s">
        <v>268</v>
      </c>
      <c r="BM969" s="274" t="s">
        <v>268</v>
      </c>
      <c r="BN969" s="274" t="s">
        <v>268</v>
      </c>
      <c r="BO969" s="274" t="s">
        <v>268</v>
      </c>
      <c r="BP969" s="274" t="s">
        <v>268</v>
      </c>
      <c r="BQ969" s="274" t="s">
        <v>268</v>
      </c>
      <c r="BR969" s="274" t="s">
        <v>268</v>
      </c>
      <c r="BS969" s="274" t="s">
        <v>268</v>
      </c>
      <c r="BT969" s="274" t="s">
        <v>268</v>
      </c>
      <c r="BU969" s="274" t="s">
        <v>268</v>
      </c>
      <c r="BV969" s="274" t="s">
        <v>268</v>
      </c>
      <c r="BW969" s="274" t="s">
        <v>268</v>
      </c>
      <c r="BX969" s="274" t="s">
        <v>268</v>
      </c>
      <c r="BY969" s="295">
        <v>77.8</v>
      </c>
      <c r="BZ969" s="295">
        <v>77.8</v>
      </c>
      <c r="CA969" s="298" t="s">
        <v>143</v>
      </c>
      <c r="CB969" s="297">
        <v>109</v>
      </c>
      <c r="CC969" s="284">
        <f t="shared" si="62"/>
        <v>0</v>
      </c>
      <c r="CD969" s="295">
        <f t="shared" si="63"/>
        <v>77.8</v>
      </c>
      <c r="CE969" s="284">
        <f t="shared" si="64"/>
        <v>0</v>
      </c>
      <c r="CF969" s="295">
        <f t="shared" si="65"/>
        <v>77.8</v>
      </c>
      <c r="CG969" s="274" t="s">
        <v>1205</v>
      </c>
      <c r="CH969" s="274" t="s">
        <v>268</v>
      </c>
      <c r="CI969" s="274" t="s">
        <v>268</v>
      </c>
      <c r="CJ969" s="298" t="s">
        <v>268</v>
      </c>
      <c r="CL969" s="274" t="s">
        <v>268</v>
      </c>
      <c r="CM969" s="274" t="s">
        <v>268</v>
      </c>
      <c r="CN969" s="274" t="s">
        <v>268</v>
      </c>
      <c r="CO969" s="274" t="s">
        <v>268</v>
      </c>
      <c r="CP969" s="274" t="s">
        <v>268</v>
      </c>
      <c r="CQ969" s="274" t="s">
        <v>7732</v>
      </c>
      <c r="CR969" s="274" t="s">
        <v>877</v>
      </c>
      <c r="CS969" s="274">
        <v>129.13999999999999</v>
      </c>
      <c r="CT969" s="274" t="s">
        <v>268</v>
      </c>
      <c r="CU969" s="274">
        <v>129.13999999999999</v>
      </c>
      <c r="CV969" s="274">
        <v>365</v>
      </c>
      <c r="CW969" s="274" t="s">
        <v>878</v>
      </c>
      <c r="CX969" s="274" t="s">
        <v>835</v>
      </c>
      <c r="CY969" s="274" t="s">
        <v>836</v>
      </c>
      <c r="CZ969" s="274" t="s">
        <v>837</v>
      </c>
      <c r="DA969" s="274" t="s">
        <v>268</v>
      </c>
      <c r="DB969" s="274" t="s">
        <v>268</v>
      </c>
      <c r="DC969" s="274" t="s">
        <v>268</v>
      </c>
      <c r="DD969" s="274" t="s">
        <v>268</v>
      </c>
      <c r="DE969" s="274" t="s">
        <v>268</v>
      </c>
      <c r="DF969" s="274" t="s">
        <v>268</v>
      </c>
      <c r="DG969" s="299">
        <f>IFERROR(IF(CA969="D",IF(CK969="A dispo.",CD969*VLOOKUP('DATI INPUT'!$F$27,TARIFFE_UD,2,FALSE),CD969*VLOOKUP(CK969,TARIFFE_UD,2,FALSE)),CD969*VLOOKUP(CB969-100,TARIFFE_UND,2,FALSE)),0)</f>
        <v>26.201853998760654</v>
      </c>
      <c r="DH969" s="299">
        <f>IFERROR(IF(CA969="D",IF(CK969="A dispo.",CF969*VLOOKUP('DATI INPUT'!$F$27,TARIFFE_UD,3,FALSE),CF969*VLOOKUP(CK969,TARIFFE_UD,3,FALSE)),CF969*VLOOKUP(CB969-100,TARIFFE_UND,3,FALSE)),0)</f>
        <v>95.232688900861746</v>
      </c>
    </row>
    <row r="970" spans="1:112" hidden="1" x14ac:dyDescent="0.25">
      <c r="A970" s="274" t="s">
        <v>7733</v>
      </c>
      <c r="B970" s="274" t="s">
        <v>7734</v>
      </c>
      <c r="C970" s="274" t="s">
        <v>7735</v>
      </c>
      <c r="D970" s="274" t="s">
        <v>7736</v>
      </c>
      <c r="E970" s="274" t="s">
        <v>268</v>
      </c>
      <c r="F970" s="274" t="s">
        <v>156</v>
      </c>
      <c r="G970" s="274" t="s">
        <v>3825</v>
      </c>
      <c r="H970" s="274" t="s">
        <v>3307</v>
      </c>
      <c r="I970" s="274" t="s">
        <v>389</v>
      </c>
      <c r="J970" s="274" t="s">
        <v>156</v>
      </c>
      <c r="K970" s="274" t="s">
        <v>7737</v>
      </c>
      <c r="L970" s="274" t="s">
        <v>984</v>
      </c>
      <c r="M970" s="274" t="s">
        <v>7031</v>
      </c>
      <c r="N970" s="274" t="s">
        <v>303</v>
      </c>
      <c r="O970" s="274" t="s">
        <v>1273</v>
      </c>
      <c r="P970" s="274" t="s">
        <v>7032</v>
      </c>
      <c r="Q970" s="274" t="s">
        <v>313</v>
      </c>
      <c r="R970" s="274" t="s">
        <v>268</v>
      </c>
      <c r="S970" s="274" t="s">
        <v>268</v>
      </c>
      <c r="T970" s="274" t="s">
        <v>268</v>
      </c>
      <c r="U970" s="274" t="s">
        <v>268</v>
      </c>
      <c r="V970" s="274" t="s">
        <v>268</v>
      </c>
      <c r="W970" s="274" t="s">
        <v>7225</v>
      </c>
      <c r="X970" s="274" t="s">
        <v>2116</v>
      </c>
      <c r="Y970" s="274" t="s">
        <v>276</v>
      </c>
      <c r="Z970" s="274" t="s">
        <v>268</v>
      </c>
      <c r="AA970" s="274" t="s">
        <v>268</v>
      </c>
      <c r="AB970" s="274" t="s">
        <v>268</v>
      </c>
      <c r="AC970" s="274" t="s">
        <v>268</v>
      </c>
      <c r="AD970" s="274" t="s">
        <v>268</v>
      </c>
      <c r="AE970" s="274" t="s">
        <v>268</v>
      </c>
      <c r="AF970" s="274" t="s">
        <v>268</v>
      </c>
      <c r="AG970" s="274" t="s">
        <v>268</v>
      </c>
      <c r="AH970" s="274" t="s">
        <v>268</v>
      </c>
      <c r="AI970" s="274" t="s">
        <v>268</v>
      </c>
      <c r="AJ970" s="274" t="s">
        <v>268</v>
      </c>
      <c r="AK970" s="274" t="s">
        <v>268</v>
      </c>
      <c r="AL970" s="274" t="s">
        <v>268</v>
      </c>
      <c r="AM970" s="274" t="s">
        <v>268</v>
      </c>
      <c r="AN970" s="274" t="s">
        <v>268</v>
      </c>
      <c r="AO970" s="274" t="s">
        <v>268</v>
      </c>
      <c r="AP970" s="274" t="s">
        <v>268</v>
      </c>
      <c r="AQ970" s="274" t="s">
        <v>268</v>
      </c>
      <c r="AR970" s="274" t="s">
        <v>268</v>
      </c>
      <c r="AS970" s="274" t="s">
        <v>268</v>
      </c>
      <c r="AT970" s="274" t="s">
        <v>268</v>
      </c>
      <c r="AU970" s="274" t="s">
        <v>268</v>
      </c>
      <c r="AV970" s="274" t="s">
        <v>268</v>
      </c>
      <c r="AW970" s="274" t="s">
        <v>268</v>
      </c>
      <c r="AX970" s="274" t="s">
        <v>268</v>
      </c>
      <c r="AY970" s="274" t="s">
        <v>268</v>
      </c>
      <c r="AZ970" s="274" t="s">
        <v>268</v>
      </c>
      <c r="BA970" s="274" t="s">
        <v>268</v>
      </c>
      <c r="BB970" s="274" t="s">
        <v>268</v>
      </c>
      <c r="BC970" s="274" t="s">
        <v>268</v>
      </c>
      <c r="BD970" s="274" t="s">
        <v>268</v>
      </c>
      <c r="BE970" s="274" t="s">
        <v>268</v>
      </c>
      <c r="BF970" s="274" t="s">
        <v>268</v>
      </c>
      <c r="BG970" s="274" t="s">
        <v>268</v>
      </c>
      <c r="BH970" s="274" t="s">
        <v>268</v>
      </c>
      <c r="BI970" s="274" t="s">
        <v>268</v>
      </c>
      <c r="BJ970" s="274" t="s">
        <v>268</v>
      </c>
      <c r="BK970" s="274" t="s">
        <v>268</v>
      </c>
      <c r="BL970" s="274" t="s">
        <v>268</v>
      </c>
      <c r="BM970" s="274" t="s">
        <v>268</v>
      </c>
      <c r="BN970" s="274" t="s">
        <v>268</v>
      </c>
      <c r="BO970" s="274" t="s">
        <v>268</v>
      </c>
      <c r="BP970" s="274" t="s">
        <v>268</v>
      </c>
      <c r="BQ970" s="274" t="s">
        <v>268</v>
      </c>
      <c r="BR970" s="274" t="s">
        <v>268</v>
      </c>
      <c r="BS970" s="274" t="s">
        <v>268</v>
      </c>
      <c r="BT970" s="274" t="s">
        <v>268</v>
      </c>
      <c r="BU970" s="274" t="s">
        <v>268</v>
      </c>
      <c r="BV970" s="274" t="s">
        <v>268</v>
      </c>
      <c r="BW970" s="274" t="s">
        <v>268</v>
      </c>
      <c r="BX970" s="274" t="s">
        <v>268</v>
      </c>
      <c r="BY970" s="295">
        <v>60</v>
      </c>
      <c r="BZ970" s="295">
        <v>60</v>
      </c>
      <c r="CA970" s="298" t="s">
        <v>142</v>
      </c>
      <c r="CB970" s="297">
        <v>122</v>
      </c>
      <c r="CC970" s="284">
        <f t="shared" si="62"/>
        <v>0</v>
      </c>
      <c r="CD970" s="295">
        <f t="shared" si="63"/>
        <v>60</v>
      </c>
      <c r="CE970" s="284">
        <f t="shared" si="64"/>
        <v>0</v>
      </c>
      <c r="CF970" s="295">
        <f t="shared" si="65"/>
        <v>1</v>
      </c>
      <c r="CG970" s="274" t="s">
        <v>876</v>
      </c>
      <c r="CH970" s="274" t="s">
        <v>268</v>
      </c>
      <c r="CI970" s="274" t="s">
        <v>268</v>
      </c>
      <c r="CJ970" s="298" t="s">
        <v>268</v>
      </c>
      <c r="CK970" s="298" t="s">
        <v>736</v>
      </c>
      <c r="CL970" s="274" t="s">
        <v>268</v>
      </c>
      <c r="CM970" s="274" t="s">
        <v>268</v>
      </c>
      <c r="CN970" s="274" t="s">
        <v>268</v>
      </c>
      <c r="CO970" s="274" t="s">
        <v>268</v>
      </c>
      <c r="CP970" s="274" t="s">
        <v>268</v>
      </c>
      <c r="CQ970" s="274" t="s">
        <v>268</v>
      </c>
      <c r="CR970" s="274" t="s">
        <v>877</v>
      </c>
      <c r="CS970" s="274">
        <v>81.96</v>
      </c>
      <c r="CT970" s="274" t="s">
        <v>268</v>
      </c>
      <c r="CU970" s="274">
        <v>81.96</v>
      </c>
      <c r="CV970" s="274">
        <v>365</v>
      </c>
      <c r="CW970" s="274" t="s">
        <v>878</v>
      </c>
      <c r="CX970" s="274" t="s">
        <v>835</v>
      </c>
      <c r="CY970" s="274" t="s">
        <v>836</v>
      </c>
      <c r="CZ970" s="274" t="s">
        <v>837</v>
      </c>
      <c r="DA970" s="274" t="s">
        <v>268</v>
      </c>
      <c r="DB970" s="274" t="s">
        <v>268</v>
      </c>
      <c r="DC970" s="274" t="s">
        <v>268</v>
      </c>
      <c r="DD970" s="274" t="s">
        <v>268</v>
      </c>
      <c r="DE970" s="274" t="s">
        <v>268</v>
      </c>
      <c r="DF970" s="274" t="s">
        <v>268</v>
      </c>
      <c r="DG970" s="299">
        <f>IFERROR(IF(CA970="D",IF(CK970="A dispo.",CD970*VLOOKUP('DATI INPUT'!$F$27,TARIFFE_UD,2,FALSE),CD970*VLOOKUP(CK970,TARIFFE_UD,2,FALSE)),CD970*VLOOKUP(CB970-100,TARIFFE_UND,2,FALSE)),0)</f>
        <v>47.517023926971895</v>
      </c>
      <c r="DH970" s="299">
        <f>IFERROR(IF(CA970="D",IF(CK970="A dispo.",CF970*VLOOKUP('DATI INPUT'!$F$27,TARIFFE_UD,3,FALSE),CF970*VLOOKUP(CK970,TARIFFE_UD,3,FALSE)),CF970*VLOOKUP(CB970-100,TARIFFE_UND,3,FALSE)),0)</f>
        <v>60.367780403072892</v>
      </c>
    </row>
    <row r="971" spans="1:112" hidden="1" x14ac:dyDescent="0.25">
      <c r="A971" s="274" t="s">
        <v>7738</v>
      </c>
      <c r="B971" s="274" t="s">
        <v>7739</v>
      </c>
      <c r="C971" s="274" t="s">
        <v>7740</v>
      </c>
      <c r="D971" s="274" t="s">
        <v>7741</v>
      </c>
      <c r="E971" s="274" t="s">
        <v>268</v>
      </c>
      <c r="F971" s="274" t="s">
        <v>156</v>
      </c>
      <c r="G971" s="274" t="s">
        <v>7742</v>
      </c>
      <c r="H971" s="274" t="s">
        <v>926</v>
      </c>
      <c r="I971" s="274" t="s">
        <v>622</v>
      </c>
      <c r="J971" s="274" t="s">
        <v>156</v>
      </c>
      <c r="K971" s="274" t="s">
        <v>7743</v>
      </c>
      <c r="L971" s="274" t="s">
        <v>872</v>
      </c>
      <c r="M971" s="274" t="s">
        <v>7744</v>
      </c>
      <c r="N971" s="274" t="s">
        <v>962</v>
      </c>
      <c r="O971" s="274" t="s">
        <v>1176</v>
      </c>
      <c r="P971" s="274" t="s">
        <v>7745</v>
      </c>
      <c r="Q971" s="274" t="s">
        <v>493</v>
      </c>
      <c r="R971" s="274" t="s">
        <v>268</v>
      </c>
      <c r="S971" s="274" t="s">
        <v>268</v>
      </c>
      <c r="T971" s="274" t="s">
        <v>268</v>
      </c>
      <c r="U971" s="274" t="s">
        <v>268</v>
      </c>
      <c r="V971" s="274" t="s">
        <v>268</v>
      </c>
      <c r="W971" s="274" t="s">
        <v>7746</v>
      </c>
      <c r="X971" s="274" t="s">
        <v>2116</v>
      </c>
      <c r="Y971" s="274" t="s">
        <v>277</v>
      </c>
      <c r="Z971" s="274" t="s">
        <v>268</v>
      </c>
      <c r="AA971" s="274" t="s">
        <v>268</v>
      </c>
      <c r="AB971" s="274" t="s">
        <v>268</v>
      </c>
      <c r="AC971" s="274" t="s">
        <v>268</v>
      </c>
      <c r="AD971" s="274" t="s">
        <v>268</v>
      </c>
      <c r="AE971" s="274" t="s">
        <v>287</v>
      </c>
      <c r="AF971" s="274" t="s">
        <v>1811</v>
      </c>
      <c r="AG971" s="274" t="s">
        <v>875</v>
      </c>
      <c r="AH971" s="274" t="s">
        <v>1812</v>
      </c>
      <c r="AI971" s="274" t="s">
        <v>778</v>
      </c>
      <c r="AJ971" s="274" t="s">
        <v>268</v>
      </c>
      <c r="AK971" s="274" t="s">
        <v>410</v>
      </c>
      <c r="AL971" s="274" t="s">
        <v>268</v>
      </c>
      <c r="AM971" s="274" t="s">
        <v>288</v>
      </c>
      <c r="AN971" s="274" t="s">
        <v>268</v>
      </c>
      <c r="AO971" s="274" t="s">
        <v>268</v>
      </c>
      <c r="AP971" s="274" t="s">
        <v>268</v>
      </c>
      <c r="AQ971" s="274" t="s">
        <v>268</v>
      </c>
      <c r="AR971" s="274" t="s">
        <v>268</v>
      </c>
      <c r="AS971" s="274" t="s">
        <v>268</v>
      </c>
      <c r="AT971" s="274" t="s">
        <v>268</v>
      </c>
      <c r="AU971" s="274" t="s">
        <v>268</v>
      </c>
      <c r="AV971" s="274" t="s">
        <v>268</v>
      </c>
      <c r="AW971" s="274" t="s">
        <v>268</v>
      </c>
      <c r="AX971" s="274" t="s">
        <v>268</v>
      </c>
      <c r="AY971" s="274" t="s">
        <v>268</v>
      </c>
      <c r="AZ971" s="274" t="s">
        <v>268</v>
      </c>
      <c r="BA971" s="274" t="s">
        <v>268</v>
      </c>
      <c r="BB971" s="274" t="s">
        <v>268</v>
      </c>
      <c r="BC971" s="274" t="s">
        <v>268</v>
      </c>
      <c r="BD971" s="274" t="s">
        <v>268</v>
      </c>
      <c r="BE971" s="274" t="s">
        <v>268</v>
      </c>
      <c r="BF971" s="274" t="s">
        <v>268</v>
      </c>
      <c r="BG971" s="274" t="s">
        <v>268</v>
      </c>
      <c r="BH971" s="274" t="s">
        <v>268</v>
      </c>
      <c r="BI971" s="274" t="s">
        <v>268</v>
      </c>
      <c r="BJ971" s="274" t="s">
        <v>268</v>
      </c>
      <c r="BK971" s="274" t="s">
        <v>268</v>
      </c>
      <c r="BL971" s="274" t="s">
        <v>268</v>
      </c>
      <c r="BM971" s="274" t="s">
        <v>268</v>
      </c>
      <c r="BN971" s="274" t="s">
        <v>268</v>
      </c>
      <c r="BO971" s="274" t="s">
        <v>268</v>
      </c>
      <c r="BP971" s="274" t="s">
        <v>268</v>
      </c>
      <c r="BQ971" s="274" t="s">
        <v>268</v>
      </c>
      <c r="BR971" s="274" t="s">
        <v>268</v>
      </c>
      <c r="BS971" s="274" t="s">
        <v>268</v>
      </c>
      <c r="BT971" s="274" t="s">
        <v>268</v>
      </c>
      <c r="BU971" s="274" t="s">
        <v>268</v>
      </c>
      <c r="BV971" s="274" t="s">
        <v>268</v>
      </c>
      <c r="BW971" s="274" t="s">
        <v>268</v>
      </c>
      <c r="BX971" s="274" t="s">
        <v>268</v>
      </c>
      <c r="BY971" s="295">
        <v>53</v>
      </c>
      <c r="BZ971" s="295">
        <v>53</v>
      </c>
      <c r="CA971" s="298" t="s">
        <v>142</v>
      </c>
      <c r="CB971" s="297">
        <v>122</v>
      </c>
      <c r="CC971" s="284">
        <f t="shared" si="62"/>
        <v>0</v>
      </c>
      <c r="CD971" s="295">
        <f t="shared" si="63"/>
        <v>52.999999999999993</v>
      </c>
      <c r="CE971" s="284">
        <f t="shared" si="64"/>
        <v>0</v>
      </c>
      <c r="CF971" s="295">
        <f t="shared" si="65"/>
        <v>1</v>
      </c>
      <c r="CG971" s="274" t="s">
        <v>876</v>
      </c>
      <c r="CH971" s="274" t="s">
        <v>268</v>
      </c>
      <c r="CI971" s="274" t="s">
        <v>268</v>
      </c>
      <c r="CJ971" s="298" t="s">
        <v>268</v>
      </c>
      <c r="CK971" s="298" t="s">
        <v>736</v>
      </c>
      <c r="CL971" s="274" t="s">
        <v>268</v>
      </c>
      <c r="CM971" s="274" t="s">
        <v>268</v>
      </c>
      <c r="CN971" s="274" t="s">
        <v>268</v>
      </c>
      <c r="CO971" s="274" t="s">
        <v>268</v>
      </c>
      <c r="CP971" s="274" t="s">
        <v>268</v>
      </c>
      <c r="CQ971" s="274" t="s">
        <v>268</v>
      </c>
      <c r="CR971" s="274" t="s">
        <v>877</v>
      </c>
      <c r="CS971" s="274">
        <v>78.53</v>
      </c>
      <c r="CT971" s="274" t="s">
        <v>268</v>
      </c>
      <c r="CU971" s="274">
        <v>78.53</v>
      </c>
      <c r="CV971" s="274">
        <v>365</v>
      </c>
      <c r="CW971" s="274" t="s">
        <v>878</v>
      </c>
      <c r="CX971" s="274" t="s">
        <v>835</v>
      </c>
      <c r="CY971" s="274" t="s">
        <v>836</v>
      </c>
      <c r="CZ971" s="274" t="s">
        <v>837</v>
      </c>
      <c r="DA971" s="274" t="s">
        <v>268</v>
      </c>
      <c r="DB971" s="274" t="s">
        <v>268</v>
      </c>
      <c r="DC971" s="274" t="s">
        <v>268</v>
      </c>
      <c r="DD971" s="274" t="s">
        <v>268</v>
      </c>
      <c r="DE971" s="274" t="s">
        <v>268</v>
      </c>
      <c r="DF971" s="274" t="s">
        <v>268</v>
      </c>
      <c r="DG971" s="299">
        <f>IFERROR(IF(CA971="D",IF(CK971="A dispo.",CD971*VLOOKUP('DATI INPUT'!$F$27,TARIFFE_UD,2,FALSE),CD971*VLOOKUP(CK971,TARIFFE_UD,2,FALSE)),CD971*VLOOKUP(CB971-100,TARIFFE_UND,2,FALSE)),0)</f>
        <v>41.973371135491831</v>
      </c>
      <c r="DH971" s="299">
        <f>IFERROR(IF(CA971="D",IF(CK971="A dispo.",CF971*VLOOKUP('DATI INPUT'!$F$27,TARIFFE_UD,3,FALSE),CF971*VLOOKUP(CK971,TARIFFE_UD,3,FALSE)),CF971*VLOOKUP(CB971-100,TARIFFE_UND,3,FALSE)),0)</f>
        <v>60.367780403072892</v>
      </c>
    </row>
    <row r="972" spans="1:112" hidden="1" x14ac:dyDescent="0.25">
      <c r="A972" s="274" t="s">
        <v>7747</v>
      </c>
      <c r="B972" s="274" t="s">
        <v>7739</v>
      </c>
      <c r="C972" s="274" t="s">
        <v>7748</v>
      </c>
      <c r="D972" s="274" t="s">
        <v>7741</v>
      </c>
      <c r="E972" s="274" t="s">
        <v>268</v>
      </c>
      <c r="F972" s="274" t="s">
        <v>156</v>
      </c>
      <c r="G972" s="274" t="s">
        <v>7742</v>
      </c>
      <c r="H972" s="274" t="s">
        <v>926</v>
      </c>
      <c r="I972" s="274" t="s">
        <v>622</v>
      </c>
      <c r="J972" s="274" t="s">
        <v>156</v>
      </c>
      <c r="K972" s="274" t="s">
        <v>7743</v>
      </c>
      <c r="L972" s="274" t="s">
        <v>872</v>
      </c>
      <c r="M972" s="274" t="s">
        <v>7744</v>
      </c>
      <c r="N972" s="274" t="s">
        <v>962</v>
      </c>
      <c r="O972" s="274" t="s">
        <v>1176</v>
      </c>
      <c r="P972" s="274" t="s">
        <v>7745</v>
      </c>
      <c r="Q972" s="274" t="s">
        <v>493</v>
      </c>
      <c r="R972" s="274" t="s">
        <v>268</v>
      </c>
      <c r="S972" s="274" t="s">
        <v>268</v>
      </c>
      <c r="T972" s="274" t="s">
        <v>268</v>
      </c>
      <c r="U972" s="274" t="s">
        <v>268</v>
      </c>
      <c r="V972" s="274" t="s">
        <v>268</v>
      </c>
      <c r="W972" s="274" t="s">
        <v>7225</v>
      </c>
      <c r="X972" s="274" t="s">
        <v>2116</v>
      </c>
      <c r="Y972" s="274" t="s">
        <v>276</v>
      </c>
      <c r="Z972" s="274" t="s">
        <v>268</v>
      </c>
      <c r="AA972" s="274" t="s">
        <v>268</v>
      </c>
      <c r="AB972" s="274" t="s">
        <v>268</v>
      </c>
      <c r="AC972" s="274" t="s">
        <v>268</v>
      </c>
      <c r="AD972" s="274" t="s">
        <v>268</v>
      </c>
      <c r="AE972" s="274" t="s">
        <v>287</v>
      </c>
      <c r="AF972" s="274" t="s">
        <v>1811</v>
      </c>
      <c r="AG972" s="274" t="s">
        <v>875</v>
      </c>
      <c r="AH972" s="274" t="s">
        <v>1812</v>
      </c>
      <c r="AI972" s="274" t="s">
        <v>778</v>
      </c>
      <c r="AJ972" s="274" t="s">
        <v>268</v>
      </c>
      <c r="AK972" s="274" t="s">
        <v>395</v>
      </c>
      <c r="AL972" s="274" t="s">
        <v>268</v>
      </c>
      <c r="AM972" s="274" t="s">
        <v>353</v>
      </c>
      <c r="AN972" s="274" t="s">
        <v>268</v>
      </c>
      <c r="AO972" s="274" t="s">
        <v>268</v>
      </c>
      <c r="AP972" s="274" t="s">
        <v>268</v>
      </c>
      <c r="AQ972" s="274" t="s">
        <v>268</v>
      </c>
      <c r="AR972" s="274" t="s">
        <v>268</v>
      </c>
      <c r="AS972" s="274" t="s">
        <v>268</v>
      </c>
      <c r="AT972" s="274" t="s">
        <v>268</v>
      </c>
      <c r="AU972" s="274" t="s">
        <v>268</v>
      </c>
      <c r="AV972" s="274" t="s">
        <v>268</v>
      </c>
      <c r="AW972" s="274" t="s">
        <v>268</v>
      </c>
      <c r="AX972" s="274" t="s">
        <v>268</v>
      </c>
      <c r="AY972" s="274" t="s">
        <v>268</v>
      </c>
      <c r="AZ972" s="274" t="s">
        <v>268</v>
      </c>
      <c r="BA972" s="274" t="s">
        <v>268</v>
      </c>
      <c r="BB972" s="274" t="s">
        <v>268</v>
      </c>
      <c r="BC972" s="274" t="s">
        <v>268</v>
      </c>
      <c r="BD972" s="274" t="s">
        <v>268</v>
      </c>
      <c r="BE972" s="274" t="s">
        <v>268</v>
      </c>
      <c r="BF972" s="274" t="s">
        <v>268</v>
      </c>
      <c r="BG972" s="274" t="s">
        <v>268</v>
      </c>
      <c r="BH972" s="274" t="s">
        <v>268</v>
      </c>
      <c r="BI972" s="274" t="s">
        <v>268</v>
      </c>
      <c r="BJ972" s="274" t="s">
        <v>268</v>
      </c>
      <c r="BK972" s="274" t="s">
        <v>268</v>
      </c>
      <c r="BL972" s="274" t="s">
        <v>268</v>
      </c>
      <c r="BM972" s="274" t="s">
        <v>268</v>
      </c>
      <c r="BN972" s="274" t="s">
        <v>268</v>
      </c>
      <c r="BO972" s="274" t="s">
        <v>268</v>
      </c>
      <c r="BP972" s="274" t="s">
        <v>268</v>
      </c>
      <c r="BQ972" s="274" t="s">
        <v>268</v>
      </c>
      <c r="BR972" s="274" t="s">
        <v>268</v>
      </c>
      <c r="BS972" s="274" t="s">
        <v>268</v>
      </c>
      <c r="BT972" s="274" t="s">
        <v>268</v>
      </c>
      <c r="BU972" s="274" t="s">
        <v>268</v>
      </c>
      <c r="BV972" s="274" t="s">
        <v>268</v>
      </c>
      <c r="BW972" s="274" t="s">
        <v>268</v>
      </c>
      <c r="BX972" s="274" t="s">
        <v>268</v>
      </c>
      <c r="BY972" s="295">
        <v>32</v>
      </c>
      <c r="BZ972" s="295">
        <v>32</v>
      </c>
      <c r="CA972" s="298" t="s">
        <v>142</v>
      </c>
      <c r="CB972" s="297">
        <v>123</v>
      </c>
      <c r="CC972" s="284">
        <f t="shared" si="62"/>
        <v>0</v>
      </c>
      <c r="CD972" s="295">
        <f t="shared" si="63"/>
        <v>32</v>
      </c>
      <c r="CE972" s="284">
        <f t="shared" si="64"/>
        <v>1</v>
      </c>
      <c r="CF972" s="295">
        <f t="shared" si="65"/>
        <v>0</v>
      </c>
      <c r="CG972" s="274" t="s">
        <v>1817</v>
      </c>
      <c r="CH972" s="274" t="s">
        <v>268</v>
      </c>
      <c r="CI972" s="274" t="s">
        <v>268</v>
      </c>
      <c r="CJ972" s="298" t="s">
        <v>268</v>
      </c>
      <c r="CK972" s="298" t="s">
        <v>736</v>
      </c>
      <c r="CL972" s="274" t="s">
        <v>268</v>
      </c>
      <c r="CM972" s="274" t="s">
        <v>268</v>
      </c>
      <c r="CN972" s="274" t="s">
        <v>268</v>
      </c>
      <c r="CO972" s="274" t="s">
        <v>268</v>
      </c>
      <c r="CP972" s="274" t="s">
        <v>268</v>
      </c>
      <c r="CQ972" s="274" t="s">
        <v>268</v>
      </c>
      <c r="CR972" s="274" t="s">
        <v>877</v>
      </c>
      <c r="CS972" s="274">
        <v>15.68</v>
      </c>
      <c r="CT972" s="274" t="s">
        <v>268</v>
      </c>
      <c r="CU972" s="274">
        <v>15.68</v>
      </c>
      <c r="CV972" s="274">
        <v>365</v>
      </c>
      <c r="CW972" s="274" t="s">
        <v>878</v>
      </c>
      <c r="CX972" s="274" t="s">
        <v>835</v>
      </c>
      <c r="CY972" s="274" t="s">
        <v>836</v>
      </c>
      <c r="CZ972" s="274" t="s">
        <v>837</v>
      </c>
      <c r="DA972" s="274" t="s">
        <v>268</v>
      </c>
      <c r="DB972" s="274" t="s">
        <v>268</v>
      </c>
      <c r="DC972" s="274" t="s">
        <v>268</v>
      </c>
      <c r="DD972" s="274" t="s">
        <v>268</v>
      </c>
      <c r="DE972" s="274" t="s">
        <v>268</v>
      </c>
      <c r="DF972" s="274" t="s">
        <v>268</v>
      </c>
      <c r="DG972" s="299">
        <f>IFERROR(IF(CA972="D",IF(CK972="A dispo.",CD972*VLOOKUP('DATI INPUT'!$F$27,TARIFFE_UD,2,FALSE),CD972*VLOOKUP(CK972,TARIFFE_UD,2,FALSE)),CD972*VLOOKUP(CB972-100,TARIFFE_UND,2,FALSE)),0)</f>
        <v>25.342412761051676</v>
      </c>
      <c r="DH972" s="299">
        <f>IFERROR(IF(CA972="D",IF(CK972="A dispo.",CF972*VLOOKUP('DATI INPUT'!$F$27,TARIFFE_UD,3,FALSE),CF972*VLOOKUP(CK972,TARIFFE_UD,3,FALSE)),CF972*VLOOKUP(CB972-100,TARIFFE_UND,3,FALSE)),0)</f>
        <v>0</v>
      </c>
    </row>
    <row r="973" spans="1:112" x14ac:dyDescent="0.25">
      <c r="A973" s="274" t="s">
        <v>7749</v>
      </c>
      <c r="B973" s="274" t="s">
        <v>7750</v>
      </c>
      <c r="C973" s="274" t="s">
        <v>7751</v>
      </c>
      <c r="D973" s="274" t="s">
        <v>7752</v>
      </c>
      <c r="E973" s="274" t="s">
        <v>268</v>
      </c>
      <c r="F973" s="274" t="s">
        <v>156</v>
      </c>
      <c r="G973" s="274" t="s">
        <v>7753</v>
      </c>
      <c r="H973" s="274" t="s">
        <v>1137</v>
      </c>
      <c r="I973" s="274" t="s">
        <v>553</v>
      </c>
      <c r="J973" s="274" t="s">
        <v>156</v>
      </c>
      <c r="K973" s="274" t="s">
        <v>7245</v>
      </c>
      <c r="L973" s="274" t="s">
        <v>880</v>
      </c>
      <c r="M973" s="274" t="s">
        <v>7754</v>
      </c>
      <c r="N973" s="274" t="s">
        <v>984</v>
      </c>
      <c r="O973" s="274" t="s">
        <v>873</v>
      </c>
      <c r="P973" s="274" t="s">
        <v>3006</v>
      </c>
      <c r="Q973" s="274" t="s">
        <v>280</v>
      </c>
      <c r="R973" s="274" t="s">
        <v>268</v>
      </c>
      <c r="S973" s="274" t="s">
        <v>268</v>
      </c>
      <c r="T973" s="274" t="s">
        <v>268</v>
      </c>
      <c r="U973" s="274" t="s">
        <v>268</v>
      </c>
      <c r="V973" s="274" t="s">
        <v>268</v>
      </c>
      <c r="W973" s="274" t="s">
        <v>3578</v>
      </c>
      <c r="X973" s="274" t="s">
        <v>613</v>
      </c>
      <c r="Y973" s="274" t="s">
        <v>333</v>
      </c>
      <c r="Z973" s="274" t="s">
        <v>268</v>
      </c>
      <c r="AA973" s="274" t="s">
        <v>268</v>
      </c>
      <c r="AB973" s="274" t="s">
        <v>268</v>
      </c>
      <c r="AC973" s="274" t="s">
        <v>268</v>
      </c>
      <c r="AD973" s="274" t="s">
        <v>268</v>
      </c>
      <c r="AE973" s="274" t="s">
        <v>287</v>
      </c>
      <c r="AF973" s="274" t="s">
        <v>1811</v>
      </c>
      <c r="AG973" s="274" t="s">
        <v>875</v>
      </c>
      <c r="AH973" s="274" t="s">
        <v>1812</v>
      </c>
      <c r="AI973" s="274" t="s">
        <v>789</v>
      </c>
      <c r="AJ973" s="274" t="s">
        <v>268</v>
      </c>
      <c r="AK973" s="274" t="s">
        <v>396</v>
      </c>
      <c r="AL973" s="274" t="s">
        <v>268</v>
      </c>
      <c r="AM973" s="274" t="s">
        <v>288</v>
      </c>
      <c r="AN973" s="274" t="s">
        <v>268</v>
      </c>
      <c r="AO973" s="274" t="s">
        <v>268</v>
      </c>
      <c r="AP973" s="274" t="s">
        <v>268</v>
      </c>
      <c r="AQ973" s="274" t="s">
        <v>268</v>
      </c>
      <c r="AR973" s="274" t="s">
        <v>268</v>
      </c>
      <c r="AS973" s="274" t="s">
        <v>268</v>
      </c>
      <c r="AT973" s="274" t="s">
        <v>268</v>
      </c>
      <c r="AU973" s="274" t="s">
        <v>268</v>
      </c>
      <c r="AV973" s="274" t="s">
        <v>268</v>
      </c>
      <c r="AW973" s="274" t="s">
        <v>268</v>
      </c>
      <c r="AX973" s="274" t="s">
        <v>268</v>
      </c>
      <c r="AY973" s="274" t="s">
        <v>268</v>
      </c>
      <c r="AZ973" s="274" t="s">
        <v>268</v>
      </c>
      <c r="BA973" s="274" t="s">
        <v>268</v>
      </c>
      <c r="BB973" s="274" t="s">
        <v>268</v>
      </c>
      <c r="BC973" s="274" t="s">
        <v>268</v>
      </c>
      <c r="BD973" s="274" t="s">
        <v>268</v>
      </c>
      <c r="BE973" s="274" t="s">
        <v>268</v>
      </c>
      <c r="BF973" s="274" t="s">
        <v>268</v>
      </c>
      <c r="BG973" s="274" t="s">
        <v>268</v>
      </c>
      <c r="BH973" s="274" t="s">
        <v>268</v>
      </c>
      <c r="BI973" s="274" t="s">
        <v>268</v>
      </c>
      <c r="BJ973" s="274" t="s">
        <v>268</v>
      </c>
      <c r="BK973" s="274" t="s">
        <v>268</v>
      </c>
      <c r="BL973" s="274" t="s">
        <v>268</v>
      </c>
      <c r="BM973" s="274" t="s">
        <v>268</v>
      </c>
      <c r="BN973" s="274" t="s">
        <v>268</v>
      </c>
      <c r="BO973" s="274" t="s">
        <v>268</v>
      </c>
      <c r="BP973" s="274" t="s">
        <v>268</v>
      </c>
      <c r="BQ973" s="274" t="s">
        <v>268</v>
      </c>
      <c r="BR973" s="274" t="s">
        <v>268</v>
      </c>
      <c r="BS973" s="274" t="s">
        <v>268</v>
      </c>
      <c r="BT973" s="274" t="s">
        <v>268</v>
      </c>
      <c r="BU973" s="274" t="s">
        <v>268</v>
      </c>
      <c r="BV973" s="274" t="s">
        <v>268</v>
      </c>
      <c r="BW973" s="274" t="s">
        <v>268</v>
      </c>
      <c r="BX973" s="274" t="s">
        <v>268</v>
      </c>
      <c r="BY973" s="295">
        <v>95</v>
      </c>
      <c r="BZ973" s="295">
        <v>95</v>
      </c>
      <c r="CA973" s="298" t="s">
        <v>142</v>
      </c>
      <c r="CB973" s="297">
        <v>122</v>
      </c>
      <c r="CC973" s="284">
        <f t="shared" si="62"/>
        <v>0</v>
      </c>
      <c r="CD973" s="295">
        <f t="shared" si="63"/>
        <v>95</v>
      </c>
      <c r="CE973" s="284">
        <f t="shared" si="64"/>
        <v>0</v>
      </c>
      <c r="CF973" s="295">
        <f t="shared" si="65"/>
        <v>1</v>
      </c>
      <c r="CG973" s="274" t="s">
        <v>876</v>
      </c>
      <c r="CH973" s="274" t="s">
        <v>268</v>
      </c>
      <c r="CI973" s="274" t="s">
        <v>268</v>
      </c>
      <c r="CJ973" s="298" t="s">
        <v>275</v>
      </c>
      <c r="CK973" s="297">
        <v>3</v>
      </c>
      <c r="CL973" s="274" t="s">
        <v>268</v>
      </c>
      <c r="CM973" s="274" t="s">
        <v>268</v>
      </c>
      <c r="CN973" s="274" t="s">
        <v>268</v>
      </c>
      <c r="CO973" s="274" t="s">
        <v>268</v>
      </c>
      <c r="CP973" s="274" t="s">
        <v>268</v>
      </c>
      <c r="CQ973" s="274" t="s">
        <v>268</v>
      </c>
      <c r="CR973" s="274" t="s">
        <v>877</v>
      </c>
      <c r="CS973" s="274">
        <v>115.43</v>
      </c>
      <c r="CT973" s="274" t="s">
        <v>268</v>
      </c>
      <c r="CU973" s="274">
        <v>115.43</v>
      </c>
      <c r="CV973" s="274">
        <v>365</v>
      </c>
      <c r="CW973" s="274" t="s">
        <v>878</v>
      </c>
      <c r="CX973" s="274" t="s">
        <v>835</v>
      </c>
      <c r="CY973" s="274" t="s">
        <v>836</v>
      </c>
      <c r="CZ973" s="274" t="s">
        <v>837</v>
      </c>
      <c r="DA973" s="274" t="s">
        <v>268</v>
      </c>
      <c r="DB973" s="274" t="s">
        <v>268</v>
      </c>
      <c r="DC973" s="274" t="s">
        <v>268</v>
      </c>
      <c r="DD973" s="274" t="s">
        <v>268</v>
      </c>
      <c r="DE973" s="274" t="s">
        <v>268</v>
      </c>
      <c r="DF973" s="274" t="s">
        <v>268</v>
      </c>
      <c r="DG973" s="299">
        <f>IFERROR(IF(CA973="D",IF(CK973="A dispo.",CD973*VLOOKUP('DATI INPUT'!$F$27,TARIFFE_UD,2,FALSE),CD973*VLOOKUP(CK973,TARIFFE_UD,2,FALSE)),CD973*VLOOKUP(CB973-100,TARIFFE_UND,2,FALSE)),0)</f>
        <v>75.23528788437217</v>
      </c>
      <c r="DH973" s="299">
        <f>IFERROR(IF(CA973="D",IF(CK973="A dispo.",CF973*VLOOKUP('DATI INPUT'!$F$27,TARIFFE_UD,3,FALSE),CF973*VLOOKUP(CK973,TARIFFE_UD,3,FALSE)),CF973*VLOOKUP(CB973-100,TARIFFE_UND,3,FALSE)),0)</f>
        <v>60.367780403072892</v>
      </c>
    </row>
    <row r="974" spans="1:112" x14ac:dyDescent="0.25">
      <c r="A974" s="274" t="s">
        <v>7755</v>
      </c>
      <c r="B974" s="274" t="s">
        <v>7756</v>
      </c>
      <c r="C974" s="274" t="s">
        <v>7757</v>
      </c>
      <c r="D974" s="274" t="s">
        <v>7758</v>
      </c>
      <c r="E974" s="274" t="s">
        <v>268</v>
      </c>
      <c r="F974" s="274" t="s">
        <v>156</v>
      </c>
      <c r="G974" s="274" t="s">
        <v>2514</v>
      </c>
      <c r="H974" s="274" t="s">
        <v>1137</v>
      </c>
      <c r="I974" s="274" t="s">
        <v>365</v>
      </c>
      <c r="J974" s="274" t="s">
        <v>274</v>
      </c>
      <c r="K974" s="274" t="s">
        <v>7759</v>
      </c>
      <c r="L974" s="274" t="s">
        <v>871</v>
      </c>
      <c r="M974" s="274" t="s">
        <v>7760</v>
      </c>
      <c r="N974" s="274" t="s">
        <v>984</v>
      </c>
      <c r="O974" s="274" t="s">
        <v>873</v>
      </c>
      <c r="P974" s="274" t="s">
        <v>613</v>
      </c>
      <c r="Q974" s="274" t="s">
        <v>330</v>
      </c>
      <c r="R974" s="274" t="s">
        <v>268</v>
      </c>
      <c r="S974" s="274" t="s">
        <v>268</v>
      </c>
      <c r="T974" s="274" t="s">
        <v>268</v>
      </c>
      <c r="U974" s="274" t="s">
        <v>268</v>
      </c>
      <c r="V974" s="274" t="s">
        <v>268</v>
      </c>
      <c r="W974" s="274" t="s">
        <v>7761</v>
      </c>
      <c r="X974" s="274" t="s">
        <v>1922</v>
      </c>
      <c r="Y974" s="274" t="s">
        <v>343</v>
      </c>
      <c r="Z974" s="274" t="s">
        <v>268</v>
      </c>
      <c r="AA974" s="274" t="s">
        <v>268</v>
      </c>
      <c r="AB974" s="274" t="s">
        <v>268</v>
      </c>
      <c r="AC974" s="274" t="s">
        <v>268</v>
      </c>
      <c r="AD974" s="274" t="s">
        <v>268</v>
      </c>
      <c r="AE974" s="274" t="s">
        <v>287</v>
      </c>
      <c r="AF974" s="274" t="s">
        <v>1811</v>
      </c>
      <c r="AG974" s="274" t="s">
        <v>875</v>
      </c>
      <c r="AH974" s="274" t="s">
        <v>1812</v>
      </c>
      <c r="AI974" s="274" t="s">
        <v>789</v>
      </c>
      <c r="AJ974" s="274" t="s">
        <v>268</v>
      </c>
      <c r="AK974" s="274" t="s">
        <v>413</v>
      </c>
      <c r="AL974" s="274" t="s">
        <v>268</v>
      </c>
      <c r="AM974" s="274" t="s">
        <v>353</v>
      </c>
      <c r="AN974" s="274" t="s">
        <v>268</v>
      </c>
      <c r="AO974" s="274" t="s">
        <v>268</v>
      </c>
      <c r="AP974" s="274" t="s">
        <v>268</v>
      </c>
      <c r="AQ974" s="274" t="s">
        <v>268</v>
      </c>
      <c r="AR974" s="274" t="s">
        <v>268</v>
      </c>
      <c r="AS974" s="274" t="s">
        <v>268</v>
      </c>
      <c r="AT974" s="274" t="s">
        <v>268</v>
      </c>
      <c r="AU974" s="274" t="s">
        <v>268</v>
      </c>
      <c r="AV974" s="274" t="s">
        <v>268</v>
      </c>
      <c r="AW974" s="274" t="s">
        <v>268</v>
      </c>
      <c r="AX974" s="274" t="s">
        <v>268</v>
      </c>
      <c r="AY974" s="274" t="s">
        <v>268</v>
      </c>
      <c r="AZ974" s="274" t="s">
        <v>268</v>
      </c>
      <c r="BA974" s="274" t="s">
        <v>268</v>
      </c>
      <c r="BB974" s="274" t="s">
        <v>268</v>
      </c>
      <c r="BC974" s="274" t="s">
        <v>268</v>
      </c>
      <c r="BD974" s="274" t="s">
        <v>268</v>
      </c>
      <c r="BE974" s="274" t="s">
        <v>268</v>
      </c>
      <c r="BF974" s="274" t="s">
        <v>268</v>
      </c>
      <c r="BG974" s="274" t="s">
        <v>268</v>
      </c>
      <c r="BH974" s="274" t="s">
        <v>268</v>
      </c>
      <c r="BI974" s="274" t="s">
        <v>268</v>
      </c>
      <c r="BJ974" s="274" t="s">
        <v>268</v>
      </c>
      <c r="BK974" s="274" t="s">
        <v>268</v>
      </c>
      <c r="BL974" s="274" t="s">
        <v>268</v>
      </c>
      <c r="BM974" s="274" t="s">
        <v>268</v>
      </c>
      <c r="BN974" s="274" t="s">
        <v>268</v>
      </c>
      <c r="BO974" s="274" t="s">
        <v>268</v>
      </c>
      <c r="BP974" s="274" t="s">
        <v>268</v>
      </c>
      <c r="BQ974" s="274" t="s">
        <v>268</v>
      </c>
      <c r="BR974" s="274" t="s">
        <v>268</v>
      </c>
      <c r="BS974" s="274" t="s">
        <v>268</v>
      </c>
      <c r="BT974" s="274" t="s">
        <v>268</v>
      </c>
      <c r="BU974" s="274" t="s">
        <v>268</v>
      </c>
      <c r="BV974" s="274" t="s">
        <v>268</v>
      </c>
      <c r="BW974" s="274" t="s">
        <v>268</v>
      </c>
      <c r="BX974" s="274" t="s">
        <v>268</v>
      </c>
      <c r="BY974" s="295">
        <v>11</v>
      </c>
      <c r="BZ974" s="295">
        <v>11</v>
      </c>
      <c r="CA974" s="298" t="s">
        <v>142</v>
      </c>
      <c r="CB974" s="297">
        <v>123</v>
      </c>
      <c r="CC974" s="284">
        <f t="shared" si="62"/>
        <v>0</v>
      </c>
      <c r="CD974" s="295">
        <f t="shared" si="63"/>
        <v>11</v>
      </c>
      <c r="CE974" s="284">
        <f t="shared" si="64"/>
        <v>1</v>
      </c>
      <c r="CF974" s="295">
        <f t="shared" si="65"/>
        <v>0</v>
      </c>
      <c r="CG974" s="274" t="s">
        <v>1817</v>
      </c>
      <c r="CH974" s="274" t="s">
        <v>268</v>
      </c>
      <c r="CI974" s="274" t="s">
        <v>268</v>
      </c>
      <c r="CJ974" s="298" t="s">
        <v>271</v>
      </c>
      <c r="CK974" s="297">
        <v>1</v>
      </c>
      <c r="CL974" s="274" t="s">
        <v>268</v>
      </c>
      <c r="CM974" s="274" t="s">
        <v>268</v>
      </c>
      <c r="CN974" s="274" t="s">
        <v>268</v>
      </c>
      <c r="CO974" s="274" t="s">
        <v>268</v>
      </c>
      <c r="CP974" s="274" t="s">
        <v>268</v>
      </c>
      <c r="CQ974" s="274" t="s">
        <v>268</v>
      </c>
      <c r="CR974" s="274" t="s">
        <v>877</v>
      </c>
      <c r="CS974" s="274">
        <v>4.18</v>
      </c>
      <c r="CT974" s="274" t="s">
        <v>268</v>
      </c>
      <c r="CU974" s="274">
        <v>4.18</v>
      </c>
      <c r="CV974" s="274">
        <v>365</v>
      </c>
      <c r="CW974" s="274" t="s">
        <v>878</v>
      </c>
      <c r="CX974" s="274" t="s">
        <v>835</v>
      </c>
      <c r="CY974" s="274" t="s">
        <v>836</v>
      </c>
      <c r="CZ974" s="274" t="s">
        <v>837</v>
      </c>
      <c r="DA974" s="274" t="s">
        <v>268</v>
      </c>
      <c r="DB974" s="274" t="s">
        <v>268</v>
      </c>
      <c r="DC974" s="274" t="s">
        <v>268</v>
      </c>
      <c r="DD974" s="274" t="s">
        <v>268</v>
      </c>
      <c r="DE974" s="274" t="s">
        <v>268</v>
      </c>
      <c r="DF974" s="274" t="s">
        <v>268</v>
      </c>
      <c r="DG974" s="299">
        <f>IFERROR(IF(CA974="D",IF(CK974="A dispo.",CD974*VLOOKUP('DATI INPUT'!$F$27,TARIFFE_UD,2,FALSE),CD974*VLOOKUP(CK974,TARIFFE_UD,2,FALSE)),CD974*VLOOKUP(CB974-100,TARIFFE_UND,2,FALSE)),0)</f>
        <v>6.7755756340311777</v>
      </c>
      <c r="DH974" s="299">
        <f>IFERROR(IF(CA974="D",IF(CK974="A dispo.",CF974*VLOOKUP('DATI INPUT'!$F$27,TARIFFE_UD,3,FALSE),CF974*VLOOKUP(CK974,TARIFFE_UD,3,FALSE)),CF974*VLOOKUP(CB974-100,TARIFFE_UND,3,FALSE)),0)</f>
        <v>0</v>
      </c>
    </row>
    <row r="975" spans="1:112" x14ac:dyDescent="0.25">
      <c r="A975" s="274" t="s">
        <v>7762</v>
      </c>
      <c r="B975" s="274" t="s">
        <v>7763</v>
      </c>
      <c r="C975" s="274" t="s">
        <v>7764</v>
      </c>
      <c r="D975" s="274" t="s">
        <v>7765</v>
      </c>
      <c r="E975" s="274" t="s">
        <v>268</v>
      </c>
      <c r="F975" s="274" t="s">
        <v>156</v>
      </c>
      <c r="G975" s="274" t="s">
        <v>7766</v>
      </c>
      <c r="H975" s="274" t="s">
        <v>1137</v>
      </c>
      <c r="I975" s="274" t="s">
        <v>7767</v>
      </c>
      <c r="J975" s="274" t="s">
        <v>274</v>
      </c>
      <c r="K975" s="274" t="s">
        <v>7768</v>
      </c>
      <c r="L975" s="274" t="s">
        <v>880</v>
      </c>
      <c r="M975" s="274" t="s">
        <v>7769</v>
      </c>
      <c r="N975" s="274" t="s">
        <v>984</v>
      </c>
      <c r="O975" s="274" t="s">
        <v>873</v>
      </c>
      <c r="P975" s="274" t="s">
        <v>1922</v>
      </c>
      <c r="Q975" s="274" t="s">
        <v>346</v>
      </c>
      <c r="R975" s="274" t="s">
        <v>153</v>
      </c>
      <c r="S975" s="274" t="s">
        <v>268</v>
      </c>
      <c r="T975" s="274" t="s">
        <v>268</v>
      </c>
      <c r="U975" s="274" t="s">
        <v>268</v>
      </c>
      <c r="V975" s="274" t="s">
        <v>268</v>
      </c>
      <c r="W975" s="274" t="s">
        <v>7761</v>
      </c>
      <c r="X975" s="274" t="s">
        <v>1922</v>
      </c>
      <c r="Y975" s="274" t="s">
        <v>343</v>
      </c>
      <c r="Z975" s="274" t="s">
        <v>268</v>
      </c>
      <c r="AA975" s="274" t="s">
        <v>268</v>
      </c>
      <c r="AB975" s="274" t="s">
        <v>268</v>
      </c>
      <c r="AC975" s="274" t="s">
        <v>268</v>
      </c>
      <c r="AD975" s="274" t="s">
        <v>268</v>
      </c>
      <c r="AE975" s="274" t="s">
        <v>287</v>
      </c>
      <c r="AF975" s="274" t="s">
        <v>1811</v>
      </c>
      <c r="AG975" s="274" t="s">
        <v>875</v>
      </c>
      <c r="AH975" s="274" t="s">
        <v>1812</v>
      </c>
      <c r="AI975" s="274" t="s">
        <v>789</v>
      </c>
      <c r="AJ975" s="274" t="s">
        <v>268</v>
      </c>
      <c r="AK975" s="274" t="s">
        <v>352</v>
      </c>
      <c r="AL975" s="274" t="s">
        <v>268</v>
      </c>
      <c r="AM975" s="274" t="s">
        <v>353</v>
      </c>
      <c r="AN975" s="274" t="s">
        <v>268</v>
      </c>
      <c r="AO975" s="274" t="s">
        <v>268</v>
      </c>
      <c r="AP975" s="274" t="s">
        <v>268</v>
      </c>
      <c r="AQ975" s="274" t="s">
        <v>268</v>
      </c>
      <c r="AR975" s="274" t="s">
        <v>268</v>
      </c>
      <c r="AS975" s="274" t="s">
        <v>268</v>
      </c>
      <c r="AT975" s="274" t="s">
        <v>268</v>
      </c>
      <c r="AU975" s="274" t="s">
        <v>268</v>
      </c>
      <c r="AV975" s="274" t="s">
        <v>268</v>
      </c>
      <c r="AW975" s="274" t="s">
        <v>268</v>
      </c>
      <c r="AX975" s="274" t="s">
        <v>268</v>
      </c>
      <c r="AY975" s="274" t="s">
        <v>268</v>
      </c>
      <c r="AZ975" s="274" t="s">
        <v>268</v>
      </c>
      <c r="BA975" s="274" t="s">
        <v>268</v>
      </c>
      <c r="BB975" s="274" t="s">
        <v>268</v>
      </c>
      <c r="BC975" s="274" t="s">
        <v>268</v>
      </c>
      <c r="BD975" s="274" t="s">
        <v>268</v>
      </c>
      <c r="BE975" s="274" t="s">
        <v>268</v>
      </c>
      <c r="BF975" s="274" t="s">
        <v>268</v>
      </c>
      <c r="BG975" s="274" t="s">
        <v>268</v>
      </c>
      <c r="BH975" s="274" t="s">
        <v>268</v>
      </c>
      <c r="BI975" s="274" t="s">
        <v>268</v>
      </c>
      <c r="BJ975" s="274" t="s">
        <v>268</v>
      </c>
      <c r="BK975" s="274" t="s">
        <v>268</v>
      </c>
      <c r="BL975" s="274" t="s">
        <v>268</v>
      </c>
      <c r="BM975" s="274" t="s">
        <v>268</v>
      </c>
      <c r="BN975" s="274" t="s">
        <v>268</v>
      </c>
      <c r="BO975" s="274" t="s">
        <v>268</v>
      </c>
      <c r="BP975" s="274" t="s">
        <v>268</v>
      </c>
      <c r="BQ975" s="274" t="s">
        <v>268</v>
      </c>
      <c r="BR975" s="274" t="s">
        <v>268</v>
      </c>
      <c r="BS975" s="274" t="s">
        <v>268</v>
      </c>
      <c r="BT975" s="274" t="s">
        <v>268</v>
      </c>
      <c r="BU975" s="274" t="s">
        <v>268</v>
      </c>
      <c r="BV975" s="274" t="s">
        <v>268</v>
      </c>
      <c r="BW975" s="274" t="s">
        <v>268</v>
      </c>
      <c r="BX975" s="274" t="s">
        <v>268</v>
      </c>
      <c r="BY975" s="295">
        <v>15</v>
      </c>
      <c r="BZ975" s="295">
        <v>15</v>
      </c>
      <c r="CA975" s="298" t="s">
        <v>142</v>
      </c>
      <c r="CB975" s="297">
        <v>123</v>
      </c>
      <c r="CC975" s="284">
        <f t="shared" si="62"/>
        <v>0</v>
      </c>
      <c r="CD975" s="295">
        <f t="shared" si="63"/>
        <v>15</v>
      </c>
      <c r="CE975" s="284">
        <f t="shared" si="64"/>
        <v>1</v>
      </c>
      <c r="CF975" s="295">
        <f t="shared" si="65"/>
        <v>0</v>
      </c>
      <c r="CG975" s="274" t="s">
        <v>1817</v>
      </c>
      <c r="CH975" s="274" t="s">
        <v>268</v>
      </c>
      <c r="CI975" s="274" t="s">
        <v>268</v>
      </c>
      <c r="CJ975" s="298" t="s">
        <v>282</v>
      </c>
      <c r="CK975" s="297">
        <v>4</v>
      </c>
      <c r="CL975" s="274" t="s">
        <v>268</v>
      </c>
      <c r="CM975" s="274" t="s">
        <v>268</v>
      </c>
      <c r="CN975" s="274" t="s">
        <v>268</v>
      </c>
      <c r="CO975" s="274" t="s">
        <v>268</v>
      </c>
      <c r="CP975" s="274" t="s">
        <v>268</v>
      </c>
      <c r="CQ975" s="274" t="s">
        <v>268</v>
      </c>
      <c r="CR975" s="274" t="s">
        <v>877</v>
      </c>
      <c r="CS975" s="274">
        <v>7.95</v>
      </c>
      <c r="CT975" s="274" t="s">
        <v>268</v>
      </c>
      <c r="CU975" s="274">
        <v>7.95</v>
      </c>
      <c r="CV975" s="274">
        <v>365</v>
      </c>
      <c r="CW975" s="274" t="s">
        <v>878</v>
      </c>
      <c r="CX975" s="274" t="s">
        <v>835</v>
      </c>
      <c r="CY975" s="274" t="s">
        <v>836</v>
      </c>
      <c r="CZ975" s="274" t="s">
        <v>837</v>
      </c>
      <c r="DA975" s="274" t="s">
        <v>268</v>
      </c>
      <c r="DB975" s="274" t="s">
        <v>268</v>
      </c>
      <c r="DC975" s="274" t="s">
        <v>268</v>
      </c>
      <c r="DD975" s="274" t="s">
        <v>268</v>
      </c>
      <c r="DE975" s="274" t="s">
        <v>268</v>
      </c>
      <c r="DF975" s="274" t="s">
        <v>268</v>
      </c>
      <c r="DG975" s="299">
        <f>IFERROR(IF(CA975="D",IF(CK975="A dispo.",CD975*VLOOKUP('DATI INPUT'!$F$27,TARIFFE_UD,2,FALSE),CD975*VLOOKUP(CK975,TARIFFE_UD,2,FALSE)),CD975*VLOOKUP(CB975-100,TARIFFE_UND,2,FALSE)),0)</f>
        <v>12.759200869279491</v>
      </c>
      <c r="DH975" s="299">
        <f>IFERROR(IF(CA975="D",IF(CK975="A dispo.",CF975*VLOOKUP('DATI INPUT'!$F$27,TARIFFE_UD,3,FALSE),CF975*VLOOKUP(CK975,TARIFFE_UD,3,FALSE)),CF975*VLOOKUP(CB975-100,TARIFFE_UND,3,FALSE)),0)</f>
        <v>0</v>
      </c>
    </row>
    <row r="976" spans="1:112" hidden="1" x14ac:dyDescent="0.25">
      <c r="A976" s="274" t="s">
        <v>7770</v>
      </c>
      <c r="B976" s="274" t="s">
        <v>1789</v>
      </c>
      <c r="C976" s="274" t="s">
        <v>7771</v>
      </c>
      <c r="D976" s="274" t="s">
        <v>7772</v>
      </c>
      <c r="E976" s="274" t="s">
        <v>268</v>
      </c>
      <c r="F976" s="274" t="s">
        <v>156</v>
      </c>
      <c r="G976" s="274" t="s">
        <v>7773</v>
      </c>
      <c r="H976" s="274" t="s">
        <v>2201</v>
      </c>
      <c r="I976" s="274" t="s">
        <v>476</v>
      </c>
      <c r="J976" s="274" t="s">
        <v>156</v>
      </c>
      <c r="K976" s="274" t="s">
        <v>7774</v>
      </c>
      <c r="L976" s="274" t="s">
        <v>960</v>
      </c>
      <c r="M976" s="274" t="s">
        <v>7775</v>
      </c>
      <c r="N976" s="274" t="s">
        <v>872</v>
      </c>
      <c r="O976" s="274" t="s">
        <v>873</v>
      </c>
      <c r="P976" s="274" t="s">
        <v>7776</v>
      </c>
      <c r="Q976" s="274" t="s">
        <v>315</v>
      </c>
      <c r="R976" s="274" t="s">
        <v>268</v>
      </c>
      <c r="S976" s="274" t="s">
        <v>268</v>
      </c>
      <c r="T976" s="274" t="s">
        <v>268</v>
      </c>
      <c r="U976" s="274" t="s">
        <v>268</v>
      </c>
      <c r="V976" s="274" t="s">
        <v>268</v>
      </c>
      <c r="W976" s="274" t="s">
        <v>1794</v>
      </c>
      <c r="X976" s="274" t="s">
        <v>613</v>
      </c>
      <c r="Y976" s="274" t="s">
        <v>315</v>
      </c>
      <c r="Z976" s="274" t="s">
        <v>268</v>
      </c>
      <c r="AA976" s="274" t="s">
        <v>268</v>
      </c>
      <c r="AB976" s="274" t="s">
        <v>268</v>
      </c>
      <c r="AC976" s="274" t="s">
        <v>268</v>
      </c>
      <c r="AD976" s="274" t="s">
        <v>268</v>
      </c>
      <c r="AE976" s="274" t="s">
        <v>287</v>
      </c>
      <c r="AF976" s="274" t="s">
        <v>1811</v>
      </c>
      <c r="AG976" s="274" t="s">
        <v>875</v>
      </c>
      <c r="AH976" s="274" t="s">
        <v>1812</v>
      </c>
      <c r="AI976" s="274" t="s">
        <v>1088</v>
      </c>
      <c r="AJ976" s="274" t="s">
        <v>268</v>
      </c>
      <c r="AK976" s="274" t="s">
        <v>366</v>
      </c>
      <c r="AL976" s="274" t="s">
        <v>268</v>
      </c>
      <c r="AM976" s="274" t="s">
        <v>268</v>
      </c>
      <c r="AN976" s="274" t="s">
        <v>287</v>
      </c>
      <c r="AO976" s="274" t="s">
        <v>1811</v>
      </c>
      <c r="AP976" s="274" t="s">
        <v>875</v>
      </c>
      <c r="AQ976" s="274" t="s">
        <v>1812</v>
      </c>
      <c r="AR976" s="274" t="s">
        <v>1088</v>
      </c>
      <c r="AS976" s="274" t="s">
        <v>268</v>
      </c>
      <c r="AT976" s="274" t="s">
        <v>377</v>
      </c>
      <c r="AU976" s="274" t="s">
        <v>268</v>
      </c>
      <c r="AV976" s="274" t="s">
        <v>268</v>
      </c>
      <c r="AW976" s="274" t="s">
        <v>268</v>
      </c>
      <c r="AX976" s="274" t="s">
        <v>268</v>
      </c>
      <c r="AY976" s="274" t="s">
        <v>268</v>
      </c>
      <c r="AZ976" s="274" t="s">
        <v>268</v>
      </c>
      <c r="BA976" s="274" t="s">
        <v>268</v>
      </c>
      <c r="BB976" s="274" t="s">
        <v>268</v>
      </c>
      <c r="BC976" s="274" t="s">
        <v>268</v>
      </c>
      <c r="BD976" s="274" t="s">
        <v>268</v>
      </c>
      <c r="BE976" s="274" t="s">
        <v>268</v>
      </c>
      <c r="BF976" s="274" t="s">
        <v>268</v>
      </c>
      <c r="BG976" s="274" t="s">
        <v>268</v>
      </c>
      <c r="BH976" s="274" t="s">
        <v>268</v>
      </c>
      <c r="BI976" s="274" t="s">
        <v>268</v>
      </c>
      <c r="BJ976" s="274" t="s">
        <v>268</v>
      </c>
      <c r="BK976" s="274" t="s">
        <v>268</v>
      </c>
      <c r="BL976" s="274" t="s">
        <v>268</v>
      </c>
      <c r="BM976" s="274" t="s">
        <v>268</v>
      </c>
      <c r="BN976" s="274" t="s">
        <v>268</v>
      </c>
      <c r="BO976" s="274" t="s">
        <v>268</v>
      </c>
      <c r="BP976" s="274" t="s">
        <v>268</v>
      </c>
      <c r="BQ976" s="274" t="s">
        <v>268</v>
      </c>
      <c r="BR976" s="274" t="s">
        <v>268</v>
      </c>
      <c r="BS976" s="274" t="s">
        <v>268</v>
      </c>
      <c r="BT976" s="274" t="s">
        <v>268</v>
      </c>
      <c r="BU976" s="274" t="s">
        <v>268</v>
      </c>
      <c r="BV976" s="274" t="s">
        <v>268</v>
      </c>
      <c r="BW976" s="274" t="s">
        <v>268</v>
      </c>
      <c r="BX976" s="274" t="s">
        <v>268</v>
      </c>
      <c r="BY976" s="295">
        <v>70</v>
      </c>
      <c r="BZ976" s="295">
        <v>70</v>
      </c>
      <c r="CA976" s="298" t="s">
        <v>142</v>
      </c>
      <c r="CB976" s="297">
        <v>122</v>
      </c>
      <c r="CC976" s="284">
        <f t="shared" si="62"/>
        <v>0</v>
      </c>
      <c r="CD976" s="295">
        <f t="shared" si="63"/>
        <v>70</v>
      </c>
      <c r="CE976" s="284">
        <f t="shared" si="64"/>
        <v>0</v>
      </c>
      <c r="CF976" s="295">
        <f t="shared" si="65"/>
        <v>1</v>
      </c>
      <c r="CG976" s="274" t="s">
        <v>876</v>
      </c>
      <c r="CH976" s="274" t="s">
        <v>268</v>
      </c>
      <c r="CI976" s="274" t="s">
        <v>268</v>
      </c>
      <c r="CJ976" s="298" t="s">
        <v>268</v>
      </c>
      <c r="CK976" s="298" t="s">
        <v>736</v>
      </c>
      <c r="CL976" s="274" t="s">
        <v>268</v>
      </c>
      <c r="CM976" s="274" t="s">
        <v>268</v>
      </c>
      <c r="CN976" s="274" t="s">
        <v>268</v>
      </c>
      <c r="CO976" s="274" t="s">
        <v>268</v>
      </c>
      <c r="CP976" s="274" t="s">
        <v>268</v>
      </c>
      <c r="CQ976" s="274" t="s">
        <v>268</v>
      </c>
      <c r="CR976" s="274" t="s">
        <v>877</v>
      </c>
      <c r="CS976" s="274">
        <v>86.86</v>
      </c>
      <c r="CT976" s="274" t="s">
        <v>268</v>
      </c>
      <c r="CU976" s="274">
        <v>86.86</v>
      </c>
      <c r="CV976" s="274">
        <v>365</v>
      </c>
      <c r="CW976" s="274" t="s">
        <v>878</v>
      </c>
      <c r="CX976" s="274" t="s">
        <v>835</v>
      </c>
      <c r="CY976" s="274" t="s">
        <v>836</v>
      </c>
      <c r="CZ976" s="274" t="s">
        <v>837</v>
      </c>
      <c r="DA976" s="274" t="s">
        <v>268</v>
      </c>
      <c r="DB976" s="274" t="s">
        <v>268</v>
      </c>
      <c r="DC976" s="274" t="s">
        <v>268</v>
      </c>
      <c r="DD976" s="274" t="s">
        <v>268</v>
      </c>
      <c r="DE976" s="274" t="s">
        <v>268</v>
      </c>
      <c r="DF976" s="274" t="s">
        <v>268</v>
      </c>
      <c r="DG976" s="299">
        <f>IFERROR(IF(CA976="D",IF(CK976="A dispo.",CD976*VLOOKUP('DATI INPUT'!$F$27,TARIFFE_UD,2,FALSE),CD976*VLOOKUP(CK976,TARIFFE_UD,2,FALSE)),CD976*VLOOKUP(CB976-100,TARIFFE_UND,2,FALSE)),0)</f>
        <v>55.436527914800543</v>
      </c>
      <c r="DH976" s="299">
        <f>IFERROR(IF(CA976="D",IF(CK976="A dispo.",CF976*VLOOKUP('DATI INPUT'!$F$27,TARIFFE_UD,3,FALSE),CF976*VLOOKUP(CK976,TARIFFE_UD,3,FALSE)),CF976*VLOOKUP(CB976-100,TARIFFE_UND,3,FALSE)),0)</f>
        <v>60.367780403072892</v>
      </c>
    </row>
    <row r="977" spans="1:112" hidden="1" x14ac:dyDescent="0.25">
      <c r="A977" s="274" t="s">
        <v>7777</v>
      </c>
      <c r="B977" s="274" t="s">
        <v>1789</v>
      </c>
      <c r="C977" s="274" t="s">
        <v>828</v>
      </c>
      <c r="D977" s="274" t="s">
        <v>7772</v>
      </c>
      <c r="E977" s="274" t="s">
        <v>268</v>
      </c>
      <c r="F977" s="274" t="s">
        <v>156</v>
      </c>
      <c r="G977" s="274" t="s">
        <v>7773</v>
      </c>
      <c r="H977" s="274" t="s">
        <v>2201</v>
      </c>
      <c r="I977" s="274" t="s">
        <v>476</v>
      </c>
      <c r="J977" s="274" t="s">
        <v>156</v>
      </c>
      <c r="K977" s="274" t="s">
        <v>7774</v>
      </c>
      <c r="L977" s="274" t="s">
        <v>960</v>
      </c>
      <c r="M977" s="274" t="s">
        <v>7775</v>
      </c>
      <c r="N977" s="274" t="s">
        <v>872</v>
      </c>
      <c r="O977" s="274" t="s">
        <v>873</v>
      </c>
      <c r="P977" s="274" t="s">
        <v>7776</v>
      </c>
      <c r="Q977" s="274" t="s">
        <v>315</v>
      </c>
      <c r="R977" s="274" t="s">
        <v>268</v>
      </c>
      <c r="S977" s="274" t="s">
        <v>268</v>
      </c>
      <c r="T977" s="274" t="s">
        <v>268</v>
      </c>
      <c r="U977" s="274" t="s">
        <v>268</v>
      </c>
      <c r="V977" s="274" t="s">
        <v>268</v>
      </c>
      <c r="W977" s="274" t="s">
        <v>1794</v>
      </c>
      <c r="X977" s="274" t="s">
        <v>613</v>
      </c>
      <c r="Y977" s="274" t="s">
        <v>315</v>
      </c>
      <c r="Z977" s="274" t="s">
        <v>268</v>
      </c>
      <c r="AA977" s="274" t="s">
        <v>268</v>
      </c>
      <c r="AB977" s="274" t="s">
        <v>268</v>
      </c>
      <c r="AC977" s="274" t="s">
        <v>268</v>
      </c>
      <c r="AD977" s="274" t="s">
        <v>268</v>
      </c>
      <c r="AE977" s="274" t="s">
        <v>287</v>
      </c>
      <c r="AF977" s="274" t="s">
        <v>1811</v>
      </c>
      <c r="AG977" s="274" t="s">
        <v>875</v>
      </c>
      <c r="AH977" s="274" t="s">
        <v>1812</v>
      </c>
      <c r="AI977" s="274" t="s">
        <v>1088</v>
      </c>
      <c r="AJ977" s="274" t="s">
        <v>268</v>
      </c>
      <c r="AK977" s="274" t="s">
        <v>382</v>
      </c>
      <c r="AL977" s="274" t="s">
        <v>268</v>
      </c>
      <c r="AM977" s="274" t="s">
        <v>268</v>
      </c>
      <c r="AN977" s="274" t="s">
        <v>268</v>
      </c>
      <c r="AO977" s="274" t="s">
        <v>268</v>
      </c>
      <c r="AP977" s="274" t="s">
        <v>268</v>
      </c>
      <c r="AQ977" s="274" t="s">
        <v>268</v>
      </c>
      <c r="AR977" s="274" t="s">
        <v>268</v>
      </c>
      <c r="AS977" s="274" t="s">
        <v>268</v>
      </c>
      <c r="AT977" s="274" t="s">
        <v>268</v>
      </c>
      <c r="AU977" s="274" t="s">
        <v>268</v>
      </c>
      <c r="AV977" s="274" t="s">
        <v>268</v>
      </c>
      <c r="AW977" s="274" t="s">
        <v>268</v>
      </c>
      <c r="AX977" s="274" t="s">
        <v>268</v>
      </c>
      <c r="AY977" s="274" t="s">
        <v>268</v>
      </c>
      <c r="AZ977" s="274" t="s">
        <v>268</v>
      </c>
      <c r="BA977" s="274" t="s">
        <v>268</v>
      </c>
      <c r="BB977" s="274" t="s">
        <v>268</v>
      </c>
      <c r="BC977" s="274" t="s">
        <v>268</v>
      </c>
      <c r="BD977" s="274" t="s">
        <v>268</v>
      </c>
      <c r="BE977" s="274" t="s">
        <v>268</v>
      </c>
      <c r="BF977" s="274" t="s">
        <v>268</v>
      </c>
      <c r="BG977" s="274" t="s">
        <v>268</v>
      </c>
      <c r="BH977" s="274" t="s">
        <v>268</v>
      </c>
      <c r="BI977" s="274" t="s">
        <v>268</v>
      </c>
      <c r="BJ977" s="274" t="s">
        <v>268</v>
      </c>
      <c r="BK977" s="274" t="s">
        <v>268</v>
      </c>
      <c r="BL977" s="274" t="s">
        <v>268</v>
      </c>
      <c r="BM977" s="274" t="s">
        <v>268</v>
      </c>
      <c r="BN977" s="274" t="s">
        <v>268</v>
      </c>
      <c r="BO977" s="274" t="s">
        <v>268</v>
      </c>
      <c r="BP977" s="274" t="s">
        <v>268</v>
      </c>
      <c r="BQ977" s="274" t="s">
        <v>268</v>
      </c>
      <c r="BR977" s="274" t="s">
        <v>268</v>
      </c>
      <c r="BS977" s="274" t="s">
        <v>268</v>
      </c>
      <c r="BT977" s="274" t="s">
        <v>268</v>
      </c>
      <c r="BU977" s="274" t="s">
        <v>268</v>
      </c>
      <c r="BV977" s="274" t="s">
        <v>268</v>
      </c>
      <c r="BW977" s="274" t="s">
        <v>268</v>
      </c>
      <c r="BX977" s="274" t="s">
        <v>268</v>
      </c>
      <c r="BY977" s="295">
        <v>18</v>
      </c>
      <c r="BZ977" s="295">
        <v>18</v>
      </c>
      <c r="CA977" s="298" t="s">
        <v>142</v>
      </c>
      <c r="CB977" s="297">
        <v>123</v>
      </c>
      <c r="CC977" s="284">
        <f t="shared" si="62"/>
        <v>0</v>
      </c>
      <c r="CD977" s="295">
        <f t="shared" si="63"/>
        <v>18</v>
      </c>
      <c r="CE977" s="284">
        <f t="shared" si="64"/>
        <v>1</v>
      </c>
      <c r="CF977" s="295">
        <f t="shared" si="65"/>
        <v>0</v>
      </c>
      <c r="CG977" s="274" t="s">
        <v>1817</v>
      </c>
      <c r="CH977" s="274" t="s">
        <v>268</v>
      </c>
      <c r="CI977" s="274" t="s">
        <v>268</v>
      </c>
      <c r="CJ977" s="298" t="s">
        <v>268</v>
      </c>
      <c r="CK977" s="298" t="s">
        <v>736</v>
      </c>
      <c r="CL977" s="274" t="s">
        <v>268</v>
      </c>
      <c r="CM977" s="274" t="s">
        <v>268</v>
      </c>
      <c r="CN977" s="274" t="s">
        <v>268</v>
      </c>
      <c r="CO977" s="274" t="s">
        <v>268</v>
      </c>
      <c r="CP977" s="274" t="s">
        <v>268</v>
      </c>
      <c r="CQ977" s="274" t="s">
        <v>268</v>
      </c>
      <c r="CR977" s="274" t="s">
        <v>877</v>
      </c>
      <c r="CS977" s="274">
        <v>8.82</v>
      </c>
      <c r="CT977" s="274" t="s">
        <v>268</v>
      </c>
      <c r="CU977" s="274">
        <v>8.82</v>
      </c>
      <c r="CV977" s="274">
        <v>365</v>
      </c>
      <c r="CW977" s="274" t="s">
        <v>878</v>
      </c>
      <c r="CX977" s="274" t="s">
        <v>835</v>
      </c>
      <c r="CY977" s="274" t="s">
        <v>836</v>
      </c>
      <c r="CZ977" s="274" t="s">
        <v>837</v>
      </c>
      <c r="DA977" s="274" t="s">
        <v>268</v>
      </c>
      <c r="DB977" s="274" t="s">
        <v>268</v>
      </c>
      <c r="DC977" s="274" t="s">
        <v>268</v>
      </c>
      <c r="DD977" s="274" t="s">
        <v>268</v>
      </c>
      <c r="DE977" s="274" t="s">
        <v>268</v>
      </c>
      <c r="DF977" s="274" t="s">
        <v>268</v>
      </c>
      <c r="DG977" s="299">
        <f>IFERROR(IF(CA977="D",IF(CK977="A dispo.",CD977*VLOOKUP('DATI INPUT'!$F$27,TARIFFE_UD,2,FALSE),CD977*VLOOKUP(CK977,TARIFFE_UD,2,FALSE)),CD977*VLOOKUP(CB977-100,TARIFFE_UND,2,FALSE)),0)</f>
        <v>14.255107178091567</v>
      </c>
      <c r="DH977" s="299">
        <f>IFERROR(IF(CA977="D",IF(CK977="A dispo.",CF977*VLOOKUP('DATI INPUT'!$F$27,TARIFFE_UD,3,FALSE),CF977*VLOOKUP(CK977,TARIFFE_UD,3,FALSE)),CF977*VLOOKUP(CB977-100,TARIFFE_UND,3,FALSE)),0)</f>
        <v>0</v>
      </c>
    </row>
    <row r="978" spans="1:112" hidden="1" x14ac:dyDescent="0.25">
      <c r="A978" s="274" t="s">
        <v>7778</v>
      </c>
      <c r="B978" s="274" t="s">
        <v>7779</v>
      </c>
      <c r="C978" s="274" t="s">
        <v>840</v>
      </c>
      <c r="D978" s="274" t="s">
        <v>7780</v>
      </c>
      <c r="E978" s="274" t="s">
        <v>268</v>
      </c>
      <c r="F978" s="274" t="s">
        <v>156</v>
      </c>
      <c r="G978" s="274" t="s">
        <v>7781</v>
      </c>
      <c r="H978" s="274" t="s">
        <v>7782</v>
      </c>
      <c r="I978" s="274" t="s">
        <v>7783</v>
      </c>
      <c r="J978" s="274" t="s">
        <v>274</v>
      </c>
      <c r="K978" s="274" t="s">
        <v>7784</v>
      </c>
      <c r="L978" s="274" t="s">
        <v>964</v>
      </c>
      <c r="M978" s="274" t="s">
        <v>7785</v>
      </c>
      <c r="N978" s="274" t="s">
        <v>7786</v>
      </c>
      <c r="O978" s="274" t="s">
        <v>7787</v>
      </c>
      <c r="P978" s="274" t="s">
        <v>7788</v>
      </c>
      <c r="Q978" s="274" t="s">
        <v>868</v>
      </c>
      <c r="R978" s="274" t="s">
        <v>268</v>
      </c>
      <c r="S978" s="274" t="s">
        <v>268</v>
      </c>
      <c r="T978" s="274" t="s">
        <v>268</v>
      </c>
      <c r="U978" s="274" t="s">
        <v>268</v>
      </c>
      <c r="V978" s="274" t="s">
        <v>268</v>
      </c>
      <c r="W978" s="274" t="s">
        <v>7789</v>
      </c>
      <c r="X978" s="274" t="s">
        <v>1934</v>
      </c>
      <c r="Y978" s="274" t="s">
        <v>503</v>
      </c>
      <c r="Z978" s="274" t="s">
        <v>268</v>
      </c>
      <c r="AA978" s="274" t="s">
        <v>268</v>
      </c>
      <c r="AB978" s="274" t="s">
        <v>268</v>
      </c>
      <c r="AC978" s="274" t="s">
        <v>268</v>
      </c>
      <c r="AD978" s="274" t="s">
        <v>268</v>
      </c>
      <c r="AE978" s="274" t="s">
        <v>268</v>
      </c>
      <c r="AF978" s="274" t="s">
        <v>268</v>
      </c>
      <c r="AG978" s="274" t="s">
        <v>268</v>
      </c>
      <c r="AH978" s="274" t="s">
        <v>268</v>
      </c>
      <c r="AI978" s="274" t="s">
        <v>268</v>
      </c>
      <c r="AJ978" s="274" t="s">
        <v>268</v>
      </c>
      <c r="AK978" s="274" t="s">
        <v>268</v>
      </c>
      <c r="AL978" s="274" t="s">
        <v>268</v>
      </c>
      <c r="AM978" s="274" t="s">
        <v>268</v>
      </c>
      <c r="AN978" s="274" t="s">
        <v>268</v>
      </c>
      <c r="AO978" s="274" t="s">
        <v>268</v>
      </c>
      <c r="AP978" s="274" t="s">
        <v>268</v>
      </c>
      <c r="AQ978" s="274" t="s">
        <v>268</v>
      </c>
      <c r="AR978" s="274" t="s">
        <v>268</v>
      </c>
      <c r="AS978" s="274" t="s">
        <v>268</v>
      </c>
      <c r="AT978" s="274" t="s">
        <v>268</v>
      </c>
      <c r="AU978" s="274" t="s">
        <v>268</v>
      </c>
      <c r="AV978" s="274" t="s">
        <v>268</v>
      </c>
      <c r="AW978" s="274" t="s">
        <v>268</v>
      </c>
      <c r="AX978" s="274" t="s">
        <v>268</v>
      </c>
      <c r="AY978" s="274" t="s">
        <v>268</v>
      </c>
      <c r="AZ978" s="274" t="s">
        <v>268</v>
      </c>
      <c r="BA978" s="274" t="s">
        <v>268</v>
      </c>
      <c r="BB978" s="274" t="s">
        <v>268</v>
      </c>
      <c r="BC978" s="274" t="s">
        <v>268</v>
      </c>
      <c r="BD978" s="274" t="s">
        <v>268</v>
      </c>
      <c r="BE978" s="274" t="s">
        <v>268</v>
      </c>
      <c r="BF978" s="274" t="s">
        <v>268</v>
      </c>
      <c r="BG978" s="274" t="s">
        <v>268</v>
      </c>
      <c r="BH978" s="274" t="s">
        <v>268</v>
      </c>
      <c r="BI978" s="274" t="s">
        <v>268</v>
      </c>
      <c r="BJ978" s="274" t="s">
        <v>268</v>
      </c>
      <c r="BK978" s="274" t="s">
        <v>268</v>
      </c>
      <c r="BL978" s="274" t="s">
        <v>268</v>
      </c>
      <c r="BM978" s="274" t="s">
        <v>268</v>
      </c>
      <c r="BN978" s="274" t="s">
        <v>268</v>
      </c>
      <c r="BO978" s="274" t="s">
        <v>268</v>
      </c>
      <c r="BP978" s="274" t="s">
        <v>268</v>
      </c>
      <c r="BQ978" s="274" t="s">
        <v>268</v>
      </c>
      <c r="BR978" s="274" t="s">
        <v>268</v>
      </c>
      <c r="BS978" s="274" t="s">
        <v>268</v>
      </c>
      <c r="BT978" s="274" t="s">
        <v>268</v>
      </c>
      <c r="BU978" s="274" t="s">
        <v>268</v>
      </c>
      <c r="BV978" s="274" t="s">
        <v>268</v>
      </c>
      <c r="BW978" s="274" t="s">
        <v>268</v>
      </c>
      <c r="BX978" s="274" t="s">
        <v>268</v>
      </c>
      <c r="BY978" s="295">
        <v>37.67</v>
      </c>
      <c r="BZ978" s="295">
        <v>37.67</v>
      </c>
      <c r="CA978" s="298" t="s">
        <v>142</v>
      </c>
      <c r="CB978" s="297">
        <v>122</v>
      </c>
      <c r="CC978" s="284">
        <f t="shared" si="62"/>
        <v>0</v>
      </c>
      <c r="CD978" s="295">
        <f t="shared" si="63"/>
        <v>37.67</v>
      </c>
      <c r="CE978" s="284">
        <f t="shared" si="64"/>
        <v>0</v>
      </c>
      <c r="CF978" s="295">
        <f t="shared" si="65"/>
        <v>1</v>
      </c>
      <c r="CG978" s="274" t="s">
        <v>876</v>
      </c>
      <c r="CH978" s="274" t="s">
        <v>268</v>
      </c>
      <c r="CI978" s="274" t="s">
        <v>268</v>
      </c>
      <c r="CJ978" s="298" t="s">
        <v>268</v>
      </c>
      <c r="CK978" s="298" t="s">
        <v>736</v>
      </c>
      <c r="CL978" s="274" t="s">
        <v>268</v>
      </c>
      <c r="CM978" s="274" t="s">
        <v>268</v>
      </c>
      <c r="CN978" s="274" t="s">
        <v>268</v>
      </c>
      <c r="CO978" s="274" t="s">
        <v>268</v>
      </c>
      <c r="CP978" s="274" t="s">
        <v>268</v>
      </c>
      <c r="CQ978" s="274" t="s">
        <v>268</v>
      </c>
      <c r="CR978" s="274" t="s">
        <v>877</v>
      </c>
      <c r="CS978" s="274">
        <v>71.02</v>
      </c>
      <c r="CT978" s="274" t="s">
        <v>268</v>
      </c>
      <c r="CU978" s="274">
        <v>71.02</v>
      </c>
      <c r="CV978" s="274">
        <v>365</v>
      </c>
      <c r="CW978" s="274" t="s">
        <v>878</v>
      </c>
      <c r="CX978" s="274" t="s">
        <v>835</v>
      </c>
      <c r="CY978" s="274" t="s">
        <v>836</v>
      </c>
      <c r="CZ978" s="274" t="s">
        <v>837</v>
      </c>
      <c r="DA978" s="274" t="s">
        <v>268</v>
      </c>
      <c r="DB978" s="274" t="s">
        <v>268</v>
      </c>
      <c r="DC978" s="274" t="s">
        <v>268</v>
      </c>
      <c r="DD978" s="274" t="s">
        <v>268</v>
      </c>
      <c r="DE978" s="274" t="s">
        <v>268</v>
      </c>
      <c r="DF978" s="274" t="s">
        <v>268</v>
      </c>
      <c r="DG978" s="299">
        <f>IFERROR(IF(CA978="D",IF(CK978="A dispo.",CD978*VLOOKUP('DATI INPUT'!$F$27,TARIFFE_UD,2,FALSE),CD978*VLOOKUP(CK978,TARIFFE_UD,2,FALSE)),CD978*VLOOKUP(CB978-100,TARIFFE_UND,2,FALSE)),0)</f>
        <v>29.832771522150523</v>
      </c>
      <c r="DH978" s="299">
        <f>IFERROR(IF(CA978="D",IF(CK978="A dispo.",CF978*VLOOKUP('DATI INPUT'!$F$27,TARIFFE_UD,3,FALSE),CF978*VLOOKUP(CK978,TARIFFE_UD,3,FALSE)),CF978*VLOOKUP(CB978-100,TARIFFE_UND,3,FALSE)),0)</f>
        <v>60.367780403072892</v>
      </c>
    </row>
    <row r="979" spans="1:112" hidden="1" x14ac:dyDescent="0.25">
      <c r="A979" s="274" t="s">
        <v>7790</v>
      </c>
      <c r="B979" s="274" t="s">
        <v>7779</v>
      </c>
      <c r="C979" s="274" t="s">
        <v>841</v>
      </c>
      <c r="D979" s="274" t="s">
        <v>7780</v>
      </c>
      <c r="E979" s="274" t="s">
        <v>268</v>
      </c>
      <c r="F979" s="274" t="s">
        <v>156</v>
      </c>
      <c r="G979" s="274" t="s">
        <v>7781</v>
      </c>
      <c r="H979" s="274" t="s">
        <v>7782</v>
      </c>
      <c r="I979" s="274" t="s">
        <v>7783</v>
      </c>
      <c r="J979" s="274" t="s">
        <v>274</v>
      </c>
      <c r="K979" s="274" t="s">
        <v>7784</v>
      </c>
      <c r="L979" s="274" t="s">
        <v>964</v>
      </c>
      <c r="M979" s="274" t="s">
        <v>7785</v>
      </c>
      <c r="N979" s="274" t="s">
        <v>7786</v>
      </c>
      <c r="O979" s="274" t="s">
        <v>7787</v>
      </c>
      <c r="P979" s="274" t="s">
        <v>7788</v>
      </c>
      <c r="Q979" s="274" t="s">
        <v>868</v>
      </c>
      <c r="R979" s="274" t="s">
        <v>268</v>
      </c>
      <c r="S979" s="274" t="s">
        <v>268</v>
      </c>
      <c r="T979" s="274" t="s">
        <v>268</v>
      </c>
      <c r="U979" s="274" t="s">
        <v>268</v>
      </c>
      <c r="V979" s="274" t="s">
        <v>268</v>
      </c>
      <c r="W979" s="274" t="s">
        <v>7789</v>
      </c>
      <c r="X979" s="274" t="s">
        <v>1934</v>
      </c>
      <c r="Y979" s="274" t="s">
        <v>503</v>
      </c>
      <c r="Z979" s="274" t="s">
        <v>268</v>
      </c>
      <c r="AA979" s="274" t="s">
        <v>268</v>
      </c>
      <c r="AB979" s="274" t="s">
        <v>268</v>
      </c>
      <c r="AC979" s="274" t="s">
        <v>268</v>
      </c>
      <c r="AD979" s="274" t="s">
        <v>268</v>
      </c>
      <c r="AE979" s="274" t="s">
        <v>268</v>
      </c>
      <c r="AF979" s="274" t="s">
        <v>268</v>
      </c>
      <c r="AG979" s="274" t="s">
        <v>268</v>
      </c>
      <c r="AH979" s="274" t="s">
        <v>268</v>
      </c>
      <c r="AI979" s="274" t="s">
        <v>268</v>
      </c>
      <c r="AJ979" s="274" t="s">
        <v>268</v>
      </c>
      <c r="AK979" s="274" t="s">
        <v>268</v>
      </c>
      <c r="AL979" s="274" t="s">
        <v>268</v>
      </c>
      <c r="AM979" s="274" t="s">
        <v>268</v>
      </c>
      <c r="AN979" s="274" t="s">
        <v>268</v>
      </c>
      <c r="AO979" s="274" t="s">
        <v>268</v>
      </c>
      <c r="AP979" s="274" t="s">
        <v>268</v>
      </c>
      <c r="AQ979" s="274" t="s">
        <v>268</v>
      </c>
      <c r="AR979" s="274" t="s">
        <v>268</v>
      </c>
      <c r="AS979" s="274" t="s">
        <v>268</v>
      </c>
      <c r="AT979" s="274" t="s">
        <v>268</v>
      </c>
      <c r="AU979" s="274" t="s">
        <v>268</v>
      </c>
      <c r="AV979" s="274" t="s">
        <v>268</v>
      </c>
      <c r="AW979" s="274" t="s">
        <v>268</v>
      </c>
      <c r="AX979" s="274" t="s">
        <v>268</v>
      </c>
      <c r="AY979" s="274" t="s">
        <v>268</v>
      </c>
      <c r="AZ979" s="274" t="s">
        <v>268</v>
      </c>
      <c r="BA979" s="274" t="s">
        <v>268</v>
      </c>
      <c r="BB979" s="274" t="s">
        <v>268</v>
      </c>
      <c r="BC979" s="274" t="s">
        <v>268</v>
      </c>
      <c r="BD979" s="274" t="s">
        <v>268</v>
      </c>
      <c r="BE979" s="274" t="s">
        <v>268</v>
      </c>
      <c r="BF979" s="274" t="s">
        <v>268</v>
      </c>
      <c r="BG979" s="274" t="s">
        <v>268</v>
      </c>
      <c r="BH979" s="274" t="s">
        <v>268</v>
      </c>
      <c r="BI979" s="274" t="s">
        <v>268</v>
      </c>
      <c r="BJ979" s="274" t="s">
        <v>268</v>
      </c>
      <c r="BK979" s="274" t="s">
        <v>268</v>
      </c>
      <c r="BL979" s="274" t="s">
        <v>268</v>
      </c>
      <c r="BM979" s="274" t="s">
        <v>268</v>
      </c>
      <c r="BN979" s="274" t="s">
        <v>268</v>
      </c>
      <c r="BO979" s="274" t="s">
        <v>268</v>
      </c>
      <c r="BP979" s="274" t="s">
        <v>268</v>
      </c>
      <c r="BQ979" s="274" t="s">
        <v>268</v>
      </c>
      <c r="BR979" s="274" t="s">
        <v>268</v>
      </c>
      <c r="BS979" s="274" t="s">
        <v>268</v>
      </c>
      <c r="BT979" s="274" t="s">
        <v>268</v>
      </c>
      <c r="BU979" s="274" t="s">
        <v>268</v>
      </c>
      <c r="BV979" s="274" t="s">
        <v>268</v>
      </c>
      <c r="BW979" s="274" t="s">
        <v>268</v>
      </c>
      <c r="BX979" s="274" t="s">
        <v>268</v>
      </c>
      <c r="BY979" s="295">
        <v>12.94</v>
      </c>
      <c r="BZ979" s="295">
        <v>12.94</v>
      </c>
      <c r="CA979" s="298" t="s">
        <v>142</v>
      </c>
      <c r="CB979" s="297">
        <v>123</v>
      </c>
      <c r="CC979" s="284">
        <f t="shared" si="62"/>
        <v>0</v>
      </c>
      <c r="CD979" s="295">
        <f t="shared" si="63"/>
        <v>12.939999999999998</v>
      </c>
      <c r="CE979" s="284">
        <f t="shared" si="64"/>
        <v>1</v>
      </c>
      <c r="CF979" s="295">
        <f t="shared" si="65"/>
        <v>0</v>
      </c>
      <c r="CG979" s="274" t="s">
        <v>1817</v>
      </c>
      <c r="CH979" s="274" t="s">
        <v>268</v>
      </c>
      <c r="CI979" s="274" t="s">
        <v>268</v>
      </c>
      <c r="CJ979" s="298" t="s">
        <v>268</v>
      </c>
      <c r="CK979" s="298" t="s">
        <v>736</v>
      </c>
      <c r="CL979" s="274" t="s">
        <v>268</v>
      </c>
      <c r="CM979" s="274" t="s">
        <v>268</v>
      </c>
      <c r="CN979" s="274" t="s">
        <v>268</v>
      </c>
      <c r="CO979" s="274" t="s">
        <v>268</v>
      </c>
      <c r="CP979" s="274" t="s">
        <v>268</v>
      </c>
      <c r="CQ979" s="274" t="s">
        <v>268</v>
      </c>
      <c r="CR979" s="274" t="s">
        <v>877</v>
      </c>
      <c r="CS979" s="274">
        <v>6.34</v>
      </c>
      <c r="CT979" s="274" t="s">
        <v>268</v>
      </c>
      <c r="CU979" s="274">
        <v>6.34</v>
      </c>
      <c r="CV979" s="274">
        <v>365</v>
      </c>
      <c r="CW979" s="274" t="s">
        <v>878</v>
      </c>
      <c r="CX979" s="274" t="s">
        <v>835</v>
      </c>
      <c r="CY979" s="274" t="s">
        <v>836</v>
      </c>
      <c r="CZ979" s="274" t="s">
        <v>837</v>
      </c>
      <c r="DA979" s="274" t="s">
        <v>268</v>
      </c>
      <c r="DB979" s="274" t="s">
        <v>268</v>
      </c>
      <c r="DC979" s="274" t="s">
        <v>268</v>
      </c>
      <c r="DD979" s="274" t="s">
        <v>268</v>
      </c>
      <c r="DE979" s="274" t="s">
        <v>268</v>
      </c>
      <c r="DF979" s="274" t="s">
        <v>268</v>
      </c>
      <c r="DG979" s="299">
        <f>IFERROR(IF(CA979="D",IF(CK979="A dispo.",CD979*VLOOKUP('DATI INPUT'!$F$27,TARIFFE_UD,2,FALSE),CD979*VLOOKUP(CK979,TARIFFE_UD,2,FALSE)),CD979*VLOOKUP(CB979-100,TARIFFE_UND,2,FALSE)),0)</f>
        <v>10.24783816025027</v>
      </c>
      <c r="DH979" s="299">
        <f>IFERROR(IF(CA979="D",IF(CK979="A dispo.",CF979*VLOOKUP('DATI INPUT'!$F$27,TARIFFE_UD,3,FALSE),CF979*VLOOKUP(CK979,TARIFFE_UD,3,FALSE)),CF979*VLOOKUP(CB979-100,TARIFFE_UND,3,FALSE)),0)</f>
        <v>0</v>
      </c>
    </row>
    <row r="980" spans="1:112" hidden="1" x14ac:dyDescent="0.25">
      <c r="A980" s="274" t="s">
        <v>7791</v>
      </c>
      <c r="B980" s="274" t="s">
        <v>1792</v>
      </c>
      <c r="C980" s="274" t="s">
        <v>842</v>
      </c>
      <c r="D980" s="274" t="s">
        <v>7792</v>
      </c>
      <c r="E980" s="274" t="s">
        <v>268</v>
      </c>
      <c r="F980" s="274" t="s">
        <v>156</v>
      </c>
      <c r="G980" s="274" t="s">
        <v>7793</v>
      </c>
      <c r="H980" s="274" t="s">
        <v>1137</v>
      </c>
      <c r="I980" s="274" t="s">
        <v>7794</v>
      </c>
      <c r="J980" s="274" t="s">
        <v>156</v>
      </c>
      <c r="K980" s="274" t="s">
        <v>1296</v>
      </c>
      <c r="L980" s="274" t="s">
        <v>879</v>
      </c>
      <c r="M980" s="274" t="s">
        <v>7795</v>
      </c>
      <c r="N980" s="274" t="s">
        <v>7796</v>
      </c>
      <c r="O980" s="274" t="s">
        <v>7797</v>
      </c>
      <c r="P980" s="274" t="s">
        <v>874</v>
      </c>
      <c r="Q980" s="274" t="s">
        <v>276</v>
      </c>
      <c r="R980" s="274" t="s">
        <v>154</v>
      </c>
      <c r="S980" s="274" t="s">
        <v>268</v>
      </c>
      <c r="T980" s="274" t="s">
        <v>268</v>
      </c>
      <c r="U980" s="274" t="s">
        <v>268</v>
      </c>
      <c r="V980" s="274" t="s">
        <v>268</v>
      </c>
      <c r="W980" s="274" t="s">
        <v>7798</v>
      </c>
      <c r="X980" s="274" t="s">
        <v>1847</v>
      </c>
      <c r="Y980" s="274" t="s">
        <v>5257</v>
      </c>
      <c r="Z980" s="274" t="s">
        <v>268</v>
      </c>
      <c r="AA980" s="274" t="s">
        <v>268</v>
      </c>
      <c r="AB980" s="274" t="s">
        <v>268</v>
      </c>
      <c r="AC980" s="274" t="s">
        <v>268</v>
      </c>
      <c r="AD980" s="274" t="s">
        <v>268</v>
      </c>
      <c r="AE980" s="274" t="s">
        <v>287</v>
      </c>
      <c r="AF980" s="274" t="s">
        <v>1811</v>
      </c>
      <c r="AG980" s="274" t="s">
        <v>875</v>
      </c>
      <c r="AH980" s="274" t="s">
        <v>1848</v>
      </c>
      <c r="AI980" s="274" t="s">
        <v>7799</v>
      </c>
      <c r="AJ980" s="274" t="s">
        <v>268</v>
      </c>
      <c r="AK980" s="274" t="s">
        <v>354</v>
      </c>
      <c r="AL980" s="274" t="s">
        <v>268</v>
      </c>
      <c r="AM980" s="274" t="s">
        <v>405</v>
      </c>
      <c r="AN980" s="274" t="s">
        <v>268</v>
      </c>
      <c r="AO980" s="274" t="s">
        <v>268</v>
      </c>
      <c r="AP980" s="274" t="s">
        <v>268</v>
      </c>
      <c r="AQ980" s="274" t="s">
        <v>268</v>
      </c>
      <c r="AR980" s="274" t="s">
        <v>268</v>
      </c>
      <c r="AS980" s="274" t="s">
        <v>268</v>
      </c>
      <c r="AT980" s="274" t="s">
        <v>268</v>
      </c>
      <c r="AU980" s="274" t="s">
        <v>268</v>
      </c>
      <c r="AV980" s="274" t="s">
        <v>268</v>
      </c>
      <c r="AW980" s="274" t="s">
        <v>268</v>
      </c>
      <c r="AX980" s="274" t="s">
        <v>268</v>
      </c>
      <c r="AY980" s="274" t="s">
        <v>268</v>
      </c>
      <c r="AZ980" s="274" t="s">
        <v>268</v>
      </c>
      <c r="BA980" s="274" t="s">
        <v>268</v>
      </c>
      <c r="BB980" s="274" t="s">
        <v>268</v>
      </c>
      <c r="BC980" s="274" t="s">
        <v>268</v>
      </c>
      <c r="BD980" s="274" t="s">
        <v>268</v>
      </c>
      <c r="BE980" s="274" t="s">
        <v>268</v>
      </c>
      <c r="BF980" s="274" t="s">
        <v>268</v>
      </c>
      <c r="BG980" s="274" t="s">
        <v>268</v>
      </c>
      <c r="BH980" s="274" t="s">
        <v>268</v>
      </c>
      <c r="BI980" s="274" t="s">
        <v>268</v>
      </c>
      <c r="BJ980" s="274" t="s">
        <v>268</v>
      </c>
      <c r="BK980" s="274" t="s">
        <v>268</v>
      </c>
      <c r="BL980" s="274" t="s">
        <v>268</v>
      </c>
      <c r="BM980" s="274" t="s">
        <v>268</v>
      </c>
      <c r="BN980" s="274" t="s">
        <v>268</v>
      </c>
      <c r="BO980" s="274" t="s">
        <v>268</v>
      </c>
      <c r="BP980" s="274" t="s">
        <v>268</v>
      </c>
      <c r="BQ980" s="274" t="s">
        <v>268</v>
      </c>
      <c r="BR980" s="274" t="s">
        <v>268</v>
      </c>
      <c r="BS980" s="274" t="s">
        <v>268</v>
      </c>
      <c r="BT980" s="274" t="s">
        <v>268</v>
      </c>
      <c r="BU980" s="274" t="s">
        <v>268</v>
      </c>
      <c r="BV980" s="274" t="s">
        <v>268</v>
      </c>
      <c r="BW980" s="274" t="s">
        <v>268</v>
      </c>
      <c r="BX980" s="274" t="s">
        <v>268</v>
      </c>
      <c r="BY980" s="295">
        <v>50</v>
      </c>
      <c r="BZ980" s="295">
        <v>50</v>
      </c>
      <c r="CA980" s="298" t="s">
        <v>142</v>
      </c>
      <c r="CB980" s="297">
        <v>122</v>
      </c>
      <c r="CC980" s="284">
        <f t="shared" si="62"/>
        <v>0</v>
      </c>
      <c r="CD980" s="295">
        <f t="shared" si="63"/>
        <v>50</v>
      </c>
      <c r="CE980" s="284">
        <f t="shared" si="64"/>
        <v>0</v>
      </c>
      <c r="CF980" s="295">
        <f t="shared" si="65"/>
        <v>1</v>
      </c>
      <c r="CG980" s="274" t="s">
        <v>876</v>
      </c>
      <c r="CH980" s="274" t="s">
        <v>268</v>
      </c>
      <c r="CI980" s="274" t="s">
        <v>268</v>
      </c>
      <c r="CJ980" s="298" t="s">
        <v>268</v>
      </c>
      <c r="CK980" s="298" t="s">
        <v>736</v>
      </c>
      <c r="CL980" s="274" t="s">
        <v>268</v>
      </c>
      <c r="CM980" s="274" t="s">
        <v>268</v>
      </c>
      <c r="CN980" s="274" t="s">
        <v>268</v>
      </c>
      <c r="CO980" s="274" t="s">
        <v>268</v>
      </c>
      <c r="CP980" s="274" t="s">
        <v>268</v>
      </c>
      <c r="CQ980" s="274" t="s">
        <v>268</v>
      </c>
      <c r="CR980" s="274" t="s">
        <v>877</v>
      </c>
      <c r="CS980" s="274">
        <v>77.06</v>
      </c>
      <c r="CT980" s="274" t="s">
        <v>268</v>
      </c>
      <c r="CU980" s="274">
        <v>77.06</v>
      </c>
      <c r="CV980" s="274">
        <v>365</v>
      </c>
      <c r="CW980" s="274" t="s">
        <v>878</v>
      </c>
      <c r="CX980" s="274" t="s">
        <v>835</v>
      </c>
      <c r="CY980" s="274" t="s">
        <v>836</v>
      </c>
      <c r="CZ980" s="274" t="s">
        <v>837</v>
      </c>
      <c r="DA980" s="274" t="s">
        <v>268</v>
      </c>
      <c r="DB980" s="274" t="s">
        <v>268</v>
      </c>
      <c r="DC980" s="274" t="s">
        <v>268</v>
      </c>
      <c r="DD980" s="274" t="s">
        <v>268</v>
      </c>
      <c r="DE980" s="274" t="s">
        <v>268</v>
      </c>
      <c r="DF980" s="274" t="s">
        <v>268</v>
      </c>
      <c r="DG980" s="299">
        <f>IFERROR(IF(CA980="D",IF(CK980="A dispo.",CD980*VLOOKUP('DATI INPUT'!$F$27,TARIFFE_UD,2,FALSE),CD980*VLOOKUP(CK980,TARIFFE_UD,2,FALSE)),CD980*VLOOKUP(CB980-100,TARIFFE_UND,2,FALSE)),0)</f>
        <v>39.597519939143247</v>
      </c>
      <c r="DH980" s="299">
        <f>IFERROR(IF(CA980="D",IF(CK980="A dispo.",CF980*VLOOKUP('DATI INPUT'!$F$27,TARIFFE_UD,3,FALSE),CF980*VLOOKUP(CK980,TARIFFE_UD,3,FALSE)),CF980*VLOOKUP(CB980-100,TARIFFE_UND,3,FALSE)),0)</f>
        <v>60.367780403072892</v>
      </c>
    </row>
    <row r="981" spans="1:112" hidden="1" x14ac:dyDescent="0.25">
      <c r="A981" s="274" t="s">
        <v>7800</v>
      </c>
      <c r="B981" s="274" t="s">
        <v>7801</v>
      </c>
      <c r="C981" s="274" t="s">
        <v>1055</v>
      </c>
      <c r="D981" s="274" t="s">
        <v>7802</v>
      </c>
      <c r="E981" s="274" t="s">
        <v>268</v>
      </c>
      <c r="F981" s="274" t="s">
        <v>156</v>
      </c>
      <c r="G981" s="274" t="s">
        <v>7803</v>
      </c>
      <c r="H981" s="274" t="s">
        <v>7804</v>
      </c>
      <c r="I981" s="274" t="s">
        <v>292</v>
      </c>
      <c r="J981" s="274" t="s">
        <v>274</v>
      </c>
      <c r="K981" s="274" t="s">
        <v>7805</v>
      </c>
      <c r="L981" s="274" t="s">
        <v>303</v>
      </c>
      <c r="M981" s="274" t="s">
        <v>7806</v>
      </c>
      <c r="N981" s="274" t="s">
        <v>303</v>
      </c>
      <c r="O981" s="274" t="s">
        <v>1273</v>
      </c>
      <c r="P981" s="274" t="s">
        <v>7807</v>
      </c>
      <c r="Q981" s="274" t="s">
        <v>293</v>
      </c>
      <c r="R981" s="274" t="s">
        <v>268</v>
      </c>
      <c r="S981" s="274" t="s">
        <v>268</v>
      </c>
      <c r="T981" s="274" t="s">
        <v>268</v>
      </c>
      <c r="U981" s="274" t="s">
        <v>268</v>
      </c>
      <c r="V981" s="274" t="s">
        <v>268</v>
      </c>
      <c r="W981" s="274" t="s">
        <v>5383</v>
      </c>
      <c r="X981" s="274" t="s">
        <v>2116</v>
      </c>
      <c r="Y981" s="274" t="s">
        <v>269</v>
      </c>
      <c r="Z981" s="274" t="s">
        <v>268</v>
      </c>
      <c r="AA981" s="274" t="s">
        <v>268</v>
      </c>
      <c r="AB981" s="274" t="s">
        <v>268</v>
      </c>
      <c r="AC981" s="274" t="s">
        <v>268</v>
      </c>
      <c r="AD981" s="274" t="s">
        <v>268</v>
      </c>
      <c r="AE981" s="274" t="s">
        <v>287</v>
      </c>
      <c r="AF981" s="274" t="s">
        <v>1811</v>
      </c>
      <c r="AG981" s="274" t="s">
        <v>875</v>
      </c>
      <c r="AH981" s="274" t="s">
        <v>1812</v>
      </c>
      <c r="AI981" s="274" t="s">
        <v>552</v>
      </c>
      <c r="AJ981" s="274" t="s">
        <v>268</v>
      </c>
      <c r="AK981" s="274" t="s">
        <v>395</v>
      </c>
      <c r="AL981" s="274" t="s">
        <v>268</v>
      </c>
      <c r="AM981" s="274" t="s">
        <v>355</v>
      </c>
      <c r="AN981" s="274" t="s">
        <v>268</v>
      </c>
      <c r="AO981" s="274" t="s">
        <v>268</v>
      </c>
      <c r="AP981" s="274" t="s">
        <v>268</v>
      </c>
      <c r="AQ981" s="274" t="s">
        <v>268</v>
      </c>
      <c r="AR981" s="274" t="s">
        <v>268</v>
      </c>
      <c r="AS981" s="274" t="s">
        <v>268</v>
      </c>
      <c r="AT981" s="274" t="s">
        <v>268</v>
      </c>
      <c r="AU981" s="274" t="s">
        <v>268</v>
      </c>
      <c r="AV981" s="274" t="s">
        <v>268</v>
      </c>
      <c r="AW981" s="274" t="s">
        <v>268</v>
      </c>
      <c r="AX981" s="274" t="s">
        <v>268</v>
      </c>
      <c r="AY981" s="274" t="s">
        <v>268</v>
      </c>
      <c r="AZ981" s="274" t="s">
        <v>268</v>
      </c>
      <c r="BA981" s="274" t="s">
        <v>268</v>
      </c>
      <c r="BB981" s="274" t="s">
        <v>268</v>
      </c>
      <c r="BC981" s="274" t="s">
        <v>268</v>
      </c>
      <c r="BD981" s="274" t="s">
        <v>268</v>
      </c>
      <c r="BE981" s="274" t="s">
        <v>268</v>
      </c>
      <c r="BF981" s="274" t="s">
        <v>268</v>
      </c>
      <c r="BG981" s="274" t="s">
        <v>268</v>
      </c>
      <c r="BH981" s="274" t="s">
        <v>268</v>
      </c>
      <c r="BI981" s="274" t="s">
        <v>268</v>
      </c>
      <c r="BJ981" s="274" t="s">
        <v>268</v>
      </c>
      <c r="BK981" s="274" t="s">
        <v>268</v>
      </c>
      <c r="BL981" s="274" t="s">
        <v>268</v>
      </c>
      <c r="BM981" s="274" t="s">
        <v>268</v>
      </c>
      <c r="BN981" s="274" t="s">
        <v>268</v>
      </c>
      <c r="BO981" s="274" t="s">
        <v>268</v>
      </c>
      <c r="BP981" s="274" t="s">
        <v>268</v>
      </c>
      <c r="BQ981" s="274" t="s">
        <v>268</v>
      </c>
      <c r="BR981" s="274" t="s">
        <v>268</v>
      </c>
      <c r="BS981" s="274" t="s">
        <v>268</v>
      </c>
      <c r="BT981" s="274" t="s">
        <v>268</v>
      </c>
      <c r="BU981" s="274" t="s">
        <v>268</v>
      </c>
      <c r="BV981" s="274" t="s">
        <v>268</v>
      </c>
      <c r="BW981" s="274" t="s">
        <v>268</v>
      </c>
      <c r="BX981" s="274" t="s">
        <v>268</v>
      </c>
      <c r="BY981" s="295">
        <v>110</v>
      </c>
      <c r="BZ981" s="295">
        <v>110</v>
      </c>
      <c r="CA981" s="298" t="s">
        <v>142</v>
      </c>
      <c r="CB981" s="297">
        <v>122</v>
      </c>
      <c r="CC981" s="284">
        <f t="shared" si="62"/>
        <v>0</v>
      </c>
      <c r="CD981" s="295">
        <f t="shared" si="63"/>
        <v>110</v>
      </c>
      <c r="CE981" s="284">
        <f t="shared" si="64"/>
        <v>0</v>
      </c>
      <c r="CF981" s="295">
        <f t="shared" si="65"/>
        <v>1</v>
      </c>
      <c r="CG981" s="274" t="s">
        <v>876</v>
      </c>
      <c r="CH981" s="274" t="s">
        <v>268</v>
      </c>
      <c r="CI981" s="274" t="s">
        <v>268</v>
      </c>
      <c r="CJ981" s="298" t="s">
        <v>268</v>
      </c>
      <c r="CK981" s="298" t="s">
        <v>736</v>
      </c>
      <c r="CL981" s="274" t="s">
        <v>268</v>
      </c>
      <c r="CM981" s="274" t="s">
        <v>268</v>
      </c>
      <c r="CN981" s="274" t="s">
        <v>268</v>
      </c>
      <c r="CO981" s="274" t="s">
        <v>268</v>
      </c>
      <c r="CP981" s="274" t="s">
        <v>268</v>
      </c>
      <c r="CQ981" s="274" t="s">
        <v>7808</v>
      </c>
      <c r="CR981" s="274" t="s">
        <v>877</v>
      </c>
      <c r="CS981" s="274">
        <v>106.46</v>
      </c>
      <c r="CT981" s="274" t="s">
        <v>268</v>
      </c>
      <c r="CU981" s="274">
        <v>106.46</v>
      </c>
      <c r="CV981" s="274">
        <v>365</v>
      </c>
      <c r="CW981" s="274" t="s">
        <v>878</v>
      </c>
      <c r="CX981" s="274" t="s">
        <v>835</v>
      </c>
      <c r="CY981" s="274" t="s">
        <v>836</v>
      </c>
      <c r="CZ981" s="274" t="s">
        <v>837</v>
      </c>
      <c r="DA981" s="274" t="s">
        <v>268</v>
      </c>
      <c r="DB981" s="274" t="s">
        <v>268</v>
      </c>
      <c r="DC981" s="274" t="s">
        <v>268</v>
      </c>
      <c r="DD981" s="274" t="s">
        <v>268</v>
      </c>
      <c r="DE981" s="274" t="s">
        <v>268</v>
      </c>
      <c r="DF981" s="274" t="s">
        <v>268</v>
      </c>
      <c r="DG981" s="299">
        <f>IFERROR(IF(CA981="D",IF(CK981="A dispo.",CD981*VLOOKUP('DATI INPUT'!$F$27,TARIFFE_UD,2,FALSE),CD981*VLOOKUP(CK981,TARIFFE_UD,2,FALSE)),CD981*VLOOKUP(CB981-100,TARIFFE_UND,2,FALSE)),0)</f>
        <v>87.114543866115142</v>
      </c>
      <c r="DH981" s="299">
        <f>IFERROR(IF(CA981="D",IF(CK981="A dispo.",CF981*VLOOKUP('DATI INPUT'!$F$27,TARIFFE_UD,3,FALSE),CF981*VLOOKUP(CK981,TARIFFE_UD,3,FALSE)),CF981*VLOOKUP(CB981-100,TARIFFE_UND,3,FALSE)),0)</f>
        <v>60.367780403072892</v>
      </c>
    </row>
    <row r="982" spans="1:112" x14ac:dyDescent="0.25">
      <c r="A982" s="274" t="s">
        <v>7809</v>
      </c>
      <c r="B982" s="274" t="s">
        <v>7810</v>
      </c>
      <c r="C982" s="274" t="s">
        <v>7811</v>
      </c>
      <c r="D982" s="274" t="s">
        <v>7812</v>
      </c>
      <c r="E982" s="274" t="s">
        <v>268</v>
      </c>
      <c r="F982" s="274" t="s">
        <v>156</v>
      </c>
      <c r="G982" s="274" t="s">
        <v>7813</v>
      </c>
      <c r="H982" s="274" t="s">
        <v>2201</v>
      </c>
      <c r="I982" s="274" t="s">
        <v>7814</v>
      </c>
      <c r="J982" s="274" t="s">
        <v>274</v>
      </c>
      <c r="K982" s="274" t="s">
        <v>7815</v>
      </c>
      <c r="L982" s="274" t="s">
        <v>871</v>
      </c>
      <c r="M982" s="274" t="s">
        <v>2203</v>
      </c>
      <c r="N982" s="274" t="s">
        <v>984</v>
      </c>
      <c r="O982" s="274" t="s">
        <v>873</v>
      </c>
      <c r="P982" s="274" t="s">
        <v>1310</v>
      </c>
      <c r="Q982" s="274" t="s">
        <v>269</v>
      </c>
      <c r="R982" s="274" t="s">
        <v>268</v>
      </c>
      <c r="S982" s="274" t="s">
        <v>268</v>
      </c>
      <c r="T982" s="274" t="s">
        <v>268</v>
      </c>
      <c r="U982" s="274" t="s">
        <v>268</v>
      </c>
      <c r="V982" s="274" t="s">
        <v>268</v>
      </c>
      <c r="W982" s="274" t="s">
        <v>2203</v>
      </c>
      <c r="X982" s="274" t="s">
        <v>1310</v>
      </c>
      <c r="Y982" s="274" t="s">
        <v>269</v>
      </c>
      <c r="Z982" s="274" t="s">
        <v>268</v>
      </c>
      <c r="AA982" s="274" t="s">
        <v>268</v>
      </c>
      <c r="AB982" s="274" t="s">
        <v>268</v>
      </c>
      <c r="AC982" s="274" t="s">
        <v>268</v>
      </c>
      <c r="AD982" s="274" t="s">
        <v>268</v>
      </c>
      <c r="AE982" s="274" t="s">
        <v>287</v>
      </c>
      <c r="AF982" s="274" t="s">
        <v>1811</v>
      </c>
      <c r="AG982" s="274" t="s">
        <v>875</v>
      </c>
      <c r="AH982" s="274" t="s">
        <v>1812</v>
      </c>
      <c r="AI982" s="274" t="s">
        <v>1239</v>
      </c>
      <c r="AJ982" s="274" t="s">
        <v>268</v>
      </c>
      <c r="AK982" s="274" t="s">
        <v>725</v>
      </c>
      <c r="AL982" s="274" t="s">
        <v>268</v>
      </c>
      <c r="AM982" s="274" t="s">
        <v>288</v>
      </c>
      <c r="AN982" s="274" t="s">
        <v>268</v>
      </c>
      <c r="AO982" s="274" t="s">
        <v>268</v>
      </c>
      <c r="AP982" s="274" t="s">
        <v>268</v>
      </c>
      <c r="AQ982" s="274" t="s">
        <v>268</v>
      </c>
      <c r="AR982" s="274" t="s">
        <v>268</v>
      </c>
      <c r="AS982" s="274" t="s">
        <v>268</v>
      </c>
      <c r="AT982" s="274" t="s">
        <v>268</v>
      </c>
      <c r="AU982" s="274" t="s">
        <v>268</v>
      </c>
      <c r="AV982" s="274" t="s">
        <v>268</v>
      </c>
      <c r="AW982" s="274" t="s">
        <v>268</v>
      </c>
      <c r="AX982" s="274" t="s">
        <v>268</v>
      </c>
      <c r="AY982" s="274" t="s">
        <v>268</v>
      </c>
      <c r="AZ982" s="274" t="s">
        <v>268</v>
      </c>
      <c r="BA982" s="274" t="s">
        <v>268</v>
      </c>
      <c r="BB982" s="274" t="s">
        <v>268</v>
      </c>
      <c r="BC982" s="274" t="s">
        <v>268</v>
      </c>
      <c r="BD982" s="274" t="s">
        <v>268</v>
      </c>
      <c r="BE982" s="274" t="s">
        <v>268</v>
      </c>
      <c r="BF982" s="274" t="s">
        <v>268</v>
      </c>
      <c r="BG982" s="274" t="s">
        <v>268</v>
      </c>
      <c r="BH982" s="274" t="s">
        <v>268</v>
      </c>
      <c r="BI982" s="274" t="s">
        <v>268</v>
      </c>
      <c r="BJ982" s="274" t="s">
        <v>268</v>
      </c>
      <c r="BK982" s="274" t="s">
        <v>268</v>
      </c>
      <c r="BL982" s="274" t="s">
        <v>268</v>
      </c>
      <c r="BM982" s="274" t="s">
        <v>268</v>
      </c>
      <c r="BN982" s="274" t="s">
        <v>268</v>
      </c>
      <c r="BO982" s="274" t="s">
        <v>268</v>
      </c>
      <c r="BP982" s="274" t="s">
        <v>268</v>
      </c>
      <c r="BQ982" s="274" t="s">
        <v>268</v>
      </c>
      <c r="BR982" s="274" t="s">
        <v>268</v>
      </c>
      <c r="BS982" s="274" t="s">
        <v>268</v>
      </c>
      <c r="BT982" s="274" t="s">
        <v>268</v>
      </c>
      <c r="BU982" s="274" t="s">
        <v>268</v>
      </c>
      <c r="BV982" s="274" t="s">
        <v>268</v>
      </c>
      <c r="BW982" s="274" t="s">
        <v>268</v>
      </c>
      <c r="BX982" s="274" t="s">
        <v>268</v>
      </c>
      <c r="BY982" s="295">
        <v>80</v>
      </c>
      <c r="BZ982" s="295">
        <v>80</v>
      </c>
      <c r="CA982" s="298" t="s">
        <v>142</v>
      </c>
      <c r="CB982" s="297">
        <v>122</v>
      </c>
      <c r="CC982" s="284">
        <f t="shared" si="62"/>
        <v>0</v>
      </c>
      <c r="CD982" s="295">
        <f t="shared" si="63"/>
        <v>80</v>
      </c>
      <c r="CE982" s="284">
        <f t="shared" si="64"/>
        <v>0</v>
      </c>
      <c r="CF982" s="295">
        <f t="shared" si="65"/>
        <v>1</v>
      </c>
      <c r="CG982" s="274" t="s">
        <v>876</v>
      </c>
      <c r="CH982" s="274" t="s">
        <v>268</v>
      </c>
      <c r="CI982" s="274" t="s">
        <v>268</v>
      </c>
      <c r="CJ982" s="298" t="s">
        <v>271</v>
      </c>
      <c r="CK982" s="297">
        <v>1</v>
      </c>
      <c r="CL982" s="274" t="s">
        <v>268</v>
      </c>
      <c r="CM982" s="274" t="s">
        <v>268</v>
      </c>
      <c r="CN982" s="274" t="s">
        <v>268</v>
      </c>
      <c r="CO982" s="274" t="s">
        <v>268</v>
      </c>
      <c r="CP982" s="274" t="s">
        <v>268</v>
      </c>
      <c r="CQ982" s="274" t="s">
        <v>1647</v>
      </c>
      <c r="CR982" s="274" t="s">
        <v>877</v>
      </c>
      <c r="CS982" s="274">
        <v>47.68</v>
      </c>
      <c r="CT982" s="274" t="s">
        <v>268</v>
      </c>
      <c r="CU982" s="274">
        <v>47.68</v>
      </c>
      <c r="CV982" s="274">
        <v>365</v>
      </c>
      <c r="CW982" s="274" t="s">
        <v>878</v>
      </c>
      <c r="CX982" s="274" t="s">
        <v>835</v>
      </c>
      <c r="CY982" s="274" t="s">
        <v>836</v>
      </c>
      <c r="CZ982" s="274" t="s">
        <v>837</v>
      </c>
      <c r="DA982" s="274" t="s">
        <v>268</v>
      </c>
      <c r="DB982" s="274" t="s">
        <v>268</v>
      </c>
      <c r="DC982" s="274" t="s">
        <v>268</v>
      </c>
      <c r="DD982" s="274" t="s">
        <v>268</v>
      </c>
      <c r="DE982" s="274" t="s">
        <v>268</v>
      </c>
      <c r="DF982" s="274" t="s">
        <v>268</v>
      </c>
      <c r="DG982" s="299">
        <f>IFERROR(IF(CA982="D",IF(CK982="A dispo.",CD982*VLOOKUP('DATI INPUT'!$F$27,TARIFFE_UD,2,FALSE),CD982*VLOOKUP(CK982,TARIFFE_UD,2,FALSE)),CD982*VLOOKUP(CB982-100,TARIFFE_UND,2,FALSE)),0)</f>
        <v>49.276913702044929</v>
      </c>
      <c r="DH982" s="299">
        <f>IFERROR(IF(CA982="D",IF(CK982="A dispo.",CF982*VLOOKUP('DATI INPUT'!$F$27,TARIFFE_UD,3,FALSE),CF982*VLOOKUP(CK982,TARIFFE_UD,3,FALSE)),CF982*VLOOKUP(CB982-100,TARIFFE_UND,3,FALSE)),0)</f>
        <v>15.164853048114928</v>
      </c>
    </row>
    <row r="983" spans="1:112" x14ac:dyDescent="0.25">
      <c r="A983" s="274" t="s">
        <v>7816</v>
      </c>
      <c r="B983" s="274" t="s">
        <v>7810</v>
      </c>
      <c r="C983" s="274" t="s">
        <v>7817</v>
      </c>
      <c r="D983" s="274" t="s">
        <v>7812</v>
      </c>
      <c r="E983" s="274" t="s">
        <v>268</v>
      </c>
      <c r="F983" s="274" t="s">
        <v>156</v>
      </c>
      <c r="G983" s="274" t="s">
        <v>7813</v>
      </c>
      <c r="H983" s="274" t="s">
        <v>2201</v>
      </c>
      <c r="I983" s="274" t="s">
        <v>7814</v>
      </c>
      <c r="J983" s="274" t="s">
        <v>274</v>
      </c>
      <c r="K983" s="274" t="s">
        <v>7815</v>
      </c>
      <c r="L983" s="274" t="s">
        <v>871</v>
      </c>
      <c r="M983" s="274" t="s">
        <v>2203</v>
      </c>
      <c r="N983" s="274" t="s">
        <v>984</v>
      </c>
      <c r="O983" s="274" t="s">
        <v>873</v>
      </c>
      <c r="P983" s="274" t="s">
        <v>1310</v>
      </c>
      <c r="Q983" s="274" t="s">
        <v>269</v>
      </c>
      <c r="R983" s="274" t="s">
        <v>268</v>
      </c>
      <c r="S983" s="274" t="s">
        <v>268</v>
      </c>
      <c r="T983" s="274" t="s">
        <v>268</v>
      </c>
      <c r="U983" s="274" t="s">
        <v>268</v>
      </c>
      <c r="V983" s="274" t="s">
        <v>268</v>
      </c>
      <c r="W983" s="274" t="s">
        <v>2203</v>
      </c>
      <c r="X983" s="274" t="s">
        <v>1310</v>
      </c>
      <c r="Y983" s="274" t="s">
        <v>269</v>
      </c>
      <c r="Z983" s="274" t="s">
        <v>268</v>
      </c>
      <c r="AA983" s="274" t="s">
        <v>268</v>
      </c>
      <c r="AB983" s="274" t="s">
        <v>268</v>
      </c>
      <c r="AC983" s="274" t="s">
        <v>268</v>
      </c>
      <c r="AD983" s="274" t="s">
        <v>268</v>
      </c>
      <c r="AE983" s="274" t="s">
        <v>287</v>
      </c>
      <c r="AF983" s="274" t="s">
        <v>1811</v>
      </c>
      <c r="AG983" s="274" t="s">
        <v>875</v>
      </c>
      <c r="AH983" s="274" t="s">
        <v>1812</v>
      </c>
      <c r="AI983" s="274" t="s">
        <v>1239</v>
      </c>
      <c r="AJ983" s="274" t="s">
        <v>268</v>
      </c>
      <c r="AK983" s="274" t="s">
        <v>703</v>
      </c>
      <c r="AL983" s="274" t="s">
        <v>268</v>
      </c>
      <c r="AM983" s="274" t="s">
        <v>353</v>
      </c>
      <c r="AN983" s="274" t="s">
        <v>268</v>
      </c>
      <c r="AO983" s="274" t="s">
        <v>268</v>
      </c>
      <c r="AP983" s="274" t="s">
        <v>268</v>
      </c>
      <c r="AQ983" s="274" t="s">
        <v>268</v>
      </c>
      <c r="AR983" s="274" t="s">
        <v>268</v>
      </c>
      <c r="AS983" s="274" t="s">
        <v>268</v>
      </c>
      <c r="AT983" s="274" t="s">
        <v>268</v>
      </c>
      <c r="AU983" s="274" t="s">
        <v>268</v>
      </c>
      <c r="AV983" s="274" t="s">
        <v>268</v>
      </c>
      <c r="AW983" s="274" t="s">
        <v>268</v>
      </c>
      <c r="AX983" s="274" t="s">
        <v>268</v>
      </c>
      <c r="AY983" s="274" t="s">
        <v>268</v>
      </c>
      <c r="AZ983" s="274" t="s">
        <v>268</v>
      </c>
      <c r="BA983" s="274" t="s">
        <v>268</v>
      </c>
      <c r="BB983" s="274" t="s">
        <v>268</v>
      </c>
      <c r="BC983" s="274" t="s">
        <v>268</v>
      </c>
      <c r="BD983" s="274" t="s">
        <v>268</v>
      </c>
      <c r="BE983" s="274" t="s">
        <v>268</v>
      </c>
      <c r="BF983" s="274" t="s">
        <v>268</v>
      </c>
      <c r="BG983" s="274" t="s">
        <v>268</v>
      </c>
      <c r="BH983" s="274" t="s">
        <v>268</v>
      </c>
      <c r="BI983" s="274" t="s">
        <v>268</v>
      </c>
      <c r="BJ983" s="274" t="s">
        <v>268</v>
      </c>
      <c r="BK983" s="274" t="s">
        <v>268</v>
      </c>
      <c r="BL983" s="274" t="s">
        <v>268</v>
      </c>
      <c r="BM983" s="274" t="s">
        <v>268</v>
      </c>
      <c r="BN983" s="274" t="s">
        <v>268</v>
      </c>
      <c r="BO983" s="274" t="s">
        <v>268</v>
      </c>
      <c r="BP983" s="274" t="s">
        <v>268</v>
      </c>
      <c r="BQ983" s="274" t="s">
        <v>268</v>
      </c>
      <c r="BR983" s="274" t="s">
        <v>268</v>
      </c>
      <c r="BS983" s="274" t="s">
        <v>268</v>
      </c>
      <c r="BT983" s="274" t="s">
        <v>268</v>
      </c>
      <c r="BU983" s="274" t="s">
        <v>268</v>
      </c>
      <c r="BV983" s="274" t="s">
        <v>268</v>
      </c>
      <c r="BW983" s="274" t="s">
        <v>268</v>
      </c>
      <c r="BX983" s="274" t="s">
        <v>268</v>
      </c>
      <c r="BY983" s="295">
        <v>30</v>
      </c>
      <c r="BZ983" s="295">
        <v>30</v>
      </c>
      <c r="CA983" s="298" t="s">
        <v>142</v>
      </c>
      <c r="CB983" s="297">
        <v>123</v>
      </c>
      <c r="CC983" s="284">
        <f t="shared" si="62"/>
        <v>0</v>
      </c>
      <c r="CD983" s="295">
        <f t="shared" si="63"/>
        <v>30</v>
      </c>
      <c r="CE983" s="284">
        <f t="shared" si="64"/>
        <v>1</v>
      </c>
      <c r="CF983" s="295">
        <f t="shared" si="65"/>
        <v>0</v>
      </c>
      <c r="CG983" s="274" t="s">
        <v>1817</v>
      </c>
      <c r="CH983" s="274" t="s">
        <v>268</v>
      </c>
      <c r="CI983" s="274" t="s">
        <v>268</v>
      </c>
      <c r="CJ983" s="298" t="s">
        <v>271</v>
      </c>
      <c r="CK983" s="297">
        <v>1</v>
      </c>
      <c r="CL983" s="274" t="s">
        <v>268</v>
      </c>
      <c r="CM983" s="274" t="s">
        <v>268</v>
      </c>
      <c r="CN983" s="274" t="s">
        <v>268</v>
      </c>
      <c r="CO983" s="274" t="s">
        <v>268</v>
      </c>
      <c r="CP983" s="274" t="s">
        <v>268</v>
      </c>
      <c r="CQ983" s="274" t="s">
        <v>7818</v>
      </c>
      <c r="CR983" s="274" t="s">
        <v>877</v>
      </c>
      <c r="CS983" s="274">
        <v>11.4</v>
      </c>
      <c r="CT983" s="274" t="s">
        <v>268</v>
      </c>
      <c r="CU983" s="274">
        <v>11.4</v>
      </c>
      <c r="CV983" s="274">
        <v>365</v>
      </c>
      <c r="CW983" s="274" t="s">
        <v>878</v>
      </c>
      <c r="CX983" s="274" t="s">
        <v>835</v>
      </c>
      <c r="CY983" s="274" t="s">
        <v>836</v>
      </c>
      <c r="CZ983" s="274" t="s">
        <v>837</v>
      </c>
      <c r="DA983" s="274" t="s">
        <v>268</v>
      </c>
      <c r="DB983" s="274" t="s">
        <v>268</v>
      </c>
      <c r="DC983" s="274" t="s">
        <v>268</v>
      </c>
      <c r="DD983" s="274" t="s">
        <v>268</v>
      </c>
      <c r="DE983" s="274" t="s">
        <v>268</v>
      </c>
      <c r="DF983" s="274" t="s">
        <v>268</v>
      </c>
      <c r="DG983" s="299">
        <f>IFERROR(IF(CA983="D",IF(CK983="A dispo.",CD983*VLOOKUP('DATI INPUT'!$F$27,TARIFFE_UD,2,FALSE),CD983*VLOOKUP(CK983,TARIFFE_UD,2,FALSE)),CD983*VLOOKUP(CB983-100,TARIFFE_UND,2,FALSE)),0)</f>
        <v>18.478842638266848</v>
      </c>
      <c r="DH983" s="299">
        <f>IFERROR(IF(CA983="D",IF(CK983="A dispo.",CF983*VLOOKUP('DATI INPUT'!$F$27,TARIFFE_UD,3,FALSE),CF983*VLOOKUP(CK983,TARIFFE_UD,3,FALSE)),CF983*VLOOKUP(CB983-100,TARIFFE_UND,3,FALSE)),0)</f>
        <v>0</v>
      </c>
    </row>
    <row r="984" spans="1:112" hidden="1" x14ac:dyDescent="0.25">
      <c r="A984" s="274" t="s">
        <v>7819</v>
      </c>
      <c r="B984" s="274" t="s">
        <v>1665</v>
      </c>
      <c r="C984" s="274" t="s">
        <v>7820</v>
      </c>
      <c r="D984" s="274" t="s">
        <v>7821</v>
      </c>
      <c r="E984" s="274" t="s">
        <v>268</v>
      </c>
      <c r="F984" s="274" t="s">
        <v>156</v>
      </c>
      <c r="G984" s="274" t="s">
        <v>7822</v>
      </c>
      <c r="H984" s="274" t="s">
        <v>1744</v>
      </c>
      <c r="I984" s="274" t="s">
        <v>2250</v>
      </c>
      <c r="J984" s="274" t="s">
        <v>156</v>
      </c>
      <c r="K984" s="274" t="s">
        <v>7823</v>
      </c>
      <c r="L984" s="274" t="s">
        <v>871</v>
      </c>
      <c r="M984" s="274" t="s">
        <v>7824</v>
      </c>
      <c r="N984" s="274" t="s">
        <v>1135</v>
      </c>
      <c r="O984" s="274" t="s">
        <v>873</v>
      </c>
      <c r="P984" s="274" t="s">
        <v>7825</v>
      </c>
      <c r="Q984" s="274" t="s">
        <v>368</v>
      </c>
      <c r="R984" s="274" t="s">
        <v>268</v>
      </c>
      <c r="S984" s="274" t="s">
        <v>268</v>
      </c>
      <c r="T984" s="274" t="s">
        <v>268</v>
      </c>
      <c r="U984" s="274" t="s">
        <v>268</v>
      </c>
      <c r="V984" s="274" t="s">
        <v>268</v>
      </c>
      <c r="W984" s="274" t="s">
        <v>2044</v>
      </c>
      <c r="X984" s="274" t="s">
        <v>2045</v>
      </c>
      <c r="Y984" s="274" t="s">
        <v>333</v>
      </c>
      <c r="Z984" s="274" t="s">
        <v>268</v>
      </c>
      <c r="AA984" s="274" t="s">
        <v>268</v>
      </c>
      <c r="AB984" s="274" t="s">
        <v>268</v>
      </c>
      <c r="AC984" s="274" t="s">
        <v>268</v>
      </c>
      <c r="AD984" s="274" t="s">
        <v>268</v>
      </c>
      <c r="AE984" s="274" t="s">
        <v>287</v>
      </c>
      <c r="AF984" s="274" t="s">
        <v>1811</v>
      </c>
      <c r="AG984" s="274" t="s">
        <v>875</v>
      </c>
      <c r="AH984" s="274" t="s">
        <v>2047</v>
      </c>
      <c r="AI984" s="274" t="s">
        <v>740</v>
      </c>
      <c r="AJ984" s="274" t="s">
        <v>268</v>
      </c>
      <c r="AK984" s="274" t="s">
        <v>354</v>
      </c>
      <c r="AL984" s="274" t="s">
        <v>268</v>
      </c>
      <c r="AM984" s="274" t="s">
        <v>411</v>
      </c>
      <c r="AN984" s="274" t="s">
        <v>268</v>
      </c>
      <c r="AO984" s="274" t="s">
        <v>268</v>
      </c>
      <c r="AP984" s="274" t="s">
        <v>268</v>
      </c>
      <c r="AQ984" s="274" t="s">
        <v>268</v>
      </c>
      <c r="AR984" s="274" t="s">
        <v>268</v>
      </c>
      <c r="AS984" s="274" t="s">
        <v>268</v>
      </c>
      <c r="AT984" s="274" t="s">
        <v>268</v>
      </c>
      <c r="AU984" s="274" t="s">
        <v>268</v>
      </c>
      <c r="AV984" s="274" t="s">
        <v>268</v>
      </c>
      <c r="AW984" s="274" t="s">
        <v>268</v>
      </c>
      <c r="AX984" s="274" t="s">
        <v>268</v>
      </c>
      <c r="AY984" s="274" t="s">
        <v>268</v>
      </c>
      <c r="AZ984" s="274" t="s">
        <v>268</v>
      </c>
      <c r="BA984" s="274" t="s">
        <v>268</v>
      </c>
      <c r="BB984" s="274" t="s">
        <v>268</v>
      </c>
      <c r="BC984" s="274" t="s">
        <v>268</v>
      </c>
      <c r="BD984" s="274" t="s">
        <v>268</v>
      </c>
      <c r="BE984" s="274" t="s">
        <v>268</v>
      </c>
      <c r="BF984" s="274" t="s">
        <v>268</v>
      </c>
      <c r="BG984" s="274" t="s">
        <v>268</v>
      </c>
      <c r="BH984" s="274" t="s">
        <v>268</v>
      </c>
      <c r="BI984" s="274" t="s">
        <v>268</v>
      </c>
      <c r="BJ984" s="274" t="s">
        <v>268</v>
      </c>
      <c r="BK984" s="274" t="s">
        <v>268</v>
      </c>
      <c r="BL984" s="274" t="s">
        <v>268</v>
      </c>
      <c r="BM984" s="274" t="s">
        <v>268</v>
      </c>
      <c r="BN984" s="274" t="s">
        <v>268</v>
      </c>
      <c r="BO984" s="274" t="s">
        <v>268</v>
      </c>
      <c r="BP984" s="274" t="s">
        <v>268</v>
      </c>
      <c r="BQ984" s="274" t="s">
        <v>268</v>
      </c>
      <c r="BR984" s="274" t="s">
        <v>268</v>
      </c>
      <c r="BS984" s="274" t="s">
        <v>268</v>
      </c>
      <c r="BT984" s="274" t="s">
        <v>268</v>
      </c>
      <c r="BU984" s="274" t="s">
        <v>268</v>
      </c>
      <c r="BV984" s="274" t="s">
        <v>268</v>
      </c>
      <c r="BW984" s="274" t="s">
        <v>268</v>
      </c>
      <c r="BX984" s="274" t="s">
        <v>268</v>
      </c>
      <c r="BY984" s="295">
        <v>60</v>
      </c>
      <c r="BZ984" s="295">
        <v>60</v>
      </c>
      <c r="CA984" s="298" t="s">
        <v>143</v>
      </c>
      <c r="CB984" s="297">
        <v>118</v>
      </c>
      <c r="CC984" s="284">
        <f t="shared" si="62"/>
        <v>0</v>
      </c>
      <c r="CD984" s="295">
        <f t="shared" si="63"/>
        <v>60</v>
      </c>
      <c r="CE984" s="284">
        <f t="shared" si="64"/>
        <v>0</v>
      </c>
      <c r="CF984" s="295">
        <f t="shared" si="65"/>
        <v>60</v>
      </c>
      <c r="CG984" s="274" t="s">
        <v>759</v>
      </c>
      <c r="CH984" s="274" t="s">
        <v>268</v>
      </c>
      <c r="CI984" s="274" t="s">
        <v>268</v>
      </c>
      <c r="CJ984" s="298" t="s">
        <v>268</v>
      </c>
      <c r="CL984" s="274" t="s">
        <v>268</v>
      </c>
      <c r="CM984" s="274" t="s">
        <v>268</v>
      </c>
      <c r="CN984" s="274" t="s">
        <v>268</v>
      </c>
      <c r="CO984" s="274" t="s">
        <v>268</v>
      </c>
      <c r="CP984" s="274" t="s">
        <v>268</v>
      </c>
      <c r="CQ984" s="274" t="s">
        <v>7826</v>
      </c>
      <c r="CR984" s="274" t="s">
        <v>877</v>
      </c>
      <c r="CS984" s="274">
        <v>301.2</v>
      </c>
      <c r="CT984" s="274" t="s">
        <v>268</v>
      </c>
      <c r="CU984" s="274">
        <v>301.2</v>
      </c>
      <c r="CV984" s="274">
        <v>365</v>
      </c>
      <c r="CW984" s="274" t="s">
        <v>878</v>
      </c>
      <c r="CX984" s="274" t="s">
        <v>835</v>
      </c>
      <c r="CY984" s="274" t="s">
        <v>836</v>
      </c>
      <c r="CZ984" s="274" t="s">
        <v>837</v>
      </c>
      <c r="DA984" s="274" t="s">
        <v>268</v>
      </c>
      <c r="DB984" s="274" t="s">
        <v>268</v>
      </c>
      <c r="DC984" s="274" t="s">
        <v>268</v>
      </c>
      <c r="DD984" s="274" t="s">
        <v>268</v>
      </c>
      <c r="DE984" s="274" t="s">
        <v>268</v>
      </c>
      <c r="DF984" s="274" t="s">
        <v>268</v>
      </c>
      <c r="DG984" s="299">
        <f>IFERROR(IF(CA984="D",IF(CK984="A dispo.",CD984*VLOOKUP('DATI INPUT'!$F$27,TARIFFE_UD,2,FALSE),CD984*VLOOKUP(CK984,TARIFFE_UD,2,FALSE)),CD984*VLOOKUP(CB984-100,TARIFFE_UND,2,FALSE)),0)</f>
        <v>61.318052084680559</v>
      </c>
      <c r="DH984" s="299">
        <f>IFERROR(IF(CA984="D",IF(CK984="A dispo.",CF984*VLOOKUP('DATI INPUT'!$F$27,TARIFFE_UD,3,FALSE),CF984*VLOOKUP(CK984,TARIFFE_UD,3,FALSE)),CF984*VLOOKUP(CB984-100,TARIFFE_UND,3,FALSE)),0)</f>
        <v>221.71554046521524</v>
      </c>
    </row>
    <row r="985" spans="1:112" hidden="1" x14ac:dyDescent="0.25">
      <c r="A985" s="274" t="s">
        <v>7827</v>
      </c>
      <c r="B985" s="274" t="s">
        <v>7828</v>
      </c>
      <c r="C985" s="274" t="s">
        <v>7829</v>
      </c>
      <c r="D985" s="274" t="s">
        <v>7830</v>
      </c>
      <c r="E985" s="274" t="s">
        <v>268</v>
      </c>
      <c r="F985" s="274" t="s">
        <v>156</v>
      </c>
      <c r="G985" s="274" t="s">
        <v>7831</v>
      </c>
      <c r="H985" s="274" t="s">
        <v>7832</v>
      </c>
      <c r="I985" s="274" t="s">
        <v>7833</v>
      </c>
      <c r="J985" s="274" t="s">
        <v>156</v>
      </c>
      <c r="K985" s="274" t="s">
        <v>7834</v>
      </c>
      <c r="L985" s="274" t="s">
        <v>152</v>
      </c>
      <c r="M985" s="274" t="s">
        <v>7835</v>
      </c>
      <c r="N985" s="274" t="s">
        <v>152</v>
      </c>
      <c r="O985" s="274" t="s">
        <v>1495</v>
      </c>
      <c r="P985" s="274" t="s">
        <v>7836</v>
      </c>
      <c r="Q985" s="274" t="s">
        <v>269</v>
      </c>
      <c r="R985" s="274" t="s">
        <v>268</v>
      </c>
      <c r="S985" s="274" t="s">
        <v>268</v>
      </c>
      <c r="T985" s="274" t="s">
        <v>268</v>
      </c>
      <c r="U985" s="274" t="s">
        <v>268</v>
      </c>
      <c r="V985" s="274" t="s">
        <v>268</v>
      </c>
      <c r="W985" s="274" t="s">
        <v>1829</v>
      </c>
      <c r="X985" s="274" t="s">
        <v>1830</v>
      </c>
      <c r="Y985" s="274" t="s">
        <v>315</v>
      </c>
      <c r="Z985" s="274" t="s">
        <v>268</v>
      </c>
      <c r="AA985" s="274" t="s">
        <v>268</v>
      </c>
      <c r="AB985" s="274" t="s">
        <v>268</v>
      </c>
      <c r="AC985" s="274" t="s">
        <v>268</v>
      </c>
      <c r="AD985" s="274" t="s">
        <v>268</v>
      </c>
      <c r="AE985" s="274" t="s">
        <v>287</v>
      </c>
      <c r="AF985" s="274" t="s">
        <v>1811</v>
      </c>
      <c r="AG985" s="274" t="s">
        <v>875</v>
      </c>
      <c r="AH985" s="274" t="s">
        <v>1831</v>
      </c>
      <c r="AI985" s="274" t="s">
        <v>764</v>
      </c>
      <c r="AJ985" s="274" t="s">
        <v>268</v>
      </c>
      <c r="AK985" s="274" t="s">
        <v>724</v>
      </c>
      <c r="AL985" s="274" t="s">
        <v>268</v>
      </c>
      <c r="AM985" s="274" t="s">
        <v>355</v>
      </c>
      <c r="AN985" s="274" t="s">
        <v>268</v>
      </c>
      <c r="AO985" s="274" t="s">
        <v>268</v>
      </c>
      <c r="AP985" s="274" t="s">
        <v>268</v>
      </c>
      <c r="AQ985" s="274" t="s">
        <v>268</v>
      </c>
      <c r="AR985" s="274" t="s">
        <v>268</v>
      </c>
      <c r="AS985" s="274" t="s">
        <v>268</v>
      </c>
      <c r="AT985" s="274" t="s">
        <v>268</v>
      </c>
      <c r="AU985" s="274" t="s">
        <v>268</v>
      </c>
      <c r="AV985" s="274" t="s">
        <v>268</v>
      </c>
      <c r="AW985" s="274" t="s">
        <v>268</v>
      </c>
      <c r="AX985" s="274" t="s">
        <v>268</v>
      </c>
      <c r="AY985" s="274" t="s">
        <v>268</v>
      </c>
      <c r="AZ985" s="274" t="s">
        <v>268</v>
      </c>
      <c r="BA985" s="274" t="s">
        <v>268</v>
      </c>
      <c r="BB985" s="274" t="s">
        <v>268</v>
      </c>
      <c r="BC985" s="274" t="s">
        <v>268</v>
      </c>
      <c r="BD985" s="274" t="s">
        <v>268</v>
      </c>
      <c r="BE985" s="274" t="s">
        <v>268</v>
      </c>
      <c r="BF985" s="274" t="s">
        <v>268</v>
      </c>
      <c r="BG985" s="274" t="s">
        <v>268</v>
      </c>
      <c r="BH985" s="274" t="s">
        <v>268</v>
      </c>
      <c r="BI985" s="274" t="s">
        <v>268</v>
      </c>
      <c r="BJ985" s="274" t="s">
        <v>268</v>
      </c>
      <c r="BK985" s="274" t="s">
        <v>268</v>
      </c>
      <c r="BL985" s="274" t="s">
        <v>268</v>
      </c>
      <c r="BM985" s="274" t="s">
        <v>268</v>
      </c>
      <c r="BN985" s="274" t="s">
        <v>268</v>
      </c>
      <c r="BO985" s="274" t="s">
        <v>268</v>
      </c>
      <c r="BP985" s="274" t="s">
        <v>268</v>
      </c>
      <c r="BQ985" s="274" t="s">
        <v>268</v>
      </c>
      <c r="BR985" s="274" t="s">
        <v>268</v>
      </c>
      <c r="BS985" s="274" t="s">
        <v>268</v>
      </c>
      <c r="BT985" s="274" t="s">
        <v>268</v>
      </c>
      <c r="BU985" s="274" t="s">
        <v>268</v>
      </c>
      <c r="BV985" s="274" t="s">
        <v>268</v>
      </c>
      <c r="BW985" s="274" t="s">
        <v>268</v>
      </c>
      <c r="BX985" s="274" t="s">
        <v>268</v>
      </c>
      <c r="BY985" s="295">
        <v>45</v>
      </c>
      <c r="BZ985" s="295">
        <v>45</v>
      </c>
      <c r="CA985" s="298" t="s">
        <v>142</v>
      </c>
      <c r="CB985" s="297">
        <v>122</v>
      </c>
      <c r="CC985" s="284">
        <f t="shared" si="62"/>
        <v>0</v>
      </c>
      <c r="CD985" s="295">
        <f t="shared" si="63"/>
        <v>45</v>
      </c>
      <c r="CE985" s="284">
        <f t="shared" si="64"/>
        <v>0</v>
      </c>
      <c r="CF985" s="295">
        <f t="shared" si="65"/>
        <v>1</v>
      </c>
      <c r="CG985" s="274" t="s">
        <v>876</v>
      </c>
      <c r="CH985" s="274" t="s">
        <v>268</v>
      </c>
      <c r="CI985" s="274" t="s">
        <v>268</v>
      </c>
      <c r="CJ985" s="298" t="s">
        <v>268</v>
      </c>
      <c r="CK985" s="298" t="s">
        <v>736</v>
      </c>
      <c r="CL985" s="274" t="s">
        <v>268</v>
      </c>
      <c r="CM985" s="274" t="s">
        <v>268</v>
      </c>
      <c r="CN985" s="274" t="s">
        <v>268</v>
      </c>
      <c r="CO985" s="274" t="s">
        <v>268</v>
      </c>
      <c r="CP985" s="274" t="s">
        <v>268</v>
      </c>
      <c r="CQ985" s="274" t="s">
        <v>268</v>
      </c>
      <c r="CR985" s="274" t="s">
        <v>877</v>
      </c>
      <c r="CS985" s="274">
        <v>74.61</v>
      </c>
      <c r="CT985" s="274" t="s">
        <v>268</v>
      </c>
      <c r="CU985" s="274">
        <v>74.61</v>
      </c>
      <c r="CV985" s="274">
        <v>365</v>
      </c>
      <c r="CW985" s="274" t="s">
        <v>878</v>
      </c>
      <c r="CX985" s="274" t="s">
        <v>835</v>
      </c>
      <c r="CY985" s="274" t="s">
        <v>836</v>
      </c>
      <c r="CZ985" s="274" t="s">
        <v>837</v>
      </c>
      <c r="DA985" s="274" t="s">
        <v>268</v>
      </c>
      <c r="DB985" s="274" t="s">
        <v>268</v>
      </c>
      <c r="DC985" s="274" t="s">
        <v>268</v>
      </c>
      <c r="DD985" s="274" t="s">
        <v>268</v>
      </c>
      <c r="DE985" s="274" t="s">
        <v>268</v>
      </c>
      <c r="DF985" s="274" t="s">
        <v>268</v>
      </c>
      <c r="DG985" s="299">
        <f>IFERROR(IF(CA985="D",IF(CK985="A dispo.",CD985*VLOOKUP('DATI INPUT'!$F$27,TARIFFE_UD,2,FALSE),CD985*VLOOKUP(CK985,TARIFFE_UD,2,FALSE)),CD985*VLOOKUP(CB985-100,TARIFFE_UND,2,FALSE)),0)</f>
        <v>35.637767945228923</v>
      </c>
      <c r="DH985" s="299">
        <f>IFERROR(IF(CA985="D",IF(CK985="A dispo.",CF985*VLOOKUP('DATI INPUT'!$F$27,TARIFFE_UD,3,FALSE),CF985*VLOOKUP(CK985,TARIFFE_UD,3,FALSE)),CF985*VLOOKUP(CB985-100,TARIFFE_UND,3,FALSE)),0)</f>
        <v>60.367780403072892</v>
      </c>
    </row>
    <row r="986" spans="1:112" hidden="1" x14ac:dyDescent="0.25">
      <c r="A986" s="274" t="s">
        <v>7837</v>
      </c>
      <c r="B986" s="274" t="s">
        <v>7828</v>
      </c>
      <c r="C986" s="274" t="s">
        <v>7838</v>
      </c>
      <c r="D986" s="274" t="s">
        <v>7830</v>
      </c>
      <c r="E986" s="274" t="s">
        <v>268</v>
      </c>
      <c r="F986" s="274" t="s">
        <v>156</v>
      </c>
      <c r="G986" s="274" t="s">
        <v>7831</v>
      </c>
      <c r="H986" s="274" t="s">
        <v>7832</v>
      </c>
      <c r="I986" s="274" t="s">
        <v>7833</v>
      </c>
      <c r="J986" s="274" t="s">
        <v>156</v>
      </c>
      <c r="K986" s="274" t="s">
        <v>7834</v>
      </c>
      <c r="L986" s="274" t="s">
        <v>152</v>
      </c>
      <c r="M986" s="274" t="s">
        <v>7835</v>
      </c>
      <c r="N986" s="274" t="s">
        <v>152</v>
      </c>
      <c r="O986" s="274" t="s">
        <v>1495</v>
      </c>
      <c r="P986" s="274" t="s">
        <v>7836</v>
      </c>
      <c r="Q986" s="274" t="s">
        <v>269</v>
      </c>
      <c r="R986" s="274" t="s">
        <v>268</v>
      </c>
      <c r="S986" s="274" t="s">
        <v>268</v>
      </c>
      <c r="T986" s="274" t="s">
        <v>268</v>
      </c>
      <c r="U986" s="274" t="s">
        <v>268</v>
      </c>
      <c r="V986" s="274" t="s">
        <v>268</v>
      </c>
      <c r="W986" s="274" t="s">
        <v>1829</v>
      </c>
      <c r="X986" s="274" t="s">
        <v>1830</v>
      </c>
      <c r="Y986" s="274" t="s">
        <v>315</v>
      </c>
      <c r="Z986" s="274" t="s">
        <v>268</v>
      </c>
      <c r="AA986" s="274" t="s">
        <v>268</v>
      </c>
      <c r="AB986" s="274" t="s">
        <v>268</v>
      </c>
      <c r="AC986" s="274" t="s">
        <v>268</v>
      </c>
      <c r="AD986" s="274" t="s">
        <v>268</v>
      </c>
      <c r="AE986" s="274" t="s">
        <v>287</v>
      </c>
      <c r="AF986" s="274" t="s">
        <v>1811</v>
      </c>
      <c r="AG986" s="274" t="s">
        <v>875</v>
      </c>
      <c r="AH986" s="274" t="s">
        <v>1831</v>
      </c>
      <c r="AI986" s="274" t="s">
        <v>1011</v>
      </c>
      <c r="AJ986" s="274" t="s">
        <v>268</v>
      </c>
      <c r="AK986" s="274" t="s">
        <v>377</v>
      </c>
      <c r="AL986" s="274" t="s">
        <v>268</v>
      </c>
      <c r="AM986" s="274" t="s">
        <v>353</v>
      </c>
      <c r="AN986" s="274" t="s">
        <v>268</v>
      </c>
      <c r="AO986" s="274" t="s">
        <v>268</v>
      </c>
      <c r="AP986" s="274" t="s">
        <v>268</v>
      </c>
      <c r="AQ986" s="274" t="s">
        <v>268</v>
      </c>
      <c r="AR986" s="274" t="s">
        <v>268</v>
      </c>
      <c r="AS986" s="274" t="s">
        <v>268</v>
      </c>
      <c r="AT986" s="274" t="s">
        <v>268</v>
      </c>
      <c r="AU986" s="274" t="s">
        <v>268</v>
      </c>
      <c r="AV986" s="274" t="s">
        <v>268</v>
      </c>
      <c r="AW986" s="274" t="s">
        <v>268</v>
      </c>
      <c r="AX986" s="274" t="s">
        <v>268</v>
      </c>
      <c r="AY986" s="274" t="s">
        <v>268</v>
      </c>
      <c r="AZ986" s="274" t="s">
        <v>268</v>
      </c>
      <c r="BA986" s="274" t="s">
        <v>268</v>
      </c>
      <c r="BB986" s="274" t="s">
        <v>268</v>
      </c>
      <c r="BC986" s="274" t="s">
        <v>268</v>
      </c>
      <c r="BD986" s="274" t="s">
        <v>268</v>
      </c>
      <c r="BE986" s="274" t="s">
        <v>268</v>
      </c>
      <c r="BF986" s="274" t="s">
        <v>268</v>
      </c>
      <c r="BG986" s="274" t="s">
        <v>268</v>
      </c>
      <c r="BH986" s="274" t="s">
        <v>268</v>
      </c>
      <c r="BI986" s="274" t="s">
        <v>268</v>
      </c>
      <c r="BJ986" s="274" t="s">
        <v>268</v>
      </c>
      <c r="BK986" s="274" t="s">
        <v>268</v>
      </c>
      <c r="BL986" s="274" t="s">
        <v>268</v>
      </c>
      <c r="BM986" s="274" t="s">
        <v>268</v>
      </c>
      <c r="BN986" s="274" t="s">
        <v>268</v>
      </c>
      <c r="BO986" s="274" t="s">
        <v>268</v>
      </c>
      <c r="BP986" s="274" t="s">
        <v>268</v>
      </c>
      <c r="BQ986" s="274" t="s">
        <v>268</v>
      </c>
      <c r="BR986" s="274" t="s">
        <v>268</v>
      </c>
      <c r="BS986" s="274" t="s">
        <v>268</v>
      </c>
      <c r="BT986" s="274" t="s">
        <v>268</v>
      </c>
      <c r="BU986" s="274" t="s">
        <v>268</v>
      </c>
      <c r="BV986" s="274" t="s">
        <v>268</v>
      </c>
      <c r="BW986" s="274" t="s">
        <v>268</v>
      </c>
      <c r="BX986" s="274" t="s">
        <v>268</v>
      </c>
      <c r="BY986" s="295">
        <v>12</v>
      </c>
      <c r="BZ986" s="295">
        <v>12</v>
      </c>
      <c r="CA986" s="298" t="s">
        <v>142</v>
      </c>
      <c r="CB986" s="297">
        <v>123</v>
      </c>
      <c r="CC986" s="284">
        <f t="shared" si="62"/>
        <v>0</v>
      </c>
      <c r="CD986" s="295">
        <f t="shared" si="63"/>
        <v>11.999999999999998</v>
      </c>
      <c r="CE986" s="284">
        <f t="shared" si="64"/>
        <v>1</v>
      </c>
      <c r="CF986" s="295">
        <f t="shared" si="65"/>
        <v>0</v>
      </c>
      <c r="CG986" s="274" t="s">
        <v>1817</v>
      </c>
      <c r="CH986" s="274" t="s">
        <v>268</v>
      </c>
      <c r="CI986" s="274" t="s">
        <v>268</v>
      </c>
      <c r="CJ986" s="298" t="s">
        <v>268</v>
      </c>
      <c r="CK986" s="298" t="s">
        <v>736</v>
      </c>
      <c r="CL986" s="274" t="s">
        <v>268</v>
      </c>
      <c r="CM986" s="274" t="s">
        <v>268</v>
      </c>
      <c r="CN986" s="274" t="s">
        <v>268</v>
      </c>
      <c r="CO986" s="274" t="s">
        <v>268</v>
      </c>
      <c r="CP986" s="274" t="s">
        <v>268</v>
      </c>
      <c r="CQ986" s="274" t="s">
        <v>7839</v>
      </c>
      <c r="CR986" s="274" t="s">
        <v>877</v>
      </c>
      <c r="CS986" s="274">
        <v>5.88</v>
      </c>
      <c r="CT986" s="274" t="s">
        <v>268</v>
      </c>
      <c r="CU986" s="274">
        <v>5.88</v>
      </c>
      <c r="CV986" s="274">
        <v>365</v>
      </c>
      <c r="CW986" s="274" t="s">
        <v>878</v>
      </c>
      <c r="CX986" s="274" t="s">
        <v>835</v>
      </c>
      <c r="CY986" s="274" t="s">
        <v>836</v>
      </c>
      <c r="CZ986" s="274" t="s">
        <v>837</v>
      </c>
      <c r="DA986" s="274" t="s">
        <v>268</v>
      </c>
      <c r="DB986" s="274" t="s">
        <v>268</v>
      </c>
      <c r="DC986" s="274" t="s">
        <v>268</v>
      </c>
      <c r="DD986" s="274" t="s">
        <v>268</v>
      </c>
      <c r="DE986" s="274" t="s">
        <v>268</v>
      </c>
      <c r="DF986" s="274" t="s">
        <v>268</v>
      </c>
      <c r="DG986" s="299">
        <f>IFERROR(IF(CA986="D",IF(CK986="A dispo.",CD986*VLOOKUP('DATI INPUT'!$F$27,TARIFFE_UD,2,FALSE),CD986*VLOOKUP(CK986,TARIFFE_UD,2,FALSE)),CD986*VLOOKUP(CB986-100,TARIFFE_UND,2,FALSE)),0)</f>
        <v>9.5034047853943768</v>
      </c>
      <c r="DH986" s="299">
        <f>IFERROR(IF(CA986="D",IF(CK986="A dispo.",CF986*VLOOKUP('DATI INPUT'!$F$27,TARIFFE_UD,3,FALSE),CF986*VLOOKUP(CK986,TARIFFE_UD,3,FALSE)),CF986*VLOOKUP(CB986-100,TARIFFE_UND,3,FALSE)),0)</f>
        <v>0</v>
      </c>
    </row>
    <row r="987" spans="1:112" x14ac:dyDescent="0.25">
      <c r="A987" s="274" t="s">
        <v>7840</v>
      </c>
      <c r="B987" s="274" t="s">
        <v>7841</v>
      </c>
      <c r="C987" s="274" t="s">
        <v>7842</v>
      </c>
      <c r="D987" s="274" t="s">
        <v>7843</v>
      </c>
      <c r="E987" s="274" t="s">
        <v>268</v>
      </c>
      <c r="F987" s="274" t="s">
        <v>156</v>
      </c>
      <c r="G987" s="274" t="s">
        <v>7844</v>
      </c>
      <c r="H987" s="274" t="s">
        <v>1353</v>
      </c>
      <c r="I987" s="274" t="s">
        <v>7845</v>
      </c>
      <c r="J987" s="274" t="s">
        <v>156</v>
      </c>
      <c r="K987" s="274" t="s">
        <v>1748</v>
      </c>
      <c r="L987" s="274" t="s">
        <v>880</v>
      </c>
      <c r="M987" s="274" t="s">
        <v>3805</v>
      </c>
      <c r="N987" s="274" t="s">
        <v>984</v>
      </c>
      <c r="O987" s="274" t="s">
        <v>873</v>
      </c>
      <c r="P987" s="274" t="s">
        <v>2116</v>
      </c>
      <c r="Q987" s="274" t="s">
        <v>275</v>
      </c>
      <c r="R987" s="274" t="s">
        <v>268</v>
      </c>
      <c r="S987" s="274" t="s">
        <v>268</v>
      </c>
      <c r="T987" s="274" t="s">
        <v>268</v>
      </c>
      <c r="U987" s="274" t="s">
        <v>268</v>
      </c>
      <c r="V987" s="274" t="s">
        <v>268</v>
      </c>
      <c r="W987" s="274" t="s">
        <v>3805</v>
      </c>
      <c r="X987" s="274" t="s">
        <v>2116</v>
      </c>
      <c r="Y987" s="274" t="s">
        <v>275</v>
      </c>
      <c r="Z987" s="274" t="s">
        <v>268</v>
      </c>
      <c r="AA987" s="274" t="s">
        <v>268</v>
      </c>
      <c r="AB987" s="274" t="s">
        <v>268</v>
      </c>
      <c r="AC987" s="274" t="s">
        <v>268</v>
      </c>
      <c r="AD987" s="274" t="s">
        <v>268</v>
      </c>
      <c r="AE987" s="274" t="s">
        <v>268</v>
      </c>
      <c r="AF987" s="274" t="s">
        <v>268</v>
      </c>
      <c r="AG987" s="274" t="s">
        <v>268</v>
      </c>
      <c r="AH987" s="274" t="s">
        <v>268</v>
      </c>
      <c r="AI987" s="274" t="s">
        <v>268</v>
      </c>
      <c r="AJ987" s="274" t="s">
        <v>268</v>
      </c>
      <c r="AK987" s="274" t="s">
        <v>268</v>
      </c>
      <c r="AL987" s="274" t="s">
        <v>268</v>
      </c>
      <c r="AM987" s="274" t="s">
        <v>268</v>
      </c>
      <c r="AN987" s="274" t="s">
        <v>268</v>
      </c>
      <c r="AO987" s="274" t="s">
        <v>268</v>
      </c>
      <c r="AP987" s="274" t="s">
        <v>268</v>
      </c>
      <c r="AQ987" s="274" t="s">
        <v>268</v>
      </c>
      <c r="AR987" s="274" t="s">
        <v>268</v>
      </c>
      <c r="AS987" s="274" t="s">
        <v>268</v>
      </c>
      <c r="AT987" s="274" t="s">
        <v>268</v>
      </c>
      <c r="AU987" s="274" t="s">
        <v>268</v>
      </c>
      <c r="AV987" s="274" t="s">
        <v>268</v>
      </c>
      <c r="AW987" s="274" t="s">
        <v>268</v>
      </c>
      <c r="AX987" s="274" t="s">
        <v>268</v>
      </c>
      <c r="AY987" s="274" t="s">
        <v>268</v>
      </c>
      <c r="AZ987" s="274" t="s">
        <v>268</v>
      </c>
      <c r="BA987" s="274" t="s">
        <v>268</v>
      </c>
      <c r="BB987" s="274" t="s">
        <v>268</v>
      </c>
      <c r="BC987" s="274" t="s">
        <v>268</v>
      </c>
      <c r="BD987" s="274" t="s">
        <v>268</v>
      </c>
      <c r="BE987" s="274" t="s">
        <v>268</v>
      </c>
      <c r="BF987" s="274" t="s">
        <v>268</v>
      </c>
      <c r="BG987" s="274" t="s">
        <v>268</v>
      </c>
      <c r="BH987" s="274" t="s">
        <v>268</v>
      </c>
      <c r="BI987" s="274" t="s">
        <v>268</v>
      </c>
      <c r="BJ987" s="274" t="s">
        <v>268</v>
      </c>
      <c r="BK987" s="274" t="s">
        <v>268</v>
      </c>
      <c r="BL987" s="274" t="s">
        <v>268</v>
      </c>
      <c r="BM987" s="274" t="s">
        <v>268</v>
      </c>
      <c r="BN987" s="274" t="s">
        <v>268</v>
      </c>
      <c r="BO987" s="274" t="s">
        <v>268</v>
      </c>
      <c r="BP987" s="274" t="s">
        <v>268</v>
      </c>
      <c r="BQ987" s="274" t="s">
        <v>268</v>
      </c>
      <c r="BR987" s="274" t="s">
        <v>268</v>
      </c>
      <c r="BS987" s="274" t="s">
        <v>268</v>
      </c>
      <c r="BT987" s="274" t="s">
        <v>268</v>
      </c>
      <c r="BU987" s="274" t="s">
        <v>268</v>
      </c>
      <c r="BV987" s="274" t="s">
        <v>268</v>
      </c>
      <c r="BW987" s="274" t="s">
        <v>268</v>
      </c>
      <c r="BX987" s="274" t="s">
        <v>268</v>
      </c>
      <c r="BY987" s="295">
        <v>60</v>
      </c>
      <c r="BZ987" s="295">
        <v>60</v>
      </c>
      <c r="CA987" s="298" t="s">
        <v>142</v>
      </c>
      <c r="CB987" s="297">
        <v>122</v>
      </c>
      <c r="CC987" s="284">
        <f t="shared" si="62"/>
        <v>0</v>
      </c>
      <c r="CD987" s="295">
        <f t="shared" si="63"/>
        <v>60</v>
      </c>
      <c r="CE987" s="284">
        <f t="shared" si="64"/>
        <v>0</v>
      </c>
      <c r="CF987" s="295">
        <f t="shared" si="65"/>
        <v>1</v>
      </c>
      <c r="CG987" s="274" t="s">
        <v>876</v>
      </c>
      <c r="CH987" s="274" t="s">
        <v>268</v>
      </c>
      <c r="CI987" s="274" t="s">
        <v>268</v>
      </c>
      <c r="CJ987" s="298" t="s">
        <v>271</v>
      </c>
      <c r="CK987" s="297">
        <v>1</v>
      </c>
      <c r="CL987" s="274" t="s">
        <v>268</v>
      </c>
      <c r="CM987" s="274" t="s">
        <v>268</v>
      </c>
      <c r="CN987" s="274" t="s">
        <v>268</v>
      </c>
      <c r="CO987" s="274" t="s">
        <v>268</v>
      </c>
      <c r="CP987" s="274" t="s">
        <v>268</v>
      </c>
      <c r="CQ987" s="274" t="s">
        <v>7846</v>
      </c>
      <c r="CR987" s="274" t="s">
        <v>877</v>
      </c>
      <c r="CS987" s="274">
        <v>40.08</v>
      </c>
      <c r="CT987" s="274" t="s">
        <v>268</v>
      </c>
      <c r="CU987" s="274">
        <v>40.08</v>
      </c>
      <c r="CV987" s="274">
        <v>365</v>
      </c>
      <c r="CW987" s="274" t="s">
        <v>878</v>
      </c>
      <c r="CX987" s="274" t="s">
        <v>835</v>
      </c>
      <c r="CY987" s="274" t="s">
        <v>836</v>
      </c>
      <c r="CZ987" s="274" t="s">
        <v>837</v>
      </c>
      <c r="DA987" s="274" t="s">
        <v>268</v>
      </c>
      <c r="DB987" s="274" t="s">
        <v>268</v>
      </c>
      <c r="DC987" s="274" t="s">
        <v>268</v>
      </c>
      <c r="DD987" s="274" t="s">
        <v>268</v>
      </c>
      <c r="DE987" s="274" t="s">
        <v>268</v>
      </c>
      <c r="DF987" s="274" t="s">
        <v>268</v>
      </c>
      <c r="DG987" s="299">
        <f>IFERROR(IF(CA987="D",IF(CK987="A dispo.",CD987*VLOOKUP('DATI INPUT'!$F$27,TARIFFE_UD,2,FALSE),CD987*VLOOKUP(CK987,TARIFFE_UD,2,FALSE)),CD987*VLOOKUP(CB987-100,TARIFFE_UND,2,FALSE)),0)</f>
        <v>36.957685276533695</v>
      </c>
      <c r="DH987" s="299">
        <f>IFERROR(IF(CA987="D",IF(CK987="A dispo.",CF987*VLOOKUP('DATI INPUT'!$F$27,TARIFFE_UD,3,FALSE),CF987*VLOOKUP(CK987,TARIFFE_UD,3,FALSE)),CF987*VLOOKUP(CB987-100,TARIFFE_UND,3,FALSE)),0)</f>
        <v>15.164853048114928</v>
      </c>
    </row>
    <row r="988" spans="1:112" x14ac:dyDescent="0.25">
      <c r="A988" s="274" t="s">
        <v>7847</v>
      </c>
      <c r="B988" s="274" t="s">
        <v>7848</v>
      </c>
      <c r="C988" s="274" t="s">
        <v>7849</v>
      </c>
      <c r="D988" s="274" t="s">
        <v>7850</v>
      </c>
      <c r="E988" s="274" t="s">
        <v>268</v>
      </c>
      <c r="F988" s="274" t="s">
        <v>156</v>
      </c>
      <c r="G988" s="274" t="s">
        <v>7851</v>
      </c>
      <c r="H988" s="274" t="s">
        <v>3307</v>
      </c>
      <c r="I988" s="274" t="s">
        <v>7852</v>
      </c>
      <c r="J988" s="274" t="s">
        <v>156</v>
      </c>
      <c r="K988" s="274" t="s">
        <v>7853</v>
      </c>
      <c r="L988" s="274" t="s">
        <v>960</v>
      </c>
      <c r="M988" s="274" t="s">
        <v>7854</v>
      </c>
      <c r="N988" s="274" t="s">
        <v>984</v>
      </c>
      <c r="O988" s="274" t="s">
        <v>873</v>
      </c>
      <c r="P988" s="274" t="s">
        <v>1934</v>
      </c>
      <c r="Q988" s="274" t="s">
        <v>290</v>
      </c>
      <c r="R988" s="274" t="s">
        <v>268</v>
      </c>
      <c r="S988" s="274" t="s">
        <v>268</v>
      </c>
      <c r="T988" s="274" t="s">
        <v>268</v>
      </c>
      <c r="U988" s="274" t="s">
        <v>268</v>
      </c>
      <c r="V988" s="274" t="s">
        <v>268</v>
      </c>
      <c r="W988" s="274" t="s">
        <v>7854</v>
      </c>
      <c r="X988" s="274" t="s">
        <v>1934</v>
      </c>
      <c r="Y988" s="274" t="s">
        <v>290</v>
      </c>
      <c r="Z988" s="274" t="s">
        <v>268</v>
      </c>
      <c r="AA988" s="274" t="s">
        <v>268</v>
      </c>
      <c r="AB988" s="274" t="s">
        <v>268</v>
      </c>
      <c r="AC988" s="274" t="s">
        <v>268</v>
      </c>
      <c r="AD988" s="274" t="s">
        <v>268</v>
      </c>
      <c r="AE988" s="274" t="s">
        <v>287</v>
      </c>
      <c r="AF988" s="274" t="s">
        <v>1811</v>
      </c>
      <c r="AG988" s="274" t="s">
        <v>875</v>
      </c>
      <c r="AH988" s="274" t="s">
        <v>2576</v>
      </c>
      <c r="AI988" s="274" t="s">
        <v>794</v>
      </c>
      <c r="AJ988" s="274" t="s">
        <v>268</v>
      </c>
      <c r="AK988" s="274" t="s">
        <v>377</v>
      </c>
      <c r="AL988" s="274" t="s">
        <v>268</v>
      </c>
      <c r="AM988" s="274" t="s">
        <v>355</v>
      </c>
      <c r="AN988" s="274" t="s">
        <v>268</v>
      </c>
      <c r="AO988" s="274" t="s">
        <v>268</v>
      </c>
      <c r="AP988" s="274" t="s">
        <v>268</v>
      </c>
      <c r="AQ988" s="274" t="s">
        <v>268</v>
      </c>
      <c r="AR988" s="274" t="s">
        <v>268</v>
      </c>
      <c r="AS988" s="274" t="s">
        <v>268</v>
      </c>
      <c r="AT988" s="274" t="s">
        <v>268</v>
      </c>
      <c r="AU988" s="274" t="s">
        <v>268</v>
      </c>
      <c r="AV988" s="274" t="s">
        <v>268</v>
      </c>
      <c r="AW988" s="274" t="s">
        <v>268</v>
      </c>
      <c r="AX988" s="274" t="s">
        <v>268</v>
      </c>
      <c r="AY988" s="274" t="s">
        <v>268</v>
      </c>
      <c r="AZ988" s="274" t="s">
        <v>268</v>
      </c>
      <c r="BA988" s="274" t="s">
        <v>268</v>
      </c>
      <c r="BB988" s="274" t="s">
        <v>268</v>
      </c>
      <c r="BC988" s="274" t="s">
        <v>268</v>
      </c>
      <c r="BD988" s="274" t="s">
        <v>268</v>
      </c>
      <c r="BE988" s="274" t="s">
        <v>268</v>
      </c>
      <c r="BF988" s="274" t="s">
        <v>268</v>
      </c>
      <c r="BG988" s="274" t="s">
        <v>268</v>
      </c>
      <c r="BH988" s="274" t="s">
        <v>268</v>
      </c>
      <c r="BI988" s="274" t="s">
        <v>268</v>
      </c>
      <c r="BJ988" s="274" t="s">
        <v>268</v>
      </c>
      <c r="BK988" s="274" t="s">
        <v>268</v>
      </c>
      <c r="BL988" s="274" t="s">
        <v>268</v>
      </c>
      <c r="BM988" s="274" t="s">
        <v>268</v>
      </c>
      <c r="BN988" s="274" t="s">
        <v>268</v>
      </c>
      <c r="BO988" s="274" t="s">
        <v>268</v>
      </c>
      <c r="BP988" s="274" t="s">
        <v>268</v>
      </c>
      <c r="BQ988" s="274" t="s">
        <v>268</v>
      </c>
      <c r="BR988" s="274" t="s">
        <v>268</v>
      </c>
      <c r="BS988" s="274" t="s">
        <v>268</v>
      </c>
      <c r="BT988" s="274" t="s">
        <v>268</v>
      </c>
      <c r="BU988" s="274" t="s">
        <v>268</v>
      </c>
      <c r="BV988" s="274" t="s">
        <v>268</v>
      </c>
      <c r="BW988" s="274" t="s">
        <v>268</v>
      </c>
      <c r="BX988" s="274" t="s">
        <v>268</v>
      </c>
      <c r="BY988" s="295">
        <v>90</v>
      </c>
      <c r="BZ988" s="295">
        <v>90</v>
      </c>
      <c r="CA988" s="298" t="s">
        <v>142</v>
      </c>
      <c r="CB988" s="297">
        <v>122</v>
      </c>
      <c r="CC988" s="284">
        <f t="shared" si="62"/>
        <v>0</v>
      </c>
      <c r="CD988" s="295">
        <f t="shared" si="63"/>
        <v>90</v>
      </c>
      <c r="CE988" s="284">
        <f t="shared" si="64"/>
        <v>0</v>
      </c>
      <c r="CF988" s="295">
        <f t="shared" si="65"/>
        <v>1</v>
      </c>
      <c r="CG988" s="274" t="s">
        <v>876</v>
      </c>
      <c r="CH988" s="274" t="s">
        <v>268</v>
      </c>
      <c r="CI988" s="274" t="s">
        <v>268</v>
      </c>
      <c r="CJ988" s="298" t="s">
        <v>271</v>
      </c>
      <c r="CK988" s="297">
        <v>1</v>
      </c>
      <c r="CL988" s="274" t="s">
        <v>268</v>
      </c>
      <c r="CM988" s="274" t="s">
        <v>268</v>
      </c>
      <c r="CN988" s="274" t="s">
        <v>268</v>
      </c>
      <c r="CO988" s="274" t="s">
        <v>268</v>
      </c>
      <c r="CP988" s="274" t="s">
        <v>268</v>
      </c>
      <c r="CQ988" s="274" t="s">
        <v>268</v>
      </c>
      <c r="CR988" s="274" t="s">
        <v>877</v>
      </c>
      <c r="CS988" s="274">
        <v>51.48</v>
      </c>
      <c r="CT988" s="274" t="s">
        <v>268</v>
      </c>
      <c r="CU988" s="274">
        <v>51.48</v>
      </c>
      <c r="CV988" s="274">
        <v>365</v>
      </c>
      <c r="CW988" s="274" t="s">
        <v>878</v>
      </c>
      <c r="CX988" s="274" t="s">
        <v>835</v>
      </c>
      <c r="CY988" s="274" t="s">
        <v>836</v>
      </c>
      <c r="CZ988" s="274" t="s">
        <v>837</v>
      </c>
      <c r="DA988" s="274" t="s">
        <v>268</v>
      </c>
      <c r="DB988" s="274" t="s">
        <v>268</v>
      </c>
      <c r="DC988" s="274" t="s">
        <v>268</v>
      </c>
      <c r="DD988" s="274" t="s">
        <v>268</v>
      </c>
      <c r="DE988" s="274" t="s">
        <v>268</v>
      </c>
      <c r="DF988" s="274" t="s">
        <v>268</v>
      </c>
      <c r="DG988" s="299">
        <f>IFERROR(IF(CA988="D",IF(CK988="A dispo.",CD988*VLOOKUP('DATI INPUT'!$F$27,TARIFFE_UD,2,FALSE),CD988*VLOOKUP(CK988,TARIFFE_UD,2,FALSE)),CD988*VLOOKUP(CB988-100,TARIFFE_UND,2,FALSE)),0)</f>
        <v>55.43652791480055</v>
      </c>
      <c r="DH988" s="299">
        <f>IFERROR(IF(CA988="D",IF(CK988="A dispo.",CF988*VLOOKUP('DATI INPUT'!$F$27,TARIFFE_UD,3,FALSE),CF988*VLOOKUP(CK988,TARIFFE_UD,3,FALSE)),CF988*VLOOKUP(CB988-100,TARIFFE_UND,3,FALSE)),0)</f>
        <v>15.164853048114928</v>
      </c>
    </row>
    <row r="989" spans="1:112" x14ac:dyDescent="0.25">
      <c r="A989" s="274" t="s">
        <v>7855</v>
      </c>
      <c r="B989" s="274" t="s">
        <v>7848</v>
      </c>
      <c r="C989" s="274" t="s">
        <v>7856</v>
      </c>
      <c r="D989" s="274" t="s">
        <v>7850</v>
      </c>
      <c r="E989" s="274" t="s">
        <v>268</v>
      </c>
      <c r="F989" s="274" t="s">
        <v>156</v>
      </c>
      <c r="G989" s="274" t="s">
        <v>7851</v>
      </c>
      <c r="H989" s="274" t="s">
        <v>3307</v>
      </c>
      <c r="I989" s="274" t="s">
        <v>7852</v>
      </c>
      <c r="J989" s="274" t="s">
        <v>156</v>
      </c>
      <c r="K989" s="274" t="s">
        <v>7853</v>
      </c>
      <c r="L989" s="274" t="s">
        <v>960</v>
      </c>
      <c r="M989" s="274" t="s">
        <v>7854</v>
      </c>
      <c r="N989" s="274" t="s">
        <v>984</v>
      </c>
      <c r="O989" s="274" t="s">
        <v>873</v>
      </c>
      <c r="P989" s="274" t="s">
        <v>1934</v>
      </c>
      <c r="Q989" s="274" t="s">
        <v>290</v>
      </c>
      <c r="R989" s="274" t="s">
        <v>268</v>
      </c>
      <c r="S989" s="274" t="s">
        <v>268</v>
      </c>
      <c r="T989" s="274" t="s">
        <v>268</v>
      </c>
      <c r="U989" s="274" t="s">
        <v>268</v>
      </c>
      <c r="V989" s="274" t="s">
        <v>268</v>
      </c>
      <c r="W989" s="274" t="s">
        <v>7854</v>
      </c>
      <c r="X989" s="274" t="s">
        <v>1934</v>
      </c>
      <c r="Y989" s="274" t="s">
        <v>290</v>
      </c>
      <c r="Z989" s="274" t="s">
        <v>268</v>
      </c>
      <c r="AA989" s="274" t="s">
        <v>268</v>
      </c>
      <c r="AB989" s="274" t="s">
        <v>268</v>
      </c>
      <c r="AC989" s="274" t="s">
        <v>268</v>
      </c>
      <c r="AD989" s="274" t="s">
        <v>268</v>
      </c>
      <c r="AE989" s="274" t="s">
        <v>287</v>
      </c>
      <c r="AF989" s="274" t="s">
        <v>1811</v>
      </c>
      <c r="AG989" s="274" t="s">
        <v>875</v>
      </c>
      <c r="AH989" s="274" t="s">
        <v>2576</v>
      </c>
      <c r="AI989" s="274" t="s">
        <v>1031</v>
      </c>
      <c r="AJ989" s="274" t="s">
        <v>268</v>
      </c>
      <c r="AK989" s="274" t="s">
        <v>268</v>
      </c>
      <c r="AL989" s="274" t="s">
        <v>268</v>
      </c>
      <c r="AM989" s="274" t="s">
        <v>355</v>
      </c>
      <c r="AN989" s="274" t="s">
        <v>268</v>
      </c>
      <c r="AO989" s="274" t="s">
        <v>268</v>
      </c>
      <c r="AP989" s="274" t="s">
        <v>268</v>
      </c>
      <c r="AQ989" s="274" t="s">
        <v>268</v>
      </c>
      <c r="AR989" s="274" t="s">
        <v>268</v>
      </c>
      <c r="AS989" s="274" t="s">
        <v>268</v>
      </c>
      <c r="AT989" s="274" t="s">
        <v>268</v>
      </c>
      <c r="AU989" s="274" t="s">
        <v>268</v>
      </c>
      <c r="AV989" s="274" t="s">
        <v>268</v>
      </c>
      <c r="AW989" s="274" t="s">
        <v>268</v>
      </c>
      <c r="AX989" s="274" t="s">
        <v>268</v>
      </c>
      <c r="AY989" s="274" t="s">
        <v>268</v>
      </c>
      <c r="AZ989" s="274" t="s">
        <v>268</v>
      </c>
      <c r="BA989" s="274" t="s">
        <v>268</v>
      </c>
      <c r="BB989" s="274" t="s">
        <v>268</v>
      </c>
      <c r="BC989" s="274" t="s">
        <v>268</v>
      </c>
      <c r="BD989" s="274" t="s">
        <v>268</v>
      </c>
      <c r="BE989" s="274" t="s">
        <v>268</v>
      </c>
      <c r="BF989" s="274" t="s">
        <v>268</v>
      </c>
      <c r="BG989" s="274" t="s">
        <v>268</v>
      </c>
      <c r="BH989" s="274" t="s">
        <v>268</v>
      </c>
      <c r="BI989" s="274" t="s">
        <v>268</v>
      </c>
      <c r="BJ989" s="274" t="s">
        <v>268</v>
      </c>
      <c r="BK989" s="274" t="s">
        <v>268</v>
      </c>
      <c r="BL989" s="274" t="s">
        <v>268</v>
      </c>
      <c r="BM989" s="274" t="s">
        <v>268</v>
      </c>
      <c r="BN989" s="274" t="s">
        <v>268</v>
      </c>
      <c r="BO989" s="274" t="s">
        <v>268</v>
      </c>
      <c r="BP989" s="274" t="s">
        <v>268</v>
      </c>
      <c r="BQ989" s="274" t="s">
        <v>268</v>
      </c>
      <c r="BR989" s="274" t="s">
        <v>268</v>
      </c>
      <c r="BS989" s="274" t="s">
        <v>268</v>
      </c>
      <c r="BT989" s="274" t="s">
        <v>268</v>
      </c>
      <c r="BU989" s="274" t="s">
        <v>268</v>
      </c>
      <c r="BV989" s="274" t="s">
        <v>268</v>
      </c>
      <c r="BW989" s="274" t="s">
        <v>268</v>
      </c>
      <c r="BX989" s="274" t="s">
        <v>268</v>
      </c>
      <c r="BY989" s="295">
        <v>90</v>
      </c>
      <c r="BZ989" s="295">
        <v>90</v>
      </c>
      <c r="CA989" s="298" t="s">
        <v>142</v>
      </c>
      <c r="CB989" s="297">
        <v>122</v>
      </c>
      <c r="CC989" s="284">
        <f t="shared" si="62"/>
        <v>0</v>
      </c>
      <c r="CD989" s="295">
        <f t="shared" si="63"/>
        <v>90</v>
      </c>
      <c r="CE989" s="284">
        <f t="shared" si="64"/>
        <v>0</v>
      </c>
      <c r="CF989" s="295">
        <f t="shared" si="65"/>
        <v>1</v>
      </c>
      <c r="CG989" s="274" t="s">
        <v>876</v>
      </c>
      <c r="CH989" s="274" t="s">
        <v>268</v>
      </c>
      <c r="CI989" s="274" t="s">
        <v>268</v>
      </c>
      <c r="CJ989" s="298" t="s">
        <v>271</v>
      </c>
      <c r="CK989" s="297">
        <v>1</v>
      </c>
      <c r="CL989" s="274" t="s">
        <v>268</v>
      </c>
      <c r="CM989" s="274" t="s">
        <v>268</v>
      </c>
      <c r="CN989" s="274" t="s">
        <v>268</v>
      </c>
      <c r="CO989" s="274" t="s">
        <v>268</v>
      </c>
      <c r="CP989" s="274" t="s">
        <v>268</v>
      </c>
      <c r="CQ989" s="274" t="s">
        <v>268</v>
      </c>
      <c r="CR989" s="274" t="s">
        <v>877</v>
      </c>
      <c r="CS989" s="274">
        <v>51.48</v>
      </c>
      <c r="CT989" s="274" t="s">
        <v>268</v>
      </c>
      <c r="CU989" s="274">
        <v>51.48</v>
      </c>
      <c r="CV989" s="274">
        <v>365</v>
      </c>
      <c r="CW989" s="274" t="s">
        <v>878</v>
      </c>
      <c r="CX989" s="274" t="s">
        <v>835</v>
      </c>
      <c r="CY989" s="274" t="s">
        <v>836</v>
      </c>
      <c r="CZ989" s="274" t="s">
        <v>837</v>
      </c>
      <c r="DA989" s="274" t="s">
        <v>268</v>
      </c>
      <c r="DB989" s="274" t="s">
        <v>268</v>
      </c>
      <c r="DC989" s="274" t="s">
        <v>268</v>
      </c>
      <c r="DD989" s="274" t="s">
        <v>268</v>
      </c>
      <c r="DE989" s="274" t="s">
        <v>268</v>
      </c>
      <c r="DF989" s="274" t="s">
        <v>268</v>
      </c>
      <c r="DG989" s="299">
        <f>IFERROR(IF(CA989="D",IF(CK989="A dispo.",CD989*VLOOKUP('DATI INPUT'!$F$27,TARIFFE_UD,2,FALSE),CD989*VLOOKUP(CK989,TARIFFE_UD,2,FALSE)),CD989*VLOOKUP(CB989-100,TARIFFE_UND,2,FALSE)),0)</f>
        <v>55.43652791480055</v>
      </c>
      <c r="DH989" s="299">
        <f>IFERROR(IF(CA989="D",IF(CK989="A dispo.",CF989*VLOOKUP('DATI INPUT'!$F$27,TARIFFE_UD,3,FALSE),CF989*VLOOKUP(CK989,TARIFFE_UD,3,FALSE)),CF989*VLOOKUP(CB989-100,TARIFFE_UND,3,FALSE)),0)</f>
        <v>15.164853048114928</v>
      </c>
    </row>
    <row r="990" spans="1:112" x14ac:dyDescent="0.25">
      <c r="A990" s="274" t="s">
        <v>7857</v>
      </c>
      <c r="B990" s="274" t="s">
        <v>7848</v>
      </c>
      <c r="C990" s="274" t="s">
        <v>7858</v>
      </c>
      <c r="D990" s="274" t="s">
        <v>7850</v>
      </c>
      <c r="E990" s="274" t="s">
        <v>268</v>
      </c>
      <c r="F990" s="274" t="s">
        <v>156</v>
      </c>
      <c r="G990" s="274" t="s">
        <v>7851</v>
      </c>
      <c r="H990" s="274" t="s">
        <v>3307</v>
      </c>
      <c r="I990" s="274" t="s">
        <v>7852</v>
      </c>
      <c r="J990" s="274" t="s">
        <v>156</v>
      </c>
      <c r="K990" s="274" t="s">
        <v>7853</v>
      </c>
      <c r="L990" s="274" t="s">
        <v>960</v>
      </c>
      <c r="M990" s="274" t="s">
        <v>7854</v>
      </c>
      <c r="N990" s="274" t="s">
        <v>984</v>
      </c>
      <c r="O990" s="274" t="s">
        <v>873</v>
      </c>
      <c r="P990" s="274" t="s">
        <v>1934</v>
      </c>
      <c r="Q990" s="274" t="s">
        <v>290</v>
      </c>
      <c r="R990" s="274" t="s">
        <v>268</v>
      </c>
      <c r="S990" s="274" t="s">
        <v>268</v>
      </c>
      <c r="T990" s="274" t="s">
        <v>268</v>
      </c>
      <c r="U990" s="274" t="s">
        <v>268</v>
      </c>
      <c r="V990" s="274" t="s">
        <v>268</v>
      </c>
      <c r="W990" s="274" t="s">
        <v>1933</v>
      </c>
      <c r="X990" s="274" t="s">
        <v>1934</v>
      </c>
      <c r="Y990" s="274" t="s">
        <v>544</v>
      </c>
      <c r="Z990" s="274" t="s">
        <v>268</v>
      </c>
      <c r="AA990" s="274" t="s">
        <v>268</v>
      </c>
      <c r="AB990" s="274" t="s">
        <v>268</v>
      </c>
      <c r="AC990" s="274" t="s">
        <v>268</v>
      </c>
      <c r="AD990" s="274" t="s">
        <v>268</v>
      </c>
      <c r="AE990" s="274" t="s">
        <v>287</v>
      </c>
      <c r="AF990" s="274" t="s">
        <v>1811</v>
      </c>
      <c r="AG990" s="274" t="s">
        <v>875</v>
      </c>
      <c r="AH990" s="274" t="s">
        <v>1935</v>
      </c>
      <c r="AI990" s="274" t="s">
        <v>3337</v>
      </c>
      <c r="AJ990" s="274" t="s">
        <v>268</v>
      </c>
      <c r="AK990" s="274" t="s">
        <v>375</v>
      </c>
      <c r="AL990" s="274" t="s">
        <v>268</v>
      </c>
      <c r="AM990" s="274" t="s">
        <v>353</v>
      </c>
      <c r="AN990" s="274" t="s">
        <v>268</v>
      </c>
      <c r="AO990" s="274" t="s">
        <v>268</v>
      </c>
      <c r="AP990" s="274" t="s">
        <v>268</v>
      </c>
      <c r="AQ990" s="274" t="s">
        <v>268</v>
      </c>
      <c r="AR990" s="274" t="s">
        <v>268</v>
      </c>
      <c r="AS990" s="274" t="s">
        <v>268</v>
      </c>
      <c r="AT990" s="274" t="s">
        <v>268</v>
      </c>
      <c r="AU990" s="274" t="s">
        <v>268</v>
      </c>
      <c r="AV990" s="274" t="s">
        <v>268</v>
      </c>
      <c r="AW990" s="274" t="s">
        <v>268</v>
      </c>
      <c r="AX990" s="274" t="s">
        <v>268</v>
      </c>
      <c r="AY990" s="274" t="s">
        <v>268</v>
      </c>
      <c r="AZ990" s="274" t="s">
        <v>268</v>
      </c>
      <c r="BA990" s="274" t="s">
        <v>268</v>
      </c>
      <c r="BB990" s="274" t="s">
        <v>268</v>
      </c>
      <c r="BC990" s="274" t="s">
        <v>268</v>
      </c>
      <c r="BD990" s="274" t="s">
        <v>268</v>
      </c>
      <c r="BE990" s="274" t="s">
        <v>268</v>
      </c>
      <c r="BF990" s="274" t="s">
        <v>268</v>
      </c>
      <c r="BG990" s="274" t="s">
        <v>268</v>
      </c>
      <c r="BH990" s="274" t="s">
        <v>268</v>
      </c>
      <c r="BI990" s="274" t="s">
        <v>268</v>
      </c>
      <c r="BJ990" s="274" t="s">
        <v>268</v>
      </c>
      <c r="BK990" s="274" t="s">
        <v>268</v>
      </c>
      <c r="BL990" s="274" t="s">
        <v>268</v>
      </c>
      <c r="BM990" s="274" t="s">
        <v>268</v>
      </c>
      <c r="BN990" s="274" t="s">
        <v>268</v>
      </c>
      <c r="BO990" s="274" t="s">
        <v>268</v>
      </c>
      <c r="BP990" s="274" t="s">
        <v>268</v>
      </c>
      <c r="BQ990" s="274" t="s">
        <v>268</v>
      </c>
      <c r="BR990" s="274" t="s">
        <v>268</v>
      </c>
      <c r="BS990" s="274" t="s">
        <v>268</v>
      </c>
      <c r="BT990" s="274" t="s">
        <v>268</v>
      </c>
      <c r="BU990" s="274" t="s">
        <v>268</v>
      </c>
      <c r="BV990" s="274" t="s">
        <v>268</v>
      </c>
      <c r="BW990" s="274" t="s">
        <v>268</v>
      </c>
      <c r="BX990" s="274" t="s">
        <v>268</v>
      </c>
      <c r="BY990" s="295">
        <v>16</v>
      </c>
      <c r="BZ990" s="295">
        <v>16</v>
      </c>
      <c r="CA990" s="298" t="s">
        <v>142</v>
      </c>
      <c r="CB990" s="297">
        <v>123</v>
      </c>
      <c r="CC990" s="284">
        <f t="shared" si="62"/>
        <v>0</v>
      </c>
      <c r="CD990" s="295">
        <f t="shared" si="63"/>
        <v>16</v>
      </c>
      <c r="CE990" s="284">
        <f t="shared" si="64"/>
        <v>1</v>
      </c>
      <c r="CF990" s="295">
        <f t="shared" si="65"/>
        <v>0</v>
      </c>
      <c r="CG990" s="274" t="s">
        <v>1817</v>
      </c>
      <c r="CH990" s="274" t="s">
        <v>268</v>
      </c>
      <c r="CI990" s="274" t="s">
        <v>268</v>
      </c>
      <c r="CJ990" s="298" t="s">
        <v>271</v>
      </c>
      <c r="CK990" s="297">
        <v>1</v>
      </c>
      <c r="CL990" s="274" t="s">
        <v>268</v>
      </c>
      <c r="CM990" s="274" t="s">
        <v>268</v>
      </c>
      <c r="CN990" s="274" t="s">
        <v>268</v>
      </c>
      <c r="CO990" s="274" t="s">
        <v>268</v>
      </c>
      <c r="CP990" s="274" t="s">
        <v>268</v>
      </c>
      <c r="CQ990" s="274" t="s">
        <v>268</v>
      </c>
      <c r="CR990" s="274" t="s">
        <v>877</v>
      </c>
      <c r="CS990" s="274">
        <v>6.08</v>
      </c>
      <c r="CT990" s="274" t="s">
        <v>268</v>
      </c>
      <c r="CU990" s="274">
        <v>6.08</v>
      </c>
      <c r="CV990" s="274">
        <v>365</v>
      </c>
      <c r="CW990" s="274" t="s">
        <v>878</v>
      </c>
      <c r="CX990" s="274" t="s">
        <v>835</v>
      </c>
      <c r="CY990" s="274" t="s">
        <v>836</v>
      </c>
      <c r="CZ990" s="274" t="s">
        <v>837</v>
      </c>
      <c r="DA990" s="274" t="s">
        <v>268</v>
      </c>
      <c r="DB990" s="274" t="s">
        <v>268</v>
      </c>
      <c r="DC990" s="274" t="s">
        <v>268</v>
      </c>
      <c r="DD990" s="274" t="s">
        <v>268</v>
      </c>
      <c r="DE990" s="274" t="s">
        <v>268</v>
      </c>
      <c r="DF990" s="274" t="s">
        <v>268</v>
      </c>
      <c r="DG990" s="299">
        <f>IFERROR(IF(CA990="D",IF(CK990="A dispo.",CD990*VLOOKUP('DATI INPUT'!$F$27,TARIFFE_UD,2,FALSE),CD990*VLOOKUP(CK990,TARIFFE_UD,2,FALSE)),CD990*VLOOKUP(CB990-100,TARIFFE_UND,2,FALSE)),0)</f>
        <v>9.8553827404089862</v>
      </c>
      <c r="DH990" s="299">
        <f>IFERROR(IF(CA990="D",IF(CK990="A dispo.",CF990*VLOOKUP('DATI INPUT'!$F$27,TARIFFE_UD,3,FALSE),CF990*VLOOKUP(CK990,TARIFFE_UD,3,FALSE)),CF990*VLOOKUP(CB990-100,TARIFFE_UND,3,FALSE)),0)</f>
        <v>0</v>
      </c>
    </row>
    <row r="991" spans="1:112" x14ac:dyDescent="0.25">
      <c r="A991" s="274" t="s">
        <v>7859</v>
      </c>
      <c r="B991" s="274" t="s">
        <v>7860</v>
      </c>
      <c r="C991" s="274" t="s">
        <v>7861</v>
      </c>
      <c r="D991" s="274" t="s">
        <v>7862</v>
      </c>
      <c r="E991" s="274" t="s">
        <v>268</v>
      </c>
      <c r="F991" s="274" t="s">
        <v>156</v>
      </c>
      <c r="G991" s="274" t="s">
        <v>7863</v>
      </c>
      <c r="H991" s="274" t="s">
        <v>7864</v>
      </c>
      <c r="I991" s="274" t="s">
        <v>7865</v>
      </c>
      <c r="J991" s="274" t="s">
        <v>156</v>
      </c>
      <c r="K991" s="274" t="s">
        <v>7866</v>
      </c>
      <c r="L991" s="274" t="s">
        <v>7867</v>
      </c>
      <c r="M991" s="274" t="s">
        <v>7868</v>
      </c>
      <c r="N991" s="274" t="s">
        <v>984</v>
      </c>
      <c r="O991" s="274" t="s">
        <v>873</v>
      </c>
      <c r="P991" s="274" t="s">
        <v>2116</v>
      </c>
      <c r="Q991" s="274" t="s">
        <v>280</v>
      </c>
      <c r="R991" s="274" t="s">
        <v>268</v>
      </c>
      <c r="S991" s="274" t="s">
        <v>268</v>
      </c>
      <c r="T991" s="274" t="s">
        <v>268</v>
      </c>
      <c r="U991" s="274" t="s">
        <v>268</v>
      </c>
      <c r="V991" s="274" t="s">
        <v>268</v>
      </c>
      <c r="W991" s="274" t="s">
        <v>7868</v>
      </c>
      <c r="X991" s="274" t="s">
        <v>2116</v>
      </c>
      <c r="Y991" s="274" t="s">
        <v>280</v>
      </c>
      <c r="Z991" s="274" t="s">
        <v>268</v>
      </c>
      <c r="AA991" s="274" t="s">
        <v>268</v>
      </c>
      <c r="AB991" s="274" t="s">
        <v>268</v>
      </c>
      <c r="AC991" s="274" t="s">
        <v>268</v>
      </c>
      <c r="AD991" s="274" t="s">
        <v>268</v>
      </c>
      <c r="AE991" s="274" t="s">
        <v>287</v>
      </c>
      <c r="AF991" s="274" t="s">
        <v>1811</v>
      </c>
      <c r="AG991" s="274" t="s">
        <v>875</v>
      </c>
      <c r="AH991" s="274" t="s">
        <v>1812</v>
      </c>
      <c r="AI991" s="274" t="s">
        <v>7869</v>
      </c>
      <c r="AJ991" s="274" t="s">
        <v>268</v>
      </c>
      <c r="AK991" s="274" t="s">
        <v>377</v>
      </c>
      <c r="AL991" s="274" t="s">
        <v>268</v>
      </c>
      <c r="AM991" s="274" t="s">
        <v>405</v>
      </c>
      <c r="AN991" s="274" t="s">
        <v>268</v>
      </c>
      <c r="AO991" s="274" t="s">
        <v>268</v>
      </c>
      <c r="AP991" s="274" t="s">
        <v>268</v>
      </c>
      <c r="AQ991" s="274" t="s">
        <v>268</v>
      </c>
      <c r="AR991" s="274" t="s">
        <v>268</v>
      </c>
      <c r="AS991" s="274" t="s">
        <v>268</v>
      </c>
      <c r="AT991" s="274" t="s">
        <v>268</v>
      </c>
      <c r="AU991" s="274" t="s">
        <v>268</v>
      </c>
      <c r="AV991" s="274" t="s">
        <v>268</v>
      </c>
      <c r="AW991" s="274" t="s">
        <v>268</v>
      </c>
      <c r="AX991" s="274" t="s">
        <v>268</v>
      </c>
      <c r="AY991" s="274" t="s">
        <v>268</v>
      </c>
      <c r="AZ991" s="274" t="s">
        <v>268</v>
      </c>
      <c r="BA991" s="274" t="s">
        <v>268</v>
      </c>
      <c r="BB991" s="274" t="s">
        <v>268</v>
      </c>
      <c r="BC991" s="274" t="s">
        <v>268</v>
      </c>
      <c r="BD991" s="274" t="s">
        <v>268</v>
      </c>
      <c r="BE991" s="274" t="s">
        <v>268</v>
      </c>
      <c r="BF991" s="274" t="s">
        <v>268</v>
      </c>
      <c r="BG991" s="274" t="s">
        <v>268</v>
      </c>
      <c r="BH991" s="274" t="s">
        <v>268</v>
      </c>
      <c r="BI991" s="274" t="s">
        <v>268</v>
      </c>
      <c r="BJ991" s="274" t="s">
        <v>268</v>
      </c>
      <c r="BK991" s="274" t="s">
        <v>268</v>
      </c>
      <c r="BL991" s="274" t="s">
        <v>268</v>
      </c>
      <c r="BM991" s="274" t="s">
        <v>268</v>
      </c>
      <c r="BN991" s="274" t="s">
        <v>268</v>
      </c>
      <c r="BO991" s="274" t="s">
        <v>268</v>
      </c>
      <c r="BP991" s="274" t="s">
        <v>268</v>
      </c>
      <c r="BQ991" s="274" t="s">
        <v>268</v>
      </c>
      <c r="BR991" s="274" t="s">
        <v>268</v>
      </c>
      <c r="BS991" s="274" t="s">
        <v>268</v>
      </c>
      <c r="BT991" s="274" t="s">
        <v>268</v>
      </c>
      <c r="BU991" s="274" t="s">
        <v>268</v>
      </c>
      <c r="BV991" s="274" t="s">
        <v>268</v>
      </c>
      <c r="BW991" s="274" t="s">
        <v>268</v>
      </c>
      <c r="BX991" s="274" t="s">
        <v>268</v>
      </c>
      <c r="BY991" s="295">
        <v>62</v>
      </c>
      <c r="BZ991" s="295">
        <v>62</v>
      </c>
      <c r="CA991" s="298" t="s">
        <v>142</v>
      </c>
      <c r="CB991" s="297">
        <v>122</v>
      </c>
      <c r="CC991" s="284">
        <f t="shared" si="62"/>
        <v>0</v>
      </c>
      <c r="CD991" s="295">
        <f t="shared" si="63"/>
        <v>62</v>
      </c>
      <c r="CE991" s="284">
        <f t="shared" si="64"/>
        <v>0</v>
      </c>
      <c r="CF991" s="295">
        <f t="shared" si="65"/>
        <v>1</v>
      </c>
      <c r="CG991" s="274" t="s">
        <v>876</v>
      </c>
      <c r="CH991" s="274" t="s">
        <v>268</v>
      </c>
      <c r="CI991" s="274" t="s">
        <v>268</v>
      </c>
      <c r="CJ991" s="298" t="s">
        <v>271</v>
      </c>
      <c r="CK991" s="297">
        <v>1</v>
      </c>
      <c r="CL991" s="274" t="s">
        <v>268</v>
      </c>
      <c r="CM991" s="274" t="s">
        <v>268</v>
      </c>
      <c r="CN991" s="274" t="s">
        <v>268</v>
      </c>
      <c r="CO991" s="274" t="s">
        <v>268</v>
      </c>
      <c r="CP991" s="274" t="s">
        <v>268</v>
      </c>
      <c r="CQ991" s="274" t="s">
        <v>268</v>
      </c>
      <c r="CR991" s="274" t="s">
        <v>877</v>
      </c>
      <c r="CS991" s="274">
        <v>40.840000000000003</v>
      </c>
      <c r="CT991" s="274" t="s">
        <v>268</v>
      </c>
      <c r="CU991" s="274">
        <v>40.840000000000003</v>
      </c>
      <c r="CV991" s="274">
        <v>365</v>
      </c>
      <c r="CW991" s="274" t="s">
        <v>878</v>
      </c>
      <c r="CX991" s="274" t="s">
        <v>835</v>
      </c>
      <c r="CY991" s="274" t="s">
        <v>836</v>
      </c>
      <c r="CZ991" s="274" t="s">
        <v>837</v>
      </c>
      <c r="DA991" s="274" t="s">
        <v>268</v>
      </c>
      <c r="DB991" s="274" t="s">
        <v>268</v>
      </c>
      <c r="DC991" s="274" t="s">
        <v>268</v>
      </c>
      <c r="DD991" s="274" t="s">
        <v>268</v>
      </c>
      <c r="DE991" s="274" t="s">
        <v>268</v>
      </c>
      <c r="DF991" s="274" t="s">
        <v>268</v>
      </c>
      <c r="DG991" s="299">
        <f>IFERROR(IF(CA991="D",IF(CK991="A dispo.",CD991*VLOOKUP('DATI INPUT'!$F$27,TARIFFE_UD,2,FALSE),CD991*VLOOKUP(CK991,TARIFFE_UD,2,FALSE)),CD991*VLOOKUP(CB991-100,TARIFFE_UND,2,FALSE)),0)</f>
        <v>38.189608119084824</v>
      </c>
      <c r="DH991" s="299">
        <f>IFERROR(IF(CA991="D",IF(CK991="A dispo.",CF991*VLOOKUP('DATI INPUT'!$F$27,TARIFFE_UD,3,FALSE),CF991*VLOOKUP(CK991,TARIFFE_UD,3,FALSE)),CF991*VLOOKUP(CB991-100,TARIFFE_UND,3,FALSE)),0)</f>
        <v>15.164853048114928</v>
      </c>
    </row>
    <row r="992" spans="1:112" x14ac:dyDescent="0.25">
      <c r="A992" s="274" t="s">
        <v>7870</v>
      </c>
      <c r="B992" s="274" t="s">
        <v>7860</v>
      </c>
      <c r="C992" s="274" t="s">
        <v>7871</v>
      </c>
      <c r="D992" s="274" t="s">
        <v>7862</v>
      </c>
      <c r="E992" s="274" t="s">
        <v>268</v>
      </c>
      <c r="F992" s="274" t="s">
        <v>156</v>
      </c>
      <c r="G992" s="274" t="s">
        <v>7863</v>
      </c>
      <c r="H992" s="274" t="s">
        <v>7864</v>
      </c>
      <c r="I992" s="274" t="s">
        <v>7865</v>
      </c>
      <c r="J992" s="274" t="s">
        <v>156</v>
      </c>
      <c r="K992" s="274" t="s">
        <v>7866</v>
      </c>
      <c r="L992" s="274" t="s">
        <v>7867</v>
      </c>
      <c r="M992" s="274" t="s">
        <v>7868</v>
      </c>
      <c r="N992" s="274" t="s">
        <v>984</v>
      </c>
      <c r="O992" s="274" t="s">
        <v>873</v>
      </c>
      <c r="P992" s="274" t="s">
        <v>2116</v>
      </c>
      <c r="Q992" s="274" t="s">
        <v>280</v>
      </c>
      <c r="R992" s="274" t="s">
        <v>268</v>
      </c>
      <c r="S992" s="274" t="s">
        <v>268</v>
      </c>
      <c r="T992" s="274" t="s">
        <v>268</v>
      </c>
      <c r="U992" s="274" t="s">
        <v>268</v>
      </c>
      <c r="V992" s="274" t="s">
        <v>268</v>
      </c>
      <c r="W992" s="274" t="s">
        <v>7868</v>
      </c>
      <c r="X992" s="274" t="s">
        <v>2116</v>
      </c>
      <c r="Y992" s="274" t="s">
        <v>280</v>
      </c>
      <c r="Z992" s="274" t="s">
        <v>268</v>
      </c>
      <c r="AA992" s="274" t="s">
        <v>268</v>
      </c>
      <c r="AB992" s="274" t="s">
        <v>268</v>
      </c>
      <c r="AC992" s="274" t="s">
        <v>268</v>
      </c>
      <c r="AD992" s="274" t="s">
        <v>268</v>
      </c>
      <c r="AE992" s="274" t="s">
        <v>287</v>
      </c>
      <c r="AF992" s="274" t="s">
        <v>1811</v>
      </c>
      <c r="AG992" s="274" t="s">
        <v>875</v>
      </c>
      <c r="AH992" s="274" t="s">
        <v>1812</v>
      </c>
      <c r="AI992" s="274" t="s">
        <v>7869</v>
      </c>
      <c r="AJ992" s="274" t="s">
        <v>268</v>
      </c>
      <c r="AK992" s="274" t="s">
        <v>377</v>
      </c>
      <c r="AL992" s="274" t="s">
        <v>268</v>
      </c>
      <c r="AM992" s="274" t="s">
        <v>405</v>
      </c>
      <c r="AN992" s="274" t="s">
        <v>268</v>
      </c>
      <c r="AO992" s="274" t="s">
        <v>268</v>
      </c>
      <c r="AP992" s="274" t="s">
        <v>268</v>
      </c>
      <c r="AQ992" s="274" t="s">
        <v>268</v>
      </c>
      <c r="AR992" s="274" t="s">
        <v>268</v>
      </c>
      <c r="AS992" s="274" t="s">
        <v>268</v>
      </c>
      <c r="AT992" s="274" t="s">
        <v>268</v>
      </c>
      <c r="AU992" s="274" t="s">
        <v>268</v>
      </c>
      <c r="AV992" s="274" t="s">
        <v>268</v>
      </c>
      <c r="AW992" s="274" t="s">
        <v>268</v>
      </c>
      <c r="AX992" s="274" t="s">
        <v>268</v>
      </c>
      <c r="AY992" s="274" t="s">
        <v>268</v>
      </c>
      <c r="AZ992" s="274" t="s">
        <v>268</v>
      </c>
      <c r="BA992" s="274" t="s">
        <v>268</v>
      </c>
      <c r="BB992" s="274" t="s">
        <v>268</v>
      </c>
      <c r="BC992" s="274" t="s">
        <v>268</v>
      </c>
      <c r="BD992" s="274" t="s">
        <v>268</v>
      </c>
      <c r="BE992" s="274" t="s">
        <v>268</v>
      </c>
      <c r="BF992" s="274" t="s">
        <v>268</v>
      </c>
      <c r="BG992" s="274" t="s">
        <v>268</v>
      </c>
      <c r="BH992" s="274" t="s">
        <v>268</v>
      </c>
      <c r="BI992" s="274" t="s">
        <v>268</v>
      </c>
      <c r="BJ992" s="274" t="s">
        <v>268</v>
      </c>
      <c r="BK992" s="274" t="s">
        <v>268</v>
      </c>
      <c r="BL992" s="274" t="s">
        <v>268</v>
      </c>
      <c r="BM992" s="274" t="s">
        <v>268</v>
      </c>
      <c r="BN992" s="274" t="s">
        <v>268</v>
      </c>
      <c r="BO992" s="274" t="s">
        <v>268</v>
      </c>
      <c r="BP992" s="274" t="s">
        <v>268</v>
      </c>
      <c r="BQ992" s="274" t="s">
        <v>268</v>
      </c>
      <c r="BR992" s="274" t="s">
        <v>268</v>
      </c>
      <c r="BS992" s="274" t="s">
        <v>268</v>
      </c>
      <c r="BT992" s="274" t="s">
        <v>268</v>
      </c>
      <c r="BU992" s="274" t="s">
        <v>268</v>
      </c>
      <c r="BV992" s="274" t="s">
        <v>268</v>
      </c>
      <c r="BW992" s="274" t="s">
        <v>268</v>
      </c>
      <c r="BX992" s="274" t="s">
        <v>268</v>
      </c>
      <c r="BY992" s="295">
        <v>19.5</v>
      </c>
      <c r="BZ992" s="295">
        <v>19.5</v>
      </c>
      <c r="CA992" s="298" t="s">
        <v>142</v>
      </c>
      <c r="CB992" s="297">
        <v>123</v>
      </c>
      <c r="CC992" s="284">
        <f t="shared" si="62"/>
        <v>0</v>
      </c>
      <c r="CD992" s="295">
        <f t="shared" si="63"/>
        <v>19.5</v>
      </c>
      <c r="CE992" s="284">
        <f t="shared" si="64"/>
        <v>1</v>
      </c>
      <c r="CF992" s="295">
        <f t="shared" si="65"/>
        <v>0</v>
      </c>
      <c r="CG992" s="274" t="s">
        <v>1817</v>
      </c>
      <c r="CH992" s="274" t="s">
        <v>268</v>
      </c>
      <c r="CI992" s="274" t="s">
        <v>268</v>
      </c>
      <c r="CJ992" s="298" t="s">
        <v>271</v>
      </c>
      <c r="CK992" s="297">
        <v>1</v>
      </c>
      <c r="CL992" s="274" t="s">
        <v>268</v>
      </c>
      <c r="CM992" s="274" t="s">
        <v>268</v>
      </c>
      <c r="CN992" s="274" t="s">
        <v>268</v>
      </c>
      <c r="CO992" s="274" t="s">
        <v>268</v>
      </c>
      <c r="CP992" s="274" t="s">
        <v>268</v>
      </c>
      <c r="CQ992" s="274" t="s">
        <v>268</v>
      </c>
      <c r="CR992" s="274" t="s">
        <v>877</v>
      </c>
      <c r="CS992" s="274">
        <v>7.41</v>
      </c>
      <c r="CT992" s="274" t="s">
        <v>268</v>
      </c>
      <c r="CU992" s="274">
        <v>7.41</v>
      </c>
      <c r="CV992" s="274">
        <v>365</v>
      </c>
      <c r="CW992" s="274" t="s">
        <v>878</v>
      </c>
      <c r="CX992" s="274" t="s">
        <v>835</v>
      </c>
      <c r="CY992" s="274" t="s">
        <v>836</v>
      </c>
      <c r="CZ992" s="274" t="s">
        <v>837</v>
      </c>
      <c r="DA992" s="274" t="s">
        <v>268</v>
      </c>
      <c r="DB992" s="274" t="s">
        <v>268</v>
      </c>
      <c r="DC992" s="274" t="s">
        <v>268</v>
      </c>
      <c r="DD992" s="274" t="s">
        <v>268</v>
      </c>
      <c r="DE992" s="274" t="s">
        <v>268</v>
      </c>
      <c r="DF992" s="274" t="s">
        <v>268</v>
      </c>
      <c r="DG992" s="299">
        <f>IFERROR(IF(CA992="D",IF(CK992="A dispo.",CD992*VLOOKUP('DATI INPUT'!$F$27,TARIFFE_UD,2,FALSE),CD992*VLOOKUP(CK992,TARIFFE_UD,2,FALSE)),CD992*VLOOKUP(CB992-100,TARIFFE_UND,2,FALSE)),0)</f>
        <v>12.011247714873452</v>
      </c>
      <c r="DH992" s="299">
        <f>IFERROR(IF(CA992="D",IF(CK992="A dispo.",CF992*VLOOKUP('DATI INPUT'!$F$27,TARIFFE_UD,3,FALSE),CF992*VLOOKUP(CK992,TARIFFE_UD,3,FALSE)),CF992*VLOOKUP(CB992-100,TARIFFE_UND,3,FALSE)),0)</f>
        <v>0</v>
      </c>
    </row>
    <row r="993" spans="1:112" x14ac:dyDescent="0.25">
      <c r="A993" s="274" t="s">
        <v>7872</v>
      </c>
      <c r="B993" s="274" t="s">
        <v>7860</v>
      </c>
      <c r="C993" s="274" t="s">
        <v>7873</v>
      </c>
      <c r="D993" s="274" t="s">
        <v>7862</v>
      </c>
      <c r="E993" s="274" t="s">
        <v>268</v>
      </c>
      <c r="F993" s="274" t="s">
        <v>156</v>
      </c>
      <c r="G993" s="274" t="s">
        <v>7863</v>
      </c>
      <c r="H993" s="274" t="s">
        <v>7864</v>
      </c>
      <c r="I993" s="274" t="s">
        <v>7865</v>
      </c>
      <c r="J993" s="274" t="s">
        <v>156</v>
      </c>
      <c r="K993" s="274" t="s">
        <v>7866</v>
      </c>
      <c r="L993" s="274" t="s">
        <v>7867</v>
      </c>
      <c r="M993" s="274" t="s">
        <v>7868</v>
      </c>
      <c r="N993" s="274" t="s">
        <v>984</v>
      </c>
      <c r="O993" s="274" t="s">
        <v>873</v>
      </c>
      <c r="P993" s="274" t="s">
        <v>2116</v>
      </c>
      <c r="Q993" s="274" t="s">
        <v>280</v>
      </c>
      <c r="R993" s="274" t="s">
        <v>268</v>
      </c>
      <c r="S993" s="274" t="s">
        <v>268</v>
      </c>
      <c r="T993" s="274" t="s">
        <v>268</v>
      </c>
      <c r="U993" s="274" t="s">
        <v>268</v>
      </c>
      <c r="V993" s="274" t="s">
        <v>268</v>
      </c>
      <c r="W993" s="274" t="s">
        <v>7868</v>
      </c>
      <c r="X993" s="274" t="s">
        <v>2116</v>
      </c>
      <c r="Y993" s="274" t="s">
        <v>280</v>
      </c>
      <c r="Z993" s="274" t="s">
        <v>268</v>
      </c>
      <c r="AA993" s="274" t="s">
        <v>268</v>
      </c>
      <c r="AB993" s="274" t="s">
        <v>268</v>
      </c>
      <c r="AC993" s="274" t="s">
        <v>268</v>
      </c>
      <c r="AD993" s="274" t="s">
        <v>268</v>
      </c>
      <c r="AE993" s="274" t="s">
        <v>287</v>
      </c>
      <c r="AF993" s="274" t="s">
        <v>1811</v>
      </c>
      <c r="AG993" s="274" t="s">
        <v>875</v>
      </c>
      <c r="AH993" s="274" t="s">
        <v>1812</v>
      </c>
      <c r="AI993" s="274" t="s">
        <v>7869</v>
      </c>
      <c r="AJ993" s="274" t="s">
        <v>268</v>
      </c>
      <c r="AK993" s="274" t="s">
        <v>377</v>
      </c>
      <c r="AL993" s="274" t="s">
        <v>268</v>
      </c>
      <c r="AM993" s="274" t="s">
        <v>405</v>
      </c>
      <c r="AN993" s="274" t="s">
        <v>268</v>
      </c>
      <c r="AO993" s="274" t="s">
        <v>268</v>
      </c>
      <c r="AP993" s="274" t="s">
        <v>268</v>
      </c>
      <c r="AQ993" s="274" t="s">
        <v>268</v>
      </c>
      <c r="AR993" s="274" t="s">
        <v>268</v>
      </c>
      <c r="AS993" s="274" t="s">
        <v>268</v>
      </c>
      <c r="AT993" s="274" t="s">
        <v>268</v>
      </c>
      <c r="AU993" s="274" t="s">
        <v>268</v>
      </c>
      <c r="AV993" s="274" t="s">
        <v>268</v>
      </c>
      <c r="AW993" s="274" t="s">
        <v>268</v>
      </c>
      <c r="AX993" s="274" t="s">
        <v>268</v>
      </c>
      <c r="AY993" s="274" t="s">
        <v>268</v>
      </c>
      <c r="AZ993" s="274" t="s">
        <v>268</v>
      </c>
      <c r="BA993" s="274" t="s">
        <v>268</v>
      </c>
      <c r="BB993" s="274" t="s">
        <v>268</v>
      </c>
      <c r="BC993" s="274" t="s">
        <v>268</v>
      </c>
      <c r="BD993" s="274" t="s">
        <v>268</v>
      </c>
      <c r="BE993" s="274" t="s">
        <v>268</v>
      </c>
      <c r="BF993" s="274" t="s">
        <v>268</v>
      </c>
      <c r="BG993" s="274" t="s">
        <v>268</v>
      </c>
      <c r="BH993" s="274" t="s">
        <v>268</v>
      </c>
      <c r="BI993" s="274" t="s">
        <v>268</v>
      </c>
      <c r="BJ993" s="274" t="s">
        <v>268</v>
      </c>
      <c r="BK993" s="274" t="s">
        <v>268</v>
      </c>
      <c r="BL993" s="274" t="s">
        <v>268</v>
      </c>
      <c r="BM993" s="274" t="s">
        <v>268</v>
      </c>
      <c r="BN993" s="274" t="s">
        <v>268</v>
      </c>
      <c r="BO993" s="274" t="s">
        <v>268</v>
      </c>
      <c r="BP993" s="274" t="s">
        <v>268</v>
      </c>
      <c r="BQ993" s="274" t="s">
        <v>268</v>
      </c>
      <c r="BR993" s="274" t="s">
        <v>268</v>
      </c>
      <c r="BS993" s="274" t="s">
        <v>268</v>
      </c>
      <c r="BT993" s="274" t="s">
        <v>268</v>
      </c>
      <c r="BU993" s="274" t="s">
        <v>268</v>
      </c>
      <c r="BV993" s="274" t="s">
        <v>268</v>
      </c>
      <c r="BW993" s="274" t="s">
        <v>268</v>
      </c>
      <c r="BX993" s="274" t="s">
        <v>268</v>
      </c>
      <c r="BY993" s="295">
        <v>30</v>
      </c>
      <c r="BZ993" s="295">
        <v>30</v>
      </c>
      <c r="CA993" s="298" t="s">
        <v>142</v>
      </c>
      <c r="CB993" s="297">
        <v>123</v>
      </c>
      <c r="CC993" s="284">
        <f t="shared" si="62"/>
        <v>0</v>
      </c>
      <c r="CD993" s="295">
        <f t="shared" si="63"/>
        <v>30</v>
      </c>
      <c r="CE993" s="284">
        <f t="shared" si="64"/>
        <v>1</v>
      </c>
      <c r="CF993" s="295">
        <f t="shared" si="65"/>
        <v>0</v>
      </c>
      <c r="CG993" s="274" t="s">
        <v>1817</v>
      </c>
      <c r="CH993" s="274" t="s">
        <v>268</v>
      </c>
      <c r="CI993" s="274" t="s">
        <v>268</v>
      </c>
      <c r="CJ993" s="298" t="s">
        <v>271</v>
      </c>
      <c r="CK993" s="297">
        <v>1</v>
      </c>
      <c r="CL993" s="274" t="s">
        <v>268</v>
      </c>
      <c r="CM993" s="274" t="s">
        <v>268</v>
      </c>
      <c r="CN993" s="274" t="s">
        <v>268</v>
      </c>
      <c r="CO993" s="274" t="s">
        <v>268</v>
      </c>
      <c r="CP993" s="274" t="s">
        <v>268</v>
      </c>
      <c r="CQ993" s="274" t="s">
        <v>268</v>
      </c>
      <c r="CR993" s="274" t="s">
        <v>877</v>
      </c>
      <c r="CS993" s="274">
        <v>11.4</v>
      </c>
      <c r="CT993" s="274" t="s">
        <v>268</v>
      </c>
      <c r="CU993" s="274">
        <v>11.4</v>
      </c>
      <c r="CV993" s="274">
        <v>365</v>
      </c>
      <c r="CW993" s="274" t="s">
        <v>878</v>
      </c>
      <c r="CX993" s="274" t="s">
        <v>835</v>
      </c>
      <c r="CY993" s="274" t="s">
        <v>836</v>
      </c>
      <c r="CZ993" s="274" t="s">
        <v>837</v>
      </c>
      <c r="DA993" s="274" t="s">
        <v>268</v>
      </c>
      <c r="DB993" s="274" t="s">
        <v>268</v>
      </c>
      <c r="DC993" s="274" t="s">
        <v>268</v>
      </c>
      <c r="DD993" s="274" t="s">
        <v>268</v>
      </c>
      <c r="DE993" s="274" t="s">
        <v>268</v>
      </c>
      <c r="DF993" s="274" t="s">
        <v>268</v>
      </c>
      <c r="DG993" s="299">
        <f>IFERROR(IF(CA993="D",IF(CK993="A dispo.",CD993*VLOOKUP('DATI INPUT'!$F$27,TARIFFE_UD,2,FALSE),CD993*VLOOKUP(CK993,TARIFFE_UD,2,FALSE)),CD993*VLOOKUP(CB993-100,TARIFFE_UND,2,FALSE)),0)</f>
        <v>18.478842638266848</v>
      </c>
      <c r="DH993" s="299">
        <f>IFERROR(IF(CA993="D",IF(CK993="A dispo.",CF993*VLOOKUP('DATI INPUT'!$F$27,TARIFFE_UD,3,FALSE),CF993*VLOOKUP(CK993,TARIFFE_UD,3,FALSE)),CF993*VLOOKUP(CB993-100,TARIFFE_UND,3,FALSE)),0)</f>
        <v>0</v>
      </c>
    </row>
    <row r="994" spans="1:112" x14ac:dyDescent="0.25">
      <c r="A994" s="274" t="s">
        <v>7874</v>
      </c>
      <c r="B994" s="274" t="s">
        <v>7860</v>
      </c>
      <c r="C994" s="274" t="s">
        <v>7875</v>
      </c>
      <c r="D994" s="274" t="s">
        <v>7862</v>
      </c>
      <c r="E994" s="274" t="s">
        <v>268</v>
      </c>
      <c r="F994" s="274" t="s">
        <v>156</v>
      </c>
      <c r="G994" s="274" t="s">
        <v>7863</v>
      </c>
      <c r="H994" s="274" t="s">
        <v>7864</v>
      </c>
      <c r="I994" s="274" t="s">
        <v>7865</v>
      </c>
      <c r="J994" s="274" t="s">
        <v>156</v>
      </c>
      <c r="K994" s="274" t="s">
        <v>7866</v>
      </c>
      <c r="L994" s="274" t="s">
        <v>7867</v>
      </c>
      <c r="M994" s="274" t="s">
        <v>7868</v>
      </c>
      <c r="N994" s="274" t="s">
        <v>984</v>
      </c>
      <c r="O994" s="274" t="s">
        <v>873</v>
      </c>
      <c r="P994" s="274" t="s">
        <v>2116</v>
      </c>
      <c r="Q994" s="274" t="s">
        <v>280</v>
      </c>
      <c r="R994" s="274" t="s">
        <v>268</v>
      </c>
      <c r="S994" s="274" t="s">
        <v>268</v>
      </c>
      <c r="T994" s="274" t="s">
        <v>268</v>
      </c>
      <c r="U994" s="274" t="s">
        <v>268</v>
      </c>
      <c r="V994" s="274" t="s">
        <v>268</v>
      </c>
      <c r="W994" s="274" t="s">
        <v>7868</v>
      </c>
      <c r="X994" s="274" t="s">
        <v>2116</v>
      </c>
      <c r="Y994" s="274" t="s">
        <v>280</v>
      </c>
      <c r="Z994" s="274" t="s">
        <v>268</v>
      </c>
      <c r="AA994" s="274" t="s">
        <v>268</v>
      </c>
      <c r="AB994" s="274" t="s">
        <v>268</v>
      </c>
      <c r="AC994" s="274" t="s">
        <v>268</v>
      </c>
      <c r="AD994" s="274" t="s">
        <v>268</v>
      </c>
      <c r="AE994" s="274" t="s">
        <v>287</v>
      </c>
      <c r="AF994" s="274" t="s">
        <v>1811</v>
      </c>
      <c r="AG994" s="274" t="s">
        <v>875</v>
      </c>
      <c r="AH994" s="274" t="s">
        <v>1812</v>
      </c>
      <c r="AI994" s="274" t="s">
        <v>7869</v>
      </c>
      <c r="AJ994" s="274" t="s">
        <v>268</v>
      </c>
      <c r="AK994" s="274" t="s">
        <v>377</v>
      </c>
      <c r="AL994" s="274" t="s">
        <v>268</v>
      </c>
      <c r="AM994" s="274" t="s">
        <v>405</v>
      </c>
      <c r="AN994" s="274" t="s">
        <v>268</v>
      </c>
      <c r="AO994" s="274" t="s">
        <v>268</v>
      </c>
      <c r="AP994" s="274" t="s">
        <v>268</v>
      </c>
      <c r="AQ994" s="274" t="s">
        <v>268</v>
      </c>
      <c r="AR994" s="274" t="s">
        <v>268</v>
      </c>
      <c r="AS994" s="274" t="s">
        <v>268</v>
      </c>
      <c r="AT994" s="274" t="s">
        <v>268</v>
      </c>
      <c r="AU994" s="274" t="s">
        <v>268</v>
      </c>
      <c r="AV994" s="274" t="s">
        <v>268</v>
      </c>
      <c r="AW994" s="274" t="s">
        <v>268</v>
      </c>
      <c r="AX994" s="274" t="s">
        <v>268</v>
      </c>
      <c r="AY994" s="274" t="s">
        <v>268</v>
      </c>
      <c r="AZ994" s="274" t="s">
        <v>268</v>
      </c>
      <c r="BA994" s="274" t="s">
        <v>268</v>
      </c>
      <c r="BB994" s="274" t="s">
        <v>268</v>
      </c>
      <c r="BC994" s="274" t="s">
        <v>268</v>
      </c>
      <c r="BD994" s="274" t="s">
        <v>268</v>
      </c>
      <c r="BE994" s="274" t="s">
        <v>268</v>
      </c>
      <c r="BF994" s="274" t="s">
        <v>268</v>
      </c>
      <c r="BG994" s="274" t="s">
        <v>268</v>
      </c>
      <c r="BH994" s="274" t="s">
        <v>268</v>
      </c>
      <c r="BI994" s="274" t="s">
        <v>268</v>
      </c>
      <c r="BJ994" s="274" t="s">
        <v>268</v>
      </c>
      <c r="BK994" s="274" t="s">
        <v>268</v>
      </c>
      <c r="BL994" s="274" t="s">
        <v>268</v>
      </c>
      <c r="BM994" s="274" t="s">
        <v>268</v>
      </c>
      <c r="BN994" s="274" t="s">
        <v>268</v>
      </c>
      <c r="BO994" s="274" t="s">
        <v>268</v>
      </c>
      <c r="BP994" s="274" t="s">
        <v>268</v>
      </c>
      <c r="BQ994" s="274" t="s">
        <v>268</v>
      </c>
      <c r="BR994" s="274" t="s">
        <v>268</v>
      </c>
      <c r="BS994" s="274" t="s">
        <v>268</v>
      </c>
      <c r="BT994" s="274" t="s">
        <v>268</v>
      </c>
      <c r="BU994" s="274" t="s">
        <v>268</v>
      </c>
      <c r="BV994" s="274" t="s">
        <v>268</v>
      </c>
      <c r="BW994" s="274" t="s">
        <v>268</v>
      </c>
      <c r="BX994" s="274" t="s">
        <v>268</v>
      </c>
      <c r="BY994" s="295">
        <v>28.5</v>
      </c>
      <c r="BZ994" s="295">
        <v>28.5</v>
      </c>
      <c r="CA994" s="298" t="s">
        <v>142</v>
      </c>
      <c r="CB994" s="297">
        <v>123</v>
      </c>
      <c r="CC994" s="284">
        <f t="shared" si="62"/>
        <v>0</v>
      </c>
      <c r="CD994" s="295">
        <f t="shared" si="63"/>
        <v>28.5</v>
      </c>
      <c r="CE994" s="284">
        <f t="shared" si="64"/>
        <v>1</v>
      </c>
      <c r="CF994" s="295">
        <f t="shared" si="65"/>
        <v>0</v>
      </c>
      <c r="CG994" s="274" t="s">
        <v>1817</v>
      </c>
      <c r="CH994" s="274" t="s">
        <v>268</v>
      </c>
      <c r="CI994" s="274" t="s">
        <v>268</v>
      </c>
      <c r="CJ994" s="298" t="s">
        <v>271</v>
      </c>
      <c r="CK994" s="297">
        <v>1</v>
      </c>
      <c r="CL994" s="274" t="s">
        <v>268</v>
      </c>
      <c r="CM994" s="274" t="s">
        <v>268</v>
      </c>
      <c r="CN994" s="274" t="s">
        <v>268</v>
      </c>
      <c r="CO994" s="274" t="s">
        <v>268</v>
      </c>
      <c r="CP994" s="274" t="s">
        <v>268</v>
      </c>
      <c r="CQ994" s="274" t="s">
        <v>268</v>
      </c>
      <c r="CR994" s="274" t="s">
        <v>877</v>
      </c>
      <c r="CS994" s="274">
        <v>10.83</v>
      </c>
      <c r="CT994" s="274" t="s">
        <v>268</v>
      </c>
      <c r="CU994" s="274">
        <v>10.83</v>
      </c>
      <c r="CV994" s="274">
        <v>365</v>
      </c>
      <c r="CW994" s="274" t="s">
        <v>878</v>
      </c>
      <c r="CX994" s="274" t="s">
        <v>835</v>
      </c>
      <c r="CY994" s="274" t="s">
        <v>836</v>
      </c>
      <c r="CZ994" s="274" t="s">
        <v>837</v>
      </c>
      <c r="DA994" s="274" t="s">
        <v>268</v>
      </c>
      <c r="DB994" s="274" t="s">
        <v>268</v>
      </c>
      <c r="DC994" s="274" t="s">
        <v>268</v>
      </c>
      <c r="DD994" s="274" t="s">
        <v>268</v>
      </c>
      <c r="DE994" s="274" t="s">
        <v>268</v>
      </c>
      <c r="DF994" s="274" t="s">
        <v>268</v>
      </c>
      <c r="DG994" s="299">
        <f>IFERROR(IF(CA994="D",IF(CK994="A dispo.",CD994*VLOOKUP('DATI INPUT'!$F$27,TARIFFE_UD,2,FALSE),CD994*VLOOKUP(CK994,TARIFFE_UD,2,FALSE)),CD994*VLOOKUP(CB994-100,TARIFFE_UND,2,FALSE)),0)</f>
        <v>17.554900506353508</v>
      </c>
      <c r="DH994" s="299">
        <f>IFERROR(IF(CA994="D",IF(CK994="A dispo.",CF994*VLOOKUP('DATI INPUT'!$F$27,TARIFFE_UD,3,FALSE),CF994*VLOOKUP(CK994,TARIFFE_UD,3,FALSE)),CF994*VLOOKUP(CB994-100,TARIFFE_UND,3,FALSE)),0)</f>
        <v>0</v>
      </c>
    </row>
    <row r="995" spans="1:112" x14ac:dyDescent="0.25">
      <c r="A995" s="274" t="s">
        <v>7876</v>
      </c>
      <c r="B995" s="274" t="s">
        <v>1667</v>
      </c>
      <c r="C995" s="274" t="s">
        <v>7877</v>
      </c>
      <c r="D995" s="274" t="s">
        <v>7878</v>
      </c>
      <c r="E995" s="274" t="s">
        <v>268</v>
      </c>
      <c r="F995" s="274" t="s">
        <v>156</v>
      </c>
      <c r="G995" s="274" t="s">
        <v>7879</v>
      </c>
      <c r="H995" s="274" t="s">
        <v>4184</v>
      </c>
      <c r="I995" s="274" t="s">
        <v>7880</v>
      </c>
      <c r="J995" s="274" t="s">
        <v>156</v>
      </c>
      <c r="K995" s="274" t="s">
        <v>7881</v>
      </c>
      <c r="L995" s="274" t="s">
        <v>960</v>
      </c>
      <c r="M995" s="274" t="s">
        <v>7882</v>
      </c>
      <c r="N995" s="274" t="s">
        <v>984</v>
      </c>
      <c r="O995" s="274" t="s">
        <v>873</v>
      </c>
      <c r="P995" s="274" t="s">
        <v>887</v>
      </c>
      <c r="Q995" s="274" t="s">
        <v>277</v>
      </c>
      <c r="R995" s="274" t="s">
        <v>268</v>
      </c>
      <c r="S995" s="274" t="s">
        <v>268</v>
      </c>
      <c r="T995" s="274" t="s">
        <v>268</v>
      </c>
      <c r="U995" s="274" t="s">
        <v>268</v>
      </c>
      <c r="V995" s="274" t="s">
        <v>268</v>
      </c>
      <c r="W995" s="274" t="s">
        <v>7882</v>
      </c>
      <c r="X995" s="274" t="s">
        <v>887</v>
      </c>
      <c r="Y995" s="274" t="s">
        <v>277</v>
      </c>
      <c r="Z995" s="274" t="s">
        <v>268</v>
      </c>
      <c r="AA995" s="274" t="s">
        <v>268</v>
      </c>
      <c r="AB995" s="274" t="s">
        <v>268</v>
      </c>
      <c r="AC995" s="274" t="s">
        <v>268</v>
      </c>
      <c r="AD995" s="274" t="s">
        <v>268</v>
      </c>
      <c r="AE995" s="274" t="s">
        <v>287</v>
      </c>
      <c r="AF995" s="274" t="s">
        <v>1811</v>
      </c>
      <c r="AG995" s="274" t="s">
        <v>875</v>
      </c>
      <c r="AH995" s="274" t="s">
        <v>1848</v>
      </c>
      <c r="AI995" s="274" t="s">
        <v>807</v>
      </c>
      <c r="AJ995" s="274" t="s">
        <v>268</v>
      </c>
      <c r="AK995" s="274" t="s">
        <v>268</v>
      </c>
      <c r="AL995" s="274" t="s">
        <v>268</v>
      </c>
      <c r="AM995" s="274" t="s">
        <v>288</v>
      </c>
      <c r="AN995" s="274" t="s">
        <v>268</v>
      </c>
      <c r="AO995" s="274" t="s">
        <v>268</v>
      </c>
      <c r="AP995" s="274" t="s">
        <v>268</v>
      </c>
      <c r="AQ995" s="274" t="s">
        <v>268</v>
      </c>
      <c r="AR995" s="274" t="s">
        <v>268</v>
      </c>
      <c r="AS995" s="274" t="s">
        <v>268</v>
      </c>
      <c r="AT995" s="274" t="s">
        <v>268</v>
      </c>
      <c r="AU995" s="274" t="s">
        <v>268</v>
      </c>
      <c r="AV995" s="274" t="s">
        <v>268</v>
      </c>
      <c r="AW995" s="274" t="s">
        <v>268</v>
      </c>
      <c r="AX995" s="274" t="s">
        <v>268</v>
      </c>
      <c r="AY995" s="274" t="s">
        <v>268</v>
      </c>
      <c r="AZ995" s="274" t="s">
        <v>268</v>
      </c>
      <c r="BA995" s="274" t="s">
        <v>268</v>
      </c>
      <c r="BB995" s="274" t="s">
        <v>268</v>
      </c>
      <c r="BC995" s="274" t="s">
        <v>268</v>
      </c>
      <c r="BD995" s="274" t="s">
        <v>268</v>
      </c>
      <c r="BE995" s="274" t="s">
        <v>268</v>
      </c>
      <c r="BF995" s="274" t="s">
        <v>268</v>
      </c>
      <c r="BG995" s="274" t="s">
        <v>268</v>
      </c>
      <c r="BH995" s="274" t="s">
        <v>268</v>
      </c>
      <c r="BI995" s="274" t="s">
        <v>268</v>
      </c>
      <c r="BJ995" s="274" t="s">
        <v>268</v>
      </c>
      <c r="BK995" s="274" t="s">
        <v>268</v>
      </c>
      <c r="BL995" s="274" t="s">
        <v>268</v>
      </c>
      <c r="BM995" s="274" t="s">
        <v>268</v>
      </c>
      <c r="BN995" s="274" t="s">
        <v>268</v>
      </c>
      <c r="BO995" s="274" t="s">
        <v>268</v>
      </c>
      <c r="BP995" s="274" t="s">
        <v>268</v>
      </c>
      <c r="BQ995" s="274" t="s">
        <v>268</v>
      </c>
      <c r="BR995" s="274" t="s">
        <v>268</v>
      </c>
      <c r="BS995" s="274" t="s">
        <v>268</v>
      </c>
      <c r="BT995" s="274" t="s">
        <v>268</v>
      </c>
      <c r="BU995" s="274" t="s">
        <v>268</v>
      </c>
      <c r="BV995" s="274" t="s">
        <v>268</v>
      </c>
      <c r="BW995" s="274" t="s">
        <v>268</v>
      </c>
      <c r="BX995" s="274" t="s">
        <v>268</v>
      </c>
      <c r="BY995" s="295">
        <v>73.239999999999995</v>
      </c>
      <c r="BZ995" s="295">
        <v>73.239999999999995</v>
      </c>
      <c r="CA995" s="298" t="s">
        <v>142</v>
      </c>
      <c r="CB995" s="297">
        <v>122</v>
      </c>
      <c r="CC995" s="284">
        <f t="shared" si="62"/>
        <v>0</v>
      </c>
      <c r="CD995" s="295">
        <f t="shared" si="63"/>
        <v>73.239999999999995</v>
      </c>
      <c r="CE995" s="284">
        <f t="shared" si="64"/>
        <v>0</v>
      </c>
      <c r="CF995" s="295">
        <f t="shared" si="65"/>
        <v>1</v>
      </c>
      <c r="CG995" s="274" t="s">
        <v>876</v>
      </c>
      <c r="CH995" s="274" t="s">
        <v>268</v>
      </c>
      <c r="CI995" s="274" t="s">
        <v>268</v>
      </c>
      <c r="CJ995" s="298" t="s">
        <v>271</v>
      </c>
      <c r="CK995" s="297">
        <v>1</v>
      </c>
      <c r="CL995" s="274" t="s">
        <v>268</v>
      </c>
      <c r="CM995" s="274" t="s">
        <v>268</v>
      </c>
      <c r="CN995" s="274" t="s">
        <v>268</v>
      </c>
      <c r="CO995" s="274" t="s">
        <v>268</v>
      </c>
      <c r="CP995" s="274" t="s">
        <v>268</v>
      </c>
      <c r="CQ995" s="274" t="s">
        <v>268</v>
      </c>
      <c r="CR995" s="274" t="s">
        <v>877</v>
      </c>
      <c r="CS995" s="274">
        <v>45.11</v>
      </c>
      <c r="CT995" s="274" t="s">
        <v>268</v>
      </c>
      <c r="CU995" s="274">
        <v>45.11</v>
      </c>
      <c r="CV995" s="274">
        <v>365</v>
      </c>
      <c r="CW995" s="274" t="s">
        <v>878</v>
      </c>
      <c r="CX995" s="274" t="s">
        <v>835</v>
      </c>
      <c r="CY995" s="274" t="s">
        <v>836</v>
      </c>
      <c r="CZ995" s="274" t="s">
        <v>837</v>
      </c>
      <c r="DA995" s="274" t="s">
        <v>268</v>
      </c>
      <c r="DB995" s="274" t="s">
        <v>268</v>
      </c>
      <c r="DC995" s="274" t="s">
        <v>268</v>
      </c>
      <c r="DD995" s="274" t="s">
        <v>268</v>
      </c>
      <c r="DE995" s="274" t="s">
        <v>268</v>
      </c>
      <c r="DF995" s="274" t="s">
        <v>268</v>
      </c>
      <c r="DG995" s="299">
        <f>IFERROR(IF(CA995="D",IF(CK995="A dispo.",CD995*VLOOKUP('DATI INPUT'!$F$27,TARIFFE_UD,2,FALSE),CD995*VLOOKUP(CK995,TARIFFE_UD,2,FALSE)),CD995*VLOOKUP(CB995-100,TARIFFE_UND,2,FALSE)),0)</f>
        <v>45.113014494222128</v>
      </c>
      <c r="DH995" s="299">
        <f>IFERROR(IF(CA995="D",IF(CK995="A dispo.",CF995*VLOOKUP('DATI INPUT'!$F$27,TARIFFE_UD,3,FALSE),CF995*VLOOKUP(CK995,TARIFFE_UD,3,FALSE)),CF995*VLOOKUP(CB995-100,TARIFFE_UND,3,FALSE)),0)</f>
        <v>15.164853048114928</v>
      </c>
    </row>
    <row r="996" spans="1:112" x14ac:dyDescent="0.25">
      <c r="A996" s="274" t="s">
        <v>7883</v>
      </c>
      <c r="B996" s="274" t="s">
        <v>1667</v>
      </c>
      <c r="C996" s="274" t="s">
        <v>7884</v>
      </c>
      <c r="D996" s="274" t="s">
        <v>7878</v>
      </c>
      <c r="E996" s="274" t="s">
        <v>268</v>
      </c>
      <c r="F996" s="274" t="s">
        <v>156</v>
      </c>
      <c r="G996" s="274" t="s">
        <v>7879</v>
      </c>
      <c r="H996" s="274" t="s">
        <v>4184</v>
      </c>
      <c r="I996" s="274" t="s">
        <v>7880</v>
      </c>
      <c r="J996" s="274" t="s">
        <v>156</v>
      </c>
      <c r="K996" s="274" t="s">
        <v>7881</v>
      </c>
      <c r="L996" s="274" t="s">
        <v>960</v>
      </c>
      <c r="M996" s="274" t="s">
        <v>7882</v>
      </c>
      <c r="N996" s="274" t="s">
        <v>984</v>
      </c>
      <c r="O996" s="274" t="s">
        <v>873</v>
      </c>
      <c r="P996" s="274" t="s">
        <v>887</v>
      </c>
      <c r="Q996" s="274" t="s">
        <v>277</v>
      </c>
      <c r="R996" s="274" t="s">
        <v>268</v>
      </c>
      <c r="S996" s="274" t="s">
        <v>268</v>
      </c>
      <c r="T996" s="274" t="s">
        <v>268</v>
      </c>
      <c r="U996" s="274" t="s">
        <v>268</v>
      </c>
      <c r="V996" s="274" t="s">
        <v>268</v>
      </c>
      <c r="W996" s="274" t="s">
        <v>7885</v>
      </c>
      <c r="X996" s="274" t="s">
        <v>1046</v>
      </c>
      <c r="Y996" s="274" t="s">
        <v>304</v>
      </c>
      <c r="Z996" s="274" t="s">
        <v>268</v>
      </c>
      <c r="AA996" s="274" t="s">
        <v>268</v>
      </c>
      <c r="AB996" s="274" t="s">
        <v>268</v>
      </c>
      <c r="AC996" s="274" t="s">
        <v>268</v>
      </c>
      <c r="AD996" s="274" t="s">
        <v>268</v>
      </c>
      <c r="AE996" s="274" t="s">
        <v>268</v>
      </c>
      <c r="AF996" s="274" t="s">
        <v>268</v>
      </c>
      <c r="AG996" s="274" t="s">
        <v>268</v>
      </c>
      <c r="AH996" s="274" t="s">
        <v>268</v>
      </c>
      <c r="AI996" s="274" t="s">
        <v>268</v>
      </c>
      <c r="AJ996" s="274" t="s">
        <v>268</v>
      </c>
      <c r="AK996" s="274" t="s">
        <v>268</v>
      </c>
      <c r="AL996" s="274" t="s">
        <v>268</v>
      </c>
      <c r="AM996" s="274" t="s">
        <v>268</v>
      </c>
      <c r="AN996" s="274" t="s">
        <v>268</v>
      </c>
      <c r="AO996" s="274" t="s">
        <v>268</v>
      </c>
      <c r="AP996" s="274" t="s">
        <v>268</v>
      </c>
      <c r="AQ996" s="274" t="s">
        <v>268</v>
      </c>
      <c r="AR996" s="274" t="s">
        <v>268</v>
      </c>
      <c r="AS996" s="274" t="s">
        <v>268</v>
      </c>
      <c r="AT996" s="274" t="s">
        <v>268</v>
      </c>
      <c r="AU996" s="274" t="s">
        <v>268</v>
      </c>
      <c r="AV996" s="274" t="s">
        <v>268</v>
      </c>
      <c r="AW996" s="274" t="s">
        <v>268</v>
      </c>
      <c r="AX996" s="274" t="s">
        <v>268</v>
      </c>
      <c r="AY996" s="274" t="s">
        <v>268</v>
      </c>
      <c r="AZ996" s="274" t="s">
        <v>268</v>
      </c>
      <c r="BA996" s="274" t="s">
        <v>268</v>
      </c>
      <c r="BB996" s="274" t="s">
        <v>268</v>
      </c>
      <c r="BC996" s="274" t="s">
        <v>268</v>
      </c>
      <c r="BD996" s="274" t="s">
        <v>268</v>
      </c>
      <c r="BE996" s="274" t="s">
        <v>268</v>
      </c>
      <c r="BF996" s="274" t="s">
        <v>268</v>
      </c>
      <c r="BG996" s="274" t="s">
        <v>268</v>
      </c>
      <c r="BH996" s="274" t="s">
        <v>268</v>
      </c>
      <c r="BI996" s="274" t="s">
        <v>268</v>
      </c>
      <c r="BJ996" s="274" t="s">
        <v>268</v>
      </c>
      <c r="BK996" s="274" t="s">
        <v>268</v>
      </c>
      <c r="BL996" s="274" t="s">
        <v>268</v>
      </c>
      <c r="BM996" s="274" t="s">
        <v>268</v>
      </c>
      <c r="BN996" s="274" t="s">
        <v>268</v>
      </c>
      <c r="BO996" s="274" t="s">
        <v>268</v>
      </c>
      <c r="BP996" s="274" t="s">
        <v>268</v>
      </c>
      <c r="BQ996" s="274" t="s">
        <v>268</v>
      </c>
      <c r="BR996" s="274" t="s">
        <v>268</v>
      </c>
      <c r="BS996" s="274" t="s">
        <v>268</v>
      </c>
      <c r="BT996" s="274" t="s">
        <v>268</v>
      </c>
      <c r="BU996" s="274" t="s">
        <v>268</v>
      </c>
      <c r="BV996" s="274" t="s">
        <v>268</v>
      </c>
      <c r="BW996" s="274" t="s">
        <v>268</v>
      </c>
      <c r="BX996" s="274" t="s">
        <v>268</v>
      </c>
      <c r="BY996" s="295">
        <v>16.5</v>
      </c>
      <c r="BZ996" s="295">
        <v>16.5</v>
      </c>
      <c r="CA996" s="298" t="s">
        <v>142</v>
      </c>
      <c r="CB996" s="297">
        <v>123</v>
      </c>
      <c r="CC996" s="284">
        <f t="shared" si="62"/>
        <v>0</v>
      </c>
      <c r="CD996" s="295">
        <f t="shared" si="63"/>
        <v>16.5</v>
      </c>
      <c r="CE996" s="284">
        <f t="shared" si="64"/>
        <v>1</v>
      </c>
      <c r="CF996" s="295">
        <f t="shared" si="65"/>
        <v>0</v>
      </c>
      <c r="CG996" s="274" t="s">
        <v>1817</v>
      </c>
      <c r="CH996" s="274" t="s">
        <v>268</v>
      </c>
      <c r="CI996" s="274" t="s">
        <v>268</v>
      </c>
      <c r="CJ996" s="298" t="s">
        <v>271</v>
      </c>
      <c r="CK996" s="297">
        <v>1</v>
      </c>
      <c r="CL996" s="274" t="s">
        <v>268</v>
      </c>
      <c r="CM996" s="274" t="s">
        <v>268</v>
      </c>
      <c r="CN996" s="274" t="s">
        <v>268</v>
      </c>
      <c r="CO996" s="274" t="s">
        <v>268</v>
      </c>
      <c r="CP996" s="274" t="s">
        <v>268</v>
      </c>
      <c r="CQ996" s="274" t="s">
        <v>268</v>
      </c>
      <c r="CR996" s="274" t="s">
        <v>877</v>
      </c>
      <c r="CS996" s="274">
        <v>6.27</v>
      </c>
      <c r="CT996" s="274" t="s">
        <v>268</v>
      </c>
      <c r="CU996" s="274">
        <v>6.27</v>
      </c>
      <c r="CV996" s="274">
        <v>365</v>
      </c>
      <c r="CW996" s="274" t="s">
        <v>878</v>
      </c>
      <c r="CX996" s="274" t="s">
        <v>835</v>
      </c>
      <c r="CY996" s="274" t="s">
        <v>836</v>
      </c>
      <c r="CZ996" s="274" t="s">
        <v>837</v>
      </c>
      <c r="DA996" s="274" t="s">
        <v>268</v>
      </c>
      <c r="DB996" s="274" t="s">
        <v>268</v>
      </c>
      <c r="DC996" s="274" t="s">
        <v>268</v>
      </c>
      <c r="DD996" s="274" t="s">
        <v>268</v>
      </c>
      <c r="DE996" s="274" t="s">
        <v>268</v>
      </c>
      <c r="DF996" s="274" t="s">
        <v>268</v>
      </c>
      <c r="DG996" s="299">
        <f>IFERROR(IF(CA996="D",IF(CK996="A dispo.",CD996*VLOOKUP('DATI INPUT'!$F$27,TARIFFE_UD,2,FALSE),CD996*VLOOKUP(CK996,TARIFFE_UD,2,FALSE)),CD996*VLOOKUP(CB996-100,TARIFFE_UND,2,FALSE)),0)</f>
        <v>10.163363451046767</v>
      </c>
      <c r="DH996" s="299">
        <f>IFERROR(IF(CA996="D",IF(CK996="A dispo.",CF996*VLOOKUP('DATI INPUT'!$F$27,TARIFFE_UD,3,FALSE),CF996*VLOOKUP(CK996,TARIFFE_UD,3,FALSE)),CF996*VLOOKUP(CB996-100,TARIFFE_UND,3,FALSE)),0)</f>
        <v>0</v>
      </c>
    </row>
    <row r="997" spans="1:112" x14ac:dyDescent="0.25">
      <c r="A997" s="274" t="s">
        <v>7886</v>
      </c>
      <c r="B997" s="274" t="s">
        <v>1667</v>
      </c>
      <c r="C997" s="274" t="s">
        <v>7887</v>
      </c>
      <c r="D997" s="274" t="s">
        <v>7878</v>
      </c>
      <c r="E997" s="274" t="s">
        <v>268</v>
      </c>
      <c r="F997" s="274" t="s">
        <v>156</v>
      </c>
      <c r="G997" s="274" t="s">
        <v>7879</v>
      </c>
      <c r="H997" s="274" t="s">
        <v>4184</v>
      </c>
      <c r="I997" s="274" t="s">
        <v>7880</v>
      </c>
      <c r="J997" s="274" t="s">
        <v>156</v>
      </c>
      <c r="K997" s="274" t="s">
        <v>7881</v>
      </c>
      <c r="L997" s="274" t="s">
        <v>960</v>
      </c>
      <c r="M997" s="274" t="s">
        <v>7882</v>
      </c>
      <c r="N997" s="274" t="s">
        <v>984</v>
      </c>
      <c r="O997" s="274" t="s">
        <v>873</v>
      </c>
      <c r="P997" s="274" t="s">
        <v>887</v>
      </c>
      <c r="Q997" s="274" t="s">
        <v>277</v>
      </c>
      <c r="R997" s="274" t="s">
        <v>268</v>
      </c>
      <c r="S997" s="274" t="s">
        <v>268</v>
      </c>
      <c r="T997" s="274" t="s">
        <v>268</v>
      </c>
      <c r="U997" s="274" t="s">
        <v>268</v>
      </c>
      <c r="V997" s="274" t="s">
        <v>268</v>
      </c>
      <c r="W997" s="274" t="s">
        <v>7882</v>
      </c>
      <c r="X997" s="274" t="s">
        <v>887</v>
      </c>
      <c r="Y997" s="274" t="s">
        <v>277</v>
      </c>
      <c r="Z997" s="274" t="s">
        <v>268</v>
      </c>
      <c r="AA997" s="274" t="s">
        <v>268</v>
      </c>
      <c r="AB997" s="274" t="s">
        <v>268</v>
      </c>
      <c r="AC997" s="274" t="s">
        <v>268</v>
      </c>
      <c r="AD997" s="274" t="s">
        <v>268</v>
      </c>
      <c r="AE997" s="274" t="s">
        <v>287</v>
      </c>
      <c r="AF997" s="274" t="s">
        <v>1811</v>
      </c>
      <c r="AG997" s="274" t="s">
        <v>875</v>
      </c>
      <c r="AH997" s="274" t="s">
        <v>1848</v>
      </c>
      <c r="AI997" s="274" t="s">
        <v>807</v>
      </c>
      <c r="AJ997" s="274" t="s">
        <v>268</v>
      </c>
      <c r="AK997" s="274" t="s">
        <v>268</v>
      </c>
      <c r="AL997" s="274" t="s">
        <v>268</v>
      </c>
      <c r="AM997" s="274" t="s">
        <v>288</v>
      </c>
      <c r="AN997" s="274" t="s">
        <v>268</v>
      </c>
      <c r="AO997" s="274" t="s">
        <v>268</v>
      </c>
      <c r="AP997" s="274" t="s">
        <v>268</v>
      </c>
      <c r="AQ997" s="274" t="s">
        <v>268</v>
      </c>
      <c r="AR997" s="274" t="s">
        <v>268</v>
      </c>
      <c r="AS997" s="274" t="s">
        <v>268</v>
      </c>
      <c r="AT997" s="274" t="s">
        <v>268</v>
      </c>
      <c r="AU997" s="274" t="s">
        <v>268</v>
      </c>
      <c r="AV997" s="274" t="s">
        <v>268</v>
      </c>
      <c r="AW997" s="274" t="s">
        <v>268</v>
      </c>
      <c r="AX997" s="274" t="s">
        <v>268</v>
      </c>
      <c r="AY997" s="274" t="s">
        <v>268</v>
      </c>
      <c r="AZ997" s="274" t="s">
        <v>268</v>
      </c>
      <c r="BA997" s="274" t="s">
        <v>268</v>
      </c>
      <c r="BB997" s="274" t="s">
        <v>268</v>
      </c>
      <c r="BC997" s="274" t="s">
        <v>268</v>
      </c>
      <c r="BD997" s="274" t="s">
        <v>268</v>
      </c>
      <c r="BE997" s="274" t="s">
        <v>268</v>
      </c>
      <c r="BF997" s="274" t="s">
        <v>268</v>
      </c>
      <c r="BG997" s="274" t="s">
        <v>268</v>
      </c>
      <c r="BH997" s="274" t="s">
        <v>268</v>
      </c>
      <c r="BI997" s="274" t="s">
        <v>268</v>
      </c>
      <c r="BJ997" s="274" t="s">
        <v>268</v>
      </c>
      <c r="BK997" s="274" t="s">
        <v>268</v>
      </c>
      <c r="BL997" s="274" t="s">
        <v>268</v>
      </c>
      <c r="BM997" s="274" t="s">
        <v>268</v>
      </c>
      <c r="BN997" s="274" t="s">
        <v>268</v>
      </c>
      <c r="BO997" s="274" t="s">
        <v>268</v>
      </c>
      <c r="BP997" s="274" t="s">
        <v>268</v>
      </c>
      <c r="BQ997" s="274" t="s">
        <v>268</v>
      </c>
      <c r="BR997" s="274" t="s">
        <v>268</v>
      </c>
      <c r="BS997" s="274" t="s">
        <v>268</v>
      </c>
      <c r="BT997" s="274" t="s">
        <v>268</v>
      </c>
      <c r="BU997" s="274" t="s">
        <v>268</v>
      </c>
      <c r="BV997" s="274" t="s">
        <v>268</v>
      </c>
      <c r="BW997" s="274" t="s">
        <v>268</v>
      </c>
      <c r="BX997" s="274" t="s">
        <v>268</v>
      </c>
      <c r="BY997" s="295">
        <v>24</v>
      </c>
      <c r="BZ997" s="295">
        <v>24</v>
      </c>
      <c r="CA997" s="298" t="s">
        <v>142</v>
      </c>
      <c r="CB997" s="297">
        <v>123</v>
      </c>
      <c r="CC997" s="284">
        <f t="shared" si="62"/>
        <v>0</v>
      </c>
      <c r="CD997" s="295">
        <f t="shared" si="63"/>
        <v>23.999999999999996</v>
      </c>
      <c r="CE997" s="284">
        <f t="shared" si="64"/>
        <v>1</v>
      </c>
      <c r="CF997" s="295">
        <f t="shared" si="65"/>
        <v>0</v>
      </c>
      <c r="CG997" s="274" t="s">
        <v>1817</v>
      </c>
      <c r="CH997" s="274" t="s">
        <v>268</v>
      </c>
      <c r="CI997" s="274" t="s">
        <v>268</v>
      </c>
      <c r="CJ997" s="298" t="s">
        <v>271</v>
      </c>
      <c r="CK997" s="297">
        <v>1</v>
      </c>
      <c r="CL997" s="274" t="s">
        <v>268</v>
      </c>
      <c r="CM997" s="274" t="s">
        <v>268</v>
      </c>
      <c r="CN997" s="274" t="s">
        <v>268</v>
      </c>
      <c r="CO997" s="274" t="s">
        <v>268</v>
      </c>
      <c r="CP997" s="274" t="s">
        <v>268</v>
      </c>
      <c r="CQ997" s="274" t="s">
        <v>268</v>
      </c>
      <c r="CR997" s="274" t="s">
        <v>877</v>
      </c>
      <c r="CS997" s="274">
        <v>9.1199999999999992</v>
      </c>
      <c r="CT997" s="274" t="s">
        <v>268</v>
      </c>
      <c r="CU997" s="274">
        <v>9.1199999999999992</v>
      </c>
      <c r="CV997" s="274">
        <v>365</v>
      </c>
      <c r="CW997" s="274" t="s">
        <v>878</v>
      </c>
      <c r="CX997" s="274" t="s">
        <v>835</v>
      </c>
      <c r="CY997" s="274" t="s">
        <v>836</v>
      </c>
      <c r="CZ997" s="274" t="s">
        <v>837</v>
      </c>
      <c r="DA997" s="274" t="s">
        <v>268</v>
      </c>
      <c r="DB997" s="274" t="s">
        <v>268</v>
      </c>
      <c r="DC997" s="274" t="s">
        <v>268</v>
      </c>
      <c r="DD997" s="274" t="s">
        <v>268</v>
      </c>
      <c r="DE997" s="274" t="s">
        <v>268</v>
      </c>
      <c r="DF997" s="274" t="s">
        <v>268</v>
      </c>
      <c r="DG997" s="299">
        <f>IFERROR(IF(CA997="D",IF(CK997="A dispo.",CD997*VLOOKUP('DATI INPUT'!$F$27,TARIFFE_UD,2,FALSE),CD997*VLOOKUP(CK997,TARIFFE_UD,2,FALSE)),CD997*VLOOKUP(CB997-100,TARIFFE_UND,2,FALSE)),0)</f>
        <v>14.783074110613477</v>
      </c>
      <c r="DH997" s="299">
        <f>IFERROR(IF(CA997="D",IF(CK997="A dispo.",CF997*VLOOKUP('DATI INPUT'!$F$27,TARIFFE_UD,3,FALSE),CF997*VLOOKUP(CK997,TARIFFE_UD,3,FALSE)),CF997*VLOOKUP(CB997-100,TARIFFE_UND,3,FALSE)),0)</f>
        <v>0</v>
      </c>
    </row>
    <row r="998" spans="1:112" x14ac:dyDescent="0.25">
      <c r="A998" s="274" t="s">
        <v>7888</v>
      </c>
      <c r="B998" s="274" t="s">
        <v>459</v>
      </c>
      <c r="C998" s="274" t="s">
        <v>844</v>
      </c>
      <c r="D998" s="274" t="s">
        <v>7889</v>
      </c>
      <c r="E998" s="274" t="s">
        <v>268</v>
      </c>
      <c r="F998" s="274" t="s">
        <v>156</v>
      </c>
      <c r="G998" s="274" t="s">
        <v>7890</v>
      </c>
      <c r="H998" s="274" t="s">
        <v>849</v>
      </c>
      <c r="I998" s="274" t="s">
        <v>7891</v>
      </c>
      <c r="J998" s="274" t="s">
        <v>156</v>
      </c>
      <c r="K998" s="274" t="s">
        <v>7892</v>
      </c>
      <c r="L998" s="274" t="s">
        <v>960</v>
      </c>
      <c r="M998" s="274" t="s">
        <v>7893</v>
      </c>
      <c r="N998" s="274" t="s">
        <v>984</v>
      </c>
      <c r="O998" s="274" t="s">
        <v>873</v>
      </c>
      <c r="P998" s="274" t="s">
        <v>2699</v>
      </c>
      <c r="Q998" s="274" t="s">
        <v>271</v>
      </c>
      <c r="R998" s="274" t="s">
        <v>268</v>
      </c>
      <c r="S998" s="274" t="s">
        <v>268</v>
      </c>
      <c r="T998" s="274" t="s">
        <v>268</v>
      </c>
      <c r="U998" s="274" t="s">
        <v>268</v>
      </c>
      <c r="V998" s="274" t="s">
        <v>268</v>
      </c>
      <c r="W998" s="274" t="s">
        <v>7893</v>
      </c>
      <c r="X998" s="274" t="s">
        <v>2699</v>
      </c>
      <c r="Y998" s="274" t="s">
        <v>271</v>
      </c>
      <c r="Z998" s="274" t="s">
        <v>268</v>
      </c>
      <c r="AA998" s="274" t="s">
        <v>268</v>
      </c>
      <c r="AB998" s="274" t="s">
        <v>268</v>
      </c>
      <c r="AC998" s="274" t="s">
        <v>268</v>
      </c>
      <c r="AD998" s="274" t="s">
        <v>268</v>
      </c>
      <c r="AE998" s="274" t="s">
        <v>287</v>
      </c>
      <c r="AF998" s="274" t="s">
        <v>1811</v>
      </c>
      <c r="AG998" s="274" t="s">
        <v>875</v>
      </c>
      <c r="AH998" s="274" t="s">
        <v>1831</v>
      </c>
      <c r="AI998" s="274" t="s">
        <v>7894</v>
      </c>
      <c r="AJ998" s="274" t="s">
        <v>268</v>
      </c>
      <c r="AK998" s="274" t="s">
        <v>366</v>
      </c>
      <c r="AL998" s="274" t="s">
        <v>268</v>
      </c>
      <c r="AM998" s="274" t="s">
        <v>405</v>
      </c>
      <c r="AN998" s="274" t="s">
        <v>268</v>
      </c>
      <c r="AO998" s="274" t="s">
        <v>268</v>
      </c>
      <c r="AP998" s="274" t="s">
        <v>268</v>
      </c>
      <c r="AQ998" s="274" t="s">
        <v>268</v>
      </c>
      <c r="AR998" s="274" t="s">
        <v>268</v>
      </c>
      <c r="AS998" s="274" t="s">
        <v>268</v>
      </c>
      <c r="AT998" s="274" t="s">
        <v>268</v>
      </c>
      <c r="AU998" s="274" t="s">
        <v>268</v>
      </c>
      <c r="AV998" s="274" t="s">
        <v>268</v>
      </c>
      <c r="AW998" s="274" t="s">
        <v>268</v>
      </c>
      <c r="AX998" s="274" t="s">
        <v>268</v>
      </c>
      <c r="AY998" s="274" t="s">
        <v>268</v>
      </c>
      <c r="AZ998" s="274" t="s">
        <v>268</v>
      </c>
      <c r="BA998" s="274" t="s">
        <v>268</v>
      </c>
      <c r="BB998" s="274" t="s">
        <v>268</v>
      </c>
      <c r="BC998" s="274" t="s">
        <v>268</v>
      </c>
      <c r="BD998" s="274" t="s">
        <v>268</v>
      </c>
      <c r="BE998" s="274" t="s">
        <v>268</v>
      </c>
      <c r="BF998" s="274" t="s">
        <v>268</v>
      </c>
      <c r="BG998" s="274" t="s">
        <v>268</v>
      </c>
      <c r="BH998" s="274" t="s">
        <v>268</v>
      </c>
      <c r="BI998" s="274" t="s">
        <v>268</v>
      </c>
      <c r="BJ998" s="274" t="s">
        <v>268</v>
      </c>
      <c r="BK998" s="274" t="s">
        <v>268</v>
      </c>
      <c r="BL998" s="274" t="s">
        <v>268</v>
      </c>
      <c r="BM998" s="274" t="s">
        <v>268</v>
      </c>
      <c r="BN998" s="274" t="s">
        <v>268</v>
      </c>
      <c r="BO998" s="274" t="s">
        <v>268</v>
      </c>
      <c r="BP998" s="274" t="s">
        <v>268</v>
      </c>
      <c r="BQ998" s="274" t="s">
        <v>268</v>
      </c>
      <c r="BR998" s="274" t="s">
        <v>268</v>
      </c>
      <c r="BS998" s="274" t="s">
        <v>268</v>
      </c>
      <c r="BT998" s="274" t="s">
        <v>268</v>
      </c>
      <c r="BU998" s="274" t="s">
        <v>268</v>
      </c>
      <c r="BV998" s="274" t="s">
        <v>268</v>
      </c>
      <c r="BW998" s="274" t="s">
        <v>268</v>
      </c>
      <c r="BX998" s="274" t="s">
        <v>268</v>
      </c>
      <c r="BY998" s="295">
        <v>44</v>
      </c>
      <c r="BZ998" s="295">
        <v>44</v>
      </c>
      <c r="CA998" s="298" t="s">
        <v>142</v>
      </c>
      <c r="CB998" s="297">
        <v>122</v>
      </c>
      <c r="CC998" s="284">
        <f t="shared" si="62"/>
        <v>0</v>
      </c>
      <c r="CD998" s="295">
        <f t="shared" si="63"/>
        <v>44</v>
      </c>
      <c r="CE998" s="284">
        <f t="shared" si="64"/>
        <v>0</v>
      </c>
      <c r="CF998" s="295">
        <f t="shared" si="65"/>
        <v>1</v>
      </c>
      <c r="CG998" s="274" t="s">
        <v>876</v>
      </c>
      <c r="CH998" s="274" t="s">
        <v>268</v>
      </c>
      <c r="CI998" s="274" t="s">
        <v>268</v>
      </c>
      <c r="CJ998" s="298" t="s">
        <v>271</v>
      </c>
      <c r="CK998" s="297">
        <v>1</v>
      </c>
      <c r="CL998" s="274" t="s">
        <v>268</v>
      </c>
      <c r="CM998" s="274" t="s">
        <v>268</v>
      </c>
      <c r="CN998" s="274" t="s">
        <v>268</v>
      </c>
      <c r="CO998" s="274" t="s">
        <v>268</v>
      </c>
      <c r="CP998" s="274" t="s">
        <v>268</v>
      </c>
      <c r="CQ998" s="274" t="s">
        <v>268</v>
      </c>
      <c r="CR998" s="274" t="s">
        <v>877</v>
      </c>
      <c r="CS998" s="274">
        <v>34</v>
      </c>
      <c r="CT998" s="274" t="s">
        <v>268</v>
      </c>
      <c r="CU998" s="274">
        <v>34</v>
      </c>
      <c r="CV998" s="274">
        <v>365</v>
      </c>
      <c r="CW998" s="274" t="s">
        <v>878</v>
      </c>
      <c r="CX998" s="274" t="s">
        <v>835</v>
      </c>
      <c r="CY998" s="274" t="s">
        <v>836</v>
      </c>
      <c r="CZ998" s="274" t="s">
        <v>837</v>
      </c>
      <c r="DA998" s="274" t="s">
        <v>268</v>
      </c>
      <c r="DB998" s="274" t="s">
        <v>268</v>
      </c>
      <c r="DC998" s="274" t="s">
        <v>268</v>
      </c>
      <c r="DD998" s="274" t="s">
        <v>268</v>
      </c>
      <c r="DE998" s="274" t="s">
        <v>268</v>
      </c>
      <c r="DF998" s="274" t="s">
        <v>268</v>
      </c>
      <c r="DG998" s="299">
        <f>IFERROR(IF(CA998="D",IF(CK998="A dispo.",CD998*VLOOKUP('DATI INPUT'!$F$27,TARIFFE_UD,2,FALSE),CD998*VLOOKUP(CK998,TARIFFE_UD,2,FALSE)),CD998*VLOOKUP(CB998-100,TARIFFE_UND,2,FALSE)),0)</f>
        <v>27.102302536124711</v>
      </c>
      <c r="DH998" s="299">
        <f>IFERROR(IF(CA998="D",IF(CK998="A dispo.",CF998*VLOOKUP('DATI INPUT'!$F$27,TARIFFE_UD,3,FALSE),CF998*VLOOKUP(CK998,TARIFFE_UD,3,FALSE)),CF998*VLOOKUP(CB998-100,TARIFFE_UND,3,FALSE)),0)</f>
        <v>15.164853048114928</v>
      </c>
    </row>
    <row r="999" spans="1:112" x14ac:dyDescent="0.25">
      <c r="A999" s="274" t="s">
        <v>7895</v>
      </c>
      <c r="B999" s="274" t="s">
        <v>7896</v>
      </c>
      <c r="C999" s="274" t="s">
        <v>7897</v>
      </c>
      <c r="D999" s="274" t="s">
        <v>7898</v>
      </c>
      <c r="E999" s="274" t="s">
        <v>268</v>
      </c>
      <c r="F999" s="274" t="s">
        <v>156</v>
      </c>
      <c r="G999" s="274" t="s">
        <v>7899</v>
      </c>
      <c r="H999" s="274" t="s">
        <v>2201</v>
      </c>
      <c r="I999" s="274" t="s">
        <v>7900</v>
      </c>
      <c r="J999" s="274" t="s">
        <v>156</v>
      </c>
      <c r="K999" s="274" t="s">
        <v>7901</v>
      </c>
      <c r="L999" s="274" t="s">
        <v>871</v>
      </c>
      <c r="M999" s="274" t="s">
        <v>7902</v>
      </c>
      <c r="N999" s="274" t="s">
        <v>984</v>
      </c>
      <c r="O999" s="274" t="s">
        <v>873</v>
      </c>
      <c r="P999" s="274" t="s">
        <v>1934</v>
      </c>
      <c r="Q999" s="274" t="s">
        <v>341</v>
      </c>
      <c r="R999" s="274" t="s">
        <v>268</v>
      </c>
      <c r="S999" s="274" t="s">
        <v>268</v>
      </c>
      <c r="T999" s="274" t="s">
        <v>268</v>
      </c>
      <c r="U999" s="274" t="s">
        <v>268</v>
      </c>
      <c r="V999" s="274" t="s">
        <v>268</v>
      </c>
      <c r="W999" s="274" t="s">
        <v>7902</v>
      </c>
      <c r="X999" s="274" t="s">
        <v>1934</v>
      </c>
      <c r="Y999" s="274" t="s">
        <v>341</v>
      </c>
      <c r="Z999" s="274" t="s">
        <v>268</v>
      </c>
      <c r="AA999" s="274" t="s">
        <v>268</v>
      </c>
      <c r="AB999" s="274" t="s">
        <v>268</v>
      </c>
      <c r="AC999" s="274" t="s">
        <v>268</v>
      </c>
      <c r="AD999" s="274" t="s">
        <v>268</v>
      </c>
      <c r="AE999" s="274" t="s">
        <v>287</v>
      </c>
      <c r="AF999" s="274" t="s">
        <v>1811</v>
      </c>
      <c r="AG999" s="274" t="s">
        <v>875</v>
      </c>
      <c r="AH999" s="274" t="s">
        <v>2576</v>
      </c>
      <c r="AI999" s="274" t="s">
        <v>7463</v>
      </c>
      <c r="AJ999" s="274" t="s">
        <v>268</v>
      </c>
      <c r="AK999" s="274" t="s">
        <v>382</v>
      </c>
      <c r="AL999" s="274" t="s">
        <v>268</v>
      </c>
      <c r="AM999" s="274" t="s">
        <v>268</v>
      </c>
      <c r="AN999" s="274" t="s">
        <v>268</v>
      </c>
      <c r="AO999" s="274" t="s">
        <v>268</v>
      </c>
      <c r="AP999" s="274" t="s">
        <v>268</v>
      </c>
      <c r="AQ999" s="274" t="s">
        <v>268</v>
      </c>
      <c r="AR999" s="274" t="s">
        <v>268</v>
      </c>
      <c r="AS999" s="274" t="s">
        <v>268</v>
      </c>
      <c r="AT999" s="274" t="s">
        <v>268</v>
      </c>
      <c r="AU999" s="274" t="s">
        <v>268</v>
      </c>
      <c r="AV999" s="274" t="s">
        <v>268</v>
      </c>
      <c r="AW999" s="274" t="s">
        <v>268</v>
      </c>
      <c r="AX999" s="274" t="s">
        <v>268</v>
      </c>
      <c r="AY999" s="274" t="s">
        <v>268</v>
      </c>
      <c r="AZ999" s="274" t="s">
        <v>268</v>
      </c>
      <c r="BA999" s="274" t="s">
        <v>268</v>
      </c>
      <c r="BB999" s="274" t="s">
        <v>268</v>
      </c>
      <c r="BC999" s="274" t="s">
        <v>268</v>
      </c>
      <c r="BD999" s="274" t="s">
        <v>268</v>
      </c>
      <c r="BE999" s="274" t="s">
        <v>268</v>
      </c>
      <c r="BF999" s="274" t="s">
        <v>268</v>
      </c>
      <c r="BG999" s="274" t="s">
        <v>268</v>
      </c>
      <c r="BH999" s="274" t="s">
        <v>268</v>
      </c>
      <c r="BI999" s="274" t="s">
        <v>268</v>
      </c>
      <c r="BJ999" s="274" t="s">
        <v>268</v>
      </c>
      <c r="BK999" s="274" t="s">
        <v>268</v>
      </c>
      <c r="BL999" s="274" t="s">
        <v>268</v>
      </c>
      <c r="BM999" s="274" t="s">
        <v>268</v>
      </c>
      <c r="BN999" s="274" t="s">
        <v>268</v>
      </c>
      <c r="BO999" s="274" t="s">
        <v>268</v>
      </c>
      <c r="BP999" s="274" t="s">
        <v>268</v>
      </c>
      <c r="BQ999" s="274" t="s">
        <v>268</v>
      </c>
      <c r="BR999" s="274" t="s">
        <v>268</v>
      </c>
      <c r="BS999" s="274" t="s">
        <v>268</v>
      </c>
      <c r="BT999" s="274" t="s">
        <v>268</v>
      </c>
      <c r="BU999" s="274" t="s">
        <v>268</v>
      </c>
      <c r="BV999" s="274" t="s">
        <v>268</v>
      </c>
      <c r="BW999" s="274" t="s">
        <v>268</v>
      </c>
      <c r="BX999" s="274" t="s">
        <v>268</v>
      </c>
      <c r="BY999" s="295">
        <v>90</v>
      </c>
      <c r="BZ999" s="295">
        <v>90</v>
      </c>
      <c r="CA999" s="298" t="s">
        <v>142</v>
      </c>
      <c r="CB999" s="297">
        <v>122</v>
      </c>
      <c r="CC999" s="284">
        <f t="shared" si="62"/>
        <v>0</v>
      </c>
      <c r="CD999" s="295">
        <f t="shared" si="63"/>
        <v>90</v>
      </c>
      <c r="CE999" s="284">
        <f t="shared" si="64"/>
        <v>0</v>
      </c>
      <c r="CF999" s="295">
        <f t="shared" si="65"/>
        <v>1</v>
      </c>
      <c r="CG999" s="274" t="s">
        <v>876</v>
      </c>
      <c r="CH999" s="274" t="s">
        <v>268</v>
      </c>
      <c r="CI999" s="274" t="s">
        <v>268</v>
      </c>
      <c r="CJ999" s="298" t="s">
        <v>280</v>
      </c>
      <c r="CK999" s="297">
        <v>2</v>
      </c>
      <c r="CL999" s="274" t="s">
        <v>268</v>
      </c>
      <c r="CM999" s="274" t="s">
        <v>268</v>
      </c>
      <c r="CN999" s="274" t="s">
        <v>268</v>
      </c>
      <c r="CO999" s="274" t="s">
        <v>268</v>
      </c>
      <c r="CP999" s="274" t="s">
        <v>268</v>
      </c>
      <c r="CQ999" s="274" t="s">
        <v>268</v>
      </c>
      <c r="CR999" s="274" t="s">
        <v>877</v>
      </c>
      <c r="CS999" s="274">
        <v>93.06</v>
      </c>
      <c r="CT999" s="274" t="s">
        <v>268</v>
      </c>
      <c r="CU999" s="274">
        <v>93.06</v>
      </c>
      <c r="CV999" s="274">
        <v>365</v>
      </c>
      <c r="CW999" s="274" t="s">
        <v>878</v>
      </c>
      <c r="CX999" s="274" t="s">
        <v>835</v>
      </c>
      <c r="CY999" s="274" t="s">
        <v>836</v>
      </c>
      <c r="CZ999" s="274" t="s">
        <v>837</v>
      </c>
      <c r="DA999" s="274" t="s">
        <v>268</v>
      </c>
      <c r="DB999" s="274" t="s">
        <v>268</v>
      </c>
      <c r="DC999" s="274" t="s">
        <v>268</v>
      </c>
      <c r="DD999" s="274" t="s">
        <v>268</v>
      </c>
      <c r="DE999" s="274" t="s">
        <v>268</v>
      </c>
      <c r="DF999" s="274" t="s">
        <v>268</v>
      </c>
      <c r="DG999" s="299">
        <f>IFERROR(IF(CA999="D",IF(CK999="A dispo.",CD999*VLOOKUP('DATI INPUT'!$F$27,TARIFFE_UD,2,FALSE),CD999*VLOOKUP(CK999,TARIFFE_UD,2,FALSE)),CD999*VLOOKUP(CB999-100,TARIFFE_UND,2,FALSE)),0)</f>
        <v>64.675949233933977</v>
      </c>
      <c r="DH999" s="299">
        <f>IFERROR(IF(CA999="D",IF(CK999="A dispo.",CF999*VLOOKUP('DATI INPUT'!$F$27,TARIFFE_UD,3,FALSE),CF999*VLOOKUP(CK999,TARIFFE_UD,3,FALSE)),CF999*VLOOKUP(CB999-100,TARIFFE_UND,3,FALSE)),0)</f>
        <v>46.077822723118445</v>
      </c>
    </row>
    <row r="1000" spans="1:112" x14ac:dyDescent="0.25">
      <c r="A1000" s="274" t="s">
        <v>7903</v>
      </c>
      <c r="B1000" s="274" t="s">
        <v>7896</v>
      </c>
      <c r="C1000" s="274" t="s">
        <v>7904</v>
      </c>
      <c r="D1000" s="274" t="s">
        <v>7898</v>
      </c>
      <c r="E1000" s="274" t="s">
        <v>268</v>
      </c>
      <c r="F1000" s="274" t="s">
        <v>156</v>
      </c>
      <c r="G1000" s="274" t="s">
        <v>7899</v>
      </c>
      <c r="H1000" s="274" t="s">
        <v>2201</v>
      </c>
      <c r="I1000" s="274" t="s">
        <v>7900</v>
      </c>
      <c r="J1000" s="274" t="s">
        <v>156</v>
      </c>
      <c r="K1000" s="274" t="s">
        <v>7901</v>
      </c>
      <c r="L1000" s="274" t="s">
        <v>871</v>
      </c>
      <c r="M1000" s="274" t="s">
        <v>7902</v>
      </c>
      <c r="N1000" s="274" t="s">
        <v>984</v>
      </c>
      <c r="O1000" s="274" t="s">
        <v>873</v>
      </c>
      <c r="P1000" s="274" t="s">
        <v>1934</v>
      </c>
      <c r="Q1000" s="274" t="s">
        <v>341</v>
      </c>
      <c r="R1000" s="274" t="s">
        <v>268</v>
      </c>
      <c r="S1000" s="274" t="s">
        <v>268</v>
      </c>
      <c r="T1000" s="274" t="s">
        <v>268</v>
      </c>
      <c r="U1000" s="274" t="s">
        <v>268</v>
      </c>
      <c r="V1000" s="274" t="s">
        <v>268</v>
      </c>
      <c r="W1000" s="274" t="s">
        <v>7902</v>
      </c>
      <c r="X1000" s="274" t="s">
        <v>1934</v>
      </c>
      <c r="Y1000" s="274" t="s">
        <v>341</v>
      </c>
      <c r="Z1000" s="274" t="s">
        <v>268</v>
      </c>
      <c r="AA1000" s="274" t="s">
        <v>268</v>
      </c>
      <c r="AB1000" s="274" t="s">
        <v>268</v>
      </c>
      <c r="AC1000" s="274" t="s">
        <v>268</v>
      </c>
      <c r="AD1000" s="274" t="s">
        <v>268</v>
      </c>
      <c r="AE1000" s="274" t="s">
        <v>287</v>
      </c>
      <c r="AF1000" s="274" t="s">
        <v>1811</v>
      </c>
      <c r="AG1000" s="274" t="s">
        <v>875</v>
      </c>
      <c r="AH1000" s="274" t="s">
        <v>2576</v>
      </c>
      <c r="AI1000" s="274" t="s">
        <v>7463</v>
      </c>
      <c r="AJ1000" s="274" t="s">
        <v>268</v>
      </c>
      <c r="AK1000" s="274" t="s">
        <v>354</v>
      </c>
      <c r="AL1000" s="274" t="s">
        <v>268</v>
      </c>
      <c r="AM1000" s="274" t="s">
        <v>268</v>
      </c>
      <c r="AN1000" s="274" t="s">
        <v>268</v>
      </c>
      <c r="AO1000" s="274" t="s">
        <v>268</v>
      </c>
      <c r="AP1000" s="274" t="s">
        <v>268</v>
      </c>
      <c r="AQ1000" s="274" t="s">
        <v>268</v>
      </c>
      <c r="AR1000" s="274" t="s">
        <v>268</v>
      </c>
      <c r="AS1000" s="274" t="s">
        <v>268</v>
      </c>
      <c r="AT1000" s="274" t="s">
        <v>268</v>
      </c>
      <c r="AU1000" s="274" t="s">
        <v>268</v>
      </c>
      <c r="AV1000" s="274" t="s">
        <v>268</v>
      </c>
      <c r="AW1000" s="274" t="s">
        <v>268</v>
      </c>
      <c r="AX1000" s="274" t="s">
        <v>268</v>
      </c>
      <c r="AY1000" s="274" t="s">
        <v>268</v>
      </c>
      <c r="AZ1000" s="274" t="s">
        <v>268</v>
      </c>
      <c r="BA1000" s="274" t="s">
        <v>268</v>
      </c>
      <c r="BB1000" s="274" t="s">
        <v>268</v>
      </c>
      <c r="BC1000" s="274" t="s">
        <v>268</v>
      </c>
      <c r="BD1000" s="274" t="s">
        <v>268</v>
      </c>
      <c r="BE1000" s="274" t="s">
        <v>268</v>
      </c>
      <c r="BF1000" s="274" t="s">
        <v>268</v>
      </c>
      <c r="BG1000" s="274" t="s">
        <v>268</v>
      </c>
      <c r="BH1000" s="274" t="s">
        <v>268</v>
      </c>
      <c r="BI1000" s="274" t="s">
        <v>268</v>
      </c>
      <c r="BJ1000" s="274" t="s">
        <v>268</v>
      </c>
      <c r="BK1000" s="274" t="s">
        <v>268</v>
      </c>
      <c r="BL1000" s="274" t="s">
        <v>268</v>
      </c>
      <c r="BM1000" s="274" t="s">
        <v>268</v>
      </c>
      <c r="BN1000" s="274" t="s">
        <v>268</v>
      </c>
      <c r="BO1000" s="274" t="s">
        <v>268</v>
      </c>
      <c r="BP1000" s="274" t="s">
        <v>268</v>
      </c>
      <c r="BQ1000" s="274" t="s">
        <v>268</v>
      </c>
      <c r="BR1000" s="274" t="s">
        <v>268</v>
      </c>
      <c r="BS1000" s="274" t="s">
        <v>268</v>
      </c>
      <c r="BT1000" s="274" t="s">
        <v>268</v>
      </c>
      <c r="BU1000" s="274" t="s">
        <v>268</v>
      </c>
      <c r="BV1000" s="274" t="s">
        <v>268</v>
      </c>
      <c r="BW1000" s="274" t="s">
        <v>268</v>
      </c>
      <c r="BX1000" s="274" t="s">
        <v>268</v>
      </c>
      <c r="BY1000" s="295">
        <v>40</v>
      </c>
      <c r="BZ1000" s="295">
        <v>40</v>
      </c>
      <c r="CA1000" s="298" t="s">
        <v>142</v>
      </c>
      <c r="CB1000" s="297">
        <v>122</v>
      </c>
      <c r="CC1000" s="284">
        <f t="shared" si="62"/>
        <v>0</v>
      </c>
      <c r="CD1000" s="295">
        <f t="shared" si="63"/>
        <v>40</v>
      </c>
      <c r="CE1000" s="284">
        <f t="shared" si="64"/>
        <v>0</v>
      </c>
      <c r="CF1000" s="295">
        <f t="shared" si="65"/>
        <v>1</v>
      </c>
      <c r="CG1000" s="274" t="s">
        <v>876</v>
      </c>
      <c r="CH1000" s="274" t="s">
        <v>268</v>
      </c>
      <c r="CI1000" s="274" t="s">
        <v>268</v>
      </c>
      <c r="CJ1000" s="298" t="s">
        <v>271</v>
      </c>
      <c r="CK1000" s="297">
        <v>1</v>
      </c>
      <c r="CL1000" s="274" t="s">
        <v>268</v>
      </c>
      <c r="CM1000" s="274" t="s">
        <v>268</v>
      </c>
      <c r="CN1000" s="274" t="s">
        <v>268</v>
      </c>
      <c r="CO1000" s="274" t="s">
        <v>268</v>
      </c>
      <c r="CP1000" s="274" t="s">
        <v>268</v>
      </c>
      <c r="CQ1000" s="274" t="s">
        <v>268</v>
      </c>
      <c r="CR1000" s="274" t="s">
        <v>877</v>
      </c>
      <c r="CS1000" s="274">
        <v>32.479999999999997</v>
      </c>
      <c r="CT1000" s="274" t="s">
        <v>268</v>
      </c>
      <c r="CU1000" s="274">
        <v>32.479999999999997</v>
      </c>
      <c r="CV1000" s="274">
        <v>365</v>
      </c>
      <c r="CW1000" s="274" t="s">
        <v>878</v>
      </c>
      <c r="CX1000" s="274" t="s">
        <v>835</v>
      </c>
      <c r="CY1000" s="274" t="s">
        <v>836</v>
      </c>
      <c r="CZ1000" s="274" t="s">
        <v>837</v>
      </c>
      <c r="DA1000" s="274" t="s">
        <v>268</v>
      </c>
      <c r="DB1000" s="274" t="s">
        <v>268</v>
      </c>
      <c r="DC1000" s="274" t="s">
        <v>268</v>
      </c>
      <c r="DD1000" s="274" t="s">
        <v>268</v>
      </c>
      <c r="DE1000" s="274" t="s">
        <v>268</v>
      </c>
      <c r="DF1000" s="274" t="s">
        <v>268</v>
      </c>
      <c r="DG1000" s="299">
        <f>IFERROR(IF(CA1000="D",IF(CK1000="A dispo.",CD1000*VLOOKUP('DATI INPUT'!$F$27,TARIFFE_UD,2,FALSE),CD1000*VLOOKUP(CK1000,TARIFFE_UD,2,FALSE)),CD1000*VLOOKUP(CB1000-100,TARIFFE_UND,2,FALSE)),0)</f>
        <v>24.638456851022465</v>
      </c>
      <c r="DH1000" s="299">
        <f>IFERROR(IF(CA1000="D",IF(CK1000="A dispo.",CF1000*VLOOKUP('DATI INPUT'!$F$27,TARIFFE_UD,3,FALSE),CF1000*VLOOKUP(CK1000,TARIFFE_UD,3,FALSE)),CF1000*VLOOKUP(CB1000-100,TARIFFE_UND,3,FALSE)),0)</f>
        <v>15.164853048114928</v>
      </c>
    </row>
    <row r="1001" spans="1:112" hidden="1" x14ac:dyDescent="0.25">
      <c r="A1001" s="274" t="s">
        <v>7905</v>
      </c>
      <c r="B1001" s="274" t="s">
        <v>1802</v>
      </c>
      <c r="C1001" s="274" t="s">
        <v>7906</v>
      </c>
      <c r="D1001" s="274" t="s">
        <v>7907</v>
      </c>
      <c r="E1001" s="274" t="s">
        <v>268</v>
      </c>
      <c r="F1001" s="274" t="s">
        <v>156</v>
      </c>
      <c r="G1001" s="274" t="s">
        <v>7908</v>
      </c>
      <c r="H1001" s="274" t="s">
        <v>7909</v>
      </c>
      <c r="I1001" s="274" t="s">
        <v>344</v>
      </c>
      <c r="J1001" s="274" t="s">
        <v>274</v>
      </c>
      <c r="K1001" s="274" t="s">
        <v>7419</v>
      </c>
      <c r="L1001" s="274" t="s">
        <v>6434</v>
      </c>
      <c r="M1001" s="274" t="s">
        <v>7910</v>
      </c>
      <c r="N1001" s="274" t="s">
        <v>6434</v>
      </c>
      <c r="O1001" s="274" t="s">
        <v>6435</v>
      </c>
      <c r="P1001" s="274" t="s">
        <v>7911</v>
      </c>
      <c r="Q1001" s="274" t="s">
        <v>498</v>
      </c>
      <c r="R1001" s="274" t="s">
        <v>268</v>
      </c>
      <c r="S1001" s="274" t="s">
        <v>268</v>
      </c>
      <c r="T1001" s="274" t="s">
        <v>268</v>
      </c>
      <c r="U1001" s="274" t="s">
        <v>268</v>
      </c>
      <c r="V1001" s="274" t="s">
        <v>268</v>
      </c>
      <c r="W1001" s="274" t="s">
        <v>4657</v>
      </c>
      <c r="X1001" s="274" t="s">
        <v>2258</v>
      </c>
      <c r="Y1001" s="274" t="s">
        <v>280</v>
      </c>
      <c r="Z1001" s="274" t="s">
        <v>268</v>
      </c>
      <c r="AA1001" s="274" t="s">
        <v>268</v>
      </c>
      <c r="AB1001" s="274" t="s">
        <v>268</v>
      </c>
      <c r="AC1001" s="274" t="s">
        <v>268</v>
      </c>
      <c r="AD1001" s="274" t="s">
        <v>268</v>
      </c>
      <c r="AE1001" s="274" t="s">
        <v>287</v>
      </c>
      <c r="AF1001" s="274" t="s">
        <v>1811</v>
      </c>
      <c r="AG1001" s="274" t="s">
        <v>875</v>
      </c>
      <c r="AH1001" s="274" t="s">
        <v>1848</v>
      </c>
      <c r="AI1001" s="274" t="s">
        <v>4658</v>
      </c>
      <c r="AJ1001" s="274" t="s">
        <v>268</v>
      </c>
      <c r="AK1001" s="274" t="s">
        <v>381</v>
      </c>
      <c r="AL1001" s="274" t="s">
        <v>268</v>
      </c>
      <c r="AM1001" s="274" t="s">
        <v>405</v>
      </c>
      <c r="AN1001" s="274" t="s">
        <v>268</v>
      </c>
      <c r="AO1001" s="274" t="s">
        <v>268</v>
      </c>
      <c r="AP1001" s="274" t="s">
        <v>268</v>
      </c>
      <c r="AQ1001" s="274" t="s">
        <v>268</v>
      </c>
      <c r="AR1001" s="274" t="s">
        <v>268</v>
      </c>
      <c r="AS1001" s="274" t="s">
        <v>268</v>
      </c>
      <c r="AT1001" s="274" t="s">
        <v>268</v>
      </c>
      <c r="AU1001" s="274" t="s">
        <v>268</v>
      </c>
      <c r="AV1001" s="274" t="s">
        <v>268</v>
      </c>
      <c r="AW1001" s="274" t="s">
        <v>268</v>
      </c>
      <c r="AX1001" s="274" t="s">
        <v>268</v>
      </c>
      <c r="AY1001" s="274" t="s">
        <v>268</v>
      </c>
      <c r="AZ1001" s="274" t="s">
        <v>268</v>
      </c>
      <c r="BA1001" s="274" t="s">
        <v>268</v>
      </c>
      <c r="BB1001" s="274" t="s">
        <v>268</v>
      </c>
      <c r="BC1001" s="274" t="s">
        <v>268</v>
      </c>
      <c r="BD1001" s="274" t="s">
        <v>268</v>
      </c>
      <c r="BE1001" s="274" t="s">
        <v>268</v>
      </c>
      <c r="BF1001" s="274" t="s">
        <v>268</v>
      </c>
      <c r="BG1001" s="274" t="s">
        <v>268</v>
      </c>
      <c r="BH1001" s="274" t="s">
        <v>268</v>
      </c>
      <c r="BI1001" s="274" t="s">
        <v>268</v>
      </c>
      <c r="BJ1001" s="274" t="s">
        <v>268</v>
      </c>
      <c r="BK1001" s="274" t="s">
        <v>268</v>
      </c>
      <c r="BL1001" s="274" t="s">
        <v>268</v>
      </c>
      <c r="BM1001" s="274" t="s">
        <v>268</v>
      </c>
      <c r="BN1001" s="274" t="s">
        <v>268</v>
      </c>
      <c r="BO1001" s="274" t="s">
        <v>268</v>
      </c>
      <c r="BP1001" s="274" t="s">
        <v>268</v>
      </c>
      <c r="BQ1001" s="274" t="s">
        <v>268</v>
      </c>
      <c r="BR1001" s="274" t="s">
        <v>268</v>
      </c>
      <c r="BS1001" s="274" t="s">
        <v>268</v>
      </c>
      <c r="BT1001" s="274" t="s">
        <v>268</v>
      </c>
      <c r="BU1001" s="274" t="s">
        <v>268</v>
      </c>
      <c r="BV1001" s="274" t="s">
        <v>268</v>
      </c>
      <c r="BW1001" s="274" t="s">
        <v>268</v>
      </c>
      <c r="BX1001" s="274" t="s">
        <v>268</v>
      </c>
      <c r="BY1001" s="295">
        <v>70.650000000000006</v>
      </c>
      <c r="BZ1001" s="295">
        <v>70.650000000000006</v>
      </c>
      <c r="CA1001" s="298" t="s">
        <v>142</v>
      </c>
      <c r="CB1001" s="297">
        <v>122</v>
      </c>
      <c r="CC1001" s="284">
        <f t="shared" si="62"/>
        <v>0</v>
      </c>
      <c r="CD1001" s="295">
        <f t="shared" si="63"/>
        <v>70.650000000000006</v>
      </c>
      <c r="CE1001" s="284">
        <f t="shared" si="64"/>
        <v>0</v>
      </c>
      <c r="CF1001" s="295">
        <f t="shared" si="65"/>
        <v>1</v>
      </c>
      <c r="CG1001" s="274" t="s">
        <v>876</v>
      </c>
      <c r="CH1001" s="274" t="s">
        <v>268</v>
      </c>
      <c r="CI1001" s="274" t="s">
        <v>268</v>
      </c>
      <c r="CJ1001" s="298" t="s">
        <v>268</v>
      </c>
      <c r="CK1001" s="298" t="s">
        <v>736</v>
      </c>
      <c r="CL1001" s="274" t="s">
        <v>268</v>
      </c>
      <c r="CM1001" s="274" t="s">
        <v>268</v>
      </c>
      <c r="CN1001" s="274" t="s">
        <v>268</v>
      </c>
      <c r="CO1001" s="274" t="s">
        <v>268</v>
      </c>
      <c r="CP1001" s="274" t="s">
        <v>268</v>
      </c>
      <c r="CQ1001" s="274" t="s">
        <v>268</v>
      </c>
      <c r="CR1001" s="274" t="s">
        <v>877</v>
      </c>
      <c r="CS1001" s="274">
        <v>87.18</v>
      </c>
      <c r="CT1001" s="274" t="s">
        <v>268</v>
      </c>
      <c r="CU1001" s="274">
        <v>87.18</v>
      </c>
      <c r="CV1001" s="274">
        <v>365</v>
      </c>
      <c r="CW1001" s="274" t="s">
        <v>878</v>
      </c>
      <c r="CX1001" s="274" t="s">
        <v>835</v>
      </c>
      <c r="CY1001" s="274" t="s">
        <v>836</v>
      </c>
      <c r="CZ1001" s="274" t="s">
        <v>837</v>
      </c>
      <c r="DA1001" s="274" t="s">
        <v>268</v>
      </c>
      <c r="DB1001" s="274" t="s">
        <v>268</v>
      </c>
      <c r="DC1001" s="274" t="s">
        <v>268</v>
      </c>
      <c r="DD1001" s="274" t="s">
        <v>268</v>
      </c>
      <c r="DE1001" s="274" t="s">
        <v>268</v>
      </c>
      <c r="DF1001" s="274" t="s">
        <v>268</v>
      </c>
      <c r="DG1001" s="299">
        <f>IFERROR(IF(CA1001="D",IF(CK1001="A dispo.",CD1001*VLOOKUP('DATI INPUT'!$F$27,TARIFFE_UD,2,FALSE),CD1001*VLOOKUP(CK1001,TARIFFE_UD,2,FALSE)),CD1001*VLOOKUP(CB1001-100,TARIFFE_UND,2,FALSE)),0)</f>
        <v>55.951295674009408</v>
      </c>
      <c r="DH1001" s="299">
        <f>IFERROR(IF(CA1001="D",IF(CK1001="A dispo.",CF1001*VLOOKUP('DATI INPUT'!$F$27,TARIFFE_UD,3,FALSE),CF1001*VLOOKUP(CK1001,TARIFFE_UD,3,FALSE)),CF1001*VLOOKUP(CB1001-100,TARIFFE_UND,3,FALSE)),0)</f>
        <v>60.367780403072892</v>
      </c>
    </row>
    <row r="1002" spans="1:112" hidden="1" x14ac:dyDescent="0.25">
      <c r="A1002" s="274" t="s">
        <v>7912</v>
      </c>
      <c r="B1002" s="274" t="s">
        <v>7913</v>
      </c>
      <c r="C1002" s="274" t="s">
        <v>845</v>
      </c>
      <c r="D1002" s="274" t="s">
        <v>7914</v>
      </c>
      <c r="E1002" s="274" t="s">
        <v>268</v>
      </c>
      <c r="F1002" s="274" t="s">
        <v>156</v>
      </c>
      <c r="G1002" s="274" t="s">
        <v>7915</v>
      </c>
      <c r="H1002" s="274" t="s">
        <v>7916</v>
      </c>
      <c r="I1002" s="274" t="s">
        <v>2550</v>
      </c>
      <c r="J1002" s="274" t="s">
        <v>274</v>
      </c>
      <c r="K1002" s="274" t="s">
        <v>1707</v>
      </c>
      <c r="L1002" s="274" t="s">
        <v>1825</v>
      </c>
      <c r="M1002" s="274" t="s">
        <v>7917</v>
      </c>
      <c r="N1002" s="274" t="s">
        <v>1825</v>
      </c>
      <c r="O1002" s="274" t="s">
        <v>4046</v>
      </c>
      <c r="P1002" s="274" t="s">
        <v>7918</v>
      </c>
      <c r="Q1002" s="274" t="s">
        <v>544</v>
      </c>
      <c r="R1002" s="274" t="s">
        <v>268</v>
      </c>
      <c r="S1002" s="274" t="s">
        <v>268</v>
      </c>
      <c r="T1002" s="274" t="s">
        <v>268</v>
      </c>
      <c r="U1002" s="274" t="s">
        <v>268</v>
      </c>
      <c r="V1002" s="274" t="s">
        <v>268</v>
      </c>
      <c r="W1002" s="274" t="s">
        <v>7919</v>
      </c>
      <c r="X1002" s="274" t="s">
        <v>2241</v>
      </c>
      <c r="Y1002" s="274" t="s">
        <v>285</v>
      </c>
      <c r="Z1002" s="274" t="s">
        <v>154</v>
      </c>
      <c r="AA1002" s="274" t="s">
        <v>268</v>
      </c>
      <c r="AB1002" s="274" t="s">
        <v>268</v>
      </c>
      <c r="AC1002" s="274" t="s">
        <v>268</v>
      </c>
      <c r="AD1002" s="274" t="s">
        <v>268</v>
      </c>
      <c r="AE1002" s="274" t="s">
        <v>268</v>
      </c>
      <c r="AF1002" s="274" t="s">
        <v>268</v>
      </c>
      <c r="AG1002" s="274" t="s">
        <v>268</v>
      </c>
      <c r="AH1002" s="274" t="s">
        <v>268</v>
      </c>
      <c r="AI1002" s="274" t="s">
        <v>268</v>
      </c>
      <c r="AJ1002" s="274" t="s">
        <v>268</v>
      </c>
      <c r="AK1002" s="274" t="s">
        <v>268</v>
      </c>
      <c r="AL1002" s="274" t="s">
        <v>268</v>
      </c>
      <c r="AM1002" s="274" t="s">
        <v>268</v>
      </c>
      <c r="AN1002" s="274" t="s">
        <v>268</v>
      </c>
      <c r="AO1002" s="274" t="s">
        <v>268</v>
      </c>
      <c r="AP1002" s="274" t="s">
        <v>268</v>
      </c>
      <c r="AQ1002" s="274" t="s">
        <v>268</v>
      </c>
      <c r="AR1002" s="274" t="s">
        <v>268</v>
      </c>
      <c r="AS1002" s="274" t="s">
        <v>268</v>
      </c>
      <c r="AT1002" s="274" t="s">
        <v>268</v>
      </c>
      <c r="AU1002" s="274" t="s">
        <v>268</v>
      </c>
      <c r="AV1002" s="274" t="s">
        <v>268</v>
      </c>
      <c r="AW1002" s="274" t="s">
        <v>268</v>
      </c>
      <c r="AX1002" s="274" t="s">
        <v>268</v>
      </c>
      <c r="AY1002" s="274" t="s">
        <v>268</v>
      </c>
      <c r="AZ1002" s="274" t="s">
        <v>268</v>
      </c>
      <c r="BA1002" s="274" t="s">
        <v>268</v>
      </c>
      <c r="BB1002" s="274" t="s">
        <v>268</v>
      </c>
      <c r="BC1002" s="274" t="s">
        <v>268</v>
      </c>
      <c r="BD1002" s="274" t="s">
        <v>268</v>
      </c>
      <c r="BE1002" s="274" t="s">
        <v>268</v>
      </c>
      <c r="BF1002" s="274" t="s">
        <v>268</v>
      </c>
      <c r="BG1002" s="274" t="s">
        <v>268</v>
      </c>
      <c r="BH1002" s="274" t="s">
        <v>268</v>
      </c>
      <c r="BI1002" s="274" t="s">
        <v>268</v>
      </c>
      <c r="BJ1002" s="274" t="s">
        <v>268</v>
      </c>
      <c r="BK1002" s="274" t="s">
        <v>268</v>
      </c>
      <c r="BL1002" s="274" t="s">
        <v>268</v>
      </c>
      <c r="BM1002" s="274" t="s">
        <v>268</v>
      </c>
      <c r="BN1002" s="274" t="s">
        <v>268</v>
      </c>
      <c r="BO1002" s="274" t="s">
        <v>268</v>
      </c>
      <c r="BP1002" s="274" t="s">
        <v>268</v>
      </c>
      <c r="BQ1002" s="274" t="s">
        <v>268</v>
      </c>
      <c r="BR1002" s="274" t="s">
        <v>268</v>
      </c>
      <c r="BS1002" s="274" t="s">
        <v>268</v>
      </c>
      <c r="BT1002" s="274" t="s">
        <v>268</v>
      </c>
      <c r="BU1002" s="274" t="s">
        <v>268</v>
      </c>
      <c r="BV1002" s="274" t="s">
        <v>268</v>
      </c>
      <c r="BW1002" s="274" t="s">
        <v>268</v>
      </c>
      <c r="BX1002" s="274" t="s">
        <v>268</v>
      </c>
      <c r="BY1002" s="295">
        <v>71.84</v>
      </c>
      <c r="BZ1002" s="295">
        <v>71.84</v>
      </c>
      <c r="CA1002" s="298" t="s">
        <v>142</v>
      </c>
      <c r="CB1002" s="297">
        <v>122</v>
      </c>
      <c r="CC1002" s="284">
        <f t="shared" si="62"/>
        <v>0</v>
      </c>
      <c r="CD1002" s="295">
        <f t="shared" si="63"/>
        <v>71.84</v>
      </c>
      <c r="CE1002" s="284">
        <f t="shared" si="64"/>
        <v>0</v>
      </c>
      <c r="CF1002" s="295">
        <f t="shared" si="65"/>
        <v>1</v>
      </c>
      <c r="CG1002" s="274" t="s">
        <v>876</v>
      </c>
      <c r="CH1002" s="274" t="s">
        <v>268</v>
      </c>
      <c r="CI1002" s="274" t="s">
        <v>268</v>
      </c>
      <c r="CJ1002" s="298" t="s">
        <v>268</v>
      </c>
      <c r="CK1002" s="298" t="s">
        <v>736</v>
      </c>
      <c r="CL1002" s="274" t="s">
        <v>268</v>
      </c>
      <c r="CM1002" s="274" t="s">
        <v>268</v>
      </c>
      <c r="CN1002" s="274" t="s">
        <v>268</v>
      </c>
      <c r="CO1002" s="274" t="s">
        <v>268</v>
      </c>
      <c r="CP1002" s="274" t="s">
        <v>268</v>
      </c>
      <c r="CQ1002" s="274" t="s">
        <v>268</v>
      </c>
      <c r="CR1002" s="274" t="s">
        <v>877</v>
      </c>
      <c r="CS1002" s="274">
        <v>87.76</v>
      </c>
      <c r="CT1002" s="274" t="s">
        <v>268</v>
      </c>
      <c r="CU1002" s="274">
        <v>87.76</v>
      </c>
      <c r="CV1002" s="274">
        <v>365</v>
      </c>
      <c r="CW1002" s="274" t="s">
        <v>878</v>
      </c>
      <c r="CX1002" s="274" t="s">
        <v>835</v>
      </c>
      <c r="CY1002" s="274" t="s">
        <v>836</v>
      </c>
      <c r="CZ1002" s="274" t="s">
        <v>837</v>
      </c>
      <c r="DA1002" s="274" t="s">
        <v>268</v>
      </c>
      <c r="DB1002" s="274" t="s">
        <v>268</v>
      </c>
      <c r="DC1002" s="274" t="s">
        <v>268</v>
      </c>
      <c r="DD1002" s="274" t="s">
        <v>268</v>
      </c>
      <c r="DE1002" s="274" t="s">
        <v>268</v>
      </c>
      <c r="DF1002" s="274" t="s">
        <v>268</v>
      </c>
      <c r="DG1002" s="299">
        <f>IFERROR(IF(CA1002="D",IF(CK1002="A dispo.",CD1002*VLOOKUP('DATI INPUT'!$F$27,TARIFFE_UD,2,FALSE),CD1002*VLOOKUP(CK1002,TARIFFE_UD,2,FALSE)),CD1002*VLOOKUP(CB1002-100,TARIFFE_UND,2,FALSE)),0)</f>
        <v>56.893716648561018</v>
      </c>
      <c r="DH1002" s="299">
        <f>IFERROR(IF(CA1002="D",IF(CK1002="A dispo.",CF1002*VLOOKUP('DATI INPUT'!$F$27,TARIFFE_UD,3,FALSE),CF1002*VLOOKUP(CK1002,TARIFFE_UD,3,FALSE)),CF1002*VLOOKUP(CB1002-100,TARIFFE_UND,3,FALSE)),0)</f>
        <v>60.367780403072892</v>
      </c>
    </row>
    <row r="1003" spans="1:112" hidden="1" x14ac:dyDescent="0.25">
      <c r="A1003" s="274" t="s">
        <v>7920</v>
      </c>
      <c r="B1003" s="274" t="s">
        <v>7921</v>
      </c>
      <c r="C1003" s="274" t="s">
        <v>7922</v>
      </c>
      <c r="D1003" s="274" t="s">
        <v>7923</v>
      </c>
      <c r="E1003" s="274" t="s">
        <v>268</v>
      </c>
      <c r="F1003" s="274" t="s">
        <v>156</v>
      </c>
      <c r="G1003" s="274" t="s">
        <v>7924</v>
      </c>
      <c r="H1003" s="274" t="s">
        <v>7925</v>
      </c>
      <c r="I1003" s="274" t="s">
        <v>440</v>
      </c>
      <c r="J1003" s="274" t="s">
        <v>274</v>
      </c>
      <c r="K1003" s="274" t="s">
        <v>7926</v>
      </c>
      <c r="L1003" s="274" t="s">
        <v>871</v>
      </c>
      <c r="M1003" s="274" t="s">
        <v>7927</v>
      </c>
      <c r="N1003" s="274" t="s">
        <v>962</v>
      </c>
      <c r="O1003" s="274" t="s">
        <v>1176</v>
      </c>
      <c r="P1003" s="274" t="s">
        <v>7928</v>
      </c>
      <c r="Q1003" s="274" t="s">
        <v>276</v>
      </c>
      <c r="R1003" s="274" t="s">
        <v>268</v>
      </c>
      <c r="S1003" s="274" t="s">
        <v>268</v>
      </c>
      <c r="T1003" s="274" t="s">
        <v>268</v>
      </c>
      <c r="U1003" s="274" t="s">
        <v>268</v>
      </c>
      <c r="V1003" s="274" t="s">
        <v>268</v>
      </c>
      <c r="W1003" s="274" t="s">
        <v>7929</v>
      </c>
      <c r="X1003" s="274" t="s">
        <v>7930</v>
      </c>
      <c r="Y1003" s="274" t="s">
        <v>268</v>
      </c>
      <c r="Z1003" s="274" t="s">
        <v>268</v>
      </c>
      <c r="AA1003" s="274" t="s">
        <v>268</v>
      </c>
      <c r="AB1003" s="274" t="s">
        <v>268</v>
      </c>
      <c r="AC1003" s="274" t="s">
        <v>268</v>
      </c>
      <c r="AD1003" s="274" t="s">
        <v>268</v>
      </c>
      <c r="AE1003" s="274" t="s">
        <v>268</v>
      </c>
      <c r="AF1003" s="274" t="s">
        <v>268</v>
      </c>
      <c r="AG1003" s="274" t="s">
        <v>268</v>
      </c>
      <c r="AH1003" s="274" t="s">
        <v>268</v>
      </c>
      <c r="AI1003" s="274" t="s">
        <v>268</v>
      </c>
      <c r="AJ1003" s="274" t="s">
        <v>268</v>
      </c>
      <c r="AK1003" s="274" t="s">
        <v>268</v>
      </c>
      <c r="AL1003" s="274" t="s">
        <v>268</v>
      </c>
      <c r="AM1003" s="274" t="s">
        <v>268</v>
      </c>
      <c r="AN1003" s="274" t="s">
        <v>268</v>
      </c>
      <c r="AO1003" s="274" t="s">
        <v>268</v>
      </c>
      <c r="AP1003" s="274" t="s">
        <v>268</v>
      </c>
      <c r="AQ1003" s="274" t="s">
        <v>268</v>
      </c>
      <c r="AR1003" s="274" t="s">
        <v>268</v>
      </c>
      <c r="AS1003" s="274" t="s">
        <v>268</v>
      </c>
      <c r="AT1003" s="274" t="s">
        <v>268</v>
      </c>
      <c r="AU1003" s="274" t="s">
        <v>268</v>
      </c>
      <c r="AV1003" s="274" t="s">
        <v>268</v>
      </c>
      <c r="AW1003" s="274" t="s">
        <v>268</v>
      </c>
      <c r="AX1003" s="274" t="s">
        <v>268</v>
      </c>
      <c r="AY1003" s="274" t="s">
        <v>268</v>
      </c>
      <c r="AZ1003" s="274" t="s">
        <v>268</v>
      </c>
      <c r="BA1003" s="274" t="s">
        <v>268</v>
      </c>
      <c r="BB1003" s="274" t="s">
        <v>268</v>
      </c>
      <c r="BC1003" s="274" t="s">
        <v>268</v>
      </c>
      <c r="BD1003" s="274" t="s">
        <v>268</v>
      </c>
      <c r="BE1003" s="274" t="s">
        <v>268</v>
      </c>
      <c r="BF1003" s="274" t="s">
        <v>268</v>
      </c>
      <c r="BG1003" s="274" t="s">
        <v>268</v>
      </c>
      <c r="BH1003" s="274" t="s">
        <v>268</v>
      </c>
      <c r="BI1003" s="274" t="s">
        <v>268</v>
      </c>
      <c r="BJ1003" s="274" t="s">
        <v>268</v>
      </c>
      <c r="BK1003" s="274" t="s">
        <v>268</v>
      </c>
      <c r="BL1003" s="274" t="s">
        <v>268</v>
      </c>
      <c r="BM1003" s="274" t="s">
        <v>268</v>
      </c>
      <c r="BN1003" s="274" t="s">
        <v>268</v>
      </c>
      <c r="BO1003" s="274" t="s">
        <v>268</v>
      </c>
      <c r="BP1003" s="274" t="s">
        <v>268</v>
      </c>
      <c r="BQ1003" s="274" t="s">
        <v>268</v>
      </c>
      <c r="BR1003" s="274" t="s">
        <v>268</v>
      </c>
      <c r="BS1003" s="274" t="s">
        <v>268</v>
      </c>
      <c r="BT1003" s="274" t="s">
        <v>268</v>
      </c>
      <c r="BU1003" s="274" t="s">
        <v>268</v>
      </c>
      <c r="BV1003" s="274" t="s">
        <v>268</v>
      </c>
      <c r="BW1003" s="274" t="s">
        <v>268</v>
      </c>
      <c r="BX1003" s="274" t="s">
        <v>268</v>
      </c>
      <c r="BY1003" s="295">
        <v>34.01</v>
      </c>
      <c r="BZ1003" s="295">
        <v>34.01</v>
      </c>
      <c r="CA1003" s="298" t="s">
        <v>142</v>
      </c>
      <c r="CB1003" s="297">
        <v>122</v>
      </c>
      <c r="CC1003" s="284">
        <f t="shared" si="62"/>
        <v>0.75</v>
      </c>
      <c r="CD1003" s="295">
        <f t="shared" si="63"/>
        <v>8.5024999999999977</v>
      </c>
      <c r="CE1003" s="284">
        <f t="shared" si="64"/>
        <v>0.75</v>
      </c>
      <c r="CF1003" s="295">
        <f t="shared" si="65"/>
        <v>0.25</v>
      </c>
      <c r="CG1003" s="274" t="s">
        <v>876</v>
      </c>
      <c r="CH1003" s="274" t="s">
        <v>268</v>
      </c>
      <c r="CI1003" s="274" t="s">
        <v>268</v>
      </c>
      <c r="CJ1003" s="298" t="s">
        <v>268</v>
      </c>
      <c r="CK1003" s="298" t="s">
        <v>736</v>
      </c>
      <c r="CL1003" s="274" t="s">
        <v>2132</v>
      </c>
      <c r="CM1003" s="274" t="s">
        <v>268</v>
      </c>
      <c r="CN1003" s="274" t="s">
        <v>268</v>
      </c>
      <c r="CO1003" s="274" t="s">
        <v>268</v>
      </c>
      <c r="CP1003" s="274" t="s">
        <v>268</v>
      </c>
      <c r="CQ1003" s="274" t="s">
        <v>7931</v>
      </c>
      <c r="CR1003" s="274" t="s">
        <v>877</v>
      </c>
      <c r="CS1003" s="274">
        <v>69.22</v>
      </c>
      <c r="CT1003" s="274">
        <v>-51.92</v>
      </c>
      <c r="CU1003" s="274">
        <v>17.3</v>
      </c>
      <c r="CV1003" s="274">
        <v>365</v>
      </c>
      <c r="CW1003" s="274" t="s">
        <v>878</v>
      </c>
      <c r="CX1003" s="274" t="s">
        <v>835</v>
      </c>
      <c r="CY1003" s="274" t="s">
        <v>836</v>
      </c>
      <c r="CZ1003" s="274" t="s">
        <v>837</v>
      </c>
      <c r="DA1003" s="274" t="s">
        <v>268</v>
      </c>
      <c r="DB1003" s="274" t="s">
        <v>268</v>
      </c>
      <c r="DC1003" s="274" t="s">
        <v>268</v>
      </c>
      <c r="DD1003" s="274" t="s">
        <v>268</v>
      </c>
      <c r="DE1003" s="274" t="s">
        <v>268</v>
      </c>
      <c r="DF1003" s="274" t="s">
        <v>268</v>
      </c>
      <c r="DG1003" s="299">
        <f>IFERROR(IF(CA1003="D",IF(CK1003="A dispo.",CD1003*VLOOKUP('DATI INPUT'!$F$27,TARIFFE_UD,2,FALSE),CD1003*VLOOKUP(CK1003,TARIFFE_UD,2,FALSE)),CD1003*VLOOKUP(CB1003-100,TARIFFE_UND,2,FALSE)),0)</f>
        <v>6.7335582656513067</v>
      </c>
      <c r="DH1003" s="299">
        <f>IFERROR(IF(CA1003="D",IF(CK1003="A dispo.",CF1003*VLOOKUP('DATI INPUT'!$F$27,TARIFFE_UD,3,FALSE),CF1003*VLOOKUP(CK1003,TARIFFE_UD,3,FALSE)),CF1003*VLOOKUP(CB1003-100,TARIFFE_UND,3,FALSE)),0)</f>
        <v>15.091945100768223</v>
      </c>
    </row>
    <row r="1004" spans="1:112" x14ac:dyDescent="0.25">
      <c r="A1004" s="274" t="s">
        <v>7932</v>
      </c>
      <c r="B1004" s="274" t="s">
        <v>7933</v>
      </c>
      <c r="C1004" s="274" t="s">
        <v>846</v>
      </c>
      <c r="D1004" s="274" t="s">
        <v>7934</v>
      </c>
      <c r="E1004" s="274" t="s">
        <v>268</v>
      </c>
      <c r="F1004" s="274" t="s">
        <v>156</v>
      </c>
      <c r="G1004" s="274" t="s">
        <v>7935</v>
      </c>
      <c r="H1004" s="274" t="s">
        <v>3307</v>
      </c>
      <c r="I1004" s="274" t="s">
        <v>7936</v>
      </c>
      <c r="J1004" s="274" t="s">
        <v>156</v>
      </c>
      <c r="K1004" s="274" t="s">
        <v>7937</v>
      </c>
      <c r="L1004" s="274" t="s">
        <v>984</v>
      </c>
      <c r="M1004" s="274" t="s">
        <v>7938</v>
      </c>
      <c r="N1004" s="274" t="s">
        <v>984</v>
      </c>
      <c r="O1004" s="274" t="s">
        <v>873</v>
      </c>
      <c r="P1004" s="274" t="s">
        <v>3006</v>
      </c>
      <c r="Q1004" s="274" t="s">
        <v>293</v>
      </c>
      <c r="R1004" s="274" t="s">
        <v>268</v>
      </c>
      <c r="S1004" s="274" t="s">
        <v>268</v>
      </c>
      <c r="T1004" s="274" t="s">
        <v>268</v>
      </c>
      <c r="U1004" s="274" t="s">
        <v>268</v>
      </c>
      <c r="V1004" s="274" t="s">
        <v>268</v>
      </c>
      <c r="W1004" s="274" t="s">
        <v>7938</v>
      </c>
      <c r="X1004" s="274" t="s">
        <v>3006</v>
      </c>
      <c r="Y1004" s="274" t="s">
        <v>293</v>
      </c>
      <c r="Z1004" s="274" t="s">
        <v>268</v>
      </c>
      <c r="AA1004" s="274" t="s">
        <v>268</v>
      </c>
      <c r="AB1004" s="274" t="s">
        <v>268</v>
      </c>
      <c r="AC1004" s="274" t="s">
        <v>268</v>
      </c>
      <c r="AD1004" s="274" t="s">
        <v>268</v>
      </c>
      <c r="AE1004" s="274" t="s">
        <v>268</v>
      </c>
      <c r="AF1004" s="274" t="s">
        <v>268</v>
      </c>
      <c r="AG1004" s="274" t="s">
        <v>268</v>
      </c>
      <c r="AH1004" s="274" t="s">
        <v>268</v>
      </c>
      <c r="AI1004" s="274" t="s">
        <v>268</v>
      </c>
      <c r="AJ1004" s="274" t="s">
        <v>268</v>
      </c>
      <c r="AK1004" s="274" t="s">
        <v>268</v>
      </c>
      <c r="AL1004" s="274" t="s">
        <v>268</v>
      </c>
      <c r="AM1004" s="274" t="s">
        <v>268</v>
      </c>
      <c r="AN1004" s="274" t="s">
        <v>268</v>
      </c>
      <c r="AO1004" s="274" t="s">
        <v>268</v>
      </c>
      <c r="AP1004" s="274" t="s">
        <v>268</v>
      </c>
      <c r="AQ1004" s="274" t="s">
        <v>268</v>
      </c>
      <c r="AR1004" s="274" t="s">
        <v>268</v>
      </c>
      <c r="AS1004" s="274" t="s">
        <v>268</v>
      </c>
      <c r="AT1004" s="274" t="s">
        <v>268</v>
      </c>
      <c r="AU1004" s="274" t="s">
        <v>268</v>
      </c>
      <c r="AV1004" s="274" t="s">
        <v>268</v>
      </c>
      <c r="AW1004" s="274" t="s">
        <v>268</v>
      </c>
      <c r="AX1004" s="274" t="s">
        <v>268</v>
      </c>
      <c r="AY1004" s="274" t="s">
        <v>268</v>
      </c>
      <c r="AZ1004" s="274" t="s">
        <v>268</v>
      </c>
      <c r="BA1004" s="274" t="s">
        <v>268</v>
      </c>
      <c r="BB1004" s="274" t="s">
        <v>268</v>
      </c>
      <c r="BC1004" s="274" t="s">
        <v>268</v>
      </c>
      <c r="BD1004" s="274" t="s">
        <v>268</v>
      </c>
      <c r="BE1004" s="274" t="s">
        <v>268</v>
      </c>
      <c r="BF1004" s="274" t="s">
        <v>268</v>
      </c>
      <c r="BG1004" s="274" t="s">
        <v>268</v>
      </c>
      <c r="BH1004" s="274" t="s">
        <v>268</v>
      </c>
      <c r="BI1004" s="274" t="s">
        <v>268</v>
      </c>
      <c r="BJ1004" s="274" t="s">
        <v>268</v>
      </c>
      <c r="BK1004" s="274" t="s">
        <v>268</v>
      </c>
      <c r="BL1004" s="274" t="s">
        <v>268</v>
      </c>
      <c r="BM1004" s="274" t="s">
        <v>268</v>
      </c>
      <c r="BN1004" s="274" t="s">
        <v>268</v>
      </c>
      <c r="BO1004" s="274" t="s">
        <v>268</v>
      </c>
      <c r="BP1004" s="274" t="s">
        <v>268</v>
      </c>
      <c r="BQ1004" s="274" t="s">
        <v>268</v>
      </c>
      <c r="BR1004" s="274" t="s">
        <v>268</v>
      </c>
      <c r="BS1004" s="274" t="s">
        <v>268</v>
      </c>
      <c r="BT1004" s="274" t="s">
        <v>268</v>
      </c>
      <c r="BU1004" s="274" t="s">
        <v>268</v>
      </c>
      <c r="BV1004" s="274" t="s">
        <v>268</v>
      </c>
      <c r="BW1004" s="274" t="s">
        <v>268</v>
      </c>
      <c r="BX1004" s="274" t="s">
        <v>268</v>
      </c>
      <c r="BY1004" s="295">
        <v>90</v>
      </c>
      <c r="BZ1004" s="295">
        <v>90</v>
      </c>
      <c r="CA1004" s="298" t="s">
        <v>142</v>
      </c>
      <c r="CB1004" s="297">
        <v>122</v>
      </c>
      <c r="CC1004" s="284">
        <f t="shared" si="62"/>
        <v>0</v>
      </c>
      <c r="CD1004" s="295">
        <f t="shared" si="63"/>
        <v>90</v>
      </c>
      <c r="CE1004" s="284">
        <f t="shared" si="64"/>
        <v>0</v>
      </c>
      <c r="CF1004" s="295">
        <f t="shared" si="65"/>
        <v>1</v>
      </c>
      <c r="CG1004" s="274" t="s">
        <v>876</v>
      </c>
      <c r="CH1004" s="274" t="s">
        <v>268</v>
      </c>
      <c r="CI1004" s="274" t="s">
        <v>268</v>
      </c>
      <c r="CJ1004" s="298" t="s">
        <v>271</v>
      </c>
      <c r="CK1004" s="297">
        <v>1</v>
      </c>
      <c r="CL1004" s="274" t="s">
        <v>268</v>
      </c>
      <c r="CM1004" s="274" t="s">
        <v>268</v>
      </c>
      <c r="CN1004" s="274" t="s">
        <v>268</v>
      </c>
      <c r="CO1004" s="274" t="s">
        <v>268</v>
      </c>
      <c r="CP1004" s="274" t="s">
        <v>268</v>
      </c>
      <c r="CQ1004" s="274" t="s">
        <v>268</v>
      </c>
      <c r="CR1004" s="274" t="s">
        <v>877</v>
      </c>
      <c r="CS1004" s="274">
        <v>51.48</v>
      </c>
      <c r="CT1004" s="274" t="s">
        <v>268</v>
      </c>
      <c r="CU1004" s="274">
        <v>51.48</v>
      </c>
      <c r="CV1004" s="274">
        <v>365</v>
      </c>
      <c r="CW1004" s="274" t="s">
        <v>878</v>
      </c>
      <c r="CX1004" s="274" t="s">
        <v>835</v>
      </c>
      <c r="CY1004" s="274" t="s">
        <v>836</v>
      </c>
      <c r="CZ1004" s="274" t="s">
        <v>837</v>
      </c>
      <c r="DA1004" s="274" t="s">
        <v>268</v>
      </c>
      <c r="DB1004" s="274" t="s">
        <v>268</v>
      </c>
      <c r="DC1004" s="274" t="s">
        <v>268</v>
      </c>
      <c r="DD1004" s="274" t="s">
        <v>268</v>
      </c>
      <c r="DE1004" s="274" t="s">
        <v>268</v>
      </c>
      <c r="DF1004" s="274" t="s">
        <v>268</v>
      </c>
      <c r="DG1004" s="299">
        <f>IFERROR(IF(CA1004="D",IF(CK1004="A dispo.",CD1004*VLOOKUP('DATI INPUT'!$F$27,TARIFFE_UD,2,FALSE),CD1004*VLOOKUP(CK1004,TARIFFE_UD,2,FALSE)),CD1004*VLOOKUP(CB1004-100,TARIFFE_UND,2,FALSE)),0)</f>
        <v>55.43652791480055</v>
      </c>
      <c r="DH1004" s="299">
        <f>IFERROR(IF(CA1004="D",IF(CK1004="A dispo.",CF1004*VLOOKUP('DATI INPUT'!$F$27,TARIFFE_UD,3,FALSE),CF1004*VLOOKUP(CK1004,TARIFFE_UD,3,FALSE)),CF1004*VLOOKUP(CB1004-100,TARIFFE_UND,3,FALSE)),0)</f>
        <v>15.164853048114928</v>
      </c>
    </row>
    <row r="1005" spans="1:112" hidden="1" x14ac:dyDescent="0.25">
      <c r="A1005" s="274" t="s">
        <v>7939</v>
      </c>
      <c r="B1005" s="274" t="s">
        <v>7940</v>
      </c>
      <c r="C1005" s="274" t="s">
        <v>847</v>
      </c>
      <c r="D1005" s="274" t="s">
        <v>7941</v>
      </c>
      <c r="E1005" s="274" t="s">
        <v>268</v>
      </c>
      <c r="F1005" s="274" t="s">
        <v>156</v>
      </c>
      <c r="G1005" s="274" t="s">
        <v>7942</v>
      </c>
      <c r="H1005" s="274" t="s">
        <v>6207</v>
      </c>
      <c r="I1005" s="274" t="s">
        <v>979</v>
      </c>
      <c r="J1005" s="274" t="s">
        <v>156</v>
      </c>
      <c r="K1005" s="274" t="s">
        <v>7943</v>
      </c>
      <c r="L1005" s="274" t="s">
        <v>960</v>
      </c>
      <c r="M1005" s="274" t="s">
        <v>2913</v>
      </c>
      <c r="N1005" s="274" t="s">
        <v>2912</v>
      </c>
      <c r="O1005" s="274" t="s">
        <v>1317</v>
      </c>
      <c r="P1005" s="274" t="s">
        <v>2914</v>
      </c>
      <c r="Q1005" s="274" t="s">
        <v>313</v>
      </c>
      <c r="R1005" s="274" t="s">
        <v>268</v>
      </c>
      <c r="S1005" s="274" t="s">
        <v>268</v>
      </c>
      <c r="T1005" s="274" t="s">
        <v>268</v>
      </c>
      <c r="U1005" s="274" t="s">
        <v>268</v>
      </c>
      <c r="V1005" s="274" t="s">
        <v>268</v>
      </c>
      <c r="W1005" s="274" t="s">
        <v>7944</v>
      </c>
      <c r="X1005" s="274" t="s">
        <v>1847</v>
      </c>
      <c r="Y1005" s="274" t="s">
        <v>299</v>
      </c>
      <c r="Z1005" s="274" t="s">
        <v>268</v>
      </c>
      <c r="AA1005" s="274" t="s">
        <v>268</v>
      </c>
      <c r="AB1005" s="274" t="s">
        <v>268</v>
      </c>
      <c r="AC1005" s="274" t="s">
        <v>268</v>
      </c>
      <c r="AD1005" s="274" t="s">
        <v>268</v>
      </c>
      <c r="AE1005" s="274" t="s">
        <v>268</v>
      </c>
      <c r="AF1005" s="274" t="s">
        <v>268</v>
      </c>
      <c r="AG1005" s="274" t="s">
        <v>268</v>
      </c>
      <c r="AH1005" s="274" t="s">
        <v>268</v>
      </c>
      <c r="AI1005" s="274" t="s">
        <v>268</v>
      </c>
      <c r="AJ1005" s="274" t="s">
        <v>268</v>
      </c>
      <c r="AK1005" s="274" t="s">
        <v>268</v>
      </c>
      <c r="AL1005" s="274" t="s">
        <v>268</v>
      </c>
      <c r="AM1005" s="274" t="s">
        <v>268</v>
      </c>
      <c r="AN1005" s="274" t="s">
        <v>268</v>
      </c>
      <c r="AO1005" s="274" t="s">
        <v>268</v>
      </c>
      <c r="AP1005" s="274" t="s">
        <v>268</v>
      </c>
      <c r="AQ1005" s="274" t="s">
        <v>268</v>
      </c>
      <c r="AR1005" s="274" t="s">
        <v>268</v>
      </c>
      <c r="AS1005" s="274" t="s">
        <v>268</v>
      </c>
      <c r="AT1005" s="274" t="s">
        <v>268</v>
      </c>
      <c r="AU1005" s="274" t="s">
        <v>268</v>
      </c>
      <c r="AV1005" s="274" t="s">
        <v>268</v>
      </c>
      <c r="AW1005" s="274" t="s">
        <v>268</v>
      </c>
      <c r="AX1005" s="274" t="s">
        <v>268</v>
      </c>
      <c r="AY1005" s="274" t="s">
        <v>268</v>
      </c>
      <c r="AZ1005" s="274" t="s">
        <v>268</v>
      </c>
      <c r="BA1005" s="274" t="s">
        <v>268</v>
      </c>
      <c r="BB1005" s="274" t="s">
        <v>268</v>
      </c>
      <c r="BC1005" s="274" t="s">
        <v>268</v>
      </c>
      <c r="BD1005" s="274" t="s">
        <v>268</v>
      </c>
      <c r="BE1005" s="274" t="s">
        <v>268</v>
      </c>
      <c r="BF1005" s="274" t="s">
        <v>268</v>
      </c>
      <c r="BG1005" s="274" t="s">
        <v>268</v>
      </c>
      <c r="BH1005" s="274" t="s">
        <v>268</v>
      </c>
      <c r="BI1005" s="274" t="s">
        <v>268</v>
      </c>
      <c r="BJ1005" s="274" t="s">
        <v>268</v>
      </c>
      <c r="BK1005" s="274" t="s">
        <v>268</v>
      </c>
      <c r="BL1005" s="274" t="s">
        <v>268</v>
      </c>
      <c r="BM1005" s="274" t="s">
        <v>268</v>
      </c>
      <c r="BN1005" s="274" t="s">
        <v>268</v>
      </c>
      <c r="BO1005" s="274" t="s">
        <v>268</v>
      </c>
      <c r="BP1005" s="274" t="s">
        <v>268</v>
      </c>
      <c r="BQ1005" s="274" t="s">
        <v>268</v>
      </c>
      <c r="BR1005" s="274" t="s">
        <v>268</v>
      </c>
      <c r="BS1005" s="274" t="s">
        <v>268</v>
      </c>
      <c r="BT1005" s="274" t="s">
        <v>268</v>
      </c>
      <c r="BU1005" s="274" t="s">
        <v>268</v>
      </c>
      <c r="BV1005" s="274" t="s">
        <v>268</v>
      </c>
      <c r="BW1005" s="274" t="s">
        <v>268</v>
      </c>
      <c r="BX1005" s="274" t="s">
        <v>268</v>
      </c>
      <c r="BY1005" s="295">
        <v>15</v>
      </c>
      <c r="BZ1005" s="295">
        <v>15</v>
      </c>
      <c r="CA1005" s="298" t="s">
        <v>142</v>
      </c>
      <c r="CB1005" s="297">
        <v>122</v>
      </c>
      <c r="CC1005" s="284">
        <f t="shared" si="62"/>
        <v>0</v>
      </c>
      <c r="CD1005" s="295">
        <f t="shared" si="63"/>
        <v>15</v>
      </c>
      <c r="CE1005" s="284">
        <f t="shared" si="64"/>
        <v>0</v>
      </c>
      <c r="CF1005" s="295">
        <f t="shared" si="65"/>
        <v>1</v>
      </c>
      <c r="CG1005" s="274" t="s">
        <v>876</v>
      </c>
      <c r="CH1005" s="274" t="s">
        <v>268</v>
      </c>
      <c r="CI1005" s="274" t="s">
        <v>268</v>
      </c>
      <c r="CJ1005" s="298" t="s">
        <v>268</v>
      </c>
      <c r="CK1005" s="298" t="s">
        <v>736</v>
      </c>
      <c r="CL1005" s="274" t="s">
        <v>268</v>
      </c>
      <c r="CM1005" s="274" t="s">
        <v>268</v>
      </c>
      <c r="CN1005" s="274" t="s">
        <v>268</v>
      </c>
      <c r="CO1005" s="274" t="s">
        <v>268</v>
      </c>
      <c r="CP1005" s="274" t="s">
        <v>268</v>
      </c>
      <c r="CQ1005" s="274" t="s">
        <v>7945</v>
      </c>
      <c r="CR1005" s="274" t="s">
        <v>877</v>
      </c>
      <c r="CS1005" s="274">
        <v>59.91</v>
      </c>
      <c r="CT1005" s="274" t="s">
        <v>268</v>
      </c>
      <c r="CU1005" s="274">
        <v>59.91</v>
      </c>
      <c r="CV1005" s="274">
        <v>365</v>
      </c>
      <c r="CW1005" s="274" t="s">
        <v>878</v>
      </c>
      <c r="CX1005" s="274" t="s">
        <v>835</v>
      </c>
      <c r="CY1005" s="274" t="s">
        <v>836</v>
      </c>
      <c r="CZ1005" s="274" t="s">
        <v>837</v>
      </c>
      <c r="DA1005" s="274" t="s">
        <v>268</v>
      </c>
      <c r="DB1005" s="274" t="s">
        <v>268</v>
      </c>
      <c r="DC1005" s="274" t="s">
        <v>268</v>
      </c>
      <c r="DD1005" s="274" t="s">
        <v>268</v>
      </c>
      <c r="DE1005" s="274" t="s">
        <v>268</v>
      </c>
      <c r="DF1005" s="274" t="s">
        <v>268</v>
      </c>
      <c r="DG1005" s="299">
        <f>IFERROR(IF(CA1005="D",IF(CK1005="A dispo.",CD1005*VLOOKUP('DATI INPUT'!$F$27,TARIFFE_UD,2,FALSE),CD1005*VLOOKUP(CK1005,TARIFFE_UD,2,FALSE)),CD1005*VLOOKUP(CB1005-100,TARIFFE_UND,2,FALSE)),0)</f>
        <v>11.879255981742974</v>
      </c>
      <c r="DH1005" s="299">
        <f>IFERROR(IF(CA1005="D",IF(CK1005="A dispo.",CF1005*VLOOKUP('DATI INPUT'!$F$27,TARIFFE_UD,3,FALSE),CF1005*VLOOKUP(CK1005,TARIFFE_UD,3,FALSE)),CF1005*VLOOKUP(CB1005-100,TARIFFE_UND,3,FALSE)),0)</f>
        <v>60.367780403072892</v>
      </c>
    </row>
    <row r="1006" spans="1:112" hidden="1" x14ac:dyDescent="0.25">
      <c r="A1006" s="274" t="s">
        <v>7946</v>
      </c>
      <c r="B1006" s="274" t="s">
        <v>7940</v>
      </c>
      <c r="C1006" s="274" t="s">
        <v>848</v>
      </c>
      <c r="D1006" s="274" t="s">
        <v>7941</v>
      </c>
      <c r="E1006" s="274" t="s">
        <v>268</v>
      </c>
      <c r="F1006" s="274" t="s">
        <v>156</v>
      </c>
      <c r="G1006" s="274" t="s">
        <v>7942</v>
      </c>
      <c r="H1006" s="274" t="s">
        <v>6207</v>
      </c>
      <c r="I1006" s="274" t="s">
        <v>979</v>
      </c>
      <c r="J1006" s="274" t="s">
        <v>156</v>
      </c>
      <c r="K1006" s="274" t="s">
        <v>7943</v>
      </c>
      <c r="L1006" s="274" t="s">
        <v>960</v>
      </c>
      <c r="M1006" s="274" t="s">
        <v>2913</v>
      </c>
      <c r="N1006" s="274" t="s">
        <v>2912</v>
      </c>
      <c r="O1006" s="274" t="s">
        <v>1317</v>
      </c>
      <c r="P1006" s="274" t="s">
        <v>2914</v>
      </c>
      <c r="Q1006" s="274" t="s">
        <v>313</v>
      </c>
      <c r="R1006" s="274" t="s">
        <v>268</v>
      </c>
      <c r="S1006" s="274" t="s">
        <v>268</v>
      </c>
      <c r="T1006" s="274" t="s">
        <v>268</v>
      </c>
      <c r="U1006" s="274" t="s">
        <v>268</v>
      </c>
      <c r="V1006" s="274" t="s">
        <v>268</v>
      </c>
      <c r="W1006" s="274" t="s">
        <v>7944</v>
      </c>
      <c r="X1006" s="274" t="s">
        <v>1847</v>
      </c>
      <c r="Y1006" s="274" t="s">
        <v>299</v>
      </c>
      <c r="Z1006" s="274" t="s">
        <v>268</v>
      </c>
      <c r="AA1006" s="274" t="s">
        <v>268</v>
      </c>
      <c r="AB1006" s="274" t="s">
        <v>268</v>
      </c>
      <c r="AC1006" s="274" t="s">
        <v>268</v>
      </c>
      <c r="AD1006" s="274" t="s">
        <v>268</v>
      </c>
      <c r="AE1006" s="274" t="s">
        <v>268</v>
      </c>
      <c r="AF1006" s="274" t="s">
        <v>268</v>
      </c>
      <c r="AG1006" s="274" t="s">
        <v>268</v>
      </c>
      <c r="AH1006" s="274" t="s">
        <v>268</v>
      </c>
      <c r="AI1006" s="274" t="s">
        <v>268</v>
      </c>
      <c r="AJ1006" s="274" t="s">
        <v>268</v>
      </c>
      <c r="AK1006" s="274" t="s">
        <v>268</v>
      </c>
      <c r="AL1006" s="274" t="s">
        <v>268</v>
      </c>
      <c r="AM1006" s="274" t="s">
        <v>268</v>
      </c>
      <c r="AN1006" s="274" t="s">
        <v>268</v>
      </c>
      <c r="AO1006" s="274" t="s">
        <v>268</v>
      </c>
      <c r="AP1006" s="274" t="s">
        <v>268</v>
      </c>
      <c r="AQ1006" s="274" t="s">
        <v>268</v>
      </c>
      <c r="AR1006" s="274" t="s">
        <v>268</v>
      </c>
      <c r="AS1006" s="274" t="s">
        <v>268</v>
      </c>
      <c r="AT1006" s="274" t="s">
        <v>268</v>
      </c>
      <c r="AU1006" s="274" t="s">
        <v>268</v>
      </c>
      <c r="AV1006" s="274" t="s">
        <v>268</v>
      </c>
      <c r="AW1006" s="274" t="s">
        <v>268</v>
      </c>
      <c r="AX1006" s="274" t="s">
        <v>268</v>
      </c>
      <c r="AY1006" s="274" t="s">
        <v>268</v>
      </c>
      <c r="AZ1006" s="274" t="s">
        <v>268</v>
      </c>
      <c r="BA1006" s="274" t="s">
        <v>268</v>
      </c>
      <c r="BB1006" s="274" t="s">
        <v>268</v>
      </c>
      <c r="BC1006" s="274" t="s">
        <v>268</v>
      </c>
      <c r="BD1006" s="274" t="s">
        <v>268</v>
      </c>
      <c r="BE1006" s="274" t="s">
        <v>268</v>
      </c>
      <c r="BF1006" s="274" t="s">
        <v>268</v>
      </c>
      <c r="BG1006" s="274" t="s">
        <v>268</v>
      </c>
      <c r="BH1006" s="274" t="s">
        <v>268</v>
      </c>
      <c r="BI1006" s="274" t="s">
        <v>268</v>
      </c>
      <c r="BJ1006" s="274" t="s">
        <v>268</v>
      </c>
      <c r="BK1006" s="274" t="s">
        <v>268</v>
      </c>
      <c r="BL1006" s="274" t="s">
        <v>268</v>
      </c>
      <c r="BM1006" s="274" t="s">
        <v>268</v>
      </c>
      <c r="BN1006" s="274" t="s">
        <v>268</v>
      </c>
      <c r="BO1006" s="274" t="s">
        <v>268</v>
      </c>
      <c r="BP1006" s="274" t="s">
        <v>268</v>
      </c>
      <c r="BQ1006" s="274" t="s">
        <v>268</v>
      </c>
      <c r="BR1006" s="274" t="s">
        <v>268</v>
      </c>
      <c r="BS1006" s="274" t="s">
        <v>268</v>
      </c>
      <c r="BT1006" s="274" t="s">
        <v>268</v>
      </c>
      <c r="BU1006" s="274" t="s">
        <v>268</v>
      </c>
      <c r="BV1006" s="274" t="s">
        <v>268</v>
      </c>
      <c r="BW1006" s="274" t="s">
        <v>268</v>
      </c>
      <c r="BX1006" s="274" t="s">
        <v>268</v>
      </c>
      <c r="BY1006" s="295">
        <v>56</v>
      </c>
      <c r="BZ1006" s="295">
        <v>56</v>
      </c>
      <c r="CA1006" s="298" t="s">
        <v>142</v>
      </c>
      <c r="CB1006" s="297">
        <v>122</v>
      </c>
      <c r="CC1006" s="284">
        <f t="shared" si="62"/>
        <v>0</v>
      </c>
      <c r="CD1006" s="295">
        <f t="shared" si="63"/>
        <v>56</v>
      </c>
      <c r="CE1006" s="284">
        <f t="shared" si="64"/>
        <v>0</v>
      </c>
      <c r="CF1006" s="295">
        <f t="shared" si="65"/>
        <v>1</v>
      </c>
      <c r="CG1006" s="274" t="s">
        <v>876</v>
      </c>
      <c r="CH1006" s="274" t="s">
        <v>268</v>
      </c>
      <c r="CI1006" s="274" t="s">
        <v>268</v>
      </c>
      <c r="CJ1006" s="298" t="s">
        <v>268</v>
      </c>
      <c r="CK1006" s="298" t="s">
        <v>736</v>
      </c>
      <c r="CL1006" s="274" t="s">
        <v>268</v>
      </c>
      <c r="CM1006" s="274" t="s">
        <v>268</v>
      </c>
      <c r="CN1006" s="274" t="s">
        <v>268</v>
      </c>
      <c r="CO1006" s="274" t="s">
        <v>268</v>
      </c>
      <c r="CP1006" s="274" t="s">
        <v>268</v>
      </c>
      <c r="CQ1006" s="274" t="s">
        <v>7945</v>
      </c>
      <c r="CR1006" s="274" t="s">
        <v>877</v>
      </c>
      <c r="CS1006" s="274">
        <v>80</v>
      </c>
      <c r="CT1006" s="274" t="s">
        <v>268</v>
      </c>
      <c r="CU1006" s="274">
        <v>80</v>
      </c>
      <c r="CV1006" s="274">
        <v>365</v>
      </c>
      <c r="CW1006" s="274" t="s">
        <v>878</v>
      </c>
      <c r="CX1006" s="274" t="s">
        <v>835</v>
      </c>
      <c r="CY1006" s="274" t="s">
        <v>836</v>
      </c>
      <c r="CZ1006" s="274" t="s">
        <v>837</v>
      </c>
      <c r="DA1006" s="274" t="s">
        <v>268</v>
      </c>
      <c r="DB1006" s="274" t="s">
        <v>268</v>
      </c>
      <c r="DC1006" s="274" t="s">
        <v>268</v>
      </c>
      <c r="DD1006" s="274" t="s">
        <v>268</v>
      </c>
      <c r="DE1006" s="274" t="s">
        <v>268</v>
      </c>
      <c r="DF1006" s="274" t="s">
        <v>268</v>
      </c>
      <c r="DG1006" s="299">
        <f>IFERROR(IF(CA1006="D",IF(CK1006="A dispo.",CD1006*VLOOKUP('DATI INPUT'!$F$27,TARIFFE_UD,2,FALSE),CD1006*VLOOKUP(CK1006,TARIFFE_UD,2,FALSE)),CD1006*VLOOKUP(CB1006-100,TARIFFE_UND,2,FALSE)),0)</f>
        <v>44.349222331840437</v>
      </c>
      <c r="DH1006" s="299">
        <f>IFERROR(IF(CA1006="D",IF(CK1006="A dispo.",CF1006*VLOOKUP('DATI INPUT'!$F$27,TARIFFE_UD,3,FALSE),CF1006*VLOOKUP(CK1006,TARIFFE_UD,3,FALSE)),CF1006*VLOOKUP(CB1006-100,TARIFFE_UND,3,FALSE)),0)</f>
        <v>60.367780403072892</v>
      </c>
    </row>
    <row r="1007" spans="1:112" hidden="1" x14ac:dyDescent="0.25">
      <c r="A1007" s="274" t="s">
        <v>7947</v>
      </c>
      <c r="B1007" s="274" t="s">
        <v>7940</v>
      </c>
      <c r="C1007" s="274" t="s">
        <v>7948</v>
      </c>
      <c r="D1007" s="274" t="s">
        <v>7941</v>
      </c>
      <c r="E1007" s="274" t="s">
        <v>268</v>
      </c>
      <c r="F1007" s="274" t="s">
        <v>156</v>
      </c>
      <c r="G1007" s="274" t="s">
        <v>7942</v>
      </c>
      <c r="H1007" s="274" t="s">
        <v>6207</v>
      </c>
      <c r="I1007" s="274" t="s">
        <v>979</v>
      </c>
      <c r="J1007" s="274" t="s">
        <v>156</v>
      </c>
      <c r="K1007" s="274" t="s">
        <v>7943</v>
      </c>
      <c r="L1007" s="274" t="s">
        <v>960</v>
      </c>
      <c r="M1007" s="274" t="s">
        <v>2913</v>
      </c>
      <c r="N1007" s="274" t="s">
        <v>2912</v>
      </c>
      <c r="O1007" s="274" t="s">
        <v>1317</v>
      </c>
      <c r="P1007" s="274" t="s">
        <v>2914</v>
      </c>
      <c r="Q1007" s="274" t="s">
        <v>313</v>
      </c>
      <c r="R1007" s="274" t="s">
        <v>268</v>
      </c>
      <c r="S1007" s="274" t="s">
        <v>268</v>
      </c>
      <c r="T1007" s="274" t="s">
        <v>268</v>
      </c>
      <c r="U1007" s="274" t="s">
        <v>268</v>
      </c>
      <c r="V1007" s="274" t="s">
        <v>268</v>
      </c>
      <c r="W1007" s="274" t="s">
        <v>7944</v>
      </c>
      <c r="X1007" s="274" t="s">
        <v>1847</v>
      </c>
      <c r="Y1007" s="274" t="s">
        <v>299</v>
      </c>
      <c r="Z1007" s="274" t="s">
        <v>268</v>
      </c>
      <c r="AA1007" s="274" t="s">
        <v>268</v>
      </c>
      <c r="AB1007" s="274" t="s">
        <v>268</v>
      </c>
      <c r="AC1007" s="274" t="s">
        <v>268</v>
      </c>
      <c r="AD1007" s="274" t="s">
        <v>268</v>
      </c>
      <c r="AE1007" s="274" t="s">
        <v>287</v>
      </c>
      <c r="AF1007" s="274" t="s">
        <v>1811</v>
      </c>
      <c r="AG1007" s="274" t="s">
        <v>875</v>
      </c>
      <c r="AH1007" s="274" t="s">
        <v>1848</v>
      </c>
      <c r="AI1007" s="274" t="s">
        <v>4468</v>
      </c>
      <c r="AJ1007" s="274" t="s">
        <v>268</v>
      </c>
      <c r="AK1007" s="274" t="s">
        <v>396</v>
      </c>
      <c r="AL1007" s="274" t="s">
        <v>268</v>
      </c>
      <c r="AM1007" s="274" t="s">
        <v>353</v>
      </c>
      <c r="AN1007" s="274" t="s">
        <v>268</v>
      </c>
      <c r="AO1007" s="274" t="s">
        <v>268</v>
      </c>
      <c r="AP1007" s="274" t="s">
        <v>268</v>
      </c>
      <c r="AQ1007" s="274" t="s">
        <v>268</v>
      </c>
      <c r="AR1007" s="274" t="s">
        <v>268</v>
      </c>
      <c r="AS1007" s="274" t="s">
        <v>268</v>
      </c>
      <c r="AT1007" s="274" t="s">
        <v>268</v>
      </c>
      <c r="AU1007" s="274" t="s">
        <v>268</v>
      </c>
      <c r="AV1007" s="274" t="s">
        <v>268</v>
      </c>
      <c r="AW1007" s="274" t="s">
        <v>268</v>
      </c>
      <c r="AX1007" s="274" t="s">
        <v>268</v>
      </c>
      <c r="AY1007" s="274" t="s">
        <v>268</v>
      </c>
      <c r="AZ1007" s="274" t="s">
        <v>268</v>
      </c>
      <c r="BA1007" s="274" t="s">
        <v>268</v>
      </c>
      <c r="BB1007" s="274" t="s">
        <v>268</v>
      </c>
      <c r="BC1007" s="274" t="s">
        <v>268</v>
      </c>
      <c r="BD1007" s="274" t="s">
        <v>268</v>
      </c>
      <c r="BE1007" s="274" t="s">
        <v>268</v>
      </c>
      <c r="BF1007" s="274" t="s">
        <v>268</v>
      </c>
      <c r="BG1007" s="274" t="s">
        <v>268</v>
      </c>
      <c r="BH1007" s="274" t="s">
        <v>268</v>
      </c>
      <c r="BI1007" s="274" t="s">
        <v>268</v>
      </c>
      <c r="BJ1007" s="274" t="s">
        <v>268</v>
      </c>
      <c r="BK1007" s="274" t="s">
        <v>268</v>
      </c>
      <c r="BL1007" s="274" t="s">
        <v>268</v>
      </c>
      <c r="BM1007" s="274" t="s">
        <v>268</v>
      </c>
      <c r="BN1007" s="274" t="s">
        <v>268</v>
      </c>
      <c r="BO1007" s="274" t="s">
        <v>268</v>
      </c>
      <c r="BP1007" s="274" t="s">
        <v>268</v>
      </c>
      <c r="BQ1007" s="274" t="s">
        <v>268</v>
      </c>
      <c r="BR1007" s="274" t="s">
        <v>268</v>
      </c>
      <c r="BS1007" s="274" t="s">
        <v>268</v>
      </c>
      <c r="BT1007" s="274" t="s">
        <v>268</v>
      </c>
      <c r="BU1007" s="274" t="s">
        <v>268</v>
      </c>
      <c r="BV1007" s="274" t="s">
        <v>268</v>
      </c>
      <c r="BW1007" s="274" t="s">
        <v>268</v>
      </c>
      <c r="BX1007" s="274" t="s">
        <v>268</v>
      </c>
      <c r="BY1007" s="295">
        <v>21</v>
      </c>
      <c r="BZ1007" s="295">
        <v>21</v>
      </c>
      <c r="CA1007" s="298" t="s">
        <v>142</v>
      </c>
      <c r="CB1007" s="297">
        <v>123</v>
      </c>
      <c r="CC1007" s="284">
        <f t="shared" si="62"/>
        <v>0</v>
      </c>
      <c r="CD1007" s="295">
        <f t="shared" si="63"/>
        <v>21</v>
      </c>
      <c r="CE1007" s="284">
        <f t="shared" si="64"/>
        <v>1</v>
      </c>
      <c r="CF1007" s="295">
        <f t="shared" si="65"/>
        <v>0</v>
      </c>
      <c r="CG1007" s="274" t="s">
        <v>1817</v>
      </c>
      <c r="CH1007" s="274" t="s">
        <v>268</v>
      </c>
      <c r="CI1007" s="274" t="s">
        <v>268</v>
      </c>
      <c r="CJ1007" s="298" t="s">
        <v>268</v>
      </c>
      <c r="CK1007" s="298" t="s">
        <v>736</v>
      </c>
      <c r="CL1007" s="274" t="s">
        <v>268</v>
      </c>
      <c r="CM1007" s="274" t="s">
        <v>268</v>
      </c>
      <c r="CN1007" s="274" t="s">
        <v>268</v>
      </c>
      <c r="CO1007" s="274" t="s">
        <v>268</v>
      </c>
      <c r="CP1007" s="274" t="s">
        <v>268</v>
      </c>
      <c r="CQ1007" s="274" t="s">
        <v>7945</v>
      </c>
      <c r="CR1007" s="274" t="s">
        <v>877</v>
      </c>
      <c r="CS1007" s="274">
        <v>10.29</v>
      </c>
      <c r="CT1007" s="274" t="s">
        <v>268</v>
      </c>
      <c r="CU1007" s="274">
        <v>10.29</v>
      </c>
      <c r="CV1007" s="274">
        <v>365</v>
      </c>
      <c r="CW1007" s="274" t="s">
        <v>878</v>
      </c>
      <c r="CX1007" s="274" t="s">
        <v>835</v>
      </c>
      <c r="CY1007" s="274" t="s">
        <v>836</v>
      </c>
      <c r="CZ1007" s="274" t="s">
        <v>837</v>
      </c>
      <c r="DA1007" s="274" t="s">
        <v>268</v>
      </c>
      <c r="DB1007" s="274" t="s">
        <v>268</v>
      </c>
      <c r="DC1007" s="274" t="s">
        <v>268</v>
      </c>
      <c r="DD1007" s="274" t="s">
        <v>268</v>
      </c>
      <c r="DE1007" s="274" t="s">
        <v>268</v>
      </c>
      <c r="DF1007" s="274" t="s">
        <v>268</v>
      </c>
      <c r="DG1007" s="299">
        <f>IFERROR(IF(CA1007="D",IF(CK1007="A dispo.",CD1007*VLOOKUP('DATI INPUT'!$F$27,TARIFFE_UD,2,FALSE),CD1007*VLOOKUP(CK1007,TARIFFE_UD,2,FALSE)),CD1007*VLOOKUP(CB1007-100,TARIFFE_UND,2,FALSE)),0)</f>
        <v>16.630958374440162</v>
      </c>
      <c r="DH1007" s="299">
        <f>IFERROR(IF(CA1007="D",IF(CK1007="A dispo.",CF1007*VLOOKUP('DATI INPUT'!$F$27,TARIFFE_UD,3,FALSE),CF1007*VLOOKUP(CK1007,TARIFFE_UD,3,FALSE)),CF1007*VLOOKUP(CB1007-100,TARIFFE_UND,3,FALSE)),0)</f>
        <v>0</v>
      </c>
    </row>
    <row r="1008" spans="1:112" hidden="1" x14ac:dyDescent="0.25">
      <c r="A1008" s="274" t="s">
        <v>7949</v>
      </c>
      <c r="B1008" s="274" t="s">
        <v>7950</v>
      </c>
      <c r="C1008" s="274" t="s">
        <v>7951</v>
      </c>
      <c r="D1008" s="274" t="s">
        <v>7952</v>
      </c>
      <c r="E1008" s="274" t="s">
        <v>268</v>
      </c>
      <c r="F1008" s="274" t="s">
        <v>156</v>
      </c>
      <c r="G1008" s="274" t="s">
        <v>7953</v>
      </c>
      <c r="H1008" s="274" t="s">
        <v>967</v>
      </c>
      <c r="I1008" s="274" t="s">
        <v>2058</v>
      </c>
      <c r="J1008" s="274" t="s">
        <v>156</v>
      </c>
      <c r="K1008" s="274" t="s">
        <v>7954</v>
      </c>
      <c r="L1008" s="274" t="s">
        <v>871</v>
      </c>
      <c r="M1008" s="274" t="s">
        <v>7955</v>
      </c>
      <c r="N1008" s="274" t="s">
        <v>872</v>
      </c>
      <c r="O1008" s="274" t="s">
        <v>873</v>
      </c>
      <c r="P1008" s="274" t="s">
        <v>7956</v>
      </c>
      <c r="Q1008" s="274" t="s">
        <v>268</v>
      </c>
      <c r="R1008" s="274" t="s">
        <v>268</v>
      </c>
      <c r="S1008" s="274" t="s">
        <v>268</v>
      </c>
      <c r="T1008" s="274" t="s">
        <v>268</v>
      </c>
      <c r="U1008" s="274" t="s">
        <v>268</v>
      </c>
      <c r="V1008" s="274" t="s">
        <v>268</v>
      </c>
      <c r="W1008" s="274" t="s">
        <v>5258</v>
      </c>
      <c r="X1008" s="274" t="s">
        <v>1847</v>
      </c>
      <c r="Y1008" s="274" t="s">
        <v>1657</v>
      </c>
      <c r="Z1008" s="274" t="s">
        <v>268</v>
      </c>
      <c r="AA1008" s="274" t="s">
        <v>268</v>
      </c>
      <c r="AB1008" s="274" t="s">
        <v>268</v>
      </c>
      <c r="AC1008" s="274" t="s">
        <v>268</v>
      </c>
      <c r="AD1008" s="274" t="s">
        <v>268</v>
      </c>
      <c r="AE1008" s="274" t="s">
        <v>287</v>
      </c>
      <c r="AF1008" s="274" t="s">
        <v>1811</v>
      </c>
      <c r="AG1008" s="274" t="s">
        <v>875</v>
      </c>
      <c r="AH1008" s="274" t="s">
        <v>1848</v>
      </c>
      <c r="AI1008" s="274" t="s">
        <v>7040</v>
      </c>
      <c r="AJ1008" s="274" t="s">
        <v>268</v>
      </c>
      <c r="AK1008" s="274" t="s">
        <v>410</v>
      </c>
      <c r="AL1008" s="274" t="s">
        <v>268</v>
      </c>
      <c r="AM1008" s="274" t="s">
        <v>405</v>
      </c>
      <c r="AN1008" s="274" t="s">
        <v>268</v>
      </c>
      <c r="AO1008" s="274" t="s">
        <v>268</v>
      </c>
      <c r="AP1008" s="274" t="s">
        <v>268</v>
      </c>
      <c r="AQ1008" s="274" t="s">
        <v>268</v>
      </c>
      <c r="AR1008" s="274" t="s">
        <v>268</v>
      </c>
      <c r="AS1008" s="274" t="s">
        <v>268</v>
      </c>
      <c r="AT1008" s="274" t="s">
        <v>268</v>
      </c>
      <c r="AU1008" s="274" t="s">
        <v>268</v>
      </c>
      <c r="AV1008" s="274" t="s">
        <v>268</v>
      </c>
      <c r="AW1008" s="274" t="s">
        <v>268</v>
      </c>
      <c r="AX1008" s="274" t="s">
        <v>268</v>
      </c>
      <c r="AY1008" s="274" t="s">
        <v>268</v>
      </c>
      <c r="AZ1008" s="274" t="s">
        <v>268</v>
      </c>
      <c r="BA1008" s="274" t="s">
        <v>268</v>
      </c>
      <c r="BB1008" s="274" t="s">
        <v>268</v>
      </c>
      <c r="BC1008" s="274" t="s">
        <v>268</v>
      </c>
      <c r="BD1008" s="274" t="s">
        <v>268</v>
      </c>
      <c r="BE1008" s="274" t="s">
        <v>268</v>
      </c>
      <c r="BF1008" s="274" t="s">
        <v>268</v>
      </c>
      <c r="BG1008" s="274" t="s">
        <v>268</v>
      </c>
      <c r="BH1008" s="274" t="s">
        <v>268</v>
      </c>
      <c r="BI1008" s="274" t="s">
        <v>268</v>
      </c>
      <c r="BJ1008" s="274" t="s">
        <v>268</v>
      </c>
      <c r="BK1008" s="274" t="s">
        <v>268</v>
      </c>
      <c r="BL1008" s="274" t="s">
        <v>268</v>
      </c>
      <c r="BM1008" s="274" t="s">
        <v>268</v>
      </c>
      <c r="BN1008" s="274" t="s">
        <v>268</v>
      </c>
      <c r="BO1008" s="274" t="s">
        <v>268</v>
      </c>
      <c r="BP1008" s="274" t="s">
        <v>268</v>
      </c>
      <c r="BQ1008" s="274" t="s">
        <v>268</v>
      </c>
      <c r="BR1008" s="274" t="s">
        <v>268</v>
      </c>
      <c r="BS1008" s="274" t="s">
        <v>268</v>
      </c>
      <c r="BT1008" s="274" t="s">
        <v>268</v>
      </c>
      <c r="BU1008" s="274" t="s">
        <v>268</v>
      </c>
      <c r="BV1008" s="274" t="s">
        <v>268</v>
      </c>
      <c r="BW1008" s="274" t="s">
        <v>268</v>
      </c>
      <c r="BX1008" s="274" t="s">
        <v>268</v>
      </c>
      <c r="BY1008" s="295">
        <v>24.78</v>
      </c>
      <c r="BZ1008" s="295">
        <v>24.78</v>
      </c>
      <c r="CA1008" s="298" t="s">
        <v>142</v>
      </c>
      <c r="CB1008" s="297">
        <v>122</v>
      </c>
      <c r="CC1008" s="284">
        <f t="shared" si="62"/>
        <v>0</v>
      </c>
      <c r="CD1008" s="295">
        <f t="shared" si="63"/>
        <v>24.779999999999998</v>
      </c>
      <c r="CE1008" s="284">
        <f t="shared" si="64"/>
        <v>0</v>
      </c>
      <c r="CF1008" s="295">
        <f t="shared" si="65"/>
        <v>1</v>
      </c>
      <c r="CG1008" s="274" t="s">
        <v>876</v>
      </c>
      <c r="CH1008" s="274" t="s">
        <v>268</v>
      </c>
      <c r="CI1008" s="274" t="s">
        <v>268</v>
      </c>
      <c r="CJ1008" s="298" t="s">
        <v>268</v>
      </c>
      <c r="CK1008" s="298" t="s">
        <v>736</v>
      </c>
      <c r="CL1008" s="274" t="s">
        <v>268</v>
      </c>
      <c r="CM1008" s="274" t="s">
        <v>268</v>
      </c>
      <c r="CN1008" s="274" t="s">
        <v>268</v>
      </c>
      <c r="CO1008" s="274" t="s">
        <v>268</v>
      </c>
      <c r="CP1008" s="274" t="s">
        <v>268</v>
      </c>
      <c r="CQ1008" s="274" t="s">
        <v>7957</v>
      </c>
      <c r="CR1008" s="274" t="s">
        <v>877</v>
      </c>
      <c r="CS1008" s="274">
        <v>64.7</v>
      </c>
      <c r="CT1008" s="274" t="s">
        <v>268</v>
      </c>
      <c r="CU1008" s="274">
        <v>64.7</v>
      </c>
      <c r="CV1008" s="274">
        <v>365</v>
      </c>
      <c r="CW1008" s="274" t="s">
        <v>878</v>
      </c>
      <c r="CX1008" s="274" t="s">
        <v>835</v>
      </c>
      <c r="CY1008" s="274" t="s">
        <v>836</v>
      </c>
      <c r="CZ1008" s="274" t="s">
        <v>837</v>
      </c>
      <c r="DA1008" s="274" t="s">
        <v>268</v>
      </c>
      <c r="DB1008" s="274" t="s">
        <v>268</v>
      </c>
      <c r="DC1008" s="274" t="s">
        <v>268</v>
      </c>
      <c r="DD1008" s="274" t="s">
        <v>268</v>
      </c>
      <c r="DE1008" s="274" t="s">
        <v>268</v>
      </c>
      <c r="DF1008" s="274" t="s">
        <v>268</v>
      </c>
      <c r="DG1008" s="299">
        <f>IFERROR(IF(CA1008="D",IF(CK1008="A dispo.",CD1008*VLOOKUP('DATI INPUT'!$F$27,TARIFFE_UD,2,FALSE),CD1008*VLOOKUP(CK1008,TARIFFE_UD,2,FALSE)),CD1008*VLOOKUP(CB1008-100,TARIFFE_UND,2,FALSE)),0)</f>
        <v>19.624530881839391</v>
      </c>
      <c r="DH1008" s="299">
        <f>IFERROR(IF(CA1008="D",IF(CK1008="A dispo.",CF1008*VLOOKUP('DATI INPUT'!$F$27,TARIFFE_UD,3,FALSE),CF1008*VLOOKUP(CK1008,TARIFFE_UD,3,FALSE)),CF1008*VLOOKUP(CB1008-100,TARIFFE_UND,3,FALSE)),0)</f>
        <v>60.367780403072892</v>
      </c>
    </row>
    <row r="1009" spans="1:112" hidden="1" x14ac:dyDescent="0.25">
      <c r="A1009" s="274" t="s">
        <v>7958</v>
      </c>
      <c r="B1009" s="274" t="s">
        <v>1670</v>
      </c>
      <c r="C1009" s="274" t="s">
        <v>7959</v>
      </c>
      <c r="D1009" s="274" t="s">
        <v>7960</v>
      </c>
      <c r="E1009" s="274" t="s">
        <v>268</v>
      </c>
      <c r="F1009" s="274" t="s">
        <v>156</v>
      </c>
      <c r="G1009" s="274" t="s">
        <v>7961</v>
      </c>
      <c r="H1009" s="274" t="s">
        <v>4890</v>
      </c>
      <c r="I1009" s="274" t="s">
        <v>7962</v>
      </c>
      <c r="J1009" s="274" t="s">
        <v>274</v>
      </c>
      <c r="K1009" s="274" t="s">
        <v>7963</v>
      </c>
      <c r="L1009" s="274" t="s">
        <v>984</v>
      </c>
      <c r="M1009" s="274" t="s">
        <v>7964</v>
      </c>
      <c r="N1009" s="274" t="s">
        <v>303</v>
      </c>
      <c r="O1009" s="274" t="s">
        <v>1273</v>
      </c>
      <c r="P1009" s="274" t="s">
        <v>1503</v>
      </c>
      <c r="Q1009" s="274" t="s">
        <v>546</v>
      </c>
      <c r="R1009" s="274" t="s">
        <v>268</v>
      </c>
      <c r="S1009" s="274" t="s">
        <v>268</v>
      </c>
      <c r="T1009" s="274" t="s">
        <v>268</v>
      </c>
      <c r="U1009" s="274" t="s">
        <v>268</v>
      </c>
      <c r="V1009" s="274" t="s">
        <v>268</v>
      </c>
      <c r="W1009" s="274" t="s">
        <v>1794</v>
      </c>
      <c r="X1009" s="274" t="s">
        <v>613</v>
      </c>
      <c r="Y1009" s="274" t="s">
        <v>315</v>
      </c>
      <c r="Z1009" s="274" t="s">
        <v>268</v>
      </c>
      <c r="AA1009" s="274" t="s">
        <v>268</v>
      </c>
      <c r="AB1009" s="274" t="s">
        <v>268</v>
      </c>
      <c r="AC1009" s="274" t="s">
        <v>268</v>
      </c>
      <c r="AD1009" s="274" t="s">
        <v>268</v>
      </c>
      <c r="AE1009" s="274" t="s">
        <v>268</v>
      </c>
      <c r="AF1009" s="274" t="s">
        <v>268</v>
      </c>
      <c r="AG1009" s="274" t="s">
        <v>268</v>
      </c>
      <c r="AH1009" s="274" t="s">
        <v>268</v>
      </c>
      <c r="AI1009" s="274" t="s">
        <v>268</v>
      </c>
      <c r="AJ1009" s="274" t="s">
        <v>268</v>
      </c>
      <c r="AK1009" s="274" t="s">
        <v>268</v>
      </c>
      <c r="AL1009" s="274" t="s">
        <v>268</v>
      </c>
      <c r="AM1009" s="274" t="s">
        <v>268</v>
      </c>
      <c r="AN1009" s="274" t="s">
        <v>268</v>
      </c>
      <c r="AO1009" s="274" t="s">
        <v>268</v>
      </c>
      <c r="AP1009" s="274" t="s">
        <v>268</v>
      </c>
      <c r="AQ1009" s="274" t="s">
        <v>268</v>
      </c>
      <c r="AR1009" s="274" t="s">
        <v>268</v>
      </c>
      <c r="AS1009" s="274" t="s">
        <v>268</v>
      </c>
      <c r="AT1009" s="274" t="s">
        <v>268</v>
      </c>
      <c r="AU1009" s="274" t="s">
        <v>268</v>
      </c>
      <c r="AV1009" s="274" t="s">
        <v>268</v>
      </c>
      <c r="AW1009" s="274" t="s">
        <v>268</v>
      </c>
      <c r="AX1009" s="274" t="s">
        <v>268</v>
      </c>
      <c r="AY1009" s="274" t="s">
        <v>268</v>
      </c>
      <c r="AZ1009" s="274" t="s">
        <v>268</v>
      </c>
      <c r="BA1009" s="274" t="s">
        <v>268</v>
      </c>
      <c r="BB1009" s="274" t="s">
        <v>268</v>
      </c>
      <c r="BC1009" s="274" t="s">
        <v>268</v>
      </c>
      <c r="BD1009" s="274" t="s">
        <v>268</v>
      </c>
      <c r="BE1009" s="274" t="s">
        <v>268</v>
      </c>
      <c r="BF1009" s="274" t="s">
        <v>268</v>
      </c>
      <c r="BG1009" s="274" t="s">
        <v>268</v>
      </c>
      <c r="BH1009" s="274" t="s">
        <v>268</v>
      </c>
      <c r="BI1009" s="274" t="s">
        <v>268</v>
      </c>
      <c r="BJ1009" s="274" t="s">
        <v>268</v>
      </c>
      <c r="BK1009" s="274" t="s">
        <v>268</v>
      </c>
      <c r="BL1009" s="274" t="s">
        <v>268</v>
      </c>
      <c r="BM1009" s="274" t="s">
        <v>268</v>
      </c>
      <c r="BN1009" s="274" t="s">
        <v>268</v>
      </c>
      <c r="BO1009" s="274" t="s">
        <v>268</v>
      </c>
      <c r="BP1009" s="274" t="s">
        <v>268</v>
      </c>
      <c r="BQ1009" s="274" t="s">
        <v>268</v>
      </c>
      <c r="BR1009" s="274" t="s">
        <v>268</v>
      </c>
      <c r="BS1009" s="274" t="s">
        <v>268</v>
      </c>
      <c r="BT1009" s="274" t="s">
        <v>268</v>
      </c>
      <c r="BU1009" s="274" t="s">
        <v>268</v>
      </c>
      <c r="BV1009" s="274" t="s">
        <v>268</v>
      </c>
      <c r="BW1009" s="274" t="s">
        <v>268</v>
      </c>
      <c r="BX1009" s="274" t="s">
        <v>268</v>
      </c>
      <c r="BY1009" s="295">
        <v>81</v>
      </c>
      <c r="BZ1009" s="295">
        <v>81</v>
      </c>
      <c r="CA1009" s="298" t="s">
        <v>142</v>
      </c>
      <c r="CB1009" s="297">
        <v>122</v>
      </c>
      <c r="CC1009" s="284">
        <f t="shared" si="62"/>
        <v>0</v>
      </c>
      <c r="CD1009" s="295">
        <f t="shared" si="63"/>
        <v>81</v>
      </c>
      <c r="CE1009" s="284">
        <f t="shared" si="64"/>
        <v>0</v>
      </c>
      <c r="CF1009" s="295">
        <f t="shared" si="65"/>
        <v>1</v>
      </c>
      <c r="CG1009" s="274" t="s">
        <v>876</v>
      </c>
      <c r="CH1009" s="274" t="s">
        <v>268</v>
      </c>
      <c r="CI1009" s="274" t="s">
        <v>268</v>
      </c>
      <c r="CJ1009" s="298" t="s">
        <v>268</v>
      </c>
      <c r="CK1009" s="298" t="s">
        <v>736</v>
      </c>
      <c r="CL1009" s="274" t="s">
        <v>268</v>
      </c>
      <c r="CM1009" s="274" t="s">
        <v>268</v>
      </c>
      <c r="CN1009" s="274" t="s">
        <v>268</v>
      </c>
      <c r="CO1009" s="274" t="s">
        <v>268</v>
      </c>
      <c r="CP1009" s="274" t="s">
        <v>268</v>
      </c>
      <c r="CQ1009" s="274" t="s">
        <v>268</v>
      </c>
      <c r="CR1009" s="274" t="s">
        <v>877</v>
      </c>
      <c r="CS1009" s="274">
        <v>92.25</v>
      </c>
      <c r="CT1009" s="274" t="s">
        <v>268</v>
      </c>
      <c r="CU1009" s="274">
        <v>92.25</v>
      </c>
      <c r="CV1009" s="274">
        <v>365</v>
      </c>
      <c r="CW1009" s="274" t="s">
        <v>878</v>
      </c>
      <c r="CX1009" s="274" t="s">
        <v>835</v>
      </c>
      <c r="CY1009" s="274" t="s">
        <v>836</v>
      </c>
      <c r="CZ1009" s="274" t="s">
        <v>837</v>
      </c>
      <c r="DA1009" s="274" t="s">
        <v>268</v>
      </c>
      <c r="DB1009" s="274" t="s">
        <v>268</v>
      </c>
      <c r="DC1009" s="274" t="s">
        <v>268</v>
      </c>
      <c r="DD1009" s="274" t="s">
        <v>268</v>
      </c>
      <c r="DE1009" s="274" t="s">
        <v>268</v>
      </c>
      <c r="DF1009" s="274" t="s">
        <v>268</v>
      </c>
      <c r="DG1009" s="299">
        <f>IFERROR(IF(CA1009="D",IF(CK1009="A dispo.",CD1009*VLOOKUP('DATI INPUT'!$F$27,TARIFFE_UD,2,FALSE),CD1009*VLOOKUP(CK1009,TARIFFE_UD,2,FALSE)),CD1009*VLOOKUP(CB1009-100,TARIFFE_UND,2,FALSE)),0)</f>
        <v>64.147982301412057</v>
      </c>
      <c r="DH1009" s="299">
        <f>IFERROR(IF(CA1009="D",IF(CK1009="A dispo.",CF1009*VLOOKUP('DATI INPUT'!$F$27,TARIFFE_UD,3,FALSE),CF1009*VLOOKUP(CK1009,TARIFFE_UD,3,FALSE)),CF1009*VLOOKUP(CB1009-100,TARIFFE_UND,3,FALSE)),0)</f>
        <v>60.367780403072892</v>
      </c>
    </row>
    <row r="1010" spans="1:112" hidden="1" x14ac:dyDescent="0.25">
      <c r="A1010" s="274" t="s">
        <v>7965</v>
      </c>
      <c r="B1010" s="274" t="s">
        <v>1670</v>
      </c>
      <c r="C1010" s="274" t="s">
        <v>851</v>
      </c>
      <c r="D1010" s="274" t="s">
        <v>7960</v>
      </c>
      <c r="E1010" s="274" t="s">
        <v>268</v>
      </c>
      <c r="F1010" s="274" t="s">
        <v>156</v>
      </c>
      <c r="G1010" s="274" t="s">
        <v>7961</v>
      </c>
      <c r="H1010" s="274" t="s">
        <v>4890</v>
      </c>
      <c r="I1010" s="274" t="s">
        <v>7962</v>
      </c>
      <c r="J1010" s="274" t="s">
        <v>274</v>
      </c>
      <c r="K1010" s="274" t="s">
        <v>7963</v>
      </c>
      <c r="L1010" s="274" t="s">
        <v>984</v>
      </c>
      <c r="M1010" s="274" t="s">
        <v>7964</v>
      </c>
      <c r="N1010" s="274" t="s">
        <v>303</v>
      </c>
      <c r="O1010" s="274" t="s">
        <v>1273</v>
      </c>
      <c r="P1010" s="274" t="s">
        <v>1503</v>
      </c>
      <c r="Q1010" s="274" t="s">
        <v>546</v>
      </c>
      <c r="R1010" s="274" t="s">
        <v>268</v>
      </c>
      <c r="S1010" s="274" t="s">
        <v>268</v>
      </c>
      <c r="T1010" s="274" t="s">
        <v>268</v>
      </c>
      <c r="U1010" s="274" t="s">
        <v>268</v>
      </c>
      <c r="V1010" s="274" t="s">
        <v>268</v>
      </c>
      <c r="W1010" s="274" t="s">
        <v>1794</v>
      </c>
      <c r="X1010" s="274" t="s">
        <v>613</v>
      </c>
      <c r="Y1010" s="274" t="s">
        <v>315</v>
      </c>
      <c r="Z1010" s="274" t="s">
        <v>268</v>
      </c>
      <c r="AA1010" s="274" t="s">
        <v>268</v>
      </c>
      <c r="AB1010" s="274" t="s">
        <v>268</v>
      </c>
      <c r="AC1010" s="274" t="s">
        <v>268</v>
      </c>
      <c r="AD1010" s="274" t="s">
        <v>268</v>
      </c>
      <c r="AE1010" s="274" t="s">
        <v>287</v>
      </c>
      <c r="AF1010" s="274" t="s">
        <v>1811</v>
      </c>
      <c r="AG1010" s="274" t="s">
        <v>875</v>
      </c>
      <c r="AH1010" s="274" t="s">
        <v>1812</v>
      </c>
      <c r="AI1010" s="274" t="s">
        <v>1088</v>
      </c>
      <c r="AJ1010" s="274" t="s">
        <v>268</v>
      </c>
      <c r="AK1010" s="274" t="s">
        <v>669</v>
      </c>
      <c r="AL1010" s="274" t="s">
        <v>268</v>
      </c>
      <c r="AM1010" s="274" t="s">
        <v>353</v>
      </c>
      <c r="AN1010" s="274" t="s">
        <v>268</v>
      </c>
      <c r="AO1010" s="274" t="s">
        <v>268</v>
      </c>
      <c r="AP1010" s="274" t="s">
        <v>268</v>
      </c>
      <c r="AQ1010" s="274" t="s">
        <v>268</v>
      </c>
      <c r="AR1010" s="274" t="s">
        <v>268</v>
      </c>
      <c r="AS1010" s="274" t="s">
        <v>268</v>
      </c>
      <c r="AT1010" s="274" t="s">
        <v>268</v>
      </c>
      <c r="AU1010" s="274" t="s">
        <v>268</v>
      </c>
      <c r="AV1010" s="274" t="s">
        <v>268</v>
      </c>
      <c r="AW1010" s="274" t="s">
        <v>268</v>
      </c>
      <c r="AX1010" s="274" t="s">
        <v>268</v>
      </c>
      <c r="AY1010" s="274" t="s">
        <v>268</v>
      </c>
      <c r="AZ1010" s="274" t="s">
        <v>268</v>
      </c>
      <c r="BA1010" s="274" t="s">
        <v>268</v>
      </c>
      <c r="BB1010" s="274" t="s">
        <v>268</v>
      </c>
      <c r="BC1010" s="274" t="s">
        <v>268</v>
      </c>
      <c r="BD1010" s="274" t="s">
        <v>268</v>
      </c>
      <c r="BE1010" s="274" t="s">
        <v>268</v>
      </c>
      <c r="BF1010" s="274" t="s">
        <v>268</v>
      </c>
      <c r="BG1010" s="274" t="s">
        <v>268</v>
      </c>
      <c r="BH1010" s="274" t="s">
        <v>268</v>
      </c>
      <c r="BI1010" s="274" t="s">
        <v>268</v>
      </c>
      <c r="BJ1010" s="274" t="s">
        <v>268</v>
      </c>
      <c r="BK1010" s="274" t="s">
        <v>268</v>
      </c>
      <c r="BL1010" s="274" t="s">
        <v>268</v>
      </c>
      <c r="BM1010" s="274" t="s">
        <v>268</v>
      </c>
      <c r="BN1010" s="274" t="s">
        <v>268</v>
      </c>
      <c r="BO1010" s="274" t="s">
        <v>268</v>
      </c>
      <c r="BP1010" s="274" t="s">
        <v>268</v>
      </c>
      <c r="BQ1010" s="274" t="s">
        <v>268</v>
      </c>
      <c r="BR1010" s="274" t="s">
        <v>268</v>
      </c>
      <c r="BS1010" s="274" t="s">
        <v>268</v>
      </c>
      <c r="BT1010" s="274" t="s">
        <v>268</v>
      </c>
      <c r="BU1010" s="274" t="s">
        <v>268</v>
      </c>
      <c r="BV1010" s="274" t="s">
        <v>268</v>
      </c>
      <c r="BW1010" s="274" t="s">
        <v>268</v>
      </c>
      <c r="BX1010" s="274" t="s">
        <v>268</v>
      </c>
      <c r="BY1010" s="295">
        <v>16</v>
      </c>
      <c r="BZ1010" s="295">
        <v>16</v>
      </c>
      <c r="CA1010" s="298" t="s">
        <v>142</v>
      </c>
      <c r="CB1010" s="297">
        <v>123</v>
      </c>
      <c r="CC1010" s="284">
        <f t="shared" si="62"/>
        <v>0</v>
      </c>
      <c r="CD1010" s="295">
        <f t="shared" si="63"/>
        <v>16</v>
      </c>
      <c r="CE1010" s="284">
        <f t="shared" si="64"/>
        <v>1</v>
      </c>
      <c r="CF1010" s="295">
        <f t="shared" si="65"/>
        <v>0</v>
      </c>
      <c r="CG1010" s="274" t="s">
        <v>1817</v>
      </c>
      <c r="CH1010" s="274" t="s">
        <v>268</v>
      </c>
      <c r="CI1010" s="274" t="s">
        <v>268</v>
      </c>
      <c r="CJ1010" s="298" t="s">
        <v>268</v>
      </c>
      <c r="CK1010" s="298" t="s">
        <v>736</v>
      </c>
      <c r="CL1010" s="274" t="s">
        <v>268</v>
      </c>
      <c r="CM1010" s="274" t="s">
        <v>268</v>
      </c>
      <c r="CN1010" s="274" t="s">
        <v>268</v>
      </c>
      <c r="CO1010" s="274" t="s">
        <v>268</v>
      </c>
      <c r="CP1010" s="274" t="s">
        <v>268</v>
      </c>
      <c r="CQ1010" s="274" t="s">
        <v>7966</v>
      </c>
      <c r="CR1010" s="274" t="s">
        <v>877</v>
      </c>
      <c r="CS1010" s="274">
        <v>7.84</v>
      </c>
      <c r="CT1010" s="274" t="s">
        <v>268</v>
      </c>
      <c r="CU1010" s="274">
        <v>7.84</v>
      </c>
      <c r="CV1010" s="274">
        <v>365</v>
      </c>
      <c r="CW1010" s="274" t="s">
        <v>878</v>
      </c>
      <c r="CX1010" s="274" t="s">
        <v>835</v>
      </c>
      <c r="CY1010" s="274" t="s">
        <v>836</v>
      </c>
      <c r="CZ1010" s="274" t="s">
        <v>837</v>
      </c>
      <c r="DA1010" s="274" t="s">
        <v>268</v>
      </c>
      <c r="DB1010" s="274" t="s">
        <v>268</v>
      </c>
      <c r="DC1010" s="274" t="s">
        <v>268</v>
      </c>
      <c r="DD1010" s="274" t="s">
        <v>268</v>
      </c>
      <c r="DE1010" s="274" t="s">
        <v>268</v>
      </c>
      <c r="DF1010" s="274" t="s">
        <v>268</v>
      </c>
      <c r="DG1010" s="299">
        <f>IFERROR(IF(CA1010="D",IF(CK1010="A dispo.",CD1010*VLOOKUP('DATI INPUT'!$F$27,TARIFFE_UD,2,FALSE),CD1010*VLOOKUP(CK1010,TARIFFE_UD,2,FALSE)),CD1010*VLOOKUP(CB1010-100,TARIFFE_UND,2,FALSE)),0)</f>
        <v>12.671206380525838</v>
      </c>
      <c r="DH1010" s="299">
        <f>IFERROR(IF(CA1010="D",IF(CK1010="A dispo.",CF1010*VLOOKUP('DATI INPUT'!$F$27,TARIFFE_UD,3,FALSE),CF1010*VLOOKUP(CK1010,TARIFFE_UD,3,FALSE)),CF1010*VLOOKUP(CB1010-100,TARIFFE_UND,3,FALSE)),0)</f>
        <v>0</v>
      </c>
    </row>
    <row r="1011" spans="1:112" hidden="1" x14ac:dyDescent="0.25">
      <c r="A1011" s="274" t="s">
        <v>7967</v>
      </c>
      <c r="B1011" s="274" t="s">
        <v>1672</v>
      </c>
      <c r="C1011" s="274" t="s">
        <v>7968</v>
      </c>
      <c r="D1011" s="274" t="s">
        <v>7969</v>
      </c>
      <c r="E1011" s="274" t="s">
        <v>268</v>
      </c>
      <c r="F1011" s="274" t="s">
        <v>156</v>
      </c>
      <c r="G1011" s="274" t="s">
        <v>7970</v>
      </c>
      <c r="H1011" s="274" t="s">
        <v>7971</v>
      </c>
      <c r="I1011" s="274" t="s">
        <v>340</v>
      </c>
      <c r="J1011" s="274" t="s">
        <v>274</v>
      </c>
      <c r="K1011" s="274" t="s">
        <v>4587</v>
      </c>
      <c r="L1011" s="274" t="s">
        <v>7972</v>
      </c>
      <c r="M1011" s="274" t="s">
        <v>7973</v>
      </c>
      <c r="N1011" s="274" t="s">
        <v>1931</v>
      </c>
      <c r="O1011" s="274" t="s">
        <v>1258</v>
      </c>
      <c r="P1011" s="274" t="s">
        <v>6360</v>
      </c>
      <c r="Q1011" s="274" t="s">
        <v>282</v>
      </c>
      <c r="R1011" s="274" t="s">
        <v>268</v>
      </c>
      <c r="S1011" s="274" t="s">
        <v>268</v>
      </c>
      <c r="T1011" s="274" t="s">
        <v>268</v>
      </c>
      <c r="U1011" s="274" t="s">
        <v>268</v>
      </c>
      <c r="V1011" s="274" t="s">
        <v>268</v>
      </c>
      <c r="W1011" s="274" t="s">
        <v>3912</v>
      </c>
      <c r="X1011" s="274" t="s">
        <v>1934</v>
      </c>
      <c r="Y1011" s="274" t="s">
        <v>545</v>
      </c>
      <c r="Z1011" s="274" t="s">
        <v>268</v>
      </c>
      <c r="AA1011" s="274" t="s">
        <v>268</v>
      </c>
      <c r="AB1011" s="274" t="s">
        <v>268</v>
      </c>
      <c r="AC1011" s="274" t="s">
        <v>268</v>
      </c>
      <c r="AD1011" s="274" t="s">
        <v>268</v>
      </c>
      <c r="AE1011" s="274" t="s">
        <v>287</v>
      </c>
      <c r="AF1011" s="274" t="s">
        <v>1811</v>
      </c>
      <c r="AG1011" s="274" t="s">
        <v>875</v>
      </c>
      <c r="AH1011" s="274" t="s">
        <v>1935</v>
      </c>
      <c r="AI1011" s="274" t="s">
        <v>1132</v>
      </c>
      <c r="AJ1011" s="274" t="s">
        <v>268</v>
      </c>
      <c r="AK1011" s="274" t="s">
        <v>375</v>
      </c>
      <c r="AL1011" s="274" t="s">
        <v>268</v>
      </c>
      <c r="AM1011" s="274" t="s">
        <v>355</v>
      </c>
      <c r="AN1011" s="274" t="s">
        <v>268</v>
      </c>
      <c r="AO1011" s="274" t="s">
        <v>268</v>
      </c>
      <c r="AP1011" s="274" t="s">
        <v>268</v>
      </c>
      <c r="AQ1011" s="274" t="s">
        <v>268</v>
      </c>
      <c r="AR1011" s="274" t="s">
        <v>268</v>
      </c>
      <c r="AS1011" s="274" t="s">
        <v>268</v>
      </c>
      <c r="AT1011" s="274" t="s">
        <v>268</v>
      </c>
      <c r="AU1011" s="274" t="s">
        <v>268</v>
      </c>
      <c r="AV1011" s="274" t="s">
        <v>268</v>
      </c>
      <c r="AW1011" s="274" t="s">
        <v>268</v>
      </c>
      <c r="AX1011" s="274" t="s">
        <v>268</v>
      </c>
      <c r="AY1011" s="274" t="s">
        <v>268</v>
      </c>
      <c r="AZ1011" s="274" t="s">
        <v>268</v>
      </c>
      <c r="BA1011" s="274" t="s">
        <v>268</v>
      </c>
      <c r="BB1011" s="274" t="s">
        <v>268</v>
      </c>
      <c r="BC1011" s="274" t="s">
        <v>268</v>
      </c>
      <c r="BD1011" s="274" t="s">
        <v>268</v>
      </c>
      <c r="BE1011" s="274" t="s">
        <v>268</v>
      </c>
      <c r="BF1011" s="274" t="s">
        <v>268</v>
      </c>
      <c r="BG1011" s="274" t="s">
        <v>268</v>
      </c>
      <c r="BH1011" s="274" t="s">
        <v>268</v>
      </c>
      <c r="BI1011" s="274" t="s">
        <v>268</v>
      </c>
      <c r="BJ1011" s="274" t="s">
        <v>268</v>
      </c>
      <c r="BK1011" s="274" t="s">
        <v>268</v>
      </c>
      <c r="BL1011" s="274" t="s">
        <v>268</v>
      </c>
      <c r="BM1011" s="274" t="s">
        <v>268</v>
      </c>
      <c r="BN1011" s="274" t="s">
        <v>268</v>
      </c>
      <c r="BO1011" s="274" t="s">
        <v>268</v>
      </c>
      <c r="BP1011" s="274" t="s">
        <v>268</v>
      </c>
      <c r="BQ1011" s="274" t="s">
        <v>268</v>
      </c>
      <c r="BR1011" s="274" t="s">
        <v>268</v>
      </c>
      <c r="BS1011" s="274" t="s">
        <v>268</v>
      </c>
      <c r="BT1011" s="274" t="s">
        <v>268</v>
      </c>
      <c r="BU1011" s="274" t="s">
        <v>268</v>
      </c>
      <c r="BV1011" s="274" t="s">
        <v>268</v>
      </c>
      <c r="BW1011" s="274" t="s">
        <v>268</v>
      </c>
      <c r="BX1011" s="274" t="s">
        <v>268</v>
      </c>
      <c r="BY1011" s="295">
        <v>46.1</v>
      </c>
      <c r="BZ1011" s="295">
        <v>46.1</v>
      </c>
      <c r="CA1011" s="298" t="s">
        <v>142</v>
      </c>
      <c r="CB1011" s="297">
        <v>122</v>
      </c>
      <c r="CC1011" s="284">
        <f t="shared" si="62"/>
        <v>0</v>
      </c>
      <c r="CD1011" s="295">
        <f t="shared" si="63"/>
        <v>46.100000000000009</v>
      </c>
      <c r="CE1011" s="284">
        <f t="shared" si="64"/>
        <v>0</v>
      </c>
      <c r="CF1011" s="295">
        <f t="shared" si="65"/>
        <v>1</v>
      </c>
      <c r="CG1011" s="274" t="s">
        <v>876</v>
      </c>
      <c r="CH1011" s="274" t="s">
        <v>268</v>
      </c>
      <c r="CI1011" s="274" t="s">
        <v>268</v>
      </c>
      <c r="CJ1011" s="298" t="s">
        <v>268</v>
      </c>
      <c r="CK1011" s="298" t="s">
        <v>736</v>
      </c>
      <c r="CL1011" s="274" t="s">
        <v>268</v>
      </c>
      <c r="CM1011" s="274" t="s">
        <v>268</v>
      </c>
      <c r="CN1011" s="274" t="s">
        <v>268</v>
      </c>
      <c r="CO1011" s="274" t="s">
        <v>268</v>
      </c>
      <c r="CP1011" s="274" t="s">
        <v>268</v>
      </c>
      <c r="CQ1011" s="274" t="s">
        <v>268</v>
      </c>
      <c r="CR1011" s="274" t="s">
        <v>877</v>
      </c>
      <c r="CS1011" s="274">
        <v>75.150000000000006</v>
      </c>
      <c r="CT1011" s="274" t="s">
        <v>268</v>
      </c>
      <c r="CU1011" s="274">
        <v>75.150000000000006</v>
      </c>
      <c r="CV1011" s="274">
        <v>365</v>
      </c>
      <c r="CW1011" s="274" t="s">
        <v>878</v>
      </c>
      <c r="CX1011" s="274" t="s">
        <v>835</v>
      </c>
      <c r="CY1011" s="274" t="s">
        <v>836</v>
      </c>
      <c r="CZ1011" s="274" t="s">
        <v>837</v>
      </c>
      <c r="DA1011" s="274" t="s">
        <v>268</v>
      </c>
      <c r="DB1011" s="274" t="s">
        <v>268</v>
      </c>
      <c r="DC1011" s="274" t="s">
        <v>268</v>
      </c>
      <c r="DD1011" s="274" t="s">
        <v>268</v>
      </c>
      <c r="DE1011" s="274" t="s">
        <v>268</v>
      </c>
      <c r="DF1011" s="274" t="s">
        <v>268</v>
      </c>
      <c r="DG1011" s="299">
        <f>IFERROR(IF(CA1011="D",IF(CK1011="A dispo.",CD1011*VLOOKUP('DATI INPUT'!$F$27,TARIFFE_UD,2,FALSE),CD1011*VLOOKUP(CK1011,TARIFFE_UD,2,FALSE)),CD1011*VLOOKUP(CB1011-100,TARIFFE_UND,2,FALSE)),0)</f>
        <v>36.508913383890075</v>
      </c>
      <c r="DH1011" s="299">
        <f>IFERROR(IF(CA1011="D",IF(CK1011="A dispo.",CF1011*VLOOKUP('DATI INPUT'!$F$27,TARIFFE_UD,3,FALSE),CF1011*VLOOKUP(CK1011,TARIFFE_UD,3,FALSE)),CF1011*VLOOKUP(CB1011-100,TARIFFE_UND,3,FALSE)),0)</f>
        <v>60.367780403072892</v>
      </c>
    </row>
    <row r="1012" spans="1:112" hidden="1" x14ac:dyDescent="0.25">
      <c r="A1012" s="274" t="s">
        <v>7974</v>
      </c>
      <c r="B1012" s="274" t="s">
        <v>7975</v>
      </c>
      <c r="C1012" s="274" t="s">
        <v>7976</v>
      </c>
      <c r="D1012" s="274" t="s">
        <v>7977</v>
      </c>
      <c r="E1012" s="274" t="s">
        <v>268</v>
      </c>
      <c r="F1012" s="274" t="s">
        <v>156</v>
      </c>
      <c r="G1012" s="274" t="s">
        <v>7978</v>
      </c>
      <c r="H1012" s="274" t="s">
        <v>3307</v>
      </c>
      <c r="I1012" s="274" t="s">
        <v>826</v>
      </c>
      <c r="J1012" s="274" t="s">
        <v>156</v>
      </c>
      <c r="K1012" s="274" t="s">
        <v>7979</v>
      </c>
      <c r="L1012" s="274" t="s">
        <v>960</v>
      </c>
      <c r="M1012" s="274" t="s">
        <v>7980</v>
      </c>
      <c r="N1012" s="274" t="s">
        <v>7981</v>
      </c>
      <c r="O1012" s="274" t="s">
        <v>1231</v>
      </c>
      <c r="P1012" s="274" t="s">
        <v>7982</v>
      </c>
      <c r="Q1012" s="274" t="s">
        <v>309</v>
      </c>
      <c r="R1012" s="274" t="s">
        <v>268</v>
      </c>
      <c r="S1012" s="274" t="s">
        <v>268</v>
      </c>
      <c r="T1012" s="274" t="s">
        <v>268</v>
      </c>
      <c r="U1012" s="274" t="s">
        <v>268</v>
      </c>
      <c r="V1012" s="274" t="s">
        <v>268</v>
      </c>
      <c r="W1012" s="274" t="s">
        <v>3863</v>
      </c>
      <c r="X1012" s="274" t="s">
        <v>3242</v>
      </c>
      <c r="Y1012" s="274" t="s">
        <v>282</v>
      </c>
      <c r="Z1012" s="274" t="s">
        <v>268</v>
      </c>
      <c r="AA1012" s="274" t="s">
        <v>268</v>
      </c>
      <c r="AB1012" s="274" t="s">
        <v>268</v>
      </c>
      <c r="AC1012" s="274" t="s">
        <v>268</v>
      </c>
      <c r="AD1012" s="274" t="s">
        <v>268</v>
      </c>
      <c r="AE1012" s="274" t="s">
        <v>287</v>
      </c>
      <c r="AF1012" s="274" t="s">
        <v>1811</v>
      </c>
      <c r="AG1012" s="274" t="s">
        <v>875</v>
      </c>
      <c r="AH1012" s="274" t="s">
        <v>1848</v>
      </c>
      <c r="AI1012" s="274" t="s">
        <v>2743</v>
      </c>
      <c r="AJ1012" s="274" t="s">
        <v>268</v>
      </c>
      <c r="AK1012" s="274" t="s">
        <v>3866</v>
      </c>
      <c r="AL1012" s="274" t="s">
        <v>268</v>
      </c>
      <c r="AM1012" s="274" t="s">
        <v>353</v>
      </c>
      <c r="AN1012" s="274" t="s">
        <v>287</v>
      </c>
      <c r="AO1012" s="274" t="s">
        <v>1811</v>
      </c>
      <c r="AP1012" s="274" t="s">
        <v>875</v>
      </c>
      <c r="AQ1012" s="274" t="s">
        <v>1848</v>
      </c>
      <c r="AR1012" s="274" t="s">
        <v>1202</v>
      </c>
      <c r="AS1012" s="274" t="s">
        <v>268</v>
      </c>
      <c r="AT1012" s="274" t="s">
        <v>410</v>
      </c>
      <c r="AU1012" s="274" t="s">
        <v>268</v>
      </c>
      <c r="AV1012" s="274" t="s">
        <v>405</v>
      </c>
      <c r="AW1012" s="274" t="s">
        <v>268</v>
      </c>
      <c r="AX1012" s="274" t="s">
        <v>268</v>
      </c>
      <c r="AY1012" s="274" t="s">
        <v>268</v>
      </c>
      <c r="AZ1012" s="274" t="s">
        <v>268</v>
      </c>
      <c r="BA1012" s="274" t="s">
        <v>268</v>
      </c>
      <c r="BB1012" s="274" t="s">
        <v>268</v>
      </c>
      <c r="BC1012" s="274" t="s">
        <v>268</v>
      </c>
      <c r="BD1012" s="274" t="s">
        <v>268</v>
      </c>
      <c r="BE1012" s="274" t="s">
        <v>268</v>
      </c>
      <c r="BF1012" s="274" t="s">
        <v>268</v>
      </c>
      <c r="BG1012" s="274" t="s">
        <v>268</v>
      </c>
      <c r="BH1012" s="274" t="s">
        <v>268</v>
      </c>
      <c r="BI1012" s="274" t="s">
        <v>268</v>
      </c>
      <c r="BJ1012" s="274" t="s">
        <v>268</v>
      </c>
      <c r="BK1012" s="274" t="s">
        <v>268</v>
      </c>
      <c r="BL1012" s="274" t="s">
        <v>268</v>
      </c>
      <c r="BM1012" s="274" t="s">
        <v>268</v>
      </c>
      <c r="BN1012" s="274" t="s">
        <v>268</v>
      </c>
      <c r="BO1012" s="274" t="s">
        <v>268</v>
      </c>
      <c r="BP1012" s="274" t="s">
        <v>268</v>
      </c>
      <c r="BQ1012" s="274" t="s">
        <v>268</v>
      </c>
      <c r="BR1012" s="274" t="s">
        <v>268</v>
      </c>
      <c r="BS1012" s="274" t="s">
        <v>268</v>
      </c>
      <c r="BT1012" s="274" t="s">
        <v>268</v>
      </c>
      <c r="BU1012" s="274" t="s">
        <v>268</v>
      </c>
      <c r="BV1012" s="274" t="s">
        <v>268</v>
      </c>
      <c r="BW1012" s="274" t="s">
        <v>268</v>
      </c>
      <c r="BX1012" s="274" t="s">
        <v>268</v>
      </c>
      <c r="BY1012" s="295">
        <v>31.18</v>
      </c>
      <c r="BZ1012" s="295">
        <v>31.18</v>
      </c>
      <c r="CA1012" s="298" t="s">
        <v>142</v>
      </c>
      <c r="CB1012" s="297">
        <v>122</v>
      </c>
      <c r="CC1012" s="284">
        <f t="shared" si="62"/>
        <v>0</v>
      </c>
      <c r="CD1012" s="295">
        <f t="shared" si="63"/>
        <v>31.18</v>
      </c>
      <c r="CE1012" s="284">
        <f t="shared" si="64"/>
        <v>0</v>
      </c>
      <c r="CF1012" s="295">
        <f t="shared" si="65"/>
        <v>1</v>
      </c>
      <c r="CG1012" s="274" t="s">
        <v>876</v>
      </c>
      <c r="CH1012" s="274" t="s">
        <v>268</v>
      </c>
      <c r="CI1012" s="274" t="s">
        <v>268</v>
      </c>
      <c r="CJ1012" s="298" t="s">
        <v>268</v>
      </c>
      <c r="CK1012" s="298" t="s">
        <v>736</v>
      </c>
      <c r="CL1012" s="274" t="s">
        <v>268</v>
      </c>
      <c r="CM1012" s="274" t="s">
        <v>268</v>
      </c>
      <c r="CN1012" s="274" t="s">
        <v>268</v>
      </c>
      <c r="CO1012" s="274" t="s">
        <v>268</v>
      </c>
      <c r="CP1012" s="274" t="s">
        <v>268</v>
      </c>
      <c r="CQ1012" s="274" t="s">
        <v>7983</v>
      </c>
      <c r="CR1012" s="274" t="s">
        <v>877</v>
      </c>
      <c r="CS1012" s="274">
        <v>67.84</v>
      </c>
      <c r="CT1012" s="274" t="s">
        <v>268</v>
      </c>
      <c r="CU1012" s="274">
        <v>67.84</v>
      </c>
      <c r="CV1012" s="274">
        <v>365</v>
      </c>
      <c r="CW1012" s="274" t="s">
        <v>878</v>
      </c>
      <c r="CX1012" s="274" t="s">
        <v>835</v>
      </c>
      <c r="CY1012" s="274" t="s">
        <v>836</v>
      </c>
      <c r="CZ1012" s="274" t="s">
        <v>837</v>
      </c>
      <c r="DA1012" s="274" t="s">
        <v>268</v>
      </c>
      <c r="DB1012" s="274" t="s">
        <v>268</v>
      </c>
      <c r="DC1012" s="274" t="s">
        <v>268</v>
      </c>
      <c r="DD1012" s="274" t="s">
        <v>268</v>
      </c>
      <c r="DE1012" s="274" t="s">
        <v>268</v>
      </c>
      <c r="DF1012" s="274" t="s">
        <v>268</v>
      </c>
      <c r="DG1012" s="299">
        <f>IFERROR(IF(CA1012="D",IF(CK1012="A dispo.",CD1012*VLOOKUP('DATI INPUT'!$F$27,TARIFFE_UD,2,FALSE),CD1012*VLOOKUP(CK1012,TARIFFE_UD,2,FALSE)),CD1012*VLOOKUP(CB1012-100,TARIFFE_UND,2,FALSE)),0)</f>
        <v>24.693013434049728</v>
      </c>
      <c r="DH1012" s="299">
        <f>IFERROR(IF(CA1012="D",IF(CK1012="A dispo.",CF1012*VLOOKUP('DATI INPUT'!$F$27,TARIFFE_UD,3,FALSE),CF1012*VLOOKUP(CK1012,TARIFFE_UD,3,FALSE)),CF1012*VLOOKUP(CB1012-100,TARIFFE_UND,3,FALSE)),0)</f>
        <v>60.367780403072892</v>
      </c>
    </row>
    <row r="1013" spans="1:112" x14ac:dyDescent="0.25">
      <c r="A1013" s="274" t="s">
        <v>7984</v>
      </c>
      <c r="B1013" s="274" t="s">
        <v>1676</v>
      </c>
      <c r="C1013" s="274" t="s">
        <v>7985</v>
      </c>
      <c r="D1013" s="274" t="s">
        <v>7986</v>
      </c>
      <c r="E1013" s="274" t="s">
        <v>268</v>
      </c>
      <c r="F1013" s="274" t="s">
        <v>156</v>
      </c>
      <c r="G1013" s="274" t="s">
        <v>7987</v>
      </c>
      <c r="H1013" s="274" t="s">
        <v>7988</v>
      </c>
      <c r="I1013" s="274" t="s">
        <v>7989</v>
      </c>
      <c r="J1013" s="274" t="s">
        <v>274</v>
      </c>
      <c r="K1013" s="274" t="s">
        <v>7990</v>
      </c>
      <c r="L1013" s="274" t="s">
        <v>7991</v>
      </c>
      <c r="M1013" s="274" t="s">
        <v>7992</v>
      </c>
      <c r="N1013" s="274" t="s">
        <v>984</v>
      </c>
      <c r="O1013" s="274" t="s">
        <v>873</v>
      </c>
      <c r="P1013" s="274" t="s">
        <v>2045</v>
      </c>
      <c r="Q1013" s="274" t="s">
        <v>277</v>
      </c>
      <c r="R1013" s="274" t="s">
        <v>268</v>
      </c>
      <c r="S1013" s="274" t="s">
        <v>268</v>
      </c>
      <c r="T1013" s="274" t="s">
        <v>268</v>
      </c>
      <c r="U1013" s="274" t="s">
        <v>268</v>
      </c>
      <c r="V1013" s="274" t="s">
        <v>268</v>
      </c>
      <c r="W1013" s="274" t="s">
        <v>4448</v>
      </c>
      <c r="X1013" s="274" t="s">
        <v>2045</v>
      </c>
      <c r="Y1013" s="274" t="s">
        <v>275</v>
      </c>
      <c r="Z1013" s="274" t="s">
        <v>268</v>
      </c>
      <c r="AA1013" s="274" t="s">
        <v>268</v>
      </c>
      <c r="AB1013" s="274" t="s">
        <v>268</v>
      </c>
      <c r="AC1013" s="274" t="s">
        <v>268</v>
      </c>
      <c r="AD1013" s="274" t="s">
        <v>268</v>
      </c>
      <c r="AE1013" s="274" t="s">
        <v>287</v>
      </c>
      <c r="AF1013" s="274" t="s">
        <v>1811</v>
      </c>
      <c r="AG1013" s="274" t="s">
        <v>875</v>
      </c>
      <c r="AH1013" s="274" t="s">
        <v>2047</v>
      </c>
      <c r="AI1013" s="274" t="s">
        <v>2606</v>
      </c>
      <c r="AJ1013" s="274" t="s">
        <v>268</v>
      </c>
      <c r="AK1013" s="274" t="s">
        <v>395</v>
      </c>
      <c r="AL1013" s="274" t="s">
        <v>268</v>
      </c>
      <c r="AM1013" s="274" t="s">
        <v>355</v>
      </c>
      <c r="AN1013" s="274" t="s">
        <v>268</v>
      </c>
      <c r="AO1013" s="274" t="s">
        <v>268</v>
      </c>
      <c r="AP1013" s="274" t="s">
        <v>268</v>
      </c>
      <c r="AQ1013" s="274" t="s">
        <v>268</v>
      </c>
      <c r="AR1013" s="274" t="s">
        <v>268</v>
      </c>
      <c r="AS1013" s="274" t="s">
        <v>268</v>
      </c>
      <c r="AT1013" s="274" t="s">
        <v>268</v>
      </c>
      <c r="AU1013" s="274" t="s">
        <v>268</v>
      </c>
      <c r="AV1013" s="274" t="s">
        <v>268</v>
      </c>
      <c r="AW1013" s="274" t="s">
        <v>268</v>
      </c>
      <c r="AX1013" s="274" t="s">
        <v>268</v>
      </c>
      <c r="AY1013" s="274" t="s">
        <v>268</v>
      </c>
      <c r="AZ1013" s="274" t="s">
        <v>268</v>
      </c>
      <c r="BA1013" s="274" t="s">
        <v>268</v>
      </c>
      <c r="BB1013" s="274" t="s">
        <v>268</v>
      </c>
      <c r="BC1013" s="274" t="s">
        <v>268</v>
      </c>
      <c r="BD1013" s="274" t="s">
        <v>268</v>
      </c>
      <c r="BE1013" s="274" t="s">
        <v>268</v>
      </c>
      <c r="BF1013" s="274" t="s">
        <v>268</v>
      </c>
      <c r="BG1013" s="274" t="s">
        <v>268</v>
      </c>
      <c r="BH1013" s="274" t="s">
        <v>268</v>
      </c>
      <c r="BI1013" s="274" t="s">
        <v>268</v>
      </c>
      <c r="BJ1013" s="274" t="s">
        <v>268</v>
      </c>
      <c r="BK1013" s="274" t="s">
        <v>268</v>
      </c>
      <c r="BL1013" s="274" t="s">
        <v>268</v>
      </c>
      <c r="BM1013" s="274" t="s">
        <v>268</v>
      </c>
      <c r="BN1013" s="274" t="s">
        <v>268</v>
      </c>
      <c r="BO1013" s="274" t="s">
        <v>268</v>
      </c>
      <c r="BP1013" s="274" t="s">
        <v>268</v>
      </c>
      <c r="BQ1013" s="274" t="s">
        <v>268</v>
      </c>
      <c r="BR1013" s="274" t="s">
        <v>268</v>
      </c>
      <c r="BS1013" s="274" t="s">
        <v>268</v>
      </c>
      <c r="BT1013" s="274" t="s">
        <v>268</v>
      </c>
      <c r="BU1013" s="274" t="s">
        <v>268</v>
      </c>
      <c r="BV1013" s="274" t="s">
        <v>268</v>
      </c>
      <c r="BW1013" s="274" t="s">
        <v>268</v>
      </c>
      <c r="BX1013" s="274" t="s">
        <v>268</v>
      </c>
      <c r="BY1013" s="295">
        <v>50</v>
      </c>
      <c r="BZ1013" s="295">
        <v>50</v>
      </c>
      <c r="CA1013" s="298" t="s">
        <v>142</v>
      </c>
      <c r="CB1013" s="297">
        <v>122</v>
      </c>
      <c r="CC1013" s="284">
        <f t="shared" si="62"/>
        <v>0</v>
      </c>
      <c r="CD1013" s="295">
        <f t="shared" si="63"/>
        <v>50</v>
      </c>
      <c r="CE1013" s="284">
        <f t="shared" si="64"/>
        <v>0</v>
      </c>
      <c r="CF1013" s="295">
        <f t="shared" si="65"/>
        <v>1</v>
      </c>
      <c r="CG1013" s="274" t="s">
        <v>876</v>
      </c>
      <c r="CH1013" s="274" t="s">
        <v>268</v>
      </c>
      <c r="CI1013" s="274" t="s">
        <v>268</v>
      </c>
      <c r="CJ1013" s="298" t="s">
        <v>271</v>
      </c>
      <c r="CK1013" s="297">
        <v>1</v>
      </c>
      <c r="CL1013" s="274" t="s">
        <v>268</v>
      </c>
      <c r="CM1013" s="274" t="s">
        <v>268</v>
      </c>
      <c r="CN1013" s="274" t="s">
        <v>268</v>
      </c>
      <c r="CO1013" s="274" t="s">
        <v>268</v>
      </c>
      <c r="CP1013" s="274" t="s">
        <v>268</v>
      </c>
      <c r="CQ1013" s="274" t="s">
        <v>268</v>
      </c>
      <c r="CR1013" s="274" t="s">
        <v>877</v>
      </c>
      <c r="CS1013" s="274">
        <v>36.28</v>
      </c>
      <c r="CT1013" s="274" t="s">
        <v>268</v>
      </c>
      <c r="CU1013" s="274">
        <v>36.28</v>
      </c>
      <c r="CV1013" s="274">
        <v>365</v>
      </c>
      <c r="CW1013" s="274" t="s">
        <v>878</v>
      </c>
      <c r="CX1013" s="274" t="s">
        <v>835</v>
      </c>
      <c r="CY1013" s="274" t="s">
        <v>836</v>
      </c>
      <c r="CZ1013" s="274" t="s">
        <v>837</v>
      </c>
      <c r="DA1013" s="274" t="s">
        <v>268</v>
      </c>
      <c r="DB1013" s="274" t="s">
        <v>268</v>
      </c>
      <c r="DC1013" s="274" t="s">
        <v>268</v>
      </c>
      <c r="DD1013" s="274" t="s">
        <v>268</v>
      </c>
      <c r="DE1013" s="274" t="s">
        <v>268</v>
      </c>
      <c r="DF1013" s="274" t="s">
        <v>268</v>
      </c>
      <c r="DG1013" s="299">
        <f>IFERROR(IF(CA1013="D",IF(CK1013="A dispo.",CD1013*VLOOKUP('DATI INPUT'!$F$27,TARIFFE_UD,2,FALSE),CD1013*VLOOKUP(CK1013,TARIFFE_UD,2,FALSE)),CD1013*VLOOKUP(CB1013-100,TARIFFE_UND,2,FALSE)),0)</f>
        <v>30.798071063778082</v>
      </c>
      <c r="DH1013" s="299">
        <f>IFERROR(IF(CA1013="D",IF(CK1013="A dispo.",CF1013*VLOOKUP('DATI INPUT'!$F$27,TARIFFE_UD,3,FALSE),CF1013*VLOOKUP(CK1013,TARIFFE_UD,3,FALSE)),CF1013*VLOOKUP(CB1013-100,TARIFFE_UND,3,FALSE)),0)</f>
        <v>15.164853048114928</v>
      </c>
    </row>
    <row r="1014" spans="1:112" x14ac:dyDescent="0.25">
      <c r="A1014" s="274" t="s">
        <v>7993</v>
      </c>
      <c r="B1014" s="274" t="s">
        <v>1676</v>
      </c>
      <c r="C1014" s="274" t="s">
        <v>7994</v>
      </c>
      <c r="D1014" s="274" t="s">
        <v>7986</v>
      </c>
      <c r="E1014" s="274" t="s">
        <v>268</v>
      </c>
      <c r="F1014" s="274" t="s">
        <v>156</v>
      </c>
      <c r="G1014" s="274" t="s">
        <v>7987</v>
      </c>
      <c r="H1014" s="274" t="s">
        <v>7988</v>
      </c>
      <c r="I1014" s="274" t="s">
        <v>7989</v>
      </c>
      <c r="J1014" s="274" t="s">
        <v>274</v>
      </c>
      <c r="K1014" s="274" t="s">
        <v>7990</v>
      </c>
      <c r="L1014" s="274" t="s">
        <v>7991</v>
      </c>
      <c r="M1014" s="274" t="s">
        <v>7992</v>
      </c>
      <c r="N1014" s="274" t="s">
        <v>984</v>
      </c>
      <c r="O1014" s="274" t="s">
        <v>873</v>
      </c>
      <c r="P1014" s="274" t="s">
        <v>2045</v>
      </c>
      <c r="Q1014" s="274" t="s">
        <v>277</v>
      </c>
      <c r="R1014" s="274" t="s">
        <v>268</v>
      </c>
      <c r="S1014" s="274" t="s">
        <v>268</v>
      </c>
      <c r="T1014" s="274" t="s">
        <v>268</v>
      </c>
      <c r="U1014" s="274" t="s">
        <v>268</v>
      </c>
      <c r="V1014" s="274" t="s">
        <v>268</v>
      </c>
      <c r="W1014" s="274" t="s">
        <v>4448</v>
      </c>
      <c r="X1014" s="274" t="s">
        <v>2045</v>
      </c>
      <c r="Y1014" s="274" t="s">
        <v>275</v>
      </c>
      <c r="Z1014" s="274" t="s">
        <v>268</v>
      </c>
      <c r="AA1014" s="274" t="s">
        <v>268</v>
      </c>
      <c r="AB1014" s="274" t="s">
        <v>268</v>
      </c>
      <c r="AC1014" s="274" t="s">
        <v>268</v>
      </c>
      <c r="AD1014" s="274" t="s">
        <v>268</v>
      </c>
      <c r="AE1014" s="274" t="s">
        <v>287</v>
      </c>
      <c r="AF1014" s="274" t="s">
        <v>1811</v>
      </c>
      <c r="AG1014" s="274" t="s">
        <v>875</v>
      </c>
      <c r="AH1014" s="274" t="s">
        <v>2047</v>
      </c>
      <c r="AI1014" s="274" t="s">
        <v>2606</v>
      </c>
      <c r="AJ1014" s="274" t="s">
        <v>268</v>
      </c>
      <c r="AK1014" s="274" t="s">
        <v>693</v>
      </c>
      <c r="AL1014" s="274" t="s">
        <v>268</v>
      </c>
      <c r="AM1014" s="274" t="s">
        <v>353</v>
      </c>
      <c r="AN1014" s="274" t="s">
        <v>268</v>
      </c>
      <c r="AO1014" s="274" t="s">
        <v>268</v>
      </c>
      <c r="AP1014" s="274" t="s">
        <v>268</v>
      </c>
      <c r="AQ1014" s="274" t="s">
        <v>268</v>
      </c>
      <c r="AR1014" s="274" t="s">
        <v>268</v>
      </c>
      <c r="AS1014" s="274" t="s">
        <v>268</v>
      </c>
      <c r="AT1014" s="274" t="s">
        <v>268</v>
      </c>
      <c r="AU1014" s="274" t="s">
        <v>268</v>
      </c>
      <c r="AV1014" s="274" t="s">
        <v>268</v>
      </c>
      <c r="AW1014" s="274" t="s">
        <v>268</v>
      </c>
      <c r="AX1014" s="274" t="s">
        <v>268</v>
      </c>
      <c r="AY1014" s="274" t="s">
        <v>268</v>
      </c>
      <c r="AZ1014" s="274" t="s">
        <v>268</v>
      </c>
      <c r="BA1014" s="274" t="s">
        <v>268</v>
      </c>
      <c r="BB1014" s="274" t="s">
        <v>268</v>
      </c>
      <c r="BC1014" s="274" t="s">
        <v>268</v>
      </c>
      <c r="BD1014" s="274" t="s">
        <v>268</v>
      </c>
      <c r="BE1014" s="274" t="s">
        <v>268</v>
      </c>
      <c r="BF1014" s="274" t="s">
        <v>268</v>
      </c>
      <c r="BG1014" s="274" t="s">
        <v>268</v>
      </c>
      <c r="BH1014" s="274" t="s">
        <v>268</v>
      </c>
      <c r="BI1014" s="274" t="s">
        <v>268</v>
      </c>
      <c r="BJ1014" s="274" t="s">
        <v>268</v>
      </c>
      <c r="BK1014" s="274" t="s">
        <v>268</v>
      </c>
      <c r="BL1014" s="274" t="s">
        <v>268</v>
      </c>
      <c r="BM1014" s="274" t="s">
        <v>268</v>
      </c>
      <c r="BN1014" s="274" t="s">
        <v>268</v>
      </c>
      <c r="BO1014" s="274" t="s">
        <v>268</v>
      </c>
      <c r="BP1014" s="274" t="s">
        <v>268</v>
      </c>
      <c r="BQ1014" s="274" t="s">
        <v>268</v>
      </c>
      <c r="BR1014" s="274" t="s">
        <v>268</v>
      </c>
      <c r="BS1014" s="274" t="s">
        <v>268</v>
      </c>
      <c r="BT1014" s="274" t="s">
        <v>268</v>
      </c>
      <c r="BU1014" s="274" t="s">
        <v>268</v>
      </c>
      <c r="BV1014" s="274" t="s">
        <v>268</v>
      </c>
      <c r="BW1014" s="274" t="s">
        <v>268</v>
      </c>
      <c r="BX1014" s="274" t="s">
        <v>268</v>
      </c>
      <c r="BY1014" s="295">
        <v>25</v>
      </c>
      <c r="BZ1014" s="295">
        <v>25</v>
      </c>
      <c r="CA1014" s="298" t="s">
        <v>142</v>
      </c>
      <c r="CB1014" s="297">
        <v>123</v>
      </c>
      <c r="CC1014" s="284">
        <f t="shared" si="62"/>
        <v>0</v>
      </c>
      <c r="CD1014" s="295">
        <f t="shared" si="63"/>
        <v>25</v>
      </c>
      <c r="CE1014" s="284">
        <f t="shared" si="64"/>
        <v>1</v>
      </c>
      <c r="CF1014" s="295">
        <f t="shared" si="65"/>
        <v>0</v>
      </c>
      <c r="CG1014" s="274" t="s">
        <v>1817</v>
      </c>
      <c r="CH1014" s="274" t="s">
        <v>268</v>
      </c>
      <c r="CI1014" s="274" t="s">
        <v>268</v>
      </c>
      <c r="CJ1014" s="298" t="s">
        <v>271</v>
      </c>
      <c r="CK1014" s="297">
        <v>1</v>
      </c>
      <c r="CL1014" s="274" t="s">
        <v>268</v>
      </c>
      <c r="CM1014" s="274" t="s">
        <v>268</v>
      </c>
      <c r="CN1014" s="274" t="s">
        <v>268</v>
      </c>
      <c r="CO1014" s="274" t="s">
        <v>268</v>
      </c>
      <c r="CP1014" s="274" t="s">
        <v>268</v>
      </c>
      <c r="CQ1014" s="274" t="s">
        <v>7995</v>
      </c>
      <c r="CR1014" s="274" t="s">
        <v>877</v>
      </c>
      <c r="CS1014" s="274">
        <v>9.5</v>
      </c>
      <c r="CT1014" s="274" t="s">
        <v>268</v>
      </c>
      <c r="CU1014" s="274">
        <v>9.5</v>
      </c>
      <c r="CV1014" s="274">
        <v>365</v>
      </c>
      <c r="CW1014" s="274" t="s">
        <v>878</v>
      </c>
      <c r="CX1014" s="274" t="s">
        <v>835</v>
      </c>
      <c r="CY1014" s="274" t="s">
        <v>836</v>
      </c>
      <c r="CZ1014" s="274" t="s">
        <v>837</v>
      </c>
      <c r="DA1014" s="274" t="s">
        <v>268</v>
      </c>
      <c r="DB1014" s="274" t="s">
        <v>268</v>
      </c>
      <c r="DC1014" s="274" t="s">
        <v>268</v>
      </c>
      <c r="DD1014" s="274" t="s">
        <v>268</v>
      </c>
      <c r="DE1014" s="274" t="s">
        <v>268</v>
      </c>
      <c r="DF1014" s="274" t="s">
        <v>268</v>
      </c>
      <c r="DG1014" s="299">
        <f>IFERROR(IF(CA1014="D",IF(CK1014="A dispo.",CD1014*VLOOKUP('DATI INPUT'!$F$27,TARIFFE_UD,2,FALSE),CD1014*VLOOKUP(CK1014,TARIFFE_UD,2,FALSE)),CD1014*VLOOKUP(CB1014-100,TARIFFE_UND,2,FALSE)),0)</f>
        <v>15.399035531889041</v>
      </c>
      <c r="DH1014" s="299">
        <f>IFERROR(IF(CA1014="D",IF(CK1014="A dispo.",CF1014*VLOOKUP('DATI INPUT'!$F$27,TARIFFE_UD,3,FALSE),CF1014*VLOOKUP(CK1014,TARIFFE_UD,3,FALSE)),CF1014*VLOOKUP(CB1014-100,TARIFFE_UND,3,FALSE)),0)</f>
        <v>0</v>
      </c>
    </row>
    <row r="1015" spans="1:112" hidden="1" x14ac:dyDescent="0.25">
      <c r="A1015" s="274" t="s">
        <v>7996</v>
      </c>
      <c r="B1015" s="274" t="s">
        <v>7997</v>
      </c>
      <c r="C1015" s="274" t="s">
        <v>7998</v>
      </c>
      <c r="D1015" s="274" t="s">
        <v>7999</v>
      </c>
      <c r="E1015" s="274" t="s">
        <v>268</v>
      </c>
      <c r="F1015" s="274" t="s">
        <v>156</v>
      </c>
      <c r="G1015" s="274" t="s">
        <v>8000</v>
      </c>
      <c r="H1015" s="274" t="s">
        <v>4890</v>
      </c>
      <c r="I1015" s="274" t="s">
        <v>8001</v>
      </c>
      <c r="J1015" s="274" t="s">
        <v>274</v>
      </c>
      <c r="K1015" s="274" t="s">
        <v>8002</v>
      </c>
      <c r="L1015" s="274" t="s">
        <v>871</v>
      </c>
      <c r="M1015" s="274" t="s">
        <v>8003</v>
      </c>
      <c r="N1015" s="274" t="s">
        <v>1562</v>
      </c>
      <c r="O1015" s="274" t="s">
        <v>873</v>
      </c>
      <c r="P1015" s="274" t="s">
        <v>8004</v>
      </c>
      <c r="Q1015" s="274" t="s">
        <v>333</v>
      </c>
      <c r="R1015" s="274" t="s">
        <v>268</v>
      </c>
      <c r="S1015" s="274" t="s">
        <v>268</v>
      </c>
      <c r="T1015" s="274" t="s">
        <v>268</v>
      </c>
      <c r="U1015" s="274" t="s">
        <v>268</v>
      </c>
      <c r="V1015" s="274" t="s">
        <v>268</v>
      </c>
      <c r="W1015" s="274" t="s">
        <v>2130</v>
      </c>
      <c r="X1015" s="274" t="s">
        <v>2131</v>
      </c>
      <c r="Y1015" s="274" t="s">
        <v>268</v>
      </c>
      <c r="Z1015" s="274" t="s">
        <v>268</v>
      </c>
      <c r="AA1015" s="274" t="s">
        <v>268</v>
      </c>
      <c r="AB1015" s="274" t="s">
        <v>268</v>
      </c>
      <c r="AC1015" s="274" t="s">
        <v>268</v>
      </c>
      <c r="AD1015" s="274" t="s">
        <v>268</v>
      </c>
      <c r="AE1015" s="274" t="s">
        <v>287</v>
      </c>
      <c r="AF1015" s="274" t="s">
        <v>1811</v>
      </c>
      <c r="AG1015" s="274" t="s">
        <v>875</v>
      </c>
      <c r="AH1015" s="274" t="s">
        <v>1412</v>
      </c>
      <c r="AI1015" s="274" t="s">
        <v>1736</v>
      </c>
      <c r="AJ1015" s="274" t="s">
        <v>268</v>
      </c>
      <c r="AK1015" s="274" t="s">
        <v>377</v>
      </c>
      <c r="AL1015" s="274" t="s">
        <v>268</v>
      </c>
      <c r="AM1015" s="274" t="s">
        <v>288</v>
      </c>
      <c r="AN1015" s="274" t="s">
        <v>268</v>
      </c>
      <c r="AO1015" s="274" t="s">
        <v>268</v>
      </c>
      <c r="AP1015" s="274" t="s">
        <v>268</v>
      </c>
      <c r="AQ1015" s="274" t="s">
        <v>268</v>
      </c>
      <c r="AR1015" s="274" t="s">
        <v>268</v>
      </c>
      <c r="AS1015" s="274" t="s">
        <v>268</v>
      </c>
      <c r="AT1015" s="274" t="s">
        <v>268</v>
      </c>
      <c r="AU1015" s="274" t="s">
        <v>268</v>
      </c>
      <c r="AV1015" s="274" t="s">
        <v>268</v>
      </c>
      <c r="AW1015" s="274" t="s">
        <v>268</v>
      </c>
      <c r="AX1015" s="274" t="s">
        <v>268</v>
      </c>
      <c r="AY1015" s="274" t="s">
        <v>268</v>
      </c>
      <c r="AZ1015" s="274" t="s">
        <v>268</v>
      </c>
      <c r="BA1015" s="274" t="s">
        <v>268</v>
      </c>
      <c r="BB1015" s="274" t="s">
        <v>268</v>
      </c>
      <c r="BC1015" s="274" t="s">
        <v>268</v>
      </c>
      <c r="BD1015" s="274" t="s">
        <v>268</v>
      </c>
      <c r="BE1015" s="274" t="s">
        <v>268</v>
      </c>
      <c r="BF1015" s="274" t="s">
        <v>268</v>
      </c>
      <c r="BG1015" s="274" t="s">
        <v>268</v>
      </c>
      <c r="BH1015" s="274" t="s">
        <v>268</v>
      </c>
      <c r="BI1015" s="274" t="s">
        <v>268</v>
      </c>
      <c r="BJ1015" s="274" t="s">
        <v>268</v>
      </c>
      <c r="BK1015" s="274" t="s">
        <v>268</v>
      </c>
      <c r="BL1015" s="274" t="s">
        <v>268</v>
      </c>
      <c r="BM1015" s="274" t="s">
        <v>268</v>
      </c>
      <c r="BN1015" s="274" t="s">
        <v>268</v>
      </c>
      <c r="BO1015" s="274" t="s">
        <v>268</v>
      </c>
      <c r="BP1015" s="274" t="s">
        <v>268</v>
      </c>
      <c r="BQ1015" s="274" t="s">
        <v>268</v>
      </c>
      <c r="BR1015" s="274" t="s">
        <v>268</v>
      </c>
      <c r="BS1015" s="274" t="s">
        <v>268</v>
      </c>
      <c r="BT1015" s="274" t="s">
        <v>268</v>
      </c>
      <c r="BU1015" s="274" t="s">
        <v>268</v>
      </c>
      <c r="BV1015" s="274" t="s">
        <v>268</v>
      </c>
      <c r="BW1015" s="274" t="s">
        <v>268</v>
      </c>
      <c r="BX1015" s="274" t="s">
        <v>268</v>
      </c>
      <c r="BY1015" s="295">
        <v>79.53</v>
      </c>
      <c r="BZ1015" s="295">
        <v>79.53</v>
      </c>
      <c r="CA1015" s="298" t="s">
        <v>142</v>
      </c>
      <c r="CB1015" s="297">
        <v>122</v>
      </c>
      <c r="CC1015" s="284">
        <f t="shared" si="62"/>
        <v>0.75</v>
      </c>
      <c r="CD1015" s="295">
        <f t="shared" si="63"/>
        <v>19.8825</v>
      </c>
      <c r="CE1015" s="284">
        <f t="shared" si="64"/>
        <v>0.75</v>
      </c>
      <c r="CF1015" s="295">
        <f t="shared" si="65"/>
        <v>0.25</v>
      </c>
      <c r="CG1015" s="274" t="s">
        <v>876</v>
      </c>
      <c r="CH1015" s="274" t="s">
        <v>268</v>
      </c>
      <c r="CI1015" s="274" t="s">
        <v>268</v>
      </c>
      <c r="CJ1015" s="298" t="s">
        <v>268</v>
      </c>
      <c r="CK1015" s="298" t="s">
        <v>736</v>
      </c>
      <c r="CL1015" s="274" t="s">
        <v>2132</v>
      </c>
      <c r="CM1015" s="274" t="s">
        <v>268</v>
      </c>
      <c r="CN1015" s="274" t="s">
        <v>268</v>
      </c>
      <c r="CO1015" s="274" t="s">
        <v>268</v>
      </c>
      <c r="CP1015" s="274" t="s">
        <v>268</v>
      </c>
      <c r="CQ1015" s="274" t="s">
        <v>8005</v>
      </c>
      <c r="CR1015" s="274" t="s">
        <v>877</v>
      </c>
      <c r="CS1015" s="274">
        <v>91.53</v>
      </c>
      <c r="CT1015" s="274">
        <v>-68.650000000000006</v>
      </c>
      <c r="CU1015" s="274">
        <v>22.88</v>
      </c>
      <c r="CV1015" s="274">
        <v>365</v>
      </c>
      <c r="CW1015" s="274" t="s">
        <v>878</v>
      </c>
      <c r="CX1015" s="274" t="s">
        <v>835</v>
      </c>
      <c r="CY1015" s="274" t="s">
        <v>836</v>
      </c>
      <c r="CZ1015" s="274" t="s">
        <v>837</v>
      </c>
      <c r="DA1015" s="274" t="s">
        <v>268</v>
      </c>
      <c r="DB1015" s="274" t="s">
        <v>268</v>
      </c>
      <c r="DC1015" s="274" t="s">
        <v>268</v>
      </c>
      <c r="DD1015" s="274" t="s">
        <v>268</v>
      </c>
      <c r="DE1015" s="274" t="s">
        <v>268</v>
      </c>
      <c r="DF1015" s="274" t="s">
        <v>268</v>
      </c>
      <c r="DG1015" s="299">
        <f>IFERROR(IF(CA1015="D",IF(CK1015="A dispo.",CD1015*VLOOKUP('DATI INPUT'!$F$27,TARIFFE_UD,2,FALSE),CD1015*VLOOKUP(CK1015,TARIFFE_UD,2,FALSE)),CD1015*VLOOKUP(CB1015-100,TARIFFE_UND,2,FALSE)),0)</f>
        <v>15.745953803800312</v>
      </c>
      <c r="DH1015" s="299">
        <f>IFERROR(IF(CA1015="D",IF(CK1015="A dispo.",CF1015*VLOOKUP('DATI INPUT'!$F$27,TARIFFE_UD,3,FALSE),CF1015*VLOOKUP(CK1015,TARIFFE_UD,3,FALSE)),CF1015*VLOOKUP(CB1015-100,TARIFFE_UND,3,FALSE)),0)</f>
        <v>15.091945100768223</v>
      </c>
    </row>
    <row r="1016" spans="1:112" hidden="1" x14ac:dyDescent="0.25">
      <c r="A1016" s="274" t="s">
        <v>8006</v>
      </c>
      <c r="B1016" s="274" t="s">
        <v>7997</v>
      </c>
      <c r="C1016" s="274" t="s">
        <v>8007</v>
      </c>
      <c r="D1016" s="274" t="s">
        <v>7999</v>
      </c>
      <c r="E1016" s="274" t="s">
        <v>268</v>
      </c>
      <c r="F1016" s="274" t="s">
        <v>156</v>
      </c>
      <c r="G1016" s="274" t="s">
        <v>8000</v>
      </c>
      <c r="H1016" s="274" t="s">
        <v>4890</v>
      </c>
      <c r="I1016" s="274" t="s">
        <v>8001</v>
      </c>
      <c r="J1016" s="274" t="s">
        <v>274</v>
      </c>
      <c r="K1016" s="274" t="s">
        <v>8002</v>
      </c>
      <c r="L1016" s="274" t="s">
        <v>871</v>
      </c>
      <c r="M1016" s="274" t="s">
        <v>8003</v>
      </c>
      <c r="N1016" s="274" t="s">
        <v>1562</v>
      </c>
      <c r="O1016" s="274" t="s">
        <v>873</v>
      </c>
      <c r="P1016" s="274" t="s">
        <v>8004</v>
      </c>
      <c r="Q1016" s="274" t="s">
        <v>333</v>
      </c>
      <c r="R1016" s="274" t="s">
        <v>268</v>
      </c>
      <c r="S1016" s="274" t="s">
        <v>268</v>
      </c>
      <c r="T1016" s="274" t="s">
        <v>268</v>
      </c>
      <c r="U1016" s="274" t="s">
        <v>268</v>
      </c>
      <c r="V1016" s="274" t="s">
        <v>268</v>
      </c>
      <c r="W1016" s="274" t="s">
        <v>2130</v>
      </c>
      <c r="X1016" s="274" t="s">
        <v>2131</v>
      </c>
      <c r="Y1016" s="274" t="s">
        <v>268</v>
      </c>
      <c r="Z1016" s="274" t="s">
        <v>268</v>
      </c>
      <c r="AA1016" s="274" t="s">
        <v>268</v>
      </c>
      <c r="AB1016" s="274" t="s">
        <v>268</v>
      </c>
      <c r="AC1016" s="274" t="s">
        <v>268</v>
      </c>
      <c r="AD1016" s="274" t="s">
        <v>268</v>
      </c>
      <c r="AE1016" s="274" t="s">
        <v>287</v>
      </c>
      <c r="AF1016" s="274" t="s">
        <v>1811</v>
      </c>
      <c r="AG1016" s="274" t="s">
        <v>875</v>
      </c>
      <c r="AH1016" s="274" t="s">
        <v>1412</v>
      </c>
      <c r="AI1016" s="274" t="s">
        <v>1736</v>
      </c>
      <c r="AJ1016" s="274" t="s">
        <v>268</v>
      </c>
      <c r="AK1016" s="274" t="s">
        <v>366</v>
      </c>
      <c r="AL1016" s="274" t="s">
        <v>268</v>
      </c>
      <c r="AM1016" s="274" t="s">
        <v>411</v>
      </c>
      <c r="AN1016" s="274" t="s">
        <v>268</v>
      </c>
      <c r="AO1016" s="274" t="s">
        <v>268</v>
      </c>
      <c r="AP1016" s="274" t="s">
        <v>268</v>
      </c>
      <c r="AQ1016" s="274" t="s">
        <v>268</v>
      </c>
      <c r="AR1016" s="274" t="s">
        <v>268</v>
      </c>
      <c r="AS1016" s="274" t="s">
        <v>268</v>
      </c>
      <c r="AT1016" s="274" t="s">
        <v>268</v>
      </c>
      <c r="AU1016" s="274" t="s">
        <v>268</v>
      </c>
      <c r="AV1016" s="274" t="s">
        <v>268</v>
      </c>
      <c r="AW1016" s="274" t="s">
        <v>268</v>
      </c>
      <c r="AX1016" s="274" t="s">
        <v>268</v>
      </c>
      <c r="AY1016" s="274" t="s">
        <v>268</v>
      </c>
      <c r="AZ1016" s="274" t="s">
        <v>268</v>
      </c>
      <c r="BA1016" s="274" t="s">
        <v>268</v>
      </c>
      <c r="BB1016" s="274" t="s">
        <v>268</v>
      </c>
      <c r="BC1016" s="274" t="s">
        <v>268</v>
      </c>
      <c r="BD1016" s="274" t="s">
        <v>268</v>
      </c>
      <c r="BE1016" s="274" t="s">
        <v>268</v>
      </c>
      <c r="BF1016" s="274" t="s">
        <v>268</v>
      </c>
      <c r="BG1016" s="274" t="s">
        <v>268</v>
      </c>
      <c r="BH1016" s="274" t="s">
        <v>268</v>
      </c>
      <c r="BI1016" s="274" t="s">
        <v>268</v>
      </c>
      <c r="BJ1016" s="274" t="s">
        <v>268</v>
      </c>
      <c r="BK1016" s="274" t="s">
        <v>268</v>
      </c>
      <c r="BL1016" s="274" t="s">
        <v>268</v>
      </c>
      <c r="BM1016" s="274" t="s">
        <v>268</v>
      </c>
      <c r="BN1016" s="274" t="s">
        <v>268</v>
      </c>
      <c r="BO1016" s="274" t="s">
        <v>268</v>
      </c>
      <c r="BP1016" s="274" t="s">
        <v>268</v>
      </c>
      <c r="BQ1016" s="274" t="s">
        <v>268</v>
      </c>
      <c r="BR1016" s="274" t="s">
        <v>268</v>
      </c>
      <c r="BS1016" s="274" t="s">
        <v>268</v>
      </c>
      <c r="BT1016" s="274" t="s">
        <v>268</v>
      </c>
      <c r="BU1016" s="274" t="s">
        <v>268</v>
      </c>
      <c r="BV1016" s="274" t="s">
        <v>268</v>
      </c>
      <c r="BW1016" s="274" t="s">
        <v>268</v>
      </c>
      <c r="BX1016" s="274" t="s">
        <v>268</v>
      </c>
      <c r="BY1016" s="295">
        <v>9.42</v>
      </c>
      <c r="BZ1016" s="295">
        <v>9.42</v>
      </c>
      <c r="CA1016" s="298" t="s">
        <v>142</v>
      </c>
      <c r="CB1016" s="297">
        <v>123</v>
      </c>
      <c r="CC1016" s="284">
        <f t="shared" si="62"/>
        <v>0.75</v>
      </c>
      <c r="CD1016" s="295">
        <f t="shared" si="63"/>
        <v>2.3550000000000004</v>
      </c>
      <c r="CE1016" s="284">
        <f t="shared" si="64"/>
        <v>1</v>
      </c>
      <c r="CF1016" s="295">
        <f t="shared" si="65"/>
        <v>0</v>
      </c>
      <c r="CG1016" s="274" t="s">
        <v>1817</v>
      </c>
      <c r="CH1016" s="274" t="s">
        <v>268</v>
      </c>
      <c r="CI1016" s="274" t="s">
        <v>268</v>
      </c>
      <c r="CJ1016" s="298" t="s">
        <v>268</v>
      </c>
      <c r="CK1016" s="298" t="s">
        <v>736</v>
      </c>
      <c r="CL1016" s="274" t="s">
        <v>2132</v>
      </c>
      <c r="CM1016" s="274" t="s">
        <v>268</v>
      </c>
      <c r="CN1016" s="274" t="s">
        <v>268</v>
      </c>
      <c r="CO1016" s="274" t="s">
        <v>268</v>
      </c>
      <c r="CP1016" s="274" t="s">
        <v>268</v>
      </c>
      <c r="CQ1016" s="274" t="s">
        <v>8005</v>
      </c>
      <c r="CR1016" s="274" t="s">
        <v>877</v>
      </c>
      <c r="CS1016" s="274">
        <v>4.62</v>
      </c>
      <c r="CT1016" s="274">
        <v>-3.47</v>
      </c>
      <c r="CU1016" s="274">
        <v>1.1499999999999999</v>
      </c>
      <c r="CV1016" s="274">
        <v>365</v>
      </c>
      <c r="CW1016" s="274" t="s">
        <v>878</v>
      </c>
      <c r="CX1016" s="274" t="s">
        <v>835</v>
      </c>
      <c r="CY1016" s="274" t="s">
        <v>836</v>
      </c>
      <c r="CZ1016" s="274" t="s">
        <v>837</v>
      </c>
      <c r="DA1016" s="274" t="s">
        <v>268</v>
      </c>
      <c r="DB1016" s="274" t="s">
        <v>268</v>
      </c>
      <c r="DC1016" s="274" t="s">
        <v>268</v>
      </c>
      <c r="DD1016" s="274" t="s">
        <v>268</v>
      </c>
      <c r="DE1016" s="274" t="s">
        <v>268</v>
      </c>
      <c r="DF1016" s="274" t="s">
        <v>268</v>
      </c>
      <c r="DG1016" s="299">
        <f>IFERROR(IF(CA1016="D",IF(CK1016="A dispo.",CD1016*VLOOKUP('DATI INPUT'!$F$27,TARIFFE_UD,2,FALSE),CD1016*VLOOKUP(CK1016,TARIFFE_UD,2,FALSE)),CD1016*VLOOKUP(CB1016-100,TARIFFE_UND,2,FALSE)),0)</f>
        <v>1.8650431891336472</v>
      </c>
      <c r="DH1016" s="299">
        <f>IFERROR(IF(CA1016="D",IF(CK1016="A dispo.",CF1016*VLOOKUP('DATI INPUT'!$F$27,TARIFFE_UD,3,FALSE),CF1016*VLOOKUP(CK1016,TARIFFE_UD,3,FALSE)),CF1016*VLOOKUP(CB1016-100,TARIFFE_UND,3,FALSE)),0)</f>
        <v>0</v>
      </c>
    </row>
    <row r="1017" spans="1:112" hidden="1" x14ac:dyDescent="0.25">
      <c r="A1017" s="274" t="s">
        <v>8008</v>
      </c>
      <c r="B1017" s="274" t="s">
        <v>8009</v>
      </c>
      <c r="C1017" s="274" t="s">
        <v>8010</v>
      </c>
      <c r="D1017" s="274" t="s">
        <v>8011</v>
      </c>
      <c r="E1017" s="274" t="s">
        <v>268</v>
      </c>
      <c r="F1017" s="274" t="s">
        <v>156</v>
      </c>
      <c r="G1017" s="274" t="s">
        <v>8012</v>
      </c>
      <c r="H1017" s="274" t="s">
        <v>8013</v>
      </c>
      <c r="I1017" s="274" t="s">
        <v>384</v>
      </c>
      <c r="J1017" s="274" t="s">
        <v>156</v>
      </c>
      <c r="K1017" s="274" t="s">
        <v>8014</v>
      </c>
      <c r="L1017" s="274" t="s">
        <v>633</v>
      </c>
      <c r="M1017" s="274" t="s">
        <v>8015</v>
      </c>
      <c r="N1017" s="274" t="s">
        <v>633</v>
      </c>
      <c r="O1017" s="274" t="s">
        <v>8016</v>
      </c>
      <c r="P1017" s="274" t="s">
        <v>8017</v>
      </c>
      <c r="Q1017" s="274" t="s">
        <v>463</v>
      </c>
      <c r="R1017" s="274" t="s">
        <v>268</v>
      </c>
      <c r="S1017" s="274" t="s">
        <v>268</v>
      </c>
      <c r="T1017" s="274" t="s">
        <v>268</v>
      </c>
      <c r="U1017" s="274" t="s">
        <v>268</v>
      </c>
      <c r="V1017" s="274" t="s">
        <v>268</v>
      </c>
      <c r="W1017" s="274" t="s">
        <v>1933</v>
      </c>
      <c r="X1017" s="274" t="s">
        <v>1934</v>
      </c>
      <c r="Y1017" s="274" t="s">
        <v>544</v>
      </c>
      <c r="Z1017" s="274" t="s">
        <v>268</v>
      </c>
      <c r="AA1017" s="274" t="s">
        <v>268</v>
      </c>
      <c r="AB1017" s="274" t="s">
        <v>268</v>
      </c>
      <c r="AC1017" s="274" t="s">
        <v>268</v>
      </c>
      <c r="AD1017" s="274" t="s">
        <v>268</v>
      </c>
      <c r="AE1017" s="274" t="s">
        <v>287</v>
      </c>
      <c r="AF1017" s="274" t="s">
        <v>1811</v>
      </c>
      <c r="AG1017" s="274" t="s">
        <v>875</v>
      </c>
      <c r="AH1017" s="274" t="s">
        <v>1935</v>
      </c>
      <c r="AI1017" s="274" t="s">
        <v>1132</v>
      </c>
      <c r="AJ1017" s="274" t="s">
        <v>268</v>
      </c>
      <c r="AK1017" s="274" t="s">
        <v>366</v>
      </c>
      <c r="AL1017" s="274" t="s">
        <v>268</v>
      </c>
      <c r="AM1017" s="274" t="s">
        <v>355</v>
      </c>
      <c r="AN1017" s="274" t="s">
        <v>268</v>
      </c>
      <c r="AO1017" s="274" t="s">
        <v>268</v>
      </c>
      <c r="AP1017" s="274" t="s">
        <v>268</v>
      </c>
      <c r="AQ1017" s="274" t="s">
        <v>268</v>
      </c>
      <c r="AR1017" s="274" t="s">
        <v>268</v>
      </c>
      <c r="AS1017" s="274" t="s">
        <v>268</v>
      </c>
      <c r="AT1017" s="274" t="s">
        <v>268</v>
      </c>
      <c r="AU1017" s="274" t="s">
        <v>268</v>
      </c>
      <c r="AV1017" s="274" t="s">
        <v>268</v>
      </c>
      <c r="AW1017" s="274" t="s">
        <v>268</v>
      </c>
      <c r="AX1017" s="274" t="s">
        <v>268</v>
      </c>
      <c r="AY1017" s="274" t="s">
        <v>268</v>
      </c>
      <c r="AZ1017" s="274" t="s">
        <v>268</v>
      </c>
      <c r="BA1017" s="274" t="s">
        <v>268</v>
      </c>
      <c r="BB1017" s="274" t="s">
        <v>268</v>
      </c>
      <c r="BC1017" s="274" t="s">
        <v>268</v>
      </c>
      <c r="BD1017" s="274" t="s">
        <v>268</v>
      </c>
      <c r="BE1017" s="274" t="s">
        <v>268</v>
      </c>
      <c r="BF1017" s="274" t="s">
        <v>268</v>
      </c>
      <c r="BG1017" s="274" t="s">
        <v>268</v>
      </c>
      <c r="BH1017" s="274" t="s">
        <v>268</v>
      </c>
      <c r="BI1017" s="274" t="s">
        <v>268</v>
      </c>
      <c r="BJ1017" s="274" t="s">
        <v>268</v>
      </c>
      <c r="BK1017" s="274" t="s">
        <v>268</v>
      </c>
      <c r="BL1017" s="274" t="s">
        <v>268</v>
      </c>
      <c r="BM1017" s="274" t="s">
        <v>268</v>
      </c>
      <c r="BN1017" s="274" t="s">
        <v>268</v>
      </c>
      <c r="BO1017" s="274" t="s">
        <v>268</v>
      </c>
      <c r="BP1017" s="274" t="s">
        <v>268</v>
      </c>
      <c r="BQ1017" s="274" t="s">
        <v>268</v>
      </c>
      <c r="BR1017" s="274" t="s">
        <v>268</v>
      </c>
      <c r="BS1017" s="274" t="s">
        <v>268</v>
      </c>
      <c r="BT1017" s="274" t="s">
        <v>268</v>
      </c>
      <c r="BU1017" s="274" t="s">
        <v>268</v>
      </c>
      <c r="BV1017" s="274" t="s">
        <v>268</v>
      </c>
      <c r="BW1017" s="274" t="s">
        <v>268</v>
      </c>
      <c r="BX1017" s="274" t="s">
        <v>268</v>
      </c>
      <c r="BY1017" s="295">
        <v>40</v>
      </c>
      <c r="BZ1017" s="295">
        <v>40</v>
      </c>
      <c r="CA1017" s="298" t="s">
        <v>142</v>
      </c>
      <c r="CB1017" s="297">
        <v>122</v>
      </c>
      <c r="CC1017" s="284">
        <f t="shared" si="62"/>
        <v>0</v>
      </c>
      <c r="CD1017" s="295">
        <f t="shared" si="63"/>
        <v>40</v>
      </c>
      <c r="CE1017" s="284">
        <f t="shared" si="64"/>
        <v>0</v>
      </c>
      <c r="CF1017" s="295">
        <f t="shared" si="65"/>
        <v>1</v>
      </c>
      <c r="CG1017" s="274" t="s">
        <v>876</v>
      </c>
      <c r="CH1017" s="274" t="s">
        <v>268</v>
      </c>
      <c r="CI1017" s="274" t="s">
        <v>268</v>
      </c>
      <c r="CJ1017" s="298" t="s">
        <v>268</v>
      </c>
      <c r="CK1017" s="298" t="s">
        <v>736</v>
      </c>
      <c r="CL1017" s="274" t="s">
        <v>268</v>
      </c>
      <c r="CM1017" s="274" t="s">
        <v>268</v>
      </c>
      <c r="CN1017" s="274" t="s">
        <v>268</v>
      </c>
      <c r="CO1017" s="274" t="s">
        <v>268</v>
      </c>
      <c r="CP1017" s="274" t="s">
        <v>268</v>
      </c>
      <c r="CQ1017" s="274" t="s">
        <v>8018</v>
      </c>
      <c r="CR1017" s="274" t="s">
        <v>877</v>
      </c>
      <c r="CS1017" s="274">
        <v>72.16</v>
      </c>
      <c r="CT1017" s="274" t="s">
        <v>268</v>
      </c>
      <c r="CU1017" s="274">
        <v>72.16</v>
      </c>
      <c r="CV1017" s="274">
        <v>365</v>
      </c>
      <c r="CW1017" s="274" t="s">
        <v>878</v>
      </c>
      <c r="CX1017" s="274" t="s">
        <v>835</v>
      </c>
      <c r="CY1017" s="274" t="s">
        <v>836</v>
      </c>
      <c r="CZ1017" s="274" t="s">
        <v>837</v>
      </c>
      <c r="DA1017" s="274" t="s">
        <v>268</v>
      </c>
      <c r="DB1017" s="274" t="s">
        <v>268</v>
      </c>
      <c r="DC1017" s="274" t="s">
        <v>268</v>
      </c>
      <c r="DD1017" s="274" t="s">
        <v>268</v>
      </c>
      <c r="DE1017" s="274" t="s">
        <v>268</v>
      </c>
      <c r="DF1017" s="274" t="s">
        <v>268</v>
      </c>
      <c r="DG1017" s="299">
        <f>IFERROR(IF(CA1017="D",IF(CK1017="A dispo.",CD1017*VLOOKUP('DATI INPUT'!$F$27,TARIFFE_UD,2,FALSE),CD1017*VLOOKUP(CK1017,TARIFFE_UD,2,FALSE)),CD1017*VLOOKUP(CB1017-100,TARIFFE_UND,2,FALSE)),0)</f>
        <v>31.678015951314595</v>
      </c>
      <c r="DH1017" s="299">
        <f>IFERROR(IF(CA1017="D",IF(CK1017="A dispo.",CF1017*VLOOKUP('DATI INPUT'!$F$27,TARIFFE_UD,3,FALSE),CF1017*VLOOKUP(CK1017,TARIFFE_UD,3,FALSE)),CF1017*VLOOKUP(CB1017-100,TARIFFE_UND,3,FALSE)),0)</f>
        <v>60.367780403072892</v>
      </c>
    </row>
    <row r="1018" spans="1:112" x14ac:dyDescent="0.25">
      <c r="A1018" s="274" t="s">
        <v>8019</v>
      </c>
      <c r="B1018" s="274" t="s">
        <v>1800</v>
      </c>
      <c r="C1018" s="274" t="s">
        <v>8020</v>
      </c>
      <c r="D1018" s="274" t="s">
        <v>8021</v>
      </c>
      <c r="E1018" s="274" t="s">
        <v>268</v>
      </c>
      <c r="F1018" s="274" t="s">
        <v>156</v>
      </c>
      <c r="G1018" s="274" t="s">
        <v>8022</v>
      </c>
      <c r="H1018" s="274" t="s">
        <v>3427</v>
      </c>
      <c r="I1018" s="274" t="s">
        <v>607</v>
      </c>
      <c r="J1018" s="274" t="s">
        <v>156</v>
      </c>
      <c r="K1018" s="274" t="s">
        <v>8023</v>
      </c>
      <c r="L1018" s="274" t="s">
        <v>880</v>
      </c>
      <c r="M1018" s="274" t="s">
        <v>8024</v>
      </c>
      <c r="N1018" s="274" t="s">
        <v>984</v>
      </c>
      <c r="O1018" s="274" t="s">
        <v>873</v>
      </c>
      <c r="P1018" s="274" t="s">
        <v>2506</v>
      </c>
      <c r="Q1018" s="274" t="s">
        <v>497</v>
      </c>
      <c r="R1018" s="274" t="s">
        <v>268</v>
      </c>
      <c r="S1018" s="274" t="s">
        <v>268</v>
      </c>
      <c r="T1018" s="274" t="s">
        <v>268</v>
      </c>
      <c r="U1018" s="274" t="s">
        <v>268</v>
      </c>
      <c r="V1018" s="274" t="s">
        <v>268</v>
      </c>
      <c r="W1018" s="274" t="s">
        <v>8024</v>
      </c>
      <c r="X1018" s="274" t="s">
        <v>2506</v>
      </c>
      <c r="Y1018" s="274" t="s">
        <v>497</v>
      </c>
      <c r="Z1018" s="274" t="s">
        <v>268</v>
      </c>
      <c r="AA1018" s="274" t="s">
        <v>268</v>
      </c>
      <c r="AB1018" s="274" t="s">
        <v>268</v>
      </c>
      <c r="AC1018" s="274" t="s">
        <v>268</v>
      </c>
      <c r="AD1018" s="274" t="s">
        <v>268</v>
      </c>
      <c r="AE1018" s="274" t="s">
        <v>287</v>
      </c>
      <c r="AF1018" s="274" t="s">
        <v>1811</v>
      </c>
      <c r="AG1018" s="274" t="s">
        <v>875</v>
      </c>
      <c r="AH1018" s="274" t="s">
        <v>1848</v>
      </c>
      <c r="AI1018" s="274" t="s">
        <v>952</v>
      </c>
      <c r="AJ1018" s="274" t="s">
        <v>268</v>
      </c>
      <c r="AK1018" s="274" t="s">
        <v>395</v>
      </c>
      <c r="AL1018" s="274" t="s">
        <v>268</v>
      </c>
      <c r="AM1018" s="274" t="s">
        <v>288</v>
      </c>
      <c r="AN1018" s="274" t="s">
        <v>268</v>
      </c>
      <c r="AO1018" s="274" t="s">
        <v>268</v>
      </c>
      <c r="AP1018" s="274" t="s">
        <v>268</v>
      </c>
      <c r="AQ1018" s="274" t="s">
        <v>268</v>
      </c>
      <c r="AR1018" s="274" t="s">
        <v>268</v>
      </c>
      <c r="AS1018" s="274" t="s">
        <v>268</v>
      </c>
      <c r="AT1018" s="274" t="s">
        <v>268</v>
      </c>
      <c r="AU1018" s="274" t="s">
        <v>268</v>
      </c>
      <c r="AV1018" s="274" t="s">
        <v>268</v>
      </c>
      <c r="AW1018" s="274" t="s">
        <v>268</v>
      </c>
      <c r="AX1018" s="274" t="s">
        <v>268</v>
      </c>
      <c r="AY1018" s="274" t="s">
        <v>268</v>
      </c>
      <c r="AZ1018" s="274" t="s">
        <v>268</v>
      </c>
      <c r="BA1018" s="274" t="s">
        <v>268</v>
      </c>
      <c r="BB1018" s="274" t="s">
        <v>268</v>
      </c>
      <c r="BC1018" s="274" t="s">
        <v>268</v>
      </c>
      <c r="BD1018" s="274" t="s">
        <v>268</v>
      </c>
      <c r="BE1018" s="274" t="s">
        <v>268</v>
      </c>
      <c r="BF1018" s="274" t="s">
        <v>268</v>
      </c>
      <c r="BG1018" s="274" t="s">
        <v>268</v>
      </c>
      <c r="BH1018" s="274" t="s">
        <v>268</v>
      </c>
      <c r="BI1018" s="274" t="s">
        <v>268</v>
      </c>
      <c r="BJ1018" s="274" t="s">
        <v>268</v>
      </c>
      <c r="BK1018" s="274" t="s">
        <v>268</v>
      </c>
      <c r="BL1018" s="274" t="s">
        <v>268</v>
      </c>
      <c r="BM1018" s="274" t="s">
        <v>268</v>
      </c>
      <c r="BN1018" s="274" t="s">
        <v>268</v>
      </c>
      <c r="BO1018" s="274" t="s">
        <v>268</v>
      </c>
      <c r="BP1018" s="274" t="s">
        <v>268</v>
      </c>
      <c r="BQ1018" s="274" t="s">
        <v>268</v>
      </c>
      <c r="BR1018" s="274" t="s">
        <v>268</v>
      </c>
      <c r="BS1018" s="274" t="s">
        <v>268</v>
      </c>
      <c r="BT1018" s="274" t="s">
        <v>268</v>
      </c>
      <c r="BU1018" s="274" t="s">
        <v>268</v>
      </c>
      <c r="BV1018" s="274" t="s">
        <v>268</v>
      </c>
      <c r="BW1018" s="274" t="s">
        <v>268</v>
      </c>
      <c r="BX1018" s="274" t="s">
        <v>268</v>
      </c>
      <c r="BY1018" s="295">
        <v>66.12</v>
      </c>
      <c r="BZ1018" s="295">
        <v>66.12</v>
      </c>
      <c r="CA1018" s="298" t="s">
        <v>142</v>
      </c>
      <c r="CB1018" s="297">
        <v>122</v>
      </c>
      <c r="CC1018" s="284">
        <f t="shared" si="62"/>
        <v>0</v>
      </c>
      <c r="CD1018" s="295">
        <f t="shared" si="63"/>
        <v>66.12</v>
      </c>
      <c r="CE1018" s="284">
        <f t="shared" si="64"/>
        <v>0</v>
      </c>
      <c r="CF1018" s="295">
        <f t="shared" si="65"/>
        <v>1</v>
      </c>
      <c r="CG1018" s="274" t="s">
        <v>876</v>
      </c>
      <c r="CH1018" s="274" t="s">
        <v>268</v>
      </c>
      <c r="CI1018" s="274" t="s">
        <v>268</v>
      </c>
      <c r="CJ1018" s="298" t="s">
        <v>269</v>
      </c>
      <c r="CK1018" s="297">
        <v>5</v>
      </c>
      <c r="CL1018" s="274" t="s">
        <v>268</v>
      </c>
      <c r="CM1018" s="274" t="s">
        <v>268</v>
      </c>
      <c r="CN1018" s="274" t="s">
        <v>268</v>
      </c>
      <c r="CO1018" s="274" t="s">
        <v>268</v>
      </c>
      <c r="CP1018" s="274" t="s">
        <v>268</v>
      </c>
      <c r="CQ1018" s="274" t="s">
        <v>8025</v>
      </c>
      <c r="CR1018" s="274" t="s">
        <v>877</v>
      </c>
      <c r="CS1018" s="274">
        <v>150.05000000000001</v>
      </c>
      <c r="CT1018" s="274" t="s">
        <v>268</v>
      </c>
      <c r="CU1018" s="274">
        <v>150.05000000000001</v>
      </c>
      <c r="CV1018" s="274">
        <v>365</v>
      </c>
      <c r="CW1018" s="274" t="s">
        <v>878</v>
      </c>
      <c r="CX1018" s="274" t="s">
        <v>835</v>
      </c>
      <c r="CY1018" s="274" t="s">
        <v>836</v>
      </c>
      <c r="CZ1018" s="274" t="s">
        <v>837</v>
      </c>
      <c r="DA1018" s="274" t="s">
        <v>268</v>
      </c>
      <c r="DB1018" s="274" t="s">
        <v>268</v>
      </c>
      <c r="DC1018" s="274" t="s">
        <v>268</v>
      </c>
      <c r="DD1018" s="274" t="s">
        <v>268</v>
      </c>
      <c r="DE1018" s="274" t="s">
        <v>268</v>
      </c>
      <c r="DF1018" s="274" t="s">
        <v>268</v>
      </c>
      <c r="DG1018" s="299">
        <f>IFERROR(IF(CA1018="D",IF(CK1018="A dispo.",CD1018*VLOOKUP('DATI INPUT'!$F$27,TARIFFE_UD,2,FALSE),CD1018*VLOOKUP(CK1018,TARIFFE_UD,2,FALSE)),CD1018*VLOOKUP(CB1018-100,TARIFFE_UND,2,FALSE)),0)</f>
        <v>60.121354496044972</v>
      </c>
      <c r="DH1018" s="299">
        <f>IFERROR(IF(CA1018="D",IF(CK1018="A dispo.",CF1018*VLOOKUP('DATI INPUT'!$F$27,TARIFFE_UD,3,FALSE),CF1018*VLOOKUP(CK1018,TARIFFE_UD,3,FALSE)),CF1018*VLOOKUP(CB1018-100,TARIFFE_UND,3,FALSE)),0)</f>
        <v>98.863176602133862</v>
      </c>
    </row>
    <row r="1019" spans="1:112" x14ac:dyDescent="0.25">
      <c r="A1019" s="274" t="s">
        <v>8026</v>
      </c>
      <c r="B1019" s="274" t="s">
        <v>8027</v>
      </c>
      <c r="C1019" s="274" t="s">
        <v>8028</v>
      </c>
      <c r="D1019" s="274" t="s">
        <v>8029</v>
      </c>
      <c r="E1019" s="274" t="s">
        <v>268</v>
      </c>
      <c r="F1019" s="274" t="s">
        <v>156</v>
      </c>
      <c r="G1019" s="274" t="s">
        <v>8030</v>
      </c>
      <c r="H1019" s="274" t="s">
        <v>5363</v>
      </c>
      <c r="I1019" s="274" t="s">
        <v>408</v>
      </c>
      <c r="J1019" s="274" t="s">
        <v>274</v>
      </c>
      <c r="K1019" s="274" t="s">
        <v>8031</v>
      </c>
      <c r="L1019" s="274" t="s">
        <v>8032</v>
      </c>
      <c r="M1019" s="274" t="s">
        <v>5367</v>
      </c>
      <c r="N1019" s="274" t="s">
        <v>984</v>
      </c>
      <c r="O1019" s="274" t="s">
        <v>873</v>
      </c>
      <c r="P1019" s="274" t="s">
        <v>1934</v>
      </c>
      <c r="Q1019" s="274" t="s">
        <v>277</v>
      </c>
      <c r="R1019" s="274" t="s">
        <v>268</v>
      </c>
      <c r="S1019" s="274" t="s">
        <v>268</v>
      </c>
      <c r="T1019" s="274" t="s">
        <v>268</v>
      </c>
      <c r="U1019" s="274" t="s">
        <v>268</v>
      </c>
      <c r="V1019" s="274" t="s">
        <v>268</v>
      </c>
      <c r="W1019" s="274" t="s">
        <v>5367</v>
      </c>
      <c r="X1019" s="274" t="s">
        <v>1934</v>
      </c>
      <c r="Y1019" s="274" t="s">
        <v>277</v>
      </c>
      <c r="Z1019" s="274" t="s">
        <v>268</v>
      </c>
      <c r="AA1019" s="274" t="s">
        <v>268</v>
      </c>
      <c r="AB1019" s="274" t="s">
        <v>268</v>
      </c>
      <c r="AC1019" s="274" t="s">
        <v>268</v>
      </c>
      <c r="AD1019" s="274" t="s">
        <v>268</v>
      </c>
      <c r="AE1019" s="274" t="s">
        <v>287</v>
      </c>
      <c r="AF1019" s="274" t="s">
        <v>1811</v>
      </c>
      <c r="AG1019" s="274" t="s">
        <v>875</v>
      </c>
      <c r="AH1019" s="274" t="s">
        <v>1812</v>
      </c>
      <c r="AI1019" s="274" t="s">
        <v>2634</v>
      </c>
      <c r="AJ1019" s="274" t="s">
        <v>268</v>
      </c>
      <c r="AK1019" s="274" t="s">
        <v>354</v>
      </c>
      <c r="AL1019" s="274" t="s">
        <v>268</v>
      </c>
      <c r="AM1019" s="274" t="s">
        <v>355</v>
      </c>
      <c r="AN1019" s="274" t="s">
        <v>268</v>
      </c>
      <c r="AO1019" s="274" t="s">
        <v>268</v>
      </c>
      <c r="AP1019" s="274" t="s">
        <v>268</v>
      </c>
      <c r="AQ1019" s="274" t="s">
        <v>268</v>
      </c>
      <c r="AR1019" s="274" t="s">
        <v>268</v>
      </c>
      <c r="AS1019" s="274" t="s">
        <v>268</v>
      </c>
      <c r="AT1019" s="274" t="s">
        <v>268</v>
      </c>
      <c r="AU1019" s="274" t="s">
        <v>268</v>
      </c>
      <c r="AV1019" s="274" t="s">
        <v>268</v>
      </c>
      <c r="AW1019" s="274" t="s">
        <v>268</v>
      </c>
      <c r="AX1019" s="274" t="s">
        <v>268</v>
      </c>
      <c r="AY1019" s="274" t="s">
        <v>268</v>
      </c>
      <c r="AZ1019" s="274" t="s">
        <v>268</v>
      </c>
      <c r="BA1019" s="274" t="s">
        <v>268</v>
      </c>
      <c r="BB1019" s="274" t="s">
        <v>268</v>
      </c>
      <c r="BC1019" s="274" t="s">
        <v>268</v>
      </c>
      <c r="BD1019" s="274" t="s">
        <v>268</v>
      </c>
      <c r="BE1019" s="274" t="s">
        <v>268</v>
      </c>
      <c r="BF1019" s="274" t="s">
        <v>268</v>
      </c>
      <c r="BG1019" s="274" t="s">
        <v>268</v>
      </c>
      <c r="BH1019" s="274" t="s">
        <v>268</v>
      </c>
      <c r="BI1019" s="274" t="s">
        <v>268</v>
      </c>
      <c r="BJ1019" s="274" t="s">
        <v>268</v>
      </c>
      <c r="BK1019" s="274" t="s">
        <v>268</v>
      </c>
      <c r="BL1019" s="274" t="s">
        <v>268</v>
      </c>
      <c r="BM1019" s="274" t="s">
        <v>268</v>
      </c>
      <c r="BN1019" s="274" t="s">
        <v>268</v>
      </c>
      <c r="BO1019" s="274" t="s">
        <v>268</v>
      </c>
      <c r="BP1019" s="274" t="s">
        <v>268</v>
      </c>
      <c r="BQ1019" s="274" t="s">
        <v>268</v>
      </c>
      <c r="BR1019" s="274" t="s">
        <v>268</v>
      </c>
      <c r="BS1019" s="274" t="s">
        <v>268</v>
      </c>
      <c r="BT1019" s="274" t="s">
        <v>268</v>
      </c>
      <c r="BU1019" s="274" t="s">
        <v>268</v>
      </c>
      <c r="BV1019" s="274" t="s">
        <v>268</v>
      </c>
      <c r="BW1019" s="274" t="s">
        <v>268</v>
      </c>
      <c r="BX1019" s="274" t="s">
        <v>268</v>
      </c>
      <c r="BY1019" s="295">
        <v>91.74</v>
      </c>
      <c r="BZ1019" s="295">
        <v>91.74</v>
      </c>
      <c r="CA1019" s="298" t="s">
        <v>142</v>
      </c>
      <c r="CB1019" s="297">
        <v>122</v>
      </c>
      <c r="CC1019" s="284">
        <f t="shared" si="62"/>
        <v>0</v>
      </c>
      <c r="CD1019" s="295">
        <f t="shared" si="63"/>
        <v>91.740000000000009</v>
      </c>
      <c r="CE1019" s="284">
        <f t="shared" si="64"/>
        <v>0</v>
      </c>
      <c r="CF1019" s="295">
        <f t="shared" si="65"/>
        <v>1</v>
      </c>
      <c r="CG1019" s="274" t="s">
        <v>876</v>
      </c>
      <c r="CH1019" s="274" t="s">
        <v>268</v>
      </c>
      <c r="CI1019" s="274" t="s">
        <v>268</v>
      </c>
      <c r="CJ1019" s="298" t="s">
        <v>282</v>
      </c>
      <c r="CK1019" s="297">
        <v>4</v>
      </c>
      <c r="CL1019" s="274" t="s">
        <v>268</v>
      </c>
      <c r="CM1019" s="274" t="s">
        <v>268</v>
      </c>
      <c r="CN1019" s="274" t="s">
        <v>268</v>
      </c>
      <c r="CO1019" s="274" t="s">
        <v>268</v>
      </c>
      <c r="CP1019" s="274" t="s">
        <v>268</v>
      </c>
      <c r="CQ1019" s="274" t="s">
        <v>8033</v>
      </c>
      <c r="CR1019" s="274" t="s">
        <v>877</v>
      </c>
      <c r="CS1019" s="274">
        <v>132.63999999999999</v>
      </c>
      <c r="CT1019" s="274" t="s">
        <v>268</v>
      </c>
      <c r="CU1019" s="274">
        <v>132.63999999999999</v>
      </c>
      <c r="CV1019" s="274">
        <v>365</v>
      </c>
      <c r="CW1019" s="274" t="s">
        <v>878</v>
      </c>
      <c r="CX1019" s="274" t="s">
        <v>835</v>
      </c>
      <c r="CY1019" s="274" t="s">
        <v>836</v>
      </c>
      <c r="CZ1019" s="274" t="s">
        <v>837</v>
      </c>
      <c r="DA1019" s="274" t="s">
        <v>268</v>
      </c>
      <c r="DB1019" s="274" t="s">
        <v>268</v>
      </c>
      <c r="DC1019" s="274" t="s">
        <v>268</v>
      </c>
      <c r="DD1019" s="274" t="s">
        <v>268</v>
      </c>
      <c r="DE1019" s="274" t="s">
        <v>268</v>
      </c>
      <c r="DF1019" s="274" t="s">
        <v>268</v>
      </c>
      <c r="DG1019" s="299">
        <f>IFERROR(IF(CA1019="D",IF(CK1019="A dispo.",CD1019*VLOOKUP('DATI INPUT'!$F$27,TARIFFE_UD,2,FALSE),CD1019*VLOOKUP(CK1019,TARIFFE_UD,2,FALSE)),CD1019*VLOOKUP(CB1019-100,TARIFFE_UND,2,FALSE)),0)</f>
        <v>78.035272516513373</v>
      </c>
      <c r="DH1019" s="299">
        <f>IFERROR(IF(CA1019="D",IF(CK1019="A dispo.",CF1019*VLOOKUP('DATI INPUT'!$F$27,TARIFFE_UD,3,FALSE),CF1019*VLOOKUP(CK1019,TARIFFE_UD,3,FALSE)),CF1019*VLOOKUP(CB1019-100,TARIFFE_UND,3,FALSE)),0)</f>
        <v>73.78284271486686</v>
      </c>
    </row>
    <row r="1020" spans="1:112" hidden="1" x14ac:dyDescent="0.25">
      <c r="A1020" s="274" t="s">
        <v>8034</v>
      </c>
      <c r="B1020" s="274" t="s">
        <v>5425</v>
      </c>
      <c r="C1020" s="274" t="s">
        <v>8035</v>
      </c>
      <c r="D1020" s="274" t="s">
        <v>5426</v>
      </c>
      <c r="E1020" s="274" t="s">
        <v>5426</v>
      </c>
      <c r="F1020" s="274" t="s">
        <v>155</v>
      </c>
      <c r="G1020" s="274" t="s">
        <v>5427</v>
      </c>
      <c r="H1020" s="274" t="s">
        <v>268</v>
      </c>
      <c r="I1020" s="274" t="s">
        <v>268</v>
      </c>
      <c r="J1020" s="274" t="s">
        <v>268</v>
      </c>
      <c r="K1020" s="274" t="s">
        <v>268</v>
      </c>
      <c r="L1020" s="274" t="s">
        <v>268</v>
      </c>
      <c r="M1020" s="274" t="s">
        <v>5428</v>
      </c>
      <c r="N1020" s="274" t="s">
        <v>984</v>
      </c>
      <c r="O1020" s="274" t="s">
        <v>873</v>
      </c>
      <c r="P1020" s="274" t="s">
        <v>5429</v>
      </c>
      <c r="Q1020" s="274" t="s">
        <v>276</v>
      </c>
      <c r="R1020" s="274" t="s">
        <v>268</v>
      </c>
      <c r="S1020" s="274" t="s">
        <v>268</v>
      </c>
      <c r="T1020" s="274" t="s">
        <v>268</v>
      </c>
      <c r="U1020" s="274" t="s">
        <v>268</v>
      </c>
      <c r="V1020" s="274" t="s">
        <v>268</v>
      </c>
      <c r="W1020" s="274" t="s">
        <v>5428</v>
      </c>
      <c r="X1020" s="274" t="s">
        <v>5429</v>
      </c>
      <c r="Y1020" s="274" t="s">
        <v>276</v>
      </c>
      <c r="Z1020" s="274" t="s">
        <v>268</v>
      </c>
      <c r="AA1020" s="274" t="s">
        <v>268</v>
      </c>
      <c r="AB1020" s="274" t="s">
        <v>268</v>
      </c>
      <c r="AC1020" s="274" t="s">
        <v>268</v>
      </c>
      <c r="AD1020" s="274" t="s">
        <v>268</v>
      </c>
      <c r="AE1020" s="274" t="s">
        <v>268</v>
      </c>
      <c r="AF1020" s="274" t="s">
        <v>268</v>
      </c>
      <c r="AG1020" s="274" t="s">
        <v>268</v>
      </c>
      <c r="AH1020" s="274" t="s">
        <v>268</v>
      </c>
      <c r="AI1020" s="274" t="s">
        <v>268</v>
      </c>
      <c r="AJ1020" s="274" t="s">
        <v>268</v>
      </c>
      <c r="AK1020" s="274" t="s">
        <v>268</v>
      </c>
      <c r="AL1020" s="274" t="s">
        <v>268</v>
      </c>
      <c r="AM1020" s="274" t="s">
        <v>268</v>
      </c>
      <c r="AN1020" s="274" t="s">
        <v>268</v>
      </c>
      <c r="AO1020" s="274" t="s">
        <v>268</v>
      </c>
      <c r="AP1020" s="274" t="s">
        <v>268</v>
      </c>
      <c r="AQ1020" s="274" t="s">
        <v>268</v>
      </c>
      <c r="AR1020" s="274" t="s">
        <v>268</v>
      </c>
      <c r="AS1020" s="274" t="s">
        <v>268</v>
      </c>
      <c r="AT1020" s="274" t="s">
        <v>268</v>
      </c>
      <c r="AU1020" s="274" t="s">
        <v>268</v>
      </c>
      <c r="AV1020" s="274" t="s">
        <v>268</v>
      </c>
      <c r="AW1020" s="274" t="s">
        <v>268</v>
      </c>
      <c r="AX1020" s="274" t="s">
        <v>268</v>
      </c>
      <c r="AY1020" s="274" t="s">
        <v>268</v>
      </c>
      <c r="AZ1020" s="274" t="s">
        <v>268</v>
      </c>
      <c r="BA1020" s="274" t="s">
        <v>268</v>
      </c>
      <c r="BB1020" s="274" t="s">
        <v>268</v>
      </c>
      <c r="BC1020" s="274" t="s">
        <v>268</v>
      </c>
      <c r="BD1020" s="274" t="s">
        <v>268</v>
      </c>
      <c r="BE1020" s="274" t="s">
        <v>268</v>
      </c>
      <c r="BF1020" s="274" t="s">
        <v>268</v>
      </c>
      <c r="BG1020" s="274" t="s">
        <v>268</v>
      </c>
      <c r="BH1020" s="274" t="s">
        <v>268</v>
      </c>
      <c r="BI1020" s="274" t="s">
        <v>268</v>
      </c>
      <c r="BJ1020" s="274" t="s">
        <v>268</v>
      </c>
      <c r="BK1020" s="274" t="s">
        <v>268</v>
      </c>
      <c r="BL1020" s="274" t="s">
        <v>268</v>
      </c>
      <c r="BM1020" s="274" t="s">
        <v>268</v>
      </c>
      <c r="BN1020" s="274" t="s">
        <v>268</v>
      </c>
      <c r="BO1020" s="274" t="s">
        <v>268</v>
      </c>
      <c r="BP1020" s="274" t="s">
        <v>268</v>
      </c>
      <c r="BQ1020" s="274" t="s">
        <v>268</v>
      </c>
      <c r="BR1020" s="274" t="s">
        <v>268</v>
      </c>
      <c r="BS1020" s="274" t="s">
        <v>268</v>
      </c>
      <c r="BT1020" s="274" t="s">
        <v>268</v>
      </c>
      <c r="BU1020" s="274" t="s">
        <v>268</v>
      </c>
      <c r="BV1020" s="274" t="s">
        <v>268</v>
      </c>
      <c r="BW1020" s="274" t="s">
        <v>268</v>
      </c>
      <c r="BX1020" s="274" t="s">
        <v>268</v>
      </c>
      <c r="BY1020" s="295">
        <v>48</v>
      </c>
      <c r="BZ1020" s="295">
        <v>48</v>
      </c>
      <c r="CA1020" s="298" t="s">
        <v>143</v>
      </c>
      <c r="CB1020" s="297">
        <v>117</v>
      </c>
      <c r="CC1020" s="284">
        <f t="shared" si="62"/>
        <v>0</v>
      </c>
      <c r="CD1020" s="295">
        <f t="shared" si="63"/>
        <v>47.999999999999993</v>
      </c>
      <c r="CE1020" s="284">
        <f t="shared" si="64"/>
        <v>0</v>
      </c>
      <c r="CF1020" s="295">
        <f t="shared" si="65"/>
        <v>47.999999999999993</v>
      </c>
      <c r="CG1020" s="274" t="s">
        <v>392</v>
      </c>
      <c r="CH1020" s="274" t="s">
        <v>268</v>
      </c>
      <c r="CI1020" s="274" t="s">
        <v>268</v>
      </c>
      <c r="CJ1020" s="298" t="s">
        <v>268</v>
      </c>
      <c r="CL1020" s="274" t="s">
        <v>268</v>
      </c>
      <c r="CM1020" s="274" t="s">
        <v>268</v>
      </c>
      <c r="CN1020" s="274" t="s">
        <v>268</v>
      </c>
      <c r="CO1020" s="274" t="s">
        <v>268</v>
      </c>
      <c r="CP1020" s="274" t="s">
        <v>268</v>
      </c>
      <c r="CQ1020" s="274" t="s">
        <v>268</v>
      </c>
      <c r="CR1020" s="274" t="s">
        <v>877</v>
      </c>
      <c r="CS1020" s="274">
        <v>248.64</v>
      </c>
      <c r="CT1020" s="274" t="s">
        <v>268</v>
      </c>
      <c r="CU1020" s="274">
        <v>248.64</v>
      </c>
      <c r="CV1020" s="274">
        <v>365</v>
      </c>
      <c r="CW1020" s="274" t="s">
        <v>878</v>
      </c>
      <c r="CX1020" s="274" t="s">
        <v>835</v>
      </c>
      <c r="CY1020" s="274" t="s">
        <v>836</v>
      </c>
      <c r="CZ1020" s="274" t="s">
        <v>837</v>
      </c>
      <c r="DA1020" s="274" t="s">
        <v>268</v>
      </c>
      <c r="DB1020" s="274" t="s">
        <v>268</v>
      </c>
      <c r="DC1020" s="274" t="s">
        <v>268</v>
      </c>
      <c r="DD1020" s="274" t="s">
        <v>268</v>
      </c>
      <c r="DE1020" s="274" t="s">
        <v>268</v>
      </c>
      <c r="DF1020" s="274" t="s">
        <v>268</v>
      </c>
      <c r="DG1020" s="299">
        <f>IFERROR(IF(CA1020="D",IF(CK1020="A dispo.",CD1020*VLOOKUP('DATI INPUT'!$F$27,TARIFFE_UD,2,FALSE),CD1020*VLOOKUP(CK1020,TARIFFE_UD,2,FALSE)),CD1020*VLOOKUP(CB1020-100,TARIFFE_UND,2,FALSE)),0)</f>
        <v>50.72675217914481</v>
      </c>
      <c r="DH1020" s="299">
        <f>IFERROR(IF(CA1020="D",IF(CK1020="A dispo.",CF1020*VLOOKUP('DATI INPUT'!$F$27,TARIFFE_UD,3,FALSE),CF1020*VLOOKUP(CK1020,TARIFFE_UD,3,FALSE)),CF1020*VLOOKUP(CB1020-100,TARIFFE_UND,3,FALSE)),0)</f>
        <v>183.27255486272259</v>
      </c>
    </row>
    <row r="1021" spans="1:112" x14ac:dyDescent="0.25">
      <c r="A1021" s="274" t="s">
        <v>8036</v>
      </c>
      <c r="B1021" s="274" t="s">
        <v>587</v>
      </c>
      <c r="C1021" s="274" t="s">
        <v>852</v>
      </c>
      <c r="D1021" s="274" t="s">
        <v>8037</v>
      </c>
      <c r="E1021" s="274" t="s">
        <v>268</v>
      </c>
      <c r="F1021" s="274" t="s">
        <v>156</v>
      </c>
      <c r="G1021" s="274" t="s">
        <v>8038</v>
      </c>
      <c r="H1021" s="274" t="s">
        <v>1091</v>
      </c>
      <c r="I1021" s="274" t="s">
        <v>8039</v>
      </c>
      <c r="J1021" s="274" t="s">
        <v>156</v>
      </c>
      <c r="K1021" s="274" t="s">
        <v>8040</v>
      </c>
      <c r="L1021" s="274" t="s">
        <v>871</v>
      </c>
      <c r="M1021" s="274" t="s">
        <v>4706</v>
      </c>
      <c r="N1021" s="274" t="s">
        <v>984</v>
      </c>
      <c r="O1021" s="274" t="s">
        <v>873</v>
      </c>
      <c r="P1021" s="274" t="s">
        <v>2560</v>
      </c>
      <c r="Q1021" s="274" t="s">
        <v>304</v>
      </c>
      <c r="R1021" s="274" t="s">
        <v>268</v>
      </c>
      <c r="S1021" s="274" t="s">
        <v>268</v>
      </c>
      <c r="T1021" s="274" t="s">
        <v>268</v>
      </c>
      <c r="U1021" s="274" t="s">
        <v>268</v>
      </c>
      <c r="V1021" s="274" t="s">
        <v>268</v>
      </c>
      <c r="W1021" s="274" t="s">
        <v>4706</v>
      </c>
      <c r="X1021" s="274" t="s">
        <v>2560</v>
      </c>
      <c r="Y1021" s="274" t="s">
        <v>304</v>
      </c>
      <c r="Z1021" s="274" t="s">
        <v>268</v>
      </c>
      <c r="AA1021" s="274" t="s">
        <v>268</v>
      </c>
      <c r="AB1021" s="274" t="s">
        <v>268</v>
      </c>
      <c r="AC1021" s="274" t="s">
        <v>268</v>
      </c>
      <c r="AD1021" s="274" t="s">
        <v>268</v>
      </c>
      <c r="AE1021" s="274" t="s">
        <v>287</v>
      </c>
      <c r="AF1021" s="274" t="s">
        <v>1811</v>
      </c>
      <c r="AG1021" s="274" t="s">
        <v>875</v>
      </c>
      <c r="AH1021" s="274" t="s">
        <v>1963</v>
      </c>
      <c r="AI1021" s="274" t="s">
        <v>4707</v>
      </c>
      <c r="AJ1021" s="274" t="s">
        <v>268</v>
      </c>
      <c r="AK1021" s="274" t="s">
        <v>410</v>
      </c>
      <c r="AL1021" s="274" t="s">
        <v>268</v>
      </c>
      <c r="AM1021" s="274" t="s">
        <v>355</v>
      </c>
      <c r="AN1021" s="274" t="s">
        <v>268</v>
      </c>
      <c r="AO1021" s="274" t="s">
        <v>268</v>
      </c>
      <c r="AP1021" s="274" t="s">
        <v>268</v>
      </c>
      <c r="AQ1021" s="274" t="s">
        <v>268</v>
      </c>
      <c r="AR1021" s="274" t="s">
        <v>268</v>
      </c>
      <c r="AS1021" s="274" t="s">
        <v>268</v>
      </c>
      <c r="AT1021" s="274" t="s">
        <v>268</v>
      </c>
      <c r="AU1021" s="274" t="s">
        <v>268</v>
      </c>
      <c r="AV1021" s="274" t="s">
        <v>268</v>
      </c>
      <c r="AW1021" s="274" t="s">
        <v>268</v>
      </c>
      <c r="AX1021" s="274" t="s">
        <v>268</v>
      </c>
      <c r="AY1021" s="274" t="s">
        <v>268</v>
      </c>
      <c r="AZ1021" s="274" t="s">
        <v>268</v>
      </c>
      <c r="BA1021" s="274" t="s">
        <v>268</v>
      </c>
      <c r="BB1021" s="274" t="s">
        <v>268</v>
      </c>
      <c r="BC1021" s="274" t="s">
        <v>268</v>
      </c>
      <c r="BD1021" s="274" t="s">
        <v>268</v>
      </c>
      <c r="BE1021" s="274" t="s">
        <v>268</v>
      </c>
      <c r="BF1021" s="274" t="s">
        <v>268</v>
      </c>
      <c r="BG1021" s="274" t="s">
        <v>268</v>
      </c>
      <c r="BH1021" s="274" t="s">
        <v>268</v>
      </c>
      <c r="BI1021" s="274" t="s">
        <v>268</v>
      </c>
      <c r="BJ1021" s="274" t="s">
        <v>268</v>
      </c>
      <c r="BK1021" s="274" t="s">
        <v>268</v>
      </c>
      <c r="BL1021" s="274" t="s">
        <v>268</v>
      </c>
      <c r="BM1021" s="274" t="s">
        <v>268</v>
      </c>
      <c r="BN1021" s="274" t="s">
        <v>268</v>
      </c>
      <c r="BO1021" s="274" t="s">
        <v>268</v>
      </c>
      <c r="BP1021" s="274" t="s">
        <v>268</v>
      </c>
      <c r="BQ1021" s="274" t="s">
        <v>268</v>
      </c>
      <c r="BR1021" s="274" t="s">
        <v>268</v>
      </c>
      <c r="BS1021" s="274" t="s">
        <v>268</v>
      </c>
      <c r="BT1021" s="274" t="s">
        <v>268</v>
      </c>
      <c r="BU1021" s="274" t="s">
        <v>268</v>
      </c>
      <c r="BV1021" s="274" t="s">
        <v>268</v>
      </c>
      <c r="BW1021" s="274" t="s">
        <v>268</v>
      </c>
      <c r="BX1021" s="274" t="s">
        <v>268</v>
      </c>
      <c r="BY1021" s="295">
        <v>100</v>
      </c>
      <c r="BZ1021" s="295">
        <v>100</v>
      </c>
      <c r="CA1021" s="298" t="s">
        <v>142</v>
      </c>
      <c r="CB1021" s="297">
        <v>122</v>
      </c>
      <c r="CC1021" s="284">
        <f t="shared" si="62"/>
        <v>0</v>
      </c>
      <c r="CD1021" s="295">
        <f t="shared" si="63"/>
        <v>100</v>
      </c>
      <c r="CE1021" s="284">
        <f t="shared" si="64"/>
        <v>0</v>
      </c>
      <c r="CF1021" s="295">
        <f t="shared" si="65"/>
        <v>1</v>
      </c>
      <c r="CG1021" s="274" t="s">
        <v>876</v>
      </c>
      <c r="CH1021" s="274" t="s">
        <v>268</v>
      </c>
      <c r="CI1021" s="274" t="s">
        <v>268</v>
      </c>
      <c r="CJ1021" s="298" t="s">
        <v>282</v>
      </c>
      <c r="CK1021" s="297">
        <v>4</v>
      </c>
      <c r="CL1021" s="274" t="s">
        <v>268</v>
      </c>
      <c r="CM1021" s="274" t="s">
        <v>268</v>
      </c>
      <c r="CN1021" s="274" t="s">
        <v>268</v>
      </c>
      <c r="CO1021" s="274" t="s">
        <v>268</v>
      </c>
      <c r="CP1021" s="274" t="s">
        <v>268</v>
      </c>
      <c r="CQ1021" s="274" t="s">
        <v>8041</v>
      </c>
      <c r="CR1021" s="274" t="s">
        <v>877</v>
      </c>
      <c r="CS1021" s="274">
        <v>137.02000000000001</v>
      </c>
      <c r="CT1021" s="274" t="s">
        <v>268</v>
      </c>
      <c r="CU1021" s="274">
        <v>137.02000000000001</v>
      </c>
      <c r="CV1021" s="274">
        <v>365</v>
      </c>
      <c r="CW1021" s="274" t="s">
        <v>878</v>
      </c>
      <c r="CX1021" s="274" t="s">
        <v>835</v>
      </c>
      <c r="CY1021" s="274" t="s">
        <v>836</v>
      </c>
      <c r="CZ1021" s="274" t="s">
        <v>837</v>
      </c>
      <c r="DA1021" s="274" t="s">
        <v>268</v>
      </c>
      <c r="DB1021" s="274" t="s">
        <v>268</v>
      </c>
      <c r="DC1021" s="274" t="s">
        <v>268</v>
      </c>
      <c r="DD1021" s="274" t="s">
        <v>268</v>
      </c>
      <c r="DE1021" s="274" t="s">
        <v>268</v>
      </c>
      <c r="DF1021" s="274" t="s">
        <v>268</v>
      </c>
      <c r="DG1021" s="299">
        <f>IFERROR(IF(CA1021="D",IF(CK1021="A dispo.",CD1021*VLOOKUP('DATI INPUT'!$F$27,TARIFFE_UD,2,FALSE),CD1021*VLOOKUP(CK1021,TARIFFE_UD,2,FALSE)),CD1021*VLOOKUP(CB1021-100,TARIFFE_UND,2,FALSE)),0)</f>
        <v>85.061339128529951</v>
      </c>
      <c r="DH1021" s="299">
        <f>IFERROR(IF(CA1021="D",IF(CK1021="A dispo.",CF1021*VLOOKUP('DATI INPUT'!$F$27,TARIFFE_UD,3,FALSE),CF1021*VLOOKUP(CK1021,TARIFFE_UD,3,FALSE)),CF1021*VLOOKUP(CB1021-100,TARIFFE_UND,3,FALSE)),0)</f>
        <v>73.78284271486686</v>
      </c>
    </row>
    <row r="1022" spans="1:112" hidden="1" x14ac:dyDescent="0.25">
      <c r="A1022" s="274" t="s">
        <v>8042</v>
      </c>
      <c r="B1022" s="274" t="s">
        <v>8043</v>
      </c>
      <c r="C1022" s="274" t="s">
        <v>853</v>
      </c>
      <c r="D1022" s="274" t="s">
        <v>8044</v>
      </c>
      <c r="E1022" s="274" t="s">
        <v>268</v>
      </c>
      <c r="F1022" s="274" t="s">
        <v>156</v>
      </c>
      <c r="G1022" s="274" t="s">
        <v>8045</v>
      </c>
      <c r="H1022" s="274" t="s">
        <v>8046</v>
      </c>
      <c r="I1022" s="274" t="s">
        <v>8047</v>
      </c>
      <c r="J1022" s="274" t="s">
        <v>156</v>
      </c>
      <c r="K1022" s="274" t="s">
        <v>8048</v>
      </c>
      <c r="L1022" s="274" t="s">
        <v>303</v>
      </c>
      <c r="M1022" s="274" t="s">
        <v>8049</v>
      </c>
      <c r="N1022" s="274" t="s">
        <v>3661</v>
      </c>
      <c r="O1022" s="274" t="s">
        <v>943</v>
      </c>
      <c r="P1022" s="274" t="s">
        <v>8050</v>
      </c>
      <c r="Q1022" s="274" t="s">
        <v>275</v>
      </c>
      <c r="R1022" s="274" t="s">
        <v>268</v>
      </c>
      <c r="S1022" s="274" t="s">
        <v>268</v>
      </c>
      <c r="T1022" s="274" t="s">
        <v>268</v>
      </c>
      <c r="U1022" s="274" t="s">
        <v>268</v>
      </c>
      <c r="V1022" s="274" t="s">
        <v>268</v>
      </c>
      <c r="W1022" s="274" t="s">
        <v>5675</v>
      </c>
      <c r="X1022" s="274" t="s">
        <v>1310</v>
      </c>
      <c r="Y1022" s="274" t="s">
        <v>339</v>
      </c>
      <c r="Z1022" s="274" t="s">
        <v>268</v>
      </c>
      <c r="AA1022" s="274" t="s">
        <v>268</v>
      </c>
      <c r="AB1022" s="274" t="s">
        <v>268</v>
      </c>
      <c r="AC1022" s="274" t="s">
        <v>268</v>
      </c>
      <c r="AD1022" s="274" t="s">
        <v>268</v>
      </c>
      <c r="AE1022" s="274" t="s">
        <v>268</v>
      </c>
      <c r="AF1022" s="274" t="s">
        <v>268</v>
      </c>
      <c r="AG1022" s="274" t="s">
        <v>268</v>
      </c>
      <c r="AH1022" s="274" t="s">
        <v>268</v>
      </c>
      <c r="AI1022" s="274" t="s">
        <v>268</v>
      </c>
      <c r="AJ1022" s="274" t="s">
        <v>268</v>
      </c>
      <c r="AK1022" s="274" t="s">
        <v>268</v>
      </c>
      <c r="AL1022" s="274" t="s">
        <v>268</v>
      </c>
      <c r="AM1022" s="274" t="s">
        <v>268</v>
      </c>
      <c r="AN1022" s="274" t="s">
        <v>268</v>
      </c>
      <c r="AO1022" s="274" t="s">
        <v>268</v>
      </c>
      <c r="AP1022" s="274" t="s">
        <v>268</v>
      </c>
      <c r="AQ1022" s="274" t="s">
        <v>268</v>
      </c>
      <c r="AR1022" s="274" t="s">
        <v>268</v>
      </c>
      <c r="AS1022" s="274" t="s">
        <v>268</v>
      </c>
      <c r="AT1022" s="274" t="s">
        <v>268</v>
      </c>
      <c r="AU1022" s="274" t="s">
        <v>268</v>
      </c>
      <c r="AV1022" s="274" t="s">
        <v>268</v>
      </c>
      <c r="AW1022" s="274" t="s">
        <v>268</v>
      </c>
      <c r="AX1022" s="274" t="s">
        <v>268</v>
      </c>
      <c r="AY1022" s="274" t="s">
        <v>268</v>
      </c>
      <c r="AZ1022" s="274" t="s">
        <v>268</v>
      </c>
      <c r="BA1022" s="274" t="s">
        <v>268</v>
      </c>
      <c r="BB1022" s="274" t="s">
        <v>268</v>
      </c>
      <c r="BC1022" s="274" t="s">
        <v>268</v>
      </c>
      <c r="BD1022" s="274" t="s">
        <v>268</v>
      </c>
      <c r="BE1022" s="274" t="s">
        <v>268</v>
      </c>
      <c r="BF1022" s="274" t="s">
        <v>268</v>
      </c>
      <c r="BG1022" s="274" t="s">
        <v>268</v>
      </c>
      <c r="BH1022" s="274" t="s">
        <v>268</v>
      </c>
      <c r="BI1022" s="274" t="s">
        <v>268</v>
      </c>
      <c r="BJ1022" s="274" t="s">
        <v>268</v>
      </c>
      <c r="BK1022" s="274" t="s">
        <v>268</v>
      </c>
      <c r="BL1022" s="274" t="s">
        <v>268</v>
      </c>
      <c r="BM1022" s="274" t="s">
        <v>268</v>
      </c>
      <c r="BN1022" s="274" t="s">
        <v>268</v>
      </c>
      <c r="BO1022" s="274" t="s">
        <v>268</v>
      </c>
      <c r="BP1022" s="274" t="s">
        <v>268</v>
      </c>
      <c r="BQ1022" s="274" t="s">
        <v>268</v>
      </c>
      <c r="BR1022" s="274" t="s">
        <v>268</v>
      </c>
      <c r="BS1022" s="274" t="s">
        <v>268</v>
      </c>
      <c r="BT1022" s="274" t="s">
        <v>268</v>
      </c>
      <c r="BU1022" s="274" t="s">
        <v>268</v>
      </c>
      <c r="BV1022" s="274" t="s">
        <v>268</v>
      </c>
      <c r="BW1022" s="274" t="s">
        <v>268</v>
      </c>
      <c r="BX1022" s="274" t="s">
        <v>268</v>
      </c>
      <c r="BY1022" s="295">
        <v>71</v>
      </c>
      <c r="BZ1022" s="295">
        <v>71</v>
      </c>
      <c r="CA1022" s="298" t="s">
        <v>142</v>
      </c>
      <c r="CB1022" s="297">
        <v>122</v>
      </c>
      <c r="CC1022" s="284">
        <f t="shared" si="62"/>
        <v>0</v>
      </c>
      <c r="CD1022" s="295">
        <f t="shared" si="63"/>
        <v>71</v>
      </c>
      <c r="CE1022" s="284">
        <f t="shared" si="64"/>
        <v>0</v>
      </c>
      <c r="CF1022" s="295">
        <f t="shared" si="65"/>
        <v>1</v>
      </c>
      <c r="CG1022" s="274" t="s">
        <v>876</v>
      </c>
      <c r="CH1022" s="274" t="s">
        <v>268</v>
      </c>
      <c r="CI1022" s="274" t="s">
        <v>268</v>
      </c>
      <c r="CJ1022" s="298" t="s">
        <v>268</v>
      </c>
      <c r="CK1022" s="298" t="s">
        <v>736</v>
      </c>
      <c r="CL1022" s="274" t="s">
        <v>268</v>
      </c>
      <c r="CM1022" s="274" t="s">
        <v>268</v>
      </c>
      <c r="CN1022" s="274" t="s">
        <v>268</v>
      </c>
      <c r="CO1022" s="274" t="s">
        <v>268</v>
      </c>
      <c r="CP1022" s="274" t="s">
        <v>268</v>
      </c>
      <c r="CQ1022" s="274" t="s">
        <v>268</v>
      </c>
      <c r="CR1022" s="274" t="s">
        <v>877</v>
      </c>
      <c r="CS1022" s="274">
        <v>87.35</v>
      </c>
      <c r="CT1022" s="274" t="s">
        <v>268</v>
      </c>
      <c r="CU1022" s="274">
        <v>87.35</v>
      </c>
      <c r="CV1022" s="274">
        <v>365</v>
      </c>
      <c r="CW1022" s="274" t="s">
        <v>878</v>
      </c>
      <c r="CX1022" s="274" t="s">
        <v>835</v>
      </c>
      <c r="CY1022" s="274" t="s">
        <v>836</v>
      </c>
      <c r="CZ1022" s="274" t="s">
        <v>837</v>
      </c>
      <c r="DA1022" s="274" t="s">
        <v>268</v>
      </c>
      <c r="DB1022" s="274" t="s">
        <v>268</v>
      </c>
      <c r="DC1022" s="274" t="s">
        <v>268</v>
      </c>
      <c r="DD1022" s="274" t="s">
        <v>268</v>
      </c>
      <c r="DE1022" s="274" t="s">
        <v>268</v>
      </c>
      <c r="DF1022" s="274" t="s">
        <v>268</v>
      </c>
      <c r="DG1022" s="299">
        <f>IFERROR(IF(CA1022="D",IF(CK1022="A dispo.",CD1022*VLOOKUP('DATI INPUT'!$F$27,TARIFFE_UD,2,FALSE),CD1022*VLOOKUP(CK1022,TARIFFE_UD,2,FALSE)),CD1022*VLOOKUP(CB1022-100,TARIFFE_UND,2,FALSE)),0)</f>
        <v>56.228478313583409</v>
      </c>
      <c r="DH1022" s="299">
        <f>IFERROR(IF(CA1022="D",IF(CK1022="A dispo.",CF1022*VLOOKUP('DATI INPUT'!$F$27,TARIFFE_UD,3,FALSE),CF1022*VLOOKUP(CK1022,TARIFFE_UD,3,FALSE)),CF1022*VLOOKUP(CB1022-100,TARIFFE_UND,3,FALSE)),0)</f>
        <v>60.367780403072892</v>
      </c>
    </row>
    <row r="1023" spans="1:112" x14ac:dyDescent="0.25">
      <c r="A1023" s="274" t="s">
        <v>8051</v>
      </c>
      <c r="B1023" s="274" t="s">
        <v>1682</v>
      </c>
      <c r="C1023" s="274" t="s">
        <v>855</v>
      </c>
      <c r="D1023" s="274" t="s">
        <v>8052</v>
      </c>
      <c r="E1023" s="274" t="s">
        <v>268</v>
      </c>
      <c r="F1023" s="274" t="s">
        <v>156</v>
      </c>
      <c r="G1023" s="274" t="s">
        <v>8053</v>
      </c>
      <c r="H1023" s="274" t="s">
        <v>4273</v>
      </c>
      <c r="I1023" s="274" t="s">
        <v>369</v>
      </c>
      <c r="J1023" s="274" t="s">
        <v>156</v>
      </c>
      <c r="K1023" s="274" t="s">
        <v>1300</v>
      </c>
      <c r="L1023" s="274" t="s">
        <v>984</v>
      </c>
      <c r="M1023" s="274" t="s">
        <v>3922</v>
      </c>
      <c r="N1023" s="274" t="s">
        <v>984</v>
      </c>
      <c r="O1023" s="274" t="s">
        <v>873</v>
      </c>
      <c r="P1023" s="274" t="s">
        <v>2506</v>
      </c>
      <c r="Q1023" s="274" t="s">
        <v>304</v>
      </c>
      <c r="R1023" s="274" t="s">
        <v>268</v>
      </c>
      <c r="S1023" s="274" t="s">
        <v>268</v>
      </c>
      <c r="T1023" s="274" t="s">
        <v>268</v>
      </c>
      <c r="U1023" s="274" t="s">
        <v>268</v>
      </c>
      <c r="V1023" s="274" t="s">
        <v>268</v>
      </c>
      <c r="W1023" s="274" t="s">
        <v>3922</v>
      </c>
      <c r="X1023" s="274" t="s">
        <v>2506</v>
      </c>
      <c r="Y1023" s="274" t="s">
        <v>304</v>
      </c>
      <c r="Z1023" s="274" t="s">
        <v>268</v>
      </c>
      <c r="AA1023" s="274" t="s">
        <v>268</v>
      </c>
      <c r="AB1023" s="274" t="s">
        <v>268</v>
      </c>
      <c r="AC1023" s="274" t="s">
        <v>268</v>
      </c>
      <c r="AD1023" s="274" t="s">
        <v>268</v>
      </c>
      <c r="AE1023" s="274" t="s">
        <v>287</v>
      </c>
      <c r="AF1023" s="274" t="s">
        <v>1811</v>
      </c>
      <c r="AG1023" s="274" t="s">
        <v>875</v>
      </c>
      <c r="AH1023" s="274" t="s">
        <v>1848</v>
      </c>
      <c r="AI1023" s="274" t="s">
        <v>8054</v>
      </c>
      <c r="AJ1023" s="274" t="s">
        <v>268</v>
      </c>
      <c r="AK1023" s="274" t="s">
        <v>381</v>
      </c>
      <c r="AL1023" s="274" t="s">
        <v>268</v>
      </c>
      <c r="AM1023" s="274" t="s">
        <v>411</v>
      </c>
      <c r="AN1023" s="274" t="s">
        <v>268</v>
      </c>
      <c r="AO1023" s="274" t="s">
        <v>268</v>
      </c>
      <c r="AP1023" s="274" t="s">
        <v>268</v>
      </c>
      <c r="AQ1023" s="274" t="s">
        <v>268</v>
      </c>
      <c r="AR1023" s="274" t="s">
        <v>268</v>
      </c>
      <c r="AS1023" s="274" t="s">
        <v>268</v>
      </c>
      <c r="AT1023" s="274" t="s">
        <v>268</v>
      </c>
      <c r="AU1023" s="274" t="s">
        <v>268</v>
      </c>
      <c r="AV1023" s="274" t="s">
        <v>268</v>
      </c>
      <c r="AW1023" s="274" t="s">
        <v>268</v>
      </c>
      <c r="AX1023" s="274" t="s">
        <v>268</v>
      </c>
      <c r="AY1023" s="274" t="s">
        <v>268</v>
      </c>
      <c r="AZ1023" s="274" t="s">
        <v>268</v>
      </c>
      <c r="BA1023" s="274" t="s">
        <v>268</v>
      </c>
      <c r="BB1023" s="274" t="s">
        <v>268</v>
      </c>
      <c r="BC1023" s="274" t="s">
        <v>268</v>
      </c>
      <c r="BD1023" s="274" t="s">
        <v>268</v>
      </c>
      <c r="BE1023" s="274" t="s">
        <v>268</v>
      </c>
      <c r="BF1023" s="274" t="s">
        <v>268</v>
      </c>
      <c r="BG1023" s="274" t="s">
        <v>268</v>
      </c>
      <c r="BH1023" s="274" t="s">
        <v>268</v>
      </c>
      <c r="BI1023" s="274" t="s">
        <v>268</v>
      </c>
      <c r="BJ1023" s="274" t="s">
        <v>268</v>
      </c>
      <c r="BK1023" s="274" t="s">
        <v>268</v>
      </c>
      <c r="BL1023" s="274" t="s">
        <v>268</v>
      </c>
      <c r="BM1023" s="274" t="s">
        <v>268</v>
      </c>
      <c r="BN1023" s="274" t="s">
        <v>268</v>
      </c>
      <c r="BO1023" s="274" t="s">
        <v>268</v>
      </c>
      <c r="BP1023" s="274" t="s">
        <v>268</v>
      </c>
      <c r="BQ1023" s="274" t="s">
        <v>268</v>
      </c>
      <c r="BR1023" s="274" t="s">
        <v>268</v>
      </c>
      <c r="BS1023" s="274" t="s">
        <v>268</v>
      </c>
      <c r="BT1023" s="274" t="s">
        <v>268</v>
      </c>
      <c r="BU1023" s="274" t="s">
        <v>268</v>
      </c>
      <c r="BV1023" s="274" t="s">
        <v>268</v>
      </c>
      <c r="BW1023" s="274" t="s">
        <v>268</v>
      </c>
      <c r="BX1023" s="274" t="s">
        <v>268</v>
      </c>
      <c r="BY1023" s="295">
        <v>50</v>
      </c>
      <c r="BZ1023" s="295">
        <v>50</v>
      </c>
      <c r="CA1023" s="298" t="s">
        <v>142</v>
      </c>
      <c r="CB1023" s="297">
        <v>122</v>
      </c>
      <c r="CC1023" s="284">
        <f t="shared" si="62"/>
        <v>0</v>
      </c>
      <c r="CD1023" s="295">
        <f t="shared" si="63"/>
        <v>50</v>
      </c>
      <c r="CE1023" s="284">
        <f t="shared" si="64"/>
        <v>0</v>
      </c>
      <c r="CF1023" s="295">
        <f t="shared" si="65"/>
        <v>1</v>
      </c>
      <c r="CG1023" s="274" t="s">
        <v>876</v>
      </c>
      <c r="CH1023" s="274" t="s">
        <v>268</v>
      </c>
      <c r="CI1023" s="274" t="s">
        <v>268</v>
      </c>
      <c r="CJ1023" s="298" t="s">
        <v>271</v>
      </c>
      <c r="CK1023" s="297">
        <v>1</v>
      </c>
      <c r="CL1023" s="274" t="s">
        <v>268</v>
      </c>
      <c r="CM1023" s="274" t="s">
        <v>268</v>
      </c>
      <c r="CN1023" s="274" t="s">
        <v>268</v>
      </c>
      <c r="CO1023" s="274" t="s">
        <v>268</v>
      </c>
      <c r="CP1023" s="274" t="s">
        <v>268</v>
      </c>
      <c r="CQ1023" s="274" t="s">
        <v>8055</v>
      </c>
      <c r="CR1023" s="274" t="s">
        <v>877</v>
      </c>
      <c r="CS1023" s="274">
        <v>36.28</v>
      </c>
      <c r="CT1023" s="274" t="s">
        <v>268</v>
      </c>
      <c r="CU1023" s="274">
        <v>36.28</v>
      </c>
      <c r="CV1023" s="274">
        <v>365</v>
      </c>
      <c r="CW1023" s="274" t="s">
        <v>878</v>
      </c>
      <c r="CX1023" s="274" t="s">
        <v>835</v>
      </c>
      <c r="CY1023" s="274" t="s">
        <v>836</v>
      </c>
      <c r="CZ1023" s="274" t="s">
        <v>837</v>
      </c>
      <c r="DA1023" s="274" t="s">
        <v>268</v>
      </c>
      <c r="DB1023" s="274" t="s">
        <v>268</v>
      </c>
      <c r="DC1023" s="274" t="s">
        <v>268</v>
      </c>
      <c r="DD1023" s="274" t="s">
        <v>268</v>
      </c>
      <c r="DE1023" s="274" t="s">
        <v>268</v>
      </c>
      <c r="DF1023" s="274" t="s">
        <v>268</v>
      </c>
      <c r="DG1023" s="299">
        <f>IFERROR(IF(CA1023="D",IF(CK1023="A dispo.",CD1023*VLOOKUP('DATI INPUT'!$F$27,TARIFFE_UD,2,FALSE),CD1023*VLOOKUP(CK1023,TARIFFE_UD,2,FALSE)),CD1023*VLOOKUP(CB1023-100,TARIFFE_UND,2,FALSE)),0)</f>
        <v>30.798071063778082</v>
      </c>
      <c r="DH1023" s="299">
        <f>IFERROR(IF(CA1023="D",IF(CK1023="A dispo.",CF1023*VLOOKUP('DATI INPUT'!$F$27,TARIFFE_UD,3,FALSE),CF1023*VLOOKUP(CK1023,TARIFFE_UD,3,FALSE)),CF1023*VLOOKUP(CB1023-100,TARIFFE_UND,3,FALSE)),0)</f>
        <v>15.164853048114928</v>
      </c>
    </row>
    <row r="1024" spans="1:112" x14ac:dyDescent="0.25">
      <c r="A1024" s="274" t="s">
        <v>8056</v>
      </c>
      <c r="B1024" s="274" t="s">
        <v>1682</v>
      </c>
      <c r="C1024" s="274" t="s">
        <v>856</v>
      </c>
      <c r="D1024" s="274" t="s">
        <v>8052</v>
      </c>
      <c r="E1024" s="274" t="s">
        <v>268</v>
      </c>
      <c r="F1024" s="274" t="s">
        <v>156</v>
      </c>
      <c r="G1024" s="274" t="s">
        <v>8053</v>
      </c>
      <c r="H1024" s="274" t="s">
        <v>4273</v>
      </c>
      <c r="I1024" s="274" t="s">
        <v>369</v>
      </c>
      <c r="J1024" s="274" t="s">
        <v>156</v>
      </c>
      <c r="K1024" s="274" t="s">
        <v>1300</v>
      </c>
      <c r="L1024" s="274" t="s">
        <v>984</v>
      </c>
      <c r="M1024" s="274" t="s">
        <v>3922</v>
      </c>
      <c r="N1024" s="274" t="s">
        <v>984</v>
      </c>
      <c r="O1024" s="274" t="s">
        <v>873</v>
      </c>
      <c r="P1024" s="274" t="s">
        <v>2506</v>
      </c>
      <c r="Q1024" s="274" t="s">
        <v>304</v>
      </c>
      <c r="R1024" s="274" t="s">
        <v>268</v>
      </c>
      <c r="S1024" s="274" t="s">
        <v>268</v>
      </c>
      <c r="T1024" s="274" t="s">
        <v>268</v>
      </c>
      <c r="U1024" s="274" t="s">
        <v>268</v>
      </c>
      <c r="V1024" s="274" t="s">
        <v>268</v>
      </c>
      <c r="W1024" s="274" t="s">
        <v>1991</v>
      </c>
      <c r="X1024" s="274" t="s">
        <v>1847</v>
      </c>
      <c r="Y1024" s="274" t="s">
        <v>1992</v>
      </c>
      <c r="Z1024" s="274" t="s">
        <v>268</v>
      </c>
      <c r="AA1024" s="274" t="s">
        <v>268</v>
      </c>
      <c r="AB1024" s="274" t="s">
        <v>268</v>
      </c>
      <c r="AC1024" s="274" t="s">
        <v>268</v>
      </c>
      <c r="AD1024" s="274" t="s">
        <v>268</v>
      </c>
      <c r="AE1024" s="274" t="s">
        <v>287</v>
      </c>
      <c r="AF1024" s="274" t="s">
        <v>1811</v>
      </c>
      <c r="AG1024" s="274" t="s">
        <v>875</v>
      </c>
      <c r="AH1024" s="274" t="s">
        <v>1848</v>
      </c>
      <c r="AI1024" s="274" t="s">
        <v>8057</v>
      </c>
      <c r="AJ1024" s="274" t="s">
        <v>268</v>
      </c>
      <c r="AK1024" s="274" t="s">
        <v>268</v>
      </c>
      <c r="AL1024" s="274" t="s">
        <v>268</v>
      </c>
      <c r="AM1024" s="274" t="s">
        <v>353</v>
      </c>
      <c r="AN1024" s="274" t="s">
        <v>268</v>
      </c>
      <c r="AO1024" s="274" t="s">
        <v>268</v>
      </c>
      <c r="AP1024" s="274" t="s">
        <v>268</v>
      </c>
      <c r="AQ1024" s="274" t="s">
        <v>268</v>
      </c>
      <c r="AR1024" s="274" t="s">
        <v>268</v>
      </c>
      <c r="AS1024" s="274" t="s">
        <v>268</v>
      </c>
      <c r="AT1024" s="274" t="s">
        <v>268</v>
      </c>
      <c r="AU1024" s="274" t="s">
        <v>268</v>
      </c>
      <c r="AV1024" s="274" t="s">
        <v>268</v>
      </c>
      <c r="AW1024" s="274" t="s">
        <v>268</v>
      </c>
      <c r="AX1024" s="274" t="s">
        <v>268</v>
      </c>
      <c r="AY1024" s="274" t="s">
        <v>268</v>
      </c>
      <c r="AZ1024" s="274" t="s">
        <v>268</v>
      </c>
      <c r="BA1024" s="274" t="s">
        <v>268</v>
      </c>
      <c r="BB1024" s="274" t="s">
        <v>268</v>
      </c>
      <c r="BC1024" s="274" t="s">
        <v>268</v>
      </c>
      <c r="BD1024" s="274" t="s">
        <v>268</v>
      </c>
      <c r="BE1024" s="274" t="s">
        <v>268</v>
      </c>
      <c r="BF1024" s="274" t="s">
        <v>268</v>
      </c>
      <c r="BG1024" s="274" t="s">
        <v>268</v>
      </c>
      <c r="BH1024" s="274" t="s">
        <v>268</v>
      </c>
      <c r="BI1024" s="274" t="s">
        <v>268</v>
      </c>
      <c r="BJ1024" s="274" t="s">
        <v>268</v>
      </c>
      <c r="BK1024" s="274" t="s">
        <v>268</v>
      </c>
      <c r="BL1024" s="274" t="s">
        <v>268</v>
      </c>
      <c r="BM1024" s="274" t="s">
        <v>268</v>
      </c>
      <c r="BN1024" s="274" t="s">
        <v>268</v>
      </c>
      <c r="BO1024" s="274" t="s">
        <v>268</v>
      </c>
      <c r="BP1024" s="274" t="s">
        <v>268</v>
      </c>
      <c r="BQ1024" s="274" t="s">
        <v>268</v>
      </c>
      <c r="BR1024" s="274" t="s">
        <v>268</v>
      </c>
      <c r="BS1024" s="274" t="s">
        <v>268</v>
      </c>
      <c r="BT1024" s="274" t="s">
        <v>268</v>
      </c>
      <c r="BU1024" s="274" t="s">
        <v>268</v>
      </c>
      <c r="BV1024" s="274" t="s">
        <v>268</v>
      </c>
      <c r="BW1024" s="274" t="s">
        <v>268</v>
      </c>
      <c r="BX1024" s="274" t="s">
        <v>268</v>
      </c>
      <c r="BY1024" s="295">
        <v>12</v>
      </c>
      <c r="BZ1024" s="295">
        <v>12</v>
      </c>
      <c r="CA1024" s="298" t="s">
        <v>142</v>
      </c>
      <c r="CB1024" s="297">
        <v>123</v>
      </c>
      <c r="CC1024" s="284">
        <f t="shared" si="62"/>
        <v>0</v>
      </c>
      <c r="CD1024" s="295">
        <f t="shared" si="63"/>
        <v>11.999999999999998</v>
      </c>
      <c r="CE1024" s="284">
        <f t="shared" si="64"/>
        <v>1</v>
      </c>
      <c r="CF1024" s="295">
        <f t="shared" si="65"/>
        <v>0</v>
      </c>
      <c r="CG1024" s="274" t="s">
        <v>1817</v>
      </c>
      <c r="CH1024" s="274" t="s">
        <v>268</v>
      </c>
      <c r="CI1024" s="274" t="s">
        <v>268</v>
      </c>
      <c r="CJ1024" s="298" t="s">
        <v>271</v>
      </c>
      <c r="CK1024" s="297">
        <v>1</v>
      </c>
      <c r="CL1024" s="274" t="s">
        <v>268</v>
      </c>
      <c r="CM1024" s="274" t="s">
        <v>268</v>
      </c>
      <c r="CN1024" s="274" t="s">
        <v>268</v>
      </c>
      <c r="CO1024" s="274" t="s">
        <v>268</v>
      </c>
      <c r="CP1024" s="274" t="s">
        <v>268</v>
      </c>
      <c r="CQ1024" s="274" t="s">
        <v>8055</v>
      </c>
      <c r="CR1024" s="274" t="s">
        <v>877</v>
      </c>
      <c r="CS1024" s="274">
        <v>4.5599999999999996</v>
      </c>
      <c r="CT1024" s="274" t="s">
        <v>268</v>
      </c>
      <c r="CU1024" s="274">
        <v>4.5599999999999996</v>
      </c>
      <c r="CV1024" s="274">
        <v>365</v>
      </c>
      <c r="CW1024" s="274" t="s">
        <v>878</v>
      </c>
      <c r="CX1024" s="274" t="s">
        <v>835</v>
      </c>
      <c r="CY1024" s="274" t="s">
        <v>836</v>
      </c>
      <c r="CZ1024" s="274" t="s">
        <v>837</v>
      </c>
      <c r="DA1024" s="274" t="s">
        <v>268</v>
      </c>
      <c r="DB1024" s="274" t="s">
        <v>268</v>
      </c>
      <c r="DC1024" s="274" t="s">
        <v>268</v>
      </c>
      <c r="DD1024" s="274" t="s">
        <v>268</v>
      </c>
      <c r="DE1024" s="274" t="s">
        <v>268</v>
      </c>
      <c r="DF1024" s="274" t="s">
        <v>268</v>
      </c>
      <c r="DG1024" s="299">
        <f>IFERROR(IF(CA1024="D",IF(CK1024="A dispo.",CD1024*VLOOKUP('DATI INPUT'!$F$27,TARIFFE_UD,2,FALSE),CD1024*VLOOKUP(CK1024,TARIFFE_UD,2,FALSE)),CD1024*VLOOKUP(CB1024-100,TARIFFE_UND,2,FALSE)),0)</f>
        <v>7.3915370553067383</v>
      </c>
      <c r="DH1024" s="299">
        <f>IFERROR(IF(CA1024="D",IF(CK1024="A dispo.",CF1024*VLOOKUP('DATI INPUT'!$F$27,TARIFFE_UD,3,FALSE),CF1024*VLOOKUP(CK1024,TARIFFE_UD,3,FALSE)),CF1024*VLOOKUP(CB1024-100,TARIFFE_UND,3,FALSE)),0)</f>
        <v>0</v>
      </c>
    </row>
    <row r="1025" spans="1:112" x14ac:dyDescent="0.25">
      <c r="A1025" s="274" t="s">
        <v>8058</v>
      </c>
      <c r="B1025" s="274" t="s">
        <v>1228</v>
      </c>
      <c r="C1025" s="274" t="s">
        <v>8059</v>
      </c>
      <c r="D1025" s="274" t="s">
        <v>8060</v>
      </c>
      <c r="E1025" s="274" t="s">
        <v>268</v>
      </c>
      <c r="F1025" s="274" t="s">
        <v>156</v>
      </c>
      <c r="G1025" s="274" t="s">
        <v>8061</v>
      </c>
      <c r="H1025" s="274" t="s">
        <v>1241</v>
      </c>
      <c r="I1025" s="274" t="s">
        <v>389</v>
      </c>
      <c r="J1025" s="274" t="s">
        <v>156</v>
      </c>
      <c r="K1025" s="274" t="s">
        <v>8062</v>
      </c>
      <c r="L1025" s="274" t="s">
        <v>960</v>
      </c>
      <c r="M1025" s="274" t="s">
        <v>3892</v>
      </c>
      <c r="N1025" s="274" t="s">
        <v>984</v>
      </c>
      <c r="O1025" s="274" t="s">
        <v>873</v>
      </c>
      <c r="P1025" s="274" t="s">
        <v>3893</v>
      </c>
      <c r="Q1025" s="274" t="s">
        <v>271</v>
      </c>
      <c r="R1025" s="274" t="s">
        <v>268</v>
      </c>
      <c r="S1025" s="274" t="s">
        <v>268</v>
      </c>
      <c r="T1025" s="274" t="s">
        <v>268</v>
      </c>
      <c r="U1025" s="274" t="s">
        <v>268</v>
      </c>
      <c r="V1025" s="274" t="s">
        <v>268</v>
      </c>
      <c r="W1025" s="274" t="s">
        <v>3892</v>
      </c>
      <c r="X1025" s="274" t="s">
        <v>3893</v>
      </c>
      <c r="Y1025" s="274" t="s">
        <v>271</v>
      </c>
      <c r="Z1025" s="274" t="s">
        <v>268</v>
      </c>
      <c r="AA1025" s="274" t="s">
        <v>268</v>
      </c>
      <c r="AB1025" s="274" t="s">
        <v>268</v>
      </c>
      <c r="AC1025" s="274" t="s">
        <v>268</v>
      </c>
      <c r="AD1025" s="274" t="s">
        <v>268</v>
      </c>
      <c r="AE1025" s="274" t="s">
        <v>287</v>
      </c>
      <c r="AF1025" s="274" t="s">
        <v>1811</v>
      </c>
      <c r="AG1025" s="274" t="s">
        <v>875</v>
      </c>
      <c r="AH1025" s="274" t="s">
        <v>3894</v>
      </c>
      <c r="AI1025" s="274" t="s">
        <v>1250</v>
      </c>
      <c r="AJ1025" s="274" t="s">
        <v>268</v>
      </c>
      <c r="AK1025" s="274" t="s">
        <v>377</v>
      </c>
      <c r="AL1025" s="274" t="s">
        <v>268</v>
      </c>
      <c r="AM1025" s="274" t="s">
        <v>405</v>
      </c>
      <c r="AN1025" s="274" t="s">
        <v>268</v>
      </c>
      <c r="AO1025" s="274" t="s">
        <v>268</v>
      </c>
      <c r="AP1025" s="274" t="s">
        <v>268</v>
      </c>
      <c r="AQ1025" s="274" t="s">
        <v>268</v>
      </c>
      <c r="AR1025" s="274" t="s">
        <v>268</v>
      </c>
      <c r="AS1025" s="274" t="s">
        <v>268</v>
      </c>
      <c r="AT1025" s="274" t="s">
        <v>268</v>
      </c>
      <c r="AU1025" s="274" t="s">
        <v>268</v>
      </c>
      <c r="AV1025" s="274" t="s">
        <v>268</v>
      </c>
      <c r="AW1025" s="274" t="s">
        <v>268</v>
      </c>
      <c r="AX1025" s="274" t="s">
        <v>268</v>
      </c>
      <c r="AY1025" s="274" t="s">
        <v>268</v>
      </c>
      <c r="AZ1025" s="274" t="s">
        <v>268</v>
      </c>
      <c r="BA1025" s="274" t="s">
        <v>268</v>
      </c>
      <c r="BB1025" s="274" t="s">
        <v>268</v>
      </c>
      <c r="BC1025" s="274" t="s">
        <v>268</v>
      </c>
      <c r="BD1025" s="274" t="s">
        <v>268</v>
      </c>
      <c r="BE1025" s="274" t="s">
        <v>268</v>
      </c>
      <c r="BF1025" s="274" t="s">
        <v>268</v>
      </c>
      <c r="BG1025" s="274" t="s">
        <v>268</v>
      </c>
      <c r="BH1025" s="274" t="s">
        <v>268</v>
      </c>
      <c r="BI1025" s="274" t="s">
        <v>268</v>
      </c>
      <c r="BJ1025" s="274" t="s">
        <v>268</v>
      </c>
      <c r="BK1025" s="274" t="s">
        <v>268</v>
      </c>
      <c r="BL1025" s="274" t="s">
        <v>268</v>
      </c>
      <c r="BM1025" s="274" t="s">
        <v>268</v>
      </c>
      <c r="BN1025" s="274" t="s">
        <v>268</v>
      </c>
      <c r="BO1025" s="274" t="s">
        <v>268</v>
      </c>
      <c r="BP1025" s="274" t="s">
        <v>268</v>
      </c>
      <c r="BQ1025" s="274" t="s">
        <v>268</v>
      </c>
      <c r="BR1025" s="274" t="s">
        <v>268</v>
      </c>
      <c r="BS1025" s="274" t="s">
        <v>268</v>
      </c>
      <c r="BT1025" s="274" t="s">
        <v>268</v>
      </c>
      <c r="BU1025" s="274" t="s">
        <v>268</v>
      </c>
      <c r="BV1025" s="274" t="s">
        <v>268</v>
      </c>
      <c r="BW1025" s="274" t="s">
        <v>268</v>
      </c>
      <c r="BX1025" s="274" t="s">
        <v>268</v>
      </c>
      <c r="BY1025" s="295">
        <v>55</v>
      </c>
      <c r="BZ1025" s="295">
        <v>55</v>
      </c>
      <c r="CA1025" s="298" t="s">
        <v>142</v>
      </c>
      <c r="CB1025" s="297">
        <v>122</v>
      </c>
      <c r="CC1025" s="284">
        <f t="shared" si="62"/>
        <v>0</v>
      </c>
      <c r="CD1025" s="295">
        <f t="shared" si="63"/>
        <v>55</v>
      </c>
      <c r="CE1025" s="284">
        <f t="shared" si="64"/>
        <v>0</v>
      </c>
      <c r="CF1025" s="295">
        <f t="shared" si="65"/>
        <v>1</v>
      </c>
      <c r="CG1025" s="274" t="s">
        <v>876</v>
      </c>
      <c r="CH1025" s="274" t="s">
        <v>268</v>
      </c>
      <c r="CI1025" s="274" t="s">
        <v>268</v>
      </c>
      <c r="CJ1025" s="298" t="s">
        <v>271</v>
      </c>
      <c r="CK1025" s="297">
        <v>1</v>
      </c>
      <c r="CL1025" s="274" t="s">
        <v>268</v>
      </c>
      <c r="CM1025" s="274" t="s">
        <v>268</v>
      </c>
      <c r="CN1025" s="274" t="s">
        <v>268</v>
      </c>
      <c r="CO1025" s="274" t="s">
        <v>268</v>
      </c>
      <c r="CP1025" s="274" t="s">
        <v>268</v>
      </c>
      <c r="CQ1025" s="274" t="s">
        <v>8063</v>
      </c>
      <c r="CR1025" s="274" t="s">
        <v>877</v>
      </c>
      <c r="CS1025" s="274">
        <v>38.18</v>
      </c>
      <c r="CT1025" s="274" t="s">
        <v>268</v>
      </c>
      <c r="CU1025" s="274">
        <v>38.18</v>
      </c>
      <c r="CV1025" s="274">
        <v>365</v>
      </c>
      <c r="CW1025" s="274" t="s">
        <v>878</v>
      </c>
      <c r="CX1025" s="274" t="s">
        <v>835</v>
      </c>
      <c r="CY1025" s="274" t="s">
        <v>836</v>
      </c>
      <c r="CZ1025" s="274" t="s">
        <v>837</v>
      </c>
      <c r="DA1025" s="274" t="s">
        <v>268</v>
      </c>
      <c r="DB1025" s="274" t="s">
        <v>268</v>
      </c>
      <c r="DC1025" s="274" t="s">
        <v>268</v>
      </c>
      <c r="DD1025" s="274" t="s">
        <v>268</v>
      </c>
      <c r="DE1025" s="274" t="s">
        <v>268</v>
      </c>
      <c r="DF1025" s="274" t="s">
        <v>268</v>
      </c>
      <c r="DG1025" s="299">
        <f>IFERROR(IF(CA1025="D",IF(CK1025="A dispo.",CD1025*VLOOKUP('DATI INPUT'!$F$27,TARIFFE_UD,2,FALSE),CD1025*VLOOKUP(CK1025,TARIFFE_UD,2,FALSE)),CD1025*VLOOKUP(CB1025-100,TARIFFE_UND,2,FALSE)),0)</f>
        <v>33.877878170155888</v>
      </c>
      <c r="DH1025" s="299">
        <f>IFERROR(IF(CA1025="D",IF(CK1025="A dispo.",CF1025*VLOOKUP('DATI INPUT'!$F$27,TARIFFE_UD,3,FALSE),CF1025*VLOOKUP(CK1025,TARIFFE_UD,3,FALSE)),CF1025*VLOOKUP(CB1025-100,TARIFFE_UND,3,FALSE)),0)</f>
        <v>15.164853048114928</v>
      </c>
    </row>
    <row r="1026" spans="1:112" hidden="1" x14ac:dyDescent="0.25">
      <c r="A1026" s="274" t="s">
        <v>8064</v>
      </c>
      <c r="B1026" s="274" t="s">
        <v>8065</v>
      </c>
      <c r="C1026" s="274" t="s">
        <v>857</v>
      </c>
      <c r="D1026" s="274" t="s">
        <v>8066</v>
      </c>
      <c r="E1026" s="274" t="s">
        <v>8066</v>
      </c>
      <c r="F1026" s="274" t="s">
        <v>155</v>
      </c>
      <c r="G1026" s="274" t="s">
        <v>8067</v>
      </c>
      <c r="H1026" s="274" t="s">
        <v>268</v>
      </c>
      <c r="I1026" s="274" t="s">
        <v>268</v>
      </c>
      <c r="J1026" s="274" t="s">
        <v>268</v>
      </c>
      <c r="K1026" s="274" t="s">
        <v>268</v>
      </c>
      <c r="L1026" s="274" t="s">
        <v>268</v>
      </c>
      <c r="M1026" s="274" t="s">
        <v>8068</v>
      </c>
      <c r="N1026" s="274" t="s">
        <v>984</v>
      </c>
      <c r="O1026" s="274" t="s">
        <v>873</v>
      </c>
      <c r="P1026" s="274" t="s">
        <v>613</v>
      </c>
      <c r="Q1026" s="274" t="s">
        <v>323</v>
      </c>
      <c r="R1026" s="274" t="s">
        <v>268</v>
      </c>
      <c r="S1026" s="274" t="s">
        <v>268</v>
      </c>
      <c r="T1026" s="274" t="s">
        <v>268</v>
      </c>
      <c r="U1026" s="274" t="s">
        <v>268</v>
      </c>
      <c r="V1026" s="274" t="s">
        <v>268</v>
      </c>
      <c r="W1026" s="274" t="s">
        <v>8068</v>
      </c>
      <c r="X1026" s="274" t="s">
        <v>613</v>
      </c>
      <c r="Y1026" s="274" t="s">
        <v>323</v>
      </c>
      <c r="Z1026" s="274" t="s">
        <v>268</v>
      </c>
      <c r="AA1026" s="274" t="s">
        <v>268</v>
      </c>
      <c r="AB1026" s="274" t="s">
        <v>268</v>
      </c>
      <c r="AC1026" s="274" t="s">
        <v>268</v>
      </c>
      <c r="AD1026" s="274" t="s">
        <v>268</v>
      </c>
      <c r="AE1026" s="274" t="s">
        <v>268</v>
      </c>
      <c r="AF1026" s="274" t="s">
        <v>268</v>
      </c>
      <c r="AG1026" s="274" t="s">
        <v>268</v>
      </c>
      <c r="AH1026" s="274" t="s">
        <v>268</v>
      </c>
      <c r="AI1026" s="274" t="s">
        <v>268</v>
      </c>
      <c r="AJ1026" s="274" t="s">
        <v>268</v>
      </c>
      <c r="AK1026" s="274" t="s">
        <v>268</v>
      </c>
      <c r="AL1026" s="274" t="s">
        <v>268</v>
      </c>
      <c r="AM1026" s="274" t="s">
        <v>268</v>
      </c>
      <c r="AN1026" s="274" t="s">
        <v>268</v>
      </c>
      <c r="AO1026" s="274" t="s">
        <v>268</v>
      </c>
      <c r="AP1026" s="274" t="s">
        <v>268</v>
      </c>
      <c r="AQ1026" s="274" t="s">
        <v>268</v>
      </c>
      <c r="AR1026" s="274" t="s">
        <v>268</v>
      </c>
      <c r="AS1026" s="274" t="s">
        <v>268</v>
      </c>
      <c r="AT1026" s="274" t="s">
        <v>268</v>
      </c>
      <c r="AU1026" s="274" t="s">
        <v>268</v>
      </c>
      <c r="AV1026" s="274" t="s">
        <v>268</v>
      </c>
      <c r="AW1026" s="274" t="s">
        <v>268</v>
      </c>
      <c r="AX1026" s="274" t="s">
        <v>268</v>
      </c>
      <c r="AY1026" s="274" t="s">
        <v>268</v>
      </c>
      <c r="AZ1026" s="274" t="s">
        <v>268</v>
      </c>
      <c r="BA1026" s="274" t="s">
        <v>268</v>
      </c>
      <c r="BB1026" s="274" t="s">
        <v>268</v>
      </c>
      <c r="BC1026" s="274" t="s">
        <v>268</v>
      </c>
      <c r="BD1026" s="274" t="s">
        <v>268</v>
      </c>
      <c r="BE1026" s="274" t="s">
        <v>268</v>
      </c>
      <c r="BF1026" s="274" t="s">
        <v>268</v>
      </c>
      <c r="BG1026" s="274" t="s">
        <v>268</v>
      </c>
      <c r="BH1026" s="274" t="s">
        <v>268</v>
      </c>
      <c r="BI1026" s="274" t="s">
        <v>268</v>
      </c>
      <c r="BJ1026" s="274" t="s">
        <v>268</v>
      </c>
      <c r="BK1026" s="274" t="s">
        <v>268</v>
      </c>
      <c r="BL1026" s="274" t="s">
        <v>268</v>
      </c>
      <c r="BM1026" s="274" t="s">
        <v>268</v>
      </c>
      <c r="BN1026" s="274" t="s">
        <v>268</v>
      </c>
      <c r="BO1026" s="274" t="s">
        <v>268</v>
      </c>
      <c r="BP1026" s="274" t="s">
        <v>268</v>
      </c>
      <c r="BQ1026" s="274" t="s">
        <v>268</v>
      </c>
      <c r="BR1026" s="274" t="s">
        <v>268</v>
      </c>
      <c r="BS1026" s="274" t="s">
        <v>268</v>
      </c>
      <c r="BT1026" s="274" t="s">
        <v>268</v>
      </c>
      <c r="BU1026" s="274" t="s">
        <v>268</v>
      </c>
      <c r="BV1026" s="274" t="s">
        <v>268</v>
      </c>
      <c r="BW1026" s="274" t="s">
        <v>268</v>
      </c>
      <c r="BX1026" s="274" t="s">
        <v>268</v>
      </c>
      <c r="BY1026" s="295">
        <v>100</v>
      </c>
      <c r="BZ1026" s="295">
        <v>100</v>
      </c>
      <c r="CA1026" s="298" t="s">
        <v>143</v>
      </c>
      <c r="CB1026" s="297">
        <v>116</v>
      </c>
      <c r="CC1026" s="284">
        <f t="shared" si="62"/>
        <v>0</v>
      </c>
      <c r="CD1026" s="295">
        <f t="shared" si="63"/>
        <v>100</v>
      </c>
      <c r="CE1026" s="284">
        <f t="shared" si="64"/>
        <v>0</v>
      </c>
      <c r="CF1026" s="295">
        <f t="shared" si="65"/>
        <v>100</v>
      </c>
      <c r="CG1026" s="274" t="s">
        <v>8069</v>
      </c>
      <c r="CH1026" s="274" t="s">
        <v>268</v>
      </c>
      <c r="CI1026" s="274" t="s">
        <v>268</v>
      </c>
      <c r="CJ1026" s="298" t="s">
        <v>268</v>
      </c>
      <c r="CL1026" s="274" t="s">
        <v>268</v>
      </c>
      <c r="CM1026" s="274" t="s">
        <v>268</v>
      </c>
      <c r="CN1026" s="274" t="s">
        <v>268</v>
      </c>
      <c r="CO1026" s="274" t="s">
        <v>268</v>
      </c>
      <c r="CP1026" s="274" t="s">
        <v>268</v>
      </c>
      <c r="CQ1026" s="274" t="s">
        <v>8070</v>
      </c>
      <c r="CR1026" s="274" t="s">
        <v>877</v>
      </c>
      <c r="CS1026" s="274">
        <v>690</v>
      </c>
      <c r="CT1026" s="274" t="s">
        <v>268</v>
      </c>
      <c r="CU1026" s="274">
        <v>690</v>
      </c>
      <c r="CV1026" s="274">
        <v>365</v>
      </c>
      <c r="CW1026" s="274" t="s">
        <v>878</v>
      </c>
      <c r="CX1026" s="274" t="s">
        <v>835</v>
      </c>
      <c r="CY1026" s="274" t="s">
        <v>836</v>
      </c>
      <c r="CZ1026" s="274" t="s">
        <v>837</v>
      </c>
      <c r="DA1026" s="274" t="s">
        <v>268</v>
      </c>
      <c r="DB1026" s="274" t="s">
        <v>268</v>
      </c>
      <c r="DC1026" s="274" t="s">
        <v>268</v>
      </c>
      <c r="DD1026" s="274" t="s">
        <v>268</v>
      </c>
      <c r="DE1026" s="274" t="s">
        <v>268</v>
      </c>
      <c r="DF1026" s="274" t="s">
        <v>268</v>
      </c>
      <c r="DG1026" s="299">
        <f>IFERROR(IF(CA1026="D",IF(CK1026="A dispo.",CD1026*VLOOKUP('DATI INPUT'!$F$27,TARIFFE_UD,2,FALSE),CD1026*VLOOKUP(CK1026,TARIFFE_UD,2,FALSE)),CD1026*VLOOKUP(CB1026-100,TARIFFE_UND,2,FALSE)),0)</f>
        <v>140.52053602739295</v>
      </c>
      <c r="DH1026" s="299">
        <f>IFERROR(IF(CA1026="D",IF(CK1026="A dispo.",CF1026*VLOOKUP('DATI INPUT'!$F$27,TARIFFE_UD,3,FALSE),CF1026*VLOOKUP(CK1026,TARIFFE_UD,3,FALSE)),CF1026*VLOOKUP(CB1026-100,TARIFFE_UND,3,FALSE)),0)</f>
        <v>507.81002164763436</v>
      </c>
    </row>
    <row r="1027" spans="1:112" hidden="1" x14ac:dyDescent="0.25">
      <c r="A1027" s="274" t="s">
        <v>8071</v>
      </c>
      <c r="B1027" s="274" t="s">
        <v>8065</v>
      </c>
      <c r="C1027" s="274" t="s">
        <v>8072</v>
      </c>
      <c r="D1027" s="274" t="s">
        <v>8066</v>
      </c>
      <c r="E1027" s="274" t="s">
        <v>8066</v>
      </c>
      <c r="F1027" s="274" t="s">
        <v>155</v>
      </c>
      <c r="G1027" s="274" t="s">
        <v>8067</v>
      </c>
      <c r="H1027" s="274" t="s">
        <v>268</v>
      </c>
      <c r="I1027" s="274" t="s">
        <v>268</v>
      </c>
      <c r="J1027" s="274" t="s">
        <v>268</v>
      </c>
      <c r="K1027" s="274" t="s">
        <v>268</v>
      </c>
      <c r="L1027" s="274" t="s">
        <v>268</v>
      </c>
      <c r="M1027" s="274" t="s">
        <v>8068</v>
      </c>
      <c r="N1027" s="274" t="s">
        <v>984</v>
      </c>
      <c r="O1027" s="274" t="s">
        <v>873</v>
      </c>
      <c r="P1027" s="274" t="s">
        <v>613</v>
      </c>
      <c r="Q1027" s="274" t="s">
        <v>323</v>
      </c>
      <c r="R1027" s="274" t="s">
        <v>268</v>
      </c>
      <c r="S1027" s="274" t="s">
        <v>268</v>
      </c>
      <c r="T1027" s="274" t="s">
        <v>268</v>
      </c>
      <c r="U1027" s="274" t="s">
        <v>268</v>
      </c>
      <c r="V1027" s="274" t="s">
        <v>268</v>
      </c>
      <c r="W1027" s="274" t="s">
        <v>8068</v>
      </c>
      <c r="X1027" s="274" t="s">
        <v>613</v>
      </c>
      <c r="Y1027" s="274" t="s">
        <v>323</v>
      </c>
      <c r="Z1027" s="274" t="s">
        <v>268</v>
      </c>
      <c r="AA1027" s="274" t="s">
        <v>268</v>
      </c>
      <c r="AB1027" s="274" t="s">
        <v>268</v>
      </c>
      <c r="AC1027" s="274" t="s">
        <v>268</v>
      </c>
      <c r="AD1027" s="274" t="s">
        <v>268</v>
      </c>
      <c r="AE1027" s="274" t="s">
        <v>268</v>
      </c>
      <c r="AF1027" s="274" t="s">
        <v>268</v>
      </c>
      <c r="AG1027" s="274" t="s">
        <v>268</v>
      </c>
      <c r="AH1027" s="274" t="s">
        <v>268</v>
      </c>
      <c r="AI1027" s="274" t="s">
        <v>268</v>
      </c>
      <c r="AJ1027" s="274" t="s">
        <v>268</v>
      </c>
      <c r="AK1027" s="274" t="s">
        <v>268</v>
      </c>
      <c r="AL1027" s="274" t="s">
        <v>268</v>
      </c>
      <c r="AM1027" s="274" t="s">
        <v>268</v>
      </c>
      <c r="AN1027" s="274" t="s">
        <v>268</v>
      </c>
      <c r="AO1027" s="274" t="s">
        <v>268</v>
      </c>
      <c r="AP1027" s="274" t="s">
        <v>268</v>
      </c>
      <c r="AQ1027" s="274" t="s">
        <v>268</v>
      </c>
      <c r="AR1027" s="274" t="s">
        <v>268</v>
      </c>
      <c r="AS1027" s="274" t="s">
        <v>268</v>
      </c>
      <c r="AT1027" s="274" t="s">
        <v>268</v>
      </c>
      <c r="AU1027" s="274" t="s">
        <v>268</v>
      </c>
      <c r="AV1027" s="274" t="s">
        <v>268</v>
      </c>
      <c r="AW1027" s="274" t="s">
        <v>268</v>
      </c>
      <c r="AX1027" s="274" t="s">
        <v>268</v>
      </c>
      <c r="AY1027" s="274" t="s">
        <v>268</v>
      </c>
      <c r="AZ1027" s="274" t="s">
        <v>268</v>
      </c>
      <c r="BA1027" s="274" t="s">
        <v>268</v>
      </c>
      <c r="BB1027" s="274" t="s">
        <v>268</v>
      </c>
      <c r="BC1027" s="274" t="s">
        <v>268</v>
      </c>
      <c r="BD1027" s="274" t="s">
        <v>268</v>
      </c>
      <c r="BE1027" s="274" t="s">
        <v>268</v>
      </c>
      <c r="BF1027" s="274" t="s">
        <v>268</v>
      </c>
      <c r="BG1027" s="274" t="s">
        <v>268</v>
      </c>
      <c r="BH1027" s="274" t="s">
        <v>268</v>
      </c>
      <c r="BI1027" s="274" t="s">
        <v>268</v>
      </c>
      <c r="BJ1027" s="274" t="s">
        <v>268</v>
      </c>
      <c r="BK1027" s="274" t="s">
        <v>268</v>
      </c>
      <c r="BL1027" s="274" t="s">
        <v>268</v>
      </c>
      <c r="BM1027" s="274" t="s">
        <v>268</v>
      </c>
      <c r="BN1027" s="274" t="s">
        <v>268</v>
      </c>
      <c r="BO1027" s="274" t="s">
        <v>268</v>
      </c>
      <c r="BP1027" s="274" t="s">
        <v>268</v>
      </c>
      <c r="BQ1027" s="274" t="s">
        <v>268</v>
      </c>
      <c r="BR1027" s="274" t="s">
        <v>268</v>
      </c>
      <c r="BS1027" s="274" t="s">
        <v>268</v>
      </c>
      <c r="BT1027" s="274" t="s">
        <v>268</v>
      </c>
      <c r="BU1027" s="274" t="s">
        <v>268</v>
      </c>
      <c r="BV1027" s="274" t="s">
        <v>268</v>
      </c>
      <c r="BW1027" s="274" t="s">
        <v>268</v>
      </c>
      <c r="BX1027" s="274" t="s">
        <v>268</v>
      </c>
      <c r="BY1027" s="295">
        <v>105</v>
      </c>
      <c r="BZ1027" s="295">
        <v>105</v>
      </c>
      <c r="CA1027" s="298" t="s">
        <v>143</v>
      </c>
      <c r="CB1027" s="297">
        <v>116</v>
      </c>
      <c r="CC1027" s="284">
        <f t="shared" ref="CC1027:CC1090" si="66">IF(IFERROR(VLOOKUP(CG1027,Rid_ud,2,FALSE),0)+IFERROR(VLOOKUP(CL1027,rid,2,FALSE),0)+IFERROR(VLOOKUP(CM1027,rid,2,FALSE),0)&gt;1,1,IFERROR(VLOOKUP(CG1027,Rid_ud,2,FALSE),0)+IFERROR(VLOOKUP(CL1027,rid,2,FALSE),0)+IFERROR(VLOOKUP(CM1027,rid,2,FALSE),0))</f>
        <v>0</v>
      </c>
      <c r="CD1027" s="295">
        <f t="shared" ref="CD1027:CD1090" si="67">(BZ1027-(BZ1027*CC1027))/365*CV1027</f>
        <v>105</v>
      </c>
      <c r="CE1027" s="284">
        <f t="shared" ref="CE1027:CE1090" si="68">IF(IFERROR(VLOOKUP(CG1027,Rid_ud,3,FALSE),0)+IFERROR(VLOOKUP(CL1027,rid,3,FALSE),0)+IFERROR(VLOOKUP(CM1027,rid,3,FALSE),0)&gt;1,1,IFERROR(VLOOKUP(CG1027,Rid_ud,3,FALSE),0)+IFERROR(VLOOKUP(CL1027,rid,3,FALSE),0)+IFERROR(VLOOKUP(CM1027,rid,3,FALSE),0))</f>
        <v>0</v>
      </c>
      <c r="CF1027" s="295">
        <f t="shared" ref="CF1027:CF1090" si="69">(IF(CA1027="D",1-(1*CE1027),BZ1027-(BZ1027*CE1027)))/365*CV1027</f>
        <v>105</v>
      </c>
      <c r="CG1027" s="274" t="s">
        <v>8069</v>
      </c>
      <c r="CH1027" s="274" t="s">
        <v>268</v>
      </c>
      <c r="CI1027" s="274" t="s">
        <v>268</v>
      </c>
      <c r="CJ1027" s="298" t="s">
        <v>268</v>
      </c>
      <c r="CL1027" s="274" t="s">
        <v>268</v>
      </c>
      <c r="CM1027" s="274" t="s">
        <v>268</v>
      </c>
      <c r="CN1027" s="274" t="s">
        <v>268</v>
      </c>
      <c r="CO1027" s="274" t="s">
        <v>268</v>
      </c>
      <c r="CP1027" s="274" t="s">
        <v>268</v>
      </c>
      <c r="CQ1027" s="274" t="s">
        <v>8070</v>
      </c>
      <c r="CR1027" s="274" t="s">
        <v>877</v>
      </c>
      <c r="CS1027" s="274">
        <v>724.5</v>
      </c>
      <c r="CT1027" s="274" t="s">
        <v>268</v>
      </c>
      <c r="CU1027" s="274">
        <v>724.5</v>
      </c>
      <c r="CV1027" s="274">
        <v>365</v>
      </c>
      <c r="CW1027" s="274" t="s">
        <v>878</v>
      </c>
      <c r="CX1027" s="274" t="s">
        <v>835</v>
      </c>
      <c r="CY1027" s="274" t="s">
        <v>836</v>
      </c>
      <c r="CZ1027" s="274" t="s">
        <v>837</v>
      </c>
      <c r="DA1027" s="274" t="s">
        <v>268</v>
      </c>
      <c r="DB1027" s="274" t="s">
        <v>268</v>
      </c>
      <c r="DC1027" s="274" t="s">
        <v>268</v>
      </c>
      <c r="DD1027" s="274" t="s">
        <v>268</v>
      </c>
      <c r="DE1027" s="274" t="s">
        <v>268</v>
      </c>
      <c r="DF1027" s="274" t="s">
        <v>268</v>
      </c>
      <c r="DG1027" s="299">
        <f>IFERROR(IF(CA1027="D",IF(CK1027="A dispo.",CD1027*VLOOKUP('DATI INPUT'!$F$27,TARIFFE_UD,2,FALSE),CD1027*VLOOKUP(CK1027,TARIFFE_UD,2,FALSE)),CD1027*VLOOKUP(CB1027-100,TARIFFE_UND,2,FALSE)),0)</f>
        <v>147.54656282876257</v>
      </c>
      <c r="DH1027" s="299">
        <f>IFERROR(IF(CA1027="D",IF(CK1027="A dispo.",CF1027*VLOOKUP('DATI INPUT'!$F$27,TARIFFE_UD,3,FALSE),CF1027*VLOOKUP(CK1027,TARIFFE_UD,3,FALSE)),CF1027*VLOOKUP(CB1027-100,TARIFFE_UND,3,FALSE)),0)</f>
        <v>533.20052273001602</v>
      </c>
    </row>
    <row r="1028" spans="1:112" hidden="1" x14ac:dyDescent="0.25">
      <c r="A1028" s="274" t="s">
        <v>8073</v>
      </c>
      <c r="B1028" s="274" t="s">
        <v>8065</v>
      </c>
      <c r="C1028" s="274" t="s">
        <v>858</v>
      </c>
      <c r="D1028" s="274" t="s">
        <v>8066</v>
      </c>
      <c r="E1028" s="274" t="s">
        <v>8066</v>
      </c>
      <c r="F1028" s="274" t="s">
        <v>155</v>
      </c>
      <c r="G1028" s="274" t="s">
        <v>8067</v>
      </c>
      <c r="H1028" s="274" t="s">
        <v>268</v>
      </c>
      <c r="I1028" s="274" t="s">
        <v>268</v>
      </c>
      <c r="J1028" s="274" t="s">
        <v>268</v>
      </c>
      <c r="K1028" s="274" t="s">
        <v>268</v>
      </c>
      <c r="L1028" s="274" t="s">
        <v>268</v>
      </c>
      <c r="M1028" s="274" t="s">
        <v>8068</v>
      </c>
      <c r="N1028" s="274" t="s">
        <v>984</v>
      </c>
      <c r="O1028" s="274" t="s">
        <v>873</v>
      </c>
      <c r="P1028" s="274" t="s">
        <v>613</v>
      </c>
      <c r="Q1028" s="274" t="s">
        <v>323</v>
      </c>
      <c r="R1028" s="274" t="s">
        <v>268</v>
      </c>
      <c r="S1028" s="274" t="s">
        <v>268</v>
      </c>
      <c r="T1028" s="274" t="s">
        <v>268</v>
      </c>
      <c r="U1028" s="274" t="s">
        <v>268</v>
      </c>
      <c r="V1028" s="274" t="s">
        <v>268</v>
      </c>
      <c r="W1028" s="274" t="s">
        <v>8068</v>
      </c>
      <c r="X1028" s="274" t="s">
        <v>613</v>
      </c>
      <c r="Y1028" s="274" t="s">
        <v>323</v>
      </c>
      <c r="Z1028" s="274" t="s">
        <v>268</v>
      </c>
      <c r="AA1028" s="274" t="s">
        <v>268</v>
      </c>
      <c r="AB1028" s="274" t="s">
        <v>268</v>
      </c>
      <c r="AC1028" s="274" t="s">
        <v>268</v>
      </c>
      <c r="AD1028" s="274" t="s">
        <v>268</v>
      </c>
      <c r="AE1028" s="274" t="s">
        <v>268</v>
      </c>
      <c r="AF1028" s="274" t="s">
        <v>268</v>
      </c>
      <c r="AG1028" s="274" t="s">
        <v>268</v>
      </c>
      <c r="AH1028" s="274" t="s">
        <v>268</v>
      </c>
      <c r="AI1028" s="274" t="s">
        <v>268</v>
      </c>
      <c r="AJ1028" s="274" t="s">
        <v>268</v>
      </c>
      <c r="AK1028" s="274" t="s">
        <v>268</v>
      </c>
      <c r="AL1028" s="274" t="s">
        <v>268</v>
      </c>
      <c r="AM1028" s="274" t="s">
        <v>268</v>
      </c>
      <c r="AN1028" s="274" t="s">
        <v>268</v>
      </c>
      <c r="AO1028" s="274" t="s">
        <v>268</v>
      </c>
      <c r="AP1028" s="274" t="s">
        <v>268</v>
      </c>
      <c r="AQ1028" s="274" t="s">
        <v>268</v>
      </c>
      <c r="AR1028" s="274" t="s">
        <v>268</v>
      </c>
      <c r="AS1028" s="274" t="s">
        <v>268</v>
      </c>
      <c r="AT1028" s="274" t="s">
        <v>268</v>
      </c>
      <c r="AU1028" s="274" t="s">
        <v>268</v>
      </c>
      <c r="AV1028" s="274" t="s">
        <v>268</v>
      </c>
      <c r="AW1028" s="274" t="s">
        <v>268</v>
      </c>
      <c r="AX1028" s="274" t="s">
        <v>268</v>
      </c>
      <c r="AY1028" s="274" t="s">
        <v>268</v>
      </c>
      <c r="AZ1028" s="274" t="s">
        <v>268</v>
      </c>
      <c r="BA1028" s="274" t="s">
        <v>268</v>
      </c>
      <c r="BB1028" s="274" t="s">
        <v>268</v>
      </c>
      <c r="BC1028" s="274" t="s">
        <v>268</v>
      </c>
      <c r="BD1028" s="274" t="s">
        <v>268</v>
      </c>
      <c r="BE1028" s="274" t="s">
        <v>268</v>
      </c>
      <c r="BF1028" s="274" t="s">
        <v>268</v>
      </c>
      <c r="BG1028" s="274" t="s">
        <v>268</v>
      </c>
      <c r="BH1028" s="274" t="s">
        <v>268</v>
      </c>
      <c r="BI1028" s="274" t="s">
        <v>268</v>
      </c>
      <c r="BJ1028" s="274" t="s">
        <v>268</v>
      </c>
      <c r="BK1028" s="274" t="s">
        <v>268</v>
      </c>
      <c r="BL1028" s="274" t="s">
        <v>268</v>
      </c>
      <c r="BM1028" s="274" t="s">
        <v>268</v>
      </c>
      <c r="BN1028" s="274" t="s">
        <v>268</v>
      </c>
      <c r="BO1028" s="274" t="s">
        <v>268</v>
      </c>
      <c r="BP1028" s="274" t="s">
        <v>268</v>
      </c>
      <c r="BQ1028" s="274" t="s">
        <v>268</v>
      </c>
      <c r="BR1028" s="274" t="s">
        <v>268</v>
      </c>
      <c r="BS1028" s="274" t="s">
        <v>268</v>
      </c>
      <c r="BT1028" s="274" t="s">
        <v>268</v>
      </c>
      <c r="BU1028" s="274" t="s">
        <v>268</v>
      </c>
      <c r="BV1028" s="274" t="s">
        <v>268</v>
      </c>
      <c r="BW1028" s="274" t="s">
        <v>268</v>
      </c>
      <c r="BX1028" s="274" t="s">
        <v>268</v>
      </c>
      <c r="BY1028" s="295">
        <v>82.92</v>
      </c>
      <c r="BZ1028" s="295">
        <v>82.92</v>
      </c>
      <c r="CA1028" s="298" t="s">
        <v>143</v>
      </c>
      <c r="CB1028" s="297">
        <v>106</v>
      </c>
      <c r="CC1028" s="284">
        <f t="shared" si="66"/>
        <v>0</v>
      </c>
      <c r="CD1028" s="295">
        <f t="shared" si="67"/>
        <v>82.92</v>
      </c>
      <c r="CE1028" s="284">
        <f t="shared" si="68"/>
        <v>0</v>
      </c>
      <c r="CF1028" s="295">
        <f t="shared" si="69"/>
        <v>82.92</v>
      </c>
      <c r="CG1028" s="274" t="s">
        <v>1993</v>
      </c>
      <c r="CH1028" s="274" t="s">
        <v>268</v>
      </c>
      <c r="CI1028" s="274" t="s">
        <v>268</v>
      </c>
      <c r="CJ1028" s="298" t="s">
        <v>268</v>
      </c>
      <c r="CL1028" s="274" t="s">
        <v>268</v>
      </c>
      <c r="CM1028" s="274" t="s">
        <v>268</v>
      </c>
      <c r="CN1028" s="274" t="s">
        <v>268</v>
      </c>
      <c r="CO1028" s="274" t="s">
        <v>268</v>
      </c>
      <c r="CP1028" s="274" t="s">
        <v>268</v>
      </c>
      <c r="CQ1028" s="274" t="s">
        <v>8070</v>
      </c>
      <c r="CR1028" s="274" t="s">
        <v>877</v>
      </c>
      <c r="CS1028" s="274">
        <v>215.59</v>
      </c>
      <c r="CT1028" s="274" t="s">
        <v>268</v>
      </c>
      <c r="CU1028" s="274">
        <v>215.59</v>
      </c>
      <c r="CV1028" s="274">
        <v>365</v>
      </c>
      <c r="CW1028" s="274" t="s">
        <v>878</v>
      </c>
      <c r="CX1028" s="274" t="s">
        <v>835</v>
      </c>
      <c r="CY1028" s="274" t="s">
        <v>836</v>
      </c>
      <c r="CZ1028" s="274" t="s">
        <v>837</v>
      </c>
      <c r="DA1028" s="274" t="s">
        <v>268</v>
      </c>
      <c r="DB1028" s="274" t="s">
        <v>268</v>
      </c>
      <c r="DC1028" s="274" t="s">
        <v>268</v>
      </c>
      <c r="DD1028" s="274" t="s">
        <v>268</v>
      </c>
      <c r="DE1028" s="274" t="s">
        <v>268</v>
      </c>
      <c r="DF1028" s="274" t="s">
        <v>268</v>
      </c>
      <c r="DG1028" s="299">
        <f>IFERROR(IF(CA1028="D",IF(CK1028="A dispo.",CD1028*VLOOKUP('DATI INPUT'!$F$27,TARIFFE_UD,2,FALSE),CD1028*VLOOKUP(CK1028,TARIFFE_UD,2,FALSE)),CD1028*VLOOKUP(CB1028-100,TARIFFE_UND,2,FALSE)),0)</f>
        <v>43.815232194736346</v>
      </c>
      <c r="DH1028" s="299">
        <f>IFERROR(IF(CA1028="D",IF(CK1028="A dispo.",CF1028*VLOOKUP('DATI INPUT'!$F$27,TARIFFE_UD,3,FALSE),CF1028*VLOOKUP(CK1028,TARIFFE_UD,3,FALSE)),CF1028*VLOOKUP(CB1028-100,TARIFFE_UND,3,FALSE)),0)</f>
        <v>159.04486958785353</v>
      </c>
    </row>
    <row r="1029" spans="1:112" x14ac:dyDescent="0.25">
      <c r="A1029" s="274" t="s">
        <v>8074</v>
      </c>
      <c r="B1029" s="274" t="s">
        <v>1693</v>
      </c>
      <c r="C1029" s="274" t="s">
        <v>860</v>
      </c>
      <c r="D1029" s="274" t="s">
        <v>8075</v>
      </c>
      <c r="E1029" s="274" t="s">
        <v>268</v>
      </c>
      <c r="F1029" s="274" t="s">
        <v>156</v>
      </c>
      <c r="G1029" s="274" t="s">
        <v>8076</v>
      </c>
      <c r="H1029" s="274" t="s">
        <v>5060</v>
      </c>
      <c r="I1029" s="274" t="s">
        <v>419</v>
      </c>
      <c r="J1029" s="274" t="s">
        <v>156</v>
      </c>
      <c r="K1029" s="274" t="s">
        <v>8077</v>
      </c>
      <c r="L1029" s="274" t="s">
        <v>871</v>
      </c>
      <c r="M1029" s="274" t="s">
        <v>8078</v>
      </c>
      <c r="N1029" s="274" t="s">
        <v>984</v>
      </c>
      <c r="O1029" s="274" t="s">
        <v>873</v>
      </c>
      <c r="P1029" s="274" t="s">
        <v>1847</v>
      </c>
      <c r="Q1029" s="274" t="s">
        <v>617</v>
      </c>
      <c r="R1029" s="274" t="s">
        <v>268</v>
      </c>
      <c r="S1029" s="274" t="s">
        <v>268</v>
      </c>
      <c r="T1029" s="274" t="s">
        <v>268</v>
      </c>
      <c r="U1029" s="274" t="s">
        <v>268</v>
      </c>
      <c r="V1029" s="274" t="s">
        <v>268</v>
      </c>
      <c r="W1029" s="274" t="s">
        <v>8078</v>
      </c>
      <c r="X1029" s="274" t="s">
        <v>1847</v>
      </c>
      <c r="Y1029" s="274" t="s">
        <v>617</v>
      </c>
      <c r="Z1029" s="274" t="s">
        <v>268</v>
      </c>
      <c r="AA1029" s="274" t="s">
        <v>268</v>
      </c>
      <c r="AB1029" s="274" t="s">
        <v>268</v>
      </c>
      <c r="AC1029" s="274" t="s">
        <v>268</v>
      </c>
      <c r="AD1029" s="274" t="s">
        <v>268</v>
      </c>
      <c r="AE1029" s="274" t="s">
        <v>268</v>
      </c>
      <c r="AF1029" s="274" t="s">
        <v>268</v>
      </c>
      <c r="AG1029" s="274" t="s">
        <v>268</v>
      </c>
      <c r="AH1029" s="274" t="s">
        <v>268</v>
      </c>
      <c r="AI1029" s="274" t="s">
        <v>268</v>
      </c>
      <c r="AJ1029" s="274" t="s">
        <v>268</v>
      </c>
      <c r="AK1029" s="274" t="s">
        <v>268</v>
      </c>
      <c r="AL1029" s="274" t="s">
        <v>268</v>
      </c>
      <c r="AM1029" s="274" t="s">
        <v>268</v>
      </c>
      <c r="AN1029" s="274" t="s">
        <v>268</v>
      </c>
      <c r="AO1029" s="274" t="s">
        <v>268</v>
      </c>
      <c r="AP1029" s="274" t="s">
        <v>268</v>
      </c>
      <c r="AQ1029" s="274" t="s">
        <v>268</v>
      </c>
      <c r="AR1029" s="274" t="s">
        <v>268</v>
      </c>
      <c r="AS1029" s="274" t="s">
        <v>268</v>
      </c>
      <c r="AT1029" s="274" t="s">
        <v>268</v>
      </c>
      <c r="AU1029" s="274" t="s">
        <v>268</v>
      </c>
      <c r="AV1029" s="274" t="s">
        <v>268</v>
      </c>
      <c r="AW1029" s="274" t="s">
        <v>268</v>
      </c>
      <c r="AX1029" s="274" t="s">
        <v>268</v>
      </c>
      <c r="AY1029" s="274" t="s">
        <v>268</v>
      </c>
      <c r="AZ1029" s="274" t="s">
        <v>268</v>
      </c>
      <c r="BA1029" s="274" t="s">
        <v>268</v>
      </c>
      <c r="BB1029" s="274" t="s">
        <v>268</v>
      </c>
      <c r="BC1029" s="274" t="s">
        <v>268</v>
      </c>
      <c r="BD1029" s="274" t="s">
        <v>268</v>
      </c>
      <c r="BE1029" s="274" t="s">
        <v>268</v>
      </c>
      <c r="BF1029" s="274" t="s">
        <v>268</v>
      </c>
      <c r="BG1029" s="274" t="s">
        <v>268</v>
      </c>
      <c r="BH1029" s="274" t="s">
        <v>268</v>
      </c>
      <c r="BI1029" s="274" t="s">
        <v>268</v>
      </c>
      <c r="BJ1029" s="274" t="s">
        <v>268</v>
      </c>
      <c r="BK1029" s="274" t="s">
        <v>268</v>
      </c>
      <c r="BL1029" s="274" t="s">
        <v>268</v>
      </c>
      <c r="BM1029" s="274" t="s">
        <v>268</v>
      </c>
      <c r="BN1029" s="274" t="s">
        <v>268</v>
      </c>
      <c r="BO1029" s="274" t="s">
        <v>268</v>
      </c>
      <c r="BP1029" s="274" t="s">
        <v>268</v>
      </c>
      <c r="BQ1029" s="274" t="s">
        <v>268</v>
      </c>
      <c r="BR1029" s="274" t="s">
        <v>268</v>
      </c>
      <c r="BS1029" s="274" t="s">
        <v>268</v>
      </c>
      <c r="BT1029" s="274" t="s">
        <v>268</v>
      </c>
      <c r="BU1029" s="274" t="s">
        <v>268</v>
      </c>
      <c r="BV1029" s="274" t="s">
        <v>268</v>
      </c>
      <c r="BW1029" s="274" t="s">
        <v>268</v>
      </c>
      <c r="BX1029" s="274" t="s">
        <v>268</v>
      </c>
      <c r="BY1029" s="295">
        <v>66</v>
      </c>
      <c r="BZ1029" s="295">
        <v>66</v>
      </c>
      <c r="CA1029" s="298" t="s">
        <v>142</v>
      </c>
      <c r="CB1029" s="297">
        <v>122</v>
      </c>
      <c r="CC1029" s="284">
        <f t="shared" si="66"/>
        <v>0</v>
      </c>
      <c r="CD1029" s="295">
        <f t="shared" si="67"/>
        <v>66</v>
      </c>
      <c r="CE1029" s="284">
        <f t="shared" si="68"/>
        <v>0</v>
      </c>
      <c r="CF1029" s="295">
        <f t="shared" si="69"/>
        <v>1</v>
      </c>
      <c r="CG1029" s="274" t="s">
        <v>876</v>
      </c>
      <c r="CH1029" s="274" t="s">
        <v>268</v>
      </c>
      <c r="CI1029" s="274" t="s">
        <v>268</v>
      </c>
      <c r="CJ1029" s="298" t="s">
        <v>271</v>
      </c>
      <c r="CK1029" s="297">
        <v>1</v>
      </c>
      <c r="CL1029" s="274" t="s">
        <v>268</v>
      </c>
      <c r="CM1029" s="274" t="s">
        <v>268</v>
      </c>
      <c r="CN1029" s="274" t="s">
        <v>268</v>
      </c>
      <c r="CO1029" s="274" t="s">
        <v>268</v>
      </c>
      <c r="CP1029" s="274" t="s">
        <v>268</v>
      </c>
      <c r="CQ1029" s="274" t="s">
        <v>8079</v>
      </c>
      <c r="CR1029" s="274" t="s">
        <v>877</v>
      </c>
      <c r="CS1029" s="274">
        <v>42.36</v>
      </c>
      <c r="CT1029" s="274" t="s">
        <v>268</v>
      </c>
      <c r="CU1029" s="274">
        <v>42.36</v>
      </c>
      <c r="CV1029" s="274">
        <v>365</v>
      </c>
      <c r="CW1029" s="274" t="s">
        <v>878</v>
      </c>
      <c r="CX1029" s="274" t="s">
        <v>835</v>
      </c>
      <c r="CY1029" s="274" t="s">
        <v>836</v>
      </c>
      <c r="CZ1029" s="274" t="s">
        <v>837</v>
      </c>
      <c r="DA1029" s="274" t="s">
        <v>268</v>
      </c>
      <c r="DB1029" s="274" t="s">
        <v>268</v>
      </c>
      <c r="DC1029" s="274" t="s">
        <v>268</v>
      </c>
      <c r="DD1029" s="274" t="s">
        <v>268</v>
      </c>
      <c r="DE1029" s="274" t="s">
        <v>268</v>
      </c>
      <c r="DF1029" s="274" t="s">
        <v>268</v>
      </c>
      <c r="DG1029" s="299">
        <f>IFERROR(IF(CA1029="D",IF(CK1029="A dispo.",CD1029*VLOOKUP('DATI INPUT'!$F$27,TARIFFE_UD,2,FALSE),CD1029*VLOOKUP(CK1029,TARIFFE_UD,2,FALSE)),CD1029*VLOOKUP(CB1029-100,TARIFFE_UND,2,FALSE)),0)</f>
        <v>40.653453804187066</v>
      </c>
      <c r="DH1029" s="299">
        <f>IFERROR(IF(CA1029="D",IF(CK1029="A dispo.",CF1029*VLOOKUP('DATI INPUT'!$F$27,TARIFFE_UD,3,FALSE),CF1029*VLOOKUP(CK1029,TARIFFE_UD,3,FALSE)),CF1029*VLOOKUP(CB1029-100,TARIFFE_UND,3,FALSE)),0)</f>
        <v>15.164853048114928</v>
      </c>
    </row>
    <row r="1030" spans="1:112" hidden="1" x14ac:dyDescent="0.25">
      <c r="A1030" s="274" t="s">
        <v>8080</v>
      </c>
      <c r="B1030" s="274" t="s">
        <v>8081</v>
      </c>
      <c r="C1030" s="274" t="s">
        <v>8082</v>
      </c>
      <c r="D1030" s="274" t="s">
        <v>8083</v>
      </c>
      <c r="E1030" s="274" t="s">
        <v>268</v>
      </c>
      <c r="F1030" s="274" t="s">
        <v>156</v>
      </c>
      <c r="G1030" s="274" t="s">
        <v>8084</v>
      </c>
      <c r="H1030" s="274" t="s">
        <v>5060</v>
      </c>
      <c r="I1030" s="274" t="s">
        <v>359</v>
      </c>
      <c r="J1030" s="274" t="s">
        <v>156</v>
      </c>
      <c r="K1030" s="274" t="s">
        <v>8085</v>
      </c>
      <c r="L1030" s="274" t="s">
        <v>960</v>
      </c>
      <c r="M1030" s="274" t="s">
        <v>8086</v>
      </c>
      <c r="N1030" s="274" t="s">
        <v>6695</v>
      </c>
      <c r="O1030" s="274" t="s">
        <v>1758</v>
      </c>
      <c r="P1030" s="274" t="s">
        <v>8087</v>
      </c>
      <c r="Q1030" s="274" t="s">
        <v>293</v>
      </c>
      <c r="R1030" s="274" t="s">
        <v>268</v>
      </c>
      <c r="S1030" s="274" t="s">
        <v>268</v>
      </c>
      <c r="T1030" s="274" t="s">
        <v>268</v>
      </c>
      <c r="U1030" s="274" t="s">
        <v>268</v>
      </c>
      <c r="V1030" s="274" t="s">
        <v>268</v>
      </c>
      <c r="W1030" s="274" t="s">
        <v>5081</v>
      </c>
      <c r="X1030" s="274" t="s">
        <v>2506</v>
      </c>
      <c r="Y1030" s="274" t="s">
        <v>269</v>
      </c>
      <c r="Z1030" s="274" t="s">
        <v>268</v>
      </c>
      <c r="AA1030" s="274" t="s">
        <v>268</v>
      </c>
      <c r="AB1030" s="274" t="s">
        <v>268</v>
      </c>
      <c r="AC1030" s="274" t="s">
        <v>268</v>
      </c>
      <c r="AD1030" s="274" t="s">
        <v>268</v>
      </c>
      <c r="AE1030" s="274" t="s">
        <v>287</v>
      </c>
      <c r="AF1030" s="274" t="s">
        <v>1811</v>
      </c>
      <c r="AG1030" s="274" t="s">
        <v>875</v>
      </c>
      <c r="AH1030" s="274" t="s">
        <v>1848</v>
      </c>
      <c r="AI1030" s="274" t="s">
        <v>1464</v>
      </c>
      <c r="AJ1030" s="274" t="s">
        <v>268</v>
      </c>
      <c r="AK1030" s="274" t="s">
        <v>382</v>
      </c>
      <c r="AL1030" s="274" t="s">
        <v>268</v>
      </c>
      <c r="AM1030" s="274" t="s">
        <v>411</v>
      </c>
      <c r="AN1030" s="274" t="s">
        <v>268</v>
      </c>
      <c r="AO1030" s="274" t="s">
        <v>268</v>
      </c>
      <c r="AP1030" s="274" t="s">
        <v>268</v>
      </c>
      <c r="AQ1030" s="274" t="s">
        <v>268</v>
      </c>
      <c r="AR1030" s="274" t="s">
        <v>268</v>
      </c>
      <c r="AS1030" s="274" t="s">
        <v>268</v>
      </c>
      <c r="AT1030" s="274" t="s">
        <v>268</v>
      </c>
      <c r="AU1030" s="274" t="s">
        <v>268</v>
      </c>
      <c r="AV1030" s="274" t="s">
        <v>268</v>
      </c>
      <c r="AW1030" s="274" t="s">
        <v>268</v>
      </c>
      <c r="AX1030" s="274" t="s">
        <v>268</v>
      </c>
      <c r="AY1030" s="274" t="s">
        <v>268</v>
      </c>
      <c r="AZ1030" s="274" t="s">
        <v>268</v>
      </c>
      <c r="BA1030" s="274" t="s">
        <v>268</v>
      </c>
      <c r="BB1030" s="274" t="s">
        <v>268</v>
      </c>
      <c r="BC1030" s="274" t="s">
        <v>268</v>
      </c>
      <c r="BD1030" s="274" t="s">
        <v>268</v>
      </c>
      <c r="BE1030" s="274" t="s">
        <v>268</v>
      </c>
      <c r="BF1030" s="274" t="s">
        <v>268</v>
      </c>
      <c r="BG1030" s="274" t="s">
        <v>268</v>
      </c>
      <c r="BH1030" s="274" t="s">
        <v>268</v>
      </c>
      <c r="BI1030" s="274" t="s">
        <v>268</v>
      </c>
      <c r="BJ1030" s="274" t="s">
        <v>268</v>
      </c>
      <c r="BK1030" s="274" t="s">
        <v>268</v>
      </c>
      <c r="BL1030" s="274" t="s">
        <v>268</v>
      </c>
      <c r="BM1030" s="274" t="s">
        <v>268</v>
      </c>
      <c r="BN1030" s="274" t="s">
        <v>268</v>
      </c>
      <c r="BO1030" s="274" t="s">
        <v>268</v>
      </c>
      <c r="BP1030" s="274" t="s">
        <v>268</v>
      </c>
      <c r="BQ1030" s="274" t="s">
        <v>268</v>
      </c>
      <c r="BR1030" s="274" t="s">
        <v>268</v>
      </c>
      <c r="BS1030" s="274" t="s">
        <v>268</v>
      </c>
      <c r="BT1030" s="274" t="s">
        <v>268</v>
      </c>
      <c r="BU1030" s="274" t="s">
        <v>268</v>
      </c>
      <c r="BV1030" s="274" t="s">
        <v>268</v>
      </c>
      <c r="BW1030" s="274" t="s">
        <v>268</v>
      </c>
      <c r="BX1030" s="274" t="s">
        <v>268</v>
      </c>
      <c r="BY1030" s="295">
        <v>30</v>
      </c>
      <c r="BZ1030" s="295">
        <v>30</v>
      </c>
      <c r="CA1030" s="298" t="s">
        <v>142</v>
      </c>
      <c r="CB1030" s="297">
        <v>122</v>
      </c>
      <c r="CC1030" s="284">
        <f t="shared" si="66"/>
        <v>0</v>
      </c>
      <c r="CD1030" s="295">
        <f t="shared" si="67"/>
        <v>30</v>
      </c>
      <c r="CE1030" s="284">
        <f t="shared" si="68"/>
        <v>0</v>
      </c>
      <c r="CF1030" s="295">
        <f t="shared" si="69"/>
        <v>1</v>
      </c>
      <c r="CG1030" s="274" t="s">
        <v>876</v>
      </c>
      <c r="CH1030" s="274" t="s">
        <v>268</v>
      </c>
      <c r="CI1030" s="274" t="s">
        <v>268</v>
      </c>
      <c r="CJ1030" s="298" t="s">
        <v>268</v>
      </c>
      <c r="CK1030" s="298" t="s">
        <v>736</v>
      </c>
      <c r="CL1030" s="274" t="s">
        <v>268</v>
      </c>
      <c r="CM1030" s="274" t="s">
        <v>268</v>
      </c>
      <c r="CN1030" s="274" t="s">
        <v>268</v>
      </c>
      <c r="CO1030" s="274" t="s">
        <v>268</v>
      </c>
      <c r="CP1030" s="274" t="s">
        <v>268</v>
      </c>
      <c r="CQ1030" s="274" t="s">
        <v>8088</v>
      </c>
      <c r="CR1030" s="274" t="s">
        <v>877</v>
      </c>
      <c r="CS1030" s="274">
        <v>67.260000000000005</v>
      </c>
      <c r="CT1030" s="274" t="s">
        <v>268</v>
      </c>
      <c r="CU1030" s="274">
        <v>67.260000000000005</v>
      </c>
      <c r="CV1030" s="274">
        <v>365</v>
      </c>
      <c r="CW1030" s="274" t="s">
        <v>878</v>
      </c>
      <c r="CX1030" s="274" t="s">
        <v>835</v>
      </c>
      <c r="CY1030" s="274" t="s">
        <v>836</v>
      </c>
      <c r="CZ1030" s="274" t="s">
        <v>837</v>
      </c>
      <c r="DA1030" s="274" t="s">
        <v>268</v>
      </c>
      <c r="DB1030" s="274" t="s">
        <v>268</v>
      </c>
      <c r="DC1030" s="274" t="s">
        <v>268</v>
      </c>
      <c r="DD1030" s="274" t="s">
        <v>268</v>
      </c>
      <c r="DE1030" s="274" t="s">
        <v>268</v>
      </c>
      <c r="DF1030" s="274" t="s">
        <v>268</v>
      </c>
      <c r="DG1030" s="299">
        <f>IFERROR(IF(CA1030="D",IF(CK1030="A dispo.",CD1030*VLOOKUP('DATI INPUT'!$F$27,TARIFFE_UD,2,FALSE),CD1030*VLOOKUP(CK1030,TARIFFE_UD,2,FALSE)),CD1030*VLOOKUP(CB1030-100,TARIFFE_UND,2,FALSE)),0)</f>
        <v>23.758511963485947</v>
      </c>
      <c r="DH1030" s="299">
        <f>IFERROR(IF(CA1030="D",IF(CK1030="A dispo.",CF1030*VLOOKUP('DATI INPUT'!$F$27,TARIFFE_UD,3,FALSE),CF1030*VLOOKUP(CK1030,TARIFFE_UD,3,FALSE)),CF1030*VLOOKUP(CB1030-100,TARIFFE_UND,3,FALSE)),0)</f>
        <v>60.367780403072892</v>
      </c>
    </row>
    <row r="1031" spans="1:112" x14ac:dyDescent="0.25">
      <c r="A1031" s="274" t="s">
        <v>8089</v>
      </c>
      <c r="B1031" s="274" t="s">
        <v>8090</v>
      </c>
      <c r="C1031" s="274" t="s">
        <v>861</v>
      </c>
      <c r="D1031" s="274" t="s">
        <v>8091</v>
      </c>
      <c r="E1031" s="274" t="s">
        <v>268</v>
      </c>
      <c r="F1031" s="274" t="s">
        <v>156</v>
      </c>
      <c r="G1031" s="274" t="s">
        <v>8092</v>
      </c>
      <c r="H1031" s="274" t="s">
        <v>3427</v>
      </c>
      <c r="I1031" s="274" t="s">
        <v>2883</v>
      </c>
      <c r="J1031" s="274" t="s">
        <v>274</v>
      </c>
      <c r="K1031" s="274" t="s">
        <v>8093</v>
      </c>
      <c r="L1031" s="274" t="s">
        <v>984</v>
      </c>
      <c r="M1031" s="274" t="s">
        <v>2661</v>
      </c>
      <c r="N1031" s="274" t="s">
        <v>984</v>
      </c>
      <c r="O1031" s="274" t="s">
        <v>873</v>
      </c>
      <c r="P1031" s="274" t="s">
        <v>2662</v>
      </c>
      <c r="Q1031" s="274" t="s">
        <v>268</v>
      </c>
      <c r="R1031" s="274" t="s">
        <v>268</v>
      </c>
      <c r="S1031" s="274" t="s">
        <v>268</v>
      </c>
      <c r="T1031" s="274" t="s">
        <v>268</v>
      </c>
      <c r="U1031" s="274" t="s">
        <v>268</v>
      </c>
      <c r="V1031" s="274" t="s">
        <v>268</v>
      </c>
      <c r="W1031" s="274" t="s">
        <v>2661</v>
      </c>
      <c r="X1031" s="274" t="s">
        <v>2662</v>
      </c>
      <c r="Y1031" s="274" t="s">
        <v>268</v>
      </c>
      <c r="Z1031" s="274" t="s">
        <v>268</v>
      </c>
      <c r="AA1031" s="274" t="s">
        <v>268</v>
      </c>
      <c r="AB1031" s="274" t="s">
        <v>268</v>
      </c>
      <c r="AC1031" s="274" t="s">
        <v>268</v>
      </c>
      <c r="AD1031" s="274" t="s">
        <v>268</v>
      </c>
      <c r="AE1031" s="274" t="s">
        <v>287</v>
      </c>
      <c r="AF1031" s="274" t="s">
        <v>1811</v>
      </c>
      <c r="AG1031" s="274" t="s">
        <v>875</v>
      </c>
      <c r="AH1031" s="274" t="s">
        <v>1412</v>
      </c>
      <c r="AI1031" s="274" t="s">
        <v>2800</v>
      </c>
      <c r="AJ1031" s="274" t="s">
        <v>268</v>
      </c>
      <c r="AK1031" s="274" t="s">
        <v>377</v>
      </c>
      <c r="AL1031" s="274" t="s">
        <v>268</v>
      </c>
      <c r="AM1031" s="274" t="s">
        <v>405</v>
      </c>
      <c r="AN1031" s="274" t="s">
        <v>268</v>
      </c>
      <c r="AO1031" s="274" t="s">
        <v>268</v>
      </c>
      <c r="AP1031" s="274" t="s">
        <v>268</v>
      </c>
      <c r="AQ1031" s="274" t="s">
        <v>268</v>
      </c>
      <c r="AR1031" s="274" t="s">
        <v>268</v>
      </c>
      <c r="AS1031" s="274" t="s">
        <v>268</v>
      </c>
      <c r="AT1031" s="274" t="s">
        <v>268</v>
      </c>
      <c r="AU1031" s="274" t="s">
        <v>268</v>
      </c>
      <c r="AV1031" s="274" t="s">
        <v>268</v>
      </c>
      <c r="AW1031" s="274" t="s">
        <v>268</v>
      </c>
      <c r="AX1031" s="274" t="s">
        <v>268</v>
      </c>
      <c r="AY1031" s="274" t="s">
        <v>268</v>
      </c>
      <c r="AZ1031" s="274" t="s">
        <v>268</v>
      </c>
      <c r="BA1031" s="274" t="s">
        <v>268</v>
      </c>
      <c r="BB1031" s="274" t="s">
        <v>268</v>
      </c>
      <c r="BC1031" s="274" t="s">
        <v>268</v>
      </c>
      <c r="BD1031" s="274" t="s">
        <v>268</v>
      </c>
      <c r="BE1031" s="274" t="s">
        <v>268</v>
      </c>
      <c r="BF1031" s="274" t="s">
        <v>268</v>
      </c>
      <c r="BG1031" s="274" t="s">
        <v>268</v>
      </c>
      <c r="BH1031" s="274" t="s">
        <v>268</v>
      </c>
      <c r="BI1031" s="274" t="s">
        <v>268</v>
      </c>
      <c r="BJ1031" s="274" t="s">
        <v>268</v>
      </c>
      <c r="BK1031" s="274" t="s">
        <v>268</v>
      </c>
      <c r="BL1031" s="274" t="s">
        <v>268</v>
      </c>
      <c r="BM1031" s="274" t="s">
        <v>268</v>
      </c>
      <c r="BN1031" s="274" t="s">
        <v>268</v>
      </c>
      <c r="BO1031" s="274" t="s">
        <v>268</v>
      </c>
      <c r="BP1031" s="274" t="s">
        <v>268</v>
      </c>
      <c r="BQ1031" s="274" t="s">
        <v>268</v>
      </c>
      <c r="BR1031" s="274" t="s">
        <v>268</v>
      </c>
      <c r="BS1031" s="274" t="s">
        <v>268</v>
      </c>
      <c r="BT1031" s="274" t="s">
        <v>268</v>
      </c>
      <c r="BU1031" s="274" t="s">
        <v>268</v>
      </c>
      <c r="BV1031" s="274" t="s">
        <v>268</v>
      </c>
      <c r="BW1031" s="274" t="s">
        <v>268</v>
      </c>
      <c r="BX1031" s="274" t="s">
        <v>268</v>
      </c>
      <c r="BY1031" s="295">
        <v>100.06</v>
      </c>
      <c r="BZ1031" s="295">
        <v>100.06</v>
      </c>
      <c r="CA1031" s="298" t="s">
        <v>142</v>
      </c>
      <c r="CB1031" s="297">
        <v>122</v>
      </c>
      <c r="CC1031" s="284">
        <f t="shared" si="66"/>
        <v>0.75</v>
      </c>
      <c r="CD1031" s="295">
        <f t="shared" si="67"/>
        <v>25.014999999999997</v>
      </c>
      <c r="CE1031" s="284">
        <f t="shared" si="68"/>
        <v>0.75</v>
      </c>
      <c r="CF1031" s="295">
        <f t="shared" si="69"/>
        <v>0.25</v>
      </c>
      <c r="CG1031" s="274" t="s">
        <v>876</v>
      </c>
      <c r="CH1031" s="274" t="s">
        <v>268</v>
      </c>
      <c r="CI1031" s="274" t="s">
        <v>268</v>
      </c>
      <c r="CJ1031" s="298" t="s">
        <v>280</v>
      </c>
      <c r="CK1031" s="297">
        <v>2</v>
      </c>
      <c r="CL1031" s="274" t="s">
        <v>2132</v>
      </c>
      <c r="CM1031" s="274" t="s">
        <v>268</v>
      </c>
      <c r="CN1031" s="274" t="s">
        <v>268</v>
      </c>
      <c r="CO1031" s="274" t="s">
        <v>268</v>
      </c>
      <c r="CP1031" s="274" t="s">
        <v>268</v>
      </c>
      <c r="CQ1031" s="274" t="s">
        <v>268</v>
      </c>
      <c r="CR1031" s="274" t="s">
        <v>877</v>
      </c>
      <c r="CS1031" s="274">
        <v>97.59</v>
      </c>
      <c r="CT1031" s="274">
        <v>-73.19</v>
      </c>
      <c r="CU1031" s="274">
        <v>24.4</v>
      </c>
      <c r="CV1031" s="274">
        <v>365</v>
      </c>
      <c r="CW1031" s="274" t="s">
        <v>878</v>
      </c>
      <c r="CX1031" s="274" t="s">
        <v>835</v>
      </c>
      <c r="CY1031" s="274" t="s">
        <v>836</v>
      </c>
      <c r="CZ1031" s="274" t="s">
        <v>837</v>
      </c>
      <c r="DA1031" s="274" t="s">
        <v>268</v>
      </c>
      <c r="DB1031" s="274" t="s">
        <v>268</v>
      </c>
      <c r="DC1031" s="274" t="s">
        <v>268</v>
      </c>
      <c r="DD1031" s="274" t="s">
        <v>268</v>
      </c>
      <c r="DE1031" s="274" t="s">
        <v>268</v>
      </c>
      <c r="DF1031" s="274" t="s">
        <v>268</v>
      </c>
      <c r="DG1031" s="299">
        <f>IFERROR(IF(CA1031="D",IF(CK1031="A dispo.",CD1031*VLOOKUP('DATI INPUT'!$F$27,TARIFFE_UD,2,FALSE),CD1031*VLOOKUP(CK1031,TARIFFE_UD,2,FALSE)),CD1031*VLOOKUP(CB1031-100,TARIFFE_UND,2,FALSE)),0)</f>
        <v>17.976320778742867</v>
      </c>
      <c r="DH1031" s="299">
        <f>IFERROR(IF(CA1031="D",IF(CK1031="A dispo.",CF1031*VLOOKUP('DATI INPUT'!$F$27,TARIFFE_UD,3,FALSE),CF1031*VLOOKUP(CK1031,TARIFFE_UD,3,FALSE)),CF1031*VLOOKUP(CB1031-100,TARIFFE_UND,3,FALSE)),0)</f>
        <v>11.519455680779611</v>
      </c>
    </row>
    <row r="1032" spans="1:112" hidden="1" x14ac:dyDescent="0.25">
      <c r="A1032" s="274" t="s">
        <v>8094</v>
      </c>
      <c r="B1032" s="274" t="s">
        <v>8095</v>
      </c>
      <c r="C1032" s="274" t="s">
        <v>8096</v>
      </c>
      <c r="D1032" s="274" t="s">
        <v>8097</v>
      </c>
      <c r="E1032" s="274" t="s">
        <v>268</v>
      </c>
      <c r="F1032" s="274" t="s">
        <v>156</v>
      </c>
      <c r="G1032" s="274" t="s">
        <v>8098</v>
      </c>
      <c r="H1032" s="274" t="s">
        <v>8099</v>
      </c>
      <c r="I1032" s="274" t="s">
        <v>371</v>
      </c>
      <c r="J1032" s="274" t="s">
        <v>156</v>
      </c>
      <c r="K1032" s="274" t="s">
        <v>8100</v>
      </c>
      <c r="L1032" s="274" t="s">
        <v>960</v>
      </c>
      <c r="M1032" s="274" t="s">
        <v>8101</v>
      </c>
      <c r="N1032" s="274" t="s">
        <v>8102</v>
      </c>
      <c r="O1032" s="274" t="s">
        <v>1141</v>
      </c>
      <c r="P1032" s="274" t="s">
        <v>8103</v>
      </c>
      <c r="Q1032" s="274" t="s">
        <v>465</v>
      </c>
      <c r="R1032" s="274" t="s">
        <v>268</v>
      </c>
      <c r="S1032" s="274" t="s">
        <v>268</v>
      </c>
      <c r="T1032" s="274" t="s">
        <v>268</v>
      </c>
      <c r="U1032" s="274" t="s">
        <v>268</v>
      </c>
      <c r="V1032" s="274" t="s">
        <v>268</v>
      </c>
      <c r="W1032" s="274" t="s">
        <v>1506</v>
      </c>
      <c r="X1032" s="274" t="s">
        <v>613</v>
      </c>
      <c r="Y1032" s="274" t="s">
        <v>282</v>
      </c>
      <c r="Z1032" s="274" t="s">
        <v>268</v>
      </c>
      <c r="AA1032" s="274" t="s">
        <v>268</v>
      </c>
      <c r="AB1032" s="274" t="s">
        <v>268</v>
      </c>
      <c r="AC1032" s="274" t="s">
        <v>268</v>
      </c>
      <c r="AD1032" s="274" t="s">
        <v>268</v>
      </c>
      <c r="AE1032" s="274" t="s">
        <v>287</v>
      </c>
      <c r="AF1032" s="274" t="s">
        <v>1811</v>
      </c>
      <c r="AG1032" s="274" t="s">
        <v>875</v>
      </c>
      <c r="AH1032" s="274" t="s">
        <v>1848</v>
      </c>
      <c r="AI1032" s="274" t="s">
        <v>786</v>
      </c>
      <c r="AJ1032" s="274" t="s">
        <v>268</v>
      </c>
      <c r="AK1032" s="274" t="s">
        <v>377</v>
      </c>
      <c r="AL1032" s="274" t="s">
        <v>268</v>
      </c>
      <c r="AM1032" s="274" t="s">
        <v>405</v>
      </c>
      <c r="AN1032" s="274" t="s">
        <v>268</v>
      </c>
      <c r="AO1032" s="274" t="s">
        <v>268</v>
      </c>
      <c r="AP1032" s="274" t="s">
        <v>268</v>
      </c>
      <c r="AQ1032" s="274" t="s">
        <v>268</v>
      </c>
      <c r="AR1032" s="274" t="s">
        <v>268</v>
      </c>
      <c r="AS1032" s="274" t="s">
        <v>268</v>
      </c>
      <c r="AT1032" s="274" t="s">
        <v>268</v>
      </c>
      <c r="AU1032" s="274" t="s">
        <v>268</v>
      </c>
      <c r="AV1032" s="274" t="s">
        <v>268</v>
      </c>
      <c r="AW1032" s="274" t="s">
        <v>268</v>
      </c>
      <c r="AX1032" s="274" t="s">
        <v>268</v>
      </c>
      <c r="AY1032" s="274" t="s">
        <v>268</v>
      </c>
      <c r="AZ1032" s="274" t="s">
        <v>268</v>
      </c>
      <c r="BA1032" s="274" t="s">
        <v>268</v>
      </c>
      <c r="BB1032" s="274" t="s">
        <v>268</v>
      </c>
      <c r="BC1032" s="274" t="s">
        <v>268</v>
      </c>
      <c r="BD1032" s="274" t="s">
        <v>268</v>
      </c>
      <c r="BE1032" s="274" t="s">
        <v>268</v>
      </c>
      <c r="BF1032" s="274" t="s">
        <v>268</v>
      </c>
      <c r="BG1032" s="274" t="s">
        <v>268</v>
      </c>
      <c r="BH1032" s="274" t="s">
        <v>268</v>
      </c>
      <c r="BI1032" s="274" t="s">
        <v>268</v>
      </c>
      <c r="BJ1032" s="274" t="s">
        <v>268</v>
      </c>
      <c r="BK1032" s="274" t="s">
        <v>268</v>
      </c>
      <c r="BL1032" s="274" t="s">
        <v>268</v>
      </c>
      <c r="BM1032" s="274" t="s">
        <v>268</v>
      </c>
      <c r="BN1032" s="274" t="s">
        <v>268</v>
      </c>
      <c r="BO1032" s="274" t="s">
        <v>268</v>
      </c>
      <c r="BP1032" s="274" t="s">
        <v>268</v>
      </c>
      <c r="BQ1032" s="274" t="s">
        <v>268</v>
      </c>
      <c r="BR1032" s="274" t="s">
        <v>268</v>
      </c>
      <c r="BS1032" s="274" t="s">
        <v>268</v>
      </c>
      <c r="BT1032" s="274" t="s">
        <v>268</v>
      </c>
      <c r="BU1032" s="274" t="s">
        <v>268</v>
      </c>
      <c r="BV1032" s="274" t="s">
        <v>268</v>
      </c>
      <c r="BW1032" s="274" t="s">
        <v>268</v>
      </c>
      <c r="BX1032" s="274" t="s">
        <v>268</v>
      </c>
      <c r="BY1032" s="295">
        <v>50.24</v>
      </c>
      <c r="BZ1032" s="295">
        <v>50.24</v>
      </c>
      <c r="CA1032" s="298" t="s">
        <v>142</v>
      </c>
      <c r="CB1032" s="297">
        <v>122</v>
      </c>
      <c r="CC1032" s="284">
        <f t="shared" si="66"/>
        <v>0</v>
      </c>
      <c r="CD1032" s="295">
        <f t="shared" si="67"/>
        <v>50.24</v>
      </c>
      <c r="CE1032" s="284">
        <f t="shared" si="68"/>
        <v>0</v>
      </c>
      <c r="CF1032" s="295">
        <f t="shared" si="69"/>
        <v>1</v>
      </c>
      <c r="CG1032" s="274" t="s">
        <v>876</v>
      </c>
      <c r="CH1032" s="274" t="s">
        <v>268</v>
      </c>
      <c r="CI1032" s="274" t="s">
        <v>268</v>
      </c>
      <c r="CJ1032" s="298" t="s">
        <v>268</v>
      </c>
      <c r="CK1032" s="298" t="s">
        <v>736</v>
      </c>
      <c r="CL1032" s="274" t="s">
        <v>268</v>
      </c>
      <c r="CM1032" s="274" t="s">
        <v>268</v>
      </c>
      <c r="CN1032" s="274" t="s">
        <v>268</v>
      </c>
      <c r="CO1032" s="274" t="s">
        <v>268</v>
      </c>
      <c r="CP1032" s="274" t="s">
        <v>268</v>
      </c>
      <c r="CQ1032" s="274" t="s">
        <v>8104</v>
      </c>
      <c r="CR1032" s="274" t="s">
        <v>877</v>
      </c>
      <c r="CS1032" s="274">
        <v>77.180000000000007</v>
      </c>
      <c r="CT1032" s="274" t="s">
        <v>268</v>
      </c>
      <c r="CU1032" s="274">
        <v>77.180000000000007</v>
      </c>
      <c r="CV1032" s="274">
        <v>365</v>
      </c>
      <c r="CW1032" s="274" t="s">
        <v>878</v>
      </c>
      <c r="CX1032" s="274" t="s">
        <v>835</v>
      </c>
      <c r="CY1032" s="274" t="s">
        <v>836</v>
      </c>
      <c r="CZ1032" s="274" t="s">
        <v>837</v>
      </c>
      <c r="DA1032" s="274" t="s">
        <v>268</v>
      </c>
      <c r="DB1032" s="274" t="s">
        <v>268</v>
      </c>
      <c r="DC1032" s="274" t="s">
        <v>268</v>
      </c>
      <c r="DD1032" s="274" t="s">
        <v>268</v>
      </c>
      <c r="DE1032" s="274" t="s">
        <v>268</v>
      </c>
      <c r="DF1032" s="274" t="s">
        <v>268</v>
      </c>
      <c r="DG1032" s="299">
        <f>IFERROR(IF(CA1032="D",IF(CK1032="A dispo.",CD1032*VLOOKUP('DATI INPUT'!$F$27,TARIFFE_UD,2,FALSE),CD1032*VLOOKUP(CK1032,TARIFFE_UD,2,FALSE)),CD1032*VLOOKUP(CB1032-100,TARIFFE_UND,2,FALSE)),0)</f>
        <v>39.787588034851133</v>
      </c>
      <c r="DH1032" s="299">
        <f>IFERROR(IF(CA1032="D",IF(CK1032="A dispo.",CF1032*VLOOKUP('DATI INPUT'!$F$27,TARIFFE_UD,3,FALSE),CF1032*VLOOKUP(CK1032,TARIFFE_UD,3,FALSE)),CF1032*VLOOKUP(CB1032-100,TARIFFE_UND,3,FALSE)),0)</f>
        <v>60.367780403072892</v>
      </c>
    </row>
    <row r="1033" spans="1:112" hidden="1" x14ac:dyDescent="0.25">
      <c r="A1033" s="274" t="s">
        <v>8105</v>
      </c>
      <c r="B1033" s="274" t="s">
        <v>8095</v>
      </c>
      <c r="C1033" s="274" t="s">
        <v>862</v>
      </c>
      <c r="D1033" s="274" t="s">
        <v>8097</v>
      </c>
      <c r="E1033" s="274" t="s">
        <v>268</v>
      </c>
      <c r="F1033" s="274" t="s">
        <v>156</v>
      </c>
      <c r="G1033" s="274" t="s">
        <v>8098</v>
      </c>
      <c r="H1033" s="274" t="s">
        <v>8099</v>
      </c>
      <c r="I1033" s="274" t="s">
        <v>371</v>
      </c>
      <c r="J1033" s="274" t="s">
        <v>156</v>
      </c>
      <c r="K1033" s="274" t="s">
        <v>8100</v>
      </c>
      <c r="L1033" s="274" t="s">
        <v>960</v>
      </c>
      <c r="M1033" s="274" t="s">
        <v>8101</v>
      </c>
      <c r="N1033" s="274" t="s">
        <v>8102</v>
      </c>
      <c r="O1033" s="274" t="s">
        <v>1141</v>
      </c>
      <c r="P1033" s="274" t="s">
        <v>8103</v>
      </c>
      <c r="Q1033" s="274" t="s">
        <v>465</v>
      </c>
      <c r="R1033" s="274" t="s">
        <v>268</v>
      </c>
      <c r="S1033" s="274" t="s">
        <v>268</v>
      </c>
      <c r="T1033" s="274" t="s">
        <v>268</v>
      </c>
      <c r="U1033" s="274" t="s">
        <v>268</v>
      </c>
      <c r="V1033" s="274" t="s">
        <v>268</v>
      </c>
      <c r="W1033" s="274" t="s">
        <v>1506</v>
      </c>
      <c r="X1033" s="274" t="s">
        <v>613</v>
      </c>
      <c r="Y1033" s="274" t="s">
        <v>282</v>
      </c>
      <c r="Z1033" s="274" t="s">
        <v>268</v>
      </c>
      <c r="AA1033" s="274" t="s">
        <v>268</v>
      </c>
      <c r="AB1033" s="274" t="s">
        <v>268</v>
      </c>
      <c r="AC1033" s="274" t="s">
        <v>268</v>
      </c>
      <c r="AD1033" s="274" t="s">
        <v>268</v>
      </c>
      <c r="AE1033" s="274" t="s">
        <v>287</v>
      </c>
      <c r="AF1033" s="274" t="s">
        <v>1811</v>
      </c>
      <c r="AG1033" s="274" t="s">
        <v>875</v>
      </c>
      <c r="AH1033" s="274" t="s">
        <v>1848</v>
      </c>
      <c r="AI1033" s="274" t="s">
        <v>786</v>
      </c>
      <c r="AJ1033" s="274" t="s">
        <v>268</v>
      </c>
      <c r="AK1033" s="274" t="s">
        <v>377</v>
      </c>
      <c r="AL1033" s="274" t="s">
        <v>268</v>
      </c>
      <c r="AM1033" s="274" t="s">
        <v>405</v>
      </c>
      <c r="AN1033" s="274" t="s">
        <v>268</v>
      </c>
      <c r="AO1033" s="274" t="s">
        <v>268</v>
      </c>
      <c r="AP1033" s="274" t="s">
        <v>268</v>
      </c>
      <c r="AQ1033" s="274" t="s">
        <v>268</v>
      </c>
      <c r="AR1033" s="274" t="s">
        <v>268</v>
      </c>
      <c r="AS1033" s="274" t="s">
        <v>268</v>
      </c>
      <c r="AT1033" s="274" t="s">
        <v>268</v>
      </c>
      <c r="AU1033" s="274" t="s">
        <v>268</v>
      </c>
      <c r="AV1033" s="274" t="s">
        <v>268</v>
      </c>
      <c r="AW1033" s="274" t="s">
        <v>268</v>
      </c>
      <c r="AX1033" s="274" t="s">
        <v>268</v>
      </c>
      <c r="AY1033" s="274" t="s">
        <v>268</v>
      </c>
      <c r="AZ1033" s="274" t="s">
        <v>268</v>
      </c>
      <c r="BA1033" s="274" t="s">
        <v>268</v>
      </c>
      <c r="BB1033" s="274" t="s">
        <v>268</v>
      </c>
      <c r="BC1033" s="274" t="s">
        <v>268</v>
      </c>
      <c r="BD1033" s="274" t="s">
        <v>268</v>
      </c>
      <c r="BE1033" s="274" t="s">
        <v>268</v>
      </c>
      <c r="BF1033" s="274" t="s">
        <v>268</v>
      </c>
      <c r="BG1033" s="274" t="s">
        <v>268</v>
      </c>
      <c r="BH1033" s="274" t="s">
        <v>268</v>
      </c>
      <c r="BI1033" s="274" t="s">
        <v>268</v>
      </c>
      <c r="BJ1033" s="274" t="s">
        <v>268</v>
      </c>
      <c r="BK1033" s="274" t="s">
        <v>268</v>
      </c>
      <c r="BL1033" s="274" t="s">
        <v>268</v>
      </c>
      <c r="BM1033" s="274" t="s">
        <v>268</v>
      </c>
      <c r="BN1033" s="274" t="s">
        <v>268</v>
      </c>
      <c r="BO1033" s="274" t="s">
        <v>268</v>
      </c>
      <c r="BP1033" s="274" t="s">
        <v>268</v>
      </c>
      <c r="BQ1033" s="274" t="s">
        <v>268</v>
      </c>
      <c r="BR1033" s="274" t="s">
        <v>268</v>
      </c>
      <c r="BS1033" s="274" t="s">
        <v>268</v>
      </c>
      <c r="BT1033" s="274" t="s">
        <v>268</v>
      </c>
      <c r="BU1033" s="274" t="s">
        <v>268</v>
      </c>
      <c r="BV1033" s="274" t="s">
        <v>268</v>
      </c>
      <c r="BW1033" s="274" t="s">
        <v>268</v>
      </c>
      <c r="BX1033" s="274" t="s">
        <v>268</v>
      </c>
      <c r="BY1033" s="295">
        <v>15.64</v>
      </c>
      <c r="BZ1033" s="295">
        <v>15.64</v>
      </c>
      <c r="CA1033" s="298" t="s">
        <v>142</v>
      </c>
      <c r="CB1033" s="297">
        <v>123</v>
      </c>
      <c r="CC1033" s="284">
        <f t="shared" si="66"/>
        <v>0</v>
      </c>
      <c r="CD1033" s="295">
        <f t="shared" si="67"/>
        <v>15.64</v>
      </c>
      <c r="CE1033" s="284">
        <f t="shared" si="68"/>
        <v>1</v>
      </c>
      <c r="CF1033" s="295">
        <f t="shared" si="69"/>
        <v>0</v>
      </c>
      <c r="CG1033" s="274" t="s">
        <v>1817</v>
      </c>
      <c r="CH1033" s="274" t="s">
        <v>268</v>
      </c>
      <c r="CI1033" s="274" t="s">
        <v>268</v>
      </c>
      <c r="CJ1033" s="298" t="s">
        <v>268</v>
      </c>
      <c r="CK1033" s="298" t="s">
        <v>736</v>
      </c>
      <c r="CL1033" s="274" t="s">
        <v>268</v>
      </c>
      <c r="CM1033" s="274" t="s">
        <v>268</v>
      </c>
      <c r="CN1033" s="274" t="s">
        <v>268</v>
      </c>
      <c r="CO1033" s="274" t="s">
        <v>268</v>
      </c>
      <c r="CP1033" s="274" t="s">
        <v>268</v>
      </c>
      <c r="CQ1033" s="274" t="s">
        <v>8104</v>
      </c>
      <c r="CR1033" s="274" t="s">
        <v>877</v>
      </c>
      <c r="CS1033" s="274">
        <v>7.66</v>
      </c>
      <c r="CT1033" s="274" t="s">
        <v>268</v>
      </c>
      <c r="CU1033" s="274">
        <v>7.66</v>
      </c>
      <c r="CV1033" s="274">
        <v>365</v>
      </c>
      <c r="CW1033" s="274" t="s">
        <v>878</v>
      </c>
      <c r="CX1033" s="274" t="s">
        <v>835</v>
      </c>
      <c r="CY1033" s="274" t="s">
        <v>836</v>
      </c>
      <c r="CZ1033" s="274" t="s">
        <v>837</v>
      </c>
      <c r="DA1033" s="274" t="s">
        <v>268</v>
      </c>
      <c r="DB1033" s="274" t="s">
        <v>268</v>
      </c>
      <c r="DC1033" s="274" t="s">
        <v>268</v>
      </c>
      <c r="DD1033" s="274" t="s">
        <v>268</v>
      </c>
      <c r="DE1033" s="274" t="s">
        <v>268</v>
      </c>
      <c r="DF1033" s="274" t="s">
        <v>268</v>
      </c>
      <c r="DG1033" s="299">
        <f>IFERROR(IF(CA1033="D",IF(CK1033="A dispo.",CD1033*VLOOKUP('DATI INPUT'!$F$27,TARIFFE_UD,2,FALSE),CD1033*VLOOKUP(CK1033,TARIFFE_UD,2,FALSE)),CD1033*VLOOKUP(CB1033-100,TARIFFE_UND,2,FALSE)),0)</f>
        <v>12.386104236964007</v>
      </c>
      <c r="DH1033" s="299">
        <f>IFERROR(IF(CA1033="D",IF(CK1033="A dispo.",CF1033*VLOOKUP('DATI INPUT'!$F$27,TARIFFE_UD,3,FALSE),CF1033*VLOOKUP(CK1033,TARIFFE_UD,3,FALSE)),CF1033*VLOOKUP(CB1033-100,TARIFFE_UND,3,FALSE)),0)</f>
        <v>0</v>
      </c>
    </row>
    <row r="1034" spans="1:112" x14ac:dyDescent="0.25">
      <c r="A1034" s="274" t="s">
        <v>8106</v>
      </c>
      <c r="B1034" s="274" t="s">
        <v>570</v>
      </c>
      <c r="C1034" s="274" t="s">
        <v>8107</v>
      </c>
      <c r="D1034" s="274" t="s">
        <v>8108</v>
      </c>
      <c r="E1034" s="274" t="s">
        <v>268</v>
      </c>
      <c r="F1034" s="274" t="s">
        <v>156</v>
      </c>
      <c r="G1034" s="274" t="s">
        <v>8109</v>
      </c>
      <c r="H1034" s="274" t="s">
        <v>5862</v>
      </c>
      <c r="I1034" s="274" t="s">
        <v>8110</v>
      </c>
      <c r="J1034" s="274" t="s">
        <v>156</v>
      </c>
      <c r="K1034" s="274" t="s">
        <v>8111</v>
      </c>
      <c r="L1034" s="274" t="s">
        <v>960</v>
      </c>
      <c r="M1034" s="274" t="s">
        <v>8112</v>
      </c>
      <c r="N1034" s="274" t="s">
        <v>984</v>
      </c>
      <c r="O1034" s="274" t="s">
        <v>873</v>
      </c>
      <c r="P1034" s="274" t="s">
        <v>3242</v>
      </c>
      <c r="Q1034" s="274" t="s">
        <v>346</v>
      </c>
      <c r="R1034" s="274" t="s">
        <v>268</v>
      </c>
      <c r="S1034" s="274" t="s">
        <v>268</v>
      </c>
      <c r="T1034" s="274" t="s">
        <v>268</v>
      </c>
      <c r="U1034" s="274" t="s">
        <v>268</v>
      </c>
      <c r="V1034" s="274" t="s">
        <v>268</v>
      </c>
      <c r="W1034" s="274" t="s">
        <v>8112</v>
      </c>
      <c r="X1034" s="274" t="s">
        <v>3242</v>
      </c>
      <c r="Y1034" s="274" t="s">
        <v>346</v>
      </c>
      <c r="Z1034" s="274" t="s">
        <v>268</v>
      </c>
      <c r="AA1034" s="274" t="s">
        <v>268</v>
      </c>
      <c r="AB1034" s="274" t="s">
        <v>268</v>
      </c>
      <c r="AC1034" s="274" t="s">
        <v>268</v>
      </c>
      <c r="AD1034" s="274" t="s">
        <v>268</v>
      </c>
      <c r="AE1034" s="274" t="s">
        <v>287</v>
      </c>
      <c r="AF1034" s="274" t="s">
        <v>1811</v>
      </c>
      <c r="AG1034" s="274" t="s">
        <v>875</v>
      </c>
      <c r="AH1034" s="274" t="s">
        <v>1848</v>
      </c>
      <c r="AI1034" s="274" t="s">
        <v>1235</v>
      </c>
      <c r="AJ1034" s="274" t="s">
        <v>268</v>
      </c>
      <c r="AK1034" s="274" t="s">
        <v>366</v>
      </c>
      <c r="AL1034" s="274" t="s">
        <v>268</v>
      </c>
      <c r="AM1034" s="274" t="s">
        <v>405</v>
      </c>
      <c r="AN1034" s="274" t="s">
        <v>268</v>
      </c>
      <c r="AO1034" s="274" t="s">
        <v>268</v>
      </c>
      <c r="AP1034" s="274" t="s">
        <v>268</v>
      </c>
      <c r="AQ1034" s="274" t="s">
        <v>268</v>
      </c>
      <c r="AR1034" s="274" t="s">
        <v>268</v>
      </c>
      <c r="AS1034" s="274" t="s">
        <v>268</v>
      </c>
      <c r="AT1034" s="274" t="s">
        <v>268</v>
      </c>
      <c r="AU1034" s="274" t="s">
        <v>268</v>
      </c>
      <c r="AV1034" s="274" t="s">
        <v>268</v>
      </c>
      <c r="AW1034" s="274" t="s">
        <v>268</v>
      </c>
      <c r="AX1034" s="274" t="s">
        <v>268</v>
      </c>
      <c r="AY1034" s="274" t="s">
        <v>268</v>
      </c>
      <c r="AZ1034" s="274" t="s">
        <v>268</v>
      </c>
      <c r="BA1034" s="274" t="s">
        <v>268</v>
      </c>
      <c r="BB1034" s="274" t="s">
        <v>268</v>
      </c>
      <c r="BC1034" s="274" t="s">
        <v>268</v>
      </c>
      <c r="BD1034" s="274" t="s">
        <v>268</v>
      </c>
      <c r="BE1034" s="274" t="s">
        <v>268</v>
      </c>
      <c r="BF1034" s="274" t="s">
        <v>268</v>
      </c>
      <c r="BG1034" s="274" t="s">
        <v>268</v>
      </c>
      <c r="BH1034" s="274" t="s">
        <v>268</v>
      </c>
      <c r="BI1034" s="274" t="s">
        <v>268</v>
      </c>
      <c r="BJ1034" s="274" t="s">
        <v>268</v>
      </c>
      <c r="BK1034" s="274" t="s">
        <v>268</v>
      </c>
      <c r="BL1034" s="274" t="s">
        <v>268</v>
      </c>
      <c r="BM1034" s="274" t="s">
        <v>268</v>
      </c>
      <c r="BN1034" s="274" t="s">
        <v>268</v>
      </c>
      <c r="BO1034" s="274" t="s">
        <v>268</v>
      </c>
      <c r="BP1034" s="274" t="s">
        <v>268</v>
      </c>
      <c r="BQ1034" s="274" t="s">
        <v>268</v>
      </c>
      <c r="BR1034" s="274" t="s">
        <v>268</v>
      </c>
      <c r="BS1034" s="274" t="s">
        <v>268</v>
      </c>
      <c r="BT1034" s="274" t="s">
        <v>268</v>
      </c>
      <c r="BU1034" s="274" t="s">
        <v>268</v>
      </c>
      <c r="BV1034" s="274" t="s">
        <v>268</v>
      </c>
      <c r="BW1034" s="274" t="s">
        <v>268</v>
      </c>
      <c r="BX1034" s="274" t="s">
        <v>268</v>
      </c>
      <c r="BY1034" s="295">
        <v>92</v>
      </c>
      <c r="BZ1034" s="295">
        <v>92</v>
      </c>
      <c r="CA1034" s="298" t="s">
        <v>142</v>
      </c>
      <c r="CB1034" s="297">
        <v>122</v>
      </c>
      <c r="CC1034" s="284">
        <f t="shared" si="66"/>
        <v>0</v>
      </c>
      <c r="CD1034" s="295">
        <f t="shared" si="67"/>
        <v>92</v>
      </c>
      <c r="CE1034" s="284">
        <f t="shared" si="68"/>
        <v>0</v>
      </c>
      <c r="CF1034" s="295">
        <f t="shared" si="69"/>
        <v>1</v>
      </c>
      <c r="CG1034" s="274" t="s">
        <v>876</v>
      </c>
      <c r="CH1034" s="274" t="s">
        <v>268</v>
      </c>
      <c r="CI1034" s="274" t="s">
        <v>268</v>
      </c>
      <c r="CJ1034" s="298" t="s">
        <v>271</v>
      </c>
      <c r="CK1034" s="297">
        <v>1</v>
      </c>
      <c r="CL1034" s="274" t="s">
        <v>268</v>
      </c>
      <c r="CM1034" s="274" t="s">
        <v>268</v>
      </c>
      <c r="CN1034" s="274" t="s">
        <v>268</v>
      </c>
      <c r="CO1034" s="274" t="s">
        <v>268</v>
      </c>
      <c r="CP1034" s="274" t="s">
        <v>268</v>
      </c>
      <c r="CQ1034" s="274" t="s">
        <v>8113</v>
      </c>
      <c r="CR1034" s="274" t="s">
        <v>877</v>
      </c>
      <c r="CS1034" s="274">
        <v>52.24</v>
      </c>
      <c r="CT1034" s="274" t="s">
        <v>268</v>
      </c>
      <c r="CU1034" s="274">
        <v>52.24</v>
      </c>
      <c r="CV1034" s="274">
        <v>365</v>
      </c>
      <c r="CW1034" s="274" t="s">
        <v>878</v>
      </c>
      <c r="CX1034" s="274" t="s">
        <v>835</v>
      </c>
      <c r="CY1034" s="274" t="s">
        <v>836</v>
      </c>
      <c r="CZ1034" s="274" t="s">
        <v>837</v>
      </c>
      <c r="DA1034" s="274" t="s">
        <v>268</v>
      </c>
      <c r="DB1034" s="274" t="s">
        <v>268</v>
      </c>
      <c r="DC1034" s="274" t="s">
        <v>268</v>
      </c>
      <c r="DD1034" s="274" t="s">
        <v>268</v>
      </c>
      <c r="DE1034" s="274" t="s">
        <v>268</v>
      </c>
      <c r="DF1034" s="274" t="s">
        <v>268</v>
      </c>
      <c r="DG1034" s="299">
        <f>IFERROR(IF(CA1034="D",IF(CK1034="A dispo.",CD1034*VLOOKUP('DATI INPUT'!$F$27,TARIFFE_UD,2,FALSE),CD1034*VLOOKUP(CK1034,TARIFFE_UD,2,FALSE)),CD1034*VLOOKUP(CB1034-100,TARIFFE_UND,2,FALSE)),0)</f>
        <v>56.668450757351671</v>
      </c>
      <c r="DH1034" s="299">
        <f>IFERROR(IF(CA1034="D",IF(CK1034="A dispo.",CF1034*VLOOKUP('DATI INPUT'!$F$27,TARIFFE_UD,3,FALSE),CF1034*VLOOKUP(CK1034,TARIFFE_UD,3,FALSE)),CF1034*VLOOKUP(CB1034-100,TARIFFE_UND,3,FALSE)),0)</f>
        <v>15.164853048114928</v>
      </c>
    </row>
    <row r="1035" spans="1:112" x14ac:dyDescent="0.25">
      <c r="A1035" s="274" t="s">
        <v>8114</v>
      </c>
      <c r="B1035" s="274" t="s">
        <v>8115</v>
      </c>
      <c r="C1035" s="274" t="s">
        <v>863</v>
      </c>
      <c r="D1035" s="274" t="s">
        <v>8116</v>
      </c>
      <c r="E1035" s="274" t="s">
        <v>268</v>
      </c>
      <c r="F1035" s="274" t="s">
        <v>156</v>
      </c>
      <c r="G1035" s="274" t="s">
        <v>8117</v>
      </c>
      <c r="H1035" s="274" t="s">
        <v>305</v>
      </c>
      <c r="I1035" s="274" t="s">
        <v>8118</v>
      </c>
      <c r="J1035" s="274" t="s">
        <v>274</v>
      </c>
      <c r="K1035" s="274" t="s">
        <v>8119</v>
      </c>
      <c r="L1035" s="274" t="s">
        <v>984</v>
      </c>
      <c r="M1035" s="274" t="s">
        <v>5693</v>
      </c>
      <c r="N1035" s="274" t="s">
        <v>984</v>
      </c>
      <c r="O1035" s="274" t="s">
        <v>873</v>
      </c>
      <c r="P1035" s="274" t="s">
        <v>1298</v>
      </c>
      <c r="Q1035" s="274" t="s">
        <v>290</v>
      </c>
      <c r="R1035" s="274" t="s">
        <v>268</v>
      </c>
      <c r="S1035" s="274" t="s">
        <v>268</v>
      </c>
      <c r="T1035" s="274" t="s">
        <v>268</v>
      </c>
      <c r="U1035" s="274" t="s">
        <v>268</v>
      </c>
      <c r="V1035" s="274" t="s">
        <v>268</v>
      </c>
      <c r="W1035" s="274" t="s">
        <v>5693</v>
      </c>
      <c r="X1035" s="274" t="s">
        <v>1298</v>
      </c>
      <c r="Y1035" s="274" t="s">
        <v>290</v>
      </c>
      <c r="Z1035" s="274" t="s">
        <v>268</v>
      </c>
      <c r="AA1035" s="274" t="s">
        <v>268</v>
      </c>
      <c r="AB1035" s="274" t="s">
        <v>268</v>
      </c>
      <c r="AC1035" s="274" t="s">
        <v>268</v>
      </c>
      <c r="AD1035" s="274" t="s">
        <v>268</v>
      </c>
      <c r="AE1035" s="274" t="s">
        <v>268</v>
      </c>
      <c r="AF1035" s="274" t="s">
        <v>268</v>
      </c>
      <c r="AG1035" s="274" t="s">
        <v>268</v>
      </c>
      <c r="AH1035" s="274" t="s">
        <v>268</v>
      </c>
      <c r="AI1035" s="274" t="s">
        <v>268</v>
      </c>
      <c r="AJ1035" s="274" t="s">
        <v>268</v>
      </c>
      <c r="AK1035" s="274" t="s">
        <v>268</v>
      </c>
      <c r="AL1035" s="274" t="s">
        <v>268</v>
      </c>
      <c r="AM1035" s="274" t="s">
        <v>268</v>
      </c>
      <c r="AN1035" s="274" t="s">
        <v>268</v>
      </c>
      <c r="AO1035" s="274" t="s">
        <v>268</v>
      </c>
      <c r="AP1035" s="274" t="s">
        <v>268</v>
      </c>
      <c r="AQ1035" s="274" t="s">
        <v>268</v>
      </c>
      <c r="AR1035" s="274" t="s">
        <v>268</v>
      </c>
      <c r="AS1035" s="274" t="s">
        <v>268</v>
      </c>
      <c r="AT1035" s="274" t="s">
        <v>268</v>
      </c>
      <c r="AU1035" s="274" t="s">
        <v>268</v>
      </c>
      <c r="AV1035" s="274" t="s">
        <v>268</v>
      </c>
      <c r="AW1035" s="274" t="s">
        <v>268</v>
      </c>
      <c r="AX1035" s="274" t="s">
        <v>268</v>
      </c>
      <c r="AY1035" s="274" t="s">
        <v>268</v>
      </c>
      <c r="AZ1035" s="274" t="s">
        <v>268</v>
      </c>
      <c r="BA1035" s="274" t="s">
        <v>268</v>
      </c>
      <c r="BB1035" s="274" t="s">
        <v>268</v>
      </c>
      <c r="BC1035" s="274" t="s">
        <v>268</v>
      </c>
      <c r="BD1035" s="274" t="s">
        <v>268</v>
      </c>
      <c r="BE1035" s="274" t="s">
        <v>268</v>
      </c>
      <c r="BF1035" s="274" t="s">
        <v>268</v>
      </c>
      <c r="BG1035" s="274" t="s">
        <v>268</v>
      </c>
      <c r="BH1035" s="274" t="s">
        <v>268</v>
      </c>
      <c r="BI1035" s="274" t="s">
        <v>268</v>
      </c>
      <c r="BJ1035" s="274" t="s">
        <v>268</v>
      </c>
      <c r="BK1035" s="274" t="s">
        <v>268</v>
      </c>
      <c r="BL1035" s="274" t="s">
        <v>268</v>
      </c>
      <c r="BM1035" s="274" t="s">
        <v>268</v>
      </c>
      <c r="BN1035" s="274" t="s">
        <v>268</v>
      </c>
      <c r="BO1035" s="274" t="s">
        <v>268</v>
      </c>
      <c r="BP1035" s="274" t="s">
        <v>268</v>
      </c>
      <c r="BQ1035" s="274" t="s">
        <v>268</v>
      </c>
      <c r="BR1035" s="274" t="s">
        <v>268</v>
      </c>
      <c r="BS1035" s="274" t="s">
        <v>268</v>
      </c>
      <c r="BT1035" s="274" t="s">
        <v>268</v>
      </c>
      <c r="BU1035" s="274" t="s">
        <v>268</v>
      </c>
      <c r="BV1035" s="274" t="s">
        <v>268</v>
      </c>
      <c r="BW1035" s="274" t="s">
        <v>268</v>
      </c>
      <c r="BX1035" s="274" t="s">
        <v>268</v>
      </c>
      <c r="BY1035" s="295">
        <v>45</v>
      </c>
      <c r="BZ1035" s="295">
        <v>45</v>
      </c>
      <c r="CA1035" s="298" t="s">
        <v>142</v>
      </c>
      <c r="CB1035" s="297">
        <v>122</v>
      </c>
      <c r="CC1035" s="284">
        <f t="shared" si="66"/>
        <v>0</v>
      </c>
      <c r="CD1035" s="295">
        <f t="shared" si="67"/>
        <v>45</v>
      </c>
      <c r="CE1035" s="284">
        <f t="shared" si="68"/>
        <v>0</v>
      </c>
      <c r="CF1035" s="295">
        <f t="shared" si="69"/>
        <v>1</v>
      </c>
      <c r="CG1035" s="274" t="s">
        <v>876</v>
      </c>
      <c r="CH1035" s="274" t="s">
        <v>268</v>
      </c>
      <c r="CI1035" s="274" t="s">
        <v>268</v>
      </c>
      <c r="CJ1035" s="298" t="s">
        <v>271</v>
      </c>
      <c r="CK1035" s="297">
        <v>1</v>
      </c>
      <c r="CL1035" s="274" t="s">
        <v>268</v>
      </c>
      <c r="CM1035" s="274" t="s">
        <v>268</v>
      </c>
      <c r="CN1035" s="274" t="s">
        <v>268</v>
      </c>
      <c r="CO1035" s="274" t="s">
        <v>268</v>
      </c>
      <c r="CP1035" s="274" t="s">
        <v>268</v>
      </c>
      <c r="CQ1035" s="274" t="s">
        <v>8120</v>
      </c>
      <c r="CR1035" s="274" t="s">
        <v>877</v>
      </c>
      <c r="CS1035" s="274">
        <v>34.380000000000003</v>
      </c>
      <c r="CT1035" s="274" t="s">
        <v>268</v>
      </c>
      <c r="CU1035" s="274">
        <v>34.380000000000003</v>
      </c>
      <c r="CV1035" s="274">
        <v>365</v>
      </c>
      <c r="CW1035" s="274" t="s">
        <v>878</v>
      </c>
      <c r="CX1035" s="274" t="s">
        <v>835</v>
      </c>
      <c r="CY1035" s="274" t="s">
        <v>836</v>
      </c>
      <c r="CZ1035" s="274" t="s">
        <v>837</v>
      </c>
      <c r="DA1035" s="274" t="s">
        <v>268</v>
      </c>
      <c r="DB1035" s="274" t="s">
        <v>268</v>
      </c>
      <c r="DC1035" s="274" t="s">
        <v>268</v>
      </c>
      <c r="DD1035" s="274" t="s">
        <v>268</v>
      </c>
      <c r="DE1035" s="274" t="s">
        <v>268</v>
      </c>
      <c r="DF1035" s="274" t="s">
        <v>268</v>
      </c>
      <c r="DG1035" s="299">
        <f>IFERROR(IF(CA1035="D",IF(CK1035="A dispo.",CD1035*VLOOKUP('DATI INPUT'!$F$27,TARIFFE_UD,2,FALSE),CD1035*VLOOKUP(CK1035,TARIFFE_UD,2,FALSE)),CD1035*VLOOKUP(CB1035-100,TARIFFE_UND,2,FALSE)),0)</f>
        <v>27.718263957400275</v>
      </c>
      <c r="DH1035" s="299">
        <f>IFERROR(IF(CA1035="D",IF(CK1035="A dispo.",CF1035*VLOOKUP('DATI INPUT'!$F$27,TARIFFE_UD,3,FALSE),CF1035*VLOOKUP(CK1035,TARIFFE_UD,3,FALSE)),CF1035*VLOOKUP(CB1035-100,TARIFFE_UND,3,FALSE)),0)</f>
        <v>15.164853048114928</v>
      </c>
    </row>
    <row r="1036" spans="1:112" x14ac:dyDescent="0.25">
      <c r="A1036" s="274" t="s">
        <v>8121</v>
      </c>
      <c r="B1036" s="274" t="s">
        <v>8122</v>
      </c>
      <c r="C1036" s="274" t="s">
        <v>864</v>
      </c>
      <c r="D1036" s="274" t="s">
        <v>8123</v>
      </c>
      <c r="E1036" s="274" t="s">
        <v>268</v>
      </c>
      <c r="F1036" s="274" t="s">
        <v>156</v>
      </c>
      <c r="G1036" s="274" t="s">
        <v>8124</v>
      </c>
      <c r="H1036" s="274" t="s">
        <v>1372</v>
      </c>
      <c r="I1036" s="274" t="s">
        <v>8125</v>
      </c>
      <c r="J1036" s="274" t="s">
        <v>156</v>
      </c>
      <c r="K1036" s="274" t="s">
        <v>8126</v>
      </c>
      <c r="L1036" s="274" t="s">
        <v>960</v>
      </c>
      <c r="M1036" s="274" t="s">
        <v>1354</v>
      </c>
      <c r="N1036" s="274" t="s">
        <v>984</v>
      </c>
      <c r="O1036" s="274" t="s">
        <v>873</v>
      </c>
      <c r="P1036" s="274" t="s">
        <v>1310</v>
      </c>
      <c r="Q1036" s="274" t="s">
        <v>290</v>
      </c>
      <c r="R1036" s="274" t="s">
        <v>268</v>
      </c>
      <c r="S1036" s="274" t="s">
        <v>268</v>
      </c>
      <c r="T1036" s="274" t="s">
        <v>268</v>
      </c>
      <c r="U1036" s="274" t="s">
        <v>268</v>
      </c>
      <c r="V1036" s="274" t="s">
        <v>268</v>
      </c>
      <c r="W1036" s="274" t="s">
        <v>1354</v>
      </c>
      <c r="X1036" s="274" t="s">
        <v>1310</v>
      </c>
      <c r="Y1036" s="274" t="s">
        <v>290</v>
      </c>
      <c r="Z1036" s="274" t="s">
        <v>268</v>
      </c>
      <c r="AA1036" s="274" t="s">
        <v>268</v>
      </c>
      <c r="AB1036" s="274" t="s">
        <v>268</v>
      </c>
      <c r="AC1036" s="274" t="s">
        <v>268</v>
      </c>
      <c r="AD1036" s="274" t="s">
        <v>268</v>
      </c>
      <c r="AE1036" s="274" t="s">
        <v>287</v>
      </c>
      <c r="AF1036" s="274" t="s">
        <v>1811</v>
      </c>
      <c r="AG1036" s="274" t="s">
        <v>875</v>
      </c>
      <c r="AH1036" s="274" t="s">
        <v>1812</v>
      </c>
      <c r="AI1036" s="274" t="s">
        <v>973</v>
      </c>
      <c r="AJ1036" s="274" t="s">
        <v>268</v>
      </c>
      <c r="AK1036" s="274" t="s">
        <v>377</v>
      </c>
      <c r="AL1036" s="274" t="s">
        <v>268</v>
      </c>
      <c r="AM1036" s="274" t="s">
        <v>355</v>
      </c>
      <c r="AN1036" s="274" t="s">
        <v>268</v>
      </c>
      <c r="AO1036" s="274" t="s">
        <v>268</v>
      </c>
      <c r="AP1036" s="274" t="s">
        <v>268</v>
      </c>
      <c r="AQ1036" s="274" t="s">
        <v>268</v>
      </c>
      <c r="AR1036" s="274" t="s">
        <v>268</v>
      </c>
      <c r="AS1036" s="274" t="s">
        <v>268</v>
      </c>
      <c r="AT1036" s="274" t="s">
        <v>268</v>
      </c>
      <c r="AU1036" s="274" t="s">
        <v>268</v>
      </c>
      <c r="AV1036" s="274" t="s">
        <v>268</v>
      </c>
      <c r="AW1036" s="274" t="s">
        <v>268</v>
      </c>
      <c r="AX1036" s="274" t="s">
        <v>268</v>
      </c>
      <c r="AY1036" s="274" t="s">
        <v>268</v>
      </c>
      <c r="AZ1036" s="274" t="s">
        <v>268</v>
      </c>
      <c r="BA1036" s="274" t="s">
        <v>268</v>
      </c>
      <c r="BB1036" s="274" t="s">
        <v>268</v>
      </c>
      <c r="BC1036" s="274" t="s">
        <v>268</v>
      </c>
      <c r="BD1036" s="274" t="s">
        <v>268</v>
      </c>
      <c r="BE1036" s="274" t="s">
        <v>268</v>
      </c>
      <c r="BF1036" s="274" t="s">
        <v>268</v>
      </c>
      <c r="BG1036" s="274" t="s">
        <v>268</v>
      </c>
      <c r="BH1036" s="274" t="s">
        <v>268</v>
      </c>
      <c r="BI1036" s="274" t="s">
        <v>268</v>
      </c>
      <c r="BJ1036" s="274" t="s">
        <v>268</v>
      </c>
      <c r="BK1036" s="274" t="s">
        <v>268</v>
      </c>
      <c r="BL1036" s="274" t="s">
        <v>268</v>
      </c>
      <c r="BM1036" s="274" t="s">
        <v>268</v>
      </c>
      <c r="BN1036" s="274" t="s">
        <v>268</v>
      </c>
      <c r="BO1036" s="274" t="s">
        <v>268</v>
      </c>
      <c r="BP1036" s="274" t="s">
        <v>268</v>
      </c>
      <c r="BQ1036" s="274" t="s">
        <v>268</v>
      </c>
      <c r="BR1036" s="274" t="s">
        <v>268</v>
      </c>
      <c r="BS1036" s="274" t="s">
        <v>268</v>
      </c>
      <c r="BT1036" s="274" t="s">
        <v>268</v>
      </c>
      <c r="BU1036" s="274" t="s">
        <v>268</v>
      </c>
      <c r="BV1036" s="274" t="s">
        <v>268</v>
      </c>
      <c r="BW1036" s="274" t="s">
        <v>268</v>
      </c>
      <c r="BX1036" s="274" t="s">
        <v>268</v>
      </c>
      <c r="BY1036" s="295">
        <v>77</v>
      </c>
      <c r="BZ1036" s="295">
        <v>77</v>
      </c>
      <c r="CA1036" s="298" t="s">
        <v>142</v>
      </c>
      <c r="CB1036" s="297">
        <v>122</v>
      </c>
      <c r="CC1036" s="284">
        <f t="shared" si="66"/>
        <v>0</v>
      </c>
      <c r="CD1036" s="295">
        <f t="shared" si="67"/>
        <v>77</v>
      </c>
      <c r="CE1036" s="284">
        <f t="shared" si="68"/>
        <v>0</v>
      </c>
      <c r="CF1036" s="295">
        <f t="shared" si="69"/>
        <v>1</v>
      </c>
      <c r="CG1036" s="274" t="s">
        <v>876</v>
      </c>
      <c r="CH1036" s="274" t="s">
        <v>268</v>
      </c>
      <c r="CI1036" s="274" t="s">
        <v>268</v>
      </c>
      <c r="CJ1036" s="298" t="s">
        <v>271</v>
      </c>
      <c r="CK1036" s="297">
        <v>1</v>
      </c>
      <c r="CL1036" s="274" t="s">
        <v>268</v>
      </c>
      <c r="CM1036" s="274" t="s">
        <v>268</v>
      </c>
      <c r="CN1036" s="274" t="s">
        <v>268</v>
      </c>
      <c r="CO1036" s="274" t="s">
        <v>268</v>
      </c>
      <c r="CP1036" s="274" t="s">
        <v>268</v>
      </c>
      <c r="CQ1036" s="274" t="s">
        <v>8127</v>
      </c>
      <c r="CR1036" s="274" t="s">
        <v>877</v>
      </c>
      <c r="CS1036" s="274">
        <v>46.54</v>
      </c>
      <c r="CT1036" s="274" t="s">
        <v>268</v>
      </c>
      <c r="CU1036" s="274">
        <v>46.54</v>
      </c>
      <c r="CV1036" s="274">
        <v>365</v>
      </c>
      <c r="CW1036" s="274" t="s">
        <v>878</v>
      </c>
      <c r="CX1036" s="274" t="s">
        <v>835</v>
      </c>
      <c r="CY1036" s="274" t="s">
        <v>836</v>
      </c>
      <c r="CZ1036" s="274" t="s">
        <v>837</v>
      </c>
      <c r="DA1036" s="274" t="s">
        <v>268</v>
      </c>
      <c r="DB1036" s="274" t="s">
        <v>268</v>
      </c>
      <c r="DC1036" s="274" t="s">
        <v>268</v>
      </c>
      <c r="DD1036" s="274" t="s">
        <v>268</v>
      </c>
      <c r="DE1036" s="274" t="s">
        <v>268</v>
      </c>
      <c r="DF1036" s="274" t="s">
        <v>268</v>
      </c>
      <c r="DG1036" s="299">
        <f>IFERROR(IF(CA1036="D",IF(CK1036="A dispo.",CD1036*VLOOKUP('DATI INPUT'!$F$27,TARIFFE_UD,2,FALSE),CD1036*VLOOKUP(CK1036,TARIFFE_UD,2,FALSE)),CD1036*VLOOKUP(CB1036-100,TARIFFE_UND,2,FALSE)),0)</f>
        <v>47.429029438218244</v>
      </c>
      <c r="DH1036" s="299">
        <f>IFERROR(IF(CA1036="D",IF(CK1036="A dispo.",CF1036*VLOOKUP('DATI INPUT'!$F$27,TARIFFE_UD,3,FALSE),CF1036*VLOOKUP(CK1036,TARIFFE_UD,3,FALSE)),CF1036*VLOOKUP(CB1036-100,TARIFFE_UND,3,FALSE)),0)</f>
        <v>15.164853048114928</v>
      </c>
    </row>
    <row r="1037" spans="1:112" x14ac:dyDescent="0.25">
      <c r="A1037" s="274" t="s">
        <v>8128</v>
      </c>
      <c r="B1037" s="274" t="s">
        <v>8122</v>
      </c>
      <c r="C1037" s="274" t="s">
        <v>8129</v>
      </c>
      <c r="D1037" s="274" t="s">
        <v>8123</v>
      </c>
      <c r="E1037" s="274" t="s">
        <v>268</v>
      </c>
      <c r="F1037" s="274" t="s">
        <v>156</v>
      </c>
      <c r="G1037" s="274" t="s">
        <v>8124</v>
      </c>
      <c r="H1037" s="274" t="s">
        <v>1372</v>
      </c>
      <c r="I1037" s="274" t="s">
        <v>8125</v>
      </c>
      <c r="J1037" s="274" t="s">
        <v>156</v>
      </c>
      <c r="K1037" s="274" t="s">
        <v>8126</v>
      </c>
      <c r="L1037" s="274" t="s">
        <v>960</v>
      </c>
      <c r="M1037" s="274" t="s">
        <v>1354</v>
      </c>
      <c r="N1037" s="274" t="s">
        <v>984</v>
      </c>
      <c r="O1037" s="274" t="s">
        <v>873</v>
      </c>
      <c r="P1037" s="274" t="s">
        <v>1310</v>
      </c>
      <c r="Q1037" s="274" t="s">
        <v>290</v>
      </c>
      <c r="R1037" s="274" t="s">
        <v>268</v>
      </c>
      <c r="S1037" s="274" t="s">
        <v>268</v>
      </c>
      <c r="T1037" s="274" t="s">
        <v>268</v>
      </c>
      <c r="U1037" s="274" t="s">
        <v>268</v>
      </c>
      <c r="V1037" s="274" t="s">
        <v>268</v>
      </c>
      <c r="W1037" s="274" t="s">
        <v>1354</v>
      </c>
      <c r="X1037" s="274" t="s">
        <v>1310</v>
      </c>
      <c r="Y1037" s="274" t="s">
        <v>290</v>
      </c>
      <c r="Z1037" s="274" t="s">
        <v>268</v>
      </c>
      <c r="AA1037" s="274" t="s">
        <v>268</v>
      </c>
      <c r="AB1037" s="274" t="s">
        <v>268</v>
      </c>
      <c r="AC1037" s="274" t="s">
        <v>268</v>
      </c>
      <c r="AD1037" s="274" t="s">
        <v>268</v>
      </c>
      <c r="AE1037" s="274" t="s">
        <v>287</v>
      </c>
      <c r="AF1037" s="274" t="s">
        <v>1811</v>
      </c>
      <c r="AG1037" s="274" t="s">
        <v>875</v>
      </c>
      <c r="AH1037" s="274" t="s">
        <v>1812</v>
      </c>
      <c r="AI1037" s="274" t="s">
        <v>973</v>
      </c>
      <c r="AJ1037" s="274" t="s">
        <v>268</v>
      </c>
      <c r="AK1037" s="274" t="s">
        <v>395</v>
      </c>
      <c r="AL1037" s="274" t="s">
        <v>268</v>
      </c>
      <c r="AM1037" s="274" t="s">
        <v>268</v>
      </c>
      <c r="AN1037" s="274" t="s">
        <v>268</v>
      </c>
      <c r="AO1037" s="274" t="s">
        <v>268</v>
      </c>
      <c r="AP1037" s="274" t="s">
        <v>268</v>
      </c>
      <c r="AQ1037" s="274" t="s">
        <v>268</v>
      </c>
      <c r="AR1037" s="274" t="s">
        <v>268</v>
      </c>
      <c r="AS1037" s="274" t="s">
        <v>268</v>
      </c>
      <c r="AT1037" s="274" t="s">
        <v>268</v>
      </c>
      <c r="AU1037" s="274" t="s">
        <v>268</v>
      </c>
      <c r="AV1037" s="274" t="s">
        <v>268</v>
      </c>
      <c r="AW1037" s="274" t="s">
        <v>268</v>
      </c>
      <c r="AX1037" s="274" t="s">
        <v>268</v>
      </c>
      <c r="AY1037" s="274" t="s">
        <v>268</v>
      </c>
      <c r="AZ1037" s="274" t="s">
        <v>268</v>
      </c>
      <c r="BA1037" s="274" t="s">
        <v>268</v>
      </c>
      <c r="BB1037" s="274" t="s">
        <v>268</v>
      </c>
      <c r="BC1037" s="274" t="s">
        <v>268</v>
      </c>
      <c r="BD1037" s="274" t="s">
        <v>268</v>
      </c>
      <c r="BE1037" s="274" t="s">
        <v>268</v>
      </c>
      <c r="BF1037" s="274" t="s">
        <v>268</v>
      </c>
      <c r="BG1037" s="274" t="s">
        <v>268</v>
      </c>
      <c r="BH1037" s="274" t="s">
        <v>268</v>
      </c>
      <c r="BI1037" s="274" t="s">
        <v>268</v>
      </c>
      <c r="BJ1037" s="274" t="s">
        <v>268</v>
      </c>
      <c r="BK1037" s="274" t="s">
        <v>268</v>
      </c>
      <c r="BL1037" s="274" t="s">
        <v>268</v>
      </c>
      <c r="BM1037" s="274" t="s">
        <v>268</v>
      </c>
      <c r="BN1037" s="274" t="s">
        <v>268</v>
      </c>
      <c r="BO1037" s="274" t="s">
        <v>268</v>
      </c>
      <c r="BP1037" s="274" t="s">
        <v>268</v>
      </c>
      <c r="BQ1037" s="274" t="s">
        <v>268</v>
      </c>
      <c r="BR1037" s="274" t="s">
        <v>268</v>
      </c>
      <c r="BS1037" s="274" t="s">
        <v>268</v>
      </c>
      <c r="BT1037" s="274" t="s">
        <v>268</v>
      </c>
      <c r="BU1037" s="274" t="s">
        <v>268</v>
      </c>
      <c r="BV1037" s="274" t="s">
        <v>268</v>
      </c>
      <c r="BW1037" s="274" t="s">
        <v>268</v>
      </c>
      <c r="BX1037" s="274" t="s">
        <v>268</v>
      </c>
      <c r="BY1037" s="295">
        <v>65</v>
      </c>
      <c r="BZ1037" s="295">
        <v>65</v>
      </c>
      <c r="CA1037" s="298" t="s">
        <v>142</v>
      </c>
      <c r="CB1037" s="297">
        <v>122</v>
      </c>
      <c r="CC1037" s="284">
        <f t="shared" si="66"/>
        <v>0</v>
      </c>
      <c r="CD1037" s="295">
        <f t="shared" si="67"/>
        <v>65</v>
      </c>
      <c r="CE1037" s="284">
        <f t="shared" si="68"/>
        <v>0</v>
      </c>
      <c r="CF1037" s="295">
        <f t="shared" si="69"/>
        <v>1</v>
      </c>
      <c r="CG1037" s="274" t="s">
        <v>876</v>
      </c>
      <c r="CH1037" s="274" t="s">
        <v>268</v>
      </c>
      <c r="CI1037" s="274" t="s">
        <v>268</v>
      </c>
      <c r="CJ1037" s="298" t="s">
        <v>271</v>
      </c>
      <c r="CK1037" s="297">
        <v>1</v>
      </c>
      <c r="CL1037" s="274" t="s">
        <v>268</v>
      </c>
      <c r="CM1037" s="274" t="s">
        <v>268</v>
      </c>
      <c r="CN1037" s="274" t="s">
        <v>268</v>
      </c>
      <c r="CO1037" s="274" t="s">
        <v>268</v>
      </c>
      <c r="CP1037" s="274" t="s">
        <v>268</v>
      </c>
      <c r="CQ1037" s="274" t="s">
        <v>8127</v>
      </c>
      <c r="CR1037" s="274" t="s">
        <v>877</v>
      </c>
      <c r="CS1037" s="274">
        <v>41.98</v>
      </c>
      <c r="CT1037" s="274" t="s">
        <v>268</v>
      </c>
      <c r="CU1037" s="274">
        <v>41.98</v>
      </c>
      <c r="CV1037" s="274">
        <v>365</v>
      </c>
      <c r="CW1037" s="274" t="s">
        <v>878</v>
      </c>
      <c r="CX1037" s="274" t="s">
        <v>835</v>
      </c>
      <c r="CY1037" s="274" t="s">
        <v>836</v>
      </c>
      <c r="CZ1037" s="274" t="s">
        <v>837</v>
      </c>
      <c r="DA1037" s="274" t="s">
        <v>268</v>
      </c>
      <c r="DB1037" s="274" t="s">
        <v>268</v>
      </c>
      <c r="DC1037" s="274" t="s">
        <v>268</v>
      </c>
      <c r="DD1037" s="274" t="s">
        <v>268</v>
      </c>
      <c r="DE1037" s="274" t="s">
        <v>268</v>
      </c>
      <c r="DF1037" s="274" t="s">
        <v>268</v>
      </c>
      <c r="DG1037" s="299">
        <f>IFERROR(IF(CA1037="D",IF(CK1037="A dispo.",CD1037*VLOOKUP('DATI INPUT'!$F$27,TARIFFE_UD,2,FALSE),CD1037*VLOOKUP(CK1037,TARIFFE_UD,2,FALSE)),CD1037*VLOOKUP(CB1037-100,TARIFFE_UND,2,FALSE)),0)</f>
        <v>40.037492382911509</v>
      </c>
      <c r="DH1037" s="299">
        <f>IFERROR(IF(CA1037="D",IF(CK1037="A dispo.",CF1037*VLOOKUP('DATI INPUT'!$F$27,TARIFFE_UD,3,FALSE),CF1037*VLOOKUP(CK1037,TARIFFE_UD,3,FALSE)),CF1037*VLOOKUP(CB1037-100,TARIFFE_UND,3,FALSE)),0)</f>
        <v>15.164853048114928</v>
      </c>
    </row>
    <row r="1038" spans="1:112" x14ac:dyDescent="0.25">
      <c r="A1038" s="274" t="s">
        <v>8130</v>
      </c>
      <c r="B1038" s="274" t="s">
        <v>8122</v>
      </c>
      <c r="C1038" s="274" t="s">
        <v>8131</v>
      </c>
      <c r="D1038" s="274" t="s">
        <v>8123</v>
      </c>
      <c r="E1038" s="274" t="s">
        <v>268</v>
      </c>
      <c r="F1038" s="274" t="s">
        <v>156</v>
      </c>
      <c r="G1038" s="274" t="s">
        <v>8124</v>
      </c>
      <c r="H1038" s="274" t="s">
        <v>1372</v>
      </c>
      <c r="I1038" s="274" t="s">
        <v>8125</v>
      </c>
      <c r="J1038" s="274" t="s">
        <v>156</v>
      </c>
      <c r="K1038" s="274" t="s">
        <v>8126</v>
      </c>
      <c r="L1038" s="274" t="s">
        <v>960</v>
      </c>
      <c r="M1038" s="274" t="s">
        <v>1354</v>
      </c>
      <c r="N1038" s="274" t="s">
        <v>984</v>
      </c>
      <c r="O1038" s="274" t="s">
        <v>873</v>
      </c>
      <c r="P1038" s="274" t="s">
        <v>1310</v>
      </c>
      <c r="Q1038" s="274" t="s">
        <v>290</v>
      </c>
      <c r="R1038" s="274" t="s">
        <v>268</v>
      </c>
      <c r="S1038" s="274" t="s">
        <v>268</v>
      </c>
      <c r="T1038" s="274" t="s">
        <v>268</v>
      </c>
      <c r="U1038" s="274" t="s">
        <v>268</v>
      </c>
      <c r="V1038" s="274" t="s">
        <v>268</v>
      </c>
      <c r="W1038" s="274" t="s">
        <v>1354</v>
      </c>
      <c r="X1038" s="274" t="s">
        <v>1310</v>
      </c>
      <c r="Y1038" s="274" t="s">
        <v>290</v>
      </c>
      <c r="Z1038" s="274" t="s">
        <v>268</v>
      </c>
      <c r="AA1038" s="274" t="s">
        <v>268</v>
      </c>
      <c r="AB1038" s="274" t="s">
        <v>268</v>
      </c>
      <c r="AC1038" s="274" t="s">
        <v>268</v>
      </c>
      <c r="AD1038" s="274" t="s">
        <v>268</v>
      </c>
      <c r="AE1038" s="274" t="s">
        <v>287</v>
      </c>
      <c r="AF1038" s="274" t="s">
        <v>1811</v>
      </c>
      <c r="AG1038" s="274" t="s">
        <v>875</v>
      </c>
      <c r="AH1038" s="274" t="s">
        <v>1812</v>
      </c>
      <c r="AI1038" s="274" t="s">
        <v>973</v>
      </c>
      <c r="AJ1038" s="274" t="s">
        <v>268</v>
      </c>
      <c r="AK1038" s="274" t="s">
        <v>381</v>
      </c>
      <c r="AL1038" s="274" t="s">
        <v>268</v>
      </c>
      <c r="AM1038" s="274" t="s">
        <v>411</v>
      </c>
      <c r="AN1038" s="274" t="s">
        <v>268</v>
      </c>
      <c r="AO1038" s="274" t="s">
        <v>268</v>
      </c>
      <c r="AP1038" s="274" t="s">
        <v>268</v>
      </c>
      <c r="AQ1038" s="274" t="s">
        <v>268</v>
      </c>
      <c r="AR1038" s="274" t="s">
        <v>268</v>
      </c>
      <c r="AS1038" s="274" t="s">
        <v>268</v>
      </c>
      <c r="AT1038" s="274" t="s">
        <v>268</v>
      </c>
      <c r="AU1038" s="274" t="s">
        <v>268</v>
      </c>
      <c r="AV1038" s="274" t="s">
        <v>268</v>
      </c>
      <c r="AW1038" s="274" t="s">
        <v>268</v>
      </c>
      <c r="AX1038" s="274" t="s">
        <v>268</v>
      </c>
      <c r="AY1038" s="274" t="s">
        <v>268</v>
      </c>
      <c r="AZ1038" s="274" t="s">
        <v>268</v>
      </c>
      <c r="BA1038" s="274" t="s">
        <v>268</v>
      </c>
      <c r="BB1038" s="274" t="s">
        <v>268</v>
      </c>
      <c r="BC1038" s="274" t="s">
        <v>268</v>
      </c>
      <c r="BD1038" s="274" t="s">
        <v>268</v>
      </c>
      <c r="BE1038" s="274" t="s">
        <v>268</v>
      </c>
      <c r="BF1038" s="274" t="s">
        <v>268</v>
      </c>
      <c r="BG1038" s="274" t="s">
        <v>268</v>
      </c>
      <c r="BH1038" s="274" t="s">
        <v>268</v>
      </c>
      <c r="BI1038" s="274" t="s">
        <v>268</v>
      </c>
      <c r="BJ1038" s="274" t="s">
        <v>268</v>
      </c>
      <c r="BK1038" s="274" t="s">
        <v>268</v>
      </c>
      <c r="BL1038" s="274" t="s">
        <v>268</v>
      </c>
      <c r="BM1038" s="274" t="s">
        <v>268</v>
      </c>
      <c r="BN1038" s="274" t="s">
        <v>268</v>
      </c>
      <c r="BO1038" s="274" t="s">
        <v>268</v>
      </c>
      <c r="BP1038" s="274" t="s">
        <v>268</v>
      </c>
      <c r="BQ1038" s="274" t="s">
        <v>268</v>
      </c>
      <c r="BR1038" s="274" t="s">
        <v>268</v>
      </c>
      <c r="BS1038" s="274" t="s">
        <v>268</v>
      </c>
      <c r="BT1038" s="274" t="s">
        <v>268</v>
      </c>
      <c r="BU1038" s="274" t="s">
        <v>268</v>
      </c>
      <c r="BV1038" s="274" t="s">
        <v>268</v>
      </c>
      <c r="BW1038" s="274" t="s">
        <v>268</v>
      </c>
      <c r="BX1038" s="274" t="s">
        <v>268</v>
      </c>
      <c r="BY1038" s="295">
        <v>31</v>
      </c>
      <c r="BZ1038" s="295">
        <v>31</v>
      </c>
      <c r="CA1038" s="298" t="s">
        <v>142</v>
      </c>
      <c r="CB1038" s="297">
        <v>123</v>
      </c>
      <c r="CC1038" s="284">
        <f t="shared" si="66"/>
        <v>0</v>
      </c>
      <c r="CD1038" s="295">
        <f t="shared" si="67"/>
        <v>31</v>
      </c>
      <c r="CE1038" s="284">
        <f t="shared" si="68"/>
        <v>1</v>
      </c>
      <c r="CF1038" s="295">
        <f t="shared" si="69"/>
        <v>0</v>
      </c>
      <c r="CG1038" s="274" t="s">
        <v>1817</v>
      </c>
      <c r="CH1038" s="274" t="s">
        <v>268</v>
      </c>
      <c r="CI1038" s="274" t="s">
        <v>268</v>
      </c>
      <c r="CJ1038" s="298" t="s">
        <v>271</v>
      </c>
      <c r="CK1038" s="297">
        <v>1</v>
      </c>
      <c r="CL1038" s="274" t="s">
        <v>268</v>
      </c>
      <c r="CM1038" s="274" t="s">
        <v>268</v>
      </c>
      <c r="CN1038" s="274" t="s">
        <v>268</v>
      </c>
      <c r="CO1038" s="274" t="s">
        <v>268</v>
      </c>
      <c r="CP1038" s="274" t="s">
        <v>268</v>
      </c>
      <c r="CQ1038" s="274" t="s">
        <v>8127</v>
      </c>
      <c r="CR1038" s="274" t="s">
        <v>877</v>
      </c>
      <c r="CS1038" s="274">
        <v>11.78</v>
      </c>
      <c r="CT1038" s="274" t="s">
        <v>268</v>
      </c>
      <c r="CU1038" s="274">
        <v>11.78</v>
      </c>
      <c r="CV1038" s="274">
        <v>365</v>
      </c>
      <c r="CW1038" s="274" t="s">
        <v>878</v>
      </c>
      <c r="CX1038" s="274" t="s">
        <v>835</v>
      </c>
      <c r="CY1038" s="274" t="s">
        <v>836</v>
      </c>
      <c r="CZ1038" s="274" t="s">
        <v>837</v>
      </c>
      <c r="DA1038" s="274" t="s">
        <v>268</v>
      </c>
      <c r="DB1038" s="274" t="s">
        <v>268</v>
      </c>
      <c r="DC1038" s="274" t="s">
        <v>268</v>
      </c>
      <c r="DD1038" s="274" t="s">
        <v>268</v>
      </c>
      <c r="DE1038" s="274" t="s">
        <v>268</v>
      </c>
      <c r="DF1038" s="274" t="s">
        <v>268</v>
      </c>
      <c r="DG1038" s="299">
        <f>IFERROR(IF(CA1038="D",IF(CK1038="A dispo.",CD1038*VLOOKUP('DATI INPUT'!$F$27,TARIFFE_UD,2,FALSE),CD1038*VLOOKUP(CK1038,TARIFFE_UD,2,FALSE)),CD1038*VLOOKUP(CB1038-100,TARIFFE_UND,2,FALSE)),0)</f>
        <v>19.094804059542412</v>
      </c>
      <c r="DH1038" s="299">
        <f>IFERROR(IF(CA1038="D",IF(CK1038="A dispo.",CF1038*VLOOKUP('DATI INPUT'!$F$27,TARIFFE_UD,3,FALSE),CF1038*VLOOKUP(CK1038,TARIFFE_UD,3,FALSE)),CF1038*VLOOKUP(CB1038-100,TARIFFE_UND,3,FALSE)),0)</f>
        <v>0</v>
      </c>
    </row>
    <row r="1039" spans="1:112" hidden="1" x14ac:dyDescent="0.25">
      <c r="A1039" s="274" t="s">
        <v>8132</v>
      </c>
      <c r="B1039" s="274" t="s">
        <v>8133</v>
      </c>
      <c r="C1039" s="274" t="s">
        <v>8134</v>
      </c>
      <c r="D1039" s="274" t="s">
        <v>8135</v>
      </c>
      <c r="E1039" s="274" t="s">
        <v>268</v>
      </c>
      <c r="F1039" s="274" t="s">
        <v>156</v>
      </c>
      <c r="G1039" s="274" t="s">
        <v>8136</v>
      </c>
      <c r="H1039" s="274" t="s">
        <v>1211</v>
      </c>
      <c r="I1039" s="274" t="s">
        <v>327</v>
      </c>
      <c r="J1039" s="274" t="s">
        <v>274</v>
      </c>
      <c r="K1039" s="274" t="s">
        <v>8137</v>
      </c>
      <c r="L1039" s="274" t="s">
        <v>871</v>
      </c>
      <c r="M1039" s="274" t="s">
        <v>2159</v>
      </c>
      <c r="N1039" s="274" t="s">
        <v>984</v>
      </c>
      <c r="O1039" s="274" t="s">
        <v>873</v>
      </c>
      <c r="P1039" s="274" t="s">
        <v>2160</v>
      </c>
      <c r="Q1039" s="274" t="s">
        <v>271</v>
      </c>
      <c r="R1039" s="274" t="s">
        <v>268</v>
      </c>
      <c r="S1039" s="274" t="s">
        <v>268</v>
      </c>
      <c r="T1039" s="274" t="s">
        <v>268</v>
      </c>
      <c r="U1039" s="274" t="s">
        <v>268</v>
      </c>
      <c r="V1039" s="274" t="s">
        <v>268</v>
      </c>
      <c r="W1039" s="274" t="s">
        <v>2159</v>
      </c>
      <c r="X1039" s="274" t="s">
        <v>2160</v>
      </c>
      <c r="Y1039" s="274" t="s">
        <v>271</v>
      </c>
      <c r="Z1039" s="274" t="s">
        <v>268</v>
      </c>
      <c r="AA1039" s="274" t="s">
        <v>268</v>
      </c>
      <c r="AB1039" s="274" t="s">
        <v>268</v>
      </c>
      <c r="AC1039" s="274" t="s">
        <v>268</v>
      </c>
      <c r="AD1039" s="274" t="s">
        <v>268</v>
      </c>
      <c r="AE1039" s="274" t="s">
        <v>268</v>
      </c>
      <c r="AF1039" s="274" t="s">
        <v>268</v>
      </c>
      <c r="AG1039" s="274" t="s">
        <v>268</v>
      </c>
      <c r="AH1039" s="274" t="s">
        <v>268</v>
      </c>
      <c r="AI1039" s="274" t="s">
        <v>268</v>
      </c>
      <c r="AJ1039" s="274" t="s">
        <v>268</v>
      </c>
      <c r="AK1039" s="274" t="s">
        <v>268</v>
      </c>
      <c r="AL1039" s="274" t="s">
        <v>268</v>
      </c>
      <c r="AM1039" s="274" t="s">
        <v>268</v>
      </c>
      <c r="AN1039" s="274" t="s">
        <v>268</v>
      </c>
      <c r="AO1039" s="274" t="s">
        <v>268</v>
      </c>
      <c r="AP1039" s="274" t="s">
        <v>268</v>
      </c>
      <c r="AQ1039" s="274" t="s">
        <v>268</v>
      </c>
      <c r="AR1039" s="274" t="s">
        <v>268</v>
      </c>
      <c r="AS1039" s="274" t="s">
        <v>268</v>
      </c>
      <c r="AT1039" s="274" t="s">
        <v>268</v>
      </c>
      <c r="AU1039" s="274" t="s">
        <v>268</v>
      </c>
      <c r="AV1039" s="274" t="s">
        <v>268</v>
      </c>
      <c r="AW1039" s="274" t="s">
        <v>268</v>
      </c>
      <c r="AX1039" s="274" t="s">
        <v>268</v>
      </c>
      <c r="AY1039" s="274" t="s">
        <v>268</v>
      </c>
      <c r="AZ1039" s="274" t="s">
        <v>268</v>
      </c>
      <c r="BA1039" s="274" t="s">
        <v>268</v>
      </c>
      <c r="BB1039" s="274" t="s">
        <v>268</v>
      </c>
      <c r="BC1039" s="274" t="s">
        <v>268</v>
      </c>
      <c r="BD1039" s="274" t="s">
        <v>268</v>
      </c>
      <c r="BE1039" s="274" t="s">
        <v>268</v>
      </c>
      <c r="BF1039" s="274" t="s">
        <v>268</v>
      </c>
      <c r="BG1039" s="274" t="s">
        <v>268</v>
      </c>
      <c r="BH1039" s="274" t="s">
        <v>268</v>
      </c>
      <c r="BI1039" s="274" t="s">
        <v>268</v>
      </c>
      <c r="BJ1039" s="274" t="s">
        <v>268</v>
      </c>
      <c r="BK1039" s="274" t="s">
        <v>268</v>
      </c>
      <c r="BL1039" s="274" t="s">
        <v>268</v>
      </c>
      <c r="BM1039" s="274" t="s">
        <v>268</v>
      </c>
      <c r="BN1039" s="274" t="s">
        <v>268</v>
      </c>
      <c r="BO1039" s="274" t="s">
        <v>268</v>
      </c>
      <c r="BP1039" s="274" t="s">
        <v>268</v>
      </c>
      <c r="BQ1039" s="274" t="s">
        <v>268</v>
      </c>
      <c r="BR1039" s="274" t="s">
        <v>268</v>
      </c>
      <c r="BS1039" s="274" t="s">
        <v>268</v>
      </c>
      <c r="BT1039" s="274" t="s">
        <v>268</v>
      </c>
      <c r="BU1039" s="274" t="s">
        <v>268</v>
      </c>
      <c r="BV1039" s="274" t="s">
        <v>268</v>
      </c>
      <c r="BW1039" s="274" t="s">
        <v>268</v>
      </c>
      <c r="BX1039" s="274" t="s">
        <v>268</v>
      </c>
      <c r="BY1039" s="295">
        <v>79</v>
      </c>
      <c r="BZ1039" s="295">
        <v>79</v>
      </c>
      <c r="CA1039" s="298" t="s">
        <v>143</v>
      </c>
      <c r="CB1039" s="297">
        <v>115</v>
      </c>
      <c r="CC1039" s="284">
        <f t="shared" si="66"/>
        <v>0</v>
      </c>
      <c r="CD1039" s="295">
        <f t="shared" si="67"/>
        <v>79</v>
      </c>
      <c r="CE1039" s="284">
        <f t="shared" si="68"/>
        <v>0</v>
      </c>
      <c r="CF1039" s="295">
        <f t="shared" si="69"/>
        <v>79</v>
      </c>
      <c r="CG1039" s="274" t="s">
        <v>314</v>
      </c>
      <c r="CH1039" s="274" t="s">
        <v>268</v>
      </c>
      <c r="CI1039" s="274" t="s">
        <v>268</v>
      </c>
      <c r="CJ1039" s="298" t="s">
        <v>268</v>
      </c>
      <c r="CL1039" s="274" t="s">
        <v>268</v>
      </c>
      <c r="CM1039" s="274" t="s">
        <v>268</v>
      </c>
      <c r="CN1039" s="274" t="s">
        <v>268</v>
      </c>
      <c r="CO1039" s="274" t="s">
        <v>268</v>
      </c>
      <c r="CP1039" s="274" t="s">
        <v>268</v>
      </c>
      <c r="CQ1039" s="274" t="s">
        <v>8138</v>
      </c>
      <c r="CR1039" s="274" t="s">
        <v>877</v>
      </c>
      <c r="CS1039" s="274">
        <v>245.69</v>
      </c>
      <c r="CT1039" s="274" t="s">
        <v>268</v>
      </c>
      <c r="CU1039" s="274">
        <v>245.69</v>
      </c>
      <c r="CV1039" s="274">
        <v>365</v>
      </c>
      <c r="CW1039" s="274" t="s">
        <v>878</v>
      </c>
      <c r="CX1039" s="274" t="s">
        <v>835</v>
      </c>
      <c r="CY1039" s="274" t="s">
        <v>836</v>
      </c>
      <c r="CZ1039" s="274" t="s">
        <v>837</v>
      </c>
      <c r="DA1039" s="274" t="s">
        <v>268</v>
      </c>
      <c r="DB1039" s="274" t="s">
        <v>268</v>
      </c>
      <c r="DC1039" s="274" t="s">
        <v>268</v>
      </c>
      <c r="DD1039" s="274" t="s">
        <v>268</v>
      </c>
      <c r="DE1039" s="274" t="s">
        <v>268</v>
      </c>
      <c r="DF1039" s="274" t="s">
        <v>268</v>
      </c>
      <c r="DG1039" s="299">
        <f>IFERROR(IF(CA1039="D",IF(CK1039="A dispo.",CD1039*VLOOKUP('DATI INPUT'!$F$27,TARIFFE_UD,2,FALSE),CD1039*VLOOKUP(CK1039,TARIFFE_UD,2,FALSE)),CD1039*VLOOKUP(CB1039-100,TARIFFE_UND,2,FALSE)),0)</f>
        <v>50.000922964127298</v>
      </c>
      <c r="DH1039" s="299">
        <f>IFERROR(IF(CA1039="D",IF(CK1039="A dispo.",CF1039*VLOOKUP('DATI INPUT'!$F$27,TARIFFE_UD,3,FALSE),CF1039*VLOOKUP(CK1039,TARIFFE_UD,3,FALSE)),CF1039*VLOOKUP(CB1039-100,TARIFFE_UND,3,FALSE)),0)</f>
        <v>180.45565610421329</v>
      </c>
    </row>
    <row r="1040" spans="1:112" x14ac:dyDescent="0.25">
      <c r="A1040" s="274" t="s">
        <v>8139</v>
      </c>
      <c r="B1040" s="274" t="s">
        <v>8133</v>
      </c>
      <c r="C1040" s="274" t="s">
        <v>865</v>
      </c>
      <c r="D1040" s="274" t="s">
        <v>8135</v>
      </c>
      <c r="E1040" s="274" t="s">
        <v>268</v>
      </c>
      <c r="F1040" s="274" t="s">
        <v>156</v>
      </c>
      <c r="G1040" s="274" t="s">
        <v>8136</v>
      </c>
      <c r="H1040" s="274" t="s">
        <v>1211</v>
      </c>
      <c r="I1040" s="274" t="s">
        <v>327</v>
      </c>
      <c r="J1040" s="274" t="s">
        <v>274</v>
      </c>
      <c r="K1040" s="274" t="s">
        <v>8137</v>
      </c>
      <c r="L1040" s="274" t="s">
        <v>871</v>
      </c>
      <c r="M1040" s="274" t="s">
        <v>2159</v>
      </c>
      <c r="N1040" s="274" t="s">
        <v>984</v>
      </c>
      <c r="O1040" s="274" t="s">
        <v>873</v>
      </c>
      <c r="P1040" s="274" t="s">
        <v>2160</v>
      </c>
      <c r="Q1040" s="274" t="s">
        <v>271</v>
      </c>
      <c r="R1040" s="274" t="s">
        <v>268</v>
      </c>
      <c r="S1040" s="274" t="s">
        <v>268</v>
      </c>
      <c r="T1040" s="274" t="s">
        <v>268</v>
      </c>
      <c r="U1040" s="274" t="s">
        <v>268</v>
      </c>
      <c r="V1040" s="274" t="s">
        <v>268</v>
      </c>
      <c r="W1040" s="274" t="s">
        <v>2159</v>
      </c>
      <c r="X1040" s="274" t="s">
        <v>2160</v>
      </c>
      <c r="Y1040" s="274" t="s">
        <v>271</v>
      </c>
      <c r="Z1040" s="274" t="s">
        <v>268</v>
      </c>
      <c r="AA1040" s="274" t="s">
        <v>268</v>
      </c>
      <c r="AB1040" s="274" t="s">
        <v>268</v>
      </c>
      <c r="AC1040" s="274" t="s">
        <v>268</v>
      </c>
      <c r="AD1040" s="274" t="s">
        <v>268</v>
      </c>
      <c r="AE1040" s="274" t="s">
        <v>268</v>
      </c>
      <c r="AF1040" s="274" t="s">
        <v>268</v>
      </c>
      <c r="AG1040" s="274" t="s">
        <v>268</v>
      </c>
      <c r="AH1040" s="274" t="s">
        <v>268</v>
      </c>
      <c r="AI1040" s="274" t="s">
        <v>268</v>
      </c>
      <c r="AJ1040" s="274" t="s">
        <v>268</v>
      </c>
      <c r="AK1040" s="274" t="s">
        <v>268</v>
      </c>
      <c r="AL1040" s="274" t="s">
        <v>268</v>
      </c>
      <c r="AM1040" s="274" t="s">
        <v>268</v>
      </c>
      <c r="AN1040" s="274" t="s">
        <v>268</v>
      </c>
      <c r="AO1040" s="274" t="s">
        <v>268</v>
      </c>
      <c r="AP1040" s="274" t="s">
        <v>268</v>
      </c>
      <c r="AQ1040" s="274" t="s">
        <v>268</v>
      </c>
      <c r="AR1040" s="274" t="s">
        <v>268</v>
      </c>
      <c r="AS1040" s="274" t="s">
        <v>268</v>
      </c>
      <c r="AT1040" s="274" t="s">
        <v>268</v>
      </c>
      <c r="AU1040" s="274" t="s">
        <v>268</v>
      </c>
      <c r="AV1040" s="274" t="s">
        <v>268</v>
      </c>
      <c r="AW1040" s="274" t="s">
        <v>268</v>
      </c>
      <c r="AX1040" s="274" t="s">
        <v>268</v>
      </c>
      <c r="AY1040" s="274" t="s">
        <v>268</v>
      </c>
      <c r="AZ1040" s="274" t="s">
        <v>268</v>
      </c>
      <c r="BA1040" s="274" t="s">
        <v>268</v>
      </c>
      <c r="BB1040" s="274" t="s">
        <v>268</v>
      </c>
      <c r="BC1040" s="274" t="s">
        <v>268</v>
      </c>
      <c r="BD1040" s="274" t="s">
        <v>268</v>
      </c>
      <c r="BE1040" s="274" t="s">
        <v>268</v>
      </c>
      <c r="BF1040" s="274" t="s">
        <v>268</v>
      </c>
      <c r="BG1040" s="274" t="s">
        <v>268</v>
      </c>
      <c r="BH1040" s="274" t="s">
        <v>268</v>
      </c>
      <c r="BI1040" s="274" t="s">
        <v>268</v>
      </c>
      <c r="BJ1040" s="274" t="s">
        <v>268</v>
      </c>
      <c r="BK1040" s="274" t="s">
        <v>268</v>
      </c>
      <c r="BL1040" s="274" t="s">
        <v>268</v>
      </c>
      <c r="BM1040" s="274" t="s">
        <v>268</v>
      </c>
      <c r="BN1040" s="274" t="s">
        <v>268</v>
      </c>
      <c r="BO1040" s="274" t="s">
        <v>268</v>
      </c>
      <c r="BP1040" s="274" t="s">
        <v>268</v>
      </c>
      <c r="BQ1040" s="274" t="s">
        <v>268</v>
      </c>
      <c r="BR1040" s="274" t="s">
        <v>268</v>
      </c>
      <c r="BS1040" s="274" t="s">
        <v>268</v>
      </c>
      <c r="BT1040" s="274" t="s">
        <v>268</v>
      </c>
      <c r="BU1040" s="274" t="s">
        <v>268</v>
      </c>
      <c r="BV1040" s="274" t="s">
        <v>268</v>
      </c>
      <c r="BW1040" s="274" t="s">
        <v>268</v>
      </c>
      <c r="BX1040" s="274" t="s">
        <v>268</v>
      </c>
      <c r="BY1040" s="295">
        <v>47.04</v>
      </c>
      <c r="BZ1040" s="295">
        <v>47.04</v>
      </c>
      <c r="CA1040" s="298" t="s">
        <v>142</v>
      </c>
      <c r="CB1040" s="297">
        <v>123</v>
      </c>
      <c r="CC1040" s="284">
        <f t="shared" si="66"/>
        <v>0</v>
      </c>
      <c r="CD1040" s="295">
        <f t="shared" si="67"/>
        <v>47.04</v>
      </c>
      <c r="CE1040" s="284">
        <f t="shared" si="68"/>
        <v>1</v>
      </c>
      <c r="CF1040" s="295">
        <f t="shared" si="69"/>
        <v>0</v>
      </c>
      <c r="CG1040" s="274" t="s">
        <v>1817</v>
      </c>
      <c r="CH1040" s="274" t="s">
        <v>268</v>
      </c>
      <c r="CI1040" s="274" t="s">
        <v>268</v>
      </c>
      <c r="CJ1040" s="298" t="s">
        <v>269</v>
      </c>
      <c r="CK1040" s="297">
        <v>5</v>
      </c>
      <c r="CL1040" s="274" t="s">
        <v>268</v>
      </c>
      <c r="CM1040" s="274" t="s">
        <v>268</v>
      </c>
      <c r="CN1040" s="274" t="s">
        <v>268</v>
      </c>
      <c r="CO1040" s="274" t="s">
        <v>268</v>
      </c>
      <c r="CP1040" s="274" t="s">
        <v>268</v>
      </c>
      <c r="CQ1040" s="274" t="s">
        <v>8140</v>
      </c>
      <c r="CR1040" s="274" t="s">
        <v>877</v>
      </c>
      <c r="CS1040" s="274">
        <v>26.81</v>
      </c>
      <c r="CT1040" s="274" t="s">
        <v>268</v>
      </c>
      <c r="CU1040" s="274">
        <v>26.81</v>
      </c>
      <c r="CV1040" s="274">
        <v>365</v>
      </c>
      <c r="CW1040" s="274" t="s">
        <v>878</v>
      </c>
      <c r="CX1040" s="274" t="s">
        <v>835</v>
      </c>
      <c r="CY1040" s="274" t="s">
        <v>836</v>
      </c>
      <c r="CZ1040" s="274" t="s">
        <v>837</v>
      </c>
      <c r="DA1040" s="274" t="s">
        <v>268</v>
      </c>
      <c r="DB1040" s="274" t="s">
        <v>268</v>
      </c>
      <c r="DC1040" s="274" t="s">
        <v>268</v>
      </c>
      <c r="DD1040" s="274" t="s">
        <v>268</v>
      </c>
      <c r="DE1040" s="274" t="s">
        <v>268</v>
      </c>
      <c r="DF1040" s="274" t="s">
        <v>268</v>
      </c>
      <c r="DG1040" s="299">
        <f>IFERROR(IF(CA1040="D",IF(CK1040="A dispo.",CD1040*VLOOKUP('DATI INPUT'!$F$27,TARIFFE_UD,2,FALSE),CD1040*VLOOKUP(CK1040,TARIFFE_UD,2,FALSE)),CD1040*VLOOKUP(CB1040-100,TARIFFE_UND,2,FALSE)),0)</f>
        <v>42.772361093375004</v>
      </c>
      <c r="DH1040" s="299">
        <f>IFERROR(IF(CA1040="D",IF(CK1040="A dispo.",CF1040*VLOOKUP('DATI INPUT'!$F$27,TARIFFE_UD,3,FALSE),CF1040*VLOOKUP(CK1040,TARIFFE_UD,3,FALSE)),CF1040*VLOOKUP(CB1040-100,TARIFFE_UND,3,FALSE)),0)</f>
        <v>0</v>
      </c>
    </row>
    <row r="1041" spans="1:112" hidden="1" x14ac:dyDescent="0.25">
      <c r="A1041" s="274" t="s">
        <v>8141</v>
      </c>
      <c r="B1041" s="274" t="s">
        <v>8142</v>
      </c>
      <c r="C1041" s="274" t="s">
        <v>8143</v>
      </c>
      <c r="D1041" s="274" t="s">
        <v>8144</v>
      </c>
      <c r="E1041" s="274" t="s">
        <v>268</v>
      </c>
      <c r="F1041" s="274" t="s">
        <v>156</v>
      </c>
      <c r="G1041" s="274" t="s">
        <v>8145</v>
      </c>
      <c r="H1041" s="274" t="s">
        <v>8146</v>
      </c>
      <c r="I1041" s="274" t="s">
        <v>8147</v>
      </c>
      <c r="J1041" s="274" t="s">
        <v>156</v>
      </c>
      <c r="K1041" s="274" t="s">
        <v>8148</v>
      </c>
      <c r="L1041" s="274" t="s">
        <v>8149</v>
      </c>
      <c r="M1041" s="274" t="s">
        <v>8150</v>
      </c>
      <c r="N1041" s="274" t="s">
        <v>1190</v>
      </c>
      <c r="O1041" s="274" t="s">
        <v>1998</v>
      </c>
      <c r="P1041" s="274" t="s">
        <v>8151</v>
      </c>
      <c r="Q1041" s="274" t="s">
        <v>484</v>
      </c>
      <c r="R1041" s="274" t="s">
        <v>268</v>
      </c>
      <c r="S1041" s="274" t="s">
        <v>268</v>
      </c>
      <c r="T1041" s="274" t="s">
        <v>268</v>
      </c>
      <c r="U1041" s="274" t="s">
        <v>268</v>
      </c>
      <c r="V1041" s="274" t="s">
        <v>268</v>
      </c>
      <c r="W1041" s="274" t="s">
        <v>1189</v>
      </c>
      <c r="X1041" s="274" t="s">
        <v>613</v>
      </c>
      <c r="Y1041" s="274" t="s">
        <v>329</v>
      </c>
      <c r="Z1041" s="274" t="s">
        <v>268</v>
      </c>
      <c r="AA1041" s="274" t="s">
        <v>268</v>
      </c>
      <c r="AB1041" s="274" t="s">
        <v>268</v>
      </c>
      <c r="AC1041" s="274" t="s">
        <v>268</v>
      </c>
      <c r="AD1041" s="274" t="s">
        <v>268</v>
      </c>
      <c r="AE1041" s="274" t="s">
        <v>268</v>
      </c>
      <c r="AF1041" s="274" t="s">
        <v>268</v>
      </c>
      <c r="AG1041" s="274" t="s">
        <v>268</v>
      </c>
      <c r="AH1041" s="274" t="s">
        <v>268</v>
      </c>
      <c r="AI1041" s="274" t="s">
        <v>268</v>
      </c>
      <c r="AJ1041" s="274" t="s">
        <v>268</v>
      </c>
      <c r="AK1041" s="274" t="s">
        <v>268</v>
      </c>
      <c r="AL1041" s="274" t="s">
        <v>268</v>
      </c>
      <c r="AM1041" s="274" t="s">
        <v>268</v>
      </c>
      <c r="AN1041" s="274" t="s">
        <v>268</v>
      </c>
      <c r="AO1041" s="274" t="s">
        <v>268</v>
      </c>
      <c r="AP1041" s="274" t="s">
        <v>268</v>
      </c>
      <c r="AQ1041" s="274" t="s">
        <v>268</v>
      </c>
      <c r="AR1041" s="274" t="s">
        <v>268</v>
      </c>
      <c r="AS1041" s="274" t="s">
        <v>268</v>
      </c>
      <c r="AT1041" s="274" t="s">
        <v>268</v>
      </c>
      <c r="AU1041" s="274" t="s">
        <v>268</v>
      </c>
      <c r="AV1041" s="274" t="s">
        <v>268</v>
      </c>
      <c r="AW1041" s="274" t="s">
        <v>268</v>
      </c>
      <c r="AX1041" s="274" t="s">
        <v>268</v>
      </c>
      <c r="AY1041" s="274" t="s">
        <v>268</v>
      </c>
      <c r="AZ1041" s="274" t="s">
        <v>268</v>
      </c>
      <c r="BA1041" s="274" t="s">
        <v>268</v>
      </c>
      <c r="BB1041" s="274" t="s">
        <v>268</v>
      </c>
      <c r="BC1041" s="274" t="s">
        <v>268</v>
      </c>
      <c r="BD1041" s="274" t="s">
        <v>268</v>
      </c>
      <c r="BE1041" s="274" t="s">
        <v>268</v>
      </c>
      <c r="BF1041" s="274" t="s">
        <v>268</v>
      </c>
      <c r="BG1041" s="274" t="s">
        <v>268</v>
      </c>
      <c r="BH1041" s="274" t="s">
        <v>268</v>
      </c>
      <c r="BI1041" s="274" t="s">
        <v>268</v>
      </c>
      <c r="BJ1041" s="274" t="s">
        <v>268</v>
      </c>
      <c r="BK1041" s="274" t="s">
        <v>268</v>
      </c>
      <c r="BL1041" s="274" t="s">
        <v>268</v>
      </c>
      <c r="BM1041" s="274" t="s">
        <v>268</v>
      </c>
      <c r="BN1041" s="274" t="s">
        <v>268</v>
      </c>
      <c r="BO1041" s="274" t="s">
        <v>268</v>
      </c>
      <c r="BP1041" s="274" t="s">
        <v>268</v>
      </c>
      <c r="BQ1041" s="274" t="s">
        <v>268</v>
      </c>
      <c r="BR1041" s="274" t="s">
        <v>268</v>
      </c>
      <c r="BS1041" s="274" t="s">
        <v>268</v>
      </c>
      <c r="BT1041" s="274" t="s">
        <v>268</v>
      </c>
      <c r="BU1041" s="274" t="s">
        <v>268</v>
      </c>
      <c r="BV1041" s="274" t="s">
        <v>268</v>
      </c>
      <c r="BW1041" s="274" t="s">
        <v>268</v>
      </c>
      <c r="BX1041" s="274" t="s">
        <v>268</v>
      </c>
      <c r="BY1041" s="295">
        <v>54</v>
      </c>
      <c r="BZ1041" s="295">
        <v>54</v>
      </c>
      <c r="CA1041" s="298" t="s">
        <v>142</v>
      </c>
      <c r="CB1041" s="297">
        <v>122</v>
      </c>
      <c r="CC1041" s="284">
        <f t="shared" si="66"/>
        <v>0</v>
      </c>
      <c r="CD1041" s="295">
        <f t="shared" si="67"/>
        <v>54</v>
      </c>
      <c r="CE1041" s="284">
        <f t="shared" si="68"/>
        <v>0</v>
      </c>
      <c r="CF1041" s="295">
        <f t="shared" si="69"/>
        <v>1</v>
      </c>
      <c r="CG1041" s="274" t="s">
        <v>876</v>
      </c>
      <c r="CH1041" s="274" t="s">
        <v>268</v>
      </c>
      <c r="CI1041" s="274" t="s">
        <v>268</v>
      </c>
      <c r="CJ1041" s="298" t="s">
        <v>268</v>
      </c>
      <c r="CK1041" s="298" t="s">
        <v>736</v>
      </c>
      <c r="CL1041" s="274" t="s">
        <v>268</v>
      </c>
      <c r="CM1041" s="274" t="s">
        <v>268</v>
      </c>
      <c r="CN1041" s="274" t="s">
        <v>268</v>
      </c>
      <c r="CO1041" s="274" t="s">
        <v>268</v>
      </c>
      <c r="CP1041" s="274" t="s">
        <v>268</v>
      </c>
      <c r="CQ1041" s="274" t="s">
        <v>8152</v>
      </c>
      <c r="CR1041" s="274" t="s">
        <v>877</v>
      </c>
      <c r="CS1041" s="274">
        <v>79.02</v>
      </c>
      <c r="CT1041" s="274" t="s">
        <v>268</v>
      </c>
      <c r="CU1041" s="274">
        <v>79.02</v>
      </c>
      <c r="CV1041" s="274">
        <v>365</v>
      </c>
      <c r="CW1041" s="274" t="s">
        <v>878</v>
      </c>
      <c r="CX1041" s="274" t="s">
        <v>835</v>
      </c>
      <c r="CY1041" s="274" t="s">
        <v>836</v>
      </c>
      <c r="CZ1041" s="274" t="s">
        <v>837</v>
      </c>
      <c r="DA1041" s="274" t="s">
        <v>268</v>
      </c>
      <c r="DB1041" s="274" t="s">
        <v>268</v>
      </c>
      <c r="DC1041" s="274" t="s">
        <v>268</v>
      </c>
      <c r="DD1041" s="274" t="s">
        <v>268</v>
      </c>
      <c r="DE1041" s="274" t="s">
        <v>268</v>
      </c>
      <c r="DF1041" s="274" t="s">
        <v>268</v>
      </c>
      <c r="DG1041" s="299">
        <f>IFERROR(IF(CA1041="D",IF(CK1041="A dispo.",CD1041*VLOOKUP('DATI INPUT'!$F$27,TARIFFE_UD,2,FALSE),CD1041*VLOOKUP(CK1041,TARIFFE_UD,2,FALSE)),CD1041*VLOOKUP(CB1041-100,TARIFFE_UND,2,FALSE)),0)</f>
        <v>42.765321534274705</v>
      </c>
      <c r="DH1041" s="299">
        <f>IFERROR(IF(CA1041="D",IF(CK1041="A dispo.",CF1041*VLOOKUP('DATI INPUT'!$F$27,TARIFFE_UD,3,FALSE),CF1041*VLOOKUP(CK1041,TARIFFE_UD,3,FALSE)),CF1041*VLOOKUP(CB1041-100,TARIFFE_UND,3,FALSE)),0)</f>
        <v>60.367780403072892</v>
      </c>
    </row>
    <row r="1042" spans="1:112" hidden="1" x14ac:dyDescent="0.25">
      <c r="A1042" s="274" t="s">
        <v>8153</v>
      </c>
      <c r="B1042" s="274" t="s">
        <v>8154</v>
      </c>
      <c r="C1042" s="274" t="s">
        <v>866</v>
      </c>
      <c r="D1042" s="274" t="s">
        <v>8155</v>
      </c>
      <c r="E1042" s="274" t="s">
        <v>268</v>
      </c>
      <c r="F1042" s="274" t="s">
        <v>156</v>
      </c>
      <c r="G1042" s="274" t="s">
        <v>8156</v>
      </c>
      <c r="H1042" s="274" t="s">
        <v>457</v>
      </c>
      <c r="I1042" s="274" t="s">
        <v>8157</v>
      </c>
      <c r="J1042" s="274" t="s">
        <v>274</v>
      </c>
      <c r="K1042" s="274" t="s">
        <v>8158</v>
      </c>
      <c r="L1042" s="274" t="s">
        <v>152</v>
      </c>
      <c r="M1042" s="274" t="s">
        <v>8159</v>
      </c>
      <c r="N1042" s="274" t="s">
        <v>1169</v>
      </c>
      <c r="O1042" s="274" t="s">
        <v>943</v>
      </c>
      <c r="P1042" s="274" t="s">
        <v>8160</v>
      </c>
      <c r="Q1042" s="274" t="s">
        <v>282</v>
      </c>
      <c r="R1042" s="274" t="s">
        <v>268</v>
      </c>
      <c r="S1042" s="274" t="s">
        <v>268</v>
      </c>
      <c r="T1042" s="274" t="s">
        <v>268</v>
      </c>
      <c r="U1042" s="274" t="s">
        <v>268</v>
      </c>
      <c r="V1042" s="274" t="s">
        <v>268</v>
      </c>
      <c r="W1042" s="274" t="s">
        <v>5829</v>
      </c>
      <c r="X1042" s="274" t="s">
        <v>1754</v>
      </c>
      <c r="Y1042" s="274" t="s">
        <v>368</v>
      </c>
      <c r="Z1042" s="274" t="s">
        <v>268</v>
      </c>
      <c r="AA1042" s="274" t="s">
        <v>268</v>
      </c>
      <c r="AB1042" s="274" t="s">
        <v>268</v>
      </c>
      <c r="AC1042" s="274" t="s">
        <v>268</v>
      </c>
      <c r="AD1042" s="274" t="s">
        <v>268</v>
      </c>
      <c r="AE1042" s="274" t="s">
        <v>287</v>
      </c>
      <c r="AF1042" s="274" t="s">
        <v>1811</v>
      </c>
      <c r="AG1042" s="274" t="s">
        <v>875</v>
      </c>
      <c r="AH1042" s="274" t="s">
        <v>2154</v>
      </c>
      <c r="AI1042" s="274" t="s">
        <v>657</v>
      </c>
      <c r="AJ1042" s="274" t="s">
        <v>268</v>
      </c>
      <c r="AK1042" s="274" t="s">
        <v>381</v>
      </c>
      <c r="AL1042" s="274" t="s">
        <v>268</v>
      </c>
      <c r="AM1042" s="274" t="s">
        <v>405</v>
      </c>
      <c r="AN1042" s="274" t="s">
        <v>268</v>
      </c>
      <c r="AO1042" s="274" t="s">
        <v>268</v>
      </c>
      <c r="AP1042" s="274" t="s">
        <v>268</v>
      </c>
      <c r="AQ1042" s="274" t="s">
        <v>268</v>
      </c>
      <c r="AR1042" s="274" t="s">
        <v>268</v>
      </c>
      <c r="AS1042" s="274" t="s">
        <v>268</v>
      </c>
      <c r="AT1042" s="274" t="s">
        <v>268</v>
      </c>
      <c r="AU1042" s="274" t="s">
        <v>268</v>
      </c>
      <c r="AV1042" s="274" t="s">
        <v>268</v>
      </c>
      <c r="AW1042" s="274" t="s">
        <v>268</v>
      </c>
      <c r="AX1042" s="274" t="s">
        <v>268</v>
      </c>
      <c r="AY1042" s="274" t="s">
        <v>268</v>
      </c>
      <c r="AZ1042" s="274" t="s">
        <v>268</v>
      </c>
      <c r="BA1042" s="274" t="s">
        <v>268</v>
      </c>
      <c r="BB1042" s="274" t="s">
        <v>268</v>
      </c>
      <c r="BC1042" s="274" t="s">
        <v>268</v>
      </c>
      <c r="BD1042" s="274" t="s">
        <v>268</v>
      </c>
      <c r="BE1042" s="274" t="s">
        <v>268</v>
      </c>
      <c r="BF1042" s="274" t="s">
        <v>268</v>
      </c>
      <c r="BG1042" s="274" t="s">
        <v>268</v>
      </c>
      <c r="BH1042" s="274" t="s">
        <v>268</v>
      </c>
      <c r="BI1042" s="274" t="s">
        <v>268</v>
      </c>
      <c r="BJ1042" s="274" t="s">
        <v>268</v>
      </c>
      <c r="BK1042" s="274" t="s">
        <v>268</v>
      </c>
      <c r="BL1042" s="274" t="s">
        <v>268</v>
      </c>
      <c r="BM1042" s="274" t="s">
        <v>268</v>
      </c>
      <c r="BN1042" s="274" t="s">
        <v>268</v>
      </c>
      <c r="BO1042" s="274" t="s">
        <v>268</v>
      </c>
      <c r="BP1042" s="274" t="s">
        <v>268</v>
      </c>
      <c r="BQ1042" s="274" t="s">
        <v>268</v>
      </c>
      <c r="BR1042" s="274" t="s">
        <v>268</v>
      </c>
      <c r="BS1042" s="274" t="s">
        <v>268</v>
      </c>
      <c r="BT1042" s="274" t="s">
        <v>268</v>
      </c>
      <c r="BU1042" s="274" t="s">
        <v>268</v>
      </c>
      <c r="BV1042" s="274" t="s">
        <v>268</v>
      </c>
      <c r="BW1042" s="274" t="s">
        <v>268</v>
      </c>
      <c r="BX1042" s="274" t="s">
        <v>268</v>
      </c>
      <c r="BY1042" s="295">
        <v>77</v>
      </c>
      <c r="BZ1042" s="295">
        <v>77</v>
      </c>
      <c r="CA1042" s="298" t="s">
        <v>142</v>
      </c>
      <c r="CB1042" s="297">
        <v>122</v>
      </c>
      <c r="CC1042" s="284">
        <f t="shared" si="66"/>
        <v>0</v>
      </c>
      <c r="CD1042" s="295">
        <f t="shared" si="67"/>
        <v>77</v>
      </c>
      <c r="CE1042" s="284">
        <f t="shared" si="68"/>
        <v>0</v>
      </c>
      <c r="CF1042" s="295">
        <f t="shared" si="69"/>
        <v>1</v>
      </c>
      <c r="CG1042" s="274" t="s">
        <v>876</v>
      </c>
      <c r="CH1042" s="274" t="s">
        <v>268</v>
      </c>
      <c r="CI1042" s="274" t="s">
        <v>268</v>
      </c>
      <c r="CJ1042" s="298" t="s">
        <v>268</v>
      </c>
      <c r="CK1042" s="298" t="s">
        <v>736</v>
      </c>
      <c r="CL1042" s="274" t="s">
        <v>268</v>
      </c>
      <c r="CM1042" s="274" t="s">
        <v>268</v>
      </c>
      <c r="CN1042" s="274" t="s">
        <v>268</v>
      </c>
      <c r="CO1042" s="274" t="s">
        <v>268</v>
      </c>
      <c r="CP1042" s="274" t="s">
        <v>268</v>
      </c>
      <c r="CQ1042" s="274" t="s">
        <v>8161</v>
      </c>
      <c r="CR1042" s="274" t="s">
        <v>877</v>
      </c>
      <c r="CS1042" s="274">
        <v>90.29</v>
      </c>
      <c r="CT1042" s="274" t="s">
        <v>268</v>
      </c>
      <c r="CU1042" s="274">
        <v>90.29</v>
      </c>
      <c r="CV1042" s="274">
        <v>365</v>
      </c>
      <c r="CW1042" s="274" t="s">
        <v>878</v>
      </c>
      <c r="CX1042" s="274" t="s">
        <v>835</v>
      </c>
      <c r="CY1042" s="274" t="s">
        <v>836</v>
      </c>
      <c r="CZ1042" s="274" t="s">
        <v>837</v>
      </c>
      <c r="DA1042" s="274" t="s">
        <v>268</v>
      </c>
      <c r="DB1042" s="274" t="s">
        <v>268</v>
      </c>
      <c r="DC1042" s="274" t="s">
        <v>268</v>
      </c>
      <c r="DD1042" s="274" t="s">
        <v>268</v>
      </c>
      <c r="DE1042" s="274" t="s">
        <v>268</v>
      </c>
      <c r="DF1042" s="274" t="s">
        <v>268</v>
      </c>
      <c r="DG1042" s="299">
        <f>IFERROR(IF(CA1042="D",IF(CK1042="A dispo.",CD1042*VLOOKUP('DATI INPUT'!$F$27,TARIFFE_UD,2,FALSE),CD1042*VLOOKUP(CK1042,TARIFFE_UD,2,FALSE)),CD1042*VLOOKUP(CB1042-100,TARIFFE_UND,2,FALSE)),0)</f>
        <v>60.980180706280599</v>
      </c>
      <c r="DH1042" s="299">
        <f>IFERROR(IF(CA1042="D",IF(CK1042="A dispo.",CF1042*VLOOKUP('DATI INPUT'!$F$27,TARIFFE_UD,3,FALSE),CF1042*VLOOKUP(CK1042,TARIFFE_UD,3,FALSE)),CF1042*VLOOKUP(CB1042-100,TARIFFE_UND,3,FALSE)),0)</f>
        <v>60.367780403072892</v>
      </c>
    </row>
    <row r="1043" spans="1:112" hidden="1" x14ac:dyDescent="0.25">
      <c r="A1043" s="274" t="s">
        <v>8162</v>
      </c>
      <c r="B1043" s="274" t="s">
        <v>8163</v>
      </c>
      <c r="C1043" s="274" t="s">
        <v>8164</v>
      </c>
      <c r="D1043" s="274" t="s">
        <v>8165</v>
      </c>
      <c r="E1043" s="274" t="s">
        <v>268</v>
      </c>
      <c r="F1043" s="274" t="s">
        <v>156</v>
      </c>
      <c r="G1043" s="274" t="s">
        <v>8166</v>
      </c>
      <c r="H1043" s="274" t="s">
        <v>8167</v>
      </c>
      <c r="I1043" s="274" t="s">
        <v>653</v>
      </c>
      <c r="J1043" s="274" t="s">
        <v>156</v>
      </c>
      <c r="K1043" s="274" t="s">
        <v>8168</v>
      </c>
      <c r="L1043" s="274" t="s">
        <v>1195</v>
      </c>
      <c r="M1043" s="274" t="s">
        <v>8169</v>
      </c>
      <c r="N1043" s="274" t="s">
        <v>1195</v>
      </c>
      <c r="O1043" s="274" t="s">
        <v>1196</v>
      </c>
      <c r="P1043" s="274" t="s">
        <v>8170</v>
      </c>
      <c r="Q1043" s="274" t="s">
        <v>280</v>
      </c>
      <c r="R1043" s="274" t="s">
        <v>154</v>
      </c>
      <c r="S1043" s="274" t="s">
        <v>268</v>
      </c>
      <c r="T1043" s="274" t="s">
        <v>268</v>
      </c>
      <c r="U1043" s="274" t="s">
        <v>268</v>
      </c>
      <c r="V1043" s="274" t="s">
        <v>268</v>
      </c>
      <c r="W1043" s="274" t="s">
        <v>8171</v>
      </c>
      <c r="X1043" s="274" t="s">
        <v>3754</v>
      </c>
      <c r="Y1043" s="274" t="s">
        <v>343</v>
      </c>
      <c r="Z1043" s="274" t="s">
        <v>268</v>
      </c>
      <c r="AA1043" s="274" t="s">
        <v>268</v>
      </c>
      <c r="AB1043" s="274" t="s">
        <v>268</v>
      </c>
      <c r="AC1043" s="274" t="s">
        <v>268</v>
      </c>
      <c r="AD1043" s="274" t="s">
        <v>268</v>
      </c>
      <c r="AE1043" s="274" t="s">
        <v>287</v>
      </c>
      <c r="AF1043" s="274" t="s">
        <v>1811</v>
      </c>
      <c r="AG1043" s="274" t="s">
        <v>875</v>
      </c>
      <c r="AH1043" s="274" t="s">
        <v>2047</v>
      </c>
      <c r="AI1043" s="274" t="s">
        <v>6235</v>
      </c>
      <c r="AJ1043" s="274" t="s">
        <v>268</v>
      </c>
      <c r="AK1043" s="274" t="s">
        <v>410</v>
      </c>
      <c r="AL1043" s="274" t="s">
        <v>268</v>
      </c>
      <c r="AM1043" s="274" t="s">
        <v>405</v>
      </c>
      <c r="AN1043" s="274" t="s">
        <v>287</v>
      </c>
      <c r="AO1043" s="274" t="s">
        <v>1811</v>
      </c>
      <c r="AP1043" s="274" t="s">
        <v>875</v>
      </c>
      <c r="AQ1043" s="274" t="s">
        <v>2047</v>
      </c>
      <c r="AR1043" s="274" t="s">
        <v>6235</v>
      </c>
      <c r="AS1043" s="274" t="s">
        <v>268</v>
      </c>
      <c r="AT1043" s="274" t="s">
        <v>410</v>
      </c>
      <c r="AU1043" s="274" t="s">
        <v>268</v>
      </c>
      <c r="AV1043" s="274" t="s">
        <v>268</v>
      </c>
      <c r="AW1043" s="274" t="s">
        <v>268</v>
      </c>
      <c r="AX1043" s="274" t="s">
        <v>268</v>
      </c>
      <c r="AY1043" s="274" t="s">
        <v>268</v>
      </c>
      <c r="AZ1043" s="274" t="s">
        <v>268</v>
      </c>
      <c r="BA1043" s="274" t="s">
        <v>268</v>
      </c>
      <c r="BB1043" s="274" t="s">
        <v>268</v>
      </c>
      <c r="BC1043" s="274" t="s">
        <v>268</v>
      </c>
      <c r="BD1043" s="274" t="s">
        <v>268</v>
      </c>
      <c r="BE1043" s="274" t="s">
        <v>268</v>
      </c>
      <c r="BF1043" s="274" t="s">
        <v>268</v>
      </c>
      <c r="BG1043" s="274" t="s">
        <v>268</v>
      </c>
      <c r="BH1043" s="274" t="s">
        <v>268</v>
      </c>
      <c r="BI1043" s="274" t="s">
        <v>268</v>
      </c>
      <c r="BJ1043" s="274" t="s">
        <v>268</v>
      </c>
      <c r="BK1043" s="274" t="s">
        <v>268</v>
      </c>
      <c r="BL1043" s="274" t="s">
        <v>268</v>
      </c>
      <c r="BM1043" s="274" t="s">
        <v>268</v>
      </c>
      <c r="BN1043" s="274" t="s">
        <v>268</v>
      </c>
      <c r="BO1043" s="274" t="s">
        <v>268</v>
      </c>
      <c r="BP1043" s="274" t="s">
        <v>268</v>
      </c>
      <c r="BQ1043" s="274" t="s">
        <v>268</v>
      </c>
      <c r="BR1043" s="274" t="s">
        <v>268</v>
      </c>
      <c r="BS1043" s="274" t="s">
        <v>268</v>
      </c>
      <c r="BT1043" s="274" t="s">
        <v>268</v>
      </c>
      <c r="BU1043" s="274" t="s">
        <v>268</v>
      </c>
      <c r="BV1043" s="274" t="s">
        <v>268</v>
      </c>
      <c r="BW1043" s="274" t="s">
        <v>268</v>
      </c>
      <c r="BX1043" s="274" t="s">
        <v>268</v>
      </c>
      <c r="BY1043" s="295">
        <v>68</v>
      </c>
      <c r="BZ1043" s="295">
        <v>68</v>
      </c>
      <c r="CA1043" s="298" t="s">
        <v>142</v>
      </c>
      <c r="CB1043" s="297">
        <v>122</v>
      </c>
      <c r="CC1043" s="284">
        <f t="shared" si="66"/>
        <v>0</v>
      </c>
      <c r="CD1043" s="295">
        <f t="shared" si="67"/>
        <v>68</v>
      </c>
      <c r="CE1043" s="284">
        <f t="shared" si="68"/>
        <v>0</v>
      </c>
      <c r="CF1043" s="295">
        <f t="shared" si="69"/>
        <v>1</v>
      </c>
      <c r="CG1043" s="274" t="s">
        <v>876</v>
      </c>
      <c r="CH1043" s="274" t="s">
        <v>268</v>
      </c>
      <c r="CI1043" s="274" t="s">
        <v>268</v>
      </c>
      <c r="CJ1043" s="298" t="s">
        <v>268</v>
      </c>
      <c r="CK1043" s="298" t="s">
        <v>736</v>
      </c>
      <c r="CL1043" s="274" t="s">
        <v>268</v>
      </c>
      <c r="CM1043" s="274" t="s">
        <v>268</v>
      </c>
      <c r="CN1043" s="274" t="s">
        <v>268</v>
      </c>
      <c r="CO1043" s="274" t="s">
        <v>268</v>
      </c>
      <c r="CP1043" s="274" t="s">
        <v>268</v>
      </c>
      <c r="CQ1043" s="274" t="s">
        <v>8172</v>
      </c>
      <c r="CR1043" s="274" t="s">
        <v>877</v>
      </c>
      <c r="CS1043" s="274">
        <v>85.88</v>
      </c>
      <c r="CT1043" s="274" t="s">
        <v>268</v>
      </c>
      <c r="CU1043" s="274">
        <v>85.88</v>
      </c>
      <c r="CV1043" s="274">
        <v>365</v>
      </c>
      <c r="CW1043" s="274" t="s">
        <v>878</v>
      </c>
      <c r="CX1043" s="274" t="s">
        <v>835</v>
      </c>
      <c r="CY1043" s="274" t="s">
        <v>836</v>
      </c>
      <c r="CZ1043" s="274" t="s">
        <v>837</v>
      </c>
      <c r="DA1043" s="274" t="s">
        <v>268</v>
      </c>
      <c r="DB1043" s="274" t="s">
        <v>268</v>
      </c>
      <c r="DC1043" s="274" t="s">
        <v>268</v>
      </c>
      <c r="DD1043" s="274" t="s">
        <v>268</v>
      </c>
      <c r="DE1043" s="274" t="s">
        <v>268</v>
      </c>
      <c r="DF1043" s="274" t="s">
        <v>268</v>
      </c>
      <c r="DG1043" s="299">
        <f>IFERROR(IF(CA1043="D",IF(CK1043="A dispo.",CD1043*VLOOKUP('DATI INPUT'!$F$27,TARIFFE_UD,2,FALSE),CD1043*VLOOKUP(CK1043,TARIFFE_UD,2,FALSE)),CD1043*VLOOKUP(CB1043-100,TARIFFE_UND,2,FALSE)),0)</f>
        <v>53.85262711723481</v>
      </c>
      <c r="DH1043" s="299">
        <f>IFERROR(IF(CA1043="D",IF(CK1043="A dispo.",CF1043*VLOOKUP('DATI INPUT'!$F$27,TARIFFE_UD,3,FALSE),CF1043*VLOOKUP(CK1043,TARIFFE_UD,3,FALSE)),CF1043*VLOOKUP(CB1043-100,TARIFFE_UND,3,FALSE)),0)</f>
        <v>60.367780403072892</v>
      </c>
    </row>
    <row r="1044" spans="1:112" x14ac:dyDescent="0.25">
      <c r="A1044" s="274" t="s">
        <v>8173</v>
      </c>
      <c r="B1044" s="274" t="s">
        <v>7456</v>
      </c>
      <c r="C1044" s="274" t="s">
        <v>8174</v>
      </c>
      <c r="D1044" s="274" t="s">
        <v>7458</v>
      </c>
      <c r="E1044" s="274" t="s">
        <v>268</v>
      </c>
      <c r="F1044" s="274" t="s">
        <v>156</v>
      </c>
      <c r="G1044" s="274" t="s">
        <v>7459</v>
      </c>
      <c r="H1044" s="274" t="s">
        <v>6207</v>
      </c>
      <c r="I1044" s="274" t="s">
        <v>7460</v>
      </c>
      <c r="J1044" s="274" t="s">
        <v>156</v>
      </c>
      <c r="K1044" s="274" t="s">
        <v>7461</v>
      </c>
      <c r="L1044" s="274" t="s">
        <v>960</v>
      </c>
      <c r="M1044" s="274" t="s">
        <v>7462</v>
      </c>
      <c r="N1044" s="274" t="s">
        <v>984</v>
      </c>
      <c r="O1044" s="274" t="s">
        <v>873</v>
      </c>
      <c r="P1044" s="274" t="s">
        <v>1934</v>
      </c>
      <c r="Q1044" s="274" t="s">
        <v>313</v>
      </c>
      <c r="R1044" s="274" t="s">
        <v>268</v>
      </c>
      <c r="S1044" s="274" t="s">
        <v>268</v>
      </c>
      <c r="T1044" s="274" t="s">
        <v>268</v>
      </c>
      <c r="U1044" s="274" t="s">
        <v>268</v>
      </c>
      <c r="V1044" s="274" t="s">
        <v>268</v>
      </c>
      <c r="W1044" s="274" t="s">
        <v>7462</v>
      </c>
      <c r="X1044" s="274" t="s">
        <v>1934</v>
      </c>
      <c r="Y1044" s="274" t="s">
        <v>313</v>
      </c>
      <c r="Z1044" s="274" t="s">
        <v>268</v>
      </c>
      <c r="AA1044" s="274" t="s">
        <v>268</v>
      </c>
      <c r="AB1044" s="274" t="s">
        <v>268</v>
      </c>
      <c r="AC1044" s="274" t="s">
        <v>268</v>
      </c>
      <c r="AD1044" s="274" t="s">
        <v>268</v>
      </c>
      <c r="AE1044" s="274" t="s">
        <v>287</v>
      </c>
      <c r="AF1044" s="274" t="s">
        <v>1811</v>
      </c>
      <c r="AG1044" s="274" t="s">
        <v>875</v>
      </c>
      <c r="AH1044" s="274" t="s">
        <v>2576</v>
      </c>
      <c r="AI1044" s="274" t="s">
        <v>7463</v>
      </c>
      <c r="AJ1044" s="274" t="s">
        <v>268</v>
      </c>
      <c r="AK1044" s="274" t="s">
        <v>354</v>
      </c>
      <c r="AL1044" s="274" t="s">
        <v>268</v>
      </c>
      <c r="AM1044" s="274" t="s">
        <v>268</v>
      </c>
      <c r="AN1044" s="274" t="s">
        <v>268</v>
      </c>
      <c r="AO1044" s="274" t="s">
        <v>268</v>
      </c>
      <c r="AP1044" s="274" t="s">
        <v>268</v>
      </c>
      <c r="AQ1044" s="274" t="s">
        <v>268</v>
      </c>
      <c r="AR1044" s="274" t="s">
        <v>268</v>
      </c>
      <c r="AS1044" s="274" t="s">
        <v>268</v>
      </c>
      <c r="AT1044" s="274" t="s">
        <v>268</v>
      </c>
      <c r="AU1044" s="274" t="s">
        <v>268</v>
      </c>
      <c r="AV1044" s="274" t="s">
        <v>268</v>
      </c>
      <c r="AW1044" s="274" t="s">
        <v>268</v>
      </c>
      <c r="AX1044" s="274" t="s">
        <v>268</v>
      </c>
      <c r="AY1044" s="274" t="s">
        <v>268</v>
      </c>
      <c r="AZ1044" s="274" t="s">
        <v>268</v>
      </c>
      <c r="BA1044" s="274" t="s">
        <v>268</v>
      </c>
      <c r="BB1044" s="274" t="s">
        <v>268</v>
      </c>
      <c r="BC1044" s="274" t="s">
        <v>268</v>
      </c>
      <c r="BD1044" s="274" t="s">
        <v>268</v>
      </c>
      <c r="BE1044" s="274" t="s">
        <v>268</v>
      </c>
      <c r="BF1044" s="274" t="s">
        <v>268</v>
      </c>
      <c r="BG1044" s="274" t="s">
        <v>268</v>
      </c>
      <c r="BH1044" s="274" t="s">
        <v>268</v>
      </c>
      <c r="BI1044" s="274" t="s">
        <v>268</v>
      </c>
      <c r="BJ1044" s="274" t="s">
        <v>268</v>
      </c>
      <c r="BK1044" s="274" t="s">
        <v>268</v>
      </c>
      <c r="BL1044" s="274" t="s">
        <v>268</v>
      </c>
      <c r="BM1044" s="274" t="s">
        <v>268</v>
      </c>
      <c r="BN1044" s="274" t="s">
        <v>268</v>
      </c>
      <c r="BO1044" s="274" t="s">
        <v>268</v>
      </c>
      <c r="BP1044" s="274" t="s">
        <v>268</v>
      </c>
      <c r="BQ1044" s="274" t="s">
        <v>268</v>
      </c>
      <c r="BR1044" s="274" t="s">
        <v>268</v>
      </c>
      <c r="BS1044" s="274" t="s">
        <v>268</v>
      </c>
      <c r="BT1044" s="274" t="s">
        <v>268</v>
      </c>
      <c r="BU1044" s="274" t="s">
        <v>268</v>
      </c>
      <c r="BV1044" s="274" t="s">
        <v>268</v>
      </c>
      <c r="BW1044" s="274" t="s">
        <v>268</v>
      </c>
      <c r="BX1044" s="274" t="s">
        <v>268</v>
      </c>
      <c r="BY1044" s="295">
        <v>38</v>
      </c>
      <c r="BZ1044" s="295">
        <v>38</v>
      </c>
      <c r="CA1044" s="298" t="s">
        <v>142</v>
      </c>
      <c r="CB1044" s="297">
        <v>122</v>
      </c>
      <c r="CC1044" s="284">
        <f t="shared" si="66"/>
        <v>0</v>
      </c>
      <c r="CD1044" s="295">
        <f t="shared" si="67"/>
        <v>38</v>
      </c>
      <c r="CE1044" s="284">
        <f t="shared" si="68"/>
        <v>0</v>
      </c>
      <c r="CF1044" s="295">
        <f t="shared" si="69"/>
        <v>1</v>
      </c>
      <c r="CG1044" s="274" t="s">
        <v>876</v>
      </c>
      <c r="CH1044" s="274" t="s">
        <v>268</v>
      </c>
      <c r="CI1044" s="274" t="s">
        <v>268</v>
      </c>
      <c r="CJ1044" s="298" t="s">
        <v>271</v>
      </c>
      <c r="CK1044" s="297">
        <v>1</v>
      </c>
      <c r="CL1044" s="274" t="s">
        <v>268</v>
      </c>
      <c r="CM1044" s="274" t="s">
        <v>268</v>
      </c>
      <c r="CN1044" s="274" t="s">
        <v>268</v>
      </c>
      <c r="CO1044" s="274" t="s">
        <v>268</v>
      </c>
      <c r="CP1044" s="274" t="s">
        <v>268</v>
      </c>
      <c r="CQ1044" s="274" t="s">
        <v>8175</v>
      </c>
      <c r="CR1044" s="274" t="s">
        <v>877</v>
      </c>
      <c r="CS1044" s="274">
        <v>31.72</v>
      </c>
      <c r="CT1044" s="274" t="s">
        <v>268</v>
      </c>
      <c r="CU1044" s="274">
        <v>31.72</v>
      </c>
      <c r="CV1044" s="274">
        <v>365</v>
      </c>
      <c r="CW1044" s="274" t="s">
        <v>878</v>
      </c>
      <c r="CX1044" s="274" t="s">
        <v>835</v>
      </c>
      <c r="CY1044" s="274" t="s">
        <v>836</v>
      </c>
      <c r="CZ1044" s="274" t="s">
        <v>837</v>
      </c>
      <c r="DA1044" s="274" t="s">
        <v>268</v>
      </c>
      <c r="DB1044" s="274" t="s">
        <v>268</v>
      </c>
      <c r="DC1044" s="274" t="s">
        <v>268</v>
      </c>
      <c r="DD1044" s="274" t="s">
        <v>268</v>
      </c>
      <c r="DE1044" s="274" t="s">
        <v>268</v>
      </c>
      <c r="DF1044" s="274" t="s">
        <v>268</v>
      </c>
      <c r="DG1044" s="299">
        <f>IFERROR(IF(CA1044="D",IF(CK1044="A dispo.",CD1044*VLOOKUP('DATI INPUT'!$F$27,TARIFFE_UD,2,FALSE),CD1044*VLOOKUP(CK1044,TARIFFE_UD,2,FALSE)),CD1044*VLOOKUP(CB1044-100,TARIFFE_UND,2,FALSE)),0)</f>
        <v>23.406534008471343</v>
      </c>
      <c r="DH1044" s="299">
        <f>IFERROR(IF(CA1044="D",IF(CK1044="A dispo.",CF1044*VLOOKUP('DATI INPUT'!$F$27,TARIFFE_UD,3,FALSE),CF1044*VLOOKUP(CK1044,TARIFFE_UD,3,FALSE)),CF1044*VLOOKUP(CB1044-100,TARIFFE_UND,3,FALSE)),0)</f>
        <v>15.164853048114928</v>
      </c>
    </row>
    <row r="1045" spans="1:112" hidden="1" x14ac:dyDescent="0.25">
      <c r="A1045" s="274" t="s">
        <v>8176</v>
      </c>
      <c r="B1045" s="274" t="s">
        <v>8177</v>
      </c>
      <c r="C1045" s="274" t="s">
        <v>867</v>
      </c>
      <c r="D1045" s="274" t="s">
        <v>8178</v>
      </c>
      <c r="E1045" s="274" t="s">
        <v>268</v>
      </c>
      <c r="F1045" s="274" t="s">
        <v>156</v>
      </c>
      <c r="G1045" s="274" t="s">
        <v>8179</v>
      </c>
      <c r="H1045" s="274" t="s">
        <v>3307</v>
      </c>
      <c r="I1045" s="274" t="s">
        <v>419</v>
      </c>
      <c r="J1045" s="274" t="s">
        <v>156</v>
      </c>
      <c r="K1045" s="274" t="s">
        <v>8180</v>
      </c>
      <c r="L1045" s="274" t="s">
        <v>303</v>
      </c>
      <c r="M1045" s="274" t="s">
        <v>8181</v>
      </c>
      <c r="N1045" s="274" t="s">
        <v>8182</v>
      </c>
      <c r="O1045" s="274" t="s">
        <v>3202</v>
      </c>
      <c r="P1045" s="274" t="s">
        <v>8183</v>
      </c>
      <c r="Q1045" s="274" t="s">
        <v>277</v>
      </c>
      <c r="R1045" s="274" t="s">
        <v>268</v>
      </c>
      <c r="S1045" s="274" t="s">
        <v>268</v>
      </c>
      <c r="T1045" s="274" t="s">
        <v>268</v>
      </c>
      <c r="U1045" s="274" t="s">
        <v>268</v>
      </c>
      <c r="V1045" s="274" t="s">
        <v>268</v>
      </c>
      <c r="W1045" s="274" t="s">
        <v>8184</v>
      </c>
      <c r="X1045" s="274" t="s">
        <v>1847</v>
      </c>
      <c r="Y1045" s="274" t="s">
        <v>276</v>
      </c>
      <c r="Z1045" s="274" t="s">
        <v>268</v>
      </c>
      <c r="AA1045" s="274" t="s">
        <v>268</v>
      </c>
      <c r="AB1045" s="274" t="s">
        <v>268</v>
      </c>
      <c r="AC1045" s="274" t="s">
        <v>268</v>
      </c>
      <c r="AD1045" s="274" t="s">
        <v>268</v>
      </c>
      <c r="AE1045" s="274" t="s">
        <v>287</v>
      </c>
      <c r="AF1045" s="274" t="s">
        <v>1811</v>
      </c>
      <c r="AG1045" s="274" t="s">
        <v>875</v>
      </c>
      <c r="AH1045" s="274" t="s">
        <v>1848</v>
      </c>
      <c r="AI1045" s="274" t="s">
        <v>1029</v>
      </c>
      <c r="AJ1045" s="274" t="s">
        <v>268</v>
      </c>
      <c r="AK1045" s="274" t="s">
        <v>382</v>
      </c>
      <c r="AL1045" s="274" t="s">
        <v>268</v>
      </c>
      <c r="AM1045" s="274" t="s">
        <v>405</v>
      </c>
      <c r="AN1045" s="274" t="s">
        <v>268</v>
      </c>
      <c r="AO1045" s="274" t="s">
        <v>268</v>
      </c>
      <c r="AP1045" s="274" t="s">
        <v>268</v>
      </c>
      <c r="AQ1045" s="274" t="s">
        <v>268</v>
      </c>
      <c r="AR1045" s="274" t="s">
        <v>268</v>
      </c>
      <c r="AS1045" s="274" t="s">
        <v>268</v>
      </c>
      <c r="AT1045" s="274" t="s">
        <v>268</v>
      </c>
      <c r="AU1045" s="274" t="s">
        <v>268</v>
      </c>
      <c r="AV1045" s="274" t="s">
        <v>268</v>
      </c>
      <c r="AW1045" s="274" t="s">
        <v>268</v>
      </c>
      <c r="AX1045" s="274" t="s">
        <v>268</v>
      </c>
      <c r="AY1045" s="274" t="s">
        <v>268</v>
      </c>
      <c r="AZ1045" s="274" t="s">
        <v>268</v>
      </c>
      <c r="BA1045" s="274" t="s">
        <v>268</v>
      </c>
      <c r="BB1045" s="274" t="s">
        <v>268</v>
      </c>
      <c r="BC1045" s="274" t="s">
        <v>268</v>
      </c>
      <c r="BD1045" s="274" t="s">
        <v>268</v>
      </c>
      <c r="BE1045" s="274" t="s">
        <v>268</v>
      </c>
      <c r="BF1045" s="274" t="s">
        <v>268</v>
      </c>
      <c r="BG1045" s="274" t="s">
        <v>268</v>
      </c>
      <c r="BH1045" s="274" t="s">
        <v>268</v>
      </c>
      <c r="BI1045" s="274" t="s">
        <v>268</v>
      </c>
      <c r="BJ1045" s="274" t="s">
        <v>268</v>
      </c>
      <c r="BK1045" s="274" t="s">
        <v>268</v>
      </c>
      <c r="BL1045" s="274" t="s">
        <v>268</v>
      </c>
      <c r="BM1045" s="274" t="s">
        <v>268</v>
      </c>
      <c r="BN1045" s="274" t="s">
        <v>268</v>
      </c>
      <c r="BO1045" s="274" t="s">
        <v>268</v>
      </c>
      <c r="BP1045" s="274" t="s">
        <v>268</v>
      </c>
      <c r="BQ1045" s="274" t="s">
        <v>268</v>
      </c>
      <c r="BR1045" s="274" t="s">
        <v>268</v>
      </c>
      <c r="BS1045" s="274" t="s">
        <v>268</v>
      </c>
      <c r="BT1045" s="274" t="s">
        <v>268</v>
      </c>
      <c r="BU1045" s="274" t="s">
        <v>268</v>
      </c>
      <c r="BV1045" s="274" t="s">
        <v>268</v>
      </c>
      <c r="BW1045" s="274" t="s">
        <v>268</v>
      </c>
      <c r="BX1045" s="274" t="s">
        <v>268</v>
      </c>
      <c r="BY1045" s="295">
        <v>80</v>
      </c>
      <c r="BZ1045" s="295">
        <v>80</v>
      </c>
      <c r="CA1045" s="298" t="s">
        <v>142</v>
      </c>
      <c r="CB1045" s="297">
        <v>122</v>
      </c>
      <c r="CC1045" s="284">
        <f t="shared" si="66"/>
        <v>0</v>
      </c>
      <c r="CD1045" s="295">
        <f t="shared" si="67"/>
        <v>80</v>
      </c>
      <c r="CE1045" s="284">
        <f t="shared" si="68"/>
        <v>0</v>
      </c>
      <c r="CF1045" s="295">
        <f t="shared" si="69"/>
        <v>1</v>
      </c>
      <c r="CG1045" s="274" t="s">
        <v>876</v>
      </c>
      <c r="CH1045" s="274" t="s">
        <v>268</v>
      </c>
      <c r="CI1045" s="274" t="s">
        <v>268</v>
      </c>
      <c r="CJ1045" s="298" t="s">
        <v>268</v>
      </c>
      <c r="CK1045" s="298" t="s">
        <v>736</v>
      </c>
      <c r="CL1045" s="274" t="s">
        <v>268</v>
      </c>
      <c r="CM1045" s="274" t="s">
        <v>268</v>
      </c>
      <c r="CN1045" s="274" t="s">
        <v>268</v>
      </c>
      <c r="CO1045" s="274" t="s">
        <v>268</v>
      </c>
      <c r="CP1045" s="274" t="s">
        <v>268</v>
      </c>
      <c r="CQ1045" s="274" t="s">
        <v>8185</v>
      </c>
      <c r="CR1045" s="274" t="s">
        <v>877</v>
      </c>
      <c r="CS1045" s="274">
        <v>91.76</v>
      </c>
      <c r="CT1045" s="274" t="s">
        <v>268</v>
      </c>
      <c r="CU1045" s="274">
        <v>91.76</v>
      </c>
      <c r="CV1045" s="274">
        <v>365</v>
      </c>
      <c r="CW1045" s="274" t="s">
        <v>878</v>
      </c>
      <c r="CX1045" s="274" t="s">
        <v>835</v>
      </c>
      <c r="CY1045" s="274" t="s">
        <v>836</v>
      </c>
      <c r="CZ1045" s="274" t="s">
        <v>837</v>
      </c>
      <c r="DA1045" s="274" t="s">
        <v>268</v>
      </c>
      <c r="DB1045" s="274" t="s">
        <v>268</v>
      </c>
      <c r="DC1045" s="274" t="s">
        <v>268</v>
      </c>
      <c r="DD1045" s="274" t="s">
        <v>268</v>
      </c>
      <c r="DE1045" s="274" t="s">
        <v>268</v>
      </c>
      <c r="DF1045" s="274" t="s">
        <v>268</v>
      </c>
      <c r="DG1045" s="299">
        <f>IFERROR(IF(CA1045="D",IF(CK1045="A dispo.",CD1045*VLOOKUP('DATI INPUT'!$F$27,TARIFFE_UD,2,FALSE),CD1045*VLOOKUP(CK1045,TARIFFE_UD,2,FALSE)),CD1045*VLOOKUP(CB1045-100,TARIFFE_UND,2,FALSE)),0)</f>
        <v>63.356031902629191</v>
      </c>
      <c r="DH1045" s="299">
        <f>IFERROR(IF(CA1045="D",IF(CK1045="A dispo.",CF1045*VLOOKUP('DATI INPUT'!$F$27,TARIFFE_UD,3,FALSE),CF1045*VLOOKUP(CK1045,TARIFFE_UD,3,FALSE)),CF1045*VLOOKUP(CB1045-100,TARIFFE_UND,3,FALSE)),0)</f>
        <v>60.367780403072892</v>
      </c>
    </row>
    <row r="1046" spans="1:112" hidden="1" x14ac:dyDescent="0.25">
      <c r="A1046" s="274" t="s">
        <v>8186</v>
      </c>
      <c r="B1046" s="274" t="s">
        <v>8187</v>
      </c>
      <c r="C1046" s="274" t="s">
        <v>8188</v>
      </c>
      <c r="D1046" s="274" t="s">
        <v>8189</v>
      </c>
      <c r="E1046" s="274" t="s">
        <v>268</v>
      </c>
      <c r="F1046" s="274" t="s">
        <v>156</v>
      </c>
      <c r="G1046" s="274" t="s">
        <v>8190</v>
      </c>
      <c r="H1046" s="274" t="s">
        <v>8191</v>
      </c>
      <c r="I1046" s="274" t="s">
        <v>310</v>
      </c>
      <c r="J1046" s="274" t="s">
        <v>274</v>
      </c>
      <c r="K1046" s="274" t="s">
        <v>8192</v>
      </c>
      <c r="L1046" s="274" t="s">
        <v>152</v>
      </c>
      <c r="M1046" s="274" t="s">
        <v>8193</v>
      </c>
      <c r="N1046" s="274" t="s">
        <v>1949</v>
      </c>
      <c r="O1046" s="274" t="s">
        <v>896</v>
      </c>
      <c r="P1046" s="274" t="s">
        <v>8194</v>
      </c>
      <c r="Q1046" s="274" t="s">
        <v>309</v>
      </c>
      <c r="R1046" s="274" t="s">
        <v>268</v>
      </c>
      <c r="S1046" s="274" t="s">
        <v>268</v>
      </c>
      <c r="T1046" s="274" t="s">
        <v>268</v>
      </c>
      <c r="U1046" s="274" t="s">
        <v>268</v>
      </c>
      <c r="V1046" s="274" t="s">
        <v>268</v>
      </c>
      <c r="W1046" s="274" t="s">
        <v>2661</v>
      </c>
      <c r="X1046" s="274" t="s">
        <v>2662</v>
      </c>
      <c r="Y1046" s="274" t="s">
        <v>268</v>
      </c>
      <c r="Z1046" s="274" t="s">
        <v>268</v>
      </c>
      <c r="AA1046" s="274" t="s">
        <v>268</v>
      </c>
      <c r="AB1046" s="274" t="s">
        <v>268</v>
      </c>
      <c r="AC1046" s="274" t="s">
        <v>268</v>
      </c>
      <c r="AD1046" s="274" t="s">
        <v>268</v>
      </c>
      <c r="AE1046" s="274" t="s">
        <v>287</v>
      </c>
      <c r="AF1046" s="274" t="s">
        <v>1811</v>
      </c>
      <c r="AG1046" s="274" t="s">
        <v>875</v>
      </c>
      <c r="AH1046" s="274" t="s">
        <v>2387</v>
      </c>
      <c r="AI1046" s="274" t="s">
        <v>915</v>
      </c>
      <c r="AJ1046" s="274" t="s">
        <v>268</v>
      </c>
      <c r="AK1046" s="274" t="s">
        <v>268</v>
      </c>
      <c r="AL1046" s="274" t="s">
        <v>268</v>
      </c>
      <c r="AM1046" s="274" t="s">
        <v>355</v>
      </c>
      <c r="AN1046" s="274" t="s">
        <v>268</v>
      </c>
      <c r="AO1046" s="274" t="s">
        <v>268</v>
      </c>
      <c r="AP1046" s="274" t="s">
        <v>268</v>
      </c>
      <c r="AQ1046" s="274" t="s">
        <v>268</v>
      </c>
      <c r="AR1046" s="274" t="s">
        <v>268</v>
      </c>
      <c r="AS1046" s="274" t="s">
        <v>268</v>
      </c>
      <c r="AT1046" s="274" t="s">
        <v>268</v>
      </c>
      <c r="AU1046" s="274" t="s">
        <v>268</v>
      </c>
      <c r="AV1046" s="274" t="s">
        <v>268</v>
      </c>
      <c r="AW1046" s="274" t="s">
        <v>268</v>
      </c>
      <c r="AX1046" s="274" t="s">
        <v>268</v>
      </c>
      <c r="AY1046" s="274" t="s">
        <v>268</v>
      </c>
      <c r="AZ1046" s="274" t="s">
        <v>268</v>
      </c>
      <c r="BA1046" s="274" t="s">
        <v>268</v>
      </c>
      <c r="BB1046" s="274" t="s">
        <v>268</v>
      </c>
      <c r="BC1046" s="274" t="s">
        <v>268</v>
      </c>
      <c r="BD1046" s="274" t="s">
        <v>268</v>
      </c>
      <c r="BE1046" s="274" t="s">
        <v>268</v>
      </c>
      <c r="BF1046" s="274" t="s">
        <v>268</v>
      </c>
      <c r="BG1046" s="274" t="s">
        <v>268</v>
      </c>
      <c r="BH1046" s="274" t="s">
        <v>268</v>
      </c>
      <c r="BI1046" s="274" t="s">
        <v>268</v>
      </c>
      <c r="BJ1046" s="274" t="s">
        <v>268</v>
      </c>
      <c r="BK1046" s="274" t="s">
        <v>268</v>
      </c>
      <c r="BL1046" s="274" t="s">
        <v>268</v>
      </c>
      <c r="BM1046" s="274" t="s">
        <v>268</v>
      </c>
      <c r="BN1046" s="274" t="s">
        <v>268</v>
      </c>
      <c r="BO1046" s="274" t="s">
        <v>268</v>
      </c>
      <c r="BP1046" s="274" t="s">
        <v>268</v>
      </c>
      <c r="BQ1046" s="274" t="s">
        <v>268</v>
      </c>
      <c r="BR1046" s="274" t="s">
        <v>268</v>
      </c>
      <c r="BS1046" s="274" t="s">
        <v>268</v>
      </c>
      <c r="BT1046" s="274" t="s">
        <v>268</v>
      </c>
      <c r="BU1046" s="274" t="s">
        <v>268</v>
      </c>
      <c r="BV1046" s="274" t="s">
        <v>268</v>
      </c>
      <c r="BW1046" s="274" t="s">
        <v>268</v>
      </c>
      <c r="BX1046" s="274" t="s">
        <v>268</v>
      </c>
      <c r="BY1046" s="295">
        <v>210</v>
      </c>
      <c r="BZ1046" s="295">
        <v>210</v>
      </c>
      <c r="CA1046" s="298" t="s">
        <v>142</v>
      </c>
      <c r="CB1046" s="297">
        <v>122</v>
      </c>
      <c r="CC1046" s="284">
        <f t="shared" si="66"/>
        <v>0.75</v>
      </c>
      <c r="CD1046" s="295">
        <f t="shared" si="67"/>
        <v>52.5</v>
      </c>
      <c r="CE1046" s="284">
        <f t="shared" si="68"/>
        <v>0.75</v>
      </c>
      <c r="CF1046" s="295">
        <f t="shared" si="69"/>
        <v>0.25</v>
      </c>
      <c r="CG1046" s="274" t="s">
        <v>876</v>
      </c>
      <c r="CH1046" s="274" t="s">
        <v>268</v>
      </c>
      <c r="CI1046" s="274" t="s">
        <v>268</v>
      </c>
      <c r="CJ1046" s="298" t="s">
        <v>268</v>
      </c>
      <c r="CK1046" s="298" t="s">
        <v>736</v>
      </c>
      <c r="CL1046" s="274" t="s">
        <v>2132</v>
      </c>
      <c r="CM1046" s="274" t="s">
        <v>268</v>
      </c>
      <c r="CN1046" s="274" t="s">
        <v>268</v>
      </c>
      <c r="CO1046" s="274" t="s">
        <v>268</v>
      </c>
      <c r="CP1046" s="274" t="s">
        <v>268</v>
      </c>
      <c r="CQ1046" s="274" t="s">
        <v>8195</v>
      </c>
      <c r="CR1046" s="274" t="s">
        <v>877</v>
      </c>
      <c r="CS1046" s="274">
        <v>155.46</v>
      </c>
      <c r="CT1046" s="274">
        <v>-116.6</v>
      </c>
      <c r="CU1046" s="274">
        <v>38.86</v>
      </c>
      <c r="CV1046" s="274">
        <v>365</v>
      </c>
      <c r="CW1046" s="274" t="s">
        <v>878</v>
      </c>
      <c r="CX1046" s="274" t="s">
        <v>835</v>
      </c>
      <c r="CY1046" s="274" t="s">
        <v>836</v>
      </c>
      <c r="CZ1046" s="274" t="s">
        <v>837</v>
      </c>
      <c r="DA1046" s="274" t="s">
        <v>268</v>
      </c>
      <c r="DB1046" s="274" t="s">
        <v>268</v>
      </c>
      <c r="DC1046" s="274" t="s">
        <v>268</v>
      </c>
      <c r="DD1046" s="274" t="s">
        <v>268</v>
      </c>
      <c r="DE1046" s="274" t="s">
        <v>268</v>
      </c>
      <c r="DF1046" s="274" t="s">
        <v>268</v>
      </c>
      <c r="DG1046" s="299">
        <f>IFERROR(IF(CA1046="D",IF(CK1046="A dispo.",CD1046*VLOOKUP('DATI INPUT'!$F$27,TARIFFE_UD,2,FALSE),CD1046*VLOOKUP(CK1046,TARIFFE_UD,2,FALSE)),CD1046*VLOOKUP(CB1046-100,TARIFFE_UND,2,FALSE)),0)</f>
        <v>41.577395936100409</v>
      </c>
      <c r="DH1046" s="299">
        <f>IFERROR(IF(CA1046="D",IF(CK1046="A dispo.",CF1046*VLOOKUP('DATI INPUT'!$F$27,TARIFFE_UD,3,FALSE),CF1046*VLOOKUP(CK1046,TARIFFE_UD,3,FALSE)),CF1046*VLOOKUP(CB1046-100,TARIFFE_UND,3,FALSE)),0)</f>
        <v>15.091945100768223</v>
      </c>
    </row>
    <row r="1047" spans="1:112" hidden="1" x14ac:dyDescent="0.25">
      <c r="A1047" s="274" t="s">
        <v>8196</v>
      </c>
      <c r="B1047" s="274" t="s">
        <v>1012</v>
      </c>
      <c r="C1047" s="274" t="s">
        <v>8197</v>
      </c>
      <c r="D1047" s="274" t="s">
        <v>8198</v>
      </c>
      <c r="E1047" s="274" t="s">
        <v>268</v>
      </c>
      <c r="F1047" s="274" t="s">
        <v>156</v>
      </c>
      <c r="G1047" s="274" t="s">
        <v>8199</v>
      </c>
      <c r="H1047" s="274" t="s">
        <v>3307</v>
      </c>
      <c r="I1047" s="274" t="s">
        <v>8200</v>
      </c>
      <c r="J1047" s="274" t="s">
        <v>274</v>
      </c>
      <c r="K1047" s="274" t="s">
        <v>8201</v>
      </c>
      <c r="L1047" s="274" t="s">
        <v>303</v>
      </c>
      <c r="M1047" s="274" t="s">
        <v>8202</v>
      </c>
      <c r="N1047" s="274" t="s">
        <v>8203</v>
      </c>
      <c r="O1047" s="274" t="s">
        <v>8204</v>
      </c>
      <c r="P1047" s="274" t="s">
        <v>8205</v>
      </c>
      <c r="Q1047" s="274" t="s">
        <v>294</v>
      </c>
      <c r="R1047" s="274" t="s">
        <v>268</v>
      </c>
      <c r="S1047" s="274" t="s">
        <v>268</v>
      </c>
      <c r="T1047" s="274" t="s">
        <v>268</v>
      </c>
      <c r="U1047" s="274" t="s">
        <v>268</v>
      </c>
      <c r="V1047" s="274" t="s">
        <v>268</v>
      </c>
      <c r="W1047" s="274" t="s">
        <v>8184</v>
      </c>
      <c r="X1047" s="274" t="s">
        <v>1847</v>
      </c>
      <c r="Y1047" s="274" t="s">
        <v>276</v>
      </c>
      <c r="Z1047" s="274" t="s">
        <v>268</v>
      </c>
      <c r="AA1047" s="274" t="s">
        <v>268</v>
      </c>
      <c r="AB1047" s="274" t="s">
        <v>268</v>
      </c>
      <c r="AC1047" s="274" t="s">
        <v>268</v>
      </c>
      <c r="AD1047" s="274" t="s">
        <v>268</v>
      </c>
      <c r="AE1047" s="274" t="s">
        <v>287</v>
      </c>
      <c r="AF1047" s="274" t="s">
        <v>1811</v>
      </c>
      <c r="AG1047" s="274" t="s">
        <v>875</v>
      </c>
      <c r="AH1047" s="274" t="s">
        <v>1848</v>
      </c>
      <c r="AI1047" s="274" t="s">
        <v>3312</v>
      </c>
      <c r="AJ1047" s="274" t="s">
        <v>268</v>
      </c>
      <c r="AK1047" s="274" t="s">
        <v>354</v>
      </c>
      <c r="AL1047" s="274" t="s">
        <v>268</v>
      </c>
      <c r="AM1047" s="274" t="s">
        <v>355</v>
      </c>
      <c r="AN1047" s="274" t="s">
        <v>268</v>
      </c>
      <c r="AO1047" s="274" t="s">
        <v>268</v>
      </c>
      <c r="AP1047" s="274" t="s">
        <v>268</v>
      </c>
      <c r="AQ1047" s="274" t="s">
        <v>268</v>
      </c>
      <c r="AR1047" s="274" t="s">
        <v>268</v>
      </c>
      <c r="AS1047" s="274" t="s">
        <v>268</v>
      </c>
      <c r="AT1047" s="274" t="s">
        <v>268</v>
      </c>
      <c r="AU1047" s="274" t="s">
        <v>268</v>
      </c>
      <c r="AV1047" s="274" t="s">
        <v>268</v>
      </c>
      <c r="AW1047" s="274" t="s">
        <v>268</v>
      </c>
      <c r="AX1047" s="274" t="s">
        <v>268</v>
      </c>
      <c r="AY1047" s="274" t="s">
        <v>268</v>
      </c>
      <c r="AZ1047" s="274" t="s">
        <v>268</v>
      </c>
      <c r="BA1047" s="274" t="s">
        <v>268</v>
      </c>
      <c r="BB1047" s="274" t="s">
        <v>268</v>
      </c>
      <c r="BC1047" s="274" t="s">
        <v>268</v>
      </c>
      <c r="BD1047" s="274" t="s">
        <v>268</v>
      </c>
      <c r="BE1047" s="274" t="s">
        <v>268</v>
      </c>
      <c r="BF1047" s="274" t="s">
        <v>268</v>
      </c>
      <c r="BG1047" s="274" t="s">
        <v>268</v>
      </c>
      <c r="BH1047" s="274" t="s">
        <v>268</v>
      </c>
      <c r="BI1047" s="274" t="s">
        <v>268</v>
      </c>
      <c r="BJ1047" s="274" t="s">
        <v>268</v>
      </c>
      <c r="BK1047" s="274" t="s">
        <v>268</v>
      </c>
      <c r="BL1047" s="274" t="s">
        <v>268</v>
      </c>
      <c r="BM1047" s="274" t="s">
        <v>268</v>
      </c>
      <c r="BN1047" s="274" t="s">
        <v>268</v>
      </c>
      <c r="BO1047" s="274" t="s">
        <v>268</v>
      </c>
      <c r="BP1047" s="274" t="s">
        <v>268</v>
      </c>
      <c r="BQ1047" s="274" t="s">
        <v>268</v>
      </c>
      <c r="BR1047" s="274" t="s">
        <v>268</v>
      </c>
      <c r="BS1047" s="274" t="s">
        <v>268</v>
      </c>
      <c r="BT1047" s="274" t="s">
        <v>268</v>
      </c>
      <c r="BU1047" s="274" t="s">
        <v>268</v>
      </c>
      <c r="BV1047" s="274" t="s">
        <v>268</v>
      </c>
      <c r="BW1047" s="274" t="s">
        <v>268</v>
      </c>
      <c r="BX1047" s="274" t="s">
        <v>268</v>
      </c>
      <c r="BY1047" s="295">
        <v>50</v>
      </c>
      <c r="BZ1047" s="295">
        <v>50</v>
      </c>
      <c r="CA1047" s="298" t="s">
        <v>142</v>
      </c>
      <c r="CB1047" s="297">
        <v>122</v>
      </c>
      <c r="CC1047" s="284">
        <f t="shared" si="66"/>
        <v>0</v>
      </c>
      <c r="CD1047" s="295">
        <f t="shared" si="67"/>
        <v>50</v>
      </c>
      <c r="CE1047" s="284">
        <f t="shared" si="68"/>
        <v>0</v>
      </c>
      <c r="CF1047" s="295">
        <f t="shared" si="69"/>
        <v>1</v>
      </c>
      <c r="CG1047" s="274" t="s">
        <v>876</v>
      </c>
      <c r="CH1047" s="274" t="s">
        <v>268</v>
      </c>
      <c r="CI1047" s="274" t="s">
        <v>268</v>
      </c>
      <c r="CJ1047" s="298" t="s">
        <v>268</v>
      </c>
      <c r="CK1047" s="298" t="s">
        <v>736</v>
      </c>
      <c r="CL1047" s="274" t="s">
        <v>268</v>
      </c>
      <c r="CM1047" s="274" t="s">
        <v>268</v>
      </c>
      <c r="CN1047" s="274" t="s">
        <v>268</v>
      </c>
      <c r="CO1047" s="274" t="s">
        <v>268</v>
      </c>
      <c r="CP1047" s="274" t="s">
        <v>268</v>
      </c>
      <c r="CQ1047" s="274" t="s">
        <v>8206</v>
      </c>
      <c r="CR1047" s="274" t="s">
        <v>877</v>
      </c>
      <c r="CS1047" s="274">
        <v>77.06</v>
      </c>
      <c r="CT1047" s="274" t="s">
        <v>268</v>
      </c>
      <c r="CU1047" s="274">
        <v>77.06</v>
      </c>
      <c r="CV1047" s="274">
        <v>365</v>
      </c>
      <c r="CW1047" s="274" t="s">
        <v>878</v>
      </c>
      <c r="CX1047" s="274" t="s">
        <v>835</v>
      </c>
      <c r="CY1047" s="274" t="s">
        <v>836</v>
      </c>
      <c r="CZ1047" s="274" t="s">
        <v>837</v>
      </c>
      <c r="DA1047" s="274" t="s">
        <v>268</v>
      </c>
      <c r="DB1047" s="274" t="s">
        <v>268</v>
      </c>
      <c r="DC1047" s="274" t="s">
        <v>268</v>
      </c>
      <c r="DD1047" s="274" t="s">
        <v>268</v>
      </c>
      <c r="DE1047" s="274" t="s">
        <v>268</v>
      </c>
      <c r="DF1047" s="274" t="s">
        <v>268</v>
      </c>
      <c r="DG1047" s="299">
        <f>IFERROR(IF(CA1047="D",IF(CK1047="A dispo.",CD1047*VLOOKUP('DATI INPUT'!$F$27,TARIFFE_UD,2,FALSE),CD1047*VLOOKUP(CK1047,TARIFFE_UD,2,FALSE)),CD1047*VLOOKUP(CB1047-100,TARIFFE_UND,2,FALSE)),0)</f>
        <v>39.597519939143247</v>
      </c>
      <c r="DH1047" s="299">
        <f>IFERROR(IF(CA1047="D",IF(CK1047="A dispo.",CF1047*VLOOKUP('DATI INPUT'!$F$27,TARIFFE_UD,3,FALSE),CF1047*VLOOKUP(CK1047,TARIFFE_UD,3,FALSE)),CF1047*VLOOKUP(CB1047-100,TARIFFE_UND,3,FALSE)),0)</f>
        <v>60.367780403072892</v>
      </c>
    </row>
    <row r="1048" spans="1:112" hidden="1" x14ac:dyDescent="0.25">
      <c r="A1048" s="274" t="s">
        <v>8207</v>
      </c>
      <c r="B1048" s="274" t="s">
        <v>8208</v>
      </c>
      <c r="C1048" s="274" t="s">
        <v>8209</v>
      </c>
      <c r="D1048" s="274" t="s">
        <v>8210</v>
      </c>
      <c r="E1048" s="274" t="s">
        <v>268</v>
      </c>
      <c r="F1048" s="274" t="s">
        <v>156</v>
      </c>
      <c r="G1048" s="274" t="s">
        <v>8211</v>
      </c>
      <c r="H1048" s="274" t="s">
        <v>1033</v>
      </c>
      <c r="I1048" s="274" t="s">
        <v>7038</v>
      </c>
      <c r="J1048" s="274" t="s">
        <v>156</v>
      </c>
      <c r="K1048" s="274" t="s">
        <v>1787</v>
      </c>
      <c r="L1048" s="274" t="s">
        <v>960</v>
      </c>
      <c r="M1048" s="274" t="s">
        <v>8212</v>
      </c>
      <c r="N1048" s="274" t="s">
        <v>1230</v>
      </c>
      <c r="O1048" s="274" t="s">
        <v>1231</v>
      </c>
      <c r="P1048" s="274" t="s">
        <v>8213</v>
      </c>
      <c r="Q1048" s="274" t="s">
        <v>8214</v>
      </c>
      <c r="R1048" s="274" t="s">
        <v>268</v>
      </c>
      <c r="S1048" s="274" t="s">
        <v>268</v>
      </c>
      <c r="T1048" s="274" t="s">
        <v>268</v>
      </c>
      <c r="U1048" s="274" t="s">
        <v>268</v>
      </c>
      <c r="V1048" s="274" t="s">
        <v>268</v>
      </c>
      <c r="W1048" s="274" t="s">
        <v>8215</v>
      </c>
      <c r="X1048" s="274" t="s">
        <v>1310</v>
      </c>
      <c r="Y1048" s="274" t="s">
        <v>298</v>
      </c>
      <c r="Z1048" s="274" t="s">
        <v>268</v>
      </c>
      <c r="AA1048" s="274" t="s">
        <v>268</v>
      </c>
      <c r="AB1048" s="274" t="s">
        <v>268</v>
      </c>
      <c r="AC1048" s="274" t="s">
        <v>268</v>
      </c>
      <c r="AD1048" s="274" t="s">
        <v>268</v>
      </c>
      <c r="AE1048" s="274" t="s">
        <v>287</v>
      </c>
      <c r="AF1048" s="274" t="s">
        <v>1811</v>
      </c>
      <c r="AG1048" s="274" t="s">
        <v>875</v>
      </c>
      <c r="AH1048" s="274" t="s">
        <v>1812</v>
      </c>
      <c r="AI1048" s="274" t="s">
        <v>4742</v>
      </c>
      <c r="AJ1048" s="274" t="s">
        <v>268</v>
      </c>
      <c r="AK1048" s="274" t="s">
        <v>354</v>
      </c>
      <c r="AL1048" s="274" t="s">
        <v>268</v>
      </c>
      <c r="AM1048" s="274" t="s">
        <v>268</v>
      </c>
      <c r="AN1048" s="274" t="s">
        <v>268</v>
      </c>
      <c r="AO1048" s="274" t="s">
        <v>268</v>
      </c>
      <c r="AP1048" s="274" t="s">
        <v>268</v>
      </c>
      <c r="AQ1048" s="274" t="s">
        <v>268</v>
      </c>
      <c r="AR1048" s="274" t="s">
        <v>268</v>
      </c>
      <c r="AS1048" s="274" t="s">
        <v>268</v>
      </c>
      <c r="AT1048" s="274" t="s">
        <v>268</v>
      </c>
      <c r="AU1048" s="274" t="s">
        <v>268</v>
      </c>
      <c r="AV1048" s="274" t="s">
        <v>268</v>
      </c>
      <c r="AW1048" s="274" t="s">
        <v>268</v>
      </c>
      <c r="AX1048" s="274" t="s">
        <v>268</v>
      </c>
      <c r="AY1048" s="274" t="s">
        <v>268</v>
      </c>
      <c r="AZ1048" s="274" t="s">
        <v>268</v>
      </c>
      <c r="BA1048" s="274" t="s">
        <v>268</v>
      </c>
      <c r="BB1048" s="274" t="s">
        <v>268</v>
      </c>
      <c r="BC1048" s="274" t="s">
        <v>268</v>
      </c>
      <c r="BD1048" s="274" t="s">
        <v>268</v>
      </c>
      <c r="BE1048" s="274" t="s">
        <v>268</v>
      </c>
      <c r="BF1048" s="274" t="s">
        <v>268</v>
      </c>
      <c r="BG1048" s="274" t="s">
        <v>268</v>
      </c>
      <c r="BH1048" s="274" t="s">
        <v>268</v>
      </c>
      <c r="BI1048" s="274" t="s">
        <v>268</v>
      </c>
      <c r="BJ1048" s="274" t="s">
        <v>268</v>
      </c>
      <c r="BK1048" s="274" t="s">
        <v>268</v>
      </c>
      <c r="BL1048" s="274" t="s">
        <v>268</v>
      </c>
      <c r="BM1048" s="274" t="s">
        <v>268</v>
      </c>
      <c r="BN1048" s="274" t="s">
        <v>268</v>
      </c>
      <c r="BO1048" s="274" t="s">
        <v>268</v>
      </c>
      <c r="BP1048" s="274" t="s">
        <v>268</v>
      </c>
      <c r="BQ1048" s="274" t="s">
        <v>268</v>
      </c>
      <c r="BR1048" s="274" t="s">
        <v>268</v>
      </c>
      <c r="BS1048" s="274" t="s">
        <v>268</v>
      </c>
      <c r="BT1048" s="274" t="s">
        <v>268</v>
      </c>
      <c r="BU1048" s="274" t="s">
        <v>268</v>
      </c>
      <c r="BV1048" s="274" t="s">
        <v>268</v>
      </c>
      <c r="BW1048" s="274" t="s">
        <v>268</v>
      </c>
      <c r="BX1048" s="274" t="s">
        <v>268</v>
      </c>
      <c r="BY1048" s="295">
        <v>34</v>
      </c>
      <c r="BZ1048" s="295">
        <v>34</v>
      </c>
      <c r="CA1048" s="298" t="s">
        <v>142</v>
      </c>
      <c r="CB1048" s="297">
        <v>123</v>
      </c>
      <c r="CC1048" s="284">
        <f t="shared" si="66"/>
        <v>0</v>
      </c>
      <c r="CD1048" s="295">
        <f t="shared" si="67"/>
        <v>34</v>
      </c>
      <c r="CE1048" s="284">
        <f t="shared" si="68"/>
        <v>1</v>
      </c>
      <c r="CF1048" s="295">
        <f t="shared" si="69"/>
        <v>0</v>
      </c>
      <c r="CG1048" s="274" t="s">
        <v>1817</v>
      </c>
      <c r="CH1048" s="274" t="s">
        <v>268</v>
      </c>
      <c r="CI1048" s="274" t="s">
        <v>268</v>
      </c>
      <c r="CJ1048" s="298" t="s">
        <v>268</v>
      </c>
      <c r="CK1048" s="298" t="s">
        <v>736</v>
      </c>
      <c r="CL1048" s="274" t="s">
        <v>268</v>
      </c>
      <c r="CM1048" s="274" t="s">
        <v>268</v>
      </c>
      <c r="CN1048" s="274" t="s">
        <v>268</v>
      </c>
      <c r="CO1048" s="274" t="s">
        <v>268</v>
      </c>
      <c r="CP1048" s="274" t="s">
        <v>268</v>
      </c>
      <c r="CQ1048" s="274" t="s">
        <v>268</v>
      </c>
      <c r="CR1048" s="274" t="s">
        <v>877</v>
      </c>
      <c r="CS1048" s="274">
        <v>16.66</v>
      </c>
      <c r="CT1048" s="274" t="s">
        <v>268</v>
      </c>
      <c r="CU1048" s="274">
        <v>16.66</v>
      </c>
      <c r="CV1048" s="274">
        <v>365</v>
      </c>
      <c r="CW1048" s="274" t="s">
        <v>878</v>
      </c>
      <c r="CX1048" s="274" t="s">
        <v>835</v>
      </c>
      <c r="CY1048" s="274" t="s">
        <v>836</v>
      </c>
      <c r="CZ1048" s="274" t="s">
        <v>837</v>
      </c>
      <c r="DA1048" s="274" t="s">
        <v>268</v>
      </c>
      <c r="DB1048" s="274" t="s">
        <v>268</v>
      </c>
      <c r="DC1048" s="274" t="s">
        <v>268</v>
      </c>
      <c r="DD1048" s="274" t="s">
        <v>268</v>
      </c>
      <c r="DE1048" s="274" t="s">
        <v>268</v>
      </c>
      <c r="DF1048" s="274" t="s">
        <v>268</v>
      </c>
      <c r="DG1048" s="299">
        <f>IFERROR(IF(CA1048="D",IF(CK1048="A dispo.",CD1048*VLOOKUP('DATI INPUT'!$F$27,TARIFFE_UD,2,FALSE),CD1048*VLOOKUP(CK1048,TARIFFE_UD,2,FALSE)),CD1048*VLOOKUP(CB1048-100,TARIFFE_UND,2,FALSE)),0)</f>
        <v>26.926313558617405</v>
      </c>
      <c r="DH1048" s="299">
        <f>IFERROR(IF(CA1048="D",IF(CK1048="A dispo.",CF1048*VLOOKUP('DATI INPUT'!$F$27,TARIFFE_UD,3,FALSE),CF1048*VLOOKUP(CK1048,TARIFFE_UD,3,FALSE)),CF1048*VLOOKUP(CB1048-100,TARIFFE_UND,3,FALSE)),0)</f>
        <v>0</v>
      </c>
    </row>
    <row r="1049" spans="1:112" hidden="1" x14ac:dyDescent="0.25">
      <c r="A1049" s="274" t="s">
        <v>8216</v>
      </c>
      <c r="B1049" s="274" t="s">
        <v>8208</v>
      </c>
      <c r="C1049" s="274" t="s">
        <v>8217</v>
      </c>
      <c r="D1049" s="274" t="s">
        <v>8210</v>
      </c>
      <c r="E1049" s="274" t="s">
        <v>268</v>
      </c>
      <c r="F1049" s="274" t="s">
        <v>156</v>
      </c>
      <c r="G1049" s="274" t="s">
        <v>8211</v>
      </c>
      <c r="H1049" s="274" t="s">
        <v>1033</v>
      </c>
      <c r="I1049" s="274" t="s">
        <v>7038</v>
      </c>
      <c r="J1049" s="274" t="s">
        <v>156</v>
      </c>
      <c r="K1049" s="274" t="s">
        <v>1787</v>
      </c>
      <c r="L1049" s="274" t="s">
        <v>960</v>
      </c>
      <c r="M1049" s="274" t="s">
        <v>8212</v>
      </c>
      <c r="N1049" s="274" t="s">
        <v>1230</v>
      </c>
      <c r="O1049" s="274" t="s">
        <v>1231</v>
      </c>
      <c r="P1049" s="274" t="s">
        <v>8213</v>
      </c>
      <c r="Q1049" s="274" t="s">
        <v>8214</v>
      </c>
      <c r="R1049" s="274" t="s">
        <v>268</v>
      </c>
      <c r="S1049" s="274" t="s">
        <v>268</v>
      </c>
      <c r="T1049" s="274" t="s">
        <v>268</v>
      </c>
      <c r="U1049" s="274" t="s">
        <v>268</v>
      </c>
      <c r="V1049" s="274" t="s">
        <v>268</v>
      </c>
      <c r="W1049" s="274" t="s">
        <v>8215</v>
      </c>
      <c r="X1049" s="274" t="s">
        <v>1310</v>
      </c>
      <c r="Y1049" s="274" t="s">
        <v>298</v>
      </c>
      <c r="Z1049" s="274" t="s">
        <v>268</v>
      </c>
      <c r="AA1049" s="274" t="s">
        <v>268</v>
      </c>
      <c r="AB1049" s="274" t="s">
        <v>268</v>
      </c>
      <c r="AC1049" s="274" t="s">
        <v>268</v>
      </c>
      <c r="AD1049" s="274" t="s">
        <v>268</v>
      </c>
      <c r="AE1049" s="274" t="s">
        <v>287</v>
      </c>
      <c r="AF1049" s="274" t="s">
        <v>1811</v>
      </c>
      <c r="AG1049" s="274" t="s">
        <v>875</v>
      </c>
      <c r="AH1049" s="274" t="s">
        <v>1812</v>
      </c>
      <c r="AI1049" s="274" t="s">
        <v>4742</v>
      </c>
      <c r="AJ1049" s="274" t="s">
        <v>268</v>
      </c>
      <c r="AK1049" s="274" t="s">
        <v>410</v>
      </c>
      <c r="AL1049" s="274" t="s">
        <v>268</v>
      </c>
      <c r="AM1049" s="274" t="s">
        <v>268</v>
      </c>
      <c r="AN1049" s="274" t="s">
        <v>268</v>
      </c>
      <c r="AO1049" s="274" t="s">
        <v>268</v>
      </c>
      <c r="AP1049" s="274" t="s">
        <v>268</v>
      </c>
      <c r="AQ1049" s="274" t="s">
        <v>268</v>
      </c>
      <c r="AR1049" s="274" t="s">
        <v>268</v>
      </c>
      <c r="AS1049" s="274" t="s">
        <v>268</v>
      </c>
      <c r="AT1049" s="274" t="s">
        <v>268</v>
      </c>
      <c r="AU1049" s="274" t="s">
        <v>268</v>
      </c>
      <c r="AV1049" s="274" t="s">
        <v>268</v>
      </c>
      <c r="AW1049" s="274" t="s">
        <v>268</v>
      </c>
      <c r="AX1049" s="274" t="s">
        <v>268</v>
      </c>
      <c r="AY1049" s="274" t="s">
        <v>268</v>
      </c>
      <c r="AZ1049" s="274" t="s">
        <v>268</v>
      </c>
      <c r="BA1049" s="274" t="s">
        <v>268</v>
      </c>
      <c r="BB1049" s="274" t="s">
        <v>268</v>
      </c>
      <c r="BC1049" s="274" t="s">
        <v>268</v>
      </c>
      <c r="BD1049" s="274" t="s">
        <v>268</v>
      </c>
      <c r="BE1049" s="274" t="s">
        <v>268</v>
      </c>
      <c r="BF1049" s="274" t="s">
        <v>268</v>
      </c>
      <c r="BG1049" s="274" t="s">
        <v>268</v>
      </c>
      <c r="BH1049" s="274" t="s">
        <v>268</v>
      </c>
      <c r="BI1049" s="274" t="s">
        <v>268</v>
      </c>
      <c r="BJ1049" s="274" t="s">
        <v>268</v>
      </c>
      <c r="BK1049" s="274" t="s">
        <v>268</v>
      </c>
      <c r="BL1049" s="274" t="s">
        <v>268</v>
      </c>
      <c r="BM1049" s="274" t="s">
        <v>268</v>
      </c>
      <c r="BN1049" s="274" t="s">
        <v>268</v>
      </c>
      <c r="BO1049" s="274" t="s">
        <v>268</v>
      </c>
      <c r="BP1049" s="274" t="s">
        <v>268</v>
      </c>
      <c r="BQ1049" s="274" t="s">
        <v>268</v>
      </c>
      <c r="BR1049" s="274" t="s">
        <v>268</v>
      </c>
      <c r="BS1049" s="274" t="s">
        <v>268</v>
      </c>
      <c r="BT1049" s="274" t="s">
        <v>268</v>
      </c>
      <c r="BU1049" s="274" t="s">
        <v>268</v>
      </c>
      <c r="BV1049" s="274" t="s">
        <v>268</v>
      </c>
      <c r="BW1049" s="274" t="s">
        <v>268</v>
      </c>
      <c r="BX1049" s="274" t="s">
        <v>268</v>
      </c>
      <c r="BY1049" s="295">
        <v>94</v>
      </c>
      <c r="BZ1049" s="295">
        <v>94</v>
      </c>
      <c r="CA1049" s="298" t="s">
        <v>142</v>
      </c>
      <c r="CB1049" s="297">
        <v>122</v>
      </c>
      <c r="CC1049" s="284">
        <f t="shared" si="66"/>
        <v>0</v>
      </c>
      <c r="CD1049" s="295">
        <f t="shared" si="67"/>
        <v>94</v>
      </c>
      <c r="CE1049" s="284">
        <f t="shared" si="68"/>
        <v>0</v>
      </c>
      <c r="CF1049" s="295">
        <f t="shared" si="69"/>
        <v>1</v>
      </c>
      <c r="CG1049" s="274" t="s">
        <v>876</v>
      </c>
      <c r="CH1049" s="274" t="s">
        <v>268</v>
      </c>
      <c r="CI1049" s="274" t="s">
        <v>268</v>
      </c>
      <c r="CJ1049" s="298" t="s">
        <v>268</v>
      </c>
      <c r="CK1049" s="298" t="s">
        <v>736</v>
      </c>
      <c r="CL1049" s="274" t="s">
        <v>268</v>
      </c>
      <c r="CM1049" s="274" t="s">
        <v>268</v>
      </c>
      <c r="CN1049" s="274" t="s">
        <v>268</v>
      </c>
      <c r="CO1049" s="274" t="s">
        <v>268</v>
      </c>
      <c r="CP1049" s="274" t="s">
        <v>268</v>
      </c>
      <c r="CQ1049" s="274" t="s">
        <v>268</v>
      </c>
      <c r="CR1049" s="274" t="s">
        <v>877</v>
      </c>
      <c r="CS1049" s="274">
        <v>98.62</v>
      </c>
      <c r="CT1049" s="274" t="s">
        <v>268</v>
      </c>
      <c r="CU1049" s="274">
        <v>98.62</v>
      </c>
      <c r="CV1049" s="274">
        <v>365</v>
      </c>
      <c r="CW1049" s="274" t="s">
        <v>878</v>
      </c>
      <c r="CX1049" s="274" t="s">
        <v>835</v>
      </c>
      <c r="CY1049" s="274" t="s">
        <v>836</v>
      </c>
      <c r="CZ1049" s="274" t="s">
        <v>837</v>
      </c>
      <c r="DA1049" s="274" t="s">
        <v>268</v>
      </c>
      <c r="DB1049" s="274" t="s">
        <v>268</v>
      </c>
      <c r="DC1049" s="274" t="s">
        <v>268</v>
      </c>
      <c r="DD1049" s="274" t="s">
        <v>268</v>
      </c>
      <c r="DE1049" s="274" t="s">
        <v>268</v>
      </c>
      <c r="DF1049" s="274" t="s">
        <v>268</v>
      </c>
      <c r="DG1049" s="299">
        <f>IFERROR(IF(CA1049="D",IF(CK1049="A dispo.",CD1049*VLOOKUP('DATI INPUT'!$F$27,TARIFFE_UD,2,FALSE),CD1049*VLOOKUP(CK1049,TARIFFE_UD,2,FALSE)),CD1049*VLOOKUP(CB1049-100,TARIFFE_UND,2,FALSE)),0)</f>
        <v>74.443337485589296</v>
      </c>
      <c r="DH1049" s="299">
        <f>IFERROR(IF(CA1049="D",IF(CK1049="A dispo.",CF1049*VLOOKUP('DATI INPUT'!$F$27,TARIFFE_UD,3,FALSE),CF1049*VLOOKUP(CK1049,TARIFFE_UD,3,FALSE)),CF1049*VLOOKUP(CB1049-100,TARIFFE_UND,3,FALSE)),0)</f>
        <v>60.367780403072892</v>
      </c>
    </row>
    <row r="1050" spans="1:112" hidden="1" x14ac:dyDescent="0.25">
      <c r="A1050" s="274" t="s">
        <v>8218</v>
      </c>
      <c r="B1050" s="274" t="s">
        <v>8219</v>
      </c>
      <c r="C1050" s="274" t="s">
        <v>8220</v>
      </c>
      <c r="D1050" s="274" t="s">
        <v>8221</v>
      </c>
      <c r="E1050" s="274" t="s">
        <v>268</v>
      </c>
      <c r="F1050" s="274" t="s">
        <v>156</v>
      </c>
      <c r="G1050" s="274" t="s">
        <v>8222</v>
      </c>
      <c r="H1050" s="274" t="s">
        <v>8223</v>
      </c>
      <c r="I1050" s="274" t="s">
        <v>362</v>
      </c>
      <c r="J1050" s="274" t="s">
        <v>274</v>
      </c>
      <c r="K1050" s="274" t="s">
        <v>8224</v>
      </c>
      <c r="L1050" s="274" t="s">
        <v>1567</v>
      </c>
      <c r="M1050" s="274" t="s">
        <v>8225</v>
      </c>
      <c r="N1050" s="274" t="s">
        <v>1567</v>
      </c>
      <c r="O1050" s="274" t="s">
        <v>1731</v>
      </c>
      <c r="P1050" s="274" t="s">
        <v>8226</v>
      </c>
      <c r="Q1050" s="274" t="s">
        <v>280</v>
      </c>
      <c r="R1050" s="274" t="s">
        <v>268</v>
      </c>
      <c r="S1050" s="274" t="s">
        <v>268</v>
      </c>
      <c r="T1050" s="274" t="s">
        <v>268</v>
      </c>
      <c r="U1050" s="274" t="s">
        <v>268</v>
      </c>
      <c r="V1050" s="274" t="s">
        <v>268</v>
      </c>
      <c r="W1050" s="274" t="s">
        <v>7789</v>
      </c>
      <c r="X1050" s="274" t="s">
        <v>1934</v>
      </c>
      <c r="Y1050" s="274" t="s">
        <v>503</v>
      </c>
      <c r="Z1050" s="274" t="s">
        <v>268</v>
      </c>
      <c r="AA1050" s="274" t="s">
        <v>268</v>
      </c>
      <c r="AB1050" s="274" t="s">
        <v>268</v>
      </c>
      <c r="AC1050" s="274" t="s">
        <v>268</v>
      </c>
      <c r="AD1050" s="274" t="s">
        <v>268</v>
      </c>
      <c r="AE1050" s="274" t="s">
        <v>287</v>
      </c>
      <c r="AF1050" s="274" t="s">
        <v>1811</v>
      </c>
      <c r="AG1050" s="274" t="s">
        <v>875</v>
      </c>
      <c r="AH1050" s="274" t="s">
        <v>1935</v>
      </c>
      <c r="AI1050" s="274" t="s">
        <v>4309</v>
      </c>
      <c r="AJ1050" s="274" t="s">
        <v>268</v>
      </c>
      <c r="AK1050" s="274" t="s">
        <v>724</v>
      </c>
      <c r="AL1050" s="274" t="s">
        <v>268</v>
      </c>
      <c r="AM1050" s="274" t="s">
        <v>355</v>
      </c>
      <c r="AN1050" s="274" t="s">
        <v>268</v>
      </c>
      <c r="AO1050" s="274" t="s">
        <v>268</v>
      </c>
      <c r="AP1050" s="274" t="s">
        <v>268</v>
      </c>
      <c r="AQ1050" s="274" t="s">
        <v>268</v>
      </c>
      <c r="AR1050" s="274" t="s">
        <v>268</v>
      </c>
      <c r="AS1050" s="274" t="s">
        <v>268</v>
      </c>
      <c r="AT1050" s="274" t="s">
        <v>268</v>
      </c>
      <c r="AU1050" s="274" t="s">
        <v>268</v>
      </c>
      <c r="AV1050" s="274" t="s">
        <v>268</v>
      </c>
      <c r="AW1050" s="274" t="s">
        <v>268</v>
      </c>
      <c r="AX1050" s="274" t="s">
        <v>268</v>
      </c>
      <c r="AY1050" s="274" t="s">
        <v>268</v>
      </c>
      <c r="AZ1050" s="274" t="s">
        <v>268</v>
      </c>
      <c r="BA1050" s="274" t="s">
        <v>268</v>
      </c>
      <c r="BB1050" s="274" t="s">
        <v>268</v>
      </c>
      <c r="BC1050" s="274" t="s">
        <v>268</v>
      </c>
      <c r="BD1050" s="274" t="s">
        <v>268</v>
      </c>
      <c r="BE1050" s="274" t="s">
        <v>268</v>
      </c>
      <c r="BF1050" s="274" t="s">
        <v>268</v>
      </c>
      <c r="BG1050" s="274" t="s">
        <v>268</v>
      </c>
      <c r="BH1050" s="274" t="s">
        <v>268</v>
      </c>
      <c r="BI1050" s="274" t="s">
        <v>268</v>
      </c>
      <c r="BJ1050" s="274" t="s">
        <v>268</v>
      </c>
      <c r="BK1050" s="274" t="s">
        <v>268</v>
      </c>
      <c r="BL1050" s="274" t="s">
        <v>268</v>
      </c>
      <c r="BM1050" s="274" t="s">
        <v>268</v>
      </c>
      <c r="BN1050" s="274" t="s">
        <v>268</v>
      </c>
      <c r="BO1050" s="274" t="s">
        <v>268</v>
      </c>
      <c r="BP1050" s="274" t="s">
        <v>268</v>
      </c>
      <c r="BQ1050" s="274" t="s">
        <v>268</v>
      </c>
      <c r="BR1050" s="274" t="s">
        <v>268</v>
      </c>
      <c r="BS1050" s="274" t="s">
        <v>268</v>
      </c>
      <c r="BT1050" s="274" t="s">
        <v>268</v>
      </c>
      <c r="BU1050" s="274" t="s">
        <v>268</v>
      </c>
      <c r="BV1050" s="274" t="s">
        <v>268</v>
      </c>
      <c r="BW1050" s="274" t="s">
        <v>268</v>
      </c>
      <c r="BX1050" s="274" t="s">
        <v>268</v>
      </c>
      <c r="BY1050" s="295">
        <v>52.85</v>
      </c>
      <c r="BZ1050" s="295">
        <v>52.85</v>
      </c>
      <c r="CA1050" s="298" t="s">
        <v>142</v>
      </c>
      <c r="CB1050" s="297">
        <v>122</v>
      </c>
      <c r="CC1050" s="284">
        <f t="shared" si="66"/>
        <v>0</v>
      </c>
      <c r="CD1050" s="295">
        <f t="shared" si="67"/>
        <v>52.849999999999994</v>
      </c>
      <c r="CE1050" s="284">
        <f t="shared" si="68"/>
        <v>0</v>
      </c>
      <c r="CF1050" s="295">
        <f t="shared" si="69"/>
        <v>1</v>
      </c>
      <c r="CG1050" s="274" t="s">
        <v>876</v>
      </c>
      <c r="CH1050" s="274" t="s">
        <v>268</v>
      </c>
      <c r="CI1050" s="274" t="s">
        <v>268</v>
      </c>
      <c r="CJ1050" s="298" t="s">
        <v>268</v>
      </c>
      <c r="CK1050" s="298" t="s">
        <v>736</v>
      </c>
      <c r="CL1050" s="274" t="s">
        <v>268</v>
      </c>
      <c r="CM1050" s="274" t="s">
        <v>268</v>
      </c>
      <c r="CN1050" s="274" t="s">
        <v>268</v>
      </c>
      <c r="CO1050" s="274" t="s">
        <v>268</v>
      </c>
      <c r="CP1050" s="274" t="s">
        <v>268</v>
      </c>
      <c r="CQ1050" s="274" t="s">
        <v>268</v>
      </c>
      <c r="CR1050" s="274" t="s">
        <v>877</v>
      </c>
      <c r="CS1050" s="274">
        <v>78.459999999999994</v>
      </c>
      <c r="CT1050" s="274" t="s">
        <v>268</v>
      </c>
      <c r="CU1050" s="274">
        <v>78.459999999999994</v>
      </c>
      <c r="CV1050" s="274">
        <v>365</v>
      </c>
      <c r="CW1050" s="274" t="s">
        <v>878</v>
      </c>
      <c r="CX1050" s="274" t="s">
        <v>835</v>
      </c>
      <c r="CY1050" s="274" t="s">
        <v>836</v>
      </c>
      <c r="CZ1050" s="274" t="s">
        <v>837</v>
      </c>
      <c r="DA1050" s="274" t="s">
        <v>268</v>
      </c>
      <c r="DB1050" s="274" t="s">
        <v>268</v>
      </c>
      <c r="DC1050" s="274" t="s">
        <v>268</v>
      </c>
      <c r="DD1050" s="274" t="s">
        <v>268</v>
      </c>
      <c r="DE1050" s="274" t="s">
        <v>268</v>
      </c>
      <c r="DF1050" s="274" t="s">
        <v>268</v>
      </c>
      <c r="DG1050" s="299">
        <f>IFERROR(IF(CA1050="D",IF(CK1050="A dispo.",CD1050*VLOOKUP('DATI INPUT'!$F$27,TARIFFE_UD,2,FALSE),CD1050*VLOOKUP(CK1050,TARIFFE_UD,2,FALSE)),CD1050*VLOOKUP(CB1050-100,TARIFFE_UND,2,FALSE)),0)</f>
        <v>41.854578575674402</v>
      </c>
      <c r="DH1050" s="299">
        <f>IFERROR(IF(CA1050="D",IF(CK1050="A dispo.",CF1050*VLOOKUP('DATI INPUT'!$F$27,TARIFFE_UD,3,FALSE),CF1050*VLOOKUP(CK1050,TARIFFE_UD,3,FALSE)),CF1050*VLOOKUP(CB1050-100,TARIFFE_UND,3,FALSE)),0)</f>
        <v>60.367780403072892</v>
      </c>
    </row>
    <row r="1051" spans="1:112" x14ac:dyDescent="0.25">
      <c r="A1051" s="274" t="s">
        <v>8227</v>
      </c>
      <c r="B1051" s="274" t="s">
        <v>8228</v>
      </c>
      <c r="C1051" s="274" t="s">
        <v>8229</v>
      </c>
      <c r="D1051" s="274" t="s">
        <v>8230</v>
      </c>
      <c r="E1051" s="274" t="s">
        <v>268</v>
      </c>
      <c r="F1051" s="274" t="s">
        <v>156</v>
      </c>
      <c r="G1051" s="274" t="s">
        <v>8231</v>
      </c>
      <c r="H1051" s="274" t="s">
        <v>4273</v>
      </c>
      <c r="I1051" s="274" t="s">
        <v>8232</v>
      </c>
      <c r="J1051" s="274" t="s">
        <v>156</v>
      </c>
      <c r="K1051" s="274" t="s">
        <v>8233</v>
      </c>
      <c r="L1051" s="274" t="s">
        <v>984</v>
      </c>
      <c r="M1051" s="274" t="s">
        <v>8234</v>
      </c>
      <c r="N1051" s="274" t="s">
        <v>984</v>
      </c>
      <c r="O1051" s="274" t="s">
        <v>873</v>
      </c>
      <c r="P1051" s="274" t="s">
        <v>3006</v>
      </c>
      <c r="Q1051" s="274" t="s">
        <v>339</v>
      </c>
      <c r="R1051" s="274" t="s">
        <v>268</v>
      </c>
      <c r="S1051" s="274" t="s">
        <v>268</v>
      </c>
      <c r="T1051" s="274" t="s">
        <v>268</v>
      </c>
      <c r="U1051" s="274" t="s">
        <v>268</v>
      </c>
      <c r="V1051" s="274" t="s">
        <v>268</v>
      </c>
      <c r="W1051" s="274" t="s">
        <v>8234</v>
      </c>
      <c r="X1051" s="274" t="s">
        <v>3006</v>
      </c>
      <c r="Y1051" s="274" t="s">
        <v>339</v>
      </c>
      <c r="Z1051" s="274" t="s">
        <v>268</v>
      </c>
      <c r="AA1051" s="274" t="s">
        <v>268</v>
      </c>
      <c r="AB1051" s="274" t="s">
        <v>268</v>
      </c>
      <c r="AC1051" s="274" t="s">
        <v>268</v>
      </c>
      <c r="AD1051" s="274" t="s">
        <v>268</v>
      </c>
      <c r="AE1051" s="274" t="s">
        <v>287</v>
      </c>
      <c r="AF1051" s="274" t="s">
        <v>1811</v>
      </c>
      <c r="AG1051" s="274" t="s">
        <v>875</v>
      </c>
      <c r="AH1051" s="274" t="s">
        <v>1848</v>
      </c>
      <c r="AI1051" s="274" t="s">
        <v>765</v>
      </c>
      <c r="AJ1051" s="274" t="s">
        <v>268</v>
      </c>
      <c r="AK1051" s="274" t="s">
        <v>354</v>
      </c>
      <c r="AL1051" s="274" t="s">
        <v>268</v>
      </c>
      <c r="AM1051" s="274" t="s">
        <v>268</v>
      </c>
      <c r="AN1051" s="274" t="s">
        <v>268</v>
      </c>
      <c r="AO1051" s="274" t="s">
        <v>268</v>
      </c>
      <c r="AP1051" s="274" t="s">
        <v>268</v>
      </c>
      <c r="AQ1051" s="274" t="s">
        <v>268</v>
      </c>
      <c r="AR1051" s="274" t="s">
        <v>268</v>
      </c>
      <c r="AS1051" s="274" t="s">
        <v>268</v>
      </c>
      <c r="AT1051" s="274" t="s">
        <v>268</v>
      </c>
      <c r="AU1051" s="274" t="s">
        <v>268</v>
      </c>
      <c r="AV1051" s="274" t="s">
        <v>268</v>
      </c>
      <c r="AW1051" s="274" t="s">
        <v>268</v>
      </c>
      <c r="AX1051" s="274" t="s">
        <v>268</v>
      </c>
      <c r="AY1051" s="274" t="s">
        <v>268</v>
      </c>
      <c r="AZ1051" s="274" t="s">
        <v>268</v>
      </c>
      <c r="BA1051" s="274" t="s">
        <v>268</v>
      </c>
      <c r="BB1051" s="274" t="s">
        <v>268</v>
      </c>
      <c r="BC1051" s="274" t="s">
        <v>268</v>
      </c>
      <c r="BD1051" s="274" t="s">
        <v>268</v>
      </c>
      <c r="BE1051" s="274" t="s">
        <v>268</v>
      </c>
      <c r="BF1051" s="274" t="s">
        <v>268</v>
      </c>
      <c r="BG1051" s="274" t="s">
        <v>268</v>
      </c>
      <c r="BH1051" s="274" t="s">
        <v>268</v>
      </c>
      <c r="BI1051" s="274" t="s">
        <v>268</v>
      </c>
      <c r="BJ1051" s="274" t="s">
        <v>268</v>
      </c>
      <c r="BK1051" s="274" t="s">
        <v>268</v>
      </c>
      <c r="BL1051" s="274" t="s">
        <v>268</v>
      </c>
      <c r="BM1051" s="274" t="s">
        <v>268</v>
      </c>
      <c r="BN1051" s="274" t="s">
        <v>268</v>
      </c>
      <c r="BO1051" s="274" t="s">
        <v>268</v>
      </c>
      <c r="BP1051" s="274" t="s">
        <v>268</v>
      </c>
      <c r="BQ1051" s="274" t="s">
        <v>268</v>
      </c>
      <c r="BR1051" s="274" t="s">
        <v>268</v>
      </c>
      <c r="BS1051" s="274" t="s">
        <v>268</v>
      </c>
      <c r="BT1051" s="274" t="s">
        <v>268</v>
      </c>
      <c r="BU1051" s="274" t="s">
        <v>268</v>
      </c>
      <c r="BV1051" s="274" t="s">
        <v>268</v>
      </c>
      <c r="BW1051" s="274" t="s">
        <v>268</v>
      </c>
      <c r="BX1051" s="274" t="s">
        <v>268</v>
      </c>
      <c r="BY1051" s="295">
        <v>100</v>
      </c>
      <c r="BZ1051" s="295">
        <v>100</v>
      </c>
      <c r="CA1051" s="298" t="s">
        <v>142</v>
      </c>
      <c r="CB1051" s="297">
        <v>122</v>
      </c>
      <c r="CC1051" s="284">
        <f t="shared" si="66"/>
        <v>0</v>
      </c>
      <c r="CD1051" s="295">
        <f t="shared" si="67"/>
        <v>100</v>
      </c>
      <c r="CE1051" s="284">
        <f t="shared" si="68"/>
        <v>0</v>
      </c>
      <c r="CF1051" s="295">
        <f t="shared" si="69"/>
        <v>1</v>
      </c>
      <c r="CG1051" s="274" t="s">
        <v>876</v>
      </c>
      <c r="CH1051" s="274" t="s">
        <v>268</v>
      </c>
      <c r="CI1051" s="274" t="s">
        <v>268</v>
      </c>
      <c r="CJ1051" s="298" t="s">
        <v>280</v>
      </c>
      <c r="CK1051" s="297">
        <v>2</v>
      </c>
      <c r="CL1051" s="274" t="s">
        <v>268</v>
      </c>
      <c r="CM1051" s="274" t="s">
        <v>268</v>
      </c>
      <c r="CN1051" s="274" t="s">
        <v>268</v>
      </c>
      <c r="CO1051" s="274" t="s">
        <v>268</v>
      </c>
      <c r="CP1051" s="274" t="s">
        <v>268</v>
      </c>
      <c r="CQ1051" s="274" t="s">
        <v>268</v>
      </c>
      <c r="CR1051" s="274" t="s">
        <v>877</v>
      </c>
      <c r="CS1051" s="274">
        <v>97.56</v>
      </c>
      <c r="CT1051" s="274" t="s">
        <v>268</v>
      </c>
      <c r="CU1051" s="274">
        <v>97.56</v>
      </c>
      <c r="CV1051" s="274">
        <v>365</v>
      </c>
      <c r="CW1051" s="274" t="s">
        <v>878</v>
      </c>
      <c r="CX1051" s="274" t="s">
        <v>835</v>
      </c>
      <c r="CY1051" s="274" t="s">
        <v>836</v>
      </c>
      <c r="CZ1051" s="274" t="s">
        <v>837</v>
      </c>
      <c r="DA1051" s="274" t="s">
        <v>268</v>
      </c>
      <c r="DB1051" s="274" t="s">
        <v>268</v>
      </c>
      <c r="DC1051" s="274" t="s">
        <v>268</v>
      </c>
      <c r="DD1051" s="274" t="s">
        <v>268</v>
      </c>
      <c r="DE1051" s="274" t="s">
        <v>268</v>
      </c>
      <c r="DF1051" s="274" t="s">
        <v>268</v>
      </c>
      <c r="DG1051" s="299">
        <f>IFERROR(IF(CA1051="D",IF(CK1051="A dispo.",CD1051*VLOOKUP('DATI INPUT'!$F$27,TARIFFE_UD,2,FALSE),CD1051*VLOOKUP(CK1051,TARIFFE_UD,2,FALSE)),CD1051*VLOOKUP(CB1051-100,TARIFFE_UND,2,FALSE)),0)</f>
        <v>71.8621658154822</v>
      </c>
      <c r="DH1051" s="299">
        <f>IFERROR(IF(CA1051="D",IF(CK1051="A dispo.",CF1051*VLOOKUP('DATI INPUT'!$F$27,TARIFFE_UD,3,FALSE),CF1051*VLOOKUP(CK1051,TARIFFE_UD,3,FALSE)),CF1051*VLOOKUP(CB1051-100,TARIFFE_UND,3,FALSE)),0)</f>
        <v>46.077822723118445</v>
      </c>
    </row>
    <row r="1052" spans="1:112" hidden="1" x14ac:dyDescent="0.25">
      <c r="A1052" s="274" t="s">
        <v>8235</v>
      </c>
      <c r="B1052" s="274" t="s">
        <v>8236</v>
      </c>
      <c r="C1052" s="274" t="s">
        <v>8237</v>
      </c>
      <c r="D1052" s="274" t="s">
        <v>8238</v>
      </c>
      <c r="E1052" s="274" t="s">
        <v>268</v>
      </c>
      <c r="F1052" s="274" t="s">
        <v>156</v>
      </c>
      <c r="G1052" s="274" t="s">
        <v>8239</v>
      </c>
      <c r="H1052" s="274" t="s">
        <v>8240</v>
      </c>
      <c r="I1052" s="274" t="s">
        <v>458</v>
      </c>
      <c r="J1052" s="274" t="s">
        <v>156</v>
      </c>
      <c r="K1052" s="274" t="s">
        <v>8241</v>
      </c>
      <c r="L1052" s="274" t="s">
        <v>1825</v>
      </c>
      <c r="M1052" s="274" t="s">
        <v>8242</v>
      </c>
      <c r="N1052" s="274" t="s">
        <v>2809</v>
      </c>
      <c r="O1052" s="274" t="s">
        <v>2810</v>
      </c>
      <c r="P1052" s="274" t="s">
        <v>8243</v>
      </c>
      <c r="Q1052" s="274" t="s">
        <v>309</v>
      </c>
      <c r="R1052" s="274" t="s">
        <v>268</v>
      </c>
      <c r="S1052" s="274" t="s">
        <v>268</v>
      </c>
      <c r="T1052" s="274" t="s">
        <v>268</v>
      </c>
      <c r="U1052" s="274" t="s">
        <v>268</v>
      </c>
      <c r="V1052" s="274" t="s">
        <v>268</v>
      </c>
      <c r="W1052" s="274" t="s">
        <v>8244</v>
      </c>
      <c r="X1052" s="274" t="s">
        <v>2258</v>
      </c>
      <c r="Y1052" s="274" t="s">
        <v>323</v>
      </c>
      <c r="Z1052" s="274" t="s">
        <v>268</v>
      </c>
      <c r="AA1052" s="274" t="s">
        <v>268</v>
      </c>
      <c r="AB1052" s="274" t="s">
        <v>268</v>
      </c>
      <c r="AC1052" s="274" t="s">
        <v>268</v>
      </c>
      <c r="AD1052" s="274" t="s">
        <v>268</v>
      </c>
      <c r="AE1052" s="274" t="s">
        <v>287</v>
      </c>
      <c r="AF1052" s="274" t="s">
        <v>1811</v>
      </c>
      <c r="AG1052" s="274" t="s">
        <v>875</v>
      </c>
      <c r="AH1052" s="274" t="s">
        <v>1848</v>
      </c>
      <c r="AI1052" s="274" t="s">
        <v>7258</v>
      </c>
      <c r="AJ1052" s="274" t="s">
        <v>268</v>
      </c>
      <c r="AK1052" s="274" t="s">
        <v>375</v>
      </c>
      <c r="AL1052" s="274" t="s">
        <v>268</v>
      </c>
      <c r="AM1052" s="274" t="s">
        <v>405</v>
      </c>
      <c r="AN1052" s="274" t="s">
        <v>268</v>
      </c>
      <c r="AO1052" s="274" t="s">
        <v>268</v>
      </c>
      <c r="AP1052" s="274" t="s">
        <v>268</v>
      </c>
      <c r="AQ1052" s="274" t="s">
        <v>268</v>
      </c>
      <c r="AR1052" s="274" t="s">
        <v>268</v>
      </c>
      <c r="AS1052" s="274" t="s">
        <v>268</v>
      </c>
      <c r="AT1052" s="274" t="s">
        <v>268</v>
      </c>
      <c r="AU1052" s="274" t="s">
        <v>268</v>
      </c>
      <c r="AV1052" s="274" t="s">
        <v>268</v>
      </c>
      <c r="AW1052" s="274" t="s">
        <v>268</v>
      </c>
      <c r="AX1052" s="274" t="s">
        <v>268</v>
      </c>
      <c r="AY1052" s="274" t="s">
        <v>268</v>
      </c>
      <c r="AZ1052" s="274" t="s">
        <v>268</v>
      </c>
      <c r="BA1052" s="274" t="s">
        <v>268</v>
      </c>
      <c r="BB1052" s="274" t="s">
        <v>268</v>
      </c>
      <c r="BC1052" s="274" t="s">
        <v>268</v>
      </c>
      <c r="BD1052" s="274" t="s">
        <v>268</v>
      </c>
      <c r="BE1052" s="274" t="s">
        <v>268</v>
      </c>
      <c r="BF1052" s="274" t="s">
        <v>268</v>
      </c>
      <c r="BG1052" s="274" t="s">
        <v>268</v>
      </c>
      <c r="BH1052" s="274" t="s">
        <v>268</v>
      </c>
      <c r="BI1052" s="274" t="s">
        <v>268</v>
      </c>
      <c r="BJ1052" s="274" t="s">
        <v>268</v>
      </c>
      <c r="BK1052" s="274" t="s">
        <v>268</v>
      </c>
      <c r="BL1052" s="274" t="s">
        <v>268</v>
      </c>
      <c r="BM1052" s="274" t="s">
        <v>268</v>
      </c>
      <c r="BN1052" s="274" t="s">
        <v>268</v>
      </c>
      <c r="BO1052" s="274" t="s">
        <v>268</v>
      </c>
      <c r="BP1052" s="274" t="s">
        <v>268</v>
      </c>
      <c r="BQ1052" s="274" t="s">
        <v>268</v>
      </c>
      <c r="BR1052" s="274" t="s">
        <v>268</v>
      </c>
      <c r="BS1052" s="274" t="s">
        <v>268</v>
      </c>
      <c r="BT1052" s="274" t="s">
        <v>268</v>
      </c>
      <c r="BU1052" s="274" t="s">
        <v>268</v>
      </c>
      <c r="BV1052" s="274" t="s">
        <v>268</v>
      </c>
      <c r="BW1052" s="274" t="s">
        <v>268</v>
      </c>
      <c r="BX1052" s="274" t="s">
        <v>268</v>
      </c>
      <c r="BY1052" s="295">
        <v>52.55</v>
      </c>
      <c r="BZ1052" s="295">
        <v>52.55</v>
      </c>
      <c r="CA1052" s="298" t="s">
        <v>142</v>
      </c>
      <c r="CB1052" s="297">
        <v>122</v>
      </c>
      <c r="CC1052" s="284">
        <f t="shared" si="66"/>
        <v>0</v>
      </c>
      <c r="CD1052" s="295">
        <f t="shared" si="67"/>
        <v>52.54999999999999</v>
      </c>
      <c r="CE1052" s="284">
        <f t="shared" si="68"/>
        <v>0</v>
      </c>
      <c r="CF1052" s="295">
        <f t="shared" si="69"/>
        <v>1</v>
      </c>
      <c r="CG1052" s="274" t="s">
        <v>876</v>
      </c>
      <c r="CH1052" s="274" t="s">
        <v>268</v>
      </c>
      <c r="CI1052" s="274" t="s">
        <v>268</v>
      </c>
      <c r="CJ1052" s="298" t="s">
        <v>268</v>
      </c>
      <c r="CK1052" s="298" t="s">
        <v>736</v>
      </c>
      <c r="CL1052" s="274" t="s">
        <v>268</v>
      </c>
      <c r="CM1052" s="274" t="s">
        <v>268</v>
      </c>
      <c r="CN1052" s="274" t="s">
        <v>268</v>
      </c>
      <c r="CO1052" s="274" t="s">
        <v>268</v>
      </c>
      <c r="CP1052" s="274" t="s">
        <v>268</v>
      </c>
      <c r="CQ1052" s="274" t="s">
        <v>268</v>
      </c>
      <c r="CR1052" s="274" t="s">
        <v>877</v>
      </c>
      <c r="CS1052" s="274">
        <v>78.31</v>
      </c>
      <c r="CT1052" s="274" t="s">
        <v>268</v>
      </c>
      <c r="CU1052" s="274">
        <v>78.31</v>
      </c>
      <c r="CV1052" s="274">
        <v>365</v>
      </c>
      <c r="CW1052" s="274" t="s">
        <v>878</v>
      </c>
      <c r="CX1052" s="274" t="s">
        <v>835</v>
      </c>
      <c r="CY1052" s="274" t="s">
        <v>836</v>
      </c>
      <c r="CZ1052" s="274" t="s">
        <v>837</v>
      </c>
      <c r="DA1052" s="274" t="s">
        <v>268</v>
      </c>
      <c r="DB1052" s="274" t="s">
        <v>268</v>
      </c>
      <c r="DC1052" s="274" t="s">
        <v>268</v>
      </c>
      <c r="DD1052" s="274" t="s">
        <v>268</v>
      </c>
      <c r="DE1052" s="274" t="s">
        <v>268</v>
      </c>
      <c r="DF1052" s="274" t="s">
        <v>268</v>
      </c>
      <c r="DG1052" s="299">
        <f>IFERROR(IF(CA1052="D",IF(CK1052="A dispo.",CD1052*VLOOKUP('DATI INPUT'!$F$27,TARIFFE_UD,2,FALSE),CD1052*VLOOKUP(CK1052,TARIFFE_UD,2,FALSE)),CD1052*VLOOKUP(CB1052-100,TARIFFE_UND,2,FALSE)),0)</f>
        <v>41.616993456039545</v>
      </c>
      <c r="DH1052" s="299">
        <f>IFERROR(IF(CA1052="D",IF(CK1052="A dispo.",CF1052*VLOOKUP('DATI INPUT'!$F$27,TARIFFE_UD,3,FALSE),CF1052*VLOOKUP(CK1052,TARIFFE_UD,3,FALSE)),CF1052*VLOOKUP(CB1052-100,TARIFFE_UND,3,FALSE)),0)</f>
        <v>60.367780403072892</v>
      </c>
    </row>
    <row r="1053" spans="1:112" x14ac:dyDescent="0.25">
      <c r="A1053" s="274" t="s">
        <v>8245</v>
      </c>
      <c r="B1053" s="274" t="s">
        <v>8246</v>
      </c>
      <c r="C1053" s="274" t="s">
        <v>8247</v>
      </c>
      <c r="D1053" s="274" t="s">
        <v>8248</v>
      </c>
      <c r="E1053" s="274" t="s">
        <v>268</v>
      </c>
      <c r="F1053" s="274" t="s">
        <v>156</v>
      </c>
      <c r="G1053" s="274" t="s">
        <v>8249</v>
      </c>
      <c r="H1053" s="274" t="s">
        <v>983</v>
      </c>
      <c r="I1053" s="274" t="s">
        <v>8250</v>
      </c>
      <c r="J1053" s="274" t="s">
        <v>156</v>
      </c>
      <c r="K1053" s="274" t="s">
        <v>8251</v>
      </c>
      <c r="L1053" s="274" t="s">
        <v>960</v>
      </c>
      <c r="M1053" s="274" t="s">
        <v>8252</v>
      </c>
      <c r="N1053" s="274" t="s">
        <v>984</v>
      </c>
      <c r="O1053" s="274" t="s">
        <v>873</v>
      </c>
      <c r="P1053" s="274" t="s">
        <v>613</v>
      </c>
      <c r="Q1053" s="274" t="s">
        <v>290</v>
      </c>
      <c r="R1053" s="274" t="s">
        <v>268</v>
      </c>
      <c r="S1053" s="274" t="s">
        <v>268</v>
      </c>
      <c r="T1053" s="274" t="s">
        <v>268</v>
      </c>
      <c r="U1053" s="274" t="s">
        <v>268</v>
      </c>
      <c r="V1053" s="274" t="s">
        <v>268</v>
      </c>
      <c r="W1053" s="274" t="s">
        <v>8252</v>
      </c>
      <c r="X1053" s="274" t="s">
        <v>613</v>
      </c>
      <c r="Y1053" s="274" t="s">
        <v>290</v>
      </c>
      <c r="Z1053" s="274" t="s">
        <v>268</v>
      </c>
      <c r="AA1053" s="274" t="s">
        <v>268</v>
      </c>
      <c r="AB1053" s="274" t="s">
        <v>268</v>
      </c>
      <c r="AC1053" s="274" t="s">
        <v>268</v>
      </c>
      <c r="AD1053" s="274" t="s">
        <v>268</v>
      </c>
      <c r="AE1053" s="274" t="s">
        <v>287</v>
      </c>
      <c r="AF1053" s="274" t="s">
        <v>1811</v>
      </c>
      <c r="AG1053" s="274" t="s">
        <v>875</v>
      </c>
      <c r="AH1053" s="274" t="s">
        <v>1812</v>
      </c>
      <c r="AI1053" s="274" t="s">
        <v>949</v>
      </c>
      <c r="AJ1053" s="274" t="s">
        <v>268</v>
      </c>
      <c r="AK1053" s="274" t="s">
        <v>381</v>
      </c>
      <c r="AL1053" s="274" t="s">
        <v>268</v>
      </c>
      <c r="AM1053" s="274" t="s">
        <v>268</v>
      </c>
      <c r="AN1053" s="274" t="s">
        <v>268</v>
      </c>
      <c r="AO1053" s="274" t="s">
        <v>268</v>
      </c>
      <c r="AP1053" s="274" t="s">
        <v>268</v>
      </c>
      <c r="AQ1053" s="274" t="s">
        <v>268</v>
      </c>
      <c r="AR1053" s="274" t="s">
        <v>268</v>
      </c>
      <c r="AS1053" s="274" t="s">
        <v>268</v>
      </c>
      <c r="AT1053" s="274" t="s">
        <v>268</v>
      </c>
      <c r="AU1053" s="274" t="s">
        <v>268</v>
      </c>
      <c r="AV1053" s="274" t="s">
        <v>268</v>
      </c>
      <c r="AW1053" s="274" t="s">
        <v>268</v>
      </c>
      <c r="AX1053" s="274" t="s">
        <v>268</v>
      </c>
      <c r="AY1053" s="274" t="s">
        <v>268</v>
      </c>
      <c r="AZ1053" s="274" t="s">
        <v>268</v>
      </c>
      <c r="BA1053" s="274" t="s">
        <v>268</v>
      </c>
      <c r="BB1053" s="274" t="s">
        <v>268</v>
      </c>
      <c r="BC1053" s="274" t="s">
        <v>268</v>
      </c>
      <c r="BD1053" s="274" t="s">
        <v>268</v>
      </c>
      <c r="BE1053" s="274" t="s">
        <v>268</v>
      </c>
      <c r="BF1053" s="274" t="s">
        <v>268</v>
      </c>
      <c r="BG1053" s="274" t="s">
        <v>268</v>
      </c>
      <c r="BH1053" s="274" t="s">
        <v>268</v>
      </c>
      <c r="BI1053" s="274" t="s">
        <v>268</v>
      </c>
      <c r="BJ1053" s="274" t="s">
        <v>268</v>
      </c>
      <c r="BK1053" s="274" t="s">
        <v>268</v>
      </c>
      <c r="BL1053" s="274" t="s">
        <v>268</v>
      </c>
      <c r="BM1053" s="274" t="s">
        <v>268</v>
      </c>
      <c r="BN1053" s="274" t="s">
        <v>268</v>
      </c>
      <c r="BO1053" s="274" t="s">
        <v>268</v>
      </c>
      <c r="BP1053" s="274" t="s">
        <v>268</v>
      </c>
      <c r="BQ1053" s="274" t="s">
        <v>268</v>
      </c>
      <c r="BR1053" s="274" t="s">
        <v>268</v>
      </c>
      <c r="BS1053" s="274" t="s">
        <v>268</v>
      </c>
      <c r="BT1053" s="274" t="s">
        <v>268</v>
      </c>
      <c r="BU1053" s="274" t="s">
        <v>268</v>
      </c>
      <c r="BV1053" s="274" t="s">
        <v>268</v>
      </c>
      <c r="BW1053" s="274" t="s">
        <v>268</v>
      </c>
      <c r="BX1053" s="274" t="s">
        <v>268</v>
      </c>
      <c r="BY1053" s="295">
        <v>60</v>
      </c>
      <c r="BZ1053" s="295">
        <v>60</v>
      </c>
      <c r="CA1053" s="298" t="s">
        <v>142</v>
      </c>
      <c r="CB1053" s="297">
        <v>122</v>
      </c>
      <c r="CC1053" s="284">
        <f t="shared" si="66"/>
        <v>0</v>
      </c>
      <c r="CD1053" s="295">
        <f t="shared" si="67"/>
        <v>60</v>
      </c>
      <c r="CE1053" s="284">
        <f t="shared" si="68"/>
        <v>0</v>
      </c>
      <c r="CF1053" s="295">
        <f t="shared" si="69"/>
        <v>1</v>
      </c>
      <c r="CG1053" s="274" t="s">
        <v>876</v>
      </c>
      <c r="CH1053" s="274" t="s">
        <v>268</v>
      </c>
      <c r="CI1053" s="274" t="s">
        <v>268</v>
      </c>
      <c r="CJ1053" s="298" t="s">
        <v>271</v>
      </c>
      <c r="CK1053" s="297">
        <v>1</v>
      </c>
      <c r="CL1053" s="274" t="s">
        <v>268</v>
      </c>
      <c r="CM1053" s="274" t="s">
        <v>268</v>
      </c>
      <c r="CN1053" s="274" t="s">
        <v>268</v>
      </c>
      <c r="CO1053" s="274" t="s">
        <v>268</v>
      </c>
      <c r="CP1053" s="274" t="s">
        <v>268</v>
      </c>
      <c r="CQ1053" s="274" t="s">
        <v>268</v>
      </c>
      <c r="CR1053" s="274" t="s">
        <v>877</v>
      </c>
      <c r="CS1053" s="274">
        <v>40.08</v>
      </c>
      <c r="CT1053" s="274" t="s">
        <v>268</v>
      </c>
      <c r="CU1053" s="274">
        <v>40.08</v>
      </c>
      <c r="CV1053" s="274">
        <v>365</v>
      </c>
      <c r="CW1053" s="274" t="s">
        <v>878</v>
      </c>
      <c r="CX1053" s="274" t="s">
        <v>835</v>
      </c>
      <c r="CY1053" s="274" t="s">
        <v>836</v>
      </c>
      <c r="CZ1053" s="274" t="s">
        <v>837</v>
      </c>
      <c r="DA1053" s="274" t="s">
        <v>268</v>
      </c>
      <c r="DB1053" s="274" t="s">
        <v>268</v>
      </c>
      <c r="DC1053" s="274" t="s">
        <v>268</v>
      </c>
      <c r="DD1053" s="274" t="s">
        <v>268</v>
      </c>
      <c r="DE1053" s="274" t="s">
        <v>268</v>
      </c>
      <c r="DF1053" s="274" t="s">
        <v>268</v>
      </c>
      <c r="DG1053" s="299">
        <f>IFERROR(IF(CA1053="D",IF(CK1053="A dispo.",CD1053*VLOOKUP('DATI INPUT'!$F$27,TARIFFE_UD,2,FALSE),CD1053*VLOOKUP(CK1053,TARIFFE_UD,2,FALSE)),CD1053*VLOOKUP(CB1053-100,TARIFFE_UND,2,FALSE)),0)</f>
        <v>36.957685276533695</v>
      </c>
      <c r="DH1053" s="299">
        <f>IFERROR(IF(CA1053="D",IF(CK1053="A dispo.",CF1053*VLOOKUP('DATI INPUT'!$F$27,TARIFFE_UD,3,FALSE),CF1053*VLOOKUP(CK1053,TARIFFE_UD,3,FALSE)),CF1053*VLOOKUP(CB1053-100,TARIFFE_UND,3,FALSE)),0)</f>
        <v>15.164853048114928</v>
      </c>
    </row>
    <row r="1054" spans="1:112" x14ac:dyDescent="0.25">
      <c r="A1054" s="274" t="s">
        <v>8253</v>
      </c>
      <c r="B1054" s="274" t="s">
        <v>8246</v>
      </c>
      <c r="C1054" s="274" t="s">
        <v>8254</v>
      </c>
      <c r="D1054" s="274" t="s">
        <v>8248</v>
      </c>
      <c r="E1054" s="274" t="s">
        <v>268</v>
      </c>
      <c r="F1054" s="274" t="s">
        <v>156</v>
      </c>
      <c r="G1054" s="274" t="s">
        <v>8249</v>
      </c>
      <c r="H1054" s="274" t="s">
        <v>983</v>
      </c>
      <c r="I1054" s="274" t="s">
        <v>8250</v>
      </c>
      <c r="J1054" s="274" t="s">
        <v>156</v>
      </c>
      <c r="K1054" s="274" t="s">
        <v>8251</v>
      </c>
      <c r="L1054" s="274" t="s">
        <v>960</v>
      </c>
      <c r="M1054" s="274" t="s">
        <v>8252</v>
      </c>
      <c r="N1054" s="274" t="s">
        <v>984</v>
      </c>
      <c r="O1054" s="274" t="s">
        <v>873</v>
      </c>
      <c r="P1054" s="274" t="s">
        <v>613</v>
      </c>
      <c r="Q1054" s="274" t="s">
        <v>290</v>
      </c>
      <c r="R1054" s="274" t="s">
        <v>268</v>
      </c>
      <c r="S1054" s="274" t="s">
        <v>268</v>
      </c>
      <c r="T1054" s="274" t="s">
        <v>268</v>
      </c>
      <c r="U1054" s="274" t="s">
        <v>268</v>
      </c>
      <c r="V1054" s="274" t="s">
        <v>268</v>
      </c>
      <c r="W1054" s="274" t="s">
        <v>8252</v>
      </c>
      <c r="X1054" s="274" t="s">
        <v>613</v>
      </c>
      <c r="Y1054" s="274" t="s">
        <v>290</v>
      </c>
      <c r="Z1054" s="274" t="s">
        <v>268</v>
      </c>
      <c r="AA1054" s="274" t="s">
        <v>268</v>
      </c>
      <c r="AB1054" s="274" t="s">
        <v>268</v>
      </c>
      <c r="AC1054" s="274" t="s">
        <v>268</v>
      </c>
      <c r="AD1054" s="274" t="s">
        <v>268</v>
      </c>
      <c r="AE1054" s="274" t="s">
        <v>287</v>
      </c>
      <c r="AF1054" s="274" t="s">
        <v>1811</v>
      </c>
      <c r="AG1054" s="274" t="s">
        <v>875</v>
      </c>
      <c r="AH1054" s="274" t="s">
        <v>1812</v>
      </c>
      <c r="AI1054" s="274" t="s">
        <v>949</v>
      </c>
      <c r="AJ1054" s="274" t="s">
        <v>268</v>
      </c>
      <c r="AK1054" s="274" t="s">
        <v>366</v>
      </c>
      <c r="AL1054" s="274" t="s">
        <v>268</v>
      </c>
      <c r="AM1054" s="274" t="s">
        <v>268</v>
      </c>
      <c r="AN1054" s="274" t="s">
        <v>268</v>
      </c>
      <c r="AO1054" s="274" t="s">
        <v>268</v>
      </c>
      <c r="AP1054" s="274" t="s">
        <v>268</v>
      </c>
      <c r="AQ1054" s="274" t="s">
        <v>268</v>
      </c>
      <c r="AR1054" s="274" t="s">
        <v>268</v>
      </c>
      <c r="AS1054" s="274" t="s">
        <v>268</v>
      </c>
      <c r="AT1054" s="274" t="s">
        <v>268</v>
      </c>
      <c r="AU1054" s="274" t="s">
        <v>268</v>
      </c>
      <c r="AV1054" s="274" t="s">
        <v>268</v>
      </c>
      <c r="AW1054" s="274" t="s">
        <v>268</v>
      </c>
      <c r="AX1054" s="274" t="s">
        <v>268</v>
      </c>
      <c r="AY1054" s="274" t="s">
        <v>268</v>
      </c>
      <c r="AZ1054" s="274" t="s">
        <v>268</v>
      </c>
      <c r="BA1054" s="274" t="s">
        <v>268</v>
      </c>
      <c r="BB1054" s="274" t="s">
        <v>268</v>
      </c>
      <c r="BC1054" s="274" t="s">
        <v>268</v>
      </c>
      <c r="BD1054" s="274" t="s">
        <v>268</v>
      </c>
      <c r="BE1054" s="274" t="s">
        <v>268</v>
      </c>
      <c r="BF1054" s="274" t="s">
        <v>268</v>
      </c>
      <c r="BG1054" s="274" t="s">
        <v>268</v>
      </c>
      <c r="BH1054" s="274" t="s">
        <v>268</v>
      </c>
      <c r="BI1054" s="274" t="s">
        <v>268</v>
      </c>
      <c r="BJ1054" s="274" t="s">
        <v>268</v>
      </c>
      <c r="BK1054" s="274" t="s">
        <v>268</v>
      </c>
      <c r="BL1054" s="274" t="s">
        <v>268</v>
      </c>
      <c r="BM1054" s="274" t="s">
        <v>268</v>
      </c>
      <c r="BN1054" s="274" t="s">
        <v>268</v>
      </c>
      <c r="BO1054" s="274" t="s">
        <v>268</v>
      </c>
      <c r="BP1054" s="274" t="s">
        <v>268</v>
      </c>
      <c r="BQ1054" s="274" t="s">
        <v>268</v>
      </c>
      <c r="BR1054" s="274" t="s">
        <v>268</v>
      </c>
      <c r="BS1054" s="274" t="s">
        <v>268</v>
      </c>
      <c r="BT1054" s="274" t="s">
        <v>268</v>
      </c>
      <c r="BU1054" s="274" t="s">
        <v>268</v>
      </c>
      <c r="BV1054" s="274" t="s">
        <v>268</v>
      </c>
      <c r="BW1054" s="274" t="s">
        <v>268</v>
      </c>
      <c r="BX1054" s="274" t="s">
        <v>268</v>
      </c>
      <c r="BY1054" s="295">
        <v>60</v>
      </c>
      <c r="BZ1054" s="295">
        <v>60</v>
      </c>
      <c r="CA1054" s="298" t="s">
        <v>142</v>
      </c>
      <c r="CB1054" s="297">
        <v>122</v>
      </c>
      <c r="CC1054" s="284">
        <f t="shared" si="66"/>
        <v>0</v>
      </c>
      <c r="CD1054" s="295">
        <f t="shared" si="67"/>
        <v>60</v>
      </c>
      <c r="CE1054" s="284">
        <f t="shared" si="68"/>
        <v>0</v>
      </c>
      <c r="CF1054" s="295">
        <f t="shared" si="69"/>
        <v>1</v>
      </c>
      <c r="CG1054" s="274" t="s">
        <v>876</v>
      </c>
      <c r="CH1054" s="274" t="s">
        <v>268</v>
      </c>
      <c r="CI1054" s="274" t="s">
        <v>268</v>
      </c>
      <c r="CJ1054" s="298" t="s">
        <v>271</v>
      </c>
      <c r="CK1054" s="297">
        <v>1</v>
      </c>
      <c r="CL1054" s="274" t="s">
        <v>268</v>
      </c>
      <c r="CM1054" s="274" t="s">
        <v>268</v>
      </c>
      <c r="CN1054" s="274" t="s">
        <v>268</v>
      </c>
      <c r="CO1054" s="274" t="s">
        <v>268</v>
      </c>
      <c r="CP1054" s="274" t="s">
        <v>268</v>
      </c>
      <c r="CQ1054" s="274" t="s">
        <v>268</v>
      </c>
      <c r="CR1054" s="274" t="s">
        <v>877</v>
      </c>
      <c r="CS1054" s="274">
        <v>40.08</v>
      </c>
      <c r="CT1054" s="274" t="s">
        <v>268</v>
      </c>
      <c r="CU1054" s="274">
        <v>40.08</v>
      </c>
      <c r="CV1054" s="274">
        <v>365</v>
      </c>
      <c r="CW1054" s="274" t="s">
        <v>878</v>
      </c>
      <c r="CX1054" s="274" t="s">
        <v>835</v>
      </c>
      <c r="CY1054" s="274" t="s">
        <v>836</v>
      </c>
      <c r="CZ1054" s="274" t="s">
        <v>837</v>
      </c>
      <c r="DA1054" s="274" t="s">
        <v>268</v>
      </c>
      <c r="DB1054" s="274" t="s">
        <v>268</v>
      </c>
      <c r="DC1054" s="274" t="s">
        <v>268</v>
      </c>
      <c r="DD1054" s="274" t="s">
        <v>268</v>
      </c>
      <c r="DE1054" s="274" t="s">
        <v>268</v>
      </c>
      <c r="DF1054" s="274" t="s">
        <v>268</v>
      </c>
      <c r="DG1054" s="299">
        <f>IFERROR(IF(CA1054="D",IF(CK1054="A dispo.",CD1054*VLOOKUP('DATI INPUT'!$F$27,TARIFFE_UD,2,FALSE),CD1054*VLOOKUP(CK1054,TARIFFE_UD,2,FALSE)),CD1054*VLOOKUP(CB1054-100,TARIFFE_UND,2,FALSE)),0)</f>
        <v>36.957685276533695</v>
      </c>
      <c r="DH1054" s="299">
        <f>IFERROR(IF(CA1054="D",IF(CK1054="A dispo.",CF1054*VLOOKUP('DATI INPUT'!$F$27,TARIFFE_UD,3,FALSE),CF1054*VLOOKUP(CK1054,TARIFFE_UD,3,FALSE)),CF1054*VLOOKUP(CB1054-100,TARIFFE_UND,3,FALSE)),0)</f>
        <v>15.164853048114928</v>
      </c>
    </row>
    <row r="1055" spans="1:112" x14ac:dyDescent="0.25">
      <c r="A1055" s="274" t="s">
        <v>8255</v>
      </c>
      <c r="B1055" s="274" t="s">
        <v>8246</v>
      </c>
      <c r="C1055" s="274" t="s">
        <v>8256</v>
      </c>
      <c r="D1055" s="274" t="s">
        <v>8248</v>
      </c>
      <c r="E1055" s="274" t="s">
        <v>268</v>
      </c>
      <c r="F1055" s="274" t="s">
        <v>156</v>
      </c>
      <c r="G1055" s="274" t="s">
        <v>8249</v>
      </c>
      <c r="H1055" s="274" t="s">
        <v>983</v>
      </c>
      <c r="I1055" s="274" t="s">
        <v>8250</v>
      </c>
      <c r="J1055" s="274" t="s">
        <v>156</v>
      </c>
      <c r="K1055" s="274" t="s">
        <v>8251</v>
      </c>
      <c r="L1055" s="274" t="s">
        <v>960</v>
      </c>
      <c r="M1055" s="274" t="s">
        <v>8252</v>
      </c>
      <c r="N1055" s="274" t="s">
        <v>984</v>
      </c>
      <c r="O1055" s="274" t="s">
        <v>873</v>
      </c>
      <c r="P1055" s="274" t="s">
        <v>613</v>
      </c>
      <c r="Q1055" s="274" t="s">
        <v>290</v>
      </c>
      <c r="R1055" s="274" t="s">
        <v>268</v>
      </c>
      <c r="S1055" s="274" t="s">
        <v>268</v>
      </c>
      <c r="T1055" s="274" t="s">
        <v>268</v>
      </c>
      <c r="U1055" s="274" t="s">
        <v>268</v>
      </c>
      <c r="V1055" s="274" t="s">
        <v>268</v>
      </c>
      <c r="W1055" s="274" t="s">
        <v>8252</v>
      </c>
      <c r="X1055" s="274" t="s">
        <v>613</v>
      </c>
      <c r="Y1055" s="274" t="s">
        <v>290</v>
      </c>
      <c r="Z1055" s="274" t="s">
        <v>268</v>
      </c>
      <c r="AA1055" s="274" t="s">
        <v>268</v>
      </c>
      <c r="AB1055" s="274" t="s">
        <v>268</v>
      </c>
      <c r="AC1055" s="274" t="s">
        <v>268</v>
      </c>
      <c r="AD1055" s="274" t="s">
        <v>268</v>
      </c>
      <c r="AE1055" s="274" t="s">
        <v>287</v>
      </c>
      <c r="AF1055" s="274" t="s">
        <v>1811</v>
      </c>
      <c r="AG1055" s="274" t="s">
        <v>875</v>
      </c>
      <c r="AH1055" s="274" t="s">
        <v>1812</v>
      </c>
      <c r="AI1055" s="274" t="s">
        <v>949</v>
      </c>
      <c r="AJ1055" s="274" t="s">
        <v>268</v>
      </c>
      <c r="AK1055" s="274" t="s">
        <v>377</v>
      </c>
      <c r="AL1055" s="274" t="s">
        <v>268</v>
      </c>
      <c r="AM1055" s="274" t="s">
        <v>268</v>
      </c>
      <c r="AN1055" s="274" t="s">
        <v>268</v>
      </c>
      <c r="AO1055" s="274" t="s">
        <v>268</v>
      </c>
      <c r="AP1055" s="274" t="s">
        <v>268</v>
      </c>
      <c r="AQ1055" s="274" t="s">
        <v>268</v>
      </c>
      <c r="AR1055" s="274" t="s">
        <v>268</v>
      </c>
      <c r="AS1055" s="274" t="s">
        <v>268</v>
      </c>
      <c r="AT1055" s="274" t="s">
        <v>268</v>
      </c>
      <c r="AU1055" s="274" t="s">
        <v>268</v>
      </c>
      <c r="AV1055" s="274" t="s">
        <v>268</v>
      </c>
      <c r="AW1055" s="274" t="s">
        <v>268</v>
      </c>
      <c r="AX1055" s="274" t="s">
        <v>268</v>
      </c>
      <c r="AY1055" s="274" t="s">
        <v>268</v>
      </c>
      <c r="AZ1055" s="274" t="s">
        <v>268</v>
      </c>
      <c r="BA1055" s="274" t="s">
        <v>268</v>
      </c>
      <c r="BB1055" s="274" t="s">
        <v>268</v>
      </c>
      <c r="BC1055" s="274" t="s">
        <v>268</v>
      </c>
      <c r="BD1055" s="274" t="s">
        <v>268</v>
      </c>
      <c r="BE1055" s="274" t="s">
        <v>268</v>
      </c>
      <c r="BF1055" s="274" t="s">
        <v>268</v>
      </c>
      <c r="BG1055" s="274" t="s">
        <v>268</v>
      </c>
      <c r="BH1055" s="274" t="s">
        <v>268</v>
      </c>
      <c r="BI1055" s="274" t="s">
        <v>268</v>
      </c>
      <c r="BJ1055" s="274" t="s">
        <v>268</v>
      </c>
      <c r="BK1055" s="274" t="s">
        <v>268</v>
      </c>
      <c r="BL1055" s="274" t="s">
        <v>268</v>
      </c>
      <c r="BM1055" s="274" t="s">
        <v>268</v>
      </c>
      <c r="BN1055" s="274" t="s">
        <v>268</v>
      </c>
      <c r="BO1055" s="274" t="s">
        <v>268</v>
      </c>
      <c r="BP1055" s="274" t="s">
        <v>268</v>
      </c>
      <c r="BQ1055" s="274" t="s">
        <v>268</v>
      </c>
      <c r="BR1055" s="274" t="s">
        <v>268</v>
      </c>
      <c r="BS1055" s="274" t="s">
        <v>268</v>
      </c>
      <c r="BT1055" s="274" t="s">
        <v>268</v>
      </c>
      <c r="BU1055" s="274" t="s">
        <v>268</v>
      </c>
      <c r="BV1055" s="274" t="s">
        <v>268</v>
      </c>
      <c r="BW1055" s="274" t="s">
        <v>268</v>
      </c>
      <c r="BX1055" s="274" t="s">
        <v>268</v>
      </c>
      <c r="BY1055" s="295">
        <v>60</v>
      </c>
      <c r="BZ1055" s="295">
        <v>60</v>
      </c>
      <c r="CA1055" s="298" t="s">
        <v>142</v>
      </c>
      <c r="CB1055" s="297">
        <v>122</v>
      </c>
      <c r="CC1055" s="284">
        <f t="shared" si="66"/>
        <v>0</v>
      </c>
      <c r="CD1055" s="295">
        <f t="shared" si="67"/>
        <v>60</v>
      </c>
      <c r="CE1055" s="284">
        <f t="shared" si="68"/>
        <v>0</v>
      </c>
      <c r="CF1055" s="295">
        <f t="shared" si="69"/>
        <v>1</v>
      </c>
      <c r="CG1055" s="274" t="s">
        <v>876</v>
      </c>
      <c r="CH1055" s="274" t="s">
        <v>268</v>
      </c>
      <c r="CI1055" s="274" t="s">
        <v>268</v>
      </c>
      <c r="CJ1055" s="298" t="s">
        <v>271</v>
      </c>
      <c r="CK1055" s="297">
        <v>1</v>
      </c>
      <c r="CL1055" s="274" t="s">
        <v>268</v>
      </c>
      <c r="CM1055" s="274" t="s">
        <v>268</v>
      </c>
      <c r="CN1055" s="274" t="s">
        <v>268</v>
      </c>
      <c r="CO1055" s="274" t="s">
        <v>268</v>
      </c>
      <c r="CP1055" s="274" t="s">
        <v>268</v>
      </c>
      <c r="CQ1055" s="274" t="s">
        <v>268</v>
      </c>
      <c r="CR1055" s="274" t="s">
        <v>877</v>
      </c>
      <c r="CS1055" s="274">
        <v>40.08</v>
      </c>
      <c r="CT1055" s="274" t="s">
        <v>268</v>
      </c>
      <c r="CU1055" s="274">
        <v>40.08</v>
      </c>
      <c r="CV1055" s="274">
        <v>365</v>
      </c>
      <c r="CW1055" s="274" t="s">
        <v>878</v>
      </c>
      <c r="CX1055" s="274" t="s">
        <v>835</v>
      </c>
      <c r="CY1055" s="274" t="s">
        <v>836</v>
      </c>
      <c r="CZ1055" s="274" t="s">
        <v>837</v>
      </c>
      <c r="DA1055" s="274" t="s">
        <v>268</v>
      </c>
      <c r="DB1055" s="274" t="s">
        <v>268</v>
      </c>
      <c r="DC1055" s="274" t="s">
        <v>268</v>
      </c>
      <c r="DD1055" s="274" t="s">
        <v>268</v>
      </c>
      <c r="DE1055" s="274" t="s">
        <v>268</v>
      </c>
      <c r="DF1055" s="274" t="s">
        <v>268</v>
      </c>
      <c r="DG1055" s="299">
        <f>IFERROR(IF(CA1055="D",IF(CK1055="A dispo.",CD1055*VLOOKUP('DATI INPUT'!$F$27,TARIFFE_UD,2,FALSE),CD1055*VLOOKUP(CK1055,TARIFFE_UD,2,FALSE)),CD1055*VLOOKUP(CB1055-100,TARIFFE_UND,2,FALSE)),0)</f>
        <v>36.957685276533695</v>
      </c>
      <c r="DH1055" s="299">
        <f>IFERROR(IF(CA1055="D",IF(CK1055="A dispo.",CF1055*VLOOKUP('DATI INPUT'!$F$27,TARIFFE_UD,3,FALSE),CF1055*VLOOKUP(CK1055,TARIFFE_UD,3,FALSE)),CF1055*VLOOKUP(CB1055-100,TARIFFE_UND,3,FALSE)),0)</f>
        <v>15.164853048114928</v>
      </c>
    </row>
    <row r="1056" spans="1:112" x14ac:dyDescent="0.25">
      <c r="A1056" s="274" t="s">
        <v>8257</v>
      </c>
      <c r="B1056" s="274" t="s">
        <v>8246</v>
      </c>
      <c r="C1056" s="274" t="s">
        <v>8258</v>
      </c>
      <c r="D1056" s="274" t="s">
        <v>8248</v>
      </c>
      <c r="E1056" s="274" t="s">
        <v>268</v>
      </c>
      <c r="F1056" s="274" t="s">
        <v>156</v>
      </c>
      <c r="G1056" s="274" t="s">
        <v>8249</v>
      </c>
      <c r="H1056" s="274" t="s">
        <v>983</v>
      </c>
      <c r="I1056" s="274" t="s">
        <v>8250</v>
      </c>
      <c r="J1056" s="274" t="s">
        <v>156</v>
      </c>
      <c r="K1056" s="274" t="s">
        <v>8251</v>
      </c>
      <c r="L1056" s="274" t="s">
        <v>960</v>
      </c>
      <c r="M1056" s="274" t="s">
        <v>8252</v>
      </c>
      <c r="N1056" s="274" t="s">
        <v>984</v>
      </c>
      <c r="O1056" s="274" t="s">
        <v>873</v>
      </c>
      <c r="P1056" s="274" t="s">
        <v>613</v>
      </c>
      <c r="Q1056" s="274" t="s">
        <v>290</v>
      </c>
      <c r="R1056" s="274" t="s">
        <v>268</v>
      </c>
      <c r="S1056" s="274" t="s">
        <v>268</v>
      </c>
      <c r="T1056" s="274" t="s">
        <v>268</v>
      </c>
      <c r="U1056" s="274" t="s">
        <v>268</v>
      </c>
      <c r="V1056" s="274" t="s">
        <v>268</v>
      </c>
      <c r="W1056" s="274" t="s">
        <v>8252</v>
      </c>
      <c r="X1056" s="274" t="s">
        <v>613</v>
      </c>
      <c r="Y1056" s="274" t="s">
        <v>290</v>
      </c>
      <c r="Z1056" s="274" t="s">
        <v>268</v>
      </c>
      <c r="AA1056" s="274" t="s">
        <v>268</v>
      </c>
      <c r="AB1056" s="274" t="s">
        <v>268</v>
      </c>
      <c r="AC1056" s="274" t="s">
        <v>268</v>
      </c>
      <c r="AD1056" s="274" t="s">
        <v>268</v>
      </c>
      <c r="AE1056" s="274" t="s">
        <v>287</v>
      </c>
      <c r="AF1056" s="274" t="s">
        <v>1811</v>
      </c>
      <c r="AG1056" s="274" t="s">
        <v>875</v>
      </c>
      <c r="AH1056" s="274" t="s">
        <v>1812</v>
      </c>
      <c r="AI1056" s="274" t="s">
        <v>949</v>
      </c>
      <c r="AJ1056" s="274" t="s">
        <v>268</v>
      </c>
      <c r="AK1056" s="274" t="s">
        <v>377</v>
      </c>
      <c r="AL1056" s="274" t="s">
        <v>268</v>
      </c>
      <c r="AM1056" s="274" t="s">
        <v>268</v>
      </c>
      <c r="AN1056" s="274" t="s">
        <v>268</v>
      </c>
      <c r="AO1056" s="274" t="s">
        <v>268</v>
      </c>
      <c r="AP1056" s="274" t="s">
        <v>268</v>
      </c>
      <c r="AQ1056" s="274" t="s">
        <v>268</v>
      </c>
      <c r="AR1056" s="274" t="s">
        <v>268</v>
      </c>
      <c r="AS1056" s="274" t="s">
        <v>268</v>
      </c>
      <c r="AT1056" s="274" t="s">
        <v>268</v>
      </c>
      <c r="AU1056" s="274" t="s">
        <v>268</v>
      </c>
      <c r="AV1056" s="274" t="s">
        <v>268</v>
      </c>
      <c r="AW1056" s="274" t="s">
        <v>268</v>
      </c>
      <c r="AX1056" s="274" t="s">
        <v>268</v>
      </c>
      <c r="AY1056" s="274" t="s">
        <v>268</v>
      </c>
      <c r="AZ1056" s="274" t="s">
        <v>268</v>
      </c>
      <c r="BA1056" s="274" t="s">
        <v>268</v>
      </c>
      <c r="BB1056" s="274" t="s">
        <v>268</v>
      </c>
      <c r="BC1056" s="274" t="s">
        <v>268</v>
      </c>
      <c r="BD1056" s="274" t="s">
        <v>268</v>
      </c>
      <c r="BE1056" s="274" t="s">
        <v>268</v>
      </c>
      <c r="BF1056" s="274" t="s">
        <v>268</v>
      </c>
      <c r="BG1056" s="274" t="s">
        <v>268</v>
      </c>
      <c r="BH1056" s="274" t="s">
        <v>268</v>
      </c>
      <c r="BI1056" s="274" t="s">
        <v>268</v>
      </c>
      <c r="BJ1056" s="274" t="s">
        <v>268</v>
      </c>
      <c r="BK1056" s="274" t="s">
        <v>268</v>
      </c>
      <c r="BL1056" s="274" t="s">
        <v>268</v>
      </c>
      <c r="BM1056" s="274" t="s">
        <v>268</v>
      </c>
      <c r="BN1056" s="274" t="s">
        <v>268</v>
      </c>
      <c r="BO1056" s="274" t="s">
        <v>268</v>
      </c>
      <c r="BP1056" s="274" t="s">
        <v>268</v>
      </c>
      <c r="BQ1056" s="274" t="s">
        <v>268</v>
      </c>
      <c r="BR1056" s="274" t="s">
        <v>268</v>
      </c>
      <c r="BS1056" s="274" t="s">
        <v>268</v>
      </c>
      <c r="BT1056" s="274" t="s">
        <v>268</v>
      </c>
      <c r="BU1056" s="274" t="s">
        <v>268</v>
      </c>
      <c r="BV1056" s="274" t="s">
        <v>268</v>
      </c>
      <c r="BW1056" s="274" t="s">
        <v>268</v>
      </c>
      <c r="BX1056" s="274" t="s">
        <v>268</v>
      </c>
      <c r="BY1056" s="295">
        <v>20</v>
      </c>
      <c r="BZ1056" s="295">
        <v>20</v>
      </c>
      <c r="CA1056" s="298" t="s">
        <v>142</v>
      </c>
      <c r="CB1056" s="297">
        <v>123</v>
      </c>
      <c r="CC1056" s="284">
        <f t="shared" si="66"/>
        <v>0</v>
      </c>
      <c r="CD1056" s="295">
        <f t="shared" si="67"/>
        <v>20</v>
      </c>
      <c r="CE1056" s="284">
        <f t="shared" si="68"/>
        <v>1</v>
      </c>
      <c r="CF1056" s="295">
        <f t="shared" si="69"/>
        <v>0</v>
      </c>
      <c r="CG1056" s="274" t="s">
        <v>1817</v>
      </c>
      <c r="CH1056" s="274" t="s">
        <v>268</v>
      </c>
      <c r="CI1056" s="274" t="s">
        <v>268</v>
      </c>
      <c r="CJ1056" s="298" t="s">
        <v>271</v>
      </c>
      <c r="CK1056" s="297">
        <v>1</v>
      </c>
      <c r="CL1056" s="274" t="s">
        <v>268</v>
      </c>
      <c r="CM1056" s="274" t="s">
        <v>268</v>
      </c>
      <c r="CN1056" s="274" t="s">
        <v>268</v>
      </c>
      <c r="CO1056" s="274" t="s">
        <v>268</v>
      </c>
      <c r="CP1056" s="274" t="s">
        <v>268</v>
      </c>
      <c r="CQ1056" s="274" t="s">
        <v>268</v>
      </c>
      <c r="CR1056" s="274" t="s">
        <v>877</v>
      </c>
      <c r="CS1056" s="274">
        <v>7.6</v>
      </c>
      <c r="CT1056" s="274" t="s">
        <v>268</v>
      </c>
      <c r="CU1056" s="274">
        <v>7.6</v>
      </c>
      <c r="CV1056" s="274">
        <v>365</v>
      </c>
      <c r="CW1056" s="274" t="s">
        <v>878</v>
      </c>
      <c r="CX1056" s="274" t="s">
        <v>835</v>
      </c>
      <c r="CY1056" s="274" t="s">
        <v>836</v>
      </c>
      <c r="CZ1056" s="274" t="s">
        <v>837</v>
      </c>
      <c r="DA1056" s="274" t="s">
        <v>268</v>
      </c>
      <c r="DB1056" s="274" t="s">
        <v>268</v>
      </c>
      <c r="DC1056" s="274" t="s">
        <v>268</v>
      </c>
      <c r="DD1056" s="274" t="s">
        <v>268</v>
      </c>
      <c r="DE1056" s="274" t="s">
        <v>268</v>
      </c>
      <c r="DF1056" s="274" t="s">
        <v>268</v>
      </c>
      <c r="DG1056" s="299">
        <f>IFERROR(IF(CA1056="D",IF(CK1056="A dispo.",CD1056*VLOOKUP('DATI INPUT'!$F$27,TARIFFE_UD,2,FALSE),CD1056*VLOOKUP(CK1056,TARIFFE_UD,2,FALSE)),CD1056*VLOOKUP(CB1056-100,TARIFFE_UND,2,FALSE)),0)</f>
        <v>12.319228425511232</v>
      </c>
      <c r="DH1056" s="299">
        <f>IFERROR(IF(CA1056="D",IF(CK1056="A dispo.",CF1056*VLOOKUP('DATI INPUT'!$F$27,TARIFFE_UD,3,FALSE),CF1056*VLOOKUP(CK1056,TARIFFE_UD,3,FALSE)),CF1056*VLOOKUP(CB1056-100,TARIFFE_UND,3,FALSE)),0)</f>
        <v>0</v>
      </c>
    </row>
    <row r="1057" spans="1:112" hidden="1" x14ac:dyDescent="0.25">
      <c r="A1057" s="274" t="s">
        <v>8259</v>
      </c>
      <c r="B1057" s="274" t="s">
        <v>8260</v>
      </c>
      <c r="C1057" s="274" t="s">
        <v>8261</v>
      </c>
      <c r="D1057" s="274" t="s">
        <v>8262</v>
      </c>
      <c r="E1057" s="274" t="s">
        <v>268</v>
      </c>
      <c r="F1057" s="274" t="s">
        <v>156</v>
      </c>
      <c r="G1057" s="274" t="s">
        <v>8263</v>
      </c>
      <c r="H1057" s="274" t="s">
        <v>2201</v>
      </c>
      <c r="I1057" s="274" t="s">
        <v>344</v>
      </c>
      <c r="J1057" s="274" t="s">
        <v>274</v>
      </c>
      <c r="K1057" s="274" t="s">
        <v>8264</v>
      </c>
      <c r="L1057" s="274" t="s">
        <v>871</v>
      </c>
      <c r="M1057" s="274" t="s">
        <v>4920</v>
      </c>
      <c r="N1057" s="274" t="s">
        <v>984</v>
      </c>
      <c r="O1057" s="274" t="s">
        <v>873</v>
      </c>
      <c r="P1057" s="274" t="s">
        <v>1310</v>
      </c>
      <c r="Q1057" s="274" t="s">
        <v>269</v>
      </c>
      <c r="R1057" s="274" t="s">
        <v>154</v>
      </c>
      <c r="S1057" s="274" t="s">
        <v>268</v>
      </c>
      <c r="T1057" s="274" t="s">
        <v>268</v>
      </c>
      <c r="U1057" s="274" t="s">
        <v>268</v>
      </c>
      <c r="V1057" s="274" t="s">
        <v>268</v>
      </c>
      <c r="W1057" s="274" t="s">
        <v>2203</v>
      </c>
      <c r="X1057" s="274" t="s">
        <v>1310</v>
      </c>
      <c r="Y1057" s="274" t="s">
        <v>269</v>
      </c>
      <c r="Z1057" s="274" t="s">
        <v>268</v>
      </c>
      <c r="AA1057" s="274" t="s">
        <v>268</v>
      </c>
      <c r="AB1057" s="274" t="s">
        <v>268</v>
      </c>
      <c r="AC1057" s="274" t="s">
        <v>268</v>
      </c>
      <c r="AD1057" s="274" t="s">
        <v>268</v>
      </c>
      <c r="AE1057" s="274" t="s">
        <v>287</v>
      </c>
      <c r="AF1057" s="274" t="s">
        <v>1811</v>
      </c>
      <c r="AG1057" s="274" t="s">
        <v>875</v>
      </c>
      <c r="AH1057" s="274" t="s">
        <v>1812</v>
      </c>
      <c r="AI1057" s="274" t="s">
        <v>1239</v>
      </c>
      <c r="AJ1057" s="274" t="s">
        <v>268</v>
      </c>
      <c r="AK1057" s="274" t="s">
        <v>724</v>
      </c>
      <c r="AL1057" s="274" t="s">
        <v>268</v>
      </c>
      <c r="AM1057" s="274" t="s">
        <v>288</v>
      </c>
      <c r="AN1057" s="274" t="s">
        <v>268</v>
      </c>
      <c r="AO1057" s="274" t="s">
        <v>268</v>
      </c>
      <c r="AP1057" s="274" t="s">
        <v>268</v>
      </c>
      <c r="AQ1057" s="274" t="s">
        <v>268</v>
      </c>
      <c r="AR1057" s="274" t="s">
        <v>268</v>
      </c>
      <c r="AS1057" s="274" t="s">
        <v>268</v>
      </c>
      <c r="AT1057" s="274" t="s">
        <v>268</v>
      </c>
      <c r="AU1057" s="274" t="s">
        <v>268</v>
      </c>
      <c r="AV1057" s="274" t="s">
        <v>268</v>
      </c>
      <c r="AW1057" s="274" t="s">
        <v>268</v>
      </c>
      <c r="AX1057" s="274" t="s">
        <v>268</v>
      </c>
      <c r="AY1057" s="274" t="s">
        <v>268</v>
      </c>
      <c r="AZ1057" s="274" t="s">
        <v>268</v>
      </c>
      <c r="BA1057" s="274" t="s">
        <v>268</v>
      </c>
      <c r="BB1057" s="274" t="s">
        <v>268</v>
      </c>
      <c r="BC1057" s="274" t="s">
        <v>268</v>
      </c>
      <c r="BD1057" s="274" t="s">
        <v>268</v>
      </c>
      <c r="BE1057" s="274" t="s">
        <v>268</v>
      </c>
      <c r="BF1057" s="274" t="s">
        <v>268</v>
      </c>
      <c r="BG1057" s="274" t="s">
        <v>268</v>
      </c>
      <c r="BH1057" s="274" t="s">
        <v>268</v>
      </c>
      <c r="BI1057" s="274" t="s">
        <v>268</v>
      </c>
      <c r="BJ1057" s="274" t="s">
        <v>268</v>
      </c>
      <c r="BK1057" s="274" t="s">
        <v>268</v>
      </c>
      <c r="BL1057" s="274" t="s">
        <v>268</v>
      </c>
      <c r="BM1057" s="274" t="s">
        <v>268</v>
      </c>
      <c r="BN1057" s="274" t="s">
        <v>268</v>
      </c>
      <c r="BO1057" s="274" t="s">
        <v>268</v>
      </c>
      <c r="BP1057" s="274" t="s">
        <v>268</v>
      </c>
      <c r="BQ1057" s="274" t="s">
        <v>268</v>
      </c>
      <c r="BR1057" s="274" t="s">
        <v>268</v>
      </c>
      <c r="BS1057" s="274" t="s">
        <v>268</v>
      </c>
      <c r="BT1057" s="274" t="s">
        <v>268</v>
      </c>
      <c r="BU1057" s="274" t="s">
        <v>268</v>
      </c>
      <c r="BV1057" s="274" t="s">
        <v>268</v>
      </c>
      <c r="BW1057" s="274" t="s">
        <v>268</v>
      </c>
      <c r="BX1057" s="274" t="s">
        <v>268</v>
      </c>
      <c r="BY1057" s="295">
        <v>50</v>
      </c>
      <c r="BZ1057" s="295">
        <v>50</v>
      </c>
      <c r="CA1057" s="298" t="s">
        <v>142</v>
      </c>
      <c r="CB1057" s="297">
        <v>122</v>
      </c>
      <c r="CC1057" s="284">
        <f t="shared" si="66"/>
        <v>0</v>
      </c>
      <c r="CD1057" s="295">
        <f t="shared" si="67"/>
        <v>50</v>
      </c>
      <c r="CE1057" s="284">
        <f t="shared" si="68"/>
        <v>0</v>
      </c>
      <c r="CF1057" s="295">
        <f t="shared" si="69"/>
        <v>1</v>
      </c>
      <c r="CG1057" s="274" t="s">
        <v>876</v>
      </c>
      <c r="CH1057" s="274" t="s">
        <v>268</v>
      </c>
      <c r="CI1057" s="274" t="s">
        <v>268</v>
      </c>
      <c r="CJ1057" s="298" t="s">
        <v>268</v>
      </c>
      <c r="CK1057" s="298" t="s">
        <v>736</v>
      </c>
      <c r="CL1057" s="274" t="s">
        <v>268</v>
      </c>
      <c r="CM1057" s="274" t="s">
        <v>268</v>
      </c>
      <c r="CN1057" s="274" t="s">
        <v>268</v>
      </c>
      <c r="CO1057" s="274" t="s">
        <v>268</v>
      </c>
      <c r="CP1057" s="274" t="s">
        <v>268</v>
      </c>
      <c r="CQ1057" s="274" t="s">
        <v>268</v>
      </c>
      <c r="CR1057" s="274" t="s">
        <v>877</v>
      </c>
      <c r="CS1057" s="274">
        <v>77.06</v>
      </c>
      <c r="CT1057" s="274" t="s">
        <v>268</v>
      </c>
      <c r="CU1057" s="274">
        <v>77.06</v>
      </c>
      <c r="CV1057" s="274">
        <v>365</v>
      </c>
      <c r="CW1057" s="274" t="s">
        <v>878</v>
      </c>
      <c r="CX1057" s="274" t="s">
        <v>835</v>
      </c>
      <c r="CY1057" s="274" t="s">
        <v>836</v>
      </c>
      <c r="CZ1057" s="274" t="s">
        <v>837</v>
      </c>
      <c r="DA1057" s="274" t="s">
        <v>268</v>
      </c>
      <c r="DB1057" s="274" t="s">
        <v>268</v>
      </c>
      <c r="DC1057" s="274" t="s">
        <v>268</v>
      </c>
      <c r="DD1057" s="274" t="s">
        <v>268</v>
      </c>
      <c r="DE1057" s="274" t="s">
        <v>268</v>
      </c>
      <c r="DF1057" s="274" t="s">
        <v>268</v>
      </c>
      <c r="DG1057" s="299">
        <f>IFERROR(IF(CA1057="D",IF(CK1057="A dispo.",CD1057*VLOOKUP('DATI INPUT'!$F$27,TARIFFE_UD,2,FALSE),CD1057*VLOOKUP(CK1057,TARIFFE_UD,2,FALSE)),CD1057*VLOOKUP(CB1057-100,TARIFFE_UND,2,FALSE)),0)</f>
        <v>39.597519939143247</v>
      </c>
      <c r="DH1057" s="299">
        <f>IFERROR(IF(CA1057="D",IF(CK1057="A dispo.",CF1057*VLOOKUP('DATI INPUT'!$F$27,TARIFFE_UD,3,FALSE),CF1057*VLOOKUP(CK1057,TARIFFE_UD,3,FALSE)),CF1057*VLOOKUP(CB1057-100,TARIFFE_UND,3,FALSE)),0)</f>
        <v>60.367780403072892</v>
      </c>
    </row>
    <row r="1058" spans="1:112" x14ac:dyDescent="0.25">
      <c r="A1058" s="274" t="s">
        <v>8265</v>
      </c>
      <c r="B1058" s="274" t="s">
        <v>8266</v>
      </c>
      <c r="C1058" s="274" t="s">
        <v>8267</v>
      </c>
      <c r="D1058" s="274" t="s">
        <v>8268</v>
      </c>
      <c r="E1058" s="274" t="s">
        <v>268</v>
      </c>
      <c r="F1058" s="274" t="s">
        <v>156</v>
      </c>
      <c r="G1058" s="274" t="s">
        <v>8269</v>
      </c>
      <c r="H1058" s="274" t="s">
        <v>8270</v>
      </c>
      <c r="I1058" s="274" t="s">
        <v>1348</v>
      </c>
      <c r="J1058" s="274" t="s">
        <v>274</v>
      </c>
      <c r="K1058" s="274" t="s">
        <v>8271</v>
      </c>
      <c r="L1058" s="274" t="s">
        <v>6394</v>
      </c>
      <c r="M1058" s="274" t="s">
        <v>1794</v>
      </c>
      <c r="N1058" s="274" t="s">
        <v>984</v>
      </c>
      <c r="O1058" s="274" t="s">
        <v>873</v>
      </c>
      <c r="P1058" s="274" t="s">
        <v>613</v>
      </c>
      <c r="Q1058" s="274" t="s">
        <v>315</v>
      </c>
      <c r="R1058" s="274" t="s">
        <v>268</v>
      </c>
      <c r="S1058" s="274" t="s">
        <v>268</v>
      </c>
      <c r="T1058" s="274" t="s">
        <v>268</v>
      </c>
      <c r="U1058" s="274" t="s">
        <v>268</v>
      </c>
      <c r="V1058" s="274" t="s">
        <v>268</v>
      </c>
      <c r="W1058" s="274" t="s">
        <v>1794</v>
      </c>
      <c r="X1058" s="274" t="s">
        <v>613</v>
      </c>
      <c r="Y1058" s="274" t="s">
        <v>315</v>
      </c>
      <c r="Z1058" s="274" t="s">
        <v>268</v>
      </c>
      <c r="AA1058" s="274" t="s">
        <v>268</v>
      </c>
      <c r="AB1058" s="274" t="s">
        <v>268</v>
      </c>
      <c r="AC1058" s="274" t="s">
        <v>268</v>
      </c>
      <c r="AD1058" s="274" t="s">
        <v>268</v>
      </c>
      <c r="AE1058" s="274" t="s">
        <v>287</v>
      </c>
      <c r="AF1058" s="274" t="s">
        <v>1811</v>
      </c>
      <c r="AG1058" s="274" t="s">
        <v>875</v>
      </c>
      <c r="AH1058" s="274" t="s">
        <v>1812</v>
      </c>
      <c r="AI1058" s="274" t="s">
        <v>1088</v>
      </c>
      <c r="AJ1058" s="274" t="s">
        <v>268</v>
      </c>
      <c r="AK1058" s="274" t="s">
        <v>381</v>
      </c>
      <c r="AL1058" s="274" t="s">
        <v>268</v>
      </c>
      <c r="AM1058" s="274" t="s">
        <v>268</v>
      </c>
      <c r="AN1058" s="274" t="s">
        <v>268</v>
      </c>
      <c r="AO1058" s="274" t="s">
        <v>268</v>
      </c>
      <c r="AP1058" s="274" t="s">
        <v>268</v>
      </c>
      <c r="AQ1058" s="274" t="s">
        <v>268</v>
      </c>
      <c r="AR1058" s="274" t="s">
        <v>268</v>
      </c>
      <c r="AS1058" s="274" t="s">
        <v>268</v>
      </c>
      <c r="AT1058" s="274" t="s">
        <v>268</v>
      </c>
      <c r="AU1058" s="274" t="s">
        <v>268</v>
      </c>
      <c r="AV1058" s="274" t="s">
        <v>268</v>
      </c>
      <c r="AW1058" s="274" t="s">
        <v>268</v>
      </c>
      <c r="AX1058" s="274" t="s">
        <v>268</v>
      </c>
      <c r="AY1058" s="274" t="s">
        <v>268</v>
      </c>
      <c r="AZ1058" s="274" t="s">
        <v>268</v>
      </c>
      <c r="BA1058" s="274" t="s">
        <v>268</v>
      </c>
      <c r="BB1058" s="274" t="s">
        <v>268</v>
      </c>
      <c r="BC1058" s="274" t="s">
        <v>268</v>
      </c>
      <c r="BD1058" s="274" t="s">
        <v>268</v>
      </c>
      <c r="BE1058" s="274" t="s">
        <v>268</v>
      </c>
      <c r="BF1058" s="274" t="s">
        <v>268</v>
      </c>
      <c r="BG1058" s="274" t="s">
        <v>268</v>
      </c>
      <c r="BH1058" s="274" t="s">
        <v>268</v>
      </c>
      <c r="BI1058" s="274" t="s">
        <v>268</v>
      </c>
      <c r="BJ1058" s="274" t="s">
        <v>268</v>
      </c>
      <c r="BK1058" s="274" t="s">
        <v>268</v>
      </c>
      <c r="BL1058" s="274" t="s">
        <v>268</v>
      </c>
      <c r="BM1058" s="274" t="s">
        <v>268</v>
      </c>
      <c r="BN1058" s="274" t="s">
        <v>268</v>
      </c>
      <c r="BO1058" s="274" t="s">
        <v>268</v>
      </c>
      <c r="BP1058" s="274" t="s">
        <v>268</v>
      </c>
      <c r="BQ1058" s="274" t="s">
        <v>268</v>
      </c>
      <c r="BR1058" s="274" t="s">
        <v>268</v>
      </c>
      <c r="BS1058" s="274" t="s">
        <v>268</v>
      </c>
      <c r="BT1058" s="274" t="s">
        <v>268</v>
      </c>
      <c r="BU1058" s="274" t="s">
        <v>268</v>
      </c>
      <c r="BV1058" s="274" t="s">
        <v>268</v>
      </c>
      <c r="BW1058" s="274" t="s">
        <v>268</v>
      </c>
      <c r="BX1058" s="274" t="s">
        <v>268</v>
      </c>
      <c r="BY1058" s="295">
        <v>70</v>
      </c>
      <c r="BZ1058" s="295">
        <v>70</v>
      </c>
      <c r="CA1058" s="298" t="s">
        <v>142</v>
      </c>
      <c r="CB1058" s="297">
        <v>122</v>
      </c>
      <c r="CC1058" s="284">
        <f t="shared" si="66"/>
        <v>0</v>
      </c>
      <c r="CD1058" s="295">
        <f t="shared" si="67"/>
        <v>70</v>
      </c>
      <c r="CE1058" s="284">
        <f t="shared" si="68"/>
        <v>0</v>
      </c>
      <c r="CF1058" s="295">
        <f t="shared" si="69"/>
        <v>1</v>
      </c>
      <c r="CG1058" s="274" t="s">
        <v>876</v>
      </c>
      <c r="CH1058" s="274" t="s">
        <v>268</v>
      </c>
      <c r="CI1058" s="274" t="s">
        <v>268</v>
      </c>
      <c r="CJ1058" s="298" t="s">
        <v>280</v>
      </c>
      <c r="CK1058" s="297">
        <v>2</v>
      </c>
      <c r="CL1058" s="274" t="s">
        <v>268</v>
      </c>
      <c r="CM1058" s="274" t="s">
        <v>268</v>
      </c>
      <c r="CN1058" s="274" t="s">
        <v>268</v>
      </c>
      <c r="CO1058" s="274" t="s">
        <v>268</v>
      </c>
      <c r="CP1058" s="274" t="s">
        <v>268</v>
      </c>
      <c r="CQ1058" s="274" t="s">
        <v>268</v>
      </c>
      <c r="CR1058" s="274" t="s">
        <v>877</v>
      </c>
      <c r="CS1058" s="274">
        <v>84.06</v>
      </c>
      <c r="CT1058" s="274" t="s">
        <v>268</v>
      </c>
      <c r="CU1058" s="274">
        <v>84.06</v>
      </c>
      <c r="CV1058" s="274">
        <v>365</v>
      </c>
      <c r="CW1058" s="274" t="s">
        <v>878</v>
      </c>
      <c r="CX1058" s="274" t="s">
        <v>835</v>
      </c>
      <c r="CY1058" s="274" t="s">
        <v>836</v>
      </c>
      <c r="CZ1058" s="274" t="s">
        <v>837</v>
      </c>
      <c r="DA1058" s="274" t="s">
        <v>268</v>
      </c>
      <c r="DB1058" s="274" t="s">
        <v>268</v>
      </c>
      <c r="DC1058" s="274" t="s">
        <v>268</v>
      </c>
      <c r="DD1058" s="274" t="s">
        <v>268</v>
      </c>
      <c r="DE1058" s="274" t="s">
        <v>268</v>
      </c>
      <c r="DF1058" s="274" t="s">
        <v>268</v>
      </c>
      <c r="DG1058" s="299">
        <f>IFERROR(IF(CA1058="D",IF(CK1058="A dispo.",CD1058*VLOOKUP('DATI INPUT'!$F$27,TARIFFE_UD,2,FALSE),CD1058*VLOOKUP(CK1058,TARIFFE_UD,2,FALSE)),CD1058*VLOOKUP(CB1058-100,TARIFFE_UND,2,FALSE)),0)</f>
        <v>50.303516070837532</v>
      </c>
      <c r="DH1058" s="299">
        <f>IFERROR(IF(CA1058="D",IF(CK1058="A dispo.",CF1058*VLOOKUP('DATI INPUT'!$F$27,TARIFFE_UD,3,FALSE),CF1058*VLOOKUP(CK1058,TARIFFE_UD,3,FALSE)),CF1058*VLOOKUP(CB1058-100,TARIFFE_UND,3,FALSE)),0)</f>
        <v>46.077822723118445</v>
      </c>
    </row>
    <row r="1059" spans="1:112" hidden="1" x14ac:dyDescent="0.25">
      <c r="A1059" s="274" t="s">
        <v>8272</v>
      </c>
      <c r="B1059" s="274" t="s">
        <v>934</v>
      </c>
      <c r="C1059" s="274" t="s">
        <v>1060</v>
      </c>
      <c r="D1059" s="274" t="s">
        <v>8273</v>
      </c>
      <c r="E1059" s="274" t="s">
        <v>268</v>
      </c>
      <c r="F1059" s="274" t="s">
        <v>156</v>
      </c>
      <c r="G1059" s="274" t="s">
        <v>2514</v>
      </c>
      <c r="H1059" s="274" t="s">
        <v>1137</v>
      </c>
      <c r="I1059" s="274" t="s">
        <v>365</v>
      </c>
      <c r="J1059" s="274" t="s">
        <v>274</v>
      </c>
      <c r="K1059" s="274" t="s">
        <v>8274</v>
      </c>
      <c r="L1059" s="274" t="s">
        <v>960</v>
      </c>
      <c r="M1059" s="274" t="s">
        <v>6904</v>
      </c>
      <c r="N1059" s="274" t="s">
        <v>303</v>
      </c>
      <c r="O1059" s="274" t="s">
        <v>1273</v>
      </c>
      <c r="P1059" s="274" t="s">
        <v>6905</v>
      </c>
      <c r="Q1059" s="274" t="s">
        <v>976</v>
      </c>
      <c r="R1059" s="274" t="s">
        <v>268</v>
      </c>
      <c r="S1059" s="274" t="s">
        <v>268</v>
      </c>
      <c r="T1059" s="274" t="s">
        <v>268</v>
      </c>
      <c r="U1059" s="274" t="s">
        <v>268</v>
      </c>
      <c r="V1059" s="274" t="s">
        <v>268</v>
      </c>
      <c r="W1059" s="274" t="s">
        <v>2616</v>
      </c>
      <c r="X1059" s="274" t="s">
        <v>2617</v>
      </c>
      <c r="Y1059" s="274" t="s">
        <v>275</v>
      </c>
      <c r="Z1059" s="274" t="s">
        <v>268</v>
      </c>
      <c r="AA1059" s="274" t="s">
        <v>268</v>
      </c>
      <c r="AB1059" s="274" t="s">
        <v>268</v>
      </c>
      <c r="AC1059" s="274" t="s">
        <v>268</v>
      </c>
      <c r="AD1059" s="274" t="s">
        <v>268</v>
      </c>
      <c r="AE1059" s="274" t="s">
        <v>287</v>
      </c>
      <c r="AF1059" s="274" t="s">
        <v>1811</v>
      </c>
      <c r="AG1059" s="274" t="s">
        <v>875</v>
      </c>
      <c r="AH1059" s="274" t="s">
        <v>1848</v>
      </c>
      <c r="AI1059" s="274" t="s">
        <v>552</v>
      </c>
      <c r="AJ1059" s="274" t="s">
        <v>268</v>
      </c>
      <c r="AK1059" s="274" t="s">
        <v>354</v>
      </c>
      <c r="AL1059" s="274" t="s">
        <v>268</v>
      </c>
      <c r="AM1059" s="274" t="s">
        <v>268</v>
      </c>
      <c r="AN1059" s="274" t="s">
        <v>268</v>
      </c>
      <c r="AO1059" s="274" t="s">
        <v>268</v>
      </c>
      <c r="AP1059" s="274" t="s">
        <v>268</v>
      </c>
      <c r="AQ1059" s="274" t="s">
        <v>268</v>
      </c>
      <c r="AR1059" s="274" t="s">
        <v>268</v>
      </c>
      <c r="AS1059" s="274" t="s">
        <v>268</v>
      </c>
      <c r="AT1059" s="274" t="s">
        <v>268</v>
      </c>
      <c r="AU1059" s="274" t="s">
        <v>268</v>
      </c>
      <c r="AV1059" s="274" t="s">
        <v>268</v>
      </c>
      <c r="AW1059" s="274" t="s">
        <v>268</v>
      </c>
      <c r="AX1059" s="274" t="s">
        <v>268</v>
      </c>
      <c r="AY1059" s="274" t="s">
        <v>268</v>
      </c>
      <c r="AZ1059" s="274" t="s">
        <v>268</v>
      </c>
      <c r="BA1059" s="274" t="s">
        <v>268</v>
      </c>
      <c r="BB1059" s="274" t="s">
        <v>268</v>
      </c>
      <c r="BC1059" s="274" t="s">
        <v>268</v>
      </c>
      <c r="BD1059" s="274" t="s">
        <v>268</v>
      </c>
      <c r="BE1059" s="274" t="s">
        <v>268</v>
      </c>
      <c r="BF1059" s="274" t="s">
        <v>268</v>
      </c>
      <c r="BG1059" s="274" t="s">
        <v>268</v>
      </c>
      <c r="BH1059" s="274" t="s">
        <v>268</v>
      </c>
      <c r="BI1059" s="274" t="s">
        <v>268</v>
      </c>
      <c r="BJ1059" s="274" t="s">
        <v>268</v>
      </c>
      <c r="BK1059" s="274" t="s">
        <v>268</v>
      </c>
      <c r="BL1059" s="274" t="s">
        <v>268</v>
      </c>
      <c r="BM1059" s="274" t="s">
        <v>268</v>
      </c>
      <c r="BN1059" s="274" t="s">
        <v>268</v>
      </c>
      <c r="BO1059" s="274" t="s">
        <v>268</v>
      </c>
      <c r="BP1059" s="274" t="s">
        <v>268</v>
      </c>
      <c r="BQ1059" s="274" t="s">
        <v>268</v>
      </c>
      <c r="BR1059" s="274" t="s">
        <v>268</v>
      </c>
      <c r="BS1059" s="274" t="s">
        <v>268</v>
      </c>
      <c r="BT1059" s="274" t="s">
        <v>268</v>
      </c>
      <c r="BU1059" s="274" t="s">
        <v>268</v>
      </c>
      <c r="BV1059" s="274" t="s">
        <v>268</v>
      </c>
      <c r="BW1059" s="274" t="s">
        <v>268</v>
      </c>
      <c r="BX1059" s="274" t="s">
        <v>268</v>
      </c>
      <c r="BY1059" s="295">
        <v>35</v>
      </c>
      <c r="BZ1059" s="295">
        <v>35</v>
      </c>
      <c r="CA1059" s="298" t="s">
        <v>142</v>
      </c>
      <c r="CB1059" s="297">
        <v>122</v>
      </c>
      <c r="CC1059" s="284">
        <f t="shared" si="66"/>
        <v>0</v>
      </c>
      <c r="CD1059" s="295">
        <f t="shared" si="67"/>
        <v>35</v>
      </c>
      <c r="CE1059" s="284">
        <f t="shared" si="68"/>
        <v>0</v>
      </c>
      <c r="CF1059" s="295">
        <f t="shared" si="69"/>
        <v>1</v>
      </c>
      <c r="CG1059" s="274" t="s">
        <v>876</v>
      </c>
      <c r="CH1059" s="274" t="s">
        <v>268</v>
      </c>
      <c r="CI1059" s="274" t="s">
        <v>268</v>
      </c>
      <c r="CJ1059" s="298" t="s">
        <v>268</v>
      </c>
      <c r="CK1059" s="298" t="s">
        <v>736</v>
      </c>
      <c r="CL1059" s="274" t="s">
        <v>268</v>
      </c>
      <c r="CM1059" s="274" t="s">
        <v>268</v>
      </c>
      <c r="CN1059" s="274" t="s">
        <v>268</v>
      </c>
      <c r="CO1059" s="274" t="s">
        <v>268</v>
      </c>
      <c r="CP1059" s="274" t="s">
        <v>268</v>
      </c>
      <c r="CQ1059" s="274" t="s">
        <v>8275</v>
      </c>
      <c r="CR1059" s="274" t="s">
        <v>877</v>
      </c>
      <c r="CS1059" s="274">
        <v>69.709999999999994</v>
      </c>
      <c r="CT1059" s="274" t="s">
        <v>268</v>
      </c>
      <c r="CU1059" s="274">
        <v>69.709999999999994</v>
      </c>
      <c r="CV1059" s="274">
        <v>365</v>
      </c>
      <c r="CW1059" s="274" t="s">
        <v>878</v>
      </c>
      <c r="CX1059" s="274" t="s">
        <v>835</v>
      </c>
      <c r="CY1059" s="274" t="s">
        <v>836</v>
      </c>
      <c r="CZ1059" s="274" t="s">
        <v>837</v>
      </c>
      <c r="DA1059" s="274" t="s">
        <v>268</v>
      </c>
      <c r="DB1059" s="274" t="s">
        <v>268</v>
      </c>
      <c r="DC1059" s="274" t="s">
        <v>268</v>
      </c>
      <c r="DD1059" s="274" t="s">
        <v>268</v>
      </c>
      <c r="DE1059" s="274" t="s">
        <v>268</v>
      </c>
      <c r="DF1059" s="274" t="s">
        <v>268</v>
      </c>
      <c r="DG1059" s="299">
        <f>IFERROR(IF(CA1059="D",IF(CK1059="A dispo.",CD1059*VLOOKUP('DATI INPUT'!$F$27,TARIFFE_UD,2,FALSE),CD1059*VLOOKUP(CK1059,TARIFFE_UD,2,FALSE)),CD1059*VLOOKUP(CB1059-100,TARIFFE_UND,2,FALSE)),0)</f>
        <v>27.718263957400271</v>
      </c>
      <c r="DH1059" s="299">
        <f>IFERROR(IF(CA1059="D",IF(CK1059="A dispo.",CF1059*VLOOKUP('DATI INPUT'!$F$27,TARIFFE_UD,3,FALSE),CF1059*VLOOKUP(CK1059,TARIFFE_UD,3,FALSE)),CF1059*VLOOKUP(CB1059-100,TARIFFE_UND,3,FALSE)),0)</f>
        <v>60.367780403072892</v>
      </c>
    </row>
    <row r="1060" spans="1:112" hidden="1" x14ac:dyDescent="0.25">
      <c r="A1060" s="274" t="s">
        <v>8276</v>
      </c>
      <c r="B1060" s="274" t="s">
        <v>8277</v>
      </c>
      <c r="C1060" s="274" t="s">
        <v>1061</v>
      </c>
      <c r="D1060" s="274" t="s">
        <v>8278</v>
      </c>
      <c r="E1060" s="274" t="s">
        <v>268</v>
      </c>
      <c r="F1060" s="274" t="s">
        <v>156</v>
      </c>
      <c r="G1060" s="274" t="s">
        <v>8279</v>
      </c>
      <c r="H1060" s="274" t="s">
        <v>1033</v>
      </c>
      <c r="I1060" s="274" t="s">
        <v>347</v>
      </c>
      <c r="J1060" s="274" t="s">
        <v>156</v>
      </c>
      <c r="K1060" s="274" t="s">
        <v>8280</v>
      </c>
      <c r="L1060" s="274" t="s">
        <v>984</v>
      </c>
      <c r="M1060" s="274" t="s">
        <v>8281</v>
      </c>
      <c r="N1060" s="274" t="s">
        <v>1797</v>
      </c>
      <c r="O1060" s="274" t="s">
        <v>896</v>
      </c>
      <c r="P1060" s="274" t="s">
        <v>6117</v>
      </c>
      <c r="Q1060" s="274" t="s">
        <v>276</v>
      </c>
      <c r="R1060" s="274" t="s">
        <v>268</v>
      </c>
      <c r="S1060" s="274" t="s">
        <v>268</v>
      </c>
      <c r="T1060" s="274" t="s">
        <v>268</v>
      </c>
      <c r="U1060" s="274" t="s">
        <v>268</v>
      </c>
      <c r="V1060" s="274" t="s">
        <v>268</v>
      </c>
      <c r="W1060" s="274" t="s">
        <v>5334</v>
      </c>
      <c r="X1060" s="274" t="s">
        <v>1901</v>
      </c>
      <c r="Y1060" s="274" t="s">
        <v>346</v>
      </c>
      <c r="Z1060" s="274" t="s">
        <v>268</v>
      </c>
      <c r="AA1060" s="274" t="s">
        <v>268</v>
      </c>
      <c r="AB1060" s="274" t="s">
        <v>268</v>
      </c>
      <c r="AC1060" s="274" t="s">
        <v>268</v>
      </c>
      <c r="AD1060" s="274" t="s">
        <v>268</v>
      </c>
      <c r="AE1060" s="274" t="s">
        <v>287</v>
      </c>
      <c r="AF1060" s="274" t="s">
        <v>1811</v>
      </c>
      <c r="AG1060" s="274" t="s">
        <v>875</v>
      </c>
      <c r="AH1060" s="274" t="s">
        <v>380</v>
      </c>
      <c r="AI1060" s="274" t="s">
        <v>898</v>
      </c>
      <c r="AJ1060" s="274" t="s">
        <v>268</v>
      </c>
      <c r="AK1060" s="274" t="s">
        <v>366</v>
      </c>
      <c r="AL1060" s="274" t="s">
        <v>268</v>
      </c>
      <c r="AM1060" s="274" t="s">
        <v>355</v>
      </c>
      <c r="AN1060" s="274" t="s">
        <v>268</v>
      </c>
      <c r="AO1060" s="274" t="s">
        <v>268</v>
      </c>
      <c r="AP1060" s="274" t="s">
        <v>268</v>
      </c>
      <c r="AQ1060" s="274" t="s">
        <v>268</v>
      </c>
      <c r="AR1060" s="274" t="s">
        <v>268</v>
      </c>
      <c r="AS1060" s="274" t="s">
        <v>268</v>
      </c>
      <c r="AT1060" s="274" t="s">
        <v>268</v>
      </c>
      <c r="AU1060" s="274" t="s">
        <v>268</v>
      </c>
      <c r="AV1060" s="274" t="s">
        <v>268</v>
      </c>
      <c r="AW1060" s="274" t="s">
        <v>268</v>
      </c>
      <c r="AX1060" s="274" t="s">
        <v>268</v>
      </c>
      <c r="AY1060" s="274" t="s">
        <v>268</v>
      </c>
      <c r="AZ1060" s="274" t="s">
        <v>268</v>
      </c>
      <c r="BA1060" s="274" t="s">
        <v>268</v>
      </c>
      <c r="BB1060" s="274" t="s">
        <v>268</v>
      </c>
      <c r="BC1060" s="274" t="s">
        <v>268</v>
      </c>
      <c r="BD1060" s="274" t="s">
        <v>268</v>
      </c>
      <c r="BE1060" s="274" t="s">
        <v>268</v>
      </c>
      <c r="BF1060" s="274" t="s">
        <v>268</v>
      </c>
      <c r="BG1060" s="274" t="s">
        <v>268</v>
      </c>
      <c r="BH1060" s="274" t="s">
        <v>268</v>
      </c>
      <c r="BI1060" s="274" t="s">
        <v>268</v>
      </c>
      <c r="BJ1060" s="274" t="s">
        <v>268</v>
      </c>
      <c r="BK1060" s="274" t="s">
        <v>268</v>
      </c>
      <c r="BL1060" s="274" t="s">
        <v>268</v>
      </c>
      <c r="BM1060" s="274" t="s">
        <v>268</v>
      </c>
      <c r="BN1060" s="274" t="s">
        <v>268</v>
      </c>
      <c r="BO1060" s="274" t="s">
        <v>268</v>
      </c>
      <c r="BP1060" s="274" t="s">
        <v>268</v>
      </c>
      <c r="BQ1060" s="274" t="s">
        <v>268</v>
      </c>
      <c r="BR1060" s="274" t="s">
        <v>268</v>
      </c>
      <c r="BS1060" s="274" t="s">
        <v>268</v>
      </c>
      <c r="BT1060" s="274" t="s">
        <v>268</v>
      </c>
      <c r="BU1060" s="274" t="s">
        <v>268</v>
      </c>
      <c r="BV1060" s="274" t="s">
        <v>268</v>
      </c>
      <c r="BW1060" s="274" t="s">
        <v>268</v>
      </c>
      <c r="BX1060" s="274" t="s">
        <v>268</v>
      </c>
      <c r="BY1060" s="295">
        <v>51.45</v>
      </c>
      <c r="BZ1060" s="295">
        <v>51.45</v>
      </c>
      <c r="CA1060" s="298" t="s">
        <v>142</v>
      </c>
      <c r="CB1060" s="297">
        <v>122</v>
      </c>
      <c r="CC1060" s="284">
        <f t="shared" si="66"/>
        <v>0</v>
      </c>
      <c r="CD1060" s="295">
        <f t="shared" si="67"/>
        <v>51.45</v>
      </c>
      <c r="CE1060" s="284">
        <f t="shared" si="68"/>
        <v>0</v>
      </c>
      <c r="CF1060" s="295">
        <f t="shared" si="69"/>
        <v>1</v>
      </c>
      <c r="CG1060" s="274" t="s">
        <v>876</v>
      </c>
      <c r="CH1060" s="274" t="s">
        <v>268</v>
      </c>
      <c r="CI1060" s="274" t="s">
        <v>268</v>
      </c>
      <c r="CJ1060" s="298" t="s">
        <v>268</v>
      </c>
      <c r="CK1060" s="298" t="s">
        <v>736</v>
      </c>
      <c r="CL1060" s="274" t="s">
        <v>268</v>
      </c>
      <c r="CM1060" s="274" t="s">
        <v>268</v>
      </c>
      <c r="CN1060" s="274" t="s">
        <v>268</v>
      </c>
      <c r="CO1060" s="274" t="s">
        <v>268</v>
      </c>
      <c r="CP1060" s="274" t="s">
        <v>268</v>
      </c>
      <c r="CQ1060" s="274" t="s">
        <v>268</v>
      </c>
      <c r="CR1060" s="274" t="s">
        <v>877</v>
      </c>
      <c r="CS1060" s="274">
        <v>77.77</v>
      </c>
      <c r="CT1060" s="274" t="s">
        <v>268</v>
      </c>
      <c r="CU1060" s="274">
        <v>77.77</v>
      </c>
      <c r="CV1060" s="274">
        <v>365</v>
      </c>
      <c r="CW1060" s="274" t="s">
        <v>878</v>
      </c>
      <c r="CX1060" s="274" t="s">
        <v>835</v>
      </c>
      <c r="CY1060" s="274" t="s">
        <v>836</v>
      </c>
      <c r="CZ1060" s="274" t="s">
        <v>837</v>
      </c>
      <c r="DA1060" s="274" t="s">
        <v>268</v>
      </c>
      <c r="DB1060" s="274" t="s">
        <v>268</v>
      </c>
      <c r="DC1060" s="274" t="s">
        <v>268</v>
      </c>
      <c r="DD1060" s="274" t="s">
        <v>268</v>
      </c>
      <c r="DE1060" s="274" t="s">
        <v>268</v>
      </c>
      <c r="DF1060" s="274" t="s">
        <v>268</v>
      </c>
      <c r="DG1060" s="299">
        <f>IFERROR(IF(CA1060="D",IF(CK1060="A dispo.",CD1060*VLOOKUP('DATI INPUT'!$F$27,TARIFFE_UD,2,FALSE),CD1060*VLOOKUP(CK1060,TARIFFE_UD,2,FALSE)),CD1060*VLOOKUP(CB1060-100,TARIFFE_UND,2,FALSE)),0)</f>
        <v>40.7458480173784</v>
      </c>
      <c r="DH1060" s="299">
        <f>IFERROR(IF(CA1060="D",IF(CK1060="A dispo.",CF1060*VLOOKUP('DATI INPUT'!$F$27,TARIFFE_UD,3,FALSE),CF1060*VLOOKUP(CK1060,TARIFFE_UD,3,FALSE)),CF1060*VLOOKUP(CB1060-100,TARIFFE_UND,3,FALSE)),0)</f>
        <v>60.367780403072892</v>
      </c>
    </row>
    <row r="1061" spans="1:112" hidden="1" x14ac:dyDescent="0.25">
      <c r="A1061" s="274" t="s">
        <v>8282</v>
      </c>
      <c r="B1061" s="274" t="s">
        <v>8283</v>
      </c>
      <c r="C1061" s="274" t="s">
        <v>8284</v>
      </c>
      <c r="D1061" s="274" t="s">
        <v>8285</v>
      </c>
      <c r="E1061" s="274" t="s">
        <v>268</v>
      </c>
      <c r="F1061" s="274" t="s">
        <v>156</v>
      </c>
      <c r="G1061" s="274" t="s">
        <v>8286</v>
      </c>
      <c r="H1061" s="274" t="s">
        <v>8287</v>
      </c>
      <c r="I1061" s="274" t="s">
        <v>449</v>
      </c>
      <c r="J1061" s="274" t="s">
        <v>156</v>
      </c>
      <c r="K1061" s="274" t="s">
        <v>8288</v>
      </c>
      <c r="L1061" s="274" t="s">
        <v>8289</v>
      </c>
      <c r="M1061" s="274" t="s">
        <v>8290</v>
      </c>
      <c r="N1061" s="274" t="s">
        <v>4383</v>
      </c>
      <c r="O1061" s="274" t="s">
        <v>4384</v>
      </c>
      <c r="P1061" s="274" t="s">
        <v>8291</v>
      </c>
      <c r="Q1061" s="274" t="s">
        <v>277</v>
      </c>
      <c r="R1061" s="274" t="s">
        <v>8292</v>
      </c>
      <c r="S1061" s="274" t="s">
        <v>268</v>
      </c>
      <c r="T1061" s="274" t="s">
        <v>268</v>
      </c>
      <c r="U1061" s="274" t="s">
        <v>268</v>
      </c>
      <c r="V1061" s="274" t="s">
        <v>268</v>
      </c>
      <c r="W1061" s="274" t="s">
        <v>8293</v>
      </c>
      <c r="X1061" s="274" t="s">
        <v>887</v>
      </c>
      <c r="Y1061" s="274" t="s">
        <v>488</v>
      </c>
      <c r="Z1061" s="274" t="s">
        <v>268</v>
      </c>
      <c r="AA1061" s="274" t="s">
        <v>268</v>
      </c>
      <c r="AB1061" s="274" t="s">
        <v>268</v>
      </c>
      <c r="AC1061" s="274" t="s">
        <v>268</v>
      </c>
      <c r="AD1061" s="274" t="s">
        <v>268</v>
      </c>
      <c r="AE1061" s="274" t="s">
        <v>287</v>
      </c>
      <c r="AF1061" s="274" t="s">
        <v>1811</v>
      </c>
      <c r="AG1061" s="274" t="s">
        <v>875</v>
      </c>
      <c r="AH1061" s="274" t="s">
        <v>1848</v>
      </c>
      <c r="AI1061" s="274" t="s">
        <v>2030</v>
      </c>
      <c r="AJ1061" s="274" t="s">
        <v>268</v>
      </c>
      <c r="AK1061" s="274" t="s">
        <v>352</v>
      </c>
      <c r="AL1061" s="274" t="s">
        <v>268</v>
      </c>
      <c r="AM1061" s="274" t="s">
        <v>405</v>
      </c>
      <c r="AN1061" s="274" t="s">
        <v>268</v>
      </c>
      <c r="AO1061" s="274" t="s">
        <v>268</v>
      </c>
      <c r="AP1061" s="274" t="s">
        <v>268</v>
      </c>
      <c r="AQ1061" s="274" t="s">
        <v>268</v>
      </c>
      <c r="AR1061" s="274" t="s">
        <v>268</v>
      </c>
      <c r="AS1061" s="274" t="s">
        <v>268</v>
      </c>
      <c r="AT1061" s="274" t="s">
        <v>268</v>
      </c>
      <c r="AU1061" s="274" t="s">
        <v>268</v>
      </c>
      <c r="AV1061" s="274" t="s">
        <v>268</v>
      </c>
      <c r="AW1061" s="274" t="s">
        <v>268</v>
      </c>
      <c r="AX1061" s="274" t="s">
        <v>268</v>
      </c>
      <c r="AY1061" s="274" t="s">
        <v>268</v>
      </c>
      <c r="AZ1061" s="274" t="s">
        <v>268</v>
      </c>
      <c r="BA1061" s="274" t="s">
        <v>268</v>
      </c>
      <c r="BB1061" s="274" t="s">
        <v>268</v>
      </c>
      <c r="BC1061" s="274" t="s">
        <v>268</v>
      </c>
      <c r="BD1061" s="274" t="s">
        <v>268</v>
      </c>
      <c r="BE1061" s="274" t="s">
        <v>268</v>
      </c>
      <c r="BF1061" s="274" t="s">
        <v>268</v>
      </c>
      <c r="BG1061" s="274" t="s">
        <v>268</v>
      </c>
      <c r="BH1061" s="274" t="s">
        <v>268</v>
      </c>
      <c r="BI1061" s="274" t="s">
        <v>268</v>
      </c>
      <c r="BJ1061" s="274" t="s">
        <v>268</v>
      </c>
      <c r="BK1061" s="274" t="s">
        <v>268</v>
      </c>
      <c r="BL1061" s="274" t="s">
        <v>268</v>
      </c>
      <c r="BM1061" s="274" t="s">
        <v>268</v>
      </c>
      <c r="BN1061" s="274" t="s">
        <v>268</v>
      </c>
      <c r="BO1061" s="274" t="s">
        <v>268</v>
      </c>
      <c r="BP1061" s="274" t="s">
        <v>268</v>
      </c>
      <c r="BQ1061" s="274" t="s">
        <v>268</v>
      </c>
      <c r="BR1061" s="274" t="s">
        <v>268</v>
      </c>
      <c r="BS1061" s="274" t="s">
        <v>268</v>
      </c>
      <c r="BT1061" s="274" t="s">
        <v>268</v>
      </c>
      <c r="BU1061" s="274" t="s">
        <v>268</v>
      </c>
      <c r="BV1061" s="274" t="s">
        <v>268</v>
      </c>
      <c r="BW1061" s="274" t="s">
        <v>268</v>
      </c>
      <c r="BX1061" s="274" t="s">
        <v>268</v>
      </c>
      <c r="BY1061" s="295">
        <v>121.44</v>
      </c>
      <c r="BZ1061" s="295">
        <v>121.44</v>
      </c>
      <c r="CA1061" s="298" t="s">
        <v>142</v>
      </c>
      <c r="CB1061" s="297">
        <v>122</v>
      </c>
      <c r="CC1061" s="284">
        <f t="shared" si="66"/>
        <v>0</v>
      </c>
      <c r="CD1061" s="295">
        <f t="shared" si="67"/>
        <v>121.43999999999998</v>
      </c>
      <c r="CE1061" s="284">
        <f t="shared" si="68"/>
        <v>0</v>
      </c>
      <c r="CF1061" s="295">
        <f t="shared" si="69"/>
        <v>1</v>
      </c>
      <c r="CG1061" s="274" t="s">
        <v>876</v>
      </c>
      <c r="CH1061" s="274" t="s">
        <v>268</v>
      </c>
      <c r="CI1061" s="274" t="s">
        <v>268</v>
      </c>
      <c r="CJ1061" s="298" t="s">
        <v>268</v>
      </c>
      <c r="CK1061" s="298" t="s">
        <v>736</v>
      </c>
      <c r="CL1061" s="274" t="s">
        <v>268</v>
      </c>
      <c r="CM1061" s="274" t="s">
        <v>268</v>
      </c>
      <c r="CN1061" s="274" t="s">
        <v>268</v>
      </c>
      <c r="CO1061" s="274" t="s">
        <v>268</v>
      </c>
      <c r="CP1061" s="274" t="s">
        <v>268</v>
      </c>
      <c r="CQ1061" s="274" t="s">
        <v>268</v>
      </c>
      <c r="CR1061" s="274" t="s">
        <v>877</v>
      </c>
      <c r="CS1061" s="274">
        <v>112.07</v>
      </c>
      <c r="CT1061" s="274" t="s">
        <v>268</v>
      </c>
      <c r="CU1061" s="274">
        <v>112.07</v>
      </c>
      <c r="CV1061" s="274">
        <v>365</v>
      </c>
      <c r="CW1061" s="274" t="s">
        <v>878</v>
      </c>
      <c r="CX1061" s="274" t="s">
        <v>835</v>
      </c>
      <c r="CY1061" s="274" t="s">
        <v>836</v>
      </c>
      <c r="CZ1061" s="274" t="s">
        <v>837</v>
      </c>
      <c r="DA1061" s="274" t="s">
        <v>268</v>
      </c>
      <c r="DB1061" s="274" t="s">
        <v>268</v>
      </c>
      <c r="DC1061" s="274" t="s">
        <v>268</v>
      </c>
      <c r="DD1061" s="274" t="s">
        <v>268</v>
      </c>
      <c r="DE1061" s="274" t="s">
        <v>268</v>
      </c>
      <c r="DF1061" s="274" t="s">
        <v>268</v>
      </c>
      <c r="DG1061" s="299">
        <f>IFERROR(IF(CA1061="D",IF(CK1061="A dispo.",CD1061*VLOOKUP('DATI INPUT'!$F$27,TARIFFE_UD,2,FALSE),CD1061*VLOOKUP(CK1061,TARIFFE_UD,2,FALSE)),CD1061*VLOOKUP(CB1061-100,TARIFFE_UND,2,FALSE)),0)</f>
        <v>96.174456428191093</v>
      </c>
      <c r="DH1061" s="299">
        <f>IFERROR(IF(CA1061="D",IF(CK1061="A dispo.",CF1061*VLOOKUP('DATI INPUT'!$F$27,TARIFFE_UD,3,FALSE),CF1061*VLOOKUP(CK1061,TARIFFE_UD,3,FALSE)),CF1061*VLOOKUP(CB1061-100,TARIFFE_UND,3,FALSE)),0)</f>
        <v>60.367780403072892</v>
      </c>
    </row>
    <row r="1062" spans="1:112" x14ac:dyDescent="0.25">
      <c r="A1062" s="274" t="s">
        <v>8294</v>
      </c>
      <c r="B1062" s="274" t="s">
        <v>8295</v>
      </c>
      <c r="C1062" s="274" t="s">
        <v>8296</v>
      </c>
      <c r="D1062" s="274" t="s">
        <v>8297</v>
      </c>
      <c r="E1062" s="274" t="s">
        <v>268</v>
      </c>
      <c r="F1062" s="274" t="s">
        <v>156</v>
      </c>
      <c r="G1062" s="274" t="s">
        <v>8298</v>
      </c>
      <c r="H1062" s="274" t="s">
        <v>8299</v>
      </c>
      <c r="I1062" s="274" t="s">
        <v>8300</v>
      </c>
      <c r="J1062" s="274" t="s">
        <v>274</v>
      </c>
      <c r="K1062" s="274" t="s">
        <v>1712</v>
      </c>
      <c r="L1062" s="274" t="s">
        <v>8301</v>
      </c>
      <c r="M1062" s="274" t="s">
        <v>2540</v>
      </c>
      <c r="N1062" s="274" t="s">
        <v>984</v>
      </c>
      <c r="O1062" s="274" t="s">
        <v>873</v>
      </c>
      <c r="P1062" s="274" t="s">
        <v>2160</v>
      </c>
      <c r="Q1062" s="274" t="s">
        <v>277</v>
      </c>
      <c r="R1062" s="274" t="s">
        <v>268</v>
      </c>
      <c r="S1062" s="274" t="s">
        <v>268</v>
      </c>
      <c r="T1062" s="274" t="s">
        <v>268</v>
      </c>
      <c r="U1062" s="274" t="s">
        <v>268</v>
      </c>
      <c r="V1062" s="274" t="s">
        <v>268</v>
      </c>
      <c r="W1062" s="274" t="s">
        <v>2540</v>
      </c>
      <c r="X1062" s="274" t="s">
        <v>2160</v>
      </c>
      <c r="Y1062" s="274" t="s">
        <v>277</v>
      </c>
      <c r="Z1062" s="274" t="s">
        <v>268</v>
      </c>
      <c r="AA1062" s="274" t="s">
        <v>268</v>
      </c>
      <c r="AB1062" s="274" t="s">
        <v>268</v>
      </c>
      <c r="AC1062" s="274" t="s">
        <v>268</v>
      </c>
      <c r="AD1062" s="274" t="s">
        <v>268</v>
      </c>
      <c r="AE1062" s="274" t="s">
        <v>8302</v>
      </c>
      <c r="AF1062" s="274" t="s">
        <v>1811</v>
      </c>
      <c r="AG1062" s="274" t="s">
        <v>268</v>
      </c>
      <c r="AH1062" s="274" t="s">
        <v>1770</v>
      </c>
      <c r="AI1062" s="274" t="s">
        <v>793</v>
      </c>
      <c r="AJ1062" s="274" t="s">
        <v>268</v>
      </c>
      <c r="AK1062" s="274" t="s">
        <v>377</v>
      </c>
      <c r="AL1062" s="274" t="s">
        <v>268</v>
      </c>
      <c r="AM1062" s="274" t="s">
        <v>268</v>
      </c>
      <c r="AN1062" s="274" t="s">
        <v>8302</v>
      </c>
      <c r="AO1062" s="274" t="s">
        <v>1811</v>
      </c>
      <c r="AP1062" s="274" t="s">
        <v>268</v>
      </c>
      <c r="AQ1062" s="274" t="s">
        <v>1770</v>
      </c>
      <c r="AR1062" s="274" t="s">
        <v>793</v>
      </c>
      <c r="AS1062" s="274" t="s">
        <v>268</v>
      </c>
      <c r="AT1062" s="274" t="s">
        <v>366</v>
      </c>
      <c r="AU1062" s="274" t="s">
        <v>268</v>
      </c>
      <c r="AV1062" s="274" t="s">
        <v>268</v>
      </c>
      <c r="AW1062" s="274" t="s">
        <v>268</v>
      </c>
      <c r="AX1062" s="274" t="s">
        <v>268</v>
      </c>
      <c r="AY1062" s="274" t="s">
        <v>268</v>
      </c>
      <c r="AZ1062" s="274" t="s">
        <v>268</v>
      </c>
      <c r="BA1062" s="274" t="s">
        <v>268</v>
      </c>
      <c r="BB1062" s="274" t="s">
        <v>268</v>
      </c>
      <c r="BC1062" s="274" t="s">
        <v>268</v>
      </c>
      <c r="BD1062" s="274" t="s">
        <v>268</v>
      </c>
      <c r="BE1062" s="274" t="s">
        <v>268</v>
      </c>
      <c r="BF1062" s="274" t="s">
        <v>268</v>
      </c>
      <c r="BG1062" s="274" t="s">
        <v>268</v>
      </c>
      <c r="BH1062" s="274" t="s">
        <v>268</v>
      </c>
      <c r="BI1062" s="274" t="s">
        <v>268</v>
      </c>
      <c r="BJ1062" s="274" t="s">
        <v>268</v>
      </c>
      <c r="BK1062" s="274" t="s">
        <v>268</v>
      </c>
      <c r="BL1062" s="274" t="s">
        <v>268</v>
      </c>
      <c r="BM1062" s="274" t="s">
        <v>268</v>
      </c>
      <c r="BN1062" s="274" t="s">
        <v>268</v>
      </c>
      <c r="BO1062" s="274" t="s">
        <v>268</v>
      </c>
      <c r="BP1062" s="274" t="s">
        <v>268</v>
      </c>
      <c r="BQ1062" s="274" t="s">
        <v>268</v>
      </c>
      <c r="BR1062" s="274" t="s">
        <v>268</v>
      </c>
      <c r="BS1062" s="274" t="s">
        <v>268</v>
      </c>
      <c r="BT1062" s="274" t="s">
        <v>268</v>
      </c>
      <c r="BU1062" s="274" t="s">
        <v>268</v>
      </c>
      <c r="BV1062" s="274" t="s">
        <v>268</v>
      </c>
      <c r="BW1062" s="274" t="s">
        <v>268</v>
      </c>
      <c r="BX1062" s="274" t="s">
        <v>268</v>
      </c>
      <c r="BY1062" s="295">
        <v>63.4</v>
      </c>
      <c r="BZ1062" s="295">
        <v>63.4</v>
      </c>
      <c r="CA1062" s="298" t="s">
        <v>142</v>
      </c>
      <c r="CB1062" s="297">
        <v>122</v>
      </c>
      <c r="CC1062" s="284">
        <f t="shared" si="66"/>
        <v>0</v>
      </c>
      <c r="CD1062" s="295">
        <f t="shared" si="67"/>
        <v>63.4</v>
      </c>
      <c r="CE1062" s="284">
        <f t="shared" si="68"/>
        <v>0</v>
      </c>
      <c r="CF1062" s="295">
        <f t="shared" si="69"/>
        <v>1</v>
      </c>
      <c r="CG1062" s="274" t="s">
        <v>876</v>
      </c>
      <c r="CH1062" s="274" t="s">
        <v>268</v>
      </c>
      <c r="CI1062" s="274" t="s">
        <v>268</v>
      </c>
      <c r="CJ1062" s="298" t="s">
        <v>271</v>
      </c>
      <c r="CK1062" s="297">
        <v>1</v>
      </c>
      <c r="CL1062" s="274" t="s">
        <v>268</v>
      </c>
      <c r="CM1062" s="274" t="s">
        <v>268</v>
      </c>
      <c r="CN1062" s="274" t="s">
        <v>268</v>
      </c>
      <c r="CO1062" s="274" t="s">
        <v>268</v>
      </c>
      <c r="CP1062" s="274" t="s">
        <v>268</v>
      </c>
      <c r="CQ1062" s="274" t="s">
        <v>268</v>
      </c>
      <c r="CR1062" s="274" t="s">
        <v>877</v>
      </c>
      <c r="CS1062" s="274">
        <v>41.37</v>
      </c>
      <c r="CT1062" s="274" t="s">
        <v>268</v>
      </c>
      <c r="CU1062" s="274">
        <v>41.37</v>
      </c>
      <c r="CV1062" s="274">
        <v>365</v>
      </c>
      <c r="CW1062" s="274" t="s">
        <v>878</v>
      </c>
      <c r="CX1062" s="274" t="s">
        <v>835</v>
      </c>
      <c r="CY1062" s="274" t="s">
        <v>836</v>
      </c>
      <c r="CZ1062" s="274" t="s">
        <v>837</v>
      </c>
      <c r="DA1062" s="274" t="s">
        <v>268</v>
      </c>
      <c r="DB1062" s="274" t="s">
        <v>268</v>
      </c>
      <c r="DC1062" s="274" t="s">
        <v>268</v>
      </c>
      <c r="DD1062" s="274" t="s">
        <v>268</v>
      </c>
      <c r="DE1062" s="274" t="s">
        <v>268</v>
      </c>
      <c r="DF1062" s="274" t="s">
        <v>268</v>
      </c>
      <c r="DG1062" s="299">
        <f>IFERROR(IF(CA1062="D",IF(CK1062="A dispo.",CD1062*VLOOKUP('DATI INPUT'!$F$27,TARIFFE_UD,2,FALSE),CD1062*VLOOKUP(CK1062,TARIFFE_UD,2,FALSE)),CD1062*VLOOKUP(CB1062-100,TARIFFE_UND,2,FALSE)),0)</f>
        <v>39.051954108870603</v>
      </c>
      <c r="DH1062" s="299">
        <f>IFERROR(IF(CA1062="D",IF(CK1062="A dispo.",CF1062*VLOOKUP('DATI INPUT'!$F$27,TARIFFE_UD,3,FALSE),CF1062*VLOOKUP(CK1062,TARIFFE_UD,3,FALSE)),CF1062*VLOOKUP(CB1062-100,TARIFFE_UND,3,FALSE)),0)</f>
        <v>15.164853048114928</v>
      </c>
    </row>
    <row r="1063" spans="1:112" x14ac:dyDescent="0.25">
      <c r="A1063" s="274" t="s">
        <v>8303</v>
      </c>
      <c r="B1063" s="274" t="s">
        <v>8304</v>
      </c>
      <c r="C1063" s="274" t="s">
        <v>8305</v>
      </c>
      <c r="D1063" s="274" t="s">
        <v>8306</v>
      </c>
      <c r="E1063" s="274" t="s">
        <v>268</v>
      </c>
      <c r="F1063" s="274" t="s">
        <v>156</v>
      </c>
      <c r="G1063" s="274" t="s">
        <v>8307</v>
      </c>
      <c r="H1063" s="274" t="s">
        <v>1137</v>
      </c>
      <c r="I1063" s="274" t="s">
        <v>453</v>
      </c>
      <c r="J1063" s="274" t="s">
        <v>274</v>
      </c>
      <c r="K1063" s="274" t="s">
        <v>8308</v>
      </c>
      <c r="L1063" s="274" t="s">
        <v>303</v>
      </c>
      <c r="M1063" s="274" t="s">
        <v>8309</v>
      </c>
      <c r="N1063" s="274" t="s">
        <v>984</v>
      </c>
      <c r="O1063" s="274" t="s">
        <v>873</v>
      </c>
      <c r="P1063" s="274" t="s">
        <v>1934</v>
      </c>
      <c r="Q1063" s="274" t="s">
        <v>270</v>
      </c>
      <c r="R1063" s="274" t="s">
        <v>268</v>
      </c>
      <c r="S1063" s="274" t="s">
        <v>268</v>
      </c>
      <c r="T1063" s="274" t="s">
        <v>268</v>
      </c>
      <c r="U1063" s="274" t="s">
        <v>268</v>
      </c>
      <c r="V1063" s="274" t="s">
        <v>268</v>
      </c>
      <c r="W1063" s="274" t="s">
        <v>8309</v>
      </c>
      <c r="X1063" s="274" t="s">
        <v>1934</v>
      </c>
      <c r="Y1063" s="274" t="s">
        <v>270</v>
      </c>
      <c r="Z1063" s="274" t="s">
        <v>268</v>
      </c>
      <c r="AA1063" s="274" t="s">
        <v>268</v>
      </c>
      <c r="AB1063" s="274" t="s">
        <v>268</v>
      </c>
      <c r="AC1063" s="274" t="s">
        <v>268</v>
      </c>
      <c r="AD1063" s="274" t="s">
        <v>268</v>
      </c>
      <c r="AE1063" s="274" t="s">
        <v>287</v>
      </c>
      <c r="AF1063" s="274" t="s">
        <v>1811</v>
      </c>
      <c r="AG1063" s="274" t="s">
        <v>875</v>
      </c>
      <c r="AH1063" s="274" t="s">
        <v>1935</v>
      </c>
      <c r="AI1063" s="274" t="s">
        <v>8310</v>
      </c>
      <c r="AJ1063" s="274" t="s">
        <v>268</v>
      </c>
      <c r="AK1063" s="274" t="s">
        <v>381</v>
      </c>
      <c r="AL1063" s="274" t="s">
        <v>268</v>
      </c>
      <c r="AM1063" s="274" t="s">
        <v>288</v>
      </c>
      <c r="AN1063" s="274" t="s">
        <v>268</v>
      </c>
      <c r="AO1063" s="274" t="s">
        <v>268</v>
      </c>
      <c r="AP1063" s="274" t="s">
        <v>268</v>
      </c>
      <c r="AQ1063" s="274" t="s">
        <v>268</v>
      </c>
      <c r="AR1063" s="274" t="s">
        <v>268</v>
      </c>
      <c r="AS1063" s="274" t="s">
        <v>268</v>
      </c>
      <c r="AT1063" s="274" t="s">
        <v>268</v>
      </c>
      <c r="AU1063" s="274" t="s">
        <v>268</v>
      </c>
      <c r="AV1063" s="274" t="s">
        <v>268</v>
      </c>
      <c r="AW1063" s="274" t="s">
        <v>268</v>
      </c>
      <c r="AX1063" s="274" t="s">
        <v>268</v>
      </c>
      <c r="AY1063" s="274" t="s">
        <v>268</v>
      </c>
      <c r="AZ1063" s="274" t="s">
        <v>268</v>
      </c>
      <c r="BA1063" s="274" t="s">
        <v>268</v>
      </c>
      <c r="BB1063" s="274" t="s">
        <v>268</v>
      </c>
      <c r="BC1063" s="274" t="s">
        <v>268</v>
      </c>
      <c r="BD1063" s="274" t="s">
        <v>268</v>
      </c>
      <c r="BE1063" s="274" t="s">
        <v>268</v>
      </c>
      <c r="BF1063" s="274" t="s">
        <v>268</v>
      </c>
      <c r="BG1063" s="274" t="s">
        <v>268</v>
      </c>
      <c r="BH1063" s="274" t="s">
        <v>268</v>
      </c>
      <c r="BI1063" s="274" t="s">
        <v>268</v>
      </c>
      <c r="BJ1063" s="274" t="s">
        <v>268</v>
      </c>
      <c r="BK1063" s="274" t="s">
        <v>268</v>
      </c>
      <c r="BL1063" s="274" t="s">
        <v>268</v>
      </c>
      <c r="BM1063" s="274" t="s">
        <v>268</v>
      </c>
      <c r="BN1063" s="274" t="s">
        <v>268</v>
      </c>
      <c r="BO1063" s="274" t="s">
        <v>268</v>
      </c>
      <c r="BP1063" s="274" t="s">
        <v>268</v>
      </c>
      <c r="BQ1063" s="274" t="s">
        <v>268</v>
      </c>
      <c r="BR1063" s="274" t="s">
        <v>268</v>
      </c>
      <c r="BS1063" s="274" t="s">
        <v>268</v>
      </c>
      <c r="BT1063" s="274" t="s">
        <v>268</v>
      </c>
      <c r="BU1063" s="274" t="s">
        <v>268</v>
      </c>
      <c r="BV1063" s="274" t="s">
        <v>268</v>
      </c>
      <c r="BW1063" s="274" t="s">
        <v>268</v>
      </c>
      <c r="BX1063" s="274" t="s">
        <v>268</v>
      </c>
      <c r="BY1063" s="295">
        <v>89.8</v>
      </c>
      <c r="BZ1063" s="295">
        <v>89.8</v>
      </c>
      <c r="CA1063" s="298" t="s">
        <v>142</v>
      </c>
      <c r="CB1063" s="297">
        <v>122</v>
      </c>
      <c r="CC1063" s="284">
        <f t="shared" si="66"/>
        <v>0</v>
      </c>
      <c r="CD1063" s="295">
        <f t="shared" si="67"/>
        <v>89.8</v>
      </c>
      <c r="CE1063" s="284">
        <f t="shared" si="68"/>
        <v>0</v>
      </c>
      <c r="CF1063" s="295">
        <f t="shared" si="69"/>
        <v>1</v>
      </c>
      <c r="CG1063" s="274" t="s">
        <v>876</v>
      </c>
      <c r="CH1063" s="274" t="s">
        <v>268</v>
      </c>
      <c r="CI1063" s="274" t="s">
        <v>268</v>
      </c>
      <c r="CJ1063" s="298" t="s">
        <v>271</v>
      </c>
      <c r="CK1063" s="297">
        <v>1</v>
      </c>
      <c r="CL1063" s="274" t="s">
        <v>268</v>
      </c>
      <c r="CM1063" s="274" t="s">
        <v>268</v>
      </c>
      <c r="CN1063" s="274" t="s">
        <v>268</v>
      </c>
      <c r="CO1063" s="274" t="s">
        <v>268</v>
      </c>
      <c r="CP1063" s="274" t="s">
        <v>268</v>
      </c>
      <c r="CQ1063" s="274" t="s">
        <v>8311</v>
      </c>
      <c r="CR1063" s="274" t="s">
        <v>877</v>
      </c>
      <c r="CS1063" s="274">
        <v>51.4</v>
      </c>
      <c r="CT1063" s="274" t="s">
        <v>268</v>
      </c>
      <c r="CU1063" s="274">
        <v>51.4</v>
      </c>
      <c r="CV1063" s="274">
        <v>365</v>
      </c>
      <c r="CW1063" s="274" t="s">
        <v>878</v>
      </c>
      <c r="CX1063" s="274" t="s">
        <v>835</v>
      </c>
      <c r="CY1063" s="274" t="s">
        <v>836</v>
      </c>
      <c r="CZ1063" s="274" t="s">
        <v>837</v>
      </c>
      <c r="DA1063" s="274" t="s">
        <v>268</v>
      </c>
      <c r="DB1063" s="274" t="s">
        <v>268</v>
      </c>
      <c r="DC1063" s="274" t="s">
        <v>268</v>
      </c>
      <c r="DD1063" s="274" t="s">
        <v>268</v>
      </c>
      <c r="DE1063" s="274" t="s">
        <v>268</v>
      </c>
      <c r="DF1063" s="274" t="s">
        <v>268</v>
      </c>
      <c r="DG1063" s="299">
        <f>IFERROR(IF(CA1063="D",IF(CK1063="A dispo.",CD1063*VLOOKUP('DATI INPUT'!$F$27,TARIFFE_UD,2,FALSE),CD1063*VLOOKUP(CK1063,TARIFFE_UD,2,FALSE)),CD1063*VLOOKUP(CB1063-100,TARIFFE_UND,2,FALSE)),0)</f>
        <v>55.313335630545431</v>
      </c>
      <c r="DH1063" s="299">
        <f>IFERROR(IF(CA1063="D",IF(CK1063="A dispo.",CF1063*VLOOKUP('DATI INPUT'!$F$27,TARIFFE_UD,3,FALSE),CF1063*VLOOKUP(CK1063,TARIFFE_UD,3,FALSE)),CF1063*VLOOKUP(CB1063-100,TARIFFE_UND,3,FALSE)),0)</f>
        <v>15.164853048114928</v>
      </c>
    </row>
    <row r="1064" spans="1:112" x14ac:dyDescent="0.25">
      <c r="A1064" s="274" t="s">
        <v>8312</v>
      </c>
      <c r="B1064" s="274" t="s">
        <v>8304</v>
      </c>
      <c r="C1064" s="274" t="s">
        <v>8313</v>
      </c>
      <c r="D1064" s="274" t="s">
        <v>8306</v>
      </c>
      <c r="E1064" s="274" t="s">
        <v>268</v>
      </c>
      <c r="F1064" s="274" t="s">
        <v>156</v>
      </c>
      <c r="G1064" s="274" t="s">
        <v>8307</v>
      </c>
      <c r="H1064" s="274" t="s">
        <v>1137</v>
      </c>
      <c r="I1064" s="274" t="s">
        <v>453</v>
      </c>
      <c r="J1064" s="274" t="s">
        <v>274</v>
      </c>
      <c r="K1064" s="274" t="s">
        <v>8308</v>
      </c>
      <c r="L1064" s="274" t="s">
        <v>303</v>
      </c>
      <c r="M1064" s="274" t="s">
        <v>8309</v>
      </c>
      <c r="N1064" s="274" t="s">
        <v>984</v>
      </c>
      <c r="O1064" s="274" t="s">
        <v>873</v>
      </c>
      <c r="P1064" s="274" t="s">
        <v>1934</v>
      </c>
      <c r="Q1064" s="274" t="s">
        <v>270</v>
      </c>
      <c r="R1064" s="274" t="s">
        <v>268</v>
      </c>
      <c r="S1064" s="274" t="s">
        <v>268</v>
      </c>
      <c r="T1064" s="274" t="s">
        <v>268</v>
      </c>
      <c r="U1064" s="274" t="s">
        <v>268</v>
      </c>
      <c r="V1064" s="274" t="s">
        <v>268</v>
      </c>
      <c r="W1064" s="274" t="s">
        <v>8309</v>
      </c>
      <c r="X1064" s="274" t="s">
        <v>1934</v>
      </c>
      <c r="Y1064" s="274" t="s">
        <v>270</v>
      </c>
      <c r="Z1064" s="274" t="s">
        <v>268</v>
      </c>
      <c r="AA1064" s="274" t="s">
        <v>268</v>
      </c>
      <c r="AB1064" s="274" t="s">
        <v>268</v>
      </c>
      <c r="AC1064" s="274" t="s">
        <v>268</v>
      </c>
      <c r="AD1064" s="274" t="s">
        <v>268</v>
      </c>
      <c r="AE1064" s="274" t="s">
        <v>287</v>
      </c>
      <c r="AF1064" s="274" t="s">
        <v>1811</v>
      </c>
      <c r="AG1064" s="274" t="s">
        <v>875</v>
      </c>
      <c r="AH1064" s="274" t="s">
        <v>1935</v>
      </c>
      <c r="AI1064" s="274" t="s">
        <v>8310</v>
      </c>
      <c r="AJ1064" s="274" t="s">
        <v>268</v>
      </c>
      <c r="AK1064" s="274" t="s">
        <v>381</v>
      </c>
      <c r="AL1064" s="274" t="s">
        <v>268</v>
      </c>
      <c r="AM1064" s="274" t="s">
        <v>288</v>
      </c>
      <c r="AN1064" s="274" t="s">
        <v>268</v>
      </c>
      <c r="AO1064" s="274" t="s">
        <v>268</v>
      </c>
      <c r="AP1064" s="274" t="s">
        <v>268</v>
      </c>
      <c r="AQ1064" s="274" t="s">
        <v>268</v>
      </c>
      <c r="AR1064" s="274" t="s">
        <v>268</v>
      </c>
      <c r="AS1064" s="274" t="s">
        <v>268</v>
      </c>
      <c r="AT1064" s="274" t="s">
        <v>268</v>
      </c>
      <c r="AU1064" s="274" t="s">
        <v>268</v>
      </c>
      <c r="AV1064" s="274" t="s">
        <v>268</v>
      </c>
      <c r="AW1064" s="274" t="s">
        <v>268</v>
      </c>
      <c r="AX1064" s="274" t="s">
        <v>268</v>
      </c>
      <c r="AY1064" s="274" t="s">
        <v>268</v>
      </c>
      <c r="AZ1064" s="274" t="s">
        <v>268</v>
      </c>
      <c r="BA1064" s="274" t="s">
        <v>268</v>
      </c>
      <c r="BB1064" s="274" t="s">
        <v>268</v>
      </c>
      <c r="BC1064" s="274" t="s">
        <v>268</v>
      </c>
      <c r="BD1064" s="274" t="s">
        <v>268</v>
      </c>
      <c r="BE1064" s="274" t="s">
        <v>268</v>
      </c>
      <c r="BF1064" s="274" t="s">
        <v>268</v>
      </c>
      <c r="BG1064" s="274" t="s">
        <v>268</v>
      </c>
      <c r="BH1064" s="274" t="s">
        <v>268</v>
      </c>
      <c r="BI1064" s="274" t="s">
        <v>268</v>
      </c>
      <c r="BJ1064" s="274" t="s">
        <v>268</v>
      </c>
      <c r="BK1064" s="274" t="s">
        <v>268</v>
      </c>
      <c r="BL1064" s="274" t="s">
        <v>268</v>
      </c>
      <c r="BM1064" s="274" t="s">
        <v>268</v>
      </c>
      <c r="BN1064" s="274" t="s">
        <v>268</v>
      </c>
      <c r="BO1064" s="274" t="s">
        <v>268</v>
      </c>
      <c r="BP1064" s="274" t="s">
        <v>268</v>
      </c>
      <c r="BQ1064" s="274" t="s">
        <v>268</v>
      </c>
      <c r="BR1064" s="274" t="s">
        <v>268</v>
      </c>
      <c r="BS1064" s="274" t="s">
        <v>268</v>
      </c>
      <c r="BT1064" s="274" t="s">
        <v>268</v>
      </c>
      <c r="BU1064" s="274" t="s">
        <v>268</v>
      </c>
      <c r="BV1064" s="274" t="s">
        <v>268</v>
      </c>
      <c r="BW1064" s="274" t="s">
        <v>268</v>
      </c>
      <c r="BX1064" s="274" t="s">
        <v>268</v>
      </c>
      <c r="BY1064" s="295">
        <v>47.05</v>
      </c>
      <c r="BZ1064" s="295">
        <v>47.05</v>
      </c>
      <c r="CA1064" s="298" t="s">
        <v>142</v>
      </c>
      <c r="CB1064" s="297">
        <v>123</v>
      </c>
      <c r="CC1064" s="284">
        <f t="shared" si="66"/>
        <v>0</v>
      </c>
      <c r="CD1064" s="295">
        <f t="shared" si="67"/>
        <v>47.05</v>
      </c>
      <c r="CE1064" s="284">
        <f t="shared" si="68"/>
        <v>1</v>
      </c>
      <c r="CF1064" s="295">
        <f t="shared" si="69"/>
        <v>0</v>
      </c>
      <c r="CG1064" s="274" t="s">
        <v>1817</v>
      </c>
      <c r="CH1064" s="274" t="s">
        <v>268</v>
      </c>
      <c r="CI1064" s="274" t="s">
        <v>268</v>
      </c>
      <c r="CJ1064" s="298" t="s">
        <v>271</v>
      </c>
      <c r="CK1064" s="297">
        <v>1</v>
      </c>
      <c r="CL1064" s="274" t="s">
        <v>268</v>
      </c>
      <c r="CM1064" s="274" t="s">
        <v>268</v>
      </c>
      <c r="CN1064" s="274" t="s">
        <v>268</v>
      </c>
      <c r="CO1064" s="274" t="s">
        <v>268</v>
      </c>
      <c r="CP1064" s="274" t="s">
        <v>268</v>
      </c>
      <c r="CQ1064" s="274" t="s">
        <v>8311</v>
      </c>
      <c r="CR1064" s="274" t="s">
        <v>877</v>
      </c>
      <c r="CS1064" s="274">
        <v>17.88</v>
      </c>
      <c r="CT1064" s="274" t="s">
        <v>268</v>
      </c>
      <c r="CU1064" s="274">
        <v>17.88</v>
      </c>
      <c r="CV1064" s="274">
        <v>365</v>
      </c>
      <c r="CW1064" s="274" t="s">
        <v>878</v>
      </c>
      <c r="CX1064" s="274" t="s">
        <v>835</v>
      </c>
      <c r="CY1064" s="274" t="s">
        <v>836</v>
      </c>
      <c r="CZ1064" s="274" t="s">
        <v>837</v>
      </c>
      <c r="DA1064" s="274" t="s">
        <v>268</v>
      </c>
      <c r="DB1064" s="274" t="s">
        <v>268</v>
      </c>
      <c r="DC1064" s="274" t="s">
        <v>268</v>
      </c>
      <c r="DD1064" s="274" t="s">
        <v>268</v>
      </c>
      <c r="DE1064" s="274" t="s">
        <v>268</v>
      </c>
      <c r="DF1064" s="274" t="s">
        <v>268</v>
      </c>
      <c r="DG1064" s="299">
        <f>IFERROR(IF(CA1064="D",IF(CK1064="A dispo.",CD1064*VLOOKUP('DATI INPUT'!$F$27,TARIFFE_UD,2,FALSE),CD1064*VLOOKUP(CK1064,TARIFFE_UD,2,FALSE)),CD1064*VLOOKUP(CB1064-100,TARIFFE_UND,2,FALSE)),0)</f>
        <v>28.980984871015174</v>
      </c>
      <c r="DH1064" s="299">
        <f>IFERROR(IF(CA1064="D",IF(CK1064="A dispo.",CF1064*VLOOKUP('DATI INPUT'!$F$27,TARIFFE_UD,3,FALSE),CF1064*VLOOKUP(CK1064,TARIFFE_UD,3,FALSE)),CF1064*VLOOKUP(CB1064-100,TARIFFE_UND,3,FALSE)),0)</f>
        <v>0</v>
      </c>
    </row>
    <row r="1065" spans="1:112" x14ac:dyDescent="0.25">
      <c r="A1065" s="274" t="s">
        <v>8314</v>
      </c>
      <c r="B1065" s="274" t="s">
        <v>8304</v>
      </c>
      <c r="C1065" s="274" t="s">
        <v>8315</v>
      </c>
      <c r="D1065" s="274" t="s">
        <v>8306</v>
      </c>
      <c r="E1065" s="274" t="s">
        <v>268</v>
      </c>
      <c r="F1065" s="274" t="s">
        <v>156</v>
      </c>
      <c r="G1065" s="274" t="s">
        <v>8307</v>
      </c>
      <c r="H1065" s="274" t="s">
        <v>1137</v>
      </c>
      <c r="I1065" s="274" t="s">
        <v>453</v>
      </c>
      <c r="J1065" s="274" t="s">
        <v>274</v>
      </c>
      <c r="K1065" s="274" t="s">
        <v>8308</v>
      </c>
      <c r="L1065" s="274" t="s">
        <v>303</v>
      </c>
      <c r="M1065" s="274" t="s">
        <v>8309</v>
      </c>
      <c r="N1065" s="274" t="s">
        <v>984</v>
      </c>
      <c r="O1065" s="274" t="s">
        <v>873</v>
      </c>
      <c r="P1065" s="274" t="s">
        <v>1934</v>
      </c>
      <c r="Q1065" s="274" t="s">
        <v>270</v>
      </c>
      <c r="R1065" s="274" t="s">
        <v>268</v>
      </c>
      <c r="S1065" s="274" t="s">
        <v>268</v>
      </c>
      <c r="T1065" s="274" t="s">
        <v>268</v>
      </c>
      <c r="U1065" s="274" t="s">
        <v>268</v>
      </c>
      <c r="V1065" s="274" t="s">
        <v>268</v>
      </c>
      <c r="W1065" s="274" t="s">
        <v>8309</v>
      </c>
      <c r="X1065" s="274" t="s">
        <v>1934</v>
      </c>
      <c r="Y1065" s="274" t="s">
        <v>270</v>
      </c>
      <c r="Z1065" s="274" t="s">
        <v>268</v>
      </c>
      <c r="AA1065" s="274" t="s">
        <v>268</v>
      </c>
      <c r="AB1065" s="274" t="s">
        <v>268</v>
      </c>
      <c r="AC1065" s="274" t="s">
        <v>268</v>
      </c>
      <c r="AD1065" s="274" t="s">
        <v>268</v>
      </c>
      <c r="AE1065" s="274" t="s">
        <v>287</v>
      </c>
      <c r="AF1065" s="274" t="s">
        <v>1811</v>
      </c>
      <c r="AG1065" s="274" t="s">
        <v>875</v>
      </c>
      <c r="AH1065" s="274" t="s">
        <v>1935</v>
      </c>
      <c r="AI1065" s="274" t="s">
        <v>8310</v>
      </c>
      <c r="AJ1065" s="274" t="s">
        <v>268</v>
      </c>
      <c r="AK1065" s="274" t="s">
        <v>381</v>
      </c>
      <c r="AL1065" s="274" t="s">
        <v>268</v>
      </c>
      <c r="AM1065" s="274" t="s">
        <v>288</v>
      </c>
      <c r="AN1065" s="274" t="s">
        <v>268</v>
      </c>
      <c r="AO1065" s="274" t="s">
        <v>268</v>
      </c>
      <c r="AP1065" s="274" t="s">
        <v>268</v>
      </c>
      <c r="AQ1065" s="274" t="s">
        <v>268</v>
      </c>
      <c r="AR1065" s="274" t="s">
        <v>268</v>
      </c>
      <c r="AS1065" s="274" t="s">
        <v>268</v>
      </c>
      <c r="AT1065" s="274" t="s">
        <v>268</v>
      </c>
      <c r="AU1065" s="274" t="s">
        <v>268</v>
      </c>
      <c r="AV1065" s="274" t="s">
        <v>268</v>
      </c>
      <c r="AW1065" s="274" t="s">
        <v>268</v>
      </c>
      <c r="AX1065" s="274" t="s">
        <v>268</v>
      </c>
      <c r="AY1065" s="274" t="s">
        <v>268</v>
      </c>
      <c r="AZ1065" s="274" t="s">
        <v>268</v>
      </c>
      <c r="BA1065" s="274" t="s">
        <v>268</v>
      </c>
      <c r="BB1065" s="274" t="s">
        <v>268</v>
      </c>
      <c r="BC1065" s="274" t="s">
        <v>268</v>
      </c>
      <c r="BD1065" s="274" t="s">
        <v>268</v>
      </c>
      <c r="BE1065" s="274" t="s">
        <v>268</v>
      </c>
      <c r="BF1065" s="274" t="s">
        <v>268</v>
      </c>
      <c r="BG1065" s="274" t="s">
        <v>268</v>
      </c>
      <c r="BH1065" s="274" t="s">
        <v>268</v>
      </c>
      <c r="BI1065" s="274" t="s">
        <v>268</v>
      </c>
      <c r="BJ1065" s="274" t="s">
        <v>268</v>
      </c>
      <c r="BK1065" s="274" t="s">
        <v>268</v>
      </c>
      <c r="BL1065" s="274" t="s">
        <v>268</v>
      </c>
      <c r="BM1065" s="274" t="s">
        <v>268</v>
      </c>
      <c r="BN1065" s="274" t="s">
        <v>268</v>
      </c>
      <c r="BO1065" s="274" t="s">
        <v>268</v>
      </c>
      <c r="BP1065" s="274" t="s">
        <v>268</v>
      </c>
      <c r="BQ1065" s="274" t="s">
        <v>268</v>
      </c>
      <c r="BR1065" s="274" t="s">
        <v>268</v>
      </c>
      <c r="BS1065" s="274" t="s">
        <v>268</v>
      </c>
      <c r="BT1065" s="274" t="s">
        <v>268</v>
      </c>
      <c r="BU1065" s="274" t="s">
        <v>268</v>
      </c>
      <c r="BV1065" s="274" t="s">
        <v>268</v>
      </c>
      <c r="BW1065" s="274" t="s">
        <v>268</v>
      </c>
      <c r="BX1065" s="274" t="s">
        <v>268</v>
      </c>
      <c r="BY1065" s="295">
        <v>91.93</v>
      </c>
      <c r="BZ1065" s="295">
        <v>91.93</v>
      </c>
      <c r="CA1065" s="298" t="s">
        <v>142</v>
      </c>
      <c r="CB1065" s="297">
        <v>123</v>
      </c>
      <c r="CC1065" s="284">
        <f t="shared" si="66"/>
        <v>0</v>
      </c>
      <c r="CD1065" s="295">
        <f t="shared" si="67"/>
        <v>91.930000000000021</v>
      </c>
      <c r="CE1065" s="284">
        <f t="shared" si="68"/>
        <v>1</v>
      </c>
      <c r="CF1065" s="295">
        <f t="shared" si="69"/>
        <v>0</v>
      </c>
      <c r="CG1065" s="274" t="s">
        <v>1817</v>
      </c>
      <c r="CH1065" s="274" t="s">
        <v>268</v>
      </c>
      <c r="CI1065" s="274" t="s">
        <v>268</v>
      </c>
      <c r="CJ1065" s="298" t="s">
        <v>271</v>
      </c>
      <c r="CK1065" s="297">
        <v>1</v>
      </c>
      <c r="CL1065" s="274" t="s">
        <v>268</v>
      </c>
      <c r="CM1065" s="274" t="s">
        <v>268</v>
      </c>
      <c r="CN1065" s="274" t="s">
        <v>268</v>
      </c>
      <c r="CO1065" s="274" t="s">
        <v>268</v>
      </c>
      <c r="CP1065" s="274" t="s">
        <v>268</v>
      </c>
      <c r="CQ1065" s="274" t="s">
        <v>8311</v>
      </c>
      <c r="CR1065" s="274" t="s">
        <v>877</v>
      </c>
      <c r="CS1065" s="274">
        <v>34.93</v>
      </c>
      <c r="CT1065" s="274" t="s">
        <v>268</v>
      </c>
      <c r="CU1065" s="274">
        <v>34.93</v>
      </c>
      <c r="CV1065" s="274">
        <v>365</v>
      </c>
      <c r="CW1065" s="274" t="s">
        <v>878</v>
      </c>
      <c r="CX1065" s="274" t="s">
        <v>835</v>
      </c>
      <c r="CY1065" s="274" t="s">
        <v>836</v>
      </c>
      <c r="CZ1065" s="274" t="s">
        <v>837</v>
      </c>
      <c r="DA1065" s="274" t="s">
        <v>268</v>
      </c>
      <c r="DB1065" s="274" t="s">
        <v>268</v>
      </c>
      <c r="DC1065" s="274" t="s">
        <v>268</v>
      </c>
      <c r="DD1065" s="274" t="s">
        <v>268</v>
      </c>
      <c r="DE1065" s="274" t="s">
        <v>268</v>
      </c>
      <c r="DF1065" s="274" t="s">
        <v>268</v>
      </c>
      <c r="DG1065" s="299">
        <f>IFERROR(IF(CA1065="D",IF(CK1065="A dispo.",CD1065*VLOOKUP('DATI INPUT'!$F$27,TARIFFE_UD,2,FALSE),CD1065*VLOOKUP(CK1065,TARIFFE_UD,2,FALSE)),CD1065*VLOOKUP(CB1065-100,TARIFFE_UND,2,FALSE)),0)</f>
        <v>56.625333457862396</v>
      </c>
      <c r="DH1065" s="299">
        <f>IFERROR(IF(CA1065="D",IF(CK1065="A dispo.",CF1065*VLOOKUP('DATI INPUT'!$F$27,TARIFFE_UD,3,FALSE),CF1065*VLOOKUP(CK1065,TARIFFE_UD,3,FALSE)),CF1065*VLOOKUP(CB1065-100,TARIFFE_UND,3,FALSE)),0)</f>
        <v>0</v>
      </c>
    </row>
    <row r="1066" spans="1:112" x14ac:dyDescent="0.25">
      <c r="A1066" s="274" t="s">
        <v>8316</v>
      </c>
      <c r="B1066" s="274" t="s">
        <v>8317</v>
      </c>
      <c r="C1066" s="274" t="s">
        <v>8318</v>
      </c>
      <c r="D1066" s="274" t="s">
        <v>8319</v>
      </c>
      <c r="E1066" s="274" t="s">
        <v>268</v>
      </c>
      <c r="F1066" s="274" t="s">
        <v>156</v>
      </c>
      <c r="G1066" s="274" t="s">
        <v>8320</v>
      </c>
      <c r="H1066" s="274" t="s">
        <v>1033</v>
      </c>
      <c r="I1066" s="274" t="s">
        <v>8321</v>
      </c>
      <c r="J1066" s="274" t="s">
        <v>274</v>
      </c>
      <c r="K1066" s="274" t="s">
        <v>8322</v>
      </c>
      <c r="L1066" s="274" t="s">
        <v>8323</v>
      </c>
      <c r="M1066" s="274" t="s">
        <v>8324</v>
      </c>
      <c r="N1066" s="274" t="s">
        <v>984</v>
      </c>
      <c r="O1066" s="274" t="s">
        <v>873</v>
      </c>
      <c r="P1066" s="274" t="s">
        <v>1901</v>
      </c>
      <c r="Q1066" s="274" t="s">
        <v>346</v>
      </c>
      <c r="R1066" s="274" t="s">
        <v>154</v>
      </c>
      <c r="S1066" s="274" t="s">
        <v>268</v>
      </c>
      <c r="T1066" s="274" t="s">
        <v>268</v>
      </c>
      <c r="U1066" s="274" t="s">
        <v>268</v>
      </c>
      <c r="V1066" s="274" t="s">
        <v>268</v>
      </c>
      <c r="W1066" s="274" t="s">
        <v>8324</v>
      </c>
      <c r="X1066" s="274" t="s">
        <v>1901</v>
      </c>
      <c r="Y1066" s="274" t="s">
        <v>346</v>
      </c>
      <c r="Z1066" s="274" t="s">
        <v>154</v>
      </c>
      <c r="AA1066" s="274" t="s">
        <v>268</v>
      </c>
      <c r="AB1066" s="274" t="s">
        <v>268</v>
      </c>
      <c r="AC1066" s="274" t="s">
        <v>268</v>
      </c>
      <c r="AD1066" s="274" t="s">
        <v>268</v>
      </c>
      <c r="AE1066" s="274" t="s">
        <v>287</v>
      </c>
      <c r="AF1066" s="274" t="s">
        <v>1811</v>
      </c>
      <c r="AG1066" s="274" t="s">
        <v>875</v>
      </c>
      <c r="AH1066" s="274" t="s">
        <v>380</v>
      </c>
      <c r="AI1066" s="274" t="s">
        <v>898</v>
      </c>
      <c r="AJ1066" s="274" t="s">
        <v>268</v>
      </c>
      <c r="AK1066" s="274" t="s">
        <v>377</v>
      </c>
      <c r="AL1066" s="274" t="s">
        <v>268</v>
      </c>
      <c r="AM1066" s="274" t="s">
        <v>355</v>
      </c>
      <c r="AN1066" s="274" t="s">
        <v>268</v>
      </c>
      <c r="AO1066" s="274" t="s">
        <v>268</v>
      </c>
      <c r="AP1066" s="274" t="s">
        <v>268</v>
      </c>
      <c r="AQ1066" s="274" t="s">
        <v>268</v>
      </c>
      <c r="AR1066" s="274" t="s">
        <v>268</v>
      </c>
      <c r="AS1066" s="274" t="s">
        <v>268</v>
      </c>
      <c r="AT1066" s="274" t="s">
        <v>268</v>
      </c>
      <c r="AU1066" s="274" t="s">
        <v>268</v>
      </c>
      <c r="AV1066" s="274" t="s">
        <v>268</v>
      </c>
      <c r="AW1066" s="274" t="s">
        <v>268</v>
      </c>
      <c r="AX1066" s="274" t="s">
        <v>268</v>
      </c>
      <c r="AY1066" s="274" t="s">
        <v>268</v>
      </c>
      <c r="AZ1066" s="274" t="s">
        <v>268</v>
      </c>
      <c r="BA1066" s="274" t="s">
        <v>268</v>
      </c>
      <c r="BB1066" s="274" t="s">
        <v>268</v>
      </c>
      <c r="BC1066" s="274" t="s">
        <v>268</v>
      </c>
      <c r="BD1066" s="274" t="s">
        <v>268</v>
      </c>
      <c r="BE1066" s="274" t="s">
        <v>268</v>
      </c>
      <c r="BF1066" s="274" t="s">
        <v>268</v>
      </c>
      <c r="BG1066" s="274" t="s">
        <v>268</v>
      </c>
      <c r="BH1066" s="274" t="s">
        <v>268</v>
      </c>
      <c r="BI1066" s="274" t="s">
        <v>268</v>
      </c>
      <c r="BJ1066" s="274" t="s">
        <v>268</v>
      </c>
      <c r="BK1066" s="274" t="s">
        <v>268</v>
      </c>
      <c r="BL1066" s="274" t="s">
        <v>268</v>
      </c>
      <c r="BM1066" s="274" t="s">
        <v>268</v>
      </c>
      <c r="BN1066" s="274" t="s">
        <v>268</v>
      </c>
      <c r="BO1066" s="274" t="s">
        <v>268</v>
      </c>
      <c r="BP1066" s="274" t="s">
        <v>268</v>
      </c>
      <c r="BQ1066" s="274" t="s">
        <v>268</v>
      </c>
      <c r="BR1066" s="274" t="s">
        <v>268</v>
      </c>
      <c r="BS1066" s="274" t="s">
        <v>268</v>
      </c>
      <c r="BT1066" s="274" t="s">
        <v>268</v>
      </c>
      <c r="BU1066" s="274" t="s">
        <v>268</v>
      </c>
      <c r="BV1066" s="274" t="s">
        <v>268</v>
      </c>
      <c r="BW1066" s="274" t="s">
        <v>268</v>
      </c>
      <c r="BX1066" s="274" t="s">
        <v>268</v>
      </c>
      <c r="BY1066" s="295">
        <v>100.33</v>
      </c>
      <c r="BZ1066" s="295">
        <v>100.33</v>
      </c>
      <c r="CA1066" s="298" t="s">
        <v>142</v>
      </c>
      <c r="CB1066" s="297">
        <v>122</v>
      </c>
      <c r="CC1066" s="284">
        <f t="shared" si="66"/>
        <v>0</v>
      </c>
      <c r="CD1066" s="295">
        <f t="shared" si="67"/>
        <v>100.32999999999998</v>
      </c>
      <c r="CE1066" s="284">
        <f t="shared" si="68"/>
        <v>0</v>
      </c>
      <c r="CF1066" s="295">
        <f t="shared" si="69"/>
        <v>1</v>
      </c>
      <c r="CG1066" s="274" t="s">
        <v>876</v>
      </c>
      <c r="CH1066" s="274" t="s">
        <v>268</v>
      </c>
      <c r="CI1066" s="274" t="s">
        <v>268</v>
      </c>
      <c r="CJ1066" s="298" t="s">
        <v>275</v>
      </c>
      <c r="CK1066" s="297">
        <v>3</v>
      </c>
      <c r="CL1066" s="274" t="s">
        <v>268</v>
      </c>
      <c r="CM1066" s="274" t="s">
        <v>268</v>
      </c>
      <c r="CN1066" s="274" t="s">
        <v>268</v>
      </c>
      <c r="CO1066" s="274" t="s">
        <v>268</v>
      </c>
      <c r="CP1066" s="274" t="s">
        <v>268</v>
      </c>
      <c r="CQ1066" s="274" t="s">
        <v>268</v>
      </c>
      <c r="CR1066" s="274" t="s">
        <v>877</v>
      </c>
      <c r="CS1066" s="274">
        <v>118.04</v>
      </c>
      <c r="CT1066" s="274" t="s">
        <v>268</v>
      </c>
      <c r="CU1066" s="274">
        <v>118.04</v>
      </c>
      <c r="CV1066" s="274">
        <v>365</v>
      </c>
      <c r="CW1066" s="274" t="s">
        <v>878</v>
      </c>
      <c r="CX1066" s="274" t="s">
        <v>835</v>
      </c>
      <c r="CY1066" s="274" t="s">
        <v>836</v>
      </c>
      <c r="CZ1066" s="274" t="s">
        <v>837</v>
      </c>
      <c r="DA1066" s="274" t="s">
        <v>268</v>
      </c>
      <c r="DB1066" s="274" t="s">
        <v>268</v>
      </c>
      <c r="DC1066" s="274" t="s">
        <v>268</v>
      </c>
      <c r="DD1066" s="274" t="s">
        <v>268</v>
      </c>
      <c r="DE1066" s="274" t="s">
        <v>268</v>
      </c>
      <c r="DF1066" s="274" t="s">
        <v>268</v>
      </c>
      <c r="DG1066" s="299">
        <f>IFERROR(IF(CA1066="D",IF(CK1066="A dispo.",CD1066*VLOOKUP('DATI INPUT'!$F$27,TARIFFE_UD,2,FALSE),CD1066*VLOOKUP(CK1066,TARIFFE_UD,2,FALSE)),CD1066*VLOOKUP(CB1066-100,TARIFFE_UND,2,FALSE)),0)</f>
        <v>79.456383509884816</v>
      </c>
      <c r="DH1066" s="299">
        <f>IFERROR(IF(CA1066="D",IF(CK1066="A dispo.",CF1066*VLOOKUP('DATI INPUT'!$F$27,TARIFFE_UD,3,FALSE),CF1066*VLOOKUP(CK1066,TARIFFE_UD,3,FALSE)),CF1066*VLOOKUP(CB1066-100,TARIFFE_UND,3,FALSE)),0)</f>
        <v>60.367780403072892</v>
      </c>
    </row>
    <row r="1067" spans="1:112" hidden="1" x14ac:dyDescent="0.25">
      <c r="A1067" s="274" t="s">
        <v>8325</v>
      </c>
      <c r="B1067" s="274" t="s">
        <v>8326</v>
      </c>
      <c r="C1067" s="274" t="s">
        <v>8327</v>
      </c>
      <c r="D1067" s="274" t="s">
        <v>8328</v>
      </c>
      <c r="E1067" s="274" t="s">
        <v>268</v>
      </c>
      <c r="F1067" s="274" t="s">
        <v>156</v>
      </c>
      <c r="G1067" s="274" t="s">
        <v>8329</v>
      </c>
      <c r="H1067" s="274" t="s">
        <v>1306</v>
      </c>
      <c r="I1067" s="274" t="s">
        <v>409</v>
      </c>
      <c r="J1067" s="274" t="s">
        <v>274</v>
      </c>
      <c r="K1067" s="274" t="s">
        <v>8330</v>
      </c>
      <c r="L1067" s="274" t="s">
        <v>303</v>
      </c>
      <c r="M1067" s="274" t="s">
        <v>8331</v>
      </c>
      <c r="N1067" s="274" t="s">
        <v>303</v>
      </c>
      <c r="O1067" s="274" t="s">
        <v>4608</v>
      </c>
      <c r="P1067" s="274" t="s">
        <v>4609</v>
      </c>
      <c r="Q1067" s="274" t="s">
        <v>2268</v>
      </c>
      <c r="R1067" s="274" t="s">
        <v>268</v>
      </c>
      <c r="S1067" s="274" t="s">
        <v>268</v>
      </c>
      <c r="T1067" s="274" t="s">
        <v>268</v>
      </c>
      <c r="U1067" s="274" t="s">
        <v>268</v>
      </c>
      <c r="V1067" s="274" t="s">
        <v>268</v>
      </c>
      <c r="W1067" s="274" t="s">
        <v>3231</v>
      </c>
      <c r="X1067" s="274" t="s">
        <v>1847</v>
      </c>
      <c r="Y1067" s="274" t="s">
        <v>1344</v>
      </c>
      <c r="Z1067" s="274" t="s">
        <v>268</v>
      </c>
      <c r="AA1067" s="274" t="s">
        <v>268</v>
      </c>
      <c r="AB1067" s="274" t="s">
        <v>268</v>
      </c>
      <c r="AC1067" s="274" t="s">
        <v>268</v>
      </c>
      <c r="AD1067" s="274" t="s">
        <v>268</v>
      </c>
      <c r="AE1067" s="274" t="s">
        <v>287</v>
      </c>
      <c r="AF1067" s="274" t="s">
        <v>1811</v>
      </c>
      <c r="AG1067" s="274" t="s">
        <v>875</v>
      </c>
      <c r="AH1067" s="274" t="s">
        <v>1848</v>
      </c>
      <c r="AI1067" s="274" t="s">
        <v>3232</v>
      </c>
      <c r="AJ1067" s="274" t="s">
        <v>268</v>
      </c>
      <c r="AK1067" s="274" t="s">
        <v>395</v>
      </c>
      <c r="AL1067" s="274" t="s">
        <v>268</v>
      </c>
      <c r="AM1067" s="274" t="s">
        <v>405</v>
      </c>
      <c r="AN1067" s="274" t="s">
        <v>268</v>
      </c>
      <c r="AO1067" s="274" t="s">
        <v>268</v>
      </c>
      <c r="AP1067" s="274" t="s">
        <v>268</v>
      </c>
      <c r="AQ1067" s="274" t="s">
        <v>268</v>
      </c>
      <c r="AR1067" s="274" t="s">
        <v>268</v>
      </c>
      <c r="AS1067" s="274" t="s">
        <v>268</v>
      </c>
      <c r="AT1067" s="274" t="s">
        <v>268</v>
      </c>
      <c r="AU1067" s="274" t="s">
        <v>268</v>
      </c>
      <c r="AV1067" s="274" t="s">
        <v>268</v>
      </c>
      <c r="AW1067" s="274" t="s">
        <v>268</v>
      </c>
      <c r="AX1067" s="274" t="s">
        <v>268</v>
      </c>
      <c r="AY1067" s="274" t="s">
        <v>268</v>
      </c>
      <c r="AZ1067" s="274" t="s">
        <v>268</v>
      </c>
      <c r="BA1067" s="274" t="s">
        <v>268</v>
      </c>
      <c r="BB1067" s="274" t="s">
        <v>268</v>
      </c>
      <c r="BC1067" s="274" t="s">
        <v>268</v>
      </c>
      <c r="BD1067" s="274" t="s">
        <v>268</v>
      </c>
      <c r="BE1067" s="274" t="s">
        <v>268</v>
      </c>
      <c r="BF1067" s="274" t="s">
        <v>268</v>
      </c>
      <c r="BG1067" s="274" t="s">
        <v>268</v>
      </c>
      <c r="BH1067" s="274" t="s">
        <v>268</v>
      </c>
      <c r="BI1067" s="274" t="s">
        <v>268</v>
      </c>
      <c r="BJ1067" s="274" t="s">
        <v>268</v>
      </c>
      <c r="BK1067" s="274" t="s">
        <v>268</v>
      </c>
      <c r="BL1067" s="274" t="s">
        <v>268</v>
      </c>
      <c r="BM1067" s="274" t="s">
        <v>268</v>
      </c>
      <c r="BN1067" s="274" t="s">
        <v>268</v>
      </c>
      <c r="BO1067" s="274" t="s">
        <v>268</v>
      </c>
      <c r="BP1067" s="274" t="s">
        <v>268</v>
      </c>
      <c r="BQ1067" s="274" t="s">
        <v>268</v>
      </c>
      <c r="BR1067" s="274" t="s">
        <v>268</v>
      </c>
      <c r="BS1067" s="274" t="s">
        <v>268</v>
      </c>
      <c r="BT1067" s="274" t="s">
        <v>268</v>
      </c>
      <c r="BU1067" s="274" t="s">
        <v>268</v>
      </c>
      <c r="BV1067" s="274" t="s">
        <v>268</v>
      </c>
      <c r="BW1067" s="274" t="s">
        <v>268</v>
      </c>
      <c r="BX1067" s="274" t="s">
        <v>268</v>
      </c>
      <c r="BY1067" s="295">
        <v>54.18</v>
      </c>
      <c r="BZ1067" s="295">
        <v>54.18</v>
      </c>
      <c r="CA1067" s="298" t="s">
        <v>142</v>
      </c>
      <c r="CB1067" s="297">
        <v>122</v>
      </c>
      <c r="CC1067" s="284">
        <f t="shared" si="66"/>
        <v>0</v>
      </c>
      <c r="CD1067" s="295">
        <f t="shared" si="67"/>
        <v>54.18</v>
      </c>
      <c r="CE1067" s="284">
        <f t="shared" si="68"/>
        <v>0</v>
      </c>
      <c r="CF1067" s="295">
        <f t="shared" si="69"/>
        <v>1</v>
      </c>
      <c r="CG1067" s="274" t="s">
        <v>876</v>
      </c>
      <c r="CH1067" s="274" t="s">
        <v>268</v>
      </c>
      <c r="CI1067" s="274" t="s">
        <v>268</v>
      </c>
      <c r="CJ1067" s="298" t="s">
        <v>268</v>
      </c>
      <c r="CK1067" s="298" t="s">
        <v>736</v>
      </c>
      <c r="CL1067" s="274" t="s">
        <v>268</v>
      </c>
      <c r="CM1067" s="274" t="s">
        <v>268</v>
      </c>
      <c r="CN1067" s="274" t="s">
        <v>268</v>
      </c>
      <c r="CO1067" s="274" t="s">
        <v>268</v>
      </c>
      <c r="CP1067" s="274" t="s">
        <v>268</v>
      </c>
      <c r="CQ1067" s="274" t="s">
        <v>8332</v>
      </c>
      <c r="CR1067" s="274" t="s">
        <v>877</v>
      </c>
      <c r="CS1067" s="274">
        <v>79.11</v>
      </c>
      <c r="CT1067" s="274" t="s">
        <v>268</v>
      </c>
      <c r="CU1067" s="274">
        <v>79.11</v>
      </c>
      <c r="CV1067" s="274">
        <v>365</v>
      </c>
      <c r="CW1067" s="274" t="s">
        <v>878</v>
      </c>
      <c r="CX1067" s="274" t="s">
        <v>835</v>
      </c>
      <c r="CY1067" s="274" t="s">
        <v>836</v>
      </c>
      <c r="CZ1067" s="274" t="s">
        <v>837</v>
      </c>
      <c r="DA1067" s="274" t="s">
        <v>268</v>
      </c>
      <c r="DB1067" s="274" t="s">
        <v>268</v>
      </c>
      <c r="DC1067" s="274" t="s">
        <v>268</v>
      </c>
      <c r="DD1067" s="274" t="s">
        <v>268</v>
      </c>
      <c r="DE1067" s="274" t="s">
        <v>268</v>
      </c>
      <c r="DF1067" s="274" t="s">
        <v>268</v>
      </c>
      <c r="DG1067" s="299">
        <f>IFERROR(IF(CA1067="D",IF(CK1067="A dispo.",CD1067*VLOOKUP('DATI INPUT'!$F$27,TARIFFE_UD,2,FALSE),CD1067*VLOOKUP(CK1067,TARIFFE_UD,2,FALSE)),CD1067*VLOOKUP(CB1067-100,TARIFFE_UND,2,FALSE)),0)</f>
        <v>42.907872606055619</v>
      </c>
      <c r="DH1067" s="299">
        <f>IFERROR(IF(CA1067="D",IF(CK1067="A dispo.",CF1067*VLOOKUP('DATI INPUT'!$F$27,TARIFFE_UD,3,FALSE),CF1067*VLOOKUP(CK1067,TARIFFE_UD,3,FALSE)),CF1067*VLOOKUP(CB1067-100,TARIFFE_UND,3,FALSE)),0)</f>
        <v>60.367780403072892</v>
      </c>
    </row>
    <row r="1068" spans="1:112" x14ac:dyDescent="0.25">
      <c r="A1068" s="274" t="s">
        <v>8333</v>
      </c>
      <c r="B1068" s="274" t="s">
        <v>3725</v>
      </c>
      <c r="C1068" s="274" t="s">
        <v>8334</v>
      </c>
      <c r="D1068" s="274" t="s">
        <v>3726</v>
      </c>
      <c r="E1068" s="274" t="s">
        <v>268</v>
      </c>
      <c r="F1068" s="274" t="s">
        <v>156</v>
      </c>
      <c r="G1068" s="274" t="s">
        <v>3727</v>
      </c>
      <c r="H1068" s="274" t="s">
        <v>3728</v>
      </c>
      <c r="I1068" s="274" t="s">
        <v>400</v>
      </c>
      <c r="J1068" s="274" t="s">
        <v>274</v>
      </c>
      <c r="K1068" s="274" t="s">
        <v>3729</v>
      </c>
      <c r="L1068" s="274" t="s">
        <v>303</v>
      </c>
      <c r="M1068" s="274" t="s">
        <v>3730</v>
      </c>
      <c r="N1068" s="274" t="s">
        <v>984</v>
      </c>
      <c r="O1068" s="274" t="s">
        <v>873</v>
      </c>
      <c r="P1068" s="274" t="s">
        <v>1962</v>
      </c>
      <c r="Q1068" s="274" t="s">
        <v>280</v>
      </c>
      <c r="R1068" s="274" t="s">
        <v>268</v>
      </c>
      <c r="S1068" s="274" t="s">
        <v>268</v>
      </c>
      <c r="T1068" s="274" t="s">
        <v>268</v>
      </c>
      <c r="U1068" s="274" t="s">
        <v>268</v>
      </c>
      <c r="V1068" s="274" t="s">
        <v>268</v>
      </c>
      <c r="W1068" s="274" t="s">
        <v>3730</v>
      </c>
      <c r="X1068" s="274" t="s">
        <v>1962</v>
      </c>
      <c r="Y1068" s="274" t="s">
        <v>280</v>
      </c>
      <c r="Z1068" s="274" t="s">
        <v>268</v>
      </c>
      <c r="AA1068" s="274" t="s">
        <v>268</v>
      </c>
      <c r="AB1068" s="274" t="s">
        <v>268</v>
      </c>
      <c r="AC1068" s="274" t="s">
        <v>268</v>
      </c>
      <c r="AD1068" s="274" t="s">
        <v>268</v>
      </c>
      <c r="AE1068" s="274" t="s">
        <v>8302</v>
      </c>
      <c r="AF1068" s="274" t="s">
        <v>1811</v>
      </c>
      <c r="AG1068" s="274" t="s">
        <v>268</v>
      </c>
      <c r="AH1068" s="274" t="s">
        <v>1963</v>
      </c>
      <c r="AI1068" s="274" t="s">
        <v>699</v>
      </c>
      <c r="AJ1068" s="274" t="s">
        <v>268</v>
      </c>
      <c r="AK1068" s="274" t="s">
        <v>268</v>
      </c>
      <c r="AL1068" s="274" t="s">
        <v>8335</v>
      </c>
      <c r="AM1068" s="274" t="s">
        <v>268</v>
      </c>
      <c r="AN1068" s="274" t="s">
        <v>268</v>
      </c>
      <c r="AO1068" s="274" t="s">
        <v>268</v>
      </c>
      <c r="AP1068" s="274" t="s">
        <v>268</v>
      </c>
      <c r="AQ1068" s="274" t="s">
        <v>268</v>
      </c>
      <c r="AR1068" s="274" t="s">
        <v>268</v>
      </c>
      <c r="AS1068" s="274" t="s">
        <v>268</v>
      </c>
      <c r="AT1068" s="274" t="s">
        <v>268</v>
      </c>
      <c r="AU1068" s="274" t="s">
        <v>268</v>
      </c>
      <c r="AV1068" s="274" t="s">
        <v>268</v>
      </c>
      <c r="AW1068" s="274" t="s">
        <v>268</v>
      </c>
      <c r="AX1068" s="274" t="s">
        <v>268</v>
      </c>
      <c r="AY1068" s="274" t="s">
        <v>268</v>
      </c>
      <c r="AZ1068" s="274" t="s">
        <v>268</v>
      </c>
      <c r="BA1068" s="274" t="s">
        <v>268</v>
      </c>
      <c r="BB1068" s="274" t="s">
        <v>268</v>
      </c>
      <c r="BC1068" s="274" t="s">
        <v>268</v>
      </c>
      <c r="BD1068" s="274" t="s">
        <v>268</v>
      </c>
      <c r="BE1068" s="274" t="s">
        <v>268</v>
      </c>
      <c r="BF1068" s="274" t="s">
        <v>268</v>
      </c>
      <c r="BG1068" s="274" t="s">
        <v>268</v>
      </c>
      <c r="BH1068" s="274" t="s">
        <v>268</v>
      </c>
      <c r="BI1068" s="274" t="s">
        <v>268</v>
      </c>
      <c r="BJ1068" s="274" t="s">
        <v>268</v>
      </c>
      <c r="BK1068" s="274" t="s">
        <v>268</v>
      </c>
      <c r="BL1068" s="274" t="s">
        <v>268</v>
      </c>
      <c r="BM1068" s="274" t="s">
        <v>268</v>
      </c>
      <c r="BN1068" s="274" t="s">
        <v>268</v>
      </c>
      <c r="BO1068" s="274" t="s">
        <v>268</v>
      </c>
      <c r="BP1068" s="274" t="s">
        <v>268</v>
      </c>
      <c r="BQ1068" s="274" t="s">
        <v>268</v>
      </c>
      <c r="BR1068" s="274" t="s">
        <v>268</v>
      </c>
      <c r="BS1068" s="274" t="s">
        <v>268</v>
      </c>
      <c r="BT1068" s="274" t="s">
        <v>268</v>
      </c>
      <c r="BU1068" s="274" t="s">
        <v>268</v>
      </c>
      <c r="BV1068" s="274" t="s">
        <v>268</v>
      </c>
      <c r="BW1068" s="274" t="s">
        <v>268</v>
      </c>
      <c r="BX1068" s="274" t="s">
        <v>268</v>
      </c>
      <c r="BY1068" s="295">
        <v>38.5</v>
      </c>
      <c r="BZ1068" s="295">
        <v>38.5</v>
      </c>
      <c r="CA1068" s="298" t="s">
        <v>142</v>
      </c>
      <c r="CB1068" s="297">
        <v>123</v>
      </c>
      <c r="CC1068" s="284">
        <f t="shared" si="66"/>
        <v>0</v>
      </c>
      <c r="CD1068" s="295">
        <f t="shared" si="67"/>
        <v>38.5</v>
      </c>
      <c r="CE1068" s="284">
        <f t="shared" si="68"/>
        <v>1</v>
      </c>
      <c r="CF1068" s="295">
        <f t="shared" si="69"/>
        <v>0</v>
      </c>
      <c r="CG1068" s="274" t="s">
        <v>1817</v>
      </c>
      <c r="CH1068" s="274" t="s">
        <v>268</v>
      </c>
      <c r="CI1068" s="274" t="s">
        <v>268</v>
      </c>
      <c r="CJ1068" s="298" t="s">
        <v>280</v>
      </c>
      <c r="CK1068" s="297">
        <v>2</v>
      </c>
      <c r="CL1068" s="274" t="s">
        <v>268</v>
      </c>
      <c r="CM1068" s="274" t="s">
        <v>268</v>
      </c>
      <c r="CN1068" s="274" t="s">
        <v>268</v>
      </c>
      <c r="CO1068" s="274" t="s">
        <v>268</v>
      </c>
      <c r="CP1068" s="274" t="s">
        <v>268</v>
      </c>
      <c r="CQ1068" s="274" t="s">
        <v>268</v>
      </c>
      <c r="CR1068" s="274" t="s">
        <v>877</v>
      </c>
      <c r="CS1068" s="274">
        <v>17.329999999999998</v>
      </c>
      <c r="CT1068" s="274" t="s">
        <v>268</v>
      </c>
      <c r="CU1068" s="274">
        <v>17.329999999999998</v>
      </c>
      <c r="CV1068" s="274">
        <v>365</v>
      </c>
      <c r="CW1068" s="274" t="s">
        <v>878</v>
      </c>
      <c r="CX1068" s="274" t="s">
        <v>835</v>
      </c>
      <c r="CY1068" s="274" t="s">
        <v>836</v>
      </c>
      <c r="CZ1068" s="274" t="s">
        <v>837</v>
      </c>
      <c r="DA1068" s="274" t="s">
        <v>268</v>
      </c>
      <c r="DB1068" s="274" t="s">
        <v>268</v>
      </c>
      <c r="DC1068" s="274" t="s">
        <v>268</v>
      </c>
      <c r="DD1068" s="274" t="s">
        <v>268</v>
      </c>
      <c r="DE1068" s="274" t="s">
        <v>268</v>
      </c>
      <c r="DF1068" s="274" t="s">
        <v>268</v>
      </c>
      <c r="DG1068" s="299">
        <f>IFERROR(IF(CA1068="D",IF(CK1068="A dispo.",CD1068*VLOOKUP('DATI INPUT'!$F$27,TARIFFE_UD,2,FALSE),CD1068*VLOOKUP(CK1068,TARIFFE_UD,2,FALSE)),CD1068*VLOOKUP(CB1068-100,TARIFFE_UND,2,FALSE)),0)</f>
        <v>27.666933838960645</v>
      </c>
      <c r="DH1068" s="299">
        <f>IFERROR(IF(CA1068="D",IF(CK1068="A dispo.",CF1068*VLOOKUP('DATI INPUT'!$F$27,TARIFFE_UD,3,FALSE),CF1068*VLOOKUP(CK1068,TARIFFE_UD,3,FALSE)),CF1068*VLOOKUP(CB1068-100,TARIFFE_UND,3,FALSE)),0)</f>
        <v>0</v>
      </c>
    </row>
    <row r="1069" spans="1:112" hidden="1" x14ac:dyDescent="0.25">
      <c r="A1069" s="274" t="s">
        <v>8336</v>
      </c>
      <c r="B1069" s="274" t="s">
        <v>7303</v>
      </c>
      <c r="C1069" s="274" t="s">
        <v>8337</v>
      </c>
      <c r="D1069" s="274" t="s">
        <v>7304</v>
      </c>
      <c r="E1069" s="274" t="s">
        <v>7305</v>
      </c>
      <c r="F1069" s="274" t="s">
        <v>156</v>
      </c>
      <c r="G1069" s="274" t="s">
        <v>7306</v>
      </c>
      <c r="H1069" s="274" t="s">
        <v>1137</v>
      </c>
      <c r="I1069" s="274" t="s">
        <v>7307</v>
      </c>
      <c r="J1069" s="274" t="s">
        <v>274</v>
      </c>
      <c r="K1069" s="274" t="s">
        <v>7308</v>
      </c>
      <c r="L1069" s="274" t="s">
        <v>871</v>
      </c>
      <c r="M1069" s="274" t="s">
        <v>7309</v>
      </c>
      <c r="N1069" s="274" t="s">
        <v>984</v>
      </c>
      <c r="O1069" s="274" t="s">
        <v>873</v>
      </c>
      <c r="P1069" s="274" t="s">
        <v>3006</v>
      </c>
      <c r="Q1069" s="274" t="s">
        <v>282</v>
      </c>
      <c r="R1069" s="274" t="s">
        <v>268</v>
      </c>
      <c r="S1069" s="274" t="s">
        <v>268</v>
      </c>
      <c r="T1069" s="274" t="s">
        <v>268</v>
      </c>
      <c r="U1069" s="274" t="s">
        <v>268</v>
      </c>
      <c r="V1069" s="274" t="s">
        <v>268</v>
      </c>
      <c r="W1069" s="274" t="s">
        <v>8338</v>
      </c>
      <c r="X1069" s="274" t="s">
        <v>1922</v>
      </c>
      <c r="Y1069" s="274" t="s">
        <v>313</v>
      </c>
      <c r="Z1069" s="274" t="s">
        <v>268</v>
      </c>
      <c r="AA1069" s="274" t="s">
        <v>268</v>
      </c>
      <c r="AB1069" s="274" t="s">
        <v>268</v>
      </c>
      <c r="AC1069" s="274" t="s">
        <v>268</v>
      </c>
      <c r="AD1069" s="274" t="s">
        <v>268</v>
      </c>
      <c r="AE1069" s="274" t="s">
        <v>287</v>
      </c>
      <c r="AF1069" s="274" t="s">
        <v>1811</v>
      </c>
      <c r="AG1069" s="274" t="s">
        <v>875</v>
      </c>
      <c r="AH1069" s="274" t="s">
        <v>1848</v>
      </c>
      <c r="AI1069" s="274" t="s">
        <v>8339</v>
      </c>
      <c r="AJ1069" s="274" t="s">
        <v>268</v>
      </c>
      <c r="AK1069" s="274" t="s">
        <v>395</v>
      </c>
      <c r="AL1069" s="274" t="s">
        <v>268</v>
      </c>
      <c r="AM1069" s="274" t="s">
        <v>355</v>
      </c>
      <c r="AN1069" s="274" t="s">
        <v>268</v>
      </c>
      <c r="AO1069" s="274" t="s">
        <v>268</v>
      </c>
      <c r="AP1069" s="274" t="s">
        <v>268</v>
      </c>
      <c r="AQ1069" s="274" t="s">
        <v>268</v>
      </c>
      <c r="AR1069" s="274" t="s">
        <v>268</v>
      </c>
      <c r="AS1069" s="274" t="s">
        <v>268</v>
      </c>
      <c r="AT1069" s="274" t="s">
        <v>268</v>
      </c>
      <c r="AU1069" s="274" t="s">
        <v>268</v>
      </c>
      <c r="AV1069" s="274" t="s">
        <v>268</v>
      </c>
      <c r="AW1069" s="274" t="s">
        <v>268</v>
      </c>
      <c r="AX1069" s="274" t="s">
        <v>268</v>
      </c>
      <c r="AY1069" s="274" t="s">
        <v>268</v>
      </c>
      <c r="AZ1069" s="274" t="s">
        <v>268</v>
      </c>
      <c r="BA1069" s="274" t="s">
        <v>268</v>
      </c>
      <c r="BB1069" s="274" t="s">
        <v>268</v>
      </c>
      <c r="BC1069" s="274" t="s">
        <v>268</v>
      </c>
      <c r="BD1069" s="274" t="s">
        <v>268</v>
      </c>
      <c r="BE1069" s="274" t="s">
        <v>268</v>
      </c>
      <c r="BF1069" s="274" t="s">
        <v>268</v>
      </c>
      <c r="BG1069" s="274" t="s">
        <v>268</v>
      </c>
      <c r="BH1069" s="274" t="s">
        <v>268</v>
      </c>
      <c r="BI1069" s="274" t="s">
        <v>268</v>
      </c>
      <c r="BJ1069" s="274" t="s">
        <v>268</v>
      </c>
      <c r="BK1069" s="274" t="s">
        <v>268</v>
      </c>
      <c r="BL1069" s="274" t="s">
        <v>268</v>
      </c>
      <c r="BM1069" s="274" t="s">
        <v>268</v>
      </c>
      <c r="BN1069" s="274" t="s">
        <v>268</v>
      </c>
      <c r="BO1069" s="274" t="s">
        <v>268</v>
      </c>
      <c r="BP1069" s="274" t="s">
        <v>268</v>
      </c>
      <c r="BQ1069" s="274" t="s">
        <v>268</v>
      </c>
      <c r="BR1069" s="274" t="s">
        <v>268</v>
      </c>
      <c r="BS1069" s="274" t="s">
        <v>268</v>
      </c>
      <c r="BT1069" s="274" t="s">
        <v>268</v>
      </c>
      <c r="BU1069" s="274" t="s">
        <v>268</v>
      </c>
      <c r="BV1069" s="274" t="s">
        <v>268</v>
      </c>
      <c r="BW1069" s="274" t="s">
        <v>268</v>
      </c>
      <c r="BX1069" s="274" t="s">
        <v>268</v>
      </c>
      <c r="BY1069" s="295">
        <v>24</v>
      </c>
      <c r="BZ1069" s="295">
        <v>24</v>
      </c>
      <c r="CA1069" s="298" t="s">
        <v>143</v>
      </c>
      <c r="CB1069" s="297">
        <v>111</v>
      </c>
      <c r="CC1069" s="284">
        <f t="shared" si="66"/>
        <v>0</v>
      </c>
      <c r="CD1069" s="295">
        <f t="shared" si="67"/>
        <v>23.999999999999996</v>
      </c>
      <c r="CE1069" s="284">
        <f t="shared" si="68"/>
        <v>0</v>
      </c>
      <c r="CF1069" s="295">
        <f t="shared" si="69"/>
        <v>23.999999999999996</v>
      </c>
      <c r="CG1069" s="274" t="s">
        <v>673</v>
      </c>
      <c r="CH1069" s="274" t="s">
        <v>268</v>
      </c>
      <c r="CI1069" s="274" t="s">
        <v>268</v>
      </c>
      <c r="CJ1069" s="298" t="s">
        <v>268</v>
      </c>
      <c r="CL1069" s="274" t="s">
        <v>268</v>
      </c>
      <c r="CM1069" s="274" t="s">
        <v>268</v>
      </c>
      <c r="CN1069" s="274" t="s">
        <v>268</v>
      </c>
      <c r="CO1069" s="274" t="s">
        <v>268</v>
      </c>
      <c r="CP1069" s="274" t="s">
        <v>268</v>
      </c>
      <c r="CQ1069" s="274" t="s">
        <v>268</v>
      </c>
      <c r="CR1069" s="274" t="s">
        <v>877</v>
      </c>
      <c r="CS1069" s="274">
        <v>73.44</v>
      </c>
      <c r="CT1069" s="274" t="s">
        <v>268</v>
      </c>
      <c r="CU1069" s="274">
        <v>73.44</v>
      </c>
      <c r="CV1069" s="274">
        <v>365</v>
      </c>
      <c r="CW1069" s="274" t="s">
        <v>878</v>
      </c>
      <c r="CX1069" s="274" t="s">
        <v>835</v>
      </c>
      <c r="CY1069" s="274" t="s">
        <v>836</v>
      </c>
      <c r="CZ1069" s="274" t="s">
        <v>837</v>
      </c>
      <c r="DA1069" s="274" t="s">
        <v>268</v>
      </c>
      <c r="DB1069" s="274" t="s">
        <v>268</v>
      </c>
      <c r="DC1069" s="274" t="s">
        <v>268</v>
      </c>
      <c r="DD1069" s="274" t="s">
        <v>268</v>
      </c>
      <c r="DE1069" s="274" t="s">
        <v>268</v>
      </c>
      <c r="DF1069" s="274" t="s">
        <v>268</v>
      </c>
      <c r="DG1069" s="299">
        <f>IFERROR(IF(CA1069="D",IF(CK1069="A dispo.",CD1069*VLOOKUP('DATI INPUT'!$F$27,TARIFFE_UD,2,FALSE),CD1069*VLOOKUP(CK1069,TARIFFE_UD,2,FALSE)),CD1069*VLOOKUP(CB1069-100,TARIFFE_UND,2,FALSE)),0)</f>
        <v>14.911435393320044</v>
      </c>
      <c r="DH1069" s="299">
        <f>IFERROR(IF(CA1069="D",IF(CK1069="A dispo.",CF1069*VLOOKUP('DATI INPUT'!$F$27,TARIFFE_UD,3,FALSE),CF1069*VLOOKUP(CK1069,TARIFFE_UD,3,FALSE)),CF1069*VLOOKUP(CB1069-100,TARIFFE_UND,3,FALSE)),0)</f>
        <v>54.084456163378896</v>
      </c>
    </row>
    <row r="1070" spans="1:112" hidden="1" x14ac:dyDescent="0.25">
      <c r="A1070" s="274" t="s">
        <v>8340</v>
      </c>
      <c r="B1070" s="274" t="s">
        <v>8341</v>
      </c>
      <c r="C1070" s="274" t="s">
        <v>1548</v>
      </c>
      <c r="D1070" s="274" t="s">
        <v>8342</v>
      </c>
      <c r="E1070" s="274" t="s">
        <v>268</v>
      </c>
      <c r="F1070" s="274" t="s">
        <v>156</v>
      </c>
      <c r="G1070" s="274" t="s">
        <v>8343</v>
      </c>
      <c r="H1070" s="274" t="s">
        <v>914</v>
      </c>
      <c r="I1070" s="274" t="s">
        <v>2147</v>
      </c>
      <c r="J1070" s="274" t="s">
        <v>156</v>
      </c>
      <c r="K1070" s="274" t="s">
        <v>8344</v>
      </c>
      <c r="L1070" s="274" t="s">
        <v>880</v>
      </c>
      <c r="M1070" s="274" t="s">
        <v>1933</v>
      </c>
      <c r="N1070" s="274" t="s">
        <v>984</v>
      </c>
      <c r="O1070" s="274" t="s">
        <v>873</v>
      </c>
      <c r="P1070" s="274" t="s">
        <v>1934</v>
      </c>
      <c r="Q1070" s="274" t="s">
        <v>544</v>
      </c>
      <c r="R1070" s="274" t="s">
        <v>268</v>
      </c>
      <c r="S1070" s="274" t="s">
        <v>268</v>
      </c>
      <c r="T1070" s="274" t="s">
        <v>268</v>
      </c>
      <c r="U1070" s="274" t="s">
        <v>268</v>
      </c>
      <c r="V1070" s="274" t="s">
        <v>268</v>
      </c>
      <c r="W1070" s="274" t="s">
        <v>3680</v>
      </c>
      <c r="X1070" s="274" t="s">
        <v>613</v>
      </c>
      <c r="Y1070" s="274" t="s">
        <v>484</v>
      </c>
      <c r="Z1070" s="274" t="s">
        <v>268</v>
      </c>
      <c r="AA1070" s="274" t="s">
        <v>268</v>
      </c>
      <c r="AB1070" s="274" t="s">
        <v>268</v>
      </c>
      <c r="AC1070" s="274" t="s">
        <v>268</v>
      </c>
      <c r="AD1070" s="274" t="s">
        <v>268</v>
      </c>
      <c r="AE1070" s="274" t="s">
        <v>287</v>
      </c>
      <c r="AF1070" s="274" t="s">
        <v>1811</v>
      </c>
      <c r="AG1070" s="274" t="s">
        <v>875</v>
      </c>
      <c r="AH1070" s="274" t="s">
        <v>1848</v>
      </c>
      <c r="AI1070" s="274" t="s">
        <v>1011</v>
      </c>
      <c r="AJ1070" s="274" t="s">
        <v>268</v>
      </c>
      <c r="AK1070" s="274" t="s">
        <v>381</v>
      </c>
      <c r="AL1070" s="274" t="s">
        <v>268</v>
      </c>
      <c r="AM1070" s="274" t="s">
        <v>563</v>
      </c>
      <c r="AN1070" s="274" t="s">
        <v>268</v>
      </c>
      <c r="AO1070" s="274" t="s">
        <v>268</v>
      </c>
      <c r="AP1070" s="274" t="s">
        <v>268</v>
      </c>
      <c r="AQ1070" s="274" t="s">
        <v>268</v>
      </c>
      <c r="AR1070" s="274" t="s">
        <v>268</v>
      </c>
      <c r="AS1070" s="274" t="s">
        <v>268</v>
      </c>
      <c r="AT1070" s="274" t="s">
        <v>268</v>
      </c>
      <c r="AU1070" s="274" t="s">
        <v>268</v>
      </c>
      <c r="AV1070" s="274" t="s">
        <v>268</v>
      </c>
      <c r="AW1070" s="274" t="s">
        <v>268</v>
      </c>
      <c r="AX1070" s="274" t="s">
        <v>268</v>
      </c>
      <c r="AY1070" s="274" t="s">
        <v>268</v>
      </c>
      <c r="AZ1070" s="274" t="s">
        <v>268</v>
      </c>
      <c r="BA1070" s="274" t="s">
        <v>268</v>
      </c>
      <c r="BB1070" s="274" t="s">
        <v>268</v>
      </c>
      <c r="BC1070" s="274" t="s">
        <v>268</v>
      </c>
      <c r="BD1070" s="274" t="s">
        <v>268</v>
      </c>
      <c r="BE1070" s="274" t="s">
        <v>268</v>
      </c>
      <c r="BF1070" s="274" t="s">
        <v>268</v>
      </c>
      <c r="BG1070" s="274" t="s">
        <v>268</v>
      </c>
      <c r="BH1070" s="274" t="s">
        <v>268</v>
      </c>
      <c r="BI1070" s="274" t="s">
        <v>268</v>
      </c>
      <c r="BJ1070" s="274" t="s">
        <v>268</v>
      </c>
      <c r="BK1070" s="274" t="s">
        <v>268</v>
      </c>
      <c r="BL1070" s="274" t="s">
        <v>268</v>
      </c>
      <c r="BM1070" s="274" t="s">
        <v>268</v>
      </c>
      <c r="BN1070" s="274" t="s">
        <v>268</v>
      </c>
      <c r="BO1070" s="274" t="s">
        <v>268</v>
      </c>
      <c r="BP1070" s="274" t="s">
        <v>268</v>
      </c>
      <c r="BQ1070" s="274" t="s">
        <v>268</v>
      </c>
      <c r="BR1070" s="274" t="s">
        <v>268</v>
      </c>
      <c r="BS1070" s="274" t="s">
        <v>268</v>
      </c>
      <c r="BT1070" s="274" t="s">
        <v>268</v>
      </c>
      <c r="BU1070" s="274" t="s">
        <v>268</v>
      </c>
      <c r="BV1070" s="274" t="s">
        <v>268</v>
      </c>
      <c r="BW1070" s="274" t="s">
        <v>268</v>
      </c>
      <c r="BX1070" s="274" t="s">
        <v>268</v>
      </c>
      <c r="BY1070" s="295">
        <v>70</v>
      </c>
      <c r="BZ1070" s="295">
        <v>70</v>
      </c>
      <c r="CA1070" s="298" t="s">
        <v>143</v>
      </c>
      <c r="CB1070" s="297">
        <v>118</v>
      </c>
      <c r="CC1070" s="284">
        <f t="shared" si="66"/>
        <v>0</v>
      </c>
      <c r="CD1070" s="295">
        <f t="shared" si="67"/>
        <v>70</v>
      </c>
      <c r="CE1070" s="284">
        <f t="shared" si="68"/>
        <v>0</v>
      </c>
      <c r="CF1070" s="295">
        <f t="shared" si="69"/>
        <v>70</v>
      </c>
      <c r="CG1070" s="274" t="s">
        <v>759</v>
      </c>
      <c r="CH1070" s="274" t="s">
        <v>268</v>
      </c>
      <c r="CI1070" s="274" t="s">
        <v>268</v>
      </c>
      <c r="CJ1070" s="298" t="s">
        <v>268</v>
      </c>
      <c r="CL1070" s="274" t="s">
        <v>268</v>
      </c>
      <c r="CM1070" s="274" t="s">
        <v>268</v>
      </c>
      <c r="CN1070" s="274" t="s">
        <v>268</v>
      </c>
      <c r="CO1070" s="274" t="s">
        <v>268</v>
      </c>
      <c r="CP1070" s="274" t="s">
        <v>268</v>
      </c>
      <c r="CQ1070" s="274" t="s">
        <v>268</v>
      </c>
      <c r="CR1070" s="274" t="s">
        <v>877</v>
      </c>
      <c r="CS1070" s="274">
        <v>351.4</v>
      </c>
      <c r="CT1070" s="274" t="s">
        <v>268</v>
      </c>
      <c r="CU1070" s="274">
        <v>351.4</v>
      </c>
      <c r="CV1070" s="274">
        <v>365</v>
      </c>
      <c r="CW1070" s="274" t="s">
        <v>878</v>
      </c>
      <c r="CX1070" s="274" t="s">
        <v>835</v>
      </c>
      <c r="CY1070" s="274" t="s">
        <v>836</v>
      </c>
      <c r="CZ1070" s="274" t="s">
        <v>837</v>
      </c>
      <c r="DA1070" s="274" t="s">
        <v>268</v>
      </c>
      <c r="DB1070" s="274" t="s">
        <v>268</v>
      </c>
      <c r="DC1070" s="274" t="s">
        <v>268</v>
      </c>
      <c r="DD1070" s="274" t="s">
        <v>268</v>
      </c>
      <c r="DE1070" s="274" t="s">
        <v>268</v>
      </c>
      <c r="DF1070" s="274" t="s">
        <v>268</v>
      </c>
      <c r="DG1070" s="299">
        <f>IFERROR(IF(CA1070="D",IF(CK1070="A dispo.",CD1070*VLOOKUP('DATI INPUT'!$F$27,TARIFFE_UD,2,FALSE),CD1070*VLOOKUP(CK1070,TARIFFE_UD,2,FALSE)),CD1070*VLOOKUP(CB1070-100,TARIFFE_UND,2,FALSE)),0)</f>
        <v>71.537727432127312</v>
      </c>
      <c r="DH1070" s="299">
        <f>IFERROR(IF(CA1070="D",IF(CK1070="A dispo.",CF1070*VLOOKUP('DATI INPUT'!$F$27,TARIFFE_UD,3,FALSE),CF1070*VLOOKUP(CK1070,TARIFFE_UD,3,FALSE)),CF1070*VLOOKUP(CB1070-100,TARIFFE_UND,3,FALSE)),0)</f>
        <v>258.6681305427511</v>
      </c>
    </row>
    <row r="1071" spans="1:112" x14ac:dyDescent="0.25">
      <c r="A1071" s="274" t="s">
        <v>8345</v>
      </c>
      <c r="B1071" s="274" t="s">
        <v>8346</v>
      </c>
      <c r="C1071" s="274" t="s">
        <v>8347</v>
      </c>
      <c r="D1071" s="274" t="s">
        <v>8348</v>
      </c>
      <c r="E1071" s="274" t="s">
        <v>268</v>
      </c>
      <c r="F1071" s="274" t="s">
        <v>156</v>
      </c>
      <c r="G1071" s="274" t="s">
        <v>8349</v>
      </c>
      <c r="H1071" s="274" t="s">
        <v>1033</v>
      </c>
      <c r="I1071" s="274" t="s">
        <v>5213</v>
      </c>
      <c r="J1071" s="274" t="s">
        <v>156</v>
      </c>
      <c r="K1071" s="274" t="s">
        <v>8350</v>
      </c>
      <c r="L1071" s="274" t="s">
        <v>984</v>
      </c>
      <c r="M1071" s="274" t="s">
        <v>8351</v>
      </c>
      <c r="N1071" s="274" t="s">
        <v>984</v>
      </c>
      <c r="O1071" s="274" t="s">
        <v>873</v>
      </c>
      <c r="P1071" s="274" t="s">
        <v>1310</v>
      </c>
      <c r="Q1071" s="274" t="s">
        <v>329</v>
      </c>
      <c r="R1071" s="274" t="s">
        <v>268</v>
      </c>
      <c r="S1071" s="274" t="s">
        <v>268</v>
      </c>
      <c r="T1071" s="274" t="s">
        <v>268</v>
      </c>
      <c r="U1071" s="274" t="s">
        <v>268</v>
      </c>
      <c r="V1071" s="274" t="s">
        <v>268</v>
      </c>
      <c r="W1071" s="274" t="s">
        <v>8351</v>
      </c>
      <c r="X1071" s="274" t="s">
        <v>1310</v>
      </c>
      <c r="Y1071" s="274" t="s">
        <v>329</v>
      </c>
      <c r="Z1071" s="274" t="s">
        <v>268</v>
      </c>
      <c r="AA1071" s="274" t="s">
        <v>268</v>
      </c>
      <c r="AB1071" s="274" t="s">
        <v>268</v>
      </c>
      <c r="AC1071" s="274" t="s">
        <v>268</v>
      </c>
      <c r="AD1071" s="274" t="s">
        <v>268</v>
      </c>
      <c r="AE1071" s="274" t="s">
        <v>287</v>
      </c>
      <c r="AF1071" s="274" t="s">
        <v>1811</v>
      </c>
      <c r="AG1071" s="274" t="s">
        <v>875</v>
      </c>
      <c r="AH1071" s="274" t="s">
        <v>1812</v>
      </c>
      <c r="AI1071" s="274" t="s">
        <v>7463</v>
      </c>
      <c r="AJ1071" s="274" t="s">
        <v>268</v>
      </c>
      <c r="AK1071" s="274" t="s">
        <v>377</v>
      </c>
      <c r="AL1071" s="274" t="s">
        <v>268</v>
      </c>
      <c r="AM1071" s="274" t="s">
        <v>268</v>
      </c>
      <c r="AN1071" s="274" t="s">
        <v>268</v>
      </c>
      <c r="AO1071" s="274" t="s">
        <v>268</v>
      </c>
      <c r="AP1071" s="274" t="s">
        <v>268</v>
      </c>
      <c r="AQ1071" s="274" t="s">
        <v>268</v>
      </c>
      <c r="AR1071" s="274" t="s">
        <v>268</v>
      </c>
      <c r="AS1071" s="274" t="s">
        <v>268</v>
      </c>
      <c r="AT1071" s="274" t="s">
        <v>268</v>
      </c>
      <c r="AU1071" s="274" t="s">
        <v>268</v>
      </c>
      <c r="AV1071" s="274" t="s">
        <v>268</v>
      </c>
      <c r="AW1071" s="274" t="s">
        <v>268</v>
      </c>
      <c r="AX1071" s="274" t="s">
        <v>268</v>
      </c>
      <c r="AY1071" s="274" t="s">
        <v>268</v>
      </c>
      <c r="AZ1071" s="274" t="s">
        <v>268</v>
      </c>
      <c r="BA1071" s="274" t="s">
        <v>268</v>
      </c>
      <c r="BB1071" s="274" t="s">
        <v>268</v>
      </c>
      <c r="BC1071" s="274" t="s">
        <v>268</v>
      </c>
      <c r="BD1071" s="274" t="s">
        <v>268</v>
      </c>
      <c r="BE1071" s="274" t="s">
        <v>268</v>
      </c>
      <c r="BF1071" s="274" t="s">
        <v>268</v>
      </c>
      <c r="BG1071" s="274" t="s">
        <v>268</v>
      </c>
      <c r="BH1071" s="274" t="s">
        <v>268</v>
      </c>
      <c r="BI1071" s="274" t="s">
        <v>268</v>
      </c>
      <c r="BJ1071" s="274" t="s">
        <v>268</v>
      </c>
      <c r="BK1071" s="274" t="s">
        <v>268</v>
      </c>
      <c r="BL1071" s="274" t="s">
        <v>268</v>
      </c>
      <c r="BM1071" s="274" t="s">
        <v>268</v>
      </c>
      <c r="BN1071" s="274" t="s">
        <v>268</v>
      </c>
      <c r="BO1071" s="274" t="s">
        <v>268</v>
      </c>
      <c r="BP1071" s="274" t="s">
        <v>268</v>
      </c>
      <c r="BQ1071" s="274" t="s">
        <v>268</v>
      </c>
      <c r="BR1071" s="274" t="s">
        <v>268</v>
      </c>
      <c r="BS1071" s="274" t="s">
        <v>268</v>
      </c>
      <c r="BT1071" s="274" t="s">
        <v>268</v>
      </c>
      <c r="BU1071" s="274" t="s">
        <v>268</v>
      </c>
      <c r="BV1071" s="274" t="s">
        <v>268</v>
      </c>
      <c r="BW1071" s="274" t="s">
        <v>268</v>
      </c>
      <c r="BX1071" s="274" t="s">
        <v>268</v>
      </c>
      <c r="BY1071" s="295">
        <v>69</v>
      </c>
      <c r="BZ1071" s="295">
        <v>69</v>
      </c>
      <c r="CA1071" s="298" t="s">
        <v>142</v>
      </c>
      <c r="CB1071" s="297">
        <v>122</v>
      </c>
      <c r="CC1071" s="284">
        <f t="shared" si="66"/>
        <v>0</v>
      </c>
      <c r="CD1071" s="295">
        <f t="shared" si="67"/>
        <v>69</v>
      </c>
      <c r="CE1071" s="284">
        <f t="shared" si="68"/>
        <v>0</v>
      </c>
      <c r="CF1071" s="295">
        <f t="shared" si="69"/>
        <v>1</v>
      </c>
      <c r="CG1071" s="274" t="s">
        <v>876</v>
      </c>
      <c r="CH1071" s="274" t="s">
        <v>268</v>
      </c>
      <c r="CI1071" s="274" t="s">
        <v>268</v>
      </c>
      <c r="CJ1071" s="298" t="s">
        <v>271</v>
      </c>
      <c r="CK1071" s="297">
        <v>1</v>
      </c>
      <c r="CL1071" s="274" t="s">
        <v>268</v>
      </c>
      <c r="CM1071" s="274" t="s">
        <v>268</v>
      </c>
      <c r="CN1071" s="274" t="s">
        <v>268</v>
      </c>
      <c r="CO1071" s="274" t="s">
        <v>268</v>
      </c>
      <c r="CP1071" s="274" t="s">
        <v>268</v>
      </c>
      <c r="CQ1071" s="274" t="s">
        <v>268</v>
      </c>
      <c r="CR1071" s="274" t="s">
        <v>877</v>
      </c>
      <c r="CS1071" s="274">
        <v>43.5</v>
      </c>
      <c r="CT1071" s="274" t="s">
        <v>268</v>
      </c>
      <c r="CU1071" s="274">
        <v>43.5</v>
      </c>
      <c r="CV1071" s="274">
        <v>365</v>
      </c>
      <c r="CW1071" s="274" t="s">
        <v>878</v>
      </c>
      <c r="CX1071" s="274" t="s">
        <v>835</v>
      </c>
      <c r="CY1071" s="274" t="s">
        <v>836</v>
      </c>
      <c r="CZ1071" s="274" t="s">
        <v>837</v>
      </c>
      <c r="DA1071" s="274" t="s">
        <v>268</v>
      </c>
      <c r="DB1071" s="274" t="s">
        <v>268</v>
      </c>
      <c r="DC1071" s="274" t="s">
        <v>268</v>
      </c>
      <c r="DD1071" s="274" t="s">
        <v>268</v>
      </c>
      <c r="DE1071" s="274" t="s">
        <v>268</v>
      </c>
      <c r="DF1071" s="274" t="s">
        <v>268</v>
      </c>
      <c r="DG1071" s="299">
        <f>IFERROR(IF(CA1071="D",IF(CK1071="A dispo.",CD1071*VLOOKUP('DATI INPUT'!$F$27,TARIFFE_UD,2,FALSE),CD1071*VLOOKUP(CK1071,TARIFFE_UD,2,FALSE)),CD1071*VLOOKUP(CB1071-100,TARIFFE_UND,2,FALSE)),0)</f>
        <v>42.501338068013752</v>
      </c>
      <c r="DH1071" s="299">
        <f>IFERROR(IF(CA1071="D",IF(CK1071="A dispo.",CF1071*VLOOKUP('DATI INPUT'!$F$27,TARIFFE_UD,3,FALSE),CF1071*VLOOKUP(CK1071,TARIFFE_UD,3,FALSE)),CF1071*VLOOKUP(CB1071-100,TARIFFE_UND,3,FALSE)),0)</f>
        <v>15.164853048114928</v>
      </c>
    </row>
    <row r="1072" spans="1:112" x14ac:dyDescent="0.25">
      <c r="A1072" s="274" t="s">
        <v>8352</v>
      </c>
      <c r="B1072" s="274" t="s">
        <v>8346</v>
      </c>
      <c r="C1072" s="274" t="s">
        <v>1549</v>
      </c>
      <c r="D1072" s="274" t="s">
        <v>8348</v>
      </c>
      <c r="E1072" s="274" t="s">
        <v>268</v>
      </c>
      <c r="F1072" s="274" t="s">
        <v>156</v>
      </c>
      <c r="G1072" s="274" t="s">
        <v>8349</v>
      </c>
      <c r="H1072" s="274" t="s">
        <v>1033</v>
      </c>
      <c r="I1072" s="274" t="s">
        <v>5213</v>
      </c>
      <c r="J1072" s="274" t="s">
        <v>156</v>
      </c>
      <c r="K1072" s="274" t="s">
        <v>8350</v>
      </c>
      <c r="L1072" s="274" t="s">
        <v>984</v>
      </c>
      <c r="M1072" s="274" t="s">
        <v>8351</v>
      </c>
      <c r="N1072" s="274" t="s">
        <v>984</v>
      </c>
      <c r="O1072" s="274" t="s">
        <v>873</v>
      </c>
      <c r="P1072" s="274" t="s">
        <v>1310</v>
      </c>
      <c r="Q1072" s="274" t="s">
        <v>329</v>
      </c>
      <c r="R1072" s="274" t="s">
        <v>268</v>
      </c>
      <c r="S1072" s="274" t="s">
        <v>268</v>
      </c>
      <c r="T1072" s="274" t="s">
        <v>268</v>
      </c>
      <c r="U1072" s="274" t="s">
        <v>268</v>
      </c>
      <c r="V1072" s="274" t="s">
        <v>268</v>
      </c>
      <c r="W1072" s="274" t="s">
        <v>8351</v>
      </c>
      <c r="X1072" s="274" t="s">
        <v>1310</v>
      </c>
      <c r="Y1072" s="274" t="s">
        <v>329</v>
      </c>
      <c r="Z1072" s="274" t="s">
        <v>268</v>
      </c>
      <c r="AA1072" s="274" t="s">
        <v>268</v>
      </c>
      <c r="AB1072" s="274" t="s">
        <v>268</v>
      </c>
      <c r="AC1072" s="274" t="s">
        <v>268</v>
      </c>
      <c r="AD1072" s="274" t="s">
        <v>268</v>
      </c>
      <c r="AE1072" s="274" t="s">
        <v>287</v>
      </c>
      <c r="AF1072" s="274" t="s">
        <v>1811</v>
      </c>
      <c r="AG1072" s="274" t="s">
        <v>875</v>
      </c>
      <c r="AH1072" s="274" t="s">
        <v>1812</v>
      </c>
      <c r="AI1072" s="274" t="s">
        <v>7463</v>
      </c>
      <c r="AJ1072" s="274" t="s">
        <v>268</v>
      </c>
      <c r="AK1072" s="274" t="s">
        <v>381</v>
      </c>
      <c r="AL1072" s="274" t="s">
        <v>268</v>
      </c>
      <c r="AM1072" s="274" t="s">
        <v>268</v>
      </c>
      <c r="AN1072" s="274" t="s">
        <v>268</v>
      </c>
      <c r="AO1072" s="274" t="s">
        <v>268</v>
      </c>
      <c r="AP1072" s="274" t="s">
        <v>268</v>
      </c>
      <c r="AQ1072" s="274" t="s">
        <v>268</v>
      </c>
      <c r="AR1072" s="274" t="s">
        <v>268</v>
      </c>
      <c r="AS1072" s="274" t="s">
        <v>268</v>
      </c>
      <c r="AT1072" s="274" t="s">
        <v>268</v>
      </c>
      <c r="AU1072" s="274" t="s">
        <v>268</v>
      </c>
      <c r="AV1072" s="274" t="s">
        <v>268</v>
      </c>
      <c r="AW1072" s="274" t="s">
        <v>268</v>
      </c>
      <c r="AX1072" s="274" t="s">
        <v>268</v>
      </c>
      <c r="AY1072" s="274" t="s">
        <v>268</v>
      </c>
      <c r="AZ1072" s="274" t="s">
        <v>268</v>
      </c>
      <c r="BA1072" s="274" t="s">
        <v>268</v>
      </c>
      <c r="BB1072" s="274" t="s">
        <v>268</v>
      </c>
      <c r="BC1072" s="274" t="s">
        <v>268</v>
      </c>
      <c r="BD1072" s="274" t="s">
        <v>268</v>
      </c>
      <c r="BE1072" s="274" t="s">
        <v>268</v>
      </c>
      <c r="BF1072" s="274" t="s">
        <v>268</v>
      </c>
      <c r="BG1072" s="274" t="s">
        <v>268</v>
      </c>
      <c r="BH1072" s="274" t="s">
        <v>268</v>
      </c>
      <c r="BI1072" s="274" t="s">
        <v>268</v>
      </c>
      <c r="BJ1072" s="274" t="s">
        <v>268</v>
      </c>
      <c r="BK1072" s="274" t="s">
        <v>268</v>
      </c>
      <c r="BL1072" s="274" t="s">
        <v>268</v>
      </c>
      <c r="BM1072" s="274" t="s">
        <v>268</v>
      </c>
      <c r="BN1072" s="274" t="s">
        <v>268</v>
      </c>
      <c r="BO1072" s="274" t="s">
        <v>268</v>
      </c>
      <c r="BP1072" s="274" t="s">
        <v>268</v>
      </c>
      <c r="BQ1072" s="274" t="s">
        <v>268</v>
      </c>
      <c r="BR1072" s="274" t="s">
        <v>268</v>
      </c>
      <c r="BS1072" s="274" t="s">
        <v>268</v>
      </c>
      <c r="BT1072" s="274" t="s">
        <v>268</v>
      </c>
      <c r="BU1072" s="274" t="s">
        <v>268</v>
      </c>
      <c r="BV1072" s="274" t="s">
        <v>268</v>
      </c>
      <c r="BW1072" s="274" t="s">
        <v>268</v>
      </c>
      <c r="BX1072" s="274" t="s">
        <v>268</v>
      </c>
      <c r="BY1072" s="295">
        <v>27</v>
      </c>
      <c r="BZ1072" s="295">
        <v>27</v>
      </c>
      <c r="CA1072" s="298" t="s">
        <v>142</v>
      </c>
      <c r="CB1072" s="297">
        <v>122</v>
      </c>
      <c r="CC1072" s="284">
        <f t="shared" si="66"/>
        <v>0</v>
      </c>
      <c r="CD1072" s="295">
        <f t="shared" si="67"/>
        <v>27</v>
      </c>
      <c r="CE1072" s="284">
        <f t="shared" si="68"/>
        <v>0</v>
      </c>
      <c r="CF1072" s="295">
        <f t="shared" si="69"/>
        <v>1</v>
      </c>
      <c r="CG1072" s="274" t="s">
        <v>876</v>
      </c>
      <c r="CH1072" s="274" t="s">
        <v>268</v>
      </c>
      <c r="CI1072" s="274" t="s">
        <v>268</v>
      </c>
      <c r="CJ1072" s="298" t="s">
        <v>271</v>
      </c>
      <c r="CK1072" s="297">
        <v>1</v>
      </c>
      <c r="CL1072" s="274" t="s">
        <v>268</v>
      </c>
      <c r="CM1072" s="274" t="s">
        <v>268</v>
      </c>
      <c r="CN1072" s="274" t="s">
        <v>268</v>
      </c>
      <c r="CO1072" s="274" t="s">
        <v>268</v>
      </c>
      <c r="CP1072" s="274" t="s">
        <v>268</v>
      </c>
      <c r="CQ1072" s="274" t="s">
        <v>268</v>
      </c>
      <c r="CR1072" s="274" t="s">
        <v>877</v>
      </c>
      <c r="CS1072" s="274">
        <v>27.54</v>
      </c>
      <c r="CT1072" s="274" t="s">
        <v>268</v>
      </c>
      <c r="CU1072" s="274">
        <v>27.54</v>
      </c>
      <c r="CV1072" s="274">
        <v>365</v>
      </c>
      <c r="CW1072" s="274" t="s">
        <v>878</v>
      </c>
      <c r="CX1072" s="274" t="s">
        <v>835</v>
      </c>
      <c r="CY1072" s="274" t="s">
        <v>836</v>
      </c>
      <c r="CZ1072" s="274" t="s">
        <v>837</v>
      </c>
      <c r="DA1072" s="274" t="s">
        <v>268</v>
      </c>
      <c r="DB1072" s="274" t="s">
        <v>268</v>
      </c>
      <c r="DC1072" s="274" t="s">
        <v>268</v>
      </c>
      <c r="DD1072" s="274" t="s">
        <v>268</v>
      </c>
      <c r="DE1072" s="274" t="s">
        <v>268</v>
      </c>
      <c r="DF1072" s="274" t="s">
        <v>268</v>
      </c>
      <c r="DG1072" s="299">
        <f>IFERROR(IF(CA1072="D",IF(CK1072="A dispo.",CD1072*VLOOKUP('DATI INPUT'!$F$27,TARIFFE_UD,2,FALSE),CD1072*VLOOKUP(CK1072,TARIFFE_UD,2,FALSE)),CD1072*VLOOKUP(CB1072-100,TARIFFE_UND,2,FALSE)),0)</f>
        <v>16.630958374440166</v>
      </c>
      <c r="DH1072" s="299">
        <f>IFERROR(IF(CA1072="D",IF(CK1072="A dispo.",CF1072*VLOOKUP('DATI INPUT'!$F$27,TARIFFE_UD,3,FALSE),CF1072*VLOOKUP(CK1072,TARIFFE_UD,3,FALSE)),CF1072*VLOOKUP(CB1072-100,TARIFFE_UND,3,FALSE)),0)</f>
        <v>15.164853048114928</v>
      </c>
    </row>
    <row r="1073" spans="1:112" x14ac:dyDescent="0.25">
      <c r="A1073" s="274" t="s">
        <v>8353</v>
      </c>
      <c r="B1073" s="274" t="s">
        <v>8346</v>
      </c>
      <c r="C1073" s="274" t="s">
        <v>8354</v>
      </c>
      <c r="D1073" s="274" t="s">
        <v>8348</v>
      </c>
      <c r="E1073" s="274" t="s">
        <v>268</v>
      </c>
      <c r="F1073" s="274" t="s">
        <v>156</v>
      </c>
      <c r="G1073" s="274" t="s">
        <v>8349</v>
      </c>
      <c r="H1073" s="274" t="s">
        <v>1033</v>
      </c>
      <c r="I1073" s="274" t="s">
        <v>5213</v>
      </c>
      <c r="J1073" s="274" t="s">
        <v>156</v>
      </c>
      <c r="K1073" s="274" t="s">
        <v>8350</v>
      </c>
      <c r="L1073" s="274" t="s">
        <v>984</v>
      </c>
      <c r="M1073" s="274" t="s">
        <v>8351</v>
      </c>
      <c r="N1073" s="274" t="s">
        <v>984</v>
      </c>
      <c r="O1073" s="274" t="s">
        <v>873</v>
      </c>
      <c r="P1073" s="274" t="s">
        <v>1310</v>
      </c>
      <c r="Q1073" s="274" t="s">
        <v>329</v>
      </c>
      <c r="R1073" s="274" t="s">
        <v>268</v>
      </c>
      <c r="S1073" s="274" t="s">
        <v>268</v>
      </c>
      <c r="T1073" s="274" t="s">
        <v>268</v>
      </c>
      <c r="U1073" s="274" t="s">
        <v>268</v>
      </c>
      <c r="V1073" s="274" t="s">
        <v>268</v>
      </c>
      <c r="W1073" s="274" t="s">
        <v>8351</v>
      </c>
      <c r="X1073" s="274" t="s">
        <v>1310</v>
      </c>
      <c r="Y1073" s="274" t="s">
        <v>329</v>
      </c>
      <c r="Z1073" s="274" t="s">
        <v>268</v>
      </c>
      <c r="AA1073" s="274" t="s">
        <v>268</v>
      </c>
      <c r="AB1073" s="274" t="s">
        <v>268</v>
      </c>
      <c r="AC1073" s="274" t="s">
        <v>268</v>
      </c>
      <c r="AD1073" s="274" t="s">
        <v>268</v>
      </c>
      <c r="AE1073" s="274" t="s">
        <v>287</v>
      </c>
      <c r="AF1073" s="274" t="s">
        <v>1811</v>
      </c>
      <c r="AG1073" s="274" t="s">
        <v>875</v>
      </c>
      <c r="AH1073" s="274" t="s">
        <v>1812</v>
      </c>
      <c r="AI1073" s="274" t="s">
        <v>7463</v>
      </c>
      <c r="AJ1073" s="274" t="s">
        <v>268</v>
      </c>
      <c r="AK1073" s="274" t="s">
        <v>377</v>
      </c>
      <c r="AL1073" s="274" t="s">
        <v>268</v>
      </c>
      <c r="AM1073" s="274" t="s">
        <v>268</v>
      </c>
      <c r="AN1073" s="274" t="s">
        <v>268</v>
      </c>
      <c r="AO1073" s="274" t="s">
        <v>268</v>
      </c>
      <c r="AP1073" s="274" t="s">
        <v>268</v>
      </c>
      <c r="AQ1073" s="274" t="s">
        <v>268</v>
      </c>
      <c r="AR1073" s="274" t="s">
        <v>268</v>
      </c>
      <c r="AS1073" s="274" t="s">
        <v>268</v>
      </c>
      <c r="AT1073" s="274" t="s">
        <v>268</v>
      </c>
      <c r="AU1073" s="274" t="s">
        <v>268</v>
      </c>
      <c r="AV1073" s="274" t="s">
        <v>268</v>
      </c>
      <c r="AW1073" s="274" t="s">
        <v>268</v>
      </c>
      <c r="AX1073" s="274" t="s">
        <v>268</v>
      </c>
      <c r="AY1073" s="274" t="s">
        <v>268</v>
      </c>
      <c r="AZ1073" s="274" t="s">
        <v>268</v>
      </c>
      <c r="BA1073" s="274" t="s">
        <v>268</v>
      </c>
      <c r="BB1073" s="274" t="s">
        <v>268</v>
      </c>
      <c r="BC1073" s="274" t="s">
        <v>268</v>
      </c>
      <c r="BD1073" s="274" t="s">
        <v>268</v>
      </c>
      <c r="BE1073" s="274" t="s">
        <v>268</v>
      </c>
      <c r="BF1073" s="274" t="s">
        <v>268</v>
      </c>
      <c r="BG1073" s="274" t="s">
        <v>268</v>
      </c>
      <c r="BH1073" s="274" t="s">
        <v>268</v>
      </c>
      <c r="BI1073" s="274" t="s">
        <v>268</v>
      </c>
      <c r="BJ1073" s="274" t="s">
        <v>268</v>
      </c>
      <c r="BK1073" s="274" t="s">
        <v>268</v>
      </c>
      <c r="BL1073" s="274" t="s">
        <v>268</v>
      </c>
      <c r="BM1073" s="274" t="s">
        <v>268</v>
      </c>
      <c r="BN1073" s="274" t="s">
        <v>268</v>
      </c>
      <c r="BO1073" s="274" t="s">
        <v>268</v>
      </c>
      <c r="BP1073" s="274" t="s">
        <v>268</v>
      </c>
      <c r="BQ1073" s="274" t="s">
        <v>268</v>
      </c>
      <c r="BR1073" s="274" t="s">
        <v>268</v>
      </c>
      <c r="BS1073" s="274" t="s">
        <v>268</v>
      </c>
      <c r="BT1073" s="274" t="s">
        <v>268</v>
      </c>
      <c r="BU1073" s="274" t="s">
        <v>268</v>
      </c>
      <c r="BV1073" s="274" t="s">
        <v>268</v>
      </c>
      <c r="BW1073" s="274" t="s">
        <v>268</v>
      </c>
      <c r="BX1073" s="274" t="s">
        <v>268</v>
      </c>
      <c r="BY1073" s="295">
        <v>55</v>
      </c>
      <c r="BZ1073" s="295">
        <v>55</v>
      </c>
      <c r="CA1073" s="298" t="s">
        <v>142</v>
      </c>
      <c r="CB1073" s="297">
        <v>122</v>
      </c>
      <c r="CC1073" s="284">
        <f t="shared" si="66"/>
        <v>0</v>
      </c>
      <c r="CD1073" s="295">
        <f t="shared" si="67"/>
        <v>55</v>
      </c>
      <c r="CE1073" s="284">
        <f t="shared" si="68"/>
        <v>0</v>
      </c>
      <c r="CF1073" s="295">
        <f t="shared" si="69"/>
        <v>1</v>
      </c>
      <c r="CG1073" s="274" t="s">
        <v>876</v>
      </c>
      <c r="CH1073" s="274" t="s">
        <v>268</v>
      </c>
      <c r="CI1073" s="274" t="s">
        <v>268</v>
      </c>
      <c r="CJ1073" s="298" t="s">
        <v>271</v>
      </c>
      <c r="CK1073" s="297">
        <v>1</v>
      </c>
      <c r="CL1073" s="274" t="s">
        <v>268</v>
      </c>
      <c r="CM1073" s="274" t="s">
        <v>268</v>
      </c>
      <c r="CN1073" s="274" t="s">
        <v>268</v>
      </c>
      <c r="CO1073" s="274" t="s">
        <v>268</v>
      </c>
      <c r="CP1073" s="274" t="s">
        <v>268</v>
      </c>
      <c r="CQ1073" s="274" t="s">
        <v>268</v>
      </c>
      <c r="CR1073" s="274" t="s">
        <v>877</v>
      </c>
      <c r="CS1073" s="274">
        <v>38.18</v>
      </c>
      <c r="CT1073" s="274" t="s">
        <v>268</v>
      </c>
      <c r="CU1073" s="274">
        <v>38.18</v>
      </c>
      <c r="CV1073" s="274">
        <v>365</v>
      </c>
      <c r="CW1073" s="274" t="s">
        <v>878</v>
      </c>
      <c r="CX1073" s="274" t="s">
        <v>835</v>
      </c>
      <c r="CY1073" s="274" t="s">
        <v>836</v>
      </c>
      <c r="CZ1073" s="274" t="s">
        <v>837</v>
      </c>
      <c r="DA1073" s="274" t="s">
        <v>268</v>
      </c>
      <c r="DB1073" s="274" t="s">
        <v>268</v>
      </c>
      <c r="DC1073" s="274" t="s">
        <v>268</v>
      </c>
      <c r="DD1073" s="274" t="s">
        <v>268</v>
      </c>
      <c r="DE1073" s="274" t="s">
        <v>268</v>
      </c>
      <c r="DF1073" s="274" t="s">
        <v>268</v>
      </c>
      <c r="DG1073" s="299">
        <f>IFERROR(IF(CA1073="D",IF(CK1073="A dispo.",CD1073*VLOOKUP('DATI INPUT'!$F$27,TARIFFE_UD,2,FALSE),CD1073*VLOOKUP(CK1073,TARIFFE_UD,2,FALSE)),CD1073*VLOOKUP(CB1073-100,TARIFFE_UND,2,FALSE)),0)</f>
        <v>33.877878170155888</v>
      </c>
      <c r="DH1073" s="299">
        <f>IFERROR(IF(CA1073="D",IF(CK1073="A dispo.",CF1073*VLOOKUP('DATI INPUT'!$F$27,TARIFFE_UD,3,FALSE),CF1073*VLOOKUP(CK1073,TARIFFE_UD,3,FALSE)),CF1073*VLOOKUP(CB1073-100,TARIFFE_UND,3,FALSE)),0)</f>
        <v>15.164853048114928</v>
      </c>
    </row>
    <row r="1074" spans="1:112" x14ac:dyDescent="0.25">
      <c r="A1074" s="274" t="s">
        <v>8355</v>
      </c>
      <c r="B1074" s="274" t="s">
        <v>8346</v>
      </c>
      <c r="C1074" s="274" t="s">
        <v>8356</v>
      </c>
      <c r="D1074" s="274" t="s">
        <v>8348</v>
      </c>
      <c r="E1074" s="274" t="s">
        <v>268</v>
      </c>
      <c r="F1074" s="274" t="s">
        <v>156</v>
      </c>
      <c r="G1074" s="274" t="s">
        <v>8349</v>
      </c>
      <c r="H1074" s="274" t="s">
        <v>1033</v>
      </c>
      <c r="I1074" s="274" t="s">
        <v>5213</v>
      </c>
      <c r="J1074" s="274" t="s">
        <v>156</v>
      </c>
      <c r="K1074" s="274" t="s">
        <v>8350</v>
      </c>
      <c r="L1074" s="274" t="s">
        <v>984</v>
      </c>
      <c r="M1074" s="274" t="s">
        <v>8351</v>
      </c>
      <c r="N1074" s="274" t="s">
        <v>984</v>
      </c>
      <c r="O1074" s="274" t="s">
        <v>873</v>
      </c>
      <c r="P1074" s="274" t="s">
        <v>1310</v>
      </c>
      <c r="Q1074" s="274" t="s">
        <v>329</v>
      </c>
      <c r="R1074" s="274" t="s">
        <v>268</v>
      </c>
      <c r="S1074" s="274" t="s">
        <v>268</v>
      </c>
      <c r="T1074" s="274" t="s">
        <v>268</v>
      </c>
      <c r="U1074" s="274" t="s">
        <v>268</v>
      </c>
      <c r="V1074" s="274" t="s">
        <v>268</v>
      </c>
      <c r="W1074" s="274" t="s">
        <v>8351</v>
      </c>
      <c r="X1074" s="274" t="s">
        <v>1310</v>
      </c>
      <c r="Y1074" s="274" t="s">
        <v>329</v>
      </c>
      <c r="Z1074" s="274" t="s">
        <v>268</v>
      </c>
      <c r="AA1074" s="274" t="s">
        <v>268</v>
      </c>
      <c r="AB1074" s="274" t="s">
        <v>268</v>
      </c>
      <c r="AC1074" s="274" t="s">
        <v>268</v>
      </c>
      <c r="AD1074" s="274" t="s">
        <v>268</v>
      </c>
      <c r="AE1074" s="274" t="s">
        <v>287</v>
      </c>
      <c r="AF1074" s="274" t="s">
        <v>1811</v>
      </c>
      <c r="AG1074" s="274" t="s">
        <v>875</v>
      </c>
      <c r="AH1074" s="274" t="s">
        <v>1812</v>
      </c>
      <c r="AI1074" s="274" t="s">
        <v>7463</v>
      </c>
      <c r="AJ1074" s="274" t="s">
        <v>268</v>
      </c>
      <c r="AK1074" s="274" t="s">
        <v>377</v>
      </c>
      <c r="AL1074" s="274" t="s">
        <v>268</v>
      </c>
      <c r="AM1074" s="274" t="s">
        <v>268</v>
      </c>
      <c r="AN1074" s="274" t="s">
        <v>287</v>
      </c>
      <c r="AO1074" s="274" t="s">
        <v>1811</v>
      </c>
      <c r="AP1074" s="274" t="s">
        <v>875</v>
      </c>
      <c r="AQ1074" s="274" t="s">
        <v>1812</v>
      </c>
      <c r="AR1074" s="274" t="s">
        <v>7463</v>
      </c>
      <c r="AS1074" s="274" t="s">
        <v>268</v>
      </c>
      <c r="AT1074" s="274" t="s">
        <v>381</v>
      </c>
      <c r="AU1074" s="274" t="s">
        <v>268</v>
      </c>
      <c r="AV1074" s="274" t="s">
        <v>268</v>
      </c>
      <c r="AW1074" s="274" t="s">
        <v>268</v>
      </c>
      <c r="AX1074" s="274" t="s">
        <v>268</v>
      </c>
      <c r="AY1074" s="274" t="s">
        <v>268</v>
      </c>
      <c r="AZ1074" s="274" t="s">
        <v>268</v>
      </c>
      <c r="BA1074" s="274" t="s">
        <v>268</v>
      </c>
      <c r="BB1074" s="274" t="s">
        <v>268</v>
      </c>
      <c r="BC1074" s="274" t="s">
        <v>268</v>
      </c>
      <c r="BD1074" s="274" t="s">
        <v>268</v>
      </c>
      <c r="BE1074" s="274" t="s">
        <v>268</v>
      </c>
      <c r="BF1074" s="274" t="s">
        <v>268</v>
      </c>
      <c r="BG1074" s="274" t="s">
        <v>268</v>
      </c>
      <c r="BH1074" s="274" t="s">
        <v>268</v>
      </c>
      <c r="BI1074" s="274" t="s">
        <v>268</v>
      </c>
      <c r="BJ1074" s="274" t="s">
        <v>268</v>
      </c>
      <c r="BK1074" s="274" t="s">
        <v>268</v>
      </c>
      <c r="BL1074" s="274" t="s">
        <v>268</v>
      </c>
      <c r="BM1074" s="274" t="s">
        <v>268</v>
      </c>
      <c r="BN1074" s="274" t="s">
        <v>268</v>
      </c>
      <c r="BO1074" s="274" t="s">
        <v>268</v>
      </c>
      <c r="BP1074" s="274" t="s">
        <v>268</v>
      </c>
      <c r="BQ1074" s="274" t="s">
        <v>268</v>
      </c>
      <c r="BR1074" s="274" t="s">
        <v>268</v>
      </c>
      <c r="BS1074" s="274" t="s">
        <v>268</v>
      </c>
      <c r="BT1074" s="274" t="s">
        <v>268</v>
      </c>
      <c r="BU1074" s="274" t="s">
        <v>268</v>
      </c>
      <c r="BV1074" s="274" t="s">
        <v>268</v>
      </c>
      <c r="BW1074" s="274" t="s">
        <v>268</v>
      </c>
      <c r="BX1074" s="274" t="s">
        <v>268</v>
      </c>
      <c r="BY1074" s="295">
        <v>14</v>
      </c>
      <c r="BZ1074" s="295">
        <v>14</v>
      </c>
      <c r="CA1074" s="298" t="s">
        <v>142</v>
      </c>
      <c r="CB1074" s="297">
        <v>123</v>
      </c>
      <c r="CC1074" s="284">
        <f t="shared" si="66"/>
        <v>0</v>
      </c>
      <c r="CD1074" s="295">
        <f t="shared" si="67"/>
        <v>14</v>
      </c>
      <c r="CE1074" s="284">
        <f t="shared" si="68"/>
        <v>1</v>
      </c>
      <c r="CF1074" s="295">
        <f t="shared" si="69"/>
        <v>0</v>
      </c>
      <c r="CG1074" s="274" t="s">
        <v>1817</v>
      </c>
      <c r="CH1074" s="274" t="s">
        <v>268</v>
      </c>
      <c r="CI1074" s="274" t="s">
        <v>268</v>
      </c>
      <c r="CJ1074" s="298" t="s">
        <v>271</v>
      </c>
      <c r="CK1074" s="297">
        <v>1</v>
      </c>
      <c r="CL1074" s="274" t="s">
        <v>268</v>
      </c>
      <c r="CM1074" s="274" t="s">
        <v>268</v>
      </c>
      <c r="CN1074" s="274" t="s">
        <v>268</v>
      </c>
      <c r="CO1074" s="274" t="s">
        <v>268</v>
      </c>
      <c r="CP1074" s="274" t="s">
        <v>268</v>
      </c>
      <c r="CQ1074" s="274" t="s">
        <v>268</v>
      </c>
      <c r="CR1074" s="274" t="s">
        <v>877</v>
      </c>
      <c r="CS1074" s="274">
        <v>5.32</v>
      </c>
      <c r="CT1074" s="274" t="s">
        <v>268</v>
      </c>
      <c r="CU1074" s="274">
        <v>5.32</v>
      </c>
      <c r="CV1074" s="274">
        <v>365</v>
      </c>
      <c r="CW1074" s="274" t="s">
        <v>878</v>
      </c>
      <c r="CX1074" s="274" t="s">
        <v>835</v>
      </c>
      <c r="CY1074" s="274" t="s">
        <v>836</v>
      </c>
      <c r="CZ1074" s="274" t="s">
        <v>837</v>
      </c>
      <c r="DA1074" s="274" t="s">
        <v>268</v>
      </c>
      <c r="DB1074" s="274" t="s">
        <v>268</v>
      </c>
      <c r="DC1074" s="274" t="s">
        <v>268</v>
      </c>
      <c r="DD1074" s="274" t="s">
        <v>268</v>
      </c>
      <c r="DE1074" s="274" t="s">
        <v>268</v>
      </c>
      <c r="DF1074" s="274" t="s">
        <v>268</v>
      </c>
      <c r="DG1074" s="299">
        <f>IFERROR(IF(CA1074="D",IF(CK1074="A dispo.",CD1074*VLOOKUP('DATI INPUT'!$F$27,TARIFFE_UD,2,FALSE),CD1074*VLOOKUP(CK1074,TARIFFE_UD,2,FALSE)),CD1074*VLOOKUP(CB1074-100,TARIFFE_UND,2,FALSE)),0)</f>
        <v>8.6234598978578632</v>
      </c>
      <c r="DH1074" s="299">
        <f>IFERROR(IF(CA1074="D",IF(CK1074="A dispo.",CF1074*VLOOKUP('DATI INPUT'!$F$27,TARIFFE_UD,3,FALSE),CF1074*VLOOKUP(CK1074,TARIFFE_UD,3,FALSE)),CF1074*VLOOKUP(CB1074-100,TARIFFE_UND,3,FALSE)),0)</f>
        <v>0</v>
      </c>
    </row>
    <row r="1075" spans="1:112" x14ac:dyDescent="0.25">
      <c r="A1075" s="274" t="s">
        <v>8357</v>
      </c>
      <c r="B1075" s="274" t="s">
        <v>8358</v>
      </c>
      <c r="C1075" s="274" t="s">
        <v>8359</v>
      </c>
      <c r="D1075" s="274" t="s">
        <v>8360</v>
      </c>
      <c r="E1075" s="274" t="s">
        <v>268</v>
      </c>
      <c r="F1075" s="274" t="s">
        <v>156</v>
      </c>
      <c r="G1075" s="274" t="s">
        <v>8361</v>
      </c>
      <c r="H1075" s="274" t="s">
        <v>1137</v>
      </c>
      <c r="I1075" s="274" t="s">
        <v>980</v>
      </c>
      <c r="J1075" s="274" t="s">
        <v>156</v>
      </c>
      <c r="K1075" s="274" t="s">
        <v>7610</v>
      </c>
      <c r="L1075" s="274" t="s">
        <v>984</v>
      </c>
      <c r="M1075" s="274" t="s">
        <v>6515</v>
      </c>
      <c r="N1075" s="274" t="s">
        <v>984</v>
      </c>
      <c r="O1075" s="274" t="s">
        <v>873</v>
      </c>
      <c r="P1075" s="274" t="s">
        <v>613</v>
      </c>
      <c r="Q1075" s="274" t="s">
        <v>1143</v>
      </c>
      <c r="R1075" s="274" t="s">
        <v>268</v>
      </c>
      <c r="S1075" s="274" t="s">
        <v>268</v>
      </c>
      <c r="T1075" s="274" t="s">
        <v>268</v>
      </c>
      <c r="U1075" s="274" t="s">
        <v>268</v>
      </c>
      <c r="V1075" s="274" t="s">
        <v>268</v>
      </c>
      <c r="W1075" s="274" t="s">
        <v>6515</v>
      </c>
      <c r="X1075" s="274" t="s">
        <v>613</v>
      </c>
      <c r="Y1075" s="274" t="s">
        <v>1143</v>
      </c>
      <c r="Z1075" s="274" t="s">
        <v>268</v>
      </c>
      <c r="AA1075" s="274" t="s">
        <v>268</v>
      </c>
      <c r="AB1075" s="274" t="s">
        <v>268</v>
      </c>
      <c r="AC1075" s="274" t="s">
        <v>268</v>
      </c>
      <c r="AD1075" s="274" t="s">
        <v>268</v>
      </c>
      <c r="AE1075" s="274" t="s">
        <v>287</v>
      </c>
      <c r="AF1075" s="274" t="s">
        <v>1811</v>
      </c>
      <c r="AG1075" s="274" t="s">
        <v>875</v>
      </c>
      <c r="AH1075" s="274" t="s">
        <v>1848</v>
      </c>
      <c r="AI1075" s="274" t="s">
        <v>958</v>
      </c>
      <c r="AJ1075" s="274" t="s">
        <v>268</v>
      </c>
      <c r="AK1075" s="274" t="s">
        <v>352</v>
      </c>
      <c r="AL1075" s="274" t="s">
        <v>268</v>
      </c>
      <c r="AM1075" s="274" t="s">
        <v>268</v>
      </c>
      <c r="AN1075" s="274" t="s">
        <v>268</v>
      </c>
      <c r="AO1075" s="274" t="s">
        <v>268</v>
      </c>
      <c r="AP1075" s="274" t="s">
        <v>268</v>
      </c>
      <c r="AQ1075" s="274" t="s">
        <v>268</v>
      </c>
      <c r="AR1075" s="274" t="s">
        <v>268</v>
      </c>
      <c r="AS1075" s="274" t="s">
        <v>268</v>
      </c>
      <c r="AT1075" s="274" t="s">
        <v>268</v>
      </c>
      <c r="AU1075" s="274" t="s">
        <v>268</v>
      </c>
      <c r="AV1075" s="274" t="s">
        <v>268</v>
      </c>
      <c r="AW1075" s="274" t="s">
        <v>268</v>
      </c>
      <c r="AX1075" s="274" t="s">
        <v>268</v>
      </c>
      <c r="AY1075" s="274" t="s">
        <v>268</v>
      </c>
      <c r="AZ1075" s="274" t="s">
        <v>268</v>
      </c>
      <c r="BA1075" s="274" t="s">
        <v>268</v>
      </c>
      <c r="BB1075" s="274" t="s">
        <v>268</v>
      </c>
      <c r="BC1075" s="274" t="s">
        <v>268</v>
      </c>
      <c r="BD1075" s="274" t="s">
        <v>268</v>
      </c>
      <c r="BE1075" s="274" t="s">
        <v>268</v>
      </c>
      <c r="BF1075" s="274" t="s">
        <v>268</v>
      </c>
      <c r="BG1075" s="274" t="s">
        <v>268</v>
      </c>
      <c r="BH1075" s="274" t="s">
        <v>268</v>
      </c>
      <c r="BI1075" s="274" t="s">
        <v>268</v>
      </c>
      <c r="BJ1075" s="274" t="s">
        <v>268</v>
      </c>
      <c r="BK1075" s="274" t="s">
        <v>268</v>
      </c>
      <c r="BL1075" s="274" t="s">
        <v>268</v>
      </c>
      <c r="BM1075" s="274" t="s">
        <v>268</v>
      </c>
      <c r="BN1075" s="274" t="s">
        <v>268</v>
      </c>
      <c r="BO1075" s="274" t="s">
        <v>268</v>
      </c>
      <c r="BP1075" s="274" t="s">
        <v>268</v>
      </c>
      <c r="BQ1075" s="274" t="s">
        <v>268</v>
      </c>
      <c r="BR1075" s="274" t="s">
        <v>268</v>
      </c>
      <c r="BS1075" s="274" t="s">
        <v>268</v>
      </c>
      <c r="BT1075" s="274" t="s">
        <v>268</v>
      </c>
      <c r="BU1075" s="274" t="s">
        <v>268</v>
      </c>
      <c r="BV1075" s="274" t="s">
        <v>268</v>
      </c>
      <c r="BW1075" s="274" t="s">
        <v>268</v>
      </c>
      <c r="BX1075" s="274" t="s">
        <v>268</v>
      </c>
      <c r="BY1075" s="295">
        <v>65</v>
      </c>
      <c r="BZ1075" s="295">
        <v>65</v>
      </c>
      <c r="CA1075" s="298" t="s">
        <v>142</v>
      </c>
      <c r="CB1075" s="297">
        <v>122</v>
      </c>
      <c r="CC1075" s="284">
        <f t="shared" si="66"/>
        <v>0</v>
      </c>
      <c r="CD1075" s="295">
        <f t="shared" si="67"/>
        <v>65</v>
      </c>
      <c r="CE1075" s="284">
        <f t="shared" si="68"/>
        <v>0</v>
      </c>
      <c r="CF1075" s="295">
        <f t="shared" si="69"/>
        <v>1</v>
      </c>
      <c r="CG1075" s="274" t="s">
        <v>876</v>
      </c>
      <c r="CH1075" s="274" t="s">
        <v>268</v>
      </c>
      <c r="CI1075" s="274" t="s">
        <v>268</v>
      </c>
      <c r="CJ1075" s="298" t="s">
        <v>280</v>
      </c>
      <c r="CK1075" s="297">
        <v>2</v>
      </c>
      <c r="CL1075" s="274" t="s">
        <v>268</v>
      </c>
      <c r="CM1075" s="274" t="s">
        <v>268</v>
      </c>
      <c r="CN1075" s="274" t="s">
        <v>268</v>
      </c>
      <c r="CO1075" s="274" t="s">
        <v>268</v>
      </c>
      <c r="CP1075" s="274" t="s">
        <v>268</v>
      </c>
      <c r="CQ1075" s="274" t="s">
        <v>268</v>
      </c>
      <c r="CR1075" s="274" t="s">
        <v>877</v>
      </c>
      <c r="CS1075" s="274">
        <v>81.81</v>
      </c>
      <c r="CT1075" s="274" t="s">
        <v>268</v>
      </c>
      <c r="CU1075" s="274">
        <v>81.81</v>
      </c>
      <c r="CV1075" s="274">
        <v>365</v>
      </c>
      <c r="CW1075" s="274" t="s">
        <v>878</v>
      </c>
      <c r="CX1075" s="274" t="s">
        <v>835</v>
      </c>
      <c r="CY1075" s="274" t="s">
        <v>836</v>
      </c>
      <c r="CZ1075" s="274" t="s">
        <v>837</v>
      </c>
      <c r="DA1075" s="274" t="s">
        <v>268</v>
      </c>
      <c r="DB1075" s="274" t="s">
        <v>268</v>
      </c>
      <c r="DC1075" s="274" t="s">
        <v>268</v>
      </c>
      <c r="DD1075" s="274" t="s">
        <v>268</v>
      </c>
      <c r="DE1075" s="274" t="s">
        <v>268</v>
      </c>
      <c r="DF1075" s="274" t="s">
        <v>268</v>
      </c>
      <c r="DG1075" s="299">
        <f>IFERROR(IF(CA1075="D",IF(CK1075="A dispo.",CD1075*VLOOKUP('DATI INPUT'!$F$27,TARIFFE_UD,2,FALSE),CD1075*VLOOKUP(CK1075,TARIFFE_UD,2,FALSE)),CD1075*VLOOKUP(CB1075-100,TARIFFE_UND,2,FALSE)),0)</f>
        <v>46.710407780063427</v>
      </c>
      <c r="DH1075" s="299">
        <f>IFERROR(IF(CA1075="D",IF(CK1075="A dispo.",CF1075*VLOOKUP('DATI INPUT'!$F$27,TARIFFE_UD,3,FALSE),CF1075*VLOOKUP(CK1075,TARIFFE_UD,3,FALSE)),CF1075*VLOOKUP(CB1075-100,TARIFFE_UND,3,FALSE)),0)</f>
        <v>46.077822723118445</v>
      </c>
    </row>
    <row r="1076" spans="1:112" x14ac:dyDescent="0.25">
      <c r="A1076" s="274" t="s">
        <v>8362</v>
      </c>
      <c r="B1076" s="274" t="s">
        <v>8363</v>
      </c>
      <c r="C1076" s="274" t="s">
        <v>8364</v>
      </c>
      <c r="D1076" s="274" t="s">
        <v>8365</v>
      </c>
      <c r="E1076" s="274" t="s">
        <v>268</v>
      </c>
      <c r="F1076" s="274" t="s">
        <v>156</v>
      </c>
      <c r="G1076" s="274" t="s">
        <v>8366</v>
      </c>
      <c r="H1076" s="274" t="s">
        <v>1372</v>
      </c>
      <c r="I1076" s="274" t="s">
        <v>8367</v>
      </c>
      <c r="J1076" s="274" t="s">
        <v>156</v>
      </c>
      <c r="K1076" s="274" t="s">
        <v>8368</v>
      </c>
      <c r="L1076" s="274" t="s">
        <v>984</v>
      </c>
      <c r="M1076" s="274" t="s">
        <v>2028</v>
      </c>
      <c r="N1076" s="274" t="s">
        <v>984</v>
      </c>
      <c r="O1076" s="274" t="s">
        <v>873</v>
      </c>
      <c r="P1076" s="274" t="s">
        <v>151</v>
      </c>
      <c r="Q1076" s="274" t="s">
        <v>282</v>
      </c>
      <c r="R1076" s="274" t="s">
        <v>268</v>
      </c>
      <c r="S1076" s="274" t="s">
        <v>268</v>
      </c>
      <c r="T1076" s="274" t="s">
        <v>268</v>
      </c>
      <c r="U1076" s="274" t="s">
        <v>268</v>
      </c>
      <c r="V1076" s="274" t="s">
        <v>268</v>
      </c>
      <c r="W1076" s="274" t="s">
        <v>2028</v>
      </c>
      <c r="X1076" s="274" t="s">
        <v>151</v>
      </c>
      <c r="Y1076" s="274" t="s">
        <v>282</v>
      </c>
      <c r="Z1076" s="274" t="s">
        <v>268</v>
      </c>
      <c r="AA1076" s="274" t="s">
        <v>268</v>
      </c>
      <c r="AB1076" s="274" t="s">
        <v>268</v>
      </c>
      <c r="AC1076" s="274" t="s">
        <v>268</v>
      </c>
      <c r="AD1076" s="274" t="s">
        <v>268</v>
      </c>
      <c r="AE1076" s="274" t="s">
        <v>287</v>
      </c>
      <c r="AF1076" s="274" t="s">
        <v>1811</v>
      </c>
      <c r="AG1076" s="274" t="s">
        <v>875</v>
      </c>
      <c r="AH1076" s="274" t="s">
        <v>1812</v>
      </c>
      <c r="AI1076" s="274" t="s">
        <v>946</v>
      </c>
      <c r="AJ1076" s="274" t="s">
        <v>268</v>
      </c>
      <c r="AK1076" s="274" t="s">
        <v>366</v>
      </c>
      <c r="AL1076" s="274" t="s">
        <v>268</v>
      </c>
      <c r="AM1076" s="274" t="s">
        <v>405</v>
      </c>
      <c r="AN1076" s="274" t="s">
        <v>268</v>
      </c>
      <c r="AO1076" s="274" t="s">
        <v>268</v>
      </c>
      <c r="AP1076" s="274" t="s">
        <v>268</v>
      </c>
      <c r="AQ1076" s="274" t="s">
        <v>268</v>
      </c>
      <c r="AR1076" s="274" t="s">
        <v>268</v>
      </c>
      <c r="AS1076" s="274" t="s">
        <v>268</v>
      </c>
      <c r="AT1076" s="274" t="s">
        <v>268</v>
      </c>
      <c r="AU1076" s="274" t="s">
        <v>268</v>
      </c>
      <c r="AV1076" s="274" t="s">
        <v>268</v>
      </c>
      <c r="AW1076" s="274" t="s">
        <v>268</v>
      </c>
      <c r="AX1076" s="274" t="s">
        <v>268</v>
      </c>
      <c r="AY1076" s="274" t="s">
        <v>268</v>
      </c>
      <c r="AZ1076" s="274" t="s">
        <v>268</v>
      </c>
      <c r="BA1076" s="274" t="s">
        <v>268</v>
      </c>
      <c r="BB1076" s="274" t="s">
        <v>268</v>
      </c>
      <c r="BC1076" s="274" t="s">
        <v>268</v>
      </c>
      <c r="BD1076" s="274" t="s">
        <v>268</v>
      </c>
      <c r="BE1076" s="274" t="s">
        <v>268</v>
      </c>
      <c r="BF1076" s="274" t="s">
        <v>268</v>
      </c>
      <c r="BG1076" s="274" t="s">
        <v>268</v>
      </c>
      <c r="BH1076" s="274" t="s">
        <v>268</v>
      </c>
      <c r="BI1076" s="274" t="s">
        <v>268</v>
      </c>
      <c r="BJ1076" s="274" t="s">
        <v>268</v>
      </c>
      <c r="BK1076" s="274" t="s">
        <v>268</v>
      </c>
      <c r="BL1076" s="274" t="s">
        <v>268</v>
      </c>
      <c r="BM1076" s="274" t="s">
        <v>268</v>
      </c>
      <c r="BN1076" s="274" t="s">
        <v>268</v>
      </c>
      <c r="BO1076" s="274" t="s">
        <v>268</v>
      </c>
      <c r="BP1076" s="274" t="s">
        <v>268</v>
      </c>
      <c r="BQ1076" s="274" t="s">
        <v>268</v>
      </c>
      <c r="BR1076" s="274" t="s">
        <v>268</v>
      </c>
      <c r="BS1076" s="274" t="s">
        <v>268</v>
      </c>
      <c r="BT1076" s="274" t="s">
        <v>268</v>
      </c>
      <c r="BU1076" s="274" t="s">
        <v>268</v>
      </c>
      <c r="BV1076" s="274" t="s">
        <v>268</v>
      </c>
      <c r="BW1076" s="274" t="s">
        <v>268</v>
      </c>
      <c r="BX1076" s="274" t="s">
        <v>268</v>
      </c>
      <c r="BY1076" s="295">
        <v>64</v>
      </c>
      <c r="BZ1076" s="295">
        <v>64</v>
      </c>
      <c r="CA1076" s="298" t="s">
        <v>142</v>
      </c>
      <c r="CB1076" s="297">
        <v>122</v>
      </c>
      <c r="CC1076" s="284">
        <f t="shared" si="66"/>
        <v>0</v>
      </c>
      <c r="CD1076" s="295">
        <f t="shared" si="67"/>
        <v>64</v>
      </c>
      <c r="CE1076" s="284">
        <f t="shared" si="68"/>
        <v>0</v>
      </c>
      <c r="CF1076" s="295">
        <f t="shared" si="69"/>
        <v>1</v>
      </c>
      <c r="CG1076" s="274" t="s">
        <v>876</v>
      </c>
      <c r="CH1076" s="274" t="s">
        <v>268</v>
      </c>
      <c r="CI1076" s="274" t="s">
        <v>268</v>
      </c>
      <c r="CJ1076" s="298" t="s">
        <v>271</v>
      </c>
      <c r="CK1076" s="297">
        <v>1</v>
      </c>
      <c r="CL1076" s="274" t="s">
        <v>268</v>
      </c>
      <c r="CM1076" s="274" t="s">
        <v>268</v>
      </c>
      <c r="CN1076" s="274" t="s">
        <v>268</v>
      </c>
      <c r="CO1076" s="274" t="s">
        <v>268</v>
      </c>
      <c r="CP1076" s="274" t="s">
        <v>268</v>
      </c>
      <c r="CQ1076" s="274" t="s">
        <v>268</v>
      </c>
      <c r="CR1076" s="274" t="s">
        <v>877</v>
      </c>
      <c r="CS1076" s="274">
        <v>41.6</v>
      </c>
      <c r="CT1076" s="274" t="s">
        <v>268</v>
      </c>
      <c r="CU1076" s="274">
        <v>41.6</v>
      </c>
      <c r="CV1076" s="274">
        <v>365</v>
      </c>
      <c r="CW1076" s="274" t="s">
        <v>878</v>
      </c>
      <c r="CX1076" s="274" t="s">
        <v>835</v>
      </c>
      <c r="CY1076" s="274" t="s">
        <v>836</v>
      </c>
      <c r="CZ1076" s="274" t="s">
        <v>837</v>
      </c>
      <c r="DA1076" s="274" t="s">
        <v>268</v>
      </c>
      <c r="DB1076" s="274" t="s">
        <v>268</v>
      </c>
      <c r="DC1076" s="274" t="s">
        <v>268</v>
      </c>
      <c r="DD1076" s="274" t="s">
        <v>268</v>
      </c>
      <c r="DE1076" s="274" t="s">
        <v>268</v>
      </c>
      <c r="DF1076" s="274" t="s">
        <v>268</v>
      </c>
      <c r="DG1076" s="299">
        <f>IFERROR(IF(CA1076="D",IF(CK1076="A dispo.",CD1076*VLOOKUP('DATI INPUT'!$F$27,TARIFFE_UD,2,FALSE),CD1076*VLOOKUP(CK1076,TARIFFE_UD,2,FALSE)),CD1076*VLOOKUP(CB1076-100,TARIFFE_UND,2,FALSE)),0)</f>
        <v>39.421530961635945</v>
      </c>
      <c r="DH1076" s="299">
        <f>IFERROR(IF(CA1076="D",IF(CK1076="A dispo.",CF1076*VLOOKUP('DATI INPUT'!$F$27,TARIFFE_UD,3,FALSE),CF1076*VLOOKUP(CK1076,TARIFFE_UD,3,FALSE)),CF1076*VLOOKUP(CB1076-100,TARIFFE_UND,3,FALSE)),0)</f>
        <v>15.164853048114928</v>
      </c>
    </row>
    <row r="1077" spans="1:112" hidden="1" x14ac:dyDescent="0.25">
      <c r="A1077" s="274" t="s">
        <v>8369</v>
      </c>
      <c r="B1077" s="274" t="s">
        <v>8370</v>
      </c>
      <c r="C1077" s="274" t="s">
        <v>8371</v>
      </c>
      <c r="D1077" s="274" t="s">
        <v>8372</v>
      </c>
      <c r="E1077" s="274" t="s">
        <v>268</v>
      </c>
      <c r="F1077" s="274" t="s">
        <v>156</v>
      </c>
      <c r="G1077" s="274" t="s">
        <v>8373</v>
      </c>
      <c r="H1077" s="274" t="s">
        <v>8374</v>
      </c>
      <c r="I1077" s="274" t="s">
        <v>1570</v>
      </c>
      <c r="J1077" s="274" t="s">
        <v>156</v>
      </c>
      <c r="K1077" s="274" t="s">
        <v>8375</v>
      </c>
      <c r="L1077" s="274" t="s">
        <v>2536</v>
      </c>
      <c r="M1077" s="274" t="s">
        <v>8376</v>
      </c>
      <c r="N1077" s="274" t="s">
        <v>8377</v>
      </c>
      <c r="O1077" s="274" t="s">
        <v>8378</v>
      </c>
      <c r="P1077" s="274" t="s">
        <v>8379</v>
      </c>
      <c r="Q1077" s="274" t="s">
        <v>936</v>
      </c>
      <c r="R1077" s="274" t="s">
        <v>268</v>
      </c>
      <c r="S1077" s="274" t="s">
        <v>268</v>
      </c>
      <c r="T1077" s="274" t="s">
        <v>268</v>
      </c>
      <c r="U1077" s="274" t="s">
        <v>268</v>
      </c>
      <c r="V1077" s="274" t="s">
        <v>268</v>
      </c>
      <c r="W1077" s="274" t="s">
        <v>3687</v>
      </c>
      <c r="X1077" s="274" t="s">
        <v>1934</v>
      </c>
      <c r="Y1077" s="274" t="s">
        <v>493</v>
      </c>
      <c r="Z1077" s="274" t="s">
        <v>268</v>
      </c>
      <c r="AA1077" s="274" t="s">
        <v>268</v>
      </c>
      <c r="AB1077" s="274" t="s">
        <v>268</v>
      </c>
      <c r="AC1077" s="274" t="s">
        <v>268</v>
      </c>
      <c r="AD1077" s="274" t="s">
        <v>268</v>
      </c>
      <c r="AE1077" s="274" t="s">
        <v>287</v>
      </c>
      <c r="AF1077" s="274" t="s">
        <v>1811</v>
      </c>
      <c r="AG1077" s="274" t="s">
        <v>875</v>
      </c>
      <c r="AH1077" s="274" t="s">
        <v>1935</v>
      </c>
      <c r="AI1077" s="274" t="s">
        <v>3796</v>
      </c>
      <c r="AJ1077" s="274" t="s">
        <v>268</v>
      </c>
      <c r="AK1077" s="274" t="s">
        <v>366</v>
      </c>
      <c r="AL1077" s="274" t="s">
        <v>268</v>
      </c>
      <c r="AM1077" s="274" t="s">
        <v>288</v>
      </c>
      <c r="AN1077" s="274" t="s">
        <v>268</v>
      </c>
      <c r="AO1077" s="274" t="s">
        <v>268</v>
      </c>
      <c r="AP1077" s="274" t="s">
        <v>268</v>
      </c>
      <c r="AQ1077" s="274" t="s">
        <v>268</v>
      </c>
      <c r="AR1077" s="274" t="s">
        <v>268</v>
      </c>
      <c r="AS1077" s="274" t="s">
        <v>268</v>
      </c>
      <c r="AT1077" s="274" t="s">
        <v>268</v>
      </c>
      <c r="AU1077" s="274" t="s">
        <v>268</v>
      </c>
      <c r="AV1077" s="274" t="s">
        <v>268</v>
      </c>
      <c r="AW1077" s="274" t="s">
        <v>268</v>
      </c>
      <c r="AX1077" s="274" t="s">
        <v>268</v>
      </c>
      <c r="AY1077" s="274" t="s">
        <v>268</v>
      </c>
      <c r="AZ1077" s="274" t="s">
        <v>268</v>
      </c>
      <c r="BA1077" s="274" t="s">
        <v>268</v>
      </c>
      <c r="BB1077" s="274" t="s">
        <v>268</v>
      </c>
      <c r="BC1077" s="274" t="s">
        <v>268</v>
      </c>
      <c r="BD1077" s="274" t="s">
        <v>268</v>
      </c>
      <c r="BE1077" s="274" t="s">
        <v>268</v>
      </c>
      <c r="BF1077" s="274" t="s">
        <v>268</v>
      </c>
      <c r="BG1077" s="274" t="s">
        <v>268</v>
      </c>
      <c r="BH1077" s="274" t="s">
        <v>268</v>
      </c>
      <c r="BI1077" s="274" t="s">
        <v>268</v>
      </c>
      <c r="BJ1077" s="274" t="s">
        <v>268</v>
      </c>
      <c r="BK1077" s="274" t="s">
        <v>268</v>
      </c>
      <c r="BL1077" s="274" t="s">
        <v>268</v>
      </c>
      <c r="BM1077" s="274" t="s">
        <v>268</v>
      </c>
      <c r="BN1077" s="274" t="s">
        <v>268</v>
      </c>
      <c r="BO1077" s="274" t="s">
        <v>268</v>
      </c>
      <c r="BP1077" s="274" t="s">
        <v>268</v>
      </c>
      <c r="BQ1077" s="274" t="s">
        <v>268</v>
      </c>
      <c r="BR1077" s="274" t="s">
        <v>268</v>
      </c>
      <c r="BS1077" s="274" t="s">
        <v>268</v>
      </c>
      <c r="BT1077" s="274" t="s">
        <v>268</v>
      </c>
      <c r="BU1077" s="274" t="s">
        <v>268</v>
      </c>
      <c r="BV1077" s="274" t="s">
        <v>268</v>
      </c>
      <c r="BW1077" s="274" t="s">
        <v>268</v>
      </c>
      <c r="BX1077" s="274" t="s">
        <v>268</v>
      </c>
      <c r="BY1077" s="295">
        <v>29.45</v>
      </c>
      <c r="BZ1077" s="295">
        <v>29.45</v>
      </c>
      <c r="CA1077" s="298" t="s">
        <v>142</v>
      </c>
      <c r="CB1077" s="297">
        <v>122</v>
      </c>
      <c r="CC1077" s="284">
        <f t="shared" si="66"/>
        <v>0</v>
      </c>
      <c r="CD1077" s="295">
        <f t="shared" si="67"/>
        <v>29.45</v>
      </c>
      <c r="CE1077" s="284">
        <f t="shared" si="68"/>
        <v>0</v>
      </c>
      <c r="CF1077" s="295">
        <f t="shared" si="69"/>
        <v>1</v>
      </c>
      <c r="CG1077" s="274" t="s">
        <v>876</v>
      </c>
      <c r="CH1077" s="274" t="s">
        <v>268</v>
      </c>
      <c r="CI1077" s="274" t="s">
        <v>268</v>
      </c>
      <c r="CJ1077" s="298" t="s">
        <v>268</v>
      </c>
      <c r="CK1077" s="298" t="s">
        <v>736</v>
      </c>
      <c r="CL1077" s="274" t="s">
        <v>268</v>
      </c>
      <c r="CM1077" s="274" t="s">
        <v>268</v>
      </c>
      <c r="CN1077" s="274" t="s">
        <v>268</v>
      </c>
      <c r="CO1077" s="274" t="s">
        <v>268</v>
      </c>
      <c r="CP1077" s="274" t="s">
        <v>268</v>
      </c>
      <c r="CQ1077" s="274" t="s">
        <v>268</v>
      </c>
      <c r="CR1077" s="274" t="s">
        <v>877</v>
      </c>
      <c r="CS1077" s="274">
        <v>66.989999999999995</v>
      </c>
      <c r="CT1077" s="274" t="s">
        <v>268</v>
      </c>
      <c r="CU1077" s="274">
        <v>66.989999999999995</v>
      </c>
      <c r="CV1077" s="274">
        <v>365</v>
      </c>
      <c r="CW1077" s="274" t="s">
        <v>878</v>
      </c>
      <c r="CX1077" s="274" t="s">
        <v>835</v>
      </c>
      <c r="CY1077" s="274" t="s">
        <v>836</v>
      </c>
      <c r="CZ1077" s="274" t="s">
        <v>837</v>
      </c>
      <c r="DA1077" s="274" t="s">
        <v>268</v>
      </c>
      <c r="DB1077" s="274" t="s">
        <v>268</v>
      </c>
      <c r="DC1077" s="274" t="s">
        <v>268</v>
      </c>
      <c r="DD1077" s="274" t="s">
        <v>268</v>
      </c>
      <c r="DE1077" s="274" t="s">
        <v>268</v>
      </c>
      <c r="DF1077" s="274" t="s">
        <v>268</v>
      </c>
      <c r="DG1077" s="299">
        <f>IFERROR(IF(CA1077="D",IF(CK1077="A dispo.",CD1077*VLOOKUP('DATI INPUT'!$F$27,TARIFFE_UD,2,FALSE),CD1077*VLOOKUP(CK1077,TARIFFE_UD,2,FALSE)),CD1077*VLOOKUP(CB1077-100,TARIFFE_UND,2,FALSE)),0)</f>
        <v>23.322939244155371</v>
      </c>
      <c r="DH1077" s="299">
        <f>IFERROR(IF(CA1077="D",IF(CK1077="A dispo.",CF1077*VLOOKUP('DATI INPUT'!$F$27,TARIFFE_UD,3,FALSE),CF1077*VLOOKUP(CK1077,TARIFFE_UD,3,FALSE)),CF1077*VLOOKUP(CB1077-100,TARIFFE_UND,3,FALSE)),0)</f>
        <v>60.367780403072892</v>
      </c>
    </row>
    <row r="1078" spans="1:112" hidden="1" x14ac:dyDescent="0.25">
      <c r="A1078" s="274" t="s">
        <v>8380</v>
      </c>
      <c r="B1078" s="274" t="s">
        <v>8370</v>
      </c>
      <c r="C1078" s="274" t="s">
        <v>8381</v>
      </c>
      <c r="D1078" s="274" t="s">
        <v>8372</v>
      </c>
      <c r="E1078" s="274" t="s">
        <v>268</v>
      </c>
      <c r="F1078" s="274" t="s">
        <v>156</v>
      </c>
      <c r="G1078" s="274" t="s">
        <v>8373</v>
      </c>
      <c r="H1078" s="274" t="s">
        <v>8374</v>
      </c>
      <c r="I1078" s="274" t="s">
        <v>1570</v>
      </c>
      <c r="J1078" s="274" t="s">
        <v>156</v>
      </c>
      <c r="K1078" s="274" t="s">
        <v>8375</v>
      </c>
      <c r="L1078" s="274" t="s">
        <v>2536</v>
      </c>
      <c r="M1078" s="274" t="s">
        <v>8376</v>
      </c>
      <c r="N1078" s="274" t="s">
        <v>8377</v>
      </c>
      <c r="O1078" s="274" t="s">
        <v>8378</v>
      </c>
      <c r="P1078" s="274" t="s">
        <v>8379</v>
      </c>
      <c r="Q1078" s="274" t="s">
        <v>936</v>
      </c>
      <c r="R1078" s="274" t="s">
        <v>268</v>
      </c>
      <c r="S1078" s="274" t="s">
        <v>268</v>
      </c>
      <c r="T1078" s="274" t="s">
        <v>268</v>
      </c>
      <c r="U1078" s="274" t="s">
        <v>268</v>
      </c>
      <c r="V1078" s="274" t="s">
        <v>268</v>
      </c>
      <c r="W1078" s="274" t="s">
        <v>1933</v>
      </c>
      <c r="X1078" s="274" t="s">
        <v>1934</v>
      </c>
      <c r="Y1078" s="274" t="s">
        <v>544</v>
      </c>
      <c r="Z1078" s="274" t="s">
        <v>268</v>
      </c>
      <c r="AA1078" s="274" t="s">
        <v>268</v>
      </c>
      <c r="AB1078" s="274" t="s">
        <v>268</v>
      </c>
      <c r="AC1078" s="274" t="s">
        <v>268</v>
      </c>
      <c r="AD1078" s="274" t="s">
        <v>268</v>
      </c>
      <c r="AE1078" s="274" t="s">
        <v>287</v>
      </c>
      <c r="AF1078" s="274" t="s">
        <v>1811</v>
      </c>
      <c r="AG1078" s="274" t="s">
        <v>875</v>
      </c>
      <c r="AH1078" s="274" t="s">
        <v>1935</v>
      </c>
      <c r="AI1078" s="274" t="s">
        <v>3796</v>
      </c>
      <c r="AJ1078" s="274" t="s">
        <v>268</v>
      </c>
      <c r="AK1078" s="274" t="s">
        <v>396</v>
      </c>
      <c r="AL1078" s="274" t="s">
        <v>268</v>
      </c>
      <c r="AM1078" s="274" t="s">
        <v>411</v>
      </c>
      <c r="AN1078" s="274" t="s">
        <v>268</v>
      </c>
      <c r="AO1078" s="274" t="s">
        <v>268</v>
      </c>
      <c r="AP1078" s="274" t="s">
        <v>268</v>
      </c>
      <c r="AQ1078" s="274" t="s">
        <v>268</v>
      </c>
      <c r="AR1078" s="274" t="s">
        <v>268</v>
      </c>
      <c r="AS1078" s="274" t="s">
        <v>268</v>
      </c>
      <c r="AT1078" s="274" t="s">
        <v>268</v>
      </c>
      <c r="AU1078" s="274" t="s">
        <v>268</v>
      </c>
      <c r="AV1078" s="274" t="s">
        <v>268</v>
      </c>
      <c r="AW1078" s="274" t="s">
        <v>268</v>
      </c>
      <c r="AX1078" s="274" t="s">
        <v>268</v>
      </c>
      <c r="AY1078" s="274" t="s">
        <v>268</v>
      </c>
      <c r="AZ1078" s="274" t="s">
        <v>268</v>
      </c>
      <c r="BA1078" s="274" t="s">
        <v>268</v>
      </c>
      <c r="BB1078" s="274" t="s">
        <v>268</v>
      </c>
      <c r="BC1078" s="274" t="s">
        <v>268</v>
      </c>
      <c r="BD1078" s="274" t="s">
        <v>268</v>
      </c>
      <c r="BE1078" s="274" t="s">
        <v>268</v>
      </c>
      <c r="BF1078" s="274" t="s">
        <v>268</v>
      </c>
      <c r="BG1078" s="274" t="s">
        <v>268</v>
      </c>
      <c r="BH1078" s="274" t="s">
        <v>268</v>
      </c>
      <c r="BI1078" s="274" t="s">
        <v>268</v>
      </c>
      <c r="BJ1078" s="274" t="s">
        <v>268</v>
      </c>
      <c r="BK1078" s="274" t="s">
        <v>268</v>
      </c>
      <c r="BL1078" s="274" t="s">
        <v>268</v>
      </c>
      <c r="BM1078" s="274" t="s">
        <v>268</v>
      </c>
      <c r="BN1078" s="274" t="s">
        <v>268</v>
      </c>
      <c r="BO1078" s="274" t="s">
        <v>268</v>
      </c>
      <c r="BP1078" s="274" t="s">
        <v>268</v>
      </c>
      <c r="BQ1078" s="274" t="s">
        <v>268</v>
      </c>
      <c r="BR1078" s="274" t="s">
        <v>268</v>
      </c>
      <c r="BS1078" s="274" t="s">
        <v>268</v>
      </c>
      <c r="BT1078" s="274" t="s">
        <v>268</v>
      </c>
      <c r="BU1078" s="274" t="s">
        <v>268</v>
      </c>
      <c r="BV1078" s="274" t="s">
        <v>268</v>
      </c>
      <c r="BW1078" s="274" t="s">
        <v>268</v>
      </c>
      <c r="BX1078" s="274" t="s">
        <v>268</v>
      </c>
      <c r="BY1078" s="295">
        <v>16</v>
      </c>
      <c r="BZ1078" s="295">
        <v>16</v>
      </c>
      <c r="CA1078" s="298" t="s">
        <v>142</v>
      </c>
      <c r="CB1078" s="297">
        <v>123</v>
      </c>
      <c r="CC1078" s="284">
        <f t="shared" si="66"/>
        <v>0</v>
      </c>
      <c r="CD1078" s="295">
        <f t="shared" si="67"/>
        <v>16</v>
      </c>
      <c r="CE1078" s="284">
        <f t="shared" si="68"/>
        <v>1</v>
      </c>
      <c r="CF1078" s="295">
        <f t="shared" si="69"/>
        <v>0</v>
      </c>
      <c r="CG1078" s="274" t="s">
        <v>1817</v>
      </c>
      <c r="CH1078" s="274" t="s">
        <v>268</v>
      </c>
      <c r="CI1078" s="274" t="s">
        <v>268</v>
      </c>
      <c r="CJ1078" s="298" t="s">
        <v>268</v>
      </c>
      <c r="CK1078" s="298" t="s">
        <v>736</v>
      </c>
      <c r="CL1078" s="274" t="s">
        <v>268</v>
      </c>
      <c r="CM1078" s="274" t="s">
        <v>268</v>
      </c>
      <c r="CN1078" s="274" t="s">
        <v>268</v>
      </c>
      <c r="CO1078" s="274" t="s">
        <v>268</v>
      </c>
      <c r="CP1078" s="274" t="s">
        <v>268</v>
      </c>
      <c r="CQ1078" s="274" t="s">
        <v>268</v>
      </c>
      <c r="CR1078" s="274" t="s">
        <v>877</v>
      </c>
      <c r="CS1078" s="274">
        <v>7.84</v>
      </c>
      <c r="CT1078" s="274" t="s">
        <v>268</v>
      </c>
      <c r="CU1078" s="274">
        <v>7.84</v>
      </c>
      <c r="CV1078" s="274">
        <v>365</v>
      </c>
      <c r="CW1078" s="274" t="s">
        <v>878</v>
      </c>
      <c r="CX1078" s="274" t="s">
        <v>835</v>
      </c>
      <c r="CY1078" s="274" t="s">
        <v>836</v>
      </c>
      <c r="CZ1078" s="274" t="s">
        <v>837</v>
      </c>
      <c r="DA1078" s="274" t="s">
        <v>268</v>
      </c>
      <c r="DB1078" s="274" t="s">
        <v>268</v>
      </c>
      <c r="DC1078" s="274" t="s">
        <v>268</v>
      </c>
      <c r="DD1078" s="274" t="s">
        <v>268</v>
      </c>
      <c r="DE1078" s="274" t="s">
        <v>268</v>
      </c>
      <c r="DF1078" s="274" t="s">
        <v>268</v>
      </c>
      <c r="DG1078" s="299">
        <f>IFERROR(IF(CA1078="D",IF(CK1078="A dispo.",CD1078*VLOOKUP('DATI INPUT'!$F$27,TARIFFE_UD,2,FALSE),CD1078*VLOOKUP(CK1078,TARIFFE_UD,2,FALSE)),CD1078*VLOOKUP(CB1078-100,TARIFFE_UND,2,FALSE)),0)</f>
        <v>12.671206380525838</v>
      </c>
      <c r="DH1078" s="299">
        <f>IFERROR(IF(CA1078="D",IF(CK1078="A dispo.",CF1078*VLOOKUP('DATI INPUT'!$F$27,TARIFFE_UD,3,FALSE),CF1078*VLOOKUP(CK1078,TARIFFE_UD,3,FALSE)),CF1078*VLOOKUP(CB1078-100,TARIFFE_UND,3,FALSE)),0)</f>
        <v>0</v>
      </c>
    </row>
    <row r="1079" spans="1:112" hidden="1" x14ac:dyDescent="0.25">
      <c r="A1079" s="274" t="s">
        <v>8382</v>
      </c>
      <c r="B1079" s="274" t="s">
        <v>8383</v>
      </c>
      <c r="C1079" s="274" t="s">
        <v>8384</v>
      </c>
      <c r="D1079" s="274" t="s">
        <v>8385</v>
      </c>
      <c r="E1079" s="274" t="s">
        <v>268</v>
      </c>
      <c r="F1079" s="274" t="s">
        <v>156</v>
      </c>
      <c r="G1079" s="274" t="s">
        <v>8386</v>
      </c>
      <c r="H1079" s="274" t="s">
        <v>1137</v>
      </c>
      <c r="I1079" s="274" t="s">
        <v>8387</v>
      </c>
      <c r="J1079" s="274" t="s">
        <v>156</v>
      </c>
      <c r="K1079" s="274" t="s">
        <v>8388</v>
      </c>
      <c r="L1079" s="274" t="s">
        <v>984</v>
      </c>
      <c r="M1079" s="274" t="s">
        <v>8389</v>
      </c>
      <c r="N1079" s="274" t="s">
        <v>1135</v>
      </c>
      <c r="O1079" s="274" t="s">
        <v>873</v>
      </c>
      <c r="P1079" s="274" t="s">
        <v>1764</v>
      </c>
      <c r="Q1079" s="274" t="s">
        <v>282</v>
      </c>
      <c r="R1079" s="274" t="s">
        <v>268</v>
      </c>
      <c r="S1079" s="274" t="s">
        <v>268</v>
      </c>
      <c r="T1079" s="274" t="s">
        <v>268</v>
      </c>
      <c r="U1079" s="274" t="s">
        <v>268</v>
      </c>
      <c r="V1079" s="274" t="s">
        <v>268</v>
      </c>
      <c r="W1079" s="274" t="s">
        <v>8390</v>
      </c>
      <c r="X1079" s="274" t="s">
        <v>887</v>
      </c>
      <c r="Y1079" s="274" t="s">
        <v>343</v>
      </c>
      <c r="Z1079" s="274" t="s">
        <v>268</v>
      </c>
      <c r="AA1079" s="274" t="s">
        <v>268</v>
      </c>
      <c r="AB1079" s="274" t="s">
        <v>268</v>
      </c>
      <c r="AC1079" s="274" t="s">
        <v>268</v>
      </c>
      <c r="AD1079" s="274" t="s">
        <v>268</v>
      </c>
      <c r="AE1079" s="274" t="s">
        <v>287</v>
      </c>
      <c r="AF1079" s="274" t="s">
        <v>1811</v>
      </c>
      <c r="AG1079" s="274" t="s">
        <v>875</v>
      </c>
      <c r="AH1079" s="274" t="s">
        <v>1848</v>
      </c>
      <c r="AI1079" s="274" t="s">
        <v>6009</v>
      </c>
      <c r="AJ1079" s="274" t="s">
        <v>268</v>
      </c>
      <c r="AK1079" s="274" t="s">
        <v>268</v>
      </c>
      <c r="AL1079" s="274" t="s">
        <v>268</v>
      </c>
      <c r="AM1079" s="274" t="s">
        <v>405</v>
      </c>
      <c r="AN1079" s="274" t="s">
        <v>268</v>
      </c>
      <c r="AO1079" s="274" t="s">
        <v>268</v>
      </c>
      <c r="AP1079" s="274" t="s">
        <v>268</v>
      </c>
      <c r="AQ1079" s="274" t="s">
        <v>268</v>
      </c>
      <c r="AR1079" s="274" t="s">
        <v>268</v>
      </c>
      <c r="AS1079" s="274" t="s">
        <v>268</v>
      </c>
      <c r="AT1079" s="274" t="s">
        <v>268</v>
      </c>
      <c r="AU1079" s="274" t="s">
        <v>268</v>
      </c>
      <c r="AV1079" s="274" t="s">
        <v>268</v>
      </c>
      <c r="AW1079" s="274" t="s">
        <v>268</v>
      </c>
      <c r="AX1079" s="274" t="s">
        <v>268</v>
      </c>
      <c r="AY1079" s="274" t="s">
        <v>268</v>
      </c>
      <c r="AZ1079" s="274" t="s">
        <v>268</v>
      </c>
      <c r="BA1079" s="274" t="s">
        <v>268</v>
      </c>
      <c r="BB1079" s="274" t="s">
        <v>268</v>
      </c>
      <c r="BC1079" s="274" t="s">
        <v>268</v>
      </c>
      <c r="BD1079" s="274" t="s">
        <v>268</v>
      </c>
      <c r="BE1079" s="274" t="s">
        <v>268</v>
      </c>
      <c r="BF1079" s="274" t="s">
        <v>268</v>
      </c>
      <c r="BG1079" s="274" t="s">
        <v>268</v>
      </c>
      <c r="BH1079" s="274" t="s">
        <v>268</v>
      </c>
      <c r="BI1079" s="274" t="s">
        <v>268</v>
      </c>
      <c r="BJ1079" s="274" t="s">
        <v>268</v>
      </c>
      <c r="BK1079" s="274" t="s">
        <v>268</v>
      </c>
      <c r="BL1079" s="274" t="s">
        <v>268</v>
      </c>
      <c r="BM1079" s="274" t="s">
        <v>268</v>
      </c>
      <c r="BN1079" s="274" t="s">
        <v>268</v>
      </c>
      <c r="BO1079" s="274" t="s">
        <v>268</v>
      </c>
      <c r="BP1079" s="274" t="s">
        <v>268</v>
      </c>
      <c r="BQ1079" s="274" t="s">
        <v>268</v>
      </c>
      <c r="BR1079" s="274" t="s">
        <v>268</v>
      </c>
      <c r="BS1079" s="274" t="s">
        <v>268</v>
      </c>
      <c r="BT1079" s="274" t="s">
        <v>268</v>
      </c>
      <c r="BU1079" s="274" t="s">
        <v>268</v>
      </c>
      <c r="BV1079" s="274" t="s">
        <v>268</v>
      </c>
      <c r="BW1079" s="274" t="s">
        <v>268</v>
      </c>
      <c r="BX1079" s="274" t="s">
        <v>268</v>
      </c>
      <c r="BY1079" s="295">
        <v>64</v>
      </c>
      <c r="BZ1079" s="295">
        <v>64</v>
      </c>
      <c r="CA1079" s="298" t="s">
        <v>142</v>
      </c>
      <c r="CB1079" s="297">
        <v>122</v>
      </c>
      <c r="CC1079" s="284">
        <f t="shared" si="66"/>
        <v>0</v>
      </c>
      <c r="CD1079" s="295">
        <f t="shared" si="67"/>
        <v>64</v>
      </c>
      <c r="CE1079" s="284">
        <f t="shared" si="68"/>
        <v>0</v>
      </c>
      <c r="CF1079" s="295">
        <f t="shared" si="69"/>
        <v>1</v>
      </c>
      <c r="CG1079" s="274" t="s">
        <v>876</v>
      </c>
      <c r="CH1079" s="274" t="s">
        <v>268</v>
      </c>
      <c r="CI1079" s="274" t="s">
        <v>268</v>
      </c>
      <c r="CJ1079" s="298" t="s">
        <v>268</v>
      </c>
      <c r="CK1079" s="298" t="s">
        <v>736</v>
      </c>
      <c r="CL1079" s="274" t="s">
        <v>268</v>
      </c>
      <c r="CM1079" s="274" t="s">
        <v>268</v>
      </c>
      <c r="CN1079" s="274" t="s">
        <v>268</v>
      </c>
      <c r="CO1079" s="274" t="s">
        <v>268</v>
      </c>
      <c r="CP1079" s="274" t="s">
        <v>268</v>
      </c>
      <c r="CQ1079" s="274" t="s">
        <v>268</v>
      </c>
      <c r="CR1079" s="274" t="s">
        <v>877</v>
      </c>
      <c r="CS1079" s="274">
        <v>83.92</v>
      </c>
      <c r="CT1079" s="274" t="s">
        <v>268</v>
      </c>
      <c r="CU1079" s="274">
        <v>83.92</v>
      </c>
      <c r="CV1079" s="274">
        <v>365</v>
      </c>
      <c r="CW1079" s="274" t="s">
        <v>878</v>
      </c>
      <c r="CX1079" s="274" t="s">
        <v>835</v>
      </c>
      <c r="CY1079" s="274" t="s">
        <v>836</v>
      </c>
      <c r="CZ1079" s="274" t="s">
        <v>837</v>
      </c>
      <c r="DA1079" s="274" t="s">
        <v>268</v>
      </c>
      <c r="DB1079" s="274" t="s">
        <v>268</v>
      </c>
      <c r="DC1079" s="274" t="s">
        <v>268</v>
      </c>
      <c r="DD1079" s="274" t="s">
        <v>268</v>
      </c>
      <c r="DE1079" s="274" t="s">
        <v>268</v>
      </c>
      <c r="DF1079" s="274" t="s">
        <v>268</v>
      </c>
      <c r="DG1079" s="299">
        <f>IFERROR(IF(CA1079="D",IF(CK1079="A dispo.",CD1079*VLOOKUP('DATI INPUT'!$F$27,TARIFFE_UD,2,FALSE),CD1079*VLOOKUP(CK1079,TARIFFE_UD,2,FALSE)),CD1079*VLOOKUP(CB1079-100,TARIFFE_UND,2,FALSE)),0)</f>
        <v>50.684825522103353</v>
      </c>
      <c r="DH1079" s="299">
        <f>IFERROR(IF(CA1079="D",IF(CK1079="A dispo.",CF1079*VLOOKUP('DATI INPUT'!$F$27,TARIFFE_UD,3,FALSE),CF1079*VLOOKUP(CK1079,TARIFFE_UD,3,FALSE)),CF1079*VLOOKUP(CB1079-100,TARIFFE_UND,3,FALSE)),0)</f>
        <v>60.367780403072892</v>
      </c>
    </row>
    <row r="1080" spans="1:112" hidden="1" x14ac:dyDescent="0.25">
      <c r="A1080" s="274" t="s">
        <v>8391</v>
      </c>
      <c r="B1080" s="274" t="s">
        <v>8392</v>
      </c>
      <c r="C1080" s="274" t="s">
        <v>8393</v>
      </c>
      <c r="D1080" s="274" t="s">
        <v>8394</v>
      </c>
      <c r="E1080" s="274" t="s">
        <v>268</v>
      </c>
      <c r="F1080" s="274" t="s">
        <v>156</v>
      </c>
      <c r="G1080" s="274" t="s">
        <v>8395</v>
      </c>
      <c r="H1080" s="274" t="s">
        <v>983</v>
      </c>
      <c r="I1080" s="274" t="s">
        <v>8396</v>
      </c>
      <c r="J1080" s="274" t="s">
        <v>156</v>
      </c>
      <c r="K1080" s="274" t="s">
        <v>8397</v>
      </c>
      <c r="L1080" s="274" t="s">
        <v>880</v>
      </c>
      <c r="M1080" s="274" t="s">
        <v>1286</v>
      </c>
      <c r="N1080" s="274" t="s">
        <v>879</v>
      </c>
      <c r="O1080" s="274" t="s">
        <v>998</v>
      </c>
      <c r="P1080" s="274" t="s">
        <v>910</v>
      </c>
      <c r="Q1080" s="274" t="s">
        <v>268</v>
      </c>
      <c r="R1080" s="274" t="s">
        <v>268</v>
      </c>
      <c r="S1080" s="274" t="s">
        <v>268</v>
      </c>
      <c r="T1080" s="274" t="s">
        <v>268</v>
      </c>
      <c r="U1080" s="274" t="s">
        <v>268</v>
      </c>
      <c r="V1080" s="274" t="s">
        <v>268</v>
      </c>
      <c r="W1080" s="274" t="s">
        <v>8398</v>
      </c>
      <c r="X1080" s="274" t="s">
        <v>1847</v>
      </c>
      <c r="Y1080" s="274" t="s">
        <v>2492</v>
      </c>
      <c r="Z1080" s="274" t="s">
        <v>268</v>
      </c>
      <c r="AA1080" s="274" t="s">
        <v>268</v>
      </c>
      <c r="AB1080" s="274" t="s">
        <v>268</v>
      </c>
      <c r="AC1080" s="274" t="s">
        <v>268</v>
      </c>
      <c r="AD1080" s="274" t="s">
        <v>268</v>
      </c>
      <c r="AE1080" s="274" t="s">
        <v>287</v>
      </c>
      <c r="AF1080" s="274" t="s">
        <v>1811</v>
      </c>
      <c r="AG1080" s="274" t="s">
        <v>875</v>
      </c>
      <c r="AH1080" s="274" t="s">
        <v>1848</v>
      </c>
      <c r="AI1080" s="274" t="s">
        <v>8399</v>
      </c>
      <c r="AJ1080" s="274" t="s">
        <v>268</v>
      </c>
      <c r="AK1080" s="274" t="s">
        <v>354</v>
      </c>
      <c r="AL1080" s="274" t="s">
        <v>268</v>
      </c>
      <c r="AM1080" s="274" t="s">
        <v>405</v>
      </c>
      <c r="AN1080" s="274" t="s">
        <v>268</v>
      </c>
      <c r="AO1080" s="274" t="s">
        <v>268</v>
      </c>
      <c r="AP1080" s="274" t="s">
        <v>268</v>
      </c>
      <c r="AQ1080" s="274" t="s">
        <v>268</v>
      </c>
      <c r="AR1080" s="274" t="s">
        <v>268</v>
      </c>
      <c r="AS1080" s="274" t="s">
        <v>268</v>
      </c>
      <c r="AT1080" s="274" t="s">
        <v>268</v>
      </c>
      <c r="AU1080" s="274" t="s">
        <v>268</v>
      </c>
      <c r="AV1080" s="274" t="s">
        <v>268</v>
      </c>
      <c r="AW1080" s="274" t="s">
        <v>268</v>
      </c>
      <c r="AX1080" s="274" t="s">
        <v>268</v>
      </c>
      <c r="AY1080" s="274" t="s">
        <v>268</v>
      </c>
      <c r="AZ1080" s="274" t="s">
        <v>268</v>
      </c>
      <c r="BA1080" s="274" t="s">
        <v>268</v>
      </c>
      <c r="BB1080" s="274" t="s">
        <v>268</v>
      </c>
      <c r="BC1080" s="274" t="s">
        <v>268</v>
      </c>
      <c r="BD1080" s="274" t="s">
        <v>268</v>
      </c>
      <c r="BE1080" s="274" t="s">
        <v>268</v>
      </c>
      <c r="BF1080" s="274" t="s">
        <v>268</v>
      </c>
      <c r="BG1080" s="274" t="s">
        <v>268</v>
      </c>
      <c r="BH1080" s="274" t="s">
        <v>268</v>
      </c>
      <c r="BI1080" s="274" t="s">
        <v>268</v>
      </c>
      <c r="BJ1080" s="274" t="s">
        <v>268</v>
      </c>
      <c r="BK1080" s="274" t="s">
        <v>268</v>
      </c>
      <c r="BL1080" s="274" t="s">
        <v>268</v>
      </c>
      <c r="BM1080" s="274" t="s">
        <v>268</v>
      </c>
      <c r="BN1080" s="274" t="s">
        <v>268</v>
      </c>
      <c r="BO1080" s="274" t="s">
        <v>268</v>
      </c>
      <c r="BP1080" s="274" t="s">
        <v>268</v>
      </c>
      <c r="BQ1080" s="274" t="s">
        <v>268</v>
      </c>
      <c r="BR1080" s="274" t="s">
        <v>268</v>
      </c>
      <c r="BS1080" s="274" t="s">
        <v>268</v>
      </c>
      <c r="BT1080" s="274" t="s">
        <v>268</v>
      </c>
      <c r="BU1080" s="274" t="s">
        <v>268</v>
      </c>
      <c r="BV1080" s="274" t="s">
        <v>268</v>
      </c>
      <c r="BW1080" s="274" t="s">
        <v>268</v>
      </c>
      <c r="BX1080" s="274" t="s">
        <v>268</v>
      </c>
      <c r="BY1080" s="295">
        <v>59</v>
      </c>
      <c r="BZ1080" s="295">
        <v>59</v>
      </c>
      <c r="CA1080" s="298" t="s">
        <v>142</v>
      </c>
      <c r="CB1080" s="297">
        <v>122</v>
      </c>
      <c r="CC1080" s="284">
        <f t="shared" si="66"/>
        <v>0</v>
      </c>
      <c r="CD1080" s="295">
        <f t="shared" si="67"/>
        <v>59</v>
      </c>
      <c r="CE1080" s="284">
        <f t="shared" si="68"/>
        <v>0</v>
      </c>
      <c r="CF1080" s="295">
        <f t="shared" si="69"/>
        <v>1</v>
      </c>
      <c r="CG1080" s="274" t="s">
        <v>876</v>
      </c>
      <c r="CH1080" s="274" t="s">
        <v>268</v>
      </c>
      <c r="CI1080" s="274" t="s">
        <v>268</v>
      </c>
      <c r="CJ1080" s="298" t="s">
        <v>268</v>
      </c>
      <c r="CK1080" s="298" t="s">
        <v>736</v>
      </c>
      <c r="CL1080" s="274" t="s">
        <v>268</v>
      </c>
      <c r="CM1080" s="274" t="s">
        <v>268</v>
      </c>
      <c r="CN1080" s="274" t="s">
        <v>268</v>
      </c>
      <c r="CO1080" s="274" t="s">
        <v>268</v>
      </c>
      <c r="CP1080" s="274" t="s">
        <v>268</v>
      </c>
      <c r="CQ1080" s="274" t="s">
        <v>268</v>
      </c>
      <c r="CR1080" s="274" t="s">
        <v>877</v>
      </c>
      <c r="CS1080" s="274">
        <v>81.47</v>
      </c>
      <c r="CT1080" s="274" t="s">
        <v>268</v>
      </c>
      <c r="CU1080" s="274">
        <v>81.47</v>
      </c>
      <c r="CV1080" s="274">
        <v>365</v>
      </c>
      <c r="CW1080" s="274" t="s">
        <v>878</v>
      </c>
      <c r="CX1080" s="274" t="s">
        <v>835</v>
      </c>
      <c r="CY1080" s="274" t="s">
        <v>836</v>
      </c>
      <c r="CZ1080" s="274" t="s">
        <v>837</v>
      </c>
      <c r="DA1080" s="274" t="s">
        <v>268</v>
      </c>
      <c r="DB1080" s="274" t="s">
        <v>268</v>
      </c>
      <c r="DC1080" s="274" t="s">
        <v>268</v>
      </c>
      <c r="DD1080" s="274" t="s">
        <v>268</v>
      </c>
      <c r="DE1080" s="274" t="s">
        <v>268</v>
      </c>
      <c r="DF1080" s="274" t="s">
        <v>268</v>
      </c>
      <c r="DG1080" s="299">
        <f>IFERROR(IF(CA1080="D",IF(CK1080="A dispo.",CD1080*VLOOKUP('DATI INPUT'!$F$27,TARIFFE_UD,2,FALSE),CD1080*VLOOKUP(CK1080,TARIFFE_UD,2,FALSE)),CD1080*VLOOKUP(CB1080-100,TARIFFE_UND,2,FALSE)),0)</f>
        <v>46.725073528189029</v>
      </c>
      <c r="DH1080" s="299">
        <f>IFERROR(IF(CA1080="D",IF(CK1080="A dispo.",CF1080*VLOOKUP('DATI INPUT'!$F$27,TARIFFE_UD,3,FALSE),CF1080*VLOOKUP(CK1080,TARIFFE_UD,3,FALSE)),CF1080*VLOOKUP(CB1080-100,TARIFFE_UND,3,FALSE)),0)</f>
        <v>60.367780403072892</v>
      </c>
    </row>
    <row r="1081" spans="1:112" hidden="1" x14ac:dyDescent="0.25">
      <c r="A1081" s="274" t="s">
        <v>8400</v>
      </c>
      <c r="B1081" s="274" t="s">
        <v>8401</v>
      </c>
      <c r="C1081" s="274" t="s">
        <v>1550</v>
      </c>
      <c r="D1081" s="274" t="s">
        <v>8402</v>
      </c>
      <c r="E1081" s="274" t="s">
        <v>8403</v>
      </c>
      <c r="F1081" s="274" t="s">
        <v>156</v>
      </c>
      <c r="G1081" s="274" t="s">
        <v>8404</v>
      </c>
      <c r="H1081" s="274" t="s">
        <v>8405</v>
      </c>
      <c r="I1081" s="274" t="s">
        <v>348</v>
      </c>
      <c r="J1081" s="274" t="s">
        <v>274</v>
      </c>
      <c r="K1081" s="274" t="s">
        <v>8406</v>
      </c>
      <c r="L1081" s="274" t="s">
        <v>418</v>
      </c>
      <c r="M1081" s="274" t="s">
        <v>8407</v>
      </c>
      <c r="N1081" s="274" t="s">
        <v>984</v>
      </c>
      <c r="O1081" s="274" t="s">
        <v>873</v>
      </c>
      <c r="P1081" s="274" t="s">
        <v>8408</v>
      </c>
      <c r="Q1081" s="274" t="s">
        <v>268</v>
      </c>
      <c r="R1081" s="274" t="s">
        <v>268</v>
      </c>
      <c r="S1081" s="274" t="s">
        <v>268</v>
      </c>
      <c r="T1081" s="274" t="s">
        <v>268</v>
      </c>
      <c r="U1081" s="274" t="s">
        <v>268</v>
      </c>
      <c r="V1081" s="274" t="s">
        <v>268</v>
      </c>
      <c r="W1081" s="274" t="s">
        <v>8407</v>
      </c>
      <c r="X1081" s="274" t="s">
        <v>8408</v>
      </c>
      <c r="Y1081" s="274" t="s">
        <v>268</v>
      </c>
      <c r="Z1081" s="274" t="s">
        <v>268</v>
      </c>
      <c r="AA1081" s="274" t="s">
        <v>268</v>
      </c>
      <c r="AB1081" s="274" t="s">
        <v>268</v>
      </c>
      <c r="AC1081" s="274" t="s">
        <v>268</v>
      </c>
      <c r="AD1081" s="274" t="s">
        <v>268</v>
      </c>
      <c r="AE1081" s="274" t="s">
        <v>287</v>
      </c>
      <c r="AF1081" s="274" t="s">
        <v>1811</v>
      </c>
      <c r="AG1081" s="274" t="s">
        <v>875</v>
      </c>
      <c r="AH1081" s="274" t="s">
        <v>403</v>
      </c>
      <c r="AI1081" s="274" t="s">
        <v>1066</v>
      </c>
      <c r="AJ1081" s="274" t="s">
        <v>268</v>
      </c>
      <c r="AK1081" s="274" t="s">
        <v>366</v>
      </c>
      <c r="AL1081" s="274" t="s">
        <v>268</v>
      </c>
      <c r="AM1081" s="274" t="s">
        <v>268</v>
      </c>
      <c r="AN1081" s="274" t="s">
        <v>268</v>
      </c>
      <c r="AO1081" s="274" t="s">
        <v>268</v>
      </c>
      <c r="AP1081" s="274" t="s">
        <v>268</v>
      </c>
      <c r="AQ1081" s="274" t="s">
        <v>268</v>
      </c>
      <c r="AR1081" s="274" t="s">
        <v>268</v>
      </c>
      <c r="AS1081" s="274" t="s">
        <v>268</v>
      </c>
      <c r="AT1081" s="274" t="s">
        <v>268</v>
      </c>
      <c r="AU1081" s="274" t="s">
        <v>268</v>
      </c>
      <c r="AV1081" s="274" t="s">
        <v>268</v>
      </c>
      <c r="AW1081" s="274" t="s">
        <v>268</v>
      </c>
      <c r="AX1081" s="274" t="s">
        <v>268</v>
      </c>
      <c r="AY1081" s="274" t="s">
        <v>268</v>
      </c>
      <c r="AZ1081" s="274" t="s">
        <v>268</v>
      </c>
      <c r="BA1081" s="274" t="s">
        <v>268</v>
      </c>
      <c r="BB1081" s="274" t="s">
        <v>268</v>
      </c>
      <c r="BC1081" s="274" t="s">
        <v>268</v>
      </c>
      <c r="BD1081" s="274" t="s">
        <v>268</v>
      </c>
      <c r="BE1081" s="274" t="s">
        <v>268</v>
      </c>
      <c r="BF1081" s="274" t="s">
        <v>268</v>
      </c>
      <c r="BG1081" s="274" t="s">
        <v>268</v>
      </c>
      <c r="BH1081" s="274" t="s">
        <v>268</v>
      </c>
      <c r="BI1081" s="274" t="s">
        <v>268</v>
      </c>
      <c r="BJ1081" s="274" t="s">
        <v>268</v>
      </c>
      <c r="BK1081" s="274" t="s">
        <v>268</v>
      </c>
      <c r="BL1081" s="274" t="s">
        <v>268</v>
      </c>
      <c r="BM1081" s="274" t="s">
        <v>268</v>
      </c>
      <c r="BN1081" s="274" t="s">
        <v>268</v>
      </c>
      <c r="BO1081" s="274" t="s">
        <v>268</v>
      </c>
      <c r="BP1081" s="274" t="s">
        <v>268</v>
      </c>
      <c r="BQ1081" s="274" t="s">
        <v>268</v>
      </c>
      <c r="BR1081" s="274" t="s">
        <v>268</v>
      </c>
      <c r="BS1081" s="274" t="s">
        <v>268</v>
      </c>
      <c r="BT1081" s="274" t="s">
        <v>268</v>
      </c>
      <c r="BU1081" s="274" t="s">
        <v>268</v>
      </c>
      <c r="BV1081" s="274" t="s">
        <v>268</v>
      </c>
      <c r="BW1081" s="274" t="s">
        <v>268</v>
      </c>
      <c r="BX1081" s="274" t="s">
        <v>268</v>
      </c>
      <c r="BY1081" s="295">
        <v>96.79</v>
      </c>
      <c r="BZ1081" s="295">
        <v>96.79</v>
      </c>
      <c r="CA1081" s="298" t="s">
        <v>143</v>
      </c>
      <c r="CB1081" s="297">
        <v>106</v>
      </c>
      <c r="CC1081" s="284">
        <f t="shared" si="66"/>
        <v>0.75</v>
      </c>
      <c r="CD1081" s="295">
        <f t="shared" si="67"/>
        <v>24.197500000000002</v>
      </c>
      <c r="CE1081" s="284">
        <f t="shared" si="68"/>
        <v>0.75</v>
      </c>
      <c r="CF1081" s="295">
        <f t="shared" si="69"/>
        <v>24.197500000000002</v>
      </c>
      <c r="CG1081" s="274" t="s">
        <v>1993</v>
      </c>
      <c r="CH1081" s="274" t="s">
        <v>268</v>
      </c>
      <c r="CI1081" s="274" t="s">
        <v>268</v>
      </c>
      <c r="CJ1081" s="298" t="s">
        <v>268</v>
      </c>
      <c r="CL1081" s="274" t="s">
        <v>2132</v>
      </c>
      <c r="CM1081" s="274" t="s">
        <v>268</v>
      </c>
      <c r="CN1081" s="274" t="s">
        <v>268</v>
      </c>
      <c r="CO1081" s="274" t="s">
        <v>268</v>
      </c>
      <c r="CP1081" s="274" t="s">
        <v>268</v>
      </c>
      <c r="CQ1081" s="274" t="s">
        <v>268</v>
      </c>
      <c r="CR1081" s="274" t="s">
        <v>877</v>
      </c>
      <c r="CS1081" s="274">
        <v>251.65</v>
      </c>
      <c r="CT1081" s="274">
        <v>-188.74</v>
      </c>
      <c r="CU1081" s="274">
        <v>62.91</v>
      </c>
      <c r="CV1081" s="274">
        <v>365</v>
      </c>
      <c r="CW1081" s="274" t="s">
        <v>878</v>
      </c>
      <c r="CX1081" s="274" t="s">
        <v>835</v>
      </c>
      <c r="CY1081" s="274" t="s">
        <v>836</v>
      </c>
      <c r="CZ1081" s="274" t="s">
        <v>837</v>
      </c>
      <c r="DA1081" s="274" t="s">
        <v>268</v>
      </c>
      <c r="DB1081" s="274" t="s">
        <v>268</v>
      </c>
      <c r="DC1081" s="274" t="s">
        <v>268</v>
      </c>
      <c r="DD1081" s="274" t="s">
        <v>268</v>
      </c>
      <c r="DE1081" s="274" t="s">
        <v>268</v>
      </c>
      <c r="DF1081" s="274" t="s">
        <v>268</v>
      </c>
      <c r="DG1081" s="299">
        <f>IFERROR(IF(CA1081="D",IF(CK1081="A dispo.",CD1081*VLOOKUP('DATI INPUT'!$F$27,TARIFFE_UD,2,FALSE),CD1081*VLOOKUP(CK1081,TARIFFE_UD,2,FALSE)),CD1081*VLOOKUP(CB1081-100,TARIFFE_UND,2,FALSE)),0)</f>
        <v>12.786047769321428</v>
      </c>
      <c r="DH1081" s="299">
        <f>IFERROR(IF(CA1081="D",IF(CK1081="A dispo.",CF1081*VLOOKUP('DATI INPUT'!$F$27,TARIFFE_UD,3,FALSE),CF1081*VLOOKUP(CK1081,TARIFFE_UD,3,FALSE)),CF1081*VLOOKUP(CB1081-100,TARIFFE_UND,3,FALSE)),0)</f>
        <v>46.412062612784446</v>
      </c>
    </row>
    <row r="1082" spans="1:112" hidden="1" x14ac:dyDescent="0.25">
      <c r="A1082" s="274" t="s">
        <v>8409</v>
      </c>
      <c r="B1082" s="274" t="s">
        <v>8401</v>
      </c>
      <c r="C1082" s="274" t="s">
        <v>8410</v>
      </c>
      <c r="D1082" s="274" t="s">
        <v>8402</v>
      </c>
      <c r="E1082" s="274" t="s">
        <v>8403</v>
      </c>
      <c r="F1082" s="274" t="s">
        <v>156</v>
      </c>
      <c r="G1082" s="274" t="s">
        <v>8404</v>
      </c>
      <c r="H1082" s="274" t="s">
        <v>8405</v>
      </c>
      <c r="I1082" s="274" t="s">
        <v>348</v>
      </c>
      <c r="J1082" s="274" t="s">
        <v>274</v>
      </c>
      <c r="K1082" s="274" t="s">
        <v>8406</v>
      </c>
      <c r="L1082" s="274" t="s">
        <v>418</v>
      </c>
      <c r="M1082" s="274" t="s">
        <v>8407</v>
      </c>
      <c r="N1082" s="274" t="s">
        <v>984</v>
      </c>
      <c r="O1082" s="274" t="s">
        <v>873</v>
      </c>
      <c r="P1082" s="274" t="s">
        <v>8408</v>
      </c>
      <c r="Q1082" s="274" t="s">
        <v>268</v>
      </c>
      <c r="R1082" s="274" t="s">
        <v>268</v>
      </c>
      <c r="S1082" s="274" t="s">
        <v>268</v>
      </c>
      <c r="T1082" s="274" t="s">
        <v>268</v>
      </c>
      <c r="U1082" s="274" t="s">
        <v>268</v>
      </c>
      <c r="V1082" s="274" t="s">
        <v>268</v>
      </c>
      <c r="W1082" s="274" t="s">
        <v>8407</v>
      </c>
      <c r="X1082" s="274" t="s">
        <v>8408</v>
      </c>
      <c r="Y1082" s="274" t="s">
        <v>268</v>
      </c>
      <c r="Z1082" s="274" t="s">
        <v>268</v>
      </c>
      <c r="AA1082" s="274" t="s">
        <v>268</v>
      </c>
      <c r="AB1082" s="274" t="s">
        <v>268</v>
      </c>
      <c r="AC1082" s="274" t="s">
        <v>268</v>
      </c>
      <c r="AD1082" s="274" t="s">
        <v>268</v>
      </c>
      <c r="AE1082" s="274" t="s">
        <v>268</v>
      </c>
      <c r="AF1082" s="274" t="s">
        <v>268</v>
      </c>
      <c r="AG1082" s="274" t="s">
        <v>268</v>
      </c>
      <c r="AH1082" s="274" t="s">
        <v>268</v>
      </c>
      <c r="AI1082" s="274" t="s">
        <v>268</v>
      </c>
      <c r="AJ1082" s="274" t="s">
        <v>268</v>
      </c>
      <c r="AK1082" s="274" t="s">
        <v>268</v>
      </c>
      <c r="AL1082" s="274" t="s">
        <v>268</v>
      </c>
      <c r="AM1082" s="274" t="s">
        <v>268</v>
      </c>
      <c r="AN1082" s="274" t="s">
        <v>268</v>
      </c>
      <c r="AO1082" s="274" t="s">
        <v>268</v>
      </c>
      <c r="AP1082" s="274" t="s">
        <v>268</v>
      </c>
      <c r="AQ1082" s="274" t="s">
        <v>268</v>
      </c>
      <c r="AR1082" s="274" t="s">
        <v>268</v>
      </c>
      <c r="AS1082" s="274" t="s">
        <v>268</v>
      </c>
      <c r="AT1082" s="274" t="s">
        <v>268</v>
      </c>
      <c r="AU1082" s="274" t="s">
        <v>268</v>
      </c>
      <c r="AV1082" s="274" t="s">
        <v>268</v>
      </c>
      <c r="AW1082" s="274" t="s">
        <v>268</v>
      </c>
      <c r="AX1082" s="274" t="s">
        <v>268</v>
      </c>
      <c r="AY1082" s="274" t="s">
        <v>268</v>
      </c>
      <c r="AZ1082" s="274" t="s">
        <v>268</v>
      </c>
      <c r="BA1082" s="274" t="s">
        <v>268</v>
      </c>
      <c r="BB1082" s="274" t="s">
        <v>268</v>
      </c>
      <c r="BC1082" s="274" t="s">
        <v>268</v>
      </c>
      <c r="BD1082" s="274" t="s">
        <v>268</v>
      </c>
      <c r="BE1082" s="274" t="s">
        <v>268</v>
      </c>
      <c r="BF1082" s="274" t="s">
        <v>268</v>
      </c>
      <c r="BG1082" s="274" t="s">
        <v>268</v>
      </c>
      <c r="BH1082" s="274" t="s">
        <v>268</v>
      </c>
      <c r="BI1082" s="274" t="s">
        <v>268</v>
      </c>
      <c r="BJ1082" s="274" t="s">
        <v>268</v>
      </c>
      <c r="BK1082" s="274" t="s">
        <v>268</v>
      </c>
      <c r="BL1082" s="274" t="s">
        <v>268</v>
      </c>
      <c r="BM1082" s="274" t="s">
        <v>268</v>
      </c>
      <c r="BN1082" s="274" t="s">
        <v>268</v>
      </c>
      <c r="BO1082" s="274" t="s">
        <v>268</v>
      </c>
      <c r="BP1082" s="274" t="s">
        <v>268</v>
      </c>
      <c r="BQ1082" s="274" t="s">
        <v>268</v>
      </c>
      <c r="BR1082" s="274" t="s">
        <v>268</v>
      </c>
      <c r="BS1082" s="274" t="s">
        <v>268</v>
      </c>
      <c r="BT1082" s="274" t="s">
        <v>268</v>
      </c>
      <c r="BU1082" s="274" t="s">
        <v>268</v>
      </c>
      <c r="BV1082" s="274" t="s">
        <v>268</v>
      </c>
      <c r="BW1082" s="274" t="s">
        <v>268</v>
      </c>
      <c r="BX1082" s="274" t="s">
        <v>268</v>
      </c>
      <c r="BY1082" s="295">
        <v>82.66</v>
      </c>
      <c r="BZ1082" s="295">
        <v>82.66</v>
      </c>
      <c r="CA1082" s="298" t="s">
        <v>143</v>
      </c>
      <c r="CB1082" s="297">
        <v>106</v>
      </c>
      <c r="CC1082" s="284">
        <f t="shared" si="66"/>
        <v>0.75</v>
      </c>
      <c r="CD1082" s="295">
        <f t="shared" si="67"/>
        <v>20.664999999999999</v>
      </c>
      <c r="CE1082" s="284">
        <f t="shared" si="68"/>
        <v>0.75</v>
      </c>
      <c r="CF1082" s="295">
        <f t="shared" si="69"/>
        <v>20.664999999999999</v>
      </c>
      <c r="CG1082" s="274" t="s">
        <v>1993</v>
      </c>
      <c r="CH1082" s="274" t="s">
        <v>268</v>
      </c>
      <c r="CI1082" s="274" t="s">
        <v>268</v>
      </c>
      <c r="CJ1082" s="298" t="s">
        <v>268</v>
      </c>
      <c r="CL1082" s="274" t="s">
        <v>2132</v>
      </c>
      <c r="CM1082" s="274" t="s">
        <v>268</v>
      </c>
      <c r="CN1082" s="274" t="s">
        <v>268</v>
      </c>
      <c r="CO1082" s="274" t="s">
        <v>268</v>
      </c>
      <c r="CP1082" s="274" t="s">
        <v>268</v>
      </c>
      <c r="CQ1082" s="274" t="s">
        <v>268</v>
      </c>
      <c r="CR1082" s="274" t="s">
        <v>877</v>
      </c>
      <c r="CS1082" s="274">
        <v>214.91</v>
      </c>
      <c r="CT1082" s="274">
        <v>-161.18</v>
      </c>
      <c r="CU1082" s="274">
        <v>53.73</v>
      </c>
      <c r="CV1082" s="274">
        <v>365</v>
      </c>
      <c r="CW1082" s="274" t="s">
        <v>878</v>
      </c>
      <c r="CX1082" s="274" t="s">
        <v>835</v>
      </c>
      <c r="CY1082" s="274" t="s">
        <v>836</v>
      </c>
      <c r="CZ1082" s="274" t="s">
        <v>837</v>
      </c>
      <c r="DA1082" s="274" t="s">
        <v>268</v>
      </c>
      <c r="DB1082" s="274" t="s">
        <v>268</v>
      </c>
      <c r="DC1082" s="274" t="s">
        <v>268</v>
      </c>
      <c r="DD1082" s="274" t="s">
        <v>268</v>
      </c>
      <c r="DE1082" s="274" t="s">
        <v>268</v>
      </c>
      <c r="DF1082" s="274" t="s">
        <v>268</v>
      </c>
      <c r="DG1082" s="299">
        <f>IFERROR(IF(CA1082="D",IF(CK1082="A dispo.",CD1082*VLOOKUP('DATI INPUT'!$F$27,TARIFFE_UD,2,FALSE),CD1082*VLOOKUP(CK1082,TARIFFE_UD,2,FALSE)),CD1082*VLOOKUP(CB1082-100,TARIFFE_UND,2,FALSE)),0)</f>
        <v>10.919461810229457</v>
      </c>
      <c r="DH1082" s="299">
        <f>IFERROR(IF(CA1082="D",IF(CK1082="A dispo.",CF1082*VLOOKUP('DATI INPUT'!$F$27,TARIFFE_UD,3,FALSE),CF1082*VLOOKUP(CK1082,TARIFFE_UD,3,FALSE)),CF1082*VLOOKUP(CB1082-100,TARIFFE_UND,3,FALSE)),0)</f>
        <v>39.636544018728813</v>
      </c>
    </row>
    <row r="1083" spans="1:112" hidden="1" x14ac:dyDescent="0.25">
      <c r="A1083" s="274" t="s">
        <v>8411</v>
      </c>
      <c r="B1083" s="274" t="s">
        <v>8401</v>
      </c>
      <c r="C1083" s="274" t="s">
        <v>8412</v>
      </c>
      <c r="D1083" s="274" t="s">
        <v>8402</v>
      </c>
      <c r="E1083" s="274" t="s">
        <v>8403</v>
      </c>
      <c r="F1083" s="274" t="s">
        <v>156</v>
      </c>
      <c r="G1083" s="274" t="s">
        <v>8404</v>
      </c>
      <c r="H1083" s="274" t="s">
        <v>8405</v>
      </c>
      <c r="I1083" s="274" t="s">
        <v>348</v>
      </c>
      <c r="J1083" s="274" t="s">
        <v>274</v>
      </c>
      <c r="K1083" s="274" t="s">
        <v>8406</v>
      </c>
      <c r="L1083" s="274" t="s">
        <v>418</v>
      </c>
      <c r="M1083" s="274" t="s">
        <v>8407</v>
      </c>
      <c r="N1083" s="274" t="s">
        <v>984</v>
      </c>
      <c r="O1083" s="274" t="s">
        <v>873</v>
      </c>
      <c r="P1083" s="274" t="s">
        <v>8408</v>
      </c>
      <c r="Q1083" s="274" t="s">
        <v>268</v>
      </c>
      <c r="R1083" s="274" t="s">
        <v>268</v>
      </c>
      <c r="S1083" s="274" t="s">
        <v>268</v>
      </c>
      <c r="T1083" s="274" t="s">
        <v>268</v>
      </c>
      <c r="U1083" s="274" t="s">
        <v>268</v>
      </c>
      <c r="V1083" s="274" t="s">
        <v>268</v>
      </c>
      <c r="W1083" s="274" t="s">
        <v>8407</v>
      </c>
      <c r="X1083" s="274" t="s">
        <v>8408</v>
      </c>
      <c r="Y1083" s="274" t="s">
        <v>268</v>
      </c>
      <c r="Z1083" s="274" t="s">
        <v>268</v>
      </c>
      <c r="AA1083" s="274" t="s">
        <v>268</v>
      </c>
      <c r="AB1083" s="274" t="s">
        <v>268</v>
      </c>
      <c r="AC1083" s="274" t="s">
        <v>268</v>
      </c>
      <c r="AD1083" s="274" t="s">
        <v>268</v>
      </c>
      <c r="AE1083" s="274" t="s">
        <v>268</v>
      </c>
      <c r="AF1083" s="274" t="s">
        <v>268</v>
      </c>
      <c r="AG1083" s="274" t="s">
        <v>268</v>
      </c>
      <c r="AH1083" s="274" t="s">
        <v>268</v>
      </c>
      <c r="AI1083" s="274" t="s">
        <v>268</v>
      </c>
      <c r="AJ1083" s="274" t="s">
        <v>268</v>
      </c>
      <c r="AK1083" s="274" t="s">
        <v>268</v>
      </c>
      <c r="AL1083" s="274" t="s">
        <v>268</v>
      </c>
      <c r="AM1083" s="274" t="s">
        <v>268</v>
      </c>
      <c r="AN1083" s="274" t="s">
        <v>268</v>
      </c>
      <c r="AO1083" s="274" t="s">
        <v>268</v>
      </c>
      <c r="AP1083" s="274" t="s">
        <v>268</v>
      </c>
      <c r="AQ1083" s="274" t="s">
        <v>268</v>
      </c>
      <c r="AR1083" s="274" t="s">
        <v>268</v>
      </c>
      <c r="AS1083" s="274" t="s">
        <v>268</v>
      </c>
      <c r="AT1083" s="274" t="s">
        <v>268</v>
      </c>
      <c r="AU1083" s="274" t="s">
        <v>268</v>
      </c>
      <c r="AV1083" s="274" t="s">
        <v>268</v>
      </c>
      <c r="AW1083" s="274" t="s">
        <v>268</v>
      </c>
      <c r="AX1083" s="274" t="s">
        <v>268</v>
      </c>
      <c r="AY1083" s="274" t="s">
        <v>268</v>
      </c>
      <c r="AZ1083" s="274" t="s">
        <v>268</v>
      </c>
      <c r="BA1083" s="274" t="s">
        <v>268</v>
      </c>
      <c r="BB1083" s="274" t="s">
        <v>268</v>
      </c>
      <c r="BC1083" s="274" t="s">
        <v>268</v>
      </c>
      <c r="BD1083" s="274" t="s">
        <v>268</v>
      </c>
      <c r="BE1083" s="274" t="s">
        <v>268</v>
      </c>
      <c r="BF1083" s="274" t="s">
        <v>268</v>
      </c>
      <c r="BG1083" s="274" t="s">
        <v>268</v>
      </c>
      <c r="BH1083" s="274" t="s">
        <v>268</v>
      </c>
      <c r="BI1083" s="274" t="s">
        <v>268</v>
      </c>
      <c r="BJ1083" s="274" t="s">
        <v>268</v>
      </c>
      <c r="BK1083" s="274" t="s">
        <v>268</v>
      </c>
      <c r="BL1083" s="274" t="s">
        <v>268</v>
      </c>
      <c r="BM1083" s="274" t="s">
        <v>268</v>
      </c>
      <c r="BN1083" s="274" t="s">
        <v>268</v>
      </c>
      <c r="BO1083" s="274" t="s">
        <v>268</v>
      </c>
      <c r="BP1083" s="274" t="s">
        <v>268</v>
      </c>
      <c r="BQ1083" s="274" t="s">
        <v>268</v>
      </c>
      <c r="BR1083" s="274" t="s">
        <v>268</v>
      </c>
      <c r="BS1083" s="274" t="s">
        <v>268</v>
      </c>
      <c r="BT1083" s="274" t="s">
        <v>268</v>
      </c>
      <c r="BU1083" s="274" t="s">
        <v>268</v>
      </c>
      <c r="BV1083" s="274" t="s">
        <v>268</v>
      </c>
      <c r="BW1083" s="274" t="s">
        <v>268</v>
      </c>
      <c r="BX1083" s="274" t="s">
        <v>268</v>
      </c>
      <c r="BY1083" s="295">
        <v>68.34</v>
      </c>
      <c r="BZ1083" s="295">
        <v>68.34</v>
      </c>
      <c r="CA1083" s="298" t="s">
        <v>143</v>
      </c>
      <c r="CB1083" s="297">
        <v>106</v>
      </c>
      <c r="CC1083" s="284">
        <f t="shared" si="66"/>
        <v>0.75</v>
      </c>
      <c r="CD1083" s="295">
        <f t="shared" si="67"/>
        <v>17.085000000000001</v>
      </c>
      <c r="CE1083" s="284">
        <f t="shared" si="68"/>
        <v>0.75</v>
      </c>
      <c r="CF1083" s="295">
        <f t="shared" si="69"/>
        <v>17.085000000000001</v>
      </c>
      <c r="CG1083" s="274" t="s">
        <v>1993</v>
      </c>
      <c r="CH1083" s="274" t="s">
        <v>268</v>
      </c>
      <c r="CI1083" s="274" t="s">
        <v>268</v>
      </c>
      <c r="CJ1083" s="298" t="s">
        <v>268</v>
      </c>
      <c r="CL1083" s="274" t="s">
        <v>2132</v>
      </c>
      <c r="CM1083" s="274" t="s">
        <v>268</v>
      </c>
      <c r="CN1083" s="274" t="s">
        <v>268</v>
      </c>
      <c r="CO1083" s="274" t="s">
        <v>268</v>
      </c>
      <c r="CP1083" s="274" t="s">
        <v>268</v>
      </c>
      <c r="CQ1083" s="274" t="s">
        <v>8413</v>
      </c>
      <c r="CR1083" s="274" t="s">
        <v>877</v>
      </c>
      <c r="CS1083" s="274">
        <v>177.69</v>
      </c>
      <c r="CT1083" s="274">
        <v>-133.27000000000001</v>
      </c>
      <c r="CU1083" s="274">
        <v>44.42</v>
      </c>
      <c r="CV1083" s="274">
        <v>365</v>
      </c>
      <c r="CW1083" s="274" t="s">
        <v>878</v>
      </c>
      <c r="CX1083" s="274" t="s">
        <v>835</v>
      </c>
      <c r="CY1083" s="274" t="s">
        <v>836</v>
      </c>
      <c r="CZ1083" s="274" t="s">
        <v>837</v>
      </c>
      <c r="DA1083" s="274" t="s">
        <v>268</v>
      </c>
      <c r="DB1083" s="274" t="s">
        <v>268</v>
      </c>
      <c r="DC1083" s="274" t="s">
        <v>268</v>
      </c>
      <c r="DD1083" s="274" t="s">
        <v>268</v>
      </c>
      <c r="DE1083" s="274" t="s">
        <v>268</v>
      </c>
      <c r="DF1083" s="274" t="s">
        <v>268</v>
      </c>
      <c r="DG1083" s="299">
        <f>IFERROR(IF(CA1083="D",IF(CK1083="A dispo.",CD1083*VLOOKUP('DATI INPUT'!$F$27,TARIFFE_UD,2,FALSE),CD1083*VLOOKUP(CK1083,TARIFFE_UD,2,FALSE)),CD1083*VLOOKUP(CB1083-100,TARIFFE_UND,2,FALSE)),0)</f>
        <v>9.0277766768821817</v>
      </c>
      <c r="DH1083" s="299">
        <f>IFERROR(IF(CA1083="D",IF(CK1083="A dispo.",CF1083*VLOOKUP('DATI INPUT'!$F$27,TARIFFE_UD,3,FALSE),CF1083*VLOOKUP(CK1083,TARIFFE_UD,3,FALSE)),CF1083*VLOOKUP(CB1083-100,TARIFFE_UND,3,FALSE)),0)</f>
        <v>32.769917955963308</v>
      </c>
    </row>
    <row r="1084" spans="1:112" x14ac:dyDescent="0.25">
      <c r="A1084" s="274" t="s">
        <v>8414</v>
      </c>
      <c r="B1084" s="274" t="s">
        <v>8228</v>
      </c>
      <c r="C1084" s="274" t="s">
        <v>8415</v>
      </c>
      <c r="D1084" s="274" t="s">
        <v>8230</v>
      </c>
      <c r="E1084" s="274" t="s">
        <v>268</v>
      </c>
      <c r="F1084" s="274" t="s">
        <v>156</v>
      </c>
      <c r="G1084" s="274" t="s">
        <v>8231</v>
      </c>
      <c r="H1084" s="274" t="s">
        <v>4273</v>
      </c>
      <c r="I1084" s="274" t="s">
        <v>8232</v>
      </c>
      <c r="J1084" s="274" t="s">
        <v>156</v>
      </c>
      <c r="K1084" s="274" t="s">
        <v>8233</v>
      </c>
      <c r="L1084" s="274" t="s">
        <v>984</v>
      </c>
      <c r="M1084" s="274" t="s">
        <v>8234</v>
      </c>
      <c r="N1084" s="274" t="s">
        <v>984</v>
      </c>
      <c r="O1084" s="274" t="s">
        <v>873</v>
      </c>
      <c r="P1084" s="274" t="s">
        <v>3006</v>
      </c>
      <c r="Q1084" s="274" t="s">
        <v>339</v>
      </c>
      <c r="R1084" s="274" t="s">
        <v>268</v>
      </c>
      <c r="S1084" s="274" t="s">
        <v>268</v>
      </c>
      <c r="T1084" s="274" t="s">
        <v>268</v>
      </c>
      <c r="U1084" s="274" t="s">
        <v>268</v>
      </c>
      <c r="V1084" s="274" t="s">
        <v>268</v>
      </c>
      <c r="W1084" s="274" t="s">
        <v>8416</v>
      </c>
      <c r="X1084" s="274" t="s">
        <v>3006</v>
      </c>
      <c r="Y1084" s="274" t="s">
        <v>299</v>
      </c>
      <c r="Z1084" s="274" t="s">
        <v>268</v>
      </c>
      <c r="AA1084" s="274" t="s">
        <v>268</v>
      </c>
      <c r="AB1084" s="274" t="s">
        <v>268</v>
      </c>
      <c r="AC1084" s="274" t="s">
        <v>268</v>
      </c>
      <c r="AD1084" s="274" t="s">
        <v>268</v>
      </c>
      <c r="AE1084" s="274" t="s">
        <v>287</v>
      </c>
      <c r="AF1084" s="274" t="s">
        <v>1811</v>
      </c>
      <c r="AG1084" s="274" t="s">
        <v>875</v>
      </c>
      <c r="AH1084" s="274" t="s">
        <v>1848</v>
      </c>
      <c r="AI1084" s="274" t="s">
        <v>765</v>
      </c>
      <c r="AJ1084" s="274" t="s">
        <v>268</v>
      </c>
      <c r="AK1084" s="274" t="s">
        <v>354</v>
      </c>
      <c r="AL1084" s="274" t="s">
        <v>268</v>
      </c>
      <c r="AM1084" s="274" t="s">
        <v>268</v>
      </c>
      <c r="AN1084" s="274" t="s">
        <v>287</v>
      </c>
      <c r="AO1084" s="274" t="s">
        <v>1811</v>
      </c>
      <c r="AP1084" s="274" t="s">
        <v>875</v>
      </c>
      <c r="AQ1084" s="274" t="s">
        <v>1848</v>
      </c>
      <c r="AR1084" s="274" t="s">
        <v>765</v>
      </c>
      <c r="AS1084" s="274" t="s">
        <v>268</v>
      </c>
      <c r="AT1084" s="274" t="s">
        <v>382</v>
      </c>
      <c r="AU1084" s="274" t="s">
        <v>268</v>
      </c>
      <c r="AV1084" s="274" t="s">
        <v>268</v>
      </c>
      <c r="AW1084" s="274" t="s">
        <v>268</v>
      </c>
      <c r="AX1084" s="274" t="s">
        <v>268</v>
      </c>
      <c r="AY1084" s="274" t="s">
        <v>268</v>
      </c>
      <c r="AZ1084" s="274" t="s">
        <v>268</v>
      </c>
      <c r="BA1084" s="274" t="s">
        <v>268</v>
      </c>
      <c r="BB1084" s="274" t="s">
        <v>268</v>
      </c>
      <c r="BC1084" s="274" t="s">
        <v>268</v>
      </c>
      <c r="BD1084" s="274" t="s">
        <v>268</v>
      </c>
      <c r="BE1084" s="274" t="s">
        <v>268</v>
      </c>
      <c r="BF1084" s="274" t="s">
        <v>268</v>
      </c>
      <c r="BG1084" s="274" t="s">
        <v>268</v>
      </c>
      <c r="BH1084" s="274" t="s">
        <v>268</v>
      </c>
      <c r="BI1084" s="274" t="s">
        <v>268</v>
      </c>
      <c r="BJ1084" s="274" t="s">
        <v>268</v>
      </c>
      <c r="BK1084" s="274" t="s">
        <v>268</v>
      </c>
      <c r="BL1084" s="274" t="s">
        <v>268</v>
      </c>
      <c r="BM1084" s="274" t="s">
        <v>268</v>
      </c>
      <c r="BN1084" s="274" t="s">
        <v>268</v>
      </c>
      <c r="BO1084" s="274" t="s">
        <v>268</v>
      </c>
      <c r="BP1084" s="274" t="s">
        <v>268</v>
      </c>
      <c r="BQ1084" s="274" t="s">
        <v>268</v>
      </c>
      <c r="BR1084" s="274" t="s">
        <v>268</v>
      </c>
      <c r="BS1084" s="274" t="s">
        <v>268</v>
      </c>
      <c r="BT1084" s="274" t="s">
        <v>268</v>
      </c>
      <c r="BU1084" s="274" t="s">
        <v>268</v>
      </c>
      <c r="BV1084" s="274" t="s">
        <v>268</v>
      </c>
      <c r="BW1084" s="274" t="s">
        <v>268</v>
      </c>
      <c r="BX1084" s="274" t="s">
        <v>268</v>
      </c>
      <c r="BY1084" s="295">
        <v>80</v>
      </c>
      <c r="BZ1084" s="295">
        <v>80</v>
      </c>
      <c r="CA1084" s="298" t="s">
        <v>142</v>
      </c>
      <c r="CB1084" s="297">
        <v>122</v>
      </c>
      <c r="CC1084" s="284">
        <f t="shared" si="66"/>
        <v>0</v>
      </c>
      <c r="CD1084" s="295">
        <f t="shared" si="67"/>
        <v>80</v>
      </c>
      <c r="CE1084" s="284">
        <f t="shared" si="68"/>
        <v>0</v>
      </c>
      <c r="CF1084" s="295">
        <f t="shared" si="69"/>
        <v>1</v>
      </c>
      <c r="CG1084" s="274" t="s">
        <v>876</v>
      </c>
      <c r="CH1084" s="274" t="s">
        <v>268</v>
      </c>
      <c r="CI1084" s="274" t="s">
        <v>268</v>
      </c>
      <c r="CJ1084" s="298" t="s">
        <v>271</v>
      </c>
      <c r="CK1084" s="297">
        <v>1</v>
      </c>
      <c r="CL1084" s="274" t="s">
        <v>268</v>
      </c>
      <c r="CM1084" s="274" t="s">
        <v>268</v>
      </c>
      <c r="CN1084" s="274" t="s">
        <v>268</v>
      </c>
      <c r="CO1084" s="274" t="s">
        <v>268</v>
      </c>
      <c r="CP1084" s="274" t="s">
        <v>268</v>
      </c>
      <c r="CQ1084" s="274" t="s">
        <v>268</v>
      </c>
      <c r="CR1084" s="274" t="s">
        <v>877</v>
      </c>
      <c r="CS1084" s="274">
        <v>47.68</v>
      </c>
      <c r="CT1084" s="274" t="s">
        <v>268</v>
      </c>
      <c r="CU1084" s="274">
        <v>47.68</v>
      </c>
      <c r="CV1084" s="274">
        <v>365</v>
      </c>
      <c r="CW1084" s="274" t="s">
        <v>878</v>
      </c>
      <c r="CX1084" s="274" t="s">
        <v>835</v>
      </c>
      <c r="CY1084" s="274" t="s">
        <v>836</v>
      </c>
      <c r="CZ1084" s="274" t="s">
        <v>837</v>
      </c>
      <c r="DA1084" s="274" t="s">
        <v>268</v>
      </c>
      <c r="DB1084" s="274" t="s">
        <v>268</v>
      </c>
      <c r="DC1084" s="274" t="s">
        <v>268</v>
      </c>
      <c r="DD1084" s="274" t="s">
        <v>268</v>
      </c>
      <c r="DE1084" s="274" t="s">
        <v>268</v>
      </c>
      <c r="DF1084" s="274" t="s">
        <v>268</v>
      </c>
      <c r="DG1084" s="299">
        <f>IFERROR(IF(CA1084="D",IF(CK1084="A dispo.",CD1084*VLOOKUP('DATI INPUT'!$F$27,TARIFFE_UD,2,FALSE),CD1084*VLOOKUP(CK1084,TARIFFE_UD,2,FALSE)),CD1084*VLOOKUP(CB1084-100,TARIFFE_UND,2,FALSE)),0)</f>
        <v>49.276913702044929</v>
      </c>
      <c r="DH1084" s="299">
        <f>IFERROR(IF(CA1084="D",IF(CK1084="A dispo.",CF1084*VLOOKUP('DATI INPUT'!$F$27,TARIFFE_UD,3,FALSE),CF1084*VLOOKUP(CK1084,TARIFFE_UD,3,FALSE)),CF1084*VLOOKUP(CB1084-100,TARIFFE_UND,3,FALSE)),0)</f>
        <v>15.164853048114928</v>
      </c>
    </row>
    <row r="1085" spans="1:112" x14ac:dyDescent="0.25">
      <c r="A1085" s="274" t="s">
        <v>8417</v>
      </c>
      <c r="B1085" s="274" t="s">
        <v>1041</v>
      </c>
      <c r="C1085" s="274" t="s">
        <v>8418</v>
      </c>
      <c r="D1085" s="274" t="s">
        <v>8419</v>
      </c>
      <c r="E1085" s="274" t="s">
        <v>268</v>
      </c>
      <c r="F1085" s="274" t="s">
        <v>156</v>
      </c>
      <c r="G1085" s="274" t="s">
        <v>8420</v>
      </c>
      <c r="H1085" s="274" t="s">
        <v>3307</v>
      </c>
      <c r="I1085" s="274" t="s">
        <v>8421</v>
      </c>
      <c r="J1085" s="274" t="s">
        <v>156</v>
      </c>
      <c r="K1085" s="274" t="s">
        <v>6208</v>
      </c>
      <c r="L1085" s="274" t="s">
        <v>984</v>
      </c>
      <c r="M1085" s="274" t="s">
        <v>8422</v>
      </c>
      <c r="N1085" s="274" t="s">
        <v>984</v>
      </c>
      <c r="O1085" s="274" t="s">
        <v>873</v>
      </c>
      <c r="P1085" s="274" t="s">
        <v>1922</v>
      </c>
      <c r="Q1085" s="274" t="s">
        <v>290</v>
      </c>
      <c r="R1085" s="274" t="s">
        <v>154</v>
      </c>
      <c r="S1085" s="274" t="s">
        <v>268</v>
      </c>
      <c r="T1085" s="274" t="s">
        <v>268</v>
      </c>
      <c r="U1085" s="274" t="s">
        <v>268</v>
      </c>
      <c r="V1085" s="274" t="s">
        <v>268</v>
      </c>
      <c r="W1085" s="274" t="s">
        <v>8422</v>
      </c>
      <c r="X1085" s="274" t="s">
        <v>1922</v>
      </c>
      <c r="Y1085" s="274" t="s">
        <v>290</v>
      </c>
      <c r="Z1085" s="274" t="s">
        <v>154</v>
      </c>
      <c r="AA1085" s="274" t="s">
        <v>268</v>
      </c>
      <c r="AB1085" s="274" t="s">
        <v>268</v>
      </c>
      <c r="AC1085" s="274" t="s">
        <v>268</v>
      </c>
      <c r="AD1085" s="274" t="s">
        <v>268</v>
      </c>
      <c r="AE1085" s="274" t="s">
        <v>287</v>
      </c>
      <c r="AF1085" s="274" t="s">
        <v>1811</v>
      </c>
      <c r="AG1085" s="274" t="s">
        <v>875</v>
      </c>
      <c r="AH1085" s="274" t="s">
        <v>1848</v>
      </c>
      <c r="AI1085" s="274" t="s">
        <v>5564</v>
      </c>
      <c r="AJ1085" s="274" t="s">
        <v>268</v>
      </c>
      <c r="AK1085" s="274" t="s">
        <v>395</v>
      </c>
      <c r="AL1085" s="274" t="s">
        <v>268</v>
      </c>
      <c r="AM1085" s="274" t="s">
        <v>355</v>
      </c>
      <c r="AN1085" s="274" t="s">
        <v>268</v>
      </c>
      <c r="AO1085" s="274" t="s">
        <v>268</v>
      </c>
      <c r="AP1085" s="274" t="s">
        <v>268</v>
      </c>
      <c r="AQ1085" s="274" t="s">
        <v>268</v>
      </c>
      <c r="AR1085" s="274" t="s">
        <v>268</v>
      </c>
      <c r="AS1085" s="274" t="s">
        <v>268</v>
      </c>
      <c r="AT1085" s="274" t="s">
        <v>268</v>
      </c>
      <c r="AU1085" s="274" t="s">
        <v>268</v>
      </c>
      <c r="AV1085" s="274" t="s">
        <v>268</v>
      </c>
      <c r="AW1085" s="274" t="s">
        <v>268</v>
      </c>
      <c r="AX1085" s="274" t="s">
        <v>268</v>
      </c>
      <c r="AY1085" s="274" t="s">
        <v>268</v>
      </c>
      <c r="AZ1085" s="274" t="s">
        <v>268</v>
      </c>
      <c r="BA1085" s="274" t="s">
        <v>268</v>
      </c>
      <c r="BB1085" s="274" t="s">
        <v>268</v>
      </c>
      <c r="BC1085" s="274" t="s">
        <v>268</v>
      </c>
      <c r="BD1085" s="274" t="s">
        <v>268</v>
      </c>
      <c r="BE1085" s="274" t="s">
        <v>268</v>
      </c>
      <c r="BF1085" s="274" t="s">
        <v>268</v>
      </c>
      <c r="BG1085" s="274" t="s">
        <v>268</v>
      </c>
      <c r="BH1085" s="274" t="s">
        <v>268</v>
      </c>
      <c r="BI1085" s="274" t="s">
        <v>268</v>
      </c>
      <c r="BJ1085" s="274" t="s">
        <v>268</v>
      </c>
      <c r="BK1085" s="274" t="s">
        <v>268</v>
      </c>
      <c r="BL1085" s="274" t="s">
        <v>268</v>
      </c>
      <c r="BM1085" s="274" t="s">
        <v>268</v>
      </c>
      <c r="BN1085" s="274" t="s">
        <v>268</v>
      </c>
      <c r="BO1085" s="274" t="s">
        <v>268</v>
      </c>
      <c r="BP1085" s="274" t="s">
        <v>268</v>
      </c>
      <c r="BQ1085" s="274" t="s">
        <v>268</v>
      </c>
      <c r="BR1085" s="274" t="s">
        <v>268</v>
      </c>
      <c r="BS1085" s="274" t="s">
        <v>268</v>
      </c>
      <c r="BT1085" s="274" t="s">
        <v>268</v>
      </c>
      <c r="BU1085" s="274" t="s">
        <v>268</v>
      </c>
      <c r="BV1085" s="274" t="s">
        <v>268</v>
      </c>
      <c r="BW1085" s="274" t="s">
        <v>268</v>
      </c>
      <c r="BX1085" s="274" t="s">
        <v>268</v>
      </c>
      <c r="BY1085" s="295">
        <v>52.8</v>
      </c>
      <c r="BZ1085" s="295">
        <v>52.8</v>
      </c>
      <c r="CA1085" s="298" t="s">
        <v>142</v>
      </c>
      <c r="CB1085" s="297">
        <v>122</v>
      </c>
      <c r="CC1085" s="284">
        <f t="shared" si="66"/>
        <v>0</v>
      </c>
      <c r="CD1085" s="295">
        <f t="shared" si="67"/>
        <v>52.800000000000004</v>
      </c>
      <c r="CE1085" s="284">
        <f t="shared" si="68"/>
        <v>0</v>
      </c>
      <c r="CF1085" s="295">
        <f t="shared" si="69"/>
        <v>1</v>
      </c>
      <c r="CG1085" s="274" t="s">
        <v>876</v>
      </c>
      <c r="CH1085" s="274" t="s">
        <v>268</v>
      </c>
      <c r="CI1085" s="274" t="s">
        <v>268</v>
      </c>
      <c r="CJ1085" s="298" t="s">
        <v>280</v>
      </c>
      <c r="CK1085" s="297">
        <v>2</v>
      </c>
      <c r="CL1085" s="274" t="s">
        <v>268</v>
      </c>
      <c r="CM1085" s="274" t="s">
        <v>268</v>
      </c>
      <c r="CN1085" s="274" t="s">
        <v>268</v>
      </c>
      <c r="CO1085" s="274" t="s">
        <v>268</v>
      </c>
      <c r="CP1085" s="274" t="s">
        <v>268</v>
      </c>
      <c r="CQ1085" s="274" t="s">
        <v>268</v>
      </c>
      <c r="CR1085" s="274" t="s">
        <v>877</v>
      </c>
      <c r="CS1085" s="274">
        <v>76.319999999999993</v>
      </c>
      <c r="CT1085" s="274" t="s">
        <v>268</v>
      </c>
      <c r="CU1085" s="274">
        <v>76.319999999999993</v>
      </c>
      <c r="CV1085" s="274">
        <v>365</v>
      </c>
      <c r="CW1085" s="274" t="s">
        <v>878</v>
      </c>
      <c r="CX1085" s="274" t="s">
        <v>835</v>
      </c>
      <c r="CY1085" s="274" t="s">
        <v>836</v>
      </c>
      <c r="CZ1085" s="274" t="s">
        <v>837</v>
      </c>
      <c r="DA1085" s="274" t="s">
        <v>268</v>
      </c>
      <c r="DB1085" s="274" t="s">
        <v>268</v>
      </c>
      <c r="DC1085" s="274" t="s">
        <v>268</v>
      </c>
      <c r="DD1085" s="274" t="s">
        <v>268</v>
      </c>
      <c r="DE1085" s="274" t="s">
        <v>268</v>
      </c>
      <c r="DF1085" s="274" t="s">
        <v>268</v>
      </c>
      <c r="DG1085" s="299">
        <f>IFERROR(IF(CA1085="D",IF(CK1085="A dispo.",CD1085*VLOOKUP('DATI INPUT'!$F$27,TARIFFE_UD,2,FALSE),CD1085*VLOOKUP(CK1085,TARIFFE_UD,2,FALSE)),CD1085*VLOOKUP(CB1085-100,TARIFFE_UND,2,FALSE)),0)</f>
        <v>37.943223550574601</v>
      </c>
      <c r="DH1085" s="299">
        <f>IFERROR(IF(CA1085="D",IF(CK1085="A dispo.",CF1085*VLOOKUP('DATI INPUT'!$F$27,TARIFFE_UD,3,FALSE),CF1085*VLOOKUP(CK1085,TARIFFE_UD,3,FALSE)),CF1085*VLOOKUP(CB1085-100,TARIFFE_UND,3,FALSE)),0)</f>
        <v>46.077822723118445</v>
      </c>
    </row>
    <row r="1086" spans="1:112" x14ac:dyDescent="0.25">
      <c r="A1086" s="274" t="s">
        <v>8423</v>
      </c>
      <c r="B1086" s="274" t="s">
        <v>8424</v>
      </c>
      <c r="C1086" s="274" t="s">
        <v>8425</v>
      </c>
      <c r="D1086" s="274" t="s">
        <v>8426</v>
      </c>
      <c r="E1086" s="274" t="s">
        <v>268</v>
      </c>
      <c r="F1086" s="274" t="s">
        <v>156</v>
      </c>
      <c r="G1086" s="274" t="s">
        <v>8427</v>
      </c>
      <c r="H1086" s="274" t="s">
        <v>4863</v>
      </c>
      <c r="I1086" s="274" t="s">
        <v>319</v>
      </c>
      <c r="J1086" s="274" t="s">
        <v>274</v>
      </c>
      <c r="K1086" s="274" t="s">
        <v>8428</v>
      </c>
      <c r="L1086" s="274" t="s">
        <v>8429</v>
      </c>
      <c r="M1086" s="274" t="s">
        <v>8430</v>
      </c>
      <c r="N1086" s="274" t="s">
        <v>984</v>
      </c>
      <c r="O1086" s="274" t="s">
        <v>873</v>
      </c>
      <c r="P1086" s="274" t="s">
        <v>3006</v>
      </c>
      <c r="Q1086" s="274" t="s">
        <v>277</v>
      </c>
      <c r="R1086" s="274" t="s">
        <v>268</v>
      </c>
      <c r="S1086" s="274" t="s">
        <v>268</v>
      </c>
      <c r="T1086" s="274" t="s">
        <v>268</v>
      </c>
      <c r="U1086" s="274" t="s">
        <v>268</v>
      </c>
      <c r="V1086" s="274" t="s">
        <v>268</v>
      </c>
      <c r="W1086" s="274" t="s">
        <v>8430</v>
      </c>
      <c r="X1086" s="274" t="s">
        <v>3006</v>
      </c>
      <c r="Y1086" s="274" t="s">
        <v>277</v>
      </c>
      <c r="Z1086" s="274" t="s">
        <v>268</v>
      </c>
      <c r="AA1086" s="274" t="s">
        <v>268</v>
      </c>
      <c r="AB1086" s="274" t="s">
        <v>268</v>
      </c>
      <c r="AC1086" s="274" t="s">
        <v>268</v>
      </c>
      <c r="AD1086" s="274" t="s">
        <v>268</v>
      </c>
      <c r="AE1086" s="274" t="s">
        <v>287</v>
      </c>
      <c r="AF1086" s="274" t="s">
        <v>1811</v>
      </c>
      <c r="AG1086" s="274" t="s">
        <v>875</v>
      </c>
      <c r="AH1086" s="274" t="s">
        <v>1848</v>
      </c>
      <c r="AI1086" s="274" t="s">
        <v>5564</v>
      </c>
      <c r="AJ1086" s="274" t="s">
        <v>268</v>
      </c>
      <c r="AK1086" s="274" t="s">
        <v>410</v>
      </c>
      <c r="AL1086" s="274" t="s">
        <v>268</v>
      </c>
      <c r="AM1086" s="274" t="s">
        <v>355</v>
      </c>
      <c r="AN1086" s="274" t="s">
        <v>268</v>
      </c>
      <c r="AO1086" s="274" t="s">
        <v>268</v>
      </c>
      <c r="AP1086" s="274" t="s">
        <v>268</v>
      </c>
      <c r="AQ1086" s="274" t="s">
        <v>268</v>
      </c>
      <c r="AR1086" s="274" t="s">
        <v>268</v>
      </c>
      <c r="AS1086" s="274" t="s">
        <v>268</v>
      </c>
      <c r="AT1086" s="274" t="s">
        <v>268</v>
      </c>
      <c r="AU1086" s="274" t="s">
        <v>268</v>
      </c>
      <c r="AV1086" s="274" t="s">
        <v>268</v>
      </c>
      <c r="AW1086" s="274" t="s">
        <v>268</v>
      </c>
      <c r="AX1086" s="274" t="s">
        <v>268</v>
      </c>
      <c r="AY1086" s="274" t="s">
        <v>268</v>
      </c>
      <c r="AZ1086" s="274" t="s">
        <v>268</v>
      </c>
      <c r="BA1086" s="274" t="s">
        <v>268</v>
      </c>
      <c r="BB1086" s="274" t="s">
        <v>268</v>
      </c>
      <c r="BC1086" s="274" t="s">
        <v>268</v>
      </c>
      <c r="BD1086" s="274" t="s">
        <v>268</v>
      </c>
      <c r="BE1086" s="274" t="s">
        <v>268</v>
      </c>
      <c r="BF1086" s="274" t="s">
        <v>268</v>
      </c>
      <c r="BG1086" s="274" t="s">
        <v>268</v>
      </c>
      <c r="BH1086" s="274" t="s">
        <v>268</v>
      </c>
      <c r="BI1086" s="274" t="s">
        <v>268</v>
      </c>
      <c r="BJ1086" s="274" t="s">
        <v>268</v>
      </c>
      <c r="BK1086" s="274" t="s">
        <v>268</v>
      </c>
      <c r="BL1086" s="274" t="s">
        <v>268</v>
      </c>
      <c r="BM1086" s="274" t="s">
        <v>268</v>
      </c>
      <c r="BN1086" s="274" t="s">
        <v>268</v>
      </c>
      <c r="BO1086" s="274" t="s">
        <v>268</v>
      </c>
      <c r="BP1086" s="274" t="s">
        <v>268</v>
      </c>
      <c r="BQ1086" s="274" t="s">
        <v>268</v>
      </c>
      <c r="BR1086" s="274" t="s">
        <v>268</v>
      </c>
      <c r="BS1086" s="274" t="s">
        <v>268</v>
      </c>
      <c r="BT1086" s="274" t="s">
        <v>268</v>
      </c>
      <c r="BU1086" s="274" t="s">
        <v>268</v>
      </c>
      <c r="BV1086" s="274" t="s">
        <v>268</v>
      </c>
      <c r="BW1086" s="274" t="s">
        <v>268</v>
      </c>
      <c r="BX1086" s="274" t="s">
        <v>268</v>
      </c>
      <c r="BY1086" s="295">
        <v>74.61</v>
      </c>
      <c r="BZ1086" s="295">
        <v>74.61</v>
      </c>
      <c r="CA1086" s="298" t="s">
        <v>142</v>
      </c>
      <c r="CB1086" s="297">
        <v>122</v>
      </c>
      <c r="CC1086" s="284">
        <f t="shared" si="66"/>
        <v>0</v>
      </c>
      <c r="CD1086" s="295">
        <f t="shared" si="67"/>
        <v>74.61</v>
      </c>
      <c r="CE1086" s="284">
        <f t="shared" si="68"/>
        <v>0</v>
      </c>
      <c r="CF1086" s="295">
        <f t="shared" si="69"/>
        <v>1</v>
      </c>
      <c r="CG1086" s="274" t="s">
        <v>876</v>
      </c>
      <c r="CH1086" s="274" t="s">
        <v>268</v>
      </c>
      <c r="CI1086" s="274" t="s">
        <v>268</v>
      </c>
      <c r="CJ1086" s="298" t="s">
        <v>271</v>
      </c>
      <c r="CK1086" s="297">
        <v>1</v>
      </c>
      <c r="CL1086" s="274" t="s">
        <v>268</v>
      </c>
      <c r="CM1086" s="274" t="s">
        <v>268</v>
      </c>
      <c r="CN1086" s="274" t="s">
        <v>268</v>
      </c>
      <c r="CO1086" s="274" t="s">
        <v>268</v>
      </c>
      <c r="CP1086" s="274" t="s">
        <v>268</v>
      </c>
      <c r="CQ1086" s="274" t="s">
        <v>268</v>
      </c>
      <c r="CR1086" s="274" t="s">
        <v>877</v>
      </c>
      <c r="CS1086" s="274">
        <v>45.63</v>
      </c>
      <c r="CT1086" s="274" t="s">
        <v>268</v>
      </c>
      <c r="CU1086" s="274">
        <v>45.63</v>
      </c>
      <c r="CV1086" s="274">
        <v>365</v>
      </c>
      <c r="CW1086" s="274" t="s">
        <v>878</v>
      </c>
      <c r="CX1086" s="274" t="s">
        <v>835</v>
      </c>
      <c r="CY1086" s="274" t="s">
        <v>836</v>
      </c>
      <c r="CZ1086" s="274" t="s">
        <v>837</v>
      </c>
      <c r="DA1086" s="274" t="s">
        <v>268</v>
      </c>
      <c r="DB1086" s="274" t="s">
        <v>268</v>
      </c>
      <c r="DC1086" s="274" t="s">
        <v>268</v>
      </c>
      <c r="DD1086" s="274" t="s">
        <v>268</v>
      </c>
      <c r="DE1086" s="274" t="s">
        <v>268</v>
      </c>
      <c r="DF1086" s="274" t="s">
        <v>268</v>
      </c>
      <c r="DG1086" s="299">
        <f>IFERROR(IF(CA1086="D",IF(CK1086="A dispo.",CD1086*VLOOKUP('DATI INPUT'!$F$27,TARIFFE_UD,2,FALSE),CD1086*VLOOKUP(CK1086,TARIFFE_UD,2,FALSE)),CD1086*VLOOKUP(CB1086-100,TARIFFE_UND,2,FALSE)),0)</f>
        <v>45.956881641369655</v>
      </c>
      <c r="DH1086" s="299">
        <f>IFERROR(IF(CA1086="D",IF(CK1086="A dispo.",CF1086*VLOOKUP('DATI INPUT'!$F$27,TARIFFE_UD,3,FALSE),CF1086*VLOOKUP(CK1086,TARIFFE_UD,3,FALSE)),CF1086*VLOOKUP(CB1086-100,TARIFFE_UND,3,FALSE)),0)</f>
        <v>15.164853048114928</v>
      </c>
    </row>
    <row r="1087" spans="1:112" x14ac:dyDescent="0.25">
      <c r="A1087" s="274" t="s">
        <v>8431</v>
      </c>
      <c r="B1087" s="274" t="s">
        <v>3234</v>
      </c>
      <c r="C1087" s="274" t="s">
        <v>8432</v>
      </c>
      <c r="D1087" s="274" t="s">
        <v>3236</v>
      </c>
      <c r="E1087" s="274" t="s">
        <v>3237</v>
      </c>
      <c r="F1087" s="274" t="s">
        <v>156</v>
      </c>
      <c r="G1087" s="274" t="s">
        <v>3238</v>
      </c>
      <c r="H1087" s="274" t="s">
        <v>926</v>
      </c>
      <c r="I1087" s="274" t="s">
        <v>3239</v>
      </c>
      <c r="J1087" s="274" t="s">
        <v>274</v>
      </c>
      <c r="K1087" s="274" t="s">
        <v>3240</v>
      </c>
      <c r="L1087" s="274" t="s">
        <v>872</v>
      </c>
      <c r="M1087" s="274" t="s">
        <v>3241</v>
      </c>
      <c r="N1087" s="274" t="s">
        <v>984</v>
      </c>
      <c r="O1087" s="274" t="s">
        <v>873</v>
      </c>
      <c r="P1087" s="274" t="s">
        <v>3242</v>
      </c>
      <c r="Q1087" s="274" t="s">
        <v>276</v>
      </c>
      <c r="R1087" s="274" t="s">
        <v>268</v>
      </c>
      <c r="S1087" s="274" t="s">
        <v>268</v>
      </c>
      <c r="T1087" s="274" t="s">
        <v>268</v>
      </c>
      <c r="U1087" s="274" t="s">
        <v>268</v>
      </c>
      <c r="V1087" s="274" t="s">
        <v>268</v>
      </c>
      <c r="W1087" s="274" t="s">
        <v>8433</v>
      </c>
      <c r="X1087" s="274" t="s">
        <v>1922</v>
      </c>
      <c r="Y1087" s="274" t="s">
        <v>299</v>
      </c>
      <c r="Z1087" s="274" t="s">
        <v>268</v>
      </c>
      <c r="AA1087" s="274" t="s">
        <v>268</v>
      </c>
      <c r="AB1087" s="274" t="s">
        <v>268</v>
      </c>
      <c r="AC1087" s="274" t="s">
        <v>268</v>
      </c>
      <c r="AD1087" s="274" t="s">
        <v>268</v>
      </c>
      <c r="AE1087" s="274" t="s">
        <v>287</v>
      </c>
      <c r="AF1087" s="274" t="s">
        <v>1811</v>
      </c>
      <c r="AG1087" s="274" t="s">
        <v>875</v>
      </c>
      <c r="AH1087" s="274" t="s">
        <v>1848</v>
      </c>
      <c r="AI1087" s="274" t="s">
        <v>773</v>
      </c>
      <c r="AJ1087" s="274" t="s">
        <v>268</v>
      </c>
      <c r="AK1087" s="274" t="s">
        <v>366</v>
      </c>
      <c r="AL1087" s="274" t="s">
        <v>268</v>
      </c>
      <c r="AM1087" s="274" t="s">
        <v>355</v>
      </c>
      <c r="AN1087" s="274" t="s">
        <v>268</v>
      </c>
      <c r="AO1087" s="274" t="s">
        <v>268</v>
      </c>
      <c r="AP1087" s="274" t="s">
        <v>268</v>
      </c>
      <c r="AQ1087" s="274" t="s">
        <v>268</v>
      </c>
      <c r="AR1087" s="274" t="s">
        <v>268</v>
      </c>
      <c r="AS1087" s="274" t="s">
        <v>268</v>
      </c>
      <c r="AT1087" s="274" t="s">
        <v>268</v>
      </c>
      <c r="AU1087" s="274" t="s">
        <v>268</v>
      </c>
      <c r="AV1087" s="274" t="s">
        <v>268</v>
      </c>
      <c r="AW1087" s="274" t="s">
        <v>268</v>
      </c>
      <c r="AX1087" s="274" t="s">
        <v>268</v>
      </c>
      <c r="AY1087" s="274" t="s">
        <v>268</v>
      </c>
      <c r="AZ1087" s="274" t="s">
        <v>268</v>
      </c>
      <c r="BA1087" s="274" t="s">
        <v>268</v>
      </c>
      <c r="BB1087" s="274" t="s">
        <v>268</v>
      </c>
      <c r="BC1087" s="274" t="s">
        <v>268</v>
      </c>
      <c r="BD1087" s="274" t="s">
        <v>268</v>
      </c>
      <c r="BE1087" s="274" t="s">
        <v>268</v>
      </c>
      <c r="BF1087" s="274" t="s">
        <v>268</v>
      </c>
      <c r="BG1087" s="274" t="s">
        <v>268</v>
      </c>
      <c r="BH1087" s="274" t="s">
        <v>268</v>
      </c>
      <c r="BI1087" s="274" t="s">
        <v>268</v>
      </c>
      <c r="BJ1087" s="274" t="s">
        <v>268</v>
      </c>
      <c r="BK1087" s="274" t="s">
        <v>268</v>
      </c>
      <c r="BL1087" s="274" t="s">
        <v>268</v>
      </c>
      <c r="BM1087" s="274" t="s">
        <v>268</v>
      </c>
      <c r="BN1087" s="274" t="s">
        <v>268</v>
      </c>
      <c r="BO1087" s="274" t="s">
        <v>268</v>
      </c>
      <c r="BP1087" s="274" t="s">
        <v>268</v>
      </c>
      <c r="BQ1087" s="274" t="s">
        <v>268</v>
      </c>
      <c r="BR1087" s="274" t="s">
        <v>268</v>
      </c>
      <c r="BS1087" s="274" t="s">
        <v>268</v>
      </c>
      <c r="BT1087" s="274" t="s">
        <v>268</v>
      </c>
      <c r="BU1087" s="274" t="s">
        <v>268</v>
      </c>
      <c r="BV1087" s="274" t="s">
        <v>268</v>
      </c>
      <c r="BW1087" s="274" t="s">
        <v>268</v>
      </c>
      <c r="BX1087" s="274" t="s">
        <v>268</v>
      </c>
      <c r="BY1087" s="295">
        <v>36.65</v>
      </c>
      <c r="BZ1087" s="295">
        <v>36.65</v>
      </c>
      <c r="CA1087" s="298" t="s">
        <v>142</v>
      </c>
      <c r="CB1087" s="297">
        <v>122</v>
      </c>
      <c r="CC1087" s="284">
        <f t="shared" si="66"/>
        <v>0</v>
      </c>
      <c r="CD1087" s="295">
        <f t="shared" si="67"/>
        <v>36.65</v>
      </c>
      <c r="CE1087" s="284">
        <f t="shared" si="68"/>
        <v>0</v>
      </c>
      <c r="CF1087" s="295">
        <f t="shared" si="69"/>
        <v>1</v>
      </c>
      <c r="CG1087" s="274" t="s">
        <v>876</v>
      </c>
      <c r="CH1087" s="274" t="s">
        <v>268</v>
      </c>
      <c r="CI1087" s="274" t="s">
        <v>268</v>
      </c>
      <c r="CJ1087" s="298" t="s">
        <v>271</v>
      </c>
      <c r="CK1087" s="297">
        <v>1</v>
      </c>
      <c r="CL1087" s="274" t="s">
        <v>268</v>
      </c>
      <c r="CM1087" s="274" t="s">
        <v>268</v>
      </c>
      <c r="CN1087" s="274" t="s">
        <v>268</v>
      </c>
      <c r="CO1087" s="274" t="s">
        <v>268</v>
      </c>
      <c r="CP1087" s="274" t="s">
        <v>268</v>
      </c>
      <c r="CQ1087" s="274" t="s">
        <v>268</v>
      </c>
      <c r="CR1087" s="274" t="s">
        <v>877</v>
      </c>
      <c r="CS1087" s="274">
        <v>31.21</v>
      </c>
      <c r="CT1087" s="274" t="s">
        <v>268</v>
      </c>
      <c r="CU1087" s="274">
        <v>31.21</v>
      </c>
      <c r="CV1087" s="274">
        <v>365</v>
      </c>
      <c r="CW1087" s="274" t="s">
        <v>878</v>
      </c>
      <c r="CX1087" s="274" t="s">
        <v>835</v>
      </c>
      <c r="CY1087" s="274" t="s">
        <v>836</v>
      </c>
      <c r="CZ1087" s="274" t="s">
        <v>837</v>
      </c>
      <c r="DA1087" s="274" t="s">
        <v>268</v>
      </c>
      <c r="DB1087" s="274" t="s">
        <v>268</v>
      </c>
      <c r="DC1087" s="274" t="s">
        <v>268</v>
      </c>
      <c r="DD1087" s="274" t="s">
        <v>268</v>
      </c>
      <c r="DE1087" s="274" t="s">
        <v>268</v>
      </c>
      <c r="DF1087" s="274" t="s">
        <v>268</v>
      </c>
      <c r="DG1087" s="299">
        <f>IFERROR(IF(CA1087="D",IF(CK1087="A dispo.",CD1087*VLOOKUP('DATI INPUT'!$F$27,TARIFFE_UD,2,FALSE),CD1087*VLOOKUP(CK1087,TARIFFE_UD,2,FALSE)),CD1087*VLOOKUP(CB1087-100,TARIFFE_UND,2,FALSE)),0)</f>
        <v>22.574986089749334</v>
      </c>
      <c r="DH1087" s="299">
        <f>IFERROR(IF(CA1087="D",IF(CK1087="A dispo.",CF1087*VLOOKUP('DATI INPUT'!$F$27,TARIFFE_UD,3,FALSE),CF1087*VLOOKUP(CK1087,TARIFFE_UD,3,FALSE)),CF1087*VLOOKUP(CB1087-100,TARIFFE_UND,3,FALSE)),0)</f>
        <v>15.164853048114928</v>
      </c>
    </row>
    <row r="1088" spans="1:112" x14ac:dyDescent="0.25">
      <c r="A1088" s="274" t="s">
        <v>8434</v>
      </c>
      <c r="B1088" s="274" t="s">
        <v>3234</v>
      </c>
      <c r="C1088" s="274" t="s">
        <v>8435</v>
      </c>
      <c r="D1088" s="274" t="s">
        <v>3236</v>
      </c>
      <c r="E1088" s="274" t="s">
        <v>3237</v>
      </c>
      <c r="F1088" s="274" t="s">
        <v>156</v>
      </c>
      <c r="G1088" s="274" t="s">
        <v>3238</v>
      </c>
      <c r="H1088" s="274" t="s">
        <v>926</v>
      </c>
      <c r="I1088" s="274" t="s">
        <v>3239</v>
      </c>
      <c r="J1088" s="274" t="s">
        <v>274</v>
      </c>
      <c r="K1088" s="274" t="s">
        <v>3240</v>
      </c>
      <c r="L1088" s="274" t="s">
        <v>872</v>
      </c>
      <c r="M1088" s="274" t="s">
        <v>3241</v>
      </c>
      <c r="N1088" s="274" t="s">
        <v>984</v>
      </c>
      <c r="O1088" s="274" t="s">
        <v>873</v>
      </c>
      <c r="P1088" s="274" t="s">
        <v>3242</v>
      </c>
      <c r="Q1088" s="274" t="s">
        <v>276</v>
      </c>
      <c r="R1088" s="274" t="s">
        <v>268</v>
      </c>
      <c r="S1088" s="274" t="s">
        <v>268</v>
      </c>
      <c r="T1088" s="274" t="s">
        <v>268</v>
      </c>
      <c r="U1088" s="274" t="s">
        <v>268</v>
      </c>
      <c r="V1088" s="274" t="s">
        <v>268</v>
      </c>
      <c r="W1088" s="274" t="s">
        <v>8436</v>
      </c>
      <c r="X1088" s="274" t="s">
        <v>1922</v>
      </c>
      <c r="Y1088" s="274" t="s">
        <v>339</v>
      </c>
      <c r="Z1088" s="274" t="s">
        <v>268</v>
      </c>
      <c r="AA1088" s="274" t="s">
        <v>268</v>
      </c>
      <c r="AB1088" s="274" t="s">
        <v>268</v>
      </c>
      <c r="AC1088" s="274" t="s">
        <v>268</v>
      </c>
      <c r="AD1088" s="274" t="s">
        <v>268</v>
      </c>
      <c r="AE1088" s="274" t="s">
        <v>287</v>
      </c>
      <c r="AF1088" s="274" t="s">
        <v>1811</v>
      </c>
      <c r="AG1088" s="274" t="s">
        <v>875</v>
      </c>
      <c r="AH1088" s="274" t="s">
        <v>1848</v>
      </c>
      <c r="AI1088" s="274" t="s">
        <v>578</v>
      </c>
      <c r="AJ1088" s="274" t="s">
        <v>268</v>
      </c>
      <c r="AK1088" s="274" t="s">
        <v>366</v>
      </c>
      <c r="AL1088" s="274" t="s">
        <v>268</v>
      </c>
      <c r="AM1088" s="274" t="s">
        <v>355</v>
      </c>
      <c r="AN1088" s="274" t="s">
        <v>268</v>
      </c>
      <c r="AO1088" s="274" t="s">
        <v>268</v>
      </c>
      <c r="AP1088" s="274" t="s">
        <v>268</v>
      </c>
      <c r="AQ1088" s="274" t="s">
        <v>268</v>
      </c>
      <c r="AR1088" s="274" t="s">
        <v>268</v>
      </c>
      <c r="AS1088" s="274" t="s">
        <v>268</v>
      </c>
      <c r="AT1088" s="274" t="s">
        <v>268</v>
      </c>
      <c r="AU1088" s="274" t="s">
        <v>268</v>
      </c>
      <c r="AV1088" s="274" t="s">
        <v>268</v>
      </c>
      <c r="AW1088" s="274" t="s">
        <v>268</v>
      </c>
      <c r="AX1088" s="274" t="s">
        <v>268</v>
      </c>
      <c r="AY1088" s="274" t="s">
        <v>268</v>
      </c>
      <c r="AZ1088" s="274" t="s">
        <v>268</v>
      </c>
      <c r="BA1088" s="274" t="s">
        <v>268</v>
      </c>
      <c r="BB1088" s="274" t="s">
        <v>268</v>
      </c>
      <c r="BC1088" s="274" t="s">
        <v>268</v>
      </c>
      <c r="BD1088" s="274" t="s">
        <v>268</v>
      </c>
      <c r="BE1088" s="274" t="s">
        <v>268</v>
      </c>
      <c r="BF1088" s="274" t="s">
        <v>268</v>
      </c>
      <c r="BG1088" s="274" t="s">
        <v>268</v>
      </c>
      <c r="BH1088" s="274" t="s">
        <v>268</v>
      </c>
      <c r="BI1088" s="274" t="s">
        <v>268</v>
      </c>
      <c r="BJ1088" s="274" t="s">
        <v>268</v>
      </c>
      <c r="BK1088" s="274" t="s">
        <v>268</v>
      </c>
      <c r="BL1088" s="274" t="s">
        <v>268</v>
      </c>
      <c r="BM1088" s="274" t="s">
        <v>268</v>
      </c>
      <c r="BN1088" s="274" t="s">
        <v>268</v>
      </c>
      <c r="BO1088" s="274" t="s">
        <v>268</v>
      </c>
      <c r="BP1088" s="274" t="s">
        <v>268</v>
      </c>
      <c r="BQ1088" s="274" t="s">
        <v>268</v>
      </c>
      <c r="BR1088" s="274" t="s">
        <v>268</v>
      </c>
      <c r="BS1088" s="274" t="s">
        <v>268</v>
      </c>
      <c r="BT1088" s="274" t="s">
        <v>268</v>
      </c>
      <c r="BU1088" s="274" t="s">
        <v>268</v>
      </c>
      <c r="BV1088" s="274" t="s">
        <v>268</v>
      </c>
      <c r="BW1088" s="274" t="s">
        <v>268</v>
      </c>
      <c r="BX1088" s="274" t="s">
        <v>268</v>
      </c>
      <c r="BY1088" s="295">
        <v>113.5</v>
      </c>
      <c r="BZ1088" s="295">
        <v>113.5</v>
      </c>
      <c r="CA1088" s="298" t="s">
        <v>142</v>
      </c>
      <c r="CB1088" s="297">
        <v>122</v>
      </c>
      <c r="CC1088" s="284">
        <f t="shared" si="66"/>
        <v>0</v>
      </c>
      <c r="CD1088" s="295">
        <f t="shared" si="67"/>
        <v>113.5</v>
      </c>
      <c r="CE1088" s="284">
        <f t="shared" si="68"/>
        <v>0</v>
      </c>
      <c r="CF1088" s="295">
        <f t="shared" si="69"/>
        <v>1</v>
      </c>
      <c r="CG1088" s="274" t="s">
        <v>876</v>
      </c>
      <c r="CH1088" s="274" t="s">
        <v>268</v>
      </c>
      <c r="CI1088" s="274" t="s">
        <v>268</v>
      </c>
      <c r="CJ1088" s="298" t="s">
        <v>271</v>
      </c>
      <c r="CK1088" s="297">
        <v>1</v>
      </c>
      <c r="CL1088" s="274" t="s">
        <v>268</v>
      </c>
      <c r="CM1088" s="274" t="s">
        <v>268</v>
      </c>
      <c r="CN1088" s="274" t="s">
        <v>268</v>
      </c>
      <c r="CO1088" s="274" t="s">
        <v>268</v>
      </c>
      <c r="CP1088" s="274" t="s">
        <v>268</v>
      </c>
      <c r="CQ1088" s="274" t="s">
        <v>268</v>
      </c>
      <c r="CR1088" s="274" t="s">
        <v>877</v>
      </c>
      <c r="CS1088" s="274">
        <v>60.41</v>
      </c>
      <c r="CT1088" s="274" t="s">
        <v>268</v>
      </c>
      <c r="CU1088" s="274">
        <v>60.41</v>
      </c>
      <c r="CV1088" s="274">
        <v>365</v>
      </c>
      <c r="CW1088" s="274" t="s">
        <v>878</v>
      </c>
      <c r="CX1088" s="274" t="s">
        <v>835</v>
      </c>
      <c r="CY1088" s="274" t="s">
        <v>836</v>
      </c>
      <c r="CZ1088" s="274" t="s">
        <v>837</v>
      </c>
      <c r="DA1088" s="274" t="s">
        <v>268</v>
      </c>
      <c r="DB1088" s="274" t="s">
        <v>268</v>
      </c>
      <c r="DC1088" s="274" t="s">
        <v>268</v>
      </c>
      <c r="DD1088" s="274" t="s">
        <v>268</v>
      </c>
      <c r="DE1088" s="274" t="s">
        <v>268</v>
      </c>
      <c r="DF1088" s="274" t="s">
        <v>268</v>
      </c>
      <c r="DG1088" s="299">
        <f>IFERROR(IF(CA1088="D",IF(CK1088="A dispo.",CD1088*VLOOKUP('DATI INPUT'!$F$27,TARIFFE_UD,2,FALSE),CD1088*VLOOKUP(CK1088,TARIFFE_UD,2,FALSE)),CD1088*VLOOKUP(CB1088-100,TARIFFE_UND,2,FALSE)),0)</f>
        <v>69.911621314776241</v>
      </c>
      <c r="DH1088" s="299">
        <f>IFERROR(IF(CA1088="D",IF(CK1088="A dispo.",CF1088*VLOOKUP('DATI INPUT'!$F$27,TARIFFE_UD,3,FALSE),CF1088*VLOOKUP(CK1088,TARIFFE_UD,3,FALSE)),CF1088*VLOOKUP(CB1088-100,TARIFFE_UND,3,FALSE)),0)</f>
        <v>15.164853048114928</v>
      </c>
    </row>
    <row r="1089" spans="1:112" x14ac:dyDescent="0.25">
      <c r="A1089" s="274" t="s">
        <v>8437</v>
      </c>
      <c r="B1089" s="274" t="s">
        <v>3234</v>
      </c>
      <c r="C1089" s="274" t="s">
        <v>8438</v>
      </c>
      <c r="D1089" s="274" t="s">
        <v>3236</v>
      </c>
      <c r="E1089" s="274" t="s">
        <v>3237</v>
      </c>
      <c r="F1089" s="274" t="s">
        <v>156</v>
      </c>
      <c r="G1089" s="274" t="s">
        <v>3238</v>
      </c>
      <c r="H1089" s="274" t="s">
        <v>926</v>
      </c>
      <c r="I1089" s="274" t="s">
        <v>3239</v>
      </c>
      <c r="J1089" s="274" t="s">
        <v>274</v>
      </c>
      <c r="K1089" s="274" t="s">
        <v>3240</v>
      </c>
      <c r="L1089" s="274" t="s">
        <v>872</v>
      </c>
      <c r="M1089" s="274" t="s">
        <v>3241</v>
      </c>
      <c r="N1089" s="274" t="s">
        <v>984</v>
      </c>
      <c r="O1089" s="274" t="s">
        <v>873</v>
      </c>
      <c r="P1089" s="274" t="s">
        <v>3242</v>
      </c>
      <c r="Q1089" s="274" t="s">
        <v>276</v>
      </c>
      <c r="R1089" s="274" t="s">
        <v>268</v>
      </c>
      <c r="S1089" s="274" t="s">
        <v>268</v>
      </c>
      <c r="T1089" s="274" t="s">
        <v>268</v>
      </c>
      <c r="U1089" s="274" t="s">
        <v>268</v>
      </c>
      <c r="V1089" s="274" t="s">
        <v>268</v>
      </c>
      <c r="W1089" s="274" t="s">
        <v>7309</v>
      </c>
      <c r="X1089" s="274" t="s">
        <v>3006</v>
      </c>
      <c r="Y1089" s="274" t="s">
        <v>282</v>
      </c>
      <c r="Z1089" s="274" t="s">
        <v>268</v>
      </c>
      <c r="AA1089" s="274" t="s">
        <v>268</v>
      </c>
      <c r="AB1089" s="274" t="s">
        <v>268</v>
      </c>
      <c r="AC1089" s="274" t="s">
        <v>268</v>
      </c>
      <c r="AD1089" s="274" t="s">
        <v>268</v>
      </c>
      <c r="AE1089" s="274" t="s">
        <v>287</v>
      </c>
      <c r="AF1089" s="274" t="s">
        <v>1811</v>
      </c>
      <c r="AG1089" s="274" t="s">
        <v>875</v>
      </c>
      <c r="AH1089" s="274" t="s">
        <v>1848</v>
      </c>
      <c r="AI1089" s="274" t="s">
        <v>773</v>
      </c>
      <c r="AJ1089" s="274" t="s">
        <v>268</v>
      </c>
      <c r="AK1089" s="274" t="s">
        <v>377</v>
      </c>
      <c r="AL1089" s="274" t="s">
        <v>268</v>
      </c>
      <c r="AM1089" s="274" t="s">
        <v>355</v>
      </c>
      <c r="AN1089" s="274" t="s">
        <v>268</v>
      </c>
      <c r="AO1089" s="274" t="s">
        <v>268</v>
      </c>
      <c r="AP1089" s="274" t="s">
        <v>268</v>
      </c>
      <c r="AQ1089" s="274" t="s">
        <v>268</v>
      </c>
      <c r="AR1089" s="274" t="s">
        <v>268</v>
      </c>
      <c r="AS1089" s="274" t="s">
        <v>268</v>
      </c>
      <c r="AT1089" s="274" t="s">
        <v>268</v>
      </c>
      <c r="AU1089" s="274" t="s">
        <v>268</v>
      </c>
      <c r="AV1089" s="274" t="s">
        <v>268</v>
      </c>
      <c r="AW1089" s="274" t="s">
        <v>268</v>
      </c>
      <c r="AX1089" s="274" t="s">
        <v>268</v>
      </c>
      <c r="AY1089" s="274" t="s">
        <v>268</v>
      </c>
      <c r="AZ1089" s="274" t="s">
        <v>268</v>
      </c>
      <c r="BA1089" s="274" t="s">
        <v>268</v>
      </c>
      <c r="BB1089" s="274" t="s">
        <v>268</v>
      </c>
      <c r="BC1089" s="274" t="s">
        <v>268</v>
      </c>
      <c r="BD1089" s="274" t="s">
        <v>268</v>
      </c>
      <c r="BE1089" s="274" t="s">
        <v>268</v>
      </c>
      <c r="BF1089" s="274" t="s">
        <v>268</v>
      </c>
      <c r="BG1089" s="274" t="s">
        <v>268</v>
      </c>
      <c r="BH1089" s="274" t="s">
        <v>268</v>
      </c>
      <c r="BI1089" s="274" t="s">
        <v>268</v>
      </c>
      <c r="BJ1089" s="274" t="s">
        <v>268</v>
      </c>
      <c r="BK1089" s="274" t="s">
        <v>268</v>
      </c>
      <c r="BL1089" s="274" t="s">
        <v>268</v>
      </c>
      <c r="BM1089" s="274" t="s">
        <v>268</v>
      </c>
      <c r="BN1089" s="274" t="s">
        <v>268</v>
      </c>
      <c r="BO1089" s="274" t="s">
        <v>268</v>
      </c>
      <c r="BP1089" s="274" t="s">
        <v>268</v>
      </c>
      <c r="BQ1089" s="274" t="s">
        <v>268</v>
      </c>
      <c r="BR1089" s="274" t="s">
        <v>268</v>
      </c>
      <c r="BS1089" s="274" t="s">
        <v>268</v>
      </c>
      <c r="BT1089" s="274" t="s">
        <v>268</v>
      </c>
      <c r="BU1089" s="274" t="s">
        <v>268</v>
      </c>
      <c r="BV1089" s="274" t="s">
        <v>268</v>
      </c>
      <c r="BW1089" s="274" t="s">
        <v>268</v>
      </c>
      <c r="BX1089" s="274" t="s">
        <v>268</v>
      </c>
      <c r="BY1089" s="295">
        <v>84.85</v>
      </c>
      <c r="BZ1089" s="295">
        <v>84.85</v>
      </c>
      <c r="CA1089" s="298" t="s">
        <v>142</v>
      </c>
      <c r="CB1089" s="297">
        <v>122</v>
      </c>
      <c r="CC1089" s="284">
        <f t="shared" si="66"/>
        <v>0</v>
      </c>
      <c r="CD1089" s="295">
        <f t="shared" si="67"/>
        <v>84.85</v>
      </c>
      <c r="CE1089" s="284">
        <f t="shared" si="68"/>
        <v>0</v>
      </c>
      <c r="CF1089" s="295">
        <f t="shared" si="69"/>
        <v>1</v>
      </c>
      <c r="CG1089" s="274" t="s">
        <v>876</v>
      </c>
      <c r="CH1089" s="274" t="s">
        <v>268</v>
      </c>
      <c r="CI1089" s="274" t="s">
        <v>268</v>
      </c>
      <c r="CJ1089" s="298" t="s">
        <v>271</v>
      </c>
      <c r="CK1089" s="297">
        <v>1</v>
      </c>
      <c r="CL1089" s="274" t="s">
        <v>268</v>
      </c>
      <c r="CM1089" s="274" t="s">
        <v>268</v>
      </c>
      <c r="CN1089" s="274" t="s">
        <v>268</v>
      </c>
      <c r="CO1089" s="274" t="s">
        <v>268</v>
      </c>
      <c r="CP1089" s="274" t="s">
        <v>268</v>
      </c>
      <c r="CQ1089" s="274" t="s">
        <v>268</v>
      </c>
      <c r="CR1089" s="274" t="s">
        <v>877</v>
      </c>
      <c r="CS1089" s="274">
        <v>49.52</v>
      </c>
      <c r="CT1089" s="274" t="s">
        <v>268</v>
      </c>
      <c r="CU1089" s="274">
        <v>49.52</v>
      </c>
      <c r="CV1089" s="274">
        <v>365</v>
      </c>
      <c r="CW1089" s="274" t="s">
        <v>878</v>
      </c>
      <c r="CX1089" s="274" t="s">
        <v>835</v>
      </c>
      <c r="CY1089" s="274" t="s">
        <v>836</v>
      </c>
      <c r="CZ1089" s="274" t="s">
        <v>837</v>
      </c>
      <c r="DA1089" s="274" t="s">
        <v>268</v>
      </c>
      <c r="DB1089" s="274" t="s">
        <v>268</v>
      </c>
      <c r="DC1089" s="274" t="s">
        <v>268</v>
      </c>
      <c r="DD1089" s="274" t="s">
        <v>268</v>
      </c>
      <c r="DE1089" s="274" t="s">
        <v>268</v>
      </c>
      <c r="DF1089" s="274" t="s">
        <v>268</v>
      </c>
      <c r="DG1089" s="299">
        <f>IFERROR(IF(CA1089="D",IF(CK1089="A dispo.",CD1089*VLOOKUP('DATI INPUT'!$F$27,TARIFFE_UD,2,FALSE),CD1089*VLOOKUP(CK1089,TARIFFE_UD,2,FALSE)),CD1089*VLOOKUP(CB1089-100,TARIFFE_UND,2,FALSE)),0)</f>
        <v>52.264326595231402</v>
      </c>
      <c r="DH1089" s="299">
        <f>IFERROR(IF(CA1089="D",IF(CK1089="A dispo.",CF1089*VLOOKUP('DATI INPUT'!$F$27,TARIFFE_UD,3,FALSE),CF1089*VLOOKUP(CK1089,TARIFFE_UD,3,FALSE)),CF1089*VLOOKUP(CB1089-100,TARIFFE_UND,3,FALSE)),0)</f>
        <v>15.164853048114928</v>
      </c>
    </row>
    <row r="1090" spans="1:112" hidden="1" x14ac:dyDescent="0.25">
      <c r="A1090" s="274" t="s">
        <v>8439</v>
      </c>
      <c r="B1090" s="274" t="s">
        <v>8440</v>
      </c>
      <c r="C1090" s="274" t="s">
        <v>8441</v>
      </c>
      <c r="D1090" s="274" t="s">
        <v>8442</v>
      </c>
      <c r="E1090" s="274" t="s">
        <v>268</v>
      </c>
      <c r="F1090" s="274" t="s">
        <v>156</v>
      </c>
      <c r="G1090" s="274" t="s">
        <v>8443</v>
      </c>
      <c r="H1090" s="274" t="s">
        <v>8444</v>
      </c>
      <c r="I1090" s="274" t="s">
        <v>426</v>
      </c>
      <c r="J1090" s="274" t="s">
        <v>274</v>
      </c>
      <c r="K1090" s="274" t="s">
        <v>8445</v>
      </c>
      <c r="L1090" s="274" t="s">
        <v>8446</v>
      </c>
      <c r="M1090" s="274" t="s">
        <v>8447</v>
      </c>
      <c r="N1090" s="274" t="s">
        <v>7021</v>
      </c>
      <c r="O1090" s="274" t="s">
        <v>7022</v>
      </c>
      <c r="P1090" s="274" t="s">
        <v>7023</v>
      </c>
      <c r="Q1090" s="274" t="s">
        <v>488</v>
      </c>
      <c r="R1090" s="274" t="s">
        <v>157</v>
      </c>
      <c r="S1090" s="274" t="s">
        <v>268</v>
      </c>
      <c r="T1090" s="274" t="s">
        <v>268</v>
      </c>
      <c r="U1090" s="274" t="s">
        <v>268</v>
      </c>
      <c r="V1090" s="274" t="s">
        <v>268</v>
      </c>
      <c r="W1090" s="274" t="s">
        <v>2488</v>
      </c>
      <c r="X1090" s="274" t="s">
        <v>2489</v>
      </c>
      <c r="Y1090" s="274" t="s">
        <v>368</v>
      </c>
      <c r="Z1090" s="274" t="s">
        <v>268</v>
      </c>
      <c r="AA1090" s="274" t="s">
        <v>268</v>
      </c>
      <c r="AB1090" s="274" t="s">
        <v>268</v>
      </c>
      <c r="AC1090" s="274" t="s">
        <v>268</v>
      </c>
      <c r="AD1090" s="274" t="s">
        <v>268</v>
      </c>
      <c r="AE1090" s="274" t="s">
        <v>287</v>
      </c>
      <c r="AF1090" s="274" t="s">
        <v>1811</v>
      </c>
      <c r="AG1090" s="274" t="s">
        <v>875</v>
      </c>
      <c r="AH1090" s="274" t="s">
        <v>1848</v>
      </c>
      <c r="AI1090" s="274" t="s">
        <v>3261</v>
      </c>
      <c r="AJ1090" s="274" t="s">
        <v>268</v>
      </c>
      <c r="AK1090" s="274" t="s">
        <v>268</v>
      </c>
      <c r="AL1090" s="274" t="s">
        <v>268</v>
      </c>
      <c r="AM1090" s="274" t="s">
        <v>405</v>
      </c>
      <c r="AN1090" s="274" t="s">
        <v>268</v>
      </c>
      <c r="AO1090" s="274" t="s">
        <v>268</v>
      </c>
      <c r="AP1090" s="274" t="s">
        <v>268</v>
      </c>
      <c r="AQ1090" s="274" t="s">
        <v>268</v>
      </c>
      <c r="AR1090" s="274" t="s">
        <v>268</v>
      </c>
      <c r="AS1090" s="274" t="s">
        <v>268</v>
      </c>
      <c r="AT1090" s="274" t="s">
        <v>268</v>
      </c>
      <c r="AU1090" s="274" t="s">
        <v>268</v>
      </c>
      <c r="AV1090" s="274" t="s">
        <v>268</v>
      </c>
      <c r="AW1090" s="274" t="s">
        <v>268</v>
      </c>
      <c r="AX1090" s="274" t="s">
        <v>268</v>
      </c>
      <c r="AY1090" s="274" t="s">
        <v>268</v>
      </c>
      <c r="AZ1090" s="274" t="s">
        <v>268</v>
      </c>
      <c r="BA1090" s="274" t="s">
        <v>268</v>
      </c>
      <c r="BB1090" s="274" t="s">
        <v>268</v>
      </c>
      <c r="BC1090" s="274" t="s">
        <v>268</v>
      </c>
      <c r="BD1090" s="274" t="s">
        <v>268</v>
      </c>
      <c r="BE1090" s="274" t="s">
        <v>268</v>
      </c>
      <c r="BF1090" s="274" t="s">
        <v>268</v>
      </c>
      <c r="BG1090" s="274" t="s">
        <v>268</v>
      </c>
      <c r="BH1090" s="274" t="s">
        <v>268</v>
      </c>
      <c r="BI1090" s="274" t="s">
        <v>268</v>
      </c>
      <c r="BJ1090" s="274" t="s">
        <v>268</v>
      </c>
      <c r="BK1090" s="274" t="s">
        <v>268</v>
      </c>
      <c r="BL1090" s="274" t="s">
        <v>268</v>
      </c>
      <c r="BM1090" s="274" t="s">
        <v>268</v>
      </c>
      <c r="BN1090" s="274" t="s">
        <v>268</v>
      </c>
      <c r="BO1090" s="274" t="s">
        <v>268</v>
      </c>
      <c r="BP1090" s="274" t="s">
        <v>268</v>
      </c>
      <c r="BQ1090" s="274" t="s">
        <v>268</v>
      </c>
      <c r="BR1090" s="274" t="s">
        <v>268</v>
      </c>
      <c r="BS1090" s="274" t="s">
        <v>268</v>
      </c>
      <c r="BT1090" s="274" t="s">
        <v>268</v>
      </c>
      <c r="BU1090" s="274" t="s">
        <v>268</v>
      </c>
      <c r="BV1090" s="274" t="s">
        <v>268</v>
      </c>
      <c r="BW1090" s="274" t="s">
        <v>268</v>
      </c>
      <c r="BX1090" s="274" t="s">
        <v>268</v>
      </c>
      <c r="BY1090" s="295">
        <v>79.92</v>
      </c>
      <c r="BZ1090" s="295">
        <v>79.92</v>
      </c>
      <c r="CA1090" s="298" t="s">
        <v>142</v>
      </c>
      <c r="CB1090" s="297">
        <v>122</v>
      </c>
      <c r="CC1090" s="284">
        <f t="shared" si="66"/>
        <v>0</v>
      </c>
      <c r="CD1090" s="295">
        <f t="shared" si="67"/>
        <v>79.92</v>
      </c>
      <c r="CE1090" s="284">
        <f t="shared" si="68"/>
        <v>0</v>
      </c>
      <c r="CF1090" s="295">
        <f t="shared" si="69"/>
        <v>1</v>
      </c>
      <c r="CG1090" s="274" t="s">
        <v>876</v>
      </c>
      <c r="CH1090" s="274" t="s">
        <v>268</v>
      </c>
      <c r="CI1090" s="274" t="s">
        <v>268</v>
      </c>
      <c r="CJ1090" s="298" t="s">
        <v>268</v>
      </c>
      <c r="CK1090" s="298" t="s">
        <v>736</v>
      </c>
      <c r="CL1090" s="274" t="s">
        <v>268</v>
      </c>
      <c r="CM1090" s="274" t="s">
        <v>268</v>
      </c>
      <c r="CN1090" s="274" t="s">
        <v>268</v>
      </c>
      <c r="CO1090" s="274" t="s">
        <v>268</v>
      </c>
      <c r="CP1090" s="274" t="s">
        <v>268</v>
      </c>
      <c r="CQ1090" s="274" t="s">
        <v>268</v>
      </c>
      <c r="CR1090" s="274" t="s">
        <v>877</v>
      </c>
      <c r="CS1090" s="274">
        <v>91.72</v>
      </c>
      <c r="CT1090" s="274" t="s">
        <v>268</v>
      </c>
      <c r="CU1090" s="274">
        <v>91.72</v>
      </c>
      <c r="CV1090" s="274">
        <v>365</v>
      </c>
      <c r="CW1090" s="274" t="s">
        <v>878</v>
      </c>
      <c r="CX1090" s="274" t="s">
        <v>835</v>
      </c>
      <c r="CY1090" s="274" t="s">
        <v>836</v>
      </c>
      <c r="CZ1090" s="274" t="s">
        <v>837</v>
      </c>
      <c r="DA1090" s="274" t="s">
        <v>268</v>
      </c>
      <c r="DB1090" s="274" t="s">
        <v>268</v>
      </c>
      <c r="DC1090" s="274" t="s">
        <v>268</v>
      </c>
      <c r="DD1090" s="274" t="s">
        <v>268</v>
      </c>
      <c r="DE1090" s="274" t="s">
        <v>268</v>
      </c>
      <c r="DF1090" s="274" t="s">
        <v>268</v>
      </c>
      <c r="DG1090" s="299">
        <f>IFERROR(IF(CA1090="D",IF(CK1090="A dispo.",CD1090*VLOOKUP('DATI INPUT'!$F$27,TARIFFE_UD,2,FALSE),CD1090*VLOOKUP(CK1090,TARIFFE_UD,2,FALSE)),CD1090*VLOOKUP(CB1090-100,TARIFFE_UND,2,FALSE)),0)</f>
        <v>63.292675870726562</v>
      </c>
      <c r="DH1090" s="299">
        <f>IFERROR(IF(CA1090="D",IF(CK1090="A dispo.",CF1090*VLOOKUP('DATI INPUT'!$F$27,TARIFFE_UD,3,FALSE),CF1090*VLOOKUP(CK1090,TARIFFE_UD,3,FALSE)),CF1090*VLOOKUP(CB1090-100,TARIFFE_UND,3,FALSE)),0)</f>
        <v>60.367780403072892</v>
      </c>
    </row>
    <row r="1091" spans="1:112" hidden="1" x14ac:dyDescent="0.25">
      <c r="A1091" s="274" t="s">
        <v>8448</v>
      </c>
      <c r="B1091" s="274" t="s">
        <v>8449</v>
      </c>
      <c r="C1091" s="274" t="s">
        <v>8450</v>
      </c>
      <c r="D1091" s="274" t="s">
        <v>8451</v>
      </c>
      <c r="E1091" s="274" t="s">
        <v>268</v>
      </c>
      <c r="F1091" s="274" t="s">
        <v>156</v>
      </c>
      <c r="G1091" s="274" t="s">
        <v>8452</v>
      </c>
      <c r="H1091" s="274" t="s">
        <v>8453</v>
      </c>
      <c r="I1091" s="274" t="s">
        <v>622</v>
      </c>
      <c r="J1091" s="274" t="s">
        <v>156</v>
      </c>
      <c r="K1091" s="274" t="s">
        <v>8454</v>
      </c>
      <c r="L1091" s="274" t="s">
        <v>1543</v>
      </c>
      <c r="M1091" s="274" t="s">
        <v>7020</v>
      </c>
      <c r="N1091" s="274" t="s">
        <v>7021</v>
      </c>
      <c r="O1091" s="274" t="s">
        <v>7022</v>
      </c>
      <c r="P1091" s="274" t="s">
        <v>7023</v>
      </c>
      <c r="Q1091" s="274" t="s">
        <v>488</v>
      </c>
      <c r="R1091" s="274" t="s">
        <v>268</v>
      </c>
      <c r="S1091" s="274" t="s">
        <v>268</v>
      </c>
      <c r="T1091" s="274" t="s">
        <v>268</v>
      </c>
      <c r="U1091" s="274" t="s">
        <v>268</v>
      </c>
      <c r="V1091" s="274" t="s">
        <v>268</v>
      </c>
      <c r="W1091" s="274" t="s">
        <v>2488</v>
      </c>
      <c r="X1091" s="274" t="s">
        <v>2489</v>
      </c>
      <c r="Y1091" s="274" t="s">
        <v>368</v>
      </c>
      <c r="Z1091" s="274" t="s">
        <v>268</v>
      </c>
      <c r="AA1091" s="274" t="s">
        <v>268</v>
      </c>
      <c r="AB1091" s="274" t="s">
        <v>268</v>
      </c>
      <c r="AC1091" s="274" t="s">
        <v>268</v>
      </c>
      <c r="AD1091" s="274" t="s">
        <v>268</v>
      </c>
      <c r="AE1091" s="274" t="s">
        <v>287</v>
      </c>
      <c r="AF1091" s="274" t="s">
        <v>1811</v>
      </c>
      <c r="AG1091" s="274" t="s">
        <v>875</v>
      </c>
      <c r="AH1091" s="274" t="s">
        <v>1848</v>
      </c>
      <c r="AI1091" s="274" t="s">
        <v>3261</v>
      </c>
      <c r="AJ1091" s="274" t="s">
        <v>268</v>
      </c>
      <c r="AK1091" s="274" t="s">
        <v>268</v>
      </c>
      <c r="AL1091" s="274" t="s">
        <v>268</v>
      </c>
      <c r="AM1091" s="274" t="s">
        <v>405</v>
      </c>
      <c r="AN1091" s="274" t="s">
        <v>268</v>
      </c>
      <c r="AO1091" s="274" t="s">
        <v>268</v>
      </c>
      <c r="AP1091" s="274" t="s">
        <v>268</v>
      </c>
      <c r="AQ1091" s="274" t="s">
        <v>268</v>
      </c>
      <c r="AR1091" s="274" t="s">
        <v>268</v>
      </c>
      <c r="AS1091" s="274" t="s">
        <v>268</v>
      </c>
      <c r="AT1091" s="274" t="s">
        <v>268</v>
      </c>
      <c r="AU1091" s="274" t="s">
        <v>268</v>
      </c>
      <c r="AV1091" s="274" t="s">
        <v>268</v>
      </c>
      <c r="AW1091" s="274" t="s">
        <v>268</v>
      </c>
      <c r="AX1091" s="274" t="s">
        <v>268</v>
      </c>
      <c r="AY1091" s="274" t="s">
        <v>268</v>
      </c>
      <c r="AZ1091" s="274" t="s">
        <v>268</v>
      </c>
      <c r="BA1091" s="274" t="s">
        <v>268</v>
      </c>
      <c r="BB1091" s="274" t="s">
        <v>268</v>
      </c>
      <c r="BC1091" s="274" t="s">
        <v>268</v>
      </c>
      <c r="BD1091" s="274" t="s">
        <v>268</v>
      </c>
      <c r="BE1091" s="274" t="s">
        <v>268</v>
      </c>
      <c r="BF1091" s="274" t="s">
        <v>268</v>
      </c>
      <c r="BG1091" s="274" t="s">
        <v>268</v>
      </c>
      <c r="BH1091" s="274" t="s">
        <v>268</v>
      </c>
      <c r="BI1091" s="274" t="s">
        <v>268</v>
      </c>
      <c r="BJ1091" s="274" t="s">
        <v>268</v>
      </c>
      <c r="BK1091" s="274" t="s">
        <v>268</v>
      </c>
      <c r="BL1091" s="274" t="s">
        <v>268</v>
      </c>
      <c r="BM1091" s="274" t="s">
        <v>268</v>
      </c>
      <c r="BN1091" s="274" t="s">
        <v>268</v>
      </c>
      <c r="BO1091" s="274" t="s">
        <v>268</v>
      </c>
      <c r="BP1091" s="274" t="s">
        <v>268</v>
      </c>
      <c r="BQ1091" s="274" t="s">
        <v>268</v>
      </c>
      <c r="BR1091" s="274" t="s">
        <v>268</v>
      </c>
      <c r="BS1091" s="274" t="s">
        <v>268</v>
      </c>
      <c r="BT1091" s="274" t="s">
        <v>268</v>
      </c>
      <c r="BU1091" s="274" t="s">
        <v>268</v>
      </c>
      <c r="BV1091" s="274" t="s">
        <v>268</v>
      </c>
      <c r="BW1091" s="274" t="s">
        <v>268</v>
      </c>
      <c r="BX1091" s="274" t="s">
        <v>268</v>
      </c>
      <c r="BY1091" s="295">
        <v>94.3</v>
      </c>
      <c r="BZ1091" s="295">
        <v>94.3</v>
      </c>
      <c r="CA1091" s="298" t="s">
        <v>142</v>
      </c>
      <c r="CB1091" s="297">
        <v>122</v>
      </c>
      <c r="CC1091" s="284">
        <f t="shared" ref="CC1091:CC1154" si="70">IF(IFERROR(VLOOKUP(CG1091,Rid_ud,2,FALSE),0)+IFERROR(VLOOKUP(CL1091,rid,2,FALSE),0)+IFERROR(VLOOKUP(CM1091,rid,2,FALSE),0)&gt;1,1,IFERROR(VLOOKUP(CG1091,Rid_ud,2,FALSE),0)+IFERROR(VLOOKUP(CL1091,rid,2,FALSE),0)+IFERROR(VLOOKUP(CM1091,rid,2,FALSE),0))</f>
        <v>0</v>
      </c>
      <c r="CD1091" s="295">
        <f t="shared" ref="CD1091:CD1154" si="71">(BZ1091-(BZ1091*CC1091))/365*CV1091</f>
        <v>94.3</v>
      </c>
      <c r="CE1091" s="284">
        <f t="shared" ref="CE1091:CE1154" si="72">IF(IFERROR(VLOOKUP(CG1091,Rid_ud,3,FALSE),0)+IFERROR(VLOOKUP(CL1091,rid,3,FALSE),0)+IFERROR(VLOOKUP(CM1091,rid,3,FALSE),0)&gt;1,1,IFERROR(VLOOKUP(CG1091,Rid_ud,3,FALSE),0)+IFERROR(VLOOKUP(CL1091,rid,3,FALSE),0)+IFERROR(VLOOKUP(CM1091,rid,3,FALSE),0))</f>
        <v>0</v>
      </c>
      <c r="CF1091" s="295">
        <f t="shared" ref="CF1091:CF1154" si="73">(IF(CA1091="D",1-(1*CE1091),BZ1091-(BZ1091*CE1091)))/365*CV1091</f>
        <v>1</v>
      </c>
      <c r="CG1091" s="274" t="s">
        <v>876</v>
      </c>
      <c r="CH1091" s="274" t="s">
        <v>268</v>
      </c>
      <c r="CI1091" s="274" t="s">
        <v>268</v>
      </c>
      <c r="CJ1091" s="298" t="s">
        <v>268</v>
      </c>
      <c r="CK1091" s="298" t="s">
        <v>736</v>
      </c>
      <c r="CL1091" s="274" t="s">
        <v>268</v>
      </c>
      <c r="CM1091" s="274" t="s">
        <v>268</v>
      </c>
      <c r="CN1091" s="274" t="s">
        <v>268</v>
      </c>
      <c r="CO1091" s="274" t="s">
        <v>268</v>
      </c>
      <c r="CP1091" s="274" t="s">
        <v>268</v>
      </c>
      <c r="CQ1091" s="274" t="s">
        <v>268</v>
      </c>
      <c r="CR1091" s="274" t="s">
        <v>877</v>
      </c>
      <c r="CS1091" s="274">
        <v>98.77</v>
      </c>
      <c r="CT1091" s="274" t="s">
        <v>268</v>
      </c>
      <c r="CU1091" s="274">
        <v>98.77</v>
      </c>
      <c r="CV1091" s="274">
        <v>365</v>
      </c>
      <c r="CW1091" s="274" t="s">
        <v>878</v>
      </c>
      <c r="CX1091" s="274" t="s">
        <v>835</v>
      </c>
      <c r="CY1091" s="274" t="s">
        <v>836</v>
      </c>
      <c r="CZ1091" s="274" t="s">
        <v>837</v>
      </c>
      <c r="DA1091" s="274" t="s">
        <v>268</v>
      </c>
      <c r="DB1091" s="274" t="s">
        <v>268</v>
      </c>
      <c r="DC1091" s="274" t="s">
        <v>268</v>
      </c>
      <c r="DD1091" s="274" t="s">
        <v>268</v>
      </c>
      <c r="DE1091" s="274" t="s">
        <v>268</v>
      </c>
      <c r="DF1091" s="274" t="s">
        <v>268</v>
      </c>
      <c r="DG1091" s="299">
        <f>IFERROR(IF(CA1091="D",IF(CK1091="A dispo.",CD1091*VLOOKUP('DATI INPUT'!$F$27,TARIFFE_UD,2,FALSE),CD1091*VLOOKUP(CK1091,TARIFFE_UD,2,FALSE)),CD1091*VLOOKUP(CB1091-100,TARIFFE_UND,2,FALSE)),0)</f>
        <v>74.680922605224154</v>
      </c>
      <c r="DH1091" s="299">
        <f>IFERROR(IF(CA1091="D",IF(CK1091="A dispo.",CF1091*VLOOKUP('DATI INPUT'!$F$27,TARIFFE_UD,3,FALSE),CF1091*VLOOKUP(CK1091,TARIFFE_UD,3,FALSE)),CF1091*VLOOKUP(CB1091-100,TARIFFE_UND,3,FALSE)),0)</f>
        <v>60.367780403072892</v>
      </c>
    </row>
    <row r="1092" spans="1:112" x14ac:dyDescent="0.25">
      <c r="A1092" s="274" t="s">
        <v>8455</v>
      </c>
      <c r="B1092" s="274" t="s">
        <v>3178</v>
      </c>
      <c r="C1092" s="274" t="s">
        <v>8456</v>
      </c>
      <c r="D1092" s="274" t="s">
        <v>3180</v>
      </c>
      <c r="E1092" s="274" t="s">
        <v>268</v>
      </c>
      <c r="F1092" s="274" t="s">
        <v>156</v>
      </c>
      <c r="G1092" s="274" t="s">
        <v>3181</v>
      </c>
      <c r="H1092" s="274" t="s">
        <v>1326</v>
      </c>
      <c r="I1092" s="274" t="s">
        <v>3182</v>
      </c>
      <c r="J1092" s="274" t="s">
        <v>274</v>
      </c>
      <c r="K1092" s="274" t="s">
        <v>3183</v>
      </c>
      <c r="L1092" s="274" t="s">
        <v>3118</v>
      </c>
      <c r="M1092" s="274" t="s">
        <v>3184</v>
      </c>
      <c r="N1092" s="274" t="s">
        <v>984</v>
      </c>
      <c r="O1092" s="274" t="s">
        <v>873</v>
      </c>
      <c r="P1092" s="274" t="s">
        <v>1754</v>
      </c>
      <c r="Q1092" s="274" t="s">
        <v>294</v>
      </c>
      <c r="R1092" s="274" t="s">
        <v>268</v>
      </c>
      <c r="S1092" s="274" t="s">
        <v>268</v>
      </c>
      <c r="T1092" s="274" t="s">
        <v>268</v>
      </c>
      <c r="U1092" s="274" t="s">
        <v>268</v>
      </c>
      <c r="V1092" s="274" t="s">
        <v>268</v>
      </c>
      <c r="W1092" s="274" t="s">
        <v>8457</v>
      </c>
      <c r="X1092" s="274" t="s">
        <v>148</v>
      </c>
      <c r="Y1092" s="274" t="s">
        <v>368</v>
      </c>
      <c r="Z1092" s="274" t="s">
        <v>268</v>
      </c>
      <c r="AA1092" s="274" t="s">
        <v>268</v>
      </c>
      <c r="AB1092" s="274" t="s">
        <v>268</v>
      </c>
      <c r="AC1092" s="274" t="s">
        <v>268</v>
      </c>
      <c r="AD1092" s="274" t="s">
        <v>268</v>
      </c>
      <c r="AE1092" s="274" t="s">
        <v>287</v>
      </c>
      <c r="AF1092" s="274" t="s">
        <v>1811</v>
      </c>
      <c r="AG1092" s="274" t="s">
        <v>875</v>
      </c>
      <c r="AH1092" s="274" t="s">
        <v>2154</v>
      </c>
      <c r="AI1092" s="274" t="s">
        <v>3185</v>
      </c>
      <c r="AJ1092" s="274" t="s">
        <v>268</v>
      </c>
      <c r="AK1092" s="274" t="s">
        <v>381</v>
      </c>
      <c r="AL1092" s="274" t="s">
        <v>268</v>
      </c>
      <c r="AM1092" s="274" t="s">
        <v>405</v>
      </c>
      <c r="AN1092" s="274" t="s">
        <v>268</v>
      </c>
      <c r="AO1092" s="274" t="s">
        <v>268</v>
      </c>
      <c r="AP1092" s="274" t="s">
        <v>268</v>
      </c>
      <c r="AQ1092" s="274" t="s">
        <v>268</v>
      </c>
      <c r="AR1092" s="274" t="s">
        <v>268</v>
      </c>
      <c r="AS1092" s="274" t="s">
        <v>268</v>
      </c>
      <c r="AT1092" s="274" t="s">
        <v>268</v>
      </c>
      <c r="AU1092" s="274" t="s">
        <v>268</v>
      </c>
      <c r="AV1092" s="274" t="s">
        <v>268</v>
      </c>
      <c r="AW1092" s="274" t="s">
        <v>268</v>
      </c>
      <c r="AX1092" s="274" t="s">
        <v>268</v>
      </c>
      <c r="AY1092" s="274" t="s">
        <v>268</v>
      </c>
      <c r="AZ1092" s="274" t="s">
        <v>268</v>
      </c>
      <c r="BA1092" s="274" t="s">
        <v>268</v>
      </c>
      <c r="BB1092" s="274" t="s">
        <v>268</v>
      </c>
      <c r="BC1092" s="274" t="s">
        <v>268</v>
      </c>
      <c r="BD1092" s="274" t="s">
        <v>268</v>
      </c>
      <c r="BE1092" s="274" t="s">
        <v>268</v>
      </c>
      <c r="BF1092" s="274" t="s">
        <v>268</v>
      </c>
      <c r="BG1092" s="274" t="s">
        <v>268</v>
      </c>
      <c r="BH1092" s="274" t="s">
        <v>268</v>
      </c>
      <c r="BI1092" s="274" t="s">
        <v>268</v>
      </c>
      <c r="BJ1092" s="274" t="s">
        <v>268</v>
      </c>
      <c r="BK1092" s="274" t="s">
        <v>268</v>
      </c>
      <c r="BL1092" s="274" t="s">
        <v>268</v>
      </c>
      <c r="BM1092" s="274" t="s">
        <v>268</v>
      </c>
      <c r="BN1092" s="274" t="s">
        <v>268</v>
      </c>
      <c r="BO1092" s="274" t="s">
        <v>268</v>
      </c>
      <c r="BP1092" s="274" t="s">
        <v>268</v>
      </c>
      <c r="BQ1092" s="274" t="s">
        <v>268</v>
      </c>
      <c r="BR1092" s="274" t="s">
        <v>268</v>
      </c>
      <c r="BS1092" s="274" t="s">
        <v>268</v>
      </c>
      <c r="BT1092" s="274" t="s">
        <v>268</v>
      </c>
      <c r="BU1092" s="274" t="s">
        <v>268</v>
      </c>
      <c r="BV1092" s="274" t="s">
        <v>268</v>
      </c>
      <c r="BW1092" s="274" t="s">
        <v>268</v>
      </c>
      <c r="BX1092" s="274" t="s">
        <v>268</v>
      </c>
      <c r="BY1092" s="295">
        <v>20</v>
      </c>
      <c r="BZ1092" s="295">
        <v>20</v>
      </c>
      <c r="CA1092" s="298" t="s">
        <v>142</v>
      </c>
      <c r="CB1092" s="297">
        <v>122</v>
      </c>
      <c r="CC1092" s="284">
        <f t="shared" si="70"/>
        <v>0</v>
      </c>
      <c r="CD1092" s="295">
        <f t="shared" si="71"/>
        <v>20</v>
      </c>
      <c r="CE1092" s="284">
        <f t="shared" si="72"/>
        <v>0</v>
      </c>
      <c r="CF1092" s="295">
        <f t="shared" si="73"/>
        <v>1</v>
      </c>
      <c r="CG1092" s="274" t="s">
        <v>876</v>
      </c>
      <c r="CH1092" s="274" t="s">
        <v>268</v>
      </c>
      <c r="CI1092" s="274" t="s">
        <v>268</v>
      </c>
      <c r="CJ1092" s="298" t="s">
        <v>271</v>
      </c>
      <c r="CK1092" s="297">
        <v>1</v>
      </c>
      <c r="CL1092" s="274" t="s">
        <v>268</v>
      </c>
      <c r="CM1092" s="274" t="s">
        <v>268</v>
      </c>
      <c r="CN1092" s="274" t="s">
        <v>268</v>
      </c>
      <c r="CO1092" s="274" t="s">
        <v>268</v>
      </c>
      <c r="CP1092" s="274" t="s">
        <v>268</v>
      </c>
      <c r="CQ1092" s="274" t="s">
        <v>268</v>
      </c>
      <c r="CR1092" s="274" t="s">
        <v>877</v>
      </c>
      <c r="CS1092" s="274">
        <v>24.88</v>
      </c>
      <c r="CT1092" s="274" t="s">
        <v>268</v>
      </c>
      <c r="CU1092" s="274">
        <v>24.88</v>
      </c>
      <c r="CV1092" s="274">
        <v>365</v>
      </c>
      <c r="CW1092" s="274" t="s">
        <v>878</v>
      </c>
      <c r="CX1092" s="274" t="s">
        <v>835</v>
      </c>
      <c r="CY1092" s="274" t="s">
        <v>836</v>
      </c>
      <c r="CZ1092" s="274" t="s">
        <v>837</v>
      </c>
      <c r="DA1092" s="274" t="s">
        <v>268</v>
      </c>
      <c r="DB1092" s="274" t="s">
        <v>268</v>
      </c>
      <c r="DC1092" s="274" t="s">
        <v>268</v>
      </c>
      <c r="DD1092" s="274" t="s">
        <v>268</v>
      </c>
      <c r="DE1092" s="274" t="s">
        <v>268</v>
      </c>
      <c r="DF1092" s="274" t="s">
        <v>268</v>
      </c>
      <c r="DG1092" s="299">
        <f>IFERROR(IF(CA1092="D",IF(CK1092="A dispo.",CD1092*VLOOKUP('DATI INPUT'!$F$27,TARIFFE_UD,2,FALSE),CD1092*VLOOKUP(CK1092,TARIFFE_UD,2,FALSE)),CD1092*VLOOKUP(CB1092-100,TARIFFE_UND,2,FALSE)),0)</f>
        <v>12.319228425511232</v>
      </c>
      <c r="DH1092" s="299">
        <f>IFERROR(IF(CA1092="D",IF(CK1092="A dispo.",CF1092*VLOOKUP('DATI INPUT'!$F$27,TARIFFE_UD,3,FALSE),CF1092*VLOOKUP(CK1092,TARIFFE_UD,3,FALSE)),CF1092*VLOOKUP(CB1092-100,TARIFFE_UND,3,FALSE)),0)</f>
        <v>15.164853048114928</v>
      </c>
    </row>
    <row r="1093" spans="1:112" hidden="1" x14ac:dyDescent="0.25">
      <c r="A1093" s="274" t="s">
        <v>8458</v>
      </c>
      <c r="B1093" s="274" t="s">
        <v>8459</v>
      </c>
      <c r="C1093" s="274" t="s">
        <v>8460</v>
      </c>
      <c r="D1093" s="274" t="s">
        <v>8461</v>
      </c>
      <c r="E1093" s="274" t="s">
        <v>268</v>
      </c>
      <c r="F1093" s="274" t="s">
        <v>155</v>
      </c>
      <c r="G1093" s="274" t="s">
        <v>8462</v>
      </c>
      <c r="H1093" s="274" t="s">
        <v>268</v>
      </c>
      <c r="I1093" s="274" t="s">
        <v>268</v>
      </c>
      <c r="J1093" s="274" t="s">
        <v>268</v>
      </c>
      <c r="K1093" s="274" t="s">
        <v>268</v>
      </c>
      <c r="L1093" s="274" t="s">
        <v>268</v>
      </c>
      <c r="M1093" s="274" t="s">
        <v>1674</v>
      </c>
      <c r="N1093" s="274" t="s">
        <v>984</v>
      </c>
      <c r="O1093" s="274" t="s">
        <v>873</v>
      </c>
      <c r="P1093" s="274" t="s">
        <v>613</v>
      </c>
      <c r="Q1093" s="274" t="s">
        <v>333</v>
      </c>
      <c r="R1093" s="274" t="s">
        <v>142</v>
      </c>
      <c r="S1093" s="274" t="s">
        <v>268</v>
      </c>
      <c r="T1093" s="274" t="s">
        <v>268</v>
      </c>
      <c r="U1093" s="274" t="s">
        <v>268</v>
      </c>
      <c r="V1093" s="274" t="s">
        <v>268</v>
      </c>
      <c r="W1093" s="274" t="s">
        <v>1674</v>
      </c>
      <c r="X1093" s="274" t="s">
        <v>613</v>
      </c>
      <c r="Y1093" s="274" t="s">
        <v>333</v>
      </c>
      <c r="Z1093" s="274" t="s">
        <v>142</v>
      </c>
      <c r="AA1093" s="274" t="s">
        <v>268</v>
      </c>
      <c r="AB1093" s="274" t="s">
        <v>268</v>
      </c>
      <c r="AC1093" s="274" t="s">
        <v>268</v>
      </c>
      <c r="AD1093" s="274" t="s">
        <v>268</v>
      </c>
      <c r="AE1093" s="274" t="s">
        <v>287</v>
      </c>
      <c r="AF1093" s="274" t="s">
        <v>1811</v>
      </c>
      <c r="AG1093" s="274" t="s">
        <v>875</v>
      </c>
      <c r="AH1093" s="274" t="s">
        <v>8463</v>
      </c>
      <c r="AI1093" s="274" t="s">
        <v>1139</v>
      </c>
      <c r="AJ1093" s="274" t="s">
        <v>268</v>
      </c>
      <c r="AK1093" s="274" t="s">
        <v>8464</v>
      </c>
      <c r="AL1093" s="274" t="s">
        <v>268</v>
      </c>
      <c r="AM1093" s="274" t="s">
        <v>268</v>
      </c>
      <c r="AN1093" s="274" t="s">
        <v>268</v>
      </c>
      <c r="AO1093" s="274" t="s">
        <v>268</v>
      </c>
      <c r="AP1093" s="274" t="s">
        <v>268</v>
      </c>
      <c r="AQ1093" s="274" t="s">
        <v>268</v>
      </c>
      <c r="AR1093" s="274" t="s">
        <v>268</v>
      </c>
      <c r="AS1093" s="274" t="s">
        <v>268</v>
      </c>
      <c r="AT1093" s="274" t="s">
        <v>268</v>
      </c>
      <c r="AU1093" s="274" t="s">
        <v>268</v>
      </c>
      <c r="AV1093" s="274" t="s">
        <v>268</v>
      </c>
      <c r="AW1093" s="274" t="s">
        <v>268</v>
      </c>
      <c r="AX1093" s="274" t="s">
        <v>268</v>
      </c>
      <c r="AY1093" s="274" t="s">
        <v>268</v>
      </c>
      <c r="AZ1093" s="274" t="s">
        <v>268</v>
      </c>
      <c r="BA1093" s="274" t="s">
        <v>268</v>
      </c>
      <c r="BB1093" s="274" t="s">
        <v>268</v>
      </c>
      <c r="BC1093" s="274" t="s">
        <v>268</v>
      </c>
      <c r="BD1093" s="274" t="s">
        <v>268</v>
      </c>
      <c r="BE1093" s="274" t="s">
        <v>268</v>
      </c>
      <c r="BF1093" s="274" t="s">
        <v>268</v>
      </c>
      <c r="BG1093" s="274" t="s">
        <v>268</v>
      </c>
      <c r="BH1093" s="274" t="s">
        <v>268</v>
      </c>
      <c r="BI1093" s="274" t="s">
        <v>268</v>
      </c>
      <c r="BJ1093" s="274" t="s">
        <v>268</v>
      </c>
      <c r="BK1093" s="274" t="s">
        <v>268</v>
      </c>
      <c r="BL1093" s="274" t="s">
        <v>268</v>
      </c>
      <c r="BM1093" s="274" t="s">
        <v>268</v>
      </c>
      <c r="BN1093" s="274" t="s">
        <v>268</v>
      </c>
      <c r="BO1093" s="274" t="s">
        <v>268</v>
      </c>
      <c r="BP1093" s="274" t="s">
        <v>268</v>
      </c>
      <c r="BQ1093" s="274" t="s">
        <v>268</v>
      </c>
      <c r="BR1093" s="274" t="s">
        <v>268</v>
      </c>
      <c r="BS1093" s="274" t="s">
        <v>268</v>
      </c>
      <c r="BT1093" s="274" t="s">
        <v>268</v>
      </c>
      <c r="BU1093" s="274" t="s">
        <v>268</v>
      </c>
      <c r="BV1093" s="274" t="s">
        <v>268</v>
      </c>
      <c r="BW1093" s="274" t="s">
        <v>268</v>
      </c>
      <c r="BX1093" s="274" t="s">
        <v>268</v>
      </c>
      <c r="BY1093" s="295">
        <v>31</v>
      </c>
      <c r="BZ1093" s="295">
        <v>31</v>
      </c>
      <c r="CA1093" s="298" t="s">
        <v>143</v>
      </c>
      <c r="CB1093" s="297">
        <v>108</v>
      </c>
      <c r="CC1093" s="284">
        <f t="shared" si="70"/>
        <v>0</v>
      </c>
      <c r="CD1093" s="295">
        <f t="shared" si="71"/>
        <v>31</v>
      </c>
      <c r="CE1093" s="284">
        <f t="shared" si="72"/>
        <v>0</v>
      </c>
      <c r="CF1093" s="295">
        <f t="shared" si="73"/>
        <v>31</v>
      </c>
      <c r="CG1093" s="274" t="s">
        <v>278</v>
      </c>
      <c r="CH1093" s="274" t="s">
        <v>268</v>
      </c>
      <c r="CI1093" s="274" t="s">
        <v>268</v>
      </c>
      <c r="CJ1093" s="298" t="s">
        <v>268</v>
      </c>
      <c r="CL1093" s="274" t="s">
        <v>268</v>
      </c>
      <c r="CM1093" s="274" t="s">
        <v>268</v>
      </c>
      <c r="CN1093" s="274" t="s">
        <v>268</v>
      </c>
      <c r="CO1093" s="274" t="s">
        <v>268</v>
      </c>
      <c r="CP1093" s="274" t="s">
        <v>268</v>
      </c>
      <c r="CQ1093" s="274" t="s">
        <v>268</v>
      </c>
      <c r="CR1093" s="274" t="s">
        <v>877</v>
      </c>
      <c r="CS1093" s="274">
        <v>88.66</v>
      </c>
      <c r="CT1093" s="274" t="s">
        <v>268</v>
      </c>
      <c r="CU1093" s="274">
        <v>88.66</v>
      </c>
      <c r="CV1093" s="274">
        <v>365</v>
      </c>
      <c r="CW1093" s="274" t="s">
        <v>878</v>
      </c>
      <c r="CX1093" s="274" t="s">
        <v>835</v>
      </c>
      <c r="CY1093" s="274" t="s">
        <v>836</v>
      </c>
      <c r="CZ1093" s="274" t="s">
        <v>837</v>
      </c>
      <c r="DA1093" s="274" t="s">
        <v>268</v>
      </c>
      <c r="DB1093" s="274" t="s">
        <v>268</v>
      </c>
      <c r="DC1093" s="274" t="s">
        <v>268</v>
      </c>
      <c r="DD1093" s="274" t="s">
        <v>268</v>
      </c>
      <c r="DE1093" s="274" t="s">
        <v>268</v>
      </c>
      <c r="DF1093" s="274" t="s">
        <v>268</v>
      </c>
      <c r="DG1093" s="299">
        <f>IFERROR(IF(CA1093="D",IF(CK1093="A dispo.",CD1093*VLOOKUP('DATI INPUT'!$F$27,TARIFFE_UD,2,FALSE),CD1093*VLOOKUP(CK1093,TARIFFE_UD,2,FALSE)),CD1093*VLOOKUP(CB1093-100,TARIFFE_UND,2,FALSE)),0)</f>
        <v>18.000564532434634</v>
      </c>
      <c r="DH1093" s="299">
        <f>IFERROR(IF(CA1093="D",IF(CK1093="A dispo.",CF1093*VLOOKUP('DATI INPUT'!$F$27,TARIFFE_UD,3,FALSE),CF1093*VLOOKUP(CK1093,TARIFFE_UD,3,FALSE)),CF1093*VLOOKUP(CB1093-100,TARIFFE_UND,3,FALSE)),0)</f>
        <v>65.175354820746051</v>
      </c>
    </row>
    <row r="1094" spans="1:112" hidden="1" x14ac:dyDescent="0.25">
      <c r="A1094" s="274" t="s">
        <v>8465</v>
      </c>
      <c r="B1094" s="274" t="s">
        <v>8466</v>
      </c>
      <c r="C1094" s="274" t="s">
        <v>8467</v>
      </c>
      <c r="D1094" s="274" t="s">
        <v>8468</v>
      </c>
      <c r="E1094" s="274" t="s">
        <v>268</v>
      </c>
      <c r="F1094" s="274" t="s">
        <v>156</v>
      </c>
      <c r="G1094" s="274" t="s">
        <v>8469</v>
      </c>
      <c r="H1094" s="274" t="s">
        <v>8470</v>
      </c>
      <c r="I1094" s="274" t="s">
        <v>453</v>
      </c>
      <c r="J1094" s="274" t="s">
        <v>274</v>
      </c>
      <c r="K1094" s="274" t="s">
        <v>8471</v>
      </c>
      <c r="L1094" s="274" t="s">
        <v>1242</v>
      </c>
      <c r="M1094" s="274" t="s">
        <v>8472</v>
      </c>
      <c r="N1094" s="274" t="s">
        <v>1169</v>
      </c>
      <c r="O1094" s="274" t="s">
        <v>943</v>
      </c>
      <c r="P1094" s="274" t="s">
        <v>8473</v>
      </c>
      <c r="Q1094" s="274" t="s">
        <v>276</v>
      </c>
      <c r="R1094" s="274" t="s">
        <v>268</v>
      </c>
      <c r="S1094" s="274" t="s">
        <v>268</v>
      </c>
      <c r="T1094" s="274" t="s">
        <v>268</v>
      </c>
      <c r="U1094" s="274" t="s">
        <v>268</v>
      </c>
      <c r="V1094" s="274" t="s">
        <v>268</v>
      </c>
      <c r="W1094" s="274" t="s">
        <v>8474</v>
      </c>
      <c r="X1094" s="274" t="s">
        <v>8475</v>
      </c>
      <c r="Y1094" s="274" t="s">
        <v>268</v>
      </c>
      <c r="Z1094" s="274" t="s">
        <v>268</v>
      </c>
      <c r="AA1094" s="274" t="s">
        <v>268</v>
      </c>
      <c r="AB1094" s="274" t="s">
        <v>268</v>
      </c>
      <c r="AC1094" s="274" t="s">
        <v>268</v>
      </c>
      <c r="AD1094" s="274" t="s">
        <v>268</v>
      </c>
      <c r="AE1094" s="274" t="s">
        <v>287</v>
      </c>
      <c r="AF1094" s="274" t="s">
        <v>1811</v>
      </c>
      <c r="AG1094" s="274" t="s">
        <v>875</v>
      </c>
      <c r="AH1094" s="274" t="s">
        <v>2299</v>
      </c>
      <c r="AI1094" s="274" t="s">
        <v>795</v>
      </c>
      <c r="AJ1094" s="274" t="s">
        <v>268</v>
      </c>
      <c r="AK1094" s="274" t="s">
        <v>268</v>
      </c>
      <c r="AL1094" s="274" t="s">
        <v>268</v>
      </c>
      <c r="AM1094" s="274" t="s">
        <v>288</v>
      </c>
      <c r="AN1094" s="274" t="s">
        <v>268</v>
      </c>
      <c r="AO1094" s="274" t="s">
        <v>268</v>
      </c>
      <c r="AP1094" s="274" t="s">
        <v>268</v>
      </c>
      <c r="AQ1094" s="274" t="s">
        <v>268</v>
      </c>
      <c r="AR1094" s="274" t="s">
        <v>268</v>
      </c>
      <c r="AS1094" s="274" t="s">
        <v>268</v>
      </c>
      <c r="AT1094" s="274" t="s">
        <v>268</v>
      </c>
      <c r="AU1094" s="274" t="s">
        <v>268</v>
      </c>
      <c r="AV1094" s="274" t="s">
        <v>268</v>
      </c>
      <c r="AW1094" s="274" t="s">
        <v>268</v>
      </c>
      <c r="AX1094" s="274" t="s">
        <v>268</v>
      </c>
      <c r="AY1094" s="274" t="s">
        <v>268</v>
      </c>
      <c r="AZ1094" s="274" t="s">
        <v>268</v>
      </c>
      <c r="BA1094" s="274" t="s">
        <v>268</v>
      </c>
      <c r="BB1094" s="274" t="s">
        <v>268</v>
      </c>
      <c r="BC1094" s="274" t="s">
        <v>268</v>
      </c>
      <c r="BD1094" s="274" t="s">
        <v>268</v>
      </c>
      <c r="BE1094" s="274" t="s">
        <v>268</v>
      </c>
      <c r="BF1094" s="274" t="s">
        <v>268</v>
      </c>
      <c r="BG1094" s="274" t="s">
        <v>268</v>
      </c>
      <c r="BH1094" s="274" t="s">
        <v>268</v>
      </c>
      <c r="BI1094" s="274" t="s">
        <v>268</v>
      </c>
      <c r="BJ1094" s="274" t="s">
        <v>268</v>
      </c>
      <c r="BK1094" s="274" t="s">
        <v>268</v>
      </c>
      <c r="BL1094" s="274" t="s">
        <v>268</v>
      </c>
      <c r="BM1094" s="274" t="s">
        <v>268</v>
      </c>
      <c r="BN1094" s="274" t="s">
        <v>268</v>
      </c>
      <c r="BO1094" s="274" t="s">
        <v>268</v>
      </c>
      <c r="BP1094" s="274" t="s">
        <v>268</v>
      </c>
      <c r="BQ1094" s="274" t="s">
        <v>268</v>
      </c>
      <c r="BR1094" s="274" t="s">
        <v>268</v>
      </c>
      <c r="BS1094" s="274" t="s">
        <v>268</v>
      </c>
      <c r="BT1094" s="274" t="s">
        <v>268</v>
      </c>
      <c r="BU1094" s="274" t="s">
        <v>268</v>
      </c>
      <c r="BV1094" s="274" t="s">
        <v>268</v>
      </c>
      <c r="BW1094" s="274" t="s">
        <v>268</v>
      </c>
      <c r="BX1094" s="274" t="s">
        <v>268</v>
      </c>
      <c r="BY1094" s="295">
        <v>57.65</v>
      </c>
      <c r="BZ1094" s="295">
        <v>57.65</v>
      </c>
      <c r="CA1094" s="298" t="s">
        <v>142</v>
      </c>
      <c r="CB1094" s="297">
        <v>122</v>
      </c>
      <c r="CC1094" s="284">
        <f t="shared" si="70"/>
        <v>0</v>
      </c>
      <c r="CD1094" s="295">
        <f t="shared" si="71"/>
        <v>57.649999999999991</v>
      </c>
      <c r="CE1094" s="284">
        <f t="shared" si="72"/>
        <v>0</v>
      </c>
      <c r="CF1094" s="295">
        <f t="shared" si="73"/>
        <v>1</v>
      </c>
      <c r="CG1094" s="274" t="s">
        <v>876</v>
      </c>
      <c r="CH1094" s="274" t="s">
        <v>268</v>
      </c>
      <c r="CI1094" s="274" t="s">
        <v>268</v>
      </c>
      <c r="CJ1094" s="298" t="s">
        <v>268</v>
      </c>
      <c r="CK1094" s="298" t="s">
        <v>736</v>
      </c>
      <c r="CL1094" s="274" t="s">
        <v>268</v>
      </c>
      <c r="CM1094" s="274" t="s">
        <v>268</v>
      </c>
      <c r="CN1094" s="274" t="s">
        <v>268</v>
      </c>
      <c r="CO1094" s="274" t="s">
        <v>268</v>
      </c>
      <c r="CP1094" s="274" t="s">
        <v>268</v>
      </c>
      <c r="CQ1094" s="274" t="s">
        <v>268</v>
      </c>
      <c r="CR1094" s="274" t="s">
        <v>877</v>
      </c>
      <c r="CS1094" s="274">
        <v>80.81</v>
      </c>
      <c r="CT1094" s="274" t="s">
        <v>268</v>
      </c>
      <c r="CU1094" s="274">
        <v>80.81</v>
      </c>
      <c r="CV1094" s="274">
        <v>365</v>
      </c>
      <c r="CW1094" s="274" t="s">
        <v>878</v>
      </c>
      <c r="CX1094" s="274" t="s">
        <v>835</v>
      </c>
      <c r="CY1094" s="274" t="s">
        <v>836</v>
      </c>
      <c r="CZ1094" s="274" t="s">
        <v>837</v>
      </c>
      <c r="DA1094" s="274" t="s">
        <v>268</v>
      </c>
      <c r="DB1094" s="274" t="s">
        <v>268</v>
      </c>
      <c r="DC1094" s="274" t="s">
        <v>268</v>
      </c>
      <c r="DD1094" s="274" t="s">
        <v>268</v>
      </c>
      <c r="DE1094" s="274" t="s">
        <v>268</v>
      </c>
      <c r="DF1094" s="274" t="s">
        <v>268</v>
      </c>
      <c r="DG1094" s="299">
        <f>IFERROR(IF(CA1094="D",IF(CK1094="A dispo.",CD1094*VLOOKUP('DATI INPUT'!$F$27,TARIFFE_UD,2,FALSE),CD1094*VLOOKUP(CK1094,TARIFFE_UD,2,FALSE)),CD1094*VLOOKUP(CB1094-100,TARIFFE_UND,2,FALSE)),0)</f>
        <v>45.655940489832155</v>
      </c>
      <c r="DH1094" s="299">
        <f>IFERROR(IF(CA1094="D",IF(CK1094="A dispo.",CF1094*VLOOKUP('DATI INPUT'!$F$27,TARIFFE_UD,3,FALSE),CF1094*VLOOKUP(CK1094,TARIFFE_UD,3,FALSE)),CF1094*VLOOKUP(CB1094-100,TARIFFE_UND,3,FALSE)),0)</f>
        <v>60.367780403072892</v>
      </c>
    </row>
    <row r="1095" spans="1:112" x14ac:dyDescent="0.25">
      <c r="A1095" s="274" t="s">
        <v>8476</v>
      </c>
      <c r="B1095" s="274" t="s">
        <v>8477</v>
      </c>
      <c r="C1095" s="274" t="s">
        <v>1069</v>
      </c>
      <c r="D1095" s="274" t="s">
        <v>8478</v>
      </c>
      <c r="E1095" s="274" t="s">
        <v>268</v>
      </c>
      <c r="F1095" s="274" t="s">
        <v>156</v>
      </c>
      <c r="G1095" s="274" t="s">
        <v>8479</v>
      </c>
      <c r="H1095" s="274" t="s">
        <v>1211</v>
      </c>
      <c r="I1095" s="274" t="s">
        <v>4491</v>
      </c>
      <c r="J1095" s="274" t="s">
        <v>274</v>
      </c>
      <c r="K1095" s="274" t="s">
        <v>3978</v>
      </c>
      <c r="L1095" s="274" t="s">
        <v>8480</v>
      </c>
      <c r="M1095" s="274" t="s">
        <v>8481</v>
      </c>
      <c r="N1095" s="274" t="s">
        <v>984</v>
      </c>
      <c r="O1095" s="274" t="s">
        <v>873</v>
      </c>
      <c r="P1095" s="274" t="s">
        <v>148</v>
      </c>
      <c r="Q1095" s="274" t="s">
        <v>313</v>
      </c>
      <c r="R1095" s="274" t="s">
        <v>268</v>
      </c>
      <c r="S1095" s="274" t="s">
        <v>268</v>
      </c>
      <c r="T1095" s="274" t="s">
        <v>268</v>
      </c>
      <c r="U1095" s="274" t="s">
        <v>268</v>
      </c>
      <c r="V1095" s="274" t="s">
        <v>268</v>
      </c>
      <c r="W1095" s="274" t="s">
        <v>8481</v>
      </c>
      <c r="X1095" s="274" t="s">
        <v>148</v>
      </c>
      <c r="Y1095" s="274" t="s">
        <v>313</v>
      </c>
      <c r="Z1095" s="274" t="s">
        <v>268</v>
      </c>
      <c r="AA1095" s="274" t="s">
        <v>268</v>
      </c>
      <c r="AB1095" s="274" t="s">
        <v>268</v>
      </c>
      <c r="AC1095" s="274" t="s">
        <v>268</v>
      </c>
      <c r="AD1095" s="274" t="s">
        <v>268</v>
      </c>
      <c r="AE1095" s="274" t="s">
        <v>287</v>
      </c>
      <c r="AF1095" s="274" t="s">
        <v>1811</v>
      </c>
      <c r="AG1095" s="274" t="s">
        <v>875</v>
      </c>
      <c r="AH1095" s="274" t="s">
        <v>2154</v>
      </c>
      <c r="AI1095" s="274" t="s">
        <v>774</v>
      </c>
      <c r="AJ1095" s="274" t="s">
        <v>268</v>
      </c>
      <c r="AK1095" s="274" t="s">
        <v>366</v>
      </c>
      <c r="AL1095" s="274" t="s">
        <v>268</v>
      </c>
      <c r="AM1095" s="274" t="s">
        <v>405</v>
      </c>
      <c r="AN1095" s="274" t="s">
        <v>268</v>
      </c>
      <c r="AO1095" s="274" t="s">
        <v>268</v>
      </c>
      <c r="AP1095" s="274" t="s">
        <v>268</v>
      </c>
      <c r="AQ1095" s="274" t="s">
        <v>268</v>
      </c>
      <c r="AR1095" s="274" t="s">
        <v>268</v>
      </c>
      <c r="AS1095" s="274" t="s">
        <v>268</v>
      </c>
      <c r="AT1095" s="274" t="s">
        <v>268</v>
      </c>
      <c r="AU1095" s="274" t="s">
        <v>268</v>
      </c>
      <c r="AV1095" s="274" t="s">
        <v>268</v>
      </c>
      <c r="AW1095" s="274" t="s">
        <v>268</v>
      </c>
      <c r="AX1095" s="274" t="s">
        <v>268</v>
      </c>
      <c r="AY1095" s="274" t="s">
        <v>268</v>
      </c>
      <c r="AZ1095" s="274" t="s">
        <v>268</v>
      </c>
      <c r="BA1095" s="274" t="s">
        <v>268</v>
      </c>
      <c r="BB1095" s="274" t="s">
        <v>268</v>
      </c>
      <c r="BC1095" s="274" t="s">
        <v>268</v>
      </c>
      <c r="BD1095" s="274" t="s">
        <v>268</v>
      </c>
      <c r="BE1095" s="274" t="s">
        <v>268</v>
      </c>
      <c r="BF1095" s="274" t="s">
        <v>268</v>
      </c>
      <c r="BG1095" s="274" t="s">
        <v>268</v>
      </c>
      <c r="BH1095" s="274" t="s">
        <v>268</v>
      </c>
      <c r="BI1095" s="274" t="s">
        <v>268</v>
      </c>
      <c r="BJ1095" s="274" t="s">
        <v>268</v>
      </c>
      <c r="BK1095" s="274" t="s">
        <v>268</v>
      </c>
      <c r="BL1095" s="274" t="s">
        <v>268</v>
      </c>
      <c r="BM1095" s="274" t="s">
        <v>268</v>
      </c>
      <c r="BN1095" s="274" t="s">
        <v>268</v>
      </c>
      <c r="BO1095" s="274" t="s">
        <v>268</v>
      </c>
      <c r="BP1095" s="274" t="s">
        <v>268</v>
      </c>
      <c r="BQ1095" s="274" t="s">
        <v>268</v>
      </c>
      <c r="BR1095" s="274" t="s">
        <v>268</v>
      </c>
      <c r="BS1095" s="274" t="s">
        <v>268</v>
      </c>
      <c r="BT1095" s="274" t="s">
        <v>268</v>
      </c>
      <c r="BU1095" s="274" t="s">
        <v>268</v>
      </c>
      <c r="BV1095" s="274" t="s">
        <v>268</v>
      </c>
      <c r="BW1095" s="274" t="s">
        <v>268</v>
      </c>
      <c r="BX1095" s="274" t="s">
        <v>268</v>
      </c>
      <c r="BY1095" s="295">
        <v>60</v>
      </c>
      <c r="BZ1095" s="295">
        <v>60</v>
      </c>
      <c r="CA1095" s="298" t="s">
        <v>142</v>
      </c>
      <c r="CB1095" s="297">
        <v>122</v>
      </c>
      <c r="CC1095" s="284">
        <f t="shared" si="70"/>
        <v>0</v>
      </c>
      <c r="CD1095" s="295">
        <f t="shared" si="71"/>
        <v>60</v>
      </c>
      <c r="CE1095" s="284">
        <f t="shared" si="72"/>
        <v>0</v>
      </c>
      <c r="CF1095" s="295">
        <f t="shared" si="73"/>
        <v>1</v>
      </c>
      <c r="CG1095" s="274" t="s">
        <v>876</v>
      </c>
      <c r="CH1095" s="274" t="s">
        <v>268</v>
      </c>
      <c r="CI1095" s="274" t="s">
        <v>268</v>
      </c>
      <c r="CJ1095" s="298" t="s">
        <v>282</v>
      </c>
      <c r="CK1095" s="297">
        <v>4</v>
      </c>
      <c r="CL1095" s="274" t="s">
        <v>268</v>
      </c>
      <c r="CM1095" s="274" t="s">
        <v>268</v>
      </c>
      <c r="CN1095" s="274" t="s">
        <v>268</v>
      </c>
      <c r="CO1095" s="274" t="s">
        <v>268</v>
      </c>
      <c r="CP1095" s="274" t="s">
        <v>268</v>
      </c>
      <c r="CQ1095" s="274" t="s">
        <v>8482</v>
      </c>
      <c r="CR1095" s="274" t="s">
        <v>877</v>
      </c>
      <c r="CS1095" s="274">
        <v>115.82</v>
      </c>
      <c r="CT1095" s="274" t="s">
        <v>268</v>
      </c>
      <c r="CU1095" s="274">
        <v>115.82</v>
      </c>
      <c r="CV1095" s="274">
        <v>365</v>
      </c>
      <c r="CW1095" s="274" t="s">
        <v>878</v>
      </c>
      <c r="CX1095" s="274" t="s">
        <v>835</v>
      </c>
      <c r="CY1095" s="274" t="s">
        <v>836</v>
      </c>
      <c r="CZ1095" s="274" t="s">
        <v>837</v>
      </c>
      <c r="DA1095" s="274" t="s">
        <v>268</v>
      </c>
      <c r="DB1095" s="274" t="s">
        <v>268</v>
      </c>
      <c r="DC1095" s="274" t="s">
        <v>268</v>
      </c>
      <c r="DD1095" s="274" t="s">
        <v>268</v>
      </c>
      <c r="DE1095" s="274" t="s">
        <v>268</v>
      </c>
      <c r="DF1095" s="274" t="s">
        <v>268</v>
      </c>
      <c r="DG1095" s="299">
        <f>IFERROR(IF(CA1095="D",IF(CK1095="A dispo.",CD1095*VLOOKUP('DATI INPUT'!$F$27,TARIFFE_UD,2,FALSE),CD1095*VLOOKUP(CK1095,TARIFFE_UD,2,FALSE)),CD1095*VLOOKUP(CB1095-100,TARIFFE_UND,2,FALSE)),0)</f>
        <v>51.036803477117964</v>
      </c>
      <c r="DH1095" s="299">
        <f>IFERROR(IF(CA1095="D",IF(CK1095="A dispo.",CF1095*VLOOKUP('DATI INPUT'!$F$27,TARIFFE_UD,3,FALSE),CF1095*VLOOKUP(CK1095,TARIFFE_UD,3,FALSE)),CF1095*VLOOKUP(CB1095-100,TARIFFE_UND,3,FALSE)),0)</f>
        <v>73.78284271486686</v>
      </c>
    </row>
    <row r="1096" spans="1:112" hidden="1" x14ac:dyDescent="0.25">
      <c r="A1096" s="274" t="s">
        <v>8483</v>
      </c>
      <c r="B1096" s="274" t="s">
        <v>8484</v>
      </c>
      <c r="C1096" s="274" t="s">
        <v>8485</v>
      </c>
      <c r="D1096" s="274" t="s">
        <v>8486</v>
      </c>
      <c r="E1096" s="274" t="s">
        <v>268</v>
      </c>
      <c r="F1096" s="274" t="s">
        <v>156</v>
      </c>
      <c r="G1096" s="274" t="s">
        <v>8487</v>
      </c>
      <c r="H1096" s="274" t="s">
        <v>8488</v>
      </c>
      <c r="I1096" s="274" t="s">
        <v>365</v>
      </c>
      <c r="J1096" s="274" t="s">
        <v>274</v>
      </c>
      <c r="K1096" s="274" t="s">
        <v>8489</v>
      </c>
      <c r="L1096" s="274" t="s">
        <v>1307</v>
      </c>
      <c r="M1096" s="274" t="s">
        <v>8490</v>
      </c>
      <c r="N1096" s="274" t="s">
        <v>1307</v>
      </c>
      <c r="O1096" s="274" t="s">
        <v>1308</v>
      </c>
      <c r="P1096" s="274" t="s">
        <v>7268</v>
      </c>
      <c r="Q1096" s="274" t="s">
        <v>275</v>
      </c>
      <c r="R1096" s="274" t="s">
        <v>268</v>
      </c>
      <c r="S1096" s="274" t="s">
        <v>268</v>
      </c>
      <c r="T1096" s="274" t="s">
        <v>268</v>
      </c>
      <c r="U1096" s="274" t="s">
        <v>268</v>
      </c>
      <c r="V1096" s="274" t="s">
        <v>268</v>
      </c>
      <c r="W1096" s="274" t="s">
        <v>8491</v>
      </c>
      <c r="X1096" s="274" t="s">
        <v>1934</v>
      </c>
      <c r="Y1096" s="274" t="s">
        <v>935</v>
      </c>
      <c r="Z1096" s="274" t="s">
        <v>268</v>
      </c>
      <c r="AA1096" s="274" t="s">
        <v>268</v>
      </c>
      <c r="AB1096" s="274" t="s">
        <v>268</v>
      </c>
      <c r="AC1096" s="274" t="s">
        <v>268</v>
      </c>
      <c r="AD1096" s="274" t="s">
        <v>268</v>
      </c>
      <c r="AE1096" s="274" t="s">
        <v>287</v>
      </c>
      <c r="AF1096" s="274" t="s">
        <v>1811</v>
      </c>
      <c r="AG1096" s="274" t="s">
        <v>875</v>
      </c>
      <c r="AH1096" s="274" t="s">
        <v>1935</v>
      </c>
      <c r="AI1096" s="274" t="s">
        <v>8492</v>
      </c>
      <c r="AJ1096" s="274" t="s">
        <v>268</v>
      </c>
      <c r="AK1096" s="274" t="s">
        <v>377</v>
      </c>
      <c r="AL1096" s="274" t="s">
        <v>268</v>
      </c>
      <c r="AM1096" s="274" t="s">
        <v>268</v>
      </c>
      <c r="AN1096" s="274" t="s">
        <v>268</v>
      </c>
      <c r="AO1096" s="274" t="s">
        <v>268</v>
      </c>
      <c r="AP1096" s="274" t="s">
        <v>268</v>
      </c>
      <c r="AQ1096" s="274" t="s">
        <v>268</v>
      </c>
      <c r="AR1096" s="274" t="s">
        <v>268</v>
      </c>
      <c r="AS1096" s="274" t="s">
        <v>268</v>
      </c>
      <c r="AT1096" s="274" t="s">
        <v>268</v>
      </c>
      <c r="AU1096" s="274" t="s">
        <v>268</v>
      </c>
      <c r="AV1096" s="274" t="s">
        <v>268</v>
      </c>
      <c r="AW1096" s="274" t="s">
        <v>268</v>
      </c>
      <c r="AX1096" s="274" t="s">
        <v>268</v>
      </c>
      <c r="AY1096" s="274" t="s">
        <v>268</v>
      </c>
      <c r="AZ1096" s="274" t="s">
        <v>268</v>
      </c>
      <c r="BA1096" s="274" t="s">
        <v>268</v>
      </c>
      <c r="BB1096" s="274" t="s">
        <v>268</v>
      </c>
      <c r="BC1096" s="274" t="s">
        <v>268</v>
      </c>
      <c r="BD1096" s="274" t="s">
        <v>268</v>
      </c>
      <c r="BE1096" s="274" t="s">
        <v>268</v>
      </c>
      <c r="BF1096" s="274" t="s">
        <v>268</v>
      </c>
      <c r="BG1096" s="274" t="s">
        <v>268</v>
      </c>
      <c r="BH1096" s="274" t="s">
        <v>268</v>
      </c>
      <c r="BI1096" s="274" t="s">
        <v>268</v>
      </c>
      <c r="BJ1096" s="274" t="s">
        <v>268</v>
      </c>
      <c r="BK1096" s="274" t="s">
        <v>268</v>
      </c>
      <c r="BL1096" s="274" t="s">
        <v>268</v>
      </c>
      <c r="BM1096" s="274" t="s">
        <v>268</v>
      </c>
      <c r="BN1096" s="274" t="s">
        <v>268</v>
      </c>
      <c r="BO1096" s="274" t="s">
        <v>268</v>
      </c>
      <c r="BP1096" s="274" t="s">
        <v>268</v>
      </c>
      <c r="BQ1096" s="274" t="s">
        <v>268</v>
      </c>
      <c r="BR1096" s="274" t="s">
        <v>268</v>
      </c>
      <c r="BS1096" s="274" t="s">
        <v>268</v>
      </c>
      <c r="BT1096" s="274" t="s">
        <v>268</v>
      </c>
      <c r="BU1096" s="274" t="s">
        <v>268</v>
      </c>
      <c r="BV1096" s="274" t="s">
        <v>268</v>
      </c>
      <c r="BW1096" s="274" t="s">
        <v>268</v>
      </c>
      <c r="BX1096" s="274" t="s">
        <v>268</v>
      </c>
      <c r="BY1096" s="295">
        <v>58.63</v>
      </c>
      <c r="BZ1096" s="295">
        <v>58.63</v>
      </c>
      <c r="CA1096" s="298" t="s">
        <v>142</v>
      </c>
      <c r="CB1096" s="297">
        <v>122</v>
      </c>
      <c r="CC1096" s="284">
        <f t="shared" si="70"/>
        <v>0</v>
      </c>
      <c r="CD1096" s="295">
        <f t="shared" si="71"/>
        <v>58.63</v>
      </c>
      <c r="CE1096" s="284">
        <f t="shared" si="72"/>
        <v>0</v>
      </c>
      <c r="CF1096" s="295">
        <f t="shared" si="73"/>
        <v>1</v>
      </c>
      <c r="CG1096" s="274" t="s">
        <v>876</v>
      </c>
      <c r="CH1096" s="274" t="s">
        <v>268</v>
      </c>
      <c r="CI1096" s="274" t="s">
        <v>268</v>
      </c>
      <c r="CJ1096" s="298" t="s">
        <v>268</v>
      </c>
      <c r="CK1096" s="298" t="s">
        <v>736</v>
      </c>
      <c r="CL1096" s="274" t="s">
        <v>268</v>
      </c>
      <c r="CM1096" s="274" t="s">
        <v>268</v>
      </c>
      <c r="CN1096" s="274" t="s">
        <v>268</v>
      </c>
      <c r="CO1096" s="274" t="s">
        <v>268</v>
      </c>
      <c r="CP1096" s="274" t="s">
        <v>268</v>
      </c>
      <c r="CQ1096" s="274" t="s">
        <v>268</v>
      </c>
      <c r="CR1096" s="274" t="s">
        <v>877</v>
      </c>
      <c r="CS1096" s="274">
        <v>81.290000000000006</v>
      </c>
      <c r="CT1096" s="274" t="s">
        <v>268</v>
      </c>
      <c r="CU1096" s="274">
        <v>81.290000000000006</v>
      </c>
      <c r="CV1096" s="274">
        <v>365</v>
      </c>
      <c r="CW1096" s="274" t="s">
        <v>878</v>
      </c>
      <c r="CX1096" s="274" t="s">
        <v>835</v>
      </c>
      <c r="CY1096" s="274" t="s">
        <v>836</v>
      </c>
      <c r="CZ1096" s="274" t="s">
        <v>837</v>
      </c>
      <c r="DA1096" s="274" t="s">
        <v>268</v>
      </c>
      <c r="DB1096" s="274" t="s">
        <v>268</v>
      </c>
      <c r="DC1096" s="274" t="s">
        <v>268</v>
      </c>
      <c r="DD1096" s="274" t="s">
        <v>268</v>
      </c>
      <c r="DE1096" s="274" t="s">
        <v>268</v>
      </c>
      <c r="DF1096" s="274" t="s">
        <v>268</v>
      </c>
      <c r="DG1096" s="299">
        <f>IFERROR(IF(CA1096="D",IF(CK1096="A dispo.",CD1096*VLOOKUP('DATI INPUT'!$F$27,TARIFFE_UD,2,FALSE),CD1096*VLOOKUP(CK1096,TARIFFE_UD,2,FALSE)),CD1096*VLOOKUP(CB1096-100,TARIFFE_UND,2,FALSE)),0)</f>
        <v>46.432051880639371</v>
      </c>
      <c r="DH1096" s="299">
        <f>IFERROR(IF(CA1096="D",IF(CK1096="A dispo.",CF1096*VLOOKUP('DATI INPUT'!$F$27,TARIFFE_UD,3,FALSE),CF1096*VLOOKUP(CK1096,TARIFFE_UD,3,FALSE)),CF1096*VLOOKUP(CB1096-100,TARIFFE_UND,3,FALSE)),0)</f>
        <v>60.367780403072892</v>
      </c>
    </row>
    <row r="1097" spans="1:112" x14ac:dyDescent="0.25">
      <c r="A1097" s="274" t="s">
        <v>8493</v>
      </c>
      <c r="B1097" s="274" t="s">
        <v>8494</v>
      </c>
      <c r="C1097" s="274" t="s">
        <v>8495</v>
      </c>
      <c r="D1097" s="274" t="s">
        <v>8496</v>
      </c>
      <c r="E1097" s="274" t="s">
        <v>268</v>
      </c>
      <c r="F1097" s="274" t="s">
        <v>156</v>
      </c>
      <c r="G1097" s="274" t="s">
        <v>8497</v>
      </c>
      <c r="H1097" s="274" t="s">
        <v>1372</v>
      </c>
      <c r="I1097" s="274" t="s">
        <v>8498</v>
      </c>
      <c r="J1097" s="274" t="s">
        <v>156</v>
      </c>
      <c r="K1097" s="274" t="s">
        <v>8499</v>
      </c>
      <c r="L1097" s="274" t="s">
        <v>871</v>
      </c>
      <c r="M1097" s="274" t="s">
        <v>8500</v>
      </c>
      <c r="N1097" s="274" t="s">
        <v>984</v>
      </c>
      <c r="O1097" s="274" t="s">
        <v>873</v>
      </c>
      <c r="P1097" s="274" t="s">
        <v>2930</v>
      </c>
      <c r="Q1097" s="274" t="s">
        <v>280</v>
      </c>
      <c r="R1097" s="274" t="s">
        <v>268</v>
      </c>
      <c r="S1097" s="274" t="s">
        <v>268</v>
      </c>
      <c r="T1097" s="274" t="s">
        <v>268</v>
      </c>
      <c r="U1097" s="274" t="s">
        <v>268</v>
      </c>
      <c r="V1097" s="274" t="s">
        <v>268</v>
      </c>
      <c r="W1097" s="274" t="s">
        <v>8500</v>
      </c>
      <c r="X1097" s="274" t="s">
        <v>2930</v>
      </c>
      <c r="Y1097" s="274" t="s">
        <v>280</v>
      </c>
      <c r="Z1097" s="274" t="s">
        <v>268</v>
      </c>
      <c r="AA1097" s="274" t="s">
        <v>268</v>
      </c>
      <c r="AB1097" s="274" t="s">
        <v>268</v>
      </c>
      <c r="AC1097" s="274" t="s">
        <v>268</v>
      </c>
      <c r="AD1097" s="274" t="s">
        <v>268</v>
      </c>
      <c r="AE1097" s="274" t="s">
        <v>287</v>
      </c>
      <c r="AF1097" s="274" t="s">
        <v>1811</v>
      </c>
      <c r="AG1097" s="274" t="s">
        <v>875</v>
      </c>
      <c r="AH1097" s="274" t="s">
        <v>1848</v>
      </c>
      <c r="AI1097" s="274" t="s">
        <v>850</v>
      </c>
      <c r="AJ1097" s="274" t="s">
        <v>268</v>
      </c>
      <c r="AK1097" s="274" t="s">
        <v>381</v>
      </c>
      <c r="AL1097" s="274" t="s">
        <v>268</v>
      </c>
      <c r="AM1097" s="274" t="s">
        <v>405</v>
      </c>
      <c r="AN1097" s="274" t="s">
        <v>268</v>
      </c>
      <c r="AO1097" s="274" t="s">
        <v>268</v>
      </c>
      <c r="AP1097" s="274" t="s">
        <v>268</v>
      </c>
      <c r="AQ1097" s="274" t="s">
        <v>268</v>
      </c>
      <c r="AR1097" s="274" t="s">
        <v>268</v>
      </c>
      <c r="AS1097" s="274" t="s">
        <v>268</v>
      </c>
      <c r="AT1097" s="274" t="s">
        <v>268</v>
      </c>
      <c r="AU1097" s="274" t="s">
        <v>268</v>
      </c>
      <c r="AV1097" s="274" t="s">
        <v>268</v>
      </c>
      <c r="AW1097" s="274" t="s">
        <v>268</v>
      </c>
      <c r="AX1097" s="274" t="s">
        <v>268</v>
      </c>
      <c r="AY1097" s="274" t="s">
        <v>268</v>
      </c>
      <c r="AZ1097" s="274" t="s">
        <v>268</v>
      </c>
      <c r="BA1097" s="274" t="s">
        <v>268</v>
      </c>
      <c r="BB1097" s="274" t="s">
        <v>268</v>
      </c>
      <c r="BC1097" s="274" t="s">
        <v>268</v>
      </c>
      <c r="BD1097" s="274" t="s">
        <v>268</v>
      </c>
      <c r="BE1097" s="274" t="s">
        <v>268</v>
      </c>
      <c r="BF1097" s="274" t="s">
        <v>268</v>
      </c>
      <c r="BG1097" s="274" t="s">
        <v>268</v>
      </c>
      <c r="BH1097" s="274" t="s">
        <v>268</v>
      </c>
      <c r="BI1097" s="274" t="s">
        <v>268</v>
      </c>
      <c r="BJ1097" s="274" t="s">
        <v>268</v>
      </c>
      <c r="BK1097" s="274" t="s">
        <v>268</v>
      </c>
      <c r="BL1097" s="274" t="s">
        <v>268</v>
      </c>
      <c r="BM1097" s="274" t="s">
        <v>268</v>
      </c>
      <c r="BN1097" s="274" t="s">
        <v>268</v>
      </c>
      <c r="BO1097" s="274" t="s">
        <v>268</v>
      </c>
      <c r="BP1097" s="274" t="s">
        <v>268</v>
      </c>
      <c r="BQ1097" s="274" t="s">
        <v>268</v>
      </c>
      <c r="BR1097" s="274" t="s">
        <v>268</v>
      </c>
      <c r="BS1097" s="274" t="s">
        <v>268</v>
      </c>
      <c r="BT1097" s="274" t="s">
        <v>268</v>
      </c>
      <c r="BU1097" s="274" t="s">
        <v>268</v>
      </c>
      <c r="BV1097" s="274" t="s">
        <v>268</v>
      </c>
      <c r="BW1097" s="274" t="s">
        <v>268</v>
      </c>
      <c r="BX1097" s="274" t="s">
        <v>268</v>
      </c>
      <c r="BY1097" s="295">
        <v>50</v>
      </c>
      <c r="BZ1097" s="295">
        <v>50</v>
      </c>
      <c r="CA1097" s="298" t="s">
        <v>142</v>
      </c>
      <c r="CB1097" s="297">
        <v>122</v>
      </c>
      <c r="CC1097" s="284">
        <f t="shared" si="70"/>
        <v>0</v>
      </c>
      <c r="CD1097" s="295">
        <f t="shared" si="71"/>
        <v>50</v>
      </c>
      <c r="CE1097" s="284">
        <f t="shared" si="72"/>
        <v>0</v>
      </c>
      <c r="CF1097" s="295">
        <f t="shared" si="73"/>
        <v>1</v>
      </c>
      <c r="CG1097" s="274" t="s">
        <v>876</v>
      </c>
      <c r="CH1097" s="274" t="s">
        <v>268</v>
      </c>
      <c r="CI1097" s="274" t="s">
        <v>268</v>
      </c>
      <c r="CJ1097" s="298" t="s">
        <v>271</v>
      </c>
      <c r="CK1097" s="297">
        <v>1</v>
      </c>
      <c r="CL1097" s="274" t="s">
        <v>268</v>
      </c>
      <c r="CM1097" s="274" t="s">
        <v>268</v>
      </c>
      <c r="CN1097" s="274" t="s">
        <v>268</v>
      </c>
      <c r="CO1097" s="274" t="s">
        <v>268</v>
      </c>
      <c r="CP1097" s="274" t="s">
        <v>268</v>
      </c>
      <c r="CQ1097" s="274" t="s">
        <v>268</v>
      </c>
      <c r="CR1097" s="274" t="s">
        <v>877</v>
      </c>
      <c r="CS1097" s="274">
        <v>36.28</v>
      </c>
      <c r="CT1097" s="274" t="s">
        <v>268</v>
      </c>
      <c r="CU1097" s="274">
        <v>36.28</v>
      </c>
      <c r="CV1097" s="274">
        <v>365</v>
      </c>
      <c r="CW1097" s="274" t="s">
        <v>878</v>
      </c>
      <c r="CX1097" s="274" t="s">
        <v>835</v>
      </c>
      <c r="CY1097" s="274" t="s">
        <v>836</v>
      </c>
      <c r="CZ1097" s="274" t="s">
        <v>837</v>
      </c>
      <c r="DA1097" s="274" t="s">
        <v>268</v>
      </c>
      <c r="DB1097" s="274" t="s">
        <v>268</v>
      </c>
      <c r="DC1097" s="274" t="s">
        <v>268</v>
      </c>
      <c r="DD1097" s="274" t="s">
        <v>268</v>
      </c>
      <c r="DE1097" s="274" t="s">
        <v>268</v>
      </c>
      <c r="DF1097" s="274" t="s">
        <v>268</v>
      </c>
      <c r="DG1097" s="299">
        <f>IFERROR(IF(CA1097="D",IF(CK1097="A dispo.",CD1097*VLOOKUP('DATI INPUT'!$F$27,TARIFFE_UD,2,FALSE),CD1097*VLOOKUP(CK1097,TARIFFE_UD,2,FALSE)),CD1097*VLOOKUP(CB1097-100,TARIFFE_UND,2,FALSE)),0)</f>
        <v>30.798071063778082</v>
      </c>
      <c r="DH1097" s="299">
        <f>IFERROR(IF(CA1097="D",IF(CK1097="A dispo.",CF1097*VLOOKUP('DATI INPUT'!$F$27,TARIFFE_UD,3,FALSE),CF1097*VLOOKUP(CK1097,TARIFFE_UD,3,FALSE)),CF1097*VLOOKUP(CB1097-100,TARIFFE_UND,3,FALSE)),0)</f>
        <v>15.164853048114928</v>
      </c>
    </row>
    <row r="1098" spans="1:112" x14ac:dyDescent="0.25">
      <c r="A1098" s="274" t="s">
        <v>8501</v>
      </c>
      <c r="B1098" s="274" t="s">
        <v>8502</v>
      </c>
      <c r="C1098" s="274" t="s">
        <v>1552</v>
      </c>
      <c r="D1098" s="274" t="s">
        <v>8503</v>
      </c>
      <c r="E1098" s="274" t="s">
        <v>268</v>
      </c>
      <c r="F1098" s="274" t="s">
        <v>156</v>
      </c>
      <c r="G1098" s="274" t="s">
        <v>8504</v>
      </c>
      <c r="H1098" s="274" t="s">
        <v>6207</v>
      </c>
      <c r="I1098" s="274" t="s">
        <v>360</v>
      </c>
      <c r="J1098" s="274" t="s">
        <v>274</v>
      </c>
      <c r="K1098" s="274" t="s">
        <v>8505</v>
      </c>
      <c r="L1098" s="274" t="s">
        <v>960</v>
      </c>
      <c r="M1098" s="274" t="s">
        <v>8506</v>
      </c>
      <c r="N1098" s="274" t="s">
        <v>984</v>
      </c>
      <c r="O1098" s="274" t="s">
        <v>873</v>
      </c>
      <c r="P1098" s="274" t="s">
        <v>1830</v>
      </c>
      <c r="Q1098" s="274" t="s">
        <v>277</v>
      </c>
      <c r="R1098" s="274" t="s">
        <v>268</v>
      </c>
      <c r="S1098" s="274" t="s">
        <v>268</v>
      </c>
      <c r="T1098" s="274" t="s">
        <v>268</v>
      </c>
      <c r="U1098" s="274" t="s">
        <v>268</v>
      </c>
      <c r="V1098" s="274" t="s">
        <v>268</v>
      </c>
      <c r="W1098" s="274" t="s">
        <v>8506</v>
      </c>
      <c r="X1098" s="274" t="s">
        <v>1830</v>
      </c>
      <c r="Y1098" s="274" t="s">
        <v>277</v>
      </c>
      <c r="Z1098" s="274" t="s">
        <v>268</v>
      </c>
      <c r="AA1098" s="274" t="s">
        <v>268</v>
      </c>
      <c r="AB1098" s="274" t="s">
        <v>268</v>
      </c>
      <c r="AC1098" s="274" t="s">
        <v>268</v>
      </c>
      <c r="AD1098" s="274" t="s">
        <v>268</v>
      </c>
      <c r="AE1098" s="274" t="s">
        <v>287</v>
      </c>
      <c r="AF1098" s="274" t="s">
        <v>1811</v>
      </c>
      <c r="AG1098" s="274" t="s">
        <v>875</v>
      </c>
      <c r="AH1098" s="274" t="s">
        <v>1831</v>
      </c>
      <c r="AI1098" s="274" t="s">
        <v>949</v>
      </c>
      <c r="AJ1098" s="274" t="s">
        <v>268</v>
      </c>
      <c r="AK1098" s="274" t="s">
        <v>268</v>
      </c>
      <c r="AL1098" s="274" t="s">
        <v>268</v>
      </c>
      <c r="AM1098" s="274" t="s">
        <v>288</v>
      </c>
      <c r="AN1098" s="274" t="s">
        <v>268</v>
      </c>
      <c r="AO1098" s="274" t="s">
        <v>268</v>
      </c>
      <c r="AP1098" s="274" t="s">
        <v>268</v>
      </c>
      <c r="AQ1098" s="274" t="s">
        <v>268</v>
      </c>
      <c r="AR1098" s="274" t="s">
        <v>268</v>
      </c>
      <c r="AS1098" s="274" t="s">
        <v>268</v>
      </c>
      <c r="AT1098" s="274" t="s">
        <v>268</v>
      </c>
      <c r="AU1098" s="274" t="s">
        <v>268</v>
      </c>
      <c r="AV1098" s="274" t="s">
        <v>268</v>
      </c>
      <c r="AW1098" s="274" t="s">
        <v>268</v>
      </c>
      <c r="AX1098" s="274" t="s">
        <v>268</v>
      </c>
      <c r="AY1098" s="274" t="s">
        <v>268</v>
      </c>
      <c r="AZ1098" s="274" t="s">
        <v>268</v>
      </c>
      <c r="BA1098" s="274" t="s">
        <v>268</v>
      </c>
      <c r="BB1098" s="274" t="s">
        <v>268</v>
      </c>
      <c r="BC1098" s="274" t="s">
        <v>268</v>
      </c>
      <c r="BD1098" s="274" t="s">
        <v>268</v>
      </c>
      <c r="BE1098" s="274" t="s">
        <v>268</v>
      </c>
      <c r="BF1098" s="274" t="s">
        <v>268</v>
      </c>
      <c r="BG1098" s="274" t="s">
        <v>268</v>
      </c>
      <c r="BH1098" s="274" t="s">
        <v>268</v>
      </c>
      <c r="BI1098" s="274" t="s">
        <v>268</v>
      </c>
      <c r="BJ1098" s="274" t="s">
        <v>268</v>
      </c>
      <c r="BK1098" s="274" t="s">
        <v>268</v>
      </c>
      <c r="BL1098" s="274" t="s">
        <v>268</v>
      </c>
      <c r="BM1098" s="274" t="s">
        <v>268</v>
      </c>
      <c r="BN1098" s="274" t="s">
        <v>268</v>
      </c>
      <c r="BO1098" s="274" t="s">
        <v>268</v>
      </c>
      <c r="BP1098" s="274" t="s">
        <v>268</v>
      </c>
      <c r="BQ1098" s="274" t="s">
        <v>268</v>
      </c>
      <c r="BR1098" s="274" t="s">
        <v>268</v>
      </c>
      <c r="BS1098" s="274" t="s">
        <v>268</v>
      </c>
      <c r="BT1098" s="274" t="s">
        <v>268</v>
      </c>
      <c r="BU1098" s="274" t="s">
        <v>268</v>
      </c>
      <c r="BV1098" s="274" t="s">
        <v>268</v>
      </c>
      <c r="BW1098" s="274" t="s">
        <v>268</v>
      </c>
      <c r="BX1098" s="274" t="s">
        <v>268</v>
      </c>
      <c r="BY1098" s="295">
        <v>60</v>
      </c>
      <c r="BZ1098" s="295">
        <v>60</v>
      </c>
      <c r="CA1098" s="298" t="s">
        <v>142</v>
      </c>
      <c r="CB1098" s="297">
        <v>122</v>
      </c>
      <c r="CC1098" s="284">
        <f t="shared" si="70"/>
        <v>0</v>
      </c>
      <c r="CD1098" s="295">
        <f t="shared" si="71"/>
        <v>60</v>
      </c>
      <c r="CE1098" s="284">
        <f t="shared" si="72"/>
        <v>0</v>
      </c>
      <c r="CF1098" s="295">
        <f t="shared" si="73"/>
        <v>1</v>
      </c>
      <c r="CG1098" s="274" t="s">
        <v>876</v>
      </c>
      <c r="CH1098" s="274" t="s">
        <v>268</v>
      </c>
      <c r="CI1098" s="274" t="s">
        <v>268</v>
      </c>
      <c r="CJ1098" s="298" t="s">
        <v>280</v>
      </c>
      <c r="CK1098" s="297">
        <v>2</v>
      </c>
      <c r="CL1098" s="274" t="s">
        <v>268</v>
      </c>
      <c r="CM1098" s="274" t="s">
        <v>268</v>
      </c>
      <c r="CN1098" s="274" t="s">
        <v>268</v>
      </c>
      <c r="CO1098" s="274" t="s">
        <v>268</v>
      </c>
      <c r="CP1098" s="274" t="s">
        <v>268</v>
      </c>
      <c r="CQ1098" s="274" t="s">
        <v>8507</v>
      </c>
      <c r="CR1098" s="274" t="s">
        <v>877</v>
      </c>
      <c r="CS1098" s="274">
        <v>79.56</v>
      </c>
      <c r="CT1098" s="274" t="s">
        <v>268</v>
      </c>
      <c r="CU1098" s="274">
        <v>79.56</v>
      </c>
      <c r="CV1098" s="274">
        <v>365</v>
      </c>
      <c r="CW1098" s="274" t="s">
        <v>878</v>
      </c>
      <c r="CX1098" s="274" t="s">
        <v>835</v>
      </c>
      <c r="CY1098" s="274" t="s">
        <v>836</v>
      </c>
      <c r="CZ1098" s="274" t="s">
        <v>837</v>
      </c>
      <c r="DA1098" s="274" t="s">
        <v>268</v>
      </c>
      <c r="DB1098" s="274" t="s">
        <v>268</v>
      </c>
      <c r="DC1098" s="274" t="s">
        <v>268</v>
      </c>
      <c r="DD1098" s="274" t="s">
        <v>268</v>
      </c>
      <c r="DE1098" s="274" t="s">
        <v>268</v>
      </c>
      <c r="DF1098" s="274" t="s">
        <v>268</v>
      </c>
      <c r="DG1098" s="299">
        <f>IFERROR(IF(CA1098="D",IF(CK1098="A dispo.",CD1098*VLOOKUP('DATI INPUT'!$F$27,TARIFFE_UD,2,FALSE),CD1098*VLOOKUP(CK1098,TARIFFE_UD,2,FALSE)),CD1098*VLOOKUP(CB1098-100,TARIFFE_UND,2,FALSE)),0)</f>
        <v>43.117299489289316</v>
      </c>
      <c r="DH1098" s="299">
        <f>IFERROR(IF(CA1098="D",IF(CK1098="A dispo.",CF1098*VLOOKUP('DATI INPUT'!$F$27,TARIFFE_UD,3,FALSE),CF1098*VLOOKUP(CK1098,TARIFFE_UD,3,FALSE)),CF1098*VLOOKUP(CB1098-100,TARIFFE_UND,3,FALSE)),0)</f>
        <v>46.077822723118445</v>
      </c>
    </row>
    <row r="1099" spans="1:112" x14ac:dyDescent="0.25">
      <c r="A1099" s="274" t="s">
        <v>8508</v>
      </c>
      <c r="B1099" s="274" t="s">
        <v>8502</v>
      </c>
      <c r="C1099" s="274" t="s">
        <v>8509</v>
      </c>
      <c r="D1099" s="274" t="s">
        <v>8503</v>
      </c>
      <c r="E1099" s="274" t="s">
        <v>268</v>
      </c>
      <c r="F1099" s="274" t="s">
        <v>156</v>
      </c>
      <c r="G1099" s="274" t="s">
        <v>8504</v>
      </c>
      <c r="H1099" s="274" t="s">
        <v>6207</v>
      </c>
      <c r="I1099" s="274" t="s">
        <v>360</v>
      </c>
      <c r="J1099" s="274" t="s">
        <v>274</v>
      </c>
      <c r="K1099" s="274" t="s">
        <v>8505</v>
      </c>
      <c r="L1099" s="274" t="s">
        <v>960</v>
      </c>
      <c r="M1099" s="274" t="s">
        <v>8506</v>
      </c>
      <c r="N1099" s="274" t="s">
        <v>984</v>
      </c>
      <c r="O1099" s="274" t="s">
        <v>873</v>
      </c>
      <c r="P1099" s="274" t="s">
        <v>1830</v>
      </c>
      <c r="Q1099" s="274" t="s">
        <v>277</v>
      </c>
      <c r="R1099" s="274" t="s">
        <v>268</v>
      </c>
      <c r="S1099" s="274" t="s">
        <v>268</v>
      </c>
      <c r="T1099" s="274" t="s">
        <v>268</v>
      </c>
      <c r="U1099" s="274" t="s">
        <v>268</v>
      </c>
      <c r="V1099" s="274" t="s">
        <v>268</v>
      </c>
      <c r="W1099" s="274" t="s">
        <v>8506</v>
      </c>
      <c r="X1099" s="274" t="s">
        <v>1830</v>
      </c>
      <c r="Y1099" s="274" t="s">
        <v>277</v>
      </c>
      <c r="Z1099" s="274" t="s">
        <v>268</v>
      </c>
      <c r="AA1099" s="274" t="s">
        <v>268</v>
      </c>
      <c r="AB1099" s="274" t="s">
        <v>268</v>
      </c>
      <c r="AC1099" s="274" t="s">
        <v>268</v>
      </c>
      <c r="AD1099" s="274" t="s">
        <v>268</v>
      </c>
      <c r="AE1099" s="274" t="s">
        <v>8302</v>
      </c>
      <c r="AF1099" s="274" t="s">
        <v>1811</v>
      </c>
      <c r="AG1099" s="274" t="s">
        <v>268</v>
      </c>
      <c r="AH1099" s="274" t="s">
        <v>1831</v>
      </c>
      <c r="AI1099" s="274" t="s">
        <v>949</v>
      </c>
      <c r="AJ1099" s="274" t="s">
        <v>268</v>
      </c>
      <c r="AK1099" s="274" t="s">
        <v>268</v>
      </c>
      <c r="AL1099" s="274" t="s">
        <v>8510</v>
      </c>
      <c r="AM1099" s="274" t="s">
        <v>268</v>
      </c>
      <c r="AN1099" s="274" t="s">
        <v>268</v>
      </c>
      <c r="AO1099" s="274" t="s">
        <v>268</v>
      </c>
      <c r="AP1099" s="274" t="s">
        <v>268</v>
      </c>
      <c r="AQ1099" s="274" t="s">
        <v>268</v>
      </c>
      <c r="AR1099" s="274" t="s">
        <v>268</v>
      </c>
      <c r="AS1099" s="274" t="s">
        <v>268</v>
      </c>
      <c r="AT1099" s="274" t="s">
        <v>268</v>
      </c>
      <c r="AU1099" s="274" t="s">
        <v>268</v>
      </c>
      <c r="AV1099" s="274" t="s">
        <v>268</v>
      </c>
      <c r="AW1099" s="274" t="s">
        <v>268</v>
      </c>
      <c r="AX1099" s="274" t="s">
        <v>268</v>
      </c>
      <c r="AY1099" s="274" t="s">
        <v>268</v>
      </c>
      <c r="AZ1099" s="274" t="s">
        <v>268</v>
      </c>
      <c r="BA1099" s="274" t="s">
        <v>268</v>
      </c>
      <c r="BB1099" s="274" t="s">
        <v>268</v>
      </c>
      <c r="BC1099" s="274" t="s">
        <v>268</v>
      </c>
      <c r="BD1099" s="274" t="s">
        <v>268</v>
      </c>
      <c r="BE1099" s="274" t="s">
        <v>268</v>
      </c>
      <c r="BF1099" s="274" t="s">
        <v>268</v>
      </c>
      <c r="BG1099" s="274" t="s">
        <v>268</v>
      </c>
      <c r="BH1099" s="274" t="s">
        <v>268</v>
      </c>
      <c r="BI1099" s="274" t="s">
        <v>268</v>
      </c>
      <c r="BJ1099" s="274" t="s">
        <v>268</v>
      </c>
      <c r="BK1099" s="274" t="s">
        <v>268</v>
      </c>
      <c r="BL1099" s="274" t="s">
        <v>268</v>
      </c>
      <c r="BM1099" s="274" t="s">
        <v>268</v>
      </c>
      <c r="BN1099" s="274" t="s">
        <v>268</v>
      </c>
      <c r="BO1099" s="274" t="s">
        <v>268</v>
      </c>
      <c r="BP1099" s="274" t="s">
        <v>268</v>
      </c>
      <c r="BQ1099" s="274" t="s">
        <v>268</v>
      </c>
      <c r="BR1099" s="274" t="s">
        <v>268</v>
      </c>
      <c r="BS1099" s="274" t="s">
        <v>268</v>
      </c>
      <c r="BT1099" s="274" t="s">
        <v>268</v>
      </c>
      <c r="BU1099" s="274" t="s">
        <v>268</v>
      </c>
      <c r="BV1099" s="274" t="s">
        <v>268</v>
      </c>
      <c r="BW1099" s="274" t="s">
        <v>268</v>
      </c>
      <c r="BX1099" s="274" t="s">
        <v>268</v>
      </c>
      <c r="BY1099" s="295">
        <v>24</v>
      </c>
      <c r="BZ1099" s="295">
        <v>24</v>
      </c>
      <c r="CA1099" s="298" t="s">
        <v>142</v>
      </c>
      <c r="CB1099" s="297">
        <v>123</v>
      </c>
      <c r="CC1099" s="284">
        <f t="shared" si="70"/>
        <v>0</v>
      </c>
      <c r="CD1099" s="295">
        <f t="shared" si="71"/>
        <v>23.999999999999996</v>
      </c>
      <c r="CE1099" s="284">
        <f t="shared" si="72"/>
        <v>1</v>
      </c>
      <c r="CF1099" s="295">
        <f t="shared" si="73"/>
        <v>0</v>
      </c>
      <c r="CG1099" s="274" t="s">
        <v>1817</v>
      </c>
      <c r="CH1099" s="274" t="s">
        <v>268</v>
      </c>
      <c r="CI1099" s="274" t="s">
        <v>268</v>
      </c>
      <c r="CJ1099" s="298" t="s">
        <v>280</v>
      </c>
      <c r="CK1099" s="297">
        <v>2</v>
      </c>
      <c r="CL1099" s="274" t="s">
        <v>268</v>
      </c>
      <c r="CM1099" s="274" t="s">
        <v>268</v>
      </c>
      <c r="CN1099" s="274" t="s">
        <v>268</v>
      </c>
      <c r="CO1099" s="274" t="s">
        <v>268</v>
      </c>
      <c r="CP1099" s="274" t="s">
        <v>268</v>
      </c>
      <c r="CQ1099" s="274" t="s">
        <v>268</v>
      </c>
      <c r="CR1099" s="274" t="s">
        <v>877</v>
      </c>
      <c r="CS1099" s="274">
        <v>10.8</v>
      </c>
      <c r="CT1099" s="274" t="s">
        <v>268</v>
      </c>
      <c r="CU1099" s="274">
        <v>10.8</v>
      </c>
      <c r="CV1099" s="274">
        <v>365</v>
      </c>
      <c r="CW1099" s="274" t="s">
        <v>878</v>
      </c>
      <c r="CX1099" s="274" t="s">
        <v>835</v>
      </c>
      <c r="CY1099" s="274" t="s">
        <v>836</v>
      </c>
      <c r="CZ1099" s="274" t="s">
        <v>837</v>
      </c>
      <c r="DA1099" s="274" t="s">
        <v>268</v>
      </c>
      <c r="DB1099" s="274" t="s">
        <v>268</v>
      </c>
      <c r="DC1099" s="274" t="s">
        <v>268</v>
      </c>
      <c r="DD1099" s="274" t="s">
        <v>268</v>
      </c>
      <c r="DE1099" s="274" t="s">
        <v>268</v>
      </c>
      <c r="DF1099" s="274" t="s">
        <v>268</v>
      </c>
      <c r="DG1099" s="299">
        <f>IFERROR(IF(CA1099="D",IF(CK1099="A dispo.",CD1099*VLOOKUP('DATI INPUT'!$F$27,TARIFFE_UD,2,FALSE),CD1099*VLOOKUP(CK1099,TARIFFE_UD,2,FALSE)),CD1099*VLOOKUP(CB1099-100,TARIFFE_UND,2,FALSE)),0)</f>
        <v>17.246919795715723</v>
      </c>
      <c r="DH1099" s="299">
        <f>IFERROR(IF(CA1099="D",IF(CK1099="A dispo.",CF1099*VLOOKUP('DATI INPUT'!$F$27,TARIFFE_UD,3,FALSE),CF1099*VLOOKUP(CK1099,TARIFFE_UD,3,FALSE)),CF1099*VLOOKUP(CB1099-100,TARIFFE_UND,3,FALSE)),0)</f>
        <v>0</v>
      </c>
    </row>
    <row r="1100" spans="1:112" x14ac:dyDescent="0.25">
      <c r="A1100" s="274" t="s">
        <v>8511</v>
      </c>
      <c r="B1100" s="274" t="s">
        <v>8512</v>
      </c>
      <c r="C1100" s="274" t="s">
        <v>1071</v>
      </c>
      <c r="D1100" s="274" t="s">
        <v>8513</v>
      </c>
      <c r="E1100" s="274" t="s">
        <v>268</v>
      </c>
      <c r="F1100" s="274" t="s">
        <v>156</v>
      </c>
      <c r="G1100" s="274" t="s">
        <v>8514</v>
      </c>
      <c r="H1100" s="274" t="s">
        <v>849</v>
      </c>
      <c r="I1100" s="274" t="s">
        <v>8515</v>
      </c>
      <c r="J1100" s="274" t="s">
        <v>274</v>
      </c>
      <c r="K1100" s="274" t="s">
        <v>8516</v>
      </c>
      <c r="L1100" s="274" t="s">
        <v>960</v>
      </c>
      <c r="M1100" s="274" t="s">
        <v>8517</v>
      </c>
      <c r="N1100" s="274" t="s">
        <v>984</v>
      </c>
      <c r="O1100" s="274" t="s">
        <v>873</v>
      </c>
      <c r="P1100" s="274" t="s">
        <v>1046</v>
      </c>
      <c r="Q1100" s="274" t="s">
        <v>271</v>
      </c>
      <c r="R1100" s="274" t="s">
        <v>154</v>
      </c>
      <c r="S1100" s="274" t="s">
        <v>268</v>
      </c>
      <c r="T1100" s="274" t="s">
        <v>268</v>
      </c>
      <c r="U1100" s="274" t="s">
        <v>268</v>
      </c>
      <c r="V1100" s="274" t="s">
        <v>268</v>
      </c>
      <c r="W1100" s="274" t="s">
        <v>8517</v>
      </c>
      <c r="X1100" s="274" t="s">
        <v>1046</v>
      </c>
      <c r="Y1100" s="274" t="s">
        <v>271</v>
      </c>
      <c r="Z1100" s="274" t="s">
        <v>154</v>
      </c>
      <c r="AA1100" s="274" t="s">
        <v>268</v>
      </c>
      <c r="AB1100" s="274" t="s">
        <v>268</v>
      </c>
      <c r="AC1100" s="274" t="s">
        <v>268</v>
      </c>
      <c r="AD1100" s="274" t="s">
        <v>268</v>
      </c>
      <c r="AE1100" s="274" t="s">
        <v>287</v>
      </c>
      <c r="AF1100" s="274" t="s">
        <v>1811</v>
      </c>
      <c r="AG1100" s="274" t="s">
        <v>875</v>
      </c>
      <c r="AH1100" s="274" t="s">
        <v>1848</v>
      </c>
      <c r="AI1100" s="274" t="s">
        <v>6235</v>
      </c>
      <c r="AJ1100" s="274" t="s">
        <v>268</v>
      </c>
      <c r="AK1100" s="274" t="s">
        <v>354</v>
      </c>
      <c r="AL1100" s="274" t="s">
        <v>268</v>
      </c>
      <c r="AM1100" s="274" t="s">
        <v>355</v>
      </c>
      <c r="AN1100" s="274" t="s">
        <v>268</v>
      </c>
      <c r="AO1100" s="274" t="s">
        <v>268</v>
      </c>
      <c r="AP1100" s="274" t="s">
        <v>268</v>
      </c>
      <c r="AQ1100" s="274" t="s">
        <v>268</v>
      </c>
      <c r="AR1100" s="274" t="s">
        <v>268</v>
      </c>
      <c r="AS1100" s="274" t="s">
        <v>268</v>
      </c>
      <c r="AT1100" s="274" t="s">
        <v>268</v>
      </c>
      <c r="AU1100" s="274" t="s">
        <v>268</v>
      </c>
      <c r="AV1100" s="274" t="s">
        <v>268</v>
      </c>
      <c r="AW1100" s="274" t="s">
        <v>268</v>
      </c>
      <c r="AX1100" s="274" t="s">
        <v>268</v>
      </c>
      <c r="AY1100" s="274" t="s">
        <v>268</v>
      </c>
      <c r="AZ1100" s="274" t="s">
        <v>268</v>
      </c>
      <c r="BA1100" s="274" t="s">
        <v>268</v>
      </c>
      <c r="BB1100" s="274" t="s">
        <v>268</v>
      </c>
      <c r="BC1100" s="274" t="s">
        <v>268</v>
      </c>
      <c r="BD1100" s="274" t="s">
        <v>268</v>
      </c>
      <c r="BE1100" s="274" t="s">
        <v>268</v>
      </c>
      <c r="BF1100" s="274" t="s">
        <v>268</v>
      </c>
      <c r="BG1100" s="274" t="s">
        <v>268</v>
      </c>
      <c r="BH1100" s="274" t="s">
        <v>268</v>
      </c>
      <c r="BI1100" s="274" t="s">
        <v>268</v>
      </c>
      <c r="BJ1100" s="274" t="s">
        <v>268</v>
      </c>
      <c r="BK1100" s="274" t="s">
        <v>268</v>
      </c>
      <c r="BL1100" s="274" t="s">
        <v>268</v>
      </c>
      <c r="BM1100" s="274" t="s">
        <v>268</v>
      </c>
      <c r="BN1100" s="274" t="s">
        <v>268</v>
      </c>
      <c r="BO1100" s="274" t="s">
        <v>268</v>
      </c>
      <c r="BP1100" s="274" t="s">
        <v>268</v>
      </c>
      <c r="BQ1100" s="274" t="s">
        <v>268</v>
      </c>
      <c r="BR1100" s="274" t="s">
        <v>268</v>
      </c>
      <c r="BS1100" s="274" t="s">
        <v>268</v>
      </c>
      <c r="BT1100" s="274" t="s">
        <v>268</v>
      </c>
      <c r="BU1100" s="274" t="s">
        <v>268</v>
      </c>
      <c r="BV1100" s="274" t="s">
        <v>268</v>
      </c>
      <c r="BW1100" s="274" t="s">
        <v>268</v>
      </c>
      <c r="BX1100" s="274" t="s">
        <v>268</v>
      </c>
      <c r="BY1100" s="295">
        <v>39.5</v>
      </c>
      <c r="BZ1100" s="295">
        <v>39.5</v>
      </c>
      <c r="CA1100" s="298" t="s">
        <v>142</v>
      </c>
      <c r="CB1100" s="297">
        <v>122</v>
      </c>
      <c r="CC1100" s="284">
        <f t="shared" si="70"/>
        <v>0</v>
      </c>
      <c r="CD1100" s="295">
        <f t="shared" si="71"/>
        <v>39.5</v>
      </c>
      <c r="CE1100" s="284">
        <f t="shared" si="72"/>
        <v>0</v>
      </c>
      <c r="CF1100" s="295">
        <f t="shared" si="73"/>
        <v>1</v>
      </c>
      <c r="CG1100" s="274" t="s">
        <v>876</v>
      </c>
      <c r="CH1100" s="274" t="s">
        <v>268</v>
      </c>
      <c r="CI1100" s="274" t="s">
        <v>268</v>
      </c>
      <c r="CJ1100" s="298" t="s">
        <v>271</v>
      </c>
      <c r="CK1100" s="297">
        <v>1</v>
      </c>
      <c r="CL1100" s="274" t="s">
        <v>268</v>
      </c>
      <c r="CM1100" s="274" t="s">
        <v>268</v>
      </c>
      <c r="CN1100" s="274" t="s">
        <v>268</v>
      </c>
      <c r="CO1100" s="274" t="s">
        <v>268</v>
      </c>
      <c r="CP1100" s="274" t="s">
        <v>268</v>
      </c>
      <c r="CQ1100" s="274" t="s">
        <v>268</v>
      </c>
      <c r="CR1100" s="274" t="s">
        <v>877</v>
      </c>
      <c r="CS1100" s="274">
        <v>32.29</v>
      </c>
      <c r="CT1100" s="274" t="s">
        <v>268</v>
      </c>
      <c r="CU1100" s="274">
        <v>32.29</v>
      </c>
      <c r="CV1100" s="274">
        <v>365</v>
      </c>
      <c r="CW1100" s="274" t="s">
        <v>878</v>
      </c>
      <c r="CX1100" s="274" t="s">
        <v>835</v>
      </c>
      <c r="CY1100" s="274" t="s">
        <v>836</v>
      </c>
      <c r="CZ1100" s="274" t="s">
        <v>837</v>
      </c>
      <c r="DA1100" s="274" t="s">
        <v>268</v>
      </c>
      <c r="DB1100" s="274" t="s">
        <v>268</v>
      </c>
      <c r="DC1100" s="274" t="s">
        <v>268</v>
      </c>
      <c r="DD1100" s="274" t="s">
        <v>268</v>
      </c>
      <c r="DE1100" s="274" t="s">
        <v>268</v>
      </c>
      <c r="DF1100" s="274" t="s">
        <v>268</v>
      </c>
      <c r="DG1100" s="299">
        <f>IFERROR(IF(CA1100="D",IF(CK1100="A dispo.",CD1100*VLOOKUP('DATI INPUT'!$F$27,TARIFFE_UD,2,FALSE),CD1100*VLOOKUP(CK1100,TARIFFE_UD,2,FALSE)),CD1100*VLOOKUP(CB1100-100,TARIFFE_UND,2,FALSE)),0)</f>
        <v>24.330476140384686</v>
      </c>
      <c r="DH1100" s="299">
        <f>IFERROR(IF(CA1100="D",IF(CK1100="A dispo.",CF1100*VLOOKUP('DATI INPUT'!$F$27,TARIFFE_UD,3,FALSE),CF1100*VLOOKUP(CK1100,TARIFFE_UD,3,FALSE)),CF1100*VLOOKUP(CB1100-100,TARIFFE_UND,3,FALSE)),0)</f>
        <v>15.164853048114928</v>
      </c>
    </row>
    <row r="1101" spans="1:112" x14ac:dyDescent="0.25">
      <c r="A1101" s="274" t="s">
        <v>8518</v>
      </c>
      <c r="B1101" s="274" t="s">
        <v>1383</v>
      </c>
      <c r="C1101" s="274" t="s">
        <v>8519</v>
      </c>
      <c r="D1101" s="274" t="s">
        <v>8520</v>
      </c>
      <c r="E1101" s="274" t="s">
        <v>268</v>
      </c>
      <c r="F1101" s="274" t="s">
        <v>156</v>
      </c>
      <c r="G1101" s="274" t="s">
        <v>8521</v>
      </c>
      <c r="H1101" s="274" t="s">
        <v>1033</v>
      </c>
      <c r="I1101" s="274" t="s">
        <v>1256</v>
      </c>
      <c r="J1101" s="274" t="s">
        <v>156</v>
      </c>
      <c r="K1101" s="274" t="s">
        <v>8522</v>
      </c>
      <c r="L1101" s="274" t="s">
        <v>960</v>
      </c>
      <c r="M1101" s="274" t="s">
        <v>8523</v>
      </c>
      <c r="N1101" s="274" t="s">
        <v>984</v>
      </c>
      <c r="O1101" s="274" t="s">
        <v>873</v>
      </c>
      <c r="P1101" s="274" t="s">
        <v>1901</v>
      </c>
      <c r="Q1101" s="274" t="s">
        <v>330</v>
      </c>
      <c r="R1101" s="274" t="s">
        <v>268</v>
      </c>
      <c r="S1101" s="274" t="s">
        <v>268</v>
      </c>
      <c r="T1101" s="274" t="s">
        <v>268</v>
      </c>
      <c r="U1101" s="274" t="s">
        <v>268</v>
      </c>
      <c r="V1101" s="274" t="s">
        <v>268</v>
      </c>
      <c r="W1101" s="274" t="s">
        <v>8523</v>
      </c>
      <c r="X1101" s="274" t="s">
        <v>1901</v>
      </c>
      <c r="Y1101" s="274" t="s">
        <v>330</v>
      </c>
      <c r="Z1101" s="274" t="s">
        <v>268</v>
      </c>
      <c r="AA1101" s="274" t="s">
        <v>268</v>
      </c>
      <c r="AB1101" s="274" t="s">
        <v>268</v>
      </c>
      <c r="AC1101" s="274" t="s">
        <v>268</v>
      </c>
      <c r="AD1101" s="274" t="s">
        <v>268</v>
      </c>
      <c r="AE1101" s="274" t="s">
        <v>287</v>
      </c>
      <c r="AF1101" s="274" t="s">
        <v>1811</v>
      </c>
      <c r="AG1101" s="274" t="s">
        <v>875</v>
      </c>
      <c r="AH1101" s="274" t="s">
        <v>380</v>
      </c>
      <c r="AI1101" s="274" t="s">
        <v>786</v>
      </c>
      <c r="AJ1101" s="274" t="s">
        <v>268</v>
      </c>
      <c r="AK1101" s="274" t="s">
        <v>382</v>
      </c>
      <c r="AL1101" s="274" t="s">
        <v>268</v>
      </c>
      <c r="AM1101" s="274" t="s">
        <v>355</v>
      </c>
      <c r="AN1101" s="274" t="s">
        <v>268</v>
      </c>
      <c r="AO1101" s="274" t="s">
        <v>268</v>
      </c>
      <c r="AP1101" s="274" t="s">
        <v>268</v>
      </c>
      <c r="AQ1101" s="274" t="s">
        <v>268</v>
      </c>
      <c r="AR1101" s="274" t="s">
        <v>268</v>
      </c>
      <c r="AS1101" s="274" t="s">
        <v>268</v>
      </c>
      <c r="AT1101" s="274" t="s">
        <v>268</v>
      </c>
      <c r="AU1101" s="274" t="s">
        <v>268</v>
      </c>
      <c r="AV1101" s="274" t="s">
        <v>268</v>
      </c>
      <c r="AW1101" s="274" t="s">
        <v>268</v>
      </c>
      <c r="AX1101" s="274" t="s">
        <v>268</v>
      </c>
      <c r="AY1101" s="274" t="s">
        <v>268</v>
      </c>
      <c r="AZ1101" s="274" t="s">
        <v>268</v>
      </c>
      <c r="BA1101" s="274" t="s">
        <v>268</v>
      </c>
      <c r="BB1101" s="274" t="s">
        <v>268</v>
      </c>
      <c r="BC1101" s="274" t="s">
        <v>268</v>
      </c>
      <c r="BD1101" s="274" t="s">
        <v>268</v>
      </c>
      <c r="BE1101" s="274" t="s">
        <v>268</v>
      </c>
      <c r="BF1101" s="274" t="s">
        <v>268</v>
      </c>
      <c r="BG1101" s="274" t="s">
        <v>268</v>
      </c>
      <c r="BH1101" s="274" t="s">
        <v>268</v>
      </c>
      <c r="BI1101" s="274" t="s">
        <v>268</v>
      </c>
      <c r="BJ1101" s="274" t="s">
        <v>268</v>
      </c>
      <c r="BK1101" s="274" t="s">
        <v>268</v>
      </c>
      <c r="BL1101" s="274" t="s">
        <v>268</v>
      </c>
      <c r="BM1101" s="274" t="s">
        <v>268</v>
      </c>
      <c r="BN1101" s="274" t="s">
        <v>268</v>
      </c>
      <c r="BO1101" s="274" t="s">
        <v>268</v>
      </c>
      <c r="BP1101" s="274" t="s">
        <v>268</v>
      </c>
      <c r="BQ1101" s="274" t="s">
        <v>268</v>
      </c>
      <c r="BR1101" s="274" t="s">
        <v>268</v>
      </c>
      <c r="BS1101" s="274" t="s">
        <v>268</v>
      </c>
      <c r="BT1101" s="274" t="s">
        <v>268</v>
      </c>
      <c r="BU1101" s="274" t="s">
        <v>268</v>
      </c>
      <c r="BV1101" s="274" t="s">
        <v>268</v>
      </c>
      <c r="BW1101" s="274" t="s">
        <v>268</v>
      </c>
      <c r="BX1101" s="274" t="s">
        <v>268</v>
      </c>
      <c r="BY1101" s="295">
        <v>70.06</v>
      </c>
      <c r="BZ1101" s="295">
        <v>70.06</v>
      </c>
      <c r="CA1101" s="298" t="s">
        <v>142</v>
      </c>
      <c r="CB1101" s="297">
        <v>122</v>
      </c>
      <c r="CC1101" s="284">
        <f t="shared" si="70"/>
        <v>0</v>
      </c>
      <c r="CD1101" s="295">
        <f t="shared" si="71"/>
        <v>70.06</v>
      </c>
      <c r="CE1101" s="284">
        <f t="shared" si="72"/>
        <v>0</v>
      </c>
      <c r="CF1101" s="295">
        <f t="shared" si="73"/>
        <v>1</v>
      </c>
      <c r="CG1101" s="274" t="s">
        <v>876</v>
      </c>
      <c r="CH1101" s="274" t="s">
        <v>268</v>
      </c>
      <c r="CI1101" s="274" t="s">
        <v>268</v>
      </c>
      <c r="CJ1101" s="298" t="s">
        <v>271</v>
      </c>
      <c r="CK1101" s="297">
        <v>1</v>
      </c>
      <c r="CL1101" s="274" t="s">
        <v>268</v>
      </c>
      <c r="CM1101" s="274" t="s">
        <v>268</v>
      </c>
      <c r="CN1101" s="274" t="s">
        <v>268</v>
      </c>
      <c r="CO1101" s="274" t="s">
        <v>268</v>
      </c>
      <c r="CP1101" s="274" t="s">
        <v>268</v>
      </c>
      <c r="CQ1101" s="274" t="s">
        <v>8524</v>
      </c>
      <c r="CR1101" s="274" t="s">
        <v>877</v>
      </c>
      <c r="CS1101" s="274">
        <v>43.9</v>
      </c>
      <c r="CT1101" s="274" t="s">
        <v>268</v>
      </c>
      <c r="CU1101" s="274">
        <v>43.9</v>
      </c>
      <c r="CV1101" s="274">
        <v>365</v>
      </c>
      <c r="CW1101" s="274" t="s">
        <v>878</v>
      </c>
      <c r="CX1101" s="274" t="s">
        <v>835</v>
      </c>
      <c r="CY1101" s="274" t="s">
        <v>836</v>
      </c>
      <c r="CZ1101" s="274" t="s">
        <v>837</v>
      </c>
      <c r="DA1101" s="274" t="s">
        <v>268</v>
      </c>
      <c r="DB1101" s="274" t="s">
        <v>268</v>
      </c>
      <c r="DC1101" s="274" t="s">
        <v>268</v>
      </c>
      <c r="DD1101" s="274" t="s">
        <v>268</v>
      </c>
      <c r="DE1101" s="274" t="s">
        <v>268</v>
      </c>
      <c r="DF1101" s="274" t="s">
        <v>268</v>
      </c>
      <c r="DG1101" s="299">
        <f>IFERROR(IF(CA1101="D",IF(CK1101="A dispo.",CD1101*VLOOKUP('DATI INPUT'!$F$27,TARIFFE_UD,2,FALSE),CD1101*VLOOKUP(CK1101,TARIFFE_UD,2,FALSE)),CD1101*VLOOKUP(CB1101-100,TARIFFE_UND,2,FALSE)),0)</f>
        <v>43.154257174565849</v>
      </c>
      <c r="DH1101" s="299">
        <f>IFERROR(IF(CA1101="D",IF(CK1101="A dispo.",CF1101*VLOOKUP('DATI INPUT'!$F$27,TARIFFE_UD,3,FALSE),CF1101*VLOOKUP(CK1101,TARIFFE_UD,3,FALSE)),CF1101*VLOOKUP(CB1101-100,TARIFFE_UND,3,FALSE)),0)</f>
        <v>15.164853048114928</v>
      </c>
    </row>
    <row r="1102" spans="1:112" x14ac:dyDescent="0.25">
      <c r="A1102" s="274" t="s">
        <v>8525</v>
      </c>
      <c r="B1102" s="274" t="s">
        <v>8526</v>
      </c>
      <c r="C1102" s="274" t="s">
        <v>8527</v>
      </c>
      <c r="D1102" s="274" t="s">
        <v>8528</v>
      </c>
      <c r="E1102" s="274" t="s">
        <v>268</v>
      </c>
      <c r="F1102" s="274" t="s">
        <v>156</v>
      </c>
      <c r="G1102" s="274" t="s">
        <v>8529</v>
      </c>
      <c r="H1102" s="274" t="s">
        <v>1137</v>
      </c>
      <c r="I1102" s="274" t="s">
        <v>376</v>
      </c>
      <c r="J1102" s="274" t="s">
        <v>274</v>
      </c>
      <c r="K1102" s="274" t="s">
        <v>8530</v>
      </c>
      <c r="L1102" s="274" t="s">
        <v>984</v>
      </c>
      <c r="M1102" s="274" t="s">
        <v>8531</v>
      </c>
      <c r="N1102" s="274" t="s">
        <v>984</v>
      </c>
      <c r="O1102" s="274" t="s">
        <v>873</v>
      </c>
      <c r="P1102" s="274" t="s">
        <v>1847</v>
      </c>
      <c r="Q1102" s="274" t="s">
        <v>656</v>
      </c>
      <c r="R1102" s="274" t="s">
        <v>268</v>
      </c>
      <c r="S1102" s="274" t="s">
        <v>268</v>
      </c>
      <c r="T1102" s="274" t="s">
        <v>268</v>
      </c>
      <c r="U1102" s="274" t="s">
        <v>268</v>
      </c>
      <c r="V1102" s="274" t="s">
        <v>268</v>
      </c>
      <c r="W1102" s="274" t="s">
        <v>8531</v>
      </c>
      <c r="X1102" s="274" t="s">
        <v>1847</v>
      </c>
      <c r="Y1102" s="274" t="s">
        <v>656</v>
      </c>
      <c r="Z1102" s="274" t="s">
        <v>268</v>
      </c>
      <c r="AA1102" s="274" t="s">
        <v>268</v>
      </c>
      <c r="AB1102" s="274" t="s">
        <v>268</v>
      </c>
      <c r="AC1102" s="274" t="s">
        <v>268</v>
      </c>
      <c r="AD1102" s="274" t="s">
        <v>268</v>
      </c>
      <c r="AE1102" s="274" t="s">
        <v>287</v>
      </c>
      <c r="AF1102" s="274" t="s">
        <v>1811</v>
      </c>
      <c r="AG1102" s="274" t="s">
        <v>875</v>
      </c>
      <c r="AH1102" s="274" t="s">
        <v>1848</v>
      </c>
      <c r="AI1102" s="274" t="s">
        <v>1024</v>
      </c>
      <c r="AJ1102" s="274" t="s">
        <v>268</v>
      </c>
      <c r="AK1102" s="274" t="s">
        <v>366</v>
      </c>
      <c r="AL1102" s="274" t="s">
        <v>268</v>
      </c>
      <c r="AM1102" s="274" t="s">
        <v>288</v>
      </c>
      <c r="AN1102" s="274" t="s">
        <v>268</v>
      </c>
      <c r="AO1102" s="274" t="s">
        <v>268</v>
      </c>
      <c r="AP1102" s="274" t="s">
        <v>268</v>
      </c>
      <c r="AQ1102" s="274" t="s">
        <v>268</v>
      </c>
      <c r="AR1102" s="274" t="s">
        <v>268</v>
      </c>
      <c r="AS1102" s="274" t="s">
        <v>268</v>
      </c>
      <c r="AT1102" s="274" t="s">
        <v>268</v>
      </c>
      <c r="AU1102" s="274" t="s">
        <v>268</v>
      </c>
      <c r="AV1102" s="274" t="s">
        <v>268</v>
      </c>
      <c r="AW1102" s="274" t="s">
        <v>268</v>
      </c>
      <c r="AX1102" s="274" t="s">
        <v>268</v>
      </c>
      <c r="AY1102" s="274" t="s">
        <v>268</v>
      </c>
      <c r="AZ1102" s="274" t="s">
        <v>268</v>
      </c>
      <c r="BA1102" s="274" t="s">
        <v>268</v>
      </c>
      <c r="BB1102" s="274" t="s">
        <v>268</v>
      </c>
      <c r="BC1102" s="274" t="s">
        <v>268</v>
      </c>
      <c r="BD1102" s="274" t="s">
        <v>268</v>
      </c>
      <c r="BE1102" s="274" t="s">
        <v>268</v>
      </c>
      <c r="BF1102" s="274" t="s">
        <v>268</v>
      </c>
      <c r="BG1102" s="274" t="s">
        <v>268</v>
      </c>
      <c r="BH1102" s="274" t="s">
        <v>268</v>
      </c>
      <c r="BI1102" s="274" t="s">
        <v>268</v>
      </c>
      <c r="BJ1102" s="274" t="s">
        <v>268</v>
      </c>
      <c r="BK1102" s="274" t="s">
        <v>268</v>
      </c>
      <c r="BL1102" s="274" t="s">
        <v>268</v>
      </c>
      <c r="BM1102" s="274" t="s">
        <v>268</v>
      </c>
      <c r="BN1102" s="274" t="s">
        <v>268</v>
      </c>
      <c r="BO1102" s="274" t="s">
        <v>268</v>
      </c>
      <c r="BP1102" s="274" t="s">
        <v>268</v>
      </c>
      <c r="BQ1102" s="274" t="s">
        <v>268</v>
      </c>
      <c r="BR1102" s="274" t="s">
        <v>268</v>
      </c>
      <c r="BS1102" s="274" t="s">
        <v>268</v>
      </c>
      <c r="BT1102" s="274" t="s">
        <v>268</v>
      </c>
      <c r="BU1102" s="274" t="s">
        <v>268</v>
      </c>
      <c r="BV1102" s="274" t="s">
        <v>268</v>
      </c>
      <c r="BW1102" s="274" t="s">
        <v>268</v>
      </c>
      <c r="BX1102" s="274" t="s">
        <v>268</v>
      </c>
      <c r="BY1102" s="295">
        <v>45</v>
      </c>
      <c r="BZ1102" s="295">
        <v>45</v>
      </c>
      <c r="CA1102" s="298" t="s">
        <v>142</v>
      </c>
      <c r="CB1102" s="297">
        <v>122</v>
      </c>
      <c r="CC1102" s="284">
        <f t="shared" si="70"/>
        <v>0</v>
      </c>
      <c r="CD1102" s="295">
        <f t="shared" si="71"/>
        <v>45</v>
      </c>
      <c r="CE1102" s="284">
        <f t="shared" si="72"/>
        <v>0</v>
      </c>
      <c r="CF1102" s="295">
        <f t="shared" si="73"/>
        <v>1</v>
      </c>
      <c r="CG1102" s="274" t="s">
        <v>876</v>
      </c>
      <c r="CH1102" s="274" t="s">
        <v>268</v>
      </c>
      <c r="CI1102" s="274" t="s">
        <v>268</v>
      </c>
      <c r="CJ1102" s="298" t="s">
        <v>271</v>
      </c>
      <c r="CK1102" s="297">
        <v>1</v>
      </c>
      <c r="CL1102" s="274" t="s">
        <v>268</v>
      </c>
      <c r="CM1102" s="274" t="s">
        <v>268</v>
      </c>
      <c r="CN1102" s="274" t="s">
        <v>268</v>
      </c>
      <c r="CO1102" s="274" t="s">
        <v>268</v>
      </c>
      <c r="CP1102" s="274" t="s">
        <v>268</v>
      </c>
      <c r="CQ1102" s="274" t="s">
        <v>8532</v>
      </c>
      <c r="CR1102" s="274" t="s">
        <v>877</v>
      </c>
      <c r="CS1102" s="274">
        <v>34.380000000000003</v>
      </c>
      <c r="CT1102" s="274" t="s">
        <v>268</v>
      </c>
      <c r="CU1102" s="274">
        <v>34.380000000000003</v>
      </c>
      <c r="CV1102" s="274">
        <v>365</v>
      </c>
      <c r="CW1102" s="274" t="s">
        <v>878</v>
      </c>
      <c r="CX1102" s="274" t="s">
        <v>835</v>
      </c>
      <c r="CY1102" s="274" t="s">
        <v>836</v>
      </c>
      <c r="CZ1102" s="274" t="s">
        <v>837</v>
      </c>
      <c r="DA1102" s="274" t="s">
        <v>268</v>
      </c>
      <c r="DB1102" s="274" t="s">
        <v>268</v>
      </c>
      <c r="DC1102" s="274" t="s">
        <v>268</v>
      </c>
      <c r="DD1102" s="274" t="s">
        <v>268</v>
      </c>
      <c r="DE1102" s="274" t="s">
        <v>268</v>
      </c>
      <c r="DF1102" s="274" t="s">
        <v>268</v>
      </c>
      <c r="DG1102" s="299">
        <f>IFERROR(IF(CA1102="D",IF(CK1102="A dispo.",CD1102*VLOOKUP('DATI INPUT'!$F$27,TARIFFE_UD,2,FALSE),CD1102*VLOOKUP(CK1102,TARIFFE_UD,2,FALSE)),CD1102*VLOOKUP(CB1102-100,TARIFFE_UND,2,FALSE)),0)</f>
        <v>27.718263957400275</v>
      </c>
      <c r="DH1102" s="299">
        <f>IFERROR(IF(CA1102="D",IF(CK1102="A dispo.",CF1102*VLOOKUP('DATI INPUT'!$F$27,TARIFFE_UD,3,FALSE),CF1102*VLOOKUP(CK1102,TARIFFE_UD,3,FALSE)),CF1102*VLOOKUP(CB1102-100,TARIFFE_UND,3,FALSE)),0)</f>
        <v>15.164853048114928</v>
      </c>
    </row>
    <row r="1103" spans="1:112" hidden="1" x14ac:dyDescent="0.25">
      <c r="A1103" s="274" t="s">
        <v>8533</v>
      </c>
      <c r="B1103" s="274" t="s">
        <v>8534</v>
      </c>
      <c r="C1103" s="274" t="s">
        <v>8535</v>
      </c>
      <c r="D1103" s="274" t="s">
        <v>8536</v>
      </c>
      <c r="E1103" s="274" t="s">
        <v>268</v>
      </c>
      <c r="F1103" s="274" t="s">
        <v>156</v>
      </c>
      <c r="G1103" s="274" t="s">
        <v>8537</v>
      </c>
      <c r="H1103" s="274" t="s">
        <v>3307</v>
      </c>
      <c r="I1103" s="274" t="s">
        <v>302</v>
      </c>
      <c r="J1103" s="274" t="s">
        <v>156</v>
      </c>
      <c r="K1103" s="274" t="s">
        <v>8538</v>
      </c>
      <c r="L1103" s="274" t="s">
        <v>8539</v>
      </c>
      <c r="M1103" s="274" t="s">
        <v>8540</v>
      </c>
      <c r="N1103" s="274" t="s">
        <v>8541</v>
      </c>
      <c r="O1103" s="274" t="s">
        <v>8542</v>
      </c>
      <c r="P1103" s="274" t="s">
        <v>8543</v>
      </c>
      <c r="Q1103" s="274" t="s">
        <v>315</v>
      </c>
      <c r="R1103" s="274" t="s">
        <v>268</v>
      </c>
      <c r="S1103" s="274" t="s">
        <v>268</v>
      </c>
      <c r="T1103" s="274" t="s">
        <v>268</v>
      </c>
      <c r="U1103" s="274" t="s">
        <v>268</v>
      </c>
      <c r="V1103" s="274" t="s">
        <v>268</v>
      </c>
      <c r="W1103" s="274" t="s">
        <v>3827</v>
      </c>
      <c r="X1103" s="274" t="s">
        <v>1922</v>
      </c>
      <c r="Y1103" s="274" t="s">
        <v>484</v>
      </c>
      <c r="Z1103" s="274" t="s">
        <v>268</v>
      </c>
      <c r="AA1103" s="274" t="s">
        <v>268</v>
      </c>
      <c r="AB1103" s="274" t="s">
        <v>268</v>
      </c>
      <c r="AC1103" s="274" t="s">
        <v>268</v>
      </c>
      <c r="AD1103" s="274" t="s">
        <v>268</v>
      </c>
      <c r="AE1103" s="274" t="s">
        <v>287</v>
      </c>
      <c r="AF1103" s="274" t="s">
        <v>1811</v>
      </c>
      <c r="AG1103" s="274" t="s">
        <v>875</v>
      </c>
      <c r="AH1103" s="274" t="s">
        <v>1848</v>
      </c>
      <c r="AI1103" s="274" t="s">
        <v>1025</v>
      </c>
      <c r="AJ1103" s="274" t="s">
        <v>268</v>
      </c>
      <c r="AK1103" s="274" t="s">
        <v>377</v>
      </c>
      <c r="AL1103" s="274" t="s">
        <v>268</v>
      </c>
      <c r="AM1103" s="274" t="s">
        <v>405</v>
      </c>
      <c r="AN1103" s="274" t="s">
        <v>268</v>
      </c>
      <c r="AO1103" s="274" t="s">
        <v>268</v>
      </c>
      <c r="AP1103" s="274" t="s">
        <v>268</v>
      </c>
      <c r="AQ1103" s="274" t="s">
        <v>268</v>
      </c>
      <c r="AR1103" s="274" t="s">
        <v>268</v>
      </c>
      <c r="AS1103" s="274" t="s">
        <v>268</v>
      </c>
      <c r="AT1103" s="274" t="s">
        <v>268</v>
      </c>
      <c r="AU1103" s="274" t="s">
        <v>268</v>
      </c>
      <c r="AV1103" s="274" t="s">
        <v>268</v>
      </c>
      <c r="AW1103" s="274" t="s">
        <v>268</v>
      </c>
      <c r="AX1103" s="274" t="s">
        <v>268</v>
      </c>
      <c r="AY1103" s="274" t="s">
        <v>268</v>
      </c>
      <c r="AZ1103" s="274" t="s">
        <v>268</v>
      </c>
      <c r="BA1103" s="274" t="s">
        <v>268</v>
      </c>
      <c r="BB1103" s="274" t="s">
        <v>268</v>
      </c>
      <c r="BC1103" s="274" t="s">
        <v>268</v>
      </c>
      <c r="BD1103" s="274" t="s">
        <v>268</v>
      </c>
      <c r="BE1103" s="274" t="s">
        <v>268</v>
      </c>
      <c r="BF1103" s="274" t="s">
        <v>268</v>
      </c>
      <c r="BG1103" s="274" t="s">
        <v>268</v>
      </c>
      <c r="BH1103" s="274" t="s">
        <v>268</v>
      </c>
      <c r="BI1103" s="274" t="s">
        <v>268</v>
      </c>
      <c r="BJ1103" s="274" t="s">
        <v>268</v>
      </c>
      <c r="BK1103" s="274" t="s">
        <v>268</v>
      </c>
      <c r="BL1103" s="274" t="s">
        <v>268</v>
      </c>
      <c r="BM1103" s="274" t="s">
        <v>268</v>
      </c>
      <c r="BN1103" s="274" t="s">
        <v>268</v>
      </c>
      <c r="BO1103" s="274" t="s">
        <v>268</v>
      </c>
      <c r="BP1103" s="274" t="s">
        <v>268</v>
      </c>
      <c r="BQ1103" s="274" t="s">
        <v>268</v>
      </c>
      <c r="BR1103" s="274" t="s">
        <v>268</v>
      </c>
      <c r="BS1103" s="274" t="s">
        <v>268</v>
      </c>
      <c r="BT1103" s="274" t="s">
        <v>268</v>
      </c>
      <c r="BU1103" s="274" t="s">
        <v>268</v>
      </c>
      <c r="BV1103" s="274" t="s">
        <v>268</v>
      </c>
      <c r="BW1103" s="274" t="s">
        <v>268</v>
      </c>
      <c r="BX1103" s="274" t="s">
        <v>268</v>
      </c>
      <c r="BY1103" s="295">
        <v>18</v>
      </c>
      <c r="BZ1103" s="295">
        <v>18</v>
      </c>
      <c r="CA1103" s="298" t="s">
        <v>142</v>
      </c>
      <c r="CB1103" s="297">
        <v>122</v>
      </c>
      <c r="CC1103" s="284">
        <f t="shared" si="70"/>
        <v>0</v>
      </c>
      <c r="CD1103" s="295">
        <f t="shared" si="71"/>
        <v>18</v>
      </c>
      <c r="CE1103" s="284">
        <f t="shared" si="72"/>
        <v>0</v>
      </c>
      <c r="CF1103" s="295">
        <f t="shared" si="73"/>
        <v>1</v>
      </c>
      <c r="CG1103" s="274" t="s">
        <v>876</v>
      </c>
      <c r="CH1103" s="274" t="s">
        <v>268</v>
      </c>
      <c r="CI1103" s="274" t="s">
        <v>268</v>
      </c>
      <c r="CJ1103" s="298" t="s">
        <v>268</v>
      </c>
      <c r="CK1103" s="298" t="s">
        <v>736</v>
      </c>
      <c r="CL1103" s="274" t="s">
        <v>268</v>
      </c>
      <c r="CM1103" s="274" t="s">
        <v>268</v>
      </c>
      <c r="CN1103" s="274" t="s">
        <v>268</v>
      </c>
      <c r="CO1103" s="274" t="s">
        <v>268</v>
      </c>
      <c r="CP1103" s="274" t="s">
        <v>268</v>
      </c>
      <c r="CQ1103" s="274" t="s">
        <v>8544</v>
      </c>
      <c r="CR1103" s="274" t="s">
        <v>877</v>
      </c>
      <c r="CS1103" s="274">
        <v>61.38</v>
      </c>
      <c r="CT1103" s="274" t="s">
        <v>268</v>
      </c>
      <c r="CU1103" s="274">
        <v>61.38</v>
      </c>
      <c r="CV1103" s="274">
        <v>365</v>
      </c>
      <c r="CW1103" s="274" t="s">
        <v>878</v>
      </c>
      <c r="CX1103" s="274" t="s">
        <v>835</v>
      </c>
      <c r="CY1103" s="274" t="s">
        <v>836</v>
      </c>
      <c r="CZ1103" s="274" t="s">
        <v>837</v>
      </c>
      <c r="DA1103" s="274" t="s">
        <v>268</v>
      </c>
      <c r="DB1103" s="274" t="s">
        <v>268</v>
      </c>
      <c r="DC1103" s="274" t="s">
        <v>268</v>
      </c>
      <c r="DD1103" s="274" t="s">
        <v>268</v>
      </c>
      <c r="DE1103" s="274" t="s">
        <v>268</v>
      </c>
      <c r="DF1103" s="274" t="s">
        <v>268</v>
      </c>
      <c r="DG1103" s="299">
        <f>IFERROR(IF(CA1103="D",IF(CK1103="A dispo.",CD1103*VLOOKUP('DATI INPUT'!$F$27,TARIFFE_UD,2,FALSE),CD1103*VLOOKUP(CK1103,TARIFFE_UD,2,FALSE)),CD1103*VLOOKUP(CB1103-100,TARIFFE_UND,2,FALSE)),0)</f>
        <v>14.255107178091567</v>
      </c>
      <c r="DH1103" s="299">
        <f>IFERROR(IF(CA1103="D",IF(CK1103="A dispo.",CF1103*VLOOKUP('DATI INPUT'!$F$27,TARIFFE_UD,3,FALSE),CF1103*VLOOKUP(CK1103,TARIFFE_UD,3,FALSE)),CF1103*VLOOKUP(CB1103-100,TARIFFE_UND,3,FALSE)),0)</f>
        <v>60.367780403072892</v>
      </c>
    </row>
    <row r="1104" spans="1:112" x14ac:dyDescent="0.25">
      <c r="A1104" s="274" t="s">
        <v>8545</v>
      </c>
      <c r="B1104" s="274" t="s">
        <v>8546</v>
      </c>
      <c r="C1104" s="274" t="s">
        <v>8547</v>
      </c>
      <c r="D1104" s="274" t="s">
        <v>8548</v>
      </c>
      <c r="E1104" s="274" t="s">
        <v>268</v>
      </c>
      <c r="F1104" s="274" t="s">
        <v>156</v>
      </c>
      <c r="G1104" s="274" t="s">
        <v>8549</v>
      </c>
      <c r="H1104" s="274" t="s">
        <v>1137</v>
      </c>
      <c r="I1104" s="274" t="s">
        <v>402</v>
      </c>
      <c r="J1104" s="274" t="s">
        <v>274</v>
      </c>
      <c r="K1104" s="274" t="s">
        <v>8550</v>
      </c>
      <c r="L1104" s="274" t="s">
        <v>984</v>
      </c>
      <c r="M1104" s="274" t="s">
        <v>2998</v>
      </c>
      <c r="N1104" s="274" t="s">
        <v>984</v>
      </c>
      <c r="O1104" s="274" t="s">
        <v>873</v>
      </c>
      <c r="P1104" s="274" t="s">
        <v>2241</v>
      </c>
      <c r="Q1104" s="274" t="s">
        <v>277</v>
      </c>
      <c r="R1104" s="274" t="s">
        <v>268</v>
      </c>
      <c r="S1104" s="274" t="s">
        <v>268</v>
      </c>
      <c r="T1104" s="274" t="s">
        <v>268</v>
      </c>
      <c r="U1104" s="274" t="s">
        <v>268</v>
      </c>
      <c r="V1104" s="274" t="s">
        <v>268</v>
      </c>
      <c r="W1104" s="274" t="s">
        <v>2998</v>
      </c>
      <c r="X1104" s="274" t="s">
        <v>2241</v>
      </c>
      <c r="Y1104" s="274" t="s">
        <v>277</v>
      </c>
      <c r="Z1104" s="274" t="s">
        <v>268</v>
      </c>
      <c r="AA1104" s="274" t="s">
        <v>268</v>
      </c>
      <c r="AB1104" s="274" t="s">
        <v>268</v>
      </c>
      <c r="AC1104" s="274" t="s">
        <v>268</v>
      </c>
      <c r="AD1104" s="274" t="s">
        <v>268</v>
      </c>
      <c r="AE1104" s="274" t="s">
        <v>287</v>
      </c>
      <c r="AF1104" s="274" t="s">
        <v>1811</v>
      </c>
      <c r="AG1104" s="274" t="s">
        <v>875</v>
      </c>
      <c r="AH1104" s="274" t="s">
        <v>1848</v>
      </c>
      <c r="AI1104" s="274" t="s">
        <v>774</v>
      </c>
      <c r="AJ1104" s="274" t="s">
        <v>268</v>
      </c>
      <c r="AK1104" s="274" t="s">
        <v>395</v>
      </c>
      <c r="AL1104" s="274" t="s">
        <v>268</v>
      </c>
      <c r="AM1104" s="274" t="s">
        <v>288</v>
      </c>
      <c r="AN1104" s="274" t="s">
        <v>268</v>
      </c>
      <c r="AO1104" s="274" t="s">
        <v>268</v>
      </c>
      <c r="AP1104" s="274" t="s">
        <v>268</v>
      </c>
      <c r="AQ1104" s="274" t="s">
        <v>268</v>
      </c>
      <c r="AR1104" s="274" t="s">
        <v>268</v>
      </c>
      <c r="AS1104" s="274" t="s">
        <v>268</v>
      </c>
      <c r="AT1104" s="274" t="s">
        <v>268</v>
      </c>
      <c r="AU1104" s="274" t="s">
        <v>268</v>
      </c>
      <c r="AV1104" s="274" t="s">
        <v>268</v>
      </c>
      <c r="AW1104" s="274" t="s">
        <v>268</v>
      </c>
      <c r="AX1104" s="274" t="s">
        <v>268</v>
      </c>
      <c r="AY1104" s="274" t="s">
        <v>268</v>
      </c>
      <c r="AZ1104" s="274" t="s">
        <v>268</v>
      </c>
      <c r="BA1104" s="274" t="s">
        <v>268</v>
      </c>
      <c r="BB1104" s="274" t="s">
        <v>268</v>
      </c>
      <c r="BC1104" s="274" t="s">
        <v>268</v>
      </c>
      <c r="BD1104" s="274" t="s">
        <v>268</v>
      </c>
      <c r="BE1104" s="274" t="s">
        <v>268</v>
      </c>
      <c r="BF1104" s="274" t="s">
        <v>268</v>
      </c>
      <c r="BG1104" s="274" t="s">
        <v>268</v>
      </c>
      <c r="BH1104" s="274" t="s">
        <v>268</v>
      </c>
      <c r="BI1104" s="274" t="s">
        <v>268</v>
      </c>
      <c r="BJ1104" s="274" t="s">
        <v>268</v>
      </c>
      <c r="BK1104" s="274" t="s">
        <v>268</v>
      </c>
      <c r="BL1104" s="274" t="s">
        <v>268</v>
      </c>
      <c r="BM1104" s="274" t="s">
        <v>268</v>
      </c>
      <c r="BN1104" s="274" t="s">
        <v>268</v>
      </c>
      <c r="BO1104" s="274" t="s">
        <v>268</v>
      </c>
      <c r="BP1104" s="274" t="s">
        <v>268</v>
      </c>
      <c r="BQ1104" s="274" t="s">
        <v>268</v>
      </c>
      <c r="BR1104" s="274" t="s">
        <v>268</v>
      </c>
      <c r="BS1104" s="274" t="s">
        <v>268</v>
      </c>
      <c r="BT1104" s="274" t="s">
        <v>268</v>
      </c>
      <c r="BU1104" s="274" t="s">
        <v>268</v>
      </c>
      <c r="BV1104" s="274" t="s">
        <v>268</v>
      </c>
      <c r="BW1104" s="274" t="s">
        <v>268</v>
      </c>
      <c r="BX1104" s="274" t="s">
        <v>268</v>
      </c>
      <c r="BY1104" s="295">
        <v>65</v>
      </c>
      <c r="BZ1104" s="295">
        <v>65</v>
      </c>
      <c r="CA1104" s="298" t="s">
        <v>142</v>
      </c>
      <c r="CB1104" s="297">
        <v>122</v>
      </c>
      <c r="CC1104" s="284">
        <f t="shared" si="70"/>
        <v>0</v>
      </c>
      <c r="CD1104" s="295">
        <f t="shared" si="71"/>
        <v>65</v>
      </c>
      <c r="CE1104" s="284">
        <f t="shared" si="72"/>
        <v>0</v>
      </c>
      <c r="CF1104" s="295">
        <f t="shared" si="73"/>
        <v>1</v>
      </c>
      <c r="CG1104" s="274" t="s">
        <v>876</v>
      </c>
      <c r="CH1104" s="274" t="s">
        <v>268</v>
      </c>
      <c r="CI1104" s="274" t="s">
        <v>268</v>
      </c>
      <c r="CJ1104" s="298" t="s">
        <v>271</v>
      </c>
      <c r="CK1104" s="297">
        <v>1</v>
      </c>
      <c r="CL1104" s="274" t="s">
        <v>268</v>
      </c>
      <c r="CM1104" s="274" t="s">
        <v>268</v>
      </c>
      <c r="CN1104" s="274" t="s">
        <v>268</v>
      </c>
      <c r="CO1104" s="274" t="s">
        <v>268</v>
      </c>
      <c r="CP1104" s="274" t="s">
        <v>268</v>
      </c>
      <c r="CQ1104" s="274" t="s">
        <v>268</v>
      </c>
      <c r="CR1104" s="274" t="s">
        <v>877</v>
      </c>
      <c r="CS1104" s="274">
        <v>41.98</v>
      </c>
      <c r="CT1104" s="274" t="s">
        <v>268</v>
      </c>
      <c r="CU1104" s="274">
        <v>41.98</v>
      </c>
      <c r="CV1104" s="274">
        <v>365</v>
      </c>
      <c r="CW1104" s="274" t="s">
        <v>878</v>
      </c>
      <c r="CX1104" s="274" t="s">
        <v>835</v>
      </c>
      <c r="CY1104" s="274" t="s">
        <v>836</v>
      </c>
      <c r="CZ1104" s="274" t="s">
        <v>837</v>
      </c>
      <c r="DA1104" s="274" t="s">
        <v>268</v>
      </c>
      <c r="DB1104" s="274" t="s">
        <v>268</v>
      </c>
      <c r="DC1104" s="274" t="s">
        <v>268</v>
      </c>
      <c r="DD1104" s="274" t="s">
        <v>268</v>
      </c>
      <c r="DE1104" s="274" t="s">
        <v>268</v>
      </c>
      <c r="DF1104" s="274" t="s">
        <v>268</v>
      </c>
      <c r="DG1104" s="299">
        <f>IFERROR(IF(CA1104="D",IF(CK1104="A dispo.",CD1104*VLOOKUP('DATI INPUT'!$F$27,TARIFFE_UD,2,FALSE),CD1104*VLOOKUP(CK1104,TARIFFE_UD,2,FALSE)),CD1104*VLOOKUP(CB1104-100,TARIFFE_UND,2,FALSE)),0)</f>
        <v>40.037492382911509</v>
      </c>
      <c r="DH1104" s="299">
        <f>IFERROR(IF(CA1104="D",IF(CK1104="A dispo.",CF1104*VLOOKUP('DATI INPUT'!$F$27,TARIFFE_UD,3,FALSE),CF1104*VLOOKUP(CK1104,TARIFFE_UD,3,FALSE)),CF1104*VLOOKUP(CB1104-100,TARIFFE_UND,3,FALSE)),0)</f>
        <v>15.164853048114928</v>
      </c>
    </row>
    <row r="1105" spans="1:112" hidden="1" x14ac:dyDescent="0.25">
      <c r="A1105" s="274" t="s">
        <v>8551</v>
      </c>
      <c r="B1105" s="274" t="s">
        <v>8552</v>
      </c>
      <c r="C1105" s="274" t="s">
        <v>8553</v>
      </c>
      <c r="D1105" s="274" t="s">
        <v>8554</v>
      </c>
      <c r="E1105" s="274" t="s">
        <v>268</v>
      </c>
      <c r="F1105" s="274" t="s">
        <v>156</v>
      </c>
      <c r="G1105" s="274" t="s">
        <v>8555</v>
      </c>
      <c r="H1105" s="274" t="s">
        <v>5017</v>
      </c>
      <c r="I1105" s="274" t="s">
        <v>8556</v>
      </c>
      <c r="J1105" s="274" t="s">
        <v>156</v>
      </c>
      <c r="K1105" s="274" t="s">
        <v>8557</v>
      </c>
      <c r="L1105" s="274" t="s">
        <v>984</v>
      </c>
      <c r="M1105" s="274" t="s">
        <v>8558</v>
      </c>
      <c r="N1105" s="274" t="s">
        <v>303</v>
      </c>
      <c r="O1105" s="274" t="s">
        <v>1215</v>
      </c>
      <c r="P1105" s="274" t="s">
        <v>8559</v>
      </c>
      <c r="Q1105" s="274" t="s">
        <v>276</v>
      </c>
      <c r="R1105" s="274" t="s">
        <v>153</v>
      </c>
      <c r="S1105" s="274" t="s">
        <v>268</v>
      </c>
      <c r="T1105" s="274" t="s">
        <v>268</v>
      </c>
      <c r="U1105" s="274" t="s">
        <v>268</v>
      </c>
      <c r="V1105" s="274" t="s">
        <v>268</v>
      </c>
      <c r="W1105" s="274" t="s">
        <v>2866</v>
      </c>
      <c r="X1105" s="274" t="s">
        <v>613</v>
      </c>
      <c r="Y1105" s="274" t="s">
        <v>504</v>
      </c>
      <c r="Z1105" s="274" t="s">
        <v>268</v>
      </c>
      <c r="AA1105" s="274" t="s">
        <v>268</v>
      </c>
      <c r="AB1105" s="274" t="s">
        <v>268</v>
      </c>
      <c r="AC1105" s="274" t="s">
        <v>268</v>
      </c>
      <c r="AD1105" s="274" t="s">
        <v>268</v>
      </c>
      <c r="AE1105" s="274" t="s">
        <v>287</v>
      </c>
      <c r="AF1105" s="274" t="s">
        <v>1811</v>
      </c>
      <c r="AG1105" s="274" t="s">
        <v>875</v>
      </c>
      <c r="AH1105" s="274" t="s">
        <v>1831</v>
      </c>
      <c r="AI1105" s="274" t="s">
        <v>642</v>
      </c>
      <c r="AJ1105" s="274" t="s">
        <v>268</v>
      </c>
      <c r="AK1105" s="274" t="s">
        <v>396</v>
      </c>
      <c r="AL1105" s="274" t="s">
        <v>268</v>
      </c>
      <c r="AM1105" s="274" t="s">
        <v>355</v>
      </c>
      <c r="AN1105" s="274" t="s">
        <v>268</v>
      </c>
      <c r="AO1105" s="274" t="s">
        <v>268</v>
      </c>
      <c r="AP1105" s="274" t="s">
        <v>268</v>
      </c>
      <c r="AQ1105" s="274" t="s">
        <v>268</v>
      </c>
      <c r="AR1105" s="274" t="s">
        <v>268</v>
      </c>
      <c r="AS1105" s="274" t="s">
        <v>268</v>
      </c>
      <c r="AT1105" s="274" t="s">
        <v>268</v>
      </c>
      <c r="AU1105" s="274" t="s">
        <v>268</v>
      </c>
      <c r="AV1105" s="274" t="s">
        <v>268</v>
      </c>
      <c r="AW1105" s="274" t="s">
        <v>268</v>
      </c>
      <c r="AX1105" s="274" t="s">
        <v>268</v>
      </c>
      <c r="AY1105" s="274" t="s">
        <v>268</v>
      </c>
      <c r="AZ1105" s="274" t="s">
        <v>268</v>
      </c>
      <c r="BA1105" s="274" t="s">
        <v>268</v>
      </c>
      <c r="BB1105" s="274" t="s">
        <v>268</v>
      </c>
      <c r="BC1105" s="274" t="s">
        <v>268</v>
      </c>
      <c r="BD1105" s="274" t="s">
        <v>268</v>
      </c>
      <c r="BE1105" s="274" t="s">
        <v>268</v>
      </c>
      <c r="BF1105" s="274" t="s">
        <v>268</v>
      </c>
      <c r="BG1105" s="274" t="s">
        <v>268</v>
      </c>
      <c r="BH1105" s="274" t="s">
        <v>268</v>
      </c>
      <c r="BI1105" s="274" t="s">
        <v>268</v>
      </c>
      <c r="BJ1105" s="274" t="s">
        <v>268</v>
      </c>
      <c r="BK1105" s="274" t="s">
        <v>268</v>
      </c>
      <c r="BL1105" s="274" t="s">
        <v>268</v>
      </c>
      <c r="BM1105" s="274" t="s">
        <v>268</v>
      </c>
      <c r="BN1105" s="274" t="s">
        <v>268</v>
      </c>
      <c r="BO1105" s="274" t="s">
        <v>268</v>
      </c>
      <c r="BP1105" s="274" t="s">
        <v>268</v>
      </c>
      <c r="BQ1105" s="274" t="s">
        <v>268</v>
      </c>
      <c r="BR1105" s="274" t="s">
        <v>268</v>
      </c>
      <c r="BS1105" s="274" t="s">
        <v>268</v>
      </c>
      <c r="BT1105" s="274" t="s">
        <v>268</v>
      </c>
      <c r="BU1105" s="274" t="s">
        <v>268</v>
      </c>
      <c r="BV1105" s="274" t="s">
        <v>268</v>
      </c>
      <c r="BW1105" s="274" t="s">
        <v>268</v>
      </c>
      <c r="BX1105" s="274" t="s">
        <v>268</v>
      </c>
      <c r="BY1105" s="295">
        <v>40</v>
      </c>
      <c r="BZ1105" s="295">
        <v>40</v>
      </c>
      <c r="CA1105" s="298" t="s">
        <v>142</v>
      </c>
      <c r="CB1105" s="297">
        <v>122</v>
      </c>
      <c r="CC1105" s="284">
        <f t="shared" si="70"/>
        <v>0</v>
      </c>
      <c r="CD1105" s="295">
        <f t="shared" si="71"/>
        <v>40</v>
      </c>
      <c r="CE1105" s="284">
        <f t="shared" si="72"/>
        <v>0</v>
      </c>
      <c r="CF1105" s="295">
        <f t="shared" si="73"/>
        <v>1</v>
      </c>
      <c r="CG1105" s="274" t="s">
        <v>876</v>
      </c>
      <c r="CH1105" s="274" t="s">
        <v>268</v>
      </c>
      <c r="CI1105" s="274" t="s">
        <v>268</v>
      </c>
      <c r="CJ1105" s="298" t="s">
        <v>268</v>
      </c>
      <c r="CK1105" s="298" t="s">
        <v>736</v>
      </c>
      <c r="CL1105" s="274" t="s">
        <v>268</v>
      </c>
      <c r="CM1105" s="274" t="s">
        <v>268</v>
      </c>
      <c r="CN1105" s="274" t="s">
        <v>268</v>
      </c>
      <c r="CO1105" s="274" t="s">
        <v>268</v>
      </c>
      <c r="CP1105" s="274" t="s">
        <v>268</v>
      </c>
      <c r="CQ1105" s="274" t="s">
        <v>8560</v>
      </c>
      <c r="CR1105" s="274" t="s">
        <v>877</v>
      </c>
      <c r="CS1105" s="274">
        <v>72.16</v>
      </c>
      <c r="CT1105" s="274" t="s">
        <v>268</v>
      </c>
      <c r="CU1105" s="274">
        <v>72.16</v>
      </c>
      <c r="CV1105" s="274">
        <v>365</v>
      </c>
      <c r="CW1105" s="274" t="s">
        <v>878</v>
      </c>
      <c r="CX1105" s="274" t="s">
        <v>835</v>
      </c>
      <c r="CY1105" s="274" t="s">
        <v>836</v>
      </c>
      <c r="CZ1105" s="274" t="s">
        <v>837</v>
      </c>
      <c r="DA1105" s="274" t="s">
        <v>268</v>
      </c>
      <c r="DB1105" s="274" t="s">
        <v>268</v>
      </c>
      <c r="DC1105" s="274" t="s">
        <v>268</v>
      </c>
      <c r="DD1105" s="274" t="s">
        <v>268</v>
      </c>
      <c r="DE1105" s="274" t="s">
        <v>268</v>
      </c>
      <c r="DF1105" s="274" t="s">
        <v>268</v>
      </c>
      <c r="DG1105" s="299">
        <f>IFERROR(IF(CA1105="D",IF(CK1105="A dispo.",CD1105*VLOOKUP('DATI INPUT'!$F$27,TARIFFE_UD,2,FALSE),CD1105*VLOOKUP(CK1105,TARIFFE_UD,2,FALSE)),CD1105*VLOOKUP(CB1105-100,TARIFFE_UND,2,FALSE)),0)</f>
        <v>31.678015951314595</v>
      </c>
      <c r="DH1105" s="299">
        <f>IFERROR(IF(CA1105="D",IF(CK1105="A dispo.",CF1105*VLOOKUP('DATI INPUT'!$F$27,TARIFFE_UD,3,FALSE),CF1105*VLOOKUP(CK1105,TARIFFE_UD,3,FALSE)),CF1105*VLOOKUP(CB1105-100,TARIFFE_UND,3,FALSE)),0)</f>
        <v>60.367780403072892</v>
      </c>
    </row>
    <row r="1106" spans="1:112" hidden="1" x14ac:dyDescent="0.25">
      <c r="A1106" s="274" t="s">
        <v>8561</v>
      </c>
      <c r="B1106" s="274" t="s">
        <v>8562</v>
      </c>
      <c r="C1106" s="274" t="s">
        <v>1555</v>
      </c>
      <c r="D1106" s="274" t="s">
        <v>8563</v>
      </c>
      <c r="E1106" s="274" t="s">
        <v>268</v>
      </c>
      <c r="F1106" s="274" t="s">
        <v>156</v>
      </c>
      <c r="G1106" s="274" t="s">
        <v>8564</v>
      </c>
      <c r="H1106" s="274" t="s">
        <v>8565</v>
      </c>
      <c r="I1106" s="274" t="s">
        <v>432</v>
      </c>
      <c r="J1106" s="274" t="s">
        <v>156</v>
      </c>
      <c r="K1106" s="274" t="s">
        <v>8566</v>
      </c>
      <c r="L1106" s="274" t="s">
        <v>8567</v>
      </c>
      <c r="M1106" s="274" t="s">
        <v>8568</v>
      </c>
      <c r="N1106" s="274" t="s">
        <v>8567</v>
      </c>
      <c r="O1106" s="274" t="s">
        <v>8569</v>
      </c>
      <c r="P1106" s="274" t="s">
        <v>8570</v>
      </c>
      <c r="Q1106" s="274" t="s">
        <v>2177</v>
      </c>
      <c r="R1106" s="274" t="s">
        <v>268</v>
      </c>
      <c r="S1106" s="274" t="s">
        <v>268</v>
      </c>
      <c r="T1106" s="274" t="s">
        <v>268</v>
      </c>
      <c r="U1106" s="274" t="s">
        <v>268</v>
      </c>
      <c r="V1106" s="274" t="s">
        <v>268</v>
      </c>
      <c r="W1106" s="274" t="s">
        <v>8571</v>
      </c>
      <c r="X1106" s="274" t="s">
        <v>148</v>
      </c>
      <c r="Y1106" s="274" t="s">
        <v>323</v>
      </c>
      <c r="Z1106" s="274" t="s">
        <v>268</v>
      </c>
      <c r="AA1106" s="274" t="s">
        <v>268</v>
      </c>
      <c r="AB1106" s="274" t="s">
        <v>268</v>
      </c>
      <c r="AC1106" s="274" t="s">
        <v>268</v>
      </c>
      <c r="AD1106" s="274" t="s">
        <v>268</v>
      </c>
      <c r="AE1106" s="274" t="s">
        <v>287</v>
      </c>
      <c r="AF1106" s="274" t="s">
        <v>1811</v>
      </c>
      <c r="AG1106" s="274" t="s">
        <v>875</v>
      </c>
      <c r="AH1106" s="274" t="s">
        <v>2154</v>
      </c>
      <c r="AI1106" s="274" t="s">
        <v>963</v>
      </c>
      <c r="AJ1106" s="274" t="s">
        <v>268</v>
      </c>
      <c r="AK1106" s="274" t="s">
        <v>366</v>
      </c>
      <c r="AL1106" s="274" t="s">
        <v>268</v>
      </c>
      <c r="AM1106" s="274" t="s">
        <v>288</v>
      </c>
      <c r="AN1106" s="274" t="s">
        <v>268</v>
      </c>
      <c r="AO1106" s="274" t="s">
        <v>268</v>
      </c>
      <c r="AP1106" s="274" t="s">
        <v>268</v>
      </c>
      <c r="AQ1106" s="274" t="s">
        <v>268</v>
      </c>
      <c r="AR1106" s="274" t="s">
        <v>268</v>
      </c>
      <c r="AS1106" s="274" t="s">
        <v>268</v>
      </c>
      <c r="AT1106" s="274" t="s">
        <v>268</v>
      </c>
      <c r="AU1106" s="274" t="s">
        <v>268</v>
      </c>
      <c r="AV1106" s="274" t="s">
        <v>268</v>
      </c>
      <c r="AW1106" s="274" t="s">
        <v>268</v>
      </c>
      <c r="AX1106" s="274" t="s">
        <v>268</v>
      </c>
      <c r="AY1106" s="274" t="s">
        <v>268</v>
      </c>
      <c r="AZ1106" s="274" t="s">
        <v>268</v>
      </c>
      <c r="BA1106" s="274" t="s">
        <v>268</v>
      </c>
      <c r="BB1106" s="274" t="s">
        <v>268</v>
      </c>
      <c r="BC1106" s="274" t="s">
        <v>268</v>
      </c>
      <c r="BD1106" s="274" t="s">
        <v>268</v>
      </c>
      <c r="BE1106" s="274" t="s">
        <v>268</v>
      </c>
      <c r="BF1106" s="274" t="s">
        <v>268</v>
      </c>
      <c r="BG1106" s="274" t="s">
        <v>268</v>
      </c>
      <c r="BH1106" s="274" t="s">
        <v>268</v>
      </c>
      <c r="BI1106" s="274" t="s">
        <v>268</v>
      </c>
      <c r="BJ1106" s="274" t="s">
        <v>268</v>
      </c>
      <c r="BK1106" s="274" t="s">
        <v>268</v>
      </c>
      <c r="BL1106" s="274" t="s">
        <v>268</v>
      </c>
      <c r="BM1106" s="274" t="s">
        <v>268</v>
      </c>
      <c r="BN1106" s="274" t="s">
        <v>268</v>
      </c>
      <c r="BO1106" s="274" t="s">
        <v>268</v>
      </c>
      <c r="BP1106" s="274" t="s">
        <v>268</v>
      </c>
      <c r="BQ1106" s="274" t="s">
        <v>268</v>
      </c>
      <c r="BR1106" s="274" t="s">
        <v>268</v>
      </c>
      <c r="BS1106" s="274" t="s">
        <v>268</v>
      </c>
      <c r="BT1106" s="274" t="s">
        <v>268</v>
      </c>
      <c r="BU1106" s="274" t="s">
        <v>268</v>
      </c>
      <c r="BV1106" s="274" t="s">
        <v>268</v>
      </c>
      <c r="BW1106" s="274" t="s">
        <v>268</v>
      </c>
      <c r="BX1106" s="274" t="s">
        <v>268</v>
      </c>
      <c r="BY1106" s="295">
        <v>109</v>
      </c>
      <c r="BZ1106" s="295">
        <v>109</v>
      </c>
      <c r="CA1106" s="298" t="s">
        <v>142</v>
      </c>
      <c r="CB1106" s="297">
        <v>122</v>
      </c>
      <c r="CC1106" s="284">
        <f t="shared" si="70"/>
        <v>0</v>
      </c>
      <c r="CD1106" s="295">
        <f t="shared" si="71"/>
        <v>109</v>
      </c>
      <c r="CE1106" s="284">
        <f t="shared" si="72"/>
        <v>0</v>
      </c>
      <c r="CF1106" s="295">
        <f t="shared" si="73"/>
        <v>1</v>
      </c>
      <c r="CG1106" s="274" t="s">
        <v>876</v>
      </c>
      <c r="CH1106" s="274" t="s">
        <v>268</v>
      </c>
      <c r="CI1106" s="274" t="s">
        <v>268</v>
      </c>
      <c r="CJ1106" s="298" t="s">
        <v>268</v>
      </c>
      <c r="CK1106" s="298" t="s">
        <v>736</v>
      </c>
      <c r="CL1106" s="274" t="s">
        <v>268</v>
      </c>
      <c r="CM1106" s="274" t="s">
        <v>268</v>
      </c>
      <c r="CN1106" s="274" t="s">
        <v>268</v>
      </c>
      <c r="CO1106" s="274" t="s">
        <v>268</v>
      </c>
      <c r="CP1106" s="274" t="s">
        <v>268</v>
      </c>
      <c r="CQ1106" s="274" t="s">
        <v>8572</v>
      </c>
      <c r="CR1106" s="274" t="s">
        <v>877</v>
      </c>
      <c r="CS1106" s="274">
        <v>105.97</v>
      </c>
      <c r="CT1106" s="274" t="s">
        <v>268</v>
      </c>
      <c r="CU1106" s="274">
        <v>105.97</v>
      </c>
      <c r="CV1106" s="274">
        <v>365</v>
      </c>
      <c r="CW1106" s="274" t="s">
        <v>878</v>
      </c>
      <c r="CX1106" s="274" t="s">
        <v>835</v>
      </c>
      <c r="CY1106" s="274" t="s">
        <v>836</v>
      </c>
      <c r="CZ1106" s="274" t="s">
        <v>837</v>
      </c>
      <c r="DA1106" s="274" t="s">
        <v>268</v>
      </c>
      <c r="DB1106" s="274" t="s">
        <v>268</v>
      </c>
      <c r="DC1106" s="274" t="s">
        <v>268</v>
      </c>
      <c r="DD1106" s="274" t="s">
        <v>268</v>
      </c>
      <c r="DE1106" s="274" t="s">
        <v>268</v>
      </c>
      <c r="DF1106" s="274" t="s">
        <v>268</v>
      </c>
      <c r="DG1106" s="299">
        <f>IFERROR(IF(CA1106="D",IF(CK1106="A dispo.",CD1106*VLOOKUP('DATI INPUT'!$F$27,TARIFFE_UD,2,FALSE),CD1106*VLOOKUP(CK1106,TARIFFE_UD,2,FALSE)),CD1106*VLOOKUP(CB1106-100,TARIFFE_UND,2,FALSE)),0)</f>
        <v>86.322593467332268</v>
      </c>
      <c r="DH1106" s="299">
        <f>IFERROR(IF(CA1106="D",IF(CK1106="A dispo.",CF1106*VLOOKUP('DATI INPUT'!$F$27,TARIFFE_UD,3,FALSE),CF1106*VLOOKUP(CK1106,TARIFFE_UD,3,FALSE)),CF1106*VLOOKUP(CB1106-100,TARIFFE_UND,3,FALSE)),0)</f>
        <v>60.367780403072892</v>
      </c>
    </row>
    <row r="1107" spans="1:112" x14ac:dyDescent="0.25">
      <c r="A1107" s="274" t="s">
        <v>8573</v>
      </c>
      <c r="B1107" s="274" t="s">
        <v>8562</v>
      </c>
      <c r="C1107" s="274" t="s">
        <v>8574</v>
      </c>
      <c r="D1107" s="274" t="s">
        <v>8563</v>
      </c>
      <c r="E1107" s="274" t="s">
        <v>268</v>
      </c>
      <c r="F1107" s="274" t="s">
        <v>156</v>
      </c>
      <c r="G1107" s="274" t="s">
        <v>8564</v>
      </c>
      <c r="H1107" s="274" t="s">
        <v>8565</v>
      </c>
      <c r="I1107" s="274" t="s">
        <v>432</v>
      </c>
      <c r="J1107" s="274" t="s">
        <v>156</v>
      </c>
      <c r="K1107" s="274" t="s">
        <v>8566</v>
      </c>
      <c r="L1107" s="274" t="s">
        <v>8567</v>
      </c>
      <c r="M1107" s="274" t="s">
        <v>8568</v>
      </c>
      <c r="N1107" s="274" t="s">
        <v>8567</v>
      </c>
      <c r="O1107" s="274" t="s">
        <v>8569</v>
      </c>
      <c r="P1107" s="274" t="s">
        <v>8570</v>
      </c>
      <c r="Q1107" s="274" t="s">
        <v>2177</v>
      </c>
      <c r="R1107" s="274" t="s">
        <v>268</v>
      </c>
      <c r="S1107" s="274" t="s">
        <v>268</v>
      </c>
      <c r="T1107" s="274" t="s">
        <v>268</v>
      </c>
      <c r="U1107" s="274" t="s">
        <v>268</v>
      </c>
      <c r="V1107" s="274" t="s">
        <v>268</v>
      </c>
      <c r="W1107" s="274" t="s">
        <v>8575</v>
      </c>
      <c r="X1107" s="274" t="s">
        <v>148</v>
      </c>
      <c r="Y1107" s="274" t="s">
        <v>298</v>
      </c>
      <c r="Z1107" s="274" t="s">
        <v>268</v>
      </c>
      <c r="AA1107" s="274" t="s">
        <v>268</v>
      </c>
      <c r="AB1107" s="274" t="s">
        <v>268</v>
      </c>
      <c r="AC1107" s="274" t="s">
        <v>268</v>
      </c>
      <c r="AD1107" s="274" t="s">
        <v>268</v>
      </c>
      <c r="AE1107" s="274" t="s">
        <v>287</v>
      </c>
      <c r="AF1107" s="274" t="s">
        <v>1811</v>
      </c>
      <c r="AG1107" s="274" t="s">
        <v>875</v>
      </c>
      <c r="AH1107" s="274" t="s">
        <v>2154</v>
      </c>
      <c r="AI1107" s="274" t="s">
        <v>963</v>
      </c>
      <c r="AJ1107" s="274" t="s">
        <v>268</v>
      </c>
      <c r="AK1107" s="274" t="s">
        <v>366</v>
      </c>
      <c r="AL1107" s="274" t="s">
        <v>268</v>
      </c>
      <c r="AM1107" s="274" t="s">
        <v>288</v>
      </c>
      <c r="AN1107" s="274" t="s">
        <v>268</v>
      </c>
      <c r="AO1107" s="274" t="s">
        <v>268</v>
      </c>
      <c r="AP1107" s="274" t="s">
        <v>268</v>
      </c>
      <c r="AQ1107" s="274" t="s">
        <v>268</v>
      </c>
      <c r="AR1107" s="274" t="s">
        <v>268</v>
      </c>
      <c r="AS1107" s="274" t="s">
        <v>268</v>
      </c>
      <c r="AT1107" s="274" t="s">
        <v>268</v>
      </c>
      <c r="AU1107" s="274" t="s">
        <v>268</v>
      </c>
      <c r="AV1107" s="274" t="s">
        <v>268</v>
      </c>
      <c r="AW1107" s="274" t="s">
        <v>268</v>
      </c>
      <c r="AX1107" s="274" t="s">
        <v>268</v>
      </c>
      <c r="AY1107" s="274" t="s">
        <v>268</v>
      </c>
      <c r="AZ1107" s="274" t="s">
        <v>268</v>
      </c>
      <c r="BA1107" s="274" t="s">
        <v>268</v>
      </c>
      <c r="BB1107" s="274" t="s">
        <v>268</v>
      </c>
      <c r="BC1107" s="274" t="s">
        <v>268</v>
      </c>
      <c r="BD1107" s="274" t="s">
        <v>268</v>
      </c>
      <c r="BE1107" s="274" t="s">
        <v>268</v>
      </c>
      <c r="BF1107" s="274" t="s">
        <v>268</v>
      </c>
      <c r="BG1107" s="274" t="s">
        <v>268</v>
      </c>
      <c r="BH1107" s="274" t="s">
        <v>268</v>
      </c>
      <c r="BI1107" s="274" t="s">
        <v>268</v>
      </c>
      <c r="BJ1107" s="274" t="s">
        <v>268</v>
      </c>
      <c r="BK1107" s="274" t="s">
        <v>268</v>
      </c>
      <c r="BL1107" s="274" t="s">
        <v>268</v>
      </c>
      <c r="BM1107" s="274" t="s">
        <v>268</v>
      </c>
      <c r="BN1107" s="274" t="s">
        <v>268</v>
      </c>
      <c r="BO1107" s="274" t="s">
        <v>268</v>
      </c>
      <c r="BP1107" s="274" t="s">
        <v>268</v>
      </c>
      <c r="BQ1107" s="274" t="s">
        <v>268</v>
      </c>
      <c r="BR1107" s="274" t="s">
        <v>268</v>
      </c>
      <c r="BS1107" s="274" t="s">
        <v>268</v>
      </c>
      <c r="BT1107" s="274" t="s">
        <v>268</v>
      </c>
      <c r="BU1107" s="274" t="s">
        <v>268</v>
      </c>
      <c r="BV1107" s="274" t="s">
        <v>268</v>
      </c>
      <c r="BW1107" s="274" t="s">
        <v>268</v>
      </c>
      <c r="BX1107" s="274" t="s">
        <v>268</v>
      </c>
      <c r="BY1107" s="295">
        <v>35</v>
      </c>
      <c r="BZ1107" s="295">
        <v>35</v>
      </c>
      <c r="CA1107" s="298" t="s">
        <v>142</v>
      </c>
      <c r="CB1107" s="297">
        <v>122</v>
      </c>
      <c r="CC1107" s="284">
        <f t="shared" si="70"/>
        <v>0</v>
      </c>
      <c r="CD1107" s="295">
        <f t="shared" si="71"/>
        <v>35</v>
      </c>
      <c r="CE1107" s="284">
        <f t="shared" si="72"/>
        <v>0</v>
      </c>
      <c r="CF1107" s="295">
        <f t="shared" si="73"/>
        <v>1</v>
      </c>
      <c r="CG1107" s="274" t="s">
        <v>876</v>
      </c>
      <c r="CH1107" s="274" t="s">
        <v>268</v>
      </c>
      <c r="CI1107" s="274" t="s">
        <v>268</v>
      </c>
      <c r="CJ1107" s="298" t="s">
        <v>271</v>
      </c>
      <c r="CK1107" s="297">
        <v>1</v>
      </c>
      <c r="CL1107" s="274" t="s">
        <v>268</v>
      </c>
      <c r="CM1107" s="274" t="s">
        <v>268</v>
      </c>
      <c r="CN1107" s="274" t="s">
        <v>268</v>
      </c>
      <c r="CO1107" s="274" t="s">
        <v>268</v>
      </c>
      <c r="CP1107" s="274" t="s">
        <v>268</v>
      </c>
      <c r="CQ1107" s="274" t="s">
        <v>8576</v>
      </c>
      <c r="CR1107" s="274" t="s">
        <v>877</v>
      </c>
      <c r="CS1107" s="274">
        <v>30.58</v>
      </c>
      <c r="CT1107" s="274" t="s">
        <v>268</v>
      </c>
      <c r="CU1107" s="274">
        <v>30.58</v>
      </c>
      <c r="CV1107" s="274">
        <v>365</v>
      </c>
      <c r="CW1107" s="274" t="s">
        <v>878</v>
      </c>
      <c r="CX1107" s="274" t="s">
        <v>835</v>
      </c>
      <c r="CY1107" s="274" t="s">
        <v>836</v>
      </c>
      <c r="CZ1107" s="274" t="s">
        <v>837</v>
      </c>
      <c r="DA1107" s="274" t="s">
        <v>268</v>
      </c>
      <c r="DB1107" s="274" t="s">
        <v>268</v>
      </c>
      <c r="DC1107" s="274" t="s">
        <v>268</v>
      </c>
      <c r="DD1107" s="274" t="s">
        <v>268</v>
      </c>
      <c r="DE1107" s="274" t="s">
        <v>268</v>
      </c>
      <c r="DF1107" s="274" t="s">
        <v>268</v>
      </c>
      <c r="DG1107" s="299">
        <f>IFERROR(IF(CA1107="D",IF(CK1107="A dispo.",CD1107*VLOOKUP('DATI INPUT'!$F$27,TARIFFE_UD,2,FALSE),CD1107*VLOOKUP(CK1107,TARIFFE_UD,2,FALSE)),CD1107*VLOOKUP(CB1107-100,TARIFFE_UND,2,FALSE)),0)</f>
        <v>21.558649744644658</v>
      </c>
      <c r="DH1107" s="299">
        <f>IFERROR(IF(CA1107="D",IF(CK1107="A dispo.",CF1107*VLOOKUP('DATI INPUT'!$F$27,TARIFFE_UD,3,FALSE),CF1107*VLOOKUP(CK1107,TARIFFE_UD,3,FALSE)),CF1107*VLOOKUP(CB1107-100,TARIFFE_UND,3,FALSE)),0)</f>
        <v>15.164853048114928</v>
      </c>
    </row>
    <row r="1108" spans="1:112" hidden="1" x14ac:dyDescent="0.25">
      <c r="A1108" s="274" t="s">
        <v>8577</v>
      </c>
      <c r="B1108" s="274" t="s">
        <v>8562</v>
      </c>
      <c r="C1108" s="274" t="s">
        <v>8578</v>
      </c>
      <c r="D1108" s="274" t="s">
        <v>8563</v>
      </c>
      <c r="E1108" s="274" t="s">
        <v>268</v>
      </c>
      <c r="F1108" s="274" t="s">
        <v>156</v>
      </c>
      <c r="G1108" s="274" t="s">
        <v>8564</v>
      </c>
      <c r="H1108" s="274" t="s">
        <v>8565</v>
      </c>
      <c r="I1108" s="274" t="s">
        <v>432</v>
      </c>
      <c r="J1108" s="274" t="s">
        <v>156</v>
      </c>
      <c r="K1108" s="274" t="s">
        <v>8566</v>
      </c>
      <c r="L1108" s="274" t="s">
        <v>8567</v>
      </c>
      <c r="M1108" s="274" t="s">
        <v>8568</v>
      </c>
      <c r="N1108" s="274" t="s">
        <v>8567</v>
      </c>
      <c r="O1108" s="274" t="s">
        <v>8569</v>
      </c>
      <c r="P1108" s="274" t="s">
        <v>8570</v>
      </c>
      <c r="Q1108" s="274" t="s">
        <v>2177</v>
      </c>
      <c r="R1108" s="274" t="s">
        <v>268</v>
      </c>
      <c r="S1108" s="274" t="s">
        <v>268</v>
      </c>
      <c r="T1108" s="274" t="s">
        <v>268</v>
      </c>
      <c r="U1108" s="274" t="s">
        <v>268</v>
      </c>
      <c r="V1108" s="274" t="s">
        <v>268</v>
      </c>
      <c r="W1108" s="274" t="s">
        <v>4091</v>
      </c>
      <c r="X1108" s="274" t="s">
        <v>148</v>
      </c>
      <c r="Y1108" s="274" t="s">
        <v>279</v>
      </c>
      <c r="Z1108" s="274" t="s">
        <v>268</v>
      </c>
      <c r="AA1108" s="274" t="s">
        <v>268</v>
      </c>
      <c r="AB1108" s="274" t="s">
        <v>268</v>
      </c>
      <c r="AC1108" s="274" t="s">
        <v>268</v>
      </c>
      <c r="AD1108" s="274" t="s">
        <v>268</v>
      </c>
      <c r="AE1108" s="274" t="s">
        <v>287</v>
      </c>
      <c r="AF1108" s="274" t="s">
        <v>1811</v>
      </c>
      <c r="AG1108" s="274" t="s">
        <v>875</v>
      </c>
      <c r="AH1108" s="274" t="s">
        <v>2154</v>
      </c>
      <c r="AI1108" s="274" t="s">
        <v>782</v>
      </c>
      <c r="AJ1108" s="274" t="s">
        <v>268</v>
      </c>
      <c r="AK1108" s="274" t="s">
        <v>268</v>
      </c>
      <c r="AL1108" s="274" t="s">
        <v>268</v>
      </c>
      <c r="AM1108" s="274" t="s">
        <v>353</v>
      </c>
      <c r="AN1108" s="274" t="s">
        <v>268</v>
      </c>
      <c r="AO1108" s="274" t="s">
        <v>268</v>
      </c>
      <c r="AP1108" s="274" t="s">
        <v>268</v>
      </c>
      <c r="AQ1108" s="274" t="s">
        <v>268</v>
      </c>
      <c r="AR1108" s="274" t="s">
        <v>268</v>
      </c>
      <c r="AS1108" s="274" t="s">
        <v>268</v>
      </c>
      <c r="AT1108" s="274" t="s">
        <v>268</v>
      </c>
      <c r="AU1108" s="274" t="s">
        <v>268</v>
      </c>
      <c r="AV1108" s="274" t="s">
        <v>268</v>
      </c>
      <c r="AW1108" s="274" t="s">
        <v>268</v>
      </c>
      <c r="AX1108" s="274" t="s">
        <v>268</v>
      </c>
      <c r="AY1108" s="274" t="s">
        <v>268</v>
      </c>
      <c r="AZ1108" s="274" t="s">
        <v>268</v>
      </c>
      <c r="BA1108" s="274" t="s">
        <v>268</v>
      </c>
      <c r="BB1108" s="274" t="s">
        <v>268</v>
      </c>
      <c r="BC1108" s="274" t="s">
        <v>268</v>
      </c>
      <c r="BD1108" s="274" t="s">
        <v>268</v>
      </c>
      <c r="BE1108" s="274" t="s">
        <v>268</v>
      </c>
      <c r="BF1108" s="274" t="s">
        <v>268</v>
      </c>
      <c r="BG1108" s="274" t="s">
        <v>268</v>
      </c>
      <c r="BH1108" s="274" t="s">
        <v>268</v>
      </c>
      <c r="BI1108" s="274" t="s">
        <v>268</v>
      </c>
      <c r="BJ1108" s="274" t="s">
        <v>268</v>
      </c>
      <c r="BK1108" s="274" t="s">
        <v>268</v>
      </c>
      <c r="BL1108" s="274" t="s">
        <v>268</v>
      </c>
      <c r="BM1108" s="274" t="s">
        <v>268</v>
      </c>
      <c r="BN1108" s="274" t="s">
        <v>268</v>
      </c>
      <c r="BO1108" s="274" t="s">
        <v>268</v>
      </c>
      <c r="BP1108" s="274" t="s">
        <v>268</v>
      </c>
      <c r="BQ1108" s="274" t="s">
        <v>268</v>
      </c>
      <c r="BR1108" s="274" t="s">
        <v>268</v>
      </c>
      <c r="BS1108" s="274" t="s">
        <v>268</v>
      </c>
      <c r="BT1108" s="274" t="s">
        <v>268</v>
      </c>
      <c r="BU1108" s="274" t="s">
        <v>268</v>
      </c>
      <c r="BV1108" s="274" t="s">
        <v>268</v>
      </c>
      <c r="BW1108" s="274" t="s">
        <v>268</v>
      </c>
      <c r="BX1108" s="274" t="s">
        <v>268</v>
      </c>
      <c r="BY1108" s="295">
        <v>42</v>
      </c>
      <c r="BZ1108" s="295">
        <v>42</v>
      </c>
      <c r="CA1108" s="298" t="s">
        <v>142</v>
      </c>
      <c r="CB1108" s="297">
        <v>123</v>
      </c>
      <c r="CC1108" s="284">
        <f t="shared" si="70"/>
        <v>0</v>
      </c>
      <c r="CD1108" s="295">
        <f t="shared" si="71"/>
        <v>42</v>
      </c>
      <c r="CE1108" s="284">
        <f t="shared" si="72"/>
        <v>1</v>
      </c>
      <c r="CF1108" s="295">
        <f t="shared" si="73"/>
        <v>0</v>
      </c>
      <c r="CG1108" s="274" t="s">
        <v>1817</v>
      </c>
      <c r="CH1108" s="274" t="s">
        <v>268</v>
      </c>
      <c r="CI1108" s="274" t="s">
        <v>268</v>
      </c>
      <c r="CJ1108" s="298" t="s">
        <v>268</v>
      </c>
      <c r="CK1108" s="298" t="s">
        <v>736</v>
      </c>
      <c r="CL1108" s="274" t="s">
        <v>268</v>
      </c>
      <c r="CM1108" s="274" t="s">
        <v>268</v>
      </c>
      <c r="CN1108" s="274" t="s">
        <v>268</v>
      </c>
      <c r="CO1108" s="274" t="s">
        <v>268</v>
      </c>
      <c r="CP1108" s="274" t="s">
        <v>268</v>
      </c>
      <c r="CQ1108" s="274" t="s">
        <v>8576</v>
      </c>
      <c r="CR1108" s="274" t="s">
        <v>877</v>
      </c>
      <c r="CS1108" s="274">
        <v>20.58</v>
      </c>
      <c r="CT1108" s="274" t="s">
        <v>268</v>
      </c>
      <c r="CU1108" s="274">
        <v>20.58</v>
      </c>
      <c r="CV1108" s="274">
        <v>365</v>
      </c>
      <c r="CW1108" s="274" t="s">
        <v>878</v>
      </c>
      <c r="CX1108" s="274" t="s">
        <v>835</v>
      </c>
      <c r="CY1108" s="274" t="s">
        <v>836</v>
      </c>
      <c r="CZ1108" s="274" t="s">
        <v>837</v>
      </c>
      <c r="DA1108" s="274" t="s">
        <v>268</v>
      </c>
      <c r="DB1108" s="274" t="s">
        <v>268</v>
      </c>
      <c r="DC1108" s="274" t="s">
        <v>268</v>
      </c>
      <c r="DD1108" s="274" t="s">
        <v>268</v>
      </c>
      <c r="DE1108" s="274" t="s">
        <v>268</v>
      </c>
      <c r="DF1108" s="274" t="s">
        <v>268</v>
      </c>
      <c r="DG1108" s="299">
        <f>IFERROR(IF(CA1108="D",IF(CK1108="A dispo.",CD1108*VLOOKUP('DATI INPUT'!$F$27,TARIFFE_UD,2,FALSE),CD1108*VLOOKUP(CK1108,TARIFFE_UD,2,FALSE)),CD1108*VLOOKUP(CB1108-100,TARIFFE_UND,2,FALSE)),0)</f>
        <v>33.261916748880324</v>
      </c>
      <c r="DH1108" s="299">
        <f>IFERROR(IF(CA1108="D",IF(CK1108="A dispo.",CF1108*VLOOKUP('DATI INPUT'!$F$27,TARIFFE_UD,3,FALSE),CF1108*VLOOKUP(CK1108,TARIFFE_UD,3,FALSE)),CF1108*VLOOKUP(CB1108-100,TARIFFE_UND,3,FALSE)),0)</f>
        <v>0</v>
      </c>
    </row>
    <row r="1109" spans="1:112" x14ac:dyDescent="0.25">
      <c r="A1109" s="274" t="s">
        <v>8579</v>
      </c>
      <c r="B1109" s="274" t="s">
        <v>1492</v>
      </c>
      <c r="C1109" s="274" t="s">
        <v>8580</v>
      </c>
      <c r="D1109" s="274" t="s">
        <v>4419</v>
      </c>
      <c r="E1109" s="274" t="s">
        <v>268</v>
      </c>
      <c r="F1109" s="274" t="s">
        <v>156</v>
      </c>
      <c r="G1109" s="274" t="s">
        <v>4420</v>
      </c>
      <c r="H1109" s="274" t="s">
        <v>4273</v>
      </c>
      <c r="I1109" s="274" t="s">
        <v>4421</v>
      </c>
      <c r="J1109" s="274" t="s">
        <v>274</v>
      </c>
      <c r="K1109" s="274" t="s">
        <v>4422</v>
      </c>
      <c r="L1109" s="274" t="s">
        <v>984</v>
      </c>
      <c r="M1109" s="274" t="s">
        <v>1933</v>
      </c>
      <c r="N1109" s="274" t="s">
        <v>984</v>
      </c>
      <c r="O1109" s="274" t="s">
        <v>873</v>
      </c>
      <c r="P1109" s="274" t="s">
        <v>1934</v>
      </c>
      <c r="Q1109" s="274" t="s">
        <v>544</v>
      </c>
      <c r="R1109" s="274" t="s">
        <v>268</v>
      </c>
      <c r="S1109" s="274" t="s">
        <v>268</v>
      </c>
      <c r="T1109" s="274" t="s">
        <v>268</v>
      </c>
      <c r="U1109" s="274" t="s">
        <v>268</v>
      </c>
      <c r="V1109" s="274" t="s">
        <v>268</v>
      </c>
      <c r="W1109" s="274" t="s">
        <v>8581</v>
      </c>
      <c r="X1109" s="274" t="s">
        <v>6216</v>
      </c>
      <c r="Y1109" s="274" t="s">
        <v>277</v>
      </c>
      <c r="Z1109" s="274" t="s">
        <v>268</v>
      </c>
      <c r="AA1109" s="274" t="s">
        <v>268</v>
      </c>
      <c r="AB1109" s="274" t="s">
        <v>268</v>
      </c>
      <c r="AC1109" s="274" t="s">
        <v>268</v>
      </c>
      <c r="AD1109" s="274" t="s">
        <v>268</v>
      </c>
      <c r="AE1109" s="274" t="s">
        <v>287</v>
      </c>
      <c r="AF1109" s="274" t="s">
        <v>1811</v>
      </c>
      <c r="AG1109" s="274" t="s">
        <v>875</v>
      </c>
      <c r="AH1109" s="274" t="s">
        <v>1935</v>
      </c>
      <c r="AI1109" s="274" t="s">
        <v>677</v>
      </c>
      <c r="AJ1109" s="274" t="s">
        <v>268</v>
      </c>
      <c r="AK1109" s="274" t="s">
        <v>381</v>
      </c>
      <c r="AL1109" s="274" t="s">
        <v>268</v>
      </c>
      <c r="AM1109" s="274" t="s">
        <v>288</v>
      </c>
      <c r="AN1109" s="274" t="s">
        <v>268</v>
      </c>
      <c r="AO1109" s="274" t="s">
        <v>268</v>
      </c>
      <c r="AP1109" s="274" t="s">
        <v>268</v>
      </c>
      <c r="AQ1109" s="274" t="s">
        <v>268</v>
      </c>
      <c r="AR1109" s="274" t="s">
        <v>268</v>
      </c>
      <c r="AS1109" s="274" t="s">
        <v>268</v>
      </c>
      <c r="AT1109" s="274" t="s">
        <v>268</v>
      </c>
      <c r="AU1109" s="274" t="s">
        <v>268</v>
      </c>
      <c r="AV1109" s="274" t="s">
        <v>268</v>
      </c>
      <c r="AW1109" s="274" t="s">
        <v>268</v>
      </c>
      <c r="AX1109" s="274" t="s">
        <v>268</v>
      </c>
      <c r="AY1109" s="274" t="s">
        <v>268</v>
      </c>
      <c r="AZ1109" s="274" t="s">
        <v>268</v>
      </c>
      <c r="BA1109" s="274" t="s">
        <v>268</v>
      </c>
      <c r="BB1109" s="274" t="s">
        <v>268</v>
      </c>
      <c r="BC1109" s="274" t="s">
        <v>268</v>
      </c>
      <c r="BD1109" s="274" t="s">
        <v>268</v>
      </c>
      <c r="BE1109" s="274" t="s">
        <v>268</v>
      </c>
      <c r="BF1109" s="274" t="s">
        <v>268</v>
      </c>
      <c r="BG1109" s="274" t="s">
        <v>268</v>
      </c>
      <c r="BH1109" s="274" t="s">
        <v>268</v>
      </c>
      <c r="BI1109" s="274" t="s">
        <v>268</v>
      </c>
      <c r="BJ1109" s="274" t="s">
        <v>268</v>
      </c>
      <c r="BK1109" s="274" t="s">
        <v>268</v>
      </c>
      <c r="BL1109" s="274" t="s">
        <v>268</v>
      </c>
      <c r="BM1109" s="274" t="s">
        <v>268</v>
      </c>
      <c r="BN1109" s="274" t="s">
        <v>268</v>
      </c>
      <c r="BO1109" s="274" t="s">
        <v>268</v>
      </c>
      <c r="BP1109" s="274" t="s">
        <v>268</v>
      </c>
      <c r="BQ1109" s="274" t="s">
        <v>268</v>
      </c>
      <c r="BR1109" s="274" t="s">
        <v>268</v>
      </c>
      <c r="BS1109" s="274" t="s">
        <v>268</v>
      </c>
      <c r="BT1109" s="274" t="s">
        <v>268</v>
      </c>
      <c r="BU1109" s="274" t="s">
        <v>268</v>
      </c>
      <c r="BV1109" s="274" t="s">
        <v>268</v>
      </c>
      <c r="BW1109" s="274" t="s">
        <v>268</v>
      </c>
      <c r="BX1109" s="274" t="s">
        <v>268</v>
      </c>
      <c r="BY1109" s="295">
        <v>200</v>
      </c>
      <c r="BZ1109" s="295">
        <v>200</v>
      </c>
      <c r="CA1109" s="298" t="s">
        <v>142</v>
      </c>
      <c r="CB1109" s="297">
        <v>123</v>
      </c>
      <c r="CC1109" s="284">
        <f t="shared" si="70"/>
        <v>0</v>
      </c>
      <c r="CD1109" s="295">
        <f t="shared" si="71"/>
        <v>200</v>
      </c>
      <c r="CE1109" s="284">
        <f t="shared" si="72"/>
        <v>1</v>
      </c>
      <c r="CF1109" s="295">
        <f t="shared" si="73"/>
        <v>0</v>
      </c>
      <c r="CG1109" s="274" t="s">
        <v>1817</v>
      </c>
      <c r="CH1109" s="274" t="s">
        <v>268</v>
      </c>
      <c r="CI1109" s="274" t="s">
        <v>268</v>
      </c>
      <c r="CJ1109" s="298" t="s">
        <v>275</v>
      </c>
      <c r="CK1109" s="297">
        <v>3</v>
      </c>
      <c r="CL1109" s="274" t="s">
        <v>268</v>
      </c>
      <c r="CM1109" s="274" t="s">
        <v>268</v>
      </c>
      <c r="CN1109" s="274" t="s">
        <v>268</v>
      </c>
      <c r="CO1109" s="274" t="s">
        <v>268</v>
      </c>
      <c r="CP1109" s="274" t="s">
        <v>268</v>
      </c>
      <c r="CQ1109" s="274" t="s">
        <v>268</v>
      </c>
      <c r="CR1109" s="274" t="s">
        <v>877</v>
      </c>
      <c r="CS1109" s="274">
        <v>98</v>
      </c>
      <c r="CT1109" s="274" t="s">
        <v>268</v>
      </c>
      <c r="CU1109" s="274">
        <v>98</v>
      </c>
      <c r="CV1109" s="274">
        <v>365</v>
      </c>
      <c r="CW1109" s="274" t="s">
        <v>878</v>
      </c>
      <c r="CX1109" s="274" t="s">
        <v>835</v>
      </c>
      <c r="CY1109" s="274" t="s">
        <v>836</v>
      </c>
      <c r="CZ1109" s="274" t="s">
        <v>837</v>
      </c>
      <c r="DA1109" s="274" t="s">
        <v>268</v>
      </c>
      <c r="DB1109" s="274" t="s">
        <v>268</v>
      </c>
      <c r="DC1109" s="274" t="s">
        <v>268</v>
      </c>
      <c r="DD1109" s="274" t="s">
        <v>268</v>
      </c>
      <c r="DE1109" s="274" t="s">
        <v>268</v>
      </c>
      <c r="DF1109" s="274" t="s">
        <v>268</v>
      </c>
      <c r="DG1109" s="299">
        <f>IFERROR(IF(CA1109="D",IF(CK1109="A dispo.",CD1109*VLOOKUP('DATI INPUT'!$F$27,TARIFFE_UD,2,FALSE),CD1109*VLOOKUP(CK1109,TARIFFE_UD,2,FALSE)),CD1109*VLOOKUP(CB1109-100,TARIFFE_UND,2,FALSE)),0)</f>
        <v>158.39007975657299</v>
      </c>
      <c r="DH1109" s="299">
        <f>IFERROR(IF(CA1109="D",IF(CK1109="A dispo.",CF1109*VLOOKUP('DATI INPUT'!$F$27,TARIFFE_UD,3,FALSE),CF1109*VLOOKUP(CK1109,TARIFFE_UD,3,FALSE)),CF1109*VLOOKUP(CB1109-100,TARIFFE_UND,3,FALSE)),0)</f>
        <v>0</v>
      </c>
    </row>
    <row r="1110" spans="1:112" hidden="1" x14ac:dyDescent="0.25">
      <c r="A1110" s="274" t="s">
        <v>8582</v>
      </c>
      <c r="B1110" s="274" t="s">
        <v>8583</v>
      </c>
      <c r="C1110" s="274" t="s">
        <v>8584</v>
      </c>
      <c r="D1110" s="274" t="s">
        <v>8585</v>
      </c>
      <c r="E1110" s="274" t="s">
        <v>268</v>
      </c>
      <c r="F1110" s="274" t="s">
        <v>156</v>
      </c>
      <c r="G1110" s="274" t="s">
        <v>8586</v>
      </c>
      <c r="H1110" s="274" t="s">
        <v>849</v>
      </c>
      <c r="I1110" s="274" t="s">
        <v>622</v>
      </c>
      <c r="J1110" s="274" t="s">
        <v>156</v>
      </c>
      <c r="K1110" s="274" t="s">
        <v>8587</v>
      </c>
      <c r="L1110" s="274" t="s">
        <v>960</v>
      </c>
      <c r="M1110" s="274" t="s">
        <v>8588</v>
      </c>
      <c r="N1110" s="274" t="s">
        <v>4730</v>
      </c>
      <c r="O1110" s="274" t="s">
        <v>1801</v>
      </c>
      <c r="P1110" s="274" t="s">
        <v>2603</v>
      </c>
      <c r="Q1110" s="274" t="s">
        <v>293</v>
      </c>
      <c r="R1110" s="274" t="s">
        <v>268</v>
      </c>
      <c r="S1110" s="274" t="s">
        <v>268</v>
      </c>
      <c r="T1110" s="274" t="s">
        <v>268</v>
      </c>
      <c r="U1110" s="274" t="s">
        <v>268</v>
      </c>
      <c r="V1110" s="274" t="s">
        <v>268</v>
      </c>
      <c r="W1110" s="274" t="s">
        <v>5469</v>
      </c>
      <c r="X1110" s="274" t="s">
        <v>2241</v>
      </c>
      <c r="Y1110" s="274" t="s">
        <v>294</v>
      </c>
      <c r="Z1110" s="274" t="s">
        <v>268</v>
      </c>
      <c r="AA1110" s="274" t="s">
        <v>268</v>
      </c>
      <c r="AB1110" s="274" t="s">
        <v>268</v>
      </c>
      <c r="AC1110" s="274" t="s">
        <v>268</v>
      </c>
      <c r="AD1110" s="274" t="s">
        <v>268</v>
      </c>
      <c r="AE1110" s="274" t="s">
        <v>287</v>
      </c>
      <c r="AF1110" s="274" t="s">
        <v>1811</v>
      </c>
      <c r="AG1110" s="274" t="s">
        <v>875</v>
      </c>
      <c r="AH1110" s="274" t="s">
        <v>1848</v>
      </c>
      <c r="AI1110" s="274" t="s">
        <v>1464</v>
      </c>
      <c r="AJ1110" s="274" t="s">
        <v>268</v>
      </c>
      <c r="AK1110" s="274" t="s">
        <v>382</v>
      </c>
      <c r="AL1110" s="274" t="s">
        <v>268</v>
      </c>
      <c r="AM1110" s="274" t="s">
        <v>411</v>
      </c>
      <c r="AN1110" s="274" t="s">
        <v>268</v>
      </c>
      <c r="AO1110" s="274" t="s">
        <v>268</v>
      </c>
      <c r="AP1110" s="274" t="s">
        <v>268</v>
      </c>
      <c r="AQ1110" s="274" t="s">
        <v>268</v>
      </c>
      <c r="AR1110" s="274" t="s">
        <v>268</v>
      </c>
      <c r="AS1110" s="274" t="s">
        <v>268</v>
      </c>
      <c r="AT1110" s="274" t="s">
        <v>268</v>
      </c>
      <c r="AU1110" s="274" t="s">
        <v>268</v>
      </c>
      <c r="AV1110" s="274" t="s">
        <v>268</v>
      </c>
      <c r="AW1110" s="274" t="s">
        <v>268</v>
      </c>
      <c r="AX1110" s="274" t="s">
        <v>268</v>
      </c>
      <c r="AY1110" s="274" t="s">
        <v>268</v>
      </c>
      <c r="AZ1110" s="274" t="s">
        <v>268</v>
      </c>
      <c r="BA1110" s="274" t="s">
        <v>268</v>
      </c>
      <c r="BB1110" s="274" t="s">
        <v>268</v>
      </c>
      <c r="BC1110" s="274" t="s">
        <v>268</v>
      </c>
      <c r="BD1110" s="274" t="s">
        <v>268</v>
      </c>
      <c r="BE1110" s="274" t="s">
        <v>268</v>
      </c>
      <c r="BF1110" s="274" t="s">
        <v>268</v>
      </c>
      <c r="BG1110" s="274" t="s">
        <v>268</v>
      </c>
      <c r="BH1110" s="274" t="s">
        <v>268</v>
      </c>
      <c r="BI1110" s="274" t="s">
        <v>268</v>
      </c>
      <c r="BJ1110" s="274" t="s">
        <v>268</v>
      </c>
      <c r="BK1110" s="274" t="s">
        <v>268</v>
      </c>
      <c r="BL1110" s="274" t="s">
        <v>268</v>
      </c>
      <c r="BM1110" s="274" t="s">
        <v>268</v>
      </c>
      <c r="BN1110" s="274" t="s">
        <v>268</v>
      </c>
      <c r="BO1110" s="274" t="s">
        <v>268</v>
      </c>
      <c r="BP1110" s="274" t="s">
        <v>268</v>
      </c>
      <c r="BQ1110" s="274" t="s">
        <v>268</v>
      </c>
      <c r="BR1110" s="274" t="s">
        <v>268</v>
      </c>
      <c r="BS1110" s="274" t="s">
        <v>268</v>
      </c>
      <c r="BT1110" s="274" t="s">
        <v>268</v>
      </c>
      <c r="BU1110" s="274" t="s">
        <v>268</v>
      </c>
      <c r="BV1110" s="274" t="s">
        <v>268</v>
      </c>
      <c r="BW1110" s="274" t="s">
        <v>268</v>
      </c>
      <c r="BX1110" s="274" t="s">
        <v>268</v>
      </c>
      <c r="BY1110" s="295">
        <v>50</v>
      </c>
      <c r="BZ1110" s="295">
        <v>50</v>
      </c>
      <c r="CA1110" s="298" t="s">
        <v>142</v>
      </c>
      <c r="CB1110" s="297">
        <v>122</v>
      </c>
      <c r="CC1110" s="284">
        <f t="shared" si="70"/>
        <v>0</v>
      </c>
      <c r="CD1110" s="295">
        <f t="shared" si="71"/>
        <v>50</v>
      </c>
      <c r="CE1110" s="284">
        <f t="shared" si="72"/>
        <v>0</v>
      </c>
      <c r="CF1110" s="295">
        <f t="shared" si="73"/>
        <v>1</v>
      </c>
      <c r="CG1110" s="274" t="s">
        <v>876</v>
      </c>
      <c r="CH1110" s="274" t="s">
        <v>268</v>
      </c>
      <c r="CI1110" s="274" t="s">
        <v>268</v>
      </c>
      <c r="CJ1110" s="298" t="s">
        <v>268</v>
      </c>
      <c r="CK1110" s="298" t="s">
        <v>736</v>
      </c>
      <c r="CL1110" s="274" t="s">
        <v>268</v>
      </c>
      <c r="CM1110" s="274" t="s">
        <v>268</v>
      </c>
      <c r="CN1110" s="274" t="s">
        <v>268</v>
      </c>
      <c r="CO1110" s="274" t="s">
        <v>268</v>
      </c>
      <c r="CP1110" s="274" t="s">
        <v>268</v>
      </c>
      <c r="CQ1110" s="274" t="s">
        <v>268</v>
      </c>
      <c r="CR1110" s="274" t="s">
        <v>877</v>
      </c>
      <c r="CS1110" s="274">
        <v>77.06</v>
      </c>
      <c r="CT1110" s="274" t="s">
        <v>268</v>
      </c>
      <c r="CU1110" s="274">
        <v>77.06</v>
      </c>
      <c r="CV1110" s="274">
        <v>365</v>
      </c>
      <c r="CW1110" s="274" t="s">
        <v>878</v>
      </c>
      <c r="CX1110" s="274" t="s">
        <v>835</v>
      </c>
      <c r="CY1110" s="274" t="s">
        <v>836</v>
      </c>
      <c r="CZ1110" s="274" t="s">
        <v>837</v>
      </c>
      <c r="DA1110" s="274" t="s">
        <v>268</v>
      </c>
      <c r="DB1110" s="274" t="s">
        <v>268</v>
      </c>
      <c r="DC1110" s="274" t="s">
        <v>268</v>
      </c>
      <c r="DD1110" s="274" t="s">
        <v>268</v>
      </c>
      <c r="DE1110" s="274" t="s">
        <v>268</v>
      </c>
      <c r="DF1110" s="274" t="s">
        <v>268</v>
      </c>
      <c r="DG1110" s="299">
        <f>IFERROR(IF(CA1110="D",IF(CK1110="A dispo.",CD1110*VLOOKUP('DATI INPUT'!$F$27,TARIFFE_UD,2,FALSE),CD1110*VLOOKUP(CK1110,TARIFFE_UD,2,FALSE)),CD1110*VLOOKUP(CB1110-100,TARIFFE_UND,2,FALSE)),0)</f>
        <v>39.597519939143247</v>
      </c>
      <c r="DH1110" s="299">
        <f>IFERROR(IF(CA1110="D",IF(CK1110="A dispo.",CF1110*VLOOKUP('DATI INPUT'!$F$27,TARIFFE_UD,3,FALSE),CF1110*VLOOKUP(CK1110,TARIFFE_UD,3,FALSE)),CF1110*VLOOKUP(CB1110-100,TARIFFE_UND,3,FALSE)),0)</f>
        <v>60.367780403072892</v>
      </c>
    </row>
    <row r="1111" spans="1:112" x14ac:dyDescent="0.25">
      <c r="A1111" s="274" t="s">
        <v>8589</v>
      </c>
      <c r="B1111" s="274" t="s">
        <v>294</v>
      </c>
      <c r="C1111" s="274" t="s">
        <v>1557</v>
      </c>
      <c r="D1111" s="274" t="s">
        <v>1873</v>
      </c>
      <c r="E1111" s="274" t="s">
        <v>1874</v>
      </c>
      <c r="F1111" s="274" t="s">
        <v>156</v>
      </c>
      <c r="G1111" s="274" t="s">
        <v>1875</v>
      </c>
      <c r="H1111" s="274" t="s">
        <v>1876</v>
      </c>
      <c r="I1111" s="274" t="s">
        <v>1877</v>
      </c>
      <c r="J1111" s="274" t="s">
        <v>274</v>
      </c>
      <c r="K1111" s="274" t="s">
        <v>1878</v>
      </c>
      <c r="L1111" s="274" t="s">
        <v>1879</v>
      </c>
      <c r="M1111" s="274" t="s">
        <v>1880</v>
      </c>
      <c r="N1111" s="274" t="s">
        <v>984</v>
      </c>
      <c r="O1111" s="274" t="s">
        <v>873</v>
      </c>
      <c r="P1111" s="274" t="s">
        <v>613</v>
      </c>
      <c r="Q1111" s="274" t="s">
        <v>343</v>
      </c>
      <c r="R1111" s="274" t="s">
        <v>268</v>
      </c>
      <c r="S1111" s="274" t="s">
        <v>268</v>
      </c>
      <c r="T1111" s="274" t="s">
        <v>268</v>
      </c>
      <c r="U1111" s="274" t="s">
        <v>268</v>
      </c>
      <c r="V1111" s="274" t="s">
        <v>268</v>
      </c>
      <c r="W1111" s="274" t="s">
        <v>1880</v>
      </c>
      <c r="X1111" s="274" t="s">
        <v>613</v>
      </c>
      <c r="Y1111" s="274" t="s">
        <v>343</v>
      </c>
      <c r="Z1111" s="274" t="s">
        <v>268</v>
      </c>
      <c r="AA1111" s="274" t="s">
        <v>268</v>
      </c>
      <c r="AB1111" s="274" t="s">
        <v>268</v>
      </c>
      <c r="AC1111" s="274" t="s">
        <v>268</v>
      </c>
      <c r="AD1111" s="274" t="s">
        <v>268</v>
      </c>
      <c r="AE1111" s="274" t="s">
        <v>287</v>
      </c>
      <c r="AF1111" s="274" t="s">
        <v>1811</v>
      </c>
      <c r="AG1111" s="274" t="s">
        <v>875</v>
      </c>
      <c r="AH1111" s="274" t="s">
        <v>1812</v>
      </c>
      <c r="AI1111" s="274" t="s">
        <v>8590</v>
      </c>
      <c r="AJ1111" s="274" t="s">
        <v>268</v>
      </c>
      <c r="AK1111" s="274" t="s">
        <v>366</v>
      </c>
      <c r="AL1111" s="274" t="s">
        <v>268</v>
      </c>
      <c r="AM1111" s="274" t="s">
        <v>355</v>
      </c>
      <c r="AN1111" s="274" t="s">
        <v>268</v>
      </c>
      <c r="AO1111" s="274" t="s">
        <v>268</v>
      </c>
      <c r="AP1111" s="274" t="s">
        <v>268</v>
      </c>
      <c r="AQ1111" s="274" t="s">
        <v>268</v>
      </c>
      <c r="AR1111" s="274" t="s">
        <v>268</v>
      </c>
      <c r="AS1111" s="274" t="s">
        <v>268</v>
      </c>
      <c r="AT1111" s="274" t="s">
        <v>268</v>
      </c>
      <c r="AU1111" s="274" t="s">
        <v>268</v>
      </c>
      <c r="AV1111" s="274" t="s">
        <v>268</v>
      </c>
      <c r="AW1111" s="274" t="s">
        <v>268</v>
      </c>
      <c r="AX1111" s="274" t="s">
        <v>268</v>
      </c>
      <c r="AY1111" s="274" t="s">
        <v>268</v>
      </c>
      <c r="AZ1111" s="274" t="s">
        <v>268</v>
      </c>
      <c r="BA1111" s="274" t="s">
        <v>268</v>
      </c>
      <c r="BB1111" s="274" t="s">
        <v>268</v>
      </c>
      <c r="BC1111" s="274" t="s">
        <v>268</v>
      </c>
      <c r="BD1111" s="274" t="s">
        <v>268</v>
      </c>
      <c r="BE1111" s="274" t="s">
        <v>268</v>
      </c>
      <c r="BF1111" s="274" t="s">
        <v>268</v>
      </c>
      <c r="BG1111" s="274" t="s">
        <v>268</v>
      </c>
      <c r="BH1111" s="274" t="s">
        <v>268</v>
      </c>
      <c r="BI1111" s="274" t="s">
        <v>268</v>
      </c>
      <c r="BJ1111" s="274" t="s">
        <v>268</v>
      </c>
      <c r="BK1111" s="274" t="s">
        <v>268</v>
      </c>
      <c r="BL1111" s="274" t="s">
        <v>268</v>
      </c>
      <c r="BM1111" s="274" t="s">
        <v>268</v>
      </c>
      <c r="BN1111" s="274" t="s">
        <v>268</v>
      </c>
      <c r="BO1111" s="274" t="s">
        <v>268</v>
      </c>
      <c r="BP1111" s="274" t="s">
        <v>268</v>
      </c>
      <c r="BQ1111" s="274" t="s">
        <v>268</v>
      </c>
      <c r="BR1111" s="274" t="s">
        <v>268</v>
      </c>
      <c r="BS1111" s="274" t="s">
        <v>268</v>
      </c>
      <c r="BT1111" s="274" t="s">
        <v>268</v>
      </c>
      <c r="BU1111" s="274" t="s">
        <v>268</v>
      </c>
      <c r="BV1111" s="274" t="s">
        <v>268</v>
      </c>
      <c r="BW1111" s="274" t="s">
        <v>268</v>
      </c>
      <c r="BX1111" s="274" t="s">
        <v>268</v>
      </c>
      <c r="BY1111" s="295">
        <v>100</v>
      </c>
      <c r="BZ1111" s="295">
        <v>100</v>
      </c>
      <c r="CA1111" s="298" t="s">
        <v>142</v>
      </c>
      <c r="CB1111" s="297">
        <v>122</v>
      </c>
      <c r="CC1111" s="284">
        <f t="shared" si="70"/>
        <v>0</v>
      </c>
      <c r="CD1111" s="295">
        <f t="shared" si="71"/>
        <v>100</v>
      </c>
      <c r="CE1111" s="284">
        <f t="shared" si="72"/>
        <v>0</v>
      </c>
      <c r="CF1111" s="295">
        <f t="shared" si="73"/>
        <v>1</v>
      </c>
      <c r="CG1111" s="274" t="s">
        <v>876</v>
      </c>
      <c r="CH1111" s="274" t="s">
        <v>268</v>
      </c>
      <c r="CI1111" s="274" t="s">
        <v>268</v>
      </c>
      <c r="CJ1111" s="298" t="s">
        <v>271</v>
      </c>
      <c r="CK1111" s="297">
        <v>1</v>
      </c>
      <c r="CL1111" s="274" t="s">
        <v>268</v>
      </c>
      <c r="CM1111" s="274" t="s">
        <v>268</v>
      </c>
      <c r="CN1111" s="274" t="s">
        <v>268</v>
      </c>
      <c r="CO1111" s="274" t="s">
        <v>268</v>
      </c>
      <c r="CP1111" s="274" t="s">
        <v>268</v>
      </c>
      <c r="CQ1111" s="274" t="s">
        <v>8591</v>
      </c>
      <c r="CR1111" s="274" t="s">
        <v>877</v>
      </c>
      <c r="CS1111" s="274">
        <v>55.28</v>
      </c>
      <c r="CT1111" s="274" t="s">
        <v>268</v>
      </c>
      <c r="CU1111" s="274">
        <v>55.28</v>
      </c>
      <c r="CV1111" s="274">
        <v>365</v>
      </c>
      <c r="CW1111" s="274" t="s">
        <v>878</v>
      </c>
      <c r="CX1111" s="274" t="s">
        <v>835</v>
      </c>
      <c r="CY1111" s="274" t="s">
        <v>836</v>
      </c>
      <c r="CZ1111" s="274" t="s">
        <v>837</v>
      </c>
      <c r="DA1111" s="274" t="s">
        <v>268</v>
      </c>
      <c r="DB1111" s="274" t="s">
        <v>268</v>
      </c>
      <c r="DC1111" s="274" t="s">
        <v>268</v>
      </c>
      <c r="DD1111" s="274" t="s">
        <v>268</v>
      </c>
      <c r="DE1111" s="274" t="s">
        <v>268</v>
      </c>
      <c r="DF1111" s="274" t="s">
        <v>268</v>
      </c>
      <c r="DG1111" s="299">
        <f>IFERROR(IF(CA1111="D",IF(CK1111="A dispo.",CD1111*VLOOKUP('DATI INPUT'!$F$27,TARIFFE_UD,2,FALSE),CD1111*VLOOKUP(CK1111,TARIFFE_UD,2,FALSE)),CD1111*VLOOKUP(CB1111-100,TARIFFE_UND,2,FALSE)),0)</f>
        <v>61.596142127556163</v>
      </c>
      <c r="DH1111" s="299">
        <f>IFERROR(IF(CA1111="D",IF(CK1111="A dispo.",CF1111*VLOOKUP('DATI INPUT'!$F$27,TARIFFE_UD,3,FALSE),CF1111*VLOOKUP(CK1111,TARIFFE_UD,3,FALSE)),CF1111*VLOOKUP(CB1111-100,TARIFFE_UND,3,FALSE)),0)</f>
        <v>15.164853048114928</v>
      </c>
    </row>
    <row r="1112" spans="1:112" x14ac:dyDescent="0.25">
      <c r="A1112" s="274" t="s">
        <v>8592</v>
      </c>
      <c r="B1112" s="274" t="s">
        <v>294</v>
      </c>
      <c r="C1112" s="274" t="s">
        <v>8593</v>
      </c>
      <c r="D1112" s="274" t="s">
        <v>1873</v>
      </c>
      <c r="E1112" s="274" t="s">
        <v>1874</v>
      </c>
      <c r="F1112" s="274" t="s">
        <v>156</v>
      </c>
      <c r="G1112" s="274" t="s">
        <v>1875</v>
      </c>
      <c r="H1112" s="274" t="s">
        <v>1876</v>
      </c>
      <c r="I1112" s="274" t="s">
        <v>1877</v>
      </c>
      <c r="J1112" s="274" t="s">
        <v>274</v>
      </c>
      <c r="K1112" s="274" t="s">
        <v>1878</v>
      </c>
      <c r="L1112" s="274" t="s">
        <v>1879</v>
      </c>
      <c r="M1112" s="274" t="s">
        <v>1880</v>
      </c>
      <c r="N1112" s="274" t="s">
        <v>984</v>
      </c>
      <c r="O1112" s="274" t="s">
        <v>873</v>
      </c>
      <c r="P1112" s="274" t="s">
        <v>613</v>
      </c>
      <c r="Q1112" s="274" t="s">
        <v>343</v>
      </c>
      <c r="R1112" s="274" t="s">
        <v>268</v>
      </c>
      <c r="S1112" s="274" t="s">
        <v>268</v>
      </c>
      <c r="T1112" s="274" t="s">
        <v>268</v>
      </c>
      <c r="U1112" s="274" t="s">
        <v>268</v>
      </c>
      <c r="V1112" s="274" t="s">
        <v>268</v>
      </c>
      <c r="W1112" s="274" t="s">
        <v>1880</v>
      </c>
      <c r="X1112" s="274" t="s">
        <v>613</v>
      </c>
      <c r="Y1112" s="274" t="s">
        <v>343</v>
      </c>
      <c r="Z1112" s="274" t="s">
        <v>268</v>
      </c>
      <c r="AA1112" s="274" t="s">
        <v>268</v>
      </c>
      <c r="AB1112" s="274" t="s">
        <v>268</v>
      </c>
      <c r="AC1112" s="274" t="s">
        <v>268</v>
      </c>
      <c r="AD1112" s="274" t="s">
        <v>268</v>
      </c>
      <c r="AE1112" s="274" t="s">
        <v>287</v>
      </c>
      <c r="AF1112" s="274" t="s">
        <v>1811</v>
      </c>
      <c r="AG1112" s="274" t="s">
        <v>875</v>
      </c>
      <c r="AH1112" s="274" t="s">
        <v>1812</v>
      </c>
      <c r="AI1112" s="274" t="s">
        <v>8590</v>
      </c>
      <c r="AJ1112" s="274" t="s">
        <v>268</v>
      </c>
      <c r="AK1112" s="274" t="s">
        <v>377</v>
      </c>
      <c r="AL1112" s="274" t="s">
        <v>268</v>
      </c>
      <c r="AM1112" s="274" t="s">
        <v>268</v>
      </c>
      <c r="AN1112" s="274" t="s">
        <v>268</v>
      </c>
      <c r="AO1112" s="274" t="s">
        <v>268</v>
      </c>
      <c r="AP1112" s="274" t="s">
        <v>268</v>
      </c>
      <c r="AQ1112" s="274" t="s">
        <v>268</v>
      </c>
      <c r="AR1112" s="274" t="s">
        <v>268</v>
      </c>
      <c r="AS1112" s="274" t="s">
        <v>268</v>
      </c>
      <c r="AT1112" s="274" t="s">
        <v>268</v>
      </c>
      <c r="AU1112" s="274" t="s">
        <v>268</v>
      </c>
      <c r="AV1112" s="274" t="s">
        <v>268</v>
      </c>
      <c r="AW1112" s="274" t="s">
        <v>268</v>
      </c>
      <c r="AX1112" s="274" t="s">
        <v>268</v>
      </c>
      <c r="AY1112" s="274" t="s">
        <v>268</v>
      </c>
      <c r="AZ1112" s="274" t="s">
        <v>268</v>
      </c>
      <c r="BA1112" s="274" t="s">
        <v>268</v>
      </c>
      <c r="BB1112" s="274" t="s">
        <v>268</v>
      </c>
      <c r="BC1112" s="274" t="s">
        <v>268</v>
      </c>
      <c r="BD1112" s="274" t="s">
        <v>268</v>
      </c>
      <c r="BE1112" s="274" t="s">
        <v>268</v>
      </c>
      <c r="BF1112" s="274" t="s">
        <v>268</v>
      </c>
      <c r="BG1112" s="274" t="s">
        <v>268</v>
      </c>
      <c r="BH1112" s="274" t="s">
        <v>268</v>
      </c>
      <c r="BI1112" s="274" t="s">
        <v>268</v>
      </c>
      <c r="BJ1112" s="274" t="s">
        <v>268</v>
      </c>
      <c r="BK1112" s="274" t="s">
        <v>268</v>
      </c>
      <c r="BL1112" s="274" t="s">
        <v>268</v>
      </c>
      <c r="BM1112" s="274" t="s">
        <v>268</v>
      </c>
      <c r="BN1112" s="274" t="s">
        <v>268</v>
      </c>
      <c r="BO1112" s="274" t="s">
        <v>268</v>
      </c>
      <c r="BP1112" s="274" t="s">
        <v>268</v>
      </c>
      <c r="BQ1112" s="274" t="s">
        <v>268</v>
      </c>
      <c r="BR1112" s="274" t="s">
        <v>268</v>
      </c>
      <c r="BS1112" s="274" t="s">
        <v>268</v>
      </c>
      <c r="BT1112" s="274" t="s">
        <v>268</v>
      </c>
      <c r="BU1112" s="274" t="s">
        <v>268</v>
      </c>
      <c r="BV1112" s="274" t="s">
        <v>268</v>
      </c>
      <c r="BW1112" s="274" t="s">
        <v>268</v>
      </c>
      <c r="BX1112" s="274" t="s">
        <v>268</v>
      </c>
      <c r="BY1112" s="295">
        <v>100</v>
      </c>
      <c r="BZ1112" s="295">
        <v>100</v>
      </c>
      <c r="CA1112" s="298" t="s">
        <v>142</v>
      </c>
      <c r="CB1112" s="297">
        <v>122</v>
      </c>
      <c r="CC1112" s="284">
        <f t="shared" si="70"/>
        <v>0</v>
      </c>
      <c r="CD1112" s="295">
        <f t="shared" si="71"/>
        <v>100</v>
      </c>
      <c r="CE1112" s="284">
        <f t="shared" si="72"/>
        <v>0</v>
      </c>
      <c r="CF1112" s="295">
        <f t="shared" si="73"/>
        <v>1</v>
      </c>
      <c r="CG1112" s="274" t="s">
        <v>876</v>
      </c>
      <c r="CH1112" s="274" t="s">
        <v>268</v>
      </c>
      <c r="CI1112" s="274" t="s">
        <v>268</v>
      </c>
      <c r="CJ1112" s="298" t="s">
        <v>271</v>
      </c>
      <c r="CK1112" s="297">
        <v>1</v>
      </c>
      <c r="CL1112" s="274" t="s">
        <v>268</v>
      </c>
      <c r="CM1112" s="274" t="s">
        <v>268</v>
      </c>
      <c r="CN1112" s="274" t="s">
        <v>268</v>
      </c>
      <c r="CO1112" s="274" t="s">
        <v>268</v>
      </c>
      <c r="CP1112" s="274" t="s">
        <v>268</v>
      </c>
      <c r="CQ1112" s="274" t="s">
        <v>8594</v>
      </c>
      <c r="CR1112" s="274" t="s">
        <v>877</v>
      </c>
      <c r="CS1112" s="274">
        <v>55.28</v>
      </c>
      <c r="CT1112" s="274" t="s">
        <v>268</v>
      </c>
      <c r="CU1112" s="274">
        <v>55.28</v>
      </c>
      <c r="CV1112" s="274">
        <v>365</v>
      </c>
      <c r="CW1112" s="274" t="s">
        <v>878</v>
      </c>
      <c r="CX1112" s="274" t="s">
        <v>835</v>
      </c>
      <c r="CY1112" s="274" t="s">
        <v>836</v>
      </c>
      <c r="CZ1112" s="274" t="s">
        <v>837</v>
      </c>
      <c r="DA1112" s="274" t="s">
        <v>268</v>
      </c>
      <c r="DB1112" s="274" t="s">
        <v>268</v>
      </c>
      <c r="DC1112" s="274" t="s">
        <v>268</v>
      </c>
      <c r="DD1112" s="274" t="s">
        <v>268</v>
      </c>
      <c r="DE1112" s="274" t="s">
        <v>268</v>
      </c>
      <c r="DF1112" s="274" t="s">
        <v>268</v>
      </c>
      <c r="DG1112" s="299">
        <f>IFERROR(IF(CA1112="D",IF(CK1112="A dispo.",CD1112*VLOOKUP('DATI INPUT'!$F$27,TARIFFE_UD,2,FALSE),CD1112*VLOOKUP(CK1112,TARIFFE_UD,2,FALSE)),CD1112*VLOOKUP(CB1112-100,TARIFFE_UND,2,FALSE)),0)</f>
        <v>61.596142127556163</v>
      </c>
      <c r="DH1112" s="299">
        <f>IFERROR(IF(CA1112="D",IF(CK1112="A dispo.",CF1112*VLOOKUP('DATI INPUT'!$F$27,TARIFFE_UD,3,FALSE),CF1112*VLOOKUP(CK1112,TARIFFE_UD,3,FALSE)),CF1112*VLOOKUP(CB1112-100,TARIFFE_UND,3,FALSE)),0)</f>
        <v>15.164853048114928</v>
      </c>
    </row>
    <row r="1113" spans="1:112" x14ac:dyDescent="0.25">
      <c r="A1113" s="274" t="s">
        <v>8595</v>
      </c>
      <c r="B1113" s="274" t="s">
        <v>8596</v>
      </c>
      <c r="C1113" s="274" t="s">
        <v>8597</v>
      </c>
      <c r="D1113" s="274" t="s">
        <v>8598</v>
      </c>
      <c r="E1113" s="274" t="s">
        <v>268</v>
      </c>
      <c r="F1113" s="274" t="s">
        <v>156</v>
      </c>
      <c r="G1113" s="274" t="s">
        <v>8599</v>
      </c>
      <c r="H1113" s="274" t="s">
        <v>8600</v>
      </c>
      <c r="I1113" s="274" t="s">
        <v>8601</v>
      </c>
      <c r="J1113" s="274" t="s">
        <v>156</v>
      </c>
      <c r="K1113" s="274" t="s">
        <v>8602</v>
      </c>
      <c r="L1113" s="274" t="s">
        <v>8603</v>
      </c>
      <c r="M1113" s="274" t="s">
        <v>8604</v>
      </c>
      <c r="N1113" s="274" t="s">
        <v>3026</v>
      </c>
      <c r="O1113" s="274" t="s">
        <v>3027</v>
      </c>
      <c r="P1113" s="274" t="s">
        <v>8605</v>
      </c>
      <c r="Q1113" s="274" t="s">
        <v>304</v>
      </c>
      <c r="R1113" s="274" t="s">
        <v>268</v>
      </c>
      <c r="S1113" s="274" t="s">
        <v>268</v>
      </c>
      <c r="T1113" s="274" t="s">
        <v>268</v>
      </c>
      <c r="U1113" s="274" t="s">
        <v>268</v>
      </c>
      <c r="V1113" s="274" t="s">
        <v>268</v>
      </c>
      <c r="W1113" s="274" t="s">
        <v>8606</v>
      </c>
      <c r="X1113" s="274" t="s">
        <v>2489</v>
      </c>
      <c r="Y1113" s="274" t="s">
        <v>277</v>
      </c>
      <c r="Z1113" s="274" t="s">
        <v>268</v>
      </c>
      <c r="AA1113" s="274" t="s">
        <v>268</v>
      </c>
      <c r="AB1113" s="274" t="s">
        <v>268</v>
      </c>
      <c r="AC1113" s="274" t="s">
        <v>268</v>
      </c>
      <c r="AD1113" s="274" t="s">
        <v>268</v>
      </c>
      <c r="AE1113" s="274" t="s">
        <v>287</v>
      </c>
      <c r="AF1113" s="274" t="s">
        <v>1811</v>
      </c>
      <c r="AG1113" s="274" t="s">
        <v>875</v>
      </c>
      <c r="AH1113" s="274" t="s">
        <v>1848</v>
      </c>
      <c r="AI1113" s="274" t="s">
        <v>714</v>
      </c>
      <c r="AJ1113" s="274" t="s">
        <v>268</v>
      </c>
      <c r="AK1113" s="274" t="s">
        <v>366</v>
      </c>
      <c r="AL1113" s="274" t="s">
        <v>268</v>
      </c>
      <c r="AM1113" s="274" t="s">
        <v>405</v>
      </c>
      <c r="AN1113" s="274" t="s">
        <v>268</v>
      </c>
      <c r="AO1113" s="274" t="s">
        <v>268</v>
      </c>
      <c r="AP1113" s="274" t="s">
        <v>268</v>
      </c>
      <c r="AQ1113" s="274" t="s">
        <v>268</v>
      </c>
      <c r="AR1113" s="274" t="s">
        <v>268</v>
      </c>
      <c r="AS1113" s="274" t="s">
        <v>268</v>
      </c>
      <c r="AT1113" s="274" t="s">
        <v>268</v>
      </c>
      <c r="AU1113" s="274" t="s">
        <v>268</v>
      </c>
      <c r="AV1113" s="274" t="s">
        <v>268</v>
      </c>
      <c r="AW1113" s="274" t="s">
        <v>268</v>
      </c>
      <c r="AX1113" s="274" t="s">
        <v>268</v>
      </c>
      <c r="AY1113" s="274" t="s">
        <v>268</v>
      </c>
      <c r="AZ1113" s="274" t="s">
        <v>268</v>
      </c>
      <c r="BA1113" s="274" t="s">
        <v>268</v>
      </c>
      <c r="BB1113" s="274" t="s">
        <v>268</v>
      </c>
      <c r="BC1113" s="274" t="s">
        <v>268</v>
      </c>
      <c r="BD1113" s="274" t="s">
        <v>268</v>
      </c>
      <c r="BE1113" s="274" t="s">
        <v>268</v>
      </c>
      <c r="BF1113" s="274" t="s">
        <v>268</v>
      </c>
      <c r="BG1113" s="274" t="s">
        <v>268</v>
      </c>
      <c r="BH1113" s="274" t="s">
        <v>268</v>
      </c>
      <c r="BI1113" s="274" t="s">
        <v>268</v>
      </c>
      <c r="BJ1113" s="274" t="s">
        <v>268</v>
      </c>
      <c r="BK1113" s="274" t="s">
        <v>268</v>
      </c>
      <c r="BL1113" s="274" t="s">
        <v>268</v>
      </c>
      <c r="BM1113" s="274" t="s">
        <v>268</v>
      </c>
      <c r="BN1113" s="274" t="s">
        <v>268</v>
      </c>
      <c r="BO1113" s="274" t="s">
        <v>268</v>
      </c>
      <c r="BP1113" s="274" t="s">
        <v>268</v>
      </c>
      <c r="BQ1113" s="274" t="s">
        <v>268</v>
      </c>
      <c r="BR1113" s="274" t="s">
        <v>268</v>
      </c>
      <c r="BS1113" s="274" t="s">
        <v>268</v>
      </c>
      <c r="BT1113" s="274" t="s">
        <v>268</v>
      </c>
      <c r="BU1113" s="274" t="s">
        <v>268</v>
      </c>
      <c r="BV1113" s="274" t="s">
        <v>268</v>
      </c>
      <c r="BW1113" s="274" t="s">
        <v>268</v>
      </c>
      <c r="BX1113" s="274" t="s">
        <v>268</v>
      </c>
      <c r="BY1113" s="295">
        <v>27</v>
      </c>
      <c r="BZ1113" s="295">
        <v>27</v>
      </c>
      <c r="CA1113" s="298" t="s">
        <v>142</v>
      </c>
      <c r="CB1113" s="297">
        <v>122</v>
      </c>
      <c r="CC1113" s="284">
        <f t="shared" si="70"/>
        <v>0</v>
      </c>
      <c r="CD1113" s="295">
        <f t="shared" si="71"/>
        <v>27</v>
      </c>
      <c r="CE1113" s="284">
        <f t="shared" si="72"/>
        <v>0</v>
      </c>
      <c r="CF1113" s="295">
        <f t="shared" si="73"/>
        <v>1</v>
      </c>
      <c r="CG1113" s="274" t="s">
        <v>876</v>
      </c>
      <c r="CH1113" s="274" t="s">
        <v>268</v>
      </c>
      <c r="CI1113" s="274" t="s">
        <v>268</v>
      </c>
      <c r="CJ1113" s="298" t="s">
        <v>271</v>
      </c>
      <c r="CK1113" s="297">
        <v>1</v>
      </c>
      <c r="CL1113" s="274" t="s">
        <v>268</v>
      </c>
      <c r="CM1113" s="274" t="s">
        <v>268</v>
      </c>
      <c r="CN1113" s="274" t="s">
        <v>268</v>
      </c>
      <c r="CO1113" s="274" t="s">
        <v>268</v>
      </c>
      <c r="CP1113" s="274" t="s">
        <v>268</v>
      </c>
      <c r="CQ1113" s="274" t="s">
        <v>268</v>
      </c>
      <c r="CR1113" s="274" t="s">
        <v>877</v>
      </c>
      <c r="CS1113" s="274">
        <v>27.54</v>
      </c>
      <c r="CT1113" s="274" t="s">
        <v>268</v>
      </c>
      <c r="CU1113" s="274">
        <v>27.54</v>
      </c>
      <c r="CV1113" s="274">
        <v>365</v>
      </c>
      <c r="CW1113" s="274" t="s">
        <v>878</v>
      </c>
      <c r="CX1113" s="274" t="s">
        <v>835</v>
      </c>
      <c r="CY1113" s="274" t="s">
        <v>836</v>
      </c>
      <c r="CZ1113" s="274" t="s">
        <v>837</v>
      </c>
      <c r="DA1113" s="274" t="s">
        <v>268</v>
      </c>
      <c r="DB1113" s="274" t="s">
        <v>268</v>
      </c>
      <c r="DC1113" s="274" t="s">
        <v>268</v>
      </c>
      <c r="DD1113" s="274" t="s">
        <v>268</v>
      </c>
      <c r="DE1113" s="274" t="s">
        <v>268</v>
      </c>
      <c r="DF1113" s="274" t="s">
        <v>268</v>
      </c>
      <c r="DG1113" s="299">
        <f>IFERROR(IF(CA1113="D",IF(CK1113="A dispo.",CD1113*VLOOKUP('DATI INPUT'!$F$27,TARIFFE_UD,2,FALSE),CD1113*VLOOKUP(CK1113,TARIFFE_UD,2,FALSE)),CD1113*VLOOKUP(CB1113-100,TARIFFE_UND,2,FALSE)),0)</f>
        <v>16.630958374440166</v>
      </c>
      <c r="DH1113" s="299">
        <f>IFERROR(IF(CA1113="D",IF(CK1113="A dispo.",CF1113*VLOOKUP('DATI INPUT'!$F$27,TARIFFE_UD,3,FALSE),CF1113*VLOOKUP(CK1113,TARIFFE_UD,3,FALSE)),CF1113*VLOOKUP(CB1113-100,TARIFFE_UND,3,FALSE)),0)</f>
        <v>15.164853048114928</v>
      </c>
    </row>
    <row r="1114" spans="1:112" x14ac:dyDescent="0.25">
      <c r="A1114" s="274" t="s">
        <v>8607</v>
      </c>
      <c r="B1114" s="274" t="s">
        <v>8596</v>
      </c>
      <c r="C1114" s="274" t="s">
        <v>8608</v>
      </c>
      <c r="D1114" s="274" t="s">
        <v>8598</v>
      </c>
      <c r="E1114" s="274" t="s">
        <v>268</v>
      </c>
      <c r="F1114" s="274" t="s">
        <v>156</v>
      </c>
      <c r="G1114" s="274" t="s">
        <v>8599</v>
      </c>
      <c r="H1114" s="274" t="s">
        <v>8600</v>
      </c>
      <c r="I1114" s="274" t="s">
        <v>8601</v>
      </c>
      <c r="J1114" s="274" t="s">
        <v>156</v>
      </c>
      <c r="K1114" s="274" t="s">
        <v>8602</v>
      </c>
      <c r="L1114" s="274" t="s">
        <v>8603</v>
      </c>
      <c r="M1114" s="274" t="s">
        <v>8604</v>
      </c>
      <c r="N1114" s="274" t="s">
        <v>3026</v>
      </c>
      <c r="O1114" s="274" t="s">
        <v>3027</v>
      </c>
      <c r="P1114" s="274" t="s">
        <v>8605</v>
      </c>
      <c r="Q1114" s="274" t="s">
        <v>304</v>
      </c>
      <c r="R1114" s="274" t="s">
        <v>268</v>
      </c>
      <c r="S1114" s="274" t="s">
        <v>268</v>
      </c>
      <c r="T1114" s="274" t="s">
        <v>268</v>
      </c>
      <c r="U1114" s="274" t="s">
        <v>268</v>
      </c>
      <c r="V1114" s="274" t="s">
        <v>268</v>
      </c>
      <c r="W1114" s="274" t="s">
        <v>8606</v>
      </c>
      <c r="X1114" s="274" t="s">
        <v>2489</v>
      </c>
      <c r="Y1114" s="274" t="s">
        <v>277</v>
      </c>
      <c r="Z1114" s="274" t="s">
        <v>268</v>
      </c>
      <c r="AA1114" s="274" t="s">
        <v>268</v>
      </c>
      <c r="AB1114" s="274" t="s">
        <v>268</v>
      </c>
      <c r="AC1114" s="274" t="s">
        <v>268</v>
      </c>
      <c r="AD1114" s="274" t="s">
        <v>268</v>
      </c>
      <c r="AE1114" s="274" t="s">
        <v>287</v>
      </c>
      <c r="AF1114" s="274" t="s">
        <v>1811</v>
      </c>
      <c r="AG1114" s="274" t="s">
        <v>875</v>
      </c>
      <c r="AH1114" s="274" t="s">
        <v>1848</v>
      </c>
      <c r="AI1114" s="274" t="s">
        <v>3030</v>
      </c>
      <c r="AJ1114" s="274" t="s">
        <v>268</v>
      </c>
      <c r="AK1114" s="274" t="s">
        <v>381</v>
      </c>
      <c r="AL1114" s="274" t="s">
        <v>268</v>
      </c>
      <c r="AM1114" s="274" t="s">
        <v>411</v>
      </c>
      <c r="AN1114" s="274" t="s">
        <v>268</v>
      </c>
      <c r="AO1114" s="274" t="s">
        <v>268</v>
      </c>
      <c r="AP1114" s="274" t="s">
        <v>268</v>
      </c>
      <c r="AQ1114" s="274" t="s">
        <v>268</v>
      </c>
      <c r="AR1114" s="274" t="s">
        <v>268</v>
      </c>
      <c r="AS1114" s="274" t="s">
        <v>268</v>
      </c>
      <c r="AT1114" s="274" t="s">
        <v>268</v>
      </c>
      <c r="AU1114" s="274" t="s">
        <v>268</v>
      </c>
      <c r="AV1114" s="274" t="s">
        <v>268</v>
      </c>
      <c r="AW1114" s="274" t="s">
        <v>268</v>
      </c>
      <c r="AX1114" s="274" t="s">
        <v>268</v>
      </c>
      <c r="AY1114" s="274" t="s">
        <v>268</v>
      </c>
      <c r="AZ1114" s="274" t="s">
        <v>268</v>
      </c>
      <c r="BA1114" s="274" t="s">
        <v>268</v>
      </c>
      <c r="BB1114" s="274" t="s">
        <v>268</v>
      </c>
      <c r="BC1114" s="274" t="s">
        <v>268</v>
      </c>
      <c r="BD1114" s="274" t="s">
        <v>268</v>
      </c>
      <c r="BE1114" s="274" t="s">
        <v>268</v>
      </c>
      <c r="BF1114" s="274" t="s">
        <v>268</v>
      </c>
      <c r="BG1114" s="274" t="s">
        <v>268</v>
      </c>
      <c r="BH1114" s="274" t="s">
        <v>268</v>
      </c>
      <c r="BI1114" s="274" t="s">
        <v>268</v>
      </c>
      <c r="BJ1114" s="274" t="s">
        <v>268</v>
      </c>
      <c r="BK1114" s="274" t="s">
        <v>268</v>
      </c>
      <c r="BL1114" s="274" t="s">
        <v>268</v>
      </c>
      <c r="BM1114" s="274" t="s">
        <v>268</v>
      </c>
      <c r="BN1114" s="274" t="s">
        <v>268</v>
      </c>
      <c r="BO1114" s="274" t="s">
        <v>268</v>
      </c>
      <c r="BP1114" s="274" t="s">
        <v>268</v>
      </c>
      <c r="BQ1114" s="274" t="s">
        <v>268</v>
      </c>
      <c r="BR1114" s="274" t="s">
        <v>268</v>
      </c>
      <c r="BS1114" s="274" t="s">
        <v>268</v>
      </c>
      <c r="BT1114" s="274" t="s">
        <v>268</v>
      </c>
      <c r="BU1114" s="274" t="s">
        <v>268</v>
      </c>
      <c r="BV1114" s="274" t="s">
        <v>268</v>
      </c>
      <c r="BW1114" s="274" t="s">
        <v>268</v>
      </c>
      <c r="BX1114" s="274" t="s">
        <v>268</v>
      </c>
      <c r="BY1114" s="295">
        <v>6</v>
      </c>
      <c r="BZ1114" s="295">
        <v>6</v>
      </c>
      <c r="CA1114" s="298" t="s">
        <v>142</v>
      </c>
      <c r="CB1114" s="297">
        <v>123</v>
      </c>
      <c r="CC1114" s="284">
        <f t="shared" si="70"/>
        <v>0</v>
      </c>
      <c r="CD1114" s="295">
        <f t="shared" si="71"/>
        <v>5.9999999999999991</v>
      </c>
      <c r="CE1114" s="284">
        <f t="shared" si="72"/>
        <v>1</v>
      </c>
      <c r="CF1114" s="295">
        <f t="shared" si="73"/>
        <v>0</v>
      </c>
      <c r="CG1114" s="274" t="s">
        <v>1817</v>
      </c>
      <c r="CH1114" s="274" t="s">
        <v>268</v>
      </c>
      <c r="CI1114" s="274" t="s">
        <v>268</v>
      </c>
      <c r="CJ1114" s="298" t="s">
        <v>271</v>
      </c>
      <c r="CK1114" s="297">
        <v>1</v>
      </c>
      <c r="CL1114" s="274" t="s">
        <v>268</v>
      </c>
      <c r="CM1114" s="274" t="s">
        <v>268</v>
      </c>
      <c r="CN1114" s="274" t="s">
        <v>268</v>
      </c>
      <c r="CO1114" s="274" t="s">
        <v>268</v>
      </c>
      <c r="CP1114" s="274" t="s">
        <v>268</v>
      </c>
      <c r="CQ1114" s="274" t="s">
        <v>268</v>
      </c>
      <c r="CR1114" s="274" t="s">
        <v>877</v>
      </c>
      <c r="CS1114" s="274">
        <v>2.2799999999999998</v>
      </c>
      <c r="CT1114" s="274" t="s">
        <v>268</v>
      </c>
      <c r="CU1114" s="274">
        <v>2.2799999999999998</v>
      </c>
      <c r="CV1114" s="274">
        <v>365</v>
      </c>
      <c r="CW1114" s="274" t="s">
        <v>878</v>
      </c>
      <c r="CX1114" s="274" t="s">
        <v>835</v>
      </c>
      <c r="CY1114" s="274" t="s">
        <v>836</v>
      </c>
      <c r="CZ1114" s="274" t="s">
        <v>837</v>
      </c>
      <c r="DA1114" s="274" t="s">
        <v>268</v>
      </c>
      <c r="DB1114" s="274" t="s">
        <v>268</v>
      </c>
      <c r="DC1114" s="274" t="s">
        <v>268</v>
      </c>
      <c r="DD1114" s="274" t="s">
        <v>268</v>
      </c>
      <c r="DE1114" s="274" t="s">
        <v>268</v>
      </c>
      <c r="DF1114" s="274" t="s">
        <v>268</v>
      </c>
      <c r="DG1114" s="299">
        <f>IFERROR(IF(CA1114="D",IF(CK1114="A dispo.",CD1114*VLOOKUP('DATI INPUT'!$F$27,TARIFFE_UD,2,FALSE),CD1114*VLOOKUP(CK1114,TARIFFE_UD,2,FALSE)),CD1114*VLOOKUP(CB1114-100,TARIFFE_UND,2,FALSE)),0)</f>
        <v>3.6957685276533692</v>
      </c>
      <c r="DH1114" s="299">
        <f>IFERROR(IF(CA1114="D",IF(CK1114="A dispo.",CF1114*VLOOKUP('DATI INPUT'!$F$27,TARIFFE_UD,3,FALSE),CF1114*VLOOKUP(CK1114,TARIFFE_UD,3,FALSE)),CF1114*VLOOKUP(CB1114-100,TARIFFE_UND,3,FALSE)),0)</f>
        <v>0</v>
      </c>
    </row>
    <row r="1115" spans="1:112" x14ac:dyDescent="0.25">
      <c r="A1115" s="274" t="s">
        <v>8609</v>
      </c>
      <c r="B1115" s="274" t="s">
        <v>951</v>
      </c>
      <c r="C1115" s="274" t="s">
        <v>8610</v>
      </c>
      <c r="D1115" s="274" t="s">
        <v>8611</v>
      </c>
      <c r="E1115" s="274" t="s">
        <v>268</v>
      </c>
      <c r="F1115" s="274" t="s">
        <v>156</v>
      </c>
      <c r="G1115" s="274" t="s">
        <v>8612</v>
      </c>
      <c r="H1115" s="274" t="s">
        <v>1137</v>
      </c>
      <c r="I1115" s="274" t="s">
        <v>8613</v>
      </c>
      <c r="J1115" s="274" t="s">
        <v>156</v>
      </c>
      <c r="K1115" s="274" t="s">
        <v>8614</v>
      </c>
      <c r="L1115" s="274" t="s">
        <v>8615</v>
      </c>
      <c r="M1115" s="274" t="s">
        <v>8616</v>
      </c>
      <c r="N1115" s="274" t="s">
        <v>984</v>
      </c>
      <c r="O1115" s="274" t="s">
        <v>873</v>
      </c>
      <c r="P1115" s="274" t="s">
        <v>2241</v>
      </c>
      <c r="Q1115" s="274" t="s">
        <v>282</v>
      </c>
      <c r="R1115" s="274" t="s">
        <v>268</v>
      </c>
      <c r="S1115" s="274" t="s">
        <v>268</v>
      </c>
      <c r="T1115" s="274" t="s">
        <v>268</v>
      </c>
      <c r="U1115" s="274" t="s">
        <v>268</v>
      </c>
      <c r="V1115" s="274" t="s">
        <v>268</v>
      </c>
      <c r="W1115" s="274" t="s">
        <v>8616</v>
      </c>
      <c r="X1115" s="274" t="s">
        <v>2241</v>
      </c>
      <c r="Y1115" s="274" t="s">
        <v>282</v>
      </c>
      <c r="Z1115" s="274" t="s">
        <v>268</v>
      </c>
      <c r="AA1115" s="274" t="s">
        <v>268</v>
      </c>
      <c r="AB1115" s="274" t="s">
        <v>268</v>
      </c>
      <c r="AC1115" s="274" t="s">
        <v>268</v>
      </c>
      <c r="AD1115" s="274" t="s">
        <v>268</v>
      </c>
      <c r="AE1115" s="274" t="s">
        <v>287</v>
      </c>
      <c r="AF1115" s="274" t="s">
        <v>1811</v>
      </c>
      <c r="AG1115" s="274" t="s">
        <v>875</v>
      </c>
      <c r="AH1115" s="274" t="s">
        <v>1848</v>
      </c>
      <c r="AI1115" s="274" t="s">
        <v>920</v>
      </c>
      <c r="AJ1115" s="274" t="s">
        <v>268</v>
      </c>
      <c r="AK1115" s="274" t="s">
        <v>381</v>
      </c>
      <c r="AL1115" s="274" t="s">
        <v>268</v>
      </c>
      <c r="AM1115" s="274" t="s">
        <v>405</v>
      </c>
      <c r="AN1115" s="274" t="s">
        <v>268</v>
      </c>
      <c r="AO1115" s="274" t="s">
        <v>268</v>
      </c>
      <c r="AP1115" s="274" t="s">
        <v>268</v>
      </c>
      <c r="AQ1115" s="274" t="s">
        <v>268</v>
      </c>
      <c r="AR1115" s="274" t="s">
        <v>268</v>
      </c>
      <c r="AS1115" s="274" t="s">
        <v>268</v>
      </c>
      <c r="AT1115" s="274" t="s">
        <v>268</v>
      </c>
      <c r="AU1115" s="274" t="s">
        <v>268</v>
      </c>
      <c r="AV1115" s="274" t="s">
        <v>268</v>
      </c>
      <c r="AW1115" s="274" t="s">
        <v>268</v>
      </c>
      <c r="AX1115" s="274" t="s">
        <v>268</v>
      </c>
      <c r="AY1115" s="274" t="s">
        <v>268</v>
      </c>
      <c r="AZ1115" s="274" t="s">
        <v>268</v>
      </c>
      <c r="BA1115" s="274" t="s">
        <v>268</v>
      </c>
      <c r="BB1115" s="274" t="s">
        <v>268</v>
      </c>
      <c r="BC1115" s="274" t="s">
        <v>268</v>
      </c>
      <c r="BD1115" s="274" t="s">
        <v>268</v>
      </c>
      <c r="BE1115" s="274" t="s">
        <v>268</v>
      </c>
      <c r="BF1115" s="274" t="s">
        <v>268</v>
      </c>
      <c r="BG1115" s="274" t="s">
        <v>268</v>
      </c>
      <c r="BH1115" s="274" t="s">
        <v>268</v>
      </c>
      <c r="BI1115" s="274" t="s">
        <v>268</v>
      </c>
      <c r="BJ1115" s="274" t="s">
        <v>268</v>
      </c>
      <c r="BK1115" s="274" t="s">
        <v>268</v>
      </c>
      <c r="BL1115" s="274" t="s">
        <v>268</v>
      </c>
      <c r="BM1115" s="274" t="s">
        <v>268</v>
      </c>
      <c r="BN1115" s="274" t="s">
        <v>268</v>
      </c>
      <c r="BO1115" s="274" t="s">
        <v>268</v>
      </c>
      <c r="BP1115" s="274" t="s">
        <v>268</v>
      </c>
      <c r="BQ1115" s="274" t="s">
        <v>268</v>
      </c>
      <c r="BR1115" s="274" t="s">
        <v>268</v>
      </c>
      <c r="BS1115" s="274" t="s">
        <v>268</v>
      </c>
      <c r="BT1115" s="274" t="s">
        <v>268</v>
      </c>
      <c r="BU1115" s="274" t="s">
        <v>268</v>
      </c>
      <c r="BV1115" s="274" t="s">
        <v>268</v>
      </c>
      <c r="BW1115" s="274" t="s">
        <v>268</v>
      </c>
      <c r="BX1115" s="274" t="s">
        <v>268</v>
      </c>
      <c r="BY1115" s="295">
        <v>46</v>
      </c>
      <c r="BZ1115" s="295">
        <v>46</v>
      </c>
      <c r="CA1115" s="298" t="s">
        <v>142</v>
      </c>
      <c r="CB1115" s="297">
        <v>122</v>
      </c>
      <c r="CC1115" s="284">
        <f t="shared" si="70"/>
        <v>0</v>
      </c>
      <c r="CD1115" s="295">
        <f t="shared" si="71"/>
        <v>46</v>
      </c>
      <c r="CE1115" s="284">
        <f t="shared" si="72"/>
        <v>0</v>
      </c>
      <c r="CF1115" s="295">
        <f t="shared" si="73"/>
        <v>1</v>
      </c>
      <c r="CG1115" s="274" t="s">
        <v>876</v>
      </c>
      <c r="CH1115" s="274" t="s">
        <v>268</v>
      </c>
      <c r="CI1115" s="274" t="s">
        <v>268</v>
      </c>
      <c r="CJ1115" s="298" t="s">
        <v>271</v>
      </c>
      <c r="CK1115" s="297">
        <v>1</v>
      </c>
      <c r="CL1115" s="274" t="s">
        <v>268</v>
      </c>
      <c r="CM1115" s="274" t="s">
        <v>268</v>
      </c>
      <c r="CN1115" s="274" t="s">
        <v>268</v>
      </c>
      <c r="CO1115" s="274" t="s">
        <v>268</v>
      </c>
      <c r="CP1115" s="274" t="s">
        <v>268</v>
      </c>
      <c r="CQ1115" s="274" t="s">
        <v>268</v>
      </c>
      <c r="CR1115" s="274" t="s">
        <v>877</v>
      </c>
      <c r="CS1115" s="274">
        <v>34.76</v>
      </c>
      <c r="CT1115" s="274" t="s">
        <v>268</v>
      </c>
      <c r="CU1115" s="274">
        <v>34.76</v>
      </c>
      <c r="CV1115" s="274">
        <v>365</v>
      </c>
      <c r="CW1115" s="274" t="s">
        <v>878</v>
      </c>
      <c r="CX1115" s="274" t="s">
        <v>835</v>
      </c>
      <c r="CY1115" s="274" t="s">
        <v>836</v>
      </c>
      <c r="CZ1115" s="274" t="s">
        <v>837</v>
      </c>
      <c r="DA1115" s="274" t="s">
        <v>268</v>
      </c>
      <c r="DB1115" s="274" t="s">
        <v>268</v>
      </c>
      <c r="DC1115" s="274" t="s">
        <v>268</v>
      </c>
      <c r="DD1115" s="274" t="s">
        <v>268</v>
      </c>
      <c r="DE1115" s="274" t="s">
        <v>268</v>
      </c>
      <c r="DF1115" s="274" t="s">
        <v>268</v>
      </c>
      <c r="DG1115" s="299">
        <f>IFERROR(IF(CA1115="D",IF(CK1115="A dispo.",CD1115*VLOOKUP('DATI INPUT'!$F$27,TARIFFE_UD,2,FALSE),CD1115*VLOOKUP(CK1115,TARIFFE_UD,2,FALSE)),CD1115*VLOOKUP(CB1115-100,TARIFFE_UND,2,FALSE)),0)</f>
        <v>28.334225378675836</v>
      </c>
      <c r="DH1115" s="299">
        <f>IFERROR(IF(CA1115="D",IF(CK1115="A dispo.",CF1115*VLOOKUP('DATI INPUT'!$F$27,TARIFFE_UD,3,FALSE),CF1115*VLOOKUP(CK1115,TARIFFE_UD,3,FALSE)),CF1115*VLOOKUP(CB1115-100,TARIFFE_UND,3,FALSE)),0)</f>
        <v>15.164853048114928</v>
      </c>
    </row>
    <row r="1116" spans="1:112" x14ac:dyDescent="0.25">
      <c r="A1116" s="274" t="s">
        <v>8617</v>
      </c>
      <c r="B1116" s="274" t="s">
        <v>951</v>
      </c>
      <c r="C1116" s="274" t="s">
        <v>1558</v>
      </c>
      <c r="D1116" s="274" t="s">
        <v>8611</v>
      </c>
      <c r="E1116" s="274" t="s">
        <v>268</v>
      </c>
      <c r="F1116" s="274" t="s">
        <v>156</v>
      </c>
      <c r="G1116" s="274" t="s">
        <v>8612</v>
      </c>
      <c r="H1116" s="274" t="s">
        <v>1137</v>
      </c>
      <c r="I1116" s="274" t="s">
        <v>8613</v>
      </c>
      <c r="J1116" s="274" t="s">
        <v>156</v>
      </c>
      <c r="K1116" s="274" t="s">
        <v>8614</v>
      </c>
      <c r="L1116" s="274" t="s">
        <v>8615</v>
      </c>
      <c r="M1116" s="274" t="s">
        <v>8616</v>
      </c>
      <c r="N1116" s="274" t="s">
        <v>984</v>
      </c>
      <c r="O1116" s="274" t="s">
        <v>873</v>
      </c>
      <c r="P1116" s="274" t="s">
        <v>2241</v>
      </c>
      <c r="Q1116" s="274" t="s">
        <v>282</v>
      </c>
      <c r="R1116" s="274" t="s">
        <v>268</v>
      </c>
      <c r="S1116" s="274" t="s">
        <v>268</v>
      </c>
      <c r="T1116" s="274" t="s">
        <v>268</v>
      </c>
      <c r="U1116" s="274" t="s">
        <v>268</v>
      </c>
      <c r="V1116" s="274" t="s">
        <v>268</v>
      </c>
      <c r="W1116" s="274" t="s">
        <v>8616</v>
      </c>
      <c r="X1116" s="274" t="s">
        <v>2241</v>
      </c>
      <c r="Y1116" s="274" t="s">
        <v>282</v>
      </c>
      <c r="Z1116" s="274" t="s">
        <v>268</v>
      </c>
      <c r="AA1116" s="274" t="s">
        <v>268</v>
      </c>
      <c r="AB1116" s="274" t="s">
        <v>268</v>
      </c>
      <c r="AC1116" s="274" t="s">
        <v>268</v>
      </c>
      <c r="AD1116" s="274" t="s">
        <v>268</v>
      </c>
      <c r="AE1116" s="274" t="s">
        <v>287</v>
      </c>
      <c r="AF1116" s="274" t="s">
        <v>1811</v>
      </c>
      <c r="AG1116" s="274" t="s">
        <v>875</v>
      </c>
      <c r="AH1116" s="274" t="s">
        <v>1848</v>
      </c>
      <c r="AI1116" s="274" t="s">
        <v>920</v>
      </c>
      <c r="AJ1116" s="274" t="s">
        <v>268</v>
      </c>
      <c r="AK1116" s="274" t="s">
        <v>395</v>
      </c>
      <c r="AL1116" s="274" t="s">
        <v>268</v>
      </c>
      <c r="AM1116" s="274" t="s">
        <v>405</v>
      </c>
      <c r="AN1116" s="274" t="s">
        <v>268</v>
      </c>
      <c r="AO1116" s="274" t="s">
        <v>268</v>
      </c>
      <c r="AP1116" s="274" t="s">
        <v>268</v>
      </c>
      <c r="AQ1116" s="274" t="s">
        <v>268</v>
      </c>
      <c r="AR1116" s="274" t="s">
        <v>268</v>
      </c>
      <c r="AS1116" s="274" t="s">
        <v>268</v>
      </c>
      <c r="AT1116" s="274" t="s">
        <v>268</v>
      </c>
      <c r="AU1116" s="274" t="s">
        <v>268</v>
      </c>
      <c r="AV1116" s="274" t="s">
        <v>268</v>
      </c>
      <c r="AW1116" s="274" t="s">
        <v>268</v>
      </c>
      <c r="AX1116" s="274" t="s">
        <v>268</v>
      </c>
      <c r="AY1116" s="274" t="s">
        <v>268</v>
      </c>
      <c r="AZ1116" s="274" t="s">
        <v>268</v>
      </c>
      <c r="BA1116" s="274" t="s">
        <v>268</v>
      </c>
      <c r="BB1116" s="274" t="s">
        <v>268</v>
      </c>
      <c r="BC1116" s="274" t="s">
        <v>268</v>
      </c>
      <c r="BD1116" s="274" t="s">
        <v>268</v>
      </c>
      <c r="BE1116" s="274" t="s">
        <v>268</v>
      </c>
      <c r="BF1116" s="274" t="s">
        <v>268</v>
      </c>
      <c r="BG1116" s="274" t="s">
        <v>268</v>
      </c>
      <c r="BH1116" s="274" t="s">
        <v>268</v>
      </c>
      <c r="BI1116" s="274" t="s">
        <v>268</v>
      </c>
      <c r="BJ1116" s="274" t="s">
        <v>268</v>
      </c>
      <c r="BK1116" s="274" t="s">
        <v>268</v>
      </c>
      <c r="BL1116" s="274" t="s">
        <v>268</v>
      </c>
      <c r="BM1116" s="274" t="s">
        <v>268</v>
      </c>
      <c r="BN1116" s="274" t="s">
        <v>268</v>
      </c>
      <c r="BO1116" s="274" t="s">
        <v>268</v>
      </c>
      <c r="BP1116" s="274" t="s">
        <v>268</v>
      </c>
      <c r="BQ1116" s="274" t="s">
        <v>268</v>
      </c>
      <c r="BR1116" s="274" t="s">
        <v>268</v>
      </c>
      <c r="BS1116" s="274" t="s">
        <v>268</v>
      </c>
      <c r="BT1116" s="274" t="s">
        <v>268</v>
      </c>
      <c r="BU1116" s="274" t="s">
        <v>268</v>
      </c>
      <c r="BV1116" s="274" t="s">
        <v>268</v>
      </c>
      <c r="BW1116" s="274" t="s">
        <v>268</v>
      </c>
      <c r="BX1116" s="274" t="s">
        <v>268</v>
      </c>
      <c r="BY1116" s="295">
        <v>46</v>
      </c>
      <c r="BZ1116" s="295">
        <v>46</v>
      </c>
      <c r="CA1116" s="298" t="s">
        <v>142</v>
      </c>
      <c r="CB1116" s="297">
        <v>122</v>
      </c>
      <c r="CC1116" s="284">
        <f t="shared" si="70"/>
        <v>0</v>
      </c>
      <c r="CD1116" s="295">
        <f t="shared" si="71"/>
        <v>46</v>
      </c>
      <c r="CE1116" s="284">
        <f t="shared" si="72"/>
        <v>0</v>
      </c>
      <c r="CF1116" s="295">
        <f t="shared" si="73"/>
        <v>1</v>
      </c>
      <c r="CG1116" s="274" t="s">
        <v>876</v>
      </c>
      <c r="CH1116" s="274" t="s">
        <v>268</v>
      </c>
      <c r="CI1116" s="274" t="s">
        <v>268</v>
      </c>
      <c r="CJ1116" s="298" t="s">
        <v>271</v>
      </c>
      <c r="CK1116" s="297">
        <v>1</v>
      </c>
      <c r="CL1116" s="274" t="s">
        <v>268</v>
      </c>
      <c r="CM1116" s="274" t="s">
        <v>268</v>
      </c>
      <c r="CN1116" s="274" t="s">
        <v>268</v>
      </c>
      <c r="CO1116" s="274" t="s">
        <v>268</v>
      </c>
      <c r="CP1116" s="274" t="s">
        <v>268</v>
      </c>
      <c r="CQ1116" s="274" t="s">
        <v>268</v>
      </c>
      <c r="CR1116" s="274" t="s">
        <v>877</v>
      </c>
      <c r="CS1116" s="274">
        <v>34.76</v>
      </c>
      <c r="CT1116" s="274" t="s">
        <v>268</v>
      </c>
      <c r="CU1116" s="274">
        <v>34.76</v>
      </c>
      <c r="CV1116" s="274">
        <v>365</v>
      </c>
      <c r="CW1116" s="274" t="s">
        <v>878</v>
      </c>
      <c r="CX1116" s="274" t="s">
        <v>835</v>
      </c>
      <c r="CY1116" s="274" t="s">
        <v>836</v>
      </c>
      <c r="CZ1116" s="274" t="s">
        <v>837</v>
      </c>
      <c r="DA1116" s="274" t="s">
        <v>268</v>
      </c>
      <c r="DB1116" s="274" t="s">
        <v>268</v>
      </c>
      <c r="DC1116" s="274" t="s">
        <v>268</v>
      </c>
      <c r="DD1116" s="274" t="s">
        <v>268</v>
      </c>
      <c r="DE1116" s="274" t="s">
        <v>268</v>
      </c>
      <c r="DF1116" s="274" t="s">
        <v>268</v>
      </c>
      <c r="DG1116" s="299">
        <f>IFERROR(IF(CA1116="D",IF(CK1116="A dispo.",CD1116*VLOOKUP('DATI INPUT'!$F$27,TARIFFE_UD,2,FALSE),CD1116*VLOOKUP(CK1116,TARIFFE_UD,2,FALSE)),CD1116*VLOOKUP(CB1116-100,TARIFFE_UND,2,FALSE)),0)</f>
        <v>28.334225378675836</v>
      </c>
      <c r="DH1116" s="299">
        <f>IFERROR(IF(CA1116="D",IF(CK1116="A dispo.",CF1116*VLOOKUP('DATI INPUT'!$F$27,TARIFFE_UD,3,FALSE),CF1116*VLOOKUP(CK1116,TARIFFE_UD,3,FALSE)),CF1116*VLOOKUP(CB1116-100,TARIFFE_UND,3,FALSE)),0)</f>
        <v>15.164853048114928</v>
      </c>
    </row>
    <row r="1117" spans="1:112" x14ac:dyDescent="0.25">
      <c r="A1117" s="274" t="s">
        <v>8618</v>
      </c>
      <c r="B1117" s="274" t="s">
        <v>951</v>
      </c>
      <c r="C1117" s="274" t="s">
        <v>1559</v>
      </c>
      <c r="D1117" s="274" t="s">
        <v>8611</v>
      </c>
      <c r="E1117" s="274" t="s">
        <v>268</v>
      </c>
      <c r="F1117" s="274" t="s">
        <v>156</v>
      </c>
      <c r="G1117" s="274" t="s">
        <v>8612</v>
      </c>
      <c r="H1117" s="274" t="s">
        <v>1137</v>
      </c>
      <c r="I1117" s="274" t="s">
        <v>8613</v>
      </c>
      <c r="J1117" s="274" t="s">
        <v>156</v>
      </c>
      <c r="K1117" s="274" t="s">
        <v>8614</v>
      </c>
      <c r="L1117" s="274" t="s">
        <v>8615</v>
      </c>
      <c r="M1117" s="274" t="s">
        <v>8616</v>
      </c>
      <c r="N1117" s="274" t="s">
        <v>984</v>
      </c>
      <c r="O1117" s="274" t="s">
        <v>873</v>
      </c>
      <c r="P1117" s="274" t="s">
        <v>2241</v>
      </c>
      <c r="Q1117" s="274" t="s">
        <v>282</v>
      </c>
      <c r="R1117" s="274" t="s">
        <v>268</v>
      </c>
      <c r="S1117" s="274" t="s">
        <v>268</v>
      </c>
      <c r="T1117" s="274" t="s">
        <v>268</v>
      </c>
      <c r="U1117" s="274" t="s">
        <v>268</v>
      </c>
      <c r="V1117" s="274" t="s">
        <v>268</v>
      </c>
      <c r="W1117" s="274" t="s">
        <v>8616</v>
      </c>
      <c r="X1117" s="274" t="s">
        <v>2241</v>
      </c>
      <c r="Y1117" s="274" t="s">
        <v>282</v>
      </c>
      <c r="Z1117" s="274" t="s">
        <v>268</v>
      </c>
      <c r="AA1117" s="274" t="s">
        <v>268</v>
      </c>
      <c r="AB1117" s="274" t="s">
        <v>268</v>
      </c>
      <c r="AC1117" s="274" t="s">
        <v>268</v>
      </c>
      <c r="AD1117" s="274" t="s">
        <v>268</v>
      </c>
      <c r="AE1117" s="274" t="s">
        <v>287</v>
      </c>
      <c r="AF1117" s="274" t="s">
        <v>1811</v>
      </c>
      <c r="AG1117" s="274" t="s">
        <v>875</v>
      </c>
      <c r="AH1117" s="274" t="s">
        <v>1848</v>
      </c>
      <c r="AI1117" s="274" t="s">
        <v>920</v>
      </c>
      <c r="AJ1117" s="274" t="s">
        <v>268</v>
      </c>
      <c r="AK1117" s="274" t="s">
        <v>410</v>
      </c>
      <c r="AL1117" s="274" t="s">
        <v>268</v>
      </c>
      <c r="AM1117" s="274" t="s">
        <v>405</v>
      </c>
      <c r="AN1117" s="274" t="s">
        <v>268</v>
      </c>
      <c r="AO1117" s="274" t="s">
        <v>268</v>
      </c>
      <c r="AP1117" s="274" t="s">
        <v>268</v>
      </c>
      <c r="AQ1117" s="274" t="s">
        <v>268</v>
      </c>
      <c r="AR1117" s="274" t="s">
        <v>268</v>
      </c>
      <c r="AS1117" s="274" t="s">
        <v>268</v>
      </c>
      <c r="AT1117" s="274" t="s">
        <v>268</v>
      </c>
      <c r="AU1117" s="274" t="s">
        <v>268</v>
      </c>
      <c r="AV1117" s="274" t="s">
        <v>268</v>
      </c>
      <c r="AW1117" s="274" t="s">
        <v>268</v>
      </c>
      <c r="AX1117" s="274" t="s">
        <v>268</v>
      </c>
      <c r="AY1117" s="274" t="s">
        <v>268</v>
      </c>
      <c r="AZ1117" s="274" t="s">
        <v>268</v>
      </c>
      <c r="BA1117" s="274" t="s">
        <v>268</v>
      </c>
      <c r="BB1117" s="274" t="s">
        <v>268</v>
      </c>
      <c r="BC1117" s="274" t="s">
        <v>268</v>
      </c>
      <c r="BD1117" s="274" t="s">
        <v>268</v>
      </c>
      <c r="BE1117" s="274" t="s">
        <v>268</v>
      </c>
      <c r="BF1117" s="274" t="s">
        <v>268</v>
      </c>
      <c r="BG1117" s="274" t="s">
        <v>268</v>
      </c>
      <c r="BH1117" s="274" t="s">
        <v>268</v>
      </c>
      <c r="BI1117" s="274" t="s">
        <v>268</v>
      </c>
      <c r="BJ1117" s="274" t="s">
        <v>268</v>
      </c>
      <c r="BK1117" s="274" t="s">
        <v>268</v>
      </c>
      <c r="BL1117" s="274" t="s">
        <v>268</v>
      </c>
      <c r="BM1117" s="274" t="s">
        <v>268</v>
      </c>
      <c r="BN1117" s="274" t="s">
        <v>268</v>
      </c>
      <c r="BO1117" s="274" t="s">
        <v>268</v>
      </c>
      <c r="BP1117" s="274" t="s">
        <v>268</v>
      </c>
      <c r="BQ1117" s="274" t="s">
        <v>268</v>
      </c>
      <c r="BR1117" s="274" t="s">
        <v>268</v>
      </c>
      <c r="BS1117" s="274" t="s">
        <v>268</v>
      </c>
      <c r="BT1117" s="274" t="s">
        <v>268</v>
      </c>
      <c r="BU1117" s="274" t="s">
        <v>268</v>
      </c>
      <c r="BV1117" s="274" t="s">
        <v>268</v>
      </c>
      <c r="BW1117" s="274" t="s">
        <v>268</v>
      </c>
      <c r="BX1117" s="274" t="s">
        <v>268</v>
      </c>
      <c r="BY1117" s="295">
        <v>46</v>
      </c>
      <c r="BZ1117" s="295">
        <v>46</v>
      </c>
      <c r="CA1117" s="298" t="s">
        <v>142</v>
      </c>
      <c r="CB1117" s="297">
        <v>122</v>
      </c>
      <c r="CC1117" s="284">
        <f t="shared" si="70"/>
        <v>0</v>
      </c>
      <c r="CD1117" s="295">
        <f t="shared" si="71"/>
        <v>46</v>
      </c>
      <c r="CE1117" s="284">
        <f t="shared" si="72"/>
        <v>0</v>
      </c>
      <c r="CF1117" s="295">
        <f t="shared" si="73"/>
        <v>1</v>
      </c>
      <c r="CG1117" s="274" t="s">
        <v>876</v>
      </c>
      <c r="CH1117" s="274" t="s">
        <v>268</v>
      </c>
      <c r="CI1117" s="274" t="s">
        <v>268</v>
      </c>
      <c r="CJ1117" s="298" t="s">
        <v>271</v>
      </c>
      <c r="CK1117" s="297">
        <v>1</v>
      </c>
      <c r="CL1117" s="274" t="s">
        <v>268</v>
      </c>
      <c r="CM1117" s="274" t="s">
        <v>268</v>
      </c>
      <c r="CN1117" s="274" t="s">
        <v>268</v>
      </c>
      <c r="CO1117" s="274" t="s">
        <v>268</v>
      </c>
      <c r="CP1117" s="274" t="s">
        <v>268</v>
      </c>
      <c r="CQ1117" s="274" t="s">
        <v>268</v>
      </c>
      <c r="CR1117" s="274" t="s">
        <v>877</v>
      </c>
      <c r="CS1117" s="274">
        <v>34.76</v>
      </c>
      <c r="CT1117" s="274" t="s">
        <v>268</v>
      </c>
      <c r="CU1117" s="274">
        <v>34.76</v>
      </c>
      <c r="CV1117" s="274">
        <v>365</v>
      </c>
      <c r="CW1117" s="274" t="s">
        <v>878</v>
      </c>
      <c r="CX1117" s="274" t="s">
        <v>835</v>
      </c>
      <c r="CY1117" s="274" t="s">
        <v>836</v>
      </c>
      <c r="CZ1117" s="274" t="s">
        <v>837</v>
      </c>
      <c r="DA1117" s="274" t="s">
        <v>268</v>
      </c>
      <c r="DB1117" s="274" t="s">
        <v>268</v>
      </c>
      <c r="DC1117" s="274" t="s">
        <v>268</v>
      </c>
      <c r="DD1117" s="274" t="s">
        <v>268</v>
      </c>
      <c r="DE1117" s="274" t="s">
        <v>268</v>
      </c>
      <c r="DF1117" s="274" t="s">
        <v>268</v>
      </c>
      <c r="DG1117" s="299">
        <f>IFERROR(IF(CA1117="D",IF(CK1117="A dispo.",CD1117*VLOOKUP('DATI INPUT'!$F$27,TARIFFE_UD,2,FALSE),CD1117*VLOOKUP(CK1117,TARIFFE_UD,2,FALSE)),CD1117*VLOOKUP(CB1117-100,TARIFFE_UND,2,FALSE)),0)</f>
        <v>28.334225378675836</v>
      </c>
      <c r="DH1117" s="299">
        <f>IFERROR(IF(CA1117="D",IF(CK1117="A dispo.",CF1117*VLOOKUP('DATI INPUT'!$F$27,TARIFFE_UD,3,FALSE),CF1117*VLOOKUP(CK1117,TARIFFE_UD,3,FALSE)),CF1117*VLOOKUP(CB1117-100,TARIFFE_UND,3,FALSE)),0)</f>
        <v>15.164853048114928</v>
      </c>
    </row>
    <row r="1118" spans="1:112" x14ac:dyDescent="0.25">
      <c r="A1118" s="274" t="s">
        <v>8619</v>
      </c>
      <c r="B1118" s="274" t="s">
        <v>8620</v>
      </c>
      <c r="C1118" s="274" t="s">
        <v>8621</v>
      </c>
      <c r="D1118" s="274" t="s">
        <v>8622</v>
      </c>
      <c r="E1118" s="274" t="s">
        <v>268</v>
      </c>
      <c r="F1118" s="274" t="s">
        <v>156</v>
      </c>
      <c r="G1118" s="274" t="s">
        <v>8623</v>
      </c>
      <c r="H1118" s="274" t="s">
        <v>6207</v>
      </c>
      <c r="I1118" s="274" t="s">
        <v>449</v>
      </c>
      <c r="J1118" s="274" t="s">
        <v>156</v>
      </c>
      <c r="K1118" s="274" t="s">
        <v>8624</v>
      </c>
      <c r="L1118" s="274" t="s">
        <v>8625</v>
      </c>
      <c r="M1118" s="274" t="s">
        <v>2257</v>
      </c>
      <c r="N1118" s="274" t="s">
        <v>984</v>
      </c>
      <c r="O1118" s="274" t="s">
        <v>873</v>
      </c>
      <c r="P1118" s="274" t="s">
        <v>2258</v>
      </c>
      <c r="Q1118" s="274" t="s">
        <v>315</v>
      </c>
      <c r="R1118" s="274" t="s">
        <v>268</v>
      </c>
      <c r="S1118" s="274" t="s">
        <v>268</v>
      </c>
      <c r="T1118" s="274" t="s">
        <v>268</v>
      </c>
      <c r="U1118" s="274" t="s">
        <v>268</v>
      </c>
      <c r="V1118" s="274" t="s">
        <v>268</v>
      </c>
      <c r="W1118" s="274" t="s">
        <v>2257</v>
      </c>
      <c r="X1118" s="274" t="s">
        <v>2258</v>
      </c>
      <c r="Y1118" s="274" t="s">
        <v>315</v>
      </c>
      <c r="Z1118" s="274" t="s">
        <v>268</v>
      </c>
      <c r="AA1118" s="274" t="s">
        <v>268</v>
      </c>
      <c r="AB1118" s="274" t="s">
        <v>268</v>
      </c>
      <c r="AC1118" s="274" t="s">
        <v>268</v>
      </c>
      <c r="AD1118" s="274" t="s">
        <v>268</v>
      </c>
      <c r="AE1118" s="274" t="s">
        <v>287</v>
      </c>
      <c r="AF1118" s="274" t="s">
        <v>1811</v>
      </c>
      <c r="AG1118" s="274" t="s">
        <v>875</v>
      </c>
      <c r="AH1118" s="274" t="s">
        <v>1831</v>
      </c>
      <c r="AI1118" s="274" t="s">
        <v>5327</v>
      </c>
      <c r="AJ1118" s="274" t="s">
        <v>268</v>
      </c>
      <c r="AK1118" s="274" t="s">
        <v>377</v>
      </c>
      <c r="AL1118" s="274" t="s">
        <v>268</v>
      </c>
      <c r="AM1118" s="274" t="s">
        <v>353</v>
      </c>
      <c r="AN1118" s="274" t="s">
        <v>287</v>
      </c>
      <c r="AO1118" s="274" t="s">
        <v>1811</v>
      </c>
      <c r="AP1118" s="274" t="s">
        <v>875</v>
      </c>
      <c r="AQ1118" s="274" t="s">
        <v>1848</v>
      </c>
      <c r="AR1118" s="274" t="s">
        <v>2259</v>
      </c>
      <c r="AS1118" s="274" t="s">
        <v>268</v>
      </c>
      <c r="AT1118" s="274" t="s">
        <v>375</v>
      </c>
      <c r="AU1118" s="274" t="s">
        <v>268</v>
      </c>
      <c r="AV1118" s="274" t="s">
        <v>288</v>
      </c>
      <c r="AW1118" s="274" t="s">
        <v>268</v>
      </c>
      <c r="AX1118" s="274" t="s">
        <v>268</v>
      </c>
      <c r="AY1118" s="274" t="s">
        <v>268</v>
      </c>
      <c r="AZ1118" s="274" t="s">
        <v>268</v>
      </c>
      <c r="BA1118" s="274" t="s">
        <v>268</v>
      </c>
      <c r="BB1118" s="274" t="s">
        <v>268</v>
      </c>
      <c r="BC1118" s="274" t="s">
        <v>268</v>
      </c>
      <c r="BD1118" s="274" t="s">
        <v>268</v>
      </c>
      <c r="BE1118" s="274" t="s">
        <v>268</v>
      </c>
      <c r="BF1118" s="274" t="s">
        <v>268</v>
      </c>
      <c r="BG1118" s="274" t="s">
        <v>268</v>
      </c>
      <c r="BH1118" s="274" t="s">
        <v>268</v>
      </c>
      <c r="BI1118" s="274" t="s">
        <v>268</v>
      </c>
      <c r="BJ1118" s="274" t="s">
        <v>268</v>
      </c>
      <c r="BK1118" s="274" t="s">
        <v>268</v>
      </c>
      <c r="BL1118" s="274" t="s">
        <v>268</v>
      </c>
      <c r="BM1118" s="274" t="s">
        <v>268</v>
      </c>
      <c r="BN1118" s="274" t="s">
        <v>268</v>
      </c>
      <c r="BO1118" s="274" t="s">
        <v>268</v>
      </c>
      <c r="BP1118" s="274" t="s">
        <v>268</v>
      </c>
      <c r="BQ1118" s="274" t="s">
        <v>268</v>
      </c>
      <c r="BR1118" s="274" t="s">
        <v>268</v>
      </c>
      <c r="BS1118" s="274" t="s">
        <v>268</v>
      </c>
      <c r="BT1118" s="274" t="s">
        <v>268</v>
      </c>
      <c r="BU1118" s="274" t="s">
        <v>268</v>
      </c>
      <c r="BV1118" s="274" t="s">
        <v>268</v>
      </c>
      <c r="BW1118" s="274" t="s">
        <v>268</v>
      </c>
      <c r="BX1118" s="274" t="s">
        <v>268</v>
      </c>
      <c r="BY1118" s="295">
        <v>85</v>
      </c>
      <c r="BZ1118" s="295">
        <v>85</v>
      </c>
      <c r="CA1118" s="298" t="s">
        <v>142</v>
      </c>
      <c r="CB1118" s="297">
        <v>122</v>
      </c>
      <c r="CC1118" s="284">
        <f t="shared" si="70"/>
        <v>0</v>
      </c>
      <c r="CD1118" s="295">
        <f t="shared" si="71"/>
        <v>85</v>
      </c>
      <c r="CE1118" s="284">
        <f t="shared" si="72"/>
        <v>0</v>
      </c>
      <c r="CF1118" s="295">
        <f t="shared" si="73"/>
        <v>1</v>
      </c>
      <c r="CG1118" s="274" t="s">
        <v>876</v>
      </c>
      <c r="CH1118" s="274" t="s">
        <v>268</v>
      </c>
      <c r="CI1118" s="274" t="s">
        <v>268</v>
      </c>
      <c r="CJ1118" s="298" t="s">
        <v>280</v>
      </c>
      <c r="CK1118" s="297">
        <v>2</v>
      </c>
      <c r="CL1118" s="274" t="s">
        <v>268</v>
      </c>
      <c r="CM1118" s="274" t="s">
        <v>268</v>
      </c>
      <c r="CN1118" s="274" t="s">
        <v>268</v>
      </c>
      <c r="CO1118" s="274" t="s">
        <v>268</v>
      </c>
      <c r="CP1118" s="274" t="s">
        <v>268</v>
      </c>
      <c r="CQ1118" s="274" t="s">
        <v>268</v>
      </c>
      <c r="CR1118" s="274" t="s">
        <v>877</v>
      </c>
      <c r="CS1118" s="274">
        <v>90.81</v>
      </c>
      <c r="CT1118" s="274" t="s">
        <v>268</v>
      </c>
      <c r="CU1118" s="274">
        <v>90.81</v>
      </c>
      <c r="CV1118" s="274">
        <v>365</v>
      </c>
      <c r="CW1118" s="274" t="s">
        <v>878</v>
      </c>
      <c r="CX1118" s="274" t="s">
        <v>835</v>
      </c>
      <c r="CY1118" s="274" t="s">
        <v>836</v>
      </c>
      <c r="CZ1118" s="274" t="s">
        <v>837</v>
      </c>
      <c r="DA1118" s="274" t="s">
        <v>268</v>
      </c>
      <c r="DB1118" s="274" t="s">
        <v>268</v>
      </c>
      <c r="DC1118" s="274" t="s">
        <v>268</v>
      </c>
      <c r="DD1118" s="274" t="s">
        <v>268</v>
      </c>
      <c r="DE1118" s="274" t="s">
        <v>268</v>
      </c>
      <c r="DF1118" s="274" t="s">
        <v>268</v>
      </c>
      <c r="DG1118" s="299">
        <f>IFERROR(IF(CA1118="D",IF(CK1118="A dispo.",CD1118*VLOOKUP('DATI INPUT'!$F$27,TARIFFE_UD,2,FALSE),CD1118*VLOOKUP(CK1118,TARIFFE_UD,2,FALSE)),CD1118*VLOOKUP(CB1118-100,TARIFFE_UND,2,FALSE)),0)</f>
        <v>61.082840943159866</v>
      </c>
      <c r="DH1118" s="299">
        <f>IFERROR(IF(CA1118="D",IF(CK1118="A dispo.",CF1118*VLOOKUP('DATI INPUT'!$F$27,TARIFFE_UD,3,FALSE),CF1118*VLOOKUP(CK1118,TARIFFE_UD,3,FALSE)),CF1118*VLOOKUP(CB1118-100,TARIFFE_UND,3,FALSE)),0)</f>
        <v>46.077822723118445</v>
      </c>
    </row>
    <row r="1119" spans="1:112" hidden="1" x14ac:dyDescent="0.25">
      <c r="A1119" s="274" t="s">
        <v>8626</v>
      </c>
      <c r="B1119" s="274" t="s">
        <v>5425</v>
      </c>
      <c r="C1119" s="274" t="s">
        <v>8627</v>
      </c>
      <c r="D1119" s="274" t="s">
        <v>5426</v>
      </c>
      <c r="E1119" s="274" t="s">
        <v>5426</v>
      </c>
      <c r="F1119" s="274" t="s">
        <v>155</v>
      </c>
      <c r="G1119" s="274" t="s">
        <v>5427</v>
      </c>
      <c r="H1119" s="274" t="s">
        <v>268</v>
      </c>
      <c r="I1119" s="274" t="s">
        <v>268</v>
      </c>
      <c r="J1119" s="274" t="s">
        <v>268</v>
      </c>
      <c r="K1119" s="274" t="s">
        <v>268</v>
      </c>
      <c r="L1119" s="274" t="s">
        <v>268</v>
      </c>
      <c r="M1119" s="274" t="s">
        <v>5428</v>
      </c>
      <c r="N1119" s="274" t="s">
        <v>984</v>
      </c>
      <c r="O1119" s="274" t="s">
        <v>873</v>
      </c>
      <c r="P1119" s="274" t="s">
        <v>5429</v>
      </c>
      <c r="Q1119" s="274" t="s">
        <v>276</v>
      </c>
      <c r="R1119" s="274" t="s">
        <v>268</v>
      </c>
      <c r="S1119" s="274" t="s">
        <v>268</v>
      </c>
      <c r="T1119" s="274" t="s">
        <v>268</v>
      </c>
      <c r="U1119" s="274" t="s">
        <v>268</v>
      </c>
      <c r="V1119" s="274" t="s">
        <v>268</v>
      </c>
      <c r="W1119" s="274" t="s">
        <v>5428</v>
      </c>
      <c r="X1119" s="274" t="s">
        <v>5429</v>
      </c>
      <c r="Y1119" s="274" t="s">
        <v>276</v>
      </c>
      <c r="Z1119" s="274" t="s">
        <v>268</v>
      </c>
      <c r="AA1119" s="274" t="s">
        <v>268</v>
      </c>
      <c r="AB1119" s="274" t="s">
        <v>268</v>
      </c>
      <c r="AC1119" s="274" t="s">
        <v>268</v>
      </c>
      <c r="AD1119" s="274" t="s">
        <v>268</v>
      </c>
      <c r="AE1119" s="274" t="s">
        <v>268</v>
      </c>
      <c r="AF1119" s="274" t="s">
        <v>268</v>
      </c>
      <c r="AG1119" s="274" t="s">
        <v>268</v>
      </c>
      <c r="AH1119" s="274" t="s">
        <v>268</v>
      </c>
      <c r="AI1119" s="274" t="s">
        <v>268</v>
      </c>
      <c r="AJ1119" s="274" t="s">
        <v>268</v>
      </c>
      <c r="AK1119" s="274" t="s">
        <v>268</v>
      </c>
      <c r="AL1119" s="274" t="s">
        <v>268</v>
      </c>
      <c r="AM1119" s="274" t="s">
        <v>268</v>
      </c>
      <c r="AN1119" s="274" t="s">
        <v>268</v>
      </c>
      <c r="AO1119" s="274" t="s">
        <v>268</v>
      </c>
      <c r="AP1119" s="274" t="s">
        <v>268</v>
      </c>
      <c r="AQ1119" s="274" t="s">
        <v>268</v>
      </c>
      <c r="AR1119" s="274" t="s">
        <v>268</v>
      </c>
      <c r="AS1119" s="274" t="s">
        <v>268</v>
      </c>
      <c r="AT1119" s="274" t="s">
        <v>268</v>
      </c>
      <c r="AU1119" s="274" t="s">
        <v>268</v>
      </c>
      <c r="AV1119" s="274" t="s">
        <v>268</v>
      </c>
      <c r="AW1119" s="274" t="s">
        <v>268</v>
      </c>
      <c r="AX1119" s="274" t="s">
        <v>268</v>
      </c>
      <c r="AY1119" s="274" t="s">
        <v>268</v>
      </c>
      <c r="AZ1119" s="274" t="s">
        <v>268</v>
      </c>
      <c r="BA1119" s="274" t="s">
        <v>268</v>
      </c>
      <c r="BB1119" s="274" t="s">
        <v>268</v>
      </c>
      <c r="BC1119" s="274" t="s">
        <v>268</v>
      </c>
      <c r="BD1119" s="274" t="s">
        <v>268</v>
      </c>
      <c r="BE1119" s="274" t="s">
        <v>268</v>
      </c>
      <c r="BF1119" s="274" t="s">
        <v>268</v>
      </c>
      <c r="BG1119" s="274" t="s">
        <v>268</v>
      </c>
      <c r="BH1119" s="274" t="s">
        <v>268</v>
      </c>
      <c r="BI1119" s="274" t="s">
        <v>268</v>
      </c>
      <c r="BJ1119" s="274" t="s">
        <v>268</v>
      </c>
      <c r="BK1119" s="274" t="s">
        <v>268</v>
      </c>
      <c r="BL1119" s="274" t="s">
        <v>268</v>
      </c>
      <c r="BM1119" s="274" t="s">
        <v>268</v>
      </c>
      <c r="BN1119" s="274" t="s">
        <v>268</v>
      </c>
      <c r="BO1119" s="274" t="s">
        <v>268</v>
      </c>
      <c r="BP1119" s="274" t="s">
        <v>268</v>
      </c>
      <c r="BQ1119" s="274" t="s">
        <v>268</v>
      </c>
      <c r="BR1119" s="274" t="s">
        <v>268</v>
      </c>
      <c r="BS1119" s="274" t="s">
        <v>268</v>
      </c>
      <c r="BT1119" s="274" t="s">
        <v>268</v>
      </c>
      <c r="BU1119" s="274" t="s">
        <v>268</v>
      </c>
      <c r="BV1119" s="274" t="s">
        <v>268</v>
      </c>
      <c r="BW1119" s="274" t="s">
        <v>268</v>
      </c>
      <c r="BX1119" s="274" t="s">
        <v>268</v>
      </c>
      <c r="BY1119" s="295">
        <v>98</v>
      </c>
      <c r="BZ1119" s="295">
        <v>98</v>
      </c>
      <c r="CA1119" s="298" t="s">
        <v>143</v>
      </c>
      <c r="CB1119" s="297">
        <v>104</v>
      </c>
      <c r="CC1119" s="284">
        <f t="shared" si="70"/>
        <v>0</v>
      </c>
      <c r="CD1119" s="295">
        <f t="shared" si="71"/>
        <v>98</v>
      </c>
      <c r="CE1119" s="284">
        <f t="shared" si="72"/>
        <v>0</v>
      </c>
      <c r="CF1119" s="295">
        <f t="shared" si="73"/>
        <v>98</v>
      </c>
      <c r="CG1119" s="274" t="s">
        <v>1027</v>
      </c>
      <c r="CH1119" s="274" t="s">
        <v>268</v>
      </c>
      <c r="CI1119" s="274" t="s">
        <v>268</v>
      </c>
      <c r="CJ1119" s="298" t="s">
        <v>268</v>
      </c>
      <c r="CL1119" s="274" t="s">
        <v>268</v>
      </c>
      <c r="CM1119" s="274" t="s">
        <v>268</v>
      </c>
      <c r="CN1119" s="274" t="s">
        <v>268</v>
      </c>
      <c r="CO1119" s="274" t="s">
        <v>268</v>
      </c>
      <c r="CP1119" s="274" t="s">
        <v>268</v>
      </c>
      <c r="CQ1119" s="274" t="s">
        <v>8628</v>
      </c>
      <c r="CR1119" s="274" t="s">
        <v>877</v>
      </c>
      <c r="CS1119" s="274">
        <v>99.96</v>
      </c>
      <c r="CT1119" s="274" t="s">
        <v>268</v>
      </c>
      <c r="CU1119" s="274">
        <v>99.96</v>
      </c>
      <c r="CV1119" s="274">
        <v>365</v>
      </c>
      <c r="CW1119" s="274" t="s">
        <v>878</v>
      </c>
      <c r="CX1119" s="274" t="s">
        <v>835</v>
      </c>
      <c r="CY1119" s="274" t="s">
        <v>836</v>
      </c>
      <c r="CZ1119" s="274" t="s">
        <v>837</v>
      </c>
      <c r="DA1119" s="274" t="s">
        <v>268</v>
      </c>
      <c r="DB1119" s="274" t="s">
        <v>268</v>
      </c>
      <c r="DC1119" s="274" t="s">
        <v>268</v>
      </c>
      <c r="DD1119" s="274" t="s">
        <v>268</v>
      </c>
      <c r="DE1119" s="274" t="s">
        <v>268</v>
      </c>
      <c r="DF1119" s="274" t="s">
        <v>268</v>
      </c>
      <c r="DG1119" s="299">
        <f>IFERROR(IF(CA1119="D",IF(CK1119="A dispo.",CD1119*VLOOKUP('DATI INPUT'!$F$27,TARIFFE_UD,2,FALSE),CD1119*VLOOKUP(CK1119,TARIFFE_UD,2,FALSE)),CD1119*VLOOKUP(CB1119-100,TARIFFE_UND,2,FALSE)),0)</f>
        <v>17.071503137212201</v>
      </c>
      <c r="DH1119" s="299">
        <f>IFERROR(IF(CA1119="D",IF(CK1119="A dispo.",CF1119*VLOOKUP('DATI INPUT'!$F$27,TARIFFE_UD,3,FALSE),CF1119*VLOOKUP(CK1119,TARIFFE_UD,3,FALSE)),CF1119*VLOOKUP(CB1119-100,TARIFFE_UND,3,FALSE)),0)</f>
        <v>75.288021363794499</v>
      </c>
    </row>
    <row r="1120" spans="1:112" x14ac:dyDescent="0.25">
      <c r="A1120" s="274" t="s">
        <v>8629</v>
      </c>
      <c r="B1120" s="274" t="s">
        <v>6550</v>
      </c>
      <c r="C1120" s="274" t="s">
        <v>1560</v>
      </c>
      <c r="D1120" s="274" t="s">
        <v>6552</v>
      </c>
      <c r="E1120" s="274" t="s">
        <v>268</v>
      </c>
      <c r="F1120" s="274" t="s">
        <v>156</v>
      </c>
      <c r="G1120" s="274" t="s">
        <v>6553</v>
      </c>
      <c r="H1120" s="274" t="s">
        <v>5493</v>
      </c>
      <c r="I1120" s="274" t="s">
        <v>6554</v>
      </c>
      <c r="J1120" s="274" t="s">
        <v>274</v>
      </c>
      <c r="K1120" s="274" t="s">
        <v>6555</v>
      </c>
      <c r="L1120" s="274" t="s">
        <v>960</v>
      </c>
      <c r="M1120" s="274" t="s">
        <v>1587</v>
      </c>
      <c r="N1120" s="274" t="s">
        <v>984</v>
      </c>
      <c r="O1120" s="274" t="s">
        <v>873</v>
      </c>
      <c r="P1120" s="274" t="s">
        <v>613</v>
      </c>
      <c r="Q1120" s="274" t="s">
        <v>488</v>
      </c>
      <c r="R1120" s="274" t="s">
        <v>268</v>
      </c>
      <c r="S1120" s="274" t="s">
        <v>268</v>
      </c>
      <c r="T1120" s="274" t="s">
        <v>268</v>
      </c>
      <c r="U1120" s="274" t="s">
        <v>268</v>
      </c>
      <c r="V1120" s="274" t="s">
        <v>268</v>
      </c>
      <c r="W1120" s="274" t="s">
        <v>1587</v>
      </c>
      <c r="X1120" s="274" t="s">
        <v>613</v>
      </c>
      <c r="Y1120" s="274" t="s">
        <v>488</v>
      </c>
      <c r="Z1120" s="274" t="s">
        <v>268</v>
      </c>
      <c r="AA1120" s="274" t="s">
        <v>268</v>
      </c>
      <c r="AB1120" s="274" t="s">
        <v>268</v>
      </c>
      <c r="AC1120" s="274" t="s">
        <v>268</v>
      </c>
      <c r="AD1120" s="274" t="s">
        <v>268</v>
      </c>
      <c r="AE1120" s="274" t="s">
        <v>268</v>
      </c>
      <c r="AF1120" s="274" t="s">
        <v>268</v>
      </c>
      <c r="AG1120" s="274" t="s">
        <v>268</v>
      </c>
      <c r="AH1120" s="274" t="s">
        <v>268</v>
      </c>
      <c r="AI1120" s="274" t="s">
        <v>268</v>
      </c>
      <c r="AJ1120" s="274" t="s">
        <v>268</v>
      </c>
      <c r="AK1120" s="274" t="s">
        <v>268</v>
      </c>
      <c r="AL1120" s="274" t="s">
        <v>268</v>
      </c>
      <c r="AM1120" s="274" t="s">
        <v>268</v>
      </c>
      <c r="AN1120" s="274" t="s">
        <v>268</v>
      </c>
      <c r="AO1120" s="274" t="s">
        <v>268</v>
      </c>
      <c r="AP1120" s="274" t="s">
        <v>268</v>
      </c>
      <c r="AQ1120" s="274" t="s">
        <v>268</v>
      </c>
      <c r="AR1120" s="274" t="s">
        <v>268</v>
      </c>
      <c r="AS1120" s="274" t="s">
        <v>268</v>
      </c>
      <c r="AT1120" s="274" t="s">
        <v>268</v>
      </c>
      <c r="AU1120" s="274" t="s">
        <v>268</v>
      </c>
      <c r="AV1120" s="274" t="s">
        <v>268</v>
      </c>
      <c r="AW1120" s="274" t="s">
        <v>268</v>
      </c>
      <c r="AX1120" s="274" t="s">
        <v>268</v>
      </c>
      <c r="AY1120" s="274" t="s">
        <v>268</v>
      </c>
      <c r="AZ1120" s="274" t="s">
        <v>268</v>
      </c>
      <c r="BA1120" s="274" t="s">
        <v>268</v>
      </c>
      <c r="BB1120" s="274" t="s">
        <v>268</v>
      </c>
      <c r="BC1120" s="274" t="s">
        <v>268</v>
      </c>
      <c r="BD1120" s="274" t="s">
        <v>268</v>
      </c>
      <c r="BE1120" s="274" t="s">
        <v>268</v>
      </c>
      <c r="BF1120" s="274" t="s">
        <v>268</v>
      </c>
      <c r="BG1120" s="274" t="s">
        <v>268</v>
      </c>
      <c r="BH1120" s="274" t="s">
        <v>268</v>
      </c>
      <c r="BI1120" s="274" t="s">
        <v>268</v>
      </c>
      <c r="BJ1120" s="274" t="s">
        <v>268</v>
      </c>
      <c r="BK1120" s="274" t="s">
        <v>268</v>
      </c>
      <c r="BL1120" s="274" t="s">
        <v>268</v>
      </c>
      <c r="BM1120" s="274" t="s">
        <v>268</v>
      </c>
      <c r="BN1120" s="274" t="s">
        <v>268</v>
      </c>
      <c r="BO1120" s="274" t="s">
        <v>268</v>
      </c>
      <c r="BP1120" s="274" t="s">
        <v>268</v>
      </c>
      <c r="BQ1120" s="274" t="s">
        <v>268</v>
      </c>
      <c r="BR1120" s="274" t="s">
        <v>268</v>
      </c>
      <c r="BS1120" s="274" t="s">
        <v>268</v>
      </c>
      <c r="BT1120" s="274" t="s">
        <v>268</v>
      </c>
      <c r="BU1120" s="274" t="s">
        <v>268</v>
      </c>
      <c r="BV1120" s="274" t="s">
        <v>268</v>
      </c>
      <c r="BW1120" s="274" t="s">
        <v>268</v>
      </c>
      <c r="BX1120" s="274" t="s">
        <v>268</v>
      </c>
      <c r="BY1120" s="295">
        <v>84</v>
      </c>
      <c r="BZ1120" s="295">
        <v>84</v>
      </c>
      <c r="CA1120" s="298" t="s">
        <v>142</v>
      </c>
      <c r="CB1120" s="297">
        <v>122</v>
      </c>
      <c r="CC1120" s="284">
        <f t="shared" si="70"/>
        <v>0</v>
      </c>
      <c r="CD1120" s="295">
        <f t="shared" si="71"/>
        <v>84</v>
      </c>
      <c r="CE1120" s="284">
        <f t="shared" si="72"/>
        <v>0</v>
      </c>
      <c r="CF1120" s="295">
        <f t="shared" si="73"/>
        <v>1</v>
      </c>
      <c r="CG1120" s="274" t="s">
        <v>876</v>
      </c>
      <c r="CH1120" s="274" t="s">
        <v>268</v>
      </c>
      <c r="CI1120" s="274" t="s">
        <v>268</v>
      </c>
      <c r="CJ1120" s="298" t="s">
        <v>271</v>
      </c>
      <c r="CK1120" s="297">
        <v>1</v>
      </c>
      <c r="CL1120" s="274" t="s">
        <v>268</v>
      </c>
      <c r="CM1120" s="274" t="s">
        <v>268</v>
      </c>
      <c r="CN1120" s="274" t="s">
        <v>268</v>
      </c>
      <c r="CO1120" s="274" t="s">
        <v>268</v>
      </c>
      <c r="CP1120" s="274" t="s">
        <v>268</v>
      </c>
      <c r="CQ1120" s="274" t="s">
        <v>268</v>
      </c>
      <c r="CR1120" s="274" t="s">
        <v>877</v>
      </c>
      <c r="CS1120" s="274">
        <v>49.2</v>
      </c>
      <c r="CT1120" s="274" t="s">
        <v>268</v>
      </c>
      <c r="CU1120" s="274">
        <v>49.2</v>
      </c>
      <c r="CV1120" s="274">
        <v>365</v>
      </c>
      <c r="CW1120" s="274" t="s">
        <v>878</v>
      </c>
      <c r="CX1120" s="274" t="s">
        <v>835</v>
      </c>
      <c r="CY1120" s="274" t="s">
        <v>836</v>
      </c>
      <c r="CZ1120" s="274" t="s">
        <v>837</v>
      </c>
      <c r="DA1120" s="274" t="s">
        <v>268</v>
      </c>
      <c r="DB1120" s="274" t="s">
        <v>268</v>
      </c>
      <c r="DC1120" s="274" t="s">
        <v>268</v>
      </c>
      <c r="DD1120" s="274" t="s">
        <v>268</v>
      </c>
      <c r="DE1120" s="274" t="s">
        <v>268</v>
      </c>
      <c r="DF1120" s="274" t="s">
        <v>268</v>
      </c>
      <c r="DG1120" s="299">
        <f>IFERROR(IF(CA1120="D",IF(CK1120="A dispo.",CD1120*VLOOKUP('DATI INPUT'!$F$27,TARIFFE_UD,2,FALSE),CD1120*VLOOKUP(CK1120,TARIFFE_UD,2,FALSE)),CD1120*VLOOKUP(CB1120-100,TARIFFE_UND,2,FALSE)),0)</f>
        <v>51.740759387147179</v>
      </c>
      <c r="DH1120" s="299">
        <f>IFERROR(IF(CA1120="D",IF(CK1120="A dispo.",CF1120*VLOOKUP('DATI INPUT'!$F$27,TARIFFE_UD,3,FALSE),CF1120*VLOOKUP(CK1120,TARIFFE_UD,3,FALSE)),CF1120*VLOOKUP(CB1120-100,TARIFFE_UND,3,FALSE)),0)</f>
        <v>15.164853048114928</v>
      </c>
    </row>
    <row r="1121" spans="1:112" hidden="1" x14ac:dyDescent="0.25">
      <c r="A1121" s="274" t="s">
        <v>8630</v>
      </c>
      <c r="B1121" s="274" t="s">
        <v>8631</v>
      </c>
      <c r="C1121" s="274" t="s">
        <v>1561</v>
      </c>
      <c r="D1121" s="274" t="s">
        <v>8632</v>
      </c>
      <c r="E1121" s="274" t="s">
        <v>268</v>
      </c>
      <c r="F1121" s="274" t="s">
        <v>156</v>
      </c>
      <c r="G1121" s="274" t="s">
        <v>8633</v>
      </c>
      <c r="H1121" s="274" t="s">
        <v>849</v>
      </c>
      <c r="I1121" s="274" t="s">
        <v>8634</v>
      </c>
      <c r="J1121" s="274" t="s">
        <v>156</v>
      </c>
      <c r="K1121" s="274" t="s">
        <v>8635</v>
      </c>
      <c r="L1121" s="274" t="s">
        <v>1259</v>
      </c>
      <c r="M1121" s="274" t="s">
        <v>6733</v>
      </c>
      <c r="N1121" s="274" t="s">
        <v>984</v>
      </c>
      <c r="O1121" s="274" t="s">
        <v>873</v>
      </c>
      <c r="P1121" s="274" t="s">
        <v>1847</v>
      </c>
      <c r="Q1121" s="274" t="s">
        <v>6734</v>
      </c>
      <c r="R1121" s="274" t="s">
        <v>268</v>
      </c>
      <c r="S1121" s="274" t="s">
        <v>268</v>
      </c>
      <c r="T1121" s="274" t="s">
        <v>268</v>
      </c>
      <c r="U1121" s="274" t="s">
        <v>268</v>
      </c>
      <c r="V1121" s="274" t="s">
        <v>268</v>
      </c>
      <c r="W1121" s="274" t="s">
        <v>6408</v>
      </c>
      <c r="X1121" s="274" t="s">
        <v>1310</v>
      </c>
      <c r="Y1121" s="274" t="s">
        <v>280</v>
      </c>
      <c r="Z1121" s="274" t="s">
        <v>268</v>
      </c>
      <c r="AA1121" s="274" t="s">
        <v>268</v>
      </c>
      <c r="AB1121" s="274" t="s">
        <v>268</v>
      </c>
      <c r="AC1121" s="274" t="s">
        <v>268</v>
      </c>
      <c r="AD1121" s="274" t="s">
        <v>268</v>
      </c>
      <c r="AE1121" s="274" t="s">
        <v>287</v>
      </c>
      <c r="AF1121" s="274" t="s">
        <v>1811</v>
      </c>
      <c r="AG1121" s="274" t="s">
        <v>875</v>
      </c>
      <c r="AH1121" s="274" t="s">
        <v>1812</v>
      </c>
      <c r="AI1121" s="274" t="s">
        <v>481</v>
      </c>
      <c r="AJ1121" s="274" t="s">
        <v>268</v>
      </c>
      <c r="AK1121" s="274" t="s">
        <v>377</v>
      </c>
      <c r="AL1121" s="274" t="s">
        <v>268</v>
      </c>
      <c r="AM1121" s="274" t="s">
        <v>268</v>
      </c>
      <c r="AN1121" s="274" t="s">
        <v>268</v>
      </c>
      <c r="AO1121" s="274" t="s">
        <v>268</v>
      </c>
      <c r="AP1121" s="274" t="s">
        <v>268</v>
      </c>
      <c r="AQ1121" s="274" t="s">
        <v>268</v>
      </c>
      <c r="AR1121" s="274" t="s">
        <v>268</v>
      </c>
      <c r="AS1121" s="274" t="s">
        <v>268</v>
      </c>
      <c r="AT1121" s="274" t="s">
        <v>268</v>
      </c>
      <c r="AU1121" s="274" t="s">
        <v>268</v>
      </c>
      <c r="AV1121" s="274" t="s">
        <v>268</v>
      </c>
      <c r="AW1121" s="274" t="s">
        <v>268</v>
      </c>
      <c r="AX1121" s="274" t="s">
        <v>268</v>
      </c>
      <c r="AY1121" s="274" t="s">
        <v>268</v>
      </c>
      <c r="AZ1121" s="274" t="s">
        <v>268</v>
      </c>
      <c r="BA1121" s="274" t="s">
        <v>268</v>
      </c>
      <c r="BB1121" s="274" t="s">
        <v>268</v>
      </c>
      <c r="BC1121" s="274" t="s">
        <v>268</v>
      </c>
      <c r="BD1121" s="274" t="s">
        <v>268</v>
      </c>
      <c r="BE1121" s="274" t="s">
        <v>268</v>
      </c>
      <c r="BF1121" s="274" t="s">
        <v>268</v>
      </c>
      <c r="BG1121" s="274" t="s">
        <v>268</v>
      </c>
      <c r="BH1121" s="274" t="s">
        <v>268</v>
      </c>
      <c r="BI1121" s="274" t="s">
        <v>268</v>
      </c>
      <c r="BJ1121" s="274" t="s">
        <v>268</v>
      </c>
      <c r="BK1121" s="274" t="s">
        <v>268</v>
      </c>
      <c r="BL1121" s="274" t="s">
        <v>268</v>
      </c>
      <c r="BM1121" s="274" t="s">
        <v>268</v>
      </c>
      <c r="BN1121" s="274" t="s">
        <v>268</v>
      </c>
      <c r="BO1121" s="274" t="s">
        <v>268</v>
      </c>
      <c r="BP1121" s="274" t="s">
        <v>268</v>
      </c>
      <c r="BQ1121" s="274" t="s">
        <v>268</v>
      </c>
      <c r="BR1121" s="274" t="s">
        <v>268</v>
      </c>
      <c r="BS1121" s="274" t="s">
        <v>268</v>
      </c>
      <c r="BT1121" s="274" t="s">
        <v>268</v>
      </c>
      <c r="BU1121" s="274" t="s">
        <v>268</v>
      </c>
      <c r="BV1121" s="274" t="s">
        <v>268</v>
      </c>
      <c r="BW1121" s="274" t="s">
        <v>268</v>
      </c>
      <c r="BX1121" s="274" t="s">
        <v>268</v>
      </c>
      <c r="BY1121" s="295">
        <v>40</v>
      </c>
      <c r="BZ1121" s="295">
        <v>40</v>
      </c>
      <c r="CA1121" s="298" t="s">
        <v>143</v>
      </c>
      <c r="CB1121" s="297">
        <v>120</v>
      </c>
      <c r="CC1121" s="284">
        <f t="shared" si="70"/>
        <v>0</v>
      </c>
      <c r="CD1121" s="295">
        <f t="shared" si="71"/>
        <v>40</v>
      </c>
      <c r="CE1121" s="284">
        <f t="shared" si="72"/>
        <v>0</v>
      </c>
      <c r="CF1121" s="295">
        <f t="shared" si="73"/>
        <v>40</v>
      </c>
      <c r="CG1121" s="274" t="s">
        <v>905</v>
      </c>
      <c r="CH1121" s="274" t="s">
        <v>268</v>
      </c>
      <c r="CI1121" s="274" t="s">
        <v>268</v>
      </c>
      <c r="CJ1121" s="298" t="s">
        <v>268</v>
      </c>
      <c r="CL1121" s="274" t="s">
        <v>268</v>
      </c>
      <c r="CM1121" s="274" t="s">
        <v>268</v>
      </c>
      <c r="CN1121" s="274" t="s">
        <v>268</v>
      </c>
      <c r="CO1121" s="274" t="s">
        <v>268</v>
      </c>
      <c r="CP1121" s="274" t="s">
        <v>268</v>
      </c>
      <c r="CQ1121" s="274" t="s">
        <v>268</v>
      </c>
      <c r="CR1121" s="274" t="s">
        <v>877</v>
      </c>
      <c r="CS1121" s="274">
        <v>346</v>
      </c>
      <c r="CT1121" s="274" t="s">
        <v>268</v>
      </c>
      <c r="CU1121" s="274">
        <v>346</v>
      </c>
      <c r="CV1121" s="274">
        <v>365</v>
      </c>
      <c r="CW1121" s="274" t="s">
        <v>878</v>
      </c>
      <c r="CX1121" s="274" t="s">
        <v>835</v>
      </c>
      <c r="CY1121" s="274" t="s">
        <v>836</v>
      </c>
      <c r="CZ1121" s="274" t="s">
        <v>837</v>
      </c>
      <c r="DA1121" s="274" t="s">
        <v>268</v>
      </c>
      <c r="DB1121" s="274" t="s">
        <v>268</v>
      </c>
      <c r="DC1121" s="274" t="s">
        <v>268</v>
      </c>
      <c r="DD1121" s="274" t="s">
        <v>268</v>
      </c>
      <c r="DE1121" s="274" t="s">
        <v>268</v>
      </c>
      <c r="DF1121" s="274" t="s">
        <v>268</v>
      </c>
      <c r="DG1121" s="299">
        <f>IFERROR(IF(CA1121="D",IF(CK1121="A dispo.",CD1121*VLOOKUP('DATI INPUT'!$F$27,TARIFFE_UD,2,FALSE),CD1121*VLOOKUP(CK1121,TARIFFE_UD,2,FALSE)),CD1121*VLOOKUP(CB1121-100,TARIFFE_UND,2,FALSE)),0)</f>
        <v>70.376400688099267</v>
      </c>
      <c r="DH1121" s="299">
        <f>IFERROR(IF(CA1121="D",IF(CK1121="A dispo.",CF1121*VLOOKUP('DATI INPUT'!$F$27,TARIFFE_UD,3,FALSE),CF1121*VLOOKUP(CK1121,TARIFFE_UD,3,FALSE)),CF1121*VLOOKUP(CB1121-100,TARIFFE_UND,3,FALSE)),0)</f>
        <v>254.64764776924233</v>
      </c>
    </row>
    <row r="1122" spans="1:112" x14ac:dyDescent="0.25">
      <c r="A1122" s="274" t="s">
        <v>8636</v>
      </c>
      <c r="B1122" s="274" t="s">
        <v>8637</v>
      </c>
      <c r="C1122" s="274" t="s">
        <v>1563</v>
      </c>
      <c r="D1122" s="274" t="s">
        <v>8638</v>
      </c>
      <c r="E1122" s="274" t="s">
        <v>268</v>
      </c>
      <c r="F1122" s="274" t="s">
        <v>156</v>
      </c>
      <c r="G1122" s="274" t="s">
        <v>8639</v>
      </c>
      <c r="H1122" s="274" t="s">
        <v>983</v>
      </c>
      <c r="I1122" s="274" t="s">
        <v>326</v>
      </c>
      <c r="J1122" s="274" t="s">
        <v>274</v>
      </c>
      <c r="K1122" s="274" t="s">
        <v>8640</v>
      </c>
      <c r="L1122" s="274" t="s">
        <v>984</v>
      </c>
      <c r="M1122" s="274" t="s">
        <v>4250</v>
      </c>
      <c r="N1122" s="274" t="s">
        <v>984</v>
      </c>
      <c r="O1122" s="274" t="s">
        <v>873</v>
      </c>
      <c r="P1122" s="274" t="s">
        <v>1046</v>
      </c>
      <c r="Q1122" s="274" t="s">
        <v>386</v>
      </c>
      <c r="R1122" s="274" t="s">
        <v>268</v>
      </c>
      <c r="S1122" s="274" t="s">
        <v>268</v>
      </c>
      <c r="T1122" s="274" t="s">
        <v>268</v>
      </c>
      <c r="U1122" s="274" t="s">
        <v>268</v>
      </c>
      <c r="V1122" s="274" t="s">
        <v>268</v>
      </c>
      <c r="W1122" s="274" t="s">
        <v>4250</v>
      </c>
      <c r="X1122" s="274" t="s">
        <v>1046</v>
      </c>
      <c r="Y1122" s="274" t="s">
        <v>386</v>
      </c>
      <c r="Z1122" s="274" t="s">
        <v>268</v>
      </c>
      <c r="AA1122" s="274" t="s">
        <v>268</v>
      </c>
      <c r="AB1122" s="274" t="s">
        <v>268</v>
      </c>
      <c r="AC1122" s="274" t="s">
        <v>268</v>
      </c>
      <c r="AD1122" s="274" t="s">
        <v>268</v>
      </c>
      <c r="AE1122" s="274" t="s">
        <v>287</v>
      </c>
      <c r="AF1122" s="274" t="s">
        <v>1811</v>
      </c>
      <c r="AG1122" s="274" t="s">
        <v>875</v>
      </c>
      <c r="AH1122" s="274" t="s">
        <v>1812</v>
      </c>
      <c r="AI1122" s="274" t="s">
        <v>818</v>
      </c>
      <c r="AJ1122" s="274" t="s">
        <v>268</v>
      </c>
      <c r="AK1122" s="274" t="s">
        <v>413</v>
      </c>
      <c r="AL1122" s="274" t="s">
        <v>268</v>
      </c>
      <c r="AM1122" s="274" t="s">
        <v>355</v>
      </c>
      <c r="AN1122" s="274" t="s">
        <v>268</v>
      </c>
      <c r="AO1122" s="274" t="s">
        <v>268</v>
      </c>
      <c r="AP1122" s="274" t="s">
        <v>268</v>
      </c>
      <c r="AQ1122" s="274" t="s">
        <v>268</v>
      </c>
      <c r="AR1122" s="274" t="s">
        <v>268</v>
      </c>
      <c r="AS1122" s="274" t="s">
        <v>268</v>
      </c>
      <c r="AT1122" s="274" t="s">
        <v>268</v>
      </c>
      <c r="AU1122" s="274" t="s">
        <v>268</v>
      </c>
      <c r="AV1122" s="274" t="s">
        <v>268</v>
      </c>
      <c r="AW1122" s="274" t="s">
        <v>268</v>
      </c>
      <c r="AX1122" s="274" t="s">
        <v>268</v>
      </c>
      <c r="AY1122" s="274" t="s">
        <v>268</v>
      </c>
      <c r="AZ1122" s="274" t="s">
        <v>268</v>
      </c>
      <c r="BA1122" s="274" t="s">
        <v>268</v>
      </c>
      <c r="BB1122" s="274" t="s">
        <v>268</v>
      </c>
      <c r="BC1122" s="274" t="s">
        <v>268</v>
      </c>
      <c r="BD1122" s="274" t="s">
        <v>268</v>
      </c>
      <c r="BE1122" s="274" t="s">
        <v>268</v>
      </c>
      <c r="BF1122" s="274" t="s">
        <v>268</v>
      </c>
      <c r="BG1122" s="274" t="s">
        <v>268</v>
      </c>
      <c r="BH1122" s="274" t="s">
        <v>268</v>
      </c>
      <c r="BI1122" s="274" t="s">
        <v>268</v>
      </c>
      <c r="BJ1122" s="274" t="s">
        <v>268</v>
      </c>
      <c r="BK1122" s="274" t="s">
        <v>268</v>
      </c>
      <c r="BL1122" s="274" t="s">
        <v>268</v>
      </c>
      <c r="BM1122" s="274" t="s">
        <v>268</v>
      </c>
      <c r="BN1122" s="274" t="s">
        <v>268</v>
      </c>
      <c r="BO1122" s="274" t="s">
        <v>268</v>
      </c>
      <c r="BP1122" s="274" t="s">
        <v>268</v>
      </c>
      <c r="BQ1122" s="274" t="s">
        <v>268</v>
      </c>
      <c r="BR1122" s="274" t="s">
        <v>268</v>
      </c>
      <c r="BS1122" s="274" t="s">
        <v>268</v>
      </c>
      <c r="BT1122" s="274" t="s">
        <v>268</v>
      </c>
      <c r="BU1122" s="274" t="s">
        <v>268</v>
      </c>
      <c r="BV1122" s="274" t="s">
        <v>268</v>
      </c>
      <c r="BW1122" s="274" t="s">
        <v>268</v>
      </c>
      <c r="BX1122" s="274" t="s">
        <v>268</v>
      </c>
      <c r="BY1122" s="295">
        <v>61</v>
      </c>
      <c r="BZ1122" s="295">
        <v>61</v>
      </c>
      <c r="CA1122" s="298" t="s">
        <v>142</v>
      </c>
      <c r="CB1122" s="297">
        <v>122</v>
      </c>
      <c r="CC1122" s="284">
        <f t="shared" si="70"/>
        <v>0</v>
      </c>
      <c r="CD1122" s="295">
        <f t="shared" si="71"/>
        <v>61</v>
      </c>
      <c r="CE1122" s="284">
        <f t="shared" si="72"/>
        <v>0</v>
      </c>
      <c r="CF1122" s="295">
        <f t="shared" si="73"/>
        <v>1</v>
      </c>
      <c r="CG1122" s="274" t="s">
        <v>876</v>
      </c>
      <c r="CH1122" s="274" t="s">
        <v>268</v>
      </c>
      <c r="CI1122" s="274" t="s">
        <v>268</v>
      </c>
      <c r="CJ1122" s="298" t="s">
        <v>275</v>
      </c>
      <c r="CK1122" s="297">
        <v>3</v>
      </c>
      <c r="CL1122" s="274" t="s">
        <v>268</v>
      </c>
      <c r="CM1122" s="274" t="s">
        <v>268</v>
      </c>
      <c r="CN1122" s="274" t="s">
        <v>268</v>
      </c>
      <c r="CO1122" s="274" t="s">
        <v>268</v>
      </c>
      <c r="CP1122" s="274" t="s">
        <v>268</v>
      </c>
      <c r="CQ1122" s="274" t="s">
        <v>268</v>
      </c>
      <c r="CR1122" s="274" t="s">
        <v>877</v>
      </c>
      <c r="CS1122" s="274">
        <v>98.77</v>
      </c>
      <c r="CT1122" s="274" t="s">
        <v>268</v>
      </c>
      <c r="CU1122" s="274">
        <v>98.77</v>
      </c>
      <c r="CV1122" s="274">
        <v>365</v>
      </c>
      <c r="CW1122" s="274" t="s">
        <v>878</v>
      </c>
      <c r="CX1122" s="274" t="s">
        <v>835</v>
      </c>
      <c r="CY1122" s="274" t="s">
        <v>836</v>
      </c>
      <c r="CZ1122" s="274" t="s">
        <v>837</v>
      </c>
      <c r="DA1122" s="274" t="s">
        <v>268</v>
      </c>
      <c r="DB1122" s="274" t="s">
        <v>268</v>
      </c>
      <c r="DC1122" s="274" t="s">
        <v>268</v>
      </c>
      <c r="DD1122" s="274" t="s">
        <v>268</v>
      </c>
      <c r="DE1122" s="274" t="s">
        <v>268</v>
      </c>
      <c r="DF1122" s="274" t="s">
        <v>268</v>
      </c>
      <c r="DG1122" s="299">
        <f>IFERROR(IF(CA1122="D",IF(CK1122="A dispo.",CD1122*VLOOKUP('DATI INPUT'!$F$27,TARIFFE_UD,2,FALSE),CD1122*VLOOKUP(CK1122,TARIFFE_UD,2,FALSE)),CD1122*VLOOKUP(CB1122-100,TARIFFE_UND,2,FALSE)),0)</f>
        <v>48.308974325754761</v>
      </c>
      <c r="DH1122" s="299">
        <f>IFERROR(IF(CA1122="D",IF(CK1122="A dispo.",CF1122*VLOOKUP('DATI INPUT'!$F$27,TARIFFE_UD,3,FALSE),CF1122*VLOOKUP(CK1122,TARIFFE_UD,3,FALSE)),CF1122*VLOOKUP(CB1122-100,TARIFFE_UND,3,FALSE)),0)</f>
        <v>60.367780403072892</v>
      </c>
    </row>
    <row r="1123" spans="1:112" hidden="1" x14ac:dyDescent="0.25">
      <c r="A1123" s="274" t="s">
        <v>8641</v>
      </c>
      <c r="B1123" s="274" t="s">
        <v>8642</v>
      </c>
      <c r="C1123" s="274" t="s">
        <v>1073</v>
      </c>
      <c r="D1123" s="274" t="s">
        <v>8643</v>
      </c>
      <c r="E1123" s="274" t="s">
        <v>268</v>
      </c>
      <c r="F1123" s="274" t="s">
        <v>156</v>
      </c>
      <c r="G1123" s="274" t="s">
        <v>8644</v>
      </c>
      <c r="H1123" s="274" t="s">
        <v>1148</v>
      </c>
      <c r="I1123" s="274" t="s">
        <v>369</v>
      </c>
      <c r="J1123" s="274" t="s">
        <v>156</v>
      </c>
      <c r="K1123" s="274" t="s">
        <v>8645</v>
      </c>
      <c r="L1123" s="274" t="s">
        <v>152</v>
      </c>
      <c r="M1123" s="274" t="s">
        <v>8646</v>
      </c>
      <c r="N1123" s="274" t="s">
        <v>4834</v>
      </c>
      <c r="O1123" s="274" t="s">
        <v>943</v>
      </c>
      <c r="P1123" s="274" t="s">
        <v>8647</v>
      </c>
      <c r="Q1123" s="274" t="s">
        <v>293</v>
      </c>
      <c r="R1123" s="274" t="s">
        <v>268</v>
      </c>
      <c r="S1123" s="274" t="s">
        <v>268</v>
      </c>
      <c r="T1123" s="274" t="s">
        <v>268</v>
      </c>
      <c r="U1123" s="274" t="s">
        <v>268</v>
      </c>
      <c r="V1123" s="274" t="s">
        <v>268</v>
      </c>
      <c r="W1123" s="274" t="s">
        <v>2184</v>
      </c>
      <c r="X1123" s="274" t="s">
        <v>613</v>
      </c>
      <c r="Y1123" s="274" t="s">
        <v>275</v>
      </c>
      <c r="Z1123" s="274" t="s">
        <v>268</v>
      </c>
      <c r="AA1123" s="274" t="s">
        <v>268</v>
      </c>
      <c r="AB1123" s="274" t="s">
        <v>268</v>
      </c>
      <c r="AC1123" s="274" t="s">
        <v>268</v>
      </c>
      <c r="AD1123" s="274" t="s">
        <v>268</v>
      </c>
      <c r="AE1123" s="274" t="s">
        <v>287</v>
      </c>
      <c r="AF1123" s="274" t="s">
        <v>1811</v>
      </c>
      <c r="AG1123" s="274" t="s">
        <v>875</v>
      </c>
      <c r="AH1123" s="274" t="s">
        <v>1812</v>
      </c>
      <c r="AI1123" s="274" t="s">
        <v>1202</v>
      </c>
      <c r="AJ1123" s="274" t="s">
        <v>268</v>
      </c>
      <c r="AK1123" s="274" t="s">
        <v>395</v>
      </c>
      <c r="AL1123" s="274" t="s">
        <v>268</v>
      </c>
      <c r="AM1123" s="274" t="s">
        <v>268</v>
      </c>
      <c r="AN1123" s="274" t="s">
        <v>268</v>
      </c>
      <c r="AO1123" s="274" t="s">
        <v>268</v>
      </c>
      <c r="AP1123" s="274" t="s">
        <v>268</v>
      </c>
      <c r="AQ1123" s="274" t="s">
        <v>268</v>
      </c>
      <c r="AR1123" s="274" t="s">
        <v>268</v>
      </c>
      <c r="AS1123" s="274" t="s">
        <v>268</v>
      </c>
      <c r="AT1123" s="274" t="s">
        <v>268</v>
      </c>
      <c r="AU1123" s="274" t="s">
        <v>268</v>
      </c>
      <c r="AV1123" s="274" t="s">
        <v>268</v>
      </c>
      <c r="AW1123" s="274" t="s">
        <v>268</v>
      </c>
      <c r="AX1123" s="274" t="s">
        <v>268</v>
      </c>
      <c r="AY1123" s="274" t="s">
        <v>268</v>
      </c>
      <c r="AZ1123" s="274" t="s">
        <v>268</v>
      </c>
      <c r="BA1123" s="274" t="s">
        <v>268</v>
      </c>
      <c r="BB1123" s="274" t="s">
        <v>268</v>
      </c>
      <c r="BC1123" s="274" t="s">
        <v>268</v>
      </c>
      <c r="BD1123" s="274" t="s">
        <v>268</v>
      </c>
      <c r="BE1123" s="274" t="s">
        <v>268</v>
      </c>
      <c r="BF1123" s="274" t="s">
        <v>268</v>
      </c>
      <c r="BG1123" s="274" t="s">
        <v>268</v>
      </c>
      <c r="BH1123" s="274" t="s">
        <v>268</v>
      </c>
      <c r="BI1123" s="274" t="s">
        <v>268</v>
      </c>
      <c r="BJ1123" s="274" t="s">
        <v>268</v>
      </c>
      <c r="BK1123" s="274" t="s">
        <v>268</v>
      </c>
      <c r="BL1123" s="274" t="s">
        <v>268</v>
      </c>
      <c r="BM1123" s="274" t="s">
        <v>268</v>
      </c>
      <c r="BN1123" s="274" t="s">
        <v>268</v>
      </c>
      <c r="BO1123" s="274" t="s">
        <v>268</v>
      </c>
      <c r="BP1123" s="274" t="s">
        <v>268</v>
      </c>
      <c r="BQ1123" s="274" t="s">
        <v>268</v>
      </c>
      <c r="BR1123" s="274" t="s">
        <v>268</v>
      </c>
      <c r="BS1123" s="274" t="s">
        <v>268</v>
      </c>
      <c r="BT1123" s="274" t="s">
        <v>268</v>
      </c>
      <c r="BU1123" s="274" t="s">
        <v>268</v>
      </c>
      <c r="BV1123" s="274" t="s">
        <v>268</v>
      </c>
      <c r="BW1123" s="274" t="s">
        <v>268</v>
      </c>
      <c r="BX1123" s="274" t="s">
        <v>268</v>
      </c>
      <c r="BY1123" s="295">
        <v>33</v>
      </c>
      <c r="BZ1123" s="295">
        <v>33</v>
      </c>
      <c r="CA1123" s="298" t="s">
        <v>142</v>
      </c>
      <c r="CB1123" s="297">
        <v>122</v>
      </c>
      <c r="CC1123" s="284">
        <f t="shared" si="70"/>
        <v>0</v>
      </c>
      <c r="CD1123" s="295">
        <f t="shared" si="71"/>
        <v>33</v>
      </c>
      <c r="CE1123" s="284">
        <f t="shared" si="72"/>
        <v>0</v>
      </c>
      <c r="CF1123" s="295">
        <f t="shared" si="73"/>
        <v>1</v>
      </c>
      <c r="CG1123" s="274" t="s">
        <v>876</v>
      </c>
      <c r="CH1123" s="274" t="s">
        <v>268</v>
      </c>
      <c r="CI1123" s="274" t="s">
        <v>268</v>
      </c>
      <c r="CJ1123" s="298" t="s">
        <v>268</v>
      </c>
      <c r="CK1123" s="298" t="s">
        <v>736</v>
      </c>
      <c r="CL1123" s="274" t="s">
        <v>268</v>
      </c>
      <c r="CM1123" s="274" t="s">
        <v>268</v>
      </c>
      <c r="CN1123" s="274" t="s">
        <v>268</v>
      </c>
      <c r="CO1123" s="274" t="s">
        <v>268</v>
      </c>
      <c r="CP1123" s="274" t="s">
        <v>268</v>
      </c>
      <c r="CQ1123" s="274" t="s">
        <v>8648</v>
      </c>
      <c r="CR1123" s="274" t="s">
        <v>877</v>
      </c>
      <c r="CS1123" s="274">
        <v>68.73</v>
      </c>
      <c r="CT1123" s="274" t="s">
        <v>268</v>
      </c>
      <c r="CU1123" s="274">
        <v>68.73</v>
      </c>
      <c r="CV1123" s="274">
        <v>365</v>
      </c>
      <c r="CW1123" s="274" t="s">
        <v>878</v>
      </c>
      <c r="CX1123" s="274" t="s">
        <v>835</v>
      </c>
      <c r="CY1123" s="274" t="s">
        <v>836</v>
      </c>
      <c r="CZ1123" s="274" t="s">
        <v>837</v>
      </c>
      <c r="DA1123" s="274" t="s">
        <v>268</v>
      </c>
      <c r="DB1123" s="274" t="s">
        <v>268</v>
      </c>
      <c r="DC1123" s="274" t="s">
        <v>268</v>
      </c>
      <c r="DD1123" s="274" t="s">
        <v>268</v>
      </c>
      <c r="DE1123" s="274" t="s">
        <v>268</v>
      </c>
      <c r="DF1123" s="274" t="s">
        <v>268</v>
      </c>
      <c r="DG1123" s="299">
        <f>IFERROR(IF(CA1123="D",IF(CK1123="A dispo.",CD1123*VLOOKUP('DATI INPUT'!$F$27,TARIFFE_UD,2,FALSE),CD1123*VLOOKUP(CK1123,TARIFFE_UD,2,FALSE)),CD1123*VLOOKUP(CB1123-100,TARIFFE_UND,2,FALSE)),0)</f>
        <v>26.134363159834543</v>
      </c>
      <c r="DH1123" s="299">
        <f>IFERROR(IF(CA1123="D",IF(CK1123="A dispo.",CF1123*VLOOKUP('DATI INPUT'!$F$27,TARIFFE_UD,3,FALSE),CF1123*VLOOKUP(CK1123,TARIFFE_UD,3,FALSE)),CF1123*VLOOKUP(CB1123-100,TARIFFE_UND,3,FALSE)),0)</f>
        <v>60.367780403072892</v>
      </c>
    </row>
    <row r="1124" spans="1:112" hidden="1" x14ac:dyDescent="0.25">
      <c r="A1124" s="274" t="s">
        <v>8649</v>
      </c>
      <c r="B1124" s="274" t="s">
        <v>8650</v>
      </c>
      <c r="C1124" s="274" t="s">
        <v>1074</v>
      </c>
      <c r="D1124" s="274" t="s">
        <v>8651</v>
      </c>
      <c r="E1124" s="274" t="s">
        <v>268</v>
      </c>
      <c r="F1124" s="274" t="s">
        <v>156</v>
      </c>
      <c r="G1124" s="274" t="s">
        <v>8652</v>
      </c>
      <c r="H1124" s="274" t="s">
        <v>8653</v>
      </c>
      <c r="I1124" s="274" t="s">
        <v>8654</v>
      </c>
      <c r="J1124" s="274" t="s">
        <v>274</v>
      </c>
      <c r="K1124" s="274" t="s">
        <v>8655</v>
      </c>
      <c r="L1124" s="274" t="s">
        <v>1825</v>
      </c>
      <c r="M1124" s="274" t="s">
        <v>8656</v>
      </c>
      <c r="N1124" s="274" t="s">
        <v>1825</v>
      </c>
      <c r="O1124" s="274" t="s">
        <v>4046</v>
      </c>
      <c r="P1124" s="274" t="s">
        <v>8657</v>
      </c>
      <c r="Q1124" s="274" t="s">
        <v>5295</v>
      </c>
      <c r="R1124" s="274" t="s">
        <v>268</v>
      </c>
      <c r="S1124" s="274" t="s">
        <v>268</v>
      </c>
      <c r="T1124" s="274" t="s">
        <v>268</v>
      </c>
      <c r="U1124" s="274" t="s">
        <v>268</v>
      </c>
      <c r="V1124" s="274" t="s">
        <v>268</v>
      </c>
      <c r="W1124" s="274" t="s">
        <v>8658</v>
      </c>
      <c r="X1124" s="274" t="s">
        <v>613</v>
      </c>
      <c r="Y1124" s="274" t="s">
        <v>294</v>
      </c>
      <c r="Z1124" s="274" t="s">
        <v>268</v>
      </c>
      <c r="AA1124" s="274" t="s">
        <v>268</v>
      </c>
      <c r="AB1124" s="274" t="s">
        <v>268</v>
      </c>
      <c r="AC1124" s="274" t="s">
        <v>268</v>
      </c>
      <c r="AD1124" s="274" t="s">
        <v>268</v>
      </c>
      <c r="AE1124" s="274" t="s">
        <v>287</v>
      </c>
      <c r="AF1124" s="274" t="s">
        <v>1811</v>
      </c>
      <c r="AG1124" s="274" t="s">
        <v>875</v>
      </c>
      <c r="AH1124" s="274" t="s">
        <v>1812</v>
      </c>
      <c r="AI1124" s="274" t="s">
        <v>949</v>
      </c>
      <c r="AJ1124" s="274" t="s">
        <v>268</v>
      </c>
      <c r="AK1124" s="274" t="s">
        <v>395</v>
      </c>
      <c r="AL1124" s="274" t="s">
        <v>268</v>
      </c>
      <c r="AM1124" s="274" t="s">
        <v>268</v>
      </c>
      <c r="AN1124" s="274" t="s">
        <v>268</v>
      </c>
      <c r="AO1124" s="274" t="s">
        <v>268</v>
      </c>
      <c r="AP1124" s="274" t="s">
        <v>268</v>
      </c>
      <c r="AQ1124" s="274" t="s">
        <v>268</v>
      </c>
      <c r="AR1124" s="274" t="s">
        <v>268</v>
      </c>
      <c r="AS1124" s="274" t="s">
        <v>268</v>
      </c>
      <c r="AT1124" s="274" t="s">
        <v>268</v>
      </c>
      <c r="AU1124" s="274" t="s">
        <v>268</v>
      </c>
      <c r="AV1124" s="274" t="s">
        <v>268</v>
      </c>
      <c r="AW1124" s="274" t="s">
        <v>268</v>
      </c>
      <c r="AX1124" s="274" t="s">
        <v>268</v>
      </c>
      <c r="AY1124" s="274" t="s">
        <v>268</v>
      </c>
      <c r="AZ1124" s="274" t="s">
        <v>268</v>
      </c>
      <c r="BA1124" s="274" t="s">
        <v>268</v>
      </c>
      <c r="BB1124" s="274" t="s">
        <v>268</v>
      </c>
      <c r="BC1124" s="274" t="s">
        <v>268</v>
      </c>
      <c r="BD1124" s="274" t="s">
        <v>268</v>
      </c>
      <c r="BE1124" s="274" t="s">
        <v>268</v>
      </c>
      <c r="BF1124" s="274" t="s">
        <v>268</v>
      </c>
      <c r="BG1124" s="274" t="s">
        <v>268</v>
      </c>
      <c r="BH1124" s="274" t="s">
        <v>268</v>
      </c>
      <c r="BI1124" s="274" t="s">
        <v>268</v>
      </c>
      <c r="BJ1124" s="274" t="s">
        <v>268</v>
      </c>
      <c r="BK1124" s="274" t="s">
        <v>268</v>
      </c>
      <c r="BL1124" s="274" t="s">
        <v>268</v>
      </c>
      <c r="BM1124" s="274" t="s">
        <v>268</v>
      </c>
      <c r="BN1124" s="274" t="s">
        <v>268</v>
      </c>
      <c r="BO1124" s="274" t="s">
        <v>268</v>
      </c>
      <c r="BP1124" s="274" t="s">
        <v>268</v>
      </c>
      <c r="BQ1124" s="274" t="s">
        <v>268</v>
      </c>
      <c r="BR1124" s="274" t="s">
        <v>268</v>
      </c>
      <c r="BS1124" s="274" t="s">
        <v>268</v>
      </c>
      <c r="BT1124" s="274" t="s">
        <v>268</v>
      </c>
      <c r="BU1124" s="274" t="s">
        <v>268</v>
      </c>
      <c r="BV1124" s="274" t="s">
        <v>268</v>
      </c>
      <c r="BW1124" s="274" t="s">
        <v>268</v>
      </c>
      <c r="BX1124" s="274" t="s">
        <v>268</v>
      </c>
      <c r="BY1124" s="295">
        <v>88</v>
      </c>
      <c r="BZ1124" s="295">
        <v>88</v>
      </c>
      <c r="CA1124" s="298" t="s">
        <v>142</v>
      </c>
      <c r="CB1124" s="297">
        <v>122</v>
      </c>
      <c r="CC1124" s="284">
        <f t="shared" si="70"/>
        <v>0</v>
      </c>
      <c r="CD1124" s="295">
        <f t="shared" si="71"/>
        <v>88</v>
      </c>
      <c r="CE1124" s="284">
        <f t="shared" si="72"/>
        <v>0</v>
      </c>
      <c r="CF1124" s="295">
        <f t="shared" si="73"/>
        <v>1</v>
      </c>
      <c r="CG1124" s="274" t="s">
        <v>876</v>
      </c>
      <c r="CH1124" s="274" t="s">
        <v>268</v>
      </c>
      <c r="CI1124" s="274" t="s">
        <v>268</v>
      </c>
      <c r="CJ1124" s="298" t="s">
        <v>268</v>
      </c>
      <c r="CK1124" s="298" t="s">
        <v>736</v>
      </c>
      <c r="CL1124" s="274" t="s">
        <v>268</v>
      </c>
      <c r="CM1124" s="274" t="s">
        <v>268</v>
      </c>
      <c r="CN1124" s="274" t="s">
        <v>268</v>
      </c>
      <c r="CO1124" s="274" t="s">
        <v>268</v>
      </c>
      <c r="CP1124" s="274" t="s">
        <v>268</v>
      </c>
      <c r="CQ1124" s="274" t="s">
        <v>268</v>
      </c>
      <c r="CR1124" s="274" t="s">
        <v>877</v>
      </c>
      <c r="CS1124" s="274">
        <v>95.68</v>
      </c>
      <c r="CT1124" s="274" t="s">
        <v>268</v>
      </c>
      <c r="CU1124" s="274">
        <v>95.68</v>
      </c>
      <c r="CV1124" s="274">
        <v>365</v>
      </c>
      <c r="CW1124" s="274" t="s">
        <v>878</v>
      </c>
      <c r="CX1124" s="274" t="s">
        <v>835</v>
      </c>
      <c r="CY1124" s="274" t="s">
        <v>836</v>
      </c>
      <c r="CZ1124" s="274" t="s">
        <v>837</v>
      </c>
      <c r="DA1124" s="274" t="s">
        <v>268</v>
      </c>
      <c r="DB1124" s="274" t="s">
        <v>268</v>
      </c>
      <c r="DC1124" s="274" t="s">
        <v>268</v>
      </c>
      <c r="DD1124" s="274" t="s">
        <v>268</v>
      </c>
      <c r="DE1124" s="274" t="s">
        <v>268</v>
      </c>
      <c r="DF1124" s="274" t="s">
        <v>268</v>
      </c>
      <c r="DG1124" s="299">
        <f>IFERROR(IF(CA1124="D",IF(CK1124="A dispo.",CD1124*VLOOKUP('DATI INPUT'!$F$27,TARIFFE_UD,2,FALSE),CD1124*VLOOKUP(CK1124,TARIFFE_UD,2,FALSE)),CD1124*VLOOKUP(CB1124-100,TARIFFE_UND,2,FALSE)),0)</f>
        <v>69.691635092892113</v>
      </c>
      <c r="DH1124" s="299">
        <f>IFERROR(IF(CA1124="D",IF(CK1124="A dispo.",CF1124*VLOOKUP('DATI INPUT'!$F$27,TARIFFE_UD,3,FALSE),CF1124*VLOOKUP(CK1124,TARIFFE_UD,3,FALSE)),CF1124*VLOOKUP(CB1124-100,TARIFFE_UND,3,FALSE)),0)</f>
        <v>60.367780403072892</v>
      </c>
    </row>
    <row r="1125" spans="1:112" hidden="1" x14ac:dyDescent="0.25">
      <c r="A1125" s="274" t="s">
        <v>8659</v>
      </c>
      <c r="B1125" s="274" t="s">
        <v>8660</v>
      </c>
      <c r="C1125" s="274" t="s">
        <v>1075</v>
      </c>
      <c r="D1125" s="274" t="s">
        <v>8661</v>
      </c>
      <c r="E1125" s="274" t="s">
        <v>268</v>
      </c>
      <c r="F1125" s="274" t="s">
        <v>156</v>
      </c>
      <c r="G1125" s="274" t="s">
        <v>8662</v>
      </c>
      <c r="H1125" s="274" t="s">
        <v>6005</v>
      </c>
      <c r="I1125" s="274" t="s">
        <v>445</v>
      </c>
      <c r="J1125" s="274" t="s">
        <v>156</v>
      </c>
      <c r="K1125" s="274" t="s">
        <v>8663</v>
      </c>
      <c r="L1125" s="274" t="s">
        <v>152</v>
      </c>
      <c r="M1125" s="274" t="s">
        <v>8664</v>
      </c>
      <c r="N1125" s="274" t="s">
        <v>1797</v>
      </c>
      <c r="O1125" s="274" t="s">
        <v>896</v>
      </c>
      <c r="P1125" s="274" t="s">
        <v>8665</v>
      </c>
      <c r="Q1125" s="274" t="s">
        <v>339</v>
      </c>
      <c r="R1125" s="274" t="s">
        <v>268</v>
      </c>
      <c r="S1125" s="274" t="s">
        <v>268</v>
      </c>
      <c r="T1125" s="274" t="s">
        <v>268</v>
      </c>
      <c r="U1125" s="274" t="s">
        <v>268</v>
      </c>
      <c r="V1125" s="274" t="s">
        <v>268</v>
      </c>
      <c r="W1125" s="274" t="s">
        <v>6026</v>
      </c>
      <c r="X1125" s="274" t="s">
        <v>1934</v>
      </c>
      <c r="Y1125" s="274" t="s">
        <v>271</v>
      </c>
      <c r="Z1125" s="274" t="s">
        <v>268</v>
      </c>
      <c r="AA1125" s="274" t="s">
        <v>268</v>
      </c>
      <c r="AB1125" s="274" t="s">
        <v>268</v>
      </c>
      <c r="AC1125" s="274" t="s">
        <v>268</v>
      </c>
      <c r="AD1125" s="274" t="s">
        <v>268</v>
      </c>
      <c r="AE1125" s="274" t="s">
        <v>287</v>
      </c>
      <c r="AF1125" s="274" t="s">
        <v>1811</v>
      </c>
      <c r="AG1125" s="274" t="s">
        <v>875</v>
      </c>
      <c r="AH1125" s="274" t="s">
        <v>2576</v>
      </c>
      <c r="AI1125" s="274" t="s">
        <v>1150</v>
      </c>
      <c r="AJ1125" s="274" t="s">
        <v>268</v>
      </c>
      <c r="AK1125" s="274" t="s">
        <v>382</v>
      </c>
      <c r="AL1125" s="274" t="s">
        <v>268</v>
      </c>
      <c r="AM1125" s="274" t="s">
        <v>355</v>
      </c>
      <c r="AN1125" s="274" t="s">
        <v>268</v>
      </c>
      <c r="AO1125" s="274" t="s">
        <v>268</v>
      </c>
      <c r="AP1125" s="274" t="s">
        <v>268</v>
      </c>
      <c r="AQ1125" s="274" t="s">
        <v>268</v>
      </c>
      <c r="AR1125" s="274" t="s">
        <v>268</v>
      </c>
      <c r="AS1125" s="274" t="s">
        <v>268</v>
      </c>
      <c r="AT1125" s="274" t="s">
        <v>268</v>
      </c>
      <c r="AU1125" s="274" t="s">
        <v>268</v>
      </c>
      <c r="AV1125" s="274" t="s">
        <v>268</v>
      </c>
      <c r="AW1125" s="274" t="s">
        <v>268</v>
      </c>
      <c r="AX1125" s="274" t="s">
        <v>268</v>
      </c>
      <c r="AY1125" s="274" t="s">
        <v>268</v>
      </c>
      <c r="AZ1125" s="274" t="s">
        <v>268</v>
      </c>
      <c r="BA1125" s="274" t="s">
        <v>268</v>
      </c>
      <c r="BB1125" s="274" t="s">
        <v>268</v>
      </c>
      <c r="BC1125" s="274" t="s">
        <v>268</v>
      </c>
      <c r="BD1125" s="274" t="s">
        <v>268</v>
      </c>
      <c r="BE1125" s="274" t="s">
        <v>268</v>
      </c>
      <c r="BF1125" s="274" t="s">
        <v>268</v>
      </c>
      <c r="BG1125" s="274" t="s">
        <v>268</v>
      </c>
      <c r="BH1125" s="274" t="s">
        <v>268</v>
      </c>
      <c r="BI1125" s="274" t="s">
        <v>268</v>
      </c>
      <c r="BJ1125" s="274" t="s">
        <v>268</v>
      </c>
      <c r="BK1125" s="274" t="s">
        <v>268</v>
      </c>
      <c r="BL1125" s="274" t="s">
        <v>268</v>
      </c>
      <c r="BM1125" s="274" t="s">
        <v>268</v>
      </c>
      <c r="BN1125" s="274" t="s">
        <v>268</v>
      </c>
      <c r="BO1125" s="274" t="s">
        <v>268</v>
      </c>
      <c r="BP1125" s="274" t="s">
        <v>268</v>
      </c>
      <c r="BQ1125" s="274" t="s">
        <v>268</v>
      </c>
      <c r="BR1125" s="274" t="s">
        <v>268</v>
      </c>
      <c r="BS1125" s="274" t="s">
        <v>268</v>
      </c>
      <c r="BT1125" s="274" t="s">
        <v>268</v>
      </c>
      <c r="BU1125" s="274" t="s">
        <v>268</v>
      </c>
      <c r="BV1125" s="274" t="s">
        <v>268</v>
      </c>
      <c r="BW1125" s="274" t="s">
        <v>268</v>
      </c>
      <c r="BX1125" s="274" t="s">
        <v>268</v>
      </c>
      <c r="BY1125" s="295">
        <v>68</v>
      </c>
      <c r="BZ1125" s="295">
        <v>68</v>
      </c>
      <c r="CA1125" s="298" t="s">
        <v>142</v>
      </c>
      <c r="CB1125" s="297">
        <v>122</v>
      </c>
      <c r="CC1125" s="284">
        <f t="shared" si="70"/>
        <v>0</v>
      </c>
      <c r="CD1125" s="295">
        <f t="shared" si="71"/>
        <v>68</v>
      </c>
      <c r="CE1125" s="284">
        <f t="shared" si="72"/>
        <v>0</v>
      </c>
      <c r="CF1125" s="295">
        <f t="shared" si="73"/>
        <v>1</v>
      </c>
      <c r="CG1125" s="274" t="s">
        <v>876</v>
      </c>
      <c r="CH1125" s="274" t="s">
        <v>268</v>
      </c>
      <c r="CI1125" s="274" t="s">
        <v>268</v>
      </c>
      <c r="CJ1125" s="298" t="s">
        <v>268</v>
      </c>
      <c r="CK1125" s="298" t="s">
        <v>736</v>
      </c>
      <c r="CL1125" s="274" t="s">
        <v>268</v>
      </c>
      <c r="CM1125" s="274" t="s">
        <v>268</v>
      </c>
      <c r="CN1125" s="274" t="s">
        <v>268</v>
      </c>
      <c r="CO1125" s="274" t="s">
        <v>268</v>
      </c>
      <c r="CP1125" s="274" t="s">
        <v>268</v>
      </c>
      <c r="CQ1125" s="274" t="s">
        <v>8666</v>
      </c>
      <c r="CR1125" s="274" t="s">
        <v>877</v>
      </c>
      <c r="CS1125" s="274">
        <v>85.88</v>
      </c>
      <c r="CT1125" s="274" t="s">
        <v>268</v>
      </c>
      <c r="CU1125" s="274">
        <v>85.88</v>
      </c>
      <c r="CV1125" s="274">
        <v>365</v>
      </c>
      <c r="CW1125" s="274" t="s">
        <v>878</v>
      </c>
      <c r="CX1125" s="274" t="s">
        <v>835</v>
      </c>
      <c r="CY1125" s="274" t="s">
        <v>836</v>
      </c>
      <c r="CZ1125" s="274" t="s">
        <v>837</v>
      </c>
      <c r="DA1125" s="274" t="s">
        <v>268</v>
      </c>
      <c r="DB1125" s="274" t="s">
        <v>268</v>
      </c>
      <c r="DC1125" s="274" t="s">
        <v>268</v>
      </c>
      <c r="DD1125" s="274" t="s">
        <v>268</v>
      </c>
      <c r="DE1125" s="274" t="s">
        <v>268</v>
      </c>
      <c r="DF1125" s="274" t="s">
        <v>268</v>
      </c>
      <c r="DG1125" s="299">
        <f>IFERROR(IF(CA1125="D",IF(CK1125="A dispo.",CD1125*VLOOKUP('DATI INPUT'!$F$27,TARIFFE_UD,2,FALSE),CD1125*VLOOKUP(CK1125,TARIFFE_UD,2,FALSE)),CD1125*VLOOKUP(CB1125-100,TARIFFE_UND,2,FALSE)),0)</f>
        <v>53.85262711723481</v>
      </c>
      <c r="DH1125" s="299">
        <f>IFERROR(IF(CA1125="D",IF(CK1125="A dispo.",CF1125*VLOOKUP('DATI INPUT'!$F$27,TARIFFE_UD,3,FALSE),CF1125*VLOOKUP(CK1125,TARIFFE_UD,3,FALSE)),CF1125*VLOOKUP(CB1125-100,TARIFFE_UND,3,FALSE)),0)</f>
        <v>60.367780403072892</v>
      </c>
    </row>
    <row r="1126" spans="1:112" hidden="1" x14ac:dyDescent="0.25">
      <c r="A1126" s="274" t="s">
        <v>8667</v>
      </c>
      <c r="B1126" s="274" t="s">
        <v>8660</v>
      </c>
      <c r="C1126" s="274" t="s">
        <v>8668</v>
      </c>
      <c r="D1126" s="274" t="s">
        <v>8661</v>
      </c>
      <c r="E1126" s="274" t="s">
        <v>268</v>
      </c>
      <c r="F1126" s="274" t="s">
        <v>156</v>
      </c>
      <c r="G1126" s="274" t="s">
        <v>8662</v>
      </c>
      <c r="H1126" s="274" t="s">
        <v>6005</v>
      </c>
      <c r="I1126" s="274" t="s">
        <v>445</v>
      </c>
      <c r="J1126" s="274" t="s">
        <v>156</v>
      </c>
      <c r="K1126" s="274" t="s">
        <v>8663</v>
      </c>
      <c r="L1126" s="274" t="s">
        <v>152</v>
      </c>
      <c r="M1126" s="274" t="s">
        <v>8664</v>
      </c>
      <c r="N1126" s="274" t="s">
        <v>1797</v>
      </c>
      <c r="O1126" s="274" t="s">
        <v>896</v>
      </c>
      <c r="P1126" s="274" t="s">
        <v>8665</v>
      </c>
      <c r="Q1126" s="274" t="s">
        <v>339</v>
      </c>
      <c r="R1126" s="274" t="s">
        <v>268</v>
      </c>
      <c r="S1126" s="274" t="s">
        <v>268</v>
      </c>
      <c r="T1126" s="274" t="s">
        <v>268</v>
      </c>
      <c r="U1126" s="274" t="s">
        <v>268</v>
      </c>
      <c r="V1126" s="274" t="s">
        <v>268</v>
      </c>
      <c r="W1126" s="274" t="s">
        <v>6026</v>
      </c>
      <c r="X1126" s="274" t="s">
        <v>1934</v>
      </c>
      <c r="Y1126" s="274" t="s">
        <v>271</v>
      </c>
      <c r="Z1126" s="274" t="s">
        <v>268</v>
      </c>
      <c r="AA1126" s="274" t="s">
        <v>268</v>
      </c>
      <c r="AB1126" s="274" t="s">
        <v>268</v>
      </c>
      <c r="AC1126" s="274" t="s">
        <v>268</v>
      </c>
      <c r="AD1126" s="274" t="s">
        <v>268</v>
      </c>
      <c r="AE1126" s="274" t="s">
        <v>268</v>
      </c>
      <c r="AF1126" s="274" t="s">
        <v>268</v>
      </c>
      <c r="AG1126" s="274" t="s">
        <v>268</v>
      </c>
      <c r="AH1126" s="274" t="s">
        <v>268</v>
      </c>
      <c r="AI1126" s="274" t="s">
        <v>268</v>
      </c>
      <c r="AJ1126" s="274" t="s">
        <v>268</v>
      </c>
      <c r="AK1126" s="274" t="s">
        <v>268</v>
      </c>
      <c r="AL1126" s="274" t="s">
        <v>268</v>
      </c>
      <c r="AM1126" s="274" t="s">
        <v>268</v>
      </c>
      <c r="AN1126" s="274" t="s">
        <v>268</v>
      </c>
      <c r="AO1126" s="274" t="s">
        <v>268</v>
      </c>
      <c r="AP1126" s="274" t="s">
        <v>268</v>
      </c>
      <c r="AQ1126" s="274" t="s">
        <v>268</v>
      </c>
      <c r="AR1126" s="274" t="s">
        <v>268</v>
      </c>
      <c r="AS1126" s="274" t="s">
        <v>268</v>
      </c>
      <c r="AT1126" s="274" t="s">
        <v>268</v>
      </c>
      <c r="AU1126" s="274" t="s">
        <v>268</v>
      </c>
      <c r="AV1126" s="274" t="s">
        <v>268</v>
      </c>
      <c r="AW1126" s="274" t="s">
        <v>268</v>
      </c>
      <c r="AX1126" s="274" t="s">
        <v>268</v>
      </c>
      <c r="AY1126" s="274" t="s">
        <v>268</v>
      </c>
      <c r="AZ1126" s="274" t="s">
        <v>268</v>
      </c>
      <c r="BA1126" s="274" t="s">
        <v>268</v>
      </c>
      <c r="BB1126" s="274" t="s">
        <v>268</v>
      </c>
      <c r="BC1126" s="274" t="s">
        <v>268</v>
      </c>
      <c r="BD1126" s="274" t="s">
        <v>268</v>
      </c>
      <c r="BE1126" s="274" t="s">
        <v>268</v>
      </c>
      <c r="BF1126" s="274" t="s">
        <v>268</v>
      </c>
      <c r="BG1126" s="274" t="s">
        <v>268</v>
      </c>
      <c r="BH1126" s="274" t="s">
        <v>268</v>
      </c>
      <c r="BI1126" s="274" t="s">
        <v>268</v>
      </c>
      <c r="BJ1126" s="274" t="s">
        <v>268</v>
      </c>
      <c r="BK1126" s="274" t="s">
        <v>268</v>
      </c>
      <c r="BL1126" s="274" t="s">
        <v>268</v>
      </c>
      <c r="BM1126" s="274" t="s">
        <v>268</v>
      </c>
      <c r="BN1126" s="274" t="s">
        <v>268</v>
      </c>
      <c r="BO1126" s="274" t="s">
        <v>268</v>
      </c>
      <c r="BP1126" s="274" t="s">
        <v>268</v>
      </c>
      <c r="BQ1126" s="274" t="s">
        <v>268</v>
      </c>
      <c r="BR1126" s="274" t="s">
        <v>268</v>
      </c>
      <c r="BS1126" s="274" t="s">
        <v>268</v>
      </c>
      <c r="BT1126" s="274" t="s">
        <v>268</v>
      </c>
      <c r="BU1126" s="274" t="s">
        <v>268</v>
      </c>
      <c r="BV1126" s="274" t="s">
        <v>268</v>
      </c>
      <c r="BW1126" s="274" t="s">
        <v>268</v>
      </c>
      <c r="BX1126" s="274" t="s">
        <v>268</v>
      </c>
      <c r="BY1126" s="295">
        <v>9</v>
      </c>
      <c r="BZ1126" s="295">
        <v>9</v>
      </c>
      <c r="CA1126" s="298" t="s">
        <v>142</v>
      </c>
      <c r="CB1126" s="297">
        <v>123</v>
      </c>
      <c r="CC1126" s="284">
        <f t="shared" si="70"/>
        <v>0</v>
      </c>
      <c r="CD1126" s="295">
        <f t="shared" si="71"/>
        <v>9</v>
      </c>
      <c r="CE1126" s="284">
        <f t="shared" si="72"/>
        <v>1</v>
      </c>
      <c r="CF1126" s="295">
        <f t="shared" si="73"/>
        <v>0</v>
      </c>
      <c r="CG1126" s="274" t="s">
        <v>1817</v>
      </c>
      <c r="CH1126" s="274" t="s">
        <v>268</v>
      </c>
      <c r="CI1126" s="274" t="s">
        <v>268</v>
      </c>
      <c r="CJ1126" s="298" t="s">
        <v>268</v>
      </c>
      <c r="CK1126" s="298" t="s">
        <v>736</v>
      </c>
      <c r="CL1126" s="274" t="s">
        <v>268</v>
      </c>
      <c r="CM1126" s="274" t="s">
        <v>268</v>
      </c>
      <c r="CN1126" s="274" t="s">
        <v>268</v>
      </c>
      <c r="CO1126" s="274" t="s">
        <v>268</v>
      </c>
      <c r="CP1126" s="274" t="s">
        <v>268</v>
      </c>
      <c r="CQ1126" s="274" t="s">
        <v>8669</v>
      </c>
      <c r="CR1126" s="274" t="s">
        <v>877</v>
      </c>
      <c r="CS1126" s="274">
        <v>4.41</v>
      </c>
      <c r="CT1126" s="274" t="s">
        <v>268</v>
      </c>
      <c r="CU1126" s="274">
        <v>4.41</v>
      </c>
      <c r="CV1126" s="274">
        <v>365</v>
      </c>
      <c r="CW1126" s="274" t="s">
        <v>878</v>
      </c>
      <c r="CX1126" s="274" t="s">
        <v>835</v>
      </c>
      <c r="CY1126" s="274" t="s">
        <v>836</v>
      </c>
      <c r="CZ1126" s="274" t="s">
        <v>837</v>
      </c>
      <c r="DA1126" s="274" t="s">
        <v>268</v>
      </c>
      <c r="DB1126" s="274" t="s">
        <v>268</v>
      </c>
      <c r="DC1126" s="274" t="s">
        <v>268</v>
      </c>
      <c r="DD1126" s="274" t="s">
        <v>268</v>
      </c>
      <c r="DE1126" s="274" t="s">
        <v>268</v>
      </c>
      <c r="DF1126" s="274" t="s">
        <v>268</v>
      </c>
      <c r="DG1126" s="299">
        <f>IFERROR(IF(CA1126="D",IF(CK1126="A dispo.",CD1126*VLOOKUP('DATI INPUT'!$F$27,TARIFFE_UD,2,FALSE),CD1126*VLOOKUP(CK1126,TARIFFE_UD,2,FALSE)),CD1126*VLOOKUP(CB1126-100,TARIFFE_UND,2,FALSE)),0)</f>
        <v>7.1275535890457835</v>
      </c>
      <c r="DH1126" s="299">
        <f>IFERROR(IF(CA1126="D",IF(CK1126="A dispo.",CF1126*VLOOKUP('DATI INPUT'!$F$27,TARIFFE_UD,3,FALSE),CF1126*VLOOKUP(CK1126,TARIFFE_UD,3,FALSE)),CF1126*VLOOKUP(CB1126-100,TARIFFE_UND,3,FALSE)),0)</f>
        <v>0</v>
      </c>
    </row>
    <row r="1127" spans="1:112" x14ac:dyDescent="0.25">
      <c r="A1127" s="274" t="s">
        <v>8670</v>
      </c>
      <c r="B1127" s="274" t="s">
        <v>6168</v>
      </c>
      <c r="C1127" s="274" t="s">
        <v>8671</v>
      </c>
      <c r="D1127" s="274" t="s">
        <v>6169</v>
      </c>
      <c r="E1127" s="274" t="s">
        <v>268</v>
      </c>
      <c r="F1127" s="274" t="s">
        <v>156</v>
      </c>
      <c r="G1127" s="274" t="s">
        <v>6170</v>
      </c>
      <c r="H1127" s="274" t="s">
        <v>1761</v>
      </c>
      <c r="I1127" s="274" t="s">
        <v>1252</v>
      </c>
      <c r="J1127" s="274" t="s">
        <v>274</v>
      </c>
      <c r="K1127" s="274" t="s">
        <v>6171</v>
      </c>
      <c r="L1127" s="274" t="s">
        <v>984</v>
      </c>
      <c r="M1127" s="274" t="s">
        <v>6172</v>
      </c>
      <c r="N1127" s="274" t="s">
        <v>984</v>
      </c>
      <c r="O1127" s="274" t="s">
        <v>873</v>
      </c>
      <c r="P1127" s="274" t="s">
        <v>2116</v>
      </c>
      <c r="Q1127" s="274" t="s">
        <v>315</v>
      </c>
      <c r="R1127" s="274" t="s">
        <v>268</v>
      </c>
      <c r="S1127" s="274" t="s">
        <v>268</v>
      </c>
      <c r="T1127" s="274" t="s">
        <v>268</v>
      </c>
      <c r="U1127" s="274" t="s">
        <v>268</v>
      </c>
      <c r="V1127" s="274" t="s">
        <v>268</v>
      </c>
      <c r="W1127" s="274" t="s">
        <v>6172</v>
      </c>
      <c r="X1127" s="274" t="s">
        <v>2116</v>
      </c>
      <c r="Y1127" s="274" t="s">
        <v>315</v>
      </c>
      <c r="Z1127" s="274" t="s">
        <v>268</v>
      </c>
      <c r="AA1127" s="274" t="s">
        <v>268</v>
      </c>
      <c r="AB1127" s="274" t="s">
        <v>268</v>
      </c>
      <c r="AC1127" s="274" t="s">
        <v>268</v>
      </c>
      <c r="AD1127" s="274" t="s">
        <v>268</v>
      </c>
      <c r="AE1127" s="274" t="s">
        <v>287</v>
      </c>
      <c r="AF1127" s="274" t="s">
        <v>1811</v>
      </c>
      <c r="AG1127" s="274" t="s">
        <v>875</v>
      </c>
      <c r="AH1127" s="274" t="s">
        <v>1812</v>
      </c>
      <c r="AI1127" s="274" t="s">
        <v>6173</v>
      </c>
      <c r="AJ1127" s="274" t="s">
        <v>268</v>
      </c>
      <c r="AK1127" s="274" t="s">
        <v>366</v>
      </c>
      <c r="AL1127" s="274" t="s">
        <v>268</v>
      </c>
      <c r="AM1127" s="274" t="s">
        <v>288</v>
      </c>
      <c r="AN1127" s="274" t="s">
        <v>268</v>
      </c>
      <c r="AO1127" s="274" t="s">
        <v>268</v>
      </c>
      <c r="AP1127" s="274" t="s">
        <v>268</v>
      </c>
      <c r="AQ1127" s="274" t="s">
        <v>268</v>
      </c>
      <c r="AR1127" s="274" t="s">
        <v>268</v>
      </c>
      <c r="AS1127" s="274" t="s">
        <v>268</v>
      </c>
      <c r="AT1127" s="274" t="s">
        <v>268</v>
      </c>
      <c r="AU1127" s="274" t="s">
        <v>268</v>
      </c>
      <c r="AV1127" s="274" t="s">
        <v>268</v>
      </c>
      <c r="AW1127" s="274" t="s">
        <v>268</v>
      </c>
      <c r="AX1127" s="274" t="s">
        <v>268</v>
      </c>
      <c r="AY1127" s="274" t="s">
        <v>268</v>
      </c>
      <c r="AZ1127" s="274" t="s">
        <v>268</v>
      </c>
      <c r="BA1127" s="274" t="s">
        <v>268</v>
      </c>
      <c r="BB1127" s="274" t="s">
        <v>268</v>
      </c>
      <c r="BC1127" s="274" t="s">
        <v>268</v>
      </c>
      <c r="BD1127" s="274" t="s">
        <v>268</v>
      </c>
      <c r="BE1127" s="274" t="s">
        <v>268</v>
      </c>
      <c r="BF1127" s="274" t="s">
        <v>268</v>
      </c>
      <c r="BG1127" s="274" t="s">
        <v>268</v>
      </c>
      <c r="BH1127" s="274" t="s">
        <v>268</v>
      </c>
      <c r="BI1127" s="274" t="s">
        <v>268</v>
      </c>
      <c r="BJ1127" s="274" t="s">
        <v>268</v>
      </c>
      <c r="BK1127" s="274" t="s">
        <v>268</v>
      </c>
      <c r="BL1127" s="274" t="s">
        <v>268</v>
      </c>
      <c r="BM1127" s="274" t="s">
        <v>268</v>
      </c>
      <c r="BN1127" s="274" t="s">
        <v>268</v>
      </c>
      <c r="BO1127" s="274" t="s">
        <v>268</v>
      </c>
      <c r="BP1127" s="274" t="s">
        <v>268</v>
      </c>
      <c r="BQ1127" s="274" t="s">
        <v>268</v>
      </c>
      <c r="BR1127" s="274" t="s">
        <v>268</v>
      </c>
      <c r="BS1127" s="274" t="s">
        <v>268</v>
      </c>
      <c r="BT1127" s="274" t="s">
        <v>268</v>
      </c>
      <c r="BU1127" s="274" t="s">
        <v>268</v>
      </c>
      <c r="BV1127" s="274" t="s">
        <v>268</v>
      </c>
      <c r="BW1127" s="274" t="s">
        <v>268</v>
      </c>
      <c r="BX1127" s="274" t="s">
        <v>268</v>
      </c>
      <c r="BY1127" s="295">
        <v>90</v>
      </c>
      <c r="BZ1127" s="295">
        <v>90</v>
      </c>
      <c r="CA1127" s="298" t="s">
        <v>142</v>
      </c>
      <c r="CB1127" s="297">
        <v>122</v>
      </c>
      <c r="CC1127" s="284">
        <f t="shared" si="70"/>
        <v>0</v>
      </c>
      <c r="CD1127" s="295">
        <f t="shared" si="71"/>
        <v>90</v>
      </c>
      <c r="CE1127" s="284">
        <f t="shared" si="72"/>
        <v>0</v>
      </c>
      <c r="CF1127" s="295">
        <f t="shared" si="73"/>
        <v>1</v>
      </c>
      <c r="CG1127" s="274" t="s">
        <v>876</v>
      </c>
      <c r="CH1127" s="274" t="s">
        <v>268</v>
      </c>
      <c r="CI1127" s="274" t="s">
        <v>268</v>
      </c>
      <c r="CJ1127" s="298" t="s">
        <v>271</v>
      </c>
      <c r="CK1127" s="297">
        <v>1</v>
      </c>
      <c r="CL1127" s="274" t="s">
        <v>268</v>
      </c>
      <c r="CM1127" s="274" t="s">
        <v>268</v>
      </c>
      <c r="CN1127" s="274" t="s">
        <v>268</v>
      </c>
      <c r="CO1127" s="274" t="s">
        <v>268</v>
      </c>
      <c r="CP1127" s="274" t="s">
        <v>268</v>
      </c>
      <c r="CQ1127" s="274" t="s">
        <v>8672</v>
      </c>
      <c r="CR1127" s="274" t="s">
        <v>877</v>
      </c>
      <c r="CS1127" s="274">
        <v>51.48</v>
      </c>
      <c r="CT1127" s="274" t="s">
        <v>268</v>
      </c>
      <c r="CU1127" s="274">
        <v>51.48</v>
      </c>
      <c r="CV1127" s="274">
        <v>365</v>
      </c>
      <c r="CW1127" s="274" t="s">
        <v>878</v>
      </c>
      <c r="CX1127" s="274" t="s">
        <v>835</v>
      </c>
      <c r="CY1127" s="274" t="s">
        <v>836</v>
      </c>
      <c r="CZ1127" s="274" t="s">
        <v>837</v>
      </c>
      <c r="DA1127" s="274" t="s">
        <v>268</v>
      </c>
      <c r="DB1127" s="274" t="s">
        <v>268</v>
      </c>
      <c r="DC1127" s="274" t="s">
        <v>268</v>
      </c>
      <c r="DD1127" s="274" t="s">
        <v>268</v>
      </c>
      <c r="DE1127" s="274" t="s">
        <v>268</v>
      </c>
      <c r="DF1127" s="274" t="s">
        <v>268</v>
      </c>
      <c r="DG1127" s="299">
        <f>IFERROR(IF(CA1127="D",IF(CK1127="A dispo.",CD1127*VLOOKUP('DATI INPUT'!$F$27,TARIFFE_UD,2,FALSE),CD1127*VLOOKUP(CK1127,TARIFFE_UD,2,FALSE)),CD1127*VLOOKUP(CB1127-100,TARIFFE_UND,2,FALSE)),0)</f>
        <v>55.43652791480055</v>
      </c>
      <c r="DH1127" s="299">
        <f>IFERROR(IF(CA1127="D",IF(CK1127="A dispo.",CF1127*VLOOKUP('DATI INPUT'!$F$27,TARIFFE_UD,3,FALSE),CF1127*VLOOKUP(CK1127,TARIFFE_UD,3,FALSE)),CF1127*VLOOKUP(CB1127-100,TARIFFE_UND,3,FALSE)),0)</f>
        <v>15.164853048114928</v>
      </c>
    </row>
    <row r="1128" spans="1:112" hidden="1" x14ac:dyDescent="0.25">
      <c r="A1128" s="274" t="s">
        <v>8673</v>
      </c>
      <c r="B1128" s="274" t="s">
        <v>8674</v>
      </c>
      <c r="C1128" s="274" t="s">
        <v>1564</v>
      </c>
      <c r="D1128" s="274" t="s">
        <v>8675</v>
      </c>
      <c r="E1128" s="274" t="s">
        <v>268</v>
      </c>
      <c r="F1128" s="274" t="s">
        <v>156</v>
      </c>
      <c r="G1128" s="274" t="s">
        <v>8676</v>
      </c>
      <c r="H1128" s="274" t="s">
        <v>1033</v>
      </c>
      <c r="I1128" s="274" t="s">
        <v>371</v>
      </c>
      <c r="J1128" s="274" t="s">
        <v>156</v>
      </c>
      <c r="K1128" s="274" t="s">
        <v>8677</v>
      </c>
      <c r="L1128" s="274" t="s">
        <v>1210</v>
      </c>
      <c r="M1128" s="274" t="s">
        <v>8678</v>
      </c>
      <c r="N1128" s="274" t="s">
        <v>8679</v>
      </c>
      <c r="O1128" s="274" t="s">
        <v>8680</v>
      </c>
      <c r="P1128" s="274" t="s">
        <v>8681</v>
      </c>
      <c r="Q1128" s="274" t="s">
        <v>270</v>
      </c>
      <c r="R1128" s="274" t="s">
        <v>268</v>
      </c>
      <c r="S1128" s="274" t="s">
        <v>268</v>
      </c>
      <c r="T1128" s="274" t="s">
        <v>268</v>
      </c>
      <c r="U1128" s="274" t="s">
        <v>268</v>
      </c>
      <c r="V1128" s="274" t="s">
        <v>268</v>
      </c>
      <c r="W1128" s="274" t="s">
        <v>8682</v>
      </c>
      <c r="X1128" s="274" t="s">
        <v>3006</v>
      </c>
      <c r="Y1128" s="274" t="s">
        <v>313</v>
      </c>
      <c r="Z1128" s="274" t="s">
        <v>268</v>
      </c>
      <c r="AA1128" s="274" t="s">
        <v>268</v>
      </c>
      <c r="AB1128" s="274" t="s">
        <v>268</v>
      </c>
      <c r="AC1128" s="274" t="s">
        <v>268</v>
      </c>
      <c r="AD1128" s="274" t="s">
        <v>268</v>
      </c>
      <c r="AE1128" s="274" t="s">
        <v>287</v>
      </c>
      <c r="AF1128" s="274" t="s">
        <v>1811</v>
      </c>
      <c r="AG1128" s="274" t="s">
        <v>875</v>
      </c>
      <c r="AH1128" s="274" t="s">
        <v>1848</v>
      </c>
      <c r="AI1128" s="274" t="s">
        <v>797</v>
      </c>
      <c r="AJ1128" s="274" t="s">
        <v>268</v>
      </c>
      <c r="AK1128" s="274" t="s">
        <v>268</v>
      </c>
      <c r="AL1128" s="274" t="s">
        <v>268</v>
      </c>
      <c r="AM1128" s="274" t="s">
        <v>405</v>
      </c>
      <c r="AN1128" s="274" t="s">
        <v>268</v>
      </c>
      <c r="AO1128" s="274" t="s">
        <v>268</v>
      </c>
      <c r="AP1128" s="274" t="s">
        <v>268</v>
      </c>
      <c r="AQ1128" s="274" t="s">
        <v>268</v>
      </c>
      <c r="AR1128" s="274" t="s">
        <v>268</v>
      </c>
      <c r="AS1128" s="274" t="s">
        <v>268</v>
      </c>
      <c r="AT1128" s="274" t="s">
        <v>268</v>
      </c>
      <c r="AU1128" s="274" t="s">
        <v>268</v>
      </c>
      <c r="AV1128" s="274" t="s">
        <v>268</v>
      </c>
      <c r="AW1128" s="274" t="s">
        <v>268</v>
      </c>
      <c r="AX1128" s="274" t="s">
        <v>268</v>
      </c>
      <c r="AY1128" s="274" t="s">
        <v>268</v>
      </c>
      <c r="AZ1128" s="274" t="s">
        <v>268</v>
      </c>
      <c r="BA1128" s="274" t="s">
        <v>268</v>
      </c>
      <c r="BB1128" s="274" t="s">
        <v>268</v>
      </c>
      <c r="BC1128" s="274" t="s">
        <v>268</v>
      </c>
      <c r="BD1128" s="274" t="s">
        <v>268</v>
      </c>
      <c r="BE1128" s="274" t="s">
        <v>268</v>
      </c>
      <c r="BF1128" s="274" t="s">
        <v>268</v>
      </c>
      <c r="BG1128" s="274" t="s">
        <v>268</v>
      </c>
      <c r="BH1128" s="274" t="s">
        <v>268</v>
      </c>
      <c r="BI1128" s="274" t="s">
        <v>268</v>
      </c>
      <c r="BJ1128" s="274" t="s">
        <v>268</v>
      </c>
      <c r="BK1128" s="274" t="s">
        <v>268</v>
      </c>
      <c r="BL1128" s="274" t="s">
        <v>268</v>
      </c>
      <c r="BM1128" s="274" t="s">
        <v>268</v>
      </c>
      <c r="BN1128" s="274" t="s">
        <v>268</v>
      </c>
      <c r="BO1128" s="274" t="s">
        <v>268</v>
      </c>
      <c r="BP1128" s="274" t="s">
        <v>268</v>
      </c>
      <c r="BQ1128" s="274" t="s">
        <v>268</v>
      </c>
      <c r="BR1128" s="274" t="s">
        <v>268</v>
      </c>
      <c r="BS1128" s="274" t="s">
        <v>268</v>
      </c>
      <c r="BT1128" s="274" t="s">
        <v>268</v>
      </c>
      <c r="BU1128" s="274" t="s">
        <v>268</v>
      </c>
      <c r="BV1128" s="274" t="s">
        <v>268</v>
      </c>
      <c r="BW1128" s="274" t="s">
        <v>268</v>
      </c>
      <c r="BX1128" s="274" t="s">
        <v>268</v>
      </c>
      <c r="BY1128" s="295">
        <v>48.4</v>
      </c>
      <c r="BZ1128" s="295">
        <v>48.4</v>
      </c>
      <c r="CA1128" s="298" t="s">
        <v>142</v>
      </c>
      <c r="CB1128" s="297">
        <v>122</v>
      </c>
      <c r="CC1128" s="284">
        <f t="shared" si="70"/>
        <v>0</v>
      </c>
      <c r="CD1128" s="295">
        <f t="shared" si="71"/>
        <v>48.4</v>
      </c>
      <c r="CE1128" s="284">
        <f t="shared" si="72"/>
        <v>0</v>
      </c>
      <c r="CF1128" s="295">
        <f t="shared" si="73"/>
        <v>1</v>
      </c>
      <c r="CG1128" s="274" t="s">
        <v>876</v>
      </c>
      <c r="CH1128" s="274" t="s">
        <v>268</v>
      </c>
      <c r="CI1128" s="274" t="s">
        <v>268</v>
      </c>
      <c r="CJ1128" s="298" t="s">
        <v>268</v>
      </c>
      <c r="CK1128" s="298" t="s">
        <v>736</v>
      </c>
      <c r="CL1128" s="274" t="s">
        <v>268</v>
      </c>
      <c r="CM1128" s="274" t="s">
        <v>268</v>
      </c>
      <c r="CN1128" s="274" t="s">
        <v>268</v>
      </c>
      <c r="CO1128" s="274" t="s">
        <v>268</v>
      </c>
      <c r="CP1128" s="274" t="s">
        <v>268</v>
      </c>
      <c r="CQ1128" s="274" t="s">
        <v>268</v>
      </c>
      <c r="CR1128" s="274" t="s">
        <v>877</v>
      </c>
      <c r="CS1128" s="274">
        <v>76.28</v>
      </c>
      <c r="CT1128" s="274" t="s">
        <v>268</v>
      </c>
      <c r="CU1128" s="274">
        <v>76.28</v>
      </c>
      <c r="CV1128" s="274">
        <v>365</v>
      </c>
      <c r="CW1128" s="274" t="s">
        <v>878</v>
      </c>
      <c r="CX1128" s="274" t="s">
        <v>835</v>
      </c>
      <c r="CY1128" s="274" t="s">
        <v>836</v>
      </c>
      <c r="CZ1128" s="274" t="s">
        <v>837</v>
      </c>
      <c r="DA1128" s="274" t="s">
        <v>268</v>
      </c>
      <c r="DB1128" s="274" t="s">
        <v>268</v>
      </c>
      <c r="DC1128" s="274" t="s">
        <v>268</v>
      </c>
      <c r="DD1128" s="274" t="s">
        <v>268</v>
      </c>
      <c r="DE1128" s="274" t="s">
        <v>268</v>
      </c>
      <c r="DF1128" s="274" t="s">
        <v>268</v>
      </c>
      <c r="DG1128" s="299">
        <f>IFERROR(IF(CA1128="D",IF(CK1128="A dispo.",CD1128*VLOOKUP('DATI INPUT'!$F$27,TARIFFE_UD,2,FALSE),CD1128*VLOOKUP(CK1128,TARIFFE_UD,2,FALSE)),CD1128*VLOOKUP(CB1128-100,TARIFFE_UND,2,FALSE)),0)</f>
        <v>38.330399301090658</v>
      </c>
      <c r="DH1128" s="299">
        <f>IFERROR(IF(CA1128="D",IF(CK1128="A dispo.",CF1128*VLOOKUP('DATI INPUT'!$F$27,TARIFFE_UD,3,FALSE),CF1128*VLOOKUP(CK1128,TARIFFE_UD,3,FALSE)),CF1128*VLOOKUP(CB1128-100,TARIFFE_UND,3,FALSE)),0)</f>
        <v>60.367780403072892</v>
      </c>
    </row>
    <row r="1129" spans="1:112" x14ac:dyDescent="0.25">
      <c r="A1129" s="274" t="s">
        <v>8683</v>
      </c>
      <c r="B1129" s="274" t="s">
        <v>8684</v>
      </c>
      <c r="C1129" s="274" t="s">
        <v>8685</v>
      </c>
      <c r="D1129" s="274" t="s">
        <v>8686</v>
      </c>
      <c r="E1129" s="274" t="s">
        <v>268</v>
      </c>
      <c r="F1129" s="274" t="s">
        <v>156</v>
      </c>
      <c r="G1129" s="274" t="s">
        <v>8687</v>
      </c>
      <c r="H1129" s="274" t="s">
        <v>931</v>
      </c>
      <c r="I1129" s="274" t="s">
        <v>8688</v>
      </c>
      <c r="J1129" s="274" t="s">
        <v>274</v>
      </c>
      <c r="K1129" s="274" t="s">
        <v>8689</v>
      </c>
      <c r="L1129" s="274" t="s">
        <v>871</v>
      </c>
      <c r="M1129" s="274" t="s">
        <v>8690</v>
      </c>
      <c r="N1129" s="274" t="s">
        <v>984</v>
      </c>
      <c r="O1129" s="274" t="s">
        <v>873</v>
      </c>
      <c r="P1129" s="274" t="s">
        <v>1046</v>
      </c>
      <c r="Q1129" s="274" t="s">
        <v>277</v>
      </c>
      <c r="R1129" s="274" t="s">
        <v>268</v>
      </c>
      <c r="S1129" s="274" t="s">
        <v>268</v>
      </c>
      <c r="T1129" s="274" t="s">
        <v>268</v>
      </c>
      <c r="U1129" s="274" t="s">
        <v>268</v>
      </c>
      <c r="V1129" s="274" t="s">
        <v>268</v>
      </c>
      <c r="W1129" s="274" t="s">
        <v>8690</v>
      </c>
      <c r="X1129" s="274" t="s">
        <v>1046</v>
      </c>
      <c r="Y1129" s="274" t="s">
        <v>277</v>
      </c>
      <c r="Z1129" s="274" t="s">
        <v>268</v>
      </c>
      <c r="AA1129" s="274" t="s">
        <v>268</v>
      </c>
      <c r="AB1129" s="274" t="s">
        <v>268</v>
      </c>
      <c r="AC1129" s="274" t="s">
        <v>268</v>
      </c>
      <c r="AD1129" s="274" t="s">
        <v>268</v>
      </c>
      <c r="AE1129" s="274" t="s">
        <v>287</v>
      </c>
      <c r="AF1129" s="274" t="s">
        <v>1811</v>
      </c>
      <c r="AG1129" s="274" t="s">
        <v>875</v>
      </c>
      <c r="AH1129" s="274" t="s">
        <v>1848</v>
      </c>
      <c r="AI1129" s="274" t="s">
        <v>1150</v>
      </c>
      <c r="AJ1129" s="274" t="s">
        <v>268</v>
      </c>
      <c r="AK1129" s="274" t="s">
        <v>268</v>
      </c>
      <c r="AL1129" s="274" t="s">
        <v>268</v>
      </c>
      <c r="AM1129" s="274" t="s">
        <v>405</v>
      </c>
      <c r="AN1129" s="274" t="s">
        <v>268</v>
      </c>
      <c r="AO1129" s="274" t="s">
        <v>268</v>
      </c>
      <c r="AP1129" s="274" t="s">
        <v>268</v>
      </c>
      <c r="AQ1129" s="274" t="s">
        <v>268</v>
      </c>
      <c r="AR1129" s="274" t="s">
        <v>268</v>
      </c>
      <c r="AS1129" s="274" t="s">
        <v>268</v>
      </c>
      <c r="AT1129" s="274" t="s">
        <v>268</v>
      </c>
      <c r="AU1129" s="274" t="s">
        <v>268</v>
      </c>
      <c r="AV1129" s="274" t="s">
        <v>268</v>
      </c>
      <c r="AW1129" s="274" t="s">
        <v>268</v>
      </c>
      <c r="AX1129" s="274" t="s">
        <v>268</v>
      </c>
      <c r="AY1129" s="274" t="s">
        <v>268</v>
      </c>
      <c r="AZ1129" s="274" t="s">
        <v>268</v>
      </c>
      <c r="BA1129" s="274" t="s">
        <v>268</v>
      </c>
      <c r="BB1129" s="274" t="s">
        <v>268</v>
      </c>
      <c r="BC1129" s="274" t="s">
        <v>268</v>
      </c>
      <c r="BD1129" s="274" t="s">
        <v>268</v>
      </c>
      <c r="BE1129" s="274" t="s">
        <v>268</v>
      </c>
      <c r="BF1129" s="274" t="s">
        <v>268</v>
      </c>
      <c r="BG1129" s="274" t="s">
        <v>268</v>
      </c>
      <c r="BH1129" s="274" t="s">
        <v>268</v>
      </c>
      <c r="BI1129" s="274" t="s">
        <v>268</v>
      </c>
      <c r="BJ1129" s="274" t="s">
        <v>268</v>
      </c>
      <c r="BK1129" s="274" t="s">
        <v>268</v>
      </c>
      <c r="BL1129" s="274" t="s">
        <v>268</v>
      </c>
      <c r="BM1129" s="274" t="s">
        <v>268</v>
      </c>
      <c r="BN1129" s="274" t="s">
        <v>268</v>
      </c>
      <c r="BO1129" s="274" t="s">
        <v>268</v>
      </c>
      <c r="BP1129" s="274" t="s">
        <v>268</v>
      </c>
      <c r="BQ1129" s="274" t="s">
        <v>268</v>
      </c>
      <c r="BR1129" s="274" t="s">
        <v>268</v>
      </c>
      <c r="BS1129" s="274" t="s">
        <v>268</v>
      </c>
      <c r="BT1129" s="274" t="s">
        <v>268</v>
      </c>
      <c r="BU1129" s="274" t="s">
        <v>268</v>
      </c>
      <c r="BV1129" s="274" t="s">
        <v>268</v>
      </c>
      <c r="BW1129" s="274" t="s">
        <v>268</v>
      </c>
      <c r="BX1129" s="274" t="s">
        <v>268</v>
      </c>
      <c r="BY1129" s="295">
        <v>45</v>
      </c>
      <c r="BZ1129" s="295">
        <v>45</v>
      </c>
      <c r="CA1129" s="298" t="s">
        <v>142</v>
      </c>
      <c r="CB1129" s="297">
        <v>122</v>
      </c>
      <c r="CC1129" s="284">
        <f t="shared" si="70"/>
        <v>0</v>
      </c>
      <c r="CD1129" s="295">
        <f t="shared" si="71"/>
        <v>45</v>
      </c>
      <c r="CE1129" s="284">
        <f t="shared" si="72"/>
        <v>0</v>
      </c>
      <c r="CF1129" s="295">
        <f t="shared" si="73"/>
        <v>1</v>
      </c>
      <c r="CG1129" s="274" t="s">
        <v>876</v>
      </c>
      <c r="CH1129" s="274" t="s">
        <v>268</v>
      </c>
      <c r="CI1129" s="274" t="s">
        <v>268</v>
      </c>
      <c r="CJ1129" s="298" t="s">
        <v>280</v>
      </c>
      <c r="CK1129" s="297">
        <v>2</v>
      </c>
      <c r="CL1129" s="274" t="s">
        <v>268</v>
      </c>
      <c r="CM1129" s="274" t="s">
        <v>268</v>
      </c>
      <c r="CN1129" s="274" t="s">
        <v>268</v>
      </c>
      <c r="CO1129" s="274" t="s">
        <v>268</v>
      </c>
      <c r="CP1129" s="274" t="s">
        <v>268</v>
      </c>
      <c r="CQ1129" s="274" t="s">
        <v>268</v>
      </c>
      <c r="CR1129" s="274" t="s">
        <v>877</v>
      </c>
      <c r="CS1129" s="274">
        <v>72.81</v>
      </c>
      <c r="CT1129" s="274" t="s">
        <v>268</v>
      </c>
      <c r="CU1129" s="274">
        <v>72.81</v>
      </c>
      <c r="CV1129" s="274">
        <v>365</v>
      </c>
      <c r="CW1129" s="274" t="s">
        <v>878</v>
      </c>
      <c r="CX1129" s="274" t="s">
        <v>835</v>
      </c>
      <c r="CY1129" s="274" t="s">
        <v>836</v>
      </c>
      <c r="CZ1129" s="274" t="s">
        <v>837</v>
      </c>
      <c r="DA1129" s="274" t="s">
        <v>268</v>
      </c>
      <c r="DB1129" s="274" t="s">
        <v>268</v>
      </c>
      <c r="DC1129" s="274" t="s">
        <v>268</v>
      </c>
      <c r="DD1129" s="274" t="s">
        <v>268</v>
      </c>
      <c r="DE1129" s="274" t="s">
        <v>268</v>
      </c>
      <c r="DF1129" s="274" t="s">
        <v>268</v>
      </c>
      <c r="DG1129" s="299">
        <f>IFERROR(IF(CA1129="D",IF(CK1129="A dispo.",CD1129*VLOOKUP('DATI INPUT'!$F$27,TARIFFE_UD,2,FALSE),CD1129*VLOOKUP(CK1129,TARIFFE_UD,2,FALSE)),CD1129*VLOOKUP(CB1129-100,TARIFFE_UND,2,FALSE)),0)</f>
        <v>32.337974616966989</v>
      </c>
      <c r="DH1129" s="299">
        <f>IFERROR(IF(CA1129="D",IF(CK1129="A dispo.",CF1129*VLOOKUP('DATI INPUT'!$F$27,TARIFFE_UD,3,FALSE),CF1129*VLOOKUP(CK1129,TARIFFE_UD,3,FALSE)),CF1129*VLOOKUP(CB1129-100,TARIFFE_UND,3,FALSE)),0)</f>
        <v>46.077822723118445</v>
      </c>
    </row>
    <row r="1130" spans="1:112" hidden="1" x14ac:dyDescent="0.25">
      <c r="A1130" s="274" t="s">
        <v>8691</v>
      </c>
      <c r="B1130" s="274" t="s">
        <v>3066</v>
      </c>
      <c r="C1130" s="274" t="s">
        <v>8692</v>
      </c>
      <c r="D1130" s="274" t="s">
        <v>3067</v>
      </c>
      <c r="E1130" s="274" t="s">
        <v>268</v>
      </c>
      <c r="F1130" s="274" t="s">
        <v>156</v>
      </c>
      <c r="G1130" s="274" t="s">
        <v>3068</v>
      </c>
      <c r="H1130" s="274" t="s">
        <v>914</v>
      </c>
      <c r="I1130" s="274" t="s">
        <v>362</v>
      </c>
      <c r="J1130" s="274" t="s">
        <v>274</v>
      </c>
      <c r="K1130" s="274" t="s">
        <v>3069</v>
      </c>
      <c r="L1130" s="274" t="s">
        <v>960</v>
      </c>
      <c r="M1130" s="274" t="s">
        <v>3005</v>
      </c>
      <c r="N1130" s="274" t="s">
        <v>984</v>
      </c>
      <c r="O1130" s="274" t="s">
        <v>873</v>
      </c>
      <c r="P1130" s="274" t="s">
        <v>3006</v>
      </c>
      <c r="Q1130" s="274" t="s">
        <v>290</v>
      </c>
      <c r="R1130" s="274" t="s">
        <v>268</v>
      </c>
      <c r="S1130" s="274" t="s">
        <v>268</v>
      </c>
      <c r="T1130" s="274" t="s">
        <v>268</v>
      </c>
      <c r="U1130" s="274" t="s">
        <v>268</v>
      </c>
      <c r="V1130" s="274" t="s">
        <v>268</v>
      </c>
      <c r="W1130" s="274" t="s">
        <v>5090</v>
      </c>
      <c r="X1130" s="274" t="s">
        <v>1934</v>
      </c>
      <c r="Y1130" s="274" t="s">
        <v>368</v>
      </c>
      <c r="Z1130" s="274" t="s">
        <v>268</v>
      </c>
      <c r="AA1130" s="274" t="s">
        <v>268</v>
      </c>
      <c r="AB1130" s="274" t="s">
        <v>268</v>
      </c>
      <c r="AC1130" s="274" t="s">
        <v>268</v>
      </c>
      <c r="AD1130" s="274" t="s">
        <v>268</v>
      </c>
      <c r="AE1130" s="274" t="s">
        <v>287</v>
      </c>
      <c r="AF1130" s="274" t="s">
        <v>1811</v>
      </c>
      <c r="AG1130" s="274" t="s">
        <v>875</v>
      </c>
      <c r="AH1130" s="274" t="s">
        <v>1935</v>
      </c>
      <c r="AI1130" s="274" t="s">
        <v>5091</v>
      </c>
      <c r="AJ1130" s="274" t="s">
        <v>268</v>
      </c>
      <c r="AK1130" s="274" t="s">
        <v>366</v>
      </c>
      <c r="AL1130" s="274" t="s">
        <v>268</v>
      </c>
      <c r="AM1130" s="274" t="s">
        <v>355</v>
      </c>
      <c r="AN1130" s="274" t="s">
        <v>268</v>
      </c>
      <c r="AO1130" s="274" t="s">
        <v>268</v>
      </c>
      <c r="AP1130" s="274" t="s">
        <v>268</v>
      </c>
      <c r="AQ1130" s="274" t="s">
        <v>268</v>
      </c>
      <c r="AR1130" s="274" t="s">
        <v>268</v>
      </c>
      <c r="AS1130" s="274" t="s">
        <v>268</v>
      </c>
      <c r="AT1130" s="274" t="s">
        <v>268</v>
      </c>
      <c r="AU1130" s="274" t="s">
        <v>268</v>
      </c>
      <c r="AV1130" s="274" t="s">
        <v>268</v>
      </c>
      <c r="AW1130" s="274" t="s">
        <v>268</v>
      </c>
      <c r="AX1130" s="274" t="s">
        <v>268</v>
      </c>
      <c r="AY1130" s="274" t="s">
        <v>268</v>
      </c>
      <c r="AZ1130" s="274" t="s">
        <v>268</v>
      </c>
      <c r="BA1130" s="274" t="s">
        <v>268</v>
      </c>
      <c r="BB1130" s="274" t="s">
        <v>268</v>
      </c>
      <c r="BC1130" s="274" t="s">
        <v>268</v>
      </c>
      <c r="BD1130" s="274" t="s">
        <v>268</v>
      </c>
      <c r="BE1130" s="274" t="s">
        <v>268</v>
      </c>
      <c r="BF1130" s="274" t="s">
        <v>268</v>
      </c>
      <c r="BG1130" s="274" t="s">
        <v>268</v>
      </c>
      <c r="BH1130" s="274" t="s">
        <v>268</v>
      </c>
      <c r="BI1130" s="274" t="s">
        <v>268</v>
      </c>
      <c r="BJ1130" s="274" t="s">
        <v>268</v>
      </c>
      <c r="BK1130" s="274" t="s">
        <v>268</v>
      </c>
      <c r="BL1130" s="274" t="s">
        <v>268</v>
      </c>
      <c r="BM1130" s="274" t="s">
        <v>268</v>
      </c>
      <c r="BN1130" s="274" t="s">
        <v>268</v>
      </c>
      <c r="BO1130" s="274" t="s">
        <v>268</v>
      </c>
      <c r="BP1130" s="274" t="s">
        <v>268</v>
      </c>
      <c r="BQ1130" s="274" t="s">
        <v>268</v>
      </c>
      <c r="BR1130" s="274" t="s">
        <v>268</v>
      </c>
      <c r="BS1130" s="274" t="s">
        <v>268</v>
      </c>
      <c r="BT1130" s="274" t="s">
        <v>268</v>
      </c>
      <c r="BU1130" s="274" t="s">
        <v>268</v>
      </c>
      <c r="BV1130" s="274" t="s">
        <v>268</v>
      </c>
      <c r="BW1130" s="274" t="s">
        <v>268</v>
      </c>
      <c r="BX1130" s="274" t="s">
        <v>268</v>
      </c>
      <c r="BY1130" s="295">
        <v>85</v>
      </c>
      <c r="BZ1130" s="295">
        <v>85</v>
      </c>
      <c r="CA1130" s="298" t="s">
        <v>142</v>
      </c>
      <c r="CB1130" s="297">
        <v>122</v>
      </c>
      <c r="CC1130" s="284">
        <f t="shared" si="70"/>
        <v>0</v>
      </c>
      <c r="CD1130" s="295">
        <f t="shared" si="71"/>
        <v>85</v>
      </c>
      <c r="CE1130" s="284">
        <f t="shared" si="72"/>
        <v>0</v>
      </c>
      <c r="CF1130" s="295">
        <f t="shared" si="73"/>
        <v>1</v>
      </c>
      <c r="CG1130" s="274" t="s">
        <v>876</v>
      </c>
      <c r="CH1130" s="274" t="s">
        <v>268</v>
      </c>
      <c r="CI1130" s="274" t="s">
        <v>268</v>
      </c>
      <c r="CJ1130" s="298" t="s">
        <v>268</v>
      </c>
      <c r="CK1130" s="298" t="s">
        <v>736</v>
      </c>
      <c r="CL1130" s="274" t="s">
        <v>268</v>
      </c>
      <c r="CM1130" s="274" t="s">
        <v>268</v>
      </c>
      <c r="CN1130" s="274" t="s">
        <v>268</v>
      </c>
      <c r="CO1130" s="274" t="s">
        <v>268</v>
      </c>
      <c r="CP1130" s="274" t="s">
        <v>268</v>
      </c>
      <c r="CQ1130" s="274" t="s">
        <v>8693</v>
      </c>
      <c r="CR1130" s="274" t="s">
        <v>877</v>
      </c>
      <c r="CS1130" s="274">
        <v>94.21</v>
      </c>
      <c r="CT1130" s="274" t="s">
        <v>268</v>
      </c>
      <c r="CU1130" s="274">
        <v>94.21</v>
      </c>
      <c r="CV1130" s="274">
        <v>365</v>
      </c>
      <c r="CW1130" s="274" t="s">
        <v>878</v>
      </c>
      <c r="CX1130" s="274" t="s">
        <v>835</v>
      </c>
      <c r="CY1130" s="274" t="s">
        <v>836</v>
      </c>
      <c r="CZ1130" s="274" t="s">
        <v>837</v>
      </c>
      <c r="DA1130" s="274" t="s">
        <v>268</v>
      </c>
      <c r="DB1130" s="274" t="s">
        <v>268</v>
      </c>
      <c r="DC1130" s="274" t="s">
        <v>268</v>
      </c>
      <c r="DD1130" s="274" t="s">
        <v>268</v>
      </c>
      <c r="DE1130" s="274" t="s">
        <v>268</v>
      </c>
      <c r="DF1130" s="274" t="s">
        <v>268</v>
      </c>
      <c r="DG1130" s="299">
        <f>IFERROR(IF(CA1130="D",IF(CK1130="A dispo.",CD1130*VLOOKUP('DATI INPUT'!$F$27,TARIFFE_UD,2,FALSE),CD1130*VLOOKUP(CK1130,TARIFFE_UD,2,FALSE)),CD1130*VLOOKUP(CB1130-100,TARIFFE_UND,2,FALSE)),0)</f>
        <v>67.315783896543522</v>
      </c>
      <c r="DH1130" s="299">
        <f>IFERROR(IF(CA1130="D",IF(CK1130="A dispo.",CF1130*VLOOKUP('DATI INPUT'!$F$27,TARIFFE_UD,3,FALSE),CF1130*VLOOKUP(CK1130,TARIFFE_UD,3,FALSE)),CF1130*VLOOKUP(CB1130-100,TARIFFE_UND,3,FALSE)),0)</f>
        <v>60.367780403072892</v>
      </c>
    </row>
    <row r="1131" spans="1:112" x14ac:dyDescent="0.25">
      <c r="A1131" s="274" t="s">
        <v>8694</v>
      </c>
      <c r="B1131" s="274" t="s">
        <v>8695</v>
      </c>
      <c r="C1131" s="274" t="s">
        <v>1566</v>
      </c>
      <c r="D1131" s="274" t="s">
        <v>8696</v>
      </c>
      <c r="E1131" s="274" t="s">
        <v>268</v>
      </c>
      <c r="F1131" s="274" t="s">
        <v>156</v>
      </c>
      <c r="G1131" s="274" t="s">
        <v>8697</v>
      </c>
      <c r="H1131" s="274" t="s">
        <v>3307</v>
      </c>
      <c r="I1131" s="274" t="s">
        <v>1565</v>
      </c>
      <c r="J1131" s="274" t="s">
        <v>156</v>
      </c>
      <c r="K1131" s="274" t="s">
        <v>8698</v>
      </c>
      <c r="L1131" s="274" t="s">
        <v>871</v>
      </c>
      <c r="M1131" s="274" t="s">
        <v>8699</v>
      </c>
      <c r="N1131" s="274" t="s">
        <v>984</v>
      </c>
      <c r="O1131" s="274" t="s">
        <v>873</v>
      </c>
      <c r="P1131" s="274" t="s">
        <v>3754</v>
      </c>
      <c r="Q1131" s="274" t="s">
        <v>346</v>
      </c>
      <c r="R1131" s="274" t="s">
        <v>154</v>
      </c>
      <c r="S1131" s="274" t="s">
        <v>268</v>
      </c>
      <c r="T1131" s="274" t="s">
        <v>268</v>
      </c>
      <c r="U1131" s="274" t="s">
        <v>268</v>
      </c>
      <c r="V1131" s="274" t="s">
        <v>268</v>
      </c>
      <c r="W1131" s="274" t="s">
        <v>8699</v>
      </c>
      <c r="X1131" s="274" t="s">
        <v>3754</v>
      </c>
      <c r="Y1131" s="274" t="s">
        <v>346</v>
      </c>
      <c r="Z1131" s="274" t="s">
        <v>154</v>
      </c>
      <c r="AA1131" s="274" t="s">
        <v>268</v>
      </c>
      <c r="AB1131" s="274" t="s">
        <v>268</v>
      </c>
      <c r="AC1131" s="274" t="s">
        <v>268</v>
      </c>
      <c r="AD1131" s="274" t="s">
        <v>268</v>
      </c>
      <c r="AE1131" s="274" t="s">
        <v>268</v>
      </c>
      <c r="AF1131" s="274" t="s">
        <v>268</v>
      </c>
      <c r="AG1131" s="274" t="s">
        <v>268</v>
      </c>
      <c r="AH1131" s="274" t="s">
        <v>268</v>
      </c>
      <c r="AI1131" s="274" t="s">
        <v>268</v>
      </c>
      <c r="AJ1131" s="274" t="s">
        <v>268</v>
      </c>
      <c r="AK1131" s="274" t="s">
        <v>268</v>
      </c>
      <c r="AL1131" s="274" t="s">
        <v>268</v>
      </c>
      <c r="AM1131" s="274" t="s">
        <v>268</v>
      </c>
      <c r="AN1131" s="274" t="s">
        <v>268</v>
      </c>
      <c r="AO1131" s="274" t="s">
        <v>268</v>
      </c>
      <c r="AP1131" s="274" t="s">
        <v>268</v>
      </c>
      <c r="AQ1131" s="274" t="s">
        <v>268</v>
      </c>
      <c r="AR1131" s="274" t="s">
        <v>268</v>
      </c>
      <c r="AS1131" s="274" t="s">
        <v>268</v>
      </c>
      <c r="AT1131" s="274" t="s">
        <v>268</v>
      </c>
      <c r="AU1131" s="274" t="s">
        <v>268</v>
      </c>
      <c r="AV1131" s="274" t="s">
        <v>268</v>
      </c>
      <c r="AW1131" s="274" t="s">
        <v>268</v>
      </c>
      <c r="AX1131" s="274" t="s">
        <v>268</v>
      </c>
      <c r="AY1131" s="274" t="s">
        <v>268</v>
      </c>
      <c r="AZ1131" s="274" t="s">
        <v>268</v>
      </c>
      <c r="BA1131" s="274" t="s">
        <v>268</v>
      </c>
      <c r="BB1131" s="274" t="s">
        <v>268</v>
      </c>
      <c r="BC1131" s="274" t="s">
        <v>268</v>
      </c>
      <c r="BD1131" s="274" t="s">
        <v>268</v>
      </c>
      <c r="BE1131" s="274" t="s">
        <v>268</v>
      </c>
      <c r="BF1131" s="274" t="s">
        <v>268</v>
      </c>
      <c r="BG1131" s="274" t="s">
        <v>268</v>
      </c>
      <c r="BH1131" s="274" t="s">
        <v>268</v>
      </c>
      <c r="BI1131" s="274" t="s">
        <v>268</v>
      </c>
      <c r="BJ1131" s="274" t="s">
        <v>268</v>
      </c>
      <c r="BK1131" s="274" t="s">
        <v>268</v>
      </c>
      <c r="BL1131" s="274" t="s">
        <v>268</v>
      </c>
      <c r="BM1131" s="274" t="s">
        <v>268</v>
      </c>
      <c r="BN1131" s="274" t="s">
        <v>268</v>
      </c>
      <c r="BO1131" s="274" t="s">
        <v>268</v>
      </c>
      <c r="BP1131" s="274" t="s">
        <v>268</v>
      </c>
      <c r="BQ1131" s="274" t="s">
        <v>268</v>
      </c>
      <c r="BR1131" s="274" t="s">
        <v>268</v>
      </c>
      <c r="BS1131" s="274" t="s">
        <v>268</v>
      </c>
      <c r="BT1131" s="274" t="s">
        <v>268</v>
      </c>
      <c r="BU1131" s="274" t="s">
        <v>268</v>
      </c>
      <c r="BV1131" s="274" t="s">
        <v>268</v>
      </c>
      <c r="BW1131" s="274" t="s">
        <v>268</v>
      </c>
      <c r="BX1131" s="274" t="s">
        <v>268</v>
      </c>
      <c r="BY1131" s="295">
        <v>87</v>
      </c>
      <c r="BZ1131" s="295">
        <v>87</v>
      </c>
      <c r="CA1131" s="298" t="s">
        <v>142</v>
      </c>
      <c r="CB1131" s="297">
        <v>122</v>
      </c>
      <c r="CC1131" s="284">
        <f t="shared" si="70"/>
        <v>0</v>
      </c>
      <c r="CD1131" s="295">
        <f t="shared" si="71"/>
        <v>87</v>
      </c>
      <c r="CE1131" s="284">
        <f t="shared" si="72"/>
        <v>0</v>
      </c>
      <c r="CF1131" s="295">
        <f t="shared" si="73"/>
        <v>1</v>
      </c>
      <c r="CG1131" s="274" t="s">
        <v>876</v>
      </c>
      <c r="CH1131" s="274" t="s">
        <v>268</v>
      </c>
      <c r="CI1131" s="274" t="s">
        <v>268</v>
      </c>
      <c r="CJ1131" s="298" t="s">
        <v>275</v>
      </c>
      <c r="CK1131" s="297">
        <v>3</v>
      </c>
      <c r="CL1131" s="274" t="s">
        <v>268</v>
      </c>
      <c r="CM1131" s="274" t="s">
        <v>268</v>
      </c>
      <c r="CN1131" s="274" t="s">
        <v>268</v>
      </c>
      <c r="CO1131" s="274" t="s">
        <v>268</v>
      </c>
      <c r="CP1131" s="274" t="s">
        <v>268</v>
      </c>
      <c r="CQ1131" s="274" t="s">
        <v>268</v>
      </c>
      <c r="CR1131" s="274" t="s">
        <v>877</v>
      </c>
      <c r="CS1131" s="274">
        <v>111.51</v>
      </c>
      <c r="CT1131" s="274" t="s">
        <v>268</v>
      </c>
      <c r="CU1131" s="274">
        <v>111.51</v>
      </c>
      <c r="CV1131" s="274">
        <v>365</v>
      </c>
      <c r="CW1131" s="274" t="s">
        <v>878</v>
      </c>
      <c r="CX1131" s="274" t="s">
        <v>835</v>
      </c>
      <c r="CY1131" s="274" t="s">
        <v>836</v>
      </c>
      <c r="CZ1131" s="274" t="s">
        <v>837</v>
      </c>
      <c r="DA1131" s="274" t="s">
        <v>268</v>
      </c>
      <c r="DB1131" s="274" t="s">
        <v>268</v>
      </c>
      <c r="DC1131" s="274" t="s">
        <v>268</v>
      </c>
      <c r="DD1131" s="274" t="s">
        <v>268</v>
      </c>
      <c r="DE1131" s="274" t="s">
        <v>268</v>
      </c>
      <c r="DF1131" s="274" t="s">
        <v>268</v>
      </c>
      <c r="DG1131" s="299">
        <f>IFERROR(IF(CA1131="D",IF(CK1131="A dispo.",CD1131*VLOOKUP('DATI INPUT'!$F$27,TARIFFE_UD,2,FALSE),CD1131*VLOOKUP(CK1131,TARIFFE_UD,2,FALSE)),CD1131*VLOOKUP(CB1131-100,TARIFFE_UND,2,FALSE)),0)</f>
        <v>68.89968469410924</v>
      </c>
      <c r="DH1131" s="299">
        <f>IFERROR(IF(CA1131="D",IF(CK1131="A dispo.",CF1131*VLOOKUP('DATI INPUT'!$F$27,TARIFFE_UD,3,FALSE),CF1131*VLOOKUP(CK1131,TARIFFE_UD,3,FALSE)),CF1131*VLOOKUP(CB1131-100,TARIFFE_UND,3,FALSE)),0)</f>
        <v>60.367780403072892</v>
      </c>
    </row>
    <row r="1132" spans="1:112" hidden="1" x14ac:dyDescent="0.25">
      <c r="A1132" s="274" t="s">
        <v>8700</v>
      </c>
      <c r="B1132" s="274" t="s">
        <v>8484</v>
      </c>
      <c r="C1132" s="274" t="s">
        <v>8701</v>
      </c>
      <c r="D1132" s="274" t="s">
        <v>8486</v>
      </c>
      <c r="E1132" s="274" t="s">
        <v>268</v>
      </c>
      <c r="F1132" s="274" t="s">
        <v>156</v>
      </c>
      <c r="G1132" s="274" t="s">
        <v>8487</v>
      </c>
      <c r="H1132" s="274" t="s">
        <v>8488</v>
      </c>
      <c r="I1132" s="274" t="s">
        <v>365</v>
      </c>
      <c r="J1132" s="274" t="s">
        <v>274</v>
      </c>
      <c r="K1132" s="274" t="s">
        <v>8489</v>
      </c>
      <c r="L1132" s="274" t="s">
        <v>1307</v>
      </c>
      <c r="M1132" s="274" t="s">
        <v>8490</v>
      </c>
      <c r="N1132" s="274" t="s">
        <v>1307</v>
      </c>
      <c r="O1132" s="274" t="s">
        <v>1308</v>
      </c>
      <c r="P1132" s="274" t="s">
        <v>7268</v>
      </c>
      <c r="Q1132" s="274" t="s">
        <v>275</v>
      </c>
      <c r="R1132" s="274" t="s">
        <v>268</v>
      </c>
      <c r="S1132" s="274" t="s">
        <v>268</v>
      </c>
      <c r="T1132" s="274" t="s">
        <v>268</v>
      </c>
      <c r="U1132" s="274" t="s">
        <v>268</v>
      </c>
      <c r="V1132" s="274" t="s">
        <v>268</v>
      </c>
      <c r="W1132" s="274" t="s">
        <v>8491</v>
      </c>
      <c r="X1132" s="274" t="s">
        <v>1934</v>
      </c>
      <c r="Y1132" s="274" t="s">
        <v>935</v>
      </c>
      <c r="Z1132" s="274" t="s">
        <v>268</v>
      </c>
      <c r="AA1132" s="274" t="s">
        <v>268</v>
      </c>
      <c r="AB1132" s="274" t="s">
        <v>268</v>
      </c>
      <c r="AC1132" s="274" t="s">
        <v>268</v>
      </c>
      <c r="AD1132" s="274" t="s">
        <v>268</v>
      </c>
      <c r="AE1132" s="274" t="s">
        <v>287</v>
      </c>
      <c r="AF1132" s="274" t="s">
        <v>1811</v>
      </c>
      <c r="AG1132" s="274" t="s">
        <v>875</v>
      </c>
      <c r="AH1132" s="274" t="s">
        <v>1935</v>
      </c>
      <c r="AI1132" s="274" t="s">
        <v>8492</v>
      </c>
      <c r="AJ1132" s="274" t="s">
        <v>268</v>
      </c>
      <c r="AK1132" s="274" t="s">
        <v>366</v>
      </c>
      <c r="AL1132" s="274" t="s">
        <v>268</v>
      </c>
      <c r="AM1132" s="274" t="s">
        <v>353</v>
      </c>
      <c r="AN1132" s="274" t="s">
        <v>268</v>
      </c>
      <c r="AO1132" s="274" t="s">
        <v>268</v>
      </c>
      <c r="AP1132" s="274" t="s">
        <v>268</v>
      </c>
      <c r="AQ1132" s="274" t="s">
        <v>268</v>
      </c>
      <c r="AR1132" s="274" t="s">
        <v>268</v>
      </c>
      <c r="AS1132" s="274" t="s">
        <v>268</v>
      </c>
      <c r="AT1132" s="274" t="s">
        <v>268</v>
      </c>
      <c r="AU1132" s="274" t="s">
        <v>268</v>
      </c>
      <c r="AV1132" s="274" t="s">
        <v>268</v>
      </c>
      <c r="AW1132" s="274" t="s">
        <v>268</v>
      </c>
      <c r="AX1132" s="274" t="s">
        <v>268</v>
      </c>
      <c r="AY1132" s="274" t="s">
        <v>268</v>
      </c>
      <c r="AZ1132" s="274" t="s">
        <v>268</v>
      </c>
      <c r="BA1132" s="274" t="s">
        <v>268</v>
      </c>
      <c r="BB1132" s="274" t="s">
        <v>268</v>
      </c>
      <c r="BC1132" s="274" t="s">
        <v>268</v>
      </c>
      <c r="BD1132" s="274" t="s">
        <v>268</v>
      </c>
      <c r="BE1132" s="274" t="s">
        <v>268</v>
      </c>
      <c r="BF1132" s="274" t="s">
        <v>268</v>
      </c>
      <c r="BG1132" s="274" t="s">
        <v>268</v>
      </c>
      <c r="BH1132" s="274" t="s">
        <v>268</v>
      </c>
      <c r="BI1132" s="274" t="s">
        <v>268</v>
      </c>
      <c r="BJ1132" s="274" t="s">
        <v>268</v>
      </c>
      <c r="BK1132" s="274" t="s">
        <v>268</v>
      </c>
      <c r="BL1132" s="274" t="s">
        <v>268</v>
      </c>
      <c r="BM1132" s="274" t="s">
        <v>268</v>
      </c>
      <c r="BN1132" s="274" t="s">
        <v>268</v>
      </c>
      <c r="BO1132" s="274" t="s">
        <v>268</v>
      </c>
      <c r="BP1132" s="274" t="s">
        <v>268</v>
      </c>
      <c r="BQ1132" s="274" t="s">
        <v>268</v>
      </c>
      <c r="BR1132" s="274" t="s">
        <v>268</v>
      </c>
      <c r="BS1132" s="274" t="s">
        <v>268</v>
      </c>
      <c r="BT1132" s="274" t="s">
        <v>268</v>
      </c>
      <c r="BU1132" s="274" t="s">
        <v>268</v>
      </c>
      <c r="BV1132" s="274" t="s">
        <v>268</v>
      </c>
      <c r="BW1132" s="274" t="s">
        <v>268</v>
      </c>
      <c r="BX1132" s="274" t="s">
        <v>268</v>
      </c>
      <c r="BY1132" s="295">
        <v>41.7</v>
      </c>
      <c r="BZ1132" s="295">
        <v>41.7</v>
      </c>
      <c r="CA1132" s="298" t="s">
        <v>142</v>
      </c>
      <c r="CB1132" s="297">
        <v>123</v>
      </c>
      <c r="CC1132" s="284">
        <f t="shared" si="70"/>
        <v>0</v>
      </c>
      <c r="CD1132" s="295">
        <f t="shared" si="71"/>
        <v>41.7</v>
      </c>
      <c r="CE1132" s="284">
        <f t="shared" si="72"/>
        <v>1</v>
      </c>
      <c r="CF1132" s="295">
        <f t="shared" si="73"/>
        <v>0</v>
      </c>
      <c r="CG1132" s="274" t="s">
        <v>1817</v>
      </c>
      <c r="CH1132" s="274" t="s">
        <v>268</v>
      </c>
      <c r="CI1132" s="274" t="s">
        <v>268</v>
      </c>
      <c r="CJ1132" s="298" t="s">
        <v>268</v>
      </c>
      <c r="CK1132" s="298" t="s">
        <v>736</v>
      </c>
      <c r="CL1132" s="274" t="s">
        <v>268</v>
      </c>
      <c r="CM1132" s="274" t="s">
        <v>268</v>
      </c>
      <c r="CN1132" s="274" t="s">
        <v>268</v>
      </c>
      <c r="CO1132" s="274" t="s">
        <v>268</v>
      </c>
      <c r="CP1132" s="274" t="s">
        <v>268</v>
      </c>
      <c r="CQ1132" s="274" t="s">
        <v>268</v>
      </c>
      <c r="CR1132" s="274" t="s">
        <v>877</v>
      </c>
      <c r="CS1132" s="274">
        <v>20.43</v>
      </c>
      <c r="CT1132" s="274" t="s">
        <v>268</v>
      </c>
      <c r="CU1132" s="274">
        <v>20.43</v>
      </c>
      <c r="CV1132" s="274">
        <v>365</v>
      </c>
      <c r="CW1132" s="274" t="s">
        <v>878</v>
      </c>
      <c r="CX1132" s="274" t="s">
        <v>835</v>
      </c>
      <c r="CY1132" s="274" t="s">
        <v>836</v>
      </c>
      <c r="CZ1132" s="274" t="s">
        <v>837</v>
      </c>
      <c r="DA1132" s="274" t="s">
        <v>268</v>
      </c>
      <c r="DB1132" s="274" t="s">
        <v>268</v>
      </c>
      <c r="DC1132" s="274" t="s">
        <v>268</v>
      </c>
      <c r="DD1132" s="274" t="s">
        <v>268</v>
      </c>
      <c r="DE1132" s="274" t="s">
        <v>268</v>
      </c>
      <c r="DF1132" s="274" t="s">
        <v>268</v>
      </c>
      <c r="DG1132" s="299">
        <f>IFERROR(IF(CA1132="D",IF(CK1132="A dispo.",CD1132*VLOOKUP('DATI INPUT'!$F$27,TARIFFE_UD,2,FALSE),CD1132*VLOOKUP(CK1132,TARIFFE_UD,2,FALSE)),CD1132*VLOOKUP(CB1132-100,TARIFFE_UND,2,FALSE)),0)</f>
        <v>33.024331629245467</v>
      </c>
      <c r="DH1132" s="299">
        <f>IFERROR(IF(CA1132="D",IF(CK1132="A dispo.",CF1132*VLOOKUP('DATI INPUT'!$F$27,TARIFFE_UD,3,FALSE),CF1132*VLOOKUP(CK1132,TARIFFE_UD,3,FALSE)),CF1132*VLOOKUP(CB1132-100,TARIFFE_UND,3,FALSE)),0)</f>
        <v>0</v>
      </c>
    </row>
    <row r="1133" spans="1:112" hidden="1" x14ac:dyDescent="0.25">
      <c r="A1133" s="274" t="s">
        <v>8702</v>
      </c>
      <c r="B1133" s="274" t="s">
        <v>7662</v>
      </c>
      <c r="C1133" s="274" t="s">
        <v>8703</v>
      </c>
      <c r="D1133" s="274" t="s">
        <v>7664</v>
      </c>
      <c r="E1133" s="274" t="s">
        <v>268</v>
      </c>
      <c r="F1133" s="274" t="s">
        <v>156</v>
      </c>
      <c r="G1133" s="274" t="s">
        <v>7665</v>
      </c>
      <c r="H1133" s="274" t="s">
        <v>7666</v>
      </c>
      <c r="I1133" s="274" t="s">
        <v>425</v>
      </c>
      <c r="J1133" s="274" t="s">
        <v>156</v>
      </c>
      <c r="K1133" s="274" t="s">
        <v>7667</v>
      </c>
      <c r="L1133" s="274" t="s">
        <v>152</v>
      </c>
      <c r="M1133" s="274" t="s">
        <v>7668</v>
      </c>
      <c r="N1133" s="274" t="s">
        <v>7669</v>
      </c>
      <c r="O1133" s="274" t="s">
        <v>1501</v>
      </c>
      <c r="P1133" s="274" t="s">
        <v>7670</v>
      </c>
      <c r="Q1133" s="274" t="s">
        <v>277</v>
      </c>
      <c r="R1133" s="274" t="s">
        <v>268</v>
      </c>
      <c r="S1133" s="274" t="s">
        <v>268</v>
      </c>
      <c r="T1133" s="274" t="s">
        <v>268</v>
      </c>
      <c r="U1133" s="274" t="s">
        <v>268</v>
      </c>
      <c r="V1133" s="274" t="s">
        <v>268</v>
      </c>
      <c r="W1133" s="274" t="s">
        <v>6091</v>
      </c>
      <c r="X1133" s="274" t="s">
        <v>1934</v>
      </c>
      <c r="Y1133" s="274" t="s">
        <v>315</v>
      </c>
      <c r="Z1133" s="274" t="s">
        <v>268</v>
      </c>
      <c r="AA1133" s="274" t="s">
        <v>268</v>
      </c>
      <c r="AB1133" s="274" t="s">
        <v>268</v>
      </c>
      <c r="AC1133" s="274" t="s">
        <v>268</v>
      </c>
      <c r="AD1133" s="274" t="s">
        <v>268</v>
      </c>
      <c r="AE1133" s="274" t="s">
        <v>287</v>
      </c>
      <c r="AF1133" s="274" t="s">
        <v>1811</v>
      </c>
      <c r="AG1133" s="274" t="s">
        <v>875</v>
      </c>
      <c r="AH1133" s="274" t="s">
        <v>1935</v>
      </c>
      <c r="AI1133" s="274" t="s">
        <v>6092</v>
      </c>
      <c r="AJ1133" s="274" t="s">
        <v>268</v>
      </c>
      <c r="AK1133" s="274" t="s">
        <v>382</v>
      </c>
      <c r="AL1133" s="274" t="s">
        <v>268</v>
      </c>
      <c r="AM1133" s="274" t="s">
        <v>353</v>
      </c>
      <c r="AN1133" s="274" t="s">
        <v>268</v>
      </c>
      <c r="AO1133" s="274" t="s">
        <v>268</v>
      </c>
      <c r="AP1133" s="274" t="s">
        <v>268</v>
      </c>
      <c r="AQ1133" s="274" t="s">
        <v>268</v>
      </c>
      <c r="AR1133" s="274" t="s">
        <v>268</v>
      </c>
      <c r="AS1133" s="274" t="s">
        <v>268</v>
      </c>
      <c r="AT1133" s="274" t="s">
        <v>268</v>
      </c>
      <c r="AU1133" s="274" t="s">
        <v>268</v>
      </c>
      <c r="AV1133" s="274" t="s">
        <v>268</v>
      </c>
      <c r="AW1133" s="274" t="s">
        <v>268</v>
      </c>
      <c r="AX1133" s="274" t="s">
        <v>268</v>
      </c>
      <c r="AY1133" s="274" t="s">
        <v>268</v>
      </c>
      <c r="AZ1133" s="274" t="s">
        <v>268</v>
      </c>
      <c r="BA1133" s="274" t="s">
        <v>268</v>
      </c>
      <c r="BB1133" s="274" t="s">
        <v>268</v>
      </c>
      <c r="BC1133" s="274" t="s">
        <v>268</v>
      </c>
      <c r="BD1133" s="274" t="s">
        <v>268</v>
      </c>
      <c r="BE1133" s="274" t="s">
        <v>268</v>
      </c>
      <c r="BF1133" s="274" t="s">
        <v>268</v>
      </c>
      <c r="BG1133" s="274" t="s">
        <v>268</v>
      </c>
      <c r="BH1133" s="274" t="s">
        <v>268</v>
      </c>
      <c r="BI1133" s="274" t="s">
        <v>268</v>
      </c>
      <c r="BJ1133" s="274" t="s">
        <v>268</v>
      </c>
      <c r="BK1133" s="274" t="s">
        <v>268</v>
      </c>
      <c r="BL1133" s="274" t="s">
        <v>268</v>
      </c>
      <c r="BM1133" s="274" t="s">
        <v>268</v>
      </c>
      <c r="BN1133" s="274" t="s">
        <v>268</v>
      </c>
      <c r="BO1133" s="274" t="s">
        <v>268</v>
      </c>
      <c r="BP1133" s="274" t="s">
        <v>268</v>
      </c>
      <c r="BQ1133" s="274" t="s">
        <v>268</v>
      </c>
      <c r="BR1133" s="274" t="s">
        <v>268</v>
      </c>
      <c r="BS1133" s="274" t="s">
        <v>268</v>
      </c>
      <c r="BT1133" s="274" t="s">
        <v>268</v>
      </c>
      <c r="BU1133" s="274" t="s">
        <v>268</v>
      </c>
      <c r="BV1133" s="274" t="s">
        <v>268</v>
      </c>
      <c r="BW1133" s="274" t="s">
        <v>268</v>
      </c>
      <c r="BX1133" s="274" t="s">
        <v>268</v>
      </c>
      <c r="BY1133" s="295">
        <v>24</v>
      </c>
      <c r="BZ1133" s="295">
        <v>24</v>
      </c>
      <c r="CA1133" s="298" t="s">
        <v>142</v>
      </c>
      <c r="CB1133" s="297">
        <v>123</v>
      </c>
      <c r="CC1133" s="284">
        <f t="shared" si="70"/>
        <v>0</v>
      </c>
      <c r="CD1133" s="295">
        <f t="shared" si="71"/>
        <v>23.999999999999996</v>
      </c>
      <c r="CE1133" s="284">
        <f t="shared" si="72"/>
        <v>1</v>
      </c>
      <c r="CF1133" s="295">
        <f t="shared" si="73"/>
        <v>0</v>
      </c>
      <c r="CG1133" s="274" t="s">
        <v>1817</v>
      </c>
      <c r="CH1133" s="274" t="s">
        <v>268</v>
      </c>
      <c r="CI1133" s="274" t="s">
        <v>268</v>
      </c>
      <c r="CJ1133" s="298" t="s">
        <v>268</v>
      </c>
      <c r="CK1133" s="298" t="s">
        <v>736</v>
      </c>
      <c r="CL1133" s="274" t="s">
        <v>268</v>
      </c>
      <c r="CM1133" s="274" t="s">
        <v>268</v>
      </c>
      <c r="CN1133" s="274" t="s">
        <v>268</v>
      </c>
      <c r="CO1133" s="274" t="s">
        <v>268</v>
      </c>
      <c r="CP1133" s="274" t="s">
        <v>268</v>
      </c>
      <c r="CQ1133" s="274" t="s">
        <v>8704</v>
      </c>
      <c r="CR1133" s="274" t="s">
        <v>877</v>
      </c>
      <c r="CS1133" s="274">
        <v>11.76</v>
      </c>
      <c r="CT1133" s="274" t="s">
        <v>268</v>
      </c>
      <c r="CU1133" s="274">
        <v>11.76</v>
      </c>
      <c r="CV1133" s="274">
        <v>365</v>
      </c>
      <c r="CW1133" s="274" t="s">
        <v>878</v>
      </c>
      <c r="CX1133" s="274" t="s">
        <v>835</v>
      </c>
      <c r="CY1133" s="274" t="s">
        <v>836</v>
      </c>
      <c r="CZ1133" s="274" t="s">
        <v>837</v>
      </c>
      <c r="DA1133" s="274" t="s">
        <v>268</v>
      </c>
      <c r="DB1133" s="274" t="s">
        <v>268</v>
      </c>
      <c r="DC1133" s="274" t="s">
        <v>268</v>
      </c>
      <c r="DD1133" s="274" t="s">
        <v>268</v>
      </c>
      <c r="DE1133" s="274" t="s">
        <v>268</v>
      </c>
      <c r="DF1133" s="274" t="s">
        <v>268</v>
      </c>
      <c r="DG1133" s="299">
        <f>IFERROR(IF(CA1133="D",IF(CK1133="A dispo.",CD1133*VLOOKUP('DATI INPUT'!$F$27,TARIFFE_UD,2,FALSE),CD1133*VLOOKUP(CK1133,TARIFFE_UD,2,FALSE)),CD1133*VLOOKUP(CB1133-100,TARIFFE_UND,2,FALSE)),0)</f>
        <v>19.006809570788754</v>
      </c>
      <c r="DH1133" s="299">
        <f>IFERROR(IF(CA1133="D",IF(CK1133="A dispo.",CF1133*VLOOKUP('DATI INPUT'!$F$27,TARIFFE_UD,3,FALSE),CF1133*VLOOKUP(CK1133,TARIFFE_UD,3,FALSE)),CF1133*VLOOKUP(CB1133-100,TARIFFE_UND,3,FALSE)),0)</f>
        <v>0</v>
      </c>
    </row>
    <row r="1134" spans="1:112" x14ac:dyDescent="0.25">
      <c r="A1134" s="274" t="s">
        <v>8705</v>
      </c>
      <c r="B1134" s="274" t="s">
        <v>491</v>
      </c>
      <c r="C1134" s="274" t="s">
        <v>1076</v>
      </c>
      <c r="D1134" s="274" t="s">
        <v>2033</v>
      </c>
      <c r="E1134" s="274" t="s">
        <v>268</v>
      </c>
      <c r="F1134" s="274" t="s">
        <v>156</v>
      </c>
      <c r="G1134" s="274" t="s">
        <v>2034</v>
      </c>
      <c r="H1134" s="274" t="s">
        <v>1137</v>
      </c>
      <c r="I1134" s="274" t="s">
        <v>2035</v>
      </c>
      <c r="J1134" s="274" t="s">
        <v>274</v>
      </c>
      <c r="K1134" s="274" t="s">
        <v>2036</v>
      </c>
      <c r="L1134" s="274" t="s">
        <v>984</v>
      </c>
      <c r="M1134" s="274" t="s">
        <v>2037</v>
      </c>
      <c r="N1134" s="274" t="s">
        <v>984</v>
      </c>
      <c r="O1134" s="274" t="s">
        <v>873</v>
      </c>
      <c r="P1134" s="274" t="s">
        <v>1901</v>
      </c>
      <c r="Q1134" s="274" t="s">
        <v>333</v>
      </c>
      <c r="R1134" s="274" t="s">
        <v>268</v>
      </c>
      <c r="S1134" s="274" t="s">
        <v>268</v>
      </c>
      <c r="T1134" s="274" t="s">
        <v>268</v>
      </c>
      <c r="U1134" s="274" t="s">
        <v>268</v>
      </c>
      <c r="V1134" s="274" t="s">
        <v>268</v>
      </c>
      <c r="W1134" s="274" t="s">
        <v>2037</v>
      </c>
      <c r="X1134" s="274" t="s">
        <v>1901</v>
      </c>
      <c r="Y1134" s="274" t="s">
        <v>333</v>
      </c>
      <c r="Z1134" s="274" t="s">
        <v>268</v>
      </c>
      <c r="AA1134" s="274" t="s">
        <v>268</v>
      </c>
      <c r="AB1134" s="274" t="s">
        <v>268</v>
      </c>
      <c r="AC1134" s="274" t="s">
        <v>268</v>
      </c>
      <c r="AD1134" s="274" t="s">
        <v>268</v>
      </c>
      <c r="AE1134" s="274" t="s">
        <v>268</v>
      </c>
      <c r="AF1134" s="274" t="s">
        <v>268</v>
      </c>
      <c r="AG1134" s="274" t="s">
        <v>268</v>
      </c>
      <c r="AH1134" s="274" t="s">
        <v>268</v>
      </c>
      <c r="AI1134" s="274" t="s">
        <v>268</v>
      </c>
      <c r="AJ1134" s="274" t="s">
        <v>268</v>
      </c>
      <c r="AK1134" s="274" t="s">
        <v>268</v>
      </c>
      <c r="AL1134" s="274" t="s">
        <v>268</v>
      </c>
      <c r="AM1134" s="274" t="s">
        <v>268</v>
      </c>
      <c r="AN1134" s="274" t="s">
        <v>268</v>
      </c>
      <c r="AO1134" s="274" t="s">
        <v>268</v>
      </c>
      <c r="AP1134" s="274" t="s">
        <v>268</v>
      </c>
      <c r="AQ1134" s="274" t="s">
        <v>268</v>
      </c>
      <c r="AR1134" s="274" t="s">
        <v>268</v>
      </c>
      <c r="AS1134" s="274" t="s">
        <v>268</v>
      </c>
      <c r="AT1134" s="274" t="s">
        <v>268</v>
      </c>
      <c r="AU1134" s="274" t="s">
        <v>268</v>
      </c>
      <c r="AV1134" s="274" t="s">
        <v>268</v>
      </c>
      <c r="AW1134" s="274" t="s">
        <v>268</v>
      </c>
      <c r="AX1134" s="274" t="s">
        <v>268</v>
      </c>
      <c r="AY1134" s="274" t="s">
        <v>268</v>
      </c>
      <c r="AZ1134" s="274" t="s">
        <v>268</v>
      </c>
      <c r="BA1134" s="274" t="s">
        <v>268</v>
      </c>
      <c r="BB1134" s="274" t="s">
        <v>268</v>
      </c>
      <c r="BC1134" s="274" t="s">
        <v>268</v>
      </c>
      <c r="BD1134" s="274" t="s">
        <v>268</v>
      </c>
      <c r="BE1134" s="274" t="s">
        <v>268</v>
      </c>
      <c r="BF1134" s="274" t="s">
        <v>268</v>
      </c>
      <c r="BG1134" s="274" t="s">
        <v>268</v>
      </c>
      <c r="BH1134" s="274" t="s">
        <v>268</v>
      </c>
      <c r="BI1134" s="274" t="s">
        <v>268</v>
      </c>
      <c r="BJ1134" s="274" t="s">
        <v>268</v>
      </c>
      <c r="BK1134" s="274" t="s">
        <v>268</v>
      </c>
      <c r="BL1134" s="274" t="s">
        <v>268</v>
      </c>
      <c r="BM1134" s="274" t="s">
        <v>268</v>
      </c>
      <c r="BN1134" s="274" t="s">
        <v>268</v>
      </c>
      <c r="BO1134" s="274" t="s">
        <v>268</v>
      </c>
      <c r="BP1134" s="274" t="s">
        <v>268</v>
      </c>
      <c r="BQ1134" s="274" t="s">
        <v>268</v>
      </c>
      <c r="BR1134" s="274" t="s">
        <v>268</v>
      </c>
      <c r="BS1134" s="274" t="s">
        <v>268</v>
      </c>
      <c r="BT1134" s="274" t="s">
        <v>268</v>
      </c>
      <c r="BU1134" s="274" t="s">
        <v>268</v>
      </c>
      <c r="BV1134" s="274" t="s">
        <v>268</v>
      </c>
      <c r="BW1134" s="274" t="s">
        <v>268</v>
      </c>
      <c r="BX1134" s="274" t="s">
        <v>268</v>
      </c>
      <c r="BY1134" s="295">
        <v>21.52</v>
      </c>
      <c r="BZ1134" s="295">
        <v>21.52</v>
      </c>
      <c r="CA1134" s="298" t="s">
        <v>142</v>
      </c>
      <c r="CB1134" s="297">
        <v>123</v>
      </c>
      <c r="CC1134" s="284">
        <f t="shared" si="70"/>
        <v>0</v>
      </c>
      <c r="CD1134" s="295">
        <f t="shared" si="71"/>
        <v>21.52</v>
      </c>
      <c r="CE1134" s="284">
        <f t="shared" si="72"/>
        <v>1</v>
      </c>
      <c r="CF1134" s="295">
        <f t="shared" si="73"/>
        <v>0</v>
      </c>
      <c r="CG1134" s="274" t="s">
        <v>1817</v>
      </c>
      <c r="CH1134" s="274" t="s">
        <v>268</v>
      </c>
      <c r="CI1134" s="274" t="s">
        <v>268</v>
      </c>
      <c r="CJ1134" s="298" t="s">
        <v>282</v>
      </c>
      <c r="CK1134" s="297">
        <v>4</v>
      </c>
      <c r="CL1134" s="274" t="s">
        <v>268</v>
      </c>
      <c r="CM1134" s="274" t="s">
        <v>268</v>
      </c>
      <c r="CN1134" s="274" t="s">
        <v>268</v>
      </c>
      <c r="CO1134" s="274" t="s">
        <v>268</v>
      </c>
      <c r="CP1134" s="274" t="s">
        <v>268</v>
      </c>
      <c r="CQ1134" s="274" t="s">
        <v>268</v>
      </c>
      <c r="CR1134" s="274" t="s">
        <v>877</v>
      </c>
      <c r="CS1134" s="274">
        <v>11.41</v>
      </c>
      <c r="CT1134" s="274" t="s">
        <v>268</v>
      </c>
      <c r="CU1134" s="274">
        <v>11.41</v>
      </c>
      <c r="CV1134" s="274">
        <v>365</v>
      </c>
      <c r="CW1134" s="274" t="s">
        <v>878</v>
      </c>
      <c r="CX1134" s="274" t="s">
        <v>835</v>
      </c>
      <c r="CY1134" s="274" t="s">
        <v>836</v>
      </c>
      <c r="CZ1134" s="274" t="s">
        <v>837</v>
      </c>
      <c r="DA1134" s="274" t="s">
        <v>268</v>
      </c>
      <c r="DB1134" s="274" t="s">
        <v>268</v>
      </c>
      <c r="DC1134" s="274" t="s">
        <v>268</v>
      </c>
      <c r="DD1134" s="274" t="s">
        <v>268</v>
      </c>
      <c r="DE1134" s="274" t="s">
        <v>268</v>
      </c>
      <c r="DF1134" s="274" t="s">
        <v>268</v>
      </c>
      <c r="DG1134" s="299">
        <f>IFERROR(IF(CA1134="D",IF(CK1134="A dispo.",CD1134*VLOOKUP('DATI INPUT'!$F$27,TARIFFE_UD,2,FALSE),CD1134*VLOOKUP(CK1134,TARIFFE_UD,2,FALSE)),CD1134*VLOOKUP(CB1134-100,TARIFFE_UND,2,FALSE)),0)</f>
        <v>18.305200180459643</v>
      </c>
      <c r="DH1134" s="299">
        <f>IFERROR(IF(CA1134="D",IF(CK1134="A dispo.",CF1134*VLOOKUP('DATI INPUT'!$F$27,TARIFFE_UD,3,FALSE),CF1134*VLOOKUP(CK1134,TARIFFE_UD,3,FALSE)),CF1134*VLOOKUP(CB1134-100,TARIFFE_UND,3,FALSE)),0)</f>
        <v>0</v>
      </c>
    </row>
    <row r="1135" spans="1:112" x14ac:dyDescent="0.25">
      <c r="A1135" s="274" t="s">
        <v>8706</v>
      </c>
      <c r="B1135" s="274" t="s">
        <v>7303</v>
      </c>
      <c r="C1135" s="274" t="s">
        <v>8707</v>
      </c>
      <c r="D1135" s="274" t="s">
        <v>7304</v>
      </c>
      <c r="E1135" s="274" t="s">
        <v>7305</v>
      </c>
      <c r="F1135" s="274" t="s">
        <v>156</v>
      </c>
      <c r="G1135" s="274" t="s">
        <v>7306</v>
      </c>
      <c r="H1135" s="274" t="s">
        <v>1137</v>
      </c>
      <c r="I1135" s="274" t="s">
        <v>7307</v>
      </c>
      <c r="J1135" s="274" t="s">
        <v>274</v>
      </c>
      <c r="K1135" s="274" t="s">
        <v>7308</v>
      </c>
      <c r="L1135" s="274" t="s">
        <v>871</v>
      </c>
      <c r="M1135" s="274" t="s">
        <v>7309</v>
      </c>
      <c r="N1135" s="274" t="s">
        <v>984</v>
      </c>
      <c r="O1135" s="274" t="s">
        <v>873</v>
      </c>
      <c r="P1135" s="274" t="s">
        <v>3006</v>
      </c>
      <c r="Q1135" s="274" t="s">
        <v>282</v>
      </c>
      <c r="R1135" s="274" t="s">
        <v>268</v>
      </c>
      <c r="S1135" s="274" t="s">
        <v>268</v>
      </c>
      <c r="T1135" s="274" t="s">
        <v>268</v>
      </c>
      <c r="U1135" s="274" t="s">
        <v>268</v>
      </c>
      <c r="V1135" s="274" t="s">
        <v>268</v>
      </c>
      <c r="W1135" s="274" t="s">
        <v>7309</v>
      </c>
      <c r="X1135" s="274" t="s">
        <v>3006</v>
      </c>
      <c r="Y1135" s="274" t="s">
        <v>282</v>
      </c>
      <c r="Z1135" s="274" t="s">
        <v>268</v>
      </c>
      <c r="AA1135" s="274" t="s">
        <v>268</v>
      </c>
      <c r="AB1135" s="274" t="s">
        <v>268</v>
      </c>
      <c r="AC1135" s="274" t="s">
        <v>268</v>
      </c>
      <c r="AD1135" s="274" t="s">
        <v>268</v>
      </c>
      <c r="AE1135" s="274" t="s">
        <v>268</v>
      </c>
      <c r="AF1135" s="274" t="s">
        <v>268</v>
      </c>
      <c r="AG1135" s="274" t="s">
        <v>268</v>
      </c>
      <c r="AH1135" s="274" t="s">
        <v>268</v>
      </c>
      <c r="AI1135" s="274" t="s">
        <v>268</v>
      </c>
      <c r="AJ1135" s="274" t="s">
        <v>268</v>
      </c>
      <c r="AK1135" s="274" t="s">
        <v>268</v>
      </c>
      <c r="AL1135" s="274" t="s">
        <v>268</v>
      </c>
      <c r="AM1135" s="274" t="s">
        <v>268</v>
      </c>
      <c r="AN1135" s="274" t="s">
        <v>268</v>
      </c>
      <c r="AO1135" s="274" t="s">
        <v>268</v>
      </c>
      <c r="AP1135" s="274" t="s">
        <v>268</v>
      </c>
      <c r="AQ1135" s="274" t="s">
        <v>268</v>
      </c>
      <c r="AR1135" s="274" t="s">
        <v>268</v>
      </c>
      <c r="AS1135" s="274" t="s">
        <v>268</v>
      </c>
      <c r="AT1135" s="274" t="s">
        <v>268</v>
      </c>
      <c r="AU1135" s="274" t="s">
        <v>268</v>
      </c>
      <c r="AV1135" s="274" t="s">
        <v>268</v>
      </c>
      <c r="AW1135" s="274" t="s">
        <v>268</v>
      </c>
      <c r="AX1135" s="274" t="s">
        <v>268</v>
      </c>
      <c r="AY1135" s="274" t="s">
        <v>268</v>
      </c>
      <c r="AZ1135" s="274" t="s">
        <v>268</v>
      </c>
      <c r="BA1135" s="274" t="s">
        <v>268</v>
      </c>
      <c r="BB1135" s="274" t="s">
        <v>268</v>
      </c>
      <c r="BC1135" s="274" t="s">
        <v>268</v>
      </c>
      <c r="BD1135" s="274" t="s">
        <v>268</v>
      </c>
      <c r="BE1135" s="274" t="s">
        <v>268</v>
      </c>
      <c r="BF1135" s="274" t="s">
        <v>268</v>
      </c>
      <c r="BG1135" s="274" t="s">
        <v>268</v>
      </c>
      <c r="BH1135" s="274" t="s">
        <v>268</v>
      </c>
      <c r="BI1135" s="274" t="s">
        <v>268</v>
      </c>
      <c r="BJ1135" s="274" t="s">
        <v>268</v>
      </c>
      <c r="BK1135" s="274" t="s">
        <v>268</v>
      </c>
      <c r="BL1135" s="274" t="s">
        <v>268</v>
      </c>
      <c r="BM1135" s="274" t="s">
        <v>268</v>
      </c>
      <c r="BN1135" s="274" t="s">
        <v>268</v>
      </c>
      <c r="BO1135" s="274" t="s">
        <v>268</v>
      </c>
      <c r="BP1135" s="274" t="s">
        <v>268</v>
      </c>
      <c r="BQ1135" s="274" t="s">
        <v>268</v>
      </c>
      <c r="BR1135" s="274" t="s">
        <v>268</v>
      </c>
      <c r="BS1135" s="274" t="s">
        <v>268</v>
      </c>
      <c r="BT1135" s="274" t="s">
        <v>268</v>
      </c>
      <c r="BU1135" s="274" t="s">
        <v>268</v>
      </c>
      <c r="BV1135" s="274" t="s">
        <v>268</v>
      </c>
      <c r="BW1135" s="274" t="s">
        <v>268</v>
      </c>
      <c r="BX1135" s="274" t="s">
        <v>268</v>
      </c>
      <c r="BY1135" s="295">
        <v>32</v>
      </c>
      <c r="BZ1135" s="295">
        <v>32</v>
      </c>
      <c r="CA1135" s="298" t="s">
        <v>142</v>
      </c>
      <c r="CB1135" s="297">
        <v>123</v>
      </c>
      <c r="CC1135" s="284">
        <f t="shared" si="70"/>
        <v>0</v>
      </c>
      <c r="CD1135" s="295">
        <f t="shared" si="71"/>
        <v>32</v>
      </c>
      <c r="CE1135" s="284">
        <f t="shared" si="72"/>
        <v>1</v>
      </c>
      <c r="CF1135" s="295">
        <f t="shared" si="73"/>
        <v>0</v>
      </c>
      <c r="CG1135" s="274" t="s">
        <v>1817</v>
      </c>
      <c r="CH1135" s="274" t="s">
        <v>268</v>
      </c>
      <c r="CI1135" s="274" t="s">
        <v>268</v>
      </c>
      <c r="CJ1135" s="298" t="s">
        <v>280</v>
      </c>
      <c r="CK1135" s="297">
        <v>2</v>
      </c>
      <c r="CL1135" s="274" t="s">
        <v>268</v>
      </c>
      <c r="CM1135" s="274" t="s">
        <v>268</v>
      </c>
      <c r="CN1135" s="274" t="s">
        <v>268</v>
      </c>
      <c r="CO1135" s="274" t="s">
        <v>268</v>
      </c>
      <c r="CP1135" s="274" t="s">
        <v>268</v>
      </c>
      <c r="CQ1135" s="274" t="s">
        <v>268</v>
      </c>
      <c r="CR1135" s="274" t="s">
        <v>877</v>
      </c>
      <c r="CS1135" s="274">
        <v>14.4</v>
      </c>
      <c r="CT1135" s="274" t="s">
        <v>268</v>
      </c>
      <c r="CU1135" s="274">
        <v>14.4</v>
      </c>
      <c r="CV1135" s="274">
        <v>365</v>
      </c>
      <c r="CW1135" s="274" t="s">
        <v>878</v>
      </c>
      <c r="CX1135" s="274" t="s">
        <v>835</v>
      </c>
      <c r="CY1135" s="274" t="s">
        <v>836</v>
      </c>
      <c r="CZ1135" s="274" t="s">
        <v>837</v>
      </c>
      <c r="DA1135" s="274" t="s">
        <v>268</v>
      </c>
      <c r="DB1135" s="274" t="s">
        <v>268</v>
      </c>
      <c r="DC1135" s="274" t="s">
        <v>268</v>
      </c>
      <c r="DD1135" s="274" t="s">
        <v>268</v>
      </c>
      <c r="DE1135" s="274" t="s">
        <v>268</v>
      </c>
      <c r="DF1135" s="274" t="s">
        <v>268</v>
      </c>
      <c r="DG1135" s="299">
        <f>IFERROR(IF(CA1135="D",IF(CK1135="A dispo.",CD1135*VLOOKUP('DATI INPUT'!$F$27,TARIFFE_UD,2,FALSE),CD1135*VLOOKUP(CK1135,TARIFFE_UD,2,FALSE)),CD1135*VLOOKUP(CB1135-100,TARIFFE_UND,2,FALSE)),0)</f>
        <v>22.995893060954302</v>
      </c>
      <c r="DH1135" s="299">
        <f>IFERROR(IF(CA1135="D",IF(CK1135="A dispo.",CF1135*VLOOKUP('DATI INPUT'!$F$27,TARIFFE_UD,3,FALSE),CF1135*VLOOKUP(CK1135,TARIFFE_UD,3,FALSE)),CF1135*VLOOKUP(CB1135-100,TARIFFE_UND,3,FALSE)),0)</f>
        <v>0</v>
      </c>
    </row>
    <row r="1136" spans="1:112" hidden="1" x14ac:dyDescent="0.25">
      <c r="A1136" s="274" t="s">
        <v>8708</v>
      </c>
      <c r="B1136" s="274" t="s">
        <v>647</v>
      </c>
      <c r="C1136" s="274" t="s">
        <v>8709</v>
      </c>
      <c r="D1136" s="274" t="s">
        <v>2164</v>
      </c>
      <c r="E1136" s="274" t="s">
        <v>268</v>
      </c>
      <c r="F1136" s="274" t="s">
        <v>156</v>
      </c>
      <c r="G1136" s="274" t="s">
        <v>2165</v>
      </c>
      <c r="H1136" s="274" t="s">
        <v>1137</v>
      </c>
      <c r="I1136" s="274" t="s">
        <v>336</v>
      </c>
      <c r="J1136" s="274" t="s">
        <v>156</v>
      </c>
      <c r="K1136" s="274" t="s">
        <v>2166</v>
      </c>
      <c r="L1136" s="274" t="s">
        <v>984</v>
      </c>
      <c r="M1136" s="274" t="s">
        <v>2167</v>
      </c>
      <c r="N1136" s="274" t="s">
        <v>1767</v>
      </c>
      <c r="O1136" s="274" t="s">
        <v>1768</v>
      </c>
      <c r="P1136" s="274" t="s">
        <v>2168</v>
      </c>
      <c r="Q1136" s="274" t="s">
        <v>280</v>
      </c>
      <c r="R1136" s="274" t="s">
        <v>268</v>
      </c>
      <c r="S1136" s="274" t="s">
        <v>268</v>
      </c>
      <c r="T1136" s="274" t="s">
        <v>268</v>
      </c>
      <c r="U1136" s="274" t="s">
        <v>268</v>
      </c>
      <c r="V1136" s="274" t="s">
        <v>268</v>
      </c>
      <c r="W1136" s="274" t="s">
        <v>2044</v>
      </c>
      <c r="X1136" s="274" t="s">
        <v>2045</v>
      </c>
      <c r="Y1136" s="274" t="s">
        <v>333</v>
      </c>
      <c r="Z1136" s="274" t="s">
        <v>268</v>
      </c>
      <c r="AA1136" s="274" t="s">
        <v>268</v>
      </c>
      <c r="AB1136" s="274" t="s">
        <v>268</v>
      </c>
      <c r="AC1136" s="274" t="s">
        <v>268</v>
      </c>
      <c r="AD1136" s="274" t="s">
        <v>268</v>
      </c>
      <c r="AE1136" s="274" t="s">
        <v>287</v>
      </c>
      <c r="AF1136" s="274" t="s">
        <v>1811</v>
      </c>
      <c r="AG1136" s="274" t="s">
        <v>875</v>
      </c>
      <c r="AH1136" s="274" t="s">
        <v>2047</v>
      </c>
      <c r="AI1136" s="274" t="s">
        <v>2048</v>
      </c>
      <c r="AJ1136" s="274" t="s">
        <v>268</v>
      </c>
      <c r="AK1136" s="274" t="s">
        <v>354</v>
      </c>
      <c r="AL1136" s="274" t="s">
        <v>268</v>
      </c>
      <c r="AM1136" s="274" t="s">
        <v>367</v>
      </c>
      <c r="AN1136" s="274" t="s">
        <v>268</v>
      </c>
      <c r="AO1136" s="274" t="s">
        <v>268</v>
      </c>
      <c r="AP1136" s="274" t="s">
        <v>268</v>
      </c>
      <c r="AQ1136" s="274" t="s">
        <v>268</v>
      </c>
      <c r="AR1136" s="274" t="s">
        <v>268</v>
      </c>
      <c r="AS1136" s="274" t="s">
        <v>268</v>
      </c>
      <c r="AT1136" s="274" t="s">
        <v>268</v>
      </c>
      <c r="AU1136" s="274" t="s">
        <v>268</v>
      </c>
      <c r="AV1136" s="274" t="s">
        <v>268</v>
      </c>
      <c r="AW1136" s="274" t="s">
        <v>268</v>
      </c>
      <c r="AX1136" s="274" t="s">
        <v>268</v>
      </c>
      <c r="AY1136" s="274" t="s">
        <v>268</v>
      </c>
      <c r="AZ1136" s="274" t="s">
        <v>268</v>
      </c>
      <c r="BA1136" s="274" t="s">
        <v>268</v>
      </c>
      <c r="BB1136" s="274" t="s">
        <v>268</v>
      </c>
      <c r="BC1136" s="274" t="s">
        <v>268</v>
      </c>
      <c r="BD1136" s="274" t="s">
        <v>268</v>
      </c>
      <c r="BE1136" s="274" t="s">
        <v>268</v>
      </c>
      <c r="BF1136" s="274" t="s">
        <v>268</v>
      </c>
      <c r="BG1136" s="274" t="s">
        <v>268</v>
      </c>
      <c r="BH1136" s="274" t="s">
        <v>268</v>
      </c>
      <c r="BI1136" s="274" t="s">
        <v>268</v>
      </c>
      <c r="BJ1136" s="274" t="s">
        <v>268</v>
      </c>
      <c r="BK1136" s="274" t="s">
        <v>268</v>
      </c>
      <c r="BL1136" s="274" t="s">
        <v>268</v>
      </c>
      <c r="BM1136" s="274" t="s">
        <v>268</v>
      </c>
      <c r="BN1136" s="274" t="s">
        <v>268</v>
      </c>
      <c r="BO1136" s="274" t="s">
        <v>268</v>
      </c>
      <c r="BP1136" s="274" t="s">
        <v>268</v>
      </c>
      <c r="BQ1136" s="274" t="s">
        <v>268</v>
      </c>
      <c r="BR1136" s="274" t="s">
        <v>268</v>
      </c>
      <c r="BS1136" s="274" t="s">
        <v>268</v>
      </c>
      <c r="BT1136" s="274" t="s">
        <v>268</v>
      </c>
      <c r="BU1136" s="274" t="s">
        <v>268</v>
      </c>
      <c r="BV1136" s="274" t="s">
        <v>268</v>
      </c>
      <c r="BW1136" s="274" t="s">
        <v>268</v>
      </c>
      <c r="BX1136" s="274" t="s">
        <v>268</v>
      </c>
      <c r="BY1136" s="295">
        <v>25</v>
      </c>
      <c r="BZ1136" s="295">
        <v>25</v>
      </c>
      <c r="CA1136" s="298" t="s">
        <v>142</v>
      </c>
      <c r="CB1136" s="297">
        <v>123</v>
      </c>
      <c r="CC1136" s="284">
        <f t="shared" si="70"/>
        <v>0</v>
      </c>
      <c r="CD1136" s="295">
        <f t="shared" si="71"/>
        <v>25</v>
      </c>
      <c r="CE1136" s="284">
        <f t="shared" si="72"/>
        <v>1</v>
      </c>
      <c r="CF1136" s="295">
        <f t="shared" si="73"/>
        <v>0</v>
      </c>
      <c r="CG1136" s="274" t="s">
        <v>1817</v>
      </c>
      <c r="CH1136" s="274" t="s">
        <v>268</v>
      </c>
      <c r="CI1136" s="274" t="s">
        <v>268</v>
      </c>
      <c r="CJ1136" s="298" t="s">
        <v>268</v>
      </c>
      <c r="CK1136" s="298" t="s">
        <v>736</v>
      </c>
      <c r="CL1136" s="274" t="s">
        <v>268</v>
      </c>
      <c r="CM1136" s="274" t="s">
        <v>268</v>
      </c>
      <c r="CN1136" s="274" t="s">
        <v>268</v>
      </c>
      <c r="CO1136" s="274" t="s">
        <v>268</v>
      </c>
      <c r="CP1136" s="274" t="s">
        <v>268</v>
      </c>
      <c r="CQ1136" s="274" t="s">
        <v>268</v>
      </c>
      <c r="CR1136" s="274" t="s">
        <v>877</v>
      </c>
      <c r="CS1136" s="274">
        <v>12.25</v>
      </c>
      <c r="CT1136" s="274" t="s">
        <v>268</v>
      </c>
      <c r="CU1136" s="274">
        <v>12.25</v>
      </c>
      <c r="CV1136" s="274">
        <v>365</v>
      </c>
      <c r="CW1136" s="274" t="s">
        <v>878</v>
      </c>
      <c r="CX1136" s="274" t="s">
        <v>835</v>
      </c>
      <c r="CY1136" s="274" t="s">
        <v>836</v>
      </c>
      <c r="CZ1136" s="274" t="s">
        <v>837</v>
      </c>
      <c r="DA1136" s="274" t="s">
        <v>268</v>
      </c>
      <c r="DB1136" s="274" t="s">
        <v>268</v>
      </c>
      <c r="DC1136" s="274" t="s">
        <v>268</v>
      </c>
      <c r="DD1136" s="274" t="s">
        <v>268</v>
      </c>
      <c r="DE1136" s="274" t="s">
        <v>268</v>
      </c>
      <c r="DF1136" s="274" t="s">
        <v>268</v>
      </c>
      <c r="DG1136" s="299">
        <f>IFERROR(IF(CA1136="D",IF(CK1136="A dispo.",CD1136*VLOOKUP('DATI INPUT'!$F$27,TARIFFE_UD,2,FALSE),CD1136*VLOOKUP(CK1136,TARIFFE_UD,2,FALSE)),CD1136*VLOOKUP(CB1136-100,TARIFFE_UND,2,FALSE)),0)</f>
        <v>19.798759969571623</v>
      </c>
      <c r="DH1136" s="299">
        <f>IFERROR(IF(CA1136="D",IF(CK1136="A dispo.",CF1136*VLOOKUP('DATI INPUT'!$F$27,TARIFFE_UD,3,FALSE),CF1136*VLOOKUP(CK1136,TARIFFE_UD,3,FALSE)),CF1136*VLOOKUP(CB1136-100,TARIFFE_UND,3,FALSE)),0)</f>
        <v>0</v>
      </c>
    </row>
    <row r="1137" spans="1:112" x14ac:dyDescent="0.25">
      <c r="A1137" s="274" t="s">
        <v>8710</v>
      </c>
      <c r="B1137" s="274" t="s">
        <v>7763</v>
      </c>
      <c r="C1137" s="274" t="s">
        <v>8711</v>
      </c>
      <c r="D1137" s="274" t="s">
        <v>7765</v>
      </c>
      <c r="E1137" s="274" t="s">
        <v>268</v>
      </c>
      <c r="F1137" s="274" t="s">
        <v>156</v>
      </c>
      <c r="G1137" s="274" t="s">
        <v>7766</v>
      </c>
      <c r="H1137" s="274" t="s">
        <v>1137</v>
      </c>
      <c r="I1137" s="274" t="s">
        <v>7767</v>
      </c>
      <c r="J1137" s="274" t="s">
        <v>274</v>
      </c>
      <c r="K1137" s="274" t="s">
        <v>7768</v>
      </c>
      <c r="L1137" s="274" t="s">
        <v>880</v>
      </c>
      <c r="M1137" s="274" t="s">
        <v>7769</v>
      </c>
      <c r="N1137" s="274" t="s">
        <v>984</v>
      </c>
      <c r="O1137" s="274" t="s">
        <v>873</v>
      </c>
      <c r="P1137" s="274" t="s">
        <v>1922</v>
      </c>
      <c r="Q1137" s="274" t="s">
        <v>346</v>
      </c>
      <c r="R1137" s="274" t="s">
        <v>153</v>
      </c>
      <c r="S1137" s="274" t="s">
        <v>268</v>
      </c>
      <c r="T1137" s="274" t="s">
        <v>268</v>
      </c>
      <c r="U1137" s="274" t="s">
        <v>268</v>
      </c>
      <c r="V1137" s="274" t="s">
        <v>268</v>
      </c>
      <c r="W1137" s="274" t="s">
        <v>7769</v>
      </c>
      <c r="X1137" s="274" t="s">
        <v>1922</v>
      </c>
      <c r="Y1137" s="274" t="s">
        <v>346</v>
      </c>
      <c r="Z1137" s="274" t="s">
        <v>153</v>
      </c>
      <c r="AA1137" s="274" t="s">
        <v>268</v>
      </c>
      <c r="AB1137" s="274" t="s">
        <v>268</v>
      </c>
      <c r="AC1137" s="274" t="s">
        <v>268</v>
      </c>
      <c r="AD1137" s="274" t="s">
        <v>268</v>
      </c>
      <c r="AE1137" s="274" t="s">
        <v>287</v>
      </c>
      <c r="AF1137" s="274" t="s">
        <v>1811</v>
      </c>
      <c r="AG1137" s="274" t="s">
        <v>875</v>
      </c>
      <c r="AH1137" s="274" t="s">
        <v>1812</v>
      </c>
      <c r="AI1137" s="274" t="s">
        <v>789</v>
      </c>
      <c r="AJ1137" s="274" t="s">
        <v>268</v>
      </c>
      <c r="AK1137" s="274" t="s">
        <v>693</v>
      </c>
      <c r="AL1137" s="274" t="s">
        <v>268</v>
      </c>
      <c r="AM1137" s="274" t="s">
        <v>288</v>
      </c>
      <c r="AN1137" s="274" t="s">
        <v>268</v>
      </c>
      <c r="AO1137" s="274" t="s">
        <v>268</v>
      </c>
      <c r="AP1137" s="274" t="s">
        <v>268</v>
      </c>
      <c r="AQ1137" s="274" t="s">
        <v>268</v>
      </c>
      <c r="AR1137" s="274" t="s">
        <v>268</v>
      </c>
      <c r="AS1137" s="274" t="s">
        <v>268</v>
      </c>
      <c r="AT1137" s="274" t="s">
        <v>268</v>
      </c>
      <c r="AU1137" s="274" t="s">
        <v>268</v>
      </c>
      <c r="AV1137" s="274" t="s">
        <v>268</v>
      </c>
      <c r="AW1137" s="274" t="s">
        <v>268</v>
      </c>
      <c r="AX1137" s="274" t="s">
        <v>268</v>
      </c>
      <c r="AY1137" s="274" t="s">
        <v>268</v>
      </c>
      <c r="AZ1137" s="274" t="s">
        <v>268</v>
      </c>
      <c r="BA1137" s="274" t="s">
        <v>268</v>
      </c>
      <c r="BB1137" s="274" t="s">
        <v>268</v>
      </c>
      <c r="BC1137" s="274" t="s">
        <v>268</v>
      </c>
      <c r="BD1137" s="274" t="s">
        <v>268</v>
      </c>
      <c r="BE1137" s="274" t="s">
        <v>268</v>
      </c>
      <c r="BF1137" s="274" t="s">
        <v>268</v>
      </c>
      <c r="BG1137" s="274" t="s">
        <v>268</v>
      </c>
      <c r="BH1137" s="274" t="s">
        <v>268</v>
      </c>
      <c r="BI1137" s="274" t="s">
        <v>268</v>
      </c>
      <c r="BJ1137" s="274" t="s">
        <v>268</v>
      </c>
      <c r="BK1137" s="274" t="s">
        <v>268</v>
      </c>
      <c r="BL1137" s="274" t="s">
        <v>268</v>
      </c>
      <c r="BM1137" s="274" t="s">
        <v>268</v>
      </c>
      <c r="BN1137" s="274" t="s">
        <v>268</v>
      </c>
      <c r="BO1137" s="274" t="s">
        <v>268</v>
      </c>
      <c r="BP1137" s="274" t="s">
        <v>268</v>
      </c>
      <c r="BQ1137" s="274" t="s">
        <v>268</v>
      </c>
      <c r="BR1137" s="274" t="s">
        <v>268</v>
      </c>
      <c r="BS1137" s="274" t="s">
        <v>268</v>
      </c>
      <c r="BT1137" s="274" t="s">
        <v>268</v>
      </c>
      <c r="BU1137" s="274" t="s">
        <v>268</v>
      </c>
      <c r="BV1137" s="274" t="s">
        <v>268</v>
      </c>
      <c r="BW1137" s="274" t="s">
        <v>268</v>
      </c>
      <c r="BX1137" s="274" t="s">
        <v>268</v>
      </c>
      <c r="BY1137" s="295">
        <v>82.35</v>
      </c>
      <c r="BZ1137" s="295">
        <v>82.35</v>
      </c>
      <c r="CA1137" s="298" t="s">
        <v>142</v>
      </c>
      <c r="CB1137" s="297">
        <v>122</v>
      </c>
      <c r="CC1137" s="284">
        <f t="shared" si="70"/>
        <v>0</v>
      </c>
      <c r="CD1137" s="295">
        <f t="shared" si="71"/>
        <v>82.35</v>
      </c>
      <c r="CE1137" s="284">
        <f t="shared" si="72"/>
        <v>0</v>
      </c>
      <c r="CF1137" s="295">
        <f t="shared" si="73"/>
        <v>1</v>
      </c>
      <c r="CG1137" s="274" t="s">
        <v>876</v>
      </c>
      <c r="CH1137" s="274" t="s">
        <v>268</v>
      </c>
      <c r="CI1137" s="274" t="s">
        <v>268</v>
      </c>
      <c r="CJ1137" s="298" t="s">
        <v>282</v>
      </c>
      <c r="CK1137" s="297">
        <v>4</v>
      </c>
      <c r="CL1137" s="274" t="s">
        <v>268</v>
      </c>
      <c r="CM1137" s="274" t="s">
        <v>268</v>
      </c>
      <c r="CN1137" s="274" t="s">
        <v>268</v>
      </c>
      <c r="CO1137" s="274" t="s">
        <v>268</v>
      </c>
      <c r="CP1137" s="274" t="s">
        <v>268</v>
      </c>
      <c r="CQ1137" s="274" t="s">
        <v>268</v>
      </c>
      <c r="CR1137" s="274" t="s">
        <v>877</v>
      </c>
      <c r="CS1137" s="274">
        <v>127.67</v>
      </c>
      <c r="CT1137" s="274" t="s">
        <v>268</v>
      </c>
      <c r="CU1137" s="274">
        <v>127.67</v>
      </c>
      <c r="CV1137" s="274">
        <v>365</v>
      </c>
      <c r="CW1137" s="274" t="s">
        <v>878</v>
      </c>
      <c r="CX1137" s="274" t="s">
        <v>835</v>
      </c>
      <c r="CY1137" s="274" t="s">
        <v>836</v>
      </c>
      <c r="CZ1137" s="274" t="s">
        <v>837</v>
      </c>
      <c r="DA1137" s="274" t="s">
        <v>268</v>
      </c>
      <c r="DB1137" s="274" t="s">
        <v>268</v>
      </c>
      <c r="DC1137" s="274" t="s">
        <v>268</v>
      </c>
      <c r="DD1137" s="274" t="s">
        <v>268</v>
      </c>
      <c r="DE1137" s="274" t="s">
        <v>268</v>
      </c>
      <c r="DF1137" s="274" t="s">
        <v>268</v>
      </c>
      <c r="DG1137" s="299">
        <f>IFERROR(IF(CA1137="D",IF(CK1137="A dispo.",CD1137*VLOOKUP('DATI INPUT'!$F$27,TARIFFE_UD,2,FALSE),CD1137*VLOOKUP(CK1137,TARIFFE_UD,2,FALSE)),CD1137*VLOOKUP(CB1137-100,TARIFFE_UND,2,FALSE)),0)</f>
        <v>70.048012772344407</v>
      </c>
      <c r="DH1137" s="299">
        <f>IFERROR(IF(CA1137="D",IF(CK1137="A dispo.",CF1137*VLOOKUP('DATI INPUT'!$F$27,TARIFFE_UD,3,FALSE),CF1137*VLOOKUP(CK1137,TARIFFE_UD,3,FALSE)),CF1137*VLOOKUP(CB1137-100,TARIFFE_UND,3,FALSE)),0)</f>
        <v>73.78284271486686</v>
      </c>
    </row>
    <row r="1138" spans="1:112" x14ac:dyDescent="0.25">
      <c r="A1138" s="274" t="s">
        <v>8712</v>
      </c>
      <c r="B1138" s="274" t="s">
        <v>1369</v>
      </c>
      <c r="C1138" s="274" t="s">
        <v>8713</v>
      </c>
      <c r="D1138" s="274" t="s">
        <v>2918</v>
      </c>
      <c r="E1138" s="274" t="s">
        <v>268</v>
      </c>
      <c r="F1138" s="274" t="s">
        <v>156</v>
      </c>
      <c r="G1138" s="274" t="s">
        <v>2919</v>
      </c>
      <c r="H1138" s="274" t="s">
        <v>914</v>
      </c>
      <c r="I1138" s="274" t="s">
        <v>2920</v>
      </c>
      <c r="J1138" s="274" t="s">
        <v>274</v>
      </c>
      <c r="K1138" s="274" t="s">
        <v>2921</v>
      </c>
      <c r="L1138" s="274" t="s">
        <v>960</v>
      </c>
      <c r="M1138" s="274" t="s">
        <v>2922</v>
      </c>
      <c r="N1138" s="274" t="s">
        <v>984</v>
      </c>
      <c r="O1138" s="274" t="s">
        <v>873</v>
      </c>
      <c r="P1138" s="274" t="s">
        <v>1046</v>
      </c>
      <c r="Q1138" s="274" t="s">
        <v>323</v>
      </c>
      <c r="R1138" s="274" t="s">
        <v>268</v>
      </c>
      <c r="S1138" s="274" t="s">
        <v>268</v>
      </c>
      <c r="T1138" s="274" t="s">
        <v>268</v>
      </c>
      <c r="U1138" s="274" t="s">
        <v>268</v>
      </c>
      <c r="V1138" s="274" t="s">
        <v>268</v>
      </c>
      <c r="W1138" s="274" t="s">
        <v>2922</v>
      </c>
      <c r="X1138" s="274" t="s">
        <v>1046</v>
      </c>
      <c r="Y1138" s="274" t="s">
        <v>323</v>
      </c>
      <c r="Z1138" s="274" t="s">
        <v>268</v>
      </c>
      <c r="AA1138" s="274" t="s">
        <v>268</v>
      </c>
      <c r="AB1138" s="274" t="s">
        <v>268</v>
      </c>
      <c r="AC1138" s="274" t="s">
        <v>268</v>
      </c>
      <c r="AD1138" s="274" t="s">
        <v>268</v>
      </c>
      <c r="AE1138" s="274" t="s">
        <v>287</v>
      </c>
      <c r="AF1138" s="274" t="s">
        <v>1811</v>
      </c>
      <c r="AG1138" s="274" t="s">
        <v>875</v>
      </c>
      <c r="AH1138" s="274" t="s">
        <v>1831</v>
      </c>
      <c r="AI1138" s="274" t="s">
        <v>899</v>
      </c>
      <c r="AJ1138" s="274" t="s">
        <v>268</v>
      </c>
      <c r="AK1138" s="274" t="s">
        <v>377</v>
      </c>
      <c r="AL1138" s="274" t="s">
        <v>268</v>
      </c>
      <c r="AM1138" s="274" t="s">
        <v>353</v>
      </c>
      <c r="AN1138" s="274" t="s">
        <v>268</v>
      </c>
      <c r="AO1138" s="274" t="s">
        <v>268</v>
      </c>
      <c r="AP1138" s="274" t="s">
        <v>268</v>
      </c>
      <c r="AQ1138" s="274" t="s">
        <v>268</v>
      </c>
      <c r="AR1138" s="274" t="s">
        <v>268</v>
      </c>
      <c r="AS1138" s="274" t="s">
        <v>268</v>
      </c>
      <c r="AT1138" s="274" t="s">
        <v>268</v>
      </c>
      <c r="AU1138" s="274" t="s">
        <v>268</v>
      </c>
      <c r="AV1138" s="274" t="s">
        <v>268</v>
      </c>
      <c r="AW1138" s="274" t="s">
        <v>268</v>
      </c>
      <c r="AX1138" s="274" t="s">
        <v>268</v>
      </c>
      <c r="AY1138" s="274" t="s">
        <v>268</v>
      </c>
      <c r="AZ1138" s="274" t="s">
        <v>268</v>
      </c>
      <c r="BA1138" s="274" t="s">
        <v>268</v>
      </c>
      <c r="BB1138" s="274" t="s">
        <v>268</v>
      </c>
      <c r="BC1138" s="274" t="s">
        <v>268</v>
      </c>
      <c r="BD1138" s="274" t="s">
        <v>268</v>
      </c>
      <c r="BE1138" s="274" t="s">
        <v>268</v>
      </c>
      <c r="BF1138" s="274" t="s">
        <v>268</v>
      </c>
      <c r="BG1138" s="274" t="s">
        <v>268</v>
      </c>
      <c r="BH1138" s="274" t="s">
        <v>268</v>
      </c>
      <c r="BI1138" s="274" t="s">
        <v>268</v>
      </c>
      <c r="BJ1138" s="274" t="s">
        <v>268</v>
      </c>
      <c r="BK1138" s="274" t="s">
        <v>268</v>
      </c>
      <c r="BL1138" s="274" t="s">
        <v>268</v>
      </c>
      <c r="BM1138" s="274" t="s">
        <v>268</v>
      </c>
      <c r="BN1138" s="274" t="s">
        <v>268</v>
      </c>
      <c r="BO1138" s="274" t="s">
        <v>268</v>
      </c>
      <c r="BP1138" s="274" t="s">
        <v>268</v>
      </c>
      <c r="BQ1138" s="274" t="s">
        <v>268</v>
      </c>
      <c r="BR1138" s="274" t="s">
        <v>268</v>
      </c>
      <c r="BS1138" s="274" t="s">
        <v>268</v>
      </c>
      <c r="BT1138" s="274" t="s">
        <v>268</v>
      </c>
      <c r="BU1138" s="274" t="s">
        <v>268</v>
      </c>
      <c r="BV1138" s="274" t="s">
        <v>268</v>
      </c>
      <c r="BW1138" s="274" t="s">
        <v>268</v>
      </c>
      <c r="BX1138" s="274" t="s">
        <v>268</v>
      </c>
      <c r="BY1138" s="295">
        <v>39</v>
      </c>
      <c r="BZ1138" s="295">
        <v>39</v>
      </c>
      <c r="CA1138" s="298" t="s">
        <v>142</v>
      </c>
      <c r="CB1138" s="297">
        <v>123</v>
      </c>
      <c r="CC1138" s="284">
        <f t="shared" si="70"/>
        <v>0</v>
      </c>
      <c r="CD1138" s="295">
        <f t="shared" si="71"/>
        <v>39</v>
      </c>
      <c r="CE1138" s="284">
        <f t="shared" si="72"/>
        <v>1</v>
      </c>
      <c r="CF1138" s="295">
        <f t="shared" si="73"/>
        <v>0</v>
      </c>
      <c r="CG1138" s="274" t="s">
        <v>1817</v>
      </c>
      <c r="CH1138" s="274" t="s">
        <v>268</v>
      </c>
      <c r="CI1138" s="274" t="s">
        <v>268</v>
      </c>
      <c r="CJ1138" s="298" t="s">
        <v>280</v>
      </c>
      <c r="CK1138" s="297">
        <v>2</v>
      </c>
      <c r="CL1138" s="274" t="s">
        <v>268</v>
      </c>
      <c r="CM1138" s="274" t="s">
        <v>268</v>
      </c>
      <c r="CN1138" s="274" t="s">
        <v>268</v>
      </c>
      <c r="CO1138" s="274" t="s">
        <v>268</v>
      </c>
      <c r="CP1138" s="274" t="s">
        <v>268</v>
      </c>
      <c r="CQ1138" s="274" t="s">
        <v>268</v>
      </c>
      <c r="CR1138" s="274" t="s">
        <v>877</v>
      </c>
      <c r="CS1138" s="274">
        <v>17.55</v>
      </c>
      <c r="CT1138" s="274" t="s">
        <v>268</v>
      </c>
      <c r="CU1138" s="274">
        <v>17.55</v>
      </c>
      <c r="CV1138" s="274">
        <v>365</v>
      </c>
      <c r="CW1138" s="274" t="s">
        <v>878</v>
      </c>
      <c r="CX1138" s="274" t="s">
        <v>835</v>
      </c>
      <c r="CY1138" s="274" t="s">
        <v>836</v>
      </c>
      <c r="CZ1138" s="274" t="s">
        <v>837</v>
      </c>
      <c r="DA1138" s="274" t="s">
        <v>268</v>
      </c>
      <c r="DB1138" s="274" t="s">
        <v>268</v>
      </c>
      <c r="DC1138" s="274" t="s">
        <v>268</v>
      </c>
      <c r="DD1138" s="274" t="s">
        <v>268</v>
      </c>
      <c r="DE1138" s="274" t="s">
        <v>268</v>
      </c>
      <c r="DF1138" s="274" t="s">
        <v>268</v>
      </c>
      <c r="DG1138" s="299">
        <f>IFERROR(IF(CA1138="D",IF(CK1138="A dispo.",CD1138*VLOOKUP('DATI INPUT'!$F$27,TARIFFE_UD,2,FALSE),CD1138*VLOOKUP(CK1138,TARIFFE_UD,2,FALSE)),CD1138*VLOOKUP(CB1138-100,TARIFFE_UND,2,FALSE)),0)</f>
        <v>28.026244668038053</v>
      </c>
      <c r="DH1138" s="299">
        <f>IFERROR(IF(CA1138="D",IF(CK1138="A dispo.",CF1138*VLOOKUP('DATI INPUT'!$F$27,TARIFFE_UD,3,FALSE),CF1138*VLOOKUP(CK1138,TARIFFE_UD,3,FALSE)),CF1138*VLOOKUP(CB1138-100,TARIFFE_UND,3,FALSE)),0)</f>
        <v>0</v>
      </c>
    </row>
    <row r="1139" spans="1:112" x14ac:dyDescent="0.25">
      <c r="A1139" s="274" t="s">
        <v>8714</v>
      </c>
      <c r="B1139" s="274" t="s">
        <v>2976</v>
      </c>
      <c r="C1139" s="274" t="s">
        <v>1568</v>
      </c>
      <c r="D1139" s="274" t="s">
        <v>2977</v>
      </c>
      <c r="E1139" s="274" t="s">
        <v>268</v>
      </c>
      <c r="F1139" s="274" t="s">
        <v>156</v>
      </c>
      <c r="G1139" s="274" t="s">
        <v>2978</v>
      </c>
      <c r="H1139" s="274" t="s">
        <v>914</v>
      </c>
      <c r="I1139" s="274" t="s">
        <v>2979</v>
      </c>
      <c r="J1139" s="274" t="s">
        <v>274</v>
      </c>
      <c r="K1139" s="274" t="s">
        <v>2980</v>
      </c>
      <c r="L1139" s="274" t="s">
        <v>960</v>
      </c>
      <c r="M1139" s="274" t="s">
        <v>2981</v>
      </c>
      <c r="N1139" s="274" t="s">
        <v>984</v>
      </c>
      <c r="O1139" s="274" t="s">
        <v>873</v>
      </c>
      <c r="P1139" s="274" t="s">
        <v>1934</v>
      </c>
      <c r="Q1139" s="274" t="s">
        <v>285</v>
      </c>
      <c r="R1139" s="274" t="s">
        <v>268</v>
      </c>
      <c r="S1139" s="274" t="s">
        <v>268</v>
      </c>
      <c r="T1139" s="274" t="s">
        <v>268</v>
      </c>
      <c r="U1139" s="274" t="s">
        <v>268</v>
      </c>
      <c r="V1139" s="274" t="s">
        <v>268</v>
      </c>
      <c r="W1139" s="274" t="s">
        <v>2981</v>
      </c>
      <c r="X1139" s="274" t="s">
        <v>1934</v>
      </c>
      <c r="Y1139" s="274" t="s">
        <v>285</v>
      </c>
      <c r="Z1139" s="274" t="s">
        <v>268</v>
      </c>
      <c r="AA1139" s="274" t="s">
        <v>268</v>
      </c>
      <c r="AB1139" s="274" t="s">
        <v>268</v>
      </c>
      <c r="AC1139" s="274" t="s">
        <v>268</v>
      </c>
      <c r="AD1139" s="274" t="s">
        <v>268</v>
      </c>
      <c r="AE1139" s="274" t="s">
        <v>287</v>
      </c>
      <c r="AF1139" s="274" t="s">
        <v>1811</v>
      </c>
      <c r="AG1139" s="274" t="s">
        <v>875</v>
      </c>
      <c r="AH1139" s="274" t="s">
        <v>1935</v>
      </c>
      <c r="AI1139" s="274" t="s">
        <v>2982</v>
      </c>
      <c r="AJ1139" s="274" t="s">
        <v>268</v>
      </c>
      <c r="AK1139" s="274" t="s">
        <v>366</v>
      </c>
      <c r="AL1139" s="274" t="s">
        <v>268</v>
      </c>
      <c r="AM1139" s="274" t="s">
        <v>353</v>
      </c>
      <c r="AN1139" s="274" t="s">
        <v>268</v>
      </c>
      <c r="AO1139" s="274" t="s">
        <v>268</v>
      </c>
      <c r="AP1139" s="274" t="s">
        <v>268</v>
      </c>
      <c r="AQ1139" s="274" t="s">
        <v>268</v>
      </c>
      <c r="AR1139" s="274" t="s">
        <v>268</v>
      </c>
      <c r="AS1139" s="274" t="s">
        <v>268</v>
      </c>
      <c r="AT1139" s="274" t="s">
        <v>268</v>
      </c>
      <c r="AU1139" s="274" t="s">
        <v>268</v>
      </c>
      <c r="AV1139" s="274" t="s">
        <v>268</v>
      </c>
      <c r="AW1139" s="274" t="s">
        <v>268</v>
      </c>
      <c r="AX1139" s="274" t="s">
        <v>268</v>
      </c>
      <c r="AY1139" s="274" t="s">
        <v>268</v>
      </c>
      <c r="AZ1139" s="274" t="s">
        <v>268</v>
      </c>
      <c r="BA1139" s="274" t="s">
        <v>268</v>
      </c>
      <c r="BB1139" s="274" t="s">
        <v>268</v>
      </c>
      <c r="BC1139" s="274" t="s">
        <v>268</v>
      </c>
      <c r="BD1139" s="274" t="s">
        <v>268</v>
      </c>
      <c r="BE1139" s="274" t="s">
        <v>268</v>
      </c>
      <c r="BF1139" s="274" t="s">
        <v>268</v>
      </c>
      <c r="BG1139" s="274" t="s">
        <v>268</v>
      </c>
      <c r="BH1139" s="274" t="s">
        <v>268</v>
      </c>
      <c r="BI1139" s="274" t="s">
        <v>268</v>
      </c>
      <c r="BJ1139" s="274" t="s">
        <v>268</v>
      </c>
      <c r="BK1139" s="274" t="s">
        <v>268</v>
      </c>
      <c r="BL1139" s="274" t="s">
        <v>268</v>
      </c>
      <c r="BM1139" s="274" t="s">
        <v>268</v>
      </c>
      <c r="BN1139" s="274" t="s">
        <v>268</v>
      </c>
      <c r="BO1139" s="274" t="s">
        <v>268</v>
      </c>
      <c r="BP1139" s="274" t="s">
        <v>268</v>
      </c>
      <c r="BQ1139" s="274" t="s">
        <v>268</v>
      </c>
      <c r="BR1139" s="274" t="s">
        <v>268</v>
      </c>
      <c r="BS1139" s="274" t="s">
        <v>268</v>
      </c>
      <c r="BT1139" s="274" t="s">
        <v>268</v>
      </c>
      <c r="BU1139" s="274" t="s">
        <v>268</v>
      </c>
      <c r="BV1139" s="274" t="s">
        <v>268</v>
      </c>
      <c r="BW1139" s="274" t="s">
        <v>268</v>
      </c>
      <c r="BX1139" s="274" t="s">
        <v>268</v>
      </c>
      <c r="BY1139" s="295">
        <v>52</v>
      </c>
      <c r="BZ1139" s="295">
        <v>52</v>
      </c>
      <c r="CA1139" s="298" t="s">
        <v>142</v>
      </c>
      <c r="CB1139" s="297">
        <v>123</v>
      </c>
      <c r="CC1139" s="284">
        <f t="shared" si="70"/>
        <v>0</v>
      </c>
      <c r="CD1139" s="295">
        <f t="shared" si="71"/>
        <v>52</v>
      </c>
      <c r="CE1139" s="284">
        <f t="shared" si="72"/>
        <v>1</v>
      </c>
      <c r="CF1139" s="295">
        <f t="shared" si="73"/>
        <v>0</v>
      </c>
      <c r="CG1139" s="274" t="s">
        <v>1817</v>
      </c>
      <c r="CH1139" s="274" t="s">
        <v>268</v>
      </c>
      <c r="CI1139" s="274" t="s">
        <v>268</v>
      </c>
      <c r="CJ1139" s="298" t="s">
        <v>280</v>
      </c>
      <c r="CK1139" s="297">
        <v>2</v>
      </c>
      <c r="CL1139" s="274" t="s">
        <v>268</v>
      </c>
      <c r="CM1139" s="274" t="s">
        <v>268</v>
      </c>
      <c r="CN1139" s="274" t="s">
        <v>268</v>
      </c>
      <c r="CO1139" s="274" t="s">
        <v>268</v>
      </c>
      <c r="CP1139" s="274" t="s">
        <v>268</v>
      </c>
      <c r="CQ1139" s="274" t="s">
        <v>268</v>
      </c>
      <c r="CR1139" s="274" t="s">
        <v>877</v>
      </c>
      <c r="CS1139" s="274">
        <v>23.4</v>
      </c>
      <c r="CT1139" s="274" t="s">
        <v>268</v>
      </c>
      <c r="CU1139" s="274">
        <v>23.4</v>
      </c>
      <c r="CV1139" s="274">
        <v>365</v>
      </c>
      <c r="CW1139" s="274" t="s">
        <v>878</v>
      </c>
      <c r="CX1139" s="274" t="s">
        <v>835</v>
      </c>
      <c r="CY1139" s="274" t="s">
        <v>836</v>
      </c>
      <c r="CZ1139" s="274" t="s">
        <v>837</v>
      </c>
      <c r="DA1139" s="274" t="s">
        <v>268</v>
      </c>
      <c r="DB1139" s="274" t="s">
        <v>268</v>
      </c>
      <c r="DC1139" s="274" t="s">
        <v>268</v>
      </c>
      <c r="DD1139" s="274" t="s">
        <v>268</v>
      </c>
      <c r="DE1139" s="274" t="s">
        <v>268</v>
      </c>
      <c r="DF1139" s="274" t="s">
        <v>268</v>
      </c>
      <c r="DG1139" s="299">
        <f>IFERROR(IF(CA1139="D",IF(CK1139="A dispo.",CD1139*VLOOKUP('DATI INPUT'!$F$27,TARIFFE_UD,2,FALSE),CD1139*VLOOKUP(CK1139,TARIFFE_UD,2,FALSE)),CD1139*VLOOKUP(CB1139-100,TARIFFE_UND,2,FALSE)),0)</f>
        <v>37.36832622405074</v>
      </c>
      <c r="DH1139" s="299">
        <f>IFERROR(IF(CA1139="D",IF(CK1139="A dispo.",CF1139*VLOOKUP('DATI INPUT'!$F$27,TARIFFE_UD,3,FALSE),CF1139*VLOOKUP(CK1139,TARIFFE_UD,3,FALSE)),CF1139*VLOOKUP(CB1139-100,TARIFFE_UND,3,FALSE)),0)</f>
        <v>0</v>
      </c>
    </row>
    <row r="1140" spans="1:112" x14ac:dyDescent="0.25">
      <c r="A1140" s="274" t="s">
        <v>8715</v>
      </c>
      <c r="B1140" s="274" t="s">
        <v>1391</v>
      </c>
      <c r="C1140" s="274" t="s">
        <v>1569</v>
      </c>
      <c r="D1140" s="274" t="s">
        <v>3155</v>
      </c>
      <c r="E1140" s="274" t="s">
        <v>268</v>
      </c>
      <c r="F1140" s="274" t="s">
        <v>156</v>
      </c>
      <c r="G1140" s="274" t="s">
        <v>3156</v>
      </c>
      <c r="H1140" s="274" t="s">
        <v>1326</v>
      </c>
      <c r="I1140" s="274" t="s">
        <v>3157</v>
      </c>
      <c r="J1140" s="274" t="s">
        <v>274</v>
      </c>
      <c r="K1140" s="274" t="s">
        <v>3158</v>
      </c>
      <c r="L1140" s="274" t="s">
        <v>984</v>
      </c>
      <c r="M1140" s="274" t="s">
        <v>3159</v>
      </c>
      <c r="N1140" s="274" t="s">
        <v>984</v>
      </c>
      <c r="O1140" s="274" t="s">
        <v>873</v>
      </c>
      <c r="P1140" s="274" t="s">
        <v>2560</v>
      </c>
      <c r="Q1140" s="274" t="s">
        <v>276</v>
      </c>
      <c r="R1140" s="274" t="s">
        <v>153</v>
      </c>
      <c r="S1140" s="274" t="s">
        <v>268</v>
      </c>
      <c r="T1140" s="274" t="s">
        <v>268</v>
      </c>
      <c r="U1140" s="274" t="s">
        <v>268</v>
      </c>
      <c r="V1140" s="274" t="s">
        <v>268</v>
      </c>
      <c r="W1140" s="274" t="s">
        <v>3159</v>
      </c>
      <c r="X1140" s="274" t="s">
        <v>2560</v>
      </c>
      <c r="Y1140" s="274" t="s">
        <v>276</v>
      </c>
      <c r="Z1140" s="274" t="s">
        <v>153</v>
      </c>
      <c r="AA1140" s="274" t="s">
        <v>268</v>
      </c>
      <c r="AB1140" s="274" t="s">
        <v>268</v>
      </c>
      <c r="AC1140" s="274" t="s">
        <v>268</v>
      </c>
      <c r="AD1140" s="274" t="s">
        <v>268</v>
      </c>
      <c r="AE1140" s="274" t="s">
        <v>287</v>
      </c>
      <c r="AF1140" s="274" t="s">
        <v>1811</v>
      </c>
      <c r="AG1140" s="274" t="s">
        <v>875</v>
      </c>
      <c r="AH1140" s="274" t="s">
        <v>1963</v>
      </c>
      <c r="AI1140" s="274" t="s">
        <v>1031</v>
      </c>
      <c r="AJ1140" s="274" t="s">
        <v>268</v>
      </c>
      <c r="AK1140" s="274" t="s">
        <v>377</v>
      </c>
      <c r="AL1140" s="274" t="s">
        <v>268</v>
      </c>
      <c r="AM1140" s="274" t="s">
        <v>353</v>
      </c>
      <c r="AN1140" s="274" t="s">
        <v>268</v>
      </c>
      <c r="AO1140" s="274" t="s">
        <v>268</v>
      </c>
      <c r="AP1140" s="274" t="s">
        <v>268</v>
      </c>
      <c r="AQ1140" s="274" t="s">
        <v>268</v>
      </c>
      <c r="AR1140" s="274" t="s">
        <v>268</v>
      </c>
      <c r="AS1140" s="274" t="s">
        <v>268</v>
      </c>
      <c r="AT1140" s="274" t="s">
        <v>268</v>
      </c>
      <c r="AU1140" s="274" t="s">
        <v>268</v>
      </c>
      <c r="AV1140" s="274" t="s">
        <v>268</v>
      </c>
      <c r="AW1140" s="274" t="s">
        <v>268</v>
      </c>
      <c r="AX1140" s="274" t="s">
        <v>268</v>
      </c>
      <c r="AY1140" s="274" t="s">
        <v>268</v>
      </c>
      <c r="AZ1140" s="274" t="s">
        <v>268</v>
      </c>
      <c r="BA1140" s="274" t="s">
        <v>268</v>
      </c>
      <c r="BB1140" s="274" t="s">
        <v>268</v>
      </c>
      <c r="BC1140" s="274" t="s">
        <v>268</v>
      </c>
      <c r="BD1140" s="274" t="s">
        <v>268</v>
      </c>
      <c r="BE1140" s="274" t="s">
        <v>268</v>
      </c>
      <c r="BF1140" s="274" t="s">
        <v>268</v>
      </c>
      <c r="BG1140" s="274" t="s">
        <v>268</v>
      </c>
      <c r="BH1140" s="274" t="s">
        <v>268</v>
      </c>
      <c r="BI1140" s="274" t="s">
        <v>268</v>
      </c>
      <c r="BJ1140" s="274" t="s">
        <v>268</v>
      </c>
      <c r="BK1140" s="274" t="s">
        <v>268</v>
      </c>
      <c r="BL1140" s="274" t="s">
        <v>268</v>
      </c>
      <c r="BM1140" s="274" t="s">
        <v>268</v>
      </c>
      <c r="BN1140" s="274" t="s">
        <v>268</v>
      </c>
      <c r="BO1140" s="274" t="s">
        <v>268</v>
      </c>
      <c r="BP1140" s="274" t="s">
        <v>268</v>
      </c>
      <c r="BQ1140" s="274" t="s">
        <v>268</v>
      </c>
      <c r="BR1140" s="274" t="s">
        <v>268</v>
      </c>
      <c r="BS1140" s="274" t="s">
        <v>268</v>
      </c>
      <c r="BT1140" s="274" t="s">
        <v>268</v>
      </c>
      <c r="BU1140" s="274" t="s">
        <v>268</v>
      </c>
      <c r="BV1140" s="274" t="s">
        <v>268</v>
      </c>
      <c r="BW1140" s="274" t="s">
        <v>268</v>
      </c>
      <c r="BX1140" s="274" t="s">
        <v>268</v>
      </c>
      <c r="BY1140" s="295">
        <v>24</v>
      </c>
      <c r="BZ1140" s="295">
        <v>24</v>
      </c>
      <c r="CA1140" s="298" t="s">
        <v>142</v>
      </c>
      <c r="CB1140" s="297">
        <v>123</v>
      </c>
      <c r="CC1140" s="284">
        <f t="shared" si="70"/>
        <v>0</v>
      </c>
      <c r="CD1140" s="295">
        <f t="shared" si="71"/>
        <v>23.999999999999996</v>
      </c>
      <c r="CE1140" s="284">
        <f t="shared" si="72"/>
        <v>1</v>
      </c>
      <c r="CF1140" s="295">
        <f t="shared" si="73"/>
        <v>0</v>
      </c>
      <c r="CG1140" s="274" t="s">
        <v>1817</v>
      </c>
      <c r="CH1140" s="274" t="s">
        <v>268</v>
      </c>
      <c r="CI1140" s="274" t="s">
        <v>268</v>
      </c>
      <c r="CJ1140" s="298" t="s">
        <v>275</v>
      </c>
      <c r="CK1140" s="297">
        <v>3</v>
      </c>
      <c r="CL1140" s="274" t="s">
        <v>268</v>
      </c>
      <c r="CM1140" s="274" t="s">
        <v>268</v>
      </c>
      <c r="CN1140" s="274" t="s">
        <v>268</v>
      </c>
      <c r="CO1140" s="274" t="s">
        <v>268</v>
      </c>
      <c r="CP1140" s="274" t="s">
        <v>268</v>
      </c>
      <c r="CQ1140" s="274" t="s">
        <v>268</v>
      </c>
      <c r="CR1140" s="274" t="s">
        <v>877</v>
      </c>
      <c r="CS1140" s="274">
        <v>11.76</v>
      </c>
      <c r="CT1140" s="274" t="s">
        <v>268</v>
      </c>
      <c r="CU1140" s="274">
        <v>11.76</v>
      </c>
      <c r="CV1140" s="274">
        <v>365</v>
      </c>
      <c r="CW1140" s="274" t="s">
        <v>878</v>
      </c>
      <c r="CX1140" s="274" t="s">
        <v>835</v>
      </c>
      <c r="CY1140" s="274" t="s">
        <v>836</v>
      </c>
      <c r="CZ1140" s="274" t="s">
        <v>837</v>
      </c>
      <c r="DA1140" s="274" t="s">
        <v>268</v>
      </c>
      <c r="DB1140" s="274" t="s">
        <v>268</v>
      </c>
      <c r="DC1140" s="274" t="s">
        <v>268</v>
      </c>
      <c r="DD1140" s="274" t="s">
        <v>268</v>
      </c>
      <c r="DE1140" s="274" t="s">
        <v>268</v>
      </c>
      <c r="DF1140" s="274" t="s">
        <v>268</v>
      </c>
      <c r="DG1140" s="299">
        <f>IFERROR(IF(CA1140="D",IF(CK1140="A dispo.",CD1140*VLOOKUP('DATI INPUT'!$F$27,TARIFFE_UD,2,FALSE),CD1140*VLOOKUP(CK1140,TARIFFE_UD,2,FALSE)),CD1140*VLOOKUP(CB1140-100,TARIFFE_UND,2,FALSE)),0)</f>
        <v>19.006809570788754</v>
      </c>
      <c r="DH1140" s="299">
        <f>IFERROR(IF(CA1140="D",IF(CK1140="A dispo.",CF1140*VLOOKUP('DATI INPUT'!$F$27,TARIFFE_UD,3,FALSE),CF1140*VLOOKUP(CK1140,TARIFFE_UD,3,FALSE)),CF1140*VLOOKUP(CB1140-100,TARIFFE_UND,3,FALSE)),0)</f>
        <v>0</v>
      </c>
    </row>
    <row r="1141" spans="1:112" hidden="1" x14ac:dyDescent="0.25">
      <c r="A1141" s="274" t="s">
        <v>8716</v>
      </c>
      <c r="B1141" s="274" t="s">
        <v>668</v>
      </c>
      <c r="C1141" s="274" t="s">
        <v>1571</v>
      </c>
      <c r="D1141" s="274" t="s">
        <v>3205</v>
      </c>
      <c r="E1141" s="274" t="s">
        <v>268</v>
      </c>
      <c r="F1141" s="274" t="s">
        <v>156</v>
      </c>
      <c r="G1141" s="274" t="s">
        <v>3206</v>
      </c>
      <c r="H1141" s="274" t="s">
        <v>1326</v>
      </c>
      <c r="I1141" s="274" t="s">
        <v>616</v>
      </c>
      <c r="J1141" s="274" t="s">
        <v>156</v>
      </c>
      <c r="K1141" s="274" t="s">
        <v>3207</v>
      </c>
      <c r="L1141" s="274" t="s">
        <v>960</v>
      </c>
      <c r="M1141" s="274" t="s">
        <v>3208</v>
      </c>
      <c r="N1141" s="274" t="s">
        <v>303</v>
      </c>
      <c r="O1141" s="274" t="s">
        <v>3209</v>
      </c>
      <c r="P1141" s="274" t="s">
        <v>3210</v>
      </c>
      <c r="Q1141" s="274" t="s">
        <v>279</v>
      </c>
      <c r="R1141" s="274" t="s">
        <v>268</v>
      </c>
      <c r="S1141" s="274" t="s">
        <v>268</v>
      </c>
      <c r="T1141" s="274" t="s">
        <v>268</v>
      </c>
      <c r="U1141" s="274" t="s">
        <v>268</v>
      </c>
      <c r="V1141" s="274" t="s">
        <v>268</v>
      </c>
      <c r="W1141" s="274" t="s">
        <v>3211</v>
      </c>
      <c r="X1141" s="274" t="s">
        <v>1962</v>
      </c>
      <c r="Y1141" s="274" t="s">
        <v>290</v>
      </c>
      <c r="Z1141" s="274" t="s">
        <v>268</v>
      </c>
      <c r="AA1141" s="274" t="s">
        <v>268</v>
      </c>
      <c r="AB1141" s="274" t="s">
        <v>268</v>
      </c>
      <c r="AC1141" s="274" t="s">
        <v>268</v>
      </c>
      <c r="AD1141" s="274" t="s">
        <v>268</v>
      </c>
      <c r="AE1141" s="274" t="s">
        <v>268</v>
      </c>
      <c r="AF1141" s="274" t="s">
        <v>268</v>
      </c>
      <c r="AG1141" s="274" t="s">
        <v>268</v>
      </c>
      <c r="AH1141" s="274" t="s">
        <v>268</v>
      </c>
      <c r="AI1141" s="274" t="s">
        <v>268</v>
      </c>
      <c r="AJ1141" s="274" t="s">
        <v>268</v>
      </c>
      <c r="AK1141" s="274" t="s">
        <v>268</v>
      </c>
      <c r="AL1141" s="274" t="s">
        <v>268</v>
      </c>
      <c r="AM1141" s="274" t="s">
        <v>268</v>
      </c>
      <c r="AN1141" s="274" t="s">
        <v>268</v>
      </c>
      <c r="AO1141" s="274" t="s">
        <v>268</v>
      </c>
      <c r="AP1141" s="274" t="s">
        <v>268</v>
      </c>
      <c r="AQ1141" s="274" t="s">
        <v>268</v>
      </c>
      <c r="AR1141" s="274" t="s">
        <v>268</v>
      </c>
      <c r="AS1141" s="274" t="s">
        <v>268</v>
      </c>
      <c r="AT1141" s="274" t="s">
        <v>268</v>
      </c>
      <c r="AU1141" s="274" t="s">
        <v>268</v>
      </c>
      <c r="AV1141" s="274" t="s">
        <v>268</v>
      </c>
      <c r="AW1141" s="274" t="s">
        <v>268</v>
      </c>
      <c r="AX1141" s="274" t="s">
        <v>268</v>
      </c>
      <c r="AY1141" s="274" t="s">
        <v>268</v>
      </c>
      <c r="AZ1141" s="274" t="s">
        <v>268</v>
      </c>
      <c r="BA1141" s="274" t="s">
        <v>268</v>
      </c>
      <c r="BB1141" s="274" t="s">
        <v>268</v>
      </c>
      <c r="BC1141" s="274" t="s">
        <v>268</v>
      </c>
      <c r="BD1141" s="274" t="s">
        <v>268</v>
      </c>
      <c r="BE1141" s="274" t="s">
        <v>268</v>
      </c>
      <c r="BF1141" s="274" t="s">
        <v>268</v>
      </c>
      <c r="BG1141" s="274" t="s">
        <v>268</v>
      </c>
      <c r="BH1141" s="274" t="s">
        <v>268</v>
      </c>
      <c r="BI1141" s="274" t="s">
        <v>268</v>
      </c>
      <c r="BJ1141" s="274" t="s">
        <v>268</v>
      </c>
      <c r="BK1141" s="274" t="s">
        <v>268</v>
      </c>
      <c r="BL1141" s="274" t="s">
        <v>268</v>
      </c>
      <c r="BM1141" s="274" t="s">
        <v>268</v>
      </c>
      <c r="BN1141" s="274" t="s">
        <v>268</v>
      </c>
      <c r="BO1141" s="274" t="s">
        <v>268</v>
      </c>
      <c r="BP1141" s="274" t="s">
        <v>268</v>
      </c>
      <c r="BQ1141" s="274" t="s">
        <v>268</v>
      </c>
      <c r="BR1141" s="274" t="s">
        <v>268</v>
      </c>
      <c r="BS1141" s="274" t="s">
        <v>268</v>
      </c>
      <c r="BT1141" s="274" t="s">
        <v>268</v>
      </c>
      <c r="BU1141" s="274" t="s">
        <v>268</v>
      </c>
      <c r="BV1141" s="274" t="s">
        <v>268</v>
      </c>
      <c r="BW1141" s="274" t="s">
        <v>268</v>
      </c>
      <c r="BX1141" s="274" t="s">
        <v>268</v>
      </c>
      <c r="BY1141" s="295">
        <v>20</v>
      </c>
      <c r="BZ1141" s="295">
        <v>20</v>
      </c>
      <c r="CA1141" s="298" t="s">
        <v>142</v>
      </c>
      <c r="CB1141" s="297">
        <v>123</v>
      </c>
      <c r="CC1141" s="284">
        <f t="shared" si="70"/>
        <v>0</v>
      </c>
      <c r="CD1141" s="295">
        <f t="shared" si="71"/>
        <v>20</v>
      </c>
      <c r="CE1141" s="284">
        <f t="shared" si="72"/>
        <v>1</v>
      </c>
      <c r="CF1141" s="295">
        <f t="shared" si="73"/>
        <v>0</v>
      </c>
      <c r="CG1141" s="274" t="s">
        <v>1817</v>
      </c>
      <c r="CH1141" s="274" t="s">
        <v>268</v>
      </c>
      <c r="CI1141" s="274" t="s">
        <v>268</v>
      </c>
      <c r="CJ1141" s="298" t="s">
        <v>268</v>
      </c>
      <c r="CK1141" s="298" t="s">
        <v>736</v>
      </c>
      <c r="CL1141" s="274" t="s">
        <v>268</v>
      </c>
      <c r="CM1141" s="274" t="s">
        <v>268</v>
      </c>
      <c r="CN1141" s="274" t="s">
        <v>268</v>
      </c>
      <c r="CO1141" s="274" t="s">
        <v>268</v>
      </c>
      <c r="CP1141" s="274" t="s">
        <v>268</v>
      </c>
      <c r="CQ1141" s="274" t="s">
        <v>268</v>
      </c>
      <c r="CR1141" s="274" t="s">
        <v>877</v>
      </c>
      <c r="CS1141" s="274">
        <v>9.8000000000000007</v>
      </c>
      <c r="CT1141" s="274" t="s">
        <v>268</v>
      </c>
      <c r="CU1141" s="274">
        <v>9.8000000000000007</v>
      </c>
      <c r="CV1141" s="274">
        <v>365</v>
      </c>
      <c r="CW1141" s="274" t="s">
        <v>878</v>
      </c>
      <c r="CX1141" s="274" t="s">
        <v>835</v>
      </c>
      <c r="CY1141" s="274" t="s">
        <v>836</v>
      </c>
      <c r="CZ1141" s="274" t="s">
        <v>837</v>
      </c>
      <c r="DA1141" s="274" t="s">
        <v>268</v>
      </c>
      <c r="DB1141" s="274" t="s">
        <v>268</v>
      </c>
      <c r="DC1141" s="274" t="s">
        <v>268</v>
      </c>
      <c r="DD1141" s="274" t="s">
        <v>268</v>
      </c>
      <c r="DE1141" s="274" t="s">
        <v>268</v>
      </c>
      <c r="DF1141" s="274" t="s">
        <v>268</v>
      </c>
      <c r="DG1141" s="299">
        <f>IFERROR(IF(CA1141="D",IF(CK1141="A dispo.",CD1141*VLOOKUP('DATI INPUT'!$F$27,TARIFFE_UD,2,FALSE),CD1141*VLOOKUP(CK1141,TARIFFE_UD,2,FALSE)),CD1141*VLOOKUP(CB1141-100,TARIFFE_UND,2,FALSE)),0)</f>
        <v>15.839007975657298</v>
      </c>
      <c r="DH1141" s="299">
        <f>IFERROR(IF(CA1141="D",IF(CK1141="A dispo.",CF1141*VLOOKUP('DATI INPUT'!$F$27,TARIFFE_UD,3,FALSE),CF1141*VLOOKUP(CK1141,TARIFFE_UD,3,FALSE)),CF1141*VLOOKUP(CB1141-100,TARIFFE_UND,3,FALSE)),0)</f>
        <v>0</v>
      </c>
    </row>
    <row r="1142" spans="1:112" hidden="1" x14ac:dyDescent="0.25">
      <c r="A1142" s="274" t="s">
        <v>8717</v>
      </c>
      <c r="B1142" s="274" t="s">
        <v>8718</v>
      </c>
      <c r="C1142" s="274" t="s">
        <v>1572</v>
      </c>
      <c r="D1142" s="274" t="s">
        <v>8719</v>
      </c>
      <c r="E1142" s="274" t="s">
        <v>8720</v>
      </c>
      <c r="F1142" s="274" t="s">
        <v>156</v>
      </c>
      <c r="G1142" s="274" t="s">
        <v>8721</v>
      </c>
      <c r="H1142" s="274" t="s">
        <v>8722</v>
      </c>
      <c r="I1142" s="274" t="s">
        <v>8723</v>
      </c>
      <c r="J1142" s="274" t="s">
        <v>274</v>
      </c>
      <c r="K1142" s="274" t="s">
        <v>8724</v>
      </c>
      <c r="L1142" s="274" t="s">
        <v>871</v>
      </c>
      <c r="M1142" s="274" t="s">
        <v>8725</v>
      </c>
      <c r="N1142" s="274" t="s">
        <v>1135</v>
      </c>
      <c r="O1142" s="274" t="s">
        <v>873</v>
      </c>
      <c r="P1142" s="274" t="s">
        <v>8726</v>
      </c>
      <c r="Q1142" s="274" t="s">
        <v>341</v>
      </c>
      <c r="R1142" s="274" t="s">
        <v>268</v>
      </c>
      <c r="S1142" s="274" t="s">
        <v>268</v>
      </c>
      <c r="T1142" s="274" t="s">
        <v>268</v>
      </c>
      <c r="U1142" s="274" t="s">
        <v>268</v>
      </c>
      <c r="V1142" s="274" t="s">
        <v>268</v>
      </c>
      <c r="W1142" s="274" t="s">
        <v>2928</v>
      </c>
      <c r="X1142" s="274" t="s">
        <v>613</v>
      </c>
      <c r="Y1142" s="274" t="s">
        <v>386</v>
      </c>
      <c r="Z1142" s="274" t="s">
        <v>268</v>
      </c>
      <c r="AA1142" s="274" t="s">
        <v>268</v>
      </c>
      <c r="AB1142" s="274" t="s">
        <v>268</v>
      </c>
      <c r="AC1142" s="274" t="s">
        <v>268</v>
      </c>
      <c r="AD1142" s="274" t="s">
        <v>268</v>
      </c>
      <c r="AE1142" s="274" t="s">
        <v>287</v>
      </c>
      <c r="AF1142" s="274" t="s">
        <v>1811</v>
      </c>
      <c r="AG1142" s="274" t="s">
        <v>875</v>
      </c>
      <c r="AH1142" s="274" t="s">
        <v>1848</v>
      </c>
      <c r="AI1142" s="274" t="s">
        <v>5099</v>
      </c>
      <c r="AJ1142" s="274" t="s">
        <v>268</v>
      </c>
      <c r="AK1142" s="274" t="s">
        <v>377</v>
      </c>
      <c r="AL1142" s="274" t="s">
        <v>268</v>
      </c>
      <c r="AM1142" s="274" t="s">
        <v>411</v>
      </c>
      <c r="AN1142" s="274" t="s">
        <v>268</v>
      </c>
      <c r="AO1142" s="274" t="s">
        <v>268</v>
      </c>
      <c r="AP1142" s="274" t="s">
        <v>268</v>
      </c>
      <c r="AQ1142" s="274" t="s">
        <v>268</v>
      </c>
      <c r="AR1142" s="274" t="s">
        <v>268</v>
      </c>
      <c r="AS1142" s="274" t="s">
        <v>268</v>
      </c>
      <c r="AT1142" s="274" t="s">
        <v>268</v>
      </c>
      <c r="AU1142" s="274" t="s">
        <v>268</v>
      </c>
      <c r="AV1142" s="274" t="s">
        <v>268</v>
      </c>
      <c r="AW1142" s="274" t="s">
        <v>268</v>
      </c>
      <c r="AX1142" s="274" t="s">
        <v>268</v>
      </c>
      <c r="AY1142" s="274" t="s">
        <v>268</v>
      </c>
      <c r="AZ1142" s="274" t="s">
        <v>268</v>
      </c>
      <c r="BA1142" s="274" t="s">
        <v>268</v>
      </c>
      <c r="BB1142" s="274" t="s">
        <v>268</v>
      </c>
      <c r="BC1142" s="274" t="s">
        <v>268</v>
      </c>
      <c r="BD1142" s="274" t="s">
        <v>268</v>
      </c>
      <c r="BE1142" s="274" t="s">
        <v>268</v>
      </c>
      <c r="BF1142" s="274" t="s">
        <v>268</v>
      </c>
      <c r="BG1142" s="274" t="s">
        <v>268</v>
      </c>
      <c r="BH1142" s="274" t="s">
        <v>268</v>
      </c>
      <c r="BI1142" s="274" t="s">
        <v>268</v>
      </c>
      <c r="BJ1142" s="274" t="s">
        <v>268</v>
      </c>
      <c r="BK1142" s="274" t="s">
        <v>268</v>
      </c>
      <c r="BL1142" s="274" t="s">
        <v>268</v>
      </c>
      <c r="BM1142" s="274" t="s">
        <v>268</v>
      </c>
      <c r="BN1142" s="274" t="s">
        <v>268</v>
      </c>
      <c r="BO1142" s="274" t="s">
        <v>268</v>
      </c>
      <c r="BP1142" s="274" t="s">
        <v>268</v>
      </c>
      <c r="BQ1142" s="274" t="s">
        <v>268</v>
      </c>
      <c r="BR1142" s="274" t="s">
        <v>268</v>
      </c>
      <c r="BS1142" s="274" t="s">
        <v>268</v>
      </c>
      <c r="BT1142" s="274" t="s">
        <v>268</v>
      </c>
      <c r="BU1142" s="274" t="s">
        <v>268</v>
      </c>
      <c r="BV1142" s="274" t="s">
        <v>268</v>
      </c>
      <c r="BW1142" s="274" t="s">
        <v>268</v>
      </c>
      <c r="BX1142" s="274" t="s">
        <v>268</v>
      </c>
      <c r="BY1142" s="295">
        <v>49</v>
      </c>
      <c r="BZ1142" s="295">
        <v>49</v>
      </c>
      <c r="CA1142" s="298" t="s">
        <v>143</v>
      </c>
      <c r="CB1142" s="297">
        <v>111</v>
      </c>
      <c r="CC1142" s="284">
        <f t="shared" si="70"/>
        <v>0</v>
      </c>
      <c r="CD1142" s="295">
        <f t="shared" si="71"/>
        <v>49</v>
      </c>
      <c r="CE1142" s="284">
        <f t="shared" si="72"/>
        <v>0</v>
      </c>
      <c r="CF1142" s="295">
        <f t="shared" si="73"/>
        <v>49</v>
      </c>
      <c r="CG1142" s="274" t="s">
        <v>673</v>
      </c>
      <c r="CH1142" s="274" t="s">
        <v>268</v>
      </c>
      <c r="CI1142" s="274" t="s">
        <v>268</v>
      </c>
      <c r="CJ1142" s="298" t="s">
        <v>268</v>
      </c>
      <c r="CL1142" s="274" t="s">
        <v>268</v>
      </c>
      <c r="CM1142" s="274" t="s">
        <v>268</v>
      </c>
      <c r="CN1142" s="274" t="s">
        <v>268</v>
      </c>
      <c r="CO1142" s="274" t="s">
        <v>268</v>
      </c>
      <c r="CP1142" s="274" t="s">
        <v>268</v>
      </c>
      <c r="CQ1142" s="274" t="s">
        <v>8727</v>
      </c>
      <c r="CR1142" s="274" t="s">
        <v>877</v>
      </c>
      <c r="CS1142" s="274">
        <v>149.94</v>
      </c>
      <c r="CT1142" s="274" t="s">
        <v>268</v>
      </c>
      <c r="CU1142" s="274">
        <v>149.94</v>
      </c>
      <c r="CV1142" s="274">
        <v>365</v>
      </c>
      <c r="CW1142" s="274" t="s">
        <v>878</v>
      </c>
      <c r="CX1142" s="274" t="s">
        <v>835</v>
      </c>
      <c r="CY1142" s="274" t="s">
        <v>836</v>
      </c>
      <c r="CZ1142" s="274" t="s">
        <v>837</v>
      </c>
      <c r="DA1142" s="274" t="s">
        <v>268</v>
      </c>
      <c r="DB1142" s="274" t="s">
        <v>268</v>
      </c>
      <c r="DC1142" s="274" t="s">
        <v>268</v>
      </c>
      <c r="DD1142" s="274" t="s">
        <v>268</v>
      </c>
      <c r="DE1142" s="274" t="s">
        <v>268</v>
      </c>
      <c r="DF1142" s="274" t="s">
        <v>268</v>
      </c>
      <c r="DG1142" s="299">
        <f>IFERROR(IF(CA1142="D",IF(CK1142="A dispo.",CD1142*VLOOKUP('DATI INPUT'!$F$27,TARIFFE_UD,2,FALSE),CD1142*VLOOKUP(CK1142,TARIFFE_UD,2,FALSE)),CD1142*VLOOKUP(CB1142-100,TARIFFE_UND,2,FALSE)),0)</f>
        <v>30.444180594695094</v>
      </c>
      <c r="DH1142" s="299">
        <f>IFERROR(IF(CA1142="D",IF(CK1142="A dispo.",CF1142*VLOOKUP('DATI INPUT'!$F$27,TARIFFE_UD,3,FALSE),CF1142*VLOOKUP(CK1142,TARIFFE_UD,3,FALSE)),CF1142*VLOOKUP(CB1142-100,TARIFFE_UND,3,FALSE)),0)</f>
        <v>110.42243133356527</v>
      </c>
    </row>
    <row r="1143" spans="1:112" x14ac:dyDescent="0.25">
      <c r="A1143" s="274" t="s">
        <v>8728</v>
      </c>
      <c r="B1143" s="274" t="s">
        <v>1064</v>
      </c>
      <c r="C1143" s="274" t="s">
        <v>8729</v>
      </c>
      <c r="D1143" s="274" t="s">
        <v>4393</v>
      </c>
      <c r="E1143" s="274" t="s">
        <v>268</v>
      </c>
      <c r="F1143" s="274" t="s">
        <v>156</v>
      </c>
      <c r="G1143" s="274" t="s">
        <v>4394</v>
      </c>
      <c r="H1143" s="274" t="s">
        <v>4395</v>
      </c>
      <c r="I1143" s="274" t="s">
        <v>4396</v>
      </c>
      <c r="J1143" s="274" t="s">
        <v>274</v>
      </c>
      <c r="K1143" s="274" t="s">
        <v>4397</v>
      </c>
      <c r="L1143" s="274" t="s">
        <v>984</v>
      </c>
      <c r="M1143" s="274" t="s">
        <v>4398</v>
      </c>
      <c r="N1143" s="274" t="s">
        <v>984</v>
      </c>
      <c r="O1143" s="274" t="s">
        <v>873</v>
      </c>
      <c r="P1143" s="274" t="s">
        <v>4399</v>
      </c>
      <c r="Q1143" s="274" t="s">
        <v>271</v>
      </c>
      <c r="R1143" s="274" t="s">
        <v>268</v>
      </c>
      <c r="S1143" s="274" t="s">
        <v>268</v>
      </c>
      <c r="T1143" s="274" t="s">
        <v>268</v>
      </c>
      <c r="U1143" s="274" t="s">
        <v>268</v>
      </c>
      <c r="V1143" s="274" t="s">
        <v>268</v>
      </c>
      <c r="W1143" s="274" t="s">
        <v>4398</v>
      </c>
      <c r="X1143" s="274" t="s">
        <v>4399</v>
      </c>
      <c r="Y1143" s="274" t="s">
        <v>271</v>
      </c>
      <c r="Z1143" s="274" t="s">
        <v>268</v>
      </c>
      <c r="AA1143" s="274" t="s">
        <v>268</v>
      </c>
      <c r="AB1143" s="274" t="s">
        <v>268</v>
      </c>
      <c r="AC1143" s="274" t="s">
        <v>268</v>
      </c>
      <c r="AD1143" s="274" t="s">
        <v>268</v>
      </c>
      <c r="AE1143" s="274" t="s">
        <v>287</v>
      </c>
      <c r="AF1143" s="274" t="s">
        <v>1811</v>
      </c>
      <c r="AG1143" s="274" t="s">
        <v>875</v>
      </c>
      <c r="AH1143" s="274" t="s">
        <v>423</v>
      </c>
      <c r="AI1143" s="274" t="s">
        <v>4400</v>
      </c>
      <c r="AJ1143" s="274" t="s">
        <v>268</v>
      </c>
      <c r="AK1143" s="274" t="s">
        <v>366</v>
      </c>
      <c r="AL1143" s="274" t="s">
        <v>268</v>
      </c>
      <c r="AM1143" s="274" t="s">
        <v>353</v>
      </c>
      <c r="AN1143" s="274" t="s">
        <v>268</v>
      </c>
      <c r="AO1143" s="274" t="s">
        <v>268</v>
      </c>
      <c r="AP1143" s="274" t="s">
        <v>268</v>
      </c>
      <c r="AQ1143" s="274" t="s">
        <v>268</v>
      </c>
      <c r="AR1143" s="274" t="s">
        <v>268</v>
      </c>
      <c r="AS1143" s="274" t="s">
        <v>268</v>
      </c>
      <c r="AT1143" s="274" t="s">
        <v>268</v>
      </c>
      <c r="AU1143" s="274" t="s">
        <v>268</v>
      </c>
      <c r="AV1143" s="274" t="s">
        <v>268</v>
      </c>
      <c r="AW1143" s="274" t="s">
        <v>268</v>
      </c>
      <c r="AX1143" s="274" t="s">
        <v>268</v>
      </c>
      <c r="AY1143" s="274" t="s">
        <v>268</v>
      </c>
      <c r="AZ1143" s="274" t="s">
        <v>268</v>
      </c>
      <c r="BA1143" s="274" t="s">
        <v>268</v>
      </c>
      <c r="BB1143" s="274" t="s">
        <v>268</v>
      </c>
      <c r="BC1143" s="274" t="s">
        <v>268</v>
      </c>
      <c r="BD1143" s="274" t="s">
        <v>268</v>
      </c>
      <c r="BE1143" s="274" t="s">
        <v>268</v>
      </c>
      <c r="BF1143" s="274" t="s">
        <v>268</v>
      </c>
      <c r="BG1143" s="274" t="s">
        <v>268</v>
      </c>
      <c r="BH1143" s="274" t="s">
        <v>268</v>
      </c>
      <c r="BI1143" s="274" t="s">
        <v>268</v>
      </c>
      <c r="BJ1143" s="274" t="s">
        <v>268</v>
      </c>
      <c r="BK1143" s="274" t="s">
        <v>268</v>
      </c>
      <c r="BL1143" s="274" t="s">
        <v>268</v>
      </c>
      <c r="BM1143" s="274" t="s">
        <v>268</v>
      </c>
      <c r="BN1143" s="274" t="s">
        <v>268</v>
      </c>
      <c r="BO1143" s="274" t="s">
        <v>268</v>
      </c>
      <c r="BP1143" s="274" t="s">
        <v>268</v>
      </c>
      <c r="BQ1143" s="274" t="s">
        <v>268</v>
      </c>
      <c r="BR1143" s="274" t="s">
        <v>268</v>
      </c>
      <c r="BS1143" s="274" t="s">
        <v>268</v>
      </c>
      <c r="BT1143" s="274" t="s">
        <v>268</v>
      </c>
      <c r="BU1143" s="274" t="s">
        <v>268</v>
      </c>
      <c r="BV1143" s="274" t="s">
        <v>268</v>
      </c>
      <c r="BW1143" s="274" t="s">
        <v>268</v>
      </c>
      <c r="BX1143" s="274" t="s">
        <v>268</v>
      </c>
      <c r="BY1143" s="295">
        <v>21.5</v>
      </c>
      <c r="BZ1143" s="295">
        <v>21.5</v>
      </c>
      <c r="CA1143" s="298" t="s">
        <v>142</v>
      </c>
      <c r="CB1143" s="297">
        <v>123</v>
      </c>
      <c r="CC1143" s="284">
        <f t="shared" si="70"/>
        <v>0</v>
      </c>
      <c r="CD1143" s="295">
        <f t="shared" si="71"/>
        <v>21.5</v>
      </c>
      <c r="CE1143" s="284">
        <f t="shared" si="72"/>
        <v>1</v>
      </c>
      <c r="CF1143" s="295">
        <f t="shared" si="73"/>
        <v>0</v>
      </c>
      <c r="CG1143" s="274" t="s">
        <v>1817</v>
      </c>
      <c r="CH1143" s="274" t="s">
        <v>268</v>
      </c>
      <c r="CI1143" s="274" t="s">
        <v>268</v>
      </c>
      <c r="CJ1143" s="298" t="s">
        <v>275</v>
      </c>
      <c r="CK1143" s="297">
        <v>3</v>
      </c>
      <c r="CL1143" s="274" t="s">
        <v>268</v>
      </c>
      <c r="CM1143" s="274" t="s">
        <v>268</v>
      </c>
      <c r="CN1143" s="274" t="s">
        <v>268</v>
      </c>
      <c r="CO1143" s="274" t="s">
        <v>268</v>
      </c>
      <c r="CP1143" s="274" t="s">
        <v>268</v>
      </c>
      <c r="CQ1143" s="274" t="s">
        <v>268</v>
      </c>
      <c r="CR1143" s="274" t="s">
        <v>877</v>
      </c>
      <c r="CS1143" s="274">
        <v>10.54</v>
      </c>
      <c r="CT1143" s="274" t="s">
        <v>268</v>
      </c>
      <c r="CU1143" s="274">
        <v>10.54</v>
      </c>
      <c r="CV1143" s="274">
        <v>365</v>
      </c>
      <c r="CW1143" s="274" t="s">
        <v>878</v>
      </c>
      <c r="CX1143" s="274" t="s">
        <v>835</v>
      </c>
      <c r="CY1143" s="274" t="s">
        <v>836</v>
      </c>
      <c r="CZ1143" s="274" t="s">
        <v>837</v>
      </c>
      <c r="DA1143" s="274" t="s">
        <v>268</v>
      </c>
      <c r="DB1143" s="274" t="s">
        <v>268</v>
      </c>
      <c r="DC1143" s="274" t="s">
        <v>268</v>
      </c>
      <c r="DD1143" s="274" t="s">
        <v>268</v>
      </c>
      <c r="DE1143" s="274" t="s">
        <v>268</v>
      </c>
      <c r="DF1143" s="274" t="s">
        <v>268</v>
      </c>
      <c r="DG1143" s="299">
        <f>IFERROR(IF(CA1143="D",IF(CK1143="A dispo.",CD1143*VLOOKUP('DATI INPUT'!$F$27,TARIFFE_UD,2,FALSE),CD1143*VLOOKUP(CK1143,TARIFFE_UD,2,FALSE)),CD1143*VLOOKUP(CB1143-100,TARIFFE_UND,2,FALSE)),0)</f>
        <v>17.026933573831595</v>
      </c>
      <c r="DH1143" s="299">
        <f>IFERROR(IF(CA1143="D",IF(CK1143="A dispo.",CF1143*VLOOKUP('DATI INPUT'!$F$27,TARIFFE_UD,3,FALSE),CF1143*VLOOKUP(CK1143,TARIFFE_UD,3,FALSE)),CF1143*VLOOKUP(CB1143-100,TARIFFE_UND,3,FALSE)),0)</f>
        <v>0</v>
      </c>
    </row>
    <row r="1144" spans="1:112" x14ac:dyDescent="0.25">
      <c r="A1144" s="274" t="s">
        <v>8730</v>
      </c>
      <c r="B1144" s="274" t="s">
        <v>7512</v>
      </c>
      <c r="C1144" s="274" t="s">
        <v>8731</v>
      </c>
      <c r="D1144" s="274" t="s">
        <v>7514</v>
      </c>
      <c r="E1144" s="274" t="s">
        <v>268</v>
      </c>
      <c r="F1144" s="274" t="s">
        <v>156</v>
      </c>
      <c r="G1144" s="274" t="s">
        <v>7515</v>
      </c>
      <c r="H1144" s="274" t="s">
        <v>4395</v>
      </c>
      <c r="I1144" s="274" t="s">
        <v>7516</v>
      </c>
      <c r="J1144" s="274" t="s">
        <v>274</v>
      </c>
      <c r="K1144" s="274" t="s">
        <v>7517</v>
      </c>
      <c r="L1144" s="274" t="s">
        <v>871</v>
      </c>
      <c r="M1144" s="274" t="s">
        <v>4398</v>
      </c>
      <c r="N1144" s="274" t="s">
        <v>984</v>
      </c>
      <c r="O1144" s="274" t="s">
        <v>873</v>
      </c>
      <c r="P1144" s="274" t="s">
        <v>4399</v>
      </c>
      <c r="Q1144" s="274" t="s">
        <v>271</v>
      </c>
      <c r="R1144" s="274" t="s">
        <v>268</v>
      </c>
      <c r="S1144" s="274" t="s">
        <v>268</v>
      </c>
      <c r="T1144" s="274" t="s">
        <v>268</v>
      </c>
      <c r="U1144" s="274" t="s">
        <v>268</v>
      </c>
      <c r="V1144" s="274" t="s">
        <v>268</v>
      </c>
      <c r="W1144" s="274" t="s">
        <v>4398</v>
      </c>
      <c r="X1144" s="274" t="s">
        <v>4399</v>
      </c>
      <c r="Y1144" s="274" t="s">
        <v>271</v>
      </c>
      <c r="Z1144" s="274" t="s">
        <v>268</v>
      </c>
      <c r="AA1144" s="274" t="s">
        <v>268</v>
      </c>
      <c r="AB1144" s="274" t="s">
        <v>268</v>
      </c>
      <c r="AC1144" s="274" t="s">
        <v>268</v>
      </c>
      <c r="AD1144" s="274" t="s">
        <v>268</v>
      </c>
      <c r="AE1144" s="274" t="s">
        <v>287</v>
      </c>
      <c r="AF1144" s="274" t="s">
        <v>1811</v>
      </c>
      <c r="AG1144" s="274" t="s">
        <v>875</v>
      </c>
      <c r="AH1144" s="274" t="s">
        <v>423</v>
      </c>
      <c r="AI1144" s="274" t="s">
        <v>4400</v>
      </c>
      <c r="AJ1144" s="274" t="s">
        <v>268</v>
      </c>
      <c r="AK1144" s="274" t="s">
        <v>381</v>
      </c>
      <c r="AL1144" s="274" t="s">
        <v>268</v>
      </c>
      <c r="AM1144" s="274" t="s">
        <v>355</v>
      </c>
      <c r="AN1144" s="274" t="s">
        <v>268</v>
      </c>
      <c r="AO1144" s="274" t="s">
        <v>268</v>
      </c>
      <c r="AP1144" s="274" t="s">
        <v>268</v>
      </c>
      <c r="AQ1144" s="274" t="s">
        <v>268</v>
      </c>
      <c r="AR1144" s="274" t="s">
        <v>268</v>
      </c>
      <c r="AS1144" s="274" t="s">
        <v>268</v>
      </c>
      <c r="AT1144" s="274" t="s">
        <v>268</v>
      </c>
      <c r="AU1144" s="274" t="s">
        <v>268</v>
      </c>
      <c r="AV1144" s="274" t="s">
        <v>268</v>
      </c>
      <c r="AW1144" s="274" t="s">
        <v>268</v>
      </c>
      <c r="AX1144" s="274" t="s">
        <v>268</v>
      </c>
      <c r="AY1144" s="274" t="s">
        <v>268</v>
      </c>
      <c r="AZ1144" s="274" t="s">
        <v>268</v>
      </c>
      <c r="BA1144" s="274" t="s">
        <v>268</v>
      </c>
      <c r="BB1144" s="274" t="s">
        <v>268</v>
      </c>
      <c r="BC1144" s="274" t="s">
        <v>268</v>
      </c>
      <c r="BD1144" s="274" t="s">
        <v>268</v>
      </c>
      <c r="BE1144" s="274" t="s">
        <v>268</v>
      </c>
      <c r="BF1144" s="274" t="s">
        <v>268</v>
      </c>
      <c r="BG1144" s="274" t="s">
        <v>268</v>
      </c>
      <c r="BH1144" s="274" t="s">
        <v>268</v>
      </c>
      <c r="BI1144" s="274" t="s">
        <v>268</v>
      </c>
      <c r="BJ1144" s="274" t="s">
        <v>268</v>
      </c>
      <c r="BK1144" s="274" t="s">
        <v>268</v>
      </c>
      <c r="BL1144" s="274" t="s">
        <v>268</v>
      </c>
      <c r="BM1144" s="274" t="s">
        <v>268</v>
      </c>
      <c r="BN1144" s="274" t="s">
        <v>268</v>
      </c>
      <c r="BO1144" s="274" t="s">
        <v>268</v>
      </c>
      <c r="BP1144" s="274" t="s">
        <v>268</v>
      </c>
      <c r="BQ1144" s="274" t="s">
        <v>268</v>
      </c>
      <c r="BR1144" s="274" t="s">
        <v>268</v>
      </c>
      <c r="BS1144" s="274" t="s">
        <v>268</v>
      </c>
      <c r="BT1144" s="274" t="s">
        <v>268</v>
      </c>
      <c r="BU1144" s="274" t="s">
        <v>268</v>
      </c>
      <c r="BV1144" s="274" t="s">
        <v>268</v>
      </c>
      <c r="BW1144" s="274" t="s">
        <v>268</v>
      </c>
      <c r="BX1144" s="274" t="s">
        <v>268</v>
      </c>
      <c r="BY1144" s="295">
        <v>21.5</v>
      </c>
      <c r="BZ1144" s="295">
        <v>21.5</v>
      </c>
      <c r="CA1144" s="298" t="s">
        <v>142</v>
      </c>
      <c r="CB1144" s="297">
        <v>123</v>
      </c>
      <c r="CC1144" s="284">
        <f t="shared" si="70"/>
        <v>0</v>
      </c>
      <c r="CD1144" s="295">
        <f t="shared" si="71"/>
        <v>21.5</v>
      </c>
      <c r="CE1144" s="284">
        <f t="shared" si="72"/>
        <v>1</v>
      </c>
      <c r="CF1144" s="295">
        <f t="shared" si="73"/>
        <v>0</v>
      </c>
      <c r="CG1144" s="274" t="s">
        <v>1817</v>
      </c>
      <c r="CH1144" s="274" t="s">
        <v>268</v>
      </c>
      <c r="CI1144" s="274" t="s">
        <v>268</v>
      </c>
      <c r="CJ1144" s="298" t="s">
        <v>271</v>
      </c>
      <c r="CK1144" s="297">
        <v>1</v>
      </c>
      <c r="CL1144" s="274" t="s">
        <v>268</v>
      </c>
      <c r="CM1144" s="274" t="s">
        <v>268</v>
      </c>
      <c r="CN1144" s="274" t="s">
        <v>268</v>
      </c>
      <c r="CO1144" s="274" t="s">
        <v>268</v>
      </c>
      <c r="CP1144" s="274" t="s">
        <v>268</v>
      </c>
      <c r="CQ1144" s="274" t="s">
        <v>268</v>
      </c>
      <c r="CR1144" s="274" t="s">
        <v>877</v>
      </c>
      <c r="CS1144" s="274">
        <v>8.17</v>
      </c>
      <c r="CT1144" s="274" t="s">
        <v>268</v>
      </c>
      <c r="CU1144" s="274">
        <v>8.17</v>
      </c>
      <c r="CV1144" s="274">
        <v>365</v>
      </c>
      <c r="CW1144" s="274" t="s">
        <v>878</v>
      </c>
      <c r="CX1144" s="274" t="s">
        <v>835</v>
      </c>
      <c r="CY1144" s="274" t="s">
        <v>836</v>
      </c>
      <c r="CZ1144" s="274" t="s">
        <v>837</v>
      </c>
      <c r="DA1144" s="274" t="s">
        <v>268</v>
      </c>
      <c r="DB1144" s="274" t="s">
        <v>268</v>
      </c>
      <c r="DC1144" s="274" t="s">
        <v>268</v>
      </c>
      <c r="DD1144" s="274" t="s">
        <v>268</v>
      </c>
      <c r="DE1144" s="274" t="s">
        <v>268</v>
      </c>
      <c r="DF1144" s="274" t="s">
        <v>268</v>
      </c>
      <c r="DG1144" s="299">
        <f>IFERROR(IF(CA1144="D",IF(CK1144="A dispo.",CD1144*VLOOKUP('DATI INPUT'!$F$27,TARIFFE_UD,2,FALSE),CD1144*VLOOKUP(CK1144,TARIFFE_UD,2,FALSE)),CD1144*VLOOKUP(CB1144-100,TARIFFE_UND,2,FALSE)),0)</f>
        <v>13.243170557424575</v>
      </c>
      <c r="DH1144" s="299">
        <f>IFERROR(IF(CA1144="D",IF(CK1144="A dispo.",CF1144*VLOOKUP('DATI INPUT'!$F$27,TARIFFE_UD,3,FALSE),CF1144*VLOOKUP(CK1144,TARIFFE_UD,3,FALSE)),CF1144*VLOOKUP(CB1144-100,TARIFFE_UND,3,FALSE)),0)</f>
        <v>0</v>
      </c>
    </row>
    <row r="1145" spans="1:112" x14ac:dyDescent="0.25">
      <c r="A1145" s="274" t="s">
        <v>8732</v>
      </c>
      <c r="B1145" s="274" t="s">
        <v>1096</v>
      </c>
      <c r="C1145" s="274" t="s">
        <v>1573</v>
      </c>
      <c r="D1145" s="274" t="s">
        <v>4672</v>
      </c>
      <c r="E1145" s="274" t="s">
        <v>268</v>
      </c>
      <c r="F1145" s="274" t="s">
        <v>156</v>
      </c>
      <c r="G1145" s="274" t="s">
        <v>4673</v>
      </c>
      <c r="H1145" s="274" t="s">
        <v>983</v>
      </c>
      <c r="I1145" s="274" t="s">
        <v>344</v>
      </c>
      <c r="J1145" s="274" t="s">
        <v>274</v>
      </c>
      <c r="K1145" s="274" t="s">
        <v>4674</v>
      </c>
      <c r="L1145" s="274" t="s">
        <v>152</v>
      </c>
      <c r="M1145" s="274" t="s">
        <v>4675</v>
      </c>
      <c r="N1145" s="274" t="s">
        <v>984</v>
      </c>
      <c r="O1145" s="274" t="s">
        <v>873</v>
      </c>
      <c r="P1145" s="274" t="s">
        <v>2116</v>
      </c>
      <c r="Q1145" s="274" t="s">
        <v>277</v>
      </c>
      <c r="R1145" s="274" t="s">
        <v>153</v>
      </c>
      <c r="S1145" s="274" t="s">
        <v>268</v>
      </c>
      <c r="T1145" s="274" t="s">
        <v>268</v>
      </c>
      <c r="U1145" s="274" t="s">
        <v>268</v>
      </c>
      <c r="V1145" s="274" t="s">
        <v>268</v>
      </c>
      <c r="W1145" s="274" t="s">
        <v>4675</v>
      </c>
      <c r="X1145" s="274" t="s">
        <v>2116</v>
      </c>
      <c r="Y1145" s="274" t="s">
        <v>277</v>
      </c>
      <c r="Z1145" s="274" t="s">
        <v>153</v>
      </c>
      <c r="AA1145" s="274" t="s">
        <v>268</v>
      </c>
      <c r="AB1145" s="274" t="s">
        <v>268</v>
      </c>
      <c r="AC1145" s="274" t="s">
        <v>268</v>
      </c>
      <c r="AD1145" s="274" t="s">
        <v>268</v>
      </c>
      <c r="AE1145" s="274" t="s">
        <v>268</v>
      </c>
      <c r="AF1145" s="274" t="s">
        <v>268</v>
      </c>
      <c r="AG1145" s="274" t="s">
        <v>268</v>
      </c>
      <c r="AH1145" s="274" t="s">
        <v>268</v>
      </c>
      <c r="AI1145" s="274" t="s">
        <v>268</v>
      </c>
      <c r="AJ1145" s="274" t="s">
        <v>268</v>
      </c>
      <c r="AK1145" s="274" t="s">
        <v>268</v>
      </c>
      <c r="AL1145" s="274" t="s">
        <v>268</v>
      </c>
      <c r="AM1145" s="274" t="s">
        <v>268</v>
      </c>
      <c r="AN1145" s="274" t="s">
        <v>268</v>
      </c>
      <c r="AO1145" s="274" t="s">
        <v>268</v>
      </c>
      <c r="AP1145" s="274" t="s">
        <v>268</v>
      </c>
      <c r="AQ1145" s="274" t="s">
        <v>268</v>
      </c>
      <c r="AR1145" s="274" t="s">
        <v>268</v>
      </c>
      <c r="AS1145" s="274" t="s">
        <v>268</v>
      </c>
      <c r="AT1145" s="274" t="s">
        <v>268</v>
      </c>
      <c r="AU1145" s="274" t="s">
        <v>268</v>
      </c>
      <c r="AV1145" s="274" t="s">
        <v>268</v>
      </c>
      <c r="AW1145" s="274" t="s">
        <v>268</v>
      </c>
      <c r="AX1145" s="274" t="s">
        <v>268</v>
      </c>
      <c r="AY1145" s="274" t="s">
        <v>268</v>
      </c>
      <c r="AZ1145" s="274" t="s">
        <v>268</v>
      </c>
      <c r="BA1145" s="274" t="s">
        <v>268</v>
      </c>
      <c r="BB1145" s="274" t="s">
        <v>268</v>
      </c>
      <c r="BC1145" s="274" t="s">
        <v>268</v>
      </c>
      <c r="BD1145" s="274" t="s">
        <v>268</v>
      </c>
      <c r="BE1145" s="274" t="s">
        <v>268</v>
      </c>
      <c r="BF1145" s="274" t="s">
        <v>268</v>
      </c>
      <c r="BG1145" s="274" t="s">
        <v>268</v>
      </c>
      <c r="BH1145" s="274" t="s">
        <v>268</v>
      </c>
      <c r="BI1145" s="274" t="s">
        <v>268</v>
      </c>
      <c r="BJ1145" s="274" t="s">
        <v>268</v>
      </c>
      <c r="BK1145" s="274" t="s">
        <v>268</v>
      </c>
      <c r="BL1145" s="274" t="s">
        <v>268</v>
      </c>
      <c r="BM1145" s="274" t="s">
        <v>268</v>
      </c>
      <c r="BN1145" s="274" t="s">
        <v>268</v>
      </c>
      <c r="BO1145" s="274" t="s">
        <v>268</v>
      </c>
      <c r="BP1145" s="274" t="s">
        <v>268</v>
      </c>
      <c r="BQ1145" s="274" t="s">
        <v>268</v>
      </c>
      <c r="BR1145" s="274" t="s">
        <v>268</v>
      </c>
      <c r="BS1145" s="274" t="s">
        <v>268</v>
      </c>
      <c r="BT1145" s="274" t="s">
        <v>268</v>
      </c>
      <c r="BU1145" s="274" t="s">
        <v>268</v>
      </c>
      <c r="BV1145" s="274" t="s">
        <v>268</v>
      </c>
      <c r="BW1145" s="274" t="s">
        <v>268</v>
      </c>
      <c r="BX1145" s="274" t="s">
        <v>268</v>
      </c>
      <c r="BY1145" s="295">
        <v>35</v>
      </c>
      <c r="BZ1145" s="295">
        <v>35</v>
      </c>
      <c r="CA1145" s="298" t="s">
        <v>142</v>
      </c>
      <c r="CB1145" s="297">
        <v>123</v>
      </c>
      <c r="CC1145" s="284">
        <f t="shared" si="70"/>
        <v>0</v>
      </c>
      <c r="CD1145" s="295">
        <f t="shared" si="71"/>
        <v>35</v>
      </c>
      <c r="CE1145" s="284">
        <f t="shared" si="72"/>
        <v>1</v>
      </c>
      <c r="CF1145" s="295">
        <f t="shared" si="73"/>
        <v>0</v>
      </c>
      <c r="CG1145" s="274" t="s">
        <v>1817</v>
      </c>
      <c r="CH1145" s="274" t="s">
        <v>268</v>
      </c>
      <c r="CI1145" s="274" t="s">
        <v>268</v>
      </c>
      <c r="CJ1145" s="298" t="s">
        <v>275</v>
      </c>
      <c r="CK1145" s="297">
        <v>3</v>
      </c>
      <c r="CL1145" s="274" t="s">
        <v>268</v>
      </c>
      <c r="CM1145" s="274" t="s">
        <v>268</v>
      </c>
      <c r="CN1145" s="274" t="s">
        <v>268</v>
      </c>
      <c r="CO1145" s="274" t="s">
        <v>268</v>
      </c>
      <c r="CP1145" s="274" t="s">
        <v>268</v>
      </c>
      <c r="CQ1145" s="274" t="s">
        <v>268</v>
      </c>
      <c r="CR1145" s="274" t="s">
        <v>877</v>
      </c>
      <c r="CS1145" s="274">
        <v>17.149999999999999</v>
      </c>
      <c r="CT1145" s="274" t="s">
        <v>268</v>
      </c>
      <c r="CU1145" s="274">
        <v>17.149999999999999</v>
      </c>
      <c r="CV1145" s="274">
        <v>365</v>
      </c>
      <c r="CW1145" s="274" t="s">
        <v>878</v>
      </c>
      <c r="CX1145" s="274" t="s">
        <v>835</v>
      </c>
      <c r="CY1145" s="274" t="s">
        <v>836</v>
      </c>
      <c r="CZ1145" s="274" t="s">
        <v>837</v>
      </c>
      <c r="DA1145" s="274" t="s">
        <v>268</v>
      </c>
      <c r="DB1145" s="274" t="s">
        <v>268</v>
      </c>
      <c r="DC1145" s="274" t="s">
        <v>268</v>
      </c>
      <c r="DD1145" s="274" t="s">
        <v>268</v>
      </c>
      <c r="DE1145" s="274" t="s">
        <v>268</v>
      </c>
      <c r="DF1145" s="274" t="s">
        <v>268</v>
      </c>
      <c r="DG1145" s="299">
        <f>IFERROR(IF(CA1145="D",IF(CK1145="A dispo.",CD1145*VLOOKUP('DATI INPUT'!$F$27,TARIFFE_UD,2,FALSE),CD1145*VLOOKUP(CK1145,TARIFFE_UD,2,FALSE)),CD1145*VLOOKUP(CB1145-100,TARIFFE_UND,2,FALSE)),0)</f>
        <v>27.718263957400271</v>
      </c>
      <c r="DH1145" s="299">
        <f>IFERROR(IF(CA1145="D",IF(CK1145="A dispo.",CF1145*VLOOKUP('DATI INPUT'!$F$27,TARIFFE_UD,3,FALSE),CF1145*VLOOKUP(CK1145,TARIFFE_UD,3,FALSE)),CF1145*VLOOKUP(CB1145-100,TARIFFE_UND,3,FALSE)),0)</f>
        <v>0</v>
      </c>
    </row>
    <row r="1146" spans="1:112" x14ac:dyDescent="0.25">
      <c r="A1146" s="274" t="s">
        <v>8733</v>
      </c>
      <c r="B1146" s="274" t="s">
        <v>531</v>
      </c>
      <c r="C1146" s="274" t="s">
        <v>1574</v>
      </c>
      <c r="D1146" s="274" t="s">
        <v>4997</v>
      </c>
      <c r="E1146" s="274" t="s">
        <v>268</v>
      </c>
      <c r="F1146" s="274" t="s">
        <v>156</v>
      </c>
      <c r="G1146" s="274" t="s">
        <v>4998</v>
      </c>
      <c r="H1146" s="274" t="s">
        <v>1744</v>
      </c>
      <c r="I1146" s="274" t="s">
        <v>4999</v>
      </c>
      <c r="J1146" s="274" t="s">
        <v>156</v>
      </c>
      <c r="K1146" s="274" t="s">
        <v>5000</v>
      </c>
      <c r="L1146" s="274" t="s">
        <v>960</v>
      </c>
      <c r="M1146" s="274" t="s">
        <v>4946</v>
      </c>
      <c r="N1146" s="274" t="s">
        <v>984</v>
      </c>
      <c r="O1146" s="274" t="s">
        <v>873</v>
      </c>
      <c r="P1146" s="274" t="s">
        <v>1830</v>
      </c>
      <c r="Q1146" s="274" t="s">
        <v>271</v>
      </c>
      <c r="R1146" s="274" t="s">
        <v>268</v>
      </c>
      <c r="S1146" s="274" t="s">
        <v>268</v>
      </c>
      <c r="T1146" s="274" t="s">
        <v>268</v>
      </c>
      <c r="U1146" s="274" t="s">
        <v>268</v>
      </c>
      <c r="V1146" s="274" t="s">
        <v>268</v>
      </c>
      <c r="W1146" s="274" t="s">
        <v>4946</v>
      </c>
      <c r="X1146" s="274" t="s">
        <v>1830</v>
      </c>
      <c r="Y1146" s="274" t="s">
        <v>271</v>
      </c>
      <c r="Z1146" s="274" t="s">
        <v>268</v>
      </c>
      <c r="AA1146" s="274" t="s">
        <v>268</v>
      </c>
      <c r="AB1146" s="274" t="s">
        <v>268</v>
      </c>
      <c r="AC1146" s="274" t="s">
        <v>268</v>
      </c>
      <c r="AD1146" s="274" t="s">
        <v>268</v>
      </c>
      <c r="AE1146" s="274" t="s">
        <v>268</v>
      </c>
      <c r="AF1146" s="274" t="s">
        <v>268</v>
      </c>
      <c r="AG1146" s="274" t="s">
        <v>268</v>
      </c>
      <c r="AH1146" s="274" t="s">
        <v>268</v>
      </c>
      <c r="AI1146" s="274" t="s">
        <v>268</v>
      </c>
      <c r="AJ1146" s="274" t="s">
        <v>268</v>
      </c>
      <c r="AK1146" s="274" t="s">
        <v>268</v>
      </c>
      <c r="AL1146" s="274" t="s">
        <v>268</v>
      </c>
      <c r="AM1146" s="274" t="s">
        <v>268</v>
      </c>
      <c r="AN1146" s="274" t="s">
        <v>268</v>
      </c>
      <c r="AO1146" s="274" t="s">
        <v>268</v>
      </c>
      <c r="AP1146" s="274" t="s">
        <v>268</v>
      </c>
      <c r="AQ1146" s="274" t="s">
        <v>268</v>
      </c>
      <c r="AR1146" s="274" t="s">
        <v>268</v>
      </c>
      <c r="AS1146" s="274" t="s">
        <v>268</v>
      </c>
      <c r="AT1146" s="274" t="s">
        <v>268</v>
      </c>
      <c r="AU1146" s="274" t="s">
        <v>268</v>
      </c>
      <c r="AV1146" s="274" t="s">
        <v>268</v>
      </c>
      <c r="AW1146" s="274" t="s">
        <v>268</v>
      </c>
      <c r="AX1146" s="274" t="s">
        <v>268</v>
      </c>
      <c r="AY1146" s="274" t="s">
        <v>268</v>
      </c>
      <c r="AZ1146" s="274" t="s">
        <v>268</v>
      </c>
      <c r="BA1146" s="274" t="s">
        <v>268</v>
      </c>
      <c r="BB1146" s="274" t="s">
        <v>268</v>
      </c>
      <c r="BC1146" s="274" t="s">
        <v>268</v>
      </c>
      <c r="BD1146" s="274" t="s">
        <v>268</v>
      </c>
      <c r="BE1146" s="274" t="s">
        <v>268</v>
      </c>
      <c r="BF1146" s="274" t="s">
        <v>268</v>
      </c>
      <c r="BG1146" s="274" t="s">
        <v>268</v>
      </c>
      <c r="BH1146" s="274" t="s">
        <v>268</v>
      </c>
      <c r="BI1146" s="274" t="s">
        <v>268</v>
      </c>
      <c r="BJ1146" s="274" t="s">
        <v>268</v>
      </c>
      <c r="BK1146" s="274" t="s">
        <v>268</v>
      </c>
      <c r="BL1146" s="274" t="s">
        <v>268</v>
      </c>
      <c r="BM1146" s="274" t="s">
        <v>268</v>
      </c>
      <c r="BN1146" s="274" t="s">
        <v>268</v>
      </c>
      <c r="BO1146" s="274" t="s">
        <v>268</v>
      </c>
      <c r="BP1146" s="274" t="s">
        <v>268</v>
      </c>
      <c r="BQ1146" s="274" t="s">
        <v>268</v>
      </c>
      <c r="BR1146" s="274" t="s">
        <v>268</v>
      </c>
      <c r="BS1146" s="274" t="s">
        <v>268</v>
      </c>
      <c r="BT1146" s="274" t="s">
        <v>268</v>
      </c>
      <c r="BU1146" s="274" t="s">
        <v>268</v>
      </c>
      <c r="BV1146" s="274" t="s">
        <v>268</v>
      </c>
      <c r="BW1146" s="274" t="s">
        <v>268</v>
      </c>
      <c r="BX1146" s="274" t="s">
        <v>268</v>
      </c>
      <c r="BY1146" s="295">
        <v>55</v>
      </c>
      <c r="BZ1146" s="295">
        <v>55</v>
      </c>
      <c r="CA1146" s="298" t="s">
        <v>142</v>
      </c>
      <c r="CB1146" s="297">
        <v>123</v>
      </c>
      <c r="CC1146" s="284">
        <f t="shared" si="70"/>
        <v>0</v>
      </c>
      <c r="CD1146" s="295">
        <f t="shared" si="71"/>
        <v>55</v>
      </c>
      <c r="CE1146" s="284">
        <f t="shared" si="72"/>
        <v>1</v>
      </c>
      <c r="CF1146" s="295">
        <f t="shared" si="73"/>
        <v>0</v>
      </c>
      <c r="CG1146" s="274" t="s">
        <v>1817</v>
      </c>
      <c r="CH1146" s="274" t="s">
        <v>268</v>
      </c>
      <c r="CI1146" s="274" t="s">
        <v>268</v>
      </c>
      <c r="CJ1146" s="298" t="s">
        <v>271</v>
      </c>
      <c r="CK1146" s="297">
        <v>1</v>
      </c>
      <c r="CL1146" s="274" t="s">
        <v>268</v>
      </c>
      <c r="CM1146" s="274" t="s">
        <v>268</v>
      </c>
      <c r="CN1146" s="274" t="s">
        <v>268</v>
      </c>
      <c r="CO1146" s="274" t="s">
        <v>268</v>
      </c>
      <c r="CP1146" s="274" t="s">
        <v>268</v>
      </c>
      <c r="CQ1146" s="274" t="s">
        <v>268</v>
      </c>
      <c r="CR1146" s="274" t="s">
        <v>877</v>
      </c>
      <c r="CS1146" s="274">
        <v>20.9</v>
      </c>
      <c r="CT1146" s="274" t="s">
        <v>268</v>
      </c>
      <c r="CU1146" s="274">
        <v>20.9</v>
      </c>
      <c r="CV1146" s="274">
        <v>365</v>
      </c>
      <c r="CW1146" s="274" t="s">
        <v>878</v>
      </c>
      <c r="CX1146" s="274" t="s">
        <v>835</v>
      </c>
      <c r="CY1146" s="274" t="s">
        <v>836</v>
      </c>
      <c r="CZ1146" s="274" t="s">
        <v>837</v>
      </c>
      <c r="DA1146" s="274" t="s">
        <v>268</v>
      </c>
      <c r="DB1146" s="274" t="s">
        <v>268</v>
      </c>
      <c r="DC1146" s="274" t="s">
        <v>268</v>
      </c>
      <c r="DD1146" s="274" t="s">
        <v>268</v>
      </c>
      <c r="DE1146" s="274" t="s">
        <v>268</v>
      </c>
      <c r="DF1146" s="274" t="s">
        <v>268</v>
      </c>
      <c r="DG1146" s="299">
        <f>IFERROR(IF(CA1146="D",IF(CK1146="A dispo.",CD1146*VLOOKUP('DATI INPUT'!$F$27,TARIFFE_UD,2,FALSE),CD1146*VLOOKUP(CK1146,TARIFFE_UD,2,FALSE)),CD1146*VLOOKUP(CB1146-100,TARIFFE_UND,2,FALSE)),0)</f>
        <v>33.877878170155888</v>
      </c>
      <c r="DH1146" s="299">
        <f>IFERROR(IF(CA1146="D",IF(CK1146="A dispo.",CF1146*VLOOKUP('DATI INPUT'!$F$27,TARIFFE_UD,3,FALSE),CF1146*VLOOKUP(CK1146,TARIFFE_UD,3,FALSE)),CF1146*VLOOKUP(CB1146-100,TARIFFE_UND,3,FALSE)),0)</f>
        <v>0</v>
      </c>
    </row>
    <row r="1147" spans="1:112" x14ac:dyDescent="0.25">
      <c r="A1147" s="274" t="s">
        <v>8734</v>
      </c>
      <c r="B1147" s="274" t="s">
        <v>3041</v>
      </c>
      <c r="C1147" s="274" t="s">
        <v>1575</v>
      </c>
      <c r="D1147" s="274" t="s">
        <v>3043</v>
      </c>
      <c r="E1147" s="274" t="s">
        <v>268</v>
      </c>
      <c r="F1147" s="274" t="s">
        <v>156</v>
      </c>
      <c r="G1147" s="274" t="s">
        <v>3044</v>
      </c>
      <c r="H1147" s="274" t="s">
        <v>914</v>
      </c>
      <c r="I1147" s="274" t="s">
        <v>3045</v>
      </c>
      <c r="J1147" s="274" t="s">
        <v>274</v>
      </c>
      <c r="K1147" s="274" t="s">
        <v>3046</v>
      </c>
      <c r="L1147" s="274" t="s">
        <v>871</v>
      </c>
      <c r="M1147" s="274" t="s">
        <v>3047</v>
      </c>
      <c r="N1147" s="274" t="s">
        <v>984</v>
      </c>
      <c r="O1147" s="274" t="s">
        <v>873</v>
      </c>
      <c r="P1147" s="274" t="s">
        <v>1934</v>
      </c>
      <c r="Q1147" s="274" t="s">
        <v>277</v>
      </c>
      <c r="R1147" s="274" t="s">
        <v>154</v>
      </c>
      <c r="S1147" s="274" t="s">
        <v>268</v>
      </c>
      <c r="T1147" s="274" t="s">
        <v>268</v>
      </c>
      <c r="U1147" s="274" t="s">
        <v>268</v>
      </c>
      <c r="V1147" s="274" t="s">
        <v>268</v>
      </c>
      <c r="W1147" s="274" t="s">
        <v>3047</v>
      </c>
      <c r="X1147" s="274" t="s">
        <v>1934</v>
      </c>
      <c r="Y1147" s="274" t="s">
        <v>277</v>
      </c>
      <c r="Z1147" s="274" t="s">
        <v>154</v>
      </c>
      <c r="AA1147" s="274" t="s">
        <v>268</v>
      </c>
      <c r="AB1147" s="274" t="s">
        <v>268</v>
      </c>
      <c r="AC1147" s="274" t="s">
        <v>268</v>
      </c>
      <c r="AD1147" s="274" t="s">
        <v>268</v>
      </c>
      <c r="AE1147" s="274" t="s">
        <v>287</v>
      </c>
      <c r="AF1147" s="274" t="s">
        <v>1811</v>
      </c>
      <c r="AG1147" s="274" t="s">
        <v>875</v>
      </c>
      <c r="AH1147" s="274" t="s">
        <v>1812</v>
      </c>
      <c r="AI1147" s="274" t="s">
        <v>3048</v>
      </c>
      <c r="AJ1147" s="274" t="s">
        <v>268</v>
      </c>
      <c r="AK1147" s="274" t="s">
        <v>377</v>
      </c>
      <c r="AL1147" s="274" t="s">
        <v>268</v>
      </c>
      <c r="AM1147" s="274" t="s">
        <v>268</v>
      </c>
      <c r="AN1147" s="274" t="s">
        <v>268</v>
      </c>
      <c r="AO1147" s="274" t="s">
        <v>268</v>
      </c>
      <c r="AP1147" s="274" t="s">
        <v>268</v>
      </c>
      <c r="AQ1147" s="274" t="s">
        <v>268</v>
      </c>
      <c r="AR1147" s="274" t="s">
        <v>268</v>
      </c>
      <c r="AS1147" s="274" t="s">
        <v>268</v>
      </c>
      <c r="AT1147" s="274" t="s">
        <v>268</v>
      </c>
      <c r="AU1147" s="274" t="s">
        <v>268</v>
      </c>
      <c r="AV1147" s="274" t="s">
        <v>268</v>
      </c>
      <c r="AW1147" s="274" t="s">
        <v>268</v>
      </c>
      <c r="AX1147" s="274" t="s">
        <v>268</v>
      </c>
      <c r="AY1147" s="274" t="s">
        <v>268</v>
      </c>
      <c r="AZ1147" s="274" t="s">
        <v>268</v>
      </c>
      <c r="BA1147" s="274" t="s">
        <v>268</v>
      </c>
      <c r="BB1147" s="274" t="s">
        <v>268</v>
      </c>
      <c r="BC1147" s="274" t="s">
        <v>268</v>
      </c>
      <c r="BD1147" s="274" t="s">
        <v>268</v>
      </c>
      <c r="BE1147" s="274" t="s">
        <v>268</v>
      </c>
      <c r="BF1147" s="274" t="s">
        <v>268</v>
      </c>
      <c r="BG1147" s="274" t="s">
        <v>268</v>
      </c>
      <c r="BH1147" s="274" t="s">
        <v>268</v>
      </c>
      <c r="BI1147" s="274" t="s">
        <v>268</v>
      </c>
      <c r="BJ1147" s="274" t="s">
        <v>268</v>
      </c>
      <c r="BK1147" s="274" t="s">
        <v>268</v>
      </c>
      <c r="BL1147" s="274" t="s">
        <v>268</v>
      </c>
      <c r="BM1147" s="274" t="s">
        <v>268</v>
      </c>
      <c r="BN1147" s="274" t="s">
        <v>268</v>
      </c>
      <c r="BO1147" s="274" t="s">
        <v>268</v>
      </c>
      <c r="BP1147" s="274" t="s">
        <v>268</v>
      </c>
      <c r="BQ1147" s="274" t="s">
        <v>268</v>
      </c>
      <c r="BR1147" s="274" t="s">
        <v>268</v>
      </c>
      <c r="BS1147" s="274" t="s">
        <v>268</v>
      </c>
      <c r="BT1147" s="274" t="s">
        <v>268</v>
      </c>
      <c r="BU1147" s="274" t="s">
        <v>268</v>
      </c>
      <c r="BV1147" s="274" t="s">
        <v>268</v>
      </c>
      <c r="BW1147" s="274" t="s">
        <v>268</v>
      </c>
      <c r="BX1147" s="274" t="s">
        <v>268</v>
      </c>
      <c r="BY1147" s="295">
        <v>108</v>
      </c>
      <c r="BZ1147" s="295">
        <v>108</v>
      </c>
      <c r="CA1147" s="298" t="s">
        <v>142</v>
      </c>
      <c r="CB1147" s="297">
        <v>123</v>
      </c>
      <c r="CC1147" s="284">
        <f t="shared" si="70"/>
        <v>0</v>
      </c>
      <c r="CD1147" s="295">
        <f t="shared" si="71"/>
        <v>108</v>
      </c>
      <c r="CE1147" s="284">
        <f t="shared" si="72"/>
        <v>1</v>
      </c>
      <c r="CF1147" s="295">
        <f t="shared" si="73"/>
        <v>0</v>
      </c>
      <c r="CG1147" s="274" t="s">
        <v>1817</v>
      </c>
      <c r="CH1147" s="274" t="s">
        <v>268</v>
      </c>
      <c r="CI1147" s="274" t="s">
        <v>268</v>
      </c>
      <c r="CJ1147" s="298" t="s">
        <v>269</v>
      </c>
      <c r="CK1147" s="297">
        <v>5</v>
      </c>
      <c r="CL1147" s="274" t="s">
        <v>268</v>
      </c>
      <c r="CM1147" s="274" t="s">
        <v>268</v>
      </c>
      <c r="CN1147" s="274" t="s">
        <v>268</v>
      </c>
      <c r="CO1147" s="274" t="s">
        <v>268</v>
      </c>
      <c r="CP1147" s="274" t="s">
        <v>268</v>
      </c>
      <c r="CQ1147" s="274" t="s">
        <v>268</v>
      </c>
      <c r="CR1147" s="274" t="s">
        <v>877</v>
      </c>
      <c r="CS1147" s="274">
        <v>61.56</v>
      </c>
      <c r="CT1147" s="274" t="s">
        <v>268</v>
      </c>
      <c r="CU1147" s="274">
        <v>61.56</v>
      </c>
      <c r="CV1147" s="274">
        <v>365</v>
      </c>
      <c r="CW1147" s="274" t="s">
        <v>878</v>
      </c>
      <c r="CX1147" s="274" t="s">
        <v>835</v>
      </c>
      <c r="CY1147" s="274" t="s">
        <v>836</v>
      </c>
      <c r="CZ1147" s="274" t="s">
        <v>837</v>
      </c>
      <c r="DA1147" s="274" t="s">
        <v>268</v>
      </c>
      <c r="DB1147" s="274" t="s">
        <v>268</v>
      </c>
      <c r="DC1147" s="274" t="s">
        <v>268</v>
      </c>
      <c r="DD1147" s="274" t="s">
        <v>268</v>
      </c>
      <c r="DE1147" s="274" t="s">
        <v>268</v>
      </c>
      <c r="DF1147" s="274" t="s">
        <v>268</v>
      </c>
      <c r="DG1147" s="299">
        <f>IFERROR(IF(CA1147="D",IF(CK1147="A dispo.",CD1147*VLOOKUP('DATI INPUT'!$F$27,TARIFFE_UD,2,FALSE),CD1147*VLOOKUP(CK1147,TARIFFE_UD,2,FALSE)),CD1147*VLOOKUP(CB1147-100,TARIFFE_UND,2,FALSE)),0)</f>
        <v>98.201849449075254</v>
      </c>
      <c r="DH1147" s="299">
        <f>IFERROR(IF(CA1147="D",IF(CK1147="A dispo.",CF1147*VLOOKUP('DATI INPUT'!$F$27,TARIFFE_UD,3,FALSE),CF1147*VLOOKUP(CK1147,TARIFFE_UD,3,FALSE)),CF1147*VLOOKUP(CB1147-100,TARIFFE_UND,3,FALSE)),0)</f>
        <v>0</v>
      </c>
    </row>
    <row r="1148" spans="1:112" x14ac:dyDescent="0.25">
      <c r="A1148" s="274" t="s">
        <v>8735</v>
      </c>
      <c r="B1148" s="274" t="s">
        <v>6778</v>
      </c>
      <c r="C1148" s="274" t="s">
        <v>1576</v>
      </c>
      <c r="D1148" s="274" t="s">
        <v>6780</v>
      </c>
      <c r="E1148" s="274" t="s">
        <v>268</v>
      </c>
      <c r="F1148" s="274" t="s">
        <v>156</v>
      </c>
      <c r="G1148" s="274" t="s">
        <v>6781</v>
      </c>
      <c r="H1148" s="274" t="s">
        <v>1326</v>
      </c>
      <c r="I1148" s="274" t="s">
        <v>6782</v>
      </c>
      <c r="J1148" s="274" t="s">
        <v>274</v>
      </c>
      <c r="K1148" s="274" t="s">
        <v>6783</v>
      </c>
      <c r="L1148" s="274" t="s">
        <v>871</v>
      </c>
      <c r="M1148" s="274" t="s">
        <v>6784</v>
      </c>
      <c r="N1148" s="274" t="s">
        <v>984</v>
      </c>
      <c r="O1148" s="274" t="s">
        <v>873</v>
      </c>
      <c r="P1148" s="274" t="s">
        <v>1754</v>
      </c>
      <c r="Q1148" s="274" t="s">
        <v>285</v>
      </c>
      <c r="R1148" s="274" t="s">
        <v>154</v>
      </c>
      <c r="S1148" s="274" t="s">
        <v>268</v>
      </c>
      <c r="T1148" s="274" t="s">
        <v>268</v>
      </c>
      <c r="U1148" s="274" t="s">
        <v>268</v>
      </c>
      <c r="V1148" s="274" t="s">
        <v>268</v>
      </c>
      <c r="W1148" s="274" t="s">
        <v>6784</v>
      </c>
      <c r="X1148" s="274" t="s">
        <v>1754</v>
      </c>
      <c r="Y1148" s="274" t="s">
        <v>285</v>
      </c>
      <c r="Z1148" s="274" t="s">
        <v>154</v>
      </c>
      <c r="AA1148" s="274" t="s">
        <v>268</v>
      </c>
      <c r="AB1148" s="274" t="s">
        <v>268</v>
      </c>
      <c r="AC1148" s="274" t="s">
        <v>268</v>
      </c>
      <c r="AD1148" s="274" t="s">
        <v>268</v>
      </c>
      <c r="AE1148" s="274" t="s">
        <v>287</v>
      </c>
      <c r="AF1148" s="274" t="s">
        <v>1811</v>
      </c>
      <c r="AG1148" s="274" t="s">
        <v>875</v>
      </c>
      <c r="AH1148" s="274" t="s">
        <v>2154</v>
      </c>
      <c r="AI1148" s="274" t="s">
        <v>928</v>
      </c>
      <c r="AJ1148" s="274" t="s">
        <v>268</v>
      </c>
      <c r="AK1148" s="274" t="s">
        <v>377</v>
      </c>
      <c r="AL1148" s="274" t="s">
        <v>268</v>
      </c>
      <c r="AM1148" s="274" t="s">
        <v>353</v>
      </c>
      <c r="AN1148" s="274" t="s">
        <v>287</v>
      </c>
      <c r="AO1148" s="274" t="s">
        <v>1811</v>
      </c>
      <c r="AP1148" s="274" t="s">
        <v>875</v>
      </c>
      <c r="AQ1148" s="274" t="s">
        <v>2154</v>
      </c>
      <c r="AR1148" s="274" t="s">
        <v>928</v>
      </c>
      <c r="AS1148" s="274" t="s">
        <v>268</v>
      </c>
      <c r="AT1148" s="274" t="s">
        <v>381</v>
      </c>
      <c r="AU1148" s="274" t="s">
        <v>268</v>
      </c>
      <c r="AV1148" s="274" t="s">
        <v>353</v>
      </c>
      <c r="AW1148" s="274" t="s">
        <v>268</v>
      </c>
      <c r="AX1148" s="274" t="s">
        <v>268</v>
      </c>
      <c r="AY1148" s="274" t="s">
        <v>268</v>
      </c>
      <c r="AZ1148" s="274" t="s">
        <v>268</v>
      </c>
      <c r="BA1148" s="274" t="s">
        <v>268</v>
      </c>
      <c r="BB1148" s="274" t="s">
        <v>268</v>
      </c>
      <c r="BC1148" s="274" t="s">
        <v>268</v>
      </c>
      <c r="BD1148" s="274" t="s">
        <v>268</v>
      </c>
      <c r="BE1148" s="274" t="s">
        <v>268</v>
      </c>
      <c r="BF1148" s="274" t="s">
        <v>268</v>
      </c>
      <c r="BG1148" s="274" t="s">
        <v>268</v>
      </c>
      <c r="BH1148" s="274" t="s">
        <v>268</v>
      </c>
      <c r="BI1148" s="274" t="s">
        <v>268</v>
      </c>
      <c r="BJ1148" s="274" t="s">
        <v>268</v>
      </c>
      <c r="BK1148" s="274" t="s">
        <v>268</v>
      </c>
      <c r="BL1148" s="274" t="s">
        <v>268</v>
      </c>
      <c r="BM1148" s="274" t="s">
        <v>268</v>
      </c>
      <c r="BN1148" s="274" t="s">
        <v>268</v>
      </c>
      <c r="BO1148" s="274" t="s">
        <v>268</v>
      </c>
      <c r="BP1148" s="274" t="s">
        <v>268</v>
      </c>
      <c r="BQ1148" s="274" t="s">
        <v>268</v>
      </c>
      <c r="BR1148" s="274" t="s">
        <v>268</v>
      </c>
      <c r="BS1148" s="274" t="s">
        <v>268</v>
      </c>
      <c r="BT1148" s="274" t="s">
        <v>268</v>
      </c>
      <c r="BU1148" s="274" t="s">
        <v>268</v>
      </c>
      <c r="BV1148" s="274" t="s">
        <v>268</v>
      </c>
      <c r="BW1148" s="274" t="s">
        <v>268</v>
      </c>
      <c r="BX1148" s="274" t="s">
        <v>268</v>
      </c>
      <c r="BY1148" s="295">
        <v>62</v>
      </c>
      <c r="BZ1148" s="295">
        <v>62</v>
      </c>
      <c r="CA1148" s="298" t="s">
        <v>142</v>
      </c>
      <c r="CB1148" s="297">
        <v>123</v>
      </c>
      <c r="CC1148" s="284">
        <f t="shared" si="70"/>
        <v>0</v>
      </c>
      <c r="CD1148" s="295">
        <f t="shared" si="71"/>
        <v>62</v>
      </c>
      <c r="CE1148" s="284">
        <f t="shared" si="72"/>
        <v>1</v>
      </c>
      <c r="CF1148" s="295">
        <f t="shared" si="73"/>
        <v>0</v>
      </c>
      <c r="CG1148" s="274" t="s">
        <v>1817</v>
      </c>
      <c r="CH1148" s="274" t="s">
        <v>268</v>
      </c>
      <c r="CI1148" s="274" t="s">
        <v>268</v>
      </c>
      <c r="CJ1148" s="298" t="s">
        <v>282</v>
      </c>
      <c r="CK1148" s="297">
        <v>4</v>
      </c>
      <c r="CL1148" s="274" t="s">
        <v>268</v>
      </c>
      <c r="CM1148" s="274" t="s">
        <v>268</v>
      </c>
      <c r="CN1148" s="274" t="s">
        <v>268</v>
      </c>
      <c r="CO1148" s="274" t="s">
        <v>268</v>
      </c>
      <c r="CP1148" s="274" t="s">
        <v>268</v>
      </c>
      <c r="CQ1148" s="274" t="s">
        <v>268</v>
      </c>
      <c r="CR1148" s="274" t="s">
        <v>877</v>
      </c>
      <c r="CS1148" s="274">
        <v>32.86</v>
      </c>
      <c r="CT1148" s="274" t="s">
        <v>268</v>
      </c>
      <c r="CU1148" s="274">
        <v>32.86</v>
      </c>
      <c r="CV1148" s="274">
        <v>365</v>
      </c>
      <c r="CW1148" s="274" t="s">
        <v>878</v>
      </c>
      <c r="CX1148" s="274" t="s">
        <v>835</v>
      </c>
      <c r="CY1148" s="274" t="s">
        <v>836</v>
      </c>
      <c r="CZ1148" s="274" t="s">
        <v>837</v>
      </c>
      <c r="DA1148" s="274" t="s">
        <v>268</v>
      </c>
      <c r="DB1148" s="274" t="s">
        <v>268</v>
      </c>
      <c r="DC1148" s="274" t="s">
        <v>268</v>
      </c>
      <c r="DD1148" s="274" t="s">
        <v>268</v>
      </c>
      <c r="DE1148" s="274" t="s">
        <v>268</v>
      </c>
      <c r="DF1148" s="274" t="s">
        <v>268</v>
      </c>
      <c r="DG1148" s="299">
        <f>IFERROR(IF(CA1148="D",IF(CK1148="A dispo.",CD1148*VLOOKUP('DATI INPUT'!$F$27,TARIFFE_UD,2,FALSE),CD1148*VLOOKUP(CK1148,TARIFFE_UD,2,FALSE)),CD1148*VLOOKUP(CB1148-100,TARIFFE_UND,2,FALSE)),0)</f>
        <v>52.738030259688564</v>
      </c>
      <c r="DH1148" s="299">
        <f>IFERROR(IF(CA1148="D",IF(CK1148="A dispo.",CF1148*VLOOKUP('DATI INPUT'!$F$27,TARIFFE_UD,3,FALSE),CF1148*VLOOKUP(CK1148,TARIFFE_UD,3,FALSE)),CF1148*VLOOKUP(CB1148-100,TARIFFE_UND,3,FALSE)),0)</f>
        <v>0</v>
      </c>
    </row>
    <row r="1149" spans="1:112" hidden="1" x14ac:dyDescent="0.25">
      <c r="A1149" s="274" t="s">
        <v>8736</v>
      </c>
      <c r="B1149" s="274" t="s">
        <v>8650</v>
      </c>
      <c r="C1149" s="274" t="s">
        <v>8737</v>
      </c>
      <c r="D1149" s="274" t="s">
        <v>8651</v>
      </c>
      <c r="E1149" s="274" t="s">
        <v>268</v>
      </c>
      <c r="F1149" s="274" t="s">
        <v>156</v>
      </c>
      <c r="G1149" s="274" t="s">
        <v>8652</v>
      </c>
      <c r="H1149" s="274" t="s">
        <v>8653</v>
      </c>
      <c r="I1149" s="274" t="s">
        <v>8654</v>
      </c>
      <c r="J1149" s="274" t="s">
        <v>274</v>
      </c>
      <c r="K1149" s="274" t="s">
        <v>8655</v>
      </c>
      <c r="L1149" s="274" t="s">
        <v>1825</v>
      </c>
      <c r="M1149" s="274" t="s">
        <v>8656</v>
      </c>
      <c r="N1149" s="274" t="s">
        <v>1825</v>
      </c>
      <c r="O1149" s="274" t="s">
        <v>4046</v>
      </c>
      <c r="P1149" s="274" t="s">
        <v>8657</v>
      </c>
      <c r="Q1149" s="274" t="s">
        <v>5295</v>
      </c>
      <c r="R1149" s="274" t="s">
        <v>268</v>
      </c>
      <c r="S1149" s="274" t="s">
        <v>268</v>
      </c>
      <c r="T1149" s="274" t="s">
        <v>268</v>
      </c>
      <c r="U1149" s="274" t="s">
        <v>268</v>
      </c>
      <c r="V1149" s="274" t="s">
        <v>268</v>
      </c>
      <c r="W1149" s="274" t="s">
        <v>8658</v>
      </c>
      <c r="X1149" s="274" t="s">
        <v>613</v>
      </c>
      <c r="Y1149" s="274" t="s">
        <v>294</v>
      </c>
      <c r="Z1149" s="274" t="s">
        <v>268</v>
      </c>
      <c r="AA1149" s="274" t="s">
        <v>268</v>
      </c>
      <c r="AB1149" s="274" t="s">
        <v>268</v>
      </c>
      <c r="AC1149" s="274" t="s">
        <v>268</v>
      </c>
      <c r="AD1149" s="274" t="s">
        <v>268</v>
      </c>
      <c r="AE1149" s="274" t="s">
        <v>287</v>
      </c>
      <c r="AF1149" s="274" t="s">
        <v>1811</v>
      </c>
      <c r="AG1149" s="274" t="s">
        <v>875</v>
      </c>
      <c r="AH1149" s="274" t="s">
        <v>1812</v>
      </c>
      <c r="AI1149" s="274" t="s">
        <v>1136</v>
      </c>
      <c r="AJ1149" s="274" t="s">
        <v>268</v>
      </c>
      <c r="AK1149" s="274" t="s">
        <v>381</v>
      </c>
      <c r="AL1149" s="274" t="s">
        <v>268</v>
      </c>
      <c r="AM1149" s="274" t="s">
        <v>353</v>
      </c>
      <c r="AN1149" s="274" t="s">
        <v>268</v>
      </c>
      <c r="AO1149" s="274" t="s">
        <v>268</v>
      </c>
      <c r="AP1149" s="274" t="s">
        <v>268</v>
      </c>
      <c r="AQ1149" s="274" t="s">
        <v>268</v>
      </c>
      <c r="AR1149" s="274" t="s">
        <v>268</v>
      </c>
      <c r="AS1149" s="274" t="s">
        <v>268</v>
      </c>
      <c r="AT1149" s="274" t="s">
        <v>268</v>
      </c>
      <c r="AU1149" s="274" t="s">
        <v>268</v>
      </c>
      <c r="AV1149" s="274" t="s">
        <v>268</v>
      </c>
      <c r="AW1149" s="274" t="s">
        <v>268</v>
      </c>
      <c r="AX1149" s="274" t="s">
        <v>268</v>
      </c>
      <c r="AY1149" s="274" t="s">
        <v>268</v>
      </c>
      <c r="AZ1149" s="274" t="s">
        <v>268</v>
      </c>
      <c r="BA1149" s="274" t="s">
        <v>268</v>
      </c>
      <c r="BB1149" s="274" t="s">
        <v>268</v>
      </c>
      <c r="BC1149" s="274" t="s">
        <v>268</v>
      </c>
      <c r="BD1149" s="274" t="s">
        <v>268</v>
      </c>
      <c r="BE1149" s="274" t="s">
        <v>268</v>
      </c>
      <c r="BF1149" s="274" t="s">
        <v>268</v>
      </c>
      <c r="BG1149" s="274" t="s">
        <v>268</v>
      </c>
      <c r="BH1149" s="274" t="s">
        <v>268</v>
      </c>
      <c r="BI1149" s="274" t="s">
        <v>268</v>
      </c>
      <c r="BJ1149" s="274" t="s">
        <v>268</v>
      </c>
      <c r="BK1149" s="274" t="s">
        <v>268</v>
      </c>
      <c r="BL1149" s="274" t="s">
        <v>268</v>
      </c>
      <c r="BM1149" s="274" t="s">
        <v>268</v>
      </c>
      <c r="BN1149" s="274" t="s">
        <v>268</v>
      </c>
      <c r="BO1149" s="274" t="s">
        <v>268</v>
      </c>
      <c r="BP1149" s="274" t="s">
        <v>268</v>
      </c>
      <c r="BQ1149" s="274" t="s">
        <v>268</v>
      </c>
      <c r="BR1149" s="274" t="s">
        <v>268</v>
      </c>
      <c r="BS1149" s="274" t="s">
        <v>268</v>
      </c>
      <c r="BT1149" s="274" t="s">
        <v>268</v>
      </c>
      <c r="BU1149" s="274" t="s">
        <v>268</v>
      </c>
      <c r="BV1149" s="274" t="s">
        <v>268</v>
      </c>
      <c r="BW1149" s="274" t="s">
        <v>268</v>
      </c>
      <c r="BX1149" s="274" t="s">
        <v>268</v>
      </c>
      <c r="BY1149" s="295">
        <v>21</v>
      </c>
      <c r="BZ1149" s="295">
        <v>21</v>
      </c>
      <c r="CA1149" s="298" t="s">
        <v>142</v>
      </c>
      <c r="CB1149" s="297">
        <v>123</v>
      </c>
      <c r="CC1149" s="284">
        <f t="shared" si="70"/>
        <v>0</v>
      </c>
      <c r="CD1149" s="295">
        <f t="shared" si="71"/>
        <v>21</v>
      </c>
      <c r="CE1149" s="284">
        <f t="shared" si="72"/>
        <v>1</v>
      </c>
      <c r="CF1149" s="295">
        <f t="shared" si="73"/>
        <v>0</v>
      </c>
      <c r="CG1149" s="274" t="s">
        <v>1817</v>
      </c>
      <c r="CH1149" s="274" t="s">
        <v>268</v>
      </c>
      <c r="CI1149" s="274" t="s">
        <v>268</v>
      </c>
      <c r="CJ1149" s="298" t="s">
        <v>268</v>
      </c>
      <c r="CK1149" s="298" t="s">
        <v>736</v>
      </c>
      <c r="CL1149" s="274" t="s">
        <v>268</v>
      </c>
      <c r="CM1149" s="274" t="s">
        <v>268</v>
      </c>
      <c r="CN1149" s="274" t="s">
        <v>268</v>
      </c>
      <c r="CO1149" s="274" t="s">
        <v>268</v>
      </c>
      <c r="CP1149" s="274" t="s">
        <v>268</v>
      </c>
      <c r="CQ1149" s="274" t="s">
        <v>268</v>
      </c>
      <c r="CR1149" s="274" t="s">
        <v>877</v>
      </c>
      <c r="CS1149" s="274">
        <v>10.29</v>
      </c>
      <c r="CT1149" s="274" t="s">
        <v>268</v>
      </c>
      <c r="CU1149" s="274">
        <v>10.29</v>
      </c>
      <c r="CV1149" s="274">
        <v>365</v>
      </c>
      <c r="CW1149" s="274" t="s">
        <v>878</v>
      </c>
      <c r="CX1149" s="274" t="s">
        <v>835</v>
      </c>
      <c r="CY1149" s="274" t="s">
        <v>836</v>
      </c>
      <c r="CZ1149" s="274" t="s">
        <v>837</v>
      </c>
      <c r="DA1149" s="274" t="s">
        <v>268</v>
      </c>
      <c r="DB1149" s="274" t="s">
        <v>268</v>
      </c>
      <c r="DC1149" s="274" t="s">
        <v>268</v>
      </c>
      <c r="DD1149" s="274" t="s">
        <v>268</v>
      </c>
      <c r="DE1149" s="274" t="s">
        <v>268</v>
      </c>
      <c r="DF1149" s="274" t="s">
        <v>268</v>
      </c>
      <c r="DG1149" s="299">
        <f>IFERROR(IF(CA1149="D",IF(CK1149="A dispo.",CD1149*VLOOKUP('DATI INPUT'!$F$27,TARIFFE_UD,2,FALSE),CD1149*VLOOKUP(CK1149,TARIFFE_UD,2,FALSE)),CD1149*VLOOKUP(CB1149-100,TARIFFE_UND,2,FALSE)),0)</f>
        <v>16.630958374440162</v>
      </c>
      <c r="DH1149" s="299">
        <f>IFERROR(IF(CA1149="D",IF(CK1149="A dispo.",CF1149*VLOOKUP('DATI INPUT'!$F$27,TARIFFE_UD,3,FALSE),CF1149*VLOOKUP(CK1149,TARIFFE_UD,3,FALSE)),CF1149*VLOOKUP(CB1149-100,TARIFFE_UND,3,FALSE)),0)</f>
        <v>0</v>
      </c>
    </row>
    <row r="1150" spans="1:112" x14ac:dyDescent="0.25">
      <c r="A1150" s="274" t="s">
        <v>8738</v>
      </c>
      <c r="B1150" s="274" t="s">
        <v>8637</v>
      </c>
      <c r="C1150" s="274" t="s">
        <v>8739</v>
      </c>
      <c r="D1150" s="274" t="s">
        <v>8638</v>
      </c>
      <c r="E1150" s="274" t="s">
        <v>268</v>
      </c>
      <c r="F1150" s="274" t="s">
        <v>156</v>
      </c>
      <c r="G1150" s="274" t="s">
        <v>8639</v>
      </c>
      <c r="H1150" s="274" t="s">
        <v>983</v>
      </c>
      <c r="I1150" s="274" t="s">
        <v>326</v>
      </c>
      <c r="J1150" s="274" t="s">
        <v>274</v>
      </c>
      <c r="K1150" s="274" t="s">
        <v>8640</v>
      </c>
      <c r="L1150" s="274" t="s">
        <v>984</v>
      </c>
      <c r="M1150" s="274" t="s">
        <v>4250</v>
      </c>
      <c r="N1150" s="274" t="s">
        <v>984</v>
      </c>
      <c r="O1150" s="274" t="s">
        <v>873</v>
      </c>
      <c r="P1150" s="274" t="s">
        <v>1046</v>
      </c>
      <c r="Q1150" s="274" t="s">
        <v>386</v>
      </c>
      <c r="R1150" s="274" t="s">
        <v>268</v>
      </c>
      <c r="S1150" s="274" t="s">
        <v>268</v>
      </c>
      <c r="T1150" s="274" t="s">
        <v>268</v>
      </c>
      <c r="U1150" s="274" t="s">
        <v>268</v>
      </c>
      <c r="V1150" s="274" t="s">
        <v>268</v>
      </c>
      <c r="W1150" s="274" t="s">
        <v>4250</v>
      </c>
      <c r="X1150" s="274" t="s">
        <v>1046</v>
      </c>
      <c r="Y1150" s="274" t="s">
        <v>386</v>
      </c>
      <c r="Z1150" s="274" t="s">
        <v>268</v>
      </c>
      <c r="AA1150" s="274" t="s">
        <v>268</v>
      </c>
      <c r="AB1150" s="274" t="s">
        <v>268</v>
      </c>
      <c r="AC1150" s="274" t="s">
        <v>268</v>
      </c>
      <c r="AD1150" s="274" t="s">
        <v>268</v>
      </c>
      <c r="AE1150" s="274" t="s">
        <v>287</v>
      </c>
      <c r="AF1150" s="274" t="s">
        <v>1811</v>
      </c>
      <c r="AG1150" s="274" t="s">
        <v>875</v>
      </c>
      <c r="AH1150" s="274" t="s">
        <v>1812</v>
      </c>
      <c r="AI1150" s="274" t="s">
        <v>818</v>
      </c>
      <c r="AJ1150" s="274" t="s">
        <v>268</v>
      </c>
      <c r="AK1150" s="274" t="s">
        <v>382</v>
      </c>
      <c r="AL1150" s="274" t="s">
        <v>268</v>
      </c>
      <c r="AM1150" s="274" t="s">
        <v>353</v>
      </c>
      <c r="AN1150" s="274" t="s">
        <v>268</v>
      </c>
      <c r="AO1150" s="274" t="s">
        <v>268</v>
      </c>
      <c r="AP1150" s="274" t="s">
        <v>268</v>
      </c>
      <c r="AQ1150" s="274" t="s">
        <v>268</v>
      </c>
      <c r="AR1150" s="274" t="s">
        <v>268</v>
      </c>
      <c r="AS1150" s="274" t="s">
        <v>268</v>
      </c>
      <c r="AT1150" s="274" t="s">
        <v>268</v>
      </c>
      <c r="AU1150" s="274" t="s">
        <v>268</v>
      </c>
      <c r="AV1150" s="274" t="s">
        <v>268</v>
      </c>
      <c r="AW1150" s="274" t="s">
        <v>268</v>
      </c>
      <c r="AX1150" s="274" t="s">
        <v>268</v>
      </c>
      <c r="AY1150" s="274" t="s">
        <v>268</v>
      </c>
      <c r="AZ1150" s="274" t="s">
        <v>268</v>
      </c>
      <c r="BA1150" s="274" t="s">
        <v>268</v>
      </c>
      <c r="BB1150" s="274" t="s">
        <v>268</v>
      </c>
      <c r="BC1150" s="274" t="s">
        <v>268</v>
      </c>
      <c r="BD1150" s="274" t="s">
        <v>268</v>
      </c>
      <c r="BE1150" s="274" t="s">
        <v>268</v>
      </c>
      <c r="BF1150" s="274" t="s">
        <v>268</v>
      </c>
      <c r="BG1150" s="274" t="s">
        <v>268</v>
      </c>
      <c r="BH1150" s="274" t="s">
        <v>268</v>
      </c>
      <c r="BI1150" s="274" t="s">
        <v>268</v>
      </c>
      <c r="BJ1150" s="274" t="s">
        <v>268</v>
      </c>
      <c r="BK1150" s="274" t="s">
        <v>268</v>
      </c>
      <c r="BL1150" s="274" t="s">
        <v>268</v>
      </c>
      <c r="BM1150" s="274" t="s">
        <v>268</v>
      </c>
      <c r="BN1150" s="274" t="s">
        <v>268</v>
      </c>
      <c r="BO1150" s="274" t="s">
        <v>268</v>
      </c>
      <c r="BP1150" s="274" t="s">
        <v>268</v>
      </c>
      <c r="BQ1150" s="274" t="s">
        <v>268</v>
      </c>
      <c r="BR1150" s="274" t="s">
        <v>268</v>
      </c>
      <c r="BS1150" s="274" t="s">
        <v>268</v>
      </c>
      <c r="BT1150" s="274" t="s">
        <v>268</v>
      </c>
      <c r="BU1150" s="274" t="s">
        <v>268</v>
      </c>
      <c r="BV1150" s="274" t="s">
        <v>268</v>
      </c>
      <c r="BW1150" s="274" t="s">
        <v>268</v>
      </c>
      <c r="BX1150" s="274" t="s">
        <v>268</v>
      </c>
      <c r="BY1150" s="295">
        <v>16</v>
      </c>
      <c r="BZ1150" s="295">
        <v>16</v>
      </c>
      <c r="CA1150" s="298" t="s">
        <v>142</v>
      </c>
      <c r="CB1150" s="297">
        <v>123</v>
      </c>
      <c r="CC1150" s="284">
        <f t="shared" si="70"/>
        <v>0</v>
      </c>
      <c r="CD1150" s="295">
        <f t="shared" si="71"/>
        <v>16</v>
      </c>
      <c r="CE1150" s="284">
        <f t="shared" si="72"/>
        <v>1</v>
      </c>
      <c r="CF1150" s="295">
        <f t="shared" si="73"/>
        <v>0</v>
      </c>
      <c r="CG1150" s="274" t="s">
        <v>1817</v>
      </c>
      <c r="CH1150" s="274" t="s">
        <v>268</v>
      </c>
      <c r="CI1150" s="274" t="s">
        <v>268</v>
      </c>
      <c r="CJ1150" s="298" t="s">
        <v>275</v>
      </c>
      <c r="CK1150" s="297">
        <v>3</v>
      </c>
      <c r="CL1150" s="274" t="s">
        <v>268</v>
      </c>
      <c r="CM1150" s="274" t="s">
        <v>268</v>
      </c>
      <c r="CN1150" s="274" t="s">
        <v>268</v>
      </c>
      <c r="CO1150" s="274" t="s">
        <v>268</v>
      </c>
      <c r="CP1150" s="274" t="s">
        <v>268</v>
      </c>
      <c r="CQ1150" s="274" t="s">
        <v>268</v>
      </c>
      <c r="CR1150" s="274" t="s">
        <v>877</v>
      </c>
      <c r="CS1150" s="274">
        <v>7.84</v>
      </c>
      <c r="CT1150" s="274" t="s">
        <v>268</v>
      </c>
      <c r="CU1150" s="274">
        <v>7.84</v>
      </c>
      <c r="CV1150" s="274">
        <v>365</v>
      </c>
      <c r="CW1150" s="274" t="s">
        <v>878</v>
      </c>
      <c r="CX1150" s="274" t="s">
        <v>835</v>
      </c>
      <c r="CY1150" s="274" t="s">
        <v>836</v>
      </c>
      <c r="CZ1150" s="274" t="s">
        <v>837</v>
      </c>
      <c r="DA1150" s="274" t="s">
        <v>268</v>
      </c>
      <c r="DB1150" s="274" t="s">
        <v>268</v>
      </c>
      <c r="DC1150" s="274" t="s">
        <v>268</v>
      </c>
      <c r="DD1150" s="274" t="s">
        <v>268</v>
      </c>
      <c r="DE1150" s="274" t="s">
        <v>268</v>
      </c>
      <c r="DF1150" s="274" t="s">
        <v>268</v>
      </c>
      <c r="DG1150" s="299">
        <f>IFERROR(IF(CA1150="D",IF(CK1150="A dispo.",CD1150*VLOOKUP('DATI INPUT'!$F$27,TARIFFE_UD,2,FALSE),CD1150*VLOOKUP(CK1150,TARIFFE_UD,2,FALSE)),CD1150*VLOOKUP(CB1150-100,TARIFFE_UND,2,FALSE)),0)</f>
        <v>12.671206380525838</v>
      </c>
      <c r="DH1150" s="299">
        <f>IFERROR(IF(CA1150="D",IF(CK1150="A dispo.",CF1150*VLOOKUP('DATI INPUT'!$F$27,TARIFFE_UD,3,FALSE),CF1150*VLOOKUP(CK1150,TARIFFE_UD,3,FALSE)),CF1150*VLOOKUP(CB1150-100,TARIFFE_UND,3,FALSE)),0)</f>
        <v>0</v>
      </c>
    </row>
    <row r="1151" spans="1:112" x14ac:dyDescent="0.25">
      <c r="A1151" s="274" t="s">
        <v>8740</v>
      </c>
      <c r="B1151" s="274" t="s">
        <v>479</v>
      </c>
      <c r="C1151" s="274" t="s">
        <v>8741</v>
      </c>
      <c r="D1151" s="274" t="s">
        <v>5058</v>
      </c>
      <c r="E1151" s="274" t="s">
        <v>268</v>
      </c>
      <c r="F1151" s="274" t="s">
        <v>156</v>
      </c>
      <c r="G1151" s="274" t="s">
        <v>5059</v>
      </c>
      <c r="H1151" s="274" t="s">
        <v>5060</v>
      </c>
      <c r="I1151" s="274" t="s">
        <v>5061</v>
      </c>
      <c r="J1151" s="274" t="s">
        <v>156</v>
      </c>
      <c r="K1151" s="274" t="s">
        <v>5062</v>
      </c>
      <c r="L1151" s="274" t="s">
        <v>984</v>
      </c>
      <c r="M1151" s="274" t="s">
        <v>3412</v>
      </c>
      <c r="N1151" s="274" t="s">
        <v>984</v>
      </c>
      <c r="O1151" s="274" t="s">
        <v>873</v>
      </c>
      <c r="P1151" s="274" t="s">
        <v>613</v>
      </c>
      <c r="Q1151" s="274" t="s">
        <v>309</v>
      </c>
      <c r="R1151" s="274" t="s">
        <v>268</v>
      </c>
      <c r="S1151" s="274" t="s">
        <v>268</v>
      </c>
      <c r="T1151" s="274" t="s">
        <v>268</v>
      </c>
      <c r="U1151" s="274" t="s">
        <v>268</v>
      </c>
      <c r="V1151" s="274" t="s">
        <v>268</v>
      </c>
      <c r="W1151" s="274" t="s">
        <v>3412</v>
      </c>
      <c r="X1151" s="274" t="s">
        <v>613</v>
      </c>
      <c r="Y1151" s="274" t="s">
        <v>309</v>
      </c>
      <c r="Z1151" s="274" t="s">
        <v>268</v>
      </c>
      <c r="AA1151" s="274" t="s">
        <v>268</v>
      </c>
      <c r="AB1151" s="274" t="s">
        <v>268</v>
      </c>
      <c r="AC1151" s="274" t="s">
        <v>268</v>
      </c>
      <c r="AD1151" s="274" t="s">
        <v>268</v>
      </c>
      <c r="AE1151" s="274" t="s">
        <v>287</v>
      </c>
      <c r="AF1151" s="274" t="s">
        <v>1811</v>
      </c>
      <c r="AG1151" s="274" t="s">
        <v>875</v>
      </c>
      <c r="AH1151" s="274" t="s">
        <v>1812</v>
      </c>
      <c r="AI1151" s="274" t="s">
        <v>952</v>
      </c>
      <c r="AJ1151" s="274" t="s">
        <v>268</v>
      </c>
      <c r="AK1151" s="274" t="s">
        <v>410</v>
      </c>
      <c r="AL1151" s="274" t="s">
        <v>268</v>
      </c>
      <c r="AM1151" s="274" t="s">
        <v>563</v>
      </c>
      <c r="AN1151" s="274" t="s">
        <v>268</v>
      </c>
      <c r="AO1151" s="274" t="s">
        <v>268</v>
      </c>
      <c r="AP1151" s="274" t="s">
        <v>268</v>
      </c>
      <c r="AQ1151" s="274" t="s">
        <v>268</v>
      </c>
      <c r="AR1151" s="274" t="s">
        <v>268</v>
      </c>
      <c r="AS1151" s="274" t="s">
        <v>268</v>
      </c>
      <c r="AT1151" s="274" t="s">
        <v>268</v>
      </c>
      <c r="AU1151" s="274" t="s">
        <v>268</v>
      </c>
      <c r="AV1151" s="274" t="s">
        <v>268</v>
      </c>
      <c r="AW1151" s="274" t="s">
        <v>268</v>
      </c>
      <c r="AX1151" s="274" t="s">
        <v>268</v>
      </c>
      <c r="AY1151" s="274" t="s">
        <v>268</v>
      </c>
      <c r="AZ1151" s="274" t="s">
        <v>268</v>
      </c>
      <c r="BA1151" s="274" t="s">
        <v>268</v>
      </c>
      <c r="BB1151" s="274" t="s">
        <v>268</v>
      </c>
      <c r="BC1151" s="274" t="s">
        <v>268</v>
      </c>
      <c r="BD1151" s="274" t="s">
        <v>268</v>
      </c>
      <c r="BE1151" s="274" t="s">
        <v>268</v>
      </c>
      <c r="BF1151" s="274" t="s">
        <v>268</v>
      </c>
      <c r="BG1151" s="274" t="s">
        <v>268</v>
      </c>
      <c r="BH1151" s="274" t="s">
        <v>268</v>
      </c>
      <c r="BI1151" s="274" t="s">
        <v>268</v>
      </c>
      <c r="BJ1151" s="274" t="s">
        <v>268</v>
      </c>
      <c r="BK1151" s="274" t="s">
        <v>268</v>
      </c>
      <c r="BL1151" s="274" t="s">
        <v>268</v>
      </c>
      <c r="BM1151" s="274" t="s">
        <v>268</v>
      </c>
      <c r="BN1151" s="274" t="s">
        <v>268</v>
      </c>
      <c r="BO1151" s="274" t="s">
        <v>268</v>
      </c>
      <c r="BP1151" s="274" t="s">
        <v>268</v>
      </c>
      <c r="BQ1151" s="274" t="s">
        <v>268</v>
      </c>
      <c r="BR1151" s="274" t="s">
        <v>268</v>
      </c>
      <c r="BS1151" s="274" t="s">
        <v>268</v>
      </c>
      <c r="BT1151" s="274" t="s">
        <v>268</v>
      </c>
      <c r="BU1151" s="274" t="s">
        <v>268</v>
      </c>
      <c r="BV1151" s="274" t="s">
        <v>268</v>
      </c>
      <c r="BW1151" s="274" t="s">
        <v>268</v>
      </c>
      <c r="BX1151" s="274" t="s">
        <v>268</v>
      </c>
      <c r="BY1151" s="295">
        <v>35</v>
      </c>
      <c r="BZ1151" s="295">
        <v>35</v>
      </c>
      <c r="CA1151" s="298" t="s">
        <v>142</v>
      </c>
      <c r="CB1151" s="297">
        <v>123</v>
      </c>
      <c r="CC1151" s="284">
        <f t="shared" si="70"/>
        <v>0</v>
      </c>
      <c r="CD1151" s="295">
        <f t="shared" si="71"/>
        <v>35</v>
      </c>
      <c r="CE1151" s="284">
        <f t="shared" si="72"/>
        <v>1</v>
      </c>
      <c r="CF1151" s="295">
        <f t="shared" si="73"/>
        <v>0</v>
      </c>
      <c r="CG1151" s="274" t="s">
        <v>1817</v>
      </c>
      <c r="CH1151" s="274" t="s">
        <v>268</v>
      </c>
      <c r="CI1151" s="274" t="s">
        <v>268</v>
      </c>
      <c r="CJ1151" s="298" t="s">
        <v>280</v>
      </c>
      <c r="CK1151" s="297">
        <v>2</v>
      </c>
      <c r="CL1151" s="274" t="s">
        <v>268</v>
      </c>
      <c r="CM1151" s="274" t="s">
        <v>268</v>
      </c>
      <c r="CN1151" s="274" t="s">
        <v>268</v>
      </c>
      <c r="CO1151" s="274" t="s">
        <v>268</v>
      </c>
      <c r="CP1151" s="274" t="s">
        <v>268</v>
      </c>
      <c r="CQ1151" s="274" t="s">
        <v>268</v>
      </c>
      <c r="CR1151" s="274" t="s">
        <v>877</v>
      </c>
      <c r="CS1151" s="274">
        <v>15.75</v>
      </c>
      <c r="CT1151" s="274" t="s">
        <v>268</v>
      </c>
      <c r="CU1151" s="274">
        <v>15.75</v>
      </c>
      <c r="CV1151" s="274">
        <v>365</v>
      </c>
      <c r="CW1151" s="274" t="s">
        <v>878</v>
      </c>
      <c r="CX1151" s="274" t="s">
        <v>835</v>
      </c>
      <c r="CY1151" s="274" t="s">
        <v>836</v>
      </c>
      <c r="CZ1151" s="274" t="s">
        <v>837</v>
      </c>
      <c r="DA1151" s="274" t="s">
        <v>268</v>
      </c>
      <c r="DB1151" s="274" t="s">
        <v>268</v>
      </c>
      <c r="DC1151" s="274" t="s">
        <v>268</v>
      </c>
      <c r="DD1151" s="274" t="s">
        <v>268</v>
      </c>
      <c r="DE1151" s="274" t="s">
        <v>268</v>
      </c>
      <c r="DF1151" s="274" t="s">
        <v>268</v>
      </c>
      <c r="DG1151" s="299">
        <f>IFERROR(IF(CA1151="D",IF(CK1151="A dispo.",CD1151*VLOOKUP('DATI INPUT'!$F$27,TARIFFE_UD,2,FALSE),CD1151*VLOOKUP(CK1151,TARIFFE_UD,2,FALSE)),CD1151*VLOOKUP(CB1151-100,TARIFFE_UND,2,FALSE)),0)</f>
        <v>25.151758035418766</v>
      </c>
      <c r="DH1151" s="299">
        <f>IFERROR(IF(CA1151="D",IF(CK1151="A dispo.",CF1151*VLOOKUP('DATI INPUT'!$F$27,TARIFFE_UD,3,FALSE),CF1151*VLOOKUP(CK1151,TARIFFE_UD,3,FALSE)),CF1151*VLOOKUP(CB1151-100,TARIFFE_UND,3,FALSE)),0)</f>
        <v>0</v>
      </c>
    </row>
    <row r="1152" spans="1:112" x14ac:dyDescent="0.25">
      <c r="A1152" s="274" t="s">
        <v>8742</v>
      </c>
      <c r="B1152" s="274" t="s">
        <v>5260</v>
      </c>
      <c r="C1152" s="274" t="s">
        <v>8743</v>
      </c>
      <c r="D1152" s="274" t="s">
        <v>5262</v>
      </c>
      <c r="E1152" s="274" t="s">
        <v>268</v>
      </c>
      <c r="F1152" s="274" t="s">
        <v>156</v>
      </c>
      <c r="G1152" s="274" t="s">
        <v>5263</v>
      </c>
      <c r="H1152" s="274" t="s">
        <v>5264</v>
      </c>
      <c r="I1152" s="274" t="s">
        <v>284</v>
      </c>
      <c r="J1152" s="274" t="s">
        <v>274</v>
      </c>
      <c r="K1152" s="274" t="s">
        <v>5265</v>
      </c>
      <c r="L1152" s="274" t="s">
        <v>152</v>
      </c>
      <c r="M1152" s="274" t="s">
        <v>5266</v>
      </c>
      <c r="N1152" s="274" t="s">
        <v>984</v>
      </c>
      <c r="O1152" s="274" t="s">
        <v>873</v>
      </c>
      <c r="P1152" s="274" t="s">
        <v>2241</v>
      </c>
      <c r="Q1152" s="274" t="s">
        <v>275</v>
      </c>
      <c r="R1152" s="274" t="s">
        <v>268</v>
      </c>
      <c r="S1152" s="274" t="s">
        <v>268</v>
      </c>
      <c r="T1152" s="274" t="s">
        <v>268</v>
      </c>
      <c r="U1152" s="274" t="s">
        <v>268</v>
      </c>
      <c r="V1152" s="274" t="s">
        <v>268</v>
      </c>
      <c r="W1152" s="274" t="s">
        <v>5266</v>
      </c>
      <c r="X1152" s="274" t="s">
        <v>2241</v>
      </c>
      <c r="Y1152" s="274" t="s">
        <v>275</v>
      </c>
      <c r="Z1152" s="274" t="s">
        <v>268</v>
      </c>
      <c r="AA1152" s="274" t="s">
        <v>268</v>
      </c>
      <c r="AB1152" s="274" t="s">
        <v>268</v>
      </c>
      <c r="AC1152" s="274" t="s">
        <v>268</v>
      </c>
      <c r="AD1152" s="274" t="s">
        <v>268</v>
      </c>
      <c r="AE1152" s="274" t="s">
        <v>287</v>
      </c>
      <c r="AF1152" s="274" t="s">
        <v>1811</v>
      </c>
      <c r="AG1152" s="274" t="s">
        <v>875</v>
      </c>
      <c r="AH1152" s="274" t="s">
        <v>1848</v>
      </c>
      <c r="AI1152" s="274" t="s">
        <v>968</v>
      </c>
      <c r="AJ1152" s="274" t="s">
        <v>268</v>
      </c>
      <c r="AK1152" s="274" t="s">
        <v>366</v>
      </c>
      <c r="AL1152" s="274" t="s">
        <v>268</v>
      </c>
      <c r="AM1152" s="274" t="s">
        <v>288</v>
      </c>
      <c r="AN1152" s="274" t="s">
        <v>268</v>
      </c>
      <c r="AO1152" s="274" t="s">
        <v>268</v>
      </c>
      <c r="AP1152" s="274" t="s">
        <v>268</v>
      </c>
      <c r="AQ1152" s="274" t="s">
        <v>268</v>
      </c>
      <c r="AR1152" s="274" t="s">
        <v>268</v>
      </c>
      <c r="AS1152" s="274" t="s">
        <v>268</v>
      </c>
      <c r="AT1152" s="274" t="s">
        <v>268</v>
      </c>
      <c r="AU1152" s="274" t="s">
        <v>268</v>
      </c>
      <c r="AV1152" s="274" t="s">
        <v>268</v>
      </c>
      <c r="AW1152" s="274" t="s">
        <v>268</v>
      </c>
      <c r="AX1152" s="274" t="s">
        <v>268</v>
      </c>
      <c r="AY1152" s="274" t="s">
        <v>268</v>
      </c>
      <c r="AZ1152" s="274" t="s">
        <v>268</v>
      </c>
      <c r="BA1152" s="274" t="s">
        <v>268</v>
      </c>
      <c r="BB1152" s="274" t="s">
        <v>268</v>
      </c>
      <c r="BC1152" s="274" t="s">
        <v>268</v>
      </c>
      <c r="BD1152" s="274" t="s">
        <v>268</v>
      </c>
      <c r="BE1152" s="274" t="s">
        <v>268</v>
      </c>
      <c r="BF1152" s="274" t="s">
        <v>268</v>
      </c>
      <c r="BG1152" s="274" t="s">
        <v>268</v>
      </c>
      <c r="BH1152" s="274" t="s">
        <v>268</v>
      </c>
      <c r="BI1152" s="274" t="s">
        <v>268</v>
      </c>
      <c r="BJ1152" s="274" t="s">
        <v>268</v>
      </c>
      <c r="BK1152" s="274" t="s">
        <v>268</v>
      </c>
      <c r="BL1152" s="274" t="s">
        <v>268</v>
      </c>
      <c r="BM1152" s="274" t="s">
        <v>268</v>
      </c>
      <c r="BN1152" s="274" t="s">
        <v>268</v>
      </c>
      <c r="BO1152" s="274" t="s">
        <v>268</v>
      </c>
      <c r="BP1152" s="274" t="s">
        <v>268</v>
      </c>
      <c r="BQ1152" s="274" t="s">
        <v>268</v>
      </c>
      <c r="BR1152" s="274" t="s">
        <v>268</v>
      </c>
      <c r="BS1152" s="274" t="s">
        <v>268</v>
      </c>
      <c r="BT1152" s="274" t="s">
        <v>268</v>
      </c>
      <c r="BU1152" s="274" t="s">
        <v>268</v>
      </c>
      <c r="BV1152" s="274" t="s">
        <v>268</v>
      </c>
      <c r="BW1152" s="274" t="s">
        <v>268</v>
      </c>
      <c r="BX1152" s="274" t="s">
        <v>268</v>
      </c>
      <c r="BY1152" s="295">
        <v>20</v>
      </c>
      <c r="BZ1152" s="295">
        <v>20</v>
      </c>
      <c r="CA1152" s="298" t="s">
        <v>142</v>
      </c>
      <c r="CB1152" s="297">
        <v>123</v>
      </c>
      <c r="CC1152" s="284">
        <f t="shared" si="70"/>
        <v>0</v>
      </c>
      <c r="CD1152" s="295">
        <f t="shared" si="71"/>
        <v>20</v>
      </c>
      <c r="CE1152" s="284">
        <f t="shared" si="72"/>
        <v>1</v>
      </c>
      <c r="CF1152" s="295">
        <f t="shared" si="73"/>
        <v>0</v>
      </c>
      <c r="CG1152" s="274" t="s">
        <v>1817</v>
      </c>
      <c r="CH1152" s="274" t="s">
        <v>268</v>
      </c>
      <c r="CI1152" s="274" t="s">
        <v>268</v>
      </c>
      <c r="CJ1152" s="298" t="s">
        <v>271</v>
      </c>
      <c r="CK1152" s="297">
        <v>1</v>
      </c>
      <c r="CL1152" s="274" t="s">
        <v>268</v>
      </c>
      <c r="CM1152" s="274" t="s">
        <v>268</v>
      </c>
      <c r="CN1152" s="274" t="s">
        <v>268</v>
      </c>
      <c r="CO1152" s="274" t="s">
        <v>268</v>
      </c>
      <c r="CP1152" s="274" t="s">
        <v>268</v>
      </c>
      <c r="CQ1152" s="274" t="s">
        <v>268</v>
      </c>
      <c r="CR1152" s="274" t="s">
        <v>877</v>
      </c>
      <c r="CS1152" s="274">
        <v>7.6</v>
      </c>
      <c r="CT1152" s="274" t="s">
        <v>268</v>
      </c>
      <c r="CU1152" s="274">
        <v>7.6</v>
      </c>
      <c r="CV1152" s="274">
        <v>365</v>
      </c>
      <c r="CW1152" s="274" t="s">
        <v>878</v>
      </c>
      <c r="CX1152" s="274" t="s">
        <v>835</v>
      </c>
      <c r="CY1152" s="274" t="s">
        <v>836</v>
      </c>
      <c r="CZ1152" s="274" t="s">
        <v>837</v>
      </c>
      <c r="DA1152" s="274" t="s">
        <v>268</v>
      </c>
      <c r="DB1152" s="274" t="s">
        <v>268</v>
      </c>
      <c r="DC1152" s="274" t="s">
        <v>268</v>
      </c>
      <c r="DD1152" s="274" t="s">
        <v>268</v>
      </c>
      <c r="DE1152" s="274" t="s">
        <v>268</v>
      </c>
      <c r="DF1152" s="274" t="s">
        <v>268</v>
      </c>
      <c r="DG1152" s="299">
        <f>IFERROR(IF(CA1152="D",IF(CK1152="A dispo.",CD1152*VLOOKUP('DATI INPUT'!$F$27,TARIFFE_UD,2,FALSE),CD1152*VLOOKUP(CK1152,TARIFFE_UD,2,FALSE)),CD1152*VLOOKUP(CB1152-100,TARIFFE_UND,2,FALSE)),0)</f>
        <v>12.319228425511232</v>
      </c>
      <c r="DH1152" s="299">
        <f>IFERROR(IF(CA1152="D",IF(CK1152="A dispo.",CF1152*VLOOKUP('DATI INPUT'!$F$27,TARIFFE_UD,3,FALSE),CF1152*VLOOKUP(CK1152,TARIFFE_UD,3,FALSE)),CF1152*VLOOKUP(CB1152-100,TARIFFE_UND,3,FALSE)),0)</f>
        <v>0</v>
      </c>
    </row>
    <row r="1153" spans="1:112" hidden="1" x14ac:dyDescent="0.25">
      <c r="A1153" s="274" t="s">
        <v>8744</v>
      </c>
      <c r="B1153" s="274" t="s">
        <v>551</v>
      </c>
      <c r="C1153" s="274" t="s">
        <v>1077</v>
      </c>
      <c r="D1153" s="274" t="s">
        <v>5628</v>
      </c>
      <c r="E1153" s="274" t="s">
        <v>268</v>
      </c>
      <c r="F1153" s="274" t="s">
        <v>156</v>
      </c>
      <c r="G1153" s="274" t="s">
        <v>5629</v>
      </c>
      <c r="H1153" s="274" t="s">
        <v>1238</v>
      </c>
      <c r="I1153" s="274" t="s">
        <v>5630</v>
      </c>
      <c r="J1153" s="274" t="s">
        <v>274</v>
      </c>
      <c r="K1153" s="274" t="s">
        <v>5631</v>
      </c>
      <c r="L1153" s="274" t="s">
        <v>152</v>
      </c>
      <c r="M1153" s="274" t="s">
        <v>5623</v>
      </c>
      <c r="N1153" s="274" t="s">
        <v>1430</v>
      </c>
      <c r="O1153" s="274" t="s">
        <v>1431</v>
      </c>
      <c r="P1153" s="274" t="s">
        <v>1962</v>
      </c>
      <c r="Q1153" s="274" t="s">
        <v>5624</v>
      </c>
      <c r="R1153" s="274" t="s">
        <v>154</v>
      </c>
      <c r="S1153" s="274" t="s">
        <v>268</v>
      </c>
      <c r="T1153" s="274" t="s">
        <v>268</v>
      </c>
      <c r="U1153" s="274" t="s">
        <v>268</v>
      </c>
      <c r="V1153" s="274" t="s">
        <v>268</v>
      </c>
      <c r="W1153" s="274" t="s">
        <v>5625</v>
      </c>
      <c r="X1153" s="274" t="s">
        <v>1962</v>
      </c>
      <c r="Y1153" s="274" t="s">
        <v>309</v>
      </c>
      <c r="Z1153" s="274" t="s">
        <v>268</v>
      </c>
      <c r="AA1153" s="274" t="s">
        <v>268</v>
      </c>
      <c r="AB1153" s="274" t="s">
        <v>268</v>
      </c>
      <c r="AC1153" s="274" t="s">
        <v>268</v>
      </c>
      <c r="AD1153" s="274" t="s">
        <v>268</v>
      </c>
      <c r="AE1153" s="274" t="s">
        <v>287</v>
      </c>
      <c r="AF1153" s="274" t="s">
        <v>1811</v>
      </c>
      <c r="AG1153" s="274" t="s">
        <v>875</v>
      </c>
      <c r="AH1153" s="274" t="s">
        <v>1963</v>
      </c>
      <c r="AI1153" s="274" t="s">
        <v>665</v>
      </c>
      <c r="AJ1153" s="274" t="s">
        <v>268</v>
      </c>
      <c r="AK1153" s="274" t="s">
        <v>381</v>
      </c>
      <c r="AL1153" s="274" t="s">
        <v>268</v>
      </c>
      <c r="AM1153" s="274" t="s">
        <v>353</v>
      </c>
      <c r="AN1153" s="274" t="s">
        <v>268</v>
      </c>
      <c r="AO1153" s="274" t="s">
        <v>268</v>
      </c>
      <c r="AP1153" s="274" t="s">
        <v>268</v>
      </c>
      <c r="AQ1153" s="274" t="s">
        <v>268</v>
      </c>
      <c r="AR1153" s="274" t="s">
        <v>268</v>
      </c>
      <c r="AS1153" s="274" t="s">
        <v>268</v>
      </c>
      <c r="AT1153" s="274" t="s">
        <v>268</v>
      </c>
      <c r="AU1153" s="274" t="s">
        <v>268</v>
      </c>
      <c r="AV1153" s="274" t="s">
        <v>268</v>
      </c>
      <c r="AW1153" s="274" t="s">
        <v>268</v>
      </c>
      <c r="AX1153" s="274" t="s">
        <v>268</v>
      </c>
      <c r="AY1153" s="274" t="s">
        <v>268</v>
      </c>
      <c r="AZ1153" s="274" t="s">
        <v>268</v>
      </c>
      <c r="BA1153" s="274" t="s">
        <v>268</v>
      </c>
      <c r="BB1153" s="274" t="s">
        <v>268</v>
      </c>
      <c r="BC1153" s="274" t="s">
        <v>268</v>
      </c>
      <c r="BD1153" s="274" t="s">
        <v>268</v>
      </c>
      <c r="BE1153" s="274" t="s">
        <v>268</v>
      </c>
      <c r="BF1153" s="274" t="s">
        <v>268</v>
      </c>
      <c r="BG1153" s="274" t="s">
        <v>268</v>
      </c>
      <c r="BH1153" s="274" t="s">
        <v>268</v>
      </c>
      <c r="BI1153" s="274" t="s">
        <v>268</v>
      </c>
      <c r="BJ1153" s="274" t="s">
        <v>268</v>
      </c>
      <c r="BK1153" s="274" t="s">
        <v>268</v>
      </c>
      <c r="BL1153" s="274" t="s">
        <v>268</v>
      </c>
      <c r="BM1153" s="274" t="s">
        <v>268</v>
      </c>
      <c r="BN1153" s="274" t="s">
        <v>268</v>
      </c>
      <c r="BO1153" s="274" t="s">
        <v>268</v>
      </c>
      <c r="BP1153" s="274" t="s">
        <v>268</v>
      </c>
      <c r="BQ1153" s="274" t="s">
        <v>268</v>
      </c>
      <c r="BR1153" s="274" t="s">
        <v>268</v>
      </c>
      <c r="BS1153" s="274" t="s">
        <v>268</v>
      </c>
      <c r="BT1153" s="274" t="s">
        <v>268</v>
      </c>
      <c r="BU1153" s="274" t="s">
        <v>268</v>
      </c>
      <c r="BV1153" s="274" t="s">
        <v>268</v>
      </c>
      <c r="BW1153" s="274" t="s">
        <v>268</v>
      </c>
      <c r="BX1153" s="274" t="s">
        <v>268</v>
      </c>
      <c r="BY1153" s="295">
        <v>12.75</v>
      </c>
      <c r="BZ1153" s="295">
        <v>12.75</v>
      </c>
      <c r="CA1153" s="298" t="s">
        <v>142</v>
      </c>
      <c r="CB1153" s="297">
        <v>123</v>
      </c>
      <c r="CC1153" s="284">
        <f t="shared" si="70"/>
        <v>0</v>
      </c>
      <c r="CD1153" s="295">
        <f t="shared" si="71"/>
        <v>12.75</v>
      </c>
      <c r="CE1153" s="284">
        <f t="shared" si="72"/>
        <v>1</v>
      </c>
      <c r="CF1153" s="295">
        <f t="shared" si="73"/>
        <v>0</v>
      </c>
      <c r="CG1153" s="274" t="s">
        <v>1817</v>
      </c>
      <c r="CH1153" s="274" t="s">
        <v>268</v>
      </c>
      <c r="CI1153" s="274" t="s">
        <v>268</v>
      </c>
      <c r="CJ1153" s="298" t="s">
        <v>268</v>
      </c>
      <c r="CK1153" s="298" t="s">
        <v>736</v>
      </c>
      <c r="CL1153" s="274" t="s">
        <v>268</v>
      </c>
      <c r="CM1153" s="274" t="s">
        <v>268</v>
      </c>
      <c r="CN1153" s="274" t="s">
        <v>268</v>
      </c>
      <c r="CO1153" s="274" t="s">
        <v>268</v>
      </c>
      <c r="CP1153" s="274" t="s">
        <v>268</v>
      </c>
      <c r="CQ1153" s="274" t="s">
        <v>268</v>
      </c>
      <c r="CR1153" s="274" t="s">
        <v>877</v>
      </c>
      <c r="CS1153" s="274">
        <v>6.25</v>
      </c>
      <c r="CT1153" s="274" t="s">
        <v>268</v>
      </c>
      <c r="CU1153" s="274">
        <v>6.25</v>
      </c>
      <c r="CV1153" s="274">
        <v>365</v>
      </c>
      <c r="CW1153" s="274" t="s">
        <v>878</v>
      </c>
      <c r="CX1153" s="274" t="s">
        <v>835</v>
      </c>
      <c r="CY1153" s="274" t="s">
        <v>836</v>
      </c>
      <c r="CZ1153" s="274" t="s">
        <v>837</v>
      </c>
      <c r="DA1153" s="274" t="s">
        <v>268</v>
      </c>
      <c r="DB1153" s="274" t="s">
        <v>268</v>
      </c>
      <c r="DC1153" s="274" t="s">
        <v>268</v>
      </c>
      <c r="DD1153" s="274" t="s">
        <v>268</v>
      </c>
      <c r="DE1153" s="274" t="s">
        <v>268</v>
      </c>
      <c r="DF1153" s="274" t="s">
        <v>268</v>
      </c>
      <c r="DG1153" s="299">
        <f>IFERROR(IF(CA1153="D",IF(CK1153="A dispo.",CD1153*VLOOKUP('DATI INPUT'!$F$27,TARIFFE_UD,2,FALSE),CD1153*VLOOKUP(CK1153,TARIFFE_UD,2,FALSE)),CD1153*VLOOKUP(CB1153-100,TARIFFE_UND,2,FALSE)),0)</f>
        <v>10.097367584481526</v>
      </c>
      <c r="DH1153" s="299">
        <f>IFERROR(IF(CA1153="D",IF(CK1153="A dispo.",CF1153*VLOOKUP('DATI INPUT'!$F$27,TARIFFE_UD,3,FALSE),CF1153*VLOOKUP(CK1153,TARIFFE_UD,3,FALSE)),CF1153*VLOOKUP(CB1153-100,TARIFFE_UND,3,FALSE)),0)</f>
        <v>0</v>
      </c>
    </row>
    <row r="1154" spans="1:112" x14ac:dyDescent="0.25">
      <c r="A1154" s="274" t="s">
        <v>8745</v>
      </c>
      <c r="B1154" s="274" t="s">
        <v>8363</v>
      </c>
      <c r="C1154" s="274" t="s">
        <v>8746</v>
      </c>
      <c r="D1154" s="274" t="s">
        <v>8365</v>
      </c>
      <c r="E1154" s="274" t="s">
        <v>268</v>
      </c>
      <c r="F1154" s="274" t="s">
        <v>156</v>
      </c>
      <c r="G1154" s="274" t="s">
        <v>8366</v>
      </c>
      <c r="H1154" s="274" t="s">
        <v>1372</v>
      </c>
      <c r="I1154" s="274" t="s">
        <v>8367</v>
      </c>
      <c r="J1154" s="274" t="s">
        <v>156</v>
      </c>
      <c r="K1154" s="274" t="s">
        <v>8368</v>
      </c>
      <c r="L1154" s="274" t="s">
        <v>984</v>
      </c>
      <c r="M1154" s="274" t="s">
        <v>2028</v>
      </c>
      <c r="N1154" s="274" t="s">
        <v>984</v>
      </c>
      <c r="O1154" s="274" t="s">
        <v>873</v>
      </c>
      <c r="P1154" s="274" t="s">
        <v>151</v>
      </c>
      <c r="Q1154" s="274" t="s">
        <v>282</v>
      </c>
      <c r="R1154" s="274" t="s">
        <v>268</v>
      </c>
      <c r="S1154" s="274" t="s">
        <v>268</v>
      </c>
      <c r="T1154" s="274" t="s">
        <v>268</v>
      </c>
      <c r="U1154" s="274" t="s">
        <v>268</v>
      </c>
      <c r="V1154" s="274" t="s">
        <v>268</v>
      </c>
      <c r="W1154" s="274" t="s">
        <v>2028</v>
      </c>
      <c r="X1154" s="274" t="s">
        <v>151</v>
      </c>
      <c r="Y1154" s="274" t="s">
        <v>282</v>
      </c>
      <c r="Z1154" s="274" t="s">
        <v>268</v>
      </c>
      <c r="AA1154" s="274" t="s">
        <v>268</v>
      </c>
      <c r="AB1154" s="274" t="s">
        <v>268</v>
      </c>
      <c r="AC1154" s="274" t="s">
        <v>268</v>
      </c>
      <c r="AD1154" s="274" t="s">
        <v>268</v>
      </c>
      <c r="AE1154" s="274" t="s">
        <v>287</v>
      </c>
      <c r="AF1154" s="274" t="s">
        <v>1811</v>
      </c>
      <c r="AG1154" s="274" t="s">
        <v>875</v>
      </c>
      <c r="AH1154" s="274" t="s">
        <v>1812</v>
      </c>
      <c r="AI1154" s="274" t="s">
        <v>946</v>
      </c>
      <c r="AJ1154" s="274" t="s">
        <v>268</v>
      </c>
      <c r="AK1154" s="274" t="s">
        <v>410</v>
      </c>
      <c r="AL1154" s="274" t="s">
        <v>268</v>
      </c>
      <c r="AM1154" s="274" t="s">
        <v>353</v>
      </c>
      <c r="AN1154" s="274" t="s">
        <v>268</v>
      </c>
      <c r="AO1154" s="274" t="s">
        <v>268</v>
      </c>
      <c r="AP1154" s="274" t="s">
        <v>268</v>
      </c>
      <c r="AQ1154" s="274" t="s">
        <v>268</v>
      </c>
      <c r="AR1154" s="274" t="s">
        <v>268</v>
      </c>
      <c r="AS1154" s="274" t="s">
        <v>268</v>
      </c>
      <c r="AT1154" s="274" t="s">
        <v>268</v>
      </c>
      <c r="AU1154" s="274" t="s">
        <v>268</v>
      </c>
      <c r="AV1154" s="274" t="s">
        <v>268</v>
      </c>
      <c r="AW1154" s="274" t="s">
        <v>268</v>
      </c>
      <c r="AX1154" s="274" t="s">
        <v>268</v>
      </c>
      <c r="AY1154" s="274" t="s">
        <v>268</v>
      </c>
      <c r="AZ1154" s="274" t="s">
        <v>268</v>
      </c>
      <c r="BA1154" s="274" t="s">
        <v>268</v>
      </c>
      <c r="BB1154" s="274" t="s">
        <v>268</v>
      </c>
      <c r="BC1154" s="274" t="s">
        <v>268</v>
      </c>
      <c r="BD1154" s="274" t="s">
        <v>268</v>
      </c>
      <c r="BE1154" s="274" t="s">
        <v>268</v>
      </c>
      <c r="BF1154" s="274" t="s">
        <v>268</v>
      </c>
      <c r="BG1154" s="274" t="s">
        <v>268</v>
      </c>
      <c r="BH1154" s="274" t="s">
        <v>268</v>
      </c>
      <c r="BI1154" s="274" t="s">
        <v>268</v>
      </c>
      <c r="BJ1154" s="274" t="s">
        <v>268</v>
      </c>
      <c r="BK1154" s="274" t="s">
        <v>268</v>
      </c>
      <c r="BL1154" s="274" t="s">
        <v>268</v>
      </c>
      <c r="BM1154" s="274" t="s">
        <v>268</v>
      </c>
      <c r="BN1154" s="274" t="s">
        <v>268</v>
      </c>
      <c r="BO1154" s="274" t="s">
        <v>268</v>
      </c>
      <c r="BP1154" s="274" t="s">
        <v>268</v>
      </c>
      <c r="BQ1154" s="274" t="s">
        <v>268</v>
      </c>
      <c r="BR1154" s="274" t="s">
        <v>268</v>
      </c>
      <c r="BS1154" s="274" t="s">
        <v>268</v>
      </c>
      <c r="BT1154" s="274" t="s">
        <v>268</v>
      </c>
      <c r="BU1154" s="274" t="s">
        <v>268</v>
      </c>
      <c r="BV1154" s="274" t="s">
        <v>268</v>
      </c>
      <c r="BW1154" s="274" t="s">
        <v>268</v>
      </c>
      <c r="BX1154" s="274" t="s">
        <v>268</v>
      </c>
      <c r="BY1154" s="295">
        <v>48</v>
      </c>
      <c r="BZ1154" s="295">
        <v>48</v>
      </c>
      <c r="CA1154" s="298" t="s">
        <v>142</v>
      </c>
      <c r="CB1154" s="297">
        <v>123</v>
      </c>
      <c r="CC1154" s="284">
        <f t="shared" si="70"/>
        <v>0</v>
      </c>
      <c r="CD1154" s="295">
        <f t="shared" si="71"/>
        <v>47.999999999999993</v>
      </c>
      <c r="CE1154" s="284">
        <f t="shared" si="72"/>
        <v>1</v>
      </c>
      <c r="CF1154" s="295">
        <f t="shared" si="73"/>
        <v>0</v>
      </c>
      <c r="CG1154" s="274" t="s">
        <v>1817</v>
      </c>
      <c r="CH1154" s="274" t="s">
        <v>268</v>
      </c>
      <c r="CI1154" s="274" t="s">
        <v>268</v>
      </c>
      <c r="CJ1154" s="298" t="s">
        <v>271</v>
      </c>
      <c r="CK1154" s="297">
        <v>1</v>
      </c>
      <c r="CL1154" s="274" t="s">
        <v>268</v>
      </c>
      <c r="CM1154" s="274" t="s">
        <v>268</v>
      </c>
      <c r="CN1154" s="274" t="s">
        <v>268</v>
      </c>
      <c r="CO1154" s="274" t="s">
        <v>268</v>
      </c>
      <c r="CP1154" s="274" t="s">
        <v>268</v>
      </c>
      <c r="CQ1154" s="274" t="s">
        <v>268</v>
      </c>
      <c r="CR1154" s="274" t="s">
        <v>877</v>
      </c>
      <c r="CS1154" s="274">
        <v>18.239999999999998</v>
      </c>
      <c r="CT1154" s="274" t="s">
        <v>268</v>
      </c>
      <c r="CU1154" s="274">
        <v>18.239999999999998</v>
      </c>
      <c r="CV1154" s="274">
        <v>365</v>
      </c>
      <c r="CW1154" s="274" t="s">
        <v>878</v>
      </c>
      <c r="CX1154" s="274" t="s">
        <v>835</v>
      </c>
      <c r="CY1154" s="274" t="s">
        <v>836</v>
      </c>
      <c r="CZ1154" s="274" t="s">
        <v>837</v>
      </c>
      <c r="DA1154" s="274" t="s">
        <v>268</v>
      </c>
      <c r="DB1154" s="274" t="s">
        <v>268</v>
      </c>
      <c r="DC1154" s="274" t="s">
        <v>268</v>
      </c>
      <c r="DD1154" s="274" t="s">
        <v>268</v>
      </c>
      <c r="DE1154" s="274" t="s">
        <v>268</v>
      </c>
      <c r="DF1154" s="274" t="s">
        <v>268</v>
      </c>
      <c r="DG1154" s="299">
        <f>IFERROR(IF(CA1154="D",IF(CK1154="A dispo.",CD1154*VLOOKUP('DATI INPUT'!$F$27,TARIFFE_UD,2,FALSE),CD1154*VLOOKUP(CK1154,TARIFFE_UD,2,FALSE)),CD1154*VLOOKUP(CB1154-100,TARIFFE_UND,2,FALSE)),0)</f>
        <v>29.566148221226953</v>
      </c>
      <c r="DH1154" s="299">
        <f>IFERROR(IF(CA1154="D",IF(CK1154="A dispo.",CF1154*VLOOKUP('DATI INPUT'!$F$27,TARIFFE_UD,3,FALSE),CF1154*VLOOKUP(CK1154,TARIFFE_UD,3,FALSE)),CF1154*VLOOKUP(CB1154-100,TARIFFE_UND,3,FALSE)),0)</f>
        <v>0</v>
      </c>
    </row>
    <row r="1155" spans="1:112" x14ac:dyDescent="0.25">
      <c r="A1155" s="274" t="s">
        <v>8747</v>
      </c>
      <c r="B1155" s="274" t="s">
        <v>649</v>
      </c>
      <c r="C1155" s="274" t="s">
        <v>8748</v>
      </c>
      <c r="D1155" s="274" t="s">
        <v>6029</v>
      </c>
      <c r="E1155" s="274" t="s">
        <v>268</v>
      </c>
      <c r="F1155" s="274" t="s">
        <v>156</v>
      </c>
      <c r="G1155" s="274" t="s">
        <v>6030</v>
      </c>
      <c r="H1155" s="274" t="s">
        <v>1372</v>
      </c>
      <c r="I1155" s="274" t="s">
        <v>349</v>
      </c>
      <c r="J1155" s="274" t="s">
        <v>274</v>
      </c>
      <c r="K1155" s="274" t="s">
        <v>6031</v>
      </c>
      <c r="L1155" s="274" t="s">
        <v>960</v>
      </c>
      <c r="M1155" s="274" t="s">
        <v>6032</v>
      </c>
      <c r="N1155" s="274" t="s">
        <v>984</v>
      </c>
      <c r="O1155" s="274" t="s">
        <v>873</v>
      </c>
      <c r="P1155" s="274" t="s">
        <v>887</v>
      </c>
      <c r="Q1155" s="274" t="s">
        <v>656</v>
      </c>
      <c r="R1155" s="274" t="s">
        <v>154</v>
      </c>
      <c r="S1155" s="274" t="s">
        <v>268</v>
      </c>
      <c r="T1155" s="274" t="s">
        <v>268</v>
      </c>
      <c r="U1155" s="274" t="s">
        <v>268</v>
      </c>
      <c r="V1155" s="274" t="s">
        <v>268</v>
      </c>
      <c r="W1155" s="274" t="s">
        <v>6032</v>
      </c>
      <c r="X1155" s="274" t="s">
        <v>887</v>
      </c>
      <c r="Y1155" s="274" t="s">
        <v>656</v>
      </c>
      <c r="Z1155" s="274" t="s">
        <v>154</v>
      </c>
      <c r="AA1155" s="274" t="s">
        <v>268</v>
      </c>
      <c r="AB1155" s="274" t="s">
        <v>268</v>
      </c>
      <c r="AC1155" s="274" t="s">
        <v>268</v>
      </c>
      <c r="AD1155" s="274" t="s">
        <v>268</v>
      </c>
      <c r="AE1155" s="274" t="s">
        <v>287</v>
      </c>
      <c r="AF1155" s="274" t="s">
        <v>1811</v>
      </c>
      <c r="AG1155" s="274" t="s">
        <v>875</v>
      </c>
      <c r="AH1155" s="274" t="s">
        <v>1848</v>
      </c>
      <c r="AI1155" s="274" t="s">
        <v>404</v>
      </c>
      <c r="AJ1155" s="274" t="s">
        <v>268</v>
      </c>
      <c r="AK1155" s="274" t="s">
        <v>354</v>
      </c>
      <c r="AL1155" s="274" t="s">
        <v>268</v>
      </c>
      <c r="AM1155" s="274" t="s">
        <v>353</v>
      </c>
      <c r="AN1155" s="274" t="s">
        <v>268</v>
      </c>
      <c r="AO1155" s="274" t="s">
        <v>268</v>
      </c>
      <c r="AP1155" s="274" t="s">
        <v>268</v>
      </c>
      <c r="AQ1155" s="274" t="s">
        <v>268</v>
      </c>
      <c r="AR1155" s="274" t="s">
        <v>268</v>
      </c>
      <c r="AS1155" s="274" t="s">
        <v>268</v>
      </c>
      <c r="AT1155" s="274" t="s">
        <v>268</v>
      </c>
      <c r="AU1155" s="274" t="s">
        <v>268</v>
      </c>
      <c r="AV1155" s="274" t="s">
        <v>268</v>
      </c>
      <c r="AW1155" s="274" t="s">
        <v>268</v>
      </c>
      <c r="AX1155" s="274" t="s">
        <v>268</v>
      </c>
      <c r="AY1155" s="274" t="s">
        <v>268</v>
      </c>
      <c r="AZ1155" s="274" t="s">
        <v>268</v>
      </c>
      <c r="BA1155" s="274" t="s">
        <v>268</v>
      </c>
      <c r="BB1155" s="274" t="s">
        <v>268</v>
      </c>
      <c r="BC1155" s="274" t="s">
        <v>268</v>
      </c>
      <c r="BD1155" s="274" t="s">
        <v>268</v>
      </c>
      <c r="BE1155" s="274" t="s">
        <v>268</v>
      </c>
      <c r="BF1155" s="274" t="s">
        <v>268</v>
      </c>
      <c r="BG1155" s="274" t="s">
        <v>268</v>
      </c>
      <c r="BH1155" s="274" t="s">
        <v>268</v>
      </c>
      <c r="BI1155" s="274" t="s">
        <v>268</v>
      </c>
      <c r="BJ1155" s="274" t="s">
        <v>268</v>
      </c>
      <c r="BK1155" s="274" t="s">
        <v>268</v>
      </c>
      <c r="BL1155" s="274" t="s">
        <v>268</v>
      </c>
      <c r="BM1155" s="274" t="s">
        <v>268</v>
      </c>
      <c r="BN1155" s="274" t="s">
        <v>268</v>
      </c>
      <c r="BO1155" s="274" t="s">
        <v>268</v>
      </c>
      <c r="BP1155" s="274" t="s">
        <v>268</v>
      </c>
      <c r="BQ1155" s="274" t="s">
        <v>268</v>
      </c>
      <c r="BR1155" s="274" t="s">
        <v>268</v>
      </c>
      <c r="BS1155" s="274" t="s">
        <v>268</v>
      </c>
      <c r="BT1155" s="274" t="s">
        <v>268</v>
      </c>
      <c r="BU1155" s="274" t="s">
        <v>268</v>
      </c>
      <c r="BV1155" s="274" t="s">
        <v>268</v>
      </c>
      <c r="BW1155" s="274" t="s">
        <v>268</v>
      </c>
      <c r="BX1155" s="274" t="s">
        <v>268</v>
      </c>
      <c r="BY1155" s="295">
        <v>8</v>
      </c>
      <c r="BZ1155" s="295">
        <v>8</v>
      </c>
      <c r="CA1155" s="298" t="s">
        <v>142</v>
      </c>
      <c r="CB1155" s="297">
        <v>123</v>
      </c>
      <c r="CC1155" s="284">
        <f t="shared" ref="CC1155:CC1218" si="74">IF(IFERROR(VLOOKUP(CG1155,Rid_ud,2,FALSE),0)+IFERROR(VLOOKUP(CL1155,rid,2,FALSE),0)+IFERROR(VLOOKUP(CM1155,rid,2,FALSE),0)&gt;1,1,IFERROR(VLOOKUP(CG1155,Rid_ud,2,FALSE),0)+IFERROR(VLOOKUP(CL1155,rid,2,FALSE),0)+IFERROR(VLOOKUP(CM1155,rid,2,FALSE),0))</f>
        <v>0</v>
      </c>
      <c r="CD1155" s="295">
        <f t="shared" ref="CD1155:CD1218" si="75">(BZ1155-(BZ1155*CC1155))/365*CV1155</f>
        <v>8</v>
      </c>
      <c r="CE1155" s="284">
        <f t="shared" ref="CE1155:CE1218" si="76">IF(IFERROR(VLOOKUP(CG1155,Rid_ud,3,FALSE),0)+IFERROR(VLOOKUP(CL1155,rid,3,FALSE),0)+IFERROR(VLOOKUP(CM1155,rid,3,FALSE),0)&gt;1,1,IFERROR(VLOOKUP(CG1155,Rid_ud,3,FALSE),0)+IFERROR(VLOOKUP(CL1155,rid,3,FALSE),0)+IFERROR(VLOOKUP(CM1155,rid,3,FALSE),0))</f>
        <v>1</v>
      </c>
      <c r="CF1155" s="295">
        <f t="shared" ref="CF1155:CF1218" si="77">(IF(CA1155="D",1-(1*CE1155),BZ1155-(BZ1155*CE1155)))/365*CV1155</f>
        <v>0</v>
      </c>
      <c r="CG1155" s="274" t="s">
        <v>1817</v>
      </c>
      <c r="CH1155" s="274" t="s">
        <v>268</v>
      </c>
      <c r="CI1155" s="274" t="s">
        <v>268</v>
      </c>
      <c r="CJ1155" s="298" t="s">
        <v>275</v>
      </c>
      <c r="CK1155" s="297">
        <v>3</v>
      </c>
      <c r="CL1155" s="274" t="s">
        <v>268</v>
      </c>
      <c r="CM1155" s="274" t="s">
        <v>268</v>
      </c>
      <c r="CN1155" s="274" t="s">
        <v>268</v>
      </c>
      <c r="CO1155" s="274" t="s">
        <v>268</v>
      </c>
      <c r="CP1155" s="274" t="s">
        <v>268</v>
      </c>
      <c r="CQ1155" s="274" t="s">
        <v>268</v>
      </c>
      <c r="CR1155" s="274" t="s">
        <v>877</v>
      </c>
      <c r="CS1155" s="274">
        <v>3.92</v>
      </c>
      <c r="CT1155" s="274" t="s">
        <v>268</v>
      </c>
      <c r="CU1155" s="274">
        <v>3.92</v>
      </c>
      <c r="CV1155" s="274">
        <v>365</v>
      </c>
      <c r="CW1155" s="274" t="s">
        <v>878</v>
      </c>
      <c r="CX1155" s="274" t="s">
        <v>835</v>
      </c>
      <c r="CY1155" s="274" t="s">
        <v>836</v>
      </c>
      <c r="CZ1155" s="274" t="s">
        <v>837</v>
      </c>
      <c r="DA1155" s="274" t="s">
        <v>268</v>
      </c>
      <c r="DB1155" s="274" t="s">
        <v>268</v>
      </c>
      <c r="DC1155" s="274" t="s">
        <v>268</v>
      </c>
      <c r="DD1155" s="274" t="s">
        <v>268</v>
      </c>
      <c r="DE1155" s="274" t="s">
        <v>268</v>
      </c>
      <c r="DF1155" s="274" t="s">
        <v>268</v>
      </c>
      <c r="DG1155" s="299">
        <f>IFERROR(IF(CA1155="D",IF(CK1155="A dispo.",CD1155*VLOOKUP('DATI INPUT'!$F$27,TARIFFE_UD,2,FALSE),CD1155*VLOOKUP(CK1155,TARIFFE_UD,2,FALSE)),CD1155*VLOOKUP(CB1155-100,TARIFFE_UND,2,FALSE)),0)</f>
        <v>6.3356031902629191</v>
      </c>
      <c r="DH1155" s="299">
        <f>IFERROR(IF(CA1155="D",IF(CK1155="A dispo.",CF1155*VLOOKUP('DATI INPUT'!$F$27,TARIFFE_UD,3,FALSE),CF1155*VLOOKUP(CK1155,TARIFFE_UD,3,FALSE)),CF1155*VLOOKUP(CB1155-100,TARIFFE_UND,3,FALSE)),0)</f>
        <v>0</v>
      </c>
    </row>
    <row r="1156" spans="1:112" x14ac:dyDescent="0.25">
      <c r="A1156" s="274" t="s">
        <v>8749</v>
      </c>
      <c r="B1156" s="274" t="s">
        <v>6148</v>
      </c>
      <c r="C1156" s="274" t="s">
        <v>8750</v>
      </c>
      <c r="D1156" s="274" t="s">
        <v>6150</v>
      </c>
      <c r="E1156" s="274" t="s">
        <v>268</v>
      </c>
      <c r="F1156" s="274" t="s">
        <v>156</v>
      </c>
      <c r="G1156" s="274" t="s">
        <v>6151</v>
      </c>
      <c r="H1156" s="274" t="s">
        <v>6152</v>
      </c>
      <c r="I1156" s="274" t="s">
        <v>6153</v>
      </c>
      <c r="J1156" s="274" t="s">
        <v>156</v>
      </c>
      <c r="K1156" s="274" t="s">
        <v>6154</v>
      </c>
      <c r="L1156" s="274" t="s">
        <v>960</v>
      </c>
      <c r="M1156" s="274" t="s">
        <v>6155</v>
      </c>
      <c r="N1156" s="274" t="s">
        <v>984</v>
      </c>
      <c r="O1156" s="274" t="s">
        <v>873</v>
      </c>
      <c r="P1156" s="274" t="s">
        <v>148</v>
      </c>
      <c r="Q1156" s="274" t="s">
        <v>285</v>
      </c>
      <c r="R1156" s="274" t="s">
        <v>268</v>
      </c>
      <c r="S1156" s="274" t="s">
        <v>268</v>
      </c>
      <c r="T1156" s="274" t="s">
        <v>268</v>
      </c>
      <c r="U1156" s="274" t="s">
        <v>268</v>
      </c>
      <c r="V1156" s="274" t="s">
        <v>268</v>
      </c>
      <c r="W1156" s="274" t="s">
        <v>6155</v>
      </c>
      <c r="X1156" s="274" t="s">
        <v>148</v>
      </c>
      <c r="Y1156" s="274" t="s">
        <v>285</v>
      </c>
      <c r="Z1156" s="274" t="s">
        <v>268</v>
      </c>
      <c r="AA1156" s="274" t="s">
        <v>268</v>
      </c>
      <c r="AB1156" s="274" t="s">
        <v>268</v>
      </c>
      <c r="AC1156" s="274" t="s">
        <v>268</v>
      </c>
      <c r="AD1156" s="274" t="s">
        <v>268</v>
      </c>
      <c r="AE1156" s="274" t="s">
        <v>287</v>
      </c>
      <c r="AF1156" s="274" t="s">
        <v>1811</v>
      </c>
      <c r="AG1156" s="274" t="s">
        <v>875</v>
      </c>
      <c r="AH1156" s="274" t="s">
        <v>2154</v>
      </c>
      <c r="AI1156" s="274" t="s">
        <v>1029</v>
      </c>
      <c r="AJ1156" s="274" t="s">
        <v>268</v>
      </c>
      <c r="AK1156" s="274" t="s">
        <v>268</v>
      </c>
      <c r="AL1156" s="274" t="s">
        <v>268</v>
      </c>
      <c r="AM1156" s="274" t="s">
        <v>411</v>
      </c>
      <c r="AN1156" s="274" t="s">
        <v>268</v>
      </c>
      <c r="AO1156" s="274" t="s">
        <v>268</v>
      </c>
      <c r="AP1156" s="274" t="s">
        <v>268</v>
      </c>
      <c r="AQ1156" s="274" t="s">
        <v>268</v>
      </c>
      <c r="AR1156" s="274" t="s">
        <v>268</v>
      </c>
      <c r="AS1156" s="274" t="s">
        <v>268</v>
      </c>
      <c r="AT1156" s="274" t="s">
        <v>268</v>
      </c>
      <c r="AU1156" s="274" t="s">
        <v>268</v>
      </c>
      <c r="AV1156" s="274" t="s">
        <v>268</v>
      </c>
      <c r="AW1156" s="274" t="s">
        <v>268</v>
      </c>
      <c r="AX1156" s="274" t="s">
        <v>268</v>
      </c>
      <c r="AY1156" s="274" t="s">
        <v>268</v>
      </c>
      <c r="AZ1156" s="274" t="s">
        <v>268</v>
      </c>
      <c r="BA1156" s="274" t="s">
        <v>268</v>
      </c>
      <c r="BB1156" s="274" t="s">
        <v>268</v>
      </c>
      <c r="BC1156" s="274" t="s">
        <v>268</v>
      </c>
      <c r="BD1156" s="274" t="s">
        <v>268</v>
      </c>
      <c r="BE1156" s="274" t="s">
        <v>268</v>
      </c>
      <c r="BF1156" s="274" t="s">
        <v>268</v>
      </c>
      <c r="BG1156" s="274" t="s">
        <v>268</v>
      </c>
      <c r="BH1156" s="274" t="s">
        <v>268</v>
      </c>
      <c r="BI1156" s="274" t="s">
        <v>268</v>
      </c>
      <c r="BJ1156" s="274" t="s">
        <v>268</v>
      </c>
      <c r="BK1156" s="274" t="s">
        <v>268</v>
      </c>
      <c r="BL1156" s="274" t="s">
        <v>268</v>
      </c>
      <c r="BM1156" s="274" t="s">
        <v>268</v>
      </c>
      <c r="BN1156" s="274" t="s">
        <v>268</v>
      </c>
      <c r="BO1156" s="274" t="s">
        <v>268</v>
      </c>
      <c r="BP1156" s="274" t="s">
        <v>268</v>
      </c>
      <c r="BQ1156" s="274" t="s">
        <v>268</v>
      </c>
      <c r="BR1156" s="274" t="s">
        <v>268</v>
      </c>
      <c r="BS1156" s="274" t="s">
        <v>268</v>
      </c>
      <c r="BT1156" s="274" t="s">
        <v>268</v>
      </c>
      <c r="BU1156" s="274" t="s">
        <v>268</v>
      </c>
      <c r="BV1156" s="274" t="s">
        <v>268</v>
      </c>
      <c r="BW1156" s="274" t="s">
        <v>268</v>
      </c>
      <c r="BX1156" s="274" t="s">
        <v>268</v>
      </c>
      <c r="BY1156" s="295">
        <v>18.239999999999998</v>
      </c>
      <c r="BZ1156" s="295">
        <v>18.239999999999998</v>
      </c>
      <c r="CA1156" s="298" t="s">
        <v>142</v>
      </c>
      <c r="CB1156" s="297">
        <v>123</v>
      </c>
      <c r="CC1156" s="284">
        <f t="shared" si="74"/>
        <v>0</v>
      </c>
      <c r="CD1156" s="295">
        <f t="shared" si="75"/>
        <v>18.239999999999998</v>
      </c>
      <c r="CE1156" s="284">
        <f t="shared" si="76"/>
        <v>1</v>
      </c>
      <c r="CF1156" s="295">
        <f t="shared" si="77"/>
        <v>0</v>
      </c>
      <c r="CG1156" s="274" t="s">
        <v>1817</v>
      </c>
      <c r="CH1156" s="274" t="s">
        <v>268</v>
      </c>
      <c r="CI1156" s="274" t="s">
        <v>268</v>
      </c>
      <c r="CJ1156" s="298" t="s">
        <v>271</v>
      </c>
      <c r="CK1156" s="297">
        <v>1</v>
      </c>
      <c r="CL1156" s="274" t="s">
        <v>268</v>
      </c>
      <c r="CM1156" s="274" t="s">
        <v>268</v>
      </c>
      <c r="CN1156" s="274" t="s">
        <v>268</v>
      </c>
      <c r="CO1156" s="274" t="s">
        <v>268</v>
      </c>
      <c r="CP1156" s="274" t="s">
        <v>268</v>
      </c>
      <c r="CQ1156" s="274" t="s">
        <v>268</v>
      </c>
      <c r="CR1156" s="274" t="s">
        <v>877</v>
      </c>
      <c r="CS1156" s="274">
        <v>6.93</v>
      </c>
      <c r="CT1156" s="274" t="s">
        <v>268</v>
      </c>
      <c r="CU1156" s="274">
        <v>6.93</v>
      </c>
      <c r="CV1156" s="274">
        <v>365</v>
      </c>
      <c r="CW1156" s="274" t="s">
        <v>878</v>
      </c>
      <c r="CX1156" s="274" t="s">
        <v>835</v>
      </c>
      <c r="CY1156" s="274" t="s">
        <v>836</v>
      </c>
      <c r="CZ1156" s="274" t="s">
        <v>837</v>
      </c>
      <c r="DA1156" s="274" t="s">
        <v>268</v>
      </c>
      <c r="DB1156" s="274" t="s">
        <v>268</v>
      </c>
      <c r="DC1156" s="274" t="s">
        <v>268</v>
      </c>
      <c r="DD1156" s="274" t="s">
        <v>268</v>
      </c>
      <c r="DE1156" s="274" t="s">
        <v>268</v>
      </c>
      <c r="DF1156" s="274" t="s">
        <v>268</v>
      </c>
      <c r="DG1156" s="299">
        <f>IFERROR(IF(CA1156="D",IF(CK1156="A dispo.",CD1156*VLOOKUP('DATI INPUT'!$F$27,TARIFFE_UD,2,FALSE),CD1156*VLOOKUP(CK1156,TARIFFE_UD,2,FALSE)),CD1156*VLOOKUP(CB1156-100,TARIFFE_UND,2,FALSE)),0)</f>
        <v>11.235136324066243</v>
      </c>
      <c r="DH1156" s="299">
        <f>IFERROR(IF(CA1156="D",IF(CK1156="A dispo.",CF1156*VLOOKUP('DATI INPUT'!$F$27,TARIFFE_UD,3,FALSE),CF1156*VLOOKUP(CK1156,TARIFFE_UD,3,FALSE)),CF1156*VLOOKUP(CB1156-100,TARIFFE_UND,3,FALSE)),0)</f>
        <v>0</v>
      </c>
    </row>
    <row r="1157" spans="1:112" hidden="1" x14ac:dyDescent="0.25">
      <c r="A1157" s="274" t="s">
        <v>8751</v>
      </c>
      <c r="B1157" s="274" t="s">
        <v>6383</v>
      </c>
      <c r="C1157" s="274" t="s">
        <v>8752</v>
      </c>
      <c r="D1157" s="274" t="s">
        <v>6384</v>
      </c>
      <c r="E1157" s="274" t="s">
        <v>268</v>
      </c>
      <c r="F1157" s="274" t="s">
        <v>156</v>
      </c>
      <c r="G1157" s="274" t="s">
        <v>6385</v>
      </c>
      <c r="H1157" s="274" t="s">
        <v>6207</v>
      </c>
      <c r="I1157" s="274" t="s">
        <v>406</v>
      </c>
      <c r="J1157" s="274" t="s">
        <v>274</v>
      </c>
      <c r="K1157" s="274" t="s">
        <v>6386</v>
      </c>
      <c r="L1157" s="274" t="s">
        <v>960</v>
      </c>
      <c r="M1157" s="274" t="s">
        <v>6387</v>
      </c>
      <c r="N1157" s="274" t="s">
        <v>984</v>
      </c>
      <c r="O1157" s="274" t="s">
        <v>873</v>
      </c>
      <c r="P1157" s="274" t="s">
        <v>2258</v>
      </c>
      <c r="Q1157" s="274" t="s">
        <v>293</v>
      </c>
      <c r="R1157" s="274" t="s">
        <v>268</v>
      </c>
      <c r="S1157" s="274" t="s">
        <v>268</v>
      </c>
      <c r="T1157" s="274" t="s">
        <v>268</v>
      </c>
      <c r="U1157" s="274" t="s">
        <v>268</v>
      </c>
      <c r="V1157" s="274" t="s">
        <v>268</v>
      </c>
      <c r="W1157" s="274" t="s">
        <v>6387</v>
      </c>
      <c r="X1157" s="274" t="s">
        <v>2258</v>
      </c>
      <c r="Y1157" s="274" t="s">
        <v>293</v>
      </c>
      <c r="Z1157" s="274" t="s">
        <v>268</v>
      </c>
      <c r="AA1157" s="274" t="s">
        <v>268</v>
      </c>
      <c r="AB1157" s="274" t="s">
        <v>268</v>
      </c>
      <c r="AC1157" s="274" t="s">
        <v>268</v>
      </c>
      <c r="AD1157" s="274" t="s">
        <v>268</v>
      </c>
      <c r="AE1157" s="274" t="s">
        <v>268</v>
      </c>
      <c r="AF1157" s="274" t="s">
        <v>268</v>
      </c>
      <c r="AG1157" s="274" t="s">
        <v>268</v>
      </c>
      <c r="AH1157" s="274" t="s">
        <v>268</v>
      </c>
      <c r="AI1157" s="274" t="s">
        <v>268</v>
      </c>
      <c r="AJ1157" s="274" t="s">
        <v>268</v>
      </c>
      <c r="AK1157" s="274" t="s">
        <v>268</v>
      </c>
      <c r="AL1157" s="274" t="s">
        <v>268</v>
      </c>
      <c r="AM1157" s="274" t="s">
        <v>268</v>
      </c>
      <c r="AN1157" s="274" t="s">
        <v>268</v>
      </c>
      <c r="AO1157" s="274" t="s">
        <v>268</v>
      </c>
      <c r="AP1157" s="274" t="s">
        <v>268</v>
      </c>
      <c r="AQ1157" s="274" t="s">
        <v>268</v>
      </c>
      <c r="AR1157" s="274" t="s">
        <v>268</v>
      </c>
      <c r="AS1157" s="274" t="s">
        <v>268</v>
      </c>
      <c r="AT1157" s="274" t="s">
        <v>268</v>
      </c>
      <c r="AU1157" s="274" t="s">
        <v>268</v>
      </c>
      <c r="AV1157" s="274" t="s">
        <v>268</v>
      </c>
      <c r="AW1157" s="274" t="s">
        <v>268</v>
      </c>
      <c r="AX1157" s="274" t="s">
        <v>268</v>
      </c>
      <c r="AY1157" s="274" t="s">
        <v>268</v>
      </c>
      <c r="AZ1157" s="274" t="s">
        <v>268</v>
      </c>
      <c r="BA1157" s="274" t="s">
        <v>268</v>
      </c>
      <c r="BB1157" s="274" t="s">
        <v>268</v>
      </c>
      <c r="BC1157" s="274" t="s">
        <v>268</v>
      </c>
      <c r="BD1157" s="274" t="s">
        <v>268</v>
      </c>
      <c r="BE1157" s="274" t="s">
        <v>268</v>
      </c>
      <c r="BF1157" s="274" t="s">
        <v>268</v>
      </c>
      <c r="BG1157" s="274" t="s">
        <v>268</v>
      </c>
      <c r="BH1157" s="274" t="s">
        <v>268</v>
      </c>
      <c r="BI1157" s="274" t="s">
        <v>268</v>
      </c>
      <c r="BJ1157" s="274" t="s">
        <v>268</v>
      </c>
      <c r="BK1157" s="274" t="s">
        <v>268</v>
      </c>
      <c r="BL1157" s="274" t="s">
        <v>268</v>
      </c>
      <c r="BM1157" s="274" t="s">
        <v>268</v>
      </c>
      <c r="BN1157" s="274" t="s">
        <v>268</v>
      </c>
      <c r="BO1157" s="274" t="s">
        <v>268</v>
      </c>
      <c r="BP1157" s="274" t="s">
        <v>268</v>
      </c>
      <c r="BQ1157" s="274" t="s">
        <v>268</v>
      </c>
      <c r="BR1157" s="274" t="s">
        <v>268</v>
      </c>
      <c r="BS1157" s="274" t="s">
        <v>268</v>
      </c>
      <c r="BT1157" s="274" t="s">
        <v>268</v>
      </c>
      <c r="BU1157" s="274" t="s">
        <v>268</v>
      </c>
      <c r="BV1157" s="274" t="s">
        <v>268</v>
      </c>
      <c r="BW1157" s="274" t="s">
        <v>268</v>
      </c>
      <c r="BX1157" s="274" t="s">
        <v>268</v>
      </c>
      <c r="BY1157" s="295">
        <v>35</v>
      </c>
      <c r="BZ1157" s="295">
        <v>35</v>
      </c>
      <c r="CA1157" s="298" t="s">
        <v>142</v>
      </c>
      <c r="CB1157" s="297">
        <v>123</v>
      </c>
      <c r="CC1157" s="284">
        <f t="shared" si="74"/>
        <v>0</v>
      </c>
      <c r="CD1157" s="295">
        <f t="shared" si="75"/>
        <v>35</v>
      </c>
      <c r="CE1157" s="284">
        <f t="shared" si="76"/>
        <v>1</v>
      </c>
      <c r="CF1157" s="295">
        <f t="shared" si="77"/>
        <v>0</v>
      </c>
      <c r="CG1157" s="274" t="s">
        <v>1817</v>
      </c>
      <c r="CH1157" s="274" t="s">
        <v>268</v>
      </c>
      <c r="CI1157" s="274" t="s">
        <v>268</v>
      </c>
      <c r="CJ1157" s="298" t="s">
        <v>268</v>
      </c>
      <c r="CK1157" s="298" t="s">
        <v>736</v>
      </c>
      <c r="CL1157" s="274" t="s">
        <v>268</v>
      </c>
      <c r="CM1157" s="274" t="s">
        <v>268</v>
      </c>
      <c r="CN1157" s="274" t="s">
        <v>268</v>
      </c>
      <c r="CO1157" s="274" t="s">
        <v>268</v>
      </c>
      <c r="CP1157" s="274" t="s">
        <v>268</v>
      </c>
      <c r="CQ1157" s="274" t="s">
        <v>268</v>
      </c>
      <c r="CR1157" s="274" t="s">
        <v>877</v>
      </c>
      <c r="CS1157" s="274">
        <v>17.149999999999999</v>
      </c>
      <c r="CT1157" s="274" t="s">
        <v>268</v>
      </c>
      <c r="CU1157" s="274">
        <v>17.149999999999999</v>
      </c>
      <c r="CV1157" s="274">
        <v>365</v>
      </c>
      <c r="CW1157" s="274" t="s">
        <v>878</v>
      </c>
      <c r="CX1157" s="274" t="s">
        <v>835</v>
      </c>
      <c r="CY1157" s="274" t="s">
        <v>836</v>
      </c>
      <c r="CZ1157" s="274" t="s">
        <v>837</v>
      </c>
      <c r="DA1157" s="274" t="s">
        <v>268</v>
      </c>
      <c r="DB1157" s="274" t="s">
        <v>268</v>
      </c>
      <c r="DC1157" s="274" t="s">
        <v>268</v>
      </c>
      <c r="DD1157" s="274" t="s">
        <v>268</v>
      </c>
      <c r="DE1157" s="274" t="s">
        <v>268</v>
      </c>
      <c r="DF1157" s="274" t="s">
        <v>268</v>
      </c>
      <c r="DG1157" s="299">
        <f>IFERROR(IF(CA1157="D",IF(CK1157="A dispo.",CD1157*VLOOKUP('DATI INPUT'!$F$27,TARIFFE_UD,2,FALSE),CD1157*VLOOKUP(CK1157,TARIFFE_UD,2,FALSE)),CD1157*VLOOKUP(CB1157-100,TARIFFE_UND,2,FALSE)),0)</f>
        <v>27.718263957400271</v>
      </c>
      <c r="DH1157" s="299">
        <f>IFERROR(IF(CA1157="D",IF(CK1157="A dispo.",CF1157*VLOOKUP('DATI INPUT'!$F$27,TARIFFE_UD,3,FALSE),CF1157*VLOOKUP(CK1157,TARIFFE_UD,3,FALSE)),CF1157*VLOOKUP(CB1157-100,TARIFFE_UND,3,FALSE)),0)</f>
        <v>0</v>
      </c>
    </row>
    <row r="1158" spans="1:112" x14ac:dyDescent="0.25">
      <c r="A1158" s="274" t="s">
        <v>8753</v>
      </c>
      <c r="B1158" s="274" t="s">
        <v>6348</v>
      </c>
      <c r="C1158" s="274" t="s">
        <v>8754</v>
      </c>
      <c r="D1158" s="274" t="s">
        <v>6349</v>
      </c>
      <c r="E1158" s="274" t="s">
        <v>268</v>
      </c>
      <c r="F1158" s="274" t="s">
        <v>156</v>
      </c>
      <c r="G1158" s="274" t="s">
        <v>6350</v>
      </c>
      <c r="H1158" s="274" t="s">
        <v>6207</v>
      </c>
      <c r="I1158" s="274" t="s">
        <v>6351</v>
      </c>
      <c r="J1158" s="274" t="s">
        <v>274</v>
      </c>
      <c r="K1158" s="274" t="s">
        <v>6352</v>
      </c>
      <c r="L1158" s="274" t="s">
        <v>960</v>
      </c>
      <c r="M1158" s="274" t="s">
        <v>6353</v>
      </c>
      <c r="N1158" s="274" t="s">
        <v>984</v>
      </c>
      <c r="O1158" s="274" t="s">
        <v>873</v>
      </c>
      <c r="P1158" s="274" t="s">
        <v>1901</v>
      </c>
      <c r="Q1158" s="274" t="s">
        <v>309</v>
      </c>
      <c r="R1158" s="274" t="s">
        <v>268</v>
      </c>
      <c r="S1158" s="274" t="s">
        <v>268</v>
      </c>
      <c r="T1158" s="274" t="s">
        <v>268</v>
      </c>
      <c r="U1158" s="274" t="s">
        <v>268</v>
      </c>
      <c r="V1158" s="274" t="s">
        <v>268</v>
      </c>
      <c r="W1158" s="274" t="s">
        <v>6353</v>
      </c>
      <c r="X1158" s="274" t="s">
        <v>1901</v>
      </c>
      <c r="Y1158" s="274" t="s">
        <v>309</v>
      </c>
      <c r="Z1158" s="274" t="s">
        <v>268</v>
      </c>
      <c r="AA1158" s="274" t="s">
        <v>268</v>
      </c>
      <c r="AB1158" s="274" t="s">
        <v>268</v>
      </c>
      <c r="AC1158" s="274" t="s">
        <v>268</v>
      </c>
      <c r="AD1158" s="274" t="s">
        <v>268</v>
      </c>
      <c r="AE1158" s="274" t="s">
        <v>287</v>
      </c>
      <c r="AF1158" s="274" t="s">
        <v>1811</v>
      </c>
      <c r="AG1158" s="274" t="s">
        <v>875</v>
      </c>
      <c r="AH1158" s="274" t="s">
        <v>380</v>
      </c>
      <c r="AI1158" s="274" t="s">
        <v>793</v>
      </c>
      <c r="AJ1158" s="274" t="s">
        <v>268</v>
      </c>
      <c r="AK1158" s="274" t="s">
        <v>410</v>
      </c>
      <c r="AL1158" s="274" t="s">
        <v>268</v>
      </c>
      <c r="AM1158" s="274" t="s">
        <v>353</v>
      </c>
      <c r="AN1158" s="274" t="s">
        <v>268</v>
      </c>
      <c r="AO1158" s="274" t="s">
        <v>268</v>
      </c>
      <c r="AP1158" s="274" t="s">
        <v>268</v>
      </c>
      <c r="AQ1158" s="274" t="s">
        <v>268</v>
      </c>
      <c r="AR1158" s="274" t="s">
        <v>268</v>
      </c>
      <c r="AS1158" s="274" t="s">
        <v>268</v>
      </c>
      <c r="AT1158" s="274" t="s">
        <v>268</v>
      </c>
      <c r="AU1158" s="274" t="s">
        <v>268</v>
      </c>
      <c r="AV1158" s="274" t="s">
        <v>268</v>
      </c>
      <c r="AW1158" s="274" t="s">
        <v>268</v>
      </c>
      <c r="AX1158" s="274" t="s">
        <v>268</v>
      </c>
      <c r="AY1158" s="274" t="s">
        <v>268</v>
      </c>
      <c r="AZ1158" s="274" t="s">
        <v>268</v>
      </c>
      <c r="BA1158" s="274" t="s">
        <v>268</v>
      </c>
      <c r="BB1158" s="274" t="s">
        <v>268</v>
      </c>
      <c r="BC1158" s="274" t="s">
        <v>268</v>
      </c>
      <c r="BD1158" s="274" t="s">
        <v>268</v>
      </c>
      <c r="BE1158" s="274" t="s">
        <v>268</v>
      </c>
      <c r="BF1158" s="274" t="s">
        <v>268</v>
      </c>
      <c r="BG1158" s="274" t="s">
        <v>268</v>
      </c>
      <c r="BH1158" s="274" t="s">
        <v>268</v>
      </c>
      <c r="BI1158" s="274" t="s">
        <v>268</v>
      </c>
      <c r="BJ1158" s="274" t="s">
        <v>268</v>
      </c>
      <c r="BK1158" s="274" t="s">
        <v>268</v>
      </c>
      <c r="BL1158" s="274" t="s">
        <v>268</v>
      </c>
      <c r="BM1158" s="274" t="s">
        <v>268</v>
      </c>
      <c r="BN1158" s="274" t="s">
        <v>268</v>
      </c>
      <c r="BO1158" s="274" t="s">
        <v>268</v>
      </c>
      <c r="BP1158" s="274" t="s">
        <v>268</v>
      </c>
      <c r="BQ1158" s="274" t="s">
        <v>268</v>
      </c>
      <c r="BR1158" s="274" t="s">
        <v>268</v>
      </c>
      <c r="BS1158" s="274" t="s">
        <v>268</v>
      </c>
      <c r="BT1158" s="274" t="s">
        <v>268</v>
      </c>
      <c r="BU1158" s="274" t="s">
        <v>268</v>
      </c>
      <c r="BV1158" s="274" t="s">
        <v>268</v>
      </c>
      <c r="BW1158" s="274" t="s">
        <v>268</v>
      </c>
      <c r="BX1158" s="274" t="s">
        <v>268</v>
      </c>
      <c r="BY1158" s="295">
        <v>15</v>
      </c>
      <c r="BZ1158" s="295">
        <v>15</v>
      </c>
      <c r="CA1158" s="298" t="s">
        <v>142</v>
      </c>
      <c r="CB1158" s="297">
        <v>123</v>
      </c>
      <c r="CC1158" s="284">
        <f t="shared" si="74"/>
        <v>0</v>
      </c>
      <c r="CD1158" s="295">
        <f t="shared" si="75"/>
        <v>15</v>
      </c>
      <c r="CE1158" s="284">
        <f t="shared" si="76"/>
        <v>1</v>
      </c>
      <c r="CF1158" s="295">
        <f t="shared" si="77"/>
        <v>0</v>
      </c>
      <c r="CG1158" s="274" t="s">
        <v>1817</v>
      </c>
      <c r="CH1158" s="274" t="s">
        <v>268</v>
      </c>
      <c r="CI1158" s="274" t="s">
        <v>268</v>
      </c>
      <c r="CJ1158" s="298" t="s">
        <v>280</v>
      </c>
      <c r="CK1158" s="297">
        <v>2</v>
      </c>
      <c r="CL1158" s="274" t="s">
        <v>268</v>
      </c>
      <c r="CM1158" s="274" t="s">
        <v>268</v>
      </c>
      <c r="CN1158" s="274" t="s">
        <v>268</v>
      </c>
      <c r="CO1158" s="274" t="s">
        <v>268</v>
      </c>
      <c r="CP1158" s="274" t="s">
        <v>268</v>
      </c>
      <c r="CQ1158" s="274" t="s">
        <v>268</v>
      </c>
      <c r="CR1158" s="274" t="s">
        <v>877</v>
      </c>
      <c r="CS1158" s="274">
        <v>6.75</v>
      </c>
      <c r="CT1158" s="274" t="s">
        <v>268</v>
      </c>
      <c r="CU1158" s="274">
        <v>6.75</v>
      </c>
      <c r="CV1158" s="274">
        <v>365</v>
      </c>
      <c r="CW1158" s="274" t="s">
        <v>878</v>
      </c>
      <c r="CX1158" s="274" t="s">
        <v>835</v>
      </c>
      <c r="CY1158" s="274" t="s">
        <v>836</v>
      </c>
      <c r="CZ1158" s="274" t="s">
        <v>837</v>
      </c>
      <c r="DA1158" s="274" t="s">
        <v>268</v>
      </c>
      <c r="DB1158" s="274" t="s">
        <v>268</v>
      </c>
      <c r="DC1158" s="274" t="s">
        <v>268</v>
      </c>
      <c r="DD1158" s="274" t="s">
        <v>268</v>
      </c>
      <c r="DE1158" s="274" t="s">
        <v>268</v>
      </c>
      <c r="DF1158" s="274" t="s">
        <v>268</v>
      </c>
      <c r="DG1158" s="299">
        <f>IFERROR(IF(CA1158="D",IF(CK1158="A dispo.",CD1158*VLOOKUP('DATI INPUT'!$F$27,TARIFFE_UD,2,FALSE),CD1158*VLOOKUP(CK1158,TARIFFE_UD,2,FALSE)),CD1158*VLOOKUP(CB1158-100,TARIFFE_UND,2,FALSE)),0)</f>
        <v>10.779324872322329</v>
      </c>
      <c r="DH1158" s="299">
        <f>IFERROR(IF(CA1158="D",IF(CK1158="A dispo.",CF1158*VLOOKUP('DATI INPUT'!$F$27,TARIFFE_UD,3,FALSE),CF1158*VLOOKUP(CK1158,TARIFFE_UD,3,FALSE)),CF1158*VLOOKUP(CB1158-100,TARIFFE_UND,3,FALSE)),0)</f>
        <v>0</v>
      </c>
    </row>
    <row r="1159" spans="1:112" hidden="1" x14ac:dyDescent="0.25">
      <c r="A1159" s="274" t="s">
        <v>8755</v>
      </c>
      <c r="B1159" s="274" t="s">
        <v>6251</v>
      </c>
      <c r="C1159" s="274" t="s">
        <v>8756</v>
      </c>
      <c r="D1159" s="274" t="s">
        <v>6253</v>
      </c>
      <c r="E1159" s="274" t="s">
        <v>268</v>
      </c>
      <c r="F1159" s="274" t="s">
        <v>156</v>
      </c>
      <c r="G1159" s="274" t="s">
        <v>6254</v>
      </c>
      <c r="H1159" s="274" t="s">
        <v>1148</v>
      </c>
      <c r="I1159" s="274" t="s">
        <v>6255</v>
      </c>
      <c r="J1159" s="274" t="s">
        <v>156</v>
      </c>
      <c r="K1159" s="274" t="s">
        <v>6256</v>
      </c>
      <c r="L1159" s="274" t="s">
        <v>152</v>
      </c>
      <c r="M1159" s="274" t="s">
        <v>6257</v>
      </c>
      <c r="N1159" s="274" t="s">
        <v>1134</v>
      </c>
      <c r="O1159" s="274" t="s">
        <v>5216</v>
      </c>
      <c r="P1159" s="274" t="s">
        <v>2258</v>
      </c>
      <c r="Q1159" s="274" t="s">
        <v>343</v>
      </c>
      <c r="R1159" s="274" t="s">
        <v>268</v>
      </c>
      <c r="S1159" s="274" t="s">
        <v>268</v>
      </c>
      <c r="T1159" s="274" t="s">
        <v>268</v>
      </c>
      <c r="U1159" s="274" t="s">
        <v>268</v>
      </c>
      <c r="V1159" s="274" t="s">
        <v>268</v>
      </c>
      <c r="W1159" s="274" t="s">
        <v>3047</v>
      </c>
      <c r="X1159" s="274" t="s">
        <v>1934</v>
      </c>
      <c r="Y1159" s="274" t="s">
        <v>277</v>
      </c>
      <c r="Z1159" s="274" t="s">
        <v>154</v>
      </c>
      <c r="AA1159" s="274" t="s">
        <v>268</v>
      </c>
      <c r="AB1159" s="274" t="s">
        <v>268</v>
      </c>
      <c r="AC1159" s="274" t="s">
        <v>268</v>
      </c>
      <c r="AD1159" s="274" t="s">
        <v>268</v>
      </c>
      <c r="AE1159" s="274" t="s">
        <v>287</v>
      </c>
      <c r="AF1159" s="274" t="s">
        <v>1811</v>
      </c>
      <c r="AG1159" s="274" t="s">
        <v>875</v>
      </c>
      <c r="AH1159" s="274" t="s">
        <v>1935</v>
      </c>
      <c r="AI1159" s="274" t="s">
        <v>6258</v>
      </c>
      <c r="AJ1159" s="274" t="s">
        <v>268</v>
      </c>
      <c r="AK1159" s="274" t="s">
        <v>377</v>
      </c>
      <c r="AL1159" s="274" t="s">
        <v>268</v>
      </c>
      <c r="AM1159" s="274" t="s">
        <v>353</v>
      </c>
      <c r="AN1159" s="274" t="s">
        <v>268</v>
      </c>
      <c r="AO1159" s="274" t="s">
        <v>268</v>
      </c>
      <c r="AP1159" s="274" t="s">
        <v>268</v>
      </c>
      <c r="AQ1159" s="274" t="s">
        <v>268</v>
      </c>
      <c r="AR1159" s="274" t="s">
        <v>268</v>
      </c>
      <c r="AS1159" s="274" t="s">
        <v>268</v>
      </c>
      <c r="AT1159" s="274" t="s">
        <v>268</v>
      </c>
      <c r="AU1159" s="274" t="s">
        <v>268</v>
      </c>
      <c r="AV1159" s="274" t="s">
        <v>268</v>
      </c>
      <c r="AW1159" s="274" t="s">
        <v>268</v>
      </c>
      <c r="AX1159" s="274" t="s">
        <v>268</v>
      </c>
      <c r="AY1159" s="274" t="s">
        <v>268</v>
      </c>
      <c r="AZ1159" s="274" t="s">
        <v>268</v>
      </c>
      <c r="BA1159" s="274" t="s">
        <v>268</v>
      </c>
      <c r="BB1159" s="274" t="s">
        <v>268</v>
      </c>
      <c r="BC1159" s="274" t="s">
        <v>268</v>
      </c>
      <c r="BD1159" s="274" t="s">
        <v>268</v>
      </c>
      <c r="BE1159" s="274" t="s">
        <v>268</v>
      </c>
      <c r="BF1159" s="274" t="s">
        <v>268</v>
      </c>
      <c r="BG1159" s="274" t="s">
        <v>268</v>
      </c>
      <c r="BH1159" s="274" t="s">
        <v>268</v>
      </c>
      <c r="BI1159" s="274" t="s">
        <v>268</v>
      </c>
      <c r="BJ1159" s="274" t="s">
        <v>268</v>
      </c>
      <c r="BK1159" s="274" t="s">
        <v>268</v>
      </c>
      <c r="BL1159" s="274" t="s">
        <v>268</v>
      </c>
      <c r="BM1159" s="274" t="s">
        <v>268</v>
      </c>
      <c r="BN1159" s="274" t="s">
        <v>268</v>
      </c>
      <c r="BO1159" s="274" t="s">
        <v>268</v>
      </c>
      <c r="BP1159" s="274" t="s">
        <v>268</v>
      </c>
      <c r="BQ1159" s="274" t="s">
        <v>268</v>
      </c>
      <c r="BR1159" s="274" t="s">
        <v>268</v>
      </c>
      <c r="BS1159" s="274" t="s">
        <v>268</v>
      </c>
      <c r="BT1159" s="274" t="s">
        <v>268</v>
      </c>
      <c r="BU1159" s="274" t="s">
        <v>268</v>
      </c>
      <c r="BV1159" s="274" t="s">
        <v>268</v>
      </c>
      <c r="BW1159" s="274" t="s">
        <v>268</v>
      </c>
      <c r="BX1159" s="274" t="s">
        <v>268</v>
      </c>
      <c r="BY1159" s="295">
        <v>39</v>
      </c>
      <c r="BZ1159" s="295">
        <v>39</v>
      </c>
      <c r="CA1159" s="298" t="s">
        <v>142</v>
      </c>
      <c r="CB1159" s="297">
        <v>123</v>
      </c>
      <c r="CC1159" s="284">
        <f t="shared" si="74"/>
        <v>0</v>
      </c>
      <c r="CD1159" s="295">
        <f t="shared" si="75"/>
        <v>39</v>
      </c>
      <c r="CE1159" s="284">
        <f t="shared" si="76"/>
        <v>1</v>
      </c>
      <c r="CF1159" s="295">
        <f t="shared" si="77"/>
        <v>0</v>
      </c>
      <c r="CG1159" s="274" t="s">
        <v>1817</v>
      </c>
      <c r="CH1159" s="274" t="s">
        <v>268</v>
      </c>
      <c r="CI1159" s="274" t="s">
        <v>268</v>
      </c>
      <c r="CJ1159" s="298" t="s">
        <v>268</v>
      </c>
      <c r="CK1159" s="298" t="s">
        <v>736</v>
      </c>
      <c r="CL1159" s="274" t="s">
        <v>268</v>
      </c>
      <c r="CM1159" s="274" t="s">
        <v>268</v>
      </c>
      <c r="CN1159" s="274" t="s">
        <v>268</v>
      </c>
      <c r="CO1159" s="274" t="s">
        <v>268</v>
      </c>
      <c r="CP1159" s="274" t="s">
        <v>268</v>
      </c>
      <c r="CQ1159" s="274" t="s">
        <v>268</v>
      </c>
      <c r="CR1159" s="274" t="s">
        <v>877</v>
      </c>
      <c r="CS1159" s="274">
        <v>19.11</v>
      </c>
      <c r="CT1159" s="274" t="s">
        <v>268</v>
      </c>
      <c r="CU1159" s="274">
        <v>19.11</v>
      </c>
      <c r="CV1159" s="274">
        <v>365</v>
      </c>
      <c r="CW1159" s="274" t="s">
        <v>878</v>
      </c>
      <c r="CX1159" s="274" t="s">
        <v>835</v>
      </c>
      <c r="CY1159" s="274" t="s">
        <v>836</v>
      </c>
      <c r="CZ1159" s="274" t="s">
        <v>837</v>
      </c>
      <c r="DA1159" s="274" t="s">
        <v>268</v>
      </c>
      <c r="DB1159" s="274" t="s">
        <v>268</v>
      </c>
      <c r="DC1159" s="274" t="s">
        <v>268</v>
      </c>
      <c r="DD1159" s="274" t="s">
        <v>268</v>
      </c>
      <c r="DE1159" s="274" t="s">
        <v>268</v>
      </c>
      <c r="DF1159" s="274" t="s">
        <v>268</v>
      </c>
      <c r="DG1159" s="299">
        <f>IFERROR(IF(CA1159="D",IF(CK1159="A dispo.",CD1159*VLOOKUP('DATI INPUT'!$F$27,TARIFFE_UD,2,FALSE),CD1159*VLOOKUP(CK1159,TARIFFE_UD,2,FALSE)),CD1159*VLOOKUP(CB1159-100,TARIFFE_UND,2,FALSE)),0)</f>
        <v>30.886065552531729</v>
      </c>
      <c r="DH1159" s="299">
        <f>IFERROR(IF(CA1159="D",IF(CK1159="A dispo.",CF1159*VLOOKUP('DATI INPUT'!$F$27,TARIFFE_UD,3,FALSE),CF1159*VLOOKUP(CK1159,TARIFFE_UD,3,FALSE)),CF1159*VLOOKUP(CB1159-100,TARIFFE_UND,3,FALSE)),0)</f>
        <v>0</v>
      </c>
    </row>
    <row r="1160" spans="1:112" x14ac:dyDescent="0.25">
      <c r="A1160" s="274" t="s">
        <v>8757</v>
      </c>
      <c r="B1160" s="274" t="s">
        <v>7456</v>
      </c>
      <c r="C1160" s="274" t="s">
        <v>8758</v>
      </c>
      <c r="D1160" s="274" t="s">
        <v>7458</v>
      </c>
      <c r="E1160" s="274" t="s">
        <v>268</v>
      </c>
      <c r="F1160" s="274" t="s">
        <v>156</v>
      </c>
      <c r="G1160" s="274" t="s">
        <v>7459</v>
      </c>
      <c r="H1160" s="274" t="s">
        <v>6207</v>
      </c>
      <c r="I1160" s="274" t="s">
        <v>7460</v>
      </c>
      <c r="J1160" s="274" t="s">
        <v>156</v>
      </c>
      <c r="K1160" s="274" t="s">
        <v>7461</v>
      </c>
      <c r="L1160" s="274" t="s">
        <v>960</v>
      </c>
      <c r="M1160" s="274" t="s">
        <v>7462</v>
      </c>
      <c r="N1160" s="274" t="s">
        <v>984</v>
      </c>
      <c r="O1160" s="274" t="s">
        <v>873</v>
      </c>
      <c r="P1160" s="274" t="s">
        <v>1934</v>
      </c>
      <c r="Q1160" s="274" t="s">
        <v>313</v>
      </c>
      <c r="R1160" s="274" t="s">
        <v>268</v>
      </c>
      <c r="S1160" s="274" t="s">
        <v>268</v>
      </c>
      <c r="T1160" s="274" t="s">
        <v>268</v>
      </c>
      <c r="U1160" s="274" t="s">
        <v>268</v>
      </c>
      <c r="V1160" s="274" t="s">
        <v>268</v>
      </c>
      <c r="W1160" s="274" t="s">
        <v>7462</v>
      </c>
      <c r="X1160" s="274" t="s">
        <v>1934</v>
      </c>
      <c r="Y1160" s="274" t="s">
        <v>313</v>
      </c>
      <c r="Z1160" s="274" t="s">
        <v>268</v>
      </c>
      <c r="AA1160" s="274" t="s">
        <v>268</v>
      </c>
      <c r="AB1160" s="274" t="s">
        <v>268</v>
      </c>
      <c r="AC1160" s="274" t="s">
        <v>268</v>
      </c>
      <c r="AD1160" s="274" t="s">
        <v>268</v>
      </c>
      <c r="AE1160" s="274" t="s">
        <v>287</v>
      </c>
      <c r="AF1160" s="274" t="s">
        <v>1811</v>
      </c>
      <c r="AG1160" s="274" t="s">
        <v>875</v>
      </c>
      <c r="AH1160" s="274" t="s">
        <v>1812</v>
      </c>
      <c r="AI1160" s="274" t="s">
        <v>1202</v>
      </c>
      <c r="AJ1160" s="274" t="s">
        <v>268</v>
      </c>
      <c r="AK1160" s="274" t="s">
        <v>366</v>
      </c>
      <c r="AL1160" s="274" t="s">
        <v>268</v>
      </c>
      <c r="AM1160" s="274" t="s">
        <v>353</v>
      </c>
      <c r="AN1160" s="274" t="s">
        <v>268</v>
      </c>
      <c r="AO1160" s="274" t="s">
        <v>268</v>
      </c>
      <c r="AP1160" s="274" t="s">
        <v>268</v>
      </c>
      <c r="AQ1160" s="274" t="s">
        <v>268</v>
      </c>
      <c r="AR1160" s="274" t="s">
        <v>268</v>
      </c>
      <c r="AS1160" s="274" t="s">
        <v>268</v>
      </c>
      <c r="AT1160" s="274" t="s">
        <v>268</v>
      </c>
      <c r="AU1160" s="274" t="s">
        <v>268</v>
      </c>
      <c r="AV1160" s="274" t="s">
        <v>268</v>
      </c>
      <c r="AW1160" s="274" t="s">
        <v>268</v>
      </c>
      <c r="AX1160" s="274" t="s">
        <v>268</v>
      </c>
      <c r="AY1160" s="274" t="s">
        <v>268</v>
      </c>
      <c r="AZ1160" s="274" t="s">
        <v>268</v>
      </c>
      <c r="BA1160" s="274" t="s">
        <v>268</v>
      </c>
      <c r="BB1160" s="274" t="s">
        <v>268</v>
      </c>
      <c r="BC1160" s="274" t="s">
        <v>268</v>
      </c>
      <c r="BD1160" s="274" t="s">
        <v>268</v>
      </c>
      <c r="BE1160" s="274" t="s">
        <v>268</v>
      </c>
      <c r="BF1160" s="274" t="s">
        <v>268</v>
      </c>
      <c r="BG1160" s="274" t="s">
        <v>268</v>
      </c>
      <c r="BH1160" s="274" t="s">
        <v>268</v>
      </c>
      <c r="BI1160" s="274" t="s">
        <v>268</v>
      </c>
      <c r="BJ1160" s="274" t="s">
        <v>268</v>
      </c>
      <c r="BK1160" s="274" t="s">
        <v>268</v>
      </c>
      <c r="BL1160" s="274" t="s">
        <v>268</v>
      </c>
      <c r="BM1160" s="274" t="s">
        <v>268</v>
      </c>
      <c r="BN1160" s="274" t="s">
        <v>268</v>
      </c>
      <c r="BO1160" s="274" t="s">
        <v>268</v>
      </c>
      <c r="BP1160" s="274" t="s">
        <v>268</v>
      </c>
      <c r="BQ1160" s="274" t="s">
        <v>268</v>
      </c>
      <c r="BR1160" s="274" t="s">
        <v>268</v>
      </c>
      <c r="BS1160" s="274" t="s">
        <v>268</v>
      </c>
      <c r="BT1160" s="274" t="s">
        <v>268</v>
      </c>
      <c r="BU1160" s="274" t="s">
        <v>268</v>
      </c>
      <c r="BV1160" s="274" t="s">
        <v>268</v>
      </c>
      <c r="BW1160" s="274" t="s">
        <v>268</v>
      </c>
      <c r="BX1160" s="274" t="s">
        <v>268</v>
      </c>
      <c r="BY1160" s="295">
        <v>40</v>
      </c>
      <c r="BZ1160" s="295">
        <v>40</v>
      </c>
      <c r="CA1160" s="298" t="s">
        <v>142</v>
      </c>
      <c r="CB1160" s="297">
        <v>123</v>
      </c>
      <c r="CC1160" s="284">
        <f t="shared" si="74"/>
        <v>0</v>
      </c>
      <c r="CD1160" s="295">
        <f t="shared" si="75"/>
        <v>40</v>
      </c>
      <c r="CE1160" s="284">
        <f t="shared" si="76"/>
        <v>1</v>
      </c>
      <c r="CF1160" s="295">
        <f t="shared" si="77"/>
        <v>0</v>
      </c>
      <c r="CG1160" s="274" t="s">
        <v>1817</v>
      </c>
      <c r="CH1160" s="274" t="s">
        <v>268</v>
      </c>
      <c r="CI1160" s="274" t="s">
        <v>268</v>
      </c>
      <c r="CJ1160" s="298" t="s">
        <v>271</v>
      </c>
      <c r="CK1160" s="297">
        <v>1</v>
      </c>
      <c r="CL1160" s="274" t="s">
        <v>268</v>
      </c>
      <c r="CM1160" s="274" t="s">
        <v>268</v>
      </c>
      <c r="CN1160" s="274" t="s">
        <v>268</v>
      </c>
      <c r="CO1160" s="274" t="s">
        <v>268</v>
      </c>
      <c r="CP1160" s="274" t="s">
        <v>268</v>
      </c>
      <c r="CQ1160" s="274" t="s">
        <v>268</v>
      </c>
      <c r="CR1160" s="274" t="s">
        <v>877</v>
      </c>
      <c r="CS1160" s="274">
        <v>15.2</v>
      </c>
      <c r="CT1160" s="274" t="s">
        <v>268</v>
      </c>
      <c r="CU1160" s="274">
        <v>15.2</v>
      </c>
      <c r="CV1160" s="274">
        <v>365</v>
      </c>
      <c r="CW1160" s="274" t="s">
        <v>878</v>
      </c>
      <c r="CX1160" s="274" t="s">
        <v>835</v>
      </c>
      <c r="CY1160" s="274" t="s">
        <v>836</v>
      </c>
      <c r="CZ1160" s="274" t="s">
        <v>837</v>
      </c>
      <c r="DA1160" s="274" t="s">
        <v>268</v>
      </c>
      <c r="DB1160" s="274" t="s">
        <v>268</v>
      </c>
      <c r="DC1160" s="274" t="s">
        <v>268</v>
      </c>
      <c r="DD1160" s="274" t="s">
        <v>268</v>
      </c>
      <c r="DE1160" s="274" t="s">
        <v>268</v>
      </c>
      <c r="DF1160" s="274" t="s">
        <v>268</v>
      </c>
      <c r="DG1160" s="299">
        <f>IFERROR(IF(CA1160="D",IF(CK1160="A dispo.",CD1160*VLOOKUP('DATI INPUT'!$F$27,TARIFFE_UD,2,FALSE),CD1160*VLOOKUP(CK1160,TARIFFE_UD,2,FALSE)),CD1160*VLOOKUP(CB1160-100,TARIFFE_UND,2,FALSE)),0)</f>
        <v>24.638456851022465</v>
      </c>
      <c r="DH1160" s="299">
        <f>IFERROR(IF(CA1160="D",IF(CK1160="A dispo.",CF1160*VLOOKUP('DATI INPUT'!$F$27,TARIFFE_UD,3,FALSE),CF1160*VLOOKUP(CK1160,TARIFFE_UD,3,FALSE)),CF1160*VLOOKUP(CB1160-100,TARIFFE_UND,3,FALSE)),0)</f>
        <v>0</v>
      </c>
    </row>
    <row r="1161" spans="1:112" hidden="1" x14ac:dyDescent="0.25">
      <c r="A1161" s="274" t="s">
        <v>8759</v>
      </c>
      <c r="B1161" s="274" t="s">
        <v>1816</v>
      </c>
      <c r="C1161" s="274" t="s">
        <v>8760</v>
      </c>
      <c r="D1161" s="274" t="s">
        <v>2473</v>
      </c>
      <c r="E1161" s="274" t="s">
        <v>268</v>
      </c>
      <c r="F1161" s="274" t="s">
        <v>156</v>
      </c>
      <c r="G1161" s="274" t="s">
        <v>2474</v>
      </c>
      <c r="H1161" s="274" t="s">
        <v>2201</v>
      </c>
      <c r="I1161" s="274" t="s">
        <v>449</v>
      </c>
      <c r="J1161" s="274" t="s">
        <v>156</v>
      </c>
      <c r="K1161" s="274" t="s">
        <v>2475</v>
      </c>
      <c r="L1161" s="274" t="s">
        <v>2476</v>
      </c>
      <c r="M1161" s="274" t="s">
        <v>2477</v>
      </c>
      <c r="N1161" s="274" t="s">
        <v>303</v>
      </c>
      <c r="O1161" s="274" t="s">
        <v>1215</v>
      </c>
      <c r="P1161" s="274" t="s">
        <v>2478</v>
      </c>
      <c r="Q1161" s="274" t="s">
        <v>341</v>
      </c>
      <c r="R1161" s="274" t="s">
        <v>268</v>
      </c>
      <c r="S1161" s="274" t="s">
        <v>268</v>
      </c>
      <c r="T1161" s="274" t="s">
        <v>268</v>
      </c>
      <c r="U1161" s="274" t="s">
        <v>268</v>
      </c>
      <c r="V1161" s="274" t="s">
        <v>268</v>
      </c>
      <c r="W1161" s="274" t="s">
        <v>2432</v>
      </c>
      <c r="X1161" s="274" t="s">
        <v>1934</v>
      </c>
      <c r="Y1161" s="274" t="s">
        <v>294</v>
      </c>
      <c r="Z1161" s="274" t="s">
        <v>268</v>
      </c>
      <c r="AA1161" s="274" t="s">
        <v>268</v>
      </c>
      <c r="AB1161" s="274" t="s">
        <v>268</v>
      </c>
      <c r="AC1161" s="274" t="s">
        <v>268</v>
      </c>
      <c r="AD1161" s="274" t="s">
        <v>268</v>
      </c>
      <c r="AE1161" s="274" t="s">
        <v>287</v>
      </c>
      <c r="AF1161" s="274" t="s">
        <v>1811</v>
      </c>
      <c r="AG1161" s="274" t="s">
        <v>875</v>
      </c>
      <c r="AH1161" s="274" t="s">
        <v>1935</v>
      </c>
      <c r="AI1161" s="274" t="s">
        <v>2433</v>
      </c>
      <c r="AJ1161" s="274" t="s">
        <v>268</v>
      </c>
      <c r="AK1161" s="274" t="s">
        <v>381</v>
      </c>
      <c r="AL1161" s="274" t="s">
        <v>268</v>
      </c>
      <c r="AM1161" s="274" t="s">
        <v>411</v>
      </c>
      <c r="AN1161" s="274" t="s">
        <v>287</v>
      </c>
      <c r="AO1161" s="274" t="s">
        <v>1811</v>
      </c>
      <c r="AP1161" s="274" t="s">
        <v>875</v>
      </c>
      <c r="AQ1161" s="274" t="s">
        <v>1935</v>
      </c>
      <c r="AR1161" s="274" t="s">
        <v>2433</v>
      </c>
      <c r="AS1161" s="274" t="s">
        <v>268</v>
      </c>
      <c r="AT1161" s="274" t="s">
        <v>467</v>
      </c>
      <c r="AU1161" s="274" t="s">
        <v>268</v>
      </c>
      <c r="AV1161" s="274" t="s">
        <v>411</v>
      </c>
      <c r="AW1161" s="274" t="s">
        <v>268</v>
      </c>
      <c r="AX1161" s="274" t="s">
        <v>268</v>
      </c>
      <c r="AY1161" s="274" t="s">
        <v>268</v>
      </c>
      <c r="AZ1161" s="274" t="s">
        <v>268</v>
      </c>
      <c r="BA1161" s="274" t="s">
        <v>268</v>
      </c>
      <c r="BB1161" s="274" t="s">
        <v>268</v>
      </c>
      <c r="BC1161" s="274" t="s">
        <v>268</v>
      </c>
      <c r="BD1161" s="274" t="s">
        <v>268</v>
      </c>
      <c r="BE1161" s="274" t="s">
        <v>268</v>
      </c>
      <c r="BF1161" s="274" t="s">
        <v>268</v>
      </c>
      <c r="BG1161" s="274" t="s">
        <v>268</v>
      </c>
      <c r="BH1161" s="274" t="s">
        <v>268</v>
      </c>
      <c r="BI1161" s="274" t="s">
        <v>268</v>
      </c>
      <c r="BJ1161" s="274" t="s">
        <v>268</v>
      </c>
      <c r="BK1161" s="274" t="s">
        <v>268</v>
      </c>
      <c r="BL1161" s="274" t="s">
        <v>268</v>
      </c>
      <c r="BM1161" s="274" t="s">
        <v>268</v>
      </c>
      <c r="BN1161" s="274" t="s">
        <v>268</v>
      </c>
      <c r="BO1161" s="274" t="s">
        <v>268</v>
      </c>
      <c r="BP1161" s="274" t="s">
        <v>268</v>
      </c>
      <c r="BQ1161" s="274" t="s">
        <v>268</v>
      </c>
      <c r="BR1161" s="274" t="s">
        <v>268</v>
      </c>
      <c r="BS1161" s="274" t="s">
        <v>268</v>
      </c>
      <c r="BT1161" s="274" t="s">
        <v>268</v>
      </c>
      <c r="BU1161" s="274" t="s">
        <v>268</v>
      </c>
      <c r="BV1161" s="274" t="s">
        <v>268</v>
      </c>
      <c r="BW1161" s="274" t="s">
        <v>268</v>
      </c>
      <c r="BX1161" s="274" t="s">
        <v>268</v>
      </c>
      <c r="BY1161" s="295">
        <v>53</v>
      </c>
      <c r="BZ1161" s="295">
        <v>53</v>
      </c>
      <c r="CA1161" s="298" t="s">
        <v>142</v>
      </c>
      <c r="CB1161" s="297">
        <v>123</v>
      </c>
      <c r="CC1161" s="284">
        <f t="shared" si="74"/>
        <v>0</v>
      </c>
      <c r="CD1161" s="295">
        <f t="shared" si="75"/>
        <v>52.999999999999993</v>
      </c>
      <c r="CE1161" s="284">
        <f t="shared" si="76"/>
        <v>1</v>
      </c>
      <c r="CF1161" s="295">
        <f t="shared" si="77"/>
        <v>0</v>
      </c>
      <c r="CG1161" s="274" t="s">
        <v>1817</v>
      </c>
      <c r="CH1161" s="274" t="s">
        <v>268</v>
      </c>
      <c r="CI1161" s="274" t="s">
        <v>268</v>
      </c>
      <c r="CJ1161" s="298" t="s">
        <v>268</v>
      </c>
      <c r="CK1161" s="298" t="s">
        <v>736</v>
      </c>
      <c r="CL1161" s="274" t="s">
        <v>268</v>
      </c>
      <c r="CM1161" s="274" t="s">
        <v>268</v>
      </c>
      <c r="CN1161" s="274" t="s">
        <v>268</v>
      </c>
      <c r="CO1161" s="274" t="s">
        <v>268</v>
      </c>
      <c r="CP1161" s="274" t="s">
        <v>268</v>
      </c>
      <c r="CQ1161" s="274" t="s">
        <v>268</v>
      </c>
      <c r="CR1161" s="274" t="s">
        <v>877</v>
      </c>
      <c r="CS1161" s="274">
        <v>25.97</v>
      </c>
      <c r="CT1161" s="274" t="s">
        <v>268</v>
      </c>
      <c r="CU1161" s="274">
        <v>25.97</v>
      </c>
      <c r="CV1161" s="274">
        <v>365</v>
      </c>
      <c r="CW1161" s="274" t="s">
        <v>878</v>
      </c>
      <c r="CX1161" s="274" t="s">
        <v>835</v>
      </c>
      <c r="CY1161" s="274" t="s">
        <v>836</v>
      </c>
      <c r="CZ1161" s="274" t="s">
        <v>837</v>
      </c>
      <c r="DA1161" s="274" t="s">
        <v>268</v>
      </c>
      <c r="DB1161" s="274" t="s">
        <v>268</v>
      </c>
      <c r="DC1161" s="274" t="s">
        <v>268</v>
      </c>
      <c r="DD1161" s="274" t="s">
        <v>268</v>
      </c>
      <c r="DE1161" s="274" t="s">
        <v>268</v>
      </c>
      <c r="DF1161" s="274" t="s">
        <v>268</v>
      </c>
      <c r="DG1161" s="299">
        <f>IFERROR(IF(CA1161="D",IF(CK1161="A dispo.",CD1161*VLOOKUP('DATI INPUT'!$F$27,TARIFFE_UD,2,FALSE),CD1161*VLOOKUP(CK1161,TARIFFE_UD,2,FALSE)),CD1161*VLOOKUP(CB1161-100,TARIFFE_UND,2,FALSE)),0)</f>
        <v>41.973371135491831</v>
      </c>
      <c r="DH1161" s="299">
        <f>IFERROR(IF(CA1161="D",IF(CK1161="A dispo.",CF1161*VLOOKUP('DATI INPUT'!$F$27,TARIFFE_UD,3,FALSE),CF1161*VLOOKUP(CK1161,TARIFFE_UD,3,FALSE)),CF1161*VLOOKUP(CB1161-100,TARIFFE_UND,3,FALSE)),0)</f>
        <v>0</v>
      </c>
    </row>
    <row r="1162" spans="1:112" hidden="1" x14ac:dyDescent="0.25">
      <c r="A1162" s="274" t="s">
        <v>8761</v>
      </c>
      <c r="B1162" s="274" t="s">
        <v>969</v>
      </c>
      <c r="C1162" s="274" t="s">
        <v>8762</v>
      </c>
      <c r="D1162" s="274" t="s">
        <v>2951</v>
      </c>
      <c r="E1162" s="274" t="s">
        <v>268</v>
      </c>
      <c r="F1162" s="274" t="s">
        <v>156</v>
      </c>
      <c r="G1162" s="274" t="s">
        <v>2952</v>
      </c>
      <c r="H1162" s="274" t="s">
        <v>1033</v>
      </c>
      <c r="I1162" s="274" t="s">
        <v>2953</v>
      </c>
      <c r="J1162" s="274" t="s">
        <v>274</v>
      </c>
      <c r="K1162" s="274" t="s">
        <v>2954</v>
      </c>
      <c r="L1162" s="274" t="s">
        <v>960</v>
      </c>
      <c r="M1162" s="274" t="s">
        <v>2955</v>
      </c>
      <c r="N1162" s="274" t="s">
        <v>984</v>
      </c>
      <c r="O1162" s="274" t="s">
        <v>873</v>
      </c>
      <c r="P1162" s="274" t="s">
        <v>1310</v>
      </c>
      <c r="Q1162" s="274" t="s">
        <v>285</v>
      </c>
      <c r="R1162" s="274" t="s">
        <v>268</v>
      </c>
      <c r="S1162" s="274" t="s">
        <v>268</v>
      </c>
      <c r="T1162" s="274" t="s">
        <v>268</v>
      </c>
      <c r="U1162" s="274" t="s">
        <v>268</v>
      </c>
      <c r="V1162" s="274" t="s">
        <v>268</v>
      </c>
      <c r="W1162" s="274" t="s">
        <v>2955</v>
      </c>
      <c r="X1162" s="274" t="s">
        <v>1310</v>
      </c>
      <c r="Y1162" s="274" t="s">
        <v>285</v>
      </c>
      <c r="Z1162" s="274" t="s">
        <v>268</v>
      </c>
      <c r="AA1162" s="274" t="s">
        <v>268</v>
      </c>
      <c r="AB1162" s="274" t="s">
        <v>268</v>
      </c>
      <c r="AC1162" s="274" t="s">
        <v>268</v>
      </c>
      <c r="AD1162" s="274" t="s">
        <v>268</v>
      </c>
      <c r="AE1162" s="274" t="s">
        <v>287</v>
      </c>
      <c r="AF1162" s="274" t="s">
        <v>1811</v>
      </c>
      <c r="AG1162" s="274" t="s">
        <v>875</v>
      </c>
      <c r="AH1162" s="274" t="s">
        <v>1812</v>
      </c>
      <c r="AI1162" s="274" t="s">
        <v>1144</v>
      </c>
      <c r="AJ1162" s="274" t="s">
        <v>268</v>
      </c>
      <c r="AK1162" s="274" t="s">
        <v>366</v>
      </c>
      <c r="AL1162" s="274" t="s">
        <v>268</v>
      </c>
      <c r="AM1162" s="274" t="s">
        <v>353</v>
      </c>
      <c r="AN1162" s="274" t="s">
        <v>268</v>
      </c>
      <c r="AO1162" s="274" t="s">
        <v>268</v>
      </c>
      <c r="AP1162" s="274" t="s">
        <v>268</v>
      </c>
      <c r="AQ1162" s="274" t="s">
        <v>268</v>
      </c>
      <c r="AR1162" s="274" t="s">
        <v>268</v>
      </c>
      <c r="AS1162" s="274" t="s">
        <v>268</v>
      </c>
      <c r="AT1162" s="274" t="s">
        <v>268</v>
      </c>
      <c r="AU1162" s="274" t="s">
        <v>268</v>
      </c>
      <c r="AV1162" s="274" t="s">
        <v>268</v>
      </c>
      <c r="AW1162" s="274" t="s">
        <v>268</v>
      </c>
      <c r="AX1162" s="274" t="s">
        <v>268</v>
      </c>
      <c r="AY1162" s="274" t="s">
        <v>268</v>
      </c>
      <c r="AZ1162" s="274" t="s">
        <v>268</v>
      </c>
      <c r="BA1162" s="274" t="s">
        <v>268</v>
      </c>
      <c r="BB1162" s="274" t="s">
        <v>268</v>
      </c>
      <c r="BC1162" s="274" t="s">
        <v>268</v>
      </c>
      <c r="BD1162" s="274" t="s">
        <v>268</v>
      </c>
      <c r="BE1162" s="274" t="s">
        <v>268</v>
      </c>
      <c r="BF1162" s="274" t="s">
        <v>268</v>
      </c>
      <c r="BG1162" s="274" t="s">
        <v>268</v>
      </c>
      <c r="BH1162" s="274" t="s">
        <v>268</v>
      </c>
      <c r="BI1162" s="274" t="s">
        <v>268</v>
      </c>
      <c r="BJ1162" s="274" t="s">
        <v>268</v>
      </c>
      <c r="BK1162" s="274" t="s">
        <v>268</v>
      </c>
      <c r="BL1162" s="274" t="s">
        <v>268</v>
      </c>
      <c r="BM1162" s="274" t="s">
        <v>268</v>
      </c>
      <c r="BN1162" s="274" t="s">
        <v>268</v>
      </c>
      <c r="BO1162" s="274" t="s">
        <v>268</v>
      </c>
      <c r="BP1162" s="274" t="s">
        <v>268</v>
      </c>
      <c r="BQ1162" s="274" t="s">
        <v>268</v>
      </c>
      <c r="BR1162" s="274" t="s">
        <v>268</v>
      </c>
      <c r="BS1162" s="274" t="s">
        <v>268</v>
      </c>
      <c r="BT1162" s="274" t="s">
        <v>268</v>
      </c>
      <c r="BU1162" s="274" t="s">
        <v>268</v>
      </c>
      <c r="BV1162" s="274" t="s">
        <v>268</v>
      </c>
      <c r="BW1162" s="274" t="s">
        <v>268</v>
      </c>
      <c r="BX1162" s="274" t="s">
        <v>268</v>
      </c>
      <c r="BY1162" s="295">
        <v>30</v>
      </c>
      <c r="BZ1162" s="295">
        <v>30</v>
      </c>
      <c r="CA1162" s="298" t="s">
        <v>142</v>
      </c>
      <c r="CB1162" s="297">
        <v>123</v>
      </c>
      <c r="CC1162" s="284">
        <f t="shared" si="74"/>
        <v>0</v>
      </c>
      <c r="CD1162" s="295">
        <f t="shared" si="75"/>
        <v>30</v>
      </c>
      <c r="CE1162" s="284">
        <f t="shared" si="76"/>
        <v>1</v>
      </c>
      <c r="CF1162" s="295">
        <f t="shared" si="77"/>
        <v>0</v>
      </c>
      <c r="CG1162" s="274" t="s">
        <v>1817</v>
      </c>
      <c r="CH1162" s="274" t="s">
        <v>268</v>
      </c>
      <c r="CI1162" s="274" t="s">
        <v>268</v>
      </c>
      <c r="CJ1162" s="298" t="s">
        <v>268</v>
      </c>
      <c r="CK1162" s="298" t="s">
        <v>736</v>
      </c>
      <c r="CL1162" s="274" t="s">
        <v>268</v>
      </c>
      <c r="CM1162" s="274" t="s">
        <v>268</v>
      </c>
      <c r="CN1162" s="274" t="s">
        <v>268</v>
      </c>
      <c r="CO1162" s="274" t="s">
        <v>268</v>
      </c>
      <c r="CP1162" s="274" t="s">
        <v>268</v>
      </c>
      <c r="CQ1162" s="274" t="s">
        <v>268</v>
      </c>
      <c r="CR1162" s="274" t="s">
        <v>877</v>
      </c>
      <c r="CS1162" s="274">
        <v>14.7</v>
      </c>
      <c r="CT1162" s="274" t="s">
        <v>268</v>
      </c>
      <c r="CU1162" s="274">
        <v>14.7</v>
      </c>
      <c r="CV1162" s="274">
        <v>365</v>
      </c>
      <c r="CW1162" s="274" t="s">
        <v>878</v>
      </c>
      <c r="CX1162" s="274" t="s">
        <v>835</v>
      </c>
      <c r="CY1162" s="274" t="s">
        <v>836</v>
      </c>
      <c r="CZ1162" s="274" t="s">
        <v>837</v>
      </c>
      <c r="DA1162" s="274" t="s">
        <v>268</v>
      </c>
      <c r="DB1162" s="274" t="s">
        <v>268</v>
      </c>
      <c r="DC1162" s="274" t="s">
        <v>268</v>
      </c>
      <c r="DD1162" s="274" t="s">
        <v>268</v>
      </c>
      <c r="DE1162" s="274" t="s">
        <v>268</v>
      </c>
      <c r="DF1162" s="274" t="s">
        <v>268</v>
      </c>
      <c r="DG1162" s="299">
        <f>IFERROR(IF(CA1162="D",IF(CK1162="A dispo.",CD1162*VLOOKUP('DATI INPUT'!$F$27,TARIFFE_UD,2,FALSE),CD1162*VLOOKUP(CK1162,TARIFFE_UD,2,FALSE)),CD1162*VLOOKUP(CB1162-100,TARIFFE_UND,2,FALSE)),0)</f>
        <v>23.758511963485947</v>
      </c>
      <c r="DH1162" s="299">
        <f>IFERROR(IF(CA1162="D",IF(CK1162="A dispo.",CF1162*VLOOKUP('DATI INPUT'!$F$27,TARIFFE_UD,3,FALSE),CF1162*VLOOKUP(CK1162,TARIFFE_UD,3,FALSE)),CF1162*VLOOKUP(CB1162-100,TARIFFE_UND,3,FALSE)),0)</f>
        <v>0</v>
      </c>
    </row>
    <row r="1163" spans="1:112" x14ac:dyDescent="0.25">
      <c r="A1163" s="274" t="s">
        <v>8763</v>
      </c>
      <c r="B1163" s="274" t="s">
        <v>1383</v>
      </c>
      <c r="C1163" s="274" t="s">
        <v>1079</v>
      </c>
      <c r="D1163" s="274" t="s">
        <v>8520</v>
      </c>
      <c r="E1163" s="274" t="s">
        <v>268</v>
      </c>
      <c r="F1163" s="274" t="s">
        <v>156</v>
      </c>
      <c r="G1163" s="274" t="s">
        <v>8521</v>
      </c>
      <c r="H1163" s="274" t="s">
        <v>1033</v>
      </c>
      <c r="I1163" s="274" t="s">
        <v>1256</v>
      </c>
      <c r="J1163" s="274" t="s">
        <v>156</v>
      </c>
      <c r="K1163" s="274" t="s">
        <v>8522</v>
      </c>
      <c r="L1163" s="274" t="s">
        <v>960</v>
      </c>
      <c r="M1163" s="274" t="s">
        <v>8523</v>
      </c>
      <c r="N1163" s="274" t="s">
        <v>984</v>
      </c>
      <c r="O1163" s="274" t="s">
        <v>873</v>
      </c>
      <c r="P1163" s="274" t="s">
        <v>1901</v>
      </c>
      <c r="Q1163" s="274" t="s">
        <v>330</v>
      </c>
      <c r="R1163" s="274" t="s">
        <v>268</v>
      </c>
      <c r="S1163" s="274" t="s">
        <v>268</v>
      </c>
      <c r="T1163" s="274" t="s">
        <v>268</v>
      </c>
      <c r="U1163" s="274" t="s">
        <v>268</v>
      </c>
      <c r="V1163" s="274" t="s">
        <v>268</v>
      </c>
      <c r="W1163" s="274" t="s">
        <v>8523</v>
      </c>
      <c r="X1163" s="274" t="s">
        <v>1901</v>
      </c>
      <c r="Y1163" s="274" t="s">
        <v>330</v>
      </c>
      <c r="Z1163" s="274" t="s">
        <v>268</v>
      </c>
      <c r="AA1163" s="274" t="s">
        <v>268</v>
      </c>
      <c r="AB1163" s="274" t="s">
        <v>268</v>
      </c>
      <c r="AC1163" s="274" t="s">
        <v>268</v>
      </c>
      <c r="AD1163" s="274" t="s">
        <v>268</v>
      </c>
      <c r="AE1163" s="274" t="s">
        <v>287</v>
      </c>
      <c r="AF1163" s="274" t="s">
        <v>1811</v>
      </c>
      <c r="AG1163" s="274" t="s">
        <v>875</v>
      </c>
      <c r="AH1163" s="274" t="s">
        <v>380</v>
      </c>
      <c r="AI1163" s="274" t="s">
        <v>786</v>
      </c>
      <c r="AJ1163" s="274" t="s">
        <v>268</v>
      </c>
      <c r="AK1163" s="274" t="s">
        <v>375</v>
      </c>
      <c r="AL1163" s="274" t="s">
        <v>268</v>
      </c>
      <c r="AM1163" s="274" t="s">
        <v>353</v>
      </c>
      <c r="AN1163" s="274" t="s">
        <v>268</v>
      </c>
      <c r="AO1163" s="274" t="s">
        <v>268</v>
      </c>
      <c r="AP1163" s="274" t="s">
        <v>268</v>
      </c>
      <c r="AQ1163" s="274" t="s">
        <v>268</v>
      </c>
      <c r="AR1163" s="274" t="s">
        <v>268</v>
      </c>
      <c r="AS1163" s="274" t="s">
        <v>268</v>
      </c>
      <c r="AT1163" s="274" t="s">
        <v>268</v>
      </c>
      <c r="AU1163" s="274" t="s">
        <v>268</v>
      </c>
      <c r="AV1163" s="274" t="s">
        <v>268</v>
      </c>
      <c r="AW1163" s="274" t="s">
        <v>268</v>
      </c>
      <c r="AX1163" s="274" t="s">
        <v>268</v>
      </c>
      <c r="AY1163" s="274" t="s">
        <v>268</v>
      </c>
      <c r="AZ1163" s="274" t="s">
        <v>268</v>
      </c>
      <c r="BA1163" s="274" t="s">
        <v>268</v>
      </c>
      <c r="BB1163" s="274" t="s">
        <v>268</v>
      </c>
      <c r="BC1163" s="274" t="s">
        <v>268</v>
      </c>
      <c r="BD1163" s="274" t="s">
        <v>268</v>
      </c>
      <c r="BE1163" s="274" t="s">
        <v>268</v>
      </c>
      <c r="BF1163" s="274" t="s">
        <v>268</v>
      </c>
      <c r="BG1163" s="274" t="s">
        <v>268</v>
      </c>
      <c r="BH1163" s="274" t="s">
        <v>268</v>
      </c>
      <c r="BI1163" s="274" t="s">
        <v>268</v>
      </c>
      <c r="BJ1163" s="274" t="s">
        <v>268</v>
      </c>
      <c r="BK1163" s="274" t="s">
        <v>268</v>
      </c>
      <c r="BL1163" s="274" t="s">
        <v>268</v>
      </c>
      <c r="BM1163" s="274" t="s">
        <v>268</v>
      </c>
      <c r="BN1163" s="274" t="s">
        <v>268</v>
      </c>
      <c r="BO1163" s="274" t="s">
        <v>268</v>
      </c>
      <c r="BP1163" s="274" t="s">
        <v>268</v>
      </c>
      <c r="BQ1163" s="274" t="s">
        <v>268</v>
      </c>
      <c r="BR1163" s="274" t="s">
        <v>268</v>
      </c>
      <c r="BS1163" s="274" t="s">
        <v>268</v>
      </c>
      <c r="BT1163" s="274" t="s">
        <v>268</v>
      </c>
      <c r="BU1163" s="274" t="s">
        <v>268</v>
      </c>
      <c r="BV1163" s="274" t="s">
        <v>268</v>
      </c>
      <c r="BW1163" s="274" t="s">
        <v>268</v>
      </c>
      <c r="BX1163" s="274" t="s">
        <v>268</v>
      </c>
      <c r="BY1163" s="295">
        <v>15</v>
      </c>
      <c r="BZ1163" s="295">
        <v>15</v>
      </c>
      <c r="CA1163" s="298" t="s">
        <v>142</v>
      </c>
      <c r="CB1163" s="297">
        <v>123</v>
      </c>
      <c r="CC1163" s="284">
        <f t="shared" si="74"/>
        <v>0</v>
      </c>
      <c r="CD1163" s="295">
        <f t="shared" si="75"/>
        <v>15</v>
      </c>
      <c r="CE1163" s="284">
        <f t="shared" si="76"/>
        <v>1</v>
      </c>
      <c r="CF1163" s="295">
        <f t="shared" si="77"/>
        <v>0</v>
      </c>
      <c r="CG1163" s="274" t="s">
        <v>1817</v>
      </c>
      <c r="CH1163" s="274" t="s">
        <v>268</v>
      </c>
      <c r="CI1163" s="274" t="s">
        <v>268</v>
      </c>
      <c r="CJ1163" s="298" t="s">
        <v>271</v>
      </c>
      <c r="CK1163" s="297">
        <v>1</v>
      </c>
      <c r="CL1163" s="274" t="s">
        <v>268</v>
      </c>
      <c r="CM1163" s="274" t="s">
        <v>268</v>
      </c>
      <c r="CN1163" s="274" t="s">
        <v>268</v>
      </c>
      <c r="CO1163" s="274" t="s">
        <v>268</v>
      </c>
      <c r="CP1163" s="274" t="s">
        <v>268</v>
      </c>
      <c r="CQ1163" s="274" t="s">
        <v>268</v>
      </c>
      <c r="CR1163" s="274" t="s">
        <v>877</v>
      </c>
      <c r="CS1163" s="274">
        <v>5.7</v>
      </c>
      <c r="CT1163" s="274" t="s">
        <v>268</v>
      </c>
      <c r="CU1163" s="274">
        <v>5.7</v>
      </c>
      <c r="CV1163" s="274">
        <v>365</v>
      </c>
      <c r="CW1163" s="274" t="s">
        <v>878</v>
      </c>
      <c r="CX1163" s="274" t="s">
        <v>835</v>
      </c>
      <c r="CY1163" s="274" t="s">
        <v>836</v>
      </c>
      <c r="CZ1163" s="274" t="s">
        <v>837</v>
      </c>
      <c r="DA1163" s="274" t="s">
        <v>268</v>
      </c>
      <c r="DB1163" s="274" t="s">
        <v>268</v>
      </c>
      <c r="DC1163" s="274" t="s">
        <v>268</v>
      </c>
      <c r="DD1163" s="274" t="s">
        <v>268</v>
      </c>
      <c r="DE1163" s="274" t="s">
        <v>268</v>
      </c>
      <c r="DF1163" s="274" t="s">
        <v>268</v>
      </c>
      <c r="DG1163" s="299">
        <f>IFERROR(IF(CA1163="D",IF(CK1163="A dispo.",CD1163*VLOOKUP('DATI INPUT'!$F$27,TARIFFE_UD,2,FALSE),CD1163*VLOOKUP(CK1163,TARIFFE_UD,2,FALSE)),CD1163*VLOOKUP(CB1163-100,TARIFFE_UND,2,FALSE)),0)</f>
        <v>9.2394213191334238</v>
      </c>
      <c r="DH1163" s="299">
        <f>IFERROR(IF(CA1163="D",IF(CK1163="A dispo.",CF1163*VLOOKUP('DATI INPUT'!$F$27,TARIFFE_UD,3,FALSE),CF1163*VLOOKUP(CK1163,TARIFFE_UD,3,FALSE)),CF1163*VLOOKUP(CB1163-100,TARIFFE_UND,3,FALSE)),0)</f>
        <v>0</v>
      </c>
    </row>
    <row r="1164" spans="1:112" x14ac:dyDescent="0.25">
      <c r="A1164" s="274" t="s">
        <v>8764</v>
      </c>
      <c r="B1164" s="274" t="s">
        <v>978</v>
      </c>
      <c r="C1164" s="274" t="s">
        <v>8765</v>
      </c>
      <c r="D1164" s="274" t="s">
        <v>3035</v>
      </c>
      <c r="E1164" s="274" t="s">
        <v>268</v>
      </c>
      <c r="F1164" s="274" t="s">
        <v>156</v>
      </c>
      <c r="G1164" s="274" t="s">
        <v>3036</v>
      </c>
      <c r="H1164" s="274" t="s">
        <v>1033</v>
      </c>
      <c r="I1164" s="274" t="s">
        <v>3037</v>
      </c>
      <c r="J1164" s="274" t="s">
        <v>274</v>
      </c>
      <c r="K1164" s="274" t="s">
        <v>3038</v>
      </c>
      <c r="L1164" s="274" t="s">
        <v>960</v>
      </c>
      <c r="M1164" s="274" t="s">
        <v>3039</v>
      </c>
      <c r="N1164" s="274" t="s">
        <v>984</v>
      </c>
      <c r="O1164" s="274" t="s">
        <v>873</v>
      </c>
      <c r="P1164" s="274" t="s">
        <v>1046</v>
      </c>
      <c r="Q1164" s="274" t="s">
        <v>343</v>
      </c>
      <c r="R1164" s="274" t="s">
        <v>268</v>
      </c>
      <c r="S1164" s="274" t="s">
        <v>268</v>
      </c>
      <c r="T1164" s="274" t="s">
        <v>268</v>
      </c>
      <c r="U1164" s="274" t="s">
        <v>268</v>
      </c>
      <c r="V1164" s="274" t="s">
        <v>268</v>
      </c>
      <c r="W1164" s="274" t="s">
        <v>3039</v>
      </c>
      <c r="X1164" s="274" t="s">
        <v>1046</v>
      </c>
      <c r="Y1164" s="274" t="s">
        <v>343</v>
      </c>
      <c r="Z1164" s="274" t="s">
        <v>268</v>
      </c>
      <c r="AA1164" s="274" t="s">
        <v>268</v>
      </c>
      <c r="AB1164" s="274" t="s">
        <v>268</v>
      </c>
      <c r="AC1164" s="274" t="s">
        <v>268</v>
      </c>
      <c r="AD1164" s="274" t="s">
        <v>268</v>
      </c>
      <c r="AE1164" s="274" t="s">
        <v>287</v>
      </c>
      <c r="AF1164" s="274" t="s">
        <v>1811</v>
      </c>
      <c r="AG1164" s="274" t="s">
        <v>875</v>
      </c>
      <c r="AH1164" s="274" t="s">
        <v>1812</v>
      </c>
      <c r="AI1164" s="274" t="s">
        <v>8766</v>
      </c>
      <c r="AJ1164" s="274" t="s">
        <v>268</v>
      </c>
      <c r="AK1164" s="274" t="s">
        <v>366</v>
      </c>
      <c r="AL1164" s="274" t="s">
        <v>268</v>
      </c>
      <c r="AM1164" s="274" t="s">
        <v>353</v>
      </c>
      <c r="AN1164" s="274" t="s">
        <v>268</v>
      </c>
      <c r="AO1164" s="274" t="s">
        <v>268</v>
      </c>
      <c r="AP1164" s="274" t="s">
        <v>268</v>
      </c>
      <c r="AQ1164" s="274" t="s">
        <v>268</v>
      </c>
      <c r="AR1164" s="274" t="s">
        <v>268</v>
      </c>
      <c r="AS1164" s="274" t="s">
        <v>268</v>
      </c>
      <c r="AT1164" s="274" t="s">
        <v>268</v>
      </c>
      <c r="AU1164" s="274" t="s">
        <v>268</v>
      </c>
      <c r="AV1164" s="274" t="s">
        <v>268</v>
      </c>
      <c r="AW1164" s="274" t="s">
        <v>268</v>
      </c>
      <c r="AX1164" s="274" t="s">
        <v>268</v>
      </c>
      <c r="AY1164" s="274" t="s">
        <v>268</v>
      </c>
      <c r="AZ1164" s="274" t="s">
        <v>268</v>
      </c>
      <c r="BA1164" s="274" t="s">
        <v>268</v>
      </c>
      <c r="BB1164" s="274" t="s">
        <v>268</v>
      </c>
      <c r="BC1164" s="274" t="s">
        <v>268</v>
      </c>
      <c r="BD1164" s="274" t="s">
        <v>268</v>
      </c>
      <c r="BE1164" s="274" t="s">
        <v>268</v>
      </c>
      <c r="BF1164" s="274" t="s">
        <v>268</v>
      </c>
      <c r="BG1164" s="274" t="s">
        <v>268</v>
      </c>
      <c r="BH1164" s="274" t="s">
        <v>268</v>
      </c>
      <c r="BI1164" s="274" t="s">
        <v>268</v>
      </c>
      <c r="BJ1164" s="274" t="s">
        <v>268</v>
      </c>
      <c r="BK1164" s="274" t="s">
        <v>268</v>
      </c>
      <c r="BL1164" s="274" t="s">
        <v>268</v>
      </c>
      <c r="BM1164" s="274" t="s">
        <v>268</v>
      </c>
      <c r="BN1164" s="274" t="s">
        <v>268</v>
      </c>
      <c r="BO1164" s="274" t="s">
        <v>268</v>
      </c>
      <c r="BP1164" s="274" t="s">
        <v>268</v>
      </c>
      <c r="BQ1164" s="274" t="s">
        <v>268</v>
      </c>
      <c r="BR1164" s="274" t="s">
        <v>268</v>
      </c>
      <c r="BS1164" s="274" t="s">
        <v>268</v>
      </c>
      <c r="BT1164" s="274" t="s">
        <v>268</v>
      </c>
      <c r="BU1164" s="274" t="s">
        <v>268</v>
      </c>
      <c r="BV1164" s="274" t="s">
        <v>268</v>
      </c>
      <c r="BW1164" s="274" t="s">
        <v>268</v>
      </c>
      <c r="BX1164" s="274" t="s">
        <v>268</v>
      </c>
      <c r="BY1164" s="295">
        <v>48</v>
      </c>
      <c r="BZ1164" s="295">
        <v>48</v>
      </c>
      <c r="CA1164" s="298" t="s">
        <v>142</v>
      </c>
      <c r="CB1164" s="297">
        <v>123</v>
      </c>
      <c r="CC1164" s="284">
        <f t="shared" si="74"/>
        <v>0</v>
      </c>
      <c r="CD1164" s="295">
        <f t="shared" si="75"/>
        <v>47.999999999999993</v>
      </c>
      <c r="CE1164" s="284">
        <f t="shared" si="76"/>
        <v>1</v>
      </c>
      <c r="CF1164" s="295">
        <f t="shared" si="77"/>
        <v>0</v>
      </c>
      <c r="CG1164" s="274" t="s">
        <v>1817</v>
      </c>
      <c r="CH1164" s="274" t="s">
        <v>268</v>
      </c>
      <c r="CI1164" s="274" t="s">
        <v>268</v>
      </c>
      <c r="CJ1164" s="298" t="s">
        <v>282</v>
      </c>
      <c r="CK1164" s="297">
        <v>4</v>
      </c>
      <c r="CL1164" s="274" t="s">
        <v>268</v>
      </c>
      <c r="CM1164" s="274" t="s">
        <v>268</v>
      </c>
      <c r="CN1164" s="274" t="s">
        <v>268</v>
      </c>
      <c r="CO1164" s="274" t="s">
        <v>268</v>
      </c>
      <c r="CP1164" s="274" t="s">
        <v>268</v>
      </c>
      <c r="CQ1164" s="274" t="s">
        <v>268</v>
      </c>
      <c r="CR1164" s="274" t="s">
        <v>877</v>
      </c>
      <c r="CS1164" s="274">
        <v>25.44</v>
      </c>
      <c r="CT1164" s="274" t="s">
        <v>268</v>
      </c>
      <c r="CU1164" s="274">
        <v>25.44</v>
      </c>
      <c r="CV1164" s="274">
        <v>365</v>
      </c>
      <c r="CW1164" s="274" t="s">
        <v>878</v>
      </c>
      <c r="CX1164" s="274" t="s">
        <v>835</v>
      </c>
      <c r="CY1164" s="274" t="s">
        <v>836</v>
      </c>
      <c r="CZ1164" s="274" t="s">
        <v>837</v>
      </c>
      <c r="DA1164" s="274" t="s">
        <v>268</v>
      </c>
      <c r="DB1164" s="274" t="s">
        <v>268</v>
      </c>
      <c r="DC1164" s="274" t="s">
        <v>268</v>
      </c>
      <c r="DD1164" s="274" t="s">
        <v>268</v>
      </c>
      <c r="DE1164" s="274" t="s">
        <v>268</v>
      </c>
      <c r="DF1164" s="274" t="s">
        <v>268</v>
      </c>
      <c r="DG1164" s="299">
        <f>IFERROR(IF(CA1164="D",IF(CK1164="A dispo.",CD1164*VLOOKUP('DATI INPUT'!$F$27,TARIFFE_UD,2,FALSE),CD1164*VLOOKUP(CK1164,TARIFFE_UD,2,FALSE)),CD1164*VLOOKUP(CB1164-100,TARIFFE_UND,2,FALSE)),0)</f>
        <v>40.829442781694368</v>
      </c>
      <c r="DH1164" s="299">
        <f>IFERROR(IF(CA1164="D",IF(CK1164="A dispo.",CF1164*VLOOKUP('DATI INPUT'!$F$27,TARIFFE_UD,3,FALSE),CF1164*VLOOKUP(CK1164,TARIFFE_UD,3,FALSE)),CF1164*VLOOKUP(CB1164-100,TARIFFE_UND,3,FALSE)),0)</f>
        <v>0</v>
      </c>
    </row>
    <row r="1165" spans="1:112" hidden="1" x14ac:dyDescent="0.25">
      <c r="A1165" s="274" t="s">
        <v>8767</v>
      </c>
      <c r="B1165" s="274" t="s">
        <v>1390</v>
      </c>
      <c r="C1165" s="274" t="s">
        <v>8768</v>
      </c>
      <c r="D1165" s="274" t="s">
        <v>3104</v>
      </c>
      <c r="E1165" s="274" t="s">
        <v>268</v>
      </c>
      <c r="F1165" s="274" t="s">
        <v>156</v>
      </c>
      <c r="G1165" s="274" t="s">
        <v>3105</v>
      </c>
      <c r="H1165" s="274" t="s">
        <v>1033</v>
      </c>
      <c r="I1165" s="274" t="s">
        <v>3106</v>
      </c>
      <c r="J1165" s="274" t="s">
        <v>274</v>
      </c>
      <c r="K1165" s="274" t="s">
        <v>3107</v>
      </c>
      <c r="L1165" s="274" t="s">
        <v>960</v>
      </c>
      <c r="M1165" s="274" t="s">
        <v>3108</v>
      </c>
      <c r="N1165" s="274" t="s">
        <v>1484</v>
      </c>
      <c r="O1165" s="274" t="s">
        <v>873</v>
      </c>
      <c r="P1165" s="274" t="s">
        <v>3109</v>
      </c>
      <c r="Q1165" s="274" t="s">
        <v>1315</v>
      </c>
      <c r="R1165" s="274" t="s">
        <v>268</v>
      </c>
      <c r="S1165" s="274" t="s">
        <v>268</v>
      </c>
      <c r="T1165" s="274" t="s">
        <v>268</v>
      </c>
      <c r="U1165" s="274" t="s">
        <v>268</v>
      </c>
      <c r="V1165" s="274" t="s">
        <v>268</v>
      </c>
      <c r="W1165" s="274" t="s">
        <v>2661</v>
      </c>
      <c r="X1165" s="274" t="s">
        <v>2662</v>
      </c>
      <c r="Y1165" s="274" t="s">
        <v>268</v>
      </c>
      <c r="Z1165" s="274" t="s">
        <v>268</v>
      </c>
      <c r="AA1165" s="274" t="s">
        <v>268</v>
      </c>
      <c r="AB1165" s="274" t="s">
        <v>268</v>
      </c>
      <c r="AC1165" s="274" t="s">
        <v>268</v>
      </c>
      <c r="AD1165" s="274" t="s">
        <v>268</v>
      </c>
      <c r="AE1165" s="274" t="s">
        <v>287</v>
      </c>
      <c r="AF1165" s="274" t="s">
        <v>1811</v>
      </c>
      <c r="AG1165" s="274" t="s">
        <v>875</v>
      </c>
      <c r="AH1165" s="274" t="s">
        <v>2299</v>
      </c>
      <c r="AI1165" s="274" t="s">
        <v>3110</v>
      </c>
      <c r="AJ1165" s="274" t="s">
        <v>268</v>
      </c>
      <c r="AK1165" s="274" t="s">
        <v>377</v>
      </c>
      <c r="AL1165" s="274" t="s">
        <v>268</v>
      </c>
      <c r="AM1165" s="274" t="s">
        <v>411</v>
      </c>
      <c r="AN1165" s="274" t="s">
        <v>268</v>
      </c>
      <c r="AO1165" s="274" t="s">
        <v>268</v>
      </c>
      <c r="AP1165" s="274" t="s">
        <v>268</v>
      </c>
      <c r="AQ1165" s="274" t="s">
        <v>268</v>
      </c>
      <c r="AR1165" s="274" t="s">
        <v>268</v>
      </c>
      <c r="AS1165" s="274" t="s">
        <v>268</v>
      </c>
      <c r="AT1165" s="274" t="s">
        <v>268</v>
      </c>
      <c r="AU1165" s="274" t="s">
        <v>268</v>
      </c>
      <c r="AV1165" s="274" t="s">
        <v>268</v>
      </c>
      <c r="AW1165" s="274" t="s">
        <v>268</v>
      </c>
      <c r="AX1165" s="274" t="s">
        <v>268</v>
      </c>
      <c r="AY1165" s="274" t="s">
        <v>268</v>
      </c>
      <c r="AZ1165" s="274" t="s">
        <v>268</v>
      </c>
      <c r="BA1165" s="274" t="s">
        <v>268</v>
      </c>
      <c r="BB1165" s="274" t="s">
        <v>268</v>
      </c>
      <c r="BC1165" s="274" t="s">
        <v>268</v>
      </c>
      <c r="BD1165" s="274" t="s">
        <v>268</v>
      </c>
      <c r="BE1165" s="274" t="s">
        <v>268</v>
      </c>
      <c r="BF1165" s="274" t="s">
        <v>268</v>
      </c>
      <c r="BG1165" s="274" t="s">
        <v>268</v>
      </c>
      <c r="BH1165" s="274" t="s">
        <v>268</v>
      </c>
      <c r="BI1165" s="274" t="s">
        <v>268</v>
      </c>
      <c r="BJ1165" s="274" t="s">
        <v>268</v>
      </c>
      <c r="BK1165" s="274" t="s">
        <v>268</v>
      </c>
      <c r="BL1165" s="274" t="s">
        <v>268</v>
      </c>
      <c r="BM1165" s="274" t="s">
        <v>268</v>
      </c>
      <c r="BN1165" s="274" t="s">
        <v>268</v>
      </c>
      <c r="BO1165" s="274" t="s">
        <v>268</v>
      </c>
      <c r="BP1165" s="274" t="s">
        <v>268</v>
      </c>
      <c r="BQ1165" s="274" t="s">
        <v>268</v>
      </c>
      <c r="BR1165" s="274" t="s">
        <v>268</v>
      </c>
      <c r="BS1165" s="274" t="s">
        <v>268</v>
      </c>
      <c r="BT1165" s="274" t="s">
        <v>268</v>
      </c>
      <c r="BU1165" s="274" t="s">
        <v>268</v>
      </c>
      <c r="BV1165" s="274" t="s">
        <v>268</v>
      </c>
      <c r="BW1165" s="274" t="s">
        <v>268</v>
      </c>
      <c r="BX1165" s="274" t="s">
        <v>268</v>
      </c>
      <c r="BY1165" s="295">
        <v>18</v>
      </c>
      <c r="BZ1165" s="295">
        <v>18</v>
      </c>
      <c r="CA1165" s="298" t="s">
        <v>142</v>
      </c>
      <c r="CB1165" s="297">
        <v>123</v>
      </c>
      <c r="CC1165" s="284">
        <f t="shared" si="74"/>
        <v>0</v>
      </c>
      <c r="CD1165" s="295">
        <f t="shared" si="75"/>
        <v>18</v>
      </c>
      <c r="CE1165" s="284">
        <f t="shared" si="76"/>
        <v>1</v>
      </c>
      <c r="CF1165" s="295">
        <f t="shared" si="77"/>
        <v>0</v>
      </c>
      <c r="CG1165" s="274" t="s">
        <v>1817</v>
      </c>
      <c r="CH1165" s="274" t="s">
        <v>268</v>
      </c>
      <c r="CI1165" s="274" t="s">
        <v>268</v>
      </c>
      <c r="CJ1165" s="298" t="s">
        <v>268</v>
      </c>
      <c r="CK1165" s="298" t="s">
        <v>736</v>
      </c>
      <c r="CL1165" s="274" t="s">
        <v>268</v>
      </c>
      <c r="CM1165" s="274" t="s">
        <v>268</v>
      </c>
      <c r="CN1165" s="274" t="s">
        <v>268</v>
      </c>
      <c r="CO1165" s="274" t="s">
        <v>268</v>
      </c>
      <c r="CP1165" s="274" t="s">
        <v>268</v>
      </c>
      <c r="CQ1165" s="274" t="s">
        <v>268</v>
      </c>
      <c r="CR1165" s="274" t="s">
        <v>877</v>
      </c>
      <c r="CS1165" s="274">
        <v>8.82</v>
      </c>
      <c r="CT1165" s="274" t="s">
        <v>268</v>
      </c>
      <c r="CU1165" s="274">
        <v>8.82</v>
      </c>
      <c r="CV1165" s="274">
        <v>365</v>
      </c>
      <c r="CW1165" s="274" t="s">
        <v>878</v>
      </c>
      <c r="CX1165" s="274" t="s">
        <v>835</v>
      </c>
      <c r="CY1165" s="274" t="s">
        <v>836</v>
      </c>
      <c r="CZ1165" s="274" t="s">
        <v>837</v>
      </c>
      <c r="DA1165" s="274" t="s">
        <v>268</v>
      </c>
      <c r="DB1165" s="274" t="s">
        <v>268</v>
      </c>
      <c r="DC1165" s="274" t="s">
        <v>268</v>
      </c>
      <c r="DD1165" s="274" t="s">
        <v>268</v>
      </c>
      <c r="DE1165" s="274" t="s">
        <v>268</v>
      </c>
      <c r="DF1165" s="274" t="s">
        <v>268</v>
      </c>
      <c r="DG1165" s="299">
        <f>IFERROR(IF(CA1165="D",IF(CK1165="A dispo.",CD1165*VLOOKUP('DATI INPUT'!$F$27,TARIFFE_UD,2,FALSE),CD1165*VLOOKUP(CK1165,TARIFFE_UD,2,FALSE)),CD1165*VLOOKUP(CB1165-100,TARIFFE_UND,2,FALSE)),0)</f>
        <v>14.255107178091567</v>
      </c>
      <c r="DH1165" s="299">
        <f>IFERROR(IF(CA1165="D",IF(CK1165="A dispo.",CF1165*VLOOKUP('DATI INPUT'!$F$27,TARIFFE_UD,3,FALSE),CF1165*VLOOKUP(CK1165,TARIFFE_UD,3,FALSE)),CF1165*VLOOKUP(CB1165-100,TARIFFE_UND,3,FALSE)),0)</f>
        <v>0</v>
      </c>
    </row>
    <row r="1166" spans="1:112" x14ac:dyDescent="0.25">
      <c r="A1166" s="274" t="s">
        <v>8769</v>
      </c>
      <c r="B1166" s="274" t="s">
        <v>8317</v>
      </c>
      <c r="C1166" s="274" t="s">
        <v>1080</v>
      </c>
      <c r="D1166" s="274" t="s">
        <v>8319</v>
      </c>
      <c r="E1166" s="274" t="s">
        <v>268</v>
      </c>
      <c r="F1166" s="274" t="s">
        <v>156</v>
      </c>
      <c r="G1166" s="274" t="s">
        <v>8320</v>
      </c>
      <c r="H1166" s="274" t="s">
        <v>1033</v>
      </c>
      <c r="I1166" s="274" t="s">
        <v>8321</v>
      </c>
      <c r="J1166" s="274" t="s">
        <v>274</v>
      </c>
      <c r="K1166" s="274" t="s">
        <v>8322</v>
      </c>
      <c r="L1166" s="274" t="s">
        <v>8323</v>
      </c>
      <c r="M1166" s="274" t="s">
        <v>8324</v>
      </c>
      <c r="N1166" s="274" t="s">
        <v>984</v>
      </c>
      <c r="O1166" s="274" t="s">
        <v>873</v>
      </c>
      <c r="P1166" s="274" t="s">
        <v>1901</v>
      </c>
      <c r="Q1166" s="274" t="s">
        <v>346</v>
      </c>
      <c r="R1166" s="274" t="s">
        <v>154</v>
      </c>
      <c r="S1166" s="274" t="s">
        <v>268</v>
      </c>
      <c r="T1166" s="274" t="s">
        <v>268</v>
      </c>
      <c r="U1166" s="274" t="s">
        <v>268</v>
      </c>
      <c r="V1166" s="274" t="s">
        <v>268</v>
      </c>
      <c r="W1166" s="274" t="s">
        <v>8324</v>
      </c>
      <c r="X1166" s="274" t="s">
        <v>1901</v>
      </c>
      <c r="Y1166" s="274" t="s">
        <v>346</v>
      </c>
      <c r="Z1166" s="274" t="s">
        <v>154</v>
      </c>
      <c r="AA1166" s="274" t="s">
        <v>268</v>
      </c>
      <c r="AB1166" s="274" t="s">
        <v>268</v>
      </c>
      <c r="AC1166" s="274" t="s">
        <v>268</v>
      </c>
      <c r="AD1166" s="274" t="s">
        <v>268</v>
      </c>
      <c r="AE1166" s="274" t="s">
        <v>287</v>
      </c>
      <c r="AF1166" s="274" t="s">
        <v>1811</v>
      </c>
      <c r="AG1166" s="274" t="s">
        <v>875</v>
      </c>
      <c r="AH1166" s="274" t="s">
        <v>380</v>
      </c>
      <c r="AI1166" s="274" t="s">
        <v>898</v>
      </c>
      <c r="AJ1166" s="274" t="s">
        <v>268</v>
      </c>
      <c r="AK1166" s="274" t="s">
        <v>381</v>
      </c>
      <c r="AL1166" s="274" t="s">
        <v>268</v>
      </c>
      <c r="AM1166" s="274" t="s">
        <v>353</v>
      </c>
      <c r="AN1166" s="274" t="s">
        <v>268</v>
      </c>
      <c r="AO1166" s="274" t="s">
        <v>268</v>
      </c>
      <c r="AP1166" s="274" t="s">
        <v>268</v>
      </c>
      <c r="AQ1166" s="274" t="s">
        <v>268</v>
      </c>
      <c r="AR1166" s="274" t="s">
        <v>268</v>
      </c>
      <c r="AS1166" s="274" t="s">
        <v>268</v>
      </c>
      <c r="AT1166" s="274" t="s">
        <v>268</v>
      </c>
      <c r="AU1166" s="274" t="s">
        <v>268</v>
      </c>
      <c r="AV1166" s="274" t="s">
        <v>268</v>
      </c>
      <c r="AW1166" s="274" t="s">
        <v>268</v>
      </c>
      <c r="AX1166" s="274" t="s">
        <v>268</v>
      </c>
      <c r="AY1166" s="274" t="s">
        <v>268</v>
      </c>
      <c r="AZ1166" s="274" t="s">
        <v>268</v>
      </c>
      <c r="BA1166" s="274" t="s">
        <v>268</v>
      </c>
      <c r="BB1166" s="274" t="s">
        <v>268</v>
      </c>
      <c r="BC1166" s="274" t="s">
        <v>268</v>
      </c>
      <c r="BD1166" s="274" t="s">
        <v>268</v>
      </c>
      <c r="BE1166" s="274" t="s">
        <v>268</v>
      </c>
      <c r="BF1166" s="274" t="s">
        <v>268</v>
      </c>
      <c r="BG1166" s="274" t="s">
        <v>268</v>
      </c>
      <c r="BH1166" s="274" t="s">
        <v>268</v>
      </c>
      <c r="BI1166" s="274" t="s">
        <v>268</v>
      </c>
      <c r="BJ1166" s="274" t="s">
        <v>268</v>
      </c>
      <c r="BK1166" s="274" t="s">
        <v>268</v>
      </c>
      <c r="BL1166" s="274" t="s">
        <v>268</v>
      </c>
      <c r="BM1166" s="274" t="s">
        <v>268</v>
      </c>
      <c r="BN1166" s="274" t="s">
        <v>268</v>
      </c>
      <c r="BO1166" s="274" t="s">
        <v>268</v>
      </c>
      <c r="BP1166" s="274" t="s">
        <v>268</v>
      </c>
      <c r="BQ1166" s="274" t="s">
        <v>268</v>
      </c>
      <c r="BR1166" s="274" t="s">
        <v>268</v>
      </c>
      <c r="BS1166" s="274" t="s">
        <v>268</v>
      </c>
      <c r="BT1166" s="274" t="s">
        <v>268</v>
      </c>
      <c r="BU1166" s="274" t="s">
        <v>268</v>
      </c>
      <c r="BV1166" s="274" t="s">
        <v>268</v>
      </c>
      <c r="BW1166" s="274" t="s">
        <v>268</v>
      </c>
      <c r="BX1166" s="274" t="s">
        <v>268</v>
      </c>
      <c r="BY1166" s="295">
        <v>64.23</v>
      </c>
      <c r="BZ1166" s="295">
        <v>64.23</v>
      </c>
      <c r="CA1166" s="298" t="s">
        <v>142</v>
      </c>
      <c r="CB1166" s="297">
        <v>123</v>
      </c>
      <c r="CC1166" s="284">
        <f t="shared" si="74"/>
        <v>0</v>
      </c>
      <c r="CD1166" s="295">
        <f t="shared" si="75"/>
        <v>64.23</v>
      </c>
      <c r="CE1166" s="284">
        <f t="shared" si="76"/>
        <v>1</v>
      </c>
      <c r="CF1166" s="295">
        <f t="shared" si="77"/>
        <v>0</v>
      </c>
      <c r="CG1166" s="274" t="s">
        <v>1817</v>
      </c>
      <c r="CH1166" s="274" t="s">
        <v>268</v>
      </c>
      <c r="CI1166" s="274" t="s">
        <v>268</v>
      </c>
      <c r="CJ1166" s="298" t="s">
        <v>275</v>
      </c>
      <c r="CK1166" s="297">
        <v>3</v>
      </c>
      <c r="CL1166" s="274" t="s">
        <v>268</v>
      </c>
      <c r="CM1166" s="274" t="s">
        <v>268</v>
      </c>
      <c r="CN1166" s="274" t="s">
        <v>268</v>
      </c>
      <c r="CO1166" s="274" t="s">
        <v>268</v>
      </c>
      <c r="CP1166" s="274" t="s">
        <v>268</v>
      </c>
      <c r="CQ1166" s="274" t="s">
        <v>268</v>
      </c>
      <c r="CR1166" s="274" t="s">
        <v>877</v>
      </c>
      <c r="CS1166" s="274">
        <v>31.47</v>
      </c>
      <c r="CT1166" s="274" t="s">
        <v>268</v>
      </c>
      <c r="CU1166" s="274">
        <v>31.47</v>
      </c>
      <c r="CV1166" s="274">
        <v>365</v>
      </c>
      <c r="CW1166" s="274" t="s">
        <v>878</v>
      </c>
      <c r="CX1166" s="274" t="s">
        <v>835</v>
      </c>
      <c r="CY1166" s="274" t="s">
        <v>836</v>
      </c>
      <c r="CZ1166" s="274" t="s">
        <v>837</v>
      </c>
      <c r="DA1166" s="274" t="s">
        <v>268</v>
      </c>
      <c r="DB1166" s="274" t="s">
        <v>268</v>
      </c>
      <c r="DC1166" s="274" t="s">
        <v>268</v>
      </c>
      <c r="DD1166" s="274" t="s">
        <v>268</v>
      </c>
      <c r="DE1166" s="274" t="s">
        <v>268</v>
      </c>
      <c r="DF1166" s="274" t="s">
        <v>268</v>
      </c>
      <c r="DG1166" s="299">
        <f>IFERROR(IF(CA1166="D",IF(CK1166="A dispo.",CD1166*VLOOKUP('DATI INPUT'!$F$27,TARIFFE_UD,2,FALSE),CD1166*VLOOKUP(CK1166,TARIFFE_UD,2,FALSE)),CD1166*VLOOKUP(CB1166-100,TARIFFE_UND,2,FALSE)),0)</f>
        <v>50.866974113823417</v>
      </c>
      <c r="DH1166" s="299">
        <f>IFERROR(IF(CA1166="D",IF(CK1166="A dispo.",CF1166*VLOOKUP('DATI INPUT'!$F$27,TARIFFE_UD,3,FALSE),CF1166*VLOOKUP(CK1166,TARIFFE_UD,3,FALSE)),CF1166*VLOOKUP(CB1166-100,TARIFFE_UND,3,FALSE)),0)</f>
        <v>0</v>
      </c>
    </row>
    <row r="1167" spans="1:112" x14ac:dyDescent="0.25">
      <c r="A1167" s="274" t="s">
        <v>8770</v>
      </c>
      <c r="B1167" s="274" t="s">
        <v>3280</v>
      </c>
      <c r="C1167" s="274" t="s">
        <v>8771</v>
      </c>
      <c r="D1167" s="274" t="s">
        <v>3282</v>
      </c>
      <c r="E1167" s="274" t="s">
        <v>268</v>
      </c>
      <c r="F1167" s="274" t="s">
        <v>156</v>
      </c>
      <c r="G1167" s="274" t="s">
        <v>3283</v>
      </c>
      <c r="H1167" s="274" t="s">
        <v>1033</v>
      </c>
      <c r="I1167" s="274" t="s">
        <v>3284</v>
      </c>
      <c r="J1167" s="274" t="s">
        <v>274</v>
      </c>
      <c r="K1167" s="274" t="s">
        <v>3285</v>
      </c>
      <c r="L1167" s="274" t="s">
        <v>984</v>
      </c>
      <c r="M1167" s="274" t="s">
        <v>3286</v>
      </c>
      <c r="N1167" s="274" t="s">
        <v>984</v>
      </c>
      <c r="O1167" s="274" t="s">
        <v>873</v>
      </c>
      <c r="P1167" s="274" t="s">
        <v>1934</v>
      </c>
      <c r="Q1167" s="274" t="s">
        <v>276</v>
      </c>
      <c r="R1167" s="274" t="s">
        <v>268</v>
      </c>
      <c r="S1167" s="274" t="s">
        <v>268</v>
      </c>
      <c r="T1167" s="274" t="s">
        <v>268</v>
      </c>
      <c r="U1167" s="274" t="s">
        <v>268</v>
      </c>
      <c r="V1167" s="274" t="s">
        <v>268</v>
      </c>
      <c r="W1167" s="274" t="s">
        <v>3286</v>
      </c>
      <c r="X1167" s="274" t="s">
        <v>1934</v>
      </c>
      <c r="Y1167" s="274" t="s">
        <v>276</v>
      </c>
      <c r="Z1167" s="274" t="s">
        <v>268</v>
      </c>
      <c r="AA1167" s="274" t="s">
        <v>268</v>
      </c>
      <c r="AB1167" s="274" t="s">
        <v>268</v>
      </c>
      <c r="AC1167" s="274" t="s">
        <v>268</v>
      </c>
      <c r="AD1167" s="274" t="s">
        <v>268</v>
      </c>
      <c r="AE1167" s="274" t="s">
        <v>287</v>
      </c>
      <c r="AF1167" s="274" t="s">
        <v>1811</v>
      </c>
      <c r="AG1167" s="274" t="s">
        <v>875</v>
      </c>
      <c r="AH1167" s="274" t="s">
        <v>1812</v>
      </c>
      <c r="AI1167" s="274" t="s">
        <v>3287</v>
      </c>
      <c r="AJ1167" s="274" t="s">
        <v>268</v>
      </c>
      <c r="AK1167" s="274" t="s">
        <v>381</v>
      </c>
      <c r="AL1167" s="274" t="s">
        <v>268</v>
      </c>
      <c r="AM1167" s="274" t="s">
        <v>353</v>
      </c>
      <c r="AN1167" s="274" t="s">
        <v>268</v>
      </c>
      <c r="AO1167" s="274" t="s">
        <v>268</v>
      </c>
      <c r="AP1167" s="274" t="s">
        <v>268</v>
      </c>
      <c r="AQ1167" s="274" t="s">
        <v>268</v>
      </c>
      <c r="AR1167" s="274" t="s">
        <v>268</v>
      </c>
      <c r="AS1167" s="274" t="s">
        <v>268</v>
      </c>
      <c r="AT1167" s="274" t="s">
        <v>268</v>
      </c>
      <c r="AU1167" s="274" t="s">
        <v>268</v>
      </c>
      <c r="AV1167" s="274" t="s">
        <v>268</v>
      </c>
      <c r="AW1167" s="274" t="s">
        <v>268</v>
      </c>
      <c r="AX1167" s="274" t="s">
        <v>268</v>
      </c>
      <c r="AY1167" s="274" t="s">
        <v>268</v>
      </c>
      <c r="AZ1167" s="274" t="s">
        <v>268</v>
      </c>
      <c r="BA1167" s="274" t="s">
        <v>268</v>
      </c>
      <c r="BB1167" s="274" t="s">
        <v>268</v>
      </c>
      <c r="BC1167" s="274" t="s">
        <v>268</v>
      </c>
      <c r="BD1167" s="274" t="s">
        <v>268</v>
      </c>
      <c r="BE1167" s="274" t="s">
        <v>268</v>
      </c>
      <c r="BF1167" s="274" t="s">
        <v>268</v>
      </c>
      <c r="BG1167" s="274" t="s">
        <v>268</v>
      </c>
      <c r="BH1167" s="274" t="s">
        <v>268</v>
      </c>
      <c r="BI1167" s="274" t="s">
        <v>268</v>
      </c>
      <c r="BJ1167" s="274" t="s">
        <v>268</v>
      </c>
      <c r="BK1167" s="274" t="s">
        <v>268</v>
      </c>
      <c r="BL1167" s="274" t="s">
        <v>268</v>
      </c>
      <c r="BM1167" s="274" t="s">
        <v>268</v>
      </c>
      <c r="BN1167" s="274" t="s">
        <v>268</v>
      </c>
      <c r="BO1167" s="274" t="s">
        <v>268</v>
      </c>
      <c r="BP1167" s="274" t="s">
        <v>268</v>
      </c>
      <c r="BQ1167" s="274" t="s">
        <v>268</v>
      </c>
      <c r="BR1167" s="274" t="s">
        <v>268</v>
      </c>
      <c r="BS1167" s="274" t="s">
        <v>268</v>
      </c>
      <c r="BT1167" s="274" t="s">
        <v>268</v>
      </c>
      <c r="BU1167" s="274" t="s">
        <v>268</v>
      </c>
      <c r="BV1167" s="274" t="s">
        <v>268</v>
      </c>
      <c r="BW1167" s="274" t="s">
        <v>268</v>
      </c>
      <c r="BX1167" s="274" t="s">
        <v>268</v>
      </c>
      <c r="BY1167" s="295">
        <v>26</v>
      </c>
      <c r="BZ1167" s="295">
        <v>26</v>
      </c>
      <c r="CA1167" s="298" t="s">
        <v>142</v>
      </c>
      <c r="CB1167" s="297">
        <v>123</v>
      </c>
      <c r="CC1167" s="284">
        <f t="shared" si="74"/>
        <v>0</v>
      </c>
      <c r="CD1167" s="295">
        <f t="shared" si="75"/>
        <v>26</v>
      </c>
      <c r="CE1167" s="284">
        <f t="shared" si="76"/>
        <v>1</v>
      </c>
      <c r="CF1167" s="295">
        <f t="shared" si="77"/>
        <v>0</v>
      </c>
      <c r="CG1167" s="274" t="s">
        <v>1817</v>
      </c>
      <c r="CH1167" s="274" t="s">
        <v>268</v>
      </c>
      <c r="CI1167" s="274" t="s">
        <v>268</v>
      </c>
      <c r="CJ1167" s="298" t="s">
        <v>282</v>
      </c>
      <c r="CK1167" s="297">
        <v>4</v>
      </c>
      <c r="CL1167" s="274" t="s">
        <v>268</v>
      </c>
      <c r="CM1167" s="274" t="s">
        <v>268</v>
      </c>
      <c r="CN1167" s="274" t="s">
        <v>268</v>
      </c>
      <c r="CO1167" s="274" t="s">
        <v>268</v>
      </c>
      <c r="CP1167" s="274" t="s">
        <v>268</v>
      </c>
      <c r="CQ1167" s="274" t="s">
        <v>268</v>
      </c>
      <c r="CR1167" s="274" t="s">
        <v>877</v>
      </c>
      <c r="CS1167" s="274">
        <v>13.78</v>
      </c>
      <c r="CT1167" s="274" t="s">
        <v>268</v>
      </c>
      <c r="CU1167" s="274">
        <v>13.78</v>
      </c>
      <c r="CV1167" s="274">
        <v>365</v>
      </c>
      <c r="CW1167" s="274" t="s">
        <v>878</v>
      </c>
      <c r="CX1167" s="274" t="s">
        <v>835</v>
      </c>
      <c r="CY1167" s="274" t="s">
        <v>836</v>
      </c>
      <c r="CZ1167" s="274" t="s">
        <v>837</v>
      </c>
      <c r="DA1167" s="274" t="s">
        <v>268</v>
      </c>
      <c r="DB1167" s="274" t="s">
        <v>268</v>
      </c>
      <c r="DC1167" s="274" t="s">
        <v>268</v>
      </c>
      <c r="DD1167" s="274" t="s">
        <v>268</v>
      </c>
      <c r="DE1167" s="274" t="s">
        <v>268</v>
      </c>
      <c r="DF1167" s="274" t="s">
        <v>268</v>
      </c>
      <c r="DG1167" s="299">
        <f>IFERROR(IF(CA1167="D",IF(CK1167="A dispo.",CD1167*VLOOKUP('DATI INPUT'!$F$27,TARIFFE_UD,2,FALSE),CD1167*VLOOKUP(CK1167,TARIFFE_UD,2,FALSE)),CD1167*VLOOKUP(CB1167-100,TARIFFE_UND,2,FALSE)),0)</f>
        <v>22.115948173417785</v>
      </c>
      <c r="DH1167" s="299">
        <f>IFERROR(IF(CA1167="D",IF(CK1167="A dispo.",CF1167*VLOOKUP('DATI INPUT'!$F$27,TARIFFE_UD,3,FALSE),CF1167*VLOOKUP(CK1167,TARIFFE_UD,3,FALSE)),CF1167*VLOOKUP(CB1167-100,TARIFFE_UND,3,FALSE)),0)</f>
        <v>0</v>
      </c>
    </row>
    <row r="1168" spans="1:112" hidden="1" x14ac:dyDescent="0.25">
      <c r="A1168" s="274" t="s">
        <v>8772</v>
      </c>
      <c r="B1168" s="274" t="s">
        <v>3289</v>
      </c>
      <c r="C1168" s="274" t="s">
        <v>8773</v>
      </c>
      <c r="D1168" s="274" t="s">
        <v>3291</v>
      </c>
      <c r="E1168" s="274" t="s">
        <v>268</v>
      </c>
      <c r="F1168" s="274" t="s">
        <v>156</v>
      </c>
      <c r="G1168" s="274" t="s">
        <v>3292</v>
      </c>
      <c r="H1168" s="274" t="s">
        <v>1033</v>
      </c>
      <c r="I1168" s="274" t="s">
        <v>3293</v>
      </c>
      <c r="J1168" s="274" t="s">
        <v>156</v>
      </c>
      <c r="K1168" s="274" t="s">
        <v>3294</v>
      </c>
      <c r="L1168" s="274" t="s">
        <v>984</v>
      </c>
      <c r="M1168" s="274" t="s">
        <v>2945</v>
      </c>
      <c r="N1168" s="274" t="s">
        <v>1163</v>
      </c>
      <c r="O1168" s="274" t="s">
        <v>873</v>
      </c>
      <c r="P1168" s="274" t="s">
        <v>2946</v>
      </c>
      <c r="Q1168" s="274" t="s">
        <v>916</v>
      </c>
      <c r="R1168" s="274" t="s">
        <v>268</v>
      </c>
      <c r="S1168" s="274" t="s">
        <v>268</v>
      </c>
      <c r="T1168" s="274" t="s">
        <v>268</v>
      </c>
      <c r="U1168" s="274" t="s">
        <v>268</v>
      </c>
      <c r="V1168" s="274" t="s">
        <v>268</v>
      </c>
      <c r="W1168" s="274" t="s">
        <v>3295</v>
      </c>
      <c r="X1168" s="274" t="s">
        <v>2241</v>
      </c>
      <c r="Y1168" s="274" t="s">
        <v>330</v>
      </c>
      <c r="Z1168" s="274" t="s">
        <v>268</v>
      </c>
      <c r="AA1168" s="274" t="s">
        <v>268</v>
      </c>
      <c r="AB1168" s="274" t="s">
        <v>268</v>
      </c>
      <c r="AC1168" s="274" t="s">
        <v>268</v>
      </c>
      <c r="AD1168" s="274" t="s">
        <v>268</v>
      </c>
      <c r="AE1168" s="274" t="s">
        <v>287</v>
      </c>
      <c r="AF1168" s="274" t="s">
        <v>1811</v>
      </c>
      <c r="AG1168" s="274" t="s">
        <v>875</v>
      </c>
      <c r="AH1168" s="274" t="s">
        <v>1848</v>
      </c>
      <c r="AI1168" s="274" t="s">
        <v>627</v>
      </c>
      <c r="AJ1168" s="274" t="s">
        <v>268</v>
      </c>
      <c r="AK1168" s="274" t="s">
        <v>377</v>
      </c>
      <c r="AL1168" s="274" t="s">
        <v>268</v>
      </c>
      <c r="AM1168" s="274" t="s">
        <v>405</v>
      </c>
      <c r="AN1168" s="274" t="s">
        <v>268</v>
      </c>
      <c r="AO1168" s="274" t="s">
        <v>268</v>
      </c>
      <c r="AP1168" s="274" t="s">
        <v>268</v>
      </c>
      <c r="AQ1168" s="274" t="s">
        <v>268</v>
      </c>
      <c r="AR1168" s="274" t="s">
        <v>268</v>
      </c>
      <c r="AS1168" s="274" t="s">
        <v>268</v>
      </c>
      <c r="AT1168" s="274" t="s">
        <v>268</v>
      </c>
      <c r="AU1168" s="274" t="s">
        <v>268</v>
      </c>
      <c r="AV1168" s="274" t="s">
        <v>268</v>
      </c>
      <c r="AW1168" s="274" t="s">
        <v>268</v>
      </c>
      <c r="AX1168" s="274" t="s">
        <v>268</v>
      </c>
      <c r="AY1168" s="274" t="s">
        <v>268</v>
      </c>
      <c r="AZ1168" s="274" t="s">
        <v>268</v>
      </c>
      <c r="BA1168" s="274" t="s">
        <v>268</v>
      </c>
      <c r="BB1168" s="274" t="s">
        <v>268</v>
      </c>
      <c r="BC1168" s="274" t="s">
        <v>268</v>
      </c>
      <c r="BD1168" s="274" t="s">
        <v>268</v>
      </c>
      <c r="BE1168" s="274" t="s">
        <v>268</v>
      </c>
      <c r="BF1168" s="274" t="s">
        <v>268</v>
      </c>
      <c r="BG1168" s="274" t="s">
        <v>268</v>
      </c>
      <c r="BH1168" s="274" t="s">
        <v>268</v>
      </c>
      <c r="BI1168" s="274" t="s">
        <v>268</v>
      </c>
      <c r="BJ1168" s="274" t="s">
        <v>268</v>
      </c>
      <c r="BK1168" s="274" t="s">
        <v>268</v>
      </c>
      <c r="BL1168" s="274" t="s">
        <v>268</v>
      </c>
      <c r="BM1168" s="274" t="s">
        <v>268</v>
      </c>
      <c r="BN1168" s="274" t="s">
        <v>268</v>
      </c>
      <c r="BO1168" s="274" t="s">
        <v>268</v>
      </c>
      <c r="BP1168" s="274" t="s">
        <v>268</v>
      </c>
      <c r="BQ1168" s="274" t="s">
        <v>268</v>
      </c>
      <c r="BR1168" s="274" t="s">
        <v>268</v>
      </c>
      <c r="BS1168" s="274" t="s">
        <v>268</v>
      </c>
      <c r="BT1168" s="274" t="s">
        <v>268</v>
      </c>
      <c r="BU1168" s="274" t="s">
        <v>268</v>
      </c>
      <c r="BV1168" s="274" t="s">
        <v>268</v>
      </c>
      <c r="BW1168" s="274" t="s">
        <v>268</v>
      </c>
      <c r="BX1168" s="274" t="s">
        <v>268</v>
      </c>
      <c r="BY1168" s="295">
        <v>10</v>
      </c>
      <c r="BZ1168" s="295">
        <v>10</v>
      </c>
      <c r="CA1168" s="298" t="s">
        <v>142</v>
      </c>
      <c r="CB1168" s="297">
        <v>123</v>
      </c>
      <c r="CC1168" s="284">
        <f t="shared" si="74"/>
        <v>0</v>
      </c>
      <c r="CD1168" s="295">
        <f t="shared" si="75"/>
        <v>10</v>
      </c>
      <c r="CE1168" s="284">
        <f t="shared" si="76"/>
        <v>1</v>
      </c>
      <c r="CF1168" s="295">
        <f t="shared" si="77"/>
        <v>0</v>
      </c>
      <c r="CG1168" s="274" t="s">
        <v>1817</v>
      </c>
      <c r="CH1168" s="274" t="s">
        <v>268</v>
      </c>
      <c r="CI1168" s="274" t="s">
        <v>268</v>
      </c>
      <c r="CJ1168" s="298" t="s">
        <v>268</v>
      </c>
      <c r="CK1168" s="298" t="s">
        <v>736</v>
      </c>
      <c r="CL1168" s="274" t="s">
        <v>268</v>
      </c>
      <c r="CM1168" s="274" t="s">
        <v>268</v>
      </c>
      <c r="CN1168" s="274" t="s">
        <v>268</v>
      </c>
      <c r="CO1168" s="274" t="s">
        <v>268</v>
      </c>
      <c r="CP1168" s="274" t="s">
        <v>268</v>
      </c>
      <c r="CQ1168" s="274" t="s">
        <v>1280</v>
      </c>
      <c r="CR1168" s="274" t="s">
        <v>877</v>
      </c>
      <c r="CS1168" s="274">
        <v>4.9000000000000004</v>
      </c>
      <c r="CT1168" s="274" t="s">
        <v>268</v>
      </c>
      <c r="CU1168" s="274">
        <v>4.9000000000000004</v>
      </c>
      <c r="CV1168" s="274">
        <v>365</v>
      </c>
      <c r="CW1168" s="274" t="s">
        <v>878</v>
      </c>
      <c r="CX1168" s="274" t="s">
        <v>835</v>
      </c>
      <c r="CY1168" s="274" t="s">
        <v>836</v>
      </c>
      <c r="CZ1168" s="274" t="s">
        <v>837</v>
      </c>
      <c r="DA1168" s="274" t="s">
        <v>268</v>
      </c>
      <c r="DB1168" s="274" t="s">
        <v>268</v>
      </c>
      <c r="DC1168" s="274" t="s">
        <v>268</v>
      </c>
      <c r="DD1168" s="274" t="s">
        <v>268</v>
      </c>
      <c r="DE1168" s="274" t="s">
        <v>268</v>
      </c>
      <c r="DF1168" s="274" t="s">
        <v>268</v>
      </c>
      <c r="DG1168" s="299">
        <f>IFERROR(IF(CA1168="D",IF(CK1168="A dispo.",CD1168*VLOOKUP('DATI INPUT'!$F$27,TARIFFE_UD,2,FALSE),CD1168*VLOOKUP(CK1168,TARIFFE_UD,2,FALSE)),CD1168*VLOOKUP(CB1168-100,TARIFFE_UND,2,FALSE)),0)</f>
        <v>7.9195039878286488</v>
      </c>
      <c r="DH1168" s="299">
        <f>IFERROR(IF(CA1168="D",IF(CK1168="A dispo.",CF1168*VLOOKUP('DATI INPUT'!$F$27,TARIFFE_UD,3,FALSE),CF1168*VLOOKUP(CK1168,TARIFFE_UD,3,FALSE)),CF1168*VLOOKUP(CB1168-100,TARIFFE_UND,3,FALSE)),0)</f>
        <v>0</v>
      </c>
    </row>
    <row r="1169" spans="1:112" hidden="1" x14ac:dyDescent="0.25">
      <c r="A1169" s="274" t="s">
        <v>8774</v>
      </c>
      <c r="B1169" s="274" t="s">
        <v>7089</v>
      </c>
      <c r="C1169" s="274" t="s">
        <v>8775</v>
      </c>
      <c r="D1169" s="274" t="s">
        <v>7091</v>
      </c>
      <c r="E1169" s="274" t="s">
        <v>268</v>
      </c>
      <c r="F1169" s="274" t="s">
        <v>156</v>
      </c>
      <c r="G1169" s="274" t="s">
        <v>7092</v>
      </c>
      <c r="H1169" s="274" t="s">
        <v>1137</v>
      </c>
      <c r="I1169" s="274" t="s">
        <v>3878</v>
      </c>
      <c r="J1169" s="274" t="s">
        <v>274</v>
      </c>
      <c r="K1169" s="274" t="s">
        <v>7093</v>
      </c>
      <c r="L1169" s="274" t="s">
        <v>152</v>
      </c>
      <c r="M1169" s="274" t="s">
        <v>7094</v>
      </c>
      <c r="N1169" s="274" t="s">
        <v>303</v>
      </c>
      <c r="O1169" s="274" t="s">
        <v>919</v>
      </c>
      <c r="P1169" s="274" t="s">
        <v>1244</v>
      </c>
      <c r="Q1169" s="274" t="s">
        <v>1335</v>
      </c>
      <c r="R1169" s="274" t="s">
        <v>153</v>
      </c>
      <c r="S1169" s="274" t="s">
        <v>268</v>
      </c>
      <c r="T1169" s="274" t="s">
        <v>268</v>
      </c>
      <c r="U1169" s="274" t="s">
        <v>268</v>
      </c>
      <c r="V1169" s="274" t="s">
        <v>268</v>
      </c>
      <c r="W1169" s="274" t="s">
        <v>3436</v>
      </c>
      <c r="X1169" s="274" t="s">
        <v>3437</v>
      </c>
      <c r="Y1169" s="274" t="s">
        <v>280</v>
      </c>
      <c r="Z1169" s="274" t="s">
        <v>268</v>
      </c>
      <c r="AA1169" s="274" t="s">
        <v>268</v>
      </c>
      <c r="AB1169" s="274" t="s">
        <v>268</v>
      </c>
      <c r="AC1169" s="274" t="s">
        <v>268</v>
      </c>
      <c r="AD1169" s="274" t="s">
        <v>268</v>
      </c>
      <c r="AE1169" s="274" t="s">
        <v>287</v>
      </c>
      <c r="AF1169" s="274" t="s">
        <v>1811</v>
      </c>
      <c r="AG1169" s="274" t="s">
        <v>875</v>
      </c>
      <c r="AH1169" s="274" t="s">
        <v>1831</v>
      </c>
      <c r="AI1169" s="274" t="s">
        <v>968</v>
      </c>
      <c r="AJ1169" s="274" t="s">
        <v>268</v>
      </c>
      <c r="AK1169" s="274" t="s">
        <v>366</v>
      </c>
      <c r="AL1169" s="274" t="s">
        <v>268</v>
      </c>
      <c r="AM1169" s="274" t="s">
        <v>288</v>
      </c>
      <c r="AN1169" s="274" t="s">
        <v>287</v>
      </c>
      <c r="AO1169" s="274" t="s">
        <v>1811</v>
      </c>
      <c r="AP1169" s="274" t="s">
        <v>875</v>
      </c>
      <c r="AQ1169" s="274" t="s">
        <v>1831</v>
      </c>
      <c r="AR1169" s="274" t="s">
        <v>968</v>
      </c>
      <c r="AS1169" s="274" t="s">
        <v>268</v>
      </c>
      <c r="AT1169" s="274" t="s">
        <v>382</v>
      </c>
      <c r="AU1169" s="274" t="s">
        <v>268</v>
      </c>
      <c r="AV1169" s="274" t="s">
        <v>353</v>
      </c>
      <c r="AW1169" s="274" t="s">
        <v>268</v>
      </c>
      <c r="AX1169" s="274" t="s">
        <v>268</v>
      </c>
      <c r="AY1169" s="274" t="s">
        <v>268</v>
      </c>
      <c r="AZ1169" s="274" t="s">
        <v>268</v>
      </c>
      <c r="BA1169" s="274" t="s">
        <v>268</v>
      </c>
      <c r="BB1169" s="274" t="s">
        <v>268</v>
      </c>
      <c r="BC1169" s="274" t="s">
        <v>268</v>
      </c>
      <c r="BD1169" s="274" t="s">
        <v>268</v>
      </c>
      <c r="BE1169" s="274" t="s">
        <v>268</v>
      </c>
      <c r="BF1169" s="274" t="s">
        <v>268</v>
      </c>
      <c r="BG1169" s="274" t="s">
        <v>268</v>
      </c>
      <c r="BH1169" s="274" t="s">
        <v>268</v>
      </c>
      <c r="BI1169" s="274" t="s">
        <v>268</v>
      </c>
      <c r="BJ1169" s="274" t="s">
        <v>268</v>
      </c>
      <c r="BK1169" s="274" t="s">
        <v>268</v>
      </c>
      <c r="BL1169" s="274" t="s">
        <v>268</v>
      </c>
      <c r="BM1169" s="274" t="s">
        <v>268</v>
      </c>
      <c r="BN1169" s="274" t="s">
        <v>268</v>
      </c>
      <c r="BO1169" s="274" t="s">
        <v>268</v>
      </c>
      <c r="BP1169" s="274" t="s">
        <v>268</v>
      </c>
      <c r="BQ1169" s="274" t="s">
        <v>268</v>
      </c>
      <c r="BR1169" s="274" t="s">
        <v>268</v>
      </c>
      <c r="BS1169" s="274" t="s">
        <v>268</v>
      </c>
      <c r="BT1169" s="274" t="s">
        <v>268</v>
      </c>
      <c r="BU1169" s="274" t="s">
        <v>268</v>
      </c>
      <c r="BV1169" s="274" t="s">
        <v>268</v>
      </c>
      <c r="BW1169" s="274" t="s">
        <v>268</v>
      </c>
      <c r="BX1169" s="274" t="s">
        <v>268</v>
      </c>
      <c r="BY1169" s="295">
        <v>50</v>
      </c>
      <c r="BZ1169" s="295">
        <v>50</v>
      </c>
      <c r="CA1169" s="298" t="s">
        <v>142</v>
      </c>
      <c r="CB1169" s="297">
        <v>122</v>
      </c>
      <c r="CC1169" s="284">
        <f t="shared" si="74"/>
        <v>0</v>
      </c>
      <c r="CD1169" s="295">
        <f t="shared" si="75"/>
        <v>50</v>
      </c>
      <c r="CE1169" s="284">
        <f t="shared" si="76"/>
        <v>0</v>
      </c>
      <c r="CF1169" s="295">
        <f t="shared" si="77"/>
        <v>1</v>
      </c>
      <c r="CG1169" s="274" t="s">
        <v>876</v>
      </c>
      <c r="CH1169" s="274" t="s">
        <v>268</v>
      </c>
      <c r="CI1169" s="274" t="s">
        <v>268</v>
      </c>
      <c r="CJ1169" s="298" t="s">
        <v>268</v>
      </c>
      <c r="CK1169" s="298" t="s">
        <v>736</v>
      </c>
      <c r="CL1169" s="274" t="s">
        <v>268</v>
      </c>
      <c r="CM1169" s="274" t="s">
        <v>268</v>
      </c>
      <c r="CN1169" s="274" t="s">
        <v>268</v>
      </c>
      <c r="CO1169" s="274" t="s">
        <v>268</v>
      </c>
      <c r="CP1169" s="274" t="s">
        <v>268</v>
      </c>
      <c r="CQ1169" s="274" t="s">
        <v>268</v>
      </c>
      <c r="CR1169" s="274" t="s">
        <v>877</v>
      </c>
      <c r="CS1169" s="274">
        <v>77.06</v>
      </c>
      <c r="CT1169" s="274" t="s">
        <v>268</v>
      </c>
      <c r="CU1169" s="274">
        <v>77.06</v>
      </c>
      <c r="CV1169" s="274">
        <v>365</v>
      </c>
      <c r="CW1169" s="274" t="s">
        <v>878</v>
      </c>
      <c r="CX1169" s="274" t="s">
        <v>835</v>
      </c>
      <c r="CY1169" s="274" t="s">
        <v>836</v>
      </c>
      <c r="CZ1169" s="274" t="s">
        <v>837</v>
      </c>
      <c r="DA1169" s="274" t="s">
        <v>268</v>
      </c>
      <c r="DB1169" s="274" t="s">
        <v>268</v>
      </c>
      <c r="DC1169" s="274" t="s">
        <v>268</v>
      </c>
      <c r="DD1169" s="274" t="s">
        <v>268</v>
      </c>
      <c r="DE1169" s="274" t="s">
        <v>268</v>
      </c>
      <c r="DF1169" s="274" t="s">
        <v>268</v>
      </c>
      <c r="DG1169" s="299">
        <f>IFERROR(IF(CA1169="D",IF(CK1169="A dispo.",CD1169*VLOOKUP('DATI INPUT'!$F$27,TARIFFE_UD,2,FALSE),CD1169*VLOOKUP(CK1169,TARIFFE_UD,2,FALSE)),CD1169*VLOOKUP(CB1169-100,TARIFFE_UND,2,FALSE)),0)</f>
        <v>39.597519939143247</v>
      </c>
      <c r="DH1169" s="299">
        <f>IFERROR(IF(CA1169="D",IF(CK1169="A dispo.",CF1169*VLOOKUP('DATI INPUT'!$F$27,TARIFFE_UD,3,FALSE),CF1169*VLOOKUP(CK1169,TARIFFE_UD,3,FALSE)),CF1169*VLOOKUP(CB1169-100,TARIFFE_UND,3,FALSE)),0)</f>
        <v>60.367780403072892</v>
      </c>
    </row>
    <row r="1170" spans="1:112" x14ac:dyDescent="0.25">
      <c r="A1170" s="274" t="s">
        <v>8776</v>
      </c>
      <c r="B1170" s="274" t="s">
        <v>1653</v>
      </c>
      <c r="C1170" s="274" t="s">
        <v>8777</v>
      </c>
      <c r="D1170" s="274" t="s">
        <v>7521</v>
      </c>
      <c r="E1170" s="274" t="s">
        <v>268</v>
      </c>
      <c r="F1170" s="274" t="s">
        <v>156</v>
      </c>
      <c r="G1170" s="274" t="s">
        <v>7522</v>
      </c>
      <c r="H1170" s="274" t="s">
        <v>3693</v>
      </c>
      <c r="I1170" s="274" t="s">
        <v>7523</v>
      </c>
      <c r="J1170" s="274" t="s">
        <v>274</v>
      </c>
      <c r="K1170" s="274" t="s">
        <v>1765</v>
      </c>
      <c r="L1170" s="274" t="s">
        <v>880</v>
      </c>
      <c r="M1170" s="274" t="s">
        <v>7524</v>
      </c>
      <c r="N1170" s="274" t="s">
        <v>984</v>
      </c>
      <c r="O1170" s="274" t="s">
        <v>873</v>
      </c>
      <c r="P1170" s="274" t="s">
        <v>613</v>
      </c>
      <c r="Q1170" s="274" t="s">
        <v>276</v>
      </c>
      <c r="R1170" s="274" t="s">
        <v>153</v>
      </c>
      <c r="S1170" s="274" t="s">
        <v>268</v>
      </c>
      <c r="T1170" s="274" t="s">
        <v>268</v>
      </c>
      <c r="U1170" s="274" t="s">
        <v>268</v>
      </c>
      <c r="V1170" s="274" t="s">
        <v>268</v>
      </c>
      <c r="W1170" s="274" t="s">
        <v>7524</v>
      </c>
      <c r="X1170" s="274" t="s">
        <v>613</v>
      </c>
      <c r="Y1170" s="274" t="s">
        <v>276</v>
      </c>
      <c r="Z1170" s="274" t="s">
        <v>153</v>
      </c>
      <c r="AA1170" s="274" t="s">
        <v>268</v>
      </c>
      <c r="AB1170" s="274" t="s">
        <v>268</v>
      </c>
      <c r="AC1170" s="274" t="s">
        <v>268</v>
      </c>
      <c r="AD1170" s="274" t="s">
        <v>268</v>
      </c>
      <c r="AE1170" s="274" t="s">
        <v>287</v>
      </c>
      <c r="AF1170" s="274" t="s">
        <v>1811</v>
      </c>
      <c r="AG1170" s="274" t="s">
        <v>875</v>
      </c>
      <c r="AH1170" s="274" t="s">
        <v>1812</v>
      </c>
      <c r="AI1170" s="274" t="s">
        <v>627</v>
      </c>
      <c r="AJ1170" s="274" t="s">
        <v>268</v>
      </c>
      <c r="AK1170" s="274" t="s">
        <v>395</v>
      </c>
      <c r="AL1170" s="274" t="s">
        <v>268</v>
      </c>
      <c r="AM1170" s="274" t="s">
        <v>353</v>
      </c>
      <c r="AN1170" s="274" t="s">
        <v>287</v>
      </c>
      <c r="AO1170" s="274" t="s">
        <v>1811</v>
      </c>
      <c r="AP1170" s="274" t="s">
        <v>875</v>
      </c>
      <c r="AQ1170" s="274" t="s">
        <v>1812</v>
      </c>
      <c r="AR1170" s="274" t="s">
        <v>627</v>
      </c>
      <c r="AS1170" s="274" t="s">
        <v>268</v>
      </c>
      <c r="AT1170" s="274" t="s">
        <v>382</v>
      </c>
      <c r="AU1170" s="274" t="s">
        <v>268</v>
      </c>
      <c r="AV1170" s="274" t="s">
        <v>353</v>
      </c>
      <c r="AW1170" s="274" t="s">
        <v>287</v>
      </c>
      <c r="AX1170" s="274" t="s">
        <v>1811</v>
      </c>
      <c r="AY1170" s="274" t="s">
        <v>875</v>
      </c>
      <c r="AZ1170" s="274" t="s">
        <v>1812</v>
      </c>
      <c r="BA1170" s="274" t="s">
        <v>627</v>
      </c>
      <c r="BB1170" s="274" t="s">
        <v>268</v>
      </c>
      <c r="BC1170" s="274" t="s">
        <v>375</v>
      </c>
      <c r="BD1170" s="274" t="s">
        <v>268</v>
      </c>
      <c r="BE1170" s="274" t="s">
        <v>411</v>
      </c>
      <c r="BF1170" s="274" t="s">
        <v>268</v>
      </c>
      <c r="BG1170" s="274" t="s">
        <v>268</v>
      </c>
      <c r="BH1170" s="274" t="s">
        <v>268</v>
      </c>
      <c r="BI1170" s="274" t="s">
        <v>268</v>
      </c>
      <c r="BJ1170" s="274" t="s">
        <v>268</v>
      </c>
      <c r="BK1170" s="274" t="s">
        <v>268</v>
      </c>
      <c r="BL1170" s="274" t="s">
        <v>268</v>
      </c>
      <c r="BM1170" s="274" t="s">
        <v>268</v>
      </c>
      <c r="BN1170" s="274" t="s">
        <v>268</v>
      </c>
      <c r="BO1170" s="274" t="s">
        <v>268</v>
      </c>
      <c r="BP1170" s="274" t="s">
        <v>268</v>
      </c>
      <c r="BQ1170" s="274" t="s">
        <v>268</v>
      </c>
      <c r="BR1170" s="274" t="s">
        <v>268</v>
      </c>
      <c r="BS1170" s="274" t="s">
        <v>268</v>
      </c>
      <c r="BT1170" s="274" t="s">
        <v>268</v>
      </c>
      <c r="BU1170" s="274" t="s">
        <v>268</v>
      </c>
      <c r="BV1170" s="274" t="s">
        <v>268</v>
      </c>
      <c r="BW1170" s="274" t="s">
        <v>268</v>
      </c>
      <c r="BX1170" s="274" t="s">
        <v>268</v>
      </c>
      <c r="BY1170" s="295">
        <v>56.3</v>
      </c>
      <c r="BZ1170" s="295">
        <v>56.3</v>
      </c>
      <c r="CA1170" s="298" t="s">
        <v>142</v>
      </c>
      <c r="CB1170" s="297">
        <v>123</v>
      </c>
      <c r="CC1170" s="284">
        <f t="shared" si="74"/>
        <v>0</v>
      </c>
      <c r="CD1170" s="295">
        <f t="shared" si="75"/>
        <v>56.3</v>
      </c>
      <c r="CE1170" s="284">
        <f t="shared" si="76"/>
        <v>1</v>
      </c>
      <c r="CF1170" s="295">
        <f t="shared" si="77"/>
        <v>0</v>
      </c>
      <c r="CG1170" s="274" t="s">
        <v>1817</v>
      </c>
      <c r="CH1170" s="274" t="s">
        <v>268</v>
      </c>
      <c r="CI1170" s="274" t="s">
        <v>268</v>
      </c>
      <c r="CJ1170" s="298" t="s">
        <v>275</v>
      </c>
      <c r="CK1170" s="297">
        <v>3</v>
      </c>
      <c r="CL1170" s="274" t="s">
        <v>268</v>
      </c>
      <c r="CM1170" s="274" t="s">
        <v>268</v>
      </c>
      <c r="CN1170" s="274" t="s">
        <v>268</v>
      </c>
      <c r="CO1170" s="274" t="s">
        <v>268</v>
      </c>
      <c r="CP1170" s="274" t="s">
        <v>268</v>
      </c>
      <c r="CQ1170" s="274" t="s">
        <v>268</v>
      </c>
      <c r="CR1170" s="274" t="s">
        <v>877</v>
      </c>
      <c r="CS1170" s="274">
        <v>27.59</v>
      </c>
      <c r="CT1170" s="274" t="s">
        <v>268</v>
      </c>
      <c r="CU1170" s="274">
        <v>27.59</v>
      </c>
      <c r="CV1170" s="274">
        <v>365</v>
      </c>
      <c r="CW1170" s="274" t="s">
        <v>878</v>
      </c>
      <c r="CX1170" s="274" t="s">
        <v>835</v>
      </c>
      <c r="CY1170" s="274" t="s">
        <v>836</v>
      </c>
      <c r="CZ1170" s="274" t="s">
        <v>837</v>
      </c>
      <c r="DA1170" s="274" t="s">
        <v>268</v>
      </c>
      <c r="DB1170" s="274" t="s">
        <v>268</v>
      </c>
      <c r="DC1170" s="274" t="s">
        <v>268</v>
      </c>
      <c r="DD1170" s="274" t="s">
        <v>268</v>
      </c>
      <c r="DE1170" s="274" t="s">
        <v>268</v>
      </c>
      <c r="DF1170" s="274" t="s">
        <v>268</v>
      </c>
      <c r="DG1170" s="299">
        <f>IFERROR(IF(CA1170="D",IF(CK1170="A dispo.",CD1170*VLOOKUP('DATI INPUT'!$F$27,TARIFFE_UD,2,FALSE),CD1170*VLOOKUP(CK1170,TARIFFE_UD,2,FALSE)),CD1170*VLOOKUP(CB1170-100,TARIFFE_UND,2,FALSE)),0)</f>
        <v>44.586807451475288</v>
      </c>
      <c r="DH1170" s="299">
        <f>IFERROR(IF(CA1170="D",IF(CK1170="A dispo.",CF1170*VLOOKUP('DATI INPUT'!$F$27,TARIFFE_UD,3,FALSE),CF1170*VLOOKUP(CK1170,TARIFFE_UD,3,FALSE)),CF1170*VLOOKUP(CB1170-100,TARIFFE_UND,3,FALSE)),0)</f>
        <v>0</v>
      </c>
    </row>
    <row r="1171" spans="1:112" hidden="1" x14ac:dyDescent="0.25">
      <c r="A1171" s="274" t="s">
        <v>8778</v>
      </c>
      <c r="B1171" s="274" t="s">
        <v>1032</v>
      </c>
      <c r="C1171" s="274" t="s">
        <v>8779</v>
      </c>
      <c r="D1171" s="274" t="s">
        <v>3840</v>
      </c>
      <c r="E1171" s="274" t="s">
        <v>268</v>
      </c>
      <c r="F1171" s="274" t="s">
        <v>156</v>
      </c>
      <c r="G1171" s="274" t="s">
        <v>3841</v>
      </c>
      <c r="H1171" s="274" t="s">
        <v>1241</v>
      </c>
      <c r="I1171" s="274" t="s">
        <v>3842</v>
      </c>
      <c r="J1171" s="274" t="s">
        <v>156</v>
      </c>
      <c r="K1171" s="274" t="s">
        <v>3843</v>
      </c>
      <c r="L1171" s="274" t="s">
        <v>960</v>
      </c>
      <c r="M1171" s="274" t="s">
        <v>3844</v>
      </c>
      <c r="N1171" s="274" t="s">
        <v>3845</v>
      </c>
      <c r="O1171" s="274" t="s">
        <v>3846</v>
      </c>
      <c r="P1171" s="274" t="s">
        <v>3847</v>
      </c>
      <c r="Q1171" s="274" t="s">
        <v>3848</v>
      </c>
      <c r="R1171" s="274" t="s">
        <v>268</v>
      </c>
      <c r="S1171" s="274" t="s">
        <v>268</v>
      </c>
      <c r="T1171" s="274" t="s">
        <v>268</v>
      </c>
      <c r="U1171" s="274" t="s">
        <v>268</v>
      </c>
      <c r="V1171" s="274" t="s">
        <v>268</v>
      </c>
      <c r="W1171" s="274" t="s">
        <v>3849</v>
      </c>
      <c r="X1171" s="274" t="s">
        <v>2045</v>
      </c>
      <c r="Y1171" s="274" t="s">
        <v>346</v>
      </c>
      <c r="Z1171" s="274" t="s">
        <v>268</v>
      </c>
      <c r="AA1171" s="274" t="s">
        <v>268</v>
      </c>
      <c r="AB1171" s="274" t="s">
        <v>268</v>
      </c>
      <c r="AC1171" s="274" t="s">
        <v>268</v>
      </c>
      <c r="AD1171" s="274" t="s">
        <v>268</v>
      </c>
      <c r="AE1171" s="274" t="s">
        <v>287</v>
      </c>
      <c r="AF1171" s="274" t="s">
        <v>1811</v>
      </c>
      <c r="AG1171" s="274" t="s">
        <v>875</v>
      </c>
      <c r="AH1171" s="274" t="s">
        <v>2047</v>
      </c>
      <c r="AI1171" s="274" t="s">
        <v>3874</v>
      </c>
      <c r="AJ1171" s="274" t="s">
        <v>268</v>
      </c>
      <c r="AK1171" s="274" t="s">
        <v>381</v>
      </c>
      <c r="AL1171" s="274" t="s">
        <v>268</v>
      </c>
      <c r="AM1171" s="274" t="s">
        <v>353</v>
      </c>
      <c r="AN1171" s="274" t="s">
        <v>268</v>
      </c>
      <c r="AO1171" s="274" t="s">
        <v>268</v>
      </c>
      <c r="AP1171" s="274" t="s">
        <v>268</v>
      </c>
      <c r="AQ1171" s="274" t="s">
        <v>268</v>
      </c>
      <c r="AR1171" s="274" t="s">
        <v>268</v>
      </c>
      <c r="AS1171" s="274" t="s">
        <v>268</v>
      </c>
      <c r="AT1171" s="274" t="s">
        <v>268</v>
      </c>
      <c r="AU1171" s="274" t="s">
        <v>268</v>
      </c>
      <c r="AV1171" s="274" t="s">
        <v>268</v>
      </c>
      <c r="AW1171" s="274" t="s">
        <v>268</v>
      </c>
      <c r="AX1171" s="274" t="s">
        <v>268</v>
      </c>
      <c r="AY1171" s="274" t="s">
        <v>268</v>
      </c>
      <c r="AZ1171" s="274" t="s">
        <v>268</v>
      </c>
      <c r="BA1171" s="274" t="s">
        <v>268</v>
      </c>
      <c r="BB1171" s="274" t="s">
        <v>268</v>
      </c>
      <c r="BC1171" s="274" t="s">
        <v>268</v>
      </c>
      <c r="BD1171" s="274" t="s">
        <v>268</v>
      </c>
      <c r="BE1171" s="274" t="s">
        <v>268</v>
      </c>
      <c r="BF1171" s="274" t="s">
        <v>268</v>
      </c>
      <c r="BG1171" s="274" t="s">
        <v>268</v>
      </c>
      <c r="BH1171" s="274" t="s">
        <v>268</v>
      </c>
      <c r="BI1171" s="274" t="s">
        <v>268</v>
      </c>
      <c r="BJ1171" s="274" t="s">
        <v>268</v>
      </c>
      <c r="BK1171" s="274" t="s">
        <v>268</v>
      </c>
      <c r="BL1171" s="274" t="s">
        <v>268</v>
      </c>
      <c r="BM1171" s="274" t="s">
        <v>268</v>
      </c>
      <c r="BN1171" s="274" t="s">
        <v>268</v>
      </c>
      <c r="BO1171" s="274" t="s">
        <v>268</v>
      </c>
      <c r="BP1171" s="274" t="s">
        <v>268</v>
      </c>
      <c r="BQ1171" s="274" t="s">
        <v>268</v>
      </c>
      <c r="BR1171" s="274" t="s">
        <v>268</v>
      </c>
      <c r="BS1171" s="274" t="s">
        <v>268</v>
      </c>
      <c r="BT1171" s="274" t="s">
        <v>268</v>
      </c>
      <c r="BU1171" s="274" t="s">
        <v>268</v>
      </c>
      <c r="BV1171" s="274" t="s">
        <v>268</v>
      </c>
      <c r="BW1171" s="274" t="s">
        <v>268</v>
      </c>
      <c r="BX1171" s="274" t="s">
        <v>268</v>
      </c>
      <c r="BY1171" s="295">
        <v>10</v>
      </c>
      <c r="BZ1171" s="295">
        <v>10</v>
      </c>
      <c r="CA1171" s="298" t="s">
        <v>142</v>
      </c>
      <c r="CB1171" s="297">
        <v>123</v>
      </c>
      <c r="CC1171" s="284">
        <f t="shared" si="74"/>
        <v>0</v>
      </c>
      <c r="CD1171" s="295">
        <f t="shared" si="75"/>
        <v>10</v>
      </c>
      <c r="CE1171" s="284">
        <f t="shared" si="76"/>
        <v>1</v>
      </c>
      <c r="CF1171" s="295">
        <f t="shared" si="77"/>
        <v>0</v>
      </c>
      <c r="CG1171" s="274" t="s">
        <v>1817</v>
      </c>
      <c r="CH1171" s="274" t="s">
        <v>268</v>
      </c>
      <c r="CI1171" s="274" t="s">
        <v>268</v>
      </c>
      <c r="CJ1171" s="298" t="s">
        <v>268</v>
      </c>
      <c r="CK1171" s="298" t="s">
        <v>736</v>
      </c>
      <c r="CL1171" s="274" t="s">
        <v>268</v>
      </c>
      <c r="CM1171" s="274" t="s">
        <v>268</v>
      </c>
      <c r="CN1171" s="274" t="s">
        <v>268</v>
      </c>
      <c r="CO1171" s="274" t="s">
        <v>268</v>
      </c>
      <c r="CP1171" s="274" t="s">
        <v>268</v>
      </c>
      <c r="CQ1171" s="274" t="s">
        <v>268</v>
      </c>
      <c r="CR1171" s="274" t="s">
        <v>877</v>
      </c>
      <c r="CS1171" s="274">
        <v>4.9000000000000004</v>
      </c>
      <c r="CT1171" s="274" t="s">
        <v>268</v>
      </c>
      <c r="CU1171" s="274">
        <v>4.9000000000000004</v>
      </c>
      <c r="CV1171" s="274">
        <v>365</v>
      </c>
      <c r="CW1171" s="274" t="s">
        <v>878</v>
      </c>
      <c r="CX1171" s="274" t="s">
        <v>835</v>
      </c>
      <c r="CY1171" s="274" t="s">
        <v>836</v>
      </c>
      <c r="CZ1171" s="274" t="s">
        <v>837</v>
      </c>
      <c r="DA1171" s="274" t="s">
        <v>268</v>
      </c>
      <c r="DB1171" s="274" t="s">
        <v>268</v>
      </c>
      <c r="DC1171" s="274" t="s">
        <v>268</v>
      </c>
      <c r="DD1171" s="274" t="s">
        <v>268</v>
      </c>
      <c r="DE1171" s="274" t="s">
        <v>268</v>
      </c>
      <c r="DF1171" s="274" t="s">
        <v>268</v>
      </c>
      <c r="DG1171" s="299">
        <f>IFERROR(IF(CA1171="D",IF(CK1171="A dispo.",CD1171*VLOOKUP('DATI INPUT'!$F$27,TARIFFE_UD,2,FALSE),CD1171*VLOOKUP(CK1171,TARIFFE_UD,2,FALSE)),CD1171*VLOOKUP(CB1171-100,TARIFFE_UND,2,FALSE)),0)</f>
        <v>7.9195039878286488</v>
      </c>
      <c r="DH1171" s="299">
        <f>IFERROR(IF(CA1171="D",IF(CK1171="A dispo.",CF1171*VLOOKUP('DATI INPUT'!$F$27,TARIFFE_UD,3,FALSE),CF1171*VLOOKUP(CK1171,TARIFFE_UD,3,FALSE)),CF1171*VLOOKUP(CB1171-100,TARIFFE_UND,3,FALSE)),0)</f>
        <v>0</v>
      </c>
    </row>
    <row r="1172" spans="1:112" hidden="1" x14ac:dyDescent="0.25">
      <c r="A1172" s="274" t="s">
        <v>8780</v>
      </c>
      <c r="B1172" s="274" t="s">
        <v>3924</v>
      </c>
      <c r="C1172" s="274" t="s">
        <v>8781</v>
      </c>
      <c r="D1172" s="274" t="s">
        <v>3926</v>
      </c>
      <c r="E1172" s="274" t="s">
        <v>268</v>
      </c>
      <c r="F1172" s="274" t="s">
        <v>156</v>
      </c>
      <c r="G1172" s="274" t="s">
        <v>3927</v>
      </c>
      <c r="H1172" s="274" t="s">
        <v>1241</v>
      </c>
      <c r="I1172" s="274" t="s">
        <v>3928</v>
      </c>
      <c r="J1172" s="274" t="s">
        <v>156</v>
      </c>
      <c r="K1172" s="274" t="s">
        <v>3929</v>
      </c>
      <c r="L1172" s="274" t="s">
        <v>960</v>
      </c>
      <c r="M1172" s="274" t="s">
        <v>3849</v>
      </c>
      <c r="N1172" s="274" t="s">
        <v>984</v>
      </c>
      <c r="O1172" s="274" t="s">
        <v>873</v>
      </c>
      <c r="P1172" s="274" t="s">
        <v>2045</v>
      </c>
      <c r="Q1172" s="274" t="s">
        <v>346</v>
      </c>
      <c r="R1172" s="274" t="s">
        <v>268</v>
      </c>
      <c r="S1172" s="274" t="s">
        <v>268</v>
      </c>
      <c r="T1172" s="274" t="s">
        <v>268</v>
      </c>
      <c r="U1172" s="274" t="s">
        <v>268</v>
      </c>
      <c r="V1172" s="274" t="s">
        <v>268</v>
      </c>
      <c r="W1172" s="274" t="s">
        <v>3849</v>
      </c>
      <c r="X1172" s="274" t="s">
        <v>2045</v>
      </c>
      <c r="Y1172" s="274" t="s">
        <v>346</v>
      </c>
      <c r="Z1172" s="274" t="s">
        <v>268</v>
      </c>
      <c r="AA1172" s="274" t="s">
        <v>268</v>
      </c>
      <c r="AB1172" s="274" t="s">
        <v>268</v>
      </c>
      <c r="AC1172" s="274" t="s">
        <v>268</v>
      </c>
      <c r="AD1172" s="274" t="s">
        <v>268</v>
      </c>
      <c r="AE1172" s="274" t="s">
        <v>287</v>
      </c>
      <c r="AF1172" s="274" t="s">
        <v>1811</v>
      </c>
      <c r="AG1172" s="274" t="s">
        <v>875</v>
      </c>
      <c r="AH1172" s="274" t="s">
        <v>2047</v>
      </c>
      <c r="AI1172" s="274" t="s">
        <v>3874</v>
      </c>
      <c r="AJ1172" s="274" t="s">
        <v>268</v>
      </c>
      <c r="AK1172" s="274" t="s">
        <v>410</v>
      </c>
      <c r="AL1172" s="274" t="s">
        <v>268</v>
      </c>
      <c r="AM1172" s="274" t="s">
        <v>353</v>
      </c>
      <c r="AN1172" s="274" t="s">
        <v>268</v>
      </c>
      <c r="AO1172" s="274" t="s">
        <v>268</v>
      </c>
      <c r="AP1172" s="274" t="s">
        <v>268</v>
      </c>
      <c r="AQ1172" s="274" t="s">
        <v>268</v>
      </c>
      <c r="AR1172" s="274" t="s">
        <v>268</v>
      </c>
      <c r="AS1172" s="274" t="s">
        <v>268</v>
      </c>
      <c r="AT1172" s="274" t="s">
        <v>268</v>
      </c>
      <c r="AU1172" s="274" t="s">
        <v>268</v>
      </c>
      <c r="AV1172" s="274" t="s">
        <v>268</v>
      </c>
      <c r="AW1172" s="274" t="s">
        <v>268</v>
      </c>
      <c r="AX1172" s="274" t="s">
        <v>268</v>
      </c>
      <c r="AY1172" s="274" t="s">
        <v>268</v>
      </c>
      <c r="AZ1172" s="274" t="s">
        <v>268</v>
      </c>
      <c r="BA1172" s="274" t="s">
        <v>268</v>
      </c>
      <c r="BB1172" s="274" t="s">
        <v>268</v>
      </c>
      <c r="BC1172" s="274" t="s">
        <v>268</v>
      </c>
      <c r="BD1172" s="274" t="s">
        <v>268</v>
      </c>
      <c r="BE1172" s="274" t="s">
        <v>268</v>
      </c>
      <c r="BF1172" s="274" t="s">
        <v>268</v>
      </c>
      <c r="BG1172" s="274" t="s">
        <v>268</v>
      </c>
      <c r="BH1172" s="274" t="s">
        <v>268</v>
      </c>
      <c r="BI1172" s="274" t="s">
        <v>268</v>
      </c>
      <c r="BJ1172" s="274" t="s">
        <v>268</v>
      </c>
      <c r="BK1172" s="274" t="s">
        <v>268</v>
      </c>
      <c r="BL1172" s="274" t="s">
        <v>268</v>
      </c>
      <c r="BM1172" s="274" t="s">
        <v>268</v>
      </c>
      <c r="BN1172" s="274" t="s">
        <v>268</v>
      </c>
      <c r="BO1172" s="274" t="s">
        <v>268</v>
      </c>
      <c r="BP1172" s="274" t="s">
        <v>268</v>
      </c>
      <c r="BQ1172" s="274" t="s">
        <v>268</v>
      </c>
      <c r="BR1172" s="274" t="s">
        <v>268</v>
      </c>
      <c r="BS1172" s="274" t="s">
        <v>268</v>
      </c>
      <c r="BT1172" s="274" t="s">
        <v>268</v>
      </c>
      <c r="BU1172" s="274" t="s">
        <v>268</v>
      </c>
      <c r="BV1172" s="274" t="s">
        <v>268</v>
      </c>
      <c r="BW1172" s="274" t="s">
        <v>268</v>
      </c>
      <c r="BX1172" s="274" t="s">
        <v>268</v>
      </c>
      <c r="BY1172" s="295">
        <v>10</v>
      </c>
      <c r="BZ1172" s="295">
        <v>10</v>
      </c>
      <c r="CA1172" s="298" t="s">
        <v>142</v>
      </c>
      <c r="CB1172" s="297">
        <v>123</v>
      </c>
      <c r="CC1172" s="284">
        <f t="shared" si="74"/>
        <v>0</v>
      </c>
      <c r="CD1172" s="295">
        <f t="shared" si="75"/>
        <v>10</v>
      </c>
      <c r="CE1172" s="284">
        <f t="shared" si="76"/>
        <v>1</v>
      </c>
      <c r="CF1172" s="295">
        <f t="shared" si="77"/>
        <v>0</v>
      </c>
      <c r="CG1172" s="274" t="s">
        <v>1817</v>
      </c>
      <c r="CH1172" s="274" t="s">
        <v>268</v>
      </c>
      <c r="CI1172" s="274" t="s">
        <v>268</v>
      </c>
      <c r="CJ1172" s="298" t="s">
        <v>268</v>
      </c>
      <c r="CK1172" s="298" t="s">
        <v>736</v>
      </c>
      <c r="CL1172" s="274" t="s">
        <v>268</v>
      </c>
      <c r="CM1172" s="274" t="s">
        <v>268</v>
      </c>
      <c r="CN1172" s="274" t="s">
        <v>268</v>
      </c>
      <c r="CO1172" s="274" t="s">
        <v>268</v>
      </c>
      <c r="CP1172" s="274" t="s">
        <v>268</v>
      </c>
      <c r="CQ1172" s="274" t="s">
        <v>268</v>
      </c>
      <c r="CR1172" s="274" t="s">
        <v>877</v>
      </c>
      <c r="CS1172" s="274">
        <v>4.9000000000000004</v>
      </c>
      <c r="CT1172" s="274" t="s">
        <v>268</v>
      </c>
      <c r="CU1172" s="274">
        <v>4.9000000000000004</v>
      </c>
      <c r="CV1172" s="274">
        <v>365</v>
      </c>
      <c r="CW1172" s="274" t="s">
        <v>878</v>
      </c>
      <c r="CX1172" s="274" t="s">
        <v>835</v>
      </c>
      <c r="CY1172" s="274" t="s">
        <v>836</v>
      </c>
      <c r="CZ1172" s="274" t="s">
        <v>837</v>
      </c>
      <c r="DA1172" s="274" t="s">
        <v>268</v>
      </c>
      <c r="DB1172" s="274" t="s">
        <v>268</v>
      </c>
      <c r="DC1172" s="274" t="s">
        <v>268</v>
      </c>
      <c r="DD1172" s="274" t="s">
        <v>268</v>
      </c>
      <c r="DE1172" s="274" t="s">
        <v>268</v>
      </c>
      <c r="DF1172" s="274" t="s">
        <v>268</v>
      </c>
      <c r="DG1172" s="299">
        <f>IFERROR(IF(CA1172="D",IF(CK1172="A dispo.",CD1172*VLOOKUP('DATI INPUT'!$F$27,TARIFFE_UD,2,FALSE),CD1172*VLOOKUP(CK1172,TARIFFE_UD,2,FALSE)),CD1172*VLOOKUP(CB1172-100,TARIFFE_UND,2,FALSE)),0)</f>
        <v>7.9195039878286488</v>
      </c>
      <c r="DH1172" s="299">
        <f>IFERROR(IF(CA1172="D",IF(CK1172="A dispo.",CF1172*VLOOKUP('DATI INPUT'!$F$27,TARIFFE_UD,3,FALSE),CF1172*VLOOKUP(CK1172,TARIFFE_UD,3,FALSE)),CF1172*VLOOKUP(CB1172-100,TARIFFE_UND,3,FALSE)),0)</f>
        <v>0</v>
      </c>
    </row>
    <row r="1173" spans="1:112" hidden="1" x14ac:dyDescent="0.25">
      <c r="A1173" s="274" t="s">
        <v>8782</v>
      </c>
      <c r="B1173" s="274" t="s">
        <v>8440</v>
      </c>
      <c r="C1173" s="274" t="s">
        <v>1577</v>
      </c>
      <c r="D1173" s="274" t="s">
        <v>8442</v>
      </c>
      <c r="E1173" s="274" t="s">
        <v>268</v>
      </c>
      <c r="F1173" s="274" t="s">
        <v>156</v>
      </c>
      <c r="G1173" s="274" t="s">
        <v>8443</v>
      </c>
      <c r="H1173" s="274" t="s">
        <v>8444</v>
      </c>
      <c r="I1173" s="274" t="s">
        <v>426</v>
      </c>
      <c r="J1173" s="274" t="s">
        <v>274</v>
      </c>
      <c r="K1173" s="274" t="s">
        <v>8445</v>
      </c>
      <c r="L1173" s="274" t="s">
        <v>8446</v>
      </c>
      <c r="M1173" s="274" t="s">
        <v>8447</v>
      </c>
      <c r="N1173" s="274" t="s">
        <v>7021</v>
      </c>
      <c r="O1173" s="274" t="s">
        <v>7022</v>
      </c>
      <c r="P1173" s="274" t="s">
        <v>7023</v>
      </c>
      <c r="Q1173" s="274" t="s">
        <v>488</v>
      </c>
      <c r="R1173" s="274" t="s">
        <v>157</v>
      </c>
      <c r="S1173" s="274" t="s">
        <v>268</v>
      </c>
      <c r="T1173" s="274" t="s">
        <v>268</v>
      </c>
      <c r="U1173" s="274" t="s">
        <v>268</v>
      </c>
      <c r="V1173" s="274" t="s">
        <v>268</v>
      </c>
      <c r="W1173" s="274" t="s">
        <v>2488</v>
      </c>
      <c r="X1173" s="274" t="s">
        <v>2489</v>
      </c>
      <c r="Y1173" s="274" t="s">
        <v>368</v>
      </c>
      <c r="Z1173" s="274" t="s">
        <v>268</v>
      </c>
      <c r="AA1173" s="274" t="s">
        <v>268</v>
      </c>
      <c r="AB1173" s="274" t="s">
        <v>268</v>
      </c>
      <c r="AC1173" s="274" t="s">
        <v>268</v>
      </c>
      <c r="AD1173" s="274" t="s">
        <v>268</v>
      </c>
      <c r="AE1173" s="274" t="s">
        <v>287</v>
      </c>
      <c r="AF1173" s="274" t="s">
        <v>1811</v>
      </c>
      <c r="AG1173" s="274" t="s">
        <v>875</v>
      </c>
      <c r="AH1173" s="274" t="s">
        <v>1848</v>
      </c>
      <c r="AI1173" s="274" t="s">
        <v>3261</v>
      </c>
      <c r="AJ1173" s="274" t="s">
        <v>268</v>
      </c>
      <c r="AK1173" s="274" t="s">
        <v>268</v>
      </c>
      <c r="AL1173" s="274" t="s">
        <v>268</v>
      </c>
      <c r="AM1173" s="274" t="s">
        <v>405</v>
      </c>
      <c r="AN1173" s="274" t="s">
        <v>268</v>
      </c>
      <c r="AO1173" s="274" t="s">
        <v>268</v>
      </c>
      <c r="AP1173" s="274" t="s">
        <v>268</v>
      </c>
      <c r="AQ1173" s="274" t="s">
        <v>268</v>
      </c>
      <c r="AR1173" s="274" t="s">
        <v>268</v>
      </c>
      <c r="AS1173" s="274" t="s">
        <v>268</v>
      </c>
      <c r="AT1173" s="274" t="s">
        <v>268</v>
      </c>
      <c r="AU1173" s="274" t="s">
        <v>268</v>
      </c>
      <c r="AV1173" s="274" t="s">
        <v>268</v>
      </c>
      <c r="AW1173" s="274" t="s">
        <v>268</v>
      </c>
      <c r="AX1173" s="274" t="s">
        <v>268</v>
      </c>
      <c r="AY1173" s="274" t="s">
        <v>268</v>
      </c>
      <c r="AZ1173" s="274" t="s">
        <v>268</v>
      </c>
      <c r="BA1173" s="274" t="s">
        <v>268</v>
      </c>
      <c r="BB1173" s="274" t="s">
        <v>268</v>
      </c>
      <c r="BC1173" s="274" t="s">
        <v>268</v>
      </c>
      <c r="BD1173" s="274" t="s">
        <v>268</v>
      </c>
      <c r="BE1173" s="274" t="s">
        <v>268</v>
      </c>
      <c r="BF1173" s="274" t="s">
        <v>268</v>
      </c>
      <c r="BG1173" s="274" t="s">
        <v>268</v>
      </c>
      <c r="BH1173" s="274" t="s">
        <v>268</v>
      </c>
      <c r="BI1173" s="274" t="s">
        <v>268</v>
      </c>
      <c r="BJ1173" s="274" t="s">
        <v>268</v>
      </c>
      <c r="BK1173" s="274" t="s">
        <v>268</v>
      </c>
      <c r="BL1173" s="274" t="s">
        <v>268</v>
      </c>
      <c r="BM1173" s="274" t="s">
        <v>268</v>
      </c>
      <c r="BN1173" s="274" t="s">
        <v>268</v>
      </c>
      <c r="BO1173" s="274" t="s">
        <v>268</v>
      </c>
      <c r="BP1173" s="274" t="s">
        <v>268</v>
      </c>
      <c r="BQ1173" s="274" t="s">
        <v>268</v>
      </c>
      <c r="BR1173" s="274" t="s">
        <v>268</v>
      </c>
      <c r="BS1173" s="274" t="s">
        <v>268</v>
      </c>
      <c r="BT1173" s="274" t="s">
        <v>268</v>
      </c>
      <c r="BU1173" s="274" t="s">
        <v>268</v>
      </c>
      <c r="BV1173" s="274" t="s">
        <v>268</v>
      </c>
      <c r="BW1173" s="274" t="s">
        <v>268</v>
      </c>
      <c r="BX1173" s="274" t="s">
        <v>268</v>
      </c>
      <c r="BY1173" s="295">
        <v>22.23</v>
      </c>
      <c r="BZ1173" s="295">
        <v>22.23</v>
      </c>
      <c r="CA1173" s="298" t="s">
        <v>142</v>
      </c>
      <c r="CB1173" s="297">
        <v>123</v>
      </c>
      <c r="CC1173" s="284">
        <f t="shared" si="74"/>
        <v>0</v>
      </c>
      <c r="CD1173" s="295">
        <f t="shared" si="75"/>
        <v>22.23</v>
      </c>
      <c r="CE1173" s="284">
        <f t="shared" si="76"/>
        <v>1</v>
      </c>
      <c r="CF1173" s="295">
        <f t="shared" si="77"/>
        <v>0</v>
      </c>
      <c r="CG1173" s="274" t="s">
        <v>1817</v>
      </c>
      <c r="CH1173" s="274" t="s">
        <v>268</v>
      </c>
      <c r="CI1173" s="274" t="s">
        <v>268</v>
      </c>
      <c r="CJ1173" s="298" t="s">
        <v>268</v>
      </c>
      <c r="CK1173" s="298" t="s">
        <v>736</v>
      </c>
      <c r="CL1173" s="274" t="s">
        <v>268</v>
      </c>
      <c r="CM1173" s="274" t="s">
        <v>268</v>
      </c>
      <c r="CN1173" s="274" t="s">
        <v>268</v>
      </c>
      <c r="CO1173" s="274" t="s">
        <v>268</v>
      </c>
      <c r="CP1173" s="274" t="s">
        <v>268</v>
      </c>
      <c r="CQ1173" s="274" t="s">
        <v>268</v>
      </c>
      <c r="CR1173" s="274" t="s">
        <v>877</v>
      </c>
      <c r="CS1173" s="274">
        <v>10.89</v>
      </c>
      <c r="CT1173" s="274" t="s">
        <v>268</v>
      </c>
      <c r="CU1173" s="274">
        <v>10.89</v>
      </c>
      <c r="CV1173" s="274">
        <v>365</v>
      </c>
      <c r="CW1173" s="274" t="s">
        <v>878</v>
      </c>
      <c r="CX1173" s="274" t="s">
        <v>835</v>
      </c>
      <c r="CY1173" s="274" t="s">
        <v>836</v>
      </c>
      <c r="CZ1173" s="274" t="s">
        <v>837</v>
      </c>
      <c r="DA1173" s="274" t="s">
        <v>268</v>
      </c>
      <c r="DB1173" s="274" t="s">
        <v>268</v>
      </c>
      <c r="DC1173" s="274" t="s">
        <v>268</v>
      </c>
      <c r="DD1173" s="274" t="s">
        <v>268</v>
      </c>
      <c r="DE1173" s="274" t="s">
        <v>268</v>
      </c>
      <c r="DF1173" s="274" t="s">
        <v>268</v>
      </c>
      <c r="DG1173" s="299">
        <f>IFERROR(IF(CA1173="D",IF(CK1173="A dispo.",CD1173*VLOOKUP('DATI INPUT'!$F$27,TARIFFE_UD,2,FALSE),CD1173*VLOOKUP(CK1173,TARIFFE_UD,2,FALSE)),CD1173*VLOOKUP(CB1173-100,TARIFFE_UND,2,FALSE)),0)</f>
        <v>17.605057364943086</v>
      </c>
      <c r="DH1173" s="299">
        <f>IFERROR(IF(CA1173="D",IF(CK1173="A dispo.",CF1173*VLOOKUP('DATI INPUT'!$F$27,TARIFFE_UD,3,FALSE),CF1173*VLOOKUP(CK1173,TARIFFE_UD,3,FALSE)),CF1173*VLOOKUP(CB1173-100,TARIFFE_UND,3,FALSE)),0)</f>
        <v>0</v>
      </c>
    </row>
    <row r="1174" spans="1:112" hidden="1" x14ac:dyDescent="0.25">
      <c r="A1174" s="274" t="s">
        <v>8783</v>
      </c>
      <c r="B1174" s="274" t="s">
        <v>1249</v>
      </c>
      <c r="C1174" s="274" t="s">
        <v>8784</v>
      </c>
      <c r="D1174" s="274" t="s">
        <v>7588</v>
      </c>
      <c r="E1174" s="274" t="s">
        <v>268</v>
      </c>
      <c r="F1174" s="274" t="s">
        <v>156</v>
      </c>
      <c r="G1174" s="274" t="s">
        <v>7589</v>
      </c>
      <c r="H1174" s="274" t="s">
        <v>7590</v>
      </c>
      <c r="I1174" s="274" t="s">
        <v>365</v>
      </c>
      <c r="J1174" s="274" t="s">
        <v>274</v>
      </c>
      <c r="K1174" s="274" t="s">
        <v>7591</v>
      </c>
      <c r="L1174" s="274" t="s">
        <v>1190</v>
      </c>
      <c r="M1174" s="274" t="s">
        <v>7592</v>
      </c>
      <c r="N1174" s="274" t="s">
        <v>7593</v>
      </c>
      <c r="O1174" s="274" t="s">
        <v>1141</v>
      </c>
      <c r="P1174" s="274" t="s">
        <v>7594</v>
      </c>
      <c r="Q1174" s="274" t="s">
        <v>386</v>
      </c>
      <c r="R1174" s="274" t="s">
        <v>268</v>
      </c>
      <c r="S1174" s="274" t="s">
        <v>268</v>
      </c>
      <c r="T1174" s="274" t="s">
        <v>268</v>
      </c>
      <c r="U1174" s="274" t="s">
        <v>268</v>
      </c>
      <c r="V1174" s="274" t="s">
        <v>268</v>
      </c>
      <c r="W1174" s="274" t="s">
        <v>1747</v>
      </c>
      <c r="X1174" s="274" t="s">
        <v>613</v>
      </c>
      <c r="Y1174" s="274" t="s">
        <v>497</v>
      </c>
      <c r="Z1174" s="274" t="s">
        <v>268</v>
      </c>
      <c r="AA1174" s="274" t="s">
        <v>268</v>
      </c>
      <c r="AB1174" s="274" t="s">
        <v>268</v>
      </c>
      <c r="AC1174" s="274" t="s">
        <v>268</v>
      </c>
      <c r="AD1174" s="274" t="s">
        <v>268</v>
      </c>
      <c r="AE1174" s="274" t="s">
        <v>287</v>
      </c>
      <c r="AF1174" s="274" t="s">
        <v>1811</v>
      </c>
      <c r="AG1174" s="274" t="s">
        <v>875</v>
      </c>
      <c r="AH1174" s="274" t="s">
        <v>1848</v>
      </c>
      <c r="AI1174" s="274" t="s">
        <v>7595</v>
      </c>
      <c r="AJ1174" s="274" t="s">
        <v>268</v>
      </c>
      <c r="AK1174" s="274" t="s">
        <v>366</v>
      </c>
      <c r="AL1174" s="274" t="s">
        <v>268</v>
      </c>
      <c r="AM1174" s="274" t="s">
        <v>268</v>
      </c>
      <c r="AN1174" s="274" t="s">
        <v>268</v>
      </c>
      <c r="AO1174" s="274" t="s">
        <v>268</v>
      </c>
      <c r="AP1174" s="274" t="s">
        <v>268</v>
      </c>
      <c r="AQ1174" s="274" t="s">
        <v>268</v>
      </c>
      <c r="AR1174" s="274" t="s">
        <v>268</v>
      </c>
      <c r="AS1174" s="274" t="s">
        <v>268</v>
      </c>
      <c r="AT1174" s="274" t="s">
        <v>268</v>
      </c>
      <c r="AU1174" s="274" t="s">
        <v>268</v>
      </c>
      <c r="AV1174" s="274" t="s">
        <v>268</v>
      </c>
      <c r="AW1174" s="274" t="s">
        <v>268</v>
      </c>
      <c r="AX1174" s="274" t="s">
        <v>268</v>
      </c>
      <c r="AY1174" s="274" t="s">
        <v>268</v>
      </c>
      <c r="AZ1174" s="274" t="s">
        <v>268</v>
      </c>
      <c r="BA1174" s="274" t="s">
        <v>268</v>
      </c>
      <c r="BB1174" s="274" t="s">
        <v>268</v>
      </c>
      <c r="BC1174" s="274" t="s">
        <v>268</v>
      </c>
      <c r="BD1174" s="274" t="s">
        <v>268</v>
      </c>
      <c r="BE1174" s="274" t="s">
        <v>268</v>
      </c>
      <c r="BF1174" s="274" t="s">
        <v>268</v>
      </c>
      <c r="BG1174" s="274" t="s">
        <v>268</v>
      </c>
      <c r="BH1174" s="274" t="s">
        <v>268</v>
      </c>
      <c r="BI1174" s="274" t="s">
        <v>268</v>
      </c>
      <c r="BJ1174" s="274" t="s">
        <v>268</v>
      </c>
      <c r="BK1174" s="274" t="s">
        <v>268</v>
      </c>
      <c r="BL1174" s="274" t="s">
        <v>268</v>
      </c>
      <c r="BM1174" s="274" t="s">
        <v>268</v>
      </c>
      <c r="BN1174" s="274" t="s">
        <v>268</v>
      </c>
      <c r="BO1174" s="274" t="s">
        <v>268</v>
      </c>
      <c r="BP1174" s="274" t="s">
        <v>268</v>
      </c>
      <c r="BQ1174" s="274" t="s">
        <v>268</v>
      </c>
      <c r="BR1174" s="274" t="s">
        <v>268</v>
      </c>
      <c r="BS1174" s="274" t="s">
        <v>268</v>
      </c>
      <c r="BT1174" s="274" t="s">
        <v>268</v>
      </c>
      <c r="BU1174" s="274" t="s">
        <v>268</v>
      </c>
      <c r="BV1174" s="274" t="s">
        <v>268</v>
      </c>
      <c r="BW1174" s="274" t="s">
        <v>268</v>
      </c>
      <c r="BX1174" s="274" t="s">
        <v>268</v>
      </c>
      <c r="BY1174" s="295">
        <v>14</v>
      </c>
      <c r="BZ1174" s="295">
        <v>14</v>
      </c>
      <c r="CA1174" s="298" t="s">
        <v>142</v>
      </c>
      <c r="CB1174" s="297">
        <v>123</v>
      </c>
      <c r="CC1174" s="284">
        <f t="shared" si="74"/>
        <v>0</v>
      </c>
      <c r="CD1174" s="295">
        <f t="shared" si="75"/>
        <v>14</v>
      </c>
      <c r="CE1174" s="284">
        <f t="shared" si="76"/>
        <v>1</v>
      </c>
      <c r="CF1174" s="295">
        <f t="shared" si="77"/>
        <v>0</v>
      </c>
      <c r="CG1174" s="274" t="s">
        <v>1817</v>
      </c>
      <c r="CH1174" s="274" t="s">
        <v>268</v>
      </c>
      <c r="CI1174" s="274" t="s">
        <v>268</v>
      </c>
      <c r="CJ1174" s="298" t="s">
        <v>268</v>
      </c>
      <c r="CK1174" s="298" t="s">
        <v>736</v>
      </c>
      <c r="CL1174" s="274" t="s">
        <v>268</v>
      </c>
      <c r="CM1174" s="274" t="s">
        <v>268</v>
      </c>
      <c r="CN1174" s="274" t="s">
        <v>268</v>
      </c>
      <c r="CO1174" s="274" t="s">
        <v>268</v>
      </c>
      <c r="CP1174" s="274" t="s">
        <v>268</v>
      </c>
      <c r="CQ1174" s="274" t="s">
        <v>268</v>
      </c>
      <c r="CR1174" s="274" t="s">
        <v>877</v>
      </c>
      <c r="CS1174" s="274">
        <v>6.86</v>
      </c>
      <c r="CT1174" s="274" t="s">
        <v>268</v>
      </c>
      <c r="CU1174" s="274">
        <v>6.86</v>
      </c>
      <c r="CV1174" s="274">
        <v>365</v>
      </c>
      <c r="CW1174" s="274" t="s">
        <v>878</v>
      </c>
      <c r="CX1174" s="274" t="s">
        <v>835</v>
      </c>
      <c r="CY1174" s="274" t="s">
        <v>836</v>
      </c>
      <c r="CZ1174" s="274" t="s">
        <v>837</v>
      </c>
      <c r="DA1174" s="274" t="s">
        <v>268</v>
      </c>
      <c r="DB1174" s="274" t="s">
        <v>268</v>
      </c>
      <c r="DC1174" s="274" t="s">
        <v>268</v>
      </c>
      <c r="DD1174" s="274" t="s">
        <v>268</v>
      </c>
      <c r="DE1174" s="274" t="s">
        <v>268</v>
      </c>
      <c r="DF1174" s="274" t="s">
        <v>268</v>
      </c>
      <c r="DG1174" s="299">
        <f>IFERROR(IF(CA1174="D",IF(CK1174="A dispo.",CD1174*VLOOKUP('DATI INPUT'!$F$27,TARIFFE_UD,2,FALSE),CD1174*VLOOKUP(CK1174,TARIFFE_UD,2,FALSE)),CD1174*VLOOKUP(CB1174-100,TARIFFE_UND,2,FALSE)),0)</f>
        <v>11.087305582960109</v>
      </c>
      <c r="DH1174" s="299">
        <f>IFERROR(IF(CA1174="D",IF(CK1174="A dispo.",CF1174*VLOOKUP('DATI INPUT'!$F$27,TARIFFE_UD,3,FALSE),CF1174*VLOOKUP(CK1174,TARIFFE_UD,3,FALSE)),CF1174*VLOOKUP(CB1174-100,TARIFFE_UND,3,FALSE)),0)</f>
        <v>0</v>
      </c>
    </row>
    <row r="1175" spans="1:112" x14ac:dyDescent="0.25">
      <c r="A1175" s="274" t="s">
        <v>8785</v>
      </c>
      <c r="B1175" s="274" t="s">
        <v>4100</v>
      </c>
      <c r="C1175" s="274" t="s">
        <v>8786</v>
      </c>
      <c r="D1175" s="274" t="s">
        <v>4101</v>
      </c>
      <c r="E1175" s="274" t="s">
        <v>268</v>
      </c>
      <c r="F1175" s="274" t="s">
        <v>156</v>
      </c>
      <c r="G1175" s="274" t="s">
        <v>4102</v>
      </c>
      <c r="H1175" s="274" t="s">
        <v>1505</v>
      </c>
      <c r="I1175" s="274" t="s">
        <v>609</v>
      </c>
      <c r="J1175" s="274" t="s">
        <v>274</v>
      </c>
      <c r="K1175" s="274" t="s">
        <v>4103</v>
      </c>
      <c r="L1175" s="274" t="s">
        <v>960</v>
      </c>
      <c r="M1175" s="274" t="s">
        <v>4082</v>
      </c>
      <c r="N1175" s="274" t="s">
        <v>984</v>
      </c>
      <c r="O1175" s="274" t="s">
        <v>873</v>
      </c>
      <c r="P1175" s="274" t="s">
        <v>2560</v>
      </c>
      <c r="Q1175" s="274" t="s">
        <v>282</v>
      </c>
      <c r="R1175" s="274" t="s">
        <v>268</v>
      </c>
      <c r="S1175" s="274" t="s">
        <v>268</v>
      </c>
      <c r="T1175" s="274" t="s">
        <v>268</v>
      </c>
      <c r="U1175" s="274" t="s">
        <v>268</v>
      </c>
      <c r="V1175" s="274" t="s">
        <v>268</v>
      </c>
      <c r="W1175" s="274" t="s">
        <v>4082</v>
      </c>
      <c r="X1175" s="274" t="s">
        <v>2560</v>
      </c>
      <c r="Y1175" s="274" t="s">
        <v>282</v>
      </c>
      <c r="Z1175" s="274" t="s">
        <v>268</v>
      </c>
      <c r="AA1175" s="274" t="s">
        <v>268</v>
      </c>
      <c r="AB1175" s="274" t="s">
        <v>268</v>
      </c>
      <c r="AC1175" s="274" t="s">
        <v>268</v>
      </c>
      <c r="AD1175" s="274" t="s">
        <v>268</v>
      </c>
      <c r="AE1175" s="274" t="s">
        <v>287</v>
      </c>
      <c r="AF1175" s="274" t="s">
        <v>1811</v>
      </c>
      <c r="AG1175" s="274" t="s">
        <v>875</v>
      </c>
      <c r="AH1175" s="274" t="s">
        <v>2154</v>
      </c>
      <c r="AI1175" s="274" t="s">
        <v>1011</v>
      </c>
      <c r="AJ1175" s="274" t="s">
        <v>268</v>
      </c>
      <c r="AK1175" s="274" t="s">
        <v>377</v>
      </c>
      <c r="AL1175" s="274" t="s">
        <v>268</v>
      </c>
      <c r="AM1175" s="274" t="s">
        <v>353</v>
      </c>
      <c r="AN1175" s="274" t="s">
        <v>268</v>
      </c>
      <c r="AO1175" s="274" t="s">
        <v>268</v>
      </c>
      <c r="AP1175" s="274" t="s">
        <v>268</v>
      </c>
      <c r="AQ1175" s="274" t="s">
        <v>268</v>
      </c>
      <c r="AR1175" s="274" t="s">
        <v>268</v>
      </c>
      <c r="AS1175" s="274" t="s">
        <v>268</v>
      </c>
      <c r="AT1175" s="274" t="s">
        <v>268</v>
      </c>
      <c r="AU1175" s="274" t="s">
        <v>268</v>
      </c>
      <c r="AV1175" s="274" t="s">
        <v>268</v>
      </c>
      <c r="AW1175" s="274" t="s">
        <v>268</v>
      </c>
      <c r="AX1175" s="274" t="s">
        <v>268</v>
      </c>
      <c r="AY1175" s="274" t="s">
        <v>268</v>
      </c>
      <c r="AZ1175" s="274" t="s">
        <v>268</v>
      </c>
      <c r="BA1175" s="274" t="s">
        <v>268</v>
      </c>
      <c r="BB1175" s="274" t="s">
        <v>268</v>
      </c>
      <c r="BC1175" s="274" t="s">
        <v>268</v>
      </c>
      <c r="BD1175" s="274" t="s">
        <v>268</v>
      </c>
      <c r="BE1175" s="274" t="s">
        <v>268</v>
      </c>
      <c r="BF1175" s="274" t="s">
        <v>268</v>
      </c>
      <c r="BG1175" s="274" t="s">
        <v>268</v>
      </c>
      <c r="BH1175" s="274" t="s">
        <v>268</v>
      </c>
      <c r="BI1175" s="274" t="s">
        <v>268</v>
      </c>
      <c r="BJ1175" s="274" t="s">
        <v>268</v>
      </c>
      <c r="BK1175" s="274" t="s">
        <v>268</v>
      </c>
      <c r="BL1175" s="274" t="s">
        <v>268</v>
      </c>
      <c r="BM1175" s="274" t="s">
        <v>268</v>
      </c>
      <c r="BN1175" s="274" t="s">
        <v>268</v>
      </c>
      <c r="BO1175" s="274" t="s">
        <v>268</v>
      </c>
      <c r="BP1175" s="274" t="s">
        <v>268</v>
      </c>
      <c r="BQ1175" s="274" t="s">
        <v>268</v>
      </c>
      <c r="BR1175" s="274" t="s">
        <v>268</v>
      </c>
      <c r="BS1175" s="274" t="s">
        <v>268</v>
      </c>
      <c r="BT1175" s="274" t="s">
        <v>268</v>
      </c>
      <c r="BU1175" s="274" t="s">
        <v>268</v>
      </c>
      <c r="BV1175" s="274" t="s">
        <v>268</v>
      </c>
      <c r="BW1175" s="274" t="s">
        <v>268</v>
      </c>
      <c r="BX1175" s="274" t="s">
        <v>268</v>
      </c>
      <c r="BY1175" s="295">
        <v>30</v>
      </c>
      <c r="BZ1175" s="295">
        <v>30</v>
      </c>
      <c r="CA1175" s="298" t="s">
        <v>142</v>
      </c>
      <c r="CB1175" s="297">
        <v>123</v>
      </c>
      <c r="CC1175" s="284">
        <f t="shared" si="74"/>
        <v>0</v>
      </c>
      <c r="CD1175" s="295">
        <f t="shared" si="75"/>
        <v>30</v>
      </c>
      <c r="CE1175" s="284">
        <f t="shared" si="76"/>
        <v>1</v>
      </c>
      <c r="CF1175" s="295">
        <f t="shared" si="77"/>
        <v>0</v>
      </c>
      <c r="CG1175" s="274" t="s">
        <v>1817</v>
      </c>
      <c r="CH1175" s="274" t="s">
        <v>268</v>
      </c>
      <c r="CI1175" s="274" t="s">
        <v>268</v>
      </c>
      <c r="CJ1175" s="298" t="s">
        <v>271</v>
      </c>
      <c r="CK1175" s="297">
        <v>1</v>
      </c>
      <c r="CL1175" s="274" t="s">
        <v>268</v>
      </c>
      <c r="CM1175" s="274" t="s">
        <v>268</v>
      </c>
      <c r="CN1175" s="274" t="s">
        <v>268</v>
      </c>
      <c r="CO1175" s="274" t="s">
        <v>268</v>
      </c>
      <c r="CP1175" s="274" t="s">
        <v>268</v>
      </c>
      <c r="CQ1175" s="274" t="s">
        <v>268</v>
      </c>
      <c r="CR1175" s="274" t="s">
        <v>877</v>
      </c>
      <c r="CS1175" s="274">
        <v>11.4</v>
      </c>
      <c r="CT1175" s="274" t="s">
        <v>268</v>
      </c>
      <c r="CU1175" s="274">
        <v>11.4</v>
      </c>
      <c r="CV1175" s="274">
        <v>365</v>
      </c>
      <c r="CW1175" s="274" t="s">
        <v>878</v>
      </c>
      <c r="CX1175" s="274" t="s">
        <v>835</v>
      </c>
      <c r="CY1175" s="274" t="s">
        <v>836</v>
      </c>
      <c r="CZ1175" s="274" t="s">
        <v>837</v>
      </c>
      <c r="DA1175" s="274" t="s">
        <v>268</v>
      </c>
      <c r="DB1175" s="274" t="s">
        <v>268</v>
      </c>
      <c r="DC1175" s="274" t="s">
        <v>268</v>
      </c>
      <c r="DD1175" s="274" t="s">
        <v>268</v>
      </c>
      <c r="DE1175" s="274" t="s">
        <v>268</v>
      </c>
      <c r="DF1175" s="274" t="s">
        <v>268</v>
      </c>
      <c r="DG1175" s="299">
        <f>IFERROR(IF(CA1175="D",IF(CK1175="A dispo.",CD1175*VLOOKUP('DATI INPUT'!$F$27,TARIFFE_UD,2,FALSE),CD1175*VLOOKUP(CK1175,TARIFFE_UD,2,FALSE)),CD1175*VLOOKUP(CB1175-100,TARIFFE_UND,2,FALSE)),0)</f>
        <v>18.478842638266848</v>
      </c>
      <c r="DH1175" s="299">
        <f>IFERROR(IF(CA1175="D",IF(CK1175="A dispo.",CF1175*VLOOKUP('DATI INPUT'!$F$27,TARIFFE_UD,3,FALSE),CF1175*VLOOKUP(CK1175,TARIFFE_UD,3,FALSE)),CF1175*VLOOKUP(CB1175-100,TARIFFE_UND,3,FALSE)),0)</f>
        <v>0</v>
      </c>
    </row>
    <row r="1176" spans="1:112" x14ac:dyDescent="0.25">
      <c r="A1176" s="274" t="s">
        <v>8787</v>
      </c>
      <c r="B1176" s="274" t="s">
        <v>1052</v>
      </c>
      <c r="C1176" s="274" t="s">
        <v>8788</v>
      </c>
      <c r="D1176" s="274" t="s">
        <v>4142</v>
      </c>
      <c r="E1176" s="274" t="s">
        <v>268</v>
      </c>
      <c r="F1176" s="274" t="s">
        <v>156</v>
      </c>
      <c r="G1176" s="274" t="s">
        <v>4143</v>
      </c>
      <c r="H1176" s="274" t="s">
        <v>4144</v>
      </c>
      <c r="I1176" s="274" t="s">
        <v>4145</v>
      </c>
      <c r="J1176" s="274" t="s">
        <v>274</v>
      </c>
      <c r="K1176" s="274" t="s">
        <v>4146</v>
      </c>
      <c r="L1176" s="274" t="s">
        <v>880</v>
      </c>
      <c r="M1176" s="274" t="s">
        <v>4147</v>
      </c>
      <c r="N1176" s="274" t="s">
        <v>984</v>
      </c>
      <c r="O1176" s="274" t="s">
        <v>873</v>
      </c>
      <c r="P1176" s="274" t="s">
        <v>1901</v>
      </c>
      <c r="Q1176" s="274" t="s">
        <v>285</v>
      </c>
      <c r="R1176" s="274" t="s">
        <v>268</v>
      </c>
      <c r="S1176" s="274" t="s">
        <v>268</v>
      </c>
      <c r="T1176" s="274" t="s">
        <v>268</v>
      </c>
      <c r="U1176" s="274" t="s">
        <v>268</v>
      </c>
      <c r="V1176" s="274" t="s">
        <v>268</v>
      </c>
      <c r="W1176" s="274" t="s">
        <v>4147</v>
      </c>
      <c r="X1176" s="274" t="s">
        <v>1901</v>
      </c>
      <c r="Y1176" s="274" t="s">
        <v>285</v>
      </c>
      <c r="Z1176" s="274" t="s">
        <v>268</v>
      </c>
      <c r="AA1176" s="274" t="s">
        <v>268</v>
      </c>
      <c r="AB1176" s="274" t="s">
        <v>268</v>
      </c>
      <c r="AC1176" s="274" t="s">
        <v>268</v>
      </c>
      <c r="AD1176" s="274" t="s">
        <v>268</v>
      </c>
      <c r="AE1176" s="274" t="s">
        <v>268</v>
      </c>
      <c r="AF1176" s="274" t="s">
        <v>268</v>
      </c>
      <c r="AG1176" s="274" t="s">
        <v>268</v>
      </c>
      <c r="AH1176" s="274" t="s">
        <v>268</v>
      </c>
      <c r="AI1176" s="274" t="s">
        <v>268</v>
      </c>
      <c r="AJ1176" s="274" t="s">
        <v>268</v>
      </c>
      <c r="AK1176" s="274" t="s">
        <v>268</v>
      </c>
      <c r="AL1176" s="274" t="s">
        <v>268</v>
      </c>
      <c r="AM1176" s="274" t="s">
        <v>268</v>
      </c>
      <c r="AN1176" s="274" t="s">
        <v>268</v>
      </c>
      <c r="AO1176" s="274" t="s">
        <v>268</v>
      </c>
      <c r="AP1176" s="274" t="s">
        <v>268</v>
      </c>
      <c r="AQ1176" s="274" t="s">
        <v>268</v>
      </c>
      <c r="AR1176" s="274" t="s">
        <v>268</v>
      </c>
      <c r="AS1176" s="274" t="s">
        <v>268</v>
      </c>
      <c r="AT1176" s="274" t="s">
        <v>268</v>
      </c>
      <c r="AU1176" s="274" t="s">
        <v>268</v>
      </c>
      <c r="AV1176" s="274" t="s">
        <v>268</v>
      </c>
      <c r="AW1176" s="274" t="s">
        <v>268</v>
      </c>
      <c r="AX1176" s="274" t="s">
        <v>268</v>
      </c>
      <c r="AY1176" s="274" t="s">
        <v>268</v>
      </c>
      <c r="AZ1176" s="274" t="s">
        <v>268</v>
      </c>
      <c r="BA1176" s="274" t="s">
        <v>268</v>
      </c>
      <c r="BB1176" s="274" t="s">
        <v>268</v>
      </c>
      <c r="BC1176" s="274" t="s">
        <v>268</v>
      </c>
      <c r="BD1176" s="274" t="s">
        <v>268</v>
      </c>
      <c r="BE1176" s="274" t="s">
        <v>268</v>
      </c>
      <c r="BF1176" s="274" t="s">
        <v>268</v>
      </c>
      <c r="BG1176" s="274" t="s">
        <v>268</v>
      </c>
      <c r="BH1176" s="274" t="s">
        <v>268</v>
      </c>
      <c r="BI1176" s="274" t="s">
        <v>268</v>
      </c>
      <c r="BJ1176" s="274" t="s">
        <v>268</v>
      </c>
      <c r="BK1176" s="274" t="s">
        <v>268</v>
      </c>
      <c r="BL1176" s="274" t="s">
        <v>268</v>
      </c>
      <c r="BM1176" s="274" t="s">
        <v>268</v>
      </c>
      <c r="BN1176" s="274" t="s">
        <v>268</v>
      </c>
      <c r="BO1176" s="274" t="s">
        <v>268</v>
      </c>
      <c r="BP1176" s="274" t="s">
        <v>268</v>
      </c>
      <c r="BQ1176" s="274" t="s">
        <v>268</v>
      </c>
      <c r="BR1176" s="274" t="s">
        <v>268</v>
      </c>
      <c r="BS1176" s="274" t="s">
        <v>268</v>
      </c>
      <c r="BT1176" s="274" t="s">
        <v>268</v>
      </c>
      <c r="BU1176" s="274" t="s">
        <v>268</v>
      </c>
      <c r="BV1176" s="274" t="s">
        <v>268</v>
      </c>
      <c r="BW1176" s="274" t="s">
        <v>268</v>
      </c>
      <c r="BX1176" s="274" t="s">
        <v>268</v>
      </c>
      <c r="BY1176" s="295">
        <v>18</v>
      </c>
      <c r="BZ1176" s="295">
        <v>18</v>
      </c>
      <c r="CA1176" s="298" t="s">
        <v>142</v>
      </c>
      <c r="CB1176" s="297">
        <v>123</v>
      </c>
      <c r="CC1176" s="284">
        <f t="shared" si="74"/>
        <v>0</v>
      </c>
      <c r="CD1176" s="295">
        <f t="shared" si="75"/>
        <v>18</v>
      </c>
      <c r="CE1176" s="284">
        <f t="shared" si="76"/>
        <v>1</v>
      </c>
      <c r="CF1176" s="295">
        <f t="shared" si="77"/>
        <v>0</v>
      </c>
      <c r="CG1176" s="274" t="s">
        <v>1817</v>
      </c>
      <c r="CH1176" s="274" t="s">
        <v>268</v>
      </c>
      <c r="CI1176" s="274" t="s">
        <v>268</v>
      </c>
      <c r="CJ1176" s="298" t="s">
        <v>280</v>
      </c>
      <c r="CK1176" s="297">
        <v>2</v>
      </c>
      <c r="CL1176" s="274" t="s">
        <v>268</v>
      </c>
      <c r="CM1176" s="274" t="s">
        <v>268</v>
      </c>
      <c r="CN1176" s="274" t="s">
        <v>268</v>
      </c>
      <c r="CO1176" s="274" t="s">
        <v>268</v>
      </c>
      <c r="CP1176" s="274" t="s">
        <v>268</v>
      </c>
      <c r="CQ1176" s="274" t="s">
        <v>268</v>
      </c>
      <c r="CR1176" s="274" t="s">
        <v>877</v>
      </c>
      <c r="CS1176" s="274">
        <v>8.1</v>
      </c>
      <c r="CT1176" s="274" t="s">
        <v>268</v>
      </c>
      <c r="CU1176" s="274">
        <v>8.1</v>
      </c>
      <c r="CV1176" s="274">
        <v>365</v>
      </c>
      <c r="CW1176" s="274" t="s">
        <v>878</v>
      </c>
      <c r="CX1176" s="274" t="s">
        <v>835</v>
      </c>
      <c r="CY1176" s="274" t="s">
        <v>836</v>
      </c>
      <c r="CZ1176" s="274" t="s">
        <v>837</v>
      </c>
      <c r="DA1176" s="274" t="s">
        <v>268</v>
      </c>
      <c r="DB1176" s="274" t="s">
        <v>268</v>
      </c>
      <c r="DC1176" s="274" t="s">
        <v>268</v>
      </c>
      <c r="DD1176" s="274" t="s">
        <v>268</v>
      </c>
      <c r="DE1176" s="274" t="s">
        <v>268</v>
      </c>
      <c r="DF1176" s="274" t="s">
        <v>268</v>
      </c>
      <c r="DG1176" s="299">
        <f>IFERROR(IF(CA1176="D",IF(CK1176="A dispo.",CD1176*VLOOKUP('DATI INPUT'!$F$27,TARIFFE_UD,2,FALSE),CD1176*VLOOKUP(CK1176,TARIFFE_UD,2,FALSE)),CD1176*VLOOKUP(CB1176-100,TARIFFE_UND,2,FALSE)),0)</f>
        <v>12.935189846786795</v>
      </c>
      <c r="DH1176" s="299">
        <f>IFERROR(IF(CA1176="D",IF(CK1176="A dispo.",CF1176*VLOOKUP('DATI INPUT'!$F$27,TARIFFE_UD,3,FALSE),CF1176*VLOOKUP(CK1176,TARIFFE_UD,3,FALSE)),CF1176*VLOOKUP(CB1176-100,TARIFFE_UND,3,FALSE)),0)</f>
        <v>0</v>
      </c>
    </row>
    <row r="1177" spans="1:112" x14ac:dyDescent="0.25">
      <c r="A1177" s="274" t="s">
        <v>8789</v>
      </c>
      <c r="B1177" s="274" t="s">
        <v>4253</v>
      </c>
      <c r="C1177" s="274" t="s">
        <v>8790</v>
      </c>
      <c r="D1177" s="274" t="s">
        <v>4254</v>
      </c>
      <c r="E1177" s="274" t="s">
        <v>268</v>
      </c>
      <c r="F1177" s="274" t="s">
        <v>156</v>
      </c>
      <c r="G1177" s="274" t="s">
        <v>4255</v>
      </c>
      <c r="H1177" s="274" t="s">
        <v>4256</v>
      </c>
      <c r="I1177" s="274" t="s">
        <v>4257</v>
      </c>
      <c r="J1177" s="274" t="s">
        <v>156</v>
      </c>
      <c r="K1177" s="274" t="s">
        <v>4258</v>
      </c>
      <c r="L1177" s="274" t="s">
        <v>984</v>
      </c>
      <c r="M1177" s="274" t="s">
        <v>1330</v>
      </c>
      <c r="N1177" s="274" t="s">
        <v>984</v>
      </c>
      <c r="O1177" s="274" t="s">
        <v>873</v>
      </c>
      <c r="P1177" s="274" t="s">
        <v>1310</v>
      </c>
      <c r="Q1177" s="274" t="s">
        <v>309</v>
      </c>
      <c r="R1177" s="274" t="s">
        <v>268</v>
      </c>
      <c r="S1177" s="274" t="s">
        <v>268</v>
      </c>
      <c r="T1177" s="274" t="s">
        <v>268</v>
      </c>
      <c r="U1177" s="274" t="s">
        <v>268</v>
      </c>
      <c r="V1177" s="274" t="s">
        <v>268</v>
      </c>
      <c r="W1177" s="274" t="s">
        <v>1330</v>
      </c>
      <c r="X1177" s="274" t="s">
        <v>1310</v>
      </c>
      <c r="Y1177" s="274" t="s">
        <v>309</v>
      </c>
      <c r="Z1177" s="274" t="s">
        <v>268</v>
      </c>
      <c r="AA1177" s="274" t="s">
        <v>268</v>
      </c>
      <c r="AB1177" s="274" t="s">
        <v>268</v>
      </c>
      <c r="AC1177" s="274" t="s">
        <v>268</v>
      </c>
      <c r="AD1177" s="274" t="s">
        <v>268</v>
      </c>
      <c r="AE1177" s="274" t="s">
        <v>287</v>
      </c>
      <c r="AF1177" s="274" t="s">
        <v>1811</v>
      </c>
      <c r="AG1177" s="274" t="s">
        <v>875</v>
      </c>
      <c r="AH1177" s="274" t="s">
        <v>1812</v>
      </c>
      <c r="AI1177" s="274" t="s">
        <v>891</v>
      </c>
      <c r="AJ1177" s="274" t="s">
        <v>268</v>
      </c>
      <c r="AK1177" s="274" t="s">
        <v>366</v>
      </c>
      <c r="AL1177" s="274" t="s">
        <v>268</v>
      </c>
      <c r="AM1177" s="274" t="s">
        <v>353</v>
      </c>
      <c r="AN1177" s="274" t="s">
        <v>268</v>
      </c>
      <c r="AO1177" s="274" t="s">
        <v>268</v>
      </c>
      <c r="AP1177" s="274" t="s">
        <v>268</v>
      </c>
      <c r="AQ1177" s="274" t="s">
        <v>268</v>
      </c>
      <c r="AR1177" s="274" t="s">
        <v>268</v>
      </c>
      <c r="AS1177" s="274" t="s">
        <v>268</v>
      </c>
      <c r="AT1177" s="274" t="s">
        <v>268</v>
      </c>
      <c r="AU1177" s="274" t="s">
        <v>268</v>
      </c>
      <c r="AV1177" s="274" t="s">
        <v>268</v>
      </c>
      <c r="AW1177" s="274" t="s">
        <v>268</v>
      </c>
      <c r="AX1177" s="274" t="s">
        <v>268</v>
      </c>
      <c r="AY1177" s="274" t="s">
        <v>268</v>
      </c>
      <c r="AZ1177" s="274" t="s">
        <v>268</v>
      </c>
      <c r="BA1177" s="274" t="s">
        <v>268</v>
      </c>
      <c r="BB1177" s="274" t="s">
        <v>268</v>
      </c>
      <c r="BC1177" s="274" t="s">
        <v>268</v>
      </c>
      <c r="BD1177" s="274" t="s">
        <v>268</v>
      </c>
      <c r="BE1177" s="274" t="s">
        <v>268</v>
      </c>
      <c r="BF1177" s="274" t="s">
        <v>268</v>
      </c>
      <c r="BG1177" s="274" t="s">
        <v>268</v>
      </c>
      <c r="BH1177" s="274" t="s">
        <v>268</v>
      </c>
      <c r="BI1177" s="274" t="s">
        <v>268</v>
      </c>
      <c r="BJ1177" s="274" t="s">
        <v>268</v>
      </c>
      <c r="BK1177" s="274" t="s">
        <v>268</v>
      </c>
      <c r="BL1177" s="274" t="s">
        <v>268</v>
      </c>
      <c r="BM1177" s="274" t="s">
        <v>268</v>
      </c>
      <c r="BN1177" s="274" t="s">
        <v>268</v>
      </c>
      <c r="BO1177" s="274" t="s">
        <v>268</v>
      </c>
      <c r="BP1177" s="274" t="s">
        <v>268</v>
      </c>
      <c r="BQ1177" s="274" t="s">
        <v>268</v>
      </c>
      <c r="BR1177" s="274" t="s">
        <v>268</v>
      </c>
      <c r="BS1177" s="274" t="s">
        <v>268</v>
      </c>
      <c r="BT1177" s="274" t="s">
        <v>268</v>
      </c>
      <c r="BU1177" s="274" t="s">
        <v>268</v>
      </c>
      <c r="BV1177" s="274" t="s">
        <v>268</v>
      </c>
      <c r="BW1177" s="274" t="s">
        <v>268</v>
      </c>
      <c r="BX1177" s="274" t="s">
        <v>268</v>
      </c>
      <c r="BY1177" s="295">
        <v>17</v>
      </c>
      <c r="BZ1177" s="295">
        <v>17</v>
      </c>
      <c r="CA1177" s="298" t="s">
        <v>142</v>
      </c>
      <c r="CB1177" s="297">
        <v>123</v>
      </c>
      <c r="CC1177" s="284">
        <f t="shared" si="74"/>
        <v>0</v>
      </c>
      <c r="CD1177" s="295">
        <f t="shared" si="75"/>
        <v>17</v>
      </c>
      <c r="CE1177" s="284">
        <f t="shared" si="76"/>
        <v>1</v>
      </c>
      <c r="CF1177" s="295">
        <f t="shared" si="77"/>
        <v>0</v>
      </c>
      <c r="CG1177" s="274" t="s">
        <v>1817</v>
      </c>
      <c r="CH1177" s="274" t="s">
        <v>268</v>
      </c>
      <c r="CI1177" s="274" t="s">
        <v>268</v>
      </c>
      <c r="CJ1177" s="298" t="s">
        <v>280</v>
      </c>
      <c r="CK1177" s="297">
        <v>2</v>
      </c>
      <c r="CL1177" s="274" t="s">
        <v>268</v>
      </c>
      <c r="CM1177" s="274" t="s">
        <v>268</v>
      </c>
      <c r="CN1177" s="274" t="s">
        <v>268</v>
      </c>
      <c r="CO1177" s="274" t="s">
        <v>268</v>
      </c>
      <c r="CP1177" s="274" t="s">
        <v>268</v>
      </c>
      <c r="CQ1177" s="274" t="s">
        <v>268</v>
      </c>
      <c r="CR1177" s="274" t="s">
        <v>877</v>
      </c>
      <c r="CS1177" s="274">
        <v>7.65</v>
      </c>
      <c r="CT1177" s="274" t="s">
        <v>268</v>
      </c>
      <c r="CU1177" s="274">
        <v>7.65</v>
      </c>
      <c r="CV1177" s="274">
        <v>365</v>
      </c>
      <c r="CW1177" s="274" t="s">
        <v>878</v>
      </c>
      <c r="CX1177" s="274" t="s">
        <v>835</v>
      </c>
      <c r="CY1177" s="274" t="s">
        <v>836</v>
      </c>
      <c r="CZ1177" s="274" t="s">
        <v>837</v>
      </c>
      <c r="DA1177" s="274" t="s">
        <v>268</v>
      </c>
      <c r="DB1177" s="274" t="s">
        <v>268</v>
      </c>
      <c r="DC1177" s="274" t="s">
        <v>268</v>
      </c>
      <c r="DD1177" s="274" t="s">
        <v>268</v>
      </c>
      <c r="DE1177" s="274" t="s">
        <v>268</v>
      </c>
      <c r="DF1177" s="274" t="s">
        <v>268</v>
      </c>
      <c r="DG1177" s="299">
        <f>IFERROR(IF(CA1177="D",IF(CK1177="A dispo.",CD1177*VLOOKUP('DATI INPUT'!$F$27,TARIFFE_UD,2,FALSE),CD1177*VLOOKUP(CK1177,TARIFFE_UD,2,FALSE)),CD1177*VLOOKUP(CB1177-100,TARIFFE_UND,2,FALSE)),0)</f>
        <v>12.216568188631973</v>
      </c>
      <c r="DH1177" s="299">
        <f>IFERROR(IF(CA1177="D",IF(CK1177="A dispo.",CF1177*VLOOKUP('DATI INPUT'!$F$27,TARIFFE_UD,3,FALSE),CF1177*VLOOKUP(CK1177,TARIFFE_UD,3,FALSE)),CF1177*VLOOKUP(CB1177-100,TARIFFE_UND,3,FALSE)),0)</f>
        <v>0</v>
      </c>
    </row>
    <row r="1178" spans="1:112" hidden="1" x14ac:dyDescent="0.25">
      <c r="A1178" s="274" t="s">
        <v>8791</v>
      </c>
      <c r="B1178" s="274" t="s">
        <v>7373</v>
      </c>
      <c r="C1178" s="274" t="s">
        <v>1082</v>
      </c>
      <c r="D1178" s="274" t="s">
        <v>7375</v>
      </c>
      <c r="E1178" s="274" t="s">
        <v>268</v>
      </c>
      <c r="F1178" s="274" t="s">
        <v>156</v>
      </c>
      <c r="G1178" s="274" t="s">
        <v>7376</v>
      </c>
      <c r="H1178" s="274" t="s">
        <v>7377</v>
      </c>
      <c r="I1178" s="274" t="s">
        <v>7378</v>
      </c>
      <c r="J1178" s="274" t="s">
        <v>156</v>
      </c>
      <c r="K1178" s="274" t="s">
        <v>7379</v>
      </c>
      <c r="L1178" s="274" t="s">
        <v>3320</v>
      </c>
      <c r="M1178" s="274" t="s">
        <v>7380</v>
      </c>
      <c r="N1178" s="274" t="s">
        <v>7381</v>
      </c>
      <c r="O1178" s="274" t="s">
        <v>7382</v>
      </c>
      <c r="P1178" s="274" t="s">
        <v>2107</v>
      </c>
      <c r="Q1178" s="274" t="s">
        <v>269</v>
      </c>
      <c r="R1178" s="274" t="s">
        <v>268</v>
      </c>
      <c r="S1178" s="274" t="s">
        <v>268</v>
      </c>
      <c r="T1178" s="274" t="s">
        <v>268</v>
      </c>
      <c r="U1178" s="274" t="s">
        <v>268</v>
      </c>
      <c r="V1178" s="274" t="s">
        <v>268</v>
      </c>
      <c r="W1178" s="274" t="s">
        <v>5367</v>
      </c>
      <c r="X1178" s="274" t="s">
        <v>1934</v>
      </c>
      <c r="Y1178" s="274" t="s">
        <v>277</v>
      </c>
      <c r="Z1178" s="274" t="s">
        <v>268</v>
      </c>
      <c r="AA1178" s="274" t="s">
        <v>268</v>
      </c>
      <c r="AB1178" s="274" t="s">
        <v>268</v>
      </c>
      <c r="AC1178" s="274" t="s">
        <v>268</v>
      </c>
      <c r="AD1178" s="274" t="s">
        <v>268</v>
      </c>
      <c r="AE1178" s="274" t="s">
        <v>287</v>
      </c>
      <c r="AF1178" s="274" t="s">
        <v>1811</v>
      </c>
      <c r="AG1178" s="274" t="s">
        <v>875</v>
      </c>
      <c r="AH1178" s="274" t="s">
        <v>1935</v>
      </c>
      <c r="AI1178" s="274" t="s">
        <v>6258</v>
      </c>
      <c r="AJ1178" s="274" t="s">
        <v>268</v>
      </c>
      <c r="AK1178" s="274" t="s">
        <v>381</v>
      </c>
      <c r="AL1178" s="274" t="s">
        <v>268</v>
      </c>
      <c r="AM1178" s="274" t="s">
        <v>353</v>
      </c>
      <c r="AN1178" s="274" t="s">
        <v>268</v>
      </c>
      <c r="AO1178" s="274" t="s">
        <v>268</v>
      </c>
      <c r="AP1178" s="274" t="s">
        <v>268</v>
      </c>
      <c r="AQ1178" s="274" t="s">
        <v>268</v>
      </c>
      <c r="AR1178" s="274" t="s">
        <v>268</v>
      </c>
      <c r="AS1178" s="274" t="s">
        <v>268</v>
      </c>
      <c r="AT1178" s="274" t="s">
        <v>268</v>
      </c>
      <c r="AU1178" s="274" t="s">
        <v>268</v>
      </c>
      <c r="AV1178" s="274" t="s">
        <v>268</v>
      </c>
      <c r="AW1178" s="274" t="s">
        <v>268</v>
      </c>
      <c r="AX1178" s="274" t="s">
        <v>268</v>
      </c>
      <c r="AY1178" s="274" t="s">
        <v>268</v>
      </c>
      <c r="AZ1178" s="274" t="s">
        <v>268</v>
      </c>
      <c r="BA1178" s="274" t="s">
        <v>268</v>
      </c>
      <c r="BB1178" s="274" t="s">
        <v>268</v>
      </c>
      <c r="BC1178" s="274" t="s">
        <v>268</v>
      </c>
      <c r="BD1178" s="274" t="s">
        <v>268</v>
      </c>
      <c r="BE1178" s="274" t="s">
        <v>268</v>
      </c>
      <c r="BF1178" s="274" t="s">
        <v>268</v>
      </c>
      <c r="BG1178" s="274" t="s">
        <v>268</v>
      </c>
      <c r="BH1178" s="274" t="s">
        <v>268</v>
      </c>
      <c r="BI1178" s="274" t="s">
        <v>268</v>
      </c>
      <c r="BJ1178" s="274" t="s">
        <v>268</v>
      </c>
      <c r="BK1178" s="274" t="s">
        <v>268</v>
      </c>
      <c r="BL1178" s="274" t="s">
        <v>268</v>
      </c>
      <c r="BM1178" s="274" t="s">
        <v>268</v>
      </c>
      <c r="BN1178" s="274" t="s">
        <v>268</v>
      </c>
      <c r="BO1178" s="274" t="s">
        <v>268</v>
      </c>
      <c r="BP1178" s="274" t="s">
        <v>268</v>
      </c>
      <c r="BQ1178" s="274" t="s">
        <v>268</v>
      </c>
      <c r="BR1178" s="274" t="s">
        <v>268</v>
      </c>
      <c r="BS1178" s="274" t="s">
        <v>268</v>
      </c>
      <c r="BT1178" s="274" t="s">
        <v>268</v>
      </c>
      <c r="BU1178" s="274" t="s">
        <v>268</v>
      </c>
      <c r="BV1178" s="274" t="s">
        <v>268</v>
      </c>
      <c r="BW1178" s="274" t="s">
        <v>268</v>
      </c>
      <c r="BX1178" s="274" t="s">
        <v>268</v>
      </c>
      <c r="BY1178" s="295">
        <v>33</v>
      </c>
      <c r="BZ1178" s="295">
        <v>33</v>
      </c>
      <c r="CA1178" s="298" t="s">
        <v>142</v>
      </c>
      <c r="CB1178" s="297">
        <v>123</v>
      </c>
      <c r="CC1178" s="284">
        <f t="shared" si="74"/>
        <v>0</v>
      </c>
      <c r="CD1178" s="295">
        <f t="shared" si="75"/>
        <v>33</v>
      </c>
      <c r="CE1178" s="284">
        <f t="shared" si="76"/>
        <v>1</v>
      </c>
      <c r="CF1178" s="295">
        <f t="shared" si="77"/>
        <v>0</v>
      </c>
      <c r="CG1178" s="274" t="s">
        <v>1817</v>
      </c>
      <c r="CH1178" s="274" t="s">
        <v>268</v>
      </c>
      <c r="CI1178" s="274" t="s">
        <v>268</v>
      </c>
      <c r="CJ1178" s="298" t="s">
        <v>268</v>
      </c>
      <c r="CK1178" s="298" t="s">
        <v>736</v>
      </c>
      <c r="CL1178" s="274" t="s">
        <v>268</v>
      </c>
      <c r="CM1178" s="274" t="s">
        <v>268</v>
      </c>
      <c r="CN1178" s="274" t="s">
        <v>268</v>
      </c>
      <c r="CO1178" s="274" t="s">
        <v>268</v>
      </c>
      <c r="CP1178" s="274" t="s">
        <v>268</v>
      </c>
      <c r="CQ1178" s="274" t="s">
        <v>268</v>
      </c>
      <c r="CR1178" s="274" t="s">
        <v>877</v>
      </c>
      <c r="CS1178" s="274">
        <v>16.170000000000002</v>
      </c>
      <c r="CT1178" s="274" t="s">
        <v>268</v>
      </c>
      <c r="CU1178" s="274">
        <v>16.170000000000002</v>
      </c>
      <c r="CV1178" s="274">
        <v>365</v>
      </c>
      <c r="CW1178" s="274" t="s">
        <v>878</v>
      </c>
      <c r="CX1178" s="274" t="s">
        <v>835</v>
      </c>
      <c r="CY1178" s="274" t="s">
        <v>836</v>
      </c>
      <c r="CZ1178" s="274" t="s">
        <v>837</v>
      </c>
      <c r="DA1178" s="274" t="s">
        <v>268</v>
      </c>
      <c r="DB1178" s="274" t="s">
        <v>268</v>
      </c>
      <c r="DC1178" s="274" t="s">
        <v>268</v>
      </c>
      <c r="DD1178" s="274" t="s">
        <v>268</v>
      </c>
      <c r="DE1178" s="274" t="s">
        <v>268</v>
      </c>
      <c r="DF1178" s="274" t="s">
        <v>268</v>
      </c>
      <c r="DG1178" s="299">
        <f>IFERROR(IF(CA1178="D",IF(CK1178="A dispo.",CD1178*VLOOKUP('DATI INPUT'!$F$27,TARIFFE_UD,2,FALSE),CD1178*VLOOKUP(CK1178,TARIFFE_UD,2,FALSE)),CD1178*VLOOKUP(CB1178-100,TARIFFE_UND,2,FALSE)),0)</f>
        <v>26.134363159834543</v>
      </c>
      <c r="DH1178" s="299">
        <f>IFERROR(IF(CA1178="D",IF(CK1178="A dispo.",CF1178*VLOOKUP('DATI INPUT'!$F$27,TARIFFE_UD,3,FALSE),CF1178*VLOOKUP(CK1178,TARIFFE_UD,3,FALSE)),CF1178*VLOOKUP(CB1178-100,TARIFFE_UND,3,FALSE)),0)</f>
        <v>0</v>
      </c>
    </row>
    <row r="1179" spans="1:112" x14ac:dyDescent="0.25">
      <c r="A1179" s="274" t="s">
        <v>8792</v>
      </c>
      <c r="B1179" s="274" t="s">
        <v>7480</v>
      </c>
      <c r="C1179" s="274" t="s">
        <v>8793</v>
      </c>
      <c r="D1179" s="274" t="s">
        <v>7482</v>
      </c>
      <c r="E1179" s="274" t="s">
        <v>268</v>
      </c>
      <c r="F1179" s="274" t="s">
        <v>156</v>
      </c>
      <c r="G1179" s="274" t="s">
        <v>7483</v>
      </c>
      <c r="H1179" s="274" t="s">
        <v>4273</v>
      </c>
      <c r="I1179" s="274" t="s">
        <v>7484</v>
      </c>
      <c r="J1179" s="274" t="s">
        <v>156</v>
      </c>
      <c r="K1179" s="274" t="s">
        <v>7485</v>
      </c>
      <c r="L1179" s="274" t="s">
        <v>871</v>
      </c>
      <c r="M1179" s="274" t="s">
        <v>3231</v>
      </c>
      <c r="N1179" s="274" t="s">
        <v>984</v>
      </c>
      <c r="O1179" s="274" t="s">
        <v>873</v>
      </c>
      <c r="P1179" s="274" t="s">
        <v>1847</v>
      </c>
      <c r="Q1179" s="274" t="s">
        <v>1344</v>
      </c>
      <c r="R1179" s="274" t="s">
        <v>268</v>
      </c>
      <c r="S1179" s="274" t="s">
        <v>268</v>
      </c>
      <c r="T1179" s="274" t="s">
        <v>268</v>
      </c>
      <c r="U1179" s="274" t="s">
        <v>268</v>
      </c>
      <c r="V1179" s="274" t="s">
        <v>268</v>
      </c>
      <c r="W1179" s="274" t="s">
        <v>3231</v>
      </c>
      <c r="X1179" s="274" t="s">
        <v>1847</v>
      </c>
      <c r="Y1179" s="274" t="s">
        <v>1344</v>
      </c>
      <c r="Z1179" s="274" t="s">
        <v>268</v>
      </c>
      <c r="AA1179" s="274" t="s">
        <v>268</v>
      </c>
      <c r="AB1179" s="274" t="s">
        <v>268</v>
      </c>
      <c r="AC1179" s="274" t="s">
        <v>268</v>
      </c>
      <c r="AD1179" s="274" t="s">
        <v>268</v>
      </c>
      <c r="AE1179" s="274" t="s">
        <v>287</v>
      </c>
      <c r="AF1179" s="274" t="s">
        <v>1811</v>
      </c>
      <c r="AG1179" s="274" t="s">
        <v>875</v>
      </c>
      <c r="AH1179" s="274" t="s">
        <v>1848</v>
      </c>
      <c r="AI1179" s="274" t="s">
        <v>3232</v>
      </c>
      <c r="AJ1179" s="274" t="s">
        <v>268</v>
      </c>
      <c r="AK1179" s="274" t="s">
        <v>377</v>
      </c>
      <c r="AL1179" s="274" t="s">
        <v>268</v>
      </c>
      <c r="AM1179" s="274" t="s">
        <v>405</v>
      </c>
      <c r="AN1179" s="274" t="s">
        <v>268</v>
      </c>
      <c r="AO1179" s="274" t="s">
        <v>268</v>
      </c>
      <c r="AP1179" s="274" t="s">
        <v>268</v>
      </c>
      <c r="AQ1179" s="274" t="s">
        <v>268</v>
      </c>
      <c r="AR1179" s="274" t="s">
        <v>268</v>
      </c>
      <c r="AS1179" s="274" t="s">
        <v>268</v>
      </c>
      <c r="AT1179" s="274" t="s">
        <v>268</v>
      </c>
      <c r="AU1179" s="274" t="s">
        <v>268</v>
      </c>
      <c r="AV1179" s="274" t="s">
        <v>268</v>
      </c>
      <c r="AW1179" s="274" t="s">
        <v>268</v>
      </c>
      <c r="AX1179" s="274" t="s">
        <v>268</v>
      </c>
      <c r="AY1179" s="274" t="s">
        <v>268</v>
      </c>
      <c r="AZ1179" s="274" t="s">
        <v>268</v>
      </c>
      <c r="BA1179" s="274" t="s">
        <v>268</v>
      </c>
      <c r="BB1179" s="274" t="s">
        <v>268</v>
      </c>
      <c r="BC1179" s="274" t="s">
        <v>268</v>
      </c>
      <c r="BD1179" s="274" t="s">
        <v>268</v>
      </c>
      <c r="BE1179" s="274" t="s">
        <v>268</v>
      </c>
      <c r="BF1179" s="274" t="s">
        <v>268</v>
      </c>
      <c r="BG1179" s="274" t="s">
        <v>268</v>
      </c>
      <c r="BH1179" s="274" t="s">
        <v>268</v>
      </c>
      <c r="BI1179" s="274" t="s">
        <v>268</v>
      </c>
      <c r="BJ1179" s="274" t="s">
        <v>268</v>
      </c>
      <c r="BK1179" s="274" t="s">
        <v>268</v>
      </c>
      <c r="BL1179" s="274" t="s">
        <v>268</v>
      </c>
      <c r="BM1179" s="274" t="s">
        <v>268</v>
      </c>
      <c r="BN1179" s="274" t="s">
        <v>268</v>
      </c>
      <c r="BO1179" s="274" t="s">
        <v>268</v>
      </c>
      <c r="BP1179" s="274" t="s">
        <v>268</v>
      </c>
      <c r="BQ1179" s="274" t="s">
        <v>268</v>
      </c>
      <c r="BR1179" s="274" t="s">
        <v>268</v>
      </c>
      <c r="BS1179" s="274" t="s">
        <v>268</v>
      </c>
      <c r="BT1179" s="274" t="s">
        <v>268</v>
      </c>
      <c r="BU1179" s="274" t="s">
        <v>268</v>
      </c>
      <c r="BV1179" s="274" t="s">
        <v>268</v>
      </c>
      <c r="BW1179" s="274" t="s">
        <v>268</v>
      </c>
      <c r="BX1179" s="274" t="s">
        <v>268</v>
      </c>
      <c r="BY1179" s="295">
        <v>22</v>
      </c>
      <c r="BZ1179" s="295">
        <v>22</v>
      </c>
      <c r="CA1179" s="298" t="s">
        <v>142</v>
      </c>
      <c r="CB1179" s="297">
        <v>123</v>
      </c>
      <c r="CC1179" s="284">
        <f t="shared" si="74"/>
        <v>0</v>
      </c>
      <c r="CD1179" s="295">
        <f t="shared" si="75"/>
        <v>22</v>
      </c>
      <c r="CE1179" s="284">
        <f t="shared" si="76"/>
        <v>1</v>
      </c>
      <c r="CF1179" s="295">
        <f t="shared" si="77"/>
        <v>0</v>
      </c>
      <c r="CG1179" s="274" t="s">
        <v>1817</v>
      </c>
      <c r="CH1179" s="274" t="s">
        <v>268</v>
      </c>
      <c r="CI1179" s="274" t="s">
        <v>268</v>
      </c>
      <c r="CJ1179" s="298" t="s">
        <v>280</v>
      </c>
      <c r="CK1179" s="297">
        <v>2</v>
      </c>
      <c r="CL1179" s="274" t="s">
        <v>268</v>
      </c>
      <c r="CM1179" s="274" t="s">
        <v>268</v>
      </c>
      <c r="CN1179" s="274" t="s">
        <v>268</v>
      </c>
      <c r="CO1179" s="274" t="s">
        <v>268</v>
      </c>
      <c r="CP1179" s="274" t="s">
        <v>268</v>
      </c>
      <c r="CQ1179" s="274" t="s">
        <v>8794</v>
      </c>
      <c r="CR1179" s="274" t="s">
        <v>877</v>
      </c>
      <c r="CS1179" s="274">
        <v>9.9</v>
      </c>
      <c r="CT1179" s="274" t="s">
        <v>268</v>
      </c>
      <c r="CU1179" s="274">
        <v>9.9</v>
      </c>
      <c r="CV1179" s="274">
        <v>365</v>
      </c>
      <c r="CW1179" s="274" t="s">
        <v>878</v>
      </c>
      <c r="CX1179" s="274" t="s">
        <v>835</v>
      </c>
      <c r="CY1179" s="274" t="s">
        <v>836</v>
      </c>
      <c r="CZ1179" s="274" t="s">
        <v>837</v>
      </c>
      <c r="DA1179" s="274" t="s">
        <v>268</v>
      </c>
      <c r="DB1179" s="274" t="s">
        <v>268</v>
      </c>
      <c r="DC1179" s="274" t="s">
        <v>268</v>
      </c>
      <c r="DD1179" s="274" t="s">
        <v>268</v>
      </c>
      <c r="DE1179" s="274" t="s">
        <v>268</v>
      </c>
      <c r="DF1179" s="274" t="s">
        <v>268</v>
      </c>
      <c r="DG1179" s="299">
        <f>IFERROR(IF(CA1179="D",IF(CK1179="A dispo.",CD1179*VLOOKUP('DATI INPUT'!$F$27,TARIFFE_UD,2,FALSE),CD1179*VLOOKUP(CK1179,TARIFFE_UD,2,FALSE)),CD1179*VLOOKUP(CB1179-100,TARIFFE_UND,2,FALSE)),0)</f>
        <v>15.809676479406082</v>
      </c>
      <c r="DH1179" s="299">
        <f>IFERROR(IF(CA1179="D",IF(CK1179="A dispo.",CF1179*VLOOKUP('DATI INPUT'!$F$27,TARIFFE_UD,3,FALSE),CF1179*VLOOKUP(CK1179,TARIFFE_UD,3,FALSE)),CF1179*VLOOKUP(CB1179-100,TARIFFE_UND,3,FALSE)),0)</f>
        <v>0</v>
      </c>
    </row>
    <row r="1180" spans="1:112" hidden="1" x14ac:dyDescent="0.25">
      <c r="A1180" s="274" t="s">
        <v>8795</v>
      </c>
      <c r="B1180" s="274" t="s">
        <v>7343</v>
      </c>
      <c r="C1180" s="274" t="s">
        <v>1578</v>
      </c>
      <c r="D1180" s="274" t="s">
        <v>7344</v>
      </c>
      <c r="E1180" s="274" t="s">
        <v>7345</v>
      </c>
      <c r="F1180" s="274" t="s">
        <v>156</v>
      </c>
      <c r="G1180" s="274" t="s">
        <v>7346</v>
      </c>
      <c r="H1180" s="274" t="s">
        <v>1091</v>
      </c>
      <c r="I1180" s="274" t="s">
        <v>7347</v>
      </c>
      <c r="J1180" s="274" t="s">
        <v>274</v>
      </c>
      <c r="K1180" s="274" t="s">
        <v>7348</v>
      </c>
      <c r="L1180" s="274" t="s">
        <v>871</v>
      </c>
      <c r="M1180" s="274" t="s">
        <v>3584</v>
      </c>
      <c r="N1180" s="274" t="s">
        <v>984</v>
      </c>
      <c r="O1180" s="274" t="s">
        <v>873</v>
      </c>
      <c r="P1180" s="274" t="s">
        <v>1962</v>
      </c>
      <c r="Q1180" s="274" t="s">
        <v>275</v>
      </c>
      <c r="R1180" s="274" t="s">
        <v>268</v>
      </c>
      <c r="S1180" s="274" t="s">
        <v>268</v>
      </c>
      <c r="T1180" s="274" t="s">
        <v>268</v>
      </c>
      <c r="U1180" s="274" t="s">
        <v>268</v>
      </c>
      <c r="V1180" s="274" t="s">
        <v>268</v>
      </c>
      <c r="W1180" s="274" t="s">
        <v>3584</v>
      </c>
      <c r="X1180" s="274" t="s">
        <v>1962</v>
      </c>
      <c r="Y1180" s="274" t="s">
        <v>275</v>
      </c>
      <c r="Z1180" s="274" t="s">
        <v>268</v>
      </c>
      <c r="AA1180" s="274" t="s">
        <v>268</v>
      </c>
      <c r="AB1180" s="274" t="s">
        <v>268</v>
      </c>
      <c r="AC1180" s="274" t="s">
        <v>268</v>
      </c>
      <c r="AD1180" s="274" t="s">
        <v>268</v>
      </c>
      <c r="AE1180" s="274" t="s">
        <v>287</v>
      </c>
      <c r="AF1180" s="274" t="s">
        <v>1811</v>
      </c>
      <c r="AG1180" s="274" t="s">
        <v>875</v>
      </c>
      <c r="AH1180" s="274" t="s">
        <v>1963</v>
      </c>
      <c r="AI1180" s="274" t="s">
        <v>696</v>
      </c>
      <c r="AJ1180" s="274" t="s">
        <v>268</v>
      </c>
      <c r="AK1180" s="274" t="s">
        <v>366</v>
      </c>
      <c r="AL1180" s="274" t="s">
        <v>268</v>
      </c>
      <c r="AM1180" s="274" t="s">
        <v>411</v>
      </c>
      <c r="AN1180" s="274" t="s">
        <v>268</v>
      </c>
      <c r="AO1180" s="274" t="s">
        <v>268</v>
      </c>
      <c r="AP1180" s="274" t="s">
        <v>268</v>
      </c>
      <c r="AQ1180" s="274" t="s">
        <v>268</v>
      </c>
      <c r="AR1180" s="274" t="s">
        <v>268</v>
      </c>
      <c r="AS1180" s="274" t="s">
        <v>268</v>
      </c>
      <c r="AT1180" s="274" t="s">
        <v>268</v>
      </c>
      <c r="AU1180" s="274" t="s">
        <v>268</v>
      </c>
      <c r="AV1180" s="274" t="s">
        <v>268</v>
      </c>
      <c r="AW1180" s="274" t="s">
        <v>268</v>
      </c>
      <c r="AX1180" s="274" t="s">
        <v>268</v>
      </c>
      <c r="AY1180" s="274" t="s">
        <v>268</v>
      </c>
      <c r="AZ1180" s="274" t="s">
        <v>268</v>
      </c>
      <c r="BA1180" s="274" t="s">
        <v>268</v>
      </c>
      <c r="BB1180" s="274" t="s">
        <v>268</v>
      </c>
      <c r="BC1180" s="274" t="s">
        <v>268</v>
      </c>
      <c r="BD1180" s="274" t="s">
        <v>268</v>
      </c>
      <c r="BE1180" s="274" t="s">
        <v>268</v>
      </c>
      <c r="BF1180" s="274" t="s">
        <v>268</v>
      </c>
      <c r="BG1180" s="274" t="s">
        <v>268</v>
      </c>
      <c r="BH1180" s="274" t="s">
        <v>268</v>
      </c>
      <c r="BI1180" s="274" t="s">
        <v>268</v>
      </c>
      <c r="BJ1180" s="274" t="s">
        <v>268</v>
      </c>
      <c r="BK1180" s="274" t="s">
        <v>268</v>
      </c>
      <c r="BL1180" s="274" t="s">
        <v>268</v>
      </c>
      <c r="BM1180" s="274" t="s">
        <v>268</v>
      </c>
      <c r="BN1180" s="274" t="s">
        <v>268</v>
      </c>
      <c r="BO1180" s="274" t="s">
        <v>268</v>
      </c>
      <c r="BP1180" s="274" t="s">
        <v>268</v>
      </c>
      <c r="BQ1180" s="274" t="s">
        <v>268</v>
      </c>
      <c r="BR1180" s="274" t="s">
        <v>268</v>
      </c>
      <c r="BS1180" s="274" t="s">
        <v>268</v>
      </c>
      <c r="BT1180" s="274" t="s">
        <v>268</v>
      </c>
      <c r="BU1180" s="274" t="s">
        <v>268</v>
      </c>
      <c r="BV1180" s="274" t="s">
        <v>268</v>
      </c>
      <c r="BW1180" s="274" t="s">
        <v>268</v>
      </c>
      <c r="BX1180" s="274" t="s">
        <v>268</v>
      </c>
      <c r="BY1180" s="295">
        <v>54.48</v>
      </c>
      <c r="BZ1180" s="295">
        <v>54.48</v>
      </c>
      <c r="CA1180" s="298" t="s">
        <v>143</v>
      </c>
      <c r="CB1180" s="297">
        <v>112</v>
      </c>
      <c r="CC1180" s="284">
        <f t="shared" si="74"/>
        <v>0</v>
      </c>
      <c r="CD1180" s="295">
        <f t="shared" si="75"/>
        <v>54.47999999999999</v>
      </c>
      <c r="CE1180" s="284">
        <f t="shared" si="76"/>
        <v>0</v>
      </c>
      <c r="CF1180" s="295">
        <f t="shared" si="77"/>
        <v>54.47999999999999</v>
      </c>
      <c r="CG1180" s="274" t="s">
        <v>637</v>
      </c>
      <c r="CH1180" s="274" t="s">
        <v>268</v>
      </c>
      <c r="CI1180" s="274" t="s">
        <v>268</v>
      </c>
      <c r="CJ1180" s="298" t="s">
        <v>268</v>
      </c>
      <c r="CL1180" s="274" t="s">
        <v>268</v>
      </c>
      <c r="CM1180" s="274" t="s">
        <v>268</v>
      </c>
      <c r="CN1180" s="274" t="s">
        <v>268</v>
      </c>
      <c r="CO1180" s="274" t="s">
        <v>268</v>
      </c>
      <c r="CP1180" s="274" t="s">
        <v>268</v>
      </c>
      <c r="CQ1180" s="274" t="s">
        <v>268</v>
      </c>
      <c r="CR1180" s="274" t="s">
        <v>877</v>
      </c>
      <c r="CS1180" s="274">
        <v>111.69</v>
      </c>
      <c r="CT1180" s="274" t="s">
        <v>268</v>
      </c>
      <c r="CU1180" s="274">
        <v>111.69</v>
      </c>
      <c r="CV1180" s="274">
        <v>365</v>
      </c>
      <c r="CW1180" s="274" t="s">
        <v>878</v>
      </c>
      <c r="CX1180" s="274" t="s">
        <v>835</v>
      </c>
      <c r="CY1180" s="274" t="s">
        <v>836</v>
      </c>
      <c r="CZ1180" s="274" t="s">
        <v>837</v>
      </c>
      <c r="DA1180" s="274" t="s">
        <v>268</v>
      </c>
      <c r="DB1180" s="274" t="s">
        <v>268</v>
      </c>
      <c r="DC1180" s="274" t="s">
        <v>268</v>
      </c>
      <c r="DD1180" s="274" t="s">
        <v>268</v>
      </c>
      <c r="DE1180" s="274" t="s">
        <v>268</v>
      </c>
      <c r="DF1180" s="274" t="s">
        <v>268</v>
      </c>
      <c r="DG1180" s="299">
        <f>IFERROR(IF(CA1180="D",IF(CK1180="A dispo.",CD1180*VLOOKUP('DATI INPUT'!$F$27,TARIFFE_UD,2,FALSE),CD1180*VLOOKUP(CK1180,TARIFFE_UD,2,FALSE)),CD1180*VLOOKUP(CB1180-100,TARIFFE_UND,2,FALSE)),0)</f>
        <v>22.776869165273155</v>
      </c>
      <c r="DH1180" s="299">
        <f>IFERROR(IF(CA1180="D",IF(CK1180="A dispo.",CF1180*VLOOKUP('DATI INPUT'!$F$27,TARIFFE_UD,3,FALSE),CF1180*VLOOKUP(CK1180,TARIFFE_UD,3,FALSE)),CF1180*VLOOKUP(CB1180-100,TARIFFE_UND,3,FALSE)),0)</f>
        <v>82.312854704106073</v>
      </c>
    </row>
    <row r="1181" spans="1:112" hidden="1" x14ac:dyDescent="0.25">
      <c r="A1181" s="274" t="s">
        <v>8796</v>
      </c>
      <c r="B1181" s="274" t="s">
        <v>4677</v>
      </c>
      <c r="C1181" s="274" t="s">
        <v>8797</v>
      </c>
      <c r="D1181" s="274" t="s">
        <v>4679</v>
      </c>
      <c r="E1181" s="274" t="s">
        <v>268</v>
      </c>
      <c r="F1181" s="274" t="s">
        <v>156</v>
      </c>
      <c r="G1181" s="274" t="s">
        <v>4680</v>
      </c>
      <c r="H1181" s="274" t="s">
        <v>1091</v>
      </c>
      <c r="I1181" s="274" t="s">
        <v>4681</v>
      </c>
      <c r="J1181" s="274" t="s">
        <v>274</v>
      </c>
      <c r="K1181" s="274" t="s">
        <v>4682</v>
      </c>
      <c r="L1181" s="274" t="s">
        <v>303</v>
      </c>
      <c r="M1181" s="274" t="s">
        <v>4683</v>
      </c>
      <c r="N1181" s="274" t="s">
        <v>1192</v>
      </c>
      <c r="O1181" s="274" t="s">
        <v>1193</v>
      </c>
      <c r="P1181" s="274" t="s">
        <v>4684</v>
      </c>
      <c r="Q1181" s="274" t="s">
        <v>343</v>
      </c>
      <c r="R1181" s="274" t="s">
        <v>268</v>
      </c>
      <c r="S1181" s="274" t="s">
        <v>268</v>
      </c>
      <c r="T1181" s="274" t="s">
        <v>268</v>
      </c>
      <c r="U1181" s="274" t="s">
        <v>268</v>
      </c>
      <c r="V1181" s="274" t="s">
        <v>268</v>
      </c>
      <c r="W1181" s="274" t="s">
        <v>1753</v>
      </c>
      <c r="X1181" s="274" t="s">
        <v>1754</v>
      </c>
      <c r="Y1181" s="274" t="s">
        <v>279</v>
      </c>
      <c r="Z1181" s="274" t="s">
        <v>268</v>
      </c>
      <c r="AA1181" s="274" t="s">
        <v>268</v>
      </c>
      <c r="AB1181" s="274" t="s">
        <v>268</v>
      </c>
      <c r="AC1181" s="274" t="s">
        <v>268</v>
      </c>
      <c r="AD1181" s="274" t="s">
        <v>268</v>
      </c>
      <c r="AE1181" s="274" t="s">
        <v>287</v>
      </c>
      <c r="AF1181" s="274" t="s">
        <v>1811</v>
      </c>
      <c r="AG1181" s="274" t="s">
        <v>875</v>
      </c>
      <c r="AH1181" s="274" t="s">
        <v>2154</v>
      </c>
      <c r="AI1181" s="274" t="s">
        <v>952</v>
      </c>
      <c r="AJ1181" s="274" t="s">
        <v>268</v>
      </c>
      <c r="AK1181" s="274" t="s">
        <v>366</v>
      </c>
      <c r="AL1181" s="274" t="s">
        <v>268</v>
      </c>
      <c r="AM1181" s="274" t="s">
        <v>353</v>
      </c>
      <c r="AN1181" s="274" t="s">
        <v>268</v>
      </c>
      <c r="AO1181" s="274" t="s">
        <v>268</v>
      </c>
      <c r="AP1181" s="274" t="s">
        <v>268</v>
      </c>
      <c r="AQ1181" s="274" t="s">
        <v>268</v>
      </c>
      <c r="AR1181" s="274" t="s">
        <v>268</v>
      </c>
      <c r="AS1181" s="274" t="s">
        <v>268</v>
      </c>
      <c r="AT1181" s="274" t="s">
        <v>268</v>
      </c>
      <c r="AU1181" s="274" t="s">
        <v>268</v>
      </c>
      <c r="AV1181" s="274" t="s">
        <v>268</v>
      </c>
      <c r="AW1181" s="274" t="s">
        <v>268</v>
      </c>
      <c r="AX1181" s="274" t="s">
        <v>268</v>
      </c>
      <c r="AY1181" s="274" t="s">
        <v>268</v>
      </c>
      <c r="AZ1181" s="274" t="s">
        <v>268</v>
      </c>
      <c r="BA1181" s="274" t="s">
        <v>268</v>
      </c>
      <c r="BB1181" s="274" t="s">
        <v>268</v>
      </c>
      <c r="BC1181" s="274" t="s">
        <v>268</v>
      </c>
      <c r="BD1181" s="274" t="s">
        <v>268</v>
      </c>
      <c r="BE1181" s="274" t="s">
        <v>268</v>
      </c>
      <c r="BF1181" s="274" t="s">
        <v>268</v>
      </c>
      <c r="BG1181" s="274" t="s">
        <v>268</v>
      </c>
      <c r="BH1181" s="274" t="s">
        <v>268</v>
      </c>
      <c r="BI1181" s="274" t="s">
        <v>268</v>
      </c>
      <c r="BJ1181" s="274" t="s">
        <v>268</v>
      </c>
      <c r="BK1181" s="274" t="s">
        <v>268</v>
      </c>
      <c r="BL1181" s="274" t="s">
        <v>268</v>
      </c>
      <c r="BM1181" s="274" t="s">
        <v>268</v>
      </c>
      <c r="BN1181" s="274" t="s">
        <v>268</v>
      </c>
      <c r="BO1181" s="274" t="s">
        <v>268</v>
      </c>
      <c r="BP1181" s="274" t="s">
        <v>268</v>
      </c>
      <c r="BQ1181" s="274" t="s">
        <v>268</v>
      </c>
      <c r="BR1181" s="274" t="s">
        <v>268</v>
      </c>
      <c r="BS1181" s="274" t="s">
        <v>268</v>
      </c>
      <c r="BT1181" s="274" t="s">
        <v>268</v>
      </c>
      <c r="BU1181" s="274" t="s">
        <v>268</v>
      </c>
      <c r="BV1181" s="274" t="s">
        <v>268</v>
      </c>
      <c r="BW1181" s="274" t="s">
        <v>268</v>
      </c>
      <c r="BX1181" s="274" t="s">
        <v>268</v>
      </c>
      <c r="BY1181" s="295">
        <v>11</v>
      </c>
      <c r="BZ1181" s="295">
        <v>11</v>
      </c>
      <c r="CA1181" s="298" t="s">
        <v>142</v>
      </c>
      <c r="CB1181" s="297">
        <v>123</v>
      </c>
      <c r="CC1181" s="284">
        <f t="shared" si="74"/>
        <v>0</v>
      </c>
      <c r="CD1181" s="295">
        <f t="shared" si="75"/>
        <v>11</v>
      </c>
      <c r="CE1181" s="284">
        <f t="shared" si="76"/>
        <v>1</v>
      </c>
      <c r="CF1181" s="295">
        <f t="shared" si="77"/>
        <v>0</v>
      </c>
      <c r="CG1181" s="274" t="s">
        <v>1817</v>
      </c>
      <c r="CH1181" s="274" t="s">
        <v>268</v>
      </c>
      <c r="CI1181" s="274" t="s">
        <v>268</v>
      </c>
      <c r="CJ1181" s="298" t="s">
        <v>268</v>
      </c>
      <c r="CK1181" s="298" t="s">
        <v>736</v>
      </c>
      <c r="CL1181" s="274" t="s">
        <v>268</v>
      </c>
      <c r="CM1181" s="274" t="s">
        <v>268</v>
      </c>
      <c r="CN1181" s="274" t="s">
        <v>268</v>
      </c>
      <c r="CO1181" s="274" t="s">
        <v>268</v>
      </c>
      <c r="CP1181" s="274" t="s">
        <v>268</v>
      </c>
      <c r="CQ1181" s="274" t="s">
        <v>268</v>
      </c>
      <c r="CR1181" s="274" t="s">
        <v>877</v>
      </c>
      <c r="CS1181" s="274">
        <v>5.39</v>
      </c>
      <c r="CT1181" s="274" t="s">
        <v>268</v>
      </c>
      <c r="CU1181" s="274">
        <v>5.39</v>
      </c>
      <c r="CV1181" s="274">
        <v>365</v>
      </c>
      <c r="CW1181" s="274" t="s">
        <v>878</v>
      </c>
      <c r="CX1181" s="274" t="s">
        <v>835</v>
      </c>
      <c r="CY1181" s="274" t="s">
        <v>836</v>
      </c>
      <c r="CZ1181" s="274" t="s">
        <v>837</v>
      </c>
      <c r="DA1181" s="274" t="s">
        <v>268</v>
      </c>
      <c r="DB1181" s="274" t="s">
        <v>268</v>
      </c>
      <c r="DC1181" s="274" t="s">
        <v>268</v>
      </c>
      <c r="DD1181" s="274" t="s">
        <v>268</v>
      </c>
      <c r="DE1181" s="274" t="s">
        <v>268</v>
      </c>
      <c r="DF1181" s="274" t="s">
        <v>268</v>
      </c>
      <c r="DG1181" s="299">
        <f>IFERROR(IF(CA1181="D",IF(CK1181="A dispo.",CD1181*VLOOKUP('DATI INPUT'!$F$27,TARIFFE_UD,2,FALSE),CD1181*VLOOKUP(CK1181,TARIFFE_UD,2,FALSE)),CD1181*VLOOKUP(CB1181-100,TARIFFE_UND,2,FALSE)),0)</f>
        <v>8.7114543866115142</v>
      </c>
      <c r="DH1181" s="299">
        <f>IFERROR(IF(CA1181="D",IF(CK1181="A dispo.",CF1181*VLOOKUP('DATI INPUT'!$F$27,TARIFFE_UD,3,FALSE),CF1181*VLOOKUP(CK1181,TARIFFE_UD,3,FALSE)),CF1181*VLOOKUP(CB1181-100,TARIFFE_UND,3,FALSE)),0)</f>
        <v>0</v>
      </c>
    </row>
    <row r="1182" spans="1:112" hidden="1" x14ac:dyDescent="0.25">
      <c r="A1182" s="274" t="s">
        <v>8798</v>
      </c>
      <c r="B1182" s="274" t="s">
        <v>1112</v>
      </c>
      <c r="C1182" s="274" t="s">
        <v>8799</v>
      </c>
      <c r="D1182" s="274" t="s">
        <v>4841</v>
      </c>
      <c r="E1182" s="274" t="s">
        <v>268</v>
      </c>
      <c r="F1182" s="274" t="s">
        <v>156</v>
      </c>
      <c r="G1182" s="274" t="s">
        <v>4842</v>
      </c>
      <c r="H1182" s="274" t="s">
        <v>4843</v>
      </c>
      <c r="I1182" s="274" t="s">
        <v>357</v>
      </c>
      <c r="J1182" s="274" t="s">
        <v>274</v>
      </c>
      <c r="K1182" s="274" t="s">
        <v>4844</v>
      </c>
      <c r="L1182" s="274" t="s">
        <v>4845</v>
      </c>
      <c r="M1182" s="274" t="s">
        <v>4846</v>
      </c>
      <c r="N1182" s="274" t="s">
        <v>4847</v>
      </c>
      <c r="O1182" s="274" t="s">
        <v>4848</v>
      </c>
      <c r="P1182" s="274" t="s">
        <v>4849</v>
      </c>
      <c r="Q1182" s="274" t="s">
        <v>660</v>
      </c>
      <c r="R1182" s="274" t="s">
        <v>154</v>
      </c>
      <c r="S1182" s="274" t="s">
        <v>268</v>
      </c>
      <c r="T1182" s="274" t="s">
        <v>268</v>
      </c>
      <c r="U1182" s="274" t="s">
        <v>268</v>
      </c>
      <c r="V1182" s="274" t="s">
        <v>268</v>
      </c>
      <c r="W1182" s="274" t="s">
        <v>1829</v>
      </c>
      <c r="X1182" s="274" t="s">
        <v>1830</v>
      </c>
      <c r="Y1182" s="274" t="s">
        <v>315</v>
      </c>
      <c r="Z1182" s="274" t="s">
        <v>268</v>
      </c>
      <c r="AA1182" s="274" t="s">
        <v>268</v>
      </c>
      <c r="AB1182" s="274" t="s">
        <v>268</v>
      </c>
      <c r="AC1182" s="274" t="s">
        <v>268</v>
      </c>
      <c r="AD1182" s="274" t="s">
        <v>268</v>
      </c>
      <c r="AE1182" s="274" t="s">
        <v>287</v>
      </c>
      <c r="AF1182" s="274" t="s">
        <v>1811</v>
      </c>
      <c r="AG1182" s="274" t="s">
        <v>875</v>
      </c>
      <c r="AH1182" s="274" t="s">
        <v>1831</v>
      </c>
      <c r="AI1182" s="274" t="s">
        <v>1011</v>
      </c>
      <c r="AJ1182" s="274" t="s">
        <v>268</v>
      </c>
      <c r="AK1182" s="274" t="s">
        <v>703</v>
      </c>
      <c r="AL1182" s="274" t="s">
        <v>268</v>
      </c>
      <c r="AM1182" s="274" t="s">
        <v>353</v>
      </c>
      <c r="AN1182" s="274" t="s">
        <v>268</v>
      </c>
      <c r="AO1182" s="274" t="s">
        <v>268</v>
      </c>
      <c r="AP1182" s="274" t="s">
        <v>268</v>
      </c>
      <c r="AQ1182" s="274" t="s">
        <v>268</v>
      </c>
      <c r="AR1182" s="274" t="s">
        <v>268</v>
      </c>
      <c r="AS1182" s="274" t="s">
        <v>268</v>
      </c>
      <c r="AT1182" s="274" t="s">
        <v>268</v>
      </c>
      <c r="AU1182" s="274" t="s">
        <v>268</v>
      </c>
      <c r="AV1182" s="274" t="s">
        <v>268</v>
      </c>
      <c r="AW1182" s="274" t="s">
        <v>268</v>
      </c>
      <c r="AX1182" s="274" t="s">
        <v>268</v>
      </c>
      <c r="AY1182" s="274" t="s">
        <v>268</v>
      </c>
      <c r="AZ1182" s="274" t="s">
        <v>268</v>
      </c>
      <c r="BA1182" s="274" t="s">
        <v>268</v>
      </c>
      <c r="BB1182" s="274" t="s">
        <v>268</v>
      </c>
      <c r="BC1182" s="274" t="s">
        <v>268</v>
      </c>
      <c r="BD1182" s="274" t="s">
        <v>268</v>
      </c>
      <c r="BE1182" s="274" t="s">
        <v>268</v>
      </c>
      <c r="BF1182" s="274" t="s">
        <v>268</v>
      </c>
      <c r="BG1182" s="274" t="s">
        <v>268</v>
      </c>
      <c r="BH1182" s="274" t="s">
        <v>268</v>
      </c>
      <c r="BI1182" s="274" t="s">
        <v>268</v>
      </c>
      <c r="BJ1182" s="274" t="s">
        <v>268</v>
      </c>
      <c r="BK1182" s="274" t="s">
        <v>268</v>
      </c>
      <c r="BL1182" s="274" t="s">
        <v>268</v>
      </c>
      <c r="BM1182" s="274" t="s">
        <v>268</v>
      </c>
      <c r="BN1182" s="274" t="s">
        <v>268</v>
      </c>
      <c r="BO1182" s="274" t="s">
        <v>268</v>
      </c>
      <c r="BP1182" s="274" t="s">
        <v>268</v>
      </c>
      <c r="BQ1182" s="274" t="s">
        <v>268</v>
      </c>
      <c r="BR1182" s="274" t="s">
        <v>268</v>
      </c>
      <c r="BS1182" s="274" t="s">
        <v>268</v>
      </c>
      <c r="BT1182" s="274" t="s">
        <v>268</v>
      </c>
      <c r="BU1182" s="274" t="s">
        <v>268</v>
      </c>
      <c r="BV1182" s="274" t="s">
        <v>268</v>
      </c>
      <c r="BW1182" s="274" t="s">
        <v>268</v>
      </c>
      <c r="BX1182" s="274" t="s">
        <v>268</v>
      </c>
      <c r="BY1182" s="295">
        <v>10</v>
      </c>
      <c r="BZ1182" s="295">
        <v>10</v>
      </c>
      <c r="CA1182" s="298" t="s">
        <v>142</v>
      </c>
      <c r="CB1182" s="297">
        <v>123</v>
      </c>
      <c r="CC1182" s="284">
        <f t="shared" si="74"/>
        <v>0</v>
      </c>
      <c r="CD1182" s="295">
        <f t="shared" si="75"/>
        <v>10</v>
      </c>
      <c r="CE1182" s="284">
        <f t="shared" si="76"/>
        <v>1</v>
      </c>
      <c r="CF1182" s="295">
        <f t="shared" si="77"/>
        <v>0</v>
      </c>
      <c r="CG1182" s="274" t="s">
        <v>1817</v>
      </c>
      <c r="CH1182" s="274" t="s">
        <v>268</v>
      </c>
      <c r="CI1182" s="274" t="s">
        <v>268</v>
      </c>
      <c r="CJ1182" s="298" t="s">
        <v>268</v>
      </c>
      <c r="CK1182" s="298" t="s">
        <v>736</v>
      </c>
      <c r="CL1182" s="274" t="s">
        <v>268</v>
      </c>
      <c r="CM1182" s="274" t="s">
        <v>268</v>
      </c>
      <c r="CN1182" s="274" t="s">
        <v>268</v>
      </c>
      <c r="CO1182" s="274" t="s">
        <v>268</v>
      </c>
      <c r="CP1182" s="274" t="s">
        <v>268</v>
      </c>
      <c r="CQ1182" s="274" t="s">
        <v>268</v>
      </c>
      <c r="CR1182" s="274" t="s">
        <v>877</v>
      </c>
      <c r="CS1182" s="274">
        <v>4.9000000000000004</v>
      </c>
      <c r="CT1182" s="274" t="s">
        <v>268</v>
      </c>
      <c r="CU1182" s="274">
        <v>4.9000000000000004</v>
      </c>
      <c r="CV1182" s="274">
        <v>365</v>
      </c>
      <c r="CW1182" s="274" t="s">
        <v>878</v>
      </c>
      <c r="CX1182" s="274" t="s">
        <v>835</v>
      </c>
      <c r="CY1182" s="274" t="s">
        <v>836</v>
      </c>
      <c r="CZ1182" s="274" t="s">
        <v>837</v>
      </c>
      <c r="DA1182" s="274" t="s">
        <v>268</v>
      </c>
      <c r="DB1182" s="274" t="s">
        <v>268</v>
      </c>
      <c r="DC1182" s="274" t="s">
        <v>268</v>
      </c>
      <c r="DD1182" s="274" t="s">
        <v>268</v>
      </c>
      <c r="DE1182" s="274" t="s">
        <v>268</v>
      </c>
      <c r="DF1182" s="274" t="s">
        <v>268</v>
      </c>
      <c r="DG1182" s="299">
        <f>IFERROR(IF(CA1182="D",IF(CK1182="A dispo.",CD1182*VLOOKUP('DATI INPUT'!$F$27,TARIFFE_UD,2,FALSE),CD1182*VLOOKUP(CK1182,TARIFFE_UD,2,FALSE)),CD1182*VLOOKUP(CB1182-100,TARIFFE_UND,2,FALSE)),0)</f>
        <v>7.9195039878286488</v>
      </c>
      <c r="DH1182" s="299">
        <f>IFERROR(IF(CA1182="D",IF(CK1182="A dispo.",CF1182*VLOOKUP('DATI INPUT'!$F$27,TARIFFE_UD,3,FALSE),CF1182*VLOOKUP(CK1182,TARIFFE_UD,3,FALSE)),CF1182*VLOOKUP(CB1182-100,TARIFFE_UND,3,FALSE)),0)</f>
        <v>0</v>
      </c>
    </row>
    <row r="1183" spans="1:112" hidden="1" x14ac:dyDescent="0.25">
      <c r="A1183" s="274" t="s">
        <v>8800</v>
      </c>
      <c r="B1183" s="274" t="s">
        <v>8326</v>
      </c>
      <c r="C1183" s="274" t="s">
        <v>1579</v>
      </c>
      <c r="D1183" s="274" t="s">
        <v>8328</v>
      </c>
      <c r="E1183" s="274" t="s">
        <v>268</v>
      </c>
      <c r="F1183" s="274" t="s">
        <v>156</v>
      </c>
      <c r="G1183" s="274" t="s">
        <v>8329</v>
      </c>
      <c r="H1183" s="274" t="s">
        <v>1306</v>
      </c>
      <c r="I1183" s="274" t="s">
        <v>409</v>
      </c>
      <c r="J1183" s="274" t="s">
        <v>274</v>
      </c>
      <c r="K1183" s="274" t="s">
        <v>8330</v>
      </c>
      <c r="L1183" s="274" t="s">
        <v>303</v>
      </c>
      <c r="M1183" s="274" t="s">
        <v>8331</v>
      </c>
      <c r="N1183" s="274" t="s">
        <v>303</v>
      </c>
      <c r="O1183" s="274" t="s">
        <v>4608</v>
      </c>
      <c r="P1183" s="274" t="s">
        <v>4609</v>
      </c>
      <c r="Q1183" s="274" t="s">
        <v>2268</v>
      </c>
      <c r="R1183" s="274" t="s">
        <v>268</v>
      </c>
      <c r="S1183" s="274" t="s">
        <v>268</v>
      </c>
      <c r="T1183" s="274" t="s">
        <v>268</v>
      </c>
      <c r="U1183" s="274" t="s">
        <v>268</v>
      </c>
      <c r="V1183" s="274" t="s">
        <v>268</v>
      </c>
      <c r="W1183" s="274" t="s">
        <v>3231</v>
      </c>
      <c r="X1183" s="274" t="s">
        <v>1847</v>
      </c>
      <c r="Y1183" s="274" t="s">
        <v>1344</v>
      </c>
      <c r="Z1183" s="274" t="s">
        <v>268</v>
      </c>
      <c r="AA1183" s="274" t="s">
        <v>268</v>
      </c>
      <c r="AB1183" s="274" t="s">
        <v>268</v>
      </c>
      <c r="AC1183" s="274" t="s">
        <v>268</v>
      </c>
      <c r="AD1183" s="274" t="s">
        <v>268</v>
      </c>
      <c r="AE1183" s="274" t="s">
        <v>287</v>
      </c>
      <c r="AF1183" s="274" t="s">
        <v>1811</v>
      </c>
      <c r="AG1183" s="274" t="s">
        <v>875</v>
      </c>
      <c r="AH1183" s="274" t="s">
        <v>1848</v>
      </c>
      <c r="AI1183" s="274" t="s">
        <v>3232</v>
      </c>
      <c r="AJ1183" s="274" t="s">
        <v>268</v>
      </c>
      <c r="AK1183" s="274" t="s">
        <v>395</v>
      </c>
      <c r="AL1183" s="274" t="s">
        <v>268</v>
      </c>
      <c r="AM1183" s="274" t="s">
        <v>405</v>
      </c>
      <c r="AN1183" s="274" t="s">
        <v>268</v>
      </c>
      <c r="AO1183" s="274" t="s">
        <v>268</v>
      </c>
      <c r="AP1183" s="274" t="s">
        <v>268</v>
      </c>
      <c r="AQ1183" s="274" t="s">
        <v>268</v>
      </c>
      <c r="AR1183" s="274" t="s">
        <v>268</v>
      </c>
      <c r="AS1183" s="274" t="s">
        <v>268</v>
      </c>
      <c r="AT1183" s="274" t="s">
        <v>268</v>
      </c>
      <c r="AU1183" s="274" t="s">
        <v>268</v>
      </c>
      <c r="AV1183" s="274" t="s">
        <v>268</v>
      </c>
      <c r="AW1183" s="274" t="s">
        <v>268</v>
      </c>
      <c r="AX1183" s="274" t="s">
        <v>268</v>
      </c>
      <c r="AY1183" s="274" t="s">
        <v>268</v>
      </c>
      <c r="AZ1183" s="274" t="s">
        <v>268</v>
      </c>
      <c r="BA1183" s="274" t="s">
        <v>268</v>
      </c>
      <c r="BB1183" s="274" t="s">
        <v>268</v>
      </c>
      <c r="BC1183" s="274" t="s">
        <v>268</v>
      </c>
      <c r="BD1183" s="274" t="s">
        <v>268</v>
      </c>
      <c r="BE1183" s="274" t="s">
        <v>268</v>
      </c>
      <c r="BF1183" s="274" t="s">
        <v>268</v>
      </c>
      <c r="BG1183" s="274" t="s">
        <v>268</v>
      </c>
      <c r="BH1183" s="274" t="s">
        <v>268</v>
      </c>
      <c r="BI1183" s="274" t="s">
        <v>268</v>
      </c>
      <c r="BJ1183" s="274" t="s">
        <v>268</v>
      </c>
      <c r="BK1183" s="274" t="s">
        <v>268</v>
      </c>
      <c r="BL1183" s="274" t="s">
        <v>268</v>
      </c>
      <c r="BM1183" s="274" t="s">
        <v>268</v>
      </c>
      <c r="BN1183" s="274" t="s">
        <v>268</v>
      </c>
      <c r="BO1183" s="274" t="s">
        <v>268</v>
      </c>
      <c r="BP1183" s="274" t="s">
        <v>268</v>
      </c>
      <c r="BQ1183" s="274" t="s">
        <v>268</v>
      </c>
      <c r="BR1183" s="274" t="s">
        <v>268</v>
      </c>
      <c r="BS1183" s="274" t="s">
        <v>268</v>
      </c>
      <c r="BT1183" s="274" t="s">
        <v>268</v>
      </c>
      <c r="BU1183" s="274" t="s">
        <v>268</v>
      </c>
      <c r="BV1183" s="274" t="s">
        <v>268</v>
      </c>
      <c r="BW1183" s="274" t="s">
        <v>268</v>
      </c>
      <c r="BX1183" s="274" t="s">
        <v>268</v>
      </c>
      <c r="BY1183" s="295">
        <v>6.6</v>
      </c>
      <c r="BZ1183" s="295">
        <v>6.6</v>
      </c>
      <c r="CA1183" s="298" t="s">
        <v>142</v>
      </c>
      <c r="CB1183" s="297">
        <v>123</v>
      </c>
      <c r="CC1183" s="284">
        <f t="shared" si="74"/>
        <v>0</v>
      </c>
      <c r="CD1183" s="295">
        <f t="shared" si="75"/>
        <v>6.6000000000000005</v>
      </c>
      <c r="CE1183" s="284">
        <f t="shared" si="76"/>
        <v>1</v>
      </c>
      <c r="CF1183" s="295">
        <f t="shared" si="77"/>
        <v>0</v>
      </c>
      <c r="CG1183" s="274" t="s">
        <v>1817</v>
      </c>
      <c r="CH1183" s="274" t="s">
        <v>268</v>
      </c>
      <c r="CI1183" s="274" t="s">
        <v>268</v>
      </c>
      <c r="CJ1183" s="298" t="s">
        <v>268</v>
      </c>
      <c r="CK1183" s="298" t="s">
        <v>736</v>
      </c>
      <c r="CL1183" s="274" t="s">
        <v>268</v>
      </c>
      <c r="CM1183" s="274" t="s">
        <v>268</v>
      </c>
      <c r="CN1183" s="274" t="s">
        <v>268</v>
      </c>
      <c r="CO1183" s="274" t="s">
        <v>268</v>
      </c>
      <c r="CP1183" s="274" t="s">
        <v>268</v>
      </c>
      <c r="CQ1183" s="274" t="s">
        <v>268</v>
      </c>
      <c r="CR1183" s="274" t="s">
        <v>877</v>
      </c>
      <c r="CS1183" s="274">
        <v>3.23</v>
      </c>
      <c r="CT1183" s="274" t="s">
        <v>268</v>
      </c>
      <c r="CU1183" s="274">
        <v>3.23</v>
      </c>
      <c r="CV1183" s="274">
        <v>365</v>
      </c>
      <c r="CW1183" s="274" t="s">
        <v>878</v>
      </c>
      <c r="CX1183" s="274" t="s">
        <v>835</v>
      </c>
      <c r="CY1183" s="274" t="s">
        <v>836</v>
      </c>
      <c r="CZ1183" s="274" t="s">
        <v>837</v>
      </c>
      <c r="DA1183" s="274" t="s">
        <v>268</v>
      </c>
      <c r="DB1183" s="274" t="s">
        <v>268</v>
      </c>
      <c r="DC1183" s="274" t="s">
        <v>268</v>
      </c>
      <c r="DD1183" s="274" t="s">
        <v>268</v>
      </c>
      <c r="DE1183" s="274" t="s">
        <v>268</v>
      </c>
      <c r="DF1183" s="274" t="s">
        <v>268</v>
      </c>
      <c r="DG1183" s="299">
        <f>IFERROR(IF(CA1183="D",IF(CK1183="A dispo.",CD1183*VLOOKUP('DATI INPUT'!$F$27,TARIFFE_UD,2,FALSE),CD1183*VLOOKUP(CK1183,TARIFFE_UD,2,FALSE)),CD1183*VLOOKUP(CB1183-100,TARIFFE_UND,2,FALSE)),0)</f>
        <v>5.2268726319669083</v>
      </c>
      <c r="DH1183" s="299">
        <f>IFERROR(IF(CA1183="D",IF(CK1183="A dispo.",CF1183*VLOOKUP('DATI INPUT'!$F$27,TARIFFE_UD,3,FALSE),CF1183*VLOOKUP(CK1183,TARIFFE_UD,3,FALSE)),CF1183*VLOOKUP(CB1183-100,TARIFFE_UND,3,FALSE)),0)</f>
        <v>0</v>
      </c>
    </row>
    <row r="1184" spans="1:112" x14ac:dyDescent="0.25">
      <c r="A1184" s="274" t="s">
        <v>8801</v>
      </c>
      <c r="B1184" s="274" t="s">
        <v>8424</v>
      </c>
      <c r="C1184" s="274" t="s">
        <v>8802</v>
      </c>
      <c r="D1184" s="274" t="s">
        <v>8426</v>
      </c>
      <c r="E1184" s="274" t="s">
        <v>268</v>
      </c>
      <c r="F1184" s="274" t="s">
        <v>156</v>
      </c>
      <c r="G1184" s="274" t="s">
        <v>8427</v>
      </c>
      <c r="H1184" s="274" t="s">
        <v>4863</v>
      </c>
      <c r="I1184" s="274" t="s">
        <v>319</v>
      </c>
      <c r="J1184" s="274" t="s">
        <v>274</v>
      </c>
      <c r="K1184" s="274" t="s">
        <v>8428</v>
      </c>
      <c r="L1184" s="274" t="s">
        <v>8429</v>
      </c>
      <c r="M1184" s="274" t="s">
        <v>8430</v>
      </c>
      <c r="N1184" s="274" t="s">
        <v>984</v>
      </c>
      <c r="O1184" s="274" t="s">
        <v>873</v>
      </c>
      <c r="P1184" s="274" t="s">
        <v>3006</v>
      </c>
      <c r="Q1184" s="274" t="s">
        <v>277</v>
      </c>
      <c r="R1184" s="274" t="s">
        <v>268</v>
      </c>
      <c r="S1184" s="274" t="s">
        <v>268</v>
      </c>
      <c r="T1184" s="274" t="s">
        <v>268</v>
      </c>
      <c r="U1184" s="274" t="s">
        <v>268</v>
      </c>
      <c r="V1184" s="274" t="s">
        <v>268</v>
      </c>
      <c r="W1184" s="274" t="s">
        <v>8430</v>
      </c>
      <c r="X1184" s="274" t="s">
        <v>3006</v>
      </c>
      <c r="Y1184" s="274" t="s">
        <v>277</v>
      </c>
      <c r="Z1184" s="274" t="s">
        <v>268</v>
      </c>
      <c r="AA1184" s="274" t="s">
        <v>268</v>
      </c>
      <c r="AB1184" s="274" t="s">
        <v>268</v>
      </c>
      <c r="AC1184" s="274" t="s">
        <v>268</v>
      </c>
      <c r="AD1184" s="274" t="s">
        <v>268</v>
      </c>
      <c r="AE1184" s="274" t="s">
        <v>287</v>
      </c>
      <c r="AF1184" s="274" t="s">
        <v>1811</v>
      </c>
      <c r="AG1184" s="274" t="s">
        <v>875</v>
      </c>
      <c r="AH1184" s="274" t="s">
        <v>1848</v>
      </c>
      <c r="AI1184" s="274" t="s">
        <v>5564</v>
      </c>
      <c r="AJ1184" s="274" t="s">
        <v>268</v>
      </c>
      <c r="AK1184" s="274" t="s">
        <v>354</v>
      </c>
      <c r="AL1184" s="274" t="s">
        <v>268</v>
      </c>
      <c r="AM1184" s="274" t="s">
        <v>353</v>
      </c>
      <c r="AN1184" s="274" t="s">
        <v>268</v>
      </c>
      <c r="AO1184" s="274" t="s">
        <v>268</v>
      </c>
      <c r="AP1184" s="274" t="s">
        <v>268</v>
      </c>
      <c r="AQ1184" s="274" t="s">
        <v>268</v>
      </c>
      <c r="AR1184" s="274" t="s">
        <v>268</v>
      </c>
      <c r="AS1184" s="274" t="s">
        <v>268</v>
      </c>
      <c r="AT1184" s="274" t="s">
        <v>268</v>
      </c>
      <c r="AU1184" s="274" t="s">
        <v>268</v>
      </c>
      <c r="AV1184" s="274" t="s">
        <v>268</v>
      </c>
      <c r="AW1184" s="274" t="s">
        <v>268</v>
      </c>
      <c r="AX1184" s="274" t="s">
        <v>268</v>
      </c>
      <c r="AY1184" s="274" t="s">
        <v>268</v>
      </c>
      <c r="AZ1184" s="274" t="s">
        <v>268</v>
      </c>
      <c r="BA1184" s="274" t="s">
        <v>268</v>
      </c>
      <c r="BB1184" s="274" t="s">
        <v>268</v>
      </c>
      <c r="BC1184" s="274" t="s">
        <v>268</v>
      </c>
      <c r="BD1184" s="274" t="s">
        <v>268</v>
      </c>
      <c r="BE1184" s="274" t="s">
        <v>268</v>
      </c>
      <c r="BF1184" s="274" t="s">
        <v>268</v>
      </c>
      <c r="BG1184" s="274" t="s">
        <v>268</v>
      </c>
      <c r="BH1184" s="274" t="s">
        <v>268</v>
      </c>
      <c r="BI1184" s="274" t="s">
        <v>268</v>
      </c>
      <c r="BJ1184" s="274" t="s">
        <v>268</v>
      </c>
      <c r="BK1184" s="274" t="s">
        <v>268</v>
      </c>
      <c r="BL1184" s="274" t="s">
        <v>268</v>
      </c>
      <c r="BM1184" s="274" t="s">
        <v>268</v>
      </c>
      <c r="BN1184" s="274" t="s">
        <v>268</v>
      </c>
      <c r="BO1184" s="274" t="s">
        <v>268</v>
      </c>
      <c r="BP1184" s="274" t="s">
        <v>268</v>
      </c>
      <c r="BQ1184" s="274" t="s">
        <v>268</v>
      </c>
      <c r="BR1184" s="274" t="s">
        <v>268</v>
      </c>
      <c r="BS1184" s="274" t="s">
        <v>268</v>
      </c>
      <c r="BT1184" s="274" t="s">
        <v>268</v>
      </c>
      <c r="BU1184" s="274" t="s">
        <v>268</v>
      </c>
      <c r="BV1184" s="274" t="s">
        <v>268</v>
      </c>
      <c r="BW1184" s="274" t="s">
        <v>268</v>
      </c>
      <c r="BX1184" s="274" t="s">
        <v>268</v>
      </c>
      <c r="BY1184" s="295">
        <v>22</v>
      </c>
      <c r="BZ1184" s="295">
        <v>22</v>
      </c>
      <c r="CA1184" s="298" t="s">
        <v>142</v>
      </c>
      <c r="CB1184" s="297">
        <v>123</v>
      </c>
      <c r="CC1184" s="284">
        <f t="shared" si="74"/>
        <v>0</v>
      </c>
      <c r="CD1184" s="295">
        <f t="shared" si="75"/>
        <v>22</v>
      </c>
      <c r="CE1184" s="284">
        <f t="shared" si="76"/>
        <v>1</v>
      </c>
      <c r="CF1184" s="295">
        <f t="shared" si="77"/>
        <v>0</v>
      </c>
      <c r="CG1184" s="274" t="s">
        <v>1817</v>
      </c>
      <c r="CH1184" s="274" t="s">
        <v>268</v>
      </c>
      <c r="CI1184" s="274" t="s">
        <v>268</v>
      </c>
      <c r="CJ1184" s="298" t="s">
        <v>271</v>
      </c>
      <c r="CK1184" s="297">
        <v>1</v>
      </c>
      <c r="CL1184" s="274" t="s">
        <v>268</v>
      </c>
      <c r="CM1184" s="274" t="s">
        <v>268</v>
      </c>
      <c r="CN1184" s="274" t="s">
        <v>268</v>
      </c>
      <c r="CO1184" s="274" t="s">
        <v>268</v>
      </c>
      <c r="CP1184" s="274" t="s">
        <v>268</v>
      </c>
      <c r="CQ1184" s="274" t="s">
        <v>268</v>
      </c>
      <c r="CR1184" s="274" t="s">
        <v>877</v>
      </c>
      <c r="CS1184" s="274">
        <v>8.36</v>
      </c>
      <c r="CT1184" s="274" t="s">
        <v>268</v>
      </c>
      <c r="CU1184" s="274">
        <v>8.36</v>
      </c>
      <c r="CV1184" s="274">
        <v>365</v>
      </c>
      <c r="CW1184" s="274" t="s">
        <v>878</v>
      </c>
      <c r="CX1184" s="274" t="s">
        <v>835</v>
      </c>
      <c r="CY1184" s="274" t="s">
        <v>836</v>
      </c>
      <c r="CZ1184" s="274" t="s">
        <v>837</v>
      </c>
      <c r="DA1184" s="274" t="s">
        <v>268</v>
      </c>
      <c r="DB1184" s="274" t="s">
        <v>268</v>
      </c>
      <c r="DC1184" s="274" t="s">
        <v>268</v>
      </c>
      <c r="DD1184" s="274" t="s">
        <v>268</v>
      </c>
      <c r="DE1184" s="274" t="s">
        <v>268</v>
      </c>
      <c r="DF1184" s="274" t="s">
        <v>268</v>
      </c>
      <c r="DG1184" s="299">
        <f>IFERROR(IF(CA1184="D",IF(CK1184="A dispo.",CD1184*VLOOKUP('DATI INPUT'!$F$27,TARIFFE_UD,2,FALSE),CD1184*VLOOKUP(CK1184,TARIFFE_UD,2,FALSE)),CD1184*VLOOKUP(CB1184-100,TARIFFE_UND,2,FALSE)),0)</f>
        <v>13.551151268062355</v>
      </c>
      <c r="DH1184" s="299">
        <f>IFERROR(IF(CA1184="D",IF(CK1184="A dispo.",CF1184*VLOOKUP('DATI INPUT'!$F$27,TARIFFE_UD,3,FALSE),CF1184*VLOOKUP(CK1184,TARIFFE_UD,3,FALSE)),CF1184*VLOOKUP(CB1184-100,TARIFFE_UND,3,FALSE)),0)</f>
        <v>0</v>
      </c>
    </row>
    <row r="1185" spans="1:112" x14ac:dyDescent="0.25">
      <c r="A1185" s="274" t="s">
        <v>8803</v>
      </c>
      <c r="B1185" s="274" t="s">
        <v>1153</v>
      </c>
      <c r="C1185" s="274" t="s">
        <v>8804</v>
      </c>
      <c r="D1185" s="274" t="s">
        <v>5330</v>
      </c>
      <c r="E1185" s="274" t="s">
        <v>268</v>
      </c>
      <c r="F1185" s="274" t="s">
        <v>156</v>
      </c>
      <c r="G1185" s="274" t="s">
        <v>5331</v>
      </c>
      <c r="H1185" s="274" t="s">
        <v>849</v>
      </c>
      <c r="I1185" s="274" t="s">
        <v>5332</v>
      </c>
      <c r="J1185" s="274" t="s">
        <v>156</v>
      </c>
      <c r="K1185" s="274" t="s">
        <v>5333</v>
      </c>
      <c r="L1185" s="274" t="s">
        <v>960</v>
      </c>
      <c r="M1185" s="274" t="s">
        <v>5334</v>
      </c>
      <c r="N1185" s="274" t="s">
        <v>984</v>
      </c>
      <c r="O1185" s="274" t="s">
        <v>873</v>
      </c>
      <c r="P1185" s="274" t="s">
        <v>1901</v>
      </c>
      <c r="Q1185" s="274" t="s">
        <v>346</v>
      </c>
      <c r="R1185" s="274" t="s">
        <v>268</v>
      </c>
      <c r="S1185" s="274" t="s">
        <v>268</v>
      </c>
      <c r="T1185" s="274" t="s">
        <v>268</v>
      </c>
      <c r="U1185" s="274" t="s">
        <v>268</v>
      </c>
      <c r="V1185" s="274" t="s">
        <v>268</v>
      </c>
      <c r="W1185" s="274" t="s">
        <v>5334</v>
      </c>
      <c r="X1185" s="274" t="s">
        <v>1901</v>
      </c>
      <c r="Y1185" s="274" t="s">
        <v>346</v>
      </c>
      <c r="Z1185" s="274" t="s">
        <v>268</v>
      </c>
      <c r="AA1185" s="274" t="s">
        <v>268</v>
      </c>
      <c r="AB1185" s="274" t="s">
        <v>268</v>
      </c>
      <c r="AC1185" s="274" t="s">
        <v>268</v>
      </c>
      <c r="AD1185" s="274" t="s">
        <v>268</v>
      </c>
      <c r="AE1185" s="274" t="s">
        <v>287</v>
      </c>
      <c r="AF1185" s="274" t="s">
        <v>1811</v>
      </c>
      <c r="AG1185" s="274" t="s">
        <v>875</v>
      </c>
      <c r="AH1185" s="274" t="s">
        <v>380</v>
      </c>
      <c r="AI1185" s="274" t="s">
        <v>898</v>
      </c>
      <c r="AJ1185" s="274" t="s">
        <v>268</v>
      </c>
      <c r="AK1185" s="274" t="s">
        <v>395</v>
      </c>
      <c r="AL1185" s="274" t="s">
        <v>268</v>
      </c>
      <c r="AM1185" s="274" t="s">
        <v>353</v>
      </c>
      <c r="AN1185" s="274" t="s">
        <v>268</v>
      </c>
      <c r="AO1185" s="274" t="s">
        <v>268</v>
      </c>
      <c r="AP1185" s="274" t="s">
        <v>268</v>
      </c>
      <c r="AQ1185" s="274" t="s">
        <v>268</v>
      </c>
      <c r="AR1185" s="274" t="s">
        <v>268</v>
      </c>
      <c r="AS1185" s="274" t="s">
        <v>268</v>
      </c>
      <c r="AT1185" s="274" t="s">
        <v>268</v>
      </c>
      <c r="AU1185" s="274" t="s">
        <v>268</v>
      </c>
      <c r="AV1185" s="274" t="s">
        <v>268</v>
      </c>
      <c r="AW1185" s="274" t="s">
        <v>268</v>
      </c>
      <c r="AX1185" s="274" t="s">
        <v>268</v>
      </c>
      <c r="AY1185" s="274" t="s">
        <v>268</v>
      </c>
      <c r="AZ1185" s="274" t="s">
        <v>268</v>
      </c>
      <c r="BA1185" s="274" t="s">
        <v>268</v>
      </c>
      <c r="BB1185" s="274" t="s">
        <v>268</v>
      </c>
      <c r="BC1185" s="274" t="s">
        <v>268</v>
      </c>
      <c r="BD1185" s="274" t="s">
        <v>268</v>
      </c>
      <c r="BE1185" s="274" t="s">
        <v>268</v>
      </c>
      <c r="BF1185" s="274" t="s">
        <v>268</v>
      </c>
      <c r="BG1185" s="274" t="s">
        <v>268</v>
      </c>
      <c r="BH1185" s="274" t="s">
        <v>268</v>
      </c>
      <c r="BI1185" s="274" t="s">
        <v>268</v>
      </c>
      <c r="BJ1185" s="274" t="s">
        <v>268</v>
      </c>
      <c r="BK1185" s="274" t="s">
        <v>268</v>
      </c>
      <c r="BL1185" s="274" t="s">
        <v>268</v>
      </c>
      <c r="BM1185" s="274" t="s">
        <v>268</v>
      </c>
      <c r="BN1185" s="274" t="s">
        <v>268</v>
      </c>
      <c r="BO1185" s="274" t="s">
        <v>268</v>
      </c>
      <c r="BP1185" s="274" t="s">
        <v>268</v>
      </c>
      <c r="BQ1185" s="274" t="s">
        <v>268</v>
      </c>
      <c r="BR1185" s="274" t="s">
        <v>268</v>
      </c>
      <c r="BS1185" s="274" t="s">
        <v>268</v>
      </c>
      <c r="BT1185" s="274" t="s">
        <v>268</v>
      </c>
      <c r="BU1185" s="274" t="s">
        <v>268</v>
      </c>
      <c r="BV1185" s="274" t="s">
        <v>268</v>
      </c>
      <c r="BW1185" s="274" t="s">
        <v>268</v>
      </c>
      <c r="BX1185" s="274" t="s">
        <v>268</v>
      </c>
      <c r="BY1185" s="295">
        <v>24.25</v>
      </c>
      <c r="BZ1185" s="295">
        <v>24.25</v>
      </c>
      <c r="CA1185" s="298" t="s">
        <v>142</v>
      </c>
      <c r="CB1185" s="297">
        <v>123</v>
      </c>
      <c r="CC1185" s="284">
        <f t="shared" si="74"/>
        <v>0</v>
      </c>
      <c r="CD1185" s="295">
        <f t="shared" si="75"/>
        <v>24.25</v>
      </c>
      <c r="CE1185" s="284">
        <f t="shared" si="76"/>
        <v>1</v>
      </c>
      <c r="CF1185" s="295">
        <f t="shared" si="77"/>
        <v>0</v>
      </c>
      <c r="CG1185" s="274" t="s">
        <v>1817</v>
      </c>
      <c r="CH1185" s="274" t="s">
        <v>268</v>
      </c>
      <c r="CI1185" s="274" t="s">
        <v>268</v>
      </c>
      <c r="CJ1185" s="298" t="s">
        <v>271</v>
      </c>
      <c r="CK1185" s="297">
        <v>1</v>
      </c>
      <c r="CL1185" s="274" t="s">
        <v>268</v>
      </c>
      <c r="CM1185" s="274" t="s">
        <v>268</v>
      </c>
      <c r="CN1185" s="274" t="s">
        <v>268</v>
      </c>
      <c r="CO1185" s="274" t="s">
        <v>268</v>
      </c>
      <c r="CP1185" s="274" t="s">
        <v>268</v>
      </c>
      <c r="CQ1185" s="274" t="s">
        <v>268</v>
      </c>
      <c r="CR1185" s="274" t="s">
        <v>877</v>
      </c>
      <c r="CS1185" s="274">
        <v>9.2200000000000006</v>
      </c>
      <c r="CT1185" s="274" t="s">
        <v>268</v>
      </c>
      <c r="CU1185" s="274">
        <v>9.2200000000000006</v>
      </c>
      <c r="CV1185" s="274">
        <v>365</v>
      </c>
      <c r="CW1185" s="274" t="s">
        <v>878</v>
      </c>
      <c r="CX1185" s="274" t="s">
        <v>835</v>
      </c>
      <c r="CY1185" s="274" t="s">
        <v>836</v>
      </c>
      <c r="CZ1185" s="274" t="s">
        <v>837</v>
      </c>
      <c r="DA1185" s="274" t="s">
        <v>268</v>
      </c>
      <c r="DB1185" s="274" t="s">
        <v>268</v>
      </c>
      <c r="DC1185" s="274" t="s">
        <v>268</v>
      </c>
      <c r="DD1185" s="274" t="s">
        <v>268</v>
      </c>
      <c r="DE1185" s="274" t="s">
        <v>268</v>
      </c>
      <c r="DF1185" s="274" t="s">
        <v>268</v>
      </c>
      <c r="DG1185" s="299">
        <f>IFERROR(IF(CA1185="D",IF(CK1185="A dispo.",CD1185*VLOOKUP('DATI INPUT'!$F$27,TARIFFE_UD,2,FALSE),CD1185*VLOOKUP(CK1185,TARIFFE_UD,2,FALSE)),CD1185*VLOOKUP(CB1185-100,TARIFFE_UND,2,FALSE)),0)</f>
        <v>14.937064465932369</v>
      </c>
      <c r="DH1185" s="299">
        <f>IFERROR(IF(CA1185="D",IF(CK1185="A dispo.",CF1185*VLOOKUP('DATI INPUT'!$F$27,TARIFFE_UD,3,FALSE),CF1185*VLOOKUP(CK1185,TARIFFE_UD,3,FALSE)),CF1185*VLOOKUP(CB1185-100,TARIFFE_UND,3,FALSE)),0)</f>
        <v>0</v>
      </c>
    </row>
    <row r="1186" spans="1:112" x14ac:dyDescent="0.25">
      <c r="A1186" s="274" t="s">
        <v>8805</v>
      </c>
      <c r="B1186" s="274" t="s">
        <v>6131</v>
      </c>
      <c r="C1186" s="274" t="s">
        <v>8806</v>
      </c>
      <c r="D1186" s="274" t="s">
        <v>6133</v>
      </c>
      <c r="E1186" s="274" t="s">
        <v>268</v>
      </c>
      <c r="F1186" s="274" t="s">
        <v>156</v>
      </c>
      <c r="G1186" s="274" t="s">
        <v>6134</v>
      </c>
      <c r="H1186" s="274" t="s">
        <v>6135</v>
      </c>
      <c r="I1186" s="274" t="s">
        <v>6136</v>
      </c>
      <c r="J1186" s="274" t="s">
        <v>274</v>
      </c>
      <c r="K1186" s="274" t="s">
        <v>1199</v>
      </c>
      <c r="L1186" s="274" t="s">
        <v>960</v>
      </c>
      <c r="M1186" s="274" t="s">
        <v>6137</v>
      </c>
      <c r="N1186" s="274" t="s">
        <v>984</v>
      </c>
      <c r="O1186" s="274" t="s">
        <v>873</v>
      </c>
      <c r="P1186" s="274" t="s">
        <v>1310</v>
      </c>
      <c r="Q1186" s="274" t="s">
        <v>341</v>
      </c>
      <c r="R1186" s="274" t="s">
        <v>268</v>
      </c>
      <c r="S1186" s="274" t="s">
        <v>268</v>
      </c>
      <c r="T1186" s="274" t="s">
        <v>268</v>
      </c>
      <c r="U1186" s="274" t="s">
        <v>268</v>
      </c>
      <c r="V1186" s="274" t="s">
        <v>268</v>
      </c>
      <c r="W1186" s="274" t="s">
        <v>6137</v>
      </c>
      <c r="X1186" s="274" t="s">
        <v>1310</v>
      </c>
      <c r="Y1186" s="274" t="s">
        <v>341</v>
      </c>
      <c r="Z1186" s="274" t="s">
        <v>268</v>
      </c>
      <c r="AA1186" s="274" t="s">
        <v>268</v>
      </c>
      <c r="AB1186" s="274" t="s">
        <v>268</v>
      </c>
      <c r="AC1186" s="274" t="s">
        <v>268</v>
      </c>
      <c r="AD1186" s="274" t="s">
        <v>268</v>
      </c>
      <c r="AE1186" s="274" t="s">
        <v>287</v>
      </c>
      <c r="AF1186" s="274" t="s">
        <v>1811</v>
      </c>
      <c r="AG1186" s="274" t="s">
        <v>875</v>
      </c>
      <c r="AH1186" s="274" t="s">
        <v>1812</v>
      </c>
      <c r="AI1186" s="274" t="s">
        <v>766</v>
      </c>
      <c r="AJ1186" s="274" t="s">
        <v>268</v>
      </c>
      <c r="AK1186" s="274" t="s">
        <v>354</v>
      </c>
      <c r="AL1186" s="274" t="s">
        <v>268</v>
      </c>
      <c r="AM1186" s="274" t="s">
        <v>353</v>
      </c>
      <c r="AN1186" s="274" t="s">
        <v>287</v>
      </c>
      <c r="AO1186" s="274" t="s">
        <v>1811</v>
      </c>
      <c r="AP1186" s="274" t="s">
        <v>875</v>
      </c>
      <c r="AQ1186" s="274" t="s">
        <v>1812</v>
      </c>
      <c r="AR1186" s="274" t="s">
        <v>766</v>
      </c>
      <c r="AS1186" s="274" t="s">
        <v>268</v>
      </c>
      <c r="AT1186" s="274" t="s">
        <v>410</v>
      </c>
      <c r="AU1186" s="274" t="s">
        <v>268</v>
      </c>
      <c r="AV1186" s="274" t="s">
        <v>353</v>
      </c>
      <c r="AW1186" s="274" t="s">
        <v>268</v>
      </c>
      <c r="AX1186" s="274" t="s">
        <v>268</v>
      </c>
      <c r="AY1186" s="274" t="s">
        <v>268</v>
      </c>
      <c r="AZ1186" s="274" t="s">
        <v>268</v>
      </c>
      <c r="BA1186" s="274" t="s">
        <v>268</v>
      </c>
      <c r="BB1186" s="274" t="s">
        <v>268</v>
      </c>
      <c r="BC1186" s="274" t="s">
        <v>268</v>
      </c>
      <c r="BD1186" s="274" t="s">
        <v>268</v>
      </c>
      <c r="BE1186" s="274" t="s">
        <v>268</v>
      </c>
      <c r="BF1186" s="274" t="s">
        <v>268</v>
      </c>
      <c r="BG1186" s="274" t="s">
        <v>268</v>
      </c>
      <c r="BH1186" s="274" t="s">
        <v>268</v>
      </c>
      <c r="BI1186" s="274" t="s">
        <v>268</v>
      </c>
      <c r="BJ1186" s="274" t="s">
        <v>268</v>
      </c>
      <c r="BK1186" s="274" t="s">
        <v>268</v>
      </c>
      <c r="BL1186" s="274" t="s">
        <v>268</v>
      </c>
      <c r="BM1186" s="274" t="s">
        <v>268</v>
      </c>
      <c r="BN1186" s="274" t="s">
        <v>268</v>
      </c>
      <c r="BO1186" s="274" t="s">
        <v>268</v>
      </c>
      <c r="BP1186" s="274" t="s">
        <v>268</v>
      </c>
      <c r="BQ1186" s="274" t="s">
        <v>268</v>
      </c>
      <c r="BR1186" s="274" t="s">
        <v>268</v>
      </c>
      <c r="BS1186" s="274" t="s">
        <v>268</v>
      </c>
      <c r="BT1186" s="274" t="s">
        <v>268</v>
      </c>
      <c r="BU1186" s="274" t="s">
        <v>268</v>
      </c>
      <c r="BV1186" s="274" t="s">
        <v>268</v>
      </c>
      <c r="BW1186" s="274" t="s">
        <v>268</v>
      </c>
      <c r="BX1186" s="274" t="s">
        <v>268</v>
      </c>
      <c r="BY1186" s="295">
        <v>22</v>
      </c>
      <c r="BZ1186" s="295">
        <v>22</v>
      </c>
      <c r="CA1186" s="298" t="s">
        <v>142</v>
      </c>
      <c r="CB1186" s="297">
        <v>123</v>
      </c>
      <c r="CC1186" s="284">
        <f t="shared" si="74"/>
        <v>0</v>
      </c>
      <c r="CD1186" s="295">
        <f t="shared" si="75"/>
        <v>22</v>
      </c>
      <c r="CE1186" s="284">
        <f t="shared" si="76"/>
        <v>1</v>
      </c>
      <c r="CF1186" s="295">
        <f t="shared" si="77"/>
        <v>0</v>
      </c>
      <c r="CG1186" s="274" t="s">
        <v>1817</v>
      </c>
      <c r="CH1186" s="274" t="s">
        <v>268</v>
      </c>
      <c r="CI1186" s="274" t="s">
        <v>268</v>
      </c>
      <c r="CJ1186" s="298" t="s">
        <v>275</v>
      </c>
      <c r="CK1186" s="297">
        <v>3</v>
      </c>
      <c r="CL1186" s="274" t="s">
        <v>268</v>
      </c>
      <c r="CM1186" s="274" t="s">
        <v>268</v>
      </c>
      <c r="CN1186" s="274" t="s">
        <v>268</v>
      </c>
      <c r="CO1186" s="274" t="s">
        <v>268</v>
      </c>
      <c r="CP1186" s="274" t="s">
        <v>268</v>
      </c>
      <c r="CQ1186" s="274" t="s">
        <v>268</v>
      </c>
      <c r="CR1186" s="274" t="s">
        <v>877</v>
      </c>
      <c r="CS1186" s="274">
        <v>10.78</v>
      </c>
      <c r="CT1186" s="274" t="s">
        <v>268</v>
      </c>
      <c r="CU1186" s="274">
        <v>10.78</v>
      </c>
      <c r="CV1186" s="274">
        <v>365</v>
      </c>
      <c r="CW1186" s="274" t="s">
        <v>878</v>
      </c>
      <c r="CX1186" s="274" t="s">
        <v>835</v>
      </c>
      <c r="CY1186" s="274" t="s">
        <v>836</v>
      </c>
      <c r="CZ1186" s="274" t="s">
        <v>837</v>
      </c>
      <c r="DA1186" s="274" t="s">
        <v>268</v>
      </c>
      <c r="DB1186" s="274" t="s">
        <v>268</v>
      </c>
      <c r="DC1186" s="274" t="s">
        <v>268</v>
      </c>
      <c r="DD1186" s="274" t="s">
        <v>268</v>
      </c>
      <c r="DE1186" s="274" t="s">
        <v>268</v>
      </c>
      <c r="DF1186" s="274" t="s">
        <v>268</v>
      </c>
      <c r="DG1186" s="299">
        <f>IFERROR(IF(CA1186="D",IF(CK1186="A dispo.",CD1186*VLOOKUP('DATI INPUT'!$F$27,TARIFFE_UD,2,FALSE),CD1186*VLOOKUP(CK1186,TARIFFE_UD,2,FALSE)),CD1186*VLOOKUP(CB1186-100,TARIFFE_UND,2,FALSE)),0)</f>
        <v>17.422908773223028</v>
      </c>
      <c r="DH1186" s="299">
        <f>IFERROR(IF(CA1186="D",IF(CK1186="A dispo.",CF1186*VLOOKUP('DATI INPUT'!$F$27,TARIFFE_UD,3,FALSE),CF1186*VLOOKUP(CK1186,TARIFFE_UD,3,FALSE)),CF1186*VLOOKUP(CB1186-100,TARIFFE_UND,3,FALSE)),0)</f>
        <v>0</v>
      </c>
    </row>
    <row r="1187" spans="1:112" hidden="1" x14ac:dyDescent="0.25">
      <c r="A1187" s="274" t="s">
        <v>8807</v>
      </c>
      <c r="B1187" s="274" t="s">
        <v>8219</v>
      </c>
      <c r="C1187" s="274" t="s">
        <v>8808</v>
      </c>
      <c r="D1187" s="274" t="s">
        <v>8221</v>
      </c>
      <c r="E1187" s="274" t="s">
        <v>268</v>
      </c>
      <c r="F1187" s="274" t="s">
        <v>156</v>
      </c>
      <c r="G1187" s="274" t="s">
        <v>8222</v>
      </c>
      <c r="H1187" s="274" t="s">
        <v>8223</v>
      </c>
      <c r="I1187" s="274" t="s">
        <v>362</v>
      </c>
      <c r="J1187" s="274" t="s">
        <v>274</v>
      </c>
      <c r="K1187" s="274" t="s">
        <v>8224</v>
      </c>
      <c r="L1187" s="274" t="s">
        <v>1567</v>
      </c>
      <c r="M1187" s="274" t="s">
        <v>8225</v>
      </c>
      <c r="N1187" s="274" t="s">
        <v>1567</v>
      </c>
      <c r="O1187" s="274" t="s">
        <v>1731</v>
      </c>
      <c r="P1187" s="274" t="s">
        <v>8226</v>
      </c>
      <c r="Q1187" s="274" t="s">
        <v>280</v>
      </c>
      <c r="R1187" s="274" t="s">
        <v>268</v>
      </c>
      <c r="S1187" s="274" t="s">
        <v>268</v>
      </c>
      <c r="T1187" s="274" t="s">
        <v>268</v>
      </c>
      <c r="U1187" s="274" t="s">
        <v>268</v>
      </c>
      <c r="V1187" s="274" t="s">
        <v>268</v>
      </c>
      <c r="W1187" s="274" t="s">
        <v>7789</v>
      </c>
      <c r="X1187" s="274" t="s">
        <v>1934</v>
      </c>
      <c r="Y1187" s="274" t="s">
        <v>503</v>
      </c>
      <c r="Z1187" s="274" t="s">
        <v>268</v>
      </c>
      <c r="AA1187" s="274" t="s">
        <v>268</v>
      </c>
      <c r="AB1187" s="274" t="s">
        <v>268</v>
      </c>
      <c r="AC1187" s="274" t="s">
        <v>268</v>
      </c>
      <c r="AD1187" s="274" t="s">
        <v>268</v>
      </c>
      <c r="AE1187" s="274" t="s">
        <v>287</v>
      </c>
      <c r="AF1187" s="274" t="s">
        <v>1811</v>
      </c>
      <c r="AG1187" s="274" t="s">
        <v>875</v>
      </c>
      <c r="AH1187" s="274" t="s">
        <v>1935</v>
      </c>
      <c r="AI1187" s="274" t="s">
        <v>4309</v>
      </c>
      <c r="AJ1187" s="274" t="s">
        <v>268</v>
      </c>
      <c r="AK1187" s="274" t="s">
        <v>352</v>
      </c>
      <c r="AL1187" s="274" t="s">
        <v>268</v>
      </c>
      <c r="AM1187" s="274" t="s">
        <v>353</v>
      </c>
      <c r="AN1187" s="274" t="s">
        <v>268</v>
      </c>
      <c r="AO1187" s="274" t="s">
        <v>268</v>
      </c>
      <c r="AP1187" s="274" t="s">
        <v>268</v>
      </c>
      <c r="AQ1187" s="274" t="s">
        <v>268</v>
      </c>
      <c r="AR1187" s="274" t="s">
        <v>268</v>
      </c>
      <c r="AS1187" s="274" t="s">
        <v>268</v>
      </c>
      <c r="AT1187" s="274" t="s">
        <v>268</v>
      </c>
      <c r="AU1187" s="274" t="s">
        <v>268</v>
      </c>
      <c r="AV1187" s="274" t="s">
        <v>268</v>
      </c>
      <c r="AW1187" s="274" t="s">
        <v>268</v>
      </c>
      <c r="AX1187" s="274" t="s">
        <v>268</v>
      </c>
      <c r="AY1187" s="274" t="s">
        <v>268</v>
      </c>
      <c r="AZ1187" s="274" t="s">
        <v>268</v>
      </c>
      <c r="BA1187" s="274" t="s">
        <v>268</v>
      </c>
      <c r="BB1187" s="274" t="s">
        <v>268</v>
      </c>
      <c r="BC1187" s="274" t="s">
        <v>268</v>
      </c>
      <c r="BD1187" s="274" t="s">
        <v>268</v>
      </c>
      <c r="BE1187" s="274" t="s">
        <v>268</v>
      </c>
      <c r="BF1187" s="274" t="s">
        <v>268</v>
      </c>
      <c r="BG1187" s="274" t="s">
        <v>268</v>
      </c>
      <c r="BH1187" s="274" t="s">
        <v>268</v>
      </c>
      <c r="BI1187" s="274" t="s">
        <v>268</v>
      </c>
      <c r="BJ1187" s="274" t="s">
        <v>268</v>
      </c>
      <c r="BK1187" s="274" t="s">
        <v>268</v>
      </c>
      <c r="BL1187" s="274" t="s">
        <v>268</v>
      </c>
      <c r="BM1187" s="274" t="s">
        <v>268</v>
      </c>
      <c r="BN1187" s="274" t="s">
        <v>268</v>
      </c>
      <c r="BO1187" s="274" t="s">
        <v>268</v>
      </c>
      <c r="BP1187" s="274" t="s">
        <v>268</v>
      </c>
      <c r="BQ1187" s="274" t="s">
        <v>268</v>
      </c>
      <c r="BR1187" s="274" t="s">
        <v>268</v>
      </c>
      <c r="BS1187" s="274" t="s">
        <v>268</v>
      </c>
      <c r="BT1187" s="274" t="s">
        <v>268</v>
      </c>
      <c r="BU1187" s="274" t="s">
        <v>268</v>
      </c>
      <c r="BV1187" s="274" t="s">
        <v>268</v>
      </c>
      <c r="BW1187" s="274" t="s">
        <v>268</v>
      </c>
      <c r="BX1187" s="274" t="s">
        <v>268</v>
      </c>
      <c r="BY1187" s="295">
        <v>27.4</v>
      </c>
      <c r="BZ1187" s="295">
        <v>27.4</v>
      </c>
      <c r="CA1187" s="298" t="s">
        <v>142</v>
      </c>
      <c r="CB1187" s="297">
        <v>123</v>
      </c>
      <c r="CC1187" s="284">
        <f t="shared" si="74"/>
        <v>0</v>
      </c>
      <c r="CD1187" s="295">
        <f t="shared" si="75"/>
        <v>27.4</v>
      </c>
      <c r="CE1187" s="284">
        <f t="shared" si="76"/>
        <v>1</v>
      </c>
      <c r="CF1187" s="295">
        <f t="shared" si="77"/>
        <v>0</v>
      </c>
      <c r="CG1187" s="274" t="s">
        <v>1817</v>
      </c>
      <c r="CH1187" s="274" t="s">
        <v>268</v>
      </c>
      <c r="CI1187" s="274" t="s">
        <v>268</v>
      </c>
      <c r="CJ1187" s="298" t="s">
        <v>268</v>
      </c>
      <c r="CK1187" s="298" t="s">
        <v>736</v>
      </c>
      <c r="CL1187" s="274" t="s">
        <v>268</v>
      </c>
      <c r="CM1187" s="274" t="s">
        <v>268</v>
      </c>
      <c r="CN1187" s="274" t="s">
        <v>268</v>
      </c>
      <c r="CO1187" s="274" t="s">
        <v>268</v>
      </c>
      <c r="CP1187" s="274" t="s">
        <v>268</v>
      </c>
      <c r="CQ1187" s="274" t="s">
        <v>8809</v>
      </c>
      <c r="CR1187" s="274" t="s">
        <v>877</v>
      </c>
      <c r="CS1187" s="274">
        <v>13.43</v>
      </c>
      <c r="CT1187" s="274" t="s">
        <v>268</v>
      </c>
      <c r="CU1187" s="274">
        <v>13.43</v>
      </c>
      <c r="CV1187" s="274">
        <v>365</v>
      </c>
      <c r="CW1187" s="274" t="s">
        <v>878</v>
      </c>
      <c r="CX1187" s="274" t="s">
        <v>835</v>
      </c>
      <c r="CY1187" s="274" t="s">
        <v>836</v>
      </c>
      <c r="CZ1187" s="274" t="s">
        <v>837</v>
      </c>
      <c r="DA1187" s="274" t="s">
        <v>268</v>
      </c>
      <c r="DB1187" s="274" t="s">
        <v>268</v>
      </c>
      <c r="DC1187" s="274" t="s">
        <v>268</v>
      </c>
      <c r="DD1187" s="274" t="s">
        <v>268</v>
      </c>
      <c r="DE1187" s="274" t="s">
        <v>268</v>
      </c>
      <c r="DF1187" s="274" t="s">
        <v>268</v>
      </c>
      <c r="DG1187" s="299">
        <f>IFERROR(IF(CA1187="D",IF(CK1187="A dispo.",CD1187*VLOOKUP('DATI INPUT'!$F$27,TARIFFE_UD,2,FALSE),CD1187*VLOOKUP(CK1187,TARIFFE_UD,2,FALSE)),CD1187*VLOOKUP(CB1187-100,TARIFFE_UND,2,FALSE)),0)</f>
        <v>21.699440926650496</v>
      </c>
      <c r="DH1187" s="299">
        <f>IFERROR(IF(CA1187="D",IF(CK1187="A dispo.",CF1187*VLOOKUP('DATI INPUT'!$F$27,TARIFFE_UD,3,FALSE),CF1187*VLOOKUP(CK1187,TARIFFE_UD,3,FALSE)),CF1187*VLOOKUP(CB1187-100,TARIFFE_UND,3,FALSE)),0)</f>
        <v>0</v>
      </c>
    </row>
    <row r="1188" spans="1:112" hidden="1" x14ac:dyDescent="0.25">
      <c r="A1188" s="274" t="s">
        <v>8810</v>
      </c>
      <c r="B1188" s="274" t="s">
        <v>8811</v>
      </c>
      <c r="C1188" s="274" t="s">
        <v>1086</v>
      </c>
      <c r="D1188" s="274" t="s">
        <v>8812</v>
      </c>
      <c r="E1188" s="274" t="s">
        <v>268</v>
      </c>
      <c r="F1188" s="274" t="s">
        <v>156</v>
      </c>
      <c r="G1188" s="274" t="s">
        <v>8813</v>
      </c>
      <c r="H1188" s="274" t="s">
        <v>8814</v>
      </c>
      <c r="I1188" s="274" t="s">
        <v>492</v>
      </c>
      <c r="J1188" s="274" t="s">
        <v>156</v>
      </c>
      <c r="K1188" s="274" t="s">
        <v>8815</v>
      </c>
      <c r="L1188" s="274" t="s">
        <v>871</v>
      </c>
      <c r="M1188" s="274" t="s">
        <v>8816</v>
      </c>
      <c r="N1188" s="274" t="s">
        <v>8817</v>
      </c>
      <c r="O1188" s="274" t="s">
        <v>8818</v>
      </c>
      <c r="P1188" s="274" t="s">
        <v>8819</v>
      </c>
      <c r="Q1188" s="274" t="s">
        <v>268</v>
      </c>
      <c r="R1188" s="274" t="s">
        <v>268</v>
      </c>
      <c r="S1188" s="274" t="s">
        <v>268</v>
      </c>
      <c r="T1188" s="274" t="s">
        <v>268</v>
      </c>
      <c r="U1188" s="274" t="s">
        <v>268</v>
      </c>
      <c r="V1188" s="274" t="s">
        <v>268</v>
      </c>
      <c r="W1188" s="274" t="s">
        <v>4113</v>
      </c>
      <c r="X1188" s="274" t="s">
        <v>1310</v>
      </c>
      <c r="Y1188" s="274" t="s">
        <v>279</v>
      </c>
      <c r="Z1188" s="274" t="s">
        <v>268</v>
      </c>
      <c r="AA1188" s="274" t="s">
        <v>268</v>
      </c>
      <c r="AB1188" s="274" t="s">
        <v>268</v>
      </c>
      <c r="AC1188" s="274" t="s">
        <v>268</v>
      </c>
      <c r="AD1188" s="274" t="s">
        <v>268</v>
      </c>
      <c r="AE1188" s="274" t="s">
        <v>287</v>
      </c>
      <c r="AF1188" s="274" t="s">
        <v>1811</v>
      </c>
      <c r="AG1188" s="274" t="s">
        <v>875</v>
      </c>
      <c r="AH1188" s="274" t="s">
        <v>1812</v>
      </c>
      <c r="AI1188" s="274" t="s">
        <v>1277</v>
      </c>
      <c r="AJ1188" s="274" t="s">
        <v>268</v>
      </c>
      <c r="AK1188" s="274" t="s">
        <v>381</v>
      </c>
      <c r="AL1188" s="274" t="s">
        <v>268</v>
      </c>
      <c r="AM1188" s="274" t="s">
        <v>405</v>
      </c>
      <c r="AN1188" s="274" t="s">
        <v>268</v>
      </c>
      <c r="AO1188" s="274" t="s">
        <v>268</v>
      </c>
      <c r="AP1188" s="274" t="s">
        <v>268</v>
      </c>
      <c r="AQ1188" s="274" t="s">
        <v>268</v>
      </c>
      <c r="AR1188" s="274" t="s">
        <v>268</v>
      </c>
      <c r="AS1188" s="274" t="s">
        <v>268</v>
      </c>
      <c r="AT1188" s="274" t="s">
        <v>268</v>
      </c>
      <c r="AU1188" s="274" t="s">
        <v>268</v>
      </c>
      <c r="AV1188" s="274" t="s">
        <v>268</v>
      </c>
      <c r="AW1188" s="274" t="s">
        <v>268</v>
      </c>
      <c r="AX1188" s="274" t="s">
        <v>268</v>
      </c>
      <c r="AY1188" s="274" t="s">
        <v>268</v>
      </c>
      <c r="AZ1188" s="274" t="s">
        <v>268</v>
      </c>
      <c r="BA1188" s="274" t="s">
        <v>268</v>
      </c>
      <c r="BB1188" s="274" t="s">
        <v>268</v>
      </c>
      <c r="BC1188" s="274" t="s">
        <v>268</v>
      </c>
      <c r="BD1188" s="274" t="s">
        <v>268</v>
      </c>
      <c r="BE1188" s="274" t="s">
        <v>268</v>
      </c>
      <c r="BF1188" s="274" t="s">
        <v>268</v>
      </c>
      <c r="BG1188" s="274" t="s">
        <v>268</v>
      </c>
      <c r="BH1188" s="274" t="s">
        <v>268</v>
      </c>
      <c r="BI1188" s="274" t="s">
        <v>268</v>
      </c>
      <c r="BJ1188" s="274" t="s">
        <v>268</v>
      </c>
      <c r="BK1188" s="274" t="s">
        <v>268</v>
      </c>
      <c r="BL1188" s="274" t="s">
        <v>268</v>
      </c>
      <c r="BM1188" s="274" t="s">
        <v>268</v>
      </c>
      <c r="BN1188" s="274" t="s">
        <v>268</v>
      </c>
      <c r="BO1188" s="274" t="s">
        <v>268</v>
      </c>
      <c r="BP1188" s="274" t="s">
        <v>268</v>
      </c>
      <c r="BQ1188" s="274" t="s">
        <v>268</v>
      </c>
      <c r="BR1188" s="274" t="s">
        <v>268</v>
      </c>
      <c r="BS1188" s="274" t="s">
        <v>268</v>
      </c>
      <c r="BT1188" s="274" t="s">
        <v>268</v>
      </c>
      <c r="BU1188" s="274" t="s">
        <v>268</v>
      </c>
      <c r="BV1188" s="274" t="s">
        <v>268</v>
      </c>
      <c r="BW1188" s="274" t="s">
        <v>268</v>
      </c>
      <c r="BX1188" s="274" t="s">
        <v>268</v>
      </c>
      <c r="BY1188" s="295">
        <v>61</v>
      </c>
      <c r="BZ1188" s="295">
        <v>61</v>
      </c>
      <c r="CA1188" s="298" t="s">
        <v>142</v>
      </c>
      <c r="CB1188" s="297">
        <v>122</v>
      </c>
      <c r="CC1188" s="284">
        <f t="shared" si="74"/>
        <v>0</v>
      </c>
      <c r="CD1188" s="295">
        <f t="shared" si="75"/>
        <v>61</v>
      </c>
      <c r="CE1188" s="284">
        <f t="shared" si="76"/>
        <v>0</v>
      </c>
      <c r="CF1188" s="295">
        <f t="shared" si="77"/>
        <v>1</v>
      </c>
      <c r="CG1188" s="274" t="s">
        <v>876</v>
      </c>
      <c r="CH1188" s="274" t="s">
        <v>268</v>
      </c>
      <c r="CI1188" s="274" t="s">
        <v>268</v>
      </c>
      <c r="CJ1188" s="298" t="s">
        <v>268</v>
      </c>
      <c r="CK1188" s="298" t="s">
        <v>736</v>
      </c>
      <c r="CL1188" s="274" t="s">
        <v>268</v>
      </c>
      <c r="CM1188" s="274" t="s">
        <v>268</v>
      </c>
      <c r="CN1188" s="274" t="s">
        <v>268</v>
      </c>
      <c r="CO1188" s="274" t="s">
        <v>268</v>
      </c>
      <c r="CP1188" s="274" t="s">
        <v>268</v>
      </c>
      <c r="CQ1188" s="274" t="s">
        <v>8820</v>
      </c>
      <c r="CR1188" s="274" t="s">
        <v>877</v>
      </c>
      <c r="CS1188" s="274">
        <v>82.45</v>
      </c>
      <c r="CT1188" s="274" t="s">
        <v>268</v>
      </c>
      <c r="CU1188" s="274">
        <v>82.45</v>
      </c>
      <c r="CV1188" s="274">
        <v>365</v>
      </c>
      <c r="CW1188" s="274" t="s">
        <v>878</v>
      </c>
      <c r="CX1188" s="274" t="s">
        <v>835</v>
      </c>
      <c r="CY1188" s="274" t="s">
        <v>836</v>
      </c>
      <c r="CZ1188" s="274" t="s">
        <v>837</v>
      </c>
      <c r="DA1188" s="274" t="s">
        <v>268</v>
      </c>
      <c r="DB1188" s="274" t="s">
        <v>268</v>
      </c>
      <c r="DC1188" s="274" t="s">
        <v>268</v>
      </c>
      <c r="DD1188" s="274" t="s">
        <v>268</v>
      </c>
      <c r="DE1188" s="274" t="s">
        <v>268</v>
      </c>
      <c r="DF1188" s="274" t="s">
        <v>268</v>
      </c>
      <c r="DG1188" s="299">
        <f>IFERROR(IF(CA1188="D",IF(CK1188="A dispo.",CD1188*VLOOKUP('DATI INPUT'!$F$27,TARIFFE_UD,2,FALSE),CD1188*VLOOKUP(CK1188,TARIFFE_UD,2,FALSE)),CD1188*VLOOKUP(CB1188-100,TARIFFE_UND,2,FALSE)),0)</f>
        <v>48.308974325754761</v>
      </c>
      <c r="DH1188" s="299">
        <f>IFERROR(IF(CA1188="D",IF(CK1188="A dispo.",CF1188*VLOOKUP('DATI INPUT'!$F$27,TARIFFE_UD,3,FALSE),CF1188*VLOOKUP(CK1188,TARIFFE_UD,3,FALSE)),CF1188*VLOOKUP(CB1188-100,TARIFFE_UND,3,FALSE)),0)</f>
        <v>60.367780403072892</v>
      </c>
    </row>
    <row r="1189" spans="1:112" hidden="1" x14ac:dyDescent="0.25">
      <c r="A1189" s="274" t="s">
        <v>8821</v>
      </c>
      <c r="B1189" s="274" t="s">
        <v>8822</v>
      </c>
      <c r="C1189" s="274" t="s">
        <v>1581</v>
      </c>
      <c r="D1189" s="274" t="s">
        <v>8823</v>
      </c>
      <c r="E1189" s="274" t="s">
        <v>268</v>
      </c>
      <c r="F1189" s="274" t="s">
        <v>156</v>
      </c>
      <c r="G1189" s="274" t="s">
        <v>8824</v>
      </c>
      <c r="H1189" s="274" t="s">
        <v>966</v>
      </c>
      <c r="I1189" s="274" t="s">
        <v>826</v>
      </c>
      <c r="J1189" s="274" t="s">
        <v>156</v>
      </c>
      <c r="K1189" s="274" t="s">
        <v>8825</v>
      </c>
      <c r="L1189" s="274" t="s">
        <v>4112</v>
      </c>
      <c r="M1189" s="274" t="s">
        <v>4113</v>
      </c>
      <c r="N1189" s="274" t="s">
        <v>984</v>
      </c>
      <c r="O1189" s="274" t="s">
        <v>873</v>
      </c>
      <c r="P1189" s="274" t="s">
        <v>1310</v>
      </c>
      <c r="Q1189" s="274" t="s">
        <v>279</v>
      </c>
      <c r="R1189" s="274" t="s">
        <v>268</v>
      </c>
      <c r="S1189" s="274" t="s">
        <v>268</v>
      </c>
      <c r="T1189" s="274" t="s">
        <v>268</v>
      </c>
      <c r="U1189" s="274" t="s">
        <v>268</v>
      </c>
      <c r="V1189" s="274" t="s">
        <v>268</v>
      </c>
      <c r="W1189" s="274" t="s">
        <v>4113</v>
      </c>
      <c r="X1189" s="274" t="s">
        <v>1310</v>
      </c>
      <c r="Y1189" s="274" t="s">
        <v>279</v>
      </c>
      <c r="Z1189" s="274" t="s">
        <v>268</v>
      </c>
      <c r="AA1189" s="274" t="s">
        <v>268</v>
      </c>
      <c r="AB1189" s="274" t="s">
        <v>268</v>
      </c>
      <c r="AC1189" s="274" t="s">
        <v>268</v>
      </c>
      <c r="AD1189" s="274" t="s">
        <v>268</v>
      </c>
      <c r="AE1189" s="274" t="s">
        <v>287</v>
      </c>
      <c r="AF1189" s="274" t="s">
        <v>1811</v>
      </c>
      <c r="AG1189" s="274" t="s">
        <v>875</v>
      </c>
      <c r="AH1189" s="274" t="s">
        <v>1812</v>
      </c>
      <c r="AI1189" s="274" t="s">
        <v>1277</v>
      </c>
      <c r="AJ1189" s="274" t="s">
        <v>268</v>
      </c>
      <c r="AK1189" s="274" t="s">
        <v>381</v>
      </c>
      <c r="AL1189" s="274" t="s">
        <v>268</v>
      </c>
      <c r="AM1189" s="274" t="s">
        <v>405</v>
      </c>
      <c r="AN1189" s="274" t="s">
        <v>268</v>
      </c>
      <c r="AO1189" s="274" t="s">
        <v>268</v>
      </c>
      <c r="AP1189" s="274" t="s">
        <v>268</v>
      </c>
      <c r="AQ1189" s="274" t="s">
        <v>268</v>
      </c>
      <c r="AR1189" s="274" t="s">
        <v>268</v>
      </c>
      <c r="AS1189" s="274" t="s">
        <v>268</v>
      </c>
      <c r="AT1189" s="274" t="s">
        <v>268</v>
      </c>
      <c r="AU1189" s="274" t="s">
        <v>268</v>
      </c>
      <c r="AV1189" s="274" t="s">
        <v>268</v>
      </c>
      <c r="AW1189" s="274" t="s">
        <v>268</v>
      </c>
      <c r="AX1189" s="274" t="s">
        <v>268</v>
      </c>
      <c r="AY1189" s="274" t="s">
        <v>268</v>
      </c>
      <c r="AZ1189" s="274" t="s">
        <v>268</v>
      </c>
      <c r="BA1189" s="274" t="s">
        <v>268</v>
      </c>
      <c r="BB1189" s="274" t="s">
        <v>268</v>
      </c>
      <c r="BC1189" s="274" t="s">
        <v>268</v>
      </c>
      <c r="BD1189" s="274" t="s">
        <v>268</v>
      </c>
      <c r="BE1189" s="274" t="s">
        <v>268</v>
      </c>
      <c r="BF1189" s="274" t="s">
        <v>268</v>
      </c>
      <c r="BG1189" s="274" t="s">
        <v>268</v>
      </c>
      <c r="BH1189" s="274" t="s">
        <v>268</v>
      </c>
      <c r="BI1189" s="274" t="s">
        <v>268</v>
      </c>
      <c r="BJ1189" s="274" t="s">
        <v>268</v>
      </c>
      <c r="BK1189" s="274" t="s">
        <v>268</v>
      </c>
      <c r="BL1189" s="274" t="s">
        <v>268</v>
      </c>
      <c r="BM1189" s="274" t="s">
        <v>268</v>
      </c>
      <c r="BN1189" s="274" t="s">
        <v>268</v>
      </c>
      <c r="BO1189" s="274" t="s">
        <v>268</v>
      </c>
      <c r="BP1189" s="274" t="s">
        <v>268</v>
      </c>
      <c r="BQ1189" s="274" t="s">
        <v>268</v>
      </c>
      <c r="BR1189" s="274" t="s">
        <v>268</v>
      </c>
      <c r="BS1189" s="274" t="s">
        <v>268</v>
      </c>
      <c r="BT1189" s="274" t="s">
        <v>268</v>
      </c>
      <c r="BU1189" s="274" t="s">
        <v>268</v>
      </c>
      <c r="BV1189" s="274" t="s">
        <v>268</v>
      </c>
      <c r="BW1189" s="274" t="s">
        <v>268</v>
      </c>
      <c r="BX1189" s="274" t="s">
        <v>268</v>
      </c>
      <c r="BY1189" s="295">
        <v>36.5</v>
      </c>
      <c r="BZ1189" s="295">
        <v>36.5</v>
      </c>
      <c r="CA1189" s="298" t="s">
        <v>142</v>
      </c>
      <c r="CB1189" s="297">
        <v>122</v>
      </c>
      <c r="CC1189" s="284">
        <f t="shared" si="74"/>
        <v>0</v>
      </c>
      <c r="CD1189" s="295">
        <f t="shared" si="75"/>
        <v>36.5</v>
      </c>
      <c r="CE1189" s="284">
        <f t="shared" si="76"/>
        <v>0</v>
      </c>
      <c r="CF1189" s="295">
        <f t="shared" si="77"/>
        <v>1</v>
      </c>
      <c r="CG1189" s="274" t="s">
        <v>876</v>
      </c>
      <c r="CH1189" s="274" t="s">
        <v>268</v>
      </c>
      <c r="CI1189" s="274" t="s">
        <v>268</v>
      </c>
      <c r="CJ1189" s="298" t="s">
        <v>268</v>
      </c>
      <c r="CK1189" s="298" t="s">
        <v>736</v>
      </c>
      <c r="CL1189" s="274" t="s">
        <v>268</v>
      </c>
      <c r="CM1189" s="274" t="s">
        <v>268</v>
      </c>
      <c r="CN1189" s="274" t="s">
        <v>268</v>
      </c>
      <c r="CO1189" s="274" t="s">
        <v>268</v>
      </c>
      <c r="CP1189" s="274" t="s">
        <v>268</v>
      </c>
      <c r="CQ1189" s="274" t="s">
        <v>8820</v>
      </c>
      <c r="CR1189" s="274" t="s">
        <v>877</v>
      </c>
      <c r="CS1189" s="274">
        <v>70.45</v>
      </c>
      <c r="CT1189" s="274" t="s">
        <v>268</v>
      </c>
      <c r="CU1189" s="274">
        <v>70.45</v>
      </c>
      <c r="CV1189" s="274">
        <v>365</v>
      </c>
      <c r="CW1189" s="274" t="s">
        <v>878</v>
      </c>
      <c r="CX1189" s="274" t="s">
        <v>835</v>
      </c>
      <c r="CY1189" s="274" t="s">
        <v>836</v>
      </c>
      <c r="CZ1189" s="274" t="s">
        <v>837</v>
      </c>
      <c r="DA1189" s="274" t="s">
        <v>268</v>
      </c>
      <c r="DB1189" s="274" t="s">
        <v>268</v>
      </c>
      <c r="DC1189" s="274" t="s">
        <v>268</v>
      </c>
      <c r="DD1189" s="274" t="s">
        <v>268</v>
      </c>
      <c r="DE1189" s="274" t="s">
        <v>268</v>
      </c>
      <c r="DF1189" s="274" t="s">
        <v>268</v>
      </c>
      <c r="DG1189" s="299">
        <f>IFERROR(IF(CA1189="D",IF(CK1189="A dispo.",CD1189*VLOOKUP('DATI INPUT'!$F$27,TARIFFE_UD,2,FALSE),CD1189*VLOOKUP(CK1189,TARIFFE_UD,2,FALSE)),CD1189*VLOOKUP(CB1189-100,TARIFFE_UND,2,FALSE)),0)</f>
        <v>28.906189555574567</v>
      </c>
      <c r="DH1189" s="299">
        <f>IFERROR(IF(CA1189="D",IF(CK1189="A dispo.",CF1189*VLOOKUP('DATI INPUT'!$F$27,TARIFFE_UD,3,FALSE),CF1189*VLOOKUP(CK1189,TARIFFE_UD,3,FALSE)),CF1189*VLOOKUP(CB1189-100,TARIFFE_UND,3,FALSE)),0)</f>
        <v>60.367780403072892</v>
      </c>
    </row>
    <row r="1190" spans="1:112" hidden="1" x14ac:dyDescent="0.25">
      <c r="A1190" s="274" t="s">
        <v>8826</v>
      </c>
      <c r="B1190" s="274" t="s">
        <v>1461</v>
      </c>
      <c r="C1190" s="274" t="s">
        <v>1583</v>
      </c>
      <c r="D1190" s="274" t="s">
        <v>4108</v>
      </c>
      <c r="E1190" s="274" t="s">
        <v>268</v>
      </c>
      <c r="F1190" s="274" t="s">
        <v>156</v>
      </c>
      <c r="G1190" s="274" t="s">
        <v>4109</v>
      </c>
      <c r="H1190" s="274" t="s">
        <v>966</v>
      </c>
      <c r="I1190" s="274" t="s">
        <v>4110</v>
      </c>
      <c r="J1190" s="274" t="s">
        <v>274</v>
      </c>
      <c r="K1190" s="274" t="s">
        <v>4111</v>
      </c>
      <c r="L1190" s="274" t="s">
        <v>4112</v>
      </c>
      <c r="M1190" s="274" t="s">
        <v>4113</v>
      </c>
      <c r="N1190" s="274" t="s">
        <v>984</v>
      </c>
      <c r="O1190" s="274" t="s">
        <v>873</v>
      </c>
      <c r="P1190" s="274" t="s">
        <v>1310</v>
      </c>
      <c r="Q1190" s="274" t="s">
        <v>279</v>
      </c>
      <c r="R1190" s="274" t="s">
        <v>268</v>
      </c>
      <c r="S1190" s="274" t="s">
        <v>268</v>
      </c>
      <c r="T1190" s="274" t="s">
        <v>268</v>
      </c>
      <c r="U1190" s="274" t="s">
        <v>268</v>
      </c>
      <c r="V1190" s="274" t="s">
        <v>268</v>
      </c>
      <c r="W1190" s="274" t="s">
        <v>4113</v>
      </c>
      <c r="X1190" s="274" t="s">
        <v>1310</v>
      </c>
      <c r="Y1190" s="274" t="s">
        <v>279</v>
      </c>
      <c r="Z1190" s="274" t="s">
        <v>268</v>
      </c>
      <c r="AA1190" s="274" t="s">
        <v>268</v>
      </c>
      <c r="AB1190" s="274" t="s">
        <v>268</v>
      </c>
      <c r="AC1190" s="274" t="s">
        <v>268</v>
      </c>
      <c r="AD1190" s="274" t="s">
        <v>268</v>
      </c>
      <c r="AE1190" s="274" t="s">
        <v>287</v>
      </c>
      <c r="AF1190" s="274" t="s">
        <v>1811</v>
      </c>
      <c r="AG1190" s="274" t="s">
        <v>875</v>
      </c>
      <c r="AH1190" s="274" t="s">
        <v>1812</v>
      </c>
      <c r="AI1190" s="274" t="s">
        <v>1277</v>
      </c>
      <c r="AJ1190" s="274" t="s">
        <v>268</v>
      </c>
      <c r="AK1190" s="274" t="s">
        <v>410</v>
      </c>
      <c r="AL1190" s="274" t="s">
        <v>268</v>
      </c>
      <c r="AM1190" s="274" t="s">
        <v>353</v>
      </c>
      <c r="AN1190" s="274" t="s">
        <v>268</v>
      </c>
      <c r="AO1190" s="274" t="s">
        <v>268</v>
      </c>
      <c r="AP1190" s="274" t="s">
        <v>268</v>
      </c>
      <c r="AQ1190" s="274" t="s">
        <v>268</v>
      </c>
      <c r="AR1190" s="274" t="s">
        <v>268</v>
      </c>
      <c r="AS1190" s="274" t="s">
        <v>268</v>
      </c>
      <c r="AT1190" s="274" t="s">
        <v>268</v>
      </c>
      <c r="AU1190" s="274" t="s">
        <v>268</v>
      </c>
      <c r="AV1190" s="274" t="s">
        <v>268</v>
      </c>
      <c r="AW1190" s="274" t="s">
        <v>268</v>
      </c>
      <c r="AX1190" s="274" t="s">
        <v>268</v>
      </c>
      <c r="AY1190" s="274" t="s">
        <v>268</v>
      </c>
      <c r="AZ1190" s="274" t="s">
        <v>268</v>
      </c>
      <c r="BA1190" s="274" t="s">
        <v>268</v>
      </c>
      <c r="BB1190" s="274" t="s">
        <v>268</v>
      </c>
      <c r="BC1190" s="274" t="s">
        <v>268</v>
      </c>
      <c r="BD1190" s="274" t="s">
        <v>268</v>
      </c>
      <c r="BE1190" s="274" t="s">
        <v>268</v>
      </c>
      <c r="BF1190" s="274" t="s">
        <v>268</v>
      </c>
      <c r="BG1190" s="274" t="s">
        <v>268</v>
      </c>
      <c r="BH1190" s="274" t="s">
        <v>268</v>
      </c>
      <c r="BI1190" s="274" t="s">
        <v>268</v>
      </c>
      <c r="BJ1190" s="274" t="s">
        <v>268</v>
      </c>
      <c r="BK1190" s="274" t="s">
        <v>268</v>
      </c>
      <c r="BL1190" s="274" t="s">
        <v>268</v>
      </c>
      <c r="BM1190" s="274" t="s">
        <v>268</v>
      </c>
      <c r="BN1190" s="274" t="s">
        <v>268</v>
      </c>
      <c r="BO1190" s="274" t="s">
        <v>268</v>
      </c>
      <c r="BP1190" s="274" t="s">
        <v>268</v>
      </c>
      <c r="BQ1190" s="274" t="s">
        <v>268</v>
      </c>
      <c r="BR1190" s="274" t="s">
        <v>268</v>
      </c>
      <c r="BS1190" s="274" t="s">
        <v>268</v>
      </c>
      <c r="BT1190" s="274" t="s">
        <v>268</v>
      </c>
      <c r="BU1190" s="274" t="s">
        <v>268</v>
      </c>
      <c r="BV1190" s="274" t="s">
        <v>268</v>
      </c>
      <c r="BW1190" s="274" t="s">
        <v>268</v>
      </c>
      <c r="BX1190" s="274" t="s">
        <v>268</v>
      </c>
      <c r="BY1190" s="295">
        <v>41</v>
      </c>
      <c r="BZ1190" s="295">
        <v>41</v>
      </c>
      <c r="CA1190" s="298" t="s">
        <v>142</v>
      </c>
      <c r="CB1190" s="297">
        <v>123</v>
      </c>
      <c r="CC1190" s="284">
        <f t="shared" si="74"/>
        <v>0</v>
      </c>
      <c r="CD1190" s="295">
        <f t="shared" si="75"/>
        <v>41</v>
      </c>
      <c r="CE1190" s="284">
        <f t="shared" si="76"/>
        <v>1</v>
      </c>
      <c r="CF1190" s="295">
        <f t="shared" si="77"/>
        <v>0</v>
      </c>
      <c r="CG1190" s="274" t="s">
        <v>1817</v>
      </c>
      <c r="CH1190" s="274" t="s">
        <v>268</v>
      </c>
      <c r="CI1190" s="274" t="s">
        <v>268</v>
      </c>
      <c r="CJ1190" s="298" t="s">
        <v>268</v>
      </c>
      <c r="CK1190" s="298" t="s">
        <v>736</v>
      </c>
      <c r="CL1190" s="274" t="s">
        <v>268</v>
      </c>
      <c r="CM1190" s="274" t="s">
        <v>268</v>
      </c>
      <c r="CN1190" s="274" t="s">
        <v>268</v>
      </c>
      <c r="CO1190" s="274" t="s">
        <v>268</v>
      </c>
      <c r="CP1190" s="274" t="s">
        <v>268</v>
      </c>
      <c r="CQ1190" s="274" t="s">
        <v>8827</v>
      </c>
      <c r="CR1190" s="274" t="s">
        <v>877</v>
      </c>
      <c r="CS1190" s="274">
        <v>20.09</v>
      </c>
      <c r="CT1190" s="274" t="s">
        <v>268</v>
      </c>
      <c r="CU1190" s="274">
        <v>20.09</v>
      </c>
      <c r="CV1190" s="274">
        <v>365</v>
      </c>
      <c r="CW1190" s="274" t="s">
        <v>878</v>
      </c>
      <c r="CX1190" s="274" t="s">
        <v>835</v>
      </c>
      <c r="CY1190" s="274" t="s">
        <v>836</v>
      </c>
      <c r="CZ1190" s="274" t="s">
        <v>837</v>
      </c>
      <c r="DA1190" s="274" t="s">
        <v>268</v>
      </c>
      <c r="DB1190" s="274" t="s">
        <v>268</v>
      </c>
      <c r="DC1190" s="274" t="s">
        <v>268</v>
      </c>
      <c r="DD1190" s="274" t="s">
        <v>268</v>
      </c>
      <c r="DE1190" s="274" t="s">
        <v>268</v>
      </c>
      <c r="DF1190" s="274" t="s">
        <v>268</v>
      </c>
      <c r="DG1190" s="299">
        <f>IFERROR(IF(CA1190="D",IF(CK1190="A dispo.",CD1190*VLOOKUP('DATI INPUT'!$F$27,TARIFFE_UD,2,FALSE),CD1190*VLOOKUP(CK1190,TARIFFE_UD,2,FALSE)),CD1190*VLOOKUP(CB1190-100,TARIFFE_UND,2,FALSE)),0)</f>
        <v>32.469966350097458</v>
      </c>
      <c r="DH1190" s="299">
        <f>IFERROR(IF(CA1190="D",IF(CK1190="A dispo.",CF1190*VLOOKUP('DATI INPUT'!$F$27,TARIFFE_UD,3,FALSE),CF1190*VLOOKUP(CK1190,TARIFFE_UD,3,FALSE)),CF1190*VLOOKUP(CB1190-100,TARIFFE_UND,3,FALSE)),0)</f>
        <v>0</v>
      </c>
    </row>
    <row r="1191" spans="1:112" x14ac:dyDescent="0.25">
      <c r="A1191" s="274" t="s">
        <v>8828</v>
      </c>
      <c r="B1191" s="274" t="s">
        <v>8829</v>
      </c>
      <c r="C1191" s="274" t="s">
        <v>1584</v>
      </c>
      <c r="D1191" s="274" t="s">
        <v>8830</v>
      </c>
      <c r="E1191" s="274" t="s">
        <v>268</v>
      </c>
      <c r="F1191" s="274" t="s">
        <v>156</v>
      </c>
      <c r="G1191" s="274" t="s">
        <v>8831</v>
      </c>
      <c r="H1191" s="274" t="s">
        <v>1033</v>
      </c>
      <c r="I1191" s="274" t="s">
        <v>8832</v>
      </c>
      <c r="J1191" s="274" t="s">
        <v>274</v>
      </c>
      <c r="K1191" s="274" t="s">
        <v>8833</v>
      </c>
      <c r="L1191" s="274" t="s">
        <v>871</v>
      </c>
      <c r="M1191" s="274" t="s">
        <v>8834</v>
      </c>
      <c r="N1191" s="274" t="s">
        <v>984</v>
      </c>
      <c r="O1191" s="274" t="s">
        <v>873</v>
      </c>
      <c r="P1191" s="274" t="s">
        <v>1922</v>
      </c>
      <c r="Q1191" s="274" t="s">
        <v>329</v>
      </c>
      <c r="R1191" s="274" t="s">
        <v>154</v>
      </c>
      <c r="S1191" s="274" t="s">
        <v>268</v>
      </c>
      <c r="T1191" s="274" t="s">
        <v>268</v>
      </c>
      <c r="U1191" s="274" t="s">
        <v>268</v>
      </c>
      <c r="V1191" s="274" t="s">
        <v>268</v>
      </c>
      <c r="W1191" s="274" t="s">
        <v>8834</v>
      </c>
      <c r="X1191" s="274" t="s">
        <v>1922</v>
      </c>
      <c r="Y1191" s="274" t="s">
        <v>329</v>
      </c>
      <c r="Z1191" s="274" t="s">
        <v>154</v>
      </c>
      <c r="AA1191" s="274" t="s">
        <v>268</v>
      </c>
      <c r="AB1191" s="274" t="s">
        <v>268</v>
      </c>
      <c r="AC1191" s="274" t="s">
        <v>268</v>
      </c>
      <c r="AD1191" s="274" t="s">
        <v>268</v>
      </c>
      <c r="AE1191" s="274" t="s">
        <v>287</v>
      </c>
      <c r="AF1191" s="274" t="s">
        <v>1811</v>
      </c>
      <c r="AG1191" s="274" t="s">
        <v>875</v>
      </c>
      <c r="AH1191" s="274" t="s">
        <v>1848</v>
      </c>
      <c r="AI1191" s="274" t="s">
        <v>781</v>
      </c>
      <c r="AJ1191" s="274" t="s">
        <v>268</v>
      </c>
      <c r="AK1191" s="274" t="s">
        <v>377</v>
      </c>
      <c r="AL1191" s="274" t="s">
        <v>268</v>
      </c>
      <c r="AM1191" s="274" t="s">
        <v>288</v>
      </c>
      <c r="AN1191" s="274" t="s">
        <v>268</v>
      </c>
      <c r="AO1191" s="274" t="s">
        <v>268</v>
      </c>
      <c r="AP1191" s="274" t="s">
        <v>268</v>
      </c>
      <c r="AQ1191" s="274" t="s">
        <v>268</v>
      </c>
      <c r="AR1191" s="274" t="s">
        <v>268</v>
      </c>
      <c r="AS1191" s="274" t="s">
        <v>268</v>
      </c>
      <c r="AT1191" s="274" t="s">
        <v>268</v>
      </c>
      <c r="AU1191" s="274" t="s">
        <v>268</v>
      </c>
      <c r="AV1191" s="274" t="s">
        <v>268</v>
      </c>
      <c r="AW1191" s="274" t="s">
        <v>268</v>
      </c>
      <c r="AX1191" s="274" t="s">
        <v>268</v>
      </c>
      <c r="AY1191" s="274" t="s">
        <v>268</v>
      </c>
      <c r="AZ1191" s="274" t="s">
        <v>268</v>
      </c>
      <c r="BA1191" s="274" t="s">
        <v>268</v>
      </c>
      <c r="BB1191" s="274" t="s">
        <v>268</v>
      </c>
      <c r="BC1191" s="274" t="s">
        <v>268</v>
      </c>
      <c r="BD1191" s="274" t="s">
        <v>268</v>
      </c>
      <c r="BE1191" s="274" t="s">
        <v>268</v>
      </c>
      <c r="BF1191" s="274" t="s">
        <v>268</v>
      </c>
      <c r="BG1191" s="274" t="s">
        <v>268</v>
      </c>
      <c r="BH1191" s="274" t="s">
        <v>268</v>
      </c>
      <c r="BI1191" s="274" t="s">
        <v>268</v>
      </c>
      <c r="BJ1191" s="274" t="s">
        <v>268</v>
      </c>
      <c r="BK1191" s="274" t="s">
        <v>268</v>
      </c>
      <c r="BL1191" s="274" t="s">
        <v>268</v>
      </c>
      <c r="BM1191" s="274" t="s">
        <v>268</v>
      </c>
      <c r="BN1191" s="274" t="s">
        <v>268</v>
      </c>
      <c r="BO1191" s="274" t="s">
        <v>268</v>
      </c>
      <c r="BP1191" s="274" t="s">
        <v>268</v>
      </c>
      <c r="BQ1191" s="274" t="s">
        <v>268</v>
      </c>
      <c r="BR1191" s="274" t="s">
        <v>268</v>
      </c>
      <c r="BS1191" s="274" t="s">
        <v>268</v>
      </c>
      <c r="BT1191" s="274" t="s">
        <v>268</v>
      </c>
      <c r="BU1191" s="274" t="s">
        <v>268</v>
      </c>
      <c r="BV1191" s="274" t="s">
        <v>268</v>
      </c>
      <c r="BW1191" s="274" t="s">
        <v>268</v>
      </c>
      <c r="BX1191" s="274" t="s">
        <v>268</v>
      </c>
      <c r="BY1191" s="295">
        <v>60.5</v>
      </c>
      <c r="BZ1191" s="295">
        <v>60.5</v>
      </c>
      <c r="CA1191" s="298" t="s">
        <v>142</v>
      </c>
      <c r="CB1191" s="297">
        <v>122</v>
      </c>
      <c r="CC1191" s="284">
        <f t="shared" si="74"/>
        <v>0</v>
      </c>
      <c r="CD1191" s="295">
        <f t="shared" si="75"/>
        <v>60.500000000000007</v>
      </c>
      <c r="CE1191" s="284">
        <f t="shared" si="76"/>
        <v>0</v>
      </c>
      <c r="CF1191" s="295">
        <f t="shared" si="77"/>
        <v>1</v>
      </c>
      <c r="CG1191" s="274" t="s">
        <v>876</v>
      </c>
      <c r="CH1191" s="274" t="s">
        <v>268</v>
      </c>
      <c r="CI1191" s="274" t="s">
        <v>268</v>
      </c>
      <c r="CJ1191" s="298" t="s">
        <v>271</v>
      </c>
      <c r="CK1191" s="297">
        <v>1</v>
      </c>
      <c r="CL1191" s="274" t="s">
        <v>268</v>
      </c>
      <c r="CM1191" s="274" t="s">
        <v>268</v>
      </c>
      <c r="CN1191" s="274" t="s">
        <v>268</v>
      </c>
      <c r="CO1191" s="274" t="s">
        <v>268</v>
      </c>
      <c r="CP1191" s="274" t="s">
        <v>268</v>
      </c>
      <c r="CQ1191" s="274" t="s">
        <v>8835</v>
      </c>
      <c r="CR1191" s="274" t="s">
        <v>877</v>
      </c>
      <c r="CS1191" s="274">
        <v>40.270000000000003</v>
      </c>
      <c r="CT1191" s="274" t="s">
        <v>268</v>
      </c>
      <c r="CU1191" s="274">
        <v>40.270000000000003</v>
      </c>
      <c r="CV1191" s="274">
        <v>365</v>
      </c>
      <c r="CW1191" s="274" t="s">
        <v>878</v>
      </c>
      <c r="CX1191" s="274" t="s">
        <v>835</v>
      </c>
      <c r="CY1191" s="274" t="s">
        <v>836</v>
      </c>
      <c r="CZ1191" s="274" t="s">
        <v>837</v>
      </c>
      <c r="DA1191" s="274" t="s">
        <v>268</v>
      </c>
      <c r="DB1191" s="274" t="s">
        <v>268</v>
      </c>
      <c r="DC1191" s="274" t="s">
        <v>268</v>
      </c>
      <c r="DD1191" s="274" t="s">
        <v>268</v>
      </c>
      <c r="DE1191" s="274" t="s">
        <v>268</v>
      </c>
      <c r="DF1191" s="274" t="s">
        <v>268</v>
      </c>
      <c r="DG1191" s="299">
        <f>IFERROR(IF(CA1191="D",IF(CK1191="A dispo.",CD1191*VLOOKUP('DATI INPUT'!$F$27,TARIFFE_UD,2,FALSE),CD1191*VLOOKUP(CK1191,TARIFFE_UD,2,FALSE)),CD1191*VLOOKUP(CB1191-100,TARIFFE_UND,2,FALSE)),0)</f>
        <v>37.265665987171481</v>
      </c>
      <c r="DH1191" s="299">
        <f>IFERROR(IF(CA1191="D",IF(CK1191="A dispo.",CF1191*VLOOKUP('DATI INPUT'!$F$27,TARIFFE_UD,3,FALSE),CF1191*VLOOKUP(CK1191,TARIFFE_UD,3,FALSE)),CF1191*VLOOKUP(CB1191-100,TARIFFE_UND,3,FALSE)),0)</f>
        <v>15.164853048114928</v>
      </c>
    </row>
    <row r="1192" spans="1:112" x14ac:dyDescent="0.25">
      <c r="A1192" s="274" t="s">
        <v>8836</v>
      </c>
      <c r="B1192" s="274" t="s">
        <v>8829</v>
      </c>
      <c r="C1192" s="274" t="s">
        <v>8837</v>
      </c>
      <c r="D1192" s="274" t="s">
        <v>8830</v>
      </c>
      <c r="E1192" s="274" t="s">
        <v>268</v>
      </c>
      <c r="F1192" s="274" t="s">
        <v>156</v>
      </c>
      <c r="G1192" s="274" t="s">
        <v>8831</v>
      </c>
      <c r="H1192" s="274" t="s">
        <v>1033</v>
      </c>
      <c r="I1192" s="274" t="s">
        <v>8832</v>
      </c>
      <c r="J1192" s="274" t="s">
        <v>274</v>
      </c>
      <c r="K1192" s="274" t="s">
        <v>8833</v>
      </c>
      <c r="L1192" s="274" t="s">
        <v>871</v>
      </c>
      <c r="M1192" s="274" t="s">
        <v>8834</v>
      </c>
      <c r="N1192" s="274" t="s">
        <v>984</v>
      </c>
      <c r="O1192" s="274" t="s">
        <v>873</v>
      </c>
      <c r="P1192" s="274" t="s">
        <v>1922</v>
      </c>
      <c r="Q1192" s="274" t="s">
        <v>329</v>
      </c>
      <c r="R1192" s="274" t="s">
        <v>154</v>
      </c>
      <c r="S1192" s="274" t="s">
        <v>268</v>
      </c>
      <c r="T1192" s="274" t="s">
        <v>268</v>
      </c>
      <c r="U1192" s="274" t="s">
        <v>268</v>
      </c>
      <c r="V1192" s="274" t="s">
        <v>268</v>
      </c>
      <c r="W1192" s="274" t="s">
        <v>8834</v>
      </c>
      <c r="X1192" s="274" t="s">
        <v>1922</v>
      </c>
      <c r="Y1192" s="274" t="s">
        <v>329</v>
      </c>
      <c r="Z1192" s="274" t="s">
        <v>154</v>
      </c>
      <c r="AA1192" s="274" t="s">
        <v>268</v>
      </c>
      <c r="AB1192" s="274" t="s">
        <v>268</v>
      </c>
      <c r="AC1192" s="274" t="s">
        <v>268</v>
      </c>
      <c r="AD1192" s="274" t="s">
        <v>268</v>
      </c>
      <c r="AE1192" s="274" t="s">
        <v>287</v>
      </c>
      <c r="AF1192" s="274" t="s">
        <v>1811</v>
      </c>
      <c r="AG1192" s="274" t="s">
        <v>875</v>
      </c>
      <c r="AH1192" s="274" t="s">
        <v>1848</v>
      </c>
      <c r="AI1192" s="274" t="s">
        <v>781</v>
      </c>
      <c r="AJ1192" s="274" t="s">
        <v>268</v>
      </c>
      <c r="AK1192" s="274" t="s">
        <v>366</v>
      </c>
      <c r="AL1192" s="274" t="s">
        <v>268</v>
      </c>
      <c r="AM1192" s="274" t="s">
        <v>353</v>
      </c>
      <c r="AN1192" s="274" t="s">
        <v>268</v>
      </c>
      <c r="AO1192" s="274" t="s">
        <v>268</v>
      </c>
      <c r="AP1192" s="274" t="s">
        <v>268</v>
      </c>
      <c r="AQ1192" s="274" t="s">
        <v>268</v>
      </c>
      <c r="AR1192" s="274" t="s">
        <v>268</v>
      </c>
      <c r="AS1192" s="274" t="s">
        <v>268</v>
      </c>
      <c r="AT1192" s="274" t="s">
        <v>268</v>
      </c>
      <c r="AU1192" s="274" t="s">
        <v>268</v>
      </c>
      <c r="AV1192" s="274" t="s">
        <v>268</v>
      </c>
      <c r="AW1192" s="274" t="s">
        <v>268</v>
      </c>
      <c r="AX1192" s="274" t="s">
        <v>268</v>
      </c>
      <c r="AY1192" s="274" t="s">
        <v>268</v>
      </c>
      <c r="AZ1192" s="274" t="s">
        <v>268</v>
      </c>
      <c r="BA1192" s="274" t="s">
        <v>268</v>
      </c>
      <c r="BB1192" s="274" t="s">
        <v>268</v>
      </c>
      <c r="BC1192" s="274" t="s">
        <v>268</v>
      </c>
      <c r="BD1192" s="274" t="s">
        <v>268</v>
      </c>
      <c r="BE1192" s="274" t="s">
        <v>268</v>
      </c>
      <c r="BF1192" s="274" t="s">
        <v>268</v>
      </c>
      <c r="BG1192" s="274" t="s">
        <v>268</v>
      </c>
      <c r="BH1192" s="274" t="s">
        <v>268</v>
      </c>
      <c r="BI1192" s="274" t="s">
        <v>268</v>
      </c>
      <c r="BJ1192" s="274" t="s">
        <v>268</v>
      </c>
      <c r="BK1192" s="274" t="s">
        <v>268</v>
      </c>
      <c r="BL1192" s="274" t="s">
        <v>268</v>
      </c>
      <c r="BM1192" s="274" t="s">
        <v>268</v>
      </c>
      <c r="BN1192" s="274" t="s">
        <v>268</v>
      </c>
      <c r="BO1192" s="274" t="s">
        <v>268</v>
      </c>
      <c r="BP1192" s="274" t="s">
        <v>268</v>
      </c>
      <c r="BQ1192" s="274" t="s">
        <v>268</v>
      </c>
      <c r="BR1192" s="274" t="s">
        <v>268</v>
      </c>
      <c r="BS1192" s="274" t="s">
        <v>268</v>
      </c>
      <c r="BT1192" s="274" t="s">
        <v>268</v>
      </c>
      <c r="BU1192" s="274" t="s">
        <v>268</v>
      </c>
      <c r="BV1192" s="274" t="s">
        <v>268</v>
      </c>
      <c r="BW1192" s="274" t="s">
        <v>268</v>
      </c>
      <c r="BX1192" s="274" t="s">
        <v>268</v>
      </c>
      <c r="BY1192" s="295">
        <v>32</v>
      </c>
      <c r="BZ1192" s="295">
        <v>32</v>
      </c>
      <c r="CA1192" s="298" t="s">
        <v>142</v>
      </c>
      <c r="CB1192" s="297">
        <v>123</v>
      </c>
      <c r="CC1192" s="284">
        <f t="shared" si="74"/>
        <v>0</v>
      </c>
      <c r="CD1192" s="295">
        <f t="shared" si="75"/>
        <v>32</v>
      </c>
      <c r="CE1192" s="284">
        <f t="shared" si="76"/>
        <v>1</v>
      </c>
      <c r="CF1192" s="295">
        <f t="shared" si="77"/>
        <v>0</v>
      </c>
      <c r="CG1192" s="274" t="s">
        <v>1817</v>
      </c>
      <c r="CH1192" s="274" t="s">
        <v>268</v>
      </c>
      <c r="CI1192" s="274" t="s">
        <v>268</v>
      </c>
      <c r="CJ1192" s="298" t="s">
        <v>271</v>
      </c>
      <c r="CK1192" s="297">
        <v>1</v>
      </c>
      <c r="CL1192" s="274" t="s">
        <v>268</v>
      </c>
      <c r="CM1192" s="274" t="s">
        <v>268</v>
      </c>
      <c r="CN1192" s="274" t="s">
        <v>268</v>
      </c>
      <c r="CO1192" s="274" t="s">
        <v>268</v>
      </c>
      <c r="CP1192" s="274" t="s">
        <v>268</v>
      </c>
      <c r="CQ1192" s="274" t="s">
        <v>8838</v>
      </c>
      <c r="CR1192" s="274" t="s">
        <v>877</v>
      </c>
      <c r="CS1192" s="274">
        <v>12.16</v>
      </c>
      <c r="CT1192" s="274" t="s">
        <v>268</v>
      </c>
      <c r="CU1192" s="274">
        <v>12.16</v>
      </c>
      <c r="CV1192" s="274">
        <v>365</v>
      </c>
      <c r="CW1192" s="274" t="s">
        <v>878</v>
      </c>
      <c r="CX1192" s="274" t="s">
        <v>835</v>
      </c>
      <c r="CY1192" s="274" t="s">
        <v>836</v>
      </c>
      <c r="CZ1192" s="274" t="s">
        <v>837</v>
      </c>
      <c r="DA1192" s="274" t="s">
        <v>268</v>
      </c>
      <c r="DB1192" s="274" t="s">
        <v>268</v>
      </c>
      <c r="DC1192" s="274" t="s">
        <v>268</v>
      </c>
      <c r="DD1192" s="274" t="s">
        <v>268</v>
      </c>
      <c r="DE1192" s="274" t="s">
        <v>268</v>
      </c>
      <c r="DF1192" s="274" t="s">
        <v>268</v>
      </c>
      <c r="DG1192" s="299">
        <f>IFERROR(IF(CA1192="D",IF(CK1192="A dispo.",CD1192*VLOOKUP('DATI INPUT'!$F$27,TARIFFE_UD,2,FALSE),CD1192*VLOOKUP(CK1192,TARIFFE_UD,2,FALSE)),CD1192*VLOOKUP(CB1192-100,TARIFFE_UND,2,FALSE)),0)</f>
        <v>19.710765480817972</v>
      </c>
      <c r="DH1192" s="299">
        <f>IFERROR(IF(CA1192="D",IF(CK1192="A dispo.",CF1192*VLOOKUP('DATI INPUT'!$F$27,TARIFFE_UD,3,FALSE),CF1192*VLOOKUP(CK1192,TARIFFE_UD,3,FALSE)),CF1192*VLOOKUP(CB1192-100,TARIFFE_UND,3,FALSE)),0)</f>
        <v>0</v>
      </c>
    </row>
    <row r="1193" spans="1:112" hidden="1" x14ac:dyDescent="0.25">
      <c r="A1193" s="274" t="s">
        <v>8839</v>
      </c>
      <c r="B1193" s="274" t="s">
        <v>8840</v>
      </c>
      <c r="C1193" s="274" t="s">
        <v>8841</v>
      </c>
      <c r="D1193" s="274" t="s">
        <v>8842</v>
      </c>
      <c r="E1193" s="274" t="s">
        <v>268</v>
      </c>
      <c r="F1193" s="274" t="s">
        <v>156</v>
      </c>
      <c r="G1193" s="274" t="s">
        <v>8843</v>
      </c>
      <c r="H1193" s="274" t="s">
        <v>1257</v>
      </c>
      <c r="I1193" s="274" t="s">
        <v>400</v>
      </c>
      <c r="J1193" s="274" t="s">
        <v>274</v>
      </c>
      <c r="K1193" s="274" t="s">
        <v>1479</v>
      </c>
      <c r="L1193" s="274" t="s">
        <v>152</v>
      </c>
      <c r="M1193" s="274" t="s">
        <v>8844</v>
      </c>
      <c r="N1193" s="274" t="s">
        <v>8845</v>
      </c>
      <c r="O1193" s="274" t="s">
        <v>5906</v>
      </c>
      <c r="P1193" s="274" t="s">
        <v>3109</v>
      </c>
      <c r="Q1193" s="274" t="s">
        <v>346</v>
      </c>
      <c r="R1193" s="274" t="s">
        <v>268</v>
      </c>
      <c r="S1193" s="274" t="s">
        <v>268</v>
      </c>
      <c r="T1193" s="274" t="s">
        <v>268</v>
      </c>
      <c r="U1193" s="274" t="s">
        <v>268</v>
      </c>
      <c r="V1193" s="274" t="s">
        <v>268</v>
      </c>
      <c r="W1193" s="274" t="s">
        <v>7789</v>
      </c>
      <c r="X1193" s="274" t="s">
        <v>1934</v>
      </c>
      <c r="Y1193" s="274" t="s">
        <v>503</v>
      </c>
      <c r="Z1193" s="274" t="s">
        <v>268</v>
      </c>
      <c r="AA1193" s="274" t="s">
        <v>268</v>
      </c>
      <c r="AB1193" s="274" t="s">
        <v>268</v>
      </c>
      <c r="AC1193" s="274" t="s">
        <v>268</v>
      </c>
      <c r="AD1193" s="274" t="s">
        <v>268</v>
      </c>
      <c r="AE1193" s="274" t="s">
        <v>287</v>
      </c>
      <c r="AF1193" s="274" t="s">
        <v>1811</v>
      </c>
      <c r="AG1193" s="274" t="s">
        <v>875</v>
      </c>
      <c r="AH1193" s="274" t="s">
        <v>1935</v>
      </c>
      <c r="AI1193" s="274" t="s">
        <v>4309</v>
      </c>
      <c r="AJ1193" s="274" t="s">
        <v>268</v>
      </c>
      <c r="AK1193" s="274" t="s">
        <v>669</v>
      </c>
      <c r="AL1193" s="274" t="s">
        <v>268</v>
      </c>
      <c r="AM1193" s="274" t="s">
        <v>355</v>
      </c>
      <c r="AN1193" s="274" t="s">
        <v>268</v>
      </c>
      <c r="AO1193" s="274" t="s">
        <v>268</v>
      </c>
      <c r="AP1193" s="274" t="s">
        <v>268</v>
      </c>
      <c r="AQ1193" s="274" t="s">
        <v>268</v>
      </c>
      <c r="AR1193" s="274" t="s">
        <v>268</v>
      </c>
      <c r="AS1193" s="274" t="s">
        <v>268</v>
      </c>
      <c r="AT1193" s="274" t="s">
        <v>268</v>
      </c>
      <c r="AU1193" s="274" t="s">
        <v>268</v>
      </c>
      <c r="AV1193" s="274" t="s">
        <v>268</v>
      </c>
      <c r="AW1193" s="274" t="s">
        <v>268</v>
      </c>
      <c r="AX1193" s="274" t="s">
        <v>268</v>
      </c>
      <c r="AY1193" s="274" t="s">
        <v>268</v>
      </c>
      <c r="AZ1193" s="274" t="s">
        <v>268</v>
      </c>
      <c r="BA1193" s="274" t="s">
        <v>268</v>
      </c>
      <c r="BB1193" s="274" t="s">
        <v>268</v>
      </c>
      <c r="BC1193" s="274" t="s">
        <v>268</v>
      </c>
      <c r="BD1193" s="274" t="s">
        <v>268</v>
      </c>
      <c r="BE1193" s="274" t="s">
        <v>268</v>
      </c>
      <c r="BF1193" s="274" t="s">
        <v>268</v>
      </c>
      <c r="BG1193" s="274" t="s">
        <v>268</v>
      </c>
      <c r="BH1193" s="274" t="s">
        <v>268</v>
      </c>
      <c r="BI1193" s="274" t="s">
        <v>268</v>
      </c>
      <c r="BJ1193" s="274" t="s">
        <v>268</v>
      </c>
      <c r="BK1193" s="274" t="s">
        <v>268</v>
      </c>
      <c r="BL1193" s="274" t="s">
        <v>268</v>
      </c>
      <c r="BM1193" s="274" t="s">
        <v>268</v>
      </c>
      <c r="BN1193" s="274" t="s">
        <v>268</v>
      </c>
      <c r="BO1193" s="274" t="s">
        <v>268</v>
      </c>
      <c r="BP1193" s="274" t="s">
        <v>268</v>
      </c>
      <c r="BQ1193" s="274" t="s">
        <v>268</v>
      </c>
      <c r="BR1193" s="274" t="s">
        <v>268</v>
      </c>
      <c r="BS1193" s="274" t="s">
        <v>268</v>
      </c>
      <c r="BT1193" s="274" t="s">
        <v>268</v>
      </c>
      <c r="BU1193" s="274" t="s">
        <v>268</v>
      </c>
      <c r="BV1193" s="274" t="s">
        <v>268</v>
      </c>
      <c r="BW1193" s="274" t="s">
        <v>268</v>
      </c>
      <c r="BX1193" s="274" t="s">
        <v>268</v>
      </c>
      <c r="BY1193" s="295">
        <v>45</v>
      </c>
      <c r="BZ1193" s="295">
        <v>45</v>
      </c>
      <c r="CA1193" s="298" t="s">
        <v>142</v>
      </c>
      <c r="CB1193" s="297">
        <v>122</v>
      </c>
      <c r="CC1193" s="284">
        <f t="shared" si="74"/>
        <v>0</v>
      </c>
      <c r="CD1193" s="295">
        <f t="shared" si="75"/>
        <v>45</v>
      </c>
      <c r="CE1193" s="284">
        <f t="shared" si="76"/>
        <v>0</v>
      </c>
      <c r="CF1193" s="295">
        <f t="shared" si="77"/>
        <v>1</v>
      </c>
      <c r="CG1193" s="274" t="s">
        <v>876</v>
      </c>
      <c r="CH1193" s="274" t="s">
        <v>268</v>
      </c>
      <c r="CI1193" s="274" t="s">
        <v>268</v>
      </c>
      <c r="CJ1193" s="298" t="s">
        <v>268</v>
      </c>
      <c r="CK1193" s="298" t="s">
        <v>736</v>
      </c>
      <c r="CL1193" s="274" t="s">
        <v>268</v>
      </c>
      <c r="CM1193" s="274" t="s">
        <v>268</v>
      </c>
      <c r="CN1193" s="274" t="s">
        <v>268</v>
      </c>
      <c r="CO1193" s="274" t="s">
        <v>268</v>
      </c>
      <c r="CP1193" s="274" t="s">
        <v>268</v>
      </c>
      <c r="CQ1193" s="274" t="s">
        <v>268</v>
      </c>
      <c r="CR1193" s="274" t="s">
        <v>877</v>
      </c>
      <c r="CS1193" s="274">
        <v>74.61</v>
      </c>
      <c r="CT1193" s="274" t="s">
        <v>268</v>
      </c>
      <c r="CU1193" s="274">
        <v>74.61</v>
      </c>
      <c r="CV1193" s="274">
        <v>365</v>
      </c>
      <c r="CW1193" s="274" t="s">
        <v>878</v>
      </c>
      <c r="CX1193" s="274" t="s">
        <v>835</v>
      </c>
      <c r="CY1193" s="274" t="s">
        <v>836</v>
      </c>
      <c r="CZ1193" s="274" t="s">
        <v>837</v>
      </c>
      <c r="DA1193" s="274" t="s">
        <v>268</v>
      </c>
      <c r="DB1193" s="274" t="s">
        <v>268</v>
      </c>
      <c r="DC1193" s="274" t="s">
        <v>268</v>
      </c>
      <c r="DD1193" s="274" t="s">
        <v>268</v>
      </c>
      <c r="DE1193" s="274" t="s">
        <v>268</v>
      </c>
      <c r="DF1193" s="274" t="s">
        <v>268</v>
      </c>
      <c r="DG1193" s="299">
        <f>IFERROR(IF(CA1193="D",IF(CK1193="A dispo.",CD1193*VLOOKUP('DATI INPUT'!$F$27,TARIFFE_UD,2,FALSE),CD1193*VLOOKUP(CK1193,TARIFFE_UD,2,FALSE)),CD1193*VLOOKUP(CB1193-100,TARIFFE_UND,2,FALSE)),0)</f>
        <v>35.637767945228923</v>
      </c>
      <c r="DH1193" s="299">
        <f>IFERROR(IF(CA1193="D",IF(CK1193="A dispo.",CF1193*VLOOKUP('DATI INPUT'!$F$27,TARIFFE_UD,3,FALSE),CF1193*VLOOKUP(CK1193,TARIFFE_UD,3,FALSE)),CF1193*VLOOKUP(CB1193-100,TARIFFE_UND,3,FALSE)),0)</f>
        <v>60.367780403072892</v>
      </c>
    </row>
    <row r="1194" spans="1:112" x14ac:dyDescent="0.25">
      <c r="A1194" s="274" t="s">
        <v>8846</v>
      </c>
      <c r="B1194" s="274" t="s">
        <v>4002</v>
      </c>
      <c r="C1194" s="274" t="s">
        <v>8847</v>
      </c>
      <c r="D1194" s="274" t="s">
        <v>4003</v>
      </c>
      <c r="E1194" s="274" t="s">
        <v>268</v>
      </c>
      <c r="F1194" s="274" t="s">
        <v>156</v>
      </c>
      <c r="G1194" s="274" t="s">
        <v>4004</v>
      </c>
      <c r="H1194" s="274" t="s">
        <v>4005</v>
      </c>
      <c r="I1194" s="274" t="s">
        <v>389</v>
      </c>
      <c r="J1194" s="274" t="s">
        <v>156</v>
      </c>
      <c r="K1194" s="274" t="s">
        <v>4006</v>
      </c>
      <c r="L1194" s="274" t="s">
        <v>879</v>
      </c>
      <c r="M1194" s="274" t="s">
        <v>4007</v>
      </c>
      <c r="N1194" s="274" t="s">
        <v>984</v>
      </c>
      <c r="O1194" s="274" t="s">
        <v>873</v>
      </c>
      <c r="P1194" s="274" t="s">
        <v>887</v>
      </c>
      <c r="Q1194" s="274" t="s">
        <v>293</v>
      </c>
      <c r="R1194" s="274" t="s">
        <v>268</v>
      </c>
      <c r="S1194" s="274" t="s">
        <v>268</v>
      </c>
      <c r="T1194" s="274" t="s">
        <v>268</v>
      </c>
      <c r="U1194" s="274" t="s">
        <v>268</v>
      </c>
      <c r="V1194" s="274" t="s">
        <v>268</v>
      </c>
      <c r="W1194" s="274" t="s">
        <v>4007</v>
      </c>
      <c r="X1194" s="274" t="s">
        <v>887</v>
      </c>
      <c r="Y1194" s="274" t="s">
        <v>293</v>
      </c>
      <c r="Z1194" s="274" t="s">
        <v>268</v>
      </c>
      <c r="AA1194" s="274" t="s">
        <v>268</v>
      </c>
      <c r="AB1194" s="274" t="s">
        <v>268</v>
      </c>
      <c r="AC1194" s="274" t="s">
        <v>268</v>
      </c>
      <c r="AD1194" s="274" t="s">
        <v>268</v>
      </c>
      <c r="AE1194" s="274" t="s">
        <v>287</v>
      </c>
      <c r="AF1194" s="274" t="s">
        <v>1811</v>
      </c>
      <c r="AG1194" s="274" t="s">
        <v>875</v>
      </c>
      <c r="AH1194" s="274" t="s">
        <v>1848</v>
      </c>
      <c r="AI1194" s="274" t="s">
        <v>4008</v>
      </c>
      <c r="AJ1194" s="274" t="s">
        <v>268</v>
      </c>
      <c r="AK1194" s="274" t="s">
        <v>366</v>
      </c>
      <c r="AL1194" s="274" t="s">
        <v>268</v>
      </c>
      <c r="AM1194" s="274" t="s">
        <v>288</v>
      </c>
      <c r="AN1194" s="274" t="s">
        <v>268</v>
      </c>
      <c r="AO1194" s="274" t="s">
        <v>268</v>
      </c>
      <c r="AP1194" s="274" t="s">
        <v>268</v>
      </c>
      <c r="AQ1194" s="274" t="s">
        <v>268</v>
      </c>
      <c r="AR1194" s="274" t="s">
        <v>268</v>
      </c>
      <c r="AS1194" s="274" t="s">
        <v>268</v>
      </c>
      <c r="AT1194" s="274" t="s">
        <v>268</v>
      </c>
      <c r="AU1194" s="274" t="s">
        <v>268</v>
      </c>
      <c r="AV1194" s="274" t="s">
        <v>268</v>
      </c>
      <c r="AW1194" s="274" t="s">
        <v>268</v>
      </c>
      <c r="AX1194" s="274" t="s">
        <v>268</v>
      </c>
      <c r="AY1194" s="274" t="s">
        <v>268</v>
      </c>
      <c r="AZ1194" s="274" t="s">
        <v>268</v>
      </c>
      <c r="BA1194" s="274" t="s">
        <v>268</v>
      </c>
      <c r="BB1194" s="274" t="s">
        <v>268</v>
      </c>
      <c r="BC1194" s="274" t="s">
        <v>268</v>
      </c>
      <c r="BD1194" s="274" t="s">
        <v>268</v>
      </c>
      <c r="BE1194" s="274" t="s">
        <v>268</v>
      </c>
      <c r="BF1194" s="274" t="s">
        <v>268</v>
      </c>
      <c r="BG1194" s="274" t="s">
        <v>268</v>
      </c>
      <c r="BH1194" s="274" t="s">
        <v>268</v>
      </c>
      <c r="BI1194" s="274" t="s">
        <v>268</v>
      </c>
      <c r="BJ1194" s="274" t="s">
        <v>268</v>
      </c>
      <c r="BK1194" s="274" t="s">
        <v>268</v>
      </c>
      <c r="BL1194" s="274" t="s">
        <v>268</v>
      </c>
      <c r="BM1194" s="274" t="s">
        <v>268</v>
      </c>
      <c r="BN1194" s="274" t="s">
        <v>268</v>
      </c>
      <c r="BO1194" s="274" t="s">
        <v>268</v>
      </c>
      <c r="BP1194" s="274" t="s">
        <v>268</v>
      </c>
      <c r="BQ1194" s="274" t="s">
        <v>268</v>
      </c>
      <c r="BR1194" s="274" t="s">
        <v>268</v>
      </c>
      <c r="BS1194" s="274" t="s">
        <v>268</v>
      </c>
      <c r="BT1194" s="274" t="s">
        <v>268</v>
      </c>
      <c r="BU1194" s="274" t="s">
        <v>268</v>
      </c>
      <c r="BV1194" s="274" t="s">
        <v>268</v>
      </c>
      <c r="BW1194" s="274" t="s">
        <v>268</v>
      </c>
      <c r="BX1194" s="274" t="s">
        <v>268</v>
      </c>
      <c r="BY1194" s="295">
        <v>16</v>
      </c>
      <c r="BZ1194" s="295">
        <v>16</v>
      </c>
      <c r="CA1194" s="298" t="s">
        <v>142</v>
      </c>
      <c r="CB1194" s="297">
        <v>123</v>
      </c>
      <c r="CC1194" s="284">
        <f t="shared" si="74"/>
        <v>0</v>
      </c>
      <c r="CD1194" s="295">
        <f t="shared" si="75"/>
        <v>16</v>
      </c>
      <c r="CE1194" s="284">
        <f t="shared" si="76"/>
        <v>1</v>
      </c>
      <c r="CF1194" s="295">
        <f t="shared" si="77"/>
        <v>0</v>
      </c>
      <c r="CG1194" s="274" t="s">
        <v>1817</v>
      </c>
      <c r="CH1194" s="274" t="s">
        <v>268</v>
      </c>
      <c r="CI1194" s="274" t="s">
        <v>268</v>
      </c>
      <c r="CJ1194" s="298" t="s">
        <v>271</v>
      </c>
      <c r="CK1194" s="297">
        <v>1</v>
      </c>
      <c r="CL1194" s="274" t="s">
        <v>268</v>
      </c>
      <c r="CM1194" s="274" t="s">
        <v>268</v>
      </c>
      <c r="CN1194" s="274" t="s">
        <v>268</v>
      </c>
      <c r="CO1194" s="274" t="s">
        <v>268</v>
      </c>
      <c r="CP1194" s="274" t="s">
        <v>268</v>
      </c>
      <c r="CQ1194" s="274" t="s">
        <v>8848</v>
      </c>
      <c r="CR1194" s="274" t="s">
        <v>877</v>
      </c>
      <c r="CS1194" s="274">
        <v>6.08</v>
      </c>
      <c r="CT1194" s="274" t="s">
        <v>268</v>
      </c>
      <c r="CU1194" s="274">
        <v>6.08</v>
      </c>
      <c r="CV1194" s="274">
        <v>365</v>
      </c>
      <c r="CW1194" s="274" t="s">
        <v>878</v>
      </c>
      <c r="CX1194" s="274" t="s">
        <v>835</v>
      </c>
      <c r="CY1194" s="274" t="s">
        <v>836</v>
      </c>
      <c r="CZ1194" s="274" t="s">
        <v>837</v>
      </c>
      <c r="DA1194" s="274" t="s">
        <v>268</v>
      </c>
      <c r="DB1194" s="274" t="s">
        <v>268</v>
      </c>
      <c r="DC1194" s="274" t="s">
        <v>268</v>
      </c>
      <c r="DD1194" s="274" t="s">
        <v>268</v>
      </c>
      <c r="DE1194" s="274" t="s">
        <v>268</v>
      </c>
      <c r="DF1194" s="274" t="s">
        <v>268</v>
      </c>
      <c r="DG1194" s="299">
        <f>IFERROR(IF(CA1194="D",IF(CK1194="A dispo.",CD1194*VLOOKUP('DATI INPUT'!$F$27,TARIFFE_UD,2,FALSE),CD1194*VLOOKUP(CK1194,TARIFFE_UD,2,FALSE)),CD1194*VLOOKUP(CB1194-100,TARIFFE_UND,2,FALSE)),0)</f>
        <v>9.8553827404089862</v>
      </c>
      <c r="DH1194" s="299">
        <f>IFERROR(IF(CA1194="D",IF(CK1194="A dispo.",CF1194*VLOOKUP('DATI INPUT'!$F$27,TARIFFE_UD,3,FALSE),CF1194*VLOOKUP(CK1194,TARIFFE_UD,3,FALSE)),CF1194*VLOOKUP(CB1194-100,TARIFFE_UND,3,FALSE)),0)</f>
        <v>0</v>
      </c>
    </row>
    <row r="1195" spans="1:112" hidden="1" x14ac:dyDescent="0.25">
      <c r="A1195" s="274" t="s">
        <v>8849</v>
      </c>
      <c r="B1195" s="274" t="s">
        <v>2897</v>
      </c>
      <c r="C1195" s="274" t="s">
        <v>8850</v>
      </c>
      <c r="D1195" s="274" t="s">
        <v>2899</v>
      </c>
      <c r="E1195" s="274" t="s">
        <v>268</v>
      </c>
      <c r="F1195" s="274" t="s">
        <v>156</v>
      </c>
      <c r="G1195" s="274" t="s">
        <v>2900</v>
      </c>
      <c r="H1195" s="274" t="s">
        <v>914</v>
      </c>
      <c r="I1195" s="274" t="s">
        <v>2901</v>
      </c>
      <c r="J1195" s="274" t="s">
        <v>156</v>
      </c>
      <c r="K1195" s="274" t="s">
        <v>2902</v>
      </c>
      <c r="L1195" s="274" t="s">
        <v>960</v>
      </c>
      <c r="M1195" s="274" t="s">
        <v>2903</v>
      </c>
      <c r="N1195" s="274" t="s">
        <v>303</v>
      </c>
      <c r="O1195" s="274" t="s">
        <v>919</v>
      </c>
      <c r="P1195" s="274" t="s">
        <v>2904</v>
      </c>
      <c r="Q1195" s="274" t="s">
        <v>271</v>
      </c>
      <c r="R1195" s="274" t="s">
        <v>268</v>
      </c>
      <c r="S1195" s="274" t="s">
        <v>268</v>
      </c>
      <c r="T1195" s="274" t="s">
        <v>268</v>
      </c>
      <c r="U1195" s="274" t="s">
        <v>268</v>
      </c>
      <c r="V1195" s="274" t="s">
        <v>268</v>
      </c>
      <c r="W1195" s="274" t="s">
        <v>2905</v>
      </c>
      <c r="X1195" s="274" t="s">
        <v>1310</v>
      </c>
      <c r="Y1195" s="274" t="s">
        <v>497</v>
      </c>
      <c r="Z1195" s="274" t="s">
        <v>268</v>
      </c>
      <c r="AA1195" s="274" t="s">
        <v>268</v>
      </c>
      <c r="AB1195" s="274" t="s">
        <v>268</v>
      </c>
      <c r="AC1195" s="274" t="s">
        <v>268</v>
      </c>
      <c r="AD1195" s="274" t="s">
        <v>268</v>
      </c>
      <c r="AE1195" s="274" t="s">
        <v>287</v>
      </c>
      <c r="AF1195" s="274" t="s">
        <v>1811</v>
      </c>
      <c r="AG1195" s="274" t="s">
        <v>875</v>
      </c>
      <c r="AH1195" s="274" t="s">
        <v>394</v>
      </c>
      <c r="AI1195" s="274" t="s">
        <v>958</v>
      </c>
      <c r="AJ1195" s="274" t="s">
        <v>268</v>
      </c>
      <c r="AK1195" s="274" t="s">
        <v>377</v>
      </c>
      <c r="AL1195" s="274" t="s">
        <v>268</v>
      </c>
      <c r="AM1195" s="274" t="s">
        <v>353</v>
      </c>
      <c r="AN1195" s="274" t="s">
        <v>268</v>
      </c>
      <c r="AO1195" s="274" t="s">
        <v>268</v>
      </c>
      <c r="AP1195" s="274" t="s">
        <v>268</v>
      </c>
      <c r="AQ1195" s="274" t="s">
        <v>268</v>
      </c>
      <c r="AR1195" s="274" t="s">
        <v>268</v>
      </c>
      <c r="AS1195" s="274" t="s">
        <v>268</v>
      </c>
      <c r="AT1195" s="274" t="s">
        <v>268</v>
      </c>
      <c r="AU1195" s="274" t="s">
        <v>268</v>
      </c>
      <c r="AV1195" s="274" t="s">
        <v>268</v>
      </c>
      <c r="AW1195" s="274" t="s">
        <v>268</v>
      </c>
      <c r="AX1195" s="274" t="s">
        <v>268</v>
      </c>
      <c r="AY1195" s="274" t="s">
        <v>268</v>
      </c>
      <c r="AZ1195" s="274" t="s">
        <v>268</v>
      </c>
      <c r="BA1195" s="274" t="s">
        <v>268</v>
      </c>
      <c r="BB1195" s="274" t="s">
        <v>268</v>
      </c>
      <c r="BC1195" s="274" t="s">
        <v>268</v>
      </c>
      <c r="BD1195" s="274" t="s">
        <v>268</v>
      </c>
      <c r="BE1195" s="274" t="s">
        <v>268</v>
      </c>
      <c r="BF1195" s="274" t="s">
        <v>268</v>
      </c>
      <c r="BG1195" s="274" t="s">
        <v>268</v>
      </c>
      <c r="BH1195" s="274" t="s">
        <v>268</v>
      </c>
      <c r="BI1195" s="274" t="s">
        <v>268</v>
      </c>
      <c r="BJ1195" s="274" t="s">
        <v>268</v>
      </c>
      <c r="BK1195" s="274" t="s">
        <v>268</v>
      </c>
      <c r="BL1195" s="274" t="s">
        <v>268</v>
      </c>
      <c r="BM1195" s="274" t="s">
        <v>268</v>
      </c>
      <c r="BN1195" s="274" t="s">
        <v>268</v>
      </c>
      <c r="BO1195" s="274" t="s">
        <v>268</v>
      </c>
      <c r="BP1195" s="274" t="s">
        <v>268</v>
      </c>
      <c r="BQ1195" s="274" t="s">
        <v>268</v>
      </c>
      <c r="BR1195" s="274" t="s">
        <v>268</v>
      </c>
      <c r="BS1195" s="274" t="s">
        <v>268</v>
      </c>
      <c r="BT1195" s="274" t="s">
        <v>268</v>
      </c>
      <c r="BU1195" s="274" t="s">
        <v>268</v>
      </c>
      <c r="BV1195" s="274" t="s">
        <v>268</v>
      </c>
      <c r="BW1195" s="274" t="s">
        <v>268</v>
      </c>
      <c r="BX1195" s="274" t="s">
        <v>268</v>
      </c>
      <c r="BY1195" s="295">
        <v>72</v>
      </c>
      <c r="BZ1195" s="295">
        <v>72</v>
      </c>
      <c r="CA1195" s="298" t="s">
        <v>142</v>
      </c>
      <c r="CB1195" s="297">
        <v>123</v>
      </c>
      <c r="CC1195" s="284">
        <f t="shared" si="74"/>
        <v>0</v>
      </c>
      <c r="CD1195" s="295">
        <f t="shared" si="75"/>
        <v>72</v>
      </c>
      <c r="CE1195" s="284">
        <f t="shared" si="76"/>
        <v>1</v>
      </c>
      <c r="CF1195" s="295">
        <f t="shared" si="77"/>
        <v>0</v>
      </c>
      <c r="CG1195" s="274" t="s">
        <v>1817</v>
      </c>
      <c r="CH1195" s="274" t="s">
        <v>268</v>
      </c>
      <c r="CI1195" s="274" t="s">
        <v>268</v>
      </c>
      <c r="CJ1195" s="298" t="s">
        <v>268</v>
      </c>
      <c r="CK1195" s="298" t="s">
        <v>736</v>
      </c>
      <c r="CL1195" s="274" t="s">
        <v>268</v>
      </c>
      <c r="CM1195" s="274" t="s">
        <v>268</v>
      </c>
      <c r="CN1195" s="274" t="s">
        <v>268</v>
      </c>
      <c r="CO1195" s="274" t="s">
        <v>268</v>
      </c>
      <c r="CP1195" s="274" t="s">
        <v>268</v>
      </c>
      <c r="CQ1195" s="274" t="s">
        <v>268</v>
      </c>
      <c r="CR1195" s="274" t="s">
        <v>877</v>
      </c>
      <c r="CS1195" s="274">
        <v>35.28</v>
      </c>
      <c r="CT1195" s="274" t="s">
        <v>268</v>
      </c>
      <c r="CU1195" s="274">
        <v>35.28</v>
      </c>
      <c r="CV1195" s="274">
        <v>365</v>
      </c>
      <c r="CW1195" s="274" t="s">
        <v>878</v>
      </c>
      <c r="CX1195" s="274" t="s">
        <v>835</v>
      </c>
      <c r="CY1195" s="274" t="s">
        <v>836</v>
      </c>
      <c r="CZ1195" s="274" t="s">
        <v>837</v>
      </c>
      <c r="DA1195" s="274" t="s">
        <v>268</v>
      </c>
      <c r="DB1195" s="274" t="s">
        <v>268</v>
      </c>
      <c r="DC1195" s="274" t="s">
        <v>268</v>
      </c>
      <c r="DD1195" s="274" t="s">
        <v>268</v>
      </c>
      <c r="DE1195" s="274" t="s">
        <v>268</v>
      </c>
      <c r="DF1195" s="274" t="s">
        <v>268</v>
      </c>
      <c r="DG1195" s="299">
        <f>IFERROR(IF(CA1195="D",IF(CK1195="A dispo.",CD1195*VLOOKUP('DATI INPUT'!$F$27,TARIFFE_UD,2,FALSE),CD1195*VLOOKUP(CK1195,TARIFFE_UD,2,FALSE)),CD1195*VLOOKUP(CB1195-100,TARIFFE_UND,2,FALSE)),0)</f>
        <v>57.020428712366268</v>
      </c>
      <c r="DH1195" s="299">
        <f>IFERROR(IF(CA1195="D",IF(CK1195="A dispo.",CF1195*VLOOKUP('DATI INPUT'!$F$27,TARIFFE_UD,3,FALSE),CF1195*VLOOKUP(CK1195,TARIFFE_UD,3,FALSE)),CF1195*VLOOKUP(CB1195-100,TARIFFE_UND,3,FALSE)),0)</f>
        <v>0</v>
      </c>
    </row>
    <row r="1196" spans="1:112" hidden="1" x14ac:dyDescent="0.25">
      <c r="A1196" s="274" t="s">
        <v>8851</v>
      </c>
      <c r="B1196" s="274" t="s">
        <v>6557</v>
      </c>
      <c r="C1196" s="274" t="s">
        <v>8852</v>
      </c>
      <c r="D1196" s="274" t="s">
        <v>6559</v>
      </c>
      <c r="E1196" s="274" t="s">
        <v>268</v>
      </c>
      <c r="F1196" s="274" t="s">
        <v>156</v>
      </c>
      <c r="G1196" s="274" t="s">
        <v>6560</v>
      </c>
      <c r="H1196" s="274" t="s">
        <v>6561</v>
      </c>
      <c r="I1196" s="274" t="s">
        <v>6562</v>
      </c>
      <c r="J1196" s="274" t="s">
        <v>156</v>
      </c>
      <c r="K1196" s="274" t="s">
        <v>6563</v>
      </c>
      <c r="L1196" s="274" t="s">
        <v>5985</v>
      </c>
      <c r="M1196" s="274" t="s">
        <v>6564</v>
      </c>
      <c r="N1196" s="274" t="s">
        <v>6058</v>
      </c>
      <c r="O1196" s="274" t="s">
        <v>6059</v>
      </c>
      <c r="P1196" s="274" t="s">
        <v>6565</v>
      </c>
      <c r="Q1196" s="274" t="s">
        <v>277</v>
      </c>
      <c r="R1196" s="274" t="s">
        <v>268</v>
      </c>
      <c r="S1196" s="274" t="s">
        <v>268</v>
      </c>
      <c r="T1196" s="274" t="s">
        <v>268</v>
      </c>
      <c r="U1196" s="274" t="s">
        <v>268</v>
      </c>
      <c r="V1196" s="274" t="s">
        <v>268</v>
      </c>
      <c r="W1196" s="274" t="s">
        <v>6566</v>
      </c>
      <c r="X1196" s="274" t="s">
        <v>1934</v>
      </c>
      <c r="Y1196" s="274" t="s">
        <v>277</v>
      </c>
      <c r="Z1196" s="274" t="s">
        <v>153</v>
      </c>
      <c r="AA1196" s="274" t="s">
        <v>268</v>
      </c>
      <c r="AB1196" s="274" t="s">
        <v>268</v>
      </c>
      <c r="AC1196" s="274" t="s">
        <v>268</v>
      </c>
      <c r="AD1196" s="274" t="s">
        <v>268</v>
      </c>
      <c r="AE1196" s="274" t="s">
        <v>287</v>
      </c>
      <c r="AF1196" s="274" t="s">
        <v>1811</v>
      </c>
      <c r="AG1196" s="274" t="s">
        <v>875</v>
      </c>
      <c r="AH1196" s="274" t="s">
        <v>1935</v>
      </c>
      <c r="AI1196" s="274" t="s">
        <v>6258</v>
      </c>
      <c r="AJ1196" s="274" t="s">
        <v>268</v>
      </c>
      <c r="AK1196" s="274" t="s">
        <v>366</v>
      </c>
      <c r="AL1196" s="274" t="s">
        <v>268</v>
      </c>
      <c r="AM1196" s="274" t="s">
        <v>353</v>
      </c>
      <c r="AN1196" s="274" t="s">
        <v>268</v>
      </c>
      <c r="AO1196" s="274" t="s">
        <v>268</v>
      </c>
      <c r="AP1196" s="274" t="s">
        <v>268</v>
      </c>
      <c r="AQ1196" s="274" t="s">
        <v>268</v>
      </c>
      <c r="AR1196" s="274" t="s">
        <v>268</v>
      </c>
      <c r="AS1196" s="274" t="s">
        <v>268</v>
      </c>
      <c r="AT1196" s="274" t="s">
        <v>268</v>
      </c>
      <c r="AU1196" s="274" t="s">
        <v>268</v>
      </c>
      <c r="AV1196" s="274" t="s">
        <v>268</v>
      </c>
      <c r="AW1196" s="274" t="s">
        <v>268</v>
      </c>
      <c r="AX1196" s="274" t="s">
        <v>268</v>
      </c>
      <c r="AY1196" s="274" t="s">
        <v>268</v>
      </c>
      <c r="AZ1196" s="274" t="s">
        <v>268</v>
      </c>
      <c r="BA1196" s="274" t="s">
        <v>268</v>
      </c>
      <c r="BB1196" s="274" t="s">
        <v>268</v>
      </c>
      <c r="BC1196" s="274" t="s">
        <v>268</v>
      </c>
      <c r="BD1196" s="274" t="s">
        <v>268</v>
      </c>
      <c r="BE1196" s="274" t="s">
        <v>268</v>
      </c>
      <c r="BF1196" s="274" t="s">
        <v>268</v>
      </c>
      <c r="BG1196" s="274" t="s">
        <v>268</v>
      </c>
      <c r="BH1196" s="274" t="s">
        <v>268</v>
      </c>
      <c r="BI1196" s="274" t="s">
        <v>268</v>
      </c>
      <c r="BJ1196" s="274" t="s">
        <v>268</v>
      </c>
      <c r="BK1196" s="274" t="s">
        <v>268</v>
      </c>
      <c r="BL1196" s="274" t="s">
        <v>268</v>
      </c>
      <c r="BM1196" s="274" t="s">
        <v>268</v>
      </c>
      <c r="BN1196" s="274" t="s">
        <v>268</v>
      </c>
      <c r="BO1196" s="274" t="s">
        <v>268</v>
      </c>
      <c r="BP1196" s="274" t="s">
        <v>268</v>
      </c>
      <c r="BQ1196" s="274" t="s">
        <v>268</v>
      </c>
      <c r="BR1196" s="274" t="s">
        <v>268</v>
      </c>
      <c r="BS1196" s="274" t="s">
        <v>268</v>
      </c>
      <c r="BT1196" s="274" t="s">
        <v>268</v>
      </c>
      <c r="BU1196" s="274" t="s">
        <v>268</v>
      </c>
      <c r="BV1196" s="274" t="s">
        <v>268</v>
      </c>
      <c r="BW1196" s="274" t="s">
        <v>268</v>
      </c>
      <c r="BX1196" s="274" t="s">
        <v>268</v>
      </c>
      <c r="BY1196" s="295">
        <v>26</v>
      </c>
      <c r="BZ1196" s="295">
        <v>26</v>
      </c>
      <c r="CA1196" s="298" t="s">
        <v>142</v>
      </c>
      <c r="CB1196" s="297">
        <v>123</v>
      </c>
      <c r="CC1196" s="284">
        <f t="shared" si="74"/>
        <v>0</v>
      </c>
      <c r="CD1196" s="295">
        <f t="shared" si="75"/>
        <v>26</v>
      </c>
      <c r="CE1196" s="284">
        <f t="shared" si="76"/>
        <v>1</v>
      </c>
      <c r="CF1196" s="295">
        <f t="shared" si="77"/>
        <v>0</v>
      </c>
      <c r="CG1196" s="274" t="s">
        <v>1817</v>
      </c>
      <c r="CH1196" s="274" t="s">
        <v>268</v>
      </c>
      <c r="CI1196" s="274" t="s">
        <v>268</v>
      </c>
      <c r="CJ1196" s="298" t="s">
        <v>268</v>
      </c>
      <c r="CK1196" s="298" t="s">
        <v>736</v>
      </c>
      <c r="CL1196" s="274" t="s">
        <v>268</v>
      </c>
      <c r="CM1196" s="274" t="s">
        <v>268</v>
      </c>
      <c r="CN1196" s="274" t="s">
        <v>268</v>
      </c>
      <c r="CO1196" s="274" t="s">
        <v>268</v>
      </c>
      <c r="CP1196" s="274" t="s">
        <v>268</v>
      </c>
      <c r="CQ1196" s="274" t="s">
        <v>8853</v>
      </c>
      <c r="CR1196" s="274" t="s">
        <v>877</v>
      </c>
      <c r="CS1196" s="274">
        <v>12.74</v>
      </c>
      <c r="CT1196" s="274" t="s">
        <v>268</v>
      </c>
      <c r="CU1196" s="274">
        <v>12.74</v>
      </c>
      <c r="CV1196" s="274">
        <v>365</v>
      </c>
      <c r="CW1196" s="274" t="s">
        <v>878</v>
      </c>
      <c r="CX1196" s="274" t="s">
        <v>835</v>
      </c>
      <c r="CY1196" s="274" t="s">
        <v>836</v>
      </c>
      <c r="CZ1196" s="274" t="s">
        <v>837</v>
      </c>
      <c r="DA1196" s="274" t="s">
        <v>268</v>
      </c>
      <c r="DB1196" s="274" t="s">
        <v>268</v>
      </c>
      <c r="DC1196" s="274" t="s">
        <v>268</v>
      </c>
      <c r="DD1196" s="274" t="s">
        <v>268</v>
      </c>
      <c r="DE1196" s="274" t="s">
        <v>268</v>
      </c>
      <c r="DF1196" s="274" t="s">
        <v>268</v>
      </c>
      <c r="DG1196" s="299">
        <f>IFERROR(IF(CA1196="D",IF(CK1196="A dispo.",CD1196*VLOOKUP('DATI INPUT'!$F$27,TARIFFE_UD,2,FALSE),CD1196*VLOOKUP(CK1196,TARIFFE_UD,2,FALSE)),CD1196*VLOOKUP(CB1196-100,TARIFFE_UND,2,FALSE)),0)</f>
        <v>20.590710368354486</v>
      </c>
      <c r="DH1196" s="299">
        <f>IFERROR(IF(CA1196="D",IF(CK1196="A dispo.",CF1196*VLOOKUP('DATI INPUT'!$F$27,TARIFFE_UD,3,FALSE),CF1196*VLOOKUP(CK1196,TARIFFE_UD,3,FALSE)),CF1196*VLOOKUP(CB1196-100,TARIFFE_UND,3,FALSE)),0)</f>
        <v>0</v>
      </c>
    </row>
    <row r="1197" spans="1:112" x14ac:dyDescent="0.25">
      <c r="A1197" s="274" t="s">
        <v>8854</v>
      </c>
      <c r="B1197" s="274" t="s">
        <v>3719</v>
      </c>
      <c r="C1197" s="274" t="s">
        <v>8855</v>
      </c>
      <c r="D1197" s="274" t="s">
        <v>3720</v>
      </c>
      <c r="E1197" s="274" t="s">
        <v>268</v>
      </c>
      <c r="F1197" s="274" t="s">
        <v>156</v>
      </c>
      <c r="G1197" s="274" t="s">
        <v>3721</v>
      </c>
      <c r="H1197" s="274" t="s">
        <v>3307</v>
      </c>
      <c r="I1197" s="274" t="s">
        <v>310</v>
      </c>
      <c r="J1197" s="274" t="s">
        <v>274</v>
      </c>
      <c r="K1197" s="274" t="s">
        <v>3722</v>
      </c>
      <c r="L1197" s="274" t="s">
        <v>960</v>
      </c>
      <c r="M1197" s="274" t="s">
        <v>3723</v>
      </c>
      <c r="N1197" s="274" t="s">
        <v>984</v>
      </c>
      <c r="O1197" s="274" t="s">
        <v>873</v>
      </c>
      <c r="P1197" s="274" t="s">
        <v>1934</v>
      </c>
      <c r="Q1197" s="274" t="s">
        <v>462</v>
      </c>
      <c r="R1197" s="274" t="s">
        <v>268</v>
      </c>
      <c r="S1197" s="274" t="s">
        <v>268</v>
      </c>
      <c r="T1197" s="274" t="s">
        <v>268</v>
      </c>
      <c r="U1197" s="274" t="s">
        <v>268</v>
      </c>
      <c r="V1197" s="274" t="s">
        <v>268</v>
      </c>
      <c r="W1197" s="274" t="s">
        <v>3723</v>
      </c>
      <c r="X1197" s="274" t="s">
        <v>1934</v>
      </c>
      <c r="Y1197" s="274" t="s">
        <v>462</v>
      </c>
      <c r="Z1197" s="274" t="s">
        <v>268</v>
      </c>
      <c r="AA1197" s="274" t="s">
        <v>268</v>
      </c>
      <c r="AB1197" s="274" t="s">
        <v>268</v>
      </c>
      <c r="AC1197" s="274" t="s">
        <v>268</v>
      </c>
      <c r="AD1197" s="274" t="s">
        <v>268</v>
      </c>
      <c r="AE1197" s="274" t="s">
        <v>287</v>
      </c>
      <c r="AF1197" s="274" t="s">
        <v>1811</v>
      </c>
      <c r="AG1197" s="274" t="s">
        <v>875</v>
      </c>
      <c r="AH1197" s="274" t="s">
        <v>1935</v>
      </c>
      <c r="AI1197" s="274" t="s">
        <v>955</v>
      </c>
      <c r="AJ1197" s="274" t="s">
        <v>268</v>
      </c>
      <c r="AK1197" s="274" t="s">
        <v>381</v>
      </c>
      <c r="AL1197" s="274" t="s">
        <v>268</v>
      </c>
      <c r="AM1197" s="274" t="s">
        <v>353</v>
      </c>
      <c r="AN1197" s="274" t="s">
        <v>268</v>
      </c>
      <c r="AO1197" s="274" t="s">
        <v>268</v>
      </c>
      <c r="AP1197" s="274" t="s">
        <v>268</v>
      </c>
      <c r="AQ1197" s="274" t="s">
        <v>268</v>
      </c>
      <c r="AR1197" s="274" t="s">
        <v>268</v>
      </c>
      <c r="AS1197" s="274" t="s">
        <v>268</v>
      </c>
      <c r="AT1197" s="274" t="s">
        <v>268</v>
      </c>
      <c r="AU1197" s="274" t="s">
        <v>268</v>
      </c>
      <c r="AV1197" s="274" t="s">
        <v>268</v>
      </c>
      <c r="AW1197" s="274" t="s">
        <v>268</v>
      </c>
      <c r="AX1197" s="274" t="s">
        <v>268</v>
      </c>
      <c r="AY1197" s="274" t="s">
        <v>268</v>
      </c>
      <c r="AZ1197" s="274" t="s">
        <v>268</v>
      </c>
      <c r="BA1197" s="274" t="s">
        <v>268</v>
      </c>
      <c r="BB1197" s="274" t="s">
        <v>268</v>
      </c>
      <c r="BC1197" s="274" t="s">
        <v>268</v>
      </c>
      <c r="BD1197" s="274" t="s">
        <v>268</v>
      </c>
      <c r="BE1197" s="274" t="s">
        <v>268</v>
      </c>
      <c r="BF1197" s="274" t="s">
        <v>268</v>
      </c>
      <c r="BG1197" s="274" t="s">
        <v>268</v>
      </c>
      <c r="BH1197" s="274" t="s">
        <v>268</v>
      </c>
      <c r="BI1197" s="274" t="s">
        <v>268</v>
      </c>
      <c r="BJ1197" s="274" t="s">
        <v>268</v>
      </c>
      <c r="BK1197" s="274" t="s">
        <v>268</v>
      </c>
      <c r="BL1197" s="274" t="s">
        <v>268</v>
      </c>
      <c r="BM1197" s="274" t="s">
        <v>268</v>
      </c>
      <c r="BN1197" s="274" t="s">
        <v>268</v>
      </c>
      <c r="BO1197" s="274" t="s">
        <v>268</v>
      </c>
      <c r="BP1197" s="274" t="s">
        <v>268</v>
      </c>
      <c r="BQ1197" s="274" t="s">
        <v>268</v>
      </c>
      <c r="BR1197" s="274" t="s">
        <v>268</v>
      </c>
      <c r="BS1197" s="274" t="s">
        <v>268</v>
      </c>
      <c r="BT1197" s="274" t="s">
        <v>268</v>
      </c>
      <c r="BU1197" s="274" t="s">
        <v>268</v>
      </c>
      <c r="BV1197" s="274" t="s">
        <v>268</v>
      </c>
      <c r="BW1197" s="274" t="s">
        <v>268</v>
      </c>
      <c r="BX1197" s="274" t="s">
        <v>268</v>
      </c>
      <c r="BY1197" s="295">
        <v>50</v>
      </c>
      <c r="BZ1197" s="295">
        <v>50</v>
      </c>
      <c r="CA1197" s="298" t="s">
        <v>142</v>
      </c>
      <c r="CB1197" s="297">
        <v>123</v>
      </c>
      <c r="CC1197" s="284">
        <f t="shared" si="74"/>
        <v>0</v>
      </c>
      <c r="CD1197" s="295">
        <f t="shared" si="75"/>
        <v>50</v>
      </c>
      <c r="CE1197" s="284">
        <f t="shared" si="76"/>
        <v>1</v>
      </c>
      <c r="CF1197" s="295">
        <f t="shared" si="77"/>
        <v>0</v>
      </c>
      <c r="CG1197" s="274" t="s">
        <v>1817</v>
      </c>
      <c r="CH1197" s="274" t="s">
        <v>268</v>
      </c>
      <c r="CI1197" s="274" t="s">
        <v>268</v>
      </c>
      <c r="CJ1197" s="298" t="s">
        <v>280</v>
      </c>
      <c r="CK1197" s="297">
        <v>2</v>
      </c>
      <c r="CL1197" s="274" t="s">
        <v>268</v>
      </c>
      <c r="CM1197" s="274" t="s">
        <v>268</v>
      </c>
      <c r="CN1197" s="274" t="s">
        <v>268</v>
      </c>
      <c r="CO1197" s="274" t="s">
        <v>268</v>
      </c>
      <c r="CP1197" s="274" t="s">
        <v>268</v>
      </c>
      <c r="CQ1197" s="274" t="s">
        <v>268</v>
      </c>
      <c r="CR1197" s="274" t="s">
        <v>877</v>
      </c>
      <c r="CS1197" s="274">
        <v>22.5</v>
      </c>
      <c r="CT1197" s="274" t="s">
        <v>268</v>
      </c>
      <c r="CU1197" s="274">
        <v>22.5</v>
      </c>
      <c r="CV1197" s="274">
        <v>365</v>
      </c>
      <c r="CW1197" s="274" t="s">
        <v>878</v>
      </c>
      <c r="CX1197" s="274" t="s">
        <v>835</v>
      </c>
      <c r="CY1197" s="274" t="s">
        <v>836</v>
      </c>
      <c r="CZ1197" s="274" t="s">
        <v>837</v>
      </c>
      <c r="DA1197" s="274" t="s">
        <v>268</v>
      </c>
      <c r="DB1197" s="274" t="s">
        <v>268</v>
      </c>
      <c r="DC1197" s="274" t="s">
        <v>268</v>
      </c>
      <c r="DD1197" s="274" t="s">
        <v>268</v>
      </c>
      <c r="DE1197" s="274" t="s">
        <v>268</v>
      </c>
      <c r="DF1197" s="274" t="s">
        <v>268</v>
      </c>
      <c r="DG1197" s="299">
        <f>IFERROR(IF(CA1197="D",IF(CK1197="A dispo.",CD1197*VLOOKUP('DATI INPUT'!$F$27,TARIFFE_UD,2,FALSE),CD1197*VLOOKUP(CK1197,TARIFFE_UD,2,FALSE)),CD1197*VLOOKUP(CB1197-100,TARIFFE_UND,2,FALSE)),0)</f>
        <v>35.9310829077411</v>
      </c>
      <c r="DH1197" s="299">
        <f>IFERROR(IF(CA1197="D",IF(CK1197="A dispo.",CF1197*VLOOKUP('DATI INPUT'!$F$27,TARIFFE_UD,3,FALSE),CF1197*VLOOKUP(CK1197,TARIFFE_UD,3,FALSE)),CF1197*VLOOKUP(CB1197-100,TARIFFE_UND,3,FALSE)),0)</f>
        <v>0</v>
      </c>
    </row>
    <row r="1198" spans="1:112" x14ac:dyDescent="0.25">
      <c r="A1198" s="274" t="s">
        <v>8856</v>
      </c>
      <c r="B1198" s="274" t="s">
        <v>6176</v>
      </c>
      <c r="C1198" s="274" t="s">
        <v>8857</v>
      </c>
      <c r="D1198" s="274" t="s">
        <v>6178</v>
      </c>
      <c r="E1198" s="274" t="s">
        <v>268</v>
      </c>
      <c r="F1198" s="274" t="s">
        <v>156</v>
      </c>
      <c r="G1198" s="274" t="s">
        <v>6179</v>
      </c>
      <c r="H1198" s="274" t="s">
        <v>6152</v>
      </c>
      <c r="I1198" s="274" t="s">
        <v>6180</v>
      </c>
      <c r="J1198" s="274" t="s">
        <v>274</v>
      </c>
      <c r="K1198" s="274" t="s">
        <v>6181</v>
      </c>
      <c r="L1198" s="274" t="s">
        <v>984</v>
      </c>
      <c r="M1198" s="274" t="s">
        <v>6182</v>
      </c>
      <c r="N1198" s="274" t="s">
        <v>984</v>
      </c>
      <c r="O1198" s="274" t="s">
        <v>873</v>
      </c>
      <c r="P1198" s="274" t="s">
        <v>2560</v>
      </c>
      <c r="Q1198" s="274" t="s">
        <v>368</v>
      </c>
      <c r="R1198" s="274" t="s">
        <v>268</v>
      </c>
      <c r="S1198" s="274" t="s">
        <v>268</v>
      </c>
      <c r="T1198" s="274" t="s">
        <v>268</v>
      </c>
      <c r="U1198" s="274" t="s">
        <v>268</v>
      </c>
      <c r="V1198" s="274" t="s">
        <v>268</v>
      </c>
      <c r="W1198" s="274" t="s">
        <v>6182</v>
      </c>
      <c r="X1198" s="274" t="s">
        <v>2560</v>
      </c>
      <c r="Y1198" s="274" t="s">
        <v>368</v>
      </c>
      <c r="Z1198" s="274" t="s">
        <v>268</v>
      </c>
      <c r="AA1198" s="274" t="s">
        <v>268</v>
      </c>
      <c r="AB1198" s="274" t="s">
        <v>268</v>
      </c>
      <c r="AC1198" s="274" t="s">
        <v>268</v>
      </c>
      <c r="AD1198" s="274" t="s">
        <v>268</v>
      </c>
      <c r="AE1198" s="274" t="s">
        <v>287</v>
      </c>
      <c r="AF1198" s="274" t="s">
        <v>1811</v>
      </c>
      <c r="AG1198" s="274" t="s">
        <v>875</v>
      </c>
      <c r="AH1198" s="274" t="s">
        <v>1963</v>
      </c>
      <c r="AI1198" s="274" t="s">
        <v>769</v>
      </c>
      <c r="AJ1198" s="274" t="s">
        <v>268</v>
      </c>
      <c r="AK1198" s="274" t="s">
        <v>366</v>
      </c>
      <c r="AL1198" s="274" t="s">
        <v>268</v>
      </c>
      <c r="AM1198" s="274" t="s">
        <v>288</v>
      </c>
      <c r="AN1198" s="274" t="s">
        <v>268</v>
      </c>
      <c r="AO1198" s="274" t="s">
        <v>268</v>
      </c>
      <c r="AP1198" s="274" t="s">
        <v>268</v>
      </c>
      <c r="AQ1198" s="274" t="s">
        <v>268</v>
      </c>
      <c r="AR1198" s="274" t="s">
        <v>268</v>
      </c>
      <c r="AS1198" s="274" t="s">
        <v>268</v>
      </c>
      <c r="AT1198" s="274" t="s">
        <v>268</v>
      </c>
      <c r="AU1198" s="274" t="s">
        <v>268</v>
      </c>
      <c r="AV1198" s="274" t="s">
        <v>268</v>
      </c>
      <c r="AW1198" s="274" t="s">
        <v>268</v>
      </c>
      <c r="AX1198" s="274" t="s">
        <v>268</v>
      </c>
      <c r="AY1198" s="274" t="s">
        <v>268</v>
      </c>
      <c r="AZ1198" s="274" t="s">
        <v>268</v>
      </c>
      <c r="BA1198" s="274" t="s">
        <v>268</v>
      </c>
      <c r="BB1198" s="274" t="s">
        <v>268</v>
      </c>
      <c r="BC1198" s="274" t="s">
        <v>268</v>
      </c>
      <c r="BD1198" s="274" t="s">
        <v>268</v>
      </c>
      <c r="BE1198" s="274" t="s">
        <v>268</v>
      </c>
      <c r="BF1198" s="274" t="s">
        <v>268</v>
      </c>
      <c r="BG1198" s="274" t="s">
        <v>268</v>
      </c>
      <c r="BH1198" s="274" t="s">
        <v>268</v>
      </c>
      <c r="BI1198" s="274" t="s">
        <v>268</v>
      </c>
      <c r="BJ1198" s="274" t="s">
        <v>268</v>
      </c>
      <c r="BK1198" s="274" t="s">
        <v>268</v>
      </c>
      <c r="BL1198" s="274" t="s">
        <v>268</v>
      </c>
      <c r="BM1198" s="274" t="s">
        <v>268</v>
      </c>
      <c r="BN1198" s="274" t="s">
        <v>268</v>
      </c>
      <c r="BO1198" s="274" t="s">
        <v>268</v>
      </c>
      <c r="BP1198" s="274" t="s">
        <v>268</v>
      </c>
      <c r="BQ1198" s="274" t="s">
        <v>268</v>
      </c>
      <c r="BR1198" s="274" t="s">
        <v>268</v>
      </c>
      <c r="BS1198" s="274" t="s">
        <v>268</v>
      </c>
      <c r="BT1198" s="274" t="s">
        <v>268</v>
      </c>
      <c r="BU1198" s="274" t="s">
        <v>268</v>
      </c>
      <c r="BV1198" s="274" t="s">
        <v>268</v>
      </c>
      <c r="BW1198" s="274" t="s">
        <v>268</v>
      </c>
      <c r="BX1198" s="274" t="s">
        <v>268</v>
      </c>
      <c r="BY1198" s="295">
        <v>16.5</v>
      </c>
      <c r="BZ1198" s="295">
        <v>16.5</v>
      </c>
      <c r="CA1198" s="298" t="s">
        <v>142</v>
      </c>
      <c r="CB1198" s="297">
        <v>123</v>
      </c>
      <c r="CC1198" s="284">
        <f t="shared" si="74"/>
        <v>0</v>
      </c>
      <c r="CD1198" s="295">
        <f t="shared" si="75"/>
        <v>16.5</v>
      </c>
      <c r="CE1198" s="284">
        <f t="shared" si="76"/>
        <v>1</v>
      </c>
      <c r="CF1198" s="295">
        <f t="shared" si="77"/>
        <v>0</v>
      </c>
      <c r="CG1198" s="274" t="s">
        <v>1817</v>
      </c>
      <c r="CH1198" s="274" t="s">
        <v>268</v>
      </c>
      <c r="CI1198" s="274" t="s">
        <v>268</v>
      </c>
      <c r="CJ1198" s="298" t="s">
        <v>275</v>
      </c>
      <c r="CK1198" s="297">
        <v>3</v>
      </c>
      <c r="CL1198" s="274" t="s">
        <v>268</v>
      </c>
      <c r="CM1198" s="274" t="s">
        <v>268</v>
      </c>
      <c r="CN1198" s="274" t="s">
        <v>268</v>
      </c>
      <c r="CO1198" s="274" t="s">
        <v>268</v>
      </c>
      <c r="CP1198" s="274" t="s">
        <v>268</v>
      </c>
      <c r="CQ1198" s="274" t="s">
        <v>268</v>
      </c>
      <c r="CR1198" s="274" t="s">
        <v>877</v>
      </c>
      <c r="CS1198" s="274">
        <v>8.09</v>
      </c>
      <c r="CT1198" s="274" t="s">
        <v>268</v>
      </c>
      <c r="CU1198" s="274">
        <v>8.09</v>
      </c>
      <c r="CV1198" s="274">
        <v>365</v>
      </c>
      <c r="CW1198" s="274" t="s">
        <v>878</v>
      </c>
      <c r="CX1198" s="274" t="s">
        <v>835</v>
      </c>
      <c r="CY1198" s="274" t="s">
        <v>836</v>
      </c>
      <c r="CZ1198" s="274" t="s">
        <v>837</v>
      </c>
      <c r="DA1198" s="274" t="s">
        <v>268</v>
      </c>
      <c r="DB1198" s="274" t="s">
        <v>268</v>
      </c>
      <c r="DC1198" s="274" t="s">
        <v>268</v>
      </c>
      <c r="DD1198" s="274" t="s">
        <v>268</v>
      </c>
      <c r="DE1198" s="274" t="s">
        <v>268</v>
      </c>
      <c r="DF1198" s="274" t="s">
        <v>268</v>
      </c>
      <c r="DG1198" s="299">
        <f>IFERROR(IF(CA1198="D",IF(CK1198="A dispo.",CD1198*VLOOKUP('DATI INPUT'!$F$27,TARIFFE_UD,2,FALSE),CD1198*VLOOKUP(CK1198,TARIFFE_UD,2,FALSE)),CD1198*VLOOKUP(CB1198-100,TARIFFE_UND,2,FALSE)),0)</f>
        <v>13.067181579917271</v>
      </c>
      <c r="DH1198" s="299">
        <f>IFERROR(IF(CA1198="D",IF(CK1198="A dispo.",CF1198*VLOOKUP('DATI INPUT'!$F$27,TARIFFE_UD,3,FALSE),CF1198*VLOOKUP(CK1198,TARIFFE_UD,3,FALSE)),CF1198*VLOOKUP(CB1198-100,TARIFFE_UND,3,FALSE)),0)</f>
        <v>0</v>
      </c>
    </row>
    <row r="1199" spans="1:112" x14ac:dyDescent="0.25">
      <c r="A1199" s="274" t="s">
        <v>8858</v>
      </c>
      <c r="B1199" s="274" t="s">
        <v>294</v>
      </c>
      <c r="C1199" s="274" t="s">
        <v>8859</v>
      </c>
      <c r="D1199" s="274" t="s">
        <v>1873</v>
      </c>
      <c r="E1199" s="274" t="s">
        <v>1874</v>
      </c>
      <c r="F1199" s="274" t="s">
        <v>156</v>
      </c>
      <c r="G1199" s="274" t="s">
        <v>1875</v>
      </c>
      <c r="H1199" s="274" t="s">
        <v>1876</v>
      </c>
      <c r="I1199" s="274" t="s">
        <v>1877</v>
      </c>
      <c r="J1199" s="274" t="s">
        <v>274</v>
      </c>
      <c r="K1199" s="274" t="s">
        <v>1878</v>
      </c>
      <c r="L1199" s="274" t="s">
        <v>1879</v>
      </c>
      <c r="M1199" s="274" t="s">
        <v>1880</v>
      </c>
      <c r="N1199" s="274" t="s">
        <v>984</v>
      </c>
      <c r="O1199" s="274" t="s">
        <v>873</v>
      </c>
      <c r="P1199" s="274" t="s">
        <v>613</v>
      </c>
      <c r="Q1199" s="274" t="s">
        <v>343</v>
      </c>
      <c r="R1199" s="274" t="s">
        <v>268</v>
      </c>
      <c r="S1199" s="274" t="s">
        <v>268</v>
      </c>
      <c r="T1199" s="274" t="s">
        <v>268</v>
      </c>
      <c r="U1199" s="274" t="s">
        <v>268</v>
      </c>
      <c r="V1199" s="274" t="s">
        <v>268</v>
      </c>
      <c r="W1199" s="274" t="s">
        <v>1880</v>
      </c>
      <c r="X1199" s="274" t="s">
        <v>613</v>
      </c>
      <c r="Y1199" s="274" t="s">
        <v>343</v>
      </c>
      <c r="Z1199" s="274" t="s">
        <v>268</v>
      </c>
      <c r="AA1199" s="274" t="s">
        <v>268</v>
      </c>
      <c r="AB1199" s="274" t="s">
        <v>268</v>
      </c>
      <c r="AC1199" s="274" t="s">
        <v>268</v>
      </c>
      <c r="AD1199" s="274" t="s">
        <v>268</v>
      </c>
      <c r="AE1199" s="274" t="s">
        <v>287</v>
      </c>
      <c r="AF1199" s="274" t="s">
        <v>1811</v>
      </c>
      <c r="AG1199" s="274" t="s">
        <v>875</v>
      </c>
      <c r="AH1199" s="274" t="s">
        <v>1812</v>
      </c>
      <c r="AI1199" s="274" t="s">
        <v>8590</v>
      </c>
      <c r="AJ1199" s="274" t="s">
        <v>268</v>
      </c>
      <c r="AK1199" s="274" t="s">
        <v>354</v>
      </c>
      <c r="AL1199" s="274" t="s">
        <v>268</v>
      </c>
      <c r="AM1199" s="274" t="s">
        <v>355</v>
      </c>
      <c r="AN1199" s="274" t="s">
        <v>268</v>
      </c>
      <c r="AO1199" s="274" t="s">
        <v>268</v>
      </c>
      <c r="AP1199" s="274" t="s">
        <v>268</v>
      </c>
      <c r="AQ1199" s="274" t="s">
        <v>268</v>
      </c>
      <c r="AR1199" s="274" t="s">
        <v>268</v>
      </c>
      <c r="AS1199" s="274" t="s">
        <v>268</v>
      </c>
      <c r="AT1199" s="274" t="s">
        <v>268</v>
      </c>
      <c r="AU1199" s="274" t="s">
        <v>268</v>
      </c>
      <c r="AV1199" s="274" t="s">
        <v>268</v>
      </c>
      <c r="AW1199" s="274" t="s">
        <v>268</v>
      </c>
      <c r="AX1199" s="274" t="s">
        <v>268</v>
      </c>
      <c r="AY1199" s="274" t="s">
        <v>268</v>
      </c>
      <c r="AZ1199" s="274" t="s">
        <v>268</v>
      </c>
      <c r="BA1199" s="274" t="s">
        <v>268</v>
      </c>
      <c r="BB1199" s="274" t="s">
        <v>268</v>
      </c>
      <c r="BC1199" s="274" t="s">
        <v>268</v>
      </c>
      <c r="BD1199" s="274" t="s">
        <v>268</v>
      </c>
      <c r="BE1199" s="274" t="s">
        <v>268</v>
      </c>
      <c r="BF1199" s="274" t="s">
        <v>268</v>
      </c>
      <c r="BG1199" s="274" t="s">
        <v>268</v>
      </c>
      <c r="BH1199" s="274" t="s">
        <v>268</v>
      </c>
      <c r="BI1199" s="274" t="s">
        <v>268</v>
      </c>
      <c r="BJ1199" s="274" t="s">
        <v>268</v>
      </c>
      <c r="BK1199" s="274" t="s">
        <v>268</v>
      </c>
      <c r="BL1199" s="274" t="s">
        <v>268</v>
      </c>
      <c r="BM1199" s="274" t="s">
        <v>268</v>
      </c>
      <c r="BN1199" s="274" t="s">
        <v>268</v>
      </c>
      <c r="BO1199" s="274" t="s">
        <v>268</v>
      </c>
      <c r="BP1199" s="274" t="s">
        <v>268</v>
      </c>
      <c r="BQ1199" s="274" t="s">
        <v>268</v>
      </c>
      <c r="BR1199" s="274" t="s">
        <v>268</v>
      </c>
      <c r="BS1199" s="274" t="s">
        <v>268</v>
      </c>
      <c r="BT1199" s="274" t="s">
        <v>268</v>
      </c>
      <c r="BU1199" s="274" t="s">
        <v>268</v>
      </c>
      <c r="BV1199" s="274" t="s">
        <v>268</v>
      </c>
      <c r="BW1199" s="274" t="s">
        <v>268</v>
      </c>
      <c r="BX1199" s="274" t="s">
        <v>268</v>
      </c>
      <c r="BY1199" s="295">
        <v>80</v>
      </c>
      <c r="BZ1199" s="295">
        <v>80</v>
      </c>
      <c r="CA1199" s="298" t="s">
        <v>142</v>
      </c>
      <c r="CB1199" s="297">
        <v>122</v>
      </c>
      <c r="CC1199" s="284">
        <f t="shared" si="74"/>
        <v>0</v>
      </c>
      <c r="CD1199" s="295">
        <f t="shared" si="75"/>
        <v>80</v>
      </c>
      <c r="CE1199" s="284">
        <f t="shared" si="76"/>
        <v>0</v>
      </c>
      <c r="CF1199" s="295">
        <f t="shared" si="77"/>
        <v>1</v>
      </c>
      <c r="CG1199" s="274" t="s">
        <v>876</v>
      </c>
      <c r="CH1199" s="274" t="s">
        <v>268</v>
      </c>
      <c r="CI1199" s="274" t="s">
        <v>268</v>
      </c>
      <c r="CJ1199" s="298" t="s">
        <v>282</v>
      </c>
      <c r="CK1199" s="297">
        <v>4</v>
      </c>
      <c r="CL1199" s="274" t="s">
        <v>268</v>
      </c>
      <c r="CM1199" s="274" t="s">
        <v>268</v>
      </c>
      <c r="CN1199" s="274" t="s">
        <v>268</v>
      </c>
      <c r="CO1199" s="274" t="s">
        <v>268</v>
      </c>
      <c r="CP1199" s="274" t="s">
        <v>268</v>
      </c>
      <c r="CQ1199" s="274" t="s">
        <v>268</v>
      </c>
      <c r="CR1199" s="274" t="s">
        <v>877</v>
      </c>
      <c r="CS1199" s="274">
        <v>126.42</v>
      </c>
      <c r="CT1199" s="274" t="s">
        <v>268</v>
      </c>
      <c r="CU1199" s="274">
        <v>126.42</v>
      </c>
      <c r="CV1199" s="274">
        <v>365</v>
      </c>
      <c r="CW1199" s="274" t="s">
        <v>878</v>
      </c>
      <c r="CX1199" s="274" t="s">
        <v>835</v>
      </c>
      <c r="CY1199" s="274" t="s">
        <v>836</v>
      </c>
      <c r="CZ1199" s="274" t="s">
        <v>837</v>
      </c>
      <c r="DA1199" s="274" t="s">
        <v>268</v>
      </c>
      <c r="DB1199" s="274" t="s">
        <v>268</v>
      </c>
      <c r="DC1199" s="274" t="s">
        <v>268</v>
      </c>
      <c r="DD1199" s="274" t="s">
        <v>268</v>
      </c>
      <c r="DE1199" s="274" t="s">
        <v>268</v>
      </c>
      <c r="DF1199" s="274" t="s">
        <v>268</v>
      </c>
      <c r="DG1199" s="299">
        <f>IFERROR(IF(CA1199="D",IF(CK1199="A dispo.",CD1199*VLOOKUP('DATI INPUT'!$F$27,TARIFFE_UD,2,FALSE),CD1199*VLOOKUP(CK1199,TARIFFE_UD,2,FALSE)),CD1199*VLOOKUP(CB1199-100,TARIFFE_UND,2,FALSE)),0)</f>
        <v>68.049071302823961</v>
      </c>
      <c r="DH1199" s="299">
        <f>IFERROR(IF(CA1199="D",IF(CK1199="A dispo.",CF1199*VLOOKUP('DATI INPUT'!$F$27,TARIFFE_UD,3,FALSE),CF1199*VLOOKUP(CK1199,TARIFFE_UD,3,FALSE)),CF1199*VLOOKUP(CB1199-100,TARIFFE_UND,3,FALSE)),0)</f>
        <v>73.78284271486686</v>
      </c>
    </row>
    <row r="1200" spans="1:112" x14ac:dyDescent="0.25">
      <c r="A1200" s="274" t="s">
        <v>8860</v>
      </c>
      <c r="B1200" s="274" t="s">
        <v>294</v>
      </c>
      <c r="C1200" s="274" t="s">
        <v>8861</v>
      </c>
      <c r="D1200" s="274" t="s">
        <v>1873</v>
      </c>
      <c r="E1200" s="274" t="s">
        <v>1874</v>
      </c>
      <c r="F1200" s="274" t="s">
        <v>156</v>
      </c>
      <c r="G1200" s="274" t="s">
        <v>1875</v>
      </c>
      <c r="H1200" s="274" t="s">
        <v>1876</v>
      </c>
      <c r="I1200" s="274" t="s">
        <v>1877</v>
      </c>
      <c r="J1200" s="274" t="s">
        <v>274</v>
      </c>
      <c r="K1200" s="274" t="s">
        <v>1878</v>
      </c>
      <c r="L1200" s="274" t="s">
        <v>1879</v>
      </c>
      <c r="M1200" s="274" t="s">
        <v>1880</v>
      </c>
      <c r="N1200" s="274" t="s">
        <v>984</v>
      </c>
      <c r="O1200" s="274" t="s">
        <v>873</v>
      </c>
      <c r="P1200" s="274" t="s">
        <v>613</v>
      </c>
      <c r="Q1200" s="274" t="s">
        <v>343</v>
      </c>
      <c r="R1200" s="274" t="s">
        <v>268</v>
      </c>
      <c r="S1200" s="274" t="s">
        <v>268</v>
      </c>
      <c r="T1200" s="274" t="s">
        <v>268</v>
      </c>
      <c r="U1200" s="274" t="s">
        <v>268</v>
      </c>
      <c r="V1200" s="274" t="s">
        <v>268</v>
      </c>
      <c r="W1200" s="274" t="s">
        <v>1880</v>
      </c>
      <c r="X1200" s="274" t="s">
        <v>613</v>
      </c>
      <c r="Y1200" s="274" t="s">
        <v>343</v>
      </c>
      <c r="Z1200" s="274" t="s">
        <v>268</v>
      </c>
      <c r="AA1200" s="274" t="s">
        <v>268</v>
      </c>
      <c r="AB1200" s="274" t="s">
        <v>268</v>
      </c>
      <c r="AC1200" s="274" t="s">
        <v>268</v>
      </c>
      <c r="AD1200" s="274" t="s">
        <v>268</v>
      </c>
      <c r="AE1200" s="274" t="s">
        <v>287</v>
      </c>
      <c r="AF1200" s="274" t="s">
        <v>1811</v>
      </c>
      <c r="AG1200" s="274" t="s">
        <v>875</v>
      </c>
      <c r="AH1200" s="274" t="s">
        <v>1812</v>
      </c>
      <c r="AI1200" s="274" t="s">
        <v>8590</v>
      </c>
      <c r="AJ1200" s="274" t="s">
        <v>268</v>
      </c>
      <c r="AK1200" s="274" t="s">
        <v>410</v>
      </c>
      <c r="AL1200" s="274" t="s">
        <v>268</v>
      </c>
      <c r="AM1200" s="274" t="s">
        <v>411</v>
      </c>
      <c r="AN1200" s="274" t="s">
        <v>268</v>
      </c>
      <c r="AO1200" s="274" t="s">
        <v>268</v>
      </c>
      <c r="AP1200" s="274" t="s">
        <v>268</v>
      </c>
      <c r="AQ1200" s="274" t="s">
        <v>268</v>
      </c>
      <c r="AR1200" s="274" t="s">
        <v>268</v>
      </c>
      <c r="AS1200" s="274" t="s">
        <v>268</v>
      </c>
      <c r="AT1200" s="274" t="s">
        <v>268</v>
      </c>
      <c r="AU1200" s="274" t="s">
        <v>268</v>
      </c>
      <c r="AV1200" s="274" t="s">
        <v>268</v>
      </c>
      <c r="AW1200" s="274" t="s">
        <v>268</v>
      </c>
      <c r="AX1200" s="274" t="s">
        <v>268</v>
      </c>
      <c r="AY1200" s="274" t="s">
        <v>268</v>
      </c>
      <c r="AZ1200" s="274" t="s">
        <v>268</v>
      </c>
      <c r="BA1200" s="274" t="s">
        <v>268</v>
      </c>
      <c r="BB1200" s="274" t="s">
        <v>268</v>
      </c>
      <c r="BC1200" s="274" t="s">
        <v>268</v>
      </c>
      <c r="BD1200" s="274" t="s">
        <v>268</v>
      </c>
      <c r="BE1200" s="274" t="s">
        <v>268</v>
      </c>
      <c r="BF1200" s="274" t="s">
        <v>268</v>
      </c>
      <c r="BG1200" s="274" t="s">
        <v>268</v>
      </c>
      <c r="BH1200" s="274" t="s">
        <v>268</v>
      </c>
      <c r="BI1200" s="274" t="s">
        <v>268</v>
      </c>
      <c r="BJ1200" s="274" t="s">
        <v>268</v>
      </c>
      <c r="BK1200" s="274" t="s">
        <v>268</v>
      </c>
      <c r="BL1200" s="274" t="s">
        <v>268</v>
      </c>
      <c r="BM1200" s="274" t="s">
        <v>268</v>
      </c>
      <c r="BN1200" s="274" t="s">
        <v>268</v>
      </c>
      <c r="BO1200" s="274" t="s">
        <v>268</v>
      </c>
      <c r="BP1200" s="274" t="s">
        <v>268</v>
      </c>
      <c r="BQ1200" s="274" t="s">
        <v>268</v>
      </c>
      <c r="BR1200" s="274" t="s">
        <v>268</v>
      </c>
      <c r="BS1200" s="274" t="s">
        <v>268</v>
      </c>
      <c r="BT1200" s="274" t="s">
        <v>268</v>
      </c>
      <c r="BU1200" s="274" t="s">
        <v>268</v>
      </c>
      <c r="BV1200" s="274" t="s">
        <v>268</v>
      </c>
      <c r="BW1200" s="274" t="s">
        <v>268</v>
      </c>
      <c r="BX1200" s="274" t="s">
        <v>268</v>
      </c>
      <c r="BY1200" s="295">
        <v>20</v>
      </c>
      <c r="BZ1200" s="295">
        <v>20</v>
      </c>
      <c r="CA1200" s="298" t="s">
        <v>142</v>
      </c>
      <c r="CB1200" s="297">
        <v>123</v>
      </c>
      <c r="CC1200" s="284">
        <f t="shared" si="74"/>
        <v>0</v>
      </c>
      <c r="CD1200" s="295">
        <f t="shared" si="75"/>
        <v>20</v>
      </c>
      <c r="CE1200" s="284">
        <f t="shared" si="76"/>
        <v>1</v>
      </c>
      <c r="CF1200" s="295">
        <f t="shared" si="77"/>
        <v>0</v>
      </c>
      <c r="CG1200" s="274" t="s">
        <v>1817</v>
      </c>
      <c r="CH1200" s="274" t="s">
        <v>268</v>
      </c>
      <c r="CI1200" s="274" t="s">
        <v>268</v>
      </c>
      <c r="CJ1200" s="298" t="s">
        <v>282</v>
      </c>
      <c r="CK1200" s="297">
        <v>4</v>
      </c>
      <c r="CL1200" s="274" t="s">
        <v>268</v>
      </c>
      <c r="CM1200" s="274" t="s">
        <v>268</v>
      </c>
      <c r="CN1200" s="274" t="s">
        <v>268</v>
      </c>
      <c r="CO1200" s="274" t="s">
        <v>268</v>
      </c>
      <c r="CP1200" s="274" t="s">
        <v>268</v>
      </c>
      <c r="CQ1200" s="274" t="s">
        <v>1786</v>
      </c>
      <c r="CR1200" s="274" t="s">
        <v>877</v>
      </c>
      <c r="CS1200" s="274">
        <v>10.6</v>
      </c>
      <c r="CT1200" s="274" t="s">
        <v>268</v>
      </c>
      <c r="CU1200" s="274">
        <v>10.6</v>
      </c>
      <c r="CV1200" s="274">
        <v>365</v>
      </c>
      <c r="CW1200" s="274" t="s">
        <v>878</v>
      </c>
      <c r="CX1200" s="274" t="s">
        <v>835</v>
      </c>
      <c r="CY1200" s="274" t="s">
        <v>836</v>
      </c>
      <c r="CZ1200" s="274" t="s">
        <v>837</v>
      </c>
      <c r="DA1200" s="274" t="s">
        <v>268</v>
      </c>
      <c r="DB1200" s="274" t="s">
        <v>268</v>
      </c>
      <c r="DC1200" s="274" t="s">
        <v>268</v>
      </c>
      <c r="DD1200" s="274" t="s">
        <v>268</v>
      </c>
      <c r="DE1200" s="274" t="s">
        <v>268</v>
      </c>
      <c r="DF1200" s="274" t="s">
        <v>268</v>
      </c>
      <c r="DG1200" s="299">
        <f>IFERROR(IF(CA1200="D",IF(CK1200="A dispo.",CD1200*VLOOKUP('DATI INPUT'!$F$27,TARIFFE_UD,2,FALSE),CD1200*VLOOKUP(CK1200,TARIFFE_UD,2,FALSE)),CD1200*VLOOKUP(CB1200-100,TARIFFE_UND,2,FALSE)),0)</f>
        <v>17.01226782570599</v>
      </c>
      <c r="DH1200" s="299">
        <f>IFERROR(IF(CA1200="D",IF(CK1200="A dispo.",CF1200*VLOOKUP('DATI INPUT'!$F$27,TARIFFE_UD,3,FALSE),CF1200*VLOOKUP(CK1200,TARIFFE_UD,3,FALSE)),CF1200*VLOOKUP(CB1200-100,TARIFFE_UND,3,FALSE)),0)</f>
        <v>0</v>
      </c>
    </row>
    <row r="1201" spans="1:112" x14ac:dyDescent="0.25">
      <c r="A1201" s="274" t="s">
        <v>8862</v>
      </c>
      <c r="B1201" s="274" t="s">
        <v>294</v>
      </c>
      <c r="C1201" s="274" t="s">
        <v>8863</v>
      </c>
      <c r="D1201" s="274" t="s">
        <v>1873</v>
      </c>
      <c r="E1201" s="274" t="s">
        <v>1874</v>
      </c>
      <c r="F1201" s="274" t="s">
        <v>156</v>
      </c>
      <c r="G1201" s="274" t="s">
        <v>1875</v>
      </c>
      <c r="H1201" s="274" t="s">
        <v>1876</v>
      </c>
      <c r="I1201" s="274" t="s">
        <v>1877</v>
      </c>
      <c r="J1201" s="274" t="s">
        <v>274</v>
      </c>
      <c r="K1201" s="274" t="s">
        <v>1878</v>
      </c>
      <c r="L1201" s="274" t="s">
        <v>1879</v>
      </c>
      <c r="M1201" s="274" t="s">
        <v>1880</v>
      </c>
      <c r="N1201" s="274" t="s">
        <v>984</v>
      </c>
      <c r="O1201" s="274" t="s">
        <v>873</v>
      </c>
      <c r="P1201" s="274" t="s">
        <v>613</v>
      </c>
      <c r="Q1201" s="274" t="s">
        <v>343</v>
      </c>
      <c r="R1201" s="274" t="s">
        <v>268</v>
      </c>
      <c r="S1201" s="274" t="s">
        <v>268</v>
      </c>
      <c r="T1201" s="274" t="s">
        <v>268</v>
      </c>
      <c r="U1201" s="274" t="s">
        <v>268</v>
      </c>
      <c r="V1201" s="274" t="s">
        <v>268</v>
      </c>
      <c r="W1201" s="274" t="s">
        <v>1880</v>
      </c>
      <c r="X1201" s="274" t="s">
        <v>613</v>
      </c>
      <c r="Y1201" s="274" t="s">
        <v>343</v>
      </c>
      <c r="Z1201" s="274" t="s">
        <v>268</v>
      </c>
      <c r="AA1201" s="274" t="s">
        <v>268</v>
      </c>
      <c r="AB1201" s="274" t="s">
        <v>268</v>
      </c>
      <c r="AC1201" s="274" t="s">
        <v>268</v>
      </c>
      <c r="AD1201" s="274" t="s">
        <v>268</v>
      </c>
      <c r="AE1201" s="274" t="s">
        <v>287</v>
      </c>
      <c r="AF1201" s="274" t="s">
        <v>1811</v>
      </c>
      <c r="AG1201" s="274" t="s">
        <v>875</v>
      </c>
      <c r="AH1201" s="274" t="s">
        <v>1812</v>
      </c>
      <c r="AI1201" s="274" t="s">
        <v>8590</v>
      </c>
      <c r="AJ1201" s="274" t="s">
        <v>268</v>
      </c>
      <c r="AK1201" s="274" t="s">
        <v>366</v>
      </c>
      <c r="AL1201" s="274" t="s">
        <v>268</v>
      </c>
      <c r="AM1201" s="274" t="s">
        <v>355</v>
      </c>
      <c r="AN1201" s="274" t="s">
        <v>268</v>
      </c>
      <c r="AO1201" s="274" t="s">
        <v>268</v>
      </c>
      <c r="AP1201" s="274" t="s">
        <v>268</v>
      </c>
      <c r="AQ1201" s="274" t="s">
        <v>268</v>
      </c>
      <c r="AR1201" s="274" t="s">
        <v>268</v>
      </c>
      <c r="AS1201" s="274" t="s">
        <v>268</v>
      </c>
      <c r="AT1201" s="274" t="s">
        <v>268</v>
      </c>
      <c r="AU1201" s="274" t="s">
        <v>268</v>
      </c>
      <c r="AV1201" s="274" t="s">
        <v>268</v>
      </c>
      <c r="AW1201" s="274" t="s">
        <v>268</v>
      </c>
      <c r="AX1201" s="274" t="s">
        <v>268</v>
      </c>
      <c r="AY1201" s="274" t="s">
        <v>268</v>
      </c>
      <c r="AZ1201" s="274" t="s">
        <v>268</v>
      </c>
      <c r="BA1201" s="274" t="s">
        <v>268</v>
      </c>
      <c r="BB1201" s="274" t="s">
        <v>268</v>
      </c>
      <c r="BC1201" s="274" t="s">
        <v>268</v>
      </c>
      <c r="BD1201" s="274" t="s">
        <v>268</v>
      </c>
      <c r="BE1201" s="274" t="s">
        <v>268</v>
      </c>
      <c r="BF1201" s="274" t="s">
        <v>268</v>
      </c>
      <c r="BG1201" s="274" t="s">
        <v>268</v>
      </c>
      <c r="BH1201" s="274" t="s">
        <v>268</v>
      </c>
      <c r="BI1201" s="274" t="s">
        <v>268</v>
      </c>
      <c r="BJ1201" s="274" t="s">
        <v>268</v>
      </c>
      <c r="BK1201" s="274" t="s">
        <v>268</v>
      </c>
      <c r="BL1201" s="274" t="s">
        <v>268</v>
      </c>
      <c r="BM1201" s="274" t="s">
        <v>268</v>
      </c>
      <c r="BN1201" s="274" t="s">
        <v>268</v>
      </c>
      <c r="BO1201" s="274" t="s">
        <v>268</v>
      </c>
      <c r="BP1201" s="274" t="s">
        <v>268</v>
      </c>
      <c r="BQ1201" s="274" t="s">
        <v>268</v>
      </c>
      <c r="BR1201" s="274" t="s">
        <v>268</v>
      </c>
      <c r="BS1201" s="274" t="s">
        <v>268</v>
      </c>
      <c r="BT1201" s="274" t="s">
        <v>268</v>
      </c>
      <c r="BU1201" s="274" t="s">
        <v>268</v>
      </c>
      <c r="BV1201" s="274" t="s">
        <v>268</v>
      </c>
      <c r="BW1201" s="274" t="s">
        <v>268</v>
      </c>
      <c r="BX1201" s="274" t="s">
        <v>268</v>
      </c>
      <c r="BY1201" s="295">
        <v>0</v>
      </c>
      <c r="BZ1201" s="295">
        <v>0</v>
      </c>
      <c r="CA1201" s="298" t="s">
        <v>142</v>
      </c>
      <c r="CB1201" s="297">
        <v>123</v>
      </c>
      <c r="CC1201" s="284">
        <f t="shared" si="74"/>
        <v>0</v>
      </c>
      <c r="CD1201" s="295">
        <f t="shared" si="75"/>
        <v>0</v>
      </c>
      <c r="CE1201" s="284">
        <f t="shared" si="76"/>
        <v>1</v>
      </c>
      <c r="CF1201" s="295">
        <f t="shared" si="77"/>
        <v>0</v>
      </c>
      <c r="CG1201" s="274" t="s">
        <v>1817</v>
      </c>
      <c r="CH1201" s="274" t="s">
        <v>268</v>
      </c>
      <c r="CI1201" s="274" t="s">
        <v>268</v>
      </c>
      <c r="CJ1201" s="298" t="s">
        <v>282</v>
      </c>
      <c r="CK1201" s="297">
        <v>4</v>
      </c>
      <c r="CL1201" s="274" t="s">
        <v>268</v>
      </c>
      <c r="CM1201" s="274" t="s">
        <v>268</v>
      </c>
      <c r="CN1201" s="274" t="s">
        <v>268</v>
      </c>
      <c r="CO1201" s="274" t="s">
        <v>268</v>
      </c>
      <c r="CP1201" s="274" t="s">
        <v>268</v>
      </c>
      <c r="CQ1201" s="274" t="s">
        <v>8864</v>
      </c>
      <c r="CR1201" s="274" t="s">
        <v>877</v>
      </c>
      <c r="CS1201" s="274">
        <v>0</v>
      </c>
      <c r="CT1201" s="274" t="s">
        <v>268</v>
      </c>
      <c r="CU1201" s="274">
        <v>0</v>
      </c>
      <c r="CV1201" s="274">
        <v>365</v>
      </c>
      <c r="CW1201" s="274" t="s">
        <v>878</v>
      </c>
      <c r="CX1201" s="274" t="s">
        <v>835</v>
      </c>
      <c r="CY1201" s="274" t="s">
        <v>836</v>
      </c>
      <c r="CZ1201" s="274" t="s">
        <v>837</v>
      </c>
      <c r="DA1201" s="274" t="s">
        <v>268</v>
      </c>
      <c r="DB1201" s="274" t="s">
        <v>268</v>
      </c>
      <c r="DC1201" s="274" t="s">
        <v>268</v>
      </c>
      <c r="DD1201" s="274" t="s">
        <v>268</v>
      </c>
      <c r="DE1201" s="274" t="s">
        <v>268</v>
      </c>
      <c r="DF1201" s="274" t="s">
        <v>268</v>
      </c>
      <c r="DG1201" s="299">
        <f>IFERROR(IF(CA1201="D",IF(CK1201="A dispo.",CD1201*VLOOKUP('DATI INPUT'!$F$27,TARIFFE_UD,2,FALSE),CD1201*VLOOKUP(CK1201,TARIFFE_UD,2,FALSE)),CD1201*VLOOKUP(CB1201-100,TARIFFE_UND,2,FALSE)),0)</f>
        <v>0</v>
      </c>
      <c r="DH1201" s="299">
        <f>IFERROR(IF(CA1201="D",IF(CK1201="A dispo.",CF1201*VLOOKUP('DATI INPUT'!$F$27,TARIFFE_UD,3,FALSE),CF1201*VLOOKUP(CK1201,TARIFFE_UD,3,FALSE)),CF1201*VLOOKUP(CB1201-100,TARIFFE_UND,3,FALSE)),0)</f>
        <v>0</v>
      </c>
    </row>
    <row r="1202" spans="1:112" hidden="1" x14ac:dyDescent="0.25">
      <c r="A1202" s="274" t="s">
        <v>8865</v>
      </c>
      <c r="B1202" s="274" t="s">
        <v>8866</v>
      </c>
      <c r="C1202" s="274" t="s">
        <v>8867</v>
      </c>
      <c r="D1202" s="274" t="s">
        <v>8868</v>
      </c>
      <c r="E1202" s="274" t="s">
        <v>268</v>
      </c>
      <c r="F1202" s="274" t="s">
        <v>156</v>
      </c>
      <c r="G1202" s="274" t="s">
        <v>8869</v>
      </c>
      <c r="H1202" s="274" t="s">
        <v>1137</v>
      </c>
      <c r="I1202" s="274" t="s">
        <v>1388</v>
      </c>
      <c r="J1202" s="274" t="s">
        <v>274</v>
      </c>
      <c r="K1202" s="274" t="s">
        <v>8870</v>
      </c>
      <c r="L1202" s="274" t="s">
        <v>960</v>
      </c>
      <c r="M1202" s="274" t="s">
        <v>8871</v>
      </c>
      <c r="N1202" s="274" t="s">
        <v>2962</v>
      </c>
      <c r="O1202" s="274" t="s">
        <v>2963</v>
      </c>
      <c r="P1202" s="274" t="s">
        <v>8872</v>
      </c>
      <c r="Q1202" s="274" t="s">
        <v>309</v>
      </c>
      <c r="R1202" s="274" t="s">
        <v>157</v>
      </c>
      <c r="S1202" s="274" t="s">
        <v>268</v>
      </c>
      <c r="T1202" s="274" t="s">
        <v>268</v>
      </c>
      <c r="U1202" s="274" t="s">
        <v>268</v>
      </c>
      <c r="V1202" s="274" t="s">
        <v>268</v>
      </c>
      <c r="W1202" s="274" t="s">
        <v>1933</v>
      </c>
      <c r="X1202" s="274" t="s">
        <v>1934</v>
      </c>
      <c r="Y1202" s="274" t="s">
        <v>544</v>
      </c>
      <c r="Z1202" s="274" t="s">
        <v>268</v>
      </c>
      <c r="AA1202" s="274" t="s">
        <v>268</v>
      </c>
      <c r="AB1202" s="274" t="s">
        <v>268</v>
      </c>
      <c r="AC1202" s="274" t="s">
        <v>268</v>
      </c>
      <c r="AD1202" s="274" t="s">
        <v>268</v>
      </c>
      <c r="AE1202" s="274" t="s">
        <v>287</v>
      </c>
      <c r="AF1202" s="274" t="s">
        <v>1811</v>
      </c>
      <c r="AG1202" s="274" t="s">
        <v>875</v>
      </c>
      <c r="AH1202" s="274" t="s">
        <v>1935</v>
      </c>
      <c r="AI1202" s="274" t="s">
        <v>677</v>
      </c>
      <c r="AJ1202" s="274" t="s">
        <v>268</v>
      </c>
      <c r="AK1202" s="274" t="s">
        <v>725</v>
      </c>
      <c r="AL1202" s="274" t="s">
        <v>268</v>
      </c>
      <c r="AM1202" s="274" t="s">
        <v>288</v>
      </c>
      <c r="AN1202" s="274" t="s">
        <v>268</v>
      </c>
      <c r="AO1202" s="274" t="s">
        <v>268</v>
      </c>
      <c r="AP1202" s="274" t="s">
        <v>268</v>
      </c>
      <c r="AQ1202" s="274" t="s">
        <v>268</v>
      </c>
      <c r="AR1202" s="274" t="s">
        <v>268</v>
      </c>
      <c r="AS1202" s="274" t="s">
        <v>268</v>
      </c>
      <c r="AT1202" s="274" t="s">
        <v>268</v>
      </c>
      <c r="AU1202" s="274" t="s">
        <v>268</v>
      </c>
      <c r="AV1202" s="274" t="s">
        <v>268</v>
      </c>
      <c r="AW1202" s="274" t="s">
        <v>268</v>
      </c>
      <c r="AX1202" s="274" t="s">
        <v>268</v>
      </c>
      <c r="AY1202" s="274" t="s">
        <v>268</v>
      </c>
      <c r="AZ1202" s="274" t="s">
        <v>268</v>
      </c>
      <c r="BA1202" s="274" t="s">
        <v>268</v>
      </c>
      <c r="BB1202" s="274" t="s">
        <v>268</v>
      </c>
      <c r="BC1202" s="274" t="s">
        <v>268</v>
      </c>
      <c r="BD1202" s="274" t="s">
        <v>268</v>
      </c>
      <c r="BE1202" s="274" t="s">
        <v>268</v>
      </c>
      <c r="BF1202" s="274" t="s">
        <v>268</v>
      </c>
      <c r="BG1202" s="274" t="s">
        <v>268</v>
      </c>
      <c r="BH1202" s="274" t="s">
        <v>268</v>
      </c>
      <c r="BI1202" s="274" t="s">
        <v>268</v>
      </c>
      <c r="BJ1202" s="274" t="s">
        <v>268</v>
      </c>
      <c r="BK1202" s="274" t="s">
        <v>268</v>
      </c>
      <c r="BL1202" s="274" t="s">
        <v>268</v>
      </c>
      <c r="BM1202" s="274" t="s">
        <v>268</v>
      </c>
      <c r="BN1202" s="274" t="s">
        <v>268</v>
      </c>
      <c r="BO1202" s="274" t="s">
        <v>268</v>
      </c>
      <c r="BP1202" s="274" t="s">
        <v>268</v>
      </c>
      <c r="BQ1202" s="274" t="s">
        <v>268</v>
      </c>
      <c r="BR1202" s="274" t="s">
        <v>268</v>
      </c>
      <c r="BS1202" s="274" t="s">
        <v>268</v>
      </c>
      <c r="BT1202" s="274" t="s">
        <v>268</v>
      </c>
      <c r="BU1202" s="274" t="s">
        <v>268</v>
      </c>
      <c r="BV1202" s="274" t="s">
        <v>268</v>
      </c>
      <c r="BW1202" s="274" t="s">
        <v>268</v>
      </c>
      <c r="BX1202" s="274" t="s">
        <v>268</v>
      </c>
      <c r="BY1202" s="295">
        <v>75</v>
      </c>
      <c r="BZ1202" s="295">
        <v>75</v>
      </c>
      <c r="CA1202" s="298" t="s">
        <v>142</v>
      </c>
      <c r="CB1202" s="297">
        <v>122</v>
      </c>
      <c r="CC1202" s="284">
        <f t="shared" si="74"/>
        <v>0</v>
      </c>
      <c r="CD1202" s="295">
        <f t="shared" si="75"/>
        <v>75</v>
      </c>
      <c r="CE1202" s="284">
        <f t="shared" si="76"/>
        <v>0</v>
      </c>
      <c r="CF1202" s="295">
        <f t="shared" si="77"/>
        <v>1</v>
      </c>
      <c r="CG1202" s="274" t="s">
        <v>876</v>
      </c>
      <c r="CH1202" s="274" t="s">
        <v>268</v>
      </c>
      <c r="CI1202" s="274" t="s">
        <v>268</v>
      </c>
      <c r="CJ1202" s="298" t="s">
        <v>268</v>
      </c>
      <c r="CK1202" s="298" t="s">
        <v>736</v>
      </c>
      <c r="CL1202" s="274" t="s">
        <v>268</v>
      </c>
      <c r="CM1202" s="274" t="s">
        <v>268</v>
      </c>
      <c r="CN1202" s="274" t="s">
        <v>268</v>
      </c>
      <c r="CO1202" s="274" t="s">
        <v>268</v>
      </c>
      <c r="CP1202" s="274" t="s">
        <v>268</v>
      </c>
      <c r="CQ1202" s="274" t="s">
        <v>268</v>
      </c>
      <c r="CR1202" s="274" t="s">
        <v>877</v>
      </c>
      <c r="CS1202" s="274">
        <v>89.31</v>
      </c>
      <c r="CT1202" s="274" t="s">
        <v>268</v>
      </c>
      <c r="CU1202" s="274">
        <v>89.31</v>
      </c>
      <c r="CV1202" s="274">
        <v>365</v>
      </c>
      <c r="CW1202" s="274" t="s">
        <v>878</v>
      </c>
      <c r="CX1202" s="274" t="s">
        <v>835</v>
      </c>
      <c r="CY1202" s="274" t="s">
        <v>836</v>
      </c>
      <c r="CZ1202" s="274" t="s">
        <v>837</v>
      </c>
      <c r="DA1202" s="274" t="s">
        <v>268</v>
      </c>
      <c r="DB1202" s="274" t="s">
        <v>268</v>
      </c>
      <c r="DC1202" s="274" t="s">
        <v>268</v>
      </c>
      <c r="DD1202" s="274" t="s">
        <v>268</v>
      </c>
      <c r="DE1202" s="274" t="s">
        <v>268</v>
      </c>
      <c r="DF1202" s="274" t="s">
        <v>268</v>
      </c>
      <c r="DG1202" s="299">
        <f>IFERROR(IF(CA1202="D",IF(CK1202="A dispo.",CD1202*VLOOKUP('DATI INPUT'!$F$27,TARIFFE_UD,2,FALSE),CD1202*VLOOKUP(CK1202,TARIFFE_UD,2,FALSE)),CD1202*VLOOKUP(CB1202-100,TARIFFE_UND,2,FALSE)),0)</f>
        <v>59.396279908714867</v>
      </c>
      <c r="DH1202" s="299">
        <f>IFERROR(IF(CA1202="D",IF(CK1202="A dispo.",CF1202*VLOOKUP('DATI INPUT'!$F$27,TARIFFE_UD,3,FALSE),CF1202*VLOOKUP(CK1202,TARIFFE_UD,3,FALSE)),CF1202*VLOOKUP(CB1202-100,TARIFFE_UND,3,FALSE)),0)</f>
        <v>60.367780403072892</v>
      </c>
    </row>
    <row r="1203" spans="1:112" hidden="1" x14ac:dyDescent="0.25">
      <c r="A1203" s="274" t="s">
        <v>8873</v>
      </c>
      <c r="B1203" s="274" t="s">
        <v>8874</v>
      </c>
      <c r="C1203" s="274" t="s">
        <v>8875</v>
      </c>
      <c r="D1203" s="274" t="s">
        <v>8876</v>
      </c>
      <c r="E1203" s="274" t="s">
        <v>268</v>
      </c>
      <c r="F1203" s="274" t="s">
        <v>156</v>
      </c>
      <c r="G1203" s="274" t="s">
        <v>8877</v>
      </c>
      <c r="H1203" s="274" t="s">
        <v>1137</v>
      </c>
      <c r="I1203" s="274" t="s">
        <v>8878</v>
      </c>
      <c r="J1203" s="274" t="s">
        <v>156</v>
      </c>
      <c r="K1203" s="274" t="s">
        <v>8879</v>
      </c>
      <c r="L1203" s="274" t="s">
        <v>1195</v>
      </c>
      <c r="M1203" s="274" t="s">
        <v>8880</v>
      </c>
      <c r="N1203" s="274" t="s">
        <v>872</v>
      </c>
      <c r="O1203" s="274" t="s">
        <v>873</v>
      </c>
      <c r="P1203" s="274" t="s">
        <v>7113</v>
      </c>
      <c r="Q1203" s="274" t="s">
        <v>293</v>
      </c>
      <c r="R1203" s="274" t="s">
        <v>268</v>
      </c>
      <c r="S1203" s="274" t="s">
        <v>268</v>
      </c>
      <c r="T1203" s="274" t="s">
        <v>268</v>
      </c>
      <c r="U1203" s="274" t="s">
        <v>268</v>
      </c>
      <c r="V1203" s="274" t="s">
        <v>268</v>
      </c>
      <c r="W1203" s="274" t="s">
        <v>2292</v>
      </c>
      <c r="X1203" s="274" t="s">
        <v>887</v>
      </c>
      <c r="Y1203" s="274" t="s">
        <v>485</v>
      </c>
      <c r="Z1203" s="274" t="s">
        <v>268</v>
      </c>
      <c r="AA1203" s="274" t="s">
        <v>268</v>
      </c>
      <c r="AB1203" s="274" t="s">
        <v>268</v>
      </c>
      <c r="AC1203" s="274" t="s">
        <v>268</v>
      </c>
      <c r="AD1203" s="274" t="s">
        <v>268</v>
      </c>
      <c r="AE1203" s="274" t="s">
        <v>287</v>
      </c>
      <c r="AF1203" s="274" t="s">
        <v>1811</v>
      </c>
      <c r="AG1203" s="274" t="s">
        <v>875</v>
      </c>
      <c r="AH1203" s="274" t="s">
        <v>1848</v>
      </c>
      <c r="AI1203" s="274" t="s">
        <v>2293</v>
      </c>
      <c r="AJ1203" s="274" t="s">
        <v>268</v>
      </c>
      <c r="AK1203" s="274" t="s">
        <v>366</v>
      </c>
      <c r="AL1203" s="274" t="s">
        <v>268</v>
      </c>
      <c r="AM1203" s="274" t="s">
        <v>268</v>
      </c>
      <c r="AN1203" s="274" t="s">
        <v>268</v>
      </c>
      <c r="AO1203" s="274" t="s">
        <v>268</v>
      </c>
      <c r="AP1203" s="274" t="s">
        <v>268</v>
      </c>
      <c r="AQ1203" s="274" t="s">
        <v>268</v>
      </c>
      <c r="AR1203" s="274" t="s">
        <v>268</v>
      </c>
      <c r="AS1203" s="274" t="s">
        <v>268</v>
      </c>
      <c r="AT1203" s="274" t="s">
        <v>268</v>
      </c>
      <c r="AU1203" s="274" t="s">
        <v>268</v>
      </c>
      <c r="AV1203" s="274" t="s">
        <v>268</v>
      </c>
      <c r="AW1203" s="274" t="s">
        <v>268</v>
      </c>
      <c r="AX1203" s="274" t="s">
        <v>268</v>
      </c>
      <c r="AY1203" s="274" t="s">
        <v>268</v>
      </c>
      <c r="AZ1203" s="274" t="s">
        <v>268</v>
      </c>
      <c r="BA1203" s="274" t="s">
        <v>268</v>
      </c>
      <c r="BB1203" s="274" t="s">
        <v>268</v>
      </c>
      <c r="BC1203" s="274" t="s">
        <v>268</v>
      </c>
      <c r="BD1203" s="274" t="s">
        <v>268</v>
      </c>
      <c r="BE1203" s="274" t="s">
        <v>268</v>
      </c>
      <c r="BF1203" s="274" t="s">
        <v>268</v>
      </c>
      <c r="BG1203" s="274" t="s">
        <v>268</v>
      </c>
      <c r="BH1203" s="274" t="s">
        <v>268</v>
      </c>
      <c r="BI1203" s="274" t="s">
        <v>268</v>
      </c>
      <c r="BJ1203" s="274" t="s">
        <v>268</v>
      </c>
      <c r="BK1203" s="274" t="s">
        <v>268</v>
      </c>
      <c r="BL1203" s="274" t="s">
        <v>268</v>
      </c>
      <c r="BM1203" s="274" t="s">
        <v>268</v>
      </c>
      <c r="BN1203" s="274" t="s">
        <v>268</v>
      </c>
      <c r="BO1203" s="274" t="s">
        <v>268</v>
      </c>
      <c r="BP1203" s="274" t="s">
        <v>268</v>
      </c>
      <c r="BQ1203" s="274" t="s">
        <v>268</v>
      </c>
      <c r="BR1203" s="274" t="s">
        <v>268</v>
      </c>
      <c r="BS1203" s="274" t="s">
        <v>268</v>
      </c>
      <c r="BT1203" s="274" t="s">
        <v>268</v>
      </c>
      <c r="BU1203" s="274" t="s">
        <v>268</v>
      </c>
      <c r="BV1203" s="274" t="s">
        <v>268</v>
      </c>
      <c r="BW1203" s="274" t="s">
        <v>268</v>
      </c>
      <c r="BX1203" s="274" t="s">
        <v>268</v>
      </c>
      <c r="BY1203" s="295">
        <v>50</v>
      </c>
      <c r="BZ1203" s="295">
        <v>50</v>
      </c>
      <c r="CA1203" s="298" t="s">
        <v>142</v>
      </c>
      <c r="CB1203" s="297">
        <v>122</v>
      </c>
      <c r="CC1203" s="284">
        <f t="shared" si="74"/>
        <v>0</v>
      </c>
      <c r="CD1203" s="295">
        <f t="shared" si="75"/>
        <v>50</v>
      </c>
      <c r="CE1203" s="284">
        <f t="shared" si="76"/>
        <v>0</v>
      </c>
      <c r="CF1203" s="295">
        <f t="shared" si="77"/>
        <v>1</v>
      </c>
      <c r="CG1203" s="274" t="s">
        <v>876</v>
      </c>
      <c r="CH1203" s="274" t="s">
        <v>268</v>
      </c>
      <c r="CI1203" s="274" t="s">
        <v>268</v>
      </c>
      <c r="CJ1203" s="298" t="s">
        <v>268</v>
      </c>
      <c r="CK1203" s="298" t="s">
        <v>736</v>
      </c>
      <c r="CL1203" s="274" t="s">
        <v>268</v>
      </c>
      <c r="CM1203" s="274" t="s">
        <v>268</v>
      </c>
      <c r="CN1203" s="274" t="s">
        <v>268</v>
      </c>
      <c r="CO1203" s="274" t="s">
        <v>268</v>
      </c>
      <c r="CP1203" s="274" t="s">
        <v>268</v>
      </c>
      <c r="CQ1203" s="274" t="s">
        <v>8881</v>
      </c>
      <c r="CR1203" s="274" t="s">
        <v>877</v>
      </c>
      <c r="CS1203" s="274">
        <v>77.06</v>
      </c>
      <c r="CT1203" s="274" t="s">
        <v>268</v>
      </c>
      <c r="CU1203" s="274">
        <v>77.06</v>
      </c>
      <c r="CV1203" s="274">
        <v>365</v>
      </c>
      <c r="CW1203" s="274" t="s">
        <v>878</v>
      </c>
      <c r="CX1203" s="274" t="s">
        <v>835</v>
      </c>
      <c r="CY1203" s="274" t="s">
        <v>836</v>
      </c>
      <c r="CZ1203" s="274" t="s">
        <v>837</v>
      </c>
      <c r="DA1203" s="274" t="s">
        <v>268</v>
      </c>
      <c r="DB1203" s="274" t="s">
        <v>268</v>
      </c>
      <c r="DC1203" s="274" t="s">
        <v>268</v>
      </c>
      <c r="DD1203" s="274" t="s">
        <v>268</v>
      </c>
      <c r="DE1203" s="274" t="s">
        <v>268</v>
      </c>
      <c r="DF1203" s="274" t="s">
        <v>268</v>
      </c>
      <c r="DG1203" s="299">
        <f>IFERROR(IF(CA1203="D",IF(CK1203="A dispo.",CD1203*VLOOKUP('DATI INPUT'!$F$27,TARIFFE_UD,2,FALSE),CD1203*VLOOKUP(CK1203,TARIFFE_UD,2,FALSE)),CD1203*VLOOKUP(CB1203-100,TARIFFE_UND,2,FALSE)),0)</f>
        <v>39.597519939143247</v>
      </c>
      <c r="DH1203" s="299">
        <f>IFERROR(IF(CA1203="D",IF(CK1203="A dispo.",CF1203*VLOOKUP('DATI INPUT'!$F$27,TARIFFE_UD,3,FALSE),CF1203*VLOOKUP(CK1203,TARIFFE_UD,3,FALSE)),CF1203*VLOOKUP(CB1203-100,TARIFFE_UND,3,FALSE)),0)</f>
        <v>60.367780403072892</v>
      </c>
    </row>
    <row r="1204" spans="1:112" x14ac:dyDescent="0.25">
      <c r="A1204" s="274" t="s">
        <v>8882</v>
      </c>
      <c r="B1204" s="274" t="s">
        <v>8883</v>
      </c>
      <c r="C1204" s="274" t="s">
        <v>8884</v>
      </c>
      <c r="D1204" s="274" t="s">
        <v>8885</v>
      </c>
      <c r="E1204" s="274" t="s">
        <v>268</v>
      </c>
      <c r="F1204" s="274" t="s">
        <v>156</v>
      </c>
      <c r="G1204" s="274" t="s">
        <v>8886</v>
      </c>
      <c r="H1204" s="274" t="s">
        <v>4184</v>
      </c>
      <c r="I1204" s="274" t="s">
        <v>8887</v>
      </c>
      <c r="J1204" s="274" t="s">
        <v>156</v>
      </c>
      <c r="K1204" s="274" t="s">
        <v>8888</v>
      </c>
      <c r="L1204" s="274" t="s">
        <v>984</v>
      </c>
      <c r="M1204" s="274" t="s">
        <v>8889</v>
      </c>
      <c r="N1204" s="274" t="s">
        <v>984</v>
      </c>
      <c r="O1204" s="274" t="s">
        <v>873</v>
      </c>
      <c r="P1204" s="274" t="s">
        <v>3006</v>
      </c>
      <c r="Q1204" s="274" t="s">
        <v>341</v>
      </c>
      <c r="R1204" s="274" t="s">
        <v>154</v>
      </c>
      <c r="S1204" s="274" t="s">
        <v>268</v>
      </c>
      <c r="T1204" s="274" t="s">
        <v>268</v>
      </c>
      <c r="U1204" s="274" t="s">
        <v>268</v>
      </c>
      <c r="V1204" s="274" t="s">
        <v>268</v>
      </c>
      <c r="W1204" s="274" t="s">
        <v>8889</v>
      </c>
      <c r="X1204" s="274" t="s">
        <v>3006</v>
      </c>
      <c r="Y1204" s="274" t="s">
        <v>341</v>
      </c>
      <c r="Z1204" s="274" t="s">
        <v>154</v>
      </c>
      <c r="AA1204" s="274" t="s">
        <v>268</v>
      </c>
      <c r="AB1204" s="274" t="s">
        <v>268</v>
      </c>
      <c r="AC1204" s="274" t="s">
        <v>268</v>
      </c>
      <c r="AD1204" s="274" t="s">
        <v>268</v>
      </c>
      <c r="AE1204" s="274" t="s">
        <v>287</v>
      </c>
      <c r="AF1204" s="274" t="s">
        <v>1811</v>
      </c>
      <c r="AG1204" s="274" t="s">
        <v>875</v>
      </c>
      <c r="AH1204" s="274" t="s">
        <v>1848</v>
      </c>
      <c r="AI1204" s="274" t="s">
        <v>791</v>
      </c>
      <c r="AJ1204" s="274" t="s">
        <v>268</v>
      </c>
      <c r="AK1204" s="274" t="s">
        <v>268</v>
      </c>
      <c r="AL1204" s="274" t="s">
        <v>268</v>
      </c>
      <c r="AM1204" s="274" t="s">
        <v>405</v>
      </c>
      <c r="AN1204" s="274" t="s">
        <v>268</v>
      </c>
      <c r="AO1204" s="274" t="s">
        <v>268</v>
      </c>
      <c r="AP1204" s="274" t="s">
        <v>268</v>
      </c>
      <c r="AQ1204" s="274" t="s">
        <v>268</v>
      </c>
      <c r="AR1204" s="274" t="s">
        <v>268</v>
      </c>
      <c r="AS1204" s="274" t="s">
        <v>268</v>
      </c>
      <c r="AT1204" s="274" t="s">
        <v>268</v>
      </c>
      <c r="AU1204" s="274" t="s">
        <v>268</v>
      </c>
      <c r="AV1204" s="274" t="s">
        <v>268</v>
      </c>
      <c r="AW1204" s="274" t="s">
        <v>268</v>
      </c>
      <c r="AX1204" s="274" t="s">
        <v>268</v>
      </c>
      <c r="AY1204" s="274" t="s">
        <v>268</v>
      </c>
      <c r="AZ1204" s="274" t="s">
        <v>268</v>
      </c>
      <c r="BA1204" s="274" t="s">
        <v>268</v>
      </c>
      <c r="BB1204" s="274" t="s">
        <v>268</v>
      </c>
      <c r="BC1204" s="274" t="s">
        <v>268</v>
      </c>
      <c r="BD1204" s="274" t="s">
        <v>268</v>
      </c>
      <c r="BE1204" s="274" t="s">
        <v>268</v>
      </c>
      <c r="BF1204" s="274" t="s">
        <v>268</v>
      </c>
      <c r="BG1204" s="274" t="s">
        <v>268</v>
      </c>
      <c r="BH1204" s="274" t="s">
        <v>268</v>
      </c>
      <c r="BI1204" s="274" t="s">
        <v>268</v>
      </c>
      <c r="BJ1204" s="274" t="s">
        <v>268</v>
      </c>
      <c r="BK1204" s="274" t="s">
        <v>268</v>
      </c>
      <c r="BL1204" s="274" t="s">
        <v>268</v>
      </c>
      <c r="BM1204" s="274" t="s">
        <v>268</v>
      </c>
      <c r="BN1204" s="274" t="s">
        <v>268</v>
      </c>
      <c r="BO1204" s="274" t="s">
        <v>268</v>
      </c>
      <c r="BP1204" s="274" t="s">
        <v>268</v>
      </c>
      <c r="BQ1204" s="274" t="s">
        <v>268</v>
      </c>
      <c r="BR1204" s="274" t="s">
        <v>268</v>
      </c>
      <c r="BS1204" s="274" t="s">
        <v>268</v>
      </c>
      <c r="BT1204" s="274" t="s">
        <v>268</v>
      </c>
      <c r="BU1204" s="274" t="s">
        <v>268</v>
      </c>
      <c r="BV1204" s="274" t="s">
        <v>268</v>
      </c>
      <c r="BW1204" s="274" t="s">
        <v>268</v>
      </c>
      <c r="BX1204" s="274" t="s">
        <v>268</v>
      </c>
      <c r="BY1204" s="295">
        <v>50.05</v>
      </c>
      <c r="BZ1204" s="295">
        <v>50.05</v>
      </c>
      <c r="CA1204" s="298" t="s">
        <v>142</v>
      </c>
      <c r="CB1204" s="297">
        <v>122</v>
      </c>
      <c r="CC1204" s="284">
        <f t="shared" si="74"/>
        <v>0</v>
      </c>
      <c r="CD1204" s="295">
        <f t="shared" si="75"/>
        <v>50.04999999999999</v>
      </c>
      <c r="CE1204" s="284">
        <f t="shared" si="76"/>
        <v>0</v>
      </c>
      <c r="CF1204" s="295">
        <f t="shared" si="77"/>
        <v>1</v>
      </c>
      <c r="CG1204" s="274" t="s">
        <v>876</v>
      </c>
      <c r="CH1204" s="274" t="s">
        <v>268</v>
      </c>
      <c r="CI1204" s="274" t="s">
        <v>268</v>
      </c>
      <c r="CJ1204" s="298" t="s">
        <v>275</v>
      </c>
      <c r="CK1204" s="297">
        <v>3</v>
      </c>
      <c r="CL1204" s="274" t="s">
        <v>268</v>
      </c>
      <c r="CM1204" s="274" t="s">
        <v>268</v>
      </c>
      <c r="CN1204" s="274" t="s">
        <v>268</v>
      </c>
      <c r="CO1204" s="274" t="s">
        <v>268</v>
      </c>
      <c r="CP1204" s="274" t="s">
        <v>268</v>
      </c>
      <c r="CQ1204" s="274" t="s">
        <v>268</v>
      </c>
      <c r="CR1204" s="274" t="s">
        <v>877</v>
      </c>
      <c r="CS1204" s="274">
        <v>93.4</v>
      </c>
      <c r="CT1204" s="274" t="s">
        <v>268</v>
      </c>
      <c r="CU1204" s="274">
        <v>93.4</v>
      </c>
      <c r="CV1204" s="274">
        <v>365</v>
      </c>
      <c r="CW1204" s="274" t="s">
        <v>878</v>
      </c>
      <c r="CX1204" s="274" t="s">
        <v>835</v>
      </c>
      <c r="CY1204" s="274" t="s">
        <v>836</v>
      </c>
      <c r="CZ1204" s="274" t="s">
        <v>837</v>
      </c>
      <c r="DA1204" s="274" t="s">
        <v>268</v>
      </c>
      <c r="DB1204" s="274" t="s">
        <v>268</v>
      </c>
      <c r="DC1204" s="274" t="s">
        <v>268</v>
      </c>
      <c r="DD1204" s="274" t="s">
        <v>268</v>
      </c>
      <c r="DE1204" s="274" t="s">
        <v>268</v>
      </c>
      <c r="DF1204" s="274" t="s">
        <v>268</v>
      </c>
      <c r="DG1204" s="299">
        <f>IFERROR(IF(CA1204="D",IF(CK1204="A dispo.",CD1204*VLOOKUP('DATI INPUT'!$F$27,TARIFFE_UD,2,FALSE),CD1204*VLOOKUP(CK1204,TARIFFE_UD,2,FALSE)),CD1204*VLOOKUP(CB1204-100,TARIFFE_UND,2,FALSE)),0)</f>
        <v>39.637117459082383</v>
      </c>
      <c r="DH1204" s="299">
        <f>IFERROR(IF(CA1204="D",IF(CK1204="A dispo.",CF1204*VLOOKUP('DATI INPUT'!$F$27,TARIFFE_UD,3,FALSE),CF1204*VLOOKUP(CK1204,TARIFFE_UD,3,FALSE)),CF1204*VLOOKUP(CB1204-100,TARIFFE_UND,3,FALSE)),0)</f>
        <v>60.367780403072892</v>
      </c>
    </row>
    <row r="1205" spans="1:112" x14ac:dyDescent="0.25">
      <c r="A1205" s="274" t="s">
        <v>8890</v>
      </c>
      <c r="B1205" s="274" t="s">
        <v>8891</v>
      </c>
      <c r="C1205" s="274" t="s">
        <v>1588</v>
      </c>
      <c r="D1205" s="274" t="s">
        <v>8892</v>
      </c>
      <c r="E1205" s="274" t="s">
        <v>268</v>
      </c>
      <c r="F1205" s="274" t="s">
        <v>156</v>
      </c>
      <c r="G1205" s="274" t="s">
        <v>8893</v>
      </c>
      <c r="H1205" s="274" t="s">
        <v>8894</v>
      </c>
      <c r="I1205" s="274" t="s">
        <v>8895</v>
      </c>
      <c r="J1205" s="274" t="s">
        <v>274</v>
      </c>
      <c r="K1205" s="274" t="s">
        <v>8896</v>
      </c>
      <c r="L1205" s="274" t="s">
        <v>984</v>
      </c>
      <c r="M1205" s="274" t="s">
        <v>5326</v>
      </c>
      <c r="N1205" s="274" t="s">
        <v>984</v>
      </c>
      <c r="O1205" s="274" t="s">
        <v>873</v>
      </c>
      <c r="P1205" s="274" t="s">
        <v>2258</v>
      </c>
      <c r="Q1205" s="274" t="s">
        <v>298</v>
      </c>
      <c r="R1205" s="274" t="s">
        <v>268</v>
      </c>
      <c r="S1205" s="274" t="s">
        <v>268</v>
      </c>
      <c r="T1205" s="274" t="s">
        <v>268</v>
      </c>
      <c r="U1205" s="274" t="s">
        <v>268</v>
      </c>
      <c r="V1205" s="274" t="s">
        <v>268</v>
      </c>
      <c r="W1205" s="274" t="s">
        <v>5326</v>
      </c>
      <c r="X1205" s="274" t="s">
        <v>2258</v>
      </c>
      <c r="Y1205" s="274" t="s">
        <v>298</v>
      </c>
      <c r="Z1205" s="274" t="s">
        <v>268</v>
      </c>
      <c r="AA1205" s="274" t="s">
        <v>268</v>
      </c>
      <c r="AB1205" s="274" t="s">
        <v>268</v>
      </c>
      <c r="AC1205" s="274" t="s">
        <v>268</v>
      </c>
      <c r="AD1205" s="274" t="s">
        <v>268</v>
      </c>
      <c r="AE1205" s="274" t="s">
        <v>287</v>
      </c>
      <c r="AF1205" s="274" t="s">
        <v>1811</v>
      </c>
      <c r="AG1205" s="274" t="s">
        <v>875</v>
      </c>
      <c r="AH1205" s="274" t="s">
        <v>1848</v>
      </c>
      <c r="AI1205" s="274" t="s">
        <v>7258</v>
      </c>
      <c r="AJ1205" s="274" t="s">
        <v>268</v>
      </c>
      <c r="AK1205" s="274" t="s">
        <v>352</v>
      </c>
      <c r="AL1205" s="274" t="s">
        <v>268</v>
      </c>
      <c r="AM1205" s="274" t="s">
        <v>405</v>
      </c>
      <c r="AN1205" s="274" t="s">
        <v>268</v>
      </c>
      <c r="AO1205" s="274" t="s">
        <v>268</v>
      </c>
      <c r="AP1205" s="274" t="s">
        <v>268</v>
      </c>
      <c r="AQ1205" s="274" t="s">
        <v>268</v>
      </c>
      <c r="AR1205" s="274" t="s">
        <v>268</v>
      </c>
      <c r="AS1205" s="274" t="s">
        <v>268</v>
      </c>
      <c r="AT1205" s="274" t="s">
        <v>268</v>
      </c>
      <c r="AU1205" s="274" t="s">
        <v>268</v>
      </c>
      <c r="AV1205" s="274" t="s">
        <v>268</v>
      </c>
      <c r="AW1205" s="274" t="s">
        <v>268</v>
      </c>
      <c r="AX1205" s="274" t="s">
        <v>268</v>
      </c>
      <c r="AY1205" s="274" t="s">
        <v>268</v>
      </c>
      <c r="AZ1205" s="274" t="s">
        <v>268</v>
      </c>
      <c r="BA1205" s="274" t="s">
        <v>268</v>
      </c>
      <c r="BB1205" s="274" t="s">
        <v>268</v>
      </c>
      <c r="BC1205" s="274" t="s">
        <v>268</v>
      </c>
      <c r="BD1205" s="274" t="s">
        <v>268</v>
      </c>
      <c r="BE1205" s="274" t="s">
        <v>268</v>
      </c>
      <c r="BF1205" s="274" t="s">
        <v>268</v>
      </c>
      <c r="BG1205" s="274" t="s">
        <v>268</v>
      </c>
      <c r="BH1205" s="274" t="s">
        <v>268</v>
      </c>
      <c r="BI1205" s="274" t="s">
        <v>268</v>
      </c>
      <c r="BJ1205" s="274" t="s">
        <v>268</v>
      </c>
      <c r="BK1205" s="274" t="s">
        <v>268</v>
      </c>
      <c r="BL1205" s="274" t="s">
        <v>268</v>
      </c>
      <c r="BM1205" s="274" t="s">
        <v>268</v>
      </c>
      <c r="BN1205" s="274" t="s">
        <v>268</v>
      </c>
      <c r="BO1205" s="274" t="s">
        <v>268</v>
      </c>
      <c r="BP1205" s="274" t="s">
        <v>268</v>
      </c>
      <c r="BQ1205" s="274" t="s">
        <v>268</v>
      </c>
      <c r="BR1205" s="274" t="s">
        <v>268</v>
      </c>
      <c r="BS1205" s="274" t="s">
        <v>268</v>
      </c>
      <c r="BT1205" s="274" t="s">
        <v>268</v>
      </c>
      <c r="BU1205" s="274" t="s">
        <v>268</v>
      </c>
      <c r="BV1205" s="274" t="s">
        <v>268</v>
      </c>
      <c r="BW1205" s="274" t="s">
        <v>268</v>
      </c>
      <c r="BX1205" s="274" t="s">
        <v>268</v>
      </c>
      <c r="BY1205" s="295">
        <v>60</v>
      </c>
      <c r="BZ1205" s="295">
        <v>60</v>
      </c>
      <c r="CA1205" s="298" t="s">
        <v>142</v>
      </c>
      <c r="CB1205" s="297">
        <v>122</v>
      </c>
      <c r="CC1205" s="284">
        <f t="shared" si="74"/>
        <v>0</v>
      </c>
      <c r="CD1205" s="295">
        <f t="shared" si="75"/>
        <v>60</v>
      </c>
      <c r="CE1205" s="284">
        <f t="shared" si="76"/>
        <v>0</v>
      </c>
      <c r="CF1205" s="295">
        <f t="shared" si="77"/>
        <v>1</v>
      </c>
      <c r="CG1205" s="274" t="s">
        <v>876</v>
      </c>
      <c r="CH1205" s="274" t="s">
        <v>268</v>
      </c>
      <c r="CI1205" s="274" t="s">
        <v>268</v>
      </c>
      <c r="CJ1205" s="298" t="s">
        <v>271</v>
      </c>
      <c r="CK1205" s="297">
        <v>1</v>
      </c>
      <c r="CL1205" s="274" t="s">
        <v>268</v>
      </c>
      <c r="CM1205" s="274" t="s">
        <v>268</v>
      </c>
      <c r="CN1205" s="274" t="s">
        <v>268</v>
      </c>
      <c r="CO1205" s="274" t="s">
        <v>268</v>
      </c>
      <c r="CP1205" s="274" t="s">
        <v>268</v>
      </c>
      <c r="CQ1205" s="274" t="s">
        <v>8897</v>
      </c>
      <c r="CR1205" s="274" t="s">
        <v>877</v>
      </c>
      <c r="CS1205" s="274">
        <v>40.08</v>
      </c>
      <c r="CT1205" s="274" t="s">
        <v>268</v>
      </c>
      <c r="CU1205" s="274">
        <v>40.08</v>
      </c>
      <c r="CV1205" s="274">
        <v>365</v>
      </c>
      <c r="CW1205" s="274" t="s">
        <v>878</v>
      </c>
      <c r="CX1205" s="274" t="s">
        <v>835</v>
      </c>
      <c r="CY1205" s="274" t="s">
        <v>836</v>
      </c>
      <c r="CZ1205" s="274" t="s">
        <v>837</v>
      </c>
      <c r="DA1205" s="274" t="s">
        <v>268</v>
      </c>
      <c r="DB1205" s="274" t="s">
        <v>268</v>
      </c>
      <c r="DC1205" s="274" t="s">
        <v>268</v>
      </c>
      <c r="DD1205" s="274" t="s">
        <v>268</v>
      </c>
      <c r="DE1205" s="274" t="s">
        <v>268</v>
      </c>
      <c r="DF1205" s="274" t="s">
        <v>268</v>
      </c>
      <c r="DG1205" s="299">
        <f>IFERROR(IF(CA1205="D",IF(CK1205="A dispo.",CD1205*VLOOKUP('DATI INPUT'!$F$27,TARIFFE_UD,2,FALSE),CD1205*VLOOKUP(CK1205,TARIFFE_UD,2,FALSE)),CD1205*VLOOKUP(CB1205-100,TARIFFE_UND,2,FALSE)),0)</f>
        <v>36.957685276533695</v>
      </c>
      <c r="DH1205" s="299">
        <f>IFERROR(IF(CA1205="D",IF(CK1205="A dispo.",CF1205*VLOOKUP('DATI INPUT'!$F$27,TARIFFE_UD,3,FALSE),CF1205*VLOOKUP(CK1205,TARIFFE_UD,3,FALSE)),CF1205*VLOOKUP(CB1205-100,TARIFFE_UND,3,FALSE)),0)</f>
        <v>15.164853048114928</v>
      </c>
    </row>
    <row r="1206" spans="1:112" x14ac:dyDescent="0.25">
      <c r="A1206" s="274" t="s">
        <v>8898</v>
      </c>
      <c r="B1206" s="274" t="s">
        <v>8899</v>
      </c>
      <c r="C1206" s="274" t="s">
        <v>8900</v>
      </c>
      <c r="D1206" s="274" t="s">
        <v>8901</v>
      </c>
      <c r="E1206" s="274" t="s">
        <v>268</v>
      </c>
      <c r="F1206" s="274" t="s">
        <v>156</v>
      </c>
      <c r="G1206" s="274" t="s">
        <v>8902</v>
      </c>
      <c r="H1206" s="274" t="s">
        <v>1137</v>
      </c>
      <c r="I1206" s="274" t="s">
        <v>428</v>
      </c>
      <c r="J1206" s="274" t="s">
        <v>156</v>
      </c>
      <c r="K1206" s="274" t="s">
        <v>8903</v>
      </c>
      <c r="L1206" s="274" t="s">
        <v>3880</v>
      </c>
      <c r="M1206" s="274" t="s">
        <v>8904</v>
      </c>
      <c r="N1206" s="274" t="s">
        <v>8905</v>
      </c>
      <c r="O1206" s="274" t="s">
        <v>8906</v>
      </c>
      <c r="P1206" s="274" t="s">
        <v>8907</v>
      </c>
      <c r="Q1206" s="274" t="s">
        <v>463</v>
      </c>
      <c r="R1206" s="274" t="s">
        <v>268</v>
      </c>
      <c r="S1206" s="274" t="s">
        <v>268</v>
      </c>
      <c r="T1206" s="274" t="s">
        <v>268</v>
      </c>
      <c r="U1206" s="274" t="s">
        <v>268</v>
      </c>
      <c r="V1206" s="274" t="s">
        <v>268</v>
      </c>
      <c r="W1206" s="274" t="s">
        <v>8481</v>
      </c>
      <c r="X1206" s="274" t="s">
        <v>148</v>
      </c>
      <c r="Y1206" s="274" t="s">
        <v>313</v>
      </c>
      <c r="Z1206" s="274" t="s">
        <v>268</v>
      </c>
      <c r="AA1206" s="274" t="s">
        <v>268</v>
      </c>
      <c r="AB1206" s="274" t="s">
        <v>268</v>
      </c>
      <c r="AC1206" s="274" t="s">
        <v>268</v>
      </c>
      <c r="AD1206" s="274" t="s">
        <v>268</v>
      </c>
      <c r="AE1206" s="274" t="s">
        <v>287</v>
      </c>
      <c r="AF1206" s="274" t="s">
        <v>1811</v>
      </c>
      <c r="AG1206" s="274" t="s">
        <v>875</v>
      </c>
      <c r="AH1206" s="274" t="s">
        <v>2154</v>
      </c>
      <c r="AI1206" s="274" t="s">
        <v>1239</v>
      </c>
      <c r="AJ1206" s="274" t="s">
        <v>268</v>
      </c>
      <c r="AK1206" s="274" t="s">
        <v>366</v>
      </c>
      <c r="AL1206" s="274" t="s">
        <v>268</v>
      </c>
      <c r="AM1206" s="274" t="s">
        <v>405</v>
      </c>
      <c r="AN1206" s="274" t="s">
        <v>268</v>
      </c>
      <c r="AO1206" s="274" t="s">
        <v>268</v>
      </c>
      <c r="AP1206" s="274" t="s">
        <v>268</v>
      </c>
      <c r="AQ1206" s="274" t="s">
        <v>268</v>
      </c>
      <c r="AR1206" s="274" t="s">
        <v>268</v>
      </c>
      <c r="AS1206" s="274" t="s">
        <v>268</v>
      </c>
      <c r="AT1206" s="274" t="s">
        <v>268</v>
      </c>
      <c r="AU1206" s="274" t="s">
        <v>268</v>
      </c>
      <c r="AV1206" s="274" t="s">
        <v>268</v>
      </c>
      <c r="AW1206" s="274" t="s">
        <v>268</v>
      </c>
      <c r="AX1206" s="274" t="s">
        <v>268</v>
      </c>
      <c r="AY1206" s="274" t="s">
        <v>268</v>
      </c>
      <c r="AZ1206" s="274" t="s">
        <v>268</v>
      </c>
      <c r="BA1206" s="274" t="s">
        <v>268</v>
      </c>
      <c r="BB1206" s="274" t="s">
        <v>268</v>
      </c>
      <c r="BC1206" s="274" t="s">
        <v>268</v>
      </c>
      <c r="BD1206" s="274" t="s">
        <v>268</v>
      </c>
      <c r="BE1206" s="274" t="s">
        <v>268</v>
      </c>
      <c r="BF1206" s="274" t="s">
        <v>268</v>
      </c>
      <c r="BG1206" s="274" t="s">
        <v>268</v>
      </c>
      <c r="BH1206" s="274" t="s">
        <v>268</v>
      </c>
      <c r="BI1206" s="274" t="s">
        <v>268</v>
      </c>
      <c r="BJ1206" s="274" t="s">
        <v>268</v>
      </c>
      <c r="BK1206" s="274" t="s">
        <v>268</v>
      </c>
      <c r="BL1206" s="274" t="s">
        <v>268</v>
      </c>
      <c r="BM1206" s="274" t="s">
        <v>268</v>
      </c>
      <c r="BN1206" s="274" t="s">
        <v>268</v>
      </c>
      <c r="BO1206" s="274" t="s">
        <v>268</v>
      </c>
      <c r="BP1206" s="274" t="s">
        <v>268</v>
      </c>
      <c r="BQ1206" s="274" t="s">
        <v>268</v>
      </c>
      <c r="BR1206" s="274" t="s">
        <v>268</v>
      </c>
      <c r="BS1206" s="274" t="s">
        <v>268</v>
      </c>
      <c r="BT1206" s="274" t="s">
        <v>268</v>
      </c>
      <c r="BU1206" s="274" t="s">
        <v>268</v>
      </c>
      <c r="BV1206" s="274" t="s">
        <v>268</v>
      </c>
      <c r="BW1206" s="274" t="s">
        <v>268</v>
      </c>
      <c r="BX1206" s="274" t="s">
        <v>268</v>
      </c>
      <c r="BY1206" s="295">
        <v>45</v>
      </c>
      <c r="BZ1206" s="295">
        <v>45</v>
      </c>
      <c r="CA1206" s="298" t="s">
        <v>142</v>
      </c>
      <c r="CB1206" s="297">
        <v>122</v>
      </c>
      <c r="CC1206" s="284">
        <f t="shared" si="74"/>
        <v>0</v>
      </c>
      <c r="CD1206" s="295">
        <f t="shared" si="75"/>
        <v>45</v>
      </c>
      <c r="CE1206" s="284">
        <f t="shared" si="76"/>
        <v>0</v>
      </c>
      <c r="CF1206" s="295">
        <f t="shared" si="77"/>
        <v>1</v>
      </c>
      <c r="CG1206" s="274" t="s">
        <v>876</v>
      </c>
      <c r="CH1206" s="274" t="s">
        <v>268</v>
      </c>
      <c r="CI1206" s="274" t="s">
        <v>268</v>
      </c>
      <c r="CJ1206" s="298" t="s">
        <v>271</v>
      </c>
      <c r="CK1206" s="297">
        <v>1</v>
      </c>
      <c r="CL1206" s="274" t="s">
        <v>268</v>
      </c>
      <c r="CM1206" s="274" t="s">
        <v>268</v>
      </c>
      <c r="CN1206" s="274" t="s">
        <v>268</v>
      </c>
      <c r="CO1206" s="274" t="s">
        <v>268</v>
      </c>
      <c r="CP1206" s="274" t="s">
        <v>268</v>
      </c>
      <c r="CQ1206" s="274" t="s">
        <v>268</v>
      </c>
      <c r="CR1206" s="274" t="s">
        <v>877</v>
      </c>
      <c r="CS1206" s="274">
        <v>34.380000000000003</v>
      </c>
      <c r="CT1206" s="274" t="s">
        <v>268</v>
      </c>
      <c r="CU1206" s="274">
        <v>34.380000000000003</v>
      </c>
      <c r="CV1206" s="274">
        <v>365</v>
      </c>
      <c r="CW1206" s="274" t="s">
        <v>878</v>
      </c>
      <c r="CX1206" s="274" t="s">
        <v>835</v>
      </c>
      <c r="CY1206" s="274" t="s">
        <v>836</v>
      </c>
      <c r="CZ1206" s="274" t="s">
        <v>837</v>
      </c>
      <c r="DA1206" s="274" t="s">
        <v>268</v>
      </c>
      <c r="DB1206" s="274" t="s">
        <v>268</v>
      </c>
      <c r="DC1206" s="274" t="s">
        <v>268</v>
      </c>
      <c r="DD1206" s="274" t="s">
        <v>268</v>
      </c>
      <c r="DE1206" s="274" t="s">
        <v>268</v>
      </c>
      <c r="DF1206" s="274" t="s">
        <v>268</v>
      </c>
      <c r="DG1206" s="299">
        <f>IFERROR(IF(CA1206="D",IF(CK1206="A dispo.",CD1206*VLOOKUP('DATI INPUT'!$F$27,TARIFFE_UD,2,FALSE),CD1206*VLOOKUP(CK1206,TARIFFE_UD,2,FALSE)),CD1206*VLOOKUP(CB1206-100,TARIFFE_UND,2,FALSE)),0)</f>
        <v>27.718263957400275</v>
      </c>
      <c r="DH1206" s="299">
        <f>IFERROR(IF(CA1206="D",IF(CK1206="A dispo.",CF1206*VLOOKUP('DATI INPUT'!$F$27,TARIFFE_UD,3,FALSE),CF1206*VLOOKUP(CK1206,TARIFFE_UD,3,FALSE)),CF1206*VLOOKUP(CB1206-100,TARIFFE_UND,3,FALSE)),0)</f>
        <v>15.164853048114928</v>
      </c>
    </row>
    <row r="1207" spans="1:112" x14ac:dyDescent="0.25">
      <c r="A1207" s="274" t="s">
        <v>8908</v>
      </c>
      <c r="B1207" s="274" t="s">
        <v>8909</v>
      </c>
      <c r="C1207" s="274" t="s">
        <v>8910</v>
      </c>
      <c r="D1207" s="274" t="s">
        <v>8911</v>
      </c>
      <c r="E1207" s="274" t="s">
        <v>268</v>
      </c>
      <c r="F1207" s="274" t="s">
        <v>156</v>
      </c>
      <c r="G1207" s="274" t="s">
        <v>8912</v>
      </c>
      <c r="H1207" s="274" t="s">
        <v>5862</v>
      </c>
      <c r="I1207" s="274" t="s">
        <v>8913</v>
      </c>
      <c r="J1207" s="274" t="s">
        <v>156</v>
      </c>
      <c r="K1207" s="274" t="s">
        <v>8914</v>
      </c>
      <c r="L1207" s="274" t="s">
        <v>871</v>
      </c>
      <c r="M1207" s="274" t="s">
        <v>5882</v>
      </c>
      <c r="N1207" s="274" t="s">
        <v>984</v>
      </c>
      <c r="O1207" s="274" t="s">
        <v>873</v>
      </c>
      <c r="P1207" s="274" t="s">
        <v>1934</v>
      </c>
      <c r="Q1207" s="274" t="s">
        <v>269</v>
      </c>
      <c r="R1207" s="274" t="s">
        <v>268</v>
      </c>
      <c r="S1207" s="274" t="s">
        <v>268</v>
      </c>
      <c r="T1207" s="274" t="s">
        <v>268</v>
      </c>
      <c r="U1207" s="274" t="s">
        <v>268</v>
      </c>
      <c r="V1207" s="274" t="s">
        <v>268</v>
      </c>
      <c r="W1207" s="274" t="s">
        <v>5882</v>
      </c>
      <c r="X1207" s="274" t="s">
        <v>1934</v>
      </c>
      <c r="Y1207" s="274" t="s">
        <v>269</v>
      </c>
      <c r="Z1207" s="274" t="s">
        <v>268</v>
      </c>
      <c r="AA1207" s="274" t="s">
        <v>268</v>
      </c>
      <c r="AB1207" s="274" t="s">
        <v>268</v>
      </c>
      <c r="AC1207" s="274" t="s">
        <v>268</v>
      </c>
      <c r="AD1207" s="274" t="s">
        <v>268</v>
      </c>
      <c r="AE1207" s="274" t="s">
        <v>287</v>
      </c>
      <c r="AF1207" s="274" t="s">
        <v>1811</v>
      </c>
      <c r="AG1207" s="274" t="s">
        <v>875</v>
      </c>
      <c r="AH1207" s="274" t="s">
        <v>2576</v>
      </c>
      <c r="AI1207" s="274" t="s">
        <v>5865</v>
      </c>
      <c r="AJ1207" s="274" t="s">
        <v>268</v>
      </c>
      <c r="AK1207" s="274" t="s">
        <v>375</v>
      </c>
      <c r="AL1207" s="274" t="s">
        <v>268</v>
      </c>
      <c r="AM1207" s="274" t="s">
        <v>288</v>
      </c>
      <c r="AN1207" s="274" t="s">
        <v>268</v>
      </c>
      <c r="AO1207" s="274" t="s">
        <v>268</v>
      </c>
      <c r="AP1207" s="274" t="s">
        <v>268</v>
      </c>
      <c r="AQ1207" s="274" t="s">
        <v>268</v>
      </c>
      <c r="AR1207" s="274" t="s">
        <v>268</v>
      </c>
      <c r="AS1207" s="274" t="s">
        <v>268</v>
      </c>
      <c r="AT1207" s="274" t="s">
        <v>268</v>
      </c>
      <c r="AU1207" s="274" t="s">
        <v>268</v>
      </c>
      <c r="AV1207" s="274" t="s">
        <v>268</v>
      </c>
      <c r="AW1207" s="274" t="s">
        <v>268</v>
      </c>
      <c r="AX1207" s="274" t="s">
        <v>268</v>
      </c>
      <c r="AY1207" s="274" t="s">
        <v>268</v>
      </c>
      <c r="AZ1207" s="274" t="s">
        <v>268</v>
      </c>
      <c r="BA1207" s="274" t="s">
        <v>268</v>
      </c>
      <c r="BB1207" s="274" t="s">
        <v>268</v>
      </c>
      <c r="BC1207" s="274" t="s">
        <v>268</v>
      </c>
      <c r="BD1207" s="274" t="s">
        <v>268</v>
      </c>
      <c r="BE1207" s="274" t="s">
        <v>268</v>
      </c>
      <c r="BF1207" s="274" t="s">
        <v>268</v>
      </c>
      <c r="BG1207" s="274" t="s">
        <v>268</v>
      </c>
      <c r="BH1207" s="274" t="s">
        <v>268</v>
      </c>
      <c r="BI1207" s="274" t="s">
        <v>268</v>
      </c>
      <c r="BJ1207" s="274" t="s">
        <v>268</v>
      </c>
      <c r="BK1207" s="274" t="s">
        <v>268</v>
      </c>
      <c r="BL1207" s="274" t="s">
        <v>268</v>
      </c>
      <c r="BM1207" s="274" t="s">
        <v>268</v>
      </c>
      <c r="BN1207" s="274" t="s">
        <v>268</v>
      </c>
      <c r="BO1207" s="274" t="s">
        <v>268</v>
      </c>
      <c r="BP1207" s="274" t="s">
        <v>268</v>
      </c>
      <c r="BQ1207" s="274" t="s">
        <v>268</v>
      </c>
      <c r="BR1207" s="274" t="s">
        <v>268</v>
      </c>
      <c r="BS1207" s="274" t="s">
        <v>268</v>
      </c>
      <c r="BT1207" s="274" t="s">
        <v>268</v>
      </c>
      <c r="BU1207" s="274" t="s">
        <v>268</v>
      </c>
      <c r="BV1207" s="274" t="s">
        <v>268</v>
      </c>
      <c r="BW1207" s="274" t="s">
        <v>268</v>
      </c>
      <c r="BX1207" s="274" t="s">
        <v>268</v>
      </c>
      <c r="BY1207" s="295">
        <v>83</v>
      </c>
      <c r="BZ1207" s="295">
        <v>83</v>
      </c>
      <c r="CA1207" s="298" t="s">
        <v>142</v>
      </c>
      <c r="CB1207" s="297">
        <v>122</v>
      </c>
      <c r="CC1207" s="284">
        <f t="shared" si="74"/>
        <v>0</v>
      </c>
      <c r="CD1207" s="295">
        <f t="shared" si="75"/>
        <v>83</v>
      </c>
      <c r="CE1207" s="284">
        <f t="shared" si="76"/>
        <v>0</v>
      </c>
      <c r="CF1207" s="295">
        <f t="shared" si="77"/>
        <v>1</v>
      </c>
      <c r="CG1207" s="274" t="s">
        <v>876</v>
      </c>
      <c r="CH1207" s="274" t="s">
        <v>268</v>
      </c>
      <c r="CI1207" s="274" t="s">
        <v>268</v>
      </c>
      <c r="CJ1207" s="298" t="s">
        <v>280</v>
      </c>
      <c r="CK1207" s="297">
        <v>2</v>
      </c>
      <c r="CL1207" s="274" t="s">
        <v>268</v>
      </c>
      <c r="CM1207" s="274" t="s">
        <v>268</v>
      </c>
      <c r="CN1207" s="274" t="s">
        <v>268</v>
      </c>
      <c r="CO1207" s="274" t="s">
        <v>268</v>
      </c>
      <c r="CP1207" s="274" t="s">
        <v>268</v>
      </c>
      <c r="CQ1207" s="274" t="s">
        <v>268</v>
      </c>
      <c r="CR1207" s="274" t="s">
        <v>877</v>
      </c>
      <c r="CS1207" s="274">
        <v>89.91</v>
      </c>
      <c r="CT1207" s="274" t="s">
        <v>268</v>
      </c>
      <c r="CU1207" s="274">
        <v>89.91</v>
      </c>
      <c r="CV1207" s="274">
        <v>365</v>
      </c>
      <c r="CW1207" s="274" t="s">
        <v>878</v>
      </c>
      <c r="CX1207" s="274" t="s">
        <v>835</v>
      </c>
      <c r="CY1207" s="274" t="s">
        <v>836</v>
      </c>
      <c r="CZ1207" s="274" t="s">
        <v>837</v>
      </c>
      <c r="DA1207" s="274" t="s">
        <v>268</v>
      </c>
      <c r="DB1207" s="274" t="s">
        <v>268</v>
      </c>
      <c r="DC1207" s="274" t="s">
        <v>268</v>
      </c>
      <c r="DD1207" s="274" t="s">
        <v>268</v>
      </c>
      <c r="DE1207" s="274" t="s">
        <v>268</v>
      </c>
      <c r="DF1207" s="274" t="s">
        <v>268</v>
      </c>
      <c r="DG1207" s="299">
        <f>IFERROR(IF(CA1207="D",IF(CK1207="A dispo.",CD1207*VLOOKUP('DATI INPUT'!$F$27,TARIFFE_UD,2,FALSE),CD1207*VLOOKUP(CK1207,TARIFFE_UD,2,FALSE)),CD1207*VLOOKUP(CB1207-100,TARIFFE_UND,2,FALSE)),0)</f>
        <v>59.645597626850218</v>
      </c>
      <c r="DH1207" s="299">
        <f>IFERROR(IF(CA1207="D",IF(CK1207="A dispo.",CF1207*VLOOKUP('DATI INPUT'!$F$27,TARIFFE_UD,3,FALSE),CF1207*VLOOKUP(CK1207,TARIFFE_UD,3,FALSE)),CF1207*VLOOKUP(CB1207-100,TARIFFE_UND,3,FALSE)),0)</f>
        <v>46.077822723118445</v>
      </c>
    </row>
    <row r="1208" spans="1:112" hidden="1" x14ac:dyDescent="0.25">
      <c r="A1208" s="274" t="s">
        <v>8915</v>
      </c>
      <c r="B1208" s="274" t="s">
        <v>8916</v>
      </c>
      <c r="C1208" s="274" t="s">
        <v>1590</v>
      </c>
      <c r="D1208" s="274" t="s">
        <v>8917</v>
      </c>
      <c r="E1208" s="274" t="s">
        <v>268</v>
      </c>
      <c r="F1208" s="274" t="s">
        <v>156</v>
      </c>
      <c r="G1208" s="274" t="s">
        <v>8918</v>
      </c>
      <c r="H1208" s="274" t="s">
        <v>8919</v>
      </c>
      <c r="I1208" s="274" t="s">
        <v>8920</v>
      </c>
      <c r="J1208" s="274" t="s">
        <v>156</v>
      </c>
      <c r="K1208" s="274" t="s">
        <v>8921</v>
      </c>
      <c r="L1208" s="274" t="s">
        <v>1242</v>
      </c>
      <c r="M1208" s="274" t="s">
        <v>8922</v>
      </c>
      <c r="N1208" s="274" t="s">
        <v>1825</v>
      </c>
      <c r="O1208" s="274" t="s">
        <v>4046</v>
      </c>
      <c r="P1208" s="274" t="s">
        <v>8923</v>
      </c>
      <c r="Q1208" s="274" t="s">
        <v>315</v>
      </c>
      <c r="R1208" s="274" t="s">
        <v>268</v>
      </c>
      <c r="S1208" s="274" t="s">
        <v>268</v>
      </c>
      <c r="T1208" s="274" t="s">
        <v>268</v>
      </c>
      <c r="U1208" s="274" t="s">
        <v>268</v>
      </c>
      <c r="V1208" s="274" t="s">
        <v>268</v>
      </c>
      <c r="W1208" s="274" t="s">
        <v>3947</v>
      </c>
      <c r="X1208" s="274" t="s">
        <v>1922</v>
      </c>
      <c r="Y1208" s="274" t="s">
        <v>282</v>
      </c>
      <c r="Z1208" s="274" t="s">
        <v>268</v>
      </c>
      <c r="AA1208" s="274" t="s">
        <v>268</v>
      </c>
      <c r="AB1208" s="274" t="s">
        <v>268</v>
      </c>
      <c r="AC1208" s="274" t="s">
        <v>268</v>
      </c>
      <c r="AD1208" s="274" t="s">
        <v>268</v>
      </c>
      <c r="AE1208" s="274" t="s">
        <v>287</v>
      </c>
      <c r="AF1208" s="274" t="s">
        <v>1811</v>
      </c>
      <c r="AG1208" s="274" t="s">
        <v>875</v>
      </c>
      <c r="AH1208" s="274" t="s">
        <v>1812</v>
      </c>
      <c r="AI1208" s="274" t="s">
        <v>755</v>
      </c>
      <c r="AJ1208" s="274" t="s">
        <v>268</v>
      </c>
      <c r="AK1208" s="274" t="s">
        <v>693</v>
      </c>
      <c r="AL1208" s="274" t="s">
        <v>268</v>
      </c>
      <c r="AM1208" s="274" t="s">
        <v>355</v>
      </c>
      <c r="AN1208" s="274" t="s">
        <v>268</v>
      </c>
      <c r="AO1208" s="274" t="s">
        <v>268</v>
      </c>
      <c r="AP1208" s="274" t="s">
        <v>268</v>
      </c>
      <c r="AQ1208" s="274" t="s">
        <v>268</v>
      </c>
      <c r="AR1208" s="274" t="s">
        <v>268</v>
      </c>
      <c r="AS1208" s="274" t="s">
        <v>268</v>
      </c>
      <c r="AT1208" s="274" t="s">
        <v>268</v>
      </c>
      <c r="AU1208" s="274" t="s">
        <v>268</v>
      </c>
      <c r="AV1208" s="274" t="s">
        <v>268</v>
      </c>
      <c r="AW1208" s="274" t="s">
        <v>268</v>
      </c>
      <c r="AX1208" s="274" t="s">
        <v>268</v>
      </c>
      <c r="AY1208" s="274" t="s">
        <v>268</v>
      </c>
      <c r="AZ1208" s="274" t="s">
        <v>268</v>
      </c>
      <c r="BA1208" s="274" t="s">
        <v>268</v>
      </c>
      <c r="BB1208" s="274" t="s">
        <v>268</v>
      </c>
      <c r="BC1208" s="274" t="s">
        <v>268</v>
      </c>
      <c r="BD1208" s="274" t="s">
        <v>268</v>
      </c>
      <c r="BE1208" s="274" t="s">
        <v>268</v>
      </c>
      <c r="BF1208" s="274" t="s">
        <v>268</v>
      </c>
      <c r="BG1208" s="274" t="s">
        <v>268</v>
      </c>
      <c r="BH1208" s="274" t="s">
        <v>268</v>
      </c>
      <c r="BI1208" s="274" t="s">
        <v>268</v>
      </c>
      <c r="BJ1208" s="274" t="s">
        <v>268</v>
      </c>
      <c r="BK1208" s="274" t="s">
        <v>268</v>
      </c>
      <c r="BL1208" s="274" t="s">
        <v>268</v>
      </c>
      <c r="BM1208" s="274" t="s">
        <v>268</v>
      </c>
      <c r="BN1208" s="274" t="s">
        <v>268</v>
      </c>
      <c r="BO1208" s="274" t="s">
        <v>268</v>
      </c>
      <c r="BP1208" s="274" t="s">
        <v>268</v>
      </c>
      <c r="BQ1208" s="274" t="s">
        <v>268</v>
      </c>
      <c r="BR1208" s="274" t="s">
        <v>268</v>
      </c>
      <c r="BS1208" s="274" t="s">
        <v>268</v>
      </c>
      <c r="BT1208" s="274" t="s">
        <v>268</v>
      </c>
      <c r="BU1208" s="274" t="s">
        <v>268</v>
      </c>
      <c r="BV1208" s="274" t="s">
        <v>268</v>
      </c>
      <c r="BW1208" s="274" t="s">
        <v>268</v>
      </c>
      <c r="BX1208" s="274" t="s">
        <v>268</v>
      </c>
      <c r="BY1208" s="295">
        <v>65</v>
      </c>
      <c r="BZ1208" s="295">
        <v>65</v>
      </c>
      <c r="CA1208" s="298" t="s">
        <v>142</v>
      </c>
      <c r="CB1208" s="297">
        <v>122</v>
      </c>
      <c r="CC1208" s="284">
        <f t="shared" si="74"/>
        <v>0</v>
      </c>
      <c r="CD1208" s="295">
        <f t="shared" si="75"/>
        <v>65</v>
      </c>
      <c r="CE1208" s="284">
        <f t="shared" si="76"/>
        <v>0</v>
      </c>
      <c r="CF1208" s="295">
        <f t="shared" si="77"/>
        <v>1</v>
      </c>
      <c r="CG1208" s="274" t="s">
        <v>876</v>
      </c>
      <c r="CH1208" s="274" t="s">
        <v>268</v>
      </c>
      <c r="CI1208" s="274" t="s">
        <v>268</v>
      </c>
      <c r="CJ1208" s="298" t="s">
        <v>268</v>
      </c>
      <c r="CK1208" s="298" t="s">
        <v>736</v>
      </c>
      <c r="CL1208" s="274" t="s">
        <v>268</v>
      </c>
      <c r="CM1208" s="274" t="s">
        <v>268</v>
      </c>
      <c r="CN1208" s="274" t="s">
        <v>268</v>
      </c>
      <c r="CO1208" s="274" t="s">
        <v>268</v>
      </c>
      <c r="CP1208" s="274" t="s">
        <v>268</v>
      </c>
      <c r="CQ1208" s="274" t="s">
        <v>268</v>
      </c>
      <c r="CR1208" s="274" t="s">
        <v>877</v>
      </c>
      <c r="CS1208" s="274">
        <v>84.41</v>
      </c>
      <c r="CT1208" s="274" t="s">
        <v>268</v>
      </c>
      <c r="CU1208" s="274">
        <v>84.41</v>
      </c>
      <c r="CV1208" s="274">
        <v>365</v>
      </c>
      <c r="CW1208" s="274" t="s">
        <v>878</v>
      </c>
      <c r="CX1208" s="274" t="s">
        <v>835</v>
      </c>
      <c r="CY1208" s="274" t="s">
        <v>836</v>
      </c>
      <c r="CZ1208" s="274" t="s">
        <v>837</v>
      </c>
      <c r="DA1208" s="274" t="s">
        <v>268</v>
      </c>
      <c r="DB1208" s="274" t="s">
        <v>268</v>
      </c>
      <c r="DC1208" s="274" t="s">
        <v>268</v>
      </c>
      <c r="DD1208" s="274" t="s">
        <v>268</v>
      </c>
      <c r="DE1208" s="274" t="s">
        <v>268</v>
      </c>
      <c r="DF1208" s="274" t="s">
        <v>268</v>
      </c>
      <c r="DG1208" s="299">
        <f>IFERROR(IF(CA1208="D",IF(CK1208="A dispo.",CD1208*VLOOKUP('DATI INPUT'!$F$27,TARIFFE_UD,2,FALSE),CD1208*VLOOKUP(CK1208,TARIFFE_UD,2,FALSE)),CD1208*VLOOKUP(CB1208-100,TARIFFE_UND,2,FALSE)),0)</f>
        <v>51.476775920886219</v>
      </c>
      <c r="DH1208" s="299">
        <f>IFERROR(IF(CA1208="D",IF(CK1208="A dispo.",CF1208*VLOOKUP('DATI INPUT'!$F$27,TARIFFE_UD,3,FALSE),CF1208*VLOOKUP(CK1208,TARIFFE_UD,3,FALSE)),CF1208*VLOOKUP(CB1208-100,TARIFFE_UND,3,FALSE)),0)</f>
        <v>60.367780403072892</v>
      </c>
    </row>
    <row r="1209" spans="1:112" hidden="1" x14ac:dyDescent="0.25">
      <c r="A1209" s="274" t="s">
        <v>8924</v>
      </c>
      <c r="B1209" s="274" t="s">
        <v>8925</v>
      </c>
      <c r="C1209" s="274" t="s">
        <v>8926</v>
      </c>
      <c r="D1209" s="274" t="s">
        <v>8927</v>
      </c>
      <c r="E1209" s="274" t="s">
        <v>268</v>
      </c>
      <c r="F1209" s="274" t="s">
        <v>156</v>
      </c>
      <c r="G1209" s="274" t="s">
        <v>8928</v>
      </c>
      <c r="H1209" s="274" t="s">
        <v>3307</v>
      </c>
      <c r="I1209" s="274" t="s">
        <v>320</v>
      </c>
      <c r="J1209" s="274" t="s">
        <v>274</v>
      </c>
      <c r="K1209" s="274" t="s">
        <v>8929</v>
      </c>
      <c r="L1209" s="274" t="s">
        <v>8930</v>
      </c>
      <c r="M1209" s="274" t="s">
        <v>8931</v>
      </c>
      <c r="N1209" s="274" t="s">
        <v>8932</v>
      </c>
      <c r="O1209" s="274" t="s">
        <v>8933</v>
      </c>
      <c r="P1209" s="274" t="s">
        <v>8934</v>
      </c>
      <c r="Q1209" s="274" t="s">
        <v>339</v>
      </c>
      <c r="R1209" s="274" t="s">
        <v>268</v>
      </c>
      <c r="S1209" s="274" t="s">
        <v>268</v>
      </c>
      <c r="T1209" s="274" t="s">
        <v>268</v>
      </c>
      <c r="U1209" s="274" t="s">
        <v>268</v>
      </c>
      <c r="V1209" s="274" t="s">
        <v>268</v>
      </c>
      <c r="W1209" s="274" t="s">
        <v>3837</v>
      </c>
      <c r="X1209" s="274" t="s">
        <v>3006</v>
      </c>
      <c r="Y1209" s="274" t="s">
        <v>315</v>
      </c>
      <c r="Z1209" s="274" t="s">
        <v>268</v>
      </c>
      <c r="AA1209" s="274" t="s">
        <v>268</v>
      </c>
      <c r="AB1209" s="274" t="s">
        <v>268</v>
      </c>
      <c r="AC1209" s="274" t="s">
        <v>268</v>
      </c>
      <c r="AD1209" s="274" t="s">
        <v>268</v>
      </c>
      <c r="AE1209" s="274" t="s">
        <v>287</v>
      </c>
      <c r="AF1209" s="274" t="s">
        <v>1811</v>
      </c>
      <c r="AG1209" s="274" t="s">
        <v>875</v>
      </c>
      <c r="AH1209" s="274" t="s">
        <v>1848</v>
      </c>
      <c r="AI1209" s="274" t="s">
        <v>665</v>
      </c>
      <c r="AJ1209" s="274" t="s">
        <v>268</v>
      </c>
      <c r="AK1209" s="274" t="s">
        <v>395</v>
      </c>
      <c r="AL1209" s="274" t="s">
        <v>268</v>
      </c>
      <c r="AM1209" s="274" t="s">
        <v>405</v>
      </c>
      <c r="AN1209" s="274" t="s">
        <v>268</v>
      </c>
      <c r="AO1209" s="274" t="s">
        <v>268</v>
      </c>
      <c r="AP1209" s="274" t="s">
        <v>268</v>
      </c>
      <c r="AQ1209" s="274" t="s">
        <v>268</v>
      </c>
      <c r="AR1209" s="274" t="s">
        <v>268</v>
      </c>
      <c r="AS1209" s="274" t="s">
        <v>268</v>
      </c>
      <c r="AT1209" s="274" t="s">
        <v>268</v>
      </c>
      <c r="AU1209" s="274" t="s">
        <v>268</v>
      </c>
      <c r="AV1209" s="274" t="s">
        <v>268</v>
      </c>
      <c r="AW1209" s="274" t="s">
        <v>268</v>
      </c>
      <c r="AX1209" s="274" t="s">
        <v>268</v>
      </c>
      <c r="AY1209" s="274" t="s">
        <v>268</v>
      </c>
      <c r="AZ1209" s="274" t="s">
        <v>268</v>
      </c>
      <c r="BA1209" s="274" t="s">
        <v>268</v>
      </c>
      <c r="BB1209" s="274" t="s">
        <v>268</v>
      </c>
      <c r="BC1209" s="274" t="s">
        <v>268</v>
      </c>
      <c r="BD1209" s="274" t="s">
        <v>268</v>
      </c>
      <c r="BE1209" s="274" t="s">
        <v>268</v>
      </c>
      <c r="BF1209" s="274" t="s">
        <v>268</v>
      </c>
      <c r="BG1209" s="274" t="s">
        <v>268</v>
      </c>
      <c r="BH1209" s="274" t="s">
        <v>268</v>
      </c>
      <c r="BI1209" s="274" t="s">
        <v>268</v>
      </c>
      <c r="BJ1209" s="274" t="s">
        <v>268</v>
      </c>
      <c r="BK1209" s="274" t="s">
        <v>268</v>
      </c>
      <c r="BL1209" s="274" t="s">
        <v>268</v>
      </c>
      <c r="BM1209" s="274" t="s">
        <v>268</v>
      </c>
      <c r="BN1209" s="274" t="s">
        <v>268</v>
      </c>
      <c r="BO1209" s="274" t="s">
        <v>268</v>
      </c>
      <c r="BP1209" s="274" t="s">
        <v>268</v>
      </c>
      <c r="BQ1209" s="274" t="s">
        <v>268</v>
      </c>
      <c r="BR1209" s="274" t="s">
        <v>268</v>
      </c>
      <c r="BS1209" s="274" t="s">
        <v>268</v>
      </c>
      <c r="BT1209" s="274" t="s">
        <v>268</v>
      </c>
      <c r="BU1209" s="274" t="s">
        <v>268</v>
      </c>
      <c r="BV1209" s="274" t="s">
        <v>268</v>
      </c>
      <c r="BW1209" s="274" t="s">
        <v>268</v>
      </c>
      <c r="BX1209" s="274" t="s">
        <v>268</v>
      </c>
      <c r="BY1209" s="295">
        <v>70.5</v>
      </c>
      <c r="BZ1209" s="295">
        <v>70.5</v>
      </c>
      <c r="CA1209" s="298" t="s">
        <v>142</v>
      </c>
      <c r="CB1209" s="297">
        <v>122</v>
      </c>
      <c r="CC1209" s="284">
        <f t="shared" si="74"/>
        <v>0</v>
      </c>
      <c r="CD1209" s="295">
        <f t="shared" si="75"/>
        <v>70.5</v>
      </c>
      <c r="CE1209" s="284">
        <f t="shared" si="76"/>
        <v>0</v>
      </c>
      <c r="CF1209" s="295">
        <f t="shared" si="77"/>
        <v>1</v>
      </c>
      <c r="CG1209" s="274" t="s">
        <v>876</v>
      </c>
      <c r="CH1209" s="274" t="s">
        <v>268</v>
      </c>
      <c r="CI1209" s="274" t="s">
        <v>268</v>
      </c>
      <c r="CJ1209" s="298" t="s">
        <v>268</v>
      </c>
      <c r="CK1209" s="298" t="s">
        <v>736</v>
      </c>
      <c r="CL1209" s="274" t="s">
        <v>268</v>
      </c>
      <c r="CM1209" s="274" t="s">
        <v>268</v>
      </c>
      <c r="CN1209" s="274" t="s">
        <v>268</v>
      </c>
      <c r="CO1209" s="274" t="s">
        <v>268</v>
      </c>
      <c r="CP1209" s="274" t="s">
        <v>268</v>
      </c>
      <c r="CQ1209" s="274" t="s">
        <v>268</v>
      </c>
      <c r="CR1209" s="274" t="s">
        <v>877</v>
      </c>
      <c r="CS1209" s="274">
        <v>87.11</v>
      </c>
      <c r="CT1209" s="274" t="s">
        <v>268</v>
      </c>
      <c r="CU1209" s="274">
        <v>87.11</v>
      </c>
      <c r="CV1209" s="274">
        <v>365</v>
      </c>
      <c r="CW1209" s="274" t="s">
        <v>878</v>
      </c>
      <c r="CX1209" s="274" t="s">
        <v>835</v>
      </c>
      <c r="CY1209" s="274" t="s">
        <v>836</v>
      </c>
      <c r="CZ1209" s="274" t="s">
        <v>837</v>
      </c>
      <c r="DA1209" s="274" t="s">
        <v>268</v>
      </c>
      <c r="DB1209" s="274" t="s">
        <v>268</v>
      </c>
      <c r="DC1209" s="274" t="s">
        <v>268</v>
      </c>
      <c r="DD1209" s="274" t="s">
        <v>268</v>
      </c>
      <c r="DE1209" s="274" t="s">
        <v>268</v>
      </c>
      <c r="DF1209" s="274" t="s">
        <v>268</v>
      </c>
      <c r="DG1209" s="299">
        <f>IFERROR(IF(CA1209="D",IF(CK1209="A dispo.",CD1209*VLOOKUP('DATI INPUT'!$F$27,TARIFFE_UD,2,FALSE),CD1209*VLOOKUP(CK1209,TARIFFE_UD,2,FALSE)),CD1209*VLOOKUP(CB1209-100,TARIFFE_UND,2,FALSE)),0)</f>
        <v>55.832503114191972</v>
      </c>
      <c r="DH1209" s="299">
        <f>IFERROR(IF(CA1209="D",IF(CK1209="A dispo.",CF1209*VLOOKUP('DATI INPUT'!$F$27,TARIFFE_UD,3,FALSE),CF1209*VLOOKUP(CK1209,TARIFFE_UD,3,FALSE)),CF1209*VLOOKUP(CB1209-100,TARIFFE_UND,3,FALSE)),0)</f>
        <v>60.367780403072892</v>
      </c>
    </row>
    <row r="1210" spans="1:112" x14ac:dyDescent="0.25">
      <c r="A1210" s="274" t="s">
        <v>8935</v>
      </c>
      <c r="B1210" s="274" t="s">
        <v>7756</v>
      </c>
      <c r="C1210" s="274" t="s">
        <v>8936</v>
      </c>
      <c r="D1210" s="274" t="s">
        <v>7758</v>
      </c>
      <c r="E1210" s="274" t="s">
        <v>268</v>
      </c>
      <c r="F1210" s="274" t="s">
        <v>156</v>
      </c>
      <c r="G1210" s="274" t="s">
        <v>2514</v>
      </c>
      <c r="H1210" s="274" t="s">
        <v>1137</v>
      </c>
      <c r="I1210" s="274" t="s">
        <v>365</v>
      </c>
      <c r="J1210" s="274" t="s">
        <v>274</v>
      </c>
      <c r="K1210" s="274" t="s">
        <v>7759</v>
      </c>
      <c r="L1210" s="274" t="s">
        <v>871</v>
      </c>
      <c r="M1210" s="274" t="s">
        <v>7760</v>
      </c>
      <c r="N1210" s="274" t="s">
        <v>984</v>
      </c>
      <c r="O1210" s="274" t="s">
        <v>873</v>
      </c>
      <c r="P1210" s="274" t="s">
        <v>613</v>
      </c>
      <c r="Q1210" s="274" t="s">
        <v>330</v>
      </c>
      <c r="R1210" s="274" t="s">
        <v>268</v>
      </c>
      <c r="S1210" s="274" t="s">
        <v>268</v>
      </c>
      <c r="T1210" s="274" t="s">
        <v>268</v>
      </c>
      <c r="U1210" s="274" t="s">
        <v>268</v>
      </c>
      <c r="V1210" s="274" t="s">
        <v>268</v>
      </c>
      <c r="W1210" s="274" t="s">
        <v>7760</v>
      </c>
      <c r="X1210" s="274" t="s">
        <v>613</v>
      </c>
      <c r="Y1210" s="274" t="s">
        <v>330</v>
      </c>
      <c r="Z1210" s="274" t="s">
        <v>268</v>
      </c>
      <c r="AA1210" s="274" t="s">
        <v>268</v>
      </c>
      <c r="AB1210" s="274" t="s">
        <v>268</v>
      </c>
      <c r="AC1210" s="274" t="s">
        <v>268</v>
      </c>
      <c r="AD1210" s="274" t="s">
        <v>268</v>
      </c>
      <c r="AE1210" s="274" t="s">
        <v>287</v>
      </c>
      <c r="AF1210" s="274" t="s">
        <v>1811</v>
      </c>
      <c r="AG1210" s="274" t="s">
        <v>875</v>
      </c>
      <c r="AH1210" s="274" t="s">
        <v>1812</v>
      </c>
      <c r="AI1210" s="274" t="s">
        <v>789</v>
      </c>
      <c r="AJ1210" s="274" t="s">
        <v>268</v>
      </c>
      <c r="AK1210" s="274" t="s">
        <v>724</v>
      </c>
      <c r="AL1210" s="274" t="s">
        <v>268</v>
      </c>
      <c r="AM1210" s="274" t="s">
        <v>288</v>
      </c>
      <c r="AN1210" s="274" t="s">
        <v>268</v>
      </c>
      <c r="AO1210" s="274" t="s">
        <v>268</v>
      </c>
      <c r="AP1210" s="274" t="s">
        <v>268</v>
      </c>
      <c r="AQ1210" s="274" t="s">
        <v>268</v>
      </c>
      <c r="AR1210" s="274" t="s">
        <v>268</v>
      </c>
      <c r="AS1210" s="274" t="s">
        <v>268</v>
      </c>
      <c r="AT1210" s="274" t="s">
        <v>268</v>
      </c>
      <c r="AU1210" s="274" t="s">
        <v>268</v>
      </c>
      <c r="AV1210" s="274" t="s">
        <v>268</v>
      </c>
      <c r="AW1210" s="274" t="s">
        <v>268</v>
      </c>
      <c r="AX1210" s="274" t="s">
        <v>268</v>
      </c>
      <c r="AY1210" s="274" t="s">
        <v>268</v>
      </c>
      <c r="AZ1210" s="274" t="s">
        <v>268</v>
      </c>
      <c r="BA1210" s="274" t="s">
        <v>268</v>
      </c>
      <c r="BB1210" s="274" t="s">
        <v>268</v>
      </c>
      <c r="BC1210" s="274" t="s">
        <v>268</v>
      </c>
      <c r="BD1210" s="274" t="s">
        <v>268</v>
      </c>
      <c r="BE1210" s="274" t="s">
        <v>268</v>
      </c>
      <c r="BF1210" s="274" t="s">
        <v>268</v>
      </c>
      <c r="BG1210" s="274" t="s">
        <v>268</v>
      </c>
      <c r="BH1210" s="274" t="s">
        <v>268</v>
      </c>
      <c r="BI1210" s="274" t="s">
        <v>268</v>
      </c>
      <c r="BJ1210" s="274" t="s">
        <v>268</v>
      </c>
      <c r="BK1210" s="274" t="s">
        <v>268</v>
      </c>
      <c r="BL1210" s="274" t="s">
        <v>268</v>
      </c>
      <c r="BM1210" s="274" t="s">
        <v>268</v>
      </c>
      <c r="BN1210" s="274" t="s">
        <v>268</v>
      </c>
      <c r="BO1210" s="274" t="s">
        <v>268</v>
      </c>
      <c r="BP1210" s="274" t="s">
        <v>268</v>
      </c>
      <c r="BQ1210" s="274" t="s">
        <v>268</v>
      </c>
      <c r="BR1210" s="274" t="s">
        <v>268</v>
      </c>
      <c r="BS1210" s="274" t="s">
        <v>268</v>
      </c>
      <c r="BT1210" s="274" t="s">
        <v>268</v>
      </c>
      <c r="BU1210" s="274" t="s">
        <v>268</v>
      </c>
      <c r="BV1210" s="274" t="s">
        <v>268</v>
      </c>
      <c r="BW1210" s="274" t="s">
        <v>268</v>
      </c>
      <c r="BX1210" s="274" t="s">
        <v>268</v>
      </c>
      <c r="BY1210" s="295">
        <v>119</v>
      </c>
      <c r="BZ1210" s="295">
        <v>119</v>
      </c>
      <c r="CA1210" s="298" t="s">
        <v>142</v>
      </c>
      <c r="CB1210" s="297">
        <v>122</v>
      </c>
      <c r="CC1210" s="284">
        <f t="shared" si="74"/>
        <v>0</v>
      </c>
      <c r="CD1210" s="295">
        <f t="shared" si="75"/>
        <v>119</v>
      </c>
      <c r="CE1210" s="284">
        <f t="shared" si="76"/>
        <v>0</v>
      </c>
      <c r="CF1210" s="295">
        <f t="shared" si="77"/>
        <v>1</v>
      </c>
      <c r="CG1210" s="274" t="s">
        <v>876</v>
      </c>
      <c r="CH1210" s="274" t="s">
        <v>268</v>
      </c>
      <c r="CI1210" s="274" t="s">
        <v>268</v>
      </c>
      <c r="CJ1210" s="298" t="s">
        <v>271</v>
      </c>
      <c r="CK1210" s="297">
        <v>1</v>
      </c>
      <c r="CL1210" s="274" t="s">
        <v>268</v>
      </c>
      <c r="CM1210" s="274" t="s">
        <v>268</v>
      </c>
      <c r="CN1210" s="274" t="s">
        <v>268</v>
      </c>
      <c r="CO1210" s="274" t="s">
        <v>268</v>
      </c>
      <c r="CP1210" s="274" t="s">
        <v>268</v>
      </c>
      <c r="CQ1210" s="274" t="s">
        <v>268</v>
      </c>
      <c r="CR1210" s="274" t="s">
        <v>877</v>
      </c>
      <c r="CS1210" s="274">
        <v>62.5</v>
      </c>
      <c r="CT1210" s="274" t="s">
        <v>268</v>
      </c>
      <c r="CU1210" s="274">
        <v>62.5</v>
      </c>
      <c r="CV1210" s="274">
        <v>365</v>
      </c>
      <c r="CW1210" s="274" t="s">
        <v>878</v>
      </c>
      <c r="CX1210" s="274" t="s">
        <v>835</v>
      </c>
      <c r="CY1210" s="274" t="s">
        <v>836</v>
      </c>
      <c r="CZ1210" s="274" t="s">
        <v>837</v>
      </c>
      <c r="DA1210" s="274" t="s">
        <v>268</v>
      </c>
      <c r="DB1210" s="274" t="s">
        <v>268</v>
      </c>
      <c r="DC1210" s="274" t="s">
        <v>268</v>
      </c>
      <c r="DD1210" s="274" t="s">
        <v>268</v>
      </c>
      <c r="DE1210" s="274" t="s">
        <v>268</v>
      </c>
      <c r="DF1210" s="274" t="s">
        <v>268</v>
      </c>
      <c r="DG1210" s="299">
        <f>IFERROR(IF(CA1210="D",IF(CK1210="A dispo.",CD1210*VLOOKUP('DATI INPUT'!$F$27,TARIFFE_UD,2,FALSE),CD1210*VLOOKUP(CK1210,TARIFFE_UD,2,FALSE)),CD1210*VLOOKUP(CB1210-100,TARIFFE_UND,2,FALSE)),0)</f>
        <v>73.299409131791833</v>
      </c>
      <c r="DH1210" s="299">
        <f>IFERROR(IF(CA1210="D",IF(CK1210="A dispo.",CF1210*VLOOKUP('DATI INPUT'!$F$27,TARIFFE_UD,3,FALSE),CF1210*VLOOKUP(CK1210,TARIFFE_UD,3,FALSE)),CF1210*VLOOKUP(CB1210-100,TARIFFE_UND,3,FALSE)),0)</f>
        <v>15.164853048114928</v>
      </c>
    </row>
    <row r="1211" spans="1:112" hidden="1" x14ac:dyDescent="0.25">
      <c r="A1211" s="274" t="s">
        <v>8937</v>
      </c>
      <c r="B1211" s="274" t="s">
        <v>8938</v>
      </c>
      <c r="C1211" s="274" t="s">
        <v>8939</v>
      </c>
      <c r="D1211" s="274" t="s">
        <v>8940</v>
      </c>
      <c r="E1211" s="274" t="s">
        <v>268</v>
      </c>
      <c r="F1211" s="274" t="s">
        <v>156</v>
      </c>
      <c r="G1211" s="274" t="s">
        <v>8941</v>
      </c>
      <c r="H1211" s="274" t="s">
        <v>1033</v>
      </c>
      <c r="I1211" s="274" t="s">
        <v>8942</v>
      </c>
      <c r="J1211" s="274" t="s">
        <v>156</v>
      </c>
      <c r="K1211" s="274" t="s">
        <v>8943</v>
      </c>
      <c r="L1211" s="274" t="s">
        <v>960</v>
      </c>
      <c r="M1211" s="274" t="s">
        <v>8944</v>
      </c>
      <c r="N1211" s="274" t="s">
        <v>1135</v>
      </c>
      <c r="O1211" s="274" t="s">
        <v>896</v>
      </c>
      <c r="P1211" s="274" t="s">
        <v>8945</v>
      </c>
      <c r="Q1211" s="274" t="s">
        <v>460</v>
      </c>
      <c r="R1211" s="274" t="s">
        <v>268</v>
      </c>
      <c r="S1211" s="274" t="s">
        <v>268</v>
      </c>
      <c r="T1211" s="274" t="s">
        <v>268</v>
      </c>
      <c r="U1211" s="274" t="s">
        <v>268</v>
      </c>
      <c r="V1211" s="274" t="s">
        <v>268</v>
      </c>
      <c r="W1211" s="274" t="s">
        <v>8215</v>
      </c>
      <c r="X1211" s="274" t="s">
        <v>1310</v>
      </c>
      <c r="Y1211" s="274" t="s">
        <v>298</v>
      </c>
      <c r="Z1211" s="274" t="s">
        <v>268</v>
      </c>
      <c r="AA1211" s="274" t="s">
        <v>268</v>
      </c>
      <c r="AB1211" s="274" t="s">
        <v>268</v>
      </c>
      <c r="AC1211" s="274" t="s">
        <v>268</v>
      </c>
      <c r="AD1211" s="274" t="s">
        <v>268</v>
      </c>
      <c r="AE1211" s="274" t="s">
        <v>287</v>
      </c>
      <c r="AF1211" s="274" t="s">
        <v>1811</v>
      </c>
      <c r="AG1211" s="274" t="s">
        <v>875</v>
      </c>
      <c r="AH1211" s="274" t="s">
        <v>1812</v>
      </c>
      <c r="AI1211" s="274" t="s">
        <v>4742</v>
      </c>
      <c r="AJ1211" s="274" t="s">
        <v>268</v>
      </c>
      <c r="AK1211" s="274" t="s">
        <v>396</v>
      </c>
      <c r="AL1211" s="274" t="s">
        <v>268</v>
      </c>
      <c r="AM1211" s="274" t="s">
        <v>288</v>
      </c>
      <c r="AN1211" s="274" t="s">
        <v>268</v>
      </c>
      <c r="AO1211" s="274" t="s">
        <v>268</v>
      </c>
      <c r="AP1211" s="274" t="s">
        <v>268</v>
      </c>
      <c r="AQ1211" s="274" t="s">
        <v>268</v>
      </c>
      <c r="AR1211" s="274" t="s">
        <v>268</v>
      </c>
      <c r="AS1211" s="274" t="s">
        <v>268</v>
      </c>
      <c r="AT1211" s="274" t="s">
        <v>268</v>
      </c>
      <c r="AU1211" s="274" t="s">
        <v>268</v>
      </c>
      <c r="AV1211" s="274" t="s">
        <v>268</v>
      </c>
      <c r="AW1211" s="274" t="s">
        <v>268</v>
      </c>
      <c r="AX1211" s="274" t="s">
        <v>268</v>
      </c>
      <c r="AY1211" s="274" t="s">
        <v>268</v>
      </c>
      <c r="AZ1211" s="274" t="s">
        <v>268</v>
      </c>
      <c r="BA1211" s="274" t="s">
        <v>268</v>
      </c>
      <c r="BB1211" s="274" t="s">
        <v>268</v>
      </c>
      <c r="BC1211" s="274" t="s">
        <v>268</v>
      </c>
      <c r="BD1211" s="274" t="s">
        <v>268</v>
      </c>
      <c r="BE1211" s="274" t="s">
        <v>268</v>
      </c>
      <c r="BF1211" s="274" t="s">
        <v>268</v>
      </c>
      <c r="BG1211" s="274" t="s">
        <v>268</v>
      </c>
      <c r="BH1211" s="274" t="s">
        <v>268</v>
      </c>
      <c r="BI1211" s="274" t="s">
        <v>268</v>
      </c>
      <c r="BJ1211" s="274" t="s">
        <v>268</v>
      </c>
      <c r="BK1211" s="274" t="s">
        <v>268</v>
      </c>
      <c r="BL1211" s="274" t="s">
        <v>268</v>
      </c>
      <c r="BM1211" s="274" t="s">
        <v>268</v>
      </c>
      <c r="BN1211" s="274" t="s">
        <v>268</v>
      </c>
      <c r="BO1211" s="274" t="s">
        <v>268</v>
      </c>
      <c r="BP1211" s="274" t="s">
        <v>268</v>
      </c>
      <c r="BQ1211" s="274" t="s">
        <v>268</v>
      </c>
      <c r="BR1211" s="274" t="s">
        <v>268</v>
      </c>
      <c r="BS1211" s="274" t="s">
        <v>268</v>
      </c>
      <c r="BT1211" s="274" t="s">
        <v>268</v>
      </c>
      <c r="BU1211" s="274" t="s">
        <v>268</v>
      </c>
      <c r="BV1211" s="274" t="s">
        <v>268</v>
      </c>
      <c r="BW1211" s="274" t="s">
        <v>268</v>
      </c>
      <c r="BX1211" s="274" t="s">
        <v>268</v>
      </c>
      <c r="BY1211" s="295">
        <v>113</v>
      </c>
      <c r="BZ1211" s="295">
        <v>113</v>
      </c>
      <c r="CA1211" s="298" t="s">
        <v>142</v>
      </c>
      <c r="CB1211" s="297">
        <v>122</v>
      </c>
      <c r="CC1211" s="284">
        <f t="shared" si="74"/>
        <v>0</v>
      </c>
      <c r="CD1211" s="295">
        <f t="shared" si="75"/>
        <v>113</v>
      </c>
      <c r="CE1211" s="284">
        <f t="shared" si="76"/>
        <v>0</v>
      </c>
      <c r="CF1211" s="295">
        <f t="shared" si="77"/>
        <v>1</v>
      </c>
      <c r="CG1211" s="274" t="s">
        <v>876</v>
      </c>
      <c r="CH1211" s="274" t="s">
        <v>268</v>
      </c>
      <c r="CI1211" s="274" t="s">
        <v>268</v>
      </c>
      <c r="CJ1211" s="298" t="s">
        <v>268</v>
      </c>
      <c r="CK1211" s="298" t="s">
        <v>736</v>
      </c>
      <c r="CL1211" s="274" t="s">
        <v>268</v>
      </c>
      <c r="CM1211" s="274" t="s">
        <v>268</v>
      </c>
      <c r="CN1211" s="274" t="s">
        <v>268</v>
      </c>
      <c r="CO1211" s="274" t="s">
        <v>268</v>
      </c>
      <c r="CP1211" s="274" t="s">
        <v>268</v>
      </c>
      <c r="CQ1211" s="274" t="s">
        <v>268</v>
      </c>
      <c r="CR1211" s="274" t="s">
        <v>877</v>
      </c>
      <c r="CS1211" s="274">
        <v>107.93</v>
      </c>
      <c r="CT1211" s="274" t="s">
        <v>268</v>
      </c>
      <c r="CU1211" s="274">
        <v>107.93</v>
      </c>
      <c r="CV1211" s="274">
        <v>365</v>
      </c>
      <c r="CW1211" s="274" t="s">
        <v>878</v>
      </c>
      <c r="CX1211" s="274" t="s">
        <v>835</v>
      </c>
      <c r="CY1211" s="274" t="s">
        <v>836</v>
      </c>
      <c r="CZ1211" s="274" t="s">
        <v>837</v>
      </c>
      <c r="DA1211" s="274" t="s">
        <v>268</v>
      </c>
      <c r="DB1211" s="274" t="s">
        <v>268</v>
      </c>
      <c r="DC1211" s="274" t="s">
        <v>268</v>
      </c>
      <c r="DD1211" s="274" t="s">
        <v>268</v>
      </c>
      <c r="DE1211" s="274" t="s">
        <v>268</v>
      </c>
      <c r="DF1211" s="274" t="s">
        <v>268</v>
      </c>
      <c r="DG1211" s="299">
        <f>IFERROR(IF(CA1211="D",IF(CK1211="A dispo.",CD1211*VLOOKUP('DATI INPUT'!$F$27,TARIFFE_UD,2,FALSE),CD1211*VLOOKUP(CK1211,TARIFFE_UD,2,FALSE)),CD1211*VLOOKUP(CB1211-100,TARIFFE_UND,2,FALSE)),0)</f>
        <v>89.490395062463733</v>
      </c>
      <c r="DH1211" s="299">
        <f>IFERROR(IF(CA1211="D",IF(CK1211="A dispo.",CF1211*VLOOKUP('DATI INPUT'!$F$27,TARIFFE_UD,3,FALSE),CF1211*VLOOKUP(CK1211,TARIFFE_UD,3,FALSE)),CF1211*VLOOKUP(CB1211-100,TARIFFE_UND,3,FALSE)),0)</f>
        <v>60.367780403072892</v>
      </c>
    </row>
    <row r="1212" spans="1:112" hidden="1" x14ac:dyDescent="0.25">
      <c r="A1212" s="274" t="s">
        <v>8946</v>
      </c>
      <c r="B1212" s="274" t="s">
        <v>8938</v>
      </c>
      <c r="C1212" s="274" t="s">
        <v>8947</v>
      </c>
      <c r="D1212" s="274" t="s">
        <v>8940</v>
      </c>
      <c r="E1212" s="274" t="s">
        <v>268</v>
      </c>
      <c r="F1212" s="274" t="s">
        <v>156</v>
      </c>
      <c r="G1212" s="274" t="s">
        <v>8941</v>
      </c>
      <c r="H1212" s="274" t="s">
        <v>1033</v>
      </c>
      <c r="I1212" s="274" t="s">
        <v>8942</v>
      </c>
      <c r="J1212" s="274" t="s">
        <v>156</v>
      </c>
      <c r="K1212" s="274" t="s">
        <v>8943</v>
      </c>
      <c r="L1212" s="274" t="s">
        <v>960</v>
      </c>
      <c r="M1212" s="274" t="s">
        <v>8944</v>
      </c>
      <c r="N1212" s="274" t="s">
        <v>1135</v>
      </c>
      <c r="O1212" s="274" t="s">
        <v>896</v>
      </c>
      <c r="P1212" s="274" t="s">
        <v>8945</v>
      </c>
      <c r="Q1212" s="274" t="s">
        <v>460</v>
      </c>
      <c r="R1212" s="274" t="s">
        <v>268</v>
      </c>
      <c r="S1212" s="274" t="s">
        <v>268</v>
      </c>
      <c r="T1212" s="274" t="s">
        <v>268</v>
      </c>
      <c r="U1212" s="274" t="s">
        <v>268</v>
      </c>
      <c r="V1212" s="274" t="s">
        <v>268</v>
      </c>
      <c r="W1212" s="274" t="s">
        <v>8215</v>
      </c>
      <c r="X1212" s="274" t="s">
        <v>1310</v>
      </c>
      <c r="Y1212" s="274" t="s">
        <v>298</v>
      </c>
      <c r="Z1212" s="274" t="s">
        <v>268</v>
      </c>
      <c r="AA1212" s="274" t="s">
        <v>268</v>
      </c>
      <c r="AB1212" s="274" t="s">
        <v>268</v>
      </c>
      <c r="AC1212" s="274" t="s">
        <v>268</v>
      </c>
      <c r="AD1212" s="274" t="s">
        <v>268</v>
      </c>
      <c r="AE1212" s="274" t="s">
        <v>287</v>
      </c>
      <c r="AF1212" s="274" t="s">
        <v>1811</v>
      </c>
      <c r="AG1212" s="274" t="s">
        <v>875</v>
      </c>
      <c r="AH1212" s="274" t="s">
        <v>1812</v>
      </c>
      <c r="AI1212" s="274" t="s">
        <v>4742</v>
      </c>
      <c r="AJ1212" s="274" t="s">
        <v>268</v>
      </c>
      <c r="AK1212" s="274" t="s">
        <v>693</v>
      </c>
      <c r="AL1212" s="274" t="s">
        <v>268</v>
      </c>
      <c r="AM1212" s="274" t="s">
        <v>411</v>
      </c>
      <c r="AN1212" s="274" t="s">
        <v>268</v>
      </c>
      <c r="AO1212" s="274" t="s">
        <v>268</v>
      </c>
      <c r="AP1212" s="274" t="s">
        <v>268</v>
      </c>
      <c r="AQ1212" s="274" t="s">
        <v>268</v>
      </c>
      <c r="AR1212" s="274" t="s">
        <v>268</v>
      </c>
      <c r="AS1212" s="274" t="s">
        <v>268</v>
      </c>
      <c r="AT1212" s="274" t="s">
        <v>268</v>
      </c>
      <c r="AU1212" s="274" t="s">
        <v>268</v>
      </c>
      <c r="AV1212" s="274" t="s">
        <v>268</v>
      </c>
      <c r="AW1212" s="274" t="s">
        <v>268</v>
      </c>
      <c r="AX1212" s="274" t="s">
        <v>268</v>
      </c>
      <c r="AY1212" s="274" t="s">
        <v>268</v>
      </c>
      <c r="AZ1212" s="274" t="s">
        <v>268</v>
      </c>
      <c r="BA1212" s="274" t="s">
        <v>268</v>
      </c>
      <c r="BB1212" s="274" t="s">
        <v>268</v>
      </c>
      <c r="BC1212" s="274" t="s">
        <v>268</v>
      </c>
      <c r="BD1212" s="274" t="s">
        <v>268</v>
      </c>
      <c r="BE1212" s="274" t="s">
        <v>268</v>
      </c>
      <c r="BF1212" s="274" t="s">
        <v>268</v>
      </c>
      <c r="BG1212" s="274" t="s">
        <v>268</v>
      </c>
      <c r="BH1212" s="274" t="s">
        <v>268</v>
      </c>
      <c r="BI1212" s="274" t="s">
        <v>268</v>
      </c>
      <c r="BJ1212" s="274" t="s">
        <v>268</v>
      </c>
      <c r="BK1212" s="274" t="s">
        <v>268</v>
      </c>
      <c r="BL1212" s="274" t="s">
        <v>268</v>
      </c>
      <c r="BM1212" s="274" t="s">
        <v>268</v>
      </c>
      <c r="BN1212" s="274" t="s">
        <v>268</v>
      </c>
      <c r="BO1212" s="274" t="s">
        <v>268</v>
      </c>
      <c r="BP1212" s="274" t="s">
        <v>268</v>
      </c>
      <c r="BQ1212" s="274" t="s">
        <v>268</v>
      </c>
      <c r="BR1212" s="274" t="s">
        <v>268</v>
      </c>
      <c r="BS1212" s="274" t="s">
        <v>268</v>
      </c>
      <c r="BT1212" s="274" t="s">
        <v>268</v>
      </c>
      <c r="BU1212" s="274" t="s">
        <v>268</v>
      </c>
      <c r="BV1212" s="274" t="s">
        <v>268</v>
      </c>
      <c r="BW1212" s="274" t="s">
        <v>268</v>
      </c>
      <c r="BX1212" s="274" t="s">
        <v>268</v>
      </c>
      <c r="BY1212" s="295">
        <v>99</v>
      </c>
      <c r="BZ1212" s="295">
        <v>99</v>
      </c>
      <c r="CA1212" s="298" t="s">
        <v>142</v>
      </c>
      <c r="CB1212" s="297">
        <v>123</v>
      </c>
      <c r="CC1212" s="284">
        <f t="shared" si="74"/>
        <v>0</v>
      </c>
      <c r="CD1212" s="295">
        <f t="shared" si="75"/>
        <v>99</v>
      </c>
      <c r="CE1212" s="284">
        <f t="shared" si="76"/>
        <v>1</v>
      </c>
      <c r="CF1212" s="295">
        <f t="shared" si="77"/>
        <v>0</v>
      </c>
      <c r="CG1212" s="274" t="s">
        <v>1817</v>
      </c>
      <c r="CH1212" s="274" t="s">
        <v>268</v>
      </c>
      <c r="CI1212" s="274" t="s">
        <v>268</v>
      </c>
      <c r="CJ1212" s="298" t="s">
        <v>268</v>
      </c>
      <c r="CK1212" s="298" t="s">
        <v>736</v>
      </c>
      <c r="CL1212" s="274" t="s">
        <v>268</v>
      </c>
      <c r="CM1212" s="274" t="s">
        <v>268</v>
      </c>
      <c r="CN1212" s="274" t="s">
        <v>268</v>
      </c>
      <c r="CO1212" s="274" t="s">
        <v>268</v>
      </c>
      <c r="CP1212" s="274" t="s">
        <v>268</v>
      </c>
      <c r="CQ1212" s="274" t="s">
        <v>268</v>
      </c>
      <c r="CR1212" s="274" t="s">
        <v>877</v>
      </c>
      <c r="CS1212" s="274">
        <v>48.51</v>
      </c>
      <c r="CT1212" s="274" t="s">
        <v>268</v>
      </c>
      <c r="CU1212" s="274">
        <v>48.51</v>
      </c>
      <c r="CV1212" s="274">
        <v>365</v>
      </c>
      <c r="CW1212" s="274" t="s">
        <v>878</v>
      </c>
      <c r="CX1212" s="274" t="s">
        <v>835</v>
      </c>
      <c r="CY1212" s="274" t="s">
        <v>836</v>
      </c>
      <c r="CZ1212" s="274" t="s">
        <v>837</v>
      </c>
      <c r="DA1212" s="274" t="s">
        <v>268</v>
      </c>
      <c r="DB1212" s="274" t="s">
        <v>268</v>
      </c>
      <c r="DC1212" s="274" t="s">
        <v>268</v>
      </c>
      <c r="DD1212" s="274" t="s">
        <v>268</v>
      </c>
      <c r="DE1212" s="274" t="s">
        <v>268</v>
      </c>
      <c r="DF1212" s="274" t="s">
        <v>268</v>
      </c>
      <c r="DG1212" s="299">
        <f>IFERROR(IF(CA1212="D",IF(CK1212="A dispo.",CD1212*VLOOKUP('DATI INPUT'!$F$27,TARIFFE_UD,2,FALSE),CD1212*VLOOKUP(CK1212,TARIFFE_UD,2,FALSE)),CD1212*VLOOKUP(CB1212-100,TARIFFE_UND,2,FALSE)),0)</f>
        <v>78.40308947950362</v>
      </c>
      <c r="DH1212" s="299">
        <f>IFERROR(IF(CA1212="D",IF(CK1212="A dispo.",CF1212*VLOOKUP('DATI INPUT'!$F$27,TARIFFE_UD,3,FALSE),CF1212*VLOOKUP(CK1212,TARIFFE_UD,3,FALSE)),CF1212*VLOOKUP(CB1212-100,TARIFFE_UND,3,FALSE)),0)</f>
        <v>0</v>
      </c>
    </row>
    <row r="1213" spans="1:112" x14ac:dyDescent="0.25">
      <c r="A1213" s="274" t="s">
        <v>8948</v>
      </c>
      <c r="B1213" s="274" t="s">
        <v>8949</v>
      </c>
      <c r="C1213" s="274" t="s">
        <v>8950</v>
      </c>
      <c r="D1213" s="274" t="s">
        <v>8951</v>
      </c>
      <c r="E1213" s="274" t="s">
        <v>268</v>
      </c>
      <c r="F1213" s="274" t="s">
        <v>156</v>
      </c>
      <c r="G1213" s="274" t="s">
        <v>8952</v>
      </c>
      <c r="H1213" s="274" t="s">
        <v>1033</v>
      </c>
      <c r="I1213" s="274" t="s">
        <v>8953</v>
      </c>
      <c r="J1213" s="274" t="s">
        <v>156</v>
      </c>
      <c r="K1213" s="274" t="s">
        <v>8954</v>
      </c>
      <c r="L1213" s="274" t="s">
        <v>984</v>
      </c>
      <c r="M1213" s="274" t="s">
        <v>8955</v>
      </c>
      <c r="N1213" s="274" t="s">
        <v>962</v>
      </c>
      <c r="O1213" s="274" t="s">
        <v>1176</v>
      </c>
      <c r="P1213" s="274" t="s">
        <v>927</v>
      </c>
      <c r="Q1213" s="274" t="s">
        <v>269</v>
      </c>
      <c r="R1213" s="274" t="s">
        <v>268</v>
      </c>
      <c r="S1213" s="274" t="s">
        <v>268</v>
      </c>
      <c r="T1213" s="274" t="s">
        <v>268</v>
      </c>
      <c r="U1213" s="274" t="s">
        <v>268</v>
      </c>
      <c r="V1213" s="274" t="s">
        <v>268</v>
      </c>
      <c r="W1213" s="274" t="s">
        <v>8956</v>
      </c>
      <c r="X1213" s="274" t="s">
        <v>2116</v>
      </c>
      <c r="Y1213" s="274" t="s">
        <v>346</v>
      </c>
      <c r="Z1213" s="274" t="s">
        <v>268</v>
      </c>
      <c r="AA1213" s="274" t="s">
        <v>268</v>
      </c>
      <c r="AB1213" s="274" t="s">
        <v>268</v>
      </c>
      <c r="AC1213" s="274" t="s">
        <v>268</v>
      </c>
      <c r="AD1213" s="274" t="s">
        <v>268</v>
      </c>
      <c r="AE1213" s="274" t="s">
        <v>287</v>
      </c>
      <c r="AF1213" s="274" t="s">
        <v>1811</v>
      </c>
      <c r="AG1213" s="274" t="s">
        <v>875</v>
      </c>
      <c r="AH1213" s="274" t="s">
        <v>1812</v>
      </c>
      <c r="AI1213" s="274" t="s">
        <v>8957</v>
      </c>
      <c r="AJ1213" s="274" t="s">
        <v>268</v>
      </c>
      <c r="AK1213" s="274" t="s">
        <v>381</v>
      </c>
      <c r="AL1213" s="274" t="s">
        <v>268</v>
      </c>
      <c r="AM1213" s="274" t="s">
        <v>405</v>
      </c>
      <c r="AN1213" s="274" t="s">
        <v>268</v>
      </c>
      <c r="AO1213" s="274" t="s">
        <v>268</v>
      </c>
      <c r="AP1213" s="274" t="s">
        <v>268</v>
      </c>
      <c r="AQ1213" s="274" t="s">
        <v>268</v>
      </c>
      <c r="AR1213" s="274" t="s">
        <v>268</v>
      </c>
      <c r="AS1213" s="274" t="s">
        <v>268</v>
      </c>
      <c r="AT1213" s="274" t="s">
        <v>268</v>
      </c>
      <c r="AU1213" s="274" t="s">
        <v>268</v>
      </c>
      <c r="AV1213" s="274" t="s">
        <v>268</v>
      </c>
      <c r="AW1213" s="274" t="s">
        <v>268</v>
      </c>
      <c r="AX1213" s="274" t="s">
        <v>268</v>
      </c>
      <c r="AY1213" s="274" t="s">
        <v>268</v>
      </c>
      <c r="AZ1213" s="274" t="s">
        <v>268</v>
      </c>
      <c r="BA1213" s="274" t="s">
        <v>268</v>
      </c>
      <c r="BB1213" s="274" t="s">
        <v>268</v>
      </c>
      <c r="BC1213" s="274" t="s">
        <v>268</v>
      </c>
      <c r="BD1213" s="274" t="s">
        <v>268</v>
      </c>
      <c r="BE1213" s="274" t="s">
        <v>268</v>
      </c>
      <c r="BF1213" s="274" t="s">
        <v>268</v>
      </c>
      <c r="BG1213" s="274" t="s">
        <v>268</v>
      </c>
      <c r="BH1213" s="274" t="s">
        <v>268</v>
      </c>
      <c r="BI1213" s="274" t="s">
        <v>268</v>
      </c>
      <c r="BJ1213" s="274" t="s">
        <v>268</v>
      </c>
      <c r="BK1213" s="274" t="s">
        <v>268</v>
      </c>
      <c r="BL1213" s="274" t="s">
        <v>268</v>
      </c>
      <c r="BM1213" s="274" t="s">
        <v>268</v>
      </c>
      <c r="BN1213" s="274" t="s">
        <v>268</v>
      </c>
      <c r="BO1213" s="274" t="s">
        <v>268</v>
      </c>
      <c r="BP1213" s="274" t="s">
        <v>268</v>
      </c>
      <c r="BQ1213" s="274" t="s">
        <v>268</v>
      </c>
      <c r="BR1213" s="274" t="s">
        <v>268</v>
      </c>
      <c r="BS1213" s="274" t="s">
        <v>268</v>
      </c>
      <c r="BT1213" s="274" t="s">
        <v>268</v>
      </c>
      <c r="BU1213" s="274" t="s">
        <v>268</v>
      </c>
      <c r="BV1213" s="274" t="s">
        <v>268</v>
      </c>
      <c r="BW1213" s="274" t="s">
        <v>268</v>
      </c>
      <c r="BX1213" s="274" t="s">
        <v>268</v>
      </c>
      <c r="BY1213" s="295">
        <v>56</v>
      </c>
      <c r="BZ1213" s="295">
        <v>56</v>
      </c>
      <c r="CA1213" s="298" t="s">
        <v>142</v>
      </c>
      <c r="CB1213" s="297">
        <v>122</v>
      </c>
      <c r="CC1213" s="284">
        <f t="shared" si="74"/>
        <v>0</v>
      </c>
      <c r="CD1213" s="295">
        <f t="shared" si="75"/>
        <v>56</v>
      </c>
      <c r="CE1213" s="284">
        <f t="shared" si="76"/>
        <v>0</v>
      </c>
      <c r="CF1213" s="295">
        <f t="shared" si="77"/>
        <v>1</v>
      </c>
      <c r="CG1213" s="274" t="s">
        <v>876</v>
      </c>
      <c r="CH1213" s="274" t="s">
        <v>268</v>
      </c>
      <c r="CI1213" s="274" t="s">
        <v>268</v>
      </c>
      <c r="CJ1213" s="298" t="s">
        <v>280</v>
      </c>
      <c r="CK1213" s="297">
        <v>2</v>
      </c>
      <c r="CL1213" s="274" t="s">
        <v>268</v>
      </c>
      <c r="CM1213" s="274" t="s">
        <v>268</v>
      </c>
      <c r="CN1213" s="274" t="s">
        <v>268</v>
      </c>
      <c r="CO1213" s="274" t="s">
        <v>268</v>
      </c>
      <c r="CP1213" s="274" t="s">
        <v>268</v>
      </c>
      <c r="CQ1213" s="274" t="s">
        <v>268</v>
      </c>
      <c r="CR1213" s="274" t="s">
        <v>877</v>
      </c>
      <c r="CS1213" s="274">
        <v>77.760000000000005</v>
      </c>
      <c r="CT1213" s="274" t="s">
        <v>268</v>
      </c>
      <c r="CU1213" s="274">
        <v>77.760000000000005</v>
      </c>
      <c r="CV1213" s="274">
        <v>365</v>
      </c>
      <c r="CW1213" s="274" t="s">
        <v>878</v>
      </c>
      <c r="CX1213" s="274" t="s">
        <v>835</v>
      </c>
      <c r="CY1213" s="274" t="s">
        <v>836</v>
      </c>
      <c r="CZ1213" s="274" t="s">
        <v>837</v>
      </c>
      <c r="DA1213" s="274" t="s">
        <v>268</v>
      </c>
      <c r="DB1213" s="274" t="s">
        <v>268</v>
      </c>
      <c r="DC1213" s="274" t="s">
        <v>268</v>
      </c>
      <c r="DD1213" s="274" t="s">
        <v>268</v>
      </c>
      <c r="DE1213" s="274" t="s">
        <v>268</v>
      </c>
      <c r="DF1213" s="274" t="s">
        <v>268</v>
      </c>
      <c r="DG1213" s="299">
        <f>IFERROR(IF(CA1213="D",IF(CK1213="A dispo.",CD1213*VLOOKUP('DATI INPUT'!$F$27,TARIFFE_UD,2,FALSE),CD1213*VLOOKUP(CK1213,TARIFFE_UD,2,FALSE)),CD1213*VLOOKUP(CB1213-100,TARIFFE_UND,2,FALSE)),0)</f>
        <v>40.242812856670028</v>
      </c>
      <c r="DH1213" s="299">
        <f>IFERROR(IF(CA1213="D",IF(CK1213="A dispo.",CF1213*VLOOKUP('DATI INPUT'!$F$27,TARIFFE_UD,3,FALSE),CF1213*VLOOKUP(CK1213,TARIFFE_UD,3,FALSE)),CF1213*VLOOKUP(CB1213-100,TARIFFE_UND,3,FALSE)),0)</f>
        <v>46.077822723118445</v>
      </c>
    </row>
    <row r="1214" spans="1:112" x14ac:dyDescent="0.25">
      <c r="A1214" s="274" t="s">
        <v>8958</v>
      </c>
      <c r="B1214" s="274" t="s">
        <v>8949</v>
      </c>
      <c r="C1214" s="274" t="s">
        <v>8959</v>
      </c>
      <c r="D1214" s="274" t="s">
        <v>8951</v>
      </c>
      <c r="E1214" s="274" t="s">
        <v>268</v>
      </c>
      <c r="F1214" s="274" t="s">
        <v>156</v>
      </c>
      <c r="G1214" s="274" t="s">
        <v>8952</v>
      </c>
      <c r="H1214" s="274" t="s">
        <v>1033</v>
      </c>
      <c r="I1214" s="274" t="s">
        <v>8953</v>
      </c>
      <c r="J1214" s="274" t="s">
        <v>156</v>
      </c>
      <c r="K1214" s="274" t="s">
        <v>8954</v>
      </c>
      <c r="L1214" s="274" t="s">
        <v>984</v>
      </c>
      <c r="M1214" s="274" t="s">
        <v>8955</v>
      </c>
      <c r="N1214" s="274" t="s">
        <v>962</v>
      </c>
      <c r="O1214" s="274" t="s">
        <v>1176</v>
      </c>
      <c r="P1214" s="274" t="s">
        <v>927</v>
      </c>
      <c r="Q1214" s="274" t="s">
        <v>269</v>
      </c>
      <c r="R1214" s="274" t="s">
        <v>268</v>
      </c>
      <c r="S1214" s="274" t="s">
        <v>268</v>
      </c>
      <c r="T1214" s="274" t="s">
        <v>268</v>
      </c>
      <c r="U1214" s="274" t="s">
        <v>268</v>
      </c>
      <c r="V1214" s="274" t="s">
        <v>268</v>
      </c>
      <c r="W1214" s="274" t="s">
        <v>8956</v>
      </c>
      <c r="X1214" s="274" t="s">
        <v>2116</v>
      </c>
      <c r="Y1214" s="274" t="s">
        <v>346</v>
      </c>
      <c r="Z1214" s="274" t="s">
        <v>268</v>
      </c>
      <c r="AA1214" s="274" t="s">
        <v>268</v>
      </c>
      <c r="AB1214" s="274" t="s">
        <v>268</v>
      </c>
      <c r="AC1214" s="274" t="s">
        <v>268</v>
      </c>
      <c r="AD1214" s="274" t="s">
        <v>268</v>
      </c>
      <c r="AE1214" s="274" t="s">
        <v>287</v>
      </c>
      <c r="AF1214" s="274" t="s">
        <v>1811</v>
      </c>
      <c r="AG1214" s="274" t="s">
        <v>875</v>
      </c>
      <c r="AH1214" s="274" t="s">
        <v>1812</v>
      </c>
      <c r="AI1214" s="274" t="s">
        <v>8957</v>
      </c>
      <c r="AJ1214" s="274" t="s">
        <v>268</v>
      </c>
      <c r="AK1214" s="274" t="s">
        <v>377</v>
      </c>
      <c r="AL1214" s="274" t="s">
        <v>268</v>
      </c>
      <c r="AM1214" s="274" t="s">
        <v>405</v>
      </c>
      <c r="AN1214" s="274" t="s">
        <v>268</v>
      </c>
      <c r="AO1214" s="274" t="s">
        <v>268</v>
      </c>
      <c r="AP1214" s="274" t="s">
        <v>268</v>
      </c>
      <c r="AQ1214" s="274" t="s">
        <v>268</v>
      </c>
      <c r="AR1214" s="274" t="s">
        <v>268</v>
      </c>
      <c r="AS1214" s="274" t="s">
        <v>268</v>
      </c>
      <c r="AT1214" s="274" t="s">
        <v>268</v>
      </c>
      <c r="AU1214" s="274" t="s">
        <v>268</v>
      </c>
      <c r="AV1214" s="274" t="s">
        <v>268</v>
      </c>
      <c r="AW1214" s="274" t="s">
        <v>268</v>
      </c>
      <c r="AX1214" s="274" t="s">
        <v>268</v>
      </c>
      <c r="AY1214" s="274" t="s">
        <v>268</v>
      </c>
      <c r="AZ1214" s="274" t="s">
        <v>268</v>
      </c>
      <c r="BA1214" s="274" t="s">
        <v>268</v>
      </c>
      <c r="BB1214" s="274" t="s">
        <v>268</v>
      </c>
      <c r="BC1214" s="274" t="s">
        <v>268</v>
      </c>
      <c r="BD1214" s="274" t="s">
        <v>268</v>
      </c>
      <c r="BE1214" s="274" t="s">
        <v>268</v>
      </c>
      <c r="BF1214" s="274" t="s">
        <v>268</v>
      </c>
      <c r="BG1214" s="274" t="s">
        <v>268</v>
      </c>
      <c r="BH1214" s="274" t="s">
        <v>268</v>
      </c>
      <c r="BI1214" s="274" t="s">
        <v>268</v>
      </c>
      <c r="BJ1214" s="274" t="s">
        <v>268</v>
      </c>
      <c r="BK1214" s="274" t="s">
        <v>268</v>
      </c>
      <c r="BL1214" s="274" t="s">
        <v>268</v>
      </c>
      <c r="BM1214" s="274" t="s">
        <v>268</v>
      </c>
      <c r="BN1214" s="274" t="s">
        <v>268</v>
      </c>
      <c r="BO1214" s="274" t="s">
        <v>268</v>
      </c>
      <c r="BP1214" s="274" t="s">
        <v>268</v>
      </c>
      <c r="BQ1214" s="274" t="s">
        <v>268</v>
      </c>
      <c r="BR1214" s="274" t="s">
        <v>268</v>
      </c>
      <c r="BS1214" s="274" t="s">
        <v>268</v>
      </c>
      <c r="BT1214" s="274" t="s">
        <v>268</v>
      </c>
      <c r="BU1214" s="274" t="s">
        <v>268</v>
      </c>
      <c r="BV1214" s="274" t="s">
        <v>268</v>
      </c>
      <c r="BW1214" s="274" t="s">
        <v>268</v>
      </c>
      <c r="BX1214" s="274" t="s">
        <v>268</v>
      </c>
      <c r="BY1214" s="295">
        <v>12</v>
      </c>
      <c r="BZ1214" s="295">
        <v>12</v>
      </c>
      <c r="CA1214" s="298" t="s">
        <v>142</v>
      </c>
      <c r="CB1214" s="297">
        <v>122</v>
      </c>
      <c r="CC1214" s="284">
        <f t="shared" si="74"/>
        <v>0</v>
      </c>
      <c r="CD1214" s="295">
        <f t="shared" si="75"/>
        <v>11.999999999999998</v>
      </c>
      <c r="CE1214" s="284">
        <f t="shared" si="76"/>
        <v>0</v>
      </c>
      <c r="CF1214" s="295">
        <f t="shared" si="77"/>
        <v>1</v>
      </c>
      <c r="CG1214" s="274" t="s">
        <v>876</v>
      </c>
      <c r="CH1214" s="274" t="s">
        <v>268</v>
      </c>
      <c r="CI1214" s="274" t="s">
        <v>268</v>
      </c>
      <c r="CJ1214" s="298" t="s">
        <v>271</v>
      </c>
      <c r="CK1214" s="297">
        <v>1</v>
      </c>
      <c r="CL1214" s="274" t="s">
        <v>268</v>
      </c>
      <c r="CM1214" s="274" t="s">
        <v>268</v>
      </c>
      <c r="CN1214" s="274" t="s">
        <v>268</v>
      </c>
      <c r="CO1214" s="274" t="s">
        <v>268</v>
      </c>
      <c r="CP1214" s="274" t="s">
        <v>268</v>
      </c>
      <c r="CQ1214" s="274" t="s">
        <v>268</v>
      </c>
      <c r="CR1214" s="274" t="s">
        <v>877</v>
      </c>
      <c r="CS1214" s="274">
        <v>21.84</v>
      </c>
      <c r="CT1214" s="274" t="s">
        <v>268</v>
      </c>
      <c r="CU1214" s="274">
        <v>21.84</v>
      </c>
      <c r="CV1214" s="274">
        <v>365</v>
      </c>
      <c r="CW1214" s="274" t="s">
        <v>878</v>
      </c>
      <c r="CX1214" s="274" t="s">
        <v>835</v>
      </c>
      <c r="CY1214" s="274" t="s">
        <v>836</v>
      </c>
      <c r="CZ1214" s="274" t="s">
        <v>837</v>
      </c>
      <c r="DA1214" s="274" t="s">
        <v>268</v>
      </c>
      <c r="DB1214" s="274" t="s">
        <v>268</v>
      </c>
      <c r="DC1214" s="274" t="s">
        <v>268</v>
      </c>
      <c r="DD1214" s="274" t="s">
        <v>268</v>
      </c>
      <c r="DE1214" s="274" t="s">
        <v>268</v>
      </c>
      <c r="DF1214" s="274" t="s">
        <v>268</v>
      </c>
      <c r="DG1214" s="299">
        <f>IFERROR(IF(CA1214="D",IF(CK1214="A dispo.",CD1214*VLOOKUP('DATI INPUT'!$F$27,TARIFFE_UD,2,FALSE),CD1214*VLOOKUP(CK1214,TARIFFE_UD,2,FALSE)),CD1214*VLOOKUP(CB1214-100,TARIFFE_UND,2,FALSE)),0)</f>
        <v>7.3915370553067383</v>
      </c>
      <c r="DH1214" s="299">
        <f>IFERROR(IF(CA1214="D",IF(CK1214="A dispo.",CF1214*VLOOKUP('DATI INPUT'!$F$27,TARIFFE_UD,3,FALSE),CF1214*VLOOKUP(CK1214,TARIFFE_UD,3,FALSE)),CF1214*VLOOKUP(CB1214-100,TARIFFE_UND,3,FALSE)),0)</f>
        <v>15.164853048114928</v>
      </c>
    </row>
    <row r="1215" spans="1:112" x14ac:dyDescent="0.25">
      <c r="A1215" s="274" t="s">
        <v>8960</v>
      </c>
      <c r="B1215" s="274" t="s">
        <v>8949</v>
      </c>
      <c r="C1215" s="274" t="s">
        <v>8961</v>
      </c>
      <c r="D1215" s="274" t="s">
        <v>8951</v>
      </c>
      <c r="E1215" s="274" t="s">
        <v>268</v>
      </c>
      <c r="F1215" s="274" t="s">
        <v>156</v>
      </c>
      <c r="G1215" s="274" t="s">
        <v>8952</v>
      </c>
      <c r="H1215" s="274" t="s">
        <v>1033</v>
      </c>
      <c r="I1215" s="274" t="s">
        <v>8953</v>
      </c>
      <c r="J1215" s="274" t="s">
        <v>156</v>
      </c>
      <c r="K1215" s="274" t="s">
        <v>8954</v>
      </c>
      <c r="L1215" s="274" t="s">
        <v>984</v>
      </c>
      <c r="M1215" s="274" t="s">
        <v>8955</v>
      </c>
      <c r="N1215" s="274" t="s">
        <v>962</v>
      </c>
      <c r="O1215" s="274" t="s">
        <v>1176</v>
      </c>
      <c r="P1215" s="274" t="s">
        <v>927</v>
      </c>
      <c r="Q1215" s="274" t="s">
        <v>269</v>
      </c>
      <c r="R1215" s="274" t="s">
        <v>268</v>
      </c>
      <c r="S1215" s="274" t="s">
        <v>268</v>
      </c>
      <c r="T1215" s="274" t="s">
        <v>268</v>
      </c>
      <c r="U1215" s="274" t="s">
        <v>268</v>
      </c>
      <c r="V1215" s="274" t="s">
        <v>268</v>
      </c>
      <c r="W1215" s="274" t="s">
        <v>8956</v>
      </c>
      <c r="X1215" s="274" t="s">
        <v>2116</v>
      </c>
      <c r="Y1215" s="274" t="s">
        <v>346</v>
      </c>
      <c r="Z1215" s="274" t="s">
        <v>268</v>
      </c>
      <c r="AA1215" s="274" t="s">
        <v>268</v>
      </c>
      <c r="AB1215" s="274" t="s">
        <v>268</v>
      </c>
      <c r="AC1215" s="274" t="s">
        <v>268</v>
      </c>
      <c r="AD1215" s="274" t="s">
        <v>268</v>
      </c>
      <c r="AE1215" s="274" t="s">
        <v>287</v>
      </c>
      <c r="AF1215" s="274" t="s">
        <v>1811</v>
      </c>
      <c r="AG1215" s="274" t="s">
        <v>875</v>
      </c>
      <c r="AH1215" s="274" t="s">
        <v>1812</v>
      </c>
      <c r="AI1215" s="274" t="s">
        <v>8957</v>
      </c>
      <c r="AJ1215" s="274" t="s">
        <v>268</v>
      </c>
      <c r="AK1215" s="274" t="s">
        <v>377</v>
      </c>
      <c r="AL1215" s="274" t="s">
        <v>268</v>
      </c>
      <c r="AM1215" s="274" t="s">
        <v>405</v>
      </c>
      <c r="AN1215" s="274" t="s">
        <v>268</v>
      </c>
      <c r="AO1215" s="274" t="s">
        <v>268</v>
      </c>
      <c r="AP1215" s="274" t="s">
        <v>268</v>
      </c>
      <c r="AQ1215" s="274" t="s">
        <v>268</v>
      </c>
      <c r="AR1215" s="274" t="s">
        <v>268</v>
      </c>
      <c r="AS1215" s="274" t="s">
        <v>268</v>
      </c>
      <c r="AT1215" s="274" t="s">
        <v>268</v>
      </c>
      <c r="AU1215" s="274" t="s">
        <v>268</v>
      </c>
      <c r="AV1215" s="274" t="s">
        <v>268</v>
      </c>
      <c r="AW1215" s="274" t="s">
        <v>268</v>
      </c>
      <c r="AX1215" s="274" t="s">
        <v>268</v>
      </c>
      <c r="AY1215" s="274" t="s">
        <v>268</v>
      </c>
      <c r="AZ1215" s="274" t="s">
        <v>268</v>
      </c>
      <c r="BA1215" s="274" t="s">
        <v>268</v>
      </c>
      <c r="BB1215" s="274" t="s">
        <v>268</v>
      </c>
      <c r="BC1215" s="274" t="s">
        <v>268</v>
      </c>
      <c r="BD1215" s="274" t="s">
        <v>268</v>
      </c>
      <c r="BE1215" s="274" t="s">
        <v>268</v>
      </c>
      <c r="BF1215" s="274" t="s">
        <v>268</v>
      </c>
      <c r="BG1215" s="274" t="s">
        <v>268</v>
      </c>
      <c r="BH1215" s="274" t="s">
        <v>268</v>
      </c>
      <c r="BI1215" s="274" t="s">
        <v>268</v>
      </c>
      <c r="BJ1215" s="274" t="s">
        <v>268</v>
      </c>
      <c r="BK1215" s="274" t="s">
        <v>268</v>
      </c>
      <c r="BL1215" s="274" t="s">
        <v>268</v>
      </c>
      <c r="BM1215" s="274" t="s">
        <v>268</v>
      </c>
      <c r="BN1215" s="274" t="s">
        <v>268</v>
      </c>
      <c r="BO1215" s="274" t="s">
        <v>268</v>
      </c>
      <c r="BP1215" s="274" t="s">
        <v>268</v>
      </c>
      <c r="BQ1215" s="274" t="s">
        <v>268</v>
      </c>
      <c r="BR1215" s="274" t="s">
        <v>268</v>
      </c>
      <c r="BS1215" s="274" t="s">
        <v>268</v>
      </c>
      <c r="BT1215" s="274" t="s">
        <v>268</v>
      </c>
      <c r="BU1215" s="274" t="s">
        <v>268</v>
      </c>
      <c r="BV1215" s="274" t="s">
        <v>268</v>
      </c>
      <c r="BW1215" s="274" t="s">
        <v>268</v>
      </c>
      <c r="BX1215" s="274" t="s">
        <v>268</v>
      </c>
      <c r="BY1215" s="295">
        <v>56</v>
      </c>
      <c r="BZ1215" s="295">
        <v>56</v>
      </c>
      <c r="CA1215" s="298" t="s">
        <v>142</v>
      </c>
      <c r="CB1215" s="297">
        <v>122</v>
      </c>
      <c r="CC1215" s="284">
        <f t="shared" si="74"/>
        <v>0</v>
      </c>
      <c r="CD1215" s="295">
        <f t="shared" si="75"/>
        <v>56</v>
      </c>
      <c r="CE1215" s="284">
        <f t="shared" si="76"/>
        <v>0</v>
      </c>
      <c r="CF1215" s="295">
        <f t="shared" si="77"/>
        <v>1</v>
      </c>
      <c r="CG1215" s="274" t="s">
        <v>876</v>
      </c>
      <c r="CH1215" s="274" t="s">
        <v>268</v>
      </c>
      <c r="CI1215" s="274" t="s">
        <v>268</v>
      </c>
      <c r="CJ1215" s="298" t="s">
        <v>280</v>
      </c>
      <c r="CK1215" s="297">
        <v>2</v>
      </c>
      <c r="CL1215" s="274" t="s">
        <v>268</v>
      </c>
      <c r="CM1215" s="274" t="s">
        <v>268</v>
      </c>
      <c r="CN1215" s="274" t="s">
        <v>268</v>
      </c>
      <c r="CO1215" s="274" t="s">
        <v>268</v>
      </c>
      <c r="CP1215" s="274" t="s">
        <v>268</v>
      </c>
      <c r="CQ1215" s="274" t="s">
        <v>268</v>
      </c>
      <c r="CR1215" s="274" t="s">
        <v>877</v>
      </c>
      <c r="CS1215" s="274">
        <v>77.760000000000005</v>
      </c>
      <c r="CT1215" s="274" t="s">
        <v>268</v>
      </c>
      <c r="CU1215" s="274">
        <v>77.760000000000005</v>
      </c>
      <c r="CV1215" s="274">
        <v>365</v>
      </c>
      <c r="CW1215" s="274" t="s">
        <v>878</v>
      </c>
      <c r="CX1215" s="274" t="s">
        <v>835</v>
      </c>
      <c r="CY1215" s="274" t="s">
        <v>836</v>
      </c>
      <c r="CZ1215" s="274" t="s">
        <v>837</v>
      </c>
      <c r="DA1215" s="274" t="s">
        <v>268</v>
      </c>
      <c r="DB1215" s="274" t="s">
        <v>268</v>
      </c>
      <c r="DC1215" s="274" t="s">
        <v>268</v>
      </c>
      <c r="DD1215" s="274" t="s">
        <v>268</v>
      </c>
      <c r="DE1215" s="274" t="s">
        <v>268</v>
      </c>
      <c r="DF1215" s="274" t="s">
        <v>268</v>
      </c>
      <c r="DG1215" s="299">
        <f>IFERROR(IF(CA1215="D",IF(CK1215="A dispo.",CD1215*VLOOKUP('DATI INPUT'!$F$27,TARIFFE_UD,2,FALSE),CD1215*VLOOKUP(CK1215,TARIFFE_UD,2,FALSE)),CD1215*VLOOKUP(CB1215-100,TARIFFE_UND,2,FALSE)),0)</f>
        <v>40.242812856670028</v>
      </c>
      <c r="DH1215" s="299">
        <f>IFERROR(IF(CA1215="D",IF(CK1215="A dispo.",CF1215*VLOOKUP('DATI INPUT'!$F$27,TARIFFE_UD,3,FALSE),CF1215*VLOOKUP(CK1215,TARIFFE_UD,3,FALSE)),CF1215*VLOOKUP(CB1215-100,TARIFFE_UND,3,FALSE)),0)</f>
        <v>46.077822723118445</v>
      </c>
    </row>
    <row r="1216" spans="1:112" x14ac:dyDescent="0.25">
      <c r="A1216" s="274" t="s">
        <v>8962</v>
      </c>
      <c r="B1216" s="274" t="s">
        <v>8949</v>
      </c>
      <c r="C1216" s="274" t="s">
        <v>8963</v>
      </c>
      <c r="D1216" s="274" t="s">
        <v>8951</v>
      </c>
      <c r="E1216" s="274" t="s">
        <v>268</v>
      </c>
      <c r="F1216" s="274" t="s">
        <v>156</v>
      </c>
      <c r="G1216" s="274" t="s">
        <v>8952</v>
      </c>
      <c r="H1216" s="274" t="s">
        <v>1033</v>
      </c>
      <c r="I1216" s="274" t="s">
        <v>8953</v>
      </c>
      <c r="J1216" s="274" t="s">
        <v>156</v>
      </c>
      <c r="K1216" s="274" t="s">
        <v>8954</v>
      </c>
      <c r="L1216" s="274" t="s">
        <v>984</v>
      </c>
      <c r="M1216" s="274" t="s">
        <v>8955</v>
      </c>
      <c r="N1216" s="274" t="s">
        <v>962</v>
      </c>
      <c r="O1216" s="274" t="s">
        <v>1176</v>
      </c>
      <c r="P1216" s="274" t="s">
        <v>927</v>
      </c>
      <c r="Q1216" s="274" t="s">
        <v>269</v>
      </c>
      <c r="R1216" s="274" t="s">
        <v>268</v>
      </c>
      <c r="S1216" s="274" t="s">
        <v>268</v>
      </c>
      <c r="T1216" s="274" t="s">
        <v>268</v>
      </c>
      <c r="U1216" s="274" t="s">
        <v>268</v>
      </c>
      <c r="V1216" s="274" t="s">
        <v>268</v>
      </c>
      <c r="W1216" s="274" t="s">
        <v>8956</v>
      </c>
      <c r="X1216" s="274" t="s">
        <v>2116</v>
      </c>
      <c r="Y1216" s="274" t="s">
        <v>346</v>
      </c>
      <c r="Z1216" s="274" t="s">
        <v>268</v>
      </c>
      <c r="AA1216" s="274" t="s">
        <v>268</v>
      </c>
      <c r="AB1216" s="274" t="s">
        <v>268</v>
      </c>
      <c r="AC1216" s="274" t="s">
        <v>268</v>
      </c>
      <c r="AD1216" s="274" t="s">
        <v>268</v>
      </c>
      <c r="AE1216" s="274" t="s">
        <v>287</v>
      </c>
      <c r="AF1216" s="274" t="s">
        <v>1811</v>
      </c>
      <c r="AG1216" s="274" t="s">
        <v>875</v>
      </c>
      <c r="AH1216" s="274" t="s">
        <v>1812</v>
      </c>
      <c r="AI1216" s="274" t="s">
        <v>1056</v>
      </c>
      <c r="AJ1216" s="274" t="s">
        <v>268</v>
      </c>
      <c r="AK1216" s="274" t="s">
        <v>410</v>
      </c>
      <c r="AL1216" s="274" t="s">
        <v>268</v>
      </c>
      <c r="AM1216" s="274" t="s">
        <v>288</v>
      </c>
      <c r="AN1216" s="274" t="s">
        <v>268</v>
      </c>
      <c r="AO1216" s="274" t="s">
        <v>268</v>
      </c>
      <c r="AP1216" s="274" t="s">
        <v>268</v>
      </c>
      <c r="AQ1216" s="274" t="s">
        <v>268</v>
      </c>
      <c r="AR1216" s="274" t="s">
        <v>268</v>
      </c>
      <c r="AS1216" s="274" t="s">
        <v>268</v>
      </c>
      <c r="AT1216" s="274" t="s">
        <v>268</v>
      </c>
      <c r="AU1216" s="274" t="s">
        <v>268</v>
      </c>
      <c r="AV1216" s="274" t="s">
        <v>268</v>
      </c>
      <c r="AW1216" s="274" t="s">
        <v>268</v>
      </c>
      <c r="AX1216" s="274" t="s">
        <v>268</v>
      </c>
      <c r="AY1216" s="274" t="s">
        <v>268</v>
      </c>
      <c r="AZ1216" s="274" t="s">
        <v>268</v>
      </c>
      <c r="BA1216" s="274" t="s">
        <v>268</v>
      </c>
      <c r="BB1216" s="274" t="s">
        <v>268</v>
      </c>
      <c r="BC1216" s="274" t="s">
        <v>268</v>
      </c>
      <c r="BD1216" s="274" t="s">
        <v>268</v>
      </c>
      <c r="BE1216" s="274" t="s">
        <v>268</v>
      </c>
      <c r="BF1216" s="274" t="s">
        <v>268</v>
      </c>
      <c r="BG1216" s="274" t="s">
        <v>268</v>
      </c>
      <c r="BH1216" s="274" t="s">
        <v>268</v>
      </c>
      <c r="BI1216" s="274" t="s">
        <v>268</v>
      </c>
      <c r="BJ1216" s="274" t="s">
        <v>268</v>
      </c>
      <c r="BK1216" s="274" t="s">
        <v>268</v>
      </c>
      <c r="BL1216" s="274" t="s">
        <v>268</v>
      </c>
      <c r="BM1216" s="274" t="s">
        <v>268</v>
      </c>
      <c r="BN1216" s="274" t="s">
        <v>268</v>
      </c>
      <c r="BO1216" s="274" t="s">
        <v>268</v>
      </c>
      <c r="BP1216" s="274" t="s">
        <v>268</v>
      </c>
      <c r="BQ1216" s="274" t="s">
        <v>268</v>
      </c>
      <c r="BR1216" s="274" t="s">
        <v>268</v>
      </c>
      <c r="BS1216" s="274" t="s">
        <v>268</v>
      </c>
      <c r="BT1216" s="274" t="s">
        <v>268</v>
      </c>
      <c r="BU1216" s="274" t="s">
        <v>268</v>
      </c>
      <c r="BV1216" s="274" t="s">
        <v>268</v>
      </c>
      <c r="BW1216" s="274" t="s">
        <v>268</v>
      </c>
      <c r="BX1216" s="274" t="s">
        <v>268</v>
      </c>
      <c r="BY1216" s="295">
        <v>40</v>
      </c>
      <c r="BZ1216" s="295">
        <v>40</v>
      </c>
      <c r="CA1216" s="298" t="s">
        <v>142</v>
      </c>
      <c r="CB1216" s="297">
        <v>123</v>
      </c>
      <c r="CC1216" s="284">
        <f t="shared" si="74"/>
        <v>0</v>
      </c>
      <c r="CD1216" s="295">
        <f t="shared" si="75"/>
        <v>40</v>
      </c>
      <c r="CE1216" s="284">
        <f t="shared" si="76"/>
        <v>1</v>
      </c>
      <c r="CF1216" s="295">
        <f t="shared" si="77"/>
        <v>0</v>
      </c>
      <c r="CG1216" s="274" t="s">
        <v>1817</v>
      </c>
      <c r="CH1216" s="274" t="s">
        <v>268</v>
      </c>
      <c r="CI1216" s="274" t="s">
        <v>268</v>
      </c>
      <c r="CJ1216" s="298" t="s">
        <v>271</v>
      </c>
      <c r="CK1216" s="297">
        <v>1</v>
      </c>
      <c r="CL1216" s="274" t="s">
        <v>268</v>
      </c>
      <c r="CM1216" s="274" t="s">
        <v>268</v>
      </c>
      <c r="CN1216" s="274" t="s">
        <v>268</v>
      </c>
      <c r="CO1216" s="274" t="s">
        <v>268</v>
      </c>
      <c r="CP1216" s="274" t="s">
        <v>268</v>
      </c>
      <c r="CQ1216" s="274" t="s">
        <v>268</v>
      </c>
      <c r="CR1216" s="274" t="s">
        <v>877</v>
      </c>
      <c r="CS1216" s="274">
        <v>15.2</v>
      </c>
      <c r="CT1216" s="274" t="s">
        <v>268</v>
      </c>
      <c r="CU1216" s="274">
        <v>15.2</v>
      </c>
      <c r="CV1216" s="274">
        <v>365</v>
      </c>
      <c r="CW1216" s="274" t="s">
        <v>878</v>
      </c>
      <c r="CX1216" s="274" t="s">
        <v>835</v>
      </c>
      <c r="CY1216" s="274" t="s">
        <v>836</v>
      </c>
      <c r="CZ1216" s="274" t="s">
        <v>837</v>
      </c>
      <c r="DA1216" s="274" t="s">
        <v>268</v>
      </c>
      <c r="DB1216" s="274" t="s">
        <v>268</v>
      </c>
      <c r="DC1216" s="274" t="s">
        <v>268</v>
      </c>
      <c r="DD1216" s="274" t="s">
        <v>268</v>
      </c>
      <c r="DE1216" s="274" t="s">
        <v>268</v>
      </c>
      <c r="DF1216" s="274" t="s">
        <v>268</v>
      </c>
      <c r="DG1216" s="299">
        <f>IFERROR(IF(CA1216="D",IF(CK1216="A dispo.",CD1216*VLOOKUP('DATI INPUT'!$F$27,TARIFFE_UD,2,FALSE),CD1216*VLOOKUP(CK1216,TARIFFE_UD,2,FALSE)),CD1216*VLOOKUP(CB1216-100,TARIFFE_UND,2,FALSE)),0)</f>
        <v>24.638456851022465</v>
      </c>
      <c r="DH1216" s="299">
        <f>IFERROR(IF(CA1216="D",IF(CK1216="A dispo.",CF1216*VLOOKUP('DATI INPUT'!$F$27,TARIFFE_UD,3,FALSE),CF1216*VLOOKUP(CK1216,TARIFFE_UD,3,FALSE)),CF1216*VLOOKUP(CB1216-100,TARIFFE_UND,3,FALSE)),0)</f>
        <v>0</v>
      </c>
    </row>
    <row r="1217" spans="1:112" x14ac:dyDescent="0.25">
      <c r="A1217" s="274" t="s">
        <v>8964</v>
      </c>
      <c r="B1217" s="274" t="s">
        <v>8949</v>
      </c>
      <c r="C1217" s="274" t="s">
        <v>8965</v>
      </c>
      <c r="D1217" s="274" t="s">
        <v>8951</v>
      </c>
      <c r="E1217" s="274" t="s">
        <v>268</v>
      </c>
      <c r="F1217" s="274" t="s">
        <v>156</v>
      </c>
      <c r="G1217" s="274" t="s">
        <v>8952</v>
      </c>
      <c r="H1217" s="274" t="s">
        <v>1033</v>
      </c>
      <c r="I1217" s="274" t="s">
        <v>8953</v>
      </c>
      <c r="J1217" s="274" t="s">
        <v>156</v>
      </c>
      <c r="K1217" s="274" t="s">
        <v>8954</v>
      </c>
      <c r="L1217" s="274" t="s">
        <v>984</v>
      </c>
      <c r="M1217" s="274" t="s">
        <v>8955</v>
      </c>
      <c r="N1217" s="274" t="s">
        <v>962</v>
      </c>
      <c r="O1217" s="274" t="s">
        <v>1176</v>
      </c>
      <c r="P1217" s="274" t="s">
        <v>927</v>
      </c>
      <c r="Q1217" s="274" t="s">
        <v>269</v>
      </c>
      <c r="R1217" s="274" t="s">
        <v>268</v>
      </c>
      <c r="S1217" s="274" t="s">
        <v>268</v>
      </c>
      <c r="T1217" s="274" t="s">
        <v>268</v>
      </c>
      <c r="U1217" s="274" t="s">
        <v>268</v>
      </c>
      <c r="V1217" s="274" t="s">
        <v>268</v>
      </c>
      <c r="W1217" s="274" t="s">
        <v>8956</v>
      </c>
      <c r="X1217" s="274" t="s">
        <v>2116</v>
      </c>
      <c r="Y1217" s="274" t="s">
        <v>346</v>
      </c>
      <c r="Z1217" s="274" t="s">
        <v>268</v>
      </c>
      <c r="AA1217" s="274" t="s">
        <v>268</v>
      </c>
      <c r="AB1217" s="274" t="s">
        <v>268</v>
      </c>
      <c r="AC1217" s="274" t="s">
        <v>268</v>
      </c>
      <c r="AD1217" s="274" t="s">
        <v>268</v>
      </c>
      <c r="AE1217" s="274" t="s">
        <v>287</v>
      </c>
      <c r="AF1217" s="274" t="s">
        <v>1811</v>
      </c>
      <c r="AG1217" s="274" t="s">
        <v>875</v>
      </c>
      <c r="AH1217" s="274" t="s">
        <v>1812</v>
      </c>
      <c r="AI1217" s="274" t="s">
        <v>1056</v>
      </c>
      <c r="AJ1217" s="274" t="s">
        <v>268</v>
      </c>
      <c r="AK1217" s="274" t="s">
        <v>410</v>
      </c>
      <c r="AL1217" s="274" t="s">
        <v>268</v>
      </c>
      <c r="AM1217" s="274" t="s">
        <v>288</v>
      </c>
      <c r="AN1217" s="274" t="s">
        <v>268</v>
      </c>
      <c r="AO1217" s="274" t="s">
        <v>268</v>
      </c>
      <c r="AP1217" s="274" t="s">
        <v>268</v>
      </c>
      <c r="AQ1217" s="274" t="s">
        <v>268</v>
      </c>
      <c r="AR1217" s="274" t="s">
        <v>268</v>
      </c>
      <c r="AS1217" s="274" t="s">
        <v>268</v>
      </c>
      <c r="AT1217" s="274" t="s">
        <v>268</v>
      </c>
      <c r="AU1217" s="274" t="s">
        <v>268</v>
      </c>
      <c r="AV1217" s="274" t="s">
        <v>268</v>
      </c>
      <c r="AW1217" s="274" t="s">
        <v>268</v>
      </c>
      <c r="AX1217" s="274" t="s">
        <v>268</v>
      </c>
      <c r="AY1217" s="274" t="s">
        <v>268</v>
      </c>
      <c r="AZ1217" s="274" t="s">
        <v>268</v>
      </c>
      <c r="BA1217" s="274" t="s">
        <v>268</v>
      </c>
      <c r="BB1217" s="274" t="s">
        <v>268</v>
      </c>
      <c r="BC1217" s="274" t="s">
        <v>268</v>
      </c>
      <c r="BD1217" s="274" t="s">
        <v>268</v>
      </c>
      <c r="BE1217" s="274" t="s">
        <v>268</v>
      </c>
      <c r="BF1217" s="274" t="s">
        <v>268</v>
      </c>
      <c r="BG1217" s="274" t="s">
        <v>268</v>
      </c>
      <c r="BH1217" s="274" t="s">
        <v>268</v>
      </c>
      <c r="BI1217" s="274" t="s">
        <v>268</v>
      </c>
      <c r="BJ1217" s="274" t="s">
        <v>268</v>
      </c>
      <c r="BK1217" s="274" t="s">
        <v>268</v>
      </c>
      <c r="BL1217" s="274" t="s">
        <v>268</v>
      </c>
      <c r="BM1217" s="274" t="s">
        <v>268</v>
      </c>
      <c r="BN1217" s="274" t="s">
        <v>268</v>
      </c>
      <c r="BO1217" s="274" t="s">
        <v>268</v>
      </c>
      <c r="BP1217" s="274" t="s">
        <v>268</v>
      </c>
      <c r="BQ1217" s="274" t="s">
        <v>268</v>
      </c>
      <c r="BR1217" s="274" t="s">
        <v>268</v>
      </c>
      <c r="BS1217" s="274" t="s">
        <v>268</v>
      </c>
      <c r="BT1217" s="274" t="s">
        <v>268</v>
      </c>
      <c r="BU1217" s="274" t="s">
        <v>268</v>
      </c>
      <c r="BV1217" s="274" t="s">
        <v>268</v>
      </c>
      <c r="BW1217" s="274" t="s">
        <v>268</v>
      </c>
      <c r="BX1217" s="274" t="s">
        <v>268</v>
      </c>
      <c r="BY1217" s="295">
        <v>17</v>
      </c>
      <c r="BZ1217" s="295">
        <v>17</v>
      </c>
      <c r="CA1217" s="298" t="s">
        <v>142</v>
      </c>
      <c r="CB1217" s="297">
        <v>123</v>
      </c>
      <c r="CC1217" s="284">
        <f t="shared" si="74"/>
        <v>0</v>
      </c>
      <c r="CD1217" s="295">
        <f t="shared" si="75"/>
        <v>17</v>
      </c>
      <c r="CE1217" s="284">
        <f t="shared" si="76"/>
        <v>1</v>
      </c>
      <c r="CF1217" s="295">
        <f t="shared" si="77"/>
        <v>0</v>
      </c>
      <c r="CG1217" s="274" t="s">
        <v>1817</v>
      </c>
      <c r="CH1217" s="274" t="s">
        <v>268</v>
      </c>
      <c r="CI1217" s="274" t="s">
        <v>268</v>
      </c>
      <c r="CJ1217" s="298" t="s">
        <v>271</v>
      </c>
      <c r="CK1217" s="297">
        <v>1</v>
      </c>
      <c r="CL1217" s="274" t="s">
        <v>268</v>
      </c>
      <c r="CM1217" s="274" t="s">
        <v>268</v>
      </c>
      <c r="CN1217" s="274" t="s">
        <v>268</v>
      </c>
      <c r="CO1217" s="274" t="s">
        <v>268</v>
      </c>
      <c r="CP1217" s="274" t="s">
        <v>268</v>
      </c>
      <c r="CQ1217" s="274" t="s">
        <v>268</v>
      </c>
      <c r="CR1217" s="274" t="s">
        <v>877</v>
      </c>
      <c r="CS1217" s="274">
        <v>6.46</v>
      </c>
      <c r="CT1217" s="274" t="s">
        <v>268</v>
      </c>
      <c r="CU1217" s="274">
        <v>6.46</v>
      </c>
      <c r="CV1217" s="274">
        <v>365</v>
      </c>
      <c r="CW1217" s="274" t="s">
        <v>878</v>
      </c>
      <c r="CX1217" s="274" t="s">
        <v>835</v>
      </c>
      <c r="CY1217" s="274" t="s">
        <v>836</v>
      </c>
      <c r="CZ1217" s="274" t="s">
        <v>837</v>
      </c>
      <c r="DA1217" s="274" t="s">
        <v>268</v>
      </c>
      <c r="DB1217" s="274" t="s">
        <v>268</v>
      </c>
      <c r="DC1217" s="274" t="s">
        <v>268</v>
      </c>
      <c r="DD1217" s="274" t="s">
        <v>268</v>
      </c>
      <c r="DE1217" s="274" t="s">
        <v>268</v>
      </c>
      <c r="DF1217" s="274" t="s">
        <v>268</v>
      </c>
      <c r="DG1217" s="299">
        <f>IFERROR(IF(CA1217="D",IF(CK1217="A dispo.",CD1217*VLOOKUP('DATI INPUT'!$F$27,TARIFFE_UD,2,FALSE),CD1217*VLOOKUP(CK1217,TARIFFE_UD,2,FALSE)),CD1217*VLOOKUP(CB1217-100,TARIFFE_UND,2,FALSE)),0)</f>
        <v>10.471344161684549</v>
      </c>
      <c r="DH1217" s="299">
        <f>IFERROR(IF(CA1217="D",IF(CK1217="A dispo.",CF1217*VLOOKUP('DATI INPUT'!$F$27,TARIFFE_UD,3,FALSE),CF1217*VLOOKUP(CK1217,TARIFFE_UD,3,FALSE)),CF1217*VLOOKUP(CB1217-100,TARIFFE_UND,3,FALSE)),0)</f>
        <v>0</v>
      </c>
    </row>
    <row r="1218" spans="1:112" x14ac:dyDescent="0.25">
      <c r="A1218" s="274" t="s">
        <v>8966</v>
      </c>
      <c r="B1218" s="274" t="s">
        <v>8949</v>
      </c>
      <c r="C1218" s="274" t="s">
        <v>1089</v>
      </c>
      <c r="D1218" s="274" t="s">
        <v>8951</v>
      </c>
      <c r="E1218" s="274" t="s">
        <v>268</v>
      </c>
      <c r="F1218" s="274" t="s">
        <v>156</v>
      </c>
      <c r="G1218" s="274" t="s">
        <v>8952</v>
      </c>
      <c r="H1218" s="274" t="s">
        <v>1033</v>
      </c>
      <c r="I1218" s="274" t="s">
        <v>8953</v>
      </c>
      <c r="J1218" s="274" t="s">
        <v>156</v>
      </c>
      <c r="K1218" s="274" t="s">
        <v>8954</v>
      </c>
      <c r="L1218" s="274" t="s">
        <v>984</v>
      </c>
      <c r="M1218" s="274" t="s">
        <v>8955</v>
      </c>
      <c r="N1218" s="274" t="s">
        <v>962</v>
      </c>
      <c r="O1218" s="274" t="s">
        <v>1176</v>
      </c>
      <c r="P1218" s="274" t="s">
        <v>927</v>
      </c>
      <c r="Q1218" s="274" t="s">
        <v>269</v>
      </c>
      <c r="R1218" s="274" t="s">
        <v>268</v>
      </c>
      <c r="S1218" s="274" t="s">
        <v>268</v>
      </c>
      <c r="T1218" s="274" t="s">
        <v>268</v>
      </c>
      <c r="U1218" s="274" t="s">
        <v>268</v>
      </c>
      <c r="V1218" s="274" t="s">
        <v>268</v>
      </c>
      <c r="W1218" s="274" t="s">
        <v>8956</v>
      </c>
      <c r="X1218" s="274" t="s">
        <v>2116</v>
      </c>
      <c r="Y1218" s="274" t="s">
        <v>346</v>
      </c>
      <c r="Z1218" s="274" t="s">
        <v>268</v>
      </c>
      <c r="AA1218" s="274" t="s">
        <v>268</v>
      </c>
      <c r="AB1218" s="274" t="s">
        <v>268</v>
      </c>
      <c r="AC1218" s="274" t="s">
        <v>268</v>
      </c>
      <c r="AD1218" s="274" t="s">
        <v>268</v>
      </c>
      <c r="AE1218" s="274" t="s">
        <v>287</v>
      </c>
      <c r="AF1218" s="274" t="s">
        <v>1811</v>
      </c>
      <c r="AG1218" s="274" t="s">
        <v>875</v>
      </c>
      <c r="AH1218" s="274" t="s">
        <v>1812</v>
      </c>
      <c r="AI1218" s="274" t="s">
        <v>8957</v>
      </c>
      <c r="AJ1218" s="274" t="s">
        <v>268</v>
      </c>
      <c r="AK1218" s="274" t="s">
        <v>395</v>
      </c>
      <c r="AL1218" s="274" t="s">
        <v>268</v>
      </c>
      <c r="AM1218" s="274" t="s">
        <v>353</v>
      </c>
      <c r="AN1218" s="274" t="s">
        <v>268</v>
      </c>
      <c r="AO1218" s="274" t="s">
        <v>268</v>
      </c>
      <c r="AP1218" s="274" t="s">
        <v>268</v>
      </c>
      <c r="AQ1218" s="274" t="s">
        <v>268</v>
      </c>
      <c r="AR1218" s="274" t="s">
        <v>268</v>
      </c>
      <c r="AS1218" s="274" t="s">
        <v>268</v>
      </c>
      <c r="AT1218" s="274" t="s">
        <v>268</v>
      </c>
      <c r="AU1218" s="274" t="s">
        <v>268</v>
      </c>
      <c r="AV1218" s="274" t="s">
        <v>268</v>
      </c>
      <c r="AW1218" s="274" t="s">
        <v>268</v>
      </c>
      <c r="AX1218" s="274" t="s">
        <v>268</v>
      </c>
      <c r="AY1218" s="274" t="s">
        <v>268</v>
      </c>
      <c r="AZ1218" s="274" t="s">
        <v>268</v>
      </c>
      <c r="BA1218" s="274" t="s">
        <v>268</v>
      </c>
      <c r="BB1218" s="274" t="s">
        <v>268</v>
      </c>
      <c r="BC1218" s="274" t="s">
        <v>268</v>
      </c>
      <c r="BD1218" s="274" t="s">
        <v>268</v>
      </c>
      <c r="BE1218" s="274" t="s">
        <v>268</v>
      </c>
      <c r="BF1218" s="274" t="s">
        <v>268</v>
      </c>
      <c r="BG1218" s="274" t="s">
        <v>268</v>
      </c>
      <c r="BH1218" s="274" t="s">
        <v>268</v>
      </c>
      <c r="BI1218" s="274" t="s">
        <v>268</v>
      </c>
      <c r="BJ1218" s="274" t="s">
        <v>268</v>
      </c>
      <c r="BK1218" s="274" t="s">
        <v>268</v>
      </c>
      <c r="BL1218" s="274" t="s">
        <v>268</v>
      </c>
      <c r="BM1218" s="274" t="s">
        <v>268</v>
      </c>
      <c r="BN1218" s="274" t="s">
        <v>268</v>
      </c>
      <c r="BO1218" s="274" t="s">
        <v>268</v>
      </c>
      <c r="BP1218" s="274" t="s">
        <v>268</v>
      </c>
      <c r="BQ1218" s="274" t="s">
        <v>268</v>
      </c>
      <c r="BR1218" s="274" t="s">
        <v>268</v>
      </c>
      <c r="BS1218" s="274" t="s">
        <v>268</v>
      </c>
      <c r="BT1218" s="274" t="s">
        <v>268</v>
      </c>
      <c r="BU1218" s="274" t="s">
        <v>268</v>
      </c>
      <c r="BV1218" s="274" t="s">
        <v>268</v>
      </c>
      <c r="BW1218" s="274" t="s">
        <v>268</v>
      </c>
      <c r="BX1218" s="274" t="s">
        <v>268</v>
      </c>
      <c r="BY1218" s="295">
        <v>49</v>
      </c>
      <c r="BZ1218" s="295">
        <v>49</v>
      </c>
      <c r="CA1218" s="298" t="s">
        <v>142</v>
      </c>
      <c r="CB1218" s="297">
        <v>123</v>
      </c>
      <c r="CC1218" s="284">
        <f t="shared" si="74"/>
        <v>0</v>
      </c>
      <c r="CD1218" s="295">
        <f t="shared" si="75"/>
        <v>49</v>
      </c>
      <c r="CE1218" s="284">
        <f t="shared" si="76"/>
        <v>1</v>
      </c>
      <c r="CF1218" s="295">
        <f t="shared" si="77"/>
        <v>0</v>
      </c>
      <c r="CG1218" s="274" t="s">
        <v>1817</v>
      </c>
      <c r="CH1218" s="274" t="s">
        <v>268</v>
      </c>
      <c r="CI1218" s="274" t="s">
        <v>268</v>
      </c>
      <c r="CJ1218" s="298" t="s">
        <v>271</v>
      </c>
      <c r="CK1218" s="297">
        <v>1</v>
      </c>
      <c r="CL1218" s="274" t="s">
        <v>268</v>
      </c>
      <c r="CM1218" s="274" t="s">
        <v>268</v>
      </c>
      <c r="CN1218" s="274" t="s">
        <v>268</v>
      </c>
      <c r="CO1218" s="274" t="s">
        <v>268</v>
      </c>
      <c r="CP1218" s="274" t="s">
        <v>268</v>
      </c>
      <c r="CQ1218" s="274" t="s">
        <v>268</v>
      </c>
      <c r="CR1218" s="274" t="s">
        <v>877</v>
      </c>
      <c r="CS1218" s="274">
        <v>18.62</v>
      </c>
      <c r="CT1218" s="274" t="s">
        <v>268</v>
      </c>
      <c r="CU1218" s="274">
        <v>18.62</v>
      </c>
      <c r="CV1218" s="274">
        <v>365</v>
      </c>
      <c r="CW1218" s="274" t="s">
        <v>878</v>
      </c>
      <c r="CX1218" s="274" t="s">
        <v>835</v>
      </c>
      <c r="CY1218" s="274" t="s">
        <v>836</v>
      </c>
      <c r="CZ1218" s="274" t="s">
        <v>837</v>
      </c>
      <c r="DA1218" s="274" t="s">
        <v>268</v>
      </c>
      <c r="DB1218" s="274" t="s">
        <v>268</v>
      </c>
      <c r="DC1218" s="274" t="s">
        <v>268</v>
      </c>
      <c r="DD1218" s="274" t="s">
        <v>268</v>
      </c>
      <c r="DE1218" s="274" t="s">
        <v>268</v>
      </c>
      <c r="DF1218" s="274" t="s">
        <v>268</v>
      </c>
      <c r="DG1218" s="299">
        <f>IFERROR(IF(CA1218="D",IF(CK1218="A dispo.",CD1218*VLOOKUP('DATI INPUT'!$F$27,TARIFFE_UD,2,FALSE),CD1218*VLOOKUP(CK1218,TARIFFE_UD,2,FALSE)),CD1218*VLOOKUP(CB1218-100,TARIFFE_UND,2,FALSE)),0)</f>
        <v>30.182109642502521</v>
      </c>
      <c r="DH1218" s="299">
        <f>IFERROR(IF(CA1218="D",IF(CK1218="A dispo.",CF1218*VLOOKUP('DATI INPUT'!$F$27,TARIFFE_UD,3,FALSE),CF1218*VLOOKUP(CK1218,TARIFFE_UD,3,FALSE)),CF1218*VLOOKUP(CB1218-100,TARIFFE_UND,3,FALSE)),0)</f>
        <v>0</v>
      </c>
    </row>
    <row r="1219" spans="1:112" x14ac:dyDescent="0.25">
      <c r="A1219" s="274" t="s">
        <v>8967</v>
      </c>
      <c r="B1219" s="274" t="s">
        <v>8968</v>
      </c>
      <c r="C1219" s="274" t="s">
        <v>8969</v>
      </c>
      <c r="D1219" s="274" t="s">
        <v>8970</v>
      </c>
      <c r="E1219" s="274" t="s">
        <v>268</v>
      </c>
      <c r="F1219" s="274" t="s">
        <v>156</v>
      </c>
      <c r="G1219" s="274" t="s">
        <v>8971</v>
      </c>
      <c r="H1219" s="274" t="s">
        <v>1839</v>
      </c>
      <c r="I1219" s="274" t="s">
        <v>302</v>
      </c>
      <c r="J1219" s="274" t="s">
        <v>156</v>
      </c>
      <c r="K1219" s="274" t="s">
        <v>8972</v>
      </c>
      <c r="L1219" s="274" t="s">
        <v>871</v>
      </c>
      <c r="M1219" s="274" t="s">
        <v>2863</v>
      </c>
      <c r="N1219" s="274" t="s">
        <v>984</v>
      </c>
      <c r="O1219" s="274" t="s">
        <v>873</v>
      </c>
      <c r="P1219" s="274" t="s">
        <v>1922</v>
      </c>
      <c r="Q1219" s="274" t="s">
        <v>279</v>
      </c>
      <c r="R1219" s="274" t="s">
        <v>268</v>
      </c>
      <c r="S1219" s="274" t="s">
        <v>268</v>
      </c>
      <c r="T1219" s="274" t="s">
        <v>268</v>
      </c>
      <c r="U1219" s="274" t="s">
        <v>268</v>
      </c>
      <c r="V1219" s="274" t="s">
        <v>268</v>
      </c>
      <c r="W1219" s="274" t="s">
        <v>1921</v>
      </c>
      <c r="X1219" s="274" t="s">
        <v>1922</v>
      </c>
      <c r="Y1219" s="274" t="s">
        <v>279</v>
      </c>
      <c r="Z1219" s="274" t="s">
        <v>154</v>
      </c>
      <c r="AA1219" s="274" t="s">
        <v>268</v>
      </c>
      <c r="AB1219" s="274" t="s">
        <v>268</v>
      </c>
      <c r="AC1219" s="274" t="s">
        <v>268</v>
      </c>
      <c r="AD1219" s="274" t="s">
        <v>268</v>
      </c>
      <c r="AE1219" s="274" t="s">
        <v>287</v>
      </c>
      <c r="AF1219" s="274" t="s">
        <v>1811</v>
      </c>
      <c r="AG1219" s="274" t="s">
        <v>875</v>
      </c>
      <c r="AH1219" s="274" t="s">
        <v>1848</v>
      </c>
      <c r="AI1219" s="274" t="s">
        <v>751</v>
      </c>
      <c r="AJ1219" s="274" t="s">
        <v>268</v>
      </c>
      <c r="AK1219" s="274" t="s">
        <v>395</v>
      </c>
      <c r="AL1219" s="274" t="s">
        <v>268</v>
      </c>
      <c r="AM1219" s="274" t="s">
        <v>288</v>
      </c>
      <c r="AN1219" s="274" t="s">
        <v>268</v>
      </c>
      <c r="AO1219" s="274" t="s">
        <v>268</v>
      </c>
      <c r="AP1219" s="274" t="s">
        <v>268</v>
      </c>
      <c r="AQ1219" s="274" t="s">
        <v>268</v>
      </c>
      <c r="AR1219" s="274" t="s">
        <v>268</v>
      </c>
      <c r="AS1219" s="274" t="s">
        <v>268</v>
      </c>
      <c r="AT1219" s="274" t="s">
        <v>268</v>
      </c>
      <c r="AU1219" s="274" t="s">
        <v>268</v>
      </c>
      <c r="AV1219" s="274" t="s">
        <v>268</v>
      </c>
      <c r="AW1219" s="274" t="s">
        <v>268</v>
      </c>
      <c r="AX1219" s="274" t="s">
        <v>268</v>
      </c>
      <c r="AY1219" s="274" t="s">
        <v>268</v>
      </c>
      <c r="AZ1219" s="274" t="s">
        <v>268</v>
      </c>
      <c r="BA1219" s="274" t="s">
        <v>268</v>
      </c>
      <c r="BB1219" s="274" t="s">
        <v>268</v>
      </c>
      <c r="BC1219" s="274" t="s">
        <v>268</v>
      </c>
      <c r="BD1219" s="274" t="s">
        <v>268</v>
      </c>
      <c r="BE1219" s="274" t="s">
        <v>268</v>
      </c>
      <c r="BF1219" s="274" t="s">
        <v>268</v>
      </c>
      <c r="BG1219" s="274" t="s">
        <v>268</v>
      </c>
      <c r="BH1219" s="274" t="s">
        <v>268</v>
      </c>
      <c r="BI1219" s="274" t="s">
        <v>268</v>
      </c>
      <c r="BJ1219" s="274" t="s">
        <v>268</v>
      </c>
      <c r="BK1219" s="274" t="s">
        <v>268</v>
      </c>
      <c r="BL1219" s="274" t="s">
        <v>268</v>
      </c>
      <c r="BM1219" s="274" t="s">
        <v>268</v>
      </c>
      <c r="BN1219" s="274" t="s">
        <v>268</v>
      </c>
      <c r="BO1219" s="274" t="s">
        <v>268</v>
      </c>
      <c r="BP1219" s="274" t="s">
        <v>268</v>
      </c>
      <c r="BQ1219" s="274" t="s">
        <v>268</v>
      </c>
      <c r="BR1219" s="274" t="s">
        <v>268</v>
      </c>
      <c r="BS1219" s="274" t="s">
        <v>268</v>
      </c>
      <c r="BT1219" s="274" t="s">
        <v>268</v>
      </c>
      <c r="BU1219" s="274" t="s">
        <v>268</v>
      </c>
      <c r="BV1219" s="274" t="s">
        <v>268</v>
      </c>
      <c r="BW1219" s="274" t="s">
        <v>268</v>
      </c>
      <c r="BX1219" s="274" t="s">
        <v>268</v>
      </c>
      <c r="BY1219" s="295">
        <v>65</v>
      </c>
      <c r="BZ1219" s="295">
        <v>65</v>
      </c>
      <c r="CA1219" s="298" t="s">
        <v>142</v>
      </c>
      <c r="CB1219" s="297">
        <v>122</v>
      </c>
      <c r="CC1219" s="284">
        <f t="shared" ref="CC1219:CC1282" si="78">IF(IFERROR(VLOOKUP(CG1219,Rid_ud,2,FALSE),0)+IFERROR(VLOOKUP(CL1219,rid,2,FALSE),0)+IFERROR(VLOOKUP(CM1219,rid,2,FALSE),0)&gt;1,1,IFERROR(VLOOKUP(CG1219,Rid_ud,2,FALSE),0)+IFERROR(VLOOKUP(CL1219,rid,2,FALSE),0)+IFERROR(VLOOKUP(CM1219,rid,2,FALSE),0))</f>
        <v>0</v>
      </c>
      <c r="CD1219" s="295">
        <f t="shared" ref="CD1219:CD1282" si="79">(BZ1219-(BZ1219*CC1219))/365*CV1219</f>
        <v>65</v>
      </c>
      <c r="CE1219" s="284">
        <f t="shared" ref="CE1219:CE1282" si="80">IF(IFERROR(VLOOKUP(CG1219,Rid_ud,3,FALSE),0)+IFERROR(VLOOKUP(CL1219,rid,3,FALSE),0)+IFERROR(VLOOKUP(CM1219,rid,3,FALSE),0)&gt;1,1,IFERROR(VLOOKUP(CG1219,Rid_ud,3,FALSE),0)+IFERROR(VLOOKUP(CL1219,rid,3,FALSE),0)+IFERROR(VLOOKUP(CM1219,rid,3,FALSE),0))</f>
        <v>0</v>
      </c>
      <c r="CF1219" s="295">
        <f t="shared" ref="CF1219:CF1282" si="81">(IF(CA1219="D",1-(1*CE1219),BZ1219-(BZ1219*CE1219)))/365*CV1219</f>
        <v>1</v>
      </c>
      <c r="CG1219" s="274" t="s">
        <v>876</v>
      </c>
      <c r="CH1219" s="274" t="s">
        <v>268</v>
      </c>
      <c r="CI1219" s="274" t="s">
        <v>268</v>
      </c>
      <c r="CJ1219" s="298" t="s">
        <v>282</v>
      </c>
      <c r="CK1219" s="297">
        <v>4</v>
      </c>
      <c r="CL1219" s="274" t="s">
        <v>268</v>
      </c>
      <c r="CM1219" s="274" t="s">
        <v>268</v>
      </c>
      <c r="CN1219" s="274" t="s">
        <v>268</v>
      </c>
      <c r="CO1219" s="274" t="s">
        <v>268</v>
      </c>
      <c r="CP1219" s="274" t="s">
        <v>268</v>
      </c>
      <c r="CQ1219" s="274" t="s">
        <v>268</v>
      </c>
      <c r="CR1219" s="274" t="s">
        <v>877</v>
      </c>
      <c r="CS1219" s="274">
        <v>118.47</v>
      </c>
      <c r="CT1219" s="274" t="s">
        <v>268</v>
      </c>
      <c r="CU1219" s="274">
        <v>118.47</v>
      </c>
      <c r="CV1219" s="274">
        <v>365</v>
      </c>
      <c r="CW1219" s="274" t="s">
        <v>878</v>
      </c>
      <c r="CX1219" s="274" t="s">
        <v>835</v>
      </c>
      <c r="CY1219" s="274" t="s">
        <v>836</v>
      </c>
      <c r="CZ1219" s="274" t="s">
        <v>837</v>
      </c>
      <c r="DA1219" s="274" t="s">
        <v>268</v>
      </c>
      <c r="DB1219" s="274" t="s">
        <v>268</v>
      </c>
      <c r="DC1219" s="274" t="s">
        <v>268</v>
      </c>
      <c r="DD1219" s="274" t="s">
        <v>268</v>
      </c>
      <c r="DE1219" s="274" t="s">
        <v>268</v>
      </c>
      <c r="DF1219" s="274" t="s">
        <v>268</v>
      </c>
      <c r="DG1219" s="299">
        <f>IFERROR(IF(CA1219="D",IF(CK1219="A dispo.",CD1219*VLOOKUP('DATI INPUT'!$F$27,TARIFFE_UD,2,FALSE),CD1219*VLOOKUP(CK1219,TARIFFE_UD,2,FALSE)),CD1219*VLOOKUP(CB1219-100,TARIFFE_UND,2,FALSE)),0)</f>
        <v>55.289870433544465</v>
      </c>
      <c r="DH1219" s="299">
        <f>IFERROR(IF(CA1219="D",IF(CK1219="A dispo.",CF1219*VLOOKUP('DATI INPUT'!$F$27,TARIFFE_UD,3,FALSE),CF1219*VLOOKUP(CK1219,TARIFFE_UD,3,FALSE)),CF1219*VLOOKUP(CB1219-100,TARIFFE_UND,3,FALSE)),0)</f>
        <v>73.78284271486686</v>
      </c>
    </row>
    <row r="1220" spans="1:112" hidden="1" x14ac:dyDescent="0.25">
      <c r="A1220" s="274" t="s">
        <v>8973</v>
      </c>
      <c r="B1220" s="274" t="s">
        <v>8974</v>
      </c>
      <c r="C1220" s="274" t="s">
        <v>8975</v>
      </c>
      <c r="D1220" s="274" t="s">
        <v>8976</v>
      </c>
      <c r="E1220" s="274" t="s">
        <v>268</v>
      </c>
      <c r="F1220" s="274" t="s">
        <v>156</v>
      </c>
      <c r="G1220" s="274" t="s">
        <v>8977</v>
      </c>
      <c r="H1220" s="274" t="s">
        <v>8978</v>
      </c>
      <c r="I1220" s="274" t="s">
        <v>8979</v>
      </c>
      <c r="J1220" s="274" t="s">
        <v>156</v>
      </c>
      <c r="K1220" s="274" t="s">
        <v>8980</v>
      </c>
      <c r="L1220" s="274" t="s">
        <v>984</v>
      </c>
      <c r="M1220" s="274" t="s">
        <v>8981</v>
      </c>
      <c r="N1220" s="274" t="s">
        <v>5423</v>
      </c>
      <c r="O1220" s="274" t="s">
        <v>1258</v>
      </c>
      <c r="P1220" s="274" t="s">
        <v>2152</v>
      </c>
      <c r="Q1220" s="274" t="s">
        <v>333</v>
      </c>
      <c r="R1220" s="274" t="s">
        <v>268</v>
      </c>
      <c r="S1220" s="274" t="s">
        <v>277</v>
      </c>
      <c r="T1220" s="274" t="s">
        <v>268</v>
      </c>
      <c r="U1220" s="274" t="s">
        <v>268</v>
      </c>
      <c r="V1220" s="274" t="s">
        <v>268</v>
      </c>
      <c r="W1220" s="274" t="s">
        <v>5469</v>
      </c>
      <c r="X1220" s="274" t="s">
        <v>2241</v>
      </c>
      <c r="Y1220" s="274" t="s">
        <v>294</v>
      </c>
      <c r="Z1220" s="274" t="s">
        <v>268</v>
      </c>
      <c r="AA1220" s="274" t="s">
        <v>268</v>
      </c>
      <c r="AB1220" s="274" t="s">
        <v>268</v>
      </c>
      <c r="AC1220" s="274" t="s">
        <v>268</v>
      </c>
      <c r="AD1220" s="274" t="s">
        <v>268</v>
      </c>
      <c r="AE1220" s="274" t="s">
        <v>287</v>
      </c>
      <c r="AF1220" s="274" t="s">
        <v>1811</v>
      </c>
      <c r="AG1220" s="274" t="s">
        <v>875</v>
      </c>
      <c r="AH1220" s="274" t="s">
        <v>1848</v>
      </c>
      <c r="AI1220" s="274" t="s">
        <v>920</v>
      </c>
      <c r="AJ1220" s="274" t="s">
        <v>268</v>
      </c>
      <c r="AK1220" s="274" t="s">
        <v>377</v>
      </c>
      <c r="AL1220" s="274" t="s">
        <v>268</v>
      </c>
      <c r="AM1220" s="274" t="s">
        <v>405</v>
      </c>
      <c r="AN1220" s="274" t="s">
        <v>268</v>
      </c>
      <c r="AO1220" s="274" t="s">
        <v>268</v>
      </c>
      <c r="AP1220" s="274" t="s">
        <v>268</v>
      </c>
      <c r="AQ1220" s="274" t="s">
        <v>268</v>
      </c>
      <c r="AR1220" s="274" t="s">
        <v>268</v>
      </c>
      <c r="AS1220" s="274" t="s">
        <v>268</v>
      </c>
      <c r="AT1220" s="274" t="s">
        <v>268</v>
      </c>
      <c r="AU1220" s="274" t="s">
        <v>268</v>
      </c>
      <c r="AV1220" s="274" t="s">
        <v>268</v>
      </c>
      <c r="AW1220" s="274" t="s">
        <v>268</v>
      </c>
      <c r="AX1220" s="274" t="s">
        <v>268</v>
      </c>
      <c r="AY1220" s="274" t="s">
        <v>268</v>
      </c>
      <c r="AZ1220" s="274" t="s">
        <v>268</v>
      </c>
      <c r="BA1220" s="274" t="s">
        <v>268</v>
      </c>
      <c r="BB1220" s="274" t="s">
        <v>268</v>
      </c>
      <c r="BC1220" s="274" t="s">
        <v>268</v>
      </c>
      <c r="BD1220" s="274" t="s">
        <v>268</v>
      </c>
      <c r="BE1220" s="274" t="s">
        <v>268</v>
      </c>
      <c r="BF1220" s="274" t="s">
        <v>268</v>
      </c>
      <c r="BG1220" s="274" t="s">
        <v>268</v>
      </c>
      <c r="BH1220" s="274" t="s">
        <v>268</v>
      </c>
      <c r="BI1220" s="274" t="s">
        <v>268</v>
      </c>
      <c r="BJ1220" s="274" t="s">
        <v>268</v>
      </c>
      <c r="BK1220" s="274" t="s">
        <v>268</v>
      </c>
      <c r="BL1220" s="274" t="s">
        <v>268</v>
      </c>
      <c r="BM1220" s="274" t="s">
        <v>268</v>
      </c>
      <c r="BN1220" s="274" t="s">
        <v>268</v>
      </c>
      <c r="BO1220" s="274" t="s">
        <v>268</v>
      </c>
      <c r="BP1220" s="274" t="s">
        <v>268</v>
      </c>
      <c r="BQ1220" s="274" t="s">
        <v>268</v>
      </c>
      <c r="BR1220" s="274" t="s">
        <v>268</v>
      </c>
      <c r="BS1220" s="274" t="s">
        <v>268</v>
      </c>
      <c r="BT1220" s="274" t="s">
        <v>268</v>
      </c>
      <c r="BU1220" s="274" t="s">
        <v>268</v>
      </c>
      <c r="BV1220" s="274" t="s">
        <v>268</v>
      </c>
      <c r="BW1220" s="274" t="s">
        <v>268</v>
      </c>
      <c r="BX1220" s="274" t="s">
        <v>268</v>
      </c>
      <c r="BY1220" s="295">
        <v>55</v>
      </c>
      <c r="BZ1220" s="295">
        <v>55</v>
      </c>
      <c r="CA1220" s="298" t="s">
        <v>142</v>
      </c>
      <c r="CB1220" s="297">
        <v>122</v>
      </c>
      <c r="CC1220" s="284">
        <f t="shared" si="78"/>
        <v>0</v>
      </c>
      <c r="CD1220" s="295">
        <f t="shared" si="79"/>
        <v>55</v>
      </c>
      <c r="CE1220" s="284">
        <f t="shared" si="80"/>
        <v>0</v>
      </c>
      <c r="CF1220" s="295">
        <f t="shared" si="81"/>
        <v>1</v>
      </c>
      <c r="CG1220" s="274" t="s">
        <v>876</v>
      </c>
      <c r="CH1220" s="274" t="s">
        <v>268</v>
      </c>
      <c r="CI1220" s="274" t="s">
        <v>268</v>
      </c>
      <c r="CJ1220" s="298" t="s">
        <v>268</v>
      </c>
      <c r="CK1220" s="298" t="s">
        <v>736</v>
      </c>
      <c r="CL1220" s="274" t="s">
        <v>268</v>
      </c>
      <c r="CM1220" s="274" t="s">
        <v>268</v>
      </c>
      <c r="CN1220" s="274" t="s">
        <v>268</v>
      </c>
      <c r="CO1220" s="274" t="s">
        <v>268</v>
      </c>
      <c r="CP1220" s="274" t="s">
        <v>268</v>
      </c>
      <c r="CQ1220" s="274" t="s">
        <v>268</v>
      </c>
      <c r="CR1220" s="274" t="s">
        <v>877</v>
      </c>
      <c r="CS1220" s="274">
        <v>79.510000000000005</v>
      </c>
      <c r="CT1220" s="274" t="s">
        <v>268</v>
      </c>
      <c r="CU1220" s="274">
        <v>79.510000000000005</v>
      </c>
      <c r="CV1220" s="274">
        <v>365</v>
      </c>
      <c r="CW1220" s="274" t="s">
        <v>878</v>
      </c>
      <c r="CX1220" s="274" t="s">
        <v>835</v>
      </c>
      <c r="CY1220" s="274" t="s">
        <v>836</v>
      </c>
      <c r="CZ1220" s="274" t="s">
        <v>837</v>
      </c>
      <c r="DA1220" s="274" t="s">
        <v>268</v>
      </c>
      <c r="DB1220" s="274" t="s">
        <v>268</v>
      </c>
      <c r="DC1220" s="274" t="s">
        <v>268</v>
      </c>
      <c r="DD1220" s="274" t="s">
        <v>268</v>
      </c>
      <c r="DE1220" s="274" t="s">
        <v>268</v>
      </c>
      <c r="DF1220" s="274" t="s">
        <v>268</v>
      </c>
      <c r="DG1220" s="299">
        <f>IFERROR(IF(CA1220="D",IF(CK1220="A dispo.",CD1220*VLOOKUP('DATI INPUT'!$F$27,TARIFFE_UD,2,FALSE),CD1220*VLOOKUP(CK1220,TARIFFE_UD,2,FALSE)),CD1220*VLOOKUP(CB1220-100,TARIFFE_UND,2,FALSE)),0)</f>
        <v>43.557271933057571</v>
      </c>
      <c r="DH1220" s="299">
        <f>IFERROR(IF(CA1220="D",IF(CK1220="A dispo.",CF1220*VLOOKUP('DATI INPUT'!$F$27,TARIFFE_UD,3,FALSE),CF1220*VLOOKUP(CK1220,TARIFFE_UD,3,FALSE)),CF1220*VLOOKUP(CB1220-100,TARIFFE_UND,3,FALSE)),0)</f>
        <v>60.367780403072892</v>
      </c>
    </row>
    <row r="1221" spans="1:112" hidden="1" x14ac:dyDescent="0.25">
      <c r="A1221" s="274" t="s">
        <v>8982</v>
      </c>
      <c r="B1221" s="274" t="s">
        <v>8974</v>
      </c>
      <c r="C1221" s="274" t="s">
        <v>1593</v>
      </c>
      <c r="D1221" s="274" t="s">
        <v>8976</v>
      </c>
      <c r="E1221" s="274" t="s">
        <v>268</v>
      </c>
      <c r="F1221" s="274" t="s">
        <v>156</v>
      </c>
      <c r="G1221" s="274" t="s">
        <v>8977</v>
      </c>
      <c r="H1221" s="274" t="s">
        <v>8978</v>
      </c>
      <c r="I1221" s="274" t="s">
        <v>8979</v>
      </c>
      <c r="J1221" s="274" t="s">
        <v>156</v>
      </c>
      <c r="K1221" s="274" t="s">
        <v>8980</v>
      </c>
      <c r="L1221" s="274" t="s">
        <v>984</v>
      </c>
      <c r="M1221" s="274" t="s">
        <v>8981</v>
      </c>
      <c r="N1221" s="274" t="s">
        <v>5423</v>
      </c>
      <c r="O1221" s="274" t="s">
        <v>1258</v>
      </c>
      <c r="P1221" s="274" t="s">
        <v>2152</v>
      </c>
      <c r="Q1221" s="274" t="s">
        <v>333</v>
      </c>
      <c r="R1221" s="274" t="s">
        <v>268</v>
      </c>
      <c r="S1221" s="274" t="s">
        <v>277</v>
      </c>
      <c r="T1221" s="274" t="s">
        <v>268</v>
      </c>
      <c r="U1221" s="274" t="s">
        <v>268</v>
      </c>
      <c r="V1221" s="274" t="s">
        <v>268</v>
      </c>
      <c r="W1221" s="274" t="s">
        <v>2023</v>
      </c>
      <c r="X1221" s="274" t="s">
        <v>613</v>
      </c>
      <c r="Y1221" s="274" t="s">
        <v>555</v>
      </c>
      <c r="Z1221" s="274" t="s">
        <v>268</v>
      </c>
      <c r="AA1221" s="274" t="s">
        <v>268</v>
      </c>
      <c r="AB1221" s="274" t="s">
        <v>268</v>
      </c>
      <c r="AC1221" s="274" t="s">
        <v>268</v>
      </c>
      <c r="AD1221" s="274" t="s">
        <v>268</v>
      </c>
      <c r="AE1221" s="274" t="s">
        <v>287</v>
      </c>
      <c r="AF1221" s="274" t="s">
        <v>1811</v>
      </c>
      <c r="AG1221" s="274" t="s">
        <v>875</v>
      </c>
      <c r="AH1221" s="274" t="s">
        <v>1831</v>
      </c>
      <c r="AI1221" s="274" t="s">
        <v>8983</v>
      </c>
      <c r="AJ1221" s="274" t="s">
        <v>268</v>
      </c>
      <c r="AK1221" s="274" t="s">
        <v>268</v>
      </c>
      <c r="AL1221" s="274" t="s">
        <v>268</v>
      </c>
      <c r="AM1221" s="274" t="s">
        <v>353</v>
      </c>
      <c r="AN1221" s="274" t="s">
        <v>268</v>
      </c>
      <c r="AO1221" s="274" t="s">
        <v>268</v>
      </c>
      <c r="AP1221" s="274" t="s">
        <v>268</v>
      </c>
      <c r="AQ1221" s="274" t="s">
        <v>268</v>
      </c>
      <c r="AR1221" s="274" t="s">
        <v>268</v>
      </c>
      <c r="AS1221" s="274" t="s">
        <v>268</v>
      </c>
      <c r="AT1221" s="274" t="s">
        <v>268</v>
      </c>
      <c r="AU1221" s="274" t="s">
        <v>268</v>
      </c>
      <c r="AV1221" s="274" t="s">
        <v>268</v>
      </c>
      <c r="AW1221" s="274" t="s">
        <v>268</v>
      </c>
      <c r="AX1221" s="274" t="s">
        <v>268</v>
      </c>
      <c r="AY1221" s="274" t="s">
        <v>268</v>
      </c>
      <c r="AZ1221" s="274" t="s">
        <v>268</v>
      </c>
      <c r="BA1221" s="274" t="s">
        <v>268</v>
      </c>
      <c r="BB1221" s="274" t="s">
        <v>268</v>
      </c>
      <c r="BC1221" s="274" t="s">
        <v>268</v>
      </c>
      <c r="BD1221" s="274" t="s">
        <v>268</v>
      </c>
      <c r="BE1221" s="274" t="s">
        <v>268</v>
      </c>
      <c r="BF1221" s="274" t="s">
        <v>268</v>
      </c>
      <c r="BG1221" s="274" t="s">
        <v>268</v>
      </c>
      <c r="BH1221" s="274" t="s">
        <v>268</v>
      </c>
      <c r="BI1221" s="274" t="s">
        <v>268</v>
      </c>
      <c r="BJ1221" s="274" t="s">
        <v>268</v>
      </c>
      <c r="BK1221" s="274" t="s">
        <v>268</v>
      </c>
      <c r="BL1221" s="274" t="s">
        <v>268</v>
      </c>
      <c r="BM1221" s="274" t="s">
        <v>268</v>
      </c>
      <c r="BN1221" s="274" t="s">
        <v>268</v>
      </c>
      <c r="BO1221" s="274" t="s">
        <v>268</v>
      </c>
      <c r="BP1221" s="274" t="s">
        <v>268</v>
      </c>
      <c r="BQ1221" s="274" t="s">
        <v>268</v>
      </c>
      <c r="BR1221" s="274" t="s">
        <v>268</v>
      </c>
      <c r="BS1221" s="274" t="s">
        <v>268</v>
      </c>
      <c r="BT1221" s="274" t="s">
        <v>268</v>
      </c>
      <c r="BU1221" s="274" t="s">
        <v>268</v>
      </c>
      <c r="BV1221" s="274" t="s">
        <v>268</v>
      </c>
      <c r="BW1221" s="274" t="s">
        <v>268</v>
      </c>
      <c r="BX1221" s="274" t="s">
        <v>268</v>
      </c>
      <c r="BY1221" s="295">
        <v>20</v>
      </c>
      <c r="BZ1221" s="295">
        <v>20</v>
      </c>
      <c r="CA1221" s="298" t="s">
        <v>142</v>
      </c>
      <c r="CB1221" s="297">
        <v>123</v>
      </c>
      <c r="CC1221" s="284">
        <f t="shared" si="78"/>
        <v>0</v>
      </c>
      <c r="CD1221" s="295">
        <f t="shared" si="79"/>
        <v>20</v>
      </c>
      <c r="CE1221" s="284">
        <f t="shared" si="80"/>
        <v>1</v>
      </c>
      <c r="CF1221" s="295">
        <f t="shared" si="81"/>
        <v>0</v>
      </c>
      <c r="CG1221" s="274" t="s">
        <v>1817</v>
      </c>
      <c r="CH1221" s="274" t="s">
        <v>268</v>
      </c>
      <c r="CI1221" s="274" t="s">
        <v>268</v>
      </c>
      <c r="CJ1221" s="298" t="s">
        <v>268</v>
      </c>
      <c r="CK1221" s="298" t="s">
        <v>736</v>
      </c>
      <c r="CL1221" s="274" t="s">
        <v>268</v>
      </c>
      <c r="CM1221" s="274" t="s">
        <v>268</v>
      </c>
      <c r="CN1221" s="274" t="s">
        <v>268</v>
      </c>
      <c r="CO1221" s="274" t="s">
        <v>268</v>
      </c>
      <c r="CP1221" s="274" t="s">
        <v>268</v>
      </c>
      <c r="CQ1221" s="274" t="s">
        <v>268</v>
      </c>
      <c r="CR1221" s="274" t="s">
        <v>877</v>
      </c>
      <c r="CS1221" s="274">
        <v>9.8000000000000007</v>
      </c>
      <c r="CT1221" s="274" t="s">
        <v>268</v>
      </c>
      <c r="CU1221" s="274">
        <v>9.8000000000000007</v>
      </c>
      <c r="CV1221" s="274">
        <v>365</v>
      </c>
      <c r="CW1221" s="274" t="s">
        <v>878</v>
      </c>
      <c r="CX1221" s="274" t="s">
        <v>835</v>
      </c>
      <c r="CY1221" s="274" t="s">
        <v>836</v>
      </c>
      <c r="CZ1221" s="274" t="s">
        <v>837</v>
      </c>
      <c r="DA1221" s="274" t="s">
        <v>268</v>
      </c>
      <c r="DB1221" s="274" t="s">
        <v>268</v>
      </c>
      <c r="DC1221" s="274" t="s">
        <v>268</v>
      </c>
      <c r="DD1221" s="274" t="s">
        <v>268</v>
      </c>
      <c r="DE1221" s="274" t="s">
        <v>268</v>
      </c>
      <c r="DF1221" s="274" t="s">
        <v>268</v>
      </c>
      <c r="DG1221" s="299">
        <f>IFERROR(IF(CA1221="D",IF(CK1221="A dispo.",CD1221*VLOOKUP('DATI INPUT'!$F$27,TARIFFE_UD,2,FALSE),CD1221*VLOOKUP(CK1221,TARIFFE_UD,2,FALSE)),CD1221*VLOOKUP(CB1221-100,TARIFFE_UND,2,FALSE)),0)</f>
        <v>15.839007975657298</v>
      </c>
      <c r="DH1221" s="299">
        <f>IFERROR(IF(CA1221="D",IF(CK1221="A dispo.",CF1221*VLOOKUP('DATI INPUT'!$F$27,TARIFFE_UD,3,FALSE),CF1221*VLOOKUP(CK1221,TARIFFE_UD,3,FALSE)),CF1221*VLOOKUP(CB1221-100,TARIFFE_UND,3,FALSE)),0)</f>
        <v>0</v>
      </c>
    </row>
    <row r="1222" spans="1:112" x14ac:dyDescent="0.25">
      <c r="A1222" s="274" t="s">
        <v>8984</v>
      </c>
      <c r="B1222" s="274" t="s">
        <v>8985</v>
      </c>
      <c r="C1222" s="274" t="s">
        <v>1594</v>
      </c>
      <c r="D1222" s="274" t="s">
        <v>8986</v>
      </c>
      <c r="E1222" s="274" t="s">
        <v>268</v>
      </c>
      <c r="F1222" s="274" t="s">
        <v>156</v>
      </c>
      <c r="G1222" s="274" t="s">
        <v>8987</v>
      </c>
      <c r="H1222" s="274" t="s">
        <v>8988</v>
      </c>
      <c r="I1222" s="274" t="s">
        <v>8989</v>
      </c>
      <c r="J1222" s="274" t="s">
        <v>274</v>
      </c>
      <c r="K1222" s="274" t="s">
        <v>8990</v>
      </c>
      <c r="L1222" s="274" t="s">
        <v>984</v>
      </c>
      <c r="M1222" s="274" t="s">
        <v>8991</v>
      </c>
      <c r="N1222" s="274" t="s">
        <v>984</v>
      </c>
      <c r="O1222" s="274" t="s">
        <v>873</v>
      </c>
      <c r="P1222" s="274" t="s">
        <v>2258</v>
      </c>
      <c r="Q1222" s="274" t="s">
        <v>368</v>
      </c>
      <c r="R1222" s="274" t="s">
        <v>268</v>
      </c>
      <c r="S1222" s="274" t="s">
        <v>268</v>
      </c>
      <c r="T1222" s="274" t="s">
        <v>268</v>
      </c>
      <c r="U1222" s="274" t="s">
        <v>268</v>
      </c>
      <c r="V1222" s="274" t="s">
        <v>268</v>
      </c>
      <c r="W1222" s="274" t="s">
        <v>8991</v>
      </c>
      <c r="X1222" s="274" t="s">
        <v>2258</v>
      </c>
      <c r="Y1222" s="274" t="s">
        <v>368</v>
      </c>
      <c r="Z1222" s="274" t="s">
        <v>268</v>
      </c>
      <c r="AA1222" s="274" t="s">
        <v>268</v>
      </c>
      <c r="AB1222" s="274" t="s">
        <v>268</v>
      </c>
      <c r="AC1222" s="274" t="s">
        <v>268</v>
      </c>
      <c r="AD1222" s="274" t="s">
        <v>268</v>
      </c>
      <c r="AE1222" s="274" t="s">
        <v>287</v>
      </c>
      <c r="AF1222" s="274" t="s">
        <v>1811</v>
      </c>
      <c r="AG1222" s="274" t="s">
        <v>875</v>
      </c>
      <c r="AH1222" s="274" t="s">
        <v>1848</v>
      </c>
      <c r="AI1222" s="274" t="s">
        <v>7258</v>
      </c>
      <c r="AJ1222" s="274" t="s">
        <v>268</v>
      </c>
      <c r="AK1222" s="274" t="s">
        <v>413</v>
      </c>
      <c r="AL1222" s="274" t="s">
        <v>268</v>
      </c>
      <c r="AM1222" s="274" t="s">
        <v>405</v>
      </c>
      <c r="AN1222" s="274" t="s">
        <v>287</v>
      </c>
      <c r="AO1222" s="274" t="s">
        <v>1811</v>
      </c>
      <c r="AP1222" s="274" t="s">
        <v>875</v>
      </c>
      <c r="AQ1222" s="274" t="s">
        <v>1848</v>
      </c>
      <c r="AR1222" s="274" t="s">
        <v>7258</v>
      </c>
      <c r="AS1222" s="274" t="s">
        <v>268</v>
      </c>
      <c r="AT1222" s="274" t="s">
        <v>410</v>
      </c>
      <c r="AU1222" s="274" t="s">
        <v>268</v>
      </c>
      <c r="AV1222" s="274" t="s">
        <v>405</v>
      </c>
      <c r="AW1222" s="274" t="s">
        <v>268</v>
      </c>
      <c r="AX1222" s="274" t="s">
        <v>268</v>
      </c>
      <c r="AY1222" s="274" t="s">
        <v>268</v>
      </c>
      <c r="AZ1222" s="274" t="s">
        <v>268</v>
      </c>
      <c r="BA1222" s="274" t="s">
        <v>268</v>
      </c>
      <c r="BB1222" s="274" t="s">
        <v>268</v>
      </c>
      <c r="BC1222" s="274" t="s">
        <v>268</v>
      </c>
      <c r="BD1222" s="274" t="s">
        <v>268</v>
      </c>
      <c r="BE1222" s="274" t="s">
        <v>268</v>
      </c>
      <c r="BF1222" s="274" t="s">
        <v>268</v>
      </c>
      <c r="BG1222" s="274" t="s">
        <v>268</v>
      </c>
      <c r="BH1222" s="274" t="s">
        <v>268</v>
      </c>
      <c r="BI1222" s="274" t="s">
        <v>268</v>
      </c>
      <c r="BJ1222" s="274" t="s">
        <v>268</v>
      </c>
      <c r="BK1222" s="274" t="s">
        <v>268</v>
      </c>
      <c r="BL1222" s="274" t="s">
        <v>268</v>
      </c>
      <c r="BM1222" s="274" t="s">
        <v>268</v>
      </c>
      <c r="BN1222" s="274" t="s">
        <v>268</v>
      </c>
      <c r="BO1222" s="274" t="s">
        <v>268</v>
      </c>
      <c r="BP1222" s="274" t="s">
        <v>268</v>
      </c>
      <c r="BQ1222" s="274" t="s">
        <v>268</v>
      </c>
      <c r="BR1222" s="274" t="s">
        <v>268</v>
      </c>
      <c r="BS1222" s="274" t="s">
        <v>268</v>
      </c>
      <c r="BT1222" s="274" t="s">
        <v>268</v>
      </c>
      <c r="BU1222" s="274" t="s">
        <v>268</v>
      </c>
      <c r="BV1222" s="274" t="s">
        <v>268</v>
      </c>
      <c r="BW1222" s="274" t="s">
        <v>268</v>
      </c>
      <c r="BX1222" s="274" t="s">
        <v>268</v>
      </c>
      <c r="BY1222" s="295">
        <v>80</v>
      </c>
      <c r="BZ1222" s="295">
        <v>80</v>
      </c>
      <c r="CA1222" s="298" t="s">
        <v>142</v>
      </c>
      <c r="CB1222" s="297">
        <v>122</v>
      </c>
      <c r="CC1222" s="284">
        <f t="shared" si="78"/>
        <v>0</v>
      </c>
      <c r="CD1222" s="295">
        <f t="shared" si="79"/>
        <v>80</v>
      </c>
      <c r="CE1222" s="284">
        <f t="shared" si="80"/>
        <v>0</v>
      </c>
      <c r="CF1222" s="295">
        <f t="shared" si="81"/>
        <v>1</v>
      </c>
      <c r="CG1222" s="274" t="s">
        <v>876</v>
      </c>
      <c r="CH1222" s="274" t="s">
        <v>268</v>
      </c>
      <c r="CI1222" s="274" t="s">
        <v>268</v>
      </c>
      <c r="CJ1222" s="298" t="s">
        <v>282</v>
      </c>
      <c r="CK1222" s="297">
        <v>4</v>
      </c>
      <c r="CL1222" s="274" t="s">
        <v>268</v>
      </c>
      <c r="CM1222" s="274" t="s">
        <v>268</v>
      </c>
      <c r="CN1222" s="274" t="s">
        <v>268</v>
      </c>
      <c r="CO1222" s="274" t="s">
        <v>268</v>
      </c>
      <c r="CP1222" s="274" t="s">
        <v>268</v>
      </c>
      <c r="CQ1222" s="274" t="s">
        <v>268</v>
      </c>
      <c r="CR1222" s="274" t="s">
        <v>877</v>
      </c>
      <c r="CS1222" s="274">
        <v>126.42</v>
      </c>
      <c r="CT1222" s="274" t="s">
        <v>268</v>
      </c>
      <c r="CU1222" s="274">
        <v>126.42</v>
      </c>
      <c r="CV1222" s="274">
        <v>365</v>
      </c>
      <c r="CW1222" s="274" t="s">
        <v>878</v>
      </c>
      <c r="CX1222" s="274" t="s">
        <v>835</v>
      </c>
      <c r="CY1222" s="274" t="s">
        <v>836</v>
      </c>
      <c r="CZ1222" s="274" t="s">
        <v>837</v>
      </c>
      <c r="DA1222" s="274" t="s">
        <v>268</v>
      </c>
      <c r="DB1222" s="274" t="s">
        <v>268</v>
      </c>
      <c r="DC1222" s="274" t="s">
        <v>268</v>
      </c>
      <c r="DD1222" s="274" t="s">
        <v>268</v>
      </c>
      <c r="DE1222" s="274" t="s">
        <v>268</v>
      </c>
      <c r="DF1222" s="274" t="s">
        <v>268</v>
      </c>
      <c r="DG1222" s="299">
        <f>IFERROR(IF(CA1222="D",IF(CK1222="A dispo.",CD1222*VLOOKUP('DATI INPUT'!$F$27,TARIFFE_UD,2,FALSE),CD1222*VLOOKUP(CK1222,TARIFFE_UD,2,FALSE)),CD1222*VLOOKUP(CB1222-100,TARIFFE_UND,2,FALSE)),0)</f>
        <v>68.049071302823961</v>
      </c>
      <c r="DH1222" s="299">
        <f>IFERROR(IF(CA1222="D",IF(CK1222="A dispo.",CF1222*VLOOKUP('DATI INPUT'!$F$27,TARIFFE_UD,3,FALSE),CF1222*VLOOKUP(CK1222,TARIFFE_UD,3,FALSE)),CF1222*VLOOKUP(CB1222-100,TARIFFE_UND,3,FALSE)),0)</f>
        <v>73.78284271486686</v>
      </c>
    </row>
    <row r="1223" spans="1:112" x14ac:dyDescent="0.25">
      <c r="A1223" s="274" t="s">
        <v>8992</v>
      </c>
      <c r="B1223" s="274" t="s">
        <v>8993</v>
      </c>
      <c r="C1223" s="274" t="s">
        <v>1595</v>
      </c>
      <c r="D1223" s="274" t="s">
        <v>8994</v>
      </c>
      <c r="E1223" s="274" t="s">
        <v>268</v>
      </c>
      <c r="F1223" s="274" t="s">
        <v>156</v>
      </c>
      <c r="G1223" s="274" t="s">
        <v>8995</v>
      </c>
      <c r="H1223" s="274" t="s">
        <v>914</v>
      </c>
      <c r="I1223" s="274" t="s">
        <v>8996</v>
      </c>
      <c r="J1223" s="274" t="s">
        <v>274</v>
      </c>
      <c r="K1223" s="274" t="s">
        <v>1785</v>
      </c>
      <c r="L1223" s="274" t="s">
        <v>984</v>
      </c>
      <c r="M1223" s="274" t="s">
        <v>8997</v>
      </c>
      <c r="N1223" s="274" t="s">
        <v>984</v>
      </c>
      <c r="O1223" s="274" t="s">
        <v>873</v>
      </c>
      <c r="P1223" s="274" t="s">
        <v>1922</v>
      </c>
      <c r="Q1223" s="274" t="s">
        <v>298</v>
      </c>
      <c r="R1223" s="274" t="s">
        <v>268</v>
      </c>
      <c r="S1223" s="274" t="s">
        <v>268</v>
      </c>
      <c r="T1223" s="274" t="s">
        <v>268</v>
      </c>
      <c r="U1223" s="274" t="s">
        <v>268</v>
      </c>
      <c r="V1223" s="274" t="s">
        <v>268</v>
      </c>
      <c r="W1223" s="274" t="s">
        <v>8997</v>
      </c>
      <c r="X1223" s="274" t="s">
        <v>1922</v>
      </c>
      <c r="Y1223" s="274" t="s">
        <v>298</v>
      </c>
      <c r="Z1223" s="274" t="s">
        <v>268</v>
      </c>
      <c r="AA1223" s="274" t="s">
        <v>268</v>
      </c>
      <c r="AB1223" s="274" t="s">
        <v>268</v>
      </c>
      <c r="AC1223" s="274" t="s">
        <v>268</v>
      </c>
      <c r="AD1223" s="274" t="s">
        <v>268</v>
      </c>
      <c r="AE1223" s="274" t="s">
        <v>287</v>
      </c>
      <c r="AF1223" s="274" t="s">
        <v>1811</v>
      </c>
      <c r="AG1223" s="274" t="s">
        <v>875</v>
      </c>
      <c r="AH1223" s="274" t="s">
        <v>1848</v>
      </c>
      <c r="AI1223" s="274" t="s">
        <v>6699</v>
      </c>
      <c r="AJ1223" s="274" t="s">
        <v>268</v>
      </c>
      <c r="AK1223" s="274" t="s">
        <v>395</v>
      </c>
      <c r="AL1223" s="274" t="s">
        <v>268</v>
      </c>
      <c r="AM1223" s="274" t="s">
        <v>405</v>
      </c>
      <c r="AN1223" s="274" t="s">
        <v>268</v>
      </c>
      <c r="AO1223" s="274" t="s">
        <v>268</v>
      </c>
      <c r="AP1223" s="274" t="s">
        <v>268</v>
      </c>
      <c r="AQ1223" s="274" t="s">
        <v>268</v>
      </c>
      <c r="AR1223" s="274" t="s">
        <v>268</v>
      </c>
      <c r="AS1223" s="274" t="s">
        <v>268</v>
      </c>
      <c r="AT1223" s="274" t="s">
        <v>268</v>
      </c>
      <c r="AU1223" s="274" t="s">
        <v>268</v>
      </c>
      <c r="AV1223" s="274" t="s">
        <v>268</v>
      </c>
      <c r="AW1223" s="274" t="s">
        <v>268</v>
      </c>
      <c r="AX1223" s="274" t="s">
        <v>268</v>
      </c>
      <c r="AY1223" s="274" t="s">
        <v>268</v>
      </c>
      <c r="AZ1223" s="274" t="s">
        <v>268</v>
      </c>
      <c r="BA1223" s="274" t="s">
        <v>268</v>
      </c>
      <c r="BB1223" s="274" t="s">
        <v>268</v>
      </c>
      <c r="BC1223" s="274" t="s">
        <v>268</v>
      </c>
      <c r="BD1223" s="274" t="s">
        <v>268</v>
      </c>
      <c r="BE1223" s="274" t="s">
        <v>268</v>
      </c>
      <c r="BF1223" s="274" t="s">
        <v>268</v>
      </c>
      <c r="BG1223" s="274" t="s">
        <v>268</v>
      </c>
      <c r="BH1223" s="274" t="s">
        <v>268</v>
      </c>
      <c r="BI1223" s="274" t="s">
        <v>268</v>
      </c>
      <c r="BJ1223" s="274" t="s">
        <v>268</v>
      </c>
      <c r="BK1223" s="274" t="s">
        <v>268</v>
      </c>
      <c r="BL1223" s="274" t="s">
        <v>268</v>
      </c>
      <c r="BM1223" s="274" t="s">
        <v>268</v>
      </c>
      <c r="BN1223" s="274" t="s">
        <v>268</v>
      </c>
      <c r="BO1223" s="274" t="s">
        <v>268</v>
      </c>
      <c r="BP1223" s="274" t="s">
        <v>268</v>
      </c>
      <c r="BQ1223" s="274" t="s">
        <v>268</v>
      </c>
      <c r="BR1223" s="274" t="s">
        <v>268</v>
      </c>
      <c r="BS1223" s="274" t="s">
        <v>268</v>
      </c>
      <c r="BT1223" s="274" t="s">
        <v>268</v>
      </c>
      <c r="BU1223" s="274" t="s">
        <v>268</v>
      </c>
      <c r="BV1223" s="274" t="s">
        <v>268</v>
      </c>
      <c r="BW1223" s="274" t="s">
        <v>268</v>
      </c>
      <c r="BX1223" s="274" t="s">
        <v>268</v>
      </c>
      <c r="BY1223" s="295">
        <v>60</v>
      </c>
      <c r="BZ1223" s="295">
        <v>60</v>
      </c>
      <c r="CA1223" s="298" t="s">
        <v>142</v>
      </c>
      <c r="CB1223" s="297">
        <v>122</v>
      </c>
      <c r="CC1223" s="284">
        <f t="shared" si="78"/>
        <v>0</v>
      </c>
      <c r="CD1223" s="295">
        <f t="shared" si="79"/>
        <v>60</v>
      </c>
      <c r="CE1223" s="284">
        <f t="shared" si="80"/>
        <v>0</v>
      </c>
      <c r="CF1223" s="295">
        <f t="shared" si="81"/>
        <v>1</v>
      </c>
      <c r="CG1223" s="274" t="s">
        <v>876</v>
      </c>
      <c r="CH1223" s="274" t="s">
        <v>268</v>
      </c>
      <c r="CI1223" s="274" t="s">
        <v>268</v>
      </c>
      <c r="CJ1223" s="298" t="s">
        <v>271</v>
      </c>
      <c r="CK1223" s="297">
        <v>1</v>
      </c>
      <c r="CL1223" s="274" t="s">
        <v>268</v>
      </c>
      <c r="CM1223" s="274" t="s">
        <v>268</v>
      </c>
      <c r="CN1223" s="274" t="s">
        <v>268</v>
      </c>
      <c r="CO1223" s="274" t="s">
        <v>268</v>
      </c>
      <c r="CP1223" s="274" t="s">
        <v>268</v>
      </c>
      <c r="CQ1223" s="274" t="s">
        <v>268</v>
      </c>
      <c r="CR1223" s="274" t="s">
        <v>877</v>
      </c>
      <c r="CS1223" s="274">
        <v>40.08</v>
      </c>
      <c r="CT1223" s="274" t="s">
        <v>268</v>
      </c>
      <c r="CU1223" s="274">
        <v>40.08</v>
      </c>
      <c r="CV1223" s="274">
        <v>365</v>
      </c>
      <c r="CW1223" s="274" t="s">
        <v>878</v>
      </c>
      <c r="CX1223" s="274" t="s">
        <v>835</v>
      </c>
      <c r="CY1223" s="274" t="s">
        <v>836</v>
      </c>
      <c r="CZ1223" s="274" t="s">
        <v>837</v>
      </c>
      <c r="DA1223" s="274" t="s">
        <v>268</v>
      </c>
      <c r="DB1223" s="274" t="s">
        <v>268</v>
      </c>
      <c r="DC1223" s="274" t="s">
        <v>268</v>
      </c>
      <c r="DD1223" s="274" t="s">
        <v>268</v>
      </c>
      <c r="DE1223" s="274" t="s">
        <v>268</v>
      </c>
      <c r="DF1223" s="274" t="s">
        <v>268</v>
      </c>
      <c r="DG1223" s="299">
        <f>IFERROR(IF(CA1223="D",IF(CK1223="A dispo.",CD1223*VLOOKUP('DATI INPUT'!$F$27,TARIFFE_UD,2,FALSE),CD1223*VLOOKUP(CK1223,TARIFFE_UD,2,FALSE)),CD1223*VLOOKUP(CB1223-100,TARIFFE_UND,2,FALSE)),0)</f>
        <v>36.957685276533695</v>
      </c>
      <c r="DH1223" s="299">
        <f>IFERROR(IF(CA1223="D",IF(CK1223="A dispo.",CF1223*VLOOKUP('DATI INPUT'!$F$27,TARIFFE_UD,3,FALSE),CF1223*VLOOKUP(CK1223,TARIFFE_UD,3,FALSE)),CF1223*VLOOKUP(CB1223-100,TARIFFE_UND,3,FALSE)),0)</f>
        <v>15.164853048114928</v>
      </c>
    </row>
    <row r="1224" spans="1:112" x14ac:dyDescent="0.25">
      <c r="A1224" s="274" t="s">
        <v>8998</v>
      </c>
      <c r="B1224" s="274" t="s">
        <v>8999</v>
      </c>
      <c r="C1224" s="274" t="s">
        <v>9000</v>
      </c>
      <c r="D1224" s="274" t="s">
        <v>9001</v>
      </c>
      <c r="E1224" s="274" t="s">
        <v>268</v>
      </c>
      <c r="F1224" s="274" t="s">
        <v>156</v>
      </c>
      <c r="G1224" s="274" t="s">
        <v>9002</v>
      </c>
      <c r="H1224" s="274" t="s">
        <v>1137</v>
      </c>
      <c r="I1224" s="274" t="s">
        <v>9003</v>
      </c>
      <c r="J1224" s="274" t="s">
        <v>274</v>
      </c>
      <c r="K1224" s="274" t="s">
        <v>9004</v>
      </c>
      <c r="L1224" s="274" t="s">
        <v>984</v>
      </c>
      <c r="M1224" s="274" t="s">
        <v>9005</v>
      </c>
      <c r="N1224" s="274" t="s">
        <v>984</v>
      </c>
      <c r="O1224" s="274" t="s">
        <v>873</v>
      </c>
      <c r="P1224" s="274" t="s">
        <v>613</v>
      </c>
      <c r="Q1224" s="274" t="s">
        <v>545</v>
      </c>
      <c r="R1224" s="274" t="s">
        <v>268</v>
      </c>
      <c r="S1224" s="274" t="s">
        <v>268</v>
      </c>
      <c r="T1224" s="274" t="s">
        <v>268</v>
      </c>
      <c r="U1224" s="274" t="s">
        <v>268</v>
      </c>
      <c r="V1224" s="274" t="s">
        <v>268</v>
      </c>
      <c r="W1224" s="274" t="s">
        <v>9005</v>
      </c>
      <c r="X1224" s="274" t="s">
        <v>613</v>
      </c>
      <c r="Y1224" s="274" t="s">
        <v>545</v>
      </c>
      <c r="Z1224" s="274" t="s">
        <v>268</v>
      </c>
      <c r="AA1224" s="274" t="s">
        <v>268</v>
      </c>
      <c r="AB1224" s="274" t="s">
        <v>268</v>
      </c>
      <c r="AC1224" s="274" t="s">
        <v>268</v>
      </c>
      <c r="AD1224" s="274" t="s">
        <v>268</v>
      </c>
      <c r="AE1224" s="274" t="s">
        <v>287</v>
      </c>
      <c r="AF1224" s="274" t="s">
        <v>1811</v>
      </c>
      <c r="AG1224" s="274" t="s">
        <v>875</v>
      </c>
      <c r="AH1224" s="274" t="s">
        <v>1848</v>
      </c>
      <c r="AI1224" s="274" t="s">
        <v>892</v>
      </c>
      <c r="AJ1224" s="274" t="s">
        <v>268</v>
      </c>
      <c r="AK1224" s="274" t="s">
        <v>377</v>
      </c>
      <c r="AL1224" s="274" t="s">
        <v>268</v>
      </c>
      <c r="AM1224" s="274" t="s">
        <v>268</v>
      </c>
      <c r="AN1224" s="274" t="s">
        <v>268</v>
      </c>
      <c r="AO1224" s="274" t="s">
        <v>268</v>
      </c>
      <c r="AP1224" s="274" t="s">
        <v>268</v>
      </c>
      <c r="AQ1224" s="274" t="s">
        <v>268</v>
      </c>
      <c r="AR1224" s="274" t="s">
        <v>268</v>
      </c>
      <c r="AS1224" s="274" t="s">
        <v>268</v>
      </c>
      <c r="AT1224" s="274" t="s">
        <v>268</v>
      </c>
      <c r="AU1224" s="274" t="s">
        <v>268</v>
      </c>
      <c r="AV1224" s="274" t="s">
        <v>268</v>
      </c>
      <c r="AW1224" s="274" t="s">
        <v>268</v>
      </c>
      <c r="AX1224" s="274" t="s">
        <v>268</v>
      </c>
      <c r="AY1224" s="274" t="s">
        <v>268</v>
      </c>
      <c r="AZ1224" s="274" t="s">
        <v>268</v>
      </c>
      <c r="BA1224" s="274" t="s">
        <v>268</v>
      </c>
      <c r="BB1224" s="274" t="s">
        <v>268</v>
      </c>
      <c r="BC1224" s="274" t="s">
        <v>268</v>
      </c>
      <c r="BD1224" s="274" t="s">
        <v>268</v>
      </c>
      <c r="BE1224" s="274" t="s">
        <v>268</v>
      </c>
      <c r="BF1224" s="274" t="s">
        <v>268</v>
      </c>
      <c r="BG1224" s="274" t="s">
        <v>268</v>
      </c>
      <c r="BH1224" s="274" t="s">
        <v>268</v>
      </c>
      <c r="BI1224" s="274" t="s">
        <v>268</v>
      </c>
      <c r="BJ1224" s="274" t="s">
        <v>268</v>
      </c>
      <c r="BK1224" s="274" t="s">
        <v>268</v>
      </c>
      <c r="BL1224" s="274" t="s">
        <v>268</v>
      </c>
      <c r="BM1224" s="274" t="s">
        <v>268</v>
      </c>
      <c r="BN1224" s="274" t="s">
        <v>268</v>
      </c>
      <c r="BO1224" s="274" t="s">
        <v>268</v>
      </c>
      <c r="BP1224" s="274" t="s">
        <v>268</v>
      </c>
      <c r="BQ1224" s="274" t="s">
        <v>268</v>
      </c>
      <c r="BR1224" s="274" t="s">
        <v>268</v>
      </c>
      <c r="BS1224" s="274" t="s">
        <v>268</v>
      </c>
      <c r="BT1224" s="274" t="s">
        <v>268</v>
      </c>
      <c r="BU1224" s="274" t="s">
        <v>268</v>
      </c>
      <c r="BV1224" s="274" t="s">
        <v>268</v>
      </c>
      <c r="BW1224" s="274" t="s">
        <v>268</v>
      </c>
      <c r="BX1224" s="274" t="s">
        <v>268</v>
      </c>
      <c r="BY1224" s="295">
        <v>70</v>
      </c>
      <c r="BZ1224" s="295">
        <v>70</v>
      </c>
      <c r="CA1224" s="298" t="s">
        <v>142</v>
      </c>
      <c r="CB1224" s="297">
        <v>122</v>
      </c>
      <c r="CC1224" s="284">
        <f t="shared" si="78"/>
        <v>0</v>
      </c>
      <c r="CD1224" s="295">
        <f t="shared" si="79"/>
        <v>70</v>
      </c>
      <c r="CE1224" s="284">
        <f t="shared" si="80"/>
        <v>0</v>
      </c>
      <c r="CF1224" s="295">
        <f t="shared" si="81"/>
        <v>1</v>
      </c>
      <c r="CG1224" s="274" t="s">
        <v>876</v>
      </c>
      <c r="CH1224" s="274" t="s">
        <v>268</v>
      </c>
      <c r="CI1224" s="274" t="s">
        <v>268</v>
      </c>
      <c r="CJ1224" s="298" t="s">
        <v>275</v>
      </c>
      <c r="CK1224" s="297">
        <v>3</v>
      </c>
      <c r="CL1224" s="274" t="s">
        <v>268</v>
      </c>
      <c r="CM1224" s="274" t="s">
        <v>268</v>
      </c>
      <c r="CN1224" s="274" t="s">
        <v>268</v>
      </c>
      <c r="CO1224" s="274" t="s">
        <v>268</v>
      </c>
      <c r="CP1224" s="274" t="s">
        <v>268</v>
      </c>
      <c r="CQ1224" s="274" t="s">
        <v>268</v>
      </c>
      <c r="CR1224" s="274" t="s">
        <v>877</v>
      </c>
      <c r="CS1224" s="274">
        <v>103.18</v>
      </c>
      <c r="CT1224" s="274" t="s">
        <v>268</v>
      </c>
      <c r="CU1224" s="274">
        <v>103.18</v>
      </c>
      <c r="CV1224" s="274">
        <v>365</v>
      </c>
      <c r="CW1224" s="274" t="s">
        <v>878</v>
      </c>
      <c r="CX1224" s="274" t="s">
        <v>835</v>
      </c>
      <c r="CY1224" s="274" t="s">
        <v>836</v>
      </c>
      <c r="CZ1224" s="274" t="s">
        <v>837</v>
      </c>
      <c r="DA1224" s="274" t="s">
        <v>268</v>
      </c>
      <c r="DB1224" s="274" t="s">
        <v>268</v>
      </c>
      <c r="DC1224" s="274" t="s">
        <v>268</v>
      </c>
      <c r="DD1224" s="274" t="s">
        <v>268</v>
      </c>
      <c r="DE1224" s="274" t="s">
        <v>268</v>
      </c>
      <c r="DF1224" s="274" t="s">
        <v>268</v>
      </c>
      <c r="DG1224" s="299">
        <f>IFERROR(IF(CA1224="D",IF(CK1224="A dispo.",CD1224*VLOOKUP('DATI INPUT'!$F$27,TARIFFE_UD,2,FALSE),CD1224*VLOOKUP(CK1224,TARIFFE_UD,2,FALSE)),CD1224*VLOOKUP(CB1224-100,TARIFFE_UND,2,FALSE)),0)</f>
        <v>55.436527914800543</v>
      </c>
      <c r="DH1224" s="299">
        <f>IFERROR(IF(CA1224="D",IF(CK1224="A dispo.",CF1224*VLOOKUP('DATI INPUT'!$F$27,TARIFFE_UD,3,FALSE),CF1224*VLOOKUP(CK1224,TARIFFE_UD,3,FALSE)),CF1224*VLOOKUP(CB1224-100,TARIFFE_UND,3,FALSE)),0)</f>
        <v>60.367780403072892</v>
      </c>
    </row>
    <row r="1225" spans="1:112" x14ac:dyDescent="0.25">
      <c r="A1225" s="274" t="s">
        <v>9006</v>
      </c>
      <c r="B1225" s="274" t="s">
        <v>8999</v>
      </c>
      <c r="C1225" s="274" t="s">
        <v>9007</v>
      </c>
      <c r="D1225" s="274" t="s">
        <v>9001</v>
      </c>
      <c r="E1225" s="274" t="s">
        <v>268</v>
      </c>
      <c r="F1225" s="274" t="s">
        <v>156</v>
      </c>
      <c r="G1225" s="274" t="s">
        <v>9002</v>
      </c>
      <c r="H1225" s="274" t="s">
        <v>1137</v>
      </c>
      <c r="I1225" s="274" t="s">
        <v>9003</v>
      </c>
      <c r="J1225" s="274" t="s">
        <v>274</v>
      </c>
      <c r="K1225" s="274" t="s">
        <v>9004</v>
      </c>
      <c r="L1225" s="274" t="s">
        <v>984</v>
      </c>
      <c r="M1225" s="274" t="s">
        <v>9005</v>
      </c>
      <c r="N1225" s="274" t="s">
        <v>984</v>
      </c>
      <c r="O1225" s="274" t="s">
        <v>873</v>
      </c>
      <c r="P1225" s="274" t="s">
        <v>613</v>
      </c>
      <c r="Q1225" s="274" t="s">
        <v>545</v>
      </c>
      <c r="R1225" s="274" t="s">
        <v>268</v>
      </c>
      <c r="S1225" s="274" t="s">
        <v>268</v>
      </c>
      <c r="T1225" s="274" t="s">
        <v>268</v>
      </c>
      <c r="U1225" s="274" t="s">
        <v>268</v>
      </c>
      <c r="V1225" s="274" t="s">
        <v>268</v>
      </c>
      <c r="W1225" s="274" t="s">
        <v>9005</v>
      </c>
      <c r="X1225" s="274" t="s">
        <v>613</v>
      </c>
      <c r="Y1225" s="274" t="s">
        <v>545</v>
      </c>
      <c r="Z1225" s="274" t="s">
        <v>268</v>
      </c>
      <c r="AA1225" s="274" t="s">
        <v>268</v>
      </c>
      <c r="AB1225" s="274" t="s">
        <v>268</v>
      </c>
      <c r="AC1225" s="274" t="s">
        <v>268</v>
      </c>
      <c r="AD1225" s="274" t="s">
        <v>268</v>
      </c>
      <c r="AE1225" s="274" t="s">
        <v>287</v>
      </c>
      <c r="AF1225" s="274" t="s">
        <v>1811</v>
      </c>
      <c r="AG1225" s="274" t="s">
        <v>875</v>
      </c>
      <c r="AH1225" s="274" t="s">
        <v>1848</v>
      </c>
      <c r="AI1225" s="274" t="s">
        <v>892</v>
      </c>
      <c r="AJ1225" s="274" t="s">
        <v>268</v>
      </c>
      <c r="AK1225" s="274" t="s">
        <v>377</v>
      </c>
      <c r="AL1225" s="274" t="s">
        <v>268</v>
      </c>
      <c r="AM1225" s="274" t="s">
        <v>268</v>
      </c>
      <c r="AN1225" s="274" t="s">
        <v>268</v>
      </c>
      <c r="AO1225" s="274" t="s">
        <v>268</v>
      </c>
      <c r="AP1225" s="274" t="s">
        <v>268</v>
      </c>
      <c r="AQ1225" s="274" t="s">
        <v>268</v>
      </c>
      <c r="AR1225" s="274" t="s">
        <v>268</v>
      </c>
      <c r="AS1225" s="274" t="s">
        <v>268</v>
      </c>
      <c r="AT1225" s="274" t="s">
        <v>268</v>
      </c>
      <c r="AU1225" s="274" t="s">
        <v>268</v>
      </c>
      <c r="AV1225" s="274" t="s">
        <v>268</v>
      </c>
      <c r="AW1225" s="274" t="s">
        <v>268</v>
      </c>
      <c r="AX1225" s="274" t="s">
        <v>268</v>
      </c>
      <c r="AY1225" s="274" t="s">
        <v>268</v>
      </c>
      <c r="AZ1225" s="274" t="s">
        <v>268</v>
      </c>
      <c r="BA1225" s="274" t="s">
        <v>268</v>
      </c>
      <c r="BB1225" s="274" t="s">
        <v>268</v>
      </c>
      <c r="BC1225" s="274" t="s">
        <v>268</v>
      </c>
      <c r="BD1225" s="274" t="s">
        <v>268</v>
      </c>
      <c r="BE1225" s="274" t="s">
        <v>268</v>
      </c>
      <c r="BF1225" s="274" t="s">
        <v>268</v>
      </c>
      <c r="BG1225" s="274" t="s">
        <v>268</v>
      </c>
      <c r="BH1225" s="274" t="s">
        <v>268</v>
      </c>
      <c r="BI1225" s="274" t="s">
        <v>268</v>
      </c>
      <c r="BJ1225" s="274" t="s">
        <v>268</v>
      </c>
      <c r="BK1225" s="274" t="s">
        <v>268</v>
      </c>
      <c r="BL1225" s="274" t="s">
        <v>268</v>
      </c>
      <c r="BM1225" s="274" t="s">
        <v>268</v>
      </c>
      <c r="BN1225" s="274" t="s">
        <v>268</v>
      </c>
      <c r="BO1225" s="274" t="s">
        <v>268</v>
      </c>
      <c r="BP1225" s="274" t="s">
        <v>268</v>
      </c>
      <c r="BQ1225" s="274" t="s">
        <v>268</v>
      </c>
      <c r="BR1225" s="274" t="s">
        <v>268</v>
      </c>
      <c r="BS1225" s="274" t="s">
        <v>268</v>
      </c>
      <c r="BT1225" s="274" t="s">
        <v>268</v>
      </c>
      <c r="BU1225" s="274" t="s">
        <v>268</v>
      </c>
      <c r="BV1225" s="274" t="s">
        <v>268</v>
      </c>
      <c r="BW1225" s="274" t="s">
        <v>268</v>
      </c>
      <c r="BX1225" s="274" t="s">
        <v>268</v>
      </c>
      <c r="BY1225" s="295">
        <v>52</v>
      </c>
      <c r="BZ1225" s="295">
        <v>52</v>
      </c>
      <c r="CA1225" s="298" t="s">
        <v>142</v>
      </c>
      <c r="CB1225" s="297">
        <v>122</v>
      </c>
      <c r="CC1225" s="284">
        <f t="shared" si="78"/>
        <v>0</v>
      </c>
      <c r="CD1225" s="295">
        <f t="shared" si="79"/>
        <v>52</v>
      </c>
      <c r="CE1225" s="284">
        <f t="shared" si="80"/>
        <v>0</v>
      </c>
      <c r="CF1225" s="295">
        <f t="shared" si="81"/>
        <v>1</v>
      </c>
      <c r="CG1225" s="274" t="s">
        <v>876</v>
      </c>
      <c r="CH1225" s="274" t="s">
        <v>268</v>
      </c>
      <c r="CI1225" s="274" t="s">
        <v>268</v>
      </c>
      <c r="CJ1225" s="298" t="s">
        <v>271</v>
      </c>
      <c r="CK1225" s="297">
        <v>1</v>
      </c>
      <c r="CL1225" s="274" t="s">
        <v>268</v>
      </c>
      <c r="CM1225" s="274" t="s">
        <v>268</v>
      </c>
      <c r="CN1225" s="274" t="s">
        <v>268</v>
      </c>
      <c r="CO1225" s="274" t="s">
        <v>268</v>
      </c>
      <c r="CP1225" s="274" t="s">
        <v>268</v>
      </c>
      <c r="CQ1225" s="274" t="s">
        <v>268</v>
      </c>
      <c r="CR1225" s="274" t="s">
        <v>877</v>
      </c>
      <c r="CS1225" s="274">
        <v>37.04</v>
      </c>
      <c r="CT1225" s="274" t="s">
        <v>268</v>
      </c>
      <c r="CU1225" s="274">
        <v>37.04</v>
      </c>
      <c r="CV1225" s="274">
        <v>365</v>
      </c>
      <c r="CW1225" s="274" t="s">
        <v>878</v>
      </c>
      <c r="CX1225" s="274" t="s">
        <v>835</v>
      </c>
      <c r="CY1225" s="274" t="s">
        <v>836</v>
      </c>
      <c r="CZ1225" s="274" t="s">
        <v>837</v>
      </c>
      <c r="DA1225" s="274" t="s">
        <v>268</v>
      </c>
      <c r="DB1225" s="274" t="s">
        <v>268</v>
      </c>
      <c r="DC1225" s="274" t="s">
        <v>268</v>
      </c>
      <c r="DD1225" s="274" t="s">
        <v>268</v>
      </c>
      <c r="DE1225" s="274" t="s">
        <v>268</v>
      </c>
      <c r="DF1225" s="274" t="s">
        <v>268</v>
      </c>
      <c r="DG1225" s="299">
        <f>IFERROR(IF(CA1225="D",IF(CK1225="A dispo.",CD1225*VLOOKUP('DATI INPUT'!$F$27,TARIFFE_UD,2,FALSE),CD1225*VLOOKUP(CK1225,TARIFFE_UD,2,FALSE)),CD1225*VLOOKUP(CB1225-100,TARIFFE_UND,2,FALSE)),0)</f>
        <v>32.029993906329203</v>
      </c>
      <c r="DH1225" s="299">
        <f>IFERROR(IF(CA1225="D",IF(CK1225="A dispo.",CF1225*VLOOKUP('DATI INPUT'!$F$27,TARIFFE_UD,3,FALSE),CF1225*VLOOKUP(CK1225,TARIFFE_UD,3,FALSE)),CF1225*VLOOKUP(CB1225-100,TARIFFE_UND,3,FALSE)),0)</f>
        <v>15.164853048114928</v>
      </c>
    </row>
    <row r="1226" spans="1:112" x14ac:dyDescent="0.25">
      <c r="A1226" s="274" t="s">
        <v>9008</v>
      </c>
      <c r="B1226" s="274" t="s">
        <v>8999</v>
      </c>
      <c r="C1226" s="274" t="s">
        <v>9009</v>
      </c>
      <c r="D1226" s="274" t="s">
        <v>9001</v>
      </c>
      <c r="E1226" s="274" t="s">
        <v>268</v>
      </c>
      <c r="F1226" s="274" t="s">
        <v>156</v>
      </c>
      <c r="G1226" s="274" t="s">
        <v>9002</v>
      </c>
      <c r="H1226" s="274" t="s">
        <v>1137</v>
      </c>
      <c r="I1226" s="274" t="s">
        <v>9003</v>
      </c>
      <c r="J1226" s="274" t="s">
        <v>274</v>
      </c>
      <c r="K1226" s="274" t="s">
        <v>9004</v>
      </c>
      <c r="L1226" s="274" t="s">
        <v>984</v>
      </c>
      <c r="M1226" s="274" t="s">
        <v>9005</v>
      </c>
      <c r="N1226" s="274" t="s">
        <v>984</v>
      </c>
      <c r="O1226" s="274" t="s">
        <v>873</v>
      </c>
      <c r="P1226" s="274" t="s">
        <v>613</v>
      </c>
      <c r="Q1226" s="274" t="s">
        <v>545</v>
      </c>
      <c r="R1226" s="274" t="s">
        <v>268</v>
      </c>
      <c r="S1226" s="274" t="s">
        <v>268</v>
      </c>
      <c r="T1226" s="274" t="s">
        <v>268</v>
      </c>
      <c r="U1226" s="274" t="s">
        <v>268</v>
      </c>
      <c r="V1226" s="274" t="s">
        <v>268</v>
      </c>
      <c r="W1226" s="274" t="s">
        <v>9005</v>
      </c>
      <c r="X1226" s="274" t="s">
        <v>613</v>
      </c>
      <c r="Y1226" s="274" t="s">
        <v>545</v>
      </c>
      <c r="Z1226" s="274" t="s">
        <v>268</v>
      </c>
      <c r="AA1226" s="274" t="s">
        <v>268</v>
      </c>
      <c r="AB1226" s="274" t="s">
        <v>268</v>
      </c>
      <c r="AC1226" s="274" t="s">
        <v>268</v>
      </c>
      <c r="AD1226" s="274" t="s">
        <v>268</v>
      </c>
      <c r="AE1226" s="274" t="s">
        <v>287</v>
      </c>
      <c r="AF1226" s="274" t="s">
        <v>1811</v>
      </c>
      <c r="AG1226" s="274" t="s">
        <v>875</v>
      </c>
      <c r="AH1226" s="274" t="s">
        <v>1848</v>
      </c>
      <c r="AI1226" s="274" t="s">
        <v>892</v>
      </c>
      <c r="AJ1226" s="274" t="s">
        <v>268</v>
      </c>
      <c r="AK1226" s="274" t="s">
        <v>366</v>
      </c>
      <c r="AL1226" s="274" t="s">
        <v>268</v>
      </c>
      <c r="AM1226" s="274" t="s">
        <v>268</v>
      </c>
      <c r="AN1226" s="274" t="s">
        <v>268</v>
      </c>
      <c r="AO1226" s="274" t="s">
        <v>268</v>
      </c>
      <c r="AP1226" s="274" t="s">
        <v>268</v>
      </c>
      <c r="AQ1226" s="274" t="s">
        <v>268</v>
      </c>
      <c r="AR1226" s="274" t="s">
        <v>268</v>
      </c>
      <c r="AS1226" s="274" t="s">
        <v>268</v>
      </c>
      <c r="AT1226" s="274" t="s">
        <v>268</v>
      </c>
      <c r="AU1226" s="274" t="s">
        <v>268</v>
      </c>
      <c r="AV1226" s="274" t="s">
        <v>268</v>
      </c>
      <c r="AW1226" s="274" t="s">
        <v>268</v>
      </c>
      <c r="AX1226" s="274" t="s">
        <v>268</v>
      </c>
      <c r="AY1226" s="274" t="s">
        <v>268</v>
      </c>
      <c r="AZ1226" s="274" t="s">
        <v>268</v>
      </c>
      <c r="BA1226" s="274" t="s">
        <v>268</v>
      </c>
      <c r="BB1226" s="274" t="s">
        <v>268</v>
      </c>
      <c r="BC1226" s="274" t="s">
        <v>268</v>
      </c>
      <c r="BD1226" s="274" t="s">
        <v>268</v>
      </c>
      <c r="BE1226" s="274" t="s">
        <v>268</v>
      </c>
      <c r="BF1226" s="274" t="s">
        <v>268</v>
      </c>
      <c r="BG1226" s="274" t="s">
        <v>268</v>
      </c>
      <c r="BH1226" s="274" t="s">
        <v>268</v>
      </c>
      <c r="BI1226" s="274" t="s">
        <v>268</v>
      </c>
      <c r="BJ1226" s="274" t="s">
        <v>268</v>
      </c>
      <c r="BK1226" s="274" t="s">
        <v>268</v>
      </c>
      <c r="BL1226" s="274" t="s">
        <v>268</v>
      </c>
      <c r="BM1226" s="274" t="s">
        <v>268</v>
      </c>
      <c r="BN1226" s="274" t="s">
        <v>268</v>
      </c>
      <c r="BO1226" s="274" t="s">
        <v>268</v>
      </c>
      <c r="BP1226" s="274" t="s">
        <v>268</v>
      </c>
      <c r="BQ1226" s="274" t="s">
        <v>268</v>
      </c>
      <c r="BR1226" s="274" t="s">
        <v>268</v>
      </c>
      <c r="BS1226" s="274" t="s">
        <v>268</v>
      </c>
      <c r="BT1226" s="274" t="s">
        <v>268</v>
      </c>
      <c r="BU1226" s="274" t="s">
        <v>268</v>
      </c>
      <c r="BV1226" s="274" t="s">
        <v>268</v>
      </c>
      <c r="BW1226" s="274" t="s">
        <v>268</v>
      </c>
      <c r="BX1226" s="274" t="s">
        <v>268</v>
      </c>
      <c r="BY1226" s="295">
        <v>16</v>
      </c>
      <c r="BZ1226" s="295">
        <v>16</v>
      </c>
      <c r="CA1226" s="298" t="s">
        <v>142</v>
      </c>
      <c r="CB1226" s="297">
        <v>123</v>
      </c>
      <c r="CC1226" s="284">
        <f t="shared" si="78"/>
        <v>0</v>
      </c>
      <c r="CD1226" s="295">
        <f t="shared" si="79"/>
        <v>16</v>
      </c>
      <c r="CE1226" s="284">
        <f t="shared" si="80"/>
        <v>1</v>
      </c>
      <c r="CF1226" s="295">
        <f t="shared" si="81"/>
        <v>0</v>
      </c>
      <c r="CG1226" s="274" t="s">
        <v>1817</v>
      </c>
      <c r="CH1226" s="274" t="s">
        <v>268</v>
      </c>
      <c r="CI1226" s="274" t="s">
        <v>268</v>
      </c>
      <c r="CJ1226" s="298" t="s">
        <v>275</v>
      </c>
      <c r="CK1226" s="297">
        <v>3</v>
      </c>
      <c r="CL1226" s="274" t="s">
        <v>268</v>
      </c>
      <c r="CM1226" s="274" t="s">
        <v>268</v>
      </c>
      <c r="CN1226" s="274" t="s">
        <v>268</v>
      </c>
      <c r="CO1226" s="274" t="s">
        <v>268</v>
      </c>
      <c r="CP1226" s="274" t="s">
        <v>268</v>
      </c>
      <c r="CQ1226" s="274" t="s">
        <v>268</v>
      </c>
      <c r="CR1226" s="274" t="s">
        <v>877</v>
      </c>
      <c r="CS1226" s="274">
        <v>7.84</v>
      </c>
      <c r="CT1226" s="274" t="s">
        <v>268</v>
      </c>
      <c r="CU1226" s="274">
        <v>7.84</v>
      </c>
      <c r="CV1226" s="274">
        <v>365</v>
      </c>
      <c r="CW1226" s="274" t="s">
        <v>878</v>
      </c>
      <c r="CX1226" s="274" t="s">
        <v>835</v>
      </c>
      <c r="CY1226" s="274" t="s">
        <v>836</v>
      </c>
      <c r="CZ1226" s="274" t="s">
        <v>837</v>
      </c>
      <c r="DA1226" s="274" t="s">
        <v>268</v>
      </c>
      <c r="DB1226" s="274" t="s">
        <v>268</v>
      </c>
      <c r="DC1226" s="274" t="s">
        <v>268</v>
      </c>
      <c r="DD1226" s="274" t="s">
        <v>268</v>
      </c>
      <c r="DE1226" s="274" t="s">
        <v>268</v>
      </c>
      <c r="DF1226" s="274" t="s">
        <v>268</v>
      </c>
      <c r="DG1226" s="299">
        <f>IFERROR(IF(CA1226="D",IF(CK1226="A dispo.",CD1226*VLOOKUP('DATI INPUT'!$F$27,TARIFFE_UD,2,FALSE),CD1226*VLOOKUP(CK1226,TARIFFE_UD,2,FALSE)),CD1226*VLOOKUP(CB1226-100,TARIFFE_UND,2,FALSE)),0)</f>
        <v>12.671206380525838</v>
      </c>
      <c r="DH1226" s="299">
        <f>IFERROR(IF(CA1226="D",IF(CK1226="A dispo.",CF1226*VLOOKUP('DATI INPUT'!$F$27,TARIFFE_UD,3,FALSE),CF1226*VLOOKUP(CK1226,TARIFFE_UD,3,FALSE)),CF1226*VLOOKUP(CB1226-100,TARIFFE_UND,3,FALSE)),0)</f>
        <v>0</v>
      </c>
    </row>
    <row r="1227" spans="1:112" hidden="1" x14ac:dyDescent="0.25">
      <c r="A1227" s="274" t="s">
        <v>9010</v>
      </c>
      <c r="B1227" s="274" t="s">
        <v>9011</v>
      </c>
      <c r="C1227" s="274" t="s">
        <v>9012</v>
      </c>
      <c r="D1227" s="274" t="s">
        <v>9013</v>
      </c>
      <c r="E1227" s="274" t="s">
        <v>268</v>
      </c>
      <c r="F1227" s="274" t="s">
        <v>156</v>
      </c>
      <c r="G1227" s="274" t="s">
        <v>9014</v>
      </c>
      <c r="H1227" s="274" t="s">
        <v>9015</v>
      </c>
      <c r="I1227" s="274" t="s">
        <v>2995</v>
      </c>
      <c r="J1227" s="274" t="s">
        <v>274</v>
      </c>
      <c r="K1227" s="274" t="s">
        <v>9016</v>
      </c>
      <c r="L1227" s="274" t="s">
        <v>9017</v>
      </c>
      <c r="M1227" s="274" t="s">
        <v>9018</v>
      </c>
      <c r="N1227" s="274" t="s">
        <v>9019</v>
      </c>
      <c r="O1227" s="274" t="s">
        <v>9020</v>
      </c>
      <c r="P1227" s="274" t="s">
        <v>9021</v>
      </c>
      <c r="Q1227" s="274" t="s">
        <v>466</v>
      </c>
      <c r="R1227" s="274" t="s">
        <v>268</v>
      </c>
      <c r="S1227" s="274" t="s">
        <v>268</v>
      </c>
      <c r="T1227" s="274" t="s">
        <v>268</v>
      </c>
      <c r="U1227" s="274" t="s">
        <v>268</v>
      </c>
      <c r="V1227" s="274" t="s">
        <v>268</v>
      </c>
      <c r="W1227" s="274" t="s">
        <v>9022</v>
      </c>
      <c r="X1227" s="274" t="s">
        <v>3242</v>
      </c>
      <c r="Y1227" s="274" t="s">
        <v>309</v>
      </c>
      <c r="Z1227" s="274" t="s">
        <v>268</v>
      </c>
      <c r="AA1227" s="274" t="s">
        <v>268</v>
      </c>
      <c r="AB1227" s="274" t="s">
        <v>268</v>
      </c>
      <c r="AC1227" s="274" t="s">
        <v>268</v>
      </c>
      <c r="AD1227" s="274" t="s">
        <v>268</v>
      </c>
      <c r="AE1227" s="274" t="s">
        <v>287</v>
      </c>
      <c r="AF1227" s="274" t="s">
        <v>1811</v>
      </c>
      <c r="AG1227" s="274" t="s">
        <v>875</v>
      </c>
      <c r="AH1227" s="274" t="s">
        <v>1848</v>
      </c>
      <c r="AI1227" s="274" t="s">
        <v>1243</v>
      </c>
      <c r="AJ1227" s="274" t="s">
        <v>268</v>
      </c>
      <c r="AK1227" s="274" t="s">
        <v>377</v>
      </c>
      <c r="AL1227" s="274" t="s">
        <v>268</v>
      </c>
      <c r="AM1227" s="274" t="s">
        <v>405</v>
      </c>
      <c r="AN1227" s="274" t="s">
        <v>268</v>
      </c>
      <c r="AO1227" s="274" t="s">
        <v>268</v>
      </c>
      <c r="AP1227" s="274" t="s">
        <v>268</v>
      </c>
      <c r="AQ1227" s="274" t="s">
        <v>268</v>
      </c>
      <c r="AR1227" s="274" t="s">
        <v>268</v>
      </c>
      <c r="AS1227" s="274" t="s">
        <v>268</v>
      </c>
      <c r="AT1227" s="274" t="s">
        <v>268</v>
      </c>
      <c r="AU1227" s="274" t="s">
        <v>268</v>
      </c>
      <c r="AV1227" s="274" t="s">
        <v>268</v>
      </c>
      <c r="AW1227" s="274" t="s">
        <v>268</v>
      </c>
      <c r="AX1227" s="274" t="s">
        <v>268</v>
      </c>
      <c r="AY1227" s="274" t="s">
        <v>268</v>
      </c>
      <c r="AZ1227" s="274" t="s">
        <v>268</v>
      </c>
      <c r="BA1227" s="274" t="s">
        <v>268</v>
      </c>
      <c r="BB1227" s="274" t="s">
        <v>268</v>
      </c>
      <c r="BC1227" s="274" t="s">
        <v>268</v>
      </c>
      <c r="BD1227" s="274" t="s">
        <v>268</v>
      </c>
      <c r="BE1227" s="274" t="s">
        <v>268</v>
      </c>
      <c r="BF1227" s="274" t="s">
        <v>268</v>
      </c>
      <c r="BG1227" s="274" t="s">
        <v>268</v>
      </c>
      <c r="BH1227" s="274" t="s">
        <v>268</v>
      </c>
      <c r="BI1227" s="274" t="s">
        <v>268</v>
      </c>
      <c r="BJ1227" s="274" t="s">
        <v>268</v>
      </c>
      <c r="BK1227" s="274" t="s">
        <v>268</v>
      </c>
      <c r="BL1227" s="274" t="s">
        <v>268</v>
      </c>
      <c r="BM1227" s="274" t="s">
        <v>268</v>
      </c>
      <c r="BN1227" s="274" t="s">
        <v>268</v>
      </c>
      <c r="BO1227" s="274" t="s">
        <v>268</v>
      </c>
      <c r="BP1227" s="274" t="s">
        <v>268</v>
      </c>
      <c r="BQ1227" s="274" t="s">
        <v>268</v>
      </c>
      <c r="BR1227" s="274" t="s">
        <v>268</v>
      </c>
      <c r="BS1227" s="274" t="s">
        <v>268</v>
      </c>
      <c r="BT1227" s="274" t="s">
        <v>268</v>
      </c>
      <c r="BU1227" s="274" t="s">
        <v>268</v>
      </c>
      <c r="BV1227" s="274" t="s">
        <v>268</v>
      </c>
      <c r="BW1227" s="274" t="s">
        <v>268</v>
      </c>
      <c r="BX1227" s="274" t="s">
        <v>268</v>
      </c>
      <c r="BY1227" s="295">
        <v>25</v>
      </c>
      <c r="BZ1227" s="295">
        <v>25</v>
      </c>
      <c r="CA1227" s="298" t="s">
        <v>142</v>
      </c>
      <c r="CB1227" s="297">
        <v>122</v>
      </c>
      <c r="CC1227" s="284">
        <f t="shared" si="78"/>
        <v>0</v>
      </c>
      <c r="CD1227" s="295">
        <f t="shared" si="79"/>
        <v>25</v>
      </c>
      <c r="CE1227" s="284">
        <f t="shared" si="80"/>
        <v>0</v>
      </c>
      <c r="CF1227" s="295">
        <f t="shared" si="81"/>
        <v>1</v>
      </c>
      <c r="CG1227" s="274" t="s">
        <v>876</v>
      </c>
      <c r="CH1227" s="274" t="s">
        <v>268</v>
      </c>
      <c r="CI1227" s="274" t="s">
        <v>268</v>
      </c>
      <c r="CJ1227" s="298" t="s">
        <v>268</v>
      </c>
      <c r="CK1227" s="298" t="s">
        <v>736</v>
      </c>
      <c r="CL1227" s="274" t="s">
        <v>268</v>
      </c>
      <c r="CM1227" s="274" t="s">
        <v>268</v>
      </c>
      <c r="CN1227" s="274" t="s">
        <v>268</v>
      </c>
      <c r="CO1227" s="274" t="s">
        <v>268</v>
      </c>
      <c r="CP1227" s="274" t="s">
        <v>268</v>
      </c>
      <c r="CQ1227" s="274" t="s">
        <v>268</v>
      </c>
      <c r="CR1227" s="274" t="s">
        <v>877</v>
      </c>
      <c r="CS1227" s="274">
        <v>64.81</v>
      </c>
      <c r="CT1227" s="274" t="s">
        <v>268</v>
      </c>
      <c r="CU1227" s="274">
        <v>64.81</v>
      </c>
      <c r="CV1227" s="274">
        <v>365</v>
      </c>
      <c r="CW1227" s="274" t="s">
        <v>878</v>
      </c>
      <c r="CX1227" s="274" t="s">
        <v>835</v>
      </c>
      <c r="CY1227" s="274" t="s">
        <v>836</v>
      </c>
      <c r="CZ1227" s="274" t="s">
        <v>837</v>
      </c>
      <c r="DA1227" s="274" t="s">
        <v>268</v>
      </c>
      <c r="DB1227" s="274" t="s">
        <v>268</v>
      </c>
      <c r="DC1227" s="274" t="s">
        <v>268</v>
      </c>
      <c r="DD1227" s="274" t="s">
        <v>268</v>
      </c>
      <c r="DE1227" s="274" t="s">
        <v>268</v>
      </c>
      <c r="DF1227" s="274" t="s">
        <v>268</v>
      </c>
      <c r="DG1227" s="299">
        <f>IFERROR(IF(CA1227="D",IF(CK1227="A dispo.",CD1227*VLOOKUP('DATI INPUT'!$F$27,TARIFFE_UD,2,FALSE),CD1227*VLOOKUP(CK1227,TARIFFE_UD,2,FALSE)),CD1227*VLOOKUP(CB1227-100,TARIFFE_UND,2,FALSE)),0)</f>
        <v>19.798759969571623</v>
      </c>
      <c r="DH1227" s="299">
        <f>IFERROR(IF(CA1227="D",IF(CK1227="A dispo.",CF1227*VLOOKUP('DATI INPUT'!$F$27,TARIFFE_UD,3,FALSE),CF1227*VLOOKUP(CK1227,TARIFFE_UD,3,FALSE)),CF1227*VLOOKUP(CB1227-100,TARIFFE_UND,3,FALSE)),0)</f>
        <v>60.367780403072892</v>
      </c>
    </row>
    <row r="1228" spans="1:112" hidden="1" x14ac:dyDescent="0.25">
      <c r="A1228" s="274" t="s">
        <v>9023</v>
      </c>
      <c r="B1228" s="274" t="s">
        <v>9011</v>
      </c>
      <c r="C1228" s="274" t="s">
        <v>9024</v>
      </c>
      <c r="D1228" s="274" t="s">
        <v>9013</v>
      </c>
      <c r="E1228" s="274" t="s">
        <v>268</v>
      </c>
      <c r="F1228" s="274" t="s">
        <v>156</v>
      </c>
      <c r="G1228" s="274" t="s">
        <v>9014</v>
      </c>
      <c r="H1228" s="274" t="s">
        <v>9015</v>
      </c>
      <c r="I1228" s="274" t="s">
        <v>2995</v>
      </c>
      <c r="J1228" s="274" t="s">
        <v>274</v>
      </c>
      <c r="K1228" s="274" t="s">
        <v>9016</v>
      </c>
      <c r="L1228" s="274" t="s">
        <v>9017</v>
      </c>
      <c r="M1228" s="274" t="s">
        <v>9018</v>
      </c>
      <c r="N1228" s="274" t="s">
        <v>9019</v>
      </c>
      <c r="O1228" s="274" t="s">
        <v>9020</v>
      </c>
      <c r="P1228" s="274" t="s">
        <v>9021</v>
      </c>
      <c r="Q1228" s="274" t="s">
        <v>466</v>
      </c>
      <c r="R1228" s="274" t="s">
        <v>268</v>
      </c>
      <c r="S1228" s="274" t="s">
        <v>268</v>
      </c>
      <c r="T1228" s="274" t="s">
        <v>268</v>
      </c>
      <c r="U1228" s="274" t="s">
        <v>268</v>
      </c>
      <c r="V1228" s="274" t="s">
        <v>268</v>
      </c>
      <c r="W1228" s="274" t="s">
        <v>9022</v>
      </c>
      <c r="X1228" s="274" t="s">
        <v>3242</v>
      </c>
      <c r="Y1228" s="274" t="s">
        <v>309</v>
      </c>
      <c r="Z1228" s="274" t="s">
        <v>268</v>
      </c>
      <c r="AA1228" s="274" t="s">
        <v>268</v>
      </c>
      <c r="AB1228" s="274" t="s">
        <v>268</v>
      </c>
      <c r="AC1228" s="274" t="s">
        <v>268</v>
      </c>
      <c r="AD1228" s="274" t="s">
        <v>268</v>
      </c>
      <c r="AE1228" s="274" t="s">
        <v>287</v>
      </c>
      <c r="AF1228" s="274" t="s">
        <v>1811</v>
      </c>
      <c r="AG1228" s="274" t="s">
        <v>875</v>
      </c>
      <c r="AH1228" s="274" t="s">
        <v>1848</v>
      </c>
      <c r="AI1228" s="274" t="s">
        <v>1243</v>
      </c>
      <c r="AJ1228" s="274" t="s">
        <v>268</v>
      </c>
      <c r="AK1228" s="274" t="s">
        <v>377</v>
      </c>
      <c r="AL1228" s="274" t="s">
        <v>268</v>
      </c>
      <c r="AM1228" s="274" t="s">
        <v>405</v>
      </c>
      <c r="AN1228" s="274" t="s">
        <v>268</v>
      </c>
      <c r="AO1228" s="274" t="s">
        <v>268</v>
      </c>
      <c r="AP1228" s="274" t="s">
        <v>268</v>
      </c>
      <c r="AQ1228" s="274" t="s">
        <v>268</v>
      </c>
      <c r="AR1228" s="274" t="s">
        <v>268</v>
      </c>
      <c r="AS1228" s="274" t="s">
        <v>268</v>
      </c>
      <c r="AT1228" s="274" t="s">
        <v>268</v>
      </c>
      <c r="AU1228" s="274" t="s">
        <v>268</v>
      </c>
      <c r="AV1228" s="274" t="s">
        <v>268</v>
      </c>
      <c r="AW1228" s="274" t="s">
        <v>268</v>
      </c>
      <c r="AX1228" s="274" t="s">
        <v>268</v>
      </c>
      <c r="AY1228" s="274" t="s">
        <v>268</v>
      </c>
      <c r="AZ1228" s="274" t="s">
        <v>268</v>
      </c>
      <c r="BA1228" s="274" t="s">
        <v>268</v>
      </c>
      <c r="BB1228" s="274" t="s">
        <v>268</v>
      </c>
      <c r="BC1228" s="274" t="s">
        <v>268</v>
      </c>
      <c r="BD1228" s="274" t="s">
        <v>268</v>
      </c>
      <c r="BE1228" s="274" t="s">
        <v>268</v>
      </c>
      <c r="BF1228" s="274" t="s">
        <v>268</v>
      </c>
      <c r="BG1228" s="274" t="s">
        <v>268</v>
      </c>
      <c r="BH1228" s="274" t="s">
        <v>268</v>
      </c>
      <c r="BI1228" s="274" t="s">
        <v>268</v>
      </c>
      <c r="BJ1228" s="274" t="s">
        <v>268</v>
      </c>
      <c r="BK1228" s="274" t="s">
        <v>268</v>
      </c>
      <c r="BL1228" s="274" t="s">
        <v>268</v>
      </c>
      <c r="BM1228" s="274" t="s">
        <v>268</v>
      </c>
      <c r="BN1228" s="274" t="s">
        <v>268</v>
      </c>
      <c r="BO1228" s="274" t="s">
        <v>268</v>
      </c>
      <c r="BP1228" s="274" t="s">
        <v>268</v>
      </c>
      <c r="BQ1228" s="274" t="s">
        <v>268</v>
      </c>
      <c r="BR1228" s="274" t="s">
        <v>268</v>
      </c>
      <c r="BS1228" s="274" t="s">
        <v>268</v>
      </c>
      <c r="BT1228" s="274" t="s">
        <v>268</v>
      </c>
      <c r="BU1228" s="274" t="s">
        <v>268</v>
      </c>
      <c r="BV1228" s="274" t="s">
        <v>268</v>
      </c>
      <c r="BW1228" s="274" t="s">
        <v>268</v>
      </c>
      <c r="BX1228" s="274" t="s">
        <v>268</v>
      </c>
      <c r="BY1228" s="295">
        <v>22.56</v>
      </c>
      <c r="BZ1228" s="295">
        <v>22.56</v>
      </c>
      <c r="CA1228" s="298" t="s">
        <v>142</v>
      </c>
      <c r="CB1228" s="297">
        <v>122</v>
      </c>
      <c r="CC1228" s="284">
        <f t="shared" si="78"/>
        <v>0</v>
      </c>
      <c r="CD1228" s="295">
        <f t="shared" si="79"/>
        <v>22.56</v>
      </c>
      <c r="CE1228" s="284">
        <f t="shared" si="80"/>
        <v>0</v>
      </c>
      <c r="CF1228" s="295">
        <f t="shared" si="81"/>
        <v>1</v>
      </c>
      <c r="CG1228" s="274" t="s">
        <v>876</v>
      </c>
      <c r="CH1228" s="274" t="s">
        <v>268</v>
      </c>
      <c r="CI1228" s="274" t="s">
        <v>268</v>
      </c>
      <c r="CJ1228" s="298" t="s">
        <v>268</v>
      </c>
      <c r="CK1228" s="298" t="s">
        <v>736</v>
      </c>
      <c r="CL1228" s="274" t="s">
        <v>268</v>
      </c>
      <c r="CM1228" s="274" t="s">
        <v>268</v>
      </c>
      <c r="CN1228" s="274" t="s">
        <v>268</v>
      </c>
      <c r="CO1228" s="274" t="s">
        <v>268</v>
      </c>
      <c r="CP1228" s="274" t="s">
        <v>268</v>
      </c>
      <c r="CQ1228" s="274" t="s">
        <v>268</v>
      </c>
      <c r="CR1228" s="274" t="s">
        <v>877</v>
      </c>
      <c r="CS1228" s="274">
        <v>63.61</v>
      </c>
      <c r="CT1228" s="274" t="s">
        <v>268</v>
      </c>
      <c r="CU1228" s="274">
        <v>63.61</v>
      </c>
      <c r="CV1228" s="274">
        <v>365</v>
      </c>
      <c r="CW1228" s="274" t="s">
        <v>878</v>
      </c>
      <c r="CX1228" s="274" t="s">
        <v>835</v>
      </c>
      <c r="CY1228" s="274" t="s">
        <v>836</v>
      </c>
      <c r="CZ1228" s="274" t="s">
        <v>837</v>
      </c>
      <c r="DA1228" s="274" t="s">
        <v>268</v>
      </c>
      <c r="DB1228" s="274" t="s">
        <v>268</v>
      </c>
      <c r="DC1228" s="274" t="s">
        <v>268</v>
      </c>
      <c r="DD1228" s="274" t="s">
        <v>268</v>
      </c>
      <c r="DE1228" s="274" t="s">
        <v>268</v>
      </c>
      <c r="DF1228" s="274" t="s">
        <v>268</v>
      </c>
      <c r="DG1228" s="299">
        <f>IFERROR(IF(CA1228="D",IF(CK1228="A dispo.",CD1228*VLOOKUP('DATI INPUT'!$F$27,TARIFFE_UD,2,FALSE),CD1228*VLOOKUP(CK1228,TARIFFE_UD,2,FALSE)),CD1228*VLOOKUP(CB1228-100,TARIFFE_UND,2,FALSE)),0)</f>
        <v>17.866400996541429</v>
      </c>
      <c r="DH1228" s="299">
        <f>IFERROR(IF(CA1228="D",IF(CK1228="A dispo.",CF1228*VLOOKUP('DATI INPUT'!$F$27,TARIFFE_UD,3,FALSE),CF1228*VLOOKUP(CK1228,TARIFFE_UD,3,FALSE)),CF1228*VLOOKUP(CB1228-100,TARIFFE_UND,3,FALSE)),0)</f>
        <v>60.367780403072892</v>
      </c>
    </row>
    <row r="1229" spans="1:112" hidden="1" x14ac:dyDescent="0.25">
      <c r="A1229" s="274" t="s">
        <v>9025</v>
      </c>
      <c r="B1229" s="274" t="s">
        <v>9011</v>
      </c>
      <c r="C1229" s="274" t="s">
        <v>9026</v>
      </c>
      <c r="D1229" s="274" t="s">
        <v>9013</v>
      </c>
      <c r="E1229" s="274" t="s">
        <v>268</v>
      </c>
      <c r="F1229" s="274" t="s">
        <v>156</v>
      </c>
      <c r="G1229" s="274" t="s">
        <v>9014</v>
      </c>
      <c r="H1229" s="274" t="s">
        <v>9015</v>
      </c>
      <c r="I1229" s="274" t="s">
        <v>2995</v>
      </c>
      <c r="J1229" s="274" t="s">
        <v>274</v>
      </c>
      <c r="K1229" s="274" t="s">
        <v>9016</v>
      </c>
      <c r="L1229" s="274" t="s">
        <v>9017</v>
      </c>
      <c r="M1229" s="274" t="s">
        <v>9018</v>
      </c>
      <c r="N1229" s="274" t="s">
        <v>9019</v>
      </c>
      <c r="O1229" s="274" t="s">
        <v>9020</v>
      </c>
      <c r="P1229" s="274" t="s">
        <v>9021</v>
      </c>
      <c r="Q1229" s="274" t="s">
        <v>466</v>
      </c>
      <c r="R1229" s="274" t="s">
        <v>268</v>
      </c>
      <c r="S1229" s="274" t="s">
        <v>268</v>
      </c>
      <c r="T1229" s="274" t="s">
        <v>268</v>
      </c>
      <c r="U1229" s="274" t="s">
        <v>268</v>
      </c>
      <c r="V1229" s="274" t="s">
        <v>268</v>
      </c>
      <c r="W1229" s="274" t="s">
        <v>9022</v>
      </c>
      <c r="X1229" s="274" t="s">
        <v>3242</v>
      </c>
      <c r="Y1229" s="274" t="s">
        <v>309</v>
      </c>
      <c r="Z1229" s="274" t="s">
        <v>268</v>
      </c>
      <c r="AA1229" s="274" t="s">
        <v>268</v>
      </c>
      <c r="AB1229" s="274" t="s">
        <v>268</v>
      </c>
      <c r="AC1229" s="274" t="s">
        <v>268</v>
      </c>
      <c r="AD1229" s="274" t="s">
        <v>268</v>
      </c>
      <c r="AE1229" s="274" t="s">
        <v>287</v>
      </c>
      <c r="AF1229" s="274" t="s">
        <v>1811</v>
      </c>
      <c r="AG1229" s="274" t="s">
        <v>875</v>
      </c>
      <c r="AH1229" s="274" t="s">
        <v>1848</v>
      </c>
      <c r="AI1229" s="274" t="s">
        <v>1243</v>
      </c>
      <c r="AJ1229" s="274" t="s">
        <v>268</v>
      </c>
      <c r="AK1229" s="274" t="s">
        <v>377</v>
      </c>
      <c r="AL1229" s="274" t="s">
        <v>268</v>
      </c>
      <c r="AM1229" s="274" t="s">
        <v>405</v>
      </c>
      <c r="AN1229" s="274" t="s">
        <v>268</v>
      </c>
      <c r="AO1229" s="274" t="s">
        <v>268</v>
      </c>
      <c r="AP1229" s="274" t="s">
        <v>268</v>
      </c>
      <c r="AQ1229" s="274" t="s">
        <v>268</v>
      </c>
      <c r="AR1229" s="274" t="s">
        <v>268</v>
      </c>
      <c r="AS1229" s="274" t="s">
        <v>268</v>
      </c>
      <c r="AT1229" s="274" t="s">
        <v>268</v>
      </c>
      <c r="AU1229" s="274" t="s">
        <v>268</v>
      </c>
      <c r="AV1229" s="274" t="s">
        <v>268</v>
      </c>
      <c r="AW1229" s="274" t="s">
        <v>268</v>
      </c>
      <c r="AX1229" s="274" t="s">
        <v>268</v>
      </c>
      <c r="AY1229" s="274" t="s">
        <v>268</v>
      </c>
      <c r="AZ1229" s="274" t="s">
        <v>268</v>
      </c>
      <c r="BA1229" s="274" t="s">
        <v>268</v>
      </c>
      <c r="BB1229" s="274" t="s">
        <v>268</v>
      </c>
      <c r="BC1229" s="274" t="s">
        <v>268</v>
      </c>
      <c r="BD1229" s="274" t="s">
        <v>268</v>
      </c>
      <c r="BE1229" s="274" t="s">
        <v>268</v>
      </c>
      <c r="BF1229" s="274" t="s">
        <v>268</v>
      </c>
      <c r="BG1229" s="274" t="s">
        <v>268</v>
      </c>
      <c r="BH1229" s="274" t="s">
        <v>268</v>
      </c>
      <c r="BI1229" s="274" t="s">
        <v>268</v>
      </c>
      <c r="BJ1229" s="274" t="s">
        <v>268</v>
      </c>
      <c r="BK1229" s="274" t="s">
        <v>268</v>
      </c>
      <c r="BL1229" s="274" t="s">
        <v>268</v>
      </c>
      <c r="BM1229" s="274" t="s">
        <v>268</v>
      </c>
      <c r="BN1229" s="274" t="s">
        <v>268</v>
      </c>
      <c r="BO1229" s="274" t="s">
        <v>268</v>
      </c>
      <c r="BP1229" s="274" t="s">
        <v>268</v>
      </c>
      <c r="BQ1229" s="274" t="s">
        <v>268</v>
      </c>
      <c r="BR1229" s="274" t="s">
        <v>268</v>
      </c>
      <c r="BS1229" s="274" t="s">
        <v>268</v>
      </c>
      <c r="BT1229" s="274" t="s">
        <v>268</v>
      </c>
      <c r="BU1229" s="274" t="s">
        <v>268</v>
      </c>
      <c r="BV1229" s="274" t="s">
        <v>268</v>
      </c>
      <c r="BW1229" s="274" t="s">
        <v>268</v>
      </c>
      <c r="BX1229" s="274" t="s">
        <v>268</v>
      </c>
      <c r="BY1229" s="295">
        <v>22.01</v>
      </c>
      <c r="BZ1229" s="295">
        <v>22.01</v>
      </c>
      <c r="CA1229" s="298" t="s">
        <v>142</v>
      </c>
      <c r="CB1229" s="297">
        <v>123</v>
      </c>
      <c r="CC1229" s="284">
        <f t="shared" si="78"/>
        <v>0</v>
      </c>
      <c r="CD1229" s="295">
        <f t="shared" si="79"/>
        <v>22.01</v>
      </c>
      <c r="CE1229" s="284">
        <f t="shared" si="80"/>
        <v>1</v>
      </c>
      <c r="CF1229" s="295">
        <f t="shared" si="81"/>
        <v>0</v>
      </c>
      <c r="CG1229" s="274" t="s">
        <v>1817</v>
      </c>
      <c r="CH1229" s="274" t="s">
        <v>268</v>
      </c>
      <c r="CI1229" s="274" t="s">
        <v>268</v>
      </c>
      <c r="CJ1229" s="298" t="s">
        <v>268</v>
      </c>
      <c r="CK1229" s="298" t="s">
        <v>736</v>
      </c>
      <c r="CL1229" s="274" t="s">
        <v>268</v>
      </c>
      <c r="CM1229" s="274" t="s">
        <v>268</v>
      </c>
      <c r="CN1229" s="274" t="s">
        <v>268</v>
      </c>
      <c r="CO1229" s="274" t="s">
        <v>268</v>
      </c>
      <c r="CP1229" s="274" t="s">
        <v>268</v>
      </c>
      <c r="CQ1229" s="274" t="s">
        <v>268</v>
      </c>
      <c r="CR1229" s="274" t="s">
        <v>877</v>
      </c>
      <c r="CS1229" s="274">
        <v>10.78</v>
      </c>
      <c r="CT1229" s="274" t="s">
        <v>268</v>
      </c>
      <c r="CU1229" s="274">
        <v>10.78</v>
      </c>
      <c r="CV1229" s="274">
        <v>365</v>
      </c>
      <c r="CW1229" s="274" t="s">
        <v>878</v>
      </c>
      <c r="CX1229" s="274" t="s">
        <v>835</v>
      </c>
      <c r="CY1229" s="274" t="s">
        <v>836</v>
      </c>
      <c r="CZ1229" s="274" t="s">
        <v>837</v>
      </c>
      <c r="DA1229" s="274" t="s">
        <v>268</v>
      </c>
      <c r="DB1229" s="274" t="s">
        <v>268</v>
      </c>
      <c r="DC1229" s="274" t="s">
        <v>268</v>
      </c>
      <c r="DD1229" s="274" t="s">
        <v>268</v>
      </c>
      <c r="DE1229" s="274" t="s">
        <v>268</v>
      </c>
      <c r="DF1229" s="274" t="s">
        <v>268</v>
      </c>
      <c r="DG1229" s="299">
        <f>IFERROR(IF(CA1229="D",IF(CK1229="A dispo.",CD1229*VLOOKUP('DATI INPUT'!$F$27,TARIFFE_UD,2,FALSE),CD1229*VLOOKUP(CK1229,TARIFFE_UD,2,FALSE)),CD1229*VLOOKUP(CB1229-100,TARIFFE_UND,2,FALSE)),0)</f>
        <v>17.430828277210857</v>
      </c>
      <c r="DH1229" s="299">
        <f>IFERROR(IF(CA1229="D",IF(CK1229="A dispo.",CF1229*VLOOKUP('DATI INPUT'!$F$27,TARIFFE_UD,3,FALSE),CF1229*VLOOKUP(CK1229,TARIFFE_UD,3,FALSE)),CF1229*VLOOKUP(CB1229-100,TARIFFE_UND,3,FALSE)),0)</f>
        <v>0</v>
      </c>
    </row>
    <row r="1230" spans="1:112" x14ac:dyDescent="0.25">
      <c r="A1230" s="274" t="s">
        <v>9027</v>
      </c>
      <c r="B1230" s="274" t="s">
        <v>8999</v>
      </c>
      <c r="C1230" s="274" t="s">
        <v>1596</v>
      </c>
      <c r="D1230" s="274" t="s">
        <v>9001</v>
      </c>
      <c r="E1230" s="274" t="s">
        <v>268</v>
      </c>
      <c r="F1230" s="274" t="s">
        <v>156</v>
      </c>
      <c r="G1230" s="274" t="s">
        <v>9002</v>
      </c>
      <c r="H1230" s="274" t="s">
        <v>1137</v>
      </c>
      <c r="I1230" s="274" t="s">
        <v>9003</v>
      </c>
      <c r="J1230" s="274" t="s">
        <v>274</v>
      </c>
      <c r="K1230" s="274" t="s">
        <v>9004</v>
      </c>
      <c r="L1230" s="274" t="s">
        <v>984</v>
      </c>
      <c r="M1230" s="274" t="s">
        <v>9005</v>
      </c>
      <c r="N1230" s="274" t="s">
        <v>984</v>
      </c>
      <c r="O1230" s="274" t="s">
        <v>873</v>
      </c>
      <c r="P1230" s="274" t="s">
        <v>613</v>
      </c>
      <c r="Q1230" s="274" t="s">
        <v>545</v>
      </c>
      <c r="R1230" s="274" t="s">
        <v>268</v>
      </c>
      <c r="S1230" s="274" t="s">
        <v>268</v>
      </c>
      <c r="T1230" s="274" t="s">
        <v>268</v>
      </c>
      <c r="U1230" s="274" t="s">
        <v>268</v>
      </c>
      <c r="V1230" s="274" t="s">
        <v>268</v>
      </c>
      <c r="W1230" s="274" t="s">
        <v>9005</v>
      </c>
      <c r="X1230" s="274" t="s">
        <v>613</v>
      </c>
      <c r="Y1230" s="274" t="s">
        <v>545</v>
      </c>
      <c r="Z1230" s="274" t="s">
        <v>268</v>
      </c>
      <c r="AA1230" s="274" t="s">
        <v>268</v>
      </c>
      <c r="AB1230" s="274" t="s">
        <v>268</v>
      </c>
      <c r="AC1230" s="274" t="s">
        <v>268</v>
      </c>
      <c r="AD1230" s="274" t="s">
        <v>268</v>
      </c>
      <c r="AE1230" s="274" t="s">
        <v>287</v>
      </c>
      <c r="AF1230" s="274" t="s">
        <v>1811</v>
      </c>
      <c r="AG1230" s="274" t="s">
        <v>875</v>
      </c>
      <c r="AH1230" s="274" t="s">
        <v>1848</v>
      </c>
      <c r="AI1230" s="274" t="s">
        <v>892</v>
      </c>
      <c r="AJ1230" s="274" t="s">
        <v>268</v>
      </c>
      <c r="AK1230" s="274" t="s">
        <v>377</v>
      </c>
      <c r="AL1230" s="274" t="s">
        <v>268</v>
      </c>
      <c r="AM1230" s="274" t="s">
        <v>268</v>
      </c>
      <c r="AN1230" s="274" t="s">
        <v>268</v>
      </c>
      <c r="AO1230" s="274" t="s">
        <v>268</v>
      </c>
      <c r="AP1230" s="274" t="s">
        <v>268</v>
      </c>
      <c r="AQ1230" s="274" t="s">
        <v>268</v>
      </c>
      <c r="AR1230" s="274" t="s">
        <v>268</v>
      </c>
      <c r="AS1230" s="274" t="s">
        <v>268</v>
      </c>
      <c r="AT1230" s="274" t="s">
        <v>268</v>
      </c>
      <c r="AU1230" s="274" t="s">
        <v>268</v>
      </c>
      <c r="AV1230" s="274" t="s">
        <v>268</v>
      </c>
      <c r="AW1230" s="274" t="s">
        <v>268</v>
      </c>
      <c r="AX1230" s="274" t="s">
        <v>268</v>
      </c>
      <c r="AY1230" s="274" t="s">
        <v>268</v>
      </c>
      <c r="AZ1230" s="274" t="s">
        <v>268</v>
      </c>
      <c r="BA1230" s="274" t="s">
        <v>268</v>
      </c>
      <c r="BB1230" s="274" t="s">
        <v>268</v>
      </c>
      <c r="BC1230" s="274" t="s">
        <v>268</v>
      </c>
      <c r="BD1230" s="274" t="s">
        <v>268</v>
      </c>
      <c r="BE1230" s="274" t="s">
        <v>268</v>
      </c>
      <c r="BF1230" s="274" t="s">
        <v>268</v>
      </c>
      <c r="BG1230" s="274" t="s">
        <v>268</v>
      </c>
      <c r="BH1230" s="274" t="s">
        <v>268</v>
      </c>
      <c r="BI1230" s="274" t="s">
        <v>268</v>
      </c>
      <c r="BJ1230" s="274" t="s">
        <v>268</v>
      </c>
      <c r="BK1230" s="274" t="s">
        <v>268</v>
      </c>
      <c r="BL1230" s="274" t="s">
        <v>268</v>
      </c>
      <c r="BM1230" s="274" t="s">
        <v>268</v>
      </c>
      <c r="BN1230" s="274" t="s">
        <v>268</v>
      </c>
      <c r="BO1230" s="274" t="s">
        <v>268</v>
      </c>
      <c r="BP1230" s="274" t="s">
        <v>268</v>
      </c>
      <c r="BQ1230" s="274" t="s">
        <v>268</v>
      </c>
      <c r="BR1230" s="274" t="s">
        <v>268</v>
      </c>
      <c r="BS1230" s="274" t="s">
        <v>268</v>
      </c>
      <c r="BT1230" s="274" t="s">
        <v>268</v>
      </c>
      <c r="BU1230" s="274" t="s">
        <v>268</v>
      </c>
      <c r="BV1230" s="274" t="s">
        <v>268</v>
      </c>
      <c r="BW1230" s="274" t="s">
        <v>268</v>
      </c>
      <c r="BX1230" s="274" t="s">
        <v>268</v>
      </c>
      <c r="BY1230" s="295">
        <v>70</v>
      </c>
      <c r="BZ1230" s="295">
        <v>70</v>
      </c>
      <c r="CA1230" s="298" t="s">
        <v>142</v>
      </c>
      <c r="CB1230" s="297">
        <v>122</v>
      </c>
      <c r="CC1230" s="284">
        <f t="shared" si="78"/>
        <v>0</v>
      </c>
      <c r="CD1230" s="295">
        <f t="shared" si="79"/>
        <v>70</v>
      </c>
      <c r="CE1230" s="284">
        <f t="shared" si="80"/>
        <v>0</v>
      </c>
      <c r="CF1230" s="295">
        <f t="shared" si="81"/>
        <v>1</v>
      </c>
      <c r="CG1230" s="274" t="s">
        <v>876</v>
      </c>
      <c r="CH1230" s="274" t="s">
        <v>268</v>
      </c>
      <c r="CI1230" s="274" t="s">
        <v>268</v>
      </c>
      <c r="CJ1230" s="298" t="s">
        <v>271</v>
      </c>
      <c r="CK1230" s="297">
        <v>1</v>
      </c>
      <c r="CL1230" s="274" t="s">
        <v>268</v>
      </c>
      <c r="CM1230" s="274" t="s">
        <v>268</v>
      </c>
      <c r="CN1230" s="274" t="s">
        <v>268</v>
      </c>
      <c r="CO1230" s="274" t="s">
        <v>268</v>
      </c>
      <c r="CP1230" s="274" t="s">
        <v>268</v>
      </c>
      <c r="CQ1230" s="274" t="s">
        <v>268</v>
      </c>
      <c r="CR1230" s="274" t="s">
        <v>877</v>
      </c>
      <c r="CS1230" s="274">
        <v>43.88</v>
      </c>
      <c r="CT1230" s="274" t="s">
        <v>268</v>
      </c>
      <c r="CU1230" s="274">
        <v>43.88</v>
      </c>
      <c r="CV1230" s="274">
        <v>365</v>
      </c>
      <c r="CW1230" s="274" t="s">
        <v>878</v>
      </c>
      <c r="CX1230" s="274" t="s">
        <v>835</v>
      </c>
      <c r="CY1230" s="274" t="s">
        <v>836</v>
      </c>
      <c r="CZ1230" s="274" t="s">
        <v>837</v>
      </c>
      <c r="DA1230" s="274" t="s">
        <v>268</v>
      </c>
      <c r="DB1230" s="274" t="s">
        <v>268</v>
      </c>
      <c r="DC1230" s="274" t="s">
        <v>268</v>
      </c>
      <c r="DD1230" s="274" t="s">
        <v>268</v>
      </c>
      <c r="DE1230" s="274" t="s">
        <v>268</v>
      </c>
      <c r="DF1230" s="274" t="s">
        <v>268</v>
      </c>
      <c r="DG1230" s="299">
        <f>IFERROR(IF(CA1230="D",IF(CK1230="A dispo.",CD1230*VLOOKUP('DATI INPUT'!$F$27,TARIFFE_UD,2,FALSE),CD1230*VLOOKUP(CK1230,TARIFFE_UD,2,FALSE)),CD1230*VLOOKUP(CB1230-100,TARIFFE_UND,2,FALSE)),0)</f>
        <v>43.117299489289316</v>
      </c>
      <c r="DH1230" s="299">
        <f>IFERROR(IF(CA1230="D",IF(CK1230="A dispo.",CF1230*VLOOKUP('DATI INPUT'!$F$27,TARIFFE_UD,3,FALSE),CF1230*VLOOKUP(CK1230,TARIFFE_UD,3,FALSE)),CF1230*VLOOKUP(CB1230-100,TARIFFE_UND,3,FALSE)),0)</f>
        <v>15.164853048114928</v>
      </c>
    </row>
    <row r="1231" spans="1:112" hidden="1" x14ac:dyDescent="0.25">
      <c r="A1231" s="274" t="s">
        <v>9028</v>
      </c>
      <c r="B1231" s="274" t="s">
        <v>9029</v>
      </c>
      <c r="C1231" s="274" t="s">
        <v>1597</v>
      </c>
      <c r="D1231" s="274" t="s">
        <v>9030</v>
      </c>
      <c r="E1231" s="274" t="s">
        <v>268</v>
      </c>
      <c r="F1231" s="274" t="s">
        <v>156</v>
      </c>
      <c r="G1231" s="274" t="s">
        <v>9031</v>
      </c>
      <c r="H1231" s="274" t="s">
        <v>914</v>
      </c>
      <c r="I1231" s="274" t="s">
        <v>433</v>
      </c>
      <c r="J1231" s="274" t="s">
        <v>274</v>
      </c>
      <c r="K1231" s="274" t="s">
        <v>9032</v>
      </c>
      <c r="L1231" s="274" t="s">
        <v>8932</v>
      </c>
      <c r="M1231" s="274" t="s">
        <v>9033</v>
      </c>
      <c r="N1231" s="274" t="s">
        <v>8932</v>
      </c>
      <c r="O1231" s="274" t="s">
        <v>8933</v>
      </c>
      <c r="P1231" s="274" t="s">
        <v>9034</v>
      </c>
      <c r="Q1231" s="274" t="s">
        <v>271</v>
      </c>
      <c r="R1231" s="274" t="s">
        <v>268</v>
      </c>
      <c r="S1231" s="274" t="s">
        <v>268</v>
      </c>
      <c r="T1231" s="274" t="s">
        <v>268</v>
      </c>
      <c r="U1231" s="274" t="s">
        <v>268</v>
      </c>
      <c r="V1231" s="274" t="s">
        <v>268</v>
      </c>
      <c r="W1231" s="274" t="s">
        <v>9035</v>
      </c>
      <c r="X1231" s="274" t="s">
        <v>3242</v>
      </c>
      <c r="Y1231" s="274" t="s">
        <v>343</v>
      </c>
      <c r="Z1231" s="274" t="s">
        <v>268</v>
      </c>
      <c r="AA1231" s="274" t="s">
        <v>268</v>
      </c>
      <c r="AB1231" s="274" t="s">
        <v>268</v>
      </c>
      <c r="AC1231" s="274" t="s">
        <v>268</v>
      </c>
      <c r="AD1231" s="274" t="s">
        <v>268</v>
      </c>
      <c r="AE1231" s="274" t="s">
        <v>268</v>
      </c>
      <c r="AF1231" s="274" t="s">
        <v>268</v>
      </c>
      <c r="AG1231" s="274" t="s">
        <v>268</v>
      </c>
      <c r="AH1231" s="274" t="s">
        <v>268</v>
      </c>
      <c r="AI1231" s="274" t="s">
        <v>268</v>
      </c>
      <c r="AJ1231" s="274" t="s">
        <v>268</v>
      </c>
      <c r="AK1231" s="274" t="s">
        <v>268</v>
      </c>
      <c r="AL1231" s="274" t="s">
        <v>268</v>
      </c>
      <c r="AM1231" s="274" t="s">
        <v>268</v>
      </c>
      <c r="AN1231" s="274" t="s">
        <v>268</v>
      </c>
      <c r="AO1231" s="274" t="s">
        <v>268</v>
      </c>
      <c r="AP1231" s="274" t="s">
        <v>268</v>
      </c>
      <c r="AQ1231" s="274" t="s">
        <v>268</v>
      </c>
      <c r="AR1231" s="274" t="s">
        <v>268</v>
      </c>
      <c r="AS1231" s="274" t="s">
        <v>268</v>
      </c>
      <c r="AT1231" s="274" t="s">
        <v>268</v>
      </c>
      <c r="AU1231" s="274" t="s">
        <v>268</v>
      </c>
      <c r="AV1231" s="274" t="s">
        <v>268</v>
      </c>
      <c r="AW1231" s="274" t="s">
        <v>268</v>
      </c>
      <c r="AX1231" s="274" t="s">
        <v>268</v>
      </c>
      <c r="AY1231" s="274" t="s">
        <v>268</v>
      </c>
      <c r="AZ1231" s="274" t="s">
        <v>268</v>
      </c>
      <c r="BA1231" s="274" t="s">
        <v>268</v>
      </c>
      <c r="BB1231" s="274" t="s">
        <v>268</v>
      </c>
      <c r="BC1231" s="274" t="s">
        <v>268</v>
      </c>
      <c r="BD1231" s="274" t="s">
        <v>268</v>
      </c>
      <c r="BE1231" s="274" t="s">
        <v>268</v>
      </c>
      <c r="BF1231" s="274" t="s">
        <v>268</v>
      </c>
      <c r="BG1231" s="274" t="s">
        <v>268</v>
      </c>
      <c r="BH1231" s="274" t="s">
        <v>268</v>
      </c>
      <c r="BI1231" s="274" t="s">
        <v>268</v>
      </c>
      <c r="BJ1231" s="274" t="s">
        <v>268</v>
      </c>
      <c r="BK1231" s="274" t="s">
        <v>268</v>
      </c>
      <c r="BL1231" s="274" t="s">
        <v>268</v>
      </c>
      <c r="BM1231" s="274" t="s">
        <v>268</v>
      </c>
      <c r="BN1231" s="274" t="s">
        <v>268</v>
      </c>
      <c r="BO1231" s="274" t="s">
        <v>268</v>
      </c>
      <c r="BP1231" s="274" t="s">
        <v>268</v>
      </c>
      <c r="BQ1231" s="274" t="s">
        <v>268</v>
      </c>
      <c r="BR1231" s="274" t="s">
        <v>268</v>
      </c>
      <c r="BS1231" s="274" t="s">
        <v>268</v>
      </c>
      <c r="BT1231" s="274" t="s">
        <v>268</v>
      </c>
      <c r="BU1231" s="274" t="s">
        <v>268</v>
      </c>
      <c r="BV1231" s="274" t="s">
        <v>268</v>
      </c>
      <c r="BW1231" s="274" t="s">
        <v>268</v>
      </c>
      <c r="BX1231" s="274" t="s">
        <v>268</v>
      </c>
      <c r="BY1231" s="295">
        <v>75</v>
      </c>
      <c r="BZ1231" s="295">
        <v>75</v>
      </c>
      <c r="CA1231" s="298" t="s">
        <v>142</v>
      </c>
      <c r="CB1231" s="297">
        <v>122</v>
      </c>
      <c r="CC1231" s="284">
        <f t="shared" si="78"/>
        <v>0</v>
      </c>
      <c r="CD1231" s="295">
        <f t="shared" si="79"/>
        <v>75</v>
      </c>
      <c r="CE1231" s="284">
        <f t="shared" si="80"/>
        <v>0</v>
      </c>
      <c r="CF1231" s="295">
        <f t="shared" si="81"/>
        <v>1</v>
      </c>
      <c r="CG1231" s="274" t="s">
        <v>876</v>
      </c>
      <c r="CH1231" s="274" t="s">
        <v>268</v>
      </c>
      <c r="CI1231" s="274" t="s">
        <v>268</v>
      </c>
      <c r="CJ1231" s="298" t="s">
        <v>268</v>
      </c>
      <c r="CK1231" s="298" t="s">
        <v>736</v>
      </c>
      <c r="CL1231" s="274" t="s">
        <v>268</v>
      </c>
      <c r="CM1231" s="274" t="s">
        <v>268</v>
      </c>
      <c r="CN1231" s="274" t="s">
        <v>268</v>
      </c>
      <c r="CO1231" s="274" t="s">
        <v>268</v>
      </c>
      <c r="CP1231" s="274" t="s">
        <v>268</v>
      </c>
      <c r="CQ1231" s="274" t="s">
        <v>268</v>
      </c>
      <c r="CR1231" s="274" t="s">
        <v>877</v>
      </c>
      <c r="CS1231" s="274">
        <v>89.31</v>
      </c>
      <c r="CT1231" s="274" t="s">
        <v>268</v>
      </c>
      <c r="CU1231" s="274">
        <v>89.31</v>
      </c>
      <c r="CV1231" s="274">
        <v>365</v>
      </c>
      <c r="CW1231" s="274" t="s">
        <v>878</v>
      </c>
      <c r="CX1231" s="274" t="s">
        <v>835</v>
      </c>
      <c r="CY1231" s="274" t="s">
        <v>836</v>
      </c>
      <c r="CZ1231" s="274" t="s">
        <v>837</v>
      </c>
      <c r="DA1231" s="274" t="s">
        <v>268</v>
      </c>
      <c r="DB1231" s="274" t="s">
        <v>268</v>
      </c>
      <c r="DC1231" s="274" t="s">
        <v>268</v>
      </c>
      <c r="DD1231" s="274" t="s">
        <v>268</v>
      </c>
      <c r="DE1231" s="274" t="s">
        <v>268</v>
      </c>
      <c r="DF1231" s="274" t="s">
        <v>268</v>
      </c>
      <c r="DG1231" s="299">
        <f>IFERROR(IF(CA1231="D",IF(CK1231="A dispo.",CD1231*VLOOKUP('DATI INPUT'!$F$27,TARIFFE_UD,2,FALSE),CD1231*VLOOKUP(CK1231,TARIFFE_UD,2,FALSE)),CD1231*VLOOKUP(CB1231-100,TARIFFE_UND,2,FALSE)),0)</f>
        <v>59.396279908714867</v>
      </c>
      <c r="DH1231" s="299">
        <f>IFERROR(IF(CA1231="D",IF(CK1231="A dispo.",CF1231*VLOOKUP('DATI INPUT'!$F$27,TARIFFE_UD,3,FALSE),CF1231*VLOOKUP(CK1231,TARIFFE_UD,3,FALSE)),CF1231*VLOOKUP(CB1231-100,TARIFFE_UND,3,FALSE)),0)</f>
        <v>60.367780403072892</v>
      </c>
    </row>
    <row r="1232" spans="1:112" hidden="1" x14ac:dyDescent="0.25">
      <c r="A1232" s="274" t="s">
        <v>9036</v>
      </c>
      <c r="B1232" s="274" t="s">
        <v>9037</v>
      </c>
      <c r="C1232" s="274" t="s">
        <v>1598</v>
      </c>
      <c r="D1232" s="274" t="s">
        <v>9038</v>
      </c>
      <c r="E1232" s="274" t="s">
        <v>268</v>
      </c>
      <c r="F1232" s="274" t="s">
        <v>156</v>
      </c>
      <c r="G1232" s="274" t="s">
        <v>9039</v>
      </c>
      <c r="H1232" s="274" t="s">
        <v>1257</v>
      </c>
      <c r="I1232" s="274" t="s">
        <v>9040</v>
      </c>
      <c r="J1232" s="274" t="s">
        <v>156</v>
      </c>
      <c r="K1232" s="274" t="s">
        <v>9041</v>
      </c>
      <c r="L1232" s="274" t="s">
        <v>2252</v>
      </c>
      <c r="M1232" s="274" t="s">
        <v>9042</v>
      </c>
      <c r="N1232" s="274" t="s">
        <v>9043</v>
      </c>
      <c r="O1232" s="274" t="s">
        <v>9044</v>
      </c>
      <c r="P1232" s="274" t="s">
        <v>9045</v>
      </c>
      <c r="Q1232" s="274" t="s">
        <v>275</v>
      </c>
      <c r="R1232" s="274" t="s">
        <v>268</v>
      </c>
      <c r="S1232" s="274" t="s">
        <v>268</v>
      </c>
      <c r="T1232" s="274" t="s">
        <v>268</v>
      </c>
      <c r="U1232" s="274" t="s">
        <v>268</v>
      </c>
      <c r="V1232" s="274" t="s">
        <v>268</v>
      </c>
      <c r="W1232" s="274" t="s">
        <v>5748</v>
      </c>
      <c r="X1232" s="274" t="s">
        <v>887</v>
      </c>
      <c r="Y1232" s="274" t="s">
        <v>290</v>
      </c>
      <c r="Z1232" s="274" t="s">
        <v>268</v>
      </c>
      <c r="AA1232" s="274" t="s">
        <v>268</v>
      </c>
      <c r="AB1232" s="274" t="s">
        <v>268</v>
      </c>
      <c r="AC1232" s="274" t="s">
        <v>268</v>
      </c>
      <c r="AD1232" s="274" t="s">
        <v>268</v>
      </c>
      <c r="AE1232" s="274" t="s">
        <v>287</v>
      </c>
      <c r="AF1232" s="274" t="s">
        <v>1811</v>
      </c>
      <c r="AG1232" s="274" t="s">
        <v>875</v>
      </c>
      <c r="AH1232" s="274" t="s">
        <v>1848</v>
      </c>
      <c r="AI1232" s="274" t="s">
        <v>776</v>
      </c>
      <c r="AJ1232" s="274" t="s">
        <v>268</v>
      </c>
      <c r="AK1232" s="274" t="s">
        <v>377</v>
      </c>
      <c r="AL1232" s="274" t="s">
        <v>268</v>
      </c>
      <c r="AM1232" s="274" t="s">
        <v>405</v>
      </c>
      <c r="AN1232" s="274" t="s">
        <v>268</v>
      </c>
      <c r="AO1232" s="274" t="s">
        <v>268</v>
      </c>
      <c r="AP1232" s="274" t="s">
        <v>268</v>
      </c>
      <c r="AQ1232" s="274" t="s">
        <v>268</v>
      </c>
      <c r="AR1232" s="274" t="s">
        <v>268</v>
      </c>
      <c r="AS1232" s="274" t="s">
        <v>268</v>
      </c>
      <c r="AT1232" s="274" t="s">
        <v>268</v>
      </c>
      <c r="AU1232" s="274" t="s">
        <v>268</v>
      </c>
      <c r="AV1232" s="274" t="s">
        <v>268</v>
      </c>
      <c r="AW1232" s="274" t="s">
        <v>268</v>
      </c>
      <c r="AX1232" s="274" t="s">
        <v>268</v>
      </c>
      <c r="AY1232" s="274" t="s">
        <v>268</v>
      </c>
      <c r="AZ1232" s="274" t="s">
        <v>268</v>
      </c>
      <c r="BA1232" s="274" t="s">
        <v>268</v>
      </c>
      <c r="BB1232" s="274" t="s">
        <v>268</v>
      </c>
      <c r="BC1232" s="274" t="s">
        <v>268</v>
      </c>
      <c r="BD1232" s="274" t="s">
        <v>268</v>
      </c>
      <c r="BE1232" s="274" t="s">
        <v>268</v>
      </c>
      <c r="BF1232" s="274" t="s">
        <v>268</v>
      </c>
      <c r="BG1232" s="274" t="s">
        <v>268</v>
      </c>
      <c r="BH1232" s="274" t="s">
        <v>268</v>
      </c>
      <c r="BI1232" s="274" t="s">
        <v>268</v>
      </c>
      <c r="BJ1232" s="274" t="s">
        <v>268</v>
      </c>
      <c r="BK1232" s="274" t="s">
        <v>268</v>
      </c>
      <c r="BL1232" s="274" t="s">
        <v>268</v>
      </c>
      <c r="BM1232" s="274" t="s">
        <v>268</v>
      </c>
      <c r="BN1232" s="274" t="s">
        <v>268</v>
      </c>
      <c r="BO1232" s="274" t="s">
        <v>268</v>
      </c>
      <c r="BP1232" s="274" t="s">
        <v>268</v>
      </c>
      <c r="BQ1232" s="274" t="s">
        <v>268</v>
      </c>
      <c r="BR1232" s="274" t="s">
        <v>268</v>
      </c>
      <c r="BS1232" s="274" t="s">
        <v>268</v>
      </c>
      <c r="BT1232" s="274" t="s">
        <v>268</v>
      </c>
      <c r="BU1232" s="274" t="s">
        <v>268</v>
      </c>
      <c r="BV1232" s="274" t="s">
        <v>268</v>
      </c>
      <c r="BW1232" s="274" t="s">
        <v>268</v>
      </c>
      <c r="BX1232" s="274" t="s">
        <v>268</v>
      </c>
      <c r="BY1232" s="295">
        <v>55</v>
      </c>
      <c r="BZ1232" s="295">
        <v>55</v>
      </c>
      <c r="CA1232" s="298" t="s">
        <v>142</v>
      </c>
      <c r="CB1232" s="297">
        <v>122</v>
      </c>
      <c r="CC1232" s="284">
        <f t="shared" si="78"/>
        <v>0</v>
      </c>
      <c r="CD1232" s="295">
        <f t="shared" si="79"/>
        <v>55</v>
      </c>
      <c r="CE1232" s="284">
        <f t="shared" si="80"/>
        <v>0</v>
      </c>
      <c r="CF1232" s="295">
        <f t="shared" si="81"/>
        <v>1</v>
      </c>
      <c r="CG1232" s="274" t="s">
        <v>876</v>
      </c>
      <c r="CH1232" s="274" t="s">
        <v>268</v>
      </c>
      <c r="CI1232" s="274" t="s">
        <v>268</v>
      </c>
      <c r="CJ1232" s="298" t="s">
        <v>268</v>
      </c>
      <c r="CK1232" s="298" t="s">
        <v>736</v>
      </c>
      <c r="CL1232" s="274" t="s">
        <v>268</v>
      </c>
      <c r="CM1232" s="274" t="s">
        <v>268</v>
      </c>
      <c r="CN1232" s="274" t="s">
        <v>268</v>
      </c>
      <c r="CO1232" s="274" t="s">
        <v>268</v>
      </c>
      <c r="CP1232" s="274" t="s">
        <v>268</v>
      </c>
      <c r="CQ1232" s="274" t="s">
        <v>268</v>
      </c>
      <c r="CR1232" s="274" t="s">
        <v>877</v>
      </c>
      <c r="CS1232" s="274">
        <v>79.510000000000005</v>
      </c>
      <c r="CT1232" s="274" t="s">
        <v>268</v>
      </c>
      <c r="CU1232" s="274">
        <v>79.510000000000005</v>
      </c>
      <c r="CV1232" s="274">
        <v>365</v>
      </c>
      <c r="CW1232" s="274" t="s">
        <v>878</v>
      </c>
      <c r="CX1232" s="274" t="s">
        <v>835</v>
      </c>
      <c r="CY1232" s="274" t="s">
        <v>836</v>
      </c>
      <c r="CZ1232" s="274" t="s">
        <v>837</v>
      </c>
      <c r="DA1232" s="274" t="s">
        <v>268</v>
      </c>
      <c r="DB1232" s="274" t="s">
        <v>268</v>
      </c>
      <c r="DC1232" s="274" t="s">
        <v>268</v>
      </c>
      <c r="DD1232" s="274" t="s">
        <v>268</v>
      </c>
      <c r="DE1232" s="274" t="s">
        <v>268</v>
      </c>
      <c r="DF1232" s="274" t="s">
        <v>268</v>
      </c>
      <c r="DG1232" s="299">
        <f>IFERROR(IF(CA1232="D",IF(CK1232="A dispo.",CD1232*VLOOKUP('DATI INPUT'!$F$27,TARIFFE_UD,2,FALSE),CD1232*VLOOKUP(CK1232,TARIFFE_UD,2,FALSE)),CD1232*VLOOKUP(CB1232-100,TARIFFE_UND,2,FALSE)),0)</f>
        <v>43.557271933057571</v>
      </c>
      <c r="DH1232" s="299">
        <f>IFERROR(IF(CA1232="D",IF(CK1232="A dispo.",CF1232*VLOOKUP('DATI INPUT'!$F$27,TARIFFE_UD,3,FALSE),CF1232*VLOOKUP(CK1232,TARIFFE_UD,3,FALSE)),CF1232*VLOOKUP(CB1232-100,TARIFFE_UND,3,FALSE)),0)</f>
        <v>60.367780403072892</v>
      </c>
    </row>
    <row r="1233" spans="1:112" hidden="1" x14ac:dyDescent="0.25">
      <c r="A1233" s="274" t="s">
        <v>9046</v>
      </c>
      <c r="B1233" s="274" t="s">
        <v>9047</v>
      </c>
      <c r="C1233" s="274" t="s">
        <v>1599</v>
      </c>
      <c r="D1233" s="274" t="s">
        <v>9048</v>
      </c>
      <c r="E1233" s="274" t="s">
        <v>268</v>
      </c>
      <c r="F1233" s="274" t="s">
        <v>156</v>
      </c>
      <c r="G1233" s="274" t="s">
        <v>9049</v>
      </c>
      <c r="H1233" s="274" t="s">
        <v>9050</v>
      </c>
      <c r="I1233" s="274" t="s">
        <v>335</v>
      </c>
      <c r="J1233" s="274" t="s">
        <v>156</v>
      </c>
      <c r="K1233" s="274" t="s">
        <v>9051</v>
      </c>
      <c r="L1233" s="274" t="s">
        <v>1844</v>
      </c>
      <c r="M1233" s="274" t="s">
        <v>9052</v>
      </c>
      <c r="N1233" s="274" t="s">
        <v>1184</v>
      </c>
      <c r="O1233" s="274" t="s">
        <v>9053</v>
      </c>
      <c r="P1233" s="274" t="s">
        <v>7023</v>
      </c>
      <c r="Q1233" s="274" t="s">
        <v>1416</v>
      </c>
      <c r="R1233" s="274" t="s">
        <v>268</v>
      </c>
      <c r="S1233" s="274" t="s">
        <v>268</v>
      </c>
      <c r="T1233" s="274" t="s">
        <v>268</v>
      </c>
      <c r="U1233" s="274" t="s">
        <v>268</v>
      </c>
      <c r="V1233" s="274" t="s">
        <v>268</v>
      </c>
      <c r="W1233" s="274" t="s">
        <v>1829</v>
      </c>
      <c r="X1233" s="274" t="s">
        <v>1830</v>
      </c>
      <c r="Y1233" s="274" t="s">
        <v>315</v>
      </c>
      <c r="Z1233" s="274" t="s">
        <v>268</v>
      </c>
      <c r="AA1233" s="274" t="s">
        <v>268</v>
      </c>
      <c r="AB1233" s="274" t="s">
        <v>268</v>
      </c>
      <c r="AC1233" s="274" t="s">
        <v>268</v>
      </c>
      <c r="AD1233" s="274" t="s">
        <v>268</v>
      </c>
      <c r="AE1233" s="274" t="s">
        <v>287</v>
      </c>
      <c r="AF1233" s="274" t="s">
        <v>1811</v>
      </c>
      <c r="AG1233" s="274" t="s">
        <v>875</v>
      </c>
      <c r="AH1233" s="274" t="s">
        <v>1831</v>
      </c>
      <c r="AI1233" s="274" t="s">
        <v>764</v>
      </c>
      <c r="AJ1233" s="274" t="s">
        <v>268</v>
      </c>
      <c r="AK1233" s="274" t="s">
        <v>396</v>
      </c>
      <c r="AL1233" s="274" t="s">
        <v>268</v>
      </c>
      <c r="AM1233" s="274" t="s">
        <v>355</v>
      </c>
      <c r="AN1233" s="274" t="s">
        <v>268</v>
      </c>
      <c r="AO1233" s="274" t="s">
        <v>268</v>
      </c>
      <c r="AP1233" s="274" t="s">
        <v>268</v>
      </c>
      <c r="AQ1233" s="274" t="s">
        <v>268</v>
      </c>
      <c r="AR1233" s="274" t="s">
        <v>268</v>
      </c>
      <c r="AS1233" s="274" t="s">
        <v>268</v>
      </c>
      <c r="AT1233" s="274" t="s">
        <v>268</v>
      </c>
      <c r="AU1233" s="274" t="s">
        <v>268</v>
      </c>
      <c r="AV1233" s="274" t="s">
        <v>268</v>
      </c>
      <c r="AW1233" s="274" t="s">
        <v>268</v>
      </c>
      <c r="AX1233" s="274" t="s">
        <v>268</v>
      </c>
      <c r="AY1233" s="274" t="s">
        <v>268</v>
      </c>
      <c r="AZ1233" s="274" t="s">
        <v>268</v>
      </c>
      <c r="BA1233" s="274" t="s">
        <v>268</v>
      </c>
      <c r="BB1233" s="274" t="s">
        <v>268</v>
      </c>
      <c r="BC1233" s="274" t="s">
        <v>268</v>
      </c>
      <c r="BD1233" s="274" t="s">
        <v>268</v>
      </c>
      <c r="BE1233" s="274" t="s">
        <v>268</v>
      </c>
      <c r="BF1233" s="274" t="s">
        <v>268</v>
      </c>
      <c r="BG1233" s="274" t="s">
        <v>268</v>
      </c>
      <c r="BH1233" s="274" t="s">
        <v>268</v>
      </c>
      <c r="BI1233" s="274" t="s">
        <v>268</v>
      </c>
      <c r="BJ1233" s="274" t="s">
        <v>268</v>
      </c>
      <c r="BK1233" s="274" t="s">
        <v>268</v>
      </c>
      <c r="BL1233" s="274" t="s">
        <v>268</v>
      </c>
      <c r="BM1233" s="274" t="s">
        <v>268</v>
      </c>
      <c r="BN1233" s="274" t="s">
        <v>268</v>
      </c>
      <c r="BO1233" s="274" t="s">
        <v>268</v>
      </c>
      <c r="BP1233" s="274" t="s">
        <v>268</v>
      </c>
      <c r="BQ1233" s="274" t="s">
        <v>268</v>
      </c>
      <c r="BR1233" s="274" t="s">
        <v>268</v>
      </c>
      <c r="BS1233" s="274" t="s">
        <v>268</v>
      </c>
      <c r="BT1233" s="274" t="s">
        <v>268</v>
      </c>
      <c r="BU1233" s="274" t="s">
        <v>268</v>
      </c>
      <c r="BV1233" s="274" t="s">
        <v>268</v>
      </c>
      <c r="BW1233" s="274" t="s">
        <v>268</v>
      </c>
      <c r="BX1233" s="274" t="s">
        <v>268</v>
      </c>
      <c r="BY1233" s="295">
        <v>40</v>
      </c>
      <c r="BZ1233" s="295">
        <v>40</v>
      </c>
      <c r="CA1233" s="298" t="s">
        <v>142</v>
      </c>
      <c r="CB1233" s="297">
        <v>122</v>
      </c>
      <c r="CC1233" s="284">
        <f t="shared" si="78"/>
        <v>0</v>
      </c>
      <c r="CD1233" s="295">
        <f t="shared" si="79"/>
        <v>40</v>
      </c>
      <c r="CE1233" s="284">
        <f t="shared" si="80"/>
        <v>0</v>
      </c>
      <c r="CF1233" s="295">
        <f t="shared" si="81"/>
        <v>1</v>
      </c>
      <c r="CG1233" s="274" t="s">
        <v>876</v>
      </c>
      <c r="CH1233" s="274" t="s">
        <v>268</v>
      </c>
      <c r="CI1233" s="274" t="s">
        <v>268</v>
      </c>
      <c r="CJ1233" s="298" t="s">
        <v>268</v>
      </c>
      <c r="CK1233" s="298" t="s">
        <v>736</v>
      </c>
      <c r="CL1233" s="274" t="s">
        <v>268</v>
      </c>
      <c r="CM1233" s="274" t="s">
        <v>268</v>
      </c>
      <c r="CN1233" s="274" t="s">
        <v>268</v>
      </c>
      <c r="CO1233" s="274" t="s">
        <v>268</v>
      </c>
      <c r="CP1233" s="274" t="s">
        <v>268</v>
      </c>
      <c r="CQ1233" s="274" t="s">
        <v>268</v>
      </c>
      <c r="CR1233" s="274" t="s">
        <v>877</v>
      </c>
      <c r="CS1233" s="274">
        <v>72.16</v>
      </c>
      <c r="CT1233" s="274" t="s">
        <v>268</v>
      </c>
      <c r="CU1233" s="274">
        <v>72.16</v>
      </c>
      <c r="CV1233" s="274">
        <v>365</v>
      </c>
      <c r="CW1233" s="274" t="s">
        <v>878</v>
      </c>
      <c r="CX1233" s="274" t="s">
        <v>835</v>
      </c>
      <c r="CY1233" s="274" t="s">
        <v>836</v>
      </c>
      <c r="CZ1233" s="274" t="s">
        <v>837</v>
      </c>
      <c r="DA1233" s="274" t="s">
        <v>268</v>
      </c>
      <c r="DB1233" s="274" t="s">
        <v>268</v>
      </c>
      <c r="DC1233" s="274" t="s">
        <v>268</v>
      </c>
      <c r="DD1233" s="274" t="s">
        <v>268</v>
      </c>
      <c r="DE1233" s="274" t="s">
        <v>268</v>
      </c>
      <c r="DF1233" s="274" t="s">
        <v>268</v>
      </c>
      <c r="DG1233" s="299">
        <f>IFERROR(IF(CA1233="D",IF(CK1233="A dispo.",CD1233*VLOOKUP('DATI INPUT'!$F$27,TARIFFE_UD,2,FALSE),CD1233*VLOOKUP(CK1233,TARIFFE_UD,2,FALSE)),CD1233*VLOOKUP(CB1233-100,TARIFFE_UND,2,FALSE)),0)</f>
        <v>31.678015951314595</v>
      </c>
      <c r="DH1233" s="299">
        <f>IFERROR(IF(CA1233="D",IF(CK1233="A dispo.",CF1233*VLOOKUP('DATI INPUT'!$F$27,TARIFFE_UD,3,FALSE),CF1233*VLOOKUP(CK1233,TARIFFE_UD,3,FALSE)),CF1233*VLOOKUP(CB1233-100,TARIFFE_UND,3,FALSE)),0)</f>
        <v>60.367780403072892</v>
      </c>
    </row>
    <row r="1234" spans="1:112" hidden="1" x14ac:dyDescent="0.25">
      <c r="A1234" s="274" t="s">
        <v>9054</v>
      </c>
      <c r="B1234" s="274" t="s">
        <v>9055</v>
      </c>
      <c r="C1234" s="274" t="s">
        <v>9056</v>
      </c>
      <c r="D1234" s="274" t="s">
        <v>9057</v>
      </c>
      <c r="E1234" s="274" t="s">
        <v>268</v>
      </c>
      <c r="F1234" s="274" t="s">
        <v>156</v>
      </c>
      <c r="G1234" s="274" t="s">
        <v>9058</v>
      </c>
      <c r="H1234" s="274" t="s">
        <v>9059</v>
      </c>
      <c r="I1234" s="274" t="s">
        <v>982</v>
      </c>
      <c r="J1234" s="274" t="s">
        <v>156</v>
      </c>
      <c r="K1234" s="274" t="s">
        <v>9060</v>
      </c>
      <c r="L1234" s="274" t="s">
        <v>984</v>
      </c>
      <c r="M1234" s="274" t="s">
        <v>9061</v>
      </c>
      <c r="N1234" s="274" t="s">
        <v>9062</v>
      </c>
      <c r="O1234" s="274" t="s">
        <v>9063</v>
      </c>
      <c r="P1234" s="274" t="s">
        <v>9064</v>
      </c>
      <c r="Q1234" s="274" t="s">
        <v>280</v>
      </c>
      <c r="R1234" s="274" t="s">
        <v>268</v>
      </c>
      <c r="S1234" s="274" t="s">
        <v>268</v>
      </c>
      <c r="T1234" s="274" t="s">
        <v>268</v>
      </c>
      <c r="U1234" s="274" t="s">
        <v>268</v>
      </c>
      <c r="V1234" s="274" t="s">
        <v>268</v>
      </c>
      <c r="W1234" s="274" t="s">
        <v>9065</v>
      </c>
      <c r="X1234" s="274" t="s">
        <v>3006</v>
      </c>
      <c r="Y1234" s="274" t="s">
        <v>343</v>
      </c>
      <c r="Z1234" s="274" t="s">
        <v>268</v>
      </c>
      <c r="AA1234" s="274" t="s">
        <v>268</v>
      </c>
      <c r="AB1234" s="274" t="s">
        <v>268</v>
      </c>
      <c r="AC1234" s="274" t="s">
        <v>268</v>
      </c>
      <c r="AD1234" s="274" t="s">
        <v>268</v>
      </c>
      <c r="AE1234" s="274" t="s">
        <v>268</v>
      </c>
      <c r="AF1234" s="274" t="s">
        <v>268</v>
      </c>
      <c r="AG1234" s="274" t="s">
        <v>268</v>
      </c>
      <c r="AH1234" s="274" t="s">
        <v>268</v>
      </c>
      <c r="AI1234" s="274" t="s">
        <v>268</v>
      </c>
      <c r="AJ1234" s="274" t="s">
        <v>268</v>
      </c>
      <c r="AK1234" s="274" t="s">
        <v>268</v>
      </c>
      <c r="AL1234" s="274" t="s">
        <v>268</v>
      </c>
      <c r="AM1234" s="274" t="s">
        <v>268</v>
      </c>
      <c r="AN1234" s="274" t="s">
        <v>268</v>
      </c>
      <c r="AO1234" s="274" t="s">
        <v>268</v>
      </c>
      <c r="AP1234" s="274" t="s">
        <v>268</v>
      </c>
      <c r="AQ1234" s="274" t="s">
        <v>268</v>
      </c>
      <c r="AR1234" s="274" t="s">
        <v>268</v>
      </c>
      <c r="AS1234" s="274" t="s">
        <v>268</v>
      </c>
      <c r="AT1234" s="274" t="s">
        <v>268</v>
      </c>
      <c r="AU1234" s="274" t="s">
        <v>268</v>
      </c>
      <c r="AV1234" s="274" t="s">
        <v>268</v>
      </c>
      <c r="AW1234" s="274" t="s">
        <v>268</v>
      </c>
      <c r="AX1234" s="274" t="s">
        <v>268</v>
      </c>
      <c r="AY1234" s="274" t="s">
        <v>268</v>
      </c>
      <c r="AZ1234" s="274" t="s">
        <v>268</v>
      </c>
      <c r="BA1234" s="274" t="s">
        <v>268</v>
      </c>
      <c r="BB1234" s="274" t="s">
        <v>268</v>
      </c>
      <c r="BC1234" s="274" t="s">
        <v>268</v>
      </c>
      <c r="BD1234" s="274" t="s">
        <v>268</v>
      </c>
      <c r="BE1234" s="274" t="s">
        <v>268</v>
      </c>
      <c r="BF1234" s="274" t="s">
        <v>268</v>
      </c>
      <c r="BG1234" s="274" t="s">
        <v>268</v>
      </c>
      <c r="BH1234" s="274" t="s">
        <v>268</v>
      </c>
      <c r="BI1234" s="274" t="s">
        <v>268</v>
      </c>
      <c r="BJ1234" s="274" t="s">
        <v>268</v>
      </c>
      <c r="BK1234" s="274" t="s">
        <v>268</v>
      </c>
      <c r="BL1234" s="274" t="s">
        <v>268</v>
      </c>
      <c r="BM1234" s="274" t="s">
        <v>268</v>
      </c>
      <c r="BN1234" s="274" t="s">
        <v>268</v>
      </c>
      <c r="BO1234" s="274" t="s">
        <v>268</v>
      </c>
      <c r="BP1234" s="274" t="s">
        <v>268</v>
      </c>
      <c r="BQ1234" s="274" t="s">
        <v>268</v>
      </c>
      <c r="BR1234" s="274" t="s">
        <v>268</v>
      </c>
      <c r="BS1234" s="274" t="s">
        <v>268</v>
      </c>
      <c r="BT1234" s="274" t="s">
        <v>268</v>
      </c>
      <c r="BU1234" s="274" t="s">
        <v>268</v>
      </c>
      <c r="BV1234" s="274" t="s">
        <v>268</v>
      </c>
      <c r="BW1234" s="274" t="s">
        <v>268</v>
      </c>
      <c r="BX1234" s="274" t="s">
        <v>268</v>
      </c>
      <c r="BY1234" s="295">
        <v>50</v>
      </c>
      <c r="BZ1234" s="295">
        <v>50</v>
      </c>
      <c r="CA1234" s="298" t="s">
        <v>142</v>
      </c>
      <c r="CB1234" s="297">
        <v>122</v>
      </c>
      <c r="CC1234" s="284">
        <f t="shared" si="78"/>
        <v>0</v>
      </c>
      <c r="CD1234" s="295">
        <f t="shared" si="79"/>
        <v>50</v>
      </c>
      <c r="CE1234" s="284">
        <f t="shared" si="80"/>
        <v>0</v>
      </c>
      <c r="CF1234" s="295">
        <f t="shared" si="81"/>
        <v>1</v>
      </c>
      <c r="CG1234" s="274" t="s">
        <v>876</v>
      </c>
      <c r="CH1234" s="274" t="s">
        <v>268</v>
      </c>
      <c r="CI1234" s="274" t="s">
        <v>268</v>
      </c>
      <c r="CJ1234" s="298" t="s">
        <v>268</v>
      </c>
      <c r="CK1234" s="298" t="s">
        <v>736</v>
      </c>
      <c r="CL1234" s="274" t="s">
        <v>268</v>
      </c>
      <c r="CM1234" s="274" t="s">
        <v>268</v>
      </c>
      <c r="CN1234" s="274" t="s">
        <v>268</v>
      </c>
      <c r="CO1234" s="274" t="s">
        <v>268</v>
      </c>
      <c r="CP1234" s="274" t="s">
        <v>268</v>
      </c>
      <c r="CQ1234" s="274" t="s">
        <v>268</v>
      </c>
      <c r="CR1234" s="274" t="s">
        <v>877</v>
      </c>
      <c r="CS1234" s="274">
        <v>77.06</v>
      </c>
      <c r="CT1234" s="274" t="s">
        <v>268</v>
      </c>
      <c r="CU1234" s="274">
        <v>77.06</v>
      </c>
      <c r="CV1234" s="274">
        <v>365</v>
      </c>
      <c r="CW1234" s="274" t="s">
        <v>878</v>
      </c>
      <c r="CX1234" s="274" t="s">
        <v>835</v>
      </c>
      <c r="CY1234" s="274" t="s">
        <v>836</v>
      </c>
      <c r="CZ1234" s="274" t="s">
        <v>837</v>
      </c>
      <c r="DA1234" s="274" t="s">
        <v>268</v>
      </c>
      <c r="DB1234" s="274" t="s">
        <v>268</v>
      </c>
      <c r="DC1234" s="274" t="s">
        <v>268</v>
      </c>
      <c r="DD1234" s="274" t="s">
        <v>268</v>
      </c>
      <c r="DE1234" s="274" t="s">
        <v>268</v>
      </c>
      <c r="DF1234" s="274" t="s">
        <v>268</v>
      </c>
      <c r="DG1234" s="299">
        <f>IFERROR(IF(CA1234="D",IF(CK1234="A dispo.",CD1234*VLOOKUP('DATI INPUT'!$F$27,TARIFFE_UD,2,FALSE),CD1234*VLOOKUP(CK1234,TARIFFE_UD,2,FALSE)),CD1234*VLOOKUP(CB1234-100,TARIFFE_UND,2,FALSE)),0)</f>
        <v>39.597519939143247</v>
      </c>
      <c r="DH1234" s="299">
        <f>IFERROR(IF(CA1234="D",IF(CK1234="A dispo.",CF1234*VLOOKUP('DATI INPUT'!$F$27,TARIFFE_UD,3,FALSE),CF1234*VLOOKUP(CK1234,TARIFFE_UD,3,FALSE)),CF1234*VLOOKUP(CB1234-100,TARIFFE_UND,3,FALSE)),0)</f>
        <v>60.367780403072892</v>
      </c>
    </row>
    <row r="1235" spans="1:112" hidden="1" x14ac:dyDescent="0.25">
      <c r="A1235" s="274" t="s">
        <v>9066</v>
      </c>
      <c r="B1235" s="274" t="s">
        <v>9067</v>
      </c>
      <c r="C1235" s="274" t="s">
        <v>1090</v>
      </c>
      <c r="D1235" s="274" t="s">
        <v>9068</v>
      </c>
      <c r="E1235" s="274" t="s">
        <v>268</v>
      </c>
      <c r="F1235" s="274" t="s">
        <v>156</v>
      </c>
      <c r="G1235" s="274" t="s">
        <v>9069</v>
      </c>
      <c r="H1235" s="274" t="s">
        <v>849</v>
      </c>
      <c r="I1235" s="274" t="s">
        <v>3928</v>
      </c>
      <c r="J1235" s="274" t="s">
        <v>156</v>
      </c>
      <c r="K1235" s="274" t="s">
        <v>9070</v>
      </c>
      <c r="L1235" s="274" t="s">
        <v>984</v>
      </c>
      <c r="M1235" s="274" t="s">
        <v>1685</v>
      </c>
      <c r="N1235" s="274" t="s">
        <v>879</v>
      </c>
      <c r="O1235" s="274" t="s">
        <v>998</v>
      </c>
      <c r="P1235" s="274" t="s">
        <v>1293</v>
      </c>
      <c r="Q1235" s="274" t="s">
        <v>294</v>
      </c>
      <c r="R1235" s="274" t="s">
        <v>268</v>
      </c>
      <c r="S1235" s="274" t="s">
        <v>268</v>
      </c>
      <c r="T1235" s="274" t="s">
        <v>268</v>
      </c>
      <c r="U1235" s="274" t="s">
        <v>268</v>
      </c>
      <c r="V1235" s="274" t="s">
        <v>268</v>
      </c>
      <c r="W1235" s="274" t="s">
        <v>7893</v>
      </c>
      <c r="X1235" s="274" t="s">
        <v>2699</v>
      </c>
      <c r="Y1235" s="274" t="s">
        <v>271</v>
      </c>
      <c r="Z1235" s="274" t="s">
        <v>268</v>
      </c>
      <c r="AA1235" s="274" t="s">
        <v>268</v>
      </c>
      <c r="AB1235" s="274" t="s">
        <v>268</v>
      </c>
      <c r="AC1235" s="274" t="s">
        <v>268</v>
      </c>
      <c r="AD1235" s="274" t="s">
        <v>268</v>
      </c>
      <c r="AE1235" s="274" t="s">
        <v>287</v>
      </c>
      <c r="AF1235" s="274" t="s">
        <v>1811</v>
      </c>
      <c r="AG1235" s="274" t="s">
        <v>875</v>
      </c>
      <c r="AH1235" s="274" t="s">
        <v>1831</v>
      </c>
      <c r="AI1235" s="274" t="s">
        <v>7894</v>
      </c>
      <c r="AJ1235" s="274" t="s">
        <v>268</v>
      </c>
      <c r="AK1235" s="274" t="s">
        <v>377</v>
      </c>
      <c r="AL1235" s="274" t="s">
        <v>268</v>
      </c>
      <c r="AM1235" s="274" t="s">
        <v>405</v>
      </c>
      <c r="AN1235" s="274" t="s">
        <v>268</v>
      </c>
      <c r="AO1235" s="274" t="s">
        <v>268</v>
      </c>
      <c r="AP1235" s="274" t="s">
        <v>268</v>
      </c>
      <c r="AQ1235" s="274" t="s">
        <v>268</v>
      </c>
      <c r="AR1235" s="274" t="s">
        <v>268</v>
      </c>
      <c r="AS1235" s="274" t="s">
        <v>268</v>
      </c>
      <c r="AT1235" s="274" t="s">
        <v>268</v>
      </c>
      <c r="AU1235" s="274" t="s">
        <v>268</v>
      </c>
      <c r="AV1235" s="274" t="s">
        <v>268</v>
      </c>
      <c r="AW1235" s="274" t="s">
        <v>268</v>
      </c>
      <c r="AX1235" s="274" t="s">
        <v>268</v>
      </c>
      <c r="AY1235" s="274" t="s">
        <v>268</v>
      </c>
      <c r="AZ1235" s="274" t="s">
        <v>268</v>
      </c>
      <c r="BA1235" s="274" t="s">
        <v>268</v>
      </c>
      <c r="BB1235" s="274" t="s">
        <v>268</v>
      </c>
      <c r="BC1235" s="274" t="s">
        <v>268</v>
      </c>
      <c r="BD1235" s="274" t="s">
        <v>268</v>
      </c>
      <c r="BE1235" s="274" t="s">
        <v>268</v>
      </c>
      <c r="BF1235" s="274" t="s">
        <v>268</v>
      </c>
      <c r="BG1235" s="274" t="s">
        <v>268</v>
      </c>
      <c r="BH1235" s="274" t="s">
        <v>268</v>
      </c>
      <c r="BI1235" s="274" t="s">
        <v>268</v>
      </c>
      <c r="BJ1235" s="274" t="s">
        <v>268</v>
      </c>
      <c r="BK1235" s="274" t="s">
        <v>268</v>
      </c>
      <c r="BL1235" s="274" t="s">
        <v>268</v>
      </c>
      <c r="BM1235" s="274" t="s">
        <v>268</v>
      </c>
      <c r="BN1235" s="274" t="s">
        <v>268</v>
      </c>
      <c r="BO1235" s="274" t="s">
        <v>268</v>
      </c>
      <c r="BP1235" s="274" t="s">
        <v>268</v>
      </c>
      <c r="BQ1235" s="274" t="s">
        <v>268</v>
      </c>
      <c r="BR1235" s="274" t="s">
        <v>268</v>
      </c>
      <c r="BS1235" s="274" t="s">
        <v>268</v>
      </c>
      <c r="BT1235" s="274" t="s">
        <v>268</v>
      </c>
      <c r="BU1235" s="274" t="s">
        <v>268</v>
      </c>
      <c r="BV1235" s="274" t="s">
        <v>268</v>
      </c>
      <c r="BW1235" s="274" t="s">
        <v>268</v>
      </c>
      <c r="BX1235" s="274" t="s">
        <v>268</v>
      </c>
      <c r="BY1235" s="295">
        <v>20</v>
      </c>
      <c r="BZ1235" s="295">
        <v>20</v>
      </c>
      <c r="CA1235" s="298" t="s">
        <v>142</v>
      </c>
      <c r="CB1235" s="297">
        <v>123</v>
      </c>
      <c r="CC1235" s="284">
        <f t="shared" si="78"/>
        <v>0</v>
      </c>
      <c r="CD1235" s="295">
        <f t="shared" si="79"/>
        <v>20</v>
      </c>
      <c r="CE1235" s="284">
        <f t="shared" si="80"/>
        <v>1</v>
      </c>
      <c r="CF1235" s="295">
        <f t="shared" si="81"/>
        <v>0</v>
      </c>
      <c r="CG1235" s="274" t="s">
        <v>1817</v>
      </c>
      <c r="CH1235" s="274" t="s">
        <v>268</v>
      </c>
      <c r="CI1235" s="274" t="s">
        <v>268</v>
      </c>
      <c r="CJ1235" s="298" t="s">
        <v>268</v>
      </c>
      <c r="CK1235" s="298" t="s">
        <v>736</v>
      </c>
      <c r="CL1235" s="274" t="s">
        <v>268</v>
      </c>
      <c r="CM1235" s="274" t="s">
        <v>268</v>
      </c>
      <c r="CN1235" s="274" t="s">
        <v>268</v>
      </c>
      <c r="CO1235" s="274" t="s">
        <v>268</v>
      </c>
      <c r="CP1235" s="274" t="s">
        <v>268</v>
      </c>
      <c r="CQ1235" s="274" t="s">
        <v>268</v>
      </c>
      <c r="CR1235" s="274" t="s">
        <v>877</v>
      </c>
      <c r="CS1235" s="274">
        <v>9.8000000000000007</v>
      </c>
      <c r="CT1235" s="274" t="s">
        <v>268</v>
      </c>
      <c r="CU1235" s="274">
        <v>9.8000000000000007</v>
      </c>
      <c r="CV1235" s="274">
        <v>365</v>
      </c>
      <c r="CW1235" s="274" t="s">
        <v>878</v>
      </c>
      <c r="CX1235" s="274" t="s">
        <v>835</v>
      </c>
      <c r="CY1235" s="274" t="s">
        <v>836</v>
      </c>
      <c r="CZ1235" s="274" t="s">
        <v>837</v>
      </c>
      <c r="DA1235" s="274" t="s">
        <v>268</v>
      </c>
      <c r="DB1235" s="274" t="s">
        <v>268</v>
      </c>
      <c r="DC1235" s="274" t="s">
        <v>268</v>
      </c>
      <c r="DD1235" s="274" t="s">
        <v>268</v>
      </c>
      <c r="DE1235" s="274" t="s">
        <v>268</v>
      </c>
      <c r="DF1235" s="274" t="s">
        <v>268</v>
      </c>
      <c r="DG1235" s="299">
        <f>IFERROR(IF(CA1235="D",IF(CK1235="A dispo.",CD1235*VLOOKUP('DATI INPUT'!$F$27,TARIFFE_UD,2,FALSE),CD1235*VLOOKUP(CK1235,TARIFFE_UD,2,FALSE)),CD1235*VLOOKUP(CB1235-100,TARIFFE_UND,2,FALSE)),0)</f>
        <v>15.839007975657298</v>
      </c>
      <c r="DH1235" s="299">
        <f>IFERROR(IF(CA1235="D",IF(CK1235="A dispo.",CF1235*VLOOKUP('DATI INPUT'!$F$27,TARIFFE_UD,3,FALSE),CF1235*VLOOKUP(CK1235,TARIFFE_UD,3,FALSE)),CF1235*VLOOKUP(CB1235-100,TARIFFE_UND,3,FALSE)),0)</f>
        <v>0</v>
      </c>
    </row>
    <row r="1236" spans="1:112" hidden="1" x14ac:dyDescent="0.25">
      <c r="A1236" s="274" t="s">
        <v>9071</v>
      </c>
      <c r="B1236" s="274" t="s">
        <v>9067</v>
      </c>
      <c r="C1236" s="274" t="s">
        <v>1092</v>
      </c>
      <c r="D1236" s="274" t="s">
        <v>9068</v>
      </c>
      <c r="E1236" s="274" t="s">
        <v>268</v>
      </c>
      <c r="F1236" s="274" t="s">
        <v>156</v>
      </c>
      <c r="G1236" s="274" t="s">
        <v>9069</v>
      </c>
      <c r="H1236" s="274" t="s">
        <v>849</v>
      </c>
      <c r="I1236" s="274" t="s">
        <v>3928</v>
      </c>
      <c r="J1236" s="274" t="s">
        <v>156</v>
      </c>
      <c r="K1236" s="274" t="s">
        <v>9070</v>
      </c>
      <c r="L1236" s="274" t="s">
        <v>984</v>
      </c>
      <c r="M1236" s="274" t="s">
        <v>1685</v>
      </c>
      <c r="N1236" s="274" t="s">
        <v>879</v>
      </c>
      <c r="O1236" s="274" t="s">
        <v>998</v>
      </c>
      <c r="P1236" s="274" t="s">
        <v>1293</v>
      </c>
      <c r="Q1236" s="274" t="s">
        <v>294</v>
      </c>
      <c r="R1236" s="274" t="s">
        <v>268</v>
      </c>
      <c r="S1236" s="274" t="s">
        <v>268</v>
      </c>
      <c r="T1236" s="274" t="s">
        <v>268</v>
      </c>
      <c r="U1236" s="274" t="s">
        <v>268</v>
      </c>
      <c r="V1236" s="274" t="s">
        <v>268</v>
      </c>
      <c r="W1236" s="274" t="s">
        <v>7893</v>
      </c>
      <c r="X1236" s="274" t="s">
        <v>2699</v>
      </c>
      <c r="Y1236" s="274" t="s">
        <v>271</v>
      </c>
      <c r="Z1236" s="274" t="s">
        <v>268</v>
      </c>
      <c r="AA1236" s="274" t="s">
        <v>268</v>
      </c>
      <c r="AB1236" s="274" t="s">
        <v>268</v>
      </c>
      <c r="AC1236" s="274" t="s">
        <v>268</v>
      </c>
      <c r="AD1236" s="274" t="s">
        <v>268</v>
      </c>
      <c r="AE1236" s="274" t="s">
        <v>287</v>
      </c>
      <c r="AF1236" s="274" t="s">
        <v>1811</v>
      </c>
      <c r="AG1236" s="274" t="s">
        <v>875</v>
      </c>
      <c r="AH1236" s="274" t="s">
        <v>1831</v>
      </c>
      <c r="AI1236" s="274" t="s">
        <v>7894</v>
      </c>
      <c r="AJ1236" s="274" t="s">
        <v>268</v>
      </c>
      <c r="AK1236" s="274" t="s">
        <v>381</v>
      </c>
      <c r="AL1236" s="274" t="s">
        <v>268</v>
      </c>
      <c r="AM1236" s="274" t="s">
        <v>405</v>
      </c>
      <c r="AN1236" s="274" t="s">
        <v>268</v>
      </c>
      <c r="AO1236" s="274" t="s">
        <v>268</v>
      </c>
      <c r="AP1236" s="274" t="s">
        <v>268</v>
      </c>
      <c r="AQ1236" s="274" t="s">
        <v>268</v>
      </c>
      <c r="AR1236" s="274" t="s">
        <v>268</v>
      </c>
      <c r="AS1236" s="274" t="s">
        <v>268</v>
      </c>
      <c r="AT1236" s="274" t="s">
        <v>268</v>
      </c>
      <c r="AU1236" s="274" t="s">
        <v>268</v>
      </c>
      <c r="AV1236" s="274" t="s">
        <v>268</v>
      </c>
      <c r="AW1236" s="274" t="s">
        <v>268</v>
      </c>
      <c r="AX1236" s="274" t="s">
        <v>268</v>
      </c>
      <c r="AY1236" s="274" t="s">
        <v>268</v>
      </c>
      <c r="AZ1236" s="274" t="s">
        <v>268</v>
      </c>
      <c r="BA1236" s="274" t="s">
        <v>268</v>
      </c>
      <c r="BB1236" s="274" t="s">
        <v>268</v>
      </c>
      <c r="BC1236" s="274" t="s">
        <v>268</v>
      </c>
      <c r="BD1236" s="274" t="s">
        <v>268</v>
      </c>
      <c r="BE1236" s="274" t="s">
        <v>268</v>
      </c>
      <c r="BF1236" s="274" t="s">
        <v>268</v>
      </c>
      <c r="BG1236" s="274" t="s">
        <v>268</v>
      </c>
      <c r="BH1236" s="274" t="s">
        <v>268</v>
      </c>
      <c r="BI1236" s="274" t="s">
        <v>268</v>
      </c>
      <c r="BJ1236" s="274" t="s">
        <v>268</v>
      </c>
      <c r="BK1236" s="274" t="s">
        <v>268</v>
      </c>
      <c r="BL1236" s="274" t="s">
        <v>268</v>
      </c>
      <c r="BM1236" s="274" t="s">
        <v>268</v>
      </c>
      <c r="BN1236" s="274" t="s">
        <v>268</v>
      </c>
      <c r="BO1236" s="274" t="s">
        <v>268</v>
      </c>
      <c r="BP1236" s="274" t="s">
        <v>268</v>
      </c>
      <c r="BQ1236" s="274" t="s">
        <v>268</v>
      </c>
      <c r="BR1236" s="274" t="s">
        <v>268</v>
      </c>
      <c r="BS1236" s="274" t="s">
        <v>268</v>
      </c>
      <c r="BT1236" s="274" t="s">
        <v>268</v>
      </c>
      <c r="BU1236" s="274" t="s">
        <v>268</v>
      </c>
      <c r="BV1236" s="274" t="s">
        <v>268</v>
      </c>
      <c r="BW1236" s="274" t="s">
        <v>268</v>
      </c>
      <c r="BX1236" s="274" t="s">
        <v>268</v>
      </c>
      <c r="BY1236" s="295" t="s">
        <v>268</v>
      </c>
      <c r="BZ1236" s="295">
        <v>80</v>
      </c>
      <c r="CA1236" s="298" t="s">
        <v>268</v>
      </c>
      <c r="CB1236" s="298" t="s">
        <v>268</v>
      </c>
      <c r="CC1236" s="284">
        <f t="shared" si="78"/>
        <v>0</v>
      </c>
      <c r="CD1236" s="295">
        <f t="shared" si="79"/>
        <v>0</v>
      </c>
      <c r="CE1236" s="284">
        <f t="shared" si="80"/>
        <v>0</v>
      </c>
      <c r="CF1236" s="295">
        <f t="shared" si="81"/>
        <v>0</v>
      </c>
      <c r="CG1236" s="274" t="s">
        <v>268</v>
      </c>
      <c r="CH1236" s="274" t="s">
        <v>268</v>
      </c>
      <c r="CI1236" s="274" t="s">
        <v>268</v>
      </c>
      <c r="CJ1236" s="298" t="s">
        <v>268</v>
      </c>
      <c r="CK1236" s="298" t="s">
        <v>736</v>
      </c>
      <c r="CL1236" s="274" t="s">
        <v>268</v>
      </c>
      <c r="CM1236" s="274" t="s">
        <v>268</v>
      </c>
      <c r="CN1236" s="274" t="s">
        <v>268</v>
      </c>
      <c r="CO1236" s="274" t="s">
        <v>268</v>
      </c>
      <c r="CP1236" s="274" t="s">
        <v>268</v>
      </c>
      <c r="CQ1236" s="274" t="s">
        <v>268</v>
      </c>
      <c r="CR1236" s="274" t="s">
        <v>877</v>
      </c>
      <c r="CS1236" s="274" t="s">
        <v>268</v>
      </c>
      <c r="CT1236" s="274" t="s">
        <v>268</v>
      </c>
      <c r="CU1236" s="274" t="s">
        <v>268</v>
      </c>
      <c r="CV1236" s="367">
        <v>0</v>
      </c>
      <c r="CW1236" s="274" t="s">
        <v>268</v>
      </c>
      <c r="CX1236" s="274" t="s">
        <v>268</v>
      </c>
      <c r="CY1236" s="274" t="s">
        <v>836</v>
      </c>
      <c r="CZ1236" s="274" t="s">
        <v>837</v>
      </c>
      <c r="DA1236" s="274" t="s">
        <v>268</v>
      </c>
      <c r="DB1236" s="274" t="s">
        <v>268</v>
      </c>
      <c r="DC1236" s="274" t="s">
        <v>268</v>
      </c>
      <c r="DD1236" s="274" t="s">
        <v>268</v>
      </c>
      <c r="DE1236" s="274" t="s">
        <v>268</v>
      </c>
      <c r="DF1236" s="274" t="s">
        <v>268</v>
      </c>
      <c r="DG1236" s="299">
        <f>IFERROR(IF(CA1236="D",IF(CK1236="A dispo.",CD1236*VLOOKUP('DATI INPUT'!$F$27,TARIFFE_UD,2,FALSE),CD1236*VLOOKUP(CK1236,TARIFFE_UD,2,FALSE)),CD1236*VLOOKUP(CB1236-100,TARIFFE_UND,2,FALSE)),0)</f>
        <v>0</v>
      </c>
      <c r="DH1236" s="299">
        <f>IFERROR(IF(CA1236="D",IF(CK1236="A dispo.",CF1236*VLOOKUP('DATI INPUT'!$F$27,TARIFFE_UD,3,FALSE),CF1236*VLOOKUP(CK1236,TARIFFE_UD,3,FALSE)),CF1236*VLOOKUP(CB1236-100,TARIFFE_UND,3,FALSE)),0)</f>
        <v>0</v>
      </c>
    </row>
    <row r="1237" spans="1:112" x14ac:dyDescent="0.25">
      <c r="A1237" s="274" t="s">
        <v>9072</v>
      </c>
      <c r="B1237" s="274" t="s">
        <v>1682</v>
      </c>
      <c r="C1237" s="274" t="s">
        <v>9073</v>
      </c>
      <c r="D1237" s="274" t="s">
        <v>8052</v>
      </c>
      <c r="E1237" s="274" t="s">
        <v>268</v>
      </c>
      <c r="F1237" s="274" t="s">
        <v>156</v>
      </c>
      <c r="G1237" s="274" t="s">
        <v>8053</v>
      </c>
      <c r="H1237" s="274" t="s">
        <v>4273</v>
      </c>
      <c r="I1237" s="274" t="s">
        <v>369</v>
      </c>
      <c r="J1237" s="274" t="s">
        <v>156</v>
      </c>
      <c r="K1237" s="274" t="s">
        <v>1300</v>
      </c>
      <c r="L1237" s="274" t="s">
        <v>984</v>
      </c>
      <c r="M1237" s="274" t="s">
        <v>3922</v>
      </c>
      <c r="N1237" s="274" t="s">
        <v>984</v>
      </c>
      <c r="O1237" s="274" t="s">
        <v>873</v>
      </c>
      <c r="P1237" s="274" t="s">
        <v>2506</v>
      </c>
      <c r="Q1237" s="274" t="s">
        <v>304</v>
      </c>
      <c r="R1237" s="274" t="s">
        <v>268</v>
      </c>
      <c r="S1237" s="274" t="s">
        <v>268</v>
      </c>
      <c r="T1237" s="274" t="s">
        <v>268</v>
      </c>
      <c r="U1237" s="274" t="s">
        <v>268</v>
      </c>
      <c r="V1237" s="274" t="s">
        <v>268</v>
      </c>
      <c r="W1237" s="274" t="s">
        <v>3922</v>
      </c>
      <c r="X1237" s="274" t="s">
        <v>2506</v>
      </c>
      <c r="Y1237" s="274" t="s">
        <v>304</v>
      </c>
      <c r="Z1237" s="274" t="s">
        <v>268</v>
      </c>
      <c r="AA1237" s="274" t="s">
        <v>268</v>
      </c>
      <c r="AB1237" s="274" t="s">
        <v>268</v>
      </c>
      <c r="AC1237" s="274" t="s">
        <v>268</v>
      </c>
      <c r="AD1237" s="274" t="s">
        <v>268</v>
      </c>
      <c r="AE1237" s="274" t="s">
        <v>268</v>
      </c>
      <c r="AF1237" s="274" t="s">
        <v>268</v>
      </c>
      <c r="AG1237" s="274" t="s">
        <v>268</v>
      </c>
      <c r="AH1237" s="274" t="s">
        <v>268</v>
      </c>
      <c r="AI1237" s="274" t="s">
        <v>268</v>
      </c>
      <c r="AJ1237" s="274" t="s">
        <v>268</v>
      </c>
      <c r="AK1237" s="274" t="s">
        <v>268</v>
      </c>
      <c r="AL1237" s="274" t="s">
        <v>268</v>
      </c>
      <c r="AM1237" s="274" t="s">
        <v>268</v>
      </c>
      <c r="AN1237" s="274" t="s">
        <v>268</v>
      </c>
      <c r="AO1237" s="274" t="s">
        <v>268</v>
      </c>
      <c r="AP1237" s="274" t="s">
        <v>268</v>
      </c>
      <c r="AQ1237" s="274" t="s">
        <v>268</v>
      </c>
      <c r="AR1237" s="274" t="s">
        <v>268</v>
      </c>
      <c r="AS1237" s="274" t="s">
        <v>268</v>
      </c>
      <c r="AT1237" s="274" t="s">
        <v>268</v>
      </c>
      <c r="AU1237" s="274" t="s">
        <v>268</v>
      </c>
      <c r="AV1237" s="274" t="s">
        <v>268</v>
      </c>
      <c r="AW1237" s="274" t="s">
        <v>268</v>
      </c>
      <c r="AX1237" s="274" t="s">
        <v>268</v>
      </c>
      <c r="AY1237" s="274" t="s">
        <v>268</v>
      </c>
      <c r="AZ1237" s="274" t="s">
        <v>268</v>
      </c>
      <c r="BA1237" s="274" t="s">
        <v>268</v>
      </c>
      <c r="BB1237" s="274" t="s">
        <v>268</v>
      </c>
      <c r="BC1237" s="274" t="s">
        <v>268</v>
      </c>
      <c r="BD1237" s="274" t="s">
        <v>268</v>
      </c>
      <c r="BE1237" s="274" t="s">
        <v>268</v>
      </c>
      <c r="BF1237" s="274" t="s">
        <v>268</v>
      </c>
      <c r="BG1237" s="274" t="s">
        <v>268</v>
      </c>
      <c r="BH1237" s="274" t="s">
        <v>268</v>
      </c>
      <c r="BI1237" s="274" t="s">
        <v>268</v>
      </c>
      <c r="BJ1237" s="274" t="s">
        <v>268</v>
      </c>
      <c r="BK1237" s="274" t="s">
        <v>268</v>
      </c>
      <c r="BL1237" s="274" t="s">
        <v>268</v>
      </c>
      <c r="BM1237" s="274" t="s">
        <v>268</v>
      </c>
      <c r="BN1237" s="274" t="s">
        <v>268</v>
      </c>
      <c r="BO1237" s="274" t="s">
        <v>268</v>
      </c>
      <c r="BP1237" s="274" t="s">
        <v>268</v>
      </c>
      <c r="BQ1237" s="274" t="s">
        <v>268</v>
      </c>
      <c r="BR1237" s="274" t="s">
        <v>268</v>
      </c>
      <c r="BS1237" s="274" t="s">
        <v>268</v>
      </c>
      <c r="BT1237" s="274" t="s">
        <v>268</v>
      </c>
      <c r="BU1237" s="274" t="s">
        <v>268</v>
      </c>
      <c r="BV1237" s="274" t="s">
        <v>268</v>
      </c>
      <c r="BW1237" s="274" t="s">
        <v>268</v>
      </c>
      <c r="BX1237" s="274" t="s">
        <v>268</v>
      </c>
      <c r="BY1237" s="295">
        <v>18</v>
      </c>
      <c r="BZ1237" s="295">
        <v>18</v>
      </c>
      <c r="CA1237" s="298" t="s">
        <v>142</v>
      </c>
      <c r="CB1237" s="297">
        <v>123</v>
      </c>
      <c r="CC1237" s="284">
        <f t="shared" si="78"/>
        <v>0</v>
      </c>
      <c r="CD1237" s="295">
        <f t="shared" si="79"/>
        <v>18</v>
      </c>
      <c r="CE1237" s="284">
        <f t="shared" si="80"/>
        <v>1</v>
      </c>
      <c r="CF1237" s="295">
        <f t="shared" si="81"/>
        <v>0</v>
      </c>
      <c r="CG1237" s="274" t="s">
        <v>1817</v>
      </c>
      <c r="CH1237" s="274" t="s">
        <v>268</v>
      </c>
      <c r="CI1237" s="274" t="s">
        <v>268</v>
      </c>
      <c r="CJ1237" s="298" t="s">
        <v>271</v>
      </c>
      <c r="CK1237" s="297">
        <v>1</v>
      </c>
      <c r="CL1237" s="274" t="s">
        <v>268</v>
      </c>
      <c r="CM1237" s="274" t="s">
        <v>268</v>
      </c>
      <c r="CN1237" s="274" t="s">
        <v>268</v>
      </c>
      <c r="CO1237" s="274" t="s">
        <v>268</v>
      </c>
      <c r="CP1237" s="274" t="s">
        <v>268</v>
      </c>
      <c r="CQ1237" s="274" t="s">
        <v>268</v>
      </c>
      <c r="CR1237" s="274" t="s">
        <v>877</v>
      </c>
      <c r="CS1237" s="274">
        <v>6.84</v>
      </c>
      <c r="CT1237" s="274" t="s">
        <v>268</v>
      </c>
      <c r="CU1237" s="274">
        <v>6.84</v>
      </c>
      <c r="CV1237" s="274">
        <v>365</v>
      </c>
      <c r="CW1237" s="274" t="s">
        <v>878</v>
      </c>
      <c r="CX1237" s="274" t="s">
        <v>835</v>
      </c>
      <c r="CY1237" s="274" t="s">
        <v>836</v>
      </c>
      <c r="CZ1237" s="274" t="s">
        <v>837</v>
      </c>
      <c r="DA1237" s="274" t="s">
        <v>268</v>
      </c>
      <c r="DB1237" s="274" t="s">
        <v>268</v>
      </c>
      <c r="DC1237" s="274" t="s">
        <v>268</v>
      </c>
      <c r="DD1237" s="274" t="s">
        <v>268</v>
      </c>
      <c r="DE1237" s="274" t="s">
        <v>268</v>
      </c>
      <c r="DF1237" s="274" t="s">
        <v>268</v>
      </c>
      <c r="DG1237" s="299">
        <f>IFERROR(IF(CA1237="D",IF(CK1237="A dispo.",CD1237*VLOOKUP('DATI INPUT'!$F$27,TARIFFE_UD,2,FALSE),CD1237*VLOOKUP(CK1237,TARIFFE_UD,2,FALSE)),CD1237*VLOOKUP(CB1237-100,TARIFFE_UND,2,FALSE)),0)</f>
        <v>11.087305582960109</v>
      </c>
      <c r="DH1237" s="299">
        <f>IFERROR(IF(CA1237="D",IF(CK1237="A dispo.",CF1237*VLOOKUP('DATI INPUT'!$F$27,TARIFFE_UD,3,FALSE),CF1237*VLOOKUP(CK1237,TARIFFE_UD,3,FALSE)),CF1237*VLOOKUP(CB1237-100,TARIFFE_UND,3,FALSE)),0)</f>
        <v>0</v>
      </c>
    </row>
    <row r="1238" spans="1:112" hidden="1" x14ac:dyDescent="0.25">
      <c r="A1238" s="274" t="s">
        <v>9074</v>
      </c>
      <c r="B1238" s="274" t="s">
        <v>8534</v>
      </c>
      <c r="C1238" s="274" t="s">
        <v>9075</v>
      </c>
      <c r="D1238" s="274" t="s">
        <v>8536</v>
      </c>
      <c r="E1238" s="274" t="s">
        <v>268</v>
      </c>
      <c r="F1238" s="274" t="s">
        <v>156</v>
      </c>
      <c r="G1238" s="274" t="s">
        <v>8537</v>
      </c>
      <c r="H1238" s="274" t="s">
        <v>3307</v>
      </c>
      <c r="I1238" s="274" t="s">
        <v>302</v>
      </c>
      <c r="J1238" s="274" t="s">
        <v>156</v>
      </c>
      <c r="K1238" s="274" t="s">
        <v>8538</v>
      </c>
      <c r="L1238" s="274" t="s">
        <v>8539</v>
      </c>
      <c r="M1238" s="274" t="s">
        <v>8540</v>
      </c>
      <c r="N1238" s="274" t="s">
        <v>8541</v>
      </c>
      <c r="O1238" s="274" t="s">
        <v>8542</v>
      </c>
      <c r="P1238" s="274" t="s">
        <v>8543</v>
      </c>
      <c r="Q1238" s="274" t="s">
        <v>315</v>
      </c>
      <c r="R1238" s="274" t="s">
        <v>268</v>
      </c>
      <c r="S1238" s="274" t="s">
        <v>268</v>
      </c>
      <c r="T1238" s="274" t="s">
        <v>268</v>
      </c>
      <c r="U1238" s="274" t="s">
        <v>268</v>
      </c>
      <c r="V1238" s="274" t="s">
        <v>268</v>
      </c>
      <c r="W1238" s="274" t="s">
        <v>3827</v>
      </c>
      <c r="X1238" s="274" t="s">
        <v>1922</v>
      </c>
      <c r="Y1238" s="274" t="s">
        <v>484</v>
      </c>
      <c r="Z1238" s="274" t="s">
        <v>268</v>
      </c>
      <c r="AA1238" s="274" t="s">
        <v>268</v>
      </c>
      <c r="AB1238" s="274" t="s">
        <v>268</v>
      </c>
      <c r="AC1238" s="274" t="s">
        <v>268</v>
      </c>
      <c r="AD1238" s="274" t="s">
        <v>268</v>
      </c>
      <c r="AE1238" s="274" t="s">
        <v>287</v>
      </c>
      <c r="AF1238" s="274" t="s">
        <v>1811</v>
      </c>
      <c r="AG1238" s="274" t="s">
        <v>875</v>
      </c>
      <c r="AH1238" s="274" t="s">
        <v>1848</v>
      </c>
      <c r="AI1238" s="274" t="s">
        <v>1025</v>
      </c>
      <c r="AJ1238" s="274" t="s">
        <v>268</v>
      </c>
      <c r="AK1238" s="274" t="s">
        <v>381</v>
      </c>
      <c r="AL1238" s="274" t="s">
        <v>268</v>
      </c>
      <c r="AM1238" s="274" t="s">
        <v>405</v>
      </c>
      <c r="AN1238" s="274" t="s">
        <v>268</v>
      </c>
      <c r="AO1238" s="274" t="s">
        <v>268</v>
      </c>
      <c r="AP1238" s="274" t="s">
        <v>268</v>
      </c>
      <c r="AQ1238" s="274" t="s">
        <v>268</v>
      </c>
      <c r="AR1238" s="274" t="s">
        <v>268</v>
      </c>
      <c r="AS1238" s="274" t="s">
        <v>268</v>
      </c>
      <c r="AT1238" s="274" t="s">
        <v>268</v>
      </c>
      <c r="AU1238" s="274" t="s">
        <v>268</v>
      </c>
      <c r="AV1238" s="274" t="s">
        <v>268</v>
      </c>
      <c r="AW1238" s="274" t="s">
        <v>268</v>
      </c>
      <c r="AX1238" s="274" t="s">
        <v>268</v>
      </c>
      <c r="AY1238" s="274" t="s">
        <v>268</v>
      </c>
      <c r="AZ1238" s="274" t="s">
        <v>268</v>
      </c>
      <c r="BA1238" s="274" t="s">
        <v>268</v>
      </c>
      <c r="BB1238" s="274" t="s">
        <v>268</v>
      </c>
      <c r="BC1238" s="274" t="s">
        <v>268</v>
      </c>
      <c r="BD1238" s="274" t="s">
        <v>268</v>
      </c>
      <c r="BE1238" s="274" t="s">
        <v>268</v>
      </c>
      <c r="BF1238" s="274" t="s">
        <v>268</v>
      </c>
      <c r="BG1238" s="274" t="s">
        <v>268</v>
      </c>
      <c r="BH1238" s="274" t="s">
        <v>268</v>
      </c>
      <c r="BI1238" s="274" t="s">
        <v>268</v>
      </c>
      <c r="BJ1238" s="274" t="s">
        <v>268</v>
      </c>
      <c r="BK1238" s="274" t="s">
        <v>268</v>
      </c>
      <c r="BL1238" s="274" t="s">
        <v>268</v>
      </c>
      <c r="BM1238" s="274" t="s">
        <v>268</v>
      </c>
      <c r="BN1238" s="274" t="s">
        <v>268</v>
      </c>
      <c r="BO1238" s="274" t="s">
        <v>268</v>
      </c>
      <c r="BP1238" s="274" t="s">
        <v>268</v>
      </c>
      <c r="BQ1238" s="274" t="s">
        <v>268</v>
      </c>
      <c r="BR1238" s="274" t="s">
        <v>268</v>
      </c>
      <c r="BS1238" s="274" t="s">
        <v>268</v>
      </c>
      <c r="BT1238" s="274" t="s">
        <v>268</v>
      </c>
      <c r="BU1238" s="274" t="s">
        <v>268</v>
      </c>
      <c r="BV1238" s="274" t="s">
        <v>268</v>
      </c>
      <c r="BW1238" s="274" t="s">
        <v>268</v>
      </c>
      <c r="BX1238" s="274" t="s">
        <v>268</v>
      </c>
      <c r="BY1238" s="295">
        <v>39</v>
      </c>
      <c r="BZ1238" s="295">
        <v>39</v>
      </c>
      <c r="CA1238" s="298" t="s">
        <v>142</v>
      </c>
      <c r="CB1238" s="297">
        <v>122</v>
      </c>
      <c r="CC1238" s="284">
        <f t="shared" si="78"/>
        <v>0</v>
      </c>
      <c r="CD1238" s="295">
        <f t="shared" si="79"/>
        <v>39</v>
      </c>
      <c r="CE1238" s="284">
        <f t="shared" si="80"/>
        <v>0</v>
      </c>
      <c r="CF1238" s="295">
        <f t="shared" si="81"/>
        <v>1</v>
      </c>
      <c r="CG1238" s="274" t="s">
        <v>876</v>
      </c>
      <c r="CH1238" s="274" t="s">
        <v>268</v>
      </c>
      <c r="CI1238" s="274" t="s">
        <v>268</v>
      </c>
      <c r="CJ1238" s="298" t="s">
        <v>268</v>
      </c>
      <c r="CK1238" s="298" t="s">
        <v>736</v>
      </c>
      <c r="CL1238" s="274" t="s">
        <v>268</v>
      </c>
      <c r="CM1238" s="274" t="s">
        <v>268</v>
      </c>
      <c r="CN1238" s="274" t="s">
        <v>268</v>
      </c>
      <c r="CO1238" s="274" t="s">
        <v>268</v>
      </c>
      <c r="CP1238" s="274" t="s">
        <v>268</v>
      </c>
      <c r="CQ1238" s="274" t="s">
        <v>268</v>
      </c>
      <c r="CR1238" s="274" t="s">
        <v>877</v>
      </c>
      <c r="CS1238" s="274">
        <v>71.67</v>
      </c>
      <c r="CT1238" s="274" t="s">
        <v>268</v>
      </c>
      <c r="CU1238" s="274">
        <v>71.67</v>
      </c>
      <c r="CV1238" s="274">
        <v>365</v>
      </c>
      <c r="CW1238" s="274" t="s">
        <v>878</v>
      </c>
      <c r="CX1238" s="274" t="s">
        <v>835</v>
      </c>
      <c r="CY1238" s="274" t="s">
        <v>836</v>
      </c>
      <c r="CZ1238" s="274" t="s">
        <v>837</v>
      </c>
      <c r="DA1238" s="274" t="s">
        <v>268</v>
      </c>
      <c r="DB1238" s="274" t="s">
        <v>268</v>
      </c>
      <c r="DC1238" s="274" t="s">
        <v>268</v>
      </c>
      <c r="DD1238" s="274" t="s">
        <v>268</v>
      </c>
      <c r="DE1238" s="274" t="s">
        <v>268</v>
      </c>
      <c r="DF1238" s="274" t="s">
        <v>268</v>
      </c>
      <c r="DG1238" s="299">
        <f>IFERROR(IF(CA1238="D",IF(CK1238="A dispo.",CD1238*VLOOKUP('DATI INPUT'!$F$27,TARIFFE_UD,2,FALSE),CD1238*VLOOKUP(CK1238,TARIFFE_UD,2,FALSE)),CD1238*VLOOKUP(CB1238-100,TARIFFE_UND,2,FALSE)),0)</f>
        <v>30.886065552531729</v>
      </c>
      <c r="DH1238" s="299">
        <f>IFERROR(IF(CA1238="D",IF(CK1238="A dispo.",CF1238*VLOOKUP('DATI INPUT'!$F$27,TARIFFE_UD,3,FALSE),CF1238*VLOOKUP(CK1238,TARIFFE_UD,3,FALSE)),CF1238*VLOOKUP(CB1238-100,TARIFFE_UND,3,FALSE)),0)</f>
        <v>60.367780403072892</v>
      </c>
    </row>
    <row r="1239" spans="1:112" x14ac:dyDescent="0.25">
      <c r="A1239" s="274" t="s">
        <v>9076</v>
      </c>
      <c r="B1239" s="274" t="s">
        <v>9077</v>
      </c>
      <c r="C1239" s="274" t="s">
        <v>9078</v>
      </c>
      <c r="D1239" s="274" t="s">
        <v>9079</v>
      </c>
      <c r="E1239" s="274" t="s">
        <v>268</v>
      </c>
      <c r="F1239" s="274" t="s">
        <v>156</v>
      </c>
      <c r="G1239" s="274" t="s">
        <v>9080</v>
      </c>
      <c r="H1239" s="274" t="s">
        <v>959</v>
      </c>
      <c r="I1239" s="274" t="s">
        <v>415</v>
      </c>
      <c r="J1239" s="274" t="s">
        <v>274</v>
      </c>
      <c r="K1239" s="274" t="s">
        <v>9081</v>
      </c>
      <c r="L1239" s="274" t="s">
        <v>1135</v>
      </c>
      <c r="M1239" s="274" t="s">
        <v>7789</v>
      </c>
      <c r="N1239" s="274" t="s">
        <v>984</v>
      </c>
      <c r="O1239" s="274" t="s">
        <v>873</v>
      </c>
      <c r="P1239" s="274" t="s">
        <v>1934</v>
      </c>
      <c r="Q1239" s="274" t="s">
        <v>503</v>
      </c>
      <c r="R1239" s="274" t="s">
        <v>268</v>
      </c>
      <c r="S1239" s="274" t="s">
        <v>268</v>
      </c>
      <c r="T1239" s="274" t="s">
        <v>268</v>
      </c>
      <c r="U1239" s="274" t="s">
        <v>268</v>
      </c>
      <c r="V1239" s="274" t="s">
        <v>268</v>
      </c>
      <c r="W1239" s="274" t="s">
        <v>7789</v>
      </c>
      <c r="X1239" s="274" t="s">
        <v>1934</v>
      </c>
      <c r="Y1239" s="274" t="s">
        <v>503</v>
      </c>
      <c r="Z1239" s="274" t="s">
        <v>268</v>
      </c>
      <c r="AA1239" s="274" t="s">
        <v>268</v>
      </c>
      <c r="AB1239" s="274" t="s">
        <v>268</v>
      </c>
      <c r="AC1239" s="274" t="s">
        <v>268</v>
      </c>
      <c r="AD1239" s="274" t="s">
        <v>268</v>
      </c>
      <c r="AE1239" s="274" t="s">
        <v>287</v>
      </c>
      <c r="AF1239" s="274" t="s">
        <v>1811</v>
      </c>
      <c r="AG1239" s="274" t="s">
        <v>875</v>
      </c>
      <c r="AH1239" s="274" t="s">
        <v>1935</v>
      </c>
      <c r="AI1239" s="274" t="s">
        <v>4309</v>
      </c>
      <c r="AJ1239" s="274" t="s">
        <v>268</v>
      </c>
      <c r="AK1239" s="274" t="s">
        <v>410</v>
      </c>
      <c r="AL1239" s="274" t="s">
        <v>268</v>
      </c>
      <c r="AM1239" s="274" t="s">
        <v>411</v>
      </c>
      <c r="AN1239" s="274" t="s">
        <v>287</v>
      </c>
      <c r="AO1239" s="274" t="s">
        <v>1811</v>
      </c>
      <c r="AP1239" s="274" t="s">
        <v>875</v>
      </c>
      <c r="AQ1239" s="274" t="s">
        <v>1935</v>
      </c>
      <c r="AR1239" s="274" t="s">
        <v>4309</v>
      </c>
      <c r="AS1239" s="274" t="s">
        <v>268</v>
      </c>
      <c r="AT1239" s="274" t="s">
        <v>382</v>
      </c>
      <c r="AU1239" s="274" t="s">
        <v>268</v>
      </c>
      <c r="AV1239" s="274" t="s">
        <v>411</v>
      </c>
      <c r="AW1239" s="274" t="s">
        <v>287</v>
      </c>
      <c r="AX1239" s="274" t="s">
        <v>1811</v>
      </c>
      <c r="AY1239" s="274" t="s">
        <v>875</v>
      </c>
      <c r="AZ1239" s="274" t="s">
        <v>1935</v>
      </c>
      <c r="BA1239" s="274" t="s">
        <v>4309</v>
      </c>
      <c r="BB1239" s="274" t="s">
        <v>268</v>
      </c>
      <c r="BC1239" s="274" t="s">
        <v>467</v>
      </c>
      <c r="BD1239" s="274" t="s">
        <v>268</v>
      </c>
      <c r="BE1239" s="274" t="s">
        <v>355</v>
      </c>
      <c r="BF1239" s="274" t="s">
        <v>268</v>
      </c>
      <c r="BG1239" s="274" t="s">
        <v>268</v>
      </c>
      <c r="BH1239" s="274" t="s">
        <v>268</v>
      </c>
      <c r="BI1239" s="274" t="s">
        <v>268</v>
      </c>
      <c r="BJ1239" s="274" t="s">
        <v>268</v>
      </c>
      <c r="BK1239" s="274" t="s">
        <v>268</v>
      </c>
      <c r="BL1239" s="274" t="s">
        <v>268</v>
      </c>
      <c r="BM1239" s="274" t="s">
        <v>268</v>
      </c>
      <c r="BN1239" s="274" t="s">
        <v>268</v>
      </c>
      <c r="BO1239" s="274" t="s">
        <v>268</v>
      </c>
      <c r="BP1239" s="274" t="s">
        <v>268</v>
      </c>
      <c r="BQ1239" s="274" t="s">
        <v>268</v>
      </c>
      <c r="BR1239" s="274" t="s">
        <v>268</v>
      </c>
      <c r="BS1239" s="274" t="s">
        <v>268</v>
      </c>
      <c r="BT1239" s="274" t="s">
        <v>268</v>
      </c>
      <c r="BU1239" s="274" t="s">
        <v>268</v>
      </c>
      <c r="BV1239" s="274" t="s">
        <v>268</v>
      </c>
      <c r="BW1239" s="274" t="s">
        <v>268</v>
      </c>
      <c r="BX1239" s="274" t="s">
        <v>268</v>
      </c>
      <c r="BY1239" s="295">
        <v>111</v>
      </c>
      <c r="BZ1239" s="295">
        <v>111</v>
      </c>
      <c r="CA1239" s="298" t="s">
        <v>142</v>
      </c>
      <c r="CB1239" s="297">
        <v>122</v>
      </c>
      <c r="CC1239" s="284">
        <f t="shared" si="78"/>
        <v>0</v>
      </c>
      <c r="CD1239" s="295">
        <f t="shared" si="79"/>
        <v>111.00000000000001</v>
      </c>
      <c r="CE1239" s="284">
        <f t="shared" si="80"/>
        <v>0</v>
      </c>
      <c r="CF1239" s="295">
        <f t="shared" si="81"/>
        <v>1</v>
      </c>
      <c r="CG1239" s="274" t="s">
        <v>876</v>
      </c>
      <c r="CH1239" s="274" t="s">
        <v>268</v>
      </c>
      <c r="CI1239" s="274" t="s">
        <v>268</v>
      </c>
      <c r="CJ1239" s="298" t="s">
        <v>280</v>
      </c>
      <c r="CK1239" s="297">
        <v>2</v>
      </c>
      <c r="CL1239" s="274" t="s">
        <v>268</v>
      </c>
      <c r="CM1239" s="274" t="s">
        <v>268</v>
      </c>
      <c r="CN1239" s="274" t="s">
        <v>268</v>
      </c>
      <c r="CO1239" s="274" t="s">
        <v>268</v>
      </c>
      <c r="CP1239" s="274" t="s">
        <v>268</v>
      </c>
      <c r="CQ1239" s="274" t="s">
        <v>268</v>
      </c>
      <c r="CR1239" s="274" t="s">
        <v>877</v>
      </c>
      <c r="CS1239" s="274">
        <v>102.51</v>
      </c>
      <c r="CT1239" s="274" t="s">
        <v>268</v>
      </c>
      <c r="CU1239" s="274">
        <v>102.51</v>
      </c>
      <c r="CV1239" s="274">
        <v>365</v>
      </c>
      <c r="CW1239" s="274" t="s">
        <v>878</v>
      </c>
      <c r="CX1239" s="274" t="s">
        <v>835</v>
      </c>
      <c r="CY1239" s="274" t="s">
        <v>836</v>
      </c>
      <c r="CZ1239" s="274" t="s">
        <v>837</v>
      </c>
      <c r="DA1239" s="274" t="s">
        <v>268</v>
      </c>
      <c r="DB1239" s="274" t="s">
        <v>268</v>
      </c>
      <c r="DC1239" s="274" t="s">
        <v>268</v>
      </c>
      <c r="DD1239" s="274" t="s">
        <v>268</v>
      </c>
      <c r="DE1239" s="274" t="s">
        <v>268</v>
      </c>
      <c r="DF1239" s="274" t="s">
        <v>268</v>
      </c>
      <c r="DG1239" s="299">
        <f>IFERROR(IF(CA1239="D",IF(CK1239="A dispo.",CD1239*VLOOKUP('DATI INPUT'!$F$27,TARIFFE_UD,2,FALSE),CD1239*VLOOKUP(CK1239,TARIFFE_UD,2,FALSE)),CD1239*VLOOKUP(CB1239-100,TARIFFE_UND,2,FALSE)),0)</f>
        <v>79.76700405518524</v>
      </c>
      <c r="DH1239" s="299">
        <f>IFERROR(IF(CA1239="D",IF(CK1239="A dispo.",CF1239*VLOOKUP('DATI INPUT'!$F$27,TARIFFE_UD,3,FALSE),CF1239*VLOOKUP(CK1239,TARIFFE_UD,3,FALSE)),CF1239*VLOOKUP(CB1239-100,TARIFFE_UND,3,FALSE)),0)</f>
        <v>46.077822723118445</v>
      </c>
    </row>
    <row r="1240" spans="1:112" x14ac:dyDescent="0.25">
      <c r="A1240" s="274" t="s">
        <v>9082</v>
      </c>
      <c r="B1240" s="274" t="s">
        <v>9077</v>
      </c>
      <c r="C1240" s="274" t="s">
        <v>9083</v>
      </c>
      <c r="D1240" s="274" t="s">
        <v>9079</v>
      </c>
      <c r="E1240" s="274" t="s">
        <v>268</v>
      </c>
      <c r="F1240" s="274" t="s">
        <v>156</v>
      </c>
      <c r="G1240" s="274" t="s">
        <v>9080</v>
      </c>
      <c r="H1240" s="274" t="s">
        <v>959</v>
      </c>
      <c r="I1240" s="274" t="s">
        <v>415</v>
      </c>
      <c r="J1240" s="274" t="s">
        <v>274</v>
      </c>
      <c r="K1240" s="274" t="s">
        <v>9081</v>
      </c>
      <c r="L1240" s="274" t="s">
        <v>1135</v>
      </c>
      <c r="M1240" s="274" t="s">
        <v>7789</v>
      </c>
      <c r="N1240" s="274" t="s">
        <v>984</v>
      </c>
      <c r="O1240" s="274" t="s">
        <v>873</v>
      </c>
      <c r="P1240" s="274" t="s">
        <v>1934</v>
      </c>
      <c r="Q1240" s="274" t="s">
        <v>503</v>
      </c>
      <c r="R1240" s="274" t="s">
        <v>268</v>
      </c>
      <c r="S1240" s="274" t="s">
        <v>268</v>
      </c>
      <c r="T1240" s="274" t="s">
        <v>268</v>
      </c>
      <c r="U1240" s="274" t="s">
        <v>268</v>
      </c>
      <c r="V1240" s="274" t="s">
        <v>268</v>
      </c>
      <c r="W1240" s="274" t="s">
        <v>7789</v>
      </c>
      <c r="X1240" s="274" t="s">
        <v>1934</v>
      </c>
      <c r="Y1240" s="274" t="s">
        <v>503</v>
      </c>
      <c r="Z1240" s="274" t="s">
        <v>268</v>
      </c>
      <c r="AA1240" s="274" t="s">
        <v>268</v>
      </c>
      <c r="AB1240" s="274" t="s">
        <v>268</v>
      </c>
      <c r="AC1240" s="274" t="s">
        <v>268</v>
      </c>
      <c r="AD1240" s="274" t="s">
        <v>268</v>
      </c>
      <c r="AE1240" s="274" t="s">
        <v>287</v>
      </c>
      <c r="AF1240" s="274" t="s">
        <v>1811</v>
      </c>
      <c r="AG1240" s="274" t="s">
        <v>875</v>
      </c>
      <c r="AH1240" s="274" t="s">
        <v>1935</v>
      </c>
      <c r="AI1240" s="274" t="s">
        <v>4309</v>
      </c>
      <c r="AJ1240" s="274" t="s">
        <v>268</v>
      </c>
      <c r="AK1240" s="274" t="s">
        <v>375</v>
      </c>
      <c r="AL1240" s="274" t="s">
        <v>268</v>
      </c>
      <c r="AM1240" s="274" t="s">
        <v>353</v>
      </c>
      <c r="AN1240" s="274" t="s">
        <v>268</v>
      </c>
      <c r="AO1240" s="274" t="s">
        <v>268</v>
      </c>
      <c r="AP1240" s="274" t="s">
        <v>268</v>
      </c>
      <c r="AQ1240" s="274" t="s">
        <v>268</v>
      </c>
      <c r="AR1240" s="274" t="s">
        <v>268</v>
      </c>
      <c r="AS1240" s="274" t="s">
        <v>268</v>
      </c>
      <c r="AT1240" s="274" t="s">
        <v>268</v>
      </c>
      <c r="AU1240" s="274" t="s">
        <v>268</v>
      </c>
      <c r="AV1240" s="274" t="s">
        <v>268</v>
      </c>
      <c r="AW1240" s="274" t="s">
        <v>268</v>
      </c>
      <c r="AX1240" s="274" t="s">
        <v>268</v>
      </c>
      <c r="AY1240" s="274" t="s">
        <v>268</v>
      </c>
      <c r="AZ1240" s="274" t="s">
        <v>268</v>
      </c>
      <c r="BA1240" s="274" t="s">
        <v>268</v>
      </c>
      <c r="BB1240" s="274" t="s">
        <v>268</v>
      </c>
      <c r="BC1240" s="274" t="s">
        <v>268</v>
      </c>
      <c r="BD1240" s="274" t="s">
        <v>268</v>
      </c>
      <c r="BE1240" s="274" t="s">
        <v>268</v>
      </c>
      <c r="BF1240" s="274" t="s">
        <v>268</v>
      </c>
      <c r="BG1240" s="274" t="s">
        <v>268</v>
      </c>
      <c r="BH1240" s="274" t="s">
        <v>268</v>
      </c>
      <c r="BI1240" s="274" t="s">
        <v>268</v>
      </c>
      <c r="BJ1240" s="274" t="s">
        <v>268</v>
      </c>
      <c r="BK1240" s="274" t="s">
        <v>268</v>
      </c>
      <c r="BL1240" s="274" t="s">
        <v>268</v>
      </c>
      <c r="BM1240" s="274" t="s">
        <v>268</v>
      </c>
      <c r="BN1240" s="274" t="s">
        <v>268</v>
      </c>
      <c r="BO1240" s="274" t="s">
        <v>268</v>
      </c>
      <c r="BP1240" s="274" t="s">
        <v>268</v>
      </c>
      <c r="BQ1240" s="274" t="s">
        <v>268</v>
      </c>
      <c r="BR1240" s="274" t="s">
        <v>268</v>
      </c>
      <c r="BS1240" s="274" t="s">
        <v>268</v>
      </c>
      <c r="BT1240" s="274" t="s">
        <v>268</v>
      </c>
      <c r="BU1240" s="274" t="s">
        <v>268</v>
      </c>
      <c r="BV1240" s="274" t="s">
        <v>268</v>
      </c>
      <c r="BW1240" s="274" t="s">
        <v>268</v>
      </c>
      <c r="BX1240" s="274" t="s">
        <v>268</v>
      </c>
      <c r="BY1240" s="295">
        <v>73</v>
      </c>
      <c r="BZ1240" s="295">
        <v>73</v>
      </c>
      <c r="CA1240" s="298" t="s">
        <v>142</v>
      </c>
      <c r="CB1240" s="297">
        <v>123</v>
      </c>
      <c r="CC1240" s="284">
        <f t="shared" si="78"/>
        <v>0</v>
      </c>
      <c r="CD1240" s="295">
        <f t="shared" si="79"/>
        <v>73</v>
      </c>
      <c r="CE1240" s="284">
        <f t="shared" si="80"/>
        <v>1</v>
      </c>
      <c r="CF1240" s="295">
        <f t="shared" si="81"/>
        <v>0</v>
      </c>
      <c r="CG1240" s="274" t="s">
        <v>1817</v>
      </c>
      <c r="CH1240" s="274" t="s">
        <v>268</v>
      </c>
      <c r="CI1240" s="274" t="s">
        <v>268</v>
      </c>
      <c r="CJ1240" s="298" t="s">
        <v>280</v>
      </c>
      <c r="CK1240" s="297">
        <v>2</v>
      </c>
      <c r="CL1240" s="274" t="s">
        <v>268</v>
      </c>
      <c r="CM1240" s="274" t="s">
        <v>268</v>
      </c>
      <c r="CN1240" s="274" t="s">
        <v>268</v>
      </c>
      <c r="CO1240" s="274" t="s">
        <v>268</v>
      </c>
      <c r="CP1240" s="274" t="s">
        <v>268</v>
      </c>
      <c r="CQ1240" s="274" t="s">
        <v>268</v>
      </c>
      <c r="CR1240" s="274" t="s">
        <v>877</v>
      </c>
      <c r="CS1240" s="274">
        <v>32.85</v>
      </c>
      <c r="CT1240" s="274" t="s">
        <v>268</v>
      </c>
      <c r="CU1240" s="274">
        <v>32.85</v>
      </c>
      <c r="CV1240" s="274">
        <v>365</v>
      </c>
      <c r="CW1240" s="274" t="s">
        <v>878</v>
      </c>
      <c r="CX1240" s="274" t="s">
        <v>835</v>
      </c>
      <c r="CY1240" s="274" t="s">
        <v>836</v>
      </c>
      <c r="CZ1240" s="274" t="s">
        <v>837</v>
      </c>
      <c r="DA1240" s="274" t="s">
        <v>268</v>
      </c>
      <c r="DB1240" s="274" t="s">
        <v>268</v>
      </c>
      <c r="DC1240" s="274" t="s">
        <v>268</v>
      </c>
      <c r="DD1240" s="274" t="s">
        <v>268</v>
      </c>
      <c r="DE1240" s="274" t="s">
        <v>268</v>
      </c>
      <c r="DF1240" s="274" t="s">
        <v>268</v>
      </c>
      <c r="DG1240" s="299">
        <f>IFERROR(IF(CA1240="D",IF(CK1240="A dispo.",CD1240*VLOOKUP('DATI INPUT'!$F$27,TARIFFE_UD,2,FALSE),CD1240*VLOOKUP(CK1240,TARIFFE_UD,2,FALSE)),CD1240*VLOOKUP(CB1240-100,TARIFFE_UND,2,FALSE)),0)</f>
        <v>52.459381045302003</v>
      </c>
      <c r="DH1240" s="299">
        <f>IFERROR(IF(CA1240="D",IF(CK1240="A dispo.",CF1240*VLOOKUP('DATI INPUT'!$F$27,TARIFFE_UD,3,FALSE),CF1240*VLOOKUP(CK1240,TARIFFE_UD,3,FALSE)),CF1240*VLOOKUP(CB1240-100,TARIFFE_UND,3,FALSE)),0)</f>
        <v>0</v>
      </c>
    </row>
    <row r="1241" spans="1:112" hidden="1" x14ac:dyDescent="0.25">
      <c r="A1241" s="274" t="s">
        <v>9084</v>
      </c>
      <c r="B1241" s="274" t="s">
        <v>6795</v>
      </c>
      <c r="C1241" s="274" t="s">
        <v>1600</v>
      </c>
      <c r="D1241" s="274" t="s">
        <v>6797</v>
      </c>
      <c r="E1241" s="274" t="s">
        <v>268</v>
      </c>
      <c r="F1241" s="274" t="s">
        <v>156</v>
      </c>
      <c r="G1241" s="274" t="s">
        <v>6798</v>
      </c>
      <c r="H1241" s="274" t="s">
        <v>3307</v>
      </c>
      <c r="I1241" s="274" t="s">
        <v>582</v>
      </c>
      <c r="J1241" s="274" t="s">
        <v>274</v>
      </c>
      <c r="K1241" s="274" t="s">
        <v>6799</v>
      </c>
      <c r="L1241" s="274" t="s">
        <v>984</v>
      </c>
      <c r="M1241" s="274" t="s">
        <v>6800</v>
      </c>
      <c r="N1241" s="274" t="s">
        <v>6801</v>
      </c>
      <c r="O1241" s="274" t="s">
        <v>1768</v>
      </c>
      <c r="P1241" s="274" t="s">
        <v>151</v>
      </c>
      <c r="Q1241" s="274" t="s">
        <v>294</v>
      </c>
      <c r="R1241" s="274" t="s">
        <v>268</v>
      </c>
      <c r="S1241" s="274" t="s">
        <v>268</v>
      </c>
      <c r="T1241" s="274" t="s">
        <v>268</v>
      </c>
      <c r="U1241" s="274" t="s">
        <v>268</v>
      </c>
      <c r="V1241" s="274" t="s">
        <v>268</v>
      </c>
      <c r="W1241" s="274" t="s">
        <v>3970</v>
      </c>
      <c r="X1241" s="274" t="s">
        <v>1310</v>
      </c>
      <c r="Y1241" s="274" t="s">
        <v>277</v>
      </c>
      <c r="Z1241" s="274" t="s">
        <v>268</v>
      </c>
      <c r="AA1241" s="274" t="s">
        <v>268</v>
      </c>
      <c r="AB1241" s="274" t="s">
        <v>268</v>
      </c>
      <c r="AC1241" s="274" t="s">
        <v>268</v>
      </c>
      <c r="AD1241" s="274" t="s">
        <v>268</v>
      </c>
      <c r="AE1241" s="274" t="s">
        <v>287</v>
      </c>
      <c r="AF1241" s="274" t="s">
        <v>1811</v>
      </c>
      <c r="AG1241" s="274" t="s">
        <v>875</v>
      </c>
      <c r="AH1241" s="274" t="s">
        <v>1812</v>
      </c>
      <c r="AI1241" s="274" t="s">
        <v>763</v>
      </c>
      <c r="AJ1241" s="274" t="s">
        <v>268</v>
      </c>
      <c r="AK1241" s="274" t="s">
        <v>724</v>
      </c>
      <c r="AL1241" s="274" t="s">
        <v>268</v>
      </c>
      <c r="AM1241" s="274" t="s">
        <v>353</v>
      </c>
      <c r="AN1241" s="274" t="s">
        <v>268</v>
      </c>
      <c r="AO1241" s="274" t="s">
        <v>268</v>
      </c>
      <c r="AP1241" s="274" t="s">
        <v>268</v>
      </c>
      <c r="AQ1241" s="274" t="s">
        <v>268</v>
      </c>
      <c r="AR1241" s="274" t="s">
        <v>268</v>
      </c>
      <c r="AS1241" s="274" t="s">
        <v>268</v>
      </c>
      <c r="AT1241" s="274" t="s">
        <v>268</v>
      </c>
      <c r="AU1241" s="274" t="s">
        <v>268</v>
      </c>
      <c r="AV1241" s="274" t="s">
        <v>268</v>
      </c>
      <c r="AW1241" s="274" t="s">
        <v>268</v>
      </c>
      <c r="AX1241" s="274" t="s">
        <v>268</v>
      </c>
      <c r="AY1241" s="274" t="s">
        <v>268</v>
      </c>
      <c r="AZ1241" s="274" t="s">
        <v>268</v>
      </c>
      <c r="BA1241" s="274" t="s">
        <v>268</v>
      </c>
      <c r="BB1241" s="274" t="s">
        <v>268</v>
      </c>
      <c r="BC1241" s="274" t="s">
        <v>268</v>
      </c>
      <c r="BD1241" s="274" t="s">
        <v>268</v>
      </c>
      <c r="BE1241" s="274" t="s">
        <v>268</v>
      </c>
      <c r="BF1241" s="274" t="s">
        <v>268</v>
      </c>
      <c r="BG1241" s="274" t="s">
        <v>268</v>
      </c>
      <c r="BH1241" s="274" t="s">
        <v>268</v>
      </c>
      <c r="BI1241" s="274" t="s">
        <v>268</v>
      </c>
      <c r="BJ1241" s="274" t="s">
        <v>268</v>
      </c>
      <c r="BK1241" s="274" t="s">
        <v>268</v>
      </c>
      <c r="BL1241" s="274" t="s">
        <v>268</v>
      </c>
      <c r="BM1241" s="274" t="s">
        <v>268</v>
      </c>
      <c r="BN1241" s="274" t="s">
        <v>268</v>
      </c>
      <c r="BO1241" s="274" t="s">
        <v>268</v>
      </c>
      <c r="BP1241" s="274" t="s">
        <v>268</v>
      </c>
      <c r="BQ1241" s="274" t="s">
        <v>268</v>
      </c>
      <c r="BR1241" s="274" t="s">
        <v>268</v>
      </c>
      <c r="BS1241" s="274" t="s">
        <v>268</v>
      </c>
      <c r="BT1241" s="274" t="s">
        <v>268</v>
      </c>
      <c r="BU1241" s="274" t="s">
        <v>268</v>
      </c>
      <c r="BV1241" s="274" t="s">
        <v>268</v>
      </c>
      <c r="BW1241" s="274" t="s">
        <v>268</v>
      </c>
      <c r="BX1241" s="274" t="s">
        <v>268</v>
      </c>
      <c r="BY1241" s="295">
        <v>18.36</v>
      </c>
      <c r="BZ1241" s="295">
        <v>18.36</v>
      </c>
      <c r="CA1241" s="298" t="s">
        <v>142</v>
      </c>
      <c r="CB1241" s="297">
        <v>123</v>
      </c>
      <c r="CC1241" s="284">
        <f t="shared" si="78"/>
        <v>0</v>
      </c>
      <c r="CD1241" s="295">
        <f t="shared" si="79"/>
        <v>18.36</v>
      </c>
      <c r="CE1241" s="284">
        <f t="shared" si="80"/>
        <v>1</v>
      </c>
      <c r="CF1241" s="295">
        <f t="shared" si="81"/>
        <v>0</v>
      </c>
      <c r="CG1241" s="274" t="s">
        <v>1817</v>
      </c>
      <c r="CH1241" s="274" t="s">
        <v>268</v>
      </c>
      <c r="CI1241" s="274" t="s">
        <v>268</v>
      </c>
      <c r="CJ1241" s="298" t="s">
        <v>268</v>
      </c>
      <c r="CK1241" s="298" t="s">
        <v>736</v>
      </c>
      <c r="CL1241" s="274" t="s">
        <v>268</v>
      </c>
      <c r="CM1241" s="274" t="s">
        <v>268</v>
      </c>
      <c r="CN1241" s="274" t="s">
        <v>268</v>
      </c>
      <c r="CO1241" s="274" t="s">
        <v>268</v>
      </c>
      <c r="CP1241" s="274" t="s">
        <v>268</v>
      </c>
      <c r="CQ1241" s="274" t="s">
        <v>268</v>
      </c>
      <c r="CR1241" s="274" t="s">
        <v>877</v>
      </c>
      <c r="CS1241" s="274">
        <v>9</v>
      </c>
      <c r="CT1241" s="274" t="s">
        <v>268</v>
      </c>
      <c r="CU1241" s="274">
        <v>9</v>
      </c>
      <c r="CV1241" s="274">
        <v>365</v>
      </c>
      <c r="CW1241" s="274" t="s">
        <v>878</v>
      </c>
      <c r="CX1241" s="274" t="s">
        <v>835</v>
      </c>
      <c r="CY1241" s="274" t="s">
        <v>836</v>
      </c>
      <c r="CZ1241" s="274" t="s">
        <v>837</v>
      </c>
      <c r="DA1241" s="274" t="s">
        <v>268</v>
      </c>
      <c r="DB1241" s="274" t="s">
        <v>268</v>
      </c>
      <c r="DC1241" s="274" t="s">
        <v>268</v>
      </c>
      <c r="DD1241" s="274" t="s">
        <v>268</v>
      </c>
      <c r="DE1241" s="274" t="s">
        <v>268</v>
      </c>
      <c r="DF1241" s="274" t="s">
        <v>268</v>
      </c>
      <c r="DG1241" s="299">
        <f>IFERROR(IF(CA1241="D",IF(CK1241="A dispo.",CD1241*VLOOKUP('DATI INPUT'!$F$27,TARIFFE_UD,2,FALSE),CD1241*VLOOKUP(CK1241,TARIFFE_UD,2,FALSE)),CD1241*VLOOKUP(CB1241-100,TARIFFE_UND,2,FALSE)),0)</f>
        <v>14.540209321653398</v>
      </c>
      <c r="DH1241" s="299">
        <f>IFERROR(IF(CA1241="D",IF(CK1241="A dispo.",CF1241*VLOOKUP('DATI INPUT'!$F$27,TARIFFE_UD,3,FALSE),CF1241*VLOOKUP(CK1241,TARIFFE_UD,3,FALSE)),CF1241*VLOOKUP(CB1241-100,TARIFFE_UND,3,FALSE)),0)</f>
        <v>0</v>
      </c>
    </row>
    <row r="1242" spans="1:112" hidden="1" x14ac:dyDescent="0.25">
      <c r="A1242" s="274" t="s">
        <v>9085</v>
      </c>
      <c r="B1242" s="274" t="s">
        <v>9086</v>
      </c>
      <c r="C1242" s="274" t="s">
        <v>9087</v>
      </c>
      <c r="D1242" s="274" t="s">
        <v>9088</v>
      </c>
      <c r="E1242" s="274" t="s">
        <v>268</v>
      </c>
      <c r="F1242" s="274" t="s">
        <v>156</v>
      </c>
      <c r="G1242" s="274" t="s">
        <v>9089</v>
      </c>
      <c r="H1242" s="274" t="s">
        <v>3307</v>
      </c>
      <c r="I1242" s="274" t="s">
        <v>344</v>
      </c>
      <c r="J1242" s="274" t="s">
        <v>274</v>
      </c>
      <c r="K1242" s="274" t="s">
        <v>9090</v>
      </c>
      <c r="L1242" s="274" t="s">
        <v>984</v>
      </c>
      <c r="M1242" s="274" t="s">
        <v>5486</v>
      </c>
      <c r="N1242" s="274" t="s">
        <v>303</v>
      </c>
      <c r="O1242" s="274" t="s">
        <v>1273</v>
      </c>
      <c r="P1242" s="274" t="s">
        <v>5487</v>
      </c>
      <c r="Q1242" s="274" t="s">
        <v>656</v>
      </c>
      <c r="R1242" s="274" t="s">
        <v>268</v>
      </c>
      <c r="S1242" s="274" t="s">
        <v>268</v>
      </c>
      <c r="T1242" s="274" t="s">
        <v>268</v>
      </c>
      <c r="U1242" s="274" t="s">
        <v>268</v>
      </c>
      <c r="V1242" s="274" t="s">
        <v>268</v>
      </c>
      <c r="W1242" s="274" t="s">
        <v>3970</v>
      </c>
      <c r="X1242" s="274" t="s">
        <v>1310</v>
      </c>
      <c r="Y1242" s="274" t="s">
        <v>277</v>
      </c>
      <c r="Z1242" s="274" t="s">
        <v>268</v>
      </c>
      <c r="AA1242" s="274" t="s">
        <v>268</v>
      </c>
      <c r="AB1242" s="274" t="s">
        <v>268</v>
      </c>
      <c r="AC1242" s="274" t="s">
        <v>268</v>
      </c>
      <c r="AD1242" s="274" t="s">
        <v>268</v>
      </c>
      <c r="AE1242" s="274" t="s">
        <v>287</v>
      </c>
      <c r="AF1242" s="274" t="s">
        <v>1811</v>
      </c>
      <c r="AG1242" s="274" t="s">
        <v>875</v>
      </c>
      <c r="AH1242" s="274" t="s">
        <v>1812</v>
      </c>
      <c r="AI1242" s="274" t="s">
        <v>763</v>
      </c>
      <c r="AJ1242" s="274" t="s">
        <v>268</v>
      </c>
      <c r="AK1242" s="274" t="s">
        <v>511</v>
      </c>
      <c r="AL1242" s="274" t="s">
        <v>268</v>
      </c>
      <c r="AM1242" s="274" t="s">
        <v>355</v>
      </c>
      <c r="AN1242" s="274" t="s">
        <v>268</v>
      </c>
      <c r="AO1242" s="274" t="s">
        <v>268</v>
      </c>
      <c r="AP1242" s="274" t="s">
        <v>268</v>
      </c>
      <c r="AQ1242" s="274" t="s">
        <v>268</v>
      </c>
      <c r="AR1242" s="274" t="s">
        <v>268</v>
      </c>
      <c r="AS1242" s="274" t="s">
        <v>268</v>
      </c>
      <c r="AT1242" s="274" t="s">
        <v>268</v>
      </c>
      <c r="AU1242" s="274" t="s">
        <v>268</v>
      </c>
      <c r="AV1242" s="274" t="s">
        <v>268</v>
      </c>
      <c r="AW1242" s="274" t="s">
        <v>268</v>
      </c>
      <c r="AX1242" s="274" t="s">
        <v>268</v>
      </c>
      <c r="AY1242" s="274" t="s">
        <v>268</v>
      </c>
      <c r="AZ1242" s="274" t="s">
        <v>268</v>
      </c>
      <c r="BA1242" s="274" t="s">
        <v>268</v>
      </c>
      <c r="BB1242" s="274" t="s">
        <v>268</v>
      </c>
      <c r="BC1242" s="274" t="s">
        <v>268</v>
      </c>
      <c r="BD1242" s="274" t="s">
        <v>268</v>
      </c>
      <c r="BE1242" s="274" t="s">
        <v>268</v>
      </c>
      <c r="BF1242" s="274" t="s">
        <v>268</v>
      </c>
      <c r="BG1242" s="274" t="s">
        <v>268</v>
      </c>
      <c r="BH1242" s="274" t="s">
        <v>268</v>
      </c>
      <c r="BI1242" s="274" t="s">
        <v>268</v>
      </c>
      <c r="BJ1242" s="274" t="s">
        <v>268</v>
      </c>
      <c r="BK1242" s="274" t="s">
        <v>268</v>
      </c>
      <c r="BL1242" s="274" t="s">
        <v>268</v>
      </c>
      <c r="BM1242" s="274" t="s">
        <v>268</v>
      </c>
      <c r="BN1242" s="274" t="s">
        <v>268</v>
      </c>
      <c r="BO1242" s="274" t="s">
        <v>268</v>
      </c>
      <c r="BP1242" s="274" t="s">
        <v>268</v>
      </c>
      <c r="BQ1242" s="274" t="s">
        <v>268</v>
      </c>
      <c r="BR1242" s="274" t="s">
        <v>268</v>
      </c>
      <c r="BS1242" s="274" t="s">
        <v>268</v>
      </c>
      <c r="BT1242" s="274" t="s">
        <v>268</v>
      </c>
      <c r="BU1242" s="274" t="s">
        <v>268</v>
      </c>
      <c r="BV1242" s="274" t="s">
        <v>268</v>
      </c>
      <c r="BW1242" s="274" t="s">
        <v>268</v>
      </c>
      <c r="BX1242" s="274" t="s">
        <v>268</v>
      </c>
      <c r="BY1242" s="295">
        <v>48</v>
      </c>
      <c r="BZ1242" s="295">
        <v>48</v>
      </c>
      <c r="CA1242" s="298" t="s">
        <v>142</v>
      </c>
      <c r="CB1242" s="297">
        <v>122</v>
      </c>
      <c r="CC1242" s="284">
        <f t="shared" si="78"/>
        <v>0</v>
      </c>
      <c r="CD1242" s="295">
        <f t="shared" si="79"/>
        <v>47.999999999999993</v>
      </c>
      <c r="CE1242" s="284">
        <f t="shared" si="80"/>
        <v>0</v>
      </c>
      <c r="CF1242" s="295">
        <f t="shared" si="81"/>
        <v>1</v>
      </c>
      <c r="CG1242" s="274" t="s">
        <v>876</v>
      </c>
      <c r="CH1242" s="274" t="s">
        <v>268</v>
      </c>
      <c r="CI1242" s="274" t="s">
        <v>268</v>
      </c>
      <c r="CJ1242" s="298" t="s">
        <v>268</v>
      </c>
      <c r="CK1242" s="298" t="s">
        <v>736</v>
      </c>
      <c r="CL1242" s="274" t="s">
        <v>268</v>
      </c>
      <c r="CM1242" s="274" t="s">
        <v>268</v>
      </c>
      <c r="CN1242" s="274" t="s">
        <v>268</v>
      </c>
      <c r="CO1242" s="274" t="s">
        <v>268</v>
      </c>
      <c r="CP1242" s="274" t="s">
        <v>268</v>
      </c>
      <c r="CQ1242" s="274" t="s">
        <v>268</v>
      </c>
      <c r="CR1242" s="274" t="s">
        <v>877</v>
      </c>
      <c r="CS1242" s="274">
        <v>76.08</v>
      </c>
      <c r="CT1242" s="274" t="s">
        <v>268</v>
      </c>
      <c r="CU1242" s="274">
        <v>76.08</v>
      </c>
      <c r="CV1242" s="274">
        <v>365</v>
      </c>
      <c r="CW1242" s="274" t="s">
        <v>878</v>
      </c>
      <c r="CX1242" s="274" t="s">
        <v>835</v>
      </c>
      <c r="CY1242" s="274" t="s">
        <v>836</v>
      </c>
      <c r="CZ1242" s="274" t="s">
        <v>837</v>
      </c>
      <c r="DA1242" s="274" t="s">
        <v>268</v>
      </c>
      <c r="DB1242" s="274" t="s">
        <v>268</v>
      </c>
      <c r="DC1242" s="274" t="s">
        <v>268</v>
      </c>
      <c r="DD1242" s="274" t="s">
        <v>268</v>
      </c>
      <c r="DE1242" s="274" t="s">
        <v>268</v>
      </c>
      <c r="DF1242" s="274" t="s">
        <v>268</v>
      </c>
      <c r="DG1242" s="299">
        <f>IFERROR(IF(CA1242="D",IF(CK1242="A dispo.",CD1242*VLOOKUP('DATI INPUT'!$F$27,TARIFFE_UD,2,FALSE),CD1242*VLOOKUP(CK1242,TARIFFE_UD,2,FALSE)),CD1242*VLOOKUP(CB1242-100,TARIFFE_UND,2,FALSE)),0)</f>
        <v>38.013619141577507</v>
      </c>
      <c r="DH1242" s="299">
        <f>IFERROR(IF(CA1242="D",IF(CK1242="A dispo.",CF1242*VLOOKUP('DATI INPUT'!$F$27,TARIFFE_UD,3,FALSE),CF1242*VLOOKUP(CK1242,TARIFFE_UD,3,FALSE)),CF1242*VLOOKUP(CB1242-100,TARIFFE_UND,3,FALSE)),0)</f>
        <v>60.367780403072892</v>
      </c>
    </row>
    <row r="1243" spans="1:112" hidden="1" x14ac:dyDescent="0.25">
      <c r="A1243" s="274" t="s">
        <v>9091</v>
      </c>
      <c r="B1243" s="274" t="s">
        <v>537</v>
      </c>
      <c r="C1243" s="274" t="s">
        <v>9092</v>
      </c>
      <c r="D1243" s="274" t="s">
        <v>9093</v>
      </c>
      <c r="E1243" s="274" t="s">
        <v>268</v>
      </c>
      <c r="F1243" s="274" t="s">
        <v>156</v>
      </c>
      <c r="G1243" s="274" t="s">
        <v>9094</v>
      </c>
      <c r="H1243" s="274" t="s">
        <v>9095</v>
      </c>
      <c r="I1243" s="274" t="s">
        <v>310</v>
      </c>
      <c r="J1243" s="274" t="s">
        <v>274</v>
      </c>
      <c r="K1243" s="274" t="s">
        <v>9096</v>
      </c>
      <c r="L1243" s="274" t="s">
        <v>8203</v>
      </c>
      <c r="M1243" s="274" t="s">
        <v>9097</v>
      </c>
      <c r="N1243" s="274" t="s">
        <v>1134</v>
      </c>
      <c r="O1243" s="274" t="s">
        <v>5216</v>
      </c>
      <c r="P1243" s="274" t="s">
        <v>2588</v>
      </c>
      <c r="Q1243" s="274" t="s">
        <v>494</v>
      </c>
      <c r="R1243" s="274" t="s">
        <v>268</v>
      </c>
      <c r="S1243" s="274" t="s">
        <v>268</v>
      </c>
      <c r="T1243" s="274" t="s">
        <v>268</v>
      </c>
      <c r="U1243" s="274" t="s">
        <v>268</v>
      </c>
      <c r="V1243" s="274" t="s">
        <v>268</v>
      </c>
      <c r="W1243" s="274" t="s">
        <v>6411</v>
      </c>
      <c r="X1243" s="274" t="s">
        <v>1310</v>
      </c>
      <c r="Y1243" s="274" t="s">
        <v>282</v>
      </c>
      <c r="Z1243" s="274" t="s">
        <v>268</v>
      </c>
      <c r="AA1243" s="274" t="s">
        <v>268</v>
      </c>
      <c r="AB1243" s="274" t="s">
        <v>268</v>
      </c>
      <c r="AC1243" s="274" t="s">
        <v>268</v>
      </c>
      <c r="AD1243" s="274" t="s">
        <v>268</v>
      </c>
      <c r="AE1243" s="274" t="s">
        <v>287</v>
      </c>
      <c r="AF1243" s="274" t="s">
        <v>1811</v>
      </c>
      <c r="AG1243" s="274" t="s">
        <v>875</v>
      </c>
      <c r="AH1243" s="274" t="s">
        <v>1812</v>
      </c>
      <c r="AI1243" s="274" t="s">
        <v>481</v>
      </c>
      <c r="AJ1243" s="274" t="s">
        <v>268</v>
      </c>
      <c r="AK1243" s="274" t="s">
        <v>352</v>
      </c>
      <c r="AL1243" s="274" t="s">
        <v>268</v>
      </c>
      <c r="AM1243" s="274" t="s">
        <v>355</v>
      </c>
      <c r="AN1243" s="274" t="s">
        <v>268</v>
      </c>
      <c r="AO1243" s="274" t="s">
        <v>268</v>
      </c>
      <c r="AP1243" s="274" t="s">
        <v>268</v>
      </c>
      <c r="AQ1243" s="274" t="s">
        <v>268</v>
      </c>
      <c r="AR1243" s="274" t="s">
        <v>268</v>
      </c>
      <c r="AS1243" s="274" t="s">
        <v>268</v>
      </c>
      <c r="AT1243" s="274" t="s">
        <v>268</v>
      </c>
      <c r="AU1243" s="274" t="s">
        <v>268</v>
      </c>
      <c r="AV1243" s="274" t="s">
        <v>268</v>
      </c>
      <c r="AW1243" s="274" t="s">
        <v>268</v>
      </c>
      <c r="AX1243" s="274" t="s">
        <v>268</v>
      </c>
      <c r="AY1243" s="274" t="s">
        <v>268</v>
      </c>
      <c r="AZ1243" s="274" t="s">
        <v>268</v>
      </c>
      <c r="BA1243" s="274" t="s">
        <v>268</v>
      </c>
      <c r="BB1243" s="274" t="s">
        <v>268</v>
      </c>
      <c r="BC1243" s="274" t="s">
        <v>268</v>
      </c>
      <c r="BD1243" s="274" t="s">
        <v>268</v>
      </c>
      <c r="BE1243" s="274" t="s">
        <v>268</v>
      </c>
      <c r="BF1243" s="274" t="s">
        <v>268</v>
      </c>
      <c r="BG1243" s="274" t="s">
        <v>268</v>
      </c>
      <c r="BH1243" s="274" t="s">
        <v>268</v>
      </c>
      <c r="BI1243" s="274" t="s">
        <v>268</v>
      </c>
      <c r="BJ1243" s="274" t="s">
        <v>268</v>
      </c>
      <c r="BK1243" s="274" t="s">
        <v>268</v>
      </c>
      <c r="BL1243" s="274" t="s">
        <v>268</v>
      </c>
      <c r="BM1243" s="274" t="s">
        <v>268</v>
      </c>
      <c r="BN1243" s="274" t="s">
        <v>268</v>
      </c>
      <c r="BO1243" s="274" t="s">
        <v>268</v>
      </c>
      <c r="BP1243" s="274" t="s">
        <v>268</v>
      </c>
      <c r="BQ1243" s="274" t="s">
        <v>268</v>
      </c>
      <c r="BR1243" s="274" t="s">
        <v>268</v>
      </c>
      <c r="BS1243" s="274" t="s">
        <v>268</v>
      </c>
      <c r="BT1243" s="274" t="s">
        <v>268</v>
      </c>
      <c r="BU1243" s="274" t="s">
        <v>268</v>
      </c>
      <c r="BV1243" s="274" t="s">
        <v>268</v>
      </c>
      <c r="BW1243" s="274" t="s">
        <v>268</v>
      </c>
      <c r="BX1243" s="274" t="s">
        <v>268</v>
      </c>
      <c r="BY1243" s="295">
        <v>78</v>
      </c>
      <c r="BZ1243" s="295">
        <v>78</v>
      </c>
      <c r="CA1243" s="298" t="s">
        <v>142</v>
      </c>
      <c r="CB1243" s="297">
        <v>122</v>
      </c>
      <c r="CC1243" s="284">
        <f t="shared" si="78"/>
        <v>0</v>
      </c>
      <c r="CD1243" s="295">
        <f t="shared" si="79"/>
        <v>78</v>
      </c>
      <c r="CE1243" s="284">
        <f t="shared" si="80"/>
        <v>0</v>
      </c>
      <c r="CF1243" s="295">
        <f t="shared" si="81"/>
        <v>1</v>
      </c>
      <c r="CG1243" s="274" t="s">
        <v>876</v>
      </c>
      <c r="CH1243" s="274" t="s">
        <v>268</v>
      </c>
      <c r="CI1243" s="274" t="s">
        <v>268</v>
      </c>
      <c r="CJ1243" s="298" t="s">
        <v>268</v>
      </c>
      <c r="CK1243" s="298" t="s">
        <v>736</v>
      </c>
      <c r="CL1243" s="274" t="s">
        <v>268</v>
      </c>
      <c r="CM1243" s="274" t="s">
        <v>268</v>
      </c>
      <c r="CN1243" s="274" t="s">
        <v>268</v>
      </c>
      <c r="CO1243" s="274" t="s">
        <v>268</v>
      </c>
      <c r="CP1243" s="274" t="s">
        <v>268</v>
      </c>
      <c r="CQ1243" s="274" t="s">
        <v>268</v>
      </c>
      <c r="CR1243" s="274" t="s">
        <v>877</v>
      </c>
      <c r="CS1243" s="274">
        <v>90.78</v>
      </c>
      <c r="CT1243" s="274" t="s">
        <v>268</v>
      </c>
      <c r="CU1243" s="274">
        <v>90.78</v>
      </c>
      <c r="CV1243" s="274">
        <v>365</v>
      </c>
      <c r="CW1243" s="274" t="s">
        <v>878</v>
      </c>
      <c r="CX1243" s="274" t="s">
        <v>835</v>
      </c>
      <c r="CY1243" s="274" t="s">
        <v>836</v>
      </c>
      <c r="CZ1243" s="274" t="s">
        <v>837</v>
      </c>
      <c r="DA1243" s="274" t="s">
        <v>268</v>
      </c>
      <c r="DB1243" s="274" t="s">
        <v>268</v>
      </c>
      <c r="DC1243" s="274" t="s">
        <v>268</v>
      </c>
      <c r="DD1243" s="274" t="s">
        <v>268</v>
      </c>
      <c r="DE1243" s="274" t="s">
        <v>268</v>
      </c>
      <c r="DF1243" s="274" t="s">
        <v>268</v>
      </c>
      <c r="DG1243" s="299">
        <f>IFERROR(IF(CA1243="D",IF(CK1243="A dispo.",CD1243*VLOOKUP('DATI INPUT'!$F$27,TARIFFE_UD,2,FALSE),CD1243*VLOOKUP(CK1243,TARIFFE_UD,2,FALSE)),CD1243*VLOOKUP(CB1243-100,TARIFFE_UND,2,FALSE)),0)</f>
        <v>61.772131105063458</v>
      </c>
      <c r="DH1243" s="299">
        <f>IFERROR(IF(CA1243="D",IF(CK1243="A dispo.",CF1243*VLOOKUP('DATI INPUT'!$F$27,TARIFFE_UD,3,FALSE),CF1243*VLOOKUP(CK1243,TARIFFE_UD,3,FALSE)),CF1243*VLOOKUP(CB1243-100,TARIFFE_UND,3,FALSE)),0)</f>
        <v>60.367780403072892</v>
      </c>
    </row>
    <row r="1244" spans="1:112" hidden="1" x14ac:dyDescent="0.25">
      <c r="A1244" s="274" t="s">
        <v>9098</v>
      </c>
      <c r="B1244" s="274" t="s">
        <v>537</v>
      </c>
      <c r="C1244" s="274" t="s">
        <v>1601</v>
      </c>
      <c r="D1244" s="274" t="s">
        <v>9093</v>
      </c>
      <c r="E1244" s="274" t="s">
        <v>268</v>
      </c>
      <c r="F1244" s="274" t="s">
        <v>156</v>
      </c>
      <c r="G1244" s="274" t="s">
        <v>9094</v>
      </c>
      <c r="H1244" s="274" t="s">
        <v>9095</v>
      </c>
      <c r="I1244" s="274" t="s">
        <v>310</v>
      </c>
      <c r="J1244" s="274" t="s">
        <v>274</v>
      </c>
      <c r="K1244" s="274" t="s">
        <v>9096</v>
      </c>
      <c r="L1244" s="274" t="s">
        <v>8203</v>
      </c>
      <c r="M1244" s="274" t="s">
        <v>9097</v>
      </c>
      <c r="N1244" s="274" t="s">
        <v>1134</v>
      </c>
      <c r="O1244" s="274" t="s">
        <v>5216</v>
      </c>
      <c r="P1244" s="274" t="s">
        <v>2588</v>
      </c>
      <c r="Q1244" s="274" t="s">
        <v>494</v>
      </c>
      <c r="R1244" s="274" t="s">
        <v>268</v>
      </c>
      <c r="S1244" s="274" t="s">
        <v>268</v>
      </c>
      <c r="T1244" s="274" t="s">
        <v>268</v>
      </c>
      <c r="U1244" s="274" t="s">
        <v>268</v>
      </c>
      <c r="V1244" s="274" t="s">
        <v>268</v>
      </c>
      <c r="W1244" s="274" t="s">
        <v>6411</v>
      </c>
      <c r="X1244" s="274" t="s">
        <v>1310</v>
      </c>
      <c r="Y1244" s="274" t="s">
        <v>282</v>
      </c>
      <c r="Z1244" s="274" t="s">
        <v>268</v>
      </c>
      <c r="AA1244" s="274" t="s">
        <v>268</v>
      </c>
      <c r="AB1244" s="274" t="s">
        <v>268</v>
      </c>
      <c r="AC1244" s="274" t="s">
        <v>268</v>
      </c>
      <c r="AD1244" s="274" t="s">
        <v>268</v>
      </c>
      <c r="AE1244" s="274" t="s">
        <v>287</v>
      </c>
      <c r="AF1244" s="274" t="s">
        <v>1811</v>
      </c>
      <c r="AG1244" s="274" t="s">
        <v>875</v>
      </c>
      <c r="AH1244" s="274" t="s">
        <v>1812</v>
      </c>
      <c r="AI1244" s="274" t="s">
        <v>481</v>
      </c>
      <c r="AJ1244" s="274" t="s">
        <v>268</v>
      </c>
      <c r="AK1244" s="274" t="s">
        <v>693</v>
      </c>
      <c r="AL1244" s="274" t="s">
        <v>268</v>
      </c>
      <c r="AM1244" s="274" t="s">
        <v>353</v>
      </c>
      <c r="AN1244" s="274" t="s">
        <v>268</v>
      </c>
      <c r="AO1244" s="274" t="s">
        <v>268</v>
      </c>
      <c r="AP1244" s="274" t="s">
        <v>268</v>
      </c>
      <c r="AQ1244" s="274" t="s">
        <v>268</v>
      </c>
      <c r="AR1244" s="274" t="s">
        <v>268</v>
      </c>
      <c r="AS1244" s="274" t="s">
        <v>268</v>
      </c>
      <c r="AT1244" s="274" t="s">
        <v>268</v>
      </c>
      <c r="AU1244" s="274" t="s">
        <v>268</v>
      </c>
      <c r="AV1244" s="274" t="s">
        <v>268</v>
      </c>
      <c r="AW1244" s="274" t="s">
        <v>268</v>
      </c>
      <c r="AX1244" s="274" t="s">
        <v>268</v>
      </c>
      <c r="AY1244" s="274" t="s">
        <v>268</v>
      </c>
      <c r="AZ1244" s="274" t="s">
        <v>268</v>
      </c>
      <c r="BA1244" s="274" t="s">
        <v>268</v>
      </c>
      <c r="BB1244" s="274" t="s">
        <v>268</v>
      </c>
      <c r="BC1244" s="274" t="s">
        <v>268</v>
      </c>
      <c r="BD1244" s="274" t="s">
        <v>268</v>
      </c>
      <c r="BE1244" s="274" t="s">
        <v>268</v>
      </c>
      <c r="BF1244" s="274" t="s">
        <v>268</v>
      </c>
      <c r="BG1244" s="274" t="s">
        <v>268</v>
      </c>
      <c r="BH1244" s="274" t="s">
        <v>268</v>
      </c>
      <c r="BI1244" s="274" t="s">
        <v>268</v>
      </c>
      <c r="BJ1244" s="274" t="s">
        <v>268</v>
      </c>
      <c r="BK1244" s="274" t="s">
        <v>268</v>
      </c>
      <c r="BL1244" s="274" t="s">
        <v>268</v>
      </c>
      <c r="BM1244" s="274" t="s">
        <v>268</v>
      </c>
      <c r="BN1244" s="274" t="s">
        <v>268</v>
      </c>
      <c r="BO1244" s="274" t="s">
        <v>268</v>
      </c>
      <c r="BP1244" s="274" t="s">
        <v>268</v>
      </c>
      <c r="BQ1244" s="274" t="s">
        <v>268</v>
      </c>
      <c r="BR1244" s="274" t="s">
        <v>268</v>
      </c>
      <c r="BS1244" s="274" t="s">
        <v>268</v>
      </c>
      <c r="BT1244" s="274" t="s">
        <v>268</v>
      </c>
      <c r="BU1244" s="274" t="s">
        <v>268</v>
      </c>
      <c r="BV1244" s="274" t="s">
        <v>268</v>
      </c>
      <c r="BW1244" s="274" t="s">
        <v>268</v>
      </c>
      <c r="BX1244" s="274" t="s">
        <v>268</v>
      </c>
      <c r="BY1244" s="295">
        <v>17</v>
      </c>
      <c r="BZ1244" s="295">
        <v>17</v>
      </c>
      <c r="CA1244" s="298" t="s">
        <v>142</v>
      </c>
      <c r="CB1244" s="297">
        <v>123</v>
      </c>
      <c r="CC1244" s="284">
        <f t="shared" si="78"/>
        <v>0</v>
      </c>
      <c r="CD1244" s="295">
        <f t="shared" si="79"/>
        <v>17</v>
      </c>
      <c r="CE1244" s="284">
        <f t="shared" si="80"/>
        <v>1</v>
      </c>
      <c r="CF1244" s="295">
        <f t="shared" si="81"/>
        <v>0</v>
      </c>
      <c r="CG1244" s="274" t="s">
        <v>1817</v>
      </c>
      <c r="CH1244" s="274" t="s">
        <v>268</v>
      </c>
      <c r="CI1244" s="274" t="s">
        <v>268</v>
      </c>
      <c r="CJ1244" s="298" t="s">
        <v>268</v>
      </c>
      <c r="CK1244" s="298" t="s">
        <v>736</v>
      </c>
      <c r="CL1244" s="274" t="s">
        <v>268</v>
      </c>
      <c r="CM1244" s="274" t="s">
        <v>268</v>
      </c>
      <c r="CN1244" s="274" t="s">
        <v>268</v>
      </c>
      <c r="CO1244" s="274" t="s">
        <v>268</v>
      </c>
      <c r="CP1244" s="274" t="s">
        <v>268</v>
      </c>
      <c r="CQ1244" s="274" t="s">
        <v>268</v>
      </c>
      <c r="CR1244" s="274" t="s">
        <v>877</v>
      </c>
      <c r="CS1244" s="274">
        <v>8.33</v>
      </c>
      <c r="CT1244" s="274" t="s">
        <v>268</v>
      </c>
      <c r="CU1244" s="274">
        <v>8.33</v>
      </c>
      <c r="CV1244" s="274">
        <v>365</v>
      </c>
      <c r="CW1244" s="274" t="s">
        <v>878</v>
      </c>
      <c r="CX1244" s="274" t="s">
        <v>835</v>
      </c>
      <c r="CY1244" s="274" t="s">
        <v>836</v>
      </c>
      <c r="CZ1244" s="274" t="s">
        <v>837</v>
      </c>
      <c r="DA1244" s="274" t="s">
        <v>268</v>
      </c>
      <c r="DB1244" s="274" t="s">
        <v>268</v>
      </c>
      <c r="DC1244" s="274" t="s">
        <v>268</v>
      </c>
      <c r="DD1244" s="274" t="s">
        <v>268</v>
      </c>
      <c r="DE1244" s="274" t="s">
        <v>268</v>
      </c>
      <c r="DF1244" s="274" t="s">
        <v>268</v>
      </c>
      <c r="DG1244" s="299">
        <f>IFERROR(IF(CA1244="D",IF(CK1244="A dispo.",CD1244*VLOOKUP('DATI INPUT'!$F$27,TARIFFE_UD,2,FALSE),CD1244*VLOOKUP(CK1244,TARIFFE_UD,2,FALSE)),CD1244*VLOOKUP(CB1244-100,TARIFFE_UND,2,FALSE)),0)</f>
        <v>13.463156779308703</v>
      </c>
      <c r="DH1244" s="299">
        <f>IFERROR(IF(CA1244="D",IF(CK1244="A dispo.",CF1244*VLOOKUP('DATI INPUT'!$F$27,TARIFFE_UD,3,FALSE),CF1244*VLOOKUP(CK1244,TARIFFE_UD,3,FALSE)),CF1244*VLOOKUP(CB1244-100,TARIFFE_UND,3,FALSE)),0)</f>
        <v>0</v>
      </c>
    </row>
    <row r="1245" spans="1:112" hidden="1" x14ac:dyDescent="0.25">
      <c r="A1245" s="274" t="s">
        <v>9099</v>
      </c>
      <c r="B1245" s="274" t="s">
        <v>9100</v>
      </c>
      <c r="C1245" s="274" t="s">
        <v>9101</v>
      </c>
      <c r="D1245" s="274" t="s">
        <v>9102</v>
      </c>
      <c r="E1245" s="274" t="s">
        <v>268</v>
      </c>
      <c r="F1245" s="274" t="s">
        <v>156</v>
      </c>
      <c r="G1245" s="274" t="s">
        <v>9103</v>
      </c>
      <c r="H1245" s="274" t="s">
        <v>9104</v>
      </c>
      <c r="I1245" s="274" t="s">
        <v>283</v>
      </c>
      <c r="J1245" s="274" t="s">
        <v>274</v>
      </c>
      <c r="K1245" s="274" t="s">
        <v>9105</v>
      </c>
      <c r="L1245" s="274" t="s">
        <v>1190</v>
      </c>
      <c r="M1245" s="274" t="s">
        <v>9106</v>
      </c>
      <c r="N1245" s="274" t="s">
        <v>1746</v>
      </c>
      <c r="O1245" s="274" t="s">
        <v>3272</v>
      </c>
      <c r="P1245" s="274" t="s">
        <v>9107</v>
      </c>
      <c r="Q1245" s="274" t="s">
        <v>368</v>
      </c>
      <c r="R1245" s="274" t="s">
        <v>268</v>
      </c>
      <c r="S1245" s="274" t="s">
        <v>268</v>
      </c>
      <c r="T1245" s="274" t="s">
        <v>268</v>
      </c>
      <c r="U1245" s="274" t="s">
        <v>268</v>
      </c>
      <c r="V1245" s="274" t="s">
        <v>268</v>
      </c>
      <c r="W1245" s="274" t="s">
        <v>9108</v>
      </c>
      <c r="X1245" s="274" t="s">
        <v>1847</v>
      </c>
      <c r="Y1245" s="274" t="s">
        <v>625</v>
      </c>
      <c r="Z1245" s="274" t="s">
        <v>268</v>
      </c>
      <c r="AA1245" s="274" t="s">
        <v>268</v>
      </c>
      <c r="AB1245" s="274" t="s">
        <v>268</v>
      </c>
      <c r="AC1245" s="274" t="s">
        <v>268</v>
      </c>
      <c r="AD1245" s="274" t="s">
        <v>268</v>
      </c>
      <c r="AE1245" s="274" t="s">
        <v>287</v>
      </c>
      <c r="AF1245" s="274" t="s">
        <v>1811</v>
      </c>
      <c r="AG1245" s="274" t="s">
        <v>875</v>
      </c>
      <c r="AH1245" s="274" t="s">
        <v>1848</v>
      </c>
      <c r="AI1245" s="274" t="s">
        <v>800</v>
      </c>
      <c r="AJ1245" s="274" t="s">
        <v>268</v>
      </c>
      <c r="AK1245" s="274" t="s">
        <v>354</v>
      </c>
      <c r="AL1245" s="274" t="s">
        <v>268</v>
      </c>
      <c r="AM1245" s="274" t="s">
        <v>405</v>
      </c>
      <c r="AN1245" s="274" t="s">
        <v>268</v>
      </c>
      <c r="AO1245" s="274" t="s">
        <v>268</v>
      </c>
      <c r="AP1245" s="274" t="s">
        <v>268</v>
      </c>
      <c r="AQ1245" s="274" t="s">
        <v>268</v>
      </c>
      <c r="AR1245" s="274" t="s">
        <v>268</v>
      </c>
      <c r="AS1245" s="274" t="s">
        <v>268</v>
      </c>
      <c r="AT1245" s="274" t="s">
        <v>268</v>
      </c>
      <c r="AU1245" s="274" t="s">
        <v>268</v>
      </c>
      <c r="AV1245" s="274" t="s">
        <v>268</v>
      </c>
      <c r="AW1245" s="274" t="s">
        <v>268</v>
      </c>
      <c r="AX1245" s="274" t="s">
        <v>268</v>
      </c>
      <c r="AY1245" s="274" t="s">
        <v>268</v>
      </c>
      <c r="AZ1245" s="274" t="s">
        <v>268</v>
      </c>
      <c r="BA1245" s="274" t="s">
        <v>268</v>
      </c>
      <c r="BB1245" s="274" t="s">
        <v>268</v>
      </c>
      <c r="BC1245" s="274" t="s">
        <v>268</v>
      </c>
      <c r="BD1245" s="274" t="s">
        <v>268</v>
      </c>
      <c r="BE1245" s="274" t="s">
        <v>268</v>
      </c>
      <c r="BF1245" s="274" t="s">
        <v>268</v>
      </c>
      <c r="BG1245" s="274" t="s">
        <v>268</v>
      </c>
      <c r="BH1245" s="274" t="s">
        <v>268</v>
      </c>
      <c r="BI1245" s="274" t="s">
        <v>268</v>
      </c>
      <c r="BJ1245" s="274" t="s">
        <v>268</v>
      </c>
      <c r="BK1245" s="274" t="s">
        <v>268</v>
      </c>
      <c r="BL1245" s="274" t="s">
        <v>268</v>
      </c>
      <c r="BM1245" s="274" t="s">
        <v>268</v>
      </c>
      <c r="BN1245" s="274" t="s">
        <v>268</v>
      </c>
      <c r="BO1245" s="274" t="s">
        <v>268</v>
      </c>
      <c r="BP1245" s="274" t="s">
        <v>268</v>
      </c>
      <c r="BQ1245" s="274" t="s">
        <v>268</v>
      </c>
      <c r="BR1245" s="274" t="s">
        <v>268</v>
      </c>
      <c r="BS1245" s="274" t="s">
        <v>268</v>
      </c>
      <c r="BT1245" s="274" t="s">
        <v>268</v>
      </c>
      <c r="BU1245" s="274" t="s">
        <v>268</v>
      </c>
      <c r="BV1245" s="274" t="s">
        <v>268</v>
      </c>
      <c r="BW1245" s="274" t="s">
        <v>268</v>
      </c>
      <c r="BX1245" s="274" t="s">
        <v>268</v>
      </c>
      <c r="BY1245" s="295">
        <v>115.9</v>
      </c>
      <c r="BZ1245" s="295">
        <v>115.9</v>
      </c>
      <c r="CA1245" s="298" t="s">
        <v>142</v>
      </c>
      <c r="CB1245" s="297">
        <v>122</v>
      </c>
      <c r="CC1245" s="284">
        <f t="shared" si="78"/>
        <v>0</v>
      </c>
      <c r="CD1245" s="295">
        <f t="shared" si="79"/>
        <v>115.89999999999999</v>
      </c>
      <c r="CE1245" s="284">
        <f t="shared" si="80"/>
        <v>0</v>
      </c>
      <c r="CF1245" s="295">
        <f t="shared" si="81"/>
        <v>1</v>
      </c>
      <c r="CG1245" s="274" t="s">
        <v>876</v>
      </c>
      <c r="CH1245" s="274" t="s">
        <v>268</v>
      </c>
      <c r="CI1245" s="274" t="s">
        <v>268</v>
      </c>
      <c r="CJ1245" s="298" t="s">
        <v>268</v>
      </c>
      <c r="CK1245" s="298" t="s">
        <v>736</v>
      </c>
      <c r="CL1245" s="274" t="s">
        <v>268</v>
      </c>
      <c r="CM1245" s="274" t="s">
        <v>268</v>
      </c>
      <c r="CN1245" s="274" t="s">
        <v>268</v>
      </c>
      <c r="CO1245" s="274" t="s">
        <v>268</v>
      </c>
      <c r="CP1245" s="274" t="s">
        <v>268</v>
      </c>
      <c r="CQ1245" s="274" t="s">
        <v>268</v>
      </c>
      <c r="CR1245" s="274" t="s">
        <v>877</v>
      </c>
      <c r="CS1245" s="274">
        <v>109.35</v>
      </c>
      <c r="CT1245" s="274" t="s">
        <v>268</v>
      </c>
      <c r="CU1245" s="274">
        <v>109.35</v>
      </c>
      <c r="CV1245" s="274">
        <v>365</v>
      </c>
      <c r="CW1245" s="274" t="s">
        <v>878</v>
      </c>
      <c r="CX1245" s="274" t="s">
        <v>835</v>
      </c>
      <c r="CY1245" s="274" t="s">
        <v>836</v>
      </c>
      <c r="CZ1245" s="274" t="s">
        <v>837</v>
      </c>
      <c r="DA1245" s="274" t="s">
        <v>268</v>
      </c>
      <c r="DB1245" s="274" t="s">
        <v>268</v>
      </c>
      <c r="DC1245" s="274" t="s">
        <v>268</v>
      </c>
      <c r="DD1245" s="274" t="s">
        <v>268</v>
      </c>
      <c r="DE1245" s="274" t="s">
        <v>268</v>
      </c>
      <c r="DF1245" s="274" t="s">
        <v>268</v>
      </c>
      <c r="DG1245" s="299">
        <f>IFERROR(IF(CA1245="D",IF(CK1245="A dispo.",CD1245*VLOOKUP('DATI INPUT'!$F$27,TARIFFE_UD,2,FALSE),CD1245*VLOOKUP(CK1245,TARIFFE_UD,2,FALSE)),CD1245*VLOOKUP(CB1245-100,TARIFFE_UND,2,FALSE)),0)</f>
        <v>91.787051218934039</v>
      </c>
      <c r="DH1245" s="299">
        <f>IFERROR(IF(CA1245="D",IF(CK1245="A dispo.",CF1245*VLOOKUP('DATI INPUT'!$F$27,TARIFFE_UD,3,FALSE),CF1245*VLOOKUP(CK1245,TARIFFE_UD,3,FALSE)),CF1245*VLOOKUP(CB1245-100,TARIFFE_UND,3,FALSE)),0)</f>
        <v>60.367780403072892</v>
      </c>
    </row>
    <row r="1246" spans="1:112" hidden="1" x14ac:dyDescent="0.25">
      <c r="A1246" s="274" t="s">
        <v>9109</v>
      </c>
      <c r="B1246" s="274" t="s">
        <v>9110</v>
      </c>
      <c r="C1246" s="274" t="s">
        <v>9111</v>
      </c>
      <c r="D1246" s="274" t="s">
        <v>9112</v>
      </c>
      <c r="E1246" s="274" t="s">
        <v>268</v>
      </c>
      <c r="F1246" s="274" t="s">
        <v>156</v>
      </c>
      <c r="G1246" s="274" t="s">
        <v>9113</v>
      </c>
      <c r="H1246" s="274" t="s">
        <v>1137</v>
      </c>
      <c r="I1246" s="274" t="s">
        <v>348</v>
      </c>
      <c r="J1246" s="274" t="s">
        <v>274</v>
      </c>
      <c r="K1246" s="274" t="s">
        <v>9114</v>
      </c>
      <c r="L1246" s="274" t="s">
        <v>1517</v>
      </c>
      <c r="M1246" s="274" t="s">
        <v>9115</v>
      </c>
      <c r="N1246" s="274" t="s">
        <v>1261</v>
      </c>
      <c r="O1246" s="274" t="s">
        <v>943</v>
      </c>
      <c r="P1246" s="274" t="s">
        <v>9116</v>
      </c>
      <c r="Q1246" s="274" t="s">
        <v>346</v>
      </c>
      <c r="R1246" s="274" t="s">
        <v>268</v>
      </c>
      <c r="S1246" s="274" t="s">
        <v>268</v>
      </c>
      <c r="T1246" s="274" t="s">
        <v>268</v>
      </c>
      <c r="U1246" s="274" t="s">
        <v>268</v>
      </c>
      <c r="V1246" s="274" t="s">
        <v>268</v>
      </c>
      <c r="W1246" s="274" t="s">
        <v>9117</v>
      </c>
      <c r="X1246" s="274" t="s">
        <v>1847</v>
      </c>
      <c r="Y1246" s="274" t="s">
        <v>3715</v>
      </c>
      <c r="Z1246" s="274" t="s">
        <v>268</v>
      </c>
      <c r="AA1246" s="274" t="s">
        <v>268</v>
      </c>
      <c r="AB1246" s="274" t="s">
        <v>268</v>
      </c>
      <c r="AC1246" s="274" t="s">
        <v>268</v>
      </c>
      <c r="AD1246" s="274" t="s">
        <v>268</v>
      </c>
      <c r="AE1246" s="274" t="s">
        <v>287</v>
      </c>
      <c r="AF1246" s="274" t="s">
        <v>1811</v>
      </c>
      <c r="AG1246" s="274" t="s">
        <v>875</v>
      </c>
      <c r="AH1246" s="274" t="s">
        <v>1848</v>
      </c>
      <c r="AI1246" s="274" t="s">
        <v>800</v>
      </c>
      <c r="AJ1246" s="274" t="s">
        <v>268</v>
      </c>
      <c r="AK1246" s="274" t="s">
        <v>410</v>
      </c>
      <c r="AL1246" s="274" t="s">
        <v>268</v>
      </c>
      <c r="AM1246" s="274" t="s">
        <v>288</v>
      </c>
      <c r="AN1246" s="274" t="s">
        <v>268</v>
      </c>
      <c r="AO1246" s="274" t="s">
        <v>268</v>
      </c>
      <c r="AP1246" s="274" t="s">
        <v>268</v>
      </c>
      <c r="AQ1246" s="274" t="s">
        <v>268</v>
      </c>
      <c r="AR1246" s="274" t="s">
        <v>268</v>
      </c>
      <c r="AS1246" s="274" t="s">
        <v>268</v>
      </c>
      <c r="AT1246" s="274" t="s">
        <v>268</v>
      </c>
      <c r="AU1246" s="274" t="s">
        <v>268</v>
      </c>
      <c r="AV1246" s="274" t="s">
        <v>268</v>
      </c>
      <c r="AW1246" s="274" t="s">
        <v>268</v>
      </c>
      <c r="AX1246" s="274" t="s">
        <v>268</v>
      </c>
      <c r="AY1246" s="274" t="s">
        <v>268</v>
      </c>
      <c r="AZ1246" s="274" t="s">
        <v>268</v>
      </c>
      <c r="BA1246" s="274" t="s">
        <v>268</v>
      </c>
      <c r="BB1246" s="274" t="s">
        <v>268</v>
      </c>
      <c r="BC1246" s="274" t="s">
        <v>268</v>
      </c>
      <c r="BD1246" s="274" t="s">
        <v>268</v>
      </c>
      <c r="BE1246" s="274" t="s">
        <v>268</v>
      </c>
      <c r="BF1246" s="274" t="s">
        <v>268</v>
      </c>
      <c r="BG1246" s="274" t="s">
        <v>268</v>
      </c>
      <c r="BH1246" s="274" t="s">
        <v>268</v>
      </c>
      <c r="BI1246" s="274" t="s">
        <v>268</v>
      </c>
      <c r="BJ1246" s="274" t="s">
        <v>268</v>
      </c>
      <c r="BK1246" s="274" t="s">
        <v>268</v>
      </c>
      <c r="BL1246" s="274" t="s">
        <v>268</v>
      </c>
      <c r="BM1246" s="274" t="s">
        <v>268</v>
      </c>
      <c r="BN1246" s="274" t="s">
        <v>268</v>
      </c>
      <c r="BO1246" s="274" t="s">
        <v>268</v>
      </c>
      <c r="BP1246" s="274" t="s">
        <v>268</v>
      </c>
      <c r="BQ1246" s="274" t="s">
        <v>268</v>
      </c>
      <c r="BR1246" s="274" t="s">
        <v>268</v>
      </c>
      <c r="BS1246" s="274" t="s">
        <v>268</v>
      </c>
      <c r="BT1246" s="274" t="s">
        <v>268</v>
      </c>
      <c r="BU1246" s="274" t="s">
        <v>268</v>
      </c>
      <c r="BV1246" s="274" t="s">
        <v>268</v>
      </c>
      <c r="BW1246" s="274" t="s">
        <v>268</v>
      </c>
      <c r="BX1246" s="274" t="s">
        <v>268</v>
      </c>
      <c r="BY1246" s="295">
        <v>53.7</v>
      </c>
      <c r="BZ1246" s="295">
        <v>53.7</v>
      </c>
      <c r="CA1246" s="298" t="s">
        <v>142</v>
      </c>
      <c r="CB1246" s="297">
        <v>122</v>
      </c>
      <c r="CC1246" s="284">
        <f t="shared" si="78"/>
        <v>0</v>
      </c>
      <c r="CD1246" s="295">
        <f t="shared" si="79"/>
        <v>53.7</v>
      </c>
      <c r="CE1246" s="284">
        <f t="shared" si="80"/>
        <v>0</v>
      </c>
      <c r="CF1246" s="295">
        <f t="shared" si="81"/>
        <v>1</v>
      </c>
      <c r="CG1246" s="274" t="s">
        <v>876</v>
      </c>
      <c r="CH1246" s="274" t="s">
        <v>268</v>
      </c>
      <c r="CI1246" s="274" t="s">
        <v>268</v>
      </c>
      <c r="CJ1246" s="298" t="s">
        <v>268</v>
      </c>
      <c r="CK1246" s="298" t="s">
        <v>736</v>
      </c>
      <c r="CL1246" s="274" t="s">
        <v>268</v>
      </c>
      <c r="CM1246" s="274" t="s">
        <v>268</v>
      </c>
      <c r="CN1246" s="274" t="s">
        <v>268</v>
      </c>
      <c r="CO1246" s="274" t="s">
        <v>268</v>
      </c>
      <c r="CP1246" s="274" t="s">
        <v>268</v>
      </c>
      <c r="CQ1246" s="274" t="s">
        <v>268</v>
      </c>
      <c r="CR1246" s="274" t="s">
        <v>877</v>
      </c>
      <c r="CS1246" s="274">
        <v>78.87</v>
      </c>
      <c r="CT1246" s="274" t="s">
        <v>268</v>
      </c>
      <c r="CU1246" s="274">
        <v>78.87</v>
      </c>
      <c r="CV1246" s="274">
        <v>365</v>
      </c>
      <c r="CW1246" s="274" t="s">
        <v>878</v>
      </c>
      <c r="CX1246" s="274" t="s">
        <v>835</v>
      </c>
      <c r="CY1246" s="274" t="s">
        <v>836</v>
      </c>
      <c r="CZ1246" s="274" t="s">
        <v>837</v>
      </c>
      <c r="DA1246" s="274" t="s">
        <v>268</v>
      </c>
      <c r="DB1246" s="274" t="s">
        <v>268</v>
      </c>
      <c r="DC1246" s="274" t="s">
        <v>268</v>
      </c>
      <c r="DD1246" s="274" t="s">
        <v>268</v>
      </c>
      <c r="DE1246" s="274" t="s">
        <v>268</v>
      </c>
      <c r="DF1246" s="274" t="s">
        <v>268</v>
      </c>
      <c r="DG1246" s="299">
        <f>IFERROR(IF(CA1246="D",IF(CK1246="A dispo.",CD1246*VLOOKUP('DATI INPUT'!$F$27,TARIFFE_UD,2,FALSE),CD1246*VLOOKUP(CK1246,TARIFFE_UD,2,FALSE)),CD1246*VLOOKUP(CB1246-100,TARIFFE_UND,2,FALSE)),0)</f>
        <v>42.527736414639847</v>
      </c>
      <c r="DH1246" s="299">
        <f>IFERROR(IF(CA1246="D",IF(CK1246="A dispo.",CF1246*VLOOKUP('DATI INPUT'!$F$27,TARIFFE_UD,3,FALSE),CF1246*VLOOKUP(CK1246,TARIFFE_UD,3,FALSE)),CF1246*VLOOKUP(CB1246-100,TARIFFE_UND,3,FALSE)),0)</f>
        <v>60.367780403072892</v>
      </c>
    </row>
    <row r="1247" spans="1:112" hidden="1" x14ac:dyDescent="0.25">
      <c r="A1247" s="274" t="s">
        <v>9118</v>
      </c>
      <c r="B1247" s="274" t="s">
        <v>9119</v>
      </c>
      <c r="C1247" s="274" t="s">
        <v>1093</v>
      </c>
      <c r="D1247" s="274" t="s">
        <v>9120</v>
      </c>
      <c r="E1247" s="274" t="s">
        <v>268</v>
      </c>
      <c r="F1247" s="274" t="s">
        <v>156</v>
      </c>
      <c r="G1247" s="274" t="s">
        <v>9121</v>
      </c>
      <c r="H1247" s="274" t="s">
        <v>9122</v>
      </c>
      <c r="I1247" s="274" t="s">
        <v>1049</v>
      </c>
      <c r="J1247" s="274" t="s">
        <v>274</v>
      </c>
      <c r="K1247" s="274" t="s">
        <v>9123</v>
      </c>
      <c r="L1247" s="274" t="s">
        <v>6405</v>
      </c>
      <c r="M1247" s="274" t="s">
        <v>9124</v>
      </c>
      <c r="N1247" s="274" t="s">
        <v>5078</v>
      </c>
      <c r="O1247" s="274" t="s">
        <v>5079</v>
      </c>
      <c r="P1247" s="274" t="s">
        <v>9125</v>
      </c>
      <c r="Q1247" s="274" t="s">
        <v>323</v>
      </c>
      <c r="R1247" s="274" t="s">
        <v>268</v>
      </c>
      <c r="S1247" s="274" t="s">
        <v>268</v>
      </c>
      <c r="T1247" s="274" t="s">
        <v>268</v>
      </c>
      <c r="U1247" s="274" t="s">
        <v>268</v>
      </c>
      <c r="V1247" s="274" t="s">
        <v>268</v>
      </c>
      <c r="W1247" s="274" t="s">
        <v>9126</v>
      </c>
      <c r="X1247" s="274" t="s">
        <v>3754</v>
      </c>
      <c r="Y1247" s="274" t="s">
        <v>323</v>
      </c>
      <c r="Z1247" s="274" t="s">
        <v>268</v>
      </c>
      <c r="AA1247" s="274" t="s">
        <v>268</v>
      </c>
      <c r="AB1247" s="274" t="s">
        <v>268</v>
      </c>
      <c r="AC1247" s="274" t="s">
        <v>268</v>
      </c>
      <c r="AD1247" s="274" t="s">
        <v>268</v>
      </c>
      <c r="AE1247" s="274" t="s">
        <v>268</v>
      </c>
      <c r="AF1247" s="274" t="s">
        <v>268</v>
      </c>
      <c r="AG1247" s="274" t="s">
        <v>268</v>
      </c>
      <c r="AH1247" s="274" t="s">
        <v>268</v>
      </c>
      <c r="AI1247" s="274" t="s">
        <v>268</v>
      </c>
      <c r="AJ1247" s="274" t="s">
        <v>268</v>
      </c>
      <c r="AK1247" s="274" t="s">
        <v>268</v>
      </c>
      <c r="AL1247" s="274" t="s">
        <v>268</v>
      </c>
      <c r="AM1247" s="274" t="s">
        <v>268</v>
      </c>
      <c r="AN1247" s="274" t="s">
        <v>268</v>
      </c>
      <c r="AO1247" s="274" t="s">
        <v>268</v>
      </c>
      <c r="AP1247" s="274" t="s">
        <v>268</v>
      </c>
      <c r="AQ1247" s="274" t="s">
        <v>268</v>
      </c>
      <c r="AR1247" s="274" t="s">
        <v>268</v>
      </c>
      <c r="AS1247" s="274" t="s">
        <v>268</v>
      </c>
      <c r="AT1247" s="274" t="s">
        <v>268</v>
      </c>
      <c r="AU1247" s="274" t="s">
        <v>268</v>
      </c>
      <c r="AV1247" s="274" t="s">
        <v>268</v>
      </c>
      <c r="AW1247" s="274" t="s">
        <v>268</v>
      </c>
      <c r="AX1247" s="274" t="s">
        <v>268</v>
      </c>
      <c r="AY1247" s="274" t="s">
        <v>268</v>
      </c>
      <c r="AZ1247" s="274" t="s">
        <v>268</v>
      </c>
      <c r="BA1247" s="274" t="s">
        <v>268</v>
      </c>
      <c r="BB1247" s="274" t="s">
        <v>268</v>
      </c>
      <c r="BC1247" s="274" t="s">
        <v>268</v>
      </c>
      <c r="BD1247" s="274" t="s">
        <v>268</v>
      </c>
      <c r="BE1247" s="274" t="s">
        <v>268</v>
      </c>
      <c r="BF1247" s="274" t="s">
        <v>268</v>
      </c>
      <c r="BG1247" s="274" t="s">
        <v>268</v>
      </c>
      <c r="BH1247" s="274" t="s">
        <v>268</v>
      </c>
      <c r="BI1247" s="274" t="s">
        <v>268</v>
      </c>
      <c r="BJ1247" s="274" t="s">
        <v>268</v>
      </c>
      <c r="BK1247" s="274" t="s">
        <v>268</v>
      </c>
      <c r="BL1247" s="274" t="s">
        <v>268</v>
      </c>
      <c r="BM1247" s="274" t="s">
        <v>268</v>
      </c>
      <c r="BN1247" s="274" t="s">
        <v>268</v>
      </c>
      <c r="BO1247" s="274" t="s">
        <v>268</v>
      </c>
      <c r="BP1247" s="274" t="s">
        <v>268</v>
      </c>
      <c r="BQ1247" s="274" t="s">
        <v>268</v>
      </c>
      <c r="BR1247" s="274" t="s">
        <v>268</v>
      </c>
      <c r="BS1247" s="274" t="s">
        <v>268</v>
      </c>
      <c r="BT1247" s="274" t="s">
        <v>268</v>
      </c>
      <c r="BU1247" s="274" t="s">
        <v>268</v>
      </c>
      <c r="BV1247" s="274" t="s">
        <v>268</v>
      </c>
      <c r="BW1247" s="274" t="s">
        <v>268</v>
      </c>
      <c r="BX1247" s="274" t="s">
        <v>268</v>
      </c>
      <c r="BY1247" s="295">
        <v>93</v>
      </c>
      <c r="BZ1247" s="295">
        <v>93</v>
      </c>
      <c r="CA1247" s="298" t="s">
        <v>142</v>
      </c>
      <c r="CB1247" s="297">
        <v>122</v>
      </c>
      <c r="CC1247" s="284">
        <f t="shared" si="78"/>
        <v>0</v>
      </c>
      <c r="CD1247" s="295">
        <f t="shared" si="79"/>
        <v>93</v>
      </c>
      <c r="CE1247" s="284">
        <f t="shared" si="80"/>
        <v>0</v>
      </c>
      <c r="CF1247" s="295">
        <f t="shared" si="81"/>
        <v>1</v>
      </c>
      <c r="CG1247" s="274" t="s">
        <v>876</v>
      </c>
      <c r="CH1247" s="274" t="s">
        <v>268</v>
      </c>
      <c r="CI1247" s="274" t="s">
        <v>268</v>
      </c>
      <c r="CJ1247" s="298" t="s">
        <v>268</v>
      </c>
      <c r="CK1247" s="298" t="s">
        <v>736</v>
      </c>
      <c r="CL1247" s="274" t="s">
        <v>268</v>
      </c>
      <c r="CM1247" s="274" t="s">
        <v>268</v>
      </c>
      <c r="CN1247" s="274" t="s">
        <v>268</v>
      </c>
      <c r="CO1247" s="274" t="s">
        <v>268</v>
      </c>
      <c r="CP1247" s="274" t="s">
        <v>268</v>
      </c>
      <c r="CQ1247" s="274" t="s">
        <v>268</v>
      </c>
      <c r="CR1247" s="274" t="s">
        <v>877</v>
      </c>
      <c r="CS1247" s="274">
        <v>98.13</v>
      </c>
      <c r="CT1247" s="274" t="s">
        <v>268</v>
      </c>
      <c r="CU1247" s="274">
        <v>98.13</v>
      </c>
      <c r="CV1247" s="274">
        <v>365</v>
      </c>
      <c r="CW1247" s="274" t="s">
        <v>878</v>
      </c>
      <c r="CX1247" s="274" t="s">
        <v>835</v>
      </c>
      <c r="CY1247" s="274" t="s">
        <v>836</v>
      </c>
      <c r="CZ1247" s="274" t="s">
        <v>837</v>
      </c>
      <c r="DA1247" s="274" t="s">
        <v>268</v>
      </c>
      <c r="DB1247" s="274" t="s">
        <v>268</v>
      </c>
      <c r="DC1247" s="274" t="s">
        <v>268</v>
      </c>
      <c r="DD1247" s="274" t="s">
        <v>268</v>
      </c>
      <c r="DE1247" s="274" t="s">
        <v>268</v>
      </c>
      <c r="DF1247" s="274" t="s">
        <v>268</v>
      </c>
      <c r="DG1247" s="299">
        <f>IFERROR(IF(CA1247="D",IF(CK1247="A dispo.",CD1247*VLOOKUP('DATI INPUT'!$F$27,TARIFFE_UD,2,FALSE),CD1247*VLOOKUP(CK1247,TARIFFE_UD,2,FALSE)),CD1247*VLOOKUP(CB1247-100,TARIFFE_UND,2,FALSE)),0)</f>
        <v>73.651387086806437</v>
      </c>
      <c r="DH1247" s="299">
        <f>IFERROR(IF(CA1247="D",IF(CK1247="A dispo.",CF1247*VLOOKUP('DATI INPUT'!$F$27,TARIFFE_UD,3,FALSE),CF1247*VLOOKUP(CK1247,TARIFFE_UD,3,FALSE)),CF1247*VLOOKUP(CB1247-100,TARIFFE_UND,3,FALSE)),0)</f>
        <v>60.367780403072892</v>
      </c>
    </row>
    <row r="1248" spans="1:112" hidden="1" x14ac:dyDescent="0.25">
      <c r="A1248" s="274" t="s">
        <v>9127</v>
      </c>
      <c r="B1248" s="274" t="s">
        <v>9119</v>
      </c>
      <c r="C1248" s="274" t="s">
        <v>9128</v>
      </c>
      <c r="D1248" s="274" t="s">
        <v>9120</v>
      </c>
      <c r="E1248" s="274" t="s">
        <v>268</v>
      </c>
      <c r="F1248" s="274" t="s">
        <v>156</v>
      </c>
      <c r="G1248" s="274" t="s">
        <v>9121</v>
      </c>
      <c r="H1248" s="274" t="s">
        <v>9122</v>
      </c>
      <c r="I1248" s="274" t="s">
        <v>1049</v>
      </c>
      <c r="J1248" s="274" t="s">
        <v>274</v>
      </c>
      <c r="K1248" s="274" t="s">
        <v>9123</v>
      </c>
      <c r="L1248" s="274" t="s">
        <v>6405</v>
      </c>
      <c r="M1248" s="274" t="s">
        <v>9124</v>
      </c>
      <c r="N1248" s="274" t="s">
        <v>5078</v>
      </c>
      <c r="O1248" s="274" t="s">
        <v>5079</v>
      </c>
      <c r="P1248" s="274" t="s">
        <v>9125</v>
      </c>
      <c r="Q1248" s="274" t="s">
        <v>323</v>
      </c>
      <c r="R1248" s="274" t="s">
        <v>268</v>
      </c>
      <c r="S1248" s="274" t="s">
        <v>268</v>
      </c>
      <c r="T1248" s="274" t="s">
        <v>268</v>
      </c>
      <c r="U1248" s="274" t="s">
        <v>268</v>
      </c>
      <c r="V1248" s="274" t="s">
        <v>268</v>
      </c>
      <c r="W1248" s="274" t="s">
        <v>9126</v>
      </c>
      <c r="X1248" s="274" t="s">
        <v>3754</v>
      </c>
      <c r="Y1248" s="274" t="s">
        <v>323</v>
      </c>
      <c r="Z1248" s="274" t="s">
        <v>268</v>
      </c>
      <c r="AA1248" s="274" t="s">
        <v>268</v>
      </c>
      <c r="AB1248" s="274" t="s">
        <v>268</v>
      </c>
      <c r="AC1248" s="274" t="s">
        <v>268</v>
      </c>
      <c r="AD1248" s="274" t="s">
        <v>268</v>
      </c>
      <c r="AE1248" s="274" t="s">
        <v>268</v>
      </c>
      <c r="AF1248" s="274" t="s">
        <v>268</v>
      </c>
      <c r="AG1248" s="274" t="s">
        <v>268</v>
      </c>
      <c r="AH1248" s="274" t="s">
        <v>268</v>
      </c>
      <c r="AI1248" s="274" t="s">
        <v>268</v>
      </c>
      <c r="AJ1248" s="274" t="s">
        <v>268</v>
      </c>
      <c r="AK1248" s="274" t="s">
        <v>268</v>
      </c>
      <c r="AL1248" s="274" t="s">
        <v>268</v>
      </c>
      <c r="AM1248" s="274" t="s">
        <v>268</v>
      </c>
      <c r="AN1248" s="274" t="s">
        <v>268</v>
      </c>
      <c r="AO1248" s="274" t="s">
        <v>268</v>
      </c>
      <c r="AP1248" s="274" t="s">
        <v>268</v>
      </c>
      <c r="AQ1248" s="274" t="s">
        <v>268</v>
      </c>
      <c r="AR1248" s="274" t="s">
        <v>268</v>
      </c>
      <c r="AS1248" s="274" t="s">
        <v>268</v>
      </c>
      <c r="AT1248" s="274" t="s">
        <v>268</v>
      </c>
      <c r="AU1248" s="274" t="s">
        <v>268</v>
      </c>
      <c r="AV1248" s="274" t="s">
        <v>268</v>
      </c>
      <c r="AW1248" s="274" t="s">
        <v>268</v>
      </c>
      <c r="AX1248" s="274" t="s">
        <v>268</v>
      </c>
      <c r="AY1248" s="274" t="s">
        <v>268</v>
      </c>
      <c r="AZ1248" s="274" t="s">
        <v>268</v>
      </c>
      <c r="BA1248" s="274" t="s">
        <v>268</v>
      </c>
      <c r="BB1248" s="274" t="s">
        <v>268</v>
      </c>
      <c r="BC1248" s="274" t="s">
        <v>268</v>
      </c>
      <c r="BD1248" s="274" t="s">
        <v>268</v>
      </c>
      <c r="BE1248" s="274" t="s">
        <v>268</v>
      </c>
      <c r="BF1248" s="274" t="s">
        <v>268</v>
      </c>
      <c r="BG1248" s="274" t="s">
        <v>268</v>
      </c>
      <c r="BH1248" s="274" t="s">
        <v>268</v>
      </c>
      <c r="BI1248" s="274" t="s">
        <v>268</v>
      </c>
      <c r="BJ1248" s="274" t="s">
        <v>268</v>
      </c>
      <c r="BK1248" s="274" t="s">
        <v>268</v>
      </c>
      <c r="BL1248" s="274" t="s">
        <v>268</v>
      </c>
      <c r="BM1248" s="274" t="s">
        <v>268</v>
      </c>
      <c r="BN1248" s="274" t="s">
        <v>268</v>
      </c>
      <c r="BO1248" s="274" t="s">
        <v>268</v>
      </c>
      <c r="BP1248" s="274" t="s">
        <v>268</v>
      </c>
      <c r="BQ1248" s="274" t="s">
        <v>268</v>
      </c>
      <c r="BR1248" s="274" t="s">
        <v>268</v>
      </c>
      <c r="BS1248" s="274" t="s">
        <v>268</v>
      </c>
      <c r="BT1248" s="274" t="s">
        <v>268</v>
      </c>
      <c r="BU1248" s="274" t="s">
        <v>268</v>
      </c>
      <c r="BV1248" s="274" t="s">
        <v>268</v>
      </c>
      <c r="BW1248" s="274" t="s">
        <v>268</v>
      </c>
      <c r="BX1248" s="274" t="s">
        <v>268</v>
      </c>
      <c r="BY1248" s="295">
        <v>34</v>
      </c>
      <c r="BZ1248" s="295">
        <v>34</v>
      </c>
      <c r="CA1248" s="298" t="s">
        <v>142</v>
      </c>
      <c r="CB1248" s="297">
        <v>123</v>
      </c>
      <c r="CC1248" s="284">
        <f t="shared" si="78"/>
        <v>0</v>
      </c>
      <c r="CD1248" s="295">
        <f t="shared" si="79"/>
        <v>34</v>
      </c>
      <c r="CE1248" s="284">
        <f t="shared" si="80"/>
        <v>1</v>
      </c>
      <c r="CF1248" s="295">
        <f t="shared" si="81"/>
        <v>0</v>
      </c>
      <c r="CG1248" s="274" t="s">
        <v>1817</v>
      </c>
      <c r="CH1248" s="274" t="s">
        <v>268</v>
      </c>
      <c r="CI1248" s="274" t="s">
        <v>268</v>
      </c>
      <c r="CJ1248" s="298" t="s">
        <v>268</v>
      </c>
      <c r="CK1248" s="298" t="s">
        <v>736</v>
      </c>
      <c r="CL1248" s="274" t="s">
        <v>268</v>
      </c>
      <c r="CM1248" s="274" t="s">
        <v>268</v>
      </c>
      <c r="CN1248" s="274" t="s">
        <v>268</v>
      </c>
      <c r="CO1248" s="274" t="s">
        <v>268</v>
      </c>
      <c r="CP1248" s="274" t="s">
        <v>268</v>
      </c>
      <c r="CQ1248" s="274" t="s">
        <v>268</v>
      </c>
      <c r="CR1248" s="274" t="s">
        <v>877</v>
      </c>
      <c r="CS1248" s="274">
        <v>16.66</v>
      </c>
      <c r="CT1248" s="274" t="s">
        <v>268</v>
      </c>
      <c r="CU1248" s="274">
        <v>16.66</v>
      </c>
      <c r="CV1248" s="274">
        <v>365</v>
      </c>
      <c r="CW1248" s="274" t="s">
        <v>878</v>
      </c>
      <c r="CX1248" s="274" t="s">
        <v>835</v>
      </c>
      <c r="CY1248" s="274" t="s">
        <v>836</v>
      </c>
      <c r="CZ1248" s="274" t="s">
        <v>837</v>
      </c>
      <c r="DA1248" s="274" t="s">
        <v>268</v>
      </c>
      <c r="DB1248" s="274" t="s">
        <v>268</v>
      </c>
      <c r="DC1248" s="274" t="s">
        <v>268</v>
      </c>
      <c r="DD1248" s="274" t="s">
        <v>268</v>
      </c>
      <c r="DE1248" s="274" t="s">
        <v>268</v>
      </c>
      <c r="DF1248" s="274" t="s">
        <v>268</v>
      </c>
      <c r="DG1248" s="299">
        <f>IFERROR(IF(CA1248="D",IF(CK1248="A dispo.",CD1248*VLOOKUP('DATI INPUT'!$F$27,TARIFFE_UD,2,FALSE),CD1248*VLOOKUP(CK1248,TARIFFE_UD,2,FALSE)),CD1248*VLOOKUP(CB1248-100,TARIFFE_UND,2,FALSE)),0)</f>
        <v>26.926313558617405</v>
      </c>
      <c r="DH1248" s="299">
        <f>IFERROR(IF(CA1248="D",IF(CK1248="A dispo.",CF1248*VLOOKUP('DATI INPUT'!$F$27,TARIFFE_UD,3,FALSE),CF1248*VLOOKUP(CK1248,TARIFFE_UD,3,FALSE)),CF1248*VLOOKUP(CB1248-100,TARIFFE_UND,3,FALSE)),0)</f>
        <v>0</v>
      </c>
    </row>
    <row r="1249" spans="1:112" hidden="1" x14ac:dyDescent="0.25">
      <c r="A1249" s="274" t="s">
        <v>9129</v>
      </c>
      <c r="B1249" s="274" t="s">
        <v>9130</v>
      </c>
      <c r="C1249" s="274" t="s">
        <v>9131</v>
      </c>
      <c r="D1249" s="274" t="s">
        <v>9132</v>
      </c>
      <c r="E1249" s="274" t="s">
        <v>268</v>
      </c>
      <c r="F1249" s="274" t="s">
        <v>156</v>
      </c>
      <c r="G1249" s="274" t="s">
        <v>9133</v>
      </c>
      <c r="H1249" s="274" t="s">
        <v>9134</v>
      </c>
      <c r="I1249" s="274" t="s">
        <v>521</v>
      </c>
      <c r="J1249" s="274" t="s">
        <v>156</v>
      </c>
      <c r="K1249" s="274" t="s">
        <v>9135</v>
      </c>
      <c r="L1249" s="274" t="s">
        <v>303</v>
      </c>
      <c r="M1249" s="274" t="s">
        <v>9136</v>
      </c>
      <c r="N1249" s="274" t="s">
        <v>5025</v>
      </c>
      <c r="O1249" s="274" t="s">
        <v>943</v>
      </c>
      <c r="P1249" s="274" t="s">
        <v>6360</v>
      </c>
      <c r="Q1249" s="274" t="s">
        <v>272</v>
      </c>
      <c r="R1249" s="274" t="s">
        <v>268</v>
      </c>
      <c r="S1249" s="274" t="s">
        <v>268</v>
      </c>
      <c r="T1249" s="274" t="s">
        <v>268</v>
      </c>
      <c r="U1249" s="274" t="s">
        <v>268</v>
      </c>
      <c r="V1249" s="274" t="s">
        <v>268</v>
      </c>
      <c r="W1249" s="274" t="s">
        <v>2130</v>
      </c>
      <c r="X1249" s="274" t="s">
        <v>2131</v>
      </c>
      <c r="Y1249" s="274" t="s">
        <v>268</v>
      </c>
      <c r="Z1249" s="274" t="s">
        <v>268</v>
      </c>
      <c r="AA1249" s="274" t="s">
        <v>268</v>
      </c>
      <c r="AB1249" s="274" t="s">
        <v>268</v>
      </c>
      <c r="AC1249" s="274" t="s">
        <v>268</v>
      </c>
      <c r="AD1249" s="274" t="s">
        <v>268</v>
      </c>
      <c r="AE1249" s="274" t="s">
        <v>268</v>
      </c>
      <c r="AF1249" s="274" t="s">
        <v>268</v>
      </c>
      <c r="AG1249" s="274" t="s">
        <v>268</v>
      </c>
      <c r="AH1249" s="274" t="s">
        <v>268</v>
      </c>
      <c r="AI1249" s="274" t="s">
        <v>268</v>
      </c>
      <c r="AJ1249" s="274" t="s">
        <v>268</v>
      </c>
      <c r="AK1249" s="274" t="s">
        <v>268</v>
      </c>
      <c r="AL1249" s="274" t="s">
        <v>268</v>
      </c>
      <c r="AM1249" s="274" t="s">
        <v>268</v>
      </c>
      <c r="AN1249" s="274" t="s">
        <v>268</v>
      </c>
      <c r="AO1249" s="274" t="s">
        <v>268</v>
      </c>
      <c r="AP1249" s="274" t="s">
        <v>268</v>
      </c>
      <c r="AQ1249" s="274" t="s">
        <v>268</v>
      </c>
      <c r="AR1249" s="274" t="s">
        <v>268</v>
      </c>
      <c r="AS1249" s="274" t="s">
        <v>268</v>
      </c>
      <c r="AT1249" s="274" t="s">
        <v>268</v>
      </c>
      <c r="AU1249" s="274" t="s">
        <v>268</v>
      </c>
      <c r="AV1249" s="274" t="s">
        <v>268</v>
      </c>
      <c r="AW1249" s="274" t="s">
        <v>268</v>
      </c>
      <c r="AX1249" s="274" t="s">
        <v>268</v>
      </c>
      <c r="AY1249" s="274" t="s">
        <v>268</v>
      </c>
      <c r="AZ1249" s="274" t="s">
        <v>268</v>
      </c>
      <c r="BA1249" s="274" t="s">
        <v>268</v>
      </c>
      <c r="BB1249" s="274" t="s">
        <v>268</v>
      </c>
      <c r="BC1249" s="274" t="s">
        <v>268</v>
      </c>
      <c r="BD1249" s="274" t="s">
        <v>268</v>
      </c>
      <c r="BE1249" s="274" t="s">
        <v>268</v>
      </c>
      <c r="BF1249" s="274" t="s">
        <v>268</v>
      </c>
      <c r="BG1249" s="274" t="s">
        <v>268</v>
      </c>
      <c r="BH1249" s="274" t="s">
        <v>268</v>
      </c>
      <c r="BI1249" s="274" t="s">
        <v>268</v>
      </c>
      <c r="BJ1249" s="274" t="s">
        <v>268</v>
      </c>
      <c r="BK1249" s="274" t="s">
        <v>268</v>
      </c>
      <c r="BL1249" s="274" t="s">
        <v>268</v>
      </c>
      <c r="BM1249" s="274" t="s">
        <v>268</v>
      </c>
      <c r="BN1249" s="274" t="s">
        <v>268</v>
      </c>
      <c r="BO1249" s="274" t="s">
        <v>268</v>
      </c>
      <c r="BP1249" s="274" t="s">
        <v>268</v>
      </c>
      <c r="BQ1249" s="274" t="s">
        <v>268</v>
      </c>
      <c r="BR1249" s="274" t="s">
        <v>268</v>
      </c>
      <c r="BS1249" s="274" t="s">
        <v>268</v>
      </c>
      <c r="BT1249" s="274" t="s">
        <v>268</v>
      </c>
      <c r="BU1249" s="274" t="s">
        <v>268</v>
      </c>
      <c r="BV1249" s="274" t="s">
        <v>268</v>
      </c>
      <c r="BW1249" s="274" t="s">
        <v>268</v>
      </c>
      <c r="BX1249" s="274" t="s">
        <v>268</v>
      </c>
      <c r="BY1249" s="295">
        <v>67.75</v>
      </c>
      <c r="BZ1249" s="295">
        <v>67.75</v>
      </c>
      <c r="CA1249" s="298" t="s">
        <v>142</v>
      </c>
      <c r="CB1249" s="297">
        <v>122</v>
      </c>
      <c r="CC1249" s="284">
        <f t="shared" si="78"/>
        <v>0.75</v>
      </c>
      <c r="CD1249" s="295">
        <f t="shared" si="79"/>
        <v>16.9375</v>
      </c>
      <c r="CE1249" s="284">
        <f t="shared" si="80"/>
        <v>0.75</v>
      </c>
      <c r="CF1249" s="295">
        <f t="shared" si="81"/>
        <v>0.25</v>
      </c>
      <c r="CG1249" s="274" t="s">
        <v>876</v>
      </c>
      <c r="CH1249" s="274" t="s">
        <v>268</v>
      </c>
      <c r="CI1249" s="274" t="s">
        <v>268</v>
      </c>
      <c r="CJ1249" s="298" t="s">
        <v>268</v>
      </c>
      <c r="CK1249" s="298" t="s">
        <v>736</v>
      </c>
      <c r="CL1249" s="274" t="s">
        <v>2132</v>
      </c>
      <c r="CM1249" s="274" t="s">
        <v>268</v>
      </c>
      <c r="CN1249" s="274" t="s">
        <v>268</v>
      </c>
      <c r="CO1249" s="274" t="s">
        <v>268</v>
      </c>
      <c r="CP1249" s="274" t="s">
        <v>268</v>
      </c>
      <c r="CQ1249" s="274" t="s">
        <v>268</v>
      </c>
      <c r="CR1249" s="274" t="s">
        <v>877</v>
      </c>
      <c r="CS1249" s="274">
        <v>85.76</v>
      </c>
      <c r="CT1249" s="274">
        <v>-64.319999999999993</v>
      </c>
      <c r="CU1249" s="274">
        <v>21.44</v>
      </c>
      <c r="CV1249" s="274">
        <v>365</v>
      </c>
      <c r="CW1249" s="274" t="s">
        <v>878</v>
      </c>
      <c r="CX1249" s="274" t="s">
        <v>835</v>
      </c>
      <c r="CY1249" s="274" t="s">
        <v>836</v>
      </c>
      <c r="CZ1249" s="274" t="s">
        <v>837</v>
      </c>
      <c r="DA1249" s="274" t="s">
        <v>268</v>
      </c>
      <c r="DB1249" s="274" t="s">
        <v>268</v>
      </c>
      <c r="DC1249" s="274" t="s">
        <v>268</v>
      </c>
      <c r="DD1249" s="274" t="s">
        <v>268</v>
      </c>
      <c r="DE1249" s="274" t="s">
        <v>268</v>
      </c>
      <c r="DF1249" s="274" t="s">
        <v>268</v>
      </c>
      <c r="DG1249" s="299">
        <f>IFERROR(IF(CA1249="D",IF(CK1249="A dispo.",CD1249*VLOOKUP('DATI INPUT'!$F$27,TARIFFE_UD,2,FALSE),CD1249*VLOOKUP(CK1249,TARIFFE_UD,2,FALSE)),CD1249*VLOOKUP(CB1249-100,TARIFFE_UND,2,FALSE)),0)</f>
        <v>13.413659879384774</v>
      </c>
      <c r="DH1249" s="299">
        <f>IFERROR(IF(CA1249="D",IF(CK1249="A dispo.",CF1249*VLOOKUP('DATI INPUT'!$F$27,TARIFFE_UD,3,FALSE),CF1249*VLOOKUP(CK1249,TARIFFE_UD,3,FALSE)),CF1249*VLOOKUP(CB1249-100,TARIFFE_UND,3,FALSE)),0)</f>
        <v>15.091945100768223</v>
      </c>
    </row>
    <row r="1250" spans="1:112" hidden="1" x14ac:dyDescent="0.25">
      <c r="A1250" s="274" t="s">
        <v>9137</v>
      </c>
      <c r="B1250" s="274" t="s">
        <v>9138</v>
      </c>
      <c r="C1250" s="274" t="s">
        <v>9139</v>
      </c>
      <c r="D1250" s="274" t="s">
        <v>9140</v>
      </c>
      <c r="E1250" s="274" t="s">
        <v>268</v>
      </c>
      <c r="F1250" s="274" t="s">
        <v>156</v>
      </c>
      <c r="G1250" s="274" t="s">
        <v>9141</v>
      </c>
      <c r="H1250" s="274" t="s">
        <v>3342</v>
      </c>
      <c r="I1250" s="274" t="s">
        <v>365</v>
      </c>
      <c r="J1250" s="274" t="s">
        <v>274</v>
      </c>
      <c r="K1250" s="274" t="s">
        <v>9142</v>
      </c>
      <c r="L1250" s="274" t="s">
        <v>1204</v>
      </c>
      <c r="M1250" s="274" t="s">
        <v>9143</v>
      </c>
      <c r="N1250" s="274" t="s">
        <v>1204</v>
      </c>
      <c r="O1250" s="274" t="s">
        <v>1526</v>
      </c>
      <c r="P1250" s="274" t="s">
        <v>9144</v>
      </c>
      <c r="Q1250" s="274" t="s">
        <v>907</v>
      </c>
      <c r="R1250" s="274" t="s">
        <v>268</v>
      </c>
      <c r="S1250" s="274" t="s">
        <v>268</v>
      </c>
      <c r="T1250" s="274" t="s">
        <v>268</v>
      </c>
      <c r="U1250" s="274" t="s">
        <v>268</v>
      </c>
      <c r="V1250" s="274" t="s">
        <v>268</v>
      </c>
      <c r="W1250" s="274" t="s">
        <v>9145</v>
      </c>
      <c r="X1250" s="274" t="s">
        <v>9146</v>
      </c>
      <c r="Y1250" s="274" t="s">
        <v>268</v>
      </c>
      <c r="Z1250" s="274" t="s">
        <v>268</v>
      </c>
      <c r="AA1250" s="274" t="s">
        <v>268</v>
      </c>
      <c r="AB1250" s="274" t="s">
        <v>268</v>
      </c>
      <c r="AC1250" s="274" t="s">
        <v>268</v>
      </c>
      <c r="AD1250" s="274" t="s">
        <v>268</v>
      </c>
      <c r="AE1250" s="274" t="s">
        <v>287</v>
      </c>
      <c r="AF1250" s="274" t="s">
        <v>1811</v>
      </c>
      <c r="AG1250" s="274" t="s">
        <v>875</v>
      </c>
      <c r="AH1250" s="274" t="s">
        <v>1935</v>
      </c>
      <c r="AI1250" s="274" t="s">
        <v>4658</v>
      </c>
      <c r="AJ1250" s="274" t="s">
        <v>268</v>
      </c>
      <c r="AK1250" s="274" t="s">
        <v>268</v>
      </c>
      <c r="AL1250" s="274" t="s">
        <v>268</v>
      </c>
      <c r="AM1250" s="274" t="s">
        <v>405</v>
      </c>
      <c r="AN1250" s="274" t="s">
        <v>268</v>
      </c>
      <c r="AO1250" s="274" t="s">
        <v>268</v>
      </c>
      <c r="AP1250" s="274" t="s">
        <v>268</v>
      </c>
      <c r="AQ1250" s="274" t="s">
        <v>268</v>
      </c>
      <c r="AR1250" s="274" t="s">
        <v>268</v>
      </c>
      <c r="AS1250" s="274" t="s">
        <v>268</v>
      </c>
      <c r="AT1250" s="274" t="s">
        <v>268</v>
      </c>
      <c r="AU1250" s="274" t="s">
        <v>268</v>
      </c>
      <c r="AV1250" s="274" t="s">
        <v>268</v>
      </c>
      <c r="AW1250" s="274" t="s">
        <v>268</v>
      </c>
      <c r="AX1250" s="274" t="s">
        <v>268</v>
      </c>
      <c r="AY1250" s="274" t="s">
        <v>268</v>
      </c>
      <c r="AZ1250" s="274" t="s">
        <v>268</v>
      </c>
      <c r="BA1250" s="274" t="s">
        <v>268</v>
      </c>
      <c r="BB1250" s="274" t="s">
        <v>268</v>
      </c>
      <c r="BC1250" s="274" t="s">
        <v>268</v>
      </c>
      <c r="BD1250" s="274" t="s">
        <v>268</v>
      </c>
      <c r="BE1250" s="274" t="s">
        <v>268</v>
      </c>
      <c r="BF1250" s="274" t="s">
        <v>268</v>
      </c>
      <c r="BG1250" s="274" t="s">
        <v>268</v>
      </c>
      <c r="BH1250" s="274" t="s">
        <v>268</v>
      </c>
      <c r="BI1250" s="274" t="s">
        <v>268</v>
      </c>
      <c r="BJ1250" s="274" t="s">
        <v>268</v>
      </c>
      <c r="BK1250" s="274" t="s">
        <v>268</v>
      </c>
      <c r="BL1250" s="274" t="s">
        <v>268</v>
      </c>
      <c r="BM1250" s="274" t="s">
        <v>268</v>
      </c>
      <c r="BN1250" s="274" t="s">
        <v>268</v>
      </c>
      <c r="BO1250" s="274" t="s">
        <v>268</v>
      </c>
      <c r="BP1250" s="274" t="s">
        <v>268</v>
      </c>
      <c r="BQ1250" s="274" t="s">
        <v>268</v>
      </c>
      <c r="BR1250" s="274" t="s">
        <v>268</v>
      </c>
      <c r="BS1250" s="274" t="s">
        <v>268</v>
      </c>
      <c r="BT1250" s="274" t="s">
        <v>268</v>
      </c>
      <c r="BU1250" s="274" t="s">
        <v>268</v>
      </c>
      <c r="BV1250" s="274" t="s">
        <v>268</v>
      </c>
      <c r="BW1250" s="274" t="s">
        <v>268</v>
      </c>
      <c r="BX1250" s="274" t="s">
        <v>268</v>
      </c>
      <c r="BY1250" s="295">
        <v>161</v>
      </c>
      <c r="BZ1250" s="295">
        <v>161</v>
      </c>
      <c r="CA1250" s="298" t="s">
        <v>142</v>
      </c>
      <c r="CB1250" s="297">
        <v>122</v>
      </c>
      <c r="CC1250" s="284">
        <f t="shared" si="78"/>
        <v>0.75</v>
      </c>
      <c r="CD1250" s="295">
        <f t="shared" si="79"/>
        <v>40.25</v>
      </c>
      <c r="CE1250" s="284">
        <f t="shared" si="80"/>
        <v>0.75</v>
      </c>
      <c r="CF1250" s="295">
        <f t="shared" si="81"/>
        <v>0.25</v>
      </c>
      <c r="CG1250" s="274" t="s">
        <v>876</v>
      </c>
      <c r="CH1250" s="274" t="s">
        <v>268</v>
      </c>
      <c r="CI1250" s="274" t="s">
        <v>268</v>
      </c>
      <c r="CJ1250" s="298" t="s">
        <v>268</v>
      </c>
      <c r="CK1250" s="298" t="s">
        <v>736</v>
      </c>
      <c r="CL1250" s="274" t="s">
        <v>2132</v>
      </c>
      <c r="CM1250" s="274" t="s">
        <v>268</v>
      </c>
      <c r="CN1250" s="274" t="s">
        <v>268</v>
      </c>
      <c r="CO1250" s="274" t="s">
        <v>268</v>
      </c>
      <c r="CP1250" s="274" t="s">
        <v>268</v>
      </c>
      <c r="CQ1250" s="274" t="s">
        <v>268</v>
      </c>
      <c r="CR1250" s="274" t="s">
        <v>877</v>
      </c>
      <c r="CS1250" s="274">
        <v>131.44999999999999</v>
      </c>
      <c r="CT1250" s="274">
        <v>-98.59</v>
      </c>
      <c r="CU1250" s="274">
        <v>32.86</v>
      </c>
      <c r="CV1250" s="274">
        <v>365</v>
      </c>
      <c r="CW1250" s="274" t="s">
        <v>878</v>
      </c>
      <c r="CX1250" s="274" t="s">
        <v>835</v>
      </c>
      <c r="CY1250" s="274" t="s">
        <v>836</v>
      </c>
      <c r="CZ1250" s="274" t="s">
        <v>837</v>
      </c>
      <c r="DA1250" s="274" t="s">
        <v>268</v>
      </c>
      <c r="DB1250" s="274" t="s">
        <v>268</v>
      </c>
      <c r="DC1250" s="274" t="s">
        <v>268</v>
      </c>
      <c r="DD1250" s="274" t="s">
        <v>268</v>
      </c>
      <c r="DE1250" s="274" t="s">
        <v>268</v>
      </c>
      <c r="DF1250" s="274" t="s">
        <v>268</v>
      </c>
      <c r="DG1250" s="299">
        <f>IFERROR(IF(CA1250="D",IF(CK1250="A dispo.",CD1250*VLOOKUP('DATI INPUT'!$F$27,TARIFFE_UD,2,FALSE),CD1250*VLOOKUP(CK1250,TARIFFE_UD,2,FALSE)),CD1250*VLOOKUP(CB1250-100,TARIFFE_UND,2,FALSE)),0)</f>
        <v>31.87600355101031</v>
      </c>
      <c r="DH1250" s="299">
        <f>IFERROR(IF(CA1250="D",IF(CK1250="A dispo.",CF1250*VLOOKUP('DATI INPUT'!$F$27,TARIFFE_UD,3,FALSE),CF1250*VLOOKUP(CK1250,TARIFFE_UD,3,FALSE)),CF1250*VLOOKUP(CB1250-100,TARIFFE_UND,3,FALSE)),0)</f>
        <v>15.091945100768223</v>
      </c>
    </row>
    <row r="1251" spans="1:112" hidden="1" x14ac:dyDescent="0.25">
      <c r="A1251" s="274" t="s">
        <v>9147</v>
      </c>
      <c r="B1251" s="274" t="s">
        <v>9148</v>
      </c>
      <c r="C1251" s="274" t="s">
        <v>9149</v>
      </c>
      <c r="D1251" s="274" t="s">
        <v>9150</v>
      </c>
      <c r="E1251" s="274" t="s">
        <v>268</v>
      </c>
      <c r="F1251" s="274" t="s">
        <v>156</v>
      </c>
      <c r="G1251" s="274" t="s">
        <v>9151</v>
      </c>
      <c r="H1251" s="274" t="s">
        <v>9152</v>
      </c>
      <c r="I1251" s="274" t="s">
        <v>297</v>
      </c>
      <c r="J1251" s="274" t="s">
        <v>274</v>
      </c>
      <c r="K1251" s="274" t="s">
        <v>9153</v>
      </c>
      <c r="L1251" s="274" t="s">
        <v>152</v>
      </c>
      <c r="M1251" s="274" t="s">
        <v>9154</v>
      </c>
      <c r="N1251" s="274" t="s">
        <v>3743</v>
      </c>
      <c r="O1251" s="274" t="s">
        <v>1501</v>
      </c>
      <c r="P1251" s="274" t="s">
        <v>9155</v>
      </c>
      <c r="Q1251" s="274" t="s">
        <v>346</v>
      </c>
      <c r="R1251" s="274" t="s">
        <v>268</v>
      </c>
      <c r="S1251" s="274" t="s">
        <v>268</v>
      </c>
      <c r="T1251" s="274" t="s">
        <v>268</v>
      </c>
      <c r="U1251" s="274" t="s">
        <v>268</v>
      </c>
      <c r="V1251" s="274" t="s">
        <v>268</v>
      </c>
      <c r="W1251" s="274" t="s">
        <v>8491</v>
      </c>
      <c r="X1251" s="274" t="s">
        <v>1934</v>
      </c>
      <c r="Y1251" s="274" t="s">
        <v>935</v>
      </c>
      <c r="Z1251" s="274" t="s">
        <v>268</v>
      </c>
      <c r="AA1251" s="274" t="s">
        <v>268</v>
      </c>
      <c r="AB1251" s="274" t="s">
        <v>268</v>
      </c>
      <c r="AC1251" s="274" t="s">
        <v>268</v>
      </c>
      <c r="AD1251" s="274" t="s">
        <v>268</v>
      </c>
      <c r="AE1251" s="274" t="s">
        <v>268</v>
      </c>
      <c r="AF1251" s="274" t="s">
        <v>268</v>
      </c>
      <c r="AG1251" s="274" t="s">
        <v>268</v>
      </c>
      <c r="AH1251" s="274" t="s">
        <v>268</v>
      </c>
      <c r="AI1251" s="274" t="s">
        <v>268</v>
      </c>
      <c r="AJ1251" s="274" t="s">
        <v>268</v>
      </c>
      <c r="AK1251" s="274" t="s">
        <v>268</v>
      </c>
      <c r="AL1251" s="274" t="s">
        <v>268</v>
      </c>
      <c r="AM1251" s="274" t="s">
        <v>268</v>
      </c>
      <c r="AN1251" s="274" t="s">
        <v>268</v>
      </c>
      <c r="AO1251" s="274" t="s">
        <v>268</v>
      </c>
      <c r="AP1251" s="274" t="s">
        <v>268</v>
      </c>
      <c r="AQ1251" s="274" t="s">
        <v>268</v>
      </c>
      <c r="AR1251" s="274" t="s">
        <v>268</v>
      </c>
      <c r="AS1251" s="274" t="s">
        <v>268</v>
      </c>
      <c r="AT1251" s="274" t="s">
        <v>268</v>
      </c>
      <c r="AU1251" s="274" t="s">
        <v>268</v>
      </c>
      <c r="AV1251" s="274" t="s">
        <v>268</v>
      </c>
      <c r="AW1251" s="274" t="s">
        <v>268</v>
      </c>
      <c r="AX1251" s="274" t="s">
        <v>268</v>
      </c>
      <c r="AY1251" s="274" t="s">
        <v>268</v>
      </c>
      <c r="AZ1251" s="274" t="s">
        <v>268</v>
      </c>
      <c r="BA1251" s="274" t="s">
        <v>268</v>
      </c>
      <c r="BB1251" s="274" t="s">
        <v>268</v>
      </c>
      <c r="BC1251" s="274" t="s">
        <v>268</v>
      </c>
      <c r="BD1251" s="274" t="s">
        <v>268</v>
      </c>
      <c r="BE1251" s="274" t="s">
        <v>268</v>
      </c>
      <c r="BF1251" s="274" t="s">
        <v>268</v>
      </c>
      <c r="BG1251" s="274" t="s">
        <v>268</v>
      </c>
      <c r="BH1251" s="274" t="s">
        <v>268</v>
      </c>
      <c r="BI1251" s="274" t="s">
        <v>268</v>
      </c>
      <c r="BJ1251" s="274" t="s">
        <v>268</v>
      </c>
      <c r="BK1251" s="274" t="s">
        <v>268</v>
      </c>
      <c r="BL1251" s="274" t="s">
        <v>268</v>
      </c>
      <c r="BM1251" s="274" t="s">
        <v>268</v>
      </c>
      <c r="BN1251" s="274" t="s">
        <v>268</v>
      </c>
      <c r="BO1251" s="274" t="s">
        <v>268</v>
      </c>
      <c r="BP1251" s="274" t="s">
        <v>268</v>
      </c>
      <c r="BQ1251" s="274" t="s">
        <v>268</v>
      </c>
      <c r="BR1251" s="274" t="s">
        <v>268</v>
      </c>
      <c r="BS1251" s="274" t="s">
        <v>268</v>
      </c>
      <c r="BT1251" s="274" t="s">
        <v>268</v>
      </c>
      <c r="BU1251" s="274" t="s">
        <v>268</v>
      </c>
      <c r="BV1251" s="274" t="s">
        <v>268</v>
      </c>
      <c r="BW1251" s="274" t="s">
        <v>268</v>
      </c>
      <c r="BX1251" s="274" t="s">
        <v>268</v>
      </c>
      <c r="BY1251" s="295">
        <v>67.42</v>
      </c>
      <c r="BZ1251" s="295">
        <v>67.42</v>
      </c>
      <c r="CA1251" s="298" t="s">
        <v>142</v>
      </c>
      <c r="CB1251" s="297">
        <v>122</v>
      </c>
      <c r="CC1251" s="284">
        <f t="shared" si="78"/>
        <v>0</v>
      </c>
      <c r="CD1251" s="295">
        <f t="shared" si="79"/>
        <v>67.42</v>
      </c>
      <c r="CE1251" s="284">
        <f t="shared" si="80"/>
        <v>0</v>
      </c>
      <c r="CF1251" s="295">
        <f t="shared" si="81"/>
        <v>1</v>
      </c>
      <c r="CG1251" s="274" t="s">
        <v>876</v>
      </c>
      <c r="CH1251" s="274" t="s">
        <v>268</v>
      </c>
      <c r="CI1251" s="274" t="s">
        <v>268</v>
      </c>
      <c r="CJ1251" s="298" t="s">
        <v>268</v>
      </c>
      <c r="CK1251" s="298" t="s">
        <v>736</v>
      </c>
      <c r="CL1251" s="274" t="s">
        <v>268</v>
      </c>
      <c r="CM1251" s="274" t="s">
        <v>268</v>
      </c>
      <c r="CN1251" s="274" t="s">
        <v>268</v>
      </c>
      <c r="CO1251" s="274" t="s">
        <v>268</v>
      </c>
      <c r="CP1251" s="274" t="s">
        <v>268</v>
      </c>
      <c r="CQ1251" s="274" t="s">
        <v>268</v>
      </c>
      <c r="CR1251" s="274" t="s">
        <v>877</v>
      </c>
      <c r="CS1251" s="274">
        <v>85.6</v>
      </c>
      <c r="CT1251" s="274" t="s">
        <v>268</v>
      </c>
      <c r="CU1251" s="274">
        <v>85.6</v>
      </c>
      <c r="CV1251" s="274">
        <v>365</v>
      </c>
      <c r="CW1251" s="274" t="s">
        <v>878</v>
      </c>
      <c r="CX1251" s="274" t="s">
        <v>835</v>
      </c>
      <c r="CY1251" s="274" t="s">
        <v>836</v>
      </c>
      <c r="CZ1251" s="274" t="s">
        <v>837</v>
      </c>
      <c r="DA1251" s="274" t="s">
        <v>268</v>
      </c>
      <c r="DB1251" s="274" t="s">
        <v>268</v>
      </c>
      <c r="DC1251" s="274" t="s">
        <v>268</v>
      </c>
      <c r="DD1251" s="274" t="s">
        <v>268</v>
      </c>
      <c r="DE1251" s="274" t="s">
        <v>268</v>
      </c>
      <c r="DF1251" s="274" t="s">
        <v>268</v>
      </c>
      <c r="DG1251" s="299">
        <f>IFERROR(IF(CA1251="D",IF(CK1251="A dispo.",CD1251*VLOOKUP('DATI INPUT'!$F$27,TARIFFE_UD,2,FALSE),CD1251*VLOOKUP(CK1251,TARIFFE_UD,2,FALSE)),CD1251*VLOOKUP(CB1251-100,TARIFFE_UND,2,FALSE)),0)</f>
        <v>53.393295885940752</v>
      </c>
      <c r="DH1251" s="299">
        <f>IFERROR(IF(CA1251="D",IF(CK1251="A dispo.",CF1251*VLOOKUP('DATI INPUT'!$F$27,TARIFFE_UD,3,FALSE),CF1251*VLOOKUP(CK1251,TARIFFE_UD,3,FALSE)),CF1251*VLOOKUP(CB1251-100,TARIFFE_UND,3,FALSE)),0)</f>
        <v>60.367780403072892</v>
      </c>
    </row>
    <row r="1252" spans="1:112" hidden="1" x14ac:dyDescent="0.25">
      <c r="A1252" s="274" t="s">
        <v>9156</v>
      </c>
      <c r="B1252" s="274" t="s">
        <v>9157</v>
      </c>
      <c r="C1252" s="274" t="s">
        <v>9158</v>
      </c>
      <c r="D1252" s="274" t="s">
        <v>9159</v>
      </c>
      <c r="E1252" s="274" t="s">
        <v>268</v>
      </c>
      <c r="F1252" s="274" t="s">
        <v>156</v>
      </c>
      <c r="G1252" s="274" t="s">
        <v>9160</v>
      </c>
      <c r="H1252" s="274" t="s">
        <v>9161</v>
      </c>
      <c r="I1252" s="274" t="s">
        <v>9162</v>
      </c>
      <c r="J1252" s="274" t="s">
        <v>274</v>
      </c>
      <c r="K1252" s="274" t="s">
        <v>9163</v>
      </c>
      <c r="L1252" s="274" t="s">
        <v>4044</v>
      </c>
      <c r="M1252" s="274" t="s">
        <v>9164</v>
      </c>
      <c r="N1252" s="274" t="s">
        <v>1825</v>
      </c>
      <c r="O1252" s="274" t="s">
        <v>4046</v>
      </c>
      <c r="P1252" s="274" t="s">
        <v>9165</v>
      </c>
      <c r="Q1252" s="274" t="s">
        <v>272</v>
      </c>
      <c r="R1252" s="274" t="s">
        <v>268</v>
      </c>
      <c r="S1252" s="274" t="s">
        <v>268</v>
      </c>
      <c r="T1252" s="274" t="s">
        <v>268</v>
      </c>
      <c r="U1252" s="274" t="s">
        <v>268</v>
      </c>
      <c r="V1252" s="274" t="s">
        <v>268</v>
      </c>
      <c r="W1252" s="274" t="s">
        <v>9166</v>
      </c>
      <c r="X1252" s="274" t="s">
        <v>2241</v>
      </c>
      <c r="Y1252" s="274" t="s">
        <v>282</v>
      </c>
      <c r="Z1252" s="274" t="s">
        <v>153</v>
      </c>
      <c r="AA1252" s="274" t="s">
        <v>268</v>
      </c>
      <c r="AB1252" s="274" t="s">
        <v>268</v>
      </c>
      <c r="AC1252" s="274" t="s">
        <v>268</v>
      </c>
      <c r="AD1252" s="274" t="s">
        <v>268</v>
      </c>
      <c r="AE1252" s="274" t="s">
        <v>268</v>
      </c>
      <c r="AF1252" s="274" t="s">
        <v>268</v>
      </c>
      <c r="AG1252" s="274" t="s">
        <v>268</v>
      </c>
      <c r="AH1252" s="274" t="s">
        <v>268</v>
      </c>
      <c r="AI1252" s="274" t="s">
        <v>268</v>
      </c>
      <c r="AJ1252" s="274" t="s">
        <v>268</v>
      </c>
      <c r="AK1252" s="274" t="s">
        <v>268</v>
      </c>
      <c r="AL1252" s="274" t="s">
        <v>268</v>
      </c>
      <c r="AM1252" s="274" t="s">
        <v>268</v>
      </c>
      <c r="AN1252" s="274" t="s">
        <v>268</v>
      </c>
      <c r="AO1252" s="274" t="s">
        <v>268</v>
      </c>
      <c r="AP1252" s="274" t="s">
        <v>268</v>
      </c>
      <c r="AQ1252" s="274" t="s">
        <v>268</v>
      </c>
      <c r="AR1252" s="274" t="s">
        <v>268</v>
      </c>
      <c r="AS1252" s="274" t="s">
        <v>268</v>
      </c>
      <c r="AT1252" s="274" t="s">
        <v>268</v>
      </c>
      <c r="AU1252" s="274" t="s">
        <v>268</v>
      </c>
      <c r="AV1252" s="274" t="s">
        <v>268</v>
      </c>
      <c r="AW1252" s="274" t="s">
        <v>268</v>
      </c>
      <c r="AX1252" s="274" t="s">
        <v>268</v>
      </c>
      <c r="AY1252" s="274" t="s">
        <v>268</v>
      </c>
      <c r="AZ1252" s="274" t="s">
        <v>268</v>
      </c>
      <c r="BA1252" s="274" t="s">
        <v>268</v>
      </c>
      <c r="BB1252" s="274" t="s">
        <v>268</v>
      </c>
      <c r="BC1252" s="274" t="s">
        <v>268</v>
      </c>
      <c r="BD1252" s="274" t="s">
        <v>268</v>
      </c>
      <c r="BE1252" s="274" t="s">
        <v>268</v>
      </c>
      <c r="BF1252" s="274" t="s">
        <v>268</v>
      </c>
      <c r="BG1252" s="274" t="s">
        <v>268</v>
      </c>
      <c r="BH1252" s="274" t="s">
        <v>268</v>
      </c>
      <c r="BI1252" s="274" t="s">
        <v>268</v>
      </c>
      <c r="BJ1252" s="274" t="s">
        <v>268</v>
      </c>
      <c r="BK1252" s="274" t="s">
        <v>268</v>
      </c>
      <c r="BL1252" s="274" t="s">
        <v>268</v>
      </c>
      <c r="BM1252" s="274" t="s">
        <v>268</v>
      </c>
      <c r="BN1252" s="274" t="s">
        <v>268</v>
      </c>
      <c r="BO1252" s="274" t="s">
        <v>268</v>
      </c>
      <c r="BP1252" s="274" t="s">
        <v>268</v>
      </c>
      <c r="BQ1252" s="274" t="s">
        <v>268</v>
      </c>
      <c r="BR1252" s="274" t="s">
        <v>268</v>
      </c>
      <c r="BS1252" s="274" t="s">
        <v>268</v>
      </c>
      <c r="BT1252" s="274" t="s">
        <v>268</v>
      </c>
      <c r="BU1252" s="274" t="s">
        <v>268</v>
      </c>
      <c r="BV1252" s="274" t="s">
        <v>268</v>
      </c>
      <c r="BW1252" s="274" t="s">
        <v>268</v>
      </c>
      <c r="BX1252" s="274" t="s">
        <v>268</v>
      </c>
      <c r="BY1252" s="295">
        <v>59.43</v>
      </c>
      <c r="BZ1252" s="295">
        <v>59.43</v>
      </c>
      <c r="CA1252" s="298" t="s">
        <v>142</v>
      </c>
      <c r="CB1252" s="297">
        <v>122</v>
      </c>
      <c r="CC1252" s="284">
        <f t="shared" si="78"/>
        <v>0</v>
      </c>
      <c r="CD1252" s="295">
        <f t="shared" si="79"/>
        <v>59.43</v>
      </c>
      <c r="CE1252" s="284">
        <f t="shared" si="80"/>
        <v>0</v>
      </c>
      <c r="CF1252" s="295">
        <f t="shared" si="81"/>
        <v>1</v>
      </c>
      <c r="CG1252" s="274" t="s">
        <v>876</v>
      </c>
      <c r="CH1252" s="274" t="s">
        <v>268</v>
      </c>
      <c r="CI1252" s="274" t="s">
        <v>268</v>
      </c>
      <c r="CJ1252" s="298" t="s">
        <v>268</v>
      </c>
      <c r="CK1252" s="298" t="s">
        <v>736</v>
      </c>
      <c r="CL1252" s="274" t="s">
        <v>268</v>
      </c>
      <c r="CM1252" s="274" t="s">
        <v>268</v>
      </c>
      <c r="CN1252" s="274" t="s">
        <v>268</v>
      </c>
      <c r="CO1252" s="274" t="s">
        <v>268</v>
      </c>
      <c r="CP1252" s="274" t="s">
        <v>268</v>
      </c>
      <c r="CQ1252" s="274" t="s">
        <v>268</v>
      </c>
      <c r="CR1252" s="274" t="s">
        <v>877</v>
      </c>
      <c r="CS1252" s="274">
        <v>81.680000000000007</v>
      </c>
      <c r="CT1252" s="274" t="s">
        <v>268</v>
      </c>
      <c r="CU1252" s="274">
        <v>81.680000000000007</v>
      </c>
      <c r="CV1252" s="274">
        <v>365</v>
      </c>
      <c r="CW1252" s="274" t="s">
        <v>878</v>
      </c>
      <c r="CX1252" s="274" t="s">
        <v>835</v>
      </c>
      <c r="CY1252" s="274" t="s">
        <v>836</v>
      </c>
      <c r="CZ1252" s="274" t="s">
        <v>837</v>
      </c>
      <c r="DA1252" s="274" t="s">
        <v>268</v>
      </c>
      <c r="DB1252" s="274" t="s">
        <v>268</v>
      </c>
      <c r="DC1252" s="274" t="s">
        <v>268</v>
      </c>
      <c r="DD1252" s="274" t="s">
        <v>268</v>
      </c>
      <c r="DE1252" s="274" t="s">
        <v>268</v>
      </c>
      <c r="DF1252" s="274" t="s">
        <v>268</v>
      </c>
      <c r="DG1252" s="299">
        <f>IFERROR(IF(CA1252="D",IF(CK1252="A dispo.",CD1252*VLOOKUP('DATI INPUT'!$F$27,TARIFFE_UD,2,FALSE),CD1252*VLOOKUP(CK1252,TARIFFE_UD,2,FALSE)),CD1252*VLOOKUP(CB1252-100,TARIFFE_UND,2,FALSE)),0)</f>
        <v>47.065612199665658</v>
      </c>
      <c r="DH1252" s="299">
        <f>IFERROR(IF(CA1252="D",IF(CK1252="A dispo.",CF1252*VLOOKUP('DATI INPUT'!$F$27,TARIFFE_UD,3,FALSE),CF1252*VLOOKUP(CK1252,TARIFFE_UD,3,FALSE)),CF1252*VLOOKUP(CB1252-100,TARIFFE_UND,3,FALSE)),0)</f>
        <v>60.367780403072892</v>
      </c>
    </row>
    <row r="1253" spans="1:112" hidden="1" x14ac:dyDescent="0.25">
      <c r="A1253" s="274" t="s">
        <v>9167</v>
      </c>
      <c r="B1253" s="274" t="s">
        <v>9168</v>
      </c>
      <c r="C1253" s="274" t="s">
        <v>9169</v>
      </c>
      <c r="D1253" s="274" t="s">
        <v>9170</v>
      </c>
      <c r="E1253" s="274" t="s">
        <v>9170</v>
      </c>
      <c r="F1253" s="274" t="s">
        <v>155</v>
      </c>
      <c r="G1253" s="274" t="s">
        <v>9171</v>
      </c>
      <c r="H1253" s="274" t="s">
        <v>268</v>
      </c>
      <c r="I1253" s="274" t="s">
        <v>268</v>
      </c>
      <c r="J1253" s="274" t="s">
        <v>268</v>
      </c>
      <c r="K1253" s="274" t="s">
        <v>268</v>
      </c>
      <c r="L1253" s="274" t="s">
        <v>268</v>
      </c>
      <c r="M1253" s="274" t="s">
        <v>9172</v>
      </c>
      <c r="N1253" s="274" t="s">
        <v>2809</v>
      </c>
      <c r="O1253" s="274" t="s">
        <v>2810</v>
      </c>
      <c r="P1253" s="274" t="s">
        <v>9173</v>
      </c>
      <c r="Q1253" s="274" t="s">
        <v>275</v>
      </c>
      <c r="R1253" s="274" t="s">
        <v>268</v>
      </c>
      <c r="S1253" s="274" t="s">
        <v>268</v>
      </c>
      <c r="T1253" s="274" t="s">
        <v>268</v>
      </c>
      <c r="U1253" s="274" t="s">
        <v>268</v>
      </c>
      <c r="V1253" s="274" t="s">
        <v>268</v>
      </c>
      <c r="W1253" s="274" t="s">
        <v>9174</v>
      </c>
      <c r="X1253" s="274" t="s">
        <v>613</v>
      </c>
      <c r="Y1253" s="274" t="s">
        <v>465</v>
      </c>
      <c r="Z1253" s="274" t="s">
        <v>268</v>
      </c>
      <c r="AA1253" s="274" t="s">
        <v>268</v>
      </c>
      <c r="AB1253" s="274" t="s">
        <v>268</v>
      </c>
      <c r="AC1253" s="274" t="s">
        <v>268</v>
      </c>
      <c r="AD1253" s="274" t="s">
        <v>268</v>
      </c>
      <c r="AE1253" s="274" t="s">
        <v>287</v>
      </c>
      <c r="AF1253" s="274" t="s">
        <v>1811</v>
      </c>
      <c r="AG1253" s="274" t="s">
        <v>875</v>
      </c>
      <c r="AH1253" s="274" t="s">
        <v>1848</v>
      </c>
      <c r="AI1253" s="274" t="s">
        <v>6235</v>
      </c>
      <c r="AJ1253" s="274" t="s">
        <v>268</v>
      </c>
      <c r="AK1253" s="274" t="s">
        <v>410</v>
      </c>
      <c r="AL1253" s="274" t="s">
        <v>268</v>
      </c>
      <c r="AM1253" s="274" t="s">
        <v>355</v>
      </c>
      <c r="AN1253" s="274" t="s">
        <v>268</v>
      </c>
      <c r="AO1253" s="274" t="s">
        <v>268</v>
      </c>
      <c r="AP1253" s="274" t="s">
        <v>268</v>
      </c>
      <c r="AQ1253" s="274" t="s">
        <v>268</v>
      </c>
      <c r="AR1253" s="274" t="s">
        <v>268</v>
      </c>
      <c r="AS1253" s="274" t="s">
        <v>268</v>
      </c>
      <c r="AT1253" s="274" t="s">
        <v>268</v>
      </c>
      <c r="AU1253" s="274" t="s">
        <v>268</v>
      </c>
      <c r="AV1253" s="274" t="s">
        <v>268</v>
      </c>
      <c r="AW1253" s="274" t="s">
        <v>268</v>
      </c>
      <c r="AX1253" s="274" t="s">
        <v>268</v>
      </c>
      <c r="AY1253" s="274" t="s">
        <v>268</v>
      </c>
      <c r="AZ1253" s="274" t="s">
        <v>268</v>
      </c>
      <c r="BA1253" s="274" t="s">
        <v>268</v>
      </c>
      <c r="BB1253" s="274" t="s">
        <v>268</v>
      </c>
      <c r="BC1253" s="274" t="s">
        <v>268</v>
      </c>
      <c r="BD1253" s="274" t="s">
        <v>268</v>
      </c>
      <c r="BE1253" s="274" t="s">
        <v>268</v>
      </c>
      <c r="BF1253" s="274" t="s">
        <v>268</v>
      </c>
      <c r="BG1253" s="274" t="s">
        <v>268</v>
      </c>
      <c r="BH1253" s="274" t="s">
        <v>268</v>
      </c>
      <c r="BI1253" s="274" t="s">
        <v>268</v>
      </c>
      <c r="BJ1253" s="274" t="s">
        <v>268</v>
      </c>
      <c r="BK1253" s="274" t="s">
        <v>268</v>
      </c>
      <c r="BL1253" s="274" t="s">
        <v>268</v>
      </c>
      <c r="BM1253" s="274" t="s">
        <v>268</v>
      </c>
      <c r="BN1253" s="274" t="s">
        <v>268</v>
      </c>
      <c r="BO1253" s="274" t="s">
        <v>268</v>
      </c>
      <c r="BP1253" s="274" t="s">
        <v>268</v>
      </c>
      <c r="BQ1253" s="274" t="s">
        <v>268</v>
      </c>
      <c r="BR1253" s="274" t="s">
        <v>268</v>
      </c>
      <c r="BS1253" s="274" t="s">
        <v>268</v>
      </c>
      <c r="BT1253" s="274" t="s">
        <v>268</v>
      </c>
      <c r="BU1253" s="274" t="s">
        <v>268</v>
      </c>
      <c r="BV1253" s="274" t="s">
        <v>268</v>
      </c>
      <c r="BW1253" s="274" t="s">
        <v>268</v>
      </c>
      <c r="BX1253" s="274" t="s">
        <v>268</v>
      </c>
      <c r="BY1253" s="295">
        <v>38.6</v>
      </c>
      <c r="BZ1253" s="295">
        <v>38.6</v>
      </c>
      <c r="CA1253" s="298" t="s">
        <v>142</v>
      </c>
      <c r="CB1253" s="297">
        <v>122</v>
      </c>
      <c r="CC1253" s="284">
        <f t="shared" si="78"/>
        <v>0</v>
      </c>
      <c r="CD1253" s="295">
        <f t="shared" si="79"/>
        <v>38.6</v>
      </c>
      <c r="CE1253" s="284">
        <f t="shared" si="80"/>
        <v>0</v>
      </c>
      <c r="CF1253" s="295">
        <f t="shared" si="81"/>
        <v>1</v>
      </c>
      <c r="CG1253" s="274" t="s">
        <v>876</v>
      </c>
      <c r="CH1253" s="274" t="s">
        <v>268</v>
      </c>
      <c r="CI1253" s="274" t="s">
        <v>268</v>
      </c>
      <c r="CJ1253" s="298" t="s">
        <v>268</v>
      </c>
      <c r="CK1253" s="298" t="s">
        <v>736</v>
      </c>
      <c r="CL1253" s="274" t="s">
        <v>268</v>
      </c>
      <c r="CM1253" s="274" t="s">
        <v>268</v>
      </c>
      <c r="CN1253" s="274" t="s">
        <v>268</v>
      </c>
      <c r="CO1253" s="274" t="s">
        <v>268</v>
      </c>
      <c r="CP1253" s="274" t="s">
        <v>268</v>
      </c>
      <c r="CQ1253" s="274" t="s">
        <v>268</v>
      </c>
      <c r="CR1253" s="274" t="s">
        <v>877</v>
      </c>
      <c r="CS1253" s="274">
        <v>71.47</v>
      </c>
      <c r="CT1253" s="274" t="s">
        <v>268</v>
      </c>
      <c r="CU1253" s="274">
        <v>71.47</v>
      </c>
      <c r="CV1253" s="274">
        <v>365</v>
      </c>
      <c r="CW1253" s="274" t="s">
        <v>878</v>
      </c>
      <c r="CX1253" s="274" t="s">
        <v>835</v>
      </c>
      <c r="CY1253" s="274" t="s">
        <v>836</v>
      </c>
      <c r="CZ1253" s="274" t="s">
        <v>837</v>
      </c>
      <c r="DA1253" s="274" t="s">
        <v>268</v>
      </c>
      <c r="DB1253" s="274" t="s">
        <v>268</v>
      </c>
      <c r="DC1253" s="274" t="s">
        <v>268</v>
      </c>
      <c r="DD1253" s="274" t="s">
        <v>268</v>
      </c>
      <c r="DE1253" s="274" t="s">
        <v>268</v>
      </c>
      <c r="DF1253" s="274" t="s">
        <v>268</v>
      </c>
      <c r="DG1253" s="299">
        <f>IFERROR(IF(CA1253="D",IF(CK1253="A dispo.",CD1253*VLOOKUP('DATI INPUT'!$F$27,TARIFFE_UD,2,FALSE),CD1253*VLOOKUP(CK1253,TARIFFE_UD,2,FALSE)),CD1253*VLOOKUP(CB1253-100,TARIFFE_UND,2,FALSE)),0)</f>
        <v>30.569285393018585</v>
      </c>
      <c r="DH1253" s="299">
        <f>IFERROR(IF(CA1253="D",IF(CK1253="A dispo.",CF1253*VLOOKUP('DATI INPUT'!$F$27,TARIFFE_UD,3,FALSE),CF1253*VLOOKUP(CK1253,TARIFFE_UD,3,FALSE)),CF1253*VLOOKUP(CB1253-100,TARIFFE_UND,3,FALSE)),0)</f>
        <v>60.367780403072892</v>
      </c>
    </row>
    <row r="1254" spans="1:112" hidden="1" x14ac:dyDescent="0.25">
      <c r="A1254" s="274" t="s">
        <v>9175</v>
      </c>
      <c r="B1254" s="274" t="s">
        <v>9176</v>
      </c>
      <c r="C1254" s="274" t="s">
        <v>1602</v>
      </c>
      <c r="D1254" s="274" t="s">
        <v>9177</v>
      </c>
      <c r="E1254" s="274" t="s">
        <v>268</v>
      </c>
      <c r="F1254" s="274" t="s">
        <v>156</v>
      </c>
      <c r="G1254" s="274" t="s">
        <v>9178</v>
      </c>
      <c r="H1254" s="274" t="s">
        <v>9179</v>
      </c>
      <c r="I1254" s="274" t="s">
        <v>326</v>
      </c>
      <c r="J1254" s="274" t="s">
        <v>274</v>
      </c>
      <c r="K1254" s="274" t="s">
        <v>9180</v>
      </c>
      <c r="L1254" s="274" t="s">
        <v>9181</v>
      </c>
      <c r="M1254" s="274" t="s">
        <v>9182</v>
      </c>
      <c r="N1254" s="274" t="s">
        <v>9183</v>
      </c>
      <c r="O1254" s="274" t="s">
        <v>1231</v>
      </c>
      <c r="P1254" s="274" t="s">
        <v>9184</v>
      </c>
      <c r="Q1254" s="274" t="s">
        <v>488</v>
      </c>
      <c r="R1254" s="274" t="s">
        <v>268</v>
      </c>
      <c r="S1254" s="274" t="s">
        <v>268</v>
      </c>
      <c r="T1254" s="274" t="s">
        <v>268</v>
      </c>
      <c r="U1254" s="274" t="s">
        <v>268</v>
      </c>
      <c r="V1254" s="274" t="s">
        <v>268</v>
      </c>
      <c r="W1254" s="274" t="s">
        <v>7567</v>
      </c>
      <c r="X1254" s="274" t="s">
        <v>7568</v>
      </c>
      <c r="Y1254" s="274" t="s">
        <v>268</v>
      </c>
      <c r="Z1254" s="274" t="s">
        <v>268</v>
      </c>
      <c r="AA1254" s="274" t="s">
        <v>268</v>
      </c>
      <c r="AB1254" s="274" t="s">
        <v>268</v>
      </c>
      <c r="AC1254" s="274" t="s">
        <v>268</v>
      </c>
      <c r="AD1254" s="274" t="s">
        <v>268</v>
      </c>
      <c r="AE1254" s="274" t="s">
        <v>287</v>
      </c>
      <c r="AF1254" s="274" t="s">
        <v>1811</v>
      </c>
      <c r="AG1254" s="274" t="s">
        <v>875</v>
      </c>
      <c r="AH1254" s="274" t="s">
        <v>2299</v>
      </c>
      <c r="AI1254" s="274" t="s">
        <v>1144</v>
      </c>
      <c r="AJ1254" s="274" t="s">
        <v>268</v>
      </c>
      <c r="AK1254" s="274" t="s">
        <v>268</v>
      </c>
      <c r="AL1254" s="274" t="s">
        <v>268</v>
      </c>
      <c r="AM1254" s="274" t="s">
        <v>405</v>
      </c>
      <c r="AN1254" s="274" t="s">
        <v>268</v>
      </c>
      <c r="AO1254" s="274" t="s">
        <v>268</v>
      </c>
      <c r="AP1254" s="274" t="s">
        <v>268</v>
      </c>
      <c r="AQ1254" s="274" t="s">
        <v>268</v>
      </c>
      <c r="AR1254" s="274" t="s">
        <v>268</v>
      </c>
      <c r="AS1254" s="274" t="s">
        <v>268</v>
      </c>
      <c r="AT1254" s="274" t="s">
        <v>268</v>
      </c>
      <c r="AU1254" s="274" t="s">
        <v>268</v>
      </c>
      <c r="AV1254" s="274" t="s">
        <v>268</v>
      </c>
      <c r="AW1254" s="274" t="s">
        <v>268</v>
      </c>
      <c r="AX1254" s="274" t="s">
        <v>268</v>
      </c>
      <c r="AY1254" s="274" t="s">
        <v>268</v>
      </c>
      <c r="AZ1254" s="274" t="s">
        <v>268</v>
      </c>
      <c r="BA1254" s="274" t="s">
        <v>268</v>
      </c>
      <c r="BB1254" s="274" t="s">
        <v>268</v>
      </c>
      <c r="BC1254" s="274" t="s">
        <v>268</v>
      </c>
      <c r="BD1254" s="274" t="s">
        <v>268</v>
      </c>
      <c r="BE1254" s="274" t="s">
        <v>268</v>
      </c>
      <c r="BF1254" s="274" t="s">
        <v>268</v>
      </c>
      <c r="BG1254" s="274" t="s">
        <v>268</v>
      </c>
      <c r="BH1254" s="274" t="s">
        <v>268</v>
      </c>
      <c r="BI1254" s="274" t="s">
        <v>268</v>
      </c>
      <c r="BJ1254" s="274" t="s">
        <v>268</v>
      </c>
      <c r="BK1254" s="274" t="s">
        <v>268</v>
      </c>
      <c r="BL1254" s="274" t="s">
        <v>268</v>
      </c>
      <c r="BM1254" s="274" t="s">
        <v>268</v>
      </c>
      <c r="BN1254" s="274" t="s">
        <v>268</v>
      </c>
      <c r="BO1254" s="274" t="s">
        <v>268</v>
      </c>
      <c r="BP1254" s="274" t="s">
        <v>268</v>
      </c>
      <c r="BQ1254" s="274" t="s">
        <v>268</v>
      </c>
      <c r="BR1254" s="274" t="s">
        <v>268</v>
      </c>
      <c r="BS1254" s="274" t="s">
        <v>268</v>
      </c>
      <c r="BT1254" s="274" t="s">
        <v>268</v>
      </c>
      <c r="BU1254" s="274" t="s">
        <v>268</v>
      </c>
      <c r="BV1254" s="274" t="s">
        <v>268</v>
      </c>
      <c r="BW1254" s="274" t="s">
        <v>268</v>
      </c>
      <c r="BX1254" s="274" t="s">
        <v>268</v>
      </c>
      <c r="BY1254" s="295">
        <v>63.06</v>
      </c>
      <c r="BZ1254" s="295">
        <v>63.06</v>
      </c>
      <c r="CA1254" s="298" t="s">
        <v>142</v>
      </c>
      <c r="CB1254" s="297">
        <v>122</v>
      </c>
      <c r="CC1254" s="284">
        <f t="shared" si="78"/>
        <v>0.75</v>
      </c>
      <c r="CD1254" s="295">
        <f t="shared" si="79"/>
        <v>15.765000000000001</v>
      </c>
      <c r="CE1254" s="284">
        <f t="shared" si="80"/>
        <v>0.75</v>
      </c>
      <c r="CF1254" s="295">
        <f t="shared" si="81"/>
        <v>0.25</v>
      </c>
      <c r="CG1254" s="274" t="s">
        <v>876</v>
      </c>
      <c r="CH1254" s="274" t="s">
        <v>268</v>
      </c>
      <c r="CI1254" s="274" t="s">
        <v>268</v>
      </c>
      <c r="CJ1254" s="298" t="s">
        <v>268</v>
      </c>
      <c r="CK1254" s="298" t="s">
        <v>736</v>
      </c>
      <c r="CL1254" s="274" t="s">
        <v>2132</v>
      </c>
      <c r="CM1254" s="274" t="s">
        <v>268</v>
      </c>
      <c r="CN1254" s="274" t="s">
        <v>268</v>
      </c>
      <c r="CO1254" s="274" t="s">
        <v>268</v>
      </c>
      <c r="CP1254" s="274" t="s">
        <v>268</v>
      </c>
      <c r="CQ1254" s="274" t="s">
        <v>268</v>
      </c>
      <c r="CR1254" s="274" t="s">
        <v>877</v>
      </c>
      <c r="CS1254" s="274">
        <v>83.46</v>
      </c>
      <c r="CT1254" s="274">
        <v>-62.6</v>
      </c>
      <c r="CU1254" s="274">
        <v>20.86</v>
      </c>
      <c r="CV1254" s="274">
        <v>365</v>
      </c>
      <c r="CW1254" s="274" t="s">
        <v>878</v>
      </c>
      <c r="CX1254" s="274" t="s">
        <v>835</v>
      </c>
      <c r="CY1254" s="274" t="s">
        <v>836</v>
      </c>
      <c r="CZ1254" s="274" t="s">
        <v>837</v>
      </c>
      <c r="DA1254" s="274" t="s">
        <v>268</v>
      </c>
      <c r="DB1254" s="274" t="s">
        <v>268</v>
      </c>
      <c r="DC1254" s="274" t="s">
        <v>268</v>
      </c>
      <c r="DD1254" s="274" t="s">
        <v>268</v>
      </c>
      <c r="DE1254" s="274" t="s">
        <v>268</v>
      </c>
      <c r="DF1254" s="274" t="s">
        <v>268</v>
      </c>
      <c r="DG1254" s="299">
        <f>IFERROR(IF(CA1254="D",IF(CK1254="A dispo.",CD1254*VLOOKUP('DATI INPUT'!$F$27,TARIFFE_UD,2,FALSE),CD1254*VLOOKUP(CK1254,TARIFFE_UD,2,FALSE)),CD1254*VLOOKUP(CB1254-100,TARIFFE_UND,2,FALSE)),0)</f>
        <v>12.485098036811864</v>
      </c>
      <c r="DH1254" s="299">
        <f>IFERROR(IF(CA1254="D",IF(CK1254="A dispo.",CF1254*VLOOKUP('DATI INPUT'!$F$27,TARIFFE_UD,3,FALSE),CF1254*VLOOKUP(CK1254,TARIFFE_UD,3,FALSE)),CF1254*VLOOKUP(CB1254-100,TARIFFE_UND,3,FALSE)),0)</f>
        <v>15.091945100768223</v>
      </c>
    </row>
    <row r="1255" spans="1:112" x14ac:dyDescent="0.25">
      <c r="A1255" s="274" t="s">
        <v>9185</v>
      </c>
      <c r="B1255" s="274" t="s">
        <v>9186</v>
      </c>
      <c r="C1255" s="274" t="s">
        <v>1603</v>
      </c>
      <c r="D1255" s="274" t="s">
        <v>9187</v>
      </c>
      <c r="E1255" s="274" t="s">
        <v>268</v>
      </c>
      <c r="F1255" s="274" t="s">
        <v>156</v>
      </c>
      <c r="G1255" s="274" t="s">
        <v>9188</v>
      </c>
      <c r="H1255" s="274" t="s">
        <v>9189</v>
      </c>
      <c r="I1255" s="274" t="s">
        <v>9190</v>
      </c>
      <c r="J1255" s="274" t="s">
        <v>156</v>
      </c>
      <c r="K1255" s="274" t="s">
        <v>9191</v>
      </c>
      <c r="L1255" s="274" t="s">
        <v>880</v>
      </c>
      <c r="M1255" s="274" t="s">
        <v>3138</v>
      </c>
      <c r="N1255" s="274" t="s">
        <v>984</v>
      </c>
      <c r="O1255" s="274" t="s">
        <v>873</v>
      </c>
      <c r="P1255" s="274" t="s">
        <v>2560</v>
      </c>
      <c r="Q1255" s="274" t="s">
        <v>276</v>
      </c>
      <c r="R1255" s="274" t="s">
        <v>268</v>
      </c>
      <c r="S1255" s="274" t="s">
        <v>268</v>
      </c>
      <c r="T1255" s="274" t="s">
        <v>268</v>
      </c>
      <c r="U1255" s="274" t="s">
        <v>268</v>
      </c>
      <c r="V1255" s="274" t="s">
        <v>268</v>
      </c>
      <c r="W1255" s="274" t="s">
        <v>3138</v>
      </c>
      <c r="X1255" s="274" t="s">
        <v>2560</v>
      </c>
      <c r="Y1255" s="274" t="s">
        <v>276</v>
      </c>
      <c r="Z1255" s="274" t="s">
        <v>268</v>
      </c>
      <c r="AA1255" s="274" t="s">
        <v>268</v>
      </c>
      <c r="AB1255" s="274" t="s">
        <v>268</v>
      </c>
      <c r="AC1255" s="274" t="s">
        <v>268</v>
      </c>
      <c r="AD1255" s="274" t="s">
        <v>268</v>
      </c>
      <c r="AE1255" s="274" t="s">
        <v>287</v>
      </c>
      <c r="AF1255" s="274" t="s">
        <v>1811</v>
      </c>
      <c r="AG1255" s="274" t="s">
        <v>875</v>
      </c>
      <c r="AH1255" s="274" t="s">
        <v>2154</v>
      </c>
      <c r="AI1255" s="274" t="s">
        <v>665</v>
      </c>
      <c r="AJ1255" s="274" t="s">
        <v>268</v>
      </c>
      <c r="AK1255" s="274" t="s">
        <v>381</v>
      </c>
      <c r="AL1255" s="274" t="s">
        <v>268</v>
      </c>
      <c r="AM1255" s="274" t="s">
        <v>405</v>
      </c>
      <c r="AN1255" s="274" t="s">
        <v>268</v>
      </c>
      <c r="AO1255" s="274" t="s">
        <v>268</v>
      </c>
      <c r="AP1255" s="274" t="s">
        <v>268</v>
      </c>
      <c r="AQ1255" s="274" t="s">
        <v>268</v>
      </c>
      <c r="AR1255" s="274" t="s">
        <v>268</v>
      </c>
      <c r="AS1255" s="274" t="s">
        <v>268</v>
      </c>
      <c r="AT1255" s="274" t="s">
        <v>268</v>
      </c>
      <c r="AU1255" s="274" t="s">
        <v>268</v>
      </c>
      <c r="AV1255" s="274" t="s">
        <v>268</v>
      </c>
      <c r="AW1255" s="274" t="s">
        <v>268</v>
      </c>
      <c r="AX1255" s="274" t="s">
        <v>268</v>
      </c>
      <c r="AY1255" s="274" t="s">
        <v>268</v>
      </c>
      <c r="AZ1255" s="274" t="s">
        <v>268</v>
      </c>
      <c r="BA1255" s="274" t="s">
        <v>268</v>
      </c>
      <c r="BB1255" s="274" t="s">
        <v>268</v>
      </c>
      <c r="BC1255" s="274" t="s">
        <v>268</v>
      </c>
      <c r="BD1255" s="274" t="s">
        <v>268</v>
      </c>
      <c r="BE1255" s="274" t="s">
        <v>268</v>
      </c>
      <c r="BF1255" s="274" t="s">
        <v>268</v>
      </c>
      <c r="BG1255" s="274" t="s">
        <v>268</v>
      </c>
      <c r="BH1255" s="274" t="s">
        <v>268</v>
      </c>
      <c r="BI1255" s="274" t="s">
        <v>268</v>
      </c>
      <c r="BJ1255" s="274" t="s">
        <v>268</v>
      </c>
      <c r="BK1255" s="274" t="s">
        <v>268</v>
      </c>
      <c r="BL1255" s="274" t="s">
        <v>268</v>
      </c>
      <c r="BM1255" s="274" t="s">
        <v>268</v>
      </c>
      <c r="BN1255" s="274" t="s">
        <v>268</v>
      </c>
      <c r="BO1255" s="274" t="s">
        <v>268</v>
      </c>
      <c r="BP1255" s="274" t="s">
        <v>268</v>
      </c>
      <c r="BQ1255" s="274" t="s">
        <v>268</v>
      </c>
      <c r="BR1255" s="274" t="s">
        <v>268</v>
      </c>
      <c r="BS1255" s="274" t="s">
        <v>268</v>
      </c>
      <c r="BT1255" s="274" t="s">
        <v>268</v>
      </c>
      <c r="BU1255" s="274" t="s">
        <v>268</v>
      </c>
      <c r="BV1255" s="274" t="s">
        <v>268</v>
      </c>
      <c r="BW1255" s="274" t="s">
        <v>268</v>
      </c>
      <c r="BX1255" s="274" t="s">
        <v>268</v>
      </c>
      <c r="BY1255" s="295">
        <v>79</v>
      </c>
      <c r="BZ1255" s="295">
        <v>79</v>
      </c>
      <c r="CA1255" s="298" t="s">
        <v>142</v>
      </c>
      <c r="CB1255" s="297">
        <v>122</v>
      </c>
      <c r="CC1255" s="284">
        <f t="shared" si="78"/>
        <v>0</v>
      </c>
      <c r="CD1255" s="295">
        <f t="shared" si="79"/>
        <v>79</v>
      </c>
      <c r="CE1255" s="284">
        <f t="shared" si="80"/>
        <v>0</v>
      </c>
      <c r="CF1255" s="295">
        <f t="shared" si="81"/>
        <v>1</v>
      </c>
      <c r="CG1255" s="274" t="s">
        <v>876</v>
      </c>
      <c r="CH1255" s="274" t="s">
        <v>268</v>
      </c>
      <c r="CI1255" s="274" t="s">
        <v>268</v>
      </c>
      <c r="CJ1255" s="298" t="s">
        <v>280</v>
      </c>
      <c r="CK1255" s="297">
        <v>2</v>
      </c>
      <c r="CL1255" s="274" t="s">
        <v>268</v>
      </c>
      <c r="CM1255" s="274" t="s">
        <v>268</v>
      </c>
      <c r="CN1255" s="274" t="s">
        <v>268</v>
      </c>
      <c r="CO1255" s="274" t="s">
        <v>268</v>
      </c>
      <c r="CP1255" s="274" t="s">
        <v>268</v>
      </c>
      <c r="CQ1255" s="274" t="s">
        <v>268</v>
      </c>
      <c r="CR1255" s="274" t="s">
        <v>877</v>
      </c>
      <c r="CS1255" s="274">
        <v>88.11</v>
      </c>
      <c r="CT1255" s="274" t="s">
        <v>268</v>
      </c>
      <c r="CU1255" s="274">
        <v>88.11</v>
      </c>
      <c r="CV1255" s="274">
        <v>365</v>
      </c>
      <c r="CW1255" s="274" t="s">
        <v>878</v>
      </c>
      <c r="CX1255" s="274" t="s">
        <v>835</v>
      </c>
      <c r="CY1255" s="274" t="s">
        <v>836</v>
      </c>
      <c r="CZ1255" s="274" t="s">
        <v>837</v>
      </c>
      <c r="DA1255" s="274" t="s">
        <v>268</v>
      </c>
      <c r="DB1255" s="274" t="s">
        <v>268</v>
      </c>
      <c r="DC1255" s="274" t="s">
        <v>268</v>
      </c>
      <c r="DD1255" s="274" t="s">
        <v>268</v>
      </c>
      <c r="DE1255" s="274" t="s">
        <v>268</v>
      </c>
      <c r="DF1255" s="274" t="s">
        <v>268</v>
      </c>
      <c r="DG1255" s="299">
        <f>IFERROR(IF(CA1255="D",IF(CK1255="A dispo.",CD1255*VLOOKUP('DATI INPUT'!$F$27,TARIFFE_UD,2,FALSE),CD1255*VLOOKUP(CK1255,TARIFFE_UD,2,FALSE)),CD1255*VLOOKUP(CB1255-100,TARIFFE_UND,2,FALSE)),0)</f>
        <v>56.771110994230931</v>
      </c>
      <c r="DH1255" s="299">
        <f>IFERROR(IF(CA1255="D",IF(CK1255="A dispo.",CF1255*VLOOKUP('DATI INPUT'!$F$27,TARIFFE_UD,3,FALSE),CF1255*VLOOKUP(CK1255,TARIFFE_UD,3,FALSE)),CF1255*VLOOKUP(CB1255-100,TARIFFE_UND,3,FALSE)),0)</f>
        <v>46.077822723118445</v>
      </c>
    </row>
    <row r="1256" spans="1:112" x14ac:dyDescent="0.25">
      <c r="A1256" s="274" t="s">
        <v>9192</v>
      </c>
      <c r="B1256" s="274" t="s">
        <v>9186</v>
      </c>
      <c r="C1256" s="274" t="s">
        <v>1604</v>
      </c>
      <c r="D1256" s="274" t="s">
        <v>9187</v>
      </c>
      <c r="E1256" s="274" t="s">
        <v>268</v>
      </c>
      <c r="F1256" s="274" t="s">
        <v>156</v>
      </c>
      <c r="G1256" s="274" t="s">
        <v>9188</v>
      </c>
      <c r="H1256" s="274" t="s">
        <v>9189</v>
      </c>
      <c r="I1256" s="274" t="s">
        <v>9190</v>
      </c>
      <c r="J1256" s="274" t="s">
        <v>156</v>
      </c>
      <c r="K1256" s="274" t="s">
        <v>9191</v>
      </c>
      <c r="L1256" s="274" t="s">
        <v>880</v>
      </c>
      <c r="M1256" s="274" t="s">
        <v>3138</v>
      </c>
      <c r="N1256" s="274" t="s">
        <v>984</v>
      </c>
      <c r="O1256" s="274" t="s">
        <v>873</v>
      </c>
      <c r="P1256" s="274" t="s">
        <v>2560</v>
      </c>
      <c r="Q1256" s="274" t="s">
        <v>276</v>
      </c>
      <c r="R1256" s="274" t="s">
        <v>268</v>
      </c>
      <c r="S1256" s="274" t="s">
        <v>268</v>
      </c>
      <c r="T1256" s="274" t="s">
        <v>268</v>
      </c>
      <c r="U1256" s="274" t="s">
        <v>268</v>
      </c>
      <c r="V1256" s="274" t="s">
        <v>268</v>
      </c>
      <c r="W1256" s="274" t="s">
        <v>3138</v>
      </c>
      <c r="X1256" s="274" t="s">
        <v>2560</v>
      </c>
      <c r="Y1256" s="274" t="s">
        <v>276</v>
      </c>
      <c r="Z1256" s="274" t="s">
        <v>268</v>
      </c>
      <c r="AA1256" s="274" t="s">
        <v>268</v>
      </c>
      <c r="AB1256" s="274" t="s">
        <v>268</v>
      </c>
      <c r="AC1256" s="274" t="s">
        <v>268</v>
      </c>
      <c r="AD1256" s="274" t="s">
        <v>268</v>
      </c>
      <c r="AE1256" s="274" t="s">
        <v>287</v>
      </c>
      <c r="AF1256" s="274" t="s">
        <v>1811</v>
      </c>
      <c r="AG1256" s="274" t="s">
        <v>875</v>
      </c>
      <c r="AH1256" s="274" t="s">
        <v>2154</v>
      </c>
      <c r="AI1256" s="274" t="s">
        <v>665</v>
      </c>
      <c r="AJ1256" s="274" t="s">
        <v>268</v>
      </c>
      <c r="AK1256" s="274" t="s">
        <v>410</v>
      </c>
      <c r="AL1256" s="274" t="s">
        <v>268</v>
      </c>
      <c r="AM1256" s="274" t="s">
        <v>353</v>
      </c>
      <c r="AN1256" s="274" t="s">
        <v>268</v>
      </c>
      <c r="AO1256" s="274" t="s">
        <v>268</v>
      </c>
      <c r="AP1256" s="274" t="s">
        <v>268</v>
      </c>
      <c r="AQ1256" s="274" t="s">
        <v>268</v>
      </c>
      <c r="AR1256" s="274" t="s">
        <v>268</v>
      </c>
      <c r="AS1256" s="274" t="s">
        <v>268</v>
      </c>
      <c r="AT1256" s="274" t="s">
        <v>268</v>
      </c>
      <c r="AU1256" s="274" t="s">
        <v>268</v>
      </c>
      <c r="AV1256" s="274" t="s">
        <v>268</v>
      </c>
      <c r="AW1256" s="274" t="s">
        <v>268</v>
      </c>
      <c r="AX1256" s="274" t="s">
        <v>268</v>
      </c>
      <c r="AY1256" s="274" t="s">
        <v>268</v>
      </c>
      <c r="AZ1256" s="274" t="s">
        <v>268</v>
      </c>
      <c r="BA1256" s="274" t="s">
        <v>268</v>
      </c>
      <c r="BB1256" s="274" t="s">
        <v>268</v>
      </c>
      <c r="BC1256" s="274" t="s">
        <v>268</v>
      </c>
      <c r="BD1256" s="274" t="s">
        <v>268</v>
      </c>
      <c r="BE1256" s="274" t="s">
        <v>268</v>
      </c>
      <c r="BF1256" s="274" t="s">
        <v>268</v>
      </c>
      <c r="BG1256" s="274" t="s">
        <v>268</v>
      </c>
      <c r="BH1256" s="274" t="s">
        <v>268</v>
      </c>
      <c r="BI1256" s="274" t="s">
        <v>268</v>
      </c>
      <c r="BJ1256" s="274" t="s">
        <v>268</v>
      </c>
      <c r="BK1256" s="274" t="s">
        <v>268</v>
      </c>
      <c r="BL1256" s="274" t="s">
        <v>268</v>
      </c>
      <c r="BM1256" s="274" t="s">
        <v>268</v>
      </c>
      <c r="BN1256" s="274" t="s">
        <v>268</v>
      </c>
      <c r="BO1256" s="274" t="s">
        <v>268</v>
      </c>
      <c r="BP1256" s="274" t="s">
        <v>268</v>
      </c>
      <c r="BQ1256" s="274" t="s">
        <v>268</v>
      </c>
      <c r="BR1256" s="274" t="s">
        <v>268</v>
      </c>
      <c r="BS1256" s="274" t="s">
        <v>268</v>
      </c>
      <c r="BT1256" s="274" t="s">
        <v>268</v>
      </c>
      <c r="BU1256" s="274" t="s">
        <v>268</v>
      </c>
      <c r="BV1256" s="274" t="s">
        <v>268</v>
      </c>
      <c r="BW1256" s="274" t="s">
        <v>268</v>
      </c>
      <c r="BX1256" s="274" t="s">
        <v>268</v>
      </c>
      <c r="BY1256" s="295">
        <v>20</v>
      </c>
      <c r="BZ1256" s="295">
        <v>20</v>
      </c>
      <c r="CA1256" s="298" t="s">
        <v>142</v>
      </c>
      <c r="CB1256" s="297">
        <v>123</v>
      </c>
      <c r="CC1256" s="284">
        <f t="shared" si="78"/>
        <v>0</v>
      </c>
      <c r="CD1256" s="295">
        <f t="shared" si="79"/>
        <v>20</v>
      </c>
      <c r="CE1256" s="284">
        <f t="shared" si="80"/>
        <v>1</v>
      </c>
      <c r="CF1256" s="295">
        <f t="shared" si="81"/>
        <v>0</v>
      </c>
      <c r="CG1256" s="274" t="s">
        <v>1817</v>
      </c>
      <c r="CH1256" s="274" t="s">
        <v>268</v>
      </c>
      <c r="CI1256" s="274" t="s">
        <v>268</v>
      </c>
      <c r="CJ1256" s="298" t="s">
        <v>280</v>
      </c>
      <c r="CK1256" s="297">
        <v>2</v>
      </c>
      <c r="CL1256" s="274" t="s">
        <v>268</v>
      </c>
      <c r="CM1256" s="274" t="s">
        <v>268</v>
      </c>
      <c r="CN1256" s="274" t="s">
        <v>268</v>
      </c>
      <c r="CO1256" s="274" t="s">
        <v>268</v>
      </c>
      <c r="CP1256" s="274" t="s">
        <v>268</v>
      </c>
      <c r="CQ1256" s="274" t="s">
        <v>268</v>
      </c>
      <c r="CR1256" s="274" t="s">
        <v>877</v>
      </c>
      <c r="CS1256" s="274">
        <v>9</v>
      </c>
      <c r="CT1256" s="274" t="s">
        <v>268</v>
      </c>
      <c r="CU1256" s="274">
        <v>9</v>
      </c>
      <c r="CV1256" s="274">
        <v>365</v>
      </c>
      <c r="CW1256" s="274" t="s">
        <v>878</v>
      </c>
      <c r="CX1256" s="274" t="s">
        <v>835</v>
      </c>
      <c r="CY1256" s="274" t="s">
        <v>836</v>
      </c>
      <c r="CZ1256" s="274" t="s">
        <v>837</v>
      </c>
      <c r="DA1256" s="274" t="s">
        <v>268</v>
      </c>
      <c r="DB1256" s="274" t="s">
        <v>268</v>
      </c>
      <c r="DC1256" s="274" t="s">
        <v>268</v>
      </c>
      <c r="DD1256" s="274" t="s">
        <v>268</v>
      </c>
      <c r="DE1256" s="274" t="s">
        <v>268</v>
      </c>
      <c r="DF1256" s="274" t="s">
        <v>268</v>
      </c>
      <c r="DG1256" s="299">
        <f>IFERROR(IF(CA1256="D",IF(CK1256="A dispo.",CD1256*VLOOKUP('DATI INPUT'!$F$27,TARIFFE_UD,2,FALSE),CD1256*VLOOKUP(CK1256,TARIFFE_UD,2,FALSE)),CD1256*VLOOKUP(CB1256-100,TARIFFE_UND,2,FALSE)),0)</f>
        <v>14.372433163096439</v>
      </c>
      <c r="DH1256" s="299">
        <f>IFERROR(IF(CA1256="D",IF(CK1256="A dispo.",CF1256*VLOOKUP('DATI INPUT'!$F$27,TARIFFE_UD,3,FALSE),CF1256*VLOOKUP(CK1256,TARIFFE_UD,3,FALSE)),CF1256*VLOOKUP(CB1256-100,TARIFFE_UND,3,FALSE)),0)</f>
        <v>0</v>
      </c>
    </row>
    <row r="1257" spans="1:112" hidden="1" x14ac:dyDescent="0.25">
      <c r="A1257" s="274" t="s">
        <v>9193</v>
      </c>
      <c r="B1257" s="274" t="s">
        <v>9194</v>
      </c>
      <c r="C1257" s="274" t="s">
        <v>1605</v>
      </c>
      <c r="D1257" s="274" t="s">
        <v>9195</v>
      </c>
      <c r="E1257" s="274" t="s">
        <v>268</v>
      </c>
      <c r="F1257" s="274" t="s">
        <v>156</v>
      </c>
      <c r="G1257" s="274" t="s">
        <v>9196</v>
      </c>
      <c r="H1257" s="274" t="s">
        <v>4184</v>
      </c>
      <c r="I1257" s="274" t="s">
        <v>610</v>
      </c>
      <c r="J1257" s="274" t="s">
        <v>156</v>
      </c>
      <c r="K1257" s="274" t="s">
        <v>9197</v>
      </c>
      <c r="L1257" s="274" t="s">
        <v>960</v>
      </c>
      <c r="M1257" s="274" t="s">
        <v>9198</v>
      </c>
      <c r="N1257" s="274" t="s">
        <v>303</v>
      </c>
      <c r="O1257" s="274" t="s">
        <v>1273</v>
      </c>
      <c r="P1257" s="274" t="s">
        <v>1244</v>
      </c>
      <c r="Q1257" s="274" t="s">
        <v>604</v>
      </c>
      <c r="R1257" s="274" t="s">
        <v>268</v>
      </c>
      <c r="S1257" s="274" t="s">
        <v>268</v>
      </c>
      <c r="T1257" s="274" t="s">
        <v>268</v>
      </c>
      <c r="U1257" s="274" t="s">
        <v>268</v>
      </c>
      <c r="V1257" s="274" t="s">
        <v>268</v>
      </c>
      <c r="W1257" s="274" t="s">
        <v>7477</v>
      </c>
      <c r="X1257" s="274" t="s">
        <v>1046</v>
      </c>
      <c r="Y1257" s="274" t="s">
        <v>346</v>
      </c>
      <c r="Z1257" s="274" t="s">
        <v>268</v>
      </c>
      <c r="AA1257" s="274" t="s">
        <v>268</v>
      </c>
      <c r="AB1257" s="274" t="s">
        <v>268</v>
      </c>
      <c r="AC1257" s="274" t="s">
        <v>268</v>
      </c>
      <c r="AD1257" s="274" t="s">
        <v>268</v>
      </c>
      <c r="AE1257" s="274" t="s">
        <v>287</v>
      </c>
      <c r="AF1257" s="274" t="s">
        <v>1811</v>
      </c>
      <c r="AG1257" s="274" t="s">
        <v>875</v>
      </c>
      <c r="AH1257" s="274" t="s">
        <v>1848</v>
      </c>
      <c r="AI1257" s="274" t="s">
        <v>881</v>
      </c>
      <c r="AJ1257" s="274" t="s">
        <v>268</v>
      </c>
      <c r="AK1257" s="274" t="s">
        <v>724</v>
      </c>
      <c r="AL1257" s="274" t="s">
        <v>268</v>
      </c>
      <c r="AM1257" s="274" t="s">
        <v>405</v>
      </c>
      <c r="AN1257" s="274" t="s">
        <v>268</v>
      </c>
      <c r="AO1257" s="274" t="s">
        <v>268</v>
      </c>
      <c r="AP1257" s="274" t="s">
        <v>268</v>
      </c>
      <c r="AQ1257" s="274" t="s">
        <v>268</v>
      </c>
      <c r="AR1257" s="274" t="s">
        <v>268</v>
      </c>
      <c r="AS1257" s="274" t="s">
        <v>268</v>
      </c>
      <c r="AT1257" s="274" t="s">
        <v>268</v>
      </c>
      <c r="AU1257" s="274" t="s">
        <v>268</v>
      </c>
      <c r="AV1257" s="274" t="s">
        <v>268</v>
      </c>
      <c r="AW1257" s="274" t="s">
        <v>268</v>
      </c>
      <c r="AX1257" s="274" t="s">
        <v>268</v>
      </c>
      <c r="AY1257" s="274" t="s">
        <v>268</v>
      </c>
      <c r="AZ1257" s="274" t="s">
        <v>268</v>
      </c>
      <c r="BA1257" s="274" t="s">
        <v>268</v>
      </c>
      <c r="BB1257" s="274" t="s">
        <v>268</v>
      </c>
      <c r="BC1257" s="274" t="s">
        <v>268</v>
      </c>
      <c r="BD1257" s="274" t="s">
        <v>268</v>
      </c>
      <c r="BE1257" s="274" t="s">
        <v>268</v>
      </c>
      <c r="BF1257" s="274" t="s">
        <v>268</v>
      </c>
      <c r="BG1257" s="274" t="s">
        <v>268</v>
      </c>
      <c r="BH1257" s="274" t="s">
        <v>268</v>
      </c>
      <c r="BI1257" s="274" t="s">
        <v>268</v>
      </c>
      <c r="BJ1257" s="274" t="s">
        <v>268</v>
      </c>
      <c r="BK1257" s="274" t="s">
        <v>268</v>
      </c>
      <c r="BL1257" s="274" t="s">
        <v>268</v>
      </c>
      <c r="BM1257" s="274" t="s">
        <v>268</v>
      </c>
      <c r="BN1257" s="274" t="s">
        <v>268</v>
      </c>
      <c r="BO1257" s="274" t="s">
        <v>268</v>
      </c>
      <c r="BP1257" s="274" t="s">
        <v>268</v>
      </c>
      <c r="BQ1257" s="274" t="s">
        <v>268</v>
      </c>
      <c r="BR1257" s="274" t="s">
        <v>268</v>
      </c>
      <c r="BS1257" s="274" t="s">
        <v>268</v>
      </c>
      <c r="BT1257" s="274" t="s">
        <v>268</v>
      </c>
      <c r="BU1257" s="274" t="s">
        <v>268</v>
      </c>
      <c r="BV1257" s="274" t="s">
        <v>268</v>
      </c>
      <c r="BW1257" s="274" t="s">
        <v>268</v>
      </c>
      <c r="BX1257" s="274" t="s">
        <v>268</v>
      </c>
      <c r="BY1257" s="295">
        <v>52</v>
      </c>
      <c r="BZ1257" s="295">
        <v>52</v>
      </c>
      <c r="CA1257" s="298" t="s">
        <v>142</v>
      </c>
      <c r="CB1257" s="297">
        <v>122</v>
      </c>
      <c r="CC1257" s="284">
        <f t="shared" si="78"/>
        <v>0</v>
      </c>
      <c r="CD1257" s="295">
        <f t="shared" si="79"/>
        <v>52</v>
      </c>
      <c r="CE1257" s="284">
        <f t="shared" si="80"/>
        <v>0</v>
      </c>
      <c r="CF1257" s="295">
        <f t="shared" si="81"/>
        <v>1</v>
      </c>
      <c r="CG1257" s="274" t="s">
        <v>876</v>
      </c>
      <c r="CH1257" s="274" t="s">
        <v>268</v>
      </c>
      <c r="CI1257" s="274" t="s">
        <v>268</v>
      </c>
      <c r="CJ1257" s="298" t="s">
        <v>268</v>
      </c>
      <c r="CK1257" s="298" t="s">
        <v>736</v>
      </c>
      <c r="CL1257" s="274" t="s">
        <v>268</v>
      </c>
      <c r="CM1257" s="274" t="s">
        <v>268</v>
      </c>
      <c r="CN1257" s="274" t="s">
        <v>268</v>
      </c>
      <c r="CO1257" s="274" t="s">
        <v>268</v>
      </c>
      <c r="CP1257" s="274" t="s">
        <v>268</v>
      </c>
      <c r="CQ1257" s="274" t="s">
        <v>268</v>
      </c>
      <c r="CR1257" s="274" t="s">
        <v>877</v>
      </c>
      <c r="CS1257" s="274">
        <v>78.040000000000006</v>
      </c>
      <c r="CT1257" s="274" t="s">
        <v>268</v>
      </c>
      <c r="CU1257" s="274">
        <v>78.040000000000006</v>
      </c>
      <c r="CV1257" s="274">
        <v>365</v>
      </c>
      <c r="CW1257" s="274" t="s">
        <v>878</v>
      </c>
      <c r="CX1257" s="274" t="s">
        <v>835</v>
      </c>
      <c r="CY1257" s="274" t="s">
        <v>836</v>
      </c>
      <c r="CZ1257" s="274" t="s">
        <v>837</v>
      </c>
      <c r="DA1257" s="274" t="s">
        <v>268</v>
      </c>
      <c r="DB1257" s="274" t="s">
        <v>268</v>
      </c>
      <c r="DC1257" s="274" t="s">
        <v>268</v>
      </c>
      <c r="DD1257" s="274" t="s">
        <v>268</v>
      </c>
      <c r="DE1257" s="274" t="s">
        <v>268</v>
      </c>
      <c r="DF1257" s="274" t="s">
        <v>268</v>
      </c>
      <c r="DG1257" s="299">
        <f>IFERROR(IF(CA1257="D",IF(CK1257="A dispo.",CD1257*VLOOKUP('DATI INPUT'!$F$27,TARIFFE_UD,2,FALSE),CD1257*VLOOKUP(CK1257,TARIFFE_UD,2,FALSE)),CD1257*VLOOKUP(CB1257-100,TARIFFE_UND,2,FALSE)),0)</f>
        <v>41.181420736708972</v>
      </c>
      <c r="DH1257" s="299">
        <f>IFERROR(IF(CA1257="D",IF(CK1257="A dispo.",CF1257*VLOOKUP('DATI INPUT'!$F$27,TARIFFE_UD,3,FALSE),CF1257*VLOOKUP(CK1257,TARIFFE_UD,3,FALSE)),CF1257*VLOOKUP(CB1257-100,TARIFFE_UND,3,FALSE)),0)</f>
        <v>60.367780403072892</v>
      </c>
    </row>
    <row r="1258" spans="1:112" hidden="1" x14ac:dyDescent="0.25">
      <c r="A1258" s="274" t="s">
        <v>9199</v>
      </c>
      <c r="B1258" s="274" t="s">
        <v>9200</v>
      </c>
      <c r="C1258" s="274" t="s">
        <v>1607</v>
      </c>
      <c r="D1258" s="274" t="s">
        <v>9201</v>
      </c>
      <c r="E1258" s="274" t="s">
        <v>268</v>
      </c>
      <c r="F1258" s="274" t="s">
        <v>156</v>
      </c>
      <c r="G1258" s="274" t="s">
        <v>9202</v>
      </c>
      <c r="H1258" s="274" t="s">
        <v>9203</v>
      </c>
      <c r="I1258" s="274" t="s">
        <v>297</v>
      </c>
      <c r="J1258" s="274" t="s">
        <v>274</v>
      </c>
      <c r="K1258" s="274" t="s">
        <v>9204</v>
      </c>
      <c r="L1258" s="274" t="s">
        <v>9205</v>
      </c>
      <c r="M1258" s="274" t="s">
        <v>9206</v>
      </c>
      <c r="N1258" s="274" t="s">
        <v>9205</v>
      </c>
      <c r="O1258" s="274" t="s">
        <v>9207</v>
      </c>
      <c r="P1258" s="274" t="s">
        <v>9208</v>
      </c>
      <c r="Q1258" s="274" t="s">
        <v>1992</v>
      </c>
      <c r="R1258" s="274" t="s">
        <v>268</v>
      </c>
      <c r="S1258" s="274" t="s">
        <v>268</v>
      </c>
      <c r="T1258" s="274" t="s">
        <v>268</v>
      </c>
      <c r="U1258" s="274" t="s">
        <v>268</v>
      </c>
      <c r="V1258" s="274" t="s">
        <v>268</v>
      </c>
      <c r="W1258" s="274" t="s">
        <v>9209</v>
      </c>
      <c r="X1258" s="274" t="s">
        <v>2258</v>
      </c>
      <c r="Y1258" s="274" t="s">
        <v>304</v>
      </c>
      <c r="Z1258" s="274" t="s">
        <v>153</v>
      </c>
      <c r="AA1258" s="274" t="s">
        <v>268</v>
      </c>
      <c r="AB1258" s="274" t="s">
        <v>268</v>
      </c>
      <c r="AC1258" s="274" t="s">
        <v>268</v>
      </c>
      <c r="AD1258" s="274" t="s">
        <v>268</v>
      </c>
      <c r="AE1258" s="274" t="s">
        <v>287</v>
      </c>
      <c r="AF1258" s="274" t="s">
        <v>1811</v>
      </c>
      <c r="AG1258" s="274" t="s">
        <v>875</v>
      </c>
      <c r="AH1258" s="274" t="s">
        <v>1848</v>
      </c>
      <c r="AI1258" s="274" t="s">
        <v>7258</v>
      </c>
      <c r="AJ1258" s="274" t="s">
        <v>268</v>
      </c>
      <c r="AK1258" s="274" t="s">
        <v>413</v>
      </c>
      <c r="AL1258" s="274" t="s">
        <v>268</v>
      </c>
      <c r="AM1258" s="274" t="s">
        <v>405</v>
      </c>
      <c r="AN1258" s="274" t="s">
        <v>268</v>
      </c>
      <c r="AO1258" s="274" t="s">
        <v>268</v>
      </c>
      <c r="AP1258" s="274" t="s">
        <v>268</v>
      </c>
      <c r="AQ1258" s="274" t="s">
        <v>268</v>
      </c>
      <c r="AR1258" s="274" t="s">
        <v>268</v>
      </c>
      <c r="AS1258" s="274" t="s">
        <v>268</v>
      </c>
      <c r="AT1258" s="274" t="s">
        <v>268</v>
      </c>
      <c r="AU1258" s="274" t="s">
        <v>268</v>
      </c>
      <c r="AV1258" s="274" t="s">
        <v>268</v>
      </c>
      <c r="AW1258" s="274" t="s">
        <v>268</v>
      </c>
      <c r="AX1258" s="274" t="s">
        <v>268</v>
      </c>
      <c r="AY1258" s="274" t="s">
        <v>268</v>
      </c>
      <c r="AZ1258" s="274" t="s">
        <v>268</v>
      </c>
      <c r="BA1258" s="274" t="s">
        <v>268</v>
      </c>
      <c r="BB1258" s="274" t="s">
        <v>268</v>
      </c>
      <c r="BC1258" s="274" t="s">
        <v>268</v>
      </c>
      <c r="BD1258" s="274" t="s">
        <v>268</v>
      </c>
      <c r="BE1258" s="274" t="s">
        <v>268</v>
      </c>
      <c r="BF1258" s="274" t="s">
        <v>268</v>
      </c>
      <c r="BG1258" s="274" t="s">
        <v>268</v>
      </c>
      <c r="BH1258" s="274" t="s">
        <v>268</v>
      </c>
      <c r="BI1258" s="274" t="s">
        <v>268</v>
      </c>
      <c r="BJ1258" s="274" t="s">
        <v>268</v>
      </c>
      <c r="BK1258" s="274" t="s">
        <v>268</v>
      </c>
      <c r="BL1258" s="274" t="s">
        <v>268</v>
      </c>
      <c r="BM1258" s="274" t="s">
        <v>268</v>
      </c>
      <c r="BN1258" s="274" t="s">
        <v>268</v>
      </c>
      <c r="BO1258" s="274" t="s">
        <v>268</v>
      </c>
      <c r="BP1258" s="274" t="s">
        <v>268</v>
      </c>
      <c r="BQ1258" s="274" t="s">
        <v>268</v>
      </c>
      <c r="BR1258" s="274" t="s">
        <v>268</v>
      </c>
      <c r="BS1258" s="274" t="s">
        <v>268</v>
      </c>
      <c r="BT1258" s="274" t="s">
        <v>268</v>
      </c>
      <c r="BU1258" s="274" t="s">
        <v>268</v>
      </c>
      <c r="BV1258" s="274" t="s">
        <v>268</v>
      </c>
      <c r="BW1258" s="274" t="s">
        <v>268</v>
      </c>
      <c r="BX1258" s="274" t="s">
        <v>268</v>
      </c>
      <c r="BY1258" s="295">
        <v>30</v>
      </c>
      <c r="BZ1258" s="295">
        <v>30</v>
      </c>
      <c r="CA1258" s="298" t="s">
        <v>142</v>
      </c>
      <c r="CB1258" s="297">
        <v>122</v>
      </c>
      <c r="CC1258" s="284">
        <f t="shared" si="78"/>
        <v>0</v>
      </c>
      <c r="CD1258" s="295">
        <f t="shared" si="79"/>
        <v>30</v>
      </c>
      <c r="CE1258" s="284">
        <f t="shared" si="80"/>
        <v>0</v>
      </c>
      <c r="CF1258" s="295">
        <f t="shared" si="81"/>
        <v>1</v>
      </c>
      <c r="CG1258" s="274" t="s">
        <v>876</v>
      </c>
      <c r="CH1258" s="274" t="s">
        <v>268</v>
      </c>
      <c r="CI1258" s="274" t="s">
        <v>268</v>
      </c>
      <c r="CJ1258" s="298" t="s">
        <v>268</v>
      </c>
      <c r="CK1258" s="298" t="s">
        <v>736</v>
      </c>
      <c r="CL1258" s="274" t="s">
        <v>268</v>
      </c>
      <c r="CM1258" s="274" t="s">
        <v>268</v>
      </c>
      <c r="CN1258" s="274" t="s">
        <v>268</v>
      </c>
      <c r="CO1258" s="274" t="s">
        <v>268</v>
      </c>
      <c r="CP1258" s="274" t="s">
        <v>268</v>
      </c>
      <c r="CQ1258" s="274" t="s">
        <v>268</v>
      </c>
      <c r="CR1258" s="274" t="s">
        <v>877</v>
      </c>
      <c r="CS1258" s="274">
        <v>67.260000000000005</v>
      </c>
      <c r="CT1258" s="274" t="s">
        <v>268</v>
      </c>
      <c r="CU1258" s="274">
        <v>67.260000000000005</v>
      </c>
      <c r="CV1258" s="274">
        <v>365</v>
      </c>
      <c r="CW1258" s="274" t="s">
        <v>878</v>
      </c>
      <c r="CX1258" s="274" t="s">
        <v>835</v>
      </c>
      <c r="CY1258" s="274" t="s">
        <v>836</v>
      </c>
      <c r="CZ1258" s="274" t="s">
        <v>837</v>
      </c>
      <c r="DA1258" s="274" t="s">
        <v>268</v>
      </c>
      <c r="DB1258" s="274" t="s">
        <v>268</v>
      </c>
      <c r="DC1258" s="274" t="s">
        <v>268</v>
      </c>
      <c r="DD1258" s="274" t="s">
        <v>268</v>
      </c>
      <c r="DE1258" s="274" t="s">
        <v>268</v>
      </c>
      <c r="DF1258" s="274" t="s">
        <v>268</v>
      </c>
      <c r="DG1258" s="299">
        <f>IFERROR(IF(CA1258="D",IF(CK1258="A dispo.",CD1258*VLOOKUP('DATI INPUT'!$F$27,TARIFFE_UD,2,FALSE),CD1258*VLOOKUP(CK1258,TARIFFE_UD,2,FALSE)),CD1258*VLOOKUP(CB1258-100,TARIFFE_UND,2,FALSE)),0)</f>
        <v>23.758511963485947</v>
      </c>
      <c r="DH1258" s="299">
        <f>IFERROR(IF(CA1258="D",IF(CK1258="A dispo.",CF1258*VLOOKUP('DATI INPUT'!$F$27,TARIFFE_UD,3,FALSE),CF1258*VLOOKUP(CK1258,TARIFFE_UD,3,FALSE)),CF1258*VLOOKUP(CB1258-100,TARIFFE_UND,3,FALSE)),0)</f>
        <v>60.367780403072892</v>
      </c>
    </row>
    <row r="1259" spans="1:112" x14ac:dyDescent="0.25">
      <c r="A1259" s="274" t="s">
        <v>9210</v>
      </c>
      <c r="B1259" s="274" t="s">
        <v>9211</v>
      </c>
      <c r="C1259" s="274" t="s">
        <v>1094</v>
      </c>
      <c r="D1259" s="274" t="s">
        <v>9212</v>
      </c>
      <c r="E1259" s="274" t="s">
        <v>268</v>
      </c>
      <c r="F1259" s="274" t="s">
        <v>156</v>
      </c>
      <c r="G1259" s="274" t="s">
        <v>9213</v>
      </c>
      <c r="H1259" s="274" t="s">
        <v>9214</v>
      </c>
      <c r="I1259" s="274" t="s">
        <v>450</v>
      </c>
      <c r="J1259" s="274" t="s">
        <v>156</v>
      </c>
      <c r="K1259" s="274" t="s">
        <v>9215</v>
      </c>
      <c r="L1259" s="274" t="s">
        <v>871</v>
      </c>
      <c r="M1259" s="274" t="s">
        <v>4188</v>
      </c>
      <c r="N1259" s="274" t="s">
        <v>984</v>
      </c>
      <c r="O1259" s="274" t="s">
        <v>873</v>
      </c>
      <c r="P1259" s="274" t="s">
        <v>887</v>
      </c>
      <c r="Q1259" s="274" t="s">
        <v>484</v>
      </c>
      <c r="R1259" s="274" t="s">
        <v>268</v>
      </c>
      <c r="S1259" s="274" t="s">
        <v>268</v>
      </c>
      <c r="T1259" s="274" t="s">
        <v>268</v>
      </c>
      <c r="U1259" s="274" t="s">
        <v>268</v>
      </c>
      <c r="V1259" s="274" t="s">
        <v>268</v>
      </c>
      <c r="W1259" s="274" t="s">
        <v>4188</v>
      </c>
      <c r="X1259" s="274" t="s">
        <v>887</v>
      </c>
      <c r="Y1259" s="274" t="s">
        <v>484</v>
      </c>
      <c r="Z1259" s="274" t="s">
        <v>268</v>
      </c>
      <c r="AA1259" s="274" t="s">
        <v>268</v>
      </c>
      <c r="AB1259" s="274" t="s">
        <v>268</v>
      </c>
      <c r="AC1259" s="274" t="s">
        <v>268</v>
      </c>
      <c r="AD1259" s="274" t="s">
        <v>268</v>
      </c>
      <c r="AE1259" s="274" t="s">
        <v>268</v>
      </c>
      <c r="AF1259" s="274" t="s">
        <v>268</v>
      </c>
      <c r="AG1259" s="274" t="s">
        <v>268</v>
      </c>
      <c r="AH1259" s="274" t="s">
        <v>268</v>
      </c>
      <c r="AI1259" s="274" t="s">
        <v>268</v>
      </c>
      <c r="AJ1259" s="274" t="s">
        <v>268</v>
      </c>
      <c r="AK1259" s="274" t="s">
        <v>268</v>
      </c>
      <c r="AL1259" s="274" t="s">
        <v>268</v>
      </c>
      <c r="AM1259" s="274" t="s">
        <v>268</v>
      </c>
      <c r="AN1259" s="274" t="s">
        <v>268</v>
      </c>
      <c r="AO1259" s="274" t="s">
        <v>268</v>
      </c>
      <c r="AP1259" s="274" t="s">
        <v>268</v>
      </c>
      <c r="AQ1259" s="274" t="s">
        <v>268</v>
      </c>
      <c r="AR1259" s="274" t="s">
        <v>268</v>
      </c>
      <c r="AS1259" s="274" t="s">
        <v>268</v>
      </c>
      <c r="AT1259" s="274" t="s">
        <v>268</v>
      </c>
      <c r="AU1259" s="274" t="s">
        <v>268</v>
      </c>
      <c r="AV1259" s="274" t="s">
        <v>268</v>
      </c>
      <c r="AW1259" s="274" t="s">
        <v>268</v>
      </c>
      <c r="AX1259" s="274" t="s">
        <v>268</v>
      </c>
      <c r="AY1259" s="274" t="s">
        <v>268</v>
      </c>
      <c r="AZ1259" s="274" t="s">
        <v>268</v>
      </c>
      <c r="BA1259" s="274" t="s">
        <v>268</v>
      </c>
      <c r="BB1259" s="274" t="s">
        <v>268</v>
      </c>
      <c r="BC1259" s="274" t="s">
        <v>268</v>
      </c>
      <c r="BD1259" s="274" t="s">
        <v>268</v>
      </c>
      <c r="BE1259" s="274" t="s">
        <v>268</v>
      </c>
      <c r="BF1259" s="274" t="s">
        <v>268</v>
      </c>
      <c r="BG1259" s="274" t="s">
        <v>268</v>
      </c>
      <c r="BH1259" s="274" t="s">
        <v>268</v>
      </c>
      <c r="BI1259" s="274" t="s">
        <v>268</v>
      </c>
      <c r="BJ1259" s="274" t="s">
        <v>268</v>
      </c>
      <c r="BK1259" s="274" t="s">
        <v>268</v>
      </c>
      <c r="BL1259" s="274" t="s">
        <v>268</v>
      </c>
      <c r="BM1259" s="274" t="s">
        <v>268</v>
      </c>
      <c r="BN1259" s="274" t="s">
        <v>268</v>
      </c>
      <c r="BO1259" s="274" t="s">
        <v>268</v>
      </c>
      <c r="BP1259" s="274" t="s">
        <v>268</v>
      </c>
      <c r="BQ1259" s="274" t="s">
        <v>268</v>
      </c>
      <c r="BR1259" s="274" t="s">
        <v>268</v>
      </c>
      <c r="BS1259" s="274" t="s">
        <v>268</v>
      </c>
      <c r="BT1259" s="274" t="s">
        <v>268</v>
      </c>
      <c r="BU1259" s="274" t="s">
        <v>268</v>
      </c>
      <c r="BV1259" s="274" t="s">
        <v>268</v>
      </c>
      <c r="BW1259" s="274" t="s">
        <v>268</v>
      </c>
      <c r="BX1259" s="274" t="s">
        <v>268</v>
      </c>
      <c r="BY1259" s="295">
        <v>67</v>
      </c>
      <c r="BZ1259" s="295">
        <v>67</v>
      </c>
      <c r="CA1259" s="298" t="s">
        <v>142</v>
      </c>
      <c r="CB1259" s="297">
        <v>122</v>
      </c>
      <c r="CC1259" s="284">
        <f t="shared" si="78"/>
        <v>0</v>
      </c>
      <c r="CD1259" s="295">
        <f t="shared" si="79"/>
        <v>67</v>
      </c>
      <c r="CE1259" s="284">
        <f t="shared" si="80"/>
        <v>0</v>
      </c>
      <c r="CF1259" s="295">
        <f t="shared" si="81"/>
        <v>1</v>
      </c>
      <c r="CG1259" s="274" t="s">
        <v>876</v>
      </c>
      <c r="CH1259" s="274" t="s">
        <v>268</v>
      </c>
      <c r="CI1259" s="274" t="s">
        <v>268</v>
      </c>
      <c r="CJ1259" s="298" t="s">
        <v>271</v>
      </c>
      <c r="CK1259" s="297">
        <v>1</v>
      </c>
      <c r="CL1259" s="274" t="s">
        <v>268</v>
      </c>
      <c r="CM1259" s="274" t="s">
        <v>268</v>
      </c>
      <c r="CN1259" s="274" t="s">
        <v>268</v>
      </c>
      <c r="CO1259" s="274" t="s">
        <v>268</v>
      </c>
      <c r="CP1259" s="274" t="s">
        <v>268</v>
      </c>
      <c r="CQ1259" s="274" t="s">
        <v>268</v>
      </c>
      <c r="CR1259" s="274" t="s">
        <v>877</v>
      </c>
      <c r="CS1259" s="274">
        <v>42.74</v>
      </c>
      <c r="CT1259" s="274" t="s">
        <v>268</v>
      </c>
      <c r="CU1259" s="274">
        <v>42.74</v>
      </c>
      <c r="CV1259" s="274">
        <v>365</v>
      </c>
      <c r="CW1259" s="274" t="s">
        <v>878</v>
      </c>
      <c r="CX1259" s="274" t="s">
        <v>835</v>
      </c>
      <c r="CY1259" s="274" t="s">
        <v>836</v>
      </c>
      <c r="CZ1259" s="274" t="s">
        <v>837</v>
      </c>
      <c r="DA1259" s="274" t="s">
        <v>268</v>
      </c>
      <c r="DB1259" s="274" t="s">
        <v>268</v>
      </c>
      <c r="DC1259" s="274" t="s">
        <v>268</v>
      </c>
      <c r="DD1259" s="274" t="s">
        <v>268</v>
      </c>
      <c r="DE1259" s="274" t="s">
        <v>268</v>
      </c>
      <c r="DF1259" s="274" t="s">
        <v>268</v>
      </c>
      <c r="DG1259" s="299">
        <f>IFERROR(IF(CA1259="D",IF(CK1259="A dispo.",CD1259*VLOOKUP('DATI INPUT'!$F$27,TARIFFE_UD,2,FALSE),CD1259*VLOOKUP(CK1259,TARIFFE_UD,2,FALSE)),CD1259*VLOOKUP(CB1259-100,TARIFFE_UND,2,FALSE)),0)</f>
        <v>41.26941522546263</v>
      </c>
      <c r="DH1259" s="299">
        <f>IFERROR(IF(CA1259="D",IF(CK1259="A dispo.",CF1259*VLOOKUP('DATI INPUT'!$F$27,TARIFFE_UD,3,FALSE),CF1259*VLOOKUP(CK1259,TARIFFE_UD,3,FALSE)),CF1259*VLOOKUP(CB1259-100,TARIFFE_UND,3,FALSE)),0)</f>
        <v>15.164853048114928</v>
      </c>
    </row>
    <row r="1260" spans="1:112" hidden="1" x14ac:dyDescent="0.25">
      <c r="A1260" s="274" t="s">
        <v>9216</v>
      </c>
      <c r="B1260" s="274" t="s">
        <v>9217</v>
      </c>
      <c r="C1260" s="274" t="s">
        <v>1095</v>
      </c>
      <c r="D1260" s="274" t="s">
        <v>9218</v>
      </c>
      <c r="E1260" s="274" t="s">
        <v>268</v>
      </c>
      <c r="F1260" s="274" t="s">
        <v>156</v>
      </c>
      <c r="G1260" s="274" t="s">
        <v>9219</v>
      </c>
      <c r="H1260" s="274" t="s">
        <v>9220</v>
      </c>
      <c r="I1260" s="274" t="s">
        <v>9221</v>
      </c>
      <c r="J1260" s="274" t="s">
        <v>156</v>
      </c>
      <c r="K1260" s="274" t="s">
        <v>9222</v>
      </c>
      <c r="L1260" s="274" t="s">
        <v>9223</v>
      </c>
      <c r="M1260" s="274" t="s">
        <v>9224</v>
      </c>
      <c r="N1260" s="274" t="s">
        <v>7669</v>
      </c>
      <c r="O1260" s="274" t="s">
        <v>1501</v>
      </c>
      <c r="P1260" s="274" t="s">
        <v>8473</v>
      </c>
      <c r="Q1260" s="274" t="s">
        <v>541</v>
      </c>
      <c r="R1260" s="274" t="s">
        <v>268</v>
      </c>
      <c r="S1260" s="274" t="s">
        <v>268</v>
      </c>
      <c r="T1260" s="274" t="s">
        <v>268</v>
      </c>
      <c r="U1260" s="274" t="s">
        <v>268</v>
      </c>
      <c r="V1260" s="274" t="s">
        <v>268</v>
      </c>
      <c r="W1260" s="274" t="s">
        <v>1829</v>
      </c>
      <c r="X1260" s="274" t="s">
        <v>1830</v>
      </c>
      <c r="Y1260" s="274" t="s">
        <v>315</v>
      </c>
      <c r="Z1260" s="274" t="s">
        <v>268</v>
      </c>
      <c r="AA1260" s="274" t="s">
        <v>268</v>
      </c>
      <c r="AB1260" s="274" t="s">
        <v>268</v>
      </c>
      <c r="AC1260" s="274" t="s">
        <v>268</v>
      </c>
      <c r="AD1260" s="274" t="s">
        <v>268</v>
      </c>
      <c r="AE1260" s="274" t="s">
        <v>287</v>
      </c>
      <c r="AF1260" s="274" t="s">
        <v>1811</v>
      </c>
      <c r="AG1260" s="274" t="s">
        <v>875</v>
      </c>
      <c r="AH1260" s="274" t="s">
        <v>1831</v>
      </c>
      <c r="AI1260" s="274" t="s">
        <v>764</v>
      </c>
      <c r="AJ1260" s="274" t="s">
        <v>268</v>
      </c>
      <c r="AK1260" s="274" t="s">
        <v>511</v>
      </c>
      <c r="AL1260" s="274" t="s">
        <v>268</v>
      </c>
      <c r="AM1260" s="274" t="s">
        <v>355</v>
      </c>
      <c r="AN1260" s="274" t="s">
        <v>268</v>
      </c>
      <c r="AO1260" s="274" t="s">
        <v>268</v>
      </c>
      <c r="AP1260" s="274" t="s">
        <v>268</v>
      </c>
      <c r="AQ1260" s="274" t="s">
        <v>268</v>
      </c>
      <c r="AR1260" s="274" t="s">
        <v>268</v>
      </c>
      <c r="AS1260" s="274" t="s">
        <v>268</v>
      </c>
      <c r="AT1260" s="274" t="s">
        <v>268</v>
      </c>
      <c r="AU1260" s="274" t="s">
        <v>268</v>
      </c>
      <c r="AV1260" s="274" t="s">
        <v>268</v>
      </c>
      <c r="AW1260" s="274" t="s">
        <v>268</v>
      </c>
      <c r="AX1260" s="274" t="s">
        <v>268</v>
      </c>
      <c r="AY1260" s="274" t="s">
        <v>268</v>
      </c>
      <c r="AZ1260" s="274" t="s">
        <v>268</v>
      </c>
      <c r="BA1260" s="274" t="s">
        <v>268</v>
      </c>
      <c r="BB1260" s="274" t="s">
        <v>268</v>
      </c>
      <c r="BC1260" s="274" t="s">
        <v>268</v>
      </c>
      <c r="BD1260" s="274" t="s">
        <v>268</v>
      </c>
      <c r="BE1260" s="274" t="s">
        <v>268</v>
      </c>
      <c r="BF1260" s="274" t="s">
        <v>268</v>
      </c>
      <c r="BG1260" s="274" t="s">
        <v>268</v>
      </c>
      <c r="BH1260" s="274" t="s">
        <v>268</v>
      </c>
      <c r="BI1260" s="274" t="s">
        <v>268</v>
      </c>
      <c r="BJ1260" s="274" t="s">
        <v>268</v>
      </c>
      <c r="BK1260" s="274" t="s">
        <v>268</v>
      </c>
      <c r="BL1260" s="274" t="s">
        <v>268</v>
      </c>
      <c r="BM1260" s="274" t="s">
        <v>268</v>
      </c>
      <c r="BN1260" s="274" t="s">
        <v>268</v>
      </c>
      <c r="BO1260" s="274" t="s">
        <v>268</v>
      </c>
      <c r="BP1260" s="274" t="s">
        <v>268</v>
      </c>
      <c r="BQ1260" s="274" t="s">
        <v>268</v>
      </c>
      <c r="BR1260" s="274" t="s">
        <v>268</v>
      </c>
      <c r="BS1260" s="274" t="s">
        <v>268</v>
      </c>
      <c r="BT1260" s="274" t="s">
        <v>268</v>
      </c>
      <c r="BU1260" s="274" t="s">
        <v>268</v>
      </c>
      <c r="BV1260" s="274" t="s">
        <v>268</v>
      </c>
      <c r="BW1260" s="274" t="s">
        <v>268</v>
      </c>
      <c r="BX1260" s="274" t="s">
        <v>268</v>
      </c>
      <c r="BY1260" s="295">
        <v>23.2</v>
      </c>
      <c r="BZ1260" s="295">
        <v>23.2</v>
      </c>
      <c r="CA1260" s="298" t="s">
        <v>142</v>
      </c>
      <c r="CB1260" s="297">
        <v>122</v>
      </c>
      <c r="CC1260" s="284">
        <f t="shared" si="78"/>
        <v>0</v>
      </c>
      <c r="CD1260" s="295">
        <f t="shared" si="79"/>
        <v>23.2</v>
      </c>
      <c r="CE1260" s="284">
        <f t="shared" si="80"/>
        <v>0</v>
      </c>
      <c r="CF1260" s="295">
        <f t="shared" si="81"/>
        <v>1</v>
      </c>
      <c r="CG1260" s="274" t="s">
        <v>876</v>
      </c>
      <c r="CH1260" s="274" t="s">
        <v>268</v>
      </c>
      <c r="CI1260" s="274" t="s">
        <v>268</v>
      </c>
      <c r="CJ1260" s="298" t="s">
        <v>268</v>
      </c>
      <c r="CK1260" s="298" t="s">
        <v>736</v>
      </c>
      <c r="CL1260" s="274" t="s">
        <v>268</v>
      </c>
      <c r="CM1260" s="274" t="s">
        <v>268</v>
      </c>
      <c r="CN1260" s="274" t="s">
        <v>268</v>
      </c>
      <c r="CO1260" s="274" t="s">
        <v>268</v>
      </c>
      <c r="CP1260" s="274" t="s">
        <v>268</v>
      </c>
      <c r="CQ1260" s="274" t="s">
        <v>268</v>
      </c>
      <c r="CR1260" s="274" t="s">
        <v>877</v>
      </c>
      <c r="CS1260" s="274">
        <v>63.93</v>
      </c>
      <c r="CT1260" s="274" t="s">
        <v>268</v>
      </c>
      <c r="CU1260" s="274">
        <v>63.93</v>
      </c>
      <c r="CV1260" s="274">
        <v>365</v>
      </c>
      <c r="CW1260" s="274" t="s">
        <v>878</v>
      </c>
      <c r="CX1260" s="274" t="s">
        <v>835</v>
      </c>
      <c r="CY1260" s="274" t="s">
        <v>836</v>
      </c>
      <c r="CZ1260" s="274" t="s">
        <v>837</v>
      </c>
      <c r="DA1260" s="274" t="s">
        <v>268</v>
      </c>
      <c r="DB1260" s="274" t="s">
        <v>268</v>
      </c>
      <c r="DC1260" s="274" t="s">
        <v>268</v>
      </c>
      <c r="DD1260" s="274" t="s">
        <v>268</v>
      </c>
      <c r="DE1260" s="274" t="s">
        <v>268</v>
      </c>
      <c r="DF1260" s="274" t="s">
        <v>268</v>
      </c>
      <c r="DG1260" s="299">
        <f>IFERROR(IF(CA1260="D",IF(CK1260="A dispo.",CD1260*VLOOKUP('DATI INPUT'!$F$27,TARIFFE_UD,2,FALSE),CD1260*VLOOKUP(CK1260,TARIFFE_UD,2,FALSE)),CD1260*VLOOKUP(CB1260-100,TARIFFE_UND,2,FALSE)),0)</f>
        <v>18.373249251762466</v>
      </c>
      <c r="DH1260" s="299">
        <f>IFERROR(IF(CA1260="D",IF(CK1260="A dispo.",CF1260*VLOOKUP('DATI INPUT'!$F$27,TARIFFE_UD,3,FALSE),CF1260*VLOOKUP(CK1260,TARIFFE_UD,3,FALSE)),CF1260*VLOOKUP(CB1260-100,TARIFFE_UND,3,FALSE)),0)</f>
        <v>60.367780403072892</v>
      </c>
    </row>
    <row r="1261" spans="1:112" hidden="1" x14ac:dyDescent="0.25">
      <c r="A1261" s="274" t="s">
        <v>9225</v>
      </c>
      <c r="B1261" s="274" t="s">
        <v>9217</v>
      </c>
      <c r="C1261" s="274" t="s">
        <v>1608</v>
      </c>
      <c r="D1261" s="274" t="s">
        <v>9218</v>
      </c>
      <c r="E1261" s="274" t="s">
        <v>268</v>
      </c>
      <c r="F1261" s="274" t="s">
        <v>156</v>
      </c>
      <c r="G1261" s="274" t="s">
        <v>9219</v>
      </c>
      <c r="H1261" s="274" t="s">
        <v>9220</v>
      </c>
      <c r="I1261" s="274" t="s">
        <v>9221</v>
      </c>
      <c r="J1261" s="274" t="s">
        <v>156</v>
      </c>
      <c r="K1261" s="274" t="s">
        <v>9222</v>
      </c>
      <c r="L1261" s="274" t="s">
        <v>9223</v>
      </c>
      <c r="M1261" s="274" t="s">
        <v>9224</v>
      </c>
      <c r="N1261" s="274" t="s">
        <v>7669</v>
      </c>
      <c r="O1261" s="274" t="s">
        <v>1501</v>
      </c>
      <c r="P1261" s="274" t="s">
        <v>8473</v>
      </c>
      <c r="Q1261" s="274" t="s">
        <v>541</v>
      </c>
      <c r="R1261" s="274" t="s">
        <v>268</v>
      </c>
      <c r="S1261" s="274" t="s">
        <v>268</v>
      </c>
      <c r="T1261" s="274" t="s">
        <v>268</v>
      </c>
      <c r="U1261" s="274" t="s">
        <v>268</v>
      </c>
      <c r="V1261" s="274" t="s">
        <v>268</v>
      </c>
      <c r="W1261" s="274" t="s">
        <v>1829</v>
      </c>
      <c r="X1261" s="274" t="s">
        <v>1830</v>
      </c>
      <c r="Y1261" s="274" t="s">
        <v>315</v>
      </c>
      <c r="Z1261" s="274" t="s">
        <v>268</v>
      </c>
      <c r="AA1261" s="274" t="s">
        <v>268</v>
      </c>
      <c r="AB1261" s="274" t="s">
        <v>268</v>
      </c>
      <c r="AC1261" s="274" t="s">
        <v>268</v>
      </c>
      <c r="AD1261" s="274" t="s">
        <v>268</v>
      </c>
      <c r="AE1261" s="274" t="s">
        <v>287</v>
      </c>
      <c r="AF1261" s="274" t="s">
        <v>1811</v>
      </c>
      <c r="AG1261" s="274" t="s">
        <v>875</v>
      </c>
      <c r="AH1261" s="274" t="s">
        <v>1831</v>
      </c>
      <c r="AI1261" s="274" t="s">
        <v>1011</v>
      </c>
      <c r="AJ1261" s="274" t="s">
        <v>268</v>
      </c>
      <c r="AK1261" s="274" t="s">
        <v>410</v>
      </c>
      <c r="AL1261" s="274" t="s">
        <v>268</v>
      </c>
      <c r="AM1261" s="274" t="s">
        <v>353</v>
      </c>
      <c r="AN1261" s="274" t="s">
        <v>268</v>
      </c>
      <c r="AO1261" s="274" t="s">
        <v>268</v>
      </c>
      <c r="AP1261" s="274" t="s">
        <v>268</v>
      </c>
      <c r="AQ1261" s="274" t="s">
        <v>268</v>
      </c>
      <c r="AR1261" s="274" t="s">
        <v>268</v>
      </c>
      <c r="AS1261" s="274" t="s">
        <v>268</v>
      </c>
      <c r="AT1261" s="274" t="s">
        <v>268</v>
      </c>
      <c r="AU1261" s="274" t="s">
        <v>268</v>
      </c>
      <c r="AV1261" s="274" t="s">
        <v>268</v>
      </c>
      <c r="AW1261" s="274" t="s">
        <v>268</v>
      </c>
      <c r="AX1261" s="274" t="s">
        <v>268</v>
      </c>
      <c r="AY1261" s="274" t="s">
        <v>268</v>
      </c>
      <c r="AZ1261" s="274" t="s">
        <v>268</v>
      </c>
      <c r="BA1261" s="274" t="s">
        <v>268</v>
      </c>
      <c r="BB1261" s="274" t="s">
        <v>268</v>
      </c>
      <c r="BC1261" s="274" t="s">
        <v>268</v>
      </c>
      <c r="BD1261" s="274" t="s">
        <v>268</v>
      </c>
      <c r="BE1261" s="274" t="s">
        <v>268</v>
      </c>
      <c r="BF1261" s="274" t="s">
        <v>268</v>
      </c>
      <c r="BG1261" s="274" t="s">
        <v>268</v>
      </c>
      <c r="BH1261" s="274" t="s">
        <v>268</v>
      </c>
      <c r="BI1261" s="274" t="s">
        <v>268</v>
      </c>
      <c r="BJ1261" s="274" t="s">
        <v>268</v>
      </c>
      <c r="BK1261" s="274" t="s">
        <v>268</v>
      </c>
      <c r="BL1261" s="274" t="s">
        <v>268</v>
      </c>
      <c r="BM1261" s="274" t="s">
        <v>268</v>
      </c>
      <c r="BN1261" s="274" t="s">
        <v>268</v>
      </c>
      <c r="BO1261" s="274" t="s">
        <v>268</v>
      </c>
      <c r="BP1261" s="274" t="s">
        <v>268</v>
      </c>
      <c r="BQ1261" s="274" t="s">
        <v>268</v>
      </c>
      <c r="BR1261" s="274" t="s">
        <v>268</v>
      </c>
      <c r="BS1261" s="274" t="s">
        <v>268</v>
      </c>
      <c r="BT1261" s="274" t="s">
        <v>268</v>
      </c>
      <c r="BU1261" s="274" t="s">
        <v>268</v>
      </c>
      <c r="BV1261" s="274" t="s">
        <v>268</v>
      </c>
      <c r="BW1261" s="274" t="s">
        <v>268</v>
      </c>
      <c r="BX1261" s="274" t="s">
        <v>268</v>
      </c>
      <c r="BY1261" s="295">
        <v>14</v>
      </c>
      <c r="BZ1261" s="295">
        <v>14</v>
      </c>
      <c r="CA1261" s="298" t="s">
        <v>142</v>
      </c>
      <c r="CB1261" s="297">
        <v>123</v>
      </c>
      <c r="CC1261" s="284">
        <f t="shared" si="78"/>
        <v>0</v>
      </c>
      <c r="CD1261" s="295">
        <f t="shared" si="79"/>
        <v>14</v>
      </c>
      <c r="CE1261" s="284">
        <f t="shared" si="80"/>
        <v>1</v>
      </c>
      <c r="CF1261" s="295">
        <f t="shared" si="81"/>
        <v>0</v>
      </c>
      <c r="CG1261" s="274" t="s">
        <v>1817</v>
      </c>
      <c r="CH1261" s="274" t="s">
        <v>268</v>
      </c>
      <c r="CI1261" s="274" t="s">
        <v>268</v>
      </c>
      <c r="CJ1261" s="298" t="s">
        <v>268</v>
      </c>
      <c r="CK1261" s="298" t="s">
        <v>736</v>
      </c>
      <c r="CL1261" s="274" t="s">
        <v>268</v>
      </c>
      <c r="CM1261" s="274" t="s">
        <v>268</v>
      </c>
      <c r="CN1261" s="274" t="s">
        <v>268</v>
      </c>
      <c r="CO1261" s="274" t="s">
        <v>268</v>
      </c>
      <c r="CP1261" s="274" t="s">
        <v>268</v>
      </c>
      <c r="CQ1261" s="274" t="s">
        <v>268</v>
      </c>
      <c r="CR1261" s="274" t="s">
        <v>877</v>
      </c>
      <c r="CS1261" s="274">
        <v>6.86</v>
      </c>
      <c r="CT1261" s="274" t="s">
        <v>268</v>
      </c>
      <c r="CU1261" s="274">
        <v>6.86</v>
      </c>
      <c r="CV1261" s="274">
        <v>365</v>
      </c>
      <c r="CW1261" s="274" t="s">
        <v>878</v>
      </c>
      <c r="CX1261" s="274" t="s">
        <v>835</v>
      </c>
      <c r="CY1261" s="274" t="s">
        <v>836</v>
      </c>
      <c r="CZ1261" s="274" t="s">
        <v>837</v>
      </c>
      <c r="DA1261" s="274" t="s">
        <v>268</v>
      </c>
      <c r="DB1261" s="274" t="s">
        <v>268</v>
      </c>
      <c r="DC1261" s="274" t="s">
        <v>268</v>
      </c>
      <c r="DD1261" s="274" t="s">
        <v>268</v>
      </c>
      <c r="DE1261" s="274" t="s">
        <v>268</v>
      </c>
      <c r="DF1261" s="274" t="s">
        <v>268</v>
      </c>
      <c r="DG1261" s="299">
        <f>IFERROR(IF(CA1261="D",IF(CK1261="A dispo.",CD1261*VLOOKUP('DATI INPUT'!$F$27,TARIFFE_UD,2,FALSE),CD1261*VLOOKUP(CK1261,TARIFFE_UD,2,FALSE)),CD1261*VLOOKUP(CB1261-100,TARIFFE_UND,2,FALSE)),0)</f>
        <v>11.087305582960109</v>
      </c>
      <c r="DH1261" s="299">
        <f>IFERROR(IF(CA1261="D",IF(CK1261="A dispo.",CF1261*VLOOKUP('DATI INPUT'!$F$27,TARIFFE_UD,3,FALSE),CF1261*VLOOKUP(CK1261,TARIFFE_UD,3,FALSE)),CF1261*VLOOKUP(CB1261-100,TARIFFE_UND,3,FALSE)),0)</f>
        <v>0</v>
      </c>
    </row>
    <row r="1262" spans="1:112" hidden="1" x14ac:dyDescent="0.25">
      <c r="A1262" s="274" t="s">
        <v>9226</v>
      </c>
      <c r="B1262" s="274" t="s">
        <v>9217</v>
      </c>
      <c r="C1262" s="274" t="s">
        <v>1609</v>
      </c>
      <c r="D1262" s="274" t="s">
        <v>9218</v>
      </c>
      <c r="E1262" s="274" t="s">
        <v>268</v>
      </c>
      <c r="F1262" s="274" t="s">
        <v>156</v>
      </c>
      <c r="G1262" s="274" t="s">
        <v>9219</v>
      </c>
      <c r="H1262" s="274" t="s">
        <v>9220</v>
      </c>
      <c r="I1262" s="274" t="s">
        <v>9221</v>
      </c>
      <c r="J1262" s="274" t="s">
        <v>156</v>
      </c>
      <c r="K1262" s="274" t="s">
        <v>9222</v>
      </c>
      <c r="L1262" s="274" t="s">
        <v>9223</v>
      </c>
      <c r="M1262" s="274" t="s">
        <v>9224</v>
      </c>
      <c r="N1262" s="274" t="s">
        <v>7669</v>
      </c>
      <c r="O1262" s="274" t="s">
        <v>1501</v>
      </c>
      <c r="P1262" s="274" t="s">
        <v>8473</v>
      </c>
      <c r="Q1262" s="274" t="s">
        <v>541</v>
      </c>
      <c r="R1262" s="274" t="s">
        <v>268</v>
      </c>
      <c r="S1262" s="274" t="s">
        <v>268</v>
      </c>
      <c r="T1262" s="274" t="s">
        <v>268</v>
      </c>
      <c r="U1262" s="274" t="s">
        <v>268</v>
      </c>
      <c r="V1262" s="274" t="s">
        <v>268</v>
      </c>
      <c r="W1262" s="274" t="s">
        <v>1829</v>
      </c>
      <c r="X1262" s="274" t="s">
        <v>1830</v>
      </c>
      <c r="Y1262" s="274" t="s">
        <v>315</v>
      </c>
      <c r="Z1262" s="274" t="s">
        <v>268</v>
      </c>
      <c r="AA1262" s="274" t="s">
        <v>268</v>
      </c>
      <c r="AB1262" s="274" t="s">
        <v>268</v>
      </c>
      <c r="AC1262" s="274" t="s">
        <v>268</v>
      </c>
      <c r="AD1262" s="274" t="s">
        <v>268</v>
      </c>
      <c r="AE1262" s="274" t="s">
        <v>287</v>
      </c>
      <c r="AF1262" s="274" t="s">
        <v>1811</v>
      </c>
      <c r="AG1262" s="274" t="s">
        <v>875</v>
      </c>
      <c r="AH1262" s="274" t="s">
        <v>1831</v>
      </c>
      <c r="AI1262" s="274" t="s">
        <v>1011</v>
      </c>
      <c r="AJ1262" s="274" t="s">
        <v>268</v>
      </c>
      <c r="AK1262" s="274" t="s">
        <v>410</v>
      </c>
      <c r="AL1262" s="274" t="s">
        <v>268</v>
      </c>
      <c r="AM1262" s="274" t="s">
        <v>353</v>
      </c>
      <c r="AN1262" s="274" t="s">
        <v>268</v>
      </c>
      <c r="AO1262" s="274" t="s">
        <v>268</v>
      </c>
      <c r="AP1262" s="274" t="s">
        <v>268</v>
      </c>
      <c r="AQ1262" s="274" t="s">
        <v>268</v>
      </c>
      <c r="AR1262" s="274" t="s">
        <v>268</v>
      </c>
      <c r="AS1262" s="274" t="s">
        <v>268</v>
      </c>
      <c r="AT1262" s="274" t="s">
        <v>268</v>
      </c>
      <c r="AU1262" s="274" t="s">
        <v>268</v>
      </c>
      <c r="AV1262" s="274" t="s">
        <v>268</v>
      </c>
      <c r="AW1262" s="274" t="s">
        <v>268</v>
      </c>
      <c r="AX1262" s="274" t="s">
        <v>268</v>
      </c>
      <c r="AY1262" s="274" t="s">
        <v>268</v>
      </c>
      <c r="AZ1262" s="274" t="s">
        <v>268</v>
      </c>
      <c r="BA1262" s="274" t="s">
        <v>268</v>
      </c>
      <c r="BB1262" s="274" t="s">
        <v>268</v>
      </c>
      <c r="BC1262" s="274" t="s">
        <v>268</v>
      </c>
      <c r="BD1262" s="274" t="s">
        <v>268</v>
      </c>
      <c r="BE1262" s="274" t="s">
        <v>268</v>
      </c>
      <c r="BF1262" s="274" t="s">
        <v>268</v>
      </c>
      <c r="BG1262" s="274" t="s">
        <v>268</v>
      </c>
      <c r="BH1262" s="274" t="s">
        <v>268</v>
      </c>
      <c r="BI1262" s="274" t="s">
        <v>268</v>
      </c>
      <c r="BJ1262" s="274" t="s">
        <v>268</v>
      </c>
      <c r="BK1262" s="274" t="s">
        <v>268</v>
      </c>
      <c r="BL1262" s="274" t="s">
        <v>268</v>
      </c>
      <c r="BM1262" s="274" t="s">
        <v>268</v>
      </c>
      <c r="BN1262" s="274" t="s">
        <v>268</v>
      </c>
      <c r="BO1262" s="274" t="s">
        <v>268</v>
      </c>
      <c r="BP1262" s="274" t="s">
        <v>268</v>
      </c>
      <c r="BQ1262" s="274" t="s">
        <v>268</v>
      </c>
      <c r="BR1262" s="274" t="s">
        <v>268</v>
      </c>
      <c r="BS1262" s="274" t="s">
        <v>268</v>
      </c>
      <c r="BT1262" s="274" t="s">
        <v>268</v>
      </c>
      <c r="BU1262" s="274" t="s">
        <v>268</v>
      </c>
      <c r="BV1262" s="274" t="s">
        <v>268</v>
      </c>
      <c r="BW1262" s="274" t="s">
        <v>268</v>
      </c>
      <c r="BX1262" s="274" t="s">
        <v>268</v>
      </c>
      <c r="BY1262" s="295">
        <v>1.8</v>
      </c>
      <c r="BZ1262" s="295">
        <v>1.8</v>
      </c>
      <c r="CA1262" s="298" t="s">
        <v>142</v>
      </c>
      <c r="CB1262" s="297">
        <v>123</v>
      </c>
      <c r="CC1262" s="284">
        <f t="shared" si="78"/>
        <v>0</v>
      </c>
      <c r="CD1262" s="295">
        <f t="shared" si="79"/>
        <v>1.8</v>
      </c>
      <c r="CE1262" s="284">
        <f t="shared" si="80"/>
        <v>1</v>
      </c>
      <c r="CF1262" s="295">
        <f t="shared" si="81"/>
        <v>0</v>
      </c>
      <c r="CG1262" s="274" t="s">
        <v>1817</v>
      </c>
      <c r="CH1262" s="274" t="s">
        <v>268</v>
      </c>
      <c r="CI1262" s="274" t="s">
        <v>268</v>
      </c>
      <c r="CJ1262" s="298" t="s">
        <v>268</v>
      </c>
      <c r="CK1262" s="298" t="s">
        <v>736</v>
      </c>
      <c r="CL1262" s="274" t="s">
        <v>268</v>
      </c>
      <c r="CM1262" s="274" t="s">
        <v>268</v>
      </c>
      <c r="CN1262" s="274" t="s">
        <v>268</v>
      </c>
      <c r="CO1262" s="274" t="s">
        <v>268</v>
      </c>
      <c r="CP1262" s="274" t="s">
        <v>268</v>
      </c>
      <c r="CQ1262" s="274" t="s">
        <v>268</v>
      </c>
      <c r="CR1262" s="274" t="s">
        <v>877</v>
      </c>
      <c r="CS1262" s="274">
        <v>0.88</v>
      </c>
      <c r="CT1262" s="274" t="s">
        <v>268</v>
      </c>
      <c r="CU1262" s="274">
        <v>0.88</v>
      </c>
      <c r="CV1262" s="274">
        <v>365</v>
      </c>
      <c r="CW1262" s="274" t="s">
        <v>878</v>
      </c>
      <c r="CX1262" s="274" t="s">
        <v>835</v>
      </c>
      <c r="CY1262" s="274" t="s">
        <v>836</v>
      </c>
      <c r="CZ1262" s="274" t="s">
        <v>837</v>
      </c>
      <c r="DA1262" s="274" t="s">
        <v>268</v>
      </c>
      <c r="DB1262" s="274" t="s">
        <v>268</v>
      </c>
      <c r="DC1262" s="274" t="s">
        <v>268</v>
      </c>
      <c r="DD1262" s="274" t="s">
        <v>268</v>
      </c>
      <c r="DE1262" s="274" t="s">
        <v>268</v>
      </c>
      <c r="DF1262" s="274" t="s">
        <v>268</v>
      </c>
      <c r="DG1262" s="299">
        <f>IFERROR(IF(CA1262="D",IF(CK1262="A dispo.",CD1262*VLOOKUP('DATI INPUT'!$F$27,TARIFFE_UD,2,FALSE),CD1262*VLOOKUP(CK1262,TARIFFE_UD,2,FALSE)),CD1262*VLOOKUP(CB1262-100,TARIFFE_UND,2,FALSE)),0)</f>
        <v>1.4255107178091568</v>
      </c>
      <c r="DH1262" s="299">
        <f>IFERROR(IF(CA1262="D",IF(CK1262="A dispo.",CF1262*VLOOKUP('DATI INPUT'!$F$27,TARIFFE_UD,3,FALSE),CF1262*VLOOKUP(CK1262,TARIFFE_UD,3,FALSE)),CF1262*VLOOKUP(CB1262-100,TARIFFE_UND,3,FALSE)),0)</f>
        <v>0</v>
      </c>
    </row>
    <row r="1263" spans="1:112" hidden="1" x14ac:dyDescent="0.25">
      <c r="A1263" s="274" t="s">
        <v>9227</v>
      </c>
      <c r="B1263" s="274" t="s">
        <v>9228</v>
      </c>
      <c r="C1263" s="274" t="s">
        <v>1097</v>
      </c>
      <c r="D1263" s="274" t="s">
        <v>9229</v>
      </c>
      <c r="E1263" s="274" t="s">
        <v>268</v>
      </c>
      <c r="F1263" s="274" t="s">
        <v>156</v>
      </c>
      <c r="G1263" s="274" t="s">
        <v>9230</v>
      </c>
      <c r="H1263" s="274" t="s">
        <v>4933</v>
      </c>
      <c r="I1263" s="274" t="s">
        <v>360</v>
      </c>
      <c r="J1263" s="274" t="s">
        <v>274</v>
      </c>
      <c r="K1263" s="274" t="s">
        <v>9231</v>
      </c>
      <c r="L1263" s="274" t="s">
        <v>9232</v>
      </c>
      <c r="M1263" s="274" t="s">
        <v>9233</v>
      </c>
      <c r="N1263" s="274" t="s">
        <v>9232</v>
      </c>
      <c r="O1263" s="274" t="s">
        <v>1231</v>
      </c>
      <c r="P1263" s="274" t="s">
        <v>9234</v>
      </c>
      <c r="Q1263" s="274" t="s">
        <v>280</v>
      </c>
      <c r="R1263" s="274" t="s">
        <v>268</v>
      </c>
      <c r="S1263" s="274" t="s">
        <v>268</v>
      </c>
      <c r="T1263" s="274" t="s">
        <v>268</v>
      </c>
      <c r="U1263" s="274" t="s">
        <v>268</v>
      </c>
      <c r="V1263" s="274" t="s">
        <v>268</v>
      </c>
      <c r="W1263" s="274" t="s">
        <v>9235</v>
      </c>
      <c r="X1263" s="274" t="s">
        <v>2045</v>
      </c>
      <c r="Y1263" s="274" t="s">
        <v>285</v>
      </c>
      <c r="Z1263" s="274" t="s">
        <v>268</v>
      </c>
      <c r="AA1263" s="274" t="s">
        <v>268</v>
      </c>
      <c r="AB1263" s="274" t="s">
        <v>268</v>
      </c>
      <c r="AC1263" s="274" t="s">
        <v>268</v>
      </c>
      <c r="AD1263" s="274" t="s">
        <v>268</v>
      </c>
      <c r="AE1263" s="274" t="s">
        <v>287</v>
      </c>
      <c r="AF1263" s="274" t="s">
        <v>1811</v>
      </c>
      <c r="AG1263" s="274" t="s">
        <v>875</v>
      </c>
      <c r="AH1263" s="274" t="s">
        <v>2047</v>
      </c>
      <c r="AI1263" s="274" t="s">
        <v>740</v>
      </c>
      <c r="AJ1263" s="274" t="s">
        <v>268</v>
      </c>
      <c r="AK1263" s="274" t="s">
        <v>382</v>
      </c>
      <c r="AL1263" s="274" t="s">
        <v>268</v>
      </c>
      <c r="AM1263" s="274" t="s">
        <v>288</v>
      </c>
      <c r="AN1263" s="274" t="s">
        <v>268</v>
      </c>
      <c r="AO1263" s="274" t="s">
        <v>268</v>
      </c>
      <c r="AP1263" s="274" t="s">
        <v>268</v>
      </c>
      <c r="AQ1263" s="274" t="s">
        <v>268</v>
      </c>
      <c r="AR1263" s="274" t="s">
        <v>268</v>
      </c>
      <c r="AS1263" s="274" t="s">
        <v>268</v>
      </c>
      <c r="AT1263" s="274" t="s">
        <v>268</v>
      </c>
      <c r="AU1263" s="274" t="s">
        <v>268</v>
      </c>
      <c r="AV1263" s="274" t="s">
        <v>268</v>
      </c>
      <c r="AW1263" s="274" t="s">
        <v>268</v>
      </c>
      <c r="AX1263" s="274" t="s">
        <v>268</v>
      </c>
      <c r="AY1263" s="274" t="s">
        <v>268</v>
      </c>
      <c r="AZ1263" s="274" t="s">
        <v>268</v>
      </c>
      <c r="BA1263" s="274" t="s">
        <v>268</v>
      </c>
      <c r="BB1263" s="274" t="s">
        <v>268</v>
      </c>
      <c r="BC1263" s="274" t="s">
        <v>268</v>
      </c>
      <c r="BD1263" s="274" t="s">
        <v>268</v>
      </c>
      <c r="BE1263" s="274" t="s">
        <v>268</v>
      </c>
      <c r="BF1263" s="274" t="s">
        <v>268</v>
      </c>
      <c r="BG1263" s="274" t="s">
        <v>268</v>
      </c>
      <c r="BH1263" s="274" t="s">
        <v>268</v>
      </c>
      <c r="BI1263" s="274" t="s">
        <v>268</v>
      </c>
      <c r="BJ1263" s="274" t="s">
        <v>268</v>
      </c>
      <c r="BK1263" s="274" t="s">
        <v>268</v>
      </c>
      <c r="BL1263" s="274" t="s">
        <v>268</v>
      </c>
      <c r="BM1263" s="274" t="s">
        <v>268</v>
      </c>
      <c r="BN1263" s="274" t="s">
        <v>268</v>
      </c>
      <c r="BO1263" s="274" t="s">
        <v>268</v>
      </c>
      <c r="BP1263" s="274" t="s">
        <v>268</v>
      </c>
      <c r="BQ1263" s="274" t="s">
        <v>268</v>
      </c>
      <c r="BR1263" s="274" t="s">
        <v>268</v>
      </c>
      <c r="BS1263" s="274" t="s">
        <v>268</v>
      </c>
      <c r="BT1263" s="274" t="s">
        <v>268</v>
      </c>
      <c r="BU1263" s="274" t="s">
        <v>268</v>
      </c>
      <c r="BV1263" s="274" t="s">
        <v>268</v>
      </c>
      <c r="BW1263" s="274" t="s">
        <v>268</v>
      </c>
      <c r="BX1263" s="274" t="s">
        <v>268</v>
      </c>
      <c r="BY1263" s="295">
        <v>122.38</v>
      </c>
      <c r="BZ1263" s="295">
        <v>122.38</v>
      </c>
      <c r="CA1263" s="298" t="s">
        <v>142</v>
      </c>
      <c r="CB1263" s="297">
        <v>122</v>
      </c>
      <c r="CC1263" s="284">
        <f t="shared" si="78"/>
        <v>0</v>
      </c>
      <c r="CD1263" s="295">
        <f t="shared" si="79"/>
        <v>122.38000000000001</v>
      </c>
      <c r="CE1263" s="284">
        <f t="shared" si="80"/>
        <v>0</v>
      </c>
      <c r="CF1263" s="295">
        <f t="shared" si="81"/>
        <v>1</v>
      </c>
      <c r="CG1263" s="274" t="s">
        <v>876</v>
      </c>
      <c r="CH1263" s="274" t="s">
        <v>268</v>
      </c>
      <c r="CI1263" s="274" t="s">
        <v>268</v>
      </c>
      <c r="CJ1263" s="298" t="s">
        <v>268</v>
      </c>
      <c r="CK1263" s="298" t="s">
        <v>736</v>
      </c>
      <c r="CL1263" s="274" t="s">
        <v>268</v>
      </c>
      <c r="CM1263" s="274" t="s">
        <v>268</v>
      </c>
      <c r="CN1263" s="274" t="s">
        <v>268</v>
      </c>
      <c r="CO1263" s="274" t="s">
        <v>268</v>
      </c>
      <c r="CP1263" s="274" t="s">
        <v>268</v>
      </c>
      <c r="CQ1263" s="274" t="s">
        <v>268</v>
      </c>
      <c r="CR1263" s="274" t="s">
        <v>877</v>
      </c>
      <c r="CS1263" s="274">
        <v>112.53</v>
      </c>
      <c r="CT1263" s="274" t="s">
        <v>268</v>
      </c>
      <c r="CU1263" s="274">
        <v>112.53</v>
      </c>
      <c r="CV1263" s="274">
        <v>365</v>
      </c>
      <c r="CW1263" s="274" t="s">
        <v>878</v>
      </c>
      <c r="CX1263" s="274" t="s">
        <v>835</v>
      </c>
      <c r="CY1263" s="274" t="s">
        <v>836</v>
      </c>
      <c r="CZ1263" s="274" t="s">
        <v>837</v>
      </c>
      <c r="DA1263" s="274" t="s">
        <v>268</v>
      </c>
      <c r="DB1263" s="274" t="s">
        <v>268</v>
      </c>
      <c r="DC1263" s="274" t="s">
        <v>268</v>
      </c>
      <c r="DD1263" s="274" t="s">
        <v>268</v>
      </c>
      <c r="DE1263" s="274" t="s">
        <v>268</v>
      </c>
      <c r="DF1263" s="274" t="s">
        <v>268</v>
      </c>
      <c r="DG1263" s="299">
        <f>IFERROR(IF(CA1263="D",IF(CK1263="A dispo.",CD1263*VLOOKUP('DATI INPUT'!$F$27,TARIFFE_UD,2,FALSE),CD1263*VLOOKUP(CK1263,TARIFFE_UD,2,FALSE)),CD1263*VLOOKUP(CB1263-100,TARIFFE_UND,2,FALSE)),0)</f>
        <v>96.918889803047009</v>
      </c>
      <c r="DH1263" s="299">
        <f>IFERROR(IF(CA1263="D",IF(CK1263="A dispo.",CF1263*VLOOKUP('DATI INPUT'!$F$27,TARIFFE_UD,3,FALSE),CF1263*VLOOKUP(CK1263,TARIFFE_UD,3,FALSE)),CF1263*VLOOKUP(CB1263-100,TARIFFE_UND,3,FALSE)),0)</f>
        <v>60.367780403072892</v>
      </c>
    </row>
    <row r="1264" spans="1:112" hidden="1" x14ac:dyDescent="0.25">
      <c r="A1264" s="274" t="s">
        <v>9236</v>
      </c>
      <c r="B1264" s="274" t="s">
        <v>9228</v>
      </c>
      <c r="C1264" s="274" t="s">
        <v>1098</v>
      </c>
      <c r="D1264" s="274" t="s">
        <v>9229</v>
      </c>
      <c r="E1264" s="274" t="s">
        <v>268</v>
      </c>
      <c r="F1264" s="274" t="s">
        <v>156</v>
      </c>
      <c r="G1264" s="274" t="s">
        <v>9230</v>
      </c>
      <c r="H1264" s="274" t="s">
        <v>4933</v>
      </c>
      <c r="I1264" s="274" t="s">
        <v>360</v>
      </c>
      <c r="J1264" s="274" t="s">
        <v>274</v>
      </c>
      <c r="K1264" s="274" t="s">
        <v>9231</v>
      </c>
      <c r="L1264" s="274" t="s">
        <v>9232</v>
      </c>
      <c r="M1264" s="274" t="s">
        <v>9233</v>
      </c>
      <c r="N1264" s="274" t="s">
        <v>9232</v>
      </c>
      <c r="O1264" s="274" t="s">
        <v>1231</v>
      </c>
      <c r="P1264" s="274" t="s">
        <v>9234</v>
      </c>
      <c r="Q1264" s="274" t="s">
        <v>280</v>
      </c>
      <c r="R1264" s="274" t="s">
        <v>268</v>
      </c>
      <c r="S1264" s="274" t="s">
        <v>268</v>
      </c>
      <c r="T1264" s="274" t="s">
        <v>268</v>
      </c>
      <c r="U1264" s="274" t="s">
        <v>268</v>
      </c>
      <c r="V1264" s="274" t="s">
        <v>268</v>
      </c>
      <c r="W1264" s="274" t="s">
        <v>9235</v>
      </c>
      <c r="X1264" s="274" t="s">
        <v>2045</v>
      </c>
      <c r="Y1264" s="274" t="s">
        <v>285</v>
      </c>
      <c r="Z1264" s="274" t="s">
        <v>268</v>
      </c>
      <c r="AA1264" s="274" t="s">
        <v>268</v>
      </c>
      <c r="AB1264" s="274" t="s">
        <v>268</v>
      </c>
      <c r="AC1264" s="274" t="s">
        <v>268</v>
      </c>
      <c r="AD1264" s="274" t="s">
        <v>268</v>
      </c>
      <c r="AE1264" s="274" t="s">
        <v>287</v>
      </c>
      <c r="AF1264" s="274" t="s">
        <v>1811</v>
      </c>
      <c r="AG1264" s="274" t="s">
        <v>875</v>
      </c>
      <c r="AH1264" s="274" t="s">
        <v>2047</v>
      </c>
      <c r="AI1264" s="274" t="s">
        <v>740</v>
      </c>
      <c r="AJ1264" s="274" t="s">
        <v>268</v>
      </c>
      <c r="AK1264" s="274" t="s">
        <v>375</v>
      </c>
      <c r="AL1264" s="274" t="s">
        <v>268</v>
      </c>
      <c r="AM1264" s="274" t="s">
        <v>353</v>
      </c>
      <c r="AN1264" s="274" t="s">
        <v>268</v>
      </c>
      <c r="AO1264" s="274" t="s">
        <v>268</v>
      </c>
      <c r="AP1264" s="274" t="s">
        <v>268</v>
      </c>
      <c r="AQ1264" s="274" t="s">
        <v>268</v>
      </c>
      <c r="AR1264" s="274" t="s">
        <v>268</v>
      </c>
      <c r="AS1264" s="274" t="s">
        <v>268</v>
      </c>
      <c r="AT1264" s="274" t="s">
        <v>268</v>
      </c>
      <c r="AU1264" s="274" t="s">
        <v>268</v>
      </c>
      <c r="AV1264" s="274" t="s">
        <v>268</v>
      </c>
      <c r="AW1264" s="274" t="s">
        <v>268</v>
      </c>
      <c r="AX1264" s="274" t="s">
        <v>268</v>
      </c>
      <c r="AY1264" s="274" t="s">
        <v>268</v>
      </c>
      <c r="AZ1264" s="274" t="s">
        <v>268</v>
      </c>
      <c r="BA1264" s="274" t="s">
        <v>268</v>
      </c>
      <c r="BB1264" s="274" t="s">
        <v>268</v>
      </c>
      <c r="BC1264" s="274" t="s">
        <v>268</v>
      </c>
      <c r="BD1264" s="274" t="s">
        <v>268</v>
      </c>
      <c r="BE1264" s="274" t="s">
        <v>268</v>
      </c>
      <c r="BF1264" s="274" t="s">
        <v>268</v>
      </c>
      <c r="BG1264" s="274" t="s">
        <v>268</v>
      </c>
      <c r="BH1264" s="274" t="s">
        <v>268</v>
      </c>
      <c r="BI1264" s="274" t="s">
        <v>268</v>
      </c>
      <c r="BJ1264" s="274" t="s">
        <v>268</v>
      </c>
      <c r="BK1264" s="274" t="s">
        <v>268</v>
      </c>
      <c r="BL1264" s="274" t="s">
        <v>268</v>
      </c>
      <c r="BM1264" s="274" t="s">
        <v>268</v>
      </c>
      <c r="BN1264" s="274" t="s">
        <v>268</v>
      </c>
      <c r="BO1264" s="274" t="s">
        <v>268</v>
      </c>
      <c r="BP1264" s="274" t="s">
        <v>268</v>
      </c>
      <c r="BQ1264" s="274" t="s">
        <v>268</v>
      </c>
      <c r="BR1264" s="274" t="s">
        <v>268</v>
      </c>
      <c r="BS1264" s="274" t="s">
        <v>268</v>
      </c>
      <c r="BT1264" s="274" t="s">
        <v>268</v>
      </c>
      <c r="BU1264" s="274" t="s">
        <v>268</v>
      </c>
      <c r="BV1264" s="274" t="s">
        <v>268</v>
      </c>
      <c r="BW1264" s="274" t="s">
        <v>268</v>
      </c>
      <c r="BX1264" s="274" t="s">
        <v>268</v>
      </c>
      <c r="BY1264" s="295">
        <v>25</v>
      </c>
      <c r="BZ1264" s="295">
        <v>25</v>
      </c>
      <c r="CA1264" s="298" t="s">
        <v>142</v>
      </c>
      <c r="CB1264" s="297">
        <v>123</v>
      </c>
      <c r="CC1264" s="284">
        <f t="shared" si="78"/>
        <v>0</v>
      </c>
      <c r="CD1264" s="295">
        <f t="shared" si="79"/>
        <v>25</v>
      </c>
      <c r="CE1264" s="284">
        <f t="shared" si="80"/>
        <v>1</v>
      </c>
      <c r="CF1264" s="295">
        <f t="shared" si="81"/>
        <v>0</v>
      </c>
      <c r="CG1264" s="274" t="s">
        <v>1817</v>
      </c>
      <c r="CH1264" s="274" t="s">
        <v>268</v>
      </c>
      <c r="CI1264" s="274" t="s">
        <v>268</v>
      </c>
      <c r="CJ1264" s="298" t="s">
        <v>268</v>
      </c>
      <c r="CK1264" s="298" t="s">
        <v>736</v>
      </c>
      <c r="CL1264" s="274" t="s">
        <v>268</v>
      </c>
      <c r="CM1264" s="274" t="s">
        <v>268</v>
      </c>
      <c r="CN1264" s="274" t="s">
        <v>268</v>
      </c>
      <c r="CO1264" s="274" t="s">
        <v>268</v>
      </c>
      <c r="CP1264" s="274" t="s">
        <v>268</v>
      </c>
      <c r="CQ1264" s="274" t="s">
        <v>268</v>
      </c>
      <c r="CR1264" s="274" t="s">
        <v>877</v>
      </c>
      <c r="CS1264" s="274">
        <v>12.25</v>
      </c>
      <c r="CT1264" s="274" t="s">
        <v>268</v>
      </c>
      <c r="CU1264" s="274">
        <v>12.25</v>
      </c>
      <c r="CV1264" s="274">
        <v>365</v>
      </c>
      <c r="CW1264" s="274" t="s">
        <v>878</v>
      </c>
      <c r="CX1264" s="274" t="s">
        <v>835</v>
      </c>
      <c r="CY1264" s="274" t="s">
        <v>836</v>
      </c>
      <c r="CZ1264" s="274" t="s">
        <v>837</v>
      </c>
      <c r="DA1264" s="274" t="s">
        <v>268</v>
      </c>
      <c r="DB1264" s="274" t="s">
        <v>268</v>
      </c>
      <c r="DC1264" s="274" t="s">
        <v>268</v>
      </c>
      <c r="DD1264" s="274" t="s">
        <v>268</v>
      </c>
      <c r="DE1264" s="274" t="s">
        <v>268</v>
      </c>
      <c r="DF1264" s="274" t="s">
        <v>268</v>
      </c>
      <c r="DG1264" s="299">
        <f>IFERROR(IF(CA1264="D",IF(CK1264="A dispo.",CD1264*VLOOKUP('DATI INPUT'!$F$27,TARIFFE_UD,2,FALSE),CD1264*VLOOKUP(CK1264,TARIFFE_UD,2,FALSE)),CD1264*VLOOKUP(CB1264-100,TARIFFE_UND,2,FALSE)),0)</f>
        <v>19.798759969571623</v>
      </c>
      <c r="DH1264" s="299">
        <f>IFERROR(IF(CA1264="D",IF(CK1264="A dispo.",CF1264*VLOOKUP('DATI INPUT'!$F$27,TARIFFE_UD,3,FALSE),CF1264*VLOOKUP(CK1264,TARIFFE_UD,3,FALSE)),CF1264*VLOOKUP(CB1264-100,TARIFFE_UND,3,FALSE)),0)</f>
        <v>0</v>
      </c>
    </row>
    <row r="1265" spans="1:112" hidden="1" x14ac:dyDescent="0.25">
      <c r="A1265" s="274" t="s">
        <v>9237</v>
      </c>
      <c r="B1265" s="274" t="s">
        <v>9238</v>
      </c>
      <c r="C1265" s="274" t="s">
        <v>1610</v>
      </c>
      <c r="D1265" s="274" t="s">
        <v>9239</v>
      </c>
      <c r="E1265" s="274" t="s">
        <v>268</v>
      </c>
      <c r="F1265" s="274" t="s">
        <v>156</v>
      </c>
      <c r="G1265" s="274" t="s">
        <v>9240</v>
      </c>
      <c r="H1265" s="274" t="s">
        <v>1822</v>
      </c>
      <c r="I1265" s="274" t="s">
        <v>9241</v>
      </c>
      <c r="J1265" s="274" t="s">
        <v>156</v>
      </c>
      <c r="K1265" s="274" t="s">
        <v>9242</v>
      </c>
      <c r="L1265" s="274" t="s">
        <v>8446</v>
      </c>
      <c r="M1265" s="274" t="s">
        <v>9243</v>
      </c>
      <c r="N1265" s="274" t="s">
        <v>1827</v>
      </c>
      <c r="O1265" s="274" t="s">
        <v>943</v>
      </c>
      <c r="P1265" s="274" t="s">
        <v>9244</v>
      </c>
      <c r="Q1265" s="274" t="s">
        <v>341</v>
      </c>
      <c r="R1265" s="274" t="s">
        <v>268</v>
      </c>
      <c r="S1265" s="274" t="s">
        <v>268</v>
      </c>
      <c r="T1265" s="274" t="s">
        <v>268</v>
      </c>
      <c r="U1265" s="274" t="s">
        <v>268</v>
      </c>
      <c r="V1265" s="274" t="s">
        <v>268</v>
      </c>
      <c r="W1265" s="274" t="s">
        <v>1829</v>
      </c>
      <c r="X1265" s="274" t="s">
        <v>1830</v>
      </c>
      <c r="Y1265" s="274" t="s">
        <v>315</v>
      </c>
      <c r="Z1265" s="274" t="s">
        <v>268</v>
      </c>
      <c r="AA1265" s="274" t="s">
        <v>268</v>
      </c>
      <c r="AB1265" s="274" t="s">
        <v>268</v>
      </c>
      <c r="AC1265" s="274" t="s">
        <v>268</v>
      </c>
      <c r="AD1265" s="274" t="s">
        <v>268</v>
      </c>
      <c r="AE1265" s="274" t="s">
        <v>287</v>
      </c>
      <c r="AF1265" s="274" t="s">
        <v>1811</v>
      </c>
      <c r="AG1265" s="274" t="s">
        <v>875</v>
      </c>
      <c r="AH1265" s="274" t="s">
        <v>1831</v>
      </c>
      <c r="AI1265" s="274" t="s">
        <v>764</v>
      </c>
      <c r="AJ1265" s="274" t="s">
        <v>268</v>
      </c>
      <c r="AK1265" s="274" t="s">
        <v>725</v>
      </c>
      <c r="AL1265" s="274" t="s">
        <v>268</v>
      </c>
      <c r="AM1265" s="274" t="s">
        <v>355</v>
      </c>
      <c r="AN1265" s="274" t="s">
        <v>268</v>
      </c>
      <c r="AO1265" s="274" t="s">
        <v>268</v>
      </c>
      <c r="AP1265" s="274" t="s">
        <v>268</v>
      </c>
      <c r="AQ1265" s="274" t="s">
        <v>268</v>
      </c>
      <c r="AR1265" s="274" t="s">
        <v>268</v>
      </c>
      <c r="AS1265" s="274" t="s">
        <v>268</v>
      </c>
      <c r="AT1265" s="274" t="s">
        <v>268</v>
      </c>
      <c r="AU1265" s="274" t="s">
        <v>268</v>
      </c>
      <c r="AV1265" s="274" t="s">
        <v>268</v>
      </c>
      <c r="AW1265" s="274" t="s">
        <v>268</v>
      </c>
      <c r="AX1265" s="274" t="s">
        <v>268</v>
      </c>
      <c r="AY1265" s="274" t="s">
        <v>268</v>
      </c>
      <c r="AZ1265" s="274" t="s">
        <v>268</v>
      </c>
      <c r="BA1265" s="274" t="s">
        <v>268</v>
      </c>
      <c r="BB1265" s="274" t="s">
        <v>268</v>
      </c>
      <c r="BC1265" s="274" t="s">
        <v>268</v>
      </c>
      <c r="BD1265" s="274" t="s">
        <v>268</v>
      </c>
      <c r="BE1265" s="274" t="s">
        <v>268</v>
      </c>
      <c r="BF1265" s="274" t="s">
        <v>268</v>
      </c>
      <c r="BG1265" s="274" t="s">
        <v>268</v>
      </c>
      <c r="BH1265" s="274" t="s">
        <v>268</v>
      </c>
      <c r="BI1265" s="274" t="s">
        <v>268</v>
      </c>
      <c r="BJ1265" s="274" t="s">
        <v>268</v>
      </c>
      <c r="BK1265" s="274" t="s">
        <v>268</v>
      </c>
      <c r="BL1265" s="274" t="s">
        <v>268</v>
      </c>
      <c r="BM1265" s="274" t="s">
        <v>268</v>
      </c>
      <c r="BN1265" s="274" t="s">
        <v>268</v>
      </c>
      <c r="BO1265" s="274" t="s">
        <v>268</v>
      </c>
      <c r="BP1265" s="274" t="s">
        <v>268</v>
      </c>
      <c r="BQ1265" s="274" t="s">
        <v>268</v>
      </c>
      <c r="BR1265" s="274" t="s">
        <v>268</v>
      </c>
      <c r="BS1265" s="274" t="s">
        <v>268</v>
      </c>
      <c r="BT1265" s="274" t="s">
        <v>268</v>
      </c>
      <c r="BU1265" s="274" t="s">
        <v>268</v>
      </c>
      <c r="BV1265" s="274" t="s">
        <v>268</v>
      </c>
      <c r="BW1265" s="274" t="s">
        <v>268</v>
      </c>
      <c r="BX1265" s="274" t="s">
        <v>268</v>
      </c>
      <c r="BY1265" s="295">
        <v>33.799999999999997</v>
      </c>
      <c r="BZ1265" s="295">
        <v>33.799999999999997</v>
      </c>
      <c r="CA1265" s="298" t="s">
        <v>142</v>
      </c>
      <c r="CB1265" s="297">
        <v>122</v>
      </c>
      <c r="CC1265" s="284">
        <f t="shared" si="78"/>
        <v>0</v>
      </c>
      <c r="CD1265" s="295">
        <f t="shared" si="79"/>
        <v>33.799999999999997</v>
      </c>
      <c r="CE1265" s="284">
        <f t="shared" si="80"/>
        <v>0</v>
      </c>
      <c r="CF1265" s="295">
        <f t="shared" si="81"/>
        <v>1</v>
      </c>
      <c r="CG1265" s="274" t="s">
        <v>876</v>
      </c>
      <c r="CH1265" s="274" t="s">
        <v>268</v>
      </c>
      <c r="CI1265" s="274" t="s">
        <v>268</v>
      </c>
      <c r="CJ1265" s="298" t="s">
        <v>268</v>
      </c>
      <c r="CK1265" s="298" t="s">
        <v>736</v>
      </c>
      <c r="CL1265" s="274" t="s">
        <v>268</v>
      </c>
      <c r="CM1265" s="274" t="s">
        <v>268</v>
      </c>
      <c r="CN1265" s="274" t="s">
        <v>268</v>
      </c>
      <c r="CO1265" s="274" t="s">
        <v>268</v>
      </c>
      <c r="CP1265" s="274" t="s">
        <v>268</v>
      </c>
      <c r="CQ1265" s="274" t="s">
        <v>268</v>
      </c>
      <c r="CR1265" s="274" t="s">
        <v>877</v>
      </c>
      <c r="CS1265" s="274">
        <v>69.12</v>
      </c>
      <c r="CT1265" s="274" t="s">
        <v>268</v>
      </c>
      <c r="CU1265" s="274">
        <v>69.12</v>
      </c>
      <c r="CV1265" s="274">
        <v>365</v>
      </c>
      <c r="CW1265" s="274" t="s">
        <v>878</v>
      </c>
      <c r="CX1265" s="274" t="s">
        <v>835</v>
      </c>
      <c r="CY1265" s="274" t="s">
        <v>836</v>
      </c>
      <c r="CZ1265" s="274" t="s">
        <v>837</v>
      </c>
      <c r="DA1265" s="274" t="s">
        <v>268</v>
      </c>
      <c r="DB1265" s="274" t="s">
        <v>268</v>
      </c>
      <c r="DC1265" s="274" t="s">
        <v>268</v>
      </c>
      <c r="DD1265" s="274" t="s">
        <v>268</v>
      </c>
      <c r="DE1265" s="274" t="s">
        <v>268</v>
      </c>
      <c r="DF1265" s="274" t="s">
        <v>268</v>
      </c>
      <c r="DG1265" s="299">
        <f>IFERROR(IF(CA1265="D",IF(CK1265="A dispo.",CD1265*VLOOKUP('DATI INPUT'!$F$27,TARIFFE_UD,2,FALSE),CD1265*VLOOKUP(CK1265,TARIFFE_UD,2,FALSE)),CD1265*VLOOKUP(CB1265-100,TARIFFE_UND,2,FALSE)),0)</f>
        <v>26.76792347886083</v>
      </c>
      <c r="DH1265" s="299">
        <f>IFERROR(IF(CA1265="D",IF(CK1265="A dispo.",CF1265*VLOOKUP('DATI INPUT'!$F$27,TARIFFE_UD,3,FALSE),CF1265*VLOOKUP(CK1265,TARIFFE_UD,3,FALSE)),CF1265*VLOOKUP(CB1265-100,TARIFFE_UND,3,FALSE)),0)</f>
        <v>60.367780403072892</v>
      </c>
    </row>
    <row r="1266" spans="1:112" hidden="1" x14ac:dyDescent="0.25">
      <c r="A1266" s="274" t="s">
        <v>9245</v>
      </c>
      <c r="B1266" s="274" t="s">
        <v>9238</v>
      </c>
      <c r="C1266" s="274" t="s">
        <v>1611</v>
      </c>
      <c r="D1266" s="274" t="s">
        <v>9239</v>
      </c>
      <c r="E1266" s="274" t="s">
        <v>268</v>
      </c>
      <c r="F1266" s="274" t="s">
        <v>156</v>
      </c>
      <c r="G1266" s="274" t="s">
        <v>9240</v>
      </c>
      <c r="H1266" s="274" t="s">
        <v>1822</v>
      </c>
      <c r="I1266" s="274" t="s">
        <v>9241</v>
      </c>
      <c r="J1266" s="274" t="s">
        <v>156</v>
      </c>
      <c r="K1266" s="274" t="s">
        <v>9242</v>
      </c>
      <c r="L1266" s="274" t="s">
        <v>8446</v>
      </c>
      <c r="M1266" s="274" t="s">
        <v>9243</v>
      </c>
      <c r="N1266" s="274" t="s">
        <v>1827</v>
      </c>
      <c r="O1266" s="274" t="s">
        <v>943</v>
      </c>
      <c r="P1266" s="274" t="s">
        <v>9244</v>
      </c>
      <c r="Q1266" s="274" t="s">
        <v>341</v>
      </c>
      <c r="R1266" s="274" t="s">
        <v>268</v>
      </c>
      <c r="S1266" s="274" t="s">
        <v>268</v>
      </c>
      <c r="T1266" s="274" t="s">
        <v>268</v>
      </c>
      <c r="U1266" s="274" t="s">
        <v>268</v>
      </c>
      <c r="V1266" s="274" t="s">
        <v>268</v>
      </c>
      <c r="W1266" s="274" t="s">
        <v>1829</v>
      </c>
      <c r="X1266" s="274" t="s">
        <v>1830</v>
      </c>
      <c r="Y1266" s="274" t="s">
        <v>315</v>
      </c>
      <c r="Z1266" s="274" t="s">
        <v>268</v>
      </c>
      <c r="AA1266" s="274" t="s">
        <v>268</v>
      </c>
      <c r="AB1266" s="274" t="s">
        <v>268</v>
      </c>
      <c r="AC1266" s="274" t="s">
        <v>268</v>
      </c>
      <c r="AD1266" s="274" t="s">
        <v>268</v>
      </c>
      <c r="AE1266" s="274" t="s">
        <v>287</v>
      </c>
      <c r="AF1266" s="274" t="s">
        <v>1811</v>
      </c>
      <c r="AG1266" s="274" t="s">
        <v>875</v>
      </c>
      <c r="AH1266" s="274" t="s">
        <v>1831</v>
      </c>
      <c r="AI1266" s="274" t="s">
        <v>1011</v>
      </c>
      <c r="AJ1266" s="274" t="s">
        <v>268</v>
      </c>
      <c r="AK1266" s="274" t="s">
        <v>395</v>
      </c>
      <c r="AL1266" s="274" t="s">
        <v>268</v>
      </c>
      <c r="AM1266" s="274" t="s">
        <v>353</v>
      </c>
      <c r="AN1266" s="274" t="s">
        <v>268</v>
      </c>
      <c r="AO1266" s="274" t="s">
        <v>268</v>
      </c>
      <c r="AP1266" s="274" t="s">
        <v>268</v>
      </c>
      <c r="AQ1266" s="274" t="s">
        <v>268</v>
      </c>
      <c r="AR1266" s="274" t="s">
        <v>268</v>
      </c>
      <c r="AS1266" s="274" t="s">
        <v>268</v>
      </c>
      <c r="AT1266" s="274" t="s">
        <v>268</v>
      </c>
      <c r="AU1266" s="274" t="s">
        <v>268</v>
      </c>
      <c r="AV1266" s="274" t="s">
        <v>268</v>
      </c>
      <c r="AW1266" s="274" t="s">
        <v>268</v>
      </c>
      <c r="AX1266" s="274" t="s">
        <v>268</v>
      </c>
      <c r="AY1266" s="274" t="s">
        <v>268</v>
      </c>
      <c r="AZ1266" s="274" t="s">
        <v>268</v>
      </c>
      <c r="BA1266" s="274" t="s">
        <v>268</v>
      </c>
      <c r="BB1266" s="274" t="s">
        <v>268</v>
      </c>
      <c r="BC1266" s="274" t="s">
        <v>268</v>
      </c>
      <c r="BD1266" s="274" t="s">
        <v>268</v>
      </c>
      <c r="BE1266" s="274" t="s">
        <v>268</v>
      </c>
      <c r="BF1266" s="274" t="s">
        <v>268</v>
      </c>
      <c r="BG1266" s="274" t="s">
        <v>268</v>
      </c>
      <c r="BH1266" s="274" t="s">
        <v>268</v>
      </c>
      <c r="BI1266" s="274" t="s">
        <v>268</v>
      </c>
      <c r="BJ1266" s="274" t="s">
        <v>268</v>
      </c>
      <c r="BK1266" s="274" t="s">
        <v>268</v>
      </c>
      <c r="BL1266" s="274" t="s">
        <v>268</v>
      </c>
      <c r="BM1266" s="274" t="s">
        <v>268</v>
      </c>
      <c r="BN1266" s="274" t="s">
        <v>268</v>
      </c>
      <c r="BO1266" s="274" t="s">
        <v>268</v>
      </c>
      <c r="BP1266" s="274" t="s">
        <v>268</v>
      </c>
      <c r="BQ1266" s="274" t="s">
        <v>268</v>
      </c>
      <c r="BR1266" s="274" t="s">
        <v>268</v>
      </c>
      <c r="BS1266" s="274" t="s">
        <v>268</v>
      </c>
      <c r="BT1266" s="274" t="s">
        <v>268</v>
      </c>
      <c r="BU1266" s="274" t="s">
        <v>268</v>
      </c>
      <c r="BV1266" s="274" t="s">
        <v>268</v>
      </c>
      <c r="BW1266" s="274" t="s">
        <v>268</v>
      </c>
      <c r="BX1266" s="274" t="s">
        <v>268</v>
      </c>
      <c r="BY1266" s="295">
        <v>13.9</v>
      </c>
      <c r="BZ1266" s="295">
        <v>13.9</v>
      </c>
      <c r="CA1266" s="298" t="s">
        <v>142</v>
      </c>
      <c r="CB1266" s="297">
        <v>123</v>
      </c>
      <c r="CC1266" s="284">
        <f t="shared" si="78"/>
        <v>0</v>
      </c>
      <c r="CD1266" s="295">
        <f t="shared" si="79"/>
        <v>13.899999999999999</v>
      </c>
      <c r="CE1266" s="284">
        <f t="shared" si="80"/>
        <v>1</v>
      </c>
      <c r="CF1266" s="295">
        <f t="shared" si="81"/>
        <v>0</v>
      </c>
      <c r="CG1266" s="274" t="s">
        <v>1817</v>
      </c>
      <c r="CH1266" s="274" t="s">
        <v>268</v>
      </c>
      <c r="CI1266" s="274" t="s">
        <v>268</v>
      </c>
      <c r="CJ1266" s="298" t="s">
        <v>268</v>
      </c>
      <c r="CK1266" s="298" t="s">
        <v>736</v>
      </c>
      <c r="CL1266" s="274" t="s">
        <v>268</v>
      </c>
      <c r="CM1266" s="274" t="s">
        <v>268</v>
      </c>
      <c r="CN1266" s="274" t="s">
        <v>268</v>
      </c>
      <c r="CO1266" s="274" t="s">
        <v>268</v>
      </c>
      <c r="CP1266" s="274" t="s">
        <v>268</v>
      </c>
      <c r="CQ1266" s="274" t="s">
        <v>268</v>
      </c>
      <c r="CR1266" s="274" t="s">
        <v>877</v>
      </c>
      <c r="CS1266" s="274">
        <v>6.81</v>
      </c>
      <c r="CT1266" s="274" t="s">
        <v>268</v>
      </c>
      <c r="CU1266" s="274">
        <v>6.81</v>
      </c>
      <c r="CV1266" s="274">
        <v>365</v>
      </c>
      <c r="CW1266" s="274" t="s">
        <v>878</v>
      </c>
      <c r="CX1266" s="274" t="s">
        <v>835</v>
      </c>
      <c r="CY1266" s="274" t="s">
        <v>836</v>
      </c>
      <c r="CZ1266" s="274" t="s">
        <v>837</v>
      </c>
      <c r="DA1266" s="274" t="s">
        <v>268</v>
      </c>
      <c r="DB1266" s="274" t="s">
        <v>268</v>
      </c>
      <c r="DC1266" s="274" t="s">
        <v>268</v>
      </c>
      <c r="DD1266" s="274" t="s">
        <v>268</v>
      </c>
      <c r="DE1266" s="274" t="s">
        <v>268</v>
      </c>
      <c r="DF1266" s="274" t="s">
        <v>268</v>
      </c>
      <c r="DG1266" s="299">
        <f>IFERROR(IF(CA1266="D",IF(CK1266="A dispo.",CD1266*VLOOKUP('DATI INPUT'!$F$27,TARIFFE_UD,2,FALSE),CD1266*VLOOKUP(CK1266,TARIFFE_UD,2,FALSE)),CD1266*VLOOKUP(CB1266-100,TARIFFE_UND,2,FALSE)),0)</f>
        <v>11.008110543081822</v>
      </c>
      <c r="DH1266" s="299">
        <f>IFERROR(IF(CA1266="D",IF(CK1266="A dispo.",CF1266*VLOOKUP('DATI INPUT'!$F$27,TARIFFE_UD,3,FALSE),CF1266*VLOOKUP(CK1266,TARIFFE_UD,3,FALSE)),CF1266*VLOOKUP(CB1266-100,TARIFFE_UND,3,FALSE)),0)</f>
        <v>0</v>
      </c>
    </row>
    <row r="1267" spans="1:112" hidden="1" x14ac:dyDescent="0.25">
      <c r="A1267" s="274" t="s">
        <v>9246</v>
      </c>
      <c r="B1267" s="274" t="s">
        <v>9238</v>
      </c>
      <c r="C1267" s="274" t="s">
        <v>1612</v>
      </c>
      <c r="D1267" s="274" t="s">
        <v>9239</v>
      </c>
      <c r="E1267" s="274" t="s">
        <v>268</v>
      </c>
      <c r="F1267" s="274" t="s">
        <v>156</v>
      </c>
      <c r="G1267" s="274" t="s">
        <v>9240</v>
      </c>
      <c r="H1267" s="274" t="s">
        <v>1822</v>
      </c>
      <c r="I1267" s="274" t="s">
        <v>9241</v>
      </c>
      <c r="J1267" s="274" t="s">
        <v>156</v>
      </c>
      <c r="K1267" s="274" t="s">
        <v>9242</v>
      </c>
      <c r="L1267" s="274" t="s">
        <v>8446</v>
      </c>
      <c r="M1267" s="274" t="s">
        <v>9243</v>
      </c>
      <c r="N1267" s="274" t="s">
        <v>1827</v>
      </c>
      <c r="O1267" s="274" t="s">
        <v>943</v>
      </c>
      <c r="P1267" s="274" t="s">
        <v>9244</v>
      </c>
      <c r="Q1267" s="274" t="s">
        <v>341</v>
      </c>
      <c r="R1267" s="274" t="s">
        <v>268</v>
      </c>
      <c r="S1267" s="274" t="s">
        <v>268</v>
      </c>
      <c r="T1267" s="274" t="s">
        <v>268</v>
      </c>
      <c r="U1267" s="274" t="s">
        <v>268</v>
      </c>
      <c r="V1267" s="274" t="s">
        <v>268</v>
      </c>
      <c r="W1267" s="274" t="s">
        <v>1829</v>
      </c>
      <c r="X1267" s="274" t="s">
        <v>1830</v>
      </c>
      <c r="Y1267" s="274" t="s">
        <v>315</v>
      </c>
      <c r="Z1267" s="274" t="s">
        <v>268</v>
      </c>
      <c r="AA1267" s="274" t="s">
        <v>268</v>
      </c>
      <c r="AB1267" s="274" t="s">
        <v>268</v>
      </c>
      <c r="AC1267" s="274" t="s">
        <v>268</v>
      </c>
      <c r="AD1267" s="274" t="s">
        <v>268</v>
      </c>
      <c r="AE1267" s="274" t="s">
        <v>287</v>
      </c>
      <c r="AF1267" s="274" t="s">
        <v>1811</v>
      </c>
      <c r="AG1267" s="274" t="s">
        <v>875</v>
      </c>
      <c r="AH1267" s="274" t="s">
        <v>1831</v>
      </c>
      <c r="AI1267" s="274" t="s">
        <v>1011</v>
      </c>
      <c r="AJ1267" s="274" t="s">
        <v>268</v>
      </c>
      <c r="AK1267" s="274" t="s">
        <v>395</v>
      </c>
      <c r="AL1267" s="274" t="s">
        <v>268</v>
      </c>
      <c r="AM1267" s="274" t="s">
        <v>353</v>
      </c>
      <c r="AN1267" s="274" t="s">
        <v>268</v>
      </c>
      <c r="AO1267" s="274" t="s">
        <v>268</v>
      </c>
      <c r="AP1267" s="274" t="s">
        <v>268</v>
      </c>
      <c r="AQ1267" s="274" t="s">
        <v>268</v>
      </c>
      <c r="AR1267" s="274" t="s">
        <v>268</v>
      </c>
      <c r="AS1267" s="274" t="s">
        <v>268</v>
      </c>
      <c r="AT1267" s="274" t="s">
        <v>268</v>
      </c>
      <c r="AU1267" s="274" t="s">
        <v>268</v>
      </c>
      <c r="AV1267" s="274" t="s">
        <v>268</v>
      </c>
      <c r="AW1267" s="274" t="s">
        <v>268</v>
      </c>
      <c r="AX1267" s="274" t="s">
        <v>268</v>
      </c>
      <c r="AY1267" s="274" t="s">
        <v>268</v>
      </c>
      <c r="AZ1267" s="274" t="s">
        <v>268</v>
      </c>
      <c r="BA1267" s="274" t="s">
        <v>268</v>
      </c>
      <c r="BB1267" s="274" t="s">
        <v>268</v>
      </c>
      <c r="BC1267" s="274" t="s">
        <v>268</v>
      </c>
      <c r="BD1267" s="274" t="s">
        <v>268</v>
      </c>
      <c r="BE1267" s="274" t="s">
        <v>268</v>
      </c>
      <c r="BF1267" s="274" t="s">
        <v>268</v>
      </c>
      <c r="BG1267" s="274" t="s">
        <v>268</v>
      </c>
      <c r="BH1267" s="274" t="s">
        <v>268</v>
      </c>
      <c r="BI1267" s="274" t="s">
        <v>268</v>
      </c>
      <c r="BJ1267" s="274" t="s">
        <v>268</v>
      </c>
      <c r="BK1267" s="274" t="s">
        <v>268</v>
      </c>
      <c r="BL1267" s="274" t="s">
        <v>268</v>
      </c>
      <c r="BM1267" s="274" t="s">
        <v>268</v>
      </c>
      <c r="BN1267" s="274" t="s">
        <v>268</v>
      </c>
      <c r="BO1267" s="274" t="s">
        <v>268</v>
      </c>
      <c r="BP1267" s="274" t="s">
        <v>268</v>
      </c>
      <c r="BQ1267" s="274" t="s">
        <v>268</v>
      </c>
      <c r="BR1267" s="274" t="s">
        <v>268</v>
      </c>
      <c r="BS1267" s="274" t="s">
        <v>268</v>
      </c>
      <c r="BT1267" s="274" t="s">
        <v>268</v>
      </c>
      <c r="BU1267" s="274" t="s">
        <v>268</v>
      </c>
      <c r="BV1267" s="274" t="s">
        <v>268</v>
      </c>
      <c r="BW1267" s="274" t="s">
        <v>268</v>
      </c>
      <c r="BX1267" s="274" t="s">
        <v>268</v>
      </c>
      <c r="BY1267" s="295">
        <v>1.3</v>
      </c>
      <c r="BZ1267" s="295">
        <v>1.3</v>
      </c>
      <c r="CA1267" s="298" t="s">
        <v>142</v>
      </c>
      <c r="CB1267" s="297">
        <v>123</v>
      </c>
      <c r="CC1267" s="284">
        <f t="shared" si="78"/>
        <v>0</v>
      </c>
      <c r="CD1267" s="295">
        <f t="shared" si="79"/>
        <v>1.3</v>
      </c>
      <c r="CE1267" s="284">
        <f t="shared" si="80"/>
        <v>1</v>
      </c>
      <c r="CF1267" s="295">
        <f t="shared" si="81"/>
        <v>0</v>
      </c>
      <c r="CG1267" s="274" t="s">
        <v>1817</v>
      </c>
      <c r="CH1267" s="274" t="s">
        <v>268</v>
      </c>
      <c r="CI1267" s="274" t="s">
        <v>268</v>
      </c>
      <c r="CJ1267" s="298" t="s">
        <v>268</v>
      </c>
      <c r="CK1267" s="298" t="s">
        <v>736</v>
      </c>
      <c r="CL1267" s="274" t="s">
        <v>268</v>
      </c>
      <c r="CM1267" s="274" t="s">
        <v>268</v>
      </c>
      <c r="CN1267" s="274" t="s">
        <v>268</v>
      </c>
      <c r="CO1267" s="274" t="s">
        <v>268</v>
      </c>
      <c r="CP1267" s="274" t="s">
        <v>268</v>
      </c>
      <c r="CQ1267" s="274" t="s">
        <v>268</v>
      </c>
      <c r="CR1267" s="274" t="s">
        <v>877</v>
      </c>
      <c r="CS1267" s="274">
        <v>0.64</v>
      </c>
      <c r="CT1267" s="274" t="s">
        <v>268</v>
      </c>
      <c r="CU1267" s="274">
        <v>0.64</v>
      </c>
      <c r="CV1267" s="274">
        <v>365</v>
      </c>
      <c r="CW1267" s="274" t="s">
        <v>878</v>
      </c>
      <c r="CX1267" s="274" t="s">
        <v>835</v>
      </c>
      <c r="CY1267" s="274" t="s">
        <v>836</v>
      </c>
      <c r="CZ1267" s="274" t="s">
        <v>837</v>
      </c>
      <c r="DA1267" s="274" t="s">
        <v>268</v>
      </c>
      <c r="DB1267" s="274" t="s">
        <v>268</v>
      </c>
      <c r="DC1267" s="274" t="s">
        <v>268</v>
      </c>
      <c r="DD1267" s="274" t="s">
        <v>268</v>
      </c>
      <c r="DE1267" s="274" t="s">
        <v>268</v>
      </c>
      <c r="DF1267" s="274" t="s">
        <v>268</v>
      </c>
      <c r="DG1267" s="299">
        <f>IFERROR(IF(CA1267="D",IF(CK1267="A dispo.",CD1267*VLOOKUP('DATI INPUT'!$F$27,TARIFFE_UD,2,FALSE),CD1267*VLOOKUP(CK1267,TARIFFE_UD,2,FALSE)),CD1267*VLOOKUP(CB1267-100,TARIFFE_UND,2,FALSE)),0)</f>
        <v>1.0295355184177244</v>
      </c>
      <c r="DH1267" s="299">
        <f>IFERROR(IF(CA1267="D",IF(CK1267="A dispo.",CF1267*VLOOKUP('DATI INPUT'!$F$27,TARIFFE_UD,3,FALSE),CF1267*VLOOKUP(CK1267,TARIFFE_UD,3,FALSE)),CF1267*VLOOKUP(CB1267-100,TARIFFE_UND,3,FALSE)),0)</f>
        <v>0</v>
      </c>
    </row>
    <row r="1268" spans="1:112" x14ac:dyDescent="0.25">
      <c r="A1268" s="274" t="s">
        <v>9247</v>
      </c>
      <c r="B1268" s="274" t="s">
        <v>9248</v>
      </c>
      <c r="C1268" s="274" t="s">
        <v>1613</v>
      </c>
      <c r="D1268" s="274" t="s">
        <v>9249</v>
      </c>
      <c r="E1268" s="274" t="s">
        <v>268</v>
      </c>
      <c r="F1268" s="274" t="s">
        <v>156</v>
      </c>
      <c r="G1268" s="274" t="s">
        <v>9250</v>
      </c>
      <c r="H1268" s="274" t="s">
        <v>6207</v>
      </c>
      <c r="I1268" s="274" t="s">
        <v>9251</v>
      </c>
      <c r="J1268" s="274" t="s">
        <v>274</v>
      </c>
      <c r="K1268" s="274" t="s">
        <v>9252</v>
      </c>
      <c r="L1268" s="274" t="s">
        <v>871</v>
      </c>
      <c r="M1268" s="274" t="s">
        <v>6610</v>
      </c>
      <c r="N1268" s="274" t="s">
        <v>984</v>
      </c>
      <c r="O1268" s="274" t="s">
        <v>873</v>
      </c>
      <c r="P1268" s="274" t="s">
        <v>1847</v>
      </c>
      <c r="Q1268" s="274" t="s">
        <v>465</v>
      </c>
      <c r="R1268" s="274" t="s">
        <v>268</v>
      </c>
      <c r="S1268" s="274" t="s">
        <v>268</v>
      </c>
      <c r="T1268" s="274" t="s">
        <v>268</v>
      </c>
      <c r="U1268" s="274" t="s">
        <v>268</v>
      </c>
      <c r="V1268" s="274" t="s">
        <v>268</v>
      </c>
      <c r="W1268" s="274" t="s">
        <v>2352</v>
      </c>
      <c r="X1268" s="274" t="s">
        <v>1847</v>
      </c>
      <c r="Y1268" s="274" t="s">
        <v>466</v>
      </c>
      <c r="Z1268" s="274" t="s">
        <v>268</v>
      </c>
      <c r="AA1268" s="274" t="s">
        <v>268</v>
      </c>
      <c r="AB1268" s="274" t="s">
        <v>268</v>
      </c>
      <c r="AC1268" s="274" t="s">
        <v>268</v>
      </c>
      <c r="AD1268" s="274" t="s">
        <v>268</v>
      </c>
      <c r="AE1268" s="274" t="s">
        <v>287</v>
      </c>
      <c r="AF1268" s="274" t="s">
        <v>1811</v>
      </c>
      <c r="AG1268" s="274" t="s">
        <v>875</v>
      </c>
      <c r="AH1268" s="274" t="s">
        <v>1848</v>
      </c>
      <c r="AI1268" s="274" t="s">
        <v>6611</v>
      </c>
      <c r="AJ1268" s="274" t="s">
        <v>268</v>
      </c>
      <c r="AK1268" s="274" t="s">
        <v>381</v>
      </c>
      <c r="AL1268" s="274" t="s">
        <v>268</v>
      </c>
      <c r="AM1268" s="274" t="s">
        <v>355</v>
      </c>
      <c r="AN1268" s="274" t="s">
        <v>268</v>
      </c>
      <c r="AO1268" s="274" t="s">
        <v>268</v>
      </c>
      <c r="AP1268" s="274" t="s">
        <v>268</v>
      </c>
      <c r="AQ1268" s="274" t="s">
        <v>268</v>
      </c>
      <c r="AR1268" s="274" t="s">
        <v>268</v>
      </c>
      <c r="AS1268" s="274" t="s">
        <v>268</v>
      </c>
      <c r="AT1268" s="274" t="s">
        <v>268</v>
      </c>
      <c r="AU1268" s="274" t="s">
        <v>268</v>
      </c>
      <c r="AV1268" s="274" t="s">
        <v>268</v>
      </c>
      <c r="AW1268" s="274" t="s">
        <v>268</v>
      </c>
      <c r="AX1268" s="274" t="s">
        <v>268</v>
      </c>
      <c r="AY1268" s="274" t="s">
        <v>268</v>
      </c>
      <c r="AZ1268" s="274" t="s">
        <v>268</v>
      </c>
      <c r="BA1268" s="274" t="s">
        <v>268</v>
      </c>
      <c r="BB1268" s="274" t="s">
        <v>268</v>
      </c>
      <c r="BC1268" s="274" t="s">
        <v>268</v>
      </c>
      <c r="BD1268" s="274" t="s">
        <v>268</v>
      </c>
      <c r="BE1268" s="274" t="s">
        <v>268</v>
      </c>
      <c r="BF1268" s="274" t="s">
        <v>268</v>
      </c>
      <c r="BG1268" s="274" t="s">
        <v>268</v>
      </c>
      <c r="BH1268" s="274" t="s">
        <v>268</v>
      </c>
      <c r="BI1268" s="274" t="s">
        <v>268</v>
      </c>
      <c r="BJ1268" s="274" t="s">
        <v>268</v>
      </c>
      <c r="BK1268" s="274" t="s">
        <v>268</v>
      </c>
      <c r="BL1268" s="274" t="s">
        <v>268</v>
      </c>
      <c r="BM1268" s="274" t="s">
        <v>268</v>
      </c>
      <c r="BN1268" s="274" t="s">
        <v>268</v>
      </c>
      <c r="BO1268" s="274" t="s">
        <v>268</v>
      </c>
      <c r="BP1268" s="274" t="s">
        <v>268</v>
      </c>
      <c r="BQ1268" s="274" t="s">
        <v>268</v>
      </c>
      <c r="BR1268" s="274" t="s">
        <v>268</v>
      </c>
      <c r="BS1268" s="274" t="s">
        <v>268</v>
      </c>
      <c r="BT1268" s="274" t="s">
        <v>268</v>
      </c>
      <c r="BU1268" s="274" t="s">
        <v>268</v>
      </c>
      <c r="BV1268" s="274" t="s">
        <v>268</v>
      </c>
      <c r="BW1268" s="274" t="s">
        <v>268</v>
      </c>
      <c r="BX1268" s="274" t="s">
        <v>268</v>
      </c>
      <c r="BY1268" s="295">
        <v>25</v>
      </c>
      <c r="BZ1268" s="295">
        <v>25</v>
      </c>
      <c r="CA1268" s="298" t="s">
        <v>142</v>
      </c>
      <c r="CB1268" s="297">
        <v>122</v>
      </c>
      <c r="CC1268" s="284">
        <f t="shared" si="78"/>
        <v>0</v>
      </c>
      <c r="CD1268" s="295">
        <f t="shared" si="79"/>
        <v>25</v>
      </c>
      <c r="CE1268" s="284">
        <f t="shared" si="80"/>
        <v>0</v>
      </c>
      <c r="CF1268" s="295">
        <f t="shared" si="81"/>
        <v>1</v>
      </c>
      <c r="CG1268" s="274" t="s">
        <v>876</v>
      </c>
      <c r="CH1268" s="274" t="s">
        <v>268</v>
      </c>
      <c r="CI1268" s="274" t="s">
        <v>268</v>
      </c>
      <c r="CJ1268" s="298" t="s">
        <v>271</v>
      </c>
      <c r="CK1268" s="297">
        <v>1</v>
      </c>
      <c r="CL1268" s="274" t="s">
        <v>268</v>
      </c>
      <c r="CM1268" s="274" t="s">
        <v>268</v>
      </c>
      <c r="CN1268" s="274" t="s">
        <v>268</v>
      </c>
      <c r="CO1268" s="274" t="s">
        <v>268</v>
      </c>
      <c r="CP1268" s="274" t="s">
        <v>268</v>
      </c>
      <c r="CQ1268" s="274" t="s">
        <v>268</v>
      </c>
      <c r="CR1268" s="274" t="s">
        <v>877</v>
      </c>
      <c r="CS1268" s="274">
        <v>26.78</v>
      </c>
      <c r="CT1268" s="274" t="s">
        <v>268</v>
      </c>
      <c r="CU1268" s="274">
        <v>26.78</v>
      </c>
      <c r="CV1268" s="274">
        <v>365</v>
      </c>
      <c r="CW1268" s="274" t="s">
        <v>878</v>
      </c>
      <c r="CX1268" s="274" t="s">
        <v>835</v>
      </c>
      <c r="CY1268" s="274" t="s">
        <v>836</v>
      </c>
      <c r="CZ1268" s="274" t="s">
        <v>837</v>
      </c>
      <c r="DA1268" s="274" t="s">
        <v>268</v>
      </c>
      <c r="DB1268" s="274" t="s">
        <v>268</v>
      </c>
      <c r="DC1268" s="274" t="s">
        <v>268</v>
      </c>
      <c r="DD1268" s="274" t="s">
        <v>268</v>
      </c>
      <c r="DE1268" s="274" t="s">
        <v>268</v>
      </c>
      <c r="DF1268" s="274" t="s">
        <v>268</v>
      </c>
      <c r="DG1268" s="299">
        <f>IFERROR(IF(CA1268="D",IF(CK1268="A dispo.",CD1268*VLOOKUP('DATI INPUT'!$F$27,TARIFFE_UD,2,FALSE),CD1268*VLOOKUP(CK1268,TARIFFE_UD,2,FALSE)),CD1268*VLOOKUP(CB1268-100,TARIFFE_UND,2,FALSE)),0)</f>
        <v>15.399035531889041</v>
      </c>
      <c r="DH1268" s="299">
        <f>IFERROR(IF(CA1268="D",IF(CK1268="A dispo.",CF1268*VLOOKUP('DATI INPUT'!$F$27,TARIFFE_UD,3,FALSE),CF1268*VLOOKUP(CK1268,TARIFFE_UD,3,FALSE)),CF1268*VLOOKUP(CB1268-100,TARIFFE_UND,3,FALSE)),0)</f>
        <v>15.164853048114928</v>
      </c>
    </row>
    <row r="1269" spans="1:112" hidden="1" x14ac:dyDescent="0.25">
      <c r="A1269" s="274" t="s">
        <v>9253</v>
      </c>
      <c r="B1269" s="274" t="s">
        <v>9254</v>
      </c>
      <c r="C1269" s="274" t="s">
        <v>1615</v>
      </c>
      <c r="D1269" s="274" t="s">
        <v>9255</v>
      </c>
      <c r="E1269" s="274" t="s">
        <v>268</v>
      </c>
      <c r="F1269" s="274" t="s">
        <v>156</v>
      </c>
      <c r="G1269" s="274" t="s">
        <v>9256</v>
      </c>
      <c r="H1269" s="274" t="s">
        <v>9257</v>
      </c>
      <c r="I1269" s="274" t="s">
        <v>9258</v>
      </c>
      <c r="J1269" s="274" t="s">
        <v>156</v>
      </c>
      <c r="K1269" s="274" t="s">
        <v>9259</v>
      </c>
      <c r="L1269" s="274" t="s">
        <v>9260</v>
      </c>
      <c r="M1269" s="274" t="s">
        <v>9261</v>
      </c>
      <c r="N1269" s="274" t="s">
        <v>6378</v>
      </c>
      <c r="O1269" s="274" t="s">
        <v>6379</v>
      </c>
      <c r="P1269" s="274" t="s">
        <v>9262</v>
      </c>
      <c r="Q1269" s="274" t="s">
        <v>313</v>
      </c>
      <c r="R1269" s="274" t="s">
        <v>268</v>
      </c>
      <c r="S1269" s="274" t="s">
        <v>268</v>
      </c>
      <c r="T1269" s="274" t="s">
        <v>268</v>
      </c>
      <c r="U1269" s="274" t="s">
        <v>268</v>
      </c>
      <c r="V1269" s="274" t="s">
        <v>268</v>
      </c>
      <c r="W1269" s="274" t="s">
        <v>9263</v>
      </c>
      <c r="X1269" s="274" t="s">
        <v>1310</v>
      </c>
      <c r="Y1269" s="274" t="s">
        <v>277</v>
      </c>
      <c r="Z1269" s="274" t="s">
        <v>154</v>
      </c>
      <c r="AA1269" s="274" t="s">
        <v>268</v>
      </c>
      <c r="AB1269" s="274" t="s">
        <v>268</v>
      </c>
      <c r="AC1269" s="274" t="s">
        <v>268</v>
      </c>
      <c r="AD1269" s="274" t="s">
        <v>268</v>
      </c>
      <c r="AE1269" s="274" t="s">
        <v>287</v>
      </c>
      <c r="AF1269" s="274" t="s">
        <v>1811</v>
      </c>
      <c r="AG1269" s="274" t="s">
        <v>875</v>
      </c>
      <c r="AH1269" s="274" t="s">
        <v>1812</v>
      </c>
      <c r="AI1269" s="274" t="s">
        <v>9264</v>
      </c>
      <c r="AJ1269" s="274" t="s">
        <v>268</v>
      </c>
      <c r="AK1269" s="274" t="s">
        <v>377</v>
      </c>
      <c r="AL1269" s="274" t="s">
        <v>268</v>
      </c>
      <c r="AM1269" s="274" t="s">
        <v>431</v>
      </c>
      <c r="AN1269" s="274" t="s">
        <v>268</v>
      </c>
      <c r="AO1269" s="274" t="s">
        <v>268</v>
      </c>
      <c r="AP1269" s="274" t="s">
        <v>268</v>
      </c>
      <c r="AQ1269" s="274" t="s">
        <v>268</v>
      </c>
      <c r="AR1269" s="274" t="s">
        <v>268</v>
      </c>
      <c r="AS1269" s="274" t="s">
        <v>268</v>
      </c>
      <c r="AT1269" s="274" t="s">
        <v>268</v>
      </c>
      <c r="AU1269" s="274" t="s">
        <v>268</v>
      </c>
      <c r="AV1269" s="274" t="s">
        <v>268</v>
      </c>
      <c r="AW1269" s="274" t="s">
        <v>268</v>
      </c>
      <c r="AX1269" s="274" t="s">
        <v>268</v>
      </c>
      <c r="AY1269" s="274" t="s">
        <v>268</v>
      </c>
      <c r="AZ1269" s="274" t="s">
        <v>268</v>
      </c>
      <c r="BA1269" s="274" t="s">
        <v>268</v>
      </c>
      <c r="BB1269" s="274" t="s">
        <v>268</v>
      </c>
      <c r="BC1269" s="274" t="s">
        <v>268</v>
      </c>
      <c r="BD1269" s="274" t="s">
        <v>268</v>
      </c>
      <c r="BE1269" s="274" t="s">
        <v>268</v>
      </c>
      <c r="BF1269" s="274" t="s">
        <v>268</v>
      </c>
      <c r="BG1269" s="274" t="s">
        <v>268</v>
      </c>
      <c r="BH1269" s="274" t="s">
        <v>268</v>
      </c>
      <c r="BI1269" s="274" t="s">
        <v>268</v>
      </c>
      <c r="BJ1269" s="274" t="s">
        <v>268</v>
      </c>
      <c r="BK1269" s="274" t="s">
        <v>268</v>
      </c>
      <c r="BL1269" s="274" t="s">
        <v>268</v>
      </c>
      <c r="BM1269" s="274" t="s">
        <v>268</v>
      </c>
      <c r="BN1269" s="274" t="s">
        <v>268</v>
      </c>
      <c r="BO1269" s="274" t="s">
        <v>268</v>
      </c>
      <c r="BP1269" s="274" t="s">
        <v>268</v>
      </c>
      <c r="BQ1269" s="274" t="s">
        <v>268</v>
      </c>
      <c r="BR1269" s="274" t="s">
        <v>268</v>
      </c>
      <c r="BS1269" s="274" t="s">
        <v>268</v>
      </c>
      <c r="BT1269" s="274" t="s">
        <v>268</v>
      </c>
      <c r="BU1269" s="274" t="s">
        <v>268</v>
      </c>
      <c r="BV1269" s="274" t="s">
        <v>268</v>
      </c>
      <c r="BW1269" s="274" t="s">
        <v>268</v>
      </c>
      <c r="BX1269" s="274" t="s">
        <v>268</v>
      </c>
      <c r="BY1269" s="295">
        <v>35</v>
      </c>
      <c r="BZ1269" s="295">
        <v>35</v>
      </c>
      <c r="CA1269" s="298" t="s">
        <v>142</v>
      </c>
      <c r="CB1269" s="297">
        <v>122</v>
      </c>
      <c r="CC1269" s="284">
        <f t="shared" si="78"/>
        <v>0</v>
      </c>
      <c r="CD1269" s="295">
        <f t="shared" si="79"/>
        <v>35</v>
      </c>
      <c r="CE1269" s="284">
        <f t="shared" si="80"/>
        <v>0</v>
      </c>
      <c r="CF1269" s="295">
        <f t="shared" si="81"/>
        <v>1</v>
      </c>
      <c r="CG1269" s="274" t="s">
        <v>876</v>
      </c>
      <c r="CH1269" s="274" t="s">
        <v>268</v>
      </c>
      <c r="CI1269" s="274" t="s">
        <v>268</v>
      </c>
      <c r="CJ1269" s="298" t="s">
        <v>268</v>
      </c>
      <c r="CK1269" s="298" t="s">
        <v>736</v>
      </c>
      <c r="CL1269" s="274" t="s">
        <v>268</v>
      </c>
      <c r="CM1269" s="274" t="s">
        <v>268</v>
      </c>
      <c r="CN1269" s="274" t="s">
        <v>268</v>
      </c>
      <c r="CO1269" s="274" t="s">
        <v>268</v>
      </c>
      <c r="CP1269" s="274" t="s">
        <v>268</v>
      </c>
      <c r="CQ1269" s="274" t="s">
        <v>268</v>
      </c>
      <c r="CR1269" s="274" t="s">
        <v>877</v>
      </c>
      <c r="CS1269" s="274">
        <v>69.709999999999994</v>
      </c>
      <c r="CT1269" s="274" t="s">
        <v>268</v>
      </c>
      <c r="CU1269" s="274">
        <v>69.709999999999994</v>
      </c>
      <c r="CV1269" s="274">
        <v>365</v>
      </c>
      <c r="CW1269" s="274" t="s">
        <v>878</v>
      </c>
      <c r="CX1269" s="274" t="s">
        <v>835</v>
      </c>
      <c r="CY1269" s="274" t="s">
        <v>836</v>
      </c>
      <c r="CZ1269" s="274" t="s">
        <v>837</v>
      </c>
      <c r="DA1269" s="274" t="s">
        <v>268</v>
      </c>
      <c r="DB1269" s="274" t="s">
        <v>268</v>
      </c>
      <c r="DC1269" s="274" t="s">
        <v>268</v>
      </c>
      <c r="DD1269" s="274" t="s">
        <v>268</v>
      </c>
      <c r="DE1269" s="274" t="s">
        <v>268</v>
      </c>
      <c r="DF1269" s="274" t="s">
        <v>268</v>
      </c>
      <c r="DG1269" s="299">
        <f>IFERROR(IF(CA1269="D",IF(CK1269="A dispo.",CD1269*VLOOKUP('DATI INPUT'!$F$27,TARIFFE_UD,2,FALSE),CD1269*VLOOKUP(CK1269,TARIFFE_UD,2,FALSE)),CD1269*VLOOKUP(CB1269-100,TARIFFE_UND,2,FALSE)),0)</f>
        <v>27.718263957400271</v>
      </c>
      <c r="DH1269" s="299">
        <f>IFERROR(IF(CA1269="D",IF(CK1269="A dispo.",CF1269*VLOOKUP('DATI INPUT'!$F$27,TARIFFE_UD,3,FALSE),CF1269*VLOOKUP(CK1269,TARIFFE_UD,3,FALSE)),CF1269*VLOOKUP(CB1269-100,TARIFFE_UND,3,FALSE)),0)</f>
        <v>60.367780403072892</v>
      </c>
    </row>
    <row r="1270" spans="1:112" hidden="1" x14ac:dyDescent="0.25">
      <c r="A1270" s="274" t="s">
        <v>9265</v>
      </c>
      <c r="B1270" s="274" t="s">
        <v>9254</v>
      </c>
      <c r="C1270" s="274" t="s">
        <v>1616</v>
      </c>
      <c r="D1270" s="274" t="s">
        <v>9255</v>
      </c>
      <c r="E1270" s="274" t="s">
        <v>268</v>
      </c>
      <c r="F1270" s="274" t="s">
        <v>156</v>
      </c>
      <c r="G1270" s="274" t="s">
        <v>9256</v>
      </c>
      <c r="H1270" s="274" t="s">
        <v>9257</v>
      </c>
      <c r="I1270" s="274" t="s">
        <v>9258</v>
      </c>
      <c r="J1270" s="274" t="s">
        <v>156</v>
      </c>
      <c r="K1270" s="274" t="s">
        <v>9259</v>
      </c>
      <c r="L1270" s="274" t="s">
        <v>9260</v>
      </c>
      <c r="M1270" s="274" t="s">
        <v>9261</v>
      </c>
      <c r="N1270" s="274" t="s">
        <v>6378</v>
      </c>
      <c r="O1270" s="274" t="s">
        <v>6379</v>
      </c>
      <c r="P1270" s="274" t="s">
        <v>9262</v>
      </c>
      <c r="Q1270" s="274" t="s">
        <v>313</v>
      </c>
      <c r="R1270" s="274" t="s">
        <v>268</v>
      </c>
      <c r="S1270" s="274" t="s">
        <v>268</v>
      </c>
      <c r="T1270" s="274" t="s">
        <v>268</v>
      </c>
      <c r="U1270" s="274" t="s">
        <v>268</v>
      </c>
      <c r="V1270" s="274" t="s">
        <v>268</v>
      </c>
      <c r="W1270" s="274" t="s">
        <v>9263</v>
      </c>
      <c r="X1270" s="274" t="s">
        <v>1310</v>
      </c>
      <c r="Y1270" s="274" t="s">
        <v>277</v>
      </c>
      <c r="Z1270" s="274" t="s">
        <v>154</v>
      </c>
      <c r="AA1270" s="274" t="s">
        <v>268</v>
      </c>
      <c r="AB1270" s="274" t="s">
        <v>268</v>
      </c>
      <c r="AC1270" s="274" t="s">
        <v>268</v>
      </c>
      <c r="AD1270" s="274" t="s">
        <v>268</v>
      </c>
      <c r="AE1270" s="274" t="s">
        <v>287</v>
      </c>
      <c r="AF1270" s="274" t="s">
        <v>1811</v>
      </c>
      <c r="AG1270" s="274" t="s">
        <v>875</v>
      </c>
      <c r="AH1270" s="274" t="s">
        <v>1812</v>
      </c>
      <c r="AI1270" s="274" t="s">
        <v>9264</v>
      </c>
      <c r="AJ1270" s="274" t="s">
        <v>268</v>
      </c>
      <c r="AK1270" s="274" t="s">
        <v>377</v>
      </c>
      <c r="AL1270" s="274" t="s">
        <v>268</v>
      </c>
      <c r="AM1270" s="274" t="s">
        <v>431</v>
      </c>
      <c r="AN1270" s="274" t="s">
        <v>268</v>
      </c>
      <c r="AO1270" s="274" t="s">
        <v>268</v>
      </c>
      <c r="AP1270" s="274" t="s">
        <v>268</v>
      </c>
      <c r="AQ1270" s="274" t="s">
        <v>268</v>
      </c>
      <c r="AR1270" s="274" t="s">
        <v>268</v>
      </c>
      <c r="AS1270" s="274" t="s">
        <v>268</v>
      </c>
      <c r="AT1270" s="274" t="s">
        <v>268</v>
      </c>
      <c r="AU1270" s="274" t="s">
        <v>268</v>
      </c>
      <c r="AV1270" s="274" t="s">
        <v>268</v>
      </c>
      <c r="AW1270" s="274" t="s">
        <v>268</v>
      </c>
      <c r="AX1270" s="274" t="s">
        <v>268</v>
      </c>
      <c r="AY1270" s="274" t="s">
        <v>268</v>
      </c>
      <c r="AZ1270" s="274" t="s">
        <v>268</v>
      </c>
      <c r="BA1270" s="274" t="s">
        <v>268</v>
      </c>
      <c r="BB1270" s="274" t="s">
        <v>268</v>
      </c>
      <c r="BC1270" s="274" t="s">
        <v>268</v>
      </c>
      <c r="BD1270" s="274" t="s">
        <v>268</v>
      </c>
      <c r="BE1270" s="274" t="s">
        <v>268</v>
      </c>
      <c r="BF1270" s="274" t="s">
        <v>268</v>
      </c>
      <c r="BG1270" s="274" t="s">
        <v>268</v>
      </c>
      <c r="BH1270" s="274" t="s">
        <v>268</v>
      </c>
      <c r="BI1270" s="274" t="s">
        <v>268</v>
      </c>
      <c r="BJ1270" s="274" t="s">
        <v>268</v>
      </c>
      <c r="BK1270" s="274" t="s">
        <v>268</v>
      </c>
      <c r="BL1270" s="274" t="s">
        <v>268</v>
      </c>
      <c r="BM1270" s="274" t="s">
        <v>268</v>
      </c>
      <c r="BN1270" s="274" t="s">
        <v>268</v>
      </c>
      <c r="BO1270" s="274" t="s">
        <v>268</v>
      </c>
      <c r="BP1270" s="274" t="s">
        <v>268</v>
      </c>
      <c r="BQ1270" s="274" t="s">
        <v>268</v>
      </c>
      <c r="BR1270" s="274" t="s">
        <v>268</v>
      </c>
      <c r="BS1270" s="274" t="s">
        <v>268</v>
      </c>
      <c r="BT1270" s="274" t="s">
        <v>268</v>
      </c>
      <c r="BU1270" s="274" t="s">
        <v>268</v>
      </c>
      <c r="BV1270" s="274" t="s">
        <v>268</v>
      </c>
      <c r="BW1270" s="274" t="s">
        <v>268</v>
      </c>
      <c r="BX1270" s="274" t="s">
        <v>268</v>
      </c>
      <c r="BY1270" s="295">
        <v>80</v>
      </c>
      <c r="BZ1270" s="295">
        <v>80</v>
      </c>
      <c r="CA1270" s="298" t="s">
        <v>142</v>
      </c>
      <c r="CB1270" s="297">
        <v>122</v>
      </c>
      <c r="CC1270" s="284">
        <f t="shared" si="78"/>
        <v>0</v>
      </c>
      <c r="CD1270" s="295">
        <f t="shared" si="79"/>
        <v>80</v>
      </c>
      <c r="CE1270" s="284">
        <f t="shared" si="80"/>
        <v>0</v>
      </c>
      <c r="CF1270" s="295">
        <f t="shared" si="81"/>
        <v>1</v>
      </c>
      <c r="CG1270" s="274" t="s">
        <v>876</v>
      </c>
      <c r="CH1270" s="274" t="s">
        <v>268</v>
      </c>
      <c r="CI1270" s="274" t="s">
        <v>268</v>
      </c>
      <c r="CJ1270" s="298" t="s">
        <v>268</v>
      </c>
      <c r="CK1270" s="298" t="s">
        <v>736</v>
      </c>
      <c r="CL1270" s="274" t="s">
        <v>268</v>
      </c>
      <c r="CM1270" s="274" t="s">
        <v>268</v>
      </c>
      <c r="CN1270" s="274" t="s">
        <v>268</v>
      </c>
      <c r="CO1270" s="274" t="s">
        <v>268</v>
      </c>
      <c r="CP1270" s="274" t="s">
        <v>268</v>
      </c>
      <c r="CQ1270" s="274" t="s">
        <v>268</v>
      </c>
      <c r="CR1270" s="274" t="s">
        <v>877</v>
      </c>
      <c r="CS1270" s="274">
        <v>91.76</v>
      </c>
      <c r="CT1270" s="274" t="s">
        <v>268</v>
      </c>
      <c r="CU1270" s="274">
        <v>91.76</v>
      </c>
      <c r="CV1270" s="274">
        <v>365</v>
      </c>
      <c r="CW1270" s="274" t="s">
        <v>878</v>
      </c>
      <c r="CX1270" s="274" t="s">
        <v>835</v>
      </c>
      <c r="CY1270" s="274" t="s">
        <v>836</v>
      </c>
      <c r="CZ1270" s="274" t="s">
        <v>837</v>
      </c>
      <c r="DA1270" s="274" t="s">
        <v>268</v>
      </c>
      <c r="DB1270" s="274" t="s">
        <v>268</v>
      </c>
      <c r="DC1270" s="274" t="s">
        <v>268</v>
      </c>
      <c r="DD1270" s="274" t="s">
        <v>268</v>
      </c>
      <c r="DE1270" s="274" t="s">
        <v>268</v>
      </c>
      <c r="DF1270" s="274" t="s">
        <v>268</v>
      </c>
      <c r="DG1270" s="299">
        <f>IFERROR(IF(CA1270="D",IF(CK1270="A dispo.",CD1270*VLOOKUP('DATI INPUT'!$F$27,TARIFFE_UD,2,FALSE),CD1270*VLOOKUP(CK1270,TARIFFE_UD,2,FALSE)),CD1270*VLOOKUP(CB1270-100,TARIFFE_UND,2,FALSE)),0)</f>
        <v>63.356031902629191</v>
      </c>
      <c r="DH1270" s="299">
        <f>IFERROR(IF(CA1270="D",IF(CK1270="A dispo.",CF1270*VLOOKUP('DATI INPUT'!$F$27,TARIFFE_UD,3,FALSE),CF1270*VLOOKUP(CK1270,TARIFFE_UD,3,FALSE)),CF1270*VLOOKUP(CB1270-100,TARIFFE_UND,3,FALSE)),0)</f>
        <v>60.367780403072892</v>
      </c>
    </row>
    <row r="1271" spans="1:112" hidden="1" x14ac:dyDescent="0.25">
      <c r="A1271" s="274" t="s">
        <v>9266</v>
      </c>
      <c r="B1271" s="274" t="s">
        <v>9254</v>
      </c>
      <c r="C1271" s="274" t="s">
        <v>1618</v>
      </c>
      <c r="D1271" s="274" t="s">
        <v>9255</v>
      </c>
      <c r="E1271" s="274" t="s">
        <v>268</v>
      </c>
      <c r="F1271" s="274" t="s">
        <v>156</v>
      </c>
      <c r="G1271" s="274" t="s">
        <v>9256</v>
      </c>
      <c r="H1271" s="274" t="s">
        <v>9257</v>
      </c>
      <c r="I1271" s="274" t="s">
        <v>9258</v>
      </c>
      <c r="J1271" s="274" t="s">
        <v>156</v>
      </c>
      <c r="K1271" s="274" t="s">
        <v>9259</v>
      </c>
      <c r="L1271" s="274" t="s">
        <v>9260</v>
      </c>
      <c r="M1271" s="274" t="s">
        <v>9261</v>
      </c>
      <c r="N1271" s="274" t="s">
        <v>6378</v>
      </c>
      <c r="O1271" s="274" t="s">
        <v>6379</v>
      </c>
      <c r="P1271" s="274" t="s">
        <v>9262</v>
      </c>
      <c r="Q1271" s="274" t="s">
        <v>313</v>
      </c>
      <c r="R1271" s="274" t="s">
        <v>268</v>
      </c>
      <c r="S1271" s="274" t="s">
        <v>268</v>
      </c>
      <c r="T1271" s="274" t="s">
        <v>268</v>
      </c>
      <c r="U1271" s="274" t="s">
        <v>268</v>
      </c>
      <c r="V1271" s="274" t="s">
        <v>268</v>
      </c>
      <c r="W1271" s="274" t="s">
        <v>9263</v>
      </c>
      <c r="X1271" s="274" t="s">
        <v>1310</v>
      </c>
      <c r="Y1271" s="274" t="s">
        <v>277</v>
      </c>
      <c r="Z1271" s="274" t="s">
        <v>154</v>
      </c>
      <c r="AA1271" s="274" t="s">
        <v>268</v>
      </c>
      <c r="AB1271" s="274" t="s">
        <v>268</v>
      </c>
      <c r="AC1271" s="274" t="s">
        <v>268</v>
      </c>
      <c r="AD1271" s="274" t="s">
        <v>268</v>
      </c>
      <c r="AE1271" s="274" t="s">
        <v>287</v>
      </c>
      <c r="AF1271" s="274" t="s">
        <v>1811</v>
      </c>
      <c r="AG1271" s="274" t="s">
        <v>875</v>
      </c>
      <c r="AH1271" s="274" t="s">
        <v>1812</v>
      </c>
      <c r="AI1271" s="274" t="s">
        <v>9264</v>
      </c>
      <c r="AJ1271" s="274" t="s">
        <v>268</v>
      </c>
      <c r="AK1271" s="274" t="s">
        <v>377</v>
      </c>
      <c r="AL1271" s="274" t="s">
        <v>268</v>
      </c>
      <c r="AM1271" s="274" t="s">
        <v>431</v>
      </c>
      <c r="AN1271" s="274" t="s">
        <v>268</v>
      </c>
      <c r="AO1271" s="274" t="s">
        <v>268</v>
      </c>
      <c r="AP1271" s="274" t="s">
        <v>268</v>
      </c>
      <c r="AQ1271" s="274" t="s">
        <v>268</v>
      </c>
      <c r="AR1271" s="274" t="s">
        <v>268</v>
      </c>
      <c r="AS1271" s="274" t="s">
        <v>268</v>
      </c>
      <c r="AT1271" s="274" t="s">
        <v>268</v>
      </c>
      <c r="AU1271" s="274" t="s">
        <v>268</v>
      </c>
      <c r="AV1271" s="274" t="s">
        <v>268</v>
      </c>
      <c r="AW1271" s="274" t="s">
        <v>268</v>
      </c>
      <c r="AX1271" s="274" t="s">
        <v>268</v>
      </c>
      <c r="AY1271" s="274" t="s">
        <v>268</v>
      </c>
      <c r="AZ1271" s="274" t="s">
        <v>268</v>
      </c>
      <c r="BA1271" s="274" t="s">
        <v>268</v>
      </c>
      <c r="BB1271" s="274" t="s">
        <v>268</v>
      </c>
      <c r="BC1271" s="274" t="s">
        <v>268</v>
      </c>
      <c r="BD1271" s="274" t="s">
        <v>268</v>
      </c>
      <c r="BE1271" s="274" t="s">
        <v>268</v>
      </c>
      <c r="BF1271" s="274" t="s">
        <v>268</v>
      </c>
      <c r="BG1271" s="274" t="s">
        <v>268</v>
      </c>
      <c r="BH1271" s="274" t="s">
        <v>268</v>
      </c>
      <c r="BI1271" s="274" t="s">
        <v>268</v>
      </c>
      <c r="BJ1271" s="274" t="s">
        <v>268</v>
      </c>
      <c r="BK1271" s="274" t="s">
        <v>268</v>
      </c>
      <c r="BL1271" s="274" t="s">
        <v>268</v>
      </c>
      <c r="BM1271" s="274" t="s">
        <v>268</v>
      </c>
      <c r="BN1271" s="274" t="s">
        <v>268</v>
      </c>
      <c r="BO1271" s="274" t="s">
        <v>268</v>
      </c>
      <c r="BP1271" s="274" t="s">
        <v>268</v>
      </c>
      <c r="BQ1271" s="274" t="s">
        <v>268</v>
      </c>
      <c r="BR1271" s="274" t="s">
        <v>268</v>
      </c>
      <c r="BS1271" s="274" t="s">
        <v>268</v>
      </c>
      <c r="BT1271" s="274" t="s">
        <v>268</v>
      </c>
      <c r="BU1271" s="274" t="s">
        <v>268</v>
      </c>
      <c r="BV1271" s="274" t="s">
        <v>268</v>
      </c>
      <c r="BW1271" s="274" t="s">
        <v>268</v>
      </c>
      <c r="BX1271" s="274" t="s">
        <v>268</v>
      </c>
      <c r="BY1271" s="295">
        <v>65</v>
      </c>
      <c r="BZ1271" s="295">
        <v>65</v>
      </c>
      <c r="CA1271" s="298" t="s">
        <v>142</v>
      </c>
      <c r="CB1271" s="297">
        <v>122</v>
      </c>
      <c r="CC1271" s="284">
        <f t="shared" si="78"/>
        <v>0</v>
      </c>
      <c r="CD1271" s="295">
        <f t="shared" si="79"/>
        <v>65</v>
      </c>
      <c r="CE1271" s="284">
        <f t="shared" si="80"/>
        <v>0</v>
      </c>
      <c r="CF1271" s="295">
        <f t="shared" si="81"/>
        <v>1</v>
      </c>
      <c r="CG1271" s="274" t="s">
        <v>876</v>
      </c>
      <c r="CH1271" s="274" t="s">
        <v>268</v>
      </c>
      <c r="CI1271" s="274" t="s">
        <v>268</v>
      </c>
      <c r="CJ1271" s="298" t="s">
        <v>268</v>
      </c>
      <c r="CK1271" s="298" t="s">
        <v>736</v>
      </c>
      <c r="CL1271" s="274" t="s">
        <v>268</v>
      </c>
      <c r="CM1271" s="274" t="s">
        <v>268</v>
      </c>
      <c r="CN1271" s="274" t="s">
        <v>268</v>
      </c>
      <c r="CO1271" s="274" t="s">
        <v>268</v>
      </c>
      <c r="CP1271" s="274" t="s">
        <v>268</v>
      </c>
      <c r="CQ1271" s="274" t="s">
        <v>268</v>
      </c>
      <c r="CR1271" s="274" t="s">
        <v>877</v>
      </c>
      <c r="CS1271" s="274">
        <v>84.41</v>
      </c>
      <c r="CT1271" s="274" t="s">
        <v>268</v>
      </c>
      <c r="CU1271" s="274">
        <v>84.41</v>
      </c>
      <c r="CV1271" s="274">
        <v>365</v>
      </c>
      <c r="CW1271" s="274" t="s">
        <v>878</v>
      </c>
      <c r="CX1271" s="274" t="s">
        <v>835</v>
      </c>
      <c r="CY1271" s="274" t="s">
        <v>836</v>
      </c>
      <c r="CZ1271" s="274" t="s">
        <v>837</v>
      </c>
      <c r="DA1271" s="274" t="s">
        <v>268</v>
      </c>
      <c r="DB1271" s="274" t="s">
        <v>268</v>
      </c>
      <c r="DC1271" s="274" t="s">
        <v>268</v>
      </c>
      <c r="DD1271" s="274" t="s">
        <v>268</v>
      </c>
      <c r="DE1271" s="274" t="s">
        <v>268</v>
      </c>
      <c r="DF1271" s="274" t="s">
        <v>268</v>
      </c>
      <c r="DG1271" s="299">
        <f>IFERROR(IF(CA1271="D",IF(CK1271="A dispo.",CD1271*VLOOKUP('DATI INPUT'!$F$27,TARIFFE_UD,2,FALSE),CD1271*VLOOKUP(CK1271,TARIFFE_UD,2,FALSE)),CD1271*VLOOKUP(CB1271-100,TARIFFE_UND,2,FALSE)),0)</f>
        <v>51.476775920886219</v>
      </c>
      <c r="DH1271" s="299">
        <f>IFERROR(IF(CA1271="D",IF(CK1271="A dispo.",CF1271*VLOOKUP('DATI INPUT'!$F$27,TARIFFE_UD,3,FALSE),CF1271*VLOOKUP(CK1271,TARIFFE_UD,3,FALSE)),CF1271*VLOOKUP(CB1271-100,TARIFFE_UND,3,FALSE)),0)</f>
        <v>60.367780403072892</v>
      </c>
    </row>
    <row r="1272" spans="1:112" hidden="1" x14ac:dyDescent="0.25">
      <c r="A1272" s="274" t="s">
        <v>9267</v>
      </c>
      <c r="B1272" s="274" t="s">
        <v>9254</v>
      </c>
      <c r="C1272" s="274" t="s">
        <v>1620</v>
      </c>
      <c r="D1272" s="274" t="s">
        <v>9255</v>
      </c>
      <c r="E1272" s="274" t="s">
        <v>268</v>
      </c>
      <c r="F1272" s="274" t="s">
        <v>156</v>
      </c>
      <c r="G1272" s="274" t="s">
        <v>9256</v>
      </c>
      <c r="H1272" s="274" t="s">
        <v>9257</v>
      </c>
      <c r="I1272" s="274" t="s">
        <v>9258</v>
      </c>
      <c r="J1272" s="274" t="s">
        <v>156</v>
      </c>
      <c r="K1272" s="274" t="s">
        <v>9259</v>
      </c>
      <c r="L1272" s="274" t="s">
        <v>9260</v>
      </c>
      <c r="M1272" s="274" t="s">
        <v>9261</v>
      </c>
      <c r="N1272" s="274" t="s">
        <v>6378</v>
      </c>
      <c r="O1272" s="274" t="s">
        <v>6379</v>
      </c>
      <c r="P1272" s="274" t="s">
        <v>9262</v>
      </c>
      <c r="Q1272" s="274" t="s">
        <v>313</v>
      </c>
      <c r="R1272" s="274" t="s">
        <v>268</v>
      </c>
      <c r="S1272" s="274" t="s">
        <v>268</v>
      </c>
      <c r="T1272" s="274" t="s">
        <v>268</v>
      </c>
      <c r="U1272" s="274" t="s">
        <v>268</v>
      </c>
      <c r="V1272" s="274" t="s">
        <v>268</v>
      </c>
      <c r="W1272" s="274" t="s">
        <v>9263</v>
      </c>
      <c r="X1272" s="274" t="s">
        <v>1310</v>
      </c>
      <c r="Y1272" s="274" t="s">
        <v>277</v>
      </c>
      <c r="Z1272" s="274" t="s">
        <v>154</v>
      </c>
      <c r="AA1272" s="274" t="s">
        <v>268</v>
      </c>
      <c r="AB1272" s="274" t="s">
        <v>268</v>
      </c>
      <c r="AC1272" s="274" t="s">
        <v>268</v>
      </c>
      <c r="AD1272" s="274" t="s">
        <v>268</v>
      </c>
      <c r="AE1272" s="274" t="s">
        <v>287</v>
      </c>
      <c r="AF1272" s="274" t="s">
        <v>1811</v>
      </c>
      <c r="AG1272" s="274" t="s">
        <v>875</v>
      </c>
      <c r="AH1272" s="274" t="s">
        <v>1812</v>
      </c>
      <c r="AI1272" s="274" t="s">
        <v>9264</v>
      </c>
      <c r="AJ1272" s="274" t="s">
        <v>268</v>
      </c>
      <c r="AK1272" s="274" t="s">
        <v>366</v>
      </c>
      <c r="AL1272" s="274" t="s">
        <v>268</v>
      </c>
      <c r="AM1272" s="274" t="s">
        <v>353</v>
      </c>
      <c r="AN1272" s="274" t="s">
        <v>268</v>
      </c>
      <c r="AO1272" s="274" t="s">
        <v>268</v>
      </c>
      <c r="AP1272" s="274" t="s">
        <v>268</v>
      </c>
      <c r="AQ1272" s="274" t="s">
        <v>268</v>
      </c>
      <c r="AR1272" s="274" t="s">
        <v>268</v>
      </c>
      <c r="AS1272" s="274" t="s">
        <v>268</v>
      </c>
      <c r="AT1272" s="274" t="s">
        <v>268</v>
      </c>
      <c r="AU1272" s="274" t="s">
        <v>268</v>
      </c>
      <c r="AV1272" s="274" t="s">
        <v>268</v>
      </c>
      <c r="AW1272" s="274" t="s">
        <v>268</v>
      </c>
      <c r="AX1272" s="274" t="s">
        <v>268</v>
      </c>
      <c r="AY1272" s="274" t="s">
        <v>268</v>
      </c>
      <c r="AZ1272" s="274" t="s">
        <v>268</v>
      </c>
      <c r="BA1272" s="274" t="s">
        <v>268</v>
      </c>
      <c r="BB1272" s="274" t="s">
        <v>268</v>
      </c>
      <c r="BC1272" s="274" t="s">
        <v>268</v>
      </c>
      <c r="BD1272" s="274" t="s">
        <v>268</v>
      </c>
      <c r="BE1272" s="274" t="s">
        <v>268</v>
      </c>
      <c r="BF1272" s="274" t="s">
        <v>268</v>
      </c>
      <c r="BG1272" s="274" t="s">
        <v>268</v>
      </c>
      <c r="BH1272" s="274" t="s">
        <v>268</v>
      </c>
      <c r="BI1272" s="274" t="s">
        <v>268</v>
      </c>
      <c r="BJ1272" s="274" t="s">
        <v>268</v>
      </c>
      <c r="BK1272" s="274" t="s">
        <v>268</v>
      </c>
      <c r="BL1272" s="274" t="s">
        <v>268</v>
      </c>
      <c r="BM1272" s="274" t="s">
        <v>268</v>
      </c>
      <c r="BN1272" s="274" t="s">
        <v>268</v>
      </c>
      <c r="BO1272" s="274" t="s">
        <v>268</v>
      </c>
      <c r="BP1272" s="274" t="s">
        <v>268</v>
      </c>
      <c r="BQ1272" s="274" t="s">
        <v>268</v>
      </c>
      <c r="BR1272" s="274" t="s">
        <v>268</v>
      </c>
      <c r="BS1272" s="274" t="s">
        <v>268</v>
      </c>
      <c r="BT1272" s="274" t="s">
        <v>268</v>
      </c>
      <c r="BU1272" s="274" t="s">
        <v>268</v>
      </c>
      <c r="BV1272" s="274" t="s">
        <v>268</v>
      </c>
      <c r="BW1272" s="274" t="s">
        <v>268</v>
      </c>
      <c r="BX1272" s="274" t="s">
        <v>268</v>
      </c>
      <c r="BY1272" s="295">
        <v>35</v>
      </c>
      <c r="BZ1272" s="295">
        <v>35</v>
      </c>
      <c r="CA1272" s="298" t="s">
        <v>142</v>
      </c>
      <c r="CB1272" s="297">
        <v>123</v>
      </c>
      <c r="CC1272" s="284">
        <f t="shared" si="78"/>
        <v>0</v>
      </c>
      <c r="CD1272" s="295">
        <f t="shared" si="79"/>
        <v>35</v>
      </c>
      <c r="CE1272" s="284">
        <f t="shared" si="80"/>
        <v>1</v>
      </c>
      <c r="CF1272" s="295">
        <f t="shared" si="81"/>
        <v>0</v>
      </c>
      <c r="CG1272" s="274" t="s">
        <v>1817</v>
      </c>
      <c r="CH1272" s="274" t="s">
        <v>268</v>
      </c>
      <c r="CI1272" s="274" t="s">
        <v>268</v>
      </c>
      <c r="CJ1272" s="298" t="s">
        <v>268</v>
      </c>
      <c r="CK1272" s="298" t="s">
        <v>736</v>
      </c>
      <c r="CL1272" s="274" t="s">
        <v>268</v>
      </c>
      <c r="CM1272" s="274" t="s">
        <v>268</v>
      </c>
      <c r="CN1272" s="274" t="s">
        <v>268</v>
      </c>
      <c r="CO1272" s="274" t="s">
        <v>268</v>
      </c>
      <c r="CP1272" s="274" t="s">
        <v>268</v>
      </c>
      <c r="CQ1272" s="274" t="s">
        <v>268</v>
      </c>
      <c r="CR1272" s="274" t="s">
        <v>877</v>
      </c>
      <c r="CS1272" s="274">
        <v>17.149999999999999</v>
      </c>
      <c r="CT1272" s="274" t="s">
        <v>268</v>
      </c>
      <c r="CU1272" s="274">
        <v>17.149999999999999</v>
      </c>
      <c r="CV1272" s="274">
        <v>365</v>
      </c>
      <c r="CW1272" s="274" t="s">
        <v>878</v>
      </c>
      <c r="CX1272" s="274" t="s">
        <v>835</v>
      </c>
      <c r="CY1272" s="274" t="s">
        <v>836</v>
      </c>
      <c r="CZ1272" s="274" t="s">
        <v>837</v>
      </c>
      <c r="DA1272" s="274" t="s">
        <v>268</v>
      </c>
      <c r="DB1272" s="274" t="s">
        <v>268</v>
      </c>
      <c r="DC1272" s="274" t="s">
        <v>268</v>
      </c>
      <c r="DD1272" s="274" t="s">
        <v>268</v>
      </c>
      <c r="DE1272" s="274" t="s">
        <v>268</v>
      </c>
      <c r="DF1272" s="274" t="s">
        <v>268</v>
      </c>
      <c r="DG1272" s="299">
        <f>IFERROR(IF(CA1272="D",IF(CK1272="A dispo.",CD1272*VLOOKUP('DATI INPUT'!$F$27,TARIFFE_UD,2,FALSE),CD1272*VLOOKUP(CK1272,TARIFFE_UD,2,FALSE)),CD1272*VLOOKUP(CB1272-100,TARIFFE_UND,2,FALSE)),0)</f>
        <v>27.718263957400271</v>
      </c>
      <c r="DH1272" s="299">
        <f>IFERROR(IF(CA1272="D",IF(CK1272="A dispo.",CF1272*VLOOKUP('DATI INPUT'!$F$27,TARIFFE_UD,3,FALSE),CF1272*VLOOKUP(CK1272,TARIFFE_UD,3,FALSE)),CF1272*VLOOKUP(CB1272-100,TARIFFE_UND,3,FALSE)),0)</f>
        <v>0</v>
      </c>
    </row>
    <row r="1273" spans="1:112" x14ac:dyDescent="0.25">
      <c r="A1273" s="274" t="s">
        <v>9268</v>
      </c>
      <c r="B1273" s="274" t="s">
        <v>9269</v>
      </c>
      <c r="C1273" s="274" t="s">
        <v>9270</v>
      </c>
      <c r="D1273" s="274" t="s">
        <v>9271</v>
      </c>
      <c r="E1273" s="274" t="s">
        <v>268</v>
      </c>
      <c r="F1273" s="274" t="s">
        <v>156</v>
      </c>
      <c r="G1273" s="274" t="s">
        <v>9272</v>
      </c>
      <c r="H1273" s="274" t="s">
        <v>4273</v>
      </c>
      <c r="I1273" s="274" t="s">
        <v>2550</v>
      </c>
      <c r="J1273" s="274" t="s">
        <v>274</v>
      </c>
      <c r="K1273" s="274" t="s">
        <v>9273</v>
      </c>
      <c r="L1273" s="274" t="s">
        <v>960</v>
      </c>
      <c r="M1273" s="274" t="s">
        <v>9274</v>
      </c>
      <c r="N1273" s="274" t="s">
        <v>984</v>
      </c>
      <c r="O1273" s="274" t="s">
        <v>873</v>
      </c>
      <c r="P1273" s="274" t="s">
        <v>1046</v>
      </c>
      <c r="Q1273" s="274" t="s">
        <v>466</v>
      </c>
      <c r="R1273" s="274" t="s">
        <v>268</v>
      </c>
      <c r="S1273" s="274" t="s">
        <v>268</v>
      </c>
      <c r="T1273" s="274" t="s">
        <v>268</v>
      </c>
      <c r="U1273" s="274" t="s">
        <v>268</v>
      </c>
      <c r="V1273" s="274" t="s">
        <v>268</v>
      </c>
      <c r="W1273" s="274" t="s">
        <v>9274</v>
      </c>
      <c r="X1273" s="274" t="s">
        <v>1046</v>
      </c>
      <c r="Y1273" s="274" t="s">
        <v>466</v>
      </c>
      <c r="Z1273" s="274" t="s">
        <v>268</v>
      </c>
      <c r="AA1273" s="274" t="s">
        <v>268</v>
      </c>
      <c r="AB1273" s="274" t="s">
        <v>268</v>
      </c>
      <c r="AC1273" s="274" t="s">
        <v>268</v>
      </c>
      <c r="AD1273" s="274" t="s">
        <v>268</v>
      </c>
      <c r="AE1273" s="274" t="s">
        <v>287</v>
      </c>
      <c r="AF1273" s="274" t="s">
        <v>1811</v>
      </c>
      <c r="AG1273" s="274" t="s">
        <v>875</v>
      </c>
      <c r="AH1273" s="274" t="s">
        <v>1812</v>
      </c>
      <c r="AI1273" s="274" t="s">
        <v>4895</v>
      </c>
      <c r="AJ1273" s="274" t="s">
        <v>268</v>
      </c>
      <c r="AK1273" s="274" t="s">
        <v>366</v>
      </c>
      <c r="AL1273" s="274" t="s">
        <v>268</v>
      </c>
      <c r="AM1273" s="274" t="s">
        <v>355</v>
      </c>
      <c r="AN1273" s="274" t="s">
        <v>287</v>
      </c>
      <c r="AO1273" s="274" t="s">
        <v>1811</v>
      </c>
      <c r="AP1273" s="274" t="s">
        <v>875</v>
      </c>
      <c r="AQ1273" s="274" t="s">
        <v>1812</v>
      </c>
      <c r="AR1273" s="274" t="s">
        <v>4895</v>
      </c>
      <c r="AS1273" s="274" t="s">
        <v>268</v>
      </c>
      <c r="AT1273" s="274" t="s">
        <v>377</v>
      </c>
      <c r="AU1273" s="274" t="s">
        <v>268</v>
      </c>
      <c r="AV1273" s="274" t="s">
        <v>355</v>
      </c>
      <c r="AW1273" s="274" t="s">
        <v>287</v>
      </c>
      <c r="AX1273" s="274" t="s">
        <v>1811</v>
      </c>
      <c r="AY1273" s="274" t="s">
        <v>875</v>
      </c>
      <c r="AZ1273" s="274" t="s">
        <v>1812</v>
      </c>
      <c r="BA1273" s="274" t="s">
        <v>4895</v>
      </c>
      <c r="BB1273" s="274" t="s">
        <v>268</v>
      </c>
      <c r="BC1273" s="274" t="s">
        <v>381</v>
      </c>
      <c r="BD1273" s="274" t="s">
        <v>268</v>
      </c>
      <c r="BE1273" s="274" t="s">
        <v>355</v>
      </c>
      <c r="BF1273" s="274" t="s">
        <v>268</v>
      </c>
      <c r="BG1273" s="274" t="s">
        <v>268</v>
      </c>
      <c r="BH1273" s="274" t="s">
        <v>268</v>
      </c>
      <c r="BI1273" s="274" t="s">
        <v>268</v>
      </c>
      <c r="BJ1273" s="274" t="s">
        <v>268</v>
      </c>
      <c r="BK1273" s="274" t="s">
        <v>268</v>
      </c>
      <c r="BL1273" s="274" t="s">
        <v>268</v>
      </c>
      <c r="BM1273" s="274" t="s">
        <v>268</v>
      </c>
      <c r="BN1273" s="274" t="s">
        <v>268</v>
      </c>
      <c r="BO1273" s="274" t="s">
        <v>268</v>
      </c>
      <c r="BP1273" s="274" t="s">
        <v>268</v>
      </c>
      <c r="BQ1273" s="274" t="s">
        <v>268</v>
      </c>
      <c r="BR1273" s="274" t="s">
        <v>268</v>
      </c>
      <c r="BS1273" s="274" t="s">
        <v>268</v>
      </c>
      <c r="BT1273" s="274" t="s">
        <v>268</v>
      </c>
      <c r="BU1273" s="274" t="s">
        <v>268</v>
      </c>
      <c r="BV1273" s="274" t="s">
        <v>268</v>
      </c>
      <c r="BW1273" s="274" t="s">
        <v>268</v>
      </c>
      <c r="BX1273" s="274" t="s">
        <v>268</v>
      </c>
      <c r="BY1273" s="295">
        <v>230.04</v>
      </c>
      <c r="BZ1273" s="295">
        <v>230.04</v>
      </c>
      <c r="CA1273" s="298" t="s">
        <v>142</v>
      </c>
      <c r="CB1273" s="297">
        <v>122</v>
      </c>
      <c r="CC1273" s="284">
        <f t="shared" si="78"/>
        <v>0</v>
      </c>
      <c r="CD1273" s="295">
        <f t="shared" si="79"/>
        <v>230.04</v>
      </c>
      <c r="CE1273" s="284">
        <f t="shared" si="80"/>
        <v>0</v>
      </c>
      <c r="CF1273" s="295">
        <f t="shared" si="81"/>
        <v>1</v>
      </c>
      <c r="CG1273" s="274" t="s">
        <v>876</v>
      </c>
      <c r="CH1273" s="274" t="s">
        <v>268</v>
      </c>
      <c r="CI1273" s="274" t="s">
        <v>268</v>
      </c>
      <c r="CJ1273" s="298" t="s">
        <v>271</v>
      </c>
      <c r="CK1273" s="297">
        <v>1</v>
      </c>
      <c r="CL1273" s="274" t="s">
        <v>268</v>
      </c>
      <c r="CM1273" s="274" t="s">
        <v>268</v>
      </c>
      <c r="CN1273" s="274" t="s">
        <v>268</v>
      </c>
      <c r="CO1273" s="274" t="s">
        <v>268</v>
      </c>
      <c r="CP1273" s="274" t="s">
        <v>268</v>
      </c>
      <c r="CQ1273" s="274" t="s">
        <v>268</v>
      </c>
      <c r="CR1273" s="274" t="s">
        <v>877</v>
      </c>
      <c r="CS1273" s="274">
        <v>104.7</v>
      </c>
      <c r="CT1273" s="274" t="s">
        <v>268</v>
      </c>
      <c r="CU1273" s="274">
        <v>104.7</v>
      </c>
      <c r="CV1273" s="274">
        <v>365</v>
      </c>
      <c r="CW1273" s="274" t="s">
        <v>878</v>
      </c>
      <c r="CX1273" s="274" t="s">
        <v>835</v>
      </c>
      <c r="CY1273" s="274" t="s">
        <v>836</v>
      </c>
      <c r="CZ1273" s="274" t="s">
        <v>837</v>
      </c>
      <c r="DA1273" s="274" t="s">
        <v>268</v>
      </c>
      <c r="DB1273" s="274" t="s">
        <v>268</v>
      </c>
      <c r="DC1273" s="274" t="s">
        <v>268</v>
      </c>
      <c r="DD1273" s="274" t="s">
        <v>268</v>
      </c>
      <c r="DE1273" s="274" t="s">
        <v>268</v>
      </c>
      <c r="DF1273" s="274" t="s">
        <v>268</v>
      </c>
      <c r="DG1273" s="299">
        <f>IFERROR(IF(CA1273="D",IF(CK1273="A dispo.",CD1273*VLOOKUP('DATI INPUT'!$F$27,TARIFFE_UD,2,FALSE),CD1273*VLOOKUP(CK1273,TARIFFE_UD,2,FALSE)),CD1273*VLOOKUP(CB1273-100,TARIFFE_UND,2,FALSE)),0)</f>
        <v>141.6957653502302</v>
      </c>
      <c r="DH1273" s="299">
        <f>IFERROR(IF(CA1273="D",IF(CK1273="A dispo.",CF1273*VLOOKUP('DATI INPUT'!$F$27,TARIFFE_UD,3,FALSE),CF1273*VLOOKUP(CK1273,TARIFFE_UD,3,FALSE)),CF1273*VLOOKUP(CB1273-100,TARIFFE_UND,3,FALSE)),0)</f>
        <v>15.164853048114928</v>
      </c>
    </row>
    <row r="1274" spans="1:112" x14ac:dyDescent="0.25">
      <c r="A1274" s="274" t="s">
        <v>9275</v>
      </c>
      <c r="B1274" s="274" t="s">
        <v>9276</v>
      </c>
      <c r="C1274" s="274" t="s">
        <v>1621</v>
      </c>
      <c r="D1274" s="274" t="s">
        <v>9277</v>
      </c>
      <c r="E1274" s="274" t="s">
        <v>268</v>
      </c>
      <c r="F1274" s="274" t="s">
        <v>156</v>
      </c>
      <c r="G1274" s="274" t="s">
        <v>9278</v>
      </c>
      <c r="H1274" s="274" t="s">
        <v>3427</v>
      </c>
      <c r="I1274" s="274" t="s">
        <v>383</v>
      </c>
      <c r="J1274" s="274" t="s">
        <v>274</v>
      </c>
      <c r="K1274" s="274" t="s">
        <v>9279</v>
      </c>
      <c r="L1274" s="274" t="s">
        <v>880</v>
      </c>
      <c r="M1274" s="274" t="s">
        <v>9280</v>
      </c>
      <c r="N1274" s="274" t="s">
        <v>984</v>
      </c>
      <c r="O1274" s="274" t="s">
        <v>873</v>
      </c>
      <c r="P1274" s="274" t="s">
        <v>2506</v>
      </c>
      <c r="Q1274" s="274" t="s">
        <v>299</v>
      </c>
      <c r="R1274" s="274" t="s">
        <v>268</v>
      </c>
      <c r="S1274" s="274" t="s">
        <v>268</v>
      </c>
      <c r="T1274" s="274" t="s">
        <v>268</v>
      </c>
      <c r="U1274" s="274" t="s">
        <v>268</v>
      </c>
      <c r="V1274" s="274" t="s">
        <v>268</v>
      </c>
      <c r="W1274" s="274" t="s">
        <v>9280</v>
      </c>
      <c r="X1274" s="274" t="s">
        <v>2506</v>
      </c>
      <c r="Y1274" s="274" t="s">
        <v>299</v>
      </c>
      <c r="Z1274" s="274" t="s">
        <v>268</v>
      </c>
      <c r="AA1274" s="274" t="s">
        <v>268</v>
      </c>
      <c r="AB1274" s="274" t="s">
        <v>268</v>
      </c>
      <c r="AC1274" s="274" t="s">
        <v>268</v>
      </c>
      <c r="AD1274" s="274" t="s">
        <v>268</v>
      </c>
      <c r="AE1274" s="274" t="s">
        <v>287</v>
      </c>
      <c r="AF1274" s="274" t="s">
        <v>1811</v>
      </c>
      <c r="AG1274" s="274" t="s">
        <v>875</v>
      </c>
      <c r="AH1274" s="274" t="s">
        <v>1848</v>
      </c>
      <c r="AI1274" s="274" t="s">
        <v>1020</v>
      </c>
      <c r="AJ1274" s="274" t="s">
        <v>268</v>
      </c>
      <c r="AK1274" s="274" t="s">
        <v>381</v>
      </c>
      <c r="AL1274" s="274" t="s">
        <v>268</v>
      </c>
      <c r="AM1274" s="274" t="s">
        <v>288</v>
      </c>
      <c r="AN1274" s="274" t="s">
        <v>268</v>
      </c>
      <c r="AO1274" s="274" t="s">
        <v>268</v>
      </c>
      <c r="AP1274" s="274" t="s">
        <v>268</v>
      </c>
      <c r="AQ1274" s="274" t="s">
        <v>268</v>
      </c>
      <c r="AR1274" s="274" t="s">
        <v>268</v>
      </c>
      <c r="AS1274" s="274" t="s">
        <v>268</v>
      </c>
      <c r="AT1274" s="274" t="s">
        <v>268</v>
      </c>
      <c r="AU1274" s="274" t="s">
        <v>268</v>
      </c>
      <c r="AV1274" s="274" t="s">
        <v>268</v>
      </c>
      <c r="AW1274" s="274" t="s">
        <v>268</v>
      </c>
      <c r="AX1274" s="274" t="s">
        <v>268</v>
      </c>
      <c r="AY1274" s="274" t="s">
        <v>268</v>
      </c>
      <c r="AZ1274" s="274" t="s">
        <v>268</v>
      </c>
      <c r="BA1274" s="274" t="s">
        <v>268</v>
      </c>
      <c r="BB1274" s="274" t="s">
        <v>268</v>
      </c>
      <c r="BC1274" s="274" t="s">
        <v>268</v>
      </c>
      <c r="BD1274" s="274" t="s">
        <v>268</v>
      </c>
      <c r="BE1274" s="274" t="s">
        <v>268</v>
      </c>
      <c r="BF1274" s="274" t="s">
        <v>268</v>
      </c>
      <c r="BG1274" s="274" t="s">
        <v>268</v>
      </c>
      <c r="BH1274" s="274" t="s">
        <v>268</v>
      </c>
      <c r="BI1274" s="274" t="s">
        <v>268</v>
      </c>
      <c r="BJ1274" s="274" t="s">
        <v>268</v>
      </c>
      <c r="BK1274" s="274" t="s">
        <v>268</v>
      </c>
      <c r="BL1274" s="274" t="s">
        <v>268</v>
      </c>
      <c r="BM1274" s="274" t="s">
        <v>268</v>
      </c>
      <c r="BN1274" s="274" t="s">
        <v>268</v>
      </c>
      <c r="BO1274" s="274" t="s">
        <v>268</v>
      </c>
      <c r="BP1274" s="274" t="s">
        <v>268</v>
      </c>
      <c r="BQ1274" s="274" t="s">
        <v>268</v>
      </c>
      <c r="BR1274" s="274" t="s">
        <v>268</v>
      </c>
      <c r="BS1274" s="274" t="s">
        <v>268</v>
      </c>
      <c r="BT1274" s="274" t="s">
        <v>268</v>
      </c>
      <c r="BU1274" s="274" t="s">
        <v>268</v>
      </c>
      <c r="BV1274" s="274" t="s">
        <v>268</v>
      </c>
      <c r="BW1274" s="274" t="s">
        <v>268</v>
      </c>
      <c r="BX1274" s="274" t="s">
        <v>268</v>
      </c>
      <c r="BY1274" s="295">
        <v>90.33</v>
      </c>
      <c r="BZ1274" s="295">
        <v>90.33</v>
      </c>
      <c r="CA1274" s="298" t="s">
        <v>142</v>
      </c>
      <c r="CB1274" s="297">
        <v>122</v>
      </c>
      <c r="CC1274" s="284">
        <f t="shared" si="78"/>
        <v>0</v>
      </c>
      <c r="CD1274" s="295">
        <f t="shared" si="79"/>
        <v>90.33</v>
      </c>
      <c r="CE1274" s="284">
        <f t="shared" si="80"/>
        <v>0</v>
      </c>
      <c r="CF1274" s="295">
        <f t="shared" si="81"/>
        <v>1</v>
      </c>
      <c r="CG1274" s="274" t="s">
        <v>876</v>
      </c>
      <c r="CH1274" s="274" t="s">
        <v>268</v>
      </c>
      <c r="CI1274" s="274" t="s">
        <v>268</v>
      </c>
      <c r="CJ1274" s="298" t="s">
        <v>275</v>
      </c>
      <c r="CK1274" s="297">
        <v>3</v>
      </c>
      <c r="CL1274" s="274" t="s">
        <v>268</v>
      </c>
      <c r="CM1274" s="274" t="s">
        <v>268</v>
      </c>
      <c r="CN1274" s="274" t="s">
        <v>268</v>
      </c>
      <c r="CO1274" s="274" t="s">
        <v>268</v>
      </c>
      <c r="CP1274" s="274" t="s">
        <v>268</v>
      </c>
      <c r="CQ1274" s="274" t="s">
        <v>268</v>
      </c>
      <c r="CR1274" s="274" t="s">
        <v>877</v>
      </c>
      <c r="CS1274" s="274">
        <v>113.14</v>
      </c>
      <c r="CT1274" s="274" t="s">
        <v>268</v>
      </c>
      <c r="CU1274" s="274">
        <v>113.14</v>
      </c>
      <c r="CV1274" s="274">
        <v>365</v>
      </c>
      <c r="CW1274" s="274" t="s">
        <v>878</v>
      </c>
      <c r="CX1274" s="274" t="s">
        <v>835</v>
      </c>
      <c r="CY1274" s="274" t="s">
        <v>836</v>
      </c>
      <c r="CZ1274" s="274" t="s">
        <v>837</v>
      </c>
      <c r="DA1274" s="274" t="s">
        <v>268</v>
      </c>
      <c r="DB1274" s="274" t="s">
        <v>268</v>
      </c>
      <c r="DC1274" s="274" t="s">
        <v>268</v>
      </c>
      <c r="DD1274" s="274" t="s">
        <v>268</v>
      </c>
      <c r="DE1274" s="274" t="s">
        <v>268</v>
      </c>
      <c r="DF1274" s="274" t="s">
        <v>268</v>
      </c>
      <c r="DG1274" s="299">
        <f>IFERROR(IF(CA1274="D",IF(CK1274="A dispo.",CD1274*VLOOKUP('DATI INPUT'!$F$27,TARIFFE_UD,2,FALSE),CD1274*VLOOKUP(CK1274,TARIFFE_UD,2,FALSE)),CD1274*VLOOKUP(CB1274-100,TARIFFE_UND,2,FALSE)),0)</f>
        <v>71.536879522056182</v>
      </c>
      <c r="DH1274" s="299">
        <f>IFERROR(IF(CA1274="D",IF(CK1274="A dispo.",CF1274*VLOOKUP('DATI INPUT'!$F$27,TARIFFE_UD,3,FALSE),CF1274*VLOOKUP(CK1274,TARIFFE_UD,3,FALSE)),CF1274*VLOOKUP(CB1274-100,TARIFFE_UND,3,FALSE)),0)</f>
        <v>60.367780403072892</v>
      </c>
    </row>
    <row r="1275" spans="1:112" x14ac:dyDescent="0.25">
      <c r="A1275" s="274" t="s">
        <v>9281</v>
      </c>
      <c r="B1275" s="274" t="s">
        <v>9276</v>
      </c>
      <c r="C1275" s="274" t="s">
        <v>1622</v>
      </c>
      <c r="D1275" s="274" t="s">
        <v>9277</v>
      </c>
      <c r="E1275" s="274" t="s">
        <v>268</v>
      </c>
      <c r="F1275" s="274" t="s">
        <v>156</v>
      </c>
      <c r="G1275" s="274" t="s">
        <v>9278</v>
      </c>
      <c r="H1275" s="274" t="s">
        <v>3427</v>
      </c>
      <c r="I1275" s="274" t="s">
        <v>383</v>
      </c>
      <c r="J1275" s="274" t="s">
        <v>274</v>
      </c>
      <c r="K1275" s="274" t="s">
        <v>9279</v>
      </c>
      <c r="L1275" s="274" t="s">
        <v>880</v>
      </c>
      <c r="M1275" s="274" t="s">
        <v>9280</v>
      </c>
      <c r="N1275" s="274" t="s">
        <v>984</v>
      </c>
      <c r="O1275" s="274" t="s">
        <v>873</v>
      </c>
      <c r="P1275" s="274" t="s">
        <v>2506</v>
      </c>
      <c r="Q1275" s="274" t="s">
        <v>299</v>
      </c>
      <c r="R1275" s="274" t="s">
        <v>268</v>
      </c>
      <c r="S1275" s="274" t="s">
        <v>268</v>
      </c>
      <c r="T1275" s="274" t="s">
        <v>268</v>
      </c>
      <c r="U1275" s="274" t="s">
        <v>268</v>
      </c>
      <c r="V1275" s="274" t="s">
        <v>268</v>
      </c>
      <c r="W1275" s="274" t="s">
        <v>1741</v>
      </c>
      <c r="X1275" s="274" t="s">
        <v>613</v>
      </c>
      <c r="Y1275" s="274" t="s">
        <v>268</v>
      </c>
      <c r="Z1275" s="274" t="s">
        <v>268</v>
      </c>
      <c r="AA1275" s="274" t="s">
        <v>268</v>
      </c>
      <c r="AB1275" s="274" t="s">
        <v>268</v>
      </c>
      <c r="AC1275" s="274" t="s">
        <v>268</v>
      </c>
      <c r="AD1275" s="274" t="s">
        <v>268</v>
      </c>
      <c r="AE1275" s="274" t="s">
        <v>287</v>
      </c>
      <c r="AF1275" s="274" t="s">
        <v>1811</v>
      </c>
      <c r="AG1275" s="274" t="s">
        <v>875</v>
      </c>
      <c r="AH1275" s="274" t="s">
        <v>1831</v>
      </c>
      <c r="AI1275" s="274" t="s">
        <v>9282</v>
      </c>
      <c r="AJ1275" s="274" t="s">
        <v>268</v>
      </c>
      <c r="AK1275" s="274" t="s">
        <v>725</v>
      </c>
      <c r="AL1275" s="274" t="s">
        <v>268</v>
      </c>
      <c r="AM1275" s="274" t="s">
        <v>353</v>
      </c>
      <c r="AN1275" s="274" t="s">
        <v>268</v>
      </c>
      <c r="AO1275" s="274" t="s">
        <v>268</v>
      </c>
      <c r="AP1275" s="274" t="s">
        <v>268</v>
      </c>
      <c r="AQ1275" s="274" t="s">
        <v>268</v>
      </c>
      <c r="AR1275" s="274" t="s">
        <v>268</v>
      </c>
      <c r="AS1275" s="274" t="s">
        <v>268</v>
      </c>
      <c r="AT1275" s="274" t="s">
        <v>268</v>
      </c>
      <c r="AU1275" s="274" t="s">
        <v>268</v>
      </c>
      <c r="AV1275" s="274" t="s">
        <v>268</v>
      </c>
      <c r="AW1275" s="274" t="s">
        <v>268</v>
      </c>
      <c r="AX1275" s="274" t="s">
        <v>268</v>
      </c>
      <c r="AY1275" s="274" t="s">
        <v>268</v>
      </c>
      <c r="AZ1275" s="274" t="s">
        <v>268</v>
      </c>
      <c r="BA1275" s="274" t="s">
        <v>268</v>
      </c>
      <c r="BB1275" s="274" t="s">
        <v>268</v>
      </c>
      <c r="BC1275" s="274" t="s">
        <v>268</v>
      </c>
      <c r="BD1275" s="274" t="s">
        <v>268</v>
      </c>
      <c r="BE1275" s="274" t="s">
        <v>268</v>
      </c>
      <c r="BF1275" s="274" t="s">
        <v>268</v>
      </c>
      <c r="BG1275" s="274" t="s">
        <v>268</v>
      </c>
      <c r="BH1275" s="274" t="s">
        <v>268</v>
      </c>
      <c r="BI1275" s="274" t="s">
        <v>268</v>
      </c>
      <c r="BJ1275" s="274" t="s">
        <v>268</v>
      </c>
      <c r="BK1275" s="274" t="s">
        <v>268</v>
      </c>
      <c r="BL1275" s="274" t="s">
        <v>268</v>
      </c>
      <c r="BM1275" s="274" t="s">
        <v>268</v>
      </c>
      <c r="BN1275" s="274" t="s">
        <v>268</v>
      </c>
      <c r="BO1275" s="274" t="s">
        <v>268</v>
      </c>
      <c r="BP1275" s="274" t="s">
        <v>268</v>
      </c>
      <c r="BQ1275" s="274" t="s">
        <v>268</v>
      </c>
      <c r="BR1275" s="274" t="s">
        <v>268</v>
      </c>
      <c r="BS1275" s="274" t="s">
        <v>268</v>
      </c>
      <c r="BT1275" s="274" t="s">
        <v>268</v>
      </c>
      <c r="BU1275" s="274" t="s">
        <v>268</v>
      </c>
      <c r="BV1275" s="274" t="s">
        <v>268</v>
      </c>
      <c r="BW1275" s="274" t="s">
        <v>268</v>
      </c>
      <c r="BX1275" s="274" t="s">
        <v>268</v>
      </c>
      <c r="BY1275" s="295">
        <v>17.399999999999999</v>
      </c>
      <c r="BZ1275" s="295">
        <v>17.399999999999999</v>
      </c>
      <c r="CA1275" s="298" t="s">
        <v>142</v>
      </c>
      <c r="CB1275" s="297">
        <v>123</v>
      </c>
      <c r="CC1275" s="284">
        <f t="shared" si="78"/>
        <v>0</v>
      </c>
      <c r="CD1275" s="295">
        <f t="shared" si="79"/>
        <v>17.399999999999999</v>
      </c>
      <c r="CE1275" s="284">
        <f t="shared" si="80"/>
        <v>1</v>
      </c>
      <c r="CF1275" s="295">
        <f t="shared" si="81"/>
        <v>0</v>
      </c>
      <c r="CG1275" s="274" t="s">
        <v>1817</v>
      </c>
      <c r="CH1275" s="274" t="s">
        <v>268</v>
      </c>
      <c r="CI1275" s="274" t="s">
        <v>268</v>
      </c>
      <c r="CJ1275" s="298" t="s">
        <v>275</v>
      </c>
      <c r="CK1275" s="297">
        <v>3</v>
      </c>
      <c r="CL1275" s="274" t="s">
        <v>268</v>
      </c>
      <c r="CM1275" s="274" t="s">
        <v>268</v>
      </c>
      <c r="CN1275" s="274" t="s">
        <v>268</v>
      </c>
      <c r="CO1275" s="274" t="s">
        <v>268</v>
      </c>
      <c r="CP1275" s="274" t="s">
        <v>268</v>
      </c>
      <c r="CQ1275" s="274" t="s">
        <v>268</v>
      </c>
      <c r="CR1275" s="274" t="s">
        <v>877</v>
      </c>
      <c r="CS1275" s="274">
        <v>8.5299999999999994</v>
      </c>
      <c r="CT1275" s="274" t="s">
        <v>268</v>
      </c>
      <c r="CU1275" s="274">
        <v>8.5299999999999994</v>
      </c>
      <c r="CV1275" s="274">
        <v>365</v>
      </c>
      <c r="CW1275" s="274" t="s">
        <v>878</v>
      </c>
      <c r="CX1275" s="274" t="s">
        <v>835</v>
      </c>
      <c r="CY1275" s="274" t="s">
        <v>836</v>
      </c>
      <c r="CZ1275" s="274" t="s">
        <v>837</v>
      </c>
      <c r="DA1275" s="274" t="s">
        <v>268</v>
      </c>
      <c r="DB1275" s="274" t="s">
        <v>268</v>
      </c>
      <c r="DC1275" s="274" t="s">
        <v>268</v>
      </c>
      <c r="DD1275" s="274" t="s">
        <v>268</v>
      </c>
      <c r="DE1275" s="274" t="s">
        <v>268</v>
      </c>
      <c r="DF1275" s="274" t="s">
        <v>268</v>
      </c>
      <c r="DG1275" s="299">
        <f>IFERROR(IF(CA1275="D",IF(CK1275="A dispo.",CD1275*VLOOKUP('DATI INPUT'!$F$27,TARIFFE_UD,2,FALSE),CD1275*VLOOKUP(CK1275,TARIFFE_UD,2,FALSE)),CD1275*VLOOKUP(CB1275-100,TARIFFE_UND,2,FALSE)),0)</f>
        <v>13.779936938821848</v>
      </c>
      <c r="DH1275" s="299">
        <f>IFERROR(IF(CA1275="D",IF(CK1275="A dispo.",CF1275*VLOOKUP('DATI INPUT'!$F$27,TARIFFE_UD,3,FALSE),CF1275*VLOOKUP(CK1275,TARIFFE_UD,3,FALSE)),CF1275*VLOOKUP(CB1275-100,TARIFFE_UND,3,FALSE)),0)</f>
        <v>0</v>
      </c>
    </row>
    <row r="1276" spans="1:112" hidden="1" x14ac:dyDescent="0.25">
      <c r="A1276" s="274" t="s">
        <v>9283</v>
      </c>
      <c r="B1276" s="274" t="s">
        <v>9284</v>
      </c>
      <c r="C1276" s="274" t="s">
        <v>9285</v>
      </c>
      <c r="D1276" s="274" t="s">
        <v>9286</v>
      </c>
      <c r="E1276" s="274" t="s">
        <v>268</v>
      </c>
      <c r="F1276" s="274" t="s">
        <v>156</v>
      </c>
      <c r="G1276" s="274" t="s">
        <v>9287</v>
      </c>
      <c r="H1276" s="274" t="s">
        <v>9288</v>
      </c>
      <c r="I1276" s="274" t="s">
        <v>9289</v>
      </c>
      <c r="J1276" s="274" t="s">
        <v>156</v>
      </c>
      <c r="K1276" s="274" t="s">
        <v>9290</v>
      </c>
      <c r="L1276" s="274" t="s">
        <v>9291</v>
      </c>
      <c r="M1276" s="274" t="s">
        <v>9292</v>
      </c>
      <c r="N1276" s="274" t="s">
        <v>1825</v>
      </c>
      <c r="O1276" s="274" t="s">
        <v>4046</v>
      </c>
      <c r="P1276" s="274" t="s">
        <v>8657</v>
      </c>
      <c r="Q1276" s="274" t="s">
        <v>935</v>
      </c>
      <c r="R1276" s="274" t="s">
        <v>268</v>
      </c>
      <c r="S1276" s="274" t="s">
        <v>268</v>
      </c>
      <c r="T1276" s="274" t="s">
        <v>268</v>
      </c>
      <c r="U1276" s="274" t="s">
        <v>268</v>
      </c>
      <c r="V1276" s="274" t="s">
        <v>268</v>
      </c>
      <c r="W1276" s="274" t="s">
        <v>9293</v>
      </c>
      <c r="X1276" s="274" t="s">
        <v>613</v>
      </c>
      <c r="Y1276" s="274" t="s">
        <v>277</v>
      </c>
      <c r="Z1276" s="274" t="s">
        <v>157</v>
      </c>
      <c r="AA1276" s="274" t="s">
        <v>268</v>
      </c>
      <c r="AB1276" s="274" t="s">
        <v>268</v>
      </c>
      <c r="AC1276" s="274" t="s">
        <v>268</v>
      </c>
      <c r="AD1276" s="274" t="s">
        <v>268</v>
      </c>
      <c r="AE1276" s="274" t="s">
        <v>287</v>
      </c>
      <c r="AF1276" s="274" t="s">
        <v>1811</v>
      </c>
      <c r="AG1276" s="274" t="s">
        <v>875</v>
      </c>
      <c r="AH1276" s="274" t="s">
        <v>1812</v>
      </c>
      <c r="AI1276" s="274" t="s">
        <v>755</v>
      </c>
      <c r="AJ1276" s="274" t="s">
        <v>268</v>
      </c>
      <c r="AK1276" s="274" t="s">
        <v>396</v>
      </c>
      <c r="AL1276" s="274" t="s">
        <v>268</v>
      </c>
      <c r="AM1276" s="274" t="s">
        <v>355</v>
      </c>
      <c r="AN1276" s="274" t="s">
        <v>268</v>
      </c>
      <c r="AO1276" s="274" t="s">
        <v>268</v>
      </c>
      <c r="AP1276" s="274" t="s">
        <v>268</v>
      </c>
      <c r="AQ1276" s="274" t="s">
        <v>268</v>
      </c>
      <c r="AR1276" s="274" t="s">
        <v>268</v>
      </c>
      <c r="AS1276" s="274" t="s">
        <v>268</v>
      </c>
      <c r="AT1276" s="274" t="s">
        <v>268</v>
      </c>
      <c r="AU1276" s="274" t="s">
        <v>268</v>
      </c>
      <c r="AV1276" s="274" t="s">
        <v>268</v>
      </c>
      <c r="AW1276" s="274" t="s">
        <v>268</v>
      </c>
      <c r="AX1276" s="274" t="s">
        <v>268</v>
      </c>
      <c r="AY1276" s="274" t="s">
        <v>268</v>
      </c>
      <c r="AZ1276" s="274" t="s">
        <v>268</v>
      </c>
      <c r="BA1276" s="274" t="s">
        <v>268</v>
      </c>
      <c r="BB1276" s="274" t="s">
        <v>268</v>
      </c>
      <c r="BC1276" s="274" t="s">
        <v>268</v>
      </c>
      <c r="BD1276" s="274" t="s">
        <v>268</v>
      </c>
      <c r="BE1276" s="274" t="s">
        <v>268</v>
      </c>
      <c r="BF1276" s="274" t="s">
        <v>268</v>
      </c>
      <c r="BG1276" s="274" t="s">
        <v>268</v>
      </c>
      <c r="BH1276" s="274" t="s">
        <v>268</v>
      </c>
      <c r="BI1276" s="274" t="s">
        <v>268</v>
      </c>
      <c r="BJ1276" s="274" t="s">
        <v>268</v>
      </c>
      <c r="BK1276" s="274" t="s">
        <v>268</v>
      </c>
      <c r="BL1276" s="274" t="s">
        <v>268</v>
      </c>
      <c r="BM1276" s="274" t="s">
        <v>268</v>
      </c>
      <c r="BN1276" s="274" t="s">
        <v>268</v>
      </c>
      <c r="BO1276" s="274" t="s">
        <v>268</v>
      </c>
      <c r="BP1276" s="274" t="s">
        <v>268</v>
      </c>
      <c r="BQ1276" s="274" t="s">
        <v>268</v>
      </c>
      <c r="BR1276" s="274" t="s">
        <v>268</v>
      </c>
      <c r="BS1276" s="274" t="s">
        <v>268</v>
      </c>
      <c r="BT1276" s="274" t="s">
        <v>268</v>
      </c>
      <c r="BU1276" s="274" t="s">
        <v>268</v>
      </c>
      <c r="BV1276" s="274" t="s">
        <v>268</v>
      </c>
      <c r="BW1276" s="274" t="s">
        <v>268</v>
      </c>
      <c r="BX1276" s="274" t="s">
        <v>268</v>
      </c>
      <c r="BY1276" s="295">
        <v>63</v>
      </c>
      <c r="BZ1276" s="295">
        <v>63</v>
      </c>
      <c r="CA1276" s="298" t="s">
        <v>142</v>
      </c>
      <c r="CB1276" s="297">
        <v>122</v>
      </c>
      <c r="CC1276" s="284">
        <f t="shared" si="78"/>
        <v>0</v>
      </c>
      <c r="CD1276" s="295">
        <f t="shared" si="79"/>
        <v>63.000000000000007</v>
      </c>
      <c r="CE1276" s="284">
        <f t="shared" si="80"/>
        <v>0</v>
      </c>
      <c r="CF1276" s="295">
        <f t="shared" si="81"/>
        <v>1</v>
      </c>
      <c r="CG1276" s="274" t="s">
        <v>876</v>
      </c>
      <c r="CH1276" s="274" t="s">
        <v>268</v>
      </c>
      <c r="CI1276" s="274" t="s">
        <v>268</v>
      </c>
      <c r="CJ1276" s="298" t="s">
        <v>268</v>
      </c>
      <c r="CK1276" s="298" t="s">
        <v>736</v>
      </c>
      <c r="CL1276" s="274" t="s">
        <v>268</v>
      </c>
      <c r="CM1276" s="274" t="s">
        <v>268</v>
      </c>
      <c r="CN1276" s="274" t="s">
        <v>268</v>
      </c>
      <c r="CO1276" s="274" t="s">
        <v>268</v>
      </c>
      <c r="CP1276" s="274" t="s">
        <v>268</v>
      </c>
      <c r="CQ1276" s="274" t="s">
        <v>268</v>
      </c>
      <c r="CR1276" s="274" t="s">
        <v>877</v>
      </c>
      <c r="CS1276" s="274">
        <v>83.43</v>
      </c>
      <c r="CT1276" s="274" t="s">
        <v>268</v>
      </c>
      <c r="CU1276" s="274">
        <v>83.43</v>
      </c>
      <c r="CV1276" s="274">
        <v>365</v>
      </c>
      <c r="CW1276" s="274" t="s">
        <v>878</v>
      </c>
      <c r="CX1276" s="274" t="s">
        <v>835</v>
      </c>
      <c r="CY1276" s="274" t="s">
        <v>836</v>
      </c>
      <c r="CZ1276" s="274" t="s">
        <v>837</v>
      </c>
      <c r="DA1276" s="274" t="s">
        <v>268</v>
      </c>
      <c r="DB1276" s="274" t="s">
        <v>268</v>
      </c>
      <c r="DC1276" s="274" t="s">
        <v>268</v>
      </c>
      <c r="DD1276" s="274" t="s">
        <v>268</v>
      </c>
      <c r="DE1276" s="274" t="s">
        <v>268</v>
      </c>
      <c r="DF1276" s="274" t="s">
        <v>268</v>
      </c>
      <c r="DG1276" s="299">
        <f>IFERROR(IF(CA1276="D",IF(CK1276="A dispo.",CD1276*VLOOKUP('DATI INPUT'!$F$27,TARIFFE_UD,2,FALSE),CD1276*VLOOKUP(CK1276,TARIFFE_UD,2,FALSE)),CD1276*VLOOKUP(CB1276-100,TARIFFE_UND,2,FALSE)),0)</f>
        <v>49.892875123320493</v>
      </c>
      <c r="DH1276" s="299">
        <f>IFERROR(IF(CA1276="D",IF(CK1276="A dispo.",CF1276*VLOOKUP('DATI INPUT'!$F$27,TARIFFE_UD,3,FALSE),CF1276*VLOOKUP(CK1276,TARIFFE_UD,3,FALSE)),CF1276*VLOOKUP(CB1276-100,TARIFFE_UND,3,FALSE)),0)</f>
        <v>60.367780403072892</v>
      </c>
    </row>
    <row r="1277" spans="1:112" x14ac:dyDescent="0.25">
      <c r="A1277" s="274" t="s">
        <v>9294</v>
      </c>
      <c r="B1277" s="274" t="s">
        <v>8502</v>
      </c>
      <c r="C1277" s="274" t="s">
        <v>9295</v>
      </c>
      <c r="D1277" s="274" t="s">
        <v>8503</v>
      </c>
      <c r="E1277" s="274" t="s">
        <v>268</v>
      </c>
      <c r="F1277" s="274" t="s">
        <v>156</v>
      </c>
      <c r="G1277" s="274" t="s">
        <v>8504</v>
      </c>
      <c r="H1277" s="274" t="s">
        <v>6207</v>
      </c>
      <c r="I1277" s="274" t="s">
        <v>360</v>
      </c>
      <c r="J1277" s="274" t="s">
        <v>274</v>
      </c>
      <c r="K1277" s="274" t="s">
        <v>8505</v>
      </c>
      <c r="L1277" s="274" t="s">
        <v>960</v>
      </c>
      <c r="M1277" s="274" t="s">
        <v>8506</v>
      </c>
      <c r="N1277" s="274" t="s">
        <v>984</v>
      </c>
      <c r="O1277" s="274" t="s">
        <v>873</v>
      </c>
      <c r="P1277" s="274" t="s">
        <v>1830</v>
      </c>
      <c r="Q1277" s="274" t="s">
        <v>277</v>
      </c>
      <c r="R1277" s="274" t="s">
        <v>268</v>
      </c>
      <c r="S1277" s="274" t="s">
        <v>268</v>
      </c>
      <c r="T1277" s="274" t="s">
        <v>268</v>
      </c>
      <c r="U1277" s="274" t="s">
        <v>268</v>
      </c>
      <c r="V1277" s="274" t="s">
        <v>268</v>
      </c>
      <c r="W1277" s="274" t="s">
        <v>9296</v>
      </c>
      <c r="X1277" s="274" t="s">
        <v>2258</v>
      </c>
      <c r="Y1277" s="274" t="s">
        <v>268</v>
      </c>
      <c r="Z1277" s="274" t="s">
        <v>268</v>
      </c>
      <c r="AA1277" s="274" t="s">
        <v>268</v>
      </c>
      <c r="AB1277" s="274" t="s">
        <v>268</v>
      </c>
      <c r="AC1277" s="274" t="s">
        <v>268</v>
      </c>
      <c r="AD1277" s="274" t="s">
        <v>268</v>
      </c>
      <c r="AE1277" s="274" t="s">
        <v>287</v>
      </c>
      <c r="AF1277" s="274" t="s">
        <v>1811</v>
      </c>
      <c r="AG1277" s="274" t="s">
        <v>875</v>
      </c>
      <c r="AH1277" s="274" t="s">
        <v>1831</v>
      </c>
      <c r="AI1277" s="274" t="s">
        <v>5327</v>
      </c>
      <c r="AJ1277" s="274" t="s">
        <v>268</v>
      </c>
      <c r="AK1277" s="274" t="s">
        <v>377</v>
      </c>
      <c r="AL1277" s="274" t="s">
        <v>268</v>
      </c>
      <c r="AM1277" s="274" t="s">
        <v>353</v>
      </c>
      <c r="AN1277" s="274" t="s">
        <v>268</v>
      </c>
      <c r="AO1277" s="274" t="s">
        <v>268</v>
      </c>
      <c r="AP1277" s="274" t="s">
        <v>268</v>
      </c>
      <c r="AQ1277" s="274" t="s">
        <v>268</v>
      </c>
      <c r="AR1277" s="274" t="s">
        <v>268</v>
      </c>
      <c r="AS1277" s="274" t="s">
        <v>268</v>
      </c>
      <c r="AT1277" s="274" t="s">
        <v>268</v>
      </c>
      <c r="AU1277" s="274" t="s">
        <v>268</v>
      </c>
      <c r="AV1277" s="274" t="s">
        <v>268</v>
      </c>
      <c r="AW1277" s="274" t="s">
        <v>268</v>
      </c>
      <c r="AX1277" s="274" t="s">
        <v>268</v>
      </c>
      <c r="AY1277" s="274" t="s">
        <v>268</v>
      </c>
      <c r="AZ1277" s="274" t="s">
        <v>268</v>
      </c>
      <c r="BA1277" s="274" t="s">
        <v>268</v>
      </c>
      <c r="BB1277" s="274" t="s">
        <v>268</v>
      </c>
      <c r="BC1277" s="274" t="s">
        <v>268</v>
      </c>
      <c r="BD1277" s="274" t="s">
        <v>268</v>
      </c>
      <c r="BE1277" s="274" t="s">
        <v>268</v>
      </c>
      <c r="BF1277" s="274" t="s">
        <v>268</v>
      </c>
      <c r="BG1277" s="274" t="s">
        <v>268</v>
      </c>
      <c r="BH1277" s="274" t="s">
        <v>268</v>
      </c>
      <c r="BI1277" s="274" t="s">
        <v>268</v>
      </c>
      <c r="BJ1277" s="274" t="s">
        <v>268</v>
      </c>
      <c r="BK1277" s="274" t="s">
        <v>268</v>
      </c>
      <c r="BL1277" s="274" t="s">
        <v>268</v>
      </c>
      <c r="BM1277" s="274" t="s">
        <v>268</v>
      </c>
      <c r="BN1277" s="274" t="s">
        <v>268</v>
      </c>
      <c r="BO1277" s="274" t="s">
        <v>268</v>
      </c>
      <c r="BP1277" s="274" t="s">
        <v>268</v>
      </c>
      <c r="BQ1277" s="274" t="s">
        <v>268</v>
      </c>
      <c r="BR1277" s="274" t="s">
        <v>268</v>
      </c>
      <c r="BS1277" s="274" t="s">
        <v>268</v>
      </c>
      <c r="BT1277" s="274" t="s">
        <v>268</v>
      </c>
      <c r="BU1277" s="274" t="s">
        <v>268</v>
      </c>
      <c r="BV1277" s="274" t="s">
        <v>268</v>
      </c>
      <c r="BW1277" s="274" t="s">
        <v>268</v>
      </c>
      <c r="BX1277" s="274" t="s">
        <v>268</v>
      </c>
      <c r="BY1277" s="295">
        <v>15</v>
      </c>
      <c r="BZ1277" s="295">
        <v>15</v>
      </c>
      <c r="CA1277" s="298" t="s">
        <v>142</v>
      </c>
      <c r="CB1277" s="297">
        <v>123</v>
      </c>
      <c r="CC1277" s="284">
        <f t="shared" si="78"/>
        <v>0</v>
      </c>
      <c r="CD1277" s="295">
        <f t="shared" si="79"/>
        <v>15</v>
      </c>
      <c r="CE1277" s="284">
        <f t="shared" si="80"/>
        <v>1</v>
      </c>
      <c r="CF1277" s="295">
        <f t="shared" si="81"/>
        <v>0</v>
      </c>
      <c r="CG1277" s="274" t="s">
        <v>1817</v>
      </c>
      <c r="CH1277" s="274" t="s">
        <v>268</v>
      </c>
      <c r="CI1277" s="274" t="s">
        <v>268</v>
      </c>
      <c r="CJ1277" s="298" t="s">
        <v>280</v>
      </c>
      <c r="CK1277" s="297">
        <v>2</v>
      </c>
      <c r="CL1277" s="274" t="s">
        <v>268</v>
      </c>
      <c r="CM1277" s="274" t="s">
        <v>268</v>
      </c>
      <c r="CN1277" s="274" t="s">
        <v>268</v>
      </c>
      <c r="CO1277" s="274" t="s">
        <v>268</v>
      </c>
      <c r="CP1277" s="274" t="s">
        <v>268</v>
      </c>
      <c r="CQ1277" s="274" t="s">
        <v>268</v>
      </c>
      <c r="CR1277" s="274" t="s">
        <v>877</v>
      </c>
      <c r="CS1277" s="274">
        <v>6.75</v>
      </c>
      <c r="CT1277" s="274" t="s">
        <v>268</v>
      </c>
      <c r="CU1277" s="274">
        <v>6.75</v>
      </c>
      <c r="CV1277" s="274">
        <v>365</v>
      </c>
      <c r="CW1277" s="274" t="s">
        <v>878</v>
      </c>
      <c r="CX1277" s="274" t="s">
        <v>835</v>
      </c>
      <c r="CY1277" s="274" t="s">
        <v>836</v>
      </c>
      <c r="CZ1277" s="274" t="s">
        <v>837</v>
      </c>
      <c r="DA1277" s="274" t="s">
        <v>268</v>
      </c>
      <c r="DB1277" s="274" t="s">
        <v>268</v>
      </c>
      <c r="DC1277" s="274" t="s">
        <v>268</v>
      </c>
      <c r="DD1277" s="274" t="s">
        <v>268</v>
      </c>
      <c r="DE1277" s="274" t="s">
        <v>268</v>
      </c>
      <c r="DF1277" s="274" t="s">
        <v>268</v>
      </c>
      <c r="DG1277" s="299">
        <f>IFERROR(IF(CA1277="D",IF(CK1277="A dispo.",CD1277*VLOOKUP('DATI INPUT'!$F$27,TARIFFE_UD,2,FALSE),CD1277*VLOOKUP(CK1277,TARIFFE_UD,2,FALSE)),CD1277*VLOOKUP(CB1277-100,TARIFFE_UND,2,FALSE)),0)</f>
        <v>10.779324872322329</v>
      </c>
      <c r="DH1277" s="299">
        <f>IFERROR(IF(CA1277="D",IF(CK1277="A dispo.",CF1277*VLOOKUP('DATI INPUT'!$F$27,TARIFFE_UD,3,FALSE),CF1277*VLOOKUP(CK1277,TARIFFE_UD,3,FALSE)),CF1277*VLOOKUP(CB1277-100,TARIFFE_UND,3,FALSE)),0)</f>
        <v>0</v>
      </c>
    </row>
    <row r="1278" spans="1:112" x14ac:dyDescent="0.25">
      <c r="A1278" s="274" t="s">
        <v>9297</v>
      </c>
      <c r="B1278" s="274" t="s">
        <v>9298</v>
      </c>
      <c r="C1278" s="274" t="s">
        <v>9299</v>
      </c>
      <c r="D1278" s="274" t="s">
        <v>9300</v>
      </c>
      <c r="E1278" s="274" t="s">
        <v>268</v>
      </c>
      <c r="F1278" s="274" t="s">
        <v>156</v>
      </c>
      <c r="G1278" s="274" t="s">
        <v>9301</v>
      </c>
      <c r="H1278" s="274" t="s">
        <v>914</v>
      </c>
      <c r="I1278" s="274" t="s">
        <v>9302</v>
      </c>
      <c r="J1278" s="274" t="s">
        <v>274</v>
      </c>
      <c r="K1278" s="274" t="s">
        <v>9303</v>
      </c>
      <c r="L1278" s="274" t="s">
        <v>984</v>
      </c>
      <c r="M1278" s="274" t="s">
        <v>9304</v>
      </c>
      <c r="N1278" s="274" t="s">
        <v>984</v>
      </c>
      <c r="O1278" s="274" t="s">
        <v>873</v>
      </c>
      <c r="P1278" s="274" t="s">
        <v>9305</v>
      </c>
      <c r="Q1278" s="274" t="s">
        <v>313</v>
      </c>
      <c r="R1278" s="274" t="s">
        <v>268</v>
      </c>
      <c r="S1278" s="274" t="s">
        <v>268</v>
      </c>
      <c r="T1278" s="274" t="s">
        <v>268</v>
      </c>
      <c r="U1278" s="274" t="s">
        <v>268</v>
      </c>
      <c r="V1278" s="274" t="s">
        <v>268</v>
      </c>
      <c r="W1278" s="274" t="s">
        <v>9306</v>
      </c>
      <c r="X1278" s="274" t="s">
        <v>9307</v>
      </c>
      <c r="Y1278" s="274" t="s">
        <v>268</v>
      </c>
      <c r="Z1278" s="274" t="s">
        <v>268</v>
      </c>
      <c r="AA1278" s="274" t="s">
        <v>268</v>
      </c>
      <c r="AB1278" s="274" t="s">
        <v>268</v>
      </c>
      <c r="AC1278" s="274" t="s">
        <v>268</v>
      </c>
      <c r="AD1278" s="274" t="s">
        <v>268</v>
      </c>
      <c r="AE1278" s="274" t="s">
        <v>287</v>
      </c>
      <c r="AF1278" s="274" t="s">
        <v>1811</v>
      </c>
      <c r="AG1278" s="274" t="s">
        <v>875</v>
      </c>
      <c r="AH1278" s="274" t="s">
        <v>380</v>
      </c>
      <c r="AI1278" s="274" t="s">
        <v>9308</v>
      </c>
      <c r="AJ1278" s="274" t="s">
        <v>268</v>
      </c>
      <c r="AK1278" s="274" t="s">
        <v>366</v>
      </c>
      <c r="AL1278" s="274" t="s">
        <v>268</v>
      </c>
      <c r="AM1278" s="274" t="s">
        <v>431</v>
      </c>
      <c r="AN1278" s="274" t="s">
        <v>268</v>
      </c>
      <c r="AO1278" s="274" t="s">
        <v>268</v>
      </c>
      <c r="AP1278" s="274" t="s">
        <v>268</v>
      </c>
      <c r="AQ1278" s="274" t="s">
        <v>268</v>
      </c>
      <c r="AR1278" s="274" t="s">
        <v>268</v>
      </c>
      <c r="AS1278" s="274" t="s">
        <v>268</v>
      </c>
      <c r="AT1278" s="274" t="s">
        <v>268</v>
      </c>
      <c r="AU1278" s="274" t="s">
        <v>268</v>
      </c>
      <c r="AV1278" s="274" t="s">
        <v>268</v>
      </c>
      <c r="AW1278" s="274" t="s">
        <v>268</v>
      </c>
      <c r="AX1278" s="274" t="s">
        <v>268</v>
      </c>
      <c r="AY1278" s="274" t="s">
        <v>268</v>
      </c>
      <c r="AZ1278" s="274" t="s">
        <v>268</v>
      </c>
      <c r="BA1278" s="274" t="s">
        <v>268</v>
      </c>
      <c r="BB1278" s="274" t="s">
        <v>268</v>
      </c>
      <c r="BC1278" s="274" t="s">
        <v>268</v>
      </c>
      <c r="BD1278" s="274" t="s">
        <v>268</v>
      </c>
      <c r="BE1278" s="274" t="s">
        <v>268</v>
      </c>
      <c r="BF1278" s="274" t="s">
        <v>268</v>
      </c>
      <c r="BG1278" s="274" t="s">
        <v>268</v>
      </c>
      <c r="BH1278" s="274" t="s">
        <v>268</v>
      </c>
      <c r="BI1278" s="274" t="s">
        <v>268</v>
      </c>
      <c r="BJ1278" s="274" t="s">
        <v>268</v>
      </c>
      <c r="BK1278" s="274" t="s">
        <v>268</v>
      </c>
      <c r="BL1278" s="274" t="s">
        <v>268</v>
      </c>
      <c r="BM1278" s="274" t="s">
        <v>268</v>
      </c>
      <c r="BN1278" s="274" t="s">
        <v>268</v>
      </c>
      <c r="BO1278" s="274" t="s">
        <v>268</v>
      </c>
      <c r="BP1278" s="274" t="s">
        <v>268</v>
      </c>
      <c r="BQ1278" s="274" t="s">
        <v>268</v>
      </c>
      <c r="BR1278" s="274" t="s">
        <v>268</v>
      </c>
      <c r="BS1278" s="274" t="s">
        <v>268</v>
      </c>
      <c r="BT1278" s="274" t="s">
        <v>268</v>
      </c>
      <c r="BU1278" s="274" t="s">
        <v>268</v>
      </c>
      <c r="BV1278" s="274" t="s">
        <v>268</v>
      </c>
      <c r="BW1278" s="274" t="s">
        <v>268</v>
      </c>
      <c r="BX1278" s="274" t="s">
        <v>268</v>
      </c>
      <c r="BY1278" s="295">
        <v>153.34</v>
      </c>
      <c r="BZ1278" s="295">
        <v>153.34</v>
      </c>
      <c r="CA1278" s="298" t="s">
        <v>142</v>
      </c>
      <c r="CB1278" s="297">
        <v>122</v>
      </c>
      <c r="CC1278" s="284">
        <f t="shared" si="78"/>
        <v>0</v>
      </c>
      <c r="CD1278" s="295">
        <f t="shared" si="79"/>
        <v>153.34</v>
      </c>
      <c r="CE1278" s="284">
        <f t="shared" si="80"/>
        <v>0</v>
      </c>
      <c r="CF1278" s="295">
        <f t="shared" si="81"/>
        <v>1</v>
      </c>
      <c r="CG1278" s="274" t="s">
        <v>876</v>
      </c>
      <c r="CH1278" s="274" t="s">
        <v>268</v>
      </c>
      <c r="CI1278" s="274" t="s">
        <v>268</v>
      </c>
      <c r="CJ1278" s="298" t="s">
        <v>282</v>
      </c>
      <c r="CK1278" s="297">
        <v>4</v>
      </c>
      <c r="CL1278" s="274" t="s">
        <v>268</v>
      </c>
      <c r="CM1278" s="274" t="s">
        <v>268</v>
      </c>
      <c r="CN1278" s="274" t="s">
        <v>268</v>
      </c>
      <c r="CO1278" s="274" t="s">
        <v>268</v>
      </c>
      <c r="CP1278" s="274" t="s">
        <v>268</v>
      </c>
      <c r="CQ1278" s="274" t="s">
        <v>268</v>
      </c>
      <c r="CR1278" s="274" t="s">
        <v>877</v>
      </c>
      <c r="CS1278" s="274">
        <v>165.29</v>
      </c>
      <c r="CT1278" s="274" t="s">
        <v>268</v>
      </c>
      <c r="CU1278" s="274">
        <v>165.29</v>
      </c>
      <c r="CV1278" s="274">
        <v>365</v>
      </c>
      <c r="CW1278" s="274" t="s">
        <v>878</v>
      </c>
      <c r="CX1278" s="274" t="s">
        <v>835</v>
      </c>
      <c r="CY1278" s="274" t="s">
        <v>836</v>
      </c>
      <c r="CZ1278" s="274" t="s">
        <v>837</v>
      </c>
      <c r="DA1278" s="274" t="s">
        <v>268</v>
      </c>
      <c r="DB1278" s="274" t="s">
        <v>268</v>
      </c>
      <c r="DC1278" s="274" t="s">
        <v>268</v>
      </c>
      <c r="DD1278" s="274" t="s">
        <v>268</v>
      </c>
      <c r="DE1278" s="274" t="s">
        <v>268</v>
      </c>
      <c r="DF1278" s="274" t="s">
        <v>268</v>
      </c>
      <c r="DG1278" s="299">
        <f>IFERROR(IF(CA1278="D",IF(CK1278="A dispo.",CD1278*VLOOKUP('DATI INPUT'!$F$27,TARIFFE_UD,2,FALSE),CD1278*VLOOKUP(CK1278,TARIFFE_UD,2,FALSE)),CD1278*VLOOKUP(CB1278-100,TARIFFE_UND,2,FALSE)),0)</f>
        <v>130.43305741968783</v>
      </c>
      <c r="DH1278" s="299">
        <f>IFERROR(IF(CA1278="D",IF(CK1278="A dispo.",CF1278*VLOOKUP('DATI INPUT'!$F$27,TARIFFE_UD,3,FALSE),CF1278*VLOOKUP(CK1278,TARIFFE_UD,3,FALSE)),CF1278*VLOOKUP(CB1278-100,TARIFFE_UND,3,FALSE)),0)</f>
        <v>73.78284271486686</v>
      </c>
    </row>
    <row r="1279" spans="1:112" x14ac:dyDescent="0.25">
      <c r="A1279" s="274" t="s">
        <v>9309</v>
      </c>
      <c r="B1279" s="274" t="s">
        <v>9298</v>
      </c>
      <c r="C1279" s="274" t="s">
        <v>9310</v>
      </c>
      <c r="D1279" s="274" t="s">
        <v>9300</v>
      </c>
      <c r="E1279" s="274" t="s">
        <v>268</v>
      </c>
      <c r="F1279" s="274" t="s">
        <v>156</v>
      </c>
      <c r="G1279" s="274" t="s">
        <v>9301</v>
      </c>
      <c r="H1279" s="274" t="s">
        <v>914</v>
      </c>
      <c r="I1279" s="274" t="s">
        <v>9302</v>
      </c>
      <c r="J1279" s="274" t="s">
        <v>274</v>
      </c>
      <c r="K1279" s="274" t="s">
        <v>9303</v>
      </c>
      <c r="L1279" s="274" t="s">
        <v>984</v>
      </c>
      <c r="M1279" s="274" t="s">
        <v>9304</v>
      </c>
      <c r="N1279" s="274" t="s">
        <v>984</v>
      </c>
      <c r="O1279" s="274" t="s">
        <v>873</v>
      </c>
      <c r="P1279" s="274" t="s">
        <v>9305</v>
      </c>
      <c r="Q1279" s="274" t="s">
        <v>313</v>
      </c>
      <c r="R1279" s="274" t="s">
        <v>268</v>
      </c>
      <c r="S1279" s="274" t="s">
        <v>268</v>
      </c>
      <c r="T1279" s="274" t="s">
        <v>268</v>
      </c>
      <c r="U1279" s="274" t="s">
        <v>268</v>
      </c>
      <c r="V1279" s="274" t="s">
        <v>268</v>
      </c>
      <c r="W1279" s="274" t="s">
        <v>9306</v>
      </c>
      <c r="X1279" s="274" t="s">
        <v>9307</v>
      </c>
      <c r="Y1279" s="274" t="s">
        <v>268</v>
      </c>
      <c r="Z1279" s="274" t="s">
        <v>268</v>
      </c>
      <c r="AA1279" s="274" t="s">
        <v>268</v>
      </c>
      <c r="AB1279" s="274" t="s">
        <v>268</v>
      </c>
      <c r="AC1279" s="274" t="s">
        <v>268</v>
      </c>
      <c r="AD1279" s="274" t="s">
        <v>268</v>
      </c>
      <c r="AE1279" s="274" t="s">
        <v>287</v>
      </c>
      <c r="AF1279" s="274" t="s">
        <v>1811</v>
      </c>
      <c r="AG1279" s="274" t="s">
        <v>875</v>
      </c>
      <c r="AH1279" s="274" t="s">
        <v>380</v>
      </c>
      <c r="AI1279" s="274" t="s">
        <v>9308</v>
      </c>
      <c r="AJ1279" s="274" t="s">
        <v>268</v>
      </c>
      <c r="AK1279" s="274" t="s">
        <v>377</v>
      </c>
      <c r="AL1279" s="274" t="s">
        <v>268</v>
      </c>
      <c r="AM1279" s="274" t="s">
        <v>353</v>
      </c>
      <c r="AN1279" s="274" t="s">
        <v>268</v>
      </c>
      <c r="AO1279" s="274" t="s">
        <v>268</v>
      </c>
      <c r="AP1279" s="274" t="s">
        <v>268</v>
      </c>
      <c r="AQ1279" s="274" t="s">
        <v>268</v>
      </c>
      <c r="AR1279" s="274" t="s">
        <v>268</v>
      </c>
      <c r="AS1279" s="274" t="s">
        <v>268</v>
      </c>
      <c r="AT1279" s="274" t="s">
        <v>268</v>
      </c>
      <c r="AU1279" s="274" t="s">
        <v>268</v>
      </c>
      <c r="AV1279" s="274" t="s">
        <v>268</v>
      </c>
      <c r="AW1279" s="274" t="s">
        <v>268</v>
      </c>
      <c r="AX1279" s="274" t="s">
        <v>268</v>
      </c>
      <c r="AY1279" s="274" t="s">
        <v>268</v>
      </c>
      <c r="AZ1279" s="274" t="s">
        <v>268</v>
      </c>
      <c r="BA1279" s="274" t="s">
        <v>268</v>
      </c>
      <c r="BB1279" s="274" t="s">
        <v>268</v>
      </c>
      <c r="BC1279" s="274" t="s">
        <v>268</v>
      </c>
      <c r="BD1279" s="274" t="s">
        <v>268</v>
      </c>
      <c r="BE1279" s="274" t="s">
        <v>268</v>
      </c>
      <c r="BF1279" s="274" t="s">
        <v>268</v>
      </c>
      <c r="BG1279" s="274" t="s">
        <v>268</v>
      </c>
      <c r="BH1279" s="274" t="s">
        <v>268</v>
      </c>
      <c r="BI1279" s="274" t="s">
        <v>268</v>
      </c>
      <c r="BJ1279" s="274" t="s">
        <v>268</v>
      </c>
      <c r="BK1279" s="274" t="s">
        <v>268</v>
      </c>
      <c r="BL1279" s="274" t="s">
        <v>268</v>
      </c>
      <c r="BM1279" s="274" t="s">
        <v>268</v>
      </c>
      <c r="BN1279" s="274" t="s">
        <v>268</v>
      </c>
      <c r="BO1279" s="274" t="s">
        <v>268</v>
      </c>
      <c r="BP1279" s="274" t="s">
        <v>268</v>
      </c>
      <c r="BQ1279" s="274" t="s">
        <v>268</v>
      </c>
      <c r="BR1279" s="274" t="s">
        <v>268</v>
      </c>
      <c r="BS1279" s="274" t="s">
        <v>268</v>
      </c>
      <c r="BT1279" s="274" t="s">
        <v>268</v>
      </c>
      <c r="BU1279" s="274" t="s">
        <v>268</v>
      </c>
      <c r="BV1279" s="274" t="s">
        <v>268</v>
      </c>
      <c r="BW1279" s="274" t="s">
        <v>268</v>
      </c>
      <c r="BX1279" s="274" t="s">
        <v>268</v>
      </c>
      <c r="BY1279" s="295">
        <v>36</v>
      </c>
      <c r="BZ1279" s="295">
        <v>36</v>
      </c>
      <c r="CA1279" s="298" t="s">
        <v>142</v>
      </c>
      <c r="CB1279" s="297">
        <v>123</v>
      </c>
      <c r="CC1279" s="284">
        <f t="shared" si="78"/>
        <v>0</v>
      </c>
      <c r="CD1279" s="295">
        <f t="shared" si="79"/>
        <v>36</v>
      </c>
      <c r="CE1279" s="284">
        <f t="shared" si="80"/>
        <v>1</v>
      </c>
      <c r="CF1279" s="295">
        <f t="shared" si="81"/>
        <v>0</v>
      </c>
      <c r="CG1279" s="274" t="s">
        <v>1817</v>
      </c>
      <c r="CH1279" s="274" t="s">
        <v>268</v>
      </c>
      <c r="CI1279" s="274" t="s">
        <v>268</v>
      </c>
      <c r="CJ1279" s="298" t="s">
        <v>282</v>
      </c>
      <c r="CK1279" s="297">
        <v>4</v>
      </c>
      <c r="CL1279" s="274" t="s">
        <v>268</v>
      </c>
      <c r="CM1279" s="274" t="s">
        <v>268</v>
      </c>
      <c r="CN1279" s="274" t="s">
        <v>268</v>
      </c>
      <c r="CO1279" s="274" t="s">
        <v>268</v>
      </c>
      <c r="CP1279" s="274" t="s">
        <v>268</v>
      </c>
      <c r="CQ1279" s="274" t="s">
        <v>268</v>
      </c>
      <c r="CR1279" s="274" t="s">
        <v>877</v>
      </c>
      <c r="CS1279" s="274">
        <v>19.079999999999998</v>
      </c>
      <c r="CT1279" s="274" t="s">
        <v>268</v>
      </c>
      <c r="CU1279" s="274">
        <v>19.079999999999998</v>
      </c>
      <c r="CV1279" s="274">
        <v>365</v>
      </c>
      <c r="CW1279" s="274" t="s">
        <v>878</v>
      </c>
      <c r="CX1279" s="274" t="s">
        <v>835</v>
      </c>
      <c r="CY1279" s="274" t="s">
        <v>836</v>
      </c>
      <c r="CZ1279" s="274" t="s">
        <v>837</v>
      </c>
      <c r="DA1279" s="274" t="s">
        <v>268</v>
      </c>
      <c r="DB1279" s="274" t="s">
        <v>268</v>
      </c>
      <c r="DC1279" s="274" t="s">
        <v>268</v>
      </c>
      <c r="DD1279" s="274" t="s">
        <v>268</v>
      </c>
      <c r="DE1279" s="274" t="s">
        <v>268</v>
      </c>
      <c r="DF1279" s="274" t="s">
        <v>268</v>
      </c>
      <c r="DG1279" s="299">
        <f>IFERROR(IF(CA1279="D",IF(CK1279="A dispo.",CD1279*VLOOKUP('DATI INPUT'!$F$27,TARIFFE_UD,2,FALSE),CD1279*VLOOKUP(CK1279,TARIFFE_UD,2,FALSE)),CD1279*VLOOKUP(CB1279-100,TARIFFE_UND,2,FALSE)),0)</f>
        <v>30.62208208627078</v>
      </c>
      <c r="DH1279" s="299">
        <f>IFERROR(IF(CA1279="D",IF(CK1279="A dispo.",CF1279*VLOOKUP('DATI INPUT'!$F$27,TARIFFE_UD,3,FALSE),CF1279*VLOOKUP(CK1279,TARIFFE_UD,3,FALSE)),CF1279*VLOOKUP(CB1279-100,TARIFFE_UND,3,FALSE)),0)</f>
        <v>0</v>
      </c>
    </row>
    <row r="1280" spans="1:112" hidden="1" x14ac:dyDescent="0.25">
      <c r="A1280" s="274" t="s">
        <v>9311</v>
      </c>
      <c r="B1280" s="274" t="s">
        <v>1788</v>
      </c>
      <c r="C1280" s="274" t="s">
        <v>9312</v>
      </c>
      <c r="D1280" s="274" t="s">
        <v>9313</v>
      </c>
      <c r="E1280" s="274" t="s">
        <v>268</v>
      </c>
      <c r="F1280" s="274" t="s">
        <v>156</v>
      </c>
      <c r="G1280" s="274" t="s">
        <v>9314</v>
      </c>
      <c r="H1280" s="274" t="s">
        <v>9315</v>
      </c>
      <c r="I1280" s="274" t="s">
        <v>9316</v>
      </c>
      <c r="J1280" s="274" t="s">
        <v>274</v>
      </c>
      <c r="K1280" s="274" t="s">
        <v>9317</v>
      </c>
      <c r="L1280" s="274" t="s">
        <v>1899</v>
      </c>
      <c r="M1280" s="274" t="s">
        <v>9318</v>
      </c>
      <c r="N1280" s="274" t="s">
        <v>1899</v>
      </c>
      <c r="O1280" s="274" t="s">
        <v>3333</v>
      </c>
      <c r="P1280" s="274" t="s">
        <v>9319</v>
      </c>
      <c r="Q1280" s="274" t="s">
        <v>343</v>
      </c>
      <c r="R1280" s="274" t="s">
        <v>268</v>
      </c>
      <c r="S1280" s="274" t="s">
        <v>268</v>
      </c>
      <c r="T1280" s="274" t="s">
        <v>268</v>
      </c>
      <c r="U1280" s="274" t="s">
        <v>268</v>
      </c>
      <c r="V1280" s="274" t="s">
        <v>268</v>
      </c>
      <c r="W1280" s="274" t="s">
        <v>9320</v>
      </c>
      <c r="X1280" s="274" t="s">
        <v>2241</v>
      </c>
      <c r="Y1280" s="274" t="s">
        <v>309</v>
      </c>
      <c r="Z1280" s="274" t="s">
        <v>268</v>
      </c>
      <c r="AA1280" s="274" t="s">
        <v>268</v>
      </c>
      <c r="AB1280" s="274" t="s">
        <v>268</v>
      </c>
      <c r="AC1280" s="274" t="s">
        <v>268</v>
      </c>
      <c r="AD1280" s="274" t="s">
        <v>268</v>
      </c>
      <c r="AE1280" s="274" t="s">
        <v>287</v>
      </c>
      <c r="AF1280" s="274" t="s">
        <v>1811</v>
      </c>
      <c r="AG1280" s="274" t="s">
        <v>875</v>
      </c>
      <c r="AH1280" s="274" t="s">
        <v>1848</v>
      </c>
      <c r="AI1280" s="274" t="s">
        <v>4799</v>
      </c>
      <c r="AJ1280" s="274" t="s">
        <v>268</v>
      </c>
      <c r="AK1280" s="274" t="s">
        <v>693</v>
      </c>
      <c r="AL1280" s="274" t="s">
        <v>268</v>
      </c>
      <c r="AM1280" s="274" t="s">
        <v>268</v>
      </c>
      <c r="AN1280" s="274" t="s">
        <v>268</v>
      </c>
      <c r="AO1280" s="274" t="s">
        <v>268</v>
      </c>
      <c r="AP1280" s="274" t="s">
        <v>268</v>
      </c>
      <c r="AQ1280" s="274" t="s">
        <v>268</v>
      </c>
      <c r="AR1280" s="274" t="s">
        <v>268</v>
      </c>
      <c r="AS1280" s="274" t="s">
        <v>268</v>
      </c>
      <c r="AT1280" s="274" t="s">
        <v>268</v>
      </c>
      <c r="AU1280" s="274" t="s">
        <v>268</v>
      </c>
      <c r="AV1280" s="274" t="s">
        <v>268</v>
      </c>
      <c r="AW1280" s="274" t="s">
        <v>268</v>
      </c>
      <c r="AX1280" s="274" t="s">
        <v>268</v>
      </c>
      <c r="AY1280" s="274" t="s">
        <v>268</v>
      </c>
      <c r="AZ1280" s="274" t="s">
        <v>268</v>
      </c>
      <c r="BA1280" s="274" t="s">
        <v>268</v>
      </c>
      <c r="BB1280" s="274" t="s">
        <v>268</v>
      </c>
      <c r="BC1280" s="274" t="s">
        <v>268</v>
      </c>
      <c r="BD1280" s="274" t="s">
        <v>268</v>
      </c>
      <c r="BE1280" s="274" t="s">
        <v>268</v>
      </c>
      <c r="BF1280" s="274" t="s">
        <v>268</v>
      </c>
      <c r="BG1280" s="274" t="s">
        <v>268</v>
      </c>
      <c r="BH1280" s="274" t="s">
        <v>268</v>
      </c>
      <c r="BI1280" s="274" t="s">
        <v>268</v>
      </c>
      <c r="BJ1280" s="274" t="s">
        <v>268</v>
      </c>
      <c r="BK1280" s="274" t="s">
        <v>268</v>
      </c>
      <c r="BL1280" s="274" t="s">
        <v>268</v>
      </c>
      <c r="BM1280" s="274" t="s">
        <v>268</v>
      </c>
      <c r="BN1280" s="274" t="s">
        <v>268</v>
      </c>
      <c r="BO1280" s="274" t="s">
        <v>268</v>
      </c>
      <c r="BP1280" s="274" t="s">
        <v>268</v>
      </c>
      <c r="BQ1280" s="274" t="s">
        <v>268</v>
      </c>
      <c r="BR1280" s="274" t="s">
        <v>268</v>
      </c>
      <c r="BS1280" s="274" t="s">
        <v>268</v>
      </c>
      <c r="BT1280" s="274" t="s">
        <v>268</v>
      </c>
      <c r="BU1280" s="274" t="s">
        <v>268</v>
      </c>
      <c r="BV1280" s="274" t="s">
        <v>268</v>
      </c>
      <c r="BW1280" s="274" t="s">
        <v>268</v>
      </c>
      <c r="BX1280" s="274" t="s">
        <v>268</v>
      </c>
      <c r="BY1280" s="295">
        <v>23</v>
      </c>
      <c r="BZ1280" s="295">
        <v>23</v>
      </c>
      <c r="CA1280" s="298" t="s">
        <v>142</v>
      </c>
      <c r="CB1280" s="297">
        <v>123</v>
      </c>
      <c r="CC1280" s="284">
        <f t="shared" si="78"/>
        <v>0</v>
      </c>
      <c r="CD1280" s="295">
        <f t="shared" si="79"/>
        <v>23</v>
      </c>
      <c r="CE1280" s="284">
        <f t="shared" si="80"/>
        <v>1</v>
      </c>
      <c r="CF1280" s="295">
        <f t="shared" si="81"/>
        <v>0</v>
      </c>
      <c r="CG1280" s="274" t="s">
        <v>1817</v>
      </c>
      <c r="CH1280" s="274" t="s">
        <v>268</v>
      </c>
      <c r="CI1280" s="274" t="s">
        <v>268</v>
      </c>
      <c r="CJ1280" s="298" t="s">
        <v>268</v>
      </c>
      <c r="CK1280" s="298" t="s">
        <v>736</v>
      </c>
      <c r="CL1280" s="274" t="s">
        <v>268</v>
      </c>
      <c r="CM1280" s="274" t="s">
        <v>268</v>
      </c>
      <c r="CN1280" s="274" t="s">
        <v>268</v>
      </c>
      <c r="CO1280" s="274" t="s">
        <v>268</v>
      </c>
      <c r="CP1280" s="274" t="s">
        <v>268</v>
      </c>
      <c r="CQ1280" s="274" t="s">
        <v>268</v>
      </c>
      <c r="CR1280" s="274" t="s">
        <v>877</v>
      </c>
      <c r="CS1280" s="274">
        <v>11.27</v>
      </c>
      <c r="CT1280" s="274" t="s">
        <v>268</v>
      </c>
      <c r="CU1280" s="274">
        <v>11.27</v>
      </c>
      <c r="CV1280" s="274">
        <v>365</v>
      </c>
      <c r="CW1280" s="274" t="s">
        <v>878</v>
      </c>
      <c r="CX1280" s="274" t="s">
        <v>835</v>
      </c>
      <c r="CY1280" s="274" t="s">
        <v>836</v>
      </c>
      <c r="CZ1280" s="274" t="s">
        <v>837</v>
      </c>
      <c r="DA1280" s="274" t="s">
        <v>268</v>
      </c>
      <c r="DB1280" s="274" t="s">
        <v>268</v>
      </c>
      <c r="DC1280" s="274" t="s">
        <v>268</v>
      </c>
      <c r="DD1280" s="274" t="s">
        <v>268</v>
      </c>
      <c r="DE1280" s="274" t="s">
        <v>268</v>
      </c>
      <c r="DF1280" s="274" t="s">
        <v>268</v>
      </c>
      <c r="DG1280" s="299">
        <f>IFERROR(IF(CA1280="D",IF(CK1280="A dispo.",CD1280*VLOOKUP('DATI INPUT'!$F$27,TARIFFE_UD,2,FALSE),CD1280*VLOOKUP(CK1280,TARIFFE_UD,2,FALSE)),CD1280*VLOOKUP(CB1280-100,TARIFFE_UND,2,FALSE)),0)</f>
        <v>18.214859172005891</v>
      </c>
      <c r="DH1280" s="299">
        <f>IFERROR(IF(CA1280="D",IF(CK1280="A dispo.",CF1280*VLOOKUP('DATI INPUT'!$F$27,TARIFFE_UD,3,FALSE),CF1280*VLOOKUP(CK1280,TARIFFE_UD,3,FALSE)),CF1280*VLOOKUP(CB1280-100,TARIFFE_UND,3,FALSE)),0)</f>
        <v>0</v>
      </c>
    </row>
    <row r="1281" spans="1:112" hidden="1" x14ac:dyDescent="0.25">
      <c r="A1281" s="274" t="s">
        <v>9321</v>
      </c>
      <c r="B1281" s="274" t="s">
        <v>1788</v>
      </c>
      <c r="C1281" s="274" t="s">
        <v>9322</v>
      </c>
      <c r="D1281" s="274" t="s">
        <v>9313</v>
      </c>
      <c r="E1281" s="274" t="s">
        <v>268</v>
      </c>
      <c r="F1281" s="274" t="s">
        <v>156</v>
      </c>
      <c r="G1281" s="274" t="s">
        <v>9314</v>
      </c>
      <c r="H1281" s="274" t="s">
        <v>9315</v>
      </c>
      <c r="I1281" s="274" t="s">
        <v>9316</v>
      </c>
      <c r="J1281" s="274" t="s">
        <v>274</v>
      </c>
      <c r="K1281" s="274" t="s">
        <v>9317</v>
      </c>
      <c r="L1281" s="274" t="s">
        <v>1899</v>
      </c>
      <c r="M1281" s="274" t="s">
        <v>9318</v>
      </c>
      <c r="N1281" s="274" t="s">
        <v>1899</v>
      </c>
      <c r="O1281" s="274" t="s">
        <v>3333</v>
      </c>
      <c r="P1281" s="274" t="s">
        <v>9319</v>
      </c>
      <c r="Q1281" s="274" t="s">
        <v>343</v>
      </c>
      <c r="R1281" s="274" t="s">
        <v>268</v>
      </c>
      <c r="S1281" s="274" t="s">
        <v>268</v>
      </c>
      <c r="T1281" s="274" t="s">
        <v>268</v>
      </c>
      <c r="U1281" s="274" t="s">
        <v>268</v>
      </c>
      <c r="V1281" s="274" t="s">
        <v>268</v>
      </c>
      <c r="W1281" s="274" t="s">
        <v>9320</v>
      </c>
      <c r="X1281" s="274" t="s">
        <v>2241</v>
      </c>
      <c r="Y1281" s="274" t="s">
        <v>309</v>
      </c>
      <c r="Z1281" s="274" t="s">
        <v>268</v>
      </c>
      <c r="AA1281" s="274" t="s">
        <v>268</v>
      </c>
      <c r="AB1281" s="274" t="s">
        <v>268</v>
      </c>
      <c r="AC1281" s="274" t="s">
        <v>268</v>
      </c>
      <c r="AD1281" s="274" t="s">
        <v>268</v>
      </c>
      <c r="AE1281" s="274" t="s">
        <v>287</v>
      </c>
      <c r="AF1281" s="274" t="s">
        <v>1811</v>
      </c>
      <c r="AG1281" s="274" t="s">
        <v>875</v>
      </c>
      <c r="AH1281" s="274" t="s">
        <v>1848</v>
      </c>
      <c r="AI1281" s="274" t="s">
        <v>4799</v>
      </c>
      <c r="AJ1281" s="274" t="s">
        <v>268</v>
      </c>
      <c r="AK1281" s="274" t="s">
        <v>396</v>
      </c>
      <c r="AL1281" s="274" t="s">
        <v>268</v>
      </c>
      <c r="AM1281" s="274" t="s">
        <v>268</v>
      </c>
      <c r="AN1281" s="274" t="s">
        <v>268</v>
      </c>
      <c r="AO1281" s="274" t="s">
        <v>268</v>
      </c>
      <c r="AP1281" s="274" t="s">
        <v>268</v>
      </c>
      <c r="AQ1281" s="274" t="s">
        <v>268</v>
      </c>
      <c r="AR1281" s="274" t="s">
        <v>268</v>
      </c>
      <c r="AS1281" s="274" t="s">
        <v>268</v>
      </c>
      <c r="AT1281" s="274" t="s">
        <v>268</v>
      </c>
      <c r="AU1281" s="274" t="s">
        <v>268</v>
      </c>
      <c r="AV1281" s="274" t="s">
        <v>268</v>
      </c>
      <c r="AW1281" s="274" t="s">
        <v>268</v>
      </c>
      <c r="AX1281" s="274" t="s">
        <v>268</v>
      </c>
      <c r="AY1281" s="274" t="s">
        <v>268</v>
      </c>
      <c r="AZ1281" s="274" t="s">
        <v>268</v>
      </c>
      <c r="BA1281" s="274" t="s">
        <v>268</v>
      </c>
      <c r="BB1281" s="274" t="s">
        <v>268</v>
      </c>
      <c r="BC1281" s="274" t="s">
        <v>268</v>
      </c>
      <c r="BD1281" s="274" t="s">
        <v>268</v>
      </c>
      <c r="BE1281" s="274" t="s">
        <v>268</v>
      </c>
      <c r="BF1281" s="274" t="s">
        <v>268</v>
      </c>
      <c r="BG1281" s="274" t="s">
        <v>268</v>
      </c>
      <c r="BH1281" s="274" t="s">
        <v>268</v>
      </c>
      <c r="BI1281" s="274" t="s">
        <v>268</v>
      </c>
      <c r="BJ1281" s="274" t="s">
        <v>268</v>
      </c>
      <c r="BK1281" s="274" t="s">
        <v>268</v>
      </c>
      <c r="BL1281" s="274" t="s">
        <v>268</v>
      </c>
      <c r="BM1281" s="274" t="s">
        <v>268</v>
      </c>
      <c r="BN1281" s="274" t="s">
        <v>268</v>
      </c>
      <c r="BO1281" s="274" t="s">
        <v>268</v>
      </c>
      <c r="BP1281" s="274" t="s">
        <v>268</v>
      </c>
      <c r="BQ1281" s="274" t="s">
        <v>268</v>
      </c>
      <c r="BR1281" s="274" t="s">
        <v>268</v>
      </c>
      <c r="BS1281" s="274" t="s">
        <v>268</v>
      </c>
      <c r="BT1281" s="274" t="s">
        <v>268</v>
      </c>
      <c r="BU1281" s="274" t="s">
        <v>268</v>
      </c>
      <c r="BV1281" s="274" t="s">
        <v>268</v>
      </c>
      <c r="BW1281" s="274" t="s">
        <v>268</v>
      </c>
      <c r="BX1281" s="274" t="s">
        <v>268</v>
      </c>
      <c r="BY1281" s="295">
        <v>57</v>
      </c>
      <c r="BZ1281" s="295">
        <v>57</v>
      </c>
      <c r="CA1281" s="298" t="s">
        <v>142</v>
      </c>
      <c r="CB1281" s="297">
        <v>122</v>
      </c>
      <c r="CC1281" s="284">
        <f t="shared" si="78"/>
        <v>0</v>
      </c>
      <c r="CD1281" s="295">
        <f t="shared" si="79"/>
        <v>57</v>
      </c>
      <c r="CE1281" s="284">
        <f t="shared" si="80"/>
        <v>0</v>
      </c>
      <c r="CF1281" s="295">
        <f t="shared" si="81"/>
        <v>1</v>
      </c>
      <c r="CG1281" s="274" t="s">
        <v>876</v>
      </c>
      <c r="CH1281" s="274" t="s">
        <v>268</v>
      </c>
      <c r="CI1281" s="274" t="s">
        <v>268</v>
      </c>
      <c r="CJ1281" s="298" t="s">
        <v>268</v>
      </c>
      <c r="CK1281" s="298" t="s">
        <v>736</v>
      </c>
      <c r="CL1281" s="274" t="s">
        <v>268</v>
      </c>
      <c r="CM1281" s="274" t="s">
        <v>268</v>
      </c>
      <c r="CN1281" s="274" t="s">
        <v>268</v>
      </c>
      <c r="CO1281" s="274" t="s">
        <v>268</v>
      </c>
      <c r="CP1281" s="274" t="s">
        <v>268</v>
      </c>
      <c r="CQ1281" s="274" t="s">
        <v>268</v>
      </c>
      <c r="CR1281" s="274" t="s">
        <v>877</v>
      </c>
      <c r="CS1281" s="274">
        <v>80.489999999999995</v>
      </c>
      <c r="CT1281" s="274" t="s">
        <v>268</v>
      </c>
      <c r="CU1281" s="274">
        <v>80.489999999999995</v>
      </c>
      <c r="CV1281" s="274">
        <v>365</v>
      </c>
      <c r="CW1281" s="274" t="s">
        <v>878</v>
      </c>
      <c r="CX1281" s="274" t="s">
        <v>835</v>
      </c>
      <c r="CY1281" s="274" t="s">
        <v>836</v>
      </c>
      <c r="CZ1281" s="274" t="s">
        <v>837</v>
      </c>
      <c r="DA1281" s="274" t="s">
        <v>268</v>
      </c>
      <c r="DB1281" s="274" t="s">
        <v>268</v>
      </c>
      <c r="DC1281" s="274" t="s">
        <v>268</v>
      </c>
      <c r="DD1281" s="274" t="s">
        <v>268</v>
      </c>
      <c r="DE1281" s="274" t="s">
        <v>268</v>
      </c>
      <c r="DF1281" s="274" t="s">
        <v>268</v>
      </c>
      <c r="DG1281" s="299">
        <f>IFERROR(IF(CA1281="D",IF(CK1281="A dispo.",CD1281*VLOOKUP('DATI INPUT'!$F$27,TARIFFE_UD,2,FALSE),CD1281*VLOOKUP(CK1281,TARIFFE_UD,2,FALSE)),CD1281*VLOOKUP(CB1281-100,TARIFFE_UND,2,FALSE)),0)</f>
        <v>45.141172730623296</v>
      </c>
      <c r="DH1281" s="299">
        <f>IFERROR(IF(CA1281="D",IF(CK1281="A dispo.",CF1281*VLOOKUP('DATI INPUT'!$F$27,TARIFFE_UD,3,FALSE),CF1281*VLOOKUP(CK1281,TARIFFE_UD,3,FALSE)),CF1281*VLOOKUP(CB1281-100,TARIFFE_UND,3,FALSE)),0)</f>
        <v>60.367780403072892</v>
      </c>
    </row>
    <row r="1282" spans="1:112" x14ac:dyDescent="0.25">
      <c r="A1282" s="274" t="s">
        <v>9323</v>
      </c>
      <c r="B1282" s="274" t="s">
        <v>6276</v>
      </c>
      <c r="C1282" s="274" t="s">
        <v>9324</v>
      </c>
      <c r="D1282" s="274" t="s">
        <v>6278</v>
      </c>
      <c r="E1282" s="274" t="s">
        <v>268</v>
      </c>
      <c r="F1282" s="274" t="s">
        <v>156</v>
      </c>
      <c r="G1282" s="274" t="s">
        <v>6279</v>
      </c>
      <c r="H1282" s="274" t="s">
        <v>6207</v>
      </c>
      <c r="I1282" s="274" t="s">
        <v>5221</v>
      </c>
      <c r="J1282" s="274" t="s">
        <v>274</v>
      </c>
      <c r="K1282" s="274" t="s">
        <v>6280</v>
      </c>
      <c r="L1282" s="274" t="s">
        <v>960</v>
      </c>
      <c r="M1282" s="274" t="s">
        <v>6281</v>
      </c>
      <c r="N1282" s="274" t="s">
        <v>984</v>
      </c>
      <c r="O1282" s="274" t="s">
        <v>873</v>
      </c>
      <c r="P1282" s="274" t="s">
        <v>3488</v>
      </c>
      <c r="Q1282" s="274" t="s">
        <v>269</v>
      </c>
      <c r="R1282" s="274" t="s">
        <v>268</v>
      </c>
      <c r="S1282" s="274" t="s">
        <v>268</v>
      </c>
      <c r="T1282" s="274" t="s">
        <v>268</v>
      </c>
      <c r="U1282" s="274" t="s">
        <v>268</v>
      </c>
      <c r="V1282" s="274" t="s">
        <v>268</v>
      </c>
      <c r="W1282" s="274" t="s">
        <v>1741</v>
      </c>
      <c r="X1282" s="274" t="s">
        <v>613</v>
      </c>
      <c r="Y1282" s="274" t="s">
        <v>268</v>
      </c>
      <c r="Z1282" s="274" t="s">
        <v>268</v>
      </c>
      <c r="AA1282" s="274" t="s">
        <v>268</v>
      </c>
      <c r="AB1282" s="274" t="s">
        <v>268</v>
      </c>
      <c r="AC1282" s="274" t="s">
        <v>268</v>
      </c>
      <c r="AD1282" s="274" t="s">
        <v>268</v>
      </c>
      <c r="AE1282" s="274" t="s">
        <v>287</v>
      </c>
      <c r="AF1282" s="274" t="s">
        <v>1811</v>
      </c>
      <c r="AG1282" s="274" t="s">
        <v>875</v>
      </c>
      <c r="AH1282" s="274" t="s">
        <v>1831</v>
      </c>
      <c r="AI1282" s="274" t="s">
        <v>9282</v>
      </c>
      <c r="AJ1282" s="274" t="s">
        <v>268</v>
      </c>
      <c r="AK1282" s="274" t="s">
        <v>366</v>
      </c>
      <c r="AL1282" s="274" t="s">
        <v>268</v>
      </c>
      <c r="AM1282" s="274" t="s">
        <v>353</v>
      </c>
      <c r="AN1282" s="274" t="s">
        <v>268</v>
      </c>
      <c r="AO1282" s="274" t="s">
        <v>268</v>
      </c>
      <c r="AP1282" s="274" t="s">
        <v>268</v>
      </c>
      <c r="AQ1282" s="274" t="s">
        <v>268</v>
      </c>
      <c r="AR1282" s="274" t="s">
        <v>268</v>
      </c>
      <c r="AS1282" s="274" t="s">
        <v>268</v>
      </c>
      <c r="AT1282" s="274" t="s">
        <v>268</v>
      </c>
      <c r="AU1282" s="274" t="s">
        <v>268</v>
      </c>
      <c r="AV1282" s="274" t="s">
        <v>268</v>
      </c>
      <c r="AW1282" s="274" t="s">
        <v>268</v>
      </c>
      <c r="AX1282" s="274" t="s">
        <v>268</v>
      </c>
      <c r="AY1282" s="274" t="s">
        <v>268</v>
      </c>
      <c r="AZ1282" s="274" t="s">
        <v>268</v>
      </c>
      <c r="BA1282" s="274" t="s">
        <v>268</v>
      </c>
      <c r="BB1282" s="274" t="s">
        <v>268</v>
      </c>
      <c r="BC1282" s="274" t="s">
        <v>268</v>
      </c>
      <c r="BD1282" s="274" t="s">
        <v>268</v>
      </c>
      <c r="BE1282" s="274" t="s">
        <v>268</v>
      </c>
      <c r="BF1282" s="274" t="s">
        <v>268</v>
      </c>
      <c r="BG1282" s="274" t="s">
        <v>268</v>
      </c>
      <c r="BH1282" s="274" t="s">
        <v>268</v>
      </c>
      <c r="BI1282" s="274" t="s">
        <v>268</v>
      </c>
      <c r="BJ1282" s="274" t="s">
        <v>268</v>
      </c>
      <c r="BK1282" s="274" t="s">
        <v>268</v>
      </c>
      <c r="BL1282" s="274" t="s">
        <v>268</v>
      </c>
      <c r="BM1282" s="274" t="s">
        <v>268</v>
      </c>
      <c r="BN1282" s="274" t="s">
        <v>268</v>
      </c>
      <c r="BO1282" s="274" t="s">
        <v>268</v>
      </c>
      <c r="BP1282" s="274" t="s">
        <v>268</v>
      </c>
      <c r="BQ1282" s="274" t="s">
        <v>268</v>
      </c>
      <c r="BR1282" s="274" t="s">
        <v>268</v>
      </c>
      <c r="BS1282" s="274" t="s">
        <v>268</v>
      </c>
      <c r="BT1282" s="274" t="s">
        <v>268</v>
      </c>
      <c r="BU1282" s="274" t="s">
        <v>268</v>
      </c>
      <c r="BV1282" s="274" t="s">
        <v>268</v>
      </c>
      <c r="BW1282" s="274" t="s">
        <v>268</v>
      </c>
      <c r="BX1282" s="274" t="s">
        <v>268</v>
      </c>
      <c r="BY1282" s="295">
        <v>36</v>
      </c>
      <c r="BZ1282" s="295">
        <v>36</v>
      </c>
      <c r="CA1282" s="298" t="s">
        <v>142</v>
      </c>
      <c r="CB1282" s="297">
        <v>123</v>
      </c>
      <c r="CC1282" s="284">
        <f t="shared" si="78"/>
        <v>0</v>
      </c>
      <c r="CD1282" s="295">
        <f t="shared" si="79"/>
        <v>36</v>
      </c>
      <c r="CE1282" s="284">
        <f t="shared" si="80"/>
        <v>1</v>
      </c>
      <c r="CF1282" s="295">
        <f t="shared" si="81"/>
        <v>0</v>
      </c>
      <c r="CG1282" s="274" t="s">
        <v>1817</v>
      </c>
      <c r="CH1282" s="274" t="s">
        <v>268</v>
      </c>
      <c r="CI1282" s="274" t="s">
        <v>268</v>
      </c>
      <c r="CJ1282" s="298" t="s">
        <v>280</v>
      </c>
      <c r="CK1282" s="297">
        <v>2</v>
      </c>
      <c r="CL1282" s="274" t="s">
        <v>268</v>
      </c>
      <c r="CM1282" s="274" t="s">
        <v>268</v>
      </c>
      <c r="CN1282" s="274" t="s">
        <v>268</v>
      </c>
      <c r="CO1282" s="274" t="s">
        <v>268</v>
      </c>
      <c r="CP1282" s="274" t="s">
        <v>268</v>
      </c>
      <c r="CQ1282" s="274" t="s">
        <v>268</v>
      </c>
      <c r="CR1282" s="274" t="s">
        <v>877</v>
      </c>
      <c r="CS1282" s="274">
        <v>16.2</v>
      </c>
      <c r="CT1282" s="274" t="s">
        <v>268</v>
      </c>
      <c r="CU1282" s="274">
        <v>16.2</v>
      </c>
      <c r="CV1282" s="274">
        <v>365</v>
      </c>
      <c r="CW1282" s="274" t="s">
        <v>878</v>
      </c>
      <c r="CX1282" s="274" t="s">
        <v>835</v>
      </c>
      <c r="CY1282" s="274" t="s">
        <v>836</v>
      </c>
      <c r="CZ1282" s="274" t="s">
        <v>837</v>
      </c>
      <c r="DA1282" s="274" t="s">
        <v>268</v>
      </c>
      <c r="DB1282" s="274" t="s">
        <v>268</v>
      </c>
      <c r="DC1282" s="274" t="s">
        <v>268</v>
      </c>
      <c r="DD1282" s="274" t="s">
        <v>268</v>
      </c>
      <c r="DE1282" s="274" t="s">
        <v>268</v>
      </c>
      <c r="DF1282" s="274" t="s">
        <v>268</v>
      </c>
      <c r="DG1282" s="299">
        <f>IFERROR(IF(CA1282="D",IF(CK1282="A dispo.",CD1282*VLOOKUP('DATI INPUT'!$F$27,TARIFFE_UD,2,FALSE),CD1282*VLOOKUP(CK1282,TARIFFE_UD,2,FALSE)),CD1282*VLOOKUP(CB1282-100,TARIFFE_UND,2,FALSE)),0)</f>
        <v>25.870379693573589</v>
      </c>
      <c r="DH1282" s="299">
        <f>IFERROR(IF(CA1282="D",IF(CK1282="A dispo.",CF1282*VLOOKUP('DATI INPUT'!$F$27,TARIFFE_UD,3,FALSE),CF1282*VLOOKUP(CK1282,TARIFFE_UD,3,FALSE)),CF1282*VLOOKUP(CB1282-100,TARIFFE_UND,3,FALSE)),0)</f>
        <v>0</v>
      </c>
    </row>
    <row r="1283" spans="1:112" x14ac:dyDescent="0.25">
      <c r="A1283" s="274" t="s">
        <v>9325</v>
      </c>
      <c r="B1283" s="274" t="s">
        <v>6276</v>
      </c>
      <c r="C1283" s="274" t="s">
        <v>9326</v>
      </c>
      <c r="D1283" s="274" t="s">
        <v>6278</v>
      </c>
      <c r="E1283" s="274" t="s">
        <v>268</v>
      </c>
      <c r="F1283" s="274" t="s">
        <v>156</v>
      </c>
      <c r="G1283" s="274" t="s">
        <v>6279</v>
      </c>
      <c r="H1283" s="274" t="s">
        <v>6207</v>
      </c>
      <c r="I1283" s="274" t="s">
        <v>5221</v>
      </c>
      <c r="J1283" s="274" t="s">
        <v>274</v>
      </c>
      <c r="K1283" s="274" t="s">
        <v>6280</v>
      </c>
      <c r="L1283" s="274" t="s">
        <v>960</v>
      </c>
      <c r="M1283" s="274" t="s">
        <v>6281</v>
      </c>
      <c r="N1283" s="274" t="s">
        <v>984</v>
      </c>
      <c r="O1283" s="274" t="s">
        <v>873</v>
      </c>
      <c r="P1283" s="274" t="s">
        <v>3488</v>
      </c>
      <c r="Q1283" s="274" t="s">
        <v>269</v>
      </c>
      <c r="R1283" s="274" t="s">
        <v>268</v>
      </c>
      <c r="S1283" s="274" t="s">
        <v>268</v>
      </c>
      <c r="T1283" s="274" t="s">
        <v>268</v>
      </c>
      <c r="U1283" s="274" t="s">
        <v>268</v>
      </c>
      <c r="V1283" s="274" t="s">
        <v>268</v>
      </c>
      <c r="W1283" s="274" t="s">
        <v>1741</v>
      </c>
      <c r="X1283" s="274" t="s">
        <v>613</v>
      </c>
      <c r="Y1283" s="274" t="s">
        <v>268</v>
      </c>
      <c r="Z1283" s="274" t="s">
        <v>268</v>
      </c>
      <c r="AA1283" s="274" t="s">
        <v>268</v>
      </c>
      <c r="AB1283" s="274" t="s">
        <v>268</v>
      </c>
      <c r="AC1283" s="274" t="s">
        <v>268</v>
      </c>
      <c r="AD1283" s="274" t="s">
        <v>268</v>
      </c>
      <c r="AE1283" s="274" t="s">
        <v>287</v>
      </c>
      <c r="AF1283" s="274" t="s">
        <v>1811</v>
      </c>
      <c r="AG1283" s="274" t="s">
        <v>875</v>
      </c>
      <c r="AH1283" s="274" t="s">
        <v>1831</v>
      </c>
      <c r="AI1283" s="274" t="s">
        <v>9282</v>
      </c>
      <c r="AJ1283" s="274" t="s">
        <v>268</v>
      </c>
      <c r="AK1283" s="274" t="s">
        <v>2086</v>
      </c>
      <c r="AL1283" s="274" t="s">
        <v>268</v>
      </c>
      <c r="AM1283" s="274" t="s">
        <v>353</v>
      </c>
      <c r="AN1283" s="274" t="s">
        <v>268</v>
      </c>
      <c r="AO1283" s="274" t="s">
        <v>268</v>
      </c>
      <c r="AP1283" s="274" t="s">
        <v>268</v>
      </c>
      <c r="AQ1283" s="274" t="s">
        <v>268</v>
      </c>
      <c r="AR1283" s="274" t="s">
        <v>268</v>
      </c>
      <c r="AS1283" s="274" t="s">
        <v>268</v>
      </c>
      <c r="AT1283" s="274" t="s">
        <v>268</v>
      </c>
      <c r="AU1283" s="274" t="s">
        <v>268</v>
      </c>
      <c r="AV1283" s="274" t="s">
        <v>268</v>
      </c>
      <c r="AW1283" s="274" t="s">
        <v>268</v>
      </c>
      <c r="AX1283" s="274" t="s">
        <v>268</v>
      </c>
      <c r="AY1283" s="274" t="s">
        <v>268</v>
      </c>
      <c r="AZ1283" s="274" t="s">
        <v>268</v>
      </c>
      <c r="BA1283" s="274" t="s">
        <v>268</v>
      </c>
      <c r="BB1283" s="274" t="s">
        <v>268</v>
      </c>
      <c r="BC1283" s="274" t="s">
        <v>268</v>
      </c>
      <c r="BD1283" s="274" t="s">
        <v>268</v>
      </c>
      <c r="BE1283" s="274" t="s">
        <v>268</v>
      </c>
      <c r="BF1283" s="274" t="s">
        <v>268</v>
      </c>
      <c r="BG1283" s="274" t="s">
        <v>268</v>
      </c>
      <c r="BH1283" s="274" t="s">
        <v>268</v>
      </c>
      <c r="BI1283" s="274" t="s">
        <v>268</v>
      </c>
      <c r="BJ1283" s="274" t="s">
        <v>268</v>
      </c>
      <c r="BK1283" s="274" t="s">
        <v>268</v>
      </c>
      <c r="BL1283" s="274" t="s">
        <v>268</v>
      </c>
      <c r="BM1283" s="274" t="s">
        <v>268</v>
      </c>
      <c r="BN1283" s="274" t="s">
        <v>268</v>
      </c>
      <c r="BO1283" s="274" t="s">
        <v>268</v>
      </c>
      <c r="BP1283" s="274" t="s">
        <v>268</v>
      </c>
      <c r="BQ1283" s="274" t="s">
        <v>268</v>
      </c>
      <c r="BR1283" s="274" t="s">
        <v>268</v>
      </c>
      <c r="BS1283" s="274" t="s">
        <v>268</v>
      </c>
      <c r="BT1283" s="274" t="s">
        <v>268</v>
      </c>
      <c r="BU1283" s="274" t="s">
        <v>268</v>
      </c>
      <c r="BV1283" s="274" t="s">
        <v>268</v>
      </c>
      <c r="BW1283" s="274" t="s">
        <v>268</v>
      </c>
      <c r="BX1283" s="274" t="s">
        <v>268</v>
      </c>
      <c r="BY1283" s="295">
        <v>36</v>
      </c>
      <c r="BZ1283" s="295">
        <v>36</v>
      </c>
      <c r="CA1283" s="298" t="s">
        <v>142</v>
      </c>
      <c r="CB1283" s="297">
        <v>123</v>
      </c>
      <c r="CC1283" s="284">
        <f t="shared" ref="CC1283:CC1346" si="82">IF(IFERROR(VLOOKUP(CG1283,Rid_ud,2,FALSE),0)+IFERROR(VLOOKUP(CL1283,rid,2,FALSE),0)+IFERROR(VLOOKUP(CM1283,rid,2,FALSE),0)&gt;1,1,IFERROR(VLOOKUP(CG1283,Rid_ud,2,FALSE),0)+IFERROR(VLOOKUP(CL1283,rid,2,FALSE),0)+IFERROR(VLOOKUP(CM1283,rid,2,FALSE),0))</f>
        <v>0</v>
      </c>
      <c r="CD1283" s="295">
        <f t="shared" ref="CD1283:CD1346" si="83">(BZ1283-(BZ1283*CC1283))/365*CV1283</f>
        <v>36</v>
      </c>
      <c r="CE1283" s="284">
        <f t="shared" ref="CE1283:CE1346" si="84">IF(IFERROR(VLOOKUP(CG1283,Rid_ud,3,FALSE),0)+IFERROR(VLOOKUP(CL1283,rid,3,FALSE),0)+IFERROR(VLOOKUP(CM1283,rid,3,FALSE),0)&gt;1,1,IFERROR(VLOOKUP(CG1283,Rid_ud,3,FALSE),0)+IFERROR(VLOOKUP(CL1283,rid,3,FALSE),0)+IFERROR(VLOOKUP(CM1283,rid,3,FALSE),0))</f>
        <v>1</v>
      </c>
      <c r="CF1283" s="295">
        <f t="shared" ref="CF1283:CF1346" si="85">(IF(CA1283="D",1-(1*CE1283),BZ1283-(BZ1283*CE1283)))/365*CV1283</f>
        <v>0</v>
      </c>
      <c r="CG1283" s="274" t="s">
        <v>1817</v>
      </c>
      <c r="CH1283" s="274" t="s">
        <v>268</v>
      </c>
      <c r="CI1283" s="274" t="s">
        <v>268</v>
      </c>
      <c r="CJ1283" s="298" t="s">
        <v>280</v>
      </c>
      <c r="CK1283" s="297">
        <v>2</v>
      </c>
      <c r="CL1283" s="274" t="s">
        <v>268</v>
      </c>
      <c r="CM1283" s="274" t="s">
        <v>268</v>
      </c>
      <c r="CN1283" s="274" t="s">
        <v>268</v>
      </c>
      <c r="CO1283" s="274" t="s">
        <v>268</v>
      </c>
      <c r="CP1283" s="274" t="s">
        <v>268</v>
      </c>
      <c r="CQ1283" s="274" t="s">
        <v>268</v>
      </c>
      <c r="CR1283" s="274" t="s">
        <v>877</v>
      </c>
      <c r="CS1283" s="274">
        <v>16.2</v>
      </c>
      <c r="CT1283" s="274" t="s">
        <v>268</v>
      </c>
      <c r="CU1283" s="274">
        <v>16.2</v>
      </c>
      <c r="CV1283" s="274">
        <v>365</v>
      </c>
      <c r="CW1283" s="274" t="s">
        <v>878</v>
      </c>
      <c r="CX1283" s="274" t="s">
        <v>835</v>
      </c>
      <c r="CY1283" s="274" t="s">
        <v>836</v>
      </c>
      <c r="CZ1283" s="274" t="s">
        <v>837</v>
      </c>
      <c r="DA1283" s="274" t="s">
        <v>268</v>
      </c>
      <c r="DB1283" s="274" t="s">
        <v>268</v>
      </c>
      <c r="DC1283" s="274" t="s">
        <v>268</v>
      </c>
      <c r="DD1283" s="274" t="s">
        <v>268</v>
      </c>
      <c r="DE1283" s="274" t="s">
        <v>268</v>
      </c>
      <c r="DF1283" s="274" t="s">
        <v>268</v>
      </c>
      <c r="DG1283" s="299">
        <f>IFERROR(IF(CA1283="D",IF(CK1283="A dispo.",CD1283*VLOOKUP('DATI INPUT'!$F$27,TARIFFE_UD,2,FALSE),CD1283*VLOOKUP(CK1283,TARIFFE_UD,2,FALSE)),CD1283*VLOOKUP(CB1283-100,TARIFFE_UND,2,FALSE)),0)</f>
        <v>25.870379693573589</v>
      </c>
      <c r="DH1283" s="299">
        <f>IFERROR(IF(CA1283="D",IF(CK1283="A dispo.",CF1283*VLOOKUP('DATI INPUT'!$F$27,TARIFFE_UD,3,FALSE),CF1283*VLOOKUP(CK1283,TARIFFE_UD,3,FALSE)),CF1283*VLOOKUP(CB1283-100,TARIFFE_UND,3,FALSE)),0)</f>
        <v>0</v>
      </c>
    </row>
    <row r="1284" spans="1:112" hidden="1" x14ac:dyDescent="0.25">
      <c r="A1284" s="274" t="s">
        <v>9327</v>
      </c>
      <c r="B1284" s="274" t="s">
        <v>1182</v>
      </c>
      <c r="C1284" s="274" t="s">
        <v>9328</v>
      </c>
      <c r="D1284" s="274" t="s">
        <v>5740</v>
      </c>
      <c r="E1284" s="274" t="s">
        <v>268</v>
      </c>
      <c r="F1284" s="274" t="s">
        <v>156</v>
      </c>
      <c r="G1284" s="274" t="s">
        <v>5741</v>
      </c>
      <c r="H1284" s="274" t="s">
        <v>1372</v>
      </c>
      <c r="I1284" s="274" t="s">
        <v>5742</v>
      </c>
      <c r="J1284" s="274" t="s">
        <v>156</v>
      </c>
      <c r="K1284" s="274" t="s">
        <v>5743</v>
      </c>
      <c r="L1284" s="274" t="s">
        <v>960</v>
      </c>
      <c r="M1284" s="274" t="s">
        <v>5744</v>
      </c>
      <c r="N1284" s="274" t="s">
        <v>5745</v>
      </c>
      <c r="O1284" s="274" t="s">
        <v>5746</v>
      </c>
      <c r="P1284" s="274" t="s">
        <v>5747</v>
      </c>
      <c r="Q1284" s="274" t="s">
        <v>329</v>
      </c>
      <c r="R1284" s="274" t="s">
        <v>268</v>
      </c>
      <c r="S1284" s="274" t="s">
        <v>268</v>
      </c>
      <c r="T1284" s="274" t="s">
        <v>268</v>
      </c>
      <c r="U1284" s="274" t="s">
        <v>268</v>
      </c>
      <c r="V1284" s="274" t="s">
        <v>268</v>
      </c>
      <c r="W1284" s="274" t="s">
        <v>1741</v>
      </c>
      <c r="X1284" s="274" t="s">
        <v>613</v>
      </c>
      <c r="Y1284" s="274" t="s">
        <v>268</v>
      </c>
      <c r="Z1284" s="274" t="s">
        <v>268</v>
      </c>
      <c r="AA1284" s="274" t="s">
        <v>268</v>
      </c>
      <c r="AB1284" s="274" t="s">
        <v>268</v>
      </c>
      <c r="AC1284" s="274" t="s">
        <v>268</v>
      </c>
      <c r="AD1284" s="274" t="s">
        <v>268</v>
      </c>
      <c r="AE1284" s="274" t="s">
        <v>287</v>
      </c>
      <c r="AF1284" s="274" t="s">
        <v>1811</v>
      </c>
      <c r="AG1284" s="274" t="s">
        <v>875</v>
      </c>
      <c r="AH1284" s="274" t="s">
        <v>1831</v>
      </c>
      <c r="AI1284" s="274" t="s">
        <v>9282</v>
      </c>
      <c r="AJ1284" s="274" t="s">
        <v>268</v>
      </c>
      <c r="AK1284" s="274" t="s">
        <v>377</v>
      </c>
      <c r="AL1284" s="274" t="s">
        <v>268</v>
      </c>
      <c r="AM1284" s="274" t="s">
        <v>353</v>
      </c>
      <c r="AN1284" s="274" t="s">
        <v>268</v>
      </c>
      <c r="AO1284" s="274" t="s">
        <v>268</v>
      </c>
      <c r="AP1284" s="274" t="s">
        <v>268</v>
      </c>
      <c r="AQ1284" s="274" t="s">
        <v>268</v>
      </c>
      <c r="AR1284" s="274" t="s">
        <v>268</v>
      </c>
      <c r="AS1284" s="274" t="s">
        <v>268</v>
      </c>
      <c r="AT1284" s="274" t="s">
        <v>268</v>
      </c>
      <c r="AU1284" s="274" t="s">
        <v>268</v>
      </c>
      <c r="AV1284" s="274" t="s">
        <v>268</v>
      </c>
      <c r="AW1284" s="274" t="s">
        <v>268</v>
      </c>
      <c r="AX1284" s="274" t="s">
        <v>268</v>
      </c>
      <c r="AY1284" s="274" t="s">
        <v>268</v>
      </c>
      <c r="AZ1284" s="274" t="s">
        <v>268</v>
      </c>
      <c r="BA1284" s="274" t="s">
        <v>268</v>
      </c>
      <c r="BB1284" s="274" t="s">
        <v>268</v>
      </c>
      <c r="BC1284" s="274" t="s">
        <v>268</v>
      </c>
      <c r="BD1284" s="274" t="s">
        <v>268</v>
      </c>
      <c r="BE1284" s="274" t="s">
        <v>268</v>
      </c>
      <c r="BF1284" s="274" t="s">
        <v>268</v>
      </c>
      <c r="BG1284" s="274" t="s">
        <v>268</v>
      </c>
      <c r="BH1284" s="274" t="s">
        <v>268</v>
      </c>
      <c r="BI1284" s="274" t="s">
        <v>268</v>
      </c>
      <c r="BJ1284" s="274" t="s">
        <v>268</v>
      </c>
      <c r="BK1284" s="274" t="s">
        <v>268</v>
      </c>
      <c r="BL1284" s="274" t="s">
        <v>268</v>
      </c>
      <c r="BM1284" s="274" t="s">
        <v>268</v>
      </c>
      <c r="BN1284" s="274" t="s">
        <v>268</v>
      </c>
      <c r="BO1284" s="274" t="s">
        <v>268</v>
      </c>
      <c r="BP1284" s="274" t="s">
        <v>268</v>
      </c>
      <c r="BQ1284" s="274" t="s">
        <v>268</v>
      </c>
      <c r="BR1284" s="274" t="s">
        <v>268</v>
      </c>
      <c r="BS1284" s="274" t="s">
        <v>268</v>
      </c>
      <c r="BT1284" s="274" t="s">
        <v>268</v>
      </c>
      <c r="BU1284" s="274" t="s">
        <v>268</v>
      </c>
      <c r="BV1284" s="274" t="s">
        <v>268</v>
      </c>
      <c r="BW1284" s="274" t="s">
        <v>268</v>
      </c>
      <c r="BX1284" s="274" t="s">
        <v>268</v>
      </c>
      <c r="BY1284" s="295">
        <v>18</v>
      </c>
      <c r="BZ1284" s="295">
        <v>18</v>
      </c>
      <c r="CA1284" s="298" t="s">
        <v>142</v>
      </c>
      <c r="CB1284" s="297">
        <v>123</v>
      </c>
      <c r="CC1284" s="284">
        <f t="shared" si="82"/>
        <v>0</v>
      </c>
      <c r="CD1284" s="295">
        <f t="shared" si="83"/>
        <v>18</v>
      </c>
      <c r="CE1284" s="284">
        <f t="shared" si="84"/>
        <v>1</v>
      </c>
      <c r="CF1284" s="295">
        <f t="shared" si="85"/>
        <v>0</v>
      </c>
      <c r="CG1284" s="274" t="s">
        <v>1817</v>
      </c>
      <c r="CH1284" s="274" t="s">
        <v>268</v>
      </c>
      <c r="CI1284" s="274" t="s">
        <v>268</v>
      </c>
      <c r="CJ1284" s="298" t="s">
        <v>268</v>
      </c>
      <c r="CK1284" s="298" t="s">
        <v>736</v>
      </c>
      <c r="CL1284" s="274" t="s">
        <v>268</v>
      </c>
      <c r="CM1284" s="274" t="s">
        <v>268</v>
      </c>
      <c r="CN1284" s="274" t="s">
        <v>268</v>
      </c>
      <c r="CO1284" s="274" t="s">
        <v>268</v>
      </c>
      <c r="CP1284" s="274" t="s">
        <v>268</v>
      </c>
      <c r="CQ1284" s="274" t="s">
        <v>268</v>
      </c>
      <c r="CR1284" s="274" t="s">
        <v>877</v>
      </c>
      <c r="CS1284" s="274">
        <v>8.82</v>
      </c>
      <c r="CT1284" s="274" t="s">
        <v>268</v>
      </c>
      <c r="CU1284" s="274">
        <v>8.82</v>
      </c>
      <c r="CV1284" s="274">
        <v>365</v>
      </c>
      <c r="CW1284" s="274" t="s">
        <v>878</v>
      </c>
      <c r="CX1284" s="274" t="s">
        <v>835</v>
      </c>
      <c r="CY1284" s="274" t="s">
        <v>836</v>
      </c>
      <c r="CZ1284" s="274" t="s">
        <v>837</v>
      </c>
      <c r="DA1284" s="274" t="s">
        <v>268</v>
      </c>
      <c r="DB1284" s="274" t="s">
        <v>268</v>
      </c>
      <c r="DC1284" s="274" t="s">
        <v>268</v>
      </c>
      <c r="DD1284" s="274" t="s">
        <v>268</v>
      </c>
      <c r="DE1284" s="274" t="s">
        <v>268</v>
      </c>
      <c r="DF1284" s="274" t="s">
        <v>268</v>
      </c>
      <c r="DG1284" s="299">
        <f>IFERROR(IF(CA1284="D",IF(CK1284="A dispo.",CD1284*VLOOKUP('DATI INPUT'!$F$27,TARIFFE_UD,2,FALSE),CD1284*VLOOKUP(CK1284,TARIFFE_UD,2,FALSE)),CD1284*VLOOKUP(CB1284-100,TARIFFE_UND,2,FALSE)),0)</f>
        <v>14.255107178091567</v>
      </c>
      <c r="DH1284" s="299">
        <f>IFERROR(IF(CA1284="D",IF(CK1284="A dispo.",CF1284*VLOOKUP('DATI INPUT'!$F$27,TARIFFE_UD,3,FALSE),CF1284*VLOOKUP(CK1284,TARIFFE_UD,3,FALSE)),CF1284*VLOOKUP(CB1284-100,TARIFFE_UND,3,FALSE)),0)</f>
        <v>0</v>
      </c>
    </row>
    <row r="1285" spans="1:112" hidden="1" x14ac:dyDescent="0.25">
      <c r="A1285" s="274" t="s">
        <v>9329</v>
      </c>
      <c r="B1285" s="274" t="s">
        <v>7693</v>
      </c>
      <c r="C1285" s="274" t="s">
        <v>9330</v>
      </c>
      <c r="D1285" s="274" t="s">
        <v>7694</v>
      </c>
      <c r="E1285" s="274" t="s">
        <v>268</v>
      </c>
      <c r="F1285" s="274" t="s">
        <v>156</v>
      </c>
      <c r="G1285" s="274" t="s">
        <v>7695</v>
      </c>
      <c r="H1285" s="274" t="s">
        <v>849</v>
      </c>
      <c r="I1285" s="274" t="s">
        <v>7696</v>
      </c>
      <c r="J1285" s="274" t="s">
        <v>156</v>
      </c>
      <c r="K1285" s="274" t="s">
        <v>7697</v>
      </c>
      <c r="L1285" s="274" t="s">
        <v>960</v>
      </c>
      <c r="M1285" s="274" t="s">
        <v>7698</v>
      </c>
      <c r="N1285" s="274" t="s">
        <v>1135</v>
      </c>
      <c r="O1285" s="274" t="s">
        <v>873</v>
      </c>
      <c r="P1285" s="274" t="s">
        <v>887</v>
      </c>
      <c r="Q1285" s="274" t="s">
        <v>368</v>
      </c>
      <c r="R1285" s="274" t="s">
        <v>268</v>
      </c>
      <c r="S1285" s="274" t="s">
        <v>268</v>
      </c>
      <c r="T1285" s="274" t="s">
        <v>268</v>
      </c>
      <c r="U1285" s="274" t="s">
        <v>268</v>
      </c>
      <c r="V1285" s="274" t="s">
        <v>268</v>
      </c>
      <c r="W1285" s="274" t="s">
        <v>1741</v>
      </c>
      <c r="X1285" s="274" t="s">
        <v>613</v>
      </c>
      <c r="Y1285" s="274" t="s">
        <v>268</v>
      </c>
      <c r="Z1285" s="274" t="s">
        <v>268</v>
      </c>
      <c r="AA1285" s="274" t="s">
        <v>268</v>
      </c>
      <c r="AB1285" s="274" t="s">
        <v>268</v>
      </c>
      <c r="AC1285" s="274" t="s">
        <v>268</v>
      </c>
      <c r="AD1285" s="274" t="s">
        <v>268</v>
      </c>
      <c r="AE1285" s="274" t="s">
        <v>287</v>
      </c>
      <c r="AF1285" s="274" t="s">
        <v>1811</v>
      </c>
      <c r="AG1285" s="274" t="s">
        <v>875</v>
      </c>
      <c r="AH1285" s="274" t="s">
        <v>1831</v>
      </c>
      <c r="AI1285" s="274" t="s">
        <v>9282</v>
      </c>
      <c r="AJ1285" s="274" t="s">
        <v>268</v>
      </c>
      <c r="AK1285" s="274" t="s">
        <v>381</v>
      </c>
      <c r="AL1285" s="274" t="s">
        <v>268</v>
      </c>
      <c r="AM1285" s="274" t="s">
        <v>353</v>
      </c>
      <c r="AN1285" s="274" t="s">
        <v>268</v>
      </c>
      <c r="AO1285" s="274" t="s">
        <v>268</v>
      </c>
      <c r="AP1285" s="274" t="s">
        <v>268</v>
      </c>
      <c r="AQ1285" s="274" t="s">
        <v>268</v>
      </c>
      <c r="AR1285" s="274" t="s">
        <v>268</v>
      </c>
      <c r="AS1285" s="274" t="s">
        <v>268</v>
      </c>
      <c r="AT1285" s="274" t="s">
        <v>268</v>
      </c>
      <c r="AU1285" s="274" t="s">
        <v>268</v>
      </c>
      <c r="AV1285" s="274" t="s">
        <v>268</v>
      </c>
      <c r="AW1285" s="274" t="s">
        <v>268</v>
      </c>
      <c r="AX1285" s="274" t="s">
        <v>268</v>
      </c>
      <c r="AY1285" s="274" t="s">
        <v>268</v>
      </c>
      <c r="AZ1285" s="274" t="s">
        <v>268</v>
      </c>
      <c r="BA1285" s="274" t="s">
        <v>268</v>
      </c>
      <c r="BB1285" s="274" t="s">
        <v>268</v>
      </c>
      <c r="BC1285" s="274" t="s">
        <v>268</v>
      </c>
      <c r="BD1285" s="274" t="s">
        <v>268</v>
      </c>
      <c r="BE1285" s="274" t="s">
        <v>268</v>
      </c>
      <c r="BF1285" s="274" t="s">
        <v>268</v>
      </c>
      <c r="BG1285" s="274" t="s">
        <v>268</v>
      </c>
      <c r="BH1285" s="274" t="s">
        <v>268</v>
      </c>
      <c r="BI1285" s="274" t="s">
        <v>268</v>
      </c>
      <c r="BJ1285" s="274" t="s">
        <v>268</v>
      </c>
      <c r="BK1285" s="274" t="s">
        <v>268</v>
      </c>
      <c r="BL1285" s="274" t="s">
        <v>268</v>
      </c>
      <c r="BM1285" s="274" t="s">
        <v>268</v>
      </c>
      <c r="BN1285" s="274" t="s">
        <v>268</v>
      </c>
      <c r="BO1285" s="274" t="s">
        <v>268</v>
      </c>
      <c r="BP1285" s="274" t="s">
        <v>268</v>
      </c>
      <c r="BQ1285" s="274" t="s">
        <v>268</v>
      </c>
      <c r="BR1285" s="274" t="s">
        <v>268</v>
      </c>
      <c r="BS1285" s="274" t="s">
        <v>268</v>
      </c>
      <c r="BT1285" s="274" t="s">
        <v>268</v>
      </c>
      <c r="BU1285" s="274" t="s">
        <v>268</v>
      </c>
      <c r="BV1285" s="274" t="s">
        <v>268</v>
      </c>
      <c r="BW1285" s="274" t="s">
        <v>268</v>
      </c>
      <c r="BX1285" s="274" t="s">
        <v>268</v>
      </c>
      <c r="BY1285" s="295">
        <v>18</v>
      </c>
      <c r="BZ1285" s="295">
        <v>18</v>
      </c>
      <c r="CA1285" s="298" t="s">
        <v>142</v>
      </c>
      <c r="CB1285" s="297">
        <v>123</v>
      </c>
      <c r="CC1285" s="284">
        <f t="shared" si="82"/>
        <v>0</v>
      </c>
      <c r="CD1285" s="295">
        <f t="shared" si="83"/>
        <v>18</v>
      </c>
      <c r="CE1285" s="284">
        <f t="shared" si="84"/>
        <v>1</v>
      </c>
      <c r="CF1285" s="295">
        <f t="shared" si="85"/>
        <v>0</v>
      </c>
      <c r="CG1285" s="274" t="s">
        <v>1817</v>
      </c>
      <c r="CH1285" s="274" t="s">
        <v>268</v>
      </c>
      <c r="CI1285" s="274" t="s">
        <v>268</v>
      </c>
      <c r="CJ1285" s="298" t="s">
        <v>268</v>
      </c>
      <c r="CK1285" s="298" t="s">
        <v>736</v>
      </c>
      <c r="CL1285" s="274" t="s">
        <v>268</v>
      </c>
      <c r="CM1285" s="274" t="s">
        <v>268</v>
      </c>
      <c r="CN1285" s="274" t="s">
        <v>268</v>
      </c>
      <c r="CO1285" s="274" t="s">
        <v>268</v>
      </c>
      <c r="CP1285" s="274" t="s">
        <v>268</v>
      </c>
      <c r="CQ1285" s="274" t="s">
        <v>268</v>
      </c>
      <c r="CR1285" s="274" t="s">
        <v>877</v>
      </c>
      <c r="CS1285" s="274">
        <v>8.82</v>
      </c>
      <c r="CT1285" s="274" t="s">
        <v>268</v>
      </c>
      <c r="CU1285" s="274">
        <v>8.82</v>
      </c>
      <c r="CV1285" s="274">
        <v>365</v>
      </c>
      <c r="CW1285" s="274" t="s">
        <v>878</v>
      </c>
      <c r="CX1285" s="274" t="s">
        <v>835</v>
      </c>
      <c r="CY1285" s="274" t="s">
        <v>836</v>
      </c>
      <c r="CZ1285" s="274" t="s">
        <v>837</v>
      </c>
      <c r="DA1285" s="274" t="s">
        <v>268</v>
      </c>
      <c r="DB1285" s="274" t="s">
        <v>268</v>
      </c>
      <c r="DC1285" s="274" t="s">
        <v>268</v>
      </c>
      <c r="DD1285" s="274" t="s">
        <v>268</v>
      </c>
      <c r="DE1285" s="274" t="s">
        <v>268</v>
      </c>
      <c r="DF1285" s="274" t="s">
        <v>268</v>
      </c>
      <c r="DG1285" s="299">
        <f>IFERROR(IF(CA1285="D",IF(CK1285="A dispo.",CD1285*VLOOKUP('DATI INPUT'!$F$27,TARIFFE_UD,2,FALSE),CD1285*VLOOKUP(CK1285,TARIFFE_UD,2,FALSE)),CD1285*VLOOKUP(CB1285-100,TARIFFE_UND,2,FALSE)),0)</f>
        <v>14.255107178091567</v>
      </c>
      <c r="DH1285" s="299">
        <f>IFERROR(IF(CA1285="D",IF(CK1285="A dispo.",CF1285*VLOOKUP('DATI INPUT'!$F$27,TARIFFE_UD,3,FALSE),CF1285*VLOOKUP(CK1285,TARIFFE_UD,3,FALSE)),CF1285*VLOOKUP(CB1285-100,TARIFFE_UND,3,FALSE)),0)</f>
        <v>0</v>
      </c>
    </row>
    <row r="1286" spans="1:112" hidden="1" x14ac:dyDescent="0.25">
      <c r="A1286" s="274" t="s">
        <v>9331</v>
      </c>
      <c r="B1286" s="274" t="s">
        <v>9332</v>
      </c>
      <c r="C1286" s="274" t="s">
        <v>9333</v>
      </c>
      <c r="D1286" s="274" t="s">
        <v>9334</v>
      </c>
      <c r="E1286" s="274" t="s">
        <v>268</v>
      </c>
      <c r="F1286" s="274" t="s">
        <v>156</v>
      </c>
      <c r="G1286" s="274" t="s">
        <v>9335</v>
      </c>
      <c r="H1286" s="274" t="s">
        <v>1372</v>
      </c>
      <c r="I1286" s="274" t="s">
        <v>344</v>
      </c>
      <c r="J1286" s="274" t="s">
        <v>274</v>
      </c>
      <c r="K1286" s="274" t="s">
        <v>9336</v>
      </c>
      <c r="L1286" s="274" t="s">
        <v>871</v>
      </c>
      <c r="M1286" s="274" t="s">
        <v>9337</v>
      </c>
      <c r="N1286" s="274" t="s">
        <v>5905</v>
      </c>
      <c r="O1286" s="274" t="s">
        <v>5906</v>
      </c>
      <c r="P1286" s="274" t="s">
        <v>9338</v>
      </c>
      <c r="Q1286" s="274" t="s">
        <v>293</v>
      </c>
      <c r="R1286" s="274" t="s">
        <v>268</v>
      </c>
      <c r="S1286" s="274" t="s">
        <v>268</v>
      </c>
      <c r="T1286" s="274" t="s">
        <v>268</v>
      </c>
      <c r="U1286" s="274" t="s">
        <v>268</v>
      </c>
      <c r="V1286" s="274" t="s">
        <v>268</v>
      </c>
      <c r="W1286" s="274" t="s">
        <v>1741</v>
      </c>
      <c r="X1286" s="274" t="s">
        <v>613</v>
      </c>
      <c r="Y1286" s="274" t="s">
        <v>268</v>
      </c>
      <c r="Z1286" s="274" t="s">
        <v>268</v>
      </c>
      <c r="AA1286" s="274" t="s">
        <v>268</v>
      </c>
      <c r="AB1286" s="274" t="s">
        <v>268</v>
      </c>
      <c r="AC1286" s="274" t="s">
        <v>268</v>
      </c>
      <c r="AD1286" s="274" t="s">
        <v>268</v>
      </c>
      <c r="AE1286" s="274" t="s">
        <v>287</v>
      </c>
      <c r="AF1286" s="274" t="s">
        <v>1811</v>
      </c>
      <c r="AG1286" s="274" t="s">
        <v>875</v>
      </c>
      <c r="AH1286" s="274" t="s">
        <v>1831</v>
      </c>
      <c r="AI1286" s="274" t="s">
        <v>9282</v>
      </c>
      <c r="AJ1286" s="274" t="s">
        <v>268</v>
      </c>
      <c r="AK1286" s="274" t="s">
        <v>395</v>
      </c>
      <c r="AL1286" s="274" t="s">
        <v>268</v>
      </c>
      <c r="AM1286" s="274" t="s">
        <v>353</v>
      </c>
      <c r="AN1286" s="274" t="s">
        <v>268</v>
      </c>
      <c r="AO1286" s="274" t="s">
        <v>268</v>
      </c>
      <c r="AP1286" s="274" t="s">
        <v>268</v>
      </c>
      <c r="AQ1286" s="274" t="s">
        <v>268</v>
      </c>
      <c r="AR1286" s="274" t="s">
        <v>268</v>
      </c>
      <c r="AS1286" s="274" t="s">
        <v>268</v>
      </c>
      <c r="AT1286" s="274" t="s">
        <v>268</v>
      </c>
      <c r="AU1286" s="274" t="s">
        <v>268</v>
      </c>
      <c r="AV1286" s="274" t="s">
        <v>268</v>
      </c>
      <c r="AW1286" s="274" t="s">
        <v>268</v>
      </c>
      <c r="AX1286" s="274" t="s">
        <v>268</v>
      </c>
      <c r="AY1286" s="274" t="s">
        <v>268</v>
      </c>
      <c r="AZ1286" s="274" t="s">
        <v>268</v>
      </c>
      <c r="BA1286" s="274" t="s">
        <v>268</v>
      </c>
      <c r="BB1286" s="274" t="s">
        <v>268</v>
      </c>
      <c r="BC1286" s="274" t="s">
        <v>268</v>
      </c>
      <c r="BD1286" s="274" t="s">
        <v>268</v>
      </c>
      <c r="BE1286" s="274" t="s">
        <v>268</v>
      </c>
      <c r="BF1286" s="274" t="s">
        <v>268</v>
      </c>
      <c r="BG1286" s="274" t="s">
        <v>268</v>
      </c>
      <c r="BH1286" s="274" t="s">
        <v>268</v>
      </c>
      <c r="BI1286" s="274" t="s">
        <v>268</v>
      </c>
      <c r="BJ1286" s="274" t="s">
        <v>268</v>
      </c>
      <c r="BK1286" s="274" t="s">
        <v>268</v>
      </c>
      <c r="BL1286" s="274" t="s">
        <v>268</v>
      </c>
      <c r="BM1286" s="274" t="s">
        <v>268</v>
      </c>
      <c r="BN1286" s="274" t="s">
        <v>268</v>
      </c>
      <c r="BO1286" s="274" t="s">
        <v>268</v>
      </c>
      <c r="BP1286" s="274" t="s">
        <v>268</v>
      </c>
      <c r="BQ1286" s="274" t="s">
        <v>268</v>
      </c>
      <c r="BR1286" s="274" t="s">
        <v>268</v>
      </c>
      <c r="BS1286" s="274" t="s">
        <v>268</v>
      </c>
      <c r="BT1286" s="274" t="s">
        <v>268</v>
      </c>
      <c r="BU1286" s="274" t="s">
        <v>268</v>
      </c>
      <c r="BV1286" s="274" t="s">
        <v>268</v>
      </c>
      <c r="BW1286" s="274" t="s">
        <v>268</v>
      </c>
      <c r="BX1286" s="274" t="s">
        <v>268</v>
      </c>
      <c r="BY1286" s="295">
        <v>18</v>
      </c>
      <c r="BZ1286" s="295">
        <v>18</v>
      </c>
      <c r="CA1286" s="298" t="s">
        <v>142</v>
      </c>
      <c r="CB1286" s="297">
        <v>123</v>
      </c>
      <c r="CC1286" s="284">
        <f t="shared" si="82"/>
        <v>0</v>
      </c>
      <c r="CD1286" s="295">
        <f t="shared" si="83"/>
        <v>18</v>
      </c>
      <c r="CE1286" s="284">
        <f t="shared" si="84"/>
        <v>1</v>
      </c>
      <c r="CF1286" s="295">
        <f t="shared" si="85"/>
        <v>0</v>
      </c>
      <c r="CG1286" s="274" t="s">
        <v>1817</v>
      </c>
      <c r="CH1286" s="274" t="s">
        <v>268</v>
      </c>
      <c r="CI1286" s="274" t="s">
        <v>268</v>
      </c>
      <c r="CJ1286" s="298" t="s">
        <v>268</v>
      </c>
      <c r="CK1286" s="298" t="s">
        <v>736</v>
      </c>
      <c r="CL1286" s="274" t="s">
        <v>268</v>
      </c>
      <c r="CM1286" s="274" t="s">
        <v>268</v>
      </c>
      <c r="CN1286" s="274" t="s">
        <v>268</v>
      </c>
      <c r="CO1286" s="274" t="s">
        <v>268</v>
      </c>
      <c r="CP1286" s="274" t="s">
        <v>268</v>
      </c>
      <c r="CQ1286" s="274" t="s">
        <v>268</v>
      </c>
      <c r="CR1286" s="274" t="s">
        <v>877</v>
      </c>
      <c r="CS1286" s="274">
        <v>8.82</v>
      </c>
      <c r="CT1286" s="274" t="s">
        <v>268</v>
      </c>
      <c r="CU1286" s="274">
        <v>8.82</v>
      </c>
      <c r="CV1286" s="274">
        <v>365</v>
      </c>
      <c r="CW1286" s="274" t="s">
        <v>878</v>
      </c>
      <c r="CX1286" s="274" t="s">
        <v>835</v>
      </c>
      <c r="CY1286" s="274" t="s">
        <v>836</v>
      </c>
      <c r="CZ1286" s="274" t="s">
        <v>837</v>
      </c>
      <c r="DA1286" s="274" t="s">
        <v>268</v>
      </c>
      <c r="DB1286" s="274" t="s">
        <v>268</v>
      </c>
      <c r="DC1286" s="274" t="s">
        <v>268</v>
      </c>
      <c r="DD1286" s="274" t="s">
        <v>268</v>
      </c>
      <c r="DE1286" s="274" t="s">
        <v>268</v>
      </c>
      <c r="DF1286" s="274" t="s">
        <v>268</v>
      </c>
      <c r="DG1286" s="299">
        <f>IFERROR(IF(CA1286="D",IF(CK1286="A dispo.",CD1286*VLOOKUP('DATI INPUT'!$F$27,TARIFFE_UD,2,FALSE),CD1286*VLOOKUP(CK1286,TARIFFE_UD,2,FALSE)),CD1286*VLOOKUP(CB1286-100,TARIFFE_UND,2,FALSE)),0)</f>
        <v>14.255107178091567</v>
      </c>
      <c r="DH1286" s="299">
        <f>IFERROR(IF(CA1286="D",IF(CK1286="A dispo.",CF1286*VLOOKUP('DATI INPUT'!$F$27,TARIFFE_UD,3,FALSE),CF1286*VLOOKUP(CK1286,TARIFFE_UD,3,FALSE)),CF1286*VLOOKUP(CB1286-100,TARIFFE_UND,3,FALSE)),0)</f>
        <v>0</v>
      </c>
    </row>
    <row r="1287" spans="1:112" x14ac:dyDescent="0.25">
      <c r="A1287" s="274" t="s">
        <v>9339</v>
      </c>
      <c r="B1287" s="274" t="s">
        <v>1682</v>
      </c>
      <c r="C1287" s="274" t="s">
        <v>9340</v>
      </c>
      <c r="D1287" s="274" t="s">
        <v>8052</v>
      </c>
      <c r="E1287" s="274" t="s">
        <v>268</v>
      </c>
      <c r="F1287" s="274" t="s">
        <v>156</v>
      </c>
      <c r="G1287" s="274" t="s">
        <v>8053</v>
      </c>
      <c r="H1287" s="274" t="s">
        <v>4273</v>
      </c>
      <c r="I1287" s="274" t="s">
        <v>369</v>
      </c>
      <c r="J1287" s="274" t="s">
        <v>156</v>
      </c>
      <c r="K1287" s="274" t="s">
        <v>1300</v>
      </c>
      <c r="L1287" s="274" t="s">
        <v>984</v>
      </c>
      <c r="M1287" s="274" t="s">
        <v>3922</v>
      </c>
      <c r="N1287" s="274" t="s">
        <v>984</v>
      </c>
      <c r="O1287" s="274" t="s">
        <v>873</v>
      </c>
      <c r="P1287" s="274" t="s">
        <v>2506</v>
      </c>
      <c r="Q1287" s="274" t="s">
        <v>304</v>
      </c>
      <c r="R1287" s="274" t="s">
        <v>268</v>
      </c>
      <c r="S1287" s="274" t="s">
        <v>268</v>
      </c>
      <c r="T1287" s="274" t="s">
        <v>268</v>
      </c>
      <c r="U1287" s="274" t="s">
        <v>268</v>
      </c>
      <c r="V1287" s="274" t="s">
        <v>268</v>
      </c>
      <c r="W1287" s="274" t="s">
        <v>1741</v>
      </c>
      <c r="X1287" s="274" t="s">
        <v>613</v>
      </c>
      <c r="Y1287" s="274" t="s">
        <v>268</v>
      </c>
      <c r="Z1287" s="274" t="s">
        <v>268</v>
      </c>
      <c r="AA1287" s="274" t="s">
        <v>268</v>
      </c>
      <c r="AB1287" s="274" t="s">
        <v>268</v>
      </c>
      <c r="AC1287" s="274" t="s">
        <v>268</v>
      </c>
      <c r="AD1287" s="274" t="s">
        <v>268</v>
      </c>
      <c r="AE1287" s="274" t="s">
        <v>287</v>
      </c>
      <c r="AF1287" s="274" t="s">
        <v>1811</v>
      </c>
      <c r="AG1287" s="274" t="s">
        <v>875</v>
      </c>
      <c r="AH1287" s="274" t="s">
        <v>1831</v>
      </c>
      <c r="AI1287" s="274" t="s">
        <v>9282</v>
      </c>
      <c r="AJ1287" s="274" t="s">
        <v>268</v>
      </c>
      <c r="AK1287" s="274" t="s">
        <v>410</v>
      </c>
      <c r="AL1287" s="274" t="s">
        <v>268</v>
      </c>
      <c r="AM1287" s="274" t="s">
        <v>353</v>
      </c>
      <c r="AN1287" s="274" t="s">
        <v>268</v>
      </c>
      <c r="AO1287" s="274" t="s">
        <v>268</v>
      </c>
      <c r="AP1287" s="274" t="s">
        <v>268</v>
      </c>
      <c r="AQ1287" s="274" t="s">
        <v>268</v>
      </c>
      <c r="AR1287" s="274" t="s">
        <v>268</v>
      </c>
      <c r="AS1287" s="274" t="s">
        <v>268</v>
      </c>
      <c r="AT1287" s="274" t="s">
        <v>268</v>
      </c>
      <c r="AU1287" s="274" t="s">
        <v>268</v>
      </c>
      <c r="AV1287" s="274" t="s">
        <v>268</v>
      </c>
      <c r="AW1287" s="274" t="s">
        <v>268</v>
      </c>
      <c r="AX1287" s="274" t="s">
        <v>268</v>
      </c>
      <c r="AY1287" s="274" t="s">
        <v>268</v>
      </c>
      <c r="AZ1287" s="274" t="s">
        <v>268</v>
      </c>
      <c r="BA1287" s="274" t="s">
        <v>268</v>
      </c>
      <c r="BB1287" s="274" t="s">
        <v>268</v>
      </c>
      <c r="BC1287" s="274" t="s">
        <v>268</v>
      </c>
      <c r="BD1287" s="274" t="s">
        <v>268</v>
      </c>
      <c r="BE1287" s="274" t="s">
        <v>268</v>
      </c>
      <c r="BF1287" s="274" t="s">
        <v>268</v>
      </c>
      <c r="BG1287" s="274" t="s">
        <v>268</v>
      </c>
      <c r="BH1287" s="274" t="s">
        <v>268</v>
      </c>
      <c r="BI1287" s="274" t="s">
        <v>268</v>
      </c>
      <c r="BJ1287" s="274" t="s">
        <v>268</v>
      </c>
      <c r="BK1287" s="274" t="s">
        <v>268</v>
      </c>
      <c r="BL1287" s="274" t="s">
        <v>268</v>
      </c>
      <c r="BM1287" s="274" t="s">
        <v>268</v>
      </c>
      <c r="BN1287" s="274" t="s">
        <v>268</v>
      </c>
      <c r="BO1287" s="274" t="s">
        <v>268</v>
      </c>
      <c r="BP1287" s="274" t="s">
        <v>268</v>
      </c>
      <c r="BQ1287" s="274" t="s">
        <v>268</v>
      </c>
      <c r="BR1287" s="274" t="s">
        <v>268</v>
      </c>
      <c r="BS1287" s="274" t="s">
        <v>268</v>
      </c>
      <c r="BT1287" s="274" t="s">
        <v>268</v>
      </c>
      <c r="BU1287" s="274" t="s">
        <v>268</v>
      </c>
      <c r="BV1287" s="274" t="s">
        <v>268</v>
      </c>
      <c r="BW1287" s="274" t="s">
        <v>268</v>
      </c>
      <c r="BX1287" s="274" t="s">
        <v>268</v>
      </c>
      <c r="BY1287" s="295">
        <v>18</v>
      </c>
      <c r="BZ1287" s="295">
        <v>18</v>
      </c>
      <c r="CA1287" s="298" t="s">
        <v>142</v>
      </c>
      <c r="CB1287" s="297">
        <v>123</v>
      </c>
      <c r="CC1287" s="284">
        <f t="shared" si="82"/>
        <v>0</v>
      </c>
      <c r="CD1287" s="295">
        <f t="shared" si="83"/>
        <v>18</v>
      </c>
      <c r="CE1287" s="284">
        <f t="shared" si="84"/>
        <v>1</v>
      </c>
      <c r="CF1287" s="295">
        <f t="shared" si="85"/>
        <v>0</v>
      </c>
      <c r="CG1287" s="274" t="s">
        <v>1817</v>
      </c>
      <c r="CH1287" s="274" t="s">
        <v>268</v>
      </c>
      <c r="CI1287" s="274" t="s">
        <v>268</v>
      </c>
      <c r="CJ1287" s="298" t="s">
        <v>271</v>
      </c>
      <c r="CK1287" s="297">
        <v>1</v>
      </c>
      <c r="CL1287" s="274" t="s">
        <v>268</v>
      </c>
      <c r="CM1287" s="274" t="s">
        <v>268</v>
      </c>
      <c r="CN1287" s="274" t="s">
        <v>268</v>
      </c>
      <c r="CO1287" s="274" t="s">
        <v>268</v>
      </c>
      <c r="CP1287" s="274" t="s">
        <v>268</v>
      </c>
      <c r="CQ1287" s="274" t="s">
        <v>268</v>
      </c>
      <c r="CR1287" s="274" t="s">
        <v>877</v>
      </c>
      <c r="CS1287" s="274">
        <v>6.84</v>
      </c>
      <c r="CT1287" s="274" t="s">
        <v>268</v>
      </c>
      <c r="CU1287" s="274">
        <v>6.84</v>
      </c>
      <c r="CV1287" s="274">
        <v>365</v>
      </c>
      <c r="CW1287" s="274" t="s">
        <v>878</v>
      </c>
      <c r="CX1287" s="274" t="s">
        <v>835</v>
      </c>
      <c r="CY1287" s="274" t="s">
        <v>836</v>
      </c>
      <c r="CZ1287" s="274" t="s">
        <v>837</v>
      </c>
      <c r="DA1287" s="274" t="s">
        <v>268</v>
      </c>
      <c r="DB1287" s="274" t="s">
        <v>268</v>
      </c>
      <c r="DC1287" s="274" t="s">
        <v>268</v>
      </c>
      <c r="DD1287" s="274" t="s">
        <v>268</v>
      </c>
      <c r="DE1287" s="274" t="s">
        <v>268</v>
      </c>
      <c r="DF1287" s="274" t="s">
        <v>268</v>
      </c>
      <c r="DG1287" s="299">
        <f>IFERROR(IF(CA1287="D",IF(CK1287="A dispo.",CD1287*VLOOKUP('DATI INPUT'!$F$27,TARIFFE_UD,2,FALSE),CD1287*VLOOKUP(CK1287,TARIFFE_UD,2,FALSE)),CD1287*VLOOKUP(CB1287-100,TARIFFE_UND,2,FALSE)),0)</f>
        <v>11.087305582960109</v>
      </c>
      <c r="DH1287" s="299">
        <f>IFERROR(IF(CA1287="D",IF(CK1287="A dispo.",CF1287*VLOOKUP('DATI INPUT'!$F$27,TARIFFE_UD,3,FALSE),CF1287*VLOOKUP(CK1287,TARIFFE_UD,3,FALSE)),CF1287*VLOOKUP(CB1287-100,TARIFFE_UND,3,FALSE)),0)</f>
        <v>0</v>
      </c>
    </row>
    <row r="1288" spans="1:112" hidden="1" x14ac:dyDescent="0.25">
      <c r="A1288" s="274" t="s">
        <v>9341</v>
      </c>
      <c r="B1288" s="274" t="s">
        <v>1040</v>
      </c>
      <c r="C1288" s="274" t="s">
        <v>9342</v>
      </c>
      <c r="D1288" s="274" t="s">
        <v>3915</v>
      </c>
      <c r="E1288" s="274" t="s">
        <v>268</v>
      </c>
      <c r="F1288" s="274" t="s">
        <v>156</v>
      </c>
      <c r="G1288" s="274" t="s">
        <v>3916</v>
      </c>
      <c r="H1288" s="274" t="s">
        <v>3307</v>
      </c>
      <c r="I1288" s="274" t="s">
        <v>3917</v>
      </c>
      <c r="J1288" s="274" t="s">
        <v>274</v>
      </c>
      <c r="K1288" s="274" t="s">
        <v>3918</v>
      </c>
      <c r="L1288" s="274" t="s">
        <v>3919</v>
      </c>
      <c r="M1288" s="274" t="s">
        <v>3920</v>
      </c>
      <c r="N1288" s="274" t="s">
        <v>303</v>
      </c>
      <c r="O1288" s="274" t="s">
        <v>1215</v>
      </c>
      <c r="P1288" s="274" t="s">
        <v>3921</v>
      </c>
      <c r="Q1288" s="274" t="s">
        <v>279</v>
      </c>
      <c r="R1288" s="274" t="s">
        <v>268</v>
      </c>
      <c r="S1288" s="274" t="s">
        <v>268</v>
      </c>
      <c r="T1288" s="274" t="s">
        <v>268</v>
      </c>
      <c r="U1288" s="274" t="s">
        <v>268</v>
      </c>
      <c r="V1288" s="274" t="s">
        <v>268</v>
      </c>
      <c r="W1288" s="274" t="s">
        <v>1741</v>
      </c>
      <c r="X1288" s="274" t="s">
        <v>613</v>
      </c>
      <c r="Y1288" s="274" t="s">
        <v>268</v>
      </c>
      <c r="Z1288" s="274" t="s">
        <v>268</v>
      </c>
      <c r="AA1288" s="274" t="s">
        <v>268</v>
      </c>
      <c r="AB1288" s="274" t="s">
        <v>268</v>
      </c>
      <c r="AC1288" s="274" t="s">
        <v>268</v>
      </c>
      <c r="AD1288" s="274" t="s">
        <v>268</v>
      </c>
      <c r="AE1288" s="274" t="s">
        <v>287</v>
      </c>
      <c r="AF1288" s="274" t="s">
        <v>1811</v>
      </c>
      <c r="AG1288" s="274" t="s">
        <v>875</v>
      </c>
      <c r="AH1288" s="274" t="s">
        <v>1831</v>
      </c>
      <c r="AI1288" s="274" t="s">
        <v>9282</v>
      </c>
      <c r="AJ1288" s="274" t="s">
        <v>268</v>
      </c>
      <c r="AK1288" s="274" t="s">
        <v>354</v>
      </c>
      <c r="AL1288" s="274" t="s">
        <v>268</v>
      </c>
      <c r="AM1288" s="274" t="s">
        <v>353</v>
      </c>
      <c r="AN1288" s="274" t="s">
        <v>268</v>
      </c>
      <c r="AO1288" s="274" t="s">
        <v>268</v>
      </c>
      <c r="AP1288" s="274" t="s">
        <v>268</v>
      </c>
      <c r="AQ1288" s="274" t="s">
        <v>268</v>
      </c>
      <c r="AR1288" s="274" t="s">
        <v>268</v>
      </c>
      <c r="AS1288" s="274" t="s">
        <v>268</v>
      </c>
      <c r="AT1288" s="274" t="s">
        <v>268</v>
      </c>
      <c r="AU1288" s="274" t="s">
        <v>268</v>
      </c>
      <c r="AV1288" s="274" t="s">
        <v>268</v>
      </c>
      <c r="AW1288" s="274" t="s">
        <v>268</v>
      </c>
      <c r="AX1288" s="274" t="s">
        <v>268</v>
      </c>
      <c r="AY1288" s="274" t="s">
        <v>268</v>
      </c>
      <c r="AZ1288" s="274" t="s">
        <v>268</v>
      </c>
      <c r="BA1288" s="274" t="s">
        <v>268</v>
      </c>
      <c r="BB1288" s="274" t="s">
        <v>268</v>
      </c>
      <c r="BC1288" s="274" t="s">
        <v>268</v>
      </c>
      <c r="BD1288" s="274" t="s">
        <v>268</v>
      </c>
      <c r="BE1288" s="274" t="s">
        <v>268</v>
      </c>
      <c r="BF1288" s="274" t="s">
        <v>268</v>
      </c>
      <c r="BG1288" s="274" t="s">
        <v>268</v>
      </c>
      <c r="BH1288" s="274" t="s">
        <v>268</v>
      </c>
      <c r="BI1288" s="274" t="s">
        <v>268</v>
      </c>
      <c r="BJ1288" s="274" t="s">
        <v>268</v>
      </c>
      <c r="BK1288" s="274" t="s">
        <v>268</v>
      </c>
      <c r="BL1288" s="274" t="s">
        <v>268</v>
      </c>
      <c r="BM1288" s="274" t="s">
        <v>268</v>
      </c>
      <c r="BN1288" s="274" t="s">
        <v>268</v>
      </c>
      <c r="BO1288" s="274" t="s">
        <v>268</v>
      </c>
      <c r="BP1288" s="274" t="s">
        <v>268</v>
      </c>
      <c r="BQ1288" s="274" t="s">
        <v>268</v>
      </c>
      <c r="BR1288" s="274" t="s">
        <v>268</v>
      </c>
      <c r="BS1288" s="274" t="s">
        <v>268</v>
      </c>
      <c r="BT1288" s="274" t="s">
        <v>268</v>
      </c>
      <c r="BU1288" s="274" t="s">
        <v>268</v>
      </c>
      <c r="BV1288" s="274" t="s">
        <v>268</v>
      </c>
      <c r="BW1288" s="274" t="s">
        <v>268</v>
      </c>
      <c r="BX1288" s="274" t="s">
        <v>268</v>
      </c>
      <c r="BY1288" s="295">
        <v>36</v>
      </c>
      <c r="BZ1288" s="295">
        <v>36</v>
      </c>
      <c r="CA1288" s="298" t="s">
        <v>142</v>
      </c>
      <c r="CB1288" s="297">
        <v>123</v>
      </c>
      <c r="CC1288" s="284">
        <f t="shared" si="82"/>
        <v>0</v>
      </c>
      <c r="CD1288" s="295">
        <f t="shared" si="83"/>
        <v>36</v>
      </c>
      <c r="CE1288" s="284">
        <f t="shared" si="84"/>
        <v>1</v>
      </c>
      <c r="CF1288" s="295">
        <f t="shared" si="85"/>
        <v>0</v>
      </c>
      <c r="CG1288" s="274" t="s">
        <v>1817</v>
      </c>
      <c r="CH1288" s="274" t="s">
        <v>268</v>
      </c>
      <c r="CI1288" s="274" t="s">
        <v>268</v>
      </c>
      <c r="CJ1288" s="298" t="s">
        <v>268</v>
      </c>
      <c r="CK1288" s="298" t="s">
        <v>736</v>
      </c>
      <c r="CL1288" s="274" t="s">
        <v>268</v>
      </c>
      <c r="CM1288" s="274" t="s">
        <v>268</v>
      </c>
      <c r="CN1288" s="274" t="s">
        <v>268</v>
      </c>
      <c r="CO1288" s="274" t="s">
        <v>268</v>
      </c>
      <c r="CP1288" s="274" t="s">
        <v>268</v>
      </c>
      <c r="CQ1288" s="274" t="s">
        <v>268</v>
      </c>
      <c r="CR1288" s="274" t="s">
        <v>877</v>
      </c>
      <c r="CS1288" s="274">
        <v>17.64</v>
      </c>
      <c r="CT1288" s="274" t="s">
        <v>268</v>
      </c>
      <c r="CU1288" s="274">
        <v>17.64</v>
      </c>
      <c r="CV1288" s="274">
        <v>365</v>
      </c>
      <c r="CW1288" s="274" t="s">
        <v>878</v>
      </c>
      <c r="CX1288" s="274" t="s">
        <v>835</v>
      </c>
      <c r="CY1288" s="274" t="s">
        <v>836</v>
      </c>
      <c r="CZ1288" s="274" t="s">
        <v>837</v>
      </c>
      <c r="DA1288" s="274" t="s">
        <v>268</v>
      </c>
      <c r="DB1288" s="274" t="s">
        <v>268</v>
      </c>
      <c r="DC1288" s="274" t="s">
        <v>268</v>
      </c>
      <c r="DD1288" s="274" t="s">
        <v>268</v>
      </c>
      <c r="DE1288" s="274" t="s">
        <v>268</v>
      </c>
      <c r="DF1288" s="274" t="s">
        <v>268</v>
      </c>
      <c r="DG1288" s="299">
        <f>IFERROR(IF(CA1288="D",IF(CK1288="A dispo.",CD1288*VLOOKUP('DATI INPUT'!$F$27,TARIFFE_UD,2,FALSE),CD1288*VLOOKUP(CK1288,TARIFFE_UD,2,FALSE)),CD1288*VLOOKUP(CB1288-100,TARIFFE_UND,2,FALSE)),0)</f>
        <v>28.510214356183134</v>
      </c>
      <c r="DH1288" s="299">
        <f>IFERROR(IF(CA1288="D",IF(CK1288="A dispo.",CF1288*VLOOKUP('DATI INPUT'!$F$27,TARIFFE_UD,3,FALSE),CF1288*VLOOKUP(CK1288,TARIFFE_UD,3,FALSE)),CF1288*VLOOKUP(CB1288-100,TARIFFE_UND,3,FALSE)),0)</f>
        <v>0</v>
      </c>
    </row>
    <row r="1289" spans="1:112" hidden="1" x14ac:dyDescent="0.25">
      <c r="A1289" s="274" t="s">
        <v>9343</v>
      </c>
      <c r="B1289" s="274" t="s">
        <v>7089</v>
      </c>
      <c r="C1289" s="274" t="s">
        <v>9344</v>
      </c>
      <c r="D1289" s="274" t="s">
        <v>7091</v>
      </c>
      <c r="E1289" s="274" t="s">
        <v>268</v>
      </c>
      <c r="F1289" s="274" t="s">
        <v>156</v>
      </c>
      <c r="G1289" s="274" t="s">
        <v>7092</v>
      </c>
      <c r="H1289" s="274" t="s">
        <v>1137</v>
      </c>
      <c r="I1289" s="274" t="s">
        <v>3878</v>
      </c>
      <c r="J1289" s="274" t="s">
        <v>274</v>
      </c>
      <c r="K1289" s="274" t="s">
        <v>7093</v>
      </c>
      <c r="L1289" s="274" t="s">
        <v>152</v>
      </c>
      <c r="M1289" s="274" t="s">
        <v>7094</v>
      </c>
      <c r="N1289" s="274" t="s">
        <v>303</v>
      </c>
      <c r="O1289" s="274" t="s">
        <v>919</v>
      </c>
      <c r="P1289" s="274" t="s">
        <v>1244</v>
      </c>
      <c r="Q1289" s="274" t="s">
        <v>1335</v>
      </c>
      <c r="R1289" s="274" t="s">
        <v>153</v>
      </c>
      <c r="S1289" s="274" t="s">
        <v>268</v>
      </c>
      <c r="T1289" s="274" t="s">
        <v>268</v>
      </c>
      <c r="U1289" s="274" t="s">
        <v>268</v>
      </c>
      <c r="V1289" s="274" t="s">
        <v>268</v>
      </c>
      <c r="W1289" s="274" t="s">
        <v>1741</v>
      </c>
      <c r="X1289" s="274" t="s">
        <v>613</v>
      </c>
      <c r="Y1289" s="274" t="s">
        <v>268</v>
      </c>
      <c r="Z1289" s="274" t="s">
        <v>268</v>
      </c>
      <c r="AA1289" s="274" t="s">
        <v>268</v>
      </c>
      <c r="AB1289" s="274" t="s">
        <v>268</v>
      </c>
      <c r="AC1289" s="274" t="s">
        <v>268</v>
      </c>
      <c r="AD1289" s="274" t="s">
        <v>268</v>
      </c>
      <c r="AE1289" s="274" t="s">
        <v>287</v>
      </c>
      <c r="AF1289" s="274" t="s">
        <v>1811</v>
      </c>
      <c r="AG1289" s="274" t="s">
        <v>875</v>
      </c>
      <c r="AH1289" s="274" t="s">
        <v>1831</v>
      </c>
      <c r="AI1289" s="274" t="s">
        <v>9282</v>
      </c>
      <c r="AJ1289" s="274" t="s">
        <v>268</v>
      </c>
      <c r="AK1289" s="274" t="s">
        <v>375</v>
      </c>
      <c r="AL1289" s="274" t="s">
        <v>268</v>
      </c>
      <c r="AM1289" s="274" t="s">
        <v>353</v>
      </c>
      <c r="AN1289" s="274" t="s">
        <v>268</v>
      </c>
      <c r="AO1289" s="274" t="s">
        <v>268</v>
      </c>
      <c r="AP1289" s="274" t="s">
        <v>268</v>
      </c>
      <c r="AQ1289" s="274" t="s">
        <v>268</v>
      </c>
      <c r="AR1289" s="274" t="s">
        <v>268</v>
      </c>
      <c r="AS1289" s="274" t="s">
        <v>268</v>
      </c>
      <c r="AT1289" s="274" t="s">
        <v>268</v>
      </c>
      <c r="AU1289" s="274" t="s">
        <v>268</v>
      </c>
      <c r="AV1289" s="274" t="s">
        <v>268</v>
      </c>
      <c r="AW1289" s="274" t="s">
        <v>268</v>
      </c>
      <c r="AX1289" s="274" t="s">
        <v>268</v>
      </c>
      <c r="AY1289" s="274" t="s">
        <v>268</v>
      </c>
      <c r="AZ1289" s="274" t="s">
        <v>268</v>
      </c>
      <c r="BA1289" s="274" t="s">
        <v>268</v>
      </c>
      <c r="BB1289" s="274" t="s">
        <v>268</v>
      </c>
      <c r="BC1289" s="274" t="s">
        <v>268</v>
      </c>
      <c r="BD1289" s="274" t="s">
        <v>268</v>
      </c>
      <c r="BE1289" s="274" t="s">
        <v>268</v>
      </c>
      <c r="BF1289" s="274" t="s">
        <v>268</v>
      </c>
      <c r="BG1289" s="274" t="s">
        <v>268</v>
      </c>
      <c r="BH1289" s="274" t="s">
        <v>268</v>
      </c>
      <c r="BI1289" s="274" t="s">
        <v>268</v>
      </c>
      <c r="BJ1289" s="274" t="s">
        <v>268</v>
      </c>
      <c r="BK1289" s="274" t="s">
        <v>268</v>
      </c>
      <c r="BL1289" s="274" t="s">
        <v>268</v>
      </c>
      <c r="BM1289" s="274" t="s">
        <v>268</v>
      </c>
      <c r="BN1289" s="274" t="s">
        <v>268</v>
      </c>
      <c r="BO1289" s="274" t="s">
        <v>268</v>
      </c>
      <c r="BP1289" s="274" t="s">
        <v>268</v>
      </c>
      <c r="BQ1289" s="274" t="s">
        <v>268</v>
      </c>
      <c r="BR1289" s="274" t="s">
        <v>268</v>
      </c>
      <c r="BS1289" s="274" t="s">
        <v>268</v>
      </c>
      <c r="BT1289" s="274" t="s">
        <v>268</v>
      </c>
      <c r="BU1289" s="274" t="s">
        <v>268</v>
      </c>
      <c r="BV1289" s="274" t="s">
        <v>268</v>
      </c>
      <c r="BW1289" s="274" t="s">
        <v>268</v>
      </c>
      <c r="BX1289" s="274" t="s">
        <v>268</v>
      </c>
      <c r="BY1289" s="295">
        <v>18</v>
      </c>
      <c r="BZ1289" s="295">
        <v>18</v>
      </c>
      <c r="CA1289" s="298" t="s">
        <v>142</v>
      </c>
      <c r="CB1289" s="297">
        <v>123</v>
      </c>
      <c r="CC1289" s="284">
        <f t="shared" si="82"/>
        <v>0</v>
      </c>
      <c r="CD1289" s="295">
        <f t="shared" si="83"/>
        <v>18</v>
      </c>
      <c r="CE1289" s="284">
        <f t="shared" si="84"/>
        <v>1</v>
      </c>
      <c r="CF1289" s="295">
        <f t="shared" si="85"/>
        <v>0</v>
      </c>
      <c r="CG1289" s="274" t="s">
        <v>1817</v>
      </c>
      <c r="CH1289" s="274" t="s">
        <v>268</v>
      </c>
      <c r="CI1289" s="274" t="s">
        <v>268</v>
      </c>
      <c r="CJ1289" s="298" t="s">
        <v>268</v>
      </c>
      <c r="CK1289" s="298" t="s">
        <v>736</v>
      </c>
      <c r="CL1289" s="274" t="s">
        <v>268</v>
      </c>
      <c r="CM1289" s="274" t="s">
        <v>268</v>
      </c>
      <c r="CN1289" s="274" t="s">
        <v>268</v>
      </c>
      <c r="CO1289" s="274" t="s">
        <v>268</v>
      </c>
      <c r="CP1289" s="274" t="s">
        <v>268</v>
      </c>
      <c r="CQ1289" s="274" t="s">
        <v>268</v>
      </c>
      <c r="CR1289" s="274" t="s">
        <v>877</v>
      </c>
      <c r="CS1289" s="274">
        <v>8.82</v>
      </c>
      <c r="CT1289" s="274" t="s">
        <v>268</v>
      </c>
      <c r="CU1289" s="274">
        <v>8.82</v>
      </c>
      <c r="CV1289" s="274">
        <v>365</v>
      </c>
      <c r="CW1289" s="274" t="s">
        <v>878</v>
      </c>
      <c r="CX1289" s="274" t="s">
        <v>835</v>
      </c>
      <c r="CY1289" s="274" t="s">
        <v>836</v>
      </c>
      <c r="CZ1289" s="274" t="s">
        <v>837</v>
      </c>
      <c r="DA1289" s="274" t="s">
        <v>268</v>
      </c>
      <c r="DB1289" s="274" t="s">
        <v>268</v>
      </c>
      <c r="DC1289" s="274" t="s">
        <v>268</v>
      </c>
      <c r="DD1289" s="274" t="s">
        <v>268</v>
      </c>
      <c r="DE1289" s="274" t="s">
        <v>268</v>
      </c>
      <c r="DF1289" s="274" t="s">
        <v>268</v>
      </c>
      <c r="DG1289" s="299">
        <f>IFERROR(IF(CA1289="D",IF(CK1289="A dispo.",CD1289*VLOOKUP('DATI INPUT'!$F$27,TARIFFE_UD,2,FALSE),CD1289*VLOOKUP(CK1289,TARIFFE_UD,2,FALSE)),CD1289*VLOOKUP(CB1289-100,TARIFFE_UND,2,FALSE)),0)</f>
        <v>14.255107178091567</v>
      </c>
      <c r="DH1289" s="299">
        <f>IFERROR(IF(CA1289="D",IF(CK1289="A dispo.",CF1289*VLOOKUP('DATI INPUT'!$F$27,TARIFFE_UD,3,FALSE),CF1289*VLOOKUP(CK1289,TARIFFE_UD,3,FALSE)),CF1289*VLOOKUP(CB1289-100,TARIFFE_UND,3,FALSE)),0)</f>
        <v>0</v>
      </c>
    </row>
    <row r="1290" spans="1:112" x14ac:dyDescent="0.25">
      <c r="A1290" s="274" t="s">
        <v>9345</v>
      </c>
      <c r="B1290" s="274" t="s">
        <v>542</v>
      </c>
      <c r="C1290" s="274" t="s">
        <v>9346</v>
      </c>
      <c r="D1290" s="274" t="s">
        <v>2186</v>
      </c>
      <c r="E1290" s="274" t="s">
        <v>268</v>
      </c>
      <c r="F1290" s="274" t="s">
        <v>156</v>
      </c>
      <c r="G1290" s="274" t="s">
        <v>2187</v>
      </c>
      <c r="H1290" s="274" t="s">
        <v>1137</v>
      </c>
      <c r="I1290" s="274" t="s">
        <v>2188</v>
      </c>
      <c r="J1290" s="274" t="s">
        <v>274</v>
      </c>
      <c r="K1290" s="274" t="s">
        <v>2189</v>
      </c>
      <c r="L1290" s="274" t="s">
        <v>984</v>
      </c>
      <c r="M1290" s="274" t="s">
        <v>2175</v>
      </c>
      <c r="N1290" s="274" t="s">
        <v>984</v>
      </c>
      <c r="O1290" s="274" t="s">
        <v>873</v>
      </c>
      <c r="P1290" s="274" t="s">
        <v>613</v>
      </c>
      <c r="Q1290" s="274" t="s">
        <v>496</v>
      </c>
      <c r="R1290" s="274" t="s">
        <v>268</v>
      </c>
      <c r="S1290" s="274" t="s">
        <v>268</v>
      </c>
      <c r="T1290" s="274" t="s">
        <v>268</v>
      </c>
      <c r="U1290" s="274" t="s">
        <v>268</v>
      </c>
      <c r="V1290" s="274" t="s">
        <v>268</v>
      </c>
      <c r="W1290" s="274" t="s">
        <v>1741</v>
      </c>
      <c r="X1290" s="274" t="s">
        <v>613</v>
      </c>
      <c r="Y1290" s="274" t="s">
        <v>268</v>
      </c>
      <c r="Z1290" s="274" t="s">
        <v>268</v>
      </c>
      <c r="AA1290" s="274" t="s">
        <v>268</v>
      </c>
      <c r="AB1290" s="274" t="s">
        <v>268</v>
      </c>
      <c r="AC1290" s="274" t="s">
        <v>268</v>
      </c>
      <c r="AD1290" s="274" t="s">
        <v>268</v>
      </c>
      <c r="AE1290" s="274" t="s">
        <v>287</v>
      </c>
      <c r="AF1290" s="274" t="s">
        <v>1811</v>
      </c>
      <c r="AG1290" s="274" t="s">
        <v>875</v>
      </c>
      <c r="AH1290" s="274" t="s">
        <v>1831</v>
      </c>
      <c r="AI1290" s="274" t="s">
        <v>9282</v>
      </c>
      <c r="AJ1290" s="274" t="s">
        <v>268</v>
      </c>
      <c r="AK1290" s="274" t="s">
        <v>413</v>
      </c>
      <c r="AL1290" s="274" t="s">
        <v>268</v>
      </c>
      <c r="AM1290" s="274" t="s">
        <v>353</v>
      </c>
      <c r="AN1290" s="274" t="s">
        <v>268</v>
      </c>
      <c r="AO1290" s="274" t="s">
        <v>268</v>
      </c>
      <c r="AP1290" s="274" t="s">
        <v>268</v>
      </c>
      <c r="AQ1290" s="274" t="s">
        <v>268</v>
      </c>
      <c r="AR1290" s="274" t="s">
        <v>268</v>
      </c>
      <c r="AS1290" s="274" t="s">
        <v>268</v>
      </c>
      <c r="AT1290" s="274" t="s">
        <v>268</v>
      </c>
      <c r="AU1290" s="274" t="s">
        <v>268</v>
      </c>
      <c r="AV1290" s="274" t="s">
        <v>268</v>
      </c>
      <c r="AW1290" s="274" t="s">
        <v>268</v>
      </c>
      <c r="AX1290" s="274" t="s">
        <v>268</v>
      </c>
      <c r="AY1290" s="274" t="s">
        <v>268</v>
      </c>
      <c r="AZ1290" s="274" t="s">
        <v>268</v>
      </c>
      <c r="BA1290" s="274" t="s">
        <v>268</v>
      </c>
      <c r="BB1290" s="274" t="s">
        <v>268</v>
      </c>
      <c r="BC1290" s="274" t="s">
        <v>268</v>
      </c>
      <c r="BD1290" s="274" t="s">
        <v>268</v>
      </c>
      <c r="BE1290" s="274" t="s">
        <v>268</v>
      </c>
      <c r="BF1290" s="274" t="s">
        <v>268</v>
      </c>
      <c r="BG1290" s="274" t="s">
        <v>268</v>
      </c>
      <c r="BH1290" s="274" t="s">
        <v>268</v>
      </c>
      <c r="BI1290" s="274" t="s">
        <v>268</v>
      </c>
      <c r="BJ1290" s="274" t="s">
        <v>268</v>
      </c>
      <c r="BK1290" s="274" t="s">
        <v>268</v>
      </c>
      <c r="BL1290" s="274" t="s">
        <v>268</v>
      </c>
      <c r="BM1290" s="274" t="s">
        <v>268</v>
      </c>
      <c r="BN1290" s="274" t="s">
        <v>268</v>
      </c>
      <c r="BO1290" s="274" t="s">
        <v>268</v>
      </c>
      <c r="BP1290" s="274" t="s">
        <v>268</v>
      </c>
      <c r="BQ1290" s="274" t="s">
        <v>268</v>
      </c>
      <c r="BR1290" s="274" t="s">
        <v>268</v>
      </c>
      <c r="BS1290" s="274" t="s">
        <v>268</v>
      </c>
      <c r="BT1290" s="274" t="s">
        <v>268</v>
      </c>
      <c r="BU1290" s="274" t="s">
        <v>268</v>
      </c>
      <c r="BV1290" s="274" t="s">
        <v>268</v>
      </c>
      <c r="BW1290" s="274" t="s">
        <v>268</v>
      </c>
      <c r="BX1290" s="274" t="s">
        <v>268</v>
      </c>
      <c r="BY1290" s="295">
        <v>36</v>
      </c>
      <c r="BZ1290" s="295">
        <v>36</v>
      </c>
      <c r="CA1290" s="298" t="s">
        <v>142</v>
      </c>
      <c r="CB1290" s="297">
        <v>123</v>
      </c>
      <c r="CC1290" s="284">
        <f t="shared" si="82"/>
        <v>0</v>
      </c>
      <c r="CD1290" s="295">
        <f t="shared" si="83"/>
        <v>36</v>
      </c>
      <c r="CE1290" s="284">
        <f t="shared" si="84"/>
        <v>1</v>
      </c>
      <c r="CF1290" s="295">
        <f t="shared" si="85"/>
        <v>0</v>
      </c>
      <c r="CG1290" s="274" t="s">
        <v>1817</v>
      </c>
      <c r="CH1290" s="274" t="s">
        <v>268</v>
      </c>
      <c r="CI1290" s="274" t="s">
        <v>268</v>
      </c>
      <c r="CJ1290" s="298" t="s">
        <v>275</v>
      </c>
      <c r="CK1290" s="297">
        <v>3</v>
      </c>
      <c r="CL1290" s="274" t="s">
        <v>268</v>
      </c>
      <c r="CM1290" s="274" t="s">
        <v>268</v>
      </c>
      <c r="CN1290" s="274" t="s">
        <v>268</v>
      </c>
      <c r="CO1290" s="274" t="s">
        <v>268</v>
      </c>
      <c r="CP1290" s="274" t="s">
        <v>268</v>
      </c>
      <c r="CQ1290" s="274" t="s">
        <v>268</v>
      </c>
      <c r="CR1290" s="274" t="s">
        <v>877</v>
      </c>
      <c r="CS1290" s="274">
        <v>17.64</v>
      </c>
      <c r="CT1290" s="274" t="s">
        <v>268</v>
      </c>
      <c r="CU1290" s="274">
        <v>17.64</v>
      </c>
      <c r="CV1290" s="274">
        <v>365</v>
      </c>
      <c r="CW1290" s="274" t="s">
        <v>878</v>
      </c>
      <c r="CX1290" s="274" t="s">
        <v>835</v>
      </c>
      <c r="CY1290" s="274" t="s">
        <v>836</v>
      </c>
      <c r="CZ1290" s="274" t="s">
        <v>837</v>
      </c>
      <c r="DA1290" s="274" t="s">
        <v>268</v>
      </c>
      <c r="DB1290" s="274" t="s">
        <v>268</v>
      </c>
      <c r="DC1290" s="274" t="s">
        <v>268</v>
      </c>
      <c r="DD1290" s="274" t="s">
        <v>268</v>
      </c>
      <c r="DE1290" s="274" t="s">
        <v>268</v>
      </c>
      <c r="DF1290" s="274" t="s">
        <v>268</v>
      </c>
      <c r="DG1290" s="299">
        <f>IFERROR(IF(CA1290="D",IF(CK1290="A dispo.",CD1290*VLOOKUP('DATI INPUT'!$F$27,TARIFFE_UD,2,FALSE),CD1290*VLOOKUP(CK1290,TARIFFE_UD,2,FALSE)),CD1290*VLOOKUP(CB1290-100,TARIFFE_UND,2,FALSE)),0)</f>
        <v>28.510214356183134</v>
      </c>
      <c r="DH1290" s="299">
        <f>IFERROR(IF(CA1290="D",IF(CK1290="A dispo.",CF1290*VLOOKUP('DATI INPUT'!$F$27,TARIFFE_UD,3,FALSE),CF1290*VLOOKUP(CK1290,TARIFFE_UD,3,FALSE)),CF1290*VLOOKUP(CB1290-100,TARIFFE_UND,3,FALSE)),0)</f>
        <v>0</v>
      </c>
    </row>
    <row r="1291" spans="1:112" x14ac:dyDescent="0.25">
      <c r="A1291" s="274" t="s">
        <v>9347</v>
      </c>
      <c r="B1291" s="274" t="s">
        <v>541</v>
      </c>
      <c r="C1291" s="274" t="s">
        <v>1623</v>
      </c>
      <c r="D1291" s="274" t="s">
        <v>2170</v>
      </c>
      <c r="E1291" s="274" t="s">
        <v>2171</v>
      </c>
      <c r="F1291" s="274" t="s">
        <v>156</v>
      </c>
      <c r="G1291" s="274" t="s">
        <v>2172</v>
      </c>
      <c r="H1291" s="274" t="s">
        <v>1137</v>
      </c>
      <c r="I1291" s="274" t="s">
        <v>2173</v>
      </c>
      <c r="J1291" s="274" t="s">
        <v>274</v>
      </c>
      <c r="K1291" s="274" t="s">
        <v>2174</v>
      </c>
      <c r="L1291" s="274" t="s">
        <v>984</v>
      </c>
      <c r="M1291" s="274" t="s">
        <v>2175</v>
      </c>
      <c r="N1291" s="274" t="s">
        <v>984</v>
      </c>
      <c r="O1291" s="274" t="s">
        <v>873</v>
      </c>
      <c r="P1291" s="274" t="s">
        <v>613</v>
      </c>
      <c r="Q1291" s="274" t="s">
        <v>496</v>
      </c>
      <c r="R1291" s="274" t="s">
        <v>268</v>
      </c>
      <c r="S1291" s="274" t="s">
        <v>268</v>
      </c>
      <c r="T1291" s="274" t="s">
        <v>268</v>
      </c>
      <c r="U1291" s="274" t="s">
        <v>268</v>
      </c>
      <c r="V1291" s="274" t="s">
        <v>268</v>
      </c>
      <c r="W1291" s="274" t="s">
        <v>1741</v>
      </c>
      <c r="X1291" s="274" t="s">
        <v>613</v>
      </c>
      <c r="Y1291" s="274" t="s">
        <v>268</v>
      </c>
      <c r="Z1291" s="274" t="s">
        <v>268</v>
      </c>
      <c r="AA1291" s="274" t="s">
        <v>268</v>
      </c>
      <c r="AB1291" s="274" t="s">
        <v>268</v>
      </c>
      <c r="AC1291" s="274" t="s">
        <v>268</v>
      </c>
      <c r="AD1291" s="274" t="s">
        <v>268</v>
      </c>
      <c r="AE1291" s="274" t="s">
        <v>287</v>
      </c>
      <c r="AF1291" s="274" t="s">
        <v>1811</v>
      </c>
      <c r="AG1291" s="274" t="s">
        <v>875</v>
      </c>
      <c r="AH1291" s="274" t="s">
        <v>1831</v>
      </c>
      <c r="AI1291" s="274" t="s">
        <v>9282</v>
      </c>
      <c r="AJ1291" s="274" t="s">
        <v>268</v>
      </c>
      <c r="AK1291" s="274" t="s">
        <v>352</v>
      </c>
      <c r="AL1291" s="274" t="s">
        <v>268</v>
      </c>
      <c r="AM1291" s="274" t="s">
        <v>353</v>
      </c>
      <c r="AN1291" s="274" t="s">
        <v>268</v>
      </c>
      <c r="AO1291" s="274" t="s">
        <v>268</v>
      </c>
      <c r="AP1291" s="274" t="s">
        <v>268</v>
      </c>
      <c r="AQ1291" s="274" t="s">
        <v>268</v>
      </c>
      <c r="AR1291" s="274" t="s">
        <v>268</v>
      </c>
      <c r="AS1291" s="274" t="s">
        <v>268</v>
      </c>
      <c r="AT1291" s="274" t="s">
        <v>268</v>
      </c>
      <c r="AU1291" s="274" t="s">
        <v>268</v>
      </c>
      <c r="AV1291" s="274" t="s">
        <v>268</v>
      </c>
      <c r="AW1291" s="274" t="s">
        <v>268</v>
      </c>
      <c r="AX1291" s="274" t="s">
        <v>268</v>
      </c>
      <c r="AY1291" s="274" t="s">
        <v>268</v>
      </c>
      <c r="AZ1291" s="274" t="s">
        <v>268</v>
      </c>
      <c r="BA1291" s="274" t="s">
        <v>268</v>
      </c>
      <c r="BB1291" s="274" t="s">
        <v>268</v>
      </c>
      <c r="BC1291" s="274" t="s">
        <v>268</v>
      </c>
      <c r="BD1291" s="274" t="s">
        <v>268</v>
      </c>
      <c r="BE1291" s="274" t="s">
        <v>268</v>
      </c>
      <c r="BF1291" s="274" t="s">
        <v>268</v>
      </c>
      <c r="BG1291" s="274" t="s">
        <v>268</v>
      </c>
      <c r="BH1291" s="274" t="s">
        <v>268</v>
      </c>
      <c r="BI1291" s="274" t="s">
        <v>268</v>
      </c>
      <c r="BJ1291" s="274" t="s">
        <v>268</v>
      </c>
      <c r="BK1291" s="274" t="s">
        <v>268</v>
      </c>
      <c r="BL1291" s="274" t="s">
        <v>268</v>
      </c>
      <c r="BM1291" s="274" t="s">
        <v>268</v>
      </c>
      <c r="BN1291" s="274" t="s">
        <v>268</v>
      </c>
      <c r="BO1291" s="274" t="s">
        <v>268</v>
      </c>
      <c r="BP1291" s="274" t="s">
        <v>268</v>
      </c>
      <c r="BQ1291" s="274" t="s">
        <v>268</v>
      </c>
      <c r="BR1291" s="274" t="s">
        <v>268</v>
      </c>
      <c r="BS1291" s="274" t="s">
        <v>268</v>
      </c>
      <c r="BT1291" s="274" t="s">
        <v>268</v>
      </c>
      <c r="BU1291" s="274" t="s">
        <v>268</v>
      </c>
      <c r="BV1291" s="274" t="s">
        <v>268</v>
      </c>
      <c r="BW1291" s="274" t="s">
        <v>268</v>
      </c>
      <c r="BX1291" s="274" t="s">
        <v>268</v>
      </c>
      <c r="BY1291" s="295">
        <v>36</v>
      </c>
      <c r="BZ1291" s="295">
        <v>36</v>
      </c>
      <c r="CA1291" s="298" t="s">
        <v>142</v>
      </c>
      <c r="CB1291" s="297">
        <v>123</v>
      </c>
      <c r="CC1291" s="284">
        <f t="shared" si="82"/>
        <v>0</v>
      </c>
      <c r="CD1291" s="295">
        <f t="shared" si="83"/>
        <v>36</v>
      </c>
      <c r="CE1291" s="284">
        <f t="shared" si="84"/>
        <v>1</v>
      </c>
      <c r="CF1291" s="295">
        <f t="shared" si="85"/>
        <v>0</v>
      </c>
      <c r="CG1291" s="274" t="s">
        <v>1817</v>
      </c>
      <c r="CH1291" s="274" t="s">
        <v>268</v>
      </c>
      <c r="CI1291" s="274" t="s">
        <v>268</v>
      </c>
      <c r="CJ1291" s="298" t="s">
        <v>275</v>
      </c>
      <c r="CK1291" s="297">
        <v>3</v>
      </c>
      <c r="CL1291" s="274" t="s">
        <v>268</v>
      </c>
      <c r="CM1291" s="274" t="s">
        <v>268</v>
      </c>
      <c r="CN1291" s="274" t="s">
        <v>268</v>
      </c>
      <c r="CO1291" s="274" t="s">
        <v>268</v>
      </c>
      <c r="CP1291" s="274" t="s">
        <v>268</v>
      </c>
      <c r="CQ1291" s="274" t="s">
        <v>268</v>
      </c>
      <c r="CR1291" s="274" t="s">
        <v>877</v>
      </c>
      <c r="CS1291" s="274">
        <v>17.64</v>
      </c>
      <c r="CT1291" s="274" t="s">
        <v>268</v>
      </c>
      <c r="CU1291" s="274">
        <v>17.64</v>
      </c>
      <c r="CV1291" s="274">
        <v>365</v>
      </c>
      <c r="CW1291" s="274" t="s">
        <v>878</v>
      </c>
      <c r="CX1291" s="274" t="s">
        <v>835</v>
      </c>
      <c r="CY1291" s="274" t="s">
        <v>836</v>
      </c>
      <c r="CZ1291" s="274" t="s">
        <v>837</v>
      </c>
      <c r="DA1291" s="274" t="s">
        <v>268</v>
      </c>
      <c r="DB1291" s="274" t="s">
        <v>268</v>
      </c>
      <c r="DC1291" s="274" t="s">
        <v>268</v>
      </c>
      <c r="DD1291" s="274" t="s">
        <v>268</v>
      </c>
      <c r="DE1291" s="274" t="s">
        <v>268</v>
      </c>
      <c r="DF1291" s="274" t="s">
        <v>268</v>
      </c>
      <c r="DG1291" s="299">
        <f>IFERROR(IF(CA1291="D",IF(CK1291="A dispo.",CD1291*VLOOKUP('DATI INPUT'!$F$27,TARIFFE_UD,2,FALSE),CD1291*VLOOKUP(CK1291,TARIFFE_UD,2,FALSE)),CD1291*VLOOKUP(CB1291-100,TARIFFE_UND,2,FALSE)),0)</f>
        <v>28.510214356183134</v>
      </c>
      <c r="DH1291" s="299">
        <f>IFERROR(IF(CA1291="D",IF(CK1291="A dispo.",CF1291*VLOOKUP('DATI INPUT'!$F$27,TARIFFE_UD,3,FALSE),CF1291*VLOOKUP(CK1291,TARIFFE_UD,3,FALSE)),CF1291*VLOOKUP(CB1291-100,TARIFFE_UND,3,FALSE)),0)</f>
        <v>0</v>
      </c>
    </row>
    <row r="1292" spans="1:112" hidden="1" x14ac:dyDescent="0.25">
      <c r="A1292" s="274" t="s">
        <v>9348</v>
      </c>
      <c r="B1292" s="274" t="s">
        <v>4791</v>
      </c>
      <c r="C1292" s="274" t="s">
        <v>1624</v>
      </c>
      <c r="D1292" s="274" t="s">
        <v>4792</v>
      </c>
      <c r="E1292" s="274" t="s">
        <v>268</v>
      </c>
      <c r="F1292" s="274" t="s">
        <v>156</v>
      </c>
      <c r="G1292" s="274" t="s">
        <v>4793</v>
      </c>
      <c r="H1292" s="274" t="s">
        <v>4794</v>
      </c>
      <c r="I1292" s="274" t="s">
        <v>4795</v>
      </c>
      <c r="J1292" s="274" t="s">
        <v>156</v>
      </c>
      <c r="K1292" s="274" t="s">
        <v>4796</v>
      </c>
      <c r="L1292" s="274" t="s">
        <v>2536</v>
      </c>
      <c r="M1292" s="274" t="s">
        <v>4797</v>
      </c>
      <c r="N1292" s="274" t="s">
        <v>1899</v>
      </c>
      <c r="O1292" s="274" t="s">
        <v>3333</v>
      </c>
      <c r="P1292" s="274" t="s">
        <v>3122</v>
      </c>
      <c r="Q1292" s="274" t="s">
        <v>343</v>
      </c>
      <c r="R1292" s="274" t="s">
        <v>268</v>
      </c>
      <c r="S1292" s="274" t="s">
        <v>268</v>
      </c>
      <c r="T1292" s="274" t="s">
        <v>268</v>
      </c>
      <c r="U1292" s="274" t="s">
        <v>268</v>
      </c>
      <c r="V1292" s="274" t="s">
        <v>268</v>
      </c>
      <c r="W1292" s="274" t="s">
        <v>1741</v>
      </c>
      <c r="X1292" s="274" t="s">
        <v>613</v>
      </c>
      <c r="Y1292" s="274" t="s">
        <v>268</v>
      </c>
      <c r="Z1292" s="274" t="s">
        <v>268</v>
      </c>
      <c r="AA1292" s="274" t="s">
        <v>268</v>
      </c>
      <c r="AB1292" s="274" t="s">
        <v>268</v>
      </c>
      <c r="AC1292" s="274" t="s">
        <v>268</v>
      </c>
      <c r="AD1292" s="274" t="s">
        <v>268</v>
      </c>
      <c r="AE1292" s="274" t="s">
        <v>287</v>
      </c>
      <c r="AF1292" s="274" t="s">
        <v>1811</v>
      </c>
      <c r="AG1292" s="274" t="s">
        <v>875</v>
      </c>
      <c r="AH1292" s="274" t="s">
        <v>1831</v>
      </c>
      <c r="AI1292" s="274" t="s">
        <v>9282</v>
      </c>
      <c r="AJ1292" s="274" t="s">
        <v>268</v>
      </c>
      <c r="AK1292" s="274" t="s">
        <v>669</v>
      </c>
      <c r="AL1292" s="274" t="s">
        <v>268</v>
      </c>
      <c r="AM1292" s="274" t="s">
        <v>353</v>
      </c>
      <c r="AN1292" s="274" t="s">
        <v>268</v>
      </c>
      <c r="AO1292" s="274" t="s">
        <v>268</v>
      </c>
      <c r="AP1292" s="274" t="s">
        <v>268</v>
      </c>
      <c r="AQ1292" s="274" t="s">
        <v>268</v>
      </c>
      <c r="AR1292" s="274" t="s">
        <v>268</v>
      </c>
      <c r="AS1292" s="274" t="s">
        <v>268</v>
      </c>
      <c r="AT1292" s="274" t="s">
        <v>268</v>
      </c>
      <c r="AU1292" s="274" t="s">
        <v>268</v>
      </c>
      <c r="AV1292" s="274" t="s">
        <v>268</v>
      </c>
      <c r="AW1292" s="274" t="s">
        <v>268</v>
      </c>
      <c r="AX1292" s="274" t="s">
        <v>268</v>
      </c>
      <c r="AY1292" s="274" t="s">
        <v>268</v>
      </c>
      <c r="AZ1292" s="274" t="s">
        <v>268</v>
      </c>
      <c r="BA1292" s="274" t="s">
        <v>268</v>
      </c>
      <c r="BB1292" s="274" t="s">
        <v>268</v>
      </c>
      <c r="BC1292" s="274" t="s">
        <v>268</v>
      </c>
      <c r="BD1292" s="274" t="s">
        <v>268</v>
      </c>
      <c r="BE1292" s="274" t="s">
        <v>268</v>
      </c>
      <c r="BF1292" s="274" t="s">
        <v>268</v>
      </c>
      <c r="BG1292" s="274" t="s">
        <v>268</v>
      </c>
      <c r="BH1292" s="274" t="s">
        <v>268</v>
      </c>
      <c r="BI1292" s="274" t="s">
        <v>268</v>
      </c>
      <c r="BJ1292" s="274" t="s">
        <v>268</v>
      </c>
      <c r="BK1292" s="274" t="s">
        <v>268</v>
      </c>
      <c r="BL1292" s="274" t="s">
        <v>268</v>
      </c>
      <c r="BM1292" s="274" t="s">
        <v>268</v>
      </c>
      <c r="BN1292" s="274" t="s">
        <v>268</v>
      </c>
      <c r="BO1292" s="274" t="s">
        <v>268</v>
      </c>
      <c r="BP1292" s="274" t="s">
        <v>268</v>
      </c>
      <c r="BQ1292" s="274" t="s">
        <v>268</v>
      </c>
      <c r="BR1292" s="274" t="s">
        <v>268</v>
      </c>
      <c r="BS1292" s="274" t="s">
        <v>268</v>
      </c>
      <c r="BT1292" s="274" t="s">
        <v>268</v>
      </c>
      <c r="BU1292" s="274" t="s">
        <v>268</v>
      </c>
      <c r="BV1292" s="274" t="s">
        <v>268</v>
      </c>
      <c r="BW1292" s="274" t="s">
        <v>268</v>
      </c>
      <c r="BX1292" s="274" t="s">
        <v>268</v>
      </c>
      <c r="BY1292" s="295">
        <v>18</v>
      </c>
      <c r="BZ1292" s="295">
        <v>18</v>
      </c>
      <c r="CA1292" s="298" t="s">
        <v>142</v>
      </c>
      <c r="CB1292" s="297">
        <v>123</v>
      </c>
      <c r="CC1292" s="284">
        <f t="shared" si="82"/>
        <v>0</v>
      </c>
      <c r="CD1292" s="295">
        <f t="shared" si="83"/>
        <v>18</v>
      </c>
      <c r="CE1292" s="284">
        <f t="shared" si="84"/>
        <v>1</v>
      </c>
      <c r="CF1292" s="295">
        <f t="shared" si="85"/>
        <v>0</v>
      </c>
      <c r="CG1292" s="274" t="s">
        <v>1817</v>
      </c>
      <c r="CH1292" s="274" t="s">
        <v>268</v>
      </c>
      <c r="CI1292" s="274" t="s">
        <v>268</v>
      </c>
      <c r="CJ1292" s="298" t="s">
        <v>268</v>
      </c>
      <c r="CK1292" s="298" t="s">
        <v>736</v>
      </c>
      <c r="CL1292" s="274" t="s">
        <v>268</v>
      </c>
      <c r="CM1292" s="274" t="s">
        <v>268</v>
      </c>
      <c r="CN1292" s="274" t="s">
        <v>268</v>
      </c>
      <c r="CO1292" s="274" t="s">
        <v>268</v>
      </c>
      <c r="CP1292" s="274" t="s">
        <v>268</v>
      </c>
      <c r="CQ1292" s="274" t="s">
        <v>268</v>
      </c>
      <c r="CR1292" s="274" t="s">
        <v>877</v>
      </c>
      <c r="CS1292" s="274">
        <v>8.82</v>
      </c>
      <c r="CT1292" s="274" t="s">
        <v>268</v>
      </c>
      <c r="CU1292" s="274">
        <v>8.82</v>
      </c>
      <c r="CV1292" s="274">
        <v>365</v>
      </c>
      <c r="CW1292" s="274" t="s">
        <v>878</v>
      </c>
      <c r="CX1292" s="274" t="s">
        <v>835</v>
      </c>
      <c r="CY1292" s="274" t="s">
        <v>836</v>
      </c>
      <c r="CZ1292" s="274" t="s">
        <v>837</v>
      </c>
      <c r="DA1292" s="274" t="s">
        <v>268</v>
      </c>
      <c r="DB1292" s="274" t="s">
        <v>268</v>
      </c>
      <c r="DC1292" s="274" t="s">
        <v>268</v>
      </c>
      <c r="DD1292" s="274" t="s">
        <v>268</v>
      </c>
      <c r="DE1292" s="274" t="s">
        <v>268</v>
      </c>
      <c r="DF1292" s="274" t="s">
        <v>268</v>
      </c>
      <c r="DG1292" s="299">
        <f>IFERROR(IF(CA1292="D",IF(CK1292="A dispo.",CD1292*VLOOKUP('DATI INPUT'!$F$27,TARIFFE_UD,2,FALSE),CD1292*VLOOKUP(CK1292,TARIFFE_UD,2,FALSE)),CD1292*VLOOKUP(CB1292-100,TARIFFE_UND,2,FALSE)),0)</f>
        <v>14.255107178091567</v>
      </c>
      <c r="DH1292" s="299">
        <f>IFERROR(IF(CA1292="D",IF(CK1292="A dispo.",CF1292*VLOOKUP('DATI INPUT'!$F$27,TARIFFE_UD,3,FALSE),CF1292*VLOOKUP(CK1292,TARIFFE_UD,3,FALSE)),CF1292*VLOOKUP(CB1292-100,TARIFFE_UND,3,FALSE)),0)</f>
        <v>0</v>
      </c>
    </row>
    <row r="1293" spans="1:112" hidden="1" x14ac:dyDescent="0.25">
      <c r="A1293" s="274" t="s">
        <v>9349</v>
      </c>
      <c r="B1293" s="274" t="s">
        <v>1523</v>
      </c>
      <c r="C1293" s="274" t="s">
        <v>1625</v>
      </c>
      <c r="D1293" s="274" t="s">
        <v>5141</v>
      </c>
      <c r="E1293" s="274" t="s">
        <v>268</v>
      </c>
      <c r="F1293" s="274" t="s">
        <v>156</v>
      </c>
      <c r="G1293" s="274" t="s">
        <v>5142</v>
      </c>
      <c r="H1293" s="274" t="s">
        <v>849</v>
      </c>
      <c r="I1293" s="274" t="s">
        <v>5143</v>
      </c>
      <c r="J1293" s="274" t="s">
        <v>274</v>
      </c>
      <c r="K1293" s="274" t="s">
        <v>5144</v>
      </c>
      <c r="L1293" s="274" t="s">
        <v>960</v>
      </c>
      <c r="M1293" s="274" t="s">
        <v>5145</v>
      </c>
      <c r="N1293" s="274" t="s">
        <v>5146</v>
      </c>
      <c r="O1293" s="274" t="s">
        <v>289</v>
      </c>
      <c r="P1293" s="274" t="s">
        <v>2152</v>
      </c>
      <c r="Q1293" s="274" t="s">
        <v>346</v>
      </c>
      <c r="R1293" s="274" t="s">
        <v>268</v>
      </c>
      <c r="S1293" s="274" t="s">
        <v>268</v>
      </c>
      <c r="T1293" s="274" t="s">
        <v>268</v>
      </c>
      <c r="U1293" s="274" t="s">
        <v>268</v>
      </c>
      <c r="V1293" s="274" t="s">
        <v>268</v>
      </c>
      <c r="W1293" s="274" t="s">
        <v>1741</v>
      </c>
      <c r="X1293" s="274" t="s">
        <v>613</v>
      </c>
      <c r="Y1293" s="274" t="s">
        <v>268</v>
      </c>
      <c r="Z1293" s="274" t="s">
        <v>268</v>
      </c>
      <c r="AA1293" s="274" t="s">
        <v>268</v>
      </c>
      <c r="AB1293" s="274" t="s">
        <v>268</v>
      </c>
      <c r="AC1293" s="274" t="s">
        <v>268</v>
      </c>
      <c r="AD1293" s="274" t="s">
        <v>268</v>
      </c>
      <c r="AE1293" s="274" t="s">
        <v>287</v>
      </c>
      <c r="AF1293" s="274" t="s">
        <v>1811</v>
      </c>
      <c r="AG1293" s="274" t="s">
        <v>875</v>
      </c>
      <c r="AH1293" s="274" t="s">
        <v>1831</v>
      </c>
      <c r="AI1293" s="274" t="s">
        <v>9282</v>
      </c>
      <c r="AJ1293" s="274" t="s">
        <v>268</v>
      </c>
      <c r="AK1293" s="274" t="s">
        <v>724</v>
      </c>
      <c r="AL1293" s="274" t="s">
        <v>268</v>
      </c>
      <c r="AM1293" s="274" t="s">
        <v>353</v>
      </c>
      <c r="AN1293" s="274" t="s">
        <v>268</v>
      </c>
      <c r="AO1293" s="274" t="s">
        <v>268</v>
      </c>
      <c r="AP1293" s="274" t="s">
        <v>268</v>
      </c>
      <c r="AQ1293" s="274" t="s">
        <v>268</v>
      </c>
      <c r="AR1293" s="274" t="s">
        <v>268</v>
      </c>
      <c r="AS1293" s="274" t="s">
        <v>268</v>
      </c>
      <c r="AT1293" s="274" t="s">
        <v>268</v>
      </c>
      <c r="AU1293" s="274" t="s">
        <v>268</v>
      </c>
      <c r="AV1293" s="274" t="s">
        <v>268</v>
      </c>
      <c r="AW1293" s="274" t="s">
        <v>268</v>
      </c>
      <c r="AX1293" s="274" t="s">
        <v>268</v>
      </c>
      <c r="AY1293" s="274" t="s">
        <v>268</v>
      </c>
      <c r="AZ1293" s="274" t="s">
        <v>268</v>
      </c>
      <c r="BA1293" s="274" t="s">
        <v>268</v>
      </c>
      <c r="BB1293" s="274" t="s">
        <v>268</v>
      </c>
      <c r="BC1293" s="274" t="s">
        <v>268</v>
      </c>
      <c r="BD1293" s="274" t="s">
        <v>268</v>
      </c>
      <c r="BE1293" s="274" t="s">
        <v>268</v>
      </c>
      <c r="BF1293" s="274" t="s">
        <v>268</v>
      </c>
      <c r="BG1293" s="274" t="s">
        <v>268</v>
      </c>
      <c r="BH1293" s="274" t="s">
        <v>268</v>
      </c>
      <c r="BI1293" s="274" t="s">
        <v>268</v>
      </c>
      <c r="BJ1293" s="274" t="s">
        <v>268</v>
      </c>
      <c r="BK1293" s="274" t="s">
        <v>268</v>
      </c>
      <c r="BL1293" s="274" t="s">
        <v>268</v>
      </c>
      <c r="BM1293" s="274" t="s">
        <v>268</v>
      </c>
      <c r="BN1293" s="274" t="s">
        <v>268</v>
      </c>
      <c r="BO1293" s="274" t="s">
        <v>268</v>
      </c>
      <c r="BP1293" s="274" t="s">
        <v>268</v>
      </c>
      <c r="BQ1293" s="274" t="s">
        <v>268</v>
      </c>
      <c r="BR1293" s="274" t="s">
        <v>268</v>
      </c>
      <c r="BS1293" s="274" t="s">
        <v>268</v>
      </c>
      <c r="BT1293" s="274" t="s">
        <v>268</v>
      </c>
      <c r="BU1293" s="274" t="s">
        <v>268</v>
      </c>
      <c r="BV1293" s="274" t="s">
        <v>268</v>
      </c>
      <c r="BW1293" s="274" t="s">
        <v>268</v>
      </c>
      <c r="BX1293" s="274" t="s">
        <v>268</v>
      </c>
      <c r="BY1293" s="295">
        <v>18</v>
      </c>
      <c r="BZ1293" s="295">
        <v>18</v>
      </c>
      <c r="CA1293" s="298" t="s">
        <v>142</v>
      </c>
      <c r="CB1293" s="297">
        <v>123</v>
      </c>
      <c r="CC1293" s="284">
        <f t="shared" si="82"/>
        <v>0</v>
      </c>
      <c r="CD1293" s="295">
        <f t="shared" si="83"/>
        <v>18</v>
      </c>
      <c r="CE1293" s="284">
        <f t="shared" si="84"/>
        <v>1</v>
      </c>
      <c r="CF1293" s="295">
        <f t="shared" si="85"/>
        <v>0</v>
      </c>
      <c r="CG1293" s="274" t="s">
        <v>1817</v>
      </c>
      <c r="CH1293" s="274" t="s">
        <v>268</v>
      </c>
      <c r="CI1293" s="274" t="s">
        <v>268</v>
      </c>
      <c r="CJ1293" s="298" t="s">
        <v>268</v>
      </c>
      <c r="CK1293" s="298" t="s">
        <v>736</v>
      </c>
      <c r="CL1293" s="274" t="s">
        <v>268</v>
      </c>
      <c r="CM1293" s="274" t="s">
        <v>268</v>
      </c>
      <c r="CN1293" s="274" t="s">
        <v>268</v>
      </c>
      <c r="CO1293" s="274" t="s">
        <v>268</v>
      </c>
      <c r="CP1293" s="274" t="s">
        <v>268</v>
      </c>
      <c r="CQ1293" s="274" t="s">
        <v>268</v>
      </c>
      <c r="CR1293" s="274" t="s">
        <v>877</v>
      </c>
      <c r="CS1293" s="274">
        <v>8.82</v>
      </c>
      <c r="CT1293" s="274" t="s">
        <v>268</v>
      </c>
      <c r="CU1293" s="274">
        <v>8.82</v>
      </c>
      <c r="CV1293" s="274">
        <v>365</v>
      </c>
      <c r="CW1293" s="274" t="s">
        <v>878</v>
      </c>
      <c r="CX1293" s="274" t="s">
        <v>835</v>
      </c>
      <c r="CY1293" s="274" t="s">
        <v>836</v>
      </c>
      <c r="CZ1293" s="274" t="s">
        <v>837</v>
      </c>
      <c r="DA1293" s="274" t="s">
        <v>268</v>
      </c>
      <c r="DB1293" s="274" t="s">
        <v>268</v>
      </c>
      <c r="DC1293" s="274" t="s">
        <v>268</v>
      </c>
      <c r="DD1293" s="274" t="s">
        <v>268</v>
      </c>
      <c r="DE1293" s="274" t="s">
        <v>268</v>
      </c>
      <c r="DF1293" s="274" t="s">
        <v>268</v>
      </c>
      <c r="DG1293" s="299">
        <f>IFERROR(IF(CA1293="D",IF(CK1293="A dispo.",CD1293*VLOOKUP('DATI INPUT'!$F$27,TARIFFE_UD,2,FALSE),CD1293*VLOOKUP(CK1293,TARIFFE_UD,2,FALSE)),CD1293*VLOOKUP(CB1293-100,TARIFFE_UND,2,FALSE)),0)</f>
        <v>14.255107178091567</v>
      </c>
      <c r="DH1293" s="299">
        <f>IFERROR(IF(CA1293="D",IF(CK1293="A dispo.",CF1293*VLOOKUP('DATI INPUT'!$F$27,TARIFFE_UD,3,FALSE),CF1293*VLOOKUP(CK1293,TARIFFE_UD,3,FALSE)),CF1293*VLOOKUP(CB1293-100,TARIFFE_UND,3,FALSE)),0)</f>
        <v>0</v>
      </c>
    </row>
    <row r="1294" spans="1:112" hidden="1" x14ac:dyDescent="0.25">
      <c r="A1294" s="274" t="s">
        <v>9350</v>
      </c>
      <c r="B1294" s="274" t="s">
        <v>9351</v>
      </c>
      <c r="C1294" s="274" t="s">
        <v>1626</v>
      </c>
      <c r="D1294" s="274" t="s">
        <v>9352</v>
      </c>
      <c r="E1294" s="274" t="s">
        <v>268</v>
      </c>
      <c r="F1294" s="274" t="s">
        <v>156</v>
      </c>
      <c r="G1294" s="274" t="s">
        <v>9353</v>
      </c>
      <c r="H1294" s="274" t="s">
        <v>986</v>
      </c>
      <c r="I1294" s="274" t="s">
        <v>6782</v>
      </c>
      <c r="J1294" s="274" t="s">
        <v>274</v>
      </c>
      <c r="K1294" s="274" t="s">
        <v>9354</v>
      </c>
      <c r="L1294" s="274" t="s">
        <v>871</v>
      </c>
      <c r="M1294" s="274" t="s">
        <v>9355</v>
      </c>
      <c r="N1294" s="274" t="s">
        <v>303</v>
      </c>
      <c r="O1294" s="274" t="s">
        <v>1215</v>
      </c>
      <c r="P1294" s="274" t="s">
        <v>9356</v>
      </c>
      <c r="Q1294" s="274" t="s">
        <v>465</v>
      </c>
      <c r="R1294" s="274" t="s">
        <v>268</v>
      </c>
      <c r="S1294" s="274" t="s">
        <v>268</v>
      </c>
      <c r="T1294" s="274" t="s">
        <v>268</v>
      </c>
      <c r="U1294" s="274" t="s">
        <v>268</v>
      </c>
      <c r="V1294" s="274" t="s">
        <v>268</v>
      </c>
      <c r="W1294" s="274" t="s">
        <v>1741</v>
      </c>
      <c r="X1294" s="274" t="s">
        <v>613</v>
      </c>
      <c r="Y1294" s="274" t="s">
        <v>268</v>
      </c>
      <c r="Z1294" s="274" t="s">
        <v>268</v>
      </c>
      <c r="AA1294" s="274" t="s">
        <v>268</v>
      </c>
      <c r="AB1294" s="274" t="s">
        <v>268</v>
      </c>
      <c r="AC1294" s="274" t="s">
        <v>268</v>
      </c>
      <c r="AD1294" s="274" t="s">
        <v>268</v>
      </c>
      <c r="AE1294" s="274" t="s">
        <v>268</v>
      </c>
      <c r="AF1294" s="274" t="s">
        <v>268</v>
      </c>
      <c r="AG1294" s="274" t="s">
        <v>268</v>
      </c>
      <c r="AH1294" s="274" t="s">
        <v>268</v>
      </c>
      <c r="AI1294" s="274" t="s">
        <v>268</v>
      </c>
      <c r="AJ1294" s="274" t="s">
        <v>268</v>
      </c>
      <c r="AK1294" s="274" t="s">
        <v>268</v>
      </c>
      <c r="AL1294" s="274" t="s">
        <v>268</v>
      </c>
      <c r="AM1294" s="274" t="s">
        <v>268</v>
      </c>
      <c r="AN1294" s="274" t="s">
        <v>268</v>
      </c>
      <c r="AO1294" s="274" t="s">
        <v>268</v>
      </c>
      <c r="AP1294" s="274" t="s">
        <v>268</v>
      </c>
      <c r="AQ1294" s="274" t="s">
        <v>268</v>
      </c>
      <c r="AR1294" s="274" t="s">
        <v>268</v>
      </c>
      <c r="AS1294" s="274" t="s">
        <v>268</v>
      </c>
      <c r="AT1294" s="274" t="s">
        <v>268</v>
      </c>
      <c r="AU1294" s="274" t="s">
        <v>268</v>
      </c>
      <c r="AV1294" s="274" t="s">
        <v>268</v>
      </c>
      <c r="AW1294" s="274" t="s">
        <v>268</v>
      </c>
      <c r="AX1294" s="274" t="s">
        <v>268</v>
      </c>
      <c r="AY1294" s="274" t="s">
        <v>268</v>
      </c>
      <c r="AZ1294" s="274" t="s">
        <v>268</v>
      </c>
      <c r="BA1294" s="274" t="s">
        <v>268</v>
      </c>
      <c r="BB1294" s="274" t="s">
        <v>268</v>
      </c>
      <c r="BC1294" s="274" t="s">
        <v>268</v>
      </c>
      <c r="BD1294" s="274" t="s">
        <v>268</v>
      </c>
      <c r="BE1294" s="274" t="s">
        <v>268</v>
      </c>
      <c r="BF1294" s="274" t="s">
        <v>268</v>
      </c>
      <c r="BG1294" s="274" t="s">
        <v>268</v>
      </c>
      <c r="BH1294" s="274" t="s">
        <v>268</v>
      </c>
      <c r="BI1294" s="274" t="s">
        <v>268</v>
      </c>
      <c r="BJ1294" s="274" t="s">
        <v>268</v>
      </c>
      <c r="BK1294" s="274" t="s">
        <v>268</v>
      </c>
      <c r="BL1294" s="274" t="s">
        <v>268</v>
      </c>
      <c r="BM1294" s="274" t="s">
        <v>268</v>
      </c>
      <c r="BN1294" s="274" t="s">
        <v>268</v>
      </c>
      <c r="BO1294" s="274" t="s">
        <v>268</v>
      </c>
      <c r="BP1294" s="274" t="s">
        <v>268</v>
      </c>
      <c r="BQ1294" s="274" t="s">
        <v>268</v>
      </c>
      <c r="BR1294" s="274" t="s">
        <v>268</v>
      </c>
      <c r="BS1294" s="274" t="s">
        <v>268</v>
      </c>
      <c r="BT1294" s="274" t="s">
        <v>268</v>
      </c>
      <c r="BU1294" s="274" t="s">
        <v>268</v>
      </c>
      <c r="BV1294" s="274" t="s">
        <v>268</v>
      </c>
      <c r="BW1294" s="274" t="s">
        <v>268</v>
      </c>
      <c r="BX1294" s="274" t="s">
        <v>268</v>
      </c>
      <c r="BY1294" s="295">
        <v>18</v>
      </c>
      <c r="BZ1294" s="295">
        <v>18</v>
      </c>
      <c r="CA1294" s="298" t="s">
        <v>142</v>
      </c>
      <c r="CB1294" s="297">
        <v>123</v>
      </c>
      <c r="CC1294" s="284">
        <f t="shared" si="82"/>
        <v>0</v>
      </c>
      <c r="CD1294" s="295">
        <f t="shared" si="83"/>
        <v>18</v>
      </c>
      <c r="CE1294" s="284">
        <f t="shared" si="84"/>
        <v>1</v>
      </c>
      <c r="CF1294" s="295">
        <f t="shared" si="85"/>
        <v>0</v>
      </c>
      <c r="CG1294" s="274" t="s">
        <v>1817</v>
      </c>
      <c r="CH1294" s="274" t="s">
        <v>268</v>
      </c>
      <c r="CI1294" s="274" t="s">
        <v>268</v>
      </c>
      <c r="CJ1294" s="298" t="s">
        <v>268</v>
      </c>
      <c r="CK1294" s="298" t="s">
        <v>736</v>
      </c>
      <c r="CL1294" s="274" t="s">
        <v>268</v>
      </c>
      <c r="CM1294" s="274" t="s">
        <v>268</v>
      </c>
      <c r="CN1294" s="274" t="s">
        <v>268</v>
      </c>
      <c r="CO1294" s="274" t="s">
        <v>268</v>
      </c>
      <c r="CP1294" s="274" t="s">
        <v>268</v>
      </c>
      <c r="CQ1294" s="274" t="s">
        <v>268</v>
      </c>
      <c r="CR1294" s="274" t="s">
        <v>877</v>
      </c>
      <c r="CS1294" s="274">
        <v>8.82</v>
      </c>
      <c r="CT1294" s="274" t="s">
        <v>268</v>
      </c>
      <c r="CU1294" s="274">
        <v>8.82</v>
      </c>
      <c r="CV1294" s="274">
        <v>365</v>
      </c>
      <c r="CW1294" s="274" t="s">
        <v>878</v>
      </c>
      <c r="CX1294" s="274" t="s">
        <v>835</v>
      </c>
      <c r="CY1294" s="274" t="s">
        <v>836</v>
      </c>
      <c r="CZ1294" s="274" t="s">
        <v>837</v>
      </c>
      <c r="DA1294" s="274" t="s">
        <v>268</v>
      </c>
      <c r="DB1294" s="274" t="s">
        <v>268</v>
      </c>
      <c r="DC1294" s="274" t="s">
        <v>268</v>
      </c>
      <c r="DD1294" s="274" t="s">
        <v>268</v>
      </c>
      <c r="DE1294" s="274" t="s">
        <v>268</v>
      </c>
      <c r="DF1294" s="274" t="s">
        <v>268</v>
      </c>
      <c r="DG1294" s="299">
        <f>IFERROR(IF(CA1294="D",IF(CK1294="A dispo.",CD1294*VLOOKUP('DATI INPUT'!$F$27,TARIFFE_UD,2,FALSE),CD1294*VLOOKUP(CK1294,TARIFFE_UD,2,FALSE)),CD1294*VLOOKUP(CB1294-100,TARIFFE_UND,2,FALSE)),0)</f>
        <v>14.255107178091567</v>
      </c>
      <c r="DH1294" s="299">
        <f>IFERROR(IF(CA1294="D",IF(CK1294="A dispo.",CF1294*VLOOKUP('DATI INPUT'!$F$27,TARIFFE_UD,3,FALSE),CF1294*VLOOKUP(CK1294,TARIFFE_UD,3,FALSE)),CF1294*VLOOKUP(CB1294-100,TARIFFE_UND,3,FALSE)),0)</f>
        <v>0</v>
      </c>
    </row>
    <row r="1295" spans="1:112" x14ac:dyDescent="0.25">
      <c r="A1295" s="274" t="s">
        <v>9357</v>
      </c>
      <c r="B1295" s="274" t="s">
        <v>5850</v>
      </c>
      <c r="C1295" s="274" t="s">
        <v>9358</v>
      </c>
      <c r="D1295" s="274" t="s">
        <v>5852</v>
      </c>
      <c r="E1295" s="274" t="s">
        <v>268</v>
      </c>
      <c r="F1295" s="274" t="s">
        <v>156</v>
      </c>
      <c r="G1295" s="274" t="s">
        <v>5853</v>
      </c>
      <c r="H1295" s="274" t="s">
        <v>1372</v>
      </c>
      <c r="I1295" s="274" t="s">
        <v>539</v>
      </c>
      <c r="J1295" s="274" t="s">
        <v>274</v>
      </c>
      <c r="K1295" s="274" t="s">
        <v>5854</v>
      </c>
      <c r="L1295" s="274" t="s">
        <v>871</v>
      </c>
      <c r="M1295" s="274" t="s">
        <v>5855</v>
      </c>
      <c r="N1295" s="274" t="s">
        <v>984</v>
      </c>
      <c r="O1295" s="274" t="s">
        <v>873</v>
      </c>
      <c r="P1295" s="274" t="s">
        <v>1847</v>
      </c>
      <c r="Q1295" s="274" t="s">
        <v>934</v>
      </c>
      <c r="R1295" s="274" t="s">
        <v>154</v>
      </c>
      <c r="S1295" s="274" t="s">
        <v>268</v>
      </c>
      <c r="T1295" s="274" t="s">
        <v>268</v>
      </c>
      <c r="U1295" s="274" t="s">
        <v>268</v>
      </c>
      <c r="V1295" s="274" t="s">
        <v>268</v>
      </c>
      <c r="W1295" s="274" t="s">
        <v>1741</v>
      </c>
      <c r="X1295" s="274" t="s">
        <v>613</v>
      </c>
      <c r="Y1295" s="274" t="s">
        <v>268</v>
      </c>
      <c r="Z1295" s="274" t="s">
        <v>268</v>
      </c>
      <c r="AA1295" s="274" t="s">
        <v>268</v>
      </c>
      <c r="AB1295" s="274" t="s">
        <v>268</v>
      </c>
      <c r="AC1295" s="274" t="s">
        <v>268</v>
      </c>
      <c r="AD1295" s="274" t="s">
        <v>268</v>
      </c>
      <c r="AE1295" s="274" t="s">
        <v>287</v>
      </c>
      <c r="AF1295" s="274" t="s">
        <v>1811</v>
      </c>
      <c r="AG1295" s="274" t="s">
        <v>875</v>
      </c>
      <c r="AH1295" s="274" t="s">
        <v>1831</v>
      </c>
      <c r="AI1295" s="274" t="s">
        <v>9282</v>
      </c>
      <c r="AJ1295" s="274" t="s">
        <v>268</v>
      </c>
      <c r="AK1295" s="274" t="s">
        <v>703</v>
      </c>
      <c r="AL1295" s="274" t="s">
        <v>268</v>
      </c>
      <c r="AM1295" s="274" t="s">
        <v>353</v>
      </c>
      <c r="AN1295" s="274" t="s">
        <v>268</v>
      </c>
      <c r="AO1295" s="274" t="s">
        <v>268</v>
      </c>
      <c r="AP1295" s="274" t="s">
        <v>268</v>
      </c>
      <c r="AQ1295" s="274" t="s">
        <v>268</v>
      </c>
      <c r="AR1295" s="274" t="s">
        <v>268</v>
      </c>
      <c r="AS1295" s="274" t="s">
        <v>268</v>
      </c>
      <c r="AT1295" s="274" t="s">
        <v>268</v>
      </c>
      <c r="AU1295" s="274" t="s">
        <v>268</v>
      </c>
      <c r="AV1295" s="274" t="s">
        <v>268</v>
      </c>
      <c r="AW1295" s="274" t="s">
        <v>268</v>
      </c>
      <c r="AX1295" s="274" t="s">
        <v>268</v>
      </c>
      <c r="AY1295" s="274" t="s">
        <v>268</v>
      </c>
      <c r="AZ1295" s="274" t="s">
        <v>268</v>
      </c>
      <c r="BA1295" s="274" t="s">
        <v>268</v>
      </c>
      <c r="BB1295" s="274" t="s">
        <v>268</v>
      </c>
      <c r="BC1295" s="274" t="s">
        <v>268</v>
      </c>
      <c r="BD1295" s="274" t="s">
        <v>268</v>
      </c>
      <c r="BE1295" s="274" t="s">
        <v>268</v>
      </c>
      <c r="BF1295" s="274" t="s">
        <v>268</v>
      </c>
      <c r="BG1295" s="274" t="s">
        <v>268</v>
      </c>
      <c r="BH1295" s="274" t="s">
        <v>268</v>
      </c>
      <c r="BI1295" s="274" t="s">
        <v>268</v>
      </c>
      <c r="BJ1295" s="274" t="s">
        <v>268</v>
      </c>
      <c r="BK1295" s="274" t="s">
        <v>268</v>
      </c>
      <c r="BL1295" s="274" t="s">
        <v>268</v>
      </c>
      <c r="BM1295" s="274" t="s">
        <v>268</v>
      </c>
      <c r="BN1295" s="274" t="s">
        <v>268</v>
      </c>
      <c r="BO1295" s="274" t="s">
        <v>268</v>
      </c>
      <c r="BP1295" s="274" t="s">
        <v>268</v>
      </c>
      <c r="BQ1295" s="274" t="s">
        <v>268</v>
      </c>
      <c r="BR1295" s="274" t="s">
        <v>268</v>
      </c>
      <c r="BS1295" s="274" t="s">
        <v>268</v>
      </c>
      <c r="BT1295" s="274" t="s">
        <v>268</v>
      </c>
      <c r="BU1295" s="274" t="s">
        <v>268</v>
      </c>
      <c r="BV1295" s="274" t="s">
        <v>268</v>
      </c>
      <c r="BW1295" s="274" t="s">
        <v>268</v>
      </c>
      <c r="BX1295" s="274" t="s">
        <v>268</v>
      </c>
      <c r="BY1295" s="295">
        <v>18</v>
      </c>
      <c r="BZ1295" s="295">
        <v>18</v>
      </c>
      <c r="CA1295" s="298" t="s">
        <v>142</v>
      </c>
      <c r="CB1295" s="297">
        <v>123</v>
      </c>
      <c r="CC1295" s="284">
        <f t="shared" si="82"/>
        <v>0</v>
      </c>
      <c r="CD1295" s="295">
        <f t="shared" si="83"/>
        <v>18</v>
      </c>
      <c r="CE1295" s="284">
        <f t="shared" si="84"/>
        <v>1</v>
      </c>
      <c r="CF1295" s="295">
        <f t="shared" si="85"/>
        <v>0</v>
      </c>
      <c r="CG1295" s="274" t="s">
        <v>1817</v>
      </c>
      <c r="CH1295" s="274" t="s">
        <v>268</v>
      </c>
      <c r="CI1295" s="274" t="s">
        <v>268</v>
      </c>
      <c r="CJ1295" s="298" t="s">
        <v>282</v>
      </c>
      <c r="CK1295" s="297">
        <v>4</v>
      </c>
      <c r="CL1295" s="274" t="s">
        <v>268</v>
      </c>
      <c r="CM1295" s="274" t="s">
        <v>268</v>
      </c>
      <c r="CN1295" s="274" t="s">
        <v>268</v>
      </c>
      <c r="CO1295" s="274" t="s">
        <v>268</v>
      </c>
      <c r="CP1295" s="274" t="s">
        <v>268</v>
      </c>
      <c r="CQ1295" s="274" t="s">
        <v>268</v>
      </c>
      <c r="CR1295" s="274" t="s">
        <v>877</v>
      </c>
      <c r="CS1295" s="274">
        <v>9.5399999999999991</v>
      </c>
      <c r="CT1295" s="274" t="s">
        <v>268</v>
      </c>
      <c r="CU1295" s="274">
        <v>9.5399999999999991</v>
      </c>
      <c r="CV1295" s="274">
        <v>365</v>
      </c>
      <c r="CW1295" s="274" t="s">
        <v>878</v>
      </c>
      <c r="CX1295" s="274" t="s">
        <v>835</v>
      </c>
      <c r="CY1295" s="274" t="s">
        <v>836</v>
      </c>
      <c r="CZ1295" s="274" t="s">
        <v>837</v>
      </c>
      <c r="DA1295" s="274" t="s">
        <v>268</v>
      </c>
      <c r="DB1295" s="274" t="s">
        <v>268</v>
      </c>
      <c r="DC1295" s="274" t="s">
        <v>268</v>
      </c>
      <c r="DD1295" s="274" t="s">
        <v>268</v>
      </c>
      <c r="DE1295" s="274" t="s">
        <v>268</v>
      </c>
      <c r="DF1295" s="274" t="s">
        <v>268</v>
      </c>
      <c r="DG1295" s="299">
        <f>IFERROR(IF(CA1295="D",IF(CK1295="A dispo.",CD1295*VLOOKUP('DATI INPUT'!$F$27,TARIFFE_UD,2,FALSE),CD1295*VLOOKUP(CK1295,TARIFFE_UD,2,FALSE)),CD1295*VLOOKUP(CB1295-100,TARIFFE_UND,2,FALSE)),0)</f>
        <v>15.31104104313539</v>
      </c>
      <c r="DH1295" s="299">
        <f>IFERROR(IF(CA1295="D",IF(CK1295="A dispo.",CF1295*VLOOKUP('DATI INPUT'!$F$27,TARIFFE_UD,3,FALSE),CF1295*VLOOKUP(CK1295,TARIFFE_UD,3,FALSE)),CF1295*VLOOKUP(CB1295-100,TARIFFE_UND,3,FALSE)),0)</f>
        <v>0</v>
      </c>
    </row>
    <row r="1296" spans="1:112" x14ac:dyDescent="0.25">
      <c r="A1296" s="274" t="s">
        <v>9359</v>
      </c>
      <c r="B1296" s="274" t="s">
        <v>9360</v>
      </c>
      <c r="C1296" s="274" t="s">
        <v>9361</v>
      </c>
      <c r="D1296" s="274" t="s">
        <v>9362</v>
      </c>
      <c r="E1296" s="274" t="s">
        <v>268</v>
      </c>
      <c r="F1296" s="274" t="s">
        <v>156</v>
      </c>
      <c r="G1296" s="274" t="s">
        <v>9363</v>
      </c>
      <c r="H1296" s="274" t="s">
        <v>931</v>
      </c>
      <c r="I1296" s="274" t="s">
        <v>9364</v>
      </c>
      <c r="J1296" s="274" t="s">
        <v>274</v>
      </c>
      <c r="K1296" s="274" t="s">
        <v>9365</v>
      </c>
      <c r="L1296" s="274" t="s">
        <v>871</v>
      </c>
      <c r="M1296" s="274" t="s">
        <v>8690</v>
      </c>
      <c r="N1296" s="274" t="s">
        <v>984</v>
      </c>
      <c r="O1296" s="274" t="s">
        <v>873</v>
      </c>
      <c r="P1296" s="274" t="s">
        <v>1046</v>
      </c>
      <c r="Q1296" s="274" t="s">
        <v>277</v>
      </c>
      <c r="R1296" s="274" t="s">
        <v>268</v>
      </c>
      <c r="S1296" s="274" t="s">
        <v>268</v>
      </c>
      <c r="T1296" s="274" t="s">
        <v>268</v>
      </c>
      <c r="U1296" s="274" t="s">
        <v>268</v>
      </c>
      <c r="V1296" s="274" t="s">
        <v>268</v>
      </c>
      <c r="W1296" s="274" t="s">
        <v>1741</v>
      </c>
      <c r="X1296" s="274" t="s">
        <v>613</v>
      </c>
      <c r="Y1296" s="274" t="s">
        <v>268</v>
      </c>
      <c r="Z1296" s="274" t="s">
        <v>268</v>
      </c>
      <c r="AA1296" s="274" t="s">
        <v>268</v>
      </c>
      <c r="AB1296" s="274" t="s">
        <v>268</v>
      </c>
      <c r="AC1296" s="274" t="s">
        <v>268</v>
      </c>
      <c r="AD1296" s="274" t="s">
        <v>268</v>
      </c>
      <c r="AE1296" s="274" t="s">
        <v>287</v>
      </c>
      <c r="AF1296" s="274" t="s">
        <v>1811</v>
      </c>
      <c r="AG1296" s="274" t="s">
        <v>875</v>
      </c>
      <c r="AH1296" s="274" t="s">
        <v>1831</v>
      </c>
      <c r="AI1296" s="274" t="s">
        <v>9282</v>
      </c>
      <c r="AJ1296" s="274" t="s">
        <v>268</v>
      </c>
      <c r="AK1296" s="274" t="s">
        <v>705</v>
      </c>
      <c r="AL1296" s="274" t="s">
        <v>268</v>
      </c>
      <c r="AM1296" s="274" t="s">
        <v>353</v>
      </c>
      <c r="AN1296" s="274" t="s">
        <v>268</v>
      </c>
      <c r="AO1296" s="274" t="s">
        <v>268</v>
      </c>
      <c r="AP1296" s="274" t="s">
        <v>268</v>
      </c>
      <c r="AQ1296" s="274" t="s">
        <v>268</v>
      </c>
      <c r="AR1296" s="274" t="s">
        <v>268</v>
      </c>
      <c r="AS1296" s="274" t="s">
        <v>268</v>
      </c>
      <c r="AT1296" s="274" t="s">
        <v>268</v>
      </c>
      <c r="AU1296" s="274" t="s">
        <v>268</v>
      </c>
      <c r="AV1296" s="274" t="s">
        <v>268</v>
      </c>
      <c r="AW1296" s="274" t="s">
        <v>268</v>
      </c>
      <c r="AX1296" s="274" t="s">
        <v>268</v>
      </c>
      <c r="AY1296" s="274" t="s">
        <v>268</v>
      </c>
      <c r="AZ1296" s="274" t="s">
        <v>268</v>
      </c>
      <c r="BA1296" s="274" t="s">
        <v>268</v>
      </c>
      <c r="BB1296" s="274" t="s">
        <v>268</v>
      </c>
      <c r="BC1296" s="274" t="s">
        <v>268</v>
      </c>
      <c r="BD1296" s="274" t="s">
        <v>268</v>
      </c>
      <c r="BE1296" s="274" t="s">
        <v>268</v>
      </c>
      <c r="BF1296" s="274" t="s">
        <v>268</v>
      </c>
      <c r="BG1296" s="274" t="s">
        <v>268</v>
      </c>
      <c r="BH1296" s="274" t="s">
        <v>268</v>
      </c>
      <c r="BI1296" s="274" t="s">
        <v>268</v>
      </c>
      <c r="BJ1296" s="274" t="s">
        <v>268</v>
      </c>
      <c r="BK1296" s="274" t="s">
        <v>268</v>
      </c>
      <c r="BL1296" s="274" t="s">
        <v>268</v>
      </c>
      <c r="BM1296" s="274" t="s">
        <v>268</v>
      </c>
      <c r="BN1296" s="274" t="s">
        <v>268</v>
      </c>
      <c r="BO1296" s="274" t="s">
        <v>268</v>
      </c>
      <c r="BP1296" s="274" t="s">
        <v>268</v>
      </c>
      <c r="BQ1296" s="274" t="s">
        <v>268</v>
      </c>
      <c r="BR1296" s="274" t="s">
        <v>268</v>
      </c>
      <c r="BS1296" s="274" t="s">
        <v>268</v>
      </c>
      <c r="BT1296" s="274" t="s">
        <v>268</v>
      </c>
      <c r="BU1296" s="274" t="s">
        <v>268</v>
      </c>
      <c r="BV1296" s="274" t="s">
        <v>268</v>
      </c>
      <c r="BW1296" s="274" t="s">
        <v>268</v>
      </c>
      <c r="BX1296" s="274" t="s">
        <v>268</v>
      </c>
      <c r="BY1296" s="295">
        <v>18</v>
      </c>
      <c r="BZ1296" s="295">
        <v>18</v>
      </c>
      <c r="CA1296" s="298" t="s">
        <v>142</v>
      </c>
      <c r="CB1296" s="297">
        <v>123</v>
      </c>
      <c r="CC1296" s="284">
        <f t="shared" si="82"/>
        <v>0</v>
      </c>
      <c r="CD1296" s="295">
        <f t="shared" si="83"/>
        <v>18</v>
      </c>
      <c r="CE1296" s="284">
        <f t="shared" si="84"/>
        <v>1</v>
      </c>
      <c r="CF1296" s="295">
        <f t="shared" si="85"/>
        <v>0</v>
      </c>
      <c r="CG1296" s="274" t="s">
        <v>1817</v>
      </c>
      <c r="CH1296" s="274" t="s">
        <v>268</v>
      </c>
      <c r="CI1296" s="274" t="s">
        <v>268</v>
      </c>
      <c r="CJ1296" s="298" t="s">
        <v>280</v>
      </c>
      <c r="CK1296" s="297">
        <v>2</v>
      </c>
      <c r="CL1296" s="274" t="s">
        <v>268</v>
      </c>
      <c r="CM1296" s="274" t="s">
        <v>268</v>
      </c>
      <c r="CN1296" s="274" t="s">
        <v>268</v>
      </c>
      <c r="CO1296" s="274" t="s">
        <v>268</v>
      </c>
      <c r="CP1296" s="274" t="s">
        <v>268</v>
      </c>
      <c r="CQ1296" s="274" t="s">
        <v>268</v>
      </c>
      <c r="CR1296" s="274" t="s">
        <v>877</v>
      </c>
      <c r="CS1296" s="274">
        <v>8.1</v>
      </c>
      <c r="CT1296" s="274" t="s">
        <v>268</v>
      </c>
      <c r="CU1296" s="274">
        <v>8.1</v>
      </c>
      <c r="CV1296" s="274">
        <v>365</v>
      </c>
      <c r="CW1296" s="274" t="s">
        <v>878</v>
      </c>
      <c r="CX1296" s="274" t="s">
        <v>835</v>
      </c>
      <c r="CY1296" s="274" t="s">
        <v>836</v>
      </c>
      <c r="CZ1296" s="274" t="s">
        <v>837</v>
      </c>
      <c r="DA1296" s="274" t="s">
        <v>268</v>
      </c>
      <c r="DB1296" s="274" t="s">
        <v>268</v>
      </c>
      <c r="DC1296" s="274" t="s">
        <v>268</v>
      </c>
      <c r="DD1296" s="274" t="s">
        <v>268</v>
      </c>
      <c r="DE1296" s="274" t="s">
        <v>268</v>
      </c>
      <c r="DF1296" s="274" t="s">
        <v>268</v>
      </c>
      <c r="DG1296" s="299">
        <f>IFERROR(IF(CA1296="D",IF(CK1296="A dispo.",CD1296*VLOOKUP('DATI INPUT'!$F$27,TARIFFE_UD,2,FALSE),CD1296*VLOOKUP(CK1296,TARIFFE_UD,2,FALSE)),CD1296*VLOOKUP(CB1296-100,TARIFFE_UND,2,FALSE)),0)</f>
        <v>12.935189846786795</v>
      </c>
      <c r="DH1296" s="299">
        <f>IFERROR(IF(CA1296="D",IF(CK1296="A dispo.",CF1296*VLOOKUP('DATI INPUT'!$F$27,TARIFFE_UD,3,FALSE),CF1296*VLOOKUP(CK1296,TARIFFE_UD,3,FALSE)),CF1296*VLOOKUP(CB1296-100,TARIFFE_UND,3,FALSE)),0)</f>
        <v>0</v>
      </c>
    </row>
    <row r="1297" spans="1:112" x14ac:dyDescent="0.25">
      <c r="A1297" s="274" t="s">
        <v>9366</v>
      </c>
      <c r="B1297" s="274" t="s">
        <v>1882</v>
      </c>
      <c r="C1297" s="274" t="s">
        <v>1099</v>
      </c>
      <c r="D1297" s="274" t="s">
        <v>2379</v>
      </c>
      <c r="E1297" s="274" t="s">
        <v>268</v>
      </c>
      <c r="F1297" s="274" t="s">
        <v>156</v>
      </c>
      <c r="G1297" s="274" t="s">
        <v>2380</v>
      </c>
      <c r="H1297" s="274" t="s">
        <v>1137</v>
      </c>
      <c r="I1297" s="274" t="s">
        <v>2381</v>
      </c>
      <c r="J1297" s="274" t="s">
        <v>274</v>
      </c>
      <c r="K1297" s="274" t="s">
        <v>2382</v>
      </c>
      <c r="L1297" s="274" t="s">
        <v>984</v>
      </c>
      <c r="M1297" s="274" t="s">
        <v>2383</v>
      </c>
      <c r="N1297" s="274" t="s">
        <v>984</v>
      </c>
      <c r="O1297" s="274" t="s">
        <v>873</v>
      </c>
      <c r="P1297" s="274" t="s">
        <v>887</v>
      </c>
      <c r="Q1297" s="274" t="s">
        <v>935</v>
      </c>
      <c r="R1297" s="274" t="s">
        <v>268</v>
      </c>
      <c r="S1297" s="274" t="s">
        <v>268</v>
      </c>
      <c r="T1297" s="274" t="s">
        <v>268</v>
      </c>
      <c r="U1297" s="274" t="s">
        <v>268</v>
      </c>
      <c r="V1297" s="274" t="s">
        <v>268</v>
      </c>
      <c r="W1297" s="274" t="s">
        <v>1741</v>
      </c>
      <c r="X1297" s="274" t="s">
        <v>613</v>
      </c>
      <c r="Y1297" s="274" t="s">
        <v>268</v>
      </c>
      <c r="Z1297" s="274" t="s">
        <v>268</v>
      </c>
      <c r="AA1297" s="274" t="s">
        <v>268</v>
      </c>
      <c r="AB1297" s="274" t="s">
        <v>268</v>
      </c>
      <c r="AC1297" s="274" t="s">
        <v>268</v>
      </c>
      <c r="AD1297" s="274" t="s">
        <v>268</v>
      </c>
      <c r="AE1297" s="274" t="s">
        <v>287</v>
      </c>
      <c r="AF1297" s="274" t="s">
        <v>1811</v>
      </c>
      <c r="AG1297" s="274" t="s">
        <v>875</v>
      </c>
      <c r="AH1297" s="274" t="s">
        <v>1831</v>
      </c>
      <c r="AI1297" s="274" t="s">
        <v>9282</v>
      </c>
      <c r="AJ1297" s="274" t="s">
        <v>268</v>
      </c>
      <c r="AK1297" s="274" t="s">
        <v>727</v>
      </c>
      <c r="AL1297" s="274" t="s">
        <v>268</v>
      </c>
      <c r="AM1297" s="274" t="s">
        <v>353</v>
      </c>
      <c r="AN1297" s="274" t="s">
        <v>268</v>
      </c>
      <c r="AO1297" s="274" t="s">
        <v>268</v>
      </c>
      <c r="AP1297" s="274" t="s">
        <v>268</v>
      </c>
      <c r="AQ1297" s="274" t="s">
        <v>268</v>
      </c>
      <c r="AR1297" s="274" t="s">
        <v>268</v>
      </c>
      <c r="AS1297" s="274" t="s">
        <v>268</v>
      </c>
      <c r="AT1297" s="274" t="s">
        <v>268</v>
      </c>
      <c r="AU1297" s="274" t="s">
        <v>268</v>
      </c>
      <c r="AV1297" s="274" t="s">
        <v>268</v>
      </c>
      <c r="AW1297" s="274" t="s">
        <v>268</v>
      </c>
      <c r="AX1297" s="274" t="s">
        <v>268</v>
      </c>
      <c r="AY1297" s="274" t="s">
        <v>268</v>
      </c>
      <c r="AZ1297" s="274" t="s">
        <v>268</v>
      </c>
      <c r="BA1297" s="274" t="s">
        <v>268</v>
      </c>
      <c r="BB1297" s="274" t="s">
        <v>268</v>
      </c>
      <c r="BC1297" s="274" t="s">
        <v>268</v>
      </c>
      <c r="BD1297" s="274" t="s">
        <v>268</v>
      </c>
      <c r="BE1297" s="274" t="s">
        <v>268</v>
      </c>
      <c r="BF1297" s="274" t="s">
        <v>268</v>
      </c>
      <c r="BG1297" s="274" t="s">
        <v>268</v>
      </c>
      <c r="BH1297" s="274" t="s">
        <v>268</v>
      </c>
      <c r="BI1297" s="274" t="s">
        <v>268</v>
      </c>
      <c r="BJ1297" s="274" t="s">
        <v>268</v>
      </c>
      <c r="BK1297" s="274" t="s">
        <v>268</v>
      </c>
      <c r="BL1297" s="274" t="s">
        <v>268</v>
      </c>
      <c r="BM1297" s="274" t="s">
        <v>268</v>
      </c>
      <c r="BN1297" s="274" t="s">
        <v>268</v>
      </c>
      <c r="BO1297" s="274" t="s">
        <v>268</v>
      </c>
      <c r="BP1297" s="274" t="s">
        <v>268</v>
      </c>
      <c r="BQ1297" s="274" t="s">
        <v>268</v>
      </c>
      <c r="BR1297" s="274" t="s">
        <v>268</v>
      </c>
      <c r="BS1297" s="274" t="s">
        <v>268</v>
      </c>
      <c r="BT1297" s="274" t="s">
        <v>268</v>
      </c>
      <c r="BU1297" s="274" t="s">
        <v>268</v>
      </c>
      <c r="BV1297" s="274" t="s">
        <v>268</v>
      </c>
      <c r="BW1297" s="274" t="s">
        <v>268</v>
      </c>
      <c r="BX1297" s="274" t="s">
        <v>268</v>
      </c>
      <c r="BY1297" s="295">
        <v>18</v>
      </c>
      <c r="BZ1297" s="295">
        <v>18</v>
      </c>
      <c r="CA1297" s="298" t="s">
        <v>142</v>
      </c>
      <c r="CB1297" s="297">
        <v>123</v>
      </c>
      <c r="CC1297" s="284">
        <f t="shared" si="82"/>
        <v>0</v>
      </c>
      <c r="CD1297" s="295">
        <f t="shared" si="83"/>
        <v>18</v>
      </c>
      <c r="CE1297" s="284">
        <f t="shared" si="84"/>
        <v>1</v>
      </c>
      <c r="CF1297" s="295">
        <f t="shared" si="85"/>
        <v>0</v>
      </c>
      <c r="CG1297" s="274" t="s">
        <v>1817</v>
      </c>
      <c r="CH1297" s="274" t="s">
        <v>268</v>
      </c>
      <c r="CI1297" s="274" t="s">
        <v>268</v>
      </c>
      <c r="CJ1297" s="298" t="s">
        <v>275</v>
      </c>
      <c r="CK1297" s="297">
        <v>3</v>
      </c>
      <c r="CL1297" s="274" t="s">
        <v>268</v>
      </c>
      <c r="CM1297" s="274" t="s">
        <v>268</v>
      </c>
      <c r="CN1297" s="274" t="s">
        <v>268</v>
      </c>
      <c r="CO1297" s="274" t="s">
        <v>268</v>
      </c>
      <c r="CP1297" s="274" t="s">
        <v>268</v>
      </c>
      <c r="CQ1297" s="274" t="s">
        <v>268</v>
      </c>
      <c r="CR1297" s="274" t="s">
        <v>877</v>
      </c>
      <c r="CS1297" s="274">
        <v>8.82</v>
      </c>
      <c r="CT1297" s="274" t="s">
        <v>268</v>
      </c>
      <c r="CU1297" s="274">
        <v>8.82</v>
      </c>
      <c r="CV1297" s="274">
        <v>365</v>
      </c>
      <c r="CW1297" s="274" t="s">
        <v>878</v>
      </c>
      <c r="CX1297" s="274" t="s">
        <v>835</v>
      </c>
      <c r="CY1297" s="274" t="s">
        <v>836</v>
      </c>
      <c r="CZ1297" s="274" t="s">
        <v>837</v>
      </c>
      <c r="DA1297" s="274" t="s">
        <v>268</v>
      </c>
      <c r="DB1297" s="274" t="s">
        <v>268</v>
      </c>
      <c r="DC1297" s="274" t="s">
        <v>268</v>
      </c>
      <c r="DD1297" s="274" t="s">
        <v>268</v>
      </c>
      <c r="DE1297" s="274" t="s">
        <v>268</v>
      </c>
      <c r="DF1297" s="274" t="s">
        <v>268</v>
      </c>
      <c r="DG1297" s="299">
        <f>IFERROR(IF(CA1297="D",IF(CK1297="A dispo.",CD1297*VLOOKUP('DATI INPUT'!$F$27,TARIFFE_UD,2,FALSE),CD1297*VLOOKUP(CK1297,TARIFFE_UD,2,FALSE)),CD1297*VLOOKUP(CB1297-100,TARIFFE_UND,2,FALSE)),0)</f>
        <v>14.255107178091567</v>
      </c>
      <c r="DH1297" s="299">
        <f>IFERROR(IF(CA1297="D",IF(CK1297="A dispo.",CF1297*VLOOKUP('DATI INPUT'!$F$27,TARIFFE_UD,3,FALSE),CF1297*VLOOKUP(CK1297,TARIFFE_UD,3,FALSE)),CF1297*VLOOKUP(CB1297-100,TARIFFE_UND,3,FALSE)),0)</f>
        <v>0</v>
      </c>
    </row>
    <row r="1298" spans="1:112" x14ac:dyDescent="0.25">
      <c r="A1298" s="274" t="s">
        <v>9367</v>
      </c>
      <c r="B1298" s="274" t="s">
        <v>7605</v>
      </c>
      <c r="C1298" s="274" t="s">
        <v>1100</v>
      </c>
      <c r="D1298" s="274" t="s">
        <v>7607</v>
      </c>
      <c r="E1298" s="274" t="s">
        <v>268</v>
      </c>
      <c r="F1298" s="274" t="s">
        <v>156</v>
      </c>
      <c r="G1298" s="274" t="s">
        <v>7608</v>
      </c>
      <c r="H1298" s="274" t="s">
        <v>7172</v>
      </c>
      <c r="I1298" s="274" t="s">
        <v>7609</v>
      </c>
      <c r="J1298" s="274" t="s">
        <v>274</v>
      </c>
      <c r="K1298" s="274" t="s">
        <v>7610</v>
      </c>
      <c r="L1298" s="274" t="s">
        <v>984</v>
      </c>
      <c r="M1298" s="274" t="s">
        <v>5748</v>
      </c>
      <c r="N1298" s="274" t="s">
        <v>984</v>
      </c>
      <c r="O1298" s="274" t="s">
        <v>873</v>
      </c>
      <c r="P1298" s="274" t="s">
        <v>887</v>
      </c>
      <c r="Q1298" s="274" t="s">
        <v>290</v>
      </c>
      <c r="R1298" s="274" t="s">
        <v>268</v>
      </c>
      <c r="S1298" s="274" t="s">
        <v>268</v>
      </c>
      <c r="T1298" s="274" t="s">
        <v>268</v>
      </c>
      <c r="U1298" s="274" t="s">
        <v>268</v>
      </c>
      <c r="V1298" s="274" t="s">
        <v>268</v>
      </c>
      <c r="W1298" s="274" t="s">
        <v>1741</v>
      </c>
      <c r="X1298" s="274" t="s">
        <v>613</v>
      </c>
      <c r="Y1298" s="274" t="s">
        <v>268</v>
      </c>
      <c r="Z1298" s="274" t="s">
        <v>268</v>
      </c>
      <c r="AA1298" s="274" t="s">
        <v>268</v>
      </c>
      <c r="AB1298" s="274" t="s">
        <v>268</v>
      </c>
      <c r="AC1298" s="274" t="s">
        <v>268</v>
      </c>
      <c r="AD1298" s="274" t="s">
        <v>268</v>
      </c>
      <c r="AE1298" s="274" t="s">
        <v>287</v>
      </c>
      <c r="AF1298" s="274" t="s">
        <v>1811</v>
      </c>
      <c r="AG1298" s="274" t="s">
        <v>875</v>
      </c>
      <c r="AH1298" s="274" t="s">
        <v>1831</v>
      </c>
      <c r="AI1298" s="274" t="s">
        <v>9282</v>
      </c>
      <c r="AJ1298" s="274" t="s">
        <v>268</v>
      </c>
      <c r="AK1298" s="274" t="s">
        <v>728</v>
      </c>
      <c r="AL1298" s="274" t="s">
        <v>268</v>
      </c>
      <c r="AM1298" s="274" t="s">
        <v>353</v>
      </c>
      <c r="AN1298" s="274" t="s">
        <v>268</v>
      </c>
      <c r="AO1298" s="274" t="s">
        <v>268</v>
      </c>
      <c r="AP1298" s="274" t="s">
        <v>268</v>
      </c>
      <c r="AQ1298" s="274" t="s">
        <v>268</v>
      </c>
      <c r="AR1298" s="274" t="s">
        <v>268</v>
      </c>
      <c r="AS1298" s="274" t="s">
        <v>268</v>
      </c>
      <c r="AT1298" s="274" t="s">
        <v>268</v>
      </c>
      <c r="AU1298" s="274" t="s">
        <v>268</v>
      </c>
      <c r="AV1298" s="274" t="s">
        <v>268</v>
      </c>
      <c r="AW1298" s="274" t="s">
        <v>268</v>
      </c>
      <c r="AX1298" s="274" t="s">
        <v>268</v>
      </c>
      <c r="AY1298" s="274" t="s">
        <v>268</v>
      </c>
      <c r="AZ1298" s="274" t="s">
        <v>268</v>
      </c>
      <c r="BA1298" s="274" t="s">
        <v>268</v>
      </c>
      <c r="BB1298" s="274" t="s">
        <v>268</v>
      </c>
      <c r="BC1298" s="274" t="s">
        <v>268</v>
      </c>
      <c r="BD1298" s="274" t="s">
        <v>268</v>
      </c>
      <c r="BE1298" s="274" t="s">
        <v>268</v>
      </c>
      <c r="BF1298" s="274" t="s">
        <v>268</v>
      </c>
      <c r="BG1298" s="274" t="s">
        <v>268</v>
      </c>
      <c r="BH1298" s="274" t="s">
        <v>268</v>
      </c>
      <c r="BI1298" s="274" t="s">
        <v>268</v>
      </c>
      <c r="BJ1298" s="274" t="s">
        <v>268</v>
      </c>
      <c r="BK1298" s="274" t="s">
        <v>268</v>
      </c>
      <c r="BL1298" s="274" t="s">
        <v>268</v>
      </c>
      <c r="BM1298" s="274" t="s">
        <v>268</v>
      </c>
      <c r="BN1298" s="274" t="s">
        <v>268</v>
      </c>
      <c r="BO1298" s="274" t="s">
        <v>268</v>
      </c>
      <c r="BP1298" s="274" t="s">
        <v>268</v>
      </c>
      <c r="BQ1298" s="274" t="s">
        <v>268</v>
      </c>
      <c r="BR1298" s="274" t="s">
        <v>268</v>
      </c>
      <c r="BS1298" s="274" t="s">
        <v>268</v>
      </c>
      <c r="BT1298" s="274" t="s">
        <v>268</v>
      </c>
      <c r="BU1298" s="274" t="s">
        <v>268</v>
      </c>
      <c r="BV1298" s="274" t="s">
        <v>268</v>
      </c>
      <c r="BW1298" s="274" t="s">
        <v>268</v>
      </c>
      <c r="BX1298" s="274" t="s">
        <v>268</v>
      </c>
      <c r="BY1298" s="295">
        <v>36</v>
      </c>
      <c r="BZ1298" s="295">
        <v>36</v>
      </c>
      <c r="CA1298" s="298" t="s">
        <v>142</v>
      </c>
      <c r="CB1298" s="297">
        <v>123</v>
      </c>
      <c r="CC1298" s="284">
        <f t="shared" si="82"/>
        <v>0</v>
      </c>
      <c r="CD1298" s="295">
        <f t="shared" si="83"/>
        <v>36</v>
      </c>
      <c r="CE1298" s="284">
        <f t="shared" si="84"/>
        <v>1</v>
      </c>
      <c r="CF1298" s="295">
        <f t="shared" si="85"/>
        <v>0</v>
      </c>
      <c r="CG1298" s="274" t="s">
        <v>1817</v>
      </c>
      <c r="CH1298" s="274" t="s">
        <v>268</v>
      </c>
      <c r="CI1298" s="274" t="s">
        <v>268</v>
      </c>
      <c r="CJ1298" s="298" t="s">
        <v>271</v>
      </c>
      <c r="CK1298" s="297">
        <v>1</v>
      </c>
      <c r="CL1298" s="274" t="s">
        <v>268</v>
      </c>
      <c r="CM1298" s="274" t="s">
        <v>268</v>
      </c>
      <c r="CN1298" s="274" t="s">
        <v>268</v>
      </c>
      <c r="CO1298" s="274" t="s">
        <v>268</v>
      </c>
      <c r="CP1298" s="274" t="s">
        <v>268</v>
      </c>
      <c r="CQ1298" s="274" t="s">
        <v>268</v>
      </c>
      <c r="CR1298" s="274" t="s">
        <v>877</v>
      </c>
      <c r="CS1298" s="274">
        <v>13.68</v>
      </c>
      <c r="CT1298" s="274" t="s">
        <v>268</v>
      </c>
      <c r="CU1298" s="274">
        <v>13.68</v>
      </c>
      <c r="CV1298" s="274">
        <v>365</v>
      </c>
      <c r="CW1298" s="274" t="s">
        <v>878</v>
      </c>
      <c r="CX1298" s="274" t="s">
        <v>835</v>
      </c>
      <c r="CY1298" s="274" t="s">
        <v>836</v>
      </c>
      <c r="CZ1298" s="274" t="s">
        <v>837</v>
      </c>
      <c r="DA1298" s="274" t="s">
        <v>268</v>
      </c>
      <c r="DB1298" s="274" t="s">
        <v>268</v>
      </c>
      <c r="DC1298" s="274" t="s">
        <v>268</v>
      </c>
      <c r="DD1298" s="274" t="s">
        <v>268</v>
      </c>
      <c r="DE1298" s="274" t="s">
        <v>268</v>
      </c>
      <c r="DF1298" s="274" t="s">
        <v>268</v>
      </c>
      <c r="DG1298" s="299">
        <f>IFERROR(IF(CA1298="D",IF(CK1298="A dispo.",CD1298*VLOOKUP('DATI INPUT'!$F$27,TARIFFE_UD,2,FALSE),CD1298*VLOOKUP(CK1298,TARIFFE_UD,2,FALSE)),CD1298*VLOOKUP(CB1298-100,TARIFFE_UND,2,FALSE)),0)</f>
        <v>22.174611165920219</v>
      </c>
      <c r="DH1298" s="299">
        <f>IFERROR(IF(CA1298="D",IF(CK1298="A dispo.",CF1298*VLOOKUP('DATI INPUT'!$F$27,TARIFFE_UD,3,FALSE),CF1298*VLOOKUP(CK1298,TARIFFE_UD,3,FALSE)),CF1298*VLOOKUP(CB1298-100,TARIFFE_UND,3,FALSE)),0)</f>
        <v>0</v>
      </c>
    </row>
    <row r="1299" spans="1:112" x14ac:dyDescent="0.25">
      <c r="A1299" s="274" t="s">
        <v>9368</v>
      </c>
      <c r="B1299" s="274" t="s">
        <v>1413</v>
      </c>
      <c r="C1299" s="274" t="s">
        <v>1101</v>
      </c>
      <c r="D1299" s="274" t="s">
        <v>3446</v>
      </c>
      <c r="E1299" s="274" t="s">
        <v>268</v>
      </c>
      <c r="F1299" s="274" t="s">
        <v>156</v>
      </c>
      <c r="G1299" s="274" t="s">
        <v>3447</v>
      </c>
      <c r="H1299" s="274" t="s">
        <v>3427</v>
      </c>
      <c r="I1299" s="274" t="s">
        <v>1442</v>
      </c>
      <c r="J1299" s="274" t="s">
        <v>156</v>
      </c>
      <c r="K1299" s="274" t="s">
        <v>3448</v>
      </c>
      <c r="L1299" s="274" t="s">
        <v>960</v>
      </c>
      <c r="M1299" s="274" t="s">
        <v>3449</v>
      </c>
      <c r="N1299" s="274" t="s">
        <v>984</v>
      </c>
      <c r="O1299" s="274" t="s">
        <v>873</v>
      </c>
      <c r="P1299" s="274" t="s">
        <v>887</v>
      </c>
      <c r="Q1299" s="274" t="s">
        <v>330</v>
      </c>
      <c r="R1299" s="274" t="s">
        <v>268</v>
      </c>
      <c r="S1299" s="274" t="s">
        <v>268</v>
      </c>
      <c r="T1299" s="274" t="s">
        <v>268</v>
      </c>
      <c r="U1299" s="274" t="s">
        <v>268</v>
      </c>
      <c r="V1299" s="274" t="s">
        <v>268</v>
      </c>
      <c r="W1299" s="274" t="s">
        <v>1741</v>
      </c>
      <c r="X1299" s="274" t="s">
        <v>613</v>
      </c>
      <c r="Y1299" s="274" t="s">
        <v>268</v>
      </c>
      <c r="Z1299" s="274" t="s">
        <v>268</v>
      </c>
      <c r="AA1299" s="274" t="s">
        <v>268</v>
      </c>
      <c r="AB1299" s="274" t="s">
        <v>268</v>
      </c>
      <c r="AC1299" s="274" t="s">
        <v>268</v>
      </c>
      <c r="AD1299" s="274" t="s">
        <v>268</v>
      </c>
      <c r="AE1299" s="274" t="s">
        <v>287</v>
      </c>
      <c r="AF1299" s="274" t="s">
        <v>1811</v>
      </c>
      <c r="AG1299" s="274" t="s">
        <v>875</v>
      </c>
      <c r="AH1299" s="274" t="s">
        <v>1831</v>
      </c>
      <c r="AI1299" s="274" t="s">
        <v>9282</v>
      </c>
      <c r="AJ1299" s="274" t="s">
        <v>268</v>
      </c>
      <c r="AK1299" s="274" t="s">
        <v>729</v>
      </c>
      <c r="AL1299" s="274" t="s">
        <v>268</v>
      </c>
      <c r="AM1299" s="274" t="s">
        <v>353</v>
      </c>
      <c r="AN1299" s="274" t="s">
        <v>268</v>
      </c>
      <c r="AO1299" s="274" t="s">
        <v>268</v>
      </c>
      <c r="AP1299" s="274" t="s">
        <v>268</v>
      </c>
      <c r="AQ1299" s="274" t="s">
        <v>268</v>
      </c>
      <c r="AR1299" s="274" t="s">
        <v>268</v>
      </c>
      <c r="AS1299" s="274" t="s">
        <v>268</v>
      </c>
      <c r="AT1299" s="274" t="s">
        <v>268</v>
      </c>
      <c r="AU1299" s="274" t="s">
        <v>268</v>
      </c>
      <c r="AV1299" s="274" t="s">
        <v>268</v>
      </c>
      <c r="AW1299" s="274" t="s">
        <v>268</v>
      </c>
      <c r="AX1299" s="274" t="s">
        <v>268</v>
      </c>
      <c r="AY1299" s="274" t="s">
        <v>268</v>
      </c>
      <c r="AZ1299" s="274" t="s">
        <v>268</v>
      </c>
      <c r="BA1299" s="274" t="s">
        <v>268</v>
      </c>
      <c r="BB1299" s="274" t="s">
        <v>268</v>
      </c>
      <c r="BC1299" s="274" t="s">
        <v>268</v>
      </c>
      <c r="BD1299" s="274" t="s">
        <v>268</v>
      </c>
      <c r="BE1299" s="274" t="s">
        <v>268</v>
      </c>
      <c r="BF1299" s="274" t="s">
        <v>268</v>
      </c>
      <c r="BG1299" s="274" t="s">
        <v>268</v>
      </c>
      <c r="BH1299" s="274" t="s">
        <v>268</v>
      </c>
      <c r="BI1299" s="274" t="s">
        <v>268</v>
      </c>
      <c r="BJ1299" s="274" t="s">
        <v>268</v>
      </c>
      <c r="BK1299" s="274" t="s">
        <v>268</v>
      </c>
      <c r="BL1299" s="274" t="s">
        <v>268</v>
      </c>
      <c r="BM1299" s="274" t="s">
        <v>268</v>
      </c>
      <c r="BN1299" s="274" t="s">
        <v>268</v>
      </c>
      <c r="BO1299" s="274" t="s">
        <v>268</v>
      </c>
      <c r="BP1299" s="274" t="s">
        <v>268</v>
      </c>
      <c r="BQ1299" s="274" t="s">
        <v>268</v>
      </c>
      <c r="BR1299" s="274" t="s">
        <v>268</v>
      </c>
      <c r="BS1299" s="274" t="s">
        <v>268</v>
      </c>
      <c r="BT1299" s="274" t="s">
        <v>268</v>
      </c>
      <c r="BU1299" s="274" t="s">
        <v>268</v>
      </c>
      <c r="BV1299" s="274" t="s">
        <v>268</v>
      </c>
      <c r="BW1299" s="274" t="s">
        <v>268</v>
      </c>
      <c r="BX1299" s="274" t="s">
        <v>268</v>
      </c>
      <c r="BY1299" s="295">
        <v>18</v>
      </c>
      <c r="BZ1299" s="295">
        <v>18</v>
      </c>
      <c r="CA1299" s="298" t="s">
        <v>142</v>
      </c>
      <c r="CB1299" s="297">
        <v>123</v>
      </c>
      <c r="CC1299" s="284">
        <f t="shared" si="82"/>
        <v>0</v>
      </c>
      <c r="CD1299" s="295">
        <f t="shared" si="83"/>
        <v>18</v>
      </c>
      <c r="CE1299" s="284">
        <f t="shared" si="84"/>
        <v>1</v>
      </c>
      <c r="CF1299" s="295">
        <f t="shared" si="85"/>
        <v>0</v>
      </c>
      <c r="CG1299" s="274" t="s">
        <v>1817</v>
      </c>
      <c r="CH1299" s="274" t="s">
        <v>268</v>
      </c>
      <c r="CI1299" s="274" t="s">
        <v>268</v>
      </c>
      <c r="CJ1299" s="298" t="s">
        <v>280</v>
      </c>
      <c r="CK1299" s="297">
        <v>2</v>
      </c>
      <c r="CL1299" s="274" t="s">
        <v>268</v>
      </c>
      <c r="CM1299" s="274" t="s">
        <v>268</v>
      </c>
      <c r="CN1299" s="274" t="s">
        <v>268</v>
      </c>
      <c r="CO1299" s="274" t="s">
        <v>268</v>
      </c>
      <c r="CP1299" s="274" t="s">
        <v>268</v>
      </c>
      <c r="CQ1299" s="274" t="s">
        <v>268</v>
      </c>
      <c r="CR1299" s="274" t="s">
        <v>877</v>
      </c>
      <c r="CS1299" s="274">
        <v>8.1</v>
      </c>
      <c r="CT1299" s="274" t="s">
        <v>268</v>
      </c>
      <c r="CU1299" s="274">
        <v>8.1</v>
      </c>
      <c r="CV1299" s="274">
        <v>365</v>
      </c>
      <c r="CW1299" s="274" t="s">
        <v>878</v>
      </c>
      <c r="CX1299" s="274" t="s">
        <v>835</v>
      </c>
      <c r="CY1299" s="274" t="s">
        <v>836</v>
      </c>
      <c r="CZ1299" s="274" t="s">
        <v>837</v>
      </c>
      <c r="DA1299" s="274" t="s">
        <v>268</v>
      </c>
      <c r="DB1299" s="274" t="s">
        <v>268</v>
      </c>
      <c r="DC1299" s="274" t="s">
        <v>268</v>
      </c>
      <c r="DD1299" s="274" t="s">
        <v>268</v>
      </c>
      <c r="DE1299" s="274" t="s">
        <v>268</v>
      </c>
      <c r="DF1299" s="274" t="s">
        <v>268</v>
      </c>
      <c r="DG1299" s="299">
        <f>IFERROR(IF(CA1299="D",IF(CK1299="A dispo.",CD1299*VLOOKUP('DATI INPUT'!$F$27,TARIFFE_UD,2,FALSE),CD1299*VLOOKUP(CK1299,TARIFFE_UD,2,FALSE)),CD1299*VLOOKUP(CB1299-100,TARIFFE_UND,2,FALSE)),0)</f>
        <v>12.935189846786795</v>
      </c>
      <c r="DH1299" s="299">
        <f>IFERROR(IF(CA1299="D",IF(CK1299="A dispo.",CF1299*VLOOKUP('DATI INPUT'!$F$27,TARIFFE_UD,3,FALSE),CF1299*VLOOKUP(CK1299,TARIFFE_UD,3,FALSE)),CF1299*VLOOKUP(CB1299-100,TARIFFE_UND,3,FALSE)),0)</f>
        <v>0</v>
      </c>
    </row>
    <row r="1300" spans="1:112" x14ac:dyDescent="0.25">
      <c r="A1300" s="274" t="s">
        <v>9369</v>
      </c>
      <c r="B1300" s="274" t="s">
        <v>1140</v>
      </c>
      <c r="C1300" s="274" t="s">
        <v>1629</v>
      </c>
      <c r="D1300" s="274" t="s">
        <v>9370</v>
      </c>
      <c r="E1300" s="274" t="s">
        <v>9371</v>
      </c>
      <c r="F1300" s="274" t="s">
        <v>156</v>
      </c>
      <c r="G1300" s="274" t="s">
        <v>9372</v>
      </c>
      <c r="H1300" s="274" t="s">
        <v>5060</v>
      </c>
      <c r="I1300" s="274" t="s">
        <v>9373</v>
      </c>
      <c r="J1300" s="274" t="s">
        <v>274</v>
      </c>
      <c r="K1300" s="274" t="s">
        <v>9374</v>
      </c>
      <c r="L1300" s="274" t="s">
        <v>984</v>
      </c>
      <c r="M1300" s="274" t="s">
        <v>2003</v>
      </c>
      <c r="N1300" s="274" t="s">
        <v>984</v>
      </c>
      <c r="O1300" s="274" t="s">
        <v>873</v>
      </c>
      <c r="P1300" s="274" t="s">
        <v>1310</v>
      </c>
      <c r="Q1300" s="274" t="s">
        <v>333</v>
      </c>
      <c r="R1300" s="274" t="s">
        <v>268</v>
      </c>
      <c r="S1300" s="274" t="s">
        <v>268</v>
      </c>
      <c r="T1300" s="274" t="s">
        <v>268</v>
      </c>
      <c r="U1300" s="274" t="s">
        <v>268</v>
      </c>
      <c r="V1300" s="274" t="s">
        <v>268</v>
      </c>
      <c r="W1300" s="274" t="s">
        <v>1741</v>
      </c>
      <c r="X1300" s="274" t="s">
        <v>613</v>
      </c>
      <c r="Y1300" s="274" t="s">
        <v>268</v>
      </c>
      <c r="Z1300" s="274" t="s">
        <v>268</v>
      </c>
      <c r="AA1300" s="274" t="s">
        <v>268</v>
      </c>
      <c r="AB1300" s="274" t="s">
        <v>268</v>
      </c>
      <c r="AC1300" s="274" t="s">
        <v>268</v>
      </c>
      <c r="AD1300" s="274" t="s">
        <v>268</v>
      </c>
      <c r="AE1300" s="274" t="s">
        <v>287</v>
      </c>
      <c r="AF1300" s="274" t="s">
        <v>1811</v>
      </c>
      <c r="AG1300" s="274" t="s">
        <v>875</v>
      </c>
      <c r="AH1300" s="274" t="s">
        <v>1831</v>
      </c>
      <c r="AI1300" s="274" t="s">
        <v>9282</v>
      </c>
      <c r="AJ1300" s="274" t="s">
        <v>268</v>
      </c>
      <c r="AK1300" s="274" t="s">
        <v>704</v>
      </c>
      <c r="AL1300" s="274" t="s">
        <v>268</v>
      </c>
      <c r="AM1300" s="274" t="s">
        <v>353</v>
      </c>
      <c r="AN1300" s="274" t="s">
        <v>268</v>
      </c>
      <c r="AO1300" s="274" t="s">
        <v>268</v>
      </c>
      <c r="AP1300" s="274" t="s">
        <v>268</v>
      </c>
      <c r="AQ1300" s="274" t="s">
        <v>268</v>
      </c>
      <c r="AR1300" s="274" t="s">
        <v>268</v>
      </c>
      <c r="AS1300" s="274" t="s">
        <v>268</v>
      </c>
      <c r="AT1300" s="274" t="s">
        <v>268</v>
      </c>
      <c r="AU1300" s="274" t="s">
        <v>268</v>
      </c>
      <c r="AV1300" s="274" t="s">
        <v>268</v>
      </c>
      <c r="AW1300" s="274" t="s">
        <v>268</v>
      </c>
      <c r="AX1300" s="274" t="s">
        <v>268</v>
      </c>
      <c r="AY1300" s="274" t="s">
        <v>268</v>
      </c>
      <c r="AZ1300" s="274" t="s">
        <v>268</v>
      </c>
      <c r="BA1300" s="274" t="s">
        <v>268</v>
      </c>
      <c r="BB1300" s="274" t="s">
        <v>268</v>
      </c>
      <c r="BC1300" s="274" t="s">
        <v>268</v>
      </c>
      <c r="BD1300" s="274" t="s">
        <v>268</v>
      </c>
      <c r="BE1300" s="274" t="s">
        <v>268</v>
      </c>
      <c r="BF1300" s="274" t="s">
        <v>268</v>
      </c>
      <c r="BG1300" s="274" t="s">
        <v>268</v>
      </c>
      <c r="BH1300" s="274" t="s">
        <v>268</v>
      </c>
      <c r="BI1300" s="274" t="s">
        <v>268</v>
      </c>
      <c r="BJ1300" s="274" t="s">
        <v>268</v>
      </c>
      <c r="BK1300" s="274" t="s">
        <v>268</v>
      </c>
      <c r="BL1300" s="274" t="s">
        <v>268</v>
      </c>
      <c r="BM1300" s="274" t="s">
        <v>268</v>
      </c>
      <c r="BN1300" s="274" t="s">
        <v>268</v>
      </c>
      <c r="BO1300" s="274" t="s">
        <v>268</v>
      </c>
      <c r="BP1300" s="274" t="s">
        <v>268</v>
      </c>
      <c r="BQ1300" s="274" t="s">
        <v>268</v>
      </c>
      <c r="BR1300" s="274" t="s">
        <v>268</v>
      </c>
      <c r="BS1300" s="274" t="s">
        <v>268</v>
      </c>
      <c r="BT1300" s="274" t="s">
        <v>268</v>
      </c>
      <c r="BU1300" s="274" t="s">
        <v>268</v>
      </c>
      <c r="BV1300" s="274" t="s">
        <v>268</v>
      </c>
      <c r="BW1300" s="274" t="s">
        <v>268</v>
      </c>
      <c r="BX1300" s="274" t="s">
        <v>268</v>
      </c>
      <c r="BY1300" s="295">
        <v>18</v>
      </c>
      <c r="BZ1300" s="295">
        <v>18</v>
      </c>
      <c r="CA1300" s="298" t="s">
        <v>142</v>
      </c>
      <c r="CB1300" s="297">
        <v>123</v>
      </c>
      <c r="CC1300" s="284">
        <f t="shared" si="82"/>
        <v>0</v>
      </c>
      <c r="CD1300" s="295">
        <f t="shared" si="83"/>
        <v>18</v>
      </c>
      <c r="CE1300" s="284">
        <f t="shared" si="84"/>
        <v>1</v>
      </c>
      <c r="CF1300" s="295">
        <f t="shared" si="85"/>
        <v>0</v>
      </c>
      <c r="CG1300" s="274" t="s">
        <v>1817</v>
      </c>
      <c r="CH1300" s="274" t="s">
        <v>268</v>
      </c>
      <c r="CI1300" s="274" t="s">
        <v>268</v>
      </c>
      <c r="CJ1300" s="298" t="s">
        <v>271</v>
      </c>
      <c r="CK1300" s="297">
        <v>1</v>
      </c>
      <c r="CL1300" s="274" t="s">
        <v>268</v>
      </c>
      <c r="CM1300" s="274" t="s">
        <v>268</v>
      </c>
      <c r="CN1300" s="274" t="s">
        <v>268</v>
      </c>
      <c r="CO1300" s="274" t="s">
        <v>268</v>
      </c>
      <c r="CP1300" s="274" t="s">
        <v>268</v>
      </c>
      <c r="CQ1300" s="274" t="s">
        <v>268</v>
      </c>
      <c r="CR1300" s="274" t="s">
        <v>877</v>
      </c>
      <c r="CS1300" s="274">
        <v>6.84</v>
      </c>
      <c r="CT1300" s="274" t="s">
        <v>268</v>
      </c>
      <c r="CU1300" s="274">
        <v>6.84</v>
      </c>
      <c r="CV1300" s="274">
        <v>365</v>
      </c>
      <c r="CW1300" s="274" t="s">
        <v>878</v>
      </c>
      <c r="CX1300" s="274" t="s">
        <v>835</v>
      </c>
      <c r="CY1300" s="274" t="s">
        <v>836</v>
      </c>
      <c r="CZ1300" s="274" t="s">
        <v>837</v>
      </c>
      <c r="DA1300" s="274" t="s">
        <v>268</v>
      </c>
      <c r="DB1300" s="274" t="s">
        <v>268</v>
      </c>
      <c r="DC1300" s="274" t="s">
        <v>268</v>
      </c>
      <c r="DD1300" s="274" t="s">
        <v>268</v>
      </c>
      <c r="DE1300" s="274" t="s">
        <v>268</v>
      </c>
      <c r="DF1300" s="274" t="s">
        <v>268</v>
      </c>
      <c r="DG1300" s="299">
        <f>IFERROR(IF(CA1300="D",IF(CK1300="A dispo.",CD1300*VLOOKUP('DATI INPUT'!$F$27,TARIFFE_UD,2,FALSE),CD1300*VLOOKUP(CK1300,TARIFFE_UD,2,FALSE)),CD1300*VLOOKUP(CB1300-100,TARIFFE_UND,2,FALSE)),0)</f>
        <v>11.087305582960109</v>
      </c>
      <c r="DH1300" s="299">
        <f>IFERROR(IF(CA1300="D",IF(CK1300="A dispo.",CF1300*VLOOKUP('DATI INPUT'!$F$27,TARIFFE_UD,3,FALSE),CF1300*VLOOKUP(CK1300,TARIFFE_UD,3,FALSE)),CF1300*VLOOKUP(CB1300-100,TARIFFE_UND,3,FALSE)),0)</f>
        <v>0</v>
      </c>
    </row>
    <row r="1301" spans="1:112" x14ac:dyDescent="0.25">
      <c r="A1301" s="274" t="s">
        <v>9375</v>
      </c>
      <c r="B1301" s="274" t="s">
        <v>9376</v>
      </c>
      <c r="C1301" s="274" t="s">
        <v>1630</v>
      </c>
      <c r="D1301" s="274" t="s">
        <v>9377</v>
      </c>
      <c r="E1301" s="274" t="s">
        <v>268</v>
      </c>
      <c r="F1301" s="274" t="s">
        <v>156</v>
      </c>
      <c r="G1301" s="274" t="s">
        <v>9378</v>
      </c>
      <c r="H1301" s="274" t="s">
        <v>3307</v>
      </c>
      <c r="I1301" s="274" t="s">
        <v>307</v>
      </c>
      <c r="J1301" s="274" t="s">
        <v>274</v>
      </c>
      <c r="K1301" s="274" t="s">
        <v>9379</v>
      </c>
      <c r="L1301" s="274" t="s">
        <v>984</v>
      </c>
      <c r="M1301" s="274" t="s">
        <v>2866</v>
      </c>
      <c r="N1301" s="274" t="s">
        <v>984</v>
      </c>
      <c r="O1301" s="274" t="s">
        <v>873</v>
      </c>
      <c r="P1301" s="274" t="s">
        <v>613</v>
      </c>
      <c r="Q1301" s="274" t="s">
        <v>504</v>
      </c>
      <c r="R1301" s="274" t="s">
        <v>268</v>
      </c>
      <c r="S1301" s="274" t="s">
        <v>268</v>
      </c>
      <c r="T1301" s="274" t="s">
        <v>268</v>
      </c>
      <c r="U1301" s="274" t="s">
        <v>268</v>
      </c>
      <c r="V1301" s="274" t="s">
        <v>268</v>
      </c>
      <c r="W1301" s="274" t="s">
        <v>2866</v>
      </c>
      <c r="X1301" s="274" t="s">
        <v>613</v>
      </c>
      <c r="Y1301" s="274" t="s">
        <v>504</v>
      </c>
      <c r="Z1301" s="274" t="s">
        <v>268</v>
      </c>
      <c r="AA1301" s="274" t="s">
        <v>268</v>
      </c>
      <c r="AB1301" s="274" t="s">
        <v>268</v>
      </c>
      <c r="AC1301" s="274" t="s">
        <v>268</v>
      </c>
      <c r="AD1301" s="274" t="s">
        <v>268</v>
      </c>
      <c r="AE1301" s="274" t="s">
        <v>287</v>
      </c>
      <c r="AF1301" s="274" t="s">
        <v>1811</v>
      </c>
      <c r="AG1301" s="274" t="s">
        <v>875</v>
      </c>
      <c r="AH1301" s="274" t="s">
        <v>1831</v>
      </c>
      <c r="AI1301" s="274" t="s">
        <v>642</v>
      </c>
      <c r="AJ1301" s="274" t="s">
        <v>268</v>
      </c>
      <c r="AK1301" s="274" t="s">
        <v>375</v>
      </c>
      <c r="AL1301" s="274" t="s">
        <v>268</v>
      </c>
      <c r="AM1301" s="274" t="s">
        <v>355</v>
      </c>
      <c r="AN1301" s="274" t="s">
        <v>268</v>
      </c>
      <c r="AO1301" s="274" t="s">
        <v>268</v>
      </c>
      <c r="AP1301" s="274" t="s">
        <v>268</v>
      </c>
      <c r="AQ1301" s="274" t="s">
        <v>268</v>
      </c>
      <c r="AR1301" s="274" t="s">
        <v>268</v>
      </c>
      <c r="AS1301" s="274" t="s">
        <v>268</v>
      </c>
      <c r="AT1301" s="274" t="s">
        <v>268</v>
      </c>
      <c r="AU1301" s="274" t="s">
        <v>268</v>
      </c>
      <c r="AV1301" s="274" t="s">
        <v>268</v>
      </c>
      <c r="AW1301" s="274" t="s">
        <v>268</v>
      </c>
      <c r="AX1301" s="274" t="s">
        <v>268</v>
      </c>
      <c r="AY1301" s="274" t="s">
        <v>268</v>
      </c>
      <c r="AZ1301" s="274" t="s">
        <v>268</v>
      </c>
      <c r="BA1301" s="274" t="s">
        <v>268</v>
      </c>
      <c r="BB1301" s="274" t="s">
        <v>268</v>
      </c>
      <c r="BC1301" s="274" t="s">
        <v>268</v>
      </c>
      <c r="BD1301" s="274" t="s">
        <v>268</v>
      </c>
      <c r="BE1301" s="274" t="s">
        <v>268</v>
      </c>
      <c r="BF1301" s="274" t="s">
        <v>268</v>
      </c>
      <c r="BG1301" s="274" t="s">
        <v>268</v>
      </c>
      <c r="BH1301" s="274" t="s">
        <v>268</v>
      </c>
      <c r="BI1301" s="274" t="s">
        <v>268</v>
      </c>
      <c r="BJ1301" s="274" t="s">
        <v>268</v>
      </c>
      <c r="BK1301" s="274" t="s">
        <v>268</v>
      </c>
      <c r="BL1301" s="274" t="s">
        <v>268</v>
      </c>
      <c r="BM1301" s="274" t="s">
        <v>268</v>
      </c>
      <c r="BN1301" s="274" t="s">
        <v>268</v>
      </c>
      <c r="BO1301" s="274" t="s">
        <v>268</v>
      </c>
      <c r="BP1301" s="274" t="s">
        <v>268</v>
      </c>
      <c r="BQ1301" s="274" t="s">
        <v>268</v>
      </c>
      <c r="BR1301" s="274" t="s">
        <v>268</v>
      </c>
      <c r="BS1301" s="274" t="s">
        <v>268</v>
      </c>
      <c r="BT1301" s="274" t="s">
        <v>268</v>
      </c>
      <c r="BU1301" s="274" t="s">
        <v>268</v>
      </c>
      <c r="BV1301" s="274" t="s">
        <v>268</v>
      </c>
      <c r="BW1301" s="274" t="s">
        <v>268</v>
      </c>
      <c r="BX1301" s="274" t="s">
        <v>268</v>
      </c>
      <c r="BY1301" s="295">
        <v>110</v>
      </c>
      <c r="BZ1301" s="295">
        <v>110</v>
      </c>
      <c r="CA1301" s="298" t="s">
        <v>142</v>
      </c>
      <c r="CB1301" s="297">
        <v>122</v>
      </c>
      <c r="CC1301" s="284">
        <f t="shared" si="82"/>
        <v>0</v>
      </c>
      <c r="CD1301" s="295">
        <f t="shared" si="83"/>
        <v>110</v>
      </c>
      <c r="CE1301" s="284">
        <f t="shared" si="84"/>
        <v>0</v>
      </c>
      <c r="CF1301" s="295">
        <f t="shared" si="85"/>
        <v>1</v>
      </c>
      <c r="CG1301" s="274" t="s">
        <v>876</v>
      </c>
      <c r="CH1301" s="274" t="s">
        <v>268</v>
      </c>
      <c r="CI1301" s="274" t="s">
        <v>268</v>
      </c>
      <c r="CJ1301" s="298" t="s">
        <v>280</v>
      </c>
      <c r="CK1301" s="297">
        <v>2</v>
      </c>
      <c r="CL1301" s="274" t="s">
        <v>268</v>
      </c>
      <c r="CM1301" s="274" t="s">
        <v>268</v>
      </c>
      <c r="CN1301" s="274" t="s">
        <v>268</v>
      </c>
      <c r="CO1301" s="274" t="s">
        <v>268</v>
      </c>
      <c r="CP1301" s="274" t="s">
        <v>268</v>
      </c>
      <c r="CQ1301" s="274" t="s">
        <v>268</v>
      </c>
      <c r="CR1301" s="274" t="s">
        <v>877</v>
      </c>
      <c r="CS1301" s="274">
        <v>102.06</v>
      </c>
      <c r="CT1301" s="274" t="s">
        <v>268</v>
      </c>
      <c r="CU1301" s="274">
        <v>102.06</v>
      </c>
      <c r="CV1301" s="274">
        <v>365</v>
      </c>
      <c r="CW1301" s="274" t="s">
        <v>878</v>
      </c>
      <c r="CX1301" s="274" t="s">
        <v>835</v>
      </c>
      <c r="CY1301" s="274" t="s">
        <v>836</v>
      </c>
      <c r="CZ1301" s="274" t="s">
        <v>837</v>
      </c>
      <c r="DA1301" s="274" t="s">
        <v>268</v>
      </c>
      <c r="DB1301" s="274" t="s">
        <v>268</v>
      </c>
      <c r="DC1301" s="274" t="s">
        <v>268</v>
      </c>
      <c r="DD1301" s="274" t="s">
        <v>268</v>
      </c>
      <c r="DE1301" s="274" t="s">
        <v>268</v>
      </c>
      <c r="DF1301" s="274" t="s">
        <v>268</v>
      </c>
      <c r="DG1301" s="299">
        <f>IFERROR(IF(CA1301="D",IF(CK1301="A dispo.",CD1301*VLOOKUP('DATI INPUT'!$F$27,TARIFFE_UD,2,FALSE),CD1301*VLOOKUP(CK1301,TARIFFE_UD,2,FALSE)),CD1301*VLOOKUP(CB1301-100,TARIFFE_UND,2,FALSE)),0)</f>
        <v>79.048382397030409</v>
      </c>
      <c r="DH1301" s="299">
        <f>IFERROR(IF(CA1301="D",IF(CK1301="A dispo.",CF1301*VLOOKUP('DATI INPUT'!$F$27,TARIFFE_UD,3,FALSE),CF1301*VLOOKUP(CK1301,TARIFFE_UD,3,FALSE)),CF1301*VLOOKUP(CB1301-100,TARIFFE_UND,3,FALSE)),0)</f>
        <v>46.077822723118445</v>
      </c>
    </row>
    <row r="1302" spans="1:112" hidden="1" x14ac:dyDescent="0.25">
      <c r="A1302" s="274" t="s">
        <v>9380</v>
      </c>
      <c r="B1302" s="274" t="s">
        <v>9381</v>
      </c>
      <c r="C1302" s="274" t="s">
        <v>1102</v>
      </c>
      <c r="D1302" s="274" t="s">
        <v>9382</v>
      </c>
      <c r="E1302" s="274" t="s">
        <v>268</v>
      </c>
      <c r="F1302" s="274" t="s">
        <v>156</v>
      </c>
      <c r="G1302" s="274" t="s">
        <v>9383</v>
      </c>
      <c r="H1302" s="274" t="s">
        <v>4273</v>
      </c>
      <c r="I1302" s="274" t="s">
        <v>3576</v>
      </c>
      <c r="J1302" s="274" t="s">
        <v>156</v>
      </c>
      <c r="K1302" s="274" t="s">
        <v>9384</v>
      </c>
      <c r="L1302" s="274" t="s">
        <v>960</v>
      </c>
      <c r="M1302" s="274" t="s">
        <v>9385</v>
      </c>
      <c r="N1302" s="274" t="s">
        <v>303</v>
      </c>
      <c r="O1302" s="274" t="s">
        <v>3209</v>
      </c>
      <c r="P1302" s="274" t="s">
        <v>9386</v>
      </c>
      <c r="Q1302" s="274" t="s">
        <v>291</v>
      </c>
      <c r="R1302" s="274" t="s">
        <v>268</v>
      </c>
      <c r="S1302" s="274" t="s">
        <v>268</v>
      </c>
      <c r="T1302" s="274" t="s">
        <v>268</v>
      </c>
      <c r="U1302" s="274" t="s">
        <v>268</v>
      </c>
      <c r="V1302" s="274" t="s">
        <v>268</v>
      </c>
      <c r="W1302" s="274" t="s">
        <v>1309</v>
      </c>
      <c r="X1302" s="274" t="s">
        <v>1310</v>
      </c>
      <c r="Y1302" s="274" t="s">
        <v>343</v>
      </c>
      <c r="Z1302" s="274" t="s">
        <v>268</v>
      </c>
      <c r="AA1302" s="274" t="s">
        <v>268</v>
      </c>
      <c r="AB1302" s="274" t="s">
        <v>268</v>
      </c>
      <c r="AC1302" s="274" t="s">
        <v>268</v>
      </c>
      <c r="AD1302" s="274" t="s">
        <v>268</v>
      </c>
      <c r="AE1302" s="274" t="s">
        <v>287</v>
      </c>
      <c r="AF1302" s="274" t="s">
        <v>1811</v>
      </c>
      <c r="AG1302" s="274" t="s">
        <v>875</v>
      </c>
      <c r="AH1302" s="274" t="s">
        <v>1812</v>
      </c>
      <c r="AI1302" s="274" t="s">
        <v>898</v>
      </c>
      <c r="AJ1302" s="274" t="s">
        <v>268</v>
      </c>
      <c r="AK1302" s="274" t="s">
        <v>366</v>
      </c>
      <c r="AL1302" s="274" t="s">
        <v>268</v>
      </c>
      <c r="AM1302" s="274" t="s">
        <v>355</v>
      </c>
      <c r="AN1302" s="274" t="s">
        <v>268</v>
      </c>
      <c r="AO1302" s="274" t="s">
        <v>268</v>
      </c>
      <c r="AP1302" s="274" t="s">
        <v>268</v>
      </c>
      <c r="AQ1302" s="274" t="s">
        <v>268</v>
      </c>
      <c r="AR1302" s="274" t="s">
        <v>268</v>
      </c>
      <c r="AS1302" s="274" t="s">
        <v>268</v>
      </c>
      <c r="AT1302" s="274" t="s">
        <v>268</v>
      </c>
      <c r="AU1302" s="274" t="s">
        <v>268</v>
      </c>
      <c r="AV1302" s="274" t="s">
        <v>268</v>
      </c>
      <c r="AW1302" s="274" t="s">
        <v>268</v>
      </c>
      <c r="AX1302" s="274" t="s">
        <v>268</v>
      </c>
      <c r="AY1302" s="274" t="s">
        <v>268</v>
      </c>
      <c r="AZ1302" s="274" t="s">
        <v>268</v>
      </c>
      <c r="BA1302" s="274" t="s">
        <v>268</v>
      </c>
      <c r="BB1302" s="274" t="s">
        <v>268</v>
      </c>
      <c r="BC1302" s="274" t="s">
        <v>268</v>
      </c>
      <c r="BD1302" s="274" t="s">
        <v>268</v>
      </c>
      <c r="BE1302" s="274" t="s">
        <v>268</v>
      </c>
      <c r="BF1302" s="274" t="s">
        <v>268</v>
      </c>
      <c r="BG1302" s="274" t="s">
        <v>268</v>
      </c>
      <c r="BH1302" s="274" t="s">
        <v>268</v>
      </c>
      <c r="BI1302" s="274" t="s">
        <v>268</v>
      </c>
      <c r="BJ1302" s="274" t="s">
        <v>268</v>
      </c>
      <c r="BK1302" s="274" t="s">
        <v>268</v>
      </c>
      <c r="BL1302" s="274" t="s">
        <v>268</v>
      </c>
      <c r="BM1302" s="274" t="s">
        <v>268</v>
      </c>
      <c r="BN1302" s="274" t="s">
        <v>268</v>
      </c>
      <c r="BO1302" s="274" t="s">
        <v>268</v>
      </c>
      <c r="BP1302" s="274" t="s">
        <v>268</v>
      </c>
      <c r="BQ1302" s="274" t="s">
        <v>268</v>
      </c>
      <c r="BR1302" s="274" t="s">
        <v>268</v>
      </c>
      <c r="BS1302" s="274" t="s">
        <v>268</v>
      </c>
      <c r="BT1302" s="274" t="s">
        <v>268</v>
      </c>
      <c r="BU1302" s="274" t="s">
        <v>268</v>
      </c>
      <c r="BV1302" s="274" t="s">
        <v>268</v>
      </c>
      <c r="BW1302" s="274" t="s">
        <v>268</v>
      </c>
      <c r="BX1302" s="274" t="s">
        <v>268</v>
      </c>
      <c r="BY1302" s="295">
        <v>60</v>
      </c>
      <c r="BZ1302" s="295">
        <v>60</v>
      </c>
      <c r="CA1302" s="298" t="s">
        <v>142</v>
      </c>
      <c r="CB1302" s="297">
        <v>122</v>
      </c>
      <c r="CC1302" s="284">
        <f t="shared" si="82"/>
        <v>0</v>
      </c>
      <c r="CD1302" s="295">
        <f t="shared" si="83"/>
        <v>60</v>
      </c>
      <c r="CE1302" s="284">
        <f t="shared" si="84"/>
        <v>0</v>
      </c>
      <c r="CF1302" s="295">
        <f t="shared" si="85"/>
        <v>1</v>
      </c>
      <c r="CG1302" s="274" t="s">
        <v>876</v>
      </c>
      <c r="CH1302" s="274" t="s">
        <v>268</v>
      </c>
      <c r="CI1302" s="274" t="s">
        <v>268</v>
      </c>
      <c r="CJ1302" s="298" t="s">
        <v>268</v>
      </c>
      <c r="CK1302" s="298" t="s">
        <v>736</v>
      </c>
      <c r="CL1302" s="274" t="s">
        <v>268</v>
      </c>
      <c r="CM1302" s="274" t="s">
        <v>268</v>
      </c>
      <c r="CN1302" s="274" t="s">
        <v>268</v>
      </c>
      <c r="CO1302" s="274" t="s">
        <v>268</v>
      </c>
      <c r="CP1302" s="274" t="s">
        <v>268</v>
      </c>
      <c r="CQ1302" s="274" t="s">
        <v>268</v>
      </c>
      <c r="CR1302" s="274" t="s">
        <v>877</v>
      </c>
      <c r="CS1302" s="274">
        <v>81.96</v>
      </c>
      <c r="CT1302" s="274" t="s">
        <v>268</v>
      </c>
      <c r="CU1302" s="274">
        <v>81.96</v>
      </c>
      <c r="CV1302" s="274">
        <v>365</v>
      </c>
      <c r="CW1302" s="274" t="s">
        <v>878</v>
      </c>
      <c r="CX1302" s="274" t="s">
        <v>835</v>
      </c>
      <c r="CY1302" s="274" t="s">
        <v>836</v>
      </c>
      <c r="CZ1302" s="274" t="s">
        <v>837</v>
      </c>
      <c r="DA1302" s="274" t="s">
        <v>268</v>
      </c>
      <c r="DB1302" s="274" t="s">
        <v>268</v>
      </c>
      <c r="DC1302" s="274" t="s">
        <v>268</v>
      </c>
      <c r="DD1302" s="274" t="s">
        <v>268</v>
      </c>
      <c r="DE1302" s="274" t="s">
        <v>268</v>
      </c>
      <c r="DF1302" s="274" t="s">
        <v>268</v>
      </c>
      <c r="DG1302" s="299">
        <f>IFERROR(IF(CA1302="D",IF(CK1302="A dispo.",CD1302*VLOOKUP('DATI INPUT'!$F$27,TARIFFE_UD,2,FALSE),CD1302*VLOOKUP(CK1302,TARIFFE_UD,2,FALSE)),CD1302*VLOOKUP(CB1302-100,TARIFFE_UND,2,FALSE)),0)</f>
        <v>47.517023926971895</v>
      </c>
      <c r="DH1302" s="299">
        <f>IFERROR(IF(CA1302="D",IF(CK1302="A dispo.",CF1302*VLOOKUP('DATI INPUT'!$F$27,TARIFFE_UD,3,FALSE),CF1302*VLOOKUP(CK1302,TARIFFE_UD,3,FALSE)),CF1302*VLOOKUP(CB1302-100,TARIFFE_UND,3,FALSE)),0)</f>
        <v>60.367780403072892</v>
      </c>
    </row>
    <row r="1303" spans="1:112" hidden="1" x14ac:dyDescent="0.25">
      <c r="A1303" s="274" t="s">
        <v>9387</v>
      </c>
      <c r="B1303" s="274" t="s">
        <v>9388</v>
      </c>
      <c r="C1303" s="274" t="s">
        <v>1103</v>
      </c>
      <c r="D1303" s="274" t="s">
        <v>9389</v>
      </c>
      <c r="E1303" s="274" t="s">
        <v>268</v>
      </c>
      <c r="F1303" s="274" t="s">
        <v>156</v>
      </c>
      <c r="G1303" s="274" t="s">
        <v>9390</v>
      </c>
      <c r="H1303" s="274" t="s">
        <v>305</v>
      </c>
      <c r="I1303" s="274" t="s">
        <v>284</v>
      </c>
      <c r="J1303" s="274" t="s">
        <v>274</v>
      </c>
      <c r="K1303" s="274" t="s">
        <v>9391</v>
      </c>
      <c r="L1303" s="274" t="s">
        <v>399</v>
      </c>
      <c r="M1303" s="274" t="s">
        <v>9392</v>
      </c>
      <c r="N1303" s="274" t="s">
        <v>6985</v>
      </c>
      <c r="O1303" s="274" t="s">
        <v>9393</v>
      </c>
      <c r="P1303" s="274" t="s">
        <v>9394</v>
      </c>
      <c r="Q1303" s="274" t="s">
        <v>309</v>
      </c>
      <c r="R1303" s="274" t="s">
        <v>268</v>
      </c>
      <c r="S1303" s="274" t="s">
        <v>268</v>
      </c>
      <c r="T1303" s="274" t="s">
        <v>268</v>
      </c>
      <c r="U1303" s="274" t="s">
        <v>268</v>
      </c>
      <c r="V1303" s="274" t="s">
        <v>268</v>
      </c>
      <c r="W1303" s="274" t="s">
        <v>9395</v>
      </c>
      <c r="X1303" s="274" t="s">
        <v>1847</v>
      </c>
      <c r="Y1303" s="274" t="s">
        <v>300</v>
      </c>
      <c r="Z1303" s="274" t="s">
        <v>268</v>
      </c>
      <c r="AA1303" s="274" t="s">
        <v>268</v>
      </c>
      <c r="AB1303" s="274" t="s">
        <v>268</v>
      </c>
      <c r="AC1303" s="274" t="s">
        <v>268</v>
      </c>
      <c r="AD1303" s="274" t="s">
        <v>268</v>
      </c>
      <c r="AE1303" s="274" t="s">
        <v>287</v>
      </c>
      <c r="AF1303" s="274" t="s">
        <v>1811</v>
      </c>
      <c r="AG1303" s="274" t="s">
        <v>875</v>
      </c>
      <c r="AH1303" s="274" t="s">
        <v>1848</v>
      </c>
      <c r="AI1303" s="274" t="s">
        <v>9396</v>
      </c>
      <c r="AJ1303" s="274" t="s">
        <v>268</v>
      </c>
      <c r="AK1303" s="274" t="s">
        <v>268</v>
      </c>
      <c r="AL1303" s="274" t="s">
        <v>268</v>
      </c>
      <c r="AM1303" s="274" t="s">
        <v>405</v>
      </c>
      <c r="AN1303" s="274" t="s">
        <v>268</v>
      </c>
      <c r="AO1303" s="274" t="s">
        <v>268</v>
      </c>
      <c r="AP1303" s="274" t="s">
        <v>268</v>
      </c>
      <c r="AQ1303" s="274" t="s">
        <v>268</v>
      </c>
      <c r="AR1303" s="274" t="s">
        <v>268</v>
      </c>
      <c r="AS1303" s="274" t="s">
        <v>268</v>
      </c>
      <c r="AT1303" s="274" t="s">
        <v>268</v>
      </c>
      <c r="AU1303" s="274" t="s">
        <v>268</v>
      </c>
      <c r="AV1303" s="274" t="s">
        <v>268</v>
      </c>
      <c r="AW1303" s="274" t="s">
        <v>268</v>
      </c>
      <c r="AX1303" s="274" t="s">
        <v>268</v>
      </c>
      <c r="AY1303" s="274" t="s">
        <v>268</v>
      </c>
      <c r="AZ1303" s="274" t="s">
        <v>268</v>
      </c>
      <c r="BA1303" s="274" t="s">
        <v>268</v>
      </c>
      <c r="BB1303" s="274" t="s">
        <v>268</v>
      </c>
      <c r="BC1303" s="274" t="s">
        <v>268</v>
      </c>
      <c r="BD1303" s="274" t="s">
        <v>268</v>
      </c>
      <c r="BE1303" s="274" t="s">
        <v>268</v>
      </c>
      <c r="BF1303" s="274" t="s">
        <v>268</v>
      </c>
      <c r="BG1303" s="274" t="s">
        <v>268</v>
      </c>
      <c r="BH1303" s="274" t="s">
        <v>268</v>
      </c>
      <c r="BI1303" s="274" t="s">
        <v>268</v>
      </c>
      <c r="BJ1303" s="274" t="s">
        <v>268</v>
      </c>
      <c r="BK1303" s="274" t="s">
        <v>268</v>
      </c>
      <c r="BL1303" s="274" t="s">
        <v>268</v>
      </c>
      <c r="BM1303" s="274" t="s">
        <v>268</v>
      </c>
      <c r="BN1303" s="274" t="s">
        <v>268</v>
      </c>
      <c r="BO1303" s="274" t="s">
        <v>268</v>
      </c>
      <c r="BP1303" s="274" t="s">
        <v>268</v>
      </c>
      <c r="BQ1303" s="274" t="s">
        <v>268</v>
      </c>
      <c r="BR1303" s="274" t="s">
        <v>268</v>
      </c>
      <c r="BS1303" s="274" t="s">
        <v>268</v>
      </c>
      <c r="BT1303" s="274" t="s">
        <v>268</v>
      </c>
      <c r="BU1303" s="274" t="s">
        <v>268</v>
      </c>
      <c r="BV1303" s="274" t="s">
        <v>268</v>
      </c>
      <c r="BW1303" s="274" t="s">
        <v>268</v>
      </c>
      <c r="BX1303" s="274" t="s">
        <v>268</v>
      </c>
      <c r="BY1303" s="295">
        <v>40</v>
      </c>
      <c r="BZ1303" s="295">
        <v>40</v>
      </c>
      <c r="CA1303" s="298" t="s">
        <v>142</v>
      </c>
      <c r="CB1303" s="297">
        <v>122</v>
      </c>
      <c r="CC1303" s="284">
        <f t="shared" si="82"/>
        <v>0</v>
      </c>
      <c r="CD1303" s="295">
        <f t="shared" si="83"/>
        <v>40</v>
      </c>
      <c r="CE1303" s="284">
        <f t="shared" si="84"/>
        <v>0</v>
      </c>
      <c r="CF1303" s="295">
        <f t="shared" si="85"/>
        <v>1</v>
      </c>
      <c r="CG1303" s="274" t="s">
        <v>876</v>
      </c>
      <c r="CH1303" s="274" t="s">
        <v>268</v>
      </c>
      <c r="CI1303" s="274" t="s">
        <v>268</v>
      </c>
      <c r="CJ1303" s="298" t="s">
        <v>268</v>
      </c>
      <c r="CK1303" s="298" t="s">
        <v>736</v>
      </c>
      <c r="CL1303" s="274" t="s">
        <v>268</v>
      </c>
      <c r="CM1303" s="274" t="s">
        <v>268</v>
      </c>
      <c r="CN1303" s="274" t="s">
        <v>268</v>
      </c>
      <c r="CO1303" s="274" t="s">
        <v>268</v>
      </c>
      <c r="CP1303" s="274" t="s">
        <v>268</v>
      </c>
      <c r="CQ1303" s="274" t="s">
        <v>268</v>
      </c>
      <c r="CR1303" s="274" t="s">
        <v>877</v>
      </c>
      <c r="CS1303" s="274">
        <v>72.16</v>
      </c>
      <c r="CT1303" s="274" t="s">
        <v>268</v>
      </c>
      <c r="CU1303" s="274">
        <v>72.16</v>
      </c>
      <c r="CV1303" s="274">
        <v>365</v>
      </c>
      <c r="CW1303" s="274" t="s">
        <v>878</v>
      </c>
      <c r="CX1303" s="274" t="s">
        <v>835</v>
      </c>
      <c r="CY1303" s="274" t="s">
        <v>836</v>
      </c>
      <c r="CZ1303" s="274" t="s">
        <v>837</v>
      </c>
      <c r="DA1303" s="274" t="s">
        <v>268</v>
      </c>
      <c r="DB1303" s="274" t="s">
        <v>268</v>
      </c>
      <c r="DC1303" s="274" t="s">
        <v>268</v>
      </c>
      <c r="DD1303" s="274" t="s">
        <v>268</v>
      </c>
      <c r="DE1303" s="274" t="s">
        <v>268</v>
      </c>
      <c r="DF1303" s="274" t="s">
        <v>268</v>
      </c>
      <c r="DG1303" s="299">
        <f>IFERROR(IF(CA1303="D",IF(CK1303="A dispo.",CD1303*VLOOKUP('DATI INPUT'!$F$27,TARIFFE_UD,2,FALSE),CD1303*VLOOKUP(CK1303,TARIFFE_UD,2,FALSE)),CD1303*VLOOKUP(CB1303-100,TARIFFE_UND,2,FALSE)),0)</f>
        <v>31.678015951314595</v>
      </c>
      <c r="DH1303" s="299">
        <f>IFERROR(IF(CA1303="D",IF(CK1303="A dispo.",CF1303*VLOOKUP('DATI INPUT'!$F$27,TARIFFE_UD,3,FALSE),CF1303*VLOOKUP(CK1303,TARIFFE_UD,3,FALSE)),CF1303*VLOOKUP(CB1303-100,TARIFFE_UND,3,FALSE)),0)</f>
        <v>60.367780403072892</v>
      </c>
    </row>
    <row r="1304" spans="1:112" hidden="1" x14ac:dyDescent="0.25">
      <c r="A1304" s="274" t="s">
        <v>9397</v>
      </c>
      <c r="B1304" s="274" t="s">
        <v>9398</v>
      </c>
      <c r="C1304" s="274" t="s">
        <v>9399</v>
      </c>
      <c r="D1304" s="274" t="s">
        <v>9400</v>
      </c>
      <c r="E1304" s="274" t="s">
        <v>268</v>
      </c>
      <c r="F1304" s="274" t="s">
        <v>156</v>
      </c>
      <c r="G1304" s="274" t="s">
        <v>9401</v>
      </c>
      <c r="H1304" s="274" t="s">
        <v>1521</v>
      </c>
      <c r="I1304" s="274" t="s">
        <v>9402</v>
      </c>
      <c r="J1304" s="274" t="s">
        <v>274</v>
      </c>
      <c r="K1304" s="274" t="s">
        <v>9403</v>
      </c>
      <c r="L1304" s="274" t="s">
        <v>984</v>
      </c>
      <c r="M1304" s="274" t="s">
        <v>9404</v>
      </c>
      <c r="N1304" s="274" t="s">
        <v>1757</v>
      </c>
      <c r="O1304" s="274" t="s">
        <v>1758</v>
      </c>
      <c r="P1304" s="274" t="s">
        <v>6456</v>
      </c>
      <c r="Q1304" s="274" t="s">
        <v>290</v>
      </c>
      <c r="R1304" s="274" t="s">
        <v>154</v>
      </c>
      <c r="S1304" s="274" t="s">
        <v>268</v>
      </c>
      <c r="T1304" s="274" t="s">
        <v>268</v>
      </c>
      <c r="U1304" s="274" t="s">
        <v>268</v>
      </c>
      <c r="V1304" s="274" t="s">
        <v>268</v>
      </c>
      <c r="W1304" s="274" t="s">
        <v>1454</v>
      </c>
      <c r="X1304" s="274" t="s">
        <v>1298</v>
      </c>
      <c r="Y1304" s="274" t="s">
        <v>275</v>
      </c>
      <c r="Z1304" s="274" t="s">
        <v>268</v>
      </c>
      <c r="AA1304" s="274" t="s">
        <v>268</v>
      </c>
      <c r="AB1304" s="274" t="s">
        <v>268</v>
      </c>
      <c r="AC1304" s="274" t="s">
        <v>268</v>
      </c>
      <c r="AD1304" s="274" t="s">
        <v>268</v>
      </c>
      <c r="AE1304" s="274" t="s">
        <v>287</v>
      </c>
      <c r="AF1304" s="274" t="s">
        <v>1811</v>
      </c>
      <c r="AG1304" s="274" t="s">
        <v>875</v>
      </c>
      <c r="AH1304" s="274" t="s">
        <v>2529</v>
      </c>
      <c r="AI1304" s="274" t="s">
        <v>5524</v>
      </c>
      <c r="AJ1304" s="274" t="s">
        <v>268</v>
      </c>
      <c r="AK1304" s="274" t="s">
        <v>382</v>
      </c>
      <c r="AL1304" s="274" t="s">
        <v>268</v>
      </c>
      <c r="AM1304" s="274" t="s">
        <v>288</v>
      </c>
      <c r="AN1304" s="274" t="s">
        <v>268</v>
      </c>
      <c r="AO1304" s="274" t="s">
        <v>268</v>
      </c>
      <c r="AP1304" s="274" t="s">
        <v>268</v>
      </c>
      <c r="AQ1304" s="274" t="s">
        <v>268</v>
      </c>
      <c r="AR1304" s="274" t="s">
        <v>268</v>
      </c>
      <c r="AS1304" s="274" t="s">
        <v>268</v>
      </c>
      <c r="AT1304" s="274" t="s">
        <v>268</v>
      </c>
      <c r="AU1304" s="274" t="s">
        <v>268</v>
      </c>
      <c r="AV1304" s="274" t="s">
        <v>268</v>
      </c>
      <c r="AW1304" s="274" t="s">
        <v>268</v>
      </c>
      <c r="AX1304" s="274" t="s">
        <v>268</v>
      </c>
      <c r="AY1304" s="274" t="s">
        <v>268</v>
      </c>
      <c r="AZ1304" s="274" t="s">
        <v>268</v>
      </c>
      <c r="BA1304" s="274" t="s">
        <v>268</v>
      </c>
      <c r="BB1304" s="274" t="s">
        <v>268</v>
      </c>
      <c r="BC1304" s="274" t="s">
        <v>268</v>
      </c>
      <c r="BD1304" s="274" t="s">
        <v>268</v>
      </c>
      <c r="BE1304" s="274" t="s">
        <v>268</v>
      </c>
      <c r="BF1304" s="274" t="s">
        <v>268</v>
      </c>
      <c r="BG1304" s="274" t="s">
        <v>268</v>
      </c>
      <c r="BH1304" s="274" t="s">
        <v>268</v>
      </c>
      <c r="BI1304" s="274" t="s">
        <v>268</v>
      </c>
      <c r="BJ1304" s="274" t="s">
        <v>268</v>
      </c>
      <c r="BK1304" s="274" t="s">
        <v>268</v>
      </c>
      <c r="BL1304" s="274" t="s">
        <v>268</v>
      </c>
      <c r="BM1304" s="274" t="s">
        <v>268</v>
      </c>
      <c r="BN1304" s="274" t="s">
        <v>268</v>
      </c>
      <c r="BO1304" s="274" t="s">
        <v>268</v>
      </c>
      <c r="BP1304" s="274" t="s">
        <v>268</v>
      </c>
      <c r="BQ1304" s="274" t="s">
        <v>268</v>
      </c>
      <c r="BR1304" s="274" t="s">
        <v>268</v>
      </c>
      <c r="BS1304" s="274" t="s">
        <v>268</v>
      </c>
      <c r="BT1304" s="274" t="s">
        <v>268</v>
      </c>
      <c r="BU1304" s="274" t="s">
        <v>268</v>
      </c>
      <c r="BV1304" s="274" t="s">
        <v>268</v>
      </c>
      <c r="BW1304" s="274" t="s">
        <v>268</v>
      </c>
      <c r="BX1304" s="274" t="s">
        <v>268</v>
      </c>
      <c r="BY1304" s="295">
        <v>80</v>
      </c>
      <c r="BZ1304" s="295">
        <v>80</v>
      </c>
      <c r="CA1304" s="298" t="s">
        <v>142</v>
      </c>
      <c r="CB1304" s="297">
        <v>122</v>
      </c>
      <c r="CC1304" s="284">
        <f t="shared" si="82"/>
        <v>0</v>
      </c>
      <c r="CD1304" s="295">
        <f t="shared" si="83"/>
        <v>80</v>
      </c>
      <c r="CE1304" s="284">
        <f t="shared" si="84"/>
        <v>0</v>
      </c>
      <c r="CF1304" s="295">
        <f t="shared" si="85"/>
        <v>1</v>
      </c>
      <c r="CG1304" s="274" t="s">
        <v>876</v>
      </c>
      <c r="CH1304" s="274" t="s">
        <v>268</v>
      </c>
      <c r="CI1304" s="274" t="s">
        <v>268</v>
      </c>
      <c r="CJ1304" s="298" t="s">
        <v>268</v>
      </c>
      <c r="CK1304" s="298" t="s">
        <v>736</v>
      </c>
      <c r="CL1304" s="274" t="s">
        <v>268</v>
      </c>
      <c r="CM1304" s="274" t="s">
        <v>268</v>
      </c>
      <c r="CN1304" s="274" t="s">
        <v>268</v>
      </c>
      <c r="CO1304" s="274" t="s">
        <v>268</v>
      </c>
      <c r="CP1304" s="274" t="s">
        <v>268</v>
      </c>
      <c r="CQ1304" s="274" t="s">
        <v>268</v>
      </c>
      <c r="CR1304" s="274" t="s">
        <v>877</v>
      </c>
      <c r="CS1304" s="274">
        <v>91.76</v>
      </c>
      <c r="CT1304" s="274" t="s">
        <v>268</v>
      </c>
      <c r="CU1304" s="274">
        <v>91.76</v>
      </c>
      <c r="CV1304" s="274">
        <v>365</v>
      </c>
      <c r="CW1304" s="274" t="s">
        <v>878</v>
      </c>
      <c r="CX1304" s="274" t="s">
        <v>835</v>
      </c>
      <c r="CY1304" s="274" t="s">
        <v>836</v>
      </c>
      <c r="CZ1304" s="274" t="s">
        <v>837</v>
      </c>
      <c r="DA1304" s="274" t="s">
        <v>268</v>
      </c>
      <c r="DB1304" s="274" t="s">
        <v>268</v>
      </c>
      <c r="DC1304" s="274" t="s">
        <v>268</v>
      </c>
      <c r="DD1304" s="274" t="s">
        <v>268</v>
      </c>
      <c r="DE1304" s="274" t="s">
        <v>268</v>
      </c>
      <c r="DF1304" s="274" t="s">
        <v>268</v>
      </c>
      <c r="DG1304" s="299">
        <f>IFERROR(IF(CA1304="D",IF(CK1304="A dispo.",CD1304*VLOOKUP('DATI INPUT'!$F$27,TARIFFE_UD,2,FALSE),CD1304*VLOOKUP(CK1304,TARIFFE_UD,2,FALSE)),CD1304*VLOOKUP(CB1304-100,TARIFFE_UND,2,FALSE)),0)</f>
        <v>63.356031902629191</v>
      </c>
      <c r="DH1304" s="299">
        <f>IFERROR(IF(CA1304="D",IF(CK1304="A dispo.",CF1304*VLOOKUP('DATI INPUT'!$F$27,TARIFFE_UD,3,FALSE),CF1304*VLOOKUP(CK1304,TARIFFE_UD,3,FALSE)),CF1304*VLOOKUP(CB1304-100,TARIFFE_UND,3,FALSE)),0)</f>
        <v>60.367780403072892</v>
      </c>
    </row>
    <row r="1305" spans="1:112" hidden="1" x14ac:dyDescent="0.25">
      <c r="A1305" s="274" t="s">
        <v>9405</v>
      </c>
      <c r="B1305" s="274" t="s">
        <v>9398</v>
      </c>
      <c r="C1305" s="274" t="s">
        <v>1631</v>
      </c>
      <c r="D1305" s="274" t="s">
        <v>9400</v>
      </c>
      <c r="E1305" s="274" t="s">
        <v>268</v>
      </c>
      <c r="F1305" s="274" t="s">
        <v>156</v>
      </c>
      <c r="G1305" s="274" t="s">
        <v>9401</v>
      </c>
      <c r="H1305" s="274" t="s">
        <v>1521</v>
      </c>
      <c r="I1305" s="274" t="s">
        <v>9402</v>
      </c>
      <c r="J1305" s="274" t="s">
        <v>274</v>
      </c>
      <c r="K1305" s="274" t="s">
        <v>9403</v>
      </c>
      <c r="L1305" s="274" t="s">
        <v>984</v>
      </c>
      <c r="M1305" s="274" t="s">
        <v>9404</v>
      </c>
      <c r="N1305" s="274" t="s">
        <v>1757</v>
      </c>
      <c r="O1305" s="274" t="s">
        <v>1758</v>
      </c>
      <c r="P1305" s="274" t="s">
        <v>6456</v>
      </c>
      <c r="Q1305" s="274" t="s">
        <v>290</v>
      </c>
      <c r="R1305" s="274" t="s">
        <v>154</v>
      </c>
      <c r="S1305" s="274" t="s">
        <v>268</v>
      </c>
      <c r="T1305" s="274" t="s">
        <v>268</v>
      </c>
      <c r="U1305" s="274" t="s">
        <v>268</v>
      </c>
      <c r="V1305" s="274" t="s">
        <v>268</v>
      </c>
      <c r="W1305" s="274" t="s">
        <v>1454</v>
      </c>
      <c r="X1305" s="274" t="s">
        <v>1298</v>
      </c>
      <c r="Y1305" s="274" t="s">
        <v>275</v>
      </c>
      <c r="Z1305" s="274" t="s">
        <v>268</v>
      </c>
      <c r="AA1305" s="274" t="s">
        <v>268</v>
      </c>
      <c r="AB1305" s="274" t="s">
        <v>268</v>
      </c>
      <c r="AC1305" s="274" t="s">
        <v>268</v>
      </c>
      <c r="AD1305" s="274" t="s">
        <v>268</v>
      </c>
      <c r="AE1305" s="274" t="s">
        <v>287</v>
      </c>
      <c r="AF1305" s="274" t="s">
        <v>1811</v>
      </c>
      <c r="AG1305" s="274" t="s">
        <v>875</v>
      </c>
      <c r="AH1305" s="274" t="s">
        <v>2529</v>
      </c>
      <c r="AI1305" s="274" t="s">
        <v>5524</v>
      </c>
      <c r="AJ1305" s="274" t="s">
        <v>268</v>
      </c>
      <c r="AK1305" s="274" t="s">
        <v>352</v>
      </c>
      <c r="AL1305" s="274" t="s">
        <v>268</v>
      </c>
      <c r="AM1305" s="274" t="s">
        <v>353</v>
      </c>
      <c r="AN1305" s="274" t="s">
        <v>268</v>
      </c>
      <c r="AO1305" s="274" t="s">
        <v>268</v>
      </c>
      <c r="AP1305" s="274" t="s">
        <v>268</v>
      </c>
      <c r="AQ1305" s="274" t="s">
        <v>268</v>
      </c>
      <c r="AR1305" s="274" t="s">
        <v>268</v>
      </c>
      <c r="AS1305" s="274" t="s">
        <v>268</v>
      </c>
      <c r="AT1305" s="274" t="s">
        <v>268</v>
      </c>
      <c r="AU1305" s="274" t="s">
        <v>268</v>
      </c>
      <c r="AV1305" s="274" t="s">
        <v>268</v>
      </c>
      <c r="AW1305" s="274" t="s">
        <v>268</v>
      </c>
      <c r="AX1305" s="274" t="s">
        <v>268</v>
      </c>
      <c r="AY1305" s="274" t="s">
        <v>268</v>
      </c>
      <c r="AZ1305" s="274" t="s">
        <v>268</v>
      </c>
      <c r="BA1305" s="274" t="s">
        <v>268</v>
      </c>
      <c r="BB1305" s="274" t="s">
        <v>268</v>
      </c>
      <c r="BC1305" s="274" t="s">
        <v>268</v>
      </c>
      <c r="BD1305" s="274" t="s">
        <v>268</v>
      </c>
      <c r="BE1305" s="274" t="s">
        <v>268</v>
      </c>
      <c r="BF1305" s="274" t="s">
        <v>268</v>
      </c>
      <c r="BG1305" s="274" t="s">
        <v>268</v>
      </c>
      <c r="BH1305" s="274" t="s">
        <v>268</v>
      </c>
      <c r="BI1305" s="274" t="s">
        <v>268</v>
      </c>
      <c r="BJ1305" s="274" t="s">
        <v>268</v>
      </c>
      <c r="BK1305" s="274" t="s">
        <v>268</v>
      </c>
      <c r="BL1305" s="274" t="s">
        <v>268</v>
      </c>
      <c r="BM1305" s="274" t="s">
        <v>268</v>
      </c>
      <c r="BN1305" s="274" t="s">
        <v>268</v>
      </c>
      <c r="BO1305" s="274" t="s">
        <v>268</v>
      </c>
      <c r="BP1305" s="274" t="s">
        <v>268</v>
      </c>
      <c r="BQ1305" s="274" t="s">
        <v>268</v>
      </c>
      <c r="BR1305" s="274" t="s">
        <v>268</v>
      </c>
      <c r="BS1305" s="274" t="s">
        <v>268</v>
      </c>
      <c r="BT1305" s="274" t="s">
        <v>268</v>
      </c>
      <c r="BU1305" s="274" t="s">
        <v>268</v>
      </c>
      <c r="BV1305" s="274" t="s">
        <v>268</v>
      </c>
      <c r="BW1305" s="274" t="s">
        <v>268</v>
      </c>
      <c r="BX1305" s="274" t="s">
        <v>268</v>
      </c>
      <c r="BY1305" s="295">
        <v>37</v>
      </c>
      <c r="BZ1305" s="295">
        <v>37</v>
      </c>
      <c r="CA1305" s="298" t="s">
        <v>142</v>
      </c>
      <c r="CB1305" s="297">
        <v>123</v>
      </c>
      <c r="CC1305" s="284">
        <f t="shared" si="82"/>
        <v>0</v>
      </c>
      <c r="CD1305" s="295">
        <f t="shared" si="83"/>
        <v>37</v>
      </c>
      <c r="CE1305" s="284">
        <f t="shared" si="84"/>
        <v>1</v>
      </c>
      <c r="CF1305" s="295">
        <f t="shared" si="85"/>
        <v>0</v>
      </c>
      <c r="CG1305" s="274" t="s">
        <v>1817</v>
      </c>
      <c r="CH1305" s="274" t="s">
        <v>268</v>
      </c>
      <c r="CI1305" s="274" t="s">
        <v>268</v>
      </c>
      <c r="CJ1305" s="298" t="s">
        <v>268</v>
      </c>
      <c r="CK1305" s="298" t="s">
        <v>736</v>
      </c>
      <c r="CL1305" s="274" t="s">
        <v>268</v>
      </c>
      <c r="CM1305" s="274" t="s">
        <v>268</v>
      </c>
      <c r="CN1305" s="274" t="s">
        <v>268</v>
      </c>
      <c r="CO1305" s="274" t="s">
        <v>268</v>
      </c>
      <c r="CP1305" s="274" t="s">
        <v>268</v>
      </c>
      <c r="CQ1305" s="274" t="s">
        <v>1786</v>
      </c>
      <c r="CR1305" s="274" t="s">
        <v>877</v>
      </c>
      <c r="CS1305" s="274">
        <v>18.13</v>
      </c>
      <c r="CT1305" s="274" t="s">
        <v>268</v>
      </c>
      <c r="CU1305" s="274">
        <v>18.13</v>
      </c>
      <c r="CV1305" s="274">
        <v>365</v>
      </c>
      <c r="CW1305" s="274" t="s">
        <v>878</v>
      </c>
      <c r="CX1305" s="274" t="s">
        <v>835</v>
      </c>
      <c r="CY1305" s="274" t="s">
        <v>836</v>
      </c>
      <c r="CZ1305" s="274" t="s">
        <v>837</v>
      </c>
      <c r="DA1305" s="274" t="s">
        <v>268</v>
      </c>
      <c r="DB1305" s="274" t="s">
        <v>268</v>
      </c>
      <c r="DC1305" s="274" t="s">
        <v>268</v>
      </c>
      <c r="DD1305" s="274" t="s">
        <v>268</v>
      </c>
      <c r="DE1305" s="274" t="s">
        <v>268</v>
      </c>
      <c r="DF1305" s="274" t="s">
        <v>268</v>
      </c>
      <c r="DG1305" s="299">
        <f>IFERROR(IF(CA1305="D",IF(CK1305="A dispo.",CD1305*VLOOKUP('DATI INPUT'!$F$27,TARIFFE_UD,2,FALSE),CD1305*VLOOKUP(CK1305,TARIFFE_UD,2,FALSE)),CD1305*VLOOKUP(CB1305-100,TARIFFE_UND,2,FALSE)),0)</f>
        <v>29.302164754966</v>
      </c>
      <c r="DH1305" s="299">
        <f>IFERROR(IF(CA1305="D",IF(CK1305="A dispo.",CF1305*VLOOKUP('DATI INPUT'!$F$27,TARIFFE_UD,3,FALSE),CF1305*VLOOKUP(CK1305,TARIFFE_UD,3,FALSE)),CF1305*VLOOKUP(CB1305-100,TARIFFE_UND,3,FALSE)),0)</f>
        <v>0</v>
      </c>
    </row>
    <row r="1306" spans="1:112" hidden="1" x14ac:dyDescent="0.25">
      <c r="A1306" s="274" t="s">
        <v>9406</v>
      </c>
      <c r="B1306" s="274" t="s">
        <v>9398</v>
      </c>
      <c r="C1306" s="274" t="s">
        <v>1632</v>
      </c>
      <c r="D1306" s="274" t="s">
        <v>9400</v>
      </c>
      <c r="E1306" s="274" t="s">
        <v>268</v>
      </c>
      <c r="F1306" s="274" t="s">
        <v>156</v>
      </c>
      <c r="G1306" s="274" t="s">
        <v>9401</v>
      </c>
      <c r="H1306" s="274" t="s">
        <v>1521</v>
      </c>
      <c r="I1306" s="274" t="s">
        <v>9402</v>
      </c>
      <c r="J1306" s="274" t="s">
        <v>274</v>
      </c>
      <c r="K1306" s="274" t="s">
        <v>9403</v>
      </c>
      <c r="L1306" s="274" t="s">
        <v>984</v>
      </c>
      <c r="M1306" s="274" t="s">
        <v>9404</v>
      </c>
      <c r="N1306" s="274" t="s">
        <v>1757</v>
      </c>
      <c r="O1306" s="274" t="s">
        <v>1758</v>
      </c>
      <c r="P1306" s="274" t="s">
        <v>6456</v>
      </c>
      <c r="Q1306" s="274" t="s">
        <v>290</v>
      </c>
      <c r="R1306" s="274" t="s">
        <v>154</v>
      </c>
      <c r="S1306" s="274" t="s">
        <v>268</v>
      </c>
      <c r="T1306" s="274" t="s">
        <v>268</v>
      </c>
      <c r="U1306" s="274" t="s">
        <v>268</v>
      </c>
      <c r="V1306" s="274" t="s">
        <v>268</v>
      </c>
      <c r="W1306" s="274" t="s">
        <v>1454</v>
      </c>
      <c r="X1306" s="274" t="s">
        <v>1298</v>
      </c>
      <c r="Y1306" s="274" t="s">
        <v>275</v>
      </c>
      <c r="Z1306" s="274" t="s">
        <v>268</v>
      </c>
      <c r="AA1306" s="274" t="s">
        <v>268</v>
      </c>
      <c r="AB1306" s="274" t="s">
        <v>268</v>
      </c>
      <c r="AC1306" s="274" t="s">
        <v>268</v>
      </c>
      <c r="AD1306" s="274" t="s">
        <v>268</v>
      </c>
      <c r="AE1306" s="274" t="s">
        <v>287</v>
      </c>
      <c r="AF1306" s="274" t="s">
        <v>1811</v>
      </c>
      <c r="AG1306" s="274" t="s">
        <v>875</v>
      </c>
      <c r="AH1306" s="274" t="s">
        <v>2529</v>
      </c>
      <c r="AI1306" s="274" t="s">
        <v>5524</v>
      </c>
      <c r="AJ1306" s="274" t="s">
        <v>268</v>
      </c>
      <c r="AK1306" s="274" t="s">
        <v>354</v>
      </c>
      <c r="AL1306" s="274" t="s">
        <v>268</v>
      </c>
      <c r="AM1306" s="274" t="s">
        <v>405</v>
      </c>
      <c r="AN1306" s="274" t="s">
        <v>268</v>
      </c>
      <c r="AO1306" s="274" t="s">
        <v>268</v>
      </c>
      <c r="AP1306" s="274" t="s">
        <v>268</v>
      </c>
      <c r="AQ1306" s="274" t="s">
        <v>268</v>
      </c>
      <c r="AR1306" s="274" t="s">
        <v>268</v>
      </c>
      <c r="AS1306" s="274" t="s">
        <v>268</v>
      </c>
      <c r="AT1306" s="274" t="s">
        <v>268</v>
      </c>
      <c r="AU1306" s="274" t="s">
        <v>268</v>
      </c>
      <c r="AV1306" s="274" t="s">
        <v>268</v>
      </c>
      <c r="AW1306" s="274" t="s">
        <v>268</v>
      </c>
      <c r="AX1306" s="274" t="s">
        <v>268</v>
      </c>
      <c r="AY1306" s="274" t="s">
        <v>268</v>
      </c>
      <c r="AZ1306" s="274" t="s">
        <v>268</v>
      </c>
      <c r="BA1306" s="274" t="s">
        <v>268</v>
      </c>
      <c r="BB1306" s="274" t="s">
        <v>268</v>
      </c>
      <c r="BC1306" s="274" t="s">
        <v>268</v>
      </c>
      <c r="BD1306" s="274" t="s">
        <v>268</v>
      </c>
      <c r="BE1306" s="274" t="s">
        <v>268</v>
      </c>
      <c r="BF1306" s="274" t="s">
        <v>268</v>
      </c>
      <c r="BG1306" s="274" t="s">
        <v>268</v>
      </c>
      <c r="BH1306" s="274" t="s">
        <v>268</v>
      </c>
      <c r="BI1306" s="274" t="s">
        <v>268</v>
      </c>
      <c r="BJ1306" s="274" t="s">
        <v>268</v>
      </c>
      <c r="BK1306" s="274" t="s">
        <v>268</v>
      </c>
      <c r="BL1306" s="274" t="s">
        <v>268</v>
      </c>
      <c r="BM1306" s="274" t="s">
        <v>268</v>
      </c>
      <c r="BN1306" s="274" t="s">
        <v>268</v>
      </c>
      <c r="BO1306" s="274" t="s">
        <v>268</v>
      </c>
      <c r="BP1306" s="274" t="s">
        <v>268</v>
      </c>
      <c r="BQ1306" s="274" t="s">
        <v>268</v>
      </c>
      <c r="BR1306" s="274" t="s">
        <v>268</v>
      </c>
      <c r="BS1306" s="274" t="s">
        <v>268</v>
      </c>
      <c r="BT1306" s="274" t="s">
        <v>268</v>
      </c>
      <c r="BU1306" s="274" t="s">
        <v>268</v>
      </c>
      <c r="BV1306" s="274" t="s">
        <v>268</v>
      </c>
      <c r="BW1306" s="274" t="s">
        <v>268</v>
      </c>
      <c r="BX1306" s="274" t="s">
        <v>268</v>
      </c>
      <c r="BY1306" s="295">
        <v>26.72</v>
      </c>
      <c r="BZ1306" s="295">
        <v>26.72</v>
      </c>
      <c r="CA1306" s="298" t="s">
        <v>142</v>
      </c>
      <c r="CB1306" s="297">
        <v>122</v>
      </c>
      <c r="CC1306" s="284">
        <f t="shared" si="82"/>
        <v>0</v>
      </c>
      <c r="CD1306" s="295">
        <f t="shared" si="83"/>
        <v>26.719999999999995</v>
      </c>
      <c r="CE1306" s="284">
        <f t="shared" si="84"/>
        <v>0</v>
      </c>
      <c r="CF1306" s="295">
        <f t="shared" si="85"/>
        <v>1</v>
      </c>
      <c r="CG1306" s="274" t="s">
        <v>876</v>
      </c>
      <c r="CH1306" s="274" t="s">
        <v>268</v>
      </c>
      <c r="CI1306" s="274" t="s">
        <v>268</v>
      </c>
      <c r="CJ1306" s="298" t="s">
        <v>268</v>
      </c>
      <c r="CK1306" s="298" t="s">
        <v>736</v>
      </c>
      <c r="CL1306" s="274" t="s">
        <v>268</v>
      </c>
      <c r="CM1306" s="274" t="s">
        <v>268</v>
      </c>
      <c r="CN1306" s="274" t="s">
        <v>268</v>
      </c>
      <c r="CO1306" s="274" t="s">
        <v>268</v>
      </c>
      <c r="CP1306" s="274" t="s">
        <v>268</v>
      </c>
      <c r="CQ1306" s="274" t="s">
        <v>268</v>
      </c>
      <c r="CR1306" s="274" t="s">
        <v>877</v>
      </c>
      <c r="CS1306" s="274">
        <v>65.650000000000006</v>
      </c>
      <c r="CT1306" s="274" t="s">
        <v>268</v>
      </c>
      <c r="CU1306" s="274">
        <v>65.650000000000006</v>
      </c>
      <c r="CV1306" s="274">
        <v>365</v>
      </c>
      <c r="CW1306" s="274" t="s">
        <v>878</v>
      </c>
      <c r="CX1306" s="274" t="s">
        <v>835</v>
      </c>
      <c r="CY1306" s="274" t="s">
        <v>836</v>
      </c>
      <c r="CZ1306" s="274" t="s">
        <v>837</v>
      </c>
      <c r="DA1306" s="274" t="s">
        <v>268</v>
      </c>
      <c r="DB1306" s="274" t="s">
        <v>268</v>
      </c>
      <c r="DC1306" s="274" t="s">
        <v>268</v>
      </c>
      <c r="DD1306" s="274" t="s">
        <v>268</v>
      </c>
      <c r="DE1306" s="274" t="s">
        <v>268</v>
      </c>
      <c r="DF1306" s="274" t="s">
        <v>268</v>
      </c>
      <c r="DG1306" s="299">
        <f>IFERROR(IF(CA1306="D",IF(CK1306="A dispo.",CD1306*VLOOKUP('DATI INPUT'!$F$27,TARIFFE_UD,2,FALSE),CD1306*VLOOKUP(CK1306,TARIFFE_UD,2,FALSE)),CD1306*VLOOKUP(CB1306-100,TARIFFE_UND,2,FALSE)),0)</f>
        <v>21.160914655478145</v>
      </c>
      <c r="DH1306" s="299">
        <f>IFERROR(IF(CA1306="D",IF(CK1306="A dispo.",CF1306*VLOOKUP('DATI INPUT'!$F$27,TARIFFE_UD,3,FALSE),CF1306*VLOOKUP(CK1306,TARIFFE_UD,3,FALSE)),CF1306*VLOOKUP(CB1306-100,TARIFFE_UND,3,FALSE)),0)</f>
        <v>60.367780403072892</v>
      </c>
    </row>
    <row r="1307" spans="1:112" hidden="1" x14ac:dyDescent="0.25">
      <c r="A1307" s="274" t="s">
        <v>9407</v>
      </c>
      <c r="B1307" s="274" t="s">
        <v>9408</v>
      </c>
      <c r="C1307" s="274" t="s">
        <v>1633</v>
      </c>
      <c r="D1307" s="274" t="s">
        <v>9409</v>
      </c>
      <c r="E1307" s="274" t="s">
        <v>268</v>
      </c>
      <c r="F1307" s="274" t="s">
        <v>156</v>
      </c>
      <c r="G1307" s="274" t="s">
        <v>9410</v>
      </c>
      <c r="H1307" s="274" t="s">
        <v>9411</v>
      </c>
      <c r="I1307" s="274" t="s">
        <v>6782</v>
      </c>
      <c r="J1307" s="274" t="s">
        <v>274</v>
      </c>
      <c r="K1307" s="274" t="s">
        <v>9412</v>
      </c>
      <c r="L1307" s="274" t="s">
        <v>152</v>
      </c>
      <c r="M1307" s="274" t="s">
        <v>9413</v>
      </c>
      <c r="N1307" s="274" t="s">
        <v>152</v>
      </c>
      <c r="O1307" s="274" t="s">
        <v>1270</v>
      </c>
      <c r="P1307" s="274" t="s">
        <v>9414</v>
      </c>
      <c r="Q1307" s="274" t="s">
        <v>323</v>
      </c>
      <c r="R1307" s="274" t="s">
        <v>268</v>
      </c>
      <c r="S1307" s="274" t="s">
        <v>268</v>
      </c>
      <c r="T1307" s="274" t="s">
        <v>268</v>
      </c>
      <c r="U1307" s="274" t="s">
        <v>268</v>
      </c>
      <c r="V1307" s="274" t="s">
        <v>268</v>
      </c>
      <c r="W1307" s="274" t="s">
        <v>3687</v>
      </c>
      <c r="X1307" s="274" t="s">
        <v>1934</v>
      </c>
      <c r="Y1307" s="274" t="s">
        <v>493</v>
      </c>
      <c r="Z1307" s="274" t="s">
        <v>268</v>
      </c>
      <c r="AA1307" s="274" t="s">
        <v>268</v>
      </c>
      <c r="AB1307" s="274" t="s">
        <v>268</v>
      </c>
      <c r="AC1307" s="274" t="s">
        <v>268</v>
      </c>
      <c r="AD1307" s="274" t="s">
        <v>268</v>
      </c>
      <c r="AE1307" s="274" t="s">
        <v>287</v>
      </c>
      <c r="AF1307" s="274" t="s">
        <v>1811</v>
      </c>
      <c r="AG1307" s="274" t="s">
        <v>875</v>
      </c>
      <c r="AH1307" s="274" t="s">
        <v>1935</v>
      </c>
      <c r="AI1307" s="274" t="s">
        <v>3796</v>
      </c>
      <c r="AJ1307" s="274" t="s">
        <v>268</v>
      </c>
      <c r="AK1307" s="274" t="s">
        <v>377</v>
      </c>
      <c r="AL1307" s="274" t="s">
        <v>268</v>
      </c>
      <c r="AM1307" s="274" t="s">
        <v>288</v>
      </c>
      <c r="AN1307" s="274" t="s">
        <v>268</v>
      </c>
      <c r="AO1307" s="274" t="s">
        <v>268</v>
      </c>
      <c r="AP1307" s="274" t="s">
        <v>268</v>
      </c>
      <c r="AQ1307" s="274" t="s">
        <v>268</v>
      </c>
      <c r="AR1307" s="274" t="s">
        <v>268</v>
      </c>
      <c r="AS1307" s="274" t="s">
        <v>268</v>
      </c>
      <c r="AT1307" s="274" t="s">
        <v>268</v>
      </c>
      <c r="AU1307" s="274" t="s">
        <v>268</v>
      </c>
      <c r="AV1307" s="274" t="s">
        <v>268</v>
      </c>
      <c r="AW1307" s="274" t="s">
        <v>268</v>
      </c>
      <c r="AX1307" s="274" t="s">
        <v>268</v>
      </c>
      <c r="AY1307" s="274" t="s">
        <v>268</v>
      </c>
      <c r="AZ1307" s="274" t="s">
        <v>268</v>
      </c>
      <c r="BA1307" s="274" t="s">
        <v>268</v>
      </c>
      <c r="BB1307" s="274" t="s">
        <v>268</v>
      </c>
      <c r="BC1307" s="274" t="s">
        <v>268</v>
      </c>
      <c r="BD1307" s="274" t="s">
        <v>268</v>
      </c>
      <c r="BE1307" s="274" t="s">
        <v>268</v>
      </c>
      <c r="BF1307" s="274" t="s">
        <v>268</v>
      </c>
      <c r="BG1307" s="274" t="s">
        <v>268</v>
      </c>
      <c r="BH1307" s="274" t="s">
        <v>268</v>
      </c>
      <c r="BI1307" s="274" t="s">
        <v>268</v>
      </c>
      <c r="BJ1307" s="274" t="s">
        <v>268</v>
      </c>
      <c r="BK1307" s="274" t="s">
        <v>268</v>
      </c>
      <c r="BL1307" s="274" t="s">
        <v>268</v>
      </c>
      <c r="BM1307" s="274" t="s">
        <v>268</v>
      </c>
      <c r="BN1307" s="274" t="s">
        <v>268</v>
      </c>
      <c r="BO1307" s="274" t="s">
        <v>268</v>
      </c>
      <c r="BP1307" s="274" t="s">
        <v>268</v>
      </c>
      <c r="BQ1307" s="274" t="s">
        <v>268</v>
      </c>
      <c r="BR1307" s="274" t="s">
        <v>268</v>
      </c>
      <c r="BS1307" s="274" t="s">
        <v>268</v>
      </c>
      <c r="BT1307" s="274" t="s">
        <v>268</v>
      </c>
      <c r="BU1307" s="274" t="s">
        <v>268</v>
      </c>
      <c r="BV1307" s="274" t="s">
        <v>268</v>
      </c>
      <c r="BW1307" s="274" t="s">
        <v>268</v>
      </c>
      <c r="BX1307" s="274" t="s">
        <v>268</v>
      </c>
      <c r="BY1307" s="295">
        <v>54.82</v>
      </c>
      <c r="BZ1307" s="295">
        <v>54.82</v>
      </c>
      <c r="CA1307" s="298" t="s">
        <v>142</v>
      </c>
      <c r="CB1307" s="297">
        <v>122</v>
      </c>
      <c r="CC1307" s="284">
        <f t="shared" si="82"/>
        <v>0</v>
      </c>
      <c r="CD1307" s="295">
        <f t="shared" si="83"/>
        <v>54.82</v>
      </c>
      <c r="CE1307" s="284">
        <f t="shared" si="84"/>
        <v>0</v>
      </c>
      <c r="CF1307" s="295">
        <f t="shared" si="85"/>
        <v>1</v>
      </c>
      <c r="CG1307" s="274" t="s">
        <v>876</v>
      </c>
      <c r="CH1307" s="274" t="s">
        <v>268</v>
      </c>
      <c r="CI1307" s="274" t="s">
        <v>268</v>
      </c>
      <c r="CJ1307" s="298" t="s">
        <v>268</v>
      </c>
      <c r="CK1307" s="298" t="s">
        <v>736</v>
      </c>
      <c r="CL1307" s="274" t="s">
        <v>268</v>
      </c>
      <c r="CM1307" s="274" t="s">
        <v>268</v>
      </c>
      <c r="CN1307" s="274" t="s">
        <v>268</v>
      </c>
      <c r="CO1307" s="274" t="s">
        <v>268</v>
      </c>
      <c r="CP1307" s="274" t="s">
        <v>268</v>
      </c>
      <c r="CQ1307" s="274" t="s">
        <v>268</v>
      </c>
      <c r="CR1307" s="274" t="s">
        <v>877</v>
      </c>
      <c r="CS1307" s="274">
        <v>79.42</v>
      </c>
      <c r="CT1307" s="274" t="s">
        <v>268</v>
      </c>
      <c r="CU1307" s="274">
        <v>79.42</v>
      </c>
      <c r="CV1307" s="274">
        <v>365</v>
      </c>
      <c r="CW1307" s="274" t="s">
        <v>878</v>
      </c>
      <c r="CX1307" s="274" t="s">
        <v>835</v>
      </c>
      <c r="CY1307" s="274" t="s">
        <v>836</v>
      </c>
      <c r="CZ1307" s="274" t="s">
        <v>837</v>
      </c>
      <c r="DA1307" s="274" t="s">
        <v>268</v>
      </c>
      <c r="DB1307" s="274" t="s">
        <v>268</v>
      </c>
      <c r="DC1307" s="274" t="s">
        <v>268</v>
      </c>
      <c r="DD1307" s="274" t="s">
        <v>268</v>
      </c>
      <c r="DE1307" s="274" t="s">
        <v>268</v>
      </c>
      <c r="DF1307" s="274" t="s">
        <v>268</v>
      </c>
      <c r="DG1307" s="299">
        <f>IFERROR(IF(CA1307="D",IF(CK1307="A dispo.",CD1307*VLOOKUP('DATI INPUT'!$F$27,TARIFFE_UD,2,FALSE),CD1307*VLOOKUP(CK1307,TARIFFE_UD,2,FALSE)),CD1307*VLOOKUP(CB1307-100,TARIFFE_UND,2,FALSE)),0)</f>
        <v>43.414720861276656</v>
      </c>
      <c r="DH1307" s="299">
        <f>IFERROR(IF(CA1307="D",IF(CK1307="A dispo.",CF1307*VLOOKUP('DATI INPUT'!$F$27,TARIFFE_UD,3,FALSE),CF1307*VLOOKUP(CK1307,TARIFFE_UD,3,FALSE)),CF1307*VLOOKUP(CB1307-100,TARIFFE_UND,3,FALSE)),0)</f>
        <v>60.367780403072892</v>
      </c>
    </row>
    <row r="1308" spans="1:112" hidden="1" x14ac:dyDescent="0.25">
      <c r="A1308" s="274" t="s">
        <v>9415</v>
      </c>
      <c r="B1308" s="274" t="s">
        <v>9408</v>
      </c>
      <c r="C1308" s="274" t="s">
        <v>1634</v>
      </c>
      <c r="D1308" s="274" t="s">
        <v>9409</v>
      </c>
      <c r="E1308" s="274" t="s">
        <v>268</v>
      </c>
      <c r="F1308" s="274" t="s">
        <v>156</v>
      </c>
      <c r="G1308" s="274" t="s">
        <v>9410</v>
      </c>
      <c r="H1308" s="274" t="s">
        <v>9411</v>
      </c>
      <c r="I1308" s="274" t="s">
        <v>6782</v>
      </c>
      <c r="J1308" s="274" t="s">
        <v>274</v>
      </c>
      <c r="K1308" s="274" t="s">
        <v>9412</v>
      </c>
      <c r="L1308" s="274" t="s">
        <v>152</v>
      </c>
      <c r="M1308" s="274" t="s">
        <v>9413</v>
      </c>
      <c r="N1308" s="274" t="s">
        <v>152</v>
      </c>
      <c r="O1308" s="274" t="s">
        <v>1270</v>
      </c>
      <c r="P1308" s="274" t="s">
        <v>9414</v>
      </c>
      <c r="Q1308" s="274" t="s">
        <v>323</v>
      </c>
      <c r="R1308" s="274" t="s">
        <v>268</v>
      </c>
      <c r="S1308" s="274" t="s">
        <v>268</v>
      </c>
      <c r="T1308" s="274" t="s">
        <v>268</v>
      </c>
      <c r="U1308" s="274" t="s">
        <v>268</v>
      </c>
      <c r="V1308" s="274" t="s">
        <v>268</v>
      </c>
      <c r="W1308" s="274" t="s">
        <v>1933</v>
      </c>
      <c r="X1308" s="274" t="s">
        <v>1934</v>
      </c>
      <c r="Y1308" s="274" t="s">
        <v>544</v>
      </c>
      <c r="Z1308" s="274" t="s">
        <v>268</v>
      </c>
      <c r="AA1308" s="274" t="s">
        <v>268</v>
      </c>
      <c r="AB1308" s="274" t="s">
        <v>268</v>
      </c>
      <c r="AC1308" s="274" t="s">
        <v>268</v>
      </c>
      <c r="AD1308" s="274" t="s">
        <v>268</v>
      </c>
      <c r="AE1308" s="274" t="s">
        <v>287</v>
      </c>
      <c r="AF1308" s="274" t="s">
        <v>1811</v>
      </c>
      <c r="AG1308" s="274" t="s">
        <v>875</v>
      </c>
      <c r="AH1308" s="274" t="s">
        <v>1935</v>
      </c>
      <c r="AI1308" s="274" t="s">
        <v>3337</v>
      </c>
      <c r="AJ1308" s="274" t="s">
        <v>268</v>
      </c>
      <c r="AK1308" s="274" t="s">
        <v>377</v>
      </c>
      <c r="AL1308" s="274" t="s">
        <v>268</v>
      </c>
      <c r="AM1308" s="274" t="s">
        <v>353</v>
      </c>
      <c r="AN1308" s="274" t="s">
        <v>268</v>
      </c>
      <c r="AO1308" s="274" t="s">
        <v>268</v>
      </c>
      <c r="AP1308" s="274" t="s">
        <v>268</v>
      </c>
      <c r="AQ1308" s="274" t="s">
        <v>268</v>
      </c>
      <c r="AR1308" s="274" t="s">
        <v>268</v>
      </c>
      <c r="AS1308" s="274" t="s">
        <v>268</v>
      </c>
      <c r="AT1308" s="274" t="s">
        <v>268</v>
      </c>
      <c r="AU1308" s="274" t="s">
        <v>268</v>
      </c>
      <c r="AV1308" s="274" t="s">
        <v>268</v>
      </c>
      <c r="AW1308" s="274" t="s">
        <v>268</v>
      </c>
      <c r="AX1308" s="274" t="s">
        <v>268</v>
      </c>
      <c r="AY1308" s="274" t="s">
        <v>268</v>
      </c>
      <c r="AZ1308" s="274" t="s">
        <v>268</v>
      </c>
      <c r="BA1308" s="274" t="s">
        <v>268</v>
      </c>
      <c r="BB1308" s="274" t="s">
        <v>268</v>
      </c>
      <c r="BC1308" s="274" t="s">
        <v>268</v>
      </c>
      <c r="BD1308" s="274" t="s">
        <v>268</v>
      </c>
      <c r="BE1308" s="274" t="s">
        <v>268</v>
      </c>
      <c r="BF1308" s="274" t="s">
        <v>268</v>
      </c>
      <c r="BG1308" s="274" t="s">
        <v>268</v>
      </c>
      <c r="BH1308" s="274" t="s">
        <v>268</v>
      </c>
      <c r="BI1308" s="274" t="s">
        <v>268</v>
      </c>
      <c r="BJ1308" s="274" t="s">
        <v>268</v>
      </c>
      <c r="BK1308" s="274" t="s">
        <v>268</v>
      </c>
      <c r="BL1308" s="274" t="s">
        <v>268</v>
      </c>
      <c r="BM1308" s="274" t="s">
        <v>268</v>
      </c>
      <c r="BN1308" s="274" t="s">
        <v>268</v>
      </c>
      <c r="BO1308" s="274" t="s">
        <v>268</v>
      </c>
      <c r="BP1308" s="274" t="s">
        <v>268</v>
      </c>
      <c r="BQ1308" s="274" t="s">
        <v>268</v>
      </c>
      <c r="BR1308" s="274" t="s">
        <v>268</v>
      </c>
      <c r="BS1308" s="274" t="s">
        <v>268</v>
      </c>
      <c r="BT1308" s="274" t="s">
        <v>268</v>
      </c>
      <c r="BU1308" s="274" t="s">
        <v>268</v>
      </c>
      <c r="BV1308" s="274" t="s">
        <v>268</v>
      </c>
      <c r="BW1308" s="274" t="s">
        <v>268</v>
      </c>
      <c r="BX1308" s="274" t="s">
        <v>268</v>
      </c>
      <c r="BY1308" s="295">
        <v>16</v>
      </c>
      <c r="BZ1308" s="295">
        <v>16</v>
      </c>
      <c r="CA1308" s="298" t="s">
        <v>142</v>
      </c>
      <c r="CB1308" s="297">
        <v>123</v>
      </c>
      <c r="CC1308" s="284">
        <f t="shared" si="82"/>
        <v>0</v>
      </c>
      <c r="CD1308" s="295">
        <f t="shared" si="83"/>
        <v>16</v>
      </c>
      <c r="CE1308" s="284">
        <f t="shared" si="84"/>
        <v>1</v>
      </c>
      <c r="CF1308" s="295">
        <f t="shared" si="85"/>
        <v>0</v>
      </c>
      <c r="CG1308" s="274" t="s">
        <v>1817</v>
      </c>
      <c r="CH1308" s="274" t="s">
        <v>268</v>
      </c>
      <c r="CI1308" s="274" t="s">
        <v>268</v>
      </c>
      <c r="CJ1308" s="298" t="s">
        <v>268</v>
      </c>
      <c r="CK1308" s="298" t="s">
        <v>736</v>
      </c>
      <c r="CL1308" s="274" t="s">
        <v>268</v>
      </c>
      <c r="CM1308" s="274" t="s">
        <v>268</v>
      </c>
      <c r="CN1308" s="274" t="s">
        <v>268</v>
      </c>
      <c r="CO1308" s="274" t="s">
        <v>268</v>
      </c>
      <c r="CP1308" s="274" t="s">
        <v>268</v>
      </c>
      <c r="CQ1308" s="274" t="s">
        <v>268</v>
      </c>
      <c r="CR1308" s="274" t="s">
        <v>877</v>
      </c>
      <c r="CS1308" s="274">
        <v>7.84</v>
      </c>
      <c r="CT1308" s="274" t="s">
        <v>268</v>
      </c>
      <c r="CU1308" s="274">
        <v>7.84</v>
      </c>
      <c r="CV1308" s="274">
        <v>365</v>
      </c>
      <c r="CW1308" s="274" t="s">
        <v>878</v>
      </c>
      <c r="CX1308" s="274" t="s">
        <v>835</v>
      </c>
      <c r="CY1308" s="274" t="s">
        <v>836</v>
      </c>
      <c r="CZ1308" s="274" t="s">
        <v>837</v>
      </c>
      <c r="DA1308" s="274" t="s">
        <v>268</v>
      </c>
      <c r="DB1308" s="274" t="s">
        <v>268</v>
      </c>
      <c r="DC1308" s="274" t="s">
        <v>268</v>
      </c>
      <c r="DD1308" s="274" t="s">
        <v>268</v>
      </c>
      <c r="DE1308" s="274" t="s">
        <v>268</v>
      </c>
      <c r="DF1308" s="274" t="s">
        <v>268</v>
      </c>
      <c r="DG1308" s="299">
        <f>IFERROR(IF(CA1308="D",IF(CK1308="A dispo.",CD1308*VLOOKUP('DATI INPUT'!$F$27,TARIFFE_UD,2,FALSE),CD1308*VLOOKUP(CK1308,TARIFFE_UD,2,FALSE)),CD1308*VLOOKUP(CB1308-100,TARIFFE_UND,2,FALSE)),0)</f>
        <v>12.671206380525838</v>
      </c>
      <c r="DH1308" s="299">
        <f>IFERROR(IF(CA1308="D",IF(CK1308="A dispo.",CF1308*VLOOKUP('DATI INPUT'!$F$27,TARIFFE_UD,3,FALSE),CF1308*VLOOKUP(CK1308,TARIFFE_UD,3,FALSE)),CF1308*VLOOKUP(CB1308-100,TARIFFE_UND,3,FALSE)),0)</f>
        <v>0</v>
      </c>
    </row>
    <row r="1309" spans="1:112" hidden="1" x14ac:dyDescent="0.25">
      <c r="A1309" s="274" t="s">
        <v>9416</v>
      </c>
      <c r="B1309" s="274" t="s">
        <v>9408</v>
      </c>
      <c r="C1309" s="274" t="s">
        <v>1635</v>
      </c>
      <c r="D1309" s="274" t="s">
        <v>9409</v>
      </c>
      <c r="E1309" s="274" t="s">
        <v>268</v>
      </c>
      <c r="F1309" s="274" t="s">
        <v>156</v>
      </c>
      <c r="G1309" s="274" t="s">
        <v>9410</v>
      </c>
      <c r="H1309" s="274" t="s">
        <v>9411</v>
      </c>
      <c r="I1309" s="274" t="s">
        <v>6782</v>
      </c>
      <c r="J1309" s="274" t="s">
        <v>274</v>
      </c>
      <c r="K1309" s="274" t="s">
        <v>9412</v>
      </c>
      <c r="L1309" s="274" t="s">
        <v>152</v>
      </c>
      <c r="M1309" s="274" t="s">
        <v>9413</v>
      </c>
      <c r="N1309" s="274" t="s">
        <v>152</v>
      </c>
      <c r="O1309" s="274" t="s">
        <v>1270</v>
      </c>
      <c r="P1309" s="274" t="s">
        <v>9414</v>
      </c>
      <c r="Q1309" s="274" t="s">
        <v>323</v>
      </c>
      <c r="R1309" s="274" t="s">
        <v>268</v>
      </c>
      <c r="S1309" s="274" t="s">
        <v>268</v>
      </c>
      <c r="T1309" s="274" t="s">
        <v>268</v>
      </c>
      <c r="U1309" s="274" t="s">
        <v>268</v>
      </c>
      <c r="V1309" s="274" t="s">
        <v>268</v>
      </c>
      <c r="W1309" s="274" t="s">
        <v>3687</v>
      </c>
      <c r="X1309" s="274" t="s">
        <v>1934</v>
      </c>
      <c r="Y1309" s="274" t="s">
        <v>493</v>
      </c>
      <c r="Z1309" s="274" t="s">
        <v>268</v>
      </c>
      <c r="AA1309" s="274" t="s">
        <v>268</v>
      </c>
      <c r="AB1309" s="274" t="s">
        <v>268</v>
      </c>
      <c r="AC1309" s="274" t="s">
        <v>268</v>
      </c>
      <c r="AD1309" s="274" t="s">
        <v>268</v>
      </c>
      <c r="AE1309" s="274" t="s">
        <v>287</v>
      </c>
      <c r="AF1309" s="274" t="s">
        <v>1811</v>
      </c>
      <c r="AG1309" s="274" t="s">
        <v>875</v>
      </c>
      <c r="AH1309" s="274" t="s">
        <v>1935</v>
      </c>
      <c r="AI1309" s="274" t="s">
        <v>3796</v>
      </c>
      <c r="AJ1309" s="274" t="s">
        <v>268</v>
      </c>
      <c r="AK1309" s="274" t="s">
        <v>352</v>
      </c>
      <c r="AL1309" s="274" t="s">
        <v>268</v>
      </c>
      <c r="AM1309" s="274" t="s">
        <v>411</v>
      </c>
      <c r="AN1309" s="274" t="s">
        <v>268</v>
      </c>
      <c r="AO1309" s="274" t="s">
        <v>268</v>
      </c>
      <c r="AP1309" s="274" t="s">
        <v>268</v>
      </c>
      <c r="AQ1309" s="274" t="s">
        <v>268</v>
      </c>
      <c r="AR1309" s="274" t="s">
        <v>268</v>
      </c>
      <c r="AS1309" s="274" t="s">
        <v>268</v>
      </c>
      <c r="AT1309" s="274" t="s">
        <v>268</v>
      </c>
      <c r="AU1309" s="274" t="s">
        <v>268</v>
      </c>
      <c r="AV1309" s="274" t="s">
        <v>268</v>
      </c>
      <c r="AW1309" s="274" t="s">
        <v>268</v>
      </c>
      <c r="AX1309" s="274" t="s">
        <v>268</v>
      </c>
      <c r="AY1309" s="274" t="s">
        <v>268</v>
      </c>
      <c r="AZ1309" s="274" t="s">
        <v>268</v>
      </c>
      <c r="BA1309" s="274" t="s">
        <v>268</v>
      </c>
      <c r="BB1309" s="274" t="s">
        <v>268</v>
      </c>
      <c r="BC1309" s="274" t="s">
        <v>268</v>
      </c>
      <c r="BD1309" s="274" t="s">
        <v>268</v>
      </c>
      <c r="BE1309" s="274" t="s">
        <v>268</v>
      </c>
      <c r="BF1309" s="274" t="s">
        <v>268</v>
      </c>
      <c r="BG1309" s="274" t="s">
        <v>268</v>
      </c>
      <c r="BH1309" s="274" t="s">
        <v>268</v>
      </c>
      <c r="BI1309" s="274" t="s">
        <v>268</v>
      </c>
      <c r="BJ1309" s="274" t="s">
        <v>268</v>
      </c>
      <c r="BK1309" s="274" t="s">
        <v>268</v>
      </c>
      <c r="BL1309" s="274" t="s">
        <v>268</v>
      </c>
      <c r="BM1309" s="274" t="s">
        <v>268</v>
      </c>
      <c r="BN1309" s="274" t="s">
        <v>268</v>
      </c>
      <c r="BO1309" s="274" t="s">
        <v>268</v>
      </c>
      <c r="BP1309" s="274" t="s">
        <v>268</v>
      </c>
      <c r="BQ1309" s="274" t="s">
        <v>268</v>
      </c>
      <c r="BR1309" s="274" t="s">
        <v>268</v>
      </c>
      <c r="BS1309" s="274" t="s">
        <v>268</v>
      </c>
      <c r="BT1309" s="274" t="s">
        <v>268</v>
      </c>
      <c r="BU1309" s="274" t="s">
        <v>268</v>
      </c>
      <c r="BV1309" s="274" t="s">
        <v>268</v>
      </c>
      <c r="BW1309" s="274" t="s">
        <v>268</v>
      </c>
      <c r="BX1309" s="274" t="s">
        <v>268</v>
      </c>
      <c r="BY1309" s="295">
        <v>4</v>
      </c>
      <c r="BZ1309" s="295">
        <v>4</v>
      </c>
      <c r="CA1309" s="298" t="s">
        <v>142</v>
      </c>
      <c r="CB1309" s="297">
        <v>123</v>
      </c>
      <c r="CC1309" s="284">
        <f t="shared" si="82"/>
        <v>0</v>
      </c>
      <c r="CD1309" s="295">
        <f t="shared" si="83"/>
        <v>4</v>
      </c>
      <c r="CE1309" s="284">
        <f t="shared" si="84"/>
        <v>1</v>
      </c>
      <c r="CF1309" s="295">
        <f t="shared" si="85"/>
        <v>0</v>
      </c>
      <c r="CG1309" s="274" t="s">
        <v>1817</v>
      </c>
      <c r="CH1309" s="274" t="s">
        <v>268</v>
      </c>
      <c r="CI1309" s="274" t="s">
        <v>268</v>
      </c>
      <c r="CJ1309" s="298" t="s">
        <v>268</v>
      </c>
      <c r="CK1309" s="298" t="s">
        <v>736</v>
      </c>
      <c r="CL1309" s="274" t="s">
        <v>268</v>
      </c>
      <c r="CM1309" s="274" t="s">
        <v>268</v>
      </c>
      <c r="CN1309" s="274" t="s">
        <v>268</v>
      </c>
      <c r="CO1309" s="274" t="s">
        <v>268</v>
      </c>
      <c r="CP1309" s="274" t="s">
        <v>268</v>
      </c>
      <c r="CQ1309" s="274" t="s">
        <v>268</v>
      </c>
      <c r="CR1309" s="274" t="s">
        <v>877</v>
      </c>
      <c r="CS1309" s="274">
        <v>1.96</v>
      </c>
      <c r="CT1309" s="274" t="s">
        <v>268</v>
      </c>
      <c r="CU1309" s="274">
        <v>1.96</v>
      </c>
      <c r="CV1309" s="274">
        <v>365</v>
      </c>
      <c r="CW1309" s="274" t="s">
        <v>878</v>
      </c>
      <c r="CX1309" s="274" t="s">
        <v>835</v>
      </c>
      <c r="CY1309" s="274" t="s">
        <v>836</v>
      </c>
      <c r="CZ1309" s="274" t="s">
        <v>837</v>
      </c>
      <c r="DA1309" s="274" t="s">
        <v>268</v>
      </c>
      <c r="DB1309" s="274" t="s">
        <v>268</v>
      </c>
      <c r="DC1309" s="274" t="s">
        <v>268</v>
      </c>
      <c r="DD1309" s="274" t="s">
        <v>268</v>
      </c>
      <c r="DE1309" s="274" t="s">
        <v>268</v>
      </c>
      <c r="DF1309" s="274" t="s">
        <v>268</v>
      </c>
      <c r="DG1309" s="299">
        <f>IFERROR(IF(CA1309="D",IF(CK1309="A dispo.",CD1309*VLOOKUP('DATI INPUT'!$F$27,TARIFFE_UD,2,FALSE),CD1309*VLOOKUP(CK1309,TARIFFE_UD,2,FALSE)),CD1309*VLOOKUP(CB1309-100,TARIFFE_UND,2,FALSE)),0)</f>
        <v>3.1678015951314595</v>
      </c>
      <c r="DH1309" s="299">
        <f>IFERROR(IF(CA1309="D",IF(CK1309="A dispo.",CF1309*VLOOKUP('DATI INPUT'!$F$27,TARIFFE_UD,3,FALSE),CF1309*VLOOKUP(CK1309,TARIFFE_UD,3,FALSE)),CF1309*VLOOKUP(CB1309-100,TARIFFE_UND,3,FALSE)),0)</f>
        <v>0</v>
      </c>
    </row>
    <row r="1310" spans="1:112" hidden="1" x14ac:dyDescent="0.25">
      <c r="A1310" s="274" t="s">
        <v>9417</v>
      </c>
      <c r="B1310" s="274" t="s">
        <v>9408</v>
      </c>
      <c r="C1310" s="274" t="s">
        <v>1637</v>
      </c>
      <c r="D1310" s="274" t="s">
        <v>9409</v>
      </c>
      <c r="E1310" s="274" t="s">
        <v>268</v>
      </c>
      <c r="F1310" s="274" t="s">
        <v>156</v>
      </c>
      <c r="G1310" s="274" t="s">
        <v>9410</v>
      </c>
      <c r="H1310" s="274" t="s">
        <v>9411</v>
      </c>
      <c r="I1310" s="274" t="s">
        <v>6782</v>
      </c>
      <c r="J1310" s="274" t="s">
        <v>274</v>
      </c>
      <c r="K1310" s="274" t="s">
        <v>9412</v>
      </c>
      <c r="L1310" s="274" t="s">
        <v>152</v>
      </c>
      <c r="M1310" s="274" t="s">
        <v>9413</v>
      </c>
      <c r="N1310" s="274" t="s">
        <v>152</v>
      </c>
      <c r="O1310" s="274" t="s">
        <v>1270</v>
      </c>
      <c r="P1310" s="274" t="s">
        <v>9414</v>
      </c>
      <c r="Q1310" s="274" t="s">
        <v>323</v>
      </c>
      <c r="R1310" s="274" t="s">
        <v>268</v>
      </c>
      <c r="S1310" s="274" t="s">
        <v>268</v>
      </c>
      <c r="T1310" s="274" t="s">
        <v>268</v>
      </c>
      <c r="U1310" s="274" t="s">
        <v>268</v>
      </c>
      <c r="V1310" s="274" t="s">
        <v>268</v>
      </c>
      <c r="W1310" s="274" t="s">
        <v>3687</v>
      </c>
      <c r="X1310" s="274" t="s">
        <v>1934</v>
      </c>
      <c r="Y1310" s="274" t="s">
        <v>493</v>
      </c>
      <c r="Z1310" s="274" t="s">
        <v>268</v>
      </c>
      <c r="AA1310" s="274" t="s">
        <v>268</v>
      </c>
      <c r="AB1310" s="274" t="s">
        <v>268</v>
      </c>
      <c r="AC1310" s="274" t="s">
        <v>268</v>
      </c>
      <c r="AD1310" s="274" t="s">
        <v>268</v>
      </c>
      <c r="AE1310" s="274" t="s">
        <v>287</v>
      </c>
      <c r="AF1310" s="274" t="s">
        <v>1811</v>
      </c>
      <c r="AG1310" s="274" t="s">
        <v>875</v>
      </c>
      <c r="AH1310" s="274" t="s">
        <v>1935</v>
      </c>
      <c r="AI1310" s="274" t="s">
        <v>3796</v>
      </c>
      <c r="AJ1310" s="274" t="s">
        <v>268</v>
      </c>
      <c r="AK1310" s="274" t="s">
        <v>725</v>
      </c>
      <c r="AL1310" s="274" t="s">
        <v>268</v>
      </c>
      <c r="AM1310" s="274" t="s">
        <v>353</v>
      </c>
      <c r="AN1310" s="274" t="s">
        <v>268</v>
      </c>
      <c r="AO1310" s="274" t="s">
        <v>268</v>
      </c>
      <c r="AP1310" s="274" t="s">
        <v>268</v>
      </c>
      <c r="AQ1310" s="274" t="s">
        <v>268</v>
      </c>
      <c r="AR1310" s="274" t="s">
        <v>268</v>
      </c>
      <c r="AS1310" s="274" t="s">
        <v>268</v>
      </c>
      <c r="AT1310" s="274" t="s">
        <v>268</v>
      </c>
      <c r="AU1310" s="274" t="s">
        <v>268</v>
      </c>
      <c r="AV1310" s="274" t="s">
        <v>268</v>
      </c>
      <c r="AW1310" s="274" t="s">
        <v>268</v>
      </c>
      <c r="AX1310" s="274" t="s">
        <v>268</v>
      </c>
      <c r="AY1310" s="274" t="s">
        <v>268</v>
      </c>
      <c r="AZ1310" s="274" t="s">
        <v>268</v>
      </c>
      <c r="BA1310" s="274" t="s">
        <v>268</v>
      </c>
      <c r="BB1310" s="274" t="s">
        <v>268</v>
      </c>
      <c r="BC1310" s="274" t="s">
        <v>268</v>
      </c>
      <c r="BD1310" s="274" t="s">
        <v>268</v>
      </c>
      <c r="BE1310" s="274" t="s">
        <v>268</v>
      </c>
      <c r="BF1310" s="274" t="s">
        <v>268</v>
      </c>
      <c r="BG1310" s="274" t="s">
        <v>268</v>
      </c>
      <c r="BH1310" s="274" t="s">
        <v>268</v>
      </c>
      <c r="BI1310" s="274" t="s">
        <v>268</v>
      </c>
      <c r="BJ1310" s="274" t="s">
        <v>268</v>
      </c>
      <c r="BK1310" s="274" t="s">
        <v>268</v>
      </c>
      <c r="BL1310" s="274" t="s">
        <v>268</v>
      </c>
      <c r="BM1310" s="274" t="s">
        <v>268</v>
      </c>
      <c r="BN1310" s="274" t="s">
        <v>268</v>
      </c>
      <c r="BO1310" s="274" t="s">
        <v>268</v>
      </c>
      <c r="BP1310" s="274" t="s">
        <v>268</v>
      </c>
      <c r="BQ1310" s="274" t="s">
        <v>268</v>
      </c>
      <c r="BR1310" s="274" t="s">
        <v>268</v>
      </c>
      <c r="BS1310" s="274" t="s">
        <v>268</v>
      </c>
      <c r="BT1310" s="274" t="s">
        <v>268</v>
      </c>
      <c r="BU1310" s="274" t="s">
        <v>268</v>
      </c>
      <c r="BV1310" s="274" t="s">
        <v>268</v>
      </c>
      <c r="BW1310" s="274" t="s">
        <v>268</v>
      </c>
      <c r="BX1310" s="274" t="s">
        <v>268</v>
      </c>
      <c r="BY1310" s="295" t="s">
        <v>268</v>
      </c>
      <c r="BZ1310" s="295">
        <v>23</v>
      </c>
      <c r="CA1310" s="298" t="s">
        <v>268</v>
      </c>
      <c r="CB1310" s="298" t="s">
        <v>268</v>
      </c>
      <c r="CC1310" s="284">
        <f t="shared" si="82"/>
        <v>0</v>
      </c>
      <c r="CD1310" s="295">
        <f t="shared" si="83"/>
        <v>0</v>
      </c>
      <c r="CE1310" s="284">
        <f t="shared" si="84"/>
        <v>0</v>
      </c>
      <c r="CF1310" s="295">
        <f t="shared" si="85"/>
        <v>0</v>
      </c>
      <c r="CG1310" s="274" t="s">
        <v>268</v>
      </c>
      <c r="CH1310" s="274" t="s">
        <v>268</v>
      </c>
      <c r="CI1310" s="274" t="s">
        <v>268</v>
      </c>
      <c r="CJ1310" s="298" t="s">
        <v>268</v>
      </c>
      <c r="CK1310" s="298" t="s">
        <v>736</v>
      </c>
      <c r="CL1310" s="274" t="s">
        <v>268</v>
      </c>
      <c r="CM1310" s="274" t="s">
        <v>268</v>
      </c>
      <c r="CN1310" s="274" t="s">
        <v>268</v>
      </c>
      <c r="CO1310" s="274" t="s">
        <v>268</v>
      </c>
      <c r="CP1310" s="274" t="s">
        <v>268</v>
      </c>
      <c r="CQ1310" s="274" t="s">
        <v>9418</v>
      </c>
      <c r="CR1310" s="274" t="s">
        <v>877</v>
      </c>
      <c r="CS1310" s="274" t="s">
        <v>268</v>
      </c>
      <c r="CT1310" s="274" t="s">
        <v>268</v>
      </c>
      <c r="CU1310" s="274" t="s">
        <v>268</v>
      </c>
      <c r="CV1310" s="367">
        <v>0</v>
      </c>
      <c r="CW1310" s="274" t="s">
        <v>268</v>
      </c>
      <c r="CX1310" s="274" t="s">
        <v>268</v>
      </c>
      <c r="CY1310" s="274" t="s">
        <v>836</v>
      </c>
      <c r="CZ1310" s="274" t="s">
        <v>837</v>
      </c>
      <c r="DA1310" s="274" t="s">
        <v>268</v>
      </c>
      <c r="DB1310" s="274" t="s">
        <v>268</v>
      </c>
      <c r="DC1310" s="274" t="s">
        <v>268</v>
      </c>
      <c r="DD1310" s="274" t="s">
        <v>268</v>
      </c>
      <c r="DE1310" s="274" t="s">
        <v>268</v>
      </c>
      <c r="DF1310" s="274" t="s">
        <v>268</v>
      </c>
      <c r="DG1310" s="299">
        <f>IFERROR(IF(CA1310="D",IF(CK1310="A dispo.",CD1310*VLOOKUP('DATI INPUT'!$F$27,TARIFFE_UD,2,FALSE),CD1310*VLOOKUP(CK1310,TARIFFE_UD,2,FALSE)),CD1310*VLOOKUP(CB1310-100,TARIFFE_UND,2,FALSE)),0)</f>
        <v>0</v>
      </c>
      <c r="DH1310" s="299">
        <f>IFERROR(IF(CA1310="D",IF(CK1310="A dispo.",CF1310*VLOOKUP('DATI INPUT'!$F$27,TARIFFE_UD,3,FALSE),CF1310*VLOOKUP(CK1310,TARIFFE_UD,3,FALSE)),CF1310*VLOOKUP(CB1310-100,TARIFFE_UND,3,FALSE)),0)</f>
        <v>0</v>
      </c>
    </row>
    <row r="1311" spans="1:112" hidden="1" x14ac:dyDescent="0.25">
      <c r="A1311" s="274" t="s">
        <v>9419</v>
      </c>
      <c r="B1311" s="274" t="s">
        <v>9420</v>
      </c>
      <c r="C1311" s="274" t="s">
        <v>1638</v>
      </c>
      <c r="D1311" s="274" t="s">
        <v>9421</v>
      </c>
      <c r="E1311" s="274" t="s">
        <v>268</v>
      </c>
      <c r="F1311" s="274" t="s">
        <v>156</v>
      </c>
      <c r="G1311" s="274" t="s">
        <v>9422</v>
      </c>
      <c r="H1311" s="274" t="s">
        <v>9423</v>
      </c>
      <c r="I1311" s="274" t="s">
        <v>292</v>
      </c>
      <c r="J1311" s="274" t="s">
        <v>274</v>
      </c>
      <c r="K1311" s="274" t="s">
        <v>9424</v>
      </c>
      <c r="L1311" s="274" t="s">
        <v>6378</v>
      </c>
      <c r="M1311" s="274" t="s">
        <v>9425</v>
      </c>
      <c r="N1311" s="274" t="s">
        <v>9426</v>
      </c>
      <c r="O1311" s="274" t="s">
        <v>1231</v>
      </c>
      <c r="P1311" s="274" t="s">
        <v>9427</v>
      </c>
      <c r="Q1311" s="274" t="s">
        <v>465</v>
      </c>
      <c r="R1311" s="274" t="s">
        <v>268</v>
      </c>
      <c r="S1311" s="274" t="s">
        <v>268</v>
      </c>
      <c r="T1311" s="274" t="s">
        <v>268</v>
      </c>
      <c r="U1311" s="274" t="s">
        <v>268</v>
      </c>
      <c r="V1311" s="274" t="s">
        <v>268</v>
      </c>
      <c r="W1311" s="274" t="s">
        <v>6946</v>
      </c>
      <c r="X1311" s="274" t="s">
        <v>6947</v>
      </c>
      <c r="Y1311" s="274" t="s">
        <v>268</v>
      </c>
      <c r="Z1311" s="274" t="s">
        <v>268</v>
      </c>
      <c r="AA1311" s="274" t="s">
        <v>268</v>
      </c>
      <c r="AB1311" s="274" t="s">
        <v>268</v>
      </c>
      <c r="AC1311" s="274" t="s">
        <v>268</v>
      </c>
      <c r="AD1311" s="274" t="s">
        <v>268</v>
      </c>
      <c r="AE1311" s="274" t="s">
        <v>287</v>
      </c>
      <c r="AF1311" s="274" t="s">
        <v>1811</v>
      </c>
      <c r="AG1311" s="274" t="s">
        <v>875</v>
      </c>
      <c r="AH1311" s="274" t="s">
        <v>2387</v>
      </c>
      <c r="AI1311" s="274" t="s">
        <v>4742</v>
      </c>
      <c r="AJ1311" s="274" t="s">
        <v>268</v>
      </c>
      <c r="AK1311" s="274" t="s">
        <v>268</v>
      </c>
      <c r="AL1311" s="274" t="s">
        <v>268</v>
      </c>
      <c r="AM1311" s="274" t="s">
        <v>9428</v>
      </c>
      <c r="AN1311" s="274" t="s">
        <v>268</v>
      </c>
      <c r="AO1311" s="274" t="s">
        <v>268</v>
      </c>
      <c r="AP1311" s="274" t="s">
        <v>268</v>
      </c>
      <c r="AQ1311" s="274" t="s">
        <v>268</v>
      </c>
      <c r="AR1311" s="274" t="s">
        <v>268</v>
      </c>
      <c r="AS1311" s="274" t="s">
        <v>268</v>
      </c>
      <c r="AT1311" s="274" t="s">
        <v>268</v>
      </c>
      <c r="AU1311" s="274" t="s">
        <v>268</v>
      </c>
      <c r="AV1311" s="274" t="s">
        <v>268</v>
      </c>
      <c r="AW1311" s="274" t="s">
        <v>268</v>
      </c>
      <c r="AX1311" s="274" t="s">
        <v>268</v>
      </c>
      <c r="AY1311" s="274" t="s">
        <v>268</v>
      </c>
      <c r="AZ1311" s="274" t="s">
        <v>268</v>
      </c>
      <c r="BA1311" s="274" t="s">
        <v>268</v>
      </c>
      <c r="BB1311" s="274" t="s">
        <v>268</v>
      </c>
      <c r="BC1311" s="274" t="s">
        <v>268</v>
      </c>
      <c r="BD1311" s="274" t="s">
        <v>268</v>
      </c>
      <c r="BE1311" s="274" t="s">
        <v>268</v>
      </c>
      <c r="BF1311" s="274" t="s">
        <v>268</v>
      </c>
      <c r="BG1311" s="274" t="s">
        <v>268</v>
      </c>
      <c r="BH1311" s="274" t="s">
        <v>268</v>
      </c>
      <c r="BI1311" s="274" t="s">
        <v>268</v>
      </c>
      <c r="BJ1311" s="274" t="s">
        <v>268</v>
      </c>
      <c r="BK1311" s="274" t="s">
        <v>268</v>
      </c>
      <c r="BL1311" s="274" t="s">
        <v>268</v>
      </c>
      <c r="BM1311" s="274" t="s">
        <v>268</v>
      </c>
      <c r="BN1311" s="274" t="s">
        <v>268</v>
      </c>
      <c r="BO1311" s="274" t="s">
        <v>268</v>
      </c>
      <c r="BP1311" s="274" t="s">
        <v>268</v>
      </c>
      <c r="BQ1311" s="274" t="s">
        <v>268</v>
      </c>
      <c r="BR1311" s="274" t="s">
        <v>268</v>
      </c>
      <c r="BS1311" s="274" t="s">
        <v>268</v>
      </c>
      <c r="BT1311" s="274" t="s">
        <v>268</v>
      </c>
      <c r="BU1311" s="274" t="s">
        <v>268</v>
      </c>
      <c r="BV1311" s="274" t="s">
        <v>268</v>
      </c>
      <c r="BW1311" s="274" t="s">
        <v>268</v>
      </c>
      <c r="BX1311" s="274" t="s">
        <v>268</v>
      </c>
      <c r="BY1311" s="295">
        <v>121</v>
      </c>
      <c r="BZ1311" s="295">
        <v>121</v>
      </c>
      <c r="CA1311" s="298" t="s">
        <v>142</v>
      </c>
      <c r="CB1311" s="297">
        <v>122</v>
      </c>
      <c r="CC1311" s="284">
        <f t="shared" si="82"/>
        <v>0.75</v>
      </c>
      <c r="CD1311" s="295">
        <f t="shared" si="83"/>
        <v>30.250000000000004</v>
      </c>
      <c r="CE1311" s="284">
        <f t="shared" si="84"/>
        <v>0.75</v>
      </c>
      <c r="CF1311" s="295">
        <f t="shared" si="85"/>
        <v>0.25</v>
      </c>
      <c r="CG1311" s="274" t="s">
        <v>876</v>
      </c>
      <c r="CH1311" s="274" t="s">
        <v>268</v>
      </c>
      <c r="CI1311" s="274" t="s">
        <v>268</v>
      </c>
      <c r="CJ1311" s="298" t="s">
        <v>268</v>
      </c>
      <c r="CK1311" s="298" t="s">
        <v>736</v>
      </c>
      <c r="CL1311" s="274" t="s">
        <v>2132</v>
      </c>
      <c r="CM1311" s="274" t="s">
        <v>268</v>
      </c>
      <c r="CN1311" s="274" t="s">
        <v>268</v>
      </c>
      <c r="CO1311" s="274" t="s">
        <v>268</v>
      </c>
      <c r="CP1311" s="274" t="s">
        <v>268</v>
      </c>
      <c r="CQ1311" s="274" t="s">
        <v>268</v>
      </c>
      <c r="CR1311" s="274" t="s">
        <v>877</v>
      </c>
      <c r="CS1311" s="274">
        <v>111.85</v>
      </c>
      <c r="CT1311" s="274">
        <v>-83.89</v>
      </c>
      <c r="CU1311" s="274">
        <v>27.96</v>
      </c>
      <c r="CV1311" s="274">
        <v>365</v>
      </c>
      <c r="CW1311" s="274" t="s">
        <v>878</v>
      </c>
      <c r="CX1311" s="274" t="s">
        <v>835</v>
      </c>
      <c r="CY1311" s="274" t="s">
        <v>836</v>
      </c>
      <c r="CZ1311" s="274" t="s">
        <v>837</v>
      </c>
      <c r="DA1311" s="274" t="s">
        <v>268</v>
      </c>
      <c r="DB1311" s="274" t="s">
        <v>268</v>
      </c>
      <c r="DC1311" s="274" t="s">
        <v>268</v>
      </c>
      <c r="DD1311" s="274" t="s">
        <v>268</v>
      </c>
      <c r="DE1311" s="274" t="s">
        <v>268</v>
      </c>
      <c r="DF1311" s="274" t="s">
        <v>268</v>
      </c>
      <c r="DG1311" s="299">
        <f>IFERROR(IF(CA1311="D",IF(CK1311="A dispo.",CD1311*VLOOKUP('DATI INPUT'!$F$27,TARIFFE_UD,2,FALSE),CD1311*VLOOKUP(CK1311,TARIFFE_UD,2,FALSE)),CD1311*VLOOKUP(CB1311-100,TARIFFE_UND,2,FALSE)),0)</f>
        <v>23.956499563181666</v>
      </c>
      <c r="DH1311" s="299">
        <f>IFERROR(IF(CA1311="D",IF(CK1311="A dispo.",CF1311*VLOOKUP('DATI INPUT'!$F$27,TARIFFE_UD,3,FALSE),CF1311*VLOOKUP(CK1311,TARIFFE_UD,3,FALSE)),CF1311*VLOOKUP(CB1311-100,TARIFFE_UND,3,FALSE)),0)</f>
        <v>15.091945100768223</v>
      </c>
    </row>
    <row r="1312" spans="1:112" x14ac:dyDescent="0.25">
      <c r="A1312" s="274" t="s">
        <v>9429</v>
      </c>
      <c r="B1312" s="274" t="s">
        <v>9430</v>
      </c>
      <c r="C1312" s="274" t="s">
        <v>1639</v>
      </c>
      <c r="D1312" s="274" t="s">
        <v>9431</v>
      </c>
      <c r="E1312" s="274" t="s">
        <v>268</v>
      </c>
      <c r="F1312" s="274" t="s">
        <v>156</v>
      </c>
      <c r="G1312" s="274" t="s">
        <v>9432</v>
      </c>
      <c r="H1312" s="274" t="s">
        <v>914</v>
      </c>
      <c r="I1312" s="274" t="s">
        <v>9433</v>
      </c>
      <c r="J1312" s="274" t="s">
        <v>274</v>
      </c>
      <c r="K1312" s="274" t="s">
        <v>9434</v>
      </c>
      <c r="L1312" s="274" t="s">
        <v>871</v>
      </c>
      <c r="M1312" s="274" t="s">
        <v>9435</v>
      </c>
      <c r="N1312" s="274" t="s">
        <v>984</v>
      </c>
      <c r="O1312" s="274" t="s">
        <v>873</v>
      </c>
      <c r="P1312" s="274" t="s">
        <v>613</v>
      </c>
      <c r="Q1312" s="274" t="s">
        <v>494</v>
      </c>
      <c r="R1312" s="274" t="s">
        <v>268</v>
      </c>
      <c r="S1312" s="274" t="s">
        <v>268</v>
      </c>
      <c r="T1312" s="274" t="s">
        <v>268</v>
      </c>
      <c r="U1312" s="274" t="s">
        <v>268</v>
      </c>
      <c r="V1312" s="274" t="s">
        <v>268</v>
      </c>
      <c r="W1312" s="274" t="s">
        <v>9435</v>
      </c>
      <c r="X1312" s="274" t="s">
        <v>613</v>
      </c>
      <c r="Y1312" s="274" t="s">
        <v>494</v>
      </c>
      <c r="Z1312" s="274" t="s">
        <v>268</v>
      </c>
      <c r="AA1312" s="274" t="s">
        <v>268</v>
      </c>
      <c r="AB1312" s="274" t="s">
        <v>268</v>
      </c>
      <c r="AC1312" s="274" t="s">
        <v>268</v>
      </c>
      <c r="AD1312" s="274" t="s">
        <v>268</v>
      </c>
      <c r="AE1312" s="274" t="s">
        <v>287</v>
      </c>
      <c r="AF1312" s="274" t="s">
        <v>1811</v>
      </c>
      <c r="AG1312" s="274" t="s">
        <v>875</v>
      </c>
      <c r="AH1312" s="274" t="s">
        <v>1848</v>
      </c>
      <c r="AI1312" s="274" t="s">
        <v>1088</v>
      </c>
      <c r="AJ1312" s="274" t="s">
        <v>268</v>
      </c>
      <c r="AK1312" s="274" t="s">
        <v>410</v>
      </c>
      <c r="AL1312" s="274" t="s">
        <v>268</v>
      </c>
      <c r="AM1312" s="274" t="s">
        <v>355</v>
      </c>
      <c r="AN1312" s="274" t="s">
        <v>268</v>
      </c>
      <c r="AO1312" s="274" t="s">
        <v>268</v>
      </c>
      <c r="AP1312" s="274" t="s">
        <v>268</v>
      </c>
      <c r="AQ1312" s="274" t="s">
        <v>268</v>
      </c>
      <c r="AR1312" s="274" t="s">
        <v>268</v>
      </c>
      <c r="AS1312" s="274" t="s">
        <v>268</v>
      </c>
      <c r="AT1312" s="274" t="s">
        <v>268</v>
      </c>
      <c r="AU1312" s="274" t="s">
        <v>268</v>
      </c>
      <c r="AV1312" s="274" t="s">
        <v>268</v>
      </c>
      <c r="AW1312" s="274" t="s">
        <v>268</v>
      </c>
      <c r="AX1312" s="274" t="s">
        <v>268</v>
      </c>
      <c r="AY1312" s="274" t="s">
        <v>268</v>
      </c>
      <c r="AZ1312" s="274" t="s">
        <v>268</v>
      </c>
      <c r="BA1312" s="274" t="s">
        <v>268</v>
      </c>
      <c r="BB1312" s="274" t="s">
        <v>268</v>
      </c>
      <c r="BC1312" s="274" t="s">
        <v>268</v>
      </c>
      <c r="BD1312" s="274" t="s">
        <v>268</v>
      </c>
      <c r="BE1312" s="274" t="s">
        <v>268</v>
      </c>
      <c r="BF1312" s="274" t="s">
        <v>268</v>
      </c>
      <c r="BG1312" s="274" t="s">
        <v>268</v>
      </c>
      <c r="BH1312" s="274" t="s">
        <v>268</v>
      </c>
      <c r="BI1312" s="274" t="s">
        <v>268</v>
      </c>
      <c r="BJ1312" s="274" t="s">
        <v>268</v>
      </c>
      <c r="BK1312" s="274" t="s">
        <v>268</v>
      </c>
      <c r="BL1312" s="274" t="s">
        <v>268</v>
      </c>
      <c r="BM1312" s="274" t="s">
        <v>268</v>
      </c>
      <c r="BN1312" s="274" t="s">
        <v>268</v>
      </c>
      <c r="BO1312" s="274" t="s">
        <v>268</v>
      </c>
      <c r="BP1312" s="274" t="s">
        <v>268</v>
      </c>
      <c r="BQ1312" s="274" t="s">
        <v>268</v>
      </c>
      <c r="BR1312" s="274" t="s">
        <v>268</v>
      </c>
      <c r="BS1312" s="274" t="s">
        <v>268</v>
      </c>
      <c r="BT1312" s="274" t="s">
        <v>268</v>
      </c>
      <c r="BU1312" s="274" t="s">
        <v>268</v>
      </c>
      <c r="BV1312" s="274" t="s">
        <v>268</v>
      </c>
      <c r="BW1312" s="274" t="s">
        <v>268</v>
      </c>
      <c r="BX1312" s="274" t="s">
        <v>268</v>
      </c>
      <c r="BY1312" s="295">
        <v>49</v>
      </c>
      <c r="BZ1312" s="295">
        <v>49</v>
      </c>
      <c r="CA1312" s="298" t="s">
        <v>142</v>
      </c>
      <c r="CB1312" s="297">
        <v>122</v>
      </c>
      <c r="CC1312" s="284">
        <f t="shared" si="82"/>
        <v>0</v>
      </c>
      <c r="CD1312" s="295">
        <f t="shared" si="83"/>
        <v>49</v>
      </c>
      <c r="CE1312" s="284">
        <f t="shared" si="84"/>
        <v>0</v>
      </c>
      <c r="CF1312" s="295">
        <f t="shared" si="85"/>
        <v>1</v>
      </c>
      <c r="CG1312" s="274" t="s">
        <v>876</v>
      </c>
      <c r="CH1312" s="274" t="s">
        <v>268</v>
      </c>
      <c r="CI1312" s="274" t="s">
        <v>268</v>
      </c>
      <c r="CJ1312" s="298" t="s">
        <v>271</v>
      </c>
      <c r="CK1312" s="297">
        <v>1</v>
      </c>
      <c r="CL1312" s="274" t="s">
        <v>268</v>
      </c>
      <c r="CM1312" s="274" t="s">
        <v>268</v>
      </c>
      <c r="CN1312" s="274" t="s">
        <v>268</v>
      </c>
      <c r="CO1312" s="274" t="s">
        <v>268</v>
      </c>
      <c r="CP1312" s="274" t="s">
        <v>268</v>
      </c>
      <c r="CQ1312" s="274" t="s">
        <v>268</v>
      </c>
      <c r="CR1312" s="274" t="s">
        <v>877</v>
      </c>
      <c r="CS1312" s="274">
        <v>35.9</v>
      </c>
      <c r="CT1312" s="274" t="s">
        <v>268</v>
      </c>
      <c r="CU1312" s="274">
        <v>35.9</v>
      </c>
      <c r="CV1312" s="274">
        <v>365</v>
      </c>
      <c r="CW1312" s="274" t="s">
        <v>878</v>
      </c>
      <c r="CX1312" s="274" t="s">
        <v>835</v>
      </c>
      <c r="CY1312" s="274" t="s">
        <v>836</v>
      </c>
      <c r="CZ1312" s="274" t="s">
        <v>837</v>
      </c>
      <c r="DA1312" s="274" t="s">
        <v>268</v>
      </c>
      <c r="DB1312" s="274" t="s">
        <v>268</v>
      </c>
      <c r="DC1312" s="274" t="s">
        <v>268</v>
      </c>
      <c r="DD1312" s="274" t="s">
        <v>268</v>
      </c>
      <c r="DE1312" s="274" t="s">
        <v>268</v>
      </c>
      <c r="DF1312" s="274" t="s">
        <v>268</v>
      </c>
      <c r="DG1312" s="299">
        <f>IFERROR(IF(CA1312="D",IF(CK1312="A dispo.",CD1312*VLOOKUP('DATI INPUT'!$F$27,TARIFFE_UD,2,FALSE),CD1312*VLOOKUP(CK1312,TARIFFE_UD,2,FALSE)),CD1312*VLOOKUP(CB1312-100,TARIFFE_UND,2,FALSE)),0)</f>
        <v>30.182109642502521</v>
      </c>
      <c r="DH1312" s="299">
        <f>IFERROR(IF(CA1312="D",IF(CK1312="A dispo.",CF1312*VLOOKUP('DATI INPUT'!$F$27,TARIFFE_UD,3,FALSE),CF1312*VLOOKUP(CK1312,TARIFFE_UD,3,FALSE)),CF1312*VLOOKUP(CB1312-100,TARIFFE_UND,3,FALSE)),0)</f>
        <v>15.164853048114928</v>
      </c>
    </row>
    <row r="1313" spans="1:112" x14ac:dyDescent="0.25">
      <c r="A1313" s="274" t="s">
        <v>9436</v>
      </c>
      <c r="B1313" s="274" t="s">
        <v>9430</v>
      </c>
      <c r="C1313" s="274" t="s">
        <v>9437</v>
      </c>
      <c r="D1313" s="274" t="s">
        <v>9431</v>
      </c>
      <c r="E1313" s="274" t="s">
        <v>268</v>
      </c>
      <c r="F1313" s="274" t="s">
        <v>156</v>
      </c>
      <c r="G1313" s="274" t="s">
        <v>9432</v>
      </c>
      <c r="H1313" s="274" t="s">
        <v>914</v>
      </c>
      <c r="I1313" s="274" t="s">
        <v>9433</v>
      </c>
      <c r="J1313" s="274" t="s">
        <v>274</v>
      </c>
      <c r="K1313" s="274" t="s">
        <v>9434</v>
      </c>
      <c r="L1313" s="274" t="s">
        <v>871</v>
      </c>
      <c r="M1313" s="274" t="s">
        <v>9435</v>
      </c>
      <c r="N1313" s="274" t="s">
        <v>984</v>
      </c>
      <c r="O1313" s="274" t="s">
        <v>873</v>
      </c>
      <c r="P1313" s="274" t="s">
        <v>613</v>
      </c>
      <c r="Q1313" s="274" t="s">
        <v>494</v>
      </c>
      <c r="R1313" s="274" t="s">
        <v>268</v>
      </c>
      <c r="S1313" s="274" t="s">
        <v>268</v>
      </c>
      <c r="T1313" s="274" t="s">
        <v>268</v>
      </c>
      <c r="U1313" s="274" t="s">
        <v>268</v>
      </c>
      <c r="V1313" s="274" t="s">
        <v>268</v>
      </c>
      <c r="W1313" s="274" t="s">
        <v>9435</v>
      </c>
      <c r="X1313" s="274" t="s">
        <v>613</v>
      </c>
      <c r="Y1313" s="274" t="s">
        <v>494</v>
      </c>
      <c r="Z1313" s="274" t="s">
        <v>268</v>
      </c>
      <c r="AA1313" s="274" t="s">
        <v>268</v>
      </c>
      <c r="AB1313" s="274" t="s">
        <v>268</v>
      </c>
      <c r="AC1313" s="274" t="s">
        <v>268</v>
      </c>
      <c r="AD1313" s="274" t="s">
        <v>268</v>
      </c>
      <c r="AE1313" s="274" t="s">
        <v>268</v>
      </c>
      <c r="AF1313" s="274" t="s">
        <v>268</v>
      </c>
      <c r="AG1313" s="274" t="s">
        <v>268</v>
      </c>
      <c r="AH1313" s="274" t="s">
        <v>268</v>
      </c>
      <c r="AI1313" s="274" t="s">
        <v>268</v>
      </c>
      <c r="AJ1313" s="274" t="s">
        <v>268</v>
      </c>
      <c r="AK1313" s="274" t="s">
        <v>268</v>
      </c>
      <c r="AL1313" s="274" t="s">
        <v>268</v>
      </c>
      <c r="AM1313" s="274" t="s">
        <v>268</v>
      </c>
      <c r="AN1313" s="274" t="s">
        <v>268</v>
      </c>
      <c r="AO1313" s="274" t="s">
        <v>268</v>
      </c>
      <c r="AP1313" s="274" t="s">
        <v>268</v>
      </c>
      <c r="AQ1313" s="274" t="s">
        <v>268</v>
      </c>
      <c r="AR1313" s="274" t="s">
        <v>268</v>
      </c>
      <c r="AS1313" s="274" t="s">
        <v>268</v>
      </c>
      <c r="AT1313" s="274" t="s">
        <v>268</v>
      </c>
      <c r="AU1313" s="274" t="s">
        <v>268</v>
      </c>
      <c r="AV1313" s="274" t="s">
        <v>268</v>
      </c>
      <c r="AW1313" s="274" t="s">
        <v>268</v>
      </c>
      <c r="AX1313" s="274" t="s">
        <v>268</v>
      </c>
      <c r="AY1313" s="274" t="s">
        <v>268</v>
      </c>
      <c r="AZ1313" s="274" t="s">
        <v>268</v>
      </c>
      <c r="BA1313" s="274" t="s">
        <v>268</v>
      </c>
      <c r="BB1313" s="274" t="s">
        <v>268</v>
      </c>
      <c r="BC1313" s="274" t="s">
        <v>268</v>
      </c>
      <c r="BD1313" s="274" t="s">
        <v>268</v>
      </c>
      <c r="BE1313" s="274" t="s">
        <v>268</v>
      </c>
      <c r="BF1313" s="274" t="s">
        <v>268</v>
      </c>
      <c r="BG1313" s="274" t="s">
        <v>268</v>
      </c>
      <c r="BH1313" s="274" t="s">
        <v>268</v>
      </c>
      <c r="BI1313" s="274" t="s">
        <v>268</v>
      </c>
      <c r="BJ1313" s="274" t="s">
        <v>268</v>
      </c>
      <c r="BK1313" s="274" t="s">
        <v>268</v>
      </c>
      <c r="BL1313" s="274" t="s">
        <v>268</v>
      </c>
      <c r="BM1313" s="274" t="s">
        <v>268</v>
      </c>
      <c r="BN1313" s="274" t="s">
        <v>268</v>
      </c>
      <c r="BO1313" s="274" t="s">
        <v>268</v>
      </c>
      <c r="BP1313" s="274" t="s">
        <v>268</v>
      </c>
      <c r="BQ1313" s="274" t="s">
        <v>268</v>
      </c>
      <c r="BR1313" s="274" t="s">
        <v>268</v>
      </c>
      <c r="BS1313" s="274" t="s">
        <v>268</v>
      </c>
      <c r="BT1313" s="274" t="s">
        <v>268</v>
      </c>
      <c r="BU1313" s="274" t="s">
        <v>268</v>
      </c>
      <c r="BV1313" s="274" t="s">
        <v>268</v>
      </c>
      <c r="BW1313" s="274" t="s">
        <v>268</v>
      </c>
      <c r="BX1313" s="274" t="s">
        <v>268</v>
      </c>
      <c r="BY1313" s="295">
        <v>40</v>
      </c>
      <c r="BZ1313" s="295">
        <v>40</v>
      </c>
      <c r="CA1313" s="298" t="s">
        <v>142</v>
      </c>
      <c r="CB1313" s="297">
        <v>123</v>
      </c>
      <c r="CC1313" s="284">
        <f t="shared" si="82"/>
        <v>0</v>
      </c>
      <c r="CD1313" s="295">
        <f t="shared" si="83"/>
        <v>40</v>
      </c>
      <c r="CE1313" s="284">
        <f t="shared" si="84"/>
        <v>1</v>
      </c>
      <c r="CF1313" s="295">
        <f t="shared" si="85"/>
        <v>0</v>
      </c>
      <c r="CG1313" s="274" t="s">
        <v>1817</v>
      </c>
      <c r="CH1313" s="274" t="s">
        <v>268</v>
      </c>
      <c r="CI1313" s="274" t="s">
        <v>268</v>
      </c>
      <c r="CJ1313" s="298" t="s">
        <v>271</v>
      </c>
      <c r="CK1313" s="297">
        <v>1</v>
      </c>
      <c r="CL1313" s="274" t="s">
        <v>268</v>
      </c>
      <c r="CM1313" s="274" t="s">
        <v>268</v>
      </c>
      <c r="CN1313" s="274" t="s">
        <v>268</v>
      </c>
      <c r="CO1313" s="274" t="s">
        <v>268</v>
      </c>
      <c r="CP1313" s="274" t="s">
        <v>268</v>
      </c>
      <c r="CQ1313" s="274" t="s">
        <v>9438</v>
      </c>
      <c r="CR1313" s="274" t="s">
        <v>877</v>
      </c>
      <c r="CS1313" s="274">
        <v>15.2</v>
      </c>
      <c r="CT1313" s="274" t="s">
        <v>268</v>
      </c>
      <c r="CU1313" s="274">
        <v>15.2</v>
      </c>
      <c r="CV1313" s="274">
        <v>365</v>
      </c>
      <c r="CW1313" s="274" t="s">
        <v>878</v>
      </c>
      <c r="CX1313" s="274" t="s">
        <v>835</v>
      </c>
      <c r="CY1313" s="274" t="s">
        <v>836</v>
      </c>
      <c r="CZ1313" s="274" t="s">
        <v>837</v>
      </c>
      <c r="DA1313" s="274" t="s">
        <v>268</v>
      </c>
      <c r="DB1313" s="274" t="s">
        <v>268</v>
      </c>
      <c r="DC1313" s="274" t="s">
        <v>268</v>
      </c>
      <c r="DD1313" s="274" t="s">
        <v>268</v>
      </c>
      <c r="DE1313" s="274" t="s">
        <v>268</v>
      </c>
      <c r="DF1313" s="274" t="s">
        <v>268</v>
      </c>
      <c r="DG1313" s="299">
        <f>IFERROR(IF(CA1313="D",IF(CK1313="A dispo.",CD1313*VLOOKUP('DATI INPUT'!$F$27,TARIFFE_UD,2,FALSE),CD1313*VLOOKUP(CK1313,TARIFFE_UD,2,FALSE)),CD1313*VLOOKUP(CB1313-100,TARIFFE_UND,2,FALSE)),0)</f>
        <v>24.638456851022465</v>
      </c>
      <c r="DH1313" s="299">
        <f>IFERROR(IF(CA1313="D",IF(CK1313="A dispo.",CF1313*VLOOKUP('DATI INPUT'!$F$27,TARIFFE_UD,3,FALSE),CF1313*VLOOKUP(CK1313,TARIFFE_UD,3,FALSE)),CF1313*VLOOKUP(CB1313-100,TARIFFE_UND,3,FALSE)),0)</f>
        <v>0</v>
      </c>
    </row>
    <row r="1314" spans="1:112" x14ac:dyDescent="0.25">
      <c r="A1314" s="274" t="s">
        <v>9439</v>
      </c>
      <c r="B1314" s="274" t="s">
        <v>1072</v>
      </c>
      <c r="C1314" s="274" t="s">
        <v>1104</v>
      </c>
      <c r="D1314" s="274" t="s">
        <v>4488</v>
      </c>
      <c r="E1314" s="274" t="s">
        <v>268</v>
      </c>
      <c r="F1314" s="274" t="s">
        <v>156</v>
      </c>
      <c r="G1314" s="274" t="s">
        <v>4489</v>
      </c>
      <c r="H1314" s="274" t="s">
        <v>4490</v>
      </c>
      <c r="I1314" s="274" t="s">
        <v>4491</v>
      </c>
      <c r="J1314" s="274" t="s">
        <v>274</v>
      </c>
      <c r="K1314" s="274" t="s">
        <v>4492</v>
      </c>
      <c r="L1314" s="274" t="s">
        <v>872</v>
      </c>
      <c r="M1314" s="274" t="s">
        <v>4493</v>
      </c>
      <c r="N1314" s="274" t="s">
        <v>984</v>
      </c>
      <c r="O1314" s="274" t="s">
        <v>873</v>
      </c>
      <c r="P1314" s="274" t="s">
        <v>1310</v>
      </c>
      <c r="Q1314" s="274" t="s">
        <v>323</v>
      </c>
      <c r="R1314" s="274" t="s">
        <v>268</v>
      </c>
      <c r="S1314" s="274" t="s">
        <v>268</v>
      </c>
      <c r="T1314" s="274" t="s">
        <v>268</v>
      </c>
      <c r="U1314" s="274" t="s">
        <v>268</v>
      </c>
      <c r="V1314" s="274" t="s">
        <v>268</v>
      </c>
      <c r="W1314" s="274" t="s">
        <v>4493</v>
      </c>
      <c r="X1314" s="274" t="s">
        <v>1310</v>
      </c>
      <c r="Y1314" s="274" t="s">
        <v>323</v>
      </c>
      <c r="Z1314" s="274" t="s">
        <v>268</v>
      </c>
      <c r="AA1314" s="274" t="s">
        <v>268</v>
      </c>
      <c r="AB1314" s="274" t="s">
        <v>268</v>
      </c>
      <c r="AC1314" s="274" t="s">
        <v>268</v>
      </c>
      <c r="AD1314" s="274" t="s">
        <v>268</v>
      </c>
      <c r="AE1314" s="274" t="s">
        <v>287</v>
      </c>
      <c r="AF1314" s="274" t="s">
        <v>1811</v>
      </c>
      <c r="AG1314" s="274" t="s">
        <v>875</v>
      </c>
      <c r="AH1314" s="274" t="s">
        <v>1812</v>
      </c>
      <c r="AI1314" s="274" t="s">
        <v>4494</v>
      </c>
      <c r="AJ1314" s="274" t="s">
        <v>268</v>
      </c>
      <c r="AK1314" s="274" t="s">
        <v>669</v>
      </c>
      <c r="AL1314" s="274" t="s">
        <v>268</v>
      </c>
      <c r="AM1314" s="274" t="s">
        <v>268</v>
      </c>
      <c r="AN1314" s="274" t="s">
        <v>268</v>
      </c>
      <c r="AO1314" s="274" t="s">
        <v>268</v>
      </c>
      <c r="AP1314" s="274" t="s">
        <v>268</v>
      </c>
      <c r="AQ1314" s="274" t="s">
        <v>268</v>
      </c>
      <c r="AR1314" s="274" t="s">
        <v>268</v>
      </c>
      <c r="AS1314" s="274" t="s">
        <v>268</v>
      </c>
      <c r="AT1314" s="274" t="s">
        <v>268</v>
      </c>
      <c r="AU1314" s="274" t="s">
        <v>268</v>
      </c>
      <c r="AV1314" s="274" t="s">
        <v>268</v>
      </c>
      <c r="AW1314" s="274" t="s">
        <v>268</v>
      </c>
      <c r="AX1314" s="274" t="s">
        <v>268</v>
      </c>
      <c r="AY1314" s="274" t="s">
        <v>268</v>
      </c>
      <c r="AZ1314" s="274" t="s">
        <v>268</v>
      </c>
      <c r="BA1314" s="274" t="s">
        <v>268</v>
      </c>
      <c r="BB1314" s="274" t="s">
        <v>268</v>
      </c>
      <c r="BC1314" s="274" t="s">
        <v>268</v>
      </c>
      <c r="BD1314" s="274" t="s">
        <v>268</v>
      </c>
      <c r="BE1314" s="274" t="s">
        <v>268</v>
      </c>
      <c r="BF1314" s="274" t="s">
        <v>268</v>
      </c>
      <c r="BG1314" s="274" t="s">
        <v>268</v>
      </c>
      <c r="BH1314" s="274" t="s">
        <v>268</v>
      </c>
      <c r="BI1314" s="274" t="s">
        <v>268</v>
      </c>
      <c r="BJ1314" s="274" t="s">
        <v>268</v>
      </c>
      <c r="BK1314" s="274" t="s">
        <v>268</v>
      </c>
      <c r="BL1314" s="274" t="s">
        <v>268</v>
      </c>
      <c r="BM1314" s="274" t="s">
        <v>268</v>
      </c>
      <c r="BN1314" s="274" t="s">
        <v>268</v>
      </c>
      <c r="BO1314" s="274" t="s">
        <v>268</v>
      </c>
      <c r="BP1314" s="274" t="s">
        <v>268</v>
      </c>
      <c r="BQ1314" s="274" t="s">
        <v>268</v>
      </c>
      <c r="BR1314" s="274" t="s">
        <v>268</v>
      </c>
      <c r="BS1314" s="274" t="s">
        <v>268</v>
      </c>
      <c r="BT1314" s="274" t="s">
        <v>268</v>
      </c>
      <c r="BU1314" s="274" t="s">
        <v>268</v>
      </c>
      <c r="BV1314" s="274" t="s">
        <v>268</v>
      </c>
      <c r="BW1314" s="274" t="s">
        <v>268</v>
      </c>
      <c r="BX1314" s="274" t="s">
        <v>268</v>
      </c>
      <c r="BY1314" s="295">
        <v>68</v>
      </c>
      <c r="BZ1314" s="295">
        <v>68</v>
      </c>
      <c r="CA1314" s="298" t="s">
        <v>142</v>
      </c>
      <c r="CB1314" s="297">
        <v>123</v>
      </c>
      <c r="CC1314" s="284">
        <f t="shared" si="82"/>
        <v>0</v>
      </c>
      <c r="CD1314" s="295">
        <f t="shared" si="83"/>
        <v>68</v>
      </c>
      <c r="CE1314" s="284">
        <f t="shared" si="84"/>
        <v>1</v>
      </c>
      <c r="CF1314" s="295">
        <f t="shared" si="85"/>
        <v>0</v>
      </c>
      <c r="CG1314" s="274" t="s">
        <v>1817</v>
      </c>
      <c r="CH1314" s="274" t="s">
        <v>268</v>
      </c>
      <c r="CI1314" s="274" t="s">
        <v>268</v>
      </c>
      <c r="CJ1314" s="298" t="s">
        <v>280</v>
      </c>
      <c r="CK1314" s="297">
        <v>2</v>
      </c>
      <c r="CL1314" s="274" t="s">
        <v>268</v>
      </c>
      <c r="CM1314" s="274" t="s">
        <v>268</v>
      </c>
      <c r="CN1314" s="274" t="s">
        <v>268</v>
      </c>
      <c r="CO1314" s="274" t="s">
        <v>268</v>
      </c>
      <c r="CP1314" s="274" t="s">
        <v>268</v>
      </c>
      <c r="CQ1314" s="274" t="s">
        <v>268</v>
      </c>
      <c r="CR1314" s="274" t="s">
        <v>877</v>
      </c>
      <c r="CS1314" s="274">
        <v>30.6</v>
      </c>
      <c r="CT1314" s="274" t="s">
        <v>268</v>
      </c>
      <c r="CU1314" s="274">
        <v>30.6</v>
      </c>
      <c r="CV1314" s="274">
        <v>365</v>
      </c>
      <c r="CW1314" s="274" t="s">
        <v>878</v>
      </c>
      <c r="CX1314" s="274" t="s">
        <v>835</v>
      </c>
      <c r="CY1314" s="274" t="s">
        <v>836</v>
      </c>
      <c r="CZ1314" s="274" t="s">
        <v>837</v>
      </c>
      <c r="DA1314" s="274" t="s">
        <v>268</v>
      </c>
      <c r="DB1314" s="274" t="s">
        <v>268</v>
      </c>
      <c r="DC1314" s="274" t="s">
        <v>268</v>
      </c>
      <c r="DD1314" s="274" t="s">
        <v>268</v>
      </c>
      <c r="DE1314" s="274" t="s">
        <v>268</v>
      </c>
      <c r="DF1314" s="274" t="s">
        <v>268</v>
      </c>
      <c r="DG1314" s="299">
        <f>IFERROR(IF(CA1314="D",IF(CK1314="A dispo.",CD1314*VLOOKUP('DATI INPUT'!$F$27,TARIFFE_UD,2,FALSE),CD1314*VLOOKUP(CK1314,TARIFFE_UD,2,FALSE)),CD1314*VLOOKUP(CB1314-100,TARIFFE_UND,2,FALSE)),0)</f>
        <v>48.866272754527891</v>
      </c>
      <c r="DH1314" s="299">
        <f>IFERROR(IF(CA1314="D",IF(CK1314="A dispo.",CF1314*VLOOKUP('DATI INPUT'!$F$27,TARIFFE_UD,3,FALSE),CF1314*VLOOKUP(CK1314,TARIFFE_UD,3,FALSE)),CF1314*VLOOKUP(CB1314-100,TARIFFE_UND,3,FALSE)),0)</f>
        <v>0</v>
      </c>
    </row>
    <row r="1315" spans="1:112" x14ac:dyDescent="0.25">
      <c r="A1315" s="274" t="s">
        <v>9440</v>
      </c>
      <c r="B1315" s="274" t="s">
        <v>9441</v>
      </c>
      <c r="C1315" s="274" t="s">
        <v>9442</v>
      </c>
      <c r="D1315" s="274" t="s">
        <v>9443</v>
      </c>
      <c r="E1315" s="274" t="s">
        <v>268</v>
      </c>
      <c r="F1315" s="274" t="s">
        <v>156</v>
      </c>
      <c r="G1315" s="274" t="s">
        <v>9444</v>
      </c>
      <c r="H1315" s="274" t="s">
        <v>4265</v>
      </c>
      <c r="I1315" s="274" t="s">
        <v>9445</v>
      </c>
      <c r="J1315" s="274" t="s">
        <v>156</v>
      </c>
      <c r="K1315" s="274" t="s">
        <v>9446</v>
      </c>
      <c r="L1315" s="274" t="s">
        <v>960</v>
      </c>
      <c r="M1315" s="274" t="s">
        <v>2633</v>
      </c>
      <c r="N1315" s="274" t="s">
        <v>984</v>
      </c>
      <c r="O1315" s="274" t="s">
        <v>873</v>
      </c>
      <c r="P1315" s="274" t="s">
        <v>2560</v>
      </c>
      <c r="Q1315" s="274" t="s">
        <v>315</v>
      </c>
      <c r="R1315" s="274" t="s">
        <v>268</v>
      </c>
      <c r="S1315" s="274" t="s">
        <v>268</v>
      </c>
      <c r="T1315" s="274" t="s">
        <v>268</v>
      </c>
      <c r="U1315" s="274" t="s">
        <v>268</v>
      </c>
      <c r="V1315" s="274" t="s">
        <v>268</v>
      </c>
      <c r="W1315" s="274" t="s">
        <v>2630</v>
      </c>
      <c r="X1315" s="274" t="s">
        <v>2560</v>
      </c>
      <c r="Y1315" s="274" t="s">
        <v>276</v>
      </c>
      <c r="Z1315" s="274" t="s">
        <v>154</v>
      </c>
      <c r="AA1315" s="274" t="s">
        <v>268</v>
      </c>
      <c r="AB1315" s="274" t="s">
        <v>268</v>
      </c>
      <c r="AC1315" s="274" t="s">
        <v>268</v>
      </c>
      <c r="AD1315" s="274" t="s">
        <v>268</v>
      </c>
      <c r="AE1315" s="274" t="s">
        <v>287</v>
      </c>
      <c r="AF1315" s="274" t="s">
        <v>1811</v>
      </c>
      <c r="AG1315" s="274" t="s">
        <v>875</v>
      </c>
      <c r="AH1315" s="274" t="s">
        <v>2154</v>
      </c>
      <c r="AI1315" s="274" t="s">
        <v>795</v>
      </c>
      <c r="AJ1315" s="274" t="s">
        <v>268</v>
      </c>
      <c r="AK1315" s="274" t="s">
        <v>381</v>
      </c>
      <c r="AL1315" s="274" t="s">
        <v>268</v>
      </c>
      <c r="AM1315" s="274" t="s">
        <v>288</v>
      </c>
      <c r="AN1315" s="274" t="s">
        <v>268</v>
      </c>
      <c r="AO1315" s="274" t="s">
        <v>268</v>
      </c>
      <c r="AP1315" s="274" t="s">
        <v>268</v>
      </c>
      <c r="AQ1315" s="274" t="s">
        <v>268</v>
      </c>
      <c r="AR1315" s="274" t="s">
        <v>268</v>
      </c>
      <c r="AS1315" s="274" t="s">
        <v>268</v>
      </c>
      <c r="AT1315" s="274" t="s">
        <v>268</v>
      </c>
      <c r="AU1315" s="274" t="s">
        <v>268</v>
      </c>
      <c r="AV1315" s="274" t="s">
        <v>268</v>
      </c>
      <c r="AW1315" s="274" t="s">
        <v>268</v>
      </c>
      <c r="AX1315" s="274" t="s">
        <v>268</v>
      </c>
      <c r="AY1315" s="274" t="s">
        <v>268</v>
      </c>
      <c r="AZ1315" s="274" t="s">
        <v>268</v>
      </c>
      <c r="BA1315" s="274" t="s">
        <v>268</v>
      </c>
      <c r="BB1315" s="274" t="s">
        <v>268</v>
      </c>
      <c r="BC1315" s="274" t="s">
        <v>268</v>
      </c>
      <c r="BD1315" s="274" t="s">
        <v>268</v>
      </c>
      <c r="BE1315" s="274" t="s">
        <v>268</v>
      </c>
      <c r="BF1315" s="274" t="s">
        <v>268</v>
      </c>
      <c r="BG1315" s="274" t="s">
        <v>268</v>
      </c>
      <c r="BH1315" s="274" t="s">
        <v>268</v>
      </c>
      <c r="BI1315" s="274" t="s">
        <v>268</v>
      </c>
      <c r="BJ1315" s="274" t="s">
        <v>268</v>
      </c>
      <c r="BK1315" s="274" t="s">
        <v>268</v>
      </c>
      <c r="BL1315" s="274" t="s">
        <v>268</v>
      </c>
      <c r="BM1315" s="274" t="s">
        <v>268</v>
      </c>
      <c r="BN1315" s="274" t="s">
        <v>268</v>
      </c>
      <c r="BO1315" s="274" t="s">
        <v>268</v>
      </c>
      <c r="BP1315" s="274" t="s">
        <v>268</v>
      </c>
      <c r="BQ1315" s="274" t="s">
        <v>268</v>
      </c>
      <c r="BR1315" s="274" t="s">
        <v>268</v>
      </c>
      <c r="BS1315" s="274" t="s">
        <v>268</v>
      </c>
      <c r="BT1315" s="274" t="s">
        <v>268</v>
      </c>
      <c r="BU1315" s="274" t="s">
        <v>268</v>
      </c>
      <c r="BV1315" s="274" t="s">
        <v>268</v>
      </c>
      <c r="BW1315" s="274" t="s">
        <v>268</v>
      </c>
      <c r="BX1315" s="274" t="s">
        <v>268</v>
      </c>
      <c r="BY1315" s="295">
        <v>82</v>
      </c>
      <c r="BZ1315" s="295">
        <v>82</v>
      </c>
      <c r="CA1315" s="298" t="s">
        <v>142</v>
      </c>
      <c r="CB1315" s="297">
        <v>122</v>
      </c>
      <c r="CC1315" s="284">
        <f t="shared" si="82"/>
        <v>0</v>
      </c>
      <c r="CD1315" s="295">
        <f t="shared" si="83"/>
        <v>82</v>
      </c>
      <c r="CE1315" s="284">
        <f t="shared" si="84"/>
        <v>0</v>
      </c>
      <c r="CF1315" s="295">
        <f t="shared" si="85"/>
        <v>1</v>
      </c>
      <c r="CG1315" s="274" t="s">
        <v>876</v>
      </c>
      <c r="CH1315" s="274" t="s">
        <v>268</v>
      </c>
      <c r="CI1315" s="274" t="s">
        <v>268</v>
      </c>
      <c r="CJ1315" s="298" t="s">
        <v>275</v>
      </c>
      <c r="CK1315" s="297">
        <v>3</v>
      </c>
      <c r="CL1315" s="274" t="s">
        <v>268</v>
      </c>
      <c r="CM1315" s="274" t="s">
        <v>268</v>
      </c>
      <c r="CN1315" s="274" t="s">
        <v>268</v>
      </c>
      <c r="CO1315" s="274" t="s">
        <v>268</v>
      </c>
      <c r="CP1315" s="274" t="s">
        <v>268</v>
      </c>
      <c r="CQ1315" s="274" t="s">
        <v>268</v>
      </c>
      <c r="CR1315" s="274" t="s">
        <v>877</v>
      </c>
      <c r="CS1315" s="274">
        <v>109.06</v>
      </c>
      <c r="CT1315" s="274" t="s">
        <v>268</v>
      </c>
      <c r="CU1315" s="274">
        <v>109.06</v>
      </c>
      <c r="CV1315" s="274">
        <v>365</v>
      </c>
      <c r="CW1315" s="274" t="s">
        <v>878</v>
      </c>
      <c r="CX1315" s="274" t="s">
        <v>835</v>
      </c>
      <c r="CY1315" s="274" t="s">
        <v>836</v>
      </c>
      <c r="CZ1315" s="274" t="s">
        <v>837</v>
      </c>
      <c r="DA1315" s="274" t="s">
        <v>268</v>
      </c>
      <c r="DB1315" s="274" t="s">
        <v>268</v>
      </c>
      <c r="DC1315" s="274" t="s">
        <v>268</v>
      </c>
      <c r="DD1315" s="274" t="s">
        <v>268</v>
      </c>
      <c r="DE1315" s="274" t="s">
        <v>268</v>
      </c>
      <c r="DF1315" s="274" t="s">
        <v>268</v>
      </c>
      <c r="DG1315" s="299">
        <f>IFERROR(IF(CA1315="D",IF(CK1315="A dispo.",CD1315*VLOOKUP('DATI INPUT'!$F$27,TARIFFE_UD,2,FALSE),CD1315*VLOOKUP(CK1315,TARIFFE_UD,2,FALSE)),CD1315*VLOOKUP(CB1315-100,TARIFFE_UND,2,FALSE)),0)</f>
        <v>64.939932700194916</v>
      </c>
      <c r="DH1315" s="299">
        <f>IFERROR(IF(CA1315="D",IF(CK1315="A dispo.",CF1315*VLOOKUP('DATI INPUT'!$F$27,TARIFFE_UD,3,FALSE),CF1315*VLOOKUP(CK1315,TARIFFE_UD,3,FALSE)),CF1315*VLOOKUP(CB1315-100,TARIFFE_UND,3,FALSE)),0)</f>
        <v>60.367780403072892</v>
      </c>
    </row>
    <row r="1316" spans="1:112" hidden="1" x14ac:dyDescent="0.25">
      <c r="A1316" s="274" t="s">
        <v>9447</v>
      </c>
      <c r="B1316" s="274" t="s">
        <v>9448</v>
      </c>
      <c r="C1316" s="274" t="s">
        <v>1641</v>
      </c>
      <c r="D1316" s="274" t="s">
        <v>9449</v>
      </c>
      <c r="E1316" s="274" t="s">
        <v>9450</v>
      </c>
      <c r="F1316" s="274" t="s">
        <v>155</v>
      </c>
      <c r="G1316" s="274" t="s">
        <v>9451</v>
      </c>
      <c r="H1316" s="274" t="s">
        <v>268</v>
      </c>
      <c r="I1316" s="274" t="s">
        <v>268</v>
      </c>
      <c r="J1316" s="274" t="s">
        <v>268</v>
      </c>
      <c r="K1316" s="274" t="s">
        <v>268</v>
      </c>
      <c r="L1316" s="274" t="s">
        <v>268</v>
      </c>
      <c r="M1316" s="274" t="s">
        <v>9452</v>
      </c>
      <c r="N1316" s="274" t="s">
        <v>984</v>
      </c>
      <c r="O1316" s="274" t="s">
        <v>873</v>
      </c>
      <c r="P1316" s="274" t="s">
        <v>613</v>
      </c>
      <c r="Q1316" s="274" t="s">
        <v>331</v>
      </c>
      <c r="R1316" s="274" t="s">
        <v>268</v>
      </c>
      <c r="S1316" s="274" t="s">
        <v>268</v>
      </c>
      <c r="T1316" s="274" t="s">
        <v>268</v>
      </c>
      <c r="U1316" s="274" t="s">
        <v>268</v>
      </c>
      <c r="V1316" s="274" t="s">
        <v>268</v>
      </c>
      <c r="W1316" s="274" t="s">
        <v>9452</v>
      </c>
      <c r="X1316" s="274" t="s">
        <v>613</v>
      </c>
      <c r="Y1316" s="274" t="s">
        <v>331</v>
      </c>
      <c r="Z1316" s="274" t="s">
        <v>268</v>
      </c>
      <c r="AA1316" s="274" t="s">
        <v>268</v>
      </c>
      <c r="AB1316" s="274" t="s">
        <v>268</v>
      </c>
      <c r="AC1316" s="274" t="s">
        <v>268</v>
      </c>
      <c r="AD1316" s="274" t="s">
        <v>268</v>
      </c>
      <c r="AE1316" s="274" t="s">
        <v>287</v>
      </c>
      <c r="AF1316" s="274" t="s">
        <v>1811</v>
      </c>
      <c r="AG1316" s="274" t="s">
        <v>875</v>
      </c>
      <c r="AH1316" s="274" t="s">
        <v>1812</v>
      </c>
      <c r="AI1316" s="274" t="s">
        <v>789</v>
      </c>
      <c r="AJ1316" s="274" t="s">
        <v>268</v>
      </c>
      <c r="AK1316" s="274" t="s">
        <v>669</v>
      </c>
      <c r="AL1316" s="274" t="s">
        <v>268</v>
      </c>
      <c r="AM1316" s="274" t="s">
        <v>367</v>
      </c>
      <c r="AN1316" s="274" t="s">
        <v>268</v>
      </c>
      <c r="AO1316" s="274" t="s">
        <v>268</v>
      </c>
      <c r="AP1316" s="274" t="s">
        <v>268</v>
      </c>
      <c r="AQ1316" s="274" t="s">
        <v>268</v>
      </c>
      <c r="AR1316" s="274" t="s">
        <v>268</v>
      </c>
      <c r="AS1316" s="274" t="s">
        <v>268</v>
      </c>
      <c r="AT1316" s="274" t="s">
        <v>268</v>
      </c>
      <c r="AU1316" s="274" t="s">
        <v>268</v>
      </c>
      <c r="AV1316" s="274" t="s">
        <v>268</v>
      </c>
      <c r="AW1316" s="274" t="s">
        <v>268</v>
      </c>
      <c r="AX1316" s="274" t="s">
        <v>268</v>
      </c>
      <c r="AY1316" s="274" t="s">
        <v>268</v>
      </c>
      <c r="AZ1316" s="274" t="s">
        <v>268</v>
      </c>
      <c r="BA1316" s="274" t="s">
        <v>268</v>
      </c>
      <c r="BB1316" s="274" t="s">
        <v>268</v>
      </c>
      <c r="BC1316" s="274" t="s">
        <v>268</v>
      </c>
      <c r="BD1316" s="274" t="s">
        <v>268</v>
      </c>
      <c r="BE1316" s="274" t="s">
        <v>268</v>
      </c>
      <c r="BF1316" s="274" t="s">
        <v>268</v>
      </c>
      <c r="BG1316" s="274" t="s">
        <v>268</v>
      </c>
      <c r="BH1316" s="274" t="s">
        <v>268</v>
      </c>
      <c r="BI1316" s="274" t="s">
        <v>268</v>
      </c>
      <c r="BJ1316" s="274" t="s">
        <v>268</v>
      </c>
      <c r="BK1316" s="274" t="s">
        <v>268</v>
      </c>
      <c r="BL1316" s="274" t="s">
        <v>268</v>
      </c>
      <c r="BM1316" s="274" t="s">
        <v>268</v>
      </c>
      <c r="BN1316" s="274" t="s">
        <v>268</v>
      </c>
      <c r="BO1316" s="274" t="s">
        <v>268</v>
      </c>
      <c r="BP1316" s="274" t="s">
        <v>268</v>
      </c>
      <c r="BQ1316" s="274" t="s">
        <v>268</v>
      </c>
      <c r="BR1316" s="274" t="s">
        <v>268</v>
      </c>
      <c r="BS1316" s="274" t="s">
        <v>268</v>
      </c>
      <c r="BT1316" s="274" t="s">
        <v>268</v>
      </c>
      <c r="BU1316" s="274" t="s">
        <v>268</v>
      </c>
      <c r="BV1316" s="274" t="s">
        <v>268</v>
      </c>
      <c r="BW1316" s="274" t="s">
        <v>268</v>
      </c>
      <c r="BX1316" s="274" t="s">
        <v>268</v>
      </c>
      <c r="BY1316" s="295">
        <v>122</v>
      </c>
      <c r="BZ1316" s="295">
        <v>122</v>
      </c>
      <c r="CA1316" s="298" t="s">
        <v>143</v>
      </c>
      <c r="CB1316" s="297">
        <v>117</v>
      </c>
      <c r="CC1316" s="284">
        <f t="shared" si="82"/>
        <v>0</v>
      </c>
      <c r="CD1316" s="295">
        <f t="shared" si="83"/>
        <v>122</v>
      </c>
      <c r="CE1316" s="284">
        <f t="shared" si="84"/>
        <v>0</v>
      </c>
      <c r="CF1316" s="295">
        <f t="shared" si="85"/>
        <v>122</v>
      </c>
      <c r="CG1316" s="274" t="s">
        <v>392</v>
      </c>
      <c r="CH1316" s="274" t="s">
        <v>268</v>
      </c>
      <c r="CI1316" s="274" t="s">
        <v>268</v>
      </c>
      <c r="CJ1316" s="298" t="s">
        <v>268</v>
      </c>
      <c r="CL1316" s="274" t="s">
        <v>268</v>
      </c>
      <c r="CM1316" s="274" t="s">
        <v>268</v>
      </c>
      <c r="CN1316" s="274" t="s">
        <v>268</v>
      </c>
      <c r="CO1316" s="274" t="s">
        <v>268</v>
      </c>
      <c r="CP1316" s="274" t="s">
        <v>268</v>
      </c>
      <c r="CQ1316" s="274" t="s">
        <v>268</v>
      </c>
      <c r="CR1316" s="274" t="s">
        <v>877</v>
      </c>
      <c r="CS1316" s="274">
        <v>631.96</v>
      </c>
      <c r="CT1316" s="274" t="s">
        <v>268</v>
      </c>
      <c r="CU1316" s="274">
        <v>631.96</v>
      </c>
      <c r="CV1316" s="274">
        <v>365</v>
      </c>
      <c r="CW1316" s="274" t="s">
        <v>878</v>
      </c>
      <c r="CX1316" s="274" t="s">
        <v>835</v>
      </c>
      <c r="CY1316" s="274" t="s">
        <v>836</v>
      </c>
      <c r="CZ1316" s="274" t="s">
        <v>837</v>
      </c>
      <c r="DA1316" s="274" t="s">
        <v>268</v>
      </c>
      <c r="DB1316" s="274" t="s">
        <v>268</v>
      </c>
      <c r="DC1316" s="274" t="s">
        <v>268</v>
      </c>
      <c r="DD1316" s="274" t="s">
        <v>268</v>
      </c>
      <c r="DE1316" s="274" t="s">
        <v>268</v>
      </c>
      <c r="DF1316" s="274" t="s">
        <v>268</v>
      </c>
      <c r="DG1316" s="299">
        <f>IFERROR(IF(CA1316="D",IF(CK1316="A dispo.",CD1316*VLOOKUP('DATI INPUT'!$F$27,TARIFFE_UD,2,FALSE),CD1316*VLOOKUP(CK1316,TARIFFE_UD,2,FALSE)),CD1316*VLOOKUP(CB1316-100,TARIFFE_UND,2,FALSE)),0)</f>
        <v>128.93049512199309</v>
      </c>
      <c r="DH1316" s="299">
        <f>IFERROR(IF(CA1316="D",IF(CK1316="A dispo.",CF1316*VLOOKUP('DATI INPUT'!$F$27,TARIFFE_UD,3,FALSE),CF1316*VLOOKUP(CK1316,TARIFFE_UD,3,FALSE)),CF1316*VLOOKUP(CB1316-100,TARIFFE_UND,3,FALSE)),0)</f>
        <v>465.81774360941995</v>
      </c>
    </row>
    <row r="1317" spans="1:112" x14ac:dyDescent="0.25">
      <c r="A1317" s="274" t="s">
        <v>9453</v>
      </c>
      <c r="B1317" s="274" t="s">
        <v>9454</v>
      </c>
      <c r="C1317" s="274" t="s">
        <v>1642</v>
      </c>
      <c r="D1317" s="274" t="s">
        <v>9455</v>
      </c>
      <c r="E1317" s="274" t="s">
        <v>268</v>
      </c>
      <c r="F1317" s="274" t="s">
        <v>156</v>
      </c>
      <c r="G1317" s="274" t="s">
        <v>9456</v>
      </c>
      <c r="H1317" s="274" t="s">
        <v>4256</v>
      </c>
      <c r="I1317" s="274" t="s">
        <v>340</v>
      </c>
      <c r="J1317" s="274" t="s">
        <v>274</v>
      </c>
      <c r="K1317" s="274" t="s">
        <v>6334</v>
      </c>
      <c r="L1317" s="274" t="s">
        <v>960</v>
      </c>
      <c r="M1317" s="274" t="s">
        <v>3805</v>
      </c>
      <c r="N1317" s="274" t="s">
        <v>984</v>
      </c>
      <c r="O1317" s="274" t="s">
        <v>873</v>
      </c>
      <c r="P1317" s="274" t="s">
        <v>2116</v>
      </c>
      <c r="Q1317" s="274" t="s">
        <v>275</v>
      </c>
      <c r="R1317" s="274" t="s">
        <v>268</v>
      </c>
      <c r="S1317" s="274" t="s">
        <v>268</v>
      </c>
      <c r="T1317" s="274" t="s">
        <v>268</v>
      </c>
      <c r="U1317" s="274" t="s">
        <v>268</v>
      </c>
      <c r="V1317" s="274" t="s">
        <v>268</v>
      </c>
      <c r="W1317" s="274" t="s">
        <v>3805</v>
      </c>
      <c r="X1317" s="274" t="s">
        <v>2116</v>
      </c>
      <c r="Y1317" s="274" t="s">
        <v>275</v>
      </c>
      <c r="Z1317" s="274" t="s">
        <v>268</v>
      </c>
      <c r="AA1317" s="274" t="s">
        <v>268</v>
      </c>
      <c r="AB1317" s="274" t="s">
        <v>268</v>
      </c>
      <c r="AC1317" s="274" t="s">
        <v>268</v>
      </c>
      <c r="AD1317" s="274" t="s">
        <v>268</v>
      </c>
      <c r="AE1317" s="274" t="s">
        <v>287</v>
      </c>
      <c r="AF1317" s="274" t="s">
        <v>1811</v>
      </c>
      <c r="AG1317" s="274" t="s">
        <v>875</v>
      </c>
      <c r="AH1317" s="274" t="s">
        <v>1812</v>
      </c>
      <c r="AI1317" s="274" t="s">
        <v>1173</v>
      </c>
      <c r="AJ1317" s="274" t="s">
        <v>268</v>
      </c>
      <c r="AK1317" s="274" t="s">
        <v>413</v>
      </c>
      <c r="AL1317" s="274" t="s">
        <v>268</v>
      </c>
      <c r="AM1317" s="274" t="s">
        <v>405</v>
      </c>
      <c r="AN1317" s="274" t="s">
        <v>268</v>
      </c>
      <c r="AO1317" s="274" t="s">
        <v>268</v>
      </c>
      <c r="AP1317" s="274" t="s">
        <v>268</v>
      </c>
      <c r="AQ1317" s="274" t="s">
        <v>268</v>
      </c>
      <c r="AR1317" s="274" t="s">
        <v>268</v>
      </c>
      <c r="AS1317" s="274" t="s">
        <v>268</v>
      </c>
      <c r="AT1317" s="274" t="s">
        <v>268</v>
      </c>
      <c r="AU1317" s="274" t="s">
        <v>268</v>
      </c>
      <c r="AV1317" s="274" t="s">
        <v>268</v>
      </c>
      <c r="AW1317" s="274" t="s">
        <v>268</v>
      </c>
      <c r="AX1317" s="274" t="s">
        <v>268</v>
      </c>
      <c r="AY1317" s="274" t="s">
        <v>268</v>
      </c>
      <c r="AZ1317" s="274" t="s">
        <v>268</v>
      </c>
      <c r="BA1317" s="274" t="s">
        <v>268</v>
      </c>
      <c r="BB1317" s="274" t="s">
        <v>268</v>
      </c>
      <c r="BC1317" s="274" t="s">
        <v>268</v>
      </c>
      <c r="BD1317" s="274" t="s">
        <v>268</v>
      </c>
      <c r="BE1317" s="274" t="s">
        <v>268</v>
      </c>
      <c r="BF1317" s="274" t="s">
        <v>268</v>
      </c>
      <c r="BG1317" s="274" t="s">
        <v>268</v>
      </c>
      <c r="BH1317" s="274" t="s">
        <v>268</v>
      </c>
      <c r="BI1317" s="274" t="s">
        <v>268</v>
      </c>
      <c r="BJ1317" s="274" t="s">
        <v>268</v>
      </c>
      <c r="BK1317" s="274" t="s">
        <v>268</v>
      </c>
      <c r="BL1317" s="274" t="s">
        <v>268</v>
      </c>
      <c r="BM1317" s="274" t="s">
        <v>268</v>
      </c>
      <c r="BN1317" s="274" t="s">
        <v>268</v>
      </c>
      <c r="BO1317" s="274" t="s">
        <v>268</v>
      </c>
      <c r="BP1317" s="274" t="s">
        <v>268</v>
      </c>
      <c r="BQ1317" s="274" t="s">
        <v>268</v>
      </c>
      <c r="BR1317" s="274" t="s">
        <v>268</v>
      </c>
      <c r="BS1317" s="274" t="s">
        <v>268</v>
      </c>
      <c r="BT1317" s="274" t="s">
        <v>268</v>
      </c>
      <c r="BU1317" s="274" t="s">
        <v>268</v>
      </c>
      <c r="BV1317" s="274" t="s">
        <v>268</v>
      </c>
      <c r="BW1317" s="274" t="s">
        <v>268</v>
      </c>
      <c r="BX1317" s="274" t="s">
        <v>268</v>
      </c>
      <c r="BY1317" s="295">
        <v>60</v>
      </c>
      <c r="BZ1317" s="295">
        <v>60</v>
      </c>
      <c r="CA1317" s="298" t="s">
        <v>142</v>
      </c>
      <c r="CB1317" s="297">
        <v>122</v>
      </c>
      <c r="CC1317" s="284">
        <f t="shared" si="82"/>
        <v>0</v>
      </c>
      <c r="CD1317" s="295">
        <f t="shared" si="83"/>
        <v>60</v>
      </c>
      <c r="CE1317" s="284">
        <f t="shared" si="84"/>
        <v>0</v>
      </c>
      <c r="CF1317" s="295">
        <f t="shared" si="85"/>
        <v>1</v>
      </c>
      <c r="CG1317" s="274" t="s">
        <v>876</v>
      </c>
      <c r="CH1317" s="274" t="s">
        <v>268</v>
      </c>
      <c r="CI1317" s="274" t="s">
        <v>268</v>
      </c>
      <c r="CJ1317" s="298" t="s">
        <v>280</v>
      </c>
      <c r="CK1317" s="297">
        <v>2</v>
      </c>
      <c r="CL1317" s="274" t="s">
        <v>268</v>
      </c>
      <c r="CM1317" s="274" t="s">
        <v>268</v>
      </c>
      <c r="CN1317" s="274" t="s">
        <v>268</v>
      </c>
      <c r="CO1317" s="274" t="s">
        <v>268</v>
      </c>
      <c r="CP1317" s="274" t="s">
        <v>268</v>
      </c>
      <c r="CQ1317" s="274" t="s">
        <v>268</v>
      </c>
      <c r="CR1317" s="274" t="s">
        <v>877</v>
      </c>
      <c r="CS1317" s="274">
        <v>79.56</v>
      </c>
      <c r="CT1317" s="274" t="s">
        <v>268</v>
      </c>
      <c r="CU1317" s="274">
        <v>79.56</v>
      </c>
      <c r="CV1317" s="274">
        <v>365</v>
      </c>
      <c r="CW1317" s="274" t="s">
        <v>878</v>
      </c>
      <c r="CX1317" s="274" t="s">
        <v>835</v>
      </c>
      <c r="CY1317" s="274" t="s">
        <v>836</v>
      </c>
      <c r="CZ1317" s="274" t="s">
        <v>837</v>
      </c>
      <c r="DA1317" s="274" t="s">
        <v>268</v>
      </c>
      <c r="DB1317" s="274" t="s">
        <v>268</v>
      </c>
      <c r="DC1317" s="274" t="s">
        <v>268</v>
      </c>
      <c r="DD1317" s="274" t="s">
        <v>268</v>
      </c>
      <c r="DE1317" s="274" t="s">
        <v>268</v>
      </c>
      <c r="DF1317" s="274" t="s">
        <v>268</v>
      </c>
      <c r="DG1317" s="299">
        <f>IFERROR(IF(CA1317="D",IF(CK1317="A dispo.",CD1317*VLOOKUP('DATI INPUT'!$F$27,TARIFFE_UD,2,FALSE),CD1317*VLOOKUP(CK1317,TARIFFE_UD,2,FALSE)),CD1317*VLOOKUP(CB1317-100,TARIFFE_UND,2,FALSE)),0)</f>
        <v>43.117299489289316</v>
      </c>
      <c r="DH1317" s="299">
        <f>IFERROR(IF(CA1317="D",IF(CK1317="A dispo.",CF1317*VLOOKUP('DATI INPUT'!$F$27,TARIFFE_UD,3,FALSE),CF1317*VLOOKUP(CK1317,TARIFFE_UD,3,FALSE)),CF1317*VLOOKUP(CB1317-100,TARIFFE_UND,3,FALSE)),0)</f>
        <v>46.077822723118445</v>
      </c>
    </row>
    <row r="1318" spans="1:112" x14ac:dyDescent="0.25">
      <c r="A1318" s="274" t="s">
        <v>9457</v>
      </c>
      <c r="B1318" s="274" t="s">
        <v>9458</v>
      </c>
      <c r="C1318" s="274" t="s">
        <v>1105</v>
      </c>
      <c r="D1318" s="274" t="s">
        <v>9459</v>
      </c>
      <c r="E1318" s="274" t="s">
        <v>268</v>
      </c>
      <c r="F1318" s="274" t="s">
        <v>156</v>
      </c>
      <c r="G1318" s="274" t="s">
        <v>9460</v>
      </c>
      <c r="H1318" s="274" t="s">
        <v>3427</v>
      </c>
      <c r="I1318" s="274" t="s">
        <v>9461</v>
      </c>
      <c r="J1318" s="274" t="s">
        <v>274</v>
      </c>
      <c r="K1318" s="274" t="s">
        <v>9462</v>
      </c>
      <c r="L1318" s="274" t="s">
        <v>984</v>
      </c>
      <c r="M1318" s="274" t="s">
        <v>9463</v>
      </c>
      <c r="N1318" s="274" t="s">
        <v>984</v>
      </c>
      <c r="O1318" s="274" t="s">
        <v>873</v>
      </c>
      <c r="P1318" s="274" t="s">
        <v>2241</v>
      </c>
      <c r="Q1318" s="274" t="s">
        <v>298</v>
      </c>
      <c r="R1318" s="274" t="s">
        <v>268</v>
      </c>
      <c r="S1318" s="274" t="s">
        <v>268</v>
      </c>
      <c r="T1318" s="274" t="s">
        <v>268</v>
      </c>
      <c r="U1318" s="274" t="s">
        <v>268</v>
      </c>
      <c r="V1318" s="274" t="s">
        <v>268</v>
      </c>
      <c r="W1318" s="274" t="s">
        <v>9463</v>
      </c>
      <c r="X1318" s="274" t="s">
        <v>2241</v>
      </c>
      <c r="Y1318" s="274" t="s">
        <v>298</v>
      </c>
      <c r="Z1318" s="274" t="s">
        <v>268</v>
      </c>
      <c r="AA1318" s="274" t="s">
        <v>268</v>
      </c>
      <c r="AB1318" s="274" t="s">
        <v>268</v>
      </c>
      <c r="AC1318" s="274" t="s">
        <v>268</v>
      </c>
      <c r="AD1318" s="274" t="s">
        <v>268</v>
      </c>
      <c r="AE1318" s="274" t="s">
        <v>287</v>
      </c>
      <c r="AF1318" s="274" t="s">
        <v>1811</v>
      </c>
      <c r="AG1318" s="274" t="s">
        <v>875</v>
      </c>
      <c r="AH1318" s="274" t="s">
        <v>1848</v>
      </c>
      <c r="AI1318" s="274" t="s">
        <v>788</v>
      </c>
      <c r="AJ1318" s="274" t="s">
        <v>268</v>
      </c>
      <c r="AK1318" s="274" t="s">
        <v>395</v>
      </c>
      <c r="AL1318" s="274" t="s">
        <v>268</v>
      </c>
      <c r="AM1318" s="274" t="s">
        <v>288</v>
      </c>
      <c r="AN1318" s="274" t="s">
        <v>268</v>
      </c>
      <c r="AO1318" s="274" t="s">
        <v>268</v>
      </c>
      <c r="AP1318" s="274" t="s">
        <v>268</v>
      </c>
      <c r="AQ1318" s="274" t="s">
        <v>268</v>
      </c>
      <c r="AR1318" s="274" t="s">
        <v>268</v>
      </c>
      <c r="AS1318" s="274" t="s">
        <v>268</v>
      </c>
      <c r="AT1318" s="274" t="s">
        <v>268</v>
      </c>
      <c r="AU1318" s="274" t="s">
        <v>268</v>
      </c>
      <c r="AV1318" s="274" t="s">
        <v>268</v>
      </c>
      <c r="AW1318" s="274" t="s">
        <v>268</v>
      </c>
      <c r="AX1318" s="274" t="s">
        <v>268</v>
      </c>
      <c r="AY1318" s="274" t="s">
        <v>268</v>
      </c>
      <c r="AZ1318" s="274" t="s">
        <v>268</v>
      </c>
      <c r="BA1318" s="274" t="s">
        <v>268</v>
      </c>
      <c r="BB1318" s="274" t="s">
        <v>268</v>
      </c>
      <c r="BC1318" s="274" t="s">
        <v>268</v>
      </c>
      <c r="BD1318" s="274" t="s">
        <v>268</v>
      </c>
      <c r="BE1318" s="274" t="s">
        <v>268</v>
      </c>
      <c r="BF1318" s="274" t="s">
        <v>268</v>
      </c>
      <c r="BG1318" s="274" t="s">
        <v>268</v>
      </c>
      <c r="BH1318" s="274" t="s">
        <v>268</v>
      </c>
      <c r="BI1318" s="274" t="s">
        <v>268</v>
      </c>
      <c r="BJ1318" s="274" t="s">
        <v>268</v>
      </c>
      <c r="BK1318" s="274" t="s">
        <v>268</v>
      </c>
      <c r="BL1318" s="274" t="s">
        <v>268</v>
      </c>
      <c r="BM1318" s="274" t="s">
        <v>268</v>
      </c>
      <c r="BN1318" s="274" t="s">
        <v>268</v>
      </c>
      <c r="BO1318" s="274" t="s">
        <v>268</v>
      </c>
      <c r="BP1318" s="274" t="s">
        <v>268</v>
      </c>
      <c r="BQ1318" s="274" t="s">
        <v>268</v>
      </c>
      <c r="BR1318" s="274" t="s">
        <v>268</v>
      </c>
      <c r="BS1318" s="274" t="s">
        <v>268</v>
      </c>
      <c r="BT1318" s="274" t="s">
        <v>268</v>
      </c>
      <c r="BU1318" s="274" t="s">
        <v>268</v>
      </c>
      <c r="BV1318" s="274" t="s">
        <v>268</v>
      </c>
      <c r="BW1318" s="274" t="s">
        <v>268</v>
      </c>
      <c r="BX1318" s="274" t="s">
        <v>268</v>
      </c>
      <c r="BY1318" s="295">
        <v>50</v>
      </c>
      <c r="BZ1318" s="295">
        <v>50</v>
      </c>
      <c r="CA1318" s="298" t="s">
        <v>142</v>
      </c>
      <c r="CB1318" s="297">
        <v>122</v>
      </c>
      <c r="CC1318" s="284">
        <f t="shared" si="82"/>
        <v>0</v>
      </c>
      <c r="CD1318" s="295">
        <f t="shared" si="83"/>
        <v>50</v>
      </c>
      <c r="CE1318" s="284">
        <f t="shared" si="84"/>
        <v>0</v>
      </c>
      <c r="CF1318" s="295">
        <f t="shared" si="85"/>
        <v>1</v>
      </c>
      <c r="CG1318" s="274" t="s">
        <v>876</v>
      </c>
      <c r="CH1318" s="274" t="s">
        <v>268</v>
      </c>
      <c r="CI1318" s="274" t="s">
        <v>268</v>
      </c>
      <c r="CJ1318" s="298" t="s">
        <v>271</v>
      </c>
      <c r="CK1318" s="297">
        <v>1</v>
      </c>
      <c r="CL1318" s="274" t="s">
        <v>268</v>
      </c>
      <c r="CM1318" s="274" t="s">
        <v>268</v>
      </c>
      <c r="CN1318" s="274" t="s">
        <v>268</v>
      </c>
      <c r="CO1318" s="274" t="s">
        <v>268</v>
      </c>
      <c r="CP1318" s="274" t="s">
        <v>268</v>
      </c>
      <c r="CQ1318" s="274" t="s">
        <v>268</v>
      </c>
      <c r="CR1318" s="274" t="s">
        <v>877</v>
      </c>
      <c r="CS1318" s="274">
        <v>36.28</v>
      </c>
      <c r="CT1318" s="274" t="s">
        <v>268</v>
      </c>
      <c r="CU1318" s="274">
        <v>36.28</v>
      </c>
      <c r="CV1318" s="274">
        <v>365</v>
      </c>
      <c r="CW1318" s="274" t="s">
        <v>878</v>
      </c>
      <c r="CX1318" s="274" t="s">
        <v>835</v>
      </c>
      <c r="CY1318" s="274" t="s">
        <v>836</v>
      </c>
      <c r="CZ1318" s="274" t="s">
        <v>837</v>
      </c>
      <c r="DA1318" s="274" t="s">
        <v>268</v>
      </c>
      <c r="DB1318" s="274" t="s">
        <v>268</v>
      </c>
      <c r="DC1318" s="274" t="s">
        <v>268</v>
      </c>
      <c r="DD1318" s="274" t="s">
        <v>268</v>
      </c>
      <c r="DE1318" s="274" t="s">
        <v>268</v>
      </c>
      <c r="DF1318" s="274" t="s">
        <v>268</v>
      </c>
      <c r="DG1318" s="299">
        <f>IFERROR(IF(CA1318="D",IF(CK1318="A dispo.",CD1318*VLOOKUP('DATI INPUT'!$F$27,TARIFFE_UD,2,FALSE),CD1318*VLOOKUP(CK1318,TARIFFE_UD,2,FALSE)),CD1318*VLOOKUP(CB1318-100,TARIFFE_UND,2,FALSE)),0)</f>
        <v>30.798071063778082</v>
      </c>
      <c r="DH1318" s="299">
        <f>IFERROR(IF(CA1318="D",IF(CK1318="A dispo.",CF1318*VLOOKUP('DATI INPUT'!$F$27,TARIFFE_UD,3,FALSE),CF1318*VLOOKUP(CK1318,TARIFFE_UD,3,FALSE)),CF1318*VLOOKUP(CB1318-100,TARIFFE_UND,3,FALSE)),0)</f>
        <v>15.164853048114928</v>
      </c>
    </row>
    <row r="1319" spans="1:112" x14ac:dyDescent="0.25">
      <c r="A1319" s="274" t="s">
        <v>9464</v>
      </c>
      <c r="B1319" s="274" t="s">
        <v>9465</v>
      </c>
      <c r="C1319" s="274" t="s">
        <v>1106</v>
      </c>
      <c r="D1319" s="274" t="s">
        <v>9466</v>
      </c>
      <c r="E1319" s="274" t="s">
        <v>268</v>
      </c>
      <c r="F1319" s="274" t="s">
        <v>156</v>
      </c>
      <c r="G1319" s="274" t="s">
        <v>9467</v>
      </c>
      <c r="H1319" s="274" t="s">
        <v>3307</v>
      </c>
      <c r="I1319" s="274" t="s">
        <v>622</v>
      </c>
      <c r="J1319" s="274" t="s">
        <v>156</v>
      </c>
      <c r="K1319" s="274" t="s">
        <v>9468</v>
      </c>
      <c r="L1319" s="274" t="s">
        <v>960</v>
      </c>
      <c r="M1319" s="274" t="s">
        <v>6137</v>
      </c>
      <c r="N1319" s="274" t="s">
        <v>984</v>
      </c>
      <c r="O1319" s="274" t="s">
        <v>873</v>
      </c>
      <c r="P1319" s="274" t="s">
        <v>1310</v>
      </c>
      <c r="Q1319" s="274" t="s">
        <v>341</v>
      </c>
      <c r="R1319" s="274" t="s">
        <v>268</v>
      </c>
      <c r="S1319" s="274" t="s">
        <v>268</v>
      </c>
      <c r="T1319" s="274" t="s">
        <v>268</v>
      </c>
      <c r="U1319" s="274" t="s">
        <v>268</v>
      </c>
      <c r="V1319" s="274" t="s">
        <v>268</v>
      </c>
      <c r="W1319" s="274" t="s">
        <v>6137</v>
      </c>
      <c r="X1319" s="274" t="s">
        <v>1310</v>
      </c>
      <c r="Y1319" s="274" t="s">
        <v>341</v>
      </c>
      <c r="Z1319" s="274" t="s">
        <v>268</v>
      </c>
      <c r="AA1319" s="274" t="s">
        <v>268</v>
      </c>
      <c r="AB1319" s="274" t="s">
        <v>268</v>
      </c>
      <c r="AC1319" s="274" t="s">
        <v>268</v>
      </c>
      <c r="AD1319" s="274" t="s">
        <v>268</v>
      </c>
      <c r="AE1319" s="274" t="s">
        <v>287</v>
      </c>
      <c r="AF1319" s="274" t="s">
        <v>1811</v>
      </c>
      <c r="AG1319" s="274" t="s">
        <v>875</v>
      </c>
      <c r="AH1319" s="274" t="s">
        <v>1812</v>
      </c>
      <c r="AI1319" s="274" t="s">
        <v>766</v>
      </c>
      <c r="AJ1319" s="274" t="s">
        <v>268</v>
      </c>
      <c r="AK1319" s="274" t="s">
        <v>352</v>
      </c>
      <c r="AL1319" s="274" t="s">
        <v>268</v>
      </c>
      <c r="AM1319" s="274" t="s">
        <v>355</v>
      </c>
      <c r="AN1319" s="274" t="s">
        <v>268</v>
      </c>
      <c r="AO1319" s="274" t="s">
        <v>268</v>
      </c>
      <c r="AP1319" s="274" t="s">
        <v>268</v>
      </c>
      <c r="AQ1319" s="274" t="s">
        <v>268</v>
      </c>
      <c r="AR1319" s="274" t="s">
        <v>268</v>
      </c>
      <c r="AS1319" s="274" t="s">
        <v>268</v>
      </c>
      <c r="AT1319" s="274" t="s">
        <v>268</v>
      </c>
      <c r="AU1319" s="274" t="s">
        <v>268</v>
      </c>
      <c r="AV1319" s="274" t="s">
        <v>268</v>
      </c>
      <c r="AW1319" s="274" t="s">
        <v>268</v>
      </c>
      <c r="AX1319" s="274" t="s">
        <v>268</v>
      </c>
      <c r="AY1319" s="274" t="s">
        <v>268</v>
      </c>
      <c r="AZ1319" s="274" t="s">
        <v>268</v>
      </c>
      <c r="BA1319" s="274" t="s">
        <v>268</v>
      </c>
      <c r="BB1319" s="274" t="s">
        <v>268</v>
      </c>
      <c r="BC1319" s="274" t="s">
        <v>268</v>
      </c>
      <c r="BD1319" s="274" t="s">
        <v>268</v>
      </c>
      <c r="BE1319" s="274" t="s">
        <v>268</v>
      </c>
      <c r="BF1319" s="274" t="s">
        <v>268</v>
      </c>
      <c r="BG1319" s="274" t="s">
        <v>268</v>
      </c>
      <c r="BH1319" s="274" t="s">
        <v>268</v>
      </c>
      <c r="BI1319" s="274" t="s">
        <v>268</v>
      </c>
      <c r="BJ1319" s="274" t="s">
        <v>268</v>
      </c>
      <c r="BK1319" s="274" t="s">
        <v>268</v>
      </c>
      <c r="BL1319" s="274" t="s">
        <v>268</v>
      </c>
      <c r="BM1319" s="274" t="s">
        <v>268</v>
      </c>
      <c r="BN1319" s="274" t="s">
        <v>268</v>
      </c>
      <c r="BO1319" s="274" t="s">
        <v>268</v>
      </c>
      <c r="BP1319" s="274" t="s">
        <v>268</v>
      </c>
      <c r="BQ1319" s="274" t="s">
        <v>268</v>
      </c>
      <c r="BR1319" s="274" t="s">
        <v>268</v>
      </c>
      <c r="BS1319" s="274" t="s">
        <v>268</v>
      </c>
      <c r="BT1319" s="274" t="s">
        <v>268</v>
      </c>
      <c r="BU1319" s="274" t="s">
        <v>268</v>
      </c>
      <c r="BV1319" s="274" t="s">
        <v>268</v>
      </c>
      <c r="BW1319" s="274" t="s">
        <v>268</v>
      </c>
      <c r="BX1319" s="274" t="s">
        <v>268</v>
      </c>
      <c r="BY1319" s="295">
        <v>93</v>
      </c>
      <c r="BZ1319" s="295">
        <v>93</v>
      </c>
      <c r="CA1319" s="298" t="s">
        <v>142</v>
      </c>
      <c r="CB1319" s="297">
        <v>122</v>
      </c>
      <c r="CC1319" s="284">
        <f t="shared" si="82"/>
        <v>0</v>
      </c>
      <c r="CD1319" s="295">
        <f t="shared" si="83"/>
        <v>93</v>
      </c>
      <c r="CE1319" s="284">
        <f t="shared" si="84"/>
        <v>0</v>
      </c>
      <c r="CF1319" s="295">
        <f t="shared" si="85"/>
        <v>1</v>
      </c>
      <c r="CG1319" s="274" t="s">
        <v>876</v>
      </c>
      <c r="CH1319" s="274" t="s">
        <v>268</v>
      </c>
      <c r="CI1319" s="274" t="s">
        <v>268</v>
      </c>
      <c r="CJ1319" s="298" t="s">
        <v>271</v>
      </c>
      <c r="CK1319" s="297">
        <v>1</v>
      </c>
      <c r="CL1319" s="274" t="s">
        <v>268</v>
      </c>
      <c r="CM1319" s="274" t="s">
        <v>268</v>
      </c>
      <c r="CN1319" s="274" t="s">
        <v>268</v>
      </c>
      <c r="CO1319" s="274" t="s">
        <v>268</v>
      </c>
      <c r="CP1319" s="274" t="s">
        <v>268</v>
      </c>
      <c r="CQ1319" s="274" t="s">
        <v>268</v>
      </c>
      <c r="CR1319" s="274" t="s">
        <v>877</v>
      </c>
      <c r="CS1319" s="274">
        <v>52.62</v>
      </c>
      <c r="CT1319" s="274" t="s">
        <v>268</v>
      </c>
      <c r="CU1319" s="274">
        <v>52.62</v>
      </c>
      <c r="CV1319" s="274">
        <v>365</v>
      </c>
      <c r="CW1319" s="274" t="s">
        <v>878</v>
      </c>
      <c r="CX1319" s="274" t="s">
        <v>835</v>
      </c>
      <c r="CY1319" s="274" t="s">
        <v>836</v>
      </c>
      <c r="CZ1319" s="274" t="s">
        <v>837</v>
      </c>
      <c r="DA1319" s="274" t="s">
        <v>268</v>
      </c>
      <c r="DB1319" s="274" t="s">
        <v>268</v>
      </c>
      <c r="DC1319" s="274" t="s">
        <v>268</v>
      </c>
      <c r="DD1319" s="274" t="s">
        <v>268</v>
      </c>
      <c r="DE1319" s="274" t="s">
        <v>268</v>
      </c>
      <c r="DF1319" s="274" t="s">
        <v>268</v>
      </c>
      <c r="DG1319" s="299">
        <f>IFERROR(IF(CA1319="D",IF(CK1319="A dispo.",CD1319*VLOOKUP('DATI INPUT'!$F$27,TARIFFE_UD,2,FALSE),CD1319*VLOOKUP(CK1319,TARIFFE_UD,2,FALSE)),CD1319*VLOOKUP(CB1319-100,TARIFFE_UND,2,FALSE)),0)</f>
        <v>57.284412178627235</v>
      </c>
      <c r="DH1319" s="299">
        <f>IFERROR(IF(CA1319="D",IF(CK1319="A dispo.",CF1319*VLOOKUP('DATI INPUT'!$F$27,TARIFFE_UD,3,FALSE),CF1319*VLOOKUP(CK1319,TARIFFE_UD,3,FALSE)),CF1319*VLOOKUP(CB1319-100,TARIFFE_UND,3,FALSE)),0)</f>
        <v>15.164853048114928</v>
      </c>
    </row>
    <row r="1320" spans="1:112" x14ac:dyDescent="0.25">
      <c r="A1320" s="274" t="s">
        <v>9469</v>
      </c>
      <c r="B1320" s="274" t="s">
        <v>9465</v>
      </c>
      <c r="C1320" s="274" t="s">
        <v>1643</v>
      </c>
      <c r="D1320" s="274" t="s">
        <v>9466</v>
      </c>
      <c r="E1320" s="274" t="s">
        <v>268</v>
      </c>
      <c r="F1320" s="274" t="s">
        <v>156</v>
      </c>
      <c r="G1320" s="274" t="s">
        <v>9467</v>
      </c>
      <c r="H1320" s="274" t="s">
        <v>3307</v>
      </c>
      <c r="I1320" s="274" t="s">
        <v>622</v>
      </c>
      <c r="J1320" s="274" t="s">
        <v>156</v>
      </c>
      <c r="K1320" s="274" t="s">
        <v>9468</v>
      </c>
      <c r="L1320" s="274" t="s">
        <v>960</v>
      </c>
      <c r="M1320" s="274" t="s">
        <v>6137</v>
      </c>
      <c r="N1320" s="274" t="s">
        <v>984</v>
      </c>
      <c r="O1320" s="274" t="s">
        <v>873</v>
      </c>
      <c r="P1320" s="274" t="s">
        <v>1310</v>
      </c>
      <c r="Q1320" s="274" t="s">
        <v>341</v>
      </c>
      <c r="R1320" s="274" t="s">
        <v>268</v>
      </c>
      <c r="S1320" s="274" t="s">
        <v>268</v>
      </c>
      <c r="T1320" s="274" t="s">
        <v>268</v>
      </c>
      <c r="U1320" s="274" t="s">
        <v>268</v>
      </c>
      <c r="V1320" s="274" t="s">
        <v>268</v>
      </c>
      <c r="W1320" s="274" t="s">
        <v>6137</v>
      </c>
      <c r="X1320" s="274" t="s">
        <v>1310</v>
      </c>
      <c r="Y1320" s="274" t="s">
        <v>341</v>
      </c>
      <c r="Z1320" s="274" t="s">
        <v>268</v>
      </c>
      <c r="AA1320" s="274" t="s">
        <v>268</v>
      </c>
      <c r="AB1320" s="274" t="s">
        <v>268</v>
      </c>
      <c r="AC1320" s="274" t="s">
        <v>268</v>
      </c>
      <c r="AD1320" s="274" t="s">
        <v>268</v>
      </c>
      <c r="AE1320" s="274" t="s">
        <v>287</v>
      </c>
      <c r="AF1320" s="274" t="s">
        <v>1811</v>
      </c>
      <c r="AG1320" s="274" t="s">
        <v>875</v>
      </c>
      <c r="AH1320" s="274" t="s">
        <v>1812</v>
      </c>
      <c r="AI1320" s="274" t="s">
        <v>766</v>
      </c>
      <c r="AJ1320" s="274" t="s">
        <v>268</v>
      </c>
      <c r="AK1320" s="274" t="s">
        <v>395</v>
      </c>
      <c r="AL1320" s="274" t="s">
        <v>268</v>
      </c>
      <c r="AM1320" s="274" t="s">
        <v>353</v>
      </c>
      <c r="AN1320" s="274" t="s">
        <v>268</v>
      </c>
      <c r="AO1320" s="274" t="s">
        <v>268</v>
      </c>
      <c r="AP1320" s="274" t="s">
        <v>268</v>
      </c>
      <c r="AQ1320" s="274" t="s">
        <v>268</v>
      </c>
      <c r="AR1320" s="274" t="s">
        <v>268</v>
      </c>
      <c r="AS1320" s="274" t="s">
        <v>268</v>
      </c>
      <c r="AT1320" s="274" t="s">
        <v>268</v>
      </c>
      <c r="AU1320" s="274" t="s">
        <v>268</v>
      </c>
      <c r="AV1320" s="274" t="s">
        <v>268</v>
      </c>
      <c r="AW1320" s="274" t="s">
        <v>268</v>
      </c>
      <c r="AX1320" s="274" t="s">
        <v>268</v>
      </c>
      <c r="AY1320" s="274" t="s">
        <v>268</v>
      </c>
      <c r="AZ1320" s="274" t="s">
        <v>268</v>
      </c>
      <c r="BA1320" s="274" t="s">
        <v>268</v>
      </c>
      <c r="BB1320" s="274" t="s">
        <v>268</v>
      </c>
      <c r="BC1320" s="274" t="s">
        <v>268</v>
      </c>
      <c r="BD1320" s="274" t="s">
        <v>268</v>
      </c>
      <c r="BE1320" s="274" t="s">
        <v>268</v>
      </c>
      <c r="BF1320" s="274" t="s">
        <v>268</v>
      </c>
      <c r="BG1320" s="274" t="s">
        <v>268</v>
      </c>
      <c r="BH1320" s="274" t="s">
        <v>268</v>
      </c>
      <c r="BI1320" s="274" t="s">
        <v>268</v>
      </c>
      <c r="BJ1320" s="274" t="s">
        <v>268</v>
      </c>
      <c r="BK1320" s="274" t="s">
        <v>268</v>
      </c>
      <c r="BL1320" s="274" t="s">
        <v>268</v>
      </c>
      <c r="BM1320" s="274" t="s">
        <v>268</v>
      </c>
      <c r="BN1320" s="274" t="s">
        <v>268</v>
      </c>
      <c r="BO1320" s="274" t="s">
        <v>268</v>
      </c>
      <c r="BP1320" s="274" t="s">
        <v>268</v>
      </c>
      <c r="BQ1320" s="274" t="s">
        <v>268</v>
      </c>
      <c r="BR1320" s="274" t="s">
        <v>268</v>
      </c>
      <c r="BS1320" s="274" t="s">
        <v>268</v>
      </c>
      <c r="BT1320" s="274" t="s">
        <v>268</v>
      </c>
      <c r="BU1320" s="274" t="s">
        <v>268</v>
      </c>
      <c r="BV1320" s="274" t="s">
        <v>268</v>
      </c>
      <c r="BW1320" s="274" t="s">
        <v>268</v>
      </c>
      <c r="BX1320" s="274" t="s">
        <v>268</v>
      </c>
      <c r="BY1320" s="295">
        <v>36</v>
      </c>
      <c r="BZ1320" s="295">
        <v>36</v>
      </c>
      <c r="CA1320" s="298" t="s">
        <v>142</v>
      </c>
      <c r="CB1320" s="297">
        <v>123</v>
      </c>
      <c r="CC1320" s="284">
        <f t="shared" si="82"/>
        <v>0</v>
      </c>
      <c r="CD1320" s="295">
        <f t="shared" si="83"/>
        <v>36</v>
      </c>
      <c r="CE1320" s="284">
        <f t="shared" si="84"/>
        <v>1</v>
      </c>
      <c r="CF1320" s="295">
        <f t="shared" si="85"/>
        <v>0</v>
      </c>
      <c r="CG1320" s="274" t="s">
        <v>1817</v>
      </c>
      <c r="CH1320" s="274" t="s">
        <v>268</v>
      </c>
      <c r="CI1320" s="274" t="s">
        <v>268</v>
      </c>
      <c r="CJ1320" s="298" t="s">
        <v>271</v>
      </c>
      <c r="CK1320" s="297">
        <v>1</v>
      </c>
      <c r="CL1320" s="274" t="s">
        <v>268</v>
      </c>
      <c r="CM1320" s="274" t="s">
        <v>268</v>
      </c>
      <c r="CN1320" s="274" t="s">
        <v>268</v>
      </c>
      <c r="CO1320" s="274" t="s">
        <v>268</v>
      </c>
      <c r="CP1320" s="274" t="s">
        <v>268</v>
      </c>
      <c r="CQ1320" s="274" t="s">
        <v>268</v>
      </c>
      <c r="CR1320" s="274" t="s">
        <v>877</v>
      </c>
      <c r="CS1320" s="274">
        <v>13.68</v>
      </c>
      <c r="CT1320" s="274" t="s">
        <v>268</v>
      </c>
      <c r="CU1320" s="274">
        <v>13.68</v>
      </c>
      <c r="CV1320" s="274">
        <v>365</v>
      </c>
      <c r="CW1320" s="274" t="s">
        <v>878</v>
      </c>
      <c r="CX1320" s="274" t="s">
        <v>835</v>
      </c>
      <c r="CY1320" s="274" t="s">
        <v>836</v>
      </c>
      <c r="CZ1320" s="274" t="s">
        <v>837</v>
      </c>
      <c r="DA1320" s="274" t="s">
        <v>268</v>
      </c>
      <c r="DB1320" s="274" t="s">
        <v>268</v>
      </c>
      <c r="DC1320" s="274" t="s">
        <v>268</v>
      </c>
      <c r="DD1320" s="274" t="s">
        <v>268</v>
      </c>
      <c r="DE1320" s="274" t="s">
        <v>268</v>
      </c>
      <c r="DF1320" s="274" t="s">
        <v>268</v>
      </c>
      <c r="DG1320" s="299">
        <f>IFERROR(IF(CA1320="D",IF(CK1320="A dispo.",CD1320*VLOOKUP('DATI INPUT'!$F$27,TARIFFE_UD,2,FALSE),CD1320*VLOOKUP(CK1320,TARIFFE_UD,2,FALSE)),CD1320*VLOOKUP(CB1320-100,TARIFFE_UND,2,FALSE)),0)</f>
        <v>22.174611165920219</v>
      </c>
      <c r="DH1320" s="299">
        <f>IFERROR(IF(CA1320="D",IF(CK1320="A dispo.",CF1320*VLOOKUP('DATI INPUT'!$F$27,TARIFFE_UD,3,FALSE),CF1320*VLOOKUP(CK1320,TARIFFE_UD,3,FALSE)),CF1320*VLOOKUP(CB1320-100,TARIFFE_UND,3,FALSE)),0)</f>
        <v>0</v>
      </c>
    </row>
    <row r="1321" spans="1:112" x14ac:dyDescent="0.25">
      <c r="A1321" s="274" t="s">
        <v>9470</v>
      </c>
      <c r="B1321" s="274" t="s">
        <v>9471</v>
      </c>
      <c r="C1321" s="274" t="s">
        <v>9472</v>
      </c>
      <c r="D1321" s="274" t="s">
        <v>9473</v>
      </c>
      <c r="E1321" s="274" t="s">
        <v>268</v>
      </c>
      <c r="F1321" s="274" t="s">
        <v>156</v>
      </c>
      <c r="G1321" s="274" t="s">
        <v>9474</v>
      </c>
      <c r="H1321" s="274" t="s">
        <v>1370</v>
      </c>
      <c r="I1321" s="274" t="s">
        <v>9475</v>
      </c>
      <c r="J1321" s="274" t="s">
        <v>156</v>
      </c>
      <c r="K1321" s="274" t="s">
        <v>9476</v>
      </c>
      <c r="L1321" s="274" t="s">
        <v>879</v>
      </c>
      <c r="M1321" s="274" t="s">
        <v>9477</v>
      </c>
      <c r="N1321" s="274" t="s">
        <v>984</v>
      </c>
      <c r="O1321" s="274" t="s">
        <v>873</v>
      </c>
      <c r="P1321" s="274" t="s">
        <v>148</v>
      </c>
      <c r="Q1321" s="274" t="s">
        <v>304</v>
      </c>
      <c r="R1321" s="274" t="s">
        <v>268</v>
      </c>
      <c r="S1321" s="274" t="s">
        <v>268</v>
      </c>
      <c r="T1321" s="274" t="s">
        <v>268</v>
      </c>
      <c r="U1321" s="274" t="s">
        <v>268</v>
      </c>
      <c r="V1321" s="274" t="s">
        <v>268</v>
      </c>
      <c r="W1321" s="274" t="s">
        <v>9477</v>
      </c>
      <c r="X1321" s="274" t="s">
        <v>148</v>
      </c>
      <c r="Y1321" s="274" t="s">
        <v>304</v>
      </c>
      <c r="Z1321" s="274" t="s">
        <v>268</v>
      </c>
      <c r="AA1321" s="274" t="s">
        <v>268</v>
      </c>
      <c r="AB1321" s="274" t="s">
        <v>268</v>
      </c>
      <c r="AC1321" s="274" t="s">
        <v>268</v>
      </c>
      <c r="AD1321" s="274" t="s">
        <v>268</v>
      </c>
      <c r="AE1321" s="274" t="s">
        <v>287</v>
      </c>
      <c r="AF1321" s="274" t="s">
        <v>1811</v>
      </c>
      <c r="AG1321" s="274" t="s">
        <v>875</v>
      </c>
      <c r="AH1321" s="274" t="s">
        <v>2154</v>
      </c>
      <c r="AI1321" s="274" t="s">
        <v>740</v>
      </c>
      <c r="AJ1321" s="274" t="s">
        <v>268</v>
      </c>
      <c r="AK1321" s="274" t="s">
        <v>381</v>
      </c>
      <c r="AL1321" s="274" t="s">
        <v>268</v>
      </c>
      <c r="AM1321" s="274" t="s">
        <v>355</v>
      </c>
      <c r="AN1321" s="274" t="s">
        <v>268</v>
      </c>
      <c r="AO1321" s="274" t="s">
        <v>268</v>
      </c>
      <c r="AP1321" s="274" t="s">
        <v>268</v>
      </c>
      <c r="AQ1321" s="274" t="s">
        <v>268</v>
      </c>
      <c r="AR1321" s="274" t="s">
        <v>268</v>
      </c>
      <c r="AS1321" s="274" t="s">
        <v>268</v>
      </c>
      <c r="AT1321" s="274" t="s">
        <v>268</v>
      </c>
      <c r="AU1321" s="274" t="s">
        <v>268</v>
      </c>
      <c r="AV1321" s="274" t="s">
        <v>268</v>
      </c>
      <c r="AW1321" s="274" t="s">
        <v>268</v>
      </c>
      <c r="AX1321" s="274" t="s">
        <v>268</v>
      </c>
      <c r="AY1321" s="274" t="s">
        <v>268</v>
      </c>
      <c r="AZ1321" s="274" t="s">
        <v>268</v>
      </c>
      <c r="BA1321" s="274" t="s">
        <v>268</v>
      </c>
      <c r="BB1321" s="274" t="s">
        <v>268</v>
      </c>
      <c r="BC1321" s="274" t="s">
        <v>268</v>
      </c>
      <c r="BD1321" s="274" t="s">
        <v>268</v>
      </c>
      <c r="BE1321" s="274" t="s">
        <v>268</v>
      </c>
      <c r="BF1321" s="274" t="s">
        <v>268</v>
      </c>
      <c r="BG1321" s="274" t="s">
        <v>268</v>
      </c>
      <c r="BH1321" s="274" t="s">
        <v>268</v>
      </c>
      <c r="BI1321" s="274" t="s">
        <v>268</v>
      </c>
      <c r="BJ1321" s="274" t="s">
        <v>268</v>
      </c>
      <c r="BK1321" s="274" t="s">
        <v>268</v>
      </c>
      <c r="BL1321" s="274" t="s">
        <v>268</v>
      </c>
      <c r="BM1321" s="274" t="s">
        <v>268</v>
      </c>
      <c r="BN1321" s="274" t="s">
        <v>268</v>
      </c>
      <c r="BO1321" s="274" t="s">
        <v>268</v>
      </c>
      <c r="BP1321" s="274" t="s">
        <v>268</v>
      </c>
      <c r="BQ1321" s="274" t="s">
        <v>268</v>
      </c>
      <c r="BR1321" s="274" t="s">
        <v>268</v>
      </c>
      <c r="BS1321" s="274" t="s">
        <v>268</v>
      </c>
      <c r="BT1321" s="274" t="s">
        <v>268</v>
      </c>
      <c r="BU1321" s="274" t="s">
        <v>268</v>
      </c>
      <c r="BV1321" s="274" t="s">
        <v>268</v>
      </c>
      <c r="BW1321" s="274" t="s">
        <v>268</v>
      </c>
      <c r="BX1321" s="274" t="s">
        <v>268</v>
      </c>
      <c r="BY1321" s="295">
        <v>130</v>
      </c>
      <c r="BZ1321" s="295">
        <v>130</v>
      </c>
      <c r="CA1321" s="298" t="s">
        <v>142</v>
      </c>
      <c r="CB1321" s="297">
        <v>122</v>
      </c>
      <c r="CC1321" s="284">
        <f t="shared" si="82"/>
        <v>0</v>
      </c>
      <c r="CD1321" s="295">
        <f t="shared" si="83"/>
        <v>130</v>
      </c>
      <c r="CE1321" s="284">
        <f t="shared" si="84"/>
        <v>0</v>
      </c>
      <c r="CF1321" s="295">
        <f t="shared" si="85"/>
        <v>1</v>
      </c>
      <c r="CG1321" s="274" t="s">
        <v>876</v>
      </c>
      <c r="CH1321" s="274" t="s">
        <v>268</v>
      </c>
      <c r="CI1321" s="274" t="s">
        <v>268</v>
      </c>
      <c r="CJ1321" s="298" t="s">
        <v>275</v>
      </c>
      <c r="CK1321" s="297">
        <v>3</v>
      </c>
      <c r="CL1321" s="274" t="s">
        <v>268</v>
      </c>
      <c r="CM1321" s="274" t="s">
        <v>268</v>
      </c>
      <c r="CN1321" s="274" t="s">
        <v>268</v>
      </c>
      <c r="CO1321" s="274" t="s">
        <v>268</v>
      </c>
      <c r="CP1321" s="274" t="s">
        <v>268</v>
      </c>
      <c r="CQ1321" s="274" t="s">
        <v>268</v>
      </c>
      <c r="CR1321" s="274" t="s">
        <v>877</v>
      </c>
      <c r="CS1321" s="274">
        <v>132.58000000000001</v>
      </c>
      <c r="CT1321" s="274" t="s">
        <v>268</v>
      </c>
      <c r="CU1321" s="274">
        <v>132.58000000000001</v>
      </c>
      <c r="CV1321" s="274">
        <v>365</v>
      </c>
      <c r="CW1321" s="274" t="s">
        <v>878</v>
      </c>
      <c r="CX1321" s="274" t="s">
        <v>835</v>
      </c>
      <c r="CY1321" s="274" t="s">
        <v>836</v>
      </c>
      <c r="CZ1321" s="274" t="s">
        <v>837</v>
      </c>
      <c r="DA1321" s="274" t="s">
        <v>268</v>
      </c>
      <c r="DB1321" s="274" t="s">
        <v>268</v>
      </c>
      <c r="DC1321" s="274" t="s">
        <v>268</v>
      </c>
      <c r="DD1321" s="274" t="s">
        <v>268</v>
      </c>
      <c r="DE1321" s="274" t="s">
        <v>268</v>
      </c>
      <c r="DF1321" s="274" t="s">
        <v>268</v>
      </c>
      <c r="DG1321" s="299">
        <f>IFERROR(IF(CA1321="D",IF(CK1321="A dispo.",CD1321*VLOOKUP('DATI INPUT'!$F$27,TARIFFE_UD,2,FALSE),CD1321*VLOOKUP(CK1321,TARIFFE_UD,2,FALSE)),CD1321*VLOOKUP(CB1321-100,TARIFFE_UND,2,FALSE)),0)</f>
        <v>102.95355184177244</v>
      </c>
      <c r="DH1321" s="299">
        <f>IFERROR(IF(CA1321="D",IF(CK1321="A dispo.",CF1321*VLOOKUP('DATI INPUT'!$F$27,TARIFFE_UD,3,FALSE),CF1321*VLOOKUP(CK1321,TARIFFE_UD,3,FALSE)),CF1321*VLOOKUP(CB1321-100,TARIFFE_UND,3,FALSE)),0)</f>
        <v>60.367780403072892</v>
      </c>
    </row>
    <row r="1322" spans="1:112" x14ac:dyDescent="0.25">
      <c r="A1322" s="274" t="s">
        <v>9478</v>
      </c>
      <c r="B1322" s="274" t="s">
        <v>9479</v>
      </c>
      <c r="C1322" s="274" t="s">
        <v>9480</v>
      </c>
      <c r="D1322" s="274" t="s">
        <v>9481</v>
      </c>
      <c r="E1322" s="274" t="s">
        <v>268</v>
      </c>
      <c r="F1322" s="274" t="s">
        <v>156</v>
      </c>
      <c r="G1322" s="274" t="s">
        <v>9482</v>
      </c>
      <c r="H1322" s="274" t="s">
        <v>3307</v>
      </c>
      <c r="I1322" s="274" t="s">
        <v>359</v>
      </c>
      <c r="J1322" s="274" t="s">
        <v>156</v>
      </c>
      <c r="K1322" s="274" t="s">
        <v>9483</v>
      </c>
      <c r="L1322" s="274" t="s">
        <v>960</v>
      </c>
      <c r="M1322" s="274" t="s">
        <v>9484</v>
      </c>
      <c r="N1322" s="274" t="s">
        <v>984</v>
      </c>
      <c r="O1322" s="274" t="s">
        <v>873</v>
      </c>
      <c r="P1322" s="274" t="s">
        <v>3488</v>
      </c>
      <c r="Q1322" s="274" t="s">
        <v>280</v>
      </c>
      <c r="R1322" s="274" t="s">
        <v>268</v>
      </c>
      <c r="S1322" s="274" t="s">
        <v>268</v>
      </c>
      <c r="T1322" s="274" t="s">
        <v>268</v>
      </c>
      <c r="U1322" s="274" t="s">
        <v>268</v>
      </c>
      <c r="V1322" s="274" t="s">
        <v>268</v>
      </c>
      <c r="W1322" s="274" t="s">
        <v>9484</v>
      </c>
      <c r="X1322" s="274" t="s">
        <v>3488</v>
      </c>
      <c r="Y1322" s="274" t="s">
        <v>280</v>
      </c>
      <c r="Z1322" s="274" t="s">
        <v>268</v>
      </c>
      <c r="AA1322" s="274" t="s">
        <v>268</v>
      </c>
      <c r="AB1322" s="274" t="s">
        <v>268</v>
      </c>
      <c r="AC1322" s="274" t="s">
        <v>268</v>
      </c>
      <c r="AD1322" s="274" t="s">
        <v>268</v>
      </c>
      <c r="AE1322" s="274" t="s">
        <v>287</v>
      </c>
      <c r="AF1322" s="274" t="s">
        <v>1811</v>
      </c>
      <c r="AG1322" s="274" t="s">
        <v>875</v>
      </c>
      <c r="AH1322" s="274" t="s">
        <v>1831</v>
      </c>
      <c r="AI1322" s="274" t="s">
        <v>9485</v>
      </c>
      <c r="AJ1322" s="274" t="s">
        <v>268</v>
      </c>
      <c r="AK1322" s="274" t="s">
        <v>377</v>
      </c>
      <c r="AL1322" s="274" t="s">
        <v>268</v>
      </c>
      <c r="AM1322" s="274" t="s">
        <v>355</v>
      </c>
      <c r="AN1322" s="274" t="s">
        <v>268</v>
      </c>
      <c r="AO1322" s="274" t="s">
        <v>268</v>
      </c>
      <c r="AP1322" s="274" t="s">
        <v>268</v>
      </c>
      <c r="AQ1322" s="274" t="s">
        <v>268</v>
      </c>
      <c r="AR1322" s="274" t="s">
        <v>268</v>
      </c>
      <c r="AS1322" s="274" t="s">
        <v>268</v>
      </c>
      <c r="AT1322" s="274" t="s">
        <v>268</v>
      </c>
      <c r="AU1322" s="274" t="s">
        <v>268</v>
      </c>
      <c r="AV1322" s="274" t="s">
        <v>268</v>
      </c>
      <c r="AW1322" s="274" t="s">
        <v>268</v>
      </c>
      <c r="AX1322" s="274" t="s">
        <v>268</v>
      </c>
      <c r="AY1322" s="274" t="s">
        <v>268</v>
      </c>
      <c r="AZ1322" s="274" t="s">
        <v>268</v>
      </c>
      <c r="BA1322" s="274" t="s">
        <v>268</v>
      </c>
      <c r="BB1322" s="274" t="s">
        <v>268</v>
      </c>
      <c r="BC1322" s="274" t="s">
        <v>268</v>
      </c>
      <c r="BD1322" s="274" t="s">
        <v>268</v>
      </c>
      <c r="BE1322" s="274" t="s">
        <v>268</v>
      </c>
      <c r="BF1322" s="274" t="s">
        <v>268</v>
      </c>
      <c r="BG1322" s="274" t="s">
        <v>268</v>
      </c>
      <c r="BH1322" s="274" t="s">
        <v>268</v>
      </c>
      <c r="BI1322" s="274" t="s">
        <v>268</v>
      </c>
      <c r="BJ1322" s="274" t="s">
        <v>268</v>
      </c>
      <c r="BK1322" s="274" t="s">
        <v>268</v>
      </c>
      <c r="BL1322" s="274" t="s">
        <v>268</v>
      </c>
      <c r="BM1322" s="274" t="s">
        <v>268</v>
      </c>
      <c r="BN1322" s="274" t="s">
        <v>268</v>
      </c>
      <c r="BO1322" s="274" t="s">
        <v>268</v>
      </c>
      <c r="BP1322" s="274" t="s">
        <v>268</v>
      </c>
      <c r="BQ1322" s="274" t="s">
        <v>268</v>
      </c>
      <c r="BR1322" s="274" t="s">
        <v>268</v>
      </c>
      <c r="BS1322" s="274" t="s">
        <v>268</v>
      </c>
      <c r="BT1322" s="274" t="s">
        <v>268</v>
      </c>
      <c r="BU1322" s="274" t="s">
        <v>268</v>
      </c>
      <c r="BV1322" s="274" t="s">
        <v>268</v>
      </c>
      <c r="BW1322" s="274" t="s">
        <v>268</v>
      </c>
      <c r="BX1322" s="274" t="s">
        <v>268</v>
      </c>
      <c r="BY1322" s="295">
        <v>80</v>
      </c>
      <c r="BZ1322" s="295">
        <v>80</v>
      </c>
      <c r="CA1322" s="298" t="s">
        <v>142</v>
      </c>
      <c r="CB1322" s="297">
        <v>122</v>
      </c>
      <c r="CC1322" s="284">
        <f t="shared" si="82"/>
        <v>0</v>
      </c>
      <c r="CD1322" s="295">
        <f t="shared" si="83"/>
        <v>80</v>
      </c>
      <c r="CE1322" s="284">
        <f t="shared" si="84"/>
        <v>0</v>
      </c>
      <c r="CF1322" s="295">
        <f t="shared" si="85"/>
        <v>1</v>
      </c>
      <c r="CG1322" s="274" t="s">
        <v>876</v>
      </c>
      <c r="CH1322" s="274" t="s">
        <v>268</v>
      </c>
      <c r="CI1322" s="274" t="s">
        <v>268</v>
      </c>
      <c r="CJ1322" s="298" t="s">
        <v>271</v>
      </c>
      <c r="CK1322" s="297">
        <v>1</v>
      </c>
      <c r="CL1322" s="274" t="s">
        <v>268</v>
      </c>
      <c r="CM1322" s="274" t="s">
        <v>268</v>
      </c>
      <c r="CN1322" s="274" t="s">
        <v>268</v>
      </c>
      <c r="CO1322" s="274" t="s">
        <v>268</v>
      </c>
      <c r="CP1322" s="274" t="s">
        <v>268</v>
      </c>
      <c r="CQ1322" s="274" t="s">
        <v>268</v>
      </c>
      <c r="CR1322" s="274" t="s">
        <v>877</v>
      </c>
      <c r="CS1322" s="274">
        <v>47.68</v>
      </c>
      <c r="CT1322" s="274" t="s">
        <v>268</v>
      </c>
      <c r="CU1322" s="274">
        <v>47.68</v>
      </c>
      <c r="CV1322" s="274">
        <v>365</v>
      </c>
      <c r="CW1322" s="274" t="s">
        <v>878</v>
      </c>
      <c r="CX1322" s="274" t="s">
        <v>835</v>
      </c>
      <c r="CY1322" s="274" t="s">
        <v>836</v>
      </c>
      <c r="CZ1322" s="274" t="s">
        <v>837</v>
      </c>
      <c r="DA1322" s="274" t="s">
        <v>268</v>
      </c>
      <c r="DB1322" s="274" t="s">
        <v>268</v>
      </c>
      <c r="DC1322" s="274" t="s">
        <v>268</v>
      </c>
      <c r="DD1322" s="274" t="s">
        <v>268</v>
      </c>
      <c r="DE1322" s="274" t="s">
        <v>268</v>
      </c>
      <c r="DF1322" s="274" t="s">
        <v>268</v>
      </c>
      <c r="DG1322" s="299">
        <f>IFERROR(IF(CA1322="D",IF(CK1322="A dispo.",CD1322*VLOOKUP('DATI INPUT'!$F$27,TARIFFE_UD,2,FALSE),CD1322*VLOOKUP(CK1322,TARIFFE_UD,2,FALSE)),CD1322*VLOOKUP(CB1322-100,TARIFFE_UND,2,FALSE)),0)</f>
        <v>49.276913702044929</v>
      </c>
      <c r="DH1322" s="299">
        <f>IFERROR(IF(CA1322="D",IF(CK1322="A dispo.",CF1322*VLOOKUP('DATI INPUT'!$F$27,TARIFFE_UD,3,FALSE),CF1322*VLOOKUP(CK1322,TARIFFE_UD,3,FALSE)),CF1322*VLOOKUP(CB1322-100,TARIFFE_UND,3,FALSE)),0)</f>
        <v>15.164853048114928</v>
      </c>
    </row>
    <row r="1323" spans="1:112" x14ac:dyDescent="0.25">
      <c r="A1323" s="274" t="s">
        <v>9486</v>
      </c>
      <c r="B1323" s="274" t="s">
        <v>9479</v>
      </c>
      <c r="C1323" s="274" t="s">
        <v>1644</v>
      </c>
      <c r="D1323" s="274" t="s">
        <v>9481</v>
      </c>
      <c r="E1323" s="274" t="s">
        <v>268</v>
      </c>
      <c r="F1323" s="274" t="s">
        <v>156</v>
      </c>
      <c r="G1323" s="274" t="s">
        <v>9482</v>
      </c>
      <c r="H1323" s="274" t="s">
        <v>3307</v>
      </c>
      <c r="I1323" s="274" t="s">
        <v>359</v>
      </c>
      <c r="J1323" s="274" t="s">
        <v>156</v>
      </c>
      <c r="K1323" s="274" t="s">
        <v>9483</v>
      </c>
      <c r="L1323" s="274" t="s">
        <v>960</v>
      </c>
      <c r="M1323" s="274" t="s">
        <v>9484</v>
      </c>
      <c r="N1323" s="274" t="s">
        <v>984</v>
      </c>
      <c r="O1323" s="274" t="s">
        <v>873</v>
      </c>
      <c r="P1323" s="274" t="s">
        <v>3488</v>
      </c>
      <c r="Q1323" s="274" t="s">
        <v>280</v>
      </c>
      <c r="R1323" s="274" t="s">
        <v>268</v>
      </c>
      <c r="S1323" s="274" t="s">
        <v>268</v>
      </c>
      <c r="T1323" s="274" t="s">
        <v>268</v>
      </c>
      <c r="U1323" s="274" t="s">
        <v>268</v>
      </c>
      <c r="V1323" s="274" t="s">
        <v>268</v>
      </c>
      <c r="W1323" s="274" t="s">
        <v>9484</v>
      </c>
      <c r="X1323" s="274" t="s">
        <v>3488</v>
      </c>
      <c r="Y1323" s="274" t="s">
        <v>280</v>
      </c>
      <c r="Z1323" s="274" t="s">
        <v>268</v>
      </c>
      <c r="AA1323" s="274" t="s">
        <v>268</v>
      </c>
      <c r="AB1323" s="274" t="s">
        <v>268</v>
      </c>
      <c r="AC1323" s="274" t="s">
        <v>268</v>
      </c>
      <c r="AD1323" s="274" t="s">
        <v>268</v>
      </c>
      <c r="AE1323" s="274" t="s">
        <v>287</v>
      </c>
      <c r="AF1323" s="274" t="s">
        <v>1811</v>
      </c>
      <c r="AG1323" s="274" t="s">
        <v>875</v>
      </c>
      <c r="AH1323" s="274" t="s">
        <v>1831</v>
      </c>
      <c r="AI1323" s="274" t="s">
        <v>9485</v>
      </c>
      <c r="AJ1323" s="274" t="s">
        <v>268</v>
      </c>
      <c r="AK1323" s="274" t="s">
        <v>377</v>
      </c>
      <c r="AL1323" s="274" t="s">
        <v>268</v>
      </c>
      <c r="AM1323" s="274" t="s">
        <v>355</v>
      </c>
      <c r="AN1323" s="274" t="s">
        <v>268</v>
      </c>
      <c r="AO1323" s="274" t="s">
        <v>268</v>
      </c>
      <c r="AP1323" s="274" t="s">
        <v>268</v>
      </c>
      <c r="AQ1323" s="274" t="s">
        <v>268</v>
      </c>
      <c r="AR1323" s="274" t="s">
        <v>268</v>
      </c>
      <c r="AS1323" s="274" t="s">
        <v>268</v>
      </c>
      <c r="AT1323" s="274" t="s">
        <v>268</v>
      </c>
      <c r="AU1323" s="274" t="s">
        <v>268</v>
      </c>
      <c r="AV1323" s="274" t="s">
        <v>268</v>
      </c>
      <c r="AW1323" s="274" t="s">
        <v>268</v>
      </c>
      <c r="AX1323" s="274" t="s">
        <v>268</v>
      </c>
      <c r="AY1323" s="274" t="s">
        <v>268</v>
      </c>
      <c r="AZ1323" s="274" t="s">
        <v>268</v>
      </c>
      <c r="BA1323" s="274" t="s">
        <v>268</v>
      </c>
      <c r="BB1323" s="274" t="s">
        <v>268</v>
      </c>
      <c r="BC1323" s="274" t="s">
        <v>268</v>
      </c>
      <c r="BD1323" s="274" t="s">
        <v>268</v>
      </c>
      <c r="BE1323" s="274" t="s">
        <v>268</v>
      </c>
      <c r="BF1323" s="274" t="s">
        <v>268</v>
      </c>
      <c r="BG1323" s="274" t="s">
        <v>268</v>
      </c>
      <c r="BH1323" s="274" t="s">
        <v>268</v>
      </c>
      <c r="BI1323" s="274" t="s">
        <v>268</v>
      </c>
      <c r="BJ1323" s="274" t="s">
        <v>268</v>
      </c>
      <c r="BK1323" s="274" t="s">
        <v>268</v>
      </c>
      <c r="BL1323" s="274" t="s">
        <v>268</v>
      </c>
      <c r="BM1323" s="274" t="s">
        <v>268</v>
      </c>
      <c r="BN1323" s="274" t="s">
        <v>268</v>
      </c>
      <c r="BO1323" s="274" t="s">
        <v>268</v>
      </c>
      <c r="BP1323" s="274" t="s">
        <v>268</v>
      </c>
      <c r="BQ1323" s="274" t="s">
        <v>268</v>
      </c>
      <c r="BR1323" s="274" t="s">
        <v>268</v>
      </c>
      <c r="BS1323" s="274" t="s">
        <v>268</v>
      </c>
      <c r="BT1323" s="274" t="s">
        <v>268</v>
      </c>
      <c r="BU1323" s="274" t="s">
        <v>268</v>
      </c>
      <c r="BV1323" s="274" t="s">
        <v>268</v>
      </c>
      <c r="BW1323" s="274" t="s">
        <v>268</v>
      </c>
      <c r="BX1323" s="274" t="s">
        <v>268</v>
      </c>
      <c r="BY1323" s="295">
        <v>30</v>
      </c>
      <c r="BZ1323" s="295">
        <v>30</v>
      </c>
      <c r="CA1323" s="298" t="s">
        <v>142</v>
      </c>
      <c r="CB1323" s="297">
        <v>122</v>
      </c>
      <c r="CC1323" s="284">
        <f t="shared" si="82"/>
        <v>0</v>
      </c>
      <c r="CD1323" s="295">
        <f t="shared" si="83"/>
        <v>30</v>
      </c>
      <c r="CE1323" s="284">
        <f t="shared" si="84"/>
        <v>0</v>
      </c>
      <c r="CF1323" s="295">
        <f t="shared" si="85"/>
        <v>1</v>
      </c>
      <c r="CG1323" s="274" t="s">
        <v>876</v>
      </c>
      <c r="CH1323" s="274" t="s">
        <v>268</v>
      </c>
      <c r="CI1323" s="274" t="s">
        <v>268</v>
      </c>
      <c r="CJ1323" s="298" t="s">
        <v>271</v>
      </c>
      <c r="CK1323" s="297">
        <v>1</v>
      </c>
      <c r="CL1323" s="274" t="s">
        <v>268</v>
      </c>
      <c r="CM1323" s="274" t="s">
        <v>268</v>
      </c>
      <c r="CN1323" s="274" t="s">
        <v>268</v>
      </c>
      <c r="CO1323" s="274" t="s">
        <v>268</v>
      </c>
      <c r="CP1323" s="274" t="s">
        <v>268</v>
      </c>
      <c r="CQ1323" s="274" t="s">
        <v>268</v>
      </c>
      <c r="CR1323" s="274" t="s">
        <v>877</v>
      </c>
      <c r="CS1323" s="274">
        <v>28.68</v>
      </c>
      <c r="CT1323" s="274" t="s">
        <v>268</v>
      </c>
      <c r="CU1323" s="274">
        <v>28.68</v>
      </c>
      <c r="CV1323" s="274">
        <v>365</v>
      </c>
      <c r="CW1323" s="274" t="s">
        <v>878</v>
      </c>
      <c r="CX1323" s="274" t="s">
        <v>835</v>
      </c>
      <c r="CY1323" s="274" t="s">
        <v>836</v>
      </c>
      <c r="CZ1323" s="274" t="s">
        <v>837</v>
      </c>
      <c r="DA1323" s="274" t="s">
        <v>268</v>
      </c>
      <c r="DB1323" s="274" t="s">
        <v>268</v>
      </c>
      <c r="DC1323" s="274" t="s">
        <v>268</v>
      </c>
      <c r="DD1323" s="274" t="s">
        <v>268</v>
      </c>
      <c r="DE1323" s="274" t="s">
        <v>268</v>
      </c>
      <c r="DF1323" s="274" t="s">
        <v>268</v>
      </c>
      <c r="DG1323" s="299">
        <f>IFERROR(IF(CA1323="D",IF(CK1323="A dispo.",CD1323*VLOOKUP('DATI INPUT'!$F$27,TARIFFE_UD,2,FALSE),CD1323*VLOOKUP(CK1323,TARIFFE_UD,2,FALSE)),CD1323*VLOOKUP(CB1323-100,TARIFFE_UND,2,FALSE)),0)</f>
        <v>18.478842638266848</v>
      </c>
      <c r="DH1323" s="299">
        <f>IFERROR(IF(CA1323="D",IF(CK1323="A dispo.",CF1323*VLOOKUP('DATI INPUT'!$F$27,TARIFFE_UD,3,FALSE),CF1323*VLOOKUP(CK1323,TARIFFE_UD,3,FALSE)),CF1323*VLOOKUP(CB1323-100,TARIFFE_UND,3,FALSE)),0)</f>
        <v>15.164853048114928</v>
      </c>
    </row>
    <row r="1324" spans="1:112" x14ac:dyDescent="0.25">
      <c r="A1324" s="274" t="s">
        <v>9487</v>
      </c>
      <c r="B1324" s="274" t="s">
        <v>9479</v>
      </c>
      <c r="C1324" s="274" t="s">
        <v>9488</v>
      </c>
      <c r="D1324" s="274" t="s">
        <v>9481</v>
      </c>
      <c r="E1324" s="274" t="s">
        <v>268</v>
      </c>
      <c r="F1324" s="274" t="s">
        <v>156</v>
      </c>
      <c r="G1324" s="274" t="s">
        <v>9482</v>
      </c>
      <c r="H1324" s="274" t="s">
        <v>3307</v>
      </c>
      <c r="I1324" s="274" t="s">
        <v>359</v>
      </c>
      <c r="J1324" s="274" t="s">
        <v>156</v>
      </c>
      <c r="K1324" s="274" t="s">
        <v>9483</v>
      </c>
      <c r="L1324" s="274" t="s">
        <v>960</v>
      </c>
      <c r="M1324" s="274" t="s">
        <v>9484</v>
      </c>
      <c r="N1324" s="274" t="s">
        <v>984</v>
      </c>
      <c r="O1324" s="274" t="s">
        <v>873</v>
      </c>
      <c r="P1324" s="274" t="s">
        <v>3488</v>
      </c>
      <c r="Q1324" s="274" t="s">
        <v>280</v>
      </c>
      <c r="R1324" s="274" t="s">
        <v>268</v>
      </c>
      <c r="S1324" s="274" t="s">
        <v>268</v>
      </c>
      <c r="T1324" s="274" t="s">
        <v>268</v>
      </c>
      <c r="U1324" s="274" t="s">
        <v>268</v>
      </c>
      <c r="V1324" s="274" t="s">
        <v>268</v>
      </c>
      <c r="W1324" s="274" t="s">
        <v>9484</v>
      </c>
      <c r="X1324" s="274" t="s">
        <v>3488</v>
      </c>
      <c r="Y1324" s="274" t="s">
        <v>280</v>
      </c>
      <c r="Z1324" s="274" t="s">
        <v>268</v>
      </c>
      <c r="AA1324" s="274" t="s">
        <v>268</v>
      </c>
      <c r="AB1324" s="274" t="s">
        <v>268</v>
      </c>
      <c r="AC1324" s="274" t="s">
        <v>268</v>
      </c>
      <c r="AD1324" s="274" t="s">
        <v>268</v>
      </c>
      <c r="AE1324" s="274" t="s">
        <v>287</v>
      </c>
      <c r="AF1324" s="274" t="s">
        <v>1811</v>
      </c>
      <c r="AG1324" s="274" t="s">
        <v>875</v>
      </c>
      <c r="AH1324" s="274" t="s">
        <v>1831</v>
      </c>
      <c r="AI1324" s="274" t="s">
        <v>9485</v>
      </c>
      <c r="AJ1324" s="274" t="s">
        <v>268</v>
      </c>
      <c r="AK1324" s="274" t="s">
        <v>381</v>
      </c>
      <c r="AL1324" s="274" t="s">
        <v>268</v>
      </c>
      <c r="AM1324" s="274" t="s">
        <v>353</v>
      </c>
      <c r="AN1324" s="274" t="s">
        <v>268</v>
      </c>
      <c r="AO1324" s="274" t="s">
        <v>268</v>
      </c>
      <c r="AP1324" s="274" t="s">
        <v>268</v>
      </c>
      <c r="AQ1324" s="274" t="s">
        <v>268</v>
      </c>
      <c r="AR1324" s="274" t="s">
        <v>268</v>
      </c>
      <c r="AS1324" s="274" t="s">
        <v>268</v>
      </c>
      <c r="AT1324" s="274" t="s">
        <v>268</v>
      </c>
      <c r="AU1324" s="274" t="s">
        <v>268</v>
      </c>
      <c r="AV1324" s="274" t="s">
        <v>268</v>
      </c>
      <c r="AW1324" s="274" t="s">
        <v>268</v>
      </c>
      <c r="AX1324" s="274" t="s">
        <v>268</v>
      </c>
      <c r="AY1324" s="274" t="s">
        <v>268</v>
      </c>
      <c r="AZ1324" s="274" t="s">
        <v>268</v>
      </c>
      <c r="BA1324" s="274" t="s">
        <v>268</v>
      </c>
      <c r="BB1324" s="274" t="s">
        <v>268</v>
      </c>
      <c r="BC1324" s="274" t="s">
        <v>268</v>
      </c>
      <c r="BD1324" s="274" t="s">
        <v>268</v>
      </c>
      <c r="BE1324" s="274" t="s">
        <v>268</v>
      </c>
      <c r="BF1324" s="274" t="s">
        <v>268</v>
      </c>
      <c r="BG1324" s="274" t="s">
        <v>268</v>
      </c>
      <c r="BH1324" s="274" t="s">
        <v>268</v>
      </c>
      <c r="BI1324" s="274" t="s">
        <v>268</v>
      </c>
      <c r="BJ1324" s="274" t="s">
        <v>268</v>
      </c>
      <c r="BK1324" s="274" t="s">
        <v>268</v>
      </c>
      <c r="BL1324" s="274" t="s">
        <v>268</v>
      </c>
      <c r="BM1324" s="274" t="s">
        <v>268</v>
      </c>
      <c r="BN1324" s="274" t="s">
        <v>268</v>
      </c>
      <c r="BO1324" s="274" t="s">
        <v>268</v>
      </c>
      <c r="BP1324" s="274" t="s">
        <v>268</v>
      </c>
      <c r="BQ1324" s="274" t="s">
        <v>268</v>
      </c>
      <c r="BR1324" s="274" t="s">
        <v>268</v>
      </c>
      <c r="BS1324" s="274" t="s">
        <v>268</v>
      </c>
      <c r="BT1324" s="274" t="s">
        <v>268</v>
      </c>
      <c r="BU1324" s="274" t="s">
        <v>268</v>
      </c>
      <c r="BV1324" s="274" t="s">
        <v>268</v>
      </c>
      <c r="BW1324" s="274" t="s">
        <v>268</v>
      </c>
      <c r="BX1324" s="274" t="s">
        <v>268</v>
      </c>
      <c r="BY1324" s="295">
        <v>30</v>
      </c>
      <c r="BZ1324" s="295">
        <v>30</v>
      </c>
      <c r="CA1324" s="298" t="s">
        <v>142</v>
      </c>
      <c r="CB1324" s="297">
        <v>123</v>
      </c>
      <c r="CC1324" s="284">
        <f t="shared" si="82"/>
        <v>0</v>
      </c>
      <c r="CD1324" s="295">
        <f t="shared" si="83"/>
        <v>30</v>
      </c>
      <c r="CE1324" s="284">
        <f t="shared" si="84"/>
        <v>1</v>
      </c>
      <c r="CF1324" s="295">
        <f t="shared" si="85"/>
        <v>0</v>
      </c>
      <c r="CG1324" s="274" t="s">
        <v>1817</v>
      </c>
      <c r="CH1324" s="274" t="s">
        <v>268</v>
      </c>
      <c r="CI1324" s="274" t="s">
        <v>268</v>
      </c>
      <c r="CJ1324" s="298" t="s">
        <v>271</v>
      </c>
      <c r="CK1324" s="297">
        <v>1</v>
      </c>
      <c r="CL1324" s="274" t="s">
        <v>268</v>
      </c>
      <c r="CM1324" s="274" t="s">
        <v>268</v>
      </c>
      <c r="CN1324" s="274" t="s">
        <v>268</v>
      </c>
      <c r="CO1324" s="274" t="s">
        <v>268</v>
      </c>
      <c r="CP1324" s="274" t="s">
        <v>268</v>
      </c>
      <c r="CQ1324" s="274" t="s">
        <v>268</v>
      </c>
      <c r="CR1324" s="274" t="s">
        <v>877</v>
      </c>
      <c r="CS1324" s="274">
        <v>11.4</v>
      </c>
      <c r="CT1324" s="274" t="s">
        <v>268</v>
      </c>
      <c r="CU1324" s="274">
        <v>11.4</v>
      </c>
      <c r="CV1324" s="274">
        <v>365</v>
      </c>
      <c r="CW1324" s="274" t="s">
        <v>878</v>
      </c>
      <c r="CX1324" s="274" t="s">
        <v>835</v>
      </c>
      <c r="CY1324" s="274" t="s">
        <v>836</v>
      </c>
      <c r="CZ1324" s="274" t="s">
        <v>837</v>
      </c>
      <c r="DA1324" s="274" t="s">
        <v>268</v>
      </c>
      <c r="DB1324" s="274" t="s">
        <v>268</v>
      </c>
      <c r="DC1324" s="274" t="s">
        <v>268</v>
      </c>
      <c r="DD1324" s="274" t="s">
        <v>268</v>
      </c>
      <c r="DE1324" s="274" t="s">
        <v>268</v>
      </c>
      <c r="DF1324" s="274" t="s">
        <v>268</v>
      </c>
      <c r="DG1324" s="299">
        <f>IFERROR(IF(CA1324="D",IF(CK1324="A dispo.",CD1324*VLOOKUP('DATI INPUT'!$F$27,TARIFFE_UD,2,FALSE),CD1324*VLOOKUP(CK1324,TARIFFE_UD,2,FALSE)),CD1324*VLOOKUP(CB1324-100,TARIFFE_UND,2,FALSE)),0)</f>
        <v>18.478842638266848</v>
      </c>
      <c r="DH1324" s="299">
        <f>IFERROR(IF(CA1324="D",IF(CK1324="A dispo.",CF1324*VLOOKUP('DATI INPUT'!$F$27,TARIFFE_UD,3,FALSE),CF1324*VLOOKUP(CK1324,TARIFFE_UD,3,FALSE)),CF1324*VLOOKUP(CB1324-100,TARIFFE_UND,3,FALSE)),0)</f>
        <v>0</v>
      </c>
    </row>
    <row r="1325" spans="1:112" x14ac:dyDescent="0.25">
      <c r="A1325" s="274" t="s">
        <v>9489</v>
      </c>
      <c r="B1325" s="274" t="s">
        <v>9479</v>
      </c>
      <c r="C1325" s="274" t="s">
        <v>9490</v>
      </c>
      <c r="D1325" s="274" t="s">
        <v>9481</v>
      </c>
      <c r="E1325" s="274" t="s">
        <v>268</v>
      </c>
      <c r="F1325" s="274" t="s">
        <v>156</v>
      </c>
      <c r="G1325" s="274" t="s">
        <v>9482</v>
      </c>
      <c r="H1325" s="274" t="s">
        <v>3307</v>
      </c>
      <c r="I1325" s="274" t="s">
        <v>359</v>
      </c>
      <c r="J1325" s="274" t="s">
        <v>156</v>
      </c>
      <c r="K1325" s="274" t="s">
        <v>9483</v>
      </c>
      <c r="L1325" s="274" t="s">
        <v>960</v>
      </c>
      <c r="M1325" s="274" t="s">
        <v>9484</v>
      </c>
      <c r="N1325" s="274" t="s">
        <v>984</v>
      </c>
      <c r="O1325" s="274" t="s">
        <v>873</v>
      </c>
      <c r="P1325" s="274" t="s">
        <v>3488</v>
      </c>
      <c r="Q1325" s="274" t="s">
        <v>280</v>
      </c>
      <c r="R1325" s="274" t="s">
        <v>268</v>
      </c>
      <c r="S1325" s="274" t="s">
        <v>268</v>
      </c>
      <c r="T1325" s="274" t="s">
        <v>268</v>
      </c>
      <c r="U1325" s="274" t="s">
        <v>268</v>
      </c>
      <c r="V1325" s="274" t="s">
        <v>268</v>
      </c>
      <c r="W1325" s="274" t="s">
        <v>1518</v>
      </c>
      <c r="X1325" s="274" t="s">
        <v>613</v>
      </c>
      <c r="Y1325" s="274" t="s">
        <v>397</v>
      </c>
      <c r="Z1325" s="274" t="s">
        <v>268</v>
      </c>
      <c r="AA1325" s="274" t="s">
        <v>268</v>
      </c>
      <c r="AB1325" s="274" t="s">
        <v>268</v>
      </c>
      <c r="AC1325" s="274" t="s">
        <v>268</v>
      </c>
      <c r="AD1325" s="274" t="s">
        <v>268</v>
      </c>
      <c r="AE1325" s="274" t="s">
        <v>287</v>
      </c>
      <c r="AF1325" s="274" t="s">
        <v>1811</v>
      </c>
      <c r="AG1325" s="274" t="s">
        <v>875</v>
      </c>
      <c r="AH1325" s="274" t="s">
        <v>1831</v>
      </c>
      <c r="AI1325" s="274" t="s">
        <v>9485</v>
      </c>
      <c r="AJ1325" s="274" t="s">
        <v>268</v>
      </c>
      <c r="AK1325" s="274" t="s">
        <v>395</v>
      </c>
      <c r="AL1325" s="274" t="s">
        <v>268</v>
      </c>
      <c r="AM1325" s="274" t="s">
        <v>353</v>
      </c>
      <c r="AN1325" s="274" t="s">
        <v>268</v>
      </c>
      <c r="AO1325" s="274" t="s">
        <v>268</v>
      </c>
      <c r="AP1325" s="274" t="s">
        <v>268</v>
      </c>
      <c r="AQ1325" s="274" t="s">
        <v>268</v>
      </c>
      <c r="AR1325" s="274" t="s">
        <v>268</v>
      </c>
      <c r="AS1325" s="274" t="s">
        <v>268</v>
      </c>
      <c r="AT1325" s="274" t="s">
        <v>268</v>
      </c>
      <c r="AU1325" s="274" t="s">
        <v>268</v>
      </c>
      <c r="AV1325" s="274" t="s">
        <v>268</v>
      </c>
      <c r="AW1325" s="274" t="s">
        <v>268</v>
      </c>
      <c r="AX1325" s="274" t="s">
        <v>268</v>
      </c>
      <c r="AY1325" s="274" t="s">
        <v>268</v>
      </c>
      <c r="AZ1325" s="274" t="s">
        <v>268</v>
      </c>
      <c r="BA1325" s="274" t="s">
        <v>268</v>
      </c>
      <c r="BB1325" s="274" t="s">
        <v>268</v>
      </c>
      <c r="BC1325" s="274" t="s">
        <v>268</v>
      </c>
      <c r="BD1325" s="274" t="s">
        <v>268</v>
      </c>
      <c r="BE1325" s="274" t="s">
        <v>268</v>
      </c>
      <c r="BF1325" s="274" t="s">
        <v>268</v>
      </c>
      <c r="BG1325" s="274" t="s">
        <v>268</v>
      </c>
      <c r="BH1325" s="274" t="s">
        <v>268</v>
      </c>
      <c r="BI1325" s="274" t="s">
        <v>268</v>
      </c>
      <c r="BJ1325" s="274" t="s">
        <v>268</v>
      </c>
      <c r="BK1325" s="274" t="s">
        <v>268</v>
      </c>
      <c r="BL1325" s="274" t="s">
        <v>268</v>
      </c>
      <c r="BM1325" s="274" t="s">
        <v>268</v>
      </c>
      <c r="BN1325" s="274" t="s">
        <v>268</v>
      </c>
      <c r="BO1325" s="274" t="s">
        <v>268</v>
      </c>
      <c r="BP1325" s="274" t="s">
        <v>268</v>
      </c>
      <c r="BQ1325" s="274" t="s">
        <v>268</v>
      </c>
      <c r="BR1325" s="274" t="s">
        <v>268</v>
      </c>
      <c r="BS1325" s="274" t="s">
        <v>268</v>
      </c>
      <c r="BT1325" s="274" t="s">
        <v>268</v>
      </c>
      <c r="BU1325" s="274" t="s">
        <v>268</v>
      </c>
      <c r="BV1325" s="274" t="s">
        <v>268</v>
      </c>
      <c r="BW1325" s="274" t="s">
        <v>268</v>
      </c>
      <c r="BX1325" s="274" t="s">
        <v>268</v>
      </c>
      <c r="BY1325" s="295">
        <v>60</v>
      </c>
      <c r="BZ1325" s="295">
        <v>60</v>
      </c>
      <c r="CA1325" s="298" t="s">
        <v>142</v>
      </c>
      <c r="CB1325" s="297">
        <v>123</v>
      </c>
      <c r="CC1325" s="284">
        <f t="shared" si="82"/>
        <v>0</v>
      </c>
      <c r="CD1325" s="295">
        <f t="shared" si="83"/>
        <v>60</v>
      </c>
      <c r="CE1325" s="284">
        <f t="shared" si="84"/>
        <v>1</v>
      </c>
      <c r="CF1325" s="295">
        <f t="shared" si="85"/>
        <v>0</v>
      </c>
      <c r="CG1325" s="274" t="s">
        <v>1817</v>
      </c>
      <c r="CH1325" s="274" t="s">
        <v>268</v>
      </c>
      <c r="CI1325" s="274" t="s">
        <v>268</v>
      </c>
      <c r="CJ1325" s="298" t="s">
        <v>271</v>
      </c>
      <c r="CK1325" s="297">
        <v>1</v>
      </c>
      <c r="CL1325" s="274" t="s">
        <v>268</v>
      </c>
      <c r="CM1325" s="274" t="s">
        <v>268</v>
      </c>
      <c r="CN1325" s="274" t="s">
        <v>268</v>
      </c>
      <c r="CO1325" s="274" t="s">
        <v>268</v>
      </c>
      <c r="CP1325" s="274" t="s">
        <v>268</v>
      </c>
      <c r="CQ1325" s="274" t="s">
        <v>268</v>
      </c>
      <c r="CR1325" s="274" t="s">
        <v>877</v>
      </c>
      <c r="CS1325" s="274">
        <v>22.8</v>
      </c>
      <c r="CT1325" s="274" t="s">
        <v>268</v>
      </c>
      <c r="CU1325" s="274">
        <v>22.8</v>
      </c>
      <c r="CV1325" s="274">
        <v>365</v>
      </c>
      <c r="CW1325" s="274" t="s">
        <v>878</v>
      </c>
      <c r="CX1325" s="274" t="s">
        <v>835</v>
      </c>
      <c r="CY1325" s="274" t="s">
        <v>836</v>
      </c>
      <c r="CZ1325" s="274" t="s">
        <v>837</v>
      </c>
      <c r="DA1325" s="274" t="s">
        <v>268</v>
      </c>
      <c r="DB1325" s="274" t="s">
        <v>268</v>
      </c>
      <c r="DC1325" s="274" t="s">
        <v>268</v>
      </c>
      <c r="DD1325" s="274" t="s">
        <v>268</v>
      </c>
      <c r="DE1325" s="274" t="s">
        <v>268</v>
      </c>
      <c r="DF1325" s="274" t="s">
        <v>268</v>
      </c>
      <c r="DG1325" s="299">
        <f>IFERROR(IF(CA1325="D",IF(CK1325="A dispo.",CD1325*VLOOKUP('DATI INPUT'!$F$27,TARIFFE_UD,2,FALSE),CD1325*VLOOKUP(CK1325,TARIFFE_UD,2,FALSE)),CD1325*VLOOKUP(CB1325-100,TARIFFE_UND,2,FALSE)),0)</f>
        <v>36.957685276533695</v>
      </c>
      <c r="DH1325" s="299">
        <f>IFERROR(IF(CA1325="D",IF(CK1325="A dispo.",CF1325*VLOOKUP('DATI INPUT'!$F$27,TARIFFE_UD,3,FALSE),CF1325*VLOOKUP(CK1325,TARIFFE_UD,3,FALSE)),CF1325*VLOOKUP(CB1325-100,TARIFFE_UND,3,FALSE)),0)</f>
        <v>0</v>
      </c>
    </row>
    <row r="1326" spans="1:112" x14ac:dyDescent="0.25">
      <c r="A1326" s="274" t="s">
        <v>9491</v>
      </c>
      <c r="B1326" s="274" t="s">
        <v>9492</v>
      </c>
      <c r="C1326" s="274" t="s">
        <v>1645</v>
      </c>
      <c r="D1326" s="274" t="s">
        <v>9493</v>
      </c>
      <c r="E1326" s="274" t="s">
        <v>268</v>
      </c>
      <c r="F1326" s="274" t="s">
        <v>156</v>
      </c>
      <c r="G1326" s="274" t="s">
        <v>9494</v>
      </c>
      <c r="H1326" s="274" t="s">
        <v>1521</v>
      </c>
      <c r="I1326" s="274" t="s">
        <v>9495</v>
      </c>
      <c r="J1326" s="274" t="s">
        <v>274</v>
      </c>
      <c r="K1326" s="274" t="s">
        <v>571</v>
      </c>
      <c r="L1326" s="274" t="s">
        <v>960</v>
      </c>
      <c r="M1326" s="274" t="s">
        <v>9496</v>
      </c>
      <c r="N1326" s="274" t="s">
        <v>984</v>
      </c>
      <c r="O1326" s="274" t="s">
        <v>873</v>
      </c>
      <c r="P1326" s="274" t="s">
        <v>2045</v>
      </c>
      <c r="Q1326" s="274" t="s">
        <v>276</v>
      </c>
      <c r="R1326" s="274" t="s">
        <v>268</v>
      </c>
      <c r="S1326" s="274" t="s">
        <v>268</v>
      </c>
      <c r="T1326" s="274" t="s">
        <v>268</v>
      </c>
      <c r="U1326" s="274" t="s">
        <v>268</v>
      </c>
      <c r="V1326" s="274" t="s">
        <v>268</v>
      </c>
      <c r="W1326" s="274" t="s">
        <v>9496</v>
      </c>
      <c r="X1326" s="274" t="s">
        <v>2045</v>
      </c>
      <c r="Y1326" s="274" t="s">
        <v>276</v>
      </c>
      <c r="Z1326" s="274" t="s">
        <v>268</v>
      </c>
      <c r="AA1326" s="274" t="s">
        <v>268</v>
      </c>
      <c r="AB1326" s="274" t="s">
        <v>268</v>
      </c>
      <c r="AC1326" s="274" t="s">
        <v>268</v>
      </c>
      <c r="AD1326" s="274" t="s">
        <v>268</v>
      </c>
      <c r="AE1326" s="274" t="s">
        <v>287</v>
      </c>
      <c r="AF1326" s="274" t="s">
        <v>1811</v>
      </c>
      <c r="AG1326" s="274" t="s">
        <v>875</v>
      </c>
      <c r="AH1326" s="274" t="s">
        <v>2047</v>
      </c>
      <c r="AI1326" s="274" t="s">
        <v>1054</v>
      </c>
      <c r="AJ1326" s="274" t="s">
        <v>268</v>
      </c>
      <c r="AK1326" s="274" t="s">
        <v>382</v>
      </c>
      <c r="AL1326" s="274" t="s">
        <v>268</v>
      </c>
      <c r="AM1326" s="274" t="s">
        <v>288</v>
      </c>
      <c r="AN1326" s="274" t="s">
        <v>268</v>
      </c>
      <c r="AO1326" s="274" t="s">
        <v>268</v>
      </c>
      <c r="AP1326" s="274" t="s">
        <v>268</v>
      </c>
      <c r="AQ1326" s="274" t="s">
        <v>268</v>
      </c>
      <c r="AR1326" s="274" t="s">
        <v>268</v>
      </c>
      <c r="AS1326" s="274" t="s">
        <v>268</v>
      </c>
      <c r="AT1326" s="274" t="s">
        <v>268</v>
      </c>
      <c r="AU1326" s="274" t="s">
        <v>268</v>
      </c>
      <c r="AV1326" s="274" t="s">
        <v>268</v>
      </c>
      <c r="AW1326" s="274" t="s">
        <v>268</v>
      </c>
      <c r="AX1326" s="274" t="s">
        <v>268</v>
      </c>
      <c r="AY1326" s="274" t="s">
        <v>268</v>
      </c>
      <c r="AZ1326" s="274" t="s">
        <v>268</v>
      </c>
      <c r="BA1326" s="274" t="s">
        <v>268</v>
      </c>
      <c r="BB1326" s="274" t="s">
        <v>268</v>
      </c>
      <c r="BC1326" s="274" t="s">
        <v>268</v>
      </c>
      <c r="BD1326" s="274" t="s">
        <v>268</v>
      </c>
      <c r="BE1326" s="274" t="s">
        <v>268</v>
      </c>
      <c r="BF1326" s="274" t="s">
        <v>268</v>
      </c>
      <c r="BG1326" s="274" t="s">
        <v>268</v>
      </c>
      <c r="BH1326" s="274" t="s">
        <v>268</v>
      </c>
      <c r="BI1326" s="274" t="s">
        <v>268</v>
      </c>
      <c r="BJ1326" s="274" t="s">
        <v>268</v>
      </c>
      <c r="BK1326" s="274" t="s">
        <v>268</v>
      </c>
      <c r="BL1326" s="274" t="s">
        <v>268</v>
      </c>
      <c r="BM1326" s="274" t="s">
        <v>268</v>
      </c>
      <c r="BN1326" s="274" t="s">
        <v>268</v>
      </c>
      <c r="BO1326" s="274" t="s">
        <v>268</v>
      </c>
      <c r="BP1326" s="274" t="s">
        <v>268</v>
      </c>
      <c r="BQ1326" s="274" t="s">
        <v>268</v>
      </c>
      <c r="BR1326" s="274" t="s">
        <v>268</v>
      </c>
      <c r="BS1326" s="274" t="s">
        <v>268</v>
      </c>
      <c r="BT1326" s="274" t="s">
        <v>268</v>
      </c>
      <c r="BU1326" s="274" t="s">
        <v>268</v>
      </c>
      <c r="BV1326" s="274" t="s">
        <v>268</v>
      </c>
      <c r="BW1326" s="274" t="s">
        <v>268</v>
      </c>
      <c r="BX1326" s="274" t="s">
        <v>268</v>
      </c>
      <c r="BY1326" s="295">
        <v>65</v>
      </c>
      <c r="BZ1326" s="295">
        <v>65</v>
      </c>
      <c r="CA1326" s="298" t="s">
        <v>142</v>
      </c>
      <c r="CB1326" s="297">
        <v>122</v>
      </c>
      <c r="CC1326" s="284">
        <f t="shared" si="82"/>
        <v>0</v>
      </c>
      <c r="CD1326" s="295">
        <f t="shared" si="83"/>
        <v>65</v>
      </c>
      <c r="CE1326" s="284">
        <f t="shared" si="84"/>
        <v>0</v>
      </c>
      <c r="CF1326" s="295">
        <f t="shared" si="85"/>
        <v>1</v>
      </c>
      <c r="CG1326" s="274" t="s">
        <v>876</v>
      </c>
      <c r="CH1326" s="274" t="s">
        <v>268</v>
      </c>
      <c r="CI1326" s="274" t="s">
        <v>268</v>
      </c>
      <c r="CJ1326" s="298" t="s">
        <v>280</v>
      </c>
      <c r="CK1326" s="297">
        <v>2</v>
      </c>
      <c r="CL1326" s="274" t="s">
        <v>268</v>
      </c>
      <c r="CM1326" s="274" t="s">
        <v>268</v>
      </c>
      <c r="CN1326" s="274" t="s">
        <v>268</v>
      </c>
      <c r="CO1326" s="274" t="s">
        <v>268</v>
      </c>
      <c r="CP1326" s="274" t="s">
        <v>268</v>
      </c>
      <c r="CQ1326" s="274" t="s">
        <v>268</v>
      </c>
      <c r="CR1326" s="274" t="s">
        <v>877</v>
      </c>
      <c r="CS1326" s="274">
        <v>81.81</v>
      </c>
      <c r="CT1326" s="274" t="s">
        <v>268</v>
      </c>
      <c r="CU1326" s="274">
        <v>81.81</v>
      </c>
      <c r="CV1326" s="274">
        <v>365</v>
      </c>
      <c r="CW1326" s="274" t="s">
        <v>878</v>
      </c>
      <c r="CX1326" s="274" t="s">
        <v>835</v>
      </c>
      <c r="CY1326" s="274" t="s">
        <v>836</v>
      </c>
      <c r="CZ1326" s="274" t="s">
        <v>837</v>
      </c>
      <c r="DA1326" s="274" t="s">
        <v>268</v>
      </c>
      <c r="DB1326" s="274" t="s">
        <v>268</v>
      </c>
      <c r="DC1326" s="274" t="s">
        <v>268</v>
      </c>
      <c r="DD1326" s="274" t="s">
        <v>268</v>
      </c>
      <c r="DE1326" s="274" t="s">
        <v>268</v>
      </c>
      <c r="DF1326" s="274" t="s">
        <v>268</v>
      </c>
      <c r="DG1326" s="299">
        <f>IFERROR(IF(CA1326="D",IF(CK1326="A dispo.",CD1326*VLOOKUP('DATI INPUT'!$F$27,TARIFFE_UD,2,FALSE),CD1326*VLOOKUP(CK1326,TARIFFE_UD,2,FALSE)),CD1326*VLOOKUP(CB1326-100,TARIFFE_UND,2,FALSE)),0)</f>
        <v>46.710407780063427</v>
      </c>
      <c r="DH1326" s="299">
        <f>IFERROR(IF(CA1326="D",IF(CK1326="A dispo.",CF1326*VLOOKUP('DATI INPUT'!$F$27,TARIFFE_UD,3,FALSE),CF1326*VLOOKUP(CK1326,TARIFFE_UD,3,FALSE)),CF1326*VLOOKUP(CB1326-100,TARIFFE_UND,3,FALSE)),0)</f>
        <v>46.077822723118445</v>
      </c>
    </row>
    <row r="1327" spans="1:112" x14ac:dyDescent="0.25">
      <c r="A1327" s="274" t="s">
        <v>9497</v>
      </c>
      <c r="B1327" s="274" t="s">
        <v>9492</v>
      </c>
      <c r="C1327" s="274" t="s">
        <v>9498</v>
      </c>
      <c r="D1327" s="274" t="s">
        <v>9493</v>
      </c>
      <c r="E1327" s="274" t="s">
        <v>268</v>
      </c>
      <c r="F1327" s="274" t="s">
        <v>156</v>
      </c>
      <c r="G1327" s="274" t="s">
        <v>9494</v>
      </c>
      <c r="H1327" s="274" t="s">
        <v>1521</v>
      </c>
      <c r="I1327" s="274" t="s">
        <v>9495</v>
      </c>
      <c r="J1327" s="274" t="s">
        <v>274</v>
      </c>
      <c r="K1327" s="274" t="s">
        <v>571</v>
      </c>
      <c r="L1327" s="274" t="s">
        <v>960</v>
      </c>
      <c r="M1327" s="274" t="s">
        <v>9496</v>
      </c>
      <c r="N1327" s="274" t="s">
        <v>984</v>
      </c>
      <c r="O1327" s="274" t="s">
        <v>873</v>
      </c>
      <c r="P1327" s="274" t="s">
        <v>2045</v>
      </c>
      <c r="Q1327" s="274" t="s">
        <v>276</v>
      </c>
      <c r="R1327" s="274" t="s">
        <v>268</v>
      </c>
      <c r="S1327" s="274" t="s">
        <v>268</v>
      </c>
      <c r="T1327" s="274" t="s">
        <v>268</v>
      </c>
      <c r="U1327" s="274" t="s">
        <v>268</v>
      </c>
      <c r="V1327" s="274" t="s">
        <v>268</v>
      </c>
      <c r="W1327" s="274" t="s">
        <v>9496</v>
      </c>
      <c r="X1327" s="274" t="s">
        <v>2045</v>
      </c>
      <c r="Y1327" s="274" t="s">
        <v>276</v>
      </c>
      <c r="Z1327" s="274" t="s">
        <v>268</v>
      </c>
      <c r="AA1327" s="274" t="s">
        <v>268</v>
      </c>
      <c r="AB1327" s="274" t="s">
        <v>268</v>
      </c>
      <c r="AC1327" s="274" t="s">
        <v>268</v>
      </c>
      <c r="AD1327" s="274" t="s">
        <v>268</v>
      </c>
      <c r="AE1327" s="274" t="s">
        <v>287</v>
      </c>
      <c r="AF1327" s="274" t="s">
        <v>1811</v>
      </c>
      <c r="AG1327" s="274" t="s">
        <v>875</v>
      </c>
      <c r="AH1327" s="274" t="s">
        <v>2047</v>
      </c>
      <c r="AI1327" s="274" t="s">
        <v>1054</v>
      </c>
      <c r="AJ1327" s="274" t="s">
        <v>268</v>
      </c>
      <c r="AK1327" s="274" t="s">
        <v>381</v>
      </c>
      <c r="AL1327" s="274" t="s">
        <v>268</v>
      </c>
      <c r="AM1327" s="274" t="s">
        <v>353</v>
      </c>
      <c r="AN1327" s="274" t="s">
        <v>268</v>
      </c>
      <c r="AO1327" s="274" t="s">
        <v>268</v>
      </c>
      <c r="AP1327" s="274" t="s">
        <v>268</v>
      </c>
      <c r="AQ1327" s="274" t="s">
        <v>268</v>
      </c>
      <c r="AR1327" s="274" t="s">
        <v>268</v>
      </c>
      <c r="AS1327" s="274" t="s">
        <v>268</v>
      </c>
      <c r="AT1327" s="274" t="s">
        <v>268</v>
      </c>
      <c r="AU1327" s="274" t="s">
        <v>268</v>
      </c>
      <c r="AV1327" s="274" t="s">
        <v>268</v>
      </c>
      <c r="AW1327" s="274" t="s">
        <v>268</v>
      </c>
      <c r="AX1327" s="274" t="s">
        <v>268</v>
      </c>
      <c r="AY1327" s="274" t="s">
        <v>268</v>
      </c>
      <c r="AZ1327" s="274" t="s">
        <v>268</v>
      </c>
      <c r="BA1327" s="274" t="s">
        <v>268</v>
      </c>
      <c r="BB1327" s="274" t="s">
        <v>268</v>
      </c>
      <c r="BC1327" s="274" t="s">
        <v>268</v>
      </c>
      <c r="BD1327" s="274" t="s">
        <v>268</v>
      </c>
      <c r="BE1327" s="274" t="s">
        <v>268</v>
      </c>
      <c r="BF1327" s="274" t="s">
        <v>268</v>
      </c>
      <c r="BG1327" s="274" t="s">
        <v>268</v>
      </c>
      <c r="BH1327" s="274" t="s">
        <v>268</v>
      </c>
      <c r="BI1327" s="274" t="s">
        <v>268</v>
      </c>
      <c r="BJ1327" s="274" t="s">
        <v>268</v>
      </c>
      <c r="BK1327" s="274" t="s">
        <v>268</v>
      </c>
      <c r="BL1327" s="274" t="s">
        <v>268</v>
      </c>
      <c r="BM1327" s="274" t="s">
        <v>268</v>
      </c>
      <c r="BN1327" s="274" t="s">
        <v>268</v>
      </c>
      <c r="BO1327" s="274" t="s">
        <v>268</v>
      </c>
      <c r="BP1327" s="274" t="s">
        <v>268</v>
      </c>
      <c r="BQ1327" s="274" t="s">
        <v>268</v>
      </c>
      <c r="BR1327" s="274" t="s">
        <v>268</v>
      </c>
      <c r="BS1327" s="274" t="s">
        <v>268</v>
      </c>
      <c r="BT1327" s="274" t="s">
        <v>268</v>
      </c>
      <c r="BU1327" s="274" t="s">
        <v>268</v>
      </c>
      <c r="BV1327" s="274" t="s">
        <v>268</v>
      </c>
      <c r="BW1327" s="274" t="s">
        <v>268</v>
      </c>
      <c r="BX1327" s="274" t="s">
        <v>268</v>
      </c>
      <c r="BY1327" s="295">
        <v>30</v>
      </c>
      <c r="BZ1327" s="295">
        <v>30</v>
      </c>
      <c r="CA1327" s="298" t="s">
        <v>142</v>
      </c>
      <c r="CB1327" s="297">
        <v>123</v>
      </c>
      <c r="CC1327" s="284">
        <f t="shared" si="82"/>
        <v>0</v>
      </c>
      <c r="CD1327" s="295">
        <f t="shared" si="83"/>
        <v>30</v>
      </c>
      <c r="CE1327" s="284">
        <f t="shared" si="84"/>
        <v>1</v>
      </c>
      <c r="CF1327" s="295">
        <f t="shared" si="85"/>
        <v>0</v>
      </c>
      <c r="CG1327" s="274" t="s">
        <v>1817</v>
      </c>
      <c r="CH1327" s="274" t="s">
        <v>268</v>
      </c>
      <c r="CI1327" s="274" t="s">
        <v>268</v>
      </c>
      <c r="CJ1327" s="298" t="s">
        <v>280</v>
      </c>
      <c r="CK1327" s="297">
        <v>2</v>
      </c>
      <c r="CL1327" s="274" t="s">
        <v>268</v>
      </c>
      <c r="CM1327" s="274" t="s">
        <v>268</v>
      </c>
      <c r="CN1327" s="274" t="s">
        <v>268</v>
      </c>
      <c r="CO1327" s="274" t="s">
        <v>268</v>
      </c>
      <c r="CP1327" s="274" t="s">
        <v>268</v>
      </c>
      <c r="CQ1327" s="274" t="s">
        <v>268</v>
      </c>
      <c r="CR1327" s="274" t="s">
        <v>877</v>
      </c>
      <c r="CS1327" s="274">
        <v>13.5</v>
      </c>
      <c r="CT1327" s="274" t="s">
        <v>268</v>
      </c>
      <c r="CU1327" s="274">
        <v>13.5</v>
      </c>
      <c r="CV1327" s="274">
        <v>365</v>
      </c>
      <c r="CW1327" s="274" t="s">
        <v>878</v>
      </c>
      <c r="CX1327" s="274" t="s">
        <v>835</v>
      </c>
      <c r="CY1327" s="274" t="s">
        <v>836</v>
      </c>
      <c r="CZ1327" s="274" t="s">
        <v>837</v>
      </c>
      <c r="DA1327" s="274" t="s">
        <v>268</v>
      </c>
      <c r="DB1327" s="274" t="s">
        <v>268</v>
      </c>
      <c r="DC1327" s="274" t="s">
        <v>268</v>
      </c>
      <c r="DD1327" s="274" t="s">
        <v>268</v>
      </c>
      <c r="DE1327" s="274" t="s">
        <v>268</v>
      </c>
      <c r="DF1327" s="274" t="s">
        <v>268</v>
      </c>
      <c r="DG1327" s="299">
        <f>IFERROR(IF(CA1327="D",IF(CK1327="A dispo.",CD1327*VLOOKUP('DATI INPUT'!$F$27,TARIFFE_UD,2,FALSE),CD1327*VLOOKUP(CK1327,TARIFFE_UD,2,FALSE)),CD1327*VLOOKUP(CB1327-100,TARIFFE_UND,2,FALSE)),0)</f>
        <v>21.558649744644658</v>
      </c>
      <c r="DH1327" s="299">
        <f>IFERROR(IF(CA1327="D",IF(CK1327="A dispo.",CF1327*VLOOKUP('DATI INPUT'!$F$27,TARIFFE_UD,3,FALSE),CF1327*VLOOKUP(CK1327,TARIFFE_UD,3,FALSE)),CF1327*VLOOKUP(CB1327-100,TARIFFE_UND,3,FALSE)),0)</f>
        <v>0</v>
      </c>
    </row>
    <row r="1328" spans="1:112" x14ac:dyDescent="0.25">
      <c r="A1328" s="274" t="s">
        <v>9499</v>
      </c>
      <c r="B1328" s="274" t="s">
        <v>9500</v>
      </c>
      <c r="C1328" s="274" t="s">
        <v>9501</v>
      </c>
      <c r="D1328" s="274" t="s">
        <v>9502</v>
      </c>
      <c r="E1328" s="274" t="s">
        <v>268</v>
      </c>
      <c r="F1328" s="274" t="s">
        <v>156</v>
      </c>
      <c r="G1328" s="274" t="s">
        <v>9503</v>
      </c>
      <c r="H1328" s="274" t="s">
        <v>1777</v>
      </c>
      <c r="I1328" s="274" t="s">
        <v>9504</v>
      </c>
      <c r="J1328" s="274" t="s">
        <v>156</v>
      </c>
      <c r="K1328" s="274" t="s">
        <v>9505</v>
      </c>
      <c r="L1328" s="274" t="s">
        <v>984</v>
      </c>
      <c r="M1328" s="274" t="s">
        <v>5563</v>
      </c>
      <c r="N1328" s="274" t="s">
        <v>984</v>
      </c>
      <c r="O1328" s="274" t="s">
        <v>873</v>
      </c>
      <c r="P1328" s="274" t="s">
        <v>1962</v>
      </c>
      <c r="Q1328" s="274" t="s">
        <v>315</v>
      </c>
      <c r="R1328" s="274" t="s">
        <v>268</v>
      </c>
      <c r="S1328" s="274" t="s">
        <v>268</v>
      </c>
      <c r="T1328" s="274" t="s">
        <v>268</v>
      </c>
      <c r="U1328" s="274" t="s">
        <v>268</v>
      </c>
      <c r="V1328" s="274" t="s">
        <v>268</v>
      </c>
      <c r="W1328" s="274" t="s">
        <v>5563</v>
      </c>
      <c r="X1328" s="274" t="s">
        <v>1962</v>
      </c>
      <c r="Y1328" s="274" t="s">
        <v>315</v>
      </c>
      <c r="Z1328" s="274" t="s">
        <v>268</v>
      </c>
      <c r="AA1328" s="274" t="s">
        <v>268</v>
      </c>
      <c r="AB1328" s="274" t="s">
        <v>268</v>
      </c>
      <c r="AC1328" s="274" t="s">
        <v>268</v>
      </c>
      <c r="AD1328" s="274" t="s">
        <v>268</v>
      </c>
      <c r="AE1328" s="274" t="s">
        <v>287</v>
      </c>
      <c r="AF1328" s="274" t="s">
        <v>1811</v>
      </c>
      <c r="AG1328" s="274" t="s">
        <v>875</v>
      </c>
      <c r="AH1328" s="274" t="s">
        <v>1963</v>
      </c>
      <c r="AI1328" s="274" t="s">
        <v>5564</v>
      </c>
      <c r="AJ1328" s="274" t="s">
        <v>268</v>
      </c>
      <c r="AK1328" s="274" t="s">
        <v>366</v>
      </c>
      <c r="AL1328" s="274" t="s">
        <v>268</v>
      </c>
      <c r="AM1328" s="274" t="s">
        <v>288</v>
      </c>
      <c r="AN1328" s="274" t="s">
        <v>268</v>
      </c>
      <c r="AO1328" s="274" t="s">
        <v>268</v>
      </c>
      <c r="AP1328" s="274" t="s">
        <v>268</v>
      </c>
      <c r="AQ1328" s="274" t="s">
        <v>268</v>
      </c>
      <c r="AR1328" s="274" t="s">
        <v>268</v>
      </c>
      <c r="AS1328" s="274" t="s">
        <v>268</v>
      </c>
      <c r="AT1328" s="274" t="s">
        <v>268</v>
      </c>
      <c r="AU1328" s="274" t="s">
        <v>268</v>
      </c>
      <c r="AV1328" s="274" t="s">
        <v>268</v>
      </c>
      <c r="AW1328" s="274" t="s">
        <v>268</v>
      </c>
      <c r="AX1328" s="274" t="s">
        <v>268</v>
      </c>
      <c r="AY1328" s="274" t="s">
        <v>268</v>
      </c>
      <c r="AZ1328" s="274" t="s">
        <v>268</v>
      </c>
      <c r="BA1328" s="274" t="s">
        <v>268</v>
      </c>
      <c r="BB1328" s="274" t="s">
        <v>268</v>
      </c>
      <c r="BC1328" s="274" t="s">
        <v>268</v>
      </c>
      <c r="BD1328" s="274" t="s">
        <v>268</v>
      </c>
      <c r="BE1328" s="274" t="s">
        <v>268</v>
      </c>
      <c r="BF1328" s="274" t="s">
        <v>268</v>
      </c>
      <c r="BG1328" s="274" t="s">
        <v>268</v>
      </c>
      <c r="BH1328" s="274" t="s">
        <v>268</v>
      </c>
      <c r="BI1328" s="274" t="s">
        <v>268</v>
      </c>
      <c r="BJ1328" s="274" t="s">
        <v>268</v>
      </c>
      <c r="BK1328" s="274" t="s">
        <v>268</v>
      </c>
      <c r="BL1328" s="274" t="s">
        <v>268</v>
      </c>
      <c r="BM1328" s="274" t="s">
        <v>268</v>
      </c>
      <c r="BN1328" s="274" t="s">
        <v>268</v>
      </c>
      <c r="BO1328" s="274" t="s">
        <v>268</v>
      </c>
      <c r="BP1328" s="274" t="s">
        <v>268</v>
      </c>
      <c r="BQ1328" s="274" t="s">
        <v>268</v>
      </c>
      <c r="BR1328" s="274" t="s">
        <v>268</v>
      </c>
      <c r="BS1328" s="274" t="s">
        <v>268</v>
      </c>
      <c r="BT1328" s="274" t="s">
        <v>268</v>
      </c>
      <c r="BU1328" s="274" t="s">
        <v>268</v>
      </c>
      <c r="BV1328" s="274" t="s">
        <v>268</v>
      </c>
      <c r="BW1328" s="274" t="s">
        <v>268</v>
      </c>
      <c r="BX1328" s="274" t="s">
        <v>268</v>
      </c>
      <c r="BY1328" s="295">
        <v>111</v>
      </c>
      <c r="BZ1328" s="295">
        <v>111</v>
      </c>
      <c r="CA1328" s="298" t="s">
        <v>142</v>
      </c>
      <c r="CB1328" s="297">
        <v>122</v>
      </c>
      <c r="CC1328" s="284">
        <f t="shared" si="82"/>
        <v>0</v>
      </c>
      <c r="CD1328" s="295">
        <f t="shared" si="83"/>
        <v>111.00000000000001</v>
      </c>
      <c r="CE1328" s="284">
        <f t="shared" si="84"/>
        <v>0</v>
      </c>
      <c r="CF1328" s="295">
        <f t="shared" si="85"/>
        <v>1</v>
      </c>
      <c r="CG1328" s="274" t="s">
        <v>876</v>
      </c>
      <c r="CH1328" s="274" t="s">
        <v>268</v>
      </c>
      <c r="CI1328" s="274" t="s">
        <v>268</v>
      </c>
      <c r="CJ1328" s="298" t="s">
        <v>271</v>
      </c>
      <c r="CK1328" s="297">
        <v>1</v>
      </c>
      <c r="CL1328" s="274" t="s">
        <v>268</v>
      </c>
      <c r="CM1328" s="274" t="s">
        <v>268</v>
      </c>
      <c r="CN1328" s="274" t="s">
        <v>268</v>
      </c>
      <c r="CO1328" s="274" t="s">
        <v>268</v>
      </c>
      <c r="CP1328" s="274" t="s">
        <v>268</v>
      </c>
      <c r="CQ1328" s="274" t="s">
        <v>268</v>
      </c>
      <c r="CR1328" s="274" t="s">
        <v>877</v>
      </c>
      <c r="CS1328" s="274">
        <v>59.46</v>
      </c>
      <c r="CT1328" s="274" t="s">
        <v>268</v>
      </c>
      <c r="CU1328" s="274">
        <v>59.46</v>
      </c>
      <c r="CV1328" s="274">
        <v>365</v>
      </c>
      <c r="CW1328" s="274" t="s">
        <v>878</v>
      </c>
      <c r="CX1328" s="274" t="s">
        <v>835</v>
      </c>
      <c r="CY1328" s="274" t="s">
        <v>836</v>
      </c>
      <c r="CZ1328" s="274" t="s">
        <v>837</v>
      </c>
      <c r="DA1328" s="274" t="s">
        <v>268</v>
      </c>
      <c r="DB1328" s="274" t="s">
        <v>268</v>
      </c>
      <c r="DC1328" s="274" t="s">
        <v>268</v>
      </c>
      <c r="DD1328" s="274" t="s">
        <v>268</v>
      </c>
      <c r="DE1328" s="274" t="s">
        <v>268</v>
      </c>
      <c r="DF1328" s="274" t="s">
        <v>268</v>
      </c>
      <c r="DG1328" s="299">
        <f>IFERROR(IF(CA1328="D",IF(CK1328="A dispo.",CD1328*VLOOKUP('DATI INPUT'!$F$27,TARIFFE_UD,2,FALSE),CD1328*VLOOKUP(CK1328,TARIFFE_UD,2,FALSE)),CD1328*VLOOKUP(CB1328-100,TARIFFE_UND,2,FALSE)),0)</f>
        <v>68.371717761587348</v>
      </c>
      <c r="DH1328" s="299">
        <f>IFERROR(IF(CA1328="D",IF(CK1328="A dispo.",CF1328*VLOOKUP('DATI INPUT'!$F$27,TARIFFE_UD,3,FALSE),CF1328*VLOOKUP(CK1328,TARIFFE_UD,3,FALSE)),CF1328*VLOOKUP(CB1328-100,TARIFFE_UND,3,FALSE)),0)</f>
        <v>15.164853048114928</v>
      </c>
    </row>
    <row r="1329" spans="1:112" x14ac:dyDescent="0.25">
      <c r="A1329" s="274" t="s">
        <v>9506</v>
      </c>
      <c r="B1329" s="274" t="s">
        <v>7681</v>
      </c>
      <c r="C1329" s="274" t="s">
        <v>1107</v>
      </c>
      <c r="D1329" s="274" t="s">
        <v>7682</v>
      </c>
      <c r="E1329" s="274" t="s">
        <v>268</v>
      </c>
      <c r="F1329" s="274" t="s">
        <v>156</v>
      </c>
      <c r="G1329" s="274" t="s">
        <v>7683</v>
      </c>
      <c r="H1329" s="274" t="s">
        <v>6207</v>
      </c>
      <c r="I1329" s="274" t="s">
        <v>412</v>
      </c>
      <c r="J1329" s="274" t="s">
        <v>274</v>
      </c>
      <c r="K1329" s="274" t="s">
        <v>7684</v>
      </c>
      <c r="L1329" s="274" t="s">
        <v>984</v>
      </c>
      <c r="M1329" s="274" t="s">
        <v>2257</v>
      </c>
      <c r="N1329" s="274" t="s">
        <v>984</v>
      </c>
      <c r="O1329" s="274" t="s">
        <v>873</v>
      </c>
      <c r="P1329" s="274" t="s">
        <v>2258</v>
      </c>
      <c r="Q1329" s="274" t="s">
        <v>315</v>
      </c>
      <c r="R1329" s="274" t="s">
        <v>268</v>
      </c>
      <c r="S1329" s="274" t="s">
        <v>268</v>
      </c>
      <c r="T1329" s="274" t="s">
        <v>268</v>
      </c>
      <c r="U1329" s="274" t="s">
        <v>268</v>
      </c>
      <c r="V1329" s="274" t="s">
        <v>268</v>
      </c>
      <c r="W1329" s="274" t="s">
        <v>2257</v>
      </c>
      <c r="X1329" s="274" t="s">
        <v>2258</v>
      </c>
      <c r="Y1329" s="274" t="s">
        <v>315</v>
      </c>
      <c r="Z1329" s="274" t="s">
        <v>268</v>
      </c>
      <c r="AA1329" s="274" t="s">
        <v>268</v>
      </c>
      <c r="AB1329" s="274" t="s">
        <v>268</v>
      </c>
      <c r="AC1329" s="274" t="s">
        <v>268</v>
      </c>
      <c r="AD1329" s="274" t="s">
        <v>268</v>
      </c>
      <c r="AE1329" s="274" t="s">
        <v>287</v>
      </c>
      <c r="AF1329" s="274" t="s">
        <v>1811</v>
      </c>
      <c r="AG1329" s="274" t="s">
        <v>875</v>
      </c>
      <c r="AH1329" s="274" t="s">
        <v>1848</v>
      </c>
      <c r="AI1329" s="274" t="s">
        <v>9507</v>
      </c>
      <c r="AJ1329" s="274" t="s">
        <v>268</v>
      </c>
      <c r="AK1329" s="274" t="s">
        <v>366</v>
      </c>
      <c r="AL1329" s="274" t="s">
        <v>268</v>
      </c>
      <c r="AM1329" s="274" t="s">
        <v>288</v>
      </c>
      <c r="AN1329" s="274" t="s">
        <v>268</v>
      </c>
      <c r="AO1329" s="274" t="s">
        <v>268</v>
      </c>
      <c r="AP1329" s="274" t="s">
        <v>268</v>
      </c>
      <c r="AQ1329" s="274" t="s">
        <v>268</v>
      </c>
      <c r="AR1329" s="274" t="s">
        <v>268</v>
      </c>
      <c r="AS1329" s="274" t="s">
        <v>268</v>
      </c>
      <c r="AT1329" s="274" t="s">
        <v>268</v>
      </c>
      <c r="AU1329" s="274" t="s">
        <v>268</v>
      </c>
      <c r="AV1329" s="274" t="s">
        <v>268</v>
      </c>
      <c r="AW1329" s="274" t="s">
        <v>268</v>
      </c>
      <c r="AX1329" s="274" t="s">
        <v>268</v>
      </c>
      <c r="AY1329" s="274" t="s">
        <v>268</v>
      </c>
      <c r="AZ1329" s="274" t="s">
        <v>268</v>
      </c>
      <c r="BA1329" s="274" t="s">
        <v>268</v>
      </c>
      <c r="BB1329" s="274" t="s">
        <v>268</v>
      </c>
      <c r="BC1329" s="274" t="s">
        <v>268</v>
      </c>
      <c r="BD1329" s="274" t="s">
        <v>268</v>
      </c>
      <c r="BE1329" s="274" t="s">
        <v>268</v>
      </c>
      <c r="BF1329" s="274" t="s">
        <v>268</v>
      </c>
      <c r="BG1329" s="274" t="s">
        <v>268</v>
      </c>
      <c r="BH1329" s="274" t="s">
        <v>268</v>
      </c>
      <c r="BI1329" s="274" t="s">
        <v>268</v>
      </c>
      <c r="BJ1329" s="274" t="s">
        <v>268</v>
      </c>
      <c r="BK1329" s="274" t="s">
        <v>268</v>
      </c>
      <c r="BL1329" s="274" t="s">
        <v>268</v>
      </c>
      <c r="BM1329" s="274" t="s">
        <v>268</v>
      </c>
      <c r="BN1329" s="274" t="s">
        <v>268</v>
      </c>
      <c r="BO1329" s="274" t="s">
        <v>268</v>
      </c>
      <c r="BP1329" s="274" t="s">
        <v>268</v>
      </c>
      <c r="BQ1329" s="274" t="s">
        <v>268</v>
      </c>
      <c r="BR1329" s="274" t="s">
        <v>268</v>
      </c>
      <c r="BS1329" s="274" t="s">
        <v>268</v>
      </c>
      <c r="BT1329" s="274" t="s">
        <v>268</v>
      </c>
      <c r="BU1329" s="274" t="s">
        <v>268</v>
      </c>
      <c r="BV1329" s="274" t="s">
        <v>268</v>
      </c>
      <c r="BW1329" s="274" t="s">
        <v>268</v>
      </c>
      <c r="BX1329" s="274" t="s">
        <v>268</v>
      </c>
      <c r="BY1329" s="295">
        <v>69</v>
      </c>
      <c r="BZ1329" s="295">
        <v>69</v>
      </c>
      <c r="CA1329" s="298" t="s">
        <v>142</v>
      </c>
      <c r="CB1329" s="297">
        <v>122</v>
      </c>
      <c r="CC1329" s="284">
        <f t="shared" si="82"/>
        <v>0</v>
      </c>
      <c r="CD1329" s="295">
        <f t="shared" si="83"/>
        <v>69</v>
      </c>
      <c r="CE1329" s="284">
        <f t="shared" si="84"/>
        <v>0</v>
      </c>
      <c r="CF1329" s="295">
        <f t="shared" si="85"/>
        <v>1</v>
      </c>
      <c r="CG1329" s="274" t="s">
        <v>876</v>
      </c>
      <c r="CH1329" s="274" t="s">
        <v>268</v>
      </c>
      <c r="CI1329" s="274" t="s">
        <v>268</v>
      </c>
      <c r="CJ1329" s="298" t="s">
        <v>271</v>
      </c>
      <c r="CK1329" s="297">
        <v>1</v>
      </c>
      <c r="CL1329" s="274" t="s">
        <v>268</v>
      </c>
      <c r="CM1329" s="274" t="s">
        <v>268</v>
      </c>
      <c r="CN1329" s="274" t="s">
        <v>268</v>
      </c>
      <c r="CO1329" s="274" t="s">
        <v>268</v>
      </c>
      <c r="CP1329" s="274" t="s">
        <v>268</v>
      </c>
      <c r="CQ1329" s="274" t="s">
        <v>268</v>
      </c>
      <c r="CR1329" s="274" t="s">
        <v>877</v>
      </c>
      <c r="CS1329" s="274">
        <v>43.5</v>
      </c>
      <c r="CT1329" s="274" t="s">
        <v>268</v>
      </c>
      <c r="CU1329" s="274">
        <v>43.5</v>
      </c>
      <c r="CV1329" s="274">
        <v>365</v>
      </c>
      <c r="CW1329" s="274" t="s">
        <v>878</v>
      </c>
      <c r="CX1329" s="274" t="s">
        <v>835</v>
      </c>
      <c r="CY1329" s="274" t="s">
        <v>836</v>
      </c>
      <c r="CZ1329" s="274" t="s">
        <v>837</v>
      </c>
      <c r="DA1329" s="274" t="s">
        <v>268</v>
      </c>
      <c r="DB1329" s="274" t="s">
        <v>268</v>
      </c>
      <c r="DC1329" s="274" t="s">
        <v>268</v>
      </c>
      <c r="DD1329" s="274" t="s">
        <v>268</v>
      </c>
      <c r="DE1329" s="274" t="s">
        <v>268</v>
      </c>
      <c r="DF1329" s="274" t="s">
        <v>268</v>
      </c>
      <c r="DG1329" s="299">
        <f>IFERROR(IF(CA1329="D",IF(CK1329="A dispo.",CD1329*VLOOKUP('DATI INPUT'!$F$27,TARIFFE_UD,2,FALSE),CD1329*VLOOKUP(CK1329,TARIFFE_UD,2,FALSE)),CD1329*VLOOKUP(CB1329-100,TARIFFE_UND,2,FALSE)),0)</f>
        <v>42.501338068013752</v>
      </c>
      <c r="DH1329" s="299">
        <f>IFERROR(IF(CA1329="D",IF(CK1329="A dispo.",CF1329*VLOOKUP('DATI INPUT'!$F$27,TARIFFE_UD,3,FALSE),CF1329*VLOOKUP(CK1329,TARIFFE_UD,3,FALSE)),CF1329*VLOOKUP(CB1329-100,TARIFFE_UND,3,FALSE)),0)</f>
        <v>15.164853048114928</v>
      </c>
    </row>
    <row r="1330" spans="1:112" x14ac:dyDescent="0.25">
      <c r="A1330" s="274" t="s">
        <v>9508</v>
      </c>
      <c r="B1330" s="274" t="s">
        <v>9509</v>
      </c>
      <c r="C1330" s="274" t="s">
        <v>9510</v>
      </c>
      <c r="D1330" s="274" t="s">
        <v>9511</v>
      </c>
      <c r="E1330" s="274" t="s">
        <v>268</v>
      </c>
      <c r="F1330" s="274" t="s">
        <v>156</v>
      </c>
      <c r="G1330" s="274" t="s">
        <v>9512</v>
      </c>
      <c r="H1330" s="274" t="s">
        <v>1033</v>
      </c>
      <c r="I1330" s="274" t="s">
        <v>9513</v>
      </c>
      <c r="J1330" s="274" t="s">
        <v>156</v>
      </c>
      <c r="K1330" s="274" t="s">
        <v>9514</v>
      </c>
      <c r="L1330" s="274" t="s">
        <v>960</v>
      </c>
      <c r="M1330" s="274" t="s">
        <v>6484</v>
      </c>
      <c r="N1330" s="274" t="s">
        <v>984</v>
      </c>
      <c r="O1330" s="274" t="s">
        <v>873</v>
      </c>
      <c r="P1330" s="274" t="s">
        <v>1934</v>
      </c>
      <c r="Q1330" s="274" t="s">
        <v>275</v>
      </c>
      <c r="R1330" s="274" t="s">
        <v>268</v>
      </c>
      <c r="S1330" s="274" t="s">
        <v>268</v>
      </c>
      <c r="T1330" s="274" t="s">
        <v>268</v>
      </c>
      <c r="U1330" s="274" t="s">
        <v>268</v>
      </c>
      <c r="V1330" s="274" t="s">
        <v>268</v>
      </c>
      <c r="W1330" s="274" t="s">
        <v>6484</v>
      </c>
      <c r="X1330" s="274" t="s">
        <v>1934</v>
      </c>
      <c r="Y1330" s="274" t="s">
        <v>275</v>
      </c>
      <c r="Z1330" s="274" t="s">
        <v>268</v>
      </c>
      <c r="AA1330" s="274" t="s">
        <v>268</v>
      </c>
      <c r="AB1330" s="274" t="s">
        <v>268</v>
      </c>
      <c r="AC1330" s="274" t="s">
        <v>268</v>
      </c>
      <c r="AD1330" s="274" t="s">
        <v>268</v>
      </c>
      <c r="AE1330" s="274" t="s">
        <v>287</v>
      </c>
      <c r="AF1330" s="274" t="s">
        <v>1811</v>
      </c>
      <c r="AG1330" s="274" t="s">
        <v>875</v>
      </c>
      <c r="AH1330" s="274" t="s">
        <v>2576</v>
      </c>
      <c r="AI1330" s="274" t="s">
        <v>1277</v>
      </c>
      <c r="AJ1330" s="274" t="s">
        <v>268</v>
      </c>
      <c r="AK1330" s="274" t="s">
        <v>377</v>
      </c>
      <c r="AL1330" s="274" t="s">
        <v>268</v>
      </c>
      <c r="AM1330" s="274" t="s">
        <v>355</v>
      </c>
      <c r="AN1330" s="274" t="s">
        <v>268</v>
      </c>
      <c r="AO1330" s="274" t="s">
        <v>268</v>
      </c>
      <c r="AP1330" s="274" t="s">
        <v>268</v>
      </c>
      <c r="AQ1330" s="274" t="s">
        <v>268</v>
      </c>
      <c r="AR1330" s="274" t="s">
        <v>268</v>
      </c>
      <c r="AS1330" s="274" t="s">
        <v>268</v>
      </c>
      <c r="AT1330" s="274" t="s">
        <v>268</v>
      </c>
      <c r="AU1330" s="274" t="s">
        <v>268</v>
      </c>
      <c r="AV1330" s="274" t="s">
        <v>268</v>
      </c>
      <c r="AW1330" s="274" t="s">
        <v>268</v>
      </c>
      <c r="AX1330" s="274" t="s">
        <v>268</v>
      </c>
      <c r="AY1330" s="274" t="s">
        <v>268</v>
      </c>
      <c r="AZ1330" s="274" t="s">
        <v>268</v>
      </c>
      <c r="BA1330" s="274" t="s">
        <v>268</v>
      </c>
      <c r="BB1330" s="274" t="s">
        <v>268</v>
      </c>
      <c r="BC1330" s="274" t="s">
        <v>268</v>
      </c>
      <c r="BD1330" s="274" t="s">
        <v>268</v>
      </c>
      <c r="BE1330" s="274" t="s">
        <v>268</v>
      </c>
      <c r="BF1330" s="274" t="s">
        <v>268</v>
      </c>
      <c r="BG1330" s="274" t="s">
        <v>268</v>
      </c>
      <c r="BH1330" s="274" t="s">
        <v>268</v>
      </c>
      <c r="BI1330" s="274" t="s">
        <v>268</v>
      </c>
      <c r="BJ1330" s="274" t="s">
        <v>268</v>
      </c>
      <c r="BK1330" s="274" t="s">
        <v>268</v>
      </c>
      <c r="BL1330" s="274" t="s">
        <v>268</v>
      </c>
      <c r="BM1330" s="274" t="s">
        <v>268</v>
      </c>
      <c r="BN1330" s="274" t="s">
        <v>268</v>
      </c>
      <c r="BO1330" s="274" t="s">
        <v>268</v>
      </c>
      <c r="BP1330" s="274" t="s">
        <v>268</v>
      </c>
      <c r="BQ1330" s="274" t="s">
        <v>268</v>
      </c>
      <c r="BR1330" s="274" t="s">
        <v>268</v>
      </c>
      <c r="BS1330" s="274" t="s">
        <v>268</v>
      </c>
      <c r="BT1330" s="274" t="s">
        <v>268</v>
      </c>
      <c r="BU1330" s="274" t="s">
        <v>268</v>
      </c>
      <c r="BV1330" s="274" t="s">
        <v>268</v>
      </c>
      <c r="BW1330" s="274" t="s">
        <v>268</v>
      </c>
      <c r="BX1330" s="274" t="s">
        <v>268</v>
      </c>
      <c r="BY1330" s="295">
        <v>80</v>
      </c>
      <c r="BZ1330" s="295">
        <v>80</v>
      </c>
      <c r="CA1330" s="298" t="s">
        <v>142</v>
      </c>
      <c r="CB1330" s="297">
        <v>122</v>
      </c>
      <c r="CC1330" s="284">
        <f t="shared" si="82"/>
        <v>0</v>
      </c>
      <c r="CD1330" s="295">
        <f t="shared" si="83"/>
        <v>80</v>
      </c>
      <c r="CE1330" s="284">
        <f t="shared" si="84"/>
        <v>0</v>
      </c>
      <c r="CF1330" s="295">
        <f t="shared" si="85"/>
        <v>1</v>
      </c>
      <c r="CG1330" s="274" t="s">
        <v>876</v>
      </c>
      <c r="CH1330" s="274" t="s">
        <v>268</v>
      </c>
      <c r="CI1330" s="274" t="s">
        <v>268</v>
      </c>
      <c r="CJ1330" s="298" t="s">
        <v>271</v>
      </c>
      <c r="CK1330" s="297">
        <v>1</v>
      </c>
      <c r="CL1330" s="274" t="s">
        <v>268</v>
      </c>
      <c r="CM1330" s="274" t="s">
        <v>268</v>
      </c>
      <c r="CN1330" s="274" t="s">
        <v>268</v>
      </c>
      <c r="CO1330" s="274" t="s">
        <v>268</v>
      </c>
      <c r="CP1330" s="274" t="s">
        <v>268</v>
      </c>
      <c r="CQ1330" s="274" t="s">
        <v>268</v>
      </c>
      <c r="CR1330" s="274" t="s">
        <v>877</v>
      </c>
      <c r="CS1330" s="274">
        <v>47.68</v>
      </c>
      <c r="CT1330" s="274" t="s">
        <v>268</v>
      </c>
      <c r="CU1330" s="274">
        <v>47.68</v>
      </c>
      <c r="CV1330" s="274">
        <v>365</v>
      </c>
      <c r="CW1330" s="274" t="s">
        <v>878</v>
      </c>
      <c r="CX1330" s="274" t="s">
        <v>835</v>
      </c>
      <c r="CY1330" s="274" t="s">
        <v>836</v>
      </c>
      <c r="CZ1330" s="274" t="s">
        <v>837</v>
      </c>
      <c r="DA1330" s="274" t="s">
        <v>268</v>
      </c>
      <c r="DB1330" s="274" t="s">
        <v>268</v>
      </c>
      <c r="DC1330" s="274" t="s">
        <v>268</v>
      </c>
      <c r="DD1330" s="274" t="s">
        <v>268</v>
      </c>
      <c r="DE1330" s="274" t="s">
        <v>268</v>
      </c>
      <c r="DF1330" s="274" t="s">
        <v>268</v>
      </c>
      <c r="DG1330" s="299">
        <f>IFERROR(IF(CA1330="D",IF(CK1330="A dispo.",CD1330*VLOOKUP('DATI INPUT'!$F$27,TARIFFE_UD,2,FALSE),CD1330*VLOOKUP(CK1330,TARIFFE_UD,2,FALSE)),CD1330*VLOOKUP(CB1330-100,TARIFFE_UND,2,FALSE)),0)</f>
        <v>49.276913702044929</v>
      </c>
      <c r="DH1330" s="299">
        <f>IFERROR(IF(CA1330="D",IF(CK1330="A dispo.",CF1330*VLOOKUP('DATI INPUT'!$F$27,TARIFFE_UD,3,FALSE),CF1330*VLOOKUP(CK1330,TARIFFE_UD,3,FALSE)),CF1330*VLOOKUP(CB1330-100,TARIFFE_UND,3,FALSE)),0)</f>
        <v>15.164853048114928</v>
      </c>
    </row>
    <row r="1331" spans="1:112" x14ac:dyDescent="0.25">
      <c r="A1331" s="274" t="s">
        <v>9515</v>
      </c>
      <c r="B1331" s="274" t="s">
        <v>9516</v>
      </c>
      <c r="C1331" s="274" t="s">
        <v>9517</v>
      </c>
      <c r="D1331" s="274" t="s">
        <v>9518</v>
      </c>
      <c r="E1331" s="274" t="s">
        <v>268</v>
      </c>
      <c r="F1331" s="274" t="s">
        <v>156</v>
      </c>
      <c r="G1331" s="274" t="s">
        <v>9519</v>
      </c>
      <c r="H1331" s="274" t="s">
        <v>995</v>
      </c>
      <c r="I1331" s="274" t="s">
        <v>2901</v>
      </c>
      <c r="J1331" s="274" t="s">
        <v>156</v>
      </c>
      <c r="K1331" s="274" t="s">
        <v>9520</v>
      </c>
      <c r="L1331" s="274" t="s">
        <v>924</v>
      </c>
      <c r="M1331" s="274" t="s">
        <v>9521</v>
      </c>
      <c r="N1331" s="274" t="s">
        <v>984</v>
      </c>
      <c r="O1331" s="274" t="s">
        <v>873</v>
      </c>
      <c r="P1331" s="274" t="s">
        <v>887</v>
      </c>
      <c r="Q1331" s="274" t="s">
        <v>280</v>
      </c>
      <c r="R1331" s="274" t="s">
        <v>268</v>
      </c>
      <c r="S1331" s="274" t="s">
        <v>268</v>
      </c>
      <c r="T1331" s="274" t="s">
        <v>268</v>
      </c>
      <c r="U1331" s="274" t="s">
        <v>268</v>
      </c>
      <c r="V1331" s="274" t="s">
        <v>268</v>
      </c>
      <c r="W1331" s="274" t="s">
        <v>9521</v>
      </c>
      <c r="X1331" s="274" t="s">
        <v>887</v>
      </c>
      <c r="Y1331" s="274" t="s">
        <v>280</v>
      </c>
      <c r="Z1331" s="274" t="s">
        <v>268</v>
      </c>
      <c r="AA1331" s="274" t="s">
        <v>268</v>
      </c>
      <c r="AB1331" s="274" t="s">
        <v>268</v>
      </c>
      <c r="AC1331" s="274" t="s">
        <v>268</v>
      </c>
      <c r="AD1331" s="274" t="s">
        <v>268</v>
      </c>
      <c r="AE1331" s="274" t="s">
        <v>287</v>
      </c>
      <c r="AF1331" s="274" t="s">
        <v>1811</v>
      </c>
      <c r="AG1331" s="274" t="s">
        <v>875</v>
      </c>
      <c r="AH1331" s="274" t="s">
        <v>1848</v>
      </c>
      <c r="AI1331" s="274" t="s">
        <v>787</v>
      </c>
      <c r="AJ1331" s="274" t="s">
        <v>268</v>
      </c>
      <c r="AK1331" s="274" t="s">
        <v>354</v>
      </c>
      <c r="AL1331" s="274" t="s">
        <v>268</v>
      </c>
      <c r="AM1331" s="274" t="s">
        <v>355</v>
      </c>
      <c r="AN1331" s="274" t="s">
        <v>268</v>
      </c>
      <c r="AO1331" s="274" t="s">
        <v>268</v>
      </c>
      <c r="AP1331" s="274" t="s">
        <v>268</v>
      </c>
      <c r="AQ1331" s="274" t="s">
        <v>268</v>
      </c>
      <c r="AR1331" s="274" t="s">
        <v>268</v>
      </c>
      <c r="AS1331" s="274" t="s">
        <v>268</v>
      </c>
      <c r="AT1331" s="274" t="s">
        <v>268</v>
      </c>
      <c r="AU1331" s="274" t="s">
        <v>268</v>
      </c>
      <c r="AV1331" s="274" t="s">
        <v>268</v>
      </c>
      <c r="AW1331" s="274" t="s">
        <v>268</v>
      </c>
      <c r="AX1331" s="274" t="s">
        <v>268</v>
      </c>
      <c r="AY1331" s="274" t="s">
        <v>268</v>
      </c>
      <c r="AZ1331" s="274" t="s">
        <v>268</v>
      </c>
      <c r="BA1331" s="274" t="s">
        <v>268</v>
      </c>
      <c r="BB1331" s="274" t="s">
        <v>268</v>
      </c>
      <c r="BC1331" s="274" t="s">
        <v>268</v>
      </c>
      <c r="BD1331" s="274" t="s">
        <v>268</v>
      </c>
      <c r="BE1331" s="274" t="s">
        <v>268</v>
      </c>
      <c r="BF1331" s="274" t="s">
        <v>268</v>
      </c>
      <c r="BG1331" s="274" t="s">
        <v>268</v>
      </c>
      <c r="BH1331" s="274" t="s">
        <v>268</v>
      </c>
      <c r="BI1331" s="274" t="s">
        <v>268</v>
      </c>
      <c r="BJ1331" s="274" t="s">
        <v>268</v>
      </c>
      <c r="BK1331" s="274" t="s">
        <v>268</v>
      </c>
      <c r="BL1331" s="274" t="s">
        <v>268</v>
      </c>
      <c r="BM1331" s="274" t="s">
        <v>268</v>
      </c>
      <c r="BN1331" s="274" t="s">
        <v>268</v>
      </c>
      <c r="BO1331" s="274" t="s">
        <v>268</v>
      </c>
      <c r="BP1331" s="274" t="s">
        <v>268</v>
      </c>
      <c r="BQ1331" s="274" t="s">
        <v>268</v>
      </c>
      <c r="BR1331" s="274" t="s">
        <v>268</v>
      </c>
      <c r="BS1331" s="274" t="s">
        <v>268</v>
      </c>
      <c r="BT1331" s="274" t="s">
        <v>268</v>
      </c>
      <c r="BU1331" s="274" t="s">
        <v>268</v>
      </c>
      <c r="BV1331" s="274" t="s">
        <v>268</v>
      </c>
      <c r="BW1331" s="274" t="s">
        <v>268</v>
      </c>
      <c r="BX1331" s="274" t="s">
        <v>268</v>
      </c>
      <c r="BY1331" s="295">
        <v>103</v>
      </c>
      <c r="BZ1331" s="295">
        <v>103</v>
      </c>
      <c r="CA1331" s="298" t="s">
        <v>142</v>
      </c>
      <c r="CB1331" s="297">
        <v>122</v>
      </c>
      <c r="CC1331" s="284">
        <f t="shared" si="82"/>
        <v>0</v>
      </c>
      <c r="CD1331" s="295">
        <f t="shared" si="83"/>
        <v>103</v>
      </c>
      <c r="CE1331" s="284">
        <f t="shared" si="84"/>
        <v>0</v>
      </c>
      <c r="CF1331" s="295">
        <f t="shared" si="85"/>
        <v>1</v>
      </c>
      <c r="CG1331" s="274" t="s">
        <v>876</v>
      </c>
      <c r="CH1331" s="274" t="s">
        <v>268</v>
      </c>
      <c r="CI1331" s="274" t="s">
        <v>268</v>
      </c>
      <c r="CJ1331" s="298" t="s">
        <v>271</v>
      </c>
      <c r="CK1331" s="297">
        <v>1</v>
      </c>
      <c r="CL1331" s="274" t="s">
        <v>268</v>
      </c>
      <c r="CM1331" s="274" t="s">
        <v>268</v>
      </c>
      <c r="CN1331" s="274" t="s">
        <v>268</v>
      </c>
      <c r="CO1331" s="274" t="s">
        <v>268</v>
      </c>
      <c r="CP1331" s="274" t="s">
        <v>268</v>
      </c>
      <c r="CQ1331" s="274" t="s">
        <v>268</v>
      </c>
      <c r="CR1331" s="274" t="s">
        <v>877</v>
      </c>
      <c r="CS1331" s="274">
        <v>56.42</v>
      </c>
      <c r="CT1331" s="274" t="s">
        <v>268</v>
      </c>
      <c r="CU1331" s="274">
        <v>56.42</v>
      </c>
      <c r="CV1331" s="274">
        <v>365</v>
      </c>
      <c r="CW1331" s="274" t="s">
        <v>878</v>
      </c>
      <c r="CX1331" s="274" t="s">
        <v>835</v>
      </c>
      <c r="CY1331" s="274" t="s">
        <v>836</v>
      </c>
      <c r="CZ1331" s="274" t="s">
        <v>837</v>
      </c>
      <c r="DA1331" s="274" t="s">
        <v>268</v>
      </c>
      <c r="DB1331" s="274" t="s">
        <v>268</v>
      </c>
      <c r="DC1331" s="274" t="s">
        <v>268</v>
      </c>
      <c r="DD1331" s="274" t="s">
        <v>268</v>
      </c>
      <c r="DE1331" s="274" t="s">
        <v>268</v>
      </c>
      <c r="DF1331" s="274" t="s">
        <v>268</v>
      </c>
      <c r="DG1331" s="299">
        <f>IFERROR(IF(CA1331="D",IF(CK1331="A dispo.",CD1331*VLOOKUP('DATI INPUT'!$F$27,TARIFFE_UD,2,FALSE),CD1331*VLOOKUP(CK1331,TARIFFE_UD,2,FALSE)),CD1331*VLOOKUP(CB1331-100,TARIFFE_UND,2,FALSE)),0)</f>
        <v>63.444026391382849</v>
      </c>
      <c r="DH1331" s="299">
        <f>IFERROR(IF(CA1331="D",IF(CK1331="A dispo.",CF1331*VLOOKUP('DATI INPUT'!$F$27,TARIFFE_UD,3,FALSE),CF1331*VLOOKUP(CK1331,TARIFFE_UD,3,FALSE)),CF1331*VLOOKUP(CB1331-100,TARIFFE_UND,3,FALSE)),0)</f>
        <v>15.164853048114928</v>
      </c>
    </row>
    <row r="1332" spans="1:112" hidden="1" x14ac:dyDescent="0.25">
      <c r="A1332" s="274" t="s">
        <v>9522</v>
      </c>
      <c r="B1332" s="274" t="s">
        <v>9523</v>
      </c>
      <c r="C1332" s="274" t="s">
        <v>1646</v>
      </c>
      <c r="D1332" s="274" t="s">
        <v>9524</v>
      </c>
      <c r="E1332" s="274" t="s">
        <v>268</v>
      </c>
      <c r="F1332" s="274" t="s">
        <v>156</v>
      </c>
      <c r="G1332" s="274" t="s">
        <v>9525</v>
      </c>
      <c r="H1332" s="274" t="s">
        <v>1505</v>
      </c>
      <c r="I1332" s="274" t="s">
        <v>9526</v>
      </c>
      <c r="J1332" s="274" t="s">
        <v>156</v>
      </c>
      <c r="K1332" s="274" t="s">
        <v>9527</v>
      </c>
      <c r="L1332" s="274" t="s">
        <v>960</v>
      </c>
      <c r="M1332" s="274" t="s">
        <v>9528</v>
      </c>
      <c r="N1332" s="274" t="s">
        <v>3880</v>
      </c>
      <c r="O1332" s="274" t="s">
        <v>268</v>
      </c>
      <c r="P1332" s="274" t="s">
        <v>9529</v>
      </c>
      <c r="Q1332" s="274" t="s">
        <v>330</v>
      </c>
      <c r="R1332" s="274" t="s">
        <v>268</v>
      </c>
      <c r="S1332" s="274" t="s">
        <v>268</v>
      </c>
      <c r="T1332" s="274" t="s">
        <v>268</v>
      </c>
      <c r="U1332" s="274" t="s">
        <v>268</v>
      </c>
      <c r="V1332" s="274" t="s">
        <v>268</v>
      </c>
      <c r="W1332" s="274" t="s">
        <v>1980</v>
      </c>
      <c r="X1332" s="274" t="s">
        <v>1754</v>
      </c>
      <c r="Y1332" s="274" t="s">
        <v>290</v>
      </c>
      <c r="Z1332" s="274" t="s">
        <v>268</v>
      </c>
      <c r="AA1332" s="274" t="s">
        <v>268</v>
      </c>
      <c r="AB1332" s="274" t="s">
        <v>268</v>
      </c>
      <c r="AC1332" s="274" t="s">
        <v>268</v>
      </c>
      <c r="AD1332" s="274" t="s">
        <v>268</v>
      </c>
      <c r="AE1332" s="274" t="s">
        <v>287</v>
      </c>
      <c r="AF1332" s="274" t="s">
        <v>1811</v>
      </c>
      <c r="AG1332" s="274" t="s">
        <v>875</v>
      </c>
      <c r="AH1332" s="274" t="s">
        <v>2154</v>
      </c>
      <c r="AI1332" s="274" t="s">
        <v>657</v>
      </c>
      <c r="AJ1332" s="274" t="s">
        <v>268</v>
      </c>
      <c r="AK1332" s="274" t="s">
        <v>377</v>
      </c>
      <c r="AL1332" s="274" t="s">
        <v>268</v>
      </c>
      <c r="AM1332" s="274" t="s">
        <v>268</v>
      </c>
      <c r="AN1332" s="274" t="s">
        <v>268</v>
      </c>
      <c r="AO1332" s="274" t="s">
        <v>268</v>
      </c>
      <c r="AP1332" s="274" t="s">
        <v>268</v>
      </c>
      <c r="AQ1332" s="274" t="s">
        <v>268</v>
      </c>
      <c r="AR1332" s="274" t="s">
        <v>268</v>
      </c>
      <c r="AS1332" s="274" t="s">
        <v>268</v>
      </c>
      <c r="AT1332" s="274" t="s">
        <v>268</v>
      </c>
      <c r="AU1332" s="274" t="s">
        <v>268</v>
      </c>
      <c r="AV1332" s="274" t="s">
        <v>268</v>
      </c>
      <c r="AW1332" s="274" t="s">
        <v>268</v>
      </c>
      <c r="AX1332" s="274" t="s">
        <v>268</v>
      </c>
      <c r="AY1332" s="274" t="s">
        <v>268</v>
      </c>
      <c r="AZ1332" s="274" t="s">
        <v>268</v>
      </c>
      <c r="BA1332" s="274" t="s">
        <v>268</v>
      </c>
      <c r="BB1332" s="274" t="s">
        <v>268</v>
      </c>
      <c r="BC1332" s="274" t="s">
        <v>268</v>
      </c>
      <c r="BD1332" s="274" t="s">
        <v>268</v>
      </c>
      <c r="BE1332" s="274" t="s">
        <v>268</v>
      </c>
      <c r="BF1332" s="274" t="s">
        <v>268</v>
      </c>
      <c r="BG1332" s="274" t="s">
        <v>268</v>
      </c>
      <c r="BH1332" s="274" t="s">
        <v>268</v>
      </c>
      <c r="BI1332" s="274" t="s">
        <v>268</v>
      </c>
      <c r="BJ1332" s="274" t="s">
        <v>268</v>
      </c>
      <c r="BK1332" s="274" t="s">
        <v>268</v>
      </c>
      <c r="BL1332" s="274" t="s">
        <v>268</v>
      </c>
      <c r="BM1332" s="274" t="s">
        <v>268</v>
      </c>
      <c r="BN1332" s="274" t="s">
        <v>268</v>
      </c>
      <c r="BO1332" s="274" t="s">
        <v>268</v>
      </c>
      <c r="BP1332" s="274" t="s">
        <v>268</v>
      </c>
      <c r="BQ1332" s="274" t="s">
        <v>268</v>
      </c>
      <c r="BR1332" s="274" t="s">
        <v>268</v>
      </c>
      <c r="BS1332" s="274" t="s">
        <v>268</v>
      </c>
      <c r="BT1332" s="274" t="s">
        <v>268</v>
      </c>
      <c r="BU1332" s="274" t="s">
        <v>268</v>
      </c>
      <c r="BV1332" s="274" t="s">
        <v>268</v>
      </c>
      <c r="BW1332" s="274" t="s">
        <v>268</v>
      </c>
      <c r="BX1332" s="274" t="s">
        <v>268</v>
      </c>
      <c r="BY1332" s="295">
        <v>115</v>
      </c>
      <c r="BZ1332" s="295">
        <v>115</v>
      </c>
      <c r="CA1332" s="298" t="s">
        <v>142</v>
      </c>
      <c r="CB1332" s="297">
        <v>122</v>
      </c>
      <c r="CC1332" s="284">
        <f t="shared" si="82"/>
        <v>0</v>
      </c>
      <c r="CD1332" s="295">
        <f t="shared" si="83"/>
        <v>115</v>
      </c>
      <c r="CE1332" s="284">
        <f t="shared" si="84"/>
        <v>0</v>
      </c>
      <c r="CF1332" s="295">
        <f t="shared" si="85"/>
        <v>1</v>
      </c>
      <c r="CG1332" s="274" t="s">
        <v>876</v>
      </c>
      <c r="CH1332" s="274" t="s">
        <v>268</v>
      </c>
      <c r="CI1332" s="274" t="s">
        <v>268</v>
      </c>
      <c r="CJ1332" s="298" t="s">
        <v>268</v>
      </c>
      <c r="CK1332" s="298" t="s">
        <v>736</v>
      </c>
      <c r="CL1332" s="274" t="s">
        <v>268</v>
      </c>
      <c r="CM1332" s="274" t="s">
        <v>268</v>
      </c>
      <c r="CN1332" s="274" t="s">
        <v>268</v>
      </c>
      <c r="CO1332" s="274" t="s">
        <v>268</v>
      </c>
      <c r="CP1332" s="274" t="s">
        <v>268</v>
      </c>
      <c r="CQ1332" s="274" t="s">
        <v>268</v>
      </c>
      <c r="CR1332" s="274" t="s">
        <v>877</v>
      </c>
      <c r="CS1332" s="274">
        <v>108.91</v>
      </c>
      <c r="CT1332" s="274" t="s">
        <v>268</v>
      </c>
      <c r="CU1332" s="274">
        <v>108.91</v>
      </c>
      <c r="CV1332" s="274">
        <v>365</v>
      </c>
      <c r="CW1332" s="274" t="s">
        <v>878</v>
      </c>
      <c r="CX1332" s="274" t="s">
        <v>835</v>
      </c>
      <c r="CY1332" s="274" t="s">
        <v>836</v>
      </c>
      <c r="CZ1332" s="274" t="s">
        <v>837</v>
      </c>
      <c r="DA1332" s="274" t="s">
        <v>268</v>
      </c>
      <c r="DB1332" s="274" t="s">
        <v>268</v>
      </c>
      <c r="DC1332" s="274" t="s">
        <v>268</v>
      </c>
      <c r="DD1332" s="274" t="s">
        <v>268</v>
      </c>
      <c r="DE1332" s="274" t="s">
        <v>268</v>
      </c>
      <c r="DF1332" s="274" t="s">
        <v>268</v>
      </c>
      <c r="DG1332" s="299">
        <f>IFERROR(IF(CA1332="D",IF(CK1332="A dispo.",CD1332*VLOOKUP('DATI INPUT'!$F$27,TARIFFE_UD,2,FALSE),CD1332*VLOOKUP(CK1332,TARIFFE_UD,2,FALSE)),CD1332*VLOOKUP(CB1332-100,TARIFFE_UND,2,FALSE)),0)</f>
        <v>91.074295860029466</v>
      </c>
      <c r="DH1332" s="299">
        <f>IFERROR(IF(CA1332="D",IF(CK1332="A dispo.",CF1332*VLOOKUP('DATI INPUT'!$F$27,TARIFFE_UD,3,FALSE),CF1332*VLOOKUP(CK1332,TARIFFE_UD,3,FALSE)),CF1332*VLOOKUP(CB1332-100,TARIFFE_UND,3,FALSE)),0)</f>
        <v>60.367780403072892</v>
      </c>
    </row>
    <row r="1333" spans="1:112" hidden="1" x14ac:dyDescent="0.25">
      <c r="A1333" s="274" t="s">
        <v>9530</v>
      </c>
      <c r="B1333" s="274" t="s">
        <v>9531</v>
      </c>
      <c r="C1333" s="274" t="s">
        <v>9532</v>
      </c>
      <c r="D1333" s="274" t="s">
        <v>9533</v>
      </c>
      <c r="E1333" s="274" t="s">
        <v>268</v>
      </c>
      <c r="F1333" s="274" t="s">
        <v>156</v>
      </c>
      <c r="G1333" s="274" t="s">
        <v>9534</v>
      </c>
      <c r="H1333" s="274" t="s">
        <v>338</v>
      </c>
      <c r="I1333" s="274" t="s">
        <v>348</v>
      </c>
      <c r="J1333" s="274" t="s">
        <v>274</v>
      </c>
      <c r="K1333" s="274" t="s">
        <v>9535</v>
      </c>
      <c r="L1333" s="274" t="s">
        <v>9536</v>
      </c>
      <c r="M1333" s="274" t="s">
        <v>9537</v>
      </c>
      <c r="N1333" s="274" t="s">
        <v>9538</v>
      </c>
      <c r="O1333" s="274" t="s">
        <v>9539</v>
      </c>
      <c r="P1333" s="274" t="s">
        <v>9540</v>
      </c>
      <c r="Q1333" s="274" t="s">
        <v>331</v>
      </c>
      <c r="R1333" s="274" t="s">
        <v>268</v>
      </c>
      <c r="S1333" s="274" t="s">
        <v>268</v>
      </c>
      <c r="T1333" s="274" t="s">
        <v>268</v>
      </c>
      <c r="U1333" s="274" t="s">
        <v>268</v>
      </c>
      <c r="V1333" s="274" t="s">
        <v>268</v>
      </c>
      <c r="W1333" s="274" t="s">
        <v>1933</v>
      </c>
      <c r="X1333" s="274" t="s">
        <v>1934</v>
      </c>
      <c r="Y1333" s="274" t="s">
        <v>544</v>
      </c>
      <c r="Z1333" s="274" t="s">
        <v>268</v>
      </c>
      <c r="AA1333" s="274" t="s">
        <v>268</v>
      </c>
      <c r="AB1333" s="274" t="s">
        <v>268</v>
      </c>
      <c r="AC1333" s="274" t="s">
        <v>268</v>
      </c>
      <c r="AD1333" s="274" t="s">
        <v>268</v>
      </c>
      <c r="AE1333" s="274" t="s">
        <v>287</v>
      </c>
      <c r="AF1333" s="274" t="s">
        <v>1811</v>
      </c>
      <c r="AG1333" s="274" t="s">
        <v>875</v>
      </c>
      <c r="AH1333" s="274" t="s">
        <v>1935</v>
      </c>
      <c r="AI1333" s="274" t="s">
        <v>677</v>
      </c>
      <c r="AJ1333" s="274" t="s">
        <v>268</v>
      </c>
      <c r="AK1333" s="274" t="s">
        <v>655</v>
      </c>
      <c r="AL1333" s="274" t="s">
        <v>268</v>
      </c>
      <c r="AM1333" s="274" t="s">
        <v>355</v>
      </c>
      <c r="AN1333" s="274" t="s">
        <v>268</v>
      </c>
      <c r="AO1333" s="274" t="s">
        <v>268</v>
      </c>
      <c r="AP1333" s="274" t="s">
        <v>268</v>
      </c>
      <c r="AQ1333" s="274" t="s">
        <v>268</v>
      </c>
      <c r="AR1333" s="274" t="s">
        <v>268</v>
      </c>
      <c r="AS1333" s="274" t="s">
        <v>268</v>
      </c>
      <c r="AT1333" s="274" t="s">
        <v>268</v>
      </c>
      <c r="AU1333" s="274" t="s">
        <v>268</v>
      </c>
      <c r="AV1333" s="274" t="s">
        <v>268</v>
      </c>
      <c r="AW1333" s="274" t="s">
        <v>268</v>
      </c>
      <c r="AX1333" s="274" t="s">
        <v>268</v>
      </c>
      <c r="AY1333" s="274" t="s">
        <v>268</v>
      </c>
      <c r="AZ1333" s="274" t="s">
        <v>268</v>
      </c>
      <c r="BA1333" s="274" t="s">
        <v>268</v>
      </c>
      <c r="BB1333" s="274" t="s">
        <v>268</v>
      </c>
      <c r="BC1333" s="274" t="s">
        <v>268</v>
      </c>
      <c r="BD1333" s="274" t="s">
        <v>268</v>
      </c>
      <c r="BE1333" s="274" t="s">
        <v>268</v>
      </c>
      <c r="BF1333" s="274" t="s">
        <v>268</v>
      </c>
      <c r="BG1333" s="274" t="s">
        <v>268</v>
      </c>
      <c r="BH1333" s="274" t="s">
        <v>268</v>
      </c>
      <c r="BI1333" s="274" t="s">
        <v>268</v>
      </c>
      <c r="BJ1333" s="274" t="s">
        <v>268</v>
      </c>
      <c r="BK1333" s="274" t="s">
        <v>268</v>
      </c>
      <c r="BL1333" s="274" t="s">
        <v>268</v>
      </c>
      <c r="BM1333" s="274" t="s">
        <v>268</v>
      </c>
      <c r="BN1333" s="274" t="s">
        <v>268</v>
      </c>
      <c r="BO1333" s="274" t="s">
        <v>268</v>
      </c>
      <c r="BP1333" s="274" t="s">
        <v>268</v>
      </c>
      <c r="BQ1333" s="274" t="s">
        <v>268</v>
      </c>
      <c r="BR1333" s="274" t="s">
        <v>268</v>
      </c>
      <c r="BS1333" s="274" t="s">
        <v>268</v>
      </c>
      <c r="BT1333" s="274" t="s">
        <v>268</v>
      </c>
      <c r="BU1333" s="274" t="s">
        <v>268</v>
      </c>
      <c r="BV1333" s="274" t="s">
        <v>268</v>
      </c>
      <c r="BW1333" s="274" t="s">
        <v>268</v>
      </c>
      <c r="BX1333" s="274" t="s">
        <v>268</v>
      </c>
      <c r="BY1333" s="295">
        <v>65.5</v>
      </c>
      <c r="BZ1333" s="295">
        <v>65.5</v>
      </c>
      <c r="CA1333" s="298" t="s">
        <v>142</v>
      </c>
      <c r="CB1333" s="297">
        <v>122</v>
      </c>
      <c r="CC1333" s="284">
        <f t="shared" si="82"/>
        <v>0</v>
      </c>
      <c r="CD1333" s="295">
        <f t="shared" si="83"/>
        <v>65.5</v>
      </c>
      <c r="CE1333" s="284">
        <f t="shared" si="84"/>
        <v>0</v>
      </c>
      <c r="CF1333" s="295">
        <f t="shared" si="85"/>
        <v>1</v>
      </c>
      <c r="CG1333" s="274" t="s">
        <v>876</v>
      </c>
      <c r="CH1333" s="274" t="s">
        <v>268</v>
      </c>
      <c r="CI1333" s="274" t="s">
        <v>268</v>
      </c>
      <c r="CJ1333" s="298" t="s">
        <v>268</v>
      </c>
      <c r="CK1333" s="298" t="s">
        <v>736</v>
      </c>
      <c r="CL1333" s="274" t="s">
        <v>268</v>
      </c>
      <c r="CM1333" s="274" t="s">
        <v>268</v>
      </c>
      <c r="CN1333" s="274" t="s">
        <v>268</v>
      </c>
      <c r="CO1333" s="274" t="s">
        <v>268</v>
      </c>
      <c r="CP1333" s="274" t="s">
        <v>268</v>
      </c>
      <c r="CQ1333" s="274" t="s">
        <v>9541</v>
      </c>
      <c r="CR1333" s="274" t="s">
        <v>877</v>
      </c>
      <c r="CS1333" s="274">
        <v>84.66</v>
      </c>
      <c r="CT1333" s="274" t="s">
        <v>268</v>
      </c>
      <c r="CU1333" s="274">
        <v>84.66</v>
      </c>
      <c r="CV1333" s="274">
        <v>365</v>
      </c>
      <c r="CW1333" s="274" t="s">
        <v>878</v>
      </c>
      <c r="CX1333" s="274" t="s">
        <v>835</v>
      </c>
      <c r="CY1333" s="274" t="s">
        <v>836</v>
      </c>
      <c r="CZ1333" s="274" t="s">
        <v>837</v>
      </c>
      <c r="DA1333" s="274" t="s">
        <v>268</v>
      </c>
      <c r="DB1333" s="274" t="s">
        <v>268</v>
      </c>
      <c r="DC1333" s="274" t="s">
        <v>268</v>
      </c>
      <c r="DD1333" s="274" t="s">
        <v>268</v>
      </c>
      <c r="DE1333" s="274" t="s">
        <v>268</v>
      </c>
      <c r="DF1333" s="274" t="s">
        <v>268</v>
      </c>
      <c r="DG1333" s="299">
        <f>IFERROR(IF(CA1333="D",IF(CK1333="A dispo.",CD1333*VLOOKUP('DATI INPUT'!$F$27,TARIFFE_UD,2,FALSE),CD1333*VLOOKUP(CK1333,TARIFFE_UD,2,FALSE)),CD1333*VLOOKUP(CB1333-100,TARIFFE_UND,2,FALSE)),0)</f>
        <v>51.872751120277648</v>
      </c>
      <c r="DH1333" s="299">
        <f>IFERROR(IF(CA1333="D",IF(CK1333="A dispo.",CF1333*VLOOKUP('DATI INPUT'!$F$27,TARIFFE_UD,3,FALSE),CF1333*VLOOKUP(CK1333,TARIFFE_UD,3,FALSE)),CF1333*VLOOKUP(CB1333-100,TARIFFE_UND,3,FALSE)),0)</f>
        <v>60.367780403072892</v>
      </c>
    </row>
    <row r="1334" spans="1:112" hidden="1" x14ac:dyDescent="0.25">
      <c r="A1334" s="274" t="s">
        <v>9542</v>
      </c>
      <c r="B1334" s="274" t="s">
        <v>9543</v>
      </c>
      <c r="C1334" s="274" t="s">
        <v>9544</v>
      </c>
      <c r="D1334" s="274" t="s">
        <v>9545</v>
      </c>
      <c r="E1334" s="274" t="s">
        <v>268</v>
      </c>
      <c r="F1334" s="274" t="s">
        <v>156</v>
      </c>
      <c r="G1334" s="274" t="s">
        <v>9546</v>
      </c>
      <c r="H1334" s="274" t="s">
        <v>914</v>
      </c>
      <c r="I1334" s="274" t="s">
        <v>9547</v>
      </c>
      <c r="J1334" s="274" t="s">
        <v>156</v>
      </c>
      <c r="K1334" s="274" t="s">
        <v>9548</v>
      </c>
      <c r="L1334" s="274" t="s">
        <v>984</v>
      </c>
      <c r="M1334" s="274" t="s">
        <v>9549</v>
      </c>
      <c r="N1334" s="274" t="s">
        <v>303</v>
      </c>
      <c r="O1334" s="274" t="s">
        <v>1273</v>
      </c>
      <c r="P1334" s="274" t="s">
        <v>9550</v>
      </c>
      <c r="Q1334" s="274" t="s">
        <v>333</v>
      </c>
      <c r="R1334" s="274" t="s">
        <v>268</v>
      </c>
      <c r="S1334" s="274" t="s">
        <v>268</v>
      </c>
      <c r="T1334" s="274" t="s">
        <v>268</v>
      </c>
      <c r="U1334" s="274" t="s">
        <v>268</v>
      </c>
      <c r="V1334" s="274" t="s">
        <v>268</v>
      </c>
      <c r="W1334" s="274" t="s">
        <v>5231</v>
      </c>
      <c r="X1334" s="274" t="s">
        <v>613</v>
      </c>
      <c r="Y1334" s="274" t="s">
        <v>498</v>
      </c>
      <c r="Z1334" s="274" t="s">
        <v>268</v>
      </c>
      <c r="AA1334" s="274" t="s">
        <v>268</v>
      </c>
      <c r="AB1334" s="274" t="s">
        <v>268</v>
      </c>
      <c r="AC1334" s="274" t="s">
        <v>268</v>
      </c>
      <c r="AD1334" s="274" t="s">
        <v>268</v>
      </c>
      <c r="AE1334" s="274" t="s">
        <v>287</v>
      </c>
      <c r="AF1334" s="274" t="s">
        <v>1811</v>
      </c>
      <c r="AG1334" s="274" t="s">
        <v>875</v>
      </c>
      <c r="AH1334" s="274" t="s">
        <v>1848</v>
      </c>
      <c r="AI1334" s="274" t="s">
        <v>708</v>
      </c>
      <c r="AJ1334" s="274" t="s">
        <v>268</v>
      </c>
      <c r="AK1334" s="274" t="s">
        <v>728</v>
      </c>
      <c r="AL1334" s="274" t="s">
        <v>268</v>
      </c>
      <c r="AM1334" s="274" t="s">
        <v>288</v>
      </c>
      <c r="AN1334" s="274" t="s">
        <v>268</v>
      </c>
      <c r="AO1334" s="274" t="s">
        <v>268</v>
      </c>
      <c r="AP1334" s="274" t="s">
        <v>268</v>
      </c>
      <c r="AQ1334" s="274" t="s">
        <v>268</v>
      </c>
      <c r="AR1334" s="274" t="s">
        <v>268</v>
      </c>
      <c r="AS1334" s="274" t="s">
        <v>268</v>
      </c>
      <c r="AT1334" s="274" t="s">
        <v>268</v>
      </c>
      <c r="AU1334" s="274" t="s">
        <v>268</v>
      </c>
      <c r="AV1334" s="274" t="s">
        <v>268</v>
      </c>
      <c r="AW1334" s="274" t="s">
        <v>268</v>
      </c>
      <c r="AX1334" s="274" t="s">
        <v>268</v>
      </c>
      <c r="AY1334" s="274" t="s">
        <v>268</v>
      </c>
      <c r="AZ1334" s="274" t="s">
        <v>268</v>
      </c>
      <c r="BA1334" s="274" t="s">
        <v>268</v>
      </c>
      <c r="BB1334" s="274" t="s">
        <v>268</v>
      </c>
      <c r="BC1334" s="274" t="s">
        <v>268</v>
      </c>
      <c r="BD1334" s="274" t="s">
        <v>268</v>
      </c>
      <c r="BE1334" s="274" t="s">
        <v>268</v>
      </c>
      <c r="BF1334" s="274" t="s">
        <v>268</v>
      </c>
      <c r="BG1334" s="274" t="s">
        <v>268</v>
      </c>
      <c r="BH1334" s="274" t="s">
        <v>268</v>
      </c>
      <c r="BI1334" s="274" t="s">
        <v>268</v>
      </c>
      <c r="BJ1334" s="274" t="s">
        <v>268</v>
      </c>
      <c r="BK1334" s="274" t="s">
        <v>268</v>
      </c>
      <c r="BL1334" s="274" t="s">
        <v>268</v>
      </c>
      <c r="BM1334" s="274" t="s">
        <v>268</v>
      </c>
      <c r="BN1334" s="274" t="s">
        <v>268</v>
      </c>
      <c r="BO1334" s="274" t="s">
        <v>268</v>
      </c>
      <c r="BP1334" s="274" t="s">
        <v>268</v>
      </c>
      <c r="BQ1334" s="274" t="s">
        <v>268</v>
      </c>
      <c r="BR1334" s="274" t="s">
        <v>268</v>
      </c>
      <c r="BS1334" s="274" t="s">
        <v>268</v>
      </c>
      <c r="BT1334" s="274" t="s">
        <v>268</v>
      </c>
      <c r="BU1334" s="274" t="s">
        <v>268</v>
      </c>
      <c r="BV1334" s="274" t="s">
        <v>268</v>
      </c>
      <c r="BW1334" s="274" t="s">
        <v>268</v>
      </c>
      <c r="BX1334" s="274" t="s">
        <v>268</v>
      </c>
      <c r="BY1334" s="295">
        <v>40.200000000000003</v>
      </c>
      <c r="BZ1334" s="295">
        <v>40.200000000000003</v>
      </c>
      <c r="CA1334" s="298" t="s">
        <v>142</v>
      </c>
      <c r="CB1334" s="297">
        <v>122</v>
      </c>
      <c r="CC1334" s="284">
        <f t="shared" si="82"/>
        <v>0</v>
      </c>
      <c r="CD1334" s="295">
        <f t="shared" si="83"/>
        <v>40.200000000000003</v>
      </c>
      <c r="CE1334" s="284">
        <f t="shared" si="84"/>
        <v>0</v>
      </c>
      <c r="CF1334" s="295">
        <f t="shared" si="85"/>
        <v>1</v>
      </c>
      <c r="CG1334" s="274" t="s">
        <v>876</v>
      </c>
      <c r="CH1334" s="274" t="s">
        <v>268</v>
      </c>
      <c r="CI1334" s="274" t="s">
        <v>268</v>
      </c>
      <c r="CJ1334" s="298" t="s">
        <v>268</v>
      </c>
      <c r="CK1334" s="298" t="s">
        <v>736</v>
      </c>
      <c r="CL1334" s="274" t="s">
        <v>268</v>
      </c>
      <c r="CM1334" s="274" t="s">
        <v>268</v>
      </c>
      <c r="CN1334" s="274" t="s">
        <v>268</v>
      </c>
      <c r="CO1334" s="274" t="s">
        <v>268</v>
      </c>
      <c r="CP1334" s="274" t="s">
        <v>268</v>
      </c>
      <c r="CQ1334" s="274" t="s">
        <v>268</v>
      </c>
      <c r="CR1334" s="274" t="s">
        <v>877</v>
      </c>
      <c r="CS1334" s="274">
        <v>72.260000000000005</v>
      </c>
      <c r="CT1334" s="274" t="s">
        <v>268</v>
      </c>
      <c r="CU1334" s="274">
        <v>72.260000000000005</v>
      </c>
      <c r="CV1334" s="274">
        <v>365</v>
      </c>
      <c r="CW1334" s="274" t="s">
        <v>878</v>
      </c>
      <c r="CX1334" s="274" t="s">
        <v>835</v>
      </c>
      <c r="CY1334" s="274" t="s">
        <v>836</v>
      </c>
      <c r="CZ1334" s="274" t="s">
        <v>837</v>
      </c>
      <c r="DA1334" s="274" t="s">
        <v>268</v>
      </c>
      <c r="DB1334" s="274" t="s">
        <v>268</v>
      </c>
      <c r="DC1334" s="274" t="s">
        <v>268</v>
      </c>
      <c r="DD1334" s="274" t="s">
        <v>268</v>
      </c>
      <c r="DE1334" s="274" t="s">
        <v>268</v>
      </c>
      <c r="DF1334" s="274" t="s">
        <v>268</v>
      </c>
      <c r="DG1334" s="299">
        <f>IFERROR(IF(CA1334="D",IF(CK1334="A dispo.",CD1334*VLOOKUP('DATI INPUT'!$F$27,TARIFFE_UD,2,FALSE),CD1334*VLOOKUP(CK1334,TARIFFE_UD,2,FALSE)),CD1334*VLOOKUP(CB1334-100,TARIFFE_UND,2,FALSE)),0)</f>
        <v>31.836406031071171</v>
      </c>
      <c r="DH1334" s="299">
        <f>IFERROR(IF(CA1334="D",IF(CK1334="A dispo.",CF1334*VLOOKUP('DATI INPUT'!$F$27,TARIFFE_UD,3,FALSE),CF1334*VLOOKUP(CK1334,TARIFFE_UD,3,FALSE)),CF1334*VLOOKUP(CB1334-100,TARIFFE_UND,3,FALSE)),0)</f>
        <v>60.367780403072892</v>
      </c>
    </row>
    <row r="1335" spans="1:112" x14ac:dyDescent="0.25">
      <c r="A1335" s="274" t="s">
        <v>9551</v>
      </c>
      <c r="B1335" s="274" t="s">
        <v>5002</v>
      </c>
      <c r="C1335" s="274" t="s">
        <v>1648</v>
      </c>
      <c r="D1335" s="274" t="s">
        <v>5003</v>
      </c>
      <c r="E1335" s="274" t="s">
        <v>5004</v>
      </c>
      <c r="F1335" s="274" t="s">
        <v>156</v>
      </c>
      <c r="G1335" s="274" t="s">
        <v>5005</v>
      </c>
      <c r="H1335" s="274" t="s">
        <v>1353</v>
      </c>
      <c r="I1335" s="274" t="s">
        <v>5006</v>
      </c>
      <c r="J1335" s="274" t="s">
        <v>274</v>
      </c>
      <c r="K1335" s="274" t="s">
        <v>5007</v>
      </c>
      <c r="L1335" s="274" t="s">
        <v>1043</v>
      </c>
      <c r="M1335" s="274" t="s">
        <v>5008</v>
      </c>
      <c r="N1335" s="274" t="s">
        <v>984</v>
      </c>
      <c r="O1335" s="274" t="s">
        <v>873</v>
      </c>
      <c r="P1335" s="274" t="s">
        <v>5009</v>
      </c>
      <c r="Q1335" s="274" t="s">
        <v>268</v>
      </c>
      <c r="R1335" s="274" t="s">
        <v>268</v>
      </c>
      <c r="S1335" s="274" t="s">
        <v>268</v>
      </c>
      <c r="T1335" s="274" t="s">
        <v>268</v>
      </c>
      <c r="U1335" s="274" t="s">
        <v>268</v>
      </c>
      <c r="V1335" s="274" t="s">
        <v>268</v>
      </c>
      <c r="W1335" s="274" t="s">
        <v>5008</v>
      </c>
      <c r="X1335" s="274" t="s">
        <v>5009</v>
      </c>
      <c r="Y1335" s="274" t="s">
        <v>268</v>
      </c>
      <c r="Z1335" s="274" t="s">
        <v>268</v>
      </c>
      <c r="AA1335" s="274" t="s">
        <v>268</v>
      </c>
      <c r="AB1335" s="274" t="s">
        <v>268</v>
      </c>
      <c r="AC1335" s="274" t="s">
        <v>268</v>
      </c>
      <c r="AD1335" s="274" t="s">
        <v>268</v>
      </c>
      <c r="AE1335" s="274" t="s">
        <v>287</v>
      </c>
      <c r="AF1335" s="274" t="s">
        <v>1811</v>
      </c>
      <c r="AG1335" s="274" t="s">
        <v>875</v>
      </c>
      <c r="AH1335" s="274" t="s">
        <v>1935</v>
      </c>
      <c r="AI1335" s="274" t="s">
        <v>9552</v>
      </c>
      <c r="AJ1335" s="274" t="s">
        <v>268</v>
      </c>
      <c r="AK1335" s="274" t="s">
        <v>377</v>
      </c>
      <c r="AL1335" s="274" t="s">
        <v>268</v>
      </c>
      <c r="AM1335" s="274" t="s">
        <v>268</v>
      </c>
      <c r="AN1335" s="274" t="s">
        <v>287</v>
      </c>
      <c r="AO1335" s="274" t="s">
        <v>1811</v>
      </c>
      <c r="AP1335" s="274" t="s">
        <v>875</v>
      </c>
      <c r="AQ1335" s="274" t="s">
        <v>1935</v>
      </c>
      <c r="AR1335" s="274" t="s">
        <v>9552</v>
      </c>
      <c r="AS1335" s="274" t="s">
        <v>268</v>
      </c>
      <c r="AT1335" s="274" t="s">
        <v>381</v>
      </c>
      <c r="AU1335" s="274" t="s">
        <v>268</v>
      </c>
      <c r="AV1335" s="274" t="s">
        <v>268</v>
      </c>
      <c r="AW1335" s="274" t="s">
        <v>268</v>
      </c>
      <c r="AX1335" s="274" t="s">
        <v>268</v>
      </c>
      <c r="AY1335" s="274" t="s">
        <v>268</v>
      </c>
      <c r="AZ1335" s="274" t="s">
        <v>268</v>
      </c>
      <c r="BA1335" s="274" t="s">
        <v>268</v>
      </c>
      <c r="BB1335" s="274" t="s">
        <v>268</v>
      </c>
      <c r="BC1335" s="274" t="s">
        <v>268</v>
      </c>
      <c r="BD1335" s="274" t="s">
        <v>268</v>
      </c>
      <c r="BE1335" s="274" t="s">
        <v>268</v>
      </c>
      <c r="BF1335" s="274" t="s">
        <v>268</v>
      </c>
      <c r="BG1335" s="274" t="s">
        <v>268</v>
      </c>
      <c r="BH1335" s="274" t="s">
        <v>268</v>
      </c>
      <c r="BI1335" s="274" t="s">
        <v>268</v>
      </c>
      <c r="BJ1335" s="274" t="s">
        <v>268</v>
      </c>
      <c r="BK1335" s="274" t="s">
        <v>268</v>
      </c>
      <c r="BL1335" s="274" t="s">
        <v>268</v>
      </c>
      <c r="BM1335" s="274" t="s">
        <v>268</v>
      </c>
      <c r="BN1335" s="274" t="s">
        <v>268</v>
      </c>
      <c r="BO1335" s="274" t="s">
        <v>268</v>
      </c>
      <c r="BP1335" s="274" t="s">
        <v>268</v>
      </c>
      <c r="BQ1335" s="274" t="s">
        <v>268</v>
      </c>
      <c r="BR1335" s="274" t="s">
        <v>268</v>
      </c>
      <c r="BS1335" s="274" t="s">
        <v>268</v>
      </c>
      <c r="BT1335" s="274" t="s">
        <v>268</v>
      </c>
      <c r="BU1335" s="274" t="s">
        <v>268</v>
      </c>
      <c r="BV1335" s="274" t="s">
        <v>268</v>
      </c>
      <c r="BW1335" s="274" t="s">
        <v>268</v>
      </c>
      <c r="BX1335" s="274" t="s">
        <v>268</v>
      </c>
      <c r="BY1335" s="295">
        <v>34.65</v>
      </c>
      <c r="BZ1335" s="295">
        <v>34.65</v>
      </c>
      <c r="CA1335" s="298" t="s">
        <v>142</v>
      </c>
      <c r="CB1335" s="297">
        <v>122</v>
      </c>
      <c r="CC1335" s="284">
        <f t="shared" si="82"/>
        <v>0.75</v>
      </c>
      <c r="CD1335" s="295">
        <f t="shared" si="83"/>
        <v>8.6625000000000014</v>
      </c>
      <c r="CE1335" s="284">
        <f t="shared" si="84"/>
        <v>0.75</v>
      </c>
      <c r="CF1335" s="295">
        <f t="shared" si="85"/>
        <v>0.25</v>
      </c>
      <c r="CG1335" s="274" t="s">
        <v>876</v>
      </c>
      <c r="CH1335" s="274" t="s">
        <v>268</v>
      </c>
      <c r="CI1335" s="274" t="s">
        <v>268</v>
      </c>
      <c r="CJ1335" s="298" t="s">
        <v>271</v>
      </c>
      <c r="CK1335" s="297">
        <v>1</v>
      </c>
      <c r="CL1335" s="274" t="s">
        <v>2132</v>
      </c>
      <c r="CM1335" s="274" t="s">
        <v>268</v>
      </c>
      <c r="CN1335" s="274" t="s">
        <v>268</v>
      </c>
      <c r="CO1335" s="274" t="s">
        <v>268</v>
      </c>
      <c r="CP1335" s="274" t="s">
        <v>268</v>
      </c>
      <c r="CQ1335" s="274" t="s">
        <v>268</v>
      </c>
      <c r="CR1335" s="274" t="s">
        <v>877</v>
      </c>
      <c r="CS1335" s="274">
        <v>30.45</v>
      </c>
      <c r="CT1335" s="274">
        <v>-22.84</v>
      </c>
      <c r="CU1335" s="274">
        <v>7.61</v>
      </c>
      <c r="CV1335" s="274">
        <v>365</v>
      </c>
      <c r="CW1335" s="274" t="s">
        <v>878</v>
      </c>
      <c r="CX1335" s="274" t="s">
        <v>835</v>
      </c>
      <c r="CY1335" s="274" t="s">
        <v>836</v>
      </c>
      <c r="CZ1335" s="274" t="s">
        <v>837</v>
      </c>
      <c r="DA1335" s="274" t="s">
        <v>268</v>
      </c>
      <c r="DB1335" s="274" t="s">
        <v>268</v>
      </c>
      <c r="DC1335" s="274" t="s">
        <v>268</v>
      </c>
      <c r="DD1335" s="274" t="s">
        <v>268</v>
      </c>
      <c r="DE1335" s="274" t="s">
        <v>268</v>
      </c>
      <c r="DF1335" s="274" t="s">
        <v>268</v>
      </c>
      <c r="DG1335" s="299">
        <f>IFERROR(IF(CA1335="D",IF(CK1335="A dispo.",CD1335*VLOOKUP('DATI INPUT'!$F$27,TARIFFE_UD,2,FALSE),CD1335*VLOOKUP(CK1335,TARIFFE_UD,2,FALSE)),CD1335*VLOOKUP(CB1335-100,TARIFFE_UND,2,FALSE)),0)</f>
        <v>5.3357658117995532</v>
      </c>
      <c r="DH1335" s="299">
        <f>IFERROR(IF(CA1335="D",IF(CK1335="A dispo.",CF1335*VLOOKUP('DATI INPUT'!$F$27,TARIFFE_UD,3,FALSE),CF1335*VLOOKUP(CK1335,TARIFFE_UD,3,FALSE)),CF1335*VLOOKUP(CB1335-100,TARIFFE_UND,3,FALSE)),0)</f>
        <v>3.791213262028732</v>
      </c>
    </row>
    <row r="1336" spans="1:112" x14ac:dyDescent="0.25">
      <c r="A1336" s="274" t="s">
        <v>9553</v>
      </c>
      <c r="B1336" s="274" t="s">
        <v>5002</v>
      </c>
      <c r="C1336" s="274" t="s">
        <v>1649</v>
      </c>
      <c r="D1336" s="274" t="s">
        <v>5003</v>
      </c>
      <c r="E1336" s="274" t="s">
        <v>5004</v>
      </c>
      <c r="F1336" s="274" t="s">
        <v>156</v>
      </c>
      <c r="G1336" s="274" t="s">
        <v>5005</v>
      </c>
      <c r="H1336" s="274" t="s">
        <v>1353</v>
      </c>
      <c r="I1336" s="274" t="s">
        <v>5006</v>
      </c>
      <c r="J1336" s="274" t="s">
        <v>274</v>
      </c>
      <c r="K1336" s="274" t="s">
        <v>5007</v>
      </c>
      <c r="L1336" s="274" t="s">
        <v>1043</v>
      </c>
      <c r="M1336" s="274" t="s">
        <v>5008</v>
      </c>
      <c r="N1336" s="274" t="s">
        <v>984</v>
      </c>
      <c r="O1336" s="274" t="s">
        <v>873</v>
      </c>
      <c r="P1336" s="274" t="s">
        <v>5009</v>
      </c>
      <c r="Q1336" s="274" t="s">
        <v>268</v>
      </c>
      <c r="R1336" s="274" t="s">
        <v>268</v>
      </c>
      <c r="S1336" s="274" t="s">
        <v>268</v>
      </c>
      <c r="T1336" s="274" t="s">
        <v>268</v>
      </c>
      <c r="U1336" s="274" t="s">
        <v>268</v>
      </c>
      <c r="V1336" s="274" t="s">
        <v>268</v>
      </c>
      <c r="W1336" s="274" t="s">
        <v>5008</v>
      </c>
      <c r="X1336" s="274" t="s">
        <v>5009</v>
      </c>
      <c r="Y1336" s="274" t="s">
        <v>268</v>
      </c>
      <c r="Z1336" s="274" t="s">
        <v>268</v>
      </c>
      <c r="AA1336" s="274" t="s">
        <v>268</v>
      </c>
      <c r="AB1336" s="274" t="s">
        <v>268</v>
      </c>
      <c r="AC1336" s="274" t="s">
        <v>268</v>
      </c>
      <c r="AD1336" s="274" t="s">
        <v>268</v>
      </c>
      <c r="AE1336" s="274" t="s">
        <v>287</v>
      </c>
      <c r="AF1336" s="274" t="s">
        <v>1811</v>
      </c>
      <c r="AG1336" s="274" t="s">
        <v>875</v>
      </c>
      <c r="AH1336" s="274" t="s">
        <v>1935</v>
      </c>
      <c r="AI1336" s="274" t="s">
        <v>9552</v>
      </c>
      <c r="AJ1336" s="274" t="s">
        <v>268</v>
      </c>
      <c r="AK1336" s="274" t="s">
        <v>377</v>
      </c>
      <c r="AL1336" s="274" t="s">
        <v>268</v>
      </c>
      <c r="AM1336" s="274" t="s">
        <v>268</v>
      </c>
      <c r="AN1336" s="274" t="s">
        <v>287</v>
      </c>
      <c r="AO1336" s="274" t="s">
        <v>1811</v>
      </c>
      <c r="AP1336" s="274" t="s">
        <v>875</v>
      </c>
      <c r="AQ1336" s="274" t="s">
        <v>1935</v>
      </c>
      <c r="AR1336" s="274" t="s">
        <v>9552</v>
      </c>
      <c r="AS1336" s="274" t="s">
        <v>268</v>
      </c>
      <c r="AT1336" s="274" t="s">
        <v>381</v>
      </c>
      <c r="AU1336" s="274" t="s">
        <v>268</v>
      </c>
      <c r="AV1336" s="274" t="s">
        <v>268</v>
      </c>
      <c r="AW1336" s="274" t="s">
        <v>268</v>
      </c>
      <c r="AX1336" s="274" t="s">
        <v>268</v>
      </c>
      <c r="AY1336" s="274" t="s">
        <v>268</v>
      </c>
      <c r="AZ1336" s="274" t="s">
        <v>268</v>
      </c>
      <c r="BA1336" s="274" t="s">
        <v>268</v>
      </c>
      <c r="BB1336" s="274" t="s">
        <v>268</v>
      </c>
      <c r="BC1336" s="274" t="s">
        <v>268</v>
      </c>
      <c r="BD1336" s="274" t="s">
        <v>268</v>
      </c>
      <c r="BE1336" s="274" t="s">
        <v>268</v>
      </c>
      <c r="BF1336" s="274" t="s">
        <v>268</v>
      </c>
      <c r="BG1336" s="274" t="s">
        <v>268</v>
      </c>
      <c r="BH1336" s="274" t="s">
        <v>268</v>
      </c>
      <c r="BI1336" s="274" t="s">
        <v>268</v>
      </c>
      <c r="BJ1336" s="274" t="s">
        <v>268</v>
      </c>
      <c r="BK1336" s="274" t="s">
        <v>268</v>
      </c>
      <c r="BL1336" s="274" t="s">
        <v>268</v>
      </c>
      <c r="BM1336" s="274" t="s">
        <v>268</v>
      </c>
      <c r="BN1336" s="274" t="s">
        <v>268</v>
      </c>
      <c r="BO1336" s="274" t="s">
        <v>268</v>
      </c>
      <c r="BP1336" s="274" t="s">
        <v>268</v>
      </c>
      <c r="BQ1336" s="274" t="s">
        <v>268</v>
      </c>
      <c r="BR1336" s="274" t="s">
        <v>268</v>
      </c>
      <c r="BS1336" s="274" t="s">
        <v>268</v>
      </c>
      <c r="BT1336" s="274" t="s">
        <v>268</v>
      </c>
      <c r="BU1336" s="274" t="s">
        <v>268</v>
      </c>
      <c r="BV1336" s="274" t="s">
        <v>268</v>
      </c>
      <c r="BW1336" s="274" t="s">
        <v>268</v>
      </c>
      <c r="BX1336" s="274" t="s">
        <v>268</v>
      </c>
      <c r="BY1336" s="295">
        <v>29.8</v>
      </c>
      <c r="BZ1336" s="295">
        <v>29.8</v>
      </c>
      <c r="CA1336" s="298" t="s">
        <v>142</v>
      </c>
      <c r="CB1336" s="297">
        <v>123</v>
      </c>
      <c r="CC1336" s="284">
        <f t="shared" si="82"/>
        <v>0.75</v>
      </c>
      <c r="CD1336" s="295">
        <f t="shared" si="83"/>
        <v>7.4499999999999984</v>
      </c>
      <c r="CE1336" s="284">
        <f t="shared" si="84"/>
        <v>1</v>
      </c>
      <c r="CF1336" s="295">
        <f t="shared" si="85"/>
        <v>0</v>
      </c>
      <c r="CG1336" s="274" t="s">
        <v>1817</v>
      </c>
      <c r="CH1336" s="274" t="s">
        <v>268</v>
      </c>
      <c r="CI1336" s="274" t="s">
        <v>268</v>
      </c>
      <c r="CJ1336" s="298" t="s">
        <v>271</v>
      </c>
      <c r="CK1336" s="297">
        <v>1</v>
      </c>
      <c r="CL1336" s="274" t="s">
        <v>2132</v>
      </c>
      <c r="CM1336" s="274" t="s">
        <v>268</v>
      </c>
      <c r="CN1336" s="274" t="s">
        <v>268</v>
      </c>
      <c r="CO1336" s="274" t="s">
        <v>268</v>
      </c>
      <c r="CP1336" s="274" t="s">
        <v>268</v>
      </c>
      <c r="CQ1336" s="274" t="s">
        <v>9554</v>
      </c>
      <c r="CR1336" s="274" t="s">
        <v>877</v>
      </c>
      <c r="CS1336" s="274">
        <v>11.32</v>
      </c>
      <c r="CT1336" s="274">
        <v>-8.49</v>
      </c>
      <c r="CU1336" s="274">
        <v>2.83</v>
      </c>
      <c r="CV1336" s="274">
        <v>365</v>
      </c>
      <c r="CW1336" s="274" t="s">
        <v>878</v>
      </c>
      <c r="CX1336" s="274" t="s">
        <v>835</v>
      </c>
      <c r="CY1336" s="274" t="s">
        <v>836</v>
      </c>
      <c r="CZ1336" s="274" t="s">
        <v>837</v>
      </c>
      <c r="DA1336" s="274" t="s">
        <v>268</v>
      </c>
      <c r="DB1336" s="274" t="s">
        <v>268</v>
      </c>
      <c r="DC1336" s="274" t="s">
        <v>268</v>
      </c>
      <c r="DD1336" s="274" t="s">
        <v>268</v>
      </c>
      <c r="DE1336" s="274" t="s">
        <v>268</v>
      </c>
      <c r="DF1336" s="274" t="s">
        <v>268</v>
      </c>
      <c r="DG1336" s="299">
        <f>IFERROR(IF(CA1336="D",IF(CK1336="A dispo.",CD1336*VLOOKUP('DATI INPUT'!$F$27,TARIFFE_UD,2,FALSE),CD1336*VLOOKUP(CK1336,TARIFFE_UD,2,FALSE)),CD1336*VLOOKUP(CB1336-100,TARIFFE_UND,2,FALSE)),0)</f>
        <v>4.5889125885029332</v>
      </c>
      <c r="DH1336" s="299">
        <f>IFERROR(IF(CA1336="D",IF(CK1336="A dispo.",CF1336*VLOOKUP('DATI INPUT'!$F$27,TARIFFE_UD,3,FALSE),CF1336*VLOOKUP(CK1336,TARIFFE_UD,3,FALSE)),CF1336*VLOOKUP(CB1336-100,TARIFFE_UND,3,FALSE)),0)</f>
        <v>0</v>
      </c>
    </row>
    <row r="1337" spans="1:112" hidden="1" x14ac:dyDescent="0.25">
      <c r="A1337" s="274" t="s">
        <v>9555</v>
      </c>
      <c r="B1337" s="274" t="s">
        <v>1504</v>
      </c>
      <c r="C1337" s="274" t="s">
        <v>1650</v>
      </c>
      <c r="D1337" s="274" t="s">
        <v>4621</v>
      </c>
      <c r="E1337" s="274" t="s">
        <v>4622</v>
      </c>
      <c r="F1337" s="274" t="s">
        <v>156</v>
      </c>
      <c r="G1337" s="274" t="s">
        <v>4623</v>
      </c>
      <c r="H1337" s="274" t="s">
        <v>983</v>
      </c>
      <c r="I1337" s="274" t="s">
        <v>4624</v>
      </c>
      <c r="J1337" s="274" t="s">
        <v>274</v>
      </c>
      <c r="K1337" s="274" t="s">
        <v>4625</v>
      </c>
      <c r="L1337" s="274" t="s">
        <v>4112</v>
      </c>
      <c r="M1337" s="274" t="s">
        <v>4347</v>
      </c>
      <c r="N1337" s="274" t="s">
        <v>984</v>
      </c>
      <c r="O1337" s="274" t="s">
        <v>873</v>
      </c>
      <c r="P1337" s="274" t="s">
        <v>1901</v>
      </c>
      <c r="Q1337" s="274" t="s">
        <v>329</v>
      </c>
      <c r="R1337" s="274" t="s">
        <v>268</v>
      </c>
      <c r="S1337" s="274" t="s">
        <v>268</v>
      </c>
      <c r="T1337" s="274" t="s">
        <v>268</v>
      </c>
      <c r="U1337" s="274" t="s">
        <v>268</v>
      </c>
      <c r="V1337" s="274" t="s">
        <v>268</v>
      </c>
      <c r="W1337" s="274" t="s">
        <v>4626</v>
      </c>
      <c r="X1337" s="274" t="s">
        <v>1901</v>
      </c>
      <c r="Y1337" s="274" t="s">
        <v>282</v>
      </c>
      <c r="Z1337" s="274" t="s">
        <v>268</v>
      </c>
      <c r="AA1337" s="274" t="s">
        <v>268</v>
      </c>
      <c r="AB1337" s="274" t="s">
        <v>268</v>
      </c>
      <c r="AC1337" s="274" t="s">
        <v>268</v>
      </c>
      <c r="AD1337" s="274" t="s">
        <v>268</v>
      </c>
      <c r="AE1337" s="274" t="s">
        <v>287</v>
      </c>
      <c r="AF1337" s="274" t="s">
        <v>1811</v>
      </c>
      <c r="AG1337" s="274" t="s">
        <v>875</v>
      </c>
      <c r="AH1337" s="274" t="s">
        <v>1831</v>
      </c>
      <c r="AI1337" s="274" t="s">
        <v>4628</v>
      </c>
      <c r="AJ1337" s="274" t="s">
        <v>268</v>
      </c>
      <c r="AK1337" s="274" t="s">
        <v>366</v>
      </c>
      <c r="AL1337" s="274" t="s">
        <v>268</v>
      </c>
      <c r="AM1337" s="274" t="s">
        <v>411</v>
      </c>
      <c r="AN1337" s="274" t="s">
        <v>268</v>
      </c>
      <c r="AO1337" s="274" t="s">
        <v>268</v>
      </c>
      <c r="AP1337" s="274" t="s">
        <v>268</v>
      </c>
      <c r="AQ1337" s="274" t="s">
        <v>268</v>
      </c>
      <c r="AR1337" s="274" t="s">
        <v>268</v>
      </c>
      <c r="AS1337" s="274" t="s">
        <v>268</v>
      </c>
      <c r="AT1337" s="274" t="s">
        <v>268</v>
      </c>
      <c r="AU1337" s="274" t="s">
        <v>268</v>
      </c>
      <c r="AV1337" s="274" t="s">
        <v>268</v>
      </c>
      <c r="AW1337" s="274" t="s">
        <v>268</v>
      </c>
      <c r="AX1337" s="274" t="s">
        <v>268</v>
      </c>
      <c r="AY1337" s="274" t="s">
        <v>268</v>
      </c>
      <c r="AZ1337" s="274" t="s">
        <v>268</v>
      </c>
      <c r="BA1337" s="274" t="s">
        <v>268</v>
      </c>
      <c r="BB1337" s="274" t="s">
        <v>268</v>
      </c>
      <c r="BC1337" s="274" t="s">
        <v>268</v>
      </c>
      <c r="BD1337" s="274" t="s">
        <v>268</v>
      </c>
      <c r="BE1337" s="274" t="s">
        <v>268</v>
      </c>
      <c r="BF1337" s="274" t="s">
        <v>268</v>
      </c>
      <c r="BG1337" s="274" t="s">
        <v>268</v>
      </c>
      <c r="BH1337" s="274" t="s">
        <v>268</v>
      </c>
      <c r="BI1337" s="274" t="s">
        <v>268</v>
      </c>
      <c r="BJ1337" s="274" t="s">
        <v>268</v>
      </c>
      <c r="BK1337" s="274" t="s">
        <v>268</v>
      </c>
      <c r="BL1337" s="274" t="s">
        <v>268</v>
      </c>
      <c r="BM1337" s="274" t="s">
        <v>268</v>
      </c>
      <c r="BN1337" s="274" t="s">
        <v>268</v>
      </c>
      <c r="BO1337" s="274" t="s">
        <v>268</v>
      </c>
      <c r="BP1337" s="274" t="s">
        <v>268</v>
      </c>
      <c r="BQ1337" s="274" t="s">
        <v>268</v>
      </c>
      <c r="BR1337" s="274" t="s">
        <v>268</v>
      </c>
      <c r="BS1337" s="274" t="s">
        <v>268</v>
      </c>
      <c r="BT1337" s="274" t="s">
        <v>268</v>
      </c>
      <c r="BU1337" s="274" t="s">
        <v>268</v>
      </c>
      <c r="BV1337" s="274" t="s">
        <v>268</v>
      </c>
      <c r="BW1337" s="274" t="s">
        <v>268</v>
      </c>
      <c r="BX1337" s="274" t="s">
        <v>268</v>
      </c>
      <c r="BY1337" s="295">
        <v>35</v>
      </c>
      <c r="BZ1337" s="295">
        <v>35</v>
      </c>
      <c r="CA1337" s="298" t="s">
        <v>142</v>
      </c>
      <c r="CB1337" s="297">
        <v>123</v>
      </c>
      <c r="CC1337" s="284">
        <f t="shared" si="82"/>
        <v>0</v>
      </c>
      <c r="CD1337" s="295">
        <f t="shared" si="83"/>
        <v>35</v>
      </c>
      <c r="CE1337" s="284">
        <f t="shared" si="84"/>
        <v>1</v>
      </c>
      <c r="CF1337" s="295">
        <f t="shared" si="85"/>
        <v>0</v>
      </c>
      <c r="CG1337" s="274" t="s">
        <v>1817</v>
      </c>
      <c r="CH1337" s="274" t="s">
        <v>268</v>
      </c>
      <c r="CI1337" s="274" t="s">
        <v>268</v>
      </c>
      <c r="CJ1337" s="298" t="s">
        <v>268</v>
      </c>
      <c r="CK1337" s="298" t="s">
        <v>736</v>
      </c>
      <c r="CL1337" s="274" t="s">
        <v>268</v>
      </c>
      <c r="CM1337" s="274" t="s">
        <v>268</v>
      </c>
      <c r="CN1337" s="274" t="s">
        <v>268</v>
      </c>
      <c r="CO1337" s="274" t="s">
        <v>268</v>
      </c>
      <c r="CP1337" s="274" t="s">
        <v>268</v>
      </c>
      <c r="CQ1337" s="274" t="s">
        <v>9556</v>
      </c>
      <c r="CR1337" s="274" t="s">
        <v>877</v>
      </c>
      <c r="CS1337" s="274">
        <v>17.149999999999999</v>
      </c>
      <c r="CT1337" s="274" t="s">
        <v>268</v>
      </c>
      <c r="CU1337" s="274">
        <v>17.149999999999999</v>
      </c>
      <c r="CV1337" s="274">
        <v>365</v>
      </c>
      <c r="CW1337" s="274" t="s">
        <v>878</v>
      </c>
      <c r="CX1337" s="274" t="s">
        <v>835</v>
      </c>
      <c r="CY1337" s="274" t="s">
        <v>836</v>
      </c>
      <c r="CZ1337" s="274" t="s">
        <v>837</v>
      </c>
      <c r="DA1337" s="274" t="s">
        <v>268</v>
      </c>
      <c r="DB1337" s="274" t="s">
        <v>268</v>
      </c>
      <c r="DC1337" s="274" t="s">
        <v>268</v>
      </c>
      <c r="DD1337" s="274" t="s">
        <v>268</v>
      </c>
      <c r="DE1337" s="274" t="s">
        <v>268</v>
      </c>
      <c r="DF1337" s="274" t="s">
        <v>268</v>
      </c>
      <c r="DG1337" s="299">
        <f>IFERROR(IF(CA1337="D",IF(CK1337="A dispo.",CD1337*VLOOKUP('DATI INPUT'!$F$27,TARIFFE_UD,2,FALSE),CD1337*VLOOKUP(CK1337,TARIFFE_UD,2,FALSE)),CD1337*VLOOKUP(CB1337-100,TARIFFE_UND,2,FALSE)),0)</f>
        <v>27.718263957400271</v>
      </c>
      <c r="DH1337" s="299">
        <f>IFERROR(IF(CA1337="D",IF(CK1337="A dispo.",CF1337*VLOOKUP('DATI INPUT'!$F$27,TARIFFE_UD,3,FALSE),CF1337*VLOOKUP(CK1337,TARIFFE_UD,3,FALSE)),CF1337*VLOOKUP(CB1337-100,TARIFFE_UND,3,FALSE)),0)</f>
        <v>0</v>
      </c>
    </row>
    <row r="1338" spans="1:112" hidden="1" x14ac:dyDescent="0.25">
      <c r="A1338" s="274" t="s">
        <v>9557</v>
      </c>
      <c r="B1338" s="274" t="s">
        <v>9558</v>
      </c>
      <c r="C1338" s="274" t="s">
        <v>9559</v>
      </c>
      <c r="D1338" s="274" t="s">
        <v>9560</v>
      </c>
      <c r="E1338" s="274" t="s">
        <v>268</v>
      </c>
      <c r="F1338" s="274" t="s">
        <v>156</v>
      </c>
      <c r="G1338" s="274" t="s">
        <v>9561</v>
      </c>
      <c r="H1338" s="274" t="s">
        <v>914</v>
      </c>
      <c r="I1338" s="274" t="s">
        <v>383</v>
      </c>
      <c r="J1338" s="274" t="s">
        <v>274</v>
      </c>
      <c r="K1338" s="274" t="s">
        <v>9562</v>
      </c>
      <c r="L1338" s="274" t="s">
        <v>960</v>
      </c>
      <c r="M1338" s="274" t="s">
        <v>4335</v>
      </c>
      <c r="N1338" s="274" t="s">
        <v>984</v>
      </c>
      <c r="O1338" s="274" t="s">
        <v>873</v>
      </c>
      <c r="P1338" s="274" t="s">
        <v>1830</v>
      </c>
      <c r="Q1338" s="274" t="s">
        <v>279</v>
      </c>
      <c r="R1338" s="274" t="s">
        <v>268</v>
      </c>
      <c r="S1338" s="274" t="s">
        <v>268</v>
      </c>
      <c r="T1338" s="274" t="s">
        <v>268</v>
      </c>
      <c r="U1338" s="274" t="s">
        <v>268</v>
      </c>
      <c r="V1338" s="274" t="s">
        <v>268</v>
      </c>
      <c r="W1338" s="274" t="s">
        <v>3005</v>
      </c>
      <c r="X1338" s="274" t="s">
        <v>3006</v>
      </c>
      <c r="Y1338" s="274" t="s">
        <v>290</v>
      </c>
      <c r="Z1338" s="274" t="s">
        <v>268</v>
      </c>
      <c r="AA1338" s="274" t="s">
        <v>268</v>
      </c>
      <c r="AB1338" s="274" t="s">
        <v>268</v>
      </c>
      <c r="AC1338" s="274" t="s">
        <v>268</v>
      </c>
      <c r="AD1338" s="274" t="s">
        <v>268</v>
      </c>
      <c r="AE1338" s="274" t="s">
        <v>287</v>
      </c>
      <c r="AF1338" s="274" t="s">
        <v>1811</v>
      </c>
      <c r="AG1338" s="274" t="s">
        <v>875</v>
      </c>
      <c r="AH1338" s="274" t="s">
        <v>1848</v>
      </c>
      <c r="AI1338" s="274" t="s">
        <v>765</v>
      </c>
      <c r="AJ1338" s="274" t="s">
        <v>268</v>
      </c>
      <c r="AK1338" s="274" t="s">
        <v>410</v>
      </c>
      <c r="AL1338" s="274" t="s">
        <v>268</v>
      </c>
      <c r="AM1338" s="274" t="s">
        <v>405</v>
      </c>
      <c r="AN1338" s="274" t="s">
        <v>268</v>
      </c>
      <c r="AO1338" s="274" t="s">
        <v>268</v>
      </c>
      <c r="AP1338" s="274" t="s">
        <v>268</v>
      </c>
      <c r="AQ1338" s="274" t="s">
        <v>268</v>
      </c>
      <c r="AR1338" s="274" t="s">
        <v>268</v>
      </c>
      <c r="AS1338" s="274" t="s">
        <v>268</v>
      </c>
      <c r="AT1338" s="274" t="s">
        <v>268</v>
      </c>
      <c r="AU1338" s="274" t="s">
        <v>268</v>
      </c>
      <c r="AV1338" s="274" t="s">
        <v>268</v>
      </c>
      <c r="AW1338" s="274" t="s">
        <v>268</v>
      </c>
      <c r="AX1338" s="274" t="s">
        <v>268</v>
      </c>
      <c r="AY1338" s="274" t="s">
        <v>268</v>
      </c>
      <c r="AZ1338" s="274" t="s">
        <v>268</v>
      </c>
      <c r="BA1338" s="274" t="s">
        <v>268</v>
      </c>
      <c r="BB1338" s="274" t="s">
        <v>268</v>
      </c>
      <c r="BC1338" s="274" t="s">
        <v>268</v>
      </c>
      <c r="BD1338" s="274" t="s">
        <v>268</v>
      </c>
      <c r="BE1338" s="274" t="s">
        <v>268</v>
      </c>
      <c r="BF1338" s="274" t="s">
        <v>268</v>
      </c>
      <c r="BG1338" s="274" t="s">
        <v>268</v>
      </c>
      <c r="BH1338" s="274" t="s">
        <v>268</v>
      </c>
      <c r="BI1338" s="274" t="s">
        <v>268</v>
      </c>
      <c r="BJ1338" s="274" t="s">
        <v>268</v>
      </c>
      <c r="BK1338" s="274" t="s">
        <v>268</v>
      </c>
      <c r="BL1338" s="274" t="s">
        <v>268</v>
      </c>
      <c r="BM1338" s="274" t="s">
        <v>268</v>
      </c>
      <c r="BN1338" s="274" t="s">
        <v>268</v>
      </c>
      <c r="BO1338" s="274" t="s">
        <v>268</v>
      </c>
      <c r="BP1338" s="274" t="s">
        <v>268</v>
      </c>
      <c r="BQ1338" s="274" t="s">
        <v>268</v>
      </c>
      <c r="BR1338" s="274" t="s">
        <v>268</v>
      </c>
      <c r="BS1338" s="274" t="s">
        <v>268</v>
      </c>
      <c r="BT1338" s="274" t="s">
        <v>268</v>
      </c>
      <c r="BU1338" s="274" t="s">
        <v>268</v>
      </c>
      <c r="BV1338" s="274" t="s">
        <v>268</v>
      </c>
      <c r="BW1338" s="274" t="s">
        <v>268</v>
      </c>
      <c r="BX1338" s="274" t="s">
        <v>268</v>
      </c>
      <c r="BY1338" s="295" t="s">
        <v>268</v>
      </c>
      <c r="BZ1338" s="295">
        <v>72</v>
      </c>
      <c r="CA1338" s="298" t="s">
        <v>268</v>
      </c>
      <c r="CB1338" s="298" t="s">
        <v>268</v>
      </c>
      <c r="CC1338" s="284">
        <f t="shared" si="82"/>
        <v>0</v>
      </c>
      <c r="CD1338" s="295">
        <f t="shared" si="83"/>
        <v>0</v>
      </c>
      <c r="CE1338" s="284">
        <f t="shared" si="84"/>
        <v>0</v>
      </c>
      <c r="CF1338" s="295">
        <f t="shared" si="85"/>
        <v>0</v>
      </c>
      <c r="CG1338" s="274" t="s">
        <v>268</v>
      </c>
      <c r="CH1338" s="274" t="s">
        <v>268</v>
      </c>
      <c r="CI1338" s="274" t="s">
        <v>268</v>
      </c>
      <c r="CJ1338" s="298" t="s">
        <v>268</v>
      </c>
      <c r="CK1338" s="298" t="s">
        <v>736</v>
      </c>
      <c r="CL1338" s="274" t="s">
        <v>268</v>
      </c>
      <c r="CM1338" s="274" t="s">
        <v>268</v>
      </c>
      <c r="CN1338" s="274" t="s">
        <v>268</v>
      </c>
      <c r="CO1338" s="274" t="s">
        <v>268</v>
      </c>
      <c r="CP1338" s="274" t="s">
        <v>268</v>
      </c>
      <c r="CQ1338" s="274" t="s">
        <v>9563</v>
      </c>
      <c r="CR1338" s="274" t="s">
        <v>877</v>
      </c>
      <c r="CS1338" s="274" t="s">
        <v>268</v>
      </c>
      <c r="CT1338" s="274" t="s">
        <v>268</v>
      </c>
      <c r="CU1338" s="274" t="s">
        <v>268</v>
      </c>
      <c r="CV1338" s="367">
        <v>0</v>
      </c>
      <c r="CW1338" s="274" t="s">
        <v>268</v>
      </c>
      <c r="CX1338" s="274" t="s">
        <v>268</v>
      </c>
      <c r="CY1338" s="274" t="s">
        <v>836</v>
      </c>
      <c r="CZ1338" s="274" t="s">
        <v>837</v>
      </c>
      <c r="DA1338" s="274" t="s">
        <v>268</v>
      </c>
      <c r="DB1338" s="274" t="s">
        <v>268</v>
      </c>
      <c r="DC1338" s="274" t="s">
        <v>268</v>
      </c>
      <c r="DD1338" s="274" t="s">
        <v>268</v>
      </c>
      <c r="DE1338" s="274" t="s">
        <v>268</v>
      </c>
      <c r="DF1338" s="274" t="s">
        <v>268</v>
      </c>
      <c r="DG1338" s="299">
        <f>IFERROR(IF(CA1338="D",IF(CK1338="A dispo.",CD1338*VLOOKUP('DATI INPUT'!$F$27,TARIFFE_UD,2,FALSE),CD1338*VLOOKUP(CK1338,TARIFFE_UD,2,FALSE)),CD1338*VLOOKUP(CB1338-100,TARIFFE_UND,2,FALSE)),0)</f>
        <v>0</v>
      </c>
      <c r="DH1338" s="299">
        <f>IFERROR(IF(CA1338="D",IF(CK1338="A dispo.",CF1338*VLOOKUP('DATI INPUT'!$F$27,TARIFFE_UD,3,FALSE),CF1338*VLOOKUP(CK1338,TARIFFE_UD,3,FALSE)),CF1338*VLOOKUP(CB1338-100,TARIFFE_UND,3,FALSE)),0)</f>
        <v>0</v>
      </c>
    </row>
    <row r="1339" spans="1:112" hidden="1" x14ac:dyDescent="0.25">
      <c r="A1339" s="274" t="s">
        <v>9564</v>
      </c>
      <c r="B1339" s="274" t="s">
        <v>9565</v>
      </c>
      <c r="C1339" s="274" t="s">
        <v>9566</v>
      </c>
      <c r="D1339" s="274" t="s">
        <v>9567</v>
      </c>
      <c r="E1339" s="274" t="s">
        <v>268</v>
      </c>
      <c r="F1339" s="274" t="s">
        <v>156</v>
      </c>
      <c r="G1339" s="274" t="s">
        <v>9568</v>
      </c>
      <c r="H1339" s="274" t="s">
        <v>1033</v>
      </c>
      <c r="I1339" s="274" t="s">
        <v>9569</v>
      </c>
      <c r="J1339" s="274" t="s">
        <v>156</v>
      </c>
      <c r="K1339" s="274" t="s">
        <v>9570</v>
      </c>
      <c r="L1339" s="274" t="s">
        <v>984</v>
      </c>
      <c r="M1339" s="274" t="s">
        <v>9571</v>
      </c>
      <c r="N1339" s="274" t="s">
        <v>872</v>
      </c>
      <c r="O1339" s="274" t="s">
        <v>873</v>
      </c>
      <c r="P1339" s="274" t="s">
        <v>151</v>
      </c>
      <c r="Q1339" s="274" t="s">
        <v>271</v>
      </c>
      <c r="R1339" s="274" t="s">
        <v>268</v>
      </c>
      <c r="S1339" s="274" t="s">
        <v>268</v>
      </c>
      <c r="T1339" s="274" t="s">
        <v>268</v>
      </c>
      <c r="U1339" s="274" t="s">
        <v>268</v>
      </c>
      <c r="V1339" s="274" t="s">
        <v>268</v>
      </c>
      <c r="W1339" s="274" t="s">
        <v>9572</v>
      </c>
      <c r="X1339" s="274" t="s">
        <v>1847</v>
      </c>
      <c r="Y1339" s="274" t="s">
        <v>498</v>
      </c>
      <c r="Z1339" s="274" t="s">
        <v>268</v>
      </c>
      <c r="AA1339" s="274" t="s">
        <v>268</v>
      </c>
      <c r="AB1339" s="274" t="s">
        <v>268</v>
      </c>
      <c r="AC1339" s="274" t="s">
        <v>268</v>
      </c>
      <c r="AD1339" s="274" t="s">
        <v>268</v>
      </c>
      <c r="AE1339" s="274" t="s">
        <v>287</v>
      </c>
      <c r="AF1339" s="274" t="s">
        <v>1811</v>
      </c>
      <c r="AG1339" s="274" t="s">
        <v>875</v>
      </c>
      <c r="AH1339" s="274" t="s">
        <v>1848</v>
      </c>
      <c r="AI1339" s="274" t="s">
        <v>894</v>
      </c>
      <c r="AJ1339" s="274" t="s">
        <v>268</v>
      </c>
      <c r="AK1339" s="274" t="s">
        <v>366</v>
      </c>
      <c r="AL1339" s="274" t="s">
        <v>268</v>
      </c>
      <c r="AM1339" s="274" t="s">
        <v>355</v>
      </c>
      <c r="AN1339" s="274" t="s">
        <v>268</v>
      </c>
      <c r="AO1339" s="274" t="s">
        <v>268</v>
      </c>
      <c r="AP1339" s="274" t="s">
        <v>268</v>
      </c>
      <c r="AQ1339" s="274" t="s">
        <v>268</v>
      </c>
      <c r="AR1339" s="274" t="s">
        <v>268</v>
      </c>
      <c r="AS1339" s="274" t="s">
        <v>268</v>
      </c>
      <c r="AT1339" s="274" t="s">
        <v>268</v>
      </c>
      <c r="AU1339" s="274" t="s">
        <v>268</v>
      </c>
      <c r="AV1339" s="274" t="s">
        <v>268</v>
      </c>
      <c r="AW1339" s="274" t="s">
        <v>268</v>
      </c>
      <c r="AX1339" s="274" t="s">
        <v>268</v>
      </c>
      <c r="AY1339" s="274" t="s">
        <v>268</v>
      </c>
      <c r="AZ1339" s="274" t="s">
        <v>268</v>
      </c>
      <c r="BA1339" s="274" t="s">
        <v>268</v>
      </c>
      <c r="BB1339" s="274" t="s">
        <v>268</v>
      </c>
      <c r="BC1339" s="274" t="s">
        <v>268</v>
      </c>
      <c r="BD1339" s="274" t="s">
        <v>268</v>
      </c>
      <c r="BE1339" s="274" t="s">
        <v>268</v>
      </c>
      <c r="BF1339" s="274" t="s">
        <v>268</v>
      </c>
      <c r="BG1339" s="274" t="s">
        <v>268</v>
      </c>
      <c r="BH1339" s="274" t="s">
        <v>268</v>
      </c>
      <c r="BI1339" s="274" t="s">
        <v>268</v>
      </c>
      <c r="BJ1339" s="274" t="s">
        <v>268</v>
      </c>
      <c r="BK1339" s="274" t="s">
        <v>268</v>
      </c>
      <c r="BL1339" s="274" t="s">
        <v>268</v>
      </c>
      <c r="BM1339" s="274" t="s">
        <v>268</v>
      </c>
      <c r="BN1339" s="274" t="s">
        <v>268</v>
      </c>
      <c r="BO1339" s="274" t="s">
        <v>268</v>
      </c>
      <c r="BP1339" s="274" t="s">
        <v>268</v>
      </c>
      <c r="BQ1339" s="274" t="s">
        <v>268</v>
      </c>
      <c r="BR1339" s="274" t="s">
        <v>268</v>
      </c>
      <c r="BS1339" s="274" t="s">
        <v>268</v>
      </c>
      <c r="BT1339" s="274" t="s">
        <v>268</v>
      </c>
      <c r="BU1339" s="274" t="s">
        <v>268</v>
      </c>
      <c r="BV1339" s="274" t="s">
        <v>268</v>
      </c>
      <c r="BW1339" s="274" t="s">
        <v>268</v>
      </c>
      <c r="BX1339" s="274" t="s">
        <v>268</v>
      </c>
      <c r="BY1339" s="295">
        <v>50</v>
      </c>
      <c r="BZ1339" s="295">
        <v>50</v>
      </c>
      <c r="CA1339" s="298" t="s">
        <v>142</v>
      </c>
      <c r="CB1339" s="297">
        <v>122</v>
      </c>
      <c r="CC1339" s="284">
        <f t="shared" si="82"/>
        <v>0</v>
      </c>
      <c r="CD1339" s="295">
        <f t="shared" si="83"/>
        <v>50</v>
      </c>
      <c r="CE1339" s="284">
        <f t="shared" si="84"/>
        <v>0</v>
      </c>
      <c r="CF1339" s="295">
        <f t="shared" si="85"/>
        <v>1</v>
      </c>
      <c r="CG1339" s="274" t="s">
        <v>876</v>
      </c>
      <c r="CH1339" s="274" t="s">
        <v>268</v>
      </c>
      <c r="CI1339" s="274" t="s">
        <v>268</v>
      </c>
      <c r="CJ1339" s="298" t="s">
        <v>268</v>
      </c>
      <c r="CK1339" s="298" t="s">
        <v>736</v>
      </c>
      <c r="CL1339" s="274" t="s">
        <v>268</v>
      </c>
      <c r="CM1339" s="274" t="s">
        <v>268</v>
      </c>
      <c r="CN1339" s="274" t="s">
        <v>268</v>
      </c>
      <c r="CO1339" s="274" t="s">
        <v>268</v>
      </c>
      <c r="CP1339" s="274" t="s">
        <v>268</v>
      </c>
      <c r="CQ1339" s="274" t="s">
        <v>9573</v>
      </c>
      <c r="CR1339" s="274" t="s">
        <v>877</v>
      </c>
      <c r="CS1339" s="274">
        <v>77.06</v>
      </c>
      <c r="CT1339" s="274" t="s">
        <v>268</v>
      </c>
      <c r="CU1339" s="274">
        <v>77.06</v>
      </c>
      <c r="CV1339" s="274">
        <v>365</v>
      </c>
      <c r="CW1339" s="274" t="s">
        <v>878</v>
      </c>
      <c r="CX1339" s="274" t="s">
        <v>835</v>
      </c>
      <c r="CY1339" s="274" t="s">
        <v>836</v>
      </c>
      <c r="CZ1339" s="274" t="s">
        <v>837</v>
      </c>
      <c r="DA1339" s="274" t="s">
        <v>268</v>
      </c>
      <c r="DB1339" s="274" t="s">
        <v>268</v>
      </c>
      <c r="DC1339" s="274" t="s">
        <v>268</v>
      </c>
      <c r="DD1339" s="274" t="s">
        <v>268</v>
      </c>
      <c r="DE1339" s="274" t="s">
        <v>268</v>
      </c>
      <c r="DF1339" s="274" t="s">
        <v>268</v>
      </c>
      <c r="DG1339" s="299">
        <f>IFERROR(IF(CA1339="D",IF(CK1339="A dispo.",CD1339*VLOOKUP('DATI INPUT'!$F$27,TARIFFE_UD,2,FALSE),CD1339*VLOOKUP(CK1339,TARIFFE_UD,2,FALSE)),CD1339*VLOOKUP(CB1339-100,TARIFFE_UND,2,FALSE)),0)</f>
        <v>39.597519939143247</v>
      </c>
      <c r="DH1339" s="299">
        <f>IFERROR(IF(CA1339="D",IF(CK1339="A dispo.",CF1339*VLOOKUP('DATI INPUT'!$F$27,TARIFFE_UD,3,FALSE),CF1339*VLOOKUP(CK1339,TARIFFE_UD,3,FALSE)),CF1339*VLOOKUP(CB1339-100,TARIFFE_UND,3,FALSE)),0)</f>
        <v>60.367780403072892</v>
      </c>
    </row>
    <row r="1340" spans="1:112" x14ac:dyDescent="0.25">
      <c r="A1340" s="274" t="s">
        <v>9574</v>
      </c>
      <c r="B1340" s="274" t="s">
        <v>7750</v>
      </c>
      <c r="C1340" s="274" t="s">
        <v>9575</v>
      </c>
      <c r="D1340" s="274" t="s">
        <v>7752</v>
      </c>
      <c r="E1340" s="274" t="s">
        <v>268</v>
      </c>
      <c r="F1340" s="274" t="s">
        <v>156</v>
      </c>
      <c r="G1340" s="274" t="s">
        <v>7753</v>
      </c>
      <c r="H1340" s="274" t="s">
        <v>1137</v>
      </c>
      <c r="I1340" s="274" t="s">
        <v>553</v>
      </c>
      <c r="J1340" s="274" t="s">
        <v>156</v>
      </c>
      <c r="K1340" s="274" t="s">
        <v>7245</v>
      </c>
      <c r="L1340" s="274" t="s">
        <v>880</v>
      </c>
      <c r="M1340" s="274" t="s">
        <v>7754</v>
      </c>
      <c r="N1340" s="274" t="s">
        <v>984</v>
      </c>
      <c r="O1340" s="274" t="s">
        <v>873</v>
      </c>
      <c r="P1340" s="274" t="s">
        <v>3006</v>
      </c>
      <c r="Q1340" s="274" t="s">
        <v>280</v>
      </c>
      <c r="R1340" s="274" t="s">
        <v>268</v>
      </c>
      <c r="S1340" s="274" t="s">
        <v>268</v>
      </c>
      <c r="T1340" s="274" t="s">
        <v>268</v>
      </c>
      <c r="U1340" s="274" t="s">
        <v>268</v>
      </c>
      <c r="V1340" s="274" t="s">
        <v>268</v>
      </c>
      <c r="W1340" s="274" t="s">
        <v>3578</v>
      </c>
      <c r="X1340" s="274" t="s">
        <v>613</v>
      </c>
      <c r="Y1340" s="274" t="s">
        <v>333</v>
      </c>
      <c r="Z1340" s="274" t="s">
        <v>268</v>
      </c>
      <c r="AA1340" s="274" t="s">
        <v>268</v>
      </c>
      <c r="AB1340" s="274" t="s">
        <v>268</v>
      </c>
      <c r="AC1340" s="274" t="s">
        <v>268</v>
      </c>
      <c r="AD1340" s="274" t="s">
        <v>268</v>
      </c>
      <c r="AE1340" s="274" t="s">
        <v>287</v>
      </c>
      <c r="AF1340" s="274" t="s">
        <v>1811</v>
      </c>
      <c r="AG1340" s="274" t="s">
        <v>875</v>
      </c>
      <c r="AH1340" s="274" t="s">
        <v>1812</v>
      </c>
      <c r="AI1340" s="274" t="s">
        <v>789</v>
      </c>
      <c r="AJ1340" s="274" t="s">
        <v>268</v>
      </c>
      <c r="AK1340" s="274" t="s">
        <v>396</v>
      </c>
      <c r="AL1340" s="274" t="s">
        <v>268</v>
      </c>
      <c r="AM1340" s="274" t="s">
        <v>288</v>
      </c>
      <c r="AN1340" s="274" t="s">
        <v>268</v>
      </c>
      <c r="AO1340" s="274" t="s">
        <v>268</v>
      </c>
      <c r="AP1340" s="274" t="s">
        <v>268</v>
      </c>
      <c r="AQ1340" s="274" t="s">
        <v>268</v>
      </c>
      <c r="AR1340" s="274" t="s">
        <v>268</v>
      </c>
      <c r="AS1340" s="274" t="s">
        <v>268</v>
      </c>
      <c r="AT1340" s="274" t="s">
        <v>268</v>
      </c>
      <c r="AU1340" s="274" t="s">
        <v>268</v>
      </c>
      <c r="AV1340" s="274" t="s">
        <v>268</v>
      </c>
      <c r="AW1340" s="274" t="s">
        <v>268</v>
      </c>
      <c r="AX1340" s="274" t="s">
        <v>268</v>
      </c>
      <c r="AY1340" s="274" t="s">
        <v>268</v>
      </c>
      <c r="AZ1340" s="274" t="s">
        <v>268</v>
      </c>
      <c r="BA1340" s="274" t="s">
        <v>268</v>
      </c>
      <c r="BB1340" s="274" t="s">
        <v>268</v>
      </c>
      <c r="BC1340" s="274" t="s">
        <v>268</v>
      </c>
      <c r="BD1340" s="274" t="s">
        <v>268</v>
      </c>
      <c r="BE1340" s="274" t="s">
        <v>268</v>
      </c>
      <c r="BF1340" s="274" t="s">
        <v>268</v>
      </c>
      <c r="BG1340" s="274" t="s">
        <v>268</v>
      </c>
      <c r="BH1340" s="274" t="s">
        <v>268</v>
      </c>
      <c r="BI1340" s="274" t="s">
        <v>268</v>
      </c>
      <c r="BJ1340" s="274" t="s">
        <v>268</v>
      </c>
      <c r="BK1340" s="274" t="s">
        <v>268</v>
      </c>
      <c r="BL1340" s="274" t="s">
        <v>268</v>
      </c>
      <c r="BM1340" s="274" t="s">
        <v>268</v>
      </c>
      <c r="BN1340" s="274" t="s">
        <v>268</v>
      </c>
      <c r="BO1340" s="274" t="s">
        <v>268</v>
      </c>
      <c r="BP1340" s="274" t="s">
        <v>268</v>
      </c>
      <c r="BQ1340" s="274" t="s">
        <v>268</v>
      </c>
      <c r="BR1340" s="274" t="s">
        <v>268</v>
      </c>
      <c r="BS1340" s="274" t="s">
        <v>268</v>
      </c>
      <c r="BT1340" s="274" t="s">
        <v>268</v>
      </c>
      <c r="BU1340" s="274" t="s">
        <v>268</v>
      </c>
      <c r="BV1340" s="274" t="s">
        <v>268</v>
      </c>
      <c r="BW1340" s="274" t="s">
        <v>268</v>
      </c>
      <c r="BX1340" s="274" t="s">
        <v>268</v>
      </c>
      <c r="BY1340" s="295">
        <v>16</v>
      </c>
      <c r="BZ1340" s="295">
        <v>16</v>
      </c>
      <c r="CA1340" s="298" t="s">
        <v>142</v>
      </c>
      <c r="CB1340" s="297">
        <v>123</v>
      </c>
      <c r="CC1340" s="284">
        <f t="shared" si="82"/>
        <v>0</v>
      </c>
      <c r="CD1340" s="295">
        <f t="shared" si="83"/>
        <v>16</v>
      </c>
      <c r="CE1340" s="284">
        <f t="shared" si="84"/>
        <v>1</v>
      </c>
      <c r="CF1340" s="295">
        <f t="shared" si="85"/>
        <v>0</v>
      </c>
      <c r="CG1340" s="274" t="s">
        <v>1817</v>
      </c>
      <c r="CH1340" s="274" t="s">
        <v>268</v>
      </c>
      <c r="CI1340" s="274" t="s">
        <v>268</v>
      </c>
      <c r="CJ1340" s="298" t="s">
        <v>275</v>
      </c>
      <c r="CK1340" s="297">
        <v>3</v>
      </c>
      <c r="CL1340" s="274" t="s">
        <v>268</v>
      </c>
      <c r="CM1340" s="274" t="s">
        <v>268</v>
      </c>
      <c r="CN1340" s="274" t="s">
        <v>268</v>
      </c>
      <c r="CO1340" s="274" t="s">
        <v>268</v>
      </c>
      <c r="CP1340" s="274" t="s">
        <v>268</v>
      </c>
      <c r="CQ1340" s="274" t="s">
        <v>8794</v>
      </c>
      <c r="CR1340" s="274" t="s">
        <v>877</v>
      </c>
      <c r="CS1340" s="274">
        <v>7.84</v>
      </c>
      <c r="CT1340" s="274" t="s">
        <v>268</v>
      </c>
      <c r="CU1340" s="274">
        <v>7.84</v>
      </c>
      <c r="CV1340" s="274">
        <v>365</v>
      </c>
      <c r="CW1340" s="274" t="s">
        <v>878</v>
      </c>
      <c r="CX1340" s="274" t="s">
        <v>835</v>
      </c>
      <c r="CY1340" s="274" t="s">
        <v>836</v>
      </c>
      <c r="CZ1340" s="274" t="s">
        <v>837</v>
      </c>
      <c r="DA1340" s="274" t="s">
        <v>268</v>
      </c>
      <c r="DB1340" s="274" t="s">
        <v>268</v>
      </c>
      <c r="DC1340" s="274" t="s">
        <v>268</v>
      </c>
      <c r="DD1340" s="274" t="s">
        <v>268</v>
      </c>
      <c r="DE1340" s="274" t="s">
        <v>268</v>
      </c>
      <c r="DF1340" s="274" t="s">
        <v>268</v>
      </c>
      <c r="DG1340" s="299">
        <f>IFERROR(IF(CA1340="D",IF(CK1340="A dispo.",CD1340*VLOOKUP('DATI INPUT'!$F$27,TARIFFE_UD,2,FALSE),CD1340*VLOOKUP(CK1340,TARIFFE_UD,2,FALSE)),CD1340*VLOOKUP(CB1340-100,TARIFFE_UND,2,FALSE)),0)</f>
        <v>12.671206380525838</v>
      </c>
      <c r="DH1340" s="299">
        <f>IFERROR(IF(CA1340="D",IF(CK1340="A dispo.",CF1340*VLOOKUP('DATI INPUT'!$F$27,TARIFFE_UD,3,FALSE),CF1340*VLOOKUP(CK1340,TARIFFE_UD,3,FALSE)),CF1340*VLOOKUP(CB1340-100,TARIFFE_UND,3,FALSE)),0)</f>
        <v>0</v>
      </c>
    </row>
    <row r="1341" spans="1:112" hidden="1" x14ac:dyDescent="0.25">
      <c r="A1341" s="274" t="s">
        <v>9576</v>
      </c>
      <c r="B1341" s="274" t="s">
        <v>9531</v>
      </c>
      <c r="C1341" s="274" t="s">
        <v>9577</v>
      </c>
      <c r="D1341" s="274" t="s">
        <v>9533</v>
      </c>
      <c r="E1341" s="274" t="s">
        <v>268</v>
      </c>
      <c r="F1341" s="274" t="s">
        <v>156</v>
      </c>
      <c r="G1341" s="274" t="s">
        <v>9534</v>
      </c>
      <c r="H1341" s="274" t="s">
        <v>338</v>
      </c>
      <c r="I1341" s="274" t="s">
        <v>348</v>
      </c>
      <c r="J1341" s="274" t="s">
        <v>274</v>
      </c>
      <c r="K1341" s="274" t="s">
        <v>9535</v>
      </c>
      <c r="L1341" s="274" t="s">
        <v>9536</v>
      </c>
      <c r="M1341" s="274" t="s">
        <v>9537</v>
      </c>
      <c r="N1341" s="274" t="s">
        <v>9538</v>
      </c>
      <c r="O1341" s="274" t="s">
        <v>9539</v>
      </c>
      <c r="P1341" s="274" t="s">
        <v>9540</v>
      </c>
      <c r="Q1341" s="274" t="s">
        <v>331</v>
      </c>
      <c r="R1341" s="274" t="s">
        <v>268</v>
      </c>
      <c r="S1341" s="274" t="s">
        <v>268</v>
      </c>
      <c r="T1341" s="274" t="s">
        <v>268</v>
      </c>
      <c r="U1341" s="274" t="s">
        <v>268</v>
      </c>
      <c r="V1341" s="274" t="s">
        <v>268</v>
      </c>
      <c r="W1341" s="274" t="s">
        <v>1933</v>
      </c>
      <c r="X1341" s="274" t="s">
        <v>1934</v>
      </c>
      <c r="Y1341" s="274" t="s">
        <v>544</v>
      </c>
      <c r="Z1341" s="274" t="s">
        <v>268</v>
      </c>
      <c r="AA1341" s="274" t="s">
        <v>268</v>
      </c>
      <c r="AB1341" s="274" t="s">
        <v>268</v>
      </c>
      <c r="AC1341" s="274" t="s">
        <v>268</v>
      </c>
      <c r="AD1341" s="274" t="s">
        <v>268</v>
      </c>
      <c r="AE1341" s="274" t="s">
        <v>287</v>
      </c>
      <c r="AF1341" s="274" t="s">
        <v>1811</v>
      </c>
      <c r="AG1341" s="274" t="s">
        <v>875</v>
      </c>
      <c r="AH1341" s="274" t="s">
        <v>1935</v>
      </c>
      <c r="AI1341" s="274" t="s">
        <v>677</v>
      </c>
      <c r="AJ1341" s="274" t="s">
        <v>268</v>
      </c>
      <c r="AK1341" s="274" t="s">
        <v>728</v>
      </c>
      <c r="AL1341" s="274" t="s">
        <v>268</v>
      </c>
      <c r="AM1341" s="274" t="s">
        <v>353</v>
      </c>
      <c r="AN1341" s="274" t="s">
        <v>268</v>
      </c>
      <c r="AO1341" s="274" t="s">
        <v>268</v>
      </c>
      <c r="AP1341" s="274" t="s">
        <v>268</v>
      </c>
      <c r="AQ1341" s="274" t="s">
        <v>268</v>
      </c>
      <c r="AR1341" s="274" t="s">
        <v>268</v>
      </c>
      <c r="AS1341" s="274" t="s">
        <v>268</v>
      </c>
      <c r="AT1341" s="274" t="s">
        <v>268</v>
      </c>
      <c r="AU1341" s="274" t="s">
        <v>268</v>
      </c>
      <c r="AV1341" s="274" t="s">
        <v>268</v>
      </c>
      <c r="AW1341" s="274" t="s">
        <v>268</v>
      </c>
      <c r="AX1341" s="274" t="s">
        <v>268</v>
      </c>
      <c r="AY1341" s="274" t="s">
        <v>268</v>
      </c>
      <c r="AZ1341" s="274" t="s">
        <v>268</v>
      </c>
      <c r="BA1341" s="274" t="s">
        <v>268</v>
      </c>
      <c r="BB1341" s="274" t="s">
        <v>268</v>
      </c>
      <c r="BC1341" s="274" t="s">
        <v>268</v>
      </c>
      <c r="BD1341" s="274" t="s">
        <v>268</v>
      </c>
      <c r="BE1341" s="274" t="s">
        <v>268</v>
      </c>
      <c r="BF1341" s="274" t="s">
        <v>268</v>
      </c>
      <c r="BG1341" s="274" t="s">
        <v>268</v>
      </c>
      <c r="BH1341" s="274" t="s">
        <v>268</v>
      </c>
      <c r="BI1341" s="274" t="s">
        <v>268</v>
      </c>
      <c r="BJ1341" s="274" t="s">
        <v>268</v>
      </c>
      <c r="BK1341" s="274" t="s">
        <v>268</v>
      </c>
      <c r="BL1341" s="274" t="s">
        <v>268</v>
      </c>
      <c r="BM1341" s="274" t="s">
        <v>268</v>
      </c>
      <c r="BN1341" s="274" t="s">
        <v>268</v>
      </c>
      <c r="BO1341" s="274" t="s">
        <v>268</v>
      </c>
      <c r="BP1341" s="274" t="s">
        <v>268</v>
      </c>
      <c r="BQ1341" s="274" t="s">
        <v>268</v>
      </c>
      <c r="BR1341" s="274" t="s">
        <v>268</v>
      </c>
      <c r="BS1341" s="274" t="s">
        <v>268</v>
      </c>
      <c r="BT1341" s="274" t="s">
        <v>268</v>
      </c>
      <c r="BU1341" s="274" t="s">
        <v>268</v>
      </c>
      <c r="BV1341" s="274" t="s">
        <v>268</v>
      </c>
      <c r="BW1341" s="274" t="s">
        <v>268</v>
      </c>
      <c r="BX1341" s="274" t="s">
        <v>268</v>
      </c>
      <c r="BY1341" s="295">
        <v>19</v>
      </c>
      <c r="BZ1341" s="295">
        <v>19</v>
      </c>
      <c r="CA1341" s="298" t="s">
        <v>142</v>
      </c>
      <c r="CB1341" s="297">
        <v>123</v>
      </c>
      <c r="CC1341" s="284">
        <f t="shared" si="82"/>
        <v>0</v>
      </c>
      <c r="CD1341" s="295">
        <f t="shared" si="83"/>
        <v>19</v>
      </c>
      <c r="CE1341" s="284">
        <f t="shared" si="84"/>
        <v>1</v>
      </c>
      <c r="CF1341" s="295">
        <f t="shared" si="85"/>
        <v>0</v>
      </c>
      <c r="CG1341" s="274" t="s">
        <v>1817</v>
      </c>
      <c r="CH1341" s="274" t="s">
        <v>268</v>
      </c>
      <c r="CI1341" s="274" t="s">
        <v>268</v>
      </c>
      <c r="CJ1341" s="298" t="s">
        <v>268</v>
      </c>
      <c r="CK1341" s="298" t="s">
        <v>736</v>
      </c>
      <c r="CL1341" s="274" t="s">
        <v>268</v>
      </c>
      <c r="CM1341" s="274" t="s">
        <v>268</v>
      </c>
      <c r="CN1341" s="274" t="s">
        <v>268</v>
      </c>
      <c r="CO1341" s="274" t="s">
        <v>268</v>
      </c>
      <c r="CP1341" s="274" t="s">
        <v>268</v>
      </c>
      <c r="CQ1341" s="274" t="s">
        <v>268</v>
      </c>
      <c r="CR1341" s="274" t="s">
        <v>877</v>
      </c>
      <c r="CS1341" s="274">
        <v>9.31</v>
      </c>
      <c r="CT1341" s="274" t="s">
        <v>268</v>
      </c>
      <c r="CU1341" s="274">
        <v>9.31</v>
      </c>
      <c r="CV1341" s="274">
        <v>365</v>
      </c>
      <c r="CW1341" s="274" t="s">
        <v>878</v>
      </c>
      <c r="CX1341" s="274" t="s">
        <v>835</v>
      </c>
      <c r="CY1341" s="274" t="s">
        <v>836</v>
      </c>
      <c r="CZ1341" s="274" t="s">
        <v>837</v>
      </c>
      <c r="DA1341" s="274" t="s">
        <v>268</v>
      </c>
      <c r="DB1341" s="274" t="s">
        <v>268</v>
      </c>
      <c r="DC1341" s="274" t="s">
        <v>268</v>
      </c>
      <c r="DD1341" s="274" t="s">
        <v>268</v>
      </c>
      <c r="DE1341" s="274" t="s">
        <v>268</v>
      </c>
      <c r="DF1341" s="274" t="s">
        <v>268</v>
      </c>
      <c r="DG1341" s="299">
        <f>IFERROR(IF(CA1341="D",IF(CK1341="A dispo.",CD1341*VLOOKUP('DATI INPUT'!$F$27,TARIFFE_UD,2,FALSE),CD1341*VLOOKUP(CK1341,TARIFFE_UD,2,FALSE)),CD1341*VLOOKUP(CB1341-100,TARIFFE_UND,2,FALSE)),0)</f>
        <v>15.047057576874433</v>
      </c>
      <c r="DH1341" s="299">
        <f>IFERROR(IF(CA1341="D",IF(CK1341="A dispo.",CF1341*VLOOKUP('DATI INPUT'!$F$27,TARIFFE_UD,3,FALSE),CF1341*VLOOKUP(CK1341,TARIFFE_UD,3,FALSE)),CF1341*VLOOKUP(CB1341-100,TARIFFE_UND,3,FALSE)),0)</f>
        <v>0</v>
      </c>
    </row>
    <row r="1342" spans="1:112" hidden="1" x14ac:dyDescent="0.25">
      <c r="A1342" s="274" t="s">
        <v>9578</v>
      </c>
      <c r="B1342" s="274" t="s">
        <v>9531</v>
      </c>
      <c r="C1342" s="274" t="s">
        <v>9579</v>
      </c>
      <c r="D1342" s="274" t="s">
        <v>9533</v>
      </c>
      <c r="E1342" s="274" t="s">
        <v>268</v>
      </c>
      <c r="F1342" s="274" t="s">
        <v>156</v>
      </c>
      <c r="G1342" s="274" t="s">
        <v>9534</v>
      </c>
      <c r="H1342" s="274" t="s">
        <v>338</v>
      </c>
      <c r="I1342" s="274" t="s">
        <v>348</v>
      </c>
      <c r="J1342" s="274" t="s">
        <v>274</v>
      </c>
      <c r="K1342" s="274" t="s">
        <v>9535</v>
      </c>
      <c r="L1342" s="274" t="s">
        <v>9536</v>
      </c>
      <c r="M1342" s="274" t="s">
        <v>9537</v>
      </c>
      <c r="N1342" s="274" t="s">
        <v>9538</v>
      </c>
      <c r="O1342" s="274" t="s">
        <v>9539</v>
      </c>
      <c r="P1342" s="274" t="s">
        <v>9540</v>
      </c>
      <c r="Q1342" s="274" t="s">
        <v>331</v>
      </c>
      <c r="R1342" s="274" t="s">
        <v>268</v>
      </c>
      <c r="S1342" s="274" t="s">
        <v>268</v>
      </c>
      <c r="T1342" s="274" t="s">
        <v>268</v>
      </c>
      <c r="U1342" s="274" t="s">
        <v>268</v>
      </c>
      <c r="V1342" s="274" t="s">
        <v>268</v>
      </c>
      <c r="W1342" s="274" t="s">
        <v>1933</v>
      </c>
      <c r="X1342" s="274" t="s">
        <v>1934</v>
      </c>
      <c r="Y1342" s="274" t="s">
        <v>544</v>
      </c>
      <c r="Z1342" s="274" t="s">
        <v>268</v>
      </c>
      <c r="AA1342" s="274" t="s">
        <v>268</v>
      </c>
      <c r="AB1342" s="274" t="s">
        <v>268</v>
      </c>
      <c r="AC1342" s="274" t="s">
        <v>268</v>
      </c>
      <c r="AD1342" s="274" t="s">
        <v>268</v>
      </c>
      <c r="AE1342" s="274" t="s">
        <v>287</v>
      </c>
      <c r="AF1342" s="274" t="s">
        <v>1811</v>
      </c>
      <c r="AG1342" s="274" t="s">
        <v>875</v>
      </c>
      <c r="AH1342" s="274" t="s">
        <v>1935</v>
      </c>
      <c r="AI1342" s="274" t="s">
        <v>677</v>
      </c>
      <c r="AJ1342" s="274" t="s">
        <v>268</v>
      </c>
      <c r="AK1342" s="274" t="s">
        <v>779</v>
      </c>
      <c r="AL1342" s="274" t="s">
        <v>268</v>
      </c>
      <c r="AM1342" s="274" t="s">
        <v>353</v>
      </c>
      <c r="AN1342" s="274" t="s">
        <v>268</v>
      </c>
      <c r="AO1342" s="274" t="s">
        <v>268</v>
      </c>
      <c r="AP1342" s="274" t="s">
        <v>268</v>
      </c>
      <c r="AQ1342" s="274" t="s">
        <v>268</v>
      </c>
      <c r="AR1342" s="274" t="s">
        <v>268</v>
      </c>
      <c r="AS1342" s="274" t="s">
        <v>268</v>
      </c>
      <c r="AT1342" s="274" t="s">
        <v>268</v>
      </c>
      <c r="AU1342" s="274" t="s">
        <v>268</v>
      </c>
      <c r="AV1342" s="274" t="s">
        <v>268</v>
      </c>
      <c r="AW1342" s="274" t="s">
        <v>268</v>
      </c>
      <c r="AX1342" s="274" t="s">
        <v>268</v>
      </c>
      <c r="AY1342" s="274" t="s">
        <v>268</v>
      </c>
      <c r="AZ1342" s="274" t="s">
        <v>268</v>
      </c>
      <c r="BA1342" s="274" t="s">
        <v>268</v>
      </c>
      <c r="BB1342" s="274" t="s">
        <v>268</v>
      </c>
      <c r="BC1342" s="274" t="s">
        <v>268</v>
      </c>
      <c r="BD1342" s="274" t="s">
        <v>268</v>
      </c>
      <c r="BE1342" s="274" t="s">
        <v>268</v>
      </c>
      <c r="BF1342" s="274" t="s">
        <v>268</v>
      </c>
      <c r="BG1342" s="274" t="s">
        <v>268</v>
      </c>
      <c r="BH1342" s="274" t="s">
        <v>268</v>
      </c>
      <c r="BI1342" s="274" t="s">
        <v>268</v>
      </c>
      <c r="BJ1342" s="274" t="s">
        <v>268</v>
      </c>
      <c r="BK1342" s="274" t="s">
        <v>268</v>
      </c>
      <c r="BL1342" s="274" t="s">
        <v>268</v>
      </c>
      <c r="BM1342" s="274" t="s">
        <v>268</v>
      </c>
      <c r="BN1342" s="274" t="s">
        <v>268</v>
      </c>
      <c r="BO1342" s="274" t="s">
        <v>268</v>
      </c>
      <c r="BP1342" s="274" t="s">
        <v>268</v>
      </c>
      <c r="BQ1342" s="274" t="s">
        <v>268</v>
      </c>
      <c r="BR1342" s="274" t="s">
        <v>268</v>
      </c>
      <c r="BS1342" s="274" t="s">
        <v>268</v>
      </c>
      <c r="BT1342" s="274" t="s">
        <v>268</v>
      </c>
      <c r="BU1342" s="274" t="s">
        <v>268</v>
      </c>
      <c r="BV1342" s="274" t="s">
        <v>268</v>
      </c>
      <c r="BW1342" s="274" t="s">
        <v>268</v>
      </c>
      <c r="BX1342" s="274" t="s">
        <v>268</v>
      </c>
      <c r="BY1342" s="295">
        <v>23</v>
      </c>
      <c r="BZ1342" s="295">
        <v>23</v>
      </c>
      <c r="CA1342" s="298" t="s">
        <v>142</v>
      </c>
      <c r="CB1342" s="297">
        <v>123</v>
      </c>
      <c r="CC1342" s="284">
        <f t="shared" si="82"/>
        <v>0</v>
      </c>
      <c r="CD1342" s="295">
        <f t="shared" si="83"/>
        <v>23</v>
      </c>
      <c r="CE1342" s="284">
        <f t="shared" si="84"/>
        <v>1</v>
      </c>
      <c r="CF1342" s="295">
        <f t="shared" si="85"/>
        <v>0</v>
      </c>
      <c r="CG1342" s="274" t="s">
        <v>1817</v>
      </c>
      <c r="CH1342" s="274" t="s">
        <v>268</v>
      </c>
      <c r="CI1342" s="274" t="s">
        <v>268</v>
      </c>
      <c r="CJ1342" s="298" t="s">
        <v>268</v>
      </c>
      <c r="CK1342" s="298" t="s">
        <v>736</v>
      </c>
      <c r="CL1342" s="274" t="s">
        <v>268</v>
      </c>
      <c r="CM1342" s="274" t="s">
        <v>268</v>
      </c>
      <c r="CN1342" s="274" t="s">
        <v>268</v>
      </c>
      <c r="CO1342" s="274" t="s">
        <v>268</v>
      </c>
      <c r="CP1342" s="274" t="s">
        <v>268</v>
      </c>
      <c r="CQ1342" s="274" t="s">
        <v>268</v>
      </c>
      <c r="CR1342" s="274" t="s">
        <v>877</v>
      </c>
      <c r="CS1342" s="274">
        <v>11.27</v>
      </c>
      <c r="CT1342" s="274" t="s">
        <v>268</v>
      </c>
      <c r="CU1342" s="274">
        <v>11.27</v>
      </c>
      <c r="CV1342" s="274">
        <v>365</v>
      </c>
      <c r="CW1342" s="274" t="s">
        <v>878</v>
      </c>
      <c r="CX1342" s="274" t="s">
        <v>835</v>
      </c>
      <c r="CY1342" s="274" t="s">
        <v>836</v>
      </c>
      <c r="CZ1342" s="274" t="s">
        <v>837</v>
      </c>
      <c r="DA1342" s="274" t="s">
        <v>268</v>
      </c>
      <c r="DB1342" s="274" t="s">
        <v>268</v>
      </c>
      <c r="DC1342" s="274" t="s">
        <v>268</v>
      </c>
      <c r="DD1342" s="274" t="s">
        <v>268</v>
      </c>
      <c r="DE1342" s="274" t="s">
        <v>268</v>
      </c>
      <c r="DF1342" s="274" t="s">
        <v>268</v>
      </c>
      <c r="DG1342" s="299">
        <f>IFERROR(IF(CA1342="D",IF(CK1342="A dispo.",CD1342*VLOOKUP('DATI INPUT'!$F$27,TARIFFE_UD,2,FALSE),CD1342*VLOOKUP(CK1342,TARIFFE_UD,2,FALSE)),CD1342*VLOOKUP(CB1342-100,TARIFFE_UND,2,FALSE)),0)</f>
        <v>18.214859172005891</v>
      </c>
      <c r="DH1342" s="299">
        <f>IFERROR(IF(CA1342="D",IF(CK1342="A dispo.",CF1342*VLOOKUP('DATI INPUT'!$F$27,TARIFFE_UD,3,FALSE),CF1342*VLOOKUP(CK1342,TARIFFE_UD,3,FALSE)),CF1342*VLOOKUP(CB1342-100,TARIFFE_UND,3,FALSE)),0)</f>
        <v>0</v>
      </c>
    </row>
    <row r="1343" spans="1:112" x14ac:dyDescent="0.25">
      <c r="A1343" s="274" t="s">
        <v>9580</v>
      </c>
      <c r="B1343" s="274" t="s">
        <v>7763</v>
      </c>
      <c r="C1343" s="274" t="s">
        <v>9581</v>
      </c>
      <c r="D1343" s="274" t="s">
        <v>7765</v>
      </c>
      <c r="E1343" s="274" t="s">
        <v>268</v>
      </c>
      <c r="F1343" s="274" t="s">
        <v>156</v>
      </c>
      <c r="G1343" s="274" t="s">
        <v>7766</v>
      </c>
      <c r="H1343" s="274" t="s">
        <v>1137</v>
      </c>
      <c r="I1343" s="274" t="s">
        <v>7767</v>
      </c>
      <c r="J1343" s="274" t="s">
        <v>274</v>
      </c>
      <c r="K1343" s="274" t="s">
        <v>7768</v>
      </c>
      <c r="L1343" s="274" t="s">
        <v>880</v>
      </c>
      <c r="M1343" s="274" t="s">
        <v>7769</v>
      </c>
      <c r="N1343" s="274" t="s">
        <v>984</v>
      </c>
      <c r="O1343" s="274" t="s">
        <v>873</v>
      </c>
      <c r="P1343" s="274" t="s">
        <v>1922</v>
      </c>
      <c r="Q1343" s="274" t="s">
        <v>346</v>
      </c>
      <c r="R1343" s="274" t="s">
        <v>153</v>
      </c>
      <c r="S1343" s="274" t="s">
        <v>268</v>
      </c>
      <c r="T1343" s="274" t="s">
        <v>268</v>
      </c>
      <c r="U1343" s="274" t="s">
        <v>268</v>
      </c>
      <c r="V1343" s="274" t="s">
        <v>268</v>
      </c>
      <c r="W1343" s="274" t="s">
        <v>7769</v>
      </c>
      <c r="X1343" s="274" t="s">
        <v>1922</v>
      </c>
      <c r="Y1343" s="274" t="s">
        <v>346</v>
      </c>
      <c r="Z1343" s="274" t="s">
        <v>153</v>
      </c>
      <c r="AA1343" s="274" t="s">
        <v>268</v>
      </c>
      <c r="AB1343" s="274" t="s">
        <v>268</v>
      </c>
      <c r="AC1343" s="274" t="s">
        <v>268</v>
      </c>
      <c r="AD1343" s="274" t="s">
        <v>268</v>
      </c>
      <c r="AE1343" s="274" t="s">
        <v>287</v>
      </c>
      <c r="AF1343" s="274" t="s">
        <v>1811</v>
      </c>
      <c r="AG1343" s="274" t="s">
        <v>875</v>
      </c>
      <c r="AH1343" s="274" t="s">
        <v>1812</v>
      </c>
      <c r="AI1343" s="274" t="s">
        <v>789</v>
      </c>
      <c r="AJ1343" s="274" t="s">
        <v>268</v>
      </c>
      <c r="AK1343" s="274" t="s">
        <v>693</v>
      </c>
      <c r="AL1343" s="274" t="s">
        <v>268</v>
      </c>
      <c r="AM1343" s="274" t="s">
        <v>288</v>
      </c>
      <c r="AN1343" s="274" t="s">
        <v>268</v>
      </c>
      <c r="AO1343" s="274" t="s">
        <v>268</v>
      </c>
      <c r="AP1343" s="274" t="s">
        <v>268</v>
      </c>
      <c r="AQ1343" s="274" t="s">
        <v>268</v>
      </c>
      <c r="AR1343" s="274" t="s">
        <v>268</v>
      </c>
      <c r="AS1343" s="274" t="s">
        <v>268</v>
      </c>
      <c r="AT1343" s="274" t="s">
        <v>268</v>
      </c>
      <c r="AU1343" s="274" t="s">
        <v>268</v>
      </c>
      <c r="AV1343" s="274" t="s">
        <v>268</v>
      </c>
      <c r="AW1343" s="274" t="s">
        <v>268</v>
      </c>
      <c r="AX1343" s="274" t="s">
        <v>268</v>
      </c>
      <c r="AY1343" s="274" t="s">
        <v>268</v>
      </c>
      <c r="AZ1343" s="274" t="s">
        <v>268</v>
      </c>
      <c r="BA1343" s="274" t="s">
        <v>268</v>
      </c>
      <c r="BB1343" s="274" t="s">
        <v>268</v>
      </c>
      <c r="BC1343" s="274" t="s">
        <v>268</v>
      </c>
      <c r="BD1343" s="274" t="s">
        <v>268</v>
      </c>
      <c r="BE1343" s="274" t="s">
        <v>268</v>
      </c>
      <c r="BF1343" s="274" t="s">
        <v>268</v>
      </c>
      <c r="BG1343" s="274" t="s">
        <v>268</v>
      </c>
      <c r="BH1343" s="274" t="s">
        <v>268</v>
      </c>
      <c r="BI1343" s="274" t="s">
        <v>268</v>
      </c>
      <c r="BJ1343" s="274" t="s">
        <v>268</v>
      </c>
      <c r="BK1343" s="274" t="s">
        <v>268</v>
      </c>
      <c r="BL1343" s="274" t="s">
        <v>268</v>
      </c>
      <c r="BM1343" s="274" t="s">
        <v>268</v>
      </c>
      <c r="BN1343" s="274" t="s">
        <v>268</v>
      </c>
      <c r="BO1343" s="274" t="s">
        <v>268</v>
      </c>
      <c r="BP1343" s="274" t="s">
        <v>268</v>
      </c>
      <c r="BQ1343" s="274" t="s">
        <v>268</v>
      </c>
      <c r="BR1343" s="274" t="s">
        <v>268</v>
      </c>
      <c r="BS1343" s="274" t="s">
        <v>268</v>
      </c>
      <c r="BT1343" s="274" t="s">
        <v>268</v>
      </c>
      <c r="BU1343" s="274" t="s">
        <v>268</v>
      </c>
      <c r="BV1343" s="274" t="s">
        <v>268</v>
      </c>
      <c r="BW1343" s="274" t="s">
        <v>268</v>
      </c>
      <c r="BX1343" s="274" t="s">
        <v>268</v>
      </c>
      <c r="BY1343" s="295">
        <v>30</v>
      </c>
      <c r="BZ1343" s="295">
        <v>30</v>
      </c>
      <c r="CA1343" s="298" t="s">
        <v>142</v>
      </c>
      <c r="CB1343" s="297">
        <v>123</v>
      </c>
      <c r="CC1343" s="284">
        <f t="shared" si="82"/>
        <v>0</v>
      </c>
      <c r="CD1343" s="295">
        <f t="shared" si="83"/>
        <v>30</v>
      </c>
      <c r="CE1343" s="284">
        <f t="shared" si="84"/>
        <v>1</v>
      </c>
      <c r="CF1343" s="295">
        <f t="shared" si="85"/>
        <v>0</v>
      </c>
      <c r="CG1343" s="274" t="s">
        <v>1817</v>
      </c>
      <c r="CH1343" s="274" t="s">
        <v>268</v>
      </c>
      <c r="CI1343" s="274" t="s">
        <v>268</v>
      </c>
      <c r="CJ1343" s="298" t="s">
        <v>282</v>
      </c>
      <c r="CK1343" s="297">
        <v>4</v>
      </c>
      <c r="CL1343" s="274" t="s">
        <v>268</v>
      </c>
      <c r="CM1343" s="274" t="s">
        <v>268</v>
      </c>
      <c r="CN1343" s="274" t="s">
        <v>268</v>
      </c>
      <c r="CO1343" s="274" t="s">
        <v>268</v>
      </c>
      <c r="CP1343" s="274" t="s">
        <v>268</v>
      </c>
      <c r="CQ1343" s="274" t="s">
        <v>9582</v>
      </c>
      <c r="CR1343" s="274" t="s">
        <v>877</v>
      </c>
      <c r="CS1343" s="274">
        <v>15.9</v>
      </c>
      <c r="CT1343" s="274" t="s">
        <v>268</v>
      </c>
      <c r="CU1343" s="274">
        <v>15.9</v>
      </c>
      <c r="CV1343" s="274">
        <v>365</v>
      </c>
      <c r="CW1343" s="274" t="s">
        <v>878</v>
      </c>
      <c r="CX1343" s="274" t="s">
        <v>835</v>
      </c>
      <c r="CY1343" s="274" t="s">
        <v>836</v>
      </c>
      <c r="CZ1343" s="274" t="s">
        <v>837</v>
      </c>
      <c r="DA1343" s="274" t="s">
        <v>268</v>
      </c>
      <c r="DB1343" s="274" t="s">
        <v>268</v>
      </c>
      <c r="DC1343" s="274" t="s">
        <v>268</v>
      </c>
      <c r="DD1343" s="274" t="s">
        <v>268</v>
      </c>
      <c r="DE1343" s="274" t="s">
        <v>268</v>
      </c>
      <c r="DF1343" s="274" t="s">
        <v>268</v>
      </c>
      <c r="DG1343" s="299">
        <f>IFERROR(IF(CA1343="D",IF(CK1343="A dispo.",CD1343*VLOOKUP('DATI INPUT'!$F$27,TARIFFE_UD,2,FALSE),CD1343*VLOOKUP(CK1343,TARIFFE_UD,2,FALSE)),CD1343*VLOOKUP(CB1343-100,TARIFFE_UND,2,FALSE)),0)</f>
        <v>25.518401738558982</v>
      </c>
      <c r="DH1343" s="299">
        <f>IFERROR(IF(CA1343="D",IF(CK1343="A dispo.",CF1343*VLOOKUP('DATI INPUT'!$F$27,TARIFFE_UD,3,FALSE),CF1343*VLOOKUP(CK1343,TARIFFE_UD,3,FALSE)),CF1343*VLOOKUP(CB1343-100,TARIFFE_UND,3,FALSE)),0)</f>
        <v>0</v>
      </c>
    </row>
    <row r="1344" spans="1:112" x14ac:dyDescent="0.25">
      <c r="A1344" s="274" t="s">
        <v>9583</v>
      </c>
      <c r="B1344" s="274" t="s">
        <v>7763</v>
      </c>
      <c r="C1344" s="274" t="s">
        <v>1651</v>
      </c>
      <c r="D1344" s="274" t="s">
        <v>7765</v>
      </c>
      <c r="E1344" s="274" t="s">
        <v>268</v>
      </c>
      <c r="F1344" s="274" t="s">
        <v>156</v>
      </c>
      <c r="G1344" s="274" t="s">
        <v>7766</v>
      </c>
      <c r="H1344" s="274" t="s">
        <v>1137</v>
      </c>
      <c r="I1344" s="274" t="s">
        <v>7767</v>
      </c>
      <c r="J1344" s="274" t="s">
        <v>274</v>
      </c>
      <c r="K1344" s="274" t="s">
        <v>7768</v>
      </c>
      <c r="L1344" s="274" t="s">
        <v>880</v>
      </c>
      <c r="M1344" s="274" t="s">
        <v>7769</v>
      </c>
      <c r="N1344" s="274" t="s">
        <v>984</v>
      </c>
      <c r="O1344" s="274" t="s">
        <v>873</v>
      </c>
      <c r="P1344" s="274" t="s">
        <v>1922</v>
      </c>
      <c r="Q1344" s="274" t="s">
        <v>346</v>
      </c>
      <c r="R1344" s="274" t="s">
        <v>153</v>
      </c>
      <c r="S1344" s="274" t="s">
        <v>268</v>
      </c>
      <c r="T1344" s="274" t="s">
        <v>268</v>
      </c>
      <c r="U1344" s="274" t="s">
        <v>268</v>
      </c>
      <c r="V1344" s="274" t="s">
        <v>268</v>
      </c>
      <c r="W1344" s="274" t="s">
        <v>9584</v>
      </c>
      <c r="X1344" s="274" t="s">
        <v>1922</v>
      </c>
      <c r="Y1344" s="274" t="s">
        <v>341</v>
      </c>
      <c r="Z1344" s="274" t="s">
        <v>268</v>
      </c>
      <c r="AA1344" s="274" t="s">
        <v>268</v>
      </c>
      <c r="AB1344" s="274" t="s">
        <v>268</v>
      </c>
      <c r="AC1344" s="274" t="s">
        <v>268</v>
      </c>
      <c r="AD1344" s="274" t="s">
        <v>268</v>
      </c>
      <c r="AE1344" s="274" t="s">
        <v>287</v>
      </c>
      <c r="AF1344" s="274" t="s">
        <v>1811</v>
      </c>
      <c r="AG1344" s="274" t="s">
        <v>875</v>
      </c>
      <c r="AH1344" s="274" t="s">
        <v>1812</v>
      </c>
      <c r="AI1344" s="274" t="s">
        <v>933</v>
      </c>
      <c r="AJ1344" s="274" t="s">
        <v>268</v>
      </c>
      <c r="AK1344" s="274" t="s">
        <v>669</v>
      </c>
      <c r="AL1344" s="274" t="s">
        <v>268</v>
      </c>
      <c r="AM1344" s="274" t="s">
        <v>411</v>
      </c>
      <c r="AN1344" s="274" t="s">
        <v>268</v>
      </c>
      <c r="AO1344" s="274" t="s">
        <v>268</v>
      </c>
      <c r="AP1344" s="274" t="s">
        <v>268</v>
      </c>
      <c r="AQ1344" s="274" t="s">
        <v>268</v>
      </c>
      <c r="AR1344" s="274" t="s">
        <v>268</v>
      </c>
      <c r="AS1344" s="274" t="s">
        <v>268</v>
      </c>
      <c r="AT1344" s="274" t="s">
        <v>268</v>
      </c>
      <c r="AU1344" s="274" t="s">
        <v>268</v>
      </c>
      <c r="AV1344" s="274" t="s">
        <v>268</v>
      </c>
      <c r="AW1344" s="274" t="s">
        <v>268</v>
      </c>
      <c r="AX1344" s="274" t="s">
        <v>268</v>
      </c>
      <c r="AY1344" s="274" t="s">
        <v>268</v>
      </c>
      <c r="AZ1344" s="274" t="s">
        <v>268</v>
      </c>
      <c r="BA1344" s="274" t="s">
        <v>268</v>
      </c>
      <c r="BB1344" s="274" t="s">
        <v>268</v>
      </c>
      <c r="BC1344" s="274" t="s">
        <v>268</v>
      </c>
      <c r="BD1344" s="274" t="s">
        <v>268</v>
      </c>
      <c r="BE1344" s="274" t="s">
        <v>268</v>
      </c>
      <c r="BF1344" s="274" t="s">
        <v>268</v>
      </c>
      <c r="BG1344" s="274" t="s">
        <v>268</v>
      </c>
      <c r="BH1344" s="274" t="s">
        <v>268</v>
      </c>
      <c r="BI1344" s="274" t="s">
        <v>268</v>
      </c>
      <c r="BJ1344" s="274" t="s">
        <v>268</v>
      </c>
      <c r="BK1344" s="274" t="s">
        <v>268</v>
      </c>
      <c r="BL1344" s="274" t="s">
        <v>268</v>
      </c>
      <c r="BM1344" s="274" t="s">
        <v>268</v>
      </c>
      <c r="BN1344" s="274" t="s">
        <v>268</v>
      </c>
      <c r="BO1344" s="274" t="s">
        <v>268</v>
      </c>
      <c r="BP1344" s="274" t="s">
        <v>268</v>
      </c>
      <c r="BQ1344" s="274" t="s">
        <v>268</v>
      </c>
      <c r="BR1344" s="274" t="s">
        <v>268</v>
      </c>
      <c r="BS1344" s="274" t="s">
        <v>268</v>
      </c>
      <c r="BT1344" s="274" t="s">
        <v>268</v>
      </c>
      <c r="BU1344" s="274" t="s">
        <v>268</v>
      </c>
      <c r="BV1344" s="274" t="s">
        <v>268</v>
      </c>
      <c r="BW1344" s="274" t="s">
        <v>268</v>
      </c>
      <c r="BX1344" s="274" t="s">
        <v>268</v>
      </c>
      <c r="BY1344" s="295">
        <v>33</v>
      </c>
      <c r="BZ1344" s="295">
        <v>33</v>
      </c>
      <c r="CA1344" s="298" t="s">
        <v>142</v>
      </c>
      <c r="CB1344" s="297">
        <v>123</v>
      </c>
      <c r="CC1344" s="284">
        <f t="shared" si="82"/>
        <v>0</v>
      </c>
      <c r="CD1344" s="295">
        <f t="shared" si="83"/>
        <v>33</v>
      </c>
      <c r="CE1344" s="284">
        <f t="shared" si="84"/>
        <v>1</v>
      </c>
      <c r="CF1344" s="295">
        <f t="shared" si="85"/>
        <v>0</v>
      </c>
      <c r="CG1344" s="274" t="s">
        <v>1817</v>
      </c>
      <c r="CH1344" s="274" t="s">
        <v>268</v>
      </c>
      <c r="CI1344" s="274" t="s">
        <v>268</v>
      </c>
      <c r="CJ1344" s="298" t="s">
        <v>282</v>
      </c>
      <c r="CK1344" s="297">
        <v>4</v>
      </c>
      <c r="CL1344" s="274" t="s">
        <v>268</v>
      </c>
      <c r="CM1344" s="274" t="s">
        <v>268</v>
      </c>
      <c r="CN1344" s="274" t="s">
        <v>268</v>
      </c>
      <c r="CO1344" s="274" t="s">
        <v>268</v>
      </c>
      <c r="CP1344" s="274" t="s">
        <v>268</v>
      </c>
      <c r="CQ1344" s="274" t="s">
        <v>268</v>
      </c>
      <c r="CR1344" s="274" t="s">
        <v>877</v>
      </c>
      <c r="CS1344" s="274">
        <v>17.489999999999998</v>
      </c>
      <c r="CT1344" s="274" t="s">
        <v>268</v>
      </c>
      <c r="CU1344" s="274">
        <v>17.489999999999998</v>
      </c>
      <c r="CV1344" s="274">
        <v>365</v>
      </c>
      <c r="CW1344" s="274" t="s">
        <v>878</v>
      </c>
      <c r="CX1344" s="274" t="s">
        <v>835</v>
      </c>
      <c r="CY1344" s="274" t="s">
        <v>836</v>
      </c>
      <c r="CZ1344" s="274" t="s">
        <v>837</v>
      </c>
      <c r="DA1344" s="274" t="s">
        <v>268</v>
      </c>
      <c r="DB1344" s="274" t="s">
        <v>268</v>
      </c>
      <c r="DC1344" s="274" t="s">
        <v>268</v>
      </c>
      <c r="DD1344" s="274" t="s">
        <v>268</v>
      </c>
      <c r="DE1344" s="274" t="s">
        <v>268</v>
      </c>
      <c r="DF1344" s="274" t="s">
        <v>268</v>
      </c>
      <c r="DG1344" s="299">
        <f>IFERROR(IF(CA1344="D",IF(CK1344="A dispo.",CD1344*VLOOKUP('DATI INPUT'!$F$27,TARIFFE_UD,2,FALSE),CD1344*VLOOKUP(CK1344,TARIFFE_UD,2,FALSE)),CD1344*VLOOKUP(CB1344-100,TARIFFE_UND,2,FALSE)),0)</f>
        <v>28.070241912414883</v>
      </c>
      <c r="DH1344" s="299">
        <f>IFERROR(IF(CA1344="D",IF(CK1344="A dispo.",CF1344*VLOOKUP('DATI INPUT'!$F$27,TARIFFE_UD,3,FALSE),CF1344*VLOOKUP(CK1344,TARIFFE_UD,3,FALSE)),CF1344*VLOOKUP(CB1344-100,TARIFFE_UND,3,FALSE)),0)</f>
        <v>0</v>
      </c>
    </row>
    <row r="1345" spans="1:112" x14ac:dyDescent="0.25">
      <c r="A1345" s="274" t="s">
        <v>9585</v>
      </c>
      <c r="B1345" s="274" t="s">
        <v>7756</v>
      </c>
      <c r="C1345" s="274" t="s">
        <v>1652</v>
      </c>
      <c r="D1345" s="274" t="s">
        <v>7758</v>
      </c>
      <c r="E1345" s="274" t="s">
        <v>268</v>
      </c>
      <c r="F1345" s="274" t="s">
        <v>156</v>
      </c>
      <c r="G1345" s="274" t="s">
        <v>2514</v>
      </c>
      <c r="H1345" s="274" t="s">
        <v>1137</v>
      </c>
      <c r="I1345" s="274" t="s">
        <v>365</v>
      </c>
      <c r="J1345" s="274" t="s">
        <v>274</v>
      </c>
      <c r="K1345" s="274" t="s">
        <v>7759</v>
      </c>
      <c r="L1345" s="274" t="s">
        <v>871</v>
      </c>
      <c r="M1345" s="274" t="s">
        <v>7760</v>
      </c>
      <c r="N1345" s="274" t="s">
        <v>984</v>
      </c>
      <c r="O1345" s="274" t="s">
        <v>873</v>
      </c>
      <c r="P1345" s="274" t="s">
        <v>613</v>
      </c>
      <c r="Q1345" s="274" t="s">
        <v>330</v>
      </c>
      <c r="R1345" s="274" t="s">
        <v>268</v>
      </c>
      <c r="S1345" s="274" t="s">
        <v>268</v>
      </c>
      <c r="T1345" s="274" t="s">
        <v>268</v>
      </c>
      <c r="U1345" s="274" t="s">
        <v>268</v>
      </c>
      <c r="V1345" s="274" t="s">
        <v>268</v>
      </c>
      <c r="W1345" s="274" t="s">
        <v>9584</v>
      </c>
      <c r="X1345" s="274" t="s">
        <v>1922</v>
      </c>
      <c r="Y1345" s="274" t="s">
        <v>341</v>
      </c>
      <c r="Z1345" s="274" t="s">
        <v>268</v>
      </c>
      <c r="AA1345" s="274" t="s">
        <v>268</v>
      </c>
      <c r="AB1345" s="274" t="s">
        <v>268</v>
      </c>
      <c r="AC1345" s="274" t="s">
        <v>268</v>
      </c>
      <c r="AD1345" s="274" t="s">
        <v>268</v>
      </c>
      <c r="AE1345" s="274" t="s">
        <v>287</v>
      </c>
      <c r="AF1345" s="274" t="s">
        <v>1811</v>
      </c>
      <c r="AG1345" s="274" t="s">
        <v>875</v>
      </c>
      <c r="AH1345" s="274" t="s">
        <v>1812</v>
      </c>
      <c r="AI1345" s="274" t="s">
        <v>933</v>
      </c>
      <c r="AJ1345" s="274" t="s">
        <v>268</v>
      </c>
      <c r="AK1345" s="274" t="s">
        <v>724</v>
      </c>
      <c r="AL1345" s="274" t="s">
        <v>268</v>
      </c>
      <c r="AM1345" s="274" t="s">
        <v>411</v>
      </c>
      <c r="AN1345" s="274" t="s">
        <v>268</v>
      </c>
      <c r="AO1345" s="274" t="s">
        <v>268</v>
      </c>
      <c r="AP1345" s="274" t="s">
        <v>268</v>
      </c>
      <c r="AQ1345" s="274" t="s">
        <v>268</v>
      </c>
      <c r="AR1345" s="274" t="s">
        <v>268</v>
      </c>
      <c r="AS1345" s="274" t="s">
        <v>268</v>
      </c>
      <c r="AT1345" s="274" t="s">
        <v>268</v>
      </c>
      <c r="AU1345" s="274" t="s">
        <v>268</v>
      </c>
      <c r="AV1345" s="274" t="s">
        <v>268</v>
      </c>
      <c r="AW1345" s="274" t="s">
        <v>268</v>
      </c>
      <c r="AX1345" s="274" t="s">
        <v>268</v>
      </c>
      <c r="AY1345" s="274" t="s">
        <v>268</v>
      </c>
      <c r="AZ1345" s="274" t="s">
        <v>268</v>
      </c>
      <c r="BA1345" s="274" t="s">
        <v>268</v>
      </c>
      <c r="BB1345" s="274" t="s">
        <v>268</v>
      </c>
      <c r="BC1345" s="274" t="s">
        <v>268</v>
      </c>
      <c r="BD1345" s="274" t="s">
        <v>268</v>
      </c>
      <c r="BE1345" s="274" t="s">
        <v>268</v>
      </c>
      <c r="BF1345" s="274" t="s">
        <v>268</v>
      </c>
      <c r="BG1345" s="274" t="s">
        <v>268</v>
      </c>
      <c r="BH1345" s="274" t="s">
        <v>268</v>
      </c>
      <c r="BI1345" s="274" t="s">
        <v>268</v>
      </c>
      <c r="BJ1345" s="274" t="s">
        <v>268</v>
      </c>
      <c r="BK1345" s="274" t="s">
        <v>268</v>
      </c>
      <c r="BL1345" s="274" t="s">
        <v>268</v>
      </c>
      <c r="BM1345" s="274" t="s">
        <v>268</v>
      </c>
      <c r="BN1345" s="274" t="s">
        <v>268</v>
      </c>
      <c r="BO1345" s="274" t="s">
        <v>268</v>
      </c>
      <c r="BP1345" s="274" t="s">
        <v>268</v>
      </c>
      <c r="BQ1345" s="274" t="s">
        <v>268</v>
      </c>
      <c r="BR1345" s="274" t="s">
        <v>268</v>
      </c>
      <c r="BS1345" s="274" t="s">
        <v>268</v>
      </c>
      <c r="BT1345" s="274" t="s">
        <v>268</v>
      </c>
      <c r="BU1345" s="274" t="s">
        <v>268</v>
      </c>
      <c r="BV1345" s="274" t="s">
        <v>268</v>
      </c>
      <c r="BW1345" s="274" t="s">
        <v>268</v>
      </c>
      <c r="BX1345" s="274" t="s">
        <v>268</v>
      </c>
      <c r="BY1345" s="295">
        <v>30</v>
      </c>
      <c r="BZ1345" s="295">
        <v>30</v>
      </c>
      <c r="CA1345" s="298" t="s">
        <v>142</v>
      </c>
      <c r="CB1345" s="297">
        <v>123</v>
      </c>
      <c r="CC1345" s="284">
        <f t="shared" si="82"/>
        <v>0</v>
      </c>
      <c r="CD1345" s="295">
        <f t="shared" si="83"/>
        <v>30</v>
      </c>
      <c r="CE1345" s="284">
        <f t="shared" si="84"/>
        <v>1</v>
      </c>
      <c r="CF1345" s="295">
        <f t="shared" si="85"/>
        <v>0</v>
      </c>
      <c r="CG1345" s="274" t="s">
        <v>1817</v>
      </c>
      <c r="CH1345" s="274" t="s">
        <v>268</v>
      </c>
      <c r="CI1345" s="274" t="s">
        <v>268</v>
      </c>
      <c r="CJ1345" s="298" t="s">
        <v>271</v>
      </c>
      <c r="CK1345" s="297">
        <v>1</v>
      </c>
      <c r="CL1345" s="274" t="s">
        <v>268</v>
      </c>
      <c r="CM1345" s="274" t="s">
        <v>268</v>
      </c>
      <c r="CN1345" s="274" t="s">
        <v>268</v>
      </c>
      <c r="CO1345" s="274" t="s">
        <v>268</v>
      </c>
      <c r="CP1345" s="274" t="s">
        <v>268</v>
      </c>
      <c r="CQ1345" s="274" t="s">
        <v>268</v>
      </c>
      <c r="CR1345" s="274" t="s">
        <v>877</v>
      </c>
      <c r="CS1345" s="274">
        <v>11.4</v>
      </c>
      <c r="CT1345" s="274" t="s">
        <v>268</v>
      </c>
      <c r="CU1345" s="274">
        <v>11.4</v>
      </c>
      <c r="CV1345" s="274">
        <v>365</v>
      </c>
      <c r="CW1345" s="274" t="s">
        <v>878</v>
      </c>
      <c r="CX1345" s="274" t="s">
        <v>835</v>
      </c>
      <c r="CY1345" s="274" t="s">
        <v>836</v>
      </c>
      <c r="CZ1345" s="274" t="s">
        <v>837</v>
      </c>
      <c r="DA1345" s="274" t="s">
        <v>268</v>
      </c>
      <c r="DB1345" s="274" t="s">
        <v>268</v>
      </c>
      <c r="DC1345" s="274" t="s">
        <v>268</v>
      </c>
      <c r="DD1345" s="274" t="s">
        <v>268</v>
      </c>
      <c r="DE1345" s="274" t="s">
        <v>268</v>
      </c>
      <c r="DF1345" s="274" t="s">
        <v>268</v>
      </c>
      <c r="DG1345" s="299">
        <f>IFERROR(IF(CA1345="D",IF(CK1345="A dispo.",CD1345*VLOOKUP('DATI INPUT'!$F$27,TARIFFE_UD,2,FALSE),CD1345*VLOOKUP(CK1345,TARIFFE_UD,2,FALSE)),CD1345*VLOOKUP(CB1345-100,TARIFFE_UND,2,FALSE)),0)</f>
        <v>18.478842638266848</v>
      </c>
      <c r="DH1345" s="299">
        <f>IFERROR(IF(CA1345="D",IF(CK1345="A dispo.",CF1345*VLOOKUP('DATI INPUT'!$F$27,TARIFFE_UD,3,FALSE),CF1345*VLOOKUP(CK1345,TARIFFE_UD,3,FALSE)),CF1345*VLOOKUP(CB1345-100,TARIFFE_UND,3,FALSE)),0)</f>
        <v>0</v>
      </c>
    </row>
    <row r="1346" spans="1:112" hidden="1" x14ac:dyDescent="0.25">
      <c r="A1346" s="274" t="s">
        <v>9586</v>
      </c>
      <c r="B1346" s="274" t="s">
        <v>9587</v>
      </c>
      <c r="C1346" s="274" t="s">
        <v>1654</v>
      </c>
      <c r="D1346" s="274" t="s">
        <v>9588</v>
      </c>
      <c r="E1346" s="274" t="s">
        <v>268</v>
      </c>
      <c r="F1346" s="274" t="s">
        <v>156</v>
      </c>
      <c r="G1346" s="274" t="s">
        <v>9589</v>
      </c>
      <c r="H1346" s="274" t="s">
        <v>9590</v>
      </c>
      <c r="I1346" s="274" t="s">
        <v>385</v>
      </c>
      <c r="J1346" s="274" t="s">
        <v>274</v>
      </c>
      <c r="K1346" s="274" t="s">
        <v>9591</v>
      </c>
      <c r="L1346" s="274" t="s">
        <v>303</v>
      </c>
      <c r="M1346" s="274" t="s">
        <v>9592</v>
      </c>
      <c r="N1346" s="274" t="s">
        <v>303</v>
      </c>
      <c r="O1346" s="274" t="s">
        <v>9593</v>
      </c>
      <c r="P1346" s="274" t="s">
        <v>268</v>
      </c>
      <c r="Q1346" s="274" t="s">
        <v>268</v>
      </c>
      <c r="R1346" s="274" t="s">
        <v>268</v>
      </c>
      <c r="S1346" s="274" t="s">
        <v>268</v>
      </c>
      <c r="T1346" s="274" t="s">
        <v>268</v>
      </c>
      <c r="U1346" s="274" t="s">
        <v>268</v>
      </c>
      <c r="V1346" s="274" t="s">
        <v>268</v>
      </c>
      <c r="W1346" s="274" t="s">
        <v>6946</v>
      </c>
      <c r="X1346" s="274" t="s">
        <v>6947</v>
      </c>
      <c r="Y1346" s="274" t="s">
        <v>268</v>
      </c>
      <c r="Z1346" s="274" t="s">
        <v>268</v>
      </c>
      <c r="AA1346" s="274" t="s">
        <v>268</v>
      </c>
      <c r="AB1346" s="274" t="s">
        <v>268</v>
      </c>
      <c r="AC1346" s="274" t="s">
        <v>268</v>
      </c>
      <c r="AD1346" s="274" t="s">
        <v>268</v>
      </c>
      <c r="AE1346" s="274" t="s">
        <v>287</v>
      </c>
      <c r="AF1346" s="274" t="s">
        <v>1811</v>
      </c>
      <c r="AG1346" s="274" t="s">
        <v>875</v>
      </c>
      <c r="AH1346" s="274" t="s">
        <v>2387</v>
      </c>
      <c r="AI1346" s="274" t="s">
        <v>975</v>
      </c>
      <c r="AJ1346" s="274" t="s">
        <v>268</v>
      </c>
      <c r="AK1346" s="274" t="s">
        <v>268</v>
      </c>
      <c r="AL1346" s="274" t="s">
        <v>268</v>
      </c>
      <c r="AM1346" s="274" t="s">
        <v>405</v>
      </c>
      <c r="AN1346" s="274" t="s">
        <v>268</v>
      </c>
      <c r="AO1346" s="274" t="s">
        <v>268</v>
      </c>
      <c r="AP1346" s="274" t="s">
        <v>268</v>
      </c>
      <c r="AQ1346" s="274" t="s">
        <v>268</v>
      </c>
      <c r="AR1346" s="274" t="s">
        <v>268</v>
      </c>
      <c r="AS1346" s="274" t="s">
        <v>268</v>
      </c>
      <c r="AT1346" s="274" t="s">
        <v>268</v>
      </c>
      <c r="AU1346" s="274" t="s">
        <v>268</v>
      </c>
      <c r="AV1346" s="274" t="s">
        <v>268</v>
      </c>
      <c r="AW1346" s="274" t="s">
        <v>268</v>
      </c>
      <c r="AX1346" s="274" t="s">
        <v>268</v>
      </c>
      <c r="AY1346" s="274" t="s">
        <v>268</v>
      </c>
      <c r="AZ1346" s="274" t="s">
        <v>268</v>
      </c>
      <c r="BA1346" s="274" t="s">
        <v>268</v>
      </c>
      <c r="BB1346" s="274" t="s">
        <v>268</v>
      </c>
      <c r="BC1346" s="274" t="s">
        <v>268</v>
      </c>
      <c r="BD1346" s="274" t="s">
        <v>268</v>
      </c>
      <c r="BE1346" s="274" t="s">
        <v>268</v>
      </c>
      <c r="BF1346" s="274" t="s">
        <v>268</v>
      </c>
      <c r="BG1346" s="274" t="s">
        <v>268</v>
      </c>
      <c r="BH1346" s="274" t="s">
        <v>268</v>
      </c>
      <c r="BI1346" s="274" t="s">
        <v>268</v>
      </c>
      <c r="BJ1346" s="274" t="s">
        <v>268</v>
      </c>
      <c r="BK1346" s="274" t="s">
        <v>268</v>
      </c>
      <c r="BL1346" s="274" t="s">
        <v>268</v>
      </c>
      <c r="BM1346" s="274" t="s">
        <v>268</v>
      </c>
      <c r="BN1346" s="274" t="s">
        <v>268</v>
      </c>
      <c r="BO1346" s="274" t="s">
        <v>268</v>
      </c>
      <c r="BP1346" s="274" t="s">
        <v>268</v>
      </c>
      <c r="BQ1346" s="274" t="s">
        <v>268</v>
      </c>
      <c r="BR1346" s="274" t="s">
        <v>268</v>
      </c>
      <c r="BS1346" s="274" t="s">
        <v>268</v>
      </c>
      <c r="BT1346" s="274" t="s">
        <v>268</v>
      </c>
      <c r="BU1346" s="274" t="s">
        <v>268</v>
      </c>
      <c r="BV1346" s="274" t="s">
        <v>268</v>
      </c>
      <c r="BW1346" s="274" t="s">
        <v>268</v>
      </c>
      <c r="BX1346" s="274" t="s">
        <v>268</v>
      </c>
      <c r="BY1346" s="295">
        <v>68</v>
      </c>
      <c r="BZ1346" s="295">
        <v>68</v>
      </c>
      <c r="CA1346" s="298" t="s">
        <v>142</v>
      </c>
      <c r="CB1346" s="297">
        <v>122</v>
      </c>
      <c r="CC1346" s="284">
        <f t="shared" si="82"/>
        <v>0.75</v>
      </c>
      <c r="CD1346" s="295">
        <f t="shared" si="83"/>
        <v>17</v>
      </c>
      <c r="CE1346" s="284">
        <f t="shared" si="84"/>
        <v>0.75</v>
      </c>
      <c r="CF1346" s="295">
        <f t="shared" si="85"/>
        <v>0.25</v>
      </c>
      <c r="CG1346" s="274" t="s">
        <v>876</v>
      </c>
      <c r="CH1346" s="274" t="s">
        <v>268</v>
      </c>
      <c r="CI1346" s="274" t="s">
        <v>268</v>
      </c>
      <c r="CJ1346" s="298" t="s">
        <v>268</v>
      </c>
      <c r="CK1346" s="298" t="s">
        <v>736</v>
      </c>
      <c r="CL1346" s="274" t="s">
        <v>2132</v>
      </c>
      <c r="CM1346" s="274" t="s">
        <v>268</v>
      </c>
      <c r="CN1346" s="274" t="s">
        <v>268</v>
      </c>
      <c r="CO1346" s="274" t="s">
        <v>268</v>
      </c>
      <c r="CP1346" s="274" t="s">
        <v>268</v>
      </c>
      <c r="CQ1346" s="274" t="s">
        <v>268</v>
      </c>
      <c r="CR1346" s="274" t="s">
        <v>877</v>
      </c>
      <c r="CS1346" s="274">
        <v>85.88</v>
      </c>
      <c r="CT1346" s="274">
        <v>-64.41</v>
      </c>
      <c r="CU1346" s="274">
        <v>21.47</v>
      </c>
      <c r="CV1346" s="274">
        <v>365</v>
      </c>
      <c r="CW1346" s="274" t="s">
        <v>878</v>
      </c>
      <c r="CX1346" s="274" t="s">
        <v>835</v>
      </c>
      <c r="CY1346" s="274" t="s">
        <v>836</v>
      </c>
      <c r="CZ1346" s="274" t="s">
        <v>837</v>
      </c>
      <c r="DA1346" s="274" t="s">
        <v>268</v>
      </c>
      <c r="DB1346" s="274" t="s">
        <v>268</v>
      </c>
      <c r="DC1346" s="274" t="s">
        <v>268</v>
      </c>
      <c r="DD1346" s="274" t="s">
        <v>268</v>
      </c>
      <c r="DE1346" s="274" t="s">
        <v>268</v>
      </c>
      <c r="DF1346" s="274" t="s">
        <v>268</v>
      </c>
      <c r="DG1346" s="299">
        <f>IFERROR(IF(CA1346="D",IF(CK1346="A dispo.",CD1346*VLOOKUP('DATI INPUT'!$F$27,TARIFFE_UD,2,FALSE),CD1346*VLOOKUP(CK1346,TARIFFE_UD,2,FALSE)),CD1346*VLOOKUP(CB1346-100,TARIFFE_UND,2,FALSE)),0)</f>
        <v>13.463156779308703</v>
      </c>
      <c r="DH1346" s="299">
        <f>IFERROR(IF(CA1346="D",IF(CK1346="A dispo.",CF1346*VLOOKUP('DATI INPUT'!$F$27,TARIFFE_UD,3,FALSE),CF1346*VLOOKUP(CK1346,TARIFFE_UD,3,FALSE)),CF1346*VLOOKUP(CB1346-100,TARIFFE_UND,3,FALSE)),0)</f>
        <v>15.091945100768223</v>
      </c>
    </row>
    <row r="1347" spans="1:112" hidden="1" x14ac:dyDescent="0.25">
      <c r="A1347" s="274" t="s">
        <v>9594</v>
      </c>
      <c r="B1347" s="274" t="s">
        <v>9595</v>
      </c>
      <c r="C1347" s="274" t="s">
        <v>1655</v>
      </c>
      <c r="D1347" s="274" t="s">
        <v>9596</v>
      </c>
      <c r="E1347" s="274" t="s">
        <v>268</v>
      </c>
      <c r="F1347" s="274" t="s">
        <v>156</v>
      </c>
      <c r="G1347" s="274" t="s">
        <v>9597</v>
      </c>
      <c r="H1347" s="274" t="s">
        <v>1162</v>
      </c>
      <c r="I1347" s="274" t="s">
        <v>9598</v>
      </c>
      <c r="J1347" s="274" t="s">
        <v>156</v>
      </c>
      <c r="K1347" s="274" t="s">
        <v>9599</v>
      </c>
      <c r="L1347" s="274" t="s">
        <v>960</v>
      </c>
      <c r="M1347" s="274" t="s">
        <v>9600</v>
      </c>
      <c r="N1347" s="274" t="s">
        <v>5078</v>
      </c>
      <c r="O1347" s="274" t="s">
        <v>5079</v>
      </c>
      <c r="P1347" s="274" t="s">
        <v>9601</v>
      </c>
      <c r="Q1347" s="274" t="s">
        <v>271</v>
      </c>
      <c r="R1347" s="274" t="s">
        <v>268</v>
      </c>
      <c r="S1347" s="274" t="s">
        <v>268</v>
      </c>
      <c r="T1347" s="274" t="s">
        <v>268</v>
      </c>
      <c r="U1347" s="274" t="s">
        <v>268</v>
      </c>
      <c r="V1347" s="274" t="s">
        <v>268</v>
      </c>
      <c r="W1347" s="274" t="s">
        <v>5055</v>
      </c>
      <c r="X1347" s="274" t="s">
        <v>2045</v>
      </c>
      <c r="Y1347" s="274" t="s">
        <v>280</v>
      </c>
      <c r="Z1347" s="274" t="s">
        <v>268</v>
      </c>
      <c r="AA1347" s="274" t="s">
        <v>268</v>
      </c>
      <c r="AB1347" s="274" t="s">
        <v>268</v>
      </c>
      <c r="AC1347" s="274" t="s">
        <v>268</v>
      </c>
      <c r="AD1347" s="274" t="s">
        <v>268</v>
      </c>
      <c r="AE1347" s="274" t="s">
        <v>287</v>
      </c>
      <c r="AF1347" s="274" t="s">
        <v>1811</v>
      </c>
      <c r="AG1347" s="274" t="s">
        <v>875</v>
      </c>
      <c r="AH1347" s="274" t="s">
        <v>2047</v>
      </c>
      <c r="AI1347" s="274" t="s">
        <v>510</v>
      </c>
      <c r="AJ1347" s="274" t="s">
        <v>268</v>
      </c>
      <c r="AK1347" s="274" t="s">
        <v>366</v>
      </c>
      <c r="AL1347" s="274" t="s">
        <v>268</v>
      </c>
      <c r="AM1347" s="274" t="s">
        <v>405</v>
      </c>
      <c r="AN1347" s="274" t="s">
        <v>268</v>
      </c>
      <c r="AO1347" s="274" t="s">
        <v>268</v>
      </c>
      <c r="AP1347" s="274" t="s">
        <v>268</v>
      </c>
      <c r="AQ1347" s="274" t="s">
        <v>268</v>
      </c>
      <c r="AR1347" s="274" t="s">
        <v>268</v>
      </c>
      <c r="AS1347" s="274" t="s">
        <v>268</v>
      </c>
      <c r="AT1347" s="274" t="s">
        <v>268</v>
      </c>
      <c r="AU1347" s="274" t="s">
        <v>268</v>
      </c>
      <c r="AV1347" s="274" t="s">
        <v>268</v>
      </c>
      <c r="AW1347" s="274" t="s">
        <v>268</v>
      </c>
      <c r="AX1347" s="274" t="s">
        <v>268</v>
      </c>
      <c r="AY1347" s="274" t="s">
        <v>268</v>
      </c>
      <c r="AZ1347" s="274" t="s">
        <v>268</v>
      </c>
      <c r="BA1347" s="274" t="s">
        <v>268</v>
      </c>
      <c r="BB1347" s="274" t="s">
        <v>268</v>
      </c>
      <c r="BC1347" s="274" t="s">
        <v>268</v>
      </c>
      <c r="BD1347" s="274" t="s">
        <v>268</v>
      </c>
      <c r="BE1347" s="274" t="s">
        <v>268</v>
      </c>
      <c r="BF1347" s="274" t="s">
        <v>268</v>
      </c>
      <c r="BG1347" s="274" t="s">
        <v>268</v>
      </c>
      <c r="BH1347" s="274" t="s">
        <v>268</v>
      </c>
      <c r="BI1347" s="274" t="s">
        <v>268</v>
      </c>
      <c r="BJ1347" s="274" t="s">
        <v>268</v>
      </c>
      <c r="BK1347" s="274" t="s">
        <v>268</v>
      </c>
      <c r="BL1347" s="274" t="s">
        <v>268</v>
      </c>
      <c r="BM1347" s="274" t="s">
        <v>268</v>
      </c>
      <c r="BN1347" s="274" t="s">
        <v>268</v>
      </c>
      <c r="BO1347" s="274" t="s">
        <v>268</v>
      </c>
      <c r="BP1347" s="274" t="s">
        <v>268</v>
      </c>
      <c r="BQ1347" s="274" t="s">
        <v>268</v>
      </c>
      <c r="BR1347" s="274" t="s">
        <v>268</v>
      </c>
      <c r="BS1347" s="274" t="s">
        <v>268</v>
      </c>
      <c r="BT1347" s="274" t="s">
        <v>268</v>
      </c>
      <c r="BU1347" s="274" t="s">
        <v>268</v>
      </c>
      <c r="BV1347" s="274" t="s">
        <v>268</v>
      </c>
      <c r="BW1347" s="274" t="s">
        <v>268</v>
      </c>
      <c r="BX1347" s="274" t="s">
        <v>268</v>
      </c>
      <c r="BY1347" s="295" t="s">
        <v>268</v>
      </c>
      <c r="BZ1347" s="295">
        <v>78</v>
      </c>
      <c r="CA1347" s="298" t="s">
        <v>268</v>
      </c>
      <c r="CB1347" s="298" t="s">
        <v>268</v>
      </c>
      <c r="CC1347" s="284">
        <f t="shared" ref="CC1347:CC1410" si="86">IF(IFERROR(VLOOKUP(CG1347,Rid_ud,2,FALSE),0)+IFERROR(VLOOKUP(CL1347,rid,2,FALSE),0)+IFERROR(VLOOKUP(CM1347,rid,2,FALSE),0)&gt;1,1,IFERROR(VLOOKUP(CG1347,Rid_ud,2,FALSE),0)+IFERROR(VLOOKUP(CL1347,rid,2,FALSE),0)+IFERROR(VLOOKUP(CM1347,rid,2,FALSE),0))</f>
        <v>0</v>
      </c>
      <c r="CD1347" s="295">
        <f t="shared" ref="CD1347:CD1410" si="87">(BZ1347-(BZ1347*CC1347))/365*CV1347</f>
        <v>0</v>
      </c>
      <c r="CE1347" s="284">
        <f t="shared" ref="CE1347:CE1410" si="88">IF(IFERROR(VLOOKUP(CG1347,Rid_ud,3,FALSE),0)+IFERROR(VLOOKUP(CL1347,rid,3,FALSE),0)+IFERROR(VLOOKUP(CM1347,rid,3,FALSE),0)&gt;1,1,IFERROR(VLOOKUP(CG1347,Rid_ud,3,FALSE),0)+IFERROR(VLOOKUP(CL1347,rid,3,FALSE),0)+IFERROR(VLOOKUP(CM1347,rid,3,FALSE),0))</f>
        <v>0</v>
      </c>
      <c r="CF1347" s="295">
        <f t="shared" ref="CF1347:CF1410" si="89">(IF(CA1347="D",1-(1*CE1347),BZ1347-(BZ1347*CE1347)))/365*CV1347</f>
        <v>0</v>
      </c>
      <c r="CG1347" s="274" t="s">
        <v>268</v>
      </c>
      <c r="CH1347" s="274" t="s">
        <v>268</v>
      </c>
      <c r="CI1347" s="274" t="s">
        <v>268</v>
      </c>
      <c r="CJ1347" s="298" t="s">
        <v>268</v>
      </c>
      <c r="CK1347" s="298" t="s">
        <v>736</v>
      </c>
      <c r="CL1347" s="274" t="s">
        <v>268</v>
      </c>
      <c r="CM1347" s="274" t="s">
        <v>268</v>
      </c>
      <c r="CN1347" s="274" t="s">
        <v>268</v>
      </c>
      <c r="CO1347" s="274" t="s">
        <v>268</v>
      </c>
      <c r="CP1347" s="274" t="s">
        <v>268</v>
      </c>
      <c r="CQ1347" s="274" t="s">
        <v>9602</v>
      </c>
      <c r="CR1347" s="274" t="s">
        <v>877</v>
      </c>
      <c r="CS1347" s="274" t="s">
        <v>268</v>
      </c>
      <c r="CT1347" s="274" t="s">
        <v>268</v>
      </c>
      <c r="CU1347" s="274" t="s">
        <v>268</v>
      </c>
      <c r="CV1347" s="367">
        <v>0</v>
      </c>
      <c r="CW1347" s="274" t="s">
        <v>268</v>
      </c>
      <c r="CX1347" s="274" t="s">
        <v>268</v>
      </c>
      <c r="CY1347" s="274" t="s">
        <v>836</v>
      </c>
      <c r="CZ1347" s="274" t="s">
        <v>837</v>
      </c>
      <c r="DA1347" s="274" t="s">
        <v>268</v>
      </c>
      <c r="DB1347" s="274" t="s">
        <v>268</v>
      </c>
      <c r="DC1347" s="274" t="s">
        <v>268</v>
      </c>
      <c r="DD1347" s="274" t="s">
        <v>268</v>
      </c>
      <c r="DE1347" s="274" t="s">
        <v>268</v>
      </c>
      <c r="DF1347" s="274" t="s">
        <v>268</v>
      </c>
      <c r="DG1347" s="299">
        <f>IFERROR(IF(CA1347="D",IF(CK1347="A dispo.",CD1347*VLOOKUP('DATI INPUT'!$F$27,TARIFFE_UD,2,FALSE),CD1347*VLOOKUP(CK1347,TARIFFE_UD,2,FALSE)),CD1347*VLOOKUP(CB1347-100,TARIFFE_UND,2,FALSE)),0)</f>
        <v>0</v>
      </c>
      <c r="DH1347" s="299">
        <f>IFERROR(IF(CA1347="D",IF(CK1347="A dispo.",CF1347*VLOOKUP('DATI INPUT'!$F$27,TARIFFE_UD,3,FALSE),CF1347*VLOOKUP(CK1347,TARIFFE_UD,3,FALSE)),CF1347*VLOOKUP(CB1347-100,TARIFFE_UND,3,FALSE)),0)</f>
        <v>0</v>
      </c>
    </row>
    <row r="1348" spans="1:112" hidden="1" x14ac:dyDescent="0.25">
      <c r="A1348" s="274" t="s">
        <v>9603</v>
      </c>
      <c r="B1348" s="274" t="s">
        <v>1409</v>
      </c>
      <c r="C1348" s="274" t="s">
        <v>1656</v>
      </c>
      <c r="D1348" s="274" t="s">
        <v>3417</v>
      </c>
      <c r="E1348" s="274" t="s">
        <v>268</v>
      </c>
      <c r="F1348" s="274" t="s">
        <v>156</v>
      </c>
      <c r="G1348" s="274" t="s">
        <v>3418</v>
      </c>
      <c r="H1348" s="274" t="s">
        <v>3307</v>
      </c>
      <c r="I1348" s="274" t="s">
        <v>3419</v>
      </c>
      <c r="J1348" s="274" t="s">
        <v>274</v>
      </c>
      <c r="K1348" s="274" t="s">
        <v>3420</v>
      </c>
      <c r="L1348" s="274" t="s">
        <v>960</v>
      </c>
      <c r="M1348" s="274" t="s">
        <v>1933</v>
      </c>
      <c r="N1348" s="274" t="s">
        <v>984</v>
      </c>
      <c r="O1348" s="274" t="s">
        <v>873</v>
      </c>
      <c r="P1348" s="274" t="s">
        <v>1934</v>
      </c>
      <c r="Q1348" s="274" t="s">
        <v>544</v>
      </c>
      <c r="R1348" s="274" t="s">
        <v>268</v>
      </c>
      <c r="S1348" s="274" t="s">
        <v>268</v>
      </c>
      <c r="T1348" s="274" t="s">
        <v>268</v>
      </c>
      <c r="U1348" s="274" t="s">
        <v>268</v>
      </c>
      <c r="V1348" s="274" t="s">
        <v>268</v>
      </c>
      <c r="W1348" s="274" t="s">
        <v>9604</v>
      </c>
      <c r="X1348" s="274" t="s">
        <v>1922</v>
      </c>
      <c r="Y1348" s="274" t="s">
        <v>269</v>
      </c>
      <c r="Z1348" s="274" t="s">
        <v>268</v>
      </c>
      <c r="AA1348" s="274" t="s">
        <v>268</v>
      </c>
      <c r="AB1348" s="274" t="s">
        <v>268</v>
      </c>
      <c r="AC1348" s="274" t="s">
        <v>268</v>
      </c>
      <c r="AD1348" s="274" t="s">
        <v>268</v>
      </c>
      <c r="AE1348" s="274" t="s">
        <v>287</v>
      </c>
      <c r="AF1348" s="274" t="s">
        <v>1811</v>
      </c>
      <c r="AG1348" s="274" t="s">
        <v>875</v>
      </c>
      <c r="AH1348" s="274" t="s">
        <v>1812</v>
      </c>
      <c r="AI1348" s="274" t="s">
        <v>915</v>
      </c>
      <c r="AJ1348" s="274" t="s">
        <v>268</v>
      </c>
      <c r="AK1348" s="274" t="s">
        <v>410</v>
      </c>
      <c r="AL1348" s="274" t="s">
        <v>268</v>
      </c>
      <c r="AM1348" s="274" t="s">
        <v>268</v>
      </c>
      <c r="AN1348" s="274" t="s">
        <v>268</v>
      </c>
      <c r="AO1348" s="274" t="s">
        <v>268</v>
      </c>
      <c r="AP1348" s="274" t="s">
        <v>268</v>
      </c>
      <c r="AQ1348" s="274" t="s">
        <v>268</v>
      </c>
      <c r="AR1348" s="274" t="s">
        <v>268</v>
      </c>
      <c r="AS1348" s="274" t="s">
        <v>268</v>
      </c>
      <c r="AT1348" s="274" t="s">
        <v>268</v>
      </c>
      <c r="AU1348" s="274" t="s">
        <v>268</v>
      </c>
      <c r="AV1348" s="274" t="s">
        <v>268</v>
      </c>
      <c r="AW1348" s="274" t="s">
        <v>268</v>
      </c>
      <c r="AX1348" s="274" t="s">
        <v>268</v>
      </c>
      <c r="AY1348" s="274" t="s">
        <v>268</v>
      </c>
      <c r="AZ1348" s="274" t="s">
        <v>268</v>
      </c>
      <c r="BA1348" s="274" t="s">
        <v>268</v>
      </c>
      <c r="BB1348" s="274" t="s">
        <v>268</v>
      </c>
      <c r="BC1348" s="274" t="s">
        <v>268</v>
      </c>
      <c r="BD1348" s="274" t="s">
        <v>268</v>
      </c>
      <c r="BE1348" s="274" t="s">
        <v>268</v>
      </c>
      <c r="BF1348" s="274" t="s">
        <v>268</v>
      </c>
      <c r="BG1348" s="274" t="s">
        <v>268</v>
      </c>
      <c r="BH1348" s="274" t="s">
        <v>268</v>
      </c>
      <c r="BI1348" s="274" t="s">
        <v>268</v>
      </c>
      <c r="BJ1348" s="274" t="s">
        <v>268</v>
      </c>
      <c r="BK1348" s="274" t="s">
        <v>268</v>
      </c>
      <c r="BL1348" s="274" t="s">
        <v>268</v>
      </c>
      <c r="BM1348" s="274" t="s">
        <v>268</v>
      </c>
      <c r="BN1348" s="274" t="s">
        <v>268</v>
      </c>
      <c r="BO1348" s="274" t="s">
        <v>268</v>
      </c>
      <c r="BP1348" s="274" t="s">
        <v>268</v>
      </c>
      <c r="BQ1348" s="274" t="s">
        <v>268</v>
      </c>
      <c r="BR1348" s="274" t="s">
        <v>268</v>
      </c>
      <c r="BS1348" s="274" t="s">
        <v>268</v>
      </c>
      <c r="BT1348" s="274" t="s">
        <v>268</v>
      </c>
      <c r="BU1348" s="274" t="s">
        <v>268</v>
      </c>
      <c r="BV1348" s="274" t="s">
        <v>268</v>
      </c>
      <c r="BW1348" s="274" t="s">
        <v>268</v>
      </c>
      <c r="BX1348" s="274" t="s">
        <v>268</v>
      </c>
      <c r="BY1348" s="295">
        <v>40</v>
      </c>
      <c r="BZ1348" s="295">
        <v>40</v>
      </c>
      <c r="CA1348" s="298" t="s">
        <v>142</v>
      </c>
      <c r="CB1348" s="297">
        <v>123</v>
      </c>
      <c r="CC1348" s="284">
        <f t="shared" si="86"/>
        <v>0</v>
      </c>
      <c r="CD1348" s="295">
        <f t="shared" si="87"/>
        <v>40</v>
      </c>
      <c r="CE1348" s="284">
        <f t="shared" si="88"/>
        <v>1</v>
      </c>
      <c r="CF1348" s="295">
        <f t="shared" si="89"/>
        <v>0</v>
      </c>
      <c r="CG1348" s="274" t="s">
        <v>1817</v>
      </c>
      <c r="CH1348" s="274" t="s">
        <v>268</v>
      </c>
      <c r="CI1348" s="274" t="s">
        <v>268</v>
      </c>
      <c r="CJ1348" s="298" t="s">
        <v>268</v>
      </c>
      <c r="CK1348" s="298" t="s">
        <v>736</v>
      </c>
      <c r="CL1348" s="274" t="s">
        <v>268</v>
      </c>
      <c r="CM1348" s="274" t="s">
        <v>268</v>
      </c>
      <c r="CN1348" s="274" t="s">
        <v>268</v>
      </c>
      <c r="CO1348" s="274" t="s">
        <v>268</v>
      </c>
      <c r="CP1348" s="274" t="s">
        <v>268</v>
      </c>
      <c r="CQ1348" s="274" t="s">
        <v>268</v>
      </c>
      <c r="CR1348" s="274" t="s">
        <v>877</v>
      </c>
      <c r="CS1348" s="274">
        <v>19.600000000000001</v>
      </c>
      <c r="CT1348" s="274" t="s">
        <v>268</v>
      </c>
      <c r="CU1348" s="274">
        <v>19.600000000000001</v>
      </c>
      <c r="CV1348" s="274">
        <v>365</v>
      </c>
      <c r="CW1348" s="274" t="s">
        <v>878</v>
      </c>
      <c r="CX1348" s="274" t="s">
        <v>835</v>
      </c>
      <c r="CY1348" s="274" t="s">
        <v>836</v>
      </c>
      <c r="CZ1348" s="274" t="s">
        <v>837</v>
      </c>
      <c r="DA1348" s="274" t="s">
        <v>268</v>
      </c>
      <c r="DB1348" s="274" t="s">
        <v>268</v>
      </c>
      <c r="DC1348" s="274" t="s">
        <v>268</v>
      </c>
      <c r="DD1348" s="274" t="s">
        <v>268</v>
      </c>
      <c r="DE1348" s="274" t="s">
        <v>268</v>
      </c>
      <c r="DF1348" s="274" t="s">
        <v>268</v>
      </c>
      <c r="DG1348" s="299">
        <f>IFERROR(IF(CA1348="D",IF(CK1348="A dispo.",CD1348*VLOOKUP('DATI INPUT'!$F$27,TARIFFE_UD,2,FALSE),CD1348*VLOOKUP(CK1348,TARIFFE_UD,2,FALSE)),CD1348*VLOOKUP(CB1348-100,TARIFFE_UND,2,FALSE)),0)</f>
        <v>31.678015951314595</v>
      </c>
      <c r="DH1348" s="299">
        <f>IFERROR(IF(CA1348="D",IF(CK1348="A dispo.",CF1348*VLOOKUP('DATI INPUT'!$F$27,TARIFFE_UD,3,FALSE),CF1348*VLOOKUP(CK1348,TARIFFE_UD,3,FALSE)),CF1348*VLOOKUP(CB1348-100,TARIFFE_UND,3,FALSE)),0)</f>
        <v>0</v>
      </c>
    </row>
    <row r="1349" spans="1:112" hidden="1" x14ac:dyDescent="0.25">
      <c r="A1349" s="274" t="s">
        <v>9605</v>
      </c>
      <c r="B1349" s="274" t="s">
        <v>9606</v>
      </c>
      <c r="C1349" s="274" t="s">
        <v>1658</v>
      </c>
      <c r="D1349" s="274" t="s">
        <v>9607</v>
      </c>
      <c r="E1349" s="274" t="s">
        <v>268</v>
      </c>
      <c r="F1349" s="274" t="s">
        <v>156</v>
      </c>
      <c r="G1349" s="274" t="s">
        <v>9608</v>
      </c>
      <c r="H1349" s="274" t="s">
        <v>4737</v>
      </c>
      <c r="I1349" s="274" t="s">
        <v>9609</v>
      </c>
      <c r="J1349" s="274" t="s">
        <v>274</v>
      </c>
      <c r="K1349" s="274" t="s">
        <v>9610</v>
      </c>
      <c r="L1349" s="274" t="s">
        <v>984</v>
      </c>
      <c r="M1349" s="274" t="s">
        <v>9611</v>
      </c>
      <c r="N1349" s="274" t="s">
        <v>924</v>
      </c>
      <c r="O1349" s="274" t="s">
        <v>873</v>
      </c>
      <c r="P1349" s="274" t="s">
        <v>9612</v>
      </c>
      <c r="Q1349" s="274" t="s">
        <v>277</v>
      </c>
      <c r="R1349" s="274" t="s">
        <v>154</v>
      </c>
      <c r="S1349" s="274" t="s">
        <v>268</v>
      </c>
      <c r="T1349" s="274" t="s">
        <v>268</v>
      </c>
      <c r="U1349" s="274" t="s">
        <v>268</v>
      </c>
      <c r="V1349" s="274" t="s">
        <v>268</v>
      </c>
      <c r="W1349" s="274" t="s">
        <v>1753</v>
      </c>
      <c r="X1349" s="274" t="s">
        <v>1754</v>
      </c>
      <c r="Y1349" s="274" t="s">
        <v>279</v>
      </c>
      <c r="Z1349" s="274" t="s">
        <v>268</v>
      </c>
      <c r="AA1349" s="274" t="s">
        <v>268</v>
      </c>
      <c r="AB1349" s="274" t="s">
        <v>268</v>
      </c>
      <c r="AC1349" s="274" t="s">
        <v>268</v>
      </c>
      <c r="AD1349" s="274" t="s">
        <v>268</v>
      </c>
      <c r="AE1349" s="274" t="s">
        <v>287</v>
      </c>
      <c r="AF1349" s="274" t="s">
        <v>1811</v>
      </c>
      <c r="AG1349" s="274" t="s">
        <v>875</v>
      </c>
      <c r="AH1349" s="274" t="s">
        <v>2154</v>
      </c>
      <c r="AI1349" s="274" t="s">
        <v>4765</v>
      </c>
      <c r="AJ1349" s="274" t="s">
        <v>268</v>
      </c>
      <c r="AK1349" s="274" t="s">
        <v>366</v>
      </c>
      <c r="AL1349" s="274" t="s">
        <v>268</v>
      </c>
      <c r="AM1349" s="274" t="s">
        <v>405</v>
      </c>
      <c r="AN1349" s="274" t="s">
        <v>268</v>
      </c>
      <c r="AO1349" s="274" t="s">
        <v>268</v>
      </c>
      <c r="AP1349" s="274" t="s">
        <v>268</v>
      </c>
      <c r="AQ1349" s="274" t="s">
        <v>268</v>
      </c>
      <c r="AR1349" s="274" t="s">
        <v>268</v>
      </c>
      <c r="AS1349" s="274" t="s">
        <v>268</v>
      </c>
      <c r="AT1349" s="274" t="s">
        <v>268</v>
      </c>
      <c r="AU1349" s="274" t="s">
        <v>268</v>
      </c>
      <c r="AV1349" s="274" t="s">
        <v>268</v>
      </c>
      <c r="AW1349" s="274" t="s">
        <v>268</v>
      </c>
      <c r="AX1349" s="274" t="s">
        <v>268</v>
      </c>
      <c r="AY1349" s="274" t="s">
        <v>268</v>
      </c>
      <c r="AZ1349" s="274" t="s">
        <v>268</v>
      </c>
      <c r="BA1349" s="274" t="s">
        <v>268</v>
      </c>
      <c r="BB1349" s="274" t="s">
        <v>268</v>
      </c>
      <c r="BC1349" s="274" t="s">
        <v>268</v>
      </c>
      <c r="BD1349" s="274" t="s">
        <v>268</v>
      </c>
      <c r="BE1349" s="274" t="s">
        <v>268</v>
      </c>
      <c r="BF1349" s="274" t="s">
        <v>268</v>
      </c>
      <c r="BG1349" s="274" t="s">
        <v>268</v>
      </c>
      <c r="BH1349" s="274" t="s">
        <v>268</v>
      </c>
      <c r="BI1349" s="274" t="s">
        <v>268</v>
      </c>
      <c r="BJ1349" s="274" t="s">
        <v>268</v>
      </c>
      <c r="BK1349" s="274" t="s">
        <v>268</v>
      </c>
      <c r="BL1349" s="274" t="s">
        <v>268</v>
      </c>
      <c r="BM1349" s="274" t="s">
        <v>268</v>
      </c>
      <c r="BN1349" s="274" t="s">
        <v>268</v>
      </c>
      <c r="BO1349" s="274" t="s">
        <v>268</v>
      </c>
      <c r="BP1349" s="274" t="s">
        <v>268</v>
      </c>
      <c r="BQ1349" s="274" t="s">
        <v>268</v>
      </c>
      <c r="BR1349" s="274" t="s">
        <v>268</v>
      </c>
      <c r="BS1349" s="274" t="s">
        <v>268</v>
      </c>
      <c r="BT1349" s="274" t="s">
        <v>268</v>
      </c>
      <c r="BU1349" s="274" t="s">
        <v>268</v>
      </c>
      <c r="BV1349" s="274" t="s">
        <v>268</v>
      </c>
      <c r="BW1349" s="274" t="s">
        <v>268</v>
      </c>
      <c r="BX1349" s="274" t="s">
        <v>268</v>
      </c>
      <c r="BY1349" s="295">
        <v>33.299999999999997</v>
      </c>
      <c r="BZ1349" s="295">
        <v>33.299999999999997</v>
      </c>
      <c r="CA1349" s="298" t="s">
        <v>142</v>
      </c>
      <c r="CB1349" s="297">
        <v>122</v>
      </c>
      <c r="CC1349" s="284">
        <f t="shared" si="86"/>
        <v>0</v>
      </c>
      <c r="CD1349" s="295">
        <f t="shared" si="87"/>
        <v>33.299999999999997</v>
      </c>
      <c r="CE1349" s="284">
        <f t="shared" si="88"/>
        <v>0</v>
      </c>
      <c r="CF1349" s="295">
        <f t="shared" si="89"/>
        <v>1</v>
      </c>
      <c r="CG1349" s="274" t="s">
        <v>876</v>
      </c>
      <c r="CH1349" s="274" t="s">
        <v>268</v>
      </c>
      <c r="CI1349" s="274" t="s">
        <v>268</v>
      </c>
      <c r="CJ1349" s="298" t="s">
        <v>268</v>
      </c>
      <c r="CK1349" s="298" t="s">
        <v>736</v>
      </c>
      <c r="CL1349" s="274" t="s">
        <v>268</v>
      </c>
      <c r="CM1349" s="274" t="s">
        <v>268</v>
      </c>
      <c r="CN1349" s="274" t="s">
        <v>268</v>
      </c>
      <c r="CO1349" s="274" t="s">
        <v>268</v>
      </c>
      <c r="CP1349" s="274" t="s">
        <v>268</v>
      </c>
      <c r="CQ1349" s="274" t="s">
        <v>268</v>
      </c>
      <c r="CR1349" s="274" t="s">
        <v>877</v>
      </c>
      <c r="CS1349" s="274">
        <v>68.88</v>
      </c>
      <c r="CT1349" s="274" t="s">
        <v>268</v>
      </c>
      <c r="CU1349" s="274">
        <v>68.88</v>
      </c>
      <c r="CV1349" s="274">
        <v>365</v>
      </c>
      <c r="CW1349" s="274" t="s">
        <v>878</v>
      </c>
      <c r="CX1349" s="274" t="s">
        <v>835</v>
      </c>
      <c r="CY1349" s="274" t="s">
        <v>836</v>
      </c>
      <c r="CZ1349" s="274" t="s">
        <v>837</v>
      </c>
      <c r="DA1349" s="274" t="s">
        <v>268</v>
      </c>
      <c r="DB1349" s="274" t="s">
        <v>268</v>
      </c>
      <c r="DC1349" s="274" t="s">
        <v>268</v>
      </c>
      <c r="DD1349" s="274" t="s">
        <v>268</v>
      </c>
      <c r="DE1349" s="274" t="s">
        <v>268</v>
      </c>
      <c r="DF1349" s="274" t="s">
        <v>268</v>
      </c>
      <c r="DG1349" s="299">
        <f>IFERROR(IF(CA1349="D",IF(CK1349="A dispo.",CD1349*VLOOKUP('DATI INPUT'!$F$27,TARIFFE_UD,2,FALSE),CD1349*VLOOKUP(CK1349,TARIFFE_UD,2,FALSE)),CD1349*VLOOKUP(CB1349-100,TARIFFE_UND,2,FALSE)),0)</f>
        <v>26.371948279469397</v>
      </c>
      <c r="DH1349" s="299">
        <f>IFERROR(IF(CA1349="D",IF(CK1349="A dispo.",CF1349*VLOOKUP('DATI INPUT'!$F$27,TARIFFE_UD,3,FALSE),CF1349*VLOOKUP(CK1349,TARIFFE_UD,3,FALSE)),CF1349*VLOOKUP(CB1349-100,TARIFFE_UND,3,FALSE)),0)</f>
        <v>60.367780403072892</v>
      </c>
    </row>
    <row r="1350" spans="1:112" x14ac:dyDescent="0.25">
      <c r="A1350" s="274" t="s">
        <v>9613</v>
      </c>
      <c r="B1350" s="274" t="s">
        <v>1657</v>
      </c>
      <c r="C1350" s="274" t="s">
        <v>1109</v>
      </c>
      <c r="D1350" s="274" t="s">
        <v>2224</v>
      </c>
      <c r="E1350" s="274" t="s">
        <v>268</v>
      </c>
      <c r="F1350" s="274" t="s">
        <v>156</v>
      </c>
      <c r="G1350" s="274" t="s">
        <v>2225</v>
      </c>
      <c r="H1350" s="274" t="s">
        <v>2201</v>
      </c>
      <c r="I1350" s="274" t="s">
        <v>2226</v>
      </c>
      <c r="J1350" s="274" t="s">
        <v>274</v>
      </c>
      <c r="K1350" s="274" t="s">
        <v>2227</v>
      </c>
      <c r="L1350" s="274" t="s">
        <v>984</v>
      </c>
      <c r="M1350" s="274" t="s">
        <v>2228</v>
      </c>
      <c r="N1350" s="274" t="s">
        <v>984</v>
      </c>
      <c r="O1350" s="274" t="s">
        <v>873</v>
      </c>
      <c r="P1350" s="274" t="s">
        <v>613</v>
      </c>
      <c r="Q1350" s="274" t="s">
        <v>280</v>
      </c>
      <c r="R1350" s="274" t="s">
        <v>268</v>
      </c>
      <c r="S1350" s="274" t="s">
        <v>268</v>
      </c>
      <c r="T1350" s="274" t="s">
        <v>268</v>
      </c>
      <c r="U1350" s="274" t="s">
        <v>268</v>
      </c>
      <c r="V1350" s="274" t="s">
        <v>268</v>
      </c>
      <c r="W1350" s="274" t="s">
        <v>2228</v>
      </c>
      <c r="X1350" s="274" t="s">
        <v>613</v>
      </c>
      <c r="Y1350" s="274" t="s">
        <v>280</v>
      </c>
      <c r="Z1350" s="274" t="s">
        <v>268</v>
      </c>
      <c r="AA1350" s="274" t="s">
        <v>268</v>
      </c>
      <c r="AB1350" s="274" t="s">
        <v>268</v>
      </c>
      <c r="AC1350" s="274" t="s">
        <v>268</v>
      </c>
      <c r="AD1350" s="274" t="s">
        <v>268</v>
      </c>
      <c r="AE1350" s="274" t="s">
        <v>287</v>
      </c>
      <c r="AF1350" s="274" t="s">
        <v>1811</v>
      </c>
      <c r="AG1350" s="274" t="s">
        <v>875</v>
      </c>
      <c r="AH1350" s="274" t="s">
        <v>1848</v>
      </c>
      <c r="AI1350" s="274" t="s">
        <v>540</v>
      </c>
      <c r="AJ1350" s="274" t="s">
        <v>268</v>
      </c>
      <c r="AK1350" s="274" t="s">
        <v>354</v>
      </c>
      <c r="AL1350" s="274" t="s">
        <v>268</v>
      </c>
      <c r="AM1350" s="274" t="s">
        <v>268</v>
      </c>
      <c r="AN1350" s="274" t="s">
        <v>268</v>
      </c>
      <c r="AO1350" s="274" t="s">
        <v>268</v>
      </c>
      <c r="AP1350" s="274" t="s">
        <v>268</v>
      </c>
      <c r="AQ1350" s="274" t="s">
        <v>268</v>
      </c>
      <c r="AR1350" s="274" t="s">
        <v>268</v>
      </c>
      <c r="AS1350" s="274" t="s">
        <v>268</v>
      </c>
      <c r="AT1350" s="274" t="s">
        <v>268</v>
      </c>
      <c r="AU1350" s="274" t="s">
        <v>268</v>
      </c>
      <c r="AV1350" s="274" t="s">
        <v>268</v>
      </c>
      <c r="AW1350" s="274" t="s">
        <v>268</v>
      </c>
      <c r="AX1350" s="274" t="s">
        <v>268</v>
      </c>
      <c r="AY1350" s="274" t="s">
        <v>268</v>
      </c>
      <c r="AZ1350" s="274" t="s">
        <v>268</v>
      </c>
      <c r="BA1350" s="274" t="s">
        <v>268</v>
      </c>
      <c r="BB1350" s="274" t="s">
        <v>268</v>
      </c>
      <c r="BC1350" s="274" t="s">
        <v>268</v>
      </c>
      <c r="BD1350" s="274" t="s">
        <v>268</v>
      </c>
      <c r="BE1350" s="274" t="s">
        <v>268</v>
      </c>
      <c r="BF1350" s="274" t="s">
        <v>268</v>
      </c>
      <c r="BG1350" s="274" t="s">
        <v>268</v>
      </c>
      <c r="BH1350" s="274" t="s">
        <v>268</v>
      </c>
      <c r="BI1350" s="274" t="s">
        <v>268</v>
      </c>
      <c r="BJ1350" s="274" t="s">
        <v>268</v>
      </c>
      <c r="BK1350" s="274" t="s">
        <v>268</v>
      </c>
      <c r="BL1350" s="274" t="s">
        <v>268</v>
      </c>
      <c r="BM1350" s="274" t="s">
        <v>268</v>
      </c>
      <c r="BN1350" s="274" t="s">
        <v>268</v>
      </c>
      <c r="BO1350" s="274" t="s">
        <v>268</v>
      </c>
      <c r="BP1350" s="274" t="s">
        <v>268</v>
      </c>
      <c r="BQ1350" s="274" t="s">
        <v>268</v>
      </c>
      <c r="BR1350" s="274" t="s">
        <v>268</v>
      </c>
      <c r="BS1350" s="274" t="s">
        <v>268</v>
      </c>
      <c r="BT1350" s="274" t="s">
        <v>268</v>
      </c>
      <c r="BU1350" s="274" t="s">
        <v>268</v>
      </c>
      <c r="BV1350" s="274" t="s">
        <v>268</v>
      </c>
      <c r="BW1350" s="274" t="s">
        <v>268</v>
      </c>
      <c r="BX1350" s="274" t="s">
        <v>268</v>
      </c>
      <c r="BY1350" s="295">
        <v>72.55</v>
      </c>
      <c r="BZ1350" s="295">
        <v>72.55</v>
      </c>
      <c r="CA1350" s="298" t="s">
        <v>142</v>
      </c>
      <c r="CB1350" s="297">
        <v>122</v>
      </c>
      <c r="CC1350" s="284">
        <f t="shared" si="86"/>
        <v>0</v>
      </c>
      <c r="CD1350" s="295">
        <f t="shared" si="87"/>
        <v>72.55</v>
      </c>
      <c r="CE1350" s="284">
        <f t="shared" si="88"/>
        <v>0</v>
      </c>
      <c r="CF1350" s="295">
        <f t="shared" si="89"/>
        <v>1</v>
      </c>
      <c r="CG1350" s="274" t="s">
        <v>876</v>
      </c>
      <c r="CH1350" s="274" t="s">
        <v>268</v>
      </c>
      <c r="CI1350" s="274" t="s">
        <v>268</v>
      </c>
      <c r="CJ1350" s="298" t="s">
        <v>271</v>
      </c>
      <c r="CK1350" s="297">
        <v>1</v>
      </c>
      <c r="CL1350" s="274" t="s">
        <v>268</v>
      </c>
      <c r="CM1350" s="274" t="s">
        <v>268</v>
      </c>
      <c r="CN1350" s="274" t="s">
        <v>268</v>
      </c>
      <c r="CO1350" s="274" t="s">
        <v>268</v>
      </c>
      <c r="CP1350" s="274" t="s">
        <v>268</v>
      </c>
      <c r="CQ1350" s="274" t="s">
        <v>268</v>
      </c>
      <c r="CR1350" s="274" t="s">
        <v>877</v>
      </c>
      <c r="CS1350" s="274">
        <v>44.85</v>
      </c>
      <c r="CT1350" s="274" t="s">
        <v>268</v>
      </c>
      <c r="CU1350" s="274">
        <v>44.85</v>
      </c>
      <c r="CV1350" s="274">
        <v>365</v>
      </c>
      <c r="CW1350" s="274" t="s">
        <v>878</v>
      </c>
      <c r="CX1350" s="274" t="s">
        <v>835</v>
      </c>
      <c r="CY1350" s="274" t="s">
        <v>836</v>
      </c>
      <c r="CZ1350" s="274" t="s">
        <v>837</v>
      </c>
      <c r="DA1350" s="274" t="s">
        <v>268</v>
      </c>
      <c r="DB1350" s="274" t="s">
        <v>268</v>
      </c>
      <c r="DC1350" s="274" t="s">
        <v>268</v>
      </c>
      <c r="DD1350" s="274" t="s">
        <v>268</v>
      </c>
      <c r="DE1350" s="274" t="s">
        <v>268</v>
      </c>
      <c r="DF1350" s="274" t="s">
        <v>268</v>
      </c>
      <c r="DG1350" s="299">
        <f>IFERROR(IF(CA1350="D",IF(CK1350="A dispo.",CD1350*VLOOKUP('DATI INPUT'!$F$27,TARIFFE_UD,2,FALSE),CD1350*VLOOKUP(CK1350,TARIFFE_UD,2,FALSE)),CD1350*VLOOKUP(CB1350-100,TARIFFE_UND,2,FALSE)),0)</f>
        <v>44.688001113541993</v>
      </c>
      <c r="DH1350" s="299">
        <f>IFERROR(IF(CA1350="D",IF(CK1350="A dispo.",CF1350*VLOOKUP('DATI INPUT'!$F$27,TARIFFE_UD,3,FALSE),CF1350*VLOOKUP(CK1350,TARIFFE_UD,3,FALSE)),CF1350*VLOOKUP(CB1350-100,TARIFFE_UND,3,FALSE)),0)</f>
        <v>15.164853048114928</v>
      </c>
    </row>
    <row r="1351" spans="1:112" x14ac:dyDescent="0.25">
      <c r="A1351" s="274" t="s">
        <v>9614</v>
      </c>
      <c r="B1351" s="274" t="s">
        <v>1657</v>
      </c>
      <c r="C1351" s="274" t="s">
        <v>1110</v>
      </c>
      <c r="D1351" s="274" t="s">
        <v>2224</v>
      </c>
      <c r="E1351" s="274" t="s">
        <v>268</v>
      </c>
      <c r="F1351" s="274" t="s">
        <v>156</v>
      </c>
      <c r="G1351" s="274" t="s">
        <v>2225</v>
      </c>
      <c r="H1351" s="274" t="s">
        <v>2201</v>
      </c>
      <c r="I1351" s="274" t="s">
        <v>2226</v>
      </c>
      <c r="J1351" s="274" t="s">
        <v>274</v>
      </c>
      <c r="K1351" s="274" t="s">
        <v>2227</v>
      </c>
      <c r="L1351" s="274" t="s">
        <v>984</v>
      </c>
      <c r="M1351" s="274" t="s">
        <v>2228</v>
      </c>
      <c r="N1351" s="274" t="s">
        <v>984</v>
      </c>
      <c r="O1351" s="274" t="s">
        <v>873</v>
      </c>
      <c r="P1351" s="274" t="s">
        <v>613</v>
      </c>
      <c r="Q1351" s="274" t="s">
        <v>280</v>
      </c>
      <c r="R1351" s="274" t="s">
        <v>268</v>
      </c>
      <c r="S1351" s="274" t="s">
        <v>268</v>
      </c>
      <c r="T1351" s="274" t="s">
        <v>268</v>
      </c>
      <c r="U1351" s="274" t="s">
        <v>268</v>
      </c>
      <c r="V1351" s="274" t="s">
        <v>268</v>
      </c>
      <c r="W1351" s="274" t="s">
        <v>2228</v>
      </c>
      <c r="X1351" s="274" t="s">
        <v>613</v>
      </c>
      <c r="Y1351" s="274" t="s">
        <v>280</v>
      </c>
      <c r="Z1351" s="274" t="s">
        <v>268</v>
      </c>
      <c r="AA1351" s="274" t="s">
        <v>268</v>
      </c>
      <c r="AB1351" s="274" t="s">
        <v>268</v>
      </c>
      <c r="AC1351" s="274" t="s">
        <v>268</v>
      </c>
      <c r="AD1351" s="274" t="s">
        <v>268</v>
      </c>
      <c r="AE1351" s="274" t="s">
        <v>287</v>
      </c>
      <c r="AF1351" s="274" t="s">
        <v>1811</v>
      </c>
      <c r="AG1351" s="274" t="s">
        <v>875</v>
      </c>
      <c r="AH1351" s="274" t="s">
        <v>1848</v>
      </c>
      <c r="AI1351" s="274" t="s">
        <v>540</v>
      </c>
      <c r="AJ1351" s="274" t="s">
        <v>268</v>
      </c>
      <c r="AK1351" s="274" t="s">
        <v>381</v>
      </c>
      <c r="AL1351" s="274" t="s">
        <v>268</v>
      </c>
      <c r="AM1351" s="274" t="s">
        <v>353</v>
      </c>
      <c r="AN1351" s="274" t="s">
        <v>268</v>
      </c>
      <c r="AO1351" s="274" t="s">
        <v>268</v>
      </c>
      <c r="AP1351" s="274" t="s">
        <v>268</v>
      </c>
      <c r="AQ1351" s="274" t="s">
        <v>268</v>
      </c>
      <c r="AR1351" s="274" t="s">
        <v>268</v>
      </c>
      <c r="AS1351" s="274" t="s">
        <v>268</v>
      </c>
      <c r="AT1351" s="274" t="s">
        <v>268</v>
      </c>
      <c r="AU1351" s="274" t="s">
        <v>268</v>
      </c>
      <c r="AV1351" s="274" t="s">
        <v>268</v>
      </c>
      <c r="AW1351" s="274" t="s">
        <v>268</v>
      </c>
      <c r="AX1351" s="274" t="s">
        <v>268</v>
      </c>
      <c r="AY1351" s="274" t="s">
        <v>268</v>
      </c>
      <c r="AZ1351" s="274" t="s">
        <v>268</v>
      </c>
      <c r="BA1351" s="274" t="s">
        <v>268</v>
      </c>
      <c r="BB1351" s="274" t="s">
        <v>268</v>
      </c>
      <c r="BC1351" s="274" t="s">
        <v>268</v>
      </c>
      <c r="BD1351" s="274" t="s">
        <v>268</v>
      </c>
      <c r="BE1351" s="274" t="s">
        <v>268</v>
      </c>
      <c r="BF1351" s="274" t="s">
        <v>268</v>
      </c>
      <c r="BG1351" s="274" t="s">
        <v>268</v>
      </c>
      <c r="BH1351" s="274" t="s">
        <v>268</v>
      </c>
      <c r="BI1351" s="274" t="s">
        <v>268</v>
      </c>
      <c r="BJ1351" s="274" t="s">
        <v>268</v>
      </c>
      <c r="BK1351" s="274" t="s">
        <v>268</v>
      </c>
      <c r="BL1351" s="274" t="s">
        <v>268</v>
      </c>
      <c r="BM1351" s="274" t="s">
        <v>268</v>
      </c>
      <c r="BN1351" s="274" t="s">
        <v>268</v>
      </c>
      <c r="BO1351" s="274" t="s">
        <v>268</v>
      </c>
      <c r="BP1351" s="274" t="s">
        <v>268</v>
      </c>
      <c r="BQ1351" s="274" t="s">
        <v>268</v>
      </c>
      <c r="BR1351" s="274" t="s">
        <v>268</v>
      </c>
      <c r="BS1351" s="274" t="s">
        <v>268</v>
      </c>
      <c r="BT1351" s="274" t="s">
        <v>268</v>
      </c>
      <c r="BU1351" s="274" t="s">
        <v>268</v>
      </c>
      <c r="BV1351" s="274" t="s">
        <v>268</v>
      </c>
      <c r="BW1351" s="274" t="s">
        <v>268</v>
      </c>
      <c r="BX1351" s="274" t="s">
        <v>268</v>
      </c>
      <c r="BY1351" s="295">
        <v>13</v>
      </c>
      <c r="BZ1351" s="295">
        <v>13</v>
      </c>
      <c r="CA1351" s="298" t="s">
        <v>142</v>
      </c>
      <c r="CB1351" s="297">
        <v>123</v>
      </c>
      <c r="CC1351" s="284">
        <f t="shared" si="86"/>
        <v>0</v>
      </c>
      <c r="CD1351" s="295">
        <f t="shared" si="87"/>
        <v>13</v>
      </c>
      <c r="CE1351" s="284">
        <f t="shared" si="88"/>
        <v>1</v>
      </c>
      <c r="CF1351" s="295">
        <f t="shared" si="89"/>
        <v>0</v>
      </c>
      <c r="CG1351" s="274" t="s">
        <v>1817</v>
      </c>
      <c r="CH1351" s="274" t="s">
        <v>268</v>
      </c>
      <c r="CI1351" s="274" t="s">
        <v>268</v>
      </c>
      <c r="CJ1351" s="298" t="s">
        <v>271</v>
      </c>
      <c r="CK1351" s="297">
        <v>1</v>
      </c>
      <c r="CL1351" s="274" t="s">
        <v>268</v>
      </c>
      <c r="CM1351" s="274" t="s">
        <v>268</v>
      </c>
      <c r="CN1351" s="274" t="s">
        <v>268</v>
      </c>
      <c r="CO1351" s="274" t="s">
        <v>268</v>
      </c>
      <c r="CP1351" s="274" t="s">
        <v>268</v>
      </c>
      <c r="CQ1351" s="274" t="s">
        <v>268</v>
      </c>
      <c r="CR1351" s="274" t="s">
        <v>877</v>
      </c>
      <c r="CS1351" s="274">
        <v>4.9400000000000004</v>
      </c>
      <c r="CT1351" s="274" t="s">
        <v>268</v>
      </c>
      <c r="CU1351" s="274">
        <v>4.9400000000000004</v>
      </c>
      <c r="CV1351" s="274">
        <v>365</v>
      </c>
      <c r="CW1351" s="274" t="s">
        <v>878</v>
      </c>
      <c r="CX1351" s="274" t="s">
        <v>835</v>
      </c>
      <c r="CY1351" s="274" t="s">
        <v>836</v>
      </c>
      <c r="CZ1351" s="274" t="s">
        <v>837</v>
      </c>
      <c r="DA1351" s="274" t="s">
        <v>268</v>
      </c>
      <c r="DB1351" s="274" t="s">
        <v>268</v>
      </c>
      <c r="DC1351" s="274" t="s">
        <v>268</v>
      </c>
      <c r="DD1351" s="274" t="s">
        <v>268</v>
      </c>
      <c r="DE1351" s="274" t="s">
        <v>268</v>
      </c>
      <c r="DF1351" s="274" t="s">
        <v>268</v>
      </c>
      <c r="DG1351" s="299">
        <f>IFERROR(IF(CA1351="D",IF(CK1351="A dispo.",CD1351*VLOOKUP('DATI INPUT'!$F$27,TARIFFE_UD,2,FALSE),CD1351*VLOOKUP(CK1351,TARIFFE_UD,2,FALSE)),CD1351*VLOOKUP(CB1351-100,TARIFFE_UND,2,FALSE)),0)</f>
        <v>8.0074984765823007</v>
      </c>
      <c r="DH1351" s="299">
        <f>IFERROR(IF(CA1351="D",IF(CK1351="A dispo.",CF1351*VLOOKUP('DATI INPUT'!$F$27,TARIFFE_UD,3,FALSE),CF1351*VLOOKUP(CK1351,TARIFFE_UD,3,FALSE)),CF1351*VLOOKUP(CB1351-100,TARIFFE_UND,3,FALSE)),0)</f>
        <v>0</v>
      </c>
    </row>
    <row r="1352" spans="1:112" hidden="1" x14ac:dyDescent="0.25">
      <c r="A1352" s="274" t="s">
        <v>9615</v>
      </c>
      <c r="B1352" s="274" t="s">
        <v>7913</v>
      </c>
      <c r="C1352" s="274" t="s">
        <v>1111</v>
      </c>
      <c r="D1352" s="274" t="s">
        <v>7914</v>
      </c>
      <c r="E1352" s="274" t="s">
        <v>268</v>
      </c>
      <c r="F1352" s="274" t="s">
        <v>156</v>
      </c>
      <c r="G1352" s="274" t="s">
        <v>7915</v>
      </c>
      <c r="H1352" s="274" t="s">
        <v>7916</v>
      </c>
      <c r="I1352" s="274" t="s">
        <v>2550</v>
      </c>
      <c r="J1352" s="274" t="s">
        <v>274</v>
      </c>
      <c r="K1352" s="274" t="s">
        <v>1707</v>
      </c>
      <c r="L1352" s="274" t="s">
        <v>1825</v>
      </c>
      <c r="M1352" s="274" t="s">
        <v>7917</v>
      </c>
      <c r="N1352" s="274" t="s">
        <v>1825</v>
      </c>
      <c r="O1352" s="274" t="s">
        <v>4046</v>
      </c>
      <c r="P1352" s="274" t="s">
        <v>7918</v>
      </c>
      <c r="Q1352" s="274" t="s">
        <v>544</v>
      </c>
      <c r="R1352" s="274" t="s">
        <v>268</v>
      </c>
      <c r="S1352" s="274" t="s">
        <v>268</v>
      </c>
      <c r="T1352" s="274" t="s">
        <v>268</v>
      </c>
      <c r="U1352" s="274" t="s">
        <v>268</v>
      </c>
      <c r="V1352" s="274" t="s">
        <v>268</v>
      </c>
      <c r="W1352" s="274" t="s">
        <v>9616</v>
      </c>
      <c r="X1352" s="274" t="s">
        <v>2241</v>
      </c>
      <c r="Y1352" s="274" t="s">
        <v>279</v>
      </c>
      <c r="Z1352" s="274" t="s">
        <v>268</v>
      </c>
      <c r="AA1352" s="274" t="s">
        <v>268</v>
      </c>
      <c r="AB1352" s="274" t="s">
        <v>268</v>
      </c>
      <c r="AC1352" s="274" t="s">
        <v>268</v>
      </c>
      <c r="AD1352" s="274" t="s">
        <v>268</v>
      </c>
      <c r="AE1352" s="274" t="s">
        <v>287</v>
      </c>
      <c r="AF1352" s="274" t="s">
        <v>1811</v>
      </c>
      <c r="AG1352" s="274" t="s">
        <v>875</v>
      </c>
      <c r="AH1352" s="274" t="s">
        <v>1848</v>
      </c>
      <c r="AI1352" s="274" t="s">
        <v>1217</v>
      </c>
      <c r="AJ1352" s="274" t="s">
        <v>268</v>
      </c>
      <c r="AK1352" s="274" t="s">
        <v>375</v>
      </c>
      <c r="AL1352" s="274" t="s">
        <v>268</v>
      </c>
      <c r="AM1352" s="274" t="s">
        <v>405</v>
      </c>
      <c r="AN1352" s="274" t="s">
        <v>268</v>
      </c>
      <c r="AO1352" s="274" t="s">
        <v>268</v>
      </c>
      <c r="AP1352" s="274" t="s">
        <v>268</v>
      </c>
      <c r="AQ1352" s="274" t="s">
        <v>268</v>
      </c>
      <c r="AR1352" s="274" t="s">
        <v>268</v>
      </c>
      <c r="AS1352" s="274" t="s">
        <v>268</v>
      </c>
      <c r="AT1352" s="274" t="s">
        <v>268</v>
      </c>
      <c r="AU1352" s="274" t="s">
        <v>268</v>
      </c>
      <c r="AV1352" s="274" t="s">
        <v>268</v>
      </c>
      <c r="AW1352" s="274" t="s">
        <v>268</v>
      </c>
      <c r="AX1352" s="274" t="s">
        <v>268</v>
      </c>
      <c r="AY1352" s="274" t="s">
        <v>268</v>
      </c>
      <c r="AZ1352" s="274" t="s">
        <v>268</v>
      </c>
      <c r="BA1352" s="274" t="s">
        <v>268</v>
      </c>
      <c r="BB1352" s="274" t="s">
        <v>268</v>
      </c>
      <c r="BC1352" s="274" t="s">
        <v>268</v>
      </c>
      <c r="BD1352" s="274" t="s">
        <v>268</v>
      </c>
      <c r="BE1352" s="274" t="s">
        <v>268</v>
      </c>
      <c r="BF1352" s="274" t="s">
        <v>268</v>
      </c>
      <c r="BG1352" s="274" t="s">
        <v>268</v>
      </c>
      <c r="BH1352" s="274" t="s">
        <v>268</v>
      </c>
      <c r="BI1352" s="274" t="s">
        <v>268</v>
      </c>
      <c r="BJ1352" s="274" t="s">
        <v>268</v>
      </c>
      <c r="BK1352" s="274" t="s">
        <v>268</v>
      </c>
      <c r="BL1352" s="274" t="s">
        <v>268</v>
      </c>
      <c r="BM1352" s="274" t="s">
        <v>268</v>
      </c>
      <c r="BN1352" s="274" t="s">
        <v>268</v>
      </c>
      <c r="BO1352" s="274" t="s">
        <v>268</v>
      </c>
      <c r="BP1352" s="274" t="s">
        <v>268</v>
      </c>
      <c r="BQ1352" s="274" t="s">
        <v>268</v>
      </c>
      <c r="BR1352" s="274" t="s">
        <v>268</v>
      </c>
      <c r="BS1352" s="274" t="s">
        <v>268</v>
      </c>
      <c r="BT1352" s="274" t="s">
        <v>268</v>
      </c>
      <c r="BU1352" s="274" t="s">
        <v>268</v>
      </c>
      <c r="BV1352" s="274" t="s">
        <v>268</v>
      </c>
      <c r="BW1352" s="274" t="s">
        <v>268</v>
      </c>
      <c r="BX1352" s="274" t="s">
        <v>268</v>
      </c>
      <c r="BY1352" s="295" t="s">
        <v>268</v>
      </c>
      <c r="BZ1352" s="295">
        <v>36</v>
      </c>
      <c r="CA1352" s="298" t="s">
        <v>268</v>
      </c>
      <c r="CB1352" s="298" t="s">
        <v>268</v>
      </c>
      <c r="CC1352" s="284">
        <f t="shared" si="86"/>
        <v>0</v>
      </c>
      <c r="CD1352" s="295">
        <f t="shared" si="87"/>
        <v>0</v>
      </c>
      <c r="CE1352" s="284">
        <f t="shared" si="88"/>
        <v>0</v>
      </c>
      <c r="CF1352" s="295">
        <f t="shared" si="89"/>
        <v>0</v>
      </c>
      <c r="CG1352" s="274" t="s">
        <v>268</v>
      </c>
      <c r="CH1352" s="274" t="s">
        <v>268</v>
      </c>
      <c r="CI1352" s="274" t="s">
        <v>268</v>
      </c>
      <c r="CJ1352" s="298" t="s">
        <v>268</v>
      </c>
      <c r="CK1352" s="298" t="s">
        <v>736</v>
      </c>
      <c r="CL1352" s="274" t="s">
        <v>268</v>
      </c>
      <c r="CM1352" s="274" t="s">
        <v>268</v>
      </c>
      <c r="CN1352" s="274" t="s">
        <v>268</v>
      </c>
      <c r="CO1352" s="274" t="s">
        <v>268</v>
      </c>
      <c r="CP1352" s="274" t="s">
        <v>268</v>
      </c>
      <c r="CQ1352" s="274" t="s">
        <v>9617</v>
      </c>
      <c r="CR1352" s="274" t="s">
        <v>877</v>
      </c>
      <c r="CS1352" s="274" t="s">
        <v>268</v>
      </c>
      <c r="CT1352" s="274" t="s">
        <v>268</v>
      </c>
      <c r="CU1352" s="274" t="s">
        <v>268</v>
      </c>
      <c r="CV1352" s="367">
        <v>0</v>
      </c>
      <c r="CW1352" s="274" t="s">
        <v>268</v>
      </c>
      <c r="CX1352" s="274" t="s">
        <v>268</v>
      </c>
      <c r="CY1352" s="274" t="s">
        <v>836</v>
      </c>
      <c r="CZ1352" s="274" t="s">
        <v>837</v>
      </c>
      <c r="DA1352" s="274" t="s">
        <v>268</v>
      </c>
      <c r="DB1352" s="274" t="s">
        <v>268</v>
      </c>
      <c r="DC1352" s="274" t="s">
        <v>268</v>
      </c>
      <c r="DD1352" s="274" t="s">
        <v>268</v>
      </c>
      <c r="DE1352" s="274" t="s">
        <v>268</v>
      </c>
      <c r="DF1352" s="274" t="s">
        <v>268</v>
      </c>
      <c r="DG1352" s="299">
        <f>IFERROR(IF(CA1352="D",IF(CK1352="A dispo.",CD1352*VLOOKUP('DATI INPUT'!$F$27,TARIFFE_UD,2,FALSE),CD1352*VLOOKUP(CK1352,TARIFFE_UD,2,FALSE)),CD1352*VLOOKUP(CB1352-100,TARIFFE_UND,2,FALSE)),0)</f>
        <v>0</v>
      </c>
      <c r="DH1352" s="299">
        <f>IFERROR(IF(CA1352="D",IF(CK1352="A dispo.",CF1352*VLOOKUP('DATI INPUT'!$F$27,TARIFFE_UD,3,FALSE),CF1352*VLOOKUP(CK1352,TARIFFE_UD,3,FALSE)),CF1352*VLOOKUP(CB1352-100,TARIFFE_UND,3,FALSE)),0)</f>
        <v>0</v>
      </c>
    </row>
    <row r="1353" spans="1:112" hidden="1" x14ac:dyDescent="0.25">
      <c r="A1353" s="274" t="s">
        <v>9618</v>
      </c>
      <c r="B1353" s="274" t="s">
        <v>7913</v>
      </c>
      <c r="C1353" s="274" t="s">
        <v>9619</v>
      </c>
      <c r="D1353" s="274" t="s">
        <v>7914</v>
      </c>
      <c r="E1353" s="274" t="s">
        <v>268</v>
      </c>
      <c r="F1353" s="274" t="s">
        <v>156</v>
      </c>
      <c r="G1353" s="274" t="s">
        <v>7915</v>
      </c>
      <c r="H1353" s="274" t="s">
        <v>7916</v>
      </c>
      <c r="I1353" s="274" t="s">
        <v>2550</v>
      </c>
      <c r="J1353" s="274" t="s">
        <v>274</v>
      </c>
      <c r="K1353" s="274" t="s">
        <v>1707</v>
      </c>
      <c r="L1353" s="274" t="s">
        <v>1825</v>
      </c>
      <c r="M1353" s="274" t="s">
        <v>7917</v>
      </c>
      <c r="N1353" s="274" t="s">
        <v>1825</v>
      </c>
      <c r="O1353" s="274" t="s">
        <v>4046</v>
      </c>
      <c r="P1353" s="274" t="s">
        <v>7918</v>
      </c>
      <c r="Q1353" s="274" t="s">
        <v>544</v>
      </c>
      <c r="R1353" s="274" t="s">
        <v>268</v>
      </c>
      <c r="S1353" s="274" t="s">
        <v>268</v>
      </c>
      <c r="T1353" s="274" t="s">
        <v>268</v>
      </c>
      <c r="U1353" s="274" t="s">
        <v>268</v>
      </c>
      <c r="V1353" s="274" t="s">
        <v>268</v>
      </c>
      <c r="W1353" s="274" t="s">
        <v>9616</v>
      </c>
      <c r="X1353" s="274" t="s">
        <v>2241</v>
      </c>
      <c r="Y1353" s="274" t="s">
        <v>279</v>
      </c>
      <c r="Z1353" s="274" t="s">
        <v>268</v>
      </c>
      <c r="AA1353" s="274" t="s">
        <v>268</v>
      </c>
      <c r="AB1353" s="274" t="s">
        <v>268</v>
      </c>
      <c r="AC1353" s="274" t="s">
        <v>268</v>
      </c>
      <c r="AD1353" s="274" t="s">
        <v>268</v>
      </c>
      <c r="AE1353" s="274" t="s">
        <v>268</v>
      </c>
      <c r="AF1353" s="274" t="s">
        <v>268</v>
      </c>
      <c r="AG1353" s="274" t="s">
        <v>268</v>
      </c>
      <c r="AH1353" s="274" t="s">
        <v>268</v>
      </c>
      <c r="AI1353" s="274" t="s">
        <v>268</v>
      </c>
      <c r="AJ1353" s="274" t="s">
        <v>268</v>
      </c>
      <c r="AK1353" s="274" t="s">
        <v>268</v>
      </c>
      <c r="AL1353" s="274" t="s">
        <v>268</v>
      </c>
      <c r="AM1353" s="274" t="s">
        <v>268</v>
      </c>
      <c r="AN1353" s="274" t="s">
        <v>268</v>
      </c>
      <c r="AO1353" s="274" t="s">
        <v>268</v>
      </c>
      <c r="AP1353" s="274" t="s">
        <v>268</v>
      </c>
      <c r="AQ1353" s="274" t="s">
        <v>268</v>
      </c>
      <c r="AR1353" s="274" t="s">
        <v>268</v>
      </c>
      <c r="AS1353" s="274" t="s">
        <v>268</v>
      </c>
      <c r="AT1353" s="274" t="s">
        <v>268</v>
      </c>
      <c r="AU1353" s="274" t="s">
        <v>268</v>
      </c>
      <c r="AV1353" s="274" t="s">
        <v>268</v>
      </c>
      <c r="AW1353" s="274" t="s">
        <v>268</v>
      </c>
      <c r="AX1353" s="274" t="s">
        <v>268</v>
      </c>
      <c r="AY1353" s="274" t="s">
        <v>268</v>
      </c>
      <c r="AZ1353" s="274" t="s">
        <v>268</v>
      </c>
      <c r="BA1353" s="274" t="s">
        <v>268</v>
      </c>
      <c r="BB1353" s="274" t="s">
        <v>268</v>
      </c>
      <c r="BC1353" s="274" t="s">
        <v>268</v>
      </c>
      <c r="BD1353" s="274" t="s">
        <v>268</v>
      </c>
      <c r="BE1353" s="274" t="s">
        <v>268</v>
      </c>
      <c r="BF1353" s="274" t="s">
        <v>268</v>
      </c>
      <c r="BG1353" s="274" t="s">
        <v>268</v>
      </c>
      <c r="BH1353" s="274" t="s">
        <v>268</v>
      </c>
      <c r="BI1353" s="274" t="s">
        <v>268</v>
      </c>
      <c r="BJ1353" s="274" t="s">
        <v>268</v>
      </c>
      <c r="BK1353" s="274" t="s">
        <v>268</v>
      </c>
      <c r="BL1353" s="274" t="s">
        <v>268</v>
      </c>
      <c r="BM1353" s="274" t="s">
        <v>268</v>
      </c>
      <c r="BN1353" s="274" t="s">
        <v>268</v>
      </c>
      <c r="BO1353" s="274" t="s">
        <v>268</v>
      </c>
      <c r="BP1353" s="274" t="s">
        <v>268</v>
      </c>
      <c r="BQ1353" s="274" t="s">
        <v>268</v>
      </c>
      <c r="BR1353" s="274" t="s">
        <v>268</v>
      </c>
      <c r="BS1353" s="274" t="s">
        <v>268</v>
      </c>
      <c r="BT1353" s="274" t="s">
        <v>268</v>
      </c>
      <c r="BU1353" s="274" t="s">
        <v>268</v>
      </c>
      <c r="BV1353" s="274" t="s">
        <v>268</v>
      </c>
      <c r="BW1353" s="274" t="s">
        <v>268</v>
      </c>
      <c r="BX1353" s="274" t="s">
        <v>268</v>
      </c>
      <c r="BY1353" s="295" t="s">
        <v>268</v>
      </c>
      <c r="BZ1353" s="295">
        <v>16</v>
      </c>
      <c r="CA1353" s="298" t="s">
        <v>268</v>
      </c>
      <c r="CB1353" s="298" t="s">
        <v>268</v>
      </c>
      <c r="CC1353" s="284">
        <f t="shared" si="86"/>
        <v>0</v>
      </c>
      <c r="CD1353" s="295">
        <f t="shared" si="87"/>
        <v>0</v>
      </c>
      <c r="CE1353" s="284">
        <f t="shared" si="88"/>
        <v>0</v>
      </c>
      <c r="CF1353" s="295">
        <f t="shared" si="89"/>
        <v>0</v>
      </c>
      <c r="CG1353" s="274" t="s">
        <v>268</v>
      </c>
      <c r="CH1353" s="274" t="s">
        <v>268</v>
      </c>
      <c r="CI1353" s="274" t="s">
        <v>268</v>
      </c>
      <c r="CJ1353" s="298" t="s">
        <v>268</v>
      </c>
      <c r="CK1353" s="298" t="s">
        <v>736</v>
      </c>
      <c r="CL1353" s="274" t="s">
        <v>268</v>
      </c>
      <c r="CM1353" s="274" t="s">
        <v>268</v>
      </c>
      <c r="CN1353" s="274" t="s">
        <v>268</v>
      </c>
      <c r="CO1353" s="274" t="s">
        <v>268</v>
      </c>
      <c r="CP1353" s="274" t="s">
        <v>268</v>
      </c>
      <c r="CQ1353" s="274" t="s">
        <v>1280</v>
      </c>
      <c r="CR1353" s="274" t="s">
        <v>877</v>
      </c>
      <c r="CS1353" s="274" t="s">
        <v>268</v>
      </c>
      <c r="CT1353" s="274" t="s">
        <v>268</v>
      </c>
      <c r="CU1353" s="274" t="s">
        <v>268</v>
      </c>
      <c r="CV1353" s="367">
        <v>0</v>
      </c>
      <c r="CW1353" s="274" t="s">
        <v>268</v>
      </c>
      <c r="CX1353" s="274" t="s">
        <v>268</v>
      </c>
      <c r="CY1353" s="274" t="s">
        <v>836</v>
      </c>
      <c r="CZ1353" s="274" t="s">
        <v>837</v>
      </c>
      <c r="DA1353" s="274" t="s">
        <v>268</v>
      </c>
      <c r="DB1353" s="274" t="s">
        <v>268</v>
      </c>
      <c r="DC1353" s="274" t="s">
        <v>268</v>
      </c>
      <c r="DD1353" s="274" t="s">
        <v>268</v>
      </c>
      <c r="DE1353" s="274" t="s">
        <v>268</v>
      </c>
      <c r="DF1353" s="274" t="s">
        <v>268</v>
      </c>
      <c r="DG1353" s="299">
        <f>IFERROR(IF(CA1353="D",IF(CK1353="A dispo.",CD1353*VLOOKUP('DATI INPUT'!$F$27,TARIFFE_UD,2,FALSE),CD1353*VLOOKUP(CK1353,TARIFFE_UD,2,FALSE)),CD1353*VLOOKUP(CB1353-100,TARIFFE_UND,2,FALSE)),0)</f>
        <v>0</v>
      </c>
      <c r="DH1353" s="299">
        <f>IFERROR(IF(CA1353="D",IF(CK1353="A dispo.",CF1353*VLOOKUP('DATI INPUT'!$F$27,TARIFFE_UD,3,FALSE),CF1353*VLOOKUP(CK1353,TARIFFE_UD,3,FALSE)),CF1353*VLOOKUP(CB1353-100,TARIFFE_UND,3,FALSE)),0)</f>
        <v>0</v>
      </c>
    </row>
    <row r="1354" spans="1:112" hidden="1" x14ac:dyDescent="0.25">
      <c r="A1354" s="274" t="s">
        <v>9620</v>
      </c>
      <c r="B1354" s="274" t="s">
        <v>7913</v>
      </c>
      <c r="C1354" s="274" t="s">
        <v>9621</v>
      </c>
      <c r="D1354" s="274" t="s">
        <v>7914</v>
      </c>
      <c r="E1354" s="274" t="s">
        <v>268</v>
      </c>
      <c r="F1354" s="274" t="s">
        <v>156</v>
      </c>
      <c r="G1354" s="274" t="s">
        <v>7915</v>
      </c>
      <c r="H1354" s="274" t="s">
        <v>7916</v>
      </c>
      <c r="I1354" s="274" t="s">
        <v>2550</v>
      </c>
      <c r="J1354" s="274" t="s">
        <v>274</v>
      </c>
      <c r="K1354" s="274" t="s">
        <v>1707</v>
      </c>
      <c r="L1354" s="274" t="s">
        <v>1825</v>
      </c>
      <c r="M1354" s="274" t="s">
        <v>7917</v>
      </c>
      <c r="N1354" s="274" t="s">
        <v>1825</v>
      </c>
      <c r="O1354" s="274" t="s">
        <v>4046</v>
      </c>
      <c r="P1354" s="274" t="s">
        <v>7918</v>
      </c>
      <c r="Q1354" s="274" t="s">
        <v>544</v>
      </c>
      <c r="R1354" s="274" t="s">
        <v>268</v>
      </c>
      <c r="S1354" s="274" t="s">
        <v>268</v>
      </c>
      <c r="T1354" s="274" t="s">
        <v>268</v>
      </c>
      <c r="U1354" s="274" t="s">
        <v>268</v>
      </c>
      <c r="V1354" s="274" t="s">
        <v>268</v>
      </c>
      <c r="W1354" s="274" t="s">
        <v>9616</v>
      </c>
      <c r="X1354" s="274" t="s">
        <v>2241</v>
      </c>
      <c r="Y1354" s="274" t="s">
        <v>279</v>
      </c>
      <c r="Z1354" s="274" t="s">
        <v>268</v>
      </c>
      <c r="AA1354" s="274" t="s">
        <v>268</v>
      </c>
      <c r="AB1354" s="274" t="s">
        <v>268</v>
      </c>
      <c r="AC1354" s="274" t="s">
        <v>268</v>
      </c>
      <c r="AD1354" s="274" t="s">
        <v>268</v>
      </c>
      <c r="AE1354" s="274" t="s">
        <v>268</v>
      </c>
      <c r="AF1354" s="274" t="s">
        <v>268</v>
      </c>
      <c r="AG1354" s="274" t="s">
        <v>268</v>
      </c>
      <c r="AH1354" s="274" t="s">
        <v>268</v>
      </c>
      <c r="AI1354" s="274" t="s">
        <v>268</v>
      </c>
      <c r="AJ1354" s="274" t="s">
        <v>268</v>
      </c>
      <c r="AK1354" s="274" t="s">
        <v>268</v>
      </c>
      <c r="AL1354" s="274" t="s">
        <v>268</v>
      </c>
      <c r="AM1354" s="274" t="s">
        <v>268</v>
      </c>
      <c r="AN1354" s="274" t="s">
        <v>268</v>
      </c>
      <c r="AO1354" s="274" t="s">
        <v>268</v>
      </c>
      <c r="AP1354" s="274" t="s">
        <v>268</v>
      </c>
      <c r="AQ1354" s="274" t="s">
        <v>268</v>
      </c>
      <c r="AR1354" s="274" t="s">
        <v>268</v>
      </c>
      <c r="AS1354" s="274" t="s">
        <v>268</v>
      </c>
      <c r="AT1354" s="274" t="s">
        <v>268</v>
      </c>
      <c r="AU1354" s="274" t="s">
        <v>268</v>
      </c>
      <c r="AV1354" s="274" t="s">
        <v>268</v>
      </c>
      <c r="AW1354" s="274" t="s">
        <v>268</v>
      </c>
      <c r="AX1354" s="274" t="s">
        <v>268</v>
      </c>
      <c r="AY1354" s="274" t="s">
        <v>268</v>
      </c>
      <c r="AZ1354" s="274" t="s">
        <v>268</v>
      </c>
      <c r="BA1354" s="274" t="s">
        <v>268</v>
      </c>
      <c r="BB1354" s="274" t="s">
        <v>268</v>
      </c>
      <c r="BC1354" s="274" t="s">
        <v>268</v>
      </c>
      <c r="BD1354" s="274" t="s">
        <v>268</v>
      </c>
      <c r="BE1354" s="274" t="s">
        <v>268</v>
      </c>
      <c r="BF1354" s="274" t="s">
        <v>268</v>
      </c>
      <c r="BG1354" s="274" t="s">
        <v>268</v>
      </c>
      <c r="BH1354" s="274" t="s">
        <v>268</v>
      </c>
      <c r="BI1354" s="274" t="s">
        <v>268</v>
      </c>
      <c r="BJ1354" s="274" t="s">
        <v>268</v>
      </c>
      <c r="BK1354" s="274" t="s">
        <v>268</v>
      </c>
      <c r="BL1354" s="274" t="s">
        <v>268</v>
      </c>
      <c r="BM1354" s="274" t="s">
        <v>268</v>
      </c>
      <c r="BN1354" s="274" t="s">
        <v>268</v>
      </c>
      <c r="BO1354" s="274" t="s">
        <v>268</v>
      </c>
      <c r="BP1354" s="274" t="s">
        <v>268</v>
      </c>
      <c r="BQ1354" s="274" t="s">
        <v>268</v>
      </c>
      <c r="BR1354" s="274" t="s">
        <v>268</v>
      </c>
      <c r="BS1354" s="274" t="s">
        <v>268</v>
      </c>
      <c r="BT1354" s="274" t="s">
        <v>268</v>
      </c>
      <c r="BU1354" s="274" t="s">
        <v>268</v>
      </c>
      <c r="BV1354" s="274" t="s">
        <v>268</v>
      </c>
      <c r="BW1354" s="274" t="s">
        <v>268</v>
      </c>
      <c r="BX1354" s="274" t="s">
        <v>268</v>
      </c>
      <c r="BY1354" s="295" t="s">
        <v>268</v>
      </c>
      <c r="BZ1354" s="295">
        <v>16</v>
      </c>
      <c r="CA1354" s="298" t="s">
        <v>268</v>
      </c>
      <c r="CB1354" s="298" t="s">
        <v>268</v>
      </c>
      <c r="CC1354" s="284">
        <f t="shared" si="86"/>
        <v>0</v>
      </c>
      <c r="CD1354" s="295">
        <f t="shared" si="87"/>
        <v>0</v>
      </c>
      <c r="CE1354" s="284">
        <f t="shared" si="88"/>
        <v>0</v>
      </c>
      <c r="CF1354" s="295">
        <f t="shared" si="89"/>
        <v>0</v>
      </c>
      <c r="CG1354" s="274" t="s">
        <v>268</v>
      </c>
      <c r="CH1354" s="274" t="s">
        <v>268</v>
      </c>
      <c r="CI1354" s="274" t="s">
        <v>268</v>
      </c>
      <c r="CJ1354" s="298" t="s">
        <v>268</v>
      </c>
      <c r="CK1354" s="298" t="s">
        <v>736</v>
      </c>
      <c r="CL1354" s="274" t="s">
        <v>268</v>
      </c>
      <c r="CM1354" s="274" t="s">
        <v>268</v>
      </c>
      <c r="CN1354" s="274" t="s">
        <v>268</v>
      </c>
      <c r="CO1354" s="274" t="s">
        <v>268</v>
      </c>
      <c r="CP1354" s="274" t="s">
        <v>268</v>
      </c>
      <c r="CQ1354" s="274" t="s">
        <v>1281</v>
      </c>
      <c r="CR1354" s="274" t="s">
        <v>877</v>
      </c>
      <c r="CS1354" s="274" t="s">
        <v>268</v>
      </c>
      <c r="CT1354" s="274" t="s">
        <v>268</v>
      </c>
      <c r="CU1354" s="274" t="s">
        <v>268</v>
      </c>
      <c r="CV1354" s="367">
        <v>0</v>
      </c>
      <c r="CW1354" s="274" t="s">
        <v>268</v>
      </c>
      <c r="CX1354" s="274" t="s">
        <v>268</v>
      </c>
      <c r="CY1354" s="274" t="s">
        <v>836</v>
      </c>
      <c r="CZ1354" s="274" t="s">
        <v>837</v>
      </c>
      <c r="DA1354" s="274" t="s">
        <v>268</v>
      </c>
      <c r="DB1354" s="274" t="s">
        <v>268</v>
      </c>
      <c r="DC1354" s="274" t="s">
        <v>268</v>
      </c>
      <c r="DD1354" s="274" t="s">
        <v>268</v>
      </c>
      <c r="DE1354" s="274" t="s">
        <v>268</v>
      </c>
      <c r="DF1354" s="274" t="s">
        <v>268</v>
      </c>
      <c r="DG1354" s="299">
        <f>IFERROR(IF(CA1354="D",IF(CK1354="A dispo.",CD1354*VLOOKUP('DATI INPUT'!$F$27,TARIFFE_UD,2,FALSE),CD1354*VLOOKUP(CK1354,TARIFFE_UD,2,FALSE)),CD1354*VLOOKUP(CB1354-100,TARIFFE_UND,2,FALSE)),0)</f>
        <v>0</v>
      </c>
      <c r="DH1354" s="299">
        <f>IFERROR(IF(CA1354="D",IF(CK1354="A dispo.",CF1354*VLOOKUP('DATI INPUT'!$F$27,TARIFFE_UD,3,FALSE),CF1354*VLOOKUP(CK1354,TARIFFE_UD,3,FALSE)),CF1354*VLOOKUP(CB1354-100,TARIFFE_UND,3,FALSE)),0)</f>
        <v>0</v>
      </c>
    </row>
    <row r="1355" spans="1:112" hidden="1" x14ac:dyDescent="0.25">
      <c r="A1355" s="274" t="s">
        <v>9622</v>
      </c>
      <c r="B1355" s="274" t="s">
        <v>9623</v>
      </c>
      <c r="C1355" s="274" t="s">
        <v>1660</v>
      </c>
      <c r="D1355" s="274" t="s">
        <v>9624</v>
      </c>
      <c r="E1355" s="274" t="s">
        <v>268</v>
      </c>
      <c r="F1355" s="274" t="s">
        <v>156</v>
      </c>
      <c r="G1355" s="274" t="s">
        <v>9625</v>
      </c>
      <c r="H1355" s="274" t="s">
        <v>1521</v>
      </c>
      <c r="I1355" s="274" t="s">
        <v>360</v>
      </c>
      <c r="J1355" s="274" t="s">
        <v>274</v>
      </c>
      <c r="K1355" s="274" t="s">
        <v>9626</v>
      </c>
      <c r="L1355" s="274" t="s">
        <v>871</v>
      </c>
      <c r="M1355" s="274" t="s">
        <v>9627</v>
      </c>
      <c r="N1355" s="274" t="s">
        <v>3634</v>
      </c>
      <c r="O1355" s="274" t="s">
        <v>896</v>
      </c>
      <c r="P1355" s="274" t="s">
        <v>1542</v>
      </c>
      <c r="Q1355" s="274" t="s">
        <v>276</v>
      </c>
      <c r="R1355" s="274" t="s">
        <v>268</v>
      </c>
      <c r="S1355" s="274" t="s">
        <v>268</v>
      </c>
      <c r="T1355" s="274" t="s">
        <v>268</v>
      </c>
      <c r="U1355" s="274" t="s">
        <v>268</v>
      </c>
      <c r="V1355" s="274" t="s">
        <v>268</v>
      </c>
      <c r="W1355" s="274" t="s">
        <v>1490</v>
      </c>
      <c r="X1355" s="274" t="s">
        <v>1298</v>
      </c>
      <c r="Y1355" s="274" t="s">
        <v>299</v>
      </c>
      <c r="Z1355" s="274" t="s">
        <v>268</v>
      </c>
      <c r="AA1355" s="274" t="s">
        <v>268</v>
      </c>
      <c r="AB1355" s="274" t="s">
        <v>268</v>
      </c>
      <c r="AC1355" s="274" t="s">
        <v>268</v>
      </c>
      <c r="AD1355" s="274" t="s">
        <v>268</v>
      </c>
      <c r="AE1355" s="274" t="s">
        <v>287</v>
      </c>
      <c r="AF1355" s="274" t="s">
        <v>1811</v>
      </c>
      <c r="AG1355" s="274" t="s">
        <v>875</v>
      </c>
      <c r="AH1355" s="274" t="s">
        <v>2529</v>
      </c>
      <c r="AI1355" s="274" t="s">
        <v>754</v>
      </c>
      <c r="AJ1355" s="274" t="s">
        <v>268</v>
      </c>
      <c r="AK1355" s="274" t="s">
        <v>268</v>
      </c>
      <c r="AL1355" s="274" t="s">
        <v>268</v>
      </c>
      <c r="AM1355" s="274" t="s">
        <v>355</v>
      </c>
      <c r="AN1355" s="274" t="s">
        <v>268</v>
      </c>
      <c r="AO1355" s="274" t="s">
        <v>268</v>
      </c>
      <c r="AP1355" s="274" t="s">
        <v>268</v>
      </c>
      <c r="AQ1355" s="274" t="s">
        <v>268</v>
      </c>
      <c r="AR1355" s="274" t="s">
        <v>268</v>
      </c>
      <c r="AS1355" s="274" t="s">
        <v>268</v>
      </c>
      <c r="AT1355" s="274" t="s">
        <v>268</v>
      </c>
      <c r="AU1355" s="274" t="s">
        <v>268</v>
      </c>
      <c r="AV1355" s="274" t="s">
        <v>268</v>
      </c>
      <c r="AW1355" s="274" t="s">
        <v>268</v>
      </c>
      <c r="AX1355" s="274" t="s">
        <v>268</v>
      </c>
      <c r="AY1355" s="274" t="s">
        <v>268</v>
      </c>
      <c r="AZ1355" s="274" t="s">
        <v>268</v>
      </c>
      <c r="BA1355" s="274" t="s">
        <v>268</v>
      </c>
      <c r="BB1355" s="274" t="s">
        <v>268</v>
      </c>
      <c r="BC1355" s="274" t="s">
        <v>268</v>
      </c>
      <c r="BD1355" s="274" t="s">
        <v>268</v>
      </c>
      <c r="BE1355" s="274" t="s">
        <v>268</v>
      </c>
      <c r="BF1355" s="274" t="s">
        <v>268</v>
      </c>
      <c r="BG1355" s="274" t="s">
        <v>268</v>
      </c>
      <c r="BH1355" s="274" t="s">
        <v>268</v>
      </c>
      <c r="BI1355" s="274" t="s">
        <v>268</v>
      </c>
      <c r="BJ1355" s="274" t="s">
        <v>268</v>
      </c>
      <c r="BK1355" s="274" t="s">
        <v>268</v>
      </c>
      <c r="BL1355" s="274" t="s">
        <v>268</v>
      </c>
      <c r="BM1355" s="274" t="s">
        <v>268</v>
      </c>
      <c r="BN1355" s="274" t="s">
        <v>268</v>
      </c>
      <c r="BO1355" s="274" t="s">
        <v>268</v>
      </c>
      <c r="BP1355" s="274" t="s">
        <v>268</v>
      </c>
      <c r="BQ1355" s="274" t="s">
        <v>268</v>
      </c>
      <c r="BR1355" s="274" t="s">
        <v>268</v>
      </c>
      <c r="BS1355" s="274" t="s">
        <v>268</v>
      </c>
      <c r="BT1355" s="274" t="s">
        <v>268</v>
      </c>
      <c r="BU1355" s="274" t="s">
        <v>268</v>
      </c>
      <c r="BV1355" s="274" t="s">
        <v>268</v>
      </c>
      <c r="BW1355" s="274" t="s">
        <v>268</v>
      </c>
      <c r="BX1355" s="274" t="s">
        <v>268</v>
      </c>
      <c r="BY1355" s="295">
        <v>80</v>
      </c>
      <c r="BZ1355" s="295">
        <v>80</v>
      </c>
      <c r="CA1355" s="298" t="s">
        <v>142</v>
      </c>
      <c r="CB1355" s="297">
        <v>122</v>
      </c>
      <c r="CC1355" s="284">
        <f t="shared" si="86"/>
        <v>0</v>
      </c>
      <c r="CD1355" s="295">
        <f t="shared" si="87"/>
        <v>80</v>
      </c>
      <c r="CE1355" s="284">
        <f t="shared" si="88"/>
        <v>0</v>
      </c>
      <c r="CF1355" s="295">
        <f t="shared" si="89"/>
        <v>1</v>
      </c>
      <c r="CG1355" s="274" t="s">
        <v>876</v>
      </c>
      <c r="CH1355" s="274" t="s">
        <v>268</v>
      </c>
      <c r="CI1355" s="274" t="s">
        <v>268</v>
      </c>
      <c r="CJ1355" s="298" t="s">
        <v>268</v>
      </c>
      <c r="CK1355" s="298" t="s">
        <v>736</v>
      </c>
      <c r="CL1355" s="274" t="s">
        <v>268</v>
      </c>
      <c r="CM1355" s="274" t="s">
        <v>268</v>
      </c>
      <c r="CN1355" s="274" t="s">
        <v>268</v>
      </c>
      <c r="CO1355" s="274" t="s">
        <v>268</v>
      </c>
      <c r="CP1355" s="274" t="s">
        <v>268</v>
      </c>
      <c r="CQ1355" s="274" t="s">
        <v>268</v>
      </c>
      <c r="CR1355" s="274" t="s">
        <v>877</v>
      </c>
      <c r="CS1355" s="274">
        <v>91.76</v>
      </c>
      <c r="CT1355" s="274" t="s">
        <v>268</v>
      </c>
      <c r="CU1355" s="274">
        <v>91.76</v>
      </c>
      <c r="CV1355" s="274">
        <v>365</v>
      </c>
      <c r="CW1355" s="274" t="s">
        <v>878</v>
      </c>
      <c r="CX1355" s="274" t="s">
        <v>835</v>
      </c>
      <c r="CY1355" s="274" t="s">
        <v>836</v>
      </c>
      <c r="CZ1355" s="274" t="s">
        <v>837</v>
      </c>
      <c r="DA1355" s="274" t="s">
        <v>268</v>
      </c>
      <c r="DB1355" s="274" t="s">
        <v>268</v>
      </c>
      <c r="DC1355" s="274" t="s">
        <v>268</v>
      </c>
      <c r="DD1355" s="274" t="s">
        <v>268</v>
      </c>
      <c r="DE1355" s="274" t="s">
        <v>268</v>
      </c>
      <c r="DF1355" s="274" t="s">
        <v>268</v>
      </c>
      <c r="DG1355" s="299">
        <f>IFERROR(IF(CA1355="D",IF(CK1355="A dispo.",CD1355*VLOOKUP('DATI INPUT'!$F$27,TARIFFE_UD,2,FALSE),CD1355*VLOOKUP(CK1355,TARIFFE_UD,2,FALSE)),CD1355*VLOOKUP(CB1355-100,TARIFFE_UND,2,FALSE)),0)</f>
        <v>63.356031902629191</v>
      </c>
      <c r="DH1355" s="299">
        <f>IFERROR(IF(CA1355="D",IF(CK1355="A dispo.",CF1355*VLOOKUP('DATI INPUT'!$F$27,TARIFFE_UD,3,FALSE),CF1355*VLOOKUP(CK1355,TARIFFE_UD,3,FALSE)),CF1355*VLOOKUP(CB1355-100,TARIFFE_UND,3,FALSE)),0)</f>
        <v>60.367780403072892</v>
      </c>
    </row>
    <row r="1356" spans="1:112" hidden="1" x14ac:dyDescent="0.25">
      <c r="A1356" s="274" t="s">
        <v>9628</v>
      </c>
      <c r="B1356" s="274" t="s">
        <v>9629</v>
      </c>
      <c r="C1356" s="274" t="s">
        <v>1661</v>
      </c>
      <c r="D1356" s="274" t="s">
        <v>9630</v>
      </c>
      <c r="E1356" s="274" t="s">
        <v>268</v>
      </c>
      <c r="F1356" s="274" t="s">
        <v>156</v>
      </c>
      <c r="G1356" s="274" t="s">
        <v>9631</v>
      </c>
      <c r="H1356" s="274" t="s">
        <v>5060</v>
      </c>
      <c r="I1356" s="274" t="s">
        <v>1247</v>
      </c>
      <c r="J1356" s="274" t="s">
        <v>156</v>
      </c>
      <c r="K1356" s="274" t="s">
        <v>9632</v>
      </c>
      <c r="L1356" s="274" t="s">
        <v>984</v>
      </c>
      <c r="M1356" s="274" t="s">
        <v>2003</v>
      </c>
      <c r="N1356" s="274" t="s">
        <v>984</v>
      </c>
      <c r="O1356" s="274" t="s">
        <v>873</v>
      </c>
      <c r="P1356" s="274" t="s">
        <v>1310</v>
      </c>
      <c r="Q1356" s="274" t="s">
        <v>333</v>
      </c>
      <c r="R1356" s="274" t="s">
        <v>268</v>
      </c>
      <c r="S1356" s="274" t="s">
        <v>268</v>
      </c>
      <c r="T1356" s="274" t="s">
        <v>268</v>
      </c>
      <c r="U1356" s="274" t="s">
        <v>268</v>
      </c>
      <c r="V1356" s="274" t="s">
        <v>268</v>
      </c>
      <c r="W1356" s="274" t="s">
        <v>4188</v>
      </c>
      <c r="X1356" s="274" t="s">
        <v>887</v>
      </c>
      <c r="Y1356" s="274" t="s">
        <v>484</v>
      </c>
      <c r="Z1356" s="274" t="s">
        <v>268</v>
      </c>
      <c r="AA1356" s="274" t="s">
        <v>268</v>
      </c>
      <c r="AB1356" s="274" t="s">
        <v>268</v>
      </c>
      <c r="AC1356" s="274" t="s">
        <v>268</v>
      </c>
      <c r="AD1356" s="274" t="s">
        <v>268</v>
      </c>
      <c r="AE1356" s="274" t="s">
        <v>268</v>
      </c>
      <c r="AF1356" s="274" t="s">
        <v>268</v>
      </c>
      <c r="AG1356" s="274" t="s">
        <v>268</v>
      </c>
      <c r="AH1356" s="274" t="s">
        <v>268</v>
      </c>
      <c r="AI1356" s="274" t="s">
        <v>268</v>
      </c>
      <c r="AJ1356" s="274" t="s">
        <v>268</v>
      </c>
      <c r="AK1356" s="274" t="s">
        <v>268</v>
      </c>
      <c r="AL1356" s="274" t="s">
        <v>268</v>
      </c>
      <c r="AM1356" s="274" t="s">
        <v>268</v>
      </c>
      <c r="AN1356" s="274" t="s">
        <v>268</v>
      </c>
      <c r="AO1356" s="274" t="s">
        <v>268</v>
      </c>
      <c r="AP1356" s="274" t="s">
        <v>268</v>
      </c>
      <c r="AQ1356" s="274" t="s">
        <v>268</v>
      </c>
      <c r="AR1356" s="274" t="s">
        <v>268</v>
      </c>
      <c r="AS1356" s="274" t="s">
        <v>268</v>
      </c>
      <c r="AT1356" s="274" t="s">
        <v>268</v>
      </c>
      <c r="AU1356" s="274" t="s">
        <v>268</v>
      </c>
      <c r="AV1356" s="274" t="s">
        <v>268</v>
      </c>
      <c r="AW1356" s="274" t="s">
        <v>268</v>
      </c>
      <c r="AX1356" s="274" t="s">
        <v>268</v>
      </c>
      <c r="AY1356" s="274" t="s">
        <v>268</v>
      </c>
      <c r="AZ1356" s="274" t="s">
        <v>268</v>
      </c>
      <c r="BA1356" s="274" t="s">
        <v>268</v>
      </c>
      <c r="BB1356" s="274" t="s">
        <v>268</v>
      </c>
      <c r="BC1356" s="274" t="s">
        <v>268</v>
      </c>
      <c r="BD1356" s="274" t="s">
        <v>268</v>
      </c>
      <c r="BE1356" s="274" t="s">
        <v>268</v>
      </c>
      <c r="BF1356" s="274" t="s">
        <v>268</v>
      </c>
      <c r="BG1356" s="274" t="s">
        <v>268</v>
      </c>
      <c r="BH1356" s="274" t="s">
        <v>268</v>
      </c>
      <c r="BI1356" s="274" t="s">
        <v>268</v>
      </c>
      <c r="BJ1356" s="274" t="s">
        <v>268</v>
      </c>
      <c r="BK1356" s="274" t="s">
        <v>268</v>
      </c>
      <c r="BL1356" s="274" t="s">
        <v>268</v>
      </c>
      <c r="BM1356" s="274" t="s">
        <v>268</v>
      </c>
      <c r="BN1356" s="274" t="s">
        <v>268</v>
      </c>
      <c r="BO1356" s="274" t="s">
        <v>268</v>
      </c>
      <c r="BP1356" s="274" t="s">
        <v>268</v>
      </c>
      <c r="BQ1356" s="274" t="s">
        <v>268</v>
      </c>
      <c r="BR1356" s="274" t="s">
        <v>268</v>
      </c>
      <c r="BS1356" s="274" t="s">
        <v>268</v>
      </c>
      <c r="BT1356" s="274" t="s">
        <v>268</v>
      </c>
      <c r="BU1356" s="274" t="s">
        <v>268</v>
      </c>
      <c r="BV1356" s="274" t="s">
        <v>268</v>
      </c>
      <c r="BW1356" s="274" t="s">
        <v>268</v>
      </c>
      <c r="BX1356" s="274" t="s">
        <v>268</v>
      </c>
      <c r="BY1356" s="295" t="s">
        <v>268</v>
      </c>
      <c r="BZ1356" s="295">
        <v>60</v>
      </c>
      <c r="CA1356" s="298" t="s">
        <v>268</v>
      </c>
      <c r="CB1356" s="298" t="s">
        <v>268</v>
      </c>
      <c r="CC1356" s="284">
        <f t="shared" si="86"/>
        <v>0</v>
      </c>
      <c r="CD1356" s="295">
        <f t="shared" si="87"/>
        <v>0</v>
      </c>
      <c r="CE1356" s="284">
        <f t="shared" si="88"/>
        <v>0</v>
      </c>
      <c r="CF1356" s="295">
        <f t="shared" si="89"/>
        <v>0</v>
      </c>
      <c r="CG1356" s="274" t="s">
        <v>268</v>
      </c>
      <c r="CH1356" s="274" t="s">
        <v>268</v>
      </c>
      <c r="CI1356" s="274" t="s">
        <v>268</v>
      </c>
      <c r="CJ1356" s="298" t="s">
        <v>268</v>
      </c>
      <c r="CK1356" s="298" t="s">
        <v>736</v>
      </c>
      <c r="CL1356" s="274" t="s">
        <v>268</v>
      </c>
      <c r="CM1356" s="274" t="s">
        <v>268</v>
      </c>
      <c r="CN1356" s="274" t="s">
        <v>268</v>
      </c>
      <c r="CO1356" s="274" t="s">
        <v>268</v>
      </c>
      <c r="CP1356" s="274" t="s">
        <v>268</v>
      </c>
      <c r="CQ1356" s="274" t="s">
        <v>268</v>
      </c>
      <c r="CR1356" s="274" t="s">
        <v>877</v>
      </c>
      <c r="CS1356" s="274" t="s">
        <v>268</v>
      </c>
      <c r="CT1356" s="274" t="s">
        <v>268</v>
      </c>
      <c r="CU1356" s="274" t="s">
        <v>268</v>
      </c>
      <c r="CV1356" s="367">
        <v>0</v>
      </c>
      <c r="CW1356" s="274" t="s">
        <v>268</v>
      </c>
      <c r="CX1356" s="274" t="s">
        <v>268</v>
      </c>
      <c r="CY1356" s="274" t="s">
        <v>836</v>
      </c>
      <c r="CZ1356" s="274" t="s">
        <v>837</v>
      </c>
      <c r="DA1356" s="274" t="s">
        <v>268</v>
      </c>
      <c r="DB1356" s="274" t="s">
        <v>268</v>
      </c>
      <c r="DC1356" s="274" t="s">
        <v>268</v>
      </c>
      <c r="DD1356" s="274" t="s">
        <v>268</v>
      </c>
      <c r="DE1356" s="274" t="s">
        <v>268</v>
      </c>
      <c r="DF1356" s="274" t="s">
        <v>268</v>
      </c>
      <c r="DG1356" s="299">
        <f>IFERROR(IF(CA1356="D",IF(CK1356="A dispo.",CD1356*VLOOKUP('DATI INPUT'!$F$27,TARIFFE_UD,2,FALSE),CD1356*VLOOKUP(CK1356,TARIFFE_UD,2,FALSE)),CD1356*VLOOKUP(CB1356-100,TARIFFE_UND,2,FALSE)),0)</f>
        <v>0</v>
      </c>
      <c r="DH1356" s="299">
        <f>IFERROR(IF(CA1356="D",IF(CK1356="A dispo.",CF1356*VLOOKUP('DATI INPUT'!$F$27,TARIFFE_UD,3,FALSE),CF1356*VLOOKUP(CK1356,TARIFFE_UD,3,FALSE)),CF1356*VLOOKUP(CB1356-100,TARIFFE_UND,3,FALSE)),0)</f>
        <v>0</v>
      </c>
    </row>
    <row r="1357" spans="1:112" x14ac:dyDescent="0.25">
      <c r="A1357" s="274" t="s">
        <v>9633</v>
      </c>
      <c r="B1357" s="274" t="s">
        <v>9634</v>
      </c>
      <c r="C1357" s="274" t="s">
        <v>9635</v>
      </c>
      <c r="D1357" s="274" t="s">
        <v>9636</v>
      </c>
      <c r="E1357" s="274" t="s">
        <v>268</v>
      </c>
      <c r="F1357" s="274" t="s">
        <v>156</v>
      </c>
      <c r="G1357" s="274" t="s">
        <v>9637</v>
      </c>
      <c r="H1357" s="274" t="s">
        <v>9638</v>
      </c>
      <c r="I1357" s="274" t="s">
        <v>9639</v>
      </c>
      <c r="J1357" s="274" t="s">
        <v>156</v>
      </c>
      <c r="K1357" s="274" t="s">
        <v>9640</v>
      </c>
      <c r="L1357" s="274" t="s">
        <v>152</v>
      </c>
      <c r="M1357" s="274" t="s">
        <v>8457</v>
      </c>
      <c r="N1357" s="274" t="s">
        <v>984</v>
      </c>
      <c r="O1357" s="274" t="s">
        <v>873</v>
      </c>
      <c r="P1357" s="274" t="s">
        <v>148</v>
      </c>
      <c r="Q1357" s="274" t="s">
        <v>368</v>
      </c>
      <c r="R1357" s="274" t="s">
        <v>268</v>
      </c>
      <c r="S1357" s="274" t="s">
        <v>268</v>
      </c>
      <c r="T1357" s="274" t="s">
        <v>268</v>
      </c>
      <c r="U1357" s="274" t="s">
        <v>268</v>
      </c>
      <c r="V1357" s="274" t="s">
        <v>268</v>
      </c>
      <c r="W1357" s="274" t="s">
        <v>8457</v>
      </c>
      <c r="X1357" s="274" t="s">
        <v>148</v>
      </c>
      <c r="Y1357" s="274" t="s">
        <v>368</v>
      </c>
      <c r="Z1357" s="274" t="s">
        <v>268</v>
      </c>
      <c r="AA1357" s="274" t="s">
        <v>268</v>
      </c>
      <c r="AB1357" s="274" t="s">
        <v>268</v>
      </c>
      <c r="AC1357" s="274" t="s">
        <v>268</v>
      </c>
      <c r="AD1357" s="274" t="s">
        <v>268</v>
      </c>
      <c r="AE1357" s="274" t="s">
        <v>287</v>
      </c>
      <c r="AF1357" s="274" t="s">
        <v>1811</v>
      </c>
      <c r="AG1357" s="274" t="s">
        <v>875</v>
      </c>
      <c r="AH1357" s="274" t="s">
        <v>2154</v>
      </c>
      <c r="AI1357" s="274" t="s">
        <v>807</v>
      </c>
      <c r="AJ1357" s="274" t="s">
        <v>268</v>
      </c>
      <c r="AK1357" s="274" t="s">
        <v>377</v>
      </c>
      <c r="AL1357" s="274" t="s">
        <v>268</v>
      </c>
      <c r="AM1357" s="274" t="s">
        <v>355</v>
      </c>
      <c r="AN1357" s="274" t="s">
        <v>268</v>
      </c>
      <c r="AO1357" s="274" t="s">
        <v>268</v>
      </c>
      <c r="AP1357" s="274" t="s">
        <v>268</v>
      </c>
      <c r="AQ1357" s="274" t="s">
        <v>268</v>
      </c>
      <c r="AR1357" s="274" t="s">
        <v>268</v>
      </c>
      <c r="AS1357" s="274" t="s">
        <v>268</v>
      </c>
      <c r="AT1357" s="274" t="s">
        <v>268</v>
      </c>
      <c r="AU1357" s="274" t="s">
        <v>268</v>
      </c>
      <c r="AV1357" s="274" t="s">
        <v>268</v>
      </c>
      <c r="AW1357" s="274" t="s">
        <v>268</v>
      </c>
      <c r="AX1357" s="274" t="s">
        <v>268</v>
      </c>
      <c r="AY1357" s="274" t="s">
        <v>268</v>
      </c>
      <c r="AZ1357" s="274" t="s">
        <v>268</v>
      </c>
      <c r="BA1357" s="274" t="s">
        <v>268</v>
      </c>
      <c r="BB1357" s="274" t="s">
        <v>268</v>
      </c>
      <c r="BC1357" s="274" t="s">
        <v>268</v>
      </c>
      <c r="BD1357" s="274" t="s">
        <v>268</v>
      </c>
      <c r="BE1357" s="274" t="s">
        <v>268</v>
      </c>
      <c r="BF1357" s="274" t="s">
        <v>268</v>
      </c>
      <c r="BG1357" s="274" t="s">
        <v>268</v>
      </c>
      <c r="BH1357" s="274" t="s">
        <v>268</v>
      </c>
      <c r="BI1357" s="274" t="s">
        <v>268</v>
      </c>
      <c r="BJ1357" s="274" t="s">
        <v>268</v>
      </c>
      <c r="BK1357" s="274" t="s">
        <v>268</v>
      </c>
      <c r="BL1357" s="274" t="s">
        <v>268</v>
      </c>
      <c r="BM1357" s="274" t="s">
        <v>268</v>
      </c>
      <c r="BN1357" s="274" t="s">
        <v>268</v>
      </c>
      <c r="BO1357" s="274" t="s">
        <v>268</v>
      </c>
      <c r="BP1357" s="274" t="s">
        <v>268</v>
      </c>
      <c r="BQ1357" s="274" t="s">
        <v>268</v>
      </c>
      <c r="BR1357" s="274" t="s">
        <v>268</v>
      </c>
      <c r="BS1357" s="274" t="s">
        <v>268</v>
      </c>
      <c r="BT1357" s="274" t="s">
        <v>268</v>
      </c>
      <c r="BU1357" s="274" t="s">
        <v>268</v>
      </c>
      <c r="BV1357" s="274" t="s">
        <v>268</v>
      </c>
      <c r="BW1357" s="274" t="s">
        <v>268</v>
      </c>
      <c r="BX1357" s="274" t="s">
        <v>268</v>
      </c>
      <c r="BY1357" s="295">
        <v>100</v>
      </c>
      <c r="BZ1357" s="295">
        <v>100</v>
      </c>
      <c r="CA1357" s="298" t="s">
        <v>142</v>
      </c>
      <c r="CB1357" s="297">
        <v>122</v>
      </c>
      <c r="CC1357" s="284">
        <f t="shared" si="86"/>
        <v>0</v>
      </c>
      <c r="CD1357" s="295">
        <f t="shared" si="87"/>
        <v>100</v>
      </c>
      <c r="CE1357" s="284">
        <f t="shared" si="88"/>
        <v>0</v>
      </c>
      <c r="CF1357" s="295">
        <f t="shared" si="89"/>
        <v>1</v>
      </c>
      <c r="CG1357" s="274" t="s">
        <v>876</v>
      </c>
      <c r="CH1357" s="274" t="s">
        <v>268</v>
      </c>
      <c r="CI1357" s="274" t="s">
        <v>268</v>
      </c>
      <c r="CJ1357" s="298" t="s">
        <v>280</v>
      </c>
      <c r="CK1357" s="297">
        <v>2</v>
      </c>
      <c r="CL1357" s="274" t="s">
        <v>268</v>
      </c>
      <c r="CM1357" s="274" t="s">
        <v>268</v>
      </c>
      <c r="CN1357" s="274" t="s">
        <v>268</v>
      </c>
      <c r="CO1357" s="274" t="s">
        <v>268</v>
      </c>
      <c r="CP1357" s="274" t="s">
        <v>268</v>
      </c>
      <c r="CQ1357" s="274" t="s">
        <v>268</v>
      </c>
      <c r="CR1357" s="274" t="s">
        <v>877</v>
      </c>
      <c r="CS1357" s="274">
        <v>97.56</v>
      </c>
      <c r="CT1357" s="274" t="s">
        <v>268</v>
      </c>
      <c r="CU1357" s="274">
        <v>97.56</v>
      </c>
      <c r="CV1357" s="274">
        <v>365</v>
      </c>
      <c r="CW1357" s="274" t="s">
        <v>878</v>
      </c>
      <c r="CX1357" s="274" t="s">
        <v>835</v>
      </c>
      <c r="CY1357" s="274" t="s">
        <v>836</v>
      </c>
      <c r="CZ1357" s="274" t="s">
        <v>837</v>
      </c>
      <c r="DA1357" s="274" t="s">
        <v>268</v>
      </c>
      <c r="DB1357" s="274" t="s">
        <v>268</v>
      </c>
      <c r="DC1357" s="274" t="s">
        <v>268</v>
      </c>
      <c r="DD1357" s="274" t="s">
        <v>268</v>
      </c>
      <c r="DE1357" s="274" t="s">
        <v>268</v>
      </c>
      <c r="DF1357" s="274" t="s">
        <v>268</v>
      </c>
      <c r="DG1357" s="299">
        <f>IFERROR(IF(CA1357="D",IF(CK1357="A dispo.",CD1357*VLOOKUP('DATI INPUT'!$F$27,TARIFFE_UD,2,FALSE),CD1357*VLOOKUP(CK1357,TARIFFE_UD,2,FALSE)),CD1357*VLOOKUP(CB1357-100,TARIFFE_UND,2,FALSE)),0)</f>
        <v>71.8621658154822</v>
      </c>
      <c r="DH1357" s="299">
        <f>IFERROR(IF(CA1357="D",IF(CK1357="A dispo.",CF1357*VLOOKUP('DATI INPUT'!$F$27,TARIFFE_UD,3,FALSE),CF1357*VLOOKUP(CK1357,TARIFFE_UD,3,FALSE)),CF1357*VLOOKUP(CB1357-100,TARIFFE_UND,3,FALSE)),0)</f>
        <v>46.077822723118445</v>
      </c>
    </row>
    <row r="1358" spans="1:112" hidden="1" x14ac:dyDescent="0.25">
      <c r="A1358" s="274" t="s">
        <v>9641</v>
      </c>
      <c r="B1358" s="274" t="s">
        <v>9642</v>
      </c>
      <c r="C1358" s="274" t="s">
        <v>1663</v>
      </c>
      <c r="D1358" s="274" t="s">
        <v>9643</v>
      </c>
      <c r="E1358" s="274" t="s">
        <v>268</v>
      </c>
      <c r="F1358" s="274" t="s">
        <v>156</v>
      </c>
      <c r="G1358" s="274" t="s">
        <v>9644</v>
      </c>
      <c r="H1358" s="274" t="s">
        <v>1777</v>
      </c>
      <c r="I1358" s="274" t="s">
        <v>9645</v>
      </c>
      <c r="J1358" s="274" t="s">
        <v>274</v>
      </c>
      <c r="K1358" s="274" t="s">
        <v>9646</v>
      </c>
      <c r="L1358" s="274" t="s">
        <v>4090</v>
      </c>
      <c r="M1358" s="274" t="s">
        <v>9647</v>
      </c>
      <c r="N1358" s="274" t="s">
        <v>9648</v>
      </c>
      <c r="O1358" s="274" t="s">
        <v>9649</v>
      </c>
      <c r="P1358" s="274" t="s">
        <v>9650</v>
      </c>
      <c r="Q1358" s="274" t="s">
        <v>500</v>
      </c>
      <c r="R1358" s="274" t="s">
        <v>268</v>
      </c>
      <c r="S1358" s="274" t="s">
        <v>268</v>
      </c>
      <c r="T1358" s="274" t="s">
        <v>268</v>
      </c>
      <c r="U1358" s="274" t="s">
        <v>268</v>
      </c>
      <c r="V1358" s="274" t="s">
        <v>268</v>
      </c>
      <c r="W1358" s="274" t="s">
        <v>9651</v>
      </c>
      <c r="X1358" s="274" t="s">
        <v>4062</v>
      </c>
      <c r="Y1358" s="274" t="s">
        <v>271</v>
      </c>
      <c r="Z1358" s="274" t="s">
        <v>268</v>
      </c>
      <c r="AA1358" s="274" t="s">
        <v>268</v>
      </c>
      <c r="AB1358" s="274" t="s">
        <v>268</v>
      </c>
      <c r="AC1358" s="274" t="s">
        <v>268</v>
      </c>
      <c r="AD1358" s="274" t="s">
        <v>268</v>
      </c>
      <c r="AE1358" s="274" t="s">
        <v>287</v>
      </c>
      <c r="AF1358" s="274" t="s">
        <v>1811</v>
      </c>
      <c r="AG1358" s="274" t="s">
        <v>875</v>
      </c>
      <c r="AH1358" s="274" t="s">
        <v>2154</v>
      </c>
      <c r="AI1358" s="274" t="s">
        <v>893</v>
      </c>
      <c r="AJ1358" s="274" t="s">
        <v>268</v>
      </c>
      <c r="AK1358" s="274" t="s">
        <v>268</v>
      </c>
      <c r="AL1358" s="274" t="s">
        <v>268</v>
      </c>
      <c r="AM1358" s="274" t="s">
        <v>288</v>
      </c>
      <c r="AN1358" s="274" t="s">
        <v>268</v>
      </c>
      <c r="AO1358" s="274" t="s">
        <v>268</v>
      </c>
      <c r="AP1358" s="274" t="s">
        <v>268</v>
      </c>
      <c r="AQ1358" s="274" t="s">
        <v>268</v>
      </c>
      <c r="AR1358" s="274" t="s">
        <v>268</v>
      </c>
      <c r="AS1358" s="274" t="s">
        <v>268</v>
      </c>
      <c r="AT1358" s="274" t="s">
        <v>268</v>
      </c>
      <c r="AU1358" s="274" t="s">
        <v>268</v>
      </c>
      <c r="AV1358" s="274" t="s">
        <v>268</v>
      </c>
      <c r="AW1358" s="274" t="s">
        <v>268</v>
      </c>
      <c r="AX1358" s="274" t="s">
        <v>268</v>
      </c>
      <c r="AY1358" s="274" t="s">
        <v>268</v>
      </c>
      <c r="AZ1358" s="274" t="s">
        <v>268</v>
      </c>
      <c r="BA1358" s="274" t="s">
        <v>268</v>
      </c>
      <c r="BB1358" s="274" t="s">
        <v>268</v>
      </c>
      <c r="BC1358" s="274" t="s">
        <v>268</v>
      </c>
      <c r="BD1358" s="274" t="s">
        <v>268</v>
      </c>
      <c r="BE1358" s="274" t="s">
        <v>268</v>
      </c>
      <c r="BF1358" s="274" t="s">
        <v>268</v>
      </c>
      <c r="BG1358" s="274" t="s">
        <v>268</v>
      </c>
      <c r="BH1358" s="274" t="s">
        <v>268</v>
      </c>
      <c r="BI1358" s="274" t="s">
        <v>268</v>
      </c>
      <c r="BJ1358" s="274" t="s">
        <v>268</v>
      </c>
      <c r="BK1358" s="274" t="s">
        <v>268</v>
      </c>
      <c r="BL1358" s="274" t="s">
        <v>268</v>
      </c>
      <c r="BM1358" s="274" t="s">
        <v>268</v>
      </c>
      <c r="BN1358" s="274" t="s">
        <v>268</v>
      </c>
      <c r="BO1358" s="274" t="s">
        <v>268</v>
      </c>
      <c r="BP1358" s="274" t="s">
        <v>268</v>
      </c>
      <c r="BQ1358" s="274" t="s">
        <v>268</v>
      </c>
      <c r="BR1358" s="274" t="s">
        <v>268</v>
      </c>
      <c r="BS1358" s="274" t="s">
        <v>268</v>
      </c>
      <c r="BT1358" s="274" t="s">
        <v>268</v>
      </c>
      <c r="BU1358" s="274" t="s">
        <v>268</v>
      </c>
      <c r="BV1358" s="274" t="s">
        <v>268</v>
      </c>
      <c r="BW1358" s="274" t="s">
        <v>268</v>
      </c>
      <c r="BX1358" s="274" t="s">
        <v>268</v>
      </c>
      <c r="BY1358" s="295">
        <v>10</v>
      </c>
      <c r="BZ1358" s="295">
        <v>10</v>
      </c>
      <c r="CA1358" s="298" t="s">
        <v>142</v>
      </c>
      <c r="CB1358" s="297">
        <v>122</v>
      </c>
      <c r="CC1358" s="284">
        <f t="shared" si="86"/>
        <v>0</v>
      </c>
      <c r="CD1358" s="295">
        <f t="shared" si="87"/>
        <v>10</v>
      </c>
      <c r="CE1358" s="284">
        <f t="shared" si="88"/>
        <v>0</v>
      </c>
      <c r="CF1358" s="295">
        <f t="shared" si="89"/>
        <v>1</v>
      </c>
      <c r="CG1358" s="274" t="s">
        <v>876</v>
      </c>
      <c r="CH1358" s="274" t="s">
        <v>268</v>
      </c>
      <c r="CI1358" s="274" t="s">
        <v>268</v>
      </c>
      <c r="CJ1358" s="298" t="s">
        <v>268</v>
      </c>
      <c r="CK1358" s="298" t="s">
        <v>736</v>
      </c>
      <c r="CL1358" s="274" t="s">
        <v>268</v>
      </c>
      <c r="CM1358" s="274" t="s">
        <v>268</v>
      </c>
      <c r="CN1358" s="274" t="s">
        <v>268</v>
      </c>
      <c r="CO1358" s="274" t="s">
        <v>268</v>
      </c>
      <c r="CP1358" s="274" t="s">
        <v>268</v>
      </c>
      <c r="CQ1358" s="274" t="s">
        <v>268</v>
      </c>
      <c r="CR1358" s="274" t="s">
        <v>877</v>
      </c>
      <c r="CS1358" s="274">
        <v>57.46</v>
      </c>
      <c r="CT1358" s="274" t="s">
        <v>268</v>
      </c>
      <c r="CU1358" s="274">
        <v>57.46</v>
      </c>
      <c r="CV1358" s="274">
        <v>365</v>
      </c>
      <c r="CW1358" s="274" t="s">
        <v>878</v>
      </c>
      <c r="CX1358" s="274" t="s">
        <v>835</v>
      </c>
      <c r="CY1358" s="274" t="s">
        <v>836</v>
      </c>
      <c r="CZ1358" s="274" t="s">
        <v>837</v>
      </c>
      <c r="DA1358" s="274" t="s">
        <v>268</v>
      </c>
      <c r="DB1358" s="274" t="s">
        <v>268</v>
      </c>
      <c r="DC1358" s="274" t="s">
        <v>268</v>
      </c>
      <c r="DD1358" s="274" t="s">
        <v>268</v>
      </c>
      <c r="DE1358" s="274" t="s">
        <v>268</v>
      </c>
      <c r="DF1358" s="274" t="s">
        <v>268</v>
      </c>
      <c r="DG1358" s="299">
        <f>IFERROR(IF(CA1358="D",IF(CK1358="A dispo.",CD1358*VLOOKUP('DATI INPUT'!$F$27,TARIFFE_UD,2,FALSE),CD1358*VLOOKUP(CK1358,TARIFFE_UD,2,FALSE)),CD1358*VLOOKUP(CB1358-100,TARIFFE_UND,2,FALSE)),0)</f>
        <v>7.9195039878286488</v>
      </c>
      <c r="DH1358" s="299">
        <f>IFERROR(IF(CA1358="D",IF(CK1358="A dispo.",CF1358*VLOOKUP('DATI INPUT'!$F$27,TARIFFE_UD,3,FALSE),CF1358*VLOOKUP(CK1358,TARIFFE_UD,3,FALSE)),CF1358*VLOOKUP(CB1358-100,TARIFFE_UND,3,FALSE)),0)</f>
        <v>60.367780403072892</v>
      </c>
    </row>
    <row r="1359" spans="1:112" hidden="1" x14ac:dyDescent="0.25">
      <c r="A1359" s="274" t="s">
        <v>9652</v>
      </c>
      <c r="B1359" s="274" t="s">
        <v>9642</v>
      </c>
      <c r="C1359" s="274" t="s">
        <v>1664</v>
      </c>
      <c r="D1359" s="274" t="s">
        <v>9643</v>
      </c>
      <c r="E1359" s="274" t="s">
        <v>268</v>
      </c>
      <c r="F1359" s="274" t="s">
        <v>156</v>
      </c>
      <c r="G1359" s="274" t="s">
        <v>9644</v>
      </c>
      <c r="H1359" s="274" t="s">
        <v>1777</v>
      </c>
      <c r="I1359" s="274" t="s">
        <v>9645</v>
      </c>
      <c r="J1359" s="274" t="s">
        <v>274</v>
      </c>
      <c r="K1359" s="274" t="s">
        <v>9646</v>
      </c>
      <c r="L1359" s="274" t="s">
        <v>4090</v>
      </c>
      <c r="M1359" s="274" t="s">
        <v>9647</v>
      </c>
      <c r="N1359" s="274" t="s">
        <v>9648</v>
      </c>
      <c r="O1359" s="274" t="s">
        <v>9649</v>
      </c>
      <c r="P1359" s="274" t="s">
        <v>9650</v>
      </c>
      <c r="Q1359" s="274" t="s">
        <v>500</v>
      </c>
      <c r="R1359" s="274" t="s">
        <v>268</v>
      </c>
      <c r="S1359" s="274" t="s">
        <v>268</v>
      </c>
      <c r="T1359" s="274" t="s">
        <v>268</v>
      </c>
      <c r="U1359" s="274" t="s">
        <v>268</v>
      </c>
      <c r="V1359" s="274" t="s">
        <v>268</v>
      </c>
      <c r="W1359" s="274" t="s">
        <v>9651</v>
      </c>
      <c r="X1359" s="274" t="s">
        <v>4062</v>
      </c>
      <c r="Y1359" s="274" t="s">
        <v>271</v>
      </c>
      <c r="Z1359" s="274" t="s">
        <v>268</v>
      </c>
      <c r="AA1359" s="274" t="s">
        <v>268</v>
      </c>
      <c r="AB1359" s="274" t="s">
        <v>268</v>
      </c>
      <c r="AC1359" s="274" t="s">
        <v>268</v>
      </c>
      <c r="AD1359" s="274" t="s">
        <v>268</v>
      </c>
      <c r="AE1359" s="274" t="s">
        <v>287</v>
      </c>
      <c r="AF1359" s="274" t="s">
        <v>1811</v>
      </c>
      <c r="AG1359" s="274" t="s">
        <v>875</v>
      </c>
      <c r="AH1359" s="274" t="s">
        <v>2154</v>
      </c>
      <c r="AI1359" s="274" t="s">
        <v>893</v>
      </c>
      <c r="AJ1359" s="274" t="s">
        <v>268</v>
      </c>
      <c r="AK1359" s="274" t="s">
        <v>268</v>
      </c>
      <c r="AL1359" s="274" t="s">
        <v>268</v>
      </c>
      <c r="AM1359" s="274" t="s">
        <v>288</v>
      </c>
      <c r="AN1359" s="274" t="s">
        <v>268</v>
      </c>
      <c r="AO1359" s="274" t="s">
        <v>268</v>
      </c>
      <c r="AP1359" s="274" t="s">
        <v>268</v>
      </c>
      <c r="AQ1359" s="274" t="s">
        <v>268</v>
      </c>
      <c r="AR1359" s="274" t="s">
        <v>268</v>
      </c>
      <c r="AS1359" s="274" t="s">
        <v>268</v>
      </c>
      <c r="AT1359" s="274" t="s">
        <v>268</v>
      </c>
      <c r="AU1359" s="274" t="s">
        <v>268</v>
      </c>
      <c r="AV1359" s="274" t="s">
        <v>268</v>
      </c>
      <c r="AW1359" s="274" t="s">
        <v>268</v>
      </c>
      <c r="AX1359" s="274" t="s">
        <v>268</v>
      </c>
      <c r="AY1359" s="274" t="s">
        <v>268</v>
      </c>
      <c r="AZ1359" s="274" t="s">
        <v>268</v>
      </c>
      <c r="BA1359" s="274" t="s">
        <v>268</v>
      </c>
      <c r="BB1359" s="274" t="s">
        <v>268</v>
      </c>
      <c r="BC1359" s="274" t="s">
        <v>268</v>
      </c>
      <c r="BD1359" s="274" t="s">
        <v>268</v>
      </c>
      <c r="BE1359" s="274" t="s">
        <v>268</v>
      </c>
      <c r="BF1359" s="274" t="s">
        <v>268</v>
      </c>
      <c r="BG1359" s="274" t="s">
        <v>268</v>
      </c>
      <c r="BH1359" s="274" t="s">
        <v>268</v>
      </c>
      <c r="BI1359" s="274" t="s">
        <v>268</v>
      </c>
      <c r="BJ1359" s="274" t="s">
        <v>268</v>
      </c>
      <c r="BK1359" s="274" t="s">
        <v>268</v>
      </c>
      <c r="BL1359" s="274" t="s">
        <v>268</v>
      </c>
      <c r="BM1359" s="274" t="s">
        <v>268</v>
      </c>
      <c r="BN1359" s="274" t="s">
        <v>268</v>
      </c>
      <c r="BO1359" s="274" t="s">
        <v>268</v>
      </c>
      <c r="BP1359" s="274" t="s">
        <v>268</v>
      </c>
      <c r="BQ1359" s="274" t="s">
        <v>268</v>
      </c>
      <c r="BR1359" s="274" t="s">
        <v>268</v>
      </c>
      <c r="BS1359" s="274" t="s">
        <v>268</v>
      </c>
      <c r="BT1359" s="274" t="s">
        <v>268</v>
      </c>
      <c r="BU1359" s="274" t="s">
        <v>268</v>
      </c>
      <c r="BV1359" s="274" t="s">
        <v>268</v>
      </c>
      <c r="BW1359" s="274" t="s">
        <v>268</v>
      </c>
      <c r="BX1359" s="274" t="s">
        <v>268</v>
      </c>
      <c r="BY1359" s="295">
        <v>90</v>
      </c>
      <c r="BZ1359" s="295">
        <v>90</v>
      </c>
      <c r="CA1359" s="298" t="s">
        <v>142</v>
      </c>
      <c r="CB1359" s="297">
        <v>122</v>
      </c>
      <c r="CC1359" s="284">
        <f t="shared" si="86"/>
        <v>0</v>
      </c>
      <c r="CD1359" s="295">
        <f t="shared" si="87"/>
        <v>90</v>
      </c>
      <c r="CE1359" s="284">
        <f t="shared" si="88"/>
        <v>0</v>
      </c>
      <c r="CF1359" s="295">
        <f t="shared" si="89"/>
        <v>1</v>
      </c>
      <c r="CG1359" s="274" t="s">
        <v>876</v>
      </c>
      <c r="CH1359" s="274" t="s">
        <v>268</v>
      </c>
      <c r="CI1359" s="274" t="s">
        <v>268</v>
      </c>
      <c r="CJ1359" s="298" t="s">
        <v>268</v>
      </c>
      <c r="CK1359" s="298" t="s">
        <v>736</v>
      </c>
      <c r="CL1359" s="274" t="s">
        <v>268</v>
      </c>
      <c r="CM1359" s="274" t="s">
        <v>268</v>
      </c>
      <c r="CN1359" s="274" t="s">
        <v>268</v>
      </c>
      <c r="CO1359" s="274" t="s">
        <v>268</v>
      </c>
      <c r="CP1359" s="274" t="s">
        <v>268</v>
      </c>
      <c r="CQ1359" s="274" t="s">
        <v>268</v>
      </c>
      <c r="CR1359" s="274" t="s">
        <v>877</v>
      </c>
      <c r="CS1359" s="274">
        <v>96.66</v>
      </c>
      <c r="CT1359" s="274" t="s">
        <v>268</v>
      </c>
      <c r="CU1359" s="274">
        <v>96.66</v>
      </c>
      <c r="CV1359" s="274">
        <v>365</v>
      </c>
      <c r="CW1359" s="274" t="s">
        <v>878</v>
      </c>
      <c r="CX1359" s="274" t="s">
        <v>835</v>
      </c>
      <c r="CY1359" s="274" t="s">
        <v>836</v>
      </c>
      <c r="CZ1359" s="274" t="s">
        <v>837</v>
      </c>
      <c r="DA1359" s="274" t="s">
        <v>268</v>
      </c>
      <c r="DB1359" s="274" t="s">
        <v>268</v>
      </c>
      <c r="DC1359" s="274" t="s">
        <v>268</v>
      </c>
      <c r="DD1359" s="274" t="s">
        <v>268</v>
      </c>
      <c r="DE1359" s="274" t="s">
        <v>268</v>
      </c>
      <c r="DF1359" s="274" t="s">
        <v>268</v>
      </c>
      <c r="DG1359" s="299">
        <f>IFERROR(IF(CA1359="D",IF(CK1359="A dispo.",CD1359*VLOOKUP('DATI INPUT'!$F$27,TARIFFE_UD,2,FALSE),CD1359*VLOOKUP(CK1359,TARIFFE_UD,2,FALSE)),CD1359*VLOOKUP(CB1359-100,TARIFFE_UND,2,FALSE)),0)</f>
        <v>71.275535890457846</v>
      </c>
      <c r="DH1359" s="299">
        <f>IFERROR(IF(CA1359="D",IF(CK1359="A dispo.",CF1359*VLOOKUP('DATI INPUT'!$F$27,TARIFFE_UD,3,FALSE),CF1359*VLOOKUP(CK1359,TARIFFE_UD,3,FALSE)),CF1359*VLOOKUP(CB1359-100,TARIFFE_UND,3,FALSE)),0)</f>
        <v>60.367780403072892</v>
      </c>
    </row>
    <row r="1360" spans="1:112" hidden="1" x14ac:dyDescent="0.25">
      <c r="A1360" s="274" t="s">
        <v>9653</v>
      </c>
      <c r="B1360" s="274" t="s">
        <v>9654</v>
      </c>
      <c r="C1360" s="274" t="s">
        <v>9655</v>
      </c>
      <c r="D1360" s="274" t="s">
        <v>9656</v>
      </c>
      <c r="E1360" s="274" t="s">
        <v>268</v>
      </c>
      <c r="F1360" s="274" t="s">
        <v>156</v>
      </c>
      <c r="G1360" s="274" t="s">
        <v>9657</v>
      </c>
      <c r="H1360" s="274" t="s">
        <v>6152</v>
      </c>
      <c r="I1360" s="274" t="s">
        <v>9658</v>
      </c>
      <c r="J1360" s="274" t="s">
        <v>156</v>
      </c>
      <c r="K1360" s="274" t="s">
        <v>9659</v>
      </c>
      <c r="L1360" s="274" t="s">
        <v>879</v>
      </c>
      <c r="M1360" s="274" t="s">
        <v>1386</v>
      </c>
      <c r="N1360" s="274" t="s">
        <v>879</v>
      </c>
      <c r="O1360" s="274" t="s">
        <v>998</v>
      </c>
      <c r="P1360" s="274" t="s">
        <v>1387</v>
      </c>
      <c r="Q1360" s="274" t="s">
        <v>277</v>
      </c>
      <c r="R1360" s="274" t="s">
        <v>268</v>
      </c>
      <c r="S1360" s="274" t="s">
        <v>268</v>
      </c>
      <c r="T1360" s="274" t="s">
        <v>268</v>
      </c>
      <c r="U1360" s="274" t="s">
        <v>268</v>
      </c>
      <c r="V1360" s="274" t="s">
        <v>268</v>
      </c>
      <c r="W1360" s="274" t="s">
        <v>1753</v>
      </c>
      <c r="X1360" s="274" t="s">
        <v>1754</v>
      </c>
      <c r="Y1360" s="274" t="s">
        <v>279</v>
      </c>
      <c r="Z1360" s="274" t="s">
        <v>268</v>
      </c>
      <c r="AA1360" s="274" t="s">
        <v>268</v>
      </c>
      <c r="AB1360" s="274" t="s">
        <v>268</v>
      </c>
      <c r="AC1360" s="274" t="s">
        <v>268</v>
      </c>
      <c r="AD1360" s="274" t="s">
        <v>268</v>
      </c>
      <c r="AE1360" s="274" t="s">
        <v>287</v>
      </c>
      <c r="AF1360" s="274" t="s">
        <v>1811</v>
      </c>
      <c r="AG1360" s="274" t="s">
        <v>875</v>
      </c>
      <c r="AH1360" s="274" t="s">
        <v>2154</v>
      </c>
      <c r="AI1360" s="274" t="s">
        <v>977</v>
      </c>
      <c r="AJ1360" s="274" t="s">
        <v>268</v>
      </c>
      <c r="AK1360" s="274" t="s">
        <v>268</v>
      </c>
      <c r="AL1360" s="274" t="s">
        <v>268</v>
      </c>
      <c r="AM1360" s="274" t="s">
        <v>355</v>
      </c>
      <c r="AN1360" s="274" t="s">
        <v>268</v>
      </c>
      <c r="AO1360" s="274" t="s">
        <v>268</v>
      </c>
      <c r="AP1360" s="274" t="s">
        <v>268</v>
      </c>
      <c r="AQ1360" s="274" t="s">
        <v>268</v>
      </c>
      <c r="AR1360" s="274" t="s">
        <v>268</v>
      </c>
      <c r="AS1360" s="274" t="s">
        <v>268</v>
      </c>
      <c r="AT1360" s="274" t="s">
        <v>268</v>
      </c>
      <c r="AU1360" s="274" t="s">
        <v>268</v>
      </c>
      <c r="AV1360" s="274" t="s">
        <v>268</v>
      </c>
      <c r="AW1360" s="274" t="s">
        <v>268</v>
      </c>
      <c r="AX1360" s="274" t="s">
        <v>268</v>
      </c>
      <c r="AY1360" s="274" t="s">
        <v>268</v>
      </c>
      <c r="AZ1360" s="274" t="s">
        <v>268</v>
      </c>
      <c r="BA1360" s="274" t="s">
        <v>268</v>
      </c>
      <c r="BB1360" s="274" t="s">
        <v>268</v>
      </c>
      <c r="BC1360" s="274" t="s">
        <v>268</v>
      </c>
      <c r="BD1360" s="274" t="s">
        <v>268</v>
      </c>
      <c r="BE1360" s="274" t="s">
        <v>268</v>
      </c>
      <c r="BF1360" s="274" t="s">
        <v>268</v>
      </c>
      <c r="BG1360" s="274" t="s">
        <v>268</v>
      </c>
      <c r="BH1360" s="274" t="s">
        <v>268</v>
      </c>
      <c r="BI1360" s="274" t="s">
        <v>268</v>
      </c>
      <c r="BJ1360" s="274" t="s">
        <v>268</v>
      </c>
      <c r="BK1360" s="274" t="s">
        <v>268</v>
      </c>
      <c r="BL1360" s="274" t="s">
        <v>268</v>
      </c>
      <c r="BM1360" s="274" t="s">
        <v>268</v>
      </c>
      <c r="BN1360" s="274" t="s">
        <v>268</v>
      </c>
      <c r="BO1360" s="274" t="s">
        <v>268</v>
      </c>
      <c r="BP1360" s="274" t="s">
        <v>268</v>
      </c>
      <c r="BQ1360" s="274" t="s">
        <v>268</v>
      </c>
      <c r="BR1360" s="274" t="s">
        <v>268</v>
      </c>
      <c r="BS1360" s="274" t="s">
        <v>268</v>
      </c>
      <c r="BT1360" s="274" t="s">
        <v>268</v>
      </c>
      <c r="BU1360" s="274" t="s">
        <v>268</v>
      </c>
      <c r="BV1360" s="274" t="s">
        <v>268</v>
      </c>
      <c r="BW1360" s="274" t="s">
        <v>268</v>
      </c>
      <c r="BX1360" s="274" t="s">
        <v>268</v>
      </c>
      <c r="BY1360" s="295">
        <v>171.6</v>
      </c>
      <c r="BZ1360" s="295">
        <v>171.6</v>
      </c>
      <c r="CA1360" s="298" t="s">
        <v>142</v>
      </c>
      <c r="CB1360" s="297">
        <v>122</v>
      </c>
      <c r="CC1360" s="284">
        <f t="shared" si="86"/>
        <v>0</v>
      </c>
      <c r="CD1360" s="295">
        <f t="shared" si="87"/>
        <v>171.6</v>
      </c>
      <c r="CE1360" s="284">
        <f t="shared" si="88"/>
        <v>0</v>
      </c>
      <c r="CF1360" s="295">
        <f t="shared" si="89"/>
        <v>1</v>
      </c>
      <c r="CG1360" s="274" t="s">
        <v>876</v>
      </c>
      <c r="CH1360" s="274" t="s">
        <v>268</v>
      </c>
      <c r="CI1360" s="274" t="s">
        <v>268</v>
      </c>
      <c r="CJ1360" s="298" t="s">
        <v>268</v>
      </c>
      <c r="CK1360" s="298" t="s">
        <v>736</v>
      </c>
      <c r="CL1360" s="274" t="s">
        <v>268</v>
      </c>
      <c r="CM1360" s="274" t="s">
        <v>268</v>
      </c>
      <c r="CN1360" s="274" t="s">
        <v>268</v>
      </c>
      <c r="CO1360" s="274" t="s">
        <v>268</v>
      </c>
      <c r="CP1360" s="274" t="s">
        <v>268</v>
      </c>
      <c r="CQ1360" s="274" t="s">
        <v>268</v>
      </c>
      <c r="CR1360" s="274" t="s">
        <v>877</v>
      </c>
      <c r="CS1360" s="274">
        <v>136.63999999999999</v>
      </c>
      <c r="CT1360" s="274" t="s">
        <v>268</v>
      </c>
      <c r="CU1360" s="274">
        <v>136.63999999999999</v>
      </c>
      <c r="CV1360" s="274">
        <v>365</v>
      </c>
      <c r="CW1360" s="274" t="s">
        <v>878</v>
      </c>
      <c r="CX1360" s="274" t="s">
        <v>835</v>
      </c>
      <c r="CY1360" s="274" t="s">
        <v>836</v>
      </c>
      <c r="CZ1360" s="274" t="s">
        <v>837</v>
      </c>
      <c r="DA1360" s="274" t="s">
        <v>268</v>
      </c>
      <c r="DB1360" s="274" t="s">
        <v>268</v>
      </c>
      <c r="DC1360" s="274" t="s">
        <v>268</v>
      </c>
      <c r="DD1360" s="274" t="s">
        <v>268</v>
      </c>
      <c r="DE1360" s="274" t="s">
        <v>268</v>
      </c>
      <c r="DF1360" s="274" t="s">
        <v>268</v>
      </c>
      <c r="DG1360" s="299">
        <f>IFERROR(IF(CA1360="D",IF(CK1360="A dispo.",CD1360*VLOOKUP('DATI INPUT'!$F$27,TARIFFE_UD,2,FALSE),CD1360*VLOOKUP(CK1360,TARIFFE_UD,2,FALSE)),CD1360*VLOOKUP(CB1360-100,TARIFFE_UND,2,FALSE)),0)</f>
        <v>135.89868843113962</v>
      </c>
      <c r="DH1360" s="299">
        <f>IFERROR(IF(CA1360="D",IF(CK1360="A dispo.",CF1360*VLOOKUP('DATI INPUT'!$F$27,TARIFFE_UD,3,FALSE),CF1360*VLOOKUP(CK1360,TARIFFE_UD,3,FALSE)),CF1360*VLOOKUP(CB1360-100,TARIFFE_UND,3,FALSE)),0)</f>
        <v>60.367780403072892</v>
      </c>
    </row>
    <row r="1361" spans="1:112" x14ac:dyDescent="0.25">
      <c r="A1361" s="274" t="s">
        <v>9660</v>
      </c>
      <c r="B1361" s="274" t="s">
        <v>1140</v>
      </c>
      <c r="C1361" s="274" t="s">
        <v>9661</v>
      </c>
      <c r="D1361" s="274" t="s">
        <v>9370</v>
      </c>
      <c r="E1361" s="274" t="s">
        <v>9371</v>
      </c>
      <c r="F1361" s="274" t="s">
        <v>156</v>
      </c>
      <c r="G1361" s="274" t="s">
        <v>9372</v>
      </c>
      <c r="H1361" s="274" t="s">
        <v>5060</v>
      </c>
      <c r="I1361" s="274" t="s">
        <v>9373</v>
      </c>
      <c r="J1361" s="274" t="s">
        <v>274</v>
      </c>
      <c r="K1361" s="274" t="s">
        <v>9374</v>
      </c>
      <c r="L1361" s="274" t="s">
        <v>984</v>
      </c>
      <c r="M1361" s="274" t="s">
        <v>2003</v>
      </c>
      <c r="N1361" s="274" t="s">
        <v>984</v>
      </c>
      <c r="O1361" s="274" t="s">
        <v>873</v>
      </c>
      <c r="P1361" s="274" t="s">
        <v>1310</v>
      </c>
      <c r="Q1361" s="274" t="s">
        <v>333</v>
      </c>
      <c r="R1361" s="274" t="s">
        <v>268</v>
      </c>
      <c r="S1361" s="274" t="s">
        <v>268</v>
      </c>
      <c r="T1361" s="274" t="s">
        <v>268</v>
      </c>
      <c r="U1361" s="274" t="s">
        <v>268</v>
      </c>
      <c r="V1361" s="274" t="s">
        <v>268</v>
      </c>
      <c r="W1361" s="274" t="s">
        <v>2003</v>
      </c>
      <c r="X1361" s="274" t="s">
        <v>1310</v>
      </c>
      <c r="Y1361" s="274" t="s">
        <v>333</v>
      </c>
      <c r="Z1361" s="274" t="s">
        <v>268</v>
      </c>
      <c r="AA1361" s="274" t="s">
        <v>268</v>
      </c>
      <c r="AB1361" s="274" t="s">
        <v>268</v>
      </c>
      <c r="AC1361" s="274" t="s">
        <v>268</v>
      </c>
      <c r="AD1361" s="274" t="s">
        <v>268</v>
      </c>
      <c r="AE1361" s="274" t="s">
        <v>287</v>
      </c>
      <c r="AF1361" s="274" t="s">
        <v>1811</v>
      </c>
      <c r="AG1361" s="274" t="s">
        <v>875</v>
      </c>
      <c r="AH1361" s="274" t="s">
        <v>1812</v>
      </c>
      <c r="AI1361" s="274" t="s">
        <v>928</v>
      </c>
      <c r="AJ1361" s="274" t="s">
        <v>268</v>
      </c>
      <c r="AK1361" s="274" t="s">
        <v>381</v>
      </c>
      <c r="AL1361" s="274" t="s">
        <v>268</v>
      </c>
      <c r="AM1361" s="274" t="s">
        <v>288</v>
      </c>
      <c r="AN1361" s="274" t="s">
        <v>268</v>
      </c>
      <c r="AO1361" s="274" t="s">
        <v>268</v>
      </c>
      <c r="AP1361" s="274" t="s">
        <v>268</v>
      </c>
      <c r="AQ1361" s="274" t="s">
        <v>268</v>
      </c>
      <c r="AR1361" s="274" t="s">
        <v>268</v>
      </c>
      <c r="AS1361" s="274" t="s">
        <v>268</v>
      </c>
      <c r="AT1361" s="274" t="s">
        <v>268</v>
      </c>
      <c r="AU1361" s="274" t="s">
        <v>268</v>
      </c>
      <c r="AV1361" s="274" t="s">
        <v>268</v>
      </c>
      <c r="AW1361" s="274" t="s">
        <v>268</v>
      </c>
      <c r="AX1361" s="274" t="s">
        <v>268</v>
      </c>
      <c r="AY1361" s="274" t="s">
        <v>268</v>
      </c>
      <c r="AZ1361" s="274" t="s">
        <v>268</v>
      </c>
      <c r="BA1361" s="274" t="s">
        <v>268</v>
      </c>
      <c r="BB1361" s="274" t="s">
        <v>268</v>
      </c>
      <c r="BC1361" s="274" t="s">
        <v>268</v>
      </c>
      <c r="BD1361" s="274" t="s">
        <v>268</v>
      </c>
      <c r="BE1361" s="274" t="s">
        <v>268</v>
      </c>
      <c r="BF1361" s="274" t="s">
        <v>268</v>
      </c>
      <c r="BG1361" s="274" t="s">
        <v>268</v>
      </c>
      <c r="BH1361" s="274" t="s">
        <v>268</v>
      </c>
      <c r="BI1361" s="274" t="s">
        <v>268</v>
      </c>
      <c r="BJ1361" s="274" t="s">
        <v>268</v>
      </c>
      <c r="BK1361" s="274" t="s">
        <v>268</v>
      </c>
      <c r="BL1361" s="274" t="s">
        <v>268</v>
      </c>
      <c r="BM1361" s="274" t="s">
        <v>268</v>
      </c>
      <c r="BN1361" s="274" t="s">
        <v>268</v>
      </c>
      <c r="BO1361" s="274" t="s">
        <v>268</v>
      </c>
      <c r="BP1361" s="274" t="s">
        <v>268</v>
      </c>
      <c r="BQ1361" s="274" t="s">
        <v>268</v>
      </c>
      <c r="BR1361" s="274" t="s">
        <v>268</v>
      </c>
      <c r="BS1361" s="274" t="s">
        <v>268</v>
      </c>
      <c r="BT1361" s="274" t="s">
        <v>268</v>
      </c>
      <c r="BU1361" s="274" t="s">
        <v>268</v>
      </c>
      <c r="BV1361" s="274" t="s">
        <v>268</v>
      </c>
      <c r="BW1361" s="274" t="s">
        <v>268</v>
      </c>
      <c r="BX1361" s="274" t="s">
        <v>268</v>
      </c>
      <c r="BY1361" s="295">
        <v>79</v>
      </c>
      <c r="BZ1361" s="295">
        <v>79</v>
      </c>
      <c r="CA1361" s="298" t="s">
        <v>142</v>
      </c>
      <c r="CB1361" s="297">
        <v>122</v>
      </c>
      <c r="CC1361" s="284">
        <f t="shared" si="86"/>
        <v>0</v>
      </c>
      <c r="CD1361" s="295">
        <f t="shared" si="87"/>
        <v>79</v>
      </c>
      <c r="CE1361" s="284">
        <f t="shared" si="88"/>
        <v>0</v>
      </c>
      <c r="CF1361" s="295">
        <f t="shared" si="89"/>
        <v>1</v>
      </c>
      <c r="CG1361" s="274" t="s">
        <v>876</v>
      </c>
      <c r="CH1361" s="274" t="s">
        <v>268</v>
      </c>
      <c r="CI1361" s="274" t="s">
        <v>268</v>
      </c>
      <c r="CJ1361" s="298" t="s">
        <v>271</v>
      </c>
      <c r="CK1361" s="297">
        <v>1</v>
      </c>
      <c r="CL1361" s="274" t="s">
        <v>268</v>
      </c>
      <c r="CM1361" s="274" t="s">
        <v>268</v>
      </c>
      <c r="CN1361" s="274" t="s">
        <v>268</v>
      </c>
      <c r="CO1361" s="274" t="s">
        <v>268</v>
      </c>
      <c r="CP1361" s="274" t="s">
        <v>268</v>
      </c>
      <c r="CQ1361" s="274" t="s">
        <v>268</v>
      </c>
      <c r="CR1361" s="274" t="s">
        <v>877</v>
      </c>
      <c r="CS1361" s="274">
        <v>47.3</v>
      </c>
      <c r="CT1361" s="274" t="s">
        <v>268</v>
      </c>
      <c r="CU1361" s="274">
        <v>47.3</v>
      </c>
      <c r="CV1361" s="274">
        <v>365</v>
      </c>
      <c r="CW1361" s="274" t="s">
        <v>878</v>
      </c>
      <c r="CX1361" s="274" t="s">
        <v>835</v>
      </c>
      <c r="CY1361" s="274" t="s">
        <v>836</v>
      </c>
      <c r="CZ1361" s="274" t="s">
        <v>837</v>
      </c>
      <c r="DA1361" s="274" t="s">
        <v>268</v>
      </c>
      <c r="DB1361" s="274" t="s">
        <v>268</v>
      </c>
      <c r="DC1361" s="274" t="s">
        <v>268</v>
      </c>
      <c r="DD1361" s="274" t="s">
        <v>268</v>
      </c>
      <c r="DE1361" s="274" t="s">
        <v>268</v>
      </c>
      <c r="DF1361" s="274" t="s">
        <v>268</v>
      </c>
      <c r="DG1361" s="299">
        <f>IFERROR(IF(CA1361="D",IF(CK1361="A dispo.",CD1361*VLOOKUP('DATI INPUT'!$F$27,TARIFFE_UD,2,FALSE),CD1361*VLOOKUP(CK1361,TARIFFE_UD,2,FALSE)),CD1361*VLOOKUP(CB1361-100,TARIFFE_UND,2,FALSE)),0)</f>
        <v>48.660952280769372</v>
      </c>
      <c r="DH1361" s="299">
        <f>IFERROR(IF(CA1361="D",IF(CK1361="A dispo.",CF1361*VLOOKUP('DATI INPUT'!$F$27,TARIFFE_UD,3,FALSE),CF1361*VLOOKUP(CK1361,TARIFFE_UD,3,FALSE)),CF1361*VLOOKUP(CB1361-100,TARIFFE_UND,3,FALSE)),0)</f>
        <v>15.164853048114928</v>
      </c>
    </row>
    <row r="1362" spans="1:112" x14ac:dyDescent="0.25">
      <c r="A1362" s="274" t="s">
        <v>9662</v>
      </c>
      <c r="B1362" s="274" t="s">
        <v>1140</v>
      </c>
      <c r="C1362" s="274" t="s">
        <v>9663</v>
      </c>
      <c r="D1362" s="274" t="s">
        <v>9370</v>
      </c>
      <c r="E1362" s="274" t="s">
        <v>9371</v>
      </c>
      <c r="F1362" s="274" t="s">
        <v>156</v>
      </c>
      <c r="G1362" s="274" t="s">
        <v>9372</v>
      </c>
      <c r="H1362" s="274" t="s">
        <v>5060</v>
      </c>
      <c r="I1362" s="274" t="s">
        <v>9373</v>
      </c>
      <c r="J1362" s="274" t="s">
        <v>274</v>
      </c>
      <c r="K1362" s="274" t="s">
        <v>9374</v>
      </c>
      <c r="L1362" s="274" t="s">
        <v>984</v>
      </c>
      <c r="M1362" s="274" t="s">
        <v>2003</v>
      </c>
      <c r="N1362" s="274" t="s">
        <v>984</v>
      </c>
      <c r="O1362" s="274" t="s">
        <v>873</v>
      </c>
      <c r="P1362" s="274" t="s">
        <v>1310</v>
      </c>
      <c r="Q1362" s="274" t="s">
        <v>333</v>
      </c>
      <c r="R1362" s="274" t="s">
        <v>268</v>
      </c>
      <c r="S1362" s="274" t="s">
        <v>268</v>
      </c>
      <c r="T1362" s="274" t="s">
        <v>268</v>
      </c>
      <c r="U1362" s="274" t="s">
        <v>268</v>
      </c>
      <c r="V1362" s="274" t="s">
        <v>268</v>
      </c>
      <c r="W1362" s="274" t="s">
        <v>2003</v>
      </c>
      <c r="X1362" s="274" t="s">
        <v>1310</v>
      </c>
      <c r="Y1362" s="274" t="s">
        <v>333</v>
      </c>
      <c r="Z1362" s="274" t="s">
        <v>268</v>
      </c>
      <c r="AA1362" s="274" t="s">
        <v>268</v>
      </c>
      <c r="AB1362" s="274" t="s">
        <v>268</v>
      </c>
      <c r="AC1362" s="274" t="s">
        <v>268</v>
      </c>
      <c r="AD1362" s="274" t="s">
        <v>268</v>
      </c>
      <c r="AE1362" s="274" t="s">
        <v>287</v>
      </c>
      <c r="AF1362" s="274" t="s">
        <v>1811</v>
      </c>
      <c r="AG1362" s="274" t="s">
        <v>875</v>
      </c>
      <c r="AH1362" s="274" t="s">
        <v>1812</v>
      </c>
      <c r="AI1362" s="274" t="s">
        <v>928</v>
      </c>
      <c r="AJ1362" s="274" t="s">
        <v>268</v>
      </c>
      <c r="AK1362" s="274" t="s">
        <v>395</v>
      </c>
      <c r="AL1362" s="274" t="s">
        <v>268</v>
      </c>
      <c r="AM1362" s="274" t="s">
        <v>411</v>
      </c>
      <c r="AN1362" s="274" t="s">
        <v>268</v>
      </c>
      <c r="AO1362" s="274" t="s">
        <v>268</v>
      </c>
      <c r="AP1362" s="274" t="s">
        <v>268</v>
      </c>
      <c r="AQ1362" s="274" t="s">
        <v>268</v>
      </c>
      <c r="AR1362" s="274" t="s">
        <v>268</v>
      </c>
      <c r="AS1362" s="274" t="s">
        <v>268</v>
      </c>
      <c r="AT1362" s="274" t="s">
        <v>268</v>
      </c>
      <c r="AU1362" s="274" t="s">
        <v>268</v>
      </c>
      <c r="AV1362" s="274" t="s">
        <v>268</v>
      </c>
      <c r="AW1362" s="274" t="s">
        <v>268</v>
      </c>
      <c r="AX1362" s="274" t="s">
        <v>268</v>
      </c>
      <c r="AY1362" s="274" t="s">
        <v>268</v>
      </c>
      <c r="AZ1362" s="274" t="s">
        <v>268</v>
      </c>
      <c r="BA1362" s="274" t="s">
        <v>268</v>
      </c>
      <c r="BB1362" s="274" t="s">
        <v>268</v>
      </c>
      <c r="BC1362" s="274" t="s">
        <v>268</v>
      </c>
      <c r="BD1362" s="274" t="s">
        <v>268</v>
      </c>
      <c r="BE1362" s="274" t="s">
        <v>268</v>
      </c>
      <c r="BF1362" s="274" t="s">
        <v>268</v>
      </c>
      <c r="BG1362" s="274" t="s">
        <v>268</v>
      </c>
      <c r="BH1362" s="274" t="s">
        <v>268</v>
      </c>
      <c r="BI1362" s="274" t="s">
        <v>268</v>
      </c>
      <c r="BJ1362" s="274" t="s">
        <v>268</v>
      </c>
      <c r="BK1362" s="274" t="s">
        <v>268</v>
      </c>
      <c r="BL1362" s="274" t="s">
        <v>268</v>
      </c>
      <c r="BM1362" s="274" t="s">
        <v>268</v>
      </c>
      <c r="BN1362" s="274" t="s">
        <v>268</v>
      </c>
      <c r="BO1362" s="274" t="s">
        <v>268</v>
      </c>
      <c r="BP1362" s="274" t="s">
        <v>268</v>
      </c>
      <c r="BQ1362" s="274" t="s">
        <v>268</v>
      </c>
      <c r="BR1362" s="274" t="s">
        <v>268</v>
      </c>
      <c r="BS1362" s="274" t="s">
        <v>268</v>
      </c>
      <c r="BT1362" s="274" t="s">
        <v>268</v>
      </c>
      <c r="BU1362" s="274" t="s">
        <v>268</v>
      </c>
      <c r="BV1362" s="274" t="s">
        <v>268</v>
      </c>
      <c r="BW1362" s="274" t="s">
        <v>268</v>
      </c>
      <c r="BX1362" s="274" t="s">
        <v>268</v>
      </c>
      <c r="BY1362" s="295">
        <v>75</v>
      </c>
      <c r="BZ1362" s="295">
        <v>75</v>
      </c>
      <c r="CA1362" s="298" t="s">
        <v>142</v>
      </c>
      <c r="CB1362" s="297">
        <v>123</v>
      </c>
      <c r="CC1362" s="284">
        <f t="shared" si="86"/>
        <v>0</v>
      </c>
      <c r="CD1362" s="295">
        <f t="shared" si="87"/>
        <v>75</v>
      </c>
      <c r="CE1362" s="284">
        <f t="shared" si="88"/>
        <v>1</v>
      </c>
      <c r="CF1362" s="295">
        <f t="shared" si="89"/>
        <v>0</v>
      </c>
      <c r="CG1362" s="274" t="s">
        <v>1817</v>
      </c>
      <c r="CH1362" s="274" t="s">
        <v>268</v>
      </c>
      <c r="CI1362" s="274" t="s">
        <v>268</v>
      </c>
      <c r="CJ1362" s="298" t="s">
        <v>271</v>
      </c>
      <c r="CK1362" s="297">
        <v>1</v>
      </c>
      <c r="CL1362" s="274" t="s">
        <v>268</v>
      </c>
      <c r="CM1362" s="274" t="s">
        <v>268</v>
      </c>
      <c r="CN1362" s="274" t="s">
        <v>268</v>
      </c>
      <c r="CO1362" s="274" t="s">
        <v>268</v>
      </c>
      <c r="CP1362" s="274" t="s">
        <v>268</v>
      </c>
      <c r="CQ1362" s="274" t="s">
        <v>9664</v>
      </c>
      <c r="CR1362" s="274" t="s">
        <v>877</v>
      </c>
      <c r="CS1362" s="274">
        <v>28.5</v>
      </c>
      <c r="CT1362" s="274" t="s">
        <v>268</v>
      </c>
      <c r="CU1362" s="274">
        <v>28.5</v>
      </c>
      <c r="CV1362" s="274">
        <v>365</v>
      </c>
      <c r="CW1362" s="274" t="s">
        <v>878</v>
      </c>
      <c r="CX1362" s="274" t="s">
        <v>835</v>
      </c>
      <c r="CY1362" s="274" t="s">
        <v>836</v>
      </c>
      <c r="CZ1362" s="274" t="s">
        <v>837</v>
      </c>
      <c r="DA1362" s="274" t="s">
        <v>268</v>
      </c>
      <c r="DB1362" s="274" t="s">
        <v>268</v>
      </c>
      <c r="DC1362" s="274" t="s">
        <v>268</v>
      </c>
      <c r="DD1362" s="274" t="s">
        <v>268</v>
      </c>
      <c r="DE1362" s="274" t="s">
        <v>268</v>
      </c>
      <c r="DF1362" s="274" t="s">
        <v>268</v>
      </c>
      <c r="DG1362" s="299">
        <f>IFERROR(IF(CA1362="D",IF(CK1362="A dispo.",CD1362*VLOOKUP('DATI INPUT'!$F$27,TARIFFE_UD,2,FALSE),CD1362*VLOOKUP(CK1362,TARIFFE_UD,2,FALSE)),CD1362*VLOOKUP(CB1362-100,TARIFFE_UND,2,FALSE)),0)</f>
        <v>46.197106595667123</v>
      </c>
      <c r="DH1362" s="299">
        <f>IFERROR(IF(CA1362="D",IF(CK1362="A dispo.",CF1362*VLOOKUP('DATI INPUT'!$F$27,TARIFFE_UD,3,FALSE),CF1362*VLOOKUP(CK1362,TARIFFE_UD,3,FALSE)),CF1362*VLOOKUP(CB1362-100,TARIFFE_UND,3,FALSE)),0)</f>
        <v>0</v>
      </c>
    </row>
    <row r="1363" spans="1:112" x14ac:dyDescent="0.25">
      <c r="A1363" s="274" t="s">
        <v>9665</v>
      </c>
      <c r="B1363" s="274" t="s">
        <v>3756</v>
      </c>
      <c r="C1363" s="274" t="s">
        <v>9666</v>
      </c>
      <c r="D1363" s="274" t="s">
        <v>3758</v>
      </c>
      <c r="E1363" s="274" t="s">
        <v>268</v>
      </c>
      <c r="F1363" s="274" t="s">
        <v>156</v>
      </c>
      <c r="G1363" s="274" t="s">
        <v>3759</v>
      </c>
      <c r="H1363" s="274" t="s">
        <v>3307</v>
      </c>
      <c r="I1363" s="274" t="s">
        <v>3760</v>
      </c>
      <c r="J1363" s="274" t="s">
        <v>274</v>
      </c>
      <c r="K1363" s="274" t="s">
        <v>3761</v>
      </c>
      <c r="L1363" s="274" t="s">
        <v>960</v>
      </c>
      <c r="M1363" s="274" t="s">
        <v>3762</v>
      </c>
      <c r="N1363" s="274" t="s">
        <v>984</v>
      </c>
      <c r="O1363" s="274" t="s">
        <v>873</v>
      </c>
      <c r="P1363" s="274" t="s">
        <v>1934</v>
      </c>
      <c r="Q1363" s="274" t="s">
        <v>463</v>
      </c>
      <c r="R1363" s="274" t="s">
        <v>268</v>
      </c>
      <c r="S1363" s="274" t="s">
        <v>268</v>
      </c>
      <c r="T1363" s="274" t="s">
        <v>268</v>
      </c>
      <c r="U1363" s="274" t="s">
        <v>268</v>
      </c>
      <c r="V1363" s="274" t="s">
        <v>268</v>
      </c>
      <c r="W1363" s="274" t="s">
        <v>9667</v>
      </c>
      <c r="X1363" s="274" t="s">
        <v>1934</v>
      </c>
      <c r="Y1363" s="274" t="s">
        <v>309</v>
      </c>
      <c r="Z1363" s="274" t="s">
        <v>268</v>
      </c>
      <c r="AA1363" s="274" t="s">
        <v>268</v>
      </c>
      <c r="AB1363" s="274" t="s">
        <v>268</v>
      </c>
      <c r="AC1363" s="274" t="s">
        <v>268</v>
      </c>
      <c r="AD1363" s="274" t="s">
        <v>268</v>
      </c>
      <c r="AE1363" s="274" t="s">
        <v>287</v>
      </c>
      <c r="AF1363" s="274" t="s">
        <v>1811</v>
      </c>
      <c r="AG1363" s="274" t="s">
        <v>875</v>
      </c>
      <c r="AH1363" s="274" t="s">
        <v>2576</v>
      </c>
      <c r="AI1363" s="274" t="s">
        <v>1278</v>
      </c>
      <c r="AJ1363" s="274" t="s">
        <v>268</v>
      </c>
      <c r="AK1363" s="274" t="s">
        <v>366</v>
      </c>
      <c r="AL1363" s="274" t="s">
        <v>268</v>
      </c>
      <c r="AM1363" s="274" t="s">
        <v>990</v>
      </c>
      <c r="AN1363" s="274" t="s">
        <v>287</v>
      </c>
      <c r="AO1363" s="274" t="s">
        <v>1811</v>
      </c>
      <c r="AP1363" s="274" t="s">
        <v>875</v>
      </c>
      <c r="AQ1363" s="274" t="s">
        <v>2576</v>
      </c>
      <c r="AR1363" s="274" t="s">
        <v>1278</v>
      </c>
      <c r="AS1363" s="274" t="s">
        <v>268</v>
      </c>
      <c r="AT1363" s="274" t="s">
        <v>377</v>
      </c>
      <c r="AU1363" s="274" t="s">
        <v>268</v>
      </c>
      <c r="AV1363" s="274" t="s">
        <v>355</v>
      </c>
      <c r="AW1363" s="274" t="s">
        <v>268</v>
      </c>
      <c r="AX1363" s="274" t="s">
        <v>268</v>
      </c>
      <c r="AY1363" s="274" t="s">
        <v>268</v>
      </c>
      <c r="AZ1363" s="274" t="s">
        <v>268</v>
      </c>
      <c r="BA1363" s="274" t="s">
        <v>268</v>
      </c>
      <c r="BB1363" s="274" t="s">
        <v>268</v>
      </c>
      <c r="BC1363" s="274" t="s">
        <v>268</v>
      </c>
      <c r="BD1363" s="274" t="s">
        <v>268</v>
      </c>
      <c r="BE1363" s="274" t="s">
        <v>268</v>
      </c>
      <c r="BF1363" s="274" t="s">
        <v>268</v>
      </c>
      <c r="BG1363" s="274" t="s">
        <v>268</v>
      </c>
      <c r="BH1363" s="274" t="s">
        <v>268</v>
      </c>
      <c r="BI1363" s="274" t="s">
        <v>268</v>
      </c>
      <c r="BJ1363" s="274" t="s">
        <v>268</v>
      </c>
      <c r="BK1363" s="274" t="s">
        <v>268</v>
      </c>
      <c r="BL1363" s="274" t="s">
        <v>268</v>
      </c>
      <c r="BM1363" s="274" t="s">
        <v>268</v>
      </c>
      <c r="BN1363" s="274" t="s">
        <v>268</v>
      </c>
      <c r="BO1363" s="274" t="s">
        <v>268</v>
      </c>
      <c r="BP1363" s="274" t="s">
        <v>268</v>
      </c>
      <c r="BQ1363" s="274" t="s">
        <v>268</v>
      </c>
      <c r="BR1363" s="274" t="s">
        <v>268</v>
      </c>
      <c r="BS1363" s="274" t="s">
        <v>268</v>
      </c>
      <c r="BT1363" s="274" t="s">
        <v>268</v>
      </c>
      <c r="BU1363" s="274" t="s">
        <v>268</v>
      </c>
      <c r="BV1363" s="274" t="s">
        <v>268</v>
      </c>
      <c r="BW1363" s="274" t="s">
        <v>268</v>
      </c>
      <c r="BX1363" s="274" t="s">
        <v>268</v>
      </c>
      <c r="BY1363" s="295">
        <v>150</v>
      </c>
      <c r="BZ1363" s="295">
        <v>150</v>
      </c>
      <c r="CA1363" s="298" t="s">
        <v>142</v>
      </c>
      <c r="CB1363" s="297">
        <v>122</v>
      </c>
      <c r="CC1363" s="284">
        <f t="shared" si="86"/>
        <v>0</v>
      </c>
      <c r="CD1363" s="295">
        <f t="shared" si="87"/>
        <v>150</v>
      </c>
      <c r="CE1363" s="284">
        <f t="shared" si="88"/>
        <v>0</v>
      </c>
      <c r="CF1363" s="295">
        <f t="shared" si="89"/>
        <v>1</v>
      </c>
      <c r="CG1363" s="274" t="s">
        <v>876</v>
      </c>
      <c r="CH1363" s="274" t="s">
        <v>268</v>
      </c>
      <c r="CI1363" s="274" t="s">
        <v>268</v>
      </c>
      <c r="CJ1363" s="298" t="s">
        <v>271</v>
      </c>
      <c r="CK1363" s="297">
        <v>1</v>
      </c>
      <c r="CL1363" s="274" t="s">
        <v>268</v>
      </c>
      <c r="CM1363" s="274" t="s">
        <v>268</v>
      </c>
      <c r="CN1363" s="274" t="s">
        <v>268</v>
      </c>
      <c r="CO1363" s="274" t="s">
        <v>268</v>
      </c>
      <c r="CP1363" s="274" t="s">
        <v>268</v>
      </c>
      <c r="CQ1363" s="274" t="s">
        <v>268</v>
      </c>
      <c r="CR1363" s="274" t="s">
        <v>877</v>
      </c>
      <c r="CS1363" s="274">
        <v>74.28</v>
      </c>
      <c r="CT1363" s="274" t="s">
        <v>268</v>
      </c>
      <c r="CU1363" s="274">
        <v>74.28</v>
      </c>
      <c r="CV1363" s="274">
        <v>365</v>
      </c>
      <c r="CW1363" s="274" t="s">
        <v>878</v>
      </c>
      <c r="CX1363" s="274" t="s">
        <v>835</v>
      </c>
      <c r="CY1363" s="274" t="s">
        <v>836</v>
      </c>
      <c r="CZ1363" s="274" t="s">
        <v>837</v>
      </c>
      <c r="DA1363" s="274" t="s">
        <v>268</v>
      </c>
      <c r="DB1363" s="274" t="s">
        <v>268</v>
      </c>
      <c r="DC1363" s="274" t="s">
        <v>268</v>
      </c>
      <c r="DD1363" s="274" t="s">
        <v>268</v>
      </c>
      <c r="DE1363" s="274" t="s">
        <v>268</v>
      </c>
      <c r="DF1363" s="274" t="s">
        <v>268</v>
      </c>
      <c r="DG1363" s="299">
        <f>IFERROR(IF(CA1363="D",IF(CK1363="A dispo.",CD1363*VLOOKUP('DATI INPUT'!$F$27,TARIFFE_UD,2,FALSE),CD1363*VLOOKUP(CK1363,TARIFFE_UD,2,FALSE)),CD1363*VLOOKUP(CB1363-100,TARIFFE_UND,2,FALSE)),0)</f>
        <v>92.394213191334245</v>
      </c>
      <c r="DH1363" s="299">
        <f>IFERROR(IF(CA1363="D",IF(CK1363="A dispo.",CF1363*VLOOKUP('DATI INPUT'!$F$27,TARIFFE_UD,3,FALSE),CF1363*VLOOKUP(CK1363,TARIFFE_UD,3,FALSE)),CF1363*VLOOKUP(CB1363-100,TARIFFE_UND,3,FALSE)),0)</f>
        <v>15.164853048114928</v>
      </c>
    </row>
    <row r="1364" spans="1:112" hidden="1" x14ac:dyDescent="0.25">
      <c r="A1364" s="274" t="s">
        <v>9668</v>
      </c>
      <c r="B1364" s="274" t="s">
        <v>9669</v>
      </c>
      <c r="C1364" s="274" t="s">
        <v>1666</v>
      </c>
      <c r="D1364" s="274" t="s">
        <v>9670</v>
      </c>
      <c r="E1364" s="274" t="s">
        <v>268</v>
      </c>
      <c r="F1364" s="274" t="s">
        <v>156</v>
      </c>
      <c r="G1364" s="274" t="s">
        <v>9671</v>
      </c>
      <c r="H1364" s="274" t="s">
        <v>9672</v>
      </c>
      <c r="I1364" s="274" t="s">
        <v>273</v>
      </c>
      <c r="J1364" s="274" t="s">
        <v>274</v>
      </c>
      <c r="K1364" s="274" t="s">
        <v>9673</v>
      </c>
      <c r="L1364" s="274" t="s">
        <v>2060</v>
      </c>
      <c r="M1364" s="274" t="s">
        <v>9674</v>
      </c>
      <c r="N1364" s="274" t="s">
        <v>2060</v>
      </c>
      <c r="O1364" s="274" t="s">
        <v>2062</v>
      </c>
      <c r="P1364" s="274" t="s">
        <v>9675</v>
      </c>
      <c r="Q1364" s="274" t="s">
        <v>269</v>
      </c>
      <c r="R1364" s="274" t="s">
        <v>268</v>
      </c>
      <c r="S1364" s="274" t="s">
        <v>268</v>
      </c>
      <c r="T1364" s="274" t="s">
        <v>268</v>
      </c>
      <c r="U1364" s="274" t="s">
        <v>268</v>
      </c>
      <c r="V1364" s="274" t="s">
        <v>268</v>
      </c>
      <c r="W1364" s="274" t="s">
        <v>8491</v>
      </c>
      <c r="X1364" s="274" t="s">
        <v>1934</v>
      </c>
      <c r="Y1364" s="274" t="s">
        <v>935</v>
      </c>
      <c r="Z1364" s="274" t="s">
        <v>268</v>
      </c>
      <c r="AA1364" s="274" t="s">
        <v>268</v>
      </c>
      <c r="AB1364" s="274" t="s">
        <v>268</v>
      </c>
      <c r="AC1364" s="274" t="s">
        <v>268</v>
      </c>
      <c r="AD1364" s="274" t="s">
        <v>268</v>
      </c>
      <c r="AE1364" s="274" t="s">
        <v>287</v>
      </c>
      <c r="AF1364" s="274" t="s">
        <v>1811</v>
      </c>
      <c r="AG1364" s="274" t="s">
        <v>875</v>
      </c>
      <c r="AH1364" s="274" t="s">
        <v>1935</v>
      </c>
      <c r="AI1364" s="274" t="s">
        <v>9676</v>
      </c>
      <c r="AJ1364" s="274" t="s">
        <v>268</v>
      </c>
      <c r="AK1364" s="274" t="s">
        <v>366</v>
      </c>
      <c r="AL1364" s="274" t="s">
        <v>268</v>
      </c>
      <c r="AM1364" s="274" t="s">
        <v>355</v>
      </c>
      <c r="AN1364" s="274" t="s">
        <v>268</v>
      </c>
      <c r="AO1364" s="274" t="s">
        <v>268</v>
      </c>
      <c r="AP1364" s="274" t="s">
        <v>268</v>
      </c>
      <c r="AQ1364" s="274" t="s">
        <v>268</v>
      </c>
      <c r="AR1364" s="274" t="s">
        <v>268</v>
      </c>
      <c r="AS1364" s="274" t="s">
        <v>268</v>
      </c>
      <c r="AT1364" s="274" t="s">
        <v>268</v>
      </c>
      <c r="AU1364" s="274" t="s">
        <v>268</v>
      </c>
      <c r="AV1364" s="274" t="s">
        <v>268</v>
      </c>
      <c r="AW1364" s="274" t="s">
        <v>268</v>
      </c>
      <c r="AX1364" s="274" t="s">
        <v>268</v>
      </c>
      <c r="AY1364" s="274" t="s">
        <v>268</v>
      </c>
      <c r="AZ1364" s="274" t="s">
        <v>268</v>
      </c>
      <c r="BA1364" s="274" t="s">
        <v>268</v>
      </c>
      <c r="BB1364" s="274" t="s">
        <v>268</v>
      </c>
      <c r="BC1364" s="274" t="s">
        <v>268</v>
      </c>
      <c r="BD1364" s="274" t="s">
        <v>268</v>
      </c>
      <c r="BE1364" s="274" t="s">
        <v>268</v>
      </c>
      <c r="BF1364" s="274" t="s">
        <v>268</v>
      </c>
      <c r="BG1364" s="274" t="s">
        <v>268</v>
      </c>
      <c r="BH1364" s="274" t="s">
        <v>268</v>
      </c>
      <c r="BI1364" s="274" t="s">
        <v>268</v>
      </c>
      <c r="BJ1364" s="274" t="s">
        <v>268</v>
      </c>
      <c r="BK1364" s="274" t="s">
        <v>268</v>
      </c>
      <c r="BL1364" s="274" t="s">
        <v>268</v>
      </c>
      <c r="BM1364" s="274" t="s">
        <v>268</v>
      </c>
      <c r="BN1364" s="274" t="s">
        <v>268</v>
      </c>
      <c r="BO1364" s="274" t="s">
        <v>268</v>
      </c>
      <c r="BP1364" s="274" t="s">
        <v>268</v>
      </c>
      <c r="BQ1364" s="274" t="s">
        <v>268</v>
      </c>
      <c r="BR1364" s="274" t="s">
        <v>268</v>
      </c>
      <c r="BS1364" s="274" t="s">
        <v>268</v>
      </c>
      <c r="BT1364" s="274" t="s">
        <v>268</v>
      </c>
      <c r="BU1364" s="274" t="s">
        <v>268</v>
      </c>
      <c r="BV1364" s="274" t="s">
        <v>268</v>
      </c>
      <c r="BW1364" s="274" t="s">
        <v>268</v>
      </c>
      <c r="BX1364" s="274" t="s">
        <v>268</v>
      </c>
      <c r="BY1364" s="295">
        <v>48</v>
      </c>
      <c r="BZ1364" s="295">
        <v>48</v>
      </c>
      <c r="CA1364" s="298" t="s">
        <v>142</v>
      </c>
      <c r="CB1364" s="297">
        <v>122</v>
      </c>
      <c r="CC1364" s="284">
        <f t="shared" si="86"/>
        <v>0</v>
      </c>
      <c r="CD1364" s="295">
        <f t="shared" si="87"/>
        <v>47.999999999999993</v>
      </c>
      <c r="CE1364" s="284">
        <f t="shared" si="88"/>
        <v>0</v>
      </c>
      <c r="CF1364" s="295">
        <f t="shared" si="89"/>
        <v>1</v>
      </c>
      <c r="CG1364" s="274" t="s">
        <v>876</v>
      </c>
      <c r="CH1364" s="274" t="s">
        <v>268</v>
      </c>
      <c r="CI1364" s="274" t="s">
        <v>268</v>
      </c>
      <c r="CJ1364" s="298" t="s">
        <v>268</v>
      </c>
      <c r="CK1364" s="298" t="s">
        <v>736</v>
      </c>
      <c r="CL1364" s="274" t="s">
        <v>268</v>
      </c>
      <c r="CM1364" s="274" t="s">
        <v>268</v>
      </c>
      <c r="CN1364" s="274" t="s">
        <v>268</v>
      </c>
      <c r="CO1364" s="274" t="s">
        <v>268</v>
      </c>
      <c r="CP1364" s="274" t="s">
        <v>268</v>
      </c>
      <c r="CQ1364" s="274" t="s">
        <v>268</v>
      </c>
      <c r="CR1364" s="274" t="s">
        <v>877</v>
      </c>
      <c r="CS1364" s="274">
        <v>76.08</v>
      </c>
      <c r="CT1364" s="274" t="s">
        <v>268</v>
      </c>
      <c r="CU1364" s="274">
        <v>76.08</v>
      </c>
      <c r="CV1364" s="274">
        <v>365</v>
      </c>
      <c r="CW1364" s="274" t="s">
        <v>878</v>
      </c>
      <c r="CX1364" s="274" t="s">
        <v>835</v>
      </c>
      <c r="CY1364" s="274" t="s">
        <v>836</v>
      </c>
      <c r="CZ1364" s="274" t="s">
        <v>837</v>
      </c>
      <c r="DA1364" s="274" t="s">
        <v>268</v>
      </c>
      <c r="DB1364" s="274" t="s">
        <v>268</v>
      </c>
      <c r="DC1364" s="274" t="s">
        <v>268</v>
      </c>
      <c r="DD1364" s="274" t="s">
        <v>268</v>
      </c>
      <c r="DE1364" s="274" t="s">
        <v>268</v>
      </c>
      <c r="DF1364" s="274" t="s">
        <v>268</v>
      </c>
      <c r="DG1364" s="299">
        <f>IFERROR(IF(CA1364="D",IF(CK1364="A dispo.",CD1364*VLOOKUP('DATI INPUT'!$F$27,TARIFFE_UD,2,FALSE),CD1364*VLOOKUP(CK1364,TARIFFE_UD,2,FALSE)),CD1364*VLOOKUP(CB1364-100,TARIFFE_UND,2,FALSE)),0)</f>
        <v>38.013619141577507</v>
      </c>
      <c r="DH1364" s="299">
        <f>IFERROR(IF(CA1364="D",IF(CK1364="A dispo.",CF1364*VLOOKUP('DATI INPUT'!$F$27,TARIFFE_UD,3,FALSE),CF1364*VLOOKUP(CK1364,TARIFFE_UD,3,FALSE)),CF1364*VLOOKUP(CB1364-100,TARIFFE_UND,3,FALSE)),0)</f>
        <v>60.367780403072892</v>
      </c>
    </row>
    <row r="1365" spans="1:112" hidden="1" x14ac:dyDescent="0.25">
      <c r="A1365" s="274" t="s">
        <v>9677</v>
      </c>
      <c r="B1365" s="274" t="s">
        <v>9669</v>
      </c>
      <c r="C1365" s="274" t="s">
        <v>9678</v>
      </c>
      <c r="D1365" s="274" t="s">
        <v>9670</v>
      </c>
      <c r="E1365" s="274" t="s">
        <v>268</v>
      </c>
      <c r="F1365" s="274" t="s">
        <v>156</v>
      </c>
      <c r="G1365" s="274" t="s">
        <v>9671</v>
      </c>
      <c r="H1365" s="274" t="s">
        <v>9672</v>
      </c>
      <c r="I1365" s="274" t="s">
        <v>273</v>
      </c>
      <c r="J1365" s="274" t="s">
        <v>274</v>
      </c>
      <c r="K1365" s="274" t="s">
        <v>9673</v>
      </c>
      <c r="L1365" s="274" t="s">
        <v>2060</v>
      </c>
      <c r="M1365" s="274" t="s">
        <v>9674</v>
      </c>
      <c r="N1365" s="274" t="s">
        <v>2060</v>
      </c>
      <c r="O1365" s="274" t="s">
        <v>2062</v>
      </c>
      <c r="P1365" s="274" t="s">
        <v>9675</v>
      </c>
      <c r="Q1365" s="274" t="s">
        <v>269</v>
      </c>
      <c r="R1365" s="274" t="s">
        <v>268</v>
      </c>
      <c r="S1365" s="274" t="s">
        <v>268</v>
      </c>
      <c r="T1365" s="274" t="s">
        <v>268</v>
      </c>
      <c r="U1365" s="274" t="s">
        <v>268</v>
      </c>
      <c r="V1365" s="274" t="s">
        <v>268</v>
      </c>
      <c r="W1365" s="274" t="s">
        <v>8491</v>
      </c>
      <c r="X1365" s="274" t="s">
        <v>1934</v>
      </c>
      <c r="Y1365" s="274" t="s">
        <v>935</v>
      </c>
      <c r="Z1365" s="274" t="s">
        <v>268</v>
      </c>
      <c r="AA1365" s="274" t="s">
        <v>268</v>
      </c>
      <c r="AB1365" s="274" t="s">
        <v>268</v>
      </c>
      <c r="AC1365" s="274" t="s">
        <v>268</v>
      </c>
      <c r="AD1365" s="274" t="s">
        <v>268</v>
      </c>
      <c r="AE1365" s="274" t="s">
        <v>287</v>
      </c>
      <c r="AF1365" s="274" t="s">
        <v>1811</v>
      </c>
      <c r="AG1365" s="274" t="s">
        <v>875</v>
      </c>
      <c r="AH1365" s="274" t="s">
        <v>1935</v>
      </c>
      <c r="AI1365" s="274" t="s">
        <v>8492</v>
      </c>
      <c r="AJ1365" s="274" t="s">
        <v>268</v>
      </c>
      <c r="AK1365" s="274" t="s">
        <v>779</v>
      </c>
      <c r="AL1365" s="274" t="s">
        <v>268</v>
      </c>
      <c r="AM1365" s="274" t="s">
        <v>353</v>
      </c>
      <c r="AN1365" s="274" t="s">
        <v>268</v>
      </c>
      <c r="AO1365" s="274" t="s">
        <v>268</v>
      </c>
      <c r="AP1365" s="274" t="s">
        <v>268</v>
      </c>
      <c r="AQ1365" s="274" t="s">
        <v>268</v>
      </c>
      <c r="AR1365" s="274" t="s">
        <v>268</v>
      </c>
      <c r="AS1365" s="274" t="s">
        <v>268</v>
      </c>
      <c r="AT1365" s="274" t="s">
        <v>268</v>
      </c>
      <c r="AU1365" s="274" t="s">
        <v>268</v>
      </c>
      <c r="AV1365" s="274" t="s">
        <v>268</v>
      </c>
      <c r="AW1365" s="274" t="s">
        <v>268</v>
      </c>
      <c r="AX1365" s="274" t="s">
        <v>268</v>
      </c>
      <c r="AY1365" s="274" t="s">
        <v>268</v>
      </c>
      <c r="AZ1365" s="274" t="s">
        <v>268</v>
      </c>
      <c r="BA1365" s="274" t="s">
        <v>268</v>
      </c>
      <c r="BB1365" s="274" t="s">
        <v>268</v>
      </c>
      <c r="BC1365" s="274" t="s">
        <v>268</v>
      </c>
      <c r="BD1365" s="274" t="s">
        <v>268</v>
      </c>
      <c r="BE1365" s="274" t="s">
        <v>268</v>
      </c>
      <c r="BF1365" s="274" t="s">
        <v>268</v>
      </c>
      <c r="BG1365" s="274" t="s">
        <v>268</v>
      </c>
      <c r="BH1365" s="274" t="s">
        <v>268</v>
      </c>
      <c r="BI1365" s="274" t="s">
        <v>268</v>
      </c>
      <c r="BJ1365" s="274" t="s">
        <v>268</v>
      </c>
      <c r="BK1365" s="274" t="s">
        <v>268</v>
      </c>
      <c r="BL1365" s="274" t="s">
        <v>268</v>
      </c>
      <c r="BM1365" s="274" t="s">
        <v>268</v>
      </c>
      <c r="BN1365" s="274" t="s">
        <v>268</v>
      </c>
      <c r="BO1365" s="274" t="s">
        <v>268</v>
      </c>
      <c r="BP1365" s="274" t="s">
        <v>268</v>
      </c>
      <c r="BQ1365" s="274" t="s">
        <v>268</v>
      </c>
      <c r="BR1365" s="274" t="s">
        <v>268</v>
      </c>
      <c r="BS1365" s="274" t="s">
        <v>268</v>
      </c>
      <c r="BT1365" s="274" t="s">
        <v>268</v>
      </c>
      <c r="BU1365" s="274" t="s">
        <v>268</v>
      </c>
      <c r="BV1365" s="274" t="s">
        <v>268</v>
      </c>
      <c r="BW1365" s="274" t="s">
        <v>268</v>
      </c>
      <c r="BX1365" s="274" t="s">
        <v>268</v>
      </c>
      <c r="BY1365" s="295">
        <v>23</v>
      </c>
      <c r="BZ1365" s="295">
        <v>23</v>
      </c>
      <c r="CA1365" s="298" t="s">
        <v>142</v>
      </c>
      <c r="CB1365" s="297">
        <v>123</v>
      </c>
      <c r="CC1365" s="284">
        <f t="shared" si="86"/>
        <v>0</v>
      </c>
      <c r="CD1365" s="295">
        <f t="shared" si="87"/>
        <v>23</v>
      </c>
      <c r="CE1365" s="284">
        <f t="shared" si="88"/>
        <v>1</v>
      </c>
      <c r="CF1365" s="295">
        <f t="shared" si="89"/>
        <v>0</v>
      </c>
      <c r="CG1365" s="274" t="s">
        <v>1817</v>
      </c>
      <c r="CH1365" s="274" t="s">
        <v>268</v>
      </c>
      <c r="CI1365" s="274" t="s">
        <v>268</v>
      </c>
      <c r="CJ1365" s="298" t="s">
        <v>268</v>
      </c>
      <c r="CK1365" s="298" t="s">
        <v>736</v>
      </c>
      <c r="CL1365" s="274" t="s">
        <v>268</v>
      </c>
      <c r="CM1365" s="274" t="s">
        <v>268</v>
      </c>
      <c r="CN1365" s="274" t="s">
        <v>268</v>
      </c>
      <c r="CO1365" s="274" t="s">
        <v>268</v>
      </c>
      <c r="CP1365" s="274" t="s">
        <v>268</v>
      </c>
      <c r="CQ1365" s="274" t="s">
        <v>9679</v>
      </c>
      <c r="CR1365" s="274" t="s">
        <v>877</v>
      </c>
      <c r="CS1365" s="274">
        <v>11.27</v>
      </c>
      <c r="CT1365" s="274" t="s">
        <v>268</v>
      </c>
      <c r="CU1365" s="274">
        <v>11.27</v>
      </c>
      <c r="CV1365" s="274">
        <v>365</v>
      </c>
      <c r="CW1365" s="274" t="s">
        <v>878</v>
      </c>
      <c r="CX1365" s="274" t="s">
        <v>835</v>
      </c>
      <c r="CY1365" s="274" t="s">
        <v>836</v>
      </c>
      <c r="CZ1365" s="274" t="s">
        <v>837</v>
      </c>
      <c r="DA1365" s="274" t="s">
        <v>268</v>
      </c>
      <c r="DB1365" s="274" t="s">
        <v>268</v>
      </c>
      <c r="DC1365" s="274" t="s">
        <v>268</v>
      </c>
      <c r="DD1365" s="274" t="s">
        <v>268</v>
      </c>
      <c r="DE1365" s="274" t="s">
        <v>268</v>
      </c>
      <c r="DF1365" s="274" t="s">
        <v>268</v>
      </c>
      <c r="DG1365" s="299">
        <f>IFERROR(IF(CA1365="D",IF(CK1365="A dispo.",CD1365*VLOOKUP('DATI INPUT'!$F$27,TARIFFE_UD,2,FALSE),CD1365*VLOOKUP(CK1365,TARIFFE_UD,2,FALSE)),CD1365*VLOOKUP(CB1365-100,TARIFFE_UND,2,FALSE)),0)</f>
        <v>18.214859172005891</v>
      </c>
      <c r="DH1365" s="299">
        <f>IFERROR(IF(CA1365="D",IF(CK1365="A dispo.",CF1365*VLOOKUP('DATI INPUT'!$F$27,TARIFFE_UD,3,FALSE),CF1365*VLOOKUP(CK1365,TARIFFE_UD,3,FALSE)),CF1365*VLOOKUP(CB1365-100,TARIFFE_UND,3,FALSE)),0)</f>
        <v>0</v>
      </c>
    </row>
    <row r="1366" spans="1:112" hidden="1" x14ac:dyDescent="0.25">
      <c r="A1366" s="274" t="s">
        <v>9680</v>
      </c>
      <c r="B1366" s="274" t="s">
        <v>9681</v>
      </c>
      <c r="C1366" s="274" t="s">
        <v>9682</v>
      </c>
      <c r="D1366" s="274" t="s">
        <v>9683</v>
      </c>
      <c r="E1366" s="274" t="s">
        <v>9683</v>
      </c>
      <c r="F1366" s="274" t="s">
        <v>155</v>
      </c>
      <c r="G1366" s="274" t="s">
        <v>9684</v>
      </c>
      <c r="H1366" s="274" t="s">
        <v>268</v>
      </c>
      <c r="I1366" s="274" t="s">
        <v>268</v>
      </c>
      <c r="J1366" s="274" t="s">
        <v>268</v>
      </c>
      <c r="K1366" s="274" t="s">
        <v>268</v>
      </c>
      <c r="L1366" s="274" t="s">
        <v>268</v>
      </c>
      <c r="M1366" s="274" t="s">
        <v>9685</v>
      </c>
      <c r="N1366" s="274" t="s">
        <v>984</v>
      </c>
      <c r="O1366" s="274" t="s">
        <v>873</v>
      </c>
      <c r="P1366" s="274" t="s">
        <v>5429</v>
      </c>
      <c r="Q1366" s="274" t="s">
        <v>368</v>
      </c>
      <c r="R1366" s="274" t="s">
        <v>268</v>
      </c>
      <c r="S1366" s="274" t="s">
        <v>268</v>
      </c>
      <c r="T1366" s="274" t="s">
        <v>268</v>
      </c>
      <c r="U1366" s="274" t="s">
        <v>268</v>
      </c>
      <c r="V1366" s="274" t="s">
        <v>268</v>
      </c>
      <c r="W1366" s="274" t="s">
        <v>9685</v>
      </c>
      <c r="X1366" s="274" t="s">
        <v>5429</v>
      </c>
      <c r="Y1366" s="274" t="s">
        <v>368</v>
      </c>
      <c r="Z1366" s="274" t="s">
        <v>268</v>
      </c>
      <c r="AA1366" s="274" t="s">
        <v>268</v>
      </c>
      <c r="AB1366" s="274" t="s">
        <v>268</v>
      </c>
      <c r="AC1366" s="274" t="s">
        <v>268</v>
      </c>
      <c r="AD1366" s="274" t="s">
        <v>268</v>
      </c>
      <c r="AE1366" s="274" t="s">
        <v>287</v>
      </c>
      <c r="AF1366" s="274" t="s">
        <v>1811</v>
      </c>
      <c r="AG1366" s="274" t="s">
        <v>875</v>
      </c>
      <c r="AH1366" s="274" t="s">
        <v>888</v>
      </c>
      <c r="AI1366" s="274" t="s">
        <v>9686</v>
      </c>
      <c r="AJ1366" s="274" t="s">
        <v>268</v>
      </c>
      <c r="AK1366" s="274" t="s">
        <v>366</v>
      </c>
      <c r="AL1366" s="274" t="s">
        <v>268</v>
      </c>
      <c r="AM1366" s="274" t="s">
        <v>353</v>
      </c>
      <c r="AN1366" s="274" t="s">
        <v>268</v>
      </c>
      <c r="AO1366" s="274" t="s">
        <v>268</v>
      </c>
      <c r="AP1366" s="274" t="s">
        <v>268</v>
      </c>
      <c r="AQ1366" s="274" t="s">
        <v>268</v>
      </c>
      <c r="AR1366" s="274" t="s">
        <v>268</v>
      </c>
      <c r="AS1366" s="274" t="s">
        <v>268</v>
      </c>
      <c r="AT1366" s="274" t="s">
        <v>268</v>
      </c>
      <c r="AU1366" s="274" t="s">
        <v>268</v>
      </c>
      <c r="AV1366" s="274" t="s">
        <v>268</v>
      </c>
      <c r="AW1366" s="274" t="s">
        <v>268</v>
      </c>
      <c r="AX1366" s="274" t="s">
        <v>268</v>
      </c>
      <c r="AY1366" s="274" t="s">
        <v>268</v>
      </c>
      <c r="AZ1366" s="274" t="s">
        <v>268</v>
      </c>
      <c r="BA1366" s="274" t="s">
        <v>268</v>
      </c>
      <c r="BB1366" s="274" t="s">
        <v>268</v>
      </c>
      <c r="BC1366" s="274" t="s">
        <v>268</v>
      </c>
      <c r="BD1366" s="274" t="s">
        <v>268</v>
      </c>
      <c r="BE1366" s="274" t="s">
        <v>268</v>
      </c>
      <c r="BF1366" s="274" t="s">
        <v>268</v>
      </c>
      <c r="BG1366" s="274" t="s">
        <v>268</v>
      </c>
      <c r="BH1366" s="274" t="s">
        <v>268</v>
      </c>
      <c r="BI1366" s="274" t="s">
        <v>268</v>
      </c>
      <c r="BJ1366" s="274" t="s">
        <v>268</v>
      </c>
      <c r="BK1366" s="274" t="s">
        <v>268</v>
      </c>
      <c r="BL1366" s="274" t="s">
        <v>268</v>
      </c>
      <c r="BM1366" s="274" t="s">
        <v>268</v>
      </c>
      <c r="BN1366" s="274" t="s">
        <v>268</v>
      </c>
      <c r="BO1366" s="274" t="s">
        <v>268</v>
      </c>
      <c r="BP1366" s="274" t="s">
        <v>268</v>
      </c>
      <c r="BQ1366" s="274" t="s">
        <v>268</v>
      </c>
      <c r="BR1366" s="274" t="s">
        <v>268</v>
      </c>
      <c r="BS1366" s="274" t="s">
        <v>268</v>
      </c>
      <c r="BT1366" s="274" t="s">
        <v>268</v>
      </c>
      <c r="BU1366" s="274" t="s">
        <v>268</v>
      </c>
      <c r="BV1366" s="274" t="s">
        <v>268</v>
      </c>
      <c r="BW1366" s="274" t="s">
        <v>268</v>
      </c>
      <c r="BX1366" s="274" t="s">
        <v>268</v>
      </c>
      <c r="BY1366" s="295">
        <v>103</v>
      </c>
      <c r="BZ1366" s="295">
        <v>103</v>
      </c>
      <c r="CA1366" s="298" t="s">
        <v>143</v>
      </c>
      <c r="CB1366" s="297">
        <v>112</v>
      </c>
      <c r="CC1366" s="284">
        <f t="shared" si="86"/>
        <v>0</v>
      </c>
      <c r="CD1366" s="295">
        <f t="shared" si="87"/>
        <v>103</v>
      </c>
      <c r="CE1366" s="284">
        <f t="shared" si="88"/>
        <v>0</v>
      </c>
      <c r="CF1366" s="295">
        <f t="shared" si="89"/>
        <v>103</v>
      </c>
      <c r="CG1366" s="274" t="s">
        <v>637</v>
      </c>
      <c r="CH1366" s="274" t="s">
        <v>268</v>
      </c>
      <c r="CI1366" s="274" t="s">
        <v>268</v>
      </c>
      <c r="CJ1366" s="298" t="s">
        <v>268</v>
      </c>
      <c r="CL1366" s="274" t="s">
        <v>268</v>
      </c>
      <c r="CM1366" s="274" t="s">
        <v>268</v>
      </c>
      <c r="CN1366" s="274" t="s">
        <v>268</v>
      </c>
      <c r="CO1366" s="274" t="s">
        <v>268</v>
      </c>
      <c r="CP1366" s="274" t="s">
        <v>268</v>
      </c>
      <c r="CQ1366" s="274" t="s">
        <v>268</v>
      </c>
      <c r="CR1366" s="274" t="s">
        <v>877</v>
      </c>
      <c r="CS1366" s="274">
        <v>211.15</v>
      </c>
      <c r="CT1366" s="274" t="s">
        <v>268</v>
      </c>
      <c r="CU1366" s="274">
        <v>211.15</v>
      </c>
      <c r="CV1366" s="274">
        <v>365</v>
      </c>
      <c r="CW1366" s="274" t="s">
        <v>878</v>
      </c>
      <c r="CX1366" s="274" t="s">
        <v>835</v>
      </c>
      <c r="CY1366" s="274" t="s">
        <v>836</v>
      </c>
      <c r="CZ1366" s="274" t="s">
        <v>837</v>
      </c>
      <c r="DA1366" s="274" t="s">
        <v>268</v>
      </c>
      <c r="DB1366" s="274" t="s">
        <v>268</v>
      </c>
      <c r="DC1366" s="274" t="s">
        <v>268</v>
      </c>
      <c r="DD1366" s="274" t="s">
        <v>268</v>
      </c>
      <c r="DE1366" s="274" t="s">
        <v>268</v>
      </c>
      <c r="DF1366" s="274" t="s">
        <v>268</v>
      </c>
      <c r="DG1366" s="299">
        <f>IFERROR(IF(CA1366="D",IF(CK1366="A dispo.",CD1366*VLOOKUP('DATI INPUT'!$F$27,TARIFFE_UD,2,FALSE),CD1366*VLOOKUP(CK1366,TARIFFE_UD,2,FALSE)),CD1366*VLOOKUP(CB1366-100,TARIFFE_UND,2,FALSE)),0)</f>
        <v>43.06199566855976</v>
      </c>
      <c r="DH1366" s="299">
        <f>IFERROR(IF(CA1366="D",IF(CK1366="A dispo.",CF1366*VLOOKUP('DATI INPUT'!$F$27,TARIFFE_UD,3,FALSE),CF1366*VLOOKUP(CK1366,TARIFFE_UD,3,FALSE)),CF1366*VLOOKUP(CB1366-100,TARIFFE_UND,3,FALSE)),0)</f>
        <v>155.62085232237385</v>
      </c>
    </row>
    <row r="1367" spans="1:112" hidden="1" x14ac:dyDescent="0.25">
      <c r="A1367" s="274" t="s">
        <v>9687</v>
      </c>
      <c r="B1367" s="274" t="s">
        <v>9681</v>
      </c>
      <c r="C1367" s="274" t="s">
        <v>9688</v>
      </c>
      <c r="D1367" s="274" t="s">
        <v>9683</v>
      </c>
      <c r="E1367" s="274" t="s">
        <v>9683</v>
      </c>
      <c r="F1367" s="274" t="s">
        <v>155</v>
      </c>
      <c r="G1367" s="274" t="s">
        <v>9684</v>
      </c>
      <c r="H1367" s="274" t="s">
        <v>268</v>
      </c>
      <c r="I1367" s="274" t="s">
        <v>268</v>
      </c>
      <c r="J1367" s="274" t="s">
        <v>268</v>
      </c>
      <c r="K1367" s="274" t="s">
        <v>268</v>
      </c>
      <c r="L1367" s="274" t="s">
        <v>268</v>
      </c>
      <c r="M1367" s="274" t="s">
        <v>9685</v>
      </c>
      <c r="N1367" s="274" t="s">
        <v>984</v>
      </c>
      <c r="O1367" s="274" t="s">
        <v>873</v>
      </c>
      <c r="P1367" s="274" t="s">
        <v>5429</v>
      </c>
      <c r="Q1367" s="274" t="s">
        <v>368</v>
      </c>
      <c r="R1367" s="274" t="s">
        <v>268</v>
      </c>
      <c r="S1367" s="274" t="s">
        <v>268</v>
      </c>
      <c r="T1367" s="274" t="s">
        <v>268</v>
      </c>
      <c r="U1367" s="274" t="s">
        <v>268</v>
      </c>
      <c r="V1367" s="274" t="s">
        <v>268</v>
      </c>
      <c r="W1367" s="274" t="s">
        <v>9685</v>
      </c>
      <c r="X1367" s="274" t="s">
        <v>5429</v>
      </c>
      <c r="Y1367" s="274" t="s">
        <v>368</v>
      </c>
      <c r="Z1367" s="274" t="s">
        <v>268</v>
      </c>
      <c r="AA1367" s="274" t="s">
        <v>268</v>
      </c>
      <c r="AB1367" s="274" t="s">
        <v>268</v>
      </c>
      <c r="AC1367" s="274" t="s">
        <v>268</v>
      </c>
      <c r="AD1367" s="274" t="s">
        <v>268</v>
      </c>
      <c r="AE1367" s="274" t="s">
        <v>287</v>
      </c>
      <c r="AF1367" s="274" t="s">
        <v>1811</v>
      </c>
      <c r="AG1367" s="274" t="s">
        <v>875</v>
      </c>
      <c r="AH1367" s="274" t="s">
        <v>888</v>
      </c>
      <c r="AI1367" s="274" t="s">
        <v>9686</v>
      </c>
      <c r="AJ1367" s="274" t="s">
        <v>268</v>
      </c>
      <c r="AK1367" s="274" t="s">
        <v>377</v>
      </c>
      <c r="AL1367" s="274" t="s">
        <v>268</v>
      </c>
      <c r="AM1367" s="274" t="s">
        <v>563</v>
      </c>
      <c r="AN1367" s="274" t="s">
        <v>268</v>
      </c>
      <c r="AO1367" s="274" t="s">
        <v>268</v>
      </c>
      <c r="AP1367" s="274" t="s">
        <v>268</v>
      </c>
      <c r="AQ1367" s="274" t="s">
        <v>268</v>
      </c>
      <c r="AR1367" s="274" t="s">
        <v>268</v>
      </c>
      <c r="AS1367" s="274" t="s">
        <v>268</v>
      </c>
      <c r="AT1367" s="274" t="s">
        <v>268</v>
      </c>
      <c r="AU1367" s="274" t="s">
        <v>268</v>
      </c>
      <c r="AV1367" s="274" t="s">
        <v>268</v>
      </c>
      <c r="AW1367" s="274" t="s">
        <v>268</v>
      </c>
      <c r="AX1367" s="274" t="s">
        <v>268</v>
      </c>
      <c r="AY1367" s="274" t="s">
        <v>268</v>
      </c>
      <c r="AZ1367" s="274" t="s">
        <v>268</v>
      </c>
      <c r="BA1367" s="274" t="s">
        <v>268</v>
      </c>
      <c r="BB1367" s="274" t="s">
        <v>268</v>
      </c>
      <c r="BC1367" s="274" t="s">
        <v>268</v>
      </c>
      <c r="BD1367" s="274" t="s">
        <v>268</v>
      </c>
      <c r="BE1367" s="274" t="s">
        <v>268</v>
      </c>
      <c r="BF1367" s="274" t="s">
        <v>268</v>
      </c>
      <c r="BG1367" s="274" t="s">
        <v>268</v>
      </c>
      <c r="BH1367" s="274" t="s">
        <v>268</v>
      </c>
      <c r="BI1367" s="274" t="s">
        <v>268</v>
      </c>
      <c r="BJ1367" s="274" t="s">
        <v>268</v>
      </c>
      <c r="BK1367" s="274" t="s">
        <v>268</v>
      </c>
      <c r="BL1367" s="274" t="s">
        <v>268</v>
      </c>
      <c r="BM1367" s="274" t="s">
        <v>268</v>
      </c>
      <c r="BN1367" s="274" t="s">
        <v>268</v>
      </c>
      <c r="BO1367" s="274" t="s">
        <v>268</v>
      </c>
      <c r="BP1367" s="274" t="s">
        <v>268</v>
      </c>
      <c r="BQ1367" s="274" t="s">
        <v>268</v>
      </c>
      <c r="BR1367" s="274" t="s">
        <v>268</v>
      </c>
      <c r="BS1367" s="274" t="s">
        <v>268</v>
      </c>
      <c r="BT1367" s="274" t="s">
        <v>268</v>
      </c>
      <c r="BU1367" s="274" t="s">
        <v>268</v>
      </c>
      <c r="BV1367" s="274" t="s">
        <v>268</v>
      </c>
      <c r="BW1367" s="274" t="s">
        <v>268</v>
      </c>
      <c r="BX1367" s="274" t="s">
        <v>268</v>
      </c>
      <c r="BY1367" s="295">
        <v>176</v>
      </c>
      <c r="BZ1367" s="295">
        <v>176</v>
      </c>
      <c r="CA1367" s="298" t="s">
        <v>143</v>
      </c>
      <c r="CB1367" s="297">
        <v>112</v>
      </c>
      <c r="CC1367" s="284">
        <f t="shared" si="86"/>
        <v>0</v>
      </c>
      <c r="CD1367" s="295">
        <f t="shared" si="87"/>
        <v>176</v>
      </c>
      <c r="CE1367" s="284">
        <f t="shared" si="88"/>
        <v>0</v>
      </c>
      <c r="CF1367" s="295">
        <f t="shared" si="89"/>
        <v>176</v>
      </c>
      <c r="CG1367" s="274" t="s">
        <v>637</v>
      </c>
      <c r="CH1367" s="274" t="s">
        <v>268</v>
      </c>
      <c r="CI1367" s="274" t="s">
        <v>268</v>
      </c>
      <c r="CJ1367" s="298" t="s">
        <v>268</v>
      </c>
      <c r="CL1367" s="274" t="s">
        <v>268</v>
      </c>
      <c r="CM1367" s="274" t="s">
        <v>268</v>
      </c>
      <c r="CN1367" s="274" t="s">
        <v>268</v>
      </c>
      <c r="CO1367" s="274" t="s">
        <v>268</v>
      </c>
      <c r="CP1367" s="274" t="s">
        <v>268</v>
      </c>
      <c r="CQ1367" s="274" t="s">
        <v>268</v>
      </c>
      <c r="CR1367" s="274" t="s">
        <v>877</v>
      </c>
      <c r="CS1367" s="274">
        <v>360.8</v>
      </c>
      <c r="CT1367" s="274" t="s">
        <v>268</v>
      </c>
      <c r="CU1367" s="274">
        <v>360.8</v>
      </c>
      <c r="CV1367" s="274">
        <v>365</v>
      </c>
      <c r="CW1367" s="274" t="s">
        <v>878</v>
      </c>
      <c r="CX1367" s="274" t="s">
        <v>835</v>
      </c>
      <c r="CY1367" s="274" t="s">
        <v>836</v>
      </c>
      <c r="CZ1367" s="274" t="s">
        <v>837</v>
      </c>
      <c r="DA1367" s="274" t="s">
        <v>268</v>
      </c>
      <c r="DB1367" s="274" t="s">
        <v>268</v>
      </c>
      <c r="DC1367" s="274" t="s">
        <v>268</v>
      </c>
      <c r="DD1367" s="274" t="s">
        <v>268</v>
      </c>
      <c r="DE1367" s="274" t="s">
        <v>268</v>
      </c>
      <c r="DF1367" s="274" t="s">
        <v>268</v>
      </c>
      <c r="DG1367" s="299">
        <f>IFERROR(IF(CA1367="D",IF(CK1367="A dispo.",CD1367*VLOOKUP('DATI INPUT'!$F$27,TARIFFE_UD,2,FALSE),CD1367*VLOOKUP(CK1367,TARIFFE_UD,2,FALSE)),CD1367*VLOOKUP(CB1367-100,TARIFFE_UND,2,FALSE)),0)</f>
        <v>73.581662501616677</v>
      </c>
      <c r="DH1367" s="299">
        <f>IFERROR(IF(CA1367="D",IF(CK1367="A dispo.",CF1367*VLOOKUP('DATI INPUT'!$F$27,TARIFFE_UD,3,FALSE),CF1367*VLOOKUP(CK1367,TARIFFE_UD,3,FALSE)),CF1367*VLOOKUP(CB1367-100,TARIFFE_UND,3,FALSE)),0)</f>
        <v>265.91524280327963</v>
      </c>
    </row>
    <row r="1368" spans="1:112" hidden="1" x14ac:dyDescent="0.25">
      <c r="A1368" s="274" t="s">
        <v>9689</v>
      </c>
      <c r="B1368" s="274" t="s">
        <v>9681</v>
      </c>
      <c r="C1368" s="274" t="s">
        <v>9690</v>
      </c>
      <c r="D1368" s="274" t="s">
        <v>9683</v>
      </c>
      <c r="E1368" s="274" t="s">
        <v>9683</v>
      </c>
      <c r="F1368" s="274" t="s">
        <v>155</v>
      </c>
      <c r="G1368" s="274" t="s">
        <v>9684</v>
      </c>
      <c r="H1368" s="274" t="s">
        <v>268</v>
      </c>
      <c r="I1368" s="274" t="s">
        <v>268</v>
      </c>
      <c r="J1368" s="274" t="s">
        <v>268</v>
      </c>
      <c r="K1368" s="274" t="s">
        <v>268</v>
      </c>
      <c r="L1368" s="274" t="s">
        <v>268</v>
      </c>
      <c r="M1368" s="274" t="s">
        <v>9685</v>
      </c>
      <c r="N1368" s="274" t="s">
        <v>984</v>
      </c>
      <c r="O1368" s="274" t="s">
        <v>873</v>
      </c>
      <c r="P1368" s="274" t="s">
        <v>5429</v>
      </c>
      <c r="Q1368" s="274" t="s">
        <v>368</v>
      </c>
      <c r="R1368" s="274" t="s">
        <v>268</v>
      </c>
      <c r="S1368" s="274" t="s">
        <v>268</v>
      </c>
      <c r="T1368" s="274" t="s">
        <v>268</v>
      </c>
      <c r="U1368" s="274" t="s">
        <v>268</v>
      </c>
      <c r="V1368" s="274" t="s">
        <v>268</v>
      </c>
      <c r="W1368" s="274" t="s">
        <v>9685</v>
      </c>
      <c r="X1368" s="274" t="s">
        <v>5429</v>
      </c>
      <c r="Y1368" s="274" t="s">
        <v>368</v>
      </c>
      <c r="Z1368" s="274" t="s">
        <v>268</v>
      </c>
      <c r="AA1368" s="274" t="s">
        <v>268</v>
      </c>
      <c r="AB1368" s="274" t="s">
        <v>268</v>
      </c>
      <c r="AC1368" s="274" t="s">
        <v>268</v>
      </c>
      <c r="AD1368" s="274" t="s">
        <v>268</v>
      </c>
      <c r="AE1368" s="274" t="s">
        <v>287</v>
      </c>
      <c r="AF1368" s="274" t="s">
        <v>1811</v>
      </c>
      <c r="AG1368" s="274" t="s">
        <v>875</v>
      </c>
      <c r="AH1368" s="274" t="s">
        <v>888</v>
      </c>
      <c r="AI1368" s="274" t="s">
        <v>9686</v>
      </c>
      <c r="AJ1368" s="274" t="s">
        <v>268</v>
      </c>
      <c r="AK1368" s="274" t="s">
        <v>354</v>
      </c>
      <c r="AL1368" s="274" t="s">
        <v>268</v>
      </c>
      <c r="AM1368" s="274" t="s">
        <v>353</v>
      </c>
      <c r="AN1368" s="274" t="s">
        <v>268</v>
      </c>
      <c r="AO1368" s="274" t="s">
        <v>268</v>
      </c>
      <c r="AP1368" s="274" t="s">
        <v>268</v>
      </c>
      <c r="AQ1368" s="274" t="s">
        <v>268</v>
      </c>
      <c r="AR1368" s="274" t="s">
        <v>268</v>
      </c>
      <c r="AS1368" s="274" t="s">
        <v>268</v>
      </c>
      <c r="AT1368" s="274" t="s">
        <v>268</v>
      </c>
      <c r="AU1368" s="274" t="s">
        <v>268</v>
      </c>
      <c r="AV1368" s="274" t="s">
        <v>268</v>
      </c>
      <c r="AW1368" s="274" t="s">
        <v>268</v>
      </c>
      <c r="AX1368" s="274" t="s">
        <v>268</v>
      </c>
      <c r="AY1368" s="274" t="s">
        <v>268</v>
      </c>
      <c r="AZ1368" s="274" t="s">
        <v>268</v>
      </c>
      <c r="BA1368" s="274" t="s">
        <v>268</v>
      </c>
      <c r="BB1368" s="274" t="s">
        <v>268</v>
      </c>
      <c r="BC1368" s="274" t="s">
        <v>268</v>
      </c>
      <c r="BD1368" s="274" t="s">
        <v>268</v>
      </c>
      <c r="BE1368" s="274" t="s">
        <v>268</v>
      </c>
      <c r="BF1368" s="274" t="s">
        <v>268</v>
      </c>
      <c r="BG1368" s="274" t="s">
        <v>268</v>
      </c>
      <c r="BH1368" s="274" t="s">
        <v>268</v>
      </c>
      <c r="BI1368" s="274" t="s">
        <v>268</v>
      </c>
      <c r="BJ1368" s="274" t="s">
        <v>268</v>
      </c>
      <c r="BK1368" s="274" t="s">
        <v>268</v>
      </c>
      <c r="BL1368" s="274" t="s">
        <v>268</v>
      </c>
      <c r="BM1368" s="274" t="s">
        <v>268</v>
      </c>
      <c r="BN1368" s="274" t="s">
        <v>268</v>
      </c>
      <c r="BO1368" s="274" t="s">
        <v>268</v>
      </c>
      <c r="BP1368" s="274" t="s">
        <v>268</v>
      </c>
      <c r="BQ1368" s="274" t="s">
        <v>268</v>
      </c>
      <c r="BR1368" s="274" t="s">
        <v>268</v>
      </c>
      <c r="BS1368" s="274" t="s">
        <v>268</v>
      </c>
      <c r="BT1368" s="274" t="s">
        <v>268</v>
      </c>
      <c r="BU1368" s="274" t="s">
        <v>268</v>
      </c>
      <c r="BV1368" s="274" t="s">
        <v>268</v>
      </c>
      <c r="BW1368" s="274" t="s">
        <v>268</v>
      </c>
      <c r="BX1368" s="274" t="s">
        <v>268</v>
      </c>
      <c r="BY1368" s="295">
        <v>92</v>
      </c>
      <c r="BZ1368" s="295">
        <v>92</v>
      </c>
      <c r="CA1368" s="298" t="s">
        <v>143</v>
      </c>
      <c r="CB1368" s="297">
        <v>104</v>
      </c>
      <c r="CC1368" s="284">
        <f t="shared" si="86"/>
        <v>0</v>
      </c>
      <c r="CD1368" s="295">
        <f t="shared" si="87"/>
        <v>92</v>
      </c>
      <c r="CE1368" s="284">
        <f t="shared" si="88"/>
        <v>0</v>
      </c>
      <c r="CF1368" s="295">
        <f t="shared" si="89"/>
        <v>92</v>
      </c>
      <c r="CG1368" s="274" t="s">
        <v>1027</v>
      </c>
      <c r="CH1368" s="274" t="s">
        <v>268</v>
      </c>
      <c r="CI1368" s="274" t="s">
        <v>268</v>
      </c>
      <c r="CJ1368" s="298" t="s">
        <v>268</v>
      </c>
      <c r="CL1368" s="274" t="s">
        <v>268</v>
      </c>
      <c r="CM1368" s="274" t="s">
        <v>268</v>
      </c>
      <c r="CN1368" s="274" t="s">
        <v>268</v>
      </c>
      <c r="CO1368" s="274" t="s">
        <v>268</v>
      </c>
      <c r="CP1368" s="274" t="s">
        <v>268</v>
      </c>
      <c r="CQ1368" s="274" t="s">
        <v>268</v>
      </c>
      <c r="CR1368" s="274" t="s">
        <v>877</v>
      </c>
      <c r="CS1368" s="274">
        <v>93.84</v>
      </c>
      <c r="CT1368" s="274" t="s">
        <v>268</v>
      </c>
      <c r="CU1368" s="274">
        <v>93.84</v>
      </c>
      <c r="CV1368" s="274">
        <v>365</v>
      </c>
      <c r="CW1368" s="274" t="s">
        <v>878</v>
      </c>
      <c r="CX1368" s="274" t="s">
        <v>835</v>
      </c>
      <c r="CY1368" s="274" t="s">
        <v>836</v>
      </c>
      <c r="CZ1368" s="274" t="s">
        <v>837</v>
      </c>
      <c r="DA1368" s="274" t="s">
        <v>268</v>
      </c>
      <c r="DB1368" s="274" t="s">
        <v>268</v>
      </c>
      <c r="DC1368" s="274" t="s">
        <v>268</v>
      </c>
      <c r="DD1368" s="274" t="s">
        <v>268</v>
      </c>
      <c r="DE1368" s="274" t="s">
        <v>268</v>
      </c>
      <c r="DF1368" s="274" t="s">
        <v>268</v>
      </c>
      <c r="DG1368" s="299">
        <f>IFERROR(IF(CA1368="D",IF(CK1368="A dispo.",CD1368*VLOOKUP('DATI INPUT'!$F$27,TARIFFE_UD,2,FALSE),CD1368*VLOOKUP(CK1368,TARIFFE_UD,2,FALSE)),CD1368*VLOOKUP(CB1368-100,TARIFFE_UND,2,FALSE)),0)</f>
        <v>16.026309067586961</v>
      </c>
      <c r="DH1368" s="299">
        <f>IFERROR(IF(CA1368="D",IF(CK1368="A dispo.",CF1368*VLOOKUP('DATI INPUT'!$F$27,TARIFFE_UD,3,FALSE),CF1368*VLOOKUP(CK1368,TARIFFE_UD,3,FALSE)),CF1368*VLOOKUP(CB1368-100,TARIFFE_UND,3,FALSE)),0)</f>
        <v>70.678550668051983</v>
      </c>
    </row>
    <row r="1369" spans="1:112" hidden="1" x14ac:dyDescent="0.25">
      <c r="A1369" s="274" t="s">
        <v>9691</v>
      </c>
      <c r="B1369" s="274" t="s">
        <v>9681</v>
      </c>
      <c r="C1369" s="274" t="s">
        <v>9692</v>
      </c>
      <c r="D1369" s="274" t="s">
        <v>9683</v>
      </c>
      <c r="E1369" s="274" t="s">
        <v>9683</v>
      </c>
      <c r="F1369" s="274" t="s">
        <v>155</v>
      </c>
      <c r="G1369" s="274" t="s">
        <v>9684</v>
      </c>
      <c r="H1369" s="274" t="s">
        <v>268</v>
      </c>
      <c r="I1369" s="274" t="s">
        <v>268</v>
      </c>
      <c r="J1369" s="274" t="s">
        <v>268</v>
      </c>
      <c r="K1369" s="274" t="s">
        <v>268</v>
      </c>
      <c r="L1369" s="274" t="s">
        <v>268</v>
      </c>
      <c r="M1369" s="274" t="s">
        <v>9685</v>
      </c>
      <c r="N1369" s="274" t="s">
        <v>984</v>
      </c>
      <c r="O1369" s="274" t="s">
        <v>873</v>
      </c>
      <c r="P1369" s="274" t="s">
        <v>5429</v>
      </c>
      <c r="Q1369" s="274" t="s">
        <v>368</v>
      </c>
      <c r="R1369" s="274" t="s">
        <v>268</v>
      </c>
      <c r="S1369" s="274" t="s">
        <v>268</v>
      </c>
      <c r="T1369" s="274" t="s">
        <v>268</v>
      </c>
      <c r="U1369" s="274" t="s">
        <v>268</v>
      </c>
      <c r="V1369" s="274" t="s">
        <v>268</v>
      </c>
      <c r="W1369" s="274" t="s">
        <v>9685</v>
      </c>
      <c r="X1369" s="274" t="s">
        <v>5429</v>
      </c>
      <c r="Y1369" s="274" t="s">
        <v>368</v>
      </c>
      <c r="Z1369" s="274" t="s">
        <v>268</v>
      </c>
      <c r="AA1369" s="274" t="s">
        <v>268</v>
      </c>
      <c r="AB1369" s="274" t="s">
        <v>268</v>
      </c>
      <c r="AC1369" s="274" t="s">
        <v>268</v>
      </c>
      <c r="AD1369" s="274" t="s">
        <v>268</v>
      </c>
      <c r="AE1369" s="274" t="s">
        <v>287</v>
      </c>
      <c r="AF1369" s="274" t="s">
        <v>1811</v>
      </c>
      <c r="AG1369" s="274" t="s">
        <v>875</v>
      </c>
      <c r="AH1369" s="274" t="s">
        <v>888</v>
      </c>
      <c r="AI1369" s="274" t="s">
        <v>9686</v>
      </c>
      <c r="AJ1369" s="274" t="s">
        <v>268</v>
      </c>
      <c r="AK1369" s="274" t="s">
        <v>382</v>
      </c>
      <c r="AL1369" s="274" t="s">
        <v>268</v>
      </c>
      <c r="AM1369" s="274" t="s">
        <v>566</v>
      </c>
      <c r="AN1369" s="274" t="s">
        <v>268</v>
      </c>
      <c r="AO1369" s="274" t="s">
        <v>268</v>
      </c>
      <c r="AP1369" s="274" t="s">
        <v>268</v>
      </c>
      <c r="AQ1369" s="274" t="s">
        <v>268</v>
      </c>
      <c r="AR1369" s="274" t="s">
        <v>268</v>
      </c>
      <c r="AS1369" s="274" t="s">
        <v>268</v>
      </c>
      <c r="AT1369" s="274" t="s">
        <v>268</v>
      </c>
      <c r="AU1369" s="274" t="s">
        <v>268</v>
      </c>
      <c r="AV1369" s="274" t="s">
        <v>268</v>
      </c>
      <c r="AW1369" s="274" t="s">
        <v>268</v>
      </c>
      <c r="AX1369" s="274" t="s">
        <v>268</v>
      </c>
      <c r="AY1369" s="274" t="s">
        <v>268</v>
      </c>
      <c r="AZ1369" s="274" t="s">
        <v>268</v>
      </c>
      <c r="BA1369" s="274" t="s">
        <v>268</v>
      </c>
      <c r="BB1369" s="274" t="s">
        <v>268</v>
      </c>
      <c r="BC1369" s="274" t="s">
        <v>268</v>
      </c>
      <c r="BD1369" s="274" t="s">
        <v>268</v>
      </c>
      <c r="BE1369" s="274" t="s">
        <v>268</v>
      </c>
      <c r="BF1369" s="274" t="s">
        <v>268</v>
      </c>
      <c r="BG1369" s="274" t="s">
        <v>268</v>
      </c>
      <c r="BH1369" s="274" t="s">
        <v>268</v>
      </c>
      <c r="BI1369" s="274" t="s">
        <v>268</v>
      </c>
      <c r="BJ1369" s="274" t="s">
        <v>268</v>
      </c>
      <c r="BK1369" s="274" t="s">
        <v>268</v>
      </c>
      <c r="BL1369" s="274" t="s">
        <v>268</v>
      </c>
      <c r="BM1369" s="274" t="s">
        <v>268</v>
      </c>
      <c r="BN1369" s="274" t="s">
        <v>268</v>
      </c>
      <c r="BO1369" s="274" t="s">
        <v>268</v>
      </c>
      <c r="BP1369" s="274" t="s">
        <v>268</v>
      </c>
      <c r="BQ1369" s="274" t="s">
        <v>268</v>
      </c>
      <c r="BR1369" s="274" t="s">
        <v>268</v>
      </c>
      <c r="BS1369" s="274" t="s">
        <v>268</v>
      </c>
      <c r="BT1369" s="274" t="s">
        <v>268</v>
      </c>
      <c r="BU1369" s="274" t="s">
        <v>268</v>
      </c>
      <c r="BV1369" s="274" t="s">
        <v>268</v>
      </c>
      <c r="BW1369" s="274" t="s">
        <v>268</v>
      </c>
      <c r="BX1369" s="274" t="s">
        <v>268</v>
      </c>
      <c r="BY1369" s="295">
        <v>26</v>
      </c>
      <c r="BZ1369" s="295">
        <v>26</v>
      </c>
      <c r="CA1369" s="298" t="s">
        <v>143</v>
      </c>
      <c r="CB1369" s="297">
        <v>108</v>
      </c>
      <c r="CC1369" s="284">
        <f t="shared" si="86"/>
        <v>0</v>
      </c>
      <c r="CD1369" s="295">
        <f t="shared" si="87"/>
        <v>26</v>
      </c>
      <c r="CE1369" s="284">
        <f t="shared" si="88"/>
        <v>0</v>
      </c>
      <c r="CF1369" s="295">
        <f t="shared" si="89"/>
        <v>26</v>
      </c>
      <c r="CG1369" s="274" t="s">
        <v>278</v>
      </c>
      <c r="CH1369" s="274" t="s">
        <v>268</v>
      </c>
      <c r="CI1369" s="274" t="s">
        <v>268</v>
      </c>
      <c r="CJ1369" s="298" t="s">
        <v>268</v>
      </c>
      <c r="CL1369" s="274" t="s">
        <v>268</v>
      </c>
      <c r="CM1369" s="274" t="s">
        <v>268</v>
      </c>
      <c r="CN1369" s="274" t="s">
        <v>268</v>
      </c>
      <c r="CO1369" s="274" t="s">
        <v>268</v>
      </c>
      <c r="CP1369" s="274" t="s">
        <v>268</v>
      </c>
      <c r="CQ1369" s="274" t="s">
        <v>268</v>
      </c>
      <c r="CR1369" s="274" t="s">
        <v>877</v>
      </c>
      <c r="CS1369" s="274">
        <v>74.36</v>
      </c>
      <c r="CT1369" s="274" t="s">
        <v>268</v>
      </c>
      <c r="CU1369" s="274">
        <v>74.36</v>
      </c>
      <c r="CV1369" s="274">
        <v>365</v>
      </c>
      <c r="CW1369" s="274" t="s">
        <v>878</v>
      </c>
      <c r="CX1369" s="274" t="s">
        <v>835</v>
      </c>
      <c r="CY1369" s="274" t="s">
        <v>836</v>
      </c>
      <c r="CZ1369" s="274" t="s">
        <v>837</v>
      </c>
      <c r="DA1369" s="274" t="s">
        <v>268</v>
      </c>
      <c r="DB1369" s="274" t="s">
        <v>268</v>
      </c>
      <c r="DC1369" s="274" t="s">
        <v>268</v>
      </c>
      <c r="DD1369" s="274" t="s">
        <v>268</v>
      </c>
      <c r="DE1369" s="274" t="s">
        <v>268</v>
      </c>
      <c r="DF1369" s="274" t="s">
        <v>268</v>
      </c>
      <c r="DG1369" s="299">
        <f>IFERROR(IF(CA1369="D",IF(CK1369="A dispo.",CD1369*VLOOKUP('DATI INPUT'!$F$27,TARIFFE_UD,2,FALSE),CD1369*VLOOKUP(CK1369,TARIFFE_UD,2,FALSE)),CD1369*VLOOKUP(CB1369-100,TARIFFE_UND,2,FALSE)),0)</f>
        <v>15.097247672364531</v>
      </c>
      <c r="DH1369" s="299">
        <f>IFERROR(IF(CA1369="D",IF(CK1369="A dispo.",CF1369*VLOOKUP('DATI INPUT'!$F$27,TARIFFE_UD,3,FALSE),CF1369*VLOOKUP(CK1369,TARIFFE_UD,3,FALSE)),CF1369*VLOOKUP(CB1369-100,TARIFFE_UND,3,FALSE)),0)</f>
        <v>54.663200817399911</v>
      </c>
    </row>
    <row r="1370" spans="1:112" x14ac:dyDescent="0.25">
      <c r="A1370" s="274" t="s">
        <v>9693</v>
      </c>
      <c r="B1370" s="274" t="s">
        <v>9694</v>
      </c>
      <c r="C1370" s="274" t="s">
        <v>1668</v>
      </c>
      <c r="D1370" s="274" t="s">
        <v>9695</v>
      </c>
      <c r="E1370" s="274" t="s">
        <v>268</v>
      </c>
      <c r="F1370" s="274" t="s">
        <v>156</v>
      </c>
      <c r="G1370" s="274" t="s">
        <v>9696</v>
      </c>
      <c r="H1370" s="274" t="s">
        <v>1028</v>
      </c>
      <c r="I1370" s="274" t="s">
        <v>9697</v>
      </c>
      <c r="J1370" s="274" t="s">
        <v>156</v>
      </c>
      <c r="K1370" s="274" t="s">
        <v>2442</v>
      </c>
      <c r="L1370" s="274" t="s">
        <v>872</v>
      </c>
      <c r="M1370" s="274" t="s">
        <v>9698</v>
      </c>
      <c r="N1370" s="274" t="s">
        <v>984</v>
      </c>
      <c r="O1370" s="274" t="s">
        <v>873</v>
      </c>
      <c r="P1370" s="274" t="s">
        <v>1901</v>
      </c>
      <c r="Q1370" s="274" t="s">
        <v>299</v>
      </c>
      <c r="R1370" s="274" t="s">
        <v>268</v>
      </c>
      <c r="S1370" s="274" t="s">
        <v>268</v>
      </c>
      <c r="T1370" s="274" t="s">
        <v>268</v>
      </c>
      <c r="U1370" s="274" t="s">
        <v>268</v>
      </c>
      <c r="V1370" s="274" t="s">
        <v>268</v>
      </c>
      <c r="W1370" s="274" t="s">
        <v>9698</v>
      </c>
      <c r="X1370" s="274" t="s">
        <v>1901</v>
      </c>
      <c r="Y1370" s="274" t="s">
        <v>299</v>
      </c>
      <c r="Z1370" s="274" t="s">
        <v>268</v>
      </c>
      <c r="AA1370" s="274" t="s">
        <v>268</v>
      </c>
      <c r="AB1370" s="274" t="s">
        <v>268</v>
      </c>
      <c r="AC1370" s="274" t="s">
        <v>268</v>
      </c>
      <c r="AD1370" s="274" t="s">
        <v>268</v>
      </c>
      <c r="AE1370" s="274" t="s">
        <v>287</v>
      </c>
      <c r="AF1370" s="274" t="s">
        <v>1811</v>
      </c>
      <c r="AG1370" s="274" t="s">
        <v>875</v>
      </c>
      <c r="AH1370" s="274" t="s">
        <v>380</v>
      </c>
      <c r="AI1370" s="274" t="s">
        <v>793</v>
      </c>
      <c r="AJ1370" s="274" t="s">
        <v>268</v>
      </c>
      <c r="AK1370" s="274" t="s">
        <v>467</v>
      </c>
      <c r="AL1370" s="274" t="s">
        <v>268</v>
      </c>
      <c r="AM1370" s="274" t="s">
        <v>355</v>
      </c>
      <c r="AN1370" s="274" t="s">
        <v>268</v>
      </c>
      <c r="AO1370" s="274" t="s">
        <v>268</v>
      </c>
      <c r="AP1370" s="274" t="s">
        <v>268</v>
      </c>
      <c r="AQ1370" s="274" t="s">
        <v>268</v>
      </c>
      <c r="AR1370" s="274" t="s">
        <v>268</v>
      </c>
      <c r="AS1370" s="274" t="s">
        <v>268</v>
      </c>
      <c r="AT1370" s="274" t="s">
        <v>268</v>
      </c>
      <c r="AU1370" s="274" t="s">
        <v>268</v>
      </c>
      <c r="AV1370" s="274" t="s">
        <v>268</v>
      </c>
      <c r="AW1370" s="274" t="s">
        <v>268</v>
      </c>
      <c r="AX1370" s="274" t="s">
        <v>268</v>
      </c>
      <c r="AY1370" s="274" t="s">
        <v>268</v>
      </c>
      <c r="AZ1370" s="274" t="s">
        <v>268</v>
      </c>
      <c r="BA1370" s="274" t="s">
        <v>268</v>
      </c>
      <c r="BB1370" s="274" t="s">
        <v>268</v>
      </c>
      <c r="BC1370" s="274" t="s">
        <v>268</v>
      </c>
      <c r="BD1370" s="274" t="s">
        <v>268</v>
      </c>
      <c r="BE1370" s="274" t="s">
        <v>268</v>
      </c>
      <c r="BF1370" s="274" t="s">
        <v>268</v>
      </c>
      <c r="BG1370" s="274" t="s">
        <v>268</v>
      </c>
      <c r="BH1370" s="274" t="s">
        <v>268</v>
      </c>
      <c r="BI1370" s="274" t="s">
        <v>268</v>
      </c>
      <c r="BJ1370" s="274" t="s">
        <v>268</v>
      </c>
      <c r="BK1370" s="274" t="s">
        <v>268</v>
      </c>
      <c r="BL1370" s="274" t="s">
        <v>268</v>
      </c>
      <c r="BM1370" s="274" t="s">
        <v>268</v>
      </c>
      <c r="BN1370" s="274" t="s">
        <v>268</v>
      </c>
      <c r="BO1370" s="274" t="s">
        <v>268</v>
      </c>
      <c r="BP1370" s="274" t="s">
        <v>268</v>
      </c>
      <c r="BQ1370" s="274" t="s">
        <v>268</v>
      </c>
      <c r="BR1370" s="274" t="s">
        <v>268</v>
      </c>
      <c r="BS1370" s="274" t="s">
        <v>268</v>
      </c>
      <c r="BT1370" s="274" t="s">
        <v>268</v>
      </c>
      <c r="BU1370" s="274" t="s">
        <v>268</v>
      </c>
      <c r="BV1370" s="274" t="s">
        <v>268</v>
      </c>
      <c r="BW1370" s="274" t="s">
        <v>268</v>
      </c>
      <c r="BX1370" s="274" t="s">
        <v>268</v>
      </c>
      <c r="BY1370" s="295">
        <v>70</v>
      </c>
      <c r="BZ1370" s="295">
        <v>70</v>
      </c>
      <c r="CA1370" s="298" t="s">
        <v>142</v>
      </c>
      <c r="CB1370" s="297">
        <v>122</v>
      </c>
      <c r="CC1370" s="284">
        <f t="shared" si="86"/>
        <v>0</v>
      </c>
      <c r="CD1370" s="295">
        <f t="shared" si="87"/>
        <v>70</v>
      </c>
      <c r="CE1370" s="284">
        <f t="shared" si="88"/>
        <v>0</v>
      </c>
      <c r="CF1370" s="295">
        <f t="shared" si="89"/>
        <v>1</v>
      </c>
      <c r="CG1370" s="274" t="s">
        <v>876</v>
      </c>
      <c r="CH1370" s="274" t="s">
        <v>268</v>
      </c>
      <c r="CI1370" s="274" t="s">
        <v>268</v>
      </c>
      <c r="CJ1370" s="298" t="s">
        <v>280</v>
      </c>
      <c r="CK1370" s="297">
        <v>2</v>
      </c>
      <c r="CL1370" s="274" t="s">
        <v>268</v>
      </c>
      <c r="CM1370" s="274" t="s">
        <v>268</v>
      </c>
      <c r="CN1370" s="274" t="s">
        <v>268</v>
      </c>
      <c r="CO1370" s="274" t="s">
        <v>268</v>
      </c>
      <c r="CP1370" s="274" t="s">
        <v>268</v>
      </c>
      <c r="CQ1370" s="274" t="s">
        <v>268</v>
      </c>
      <c r="CR1370" s="274" t="s">
        <v>877</v>
      </c>
      <c r="CS1370" s="274">
        <v>84.06</v>
      </c>
      <c r="CT1370" s="274" t="s">
        <v>268</v>
      </c>
      <c r="CU1370" s="274">
        <v>84.06</v>
      </c>
      <c r="CV1370" s="274">
        <v>365</v>
      </c>
      <c r="CW1370" s="274" t="s">
        <v>878</v>
      </c>
      <c r="CX1370" s="274" t="s">
        <v>835</v>
      </c>
      <c r="CY1370" s="274" t="s">
        <v>836</v>
      </c>
      <c r="CZ1370" s="274" t="s">
        <v>837</v>
      </c>
      <c r="DA1370" s="274" t="s">
        <v>268</v>
      </c>
      <c r="DB1370" s="274" t="s">
        <v>268</v>
      </c>
      <c r="DC1370" s="274" t="s">
        <v>268</v>
      </c>
      <c r="DD1370" s="274" t="s">
        <v>268</v>
      </c>
      <c r="DE1370" s="274" t="s">
        <v>268</v>
      </c>
      <c r="DF1370" s="274" t="s">
        <v>268</v>
      </c>
      <c r="DG1370" s="299">
        <f>IFERROR(IF(CA1370="D",IF(CK1370="A dispo.",CD1370*VLOOKUP('DATI INPUT'!$F$27,TARIFFE_UD,2,FALSE),CD1370*VLOOKUP(CK1370,TARIFFE_UD,2,FALSE)),CD1370*VLOOKUP(CB1370-100,TARIFFE_UND,2,FALSE)),0)</f>
        <v>50.303516070837532</v>
      </c>
      <c r="DH1370" s="299">
        <f>IFERROR(IF(CA1370="D",IF(CK1370="A dispo.",CF1370*VLOOKUP('DATI INPUT'!$F$27,TARIFFE_UD,3,FALSE),CF1370*VLOOKUP(CK1370,TARIFFE_UD,3,FALSE)),CF1370*VLOOKUP(CB1370-100,TARIFFE_UND,3,FALSE)),0)</f>
        <v>46.077822723118445</v>
      </c>
    </row>
    <row r="1371" spans="1:112" x14ac:dyDescent="0.25">
      <c r="A1371" s="274" t="s">
        <v>9699</v>
      </c>
      <c r="B1371" s="274" t="s">
        <v>9694</v>
      </c>
      <c r="C1371" s="274" t="s">
        <v>1669</v>
      </c>
      <c r="D1371" s="274" t="s">
        <v>9695</v>
      </c>
      <c r="E1371" s="274" t="s">
        <v>268</v>
      </c>
      <c r="F1371" s="274" t="s">
        <v>156</v>
      </c>
      <c r="G1371" s="274" t="s">
        <v>9696</v>
      </c>
      <c r="H1371" s="274" t="s">
        <v>1028</v>
      </c>
      <c r="I1371" s="274" t="s">
        <v>9697</v>
      </c>
      <c r="J1371" s="274" t="s">
        <v>156</v>
      </c>
      <c r="K1371" s="274" t="s">
        <v>2442</v>
      </c>
      <c r="L1371" s="274" t="s">
        <v>872</v>
      </c>
      <c r="M1371" s="274" t="s">
        <v>9698</v>
      </c>
      <c r="N1371" s="274" t="s">
        <v>984</v>
      </c>
      <c r="O1371" s="274" t="s">
        <v>873</v>
      </c>
      <c r="P1371" s="274" t="s">
        <v>1901</v>
      </c>
      <c r="Q1371" s="274" t="s">
        <v>299</v>
      </c>
      <c r="R1371" s="274" t="s">
        <v>268</v>
      </c>
      <c r="S1371" s="274" t="s">
        <v>268</v>
      </c>
      <c r="T1371" s="274" t="s">
        <v>268</v>
      </c>
      <c r="U1371" s="274" t="s">
        <v>268</v>
      </c>
      <c r="V1371" s="274" t="s">
        <v>268</v>
      </c>
      <c r="W1371" s="274" t="s">
        <v>9698</v>
      </c>
      <c r="X1371" s="274" t="s">
        <v>1901</v>
      </c>
      <c r="Y1371" s="274" t="s">
        <v>299</v>
      </c>
      <c r="Z1371" s="274" t="s">
        <v>268</v>
      </c>
      <c r="AA1371" s="274" t="s">
        <v>268</v>
      </c>
      <c r="AB1371" s="274" t="s">
        <v>268</v>
      </c>
      <c r="AC1371" s="274" t="s">
        <v>268</v>
      </c>
      <c r="AD1371" s="274" t="s">
        <v>268</v>
      </c>
      <c r="AE1371" s="274" t="s">
        <v>287</v>
      </c>
      <c r="AF1371" s="274" t="s">
        <v>1811</v>
      </c>
      <c r="AG1371" s="274" t="s">
        <v>875</v>
      </c>
      <c r="AH1371" s="274" t="s">
        <v>380</v>
      </c>
      <c r="AI1371" s="274" t="s">
        <v>793</v>
      </c>
      <c r="AJ1371" s="274" t="s">
        <v>268</v>
      </c>
      <c r="AK1371" s="274" t="s">
        <v>352</v>
      </c>
      <c r="AL1371" s="274" t="s">
        <v>268</v>
      </c>
      <c r="AM1371" s="274" t="s">
        <v>353</v>
      </c>
      <c r="AN1371" s="274" t="s">
        <v>268</v>
      </c>
      <c r="AO1371" s="274" t="s">
        <v>268</v>
      </c>
      <c r="AP1371" s="274" t="s">
        <v>268</v>
      </c>
      <c r="AQ1371" s="274" t="s">
        <v>268</v>
      </c>
      <c r="AR1371" s="274" t="s">
        <v>268</v>
      </c>
      <c r="AS1371" s="274" t="s">
        <v>268</v>
      </c>
      <c r="AT1371" s="274" t="s">
        <v>268</v>
      </c>
      <c r="AU1371" s="274" t="s">
        <v>268</v>
      </c>
      <c r="AV1371" s="274" t="s">
        <v>268</v>
      </c>
      <c r="AW1371" s="274" t="s">
        <v>268</v>
      </c>
      <c r="AX1371" s="274" t="s">
        <v>268</v>
      </c>
      <c r="AY1371" s="274" t="s">
        <v>268</v>
      </c>
      <c r="AZ1371" s="274" t="s">
        <v>268</v>
      </c>
      <c r="BA1371" s="274" t="s">
        <v>268</v>
      </c>
      <c r="BB1371" s="274" t="s">
        <v>268</v>
      </c>
      <c r="BC1371" s="274" t="s">
        <v>268</v>
      </c>
      <c r="BD1371" s="274" t="s">
        <v>268</v>
      </c>
      <c r="BE1371" s="274" t="s">
        <v>268</v>
      </c>
      <c r="BF1371" s="274" t="s">
        <v>268</v>
      </c>
      <c r="BG1371" s="274" t="s">
        <v>268</v>
      </c>
      <c r="BH1371" s="274" t="s">
        <v>268</v>
      </c>
      <c r="BI1371" s="274" t="s">
        <v>268</v>
      </c>
      <c r="BJ1371" s="274" t="s">
        <v>268</v>
      </c>
      <c r="BK1371" s="274" t="s">
        <v>268</v>
      </c>
      <c r="BL1371" s="274" t="s">
        <v>268</v>
      </c>
      <c r="BM1371" s="274" t="s">
        <v>268</v>
      </c>
      <c r="BN1371" s="274" t="s">
        <v>268</v>
      </c>
      <c r="BO1371" s="274" t="s">
        <v>268</v>
      </c>
      <c r="BP1371" s="274" t="s">
        <v>268</v>
      </c>
      <c r="BQ1371" s="274" t="s">
        <v>268</v>
      </c>
      <c r="BR1371" s="274" t="s">
        <v>268</v>
      </c>
      <c r="BS1371" s="274" t="s">
        <v>268</v>
      </c>
      <c r="BT1371" s="274" t="s">
        <v>268</v>
      </c>
      <c r="BU1371" s="274" t="s">
        <v>268</v>
      </c>
      <c r="BV1371" s="274" t="s">
        <v>268</v>
      </c>
      <c r="BW1371" s="274" t="s">
        <v>268</v>
      </c>
      <c r="BX1371" s="274" t="s">
        <v>268</v>
      </c>
      <c r="BY1371" s="295">
        <v>15</v>
      </c>
      <c r="BZ1371" s="295">
        <v>15</v>
      </c>
      <c r="CA1371" s="298" t="s">
        <v>142</v>
      </c>
      <c r="CB1371" s="297">
        <v>123</v>
      </c>
      <c r="CC1371" s="284">
        <f t="shared" si="86"/>
        <v>0</v>
      </c>
      <c r="CD1371" s="295">
        <f t="shared" si="87"/>
        <v>15</v>
      </c>
      <c r="CE1371" s="284">
        <f t="shared" si="88"/>
        <v>1</v>
      </c>
      <c r="CF1371" s="295">
        <f t="shared" si="89"/>
        <v>0</v>
      </c>
      <c r="CG1371" s="274" t="s">
        <v>1817</v>
      </c>
      <c r="CH1371" s="274" t="s">
        <v>268</v>
      </c>
      <c r="CI1371" s="274" t="s">
        <v>268</v>
      </c>
      <c r="CJ1371" s="298" t="s">
        <v>280</v>
      </c>
      <c r="CK1371" s="297">
        <v>2</v>
      </c>
      <c r="CL1371" s="274" t="s">
        <v>268</v>
      </c>
      <c r="CM1371" s="274" t="s">
        <v>268</v>
      </c>
      <c r="CN1371" s="274" t="s">
        <v>268</v>
      </c>
      <c r="CO1371" s="274" t="s">
        <v>268</v>
      </c>
      <c r="CP1371" s="274" t="s">
        <v>268</v>
      </c>
      <c r="CQ1371" s="274" t="s">
        <v>268</v>
      </c>
      <c r="CR1371" s="274" t="s">
        <v>877</v>
      </c>
      <c r="CS1371" s="274">
        <v>6.75</v>
      </c>
      <c r="CT1371" s="274" t="s">
        <v>268</v>
      </c>
      <c r="CU1371" s="274">
        <v>6.75</v>
      </c>
      <c r="CV1371" s="274">
        <v>365</v>
      </c>
      <c r="CW1371" s="274" t="s">
        <v>878</v>
      </c>
      <c r="CX1371" s="274" t="s">
        <v>835</v>
      </c>
      <c r="CY1371" s="274" t="s">
        <v>836</v>
      </c>
      <c r="CZ1371" s="274" t="s">
        <v>837</v>
      </c>
      <c r="DA1371" s="274" t="s">
        <v>268</v>
      </c>
      <c r="DB1371" s="274" t="s">
        <v>268</v>
      </c>
      <c r="DC1371" s="274" t="s">
        <v>268</v>
      </c>
      <c r="DD1371" s="274" t="s">
        <v>268</v>
      </c>
      <c r="DE1371" s="274" t="s">
        <v>268</v>
      </c>
      <c r="DF1371" s="274" t="s">
        <v>268</v>
      </c>
      <c r="DG1371" s="299">
        <f>IFERROR(IF(CA1371="D",IF(CK1371="A dispo.",CD1371*VLOOKUP('DATI INPUT'!$F$27,TARIFFE_UD,2,FALSE),CD1371*VLOOKUP(CK1371,TARIFFE_UD,2,FALSE)),CD1371*VLOOKUP(CB1371-100,TARIFFE_UND,2,FALSE)),0)</f>
        <v>10.779324872322329</v>
      </c>
      <c r="DH1371" s="299">
        <f>IFERROR(IF(CA1371="D",IF(CK1371="A dispo.",CF1371*VLOOKUP('DATI INPUT'!$F$27,TARIFFE_UD,3,FALSE),CF1371*VLOOKUP(CK1371,TARIFFE_UD,3,FALSE)),CF1371*VLOOKUP(CB1371-100,TARIFFE_UND,3,FALSE)),0)</f>
        <v>0</v>
      </c>
    </row>
    <row r="1372" spans="1:112" x14ac:dyDescent="0.25">
      <c r="A1372" s="274" t="s">
        <v>9700</v>
      </c>
      <c r="B1372" s="274" t="s">
        <v>9701</v>
      </c>
      <c r="C1372" s="274" t="s">
        <v>9702</v>
      </c>
      <c r="D1372" s="274" t="s">
        <v>9703</v>
      </c>
      <c r="E1372" s="274" t="s">
        <v>268</v>
      </c>
      <c r="F1372" s="274" t="s">
        <v>156</v>
      </c>
      <c r="G1372" s="274" t="s">
        <v>9704</v>
      </c>
      <c r="H1372" s="274" t="s">
        <v>849</v>
      </c>
      <c r="I1372" s="274" t="s">
        <v>8125</v>
      </c>
      <c r="J1372" s="274" t="s">
        <v>156</v>
      </c>
      <c r="K1372" s="274" t="s">
        <v>9705</v>
      </c>
      <c r="L1372" s="274" t="s">
        <v>960</v>
      </c>
      <c r="M1372" s="274" t="s">
        <v>1522</v>
      </c>
      <c r="N1372" s="274" t="s">
        <v>984</v>
      </c>
      <c r="O1372" s="274" t="s">
        <v>873</v>
      </c>
      <c r="P1372" s="274" t="s">
        <v>1310</v>
      </c>
      <c r="Q1372" s="274" t="s">
        <v>346</v>
      </c>
      <c r="R1372" s="274" t="s">
        <v>268</v>
      </c>
      <c r="S1372" s="274" t="s">
        <v>268</v>
      </c>
      <c r="T1372" s="274" t="s">
        <v>268</v>
      </c>
      <c r="U1372" s="274" t="s">
        <v>268</v>
      </c>
      <c r="V1372" s="274" t="s">
        <v>268</v>
      </c>
      <c r="W1372" s="274" t="s">
        <v>1522</v>
      </c>
      <c r="X1372" s="274" t="s">
        <v>1310</v>
      </c>
      <c r="Y1372" s="274" t="s">
        <v>346</v>
      </c>
      <c r="Z1372" s="274" t="s">
        <v>268</v>
      </c>
      <c r="AA1372" s="274" t="s">
        <v>268</v>
      </c>
      <c r="AB1372" s="274" t="s">
        <v>268</v>
      </c>
      <c r="AC1372" s="274" t="s">
        <v>268</v>
      </c>
      <c r="AD1372" s="274" t="s">
        <v>268</v>
      </c>
      <c r="AE1372" s="274" t="s">
        <v>287</v>
      </c>
      <c r="AF1372" s="274" t="s">
        <v>1811</v>
      </c>
      <c r="AG1372" s="274" t="s">
        <v>875</v>
      </c>
      <c r="AH1372" s="274" t="s">
        <v>1812</v>
      </c>
      <c r="AI1372" s="274" t="s">
        <v>741</v>
      </c>
      <c r="AJ1372" s="274" t="s">
        <v>268</v>
      </c>
      <c r="AK1372" s="274" t="s">
        <v>413</v>
      </c>
      <c r="AL1372" s="274" t="s">
        <v>268</v>
      </c>
      <c r="AM1372" s="274" t="s">
        <v>288</v>
      </c>
      <c r="AN1372" s="274" t="s">
        <v>268</v>
      </c>
      <c r="AO1372" s="274" t="s">
        <v>268</v>
      </c>
      <c r="AP1372" s="274" t="s">
        <v>268</v>
      </c>
      <c r="AQ1372" s="274" t="s">
        <v>268</v>
      </c>
      <c r="AR1372" s="274" t="s">
        <v>268</v>
      </c>
      <c r="AS1372" s="274" t="s">
        <v>268</v>
      </c>
      <c r="AT1372" s="274" t="s">
        <v>268</v>
      </c>
      <c r="AU1372" s="274" t="s">
        <v>268</v>
      </c>
      <c r="AV1372" s="274" t="s">
        <v>268</v>
      </c>
      <c r="AW1372" s="274" t="s">
        <v>268</v>
      </c>
      <c r="AX1372" s="274" t="s">
        <v>268</v>
      </c>
      <c r="AY1372" s="274" t="s">
        <v>268</v>
      </c>
      <c r="AZ1372" s="274" t="s">
        <v>268</v>
      </c>
      <c r="BA1372" s="274" t="s">
        <v>268</v>
      </c>
      <c r="BB1372" s="274" t="s">
        <v>268</v>
      </c>
      <c r="BC1372" s="274" t="s">
        <v>268</v>
      </c>
      <c r="BD1372" s="274" t="s">
        <v>268</v>
      </c>
      <c r="BE1372" s="274" t="s">
        <v>268</v>
      </c>
      <c r="BF1372" s="274" t="s">
        <v>268</v>
      </c>
      <c r="BG1372" s="274" t="s">
        <v>268</v>
      </c>
      <c r="BH1372" s="274" t="s">
        <v>268</v>
      </c>
      <c r="BI1372" s="274" t="s">
        <v>268</v>
      </c>
      <c r="BJ1372" s="274" t="s">
        <v>268</v>
      </c>
      <c r="BK1372" s="274" t="s">
        <v>268</v>
      </c>
      <c r="BL1372" s="274" t="s">
        <v>268</v>
      </c>
      <c r="BM1372" s="274" t="s">
        <v>268</v>
      </c>
      <c r="BN1372" s="274" t="s">
        <v>268</v>
      </c>
      <c r="BO1372" s="274" t="s">
        <v>268</v>
      </c>
      <c r="BP1372" s="274" t="s">
        <v>268</v>
      </c>
      <c r="BQ1372" s="274" t="s">
        <v>268</v>
      </c>
      <c r="BR1372" s="274" t="s">
        <v>268</v>
      </c>
      <c r="BS1372" s="274" t="s">
        <v>268</v>
      </c>
      <c r="BT1372" s="274" t="s">
        <v>268</v>
      </c>
      <c r="BU1372" s="274" t="s">
        <v>268</v>
      </c>
      <c r="BV1372" s="274" t="s">
        <v>268</v>
      </c>
      <c r="BW1372" s="274" t="s">
        <v>268</v>
      </c>
      <c r="BX1372" s="274" t="s">
        <v>268</v>
      </c>
      <c r="BY1372" s="295">
        <v>65</v>
      </c>
      <c r="BZ1372" s="295">
        <v>65</v>
      </c>
      <c r="CA1372" s="298" t="s">
        <v>142</v>
      </c>
      <c r="CB1372" s="297">
        <v>122</v>
      </c>
      <c r="CC1372" s="284">
        <f t="shared" si="86"/>
        <v>0</v>
      </c>
      <c r="CD1372" s="295">
        <f t="shared" si="87"/>
        <v>65</v>
      </c>
      <c r="CE1372" s="284">
        <f t="shared" si="88"/>
        <v>0</v>
      </c>
      <c r="CF1372" s="295">
        <f t="shared" si="89"/>
        <v>1</v>
      </c>
      <c r="CG1372" s="274" t="s">
        <v>876</v>
      </c>
      <c r="CH1372" s="274" t="s">
        <v>268</v>
      </c>
      <c r="CI1372" s="274" t="s">
        <v>268</v>
      </c>
      <c r="CJ1372" s="298" t="s">
        <v>271</v>
      </c>
      <c r="CK1372" s="297">
        <v>1</v>
      </c>
      <c r="CL1372" s="274" t="s">
        <v>268</v>
      </c>
      <c r="CM1372" s="274" t="s">
        <v>268</v>
      </c>
      <c r="CN1372" s="274" t="s">
        <v>268</v>
      </c>
      <c r="CO1372" s="274" t="s">
        <v>268</v>
      </c>
      <c r="CP1372" s="274" t="s">
        <v>268</v>
      </c>
      <c r="CQ1372" s="274" t="s">
        <v>268</v>
      </c>
      <c r="CR1372" s="274" t="s">
        <v>877</v>
      </c>
      <c r="CS1372" s="274">
        <v>41.98</v>
      </c>
      <c r="CT1372" s="274" t="s">
        <v>268</v>
      </c>
      <c r="CU1372" s="274">
        <v>41.98</v>
      </c>
      <c r="CV1372" s="274">
        <v>365</v>
      </c>
      <c r="CW1372" s="274" t="s">
        <v>878</v>
      </c>
      <c r="CX1372" s="274" t="s">
        <v>835</v>
      </c>
      <c r="CY1372" s="274" t="s">
        <v>836</v>
      </c>
      <c r="CZ1372" s="274" t="s">
        <v>837</v>
      </c>
      <c r="DA1372" s="274" t="s">
        <v>268</v>
      </c>
      <c r="DB1372" s="274" t="s">
        <v>268</v>
      </c>
      <c r="DC1372" s="274" t="s">
        <v>268</v>
      </c>
      <c r="DD1372" s="274" t="s">
        <v>268</v>
      </c>
      <c r="DE1372" s="274" t="s">
        <v>268</v>
      </c>
      <c r="DF1372" s="274" t="s">
        <v>268</v>
      </c>
      <c r="DG1372" s="299">
        <f>IFERROR(IF(CA1372="D",IF(CK1372="A dispo.",CD1372*VLOOKUP('DATI INPUT'!$F$27,TARIFFE_UD,2,FALSE),CD1372*VLOOKUP(CK1372,TARIFFE_UD,2,FALSE)),CD1372*VLOOKUP(CB1372-100,TARIFFE_UND,2,FALSE)),0)</f>
        <v>40.037492382911509</v>
      </c>
      <c r="DH1372" s="299">
        <f>IFERROR(IF(CA1372="D",IF(CK1372="A dispo.",CF1372*VLOOKUP('DATI INPUT'!$F$27,TARIFFE_UD,3,FALSE),CF1372*VLOOKUP(CK1372,TARIFFE_UD,3,FALSE)),CF1372*VLOOKUP(CB1372-100,TARIFFE_UND,3,FALSE)),0)</f>
        <v>15.164853048114928</v>
      </c>
    </row>
    <row r="1373" spans="1:112" x14ac:dyDescent="0.25">
      <c r="A1373" s="274" t="s">
        <v>9706</v>
      </c>
      <c r="B1373" s="274" t="s">
        <v>9701</v>
      </c>
      <c r="C1373" s="274" t="s">
        <v>9707</v>
      </c>
      <c r="D1373" s="274" t="s">
        <v>9703</v>
      </c>
      <c r="E1373" s="274" t="s">
        <v>268</v>
      </c>
      <c r="F1373" s="274" t="s">
        <v>156</v>
      </c>
      <c r="G1373" s="274" t="s">
        <v>9704</v>
      </c>
      <c r="H1373" s="274" t="s">
        <v>849</v>
      </c>
      <c r="I1373" s="274" t="s">
        <v>8125</v>
      </c>
      <c r="J1373" s="274" t="s">
        <v>156</v>
      </c>
      <c r="K1373" s="274" t="s">
        <v>9705</v>
      </c>
      <c r="L1373" s="274" t="s">
        <v>960</v>
      </c>
      <c r="M1373" s="274" t="s">
        <v>1522</v>
      </c>
      <c r="N1373" s="274" t="s">
        <v>984</v>
      </c>
      <c r="O1373" s="274" t="s">
        <v>873</v>
      </c>
      <c r="P1373" s="274" t="s">
        <v>1310</v>
      </c>
      <c r="Q1373" s="274" t="s">
        <v>346</v>
      </c>
      <c r="R1373" s="274" t="s">
        <v>268</v>
      </c>
      <c r="S1373" s="274" t="s">
        <v>268</v>
      </c>
      <c r="T1373" s="274" t="s">
        <v>268</v>
      </c>
      <c r="U1373" s="274" t="s">
        <v>268</v>
      </c>
      <c r="V1373" s="274" t="s">
        <v>268</v>
      </c>
      <c r="W1373" s="274" t="s">
        <v>2023</v>
      </c>
      <c r="X1373" s="274" t="s">
        <v>613</v>
      </c>
      <c r="Y1373" s="274" t="s">
        <v>555</v>
      </c>
      <c r="Z1373" s="274" t="s">
        <v>268</v>
      </c>
      <c r="AA1373" s="274" t="s">
        <v>268</v>
      </c>
      <c r="AB1373" s="274" t="s">
        <v>268</v>
      </c>
      <c r="AC1373" s="274" t="s">
        <v>268</v>
      </c>
      <c r="AD1373" s="274" t="s">
        <v>268</v>
      </c>
      <c r="AE1373" s="274" t="s">
        <v>287</v>
      </c>
      <c r="AF1373" s="274" t="s">
        <v>1811</v>
      </c>
      <c r="AG1373" s="274" t="s">
        <v>875</v>
      </c>
      <c r="AH1373" s="274" t="s">
        <v>1812</v>
      </c>
      <c r="AI1373" s="274" t="s">
        <v>741</v>
      </c>
      <c r="AJ1373" s="274" t="s">
        <v>268</v>
      </c>
      <c r="AK1373" s="274" t="s">
        <v>354</v>
      </c>
      <c r="AL1373" s="274" t="s">
        <v>268</v>
      </c>
      <c r="AM1373" s="274" t="s">
        <v>353</v>
      </c>
      <c r="AN1373" s="274" t="s">
        <v>268</v>
      </c>
      <c r="AO1373" s="274" t="s">
        <v>268</v>
      </c>
      <c r="AP1373" s="274" t="s">
        <v>268</v>
      </c>
      <c r="AQ1373" s="274" t="s">
        <v>268</v>
      </c>
      <c r="AR1373" s="274" t="s">
        <v>268</v>
      </c>
      <c r="AS1373" s="274" t="s">
        <v>268</v>
      </c>
      <c r="AT1373" s="274" t="s">
        <v>268</v>
      </c>
      <c r="AU1373" s="274" t="s">
        <v>268</v>
      </c>
      <c r="AV1373" s="274" t="s">
        <v>268</v>
      </c>
      <c r="AW1373" s="274" t="s">
        <v>268</v>
      </c>
      <c r="AX1373" s="274" t="s">
        <v>268</v>
      </c>
      <c r="AY1373" s="274" t="s">
        <v>268</v>
      </c>
      <c r="AZ1373" s="274" t="s">
        <v>268</v>
      </c>
      <c r="BA1373" s="274" t="s">
        <v>268</v>
      </c>
      <c r="BB1373" s="274" t="s">
        <v>268</v>
      </c>
      <c r="BC1373" s="274" t="s">
        <v>268</v>
      </c>
      <c r="BD1373" s="274" t="s">
        <v>268</v>
      </c>
      <c r="BE1373" s="274" t="s">
        <v>268</v>
      </c>
      <c r="BF1373" s="274" t="s">
        <v>268</v>
      </c>
      <c r="BG1373" s="274" t="s">
        <v>268</v>
      </c>
      <c r="BH1373" s="274" t="s">
        <v>268</v>
      </c>
      <c r="BI1373" s="274" t="s">
        <v>268</v>
      </c>
      <c r="BJ1373" s="274" t="s">
        <v>268</v>
      </c>
      <c r="BK1373" s="274" t="s">
        <v>268</v>
      </c>
      <c r="BL1373" s="274" t="s">
        <v>268</v>
      </c>
      <c r="BM1373" s="274" t="s">
        <v>268</v>
      </c>
      <c r="BN1373" s="274" t="s">
        <v>268</v>
      </c>
      <c r="BO1373" s="274" t="s">
        <v>268</v>
      </c>
      <c r="BP1373" s="274" t="s">
        <v>268</v>
      </c>
      <c r="BQ1373" s="274" t="s">
        <v>268</v>
      </c>
      <c r="BR1373" s="274" t="s">
        <v>268</v>
      </c>
      <c r="BS1373" s="274" t="s">
        <v>268</v>
      </c>
      <c r="BT1373" s="274" t="s">
        <v>268</v>
      </c>
      <c r="BU1373" s="274" t="s">
        <v>268</v>
      </c>
      <c r="BV1373" s="274" t="s">
        <v>268</v>
      </c>
      <c r="BW1373" s="274" t="s">
        <v>268</v>
      </c>
      <c r="BX1373" s="274" t="s">
        <v>268</v>
      </c>
      <c r="BY1373" s="295">
        <v>72</v>
      </c>
      <c r="BZ1373" s="295">
        <v>72</v>
      </c>
      <c r="CA1373" s="298" t="s">
        <v>142</v>
      </c>
      <c r="CB1373" s="297">
        <v>123</v>
      </c>
      <c r="CC1373" s="284">
        <f t="shared" si="86"/>
        <v>0</v>
      </c>
      <c r="CD1373" s="295">
        <f t="shared" si="87"/>
        <v>72</v>
      </c>
      <c r="CE1373" s="284">
        <f t="shared" si="88"/>
        <v>1</v>
      </c>
      <c r="CF1373" s="295">
        <f t="shared" si="89"/>
        <v>0</v>
      </c>
      <c r="CG1373" s="274" t="s">
        <v>1817</v>
      </c>
      <c r="CH1373" s="274" t="s">
        <v>268</v>
      </c>
      <c r="CI1373" s="274" t="s">
        <v>268</v>
      </c>
      <c r="CJ1373" s="298" t="s">
        <v>271</v>
      </c>
      <c r="CK1373" s="297">
        <v>1</v>
      </c>
      <c r="CL1373" s="274" t="s">
        <v>268</v>
      </c>
      <c r="CM1373" s="274" t="s">
        <v>268</v>
      </c>
      <c r="CN1373" s="274" t="s">
        <v>268</v>
      </c>
      <c r="CO1373" s="274" t="s">
        <v>268</v>
      </c>
      <c r="CP1373" s="274" t="s">
        <v>268</v>
      </c>
      <c r="CQ1373" s="274" t="s">
        <v>268</v>
      </c>
      <c r="CR1373" s="274" t="s">
        <v>877</v>
      </c>
      <c r="CS1373" s="274">
        <v>27.36</v>
      </c>
      <c r="CT1373" s="274" t="s">
        <v>268</v>
      </c>
      <c r="CU1373" s="274">
        <v>27.36</v>
      </c>
      <c r="CV1373" s="274">
        <v>365</v>
      </c>
      <c r="CW1373" s="274" t="s">
        <v>878</v>
      </c>
      <c r="CX1373" s="274" t="s">
        <v>835</v>
      </c>
      <c r="CY1373" s="274" t="s">
        <v>836</v>
      </c>
      <c r="CZ1373" s="274" t="s">
        <v>837</v>
      </c>
      <c r="DA1373" s="274" t="s">
        <v>268</v>
      </c>
      <c r="DB1373" s="274" t="s">
        <v>268</v>
      </c>
      <c r="DC1373" s="274" t="s">
        <v>268</v>
      </c>
      <c r="DD1373" s="274" t="s">
        <v>268</v>
      </c>
      <c r="DE1373" s="274" t="s">
        <v>268</v>
      </c>
      <c r="DF1373" s="274" t="s">
        <v>268</v>
      </c>
      <c r="DG1373" s="299">
        <f>IFERROR(IF(CA1373="D",IF(CK1373="A dispo.",CD1373*VLOOKUP('DATI INPUT'!$F$27,TARIFFE_UD,2,FALSE),CD1373*VLOOKUP(CK1373,TARIFFE_UD,2,FALSE)),CD1373*VLOOKUP(CB1373-100,TARIFFE_UND,2,FALSE)),0)</f>
        <v>44.349222331840437</v>
      </c>
      <c r="DH1373" s="299">
        <f>IFERROR(IF(CA1373="D",IF(CK1373="A dispo.",CF1373*VLOOKUP('DATI INPUT'!$F$27,TARIFFE_UD,3,FALSE),CF1373*VLOOKUP(CK1373,TARIFFE_UD,3,FALSE)),CF1373*VLOOKUP(CB1373-100,TARIFFE_UND,3,FALSE)),0)</f>
        <v>0</v>
      </c>
    </row>
    <row r="1374" spans="1:112" x14ac:dyDescent="0.25">
      <c r="A1374" s="274" t="s">
        <v>9708</v>
      </c>
      <c r="B1374" s="274" t="s">
        <v>9709</v>
      </c>
      <c r="C1374" s="274" t="s">
        <v>1671</v>
      </c>
      <c r="D1374" s="274" t="s">
        <v>9710</v>
      </c>
      <c r="E1374" s="274" t="s">
        <v>268</v>
      </c>
      <c r="F1374" s="274" t="s">
        <v>156</v>
      </c>
      <c r="G1374" s="274" t="s">
        <v>9711</v>
      </c>
      <c r="H1374" s="274" t="s">
        <v>914</v>
      </c>
      <c r="I1374" s="274" t="s">
        <v>1172</v>
      </c>
      <c r="J1374" s="274" t="s">
        <v>156</v>
      </c>
      <c r="K1374" s="274" t="s">
        <v>9712</v>
      </c>
      <c r="L1374" s="274" t="s">
        <v>960</v>
      </c>
      <c r="M1374" s="274" t="s">
        <v>9713</v>
      </c>
      <c r="N1374" s="274" t="s">
        <v>984</v>
      </c>
      <c r="O1374" s="274" t="s">
        <v>873</v>
      </c>
      <c r="P1374" s="274" t="s">
        <v>6216</v>
      </c>
      <c r="Q1374" s="274" t="s">
        <v>315</v>
      </c>
      <c r="R1374" s="274" t="s">
        <v>268</v>
      </c>
      <c r="S1374" s="274" t="s">
        <v>268</v>
      </c>
      <c r="T1374" s="274" t="s">
        <v>268</v>
      </c>
      <c r="U1374" s="274" t="s">
        <v>268</v>
      </c>
      <c r="V1374" s="274" t="s">
        <v>268</v>
      </c>
      <c r="W1374" s="274" t="s">
        <v>9714</v>
      </c>
      <c r="X1374" s="274" t="s">
        <v>1934</v>
      </c>
      <c r="Y1374" s="274" t="s">
        <v>333</v>
      </c>
      <c r="Z1374" s="274" t="s">
        <v>268</v>
      </c>
      <c r="AA1374" s="274" t="s">
        <v>268</v>
      </c>
      <c r="AB1374" s="274" t="s">
        <v>268</v>
      </c>
      <c r="AC1374" s="274" t="s">
        <v>268</v>
      </c>
      <c r="AD1374" s="274" t="s">
        <v>268</v>
      </c>
      <c r="AE1374" s="274" t="s">
        <v>287</v>
      </c>
      <c r="AF1374" s="274" t="s">
        <v>1811</v>
      </c>
      <c r="AG1374" s="274" t="s">
        <v>875</v>
      </c>
      <c r="AH1374" s="274" t="s">
        <v>1935</v>
      </c>
      <c r="AI1374" s="274" t="s">
        <v>797</v>
      </c>
      <c r="AJ1374" s="274" t="s">
        <v>268</v>
      </c>
      <c r="AK1374" s="274" t="s">
        <v>410</v>
      </c>
      <c r="AL1374" s="274" t="s">
        <v>268</v>
      </c>
      <c r="AM1374" s="274" t="s">
        <v>355</v>
      </c>
      <c r="AN1374" s="274" t="s">
        <v>268</v>
      </c>
      <c r="AO1374" s="274" t="s">
        <v>268</v>
      </c>
      <c r="AP1374" s="274" t="s">
        <v>268</v>
      </c>
      <c r="AQ1374" s="274" t="s">
        <v>268</v>
      </c>
      <c r="AR1374" s="274" t="s">
        <v>268</v>
      </c>
      <c r="AS1374" s="274" t="s">
        <v>268</v>
      </c>
      <c r="AT1374" s="274" t="s">
        <v>268</v>
      </c>
      <c r="AU1374" s="274" t="s">
        <v>268</v>
      </c>
      <c r="AV1374" s="274" t="s">
        <v>268</v>
      </c>
      <c r="AW1374" s="274" t="s">
        <v>268</v>
      </c>
      <c r="AX1374" s="274" t="s">
        <v>268</v>
      </c>
      <c r="AY1374" s="274" t="s">
        <v>268</v>
      </c>
      <c r="AZ1374" s="274" t="s">
        <v>268</v>
      </c>
      <c r="BA1374" s="274" t="s">
        <v>268</v>
      </c>
      <c r="BB1374" s="274" t="s">
        <v>268</v>
      </c>
      <c r="BC1374" s="274" t="s">
        <v>268</v>
      </c>
      <c r="BD1374" s="274" t="s">
        <v>268</v>
      </c>
      <c r="BE1374" s="274" t="s">
        <v>268</v>
      </c>
      <c r="BF1374" s="274" t="s">
        <v>268</v>
      </c>
      <c r="BG1374" s="274" t="s">
        <v>268</v>
      </c>
      <c r="BH1374" s="274" t="s">
        <v>268</v>
      </c>
      <c r="BI1374" s="274" t="s">
        <v>268</v>
      </c>
      <c r="BJ1374" s="274" t="s">
        <v>268</v>
      </c>
      <c r="BK1374" s="274" t="s">
        <v>268</v>
      </c>
      <c r="BL1374" s="274" t="s">
        <v>268</v>
      </c>
      <c r="BM1374" s="274" t="s">
        <v>268</v>
      </c>
      <c r="BN1374" s="274" t="s">
        <v>268</v>
      </c>
      <c r="BO1374" s="274" t="s">
        <v>268</v>
      </c>
      <c r="BP1374" s="274" t="s">
        <v>268</v>
      </c>
      <c r="BQ1374" s="274" t="s">
        <v>268</v>
      </c>
      <c r="BR1374" s="274" t="s">
        <v>268</v>
      </c>
      <c r="BS1374" s="274" t="s">
        <v>268</v>
      </c>
      <c r="BT1374" s="274" t="s">
        <v>268</v>
      </c>
      <c r="BU1374" s="274" t="s">
        <v>268</v>
      </c>
      <c r="BV1374" s="274" t="s">
        <v>268</v>
      </c>
      <c r="BW1374" s="274" t="s">
        <v>268</v>
      </c>
      <c r="BX1374" s="274" t="s">
        <v>268</v>
      </c>
      <c r="BY1374" s="295">
        <v>86</v>
      </c>
      <c r="BZ1374" s="295">
        <v>86</v>
      </c>
      <c r="CA1374" s="298" t="s">
        <v>142</v>
      </c>
      <c r="CB1374" s="297">
        <v>122</v>
      </c>
      <c r="CC1374" s="284">
        <f t="shared" si="86"/>
        <v>0</v>
      </c>
      <c r="CD1374" s="295">
        <f t="shared" si="87"/>
        <v>86</v>
      </c>
      <c r="CE1374" s="284">
        <f t="shared" si="88"/>
        <v>0</v>
      </c>
      <c r="CF1374" s="295">
        <f t="shared" si="89"/>
        <v>1</v>
      </c>
      <c r="CG1374" s="274" t="s">
        <v>876</v>
      </c>
      <c r="CH1374" s="274" t="s">
        <v>268</v>
      </c>
      <c r="CI1374" s="274" t="s">
        <v>268</v>
      </c>
      <c r="CJ1374" s="298" t="s">
        <v>271</v>
      </c>
      <c r="CK1374" s="297">
        <v>1</v>
      </c>
      <c r="CL1374" s="274" t="s">
        <v>268</v>
      </c>
      <c r="CM1374" s="274" t="s">
        <v>268</v>
      </c>
      <c r="CN1374" s="274" t="s">
        <v>268</v>
      </c>
      <c r="CO1374" s="274" t="s">
        <v>268</v>
      </c>
      <c r="CP1374" s="274" t="s">
        <v>268</v>
      </c>
      <c r="CQ1374" s="274" t="s">
        <v>268</v>
      </c>
      <c r="CR1374" s="274" t="s">
        <v>877</v>
      </c>
      <c r="CS1374" s="274">
        <v>49.96</v>
      </c>
      <c r="CT1374" s="274" t="s">
        <v>268</v>
      </c>
      <c r="CU1374" s="274">
        <v>49.96</v>
      </c>
      <c r="CV1374" s="274">
        <v>365</v>
      </c>
      <c r="CW1374" s="274" t="s">
        <v>878</v>
      </c>
      <c r="CX1374" s="274" t="s">
        <v>835</v>
      </c>
      <c r="CY1374" s="274" t="s">
        <v>836</v>
      </c>
      <c r="CZ1374" s="274" t="s">
        <v>837</v>
      </c>
      <c r="DA1374" s="274" t="s">
        <v>268</v>
      </c>
      <c r="DB1374" s="274" t="s">
        <v>268</v>
      </c>
      <c r="DC1374" s="274" t="s">
        <v>268</v>
      </c>
      <c r="DD1374" s="274" t="s">
        <v>268</v>
      </c>
      <c r="DE1374" s="274" t="s">
        <v>268</v>
      </c>
      <c r="DF1374" s="274" t="s">
        <v>268</v>
      </c>
      <c r="DG1374" s="299">
        <f>IFERROR(IF(CA1374="D",IF(CK1374="A dispo.",CD1374*VLOOKUP('DATI INPUT'!$F$27,TARIFFE_UD,2,FALSE),CD1374*VLOOKUP(CK1374,TARIFFE_UD,2,FALSE)),CD1374*VLOOKUP(CB1374-100,TARIFFE_UND,2,FALSE)),0)</f>
        <v>52.9726822296983</v>
      </c>
      <c r="DH1374" s="299">
        <f>IFERROR(IF(CA1374="D",IF(CK1374="A dispo.",CF1374*VLOOKUP('DATI INPUT'!$F$27,TARIFFE_UD,3,FALSE),CF1374*VLOOKUP(CK1374,TARIFFE_UD,3,FALSE)),CF1374*VLOOKUP(CB1374-100,TARIFFE_UND,3,FALSE)),0)</f>
        <v>15.164853048114928</v>
      </c>
    </row>
    <row r="1375" spans="1:112" x14ac:dyDescent="0.25">
      <c r="A1375" s="274" t="s">
        <v>9715</v>
      </c>
      <c r="B1375" s="274" t="s">
        <v>9709</v>
      </c>
      <c r="C1375" s="274" t="s">
        <v>1673</v>
      </c>
      <c r="D1375" s="274" t="s">
        <v>9710</v>
      </c>
      <c r="E1375" s="274" t="s">
        <v>268</v>
      </c>
      <c r="F1375" s="274" t="s">
        <v>156</v>
      </c>
      <c r="G1375" s="274" t="s">
        <v>9711</v>
      </c>
      <c r="H1375" s="274" t="s">
        <v>914</v>
      </c>
      <c r="I1375" s="274" t="s">
        <v>1172</v>
      </c>
      <c r="J1375" s="274" t="s">
        <v>156</v>
      </c>
      <c r="K1375" s="274" t="s">
        <v>9712</v>
      </c>
      <c r="L1375" s="274" t="s">
        <v>960</v>
      </c>
      <c r="M1375" s="274" t="s">
        <v>9713</v>
      </c>
      <c r="N1375" s="274" t="s">
        <v>984</v>
      </c>
      <c r="O1375" s="274" t="s">
        <v>873</v>
      </c>
      <c r="P1375" s="274" t="s">
        <v>6216</v>
      </c>
      <c r="Q1375" s="274" t="s">
        <v>315</v>
      </c>
      <c r="R1375" s="274" t="s">
        <v>268</v>
      </c>
      <c r="S1375" s="274" t="s">
        <v>268</v>
      </c>
      <c r="T1375" s="274" t="s">
        <v>268</v>
      </c>
      <c r="U1375" s="274" t="s">
        <v>268</v>
      </c>
      <c r="V1375" s="274" t="s">
        <v>268</v>
      </c>
      <c r="W1375" s="274" t="s">
        <v>9714</v>
      </c>
      <c r="X1375" s="274" t="s">
        <v>1934</v>
      </c>
      <c r="Y1375" s="274" t="s">
        <v>333</v>
      </c>
      <c r="Z1375" s="274" t="s">
        <v>268</v>
      </c>
      <c r="AA1375" s="274" t="s">
        <v>268</v>
      </c>
      <c r="AB1375" s="274" t="s">
        <v>268</v>
      </c>
      <c r="AC1375" s="274" t="s">
        <v>268</v>
      </c>
      <c r="AD1375" s="274" t="s">
        <v>268</v>
      </c>
      <c r="AE1375" s="274" t="s">
        <v>287</v>
      </c>
      <c r="AF1375" s="274" t="s">
        <v>1811</v>
      </c>
      <c r="AG1375" s="274" t="s">
        <v>875</v>
      </c>
      <c r="AH1375" s="274" t="s">
        <v>1935</v>
      </c>
      <c r="AI1375" s="274" t="s">
        <v>797</v>
      </c>
      <c r="AJ1375" s="274" t="s">
        <v>268</v>
      </c>
      <c r="AK1375" s="274" t="s">
        <v>410</v>
      </c>
      <c r="AL1375" s="274" t="s">
        <v>268</v>
      </c>
      <c r="AM1375" s="274" t="s">
        <v>355</v>
      </c>
      <c r="AN1375" s="274" t="s">
        <v>268</v>
      </c>
      <c r="AO1375" s="274" t="s">
        <v>268</v>
      </c>
      <c r="AP1375" s="274" t="s">
        <v>268</v>
      </c>
      <c r="AQ1375" s="274" t="s">
        <v>268</v>
      </c>
      <c r="AR1375" s="274" t="s">
        <v>268</v>
      </c>
      <c r="AS1375" s="274" t="s">
        <v>268</v>
      </c>
      <c r="AT1375" s="274" t="s">
        <v>268</v>
      </c>
      <c r="AU1375" s="274" t="s">
        <v>268</v>
      </c>
      <c r="AV1375" s="274" t="s">
        <v>268</v>
      </c>
      <c r="AW1375" s="274" t="s">
        <v>268</v>
      </c>
      <c r="AX1375" s="274" t="s">
        <v>268</v>
      </c>
      <c r="AY1375" s="274" t="s">
        <v>268</v>
      </c>
      <c r="AZ1375" s="274" t="s">
        <v>268</v>
      </c>
      <c r="BA1375" s="274" t="s">
        <v>268</v>
      </c>
      <c r="BB1375" s="274" t="s">
        <v>268</v>
      </c>
      <c r="BC1375" s="274" t="s">
        <v>268</v>
      </c>
      <c r="BD1375" s="274" t="s">
        <v>268</v>
      </c>
      <c r="BE1375" s="274" t="s">
        <v>268</v>
      </c>
      <c r="BF1375" s="274" t="s">
        <v>268</v>
      </c>
      <c r="BG1375" s="274" t="s">
        <v>268</v>
      </c>
      <c r="BH1375" s="274" t="s">
        <v>268</v>
      </c>
      <c r="BI1375" s="274" t="s">
        <v>268</v>
      </c>
      <c r="BJ1375" s="274" t="s">
        <v>268</v>
      </c>
      <c r="BK1375" s="274" t="s">
        <v>268</v>
      </c>
      <c r="BL1375" s="274" t="s">
        <v>268</v>
      </c>
      <c r="BM1375" s="274" t="s">
        <v>268</v>
      </c>
      <c r="BN1375" s="274" t="s">
        <v>268</v>
      </c>
      <c r="BO1375" s="274" t="s">
        <v>268</v>
      </c>
      <c r="BP1375" s="274" t="s">
        <v>268</v>
      </c>
      <c r="BQ1375" s="274" t="s">
        <v>268</v>
      </c>
      <c r="BR1375" s="274" t="s">
        <v>268</v>
      </c>
      <c r="BS1375" s="274" t="s">
        <v>268</v>
      </c>
      <c r="BT1375" s="274" t="s">
        <v>268</v>
      </c>
      <c r="BU1375" s="274" t="s">
        <v>268</v>
      </c>
      <c r="BV1375" s="274" t="s">
        <v>268</v>
      </c>
      <c r="BW1375" s="274" t="s">
        <v>268</v>
      </c>
      <c r="BX1375" s="274" t="s">
        <v>268</v>
      </c>
      <c r="BY1375" s="295">
        <v>160</v>
      </c>
      <c r="BZ1375" s="295">
        <v>160</v>
      </c>
      <c r="CA1375" s="298" t="s">
        <v>142</v>
      </c>
      <c r="CB1375" s="297">
        <v>123</v>
      </c>
      <c r="CC1375" s="284">
        <f t="shared" si="86"/>
        <v>0</v>
      </c>
      <c r="CD1375" s="295">
        <f t="shared" si="87"/>
        <v>160</v>
      </c>
      <c r="CE1375" s="284">
        <f t="shared" si="88"/>
        <v>1</v>
      </c>
      <c r="CF1375" s="295">
        <f t="shared" si="89"/>
        <v>0</v>
      </c>
      <c r="CG1375" s="274" t="s">
        <v>1817</v>
      </c>
      <c r="CH1375" s="274" t="s">
        <v>268</v>
      </c>
      <c r="CI1375" s="274" t="s">
        <v>268</v>
      </c>
      <c r="CJ1375" s="298" t="s">
        <v>271</v>
      </c>
      <c r="CK1375" s="297">
        <v>1</v>
      </c>
      <c r="CL1375" s="274" t="s">
        <v>268</v>
      </c>
      <c r="CM1375" s="274" t="s">
        <v>268</v>
      </c>
      <c r="CN1375" s="274" t="s">
        <v>268</v>
      </c>
      <c r="CO1375" s="274" t="s">
        <v>268</v>
      </c>
      <c r="CP1375" s="274" t="s">
        <v>268</v>
      </c>
      <c r="CQ1375" s="274" t="s">
        <v>268</v>
      </c>
      <c r="CR1375" s="274" t="s">
        <v>877</v>
      </c>
      <c r="CS1375" s="274">
        <v>60.8</v>
      </c>
      <c r="CT1375" s="274" t="s">
        <v>268</v>
      </c>
      <c r="CU1375" s="274">
        <v>60.8</v>
      </c>
      <c r="CV1375" s="274">
        <v>365</v>
      </c>
      <c r="CW1375" s="274" t="s">
        <v>878</v>
      </c>
      <c r="CX1375" s="274" t="s">
        <v>835</v>
      </c>
      <c r="CY1375" s="274" t="s">
        <v>836</v>
      </c>
      <c r="CZ1375" s="274" t="s">
        <v>837</v>
      </c>
      <c r="DA1375" s="274" t="s">
        <v>268</v>
      </c>
      <c r="DB1375" s="274" t="s">
        <v>268</v>
      </c>
      <c r="DC1375" s="274" t="s">
        <v>268</v>
      </c>
      <c r="DD1375" s="274" t="s">
        <v>268</v>
      </c>
      <c r="DE1375" s="274" t="s">
        <v>268</v>
      </c>
      <c r="DF1375" s="274" t="s">
        <v>268</v>
      </c>
      <c r="DG1375" s="299">
        <f>IFERROR(IF(CA1375="D",IF(CK1375="A dispo.",CD1375*VLOOKUP('DATI INPUT'!$F$27,TARIFFE_UD,2,FALSE),CD1375*VLOOKUP(CK1375,TARIFFE_UD,2,FALSE)),CD1375*VLOOKUP(CB1375-100,TARIFFE_UND,2,FALSE)),0)</f>
        <v>98.553827404089859</v>
      </c>
      <c r="DH1375" s="299">
        <f>IFERROR(IF(CA1375="D",IF(CK1375="A dispo.",CF1375*VLOOKUP('DATI INPUT'!$F$27,TARIFFE_UD,3,FALSE),CF1375*VLOOKUP(CK1375,TARIFFE_UD,3,FALSE)),CF1375*VLOOKUP(CB1375-100,TARIFFE_UND,3,FALSE)),0)</f>
        <v>0</v>
      </c>
    </row>
    <row r="1376" spans="1:112" x14ac:dyDescent="0.25">
      <c r="A1376" s="274" t="s">
        <v>9716</v>
      </c>
      <c r="B1376" s="274" t="s">
        <v>9717</v>
      </c>
      <c r="C1376" s="274" t="s">
        <v>1675</v>
      </c>
      <c r="D1376" s="274" t="s">
        <v>9718</v>
      </c>
      <c r="E1376" s="274" t="s">
        <v>268</v>
      </c>
      <c r="F1376" s="274" t="s">
        <v>156</v>
      </c>
      <c r="G1376" s="274" t="s">
        <v>9719</v>
      </c>
      <c r="H1376" s="274" t="s">
        <v>434</v>
      </c>
      <c r="I1376" s="274" t="s">
        <v>2979</v>
      </c>
      <c r="J1376" s="274" t="s">
        <v>274</v>
      </c>
      <c r="K1376" s="274" t="s">
        <v>9720</v>
      </c>
      <c r="L1376" s="274" t="s">
        <v>871</v>
      </c>
      <c r="M1376" s="274" t="s">
        <v>9721</v>
      </c>
      <c r="N1376" s="274" t="s">
        <v>984</v>
      </c>
      <c r="O1376" s="274" t="s">
        <v>873</v>
      </c>
      <c r="P1376" s="274" t="s">
        <v>1934</v>
      </c>
      <c r="Q1376" s="274" t="s">
        <v>460</v>
      </c>
      <c r="R1376" s="274" t="s">
        <v>268</v>
      </c>
      <c r="S1376" s="274" t="s">
        <v>268</v>
      </c>
      <c r="T1376" s="274" t="s">
        <v>268</v>
      </c>
      <c r="U1376" s="274" t="s">
        <v>268</v>
      </c>
      <c r="V1376" s="274" t="s">
        <v>268</v>
      </c>
      <c r="W1376" s="274" t="s">
        <v>9721</v>
      </c>
      <c r="X1376" s="274" t="s">
        <v>1934</v>
      </c>
      <c r="Y1376" s="274" t="s">
        <v>460</v>
      </c>
      <c r="Z1376" s="274" t="s">
        <v>268</v>
      </c>
      <c r="AA1376" s="274" t="s">
        <v>268</v>
      </c>
      <c r="AB1376" s="274" t="s">
        <v>268</v>
      </c>
      <c r="AC1376" s="274" t="s">
        <v>268</v>
      </c>
      <c r="AD1376" s="274" t="s">
        <v>268</v>
      </c>
      <c r="AE1376" s="274" t="s">
        <v>287</v>
      </c>
      <c r="AF1376" s="274" t="s">
        <v>1811</v>
      </c>
      <c r="AG1376" s="274" t="s">
        <v>875</v>
      </c>
      <c r="AH1376" s="274" t="s">
        <v>1935</v>
      </c>
      <c r="AI1376" s="274" t="s">
        <v>753</v>
      </c>
      <c r="AJ1376" s="274" t="s">
        <v>268</v>
      </c>
      <c r="AK1376" s="274" t="s">
        <v>366</v>
      </c>
      <c r="AL1376" s="274" t="s">
        <v>268</v>
      </c>
      <c r="AM1376" s="274" t="s">
        <v>268</v>
      </c>
      <c r="AN1376" s="274" t="s">
        <v>268</v>
      </c>
      <c r="AO1376" s="274" t="s">
        <v>268</v>
      </c>
      <c r="AP1376" s="274" t="s">
        <v>268</v>
      </c>
      <c r="AQ1376" s="274" t="s">
        <v>268</v>
      </c>
      <c r="AR1376" s="274" t="s">
        <v>268</v>
      </c>
      <c r="AS1376" s="274" t="s">
        <v>268</v>
      </c>
      <c r="AT1376" s="274" t="s">
        <v>268</v>
      </c>
      <c r="AU1376" s="274" t="s">
        <v>268</v>
      </c>
      <c r="AV1376" s="274" t="s">
        <v>268</v>
      </c>
      <c r="AW1376" s="274" t="s">
        <v>268</v>
      </c>
      <c r="AX1376" s="274" t="s">
        <v>268</v>
      </c>
      <c r="AY1376" s="274" t="s">
        <v>268</v>
      </c>
      <c r="AZ1376" s="274" t="s">
        <v>268</v>
      </c>
      <c r="BA1376" s="274" t="s">
        <v>268</v>
      </c>
      <c r="BB1376" s="274" t="s">
        <v>268</v>
      </c>
      <c r="BC1376" s="274" t="s">
        <v>268</v>
      </c>
      <c r="BD1376" s="274" t="s">
        <v>268</v>
      </c>
      <c r="BE1376" s="274" t="s">
        <v>268</v>
      </c>
      <c r="BF1376" s="274" t="s">
        <v>268</v>
      </c>
      <c r="BG1376" s="274" t="s">
        <v>268</v>
      </c>
      <c r="BH1376" s="274" t="s">
        <v>268</v>
      </c>
      <c r="BI1376" s="274" t="s">
        <v>268</v>
      </c>
      <c r="BJ1376" s="274" t="s">
        <v>268</v>
      </c>
      <c r="BK1376" s="274" t="s">
        <v>268</v>
      </c>
      <c r="BL1376" s="274" t="s">
        <v>268</v>
      </c>
      <c r="BM1376" s="274" t="s">
        <v>268</v>
      </c>
      <c r="BN1376" s="274" t="s">
        <v>268</v>
      </c>
      <c r="BO1376" s="274" t="s">
        <v>268</v>
      </c>
      <c r="BP1376" s="274" t="s">
        <v>268</v>
      </c>
      <c r="BQ1376" s="274" t="s">
        <v>268</v>
      </c>
      <c r="BR1376" s="274" t="s">
        <v>268</v>
      </c>
      <c r="BS1376" s="274" t="s">
        <v>268</v>
      </c>
      <c r="BT1376" s="274" t="s">
        <v>268</v>
      </c>
      <c r="BU1376" s="274" t="s">
        <v>268</v>
      </c>
      <c r="BV1376" s="274" t="s">
        <v>268</v>
      </c>
      <c r="BW1376" s="274" t="s">
        <v>268</v>
      </c>
      <c r="BX1376" s="274" t="s">
        <v>268</v>
      </c>
      <c r="BY1376" s="295">
        <v>100</v>
      </c>
      <c r="BZ1376" s="295">
        <v>100</v>
      </c>
      <c r="CA1376" s="298" t="s">
        <v>142</v>
      </c>
      <c r="CB1376" s="297">
        <v>122</v>
      </c>
      <c r="CC1376" s="284">
        <f t="shared" si="86"/>
        <v>0</v>
      </c>
      <c r="CD1376" s="295">
        <f t="shared" si="87"/>
        <v>100</v>
      </c>
      <c r="CE1376" s="284">
        <f t="shared" si="88"/>
        <v>0</v>
      </c>
      <c r="CF1376" s="295">
        <f t="shared" si="89"/>
        <v>1</v>
      </c>
      <c r="CG1376" s="274" t="s">
        <v>876</v>
      </c>
      <c r="CH1376" s="274" t="s">
        <v>268</v>
      </c>
      <c r="CI1376" s="274" t="s">
        <v>268</v>
      </c>
      <c r="CJ1376" s="298" t="s">
        <v>275</v>
      </c>
      <c r="CK1376" s="297">
        <v>3</v>
      </c>
      <c r="CL1376" s="274" t="s">
        <v>268</v>
      </c>
      <c r="CM1376" s="274" t="s">
        <v>268</v>
      </c>
      <c r="CN1376" s="274" t="s">
        <v>268</v>
      </c>
      <c r="CO1376" s="274" t="s">
        <v>268</v>
      </c>
      <c r="CP1376" s="274" t="s">
        <v>268</v>
      </c>
      <c r="CQ1376" s="274" t="s">
        <v>268</v>
      </c>
      <c r="CR1376" s="274" t="s">
        <v>877</v>
      </c>
      <c r="CS1376" s="274">
        <v>117.88</v>
      </c>
      <c r="CT1376" s="274" t="s">
        <v>268</v>
      </c>
      <c r="CU1376" s="274">
        <v>117.88</v>
      </c>
      <c r="CV1376" s="274">
        <v>365</v>
      </c>
      <c r="CW1376" s="274" t="s">
        <v>878</v>
      </c>
      <c r="CX1376" s="274" t="s">
        <v>835</v>
      </c>
      <c r="CY1376" s="274" t="s">
        <v>836</v>
      </c>
      <c r="CZ1376" s="274" t="s">
        <v>837</v>
      </c>
      <c r="DA1376" s="274" t="s">
        <v>268</v>
      </c>
      <c r="DB1376" s="274" t="s">
        <v>268</v>
      </c>
      <c r="DC1376" s="274" t="s">
        <v>268</v>
      </c>
      <c r="DD1376" s="274" t="s">
        <v>268</v>
      </c>
      <c r="DE1376" s="274" t="s">
        <v>268</v>
      </c>
      <c r="DF1376" s="274" t="s">
        <v>268</v>
      </c>
      <c r="DG1376" s="299">
        <f>IFERROR(IF(CA1376="D",IF(CK1376="A dispo.",CD1376*VLOOKUP('DATI INPUT'!$F$27,TARIFFE_UD,2,FALSE),CD1376*VLOOKUP(CK1376,TARIFFE_UD,2,FALSE)),CD1376*VLOOKUP(CB1376-100,TARIFFE_UND,2,FALSE)),0)</f>
        <v>79.195039878286494</v>
      </c>
      <c r="DH1376" s="299">
        <f>IFERROR(IF(CA1376="D",IF(CK1376="A dispo.",CF1376*VLOOKUP('DATI INPUT'!$F$27,TARIFFE_UD,3,FALSE),CF1376*VLOOKUP(CK1376,TARIFFE_UD,3,FALSE)),CF1376*VLOOKUP(CB1376-100,TARIFFE_UND,3,FALSE)),0)</f>
        <v>60.367780403072892</v>
      </c>
    </row>
    <row r="1377" spans="1:112" x14ac:dyDescent="0.25">
      <c r="A1377" s="274" t="s">
        <v>9722</v>
      </c>
      <c r="B1377" s="274" t="s">
        <v>9717</v>
      </c>
      <c r="C1377" s="274" t="s">
        <v>1677</v>
      </c>
      <c r="D1377" s="274" t="s">
        <v>9718</v>
      </c>
      <c r="E1377" s="274" t="s">
        <v>268</v>
      </c>
      <c r="F1377" s="274" t="s">
        <v>156</v>
      </c>
      <c r="G1377" s="274" t="s">
        <v>9719</v>
      </c>
      <c r="H1377" s="274" t="s">
        <v>434</v>
      </c>
      <c r="I1377" s="274" t="s">
        <v>2979</v>
      </c>
      <c r="J1377" s="274" t="s">
        <v>274</v>
      </c>
      <c r="K1377" s="274" t="s">
        <v>9720</v>
      </c>
      <c r="L1377" s="274" t="s">
        <v>871</v>
      </c>
      <c r="M1377" s="274" t="s">
        <v>9721</v>
      </c>
      <c r="N1377" s="274" t="s">
        <v>984</v>
      </c>
      <c r="O1377" s="274" t="s">
        <v>873</v>
      </c>
      <c r="P1377" s="274" t="s">
        <v>1934</v>
      </c>
      <c r="Q1377" s="274" t="s">
        <v>460</v>
      </c>
      <c r="R1377" s="274" t="s">
        <v>268</v>
      </c>
      <c r="S1377" s="274" t="s">
        <v>268</v>
      </c>
      <c r="T1377" s="274" t="s">
        <v>268</v>
      </c>
      <c r="U1377" s="274" t="s">
        <v>268</v>
      </c>
      <c r="V1377" s="274" t="s">
        <v>268</v>
      </c>
      <c r="W1377" s="274" t="s">
        <v>5668</v>
      </c>
      <c r="X1377" s="274" t="s">
        <v>1934</v>
      </c>
      <c r="Y1377" s="274" t="s">
        <v>496</v>
      </c>
      <c r="Z1377" s="274" t="s">
        <v>268</v>
      </c>
      <c r="AA1377" s="274" t="s">
        <v>268</v>
      </c>
      <c r="AB1377" s="274" t="s">
        <v>268</v>
      </c>
      <c r="AC1377" s="274" t="s">
        <v>268</v>
      </c>
      <c r="AD1377" s="274" t="s">
        <v>268</v>
      </c>
      <c r="AE1377" s="274" t="s">
        <v>287</v>
      </c>
      <c r="AF1377" s="274" t="s">
        <v>1811</v>
      </c>
      <c r="AG1377" s="274" t="s">
        <v>875</v>
      </c>
      <c r="AH1377" s="274" t="s">
        <v>1935</v>
      </c>
      <c r="AI1377" s="274" t="s">
        <v>753</v>
      </c>
      <c r="AJ1377" s="274" t="s">
        <v>268</v>
      </c>
      <c r="AK1377" s="274" t="s">
        <v>381</v>
      </c>
      <c r="AL1377" s="274" t="s">
        <v>268</v>
      </c>
      <c r="AM1377" s="274" t="s">
        <v>268</v>
      </c>
      <c r="AN1377" s="274" t="s">
        <v>268</v>
      </c>
      <c r="AO1377" s="274" t="s">
        <v>268</v>
      </c>
      <c r="AP1377" s="274" t="s">
        <v>268</v>
      </c>
      <c r="AQ1377" s="274" t="s">
        <v>268</v>
      </c>
      <c r="AR1377" s="274" t="s">
        <v>268</v>
      </c>
      <c r="AS1377" s="274" t="s">
        <v>268</v>
      </c>
      <c r="AT1377" s="274" t="s">
        <v>268</v>
      </c>
      <c r="AU1377" s="274" t="s">
        <v>268</v>
      </c>
      <c r="AV1377" s="274" t="s">
        <v>268</v>
      </c>
      <c r="AW1377" s="274" t="s">
        <v>268</v>
      </c>
      <c r="AX1377" s="274" t="s">
        <v>268</v>
      </c>
      <c r="AY1377" s="274" t="s">
        <v>268</v>
      </c>
      <c r="AZ1377" s="274" t="s">
        <v>268</v>
      </c>
      <c r="BA1377" s="274" t="s">
        <v>268</v>
      </c>
      <c r="BB1377" s="274" t="s">
        <v>268</v>
      </c>
      <c r="BC1377" s="274" t="s">
        <v>268</v>
      </c>
      <c r="BD1377" s="274" t="s">
        <v>268</v>
      </c>
      <c r="BE1377" s="274" t="s">
        <v>268</v>
      </c>
      <c r="BF1377" s="274" t="s">
        <v>268</v>
      </c>
      <c r="BG1377" s="274" t="s">
        <v>268</v>
      </c>
      <c r="BH1377" s="274" t="s">
        <v>268</v>
      </c>
      <c r="BI1377" s="274" t="s">
        <v>268</v>
      </c>
      <c r="BJ1377" s="274" t="s">
        <v>268</v>
      </c>
      <c r="BK1377" s="274" t="s">
        <v>268</v>
      </c>
      <c r="BL1377" s="274" t="s">
        <v>268</v>
      </c>
      <c r="BM1377" s="274" t="s">
        <v>268</v>
      </c>
      <c r="BN1377" s="274" t="s">
        <v>268</v>
      </c>
      <c r="BO1377" s="274" t="s">
        <v>268</v>
      </c>
      <c r="BP1377" s="274" t="s">
        <v>268</v>
      </c>
      <c r="BQ1377" s="274" t="s">
        <v>268</v>
      </c>
      <c r="BR1377" s="274" t="s">
        <v>268</v>
      </c>
      <c r="BS1377" s="274" t="s">
        <v>268</v>
      </c>
      <c r="BT1377" s="274" t="s">
        <v>268</v>
      </c>
      <c r="BU1377" s="274" t="s">
        <v>268</v>
      </c>
      <c r="BV1377" s="274" t="s">
        <v>268</v>
      </c>
      <c r="BW1377" s="274" t="s">
        <v>268</v>
      </c>
      <c r="BX1377" s="274" t="s">
        <v>268</v>
      </c>
      <c r="BY1377" s="295">
        <v>50</v>
      </c>
      <c r="BZ1377" s="295">
        <v>50</v>
      </c>
      <c r="CA1377" s="298" t="s">
        <v>142</v>
      </c>
      <c r="CB1377" s="297">
        <v>123</v>
      </c>
      <c r="CC1377" s="284">
        <f t="shared" si="86"/>
        <v>0</v>
      </c>
      <c r="CD1377" s="295">
        <f t="shared" si="87"/>
        <v>50</v>
      </c>
      <c r="CE1377" s="284">
        <f t="shared" si="88"/>
        <v>1</v>
      </c>
      <c r="CF1377" s="295">
        <f t="shared" si="89"/>
        <v>0</v>
      </c>
      <c r="CG1377" s="274" t="s">
        <v>1817</v>
      </c>
      <c r="CH1377" s="274" t="s">
        <v>268</v>
      </c>
      <c r="CI1377" s="274" t="s">
        <v>268</v>
      </c>
      <c r="CJ1377" s="298" t="s">
        <v>275</v>
      </c>
      <c r="CK1377" s="297">
        <v>3</v>
      </c>
      <c r="CL1377" s="274" t="s">
        <v>268</v>
      </c>
      <c r="CM1377" s="274" t="s">
        <v>268</v>
      </c>
      <c r="CN1377" s="274" t="s">
        <v>268</v>
      </c>
      <c r="CO1377" s="274" t="s">
        <v>268</v>
      </c>
      <c r="CP1377" s="274" t="s">
        <v>268</v>
      </c>
      <c r="CQ1377" s="274" t="s">
        <v>268</v>
      </c>
      <c r="CR1377" s="274" t="s">
        <v>877</v>
      </c>
      <c r="CS1377" s="274">
        <v>24.5</v>
      </c>
      <c r="CT1377" s="274" t="s">
        <v>268</v>
      </c>
      <c r="CU1377" s="274">
        <v>24.5</v>
      </c>
      <c r="CV1377" s="274">
        <v>365</v>
      </c>
      <c r="CW1377" s="274" t="s">
        <v>878</v>
      </c>
      <c r="CX1377" s="274" t="s">
        <v>835</v>
      </c>
      <c r="CY1377" s="274" t="s">
        <v>836</v>
      </c>
      <c r="CZ1377" s="274" t="s">
        <v>837</v>
      </c>
      <c r="DA1377" s="274" t="s">
        <v>268</v>
      </c>
      <c r="DB1377" s="274" t="s">
        <v>268</v>
      </c>
      <c r="DC1377" s="274" t="s">
        <v>268</v>
      </c>
      <c r="DD1377" s="274" t="s">
        <v>268</v>
      </c>
      <c r="DE1377" s="274" t="s">
        <v>268</v>
      </c>
      <c r="DF1377" s="274" t="s">
        <v>268</v>
      </c>
      <c r="DG1377" s="299">
        <f>IFERROR(IF(CA1377="D",IF(CK1377="A dispo.",CD1377*VLOOKUP('DATI INPUT'!$F$27,TARIFFE_UD,2,FALSE),CD1377*VLOOKUP(CK1377,TARIFFE_UD,2,FALSE)),CD1377*VLOOKUP(CB1377-100,TARIFFE_UND,2,FALSE)),0)</f>
        <v>39.597519939143247</v>
      </c>
      <c r="DH1377" s="299">
        <f>IFERROR(IF(CA1377="D",IF(CK1377="A dispo.",CF1377*VLOOKUP('DATI INPUT'!$F$27,TARIFFE_UD,3,FALSE),CF1377*VLOOKUP(CK1377,TARIFFE_UD,3,FALSE)),CF1377*VLOOKUP(CB1377-100,TARIFFE_UND,3,FALSE)),0)</f>
        <v>0</v>
      </c>
    </row>
    <row r="1378" spans="1:112" x14ac:dyDescent="0.25">
      <c r="A1378" s="274" t="s">
        <v>9723</v>
      </c>
      <c r="B1378" s="274" t="s">
        <v>9724</v>
      </c>
      <c r="C1378" s="274" t="s">
        <v>1678</v>
      </c>
      <c r="D1378" s="274" t="s">
        <v>9725</v>
      </c>
      <c r="E1378" s="274" t="s">
        <v>268</v>
      </c>
      <c r="F1378" s="274" t="s">
        <v>156</v>
      </c>
      <c r="G1378" s="274" t="s">
        <v>9726</v>
      </c>
      <c r="H1378" s="274" t="s">
        <v>9727</v>
      </c>
      <c r="I1378" s="274" t="s">
        <v>326</v>
      </c>
      <c r="J1378" s="274" t="s">
        <v>274</v>
      </c>
      <c r="K1378" s="274" t="s">
        <v>9728</v>
      </c>
      <c r="L1378" s="274" t="s">
        <v>871</v>
      </c>
      <c r="M1378" s="274" t="s">
        <v>3286</v>
      </c>
      <c r="N1378" s="274" t="s">
        <v>984</v>
      </c>
      <c r="O1378" s="274" t="s">
        <v>873</v>
      </c>
      <c r="P1378" s="274" t="s">
        <v>1934</v>
      </c>
      <c r="Q1378" s="274" t="s">
        <v>276</v>
      </c>
      <c r="R1378" s="274" t="s">
        <v>268</v>
      </c>
      <c r="S1378" s="274" t="s">
        <v>268</v>
      </c>
      <c r="T1378" s="274" t="s">
        <v>268</v>
      </c>
      <c r="U1378" s="274" t="s">
        <v>268</v>
      </c>
      <c r="V1378" s="274" t="s">
        <v>268</v>
      </c>
      <c r="W1378" s="274" t="s">
        <v>3286</v>
      </c>
      <c r="X1378" s="274" t="s">
        <v>1934</v>
      </c>
      <c r="Y1378" s="274" t="s">
        <v>276</v>
      </c>
      <c r="Z1378" s="274" t="s">
        <v>268</v>
      </c>
      <c r="AA1378" s="274" t="s">
        <v>268</v>
      </c>
      <c r="AB1378" s="274" t="s">
        <v>268</v>
      </c>
      <c r="AC1378" s="274" t="s">
        <v>268</v>
      </c>
      <c r="AD1378" s="274" t="s">
        <v>268</v>
      </c>
      <c r="AE1378" s="274" t="s">
        <v>287</v>
      </c>
      <c r="AF1378" s="274" t="s">
        <v>1811</v>
      </c>
      <c r="AG1378" s="274" t="s">
        <v>875</v>
      </c>
      <c r="AH1378" s="274" t="s">
        <v>1812</v>
      </c>
      <c r="AI1378" s="274" t="s">
        <v>3287</v>
      </c>
      <c r="AJ1378" s="274" t="s">
        <v>268</v>
      </c>
      <c r="AK1378" s="274" t="s">
        <v>413</v>
      </c>
      <c r="AL1378" s="274" t="s">
        <v>268</v>
      </c>
      <c r="AM1378" s="274" t="s">
        <v>355</v>
      </c>
      <c r="AN1378" s="274" t="s">
        <v>268</v>
      </c>
      <c r="AO1378" s="274" t="s">
        <v>268</v>
      </c>
      <c r="AP1378" s="274" t="s">
        <v>268</v>
      </c>
      <c r="AQ1378" s="274" t="s">
        <v>268</v>
      </c>
      <c r="AR1378" s="274" t="s">
        <v>268</v>
      </c>
      <c r="AS1378" s="274" t="s">
        <v>268</v>
      </c>
      <c r="AT1378" s="274" t="s">
        <v>268</v>
      </c>
      <c r="AU1378" s="274" t="s">
        <v>268</v>
      </c>
      <c r="AV1378" s="274" t="s">
        <v>268</v>
      </c>
      <c r="AW1378" s="274" t="s">
        <v>268</v>
      </c>
      <c r="AX1378" s="274" t="s">
        <v>268</v>
      </c>
      <c r="AY1378" s="274" t="s">
        <v>268</v>
      </c>
      <c r="AZ1378" s="274" t="s">
        <v>268</v>
      </c>
      <c r="BA1378" s="274" t="s">
        <v>268</v>
      </c>
      <c r="BB1378" s="274" t="s">
        <v>268</v>
      </c>
      <c r="BC1378" s="274" t="s">
        <v>268</v>
      </c>
      <c r="BD1378" s="274" t="s">
        <v>268</v>
      </c>
      <c r="BE1378" s="274" t="s">
        <v>268</v>
      </c>
      <c r="BF1378" s="274" t="s">
        <v>268</v>
      </c>
      <c r="BG1378" s="274" t="s">
        <v>268</v>
      </c>
      <c r="BH1378" s="274" t="s">
        <v>268</v>
      </c>
      <c r="BI1378" s="274" t="s">
        <v>268</v>
      </c>
      <c r="BJ1378" s="274" t="s">
        <v>268</v>
      </c>
      <c r="BK1378" s="274" t="s">
        <v>268</v>
      </c>
      <c r="BL1378" s="274" t="s">
        <v>268</v>
      </c>
      <c r="BM1378" s="274" t="s">
        <v>268</v>
      </c>
      <c r="BN1378" s="274" t="s">
        <v>268</v>
      </c>
      <c r="BO1378" s="274" t="s">
        <v>268</v>
      </c>
      <c r="BP1378" s="274" t="s">
        <v>268</v>
      </c>
      <c r="BQ1378" s="274" t="s">
        <v>268</v>
      </c>
      <c r="BR1378" s="274" t="s">
        <v>268</v>
      </c>
      <c r="BS1378" s="274" t="s">
        <v>268</v>
      </c>
      <c r="BT1378" s="274" t="s">
        <v>268</v>
      </c>
      <c r="BU1378" s="274" t="s">
        <v>268</v>
      </c>
      <c r="BV1378" s="274" t="s">
        <v>268</v>
      </c>
      <c r="BW1378" s="274" t="s">
        <v>268</v>
      </c>
      <c r="BX1378" s="274" t="s">
        <v>268</v>
      </c>
      <c r="BY1378" s="295">
        <v>85</v>
      </c>
      <c r="BZ1378" s="295">
        <v>85</v>
      </c>
      <c r="CA1378" s="298" t="s">
        <v>142</v>
      </c>
      <c r="CB1378" s="297">
        <v>122</v>
      </c>
      <c r="CC1378" s="284">
        <f t="shared" si="86"/>
        <v>0</v>
      </c>
      <c r="CD1378" s="295">
        <f t="shared" si="87"/>
        <v>85</v>
      </c>
      <c r="CE1378" s="284">
        <f t="shared" si="88"/>
        <v>0</v>
      </c>
      <c r="CF1378" s="295">
        <f t="shared" si="89"/>
        <v>1</v>
      </c>
      <c r="CG1378" s="274" t="s">
        <v>876</v>
      </c>
      <c r="CH1378" s="274" t="s">
        <v>268</v>
      </c>
      <c r="CI1378" s="274" t="s">
        <v>268</v>
      </c>
      <c r="CJ1378" s="298" t="s">
        <v>280</v>
      </c>
      <c r="CK1378" s="297">
        <v>2</v>
      </c>
      <c r="CL1378" s="274" t="s">
        <v>268</v>
      </c>
      <c r="CM1378" s="274" t="s">
        <v>268</v>
      </c>
      <c r="CN1378" s="274" t="s">
        <v>268</v>
      </c>
      <c r="CO1378" s="274" t="s">
        <v>268</v>
      </c>
      <c r="CP1378" s="274" t="s">
        <v>268</v>
      </c>
      <c r="CQ1378" s="274" t="s">
        <v>268</v>
      </c>
      <c r="CR1378" s="274" t="s">
        <v>877</v>
      </c>
      <c r="CS1378" s="274">
        <v>90.81</v>
      </c>
      <c r="CT1378" s="274" t="s">
        <v>268</v>
      </c>
      <c r="CU1378" s="274">
        <v>90.81</v>
      </c>
      <c r="CV1378" s="274">
        <v>365</v>
      </c>
      <c r="CW1378" s="274" t="s">
        <v>878</v>
      </c>
      <c r="CX1378" s="274" t="s">
        <v>835</v>
      </c>
      <c r="CY1378" s="274" t="s">
        <v>836</v>
      </c>
      <c r="CZ1378" s="274" t="s">
        <v>837</v>
      </c>
      <c r="DA1378" s="274" t="s">
        <v>268</v>
      </c>
      <c r="DB1378" s="274" t="s">
        <v>268</v>
      </c>
      <c r="DC1378" s="274" t="s">
        <v>268</v>
      </c>
      <c r="DD1378" s="274" t="s">
        <v>268</v>
      </c>
      <c r="DE1378" s="274" t="s">
        <v>268</v>
      </c>
      <c r="DF1378" s="274" t="s">
        <v>268</v>
      </c>
      <c r="DG1378" s="299">
        <f>IFERROR(IF(CA1378="D",IF(CK1378="A dispo.",CD1378*VLOOKUP('DATI INPUT'!$F$27,TARIFFE_UD,2,FALSE),CD1378*VLOOKUP(CK1378,TARIFFE_UD,2,FALSE)),CD1378*VLOOKUP(CB1378-100,TARIFFE_UND,2,FALSE)),0)</f>
        <v>61.082840943159866</v>
      </c>
      <c r="DH1378" s="299">
        <f>IFERROR(IF(CA1378="D",IF(CK1378="A dispo.",CF1378*VLOOKUP('DATI INPUT'!$F$27,TARIFFE_UD,3,FALSE),CF1378*VLOOKUP(CK1378,TARIFFE_UD,3,FALSE)),CF1378*VLOOKUP(CB1378-100,TARIFFE_UND,3,FALSE)),0)</f>
        <v>46.077822723118445</v>
      </c>
    </row>
    <row r="1379" spans="1:112" x14ac:dyDescent="0.25">
      <c r="A1379" s="274" t="s">
        <v>9729</v>
      </c>
      <c r="B1379" s="274" t="s">
        <v>9724</v>
      </c>
      <c r="C1379" s="274" t="s">
        <v>1679</v>
      </c>
      <c r="D1379" s="274" t="s">
        <v>9725</v>
      </c>
      <c r="E1379" s="274" t="s">
        <v>268</v>
      </c>
      <c r="F1379" s="274" t="s">
        <v>156</v>
      </c>
      <c r="G1379" s="274" t="s">
        <v>9726</v>
      </c>
      <c r="H1379" s="274" t="s">
        <v>9727</v>
      </c>
      <c r="I1379" s="274" t="s">
        <v>326</v>
      </c>
      <c r="J1379" s="274" t="s">
        <v>274</v>
      </c>
      <c r="K1379" s="274" t="s">
        <v>9728</v>
      </c>
      <c r="L1379" s="274" t="s">
        <v>871</v>
      </c>
      <c r="M1379" s="274" t="s">
        <v>3286</v>
      </c>
      <c r="N1379" s="274" t="s">
        <v>984</v>
      </c>
      <c r="O1379" s="274" t="s">
        <v>873</v>
      </c>
      <c r="P1379" s="274" t="s">
        <v>1934</v>
      </c>
      <c r="Q1379" s="274" t="s">
        <v>276</v>
      </c>
      <c r="R1379" s="274" t="s">
        <v>268</v>
      </c>
      <c r="S1379" s="274" t="s">
        <v>268</v>
      </c>
      <c r="T1379" s="274" t="s">
        <v>268</v>
      </c>
      <c r="U1379" s="274" t="s">
        <v>268</v>
      </c>
      <c r="V1379" s="274" t="s">
        <v>268</v>
      </c>
      <c r="W1379" s="274" t="s">
        <v>3286</v>
      </c>
      <c r="X1379" s="274" t="s">
        <v>1934</v>
      </c>
      <c r="Y1379" s="274" t="s">
        <v>276</v>
      </c>
      <c r="Z1379" s="274" t="s">
        <v>268</v>
      </c>
      <c r="AA1379" s="274" t="s">
        <v>268</v>
      </c>
      <c r="AB1379" s="274" t="s">
        <v>268</v>
      </c>
      <c r="AC1379" s="274" t="s">
        <v>268</v>
      </c>
      <c r="AD1379" s="274" t="s">
        <v>268</v>
      </c>
      <c r="AE1379" s="274" t="s">
        <v>287</v>
      </c>
      <c r="AF1379" s="274" t="s">
        <v>1811</v>
      </c>
      <c r="AG1379" s="274" t="s">
        <v>875</v>
      </c>
      <c r="AH1379" s="274" t="s">
        <v>1812</v>
      </c>
      <c r="AI1379" s="274" t="s">
        <v>3287</v>
      </c>
      <c r="AJ1379" s="274" t="s">
        <v>268</v>
      </c>
      <c r="AK1379" s="274" t="s">
        <v>377</v>
      </c>
      <c r="AL1379" s="274" t="s">
        <v>268</v>
      </c>
      <c r="AM1379" s="274" t="s">
        <v>353</v>
      </c>
      <c r="AN1379" s="274" t="s">
        <v>268</v>
      </c>
      <c r="AO1379" s="274" t="s">
        <v>268</v>
      </c>
      <c r="AP1379" s="274" t="s">
        <v>268</v>
      </c>
      <c r="AQ1379" s="274" t="s">
        <v>268</v>
      </c>
      <c r="AR1379" s="274" t="s">
        <v>268</v>
      </c>
      <c r="AS1379" s="274" t="s">
        <v>268</v>
      </c>
      <c r="AT1379" s="274" t="s">
        <v>268</v>
      </c>
      <c r="AU1379" s="274" t="s">
        <v>268</v>
      </c>
      <c r="AV1379" s="274" t="s">
        <v>268</v>
      </c>
      <c r="AW1379" s="274" t="s">
        <v>268</v>
      </c>
      <c r="AX1379" s="274" t="s">
        <v>268</v>
      </c>
      <c r="AY1379" s="274" t="s">
        <v>268</v>
      </c>
      <c r="AZ1379" s="274" t="s">
        <v>268</v>
      </c>
      <c r="BA1379" s="274" t="s">
        <v>268</v>
      </c>
      <c r="BB1379" s="274" t="s">
        <v>268</v>
      </c>
      <c r="BC1379" s="274" t="s">
        <v>268</v>
      </c>
      <c r="BD1379" s="274" t="s">
        <v>268</v>
      </c>
      <c r="BE1379" s="274" t="s">
        <v>268</v>
      </c>
      <c r="BF1379" s="274" t="s">
        <v>268</v>
      </c>
      <c r="BG1379" s="274" t="s">
        <v>268</v>
      </c>
      <c r="BH1379" s="274" t="s">
        <v>268</v>
      </c>
      <c r="BI1379" s="274" t="s">
        <v>268</v>
      </c>
      <c r="BJ1379" s="274" t="s">
        <v>268</v>
      </c>
      <c r="BK1379" s="274" t="s">
        <v>268</v>
      </c>
      <c r="BL1379" s="274" t="s">
        <v>268</v>
      </c>
      <c r="BM1379" s="274" t="s">
        <v>268</v>
      </c>
      <c r="BN1379" s="274" t="s">
        <v>268</v>
      </c>
      <c r="BO1379" s="274" t="s">
        <v>268</v>
      </c>
      <c r="BP1379" s="274" t="s">
        <v>268</v>
      </c>
      <c r="BQ1379" s="274" t="s">
        <v>268</v>
      </c>
      <c r="BR1379" s="274" t="s">
        <v>268</v>
      </c>
      <c r="BS1379" s="274" t="s">
        <v>268</v>
      </c>
      <c r="BT1379" s="274" t="s">
        <v>268</v>
      </c>
      <c r="BU1379" s="274" t="s">
        <v>268</v>
      </c>
      <c r="BV1379" s="274" t="s">
        <v>268</v>
      </c>
      <c r="BW1379" s="274" t="s">
        <v>268</v>
      </c>
      <c r="BX1379" s="274" t="s">
        <v>268</v>
      </c>
      <c r="BY1379" s="295">
        <v>25</v>
      </c>
      <c r="BZ1379" s="295">
        <v>25</v>
      </c>
      <c r="CA1379" s="298" t="s">
        <v>142</v>
      </c>
      <c r="CB1379" s="297">
        <v>123</v>
      </c>
      <c r="CC1379" s="284">
        <f t="shared" si="86"/>
        <v>0</v>
      </c>
      <c r="CD1379" s="295">
        <f t="shared" si="87"/>
        <v>25</v>
      </c>
      <c r="CE1379" s="284">
        <f t="shared" si="88"/>
        <v>1</v>
      </c>
      <c r="CF1379" s="295">
        <f t="shared" si="89"/>
        <v>0</v>
      </c>
      <c r="CG1379" s="274" t="s">
        <v>1817</v>
      </c>
      <c r="CH1379" s="274" t="s">
        <v>268</v>
      </c>
      <c r="CI1379" s="274" t="s">
        <v>268</v>
      </c>
      <c r="CJ1379" s="298" t="s">
        <v>280</v>
      </c>
      <c r="CK1379" s="297">
        <v>2</v>
      </c>
      <c r="CL1379" s="274" t="s">
        <v>268</v>
      </c>
      <c r="CM1379" s="274" t="s">
        <v>268</v>
      </c>
      <c r="CN1379" s="274" t="s">
        <v>268</v>
      </c>
      <c r="CO1379" s="274" t="s">
        <v>268</v>
      </c>
      <c r="CP1379" s="274" t="s">
        <v>268</v>
      </c>
      <c r="CQ1379" s="274" t="s">
        <v>268</v>
      </c>
      <c r="CR1379" s="274" t="s">
        <v>877</v>
      </c>
      <c r="CS1379" s="274">
        <v>11.25</v>
      </c>
      <c r="CT1379" s="274" t="s">
        <v>268</v>
      </c>
      <c r="CU1379" s="274">
        <v>11.25</v>
      </c>
      <c r="CV1379" s="274">
        <v>365</v>
      </c>
      <c r="CW1379" s="274" t="s">
        <v>878</v>
      </c>
      <c r="CX1379" s="274" t="s">
        <v>835</v>
      </c>
      <c r="CY1379" s="274" t="s">
        <v>836</v>
      </c>
      <c r="CZ1379" s="274" t="s">
        <v>837</v>
      </c>
      <c r="DA1379" s="274" t="s">
        <v>268</v>
      </c>
      <c r="DB1379" s="274" t="s">
        <v>268</v>
      </c>
      <c r="DC1379" s="274" t="s">
        <v>268</v>
      </c>
      <c r="DD1379" s="274" t="s">
        <v>268</v>
      </c>
      <c r="DE1379" s="274" t="s">
        <v>268</v>
      </c>
      <c r="DF1379" s="274" t="s">
        <v>268</v>
      </c>
      <c r="DG1379" s="299">
        <f>IFERROR(IF(CA1379="D",IF(CK1379="A dispo.",CD1379*VLOOKUP('DATI INPUT'!$F$27,TARIFFE_UD,2,FALSE),CD1379*VLOOKUP(CK1379,TARIFFE_UD,2,FALSE)),CD1379*VLOOKUP(CB1379-100,TARIFFE_UND,2,FALSE)),0)</f>
        <v>17.96554145387055</v>
      </c>
      <c r="DH1379" s="299">
        <f>IFERROR(IF(CA1379="D",IF(CK1379="A dispo.",CF1379*VLOOKUP('DATI INPUT'!$F$27,TARIFFE_UD,3,FALSE),CF1379*VLOOKUP(CK1379,TARIFFE_UD,3,FALSE)),CF1379*VLOOKUP(CB1379-100,TARIFFE_UND,3,FALSE)),0)</f>
        <v>0</v>
      </c>
    </row>
    <row r="1380" spans="1:112" hidden="1" x14ac:dyDescent="0.25">
      <c r="A1380" s="274" t="s">
        <v>9730</v>
      </c>
      <c r="B1380" s="274" t="s">
        <v>5858</v>
      </c>
      <c r="C1380" s="274" t="s">
        <v>1680</v>
      </c>
      <c r="D1380" s="274" t="s">
        <v>5860</v>
      </c>
      <c r="E1380" s="274" t="s">
        <v>268</v>
      </c>
      <c r="F1380" s="274" t="s">
        <v>156</v>
      </c>
      <c r="G1380" s="274" t="s">
        <v>5861</v>
      </c>
      <c r="H1380" s="274" t="s">
        <v>5862</v>
      </c>
      <c r="I1380" s="274" t="s">
        <v>326</v>
      </c>
      <c r="J1380" s="274" t="s">
        <v>274</v>
      </c>
      <c r="K1380" s="274" t="s">
        <v>5863</v>
      </c>
      <c r="L1380" s="274" t="s">
        <v>871</v>
      </c>
      <c r="M1380" s="274" t="s">
        <v>5864</v>
      </c>
      <c r="N1380" s="274" t="s">
        <v>984</v>
      </c>
      <c r="O1380" s="274" t="s">
        <v>873</v>
      </c>
      <c r="P1380" s="274" t="s">
        <v>1934</v>
      </c>
      <c r="Q1380" s="274" t="s">
        <v>346</v>
      </c>
      <c r="R1380" s="274" t="s">
        <v>268</v>
      </c>
      <c r="S1380" s="274" t="s">
        <v>268</v>
      </c>
      <c r="T1380" s="274" t="s">
        <v>268</v>
      </c>
      <c r="U1380" s="274" t="s">
        <v>268</v>
      </c>
      <c r="V1380" s="274" t="s">
        <v>268</v>
      </c>
      <c r="W1380" s="274" t="s">
        <v>4437</v>
      </c>
      <c r="X1380" s="274" t="s">
        <v>1847</v>
      </c>
      <c r="Y1380" s="274" t="s">
        <v>4438</v>
      </c>
      <c r="Z1380" s="274" t="s">
        <v>268</v>
      </c>
      <c r="AA1380" s="274" t="s">
        <v>268</v>
      </c>
      <c r="AB1380" s="274" t="s">
        <v>268</v>
      </c>
      <c r="AC1380" s="274" t="s">
        <v>268</v>
      </c>
      <c r="AD1380" s="274" t="s">
        <v>268</v>
      </c>
      <c r="AE1380" s="274" t="s">
        <v>287</v>
      </c>
      <c r="AF1380" s="274" t="s">
        <v>1811</v>
      </c>
      <c r="AG1380" s="274" t="s">
        <v>875</v>
      </c>
      <c r="AH1380" s="274" t="s">
        <v>1848</v>
      </c>
      <c r="AI1380" s="274" t="s">
        <v>638</v>
      </c>
      <c r="AJ1380" s="274" t="s">
        <v>268</v>
      </c>
      <c r="AK1380" s="274" t="s">
        <v>377</v>
      </c>
      <c r="AL1380" s="274" t="s">
        <v>268</v>
      </c>
      <c r="AM1380" s="274" t="s">
        <v>405</v>
      </c>
      <c r="AN1380" s="274" t="s">
        <v>268</v>
      </c>
      <c r="AO1380" s="274" t="s">
        <v>268</v>
      </c>
      <c r="AP1380" s="274" t="s">
        <v>268</v>
      </c>
      <c r="AQ1380" s="274" t="s">
        <v>268</v>
      </c>
      <c r="AR1380" s="274" t="s">
        <v>268</v>
      </c>
      <c r="AS1380" s="274" t="s">
        <v>268</v>
      </c>
      <c r="AT1380" s="274" t="s">
        <v>268</v>
      </c>
      <c r="AU1380" s="274" t="s">
        <v>268</v>
      </c>
      <c r="AV1380" s="274" t="s">
        <v>268</v>
      </c>
      <c r="AW1380" s="274" t="s">
        <v>268</v>
      </c>
      <c r="AX1380" s="274" t="s">
        <v>268</v>
      </c>
      <c r="AY1380" s="274" t="s">
        <v>268</v>
      </c>
      <c r="AZ1380" s="274" t="s">
        <v>268</v>
      </c>
      <c r="BA1380" s="274" t="s">
        <v>268</v>
      </c>
      <c r="BB1380" s="274" t="s">
        <v>268</v>
      </c>
      <c r="BC1380" s="274" t="s">
        <v>268</v>
      </c>
      <c r="BD1380" s="274" t="s">
        <v>268</v>
      </c>
      <c r="BE1380" s="274" t="s">
        <v>268</v>
      </c>
      <c r="BF1380" s="274" t="s">
        <v>268</v>
      </c>
      <c r="BG1380" s="274" t="s">
        <v>268</v>
      </c>
      <c r="BH1380" s="274" t="s">
        <v>268</v>
      </c>
      <c r="BI1380" s="274" t="s">
        <v>268</v>
      </c>
      <c r="BJ1380" s="274" t="s">
        <v>268</v>
      </c>
      <c r="BK1380" s="274" t="s">
        <v>268</v>
      </c>
      <c r="BL1380" s="274" t="s">
        <v>268</v>
      </c>
      <c r="BM1380" s="274" t="s">
        <v>268</v>
      </c>
      <c r="BN1380" s="274" t="s">
        <v>268</v>
      </c>
      <c r="BO1380" s="274" t="s">
        <v>268</v>
      </c>
      <c r="BP1380" s="274" t="s">
        <v>268</v>
      </c>
      <c r="BQ1380" s="274" t="s">
        <v>268</v>
      </c>
      <c r="BR1380" s="274" t="s">
        <v>268</v>
      </c>
      <c r="BS1380" s="274" t="s">
        <v>268</v>
      </c>
      <c r="BT1380" s="274" t="s">
        <v>268</v>
      </c>
      <c r="BU1380" s="274" t="s">
        <v>268</v>
      </c>
      <c r="BV1380" s="274" t="s">
        <v>268</v>
      </c>
      <c r="BW1380" s="274" t="s">
        <v>268</v>
      </c>
      <c r="BX1380" s="274" t="s">
        <v>268</v>
      </c>
      <c r="BY1380" s="295" t="s">
        <v>268</v>
      </c>
      <c r="BZ1380" s="295">
        <v>135</v>
      </c>
      <c r="CA1380" s="298" t="s">
        <v>268</v>
      </c>
      <c r="CB1380" s="298" t="s">
        <v>268</v>
      </c>
      <c r="CC1380" s="284">
        <f t="shared" si="86"/>
        <v>0</v>
      </c>
      <c r="CD1380" s="295">
        <f t="shared" si="87"/>
        <v>0</v>
      </c>
      <c r="CE1380" s="284">
        <f t="shared" si="88"/>
        <v>0</v>
      </c>
      <c r="CF1380" s="295">
        <f t="shared" si="89"/>
        <v>0</v>
      </c>
      <c r="CG1380" s="274" t="s">
        <v>268</v>
      </c>
      <c r="CH1380" s="274" t="s">
        <v>268</v>
      </c>
      <c r="CI1380" s="274" t="s">
        <v>268</v>
      </c>
      <c r="CJ1380" s="298" t="s">
        <v>268</v>
      </c>
      <c r="CK1380" s="298" t="s">
        <v>736</v>
      </c>
      <c r="CL1380" s="274" t="s">
        <v>268</v>
      </c>
      <c r="CM1380" s="274" t="s">
        <v>268</v>
      </c>
      <c r="CN1380" s="274" t="s">
        <v>268</v>
      </c>
      <c r="CO1380" s="274" t="s">
        <v>268</v>
      </c>
      <c r="CP1380" s="274" t="s">
        <v>268</v>
      </c>
      <c r="CQ1380" s="274" t="s">
        <v>9731</v>
      </c>
      <c r="CR1380" s="274" t="s">
        <v>877</v>
      </c>
      <c r="CS1380" s="274" t="s">
        <v>268</v>
      </c>
      <c r="CT1380" s="274" t="s">
        <v>268</v>
      </c>
      <c r="CU1380" s="274" t="s">
        <v>268</v>
      </c>
      <c r="CV1380" s="367">
        <v>0</v>
      </c>
      <c r="CW1380" s="274" t="s">
        <v>268</v>
      </c>
      <c r="CX1380" s="274" t="s">
        <v>268</v>
      </c>
      <c r="CY1380" s="274" t="s">
        <v>836</v>
      </c>
      <c r="CZ1380" s="274" t="s">
        <v>837</v>
      </c>
      <c r="DA1380" s="274" t="s">
        <v>268</v>
      </c>
      <c r="DB1380" s="274" t="s">
        <v>268</v>
      </c>
      <c r="DC1380" s="274" t="s">
        <v>268</v>
      </c>
      <c r="DD1380" s="274" t="s">
        <v>268</v>
      </c>
      <c r="DE1380" s="274" t="s">
        <v>268</v>
      </c>
      <c r="DF1380" s="274" t="s">
        <v>268</v>
      </c>
      <c r="DG1380" s="299">
        <f>IFERROR(IF(CA1380="D",IF(CK1380="A dispo.",CD1380*VLOOKUP('DATI INPUT'!$F$27,TARIFFE_UD,2,FALSE),CD1380*VLOOKUP(CK1380,TARIFFE_UD,2,FALSE)),CD1380*VLOOKUP(CB1380-100,TARIFFE_UND,2,FALSE)),0)</f>
        <v>0</v>
      </c>
      <c r="DH1380" s="299">
        <f>IFERROR(IF(CA1380="D",IF(CK1380="A dispo.",CF1380*VLOOKUP('DATI INPUT'!$F$27,TARIFFE_UD,3,FALSE),CF1380*VLOOKUP(CK1380,TARIFFE_UD,3,FALSE)),CF1380*VLOOKUP(CB1380-100,TARIFFE_UND,3,FALSE)),0)</f>
        <v>0</v>
      </c>
    </row>
    <row r="1381" spans="1:112" x14ac:dyDescent="0.25">
      <c r="A1381" s="274" t="s">
        <v>9732</v>
      </c>
      <c r="B1381" s="274" t="s">
        <v>9733</v>
      </c>
      <c r="C1381" s="274" t="s">
        <v>1681</v>
      </c>
      <c r="D1381" s="274" t="s">
        <v>9734</v>
      </c>
      <c r="E1381" s="274" t="s">
        <v>268</v>
      </c>
      <c r="F1381" s="274" t="s">
        <v>156</v>
      </c>
      <c r="G1381" s="274" t="s">
        <v>9735</v>
      </c>
      <c r="H1381" s="274" t="s">
        <v>1513</v>
      </c>
      <c r="I1381" s="274" t="s">
        <v>9736</v>
      </c>
      <c r="J1381" s="274" t="s">
        <v>156</v>
      </c>
      <c r="K1381" s="274" t="s">
        <v>9737</v>
      </c>
      <c r="L1381" s="274" t="s">
        <v>871</v>
      </c>
      <c r="M1381" s="274" t="s">
        <v>7129</v>
      </c>
      <c r="N1381" s="274" t="s">
        <v>984</v>
      </c>
      <c r="O1381" s="274" t="s">
        <v>873</v>
      </c>
      <c r="P1381" s="274" t="s">
        <v>1962</v>
      </c>
      <c r="Q1381" s="274" t="s">
        <v>341</v>
      </c>
      <c r="R1381" s="274" t="s">
        <v>154</v>
      </c>
      <c r="S1381" s="274" t="s">
        <v>268</v>
      </c>
      <c r="T1381" s="274" t="s">
        <v>268</v>
      </c>
      <c r="U1381" s="274" t="s">
        <v>268</v>
      </c>
      <c r="V1381" s="274" t="s">
        <v>268</v>
      </c>
      <c r="W1381" s="274" t="s">
        <v>7129</v>
      </c>
      <c r="X1381" s="274" t="s">
        <v>1962</v>
      </c>
      <c r="Y1381" s="274" t="s">
        <v>341</v>
      </c>
      <c r="Z1381" s="274" t="s">
        <v>154</v>
      </c>
      <c r="AA1381" s="274" t="s">
        <v>268</v>
      </c>
      <c r="AB1381" s="274" t="s">
        <v>268</v>
      </c>
      <c r="AC1381" s="274" t="s">
        <v>268</v>
      </c>
      <c r="AD1381" s="274" t="s">
        <v>268</v>
      </c>
      <c r="AE1381" s="274" t="s">
        <v>287</v>
      </c>
      <c r="AF1381" s="274" t="s">
        <v>1811</v>
      </c>
      <c r="AG1381" s="274" t="s">
        <v>875</v>
      </c>
      <c r="AH1381" s="274" t="s">
        <v>1963</v>
      </c>
      <c r="AI1381" s="274" t="s">
        <v>807</v>
      </c>
      <c r="AJ1381" s="274" t="s">
        <v>268</v>
      </c>
      <c r="AK1381" s="274" t="s">
        <v>382</v>
      </c>
      <c r="AL1381" s="274" t="s">
        <v>268</v>
      </c>
      <c r="AM1381" s="274" t="s">
        <v>268</v>
      </c>
      <c r="AN1381" s="274" t="s">
        <v>268</v>
      </c>
      <c r="AO1381" s="274" t="s">
        <v>268</v>
      </c>
      <c r="AP1381" s="274" t="s">
        <v>268</v>
      </c>
      <c r="AQ1381" s="274" t="s">
        <v>268</v>
      </c>
      <c r="AR1381" s="274" t="s">
        <v>268</v>
      </c>
      <c r="AS1381" s="274" t="s">
        <v>268</v>
      </c>
      <c r="AT1381" s="274" t="s">
        <v>268</v>
      </c>
      <c r="AU1381" s="274" t="s">
        <v>268</v>
      </c>
      <c r="AV1381" s="274" t="s">
        <v>268</v>
      </c>
      <c r="AW1381" s="274" t="s">
        <v>268</v>
      </c>
      <c r="AX1381" s="274" t="s">
        <v>268</v>
      </c>
      <c r="AY1381" s="274" t="s">
        <v>268</v>
      </c>
      <c r="AZ1381" s="274" t="s">
        <v>268</v>
      </c>
      <c r="BA1381" s="274" t="s">
        <v>268</v>
      </c>
      <c r="BB1381" s="274" t="s">
        <v>268</v>
      </c>
      <c r="BC1381" s="274" t="s">
        <v>268</v>
      </c>
      <c r="BD1381" s="274" t="s">
        <v>268</v>
      </c>
      <c r="BE1381" s="274" t="s">
        <v>268</v>
      </c>
      <c r="BF1381" s="274" t="s">
        <v>268</v>
      </c>
      <c r="BG1381" s="274" t="s">
        <v>268</v>
      </c>
      <c r="BH1381" s="274" t="s">
        <v>268</v>
      </c>
      <c r="BI1381" s="274" t="s">
        <v>268</v>
      </c>
      <c r="BJ1381" s="274" t="s">
        <v>268</v>
      </c>
      <c r="BK1381" s="274" t="s">
        <v>268</v>
      </c>
      <c r="BL1381" s="274" t="s">
        <v>268</v>
      </c>
      <c r="BM1381" s="274" t="s">
        <v>268</v>
      </c>
      <c r="BN1381" s="274" t="s">
        <v>268</v>
      </c>
      <c r="BO1381" s="274" t="s">
        <v>268</v>
      </c>
      <c r="BP1381" s="274" t="s">
        <v>268</v>
      </c>
      <c r="BQ1381" s="274" t="s">
        <v>268</v>
      </c>
      <c r="BR1381" s="274" t="s">
        <v>268</v>
      </c>
      <c r="BS1381" s="274" t="s">
        <v>268</v>
      </c>
      <c r="BT1381" s="274" t="s">
        <v>268</v>
      </c>
      <c r="BU1381" s="274" t="s">
        <v>268</v>
      </c>
      <c r="BV1381" s="274" t="s">
        <v>268</v>
      </c>
      <c r="BW1381" s="274" t="s">
        <v>268</v>
      </c>
      <c r="BX1381" s="274" t="s">
        <v>268</v>
      </c>
      <c r="BY1381" s="295">
        <v>118</v>
      </c>
      <c r="BZ1381" s="295">
        <v>118</v>
      </c>
      <c r="CA1381" s="298" t="s">
        <v>142</v>
      </c>
      <c r="CB1381" s="297">
        <v>122</v>
      </c>
      <c r="CC1381" s="284">
        <f t="shared" si="86"/>
        <v>0</v>
      </c>
      <c r="CD1381" s="295">
        <f t="shared" si="87"/>
        <v>118</v>
      </c>
      <c r="CE1381" s="284">
        <f t="shared" si="88"/>
        <v>0</v>
      </c>
      <c r="CF1381" s="295">
        <f t="shared" si="89"/>
        <v>1</v>
      </c>
      <c r="CG1381" s="274" t="s">
        <v>876</v>
      </c>
      <c r="CH1381" s="274" t="s">
        <v>268</v>
      </c>
      <c r="CI1381" s="274" t="s">
        <v>268</v>
      </c>
      <c r="CJ1381" s="298" t="s">
        <v>271</v>
      </c>
      <c r="CK1381" s="297">
        <v>1</v>
      </c>
      <c r="CL1381" s="274" t="s">
        <v>268</v>
      </c>
      <c r="CM1381" s="274" t="s">
        <v>268</v>
      </c>
      <c r="CN1381" s="274" t="s">
        <v>268</v>
      </c>
      <c r="CO1381" s="274" t="s">
        <v>268</v>
      </c>
      <c r="CP1381" s="274" t="s">
        <v>268</v>
      </c>
      <c r="CQ1381" s="274" t="s">
        <v>268</v>
      </c>
      <c r="CR1381" s="274" t="s">
        <v>877</v>
      </c>
      <c r="CS1381" s="274">
        <v>62.12</v>
      </c>
      <c r="CT1381" s="274" t="s">
        <v>268</v>
      </c>
      <c r="CU1381" s="274">
        <v>62.12</v>
      </c>
      <c r="CV1381" s="274">
        <v>365</v>
      </c>
      <c r="CW1381" s="274" t="s">
        <v>878</v>
      </c>
      <c r="CX1381" s="274" t="s">
        <v>835</v>
      </c>
      <c r="CY1381" s="274" t="s">
        <v>836</v>
      </c>
      <c r="CZ1381" s="274" t="s">
        <v>837</v>
      </c>
      <c r="DA1381" s="274" t="s">
        <v>268</v>
      </c>
      <c r="DB1381" s="274" t="s">
        <v>268</v>
      </c>
      <c r="DC1381" s="274" t="s">
        <v>268</v>
      </c>
      <c r="DD1381" s="274" t="s">
        <v>268</v>
      </c>
      <c r="DE1381" s="274" t="s">
        <v>268</v>
      </c>
      <c r="DF1381" s="274" t="s">
        <v>268</v>
      </c>
      <c r="DG1381" s="299">
        <f>IFERROR(IF(CA1381="D",IF(CK1381="A dispo.",CD1381*VLOOKUP('DATI INPUT'!$F$27,TARIFFE_UD,2,FALSE),CD1381*VLOOKUP(CK1381,TARIFFE_UD,2,FALSE)),CD1381*VLOOKUP(CB1381-100,TARIFFE_UND,2,FALSE)),0)</f>
        <v>72.683447710516276</v>
      </c>
      <c r="DH1381" s="299">
        <f>IFERROR(IF(CA1381="D",IF(CK1381="A dispo.",CF1381*VLOOKUP('DATI INPUT'!$F$27,TARIFFE_UD,3,FALSE),CF1381*VLOOKUP(CK1381,TARIFFE_UD,3,FALSE)),CF1381*VLOOKUP(CB1381-100,TARIFFE_UND,3,FALSE)),0)</f>
        <v>15.164853048114928</v>
      </c>
    </row>
    <row r="1382" spans="1:112" x14ac:dyDescent="0.25">
      <c r="A1382" s="274" t="s">
        <v>9738</v>
      </c>
      <c r="B1382" s="274" t="s">
        <v>9733</v>
      </c>
      <c r="C1382" s="274" t="s">
        <v>9739</v>
      </c>
      <c r="D1382" s="274" t="s">
        <v>9734</v>
      </c>
      <c r="E1382" s="274" t="s">
        <v>268</v>
      </c>
      <c r="F1382" s="274" t="s">
        <v>156</v>
      </c>
      <c r="G1382" s="274" t="s">
        <v>9735</v>
      </c>
      <c r="H1382" s="274" t="s">
        <v>1513</v>
      </c>
      <c r="I1382" s="274" t="s">
        <v>9736</v>
      </c>
      <c r="J1382" s="274" t="s">
        <v>156</v>
      </c>
      <c r="K1382" s="274" t="s">
        <v>9737</v>
      </c>
      <c r="L1382" s="274" t="s">
        <v>871</v>
      </c>
      <c r="M1382" s="274" t="s">
        <v>7129</v>
      </c>
      <c r="N1382" s="274" t="s">
        <v>984</v>
      </c>
      <c r="O1382" s="274" t="s">
        <v>873</v>
      </c>
      <c r="P1382" s="274" t="s">
        <v>1962</v>
      </c>
      <c r="Q1382" s="274" t="s">
        <v>341</v>
      </c>
      <c r="R1382" s="274" t="s">
        <v>154</v>
      </c>
      <c r="S1382" s="274" t="s">
        <v>268</v>
      </c>
      <c r="T1382" s="274" t="s">
        <v>268</v>
      </c>
      <c r="U1382" s="274" t="s">
        <v>268</v>
      </c>
      <c r="V1382" s="274" t="s">
        <v>268</v>
      </c>
      <c r="W1382" s="274" t="s">
        <v>7129</v>
      </c>
      <c r="X1382" s="274" t="s">
        <v>1962</v>
      </c>
      <c r="Y1382" s="274" t="s">
        <v>341</v>
      </c>
      <c r="Z1382" s="274" t="s">
        <v>154</v>
      </c>
      <c r="AA1382" s="274" t="s">
        <v>268</v>
      </c>
      <c r="AB1382" s="274" t="s">
        <v>268</v>
      </c>
      <c r="AC1382" s="274" t="s">
        <v>268</v>
      </c>
      <c r="AD1382" s="274" t="s">
        <v>268</v>
      </c>
      <c r="AE1382" s="274" t="s">
        <v>287</v>
      </c>
      <c r="AF1382" s="274" t="s">
        <v>1811</v>
      </c>
      <c r="AG1382" s="274" t="s">
        <v>875</v>
      </c>
      <c r="AH1382" s="274" t="s">
        <v>1963</v>
      </c>
      <c r="AI1382" s="274" t="s">
        <v>807</v>
      </c>
      <c r="AJ1382" s="274" t="s">
        <v>268</v>
      </c>
      <c r="AK1382" s="274" t="s">
        <v>377</v>
      </c>
      <c r="AL1382" s="274" t="s">
        <v>268</v>
      </c>
      <c r="AM1382" s="274" t="s">
        <v>353</v>
      </c>
      <c r="AN1382" s="274" t="s">
        <v>268</v>
      </c>
      <c r="AO1382" s="274" t="s">
        <v>268</v>
      </c>
      <c r="AP1382" s="274" t="s">
        <v>268</v>
      </c>
      <c r="AQ1382" s="274" t="s">
        <v>268</v>
      </c>
      <c r="AR1382" s="274" t="s">
        <v>268</v>
      </c>
      <c r="AS1382" s="274" t="s">
        <v>268</v>
      </c>
      <c r="AT1382" s="274" t="s">
        <v>268</v>
      </c>
      <c r="AU1382" s="274" t="s">
        <v>268</v>
      </c>
      <c r="AV1382" s="274" t="s">
        <v>268</v>
      </c>
      <c r="AW1382" s="274" t="s">
        <v>268</v>
      </c>
      <c r="AX1382" s="274" t="s">
        <v>268</v>
      </c>
      <c r="AY1382" s="274" t="s">
        <v>268</v>
      </c>
      <c r="AZ1382" s="274" t="s">
        <v>268</v>
      </c>
      <c r="BA1382" s="274" t="s">
        <v>268</v>
      </c>
      <c r="BB1382" s="274" t="s">
        <v>268</v>
      </c>
      <c r="BC1382" s="274" t="s">
        <v>268</v>
      </c>
      <c r="BD1382" s="274" t="s">
        <v>268</v>
      </c>
      <c r="BE1382" s="274" t="s">
        <v>268</v>
      </c>
      <c r="BF1382" s="274" t="s">
        <v>268</v>
      </c>
      <c r="BG1382" s="274" t="s">
        <v>268</v>
      </c>
      <c r="BH1382" s="274" t="s">
        <v>268</v>
      </c>
      <c r="BI1382" s="274" t="s">
        <v>268</v>
      </c>
      <c r="BJ1382" s="274" t="s">
        <v>268</v>
      </c>
      <c r="BK1382" s="274" t="s">
        <v>268</v>
      </c>
      <c r="BL1382" s="274" t="s">
        <v>268</v>
      </c>
      <c r="BM1382" s="274" t="s">
        <v>268</v>
      </c>
      <c r="BN1382" s="274" t="s">
        <v>268</v>
      </c>
      <c r="BO1382" s="274" t="s">
        <v>268</v>
      </c>
      <c r="BP1382" s="274" t="s">
        <v>268</v>
      </c>
      <c r="BQ1382" s="274" t="s">
        <v>268</v>
      </c>
      <c r="BR1382" s="274" t="s">
        <v>268</v>
      </c>
      <c r="BS1382" s="274" t="s">
        <v>268</v>
      </c>
      <c r="BT1382" s="274" t="s">
        <v>268</v>
      </c>
      <c r="BU1382" s="274" t="s">
        <v>268</v>
      </c>
      <c r="BV1382" s="274" t="s">
        <v>268</v>
      </c>
      <c r="BW1382" s="274" t="s">
        <v>268</v>
      </c>
      <c r="BX1382" s="274" t="s">
        <v>268</v>
      </c>
      <c r="BY1382" s="295">
        <v>16</v>
      </c>
      <c r="BZ1382" s="295">
        <v>16</v>
      </c>
      <c r="CA1382" s="298" t="s">
        <v>142</v>
      </c>
      <c r="CB1382" s="297">
        <v>123</v>
      </c>
      <c r="CC1382" s="284">
        <f t="shared" si="86"/>
        <v>0</v>
      </c>
      <c r="CD1382" s="295">
        <f t="shared" si="87"/>
        <v>16</v>
      </c>
      <c r="CE1382" s="284">
        <f t="shared" si="88"/>
        <v>1</v>
      </c>
      <c r="CF1382" s="295">
        <f t="shared" si="89"/>
        <v>0</v>
      </c>
      <c r="CG1382" s="274" t="s">
        <v>1817</v>
      </c>
      <c r="CH1382" s="274" t="s">
        <v>268</v>
      </c>
      <c r="CI1382" s="274" t="s">
        <v>268</v>
      </c>
      <c r="CJ1382" s="298" t="s">
        <v>271</v>
      </c>
      <c r="CK1382" s="297">
        <v>1</v>
      </c>
      <c r="CL1382" s="274" t="s">
        <v>268</v>
      </c>
      <c r="CM1382" s="274" t="s">
        <v>268</v>
      </c>
      <c r="CN1382" s="274" t="s">
        <v>268</v>
      </c>
      <c r="CO1382" s="274" t="s">
        <v>268</v>
      </c>
      <c r="CP1382" s="274" t="s">
        <v>268</v>
      </c>
      <c r="CQ1382" s="274" t="s">
        <v>268</v>
      </c>
      <c r="CR1382" s="274" t="s">
        <v>877</v>
      </c>
      <c r="CS1382" s="274">
        <v>6.08</v>
      </c>
      <c r="CT1382" s="274" t="s">
        <v>268</v>
      </c>
      <c r="CU1382" s="274">
        <v>6.08</v>
      </c>
      <c r="CV1382" s="274">
        <v>365</v>
      </c>
      <c r="CW1382" s="274" t="s">
        <v>878</v>
      </c>
      <c r="CX1382" s="274" t="s">
        <v>835</v>
      </c>
      <c r="CY1382" s="274" t="s">
        <v>836</v>
      </c>
      <c r="CZ1382" s="274" t="s">
        <v>837</v>
      </c>
      <c r="DA1382" s="274" t="s">
        <v>268</v>
      </c>
      <c r="DB1382" s="274" t="s">
        <v>268</v>
      </c>
      <c r="DC1382" s="274" t="s">
        <v>268</v>
      </c>
      <c r="DD1382" s="274" t="s">
        <v>268</v>
      </c>
      <c r="DE1382" s="274" t="s">
        <v>268</v>
      </c>
      <c r="DF1382" s="274" t="s">
        <v>268</v>
      </c>
      <c r="DG1382" s="299">
        <f>IFERROR(IF(CA1382="D",IF(CK1382="A dispo.",CD1382*VLOOKUP('DATI INPUT'!$F$27,TARIFFE_UD,2,FALSE),CD1382*VLOOKUP(CK1382,TARIFFE_UD,2,FALSE)),CD1382*VLOOKUP(CB1382-100,TARIFFE_UND,2,FALSE)),0)</f>
        <v>9.8553827404089862</v>
      </c>
      <c r="DH1382" s="299">
        <f>IFERROR(IF(CA1382="D",IF(CK1382="A dispo.",CF1382*VLOOKUP('DATI INPUT'!$F$27,TARIFFE_UD,3,FALSE),CF1382*VLOOKUP(CK1382,TARIFFE_UD,3,FALSE)),CF1382*VLOOKUP(CB1382-100,TARIFFE_UND,3,FALSE)),0)</f>
        <v>0</v>
      </c>
    </row>
    <row r="1383" spans="1:112" hidden="1" x14ac:dyDescent="0.25">
      <c r="A1383" s="274" t="s">
        <v>9740</v>
      </c>
      <c r="B1383" s="274" t="s">
        <v>9741</v>
      </c>
      <c r="C1383" s="274" t="s">
        <v>9742</v>
      </c>
      <c r="D1383" s="274" t="s">
        <v>9743</v>
      </c>
      <c r="E1383" s="274" t="s">
        <v>268</v>
      </c>
      <c r="F1383" s="274" t="s">
        <v>156</v>
      </c>
      <c r="G1383" s="274" t="s">
        <v>9744</v>
      </c>
      <c r="H1383" s="274" t="s">
        <v>379</v>
      </c>
      <c r="I1383" s="274" t="s">
        <v>387</v>
      </c>
      <c r="J1383" s="274" t="s">
        <v>274</v>
      </c>
      <c r="K1383" s="274" t="s">
        <v>9745</v>
      </c>
      <c r="L1383" s="274" t="s">
        <v>960</v>
      </c>
      <c r="M1383" s="274" t="s">
        <v>9746</v>
      </c>
      <c r="N1383" s="274" t="s">
        <v>303</v>
      </c>
      <c r="O1383" s="274" t="s">
        <v>1768</v>
      </c>
      <c r="P1383" s="274" t="s">
        <v>9747</v>
      </c>
      <c r="Q1383" s="274" t="s">
        <v>268</v>
      </c>
      <c r="R1383" s="274" t="s">
        <v>268</v>
      </c>
      <c r="S1383" s="274" t="s">
        <v>268</v>
      </c>
      <c r="T1383" s="274" t="s">
        <v>268</v>
      </c>
      <c r="U1383" s="274" t="s">
        <v>268</v>
      </c>
      <c r="V1383" s="274" t="s">
        <v>268</v>
      </c>
      <c r="W1383" s="274" t="s">
        <v>9748</v>
      </c>
      <c r="X1383" s="274" t="s">
        <v>2045</v>
      </c>
      <c r="Y1383" s="274" t="s">
        <v>279</v>
      </c>
      <c r="Z1383" s="274" t="s">
        <v>268</v>
      </c>
      <c r="AA1383" s="274" t="s">
        <v>268</v>
      </c>
      <c r="AB1383" s="274" t="s">
        <v>268</v>
      </c>
      <c r="AC1383" s="274" t="s">
        <v>268</v>
      </c>
      <c r="AD1383" s="274" t="s">
        <v>268</v>
      </c>
      <c r="AE1383" s="274" t="s">
        <v>287</v>
      </c>
      <c r="AF1383" s="274" t="s">
        <v>1811</v>
      </c>
      <c r="AG1383" s="274" t="s">
        <v>875</v>
      </c>
      <c r="AH1383" s="274" t="s">
        <v>2047</v>
      </c>
      <c r="AI1383" s="274" t="s">
        <v>578</v>
      </c>
      <c r="AJ1383" s="274" t="s">
        <v>268</v>
      </c>
      <c r="AK1383" s="274" t="s">
        <v>366</v>
      </c>
      <c r="AL1383" s="274" t="s">
        <v>268</v>
      </c>
      <c r="AM1383" s="274" t="s">
        <v>288</v>
      </c>
      <c r="AN1383" s="274" t="s">
        <v>268</v>
      </c>
      <c r="AO1383" s="274" t="s">
        <v>268</v>
      </c>
      <c r="AP1383" s="274" t="s">
        <v>268</v>
      </c>
      <c r="AQ1383" s="274" t="s">
        <v>268</v>
      </c>
      <c r="AR1383" s="274" t="s">
        <v>268</v>
      </c>
      <c r="AS1383" s="274" t="s">
        <v>268</v>
      </c>
      <c r="AT1383" s="274" t="s">
        <v>268</v>
      </c>
      <c r="AU1383" s="274" t="s">
        <v>268</v>
      </c>
      <c r="AV1383" s="274" t="s">
        <v>268</v>
      </c>
      <c r="AW1383" s="274" t="s">
        <v>268</v>
      </c>
      <c r="AX1383" s="274" t="s">
        <v>268</v>
      </c>
      <c r="AY1383" s="274" t="s">
        <v>268</v>
      </c>
      <c r="AZ1383" s="274" t="s">
        <v>268</v>
      </c>
      <c r="BA1383" s="274" t="s">
        <v>268</v>
      </c>
      <c r="BB1383" s="274" t="s">
        <v>268</v>
      </c>
      <c r="BC1383" s="274" t="s">
        <v>268</v>
      </c>
      <c r="BD1383" s="274" t="s">
        <v>268</v>
      </c>
      <c r="BE1383" s="274" t="s">
        <v>268</v>
      </c>
      <c r="BF1383" s="274" t="s">
        <v>268</v>
      </c>
      <c r="BG1383" s="274" t="s">
        <v>268</v>
      </c>
      <c r="BH1383" s="274" t="s">
        <v>268</v>
      </c>
      <c r="BI1383" s="274" t="s">
        <v>268</v>
      </c>
      <c r="BJ1383" s="274" t="s">
        <v>268</v>
      </c>
      <c r="BK1383" s="274" t="s">
        <v>268</v>
      </c>
      <c r="BL1383" s="274" t="s">
        <v>268</v>
      </c>
      <c r="BM1383" s="274" t="s">
        <v>268</v>
      </c>
      <c r="BN1383" s="274" t="s">
        <v>268</v>
      </c>
      <c r="BO1383" s="274" t="s">
        <v>268</v>
      </c>
      <c r="BP1383" s="274" t="s">
        <v>268</v>
      </c>
      <c r="BQ1383" s="274" t="s">
        <v>268</v>
      </c>
      <c r="BR1383" s="274" t="s">
        <v>268</v>
      </c>
      <c r="BS1383" s="274" t="s">
        <v>268</v>
      </c>
      <c r="BT1383" s="274" t="s">
        <v>268</v>
      </c>
      <c r="BU1383" s="274" t="s">
        <v>268</v>
      </c>
      <c r="BV1383" s="274" t="s">
        <v>268</v>
      </c>
      <c r="BW1383" s="274" t="s">
        <v>268</v>
      </c>
      <c r="BX1383" s="274" t="s">
        <v>268</v>
      </c>
      <c r="BY1383" s="295">
        <v>102</v>
      </c>
      <c r="BZ1383" s="295">
        <v>102</v>
      </c>
      <c r="CA1383" s="298" t="s">
        <v>142</v>
      </c>
      <c r="CB1383" s="297">
        <v>122</v>
      </c>
      <c r="CC1383" s="284">
        <f t="shared" si="86"/>
        <v>0</v>
      </c>
      <c r="CD1383" s="295">
        <f t="shared" si="87"/>
        <v>102</v>
      </c>
      <c r="CE1383" s="284">
        <f t="shared" si="88"/>
        <v>0</v>
      </c>
      <c r="CF1383" s="295">
        <f t="shared" si="89"/>
        <v>1</v>
      </c>
      <c r="CG1383" s="274" t="s">
        <v>876</v>
      </c>
      <c r="CH1383" s="274" t="s">
        <v>268</v>
      </c>
      <c r="CI1383" s="274" t="s">
        <v>268</v>
      </c>
      <c r="CJ1383" s="298" t="s">
        <v>268</v>
      </c>
      <c r="CK1383" s="298" t="s">
        <v>736</v>
      </c>
      <c r="CL1383" s="274" t="s">
        <v>268</v>
      </c>
      <c r="CM1383" s="274" t="s">
        <v>268</v>
      </c>
      <c r="CN1383" s="274" t="s">
        <v>268</v>
      </c>
      <c r="CO1383" s="274" t="s">
        <v>268</v>
      </c>
      <c r="CP1383" s="274" t="s">
        <v>268</v>
      </c>
      <c r="CQ1383" s="274" t="s">
        <v>268</v>
      </c>
      <c r="CR1383" s="274" t="s">
        <v>877</v>
      </c>
      <c r="CS1383" s="274">
        <v>102.54</v>
      </c>
      <c r="CT1383" s="274" t="s">
        <v>268</v>
      </c>
      <c r="CU1383" s="274">
        <v>102.54</v>
      </c>
      <c r="CV1383" s="274">
        <v>365</v>
      </c>
      <c r="CW1383" s="274" t="s">
        <v>878</v>
      </c>
      <c r="CX1383" s="274" t="s">
        <v>835</v>
      </c>
      <c r="CY1383" s="274" t="s">
        <v>836</v>
      </c>
      <c r="CZ1383" s="274" t="s">
        <v>837</v>
      </c>
      <c r="DA1383" s="274" t="s">
        <v>268</v>
      </c>
      <c r="DB1383" s="274" t="s">
        <v>268</v>
      </c>
      <c r="DC1383" s="274" t="s">
        <v>268</v>
      </c>
      <c r="DD1383" s="274" t="s">
        <v>268</v>
      </c>
      <c r="DE1383" s="274" t="s">
        <v>268</v>
      </c>
      <c r="DF1383" s="274" t="s">
        <v>268</v>
      </c>
      <c r="DG1383" s="299">
        <f>IFERROR(IF(CA1383="D",IF(CK1383="A dispo.",CD1383*VLOOKUP('DATI INPUT'!$F$27,TARIFFE_UD,2,FALSE),CD1383*VLOOKUP(CK1383,TARIFFE_UD,2,FALSE)),CD1383*VLOOKUP(CB1383-100,TARIFFE_UND,2,FALSE)),0)</f>
        <v>80.778940675852212</v>
      </c>
      <c r="DH1383" s="299">
        <f>IFERROR(IF(CA1383="D",IF(CK1383="A dispo.",CF1383*VLOOKUP('DATI INPUT'!$F$27,TARIFFE_UD,3,FALSE),CF1383*VLOOKUP(CK1383,TARIFFE_UD,3,FALSE)),CF1383*VLOOKUP(CB1383-100,TARIFFE_UND,3,FALSE)),0)</f>
        <v>60.367780403072892</v>
      </c>
    </row>
    <row r="1384" spans="1:112" hidden="1" x14ac:dyDescent="0.25">
      <c r="A1384" s="274" t="s">
        <v>9749</v>
      </c>
      <c r="B1384" s="274" t="s">
        <v>9741</v>
      </c>
      <c r="C1384" s="274" t="s">
        <v>1683</v>
      </c>
      <c r="D1384" s="274" t="s">
        <v>9743</v>
      </c>
      <c r="E1384" s="274" t="s">
        <v>268</v>
      </c>
      <c r="F1384" s="274" t="s">
        <v>156</v>
      </c>
      <c r="G1384" s="274" t="s">
        <v>9744</v>
      </c>
      <c r="H1384" s="274" t="s">
        <v>379</v>
      </c>
      <c r="I1384" s="274" t="s">
        <v>387</v>
      </c>
      <c r="J1384" s="274" t="s">
        <v>274</v>
      </c>
      <c r="K1384" s="274" t="s">
        <v>9745</v>
      </c>
      <c r="L1384" s="274" t="s">
        <v>960</v>
      </c>
      <c r="M1384" s="274" t="s">
        <v>9746</v>
      </c>
      <c r="N1384" s="274" t="s">
        <v>303</v>
      </c>
      <c r="O1384" s="274" t="s">
        <v>1768</v>
      </c>
      <c r="P1384" s="274" t="s">
        <v>9747</v>
      </c>
      <c r="Q1384" s="274" t="s">
        <v>268</v>
      </c>
      <c r="R1384" s="274" t="s">
        <v>268</v>
      </c>
      <c r="S1384" s="274" t="s">
        <v>268</v>
      </c>
      <c r="T1384" s="274" t="s">
        <v>268</v>
      </c>
      <c r="U1384" s="274" t="s">
        <v>268</v>
      </c>
      <c r="V1384" s="274" t="s">
        <v>268</v>
      </c>
      <c r="W1384" s="274" t="s">
        <v>9748</v>
      </c>
      <c r="X1384" s="274" t="s">
        <v>2045</v>
      </c>
      <c r="Y1384" s="274" t="s">
        <v>279</v>
      </c>
      <c r="Z1384" s="274" t="s">
        <v>268</v>
      </c>
      <c r="AA1384" s="274" t="s">
        <v>268</v>
      </c>
      <c r="AB1384" s="274" t="s">
        <v>268</v>
      </c>
      <c r="AC1384" s="274" t="s">
        <v>268</v>
      </c>
      <c r="AD1384" s="274" t="s">
        <v>268</v>
      </c>
      <c r="AE1384" s="274" t="s">
        <v>287</v>
      </c>
      <c r="AF1384" s="274" t="s">
        <v>1811</v>
      </c>
      <c r="AG1384" s="274" t="s">
        <v>875</v>
      </c>
      <c r="AH1384" s="274" t="s">
        <v>2047</v>
      </c>
      <c r="AI1384" s="274" t="s">
        <v>578</v>
      </c>
      <c r="AJ1384" s="274" t="s">
        <v>268</v>
      </c>
      <c r="AK1384" s="274" t="s">
        <v>377</v>
      </c>
      <c r="AL1384" s="274" t="s">
        <v>268</v>
      </c>
      <c r="AM1384" s="274" t="s">
        <v>353</v>
      </c>
      <c r="AN1384" s="274" t="s">
        <v>268</v>
      </c>
      <c r="AO1384" s="274" t="s">
        <v>268</v>
      </c>
      <c r="AP1384" s="274" t="s">
        <v>268</v>
      </c>
      <c r="AQ1384" s="274" t="s">
        <v>268</v>
      </c>
      <c r="AR1384" s="274" t="s">
        <v>268</v>
      </c>
      <c r="AS1384" s="274" t="s">
        <v>268</v>
      </c>
      <c r="AT1384" s="274" t="s">
        <v>268</v>
      </c>
      <c r="AU1384" s="274" t="s">
        <v>268</v>
      </c>
      <c r="AV1384" s="274" t="s">
        <v>268</v>
      </c>
      <c r="AW1384" s="274" t="s">
        <v>268</v>
      </c>
      <c r="AX1384" s="274" t="s">
        <v>268</v>
      </c>
      <c r="AY1384" s="274" t="s">
        <v>268</v>
      </c>
      <c r="AZ1384" s="274" t="s">
        <v>268</v>
      </c>
      <c r="BA1384" s="274" t="s">
        <v>268</v>
      </c>
      <c r="BB1384" s="274" t="s">
        <v>268</v>
      </c>
      <c r="BC1384" s="274" t="s">
        <v>268</v>
      </c>
      <c r="BD1384" s="274" t="s">
        <v>268</v>
      </c>
      <c r="BE1384" s="274" t="s">
        <v>268</v>
      </c>
      <c r="BF1384" s="274" t="s">
        <v>268</v>
      </c>
      <c r="BG1384" s="274" t="s">
        <v>268</v>
      </c>
      <c r="BH1384" s="274" t="s">
        <v>268</v>
      </c>
      <c r="BI1384" s="274" t="s">
        <v>268</v>
      </c>
      <c r="BJ1384" s="274" t="s">
        <v>268</v>
      </c>
      <c r="BK1384" s="274" t="s">
        <v>268</v>
      </c>
      <c r="BL1384" s="274" t="s">
        <v>268</v>
      </c>
      <c r="BM1384" s="274" t="s">
        <v>268</v>
      </c>
      <c r="BN1384" s="274" t="s">
        <v>268</v>
      </c>
      <c r="BO1384" s="274" t="s">
        <v>268</v>
      </c>
      <c r="BP1384" s="274" t="s">
        <v>268</v>
      </c>
      <c r="BQ1384" s="274" t="s">
        <v>268</v>
      </c>
      <c r="BR1384" s="274" t="s">
        <v>268</v>
      </c>
      <c r="BS1384" s="274" t="s">
        <v>268</v>
      </c>
      <c r="BT1384" s="274" t="s">
        <v>268</v>
      </c>
      <c r="BU1384" s="274" t="s">
        <v>268</v>
      </c>
      <c r="BV1384" s="274" t="s">
        <v>268</v>
      </c>
      <c r="BW1384" s="274" t="s">
        <v>268</v>
      </c>
      <c r="BX1384" s="274" t="s">
        <v>268</v>
      </c>
      <c r="BY1384" s="295">
        <v>8</v>
      </c>
      <c r="BZ1384" s="295">
        <v>8</v>
      </c>
      <c r="CA1384" s="298" t="s">
        <v>142</v>
      </c>
      <c r="CB1384" s="297">
        <v>123</v>
      </c>
      <c r="CC1384" s="284">
        <f t="shared" si="86"/>
        <v>0</v>
      </c>
      <c r="CD1384" s="295">
        <f t="shared" si="87"/>
        <v>8</v>
      </c>
      <c r="CE1384" s="284">
        <f t="shared" si="88"/>
        <v>1</v>
      </c>
      <c r="CF1384" s="295">
        <f t="shared" si="89"/>
        <v>0</v>
      </c>
      <c r="CG1384" s="274" t="s">
        <v>1817</v>
      </c>
      <c r="CH1384" s="274" t="s">
        <v>268</v>
      </c>
      <c r="CI1384" s="274" t="s">
        <v>268</v>
      </c>
      <c r="CJ1384" s="298" t="s">
        <v>268</v>
      </c>
      <c r="CK1384" s="298" t="s">
        <v>736</v>
      </c>
      <c r="CL1384" s="274" t="s">
        <v>268</v>
      </c>
      <c r="CM1384" s="274" t="s">
        <v>268</v>
      </c>
      <c r="CN1384" s="274" t="s">
        <v>268</v>
      </c>
      <c r="CO1384" s="274" t="s">
        <v>268</v>
      </c>
      <c r="CP1384" s="274" t="s">
        <v>268</v>
      </c>
      <c r="CQ1384" s="274" t="s">
        <v>268</v>
      </c>
      <c r="CR1384" s="274" t="s">
        <v>877</v>
      </c>
      <c r="CS1384" s="274">
        <v>3.92</v>
      </c>
      <c r="CT1384" s="274" t="s">
        <v>268</v>
      </c>
      <c r="CU1384" s="274">
        <v>3.92</v>
      </c>
      <c r="CV1384" s="274">
        <v>365</v>
      </c>
      <c r="CW1384" s="274" t="s">
        <v>878</v>
      </c>
      <c r="CX1384" s="274" t="s">
        <v>835</v>
      </c>
      <c r="CY1384" s="274" t="s">
        <v>836</v>
      </c>
      <c r="CZ1384" s="274" t="s">
        <v>837</v>
      </c>
      <c r="DA1384" s="274" t="s">
        <v>268</v>
      </c>
      <c r="DB1384" s="274" t="s">
        <v>268</v>
      </c>
      <c r="DC1384" s="274" t="s">
        <v>268</v>
      </c>
      <c r="DD1384" s="274" t="s">
        <v>268</v>
      </c>
      <c r="DE1384" s="274" t="s">
        <v>268</v>
      </c>
      <c r="DF1384" s="274" t="s">
        <v>268</v>
      </c>
      <c r="DG1384" s="299">
        <f>IFERROR(IF(CA1384="D",IF(CK1384="A dispo.",CD1384*VLOOKUP('DATI INPUT'!$F$27,TARIFFE_UD,2,FALSE),CD1384*VLOOKUP(CK1384,TARIFFE_UD,2,FALSE)),CD1384*VLOOKUP(CB1384-100,TARIFFE_UND,2,FALSE)),0)</f>
        <v>6.3356031902629191</v>
      </c>
      <c r="DH1384" s="299">
        <f>IFERROR(IF(CA1384="D",IF(CK1384="A dispo.",CF1384*VLOOKUP('DATI INPUT'!$F$27,TARIFFE_UD,3,FALSE),CF1384*VLOOKUP(CK1384,TARIFFE_UD,3,FALSE)),CF1384*VLOOKUP(CB1384-100,TARIFFE_UND,3,FALSE)),0)</f>
        <v>0</v>
      </c>
    </row>
    <row r="1385" spans="1:112" hidden="1" x14ac:dyDescent="0.25">
      <c r="A1385" s="274" t="s">
        <v>9750</v>
      </c>
      <c r="B1385" s="274" t="s">
        <v>9751</v>
      </c>
      <c r="C1385" s="274" t="s">
        <v>1684</v>
      </c>
      <c r="D1385" s="274" t="s">
        <v>9752</v>
      </c>
      <c r="E1385" s="274" t="s">
        <v>268</v>
      </c>
      <c r="F1385" s="274" t="s">
        <v>156</v>
      </c>
      <c r="G1385" s="274" t="s">
        <v>9753</v>
      </c>
      <c r="H1385" s="274" t="s">
        <v>9754</v>
      </c>
      <c r="I1385" s="274" t="s">
        <v>336</v>
      </c>
      <c r="J1385" s="274" t="s">
        <v>156</v>
      </c>
      <c r="K1385" s="274" t="s">
        <v>9755</v>
      </c>
      <c r="L1385" s="274" t="s">
        <v>5410</v>
      </c>
      <c r="M1385" s="274" t="s">
        <v>9756</v>
      </c>
      <c r="N1385" s="274" t="s">
        <v>9757</v>
      </c>
      <c r="O1385" s="274" t="s">
        <v>9758</v>
      </c>
      <c r="P1385" s="274" t="s">
        <v>9759</v>
      </c>
      <c r="Q1385" s="274" t="s">
        <v>498</v>
      </c>
      <c r="R1385" s="274" t="s">
        <v>268</v>
      </c>
      <c r="S1385" s="274" t="s">
        <v>268</v>
      </c>
      <c r="T1385" s="274" t="s">
        <v>268</v>
      </c>
      <c r="U1385" s="274" t="s">
        <v>268</v>
      </c>
      <c r="V1385" s="274" t="s">
        <v>268</v>
      </c>
      <c r="W1385" s="274" t="s">
        <v>2130</v>
      </c>
      <c r="X1385" s="274" t="s">
        <v>2131</v>
      </c>
      <c r="Y1385" s="274" t="s">
        <v>268</v>
      </c>
      <c r="Z1385" s="274" t="s">
        <v>268</v>
      </c>
      <c r="AA1385" s="274" t="s">
        <v>268</v>
      </c>
      <c r="AB1385" s="274" t="s">
        <v>268</v>
      </c>
      <c r="AC1385" s="274" t="s">
        <v>268</v>
      </c>
      <c r="AD1385" s="274" t="s">
        <v>268</v>
      </c>
      <c r="AE1385" s="274" t="s">
        <v>287</v>
      </c>
      <c r="AF1385" s="274" t="s">
        <v>1811</v>
      </c>
      <c r="AG1385" s="274" t="s">
        <v>875</v>
      </c>
      <c r="AH1385" s="274" t="s">
        <v>1412</v>
      </c>
      <c r="AI1385" s="274" t="s">
        <v>1352</v>
      </c>
      <c r="AJ1385" s="274" t="s">
        <v>268</v>
      </c>
      <c r="AK1385" s="274" t="s">
        <v>366</v>
      </c>
      <c r="AL1385" s="274" t="s">
        <v>268</v>
      </c>
      <c r="AM1385" s="274" t="s">
        <v>353</v>
      </c>
      <c r="AN1385" s="274" t="s">
        <v>268</v>
      </c>
      <c r="AO1385" s="274" t="s">
        <v>268</v>
      </c>
      <c r="AP1385" s="274" t="s">
        <v>268</v>
      </c>
      <c r="AQ1385" s="274" t="s">
        <v>268</v>
      </c>
      <c r="AR1385" s="274" t="s">
        <v>268</v>
      </c>
      <c r="AS1385" s="274" t="s">
        <v>268</v>
      </c>
      <c r="AT1385" s="274" t="s">
        <v>268</v>
      </c>
      <c r="AU1385" s="274" t="s">
        <v>268</v>
      </c>
      <c r="AV1385" s="274" t="s">
        <v>268</v>
      </c>
      <c r="AW1385" s="274" t="s">
        <v>268</v>
      </c>
      <c r="AX1385" s="274" t="s">
        <v>268</v>
      </c>
      <c r="AY1385" s="274" t="s">
        <v>268</v>
      </c>
      <c r="AZ1385" s="274" t="s">
        <v>268</v>
      </c>
      <c r="BA1385" s="274" t="s">
        <v>268</v>
      </c>
      <c r="BB1385" s="274" t="s">
        <v>268</v>
      </c>
      <c r="BC1385" s="274" t="s">
        <v>268</v>
      </c>
      <c r="BD1385" s="274" t="s">
        <v>268</v>
      </c>
      <c r="BE1385" s="274" t="s">
        <v>268</v>
      </c>
      <c r="BF1385" s="274" t="s">
        <v>268</v>
      </c>
      <c r="BG1385" s="274" t="s">
        <v>268</v>
      </c>
      <c r="BH1385" s="274" t="s">
        <v>268</v>
      </c>
      <c r="BI1385" s="274" t="s">
        <v>268</v>
      </c>
      <c r="BJ1385" s="274" t="s">
        <v>268</v>
      </c>
      <c r="BK1385" s="274" t="s">
        <v>268</v>
      </c>
      <c r="BL1385" s="274" t="s">
        <v>268</v>
      </c>
      <c r="BM1385" s="274" t="s">
        <v>268</v>
      </c>
      <c r="BN1385" s="274" t="s">
        <v>268</v>
      </c>
      <c r="BO1385" s="274" t="s">
        <v>268</v>
      </c>
      <c r="BP1385" s="274" t="s">
        <v>268</v>
      </c>
      <c r="BQ1385" s="274" t="s">
        <v>268</v>
      </c>
      <c r="BR1385" s="274" t="s">
        <v>268</v>
      </c>
      <c r="BS1385" s="274" t="s">
        <v>268</v>
      </c>
      <c r="BT1385" s="274" t="s">
        <v>268</v>
      </c>
      <c r="BU1385" s="274" t="s">
        <v>268</v>
      </c>
      <c r="BV1385" s="274" t="s">
        <v>268</v>
      </c>
      <c r="BW1385" s="274" t="s">
        <v>268</v>
      </c>
      <c r="BX1385" s="274" t="s">
        <v>268</v>
      </c>
      <c r="BY1385" s="295">
        <v>33.799999999999997</v>
      </c>
      <c r="BZ1385" s="295">
        <v>33.799999999999997</v>
      </c>
      <c r="CA1385" s="298" t="s">
        <v>142</v>
      </c>
      <c r="CB1385" s="297">
        <v>123</v>
      </c>
      <c r="CC1385" s="284">
        <f t="shared" si="86"/>
        <v>0</v>
      </c>
      <c r="CD1385" s="295">
        <f t="shared" si="87"/>
        <v>33.799999999999997</v>
      </c>
      <c r="CE1385" s="284">
        <f t="shared" si="88"/>
        <v>1</v>
      </c>
      <c r="CF1385" s="295">
        <f t="shared" si="89"/>
        <v>0</v>
      </c>
      <c r="CG1385" s="274" t="s">
        <v>1817</v>
      </c>
      <c r="CH1385" s="274" t="s">
        <v>268</v>
      </c>
      <c r="CI1385" s="274" t="s">
        <v>268</v>
      </c>
      <c r="CJ1385" s="298" t="s">
        <v>268</v>
      </c>
      <c r="CK1385" s="298" t="s">
        <v>736</v>
      </c>
      <c r="CL1385" s="274" t="s">
        <v>268</v>
      </c>
      <c r="CM1385" s="274" t="s">
        <v>268</v>
      </c>
      <c r="CN1385" s="274" t="s">
        <v>268</v>
      </c>
      <c r="CO1385" s="274" t="s">
        <v>268</v>
      </c>
      <c r="CP1385" s="274" t="s">
        <v>268</v>
      </c>
      <c r="CQ1385" s="274" t="s">
        <v>268</v>
      </c>
      <c r="CR1385" s="274" t="s">
        <v>877</v>
      </c>
      <c r="CS1385" s="274">
        <v>16.559999999999999</v>
      </c>
      <c r="CT1385" s="274" t="s">
        <v>268</v>
      </c>
      <c r="CU1385" s="274">
        <v>16.559999999999999</v>
      </c>
      <c r="CV1385" s="274">
        <v>365</v>
      </c>
      <c r="CW1385" s="274" t="s">
        <v>878</v>
      </c>
      <c r="CX1385" s="274" t="s">
        <v>835</v>
      </c>
      <c r="CY1385" s="274" t="s">
        <v>836</v>
      </c>
      <c r="CZ1385" s="274" t="s">
        <v>837</v>
      </c>
      <c r="DA1385" s="274" t="s">
        <v>268</v>
      </c>
      <c r="DB1385" s="274" t="s">
        <v>268</v>
      </c>
      <c r="DC1385" s="274" t="s">
        <v>268</v>
      </c>
      <c r="DD1385" s="274" t="s">
        <v>268</v>
      </c>
      <c r="DE1385" s="274" t="s">
        <v>268</v>
      </c>
      <c r="DF1385" s="274" t="s">
        <v>268</v>
      </c>
      <c r="DG1385" s="299">
        <f>IFERROR(IF(CA1385="D",IF(CK1385="A dispo.",CD1385*VLOOKUP('DATI INPUT'!$F$27,TARIFFE_UD,2,FALSE),CD1385*VLOOKUP(CK1385,TARIFFE_UD,2,FALSE)),CD1385*VLOOKUP(CB1385-100,TARIFFE_UND,2,FALSE)),0)</f>
        <v>26.76792347886083</v>
      </c>
      <c r="DH1385" s="299">
        <f>IFERROR(IF(CA1385="D",IF(CK1385="A dispo.",CF1385*VLOOKUP('DATI INPUT'!$F$27,TARIFFE_UD,3,FALSE),CF1385*VLOOKUP(CK1385,TARIFFE_UD,3,FALSE)),CF1385*VLOOKUP(CB1385-100,TARIFFE_UND,3,FALSE)),0)</f>
        <v>0</v>
      </c>
    </row>
    <row r="1386" spans="1:112" hidden="1" x14ac:dyDescent="0.25">
      <c r="A1386" s="274" t="s">
        <v>9760</v>
      </c>
      <c r="B1386" s="274" t="s">
        <v>9751</v>
      </c>
      <c r="C1386" s="274" t="s">
        <v>1686</v>
      </c>
      <c r="D1386" s="274" t="s">
        <v>9752</v>
      </c>
      <c r="E1386" s="274" t="s">
        <v>268</v>
      </c>
      <c r="F1386" s="274" t="s">
        <v>156</v>
      </c>
      <c r="G1386" s="274" t="s">
        <v>9753</v>
      </c>
      <c r="H1386" s="274" t="s">
        <v>9754</v>
      </c>
      <c r="I1386" s="274" t="s">
        <v>336</v>
      </c>
      <c r="J1386" s="274" t="s">
        <v>156</v>
      </c>
      <c r="K1386" s="274" t="s">
        <v>9755</v>
      </c>
      <c r="L1386" s="274" t="s">
        <v>5410</v>
      </c>
      <c r="M1386" s="274" t="s">
        <v>9756</v>
      </c>
      <c r="N1386" s="274" t="s">
        <v>9757</v>
      </c>
      <c r="O1386" s="274" t="s">
        <v>9758</v>
      </c>
      <c r="P1386" s="274" t="s">
        <v>9759</v>
      </c>
      <c r="Q1386" s="274" t="s">
        <v>498</v>
      </c>
      <c r="R1386" s="274" t="s">
        <v>268</v>
      </c>
      <c r="S1386" s="274" t="s">
        <v>268</v>
      </c>
      <c r="T1386" s="274" t="s">
        <v>268</v>
      </c>
      <c r="U1386" s="274" t="s">
        <v>268</v>
      </c>
      <c r="V1386" s="274" t="s">
        <v>268</v>
      </c>
      <c r="W1386" s="274" t="s">
        <v>2130</v>
      </c>
      <c r="X1386" s="274" t="s">
        <v>2131</v>
      </c>
      <c r="Y1386" s="274" t="s">
        <v>268</v>
      </c>
      <c r="Z1386" s="274" t="s">
        <v>268</v>
      </c>
      <c r="AA1386" s="274" t="s">
        <v>268</v>
      </c>
      <c r="AB1386" s="274" t="s">
        <v>268</v>
      </c>
      <c r="AC1386" s="274" t="s">
        <v>268</v>
      </c>
      <c r="AD1386" s="274" t="s">
        <v>268</v>
      </c>
      <c r="AE1386" s="274" t="s">
        <v>287</v>
      </c>
      <c r="AF1386" s="274" t="s">
        <v>1811</v>
      </c>
      <c r="AG1386" s="274" t="s">
        <v>875</v>
      </c>
      <c r="AH1386" s="274" t="s">
        <v>1412</v>
      </c>
      <c r="AI1386" s="274" t="s">
        <v>1352</v>
      </c>
      <c r="AJ1386" s="274" t="s">
        <v>268</v>
      </c>
      <c r="AK1386" s="274" t="s">
        <v>377</v>
      </c>
      <c r="AL1386" s="274" t="s">
        <v>268</v>
      </c>
      <c r="AM1386" s="274" t="s">
        <v>288</v>
      </c>
      <c r="AN1386" s="274" t="s">
        <v>268</v>
      </c>
      <c r="AO1386" s="274" t="s">
        <v>268</v>
      </c>
      <c r="AP1386" s="274" t="s">
        <v>268</v>
      </c>
      <c r="AQ1386" s="274" t="s">
        <v>268</v>
      </c>
      <c r="AR1386" s="274" t="s">
        <v>268</v>
      </c>
      <c r="AS1386" s="274" t="s">
        <v>268</v>
      </c>
      <c r="AT1386" s="274" t="s">
        <v>268</v>
      </c>
      <c r="AU1386" s="274" t="s">
        <v>268</v>
      </c>
      <c r="AV1386" s="274" t="s">
        <v>268</v>
      </c>
      <c r="AW1386" s="274" t="s">
        <v>268</v>
      </c>
      <c r="AX1386" s="274" t="s">
        <v>268</v>
      </c>
      <c r="AY1386" s="274" t="s">
        <v>268</v>
      </c>
      <c r="AZ1386" s="274" t="s">
        <v>268</v>
      </c>
      <c r="BA1386" s="274" t="s">
        <v>268</v>
      </c>
      <c r="BB1386" s="274" t="s">
        <v>268</v>
      </c>
      <c r="BC1386" s="274" t="s">
        <v>268</v>
      </c>
      <c r="BD1386" s="274" t="s">
        <v>268</v>
      </c>
      <c r="BE1386" s="274" t="s">
        <v>268</v>
      </c>
      <c r="BF1386" s="274" t="s">
        <v>268</v>
      </c>
      <c r="BG1386" s="274" t="s">
        <v>268</v>
      </c>
      <c r="BH1386" s="274" t="s">
        <v>268</v>
      </c>
      <c r="BI1386" s="274" t="s">
        <v>268</v>
      </c>
      <c r="BJ1386" s="274" t="s">
        <v>268</v>
      </c>
      <c r="BK1386" s="274" t="s">
        <v>268</v>
      </c>
      <c r="BL1386" s="274" t="s">
        <v>268</v>
      </c>
      <c r="BM1386" s="274" t="s">
        <v>268</v>
      </c>
      <c r="BN1386" s="274" t="s">
        <v>268</v>
      </c>
      <c r="BO1386" s="274" t="s">
        <v>268</v>
      </c>
      <c r="BP1386" s="274" t="s">
        <v>268</v>
      </c>
      <c r="BQ1386" s="274" t="s">
        <v>268</v>
      </c>
      <c r="BR1386" s="274" t="s">
        <v>268</v>
      </c>
      <c r="BS1386" s="274" t="s">
        <v>268</v>
      </c>
      <c r="BT1386" s="274" t="s">
        <v>268</v>
      </c>
      <c r="BU1386" s="274" t="s">
        <v>268</v>
      </c>
      <c r="BV1386" s="274" t="s">
        <v>268</v>
      </c>
      <c r="BW1386" s="274" t="s">
        <v>268</v>
      </c>
      <c r="BX1386" s="274" t="s">
        <v>268</v>
      </c>
      <c r="BY1386" s="295">
        <v>50</v>
      </c>
      <c r="BZ1386" s="295">
        <v>50</v>
      </c>
      <c r="CA1386" s="298" t="s">
        <v>142</v>
      </c>
      <c r="CB1386" s="297">
        <v>122</v>
      </c>
      <c r="CC1386" s="284">
        <f t="shared" si="86"/>
        <v>0</v>
      </c>
      <c r="CD1386" s="295">
        <f t="shared" si="87"/>
        <v>50</v>
      </c>
      <c r="CE1386" s="284">
        <f t="shared" si="88"/>
        <v>0</v>
      </c>
      <c r="CF1386" s="295">
        <f t="shared" si="89"/>
        <v>1</v>
      </c>
      <c r="CG1386" s="274" t="s">
        <v>876</v>
      </c>
      <c r="CH1386" s="274" t="s">
        <v>268</v>
      </c>
      <c r="CI1386" s="274" t="s">
        <v>268</v>
      </c>
      <c r="CJ1386" s="298" t="s">
        <v>268</v>
      </c>
      <c r="CK1386" s="298" t="s">
        <v>736</v>
      </c>
      <c r="CL1386" s="274" t="s">
        <v>268</v>
      </c>
      <c r="CM1386" s="274" t="s">
        <v>268</v>
      </c>
      <c r="CN1386" s="274" t="s">
        <v>268</v>
      </c>
      <c r="CO1386" s="274" t="s">
        <v>268</v>
      </c>
      <c r="CP1386" s="274" t="s">
        <v>268</v>
      </c>
      <c r="CQ1386" s="274" t="s">
        <v>268</v>
      </c>
      <c r="CR1386" s="274" t="s">
        <v>877</v>
      </c>
      <c r="CS1386" s="274">
        <v>77.06</v>
      </c>
      <c r="CT1386" s="274" t="s">
        <v>268</v>
      </c>
      <c r="CU1386" s="274">
        <v>77.06</v>
      </c>
      <c r="CV1386" s="274">
        <v>365</v>
      </c>
      <c r="CW1386" s="274" t="s">
        <v>878</v>
      </c>
      <c r="CX1386" s="274" t="s">
        <v>835</v>
      </c>
      <c r="CY1386" s="274" t="s">
        <v>836</v>
      </c>
      <c r="CZ1386" s="274" t="s">
        <v>837</v>
      </c>
      <c r="DA1386" s="274" t="s">
        <v>268</v>
      </c>
      <c r="DB1386" s="274" t="s">
        <v>268</v>
      </c>
      <c r="DC1386" s="274" t="s">
        <v>268</v>
      </c>
      <c r="DD1386" s="274" t="s">
        <v>268</v>
      </c>
      <c r="DE1386" s="274" t="s">
        <v>268</v>
      </c>
      <c r="DF1386" s="274" t="s">
        <v>268</v>
      </c>
      <c r="DG1386" s="299">
        <f>IFERROR(IF(CA1386="D",IF(CK1386="A dispo.",CD1386*VLOOKUP('DATI INPUT'!$F$27,TARIFFE_UD,2,FALSE),CD1386*VLOOKUP(CK1386,TARIFFE_UD,2,FALSE)),CD1386*VLOOKUP(CB1386-100,TARIFFE_UND,2,FALSE)),0)</f>
        <v>39.597519939143247</v>
      </c>
      <c r="DH1386" s="299">
        <f>IFERROR(IF(CA1386="D",IF(CK1386="A dispo.",CF1386*VLOOKUP('DATI INPUT'!$F$27,TARIFFE_UD,3,FALSE),CF1386*VLOOKUP(CK1386,TARIFFE_UD,3,FALSE)),CF1386*VLOOKUP(CB1386-100,TARIFFE_UND,3,FALSE)),0)</f>
        <v>60.367780403072892</v>
      </c>
    </row>
    <row r="1387" spans="1:112" hidden="1" x14ac:dyDescent="0.25">
      <c r="A1387" s="274" t="s">
        <v>9761</v>
      </c>
      <c r="B1387" s="274" t="s">
        <v>9762</v>
      </c>
      <c r="C1387" s="274" t="s">
        <v>1687</v>
      </c>
      <c r="D1387" s="274" t="s">
        <v>9763</v>
      </c>
      <c r="E1387" s="274" t="s">
        <v>268</v>
      </c>
      <c r="F1387" s="274" t="s">
        <v>156</v>
      </c>
      <c r="G1387" s="274" t="s">
        <v>9764</v>
      </c>
      <c r="H1387" s="274" t="s">
        <v>9765</v>
      </c>
      <c r="I1387" s="274" t="s">
        <v>2883</v>
      </c>
      <c r="J1387" s="274" t="s">
        <v>274</v>
      </c>
      <c r="K1387" s="274" t="s">
        <v>9766</v>
      </c>
      <c r="L1387" s="274" t="s">
        <v>9767</v>
      </c>
      <c r="M1387" s="274" t="s">
        <v>9768</v>
      </c>
      <c r="N1387" s="274" t="s">
        <v>9757</v>
      </c>
      <c r="O1387" s="274" t="s">
        <v>9758</v>
      </c>
      <c r="P1387" s="274" t="s">
        <v>9769</v>
      </c>
      <c r="Q1387" s="274" t="s">
        <v>271</v>
      </c>
      <c r="R1387" s="274" t="s">
        <v>268</v>
      </c>
      <c r="S1387" s="274" t="s">
        <v>268</v>
      </c>
      <c r="T1387" s="274" t="s">
        <v>268</v>
      </c>
      <c r="U1387" s="274" t="s">
        <v>268</v>
      </c>
      <c r="V1387" s="274" t="s">
        <v>268</v>
      </c>
      <c r="W1387" s="274" t="s">
        <v>2130</v>
      </c>
      <c r="X1387" s="274" t="s">
        <v>2131</v>
      </c>
      <c r="Y1387" s="274" t="s">
        <v>268</v>
      </c>
      <c r="Z1387" s="274" t="s">
        <v>268</v>
      </c>
      <c r="AA1387" s="274" t="s">
        <v>268</v>
      </c>
      <c r="AB1387" s="274" t="s">
        <v>268</v>
      </c>
      <c r="AC1387" s="274" t="s">
        <v>268</v>
      </c>
      <c r="AD1387" s="274" t="s">
        <v>268</v>
      </c>
      <c r="AE1387" s="274" t="s">
        <v>287</v>
      </c>
      <c r="AF1387" s="274" t="s">
        <v>1811</v>
      </c>
      <c r="AG1387" s="274" t="s">
        <v>875</v>
      </c>
      <c r="AH1387" s="274" t="s">
        <v>1412</v>
      </c>
      <c r="AI1387" s="274" t="s">
        <v>1352</v>
      </c>
      <c r="AJ1387" s="274" t="s">
        <v>268</v>
      </c>
      <c r="AK1387" s="274" t="s">
        <v>381</v>
      </c>
      <c r="AL1387" s="274" t="s">
        <v>268</v>
      </c>
      <c r="AM1387" s="274" t="s">
        <v>288</v>
      </c>
      <c r="AN1387" s="274" t="s">
        <v>268</v>
      </c>
      <c r="AO1387" s="274" t="s">
        <v>268</v>
      </c>
      <c r="AP1387" s="274" t="s">
        <v>268</v>
      </c>
      <c r="AQ1387" s="274" t="s">
        <v>268</v>
      </c>
      <c r="AR1387" s="274" t="s">
        <v>268</v>
      </c>
      <c r="AS1387" s="274" t="s">
        <v>268</v>
      </c>
      <c r="AT1387" s="274" t="s">
        <v>268</v>
      </c>
      <c r="AU1387" s="274" t="s">
        <v>268</v>
      </c>
      <c r="AV1387" s="274" t="s">
        <v>268</v>
      </c>
      <c r="AW1387" s="274" t="s">
        <v>268</v>
      </c>
      <c r="AX1387" s="274" t="s">
        <v>268</v>
      </c>
      <c r="AY1387" s="274" t="s">
        <v>268</v>
      </c>
      <c r="AZ1387" s="274" t="s">
        <v>268</v>
      </c>
      <c r="BA1387" s="274" t="s">
        <v>268</v>
      </c>
      <c r="BB1387" s="274" t="s">
        <v>268</v>
      </c>
      <c r="BC1387" s="274" t="s">
        <v>268</v>
      </c>
      <c r="BD1387" s="274" t="s">
        <v>268</v>
      </c>
      <c r="BE1387" s="274" t="s">
        <v>268</v>
      </c>
      <c r="BF1387" s="274" t="s">
        <v>268</v>
      </c>
      <c r="BG1387" s="274" t="s">
        <v>268</v>
      </c>
      <c r="BH1387" s="274" t="s">
        <v>268</v>
      </c>
      <c r="BI1387" s="274" t="s">
        <v>268</v>
      </c>
      <c r="BJ1387" s="274" t="s">
        <v>268</v>
      </c>
      <c r="BK1387" s="274" t="s">
        <v>268</v>
      </c>
      <c r="BL1387" s="274" t="s">
        <v>268</v>
      </c>
      <c r="BM1387" s="274" t="s">
        <v>268</v>
      </c>
      <c r="BN1387" s="274" t="s">
        <v>268</v>
      </c>
      <c r="BO1387" s="274" t="s">
        <v>268</v>
      </c>
      <c r="BP1387" s="274" t="s">
        <v>268</v>
      </c>
      <c r="BQ1387" s="274" t="s">
        <v>268</v>
      </c>
      <c r="BR1387" s="274" t="s">
        <v>268</v>
      </c>
      <c r="BS1387" s="274" t="s">
        <v>268</v>
      </c>
      <c r="BT1387" s="274" t="s">
        <v>268</v>
      </c>
      <c r="BU1387" s="274" t="s">
        <v>268</v>
      </c>
      <c r="BV1387" s="274" t="s">
        <v>268</v>
      </c>
      <c r="BW1387" s="274" t="s">
        <v>268</v>
      </c>
      <c r="BX1387" s="274" t="s">
        <v>268</v>
      </c>
      <c r="BY1387" s="295">
        <v>95</v>
      </c>
      <c r="BZ1387" s="295">
        <v>95</v>
      </c>
      <c r="CA1387" s="298" t="s">
        <v>142</v>
      </c>
      <c r="CB1387" s="297">
        <v>122</v>
      </c>
      <c r="CC1387" s="284">
        <f t="shared" si="86"/>
        <v>0</v>
      </c>
      <c r="CD1387" s="295">
        <f t="shared" si="87"/>
        <v>95</v>
      </c>
      <c r="CE1387" s="284">
        <f t="shared" si="88"/>
        <v>0</v>
      </c>
      <c r="CF1387" s="295">
        <f t="shared" si="89"/>
        <v>1</v>
      </c>
      <c r="CG1387" s="274" t="s">
        <v>876</v>
      </c>
      <c r="CH1387" s="274" t="s">
        <v>268</v>
      </c>
      <c r="CI1387" s="274" t="s">
        <v>268</v>
      </c>
      <c r="CJ1387" s="298" t="s">
        <v>268</v>
      </c>
      <c r="CK1387" s="298" t="s">
        <v>736</v>
      </c>
      <c r="CL1387" s="274" t="s">
        <v>268</v>
      </c>
      <c r="CM1387" s="274" t="s">
        <v>268</v>
      </c>
      <c r="CN1387" s="274" t="s">
        <v>268</v>
      </c>
      <c r="CO1387" s="274" t="s">
        <v>268</v>
      </c>
      <c r="CP1387" s="274" t="s">
        <v>268</v>
      </c>
      <c r="CQ1387" s="274" t="s">
        <v>268</v>
      </c>
      <c r="CR1387" s="274" t="s">
        <v>877</v>
      </c>
      <c r="CS1387" s="274">
        <v>99.11</v>
      </c>
      <c r="CT1387" s="274" t="s">
        <v>268</v>
      </c>
      <c r="CU1387" s="274">
        <v>99.11</v>
      </c>
      <c r="CV1387" s="274">
        <v>365</v>
      </c>
      <c r="CW1387" s="274" t="s">
        <v>878</v>
      </c>
      <c r="CX1387" s="274" t="s">
        <v>835</v>
      </c>
      <c r="CY1387" s="274" t="s">
        <v>836</v>
      </c>
      <c r="CZ1387" s="274" t="s">
        <v>837</v>
      </c>
      <c r="DA1387" s="274" t="s">
        <v>268</v>
      </c>
      <c r="DB1387" s="274" t="s">
        <v>268</v>
      </c>
      <c r="DC1387" s="274" t="s">
        <v>268</v>
      </c>
      <c r="DD1387" s="274" t="s">
        <v>268</v>
      </c>
      <c r="DE1387" s="274" t="s">
        <v>268</v>
      </c>
      <c r="DF1387" s="274" t="s">
        <v>268</v>
      </c>
      <c r="DG1387" s="299">
        <f>IFERROR(IF(CA1387="D",IF(CK1387="A dispo.",CD1387*VLOOKUP('DATI INPUT'!$F$27,TARIFFE_UD,2,FALSE),CD1387*VLOOKUP(CK1387,TARIFFE_UD,2,FALSE)),CD1387*VLOOKUP(CB1387-100,TARIFFE_UND,2,FALSE)),0)</f>
        <v>75.23528788437217</v>
      </c>
      <c r="DH1387" s="299">
        <f>IFERROR(IF(CA1387="D",IF(CK1387="A dispo.",CF1387*VLOOKUP('DATI INPUT'!$F$27,TARIFFE_UD,3,FALSE),CF1387*VLOOKUP(CK1387,TARIFFE_UD,3,FALSE)),CF1387*VLOOKUP(CB1387-100,TARIFFE_UND,3,FALSE)),0)</f>
        <v>60.367780403072892</v>
      </c>
    </row>
    <row r="1388" spans="1:112" x14ac:dyDescent="0.25">
      <c r="A1388" s="274" t="s">
        <v>9770</v>
      </c>
      <c r="B1388" s="274" t="s">
        <v>9771</v>
      </c>
      <c r="C1388" s="274" t="s">
        <v>9772</v>
      </c>
      <c r="D1388" s="274" t="s">
        <v>9773</v>
      </c>
      <c r="E1388" s="274" t="s">
        <v>268</v>
      </c>
      <c r="F1388" s="274" t="s">
        <v>156</v>
      </c>
      <c r="G1388" s="274" t="s">
        <v>9774</v>
      </c>
      <c r="H1388" s="274" t="s">
        <v>4184</v>
      </c>
      <c r="I1388" s="274" t="s">
        <v>385</v>
      </c>
      <c r="J1388" s="274" t="s">
        <v>274</v>
      </c>
      <c r="K1388" s="274" t="s">
        <v>9775</v>
      </c>
      <c r="L1388" s="274" t="s">
        <v>1259</v>
      </c>
      <c r="M1388" s="274" t="s">
        <v>2461</v>
      </c>
      <c r="N1388" s="274" t="s">
        <v>984</v>
      </c>
      <c r="O1388" s="274" t="s">
        <v>873</v>
      </c>
      <c r="P1388" s="274" t="s">
        <v>1310</v>
      </c>
      <c r="Q1388" s="274" t="s">
        <v>1143</v>
      </c>
      <c r="R1388" s="274" t="s">
        <v>268</v>
      </c>
      <c r="S1388" s="274" t="s">
        <v>268</v>
      </c>
      <c r="T1388" s="274" t="s">
        <v>268</v>
      </c>
      <c r="U1388" s="274" t="s">
        <v>268</v>
      </c>
      <c r="V1388" s="274" t="s">
        <v>268</v>
      </c>
      <c r="W1388" s="274" t="s">
        <v>2461</v>
      </c>
      <c r="X1388" s="274" t="s">
        <v>1310</v>
      </c>
      <c r="Y1388" s="274" t="s">
        <v>1143</v>
      </c>
      <c r="Z1388" s="274" t="s">
        <v>268</v>
      </c>
      <c r="AA1388" s="274" t="s">
        <v>268</v>
      </c>
      <c r="AB1388" s="274" t="s">
        <v>268</v>
      </c>
      <c r="AC1388" s="274" t="s">
        <v>268</v>
      </c>
      <c r="AD1388" s="274" t="s">
        <v>268</v>
      </c>
      <c r="AE1388" s="274" t="s">
        <v>287</v>
      </c>
      <c r="AF1388" s="274" t="s">
        <v>1811</v>
      </c>
      <c r="AG1388" s="274" t="s">
        <v>875</v>
      </c>
      <c r="AH1388" s="274" t="s">
        <v>394</v>
      </c>
      <c r="AI1388" s="274" t="s">
        <v>928</v>
      </c>
      <c r="AJ1388" s="274" t="s">
        <v>268</v>
      </c>
      <c r="AK1388" s="274" t="s">
        <v>382</v>
      </c>
      <c r="AL1388" s="274" t="s">
        <v>268</v>
      </c>
      <c r="AM1388" s="274" t="s">
        <v>355</v>
      </c>
      <c r="AN1388" s="274" t="s">
        <v>268</v>
      </c>
      <c r="AO1388" s="274" t="s">
        <v>268</v>
      </c>
      <c r="AP1388" s="274" t="s">
        <v>268</v>
      </c>
      <c r="AQ1388" s="274" t="s">
        <v>268</v>
      </c>
      <c r="AR1388" s="274" t="s">
        <v>268</v>
      </c>
      <c r="AS1388" s="274" t="s">
        <v>268</v>
      </c>
      <c r="AT1388" s="274" t="s">
        <v>268</v>
      </c>
      <c r="AU1388" s="274" t="s">
        <v>268</v>
      </c>
      <c r="AV1388" s="274" t="s">
        <v>268</v>
      </c>
      <c r="AW1388" s="274" t="s">
        <v>268</v>
      </c>
      <c r="AX1388" s="274" t="s">
        <v>268</v>
      </c>
      <c r="AY1388" s="274" t="s">
        <v>268</v>
      </c>
      <c r="AZ1388" s="274" t="s">
        <v>268</v>
      </c>
      <c r="BA1388" s="274" t="s">
        <v>268</v>
      </c>
      <c r="BB1388" s="274" t="s">
        <v>268</v>
      </c>
      <c r="BC1388" s="274" t="s">
        <v>268</v>
      </c>
      <c r="BD1388" s="274" t="s">
        <v>268</v>
      </c>
      <c r="BE1388" s="274" t="s">
        <v>268</v>
      </c>
      <c r="BF1388" s="274" t="s">
        <v>268</v>
      </c>
      <c r="BG1388" s="274" t="s">
        <v>268</v>
      </c>
      <c r="BH1388" s="274" t="s">
        <v>268</v>
      </c>
      <c r="BI1388" s="274" t="s">
        <v>268</v>
      </c>
      <c r="BJ1388" s="274" t="s">
        <v>268</v>
      </c>
      <c r="BK1388" s="274" t="s">
        <v>268</v>
      </c>
      <c r="BL1388" s="274" t="s">
        <v>268</v>
      </c>
      <c r="BM1388" s="274" t="s">
        <v>268</v>
      </c>
      <c r="BN1388" s="274" t="s">
        <v>268</v>
      </c>
      <c r="BO1388" s="274" t="s">
        <v>268</v>
      </c>
      <c r="BP1388" s="274" t="s">
        <v>268</v>
      </c>
      <c r="BQ1388" s="274" t="s">
        <v>268</v>
      </c>
      <c r="BR1388" s="274" t="s">
        <v>268</v>
      </c>
      <c r="BS1388" s="274" t="s">
        <v>268</v>
      </c>
      <c r="BT1388" s="274" t="s">
        <v>268</v>
      </c>
      <c r="BU1388" s="274" t="s">
        <v>268</v>
      </c>
      <c r="BV1388" s="274" t="s">
        <v>268</v>
      </c>
      <c r="BW1388" s="274" t="s">
        <v>268</v>
      </c>
      <c r="BX1388" s="274" t="s">
        <v>268</v>
      </c>
      <c r="BY1388" s="295">
        <v>43</v>
      </c>
      <c r="BZ1388" s="295">
        <v>43</v>
      </c>
      <c r="CA1388" s="298" t="s">
        <v>142</v>
      </c>
      <c r="CB1388" s="297">
        <v>122</v>
      </c>
      <c r="CC1388" s="284">
        <f t="shared" si="86"/>
        <v>0</v>
      </c>
      <c r="CD1388" s="295">
        <f t="shared" si="87"/>
        <v>43</v>
      </c>
      <c r="CE1388" s="284">
        <f t="shared" si="88"/>
        <v>0</v>
      </c>
      <c r="CF1388" s="295">
        <f t="shared" si="89"/>
        <v>1</v>
      </c>
      <c r="CG1388" s="274" t="s">
        <v>876</v>
      </c>
      <c r="CH1388" s="274" t="s">
        <v>268</v>
      </c>
      <c r="CI1388" s="274" t="s">
        <v>268</v>
      </c>
      <c r="CJ1388" s="298" t="s">
        <v>280</v>
      </c>
      <c r="CK1388" s="297">
        <v>2</v>
      </c>
      <c r="CL1388" s="274" t="s">
        <v>268</v>
      </c>
      <c r="CM1388" s="274" t="s">
        <v>268</v>
      </c>
      <c r="CN1388" s="274" t="s">
        <v>268</v>
      </c>
      <c r="CO1388" s="274" t="s">
        <v>268</v>
      </c>
      <c r="CP1388" s="274" t="s">
        <v>268</v>
      </c>
      <c r="CQ1388" s="274" t="s">
        <v>268</v>
      </c>
      <c r="CR1388" s="274" t="s">
        <v>877</v>
      </c>
      <c r="CS1388" s="274">
        <v>71.91</v>
      </c>
      <c r="CT1388" s="274" t="s">
        <v>268</v>
      </c>
      <c r="CU1388" s="274">
        <v>71.91</v>
      </c>
      <c r="CV1388" s="274">
        <v>365</v>
      </c>
      <c r="CW1388" s="274" t="s">
        <v>878</v>
      </c>
      <c r="CX1388" s="274" t="s">
        <v>835</v>
      </c>
      <c r="CY1388" s="274" t="s">
        <v>836</v>
      </c>
      <c r="CZ1388" s="274" t="s">
        <v>837</v>
      </c>
      <c r="DA1388" s="274" t="s">
        <v>268</v>
      </c>
      <c r="DB1388" s="274" t="s">
        <v>268</v>
      </c>
      <c r="DC1388" s="274" t="s">
        <v>268</v>
      </c>
      <c r="DD1388" s="274" t="s">
        <v>268</v>
      </c>
      <c r="DE1388" s="274" t="s">
        <v>268</v>
      </c>
      <c r="DF1388" s="274" t="s">
        <v>268</v>
      </c>
      <c r="DG1388" s="299">
        <f>IFERROR(IF(CA1388="D",IF(CK1388="A dispo.",CD1388*VLOOKUP('DATI INPUT'!$F$27,TARIFFE_UD,2,FALSE),CD1388*VLOOKUP(CK1388,TARIFFE_UD,2,FALSE)),CD1388*VLOOKUP(CB1388-100,TARIFFE_UND,2,FALSE)),0)</f>
        <v>30.900731300657341</v>
      </c>
      <c r="DH1388" s="299">
        <f>IFERROR(IF(CA1388="D",IF(CK1388="A dispo.",CF1388*VLOOKUP('DATI INPUT'!$F$27,TARIFFE_UD,3,FALSE),CF1388*VLOOKUP(CK1388,TARIFFE_UD,3,FALSE)),CF1388*VLOOKUP(CB1388-100,TARIFFE_UND,3,FALSE)),0)</f>
        <v>46.077822723118445</v>
      </c>
    </row>
    <row r="1389" spans="1:112" hidden="1" x14ac:dyDescent="0.25">
      <c r="A1389" s="274" t="s">
        <v>9776</v>
      </c>
      <c r="B1389" s="274" t="s">
        <v>9777</v>
      </c>
      <c r="C1389" s="274" t="s">
        <v>9778</v>
      </c>
      <c r="D1389" s="274" t="s">
        <v>9779</v>
      </c>
      <c r="E1389" s="274" t="s">
        <v>268</v>
      </c>
      <c r="F1389" s="274" t="s">
        <v>156</v>
      </c>
      <c r="G1389" s="274" t="s">
        <v>9780</v>
      </c>
      <c r="H1389" s="274" t="s">
        <v>9781</v>
      </c>
      <c r="I1389" s="274" t="s">
        <v>9782</v>
      </c>
      <c r="J1389" s="274" t="s">
        <v>156</v>
      </c>
      <c r="K1389" s="274" t="s">
        <v>9783</v>
      </c>
      <c r="L1389" s="274" t="s">
        <v>9784</v>
      </c>
      <c r="M1389" s="274" t="s">
        <v>9785</v>
      </c>
      <c r="N1389" s="274" t="s">
        <v>9786</v>
      </c>
      <c r="O1389" s="274" t="s">
        <v>1768</v>
      </c>
      <c r="P1389" s="274" t="s">
        <v>9787</v>
      </c>
      <c r="Q1389" s="274" t="s">
        <v>346</v>
      </c>
      <c r="R1389" s="274" t="s">
        <v>142</v>
      </c>
      <c r="S1389" s="274" t="s">
        <v>268</v>
      </c>
      <c r="T1389" s="274" t="s">
        <v>268</v>
      </c>
      <c r="U1389" s="274" t="s">
        <v>268</v>
      </c>
      <c r="V1389" s="274" t="s">
        <v>268</v>
      </c>
      <c r="W1389" s="274" t="s">
        <v>2153</v>
      </c>
      <c r="X1389" s="274" t="s">
        <v>1754</v>
      </c>
      <c r="Y1389" s="274" t="s">
        <v>269</v>
      </c>
      <c r="Z1389" s="274" t="s">
        <v>268</v>
      </c>
      <c r="AA1389" s="274" t="s">
        <v>268</v>
      </c>
      <c r="AB1389" s="274" t="s">
        <v>268</v>
      </c>
      <c r="AC1389" s="274" t="s">
        <v>268</v>
      </c>
      <c r="AD1389" s="274" t="s">
        <v>268</v>
      </c>
      <c r="AE1389" s="274" t="s">
        <v>287</v>
      </c>
      <c r="AF1389" s="274" t="s">
        <v>1811</v>
      </c>
      <c r="AG1389" s="274" t="s">
        <v>875</v>
      </c>
      <c r="AH1389" s="274" t="s">
        <v>2154</v>
      </c>
      <c r="AI1389" s="274" t="s">
        <v>818</v>
      </c>
      <c r="AJ1389" s="274" t="s">
        <v>268</v>
      </c>
      <c r="AK1389" s="274" t="s">
        <v>354</v>
      </c>
      <c r="AL1389" s="274" t="s">
        <v>268</v>
      </c>
      <c r="AM1389" s="274" t="s">
        <v>288</v>
      </c>
      <c r="AN1389" s="274" t="s">
        <v>268</v>
      </c>
      <c r="AO1389" s="274" t="s">
        <v>268</v>
      </c>
      <c r="AP1389" s="274" t="s">
        <v>268</v>
      </c>
      <c r="AQ1389" s="274" t="s">
        <v>268</v>
      </c>
      <c r="AR1389" s="274" t="s">
        <v>268</v>
      </c>
      <c r="AS1389" s="274" t="s">
        <v>268</v>
      </c>
      <c r="AT1389" s="274" t="s">
        <v>268</v>
      </c>
      <c r="AU1389" s="274" t="s">
        <v>268</v>
      </c>
      <c r="AV1389" s="274" t="s">
        <v>268</v>
      </c>
      <c r="AW1389" s="274" t="s">
        <v>268</v>
      </c>
      <c r="AX1389" s="274" t="s">
        <v>268</v>
      </c>
      <c r="AY1389" s="274" t="s">
        <v>268</v>
      </c>
      <c r="AZ1389" s="274" t="s">
        <v>268</v>
      </c>
      <c r="BA1389" s="274" t="s">
        <v>268</v>
      </c>
      <c r="BB1389" s="274" t="s">
        <v>268</v>
      </c>
      <c r="BC1389" s="274" t="s">
        <v>268</v>
      </c>
      <c r="BD1389" s="274" t="s">
        <v>268</v>
      </c>
      <c r="BE1389" s="274" t="s">
        <v>268</v>
      </c>
      <c r="BF1389" s="274" t="s">
        <v>268</v>
      </c>
      <c r="BG1389" s="274" t="s">
        <v>268</v>
      </c>
      <c r="BH1389" s="274" t="s">
        <v>268</v>
      </c>
      <c r="BI1389" s="274" t="s">
        <v>268</v>
      </c>
      <c r="BJ1389" s="274" t="s">
        <v>268</v>
      </c>
      <c r="BK1389" s="274" t="s">
        <v>268</v>
      </c>
      <c r="BL1389" s="274" t="s">
        <v>268</v>
      </c>
      <c r="BM1389" s="274" t="s">
        <v>268</v>
      </c>
      <c r="BN1389" s="274" t="s">
        <v>268</v>
      </c>
      <c r="BO1389" s="274" t="s">
        <v>268</v>
      </c>
      <c r="BP1389" s="274" t="s">
        <v>268</v>
      </c>
      <c r="BQ1389" s="274" t="s">
        <v>268</v>
      </c>
      <c r="BR1389" s="274" t="s">
        <v>268</v>
      </c>
      <c r="BS1389" s="274" t="s">
        <v>268</v>
      </c>
      <c r="BT1389" s="274" t="s">
        <v>268</v>
      </c>
      <c r="BU1389" s="274" t="s">
        <v>268</v>
      </c>
      <c r="BV1389" s="274" t="s">
        <v>268</v>
      </c>
      <c r="BW1389" s="274" t="s">
        <v>268</v>
      </c>
      <c r="BX1389" s="274" t="s">
        <v>268</v>
      </c>
      <c r="BY1389" s="295">
        <v>40</v>
      </c>
      <c r="BZ1389" s="295">
        <v>40</v>
      </c>
      <c r="CA1389" s="298" t="s">
        <v>142</v>
      </c>
      <c r="CB1389" s="297">
        <v>122</v>
      </c>
      <c r="CC1389" s="284">
        <f t="shared" si="86"/>
        <v>0</v>
      </c>
      <c r="CD1389" s="295">
        <f t="shared" si="87"/>
        <v>40</v>
      </c>
      <c r="CE1389" s="284">
        <f t="shared" si="88"/>
        <v>0</v>
      </c>
      <c r="CF1389" s="295">
        <f t="shared" si="89"/>
        <v>1</v>
      </c>
      <c r="CG1389" s="274" t="s">
        <v>876</v>
      </c>
      <c r="CH1389" s="274" t="s">
        <v>268</v>
      </c>
      <c r="CI1389" s="274" t="s">
        <v>268</v>
      </c>
      <c r="CJ1389" s="298" t="s">
        <v>268</v>
      </c>
      <c r="CK1389" s="298" t="s">
        <v>736</v>
      </c>
      <c r="CL1389" s="274" t="s">
        <v>268</v>
      </c>
      <c r="CM1389" s="274" t="s">
        <v>268</v>
      </c>
      <c r="CN1389" s="274" t="s">
        <v>268</v>
      </c>
      <c r="CO1389" s="274" t="s">
        <v>268</v>
      </c>
      <c r="CP1389" s="274" t="s">
        <v>268</v>
      </c>
      <c r="CQ1389" s="274" t="s">
        <v>268</v>
      </c>
      <c r="CR1389" s="274" t="s">
        <v>877</v>
      </c>
      <c r="CS1389" s="274">
        <v>72.16</v>
      </c>
      <c r="CT1389" s="274" t="s">
        <v>268</v>
      </c>
      <c r="CU1389" s="274">
        <v>72.16</v>
      </c>
      <c r="CV1389" s="274">
        <v>365</v>
      </c>
      <c r="CW1389" s="274" t="s">
        <v>878</v>
      </c>
      <c r="CX1389" s="274" t="s">
        <v>835</v>
      </c>
      <c r="CY1389" s="274" t="s">
        <v>836</v>
      </c>
      <c r="CZ1389" s="274" t="s">
        <v>837</v>
      </c>
      <c r="DA1389" s="274" t="s">
        <v>268</v>
      </c>
      <c r="DB1389" s="274" t="s">
        <v>268</v>
      </c>
      <c r="DC1389" s="274" t="s">
        <v>268</v>
      </c>
      <c r="DD1389" s="274" t="s">
        <v>268</v>
      </c>
      <c r="DE1389" s="274" t="s">
        <v>268</v>
      </c>
      <c r="DF1389" s="274" t="s">
        <v>268</v>
      </c>
      <c r="DG1389" s="299">
        <f>IFERROR(IF(CA1389="D",IF(CK1389="A dispo.",CD1389*VLOOKUP('DATI INPUT'!$F$27,TARIFFE_UD,2,FALSE),CD1389*VLOOKUP(CK1389,TARIFFE_UD,2,FALSE)),CD1389*VLOOKUP(CB1389-100,TARIFFE_UND,2,FALSE)),0)</f>
        <v>31.678015951314595</v>
      </c>
      <c r="DH1389" s="299">
        <f>IFERROR(IF(CA1389="D",IF(CK1389="A dispo.",CF1389*VLOOKUP('DATI INPUT'!$F$27,TARIFFE_UD,3,FALSE),CF1389*VLOOKUP(CK1389,TARIFFE_UD,3,FALSE)),CF1389*VLOOKUP(CB1389-100,TARIFFE_UND,3,FALSE)),0)</f>
        <v>60.367780403072892</v>
      </c>
    </row>
    <row r="1390" spans="1:112" hidden="1" x14ac:dyDescent="0.25">
      <c r="A1390" s="274" t="s">
        <v>9788</v>
      </c>
      <c r="B1390" s="274" t="s">
        <v>9789</v>
      </c>
      <c r="C1390" s="274" t="s">
        <v>1688</v>
      </c>
      <c r="D1390" s="274" t="s">
        <v>9790</v>
      </c>
      <c r="E1390" s="274" t="s">
        <v>268</v>
      </c>
      <c r="F1390" s="274" t="s">
        <v>156</v>
      </c>
      <c r="G1390" s="274" t="s">
        <v>9791</v>
      </c>
      <c r="H1390" s="274" t="s">
        <v>5338</v>
      </c>
      <c r="I1390" s="274" t="s">
        <v>9792</v>
      </c>
      <c r="J1390" s="274" t="s">
        <v>156</v>
      </c>
      <c r="K1390" s="274" t="s">
        <v>9793</v>
      </c>
      <c r="L1390" s="274" t="s">
        <v>984</v>
      </c>
      <c r="M1390" s="274" t="s">
        <v>9794</v>
      </c>
      <c r="N1390" s="274" t="s">
        <v>9795</v>
      </c>
      <c r="O1390" s="274" t="s">
        <v>9796</v>
      </c>
      <c r="P1390" s="274" t="s">
        <v>9797</v>
      </c>
      <c r="Q1390" s="274" t="s">
        <v>343</v>
      </c>
      <c r="R1390" s="274" t="s">
        <v>268</v>
      </c>
      <c r="S1390" s="274" t="s">
        <v>268</v>
      </c>
      <c r="T1390" s="274" t="s">
        <v>268</v>
      </c>
      <c r="U1390" s="274" t="s">
        <v>268</v>
      </c>
      <c r="V1390" s="274" t="s">
        <v>268</v>
      </c>
      <c r="W1390" s="274" t="s">
        <v>9616</v>
      </c>
      <c r="X1390" s="274" t="s">
        <v>2241</v>
      </c>
      <c r="Y1390" s="274" t="s">
        <v>279</v>
      </c>
      <c r="Z1390" s="274" t="s">
        <v>268</v>
      </c>
      <c r="AA1390" s="274" t="s">
        <v>268</v>
      </c>
      <c r="AB1390" s="274" t="s">
        <v>268</v>
      </c>
      <c r="AC1390" s="274" t="s">
        <v>268</v>
      </c>
      <c r="AD1390" s="274" t="s">
        <v>268</v>
      </c>
      <c r="AE1390" s="274" t="s">
        <v>287</v>
      </c>
      <c r="AF1390" s="274" t="s">
        <v>1811</v>
      </c>
      <c r="AG1390" s="274" t="s">
        <v>875</v>
      </c>
      <c r="AH1390" s="274" t="s">
        <v>1848</v>
      </c>
      <c r="AI1390" s="274" t="s">
        <v>627</v>
      </c>
      <c r="AJ1390" s="274" t="s">
        <v>268</v>
      </c>
      <c r="AK1390" s="274" t="s">
        <v>382</v>
      </c>
      <c r="AL1390" s="274" t="s">
        <v>268</v>
      </c>
      <c r="AM1390" s="274" t="s">
        <v>355</v>
      </c>
      <c r="AN1390" s="274" t="s">
        <v>268</v>
      </c>
      <c r="AO1390" s="274" t="s">
        <v>268</v>
      </c>
      <c r="AP1390" s="274" t="s">
        <v>268</v>
      </c>
      <c r="AQ1390" s="274" t="s">
        <v>268</v>
      </c>
      <c r="AR1390" s="274" t="s">
        <v>268</v>
      </c>
      <c r="AS1390" s="274" t="s">
        <v>268</v>
      </c>
      <c r="AT1390" s="274" t="s">
        <v>268</v>
      </c>
      <c r="AU1390" s="274" t="s">
        <v>268</v>
      </c>
      <c r="AV1390" s="274" t="s">
        <v>268</v>
      </c>
      <c r="AW1390" s="274" t="s">
        <v>268</v>
      </c>
      <c r="AX1390" s="274" t="s">
        <v>268</v>
      </c>
      <c r="AY1390" s="274" t="s">
        <v>268</v>
      </c>
      <c r="AZ1390" s="274" t="s">
        <v>268</v>
      </c>
      <c r="BA1390" s="274" t="s">
        <v>268</v>
      </c>
      <c r="BB1390" s="274" t="s">
        <v>268</v>
      </c>
      <c r="BC1390" s="274" t="s">
        <v>268</v>
      </c>
      <c r="BD1390" s="274" t="s">
        <v>268</v>
      </c>
      <c r="BE1390" s="274" t="s">
        <v>268</v>
      </c>
      <c r="BF1390" s="274" t="s">
        <v>268</v>
      </c>
      <c r="BG1390" s="274" t="s">
        <v>268</v>
      </c>
      <c r="BH1390" s="274" t="s">
        <v>268</v>
      </c>
      <c r="BI1390" s="274" t="s">
        <v>268</v>
      </c>
      <c r="BJ1390" s="274" t="s">
        <v>268</v>
      </c>
      <c r="BK1390" s="274" t="s">
        <v>268</v>
      </c>
      <c r="BL1390" s="274" t="s">
        <v>268</v>
      </c>
      <c r="BM1390" s="274" t="s">
        <v>268</v>
      </c>
      <c r="BN1390" s="274" t="s">
        <v>268</v>
      </c>
      <c r="BO1390" s="274" t="s">
        <v>268</v>
      </c>
      <c r="BP1390" s="274" t="s">
        <v>268</v>
      </c>
      <c r="BQ1390" s="274" t="s">
        <v>268</v>
      </c>
      <c r="BR1390" s="274" t="s">
        <v>268</v>
      </c>
      <c r="BS1390" s="274" t="s">
        <v>268</v>
      </c>
      <c r="BT1390" s="274" t="s">
        <v>268</v>
      </c>
      <c r="BU1390" s="274" t="s">
        <v>268</v>
      </c>
      <c r="BV1390" s="274" t="s">
        <v>268</v>
      </c>
      <c r="BW1390" s="274" t="s">
        <v>268</v>
      </c>
      <c r="BX1390" s="274" t="s">
        <v>268</v>
      </c>
      <c r="BY1390" s="295">
        <v>40</v>
      </c>
      <c r="BZ1390" s="295">
        <v>40</v>
      </c>
      <c r="CA1390" s="298" t="s">
        <v>142</v>
      </c>
      <c r="CB1390" s="297">
        <v>122</v>
      </c>
      <c r="CC1390" s="284">
        <f t="shared" si="86"/>
        <v>0</v>
      </c>
      <c r="CD1390" s="295">
        <f t="shared" si="87"/>
        <v>40</v>
      </c>
      <c r="CE1390" s="284">
        <f t="shared" si="88"/>
        <v>0</v>
      </c>
      <c r="CF1390" s="295">
        <f t="shared" si="89"/>
        <v>1</v>
      </c>
      <c r="CG1390" s="274" t="s">
        <v>876</v>
      </c>
      <c r="CH1390" s="274" t="s">
        <v>268</v>
      </c>
      <c r="CI1390" s="274" t="s">
        <v>268</v>
      </c>
      <c r="CJ1390" s="298" t="s">
        <v>268</v>
      </c>
      <c r="CK1390" s="298" t="s">
        <v>736</v>
      </c>
      <c r="CL1390" s="274" t="s">
        <v>268</v>
      </c>
      <c r="CM1390" s="274" t="s">
        <v>268</v>
      </c>
      <c r="CN1390" s="274" t="s">
        <v>268</v>
      </c>
      <c r="CO1390" s="274" t="s">
        <v>268</v>
      </c>
      <c r="CP1390" s="274" t="s">
        <v>268</v>
      </c>
      <c r="CQ1390" s="274" t="s">
        <v>268</v>
      </c>
      <c r="CR1390" s="274" t="s">
        <v>877</v>
      </c>
      <c r="CS1390" s="274">
        <v>72.16</v>
      </c>
      <c r="CT1390" s="274" t="s">
        <v>268</v>
      </c>
      <c r="CU1390" s="274">
        <v>72.16</v>
      </c>
      <c r="CV1390" s="274">
        <v>365</v>
      </c>
      <c r="CW1390" s="274" t="s">
        <v>878</v>
      </c>
      <c r="CX1390" s="274" t="s">
        <v>835</v>
      </c>
      <c r="CY1390" s="274" t="s">
        <v>836</v>
      </c>
      <c r="CZ1390" s="274" t="s">
        <v>837</v>
      </c>
      <c r="DA1390" s="274" t="s">
        <v>268</v>
      </c>
      <c r="DB1390" s="274" t="s">
        <v>268</v>
      </c>
      <c r="DC1390" s="274" t="s">
        <v>268</v>
      </c>
      <c r="DD1390" s="274" t="s">
        <v>268</v>
      </c>
      <c r="DE1390" s="274" t="s">
        <v>268</v>
      </c>
      <c r="DF1390" s="274" t="s">
        <v>268</v>
      </c>
      <c r="DG1390" s="299">
        <f>IFERROR(IF(CA1390="D",IF(CK1390="A dispo.",CD1390*VLOOKUP('DATI INPUT'!$F$27,TARIFFE_UD,2,FALSE),CD1390*VLOOKUP(CK1390,TARIFFE_UD,2,FALSE)),CD1390*VLOOKUP(CB1390-100,TARIFFE_UND,2,FALSE)),0)</f>
        <v>31.678015951314595</v>
      </c>
      <c r="DH1390" s="299">
        <f>IFERROR(IF(CA1390="D",IF(CK1390="A dispo.",CF1390*VLOOKUP('DATI INPUT'!$F$27,TARIFFE_UD,3,FALSE),CF1390*VLOOKUP(CK1390,TARIFFE_UD,3,FALSE)),CF1390*VLOOKUP(CB1390-100,TARIFFE_UND,3,FALSE)),0)</f>
        <v>60.367780403072892</v>
      </c>
    </row>
    <row r="1391" spans="1:112" hidden="1" x14ac:dyDescent="0.25">
      <c r="A1391" s="274" t="s">
        <v>9798</v>
      </c>
      <c r="B1391" s="274" t="s">
        <v>9799</v>
      </c>
      <c r="C1391" s="274" t="s">
        <v>1689</v>
      </c>
      <c r="D1391" s="274" t="s">
        <v>9800</v>
      </c>
      <c r="E1391" s="274" t="s">
        <v>268</v>
      </c>
      <c r="F1391" s="274" t="s">
        <v>156</v>
      </c>
      <c r="G1391" s="274" t="s">
        <v>9801</v>
      </c>
      <c r="H1391" s="274" t="s">
        <v>983</v>
      </c>
      <c r="I1391" s="274" t="s">
        <v>9802</v>
      </c>
      <c r="J1391" s="274" t="s">
        <v>274</v>
      </c>
      <c r="K1391" s="274" t="s">
        <v>9803</v>
      </c>
      <c r="L1391" s="274" t="s">
        <v>960</v>
      </c>
      <c r="M1391" s="274" t="s">
        <v>9804</v>
      </c>
      <c r="N1391" s="274" t="s">
        <v>1450</v>
      </c>
      <c r="O1391" s="274" t="s">
        <v>9805</v>
      </c>
      <c r="P1391" s="274" t="s">
        <v>9806</v>
      </c>
      <c r="Q1391" s="274" t="s">
        <v>271</v>
      </c>
      <c r="R1391" s="274" t="s">
        <v>268</v>
      </c>
      <c r="S1391" s="274" t="s">
        <v>268</v>
      </c>
      <c r="T1391" s="274" t="s">
        <v>268</v>
      </c>
      <c r="U1391" s="274" t="s">
        <v>268</v>
      </c>
      <c r="V1391" s="274" t="s">
        <v>268</v>
      </c>
      <c r="W1391" s="274" t="s">
        <v>9807</v>
      </c>
      <c r="X1391" s="274" t="s">
        <v>1847</v>
      </c>
      <c r="Y1391" s="274" t="s">
        <v>934</v>
      </c>
      <c r="Z1391" s="274" t="s">
        <v>268</v>
      </c>
      <c r="AA1391" s="274" t="s">
        <v>268</v>
      </c>
      <c r="AB1391" s="274" t="s">
        <v>268</v>
      </c>
      <c r="AC1391" s="274" t="s">
        <v>268</v>
      </c>
      <c r="AD1391" s="274" t="s">
        <v>268</v>
      </c>
      <c r="AE1391" s="274" t="s">
        <v>268</v>
      </c>
      <c r="AF1391" s="274" t="s">
        <v>268</v>
      </c>
      <c r="AG1391" s="274" t="s">
        <v>268</v>
      </c>
      <c r="AH1391" s="274" t="s">
        <v>268</v>
      </c>
      <c r="AI1391" s="274" t="s">
        <v>268</v>
      </c>
      <c r="AJ1391" s="274" t="s">
        <v>268</v>
      </c>
      <c r="AK1391" s="274" t="s">
        <v>268</v>
      </c>
      <c r="AL1391" s="274" t="s">
        <v>268</v>
      </c>
      <c r="AM1391" s="274" t="s">
        <v>268</v>
      </c>
      <c r="AN1391" s="274" t="s">
        <v>268</v>
      </c>
      <c r="AO1391" s="274" t="s">
        <v>268</v>
      </c>
      <c r="AP1391" s="274" t="s">
        <v>268</v>
      </c>
      <c r="AQ1391" s="274" t="s">
        <v>268</v>
      </c>
      <c r="AR1391" s="274" t="s">
        <v>268</v>
      </c>
      <c r="AS1391" s="274" t="s">
        <v>268</v>
      </c>
      <c r="AT1391" s="274" t="s">
        <v>268</v>
      </c>
      <c r="AU1391" s="274" t="s">
        <v>268</v>
      </c>
      <c r="AV1391" s="274" t="s">
        <v>268</v>
      </c>
      <c r="AW1391" s="274" t="s">
        <v>268</v>
      </c>
      <c r="AX1391" s="274" t="s">
        <v>268</v>
      </c>
      <c r="AY1391" s="274" t="s">
        <v>268</v>
      </c>
      <c r="AZ1391" s="274" t="s">
        <v>268</v>
      </c>
      <c r="BA1391" s="274" t="s">
        <v>268</v>
      </c>
      <c r="BB1391" s="274" t="s">
        <v>268</v>
      </c>
      <c r="BC1391" s="274" t="s">
        <v>268</v>
      </c>
      <c r="BD1391" s="274" t="s">
        <v>268</v>
      </c>
      <c r="BE1391" s="274" t="s">
        <v>268</v>
      </c>
      <c r="BF1391" s="274" t="s">
        <v>268</v>
      </c>
      <c r="BG1391" s="274" t="s">
        <v>268</v>
      </c>
      <c r="BH1391" s="274" t="s">
        <v>268</v>
      </c>
      <c r="BI1391" s="274" t="s">
        <v>268</v>
      </c>
      <c r="BJ1391" s="274" t="s">
        <v>268</v>
      </c>
      <c r="BK1391" s="274" t="s">
        <v>268</v>
      </c>
      <c r="BL1391" s="274" t="s">
        <v>268</v>
      </c>
      <c r="BM1391" s="274" t="s">
        <v>268</v>
      </c>
      <c r="BN1391" s="274" t="s">
        <v>268</v>
      </c>
      <c r="BO1391" s="274" t="s">
        <v>268</v>
      </c>
      <c r="BP1391" s="274" t="s">
        <v>268</v>
      </c>
      <c r="BQ1391" s="274" t="s">
        <v>268</v>
      </c>
      <c r="BR1391" s="274" t="s">
        <v>268</v>
      </c>
      <c r="BS1391" s="274" t="s">
        <v>268</v>
      </c>
      <c r="BT1391" s="274" t="s">
        <v>268</v>
      </c>
      <c r="BU1391" s="274" t="s">
        <v>268</v>
      </c>
      <c r="BV1391" s="274" t="s">
        <v>268</v>
      </c>
      <c r="BW1391" s="274" t="s">
        <v>268</v>
      </c>
      <c r="BX1391" s="274" t="s">
        <v>268</v>
      </c>
      <c r="BY1391" s="295">
        <v>57</v>
      </c>
      <c r="BZ1391" s="295">
        <v>57</v>
      </c>
      <c r="CA1391" s="298" t="s">
        <v>142</v>
      </c>
      <c r="CB1391" s="297">
        <v>122</v>
      </c>
      <c r="CC1391" s="284">
        <f t="shared" si="86"/>
        <v>0</v>
      </c>
      <c r="CD1391" s="295">
        <f t="shared" si="87"/>
        <v>57</v>
      </c>
      <c r="CE1391" s="284">
        <f t="shared" si="88"/>
        <v>0</v>
      </c>
      <c r="CF1391" s="295">
        <f t="shared" si="89"/>
        <v>1</v>
      </c>
      <c r="CG1391" s="274" t="s">
        <v>876</v>
      </c>
      <c r="CH1391" s="274" t="s">
        <v>268</v>
      </c>
      <c r="CI1391" s="274" t="s">
        <v>268</v>
      </c>
      <c r="CJ1391" s="298" t="s">
        <v>268</v>
      </c>
      <c r="CK1391" s="298" t="s">
        <v>736</v>
      </c>
      <c r="CL1391" s="274" t="s">
        <v>268</v>
      </c>
      <c r="CM1391" s="274" t="s">
        <v>268</v>
      </c>
      <c r="CN1391" s="274" t="s">
        <v>268</v>
      </c>
      <c r="CO1391" s="274" t="s">
        <v>268</v>
      </c>
      <c r="CP1391" s="274" t="s">
        <v>268</v>
      </c>
      <c r="CQ1391" s="274" t="s">
        <v>268</v>
      </c>
      <c r="CR1391" s="274" t="s">
        <v>877</v>
      </c>
      <c r="CS1391" s="274">
        <v>80.489999999999995</v>
      </c>
      <c r="CT1391" s="274" t="s">
        <v>268</v>
      </c>
      <c r="CU1391" s="274">
        <v>80.489999999999995</v>
      </c>
      <c r="CV1391" s="274">
        <v>365</v>
      </c>
      <c r="CW1391" s="274" t="s">
        <v>878</v>
      </c>
      <c r="CX1391" s="274" t="s">
        <v>835</v>
      </c>
      <c r="CY1391" s="274" t="s">
        <v>836</v>
      </c>
      <c r="CZ1391" s="274" t="s">
        <v>837</v>
      </c>
      <c r="DA1391" s="274" t="s">
        <v>268</v>
      </c>
      <c r="DB1391" s="274" t="s">
        <v>268</v>
      </c>
      <c r="DC1391" s="274" t="s">
        <v>268</v>
      </c>
      <c r="DD1391" s="274" t="s">
        <v>268</v>
      </c>
      <c r="DE1391" s="274" t="s">
        <v>268</v>
      </c>
      <c r="DF1391" s="274" t="s">
        <v>268</v>
      </c>
      <c r="DG1391" s="299">
        <f>IFERROR(IF(CA1391="D",IF(CK1391="A dispo.",CD1391*VLOOKUP('DATI INPUT'!$F$27,TARIFFE_UD,2,FALSE),CD1391*VLOOKUP(CK1391,TARIFFE_UD,2,FALSE)),CD1391*VLOOKUP(CB1391-100,TARIFFE_UND,2,FALSE)),0)</f>
        <v>45.141172730623296</v>
      </c>
      <c r="DH1391" s="299">
        <f>IFERROR(IF(CA1391="D",IF(CK1391="A dispo.",CF1391*VLOOKUP('DATI INPUT'!$F$27,TARIFFE_UD,3,FALSE),CF1391*VLOOKUP(CK1391,TARIFFE_UD,3,FALSE)),CF1391*VLOOKUP(CB1391-100,TARIFFE_UND,3,FALSE)),0)</f>
        <v>60.367780403072892</v>
      </c>
    </row>
    <row r="1392" spans="1:112" x14ac:dyDescent="0.25">
      <c r="A1392" s="274" t="s">
        <v>9808</v>
      </c>
      <c r="B1392" s="274" t="s">
        <v>9809</v>
      </c>
      <c r="C1392" s="274" t="s">
        <v>9810</v>
      </c>
      <c r="D1392" s="274" t="s">
        <v>9811</v>
      </c>
      <c r="E1392" s="274" t="s">
        <v>268</v>
      </c>
      <c r="F1392" s="274" t="s">
        <v>156</v>
      </c>
      <c r="G1392" s="274" t="s">
        <v>9812</v>
      </c>
      <c r="H1392" s="274" t="s">
        <v>3307</v>
      </c>
      <c r="I1392" s="274" t="s">
        <v>9813</v>
      </c>
      <c r="J1392" s="274" t="s">
        <v>156</v>
      </c>
      <c r="K1392" s="274" t="s">
        <v>9814</v>
      </c>
      <c r="L1392" s="274" t="s">
        <v>871</v>
      </c>
      <c r="M1392" s="274" t="s">
        <v>9521</v>
      </c>
      <c r="N1392" s="274" t="s">
        <v>984</v>
      </c>
      <c r="O1392" s="274" t="s">
        <v>873</v>
      </c>
      <c r="P1392" s="274" t="s">
        <v>887</v>
      </c>
      <c r="Q1392" s="274" t="s">
        <v>280</v>
      </c>
      <c r="R1392" s="274" t="s">
        <v>268</v>
      </c>
      <c r="S1392" s="274" t="s">
        <v>268</v>
      </c>
      <c r="T1392" s="274" t="s">
        <v>268</v>
      </c>
      <c r="U1392" s="274" t="s">
        <v>268</v>
      </c>
      <c r="V1392" s="274" t="s">
        <v>268</v>
      </c>
      <c r="W1392" s="274" t="s">
        <v>9521</v>
      </c>
      <c r="X1392" s="274" t="s">
        <v>887</v>
      </c>
      <c r="Y1392" s="274" t="s">
        <v>280</v>
      </c>
      <c r="Z1392" s="274" t="s">
        <v>268</v>
      </c>
      <c r="AA1392" s="274" t="s">
        <v>268</v>
      </c>
      <c r="AB1392" s="274" t="s">
        <v>268</v>
      </c>
      <c r="AC1392" s="274" t="s">
        <v>268</v>
      </c>
      <c r="AD1392" s="274" t="s">
        <v>268</v>
      </c>
      <c r="AE1392" s="274" t="s">
        <v>287</v>
      </c>
      <c r="AF1392" s="274" t="s">
        <v>1811</v>
      </c>
      <c r="AG1392" s="274" t="s">
        <v>875</v>
      </c>
      <c r="AH1392" s="274" t="s">
        <v>1848</v>
      </c>
      <c r="AI1392" s="274" t="s">
        <v>787</v>
      </c>
      <c r="AJ1392" s="274" t="s">
        <v>268</v>
      </c>
      <c r="AK1392" s="274" t="s">
        <v>410</v>
      </c>
      <c r="AL1392" s="274" t="s">
        <v>268</v>
      </c>
      <c r="AM1392" s="274" t="s">
        <v>355</v>
      </c>
      <c r="AN1392" s="274" t="s">
        <v>268</v>
      </c>
      <c r="AO1392" s="274" t="s">
        <v>268</v>
      </c>
      <c r="AP1392" s="274" t="s">
        <v>268</v>
      </c>
      <c r="AQ1392" s="274" t="s">
        <v>268</v>
      </c>
      <c r="AR1392" s="274" t="s">
        <v>268</v>
      </c>
      <c r="AS1392" s="274" t="s">
        <v>268</v>
      </c>
      <c r="AT1392" s="274" t="s">
        <v>268</v>
      </c>
      <c r="AU1392" s="274" t="s">
        <v>268</v>
      </c>
      <c r="AV1392" s="274" t="s">
        <v>268</v>
      </c>
      <c r="AW1392" s="274" t="s">
        <v>268</v>
      </c>
      <c r="AX1392" s="274" t="s">
        <v>268</v>
      </c>
      <c r="AY1392" s="274" t="s">
        <v>268</v>
      </c>
      <c r="AZ1392" s="274" t="s">
        <v>268</v>
      </c>
      <c r="BA1392" s="274" t="s">
        <v>268</v>
      </c>
      <c r="BB1392" s="274" t="s">
        <v>268</v>
      </c>
      <c r="BC1392" s="274" t="s">
        <v>268</v>
      </c>
      <c r="BD1392" s="274" t="s">
        <v>268</v>
      </c>
      <c r="BE1392" s="274" t="s">
        <v>268</v>
      </c>
      <c r="BF1392" s="274" t="s">
        <v>268</v>
      </c>
      <c r="BG1392" s="274" t="s">
        <v>268</v>
      </c>
      <c r="BH1392" s="274" t="s">
        <v>268</v>
      </c>
      <c r="BI1392" s="274" t="s">
        <v>268</v>
      </c>
      <c r="BJ1392" s="274" t="s">
        <v>268</v>
      </c>
      <c r="BK1392" s="274" t="s">
        <v>268</v>
      </c>
      <c r="BL1392" s="274" t="s">
        <v>268</v>
      </c>
      <c r="BM1392" s="274" t="s">
        <v>268</v>
      </c>
      <c r="BN1392" s="274" t="s">
        <v>268</v>
      </c>
      <c r="BO1392" s="274" t="s">
        <v>268</v>
      </c>
      <c r="BP1392" s="274" t="s">
        <v>268</v>
      </c>
      <c r="BQ1392" s="274" t="s">
        <v>268</v>
      </c>
      <c r="BR1392" s="274" t="s">
        <v>268</v>
      </c>
      <c r="BS1392" s="274" t="s">
        <v>268</v>
      </c>
      <c r="BT1392" s="274" t="s">
        <v>268</v>
      </c>
      <c r="BU1392" s="274" t="s">
        <v>268</v>
      </c>
      <c r="BV1392" s="274" t="s">
        <v>268</v>
      </c>
      <c r="BW1392" s="274" t="s">
        <v>268</v>
      </c>
      <c r="BX1392" s="274" t="s">
        <v>268</v>
      </c>
      <c r="BY1392" s="295">
        <v>114</v>
      </c>
      <c r="BZ1392" s="295">
        <v>114</v>
      </c>
      <c r="CA1392" s="298" t="s">
        <v>142</v>
      </c>
      <c r="CB1392" s="297">
        <v>122</v>
      </c>
      <c r="CC1392" s="284">
        <f t="shared" si="86"/>
        <v>0</v>
      </c>
      <c r="CD1392" s="295">
        <f t="shared" si="87"/>
        <v>114</v>
      </c>
      <c r="CE1392" s="284">
        <f t="shared" si="88"/>
        <v>0</v>
      </c>
      <c r="CF1392" s="295">
        <f t="shared" si="89"/>
        <v>1</v>
      </c>
      <c r="CG1392" s="274" t="s">
        <v>876</v>
      </c>
      <c r="CH1392" s="274" t="s">
        <v>268</v>
      </c>
      <c r="CI1392" s="274" t="s">
        <v>268</v>
      </c>
      <c r="CJ1392" s="298" t="s">
        <v>271</v>
      </c>
      <c r="CK1392" s="297">
        <v>1</v>
      </c>
      <c r="CL1392" s="274" t="s">
        <v>268</v>
      </c>
      <c r="CM1392" s="274" t="s">
        <v>268</v>
      </c>
      <c r="CN1392" s="274" t="s">
        <v>268</v>
      </c>
      <c r="CO1392" s="274" t="s">
        <v>268</v>
      </c>
      <c r="CP1392" s="274" t="s">
        <v>268</v>
      </c>
      <c r="CQ1392" s="274" t="s">
        <v>268</v>
      </c>
      <c r="CR1392" s="274" t="s">
        <v>877</v>
      </c>
      <c r="CS1392" s="274">
        <v>60.6</v>
      </c>
      <c r="CT1392" s="274" t="s">
        <v>268</v>
      </c>
      <c r="CU1392" s="274">
        <v>60.6</v>
      </c>
      <c r="CV1392" s="274">
        <v>365</v>
      </c>
      <c r="CW1392" s="274" t="s">
        <v>878</v>
      </c>
      <c r="CX1392" s="274" t="s">
        <v>835</v>
      </c>
      <c r="CY1392" s="274" t="s">
        <v>836</v>
      </c>
      <c r="CZ1392" s="274" t="s">
        <v>837</v>
      </c>
      <c r="DA1392" s="274" t="s">
        <v>268</v>
      </c>
      <c r="DB1392" s="274" t="s">
        <v>268</v>
      </c>
      <c r="DC1392" s="274" t="s">
        <v>268</v>
      </c>
      <c r="DD1392" s="274" t="s">
        <v>268</v>
      </c>
      <c r="DE1392" s="274" t="s">
        <v>268</v>
      </c>
      <c r="DF1392" s="274" t="s">
        <v>268</v>
      </c>
      <c r="DG1392" s="299">
        <f>IFERROR(IF(CA1392="D",IF(CK1392="A dispo.",CD1392*VLOOKUP('DATI INPUT'!$F$27,TARIFFE_UD,2,FALSE),CD1392*VLOOKUP(CK1392,TARIFFE_UD,2,FALSE)),CD1392*VLOOKUP(CB1392-100,TARIFFE_UND,2,FALSE)),0)</f>
        <v>70.219602025414034</v>
      </c>
      <c r="DH1392" s="299">
        <f>IFERROR(IF(CA1392="D",IF(CK1392="A dispo.",CF1392*VLOOKUP('DATI INPUT'!$F$27,TARIFFE_UD,3,FALSE),CF1392*VLOOKUP(CK1392,TARIFFE_UD,3,FALSE)),CF1392*VLOOKUP(CB1392-100,TARIFFE_UND,3,FALSE)),0)</f>
        <v>15.164853048114928</v>
      </c>
    </row>
    <row r="1393" spans="1:112" x14ac:dyDescent="0.25">
      <c r="A1393" s="274" t="s">
        <v>9815</v>
      </c>
      <c r="B1393" s="274" t="s">
        <v>9809</v>
      </c>
      <c r="C1393" s="274" t="s">
        <v>9816</v>
      </c>
      <c r="D1393" s="274" t="s">
        <v>9811</v>
      </c>
      <c r="E1393" s="274" t="s">
        <v>268</v>
      </c>
      <c r="F1393" s="274" t="s">
        <v>156</v>
      </c>
      <c r="G1393" s="274" t="s">
        <v>9812</v>
      </c>
      <c r="H1393" s="274" t="s">
        <v>3307</v>
      </c>
      <c r="I1393" s="274" t="s">
        <v>9813</v>
      </c>
      <c r="J1393" s="274" t="s">
        <v>156</v>
      </c>
      <c r="K1393" s="274" t="s">
        <v>9814</v>
      </c>
      <c r="L1393" s="274" t="s">
        <v>871</v>
      </c>
      <c r="M1393" s="274" t="s">
        <v>9521</v>
      </c>
      <c r="N1393" s="274" t="s">
        <v>984</v>
      </c>
      <c r="O1393" s="274" t="s">
        <v>873</v>
      </c>
      <c r="P1393" s="274" t="s">
        <v>887</v>
      </c>
      <c r="Q1393" s="274" t="s">
        <v>280</v>
      </c>
      <c r="R1393" s="274" t="s">
        <v>268</v>
      </c>
      <c r="S1393" s="274" t="s">
        <v>268</v>
      </c>
      <c r="T1393" s="274" t="s">
        <v>268</v>
      </c>
      <c r="U1393" s="274" t="s">
        <v>268</v>
      </c>
      <c r="V1393" s="274" t="s">
        <v>268</v>
      </c>
      <c r="W1393" s="274" t="s">
        <v>9817</v>
      </c>
      <c r="X1393" s="274" t="s">
        <v>887</v>
      </c>
      <c r="Y1393" s="274" t="s">
        <v>268</v>
      </c>
      <c r="Z1393" s="274" t="s">
        <v>1007</v>
      </c>
      <c r="AA1393" s="274" t="s">
        <v>268</v>
      </c>
      <c r="AB1393" s="274" t="s">
        <v>268</v>
      </c>
      <c r="AC1393" s="274" t="s">
        <v>268</v>
      </c>
      <c r="AD1393" s="274" t="s">
        <v>268</v>
      </c>
      <c r="AE1393" s="274" t="s">
        <v>287</v>
      </c>
      <c r="AF1393" s="274" t="s">
        <v>1811</v>
      </c>
      <c r="AG1393" s="274" t="s">
        <v>875</v>
      </c>
      <c r="AH1393" s="274" t="s">
        <v>1848</v>
      </c>
      <c r="AI1393" s="274" t="s">
        <v>9818</v>
      </c>
      <c r="AJ1393" s="274" t="s">
        <v>268</v>
      </c>
      <c r="AK1393" s="274" t="s">
        <v>268</v>
      </c>
      <c r="AL1393" s="274" t="s">
        <v>268</v>
      </c>
      <c r="AM1393" s="274" t="s">
        <v>353</v>
      </c>
      <c r="AN1393" s="274" t="s">
        <v>268</v>
      </c>
      <c r="AO1393" s="274" t="s">
        <v>268</v>
      </c>
      <c r="AP1393" s="274" t="s">
        <v>268</v>
      </c>
      <c r="AQ1393" s="274" t="s">
        <v>268</v>
      </c>
      <c r="AR1393" s="274" t="s">
        <v>268</v>
      </c>
      <c r="AS1393" s="274" t="s">
        <v>268</v>
      </c>
      <c r="AT1393" s="274" t="s">
        <v>268</v>
      </c>
      <c r="AU1393" s="274" t="s">
        <v>268</v>
      </c>
      <c r="AV1393" s="274" t="s">
        <v>268</v>
      </c>
      <c r="AW1393" s="274" t="s">
        <v>268</v>
      </c>
      <c r="AX1393" s="274" t="s">
        <v>268</v>
      </c>
      <c r="AY1393" s="274" t="s">
        <v>268</v>
      </c>
      <c r="AZ1393" s="274" t="s">
        <v>268</v>
      </c>
      <c r="BA1393" s="274" t="s">
        <v>268</v>
      </c>
      <c r="BB1393" s="274" t="s">
        <v>268</v>
      </c>
      <c r="BC1393" s="274" t="s">
        <v>268</v>
      </c>
      <c r="BD1393" s="274" t="s">
        <v>268</v>
      </c>
      <c r="BE1393" s="274" t="s">
        <v>268</v>
      </c>
      <c r="BF1393" s="274" t="s">
        <v>268</v>
      </c>
      <c r="BG1393" s="274" t="s">
        <v>268</v>
      </c>
      <c r="BH1393" s="274" t="s">
        <v>268</v>
      </c>
      <c r="BI1393" s="274" t="s">
        <v>268</v>
      </c>
      <c r="BJ1393" s="274" t="s">
        <v>268</v>
      </c>
      <c r="BK1393" s="274" t="s">
        <v>268</v>
      </c>
      <c r="BL1393" s="274" t="s">
        <v>268</v>
      </c>
      <c r="BM1393" s="274" t="s">
        <v>268</v>
      </c>
      <c r="BN1393" s="274" t="s">
        <v>268</v>
      </c>
      <c r="BO1393" s="274" t="s">
        <v>268</v>
      </c>
      <c r="BP1393" s="274" t="s">
        <v>268</v>
      </c>
      <c r="BQ1393" s="274" t="s">
        <v>268</v>
      </c>
      <c r="BR1393" s="274" t="s">
        <v>268</v>
      </c>
      <c r="BS1393" s="274" t="s">
        <v>268</v>
      </c>
      <c r="BT1393" s="274" t="s">
        <v>268</v>
      </c>
      <c r="BU1393" s="274" t="s">
        <v>268</v>
      </c>
      <c r="BV1393" s="274" t="s">
        <v>268</v>
      </c>
      <c r="BW1393" s="274" t="s">
        <v>268</v>
      </c>
      <c r="BX1393" s="274" t="s">
        <v>268</v>
      </c>
      <c r="BY1393" s="295">
        <v>37</v>
      </c>
      <c r="BZ1393" s="295">
        <v>37</v>
      </c>
      <c r="CA1393" s="298" t="s">
        <v>142</v>
      </c>
      <c r="CB1393" s="297">
        <v>123</v>
      </c>
      <c r="CC1393" s="284">
        <f t="shared" si="86"/>
        <v>0</v>
      </c>
      <c r="CD1393" s="295">
        <f t="shared" si="87"/>
        <v>37</v>
      </c>
      <c r="CE1393" s="284">
        <f t="shared" si="88"/>
        <v>1</v>
      </c>
      <c r="CF1393" s="295">
        <f t="shared" si="89"/>
        <v>0</v>
      </c>
      <c r="CG1393" s="274" t="s">
        <v>1817</v>
      </c>
      <c r="CH1393" s="274" t="s">
        <v>268</v>
      </c>
      <c r="CI1393" s="274" t="s">
        <v>268</v>
      </c>
      <c r="CJ1393" s="298" t="s">
        <v>271</v>
      </c>
      <c r="CK1393" s="297">
        <v>1</v>
      </c>
      <c r="CL1393" s="274" t="s">
        <v>268</v>
      </c>
      <c r="CM1393" s="274" t="s">
        <v>268</v>
      </c>
      <c r="CN1393" s="274" t="s">
        <v>268</v>
      </c>
      <c r="CO1393" s="274" t="s">
        <v>268</v>
      </c>
      <c r="CP1393" s="274" t="s">
        <v>268</v>
      </c>
      <c r="CQ1393" s="274" t="s">
        <v>268</v>
      </c>
      <c r="CR1393" s="274" t="s">
        <v>877</v>
      </c>
      <c r="CS1393" s="274">
        <v>14.06</v>
      </c>
      <c r="CT1393" s="274" t="s">
        <v>268</v>
      </c>
      <c r="CU1393" s="274">
        <v>14.06</v>
      </c>
      <c r="CV1393" s="274">
        <v>365</v>
      </c>
      <c r="CW1393" s="274" t="s">
        <v>878</v>
      </c>
      <c r="CX1393" s="274" t="s">
        <v>835</v>
      </c>
      <c r="CY1393" s="274" t="s">
        <v>836</v>
      </c>
      <c r="CZ1393" s="274" t="s">
        <v>837</v>
      </c>
      <c r="DA1393" s="274" t="s">
        <v>268</v>
      </c>
      <c r="DB1393" s="274" t="s">
        <v>268</v>
      </c>
      <c r="DC1393" s="274" t="s">
        <v>268</v>
      </c>
      <c r="DD1393" s="274" t="s">
        <v>268</v>
      </c>
      <c r="DE1393" s="274" t="s">
        <v>268</v>
      </c>
      <c r="DF1393" s="274" t="s">
        <v>268</v>
      </c>
      <c r="DG1393" s="299">
        <f>IFERROR(IF(CA1393="D",IF(CK1393="A dispo.",CD1393*VLOOKUP('DATI INPUT'!$F$27,TARIFFE_UD,2,FALSE),CD1393*VLOOKUP(CK1393,TARIFFE_UD,2,FALSE)),CD1393*VLOOKUP(CB1393-100,TARIFFE_UND,2,FALSE)),0)</f>
        <v>22.790572587195779</v>
      </c>
      <c r="DH1393" s="299">
        <f>IFERROR(IF(CA1393="D",IF(CK1393="A dispo.",CF1393*VLOOKUP('DATI INPUT'!$F$27,TARIFFE_UD,3,FALSE),CF1393*VLOOKUP(CK1393,TARIFFE_UD,3,FALSE)),CF1393*VLOOKUP(CB1393-100,TARIFFE_UND,3,FALSE)),0)</f>
        <v>0</v>
      </c>
    </row>
    <row r="1394" spans="1:112" x14ac:dyDescent="0.25">
      <c r="A1394" s="274" t="s">
        <v>9819</v>
      </c>
      <c r="B1394" s="274" t="s">
        <v>9820</v>
      </c>
      <c r="C1394" s="274" t="s">
        <v>1690</v>
      </c>
      <c r="D1394" s="274" t="s">
        <v>9821</v>
      </c>
      <c r="E1394" s="274" t="s">
        <v>268</v>
      </c>
      <c r="F1394" s="274" t="s">
        <v>156</v>
      </c>
      <c r="G1394" s="274" t="s">
        <v>9822</v>
      </c>
      <c r="H1394" s="274" t="s">
        <v>3307</v>
      </c>
      <c r="I1394" s="274" t="s">
        <v>297</v>
      </c>
      <c r="J1394" s="274" t="s">
        <v>274</v>
      </c>
      <c r="K1394" s="274" t="s">
        <v>9823</v>
      </c>
      <c r="L1394" s="274" t="s">
        <v>871</v>
      </c>
      <c r="M1394" s="274" t="s">
        <v>7657</v>
      </c>
      <c r="N1394" s="274" t="s">
        <v>984</v>
      </c>
      <c r="O1394" s="274" t="s">
        <v>873</v>
      </c>
      <c r="P1394" s="274" t="s">
        <v>887</v>
      </c>
      <c r="Q1394" s="274" t="s">
        <v>280</v>
      </c>
      <c r="R1394" s="274" t="s">
        <v>154</v>
      </c>
      <c r="S1394" s="274" t="s">
        <v>268</v>
      </c>
      <c r="T1394" s="274" t="s">
        <v>268</v>
      </c>
      <c r="U1394" s="274" t="s">
        <v>268</v>
      </c>
      <c r="V1394" s="274" t="s">
        <v>268</v>
      </c>
      <c r="W1394" s="274" t="s">
        <v>9521</v>
      </c>
      <c r="X1394" s="274" t="s">
        <v>887</v>
      </c>
      <c r="Y1394" s="274" t="s">
        <v>280</v>
      </c>
      <c r="Z1394" s="274" t="s">
        <v>268</v>
      </c>
      <c r="AA1394" s="274" t="s">
        <v>268</v>
      </c>
      <c r="AB1394" s="274" t="s">
        <v>268</v>
      </c>
      <c r="AC1394" s="274" t="s">
        <v>268</v>
      </c>
      <c r="AD1394" s="274" t="s">
        <v>268</v>
      </c>
      <c r="AE1394" s="274" t="s">
        <v>287</v>
      </c>
      <c r="AF1394" s="274" t="s">
        <v>1811</v>
      </c>
      <c r="AG1394" s="274" t="s">
        <v>875</v>
      </c>
      <c r="AH1394" s="274" t="s">
        <v>1848</v>
      </c>
      <c r="AI1394" s="274" t="s">
        <v>787</v>
      </c>
      <c r="AJ1394" s="274" t="s">
        <v>268</v>
      </c>
      <c r="AK1394" s="274" t="s">
        <v>382</v>
      </c>
      <c r="AL1394" s="274" t="s">
        <v>268</v>
      </c>
      <c r="AM1394" s="274" t="s">
        <v>355</v>
      </c>
      <c r="AN1394" s="274" t="s">
        <v>268</v>
      </c>
      <c r="AO1394" s="274" t="s">
        <v>268</v>
      </c>
      <c r="AP1394" s="274" t="s">
        <v>268</v>
      </c>
      <c r="AQ1394" s="274" t="s">
        <v>268</v>
      </c>
      <c r="AR1394" s="274" t="s">
        <v>268</v>
      </c>
      <c r="AS1394" s="274" t="s">
        <v>268</v>
      </c>
      <c r="AT1394" s="274" t="s">
        <v>268</v>
      </c>
      <c r="AU1394" s="274" t="s">
        <v>268</v>
      </c>
      <c r="AV1394" s="274" t="s">
        <v>268</v>
      </c>
      <c r="AW1394" s="274" t="s">
        <v>268</v>
      </c>
      <c r="AX1394" s="274" t="s">
        <v>268</v>
      </c>
      <c r="AY1394" s="274" t="s">
        <v>268</v>
      </c>
      <c r="AZ1394" s="274" t="s">
        <v>268</v>
      </c>
      <c r="BA1394" s="274" t="s">
        <v>268</v>
      </c>
      <c r="BB1394" s="274" t="s">
        <v>268</v>
      </c>
      <c r="BC1394" s="274" t="s">
        <v>268</v>
      </c>
      <c r="BD1394" s="274" t="s">
        <v>268</v>
      </c>
      <c r="BE1394" s="274" t="s">
        <v>268</v>
      </c>
      <c r="BF1394" s="274" t="s">
        <v>268</v>
      </c>
      <c r="BG1394" s="274" t="s">
        <v>268</v>
      </c>
      <c r="BH1394" s="274" t="s">
        <v>268</v>
      </c>
      <c r="BI1394" s="274" t="s">
        <v>268</v>
      </c>
      <c r="BJ1394" s="274" t="s">
        <v>268</v>
      </c>
      <c r="BK1394" s="274" t="s">
        <v>268</v>
      </c>
      <c r="BL1394" s="274" t="s">
        <v>268</v>
      </c>
      <c r="BM1394" s="274" t="s">
        <v>268</v>
      </c>
      <c r="BN1394" s="274" t="s">
        <v>268</v>
      </c>
      <c r="BO1394" s="274" t="s">
        <v>268</v>
      </c>
      <c r="BP1394" s="274" t="s">
        <v>268</v>
      </c>
      <c r="BQ1394" s="274" t="s">
        <v>268</v>
      </c>
      <c r="BR1394" s="274" t="s">
        <v>268</v>
      </c>
      <c r="BS1394" s="274" t="s">
        <v>268</v>
      </c>
      <c r="BT1394" s="274" t="s">
        <v>268</v>
      </c>
      <c r="BU1394" s="274" t="s">
        <v>268</v>
      </c>
      <c r="BV1394" s="274" t="s">
        <v>268</v>
      </c>
      <c r="BW1394" s="274" t="s">
        <v>268</v>
      </c>
      <c r="BX1394" s="274" t="s">
        <v>268</v>
      </c>
      <c r="BY1394" s="295">
        <v>95</v>
      </c>
      <c r="BZ1394" s="295">
        <v>95</v>
      </c>
      <c r="CA1394" s="298" t="s">
        <v>142</v>
      </c>
      <c r="CB1394" s="297">
        <v>122</v>
      </c>
      <c r="CC1394" s="284">
        <f t="shared" si="86"/>
        <v>0</v>
      </c>
      <c r="CD1394" s="295">
        <f t="shared" si="87"/>
        <v>95</v>
      </c>
      <c r="CE1394" s="284">
        <f t="shared" si="88"/>
        <v>0</v>
      </c>
      <c r="CF1394" s="295">
        <f t="shared" si="89"/>
        <v>1</v>
      </c>
      <c r="CG1394" s="274" t="s">
        <v>876</v>
      </c>
      <c r="CH1394" s="274" t="s">
        <v>268</v>
      </c>
      <c r="CI1394" s="274" t="s">
        <v>268</v>
      </c>
      <c r="CJ1394" s="298" t="s">
        <v>282</v>
      </c>
      <c r="CK1394" s="297">
        <v>4</v>
      </c>
      <c r="CL1394" s="274" t="s">
        <v>268</v>
      </c>
      <c r="CM1394" s="274" t="s">
        <v>268</v>
      </c>
      <c r="CN1394" s="274" t="s">
        <v>268</v>
      </c>
      <c r="CO1394" s="274" t="s">
        <v>268</v>
      </c>
      <c r="CP1394" s="274" t="s">
        <v>268</v>
      </c>
      <c r="CQ1394" s="274" t="s">
        <v>268</v>
      </c>
      <c r="CR1394" s="274" t="s">
        <v>877</v>
      </c>
      <c r="CS1394" s="274">
        <v>134.37</v>
      </c>
      <c r="CT1394" s="274" t="s">
        <v>268</v>
      </c>
      <c r="CU1394" s="274">
        <v>134.37</v>
      </c>
      <c r="CV1394" s="274">
        <v>365</v>
      </c>
      <c r="CW1394" s="274" t="s">
        <v>878</v>
      </c>
      <c r="CX1394" s="274" t="s">
        <v>835</v>
      </c>
      <c r="CY1394" s="274" t="s">
        <v>836</v>
      </c>
      <c r="CZ1394" s="274" t="s">
        <v>837</v>
      </c>
      <c r="DA1394" s="274" t="s">
        <v>268</v>
      </c>
      <c r="DB1394" s="274" t="s">
        <v>268</v>
      </c>
      <c r="DC1394" s="274" t="s">
        <v>268</v>
      </c>
      <c r="DD1394" s="274" t="s">
        <v>268</v>
      </c>
      <c r="DE1394" s="274" t="s">
        <v>268</v>
      </c>
      <c r="DF1394" s="274" t="s">
        <v>268</v>
      </c>
      <c r="DG1394" s="299">
        <f>IFERROR(IF(CA1394="D",IF(CK1394="A dispo.",CD1394*VLOOKUP('DATI INPUT'!$F$27,TARIFFE_UD,2,FALSE),CD1394*VLOOKUP(CK1394,TARIFFE_UD,2,FALSE)),CD1394*VLOOKUP(CB1394-100,TARIFFE_UND,2,FALSE)),0)</f>
        <v>80.808272172103443</v>
      </c>
      <c r="DH1394" s="299">
        <f>IFERROR(IF(CA1394="D",IF(CK1394="A dispo.",CF1394*VLOOKUP('DATI INPUT'!$F$27,TARIFFE_UD,3,FALSE),CF1394*VLOOKUP(CK1394,TARIFFE_UD,3,FALSE)),CF1394*VLOOKUP(CB1394-100,TARIFFE_UND,3,FALSE)),0)</f>
        <v>73.78284271486686</v>
      </c>
    </row>
    <row r="1395" spans="1:112" x14ac:dyDescent="0.25">
      <c r="A1395" s="274" t="s">
        <v>9824</v>
      </c>
      <c r="B1395" s="274" t="s">
        <v>9820</v>
      </c>
      <c r="C1395" s="274" t="s">
        <v>1691</v>
      </c>
      <c r="D1395" s="274" t="s">
        <v>9821</v>
      </c>
      <c r="E1395" s="274" t="s">
        <v>268</v>
      </c>
      <c r="F1395" s="274" t="s">
        <v>156</v>
      </c>
      <c r="G1395" s="274" t="s">
        <v>9822</v>
      </c>
      <c r="H1395" s="274" t="s">
        <v>3307</v>
      </c>
      <c r="I1395" s="274" t="s">
        <v>297</v>
      </c>
      <c r="J1395" s="274" t="s">
        <v>274</v>
      </c>
      <c r="K1395" s="274" t="s">
        <v>9823</v>
      </c>
      <c r="L1395" s="274" t="s">
        <v>871</v>
      </c>
      <c r="M1395" s="274" t="s">
        <v>7657</v>
      </c>
      <c r="N1395" s="274" t="s">
        <v>984</v>
      </c>
      <c r="O1395" s="274" t="s">
        <v>873</v>
      </c>
      <c r="P1395" s="274" t="s">
        <v>887</v>
      </c>
      <c r="Q1395" s="274" t="s">
        <v>280</v>
      </c>
      <c r="R1395" s="274" t="s">
        <v>154</v>
      </c>
      <c r="S1395" s="274" t="s">
        <v>268</v>
      </c>
      <c r="T1395" s="274" t="s">
        <v>268</v>
      </c>
      <c r="U1395" s="274" t="s">
        <v>268</v>
      </c>
      <c r="V1395" s="274" t="s">
        <v>268</v>
      </c>
      <c r="W1395" s="274" t="s">
        <v>9521</v>
      </c>
      <c r="X1395" s="274" t="s">
        <v>887</v>
      </c>
      <c r="Y1395" s="274" t="s">
        <v>280</v>
      </c>
      <c r="Z1395" s="274" t="s">
        <v>268</v>
      </c>
      <c r="AA1395" s="274" t="s">
        <v>268</v>
      </c>
      <c r="AB1395" s="274" t="s">
        <v>268</v>
      </c>
      <c r="AC1395" s="274" t="s">
        <v>268</v>
      </c>
      <c r="AD1395" s="274" t="s">
        <v>268</v>
      </c>
      <c r="AE1395" s="274" t="s">
        <v>287</v>
      </c>
      <c r="AF1395" s="274" t="s">
        <v>1811</v>
      </c>
      <c r="AG1395" s="274" t="s">
        <v>875</v>
      </c>
      <c r="AH1395" s="274" t="s">
        <v>1848</v>
      </c>
      <c r="AI1395" s="274" t="s">
        <v>787</v>
      </c>
      <c r="AJ1395" s="274" t="s">
        <v>268</v>
      </c>
      <c r="AK1395" s="274" t="s">
        <v>395</v>
      </c>
      <c r="AL1395" s="274" t="s">
        <v>268</v>
      </c>
      <c r="AM1395" s="274" t="s">
        <v>353</v>
      </c>
      <c r="AN1395" s="274" t="s">
        <v>268</v>
      </c>
      <c r="AO1395" s="274" t="s">
        <v>268</v>
      </c>
      <c r="AP1395" s="274" t="s">
        <v>268</v>
      </c>
      <c r="AQ1395" s="274" t="s">
        <v>268</v>
      </c>
      <c r="AR1395" s="274" t="s">
        <v>268</v>
      </c>
      <c r="AS1395" s="274" t="s">
        <v>268</v>
      </c>
      <c r="AT1395" s="274" t="s">
        <v>268</v>
      </c>
      <c r="AU1395" s="274" t="s">
        <v>268</v>
      </c>
      <c r="AV1395" s="274" t="s">
        <v>268</v>
      </c>
      <c r="AW1395" s="274" t="s">
        <v>268</v>
      </c>
      <c r="AX1395" s="274" t="s">
        <v>268</v>
      </c>
      <c r="AY1395" s="274" t="s">
        <v>268</v>
      </c>
      <c r="AZ1395" s="274" t="s">
        <v>268</v>
      </c>
      <c r="BA1395" s="274" t="s">
        <v>268</v>
      </c>
      <c r="BB1395" s="274" t="s">
        <v>268</v>
      </c>
      <c r="BC1395" s="274" t="s">
        <v>268</v>
      </c>
      <c r="BD1395" s="274" t="s">
        <v>268</v>
      </c>
      <c r="BE1395" s="274" t="s">
        <v>268</v>
      </c>
      <c r="BF1395" s="274" t="s">
        <v>268</v>
      </c>
      <c r="BG1395" s="274" t="s">
        <v>268</v>
      </c>
      <c r="BH1395" s="274" t="s">
        <v>268</v>
      </c>
      <c r="BI1395" s="274" t="s">
        <v>268</v>
      </c>
      <c r="BJ1395" s="274" t="s">
        <v>268</v>
      </c>
      <c r="BK1395" s="274" t="s">
        <v>268</v>
      </c>
      <c r="BL1395" s="274" t="s">
        <v>268</v>
      </c>
      <c r="BM1395" s="274" t="s">
        <v>268</v>
      </c>
      <c r="BN1395" s="274" t="s">
        <v>268</v>
      </c>
      <c r="BO1395" s="274" t="s">
        <v>268</v>
      </c>
      <c r="BP1395" s="274" t="s">
        <v>268</v>
      </c>
      <c r="BQ1395" s="274" t="s">
        <v>268</v>
      </c>
      <c r="BR1395" s="274" t="s">
        <v>268</v>
      </c>
      <c r="BS1395" s="274" t="s">
        <v>268</v>
      </c>
      <c r="BT1395" s="274" t="s">
        <v>268</v>
      </c>
      <c r="BU1395" s="274" t="s">
        <v>268</v>
      </c>
      <c r="BV1395" s="274" t="s">
        <v>268</v>
      </c>
      <c r="BW1395" s="274" t="s">
        <v>268</v>
      </c>
      <c r="BX1395" s="274" t="s">
        <v>268</v>
      </c>
      <c r="BY1395" s="295">
        <v>125</v>
      </c>
      <c r="BZ1395" s="295">
        <v>125</v>
      </c>
      <c r="CA1395" s="298" t="s">
        <v>142</v>
      </c>
      <c r="CB1395" s="297">
        <v>123</v>
      </c>
      <c r="CC1395" s="284">
        <f t="shared" si="86"/>
        <v>0</v>
      </c>
      <c r="CD1395" s="295">
        <f t="shared" si="87"/>
        <v>125</v>
      </c>
      <c r="CE1395" s="284">
        <f t="shared" si="88"/>
        <v>1</v>
      </c>
      <c r="CF1395" s="295">
        <f t="shared" si="89"/>
        <v>0</v>
      </c>
      <c r="CG1395" s="274" t="s">
        <v>1817</v>
      </c>
      <c r="CH1395" s="274" t="s">
        <v>268</v>
      </c>
      <c r="CI1395" s="274" t="s">
        <v>268</v>
      </c>
      <c r="CJ1395" s="298" t="s">
        <v>282</v>
      </c>
      <c r="CK1395" s="297">
        <v>4</v>
      </c>
      <c r="CL1395" s="274" t="s">
        <v>268</v>
      </c>
      <c r="CM1395" s="274" t="s">
        <v>268</v>
      </c>
      <c r="CN1395" s="274" t="s">
        <v>268</v>
      </c>
      <c r="CO1395" s="274" t="s">
        <v>268</v>
      </c>
      <c r="CP1395" s="274" t="s">
        <v>268</v>
      </c>
      <c r="CQ1395" s="274" t="s">
        <v>268</v>
      </c>
      <c r="CR1395" s="274" t="s">
        <v>877</v>
      </c>
      <c r="CS1395" s="274">
        <v>66.25</v>
      </c>
      <c r="CT1395" s="274" t="s">
        <v>268</v>
      </c>
      <c r="CU1395" s="274">
        <v>66.25</v>
      </c>
      <c r="CV1395" s="274">
        <v>365</v>
      </c>
      <c r="CW1395" s="274" t="s">
        <v>878</v>
      </c>
      <c r="CX1395" s="274" t="s">
        <v>835</v>
      </c>
      <c r="CY1395" s="274" t="s">
        <v>836</v>
      </c>
      <c r="CZ1395" s="274" t="s">
        <v>837</v>
      </c>
      <c r="DA1395" s="274" t="s">
        <v>268</v>
      </c>
      <c r="DB1395" s="274" t="s">
        <v>268</v>
      </c>
      <c r="DC1395" s="274" t="s">
        <v>268</v>
      </c>
      <c r="DD1395" s="274" t="s">
        <v>268</v>
      </c>
      <c r="DE1395" s="274" t="s">
        <v>268</v>
      </c>
      <c r="DF1395" s="274" t="s">
        <v>268</v>
      </c>
      <c r="DG1395" s="299">
        <f>IFERROR(IF(CA1395="D",IF(CK1395="A dispo.",CD1395*VLOOKUP('DATI INPUT'!$F$27,TARIFFE_UD,2,FALSE),CD1395*VLOOKUP(CK1395,TARIFFE_UD,2,FALSE)),CD1395*VLOOKUP(CB1395-100,TARIFFE_UND,2,FALSE)),0)</f>
        <v>106.32667391066244</v>
      </c>
      <c r="DH1395" s="299">
        <f>IFERROR(IF(CA1395="D",IF(CK1395="A dispo.",CF1395*VLOOKUP('DATI INPUT'!$F$27,TARIFFE_UD,3,FALSE),CF1395*VLOOKUP(CK1395,TARIFFE_UD,3,FALSE)),CF1395*VLOOKUP(CB1395-100,TARIFFE_UND,3,FALSE)),0)</f>
        <v>0</v>
      </c>
    </row>
    <row r="1396" spans="1:112" x14ac:dyDescent="0.25">
      <c r="A1396" s="274" t="s">
        <v>9825</v>
      </c>
      <c r="B1396" s="274" t="s">
        <v>9820</v>
      </c>
      <c r="C1396" s="274" t="s">
        <v>1692</v>
      </c>
      <c r="D1396" s="274" t="s">
        <v>9821</v>
      </c>
      <c r="E1396" s="274" t="s">
        <v>268</v>
      </c>
      <c r="F1396" s="274" t="s">
        <v>156</v>
      </c>
      <c r="G1396" s="274" t="s">
        <v>9822</v>
      </c>
      <c r="H1396" s="274" t="s">
        <v>3307</v>
      </c>
      <c r="I1396" s="274" t="s">
        <v>297</v>
      </c>
      <c r="J1396" s="274" t="s">
        <v>274</v>
      </c>
      <c r="K1396" s="274" t="s">
        <v>9823</v>
      </c>
      <c r="L1396" s="274" t="s">
        <v>871</v>
      </c>
      <c r="M1396" s="274" t="s">
        <v>7657</v>
      </c>
      <c r="N1396" s="274" t="s">
        <v>984</v>
      </c>
      <c r="O1396" s="274" t="s">
        <v>873</v>
      </c>
      <c r="P1396" s="274" t="s">
        <v>887</v>
      </c>
      <c r="Q1396" s="274" t="s">
        <v>280</v>
      </c>
      <c r="R1396" s="274" t="s">
        <v>154</v>
      </c>
      <c r="S1396" s="274" t="s">
        <v>268</v>
      </c>
      <c r="T1396" s="274" t="s">
        <v>268</v>
      </c>
      <c r="U1396" s="274" t="s">
        <v>268</v>
      </c>
      <c r="V1396" s="274" t="s">
        <v>268</v>
      </c>
      <c r="W1396" s="274" t="s">
        <v>9826</v>
      </c>
      <c r="X1396" s="274" t="s">
        <v>9827</v>
      </c>
      <c r="Y1396" s="274" t="s">
        <v>268</v>
      </c>
      <c r="Z1396" s="274" t="s">
        <v>268</v>
      </c>
      <c r="AA1396" s="274" t="s">
        <v>268</v>
      </c>
      <c r="AB1396" s="274" t="s">
        <v>268</v>
      </c>
      <c r="AC1396" s="274" t="s">
        <v>268</v>
      </c>
      <c r="AD1396" s="274" t="s">
        <v>268</v>
      </c>
      <c r="AE1396" s="274" t="s">
        <v>287</v>
      </c>
      <c r="AF1396" s="274" t="s">
        <v>1811</v>
      </c>
      <c r="AG1396" s="274" t="s">
        <v>875</v>
      </c>
      <c r="AH1396" s="274" t="s">
        <v>1362</v>
      </c>
      <c r="AI1396" s="274" t="s">
        <v>767</v>
      </c>
      <c r="AJ1396" s="274" t="s">
        <v>268</v>
      </c>
      <c r="AK1396" s="274" t="s">
        <v>395</v>
      </c>
      <c r="AL1396" s="274" t="s">
        <v>268</v>
      </c>
      <c r="AM1396" s="274" t="s">
        <v>405</v>
      </c>
      <c r="AN1396" s="274" t="s">
        <v>268</v>
      </c>
      <c r="AO1396" s="274" t="s">
        <v>268</v>
      </c>
      <c r="AP1396" s="274" t="s">
        <v>268</v>
      </c>
      <c r="AQ1396" s="274" t="s">
        <v>268</v>
      </c>
      <c r="AR1396" s="274" t="s">
        <v>268</v>
      </c>
      <c r="AS1396" s="274" t="s">
        <v>268</v>
      </c>
      <c r="AT1396" s="274" t="s">
        <v>268</v>
      </c>
      <c r="AU1396" s="274" t="s">
        <v>268</v>
      </c>
      <c r="AV1396" s="274" t="s">
        <v>268</v>
      </c>
      <c r="AW1396" s="274" t="s">
        <v>268</v>
      </c>
      <c r="AX1396" s="274" t="s">
        <v>268</v>
      </c>
      <c r="AY1396" s="274" t="s">
        <v>268</v>
      </c>
      <c r="AZ1396" s="274" t="s">
        <v>268</v>
      </c>
      <c r="BA1396" s="274" t="s">
        <v>268</v>
      </c>
      <c r="BB1396" s="274" t="s">
        <v>268</v>
      </c>
      <c r="BC1396" s="274" t="s">
        <v>268</v>
      </c>
      <c r="BD1396" s="274" t="s">
        <v>268</v>
      </c>
      <c r="BE1396" s="274" t="s">
        <v>268</v>
      </c>
      <c r="BF1396" s="274" t="s">
        <v>268</v>
      </c>
      <c r="BG1396" s="274" t="s">
        <v>268</v>
      </c>
      <c r="BH1396" s="274" t="s">
        <v>268</v>
      </c>
      <c r="BI1396" s="274" t="s">
        <v>268</v>
      </c>
      <c r="BJ1396" s="274" t="s">
        <v>268</v>
      </c>
      <c r="BK1396" s="274" t="s">
        <v>268</v>
      </c>
      <c r="BL1396" s="274" t="s">
        <v>268</v>
      </c>
      <c r="BM1396" s="274" t="s">
        <v>268</v>
      </c>
      <c r="BN1396" s="274" t="s">
        <v>268</v>
      </c>
      <c r="BO1396" s="274" t="s">
        <v>268</v>
      </c>
      <c r="BP1396" s="274" t="s">
        <v>268</v>
      </c>
      <c r="BQ1396" s="274" t="s">
        <v>268</v>
      </c>
      <c r="BR1396" s="274" t="s">
        <v>268</v>
      </c>
      <c r="BS1396" s="274" t="s">
        <v>268</v>
      </c>
      <c r="BT1396" s="274" t="s">
        <v>268</v>
      </c>
      <c r="BU1396" s="274" t="s">
        <v>268</v>
      </c>
      <c r="BV1396" s="274" t="s">
        <v>268</v>
      </c>
      <c r="BW1396" s="274" t="s">
        <v>268</v>
      </c>
      <c r="BX1396" s="274" t="s">
        <v>268</v>
      </c>
      <c r="BY1396" s="295">
        <v>37</v>
      </c>
      <c r="BZ1396" s="295">
        <v>37</v>
      </c>
      <c r="CA1396" s="298" t="s">
        <v>142</v>
      </c>
      <c r="CB1396" s="297">
        <v>122</v>
      </c>
      <c r="CC1396" s="284">
        <f t="shared" si="86"/>
        <v>0.75</v>
      </c>
      <c r="CD1396" s="295">
        <f t="shared" si="87"/>
        <v>9.25</v>
      </c>
      <c r="CE1396" s="284">
        <f t="shared" si="88"/>
        <v>0.75</v>
      </c>
      <c r="CF1396" s="295">
        <f t="shared" si="89"/>
        <v>0.25</v>
      </c>
      <c r="CG1396" s="274" t="s">
        <v>876</v>
      </c>
      <c r="CH1396" s="274" t="s">
        <v>268</v>
      </c>
      <c r="CI1396" s="274" t="s">
        <v>268</v>
      </c>
      <c r="CJ1396" s="298" t="s">
        <v>282</v>
      </c>
      <c r="CK1396" s="297">
        <v>4</v>
      </c>
      <c r="CL1396" s="274" t="s">
        <v>2132</v>
      </c>
      <c r="CM1396" s="274" t="s">
        <v>268</v>
      </c>
      <c r="CN1396" s="274" t="s">
        <v>268</v>
      </c>
      <c r="CO1396" s="274" t="s">
        <v>268</v>
      </c>
      <c r="CP1396" s="274" t="s">
        <v>268</v>
      </c>
      <c r="CQ1396" s="274" t="s">
        <v>268</v>
      </c>
      <c r="CR1396" s="274" t="s">
        <v>877</v>
      </c>
      <c r="CS1396" s="274">
        <v>103.63</v>
      </c>
      <c r="CT1396" s="274">
        <v>-77.72</v>
      </c>
      <c r="CU1396" s="274">
        <v>25.91</v>
      </c>
      <c r="CV1396" s="274">
        <v>365</v>
      </c>
      <c r="CW1396" s="274" t="s">
        <v>878</v>
      </c>
      <c r="CX1396" s="274" t="s">
        <v>835</v>
      </c>
      <c r="CY1396" s="274" t="s">
        <v>836</v>
      </c>
      <c r="CZ1396" s="274" t="s">
        <v>837</v>
      </c>
      <c r="DA1396" s="274" t="s">
        <v>268</v>
      </c>
      <c r="DB1396" s="274" t="s">
        <v>268</v>
      </c>
      <c r="DC1396" s="274" t="s">
        <v>268</v>
      </c>
      <c r="DD1396" s="274" t="s">
        <v>268</v>
      </c>
      <c r="DE1396" s="274" t="s">
        <v>268</v>
      </c>
      <c r="DF1396" s="274" t="s">
        <v>268</v>
      </c>
      <c r="DG1396" s="299">
        <f>IFERROR(IF(CA1396="D",IF(CK1396="A dispo.",CD1396*VLOOKUP('DATI INPUT'!$F$27,TARIFFE_UD,2,FALSE),CD1396*VLOOKUP(CK1396,TARIFFE_UD,2,FALSE)),CD1396*VLOOKUP(CB1396-100,TARIFFE_UND,2,FALSE)),0)</f>
        <v>7.86817386938902</v>
      </c>
      <c r="DH1396" s="299">
        <f>IFERROR(IF(CA1396="D",IF(CK1396="A dispo.",CF1396*VLOOKUP('DATI INPUT'!$F$27,TARIFFE_UD,3,FALSE),CF1396*VLOOKUP(CK1396,TARIFFE_UD,3,FALSE)),CF1396*VLOOKUP(CB1396-100,TARIFFE_UND,3,FALSE)),0)</f>
        <v>18.445710678716715</v>
      </c>
    </row>
    <row r="1397" spans="1:112" hidden="1" x14ac:dyDescent="0.25">
      <c r="A1397" s="274" t="s">
        <v>9828</v>
      </c>
      <c r="B1397" s="274" t="s">
        <v>9829</v>
      </c>
      <c r="C1397" s="274" t="s">
        <v>9830</v>
      </c>
      <c r="D1397" s="274" t="s">
        <v>9831</v>
      </c>
      <c r="E1397" s="274" t="s">
        <v>268</v>
      </c>
      <c r="F1397" s="274" t="s">
        <v>156</v>
      </c>
      <c r="G1397" s="274" t="s">
        <v>9832</v>
      </c>
      <c r="H1397" s="274" t="s">
        <v>1033</v>
      </c>
      <c r="I1397" s="274" t="s">
        <v>9833</v>
      </c>
      <c r="J1397" s="274" t="s">
        <v>156</v>
      </c>
      <c r="K1397" s="274" t="s">
        <v>9834</v>
      </c>
      <c r="L1397" s="274" t="s">
        <v>960</v>
      </c>
      <c r="M1397" s="274" t="s">
        <v>1525</v>
      </c>
      <c r="N1397" s="274" t="s">
        <v>1204</v>
      </c>
      <c r="O1397" s="274" t="s">
        <v>1526</v>
      </c>
      <c r="P1397" s="274" t="s">
        <v>1527</v>
      </c>
      <c r="Q1397" s="274" t="s">
        <v>331</v>
      </c>
      <c r="R1397" s="274" t="s">
        <v>268</v>
      </c>
      <c r="S1397" s="274" t="s">
        <v>268</v>
      </c>
      <c r="T1397" s="274" t="s">
        <v>268</v>
      </c>
      <c r="U1397" s="274" t="s">
        <v>268</v>
      </c>
      <c r="V1397" s="274" t="s">
        <v>268</v>
      </c>
      <c r="W1397" s="274" t="s">
        <v>3805</v>
      </c>
      <c r="X1397" s="274" t="s">
        <v>2116</v>
      </c>
      <c r="Y1397" s="274" t="s">
        <v>275</v>
      </c>
      <c r="Z1397" s="274" t="s">
        <v>268</v>
      </c>
      <c r="AA1397" s="274" t="s">
        <v>268</v>
      </c>
      <c r="AB1397" s="274" t="s">
        <v>268</v>
      </c>
      <c r="AC1397" s="274" t="s">
        <v>268</v>
      </c>
      <c r="AD1397" s="274" t="s">
        <v>268</v>
      </c>
      <c r="AE1397" s="274" t="s">
        <v>268</v>
      </c>
      <c r="AF1397" s="274" t="s">
        <v>268</v>
      </c>
      <c r="AG1397" s="274" t="s">
        <v>268</v>
      </c>
      <c r="AH1397" s="274" t="s">
        <v>268</v>
      </c>
      <c r="AI1397" s="274" t="s">
        <v>268</v>
      </c>
      <c r="AJ1397" s="274" t="s">
        <v>268</v>
      </c>
      <c r="AK1397" s="274" t="s">
        <v>268</v>
      </c>
      <c r="AL1397" s="274" t="s">
        <v>268</v>
      </c>
      <c r="AM1397" s="274" t="s">
        <v>268</v>
      </c>
      <c r="AN1397" s="274" t="s">
        <v>268</v>
      </c>
      <c r="AO1397" s="274" t="s">
        <v>268</v>
      </c>
      <c r="AP1397" s="274" t="s">
        <v>268</v>
      </c>
      <c r="AQ1397" s="274" t="s">
        <v>268</v>
      </c>
      <c r="AR1397" s="274" t="s">
        <v>268</v>
      </c>
      <c r="AS1397" s="274" t="s">
        <v>268</v>
      </c>
      <c r="AT1397" s="274" t="s">
        <v>268</v>
      </c>
      <c r="AU1397" s="274" t="s">
        <v>268</v>
      </c>
      <c r="AV1397" s="274" t="s">
        <v>268</v>
      </c>
      <c r="AW1397" s="274" t="s">
        <v>268</v>
      </c>
      <c r="AX1397" s="274" t="s">
        <v>268</v>
      </c>
      <c r="AY1397" s="274" t="s">
        <v>268</v>
      </c>
      <c r="AZ1397" s="274" t="s">
        <v>268</v>
      </c>
      <c r="BA1397" s="274" t="s">
        <v>268</v>
      </c>
      <c r="BB1397" s="274" t="s">
        <v>268</v>
      </c>
      <c r="BC1397" s="274" t="s">
        <v>268</v>
      </c>
      <c r="BD1397" s="274" t="s">
        <v>268</v>
      </c>
      <c r="BE1397" s="274" t="s">
        <v>268</v>
      </c>
      <c r="BF1397" s="274" t="s">
        <v>268</v>
      </c>
      <c r="BG1397" s="274" t="s">
        <v>268</v>
      </c>
      <c r="BH1397" s="274" t="s">
        <v>268</v>
      </c>
      <c r="BI1397" s="274" t="s">
        <v>268</v>
      </c>
      <c r="BJ1397" s="274" t="s">
        <v>268</v>
      </c>
      <c r="BK1397" s="274" t="s">
        <v>268</v>
      </c>
      <c r="BL1397" s="274" t="s">
        <v>268</v>
      </c>
      <c r="BM1397" s="274" t="s">
        <v>268</v>
      </c>
      <c r="BN1397" s="274" t="s">
        <v>268</v>
      </c>
      <c r="BO1397" s="274" t="s">
        <v>268</v>
      </c>
      <c r="BP1397" s="274" t="s">
        <v>268</v>
      </c>
      <c r="BQ1397" s="274" t="s">
        <v>268</v>
      </c>
      <c r="BR1397" s="274" t="s">
        <v>268</v>
      </c>
      <c r="BS1397" s="274" t="s">
        <v>268</v>
      </c>
      <c r="BT1397" s="274" t="s">
        <v>268</v>
      </c>
      <c r="BU1397" s="274" t="s">
        <v>268</v>
      </c>
      <c r="BV1397" s="274" t="s">
        <v>268</v>
      </c>
      <c r="BW1397" s="274" t="s">
        <v>268</v>
      </c>
      <c r="BX1397" s="274" t="s">
        <v>268</v>
      </c>
      <c r="BY1397" s="295">
        <v>60</v>
      </c>
      <c r="BZ1397" s="295">
        <v>60</v>
      </c>
      <c r="CA1397" s="298" t="s">
        <v>142</v>
      </c>
      <c r="CB1397" s="297">
        <v>122</v>
      </c>
      <c r="CC1397" s="284">
        <f t="shared" si="86"/>
        <v>0</v>
      </c>
      <c r="CD1397" s="295">
        <f t="shared" si="87"/>
        <v>60</v>
      </c>
      <c r="CE1397" s="284">
        <f t="shared" si="88"/>
        <v>0</v>
      </c>
      <c r="CF1397" s="295">
        <f t="shared" si="89"/>
        <v>1</v>
      </c>
      <c r="CG1397" s="274" t="s">
        <v>876</v>
      </c>
      <c r="CH1397" s="274" t="s">
        <v>268</v>
      </c>
      <c r="CI1397" s="274" t="s">
        <v>268</v>
      </c>
      <c r="CJ1397" s="298" t="s">
        <v>268</v>
      </c>
      <c r="CK1397" s="298" t="s">
        <v>736</v>
      </c>
      <c r="CL1397" s="274" t="s">
        <v>268</v>
      </c>
      <c r="CM1397" s="274" t="s">
        <v>268</v>
      </c>
      <c r="CN1397" s="274" t="s">
        <v>268</v>
      </c>
      <c r="CO1397" s="274" t="s">
        <v>268</v>
      </c>
      <c r="CP1397" s="274" t="s">
        <v>268</v>
      </c>
      <c r="CQ1397" s="274" t="s">
        <v>268</v>
      </c>
      <c r="CR1397" s="274" t="s">
        <v>877</v>
      </c>
      <c r="CS1397" s="274">
        <v>81.96</v>
      </c>
      <c r="CT1397" s="274" t="s">
        <v>268</v>
      </c>
      <c r="CU1397" s="274">
        <v>81.96</v>
      </c>
      <c r="CV1397" s="274">
        <v>365</v>
      </c>
      <c r="CW1397" s="274" t="s">
        <v>878</v>
      </c>
      <c r="CX1397" s="274" t="s">
        <v>835</v>
      </c>
      <c r="CY1397" s="274" t="s">
        <v>836</v>
      </c>
      <c r="CZ1397" s="274" t="s">
        <v>837</v>
      </c>
      <c r="DA1397" s="274" t="s">
        <v>268</v>
      </c>
      <c r="DB1397" s="274" t="s">
        <v>268</v>
      </c>
      <c r="DC1397" s="274" t="s">
        <v>268</v>
      </c>
      <c r="DD1397" s="274" t="s">
        <v>268</v>
      </c>
      <c r="DE1397" s="274" t="s">
        <v>268</v>
      </c>
      <c r="DF1397" s="274" t="s">
        <v>268</v>
      </c>
      <c r="DG1397" s="299">
        <f>IFERROR(IF(CA1397="D",IF(CK1397="A dispo.",CD1397*VLOOKUP('DATI INPUT'!$F$27,TARIFFE_UD,2,FALSE),CD1397*VLOOKUP(CK1397,TARIFFE_UD,2,FALSE)),CD1397*VLOOKUP(CB1397-100,TARIFFE_UND,2,FALSE)),0)</f>
        <v>47.517023926971895</v>
      </c>
      <c r="DH1397" s="299">
        <f>IFERROR(IF(CA1397="D",IF(CK1397="A dispo.",CF1397*VLOOKUP('DATI INPUT'!$F$27,TARIFFE_UD,3,FALSE),CF1397*VLOOKUP(CK1397,TARIFFE_UD,3,FALSE)),CF1397*VLOOKUP(CB1397-100,TARIFFE_UND,3,FALSE)),0)</f>
        <v>60.367780403072892</v>
      </c>
    </row>
    <row r="1398" spans="1:112" x14ac:dyDescent="0.25">
      <c r="A1398" s="274" t="s">
        <v>9835</v>
      </c>
      <c r="B1398" s="274" t="s">
        <v>9836</v>
      </c>
      <c r="C1398" s="274" t="s">
        <v>9837</v>
      </c>
      <c r="D1398" s="274" t="s">
        <v>9838</v>
      </c>
      <c r="E1398" s="274" t="s">
        <v>268</v>
      </c>
      <c r="F1398" s="274" t="s">
        <v>156</v>
      </c>
      <c r="G1398" s="274" t="s">
        <v>9839</v>
      </c>
      <c r="H1398" s="274" t="s">
        <v>9840</v>
      </c>
      <c r="I1398" s="274" t="s">
        <v>357</v>
      </c>
      <c r="J1398" s="274" t="s">
        <v>274</v>
      </c>
      <c r="K1398" s="274" t="s">
        <v>9841</v>
      </c>
      <c r="L1398" s="274" t="s">
        <v>303</v>
      </c>
      <c r="M1398" s="274" t="s">
        <v>9842</v>
      </c>
      <c r="N1398" s="274" t="s">
        <v>984</v>
      </c>
      <c r="O1398" s="274" t="s">
        <v>873</v>
      </c>
      <c r="P1398" s="274" t="s">
        <v>148</v>
      </c>
      <c r="Q1398" s="274" t="s">
        <v>280</v>
      </c>
      <c r="R1398" s="274" t="s">
        <v>268</v>
      </c>
      <c r="S1398" s="274" t="s">
        <v>268</v>
      </c>
      <c r="T1398" s="274" t="s">
        <v>268</v>
      </c>
      <c r="U1398" s="274" t="s">
        <v>268</v>
      </c>
      <c r="V1398" s="274" t="s">
        <v>268</v>
      </c>
      <c r="W1398" s="274" t="s">
        <v>9842</v>
      </c>
      <c r="X1398" s="274" t="s">
        <v>148</v>
      </c>
      <c r="Y1398" s="274" t="s">
        <v>280</v>
      </c>
      <c r="Z1398" s="274" t="s">
        <v>268</v>
      </c>
      <c r="AA1398" s="274" t="s">
        <v>268</v>
      </c>
      <c r="AB1398" s="274" t="s">
        <v>268</v>
      </c>
      <c r="AC1398" s="274" t="s">
        <v>268</v>
      </c>
      <c r="AD1398" s="274" t="s">
        <v>268</v>
      </c>
      <c r="AE1398" s="274" t="s">
        <v>287</v>
      </c>
      <c r="AF1398" s="274" t="s">
        <v>1811</v>
      </c>
      <c r="AG1398" s="274" t="s">
        <v>875</v>
      </c>
      <c r="AH1398" s="274" t="s">
        <v>2154</v>
      </c>
      <c r="AI1398" s="274" t="s">
        <v>4799</v>
      </c>
      <c r="AJ1398" s="274" t="s">
        <v>268</v>
      </c>
      <c r="AK1398" s="274" t="s">
        <v>377</v>
      </c>
      <c r="AL1398" s="274" t="s">
        <v>268</v>
      </c>
      <c r="AM1398" s="274" t="s">
        <v>405</v>
      </c>
      <c r="AN1398" s="274" t="s">
        <v>268</v>
      </c>
      <c r="AO1398" s="274" t="s">
        <v>268</v>
      </c>
      <c r="AP1398" s="274" t="s">
        <v>268</v>
      </c>
      <c r="AQ1398" s="274" t="s">
        <v>268</v>
      </c>
      <c r="AR1398" s="274" t="s">
        <v>268</v>
      </c>
      <c r="AS1398" s="274" t="s">
        <v>268</v>
      </c>
      <c r="AT1398" s="274" t="s">
        <v>268</v>
      </c>
      <c r="AU1398" s="274" t="s">
        <v>268</v>
      </c>
      <c r="AV1398" s="274" t="s">
        <v>268</v>
      </c>
      <c r="AW1398" s="274" t="s">
        <v>268</v>
      </c>
      <c r="AX1398" s="274" t="s">
        <v>268</v>
      </c>
      <c r="AY1398" s="274" t="s">
        <v>268</v>
      </c>
      <c r="AZ1398" s="274" t="s">
        <v>268</v>
      </c>
      <c r="BA1398" s="274" t="s">
        <v>268</v>
      </c>
      <c r="BB1398" s="274" t="s">
        <v>268</v>
      </c>
      <c r="BC1398" s="274" t="s">
        <v>268</v>
      </c>
      <c r="BD1398" s="274" t="s">
        <v>268</v>
      </c>
      <c r="BE1398" s="274" t="s">
        <v>268</v>
      </c>
      <c r="BF1398" s="274" t="s">
        <v>268</v>
      </c>
      <c r="BG1398" s="274" t="s">
        <v>268</v>
      </c>
      <c r="BH1398" s="274" t="s">
        <v>268</v>
      </c>
      <c r="BI1398" s="274" t="s">
        <v>268</v>
      </c>
      <c r="BJ1398" s="274" t="s">
        <v>268</v>
      </c>
      <c r="BK1398" s="274" t="s">
        <v>268</v>
      </c>
      <c r="BL1398" s="274" t="s">
        <v>268</v>
      </c>
      <c r="BM1398" s="274" t="s">
        <v>268</v>
      </c>
      <c r="BN1398" s="274" t="s">
        <v>268</v>
      </c>
      <c r="BO1398" s="274" t="s">
        <v>268</v>
      </c>
      <c r="BP1398" s="274" t="s">
        <v>268</v>
      </c>
      <c r="BQ1398" s="274" t="s">
        <v>268</v>
      </c>
      <c r="BR1398" s="274" t="s">
        <v>268</v>
      </c>
      <c r="BS1398" s="274" t="s">
        <v>268</v>
      </c>
      <c r="BT1398" s="274" t="s">
        <v>268</v>
      </c>
      <c r="BU1398" s="274" t="s">
        <v>268</v>
      </c>
      <c r="BV1398" s="274" t="s">
        <v>268</v>
      </c>
      <c r="BW1398" s="274" t="s">
        <v>268</v>
      </c>
      <c r="BX1398" s="274" t="s">
        <v>268</v>
      </c>
      <c r="BY1398" s="295">
        <v>106</v>
      </c>
      <c r="BZ1398" s="295">
        <v>106</v>
      </c>
      <c r="CA1398" s="298" t="s">
        <v>142</v>
      </c>
      <c r="CB1398" s="297">
        <v>122</v>
      </c>
      <c r="CC1398" s="284">
        <f t="shared" si="86"/>
        <v>0</v>
      </c>
      <c r="CD1398" s="295">
        <f t="shared" si="87"/>
        <v>105.99999999999999</v>
      </c>
      <c r="CE1398" s="284">
        <f t="shared" si="88"/>
        <v>0</v>
      </c>
      <c r="CF1398" s="295">
        <f t="shared" si="89"/>
        <v>1</v>
      </c>
      <c r="CG1398" s="274" t="s">
        <v>876</v>
      </c>
      <c r="CH1398" s="274" t="s">
        <v>268</v>
      </c>
      <c r="CI1398" s="274" t="s">
        <v>268</v>
      </c>
      <c r="CJ1398" s="298" t="s">
        <v>271</v>
      </c>
      <c r="CK1398" s="297">
        <v>1</v>
      </c>
      <c r="CL1398" s="274" t="s">
        <v>268</v>
      </c>
      <c r="CM1398" s="274" t="s">
        <v>268</v>
      </c>
      <c r="CN1398" s="274" t="s">
        <v>268</v>
      </c>
      <c r="CO1398" s="274" t="s">
        <v>268</v>
      </c>
      <c r="CP1398" s="274" t="s">
        <v>268</v>
      </c>
      <c r="CQ1398" s="274" t="s">
        <v>268</v>
      </c>
      <c r="CR1398" s="274" t="s">
        <v>877</v>
      </c>
      <c r="CS1398" s="274">
        <v>57.56</v>
      </c>
      <c r="CT1398" s="274" t="s">
        <v>268</v>
      </c>
      <c r="CU1398" s="274">
        <v>57.56</v>
      </c>
      <c r="CV1398" s="274">
        <v>365</v>
      </c>
      <c r="CW1398" s="274" t="s">
        <v>878</v>
      </c>
      <c r="CX1398" s="274" t="s">
        <v>835</v>
      </c>
      <c r="CY1398" s="274" t="s">
        <v>836</v>
      </c>
      <c r="CZ1398" s="274" t="s">
        <v>837</v>
      </c>
      <c r="DA1398" s="274" t="s">
        <v>268</v>
      </c>
      <c r="DB1398" s="274" t="s">
        <v>268</v>
      </c>
      <c r="DC1398" s="274" t="s">
        <v>268</v>
      </c>
      <c r="DD1398" s="274" t="s">
        <v>268</v>
      </c>
      <c r="DE1398" s="274" t="s">
        <v>268</v>
      </c>
      <c r="DF1398" s="274" t="s">
        <v>268</v>
      </c>
      <c r="DG1398" s="299">
        <f>IFERROR(IF(CA1398="D",IF(CK1398="A dispo.",CD1398*VLOOKUP('DATI INPUT'!$F$27,TARIFFE_UD,2,FALSE),CD1398*VLOOKUP(CK1398,TARIFFE_UD,2,FALSE)),CD1398*VLOOKUP(CB1398-100,TARIFFE_UND,2,FALSE)),0)</f>
        <v>65.29191065520952</v>
      </c>
      <c r="DH1398" s="299">
        <f>IFERROR(IF(CA1398="D",IF(CK1398="A dispo.",CF1398*VLOOKUP('DATI INPUT'!$F$27,TARIFFE_UD,3,FALSE),CF1398*VLOOKUP(CK1398,TARIFFE_UD,3,FALSE)),CF1398*VLOOKUP(CB1398-100,TARIFFE_UND,3,FALSE)),0)</f>
        <v>15.164853048114928</v>
      </c>
    </row>
    <row r="1399" spans="1:112" hidden="1" x14ac:dyDescent="0.25">
      <c r="A1399" s="274" t="s">
        <v>9843</v>
      </c>
      <c r="B1399" s="274" t="s">
        <v>9844</v>
      </c>
      <c r="C1399" s="274" t="s">
        <v>9845</v>
      </c>
      <c r="D1399" s="274" t="s">
        <v>9846</v>
      </c>
      <c r="E1399" s="274" t="s">
        <v>268</v>
      </c>
      <c r="F1399" s="274" t="s">
        <v>156</v>
      </c>
      <c r="G1399" s="274" t="s">
        <v>9847</v>
      </c>
      <c r="H1399" s="274" t="s">
        <v>959</v>
      </c>
      <c r="I1399" s="274" t="s">
        <v>336</v>
      </c>
      <c r="J1399" s="274" t="s">
        <v>156</v>
      </c>
      <c r="K1399" s="274" t="s">
        <v>9848</v>
      </c>
      <c r="L1399" s="274" t="s">
        <v>1135</v>
      </c>
      <c r="M1399" s="274" t="s">
        <v>9849</v>
      </c>
      <c r="N1399" s="274" t="s">
        <v>872</v>
      </c>
      <c r="O1399" s="274" t="s">
        <v>873</v>
      </c>
      <c r="P1399" s="274" t="s">
        <v>9850</v>
      </c>
      <c r="Q1399" s="274" t="s">
        <v>282</v>
      </c>
      <c r="R1399" s="274" t="s">
        <v>268</v>
      </c>
      <c r="S1399" s="274" t="s">
        <v>268</v>
      </c>
      <c r="T1399" s="274" t="s">
        <v>268</v>
      </c>
      <c r="U1399" s="274" t="s">
        <v>268</v>
      </c>
      <c r="V1399" s="274" t="s">
        <v>268</v>
      </c>
      <c r="W1399" s="274" t="s">
        <v>4007</v>
      </c>
      <c r="X1399" s="274" t="s">
        <v>887</v>
      </c>
      <c r="Y1399" s="274" t="s">
        <v>293</v>
      </c>
      <c r="Z1399" s="274" t="s">
        <v>268</v>
      </c>
      <c r="AA1399" s="274" t="s">
        <v>268</v>
      </c>
      <c r="AB1399" s="274" t="s">
        <v>268</v>
      </c>
      <c r="AC1399" s="274" t="s">
        <v>268</v>
      </c>
      <c r="AD1399" s="274" t="s">
        <v>268</v>
      </c>
      <c r="AE1399" s="274" t="s">
        <v>287</v>
      </c>
      <c r="AF1399" s="274" t="s">
        <v>1811</v>
      </c>
      <c r="AG1399" s="274" t="s">
        <v>875</v>
      </c>
      <c r="AH1399" s="274" t="s">
        <v>1848</v>
      </c>
      <c r="AI1399" s="274" t="s">
        <v>4008</v>
      </c>
      <c r="AJ1399" s="274" t="s">
        <v>268</v>
      </c>
      <c r="AK1399" s="274" t="s">
        <v>377</v>
      </c>
      <c r="AL1399" s="274" t="s">
        <v>268</v>
      </c>
      <c r="AM1399" s="274" t="s">
        <v>405</v>
      </c>
      <c r="AN1399" s="274" t="s">
        <v>268</v>
      </c>
      <c r="AO1399" s="274" t="s">
        <v>268</v>
      </c>
      <c r="AP1399" s="274" t="s">
        <v>268</v>
      </c>
      <c r="AQ1399" s="274" t="s">
        <v>268</v>
      </c>
      <c r="AR1399" s="274" t="s">
        <v>268</v>
      </c>
      <c r="AS1399" s="274" t="s">
        <v>268</v>
      </c>
      <c r="AT1399" s="274" t="s">
        <v>268</v>
      </c>
      <c r="AU1399" s="274" t="s">
        <v>268</v>
      </c>
      <c r="AV1399" s="274" t="s">
        <v>268</v>
      </c>
      <c r="AW1399" s="274" t="s">
        <v>268</v>
      </c>
      <c r="AX1399" s="274" t="s">
        <v>268</v>
      </c>
      <c r="AY1399" s="274" t="s">
        <v>268</v>
      </c>
      <c r="AZ1399" s="274" t="s">
        <v>268</v>
      </c>
      <c r="BA1399" s="274" t="s">
        <v>268</v>
      </c>
      <c r="BB1399" s="274" t="s">
        <v>268</v>
      </c>
      <c r="BC1399" s="274" t="s">
        <v>268</v>
      </c>
      <c r="BD1399" s="274" t="s">
        <v>268</v>
      </c>
      <c r="BE1399" s="274" t="s">
        <v>268</v>
      </c>
      <c r="BF1399" s="274" t="s">
        <v>268</v>
      </c>
      <c r="BG1399" s="274" t="s">
        <v>268</v>
      </c>
      <c r="BH1399" s="274" t="s">
        <v>268</v>
      </c>
      <c r="BI1399" s="274" t="s">
        <v>268</v>
      </c>
      <c r="BJ1399" s="274" t="s">
        <v>268</v>
      </c>
      <c r="BK1399" s="274" t="s">
        <v>268</v>
      </c>
      <c r="BL1399" s="274" t="s">
        <v>268</v>
      </c>
      <c r="BM1399" s="274" t="s">
        <v>268</v>
      </c>
      <c r="BN1399" s="274" t="s">
        <v>268</v>
      </c>
      <c r="BO1399" s="274" t="s">
        <v>268</v>
      </c>
      <c r="BP1399" s="274" t="s">
        <v>268</v>
      </c>
      <c r="BQ1399" s="274" t="s">
        <v>268</v>
      </c>
      <c r="BR1399" s="274" t="s">
        <v>268</v>
      </c>
      <c r="BS1399" s="274" t="s">
        <v>268</v>
      </c>
      <c r="BT1399" s="274" t="s">
        <v>268</v>
      </c>
      <c r="BU1399" s="274" t="s">
        <v>268</v>
      </c>
      <c r="BV1399" s="274" t="s">
        <v>268</v>
      </c>
      <c r="BW1399" s="274" t="s">
        <v>268</v>
      </c>
      <c r="BX1399" s="274" t="s">
        <v>268</v>
      </c>
      <c r="BY1399" s="295">
        <v>80</v>
      </c>
      <c r="BZ1399" s="295">
        <v>80</v>
      </c>
      <c r="CA1399" s="298" t="s">
        <v>142</v>
      </c>
      <c r="CB1399" s="297">
        <v>122</v>
      </c>
      <c r="CC1399" s="284">
        <f t="shared" si="86"/>
        <v>0</v>
      </c>
      <c r="CD1399" s="295">
        <f t="shared" si="87"/>
        <v>80</v>
      </c>
      <c r="CE1399" s="284">
        <f t="shared" si="88"/>
        <v>0</v>
      </c>
      <c r="CF1399" s="295">
        <f t="shared" si="89"/>
        <v>1</v>
      </c>
      <c r="CG1399" s="274" t="s">
        <v>876</v>
      </c>
      <c r="CH1399" s="274" t="s">
        <v>268</v>
      </c>
      <c r="CI1399" s="274" t="s">
        <v>268</v>
      </c>
      <c r="CJ1399" s="298" t="s">
        <v>268</v>
      </c>
      <c r="CK1399" s="298" t="s">
        <v>736</v>
      </c>
      <c r="CL1399" s="274" t="s">
        <v>268</v>
      </c>
      <c r="CM1399" s="274" t="s">
        <v>268</v>
      </c>
      <c r="CN1399" s="274" t="s">
        <v>268</v>
      </c>
      <c r="CO1399" s="274" t="s">
        <v>268</v>
      </c>
      <c r="CP1399" s="274" t="s">
        <v>268</v>
      </c>
      <c r="CQ1399" s="274" t="s">
        <v>9851</v>
      </c>
      <c r="CR1399" s="274" t="s">
        <v>877</v>
      </c>
      <c r="CS1399" s="274">
        <v>91.76</v>
      </c>
      <c r="CT1399" s="274" t="s">
        <v>268</v>
      </c>
      <c r="CU1399" s="274">
        <v>91.76</v>
      </c>
      <c r="CV1399" s="274">
        <v>365</v>
      </c>
      <c r="CW1399" s="274" t="s">
        <v>878</v>
      </c>
      <c r="CX1399" s="274" t="s">
        <v>835</v>
      </c>
      <c r="CY1399" s="274" t="s">
        <v>836</v>
      </c>
      <c r="CZ1399" s="274" t="s">
        <v>837</v>
      </c>
      <c r="DA1399" s="274" t="s">
        <v>268</v>
      </c>
      <c r="DB1399" s="274" t="s">
        <v>268</v>
      </c>
      <c r="DC1399" s="274" t="s">
        <v>268</v>
      </c>
      <c r="DD1399" s="274" t="s">
        <v>268</v>
      </c>
      <c r="DE1399" s="274" t="s">
        <v>268</v>
      </c>
      <c r="DF1399" s="274" t="s">
        <v>268</v>
      </c>
      <c r="DG1399" s="299">
        <f>IFERROR(IF(CA1399="D",IF(CK1399="A dispo.",CD1399*VLOOKUP('DATI INPUT'!$F$27,TARIFFE_UD,2,FALSE),CD1399*VLOOKUP(CK1399,TARIFFE_UD,2,FALSE)),CD1399*VLOOKUP(CB1399-100,TARIFFE_UND,2,FALSE)),0)</f>
        <v>63.356031902629191</v>
      </c>
      <c r="DH1399" s="299">
        <f>IFERROR(IF(CA1399="D",IF(CK1399="A dispo.",CF1399*VLOOKUP('DATI INPUT'!$F$27,TARIFFE_UD,3,FALSE),CF1399*VLOOKUP(CK1399,TARIFFE_UD,3,FALSE)),CF1399*VLOOKUP(CB1399-100,TARIFFE_UND,3,FALSE)),0)</f>
        <v>60.367780403072892</v>
      </c>
    </row>
    <row r="1400" spans="1:112" hidden="1" x14ac:dyDescent="0.25">
      <c r="A1400" s="274" t="s">
        <v>9852</v>
      </c>
      <c r="B1400" s="274" t="s">
        <v>9844</v>
      </c>
      <c r="C1400" s="274" t="s">
        <v>9853</v>
      </c>
      <c r="D1400" s="274" t="s">
        <v>9846</v>
      </c>
      <c r="E1400" s="274" t="s">
        <v>268</v>
      </c>
      <c r="F1400" s="274" t="s">
        <v>156</v>
      </c>
      <c r="G1400" s="274" t="s">
        <v>9847</v>
      </c>
      <c r="H1400" s="274" t="s">
        <v>959</v>
      </c>
      <c r="I1400" s="274" t="s">
        <v>336</v>
      </c>
      <c r="J1400" s="274" t="s">
        <v>156</v>
      </c>
      <c r="K1400" s="274" t="s">
        <v>9848</v>
      </c>
      <c r="L1400" s="274" t="s">
        <v>1135</v>
      </c>
      <c r="M1400" s="274" t="s">
        <v>9849</v>
      </c>
      <c r="N1400" s="274" t="s">
        <v>872</v>
      </c>
      <c r="O1400" s="274" t="s">
        <v>873</v>
      </c>
      <c r="P1400" s="274" t="s">
        <v>9850</v>
      </c>
      <c r="Q1400" s="274" t="s">
        <v>282</v>
      </c>
      <c r="R1400" s="274" t="s">
        <v>268</v>
      </c>
      <c r="S1400" s="274" t="s">
        <v>268</v>
      </c>
      <c r="T1400" s="274" t="s">
        <v>268</v>
      </c>
      <c r="U1400" s="274" t="s">
        <v>268</v>
      </c>
      <c r="V1400" s="274" t="s">
        <v>268</v>
      </c>
      <c r="W1400" s="274" t="s">
        <v>4007</v>
      </c>
      <c r="X1400" s="274" t="s">
        <v>887</v>
      </c>
      <c r="Y1400" s="274" t="s">
        <v>293</v>
      </c>
      <c r="Z1400" s="274" t="s">
        <v>268</v>
      </c>
      <c r="AA1400" s="274" t="s">
        <v>268</v>
      </c>
      <c r="AB1400" s="274" t="s">
        <v>268</v>
      </c>
      <c r="AC1400" s="274" t="s">
        <v>268</v>
      </c>
      <c r="AD1400" s="274" t="s">
        <v>268</v>
      </c>
      <c r="AE1400" s="274" t="s">
        <v>287</v>
      </c>
      <c r="AF1400" s="274" t="s">
        <v>1811</v>
      </c>
      <c r="AG1400" s="274" t="s">
        <v>875</v>
      </c>
      <c r="AH1400" s="274" t="s">
        <v>1831</v>
      </c>
      <c r="AI1400" s="274" t="s">
        <v>9282</v>
      </c>
      <c r="AJ1400" s="274" t="s">
        <v>268</v>
      </c>
      <c r="AK1400" s="274" t="s">
        <v>382</v>
      </c>
      <c r="AL1400" s="274" t="s">
        <v>268</v>
      </c>
      <c r="AM1400" s="274" t="s">
        <v>353</v>
      </c>
      <c r="AN1400" s="274" t="s">
        <v>287</v>
      </c>
      <c r="AO1400" s="274" t="s">
        <v>1811</v>
      </c>
      <c r="AP1400" s="274" t="s">
        <v>875</v>
      </c>
      <c r="AQ1400" s="274" t="s">
        <v>1848</v>
      </c>
      <c r="AR1400" s="274" t="s">
        <v>788</v>
      </c>
      <c r="AS1400" s="274" t="s">
        <v>268</v>
      </c>
      <c r="AT1400" s="274" t="s">
        <v>410</v>
      </c>
      <c r="AU1400" s="274" t="s">
        <v>268</v>
      </c>
      <c r="AV1400" s="274" t="s">
        <v>411</v>
      </c>
      <c r="AW1400" s="274" t="s">
        <v>287</v>
      </c>
      <c r="AX1400" s="274" t="s">
        <v>1811</v>
      </c>
      <c r="AY1400" s="274" t="s">
        <v>875</v>
      </c>
      <c r="AZ1400" s="274" t="s">
        <v>1848</v>
      </c>
      <c r="BA1400" s="274" t="s">
        <v>4008</v>
      </c>
      <c r="BB1400" s="274" t="s">
        <v>268</v>
      </c>
      <c r="BC1400" s="274" t="s">
        <v>395</v>
      </c>
      <c r="BD1400" s="274" t="s">
        <v>268</v>
      </c>
      <c r="BE1400" s="274" t="s">
        <v>353</v>
      </c>
      <c r="BF1400" s="274" t="s">
        <v>268</v>
      </c>
      <c r="BG1400" s="274" t="s">
        <v>268</v>
      </c>
      <c r="BH1400" s="274" t="s">
        <v>268</v>
      </c>
      <c r="BI1400" s="274" t="s">
        <v>268</v>
      </c>
      <c r="BJ1400" s="274" t="s">
        <v>268</v>
      </c>
      <c r="BK1400" s="274" t="s">
        <v>268</v>
      </c>
      <c r="BL1400" s="274" t="s">
        <v>268</v>
      </c>
      <c r="BM1400" s="274" t="s">
        <v>268</v>
      </c>
      <c r="BN1400" s="274" t="s">
        <v>268</v>
      </c>
      <c r="BO1400" s="274" t="s">
        <v>268</v>
      </c>
      <c r="BP1400" s="274" t="s">
        <v>268</v>
      </c>
      <c r="BQ1400" s="274" t="s">
        <v>268</v>
      </c>
      <c r="BR1400" s="274" t="s">
        <v>268</v>
      </c>
      <c r="BS1400" s="274" t="s">
        <v>268</v>
      </c>
      <c r="BT1400" s="274" t="s">
        <v>268</v>
      </c>
      <c r="BU1400" s="274" t="s">
        <v>268</v>
      </c>
      <c r="BV1400" s="274" t="s">
        <v>268</v>
      </c>
      <c r="BW1400" s="274" t="s">
        <v>268</v>
      </c>
      <c r="BX1400" s="274" t="s">
        <v>268</v>
      </c>
      <c r="BY1400" s="295">
        <v>50</v>
      </c>
      <c r="BZ1400" s="295">
        <v>50</v>
      </c>
      <c r="CA1400" s="298" t="s">
        <v>142</v>
      </c>
      <c r="CB1400" s="297">
        <v>123</v>
      </c>
      <c r="CC1400" s="284">
        <f t="shared" si="86"/>
        <v>0</v>
      </c>
      <c r="CD1400" s="295">
        <f t="shared" si="87"/>
        <v>50</v>
      </c>
      <c r="CE1400" s="284">
        <f t="shared" si="88"/>
        <v>1</v>
      </c>
      <c r="CF1400" s="295">
        <f t="shared" si="89"/>
        <v>0</v>
      </c>
      <c r="CG1400" s="274" t="s">
        <v>1817</v>
      </c>
      <c r="CH1400" s="274" t="s">
        <v>268</v>
      </c>
      <c r="CI1400" s="274" t="s">
        <v>268</v>
      </c>
      <c r="CJ1400" s="298" t="s">
        <v>268</v>
      </c>
      <c r="CK1400" s="298" t="s">
        <v>736</v>
      </c>
      <c r="CL1400" s="274" t="s">
        <v>268</v>
      </c>
      <c r="CM1400" s="274" t="s">
        <v>268</v>
      </c>
      <c r="CN1400" s="274" t="s">
        <v>268</v>
      </c>
      <c r="CO1400" s="274" t="s">
        <v>268</v>
      </c>
      <c r="CP1400" s="274" t="s">
        <v>268</v>
      </c>
      <c r="CQ1400" s="274" t="s">
        <v>268</v>
      </c>
      <c r="CR1400" s="274" t="s">
        <v>877</v>
      </c>
      <c r="CS1400" s="274">
        <v>24.5</v>
      </c>
      <c r="CT1400" s="274" t="s">
        <v>268</v>
      </c>
      <c r="CU1400" s="274">
        <v>24.5</v>
      </c>
      <c r="CV1400" s="274">
        <v>365</v>
      </c>
      <c r="CW1400" s="274" t="s">
        <v>878</v>
      </c>
      <c r="CX1400" s="274" t="s">
        <v>835</v>
      </c>
      <c r="CY1400" s="274" t="s">
        <v>836</v>
      </c>
      <c r="CZ1400" s="274" t="s">
        <v>837</v>
      </c>
      <c r="DA1400" s="274" t="s">
        <v>268</v>
      </c>
      <c r="DB1400" s="274" t="s">
        <v>268</v>
      </c>
      <c r="DC1400" s="274" t="s">
        <v>268</v>
      </c>
      <c r="DD1400" s="274" t="s">
        <v>268</v>
      </c>
      <c r="DE1400" s="274" t="s">
        <v>268</v>
      </c>
      <c r="DF1400" s="274" t="s">
        <v>268</v>
      </c>
      <c r="DG1400" s="299">
        <f>IFERROR(IF(CA1400="D",IF(CK1400="A dispo.",CD1400*VLOOKUP('DATI INPUT'!$F$27,TARIFFE_UD,2,FALSE),CD1400*VLOOKUP(CK1400,TARIFFE_UD,2,FALSE)),CD1400*VLOOKUP(CB1400-100,TARIFFE_UND,2,FALSE)),0)</f>
        <v>39.597519939143247</v>
      </c>
      <c r="DH1400" s="299">
        <f>IFERROR(IF(CA1400="D",IF(CK1400="A dispo.",CF1400*VLOOKUP('DATI INPUT'!$F$27,TARIFFE_UD,3,FALSE),CF1400*VLOOKUP(CK1400,TARIFFE_UD,3,FALSE)),CF1400*VLOOKUP(CB1400-100,TARIFFE_UND,3,FALSE)),0)</f>
        <v>0</v>
      </c>
    </row>
    <row r="1401" spans="1:112" hidden="1" x14ac:dyDescent="0.25">
      <c r="A1401" s="274" t="s">
        <v>9854</v>
      </c>
      <c r="B1401" s="274" t="s">
        <v>9844</v>
      </c>
      <c r="C1401" s="274" t="s">
        <v>9855</v>
      </c>
      <c r="D1401" s="274" t="s">
        <v>9846</v>
      </c>
      <c r="E1401" s="274" t="s">
        <v>268</v>
      </c>
      <c r="F1401" s="274" t="s">
        <v>156</v>
      </c>
      <c r="G1401" s="274" t="s">
        <v>9847</v>
      </c>
      <c r="H1401" s="274" t="s">
        <v>959</v>
      </c>
      <c r="I1401" s="274" t="s">
        <v>336</v>
      </c>
      <c r="J1401" s="274" t="s">
        <v>156</v>
      </c>
      <c r="K1401" s="274" t="s">
        <v>9848</v>
      </c>
      <c r="L1401" s="274" t="s">
        <v>1135</v>
      </c>
      <c r="M1401" s="274" t="s">
        <v>9849</v>
      </c>
      <c r="N1401" s="274" t="s">
        <v>872</v>
      </c>
      <c r="O1401" s="274" t="s">
        <v>873</v>
      </c>
      <c r="P1401" s="274" t="s">
        <v>9850</v>
      </c>
      <c r="Q1401" s="274" t="s">
        <v>282</v>
      </c>
      <c r="R1401" s="274" t="s">
        <v>268</v>
      </c>
      <c r="S1401" s="274" t="s">
        <v>268</v>
      </c>
      <c r="T1401" s="274" t="s">
        <v>268</v>
      </c>
      <c r="U1401" s="274" t="s">
        <v>268</v>
      </c>
      <c r="V1401" s="274" t="s">
        <v>268</v>
      </c>
      <c r="W1401" s="274" t="s">
        <v>1741</v>
      </c>
      <c r="X1401" s="274" t="s">
        <v>613</v>
      </c>
      <c r="Y1401" s="274" t="s">
        <v>268</v>
      </c>
      <c r="Z1401" s="274" t="s">
        <v>268</v>
      </c>
      <c r="AA1401" s="274" t="s">
        <v>268</v>
      </c>
      <c r="AB1401" s="274" t="s">
        <v>268</v>
      </c>
      <c r="AC1401" s="274" t="s">
        <v>268</v>
      </c>
      <c r="AD1401" s="274" t="s">
        <v>268</v>
      </c>
      <c r="AE1401" s="274" t="s">
        <v>287</v>
      </c>
      <c r="AF1401" s="274" t="s">
        <v>1811</v>
      </c>
      <c r="AG1401" s="274" t="s">
        <v>875</v>
      </c>
      <c r="AH1401" s="274" t="s">
        <v>1831</v>
      </c>
      <c r="AI1401" s="274" t="s">
        <v>9282</v>
      </c>
      <c r="AJ1401" s="274" t="s">
        <v>268</v>
      </c>
      <c r="AK1401" s="274" t="s">
        <v>382</v>
      </c>
      <c r="AL1401" s="274" t="s">
        <v>268</v>
      </c>
      <c r="AM1401" s="274" t="s">
        <v>353</v>
      </c>
      <c r="AN1401" s="274" t="s">
        <v>268</v>
      </c>
      <c r="AO1401" s="274" t="s">
        <v>268</v>
      </c>
      <c r="AP1401" s="274" t="s">
        <v>268</v>
      </c>
      <c r="AQ1401" s="274" t="s">
        <v>268</v>
      </c>
      <c r="AR1401" s="274" t="s">
        <v>268</v>
      </c>
      <c r="AS1401" s="274" t="s">
        <v>268</v>
      </c>
      <c r="AT1401" s="274" t="s">
        <v>268</v>
      </c>
      <c r="AU1401" s="274" t="s">
        <v>268</v>
      </c>
      <c r="AV1401" s="274" t="s">
        <v>268</v>
      </c>
      <c r="AW1401" s="274" t="s">
        <v>268</v>
      </c>
      <c r="AX1401" s="274" t="s">
        <v>268</v>
      </c>
      <c r="AY1401" s="274" t="s">
        <v>268</v>
      </c>
      <c r="AZ1401" s="274" t="s">
        <v>268</v>
      </c>
      <c r="BA1401" s="274" t="s">
        <v>268</v>
      </c>
      <c r="BB1401" s="274" t="s">
        <v>268</v>
      </c>
      <c r="BC1401" s="274" t="s">
        <v>268</v>
      </c>
      <c r="BD1401" s="274" t="s">
        <v>268</v>
      </c>
      <c r="BE1401" s="274" t="s">
        <v>268</v>
      </c>
      <c r="BF1401" s="274" t="s">
        <v>268</v>
      </c>
      <c r="BG1401" s="274" t="s">
        <v>268</v>
      </c>
      <c r="BH1401" s="274" t="s">
        <v>268</v>
      </c>
      <c r="BI1401" s="274" t="s">
        <v>268</v>
      </c>
      <c r="BJ1401" s="274" t="s">
        <v>268</v>
      </c>
      <c r="BK1401" s="274" t="s">
        <v>268</v>
      </c>
      <c r="BL1401" s="274" t="s">
        <v>268</v>
      </c>
      <c r="BM1401" s="274" t="s">
        <v>268</v>
      </c>
      <c r="BN1401" s="274" t="s">
        <v>268</v>
      </c>
      <c r="BO1401" s="274" t="s">
        <v>268</v>
      </c>
      <c r="BP1401" s="274" t="s">
        <v>268</v>
      </c>
      <c r="BQ1401" s="274" t="s">
        <v>268</v>
      </c>
      <c r="BR1401" s="274" t="s">
        <v>268</v>
      </c>
      <c r="BS1401" s="274" t="s">
        <v>268</v>
      </c>
      <c r="BT1401" s="274" t="s">
        <v>268</v>
      </c>
      <c r="BU1401" s="274" t="s">
        <v>268</v>
      </c>
      <c r="BV1401" s="274" t="s">
        <v>268</v>
      </c>
      <c r="BW1401" s="274" t="s">
        <v>268</v>
      </c>
      <c r="BX1401" s="274" t="s">
        <v>268</v>
      </c>
      <c r="BY1401" s="295">
        <v>18</v>
      </c>
      <c r="BZ1401" s="295">
        <v>18</v>
      </c>
      <c r="CA1401" s="298" t="s">
        <v>142</v>
      </c>
      <c r="CB1401" s="297">
        <v>123</v>
      </c>
      <c r="CC1401" s="284">
        <f t="shared" si="86"/>
        <v>0</v>
      </c>
      <c r="CD1401" s="295">
        <f t="shared" si="87"/>
        <v>18</v>
      </c>
      <c r="CE1401" s="284">
        <f t="shared" si="88"/>
        <v>1</v>
      </c>
      <c r="CF1401" s="295">
        <f t="shared" si="89"/>
        <v>0</v>
      </c>
      <c r="CG1401" s="274" t="s">
        <v>1817</v>
      </c>
      <c r="CH1401" s="274" t="s">
        <v>268</v>
      </c>
      <c r="CI1401" s="274" t="s">
        <v>268</v>
      </c>
      <c r="CJ1401" s="298" t="s">
        <v>268</v>
      </c>
      <c r="CK1401" s="298" t="s">
        <v>736</v>
      </c>
      <c r="CL1401" s="274" t="s">
        <v>268</v>
      </c>
      <c r="CM1401" s="274" t="s">
        <v>268</v>
      </c>
      <c r="CN1401" s="274" t="s">
        <v>268</v>
      </c>
      <c r="CO1401" s="274" t="s">
        <v>268</v>
      </c>
      <c r="CP1401" s="274" t="s">
        <v>268</v>
      </c>
      <c r="CQ1401" s="274" t="s">
        <v>268</v>
      </c>
      <c r="CR1401" s="274" t="s">
        <v>877</v>
      </c>
      <c r="CS1401" s="274">
        <v>8.82</v>
      </c>
      <c r="CT1401" s="274" t="s">
        <v>268</v>
      </c>
      <c r="CU1401" s="274">
        <v>8.82</v>
      </c>
      <c r="CV1401" s="274">
        <v>365</v>
      </c>
      <c r="CW1401" s="274" t="s">
        <v>878</v>
      </c>
      <c r="CX1401" s="274" t="s">
        <v>835</v>
      </c>
      <c r="CY1401" s="274" t="s">
        <v>836</v>
      </c>
      <c r="CZ1401" s="274" t="s">
        <v>837</v>
      </c>
      <c r="DA1401" s="274" t="s">
        <v>268</v>
      </c>
      <c r="DB1401" s="274" t="s">
        <v>268</v>
      </c>
      <c r="DC1401" s="274" t="s">
        <v>268</v>
      </c>
      <c r="DD1401" s="274" t="s">
        <v>268</v>
      </c>
      <c r="DE1401" s="274" t="s">
        <v>268</v>
      </c>
      <c r="DF1401" s="274" t="s">
        <v>268</v>
      </c>
      <c r="DG1401" s="299">
        <f>IFERROR(IF(CA1401="D",IF(CK1401="A dispo.",CD1401*VLOOKUP('DATI INPUT'!$F$27,TARIFFE_UD,2,FALSE),CD1401*VLOOKUP(CK1401,TARIFFE_UD,2,FALSE)),CD1401*VLOOKUP(CB1401-100,TARIFFE_UND,2,FALSE)),0)</f>
        <v>14.255107178091567</v>
      </c>
      <c r="DH1401" s="299">
        <f>IFERROR(IF(CA1401="D",IF(CK1401="A dispo.",CF1401*VLOOKUP('DATI INPUT'!$F$27,TARIFFE_UD,3,FALSE),CF1401*VLOOKUP(CK1401,TARIFFE_UD,3,FALSE)),CF1401*VLOOKUP(CB1401-100,TARIFFE_UND,3,FALSE)),0)</f>
        <v>0</v>
      </c>
    </row>
    <row r="1402" spans="1:112" x14ac:dyDescent="0.25">
      <c r="A1402" s="274" t="s">
        <v>9856</v>
      </c>
      <c r="B1402" s="274" t="s">
        <v>9857</v>
      </c>
      <c r="C1402" s="274" t="s">
        <v>9858</v>
      </c>
      <c r="D1402" s="274" t="s">
        <v>9859</v>
      </c>
      <c r="E1402" s="274" t="s">
        <v>268</v>
      </c>
      <c r="F1402" s="274" t="s">
        <v>156</v>
      </c>
      <c r="G1402" s="274" t="s">
        <v>9860</v>
      </c>
      <c r="H1402" s="274" t="s">
        <v>3307</v>
      </c>
      <c r="I1402" s="274" t="s">
        <v>1236</v>
      </c>
      <c r="J1402" s="274" t="s">
        <v>156</v>
      </c>
      <c r="K1402" s="274" t="s">
        <v>9861</v>
      </c>
      <c r="L1402" s="274" t="s">
        <v>960</v>
      </c>
      <c r="M1402" s="274" t="s">
        <v>4221</v>
      </c>
      <c r="N1402" s="274" t="s">
        <v>984</v>
      </c>
      <c r="O1402" s="274" t="s">
        <v>873</v>
      </c>
      <c r="P1402" s="274" t="s">
        <v>1046</v>
      </c>
      <c r="Q1402" s="274" t="s">
        <v>290</v>
      </c>
      <c r="R1402" s="274" t="s">
        <v>268</v>
      </c>
      <c r="S1402" s="274" t="s">
        <v>268</v>
      </c>
      <c r="T1402" s="274" t="s">
        <v>268</v>
      </c>
      <c r="U1402" s="274" t="s">
        <v>268</v>
      </c>
      <c r="V1402" s="274" t="s">
        <v>268</v>
      </c>
      <c r="W1402" s="274" t="s">
        <v>4221</v>
      </c>
      <c r="X1402" s="274" t="s">
        <v>1046</v>
      </c>
      <c r="Y1402" s="274" t="s">
        <v>290</v>
      </c>
      <c r="Z1402" s="274" t="s">
        <v>268</v>
      </c>
      <c r="AA1402" s="274" t="s">
        <v>268</v>
      </c>
      <c r="AB1402" s="274" t="s">
        <v>268</v>
      </c>
      <c r="AC1402" s="274" t="s">
        <v>268</v>
      </c>
      <c r="AD1402" s="274" t="s">
        <v>268</v>
      </c>
      <c r="AE1402" s="274" t="s">
        <v>287</v>
      </c>
      <c r="AF1402" s="274" t="s">
        <v>1811</v>
      </c>
      <c r="AG1402" s="274" t="s">
        <v>875</v>
      </c>
      <c r="AH1402" s="274" t="s">
        <v>1812</v>
      </c>
      <c r="AI1402" s="274" t="s">
        <v>6191</v>
      </c>
      <c r="AJ1402" s="274" t="s">
        <v>268</v>
      </c>
      <c r="AK1402" s="274" t="s">
        <v>366</v>
      </c>
      <c r="AL1402" s="274" t="s">
        <v>268</v>
      </c>
      <c r="AM1402" s="274" t="s">
        <v>268</v>
      </c>
      <c r="AN1402" s="274" t="s">
        <v>268</v>
      </c>
      <c r="AO1402" s="274" t="s">
        <v>268</v>
      </c>
      <c r="AP1402" s="274" t="s">
        <v>268</v>
      </c>
      <c r="AQ1402" s="274" t="s">
        <v>268</v>
      </c>
      <c r="AR1402" s="274" t="s">
        <v>268</v>
      </c>
      <c r="AS1402" s="274" t="s">
        <v>268</v>
      </c>
      <c r="AT1402" s="274" t="s">
        <v>268</v>
      </c>
      <c r="AU1402" s="274" t="s">
        <v>268</v>
      </c>
      <c r="AV1402" s="274" t="s">
        <v>268</v>
      </c>
      <c r="AW1402" s="274" t="s">
        <v>268</v>
      </c>
      <c r="AX1402" s="274" t="s">
        <v>268</v>
      </c>
      <c r="AY1402" s="274" t="s">
        <v>268</v>
      </c>
      <c r="AZ1402" s="274" t="s">
        <v>268</v>
      </c>
      <c r="BA1402" s="274" t="s">
        <v>268</v>
      </c>
      <c r="BB1402" s="274" t="s">
        <v>268</v>
      </c>
      <c r="BC1402" s="274" t="s">
        <v>268</v>
      </c>
      <c r="BD1402" s="274" t="s">
        <v>268</v>
      </c>
      <c r="BE1402" s="274" t="s">
        <v>268</v>
      </c>
      <c r="BF1402" s="274" t="s">
        <v>268</v>
      </c>
      <c r="BG1402" s="274" t="s">
        <v>268</v>
      </c>
      <c r="BH1402" s="274" t="s">
        <v>268</v>
      </c>
      <c r="BI1402" s="274" t="s">
        <v>268</v>
      </c>
      <c r="BJ1402" s="274" t="s">
        <v>268</v>
      </c>
      <c r="BK1402" s="274" t="s">
        <v>268</v>
      </c>
      <c r="BL1402" s="274" t="s">
        <v>268</v>
      </c>
      <c r="BM1402" s="274" t="s">
        <v>268</v>
      </c>
      <c r="BN1402" s="274" t="s">
        <v>268</v>
      </c>
      <c r="BO1402" s="274" t="s">
        <v>268</v>
      </c>
      <c r="BP1402" s="274" t="s">
        <v>268</v>
      </c>
      <c r="BQ1402" s="274" t="s">
        <v>268</v>
      </c>
      <c r="BR1402" s="274" t="s">
        <v>268</v>
      </c>
      <c r="BS1402" s="274" t="s">
        <v>268</v>
      </c>
      <c r="BT1402" s="274" t="s">
        <v>268</v>
      </c>
      <c r="BU1402" s="274" t="s">
        <v>268</v>
      </c>
      <c r="BV1402" s="274" t="s">
        <v>268</v>
      </c>
      <c r="BW1402" s="274" t="s">
        <v>268</v>
      </c>
      <c r="BX1402" s="274" t="s">
        <v>268</v>
      </c>
      <c r="BY1402" s="295">
        <v>60</v>
      </c>
      <c r="BZ1402" s="295">
        <v>60</v>
      </c>
      <c r="CA1402" s="298" t="s">
        <v>142</v>
      </c>
      <c r="CB1402" s="297">
        <v>122</v>
      </c>
      <c r="CC1402" s="284">
        <f t="shared" si="86"/>
        <v>0</v>
      </c>
      <c r="CD1402" s="295">
        <f t="shared" si="87"/>
        <v>60</v>
      </c>
      <c r="CE1402" s="284">
        <f t="shared" si="88"/>
        <v>0</v>
      </c>
      <c r="CF1402" s="295">
        <f t="shared" si="89"/>
        <v>1</v>
      </c>
      <c r="CG1402" s="274" t="s">
        <v>876</v>
      </c>
      <c r="CH1402" s="274" t="s">
        <v>268</v>
      </c>
      <c r="CI1402" s="274" t="s">
        <v>268</v>
      </c>
      <c r="CJ1402" s="298" t="s">
        <v>271</v>
      </c>
      <c r="CK1402" s="297">
        <v>1</v>
      </c>
      <c r="CL1402" s="274" t="s">
        <v>268</v>
      </c>
      <c r="CM1402" s="274" t="s">
        <v>268</v>
      </c>
      <c r="CN1402" s="274" t="s">
        <v>268</v>
      </c>
      <c r="CO1402" s="274" t="s">
        <v>268</v>
      </c>
      <c r="CP1402" s="274" t="s">
        <v>268</v>
      </c>
      <c r="CQ1402" s="274" t="s">
        <v>268</v>
      </c>
      <c r="CR1402" s="274" t="s">
        <v>877</v>
      </c>
      <c r="CS1402" s="274">
        <v>40.08</v>
      </c>
      <c r="CT1402" s="274" t="s">
        <v>268</v>
      </c>
      <c r="CU1402" s="274">
        <v>40.08</v>
      </c>
      <c r="CV1402" s="274">
        <v>365</v>
      </c>
      <c r="CW1402" s="274" t="s">
        <v>878</v>
      </c>
      <c r="CX1402" s="274" t="s">
        <v>835</v>
      </c>
      <c r="CY1402" s="274" t="s">
        <v>836</v>
      </c>
      <c r="CZ1402" s="274" t="s">
        <v>837</v>
      </c>
      <c r="DA1402" s="274" t="s">
        <v>268</v>
      </c>
      <c r="DB1402" s="274" t="s">
        <v>268</v>
      </c>
      <c r="DC1402" s="274" t="s">
        <v>268</v>
      </c>
      <c r="DD1402" s="274" t="s">
        <v>268</v>
      </c>
      <c r="DE1402" s="274" t="s">
        <v>268</v>
      </c>
      <c r="DF1402" s="274" t="s">
        <v>268</v>
      </c>
      <c r="DG1402" s="299">
        <f>IFERROR(IF(CA1402="D",IF(CK1402="A dispo.",CD1402*VLOOKUP('DATI INPUT'!$F$27,TARIFFE_UD,2,FALSE),CD1402*VLOOKUP(CK1402,TARIFFE_UD,2,FALSE)),CD1402*VLOOKUP(CB1402-100,TARIFFE_UND,2,FALSE)),0)</f>
        <v>36.957685276533695</v>
      </c>
      <c r="DH1402" s="299">
        <f>IFERROR(IF(CA1402="D",IF(CK1402="A dispo.",CF1402*VLOOKUP('DATI INPUT'!$F$27,TARIFFE_UD,3,FALSE),CF1402*VLOOKUP(CK1402,TARIFFE_UD,3,FALSE)),CF1402*VLOOKUP(CB1402-100,TARIFFE_UND,3,FALSE)),0)</f>
        <v>15.164853048114928</v>
      </c>
    </row>
    <row r="1403" spans="1:112" x14ac:dyDescent="0.25">
      <c r="A1403" s="274" t="s">
        <v>9862</v>
      </c>
      <c r="B1403" s="274" t="s">
        <v>9857</v>
      </c>
      <c r="C1403" s="274" t="s">
        <v>9863</v>
      </c>
      <c r="D1403" s="274" t="s">
        <v>9859</v>
      </c>
      <c r="E1403" s="274" t="s">
        <v>268</v>
      </c>
      <c r="F1403" s="274" t="s">
        <v>156</v>
      </c>
      <c r="G1403" s="274" t="s">
        <v>9860</v>
      </c>
      <c r="H1403" s="274" t="s">
        <v>3307</v>
      </c>
      <c r="I1403" s="274" t="s">
        <v>1236</v>
      </c>
      <c r="J1403" s="274" t="s">
        <v>156</v>
      </c>
      <c r="K1403" s="274" t="s">
        <v>9861</v>
      </c>
      <c r="L1403" s="274" t="s">
        <v>960</v>
      </c>
      <c r="M1403" s="274" t="s">
        <v>4221</v>
      </c>
      <c r="N1403" s="274" t="s">
        <v>984</v>
      </c>
      <c r="O1403" s="274" t="s">
        <v>873</v>
      </c>
      <c r="P1403" s="274" t="s">
        <v>1046</v>
      </c>
      <c r="Q1403" s="274" t="s">
        <v>290</v>
      </c>
      <c r="R1403" s="274" t="s">
        <v>268</v>
      </c>
      <c r="S1403" s="274" t="s">
        <v>268</v>
      </c>
      <c r="T1403" s="274" t="s">
        <v>268</v>
      </c>
      <c r="U1403" s="274" t="s">
        <v>268</v>
      </c>
      <c r="V1403" s="274" t="s">
        <v>268</v>
      </c>
      <c r="W1403" s="274" t="s">
        <v>4221</v>
      </c>
      <c r="X1403" s="274" t="s">
        <v>1046</v>
      </c>
      <c r="Y1403" s="274" t="s">
        <v>290</v>
      </c>
      <c r="Z1403" s="274" t="s">
        <v>268</v>
      </c>
      <c r="AA1403" s="274" t="s">
        <v>268</v>
      </c>
      <c r="AB1403" s="274" t="s">
        <v>268</v>
      </c>
      <c r="AC1403" s="274" t="s">
        <v>268</v>
      </c>
      <c r="AD1403" s="274" t="s">
        <v>268</v>
      </c>
      <c r="AE1403" s="274" t="s">
        <v>287</v>
      </c>
      <c r="AF1403" s="274" t="s">
        <v>1811</v>
      </c>
      <c r="AG1403" s="274" t="s">
        <v>875</v>
      </c>
      <c r="AH1403" s="274" t="s">
        <v>1812</v>
      </c>
      <c r="AI1403" s="274" t="s">
        <v>6191</v>
      </c>
      <c r="AJ1403" s="274" t="s">
        <v>268</v>
      </c>
      <c r="AK1403" s="274" t="s">
        <v>366</v>
      </c>
      <c r="AL1403" s="274" t="s">
        <v>268</v>
      </c>
      <c r="AM1403" s="274" t="s">
        <v>268</v>
      </c>
      <c r="AN1403" s="274" t="s">
        <v>268</v>
      </c>
      <c r="AO1403" s="274" t="s">
        <v>268</v>
      </c>
      <c r="AP1403" s="274" t="s">
        <v>268</v>
      </c>
      <c r="AQ1403" s="274" t="s">
        <v>268</v>
      </c>
      <c r="AR1403" s="274" t="s">
        <v>268</v>
      </c>
      <c r="AS1403" s="274" t="s">
        <v>268</v>
      </c>
      <c r="AT1403" s="274" t="s">
        <v>268</v>
      </c>
      <c r="AU1403" s="274" t="s">
        <v>268</v>
      </c>
      <c r="AV1403" s="274" t="s">
        <v>268</v>
      </c>
      <c r="AW1403" s="274" t="s">
        <v>268</v>
      </c>
      <c r="AX1403" s="274" t="s">
        <v>268</v>
      </c>
      <c r="AY1403" s="274" t="s">
        <v>268</v>
      </c>
      <c r="AZ1403" s="274" t="s">
        <v>268</v>
      </c>
      <c r="BA1403" s="274" t="s">
        <v>268</v>
      </c>
      <c r="BB1403" s="274" t="s">
        <v>268</v>
      </c>
      <c r="BC1403" s="274" t="s">
        <v>268</v>
      </c>
      <c r="BD1403" s="274" t="s">
        <v>268</v>
      </c>
      <c r="BE1403" s="274" t="s">
        <v>268</v>
      </c>
      <c r="BF1403" s="274" t="s">
        <v>268</v>
      </c>
      <c r="BG1403" s="274" t="s">
        <v>268</v>
      </c>
      <c r="BH1403" s="274" t="s">
        <v>268</v>
      </c>
      <c r="BI1403" s="274" t="s">
        <v>268</v>
      </c>
      <c r="BJ1403" s="274" t="s">
        <v>268</v>
      </c>
      <c r="BK1403" s="274" t="s">
        <v>268</v>
      </c>
      <c r="BL1403" s="274" t="s">
        <v>268</v>
      </c>
      <c r="BM1403" s="274" t="s">
        <v>268</v>
      </c>
      <c r="BN1403" s="274" t="s">
        <v>268</v>
      </c>
      <c r="BO1403" s="274" t="s">
        <v>268</v>
      </c>
      <c r="BP1403" s="274" t="s">
        <v>268</v>
      </c>
      <c r="BQ1403" s="274" t="s">
        <v>268</v>
      </c>
      <c r="BR1403" s="274" t="s">
        <v>268</v>
      </c>
      <c r="BS1403" s="274" t="s">
        <v>268</v>
      </c>
      <c r="BT1403" s="274" t="s">
        <v>268</v>
      </c>
      <c r="BU1403" s="274" t="s">
        <v>268</v>
      </c>
      <c r="BV1403" s="274" t="s">
        <v>268</v>
      </c>
      <c r="BW1403" s="274" t="s">
        <v>268</v>
      </c>
      <c r="BX1403" s="274" t="s">
        <v>268</v>
      </c>
      <c r="BY1403" s="295">
        <v>31</v>
      </c>
      <c r="BZ1403" s="295">
        <v>31</v>
      </c>
      <c r="CA1403" s="298" t="s">
        <v>142</v>
      </c>
      <c r="CB1403" s="297">
        <v>123</v>
      </c>
      <c r="CC1403" s="284">
        <f t="shared" si="86"/>
        <v>0</v>
      </c>
      <c r="CD1403" s="295">
        <f t="shared" si="87"/>
        <v>31</v>
      </c>
      <c r="CE1403" s="284">
        <f t="shared" si="88"/>
        <v>1</v>
      </c>
      <c r="CF1403" s="295">
        <f t="shared" si="89"/>
        <v>0</v>
      </c>
      <c r="CG1403" s="274" t="s">
        <v>1817</v>
      </c>
      <c r="CH1403" s="274" t="s">
        <v>268</v>
      </c>
      <c r="CI1403" s="274" t="s">
        <v>268</v>
      </c>
      <c r="CJ1403" s="298" t="s">
        <v>271</v>
      </c>
      <c r="CK1403" s="297">
        <v>1</v>
      </c>
      <c r="CL1403" s="274" t="s">
        <v>268</v>
      </c>
      <c r="CM1403" s="274" t="s">
        <v>268</v>
      </c>
      <c r="CN1403" s="274" t="s">
        <v>268</v>
      </c>
      <c r="CO1403" s="274" t="s">
        <v>268</v>
      </c>
      <c r="CP1403" s="274" t="s">
        <v>268</v>
      </c>
      <c r="CQ1403" s="274" t="s">
        <v>268</v>
      </c>
      <c r="CR1403" s="274" t="s">
        <v>877</v>
      </c>
      <c r="CS1403" s="274">
        <v>11.78</v>
      </c>
      <c r="CT1403" s="274" t="s">
        <v>268</v>
      </c>
      <c r="CU1403" s="274">
        <v>11.78</v>
      </c>
      <c r="CV1403" s="274">
        <v>365</v>
      </c>
      <c r="CW1403" s="274" t="s">
        <v>878</v>
      </c>
      <c r="CX1403" s="274" t="s">
        <v>835</v>
      </c>
      <c r="CY1403" s="274" t="s">
        <v>836</v>
      </c>
      <c r="CZ1403" s="274" t="s">
        <v>837</v>
      </c>
      <c r="DA1403" s="274" t="s">
        <v>268</v>
      </c>
      <c r="DB1403" s="274" t="s">
        <v>268</v>
      </c>
      <c r="DC1403" s="274" t="s">
        <v>268</v>
      </c>
      <c r="DD1403" s="274" t="s">
        <v>268</v>
      </c>
      <c r="DE1403" s="274" t="s">
        <v>268</v>
      </c>
      <c r="DF1403" s="274" t="s">
        <v>268</v>
      </c>
      <c r="DG1403" s="299">
        <f>IFERROR(IF(CA1403="D",IF(CK1403="A dispo.",CD1403*VLOOKUP('DATI INPUT'!$F$27,TARIFFE_UD,2,FALSE),CD1403*VLOOKUP(CK1403,TARIFFE_UD,2,FALSE)),CD1403*VLOOKUP(CB1403-100,TARIFFE_UND,2,FALSE)),0)</f>
        <v>19.094804059542412</v>
      </c>
      <c r="DH1403" s="299">
        <f>IFERROR(IF(CA1403="D",IF(CK1403="A dispo.",CF1403*VLOOKUP('DATI INPUT'!$F$27,TARIFFE_UD,3,FALSE),CF1403*VLOOKUP(CK1403,TARIFFE_UD,3,FALSE)),CF1403*VLOOKUP(CB1403-100,TARIFFE_UND,3,FALSE)),0)</f>
        <v>0</v>
      </c>
    </row>
    <row r="1404" spans="1:112" x14ac:dyDescent="0.25">
      <c r="A1404" s="274" t="s">
        <v>9864</v>
      </c>
      <c r="B1404" s="274" t="s">
        <v>9857</v>
      </c>
      <c r="C1404" s="274" t="s">
        <v>9865</v>
      </c>
      <c r="D1404" s="274" t="s">
        <v>9859</v>
      </c>
      <c r="E1404" s="274" t="s">
        <v>268</v>
      </c>
      <c r="F1404" s="274" t="s">
        <v>156</v>
      </c>
      <c r="G1404" s="274" t="s">
        <v>9860</v>
      </c>
      <c r="H1404" s="274" t="s">
        <v>3307</v>
      </c>
      <c r="I1404" s="274" t="s">
        <v>1236</v>
      </c>
      <c r="J1404" s="274" t="s">
        <v>156</v>
      </c>
      <c r="K1404" s="274" t="s">
        <v>9861</v>
      </c>
      <c r="L1404" s="274" t="s">
        <v>960</v>
      </c>
      <c r="M1404" s="274" t="s">
        <v>4221</v>
      </c>
      <c r="N1404" s="274" t="s">
        <v>984</v>
      </c>
      <c r="O1404" s="274" t="s">
        <v>873</v>
      </c>
      <c r="P1404" s="274" t="s">
        <v>1046</v>
      </c>
      <c r="Q1404" s="274" t="s">
        <v>290</v>
      </c>
      <c r="R1404" s="274" t="s">
        <v>268</v>
      </c>
      <c r="S1404" s="274" t="s">
        <v>268</v>
      </c>
      <c r="T1404" s="274" t="s">
        <v>268</v>
      </c>
      <c r="U1404" s="274" t="s">
        <v>268</v>
      </c>
      <c r="V1404" s="274" t="s">
        <v>268</v>
      </c>
      <c r="W1404" s="274" t="s">
        <v>4221</v>
      </c>
      <c r="X1404" s="274" t="s">
        <v>1046</v>
      </c>
      <c r="Y1404" s="274" t="s">
        <v>290</v>
      </c>
      <c r="Z1404" s="274" t="s">
        <v>268</v>
      </c>
      <c r="AA1404" s="274" t="s">
        <v>268</v>
      </c>
      <c r="AB1404" s="274" t="s">
        <v>268</v>
      </c>
      <c r="AC1404" s="274" t="s">
        <v>268</v>
      </c>
      <c r="AD1404" s="274" t="s">
        <v>268</v>
      </c>
      <c r="AE1404" s="274" t="s">
        <v>287</v>
      </c>
      <c r="AF1404" s="274" t="s">
        <v>1811</v>
      </c>
      <c r="AG1404" s="274" t="s">
        <v>875</v>
      </c>
      <c r="AH1404" s="274" t="s">
        <v>1812</v>
      </c>
      <c r="AI1404" s="274" t="s">
        <v>6191</v>
      </c>
      <c r="AJ1404" s="274" t="s">
        <v>268</v>
      </c>
      <c r="AK1404" s="274" t="s">
        <v>410</v>
      </c>
      <c r="AL1404" s="274" t="s">
        <v>268</v>
      </c>
      <c r="AM1404" s="274" t="s">
        <v>355</v>
      </c>
      <c r="AN1404" s="274" t="s">
        <v>268</v>
      </c>
      <c r="AO1404" s="274" t="s">
        <v>268</v>
      </c>
      <c r="AP1404" s="274" t="s">
        <v>268</v>
      </c>
      <c r="AQ1404" s="274" t="s">
        <v>268</v>
      </c>
      <c r="AR1404" s="274" t="s">
        <v>268</v>
      </c>
      <c r="AS1404" s="274" t="s">
        <v>268</v>
      </c>
      <c r="AT1404" s="274" t="s">
        <v>268</v>
      </c>
      <c r="AU1404" s="274" t="s">
        <v>268</v>
      </c>
      <c r="AV1404" s="274" t="s">
        <v>268</v>
      </c>
      <c r="AW1404" s="274" t="s">
        <v>268</v>
      </c>
      <c r="AX1404" s="274" t="s">
        <v>268</v>
      </c>
      <c r="AY1404" s="274" t="s">
        <v>268</v>
      </c>
      <c r="AZ1404" s="274" t="s">
        <v>268</v>
      </c>
      <c r="BA1404" s="274" t="s">
        <v>268</v>
      </c>
      <c r="BB1404" s="274" t="s">
        <v>268</v>
      </c>
      <c r="BC1404" s="274" t="s">
        <v>268</v>
      </c>
      <c r="BD1404" s="274" t="s">
        <v>268</v>
      </c>
      <c r="BE1404" s="274" t="s">
        <v>268</v>
      </c>
      <c r="BF1404" s="274" t="s">
        <v>268</v>
      </c>
      <c r="BG1404" s="274" t="s">
        <v>268</v>
      </c>
      <c r="BH1404" s="274" t="s">
        <v>268</v>
      </c>
      <c r="BI1404" s="274" t="s">
        <v>268</v>
      </c>
      <c r="BJ1404" s="274" t="s">
        <v>268</v>
      </c>
      <c r="BK1404" s="274" t="s">
        <v>268</v>
      </c>
      <c r="BL1404" s="274" t="s">
        <v>268</v>
      </c>
      <c r="BM1404" s="274" t="s">
        <v>268</v>
      </c>
      <c r="BN1404" s="274" t="s">
        <v>268</v>
      </c>
      <c r="BO1404" s="274" t="s">
        <v>268</v>
      </c>
      <c r="BP1404" s="274" t="s">
        <v>268</v>
      </c>
      <c r="BQ1404" s="274" t="s">
        <v>268</v>
      </c>
      <c r="BR1404" s="274" t="s">
        <v>268</v>
      </c>
      <c r="BS1404" s="274" t="s">
        <v>268</v>
      </c>
      <c r="BT1404" s="274" t="s">
        <v>268</v>
      </c>
      <c r="BU1404" s="274" t="s">
        <v>268</v>
      </c>
      <c r="BV1404" s="274" t="s">
        <v>268</v>
      </c>
      <c r="BW1404" s="274" t="s">
        <v>268</v>
      </c>
      <c r="BX1404" s="274" t="s">
        <v>268</v>
      </c>
      <c r="BY1404" s="295">
        <v>70.3</v>
      </c>
      <c r="BZ1404" s="295">
        <v>70.3</v>
      </c>
      <c r="CA1404" s="298" t="s">
        <v>142</v>
      </c>
      <c r="CB1404" s="297">
        <v>122</v>
      </c>
      <c r="CC1404" s="284">
        <f t="shared" si="86"/>
        <v>0</v>
      </c>
      <c r="CD1404" s="295">
        <f t="shared" si="87"/>
        <v>70.3</v>
      </c>
      <c r="CE1404" s="284">
        <f t="shared" si="88"/>
        <v>0</v>
      </c>
      <c r="CF1404" s="295">
        <f t="shared" si="89"/>
        <v>1</v>
      </c>
      <c r="CG1404" s="274" t="s">
        <v>876</v>
      </c>
      <c r="CH1404" s="274" t="s">
        <v>268</v>
      </c>
      <c r="CI1404" s="274" t="s">
        <v>268</v>
      </c>
      <c r="CJ1404" s="298" t="s">
        <v>271</v>
      </c>
      <c r="CK1404" s="297">
        <v>1</v>
      </c>
      <c r="CL1404" s="274" t="s">
        <v>268</v>
      </c>
      <c r="CM1404" s="274" t="s">
        <v>268</v>
      </c>
      <c r="CN1404" s="274" t="s">
        <v>268</v>
      </c>
      <c r="CO1404" s="274" t="s">
        <v>268</v>
      </c>
      <c r="CP1404" s="274" t="s">
        <v>268</v>
      </c>
      <c r="CQ1404" s="274" t="s">
        <v>268</v>
      </c>
      <c r="CR1404" s="274" t="s">
        <v>877</v>
      </c>
      <c r="CS1404" s="274">
        <v>43.99</v>
      </c>
      <c r="CT1404" s="274" t="s">
        <v>268</v>
      </c>
      <c r="CU1404" s="274">
        <v>43.99</v>
      </c>
      <c r="CV1404" s="274">
        <v>365</v>
      </c>
      <c r="CW1404" s="274" t="s">
        <v>878</v>
      </c>
      <c r="CX1404" s="274" t="s">
        <v>835</v>
      </c>
      <c r="CY1404" s="274" t="s">
        <v>836</v>
      </c>
      <c r="CZ1404" s="274" t="s">
        <v>837</v>
      </c>
      <c r="DA1404" s="274" t="s">
        <v>268</v>
      </c>
      <c r="DB1404" s="274" t="s">
        <v>268</v>
      </c>
      <c r="DC1404" s="274" t="s">
        <v>268</v>
      </c>
      <c r="DD1404" s="274" t="s">
        <v>268</v>
      </c>
      <c r="DE1404" s="274" t="s">
        <v>268</v>
      </c>
      <c r="DF1404" s="274" t="s">
        <v>268</v>
      </c>
      <c r="DG1404" s="299">
        <f>IFERROR(IF(CA1404="D",IF(CK1404="A dispo.",CD1404*VLOOKUP('DATI INPUT'!$F$27,TARIFFE_UD,2,FALSE),CD1404*VLOOKUP(CK1404,TARIFFE_UD,2,FALSE)),CD1404*VLOOKUP(CB1404-100,TARIFFE_UND,2,FALSE)),0)</f>
        <v>43.302087915671983</v>
      </c>
      <c r="DH1404" s="299">
        <f>IFERROR(IF(CA1404="D",IF(CK1404="A dispo.",CF1404*VLOOKUP('DATI INPUT'!$F$27,TARIFFE_UD,3,FALSE),CF1404*VLOOKUP(CK1404,TARIFFE_UD,3,FALSE)),CF1404*VLOOKUP(CB1404-100,TARIFFE_UND,3,FALSE)),0)</f>
        <v>15.164853048114928</v>
      </c>
    </row>
    <row r="1405" spans="1:112" x14ac:dyDescent="0.25">
      <c r="A1405" s="274" t="s">
        <v>9866</v>
      </c>
      <c r="B1405" s="274" t="s">
        <v>9867</v>
      </c>
      <c r="C1405" s="274" t="s">
        <v>1694</v>
      </c>
      <c r="D1405" s="274" t="s">
        <v>9868</v>
      </c>
      <c r="E1405" s="274" t="s">
        <v>268</v>
      </c>
      <c r="F1405" s="274" t="s">
        <v>156</v>
      </c>
      <c r="G1405" s="274" t="s">
        <v>9869</v>
      </c>
      <c r="H1405" s="274" t="s">
        <v>1238</v>
      </c>
      <c r="I1405" s="274" t="s">
        <v>806</v>
      </c>
      <c r="J1405" s="274" t="s">
        <v>156</v>
      </c>
      <c r="K1405" s="274" t="s">
        <v>9870</v>
      </c>
      <c r="L1405" s="274" t="s">
        <v>960</v>
      </c>
      <c r="M1405" s="274" t="s">
        <v>9871</v>
      </c>
      <c r="N1405" s="274" t="s">
        <v>303</v>
      </c>
      <c r="O1405" s="274" t="s">
        <v>1636</v>
      </c>
      <c r="P1405" s="274" t="s">
        <v>9872</v>
      </c>
      <c r="Q1405" s="274" t="s">
        <v>497</v>
      </c>
      <c r="R1405" s="274" t="s">
        <v>268</v>
      </c>
      <c r="S1405" s="274" t="s">
        <v>268</v>
      </c>
      <c r="T1405" s="274" t="s">
        <v>268</v>
      </c>
      <c r="U1405" s="274" t="s">
        <v>268</v>
      </c>
      <c r="V1405" s="274" t="s">
        <v>268</v>
      </c>
      <c r="W1405" s="274" t="s">
        <v>9873</v>
      </c>
      <c r="X1405" s="274" t="s">
        <v>1962</v>
      </c>
      <c r="Y1405" s="274" t="s">
        <v>339</v>
      </c>
      <c r="Z1405" s="274" t="s">
        <v>268</v>
      </c>
      <c r="AA1405" s="274" t="s">
        <v>268</v>
      </c>
      <c r="AB1405" s="274" t="s">
        <v>268</v>
      </c>
      <c r="AC1405" s="274" t="s">
        <v>268</v>
      </c>
      <c r="AD1405" s="274" t="s">
        <v>268</v>
      </c>
      <c r="AE1405" s="274" t="s">
        <v>287</v>
      </c>
      <c r="AF1405" s="274" t="s">
        <v>1811</v>
      </c>
      <c r="AG1405" s="274" t="s">
        <v>875</v>
      </c>
      <c r="AH1405" s="274" t="s">
        <v>1963</v>
      </c>
      <c r="AI1405" s="274" t="s">
        <v>778</v>
      </c>
      <c r="AJ1405" s="274" t="s">
        <v>268</v>
      </c>
      <c r="AK1405" s="274" t="s">
        <v>377</v>
      </c>
      <c r="AL1405" s="274" t="s">
        <v>268</v>
      </c>
      <c r="AM1405" s="274" t="s">
        <v>355</v>
      </c>
      <c r="AN1405" s="274" t="s">
        <v>268</v>
      </c>
      <c r="AO1405" s="274" t="s">
        <v>268</v>
      </c>
      <c r="AP1405" s="274" t="s">
        <v>268</v>
      </c>
      <c r="AQ1405" s="274" t="s">
        <v>268</v>
      </c>
      <c r="AR1405" s="274" t="s">
        <v>268</v>
      </c>
      <c r="AS1405" s="274" t="s">
        <v>268</v>
      </c>
      <c r="AT1405" s="274" t="s">
        <v>268</v>
      </c>
      <c r="AU1405" s="274" t="s">
        <v>268</v>
      </c>
      <c r="AV1405" s="274" t="s">
        <v>268</v>
      </c>
      <c r="AW1405" s="274" t="s">
        <v>268</v>
      </c>
      <c r="AX1405" s="274" t="s">
        <v>268</v>
      </c>
      <c r="AY1405" s="274" t="s">
        <v>268</v>
      </c>
      <c r="AZ1405" s="274" t="s">
        <v>268</v>
      </c>
      <c r="BA1405" s="274" t="s">
        <v>268</v>
      </c>
      <c r="BB1405" s="274" t="s">
        <v>268</v>
      </c>
      <c r="BC1405" s="274" t="s">
        <v>268</v>
      </c>
      <c r="BD1405" s="274" t="s">
        <v>268</v>
      </c>
      <c r="BE1405" s="274" t="s">
        <v>268</v>
      </c>
      <c r="BF1405" s="274" t="s">
        <v>268</v>
      </c>
      <c r="BG1405" s="274" t="s">
        <v>268</v>
      </c>
      <c r="BH1405" s="274" t="s">
        <v>268</v>
      </c>
      <c r="BI1405" s="274" t="s">
        <v>268</v>
      </c>
      <c r="BJ1405" s="274" t="s">
        <v>268</v>
      </c>
      <c r="BK1405" s="274" t="s">
        <v>268</v>
      </c>
      <c r="BL1405" s="274" t="s">
        <v>268</v>
      </c>
      <c r="BM1405" s="274" t="s">
        <v>268</v>
      </c>
      <c r="BN1405" s="274" t="s">
        <v>268</v>
      </c>
      <c r="BO1405" s="274" t="s">
        <v>268</v>
      </c>
      <c r="BP1405" s="274" t="s">
        <v>268</v>
      </c>
      <c r="BQ1405" s="274" t="s">
        <v>268</v>
      </c>
      <c r="BR1405" s="274" t="s">
        <v>268</v>
      </c>
      <c r="BS1405" s="274" t="s">
        <v>268</v>
      </c>
      <c r="BT1405" s="274" t="s">
        <v>268</v>
      </c>
      <c r="BU1405" s="274" t="s">
        <v>268</v>
      </c>
      <c r="BV1405" s="274" t="s">
        <v>268</v>
      </c>
      <c r="BW1405" s="274" t="s">
        <v>268</v>
      </c>
      <c r="BX1405" s="274" t="s">
        <v>268</v>
      </c>
      <c r="BY1405" s="295">
        <v>50</v>
      </c>
      <c r="BZ1405" s="295">
        <v>50</v>
      </c>
      <c r="CA1405" s="298" t="s">
        <v>142</v>
      </c>
      <c r="CB1405" s="297">
        <v>122</v>
      </c>
      <c r="CC1405" s="284">
        <f t="shared" si="86"/>
        <v>0</v>
      </c>
      <c r="CD1405" s="295">
        <f t="shared" si="87"/>
        <v>50</v>
      </c>
      <c r="CE1405" s="284">
        <f t="shared" si="88"/>
        <v>0</v>
      </c>
      <c r="CF1405" s="295">
        <f t="shared" si="89"/>
        <v>1</v>
      </c>
      <c r="CG1405" s="274" t="s">
        <v>876</v>
      </c>
      <c r="CH1405" s="274" t="s">
        <v>268</v>
      </c>
      <c r="CI1405" s="274" t="s">
        <v>268</v>
      </c>
      <c r="CJ1405" s="298" t="s">
        <v>271</v>
      </c>
      <c r="CK1405" s="297">
        <v>1</v>
      </c>
      <c r="CL1405" s="274" t="s">
        <v>268</v>
      </c>
      <c r="CM1405" s="274" t="s">
        <v>268</v>
      </c>
      <c r="CN1405" s="274" t="s">
        <v>268</v>
      </c>
      <c r="CO1405" s="274" t="s">
        <v>268</v>
      </c>
      <c r="CP1405" s="274" t="s">
        <v>268</v>
      </c>
      <c r="CQ1405" s="274" t="s">
        <v>268</v>
      </c>
      <c r="CR1405" s="274" t="s">
        <v>877</v>
      </c>
      <c r="CS1405" s="274">
        <v>36.28</v>
      </c>
      <c r="CT1405" s="274" t="s">
        <v>268</v>
      </c>
      <c r="CU1405" s="274">
        <v>36.28</v>
      </c>
      <c r="CV1405" s="274">
        <v>365</v>
      </c>
      <c r="CW1405" s="274" t="s">
        <v>878</v>
      </c>
      <c r="CX1405" s="274" t="s">
        <v>835</v>
      </c>
      <c r="CY1405" s="274" t="s">
        <v>836</v>
      </c>
      <c r="CZ1405" s="274" t="s">
        <v>837</v>
      </c>
      <c r="DA1405" s="274" t="s">
        <v>268</v>
      </c>
      <c r="DB1405" s="274" t="s">
        <v>268</v>
      </c>
      <c r="DC1405" s="274" t="s">
        <v>268</v>
      </c>
      <c r="DD1405" s="274" t="s">
        <v>268</v>
      </c>
      <c r="DE1405" s="274" t="s">
        <v>268</v>
      </c>
      <c r="DF1405" s="274" t="s">
        <v>268</v>
      </c>
      <c r="DG1405" s="299">
        <f>IFERROR(IF(CA1405="D",IF(CK1405="A dispo.",CD1405*VLOOKUP('DATI INPUT'!$F$27,TARIFFE_UD,2,FALSE),CD1405*VLOOKUP(CK1405,TARIFFE_UD,2,FALSE)),CD1405*VLOOKUP(CB1405-100,TARIFFE_UND,2,FALSE)),0)</f>
        <v>30.798071063778082</v>
      </c>
      <c r="DH1405" s="299">
        <f>IFERROR(IF(CA1405="D",IF(CK1405="A dispo.",CF1405*VLOOKUP('DATI INPUT'!$F$27,TARIFFE_UD,3,FALSE),CF1405*VLOOKUP(CK1405,TARIFFE_UD,3,FALSE)),CF1405*VLOOKUP(CB1405-100,TARIFFE_UND,3,FALSE)),0)</f>
        <v>15.164853048114928</v>
      </c>
    </row>
    <row r="1406" spans="1:112" hidden="1" x14ac:dyDescent="0.25">
      <c r="A1406" s="274" t="s">
        <v>9874</v>
      </c>
      <c r="B1406" s="274" t="s">
        <v>9867</v>
      </c>
      <c r="C1406" s="274" t="s">
        <v>9875</v>
      </c>
      <c r="D1406" s="274" t="s">
        <v>9868</v>
      </c>
      <c r="E1406" s="274" t="s">
        <v>268</v>
      </c>
      <c r="F1406" s="274" t="s">
        <v>156</v>
      </c>
      <c r="G1406" s="274" t="s">
        <v>9869</v>
      </c>
      <c r="H1406" s="274" t="s">
        <v>1238</v>
      </c>
      <c r="I1406" s="274" t="s">
        <v>806</v>
      </c>
      <c r="J1406" s="274" t="s">
        <v>156</v>
      </c>
      <c r="K1406" s="274" t="s">
        <v>9870</v>
      </c>
      <c r="L1406" s="274" t="s">
        <v>960</v>
      </c>
      <c r="M1406" s="274" t="s">
        <v>9871</v>
      </c>
      <c r="N1406" s="274" t="s">
        <v>303</v>
      </c>
      <c r="O1406" s="274" t="s">
        <v>1636</v>
      </c>
      <c r="P1406" s="274" t="s">
        <v>9872</v>
      </c>
      <c r="Q1406" s="274" t="s">
        <v>497</v>
      </c>
      <c r="R1406" s="274" t="s">
        <v>268</v>
      </c>
      <c r="S1406" s="274" t="s">
        <v>268</v>
      </c>
      <c r="T1406" s="274" t="s">
        <v>268</v>
      </c>
      <c r="U1406" s="274" t="s">
        <v>268</v>
      </c>
      <c r="V1406" s="274" t="s">
        <v>268</v>
      </c>
      <c r="W1406" s="274" t="s">
        <v>9873</v>
      </c>
      <c r="X1406" s="274" t="s">
        <v>1962</v>
      </c>
      <c r="Y1406" s="274" t="s">
        <v>339</v>
      </c>
      <c r="Z1406" s="274" t="s">
        <v>268</v>
      </c>
      <c r="AA1406" s="274" t="s">
        <v>268</v>
      </c>
      <c r="AB1406" s="274" t="s">
        <v>268</v>
      </c>
      <c r="AC1406" s="274" t="s">
        <v>268</v>
      </c>
      <c r="AD1406" s="274" t="s">
        <v>268</v>
      </c>
      <c r="AE1406" s="274" t="s">
        <v>287</v>
      </c>
      <c r="AF1406" s="274" t="s">
        <v>1811</v>
      </c>
      <c r="AG1406" s="274" t="s">
        <v>875</v>
      </c>
      <c r="AH1406" s="274" t="s">
        <v>1963</v>
      </c>
      <c r="AI1406" s="274" t="s">
        <v>778</v>
      </c>
      <c r="AJ1406" s="274" t="s">
        <v>268</v>
      </c>
      <c r="AK1406" s="274" t="s">
        <v>381</v>
      </c>
      <c r="AL1406" s="274" t="s">
        <v>268</v>
      </c>
      <c r="AM1406" s="274" t="s">
        <v>355</v>
      </c>
      <c r="AN1406" s="274" t="s">
        <v>268</v>
      </c>
      <c r="AO1406" s="274" t="s">
        <v>268</v>
      </c>
      <c r="AP1406" s="274" t="s">
        <v>268</v>
      </c>
      <c r="AQ1406" s="274" t="s">
        <v>268</v>
      </c>
      <c r="AR1406" s="274" t="s">
        <v>268</v>
      </c>
      <c r="AS1406" s="274" t="s">
        <v>268</v>
      </c>
      <c r="AT1406" s="274" t="s">
        <v>268</v>
      </c>
      <c r="AU1406" s="274" t="s">
        <v>268</v>
      </c>
      <c r="AV1406" s="274" t="s">
        <v>268</v>
      </c>
      <c r="AW1406" s="274" t="s">
        <v>268</v>
      </c>
      <c r="AX1406" s="274" t="s">
        <v>268</v>
      </c>
      <c r="AY1406" s="274" t="s">
        <v>268</v>
      </c>
      <c r="AZ1406" s="274" t="s">
        <v>268</v>
      </c>
      <c r="BA1406" s="274" t="s">
        <v>268</v>
      </c>
      <c r="BB1406" s="274" t="s">
        <v>268</v>
      </c>
      <c r="BC1406" s="274" t="s">
        <v>268</v>
      </c>
      <c r="BD1406" s="274" t="s">
        <v>268</v>
      </c>
      <c r="BE1406" s="274" t="s">
        <v>268</v>
      </c>
      <c r="BF1406" s="274" t="s">
        <v>268</v>
      </c>
      <c r="BG1406" s="274" t="s">
        <v>268</v>
      </c>
      <c r="BH1406" s="274" t="s">
        <v>268</v>
      </c>
      <c r="BI1406" s="274" t="s">
        <v>268</v>
      </c>
      <c r="BJ1406" s="274" t="s">
        <v>268</v>
      </c>
      <c r="BK1406" s="274" t="s">
        <v>268</v>
      </c>
      <c r="BL1406" s="274" t="s">
        <v>268</v>
      </c>
      <c r="BM1406" s="274" t="s">
        <v>268</v>
      </c>
      <c r="BN1406" s="274" t="s">
        <v>268</v>
      </c>
      <c r="BO1406" s="274" t="s">
        <v>268</v>
      </c>
      <c r="BP1406" s="274" t="s">
        <v>268</v>
      </c>
      <c r="BQ1406" s="274" t="s">
        <v>268</v>
      </c>
      <c r="BR1406" s="274" t="s">
        <v>268</v>
      </c>
      <c r="BS1406" s="274" t="s">
        <v>268</v>
      </c>
      <c r="BT1406" s="274" t="s">
        <v>268</v>
      </c>
      <c r="BU1406" s="274" t="s">
        <v>268</v>
      </c>
      <c r="BV1406" s="274" t="s">
        <v>268</v>
      </c>
      <c r="BW1406" s="274" t="s">
        <v>268</v>
      </c>
      <c r="BX1406" s="274" t="s">
        <v>268</v>
      </c>
      <c r="BY1406" s="295">
        <v>73</v>
      </c>
      <c r="BZ1406" s="295">
        <v>73</v>
      </c>
      <c r="CA1406" s="298" t="s">
        <v>142</v>
      </c>
      <c r="CB1406" s="297">
        <v>122</v>
      </c>
      <c r="CC1406" s="284">
        <f t="shared" si="86"/>
        <v>0</v>
      </c>
      <c r="CD1406" s="295">
        <f t="shared" si="87"/>
        <v>73</v>
      </c>
      <c r="CE1406" s="284">
        <f t="shared" si="88"/>
        <v>0</v>
      </c>
      <c r="CF1406" s="295">
        <f t="shared" si="89"/>
        <v>1</v>
      </c>
      <c r="CG1406" s="274" t="s">
        <v>876</v>
      </c>
      <c r="CH1406" s="274" t="s">
        <v>268</v>
      </c>
      <c r="CI1406" s="274" t="s">
        <v>268</v>
      </c>
      <c r="CJ1406" s="298" t="s">
        <v>268</v>
      </c>
      <c r="CK1406" s="298" t="s">
        <v>736</v>
      </c>
      <c r="CL1406" s="274" t="s">
        <v>268</v>
      </c>
      <c r="CM1406" s="274" t="s">
        <v>268</v>
      </c>
      <c r="CN1406" s="274" t="s">
        <v>268</v>
      </c>
      <c r="CO1406" s="274" t="s">
        <v>268</v>
      </c>
      <c r="CP1406" s="274" t="s">
        <v>268</v>
      </c>
      <c r="CQ1406" s="274" t="s">
        <v>268</v>
      </c>
      <c r="CR1406" s="274" t="s">
        <v>877</v>
      </c>
      <c r="CS1406" s="274">
        <v>88.33</v>
      </c>
      <c r="CT1406" s="274" t="s">
        <v>268</v>
      </c>
      <c r="CU1406" s="274">
        <v>88.33</v>
      </c>
      <c r="CV1406" s="274">
        <v>365</v>
      </c>
      <c r="CW1406" s="274" t="s">
        <v>878</v>
      </c>
      <c r="CX1406" s="274" t="s">
        <v>835</v>
      </c>
      <c r="CY1406" s="274" t="s">
        <v>836</v>
      </c>
      <c r="CZ1406" s="274" t="s">
        <v>837</v>
      </c>
      <c r="DA1406" s="274" t="s">
        <v>268</v>
      </c>
      <c r="DB1406" s="274" t="s">
        <v>268</v>
      </c>
      <c r="DC1406" s="274" t="s">
        <v>268</v>
      </c>
      <c r="DD1406" s="274" t="s">
        <v>268</v>
      </c>
      <c r="DE1406" s="274" t="s">
        <v>268</v>
      </c>
      <c r="DF1406" s="274" t="s">
        <v>268</v>
      </c>
      <c r="DG1406" s="299">
        <f>IFERROR(IF(CA1406="D",IF(CK1406="A dispo.",CD1406*VLOOKUP('DATI INPUT'!$F$27,TARIFFE_UD,2,FALSE),CD1406*VLOOKUP(CK1406,TARIFFE_UD,2,FALSE)),CD1406*VLOOKUP(CB1406-100,TARIFFE_UND,2,FALSE)),0)</f>
        <v>57.812379111149134</v>
      </c>
      <c r="DH1406" s="299">
        <f>IFERROR(IF(CA1406="D",IF(CK1406="A dispo.",CF1406*VLOOKUP('DATI INPUT'!$F$27,TARIFFE_UD,3,FALSE),CF1406*VLOOKUP(CK1406,TARIFFE_UD,3,FALSE)),CF1406*VLOOKUP(CB1406-100,TARIFFE_UND,3,FALSE)),0)</f>
        <v>60.367780403072892</v>
      </c>
    </row>
    <row r="1407" spans="1:112" hidden="1" x14ac:dyDescent="0.25">
      <c r="A1407" s="274" t="s">
        <v>9876</v>
      </c>
      <c r="B1407" s="274" t="s">
        <v>9867</v>
      </c>
      <c r="C1407" s="274" t="s">
        <v>9877</v>
      </c>
      <c r="D1407" s="274" t="s">
        <v>9868</v>
      </c>
      <c r="E1407" s="274" t="s">
        <v>268</v>
      </c>
      <c r="F1407" s="274" t="s">
        <v>156</v>
      </c>
      <c r="G1407" s="274" t="s">
        <v>9869</v>
      </c>
      <c r="H1407" s="274" t="s">
        <v>1238</v>
      </c>
      <c r="I1407" s="274" t="s">
        <v>806</v>
      </c>
      <c r="J1407" s="274" t="s">
        <v>156</v>
      </c>
      <c r="K1407" s="274" t="s">
        <v>9870</v>
      </c>
      <c r="L1407" s="274" t="s">
        <v>960</v>
      </c>
      <c r="M1407" s="274" t="s">
        <v>9871</v>
      </c>
      <c r="N1407" s="274" t="s">
        <v>303</v>
      </c>
      <c r="O1407" s="274" t="s">
        <v>1636</v>
      </c>
      <c r="P1407" s="274" t="s">
        <v>9872</v>
      </c>
      <c r="Q1407" s="274" t="s">
        <v>497</v>
      </c>
      <c r="R1407" s="274" t="s">
        <v>268</v>
      </c>
      <c r="S1407" s="274" t="s">
        <v>268</v>
      </c>
      <c r="T1407" s="274" t="s">
        <v>268</v>
      </c>
      <c r="U1407" s="274" t="s">
        <v>268</v>
      </c>
      <c r="V1407" s="274" t="s">
        <v>268</v>
      </c>
      <c r="W1407" s="274" t="s">
        <v>9873</v>
      </c>
      <c r="X1407" s="274" t="s">
        <v>1962</v>
      </c>
      <c r="Y1407" s="274" t="s">
        <v>339</v>
      </c>
      <c r="Z1407" s="274" t="s">
        <v>268</v>
      </c>
      <c r="AA1407" s="274" t="s">
        <v>268</v>
      </c>
      <c r="AB1407" s="274" t="s">
        <v>268</v>
      </c>
      <c r="AC1407" s="274" t="s">
        <v>268</v>
      </c>
      <c r="AD1407" s="274" t="s">
        <v>268</v>
      </c>
      <c r="AE1407" s="274" t="s">
        <v>287</v>
      </c>
      <c r="AF1407" s="274" t="s">
        <v>1811</v>
      </c>
      <c r="AG1407" s="274" t="s">
        <v>875</v>
      </c>
      <c r="AH1407" s="274" t="s">
        <v>1963</v>
      </c>
      <c r="AI1407" s="274" t="s">
        <v>778</v>
      </c>
      <c r="AJ1407" s="274" t="s">
        <v>268</v>
      </c>
      <c r="AK1407" s="274" t="s">
        <v>366</v>
      </c>
      <c r="AL1407" s="274" t="s">
        <v>268</v>
      </c>
      <c r="AM1407" s="274" t="s">
        <v>353</v>
      </c>
      <c r="AN1407" s="274" t="s">
        <v>268</v>
      </c>
      <c r="AO1407" s="274" t="s">
        <v>268</v>
      </c>
      <c r="AP1407" s="274" t="s">
        <v>268</v>
      </c>
      <c r="AQ1407" s="274" t="s">
        <v>268</v>
      </c>
      <c r="AR1407" s="274" t="s">
        <v>268</v>
      </c>
      <c r="AS1407" s="274" t="s">
        <v>268</v>
      </c>
      <c r="AT1407" s="274" t="s">
        <v>268</v>
      </c>
      <c r="AU1407" s="274" t="s">
        <v>268</v>
      </c>
      <c r="AV1407" s="274" t="s">
        <v>268</v>
      </c>
      <c r="AW1407" s="274" t="s">
        <v>268</v>
      </c>
      <c r="AX1407" s="274" t="s">
        <v>268</v>
      </c>
      <c r="AY1407" s="274" t="s">
        <v>268</v>
      </c>
      <c r="AZ1407" s="274" t="s">
        <v>268</v>
      </c>
      <c r="BA1407" s="274" t="s">
        <v>268</v>
      </c>
      <c r="BB1407" s="274" t="s">
        <v>268</v>
      </c>
      <c r="BC1407" s="274" t="s">
        <v>268</v>
      </c>
      <c r="BD1407" s="274" t="s">
        <v>268</v>
      </c>
      <c r="BE1407" s="274" t="s">
        <v>268</v>
      </c>
      <c r="BF1407" s="274" t="s">
        <v>268</v>
      </c>
      <c r="BG1407" s="274" t="s">
        <v>268</v>
      </c>
      <c r="BH1407" s="274" t="s">
        <v>268</v>
      </c>
      <c r="BI1407" s="274" t="s">
        <v>268</v>
      </c>
      <c r="BJ1407" s="274" t="s">
        <v>268</v>
      </c>
      <c r="BK1407" s="274" t="s">
        <v>268</v>
      </c>
      <c r="BL1407" s="274" t="s">
        <v>268</v>
      </c>
      <c r="BM1407" s="274" t="s">
        <v>268</v>
      </c>
      <c r="BN1407" s="274" t="s">
        <v>268</v>
      </c>
      <c r="BO1407" s="274" t="s">
        <v>268</v>
      </c>
      <c r="BP1407" s="274" t="s">
        <v>268</v>
      </c>
      <c r="BQ1407" s="274" t="s">
        <v>268</v>
      </c>
      <c r="BR1407" s="274" t="s">
        <v>268</v>
      </c>
      <c r="BS1407" s="274" t="s">
        <v>268</v>
      </c>
      <c r="BT1407" s="274" t="s">
        <v>268</v>
      </c>
      <c r="BU1407" s="274" t="s">
        <v>268</v>
      </c>
      <c r="BV1407" s="274" t="s">
        <v>268</v>
      </c>
      <c r="BW1407" s="274" t="s">
        <v>268</v>
      </c>
      <c r="BX1407" s="274" t="s">
        <v>268</v>
      </c>
      <c r="BY1407" s="295">
        <v>15</v>
      </c>
      <c r="BZ1407" s="295">
        <v>15</v>
      </c>
      <c r="CA1407" s="298" t="s">
        <v>142</v>
      </c>
      <c r="CB1407" s="297">
        <v>123</v>
      </c>
      <c r="CC1407" s="284">
        <f t="shared" si="86"/>
        <v>0</v>
      </c>
      <c r="CD1407" s="295">
        <f t="shared" si="87"/>
        <v>15</v>
      </c>
      <c r="CE1407" s="284">
        <f t="shared" si="88"/>
        <v>1</v>
      </c>
      <c r="CF1407" s="295">
        <f t="shared" si="89"/>
        <v>0</v>
      </c>
      <c r="CG1407" s="274" t="s">
        <v>1817</v>
      </c>
      <c r="CH1407" s="274" t="s">
        <v>268</v>
      </c>
      <c r="CI1407" s="274" t="s">
        <v>268</v>
      </c>
      <c r="CJ1407" s="298" t="s">
        <v>268</v>
      </c>
      <c r="CK1407" s="298" t="s">
        <v>736</v>
      </c>
      <c r="CL1407" s="274" t="s">
        <v>268</v>
      </c>
      <c r="CM1407" s="274" t="s">
        <v>268</v>
      </c>
      <c r="CN1407" s="274" t="s">
        <v>268</v>
      </c>
      <c r="CO1407" s="274" t="s">
        <v>268</v>
      </c>
      <c r="CP1407" s="274" t="s">
        <v>268</v>
      </c>
      <c r="CQ1407" s="274" t="s">
        <v>268</v>
      </c>
      <c r="CR1407" s="274" t="s">
        <v>877</v>
      </c>
      <c r="CS1407" s="274">
        <v>7.35</v>
      </c>
      <c r="CT1407" s="274" t="s">
        <v>268</v>
      </c>
      <c r="CU1407" s="274">
        <v>7.35</v>
      </c>
      <c r="CV1407" s="274">
        <v>365</v>
      </c>
      <c r="CW1407" s="274" t="s">
        <v>878</v>
      </c>
      <c r="CX1407" s="274" t="s">
        <v>835</v>
      </c>
      <c r="CY1407" s="274" t="s">
        <v>836</v>
      </c>
      <c r="CZ1407" s="274" t="s">
        <v>837</v>
      </c>
      <c r="DA1407" s="274" t="s">
        <v>268</v>
      </c>
      <c r="DB1407" s="274" t="s">
        <v>268</v>
      </c>
      <c r="DC1407" s="274" t="s">
        <v>268</v>
      </c>
      <c r="DD1407" s="274" t="s">
        <v>268</v>
      </c>
      <c r="DE1407" s="274" t="s">
        <v>268</v>
      </c>
      <c r="DF1407" s="274" t="s">
        <v>268</v>
      </c>
      <c r="DG1407" s="299">
        <f>IFERROR(IF(CA1407="D",IF(CK1407="A dispo.",CD1407*VLOOKUP('DATI INPUT'!$F$27,TARIFFE_UD,2,FALSE),CD1407*VLOOKUP(CK1407,TARIFFE_UD,2,FALSE)),CD1407*VLOOKUP(CB1407-100,TARIFFE_UND,2,FALSE)),0)</f>
        <v>11.879255981742974</v>
      </c>
      <c r="DH1407" s="299">
        <f>IFERROR(IF(CA1407="D",IF(CK1407="A dispo.",CF1407*VLOOKUP('DATI INPUT'!$F$27,TARIFFE_UD,3,FALSE),CF1407*VLOOKUP(CK1407,TARIFFE_UD,3,FALSE)),CF1407*VLOOKUP(CB1407-100,TARIFFE_UND,3,FALSE)),0)</f>
        <v>0</v>
      </c>
    </row>
    <row r="1408" spans="1:112" x14ac:dyDescent="0.25">
      <c r="A1408" s="274" t="s">
        <v>9878</v>
      </c>
      <c r="B1408" s="274" t="s">
        <v>9879</v>
      </c>
      <c r="C1408" s="274" t="s">
        <v>9880</v>
      </c>
      <c r="D1408" s="274" t="s">
        <v>9881</v>
      </c>
      <c r="E1408" s="274" t="s">
        <v>268</v>
      </c>
      <c r="F1408" s="274" t="s">
        <v>156</v>
      </c>
      <c r="G1408" s="274" t="s">
        <v>9882</v>
      </c>
      <c r="H1408" s="274" t="s">
        <v>5862</v>
      </c>
      <c r="I1408" s="274" t="s">
        <v>9883</v>
      </c>
      <c r="J1408" s="274" t="s">
        <v>156</v>
      </c>
      <c r="K1408" s="274" t="s">
        <v>9884</v>
      </c>
      <c r="L1408" s="274" t="s">
        <v>871</v>
      </c>
      <c r="M1408" s="274" t="s">
        <v>5864</v>
      </c>
      <c r="N1408" s="274" t="s">
        <v>984</v>
      </c>
      <c r="O1408" s="274" t="s">
        <v>873</v>
      </c>
      <c r="P1408" s="274" t="s">
        <v>1934</v>
      </c>
      <c r="Q1408" s="274" t="s">
        <v>346</v>
      </c>
      <c r="R1408" s="274" t="s">
        <v>268</v>
      </c>
      <c r="S1408" s="274" t="s">
        <v>268</v>
      </c>
      <c r="T1408" s="274" t="s">
        <v>268</v>
      </c>
      <c r="U1408" s="274" t="s">
        <v>268</v>
      </c>
      <c r="V1408" s="274" t="s">
        <v>268</v>
      </c>
      <c r="W1408" s="274" t="s">
        <v>5864</v>
      </c>
      <c r="X1408" s="274" t="s">
        <v>1934</v>
      </c>
      <c r="Y1408" s="274" t="s">
        <v>346</v>
      </c>
      <c r="Z1408" s="274" t="s">
        <v>268</v>
      </c>
      <c r="AA1408" s="274" t="s">
        <v>268</v>
      </c>
      <c r="AB1408" s="274" t="s">
        <v>268</v>
      </c>
      <c r="AC1408" s="274" t="s">
        <v>268</v>
      </c>
      <c r="AD1408" s="274" t="s">
        <v>268</v>
      </c>
      <c r="AE1408" s="274" t="s">
        <v>287</v>
      </c>
      <c r="AF1408" s="274" t="s">
        <v>1811</v>
      </c>
      <c r="AG1408" s="274" t="s">
        <v>875</v>
      </c>
      <c r="AH1408" s="274" t="s">
        <v>2576</v>
      </c>
      <c r="AI1408" s="274" t="s">
        <v>5865</v>
      </c>
      <c r="AJ1408" s="274" t="s">
        <v>268</v>
      </c>
      <c r="AK1408" s="274" t="s">
        <v>395</v>
      </c>
      <c r="AL1408" s="274" t="s">
        <v>268</v>
      </c>
      <c r="AM1408" s="274" t="s">
        <v>288</v>
      </c>
      <c r="AN1408" s="274" t="s">
        <v>268</v>
      </c>
      <c r="AO1408" s="274" t="s">
        <v>268</v>
      </c>
      <c r="AP1408" s="274" t="s">
        <v>268</v>
      </c>
      <c r="AQ1408" s="274" t="s">
        <v>268</v>
      </c>
      <c r="AR1408" s="274" t="s">
        <v>268</v>
      </c>
      <c r="AS1408" s="274" t="s">
        <v>268</v>
      </c>
      <c r="AT1408" s="274" t="s">
        <v>268</v>
      </c>
      <c r="AU1408" s="274" t="s">
        <v>268</v>
      </c>
      <c r="AV1408" s="274" t="s">
        <v>268</v>
      </c>
      <c r="AW1408" s="274" t="s">
        <v>268</v>
      </c>
      <c r="AX1408" s="274" t="s">
        <v>268</v>
      </c>
      <c r="AY1408" s="274" t="s">
        <v>268</v>
      </c>
      <c r="AZ1408" s="274" t="s">
        <v>268</v>
      </c>
      <c r="BA1408" s="274" t="s">
        <v>268</v>
      </c>
      <c r="BB1408" s="274" t="s">
        <v>268</v>
      </c>
      <c r="BC1408" s="274" t="s">
        <v>268</v>
      </c>
      <c r="BD1408" s="274" t="s">
        <v>268</v>
      </c>
      <c r="BE1408" s="274" t="s">
        <v>268</v>
      </c>
      <c r="BF1408" s="274" t="s">
        <v>268</v>
      </c>
      <c r="BG1408" s="274" t="s">
        <v>268</v>
      </c>
      <c r="BH1408" s="274" t="s">
        <v>268</v>
      </c>
      <c r="BI1408" s="274" t="s">
        <v>268</v>
      </c>
      <c r="BJ1408" s="274" t="s">
        <v>268</v>
      </c>
      <c r="BK1408" s="274" t="s">
        <v>268</v>
      </c>
      <c r="BL1408" s="274" t="s">
        <v>268</v>
      </c>
      <c r="BM1408" s="274" t="s">
        <v>268</v>
      </c>
      <c r="BN1408" s="274" t="s">
        <v>268</v>
      </c>
      <c r="BO1408" s="274" t="s">
        <v>268</v>
      </c>
      <c r="BP1408" s="274" t="s">
        <v>268</v>
      </c>
      <c r="BQ1408" s="274" t="s">
        <v>268</v>
      </c>
      <c r="BR1408" s="274" t="s">
        <v>268</v>
      </c>
      <c r="BS1408" s="274" t="s">
        <v>268</v>
      </c>
      <c r="BT1408" s="274" t="s">
        <v>268</v>
      </c>
      <c r="BU1408" s="274" t="s">
        <v>268</v>
      </c>
      <c r="BV1408" s="274" t="s">
        <v>268</v>
      </c>
      <c r="BW1408" s="274" t="s">
        <v>268</v>
      </c>
      <c r="BX1408" s="274" t="s">
        <v>268</v>
      </c>
      <c r="BY1408" s="295">
        <v>29.51</v>
      </c>
      <c r="BZ1408" s="295">
        <v>29.51</v>
      </c>
      <c r="CA1408" s="298" t="s">
        <v>142</v>
      </c>
      <c r="CB1408" s="297">
        <v>122</v>
      </c>
      <c r="CC1408" s="284">
        <f t="shared" si="86"/>
        <v>0</v>
      </c>
      <c r="CD1408" s="295">
        <f t="shared" si="87"/>
        <v>29.510000000000005</v>
      </c>
      <c r="CE1408" s="284">
        <f t="shared" si="88"/>
        <v>0</v>
      </c>
      <c r="CF1408" s="295">
        <f t="shared" si="89"/>
        <v>1</v>
      </c>
      <c r="CG1408" s="274" t="s">
        <v>876</v>
      </c>
      <c r="CH1408" s="274" t="s">
        <v>268</v>
      </c>
      <c r="CI1408" s="274" t="s">
        <v>268</v>
      </c>
      <c r="CJ1408" s="298" t="s">
        <v>271</v>
      </c>
      <c r="CK1408" s="297">
        <v>1</v>
      </c>
      <c r="CL1408" s="274" t="s">
        <v>268</v>
      </c>
      <c r="CM1408" s="274" t="s">
        <v>268</v>
      </c>
      <c r="CN1408" s="274" t="s">
        <v>268</v>
      </c>
      <c r="CO1408" s="274" t="s">
        <v>268</v>
      </c>
      <c r="CP1408" s="274" t="s">
        <v>268</v>
      </c>
      <c r="CQ1408" s="274" t="s">
        <v>268</v>
      </c>
      <c r="CR1408" s="274" t="s">
        <v>877</v>
      </c>
      <c r="CS1408" s="274">
        <v>28.49</v>
      </c>
      <c r="CT1408" s="274" t="s">
        <v>268</v>
      </c>
      <c r="CU1408" s="274">
        <v>28.49</v>
      </c>
      <c r="CV1408" s="274">
        <v>365</v>
      </c>
      <c r="CW1408" s="274" t="s">
        <v>878</v>
      </c>
      <c r="CX1408" s="274" t="s">
        <v>835</v>
      </c>
      <c r="CY1408" s="274" t="s">
        <v>836</v>
      </c>
      <c r="CZ1408" s="274" t="s">
        <v>837</v>
      </c>
      <c r="DA1408" s="274" t="s">
        <v>268</v>
      </c>
      <c r="DB1408" s="274" t="s">
        <v>268</v>
      </c>
      <c r="DC1408" s="274" t="s">
        <v>268</v>
      </c>
      <c r="DD1408" s="274" t="s">
        <v>268</v>
      </c>
      <c r="DE1408" s="274" t="s">
        <v>268</v>
      </c>
      <c r="DF1408" s="274" t="s">
        <v>268</v>
      </c>
      <c r="DG1408" s="299">
        <f>IFERROR(IF(CA1408="D",IF(CK1408="A dispo.",CD1408*VLOOKUP('DATI INPUT'!$F$27,TARIFFE_UD,2,FALSE),CD1408*VLOOKUP(CK1408,TARIFFE_UD,2,FALSE)),CD1408*VLOOKUP(CB1408-100,TARIFFE_UND,2,FALSE)),0)</f>
        <v>18.177021541841828</v>
      </c>
      <c r="DH1408" s="299">
        <f>IFERROR(IF(CA1408="D",IF(CK1408="A dispo.",CF1408*VLOOKUP('DATI INPUT'!$F$27,TARIFFE_UD,3,FALSE),CF1408*VLOOKUP(CK1408,TARIFFE_UD,3,FALSE)),CF1408*VLOOKUP(CB1408-100,TARIFFE_UND,3,FALSE)),0)</f>
        <v>15.164853048114928</v>
      </c>
    </row>
    <row r="1409" spans="1:112" x14ac:dyDescent="0.25">
      <c r="A1409" s="274" t="s">
        <v>9885</v>
      </c>
      <c r="B1409" s="274" t="s">
        <v>9886</v>
      </c>
      <c r="C1409" s="274" t="s">
        <v>1113</v>
      </c>
      <c r="D1409" s="274" t="s">
        <v>9887</v>
      </c>
      <c r="E1409" s="274" t="s">
        <v>268</v>
      </c>
      <c r="F1409" s="274" t="s">
        <v>156</v>
      </c>
      <c r="G1409" s="274" t="s">
        <v>9888</v>
      </c>
      <c r="H1409" s="274" t="s">
        <v>966</v>
      </c>
      <c r="I1409" s="274" t="s">
        <v>9889</v>
      </c>
      <c r="J1409" s="274" t="s">
        <v>156</v>
      </c>
      <c r="K1409" s="274" t="s">
        <v>9890</v>
      </c>
      <c r="L1409" s="274" t="s">
        <v>871</v>
      </c>
      <c r="M1409" s="274" t="s">
        <v>9891</v>
      </c>
      <c r="N1409" s="274" t="s">
        <v>984</v>
      </c>
      <c r="O1409" s="274" t="s">
        <v>873</v>
      </c>
      <c r="P1409" s="274" t="s">
        <v>9892</v>
      </c>
      <c r="Q1409" s="274" t="s">
        <v>268</v>
      </c>
      <c r="R1409" s="274" t="s">
        <v>268</v>
      </c>
      <c r="S1409" s="274" t="s">
        <v>268</v>
      </c>
      <c r="T1409" s="274" t="s">
        <v>268</v>
      </c>
      <c r="U1409" s="274" t="s">
        <v>268</v>
      </c>
      <c r="V1409" s="274" t="s">
        <v>268</v>
      </c>
      <c r="W1409" s="274" t="s">
        <v>9891</v>
      </c>
      <c r="X1409" s="274" t="s">
        <v>9892</v>
      </c>
      <c r="Y1409" s="274" t="s">
        <v>268</v>
      </c>
      <c r="Z1409" s="274" t="s">
        <v>268</v>
      </c>
      <c r="AA1409" s="274" t="s">
        <v>268</v>
      </c>
      <c r="AB1409" s="274" t="s">
        <v>268</v>
      </c>
      <c r="AC1409" s="274" t="s">
        <v>268</v>
      </c>
      <c r="AD1409" s="274" t="s">
        <v>268</v>
      </c>
      <c r="AE1409" s="274" t="s">
        <v>287</v>
      </c>
      <c r="AF1409" s="274" t="s">
        <v>1811</v>
      </c>
      <c r="AG1409" s="274" t="s">
        <v>875</v>
      </c>
      <c r="AH1409" s="274" t="s">
        <v>380</v>
      </c>
      <c r="AI1409" s="274" t="s">
        <v>1250</v>
      </c>
      <c r="AJ1409" s="274" t="s">
        <v>268</v>
      </c>
      <c r="AK1409" s="274" t="s">
        <v>410</v>
      </c>
      <c r="AL1409" s="274" t="s">
        <v>268</v>
      </c>
      <c r="AM1409" s="274" t="s">
        <v>9893</v>
      </c>
      <c r="AN1409" s="274" t="s">
        <v>268</v>
      </c>
      <c r="AO1409" s="274" t="s">
        <v>268</v>
      </c>
      <c r="AP1409" s="274" t="s">
        <v>268</v>
      </c>
      <c r="AQ1409" s="274" t="s">
        <v>268</v>
      </c>
      <c r="AR1409" s="274" t="s">
        <v>268</v>
      </c>
      <c r="AS1409" s="274" t="s">
        <v>268</v>
      </c>
      <c r="AT1409" s="274" t="s">
        <v>268</v>
      </c>
      <c r="AU1409" s="274" t="s">
        <v>268</v>
      </c>
      <c r="AV1409" s="274" t="s">
        <v>268</v>
      </c>
      <c r="AW1409" s="274" t="s">
        <v>268</v>
      </c>
      <c r="AX1409" s="274" t="s">
        <v>268</v>
      </c>
      <c r="AY1409" s="274" t="s">
        <v>268</v>
      </c>
      <c r="AZ1409" s="274" t="s">
        <v>268</v>
      </c>
      <c r="BA1409" s="274" t="s">
        <v>268</v>
      </c>
      <c r="BB1409" s="274" t="s">
        <v>268</v>
      </c>
      <c r="BC1409" s="274" t="s">
        <v>268</v>
      </c>
      <c r="BD1409" s="274" t="s">
        <v>268</v>
      </c>
      <c r="BE1409" s="274" t="s">
        <v>268</v>
      </c>
      <c r="BF1409" s="274" t="s">
        <v>268</v>
      </c>
      <c r="BG1409" s="274" t="s">
        <v>268</v>
      </c>
      <c r="BH1409" s="274" t="s">
        <v>268</v>
      </c>
      <c r="BI1409" s="274" t="s">
        <v>268</v>
      </c>
      <c r="BJ1409" s="274" t="s">
        <v>268</v>
      </c>
      <c r="BK1409" s="274" t="s">
        <v>268</v>
      </c>
      <c r="BL1409" s="274" t="s">
        <v>268</v>
      </c>
      <c r="BM1409" s="274" t="s">
        <v>268</v>
      </c>
      <c r="BN1409" s="274" t="s">
        <v>268</v>
      </c>
      <c r="BO1409" s="274" t="s">
        <v>268</v>
      </c>
      <c r="BP1409" s="274" t="s">
        <v>268</v>
      </c>
      <c r="BQ1409" s="274" t="s">
        <v>268</v>
      </c>
      <c r="BR1409" s="274" t="s">
        <v>268</v>
      </c>
      <c r="BS1409" s="274" t="s">
        <v>268</v>
      </c>
      <c r="BT1409" s="274" t="s">
        <v>268</v>
      </c>
      <c r="BU1409" s="274" t="s">
        <v>268</v>
      </c>
      <c r="BV1409" s="274" t="s">
        <v>268</v>
      </c>
      <c r="BW1409" s="274" t="s">
        <v>268</v>
      </c>
      <c r="BX1409" s="274" t="s">
        <v>268</v>
      </c>
      <c r="BY1409" s="295">
        <v>96.42</v>
      </c>
      <c r="BZ1409" s="295">
        <v>96.42</v>
      </c>
      <c r="CA1409" s="298" t="s">
        <v>142</v>
      </c>
      <c r="CB1409" s="297">
        <v>122</v>
      </c>
      <c r="CC1409" s="284">
        <f t="shared" si="86"/>
        <v>0.75</v>
      </c>
      <c r="CD1409" s="295">
        <f t="shared" si="87"/>
        <v>24.105000000000008</v>
      </c>
      <c r="CE1409" s="284">
        <f t="shared" si="88"/>
        <v>0.75</v>
      </c>
      <c r="CF1409" s="295">
        <f t="shared" si="89"/>
        <v>0.25</v>
      </c>
      <c r="CG1409" s="274" t="s">
        <v>876</v>
      </c>
      <c r="CH1409" s="274" t="s">
        <v>268</v>
      </c>
      <c r="CI1409" s="274" t="s">
        <v>268</v>
      </c>
      <c r="CJ1409" s="298" t="s">
        <v>271</v>
      </c>
      <c r="CK1409" s="297">
        <v>1</v>
      </c>
      <c r="CL1409" s="274" t="s">
        <v>2132</v>
      </c>
      <c r="CM1409" s="274" t="s">
        <v>268</v>
      </c>
      <c r="CN1409" s="274" t="s">
        <v>268</v>
      </c>
      <c r="CO1409" s="274" t="s">
        <v>268</v>
      </c>
      <c r="CP1409" s="274" t="s">
        <v>268</v>
      </c>
      <c r="CQ1409" s="274" t="s">
        <v>268</v>
      </c>
      <c r="CR1409" s="274" t="s">
        <v>877</v>
      </c>
      <c r="CS1409" s="274">
        <v>53.92</v>
      </c>
      <c r="CT1409" s="274">
        <v>-40.44</v>
      </c>
      <c r="CU1409" s="274">
        <v>13.48</v>
      </c>
      <c r="CV1409" s="274">
        <v>365</v>
      </c>
      <c r="CW1409" s="274" t="s">
        <v>878</v>
      </c>
      <c r="CX1409" s="274" t="s">
        <v>835</v>
      </c>
      <c r="CY1409" s="274" t="s">
        <v>836</v>
      </c>
      <c r="CZ1409" s="274" t="s">
        <v>837</v>
      </c>
      <c r="DA1409" s="274" t="s">
        <v>268</v>
      </c>
      <c r="DB1409" s="274" t="s">
        <v>268</v>
      </c>
      <c r="DC1409" s="274" t="s">
        <v>268</v>
      </c>
      <c r="DD1409" s="274" t="s">
        <v>268</v>
      </c>
      <c r="DE1409" s="274" t="s">
        <v>268</v>
      </c>
      <c r="DF1409" s="274" t="s">
        <v>268</v>
      </c>
      <c r="DG1409" s="299">
        <f>IFERROR(IF(CA1409="D",IF(CK1409="A dispo.",CD1409*VLOOKUP('DATI INPUT'!$F$27,TARIFFE_UD,2,FALSE),CD1409*VLOOKUP(CK1409,TARIFFE_UD,2,FALSE)),CD1409*VLOOKUP(CB1409-100,TARIFFE_UND,2,FALSE)),0)</f>
        <v>14.847750059847417</v>
      </c>
      <c r="DH1409" s="299">
        <f>IFERROR(IF(CA1409="D",IF(CK1409="A dispo.",CF1409*VLOOKUP('DATI INPUT'!$F$27,TARIFFE_UD,3,FALSE),CF1409*VLOOKUP(CK1409,TARIFFE_UD,3,FALSE)),CF1409*VLOOKUP(CB1409-100,TARIFFE_UND,3,FALSE)),0)</f>
        <v>3.791213262028732</v>
      </c>
    </row>
    <row r="1410" spans="1:112" hidden="1" x14ac:dyDescent="0.25">
      <c r="A1410" s="274" t="s">
        <v>9894</v>
      </c>
      <c r="B1410" s="274" t="s">
        <v>9895</v>
      </c>
      <c r="C1410" s="274" t="s">
        <v>1695</v>
      </c>
      <c r="D1410" s="274" t="s">
        <v>9896</v>
      </c>
      <c r="E1410" s="274" t="s">
        <v>268</v>
      </c>
      <c r="F1410" s="274" t="s">
        <v>156</v>
      </c>
      <c r="G1410" s="274" t="s">
        <v>9897</v>
      </c>
      <c r="H1410" s="274" t="s">
        <v>3307</v>
      </c>
      <c r="I1410" s="274" t="s">
        <v>9898</v>
      </c>
      <c r="J1410" s="274" t="s">
        <v>274</v>
      </c>
      <c r="K1410" s="274" t="s">
        <v>9899</v>
      </c>
      <c r="L1410" s="274" t="s">
        <v>960</v>
      </c>
      <c r="M1410" s="274" t="s">
        <v>9900</v>
      </c>
      <c r="N1410" s="274" t="s">
        <v>5423</v>
      </c>
      <c r="O1410" s="274" t="s">
        <v>1258</v>
      </c>
      <c r="P1410" s="274" t="s">
        <v>9901</v>
      </c>
      <c r="Q1410" s="274" t="s">
        <v>271</v>
      </c>
      <c r="R1410" s="274" t="s">
        <v>153</v>
      </c>
      <c r="S1410" s="274" t="s">
        <v>268</v>
      </c>
      <c r="T1410" s="274" t="s">
        <v>268</v>
      </c>
      <c r="U1410" s="274" t="s">
        <v>268</v>
      </c>
      <c r="V1410" s="274" t="s">
        <v>268</v>
      </c>
      <c r="W1410" s="274" t="s">
        <v>1933</v>
      </c>
      <c r="X1410" s="274" t="s">
        <v>1934</v>
      </c>
      <c r="Y1410" s="274" t="s">
        <v>544</v>
      </c>
      <c r="Z1410" s="274" t="s">
        <v>268</v>
      </c>
      <c r="AA1410" s="274" t="s">
        <v>268</v>
      </c>
      <c r="AB1410" s="274" t="s">
        <v>268</v>
      </c>
      <c r="AC1410" s="274" t="s">
        <v>268</v>
      </c>
      <c r="AD1410" s="274" t="s">
        <v>268</v>
      </c>
      <c r="AE1410" s="274" t="s">
        <v>287</v>
      </c>
      <c r="AF1410" s="274" t="s">
        <v>1811</v>
      </c>
      <c r="AG1410" s="274" t="s">
        <v>875</v>
      </c>
      <c r="AH1410" s="274" t="s">
        <v>1935</v>
      </c>
      <c r="AI1410" s="274" t="s">
        <v>677</v>
      </c>
      <c r="AJ1410" s="274" t="s">
        <v>268</v>
      </c>
      <c r="AK1410" s="274" t="s">
        <v>395</v>
      </c>
      <c r="AL1410" s="274" t="s">
        <v>268</v>
      </c>
      <c r="AM1410" s="274" t="s">
        <v>288</v>
      </c>
      <c r="AN1410" s="274" t="s">
        <v>268</v>
      </c>
      <c r="AO1410" s="274" t="s">
        <v>268</v>
      </c>
      <c r="AP1410" s="274" t="s">
        <v>268</v>
      </c>
      <c r="AQ1410" s="274" t="s">
        <v>268</v>
      </c>
      <c r="AR1410" s="274" t="s">
        <v>268</v>
      </c>
      <c r="AS1410" s="274" t="s">
        <v>268</v>
      </c>
      <c r="AT1410" s="274" t="s">
        <v>268</v>
      </c>
      <c r="AU1410" s="274" t="s">
        <v>268</v>
      </c>
      <c r="AV1410" s="274" t="s">
        <v>268</v>
      </c>
      <c r="AW1410" s="274" t="s">
        <v>268</v>
      </c>
      <c r="AX1410" s="274" t="s">
        <v>268</v>
      </c>
      <c r="AY1410" s="274" t="s">
        <v>268</v>
      </c>
      <c r="AZ1410" s="274" t="s">
        <v>268</v>
      </c>
      <c r="BA1410" s="274" t="s">
        <v>268</v>
      </c>
      <c r="BB1410" s="274" t="s">
        <v>268</v>
      </c>
      <c r="BC1410" s="274" t="s">
        <v>268</v>
      </c>
      <c r="BD1410" s="274" t="s">
        <v>268</v>
      </c>
      <c r="BE1410" s="274" t="s">
        <v>268</v>
      </c>
      <c r="BF1410" s="274" t="s">
        <v>268</v>
      </c>
      <c r="BG1410" s="274" t="s">
        <v>268</v>
      </c>
      <c r="BH1410" s="274" t="s">
        <v>268</v>
      </c>
      <c r="BI1410" s="274" t="s">
        <v>268</v>
      </c>
      <c r="BJ1410" s="274" t="s">
        <v>268</v>
      </c>
      <c r="BK1410" s="274" t="s">
        <v>268</v>
      </c>
      <c r="BL1410" s="274" t="s">
        <v>268</v>
      </c>
      <c r="BM1410" s="274" t="s">
        <v>268</v>
      </c>
      <c r="BN1410" s="274" t="s">
        <v>268</v>
      </c>
      <c r="BO1410" s="274" t="s">
        <v>268</v>
      </c>
      <c r="BP1410" s="274" t="s">
        <v>268</v>
      </c>
      <c r="BQ1410" s="274" t="s">
        <v>268</v>
      </c>
      <c r="BR1410" s="274" t="s">
        <v>268</v>
      </c>
      <c r="BS1410" s="274" t="s">
        <v>268</v>
      </c>
      <c r="BT1410" s="274" t="s">
        <v>268</v>
      </c>
      <c r="BU1410" s="274" t="s">
        <v>268</v>
      </c>
      <c r="BV1410" s="274" t="s">
        <v>268</v>
      </c>
      <c r="BW1410" s="274" t="s">
        <v>268</v>
      </c>
      <c r="BX1410" s="274" t="s">
        <v>268</v>
      </c>
      <c r="BY1410" s="295">
        <v>48</v>
      </c>
      <c r="BZ1410" s="295">
        <v>48</v>
      </c>
      <c r="CA1410" s="298" t="s">
        <v>142</v>
      </c>
      <c r="CB1410" s="297">
        <v>122</v>
      </c>
      <c r="CC1410" s="284">
        <f t="shared" si="86"/>
        <v>0</v>
      </c>
      <c r="CD1410" s="295">
        <f t="shared" si="87"/>
        <v>47.999999999999993</v>
      </c>
      <c r="CE1410" s="284">
        <f t="shared" si="88"/>
        <v>0</v>
      </c>
      <c r="CF1410" s="295">
        <f t="shared" si="89"/>
        <v>1</v>
      </c>
      <c r="CG1410" s="274" t="s">
        <v>876</v>
      </c>
      <c r="CH1410" s="274" t="s">
        <v>268</v>
      </c>
      <c r="CI1410" s="274" t="s">
        <v>268</v>
      </c>
      <c r="CJ1410" s="298" t="s">
        <v>268</v>
      </c>
      <c r="CK1410" s="298" t="s">
        <v>736</v>
      </c>
      <c r="CL1410" s="274" t="s">
        <v>268</v>
      </c>
      <c r="CM1410" s="274" t="s">
        <v>268</v>
      </c>
      <c r="CN1410" s="274" t="s">
        <v>268</v>
      </c>
      <c r="CO1410" s="274" t="s">
        <v>268</v>
      </c>
      <c r="CP1410" s="274" t="s">
        <v>268</v>
      </c>
      <c r="CQ1410" s="274" t="s">
        <v>268</v>
      </c>
      <c r="CR1410" s="274" t="s">
        <v>877</v>
      </c>
      <c r="CS1410" s="274">
        <v>76.08</v>
      </c>
      <c r="CT1410" s="274" t="s">
        <v>268</v>
      </c>
      <c r="CU1410" s="274">
        <v>76.08</v>
      </c>
      <c r="CV1410" s="274">
        <v>365</v>
      </c>
      <c r="CW1410" s="274" t="s">
        <v>878</v>
      </c>
      <c r="CX1410" s="274" t="s">
        <v>835</v>
      </c>
      <c r="CY1410" s="274" t="s">
        <v>836</v>
      </c>
      <c r="CZ1410" s="274" t="s">
        <v>837</v>
      </c>
      <c r="DA1410" s="274" t="s">
        <v>268</v>
      </c>
      <c r="DB1410" s="274" t="s">
        <v>268</v>
      </c>
      <c r="DC1410" s="274" t="s">
        <v>268</v>
      </c>
      <c r="DD1410" s="274" t="s">
        <v>268</v>
      </c>
      <c r="DE1410" s="274" t="s">
        <v>268</v>
      </c>
      <c r="DF1410" s="274" t="s">
        <v>268</v>
      </c>
      <c r="DG1410" s="299">
        <f>IFERROR(IF(CA1410="D",IF(CK1410="A dispo.",CD1410*VLOOKUP('DATI INPUT'!$F$27,TARIFFE_UD,2,FALSE),CD1410*VLOOKUP(CK1410,TARIFFE_UD,2,FALSE)),CD1410*VLOOKUP(CB1410-100,TARIFFE_UND,2,FALSE)),0)</f>
        <v>38.013619141577507</v>
      </c>
      <c r="DH1410" s="299">
        <f>IFERROR(IF(CA1410="D",IF(CK1410="A dispo.",CF1410*VLOOKUP('DATI INPUT'!$F$27,TARIFFE_UD,3,FALSE),CF1410*VLOOKUP(CK1410,TARIFFE_UD,3,FALSE)),CF1410*VLOOKUP(CB1410-100,TARIFFE_UND,3,FALSE)),0)</f>
        <v>60.367780403072892</v>
      </c>
    </row>
    <row r="1411" spans="1:112" hidden="1" x14ac:dyDescent="0.25">
      <c r="A1411" s="274" t="s">
        <v>9902</v>
      </c>
      <c r="B1411" s="274" t="s">
        <v>9895</v>
      </c>
      <c r="C1411" s="274" t="s">
        <v>9903</v>
      </c>
      <c r="D1411" s="274" t="s">
        <v>9896</v>
      </c>
      <c r="E1411" s="274" t="s">
        <v>268</v>
      </c>
      <c r="F1411" s="274" t="s">
        <v>156</v>
      </c>
      <c r="G1411" s="274" t="s">
        <v>9897</v>
      </c>
      <c r="H1411" s="274" t="s">
        <v>3307</v>
      </c>
      <c r="I1411" s="274" t="s">
        <v>9898</v>
      </c>
      <c r="J1411" s="274" t="s">
        <v>274</v>
      </c>
      <c r="K1411" s="274" t="s">
        <v>9899</v>
      </c>
      <c r="L1411" s="274" t="s">
        <v>960</v>
      </c>
      <c r="M1411" s="274" t="s">
        <v>9900</v>
      </c>
      <c r="N1411" s="274" t="s">
        <v>5423</v>
      </c>
      <c r="O1411" s="274" t="s">
        <v>1258</v>
      </c>
      <c r="P1411" s="274" t="s">
        <v>9901</v>
      </c>
      <c r="Q1411" s="274" t="s">
        <v>271</v>
      </c>
      <c r="R1411" s="274" t="s">
        <v>153</v>
      </c>
      <c r="S1411" s="274" t="s">
        <v>268</v>
      </c>
      <c r="T1411" s="274" t="s">
        <v>268</v>
      </c>
      <c r="U1411" s="274" t="s">
        <v>268</v>
      </c>
      <c r="V1411" s="274" t="s">
        <v>268</v>
      </c>
      <c r="W1411" s="274" t="s">
        <v>1933</v>
      </c>
      <c r="X1411" s="274" t="s">
        <v>1934</v>
      </c>
      <c r="Y1411" s="274" t="s">
        <v>544</v>
      </c>
      <c r="Z1411" s="274" t="s">
        <v>268</v>
      </c>
      <c r="AA1411" s="274" t="s">
        <v>268</v>
      </c>
      <c r="AB1411" s="274" t="s">
        <v>268</v>
      </c>
      <c r="AC1411" s="274" t="s">
        <v>268</v>
      </c>
      <c r="AD1411" s="274" t="s">
        <v>268</v>
      </c>
      <c r="AE1411" s="274" t="s">
        <v>287</v>
      </c>
      <c r="AF1411" s="274" t="s">
        <v>1811</v>
      </c>
      <c r="AG1411" s="274" t="s">
        <v>875</v>
      </c>
      <c r="AH1411" s="274" t="s">
        <v>1935</v>
      </c>
      <c r="AI1411" s="274" t="s">
        <v>677</v>
      </c>
      <c r="AJ1411" s="274" t="s">
        <v>268</v>
      </c>
      <c r="AK1411" s="274" t="s">
        <v>713</v>
      </c>
      <c r="AL1411" s="274" t="s">
        <v>268</v>
      </c>
      <c r="AM1411" s="274" t="s">
        <v>353</v>
      </c>
      <c r="AN1411" s="274" t="s">
        <v>268</v>
      </c>
      <c r="AO1411" s="274" t="s">
        <v>268</v>
      </c>
      <c r="AP1411" s="274" t="s">
        <v>268</v>
      </c>
      <c r="AQ1411" s="274" t="s">
        <v>268</v>
      </c>
      <c r="AR1411" s="274" t="s">
        <v>268</v>
      </c>
      <c r="AS1411" s="274" t="s">
        <v>268</v>
      </c>
      <c r="AT1411" s="274" t="s">
        <v>268</v>
      </c>
      <c r="AU1411" s="274" t="s">
        <v>268</v>
      </c>
      <c r="AV1411" s="274" t="s">
        <v>268</v>
      </c>
      <c r="AW1411" s="274" t="s">
        <v>268</v>
      </c>
      <c r="AX1411" s="274" t="s">
        <v>268</v>
      </c>
      <c r="AY1411" s="274" t="s">
        <v>268</v>
      </c>
      <c r="AZ1411" s="274" t="s">
        <v>268</v>
      </c>
      <c r="BA1411" s="274" t="s">
        <v>268</v>
      </c>
      <c r="BB1411" s="274" t="s">
        <v>268</v>
      </c>
      <c r="BC1411" s="274" t="s">
        <v>268</v>
      </c>
      <c r="BD1411" s="274" t="s">
        <v>268</v>
      </c>
      <c r="BE1411" s="274" t="s">
        <v>268</v>
      </c>
      <c r="BF1411" s="274" t="s">
        <v>268</v>
      </c>
      <c r="BG1411" s="274" t="s">
        <v>268</v>
      </c>
      <c r="BH1411" s="274" t="s">
        <v>268</v>
      </c>
      <c r="BI1411" s="274" t="s">
        <v>268</v>
      </c>
      <c r="BJ1411" s="274" t="s">
        <v>268</v>
      </c>
      <c r="BK1411" s="274" t="s">
        <v>268</v>
      </c>
      <c r="BL1411" s="274" t="s">
        <v>268</v>
      </c>
      <c r="BM1411" s="274" t="s">
        <v>268</v>
      </c>
      <c r="BN1411" s="274" t="s">
        <v>268</v>
      </c>
      <c r="BO1411" s="274" t="s">
        <v>268</v>
      </c>
      <c r="BP1411" s="274" t="s">
        <v>268</v>
      </c>
      <c r="BQ1411" s="274" t="s">
        <v>268</v>
      </c>
      <c r="BR1411" s="274" t="s">
        <v>268</v>
      </c>
      <c r="BS1411" s="274" t="s">
        <v>268</v>
      </c>
      <c r="BT1411" s="274" t="s">
        <v>268</v>
      </c>
      <c r="BU1411" s="274" t="s">
        <v>268</v>
      </c>
      <c r="BV1411" s="274" t="s">
        <v>268</v>
      </c>
      <c r="BW1411" s="274" t="s">
        <v>268</v>
      </c>
      <c r="BX1411" s="274" t="s">
        <v>268</v>
      </c>
      <c r="BY1411" s="295">
        <v>14</v>
      </c>
      <c r="BZ1411" s="295">
        <v>14</v>
      </c>
      <c r="CA1411" s="298" t="s">
        <v>142</v>
      </c>
      <c r="CB1411" s="297">
        <v>123</v>
      </c>
      <c r="CC1411" s="284">
        <f t="shared" ref="CC1411:CC1474" si="90">IF(IFERROR(VLOOKUP(CG1411,Rid_ud,2,FALSE),0)+IFERROR(VLOOKUP(CL1411,rid,2,FALSE),0)+IFERROR(VLOOKUP(CM1411,rid,2,FALSE),0)&gt;1,1,IFERROR(VLOOKUP(CG1411,Rid_ud,2,FALSE),0)+IFERROR(VLOOKUP(CL1411,rid,2,FALSE),0)+IFERROR(VLOOKUP(CM1411,rid,2,FALSE),0))</f>
        <v>0</v>
      </c>
      <c r="CD1411" s="295">
        <f t="shared" ref="CD1411:CD1474" si="91">(BZ1411-(BZ1411*CC1411))/365*CV1411</f>
        <v>14</v>
      </c>
      <c r="CE1411" s="284">
        <f t="shared" ref="CE1411:CE1474" si="92">IF(IFERROR(VLOOKUP(CG1411,Rid_ud,3,FALSE),0)+IFERROR(VLOOKUP(CL1411,rid,3,FALSE),0)+IFERROR(VLOOKUP(CM1411,rid,3,FALSE),0)&gt;1,1,IFERROR(VLOOKUP(CG1411,Rid_ud,3,FALSE),0)+IFERROR(VLOOKUP(CL1411,rid,3,FALSE),0)+IFERROR(VLOOKUP(CM1411,rid,3,FALSE),0))</f>
        <v>1</v>
      </c>
      <c r="CF1411" s="295">
        <f t="shared" ref="CF1411:CF1474" si="93">(IF(CA1411="D",1-(1*CE1411),BZ1411-(BZ1411*CE1411)))/365*CV1411</f>
        <v>0</v>
      </c>
      <c r="CG1411" s="274" t="s">
        <v>1817</v>
      </c>
      <c r="CH1411" s="274" t="s">
        <v>268</v>
      </c>
      <c r="CI1411" s="274" t="s">
        <v>268</v>
      </c>
      <c r="CJ1411" s="298" t="s">
        <v>268</v>
      </c>
      <c r="CK1411" s="298" t="s">
        <v>736</v>
      </c>
      <c r="CL1411" s="274" t="s">
        <v>268</v>
      </c>
      <c r="CM1411" s="274" t="s">
        <v>268</v>
      </c>
      <c r="CN1411" s="274" t="s">
        <v>268</v>
      </c>
      <c r="CO1411" s="274" t="s">
        <v>268</v>
      </c>
      <c r="CP1411" s="274" t="s">
        <v>268</v>
      </c>
      <c r="CQ1411" s="274" t="s">
        <v>268</v>
      </c>
      <c r="CR1411" s="274" t="s">
        <v>877</v>
      </c>
      <c r="CS1411" s="274">
        <v>6.86</v>
      </c>
      <c r="CT1411" s="274" t="s">
        <v>268</v>
      </c>
      <c r="CU1411" s="274">
        <v>6.86</v>
      </c>
      <c r="CV1411" s="274">
        <v>365</v>
      </c>
      <c r="CW1411" s="274" t="s">
        <v>878</v>
      </c>
      <c r="CX1411" s="274" t="s">
        <v>835</v>
      </c>
      <c r="CY1411" s="274" t="s">
        <v>836</v>
      </c>
      <c r="CZ1411" s="274" t="s">
        <v>837</v>
      </c>
      <c r="DA1411" s="274" t="s">
        <v>268</v>
      </c>
      <c r="DB1411" s="274" t="s">
        <v>268</v>
      </c>
      <c r="DC1411" s="274" t="s">
        <v>268</v>
      </c>
      <c r="DD1411" s="274" t="s">
        <v>268</v>
      </c>
      <c r="DE1411" s="274" t="s">
        <v>268</v>
      </c>
      <c r="DF1411" s="274" t="s">
        <v>268</v>
      </c>
      <c r="DG1411" s="299">
        <f>IFERROR(IF(CA1411="D",IF(CK1411="A dispo.",CD1411*VLOOKUP('DATI INPUT'!$F$27,TARIFFE_UD,2,FALSE),CD1411*VLOOKUP(CK1411,TARIFFE_UD,2,FALSE)),CD1411*VLOOKUP(CB1411-100,TARIFFE_UND,2,FALSE)),0)</f>
        <v>11.087305582960109</v>
      </c>
      <c r="DH1411" s="299">
        <f>IFERROR(IF(CA1411="D",IF(CK1411="A dispo.",CF1411*VLOOKUP('DATI INPUT'!$F$27,TARIFFE_UD,3,FALSE),CF1411*VLOOKUP(CK1411,TARIFFE_UD,3,FALSE)),CF1411*VLOOKUP(CB1411-100,TARIFFE_UND,3,FALSE)),0)</f>
        <v>0</v>
      </c>
    </row>
    <row r="1412" spans="1:112" x14ac:dyDescent="0.25">
      <c r="A1412" s="274" t="s">
        <v>9904</v>
      </c>
      <c r="B1412" s="274" t="s">
        <v>9905</v>
      </c>
      <c r="C1412" s="274" t="s">
        <v>9906</v>
      </c>
      <c r="D1412" s="274" t="s">
        <v>9907</v>
      </c>
      <c r="E1412" s="274" t="s">
        <v>268</v>
      </c>
      <c r="F1412" s="274" t="s">
        <v>156</v>
      </c>
      <c r="G1412" s="274" t="s">
        <v>9908</v>
      </c>
      <c r="H1412" s="274" t="s">
        <v>9909</v>
      </c>
      <c r="I1412" s="274" t="s">
        <v>9910</v>
      </c>
      <c r="J1412" s="274" t="s">
        <v>274</v>
      </c>
      <c r="K1412" s="274" t="s">
        <v>9911</v>
      </c>
      <c r="L1412" s="274" t="s">
        <v>9912</v>
      </c>
      <c r="M1412" s="274" t="s">
        <v>8500</v>
      </c>
      <c r="N1412" s="274" t="s">
        <v>984</v>
      </c>
      <c r="O1412" s="274" t="s">
        <v>873</v>
      </c>
      <c r="P1412" s="274" t="s">
        <v>2930</v>
      </c>
      <c r="Q1412" s="274" t="s">
        <v>280</v>
      </c>
      <c r="R1412" s="274" t="s">
        <v>268</v>
      </c>
      <c r="S1412" s="274" t="s">
        <v>268</v>
      </c>
      <c r="T1412" s="274" t="s">
        <v>268</v>
      </c>
      <c r="U1412" s="274" t="s">
        <v>268</v>
      </c>
      <c r="V1412" s="274" t="s">
        <v>268</v>
      </c>
      <c r="W1412" s="274" t="s">
        <v>8500</v>
      </c>
      <c r="X1412" s="274" t="s">
        <v>2930</v>
      </c>
      <c r="Y1412" s="274" t="s">
        <v>280</v>
      </c>
      <c r="Z1412" s="274" t="s">
        <v>268</v>
      </c>
      <c r="AA1412" s="274" t="s">
        <v>268</v>
      </c>
      <c r="AB1412" s="274" t="s">
        <v>268</v>
      </c>
      <c r="AC1412" s="274" t="s">
        <v>268</v>
      </c>
      <c r="AD1412" s="274" t="s">
        <v>268</v>
      </c>
      <c r="AE1412" s="274" t="s">
        <v>287</v>
      </c>
      <c r="AF1412" s="274" t="s">
        <v>1811</v>
      </c>
      <c r="AG1412" s="274" t="s">
        <v>875</v>
      </c>
      <c r="AH1412" s="274" t="s">
        <v>1848</v>
      </c>
      <c r="AI1412" s="274" t="s">
        <v>850</v>
      </c>
      <c r="AJ1412" s="274" t="s">
        <v>268</v>
      </c>
      <c r="AK1412" s="274" t="s">
        <v>395</v>
      </c>
      <c r="AL1412" s="274" t="s">
        <v>268</v>
      </c>
      <c r="AM1412" s="274" t="s">
        <v>405</v>
      </c>
      <c r="AN1412" s="274" t="s">
        <v>268</v>
      </c>
      <c r="AO1412" s="274" t="s">
        <v>268</v>
      </c>
      <c r="AP1412" s="274" t="s">
        <v>268</v>
      </c>
      <c r="AQ1412" s="274" t="s">
        <v>268</v>
      </c>
      <c r="AR1412" s="274" t="s">
        <v>268</v>
      </c>
      <c r="AS1412" s="274" t="s">
        <v>268</v>
      </c>
      <c r="AT1412" s="274" t="s">
        <v>268</v>
      </c>
      <c r="AU1412" s="274" t="s">
        <v>268</v>
      </c>
      <c r="AV1412" s="274" t="s">
        <v>268</v>
      </c>
      <c r="AW1412" s="274" t="s">
        <v>268</v>
      </c>
      <c r="AX1412" s="274" t="s">
        <v>268</v>
      </c>
      <c r="AY1412" s="274" t="s">
        <v>268</v>
      </c>
      <c r="AZ1412" s="274" t="s">
        <v>268</v>
      </c>
      <c r="BA1412" s="274" t="s">
        <v>268</v>
      </c>
      <c r="BB1412" s="274" t="s">
        <v>268</v>
      </c>
      <c r="BC1412" s="274" t="s">
        <v>268</v>
      </c>
      <c r="BD1412" s="274" t="s">
        <v>268</v>
      </c>
      <c r="BE1412" s="274" t="s">
        <v>268</v>
      </c>
      <c r="BF1412" s="274" t="s">
        <v>268</v>
      </c>
      <c r="BG1412" s="274" t="s">
        <v>268</v>
      </c>
      <c r="BH1412" s="274" t="s">
        <v>268</v>
      </c>
      <c r="BI1412" s="274" t="s">
        <v>268</v>
      </c>
      <c r="BJ1412" s="274" t="s">
        <v>268</v>
      </c>
      <c r="BK1412" s="274" t="s">
        <v>268</v>
      </c>
      <c r="BL1412" s="274" t="s">
        <v>268</v>
      </c>
      <c r="BM1412" s="274" t="s">
        <v>268</v>
      </c>
      <c r="BN1412" s="274" t="s">
        <v>268</v>
      </c>
      <c r="BO1412" s="274" t="s">
        <v>268</v>
      </c>
      <c r="BP1412" s="274" t="s">
        <v>268</v>
      </c>
      <c r="BQ1412" s="274" t="s">
        <v>268</v>
      </c>
      <c r="BR1412" s="274" t="s">
        <v>268</v>
      </c>
      <c r="BS1412" s="274" t="s">
        <v>268</v>
      </c>
      <c r="BT1412" s="274" t="s">
        <v>268</v>
      </c>
      <c r="BU1412" s="274" t="s">
        <v>268</v>
      </c>
      <c r="BV1412" s="274" t="s">
        <v>268</v>
      </c>
      <c r="BW1412" s="274" t="s">
        <v>268</v>
      </c>
      <c r="BX1412" s="274" t="s">
        <v>268</v>
      </c>
      <c r="BY1412" s="295">
        <v>50</v>
      </c>
      <c r="BZ1412" s="295">
        <v>50</v>
      </c>
      <c r="CA1412" s="298" t="s">
        <v>142</v>
      </c>
      <c r="CB1412" s="297">
        <v>122</v>
      </c>
      <c r="CC1412" s="284">
        <f t="shared" si="90"/>
        <v>0</v>
      </c>
      <c r="CD1412" s="295">
        <f t="shared" si="91"/>
        <v>50</v>
      </c>
      <c r="CE1412" s="284">
        <f t="shared" si="92"/>
        <v>0</v>
      </c>
      <c r="CF1412" s="295">
        <f t="shared" si="93"/>
        <v>1</v>
      </c>
      <c r="CG1412" s="274" t="s">
        <v>876</v>
      </c>
      <c r="CH1412" s="274" t="s">
        <v>268</v>
      </c>
      <c r="CI1412" s="274" t="s">
        <v>268</v>
      </c>
      <c r="CJ1412" s="298" t="s">
        <v>282</v>
      </c>
      <c r="CK1412" s="297">
        <v>4</v>
      </c>
      <c r="CL1412" s="274" t="s">
        <v>268</v>
      </c>
      <c r="CM1412" s="274" t="s">
        <v>268</v>
      </c>
      <c r="CN1412" s="274" t="s">
        <v>268</v>
      </c>
      <c r="CO1412" s="274" t="s">
        <v>268</v>
      </c>
      <c r="CP1412" s="274" t="s">
        <v>268</v>
      </c>
      <c r="CQ1412" s="274" t="s">
        <v>268</v>
      </c>
      <c r="CR1412" s="274" t="s">
        <v>877</v>
      </c>
      <c r="CS1412" s="274">
        <v>110.52</v>
      </c>
      <c r="CT1412" s="274" t="s">
        <v>268</v>
      </c>
      <c r="CU1412" s="274">
        <v>110.52</v>
      </c>
      <c r="CV1412" s="274">
        <v>365</v>
      </c>
      <c r="CW1412" s="274" t="s">
        <v>878</v>
      </c>
      <c r="CX1412" s="274" t="s">
        <v>835</v>
      </c>
      <c r="CY1412" s="274" t="s">
        <v>836</v>
      </c>
      <c r="CZ1412" s="274" t="s">
        <v>837</v>
      </c>
      <c r="DA1412" s="274" t="s">
        <v>268</v>
      </c>
      <c r="DB1412" s="274" t="s">
        <v>268</v>
      </c>
      <c r="DC1412" s="274" t="s">
        <v>268</v>
      </c>
      <c r="DD1412" s="274" t="s">
        <v>268</v>
      </c>
      <c r="DE1412" s="274" t="s">
        <v>268</v>
      </c>
      <c r="DF1412" s="274" t="s">
        <v>268</v>
      </c>
      <c r="DG1412" s="299">
        <f>IFERROR(IF(CA1412="D",IF(CK1412="A dispo.",CD1412*VLOOKUP('DATI INPUT'!$F$27,TARIFFE_UD,2,FALSE),CD1412*VLOOKUP(CK1412,TARIFFE_UD,2,FALSE)),CD1412*VLOOKUP(CB1412-100,TARIFFE_UND,2,FALSE)),0)</f>
        <v>42.530669564264976</v>
      </c>
      <c r="DH1412" s="299">
        <f>IFERROR(IF(CA1412="D",IF(CK1412="A dispo.",CF1412*VLOOKUP('DATI INPUT'!$F$27,TARIFFE_UD,3,FALSE),CF1412*VLOOKUP(CK1412,TARIFFE_UD,3,FALSE)),CF1412*VLOOKUP(CB1412-100,TARIFFE_UND,3,FALSE)),0)</f>
        <v>73.78284271486686</v>
      </c>
    </row>
    <row r="1413" spans="1:112" x14ac:dyDescent="0.25">
      <c r="A1413" s="274" t="s">
        <v>9913</v>
      </c>
      <c r="B1413" s="274" t="s">
        <v>9914</v>
      </c>
      <c r="C1413" s="274" t="s">
        <v>1696</v>
      </c>
      <c r="D1413" s="274" t="s">
        <v>9915</v>
      </c>
      <c r="E1413" s="274" t="s">
        <v>268</v>
      </c>
      <c r="F1413" s="274" t="s">
        <v>156</v>
      </c>
      <c r="G1413" s="274" t="s">
        <v>9916</v>
      </c>
      <c r="H1413" s="274" t="s">
        <v>9917</v>
      </c>
      <c r="I1413" s="274" t="s">
        <v>344</v>
      </c>
      <c r="J1413" s="274" t="s">
        <v>274</v>
      </c>
      <c r="K1413" s="274" t="s">
        <v>1640</v>
      </c>
      <c r="L1413" s="274" t="s">
        <v>2060</v>
      </c>
      <c r="M1413" s="274" t="s">
        <v>6589</v>
      </c>
      <c r="N1413" s="274" t="s">
        <v>984</v>
      </c>
      <c r="O1413" s="274" t="s">
        <v>873</v>
      </c>
      <c r="P1413" s="274" t="s">
        <v>1310</v>
      </c>
      <c r="Q1413" s="274" t="s">
        <v>299</v>
      </c>
      <c r="R1413" s="274" t="s">
        <v>268</v>
      </c>
      <c r="S1413" s="274" t="s">
        <v>268</v>
      </c>
      <c r="T1413" s="274" t="s">
        <v>268</v>
      </c>
      <c r="U1413" s="274" t="s">
        <v>268</v>
      </c>
      <c r="V1413" s="274" t="s">
        <v>268</v>
      </c>
      <c r="W1413" s="274" t="s">
        <v>9918</v>
      </c>
      <c r="X1413" s="274" t="s">
        <v>1310</v>
      </c>
      <c r="Y1413" s="274" t="s">
        <v>299</v>
      </c>
      <c r="Z1413" s="274" t="s">
        <v>154</v>
      </c>
      <c r="AA1413" s="274" t="s">
        <v>268</v>
      </c>
      <c r="AB1413" s="274" t="s">
        <v>268</v>
      </c>
      <c r="AC1413" s="274" t="s">
        <v>268</v>
      </c>
      <c r="AD1413" s="274" t="s">
        <v>268</v>
      </c>
      <c r="AE1413" s="274" t="s">
        <v>287</v>
      </c>
      <c r="AF1413" s="274" t="s">
        <v>1811</v>
      </c>
      <c r="AG1413" s="274" t="s">
        <v>875</v>
      </c>
      <c r="AH1413" s="274" t="s">
        <v>1812</v>
      </c>
      <c r="AI1413" s="274" t="s">
        <v>968</v>
      </c>
      <c r="AJ1413" s="274" t="s">
        <v>268</v>
      </c>
      <c r="AK1413" s="274" t="s">
        <v>382</v>
      </c>
      <c r="AL1413" s="274" t="s">
        <v>268</v>
      </c>
      <c r="AM1413" s="274" t="s">
        <v>355</v>
      </c>
      <c r="AN1413" s="274" t="s">
        <v>268</v>
      </c>
      <c r="AO1413" s="274" t="s">
        <v>268</v>
      </c>
      <c r="AP1413" s="274" t="s">
        <v>268</v>
      </c>
      <c r="AQ1413" s="274" t="s">
        <v>268</v>
      </c>
      <c r="AR1413" s="274" t="s">
        <v>268</v>
      </c>
      <c r="AS1413" s="274" t="s">
        <v>268</v>
      </c>
      <c r="AT1413" s="274" t="s">
        <v>268</v>
      </c>
      <c r="AU1413" s="274" t="s">
        <v>268</v>
      </c>
      <c r="AV1413" s="274" t="s">
        <v>268</v>
      </c>
      <c r="AW1413" s="274" t="s">
        <v>268</v>
      </c>
      <c r="AX1413" s="274" t="s">
        <v>268</v>
      </c>
      <c r="AY1413" s="274" t="s">
        <v>268</v>
      </c>
      <c r="AZ1413" s="274" t="s">
        <v>268</v>
      </c>
      <c r="BA1413" s="274" t="s">
        <v>268</v>
      </c>
      <c r="BB1413" s="274" t="s">
        <v>268</v>
      </c>
      <c r="BC1413" s="274" t="s">
        <v>268</v>
      </c>
      <c r="BD1413" s="274" t="s">
        <v>268</v>
      </c>
      <c r="BE1413" s="274" t="s">
        <v>268</v>
      </c>
      <c r="BF1413" s="274" t="s">
        <v>268</v>
      </c>
      <c r="BG1413" s="274" t="s">
        <v>268</v>
      </c>
      <c r="BH1413" s="274" t="s">
        <v>268</v>
      </c>
      <c r="BI1413" s="274" t="s">
        <v>268</v>
      </c>
      <c r="BJ1413" s="274" t="s">
        <v>268</v>
      </c>
      <c r="BK1413" s="274" t="s">
        <v>268</v>
      </c>
      <c r="BL1413" s="274" t="s">
        <v>268</v>
      </c>
      <c r="BM1413" s="274" t="s">
        <v>268</v>
      </c>
      <c r="BN1413" s="274" t="s">
        <v>268</v>
      </c>
      <c r="BO1413" s="274" t="s">
        <v>268</v>
      </c>
      <c r="BP1413" s="274" t="s">
        <v>268</v>
      </c>
      <c r="BQ1413" s="274" t="s">
        <v>268</v>
      </c>
      <c r="BR1413" s="274" t="s">
        <v>268</v>
      </c>
      <c r="BS1413" s="274" t="s">
        <v>268</v>
      </c>
      <c r="BT1413" s="274" t="s">
        <v>268</v>
      </c>
      <c r="BU1413" s="274" t="s">
        <v>268</v>
      </c>
      <c r="BV1413" s="274" t="s">
        <v>268</v>
      </c>
      <c r="BW1413" s="274" t="s">
        <v>268</v>
      </c>
      <c r="BX1413" s="274" t="s">
        <v>268</v>
      </c>
      <c r="BY1413" s="295">
        <v>80</v>
      </c>
      <c r="BZ1413" s="295">
        <v>80</v>
      </c>
      <c r="CA1413" s="298" t="s">
        <v>142</v>
      </c>
      <c r="CB1413" s="297">
        <v>122</v>
      </c>
      <c r="CC1413" s="284">
        <f t="shared" si="90"/>
        <v>0</v>
      </c>
      <c r="CD1413" s="295">
        <f t="shared" si="91"/>
        <v>80</v>
      </c>
      <c r="CE1413" s="284">
        <f t="shared" si="92"/>
        <v>0</v>
      </c>
      <c r="CF1413" s="295">
        <f t="shared" si="93"/>
        <v>1</v>
      </c>
      <c r="CG1413" s="274" t="s">
        <v>876</v>
      </c>
      <c r="CH1413" s="274" t="s">
        <v>268</v>
      </c>
      <c r="CI1413" s="274" t="s">
        <v>268</v>
      </c>
      <c r="CJ1413" s="298" t="s">
        <v>271</v>
      </c>
      <c r="CK1413" s="297">
        <v>1</v>
      </c>
      <c r="CL1413" s="274" t="s">
        <v>268</v>
      </c>
      <c r="CM1413" s="274" t="s">
        <v>268</v>
      </c>
      <c r="CN1413" s="274" t="s">
        <v>268</v>
      </c>
      <c r="CO1413" s="274" t="s">
        <v>268</v>
      </c>
      <c r="CP1413" s="274" t="s">
        <v>268</v>
      </c>
      <c r="CQ1413" s="274" t="s">
        <v>268</v>
      </c>
      <c r="CR1413" s="274" t="s">
        <v>877</v>
      </c>
      <c r="CS1413" s="274">
        <v>47.68</v>
      </c>
      <c r="CT1413" s="274" t="s">
        <v>268</v>
      </c>
      <c r="CU1413" s="274">
        <v>47.68</v>
      </c>
      <c r="CV1413" s="274">
        <v>365</v>
      </c>
      <c r="CW1413" s="274" t="s">
        <v>878</v>
      </c>
      <c r="CX1413" s="274" t="s">
        <v>835</v>
      </c>
      <c r="CY1413" s="274" t="s">
        <v>836</v>
      </c>
      <c r="CZ1413" s="274" t="s">
        <v>837</v>
      </c>
      <c r="DA1413" s="274" t="s">
        <v>268</v>
      </c>
      <c r="DB1413" s="274" t="s">
        <v>268</v>
      </c>
      <c r="DC1413" s="274" t="s">
        <v>268</v>
      </c>
      <c r="DD1413" s="274" t="s">
        <v>268</v>
      </c>
      <c r="DE1413" s="274" t="s">
        <v>268</v>
      </c>
      <c r="DF1413" s="274" t="s">
        <v>268</v>
      </c>
      <c r="DG1413" s="299">
        <f>IFERROR(IF(CA1413="D",IF(CK1413="A dispo.",CD1413*VLOOKUP('DATI INPUT'!$F$27,TARIFFE_UD,2,FALSE),CD1413*VLOOKUP(CK1413,TARIFFE_UD,2,FALSE)),CD1413*VLOOKUP(CB1413-100,TARIFFE_UND,2,FALSE)),0)</f>
        <v>49.276913702044929</v>
      </c>
      <c r="DH1413" s="299">
        <f>IFERROR(IF(CA1413="D",IF(CK1413="A dispo.",CF1413*VLOOKUP('DATI INPUT'!$F$27,TARIFFE_UD,3,FALSE),CF1413*VLOOKUP(CK1413,TARIFFE_UD,3,FALSE)),CF1413*VLOOKUP(CB1413-100,TARIFFE_UND,3,FALSE)),0)</f>
        <v>15.164853048114928</v>
      </c>
    </row>
    <row r="1414" spans="1:112" x14ac:dyDescent="0.25">
      <c r="A1414" s="274" t="s">
        <v>9919</v>
      </c>
      <c r="B1414" s="274" t="s">
        <v>9920</v>
      </c>
      <c r="C1414" s="274" t="s">
        <v>1697</v>
      </c>
      <c r="D1414" s="274" t="s">
        <v>9921</v>
      </c>
      <c r="E1414" s="274" t="s">
        <v>268</v>
      </c>
      <c r="F1414" s="274" t="s">
        <v>156</v>
      </c>
      <c r="G1414" s="274" t="s">
        <v>9922</v>
      </c>
      <c r="H1414" s="274" t="s">
        <v>5862</v>
      </c>
      <c r="I1414" s="274" t="s">
        <v>297</v>
      </c>
      <c r="J1414" s="274" t="s">
        <v>274</v>
      </c>
      <c r="K1414" s="274" t="s">
        <v>9923</v>
      </c>
      <c r="L1414" s="274" t="s">
        <v>871</v>
      </c>
      <c r="M1414" s="274" t="s">
        <v>4437</v>
      </c>
      <c r="N1414" s="274" t="s">
        <v>984</v>
      </c>
      <c r="O1414" s="274" t="s">
        <v>873</v>
      </c>
      <c r="P1414" s="274" t="s">
        <v>1847</v>
      </c>
      <c r="Q1414" s="274" t="s">
        <v>4438</v>
      </c>
      <c r="R1414" s="274" t="s">
        <v>268</v>
      </c>
      <c r="S1414" s="274" t="s">
        <v>268</v>
      </c>
      <c r="T1414" s="274" t="s">
        <v>268</v>
      </c>
      <c r="U1414" s="274" t="s">
        <v>268</v>
      </c>
      <c r="V1414" s="274" t="s">
        <v>268</v>
      </c>
      <c r="W1414" s="274" t="s">
        <v>4437</v>
      </c>
      <c r="X1414" s="274" t="s">
        <v>1847</v>
      </c>
      <c r="Y1414" s="274" t="s">
        <v>4438</v>
      </c>
      <c r="Z1414" s="274" t="s">
        <v>268</v>
      </c>
      <c r="AA1414" s="274" t="s">
        <v>268</v>
      </c>
      <c r="AB1414" s="274" t="s">
        <v>268</v>
      </c>
      <c r="AC1414" s="274" t="s">
        <v>268</v>
      </c>
      <c r="AD1414" s="274" t="s">
        <v>268</v>
      </c>
      <c r="AE1414" s="274" t="s">
        <v>287</v>
      </c>
      <c r="AF1414" s="274" t="s">
        <v>1811</v>
      </c>
      <c r="AG1414" s="274" t="s">
        <v>875</v>
      </c>
      <c r="AH1414" s="274" t="s">
        <v>1848</v>
      </c>
      <c r="AI1414" s="274" t="s">
        <v>638</v>
      </c>
      <c r="AJ1414" s="274" t="s">
        <v>268</v>
      </c>
      <c r="AK1414" s="274" t="s">
        <v>377</v>
      </c>
      <c r="AL1414" s="274" t="s">
        <v>268</v>
      </c>
      <c r="AM1414" s="274" t="s">
        <v>405</v>
      </c>
      <c r="AN1414" s="274" t="s">
        <v>268</v>
      </c>
      <c r="AO1414" s="274" t="s">
        <v>268</v>
      </c>
      <c r="AP1414" s="274" t="s">
        <v>268</v>
      </c>
      <c r="AQ1414" s="274" t="s">
        <v>268</v>
      </c>
      <c r="AR1414" s="274" t="s">
        <v>268</v>
      </c>
      <c r="AS1414" s="274" t="s">
        <v>268</v>
      </c>
      <c r="AT1414" s="274" t="s">
        <v>268</v>
      </c>
      <c r="AU1414" s="274" t="s">
        <v>268</v>
      </c>
      <c r="AV1414" s="274" t="s">
        <v>268</v>
      </c>
      <c r="AW1414" s="274" t="s">
        <v>268</v>
      </c>
      <c r="AX1414" s="274" t="s">
        <v>268</v>
      </c>
      <c r="AY1414" s="274" t="s">
        <v>268</v>
      </c>
      <c r="AZ1414" s="274" t="s">
        <v>268</v>
      </c>
      <c r="BA1414" s="274" t="s">
        <v>268</v>
      </c>
      <c r="BB1414" s="274" t="s">
        <v>268</v>
      </c>
      <c r="BC1414" s="274" t="s">
        <v>268</v>
      </c>
      <c r="BD1414" s="274" t="s">
        <v>268</v>
      </c>
      <c r="BE1414" s="274" t="s">
        <v>268</v>
      </c>
      <c r="BF1414" s="274" t="s">
        <v>268</v>
      </c>
      <c r="BG1414" s="274" t="s">
        <v>268</v>
      </c>
      <c r="BH1414" s="274" t="s">
        <v>268</v>
      </c>
      <c r="BI1414" s="274" t="s">
        <v>268</v>
      </c>
      <c r="BJ1414" s="274" t="s">
        <v>268</v>
      </c>
      <c r="BK1414" s="274" t="s">
        <v>268</v>
      </c>
      <c r="BL1414" s="274" t="s">
        <v>268</v>
      </c>
      <c r="BM1414" s="274" t="s">
        <v>268</v>
      </c>
      <c r="BN1414" s="274" t="s">
        <v>268</v>
      </c>
      <c r="BO1414" s="274" t="s">
        <v>268</v>
      </c>
      <c r="BP1414" s="274" t="s">
        <v>268</v>
      </c>
      <c r="BQ1414" s="274" t="s">
        <v>268</v>
      </c>
      <c r="BR1414" s="274" t="s">
        <v>268</v>
      </c>
      <c r="BS1414" s="274" t="s">
        <v>268</v>
      </c>
      <c r="BT1414" s="274" t="s">
        <v>268</v>
      </c>
      <c r="BU1414" s="274" t="s">
        <v>268</v>
      </c>
      <c r="BV1414" s="274" t="s">
        <v>268</v>
      </c>
      <c r="BW1414" s="274" t="s">
        <v>268</v>
      </c>
      <c r="BX1414" s="274" t="s">
        <v>268</v>
      </c>
      <c r="BY1414" s="295">
        <v>80</v>
      </c>
      <c r="BZ1414" s="295">
        <v>80</v>
      </c>
      <c r="CA1414" s="298" t="s">
        <v>142</v>
      </c>
      <c r="CB1414" s="297">
        <v>122</v>
      </c>
      <c r="CC1414" s="284">
        <f t="shared" si="90"/>
        <v>0</v>
      </c>
      <c r="CD1414" s="295">
        <f t="shared" si="91"/>
        <v>80</v>
      </c>
      <c r="CE1414" s="284">
        <f t="shared" si="92"/>
        <v>0</v>
      </c>
      <c r="CF1414" s="295">
        <f t="shared" si="93"/>
        <v>1</v>
      </c>
      <c r="CG1414" s="274" t="s">
        <v>876</v>
      </c>
      <c r="CH1414" s="274" t="s">
        <v>268</v>
      </c>
      <c r="CI1414" s="274" t="s">
        <v>268</v>
      </c>
      <c r="CJ1414" s="298" t="s">
        <v>271</v>
      </c>
      <c r="CK1414" s="297">
        <v>1</v>
      </c>
      <c r="CL1414" s="274" t="s">
        <v>268</v>
      </c>
      <c r="CM1414" s="274" t="s">
        <v>268</v>
      </c>
      <c r="CN1414" s="274" t="s">
        <v>268</v>
      </c>
      <c r="CO1414" s="274" t="s">
        <v>268</v>
      </c>
      <c r="CP1414" s="274" t="s">
        <v>268</v>
      </c>
      <c r="CQ1414" s="274" t="s">
        <v>268</v>
      </c>
      <c r="CR1414" s="274" t="s">
        <v>877</v>
      </c>
      <c r="CS1414" s="274">
        <v>47.68</v>
      </c>
      <c r="CT1414" s="274" t="s">
        <v>268</v>
      </c>
      <c r="CU1414" s="274">
        <v>47.68</v>
      </c>
      <c r="CV1414" s="274">
        <v>365</v>
      </c>
      <c r="CW1414" s="274" t="s">
        <v>878</v>
      </c>
      <c r="CX1414" s="274" t="s">
        <v>835</v>
      </c>
      <c r="CY1414" s="274" t="s">
        <v>836</v>
      </c>
      <c r="CZ1414" s="274" t="s">
        <v>837</v>
      </c>
      <c r="DA1414" s="274" t="s">
        <v>268</v>
      </c>
      <c r="DB1414" s="274" t="s">
        <v>268</v>
      </c>
      <c r="DC1414" s="274" t="s">
        <v>268</v>
      </c>
      <c r="DD1414" s="274" t="s">
        <v>268</v>
      </c>
      <c r="DE1414" s="274" t="s">
        <v>268</v>
      </c>
      <c r="DF1414" s="274" t="s">
        <v>268</v>
      </c>
      <c r="DG1414" s="299">
        <f>IFERROR(IF(CA1414="D",IF(CK1414="A dispo.",CD1414*VLOOKUP('DATI INPUT'!$F$27,TARIFFE_UD,2,FALSE),CD1414*VLOOKUP(CK1414,TARIFFE_UD,2,FALSE)),CD1414*VLOOKUP(CB1414-100,TARIFFE_UND,2,FALSE)),0)</f>
        <v>49.276913702044929</v>
      </c>
      <c r="DH1414" s="299">
        <f>IFERROR(IF(CA1414="D",IF(CK1414="A dispo.",CF1414*VLOOKUP('DATI INPUT'!$F$27,TARIFFE_UD,3,FALSE),CF1414*VLOOKUP(CK1414,TARIFFE_UD,3,FALSE)),CF1414*VLOOKUP(CB1414-100,TARIFFE_UND,3,FALSE)),0)</f>
        <v>15.164853048114928</v>
      </c>
    </row>
    <row r="1415" spans="1:112" x14ac:dyDescent="0.25">
      <c r="A1415" s="274" t="s">
        <v>9924</v>
      </c>
      <c r="B1415" s="274" t="s">
        <v>9509</v>
      </c>
      <c r="C1415" s="274" t="s">
        <v>1698</v>
      </c>
      <c r="D1415" s="274" t="s">
        <v>9511</v>
      </c>
      <c r="E1415" s="274" t="s">
        <v>268</v>
      </c>
      <c r="F1415" s="274" t="s">
        <v>156</v>
      </c>
      <c r="G1415" s="274" t="s">
        <v>9512</v>
      </c>
      <c r="H1415" s="274" t="s">
        <v>1033</v>
      </c>
      <c r="I1415" s="274" t="s">
        <v>9513</v>
      </c>
      <c r="J1415" s="274" t="s">
        <v>156</v>
      </c>
      <c r="K1415" s="274" t="s">
        <v>9514</v>
      </c>
      <c r="L1415" s="274" t="s">
        <v>960</v>
      </c>
      <c r="M1415" s="274" t="s">
        <v>6484</v>
      </c>
      <c r="N1415" s="274" t="s">
        <v>984</v>
      </c>
      <c r="O1415" s="274" t="s">
        <v>873</v>
      </c>
      <c r="P1415" s="274" t="s">
        <v>1934</v>
      </c>
      <c r="Q1415" s="274" t="s">
        <v>275</v>
      </c>
      <c r="R1415" s="274" t="s">
        <v>268</v>
      </c>
      <c r="S1415" s="274" t="s">
        <v>268</v>
      </c>
      <c r="T1415" s="274" t="s">
        <v>268</v>
      </c>
      <c r="U1415" s="274" t="s">
        <v>268</v>
      </c>
      <c r="V1415" s="274" t="s">
        <v>268</v>
      </c>
      <c r="W1415" s="274" t="s">
        <v>6484</v>
      </c>
      <c r="X1415" s="274" t="s">
        <v>1934</v>
      </c>
      <c r="Y1415" s="274" t="s">
        <v>275</v>
      </c>
      <c r="Z1415" s="274" t="s">
        <v>268</v>
      </c>
      <c r="AA1415" s="274" t="s">
        <v>268</v>
      </c>
      <c r="AB1415" s="274" t="s">
        <v>268</v>
      </c>
      <c r="AC1415" s="274" t="s">
        <v>268</v>
      </c>
      <c r="AD1415" s="274" t="s">
        <v>268</v>
      </c>
      <c r="AE1415" s="274" t="s">
        <v>268</v>
      </c>
      <c r="AF1415" s="274" t="s">
        <v>268</v>
      </c>
      <c r="AG1415" s="274" t="s">
        <v>268</v>
      </c>
      <c r="AH1415" s="274" t="s">
        <v>268</v>
      </c>
      <c r="AI1415" s="274" t="s">
        <v>268</v>
      </c>
      <c r="AJ1415" s="274" t="s">
        <v>268</v>
      </c>
      <c r="AK1415" s="274" t="s">
        <v>268</v>
      </c>
      <c r="AL1415" s="274" t="s">
        <v>268</v>
      </c>
      <c r="AM1415" s="274" t="s">
        <v>268</v>
      </c>
      <c r="AN1415" s="274" t="s">
        <v>268</v>
      </c>
      <c r="AO1415" s="274" t="s">
        <v>268</v>
      </c>
      <c r="AP1415" s="274" t="s">
        <v>268</v>
      </c>
      <c r="AQ1415" s="274" t="s">
        <v>268</v>
      </c>
      <c r="AR1415" s="274" t="s">
        <v>268</v>
      </c>
      <c r="AS1415" s="274" t="s">
        <v>268</v>
      </c>
      <c r="AT1415" s="274" t="s">
        <v>268</v>
      </c>
      <c r="AU1415" s="274" t="s">
        <v>268</v>
      </c>
      <c r="AV1415" s="274" t="s">
        <v>268</v>
      </c>
      <c r="AW1415" s="274" t="s">
        <v>268</v>
      </c>
      <c r="AX1415" s="274" t="s">
        <v>268</v>
      </c>
      <c r="AY1415" s="274" t="s">
        <v>268</v>
      </c>
      <c r="AZ1415" s="274" t="s">
        <v>268</v>
      </c>
      <c r="BA1415" s="274" t="s">
        <v>268</v>
      </c>
      <c r="BB1415" s="274" t="s">
        <v>268</v>
      </c>
      <c r="BC1415" s="274" t="s">
        <v>268</v>
      </c>
      <c r="BD1415" s="274" t="s">
        <v>268</v>
      </c>
      <c r="BE1415" s="274" t="s">
        <v>268</v>
      </c>
      <c r="BF1415" s="274" t="s">
        <v>268</v>
      </c>
      <c r="BG1415" s="274" t="s">
        <v>268</v>
      </c>
      <c r="BH1415" s="274" t="s">
        <v>268</v>
      </c>
      <c r="BI1415" s="274" t="s">
        <v>268</v>
      </c>
      <c r="BJ1415" s="274" t="s">
        <v>268</v>
      </c>
      <c r="BK1415" s="274" t="s">
        <v>268</v>
      </c>
      <c r="BL1415" s="274" t="s">
        <v>268</v>
      </c>
      <c r="BM1415" s="274" t="s">
        <v>268</v>
      </c>
      <c r="BN1415" s="274" t="s">
        <v>268</v>
      </c>
      <c r="BO1415" s="274" t="s">
        <v>268</v>
      </c>
      <c r="BP1415" s="274" t="s">
        <v>268</v>
      </c>
      <c r="BQ1415" s="274" t="s">
        <v>268</v>
      </c>
      <c r="BR1415" s="274" t="s">
        <v>268</v>
      </c>
      <c r="BS1415" s="274" t="s">
        <v>268</v>
      </c>
      <c r="BT1415" s="274" t="s">
        <v>268</v>
      </c>
      <c r="BU1415" s="274" t="s">
        <v>268</v>
      </c>
      <c r="BV1415" s="274" t="s">
        <v>268</v>
      </c>
      <c r="BW1415" s="274" t="s">
        <v>268</v>
      </c>
      <c r="BX1415" s="274" t="s">
        <v>268</v>
      </c>
      <c r="BY1415" s="295">
        <v>70</v>
      </c>
      <c r="BZ1415" s="295">
        <v>70</v>
      </c>
      <c r="CA1415" s="298" t="s">
        <v>142</v>
      </c>
      <c r="CB1415" s="297">
        <v>122</v>
      </c>
      <c r="CC1415" s="284">
        <f t="shared" si="90"/>
        <v>0</v>
      </c>
      <c r="CD1415" s="295">
        <f t="shared" si="91"/>
        <v>70</v>
      </c>
      <c r="CE1415" s="284">
        <f t="shared" si="92"/>
        <v>0</v>
      </c>
      <c r="CF1415" s="295">
        <f t="shared" si="93"/>
        <v>1</v>
      </c>
      <c r="CG1415" s="274" t="s">
        <v>876</v>
      </c>
      <c r="CH1415" s="274" t="s">
        <v>268</v>
      </c>
      <c r="CI1415" s="274" t="s">
        <v>268</v>
      </c>
      <c r="CJ1415" s="298" t="s">
        <v>271</v>
      </c>
      <c r="CK1415" s="297">
        <v>1</v>
      </c>
      <c r="CL1415" s="274" t="s">
        <v>268</v>
      </c>
      <c r="CM1415" s="274" t="s">
        <v>268</v>
      </c>
      <c r="CN1415" s="274" t="s">
        <v>268</v>
      </c>
      <c r="CO1415" s="274" t="s">
        <v>268</v>
      </c>
      <c r="CP1415" s="274" t="s">
        <v>268</v>
      </c>
      <c r="CQ1415" s="274" t="s">
        <v>268</v>
      </c>
      <c r="CR1415" s="274" t="s">
        <v>877</v>
      </c>
      <c r="CS1415" s="274">
        <v>43.88</v>
      </c>
      <c r="CT1415" s="274" t="s">
        <v>268</v>
      </c>
      <c r="CU1415" s="274">
        <v>43.88</v>
      </c>
      <c r="CV1415" s="274">
        <v>365</v>
      </c>
      <c r="CW1415" s="274" t="s">
        <v>878</v>
      </c>
      <c r="CX1415" s="274" t="s">
        <v>835</v>
      </c>
      <c r="CY1415" s="274" t="s">
        <v>836</v>
      </c>
      <c r="CZ1415" s="274" t="s">
        <v>837</v>
      </c>
      <c r="DA1415" s="274" t="s">
        <v>268</v>
      </c>
      <c r="DB1415" s="274" t="s">
        <v>268</v>
      </c>
      <c r="DC1415" s="274" t="s">
        <v>268</v>
      </c>
      <c r="DD1415" s="274" t="s">
        <v>268</v>
      </c>
      <c r="DE1415" s="274" t="s">
        <v>268</v>
      </c>
      <c r="DF1415" s="274" t="s">
        <v>268</v>
      </c>
      <c r="DG1415" s="299">
        <f>IFERROR(IF(CA1415="D",IF(CK1415="A dispo.",CD1415*VLOOKUP('DATI INPUT'!$F$27,TARIFFE_UD,2,FALSE),CD1415*VLOOKUP(CK1415,TARIFFE_UD,2,FALSE)),CD1415*VLOOKUP(CB1415-100,TARIFFE_UND,2,FALSE)),0)</f>
        <v>43.117299489289316</v>
      </c>
      <c r="DH1415" s="299">
        <f>IFERROR(IF(CA1415="D",IF(CK1415="A dispo.",CF1415*VLOOKUP('DATI INPUT'!$F$27,TARIFFE_UD,3,FALSE),CF1415*VLOOKUP(CK1415,TARIFFE_UD,3,FALSE)),CF1415*VLOOKUP(CB1415-100,TARIFFE_UND,3,FALSE)),0)</f>
        <v>15.164853048114928</v>
      </c>
    </row>
    <row r="1416" spans="1:112" hidden="1" x14ac:dyDescent="0.25">
      <c r="A1416" s="274" t="s">
        <v>9925</v>
      </c>
      <c r="B1416" s="274" t="s">
        <v>9926</v>
      </c>
      <c r="C1416" s="274" t="s">
        <v>1700</v>
      </c>
      <c r="D1416" s="274" t="s">
        <v>9927</v>
      </c>
      <c r="E1416" s="274" t="s">
        <v>268</v>
      </c>
      <c r="F1416" s="274" t="s">
        <v>156</v>
      </c>
      <c r="G1416" s="274" t="s">
        <v>9928</v>
      </c>
      <c r="H1416" s="274" t="s">
        <v>9929</v>
      </c>
      <c r="I1416" s="274" t="s">
        <v>344</v>
      </c>
      <c r="J1416" s="274" t="s">
        <v>274</v>
      </c>
      <c r="K1416" s="274" t="s">
        <v>9930</v>
      </c>
      <c r="L1416" s="274" t="s">
        <v>152</v>
      </c>
      <c r="M1416" s="274" t="s">
        <v>9931</v>
      </c>
      <c r="N1416" s="274" t="s">
        <v>9932</v>
      </c>
      <c r="O1416" s="274" t="s">
        <v>9933</v>
      </c>
      <c r="P1416" s="274" t="s">
        <v>9934</v>
      </c>
      <c r="Q1416" s="274" t="s">
        <v>329</v>
      </c>
      <c r="R1416" s="274" t="s">
        <v>268</v>
      </c>
      <c r="S1416" s="274" t="s">
        <v>268</v>
      </c>
      <c r="T1416" s="274" t="s">
        <v>268</v>
      </c>
      <c r="U1416" s="274" t="s">
        <v>268</v>
      </c>
      <c r="V1416" s="274" t="s">
        <v>268</v>
      </c>
      <c r="W1416" s="274" t="s">
        <v>3716</v>
      </c>
      <c r="X1416" s="274" t="s">
        <v>3717</v>
      </c>
      <c r="Y1416" s="274" t="s">
        <v>268</v>
      </c>
      <c r="Z1416" s="274" t="s">
        <v>268</v>
      </c>
      <c r="AA1416" s="274" t="s">
        <v>268</v>
      </c>
      <c r="AB1416" s="274" t="s">
        <v>268</v>
      </c>
      <c r="AC1416" s="274" t="s">
        <v>268</v>
      </c>
      <c r="AD1416" s="274" t="s">
        <v>268</v>
      </c>
      <c r="AE1416" s="274" t="s">
        <v>287</v>
      </c>
      <c r="AF1416" s="274" t="s">
        <v>1811</v>
      </c>
      <c r="AG1416" s="274" t="s">
        <v>875</v>
      </c>
      <c r="AH1416" s="274" t="s">
        <v>9935</v>
      </c>
      <c r="AI1416" s="274" t="s">
        <v>1056</v>
      </c>
      <c r="AJ1416" s="274" t="s">
        <v>268</v>
      </c>
      <c r="AK1416" s="274" t="s">
        <v>377</v>
      </c>
      <c r="AL1416" s="274" t="s">
        <v>268</v>
      </c>
      <c r="AM1416" s="274" t="s">
        <v>355</v>
      </c>
      <c r="AN1416" s="274" t="s">
        <v>268</v>
      </c>
      <c r="AO1416" s="274" t="s">
        <v>268</v>
      </c>
      <c r="AP1416" s="274" t="s">
        <v>268</v>
      </c>
      <c r="AQ1416" s="274" t="s">
        <v>268</v>
      </c>
      <c r="AR1416" s="274" t="s">
        <v>268</v>
      </c>
      <c r="AS1416" s="274" t="s">
        <v>268</v>
      </c>
      <c r="AT1416" s="274" t="s">
        <v>268</v>
      </c>
      <c r="AU1416" s="274" t="s">
        <v>268</v>
      </c>
      <c r="AV1416" s="274" t="s">
        <v>268</v>
      </c>
      <c r="AW1416" s="274" t="s">
        <v>268</v>
      </c>
      <c r="AX1416" s="274" t="s">
        <v>268</v>
      </c>
      <c r="AY1416" s="274" t="s">
        <v>268</v>
      </c>
      <c r="AZ1416" s="274" t="s">
        <v>268</v>
      </c>
      <c r="BA1416" s="274" t="s">
        <v>268</v>
      </c>
      <c r="BB1416" s="274" t="s">
        <v>268</v>
      </c>
      <c r="BC1416" s="274" t="s">
        <v>268</v>
      </c>
      <c r="BD1416" s="274" t="s">
        <v>268</v>
      </c>
      <c r="BE1416" s="274" t="s">
        <v>268</v>
      </c>
      <c r="BF1416" s="274" t="s">
        <v>268</v>
      </c>
      <c r="BG1416" s="274" t="s">
        <v>268</v>
      </c>
      <c r="BH1416" s="274" t="s">
        <v>268</v>
      </c>
      <c r="BI1416" s="274" t="s">
        <v>268</v>
      </c>
      <c r="BJ1416" s="274" t="s">
        <v>268</v>
      </c>
      <c r="BK1416" s="274" t="s">
        <v>268</v>
      </c>
      <c r="BL1416" s="274" t="s">
        <v>268</v>
      </c>
      <c r="BM1416" s="274" t="s">
        <v>268</v>
      </c>
      <c r="BN1416" s="274" t="s">
        <v>268</v>
      </c>
      <c r="BO1416" s="274" t="s">
        <v>268</v>
      </c>
      <c r="BP1416" s="274" t="s">
        <v>268</v>
      </c>
      <c r="BQ1416" s="274" t="s">
        <v>268</v>
      </c>
      <c r="BR1416" s="274" t="s">
        <v>268</v>
      </c>
      <c r="BS1416" s="274" t="s">
        <v>268</v>
      </c>
      <c r="BT1416" s="274" t="s">
        <v>268</v>
      </c>
      <c r="BU1416" s="274" t="s">
        <v>268</v>
      </c>
      <c r="BV1416" s="274" t="s">
        <v>268</v>
      </c>
      <c r="BW1416" s="274" t="s">
        <v>268</v>
      </c>
      <c r="BX1416" s="274" t="s">
        <v>268</v>
      </c>
      <c r="BY1416" s="295">
        <v>25</v>
      </c>
      <c r="BZ1416" s="295">
        <v>25</v>
      </c>
      <c r="CA1416" s="298" t="s">
        <v>142</v>
      </c>
      <c r="CB1416" s="297">
        <v>122</v>
      </c>
      <c r="CC1416" s="284">
        <f t="shared" si="90"/>
        <v>0.75</v>
      </c>
      <c r="CD1416" s="295">
        <f t="shared" si="91"/>
        <v>6.25</v>
      </c>
      <c r="CE1416" s="284">
        <f t="shared" si="92"/>
        <v>0.75</v>
      </c>
      <c r="CF1416" s="295">
        <f t="shared" si="93"/>
        <v>0.25</v>
      </c>
      <c r="CG1416" s="274" t="s">
        <v>876</v>
      </c>
      <c r="CH1416" s="274" t="s">
        <v>268</v>
      </c>
      <c r="CI1416" s="274" t="s">
        <v>268</v>
      </c>
      <c r="CJ1416" s="298" t="s">
        <v>268</v>
      </c>
      <c r="CK1416" s="298" t="s">
        <v>736</v>
      </c>
      <c r="CL1416" s="274" t="s">
        <v>2132</v>
      </c>
      <c r="CM1416" s="274" t="s">
        <v>268</v>
      </c>
      <c r="CN1416" s="274" t="s">
        <v>268</v>
      </c>
      <c r="CO1416" s="274" t="s">
        <v>268</v>
      </c>
      <c r="CP1416" s="274" t="s">
        <v>268</v>
      </c>
      <c r="CQ1416" s="274" t="s">
        <v>268</v>
      </c>
      <c r="CR1416" s="274" t="s">
        <v>877</v>
      </c>
      <c r="CS1416" s="274">
        <v>64.81</v>
      </c>
      <c r="CT1416" s="274">
        <v>-48.61</v>
      </c>
      <c r="CU1416" s="274">
        <v>16.2</v>
      </c>
      <c r="CV1416" s="274">
        <v>365</v>
      </c>
      <c r="CW1416" s="274" t="s">
        <v>878</v>
      </c>
      <c r="CX1416" s="274" t="s">
        <v>835</v>
      </c>
      <c r="CY1416" s="274" t="s">
        <v>836</v>
      </c>
      <c r="CZ1416" s="274" t="s">
        <v>837</v>
      </c>
      <c r="DA1416" s="274" t="s">
        <v>268</v>
      </c>
      <c r="DB1416" s="274" t="s">
        <v>268</v>
      </c>
      <c r="DC1416" s="274" t="s">
        <v>268</v>
      </c>
      <c r="DD1416" s="274" t="s">
        <v>268</v>
      </c>
      <c r="DE1416" s="274" t="s">
        <v>268</v>
      </c>
      <c r="DF1416" s="274" t="s">
        <v>268</v>
      </c>
      <c r="DG1416" s="299">
        <f>IFERROR(IF(CA1416="D",IF(CK1416="A dispo.",CD1416*VLOOKUP('DATI INPUT'!$F$27,TARIFFE_UD,2,FALSE),CD1416*VLOOKUP(CK1416,TARIFFE_UD,2,FALSE)),CD1416*VLOOKUP(CB1416-100,TARIFFE_UND,2,FALSE)),0)</f>
        <v>4.9496899923929059</v>
      </c>
      <c r="DH1416" s="299">
        <f>IFERROR(IF(CA1416="D",IF(CK1416="A dispo.",CF1416*VLOOKUP('DATI INPUT'!$F$27,TARIFFE_UD,3,FALSE),CF1416*VLOOKUP(CK1416,TARIFFE_UD,3,FALSE)),CF1416*VLOOKUP(CB1416-100,TARIFFE_UND,3,FALSE)),0)</f>
        <v>15.091945100768223</v>
      </c>
    </row>
    <row r="1417" spans="1:112" hidden="1" x14ac:dyDescent="0.25">
      <c r="A1417" s="274" t="s">
        <v>9936</v>
      </c>
      <c r="B1417" s="274" t="s">
        <v>9926</v>
      </c>
      <c r="C1417" s="274" t="s">
        <v>9937</v>
      </c>
      <c r="D1417" s="274" t="s">
        <v>9927</v>
      </c>
      <c r="E1417" s="274" t="s">
        <v>268</v>
      </c>
      <c r="F1417" s="274" t="s">
        <v>156</v>
      </c>
      <c r="G1417" s="274" t="s">
        <v>9928</v>
      </c>
      <c r="H1417" s="274" t="s">
        <v>9929</v>
      </c>
      <c r="I1417" s="274" t="s">
        <v>344</v>
      </c>
      <c r="J1417" s="274" t="s">
        <v>274</v>
      </c>
      <c r="K1417" s="274" t="s">
        <v>9930</v>
      </c>
      <c r="L1417" s="274" t="s">
        <v>152</v>
      </c>
      <c r="M1417" s="274" t="s">
        <v>9931</v>
      </c>
      <c r="N1417" s="274" t="s">
        <v>9932</v>
      </c>
      <c r="O1417" s="274" t="s">
        <v>9933</v>
      </c>
      <c r="P1417" s="274" t="s">
        <v>9934</v>
      </c>
      <c r="Q1417" s="274" t="s">
        <v>329</v>
      </c>
      <c r="R1417" s="274" t="s">
        <v>268</v>
      </c>
      <c r="S1417" s="274" t="s">
        <v>268</v>
      </c>
      <c r="T1417" s="274" t="s">
        <v>268</v>
      </c>
      <c r="U1417" s="274" t="s">
        <v>268</v>
      </c>
      <c r="V1417" s="274" t="s">
        <v>268</v>
      </c>
      <c r="W1417" s="274" t="s">
        <v>3716</v>
      </c>
      <c r="X1417" s="274" t="s">
        <v>3717</v>
      </c>
      <c r="Y1417" s="274" t="s">
        <v>268</v>
      </c>
      <c r="Z1417" s="274" t="s">
        <v>268</v>
      </c>
      <c r="AA1417" s="274" t="s">
        <v>268</v>
      </c>
      <c r="AB1417" s="274" t="s">
        <v>268</v>
      </c>
      <c r="AC1417" s="274" t="s">
        <v>268</v>
      </c>
      <c r="AD1417" s="274" t="s">
        <v>268</v>
      </c>
      <c r="AE1417" s="274" t="s">
        <v>287</v>
      </c>
      <c r="AF1417" s="274" t="s">
        <v>1811</v>
      </c>
      <c r="AG1417" s="274" t="s">
        <v>875</v>
      </c>
      <c r="AH1417" s="274" t="s">
        <v>9935</v>
      </c>
      <c r="AI1417" s="274" t="s">
        <v>1056</v>
      </c>
      <c r="AJ1417" s="274" t="s">
        <v>268</v>
      </c>
      <c r="AK1417" s="274" t="s">
        <v>366</v>
      </c>
      <c r="AL1417" s="274" t="s">
        <v>268</v>
      </c>
      <c r="AM1417" s="274" t="s">
        <v>411</v>
      </c>
      <c r="AN1417" s="274" t="s">
        <v>268</v>
      </c>
      <c r="AO1417" s="274" t="s">
        <v>268</v>
      </c>
      <c r="AP1417" s="274" t="s">
        <v>268</v>
      </c>
      <c r="AQ1417" s="274" t="s">
        <v>268</v>
      </c>
      <c r="AR1417" s="274" t="s">
        <v>268</v>
      </c>
      <c r="AS1417" s="274" t="s">
        <v>268</v>
      </c>
      <c r="AT1417" s="274" t="s">
        <v>268</v>
      </c>
      <c r="AU1417" s="274" t="s">
        <v>268</v>
      </c>
      <c r="AV1417" s="274" t="s">
        <v>268</v>
      </c>
      <c r="AW1417" s="274" t="s">
        <v>268</v>
      </c>
      <c r="AX1417" s="274" t="s">
        <v>268</v>
      </c>
      <c r="AY1417" s="274" t="s">
        <v>268</v>
      </c>
      <c r="AZ1417" s="274" t="s">
        <v>268</v>
      </c>
      <c r="BA1417" s="274" t="s">
        <v>268</v>
      </c>
      <c r="BB1417" s="274" t="s">
        <v>268</v>
      </c>
      <c r="BC1417" s="274" t="s">
        <v>268</v>
      </c>
      <c r="BD1417" s="274" t="s">
        <v>268</v>
      </c>
      <c r="BE1417" s="274" t="s">
        <v>268</v>
      </c>
      <c r="BF1417" s="274" t="s">
        <v>268</v>
      </c>
      <c r="BG1417" s="274" t="s">
        <v>268</v>
      </c>
      <c r="BH1417" s="274" t="s">
        <v>268</v>
      </c>
      <c r="BI1417" s="274" t="s">
        <v>268</v>
      </c>
      <c r="BJ1417" s="274" t="s">
        <v>268</v>
      </c>
      <c r="BK1417" s="274" t="s">
        <v>268</v>
      </c>
      <c r="BL1417" s="274" t="s">
        <v>268</v>
      </c>
      <c r="BM1417" s="274" t="s">
        <v>268</v>
      </c>
      <c r="BN1417" s="274" t="s">
        <v>268</v>
      </c>
      <c r="BO1417" s="274" t="s">
        <v>268</v>
      </c>
      <c r="BP1417" s="274" t="s">
        <v>268</v>
      </c>
      <c r="BQ1417" s="274" t="s">
        <v>268</v>
      </c>
      <c r="BR1417" s="274" t="s">
        <v>268</v>
      </c>
      <c r="BS1417" s="274" t="s">
        <v>268</v>
      </c>
      <c r="BT1417" s="274" t="s">
        <v>268</v>
      </c>
      <c r="BU1417" s="274" t="s">
        <v>268</v>
      </c>
      <c r="BV1417" s="274" t="s">
        <v>268</v>
      </c>
      <c r="BW1417" s="274" t="s">
        <v>268</v>
      </c>
      <c r="BX1417" s="274" t="s">
        <v>268</v>
      </c>
      <c r="BY1417" s="295">
        <v>29</v>
      </c>
      <c r="BZ1417" s="295">
        <v>29</v>
      </c>
      <c r="CA1417" s="298" t="s">
        <v>142</v>
      </c>
      <c r="CB1417" s="297">
        <v>123</v>
      </c>
      <c r="CC1417" s="284">
        <f t="shared" si="90"/>
        <v>0.75</v>
      </c>
      <c r="CD1417" s="295">
        <f t="shared" si="91"/>
        <v>7.2500000000000009</v>
      </c>
      <c r="CE1417" s="284">
        <f t="shared" si="92"/>
        <v>1</v>
      </c>
      <c r="CF1417" s="295">
        <f t="shared" si="93"/>
        <v>0</v>
      </c>
      <c r="CG1417" s="274" t="s">
        <v>1817</v>
      </c>
      <c r="CH1417" s="274" t="s">
        <v>268</v>
      </c>
      <c r="CI1417" s="274" t="s">
        <v>268</v>
      </c>
      <c r="CJ1417" s="298" t="s">
        <v>268</v>
      </c>
      <c r="CK1417" s="298" t="s">
        <v>736</v>
      </c>
      <c r="CL1417" s="274" t="s">
        <v>2132</v>
      </c>
      <c r="CM1417" s="274" t="s">
        <v>268</v>
      </c>
      <c r="CN1417" s="274" t="s">
        <v>268</v>
      </c>
      <c r="CO1417" s="274" t="s">
        <v>268</v>
      </c>
      <c r="CP1417" s="274" t="s">
        <v>268</v>
      </c>
      <c r="CQ1417" s="274" t="s">
        <v>8794</v>
      </c>
      <c r="CR1417" s="274" t="s">
        <v>877</v>
      </c>
      <c r="CS1417" s="274">
        <v>14.21</v>
      </c>
      <c r="CT1417" s="274">
        <v>-10.66</v>
      </c>
      <c r="CU1417" s="274">
        <v>3.55</v>
      </c>
      <c r="CV1417" s="274">
        <v>365</v>
      </c>
      <c r="CW1417" s="274" t="s">
        <v>878</v>
      </c>
      <c r="CX1417" s="274" t="s">
        <v>835</v>
      </c>
      <c r="CY1417" s="274" t="s">
        <v>836</v>
      </c>
      <c r="CZ1417" s="274" t="s">
        <v>837</v>
      </c>
      <c r="DA1417" s="274" t="s">
        <v>268</v>
      </c>
      <c r="DB1417" s="274" t="s">
        <v>268</v>
      </c>
      <c r="DC1417" s="274" t="s">
        <v>268</v>
      </c>
      <c r="DD1417" s="274" t="s">
        <v>268</v>
      </c>
      <c r="DE1417" s="274" t="s">
        <v>268</v>
      </c>
      <c r="DF1417" s="274" t="s">
        <v>268</v>
      </c>
      <c r="DG1417" s="299">
        <f>IFERROR(IF(CA1417="D",IF(CK1417="A dispo.",CD1417*VLOOKUP('DATI INPUT'!$F$27,TARIFFE_UD,2,FALSE),CD1417*VLOOKUP(CK1417,TARIFFE_UD,2,FALSE)),CD1417*VLOOKUP(CB1417-100,TARIFFE_UND,2,FALSE)),0)</f>
        <v>5.7416403911757712</v>
      </c>
      <c r="DH1417" s="299">
        <f>IFERROR(IF(CA1417="D",IF(CK1417="A dispo.",CF1417*VLOOKUP('DATI INPUT'!$F$27,TARIFFE_UD,3,FALSE),CF1417*VLOOKUP(CK1417,TARIFFE_UD,3,FALSE)),CF1417*VLOOKUP(CB1417-100,TARIFFE_UND,3,FALSE)),0)</f>
        <v>0</v>
      </c>
    </row>
    <row r="1418" spans="1:112" hidden="1" x14ac:dyDescent="0.25">
      <c r="A1418" s="274" t="s">
        <v>9938</v>
      </c>
      <c r="B1418" s="274" t="s">
        <v>9926</v>
      </c>
      <c r="C1418" s="274" t="s">
        <v>9939</v>
      </c>
      <c r="D1418" s="274" t="s">
        <v>9927</v>
      </c>
      <c r="E1418" s="274" t="s">
        <v>268</v>
      </c>
      <c r="F1418" s="274" t="s">
        <v>156</v>
      </c>
      <c r="G1418" s="274" t="s">
        <v>9928</v>
      </c>
      <c r="H1418" s="274" t="s">
        <v>9929</v>
      </c>
      <c r="I1418" s="274" t="s">
        <v>344</v>
      </c>
      <c r="J1418" s="274" t="s">
        <v>274</v>
      </c>
      <c r="K1418" s="274" t="s">
        <v>9930</v>
      </c>
      <c r="L1418" s="274" t="s">
        <v>152</v>
      </c>
      <c r="M1418" s="274" t="s">
        <v>9931</v>
      </c>
      <c r="N1418" s="274" t="s">
        <v>9932</v>
      </c>
      <c r="O1418" s="274" t="s">
        <v>9933</v>
      </c>
      <c r="P1418" s="274" t="s">
        <v>9934</v>
      </c>
      <c r="Q1418" s="274" t="s">
        <v>329</v>
      </c>
      <c r="R1418" s="274" t="s">
        <v>268</v>
      </c>
      <c r="S1418" s="274" t="s">
        <v>268</v>
      </c>
      <c r="T1418" s="274" t="s">
        <v>268</v>
      </c>
      <c r="U1418" s="274" t="s">
        <v>268</v>
      </c>
      <c r="V1418" s="274" t="s">
        <v>268</v>
      </c>
      <c r="W1418" s="274" t="s">
        <v>3716</v>
      </c>
      <c r="X1418" s="274" t="s">
        <v>3717</v>
      </c>
      <c r="Y1418" s="274" t="s">
        <v>268</v>
      </c>
      <c r="Z1418" s="274" t="s">
        <v>268</v>
      </c>
      <c r="AA1418" s="274" t="s">
        <v>268</v>
      </c>
      <c r="AB1418" s="274" t="s">
        <v>268</v>
      </c>
      <c r="AC1418" s="274" t="s">
        <v>268</v>
      </c>
      <c r="AD1418" s="274" t="s">
        <v>268</v>
      </c>
      <c r="AE1418" s="274" t="s">
        <v>287</v>
      </c>
      <c r="AF1418" s="274" t="s">
        <v>1811</v>
      </c>
      <c r="AG1418" s="274" t="s">
        <v>875</v>
      </c>
      <c r="AH1418" s="274" t="s">
        <v>9935</v>
      </c>
      <c r="AI1418" s="274" t="s">
        <v>9940</v>
      </c>
      <c r="AJ1418" s="274" t="s">
        <v>268</v>
      </c>
      <c r="AK1418" s="274" t="s">
        <v>268</v>
      </c>
      <c r="AL1418" s="274" t="s">
        <v>268</v>
      </c>
      <c r="AM1418" s="274" t="s">
        <v>411</v>
      </c>
      <c r="AN1418" s="274" t="s">
        <v>268</v>
      </c>
      <c r="AO1418" s="274" t="s">
        <v>268</v>
      </c>
      <c r="AP1418" s="274" t="s">
        <v>268</v>
      </c>
      <c r="AQ1418" s="274" t="s">
        <v>268</v>
      </c>
      <c r="AR1418" s="274" t="s">
        <v>268</v>
      </c>
      <c r="AS1418" s="274" t="s">
        <v>268</v>
      </c>
      <c r="AT1418" s="274" t="s">
        <v>268</v>
      </c>
      <c r="AU1418" s="274" t="s">
        <v>268</v>
      </c>
      <c r="AV1418" s="274" t="s">
        <v>268</v>
      </c>
      <c r="AW1418" s="274" t="s">
        <v>268</v>
      </c>
      <c r="AX1418" s="274" t="s">
        <v>268</v>
      </c>
      <c r="AY1418" s="274" t="s">
        <v>268</v>
      </c>
      <c r="AZ1418" s="274" t="s">
        <v>268</v>
      </c>
      <c r="BA1418" s="274" t="s">
        <v>268</v>
      </c>
      <c r="BB1418" s="274" t="s">
        <v>268</v>
      </c>
      <c r="BC1418" s="274" t="s">
        <v>268</v>
      </c>
      <c r="BD1418" s="274" t="s">
        <v>268</v>
      </c>
      <c r="BE1418" s="274" t="s">
        <v>268</v>
      </c>
      <c r="BF1418" s="274" t="s">
        <v>268</v>
      </c>
      <c r="BG1418" s="274" t="s">
        <v>268</v>
      </c>
      <c r="BH1418" s="274" t="s">
        <v>268</v>
      </c>
      <c r="BI1418" s="274" t="s">
        <v>268</v>
      </c>
      <c r="BJ1418" s="274" t="s">
        <v>268</v>
      </c>
      <c r="BK1418" s="274" t="s">
        <v>268</v>
      </c>
      <c r="BL1418" s="274" t="s">
        <v>268</v>
      </c>
      <c r="BM1418" s="274" t="s">
        <v>268</v>
      </c>
      <c r="BN1418" s="274" t="s">
        <v>268</v>
      </c>
      <c r="BO1418" s="274" t="s">
        <v>268</v>
      </c>
      <c r="BP1418" s="274" t="s">
        <v>268</v>
      </c>
      <c r="BQ1418" s="274" t="s">
        <v>268</v>
      </c>
      <c r="BR1418" s="274" t="s">
        <v>268</v>
      </c>
      <c r="BS1418" s="274" t="s">
        <v>268</v>
      </c>
      <c r="BT1418" s="274" t="s">
        <v>268</v>
      </c>
      <c r="BU1418" s="274" t="s">
        <v>268</v>
      </c>
      <c r="BV1418" s="274" t="s">
        <v>268</v>
      </c>
      <c r="BW1418" s="274" t="s">
        <v>268</v>
      </c>
      <c r="BX1418" s="274" t="s">
        <v>268</v>
      </c>
      <c r="BY1418" s="295">
        <v>20</v>
      </c>
      <c r="BZ1418" s="295">
        <v>20</v>
      </c>
      <c r="CA1418" s="298" t="s">
        <v>142</v>
      </c>
      <c r="CB1418" s="297">
        <v>123</v>
      </c>
      <c r="CC1418" s="284">
        <f t="shared" si="90"/>
        <v>0.75</v>
      </c>
      <c r="CD1418" s="295">
        <f t="shared" si="91"/>
        <v>5</v>
      </c>
      <c r="CE1418" s="284">
        <f t="shared" si="92"/>
        <v>1</v>
      </c>
      <c r="CF1418" s="295">
        <f t="shared" si="93"/>
        <v>0</v>
      </c>
      <c r="CG1418" s="274" t="s">
        <v>1817</v>
      </c>
      <c r="CH1418" s="274" t="s">
        <v>268</v>
      </c>
      <c r="CI1418" s="274" t="s">
        <v>268</v>
      </c>
      <c r="CJ1418" s="298" t="s">
        <v>268</v>
      </c>
      <c r="CK1418" s="298" t="s">
        <v>736</v>
      </c>
      <c r="CL1418" s="274" t="s">
        <v>2132</v>
      </c>
      <c r="CM1418" s="274" t="s">
        <v>268</v>
      </c>
      <c r="CN1418" s="274" t="s">
        <v>268</v>
      </c>
      <c r="CO1418" s="274" t="s">
        <v>268</v>
      </c>
      <c r="CP1418" s="274" t="s">
        <v>268</v>
      </c>
      <c r="CQ1418" s="274" t="s">
        <v>8794</v>
      </c>
      <c r="CR1418" s="274" t="s">
        <v>877</v>
      </c>
      <c r="CS1418" s="274">
        <v>9.8000000000000007</v>
      </c>
      <c r="CT1418" s="274">
        <v>-7.35</v>
      </c>
      <c r="CU1418" s="274">
        <v>2.4500000000000002</v>
      </c>
      <c r="CV1418" s="274">
        <v>365</v>
      </c>
      <c r="CW1418" s="274" t="s">
        <v>878</v>
      </c>
      <c r="CX1418" s="274" t="s">
        <v>835</v>
      </c>
      <c r="CY1418" s="274" t="s">
        <v>836</v>
      </c>
      <c r="CZ1418" s="274" t="s">
        <v>837</v>
      </c>
      <c r="DA1418" s="274" t="s">
        <v>268</v>
      </c>
      <c r="DB1418" s="274" t="s">
        <v>268</v>
      </c>
      <c r="DC1418" s="274" t="s">
        <v>268</v>
      </c>
      <c r="DD1418" s="274" t="s">
        <v>268</v>
      </c>
      <c r="DE1418" s="274" t="s">
        <v>268</v>
      </c>
      <c r="DF1418" s="274" t="s">
        <v>268</v>
      </c>
      <c r="DG1418" s="299">
        <f>IFERROR(IF(CA1418="D",IF(CK1418="A dispo.",CD1418*VLOOKUP('DATI INPUT'!$F$27,TARIFFE_UD,2,FALSE),CD1418*VLOOKUP(CK1418,TARIFFE_UD,2,FALSE)),CD1418*VLOOKUP(CB1418-100,TARIFFE_UND,2,FALSE)),0)</f>
        <v>3.9597519939143244</v>
      </c>
      <c r="DH1418" s="299">
        <f>IFERROR(IF(CA1418="D",IF(CK1418="A dispo.",CF1418*VLOOKUP('DATI INPUT'!$F$27,TARIFFE_UD,3,FALSE),CF1418*VLOOKUP(CK1418,TARIFFE_UD,3,FALSE)),CF1418*VLOOKUP(CB1418-100,TARIFFE_UND,3,FALSE)),0)</f>
        <v>0</v>
      </c>
    </row>
    <row r="1419" spans="1:112" hidden="1" x14ac:dyDescent="0.25">
      <c r="A1419" s="274" t="s">
        <v>9941</v>
      </c>
      <c r="B1419" s="274" t="s">
        <v>9926</v>
      </c>
      <c r="C1419" s="274" t="s">
        <v>9942</v>
      </c>
      <c r="D1419" s="274" t="s">
        <v>9927</v>
      </c>
      <c r="E1419" s="274" t="s">
        <v>268</v>
      </c>
      <c r="F1419" s="274" t="s">
        <v>156</v>
      </c>
      <c r="G1419" s="274" t="s">
        <v>9928</v>
      </c>
      <c r="H1419" s="274" t="s">
        <v>9929</v>
      </c>
      <c r="I1419" s="274" t="s">
        <v>344</v>
      </c>
      <c r="J1419" s="274" t="s">
        <v>274</v>
      </c>
      <c r="K1419" s="274" t="s">
        <v>9930</v>
      </c>
      <c r="L1419" s="274" t="s">
        <v>152</v>
      </c>
      <c r="M1419" s="274" t="s">
        <v>9931</v>
      </c>
      <c r="N1419" s="274" t="s">
        <v>9932</v>
      </c>
      <c r="O1419" s="274" t="s">
        <v>9933</v>
      </c>
      <c r="P1419" s="274" t="s">
        <v>9934</v>
      </c>
      <c r="Q1419" s="274" t="s">
        <v>329</v>
      </c>
      <c r="R1419" s="274" t="s">
        <v>268</v>
      </c>
      <c r="S1419" s="274" t="s">
        <v>268</v>
      </c>
      <c r="T1419" s="274" t="s">
        <v>268</v>
      </c>
      <c r="U1419" s="274" t="s">
        <v>268</v>
      </c>
      <c r="V1419" s="274" t="s">
        <v>268</v>
      </c>
      <c r="W1419" s="274" t="s">
        <v>3716</v>
      </c>
      <c r="X1419" s="274" t="s">
        <v>3717</v>
      </c>
      <c r="Y1419" s="274" t="s">
        <v>268</v>
      </c>
      <c r="Z1419" s="274" t="s">
        <v>268</v>
      </c>
      <c r="AA1419" s="274" t="s">
        <v>268</v>
      </c>
      <c r="AB1419" s="274" t="s">
        <v>268</v>
      </c>
      <c r="AC1419" s="274" t="s">
        <v>268</v>
      </c>
      <c r="AD1419" s="274" t="s">
        <v>268</v>
      </c>
      <c r="AE1419" s="274" t="s">
        <v>287</v>
      </c>
      <c r="AF1419" s="274" t="s">
        <v>1811</v>
      </c>
      <c r="AG1419" s="274" t="s">
        <v>875</v>
      </c>
      <c r="AH1419" s="274" t="s">
        <v>9935</v>
      </c>
      <c r="AI1419" s="274" t="s">
        <v>9396</v>
      </c>
      <c r="AJ1419" s="274" t="s">
        <v>268</v>
      </c>
      <c r="AK1419" s="274" t="s">
        <v>268</v>
      </c>
      <c r="AL1419" s="274" t="s">
        <v>268</v>
      </c>
      <c r="AM1419" s="274" t="s">
        <v>411</v>
      </c>
      <c r="AN1419" s="274" t="s">
        <v>268</v>
      </c>
      <c r="AO1419" s="274" t="s">
        <v>268</v>
      </c>
      <c r="AP1419" s="274" t="s">
        <v>268</v>
      </c>
      <c r="AQ1419" s="274" t="s">
        <v>268</v>
      </c>
      <c r="AR1419" s="274" t="s">
        <v>268</v>
      </c>
      <c r="AS1419" s="274" t="s">
        <v>268</v>
      </c>
      <c r="AT1419" s="274" t="s">
        <v>268</v>
      </c>
      <c r="AU1419" s="274" t="s">
        <v>268</v>
      </c>
      <c r="AV1419" s="274" t="s">
        <v>268</v>
      </c>
      <c r="AW1419" s="274" t="s">
        <v>268</v>
      </c>
      <c r="AX1419" s="274" t="s">
        <v>268</v>
      </c>
      <c r="AY1419" s="274" t="s">
        <v>268</v>
      </c>
      <c r="AZ1419" s="274" t="s">
        <v>268</v>
      </c>
      <c r="BA1419" s="274" t="s">
        <v>268</v>
      </c>
      <c r="BB1419" s="274" t="s">
        <v>268</v>
      </c>
      <c r="BC1419" s="274" t="s">
        <v>268</v>
      </c>
      <c r="BD1419" s="274" t="s">
        <v>268</v>
      </c>
      <c r="BE1419" s="274" t="s">
        <v>268</v>
      </c>
      <c r="BF1419" s="274" t="s">
        <v>268</v>
      </c>
      <c r="BG1419" s="274" t="s">
        <v>268</v>
      </c>
      <c r="BH1419" s="274" t="s">
        <v>268</v>
      </c>
      <c r="BI1419" s="274" t="s">
        <v>268</v>
      </c>
      <c r="BJ1419" s="274" t="s">
        <v>268</v>
      </c>
      <c r="BK1419" s="274" t="s">
        <v>268</v>
      </c>
      <c r="BL1419" s="274" t="s">
        <v>268</v>
      </c>
      <c r="BM1419" s="274" t="s">
        <v>268</v>
      </c>
      <c r="BN1419" s="274" t="s">
        <v>268</v>
      </c>
      <c r="BO1419" s="274" t="s">
        <v>268</v>
      </c>
      <c r="BP1419" s="274" t="s">
        <v>268</v>
      </c>
      <c r="BQ1419" s="274" t="s">
        <v>268</v>
      </c>
      <c r="BR1419" s="274" t="s">
        <v>268</v>
      </c>
      <c r="BS1419" s="274" t="s">
        <v>268</v>
      </c>
      <c r="BT1419" s="274" t="s">
        <v>268</v>
      </c>
      <c r="BU1419" s="274" t="s">
        <v>268</v>
      </c>
      <c r="BV1419" s="274" t="s">
        <v>268</v>
      </c>
      <c r="BW1419" s="274" t="s">
        <v>268</v>
      </c>
      <c r="BX1419" s="274" t="s">
        <v>268</v>
      </c>
      <c r="BY1419" s="295">
        <v>32</v>
      </c>
      <c r="BZ1419" s="295">
        <v>32</v>
      </c>
      <c r="CA1419" s="298" t="s">
        <v>142</v>
      </c>
      <c r="CB1419" s="297">
        <v>123</v>
      </c>
      <c r="CC1419" s="284">
        <f t="shared" si="90"/>
        <v>0.75</v>
      </c>
      <c r="CD1419" s="295">
        <f t="shared" si="91"/>
        <v>8</v>
      </c>
      <c r="CE1419" s="284">
        <f t="shared" si="92"/>
        <v>1</v>
      </c>
      <c r="CF1419" s="295">
        <f t="shared" si="93"/>
        <v>0</v>
      </c>
      <c r="CG1419" s="274" t="s">
        <v>1817</v>
      </c>
      <c r="CH1419" s="274" t="s">
        <v>268</v>
      </c>
      <c r="CI1419" s="274" t="s">
        <v>268</v>
      </c>
      <c r="CJ1419" s="298" t="s">
        <v>268</v>
      </c>
      <c r="CK1419" s="298" t="s">
        <v>736</v>
      </c>
      <c r="CL1419" s="274" t="s">
        <v>2132</v>
      </c>
      <c r="CM1419" s="274" t="s">
        <v>268</v>
      </c>
      <c r="CN1419" s="274" t="s">
        <v>268</v>
      </c>
      <c r="CO1419" s="274" t="s">
        <v>268</v>
      </c>
      <c r="CP1419" s="274" t="s">
        <v>268</v>
      </c>
      <c r="CQ1419" s="274" t="s">
        <v>8794</v>
      </c>
      <c r="CR1419" s="274" t="s">
        <v>877</v>
      </c>
      <c r="CS1419" s="274">
        <v>15.68</v>
      </c>
      <c r="CT1419" s="274">
        <v>-11.76</v>
      </c>
      <c r="CU1419" s="274">
        <v>3.92</v>
      </c>
      <c r="CV1419" s="274">
        <v>365</v>
      </c>
      <c r="CW1419" s="274" t="s">
        <v>878</v>
      </c>
      <c r="CX1419" s="274" t="s">
        <v>835</v>
      </c>
      <c r="CY1419" s="274" t="s">
        <v>836</v>
      </c>
      <c r="CZ1419" s="274" t="s">
        <v>837</v>
      </c>
      <c r="DA1419" s="274" t="s">
        <v>268</v>
      </c>
      <c r="DB1419" s="274" t="s">
        <v>268</v>
      </c>
      <c r="DC1419" s="274" t="s">
        <v>268</v>
      </c>
      <c r="DD1419" s="274" t="s">
        <v>268</v>
      </c>
      <c r="DE1419" s="274" t="s">
        <v>268</v>
      </c>
      <c r="DF1419" s="274" t="s">
        <v>268</v>
      </c>
      <c r="DG1419" s="299">
        <f>IFERROR(IF(CA1419="D",IF(CK1419="A dispo.",CD1419*VLOOKUP('DATI INPUT'!$F$27,TARIFFE_UD,2,FALSE),CD1419*VLOOKUP(CK1419,TARIFFE_UD,2,FALSE)),CD1419*VLOOKUP(CB1419-100,TARIFFE_UND,2,FALSE)),0)</f>
        <v>6.3356031902629191</v>
      </c>
      <c r="DH1419" s="299">
        <f>IFERROR(IF(CA1419="D",IF(CK1419="A dispo.",CF1419*VLOOKUP('DATI INPUT'!$F$27,TARIFFE_UD,3,FALSE),CF1419*VLOOKUP(CK1419,TARIFFE_UD,3,FALSE)),CF1419*VLOOKUP(CB1419-100,TARIFFE_UND,3,FALSE)),0)</f>
        <v>0</v>
      </c>
    </row>
    <row r="1420" spans="1:112" x14ac:dyDescent="0.25">
      <c r="A1420" s="274" t="s">
        <v>9943</v>
      </c>
      <c r="B1420" s="274" t="s">
        <v>1782</v>
      </c>
      <c r="C1420" s="274" t="s">
        <v>1701</v>
      </c>
      <c r="D1420" s="274" t="s">
        <v>9944</v>
      </c>
      <c r="E1420" s="274" t="s">
        <v>268</v>
      </c>
      <c r="F1420" s="274" t="s">
        <v>156</v>
      </c>
      <c r="G1420" s="274" t="s">
        <v>9113</v>
      </c>
      <c r="H1420" s="274" t="s">
        <v>1137</v>
      </c>
      <c r="I1420" s="274" t="s">
        <v>348</v>
      </c>
      <c r="J1420" s="274" t="s">
        <v>274</v>
      </c>
      <c r="K1420" s="274" t="s">
        <v>9945</v>
      </c>
      <c r="L1420" s="274" t="s">
        <v>880</v>
      </c>
      <c r="M1420" s="274" t="s">
        <v>9698</v>
      </c>
      <c r="N1420" s="274" t="s">
        <v>984</v>
      </c>
      <c r="O1420" s="274" t="s">
        <v>873</v>
      </c>
      <c r="P1420" s="274" t="s">
        <v>1901</v>
      </c>
      <c r="Q1420" s="274" t="s">
        <v>299</v>
      </c>
      <c r="R1420" s="274" t="s">
        <v>268</v>
      </c>
      <c r="S1420" s="274" t="s">
        <v>268</v>
      </c>
      <c r="T1420" s="274" t="s">
        <v>268</v>
      </c>
      <c r="U1420" s="274" t="s">
        <v>268</v>
      </c>
      <c r="V1420" s="274" t="s">
        <v>268</v>
      </c>
      <c r="W1420" s="274" t="s">
        <v>9698</v>
      </c>
      <c r="X1420" s="274" t="s">
        <v>1901</v>
      </c>
      <c r="Y1420" s="274" t="s">
        <v>299</v>
      </c>
      <c r="Z1420" s="274" t="s">
        <v>268</v>
      </c>
      <c r="AA1420" s="274" t="s">
        <v>268</v>
      </c>
      <c r="AB1420" s="274" t="s">
        <v>268</v>
      </c>
      <c r="AC1420" s="274" t="s">
        <v>268</v>
      </c>
      <c r="AD1420" s="274" t="s">
        <v>268</v>
      </c>
      <c r="AE1420" s="274" t="s">
        <v>287</v>
      </c>
      <c r="AF1420" s="274" t="s">
        <v>1811</v>
      </c>
      <c r="AG1420" s="274" t="s">
        <v>875</v>
      </c>
      <c r="AH1420" s="274" t="s">
        <v>380</v>
      </c>
      <c r="AI1420" s="274" t="s">
        <v>793</v>
      </c>
      <c r="AJ1420" s="274" t="s">
        <v>268</v>
      </c>
      <c r="AK1420" s="274" t="s">
        <v>2746</v>
      </c>
      <c r="AL1420" s="274" t="s">
        <v>268</v>
      </c>
      <c r="AM1420" s="274" t="s">
        <v>353</v>
      </c>
      <c r="AN1420" s="274" t="s">
        <v>268</v>
      </c>
      <c r="AO1420" s="274" t="s">
        <v>268</v>
      </c>
      <c r="AP1420" s="274" t="s">
        <v>268</v>
      </c>
      <c r="AQ1420" s="274" t="s">
        <v>268</v>
      </c>
      <c r="AR1420" s="274" t="s">
        <v>268</v>
      </c>
      <c r="AS1420" s="274" t="s">
        <v>268</v>
      </c>
      <c r="AT1420" s="274" t="s">
        <v>268</v>
      </c>
      <c r="AU1420" s="274" t="s">
        <v>268</v>
      </c>
      <c r="AV1420" s="274" t="s">
        <v>268</v>
      </c>
      <c r="AW1420" s="274" t="s">
        <v>268</v>
      </c>
      <c r="AX1420" s="274" t="s">
        <v>268</v>
      </c>
      <c r="AY1420" s="274" t="s">
        <v>268</v>
      </c>
      <c r="AZ1420" s="274" t="s">
        <v>268</v>
      </c>
      <c r="BA1420" s="274" t="s">
        <v>268</v>
      </c>
      <c r="BB1420" s="274" t="s">
        <v>268</v>
      </c>
      <c r="BC1420" s="274" t="s">
        <v>268</v>
      </c>
      <c r="BD1420" s="274" t="s">
        <v>268</v>
      </c>
      <c r="BE1420" s="274" t="s">
        <v>268</v>
      </c>
      <c r="BF1420" s="274" t="s">
        <v>268</v>
      </c>
      <c r="BG1420" s="274" t="s">
        <v>268</v>
      </c>
      <c r="BH1420" s="274" t="s">
        <v>268</v>
      </c>
      <c r="BI1420" s="274" t="s">
        <v>268</v>
      </c>
      <c r="BJ1420" s="274" t="s">
        <v>268</v>
      </c>
      <c r="BK1420" s="274" t="s">
        <v>268</v>
      </c>
      <c r="BL1420" s="274" t="s">
        <v>268</v>
      </c>
      <c r="BM1420" s="274" t="s">
        <v>268</v>
      </c>
      <c r="BN1420" s="274" t="s">
        <v>268</v>
      </c>
      <c r="BO1420" s="274" t="s">
        <v>268</v>
      </c>
      <c r="BP1420" s="274" t="s">
        <v>268</v>
      </c>
      <c r="BQ1420" s="274" t="s">
        <v>268</v>
      </c>
      <c r="BR1420" s="274" t="s">
        <v>268</v>
      </c>
      <c r="BS1420" s="274" t="s">
        <v>268</v>
      </c>
      <c r="BT1420" s="274" t="s">
        <v>268</v>
      </c>
      <c r="BU1420" s="274" t="s">
        <v>268</v>
      </c>
      <c r="BV1420" s="274" t="s">
        <v>268</v>
      </c>
      <c r="BW1420" s="274" t="s">
        <v>268</v>
      </c>
      <c r="BX1420" s="274" t="s">
        <v>268</v>
      </c>
      <c r="BY1420" s="295">
        <v>21</v>
      </c>
      <c r="BZ1420" s="295">
        <v>21</v>
      </c>
      <c r="CA1420" s="298" t="s">
        <v>142</v>
      </c>
      <c r="CB1420" s="297">
        <v>123</v>
      </c>
      <c r="CC1420" s="284">
        <f t="shared" si="90"/>
        <v>0</v>
      </c>
      <c r="CD1420" s="295">
        <f t="shared" si="91"/>
        <v>21</v>
      </c>
      <c r="CE1420" s="284">
        <f t="shared" si="92"/>
        <v>1</v>
      </c>
      <c r="CF1420" s="295">
        <f t="shared" si="93"/>
        <v>0</v>
      </c>
      <c r="CG1420" s="274" t="s">
        <v>1817</v>
      </c>
      <c r="CH1420" s="274" t="s">
        <v>268</v>
      </c>
      <c r="CI1420" s="274" t="s">
        <v>268</v>
      </c>
      <c r="CJ1420" s="298" t="s">
        <v>280</v>
      </c>
      <c r="CK1420" s="297">
        <v>2</v>
      </c>
      <c r="CL1420" s="274" t="s">
        <v>268</v>
      </c>
      <c r="CM1420" s="274" t="s">
        <v>268</v>
      </c>
      <c r="CN1420" s="274" t="s">
        <v>268</v>
      </c>
      <c r="CO1420" s="274" t="s">
        <v>268</v>
      </c>
      <c r="CP1420" s="274" t="s">
        <v>268</v>
      </c>
      <c r="CQ1420" s="274" t="s">
        <v>268</v>
      </c>
      <c r="CR1420" s="274" t="s">
        <v>877</v>
      </c>
      <c r="CS1420" s="274">
        <v>9.4499999999999993</v>
      </c>
      <c r="CT1420" s="274" t="s">
        <v>268</v>
      </c>
      <c r="CU1420" s="274">
        <v>9.4499999999999993</v>
      </c>
      <c r="CV1420" s="274">
        <v>365</v>
      </c>
      <c r="CW1420" s="274" t="s">
        <v>878</v>
      </c>
      <c r="CX1420" s="274" t="s">
        <v>835</v>
      </c>
      <c r="CY1420" s="274" t="s">
        <v>836</v>
      </c>
      <c r="CZ1420" s="274" t="s">
        <v>837</v>
      </c>
      <c r="DA1420" s="274" t="s">
        <v>268</v>
      </c>
      <c r="DB1420" s="274" t="s">
        <v>268</v>
      </c>
      <c r="DC1420" s="274" t="s">
        <v>268</v>
      </c>
      <c r="DD1420" s="274" t="s">
        <v>268</v>
      </c>
      <c r="DE1420" s="274" t="s">
        <v>268</v>
      </c>
      <c r="DF1420" s="274" t="s">
        <v>268</v>
      </c>
      <c r="DG1420" s="299">
        <f>IFERROR(IF(CA1420="D",IF(CK1420="A dispo.",CD1420*VLOOKUP('DATI INPUT'!$F$27,TARIFFE_UD,2,FALSE),CD1420*VLOOKUP(CK1420,TARIFFE_UD,2,FALSE)),CD1420*VLOOKUP(CB1420-100,TARIFFE_UND,2,FALSE)),0)</f>
        <v>15.091054821251261</v>
      </c>
      <c r="DH1420" s="299">
        <f>IFERROR(IF(CA1420="D",IF(CK1420="A dispo.",CF1420*VLOOKUP('DATI INPUT'!$F$27,TARIFFE_UD,3,FALSE),CF1420*VLOOKUP(CK1420,TARIFFE_UD,3,FALSE)),CF1420*VLOOKUP(CB1420-100,TARIFFE_UND,3,FALSE)),0)</f>
        <v>0</v>
      </c>
    </row>
    <row r="1421" spans="1:112" x14ac:dyDescent="0.25">
      <c r="A1421" s="274" t="s">
        <v>9946</v>
      </c>
      <c r="B1421" s="274" t="s">
        <v>1782</v>
      </c>
      <c r="C1421" s="274" t="s">
        <v>1702</v>
      </c>
      <c r="D1421" s="274" t="s">
        <v>9944</v>
      </c>
      <c r="E1421" s="274" t="s">
        <v>268</v>
      </c>
      <c r="F1421" s="274" t="s">
        <v>156</v>
      </c>
      <c r="G1421" s="274" t="s">
        <v>9113</v>
      </c>
      <c r="H1421" s="274" t="s">
        <v>1137</v>
      </c>
      <c r="I1421" s="274" t="s">
        <v>348</v>
      </c>
      <c r="J1421" s="274" t="s">
        <v>274</v>
      </c>
      <c r="K1421" s="274" t="s">
        <v>9945</v>
      </c>
      <c r="L1421" s="274" t="s">
        <v>880</v>
      </c>
      <c r="M1421" s="274" t="s">
        <v>9698</v>
      </c>
      <c r="N1421" s="274" t="s">
        <v>984</v>
      </c>
      <c r="O1421" s="274" t="s">
        <v>873</v>
      </c>
      <c r="P1421" s="274" t="s">
        <v>1901</v>
      </c>
      <c r="Q1421" s="274" t="s">
        <v>299</v>
      </c>
      <c r="R1421" s="274" t="s">
        <v>268</v>
      </c>
      <c r="S1421" s="274" t="s">
        <v>268</v>
      </c>
      <c r="T1421" s="274" t="s">
        <v>268</v>
      </c>
      <c r="U1421" s="274" t="s">
        <v>268</v>
      </c>
      <c r="V1421" s="274" t="s">
        <v>268</v>
      </c>
      <c r="W1421" s="274" t="s">
        <v>1741</v>
      </c>
      <c r="X1421" s="274" t="s">
        <v>613</v>
      </c>
      <c r="Y1421" s="274" t="s">
        <v>268</v>
      </c>
      <c r="Z1421" s="274" t="s">
        <v>268</v>
      </c>
      <c r="AA1421" s="274" t="s">
        <v>268</v>
      </c>
      <c r="AB1421" s="274" t="s">
        <v>268</v>
      </c>
      <c r="AC1421" s="274" t="s">
        <v>268</v>
      </c>
      <c r="AD1421" s="274" t="s">
        <v>268</v>
      </c>
      <c r="AE1421" s="274" t="s">
        <v>287</v>
      </c>
      <c r="AF1421" s="274" t="s">
        <v>1811</v>
      </c>
      <c r="AG1421" s="274" t="s">
        <v>875</v>
      </c>
      <c r="AH1421" s="274" t="s">
        <v>1831</v>
      </c>
      <c r="AI1421" s="274" t="s">
        <v>9282</v>
      </c>
      <c r="AJ1421" s="274" t="s">
        <v>268</v>
      </c>
      <c r="AK1421" s="274" t="s">
        <v>467</v>
      </c>
      <c r="AL1421" s="274" t="s">
        <v>268</v>
      </c>
      <c r="AM1421" s="274" t="s">
        <v>353</v>
      </c>
      <c r="AN1421" s="274" t="s">
        <v>268</v>
      </c>
      <c r="AO1421" s="274" t="s">
        <v>268</v>
      </c>
      <c r="AP1421" s="274" t="s">
        <v>268</v>
      </c>
      <c r="AQ1421" s="274" t="s">
        <v>268</v>
      </c>
      <c r="AR1421" s="274" t="s">
        <v>268</v>
      </c>
      <c r="AS1421" s="274" t="s">
        <v>268</v>
      </c>
      <c r="AT1421" s="274" t="s">
        <v>268</v>
      </c>
      <c r="AU1421" s="274" t="s">
        <v>268</v>
      </c>
      <c r="AV1421" s="274" t="s">
        <v>268</v>
      </c>
      <c r="AW1421" s="274" t="s">
        <v>268</v>
      </c>
      <c r="AX1421" s="274" t="s">
        <v>268</v>
      </c>
      <c r="AY1421" s="274" t="s">
        <v>268</v>
      </c>
      <c r="AZ1421" s="274" t="s">
        <v>268</v>
      </c>
      <c r="BA1421" s="274" t="s">
        <v>268</v>
      </c>
      <c r="BB1421" s="274" t="s">
        <v>268</v>
      </c>
      <c r="BC1421" s="274" t="s">
        <v>268</v>
      </c>
      <c r="BD1421" s="274" t="s">
        <v>268</v>
      </c>
      <c r="BE1421" s="274" t="s">
        <v>268</v>
      </c>
      <c r="BF1421" s="274" t="s">
        <v>268</v>
      </c>
      <c r="BG1421" s="274" t="s">
        <v>268</v>
      </c>
      <c r="BH1421" s="274" t="s">
        <v>268</v>
      </c>
      <c r="BI1421" s="274" t="s">
        <v>268</v>
      </c>
      <c r="BJ1421" s="274" t="s">
        <v>268</v>
      </c>
      <c r="BK1421" s="274" t="s">
        <v>268</v>
      </c>
      <c r="BL1421" s="274" t="s">
        <v>268</v>
      </c>
      <c r="BM1421" s="274" t="s">
        <v>268</v>
      </c>
      <c r="BN1421" s="274" t="s">
        <v>268</v>
      </c>
      <c r="BO1421" s="274" t="s">
        <v>268</v>
      </c>
      <c r="BP1421" s="274" t="s">
        <v>268</v>
      </c>
      <c r="BQ1421" s="274" t="s">
        <v>268</v>
      </c>
      <c r="BR1421" s="274" t="s">
        <v>268</v>
      </c>
      <c r="BS1421" s="274" t="s">
        <v>268</v>
      </c>
      <c r="BT1421" s="274" t="s">
        <v>268</v>
      </c>
      <c r="BU1421" s="274" t="s">
        <v>268</v>
      </c>
      <c r="BV1421" s="274" t="s">
        <v>268</v>
      </c>
      <c r="BW1421" s="274" t="s">
        <v>268</v>
      </c>
      <c r="BX1421" s="274" t="s">
        <v>268</v>
      </c>
      <c r="BY1421" s="295">
        <v>18</v>
      </c>
      <c r="BZ1421" s="295">
        <v>18</v>
      </c>
      <c r="CA1421" s="298" t="s">
        <v>142</v>
      </c>
      <c r="CB1421" s="297">
        <v>123</v>
      </c>
      <c r="CC1421" s="284">
        <f t="shared" si="90"/>
        <v>0</v>
      </c>
      <c r="CD1421" s="295">
        <f t="shared" si="91"/>
        <v>18</v>
      </c>
      <c r="CE1421" s="284">
        <f t="shared" si="92"/>
        <v>1</v>
      </c>
      <c r="CF1421" s="295">
        <f t="shared" si="93"/>
        <v>0</v>
      </c>
      <c r="CG1421" s="274" t="s">
        <v>1817</v>
      </c>
      <c r="CH1421" s="274" t="s">
        <v>268</v>
      </c>
      <c r="CI1421" s="274" t="s">
        <v>268</v>
      </c>
      <c r="CJ1421" s="298" t="s">
        <v>280</v>
      </c>
      <c r="CK1421" s="297">
        <v>2</v>
      </c>
      <c r="CL1421" s="274" t="s">
        <v>268</v>
      </c>
      <c r="CM1421" s="274" t="s">
        <v>268</v>
      </c>
      <c r="CN1421" s="274" t="s">
        <v>268</v>
      </c>
      <c r="CO1421" s="274" t="s">
        <v>268</v>
      </c>
      <c r="CP1421" s="274" t="s">
        <v>268</v>
      </c>
      <c r="CQ1421" s="274" t="s">
        <v>268</v>
      </c>
      <c r="CR1421" s="274" t="s">
        <v>877</v>
      </c>
      <c r="CS1421" s="274">
        <v>8.1</v>
      </c>
      <c r="CT1421" s="274" t="s">
        <v>268</v>
      </c>
      <c r="CU1421" s="274">
        <v>8.1</v>
      </c>
      <c r="CV1421" s="274">
        <v>365</v>
      </c>
      <c r="CW1421" s="274" t="s">
        <v>878</v>
      </c>
      <c r="CX1421" s="274" t="s">
        <v>835</v>
      </c>
      <c r="CY1421" s="274" t="s">
        <v>836</v>
      </c>
      <c r="CZ1421" s="274" t="s">
        <v>837</v>
      </c>
      <c r="DA1421" s="274" t="s">
        <v>268</v>
      </c>
      <c r="DB1421" s="274" t="s">
        <v>268</v>
      </c>
      <c r="DC1421" s="274" t="s">
        <v>268</v>
      </c>
      <c r="DD1421" s="274" t="s">
        <v>268</v>
      </c>
      <c r="DE1421" s="274" t="s">
        <v>268</v>
      </c>
      <c r="DF1421" s="274" t="s">
        <v>268</v>
      </c>
      <c r="DG1421" s="299">
        <f>IFERROR(IF(CA1421="D",IF(CK1421="A dispo.",CD1421*VLOOKUP('DATI INPUT'!$F$27,TARIFFE_UD,2,FALSE),CD1421*VLOOKUP(CK1421,TARIFFE_UD,2,FALSE)),CD1421*VLOOKUP(CB1421-100,TARIFFE_UND,2,FALSE)),0)</f>
        <v>12.935189846786795</v>
      </c>
      <c r="DH1421" s="299">
        <f>IFERROR(IF(CA1421="D",IF(CK1421="A dispo.",CF1421*VLOOKUP('DATI INPUT'!$F$27,TARIFFE_UD,3,FALSE),CF1421*VLOOKUP(CK1421,TARIFFE_UD,3,FALSE)),CF1421*VLOOKUP(CB1421-100,TARIFFE_UND,3,FALSE)),0)</f>
        <v>0</v>
      </c>
    </row>
    <row r="1422" spans="1:112" x14ac:dyDescent="0.25">
      <c r="A1422" s="274" t="s">
        <v>9947</v>
      </c>
      <c r="B1422" s="274" t="s">
        <v>9948</v>
      </c>
      <c r="C1422" s="274" t="s">
        <v>1703</v>
      </c>
      <c r="D1422" s="274" t="s">
        <v>9949</v>
      </c>
      <c r="E1422" s="274" t="s">
        <v>268</v>
      </c>
      <c r="F1422" s="274" t="s">
        <v>156</v>
      </c>
      <c r="G1422" s="274" t="s">
        <v>9950</v>
      </c>
      <c r="H1422" s="274" t="s">
        <v>1137</v>
      </c>
      <c r="I1422" s="274" t="s">
        <v>468</v>
      </c>
      <c r="J1422" s="274" t="s">
        <v>274</v>
      </c>
      <c r="K1422" s="274" t="s">
        <v>9951</v>
      </c>
      <c r="L1422" s="274" t="s">
        <v>880</v>
      </c>
      <c r="M1422" s="274" t="s">
        <v>9952</v>
      </c>
      <c r="N1422" s="274" t="s">
        <v>984</v>
      </c>
      <c r="O1422" s="274" t="s">
        <v>873</v>
      </c>
      <c r="P1422" s="274" t="s">
        <v>1847</v>
      </c>
      <c r="Q1422" s="274" t="s">
        <v>2177</v>
      </c>
      <c r="R1422" s="274" t="s">
        <v>268</v>
      </c>
      <c r="S1422" s="274" t="s">
        <v>268</v>
      </c>
      <c r="T1422" s="274" t="s">
        <v>268</v>
      </c>
      <c r="U1422" s="274" t="s">
        <v>268</v>
      </c>
      <c r="V1422" s="274" t="s">
        <v>268</v>
      </c>
      <c r="W1422" s="274" t="s">
        <v>9952</v>
      </c>
      <c r="X1422" s="274" t="s">
        <v>1847</v>
      </c>
      <c r="Y1422" s="274" t="s">
        <v>2177</v>
      </c>
      <c r="Z1422" s="274" t="s">
        <v>268</v>
      </c>
      <c r="AA1422" s="274" t="s">
        <v>268</v>
      </c>
      <c r="AB1422" s="274" t="s">
        <v>268</v>
      </c>
      <c r="AC1422" s="274" t="s">
        <v>268</v>
      </c>
      <c r="AD1422" s="274" t="s">
        <v>268</v>
      </c>
      <c r="AE1422" s="274" t="s">
        <v>268</v>
      </c>
      <c r="AF1422" s="274" t="s">
        <v>268</v>
      </c>
      <c r="AG1422" s="274" t="s">
        <v>268</v>
      </c>
      <c r="AH1422" s="274" t="s">
        <v>268</v>
      </c>
      <c r="AI1422" s="274" t="s">
        <v>268</v>
      </c>
      <c r="AJ1422" s="274" t="s">
        <v>268</v>
      </c>
      <c r="AK1422" s="274" t="s">
        <v>268</v>
      </c>
      <c r="AL1422" s="274" t="s">
        <v>268</v>
      </c>
      <c r="AM1422" s="274" t="s">
        <v>268</v>
      </c>
      <c r="AN1422" s="274" t="s">
        <v>268</v>
      </c>
      <c r="AO1422" s="274" t="s">
        <v>268</v>
      </c>
      <c r="AP1422" s="274" t="s">
        <v>268</v>
      </c>
      <c r="AQ1422" s="274" t="s">
        <v>268</v>
      </c>
      <c r="AR1422" s="274" t="s">
        <v>268</v>
      </c>
      <c r="AS1422" s="274" t="s">
        <v>268</v>
      </c>
      <c r="AT1422" s="274" t="s">
        <v>268</v>
      </c>
      <c r="AU1422" s="274" t="s">
        <v>268</v>
      </c>
      <c r="AV1422" s="274" t="s">
        <v>268</v>
      </c>
      <c r="AW1422" s="274" t="s">
        <v>268</v>
      </c>
      <c r="AX1422" s="274" t="s">
        <v>268</v>
      </c>
      <c r="AY1422" s="274" t="s">
        <v>268</v>
      </c>
      <c r="AZ1422" s="274" t="s">
        <v>268</v>
      </c>
      <c r="BA1422" s="274" t="s">
        <v>268</v>
      </c>
      <c r="BB1422" s="274" t="s">
        <v>268</v>
      </c>
      <c r="BC1422" s="274" t="s">
        <v>268</v>
      </c>
      <c r="BD1422" s="274" t="s">
        <v>268</v>
      </c>
      <c r="BE1422" s="274" t="s">
        <v>268</v>
      </c>
      <c r="BF1422" s="274" t="s">
        <v>268</v>
      </c>
      <c r="BG1422" s="274" t="s">
        <v>268</v>
      </c>
      <c r="BH1422" s="274" t="s">
        <v>268</v>
      </c>
      <c r="BI1422" s="274" t="s">
        <v>268</v>
      </c>
      <c r="BJ1422" s="274" t="s">
        <v>268</v>
      </c>
      <c r="BK1422" s="274" t="s">
        <v>268</v>
      </c>
      <c r="BL1422" s="274" t="s">
        <v>268</v>
      </c>
      <c r="BM1422" s="274" t="s">
        <v>268</v>
      </c>
      <c r="BN1422" s="274" t="s">
        <v>268</v>
      </c>
      <c r="BO1422" s="274" t="s">
        <v>268</v>
      </c>
      <c r="BP1422" s="274" t="s">
        <v>268</v>
      </c>
      <c r="BQ1422" s="274" t="s">
        <v>268</v>
      </c>
      <c r="BR1422" s="274" t="s">
        <v>268</v>
      </c>
      <c r="BS1422" s="274" t="s">
        <v>268</v>
      </c>
      <c r="BT1422" s="274" t="s">
        <v>268</v>
      </c>
      <c r="BU1422" s="274" t="s">
        <v>268</v>
      </c>
      <c r="BV1422" s="274" t="s">
        <v>268</v>
      </c>
      <c r="BW1422" s="274" t="s">
        <v>268</v>
      </c>
      <c r="BX1422" s="274" t="s">
        <v>268</v>
      </c>
      <c r="BY1422" s="295">
        <v>55</v>
      </c>
      <c r="BZ1422" s="295">
        <v>55</v>
      </c>
      <c r="CA1422" s="298" t="s">
        <v>142</v>
      </c>
      <c r="CB1422" s="297">
        <v>122</v>
      </c>
      <c r="CC1422" s="284">
        <f t="shared" si="90"/>
        <v>0</v>
      </c>
      <c r="CD1422" s="295">
        <f t="shared" si="91"/>
        <v>55</v>
      </c>
      <c r="CE1422" s="284">
        <f t="shared" si="92"/>
        <v>0</v>
      </c>
      <c r="CF1422" s="295">
        <f t="shared" si="93"/>
        <v>1</v>
      </c>
      <c r="CG1422" s="274" t="s">
        <v>876</v>
      </c>
      <c r="CH1422" s="274" t="s">
        <v>268</v>
      </c>
      <c r="CI1422" s="274" t="s">
        <v>268</v>
      </c>
      <c r="CJ1422" s="298" t="s">
        <v>280</v>
      </c>
      <c r="CK1422" s="297">
        <v>2</v>
      </c>
      <c r="CL1422" s="274" t="s">
        <v>268</v>
      </c>
      <c r="CM1422" s="274" t="s">
        <v>268</v>
      </c>
      <c r="CN1422" s="274" t="s">
        <v>268</v>
      </c>
      <c r="CO1422" s="274" t="s">
        <v>268</v>
      </c>
      <c r="CP1422" s="274" t="s">
        <v>268</v>
      </c>
      <c r="CQ1422" s="274" t="s">
        <v>268</v>
      </c>
      <c r="CR1422" s="274" t="s">
        <v>877</v>
      </c>
      <c r="CS1422" s="274">
        <v>77.31</v>
      </c>
      <c r="CT1422" s="274" t="s">
        <v>268</v>
      </c>
      <c r="CU1422" s="274">
        <v>77.31</v>
      </c>
      <c r="CV1422" s="274">
        <v>365</v>
      </c>
      <c r="CW1422" s="274" t="s">
        <v>878</v>
      </c>
      <c r="CX1422" s="274" t="s">
        <v>835</v>
      </c>
      <c r="CY1422" s="274" t="s">
        <v>836</v>
      </c>
      <c r="CZ1422" s="274" t="s">
        <v>837</v>
      </c>
      <c r="DA1422" s="274" t="s">
        <v>268</v>
      </c>
      <c r="DB1422" s="274" t="s">
        <v>268</v>
      </c>
      <c r="DC1422" s="274" t="s">
        <v>268</v>
      </c>
      <c r="DD1422" s="274" t="s">
        <v>268</v>
      </c>
      <c r="DE1422" s="274" t="s">
        <v>268</v>
      </c>
      <c r="DF1422" s="274" t="s">
        <v>268</v>
      </c>
      <c r="DG1422" s="299">
        <f>IFERROR(IF(CA1422="D",IF(CK1422="A dispo.",CD1422*VLOOKUP('DATI INPUT'!$F$27,TARIFFE_UD,2,FALSE),CD1422*VLOOKUP(CK1422,TARIFFE_UD,2,FALSE)),CD1422*VLOOKUP(CB1422-100,TARIFFE_UND,2,FALSE)),0)</f>
        <v>39.524191198515204</v>
      </c>
      <c r="DH1422" s="299">
        <f>IFERROR(IF(CA1422="D",IF(CK1422="A dispo.",CF1422*VLOOKUP('DATI INPUT'!$F$27,TARIFFE_UD,3,FALSE),CF1422*VLOOKUP(CK1422,TARIFFE_UD,3,FALSE)),CF1422*VLOOKUP(CB1422-100,TARIFFE_UND,3,FALSE)),0)</f>
        <v>46.077822723118445</v>
      </c>
    </row>
    <row r="1423" spans="1:112" x14ac:dyDescent="0.25">
      <c r="A1423" s="274" t="s">
        <v>9953</v>
      </c>
      <c r="B1423" s="274" t="s">
        <v>9948</v>
      </c>
      <c r="C1423" s="274" t="s">
        <v>1704</v>
      </c>
      <c r="D1423" s="274" t="s">
        <v>9949</v>
      </c>
      <c r="E1423" s="274" t="s">
        <v>268</v>
      </c>
      <c r="F1423" s="274" t="s">
        <v>156</v>
      </c>
      <c r="G1423" s="274" t="s">
        <v>9950</v>
      </c>
      <c r="H1423" s="274" t="s">
        <v>1137</v>
      </c>
      <c r="I1423" s="274" t="s">
        <v>468</v>
      </c>
      <c r="J1423" s="274" t="s">
        <v>274</v>
      </c>
      <c r="K1423" s="274" t="s">
        <v>9951</v>
      </c>
      <c r="L1423" s="274" t="s">
        <v>880</v>
      </c>
      <c r="M1423" s="274" t="s">
        <v>9952</v>
      </c>
      <c r="N1423" s="274" t="s">
        <v>984</v>
      </c>
      <c r="O1423" s="274" t="s">
        <v>873</v>
      </c>
      <c r="P1423" s="274" t="s">
        <v>1847</v>
      </c>
      <c r="Q1423" s="274" t="s">
        <v>2177</v>
      </c>
      <c r="R1423" s="274" t="s">
        <v>268</v>
      </c>
      <c r="S1423" s="274" t="s">
        <v>268</v>
      </c>
      <c r="T1423" s="274" t="s">
        <v>268</v>
      </c>
      <c r="U1423" s="274" t="s">
        <v>268</v>
      </c>
      <c r="V1423" s="274" t="s">
        <v>268</v>
      </c>
      <c r="W1423" s="274" t="s">
        <v>9952</v>
      </c>
      <c r="X1423" s="274" t="s">
        <v>1847</v>
      </c>
      <c r="Y1423" s="274" t="s">
        <v>2177</v>
      </c>
      <c r="Z1423" s="274" t="s">
        <v>268</v>
      </c>
      <c r="AA1423" s="274" t="s">
        <v>268</v>
      </c>
      <c r="AB1423" s="274" t="s">
        <v>268</v>
      </c>
      <c r="AC1423" s="274" t="s">
        <v>268</v>
      </c>
      <c r="AD1423" s="274" t="s">
        <v>268</v>
      </c>
      <c r="AE1423" s="274" t="s">
        <v>287</v>
      </c>
      <c r="AF1423" s="274" t="s">
        <v>1811</v>
      </c>
      <c r="AG1423" s="274" t="s">
        <v>875</v>
      </c>
      <c r="AH1423" s="274" t="s">
        <v>1848</v>
      </c>
      <c r="AI1423" s="274" t="s">
        <v>3682</v>
      </c>
      <c r="AJ1423" s="274" t="s">
        <v>268</v>
      </c>
      <c r="AK1423" s="274" t="s">
        <v>366</v>
      </c>
      <c r="AL1423" s="274" t="s">
        <v>268</v>
      </c>
      <c r="AM1423" s="274" t="s">
        <v>353</v>
      </c>
      <c r="AN1423" s="274" t="s">
        <v>268</v>
      </c>
      <c r="AO1423" s="274" t="s">
        <v>268</v>
      </c>
      <c r="AP1423" s="274" t="s">
        <v>268</v>
      </c>
      <c r="AQ1423" s="274" t="s">
        <v>268</v>
      </c>
      <c r="AR1423" s="274" t="s">
        <v>268</v>
      </c>
      <c r="AS1423" s="274" t="s">
        <v>268</v>
      </c>
      <c r="AT1423" s="274" t="s">
        <v>268</v>
      </c>
      <c r="AU1423" s="274" t="s">
        <v>268</v>
      </c>
      <c r="AV1423" s="274" t="s">
        <v>268</v>
      </c>
      <c r="AW1423" s="274" t="s">
        <v>268</v>
      </c>
      <c r="AX1423" s="274" t="s">
        <v>268</v>
      </c>
      <c r="AY1423" s="274" t="s">
        <v>268</v>
      </c>
      <c r="AZ1423" s="274" t="s">
        <v>268</v>
      </c>
      <c r="BA1423" s="274" t="s">
        <v>268</v>
      </c>
      <c r="BB1423" s="274" t="s">
        <v>268</v>
      </c>
      <c r="BC1423" s="274" t="s">
        <v>268</v>
      </c>
      <c r="BD1423" s="274" t="s">
        <v>268</v>
      </c>
      <c r="BE1423" s="274" t="s">
        <v>268</v>
      </c>
      <c r="BF1423" s="274" t="s">
        <v>268</v>
      </c>
      <c r="BG1423" s="274" t="s">
        <v>268</v>
      </c>
      <c r="BH1423" s="274" t="s">
        <v>268</v>
      </c>
      <c r="BI1423" s="274" t="s">
        <v>268</v>
      </c>
      <c r="BJ1423" s="274" t="s">
        <v>268</v>
      </c>
      <c r="BK1423" s="274" t="s">
        <v>268</v>
      </c>
      <c r="BL1423" s="274" t="s">
        <v>268</v>
      </c>
      <c r="BM1423" s="274" t="s">
        <v>268</v>
      </c>
      <c r="BN1423" s="274" t="s">
        <v>268</v>
      </c>
      <c r="BO1423" s="274" t="s">
        <v>268</v>
      </c>
      <c r="BP1423" s="274" t="s">
        <v>268</v>
      </c>
      <c r="BQ1423" s="274" t="s">
        <v>268</v>
      </c>
      <c r="BR1423" s="274" t="s">
        <v>268</v>
      </c>
      <c r="BS1423" s="274" t="s">
        <v>268</v>
      </c>
      <c r="BT1423" s="274" t="s">
        <v>268</v>
      </c>
      <c r="BU1423" s="274" t="s">
        <v>268</v>
      </c>
      <c r="BV1423" s="274" t="s">
        <v>268</v>
      </c>
      <c r="BW1423" s="274" t="s">
        <v>268</v>
      </c>
      <c r="BX1423" s="274" t="s">
        <v>268</v>
      </c>
      <c r="BY1423" s="295">
        <v>42.3</v>
      </c>
      <c r="BZ1423" s="295">
        <v>42.3</v>
      </c>
      <c r="CA1423" s="298" t="s">
        <v>142</v>
      </c>
      <c r="CB1423" s="297">
        <v>123</v>
      </c>
      <c r="CC1423" s="284">
        <f t="shared" si="90"/>
        <v>0</v>
      </c>
      <c r="CD1423" s="295">
        <f t="shared" si="91"/>
        <v>42.3</v>
      </c>
      <c r="CE1423" s="284">
        <f t="shared" si="92"/>
        <v>1</v>
      </c>
      <c r="CF1423" s="295">
        <f t="shared" si="93"/>
        <v>0</v>
      </c>
      <c r="CG1423" s="274" t="s">
        <v>1817</v>
      </c>
      <c r="CH1423" s="274" t="s">
        <v>268</v>
      </c>
      <c r="CI1423" s="274" t="s">
        <v>268</v>
      </c>
      <c r="CJ1423" s="298" t="s">
        <v>280</v>
      </c>
      <c r="CK1423" s="297">
        <v>2</v>
      </c>
      <c r="CL1423" s="274" t="s">
        <v>268</v>
      </c>
      <c r="CM1423" s="274" t="s">
        <v>268</v>
      </c>
      <c r="CN1423" s="274" t="s">
        <v>268</v>
      </c>
      <c r="CO1423" s="274" t="s">
        <v>268</v>
      </c>
      <c r="CP1423" s="274" t="s">
        <v>268</v>
      </c>
      <c r="CQ1423" s="274" t="s">
        <v>268</v>
      </c>
      <c r="CR1423" s="274" t="s">
        <v>877</v>
      </c>
      <c r="CS1423" s="274">
        <v>19.04</v>
      </c>
      <c r="CT1423" s="274" t="s">
        <v>268</v>
      </c>
      <c r="CU1423" s="274">
        <v>19.04</v>
      </c>
      <c r="CV1423" s="274">
        <v>365</v>
      </c>
      <c r="CW1423" s="274" t="s">
        <v>878</v>
      </c>
      <c r="CX1423" s="274" t="s">
        <v>835</v>
      </c>
      <c r="CY1423" s="274" t="s">
        <v>836</v>
      </c>
      <c r="CZ1423" s="274" t="s">
        <v>837</v>
      </c>
      <c r="DA1423" s="274" t="s">
        <v>268</v>
      </c>
      <c r="DB1423" s="274" t="s">
        <v>268</v>
      </c>
      <c r="DC1423" s="274" t="s">
        <v>268</v>
      </c>
      <c r="DD1423" s="274" t="s">
        <v>268</v>
      </c>
      <c r="DE1423" s="274" t="s">
        <v>268</v>
      </c>
      <c r="DF1423" s="274" t="s">
        <v>268</v>
      </c>
      <c r="DG1423" s="299">
        <f>IFERROR(IF(CA1423="D",IF(CK1423="A dispo.",CD1423*VLOOKUP('DATI INPUT'!$F$27,TARIFFE_UD,2,FALSE),CD1423*VLOOKUP(CK1423,TARIFFE_UD,2,FALSE)),CD1423*VLOOKUP(CB1423-100,TARIFFE_UND,2,FALSE)),0)</f>
        <v>30.397696139948966</v>
      </c>
      <c r="DH1423" s="299">
        <f>IFERROR(IF(CA1423="D",IF(CK1423="A dispo.",CF1423*VLOOKUP('DATI INPUT'!$F$27,TARIFFE_UD,3,FALSE),CF1423*VLOOKUP(CK1423,TARIFFE_UD,3,FALSE)),CF1423*VLOOKUP(CB1423-100,TARIFFE_UND,3,FALSE)),0)</f>
        <v>0</v>
      </c>
    </row>
    <row r="1424" spans="1:112" hidden="1" x14ac:dyDescent="0.25">
      <c r="A1424" s="274" t="s">
        <v>9954</v>
      </c>
      <c r="B1424" s="274" t="s">
        <v>9955</v>
      </c>
      <c r="C1424" s="274" t="s">
        <v>1705</v>
      </c>
      <c r="D1424" s="274" t="s">
        <v>9956</v>
      </c>
      <c r="E1424" s="274" t="s">
        <v>268</v>
      </c>
      <c r="F1424" s="274" t="s">
        <v>156</v>
      </c>
      <c r="G1424" s="274" t="s">
        <v>9957</v>
      </c>
      <c r="H1424" s="274" t="s">
        <v>1081</v>
      </c>
      <c r="I1424" s="274" t="s">
        <v>9958</v>
      </c>
      <c r="J1424" s="274" t="s">
        <v>274</v>
      </c>
      <c r="K1424" s="274" t="s">
        <v>9959</v>
      </c>
      <c r="L1424" s="274" t="s">
        <v>872</v>
      </c>
      <c r="M1424" s="274" t="s">
        <v>9960</v>
      </c>
      <c r="N1424" s="274" t="s">
        <v>4044</v>
      </c>
      <c r="O1424" s="274" t="s">
        <v>943</v>
      </c>
      <c r="P1424" s="274" t="s">
        <v>9961</v>
      </c>
      <c r="Q1424" s="274" t="s">
        <v>341</v>
      </c>
      <c r="R1424" s="274" t="s">
        <v>154</v>
      </c>
      <c r="S1424" s="274" t="s">
        <v>268</v>
      </c>
      <c r="T1424" s="274" t="s">
        <v>268</v>
      </c>
      <c r="U1424" s="274" t="s">
        <v>268</v>
      </c>
      <c r="V1424" s="274" t="s">
        <v>268</v>
      </c>
      <c r="W1424" s="274" t="s">
        <v>9962</v>
      </c>
      <c r="X1424" s="274" t="s">
        <v>2812</v>
      </c>
      <c r="Y1424" s="274" t="s">
        <v>276</v>
      </c>
      <c r="Z1424" s="274" t="s">
        <v>268</v>
      </c>
      <c r="AA1424" s="274" t="s">
        <v>268</v>
      </c>
      <c r="AB1424" s="274" t="s">
        <v>268</v>
      </c>
      <c r="AC1424" s="274" t="s">
        <v>268</v>
      </c>
      <c r="AD1424" s="274" t="s">
        <v>268</v>
      </c>
      <c r="AE1424" s="274" t="s">
        <v>287</v>
      </c>
      <c r="AF1424" s="274" t="s">
        <v>1811</v>
      </c>
      <c r="AG1424" s="274" t="s">
        <v>875</v>
      </c>
      <c r="AH1424" s="274" t="s">
        <v>1848</v>
      </c>
      <c r="AI1424" s="274" t="s">
        <v>1582</v>
      </c>
      <c r="AJ1424" s="274" t="s">
        <v>268</v>
      </c>
      <c r="AK1424" s="274" t="s">
        <v>268</v>
      </c>
      <c r="AL1424" s="274" t="s">
        <v>268</v>
      </c>
      <c r="AM1424" s="274" t="s">
        <v>405</v>
      </c>
      <c r="AN1424" s="274" t="s">
        <v>268</v>
      </c>
      <c r="AO1424" s="274" t="s">
        <v>268</v>
      </c>
      <c r="AP1424" s="274" t="s">
        <v>268</v>
      </c>
      <c r="AQ1424" s="274" t="s">
        <v>268</v>
      </c>
      <c r="AR1424" s="274" t="s">
        <v>268</v>
      </c>
      <c r="AS1424" s="274" t="s">
        <v>268</v>
      </c>
      <c r="AT1424" s="274" t="s">
        <v>268</v>
      </c>
      <c r="AU1424" s="274" t="s">
        <v>268</v>
      </c>
      <c r="AV1424" s="274" t="s">
        <v>268</v>
      </c>
      <c r="AW1424" s="274" t="s">
        <v>268</v>
      </c>
      <c r="AX1424" s="274" t="s">
        <v>268</v>
      </c>
      <c r="AY1424" s="274" t="s">
        <v>268</v>
      </c>
      <c r="AZ1424" s="274" t="s">
        <v>268</v>
      </c>
      <c r="BA1424" s="274" t="s">
        <v>268</v>
      </c>
      <c r="BB1424" s="274" t="s">
        <v>268</v>
      </c>
      <c r="BC1424" s="274" t="s">
        <v>268</v>
      </c>
      <c r="BD1424" s="274" t="s">
        <v>268</v>
      </c>
      <c r="BE1424" s="274" t="s">
        <v>268</v>
      </c>
      <c r="BF1424" s="274" t="s">
        <v>268</v>
      </c>
      <c r="BG1424" s="274" t="s">
        <v>268</v>
      </c>
      <c r="BH1424" s="274" t="s">
        <v>268</v>
      </c>
      <c r="BI1424" s="274" t="s">
        <v>268</v>
      </c>
      <c r="BJ1424" s="274" t="s">
        <v>268</v>
      </c>
      <c r="BK1424" s="274" t="s">
        <v>268</v>
      </c>
      <c r="BL1424" s="274" t="s">
        <v>268</v>
      </c>
      <c r="BM1424" s="274" t="s">
        <v>268</v>
      </c>
      <c r="BN1424" s="274" t="s">
        <v>268</v>
      </c>
      <c r="BO1424" s="274" t="s">
        <v>268</v>
      </c>
      <c r="BP1424" s="274" t="s">
        <v>268</v>
      </c>
      <c r="BQ1424" s="274" t="s">
        <v>268</v>
      </c>
      <c r="BR1424" s="274" t="s">
        <v>268</v>
      </c>
      <c r="BS1424" s="274" t="s">
        <v>268</v>
      </c>
      <c r="BT1424" s="274" t="s">
        <v>268</v>
      </c>
      <c r="BU1424" s="274" t="s">
        <v>268</v>
      </c>
      <c r="BV1424" s="274" t="s">
        <v>268</v>
      </c>
      <c r="BW1424" s="274" t="s">
        <v>268</v>
      </c>
      <c r="BX1424" s="274" t="s">
        <v>268</v>
      </c>
      <c r="BY1424" s="295">
        <v>120</v>
      </c>
      <c r="BZ1424" s="295">
        <v>120</v>
      </c>
      <c r="CA1424" s="298" t="s">
        <v>142</v>
      </c>
      <c r="CB1424" s="297">
        <v>122</v>
      </c>
      <c r="CC1424" s="284">
        <f t="shared" si="90"/>
        <v>0</v>
      </c>
      <c r="CD1424" s="295">
        <f t="shared" si="91"/>
        <v>120</v>
      </c>
      <c r="CE1424" s="284">
        <f t="shared" si="92"/>
        <v>0</v>
      </c>
      <c r="CF1424" s="295">
        <f t="shared" si="93"/>
        <v>1</v>
      </c>
      <c r="CG1424" s="274" t="s">
        <v>876</v>
      </c>
      <c r="CH1424" s="274" t="s">
        <v>268</v>
      </c>
      <c r="CI1424" s="274" t="s">
        <v>268</v>
      </c>
      <c r="CJ1424" s="298" t="s">
        <v>268</v>
      </c>
      <c r="CK1424" s="298" t="s">
        <v>736</v>
      </c>
      <c r="CL1424" s="274" t="s">
        <v>268</v>
      </c>
      <c r="CM1424" s="274" t="s">
        <v>268</v>
      </c>
      <c r="CN1424" s="274" t="s">
        <v>268</v>
      </c>
      <c r="CO1424" s="274" t="s">
        <v>268</v>
      </c>
      <c r="CP1424" s="274" t="s">
        <v>268</v>
      </c>
      <c r="CQ1424" s="274" t="s">
        <v>268</v>
      </c>
      <c r="CR1424" s="274" t="s">
        <v>877</v>
      </c>
      <c r="CS1424" s="274">
        <v>111.36</v>
      </c>
      <c r="CT1424" s="274" t="s">
        <v>268</v>
      </c>
      <c r="CU1424" s="274">
        <v>111.36</v>
      </c>
      <c r="CV1424" s="274">
        <v>365</v>
      </c>
      <c r="CW1424" s="274" t="s">
        <v>878</v>
      </c>
      <c r="CX1424" s="274" t="s">
        <v>835</v>
      </c>
      <c r="CY1424" s="274" t="s">
        <v>836</v>
      </c>
      <c r="CZ1424" s="274" t="s">
        <v>837</v>
      </c>
      <c r="DA1424" s="274" t="s">
        <v>268</v>
      </c>
      <c r="DB1424" s="274" t="s">
        <v>268</v>
      </c>
      <c r="DC1424" s="274" t="s">
        <v>268</v>
      </c>
      <c r="DD1424" s="274" t="s">
        <v>268</v>
      </c>
      <c r="DE1424" s="274" t="s">
        <v>268</v>
      </c>
      <c r="DF1424" s="274" t="s">
        <v>268</v>
      </c>
      <c r="DG1424" s="299">
        <f>IFERROR(IF(CA1424="D",IF(CK1424="A dispo.",CD1424*VLOOKUP('DATI INPUT'!$F$27,TARIFFE_UD,2,FALSE),CD1424*VLOOKUP(CK1424,TARIFFE_UD,2,FALSE)),CD1424*VLOOKUP(CB1424-100,TARIFFE_UND,2,FALSE)),0)</f>
        <v>95.03404785394379</v>
      </c>
      <c r="DH1424" s="299">
        <f>IFERROR(IF(CA1424="D",IF(CK1424="A dispo.",CF1424*VLOOKUP('DATI INPUT'!$F$27,TARIFFE_UD,3,FALSE),CF1424*VLOOKUP(CK1424,TARIFFE_UD,3,FALSE)),CF1424*VLOOKUP(CB1424-100,TARIFFE_UND,3,FALSE)),0)</f>
        <v>60.367780403072892</v>
      </c>
    </row>
    <row r="1425" spans="1:112" hidden="1" x14ac:dyDescent="0.25">
      <c r="A1425" s="274" t="s">
        <v>9963</v>
      </c>
      <c r="B1425" s="274" t="s">
        <v>9964</v>
      </c>
      <c r="C1425" s="274" t="s">
        <v>9965</v>
      </c>
      <c r="D1425" s="274" t="s">
        <v>9966</v>
      </c>
      <c r="E1425" s="274" t="s">
        <v>9967</v>
      </c>
      <c r="F1425" s="274" t="s">
        <v>156</v>
      </c>
      <c r="G1425" s="274" t="s">
        <v>9968</v>
      </c>
      <c r="H1425" s="274" t="s">
        <v>9969</v>
      </c>
      <c r="I1425" s="274" t="s">
        <v>281</v>
      </c>
      <c r="J1425" s="274" t="s">
        <v>156</v>
      </c>
      <c r="K1425" s="274" t="s">
        <v>9970</v>
      </c>
      <c r="L1425" s="274" t="s">
        <v>1266</v>
      </c>
      <c r="M1425" s="274" t="s">
        <v>9971</v>
      </c>
      <c r="N1425" s="274" t="s">
        <v>9972</v>
      </c>
      <c r="O1425" s="274" t="s">
        <v>873</v>
      </c>
      <c r="P1425" s="274" t="s">
        <v>1245</v>
      </c>
      <c r="Q1425" s="274" t="s">
        <v>500</v>
      </c>
      <c r="R1425" s="274" t="s">
        <v>268</v>
      </c>
      <c r="S1425" s="274" t="s">
        <v>268</v>
      </c>
      <c r="T1425" s="274" t="s">
        <v>268</v>
      </c>
      <c r="U1425" s="274" t="s">
        <v>268</v>
      </c>
      <c r="V1425" s="274" t="s">
        <v>268</v>
      </c>
      <c r="W1425" s="274" t="s">
        <v>9973</v>
      </c>
      <c r="X1425" s="274" t="s">
        <v>1830</v>
      </c>
      <c r="Y1425" s="274" t="s">
        <v>329</v>
      </c>
      <c r="Z1425" s="274" t="s">
        <v>268</v>
      </c>
      <c r="AA1425" s="274" t="s">
        <v>268</v>
      </c>
      <c r="AB1425" s="274" t="s">
        <v>268</v>
      </c>
      <c r="AC1425" s="274" t="s">
        <v>268</v>
      </c>
      <c r="AD1425" s="274" t="s">
        <v>268</v>
      </c>
      <c r="AE1425" s="274" t="s">
        <v>268</v>
      </c>
      <c r="AF1425" s="274" t="s">
        <v>268</v>
      </c>
      <c r="AG1425" s="274" t="s">
        <v>268</v>
      </c>
      <c r="AH1425" s="274" t="s">
        <v>268</v>
      </c>
      <c r="AI1425" s="274" t="s">
        <v>268</v>
      </c>
      <c r="AJ1425" s="274" t="s">
        <v>268</v>
      </c>
      <c r="AK1425" s="274" t="s">
        <v>268</v>
      </c>
      <c r="AL1425" s="274" t="s">
        <v>268</v>
      </c>
      <c r="AM1425" s="274" t="s">
        <v>268</v>
      </c>
      <c r="AN1425" s="274" t="s">
        <v>268</v>
      </c>
      <c r="AO1425" s="274" t="s">
        <v>268</v>
      </c>
      <c r="AP1425" s="274" t="s">
        <v>268</v>
      </c>
      <c r="AQ1425" s="274" t="s">
        <v>268</v>
      </c>
      <c r="AR1425" s="274" t="s">
        <v>268</v>
      </c>
      <c r="AS1425" s="274" t="s">
        <v>268</v>
      </c>
      <c r="AT1425" s="274" t="s">
        <v>268</v>
      </c>
      <c r="AU1425" s="274" t="s">
        <v>268</v>
      </c>
      <c r="AV1425" s="274" t="s">
        <v>268</v>
      </c>
      <c r="AW1425" s="274" t="s">
        <v>268</v>
      </c>
      <c r="AX1425" s="274" t="s">
        <v>268</v>
      </c>
      <c r="AY1425" s="274" t="s">
        <v>268</v>
      </c>
      <c r="AZ1425" s="274" t="s">
        <v>268</v>
      </c>
      <c r="BA1425" s="274" t="s">
        <v>268</v>
      </c>
      <c r="BB1425" s="274" t="s">
        <v>268</v>
      </c>
      <c r="BC1425" s="274" t="s">
        <v>268</v>
      </c>
      <c r="BD1425" s="274" t="s">
        <v>268</v>
      </c>
      <c r="BE1425" s="274" t="s">
        <v>268</v>
      </c>
      <c r="BF1425" s="274" t="s">
        <v>268</v>
      </c>
      <c r="BG1425" s="274" t="s">
        <v>268</v>
      </c>
      <c r="BH1425" s="274" t="s">
        <v>268</v>
      </c>
      <c r="BI1425" s="274" t="s">
        <v>268</v>
      </c>
      <c r="BJ1425" s="274" t="s">
        <v>268</v>
      </c>
      <c r="BK1425" s="274" t="s">
        <v>268</v>
      </c>
      <c r="BL1425" s="274" t="s">
        <v>268</v>
      </c>
      <c r="BM1425" s="274" t="s">
        <v>268</v>
      </c>
      <c r="BN1425" s="274" t="s">
        <v>268</v>
      </c>
      <c r="BO1425" s="274" t="s">
        <v>268</v>
      </c>
      <c r="BP1425" s="274" t="s">
        <v>268</v>
      </c>
      <c r="BQ1425" s="274" t="s">
        <v>268</v>
      </c>
      <c r="BR1425" s="274" t="s">
        <v>268</v>
      </c>
      <c r="BS1425" s="274" t="s">
        <v>268</v>
      </c>
      <c r="BT1425" s="274" t="s">
        <v>268</v>
      </c>
      <c r="BU1425" s="274" t="s">
        <v>268</v>
      </c>
      <c r="BV1425" s="274" t="s">
        <v>268</v>
      </c>
      <c r="BW1425" s="274" t="s">
        <v>268</v>
      </c>
      <c r="BX1425" s="274" t="s">
        <v>268</v>
      </c>
      <c r="BY1425" s="295">
        <v>200</v>
      </c>
      <c r="BZ1425" s="295">
        <v>200</v>
      </c>
      <c r="CA1425" s="298" t="s">
        <v>143</v>
      </c>
      <c r="CB1425" s="297">
        <v>117</v>
      </c>
      <c r="CC1425" s="284">
        <f t="shared" si="90"/>
        <v>0</v>
      </c>
      <c r="CD1425" s="295">
        <f t="shared" si="91"/>
        <v>200</v>
      </c>
      <c r="CE1425" s="284">
        <f t="shared" si="92"/>
        <v>0</v>
      </c>
      <c r="CF1425" s="295">
        <f t="shared" si="93"/>
        <v>200</v>
      </c>
      <c r="CG1425" s="274" t="s">
        <v>392</v>
      </c>
      <c r="CH1425" s="274" t="s">
        <v>268</v>
      </c>
      <c r="CI1425" s="274" t="s">
        <v>268</v>
      </c>
      <c r="CJ1425" s="298" t="s">
        <v>268</v>
      </c>
      <c r="CL1425" s="274" t="s">
        <v>268</v>
      </c>
      <c r="CM1425" s="274" t="s">
        <v>268</v>
      </c>
      <c r="CN1425" s="274" t="s">
        <v>268</v>
      </c>
      <c r="CO1425" s="274" t="s">
        <v>268</v>
      </c>
      <c r="CP1425" s="274" t="s">
        <v>268</v>
      </c>
      <c r="CQ1425" s="274" t="s">
        <v>268</v>
      </c>
      <c r="CR1425" s="274" t="s">
        <v>877</v>
      </c>
      <c r="CS1425" s="274">
        <v>1036</v>
      </c>
      <c r="CT1425" s="274" t="s">
        <v>268</v>
      </c>
      <c r="CU1425" s="274">
        <v>1036</v>
      </c>
      <c r="CV1425" s="274">
        <v>365</v>
      </c>
      <c r="CW1425" s="274" t="s">
        <v>878</v>
      </c>
      <c r="CX1425" s="274" t="s">
        <v>835</v>
      </c>
      <c r="CY1425" s="274" t="s">
        <v>836</v>
      </c>
      <c r="CZ1425" s="274" t="s">
        <v>837</v>
      </c>
      <c r="DA1425" s="274" t="s">
        <v>268</v>
      </c>
      <c r="DB1425" s="274" t="s">
        <v>268</v>
      </c>
      <c r="DC1425" s="274" t="s">
        <v>268</v>
      </c>
      <c r="DD1425" s="274" t="s">
        <v>268</v>
      </c>
      <c r="DE1425" s="274" t="s">
        <v>268</v>
      </c>
      <c r="DF1425" s="274" t="s">
        <v>268</v>
      </c>
      <c r="DG1425" s="299">
        <f>IFERROR(IF(CA1425="D",IF(CK1425="A dispo.",CD1425*VLOOKUP('DATI INPUT'!$F$27,TARIFFE_UD,2,FALSE),CD1425*VLOOKUP(CK1425,TARIFFE_UD,2,FALSE)),CD1425*VLOOKUP(CB1425-100,TARIFFE_UND,2,FALSE)),0)</f>
        <v>211.36146741310341</v>
      </c>
      <c r="DH1425" s="299">
        <f>IFERROR(IF(CA1425="D",IF(CK1425="A dispo.",CF1425*VLOOKUP('DATI INPUT'!$F$27,TARIFFE_UD,3,FALSE),CF1425*VLOOKUP(CK1425,TARIFFE_UD,3,FALSE)),CF1425*VLOOKUP(CB1425-100,TARIFFE_UND,3,FALSE)),0)</f>
        <v>763.63564526134417</v>
      </c>
    </row>
    <row r="1426" spans="1:112" hidden="1" x14ac:dyDescent="0.25">
      <c r="A1426" s="274" t="s">
        <v>9974</v>
      </c>
      <c r="B1426" s="274" t="s">
        <v>9964</v>
      </c>
      <c r="C1426" s="274" t="s">
        <v>9975</v>
      </c>
      <c r="D1426" s="274" t="s">
        <v>9966</v>
      </c>
      <c r="E1426" s="274" t="s">
        <v>9967</v>
      </c>
      <c r="F1426" s="274" t="s">
        <v>156</v>
      </c>
      <c r="G1426" s="274" t="s">
        <v>9968</v>
      </c>
      <c r="H1426" s="274" t="s">
        <v>9969</v>
      </c>
      <c r="I1426" s="274" t="s">
        <v>281</v>
      </c>
      <c r="J1426" s="274" t="s">
        <v>156</v>
      </c>
      <c r="K1426" s="274" t="s">
        <v>9970</v>
      </c>
      <c r="L1426" s="274" t="s">
        <v>1266</v>
      </c>
      <c r="M1426" s="274" t="s">
        <v>9971</v>
      </c>
      <c r="N1426" s="274" t="s">
        <v>9972</v>
      </c>
      <c r="O1426" s="274" t="s">
        <v>873</v>
      </c>
      <c r="P1426" s="274" t="s">
        <v>1245</v>
      </c>
      <c r="Q1426" s="274" t="s">
        <v>500</v>
      </c>
      <c r="R1426" s="274" t="s">
        <v>268</v>
      </c>
      <c r="S1426" s="274" t="s">
        <v>268</v>
      </c>
      <c r="T1426" s="274" t="s">
        <v>268</v>
      </c>
      <c r="U1426" s="274" t="s">
        <v>268</v>
      </c>
      <c r="V1426" s="274" t="s">
        <v>268</v>
      </c>
      <c r="W1426" s="274" t="s">
        <v>9973</v>
      </c>
      <c r="X1426" s="274" t="s">
        <v>1830</v>
      </c>
      <c r="Y1426" s="274" t="s">
        <v>329</v>
      </c>
      <c r="Z1426" s="274" t="s">
        <v>268</v>
      </c>
      <c r="AA1426" s="274" t="s">
        <v>268</v>
      </c>
      <c r="AB1426" s="274" t="s">
        <v>268</v>
      </c>
      <c r="AC1426" s="274" t="s">
        <v>268</v>
      </c>
      <c r="AD1426" s="274" t="s">
        <v>268</v>
      </c>
      <c r="AE1426" s="274" t="s">
        <v>268</v>
      </c>
      <c r="AF1426" s="274" t="s">
        <v>268</v>
      </c>
      <c r="AG1426" s="274" t="s">
        <v>268</v>
      </c>
      <c r="AH1426" s="274" t="s">
        <v>268</v>
      </c>
      <c r="AI1426" s="274" t="s">
        <v>268</v>
      </c>
      <c r="AJ1426" s="274" t="s">
        <v>268</v>
      </c>
      <c r="AK1426" s="274" t="s">
        <v>268</v>
      </c>
      <c r="AL1426" s="274" t="s">
        <v>268</v>
      </c>
      <c r="AM1426" s="274" t="s">
        <v>268</v>
      </c>
      <c r="AN1426" s="274" t="s">
        <v>268</v>
      </c>
      <c r="AO1426" s="274" t="s">
        <v>268</v>
      </c>
      <c r="AP1426" s="274" t="s">
        <v>268</v>
      </c>
      <c r="AQ1426" s="274" t="s">
        <v>268</v>
      </c>
      <c r="AR1426" s="274" t="s">
        <v>268</v>
      </c>
      <c r="AS1426" s="274" t="s">
        <v>268</v>
      </c>
      <c r="AT1426" s="274" t="s">
        <v>268</v>
      </c>
      <c r="AU1426" s="274" t="s">
        <v>268</v>
      </c>
      <c r="AV1426" s="274" t="s">
        <v>268</v>
      </c>
      <c r="AW1426" s="274" t="s">
        <v>268</v>
      </c>
      <c r="AX1426" s="274" t="s">
        <v>268</v>
      </c>
      <c r="AY1426" s="274" t="s">
        <v>268</v>
      </c>
      <c r="AZ1426" s="274" t="s">
        <v>268</v>
      </c>
      <c r="BA1426" s="274" t="s">
        <v>268</v>
      </c>
      <c r="BB1426" s="274" t="s">
        <v>268</v>
      </c>
      <c r="BC1426" s="274" t="s">
        <v>268</v>
      </c>
      <c r="BD1426" s="274" t="s">
        <v>268</v>
      </c>
      <c r="BE1426" s="274" t="s">
        <v>268</v>
      </c>
      <c r="BF1426" s="274" t="s">
        <v>268</v>
      </c>
      <c r="BG1426" s="274" t="s">
        <v>268</v>
      </c>
      <c r="BH1426" s="274" t="s">
        <v>268</v>
      </c>
      <c r="BI1426" s="274" t="s">
        <v>268</v>
      </c>
      <c r="BJ1426" s="274" t="s">
        <v>268</v>
      </c>
      <c r="BK1426" s="274" t="s">
        <v>268</v>
      </c>
      <c r="BL1426" s="274" t="s">
        <v>268</v>
      </c>
      <c r="BM1426" s="274" t="s">
        <v>268</v>
      </c>
      <c r="BN1426" s="274" t="s">
        <v>268</v>
      </c>
      <c r="BO1426" s="274" t="s">
        <v>268</v>
      </c>
      <c r="BP1426" s="274" t="s">
        <v>268</v>
      </c>
      <c r="BQ1426" s="274" t="s">
        <v>268</v>
      </c>
      <c r="BR1426" s="274" t="s">
        <v>268</v>
      </c>
      <c r="BS1426" s="274" t="s">
        <v>268</v>
      </c>
      <c r="BT1426" s="274" t="s">
        <v>268</v>
      </c>
      <c r="BU1426" s="274" t="s">
        <v>268</v>
      </c>
      <c r="BV1426" s="274" t="s">
        <v>268</v>
      </c>
      <c r="BW1426" s="274" t="s">
        <v>268</v>
      </c>
      <c r="BX1426" s="274" t="s">
        <v>268</v>
      </c>
      <c r="BY1426" s="295">
        <v>189</v>
      </c>
      <c r="BZ1426" s="295">
        <v>189</v>
      </c>
      <c r="CA1426" s="298" t="s">
        <v>143</v>
      </c>
      <c r="CB1426" s="297">
        <v>106</v>
      </c>
      <c r="CC1426" s="284">
        <f t="shared" si="90"/>
        <v>0</v>
      </c>
      <c r="CD1426" s="295">
        <f t="shared" si="91"/>
        <v>189</v>
      </c>
      <c r="CE1426" s="284">
        <f t="shared" si="92"/>
        <v>0</v>
      </c>
      <c r="CF1426" s="295">
        <f t="shared" si="93"/>
        <v>189</v>
      </c>
      <c r="CG1426" s="274" t="s">
        <v>1993</v>
      </c>
      <c r="CH1426" s="274" t="s">
        <v>268</v>
      </c>
      <c r="CI1426" s="274" t="s">
        <v>268</v>
      </c>
      <c r="CJ1426" s="298" t="s">
        <v>268</v>
      </c>
      <c r="CL1426" s="274" t="s">
        <v>268</v>
      </c>
      <c r="CM1426" s="274" t="s">
        <v>268</v>
      </c>
      <c r="CN1426" s="274" t="s">
        <v>268</v>
      </c>
      <c r="CO1426" s="274" t="s">
        <v>268</v>
      </c>
      <c r="CP1426" s="274" t="s">
        <v>268</v>
      </c>
      <c r="CQ1426" s="274" t="s">
        <v>268</v>
      </c>
      <c r="CR1426" s="274" t="s">
        <v>877</v>
      </c>
      <c r="CS1426" s="274">
        <v>491.4</v>
      </c>
      <c r="CT1426" s="274" t="s">
        <v>268</v>
      </c>
      <c r="CU1426" s="274">
        <v>491.4</v>
      </c>
      <c r="CV1426" s="274">
        <v>365</v>
      </c>
      <c r="CW1426" s="274" t="s">
        <v>878</v>
      </c>
      <c r="CX1426" s="274" t="s">
        <v>835</v>
      </c>
      <c r="CY1426" s="274" t="s">
        <v>836</v>
      </c>
      <c r="CZ1426" s="274" t="s">
        <v>837</v>
      </c>
      <c r="DA1426" s="274" t="s">
        <v>268</v>
      </c>
      <c r="DB1426" s="274" t="s">
        <v>268</v>
      </c>
      <c r="DC1426" s="274" t="s">
        <v>268</v>
      </c>
      <c r="DD1426" s="274" t="s">
        <v>268</v>
      </c>
      <c r="DE1426" s="274" t="s">
        <v>268</v>
      </c>
      <c r="DF1426" s="274" t="s">
        <v>268</v>
      </c>
      <c r="DG1426" s="299">
        <f>IFERROR(IF(CA1426="D",IF(CK1426="A dispo.",CD1426*VLOOKUP('DATI INPUT'!$F$27,TARIFFE_UD,2,FALSE),CD1426*VLOOKUP(CK1426,TARIFFE_UD,2,FALSE)),CD1426*VLOOKUP(CB1426-100,TARIFFE_UND,2,FALSE)),0)</f>
        <v>99.868293352691381</v>
      </c>
      <c r="DH1426" s="299">
        <f>IFERROR(IF(CA1426="D",IF(CK1426="A dispo.",CF1426*VLOOKUP('DATI INPUT'!$F$27,TARIFFE_UD,3,FALSE),CF1426*VLOOKUP(CK1426,TARIFFE_UD,3,FALSE)),CF1426*VLOOKUP(CB1426-100,TARIFFE_UND,3,FALSE)),0)</f>
        <v>362.51182286667051</v>
      </c>
    </row>
    <row r="1427" spans="1:112" hidden="1" x14ac:dyDescent="0.25">
      <c r="A1427" s="274" t="s">
        <v>9976</v>
      </c>
      <c r="B1427" s="274" t="s">
        <v>9977</v>
      </c>
      <c r="C1427" s="274" t="s">
        <v>9978</v>
      </c>
      <c r="D1427" s="274" t="s">
        <v>9979</v>
      </c>
      <c r="E1427" s="274" t="s">
        <v>9979</v>
      </c>
      <c r="F1427" s="274" t="s">
        <v>156</v>
      </c>
      <c r="G1427" s="274" t="s">
        <v>9980</v>
      </c>
      <c r="H1427" s="274" t="s">
        <v>9981</v>
      </c>
      <c r="I1427" s="274" t="s">
        <v>9982</v>
      </c>
      <c r="J1427" s="274" t="s">
        <v>156</v>
      </c>
      <c r="K1427" s="274" t="s">
        <v>9983</v>
      </c>
      <c r="L1427" s="274" t="s">
        <v>268</v>
      </c>
      <c r="M1427" s="274" t="s">
        <v>9984</v>
      </c>
      <c r="N1427" s="274" t="s">
        <v>152</v>
      </c>
      <c r="O1427" s="274" t="s">
        <v>1270</v>
      </c>
      <c r="P1427" s="274" t="s">
        <v>9985</v>
      </c>
      <c r="Q1427" s="274" t="s">
        <v>498</v>
      </c>
      <c r="R1427" s="274" t="s">
        <v>268</v>
      </c>
      <c r="S1427" s="274" t="s">
        <v>268</v>
      </c>
      <c r="T1427" s="274" t="s">
        <v>268</v>
      </c>
      <c r="U1427" s="274" t="s">
        <v>268</v>
      </c>
      <c r="V1427" s="274" t="s">
        <v>268</v>
      </c>
      <c r="W1427" s="274" t="s">
        <v>1829</v>
      </c>
      <c r="X1427" s="274" t="s">
        <v>1830</v>
      </c>
      <c r="Y1427" s="274" t="s">
        <v>315</v>
      </c>
      <c r="Z1427" s="274" t="s">
        <v>268</v>
      </c>
      <c r="AA1427" s="274" t="s">
        <v>268</v>
      </c>
      <c r="AB1427" s="274" t="s">
        <v>268</v>
      </c>
      <c r="AC1427" s="274" t="s">
        <v>268</v>
      </c>
      <c r="AD1427" s="274" t="s">
        <v>268</v>
      </c>
      <c r="AE1427" s="274" t="s">
        <v>287</v>
      </c>
      <c r="AF1427" s="274" t="s">
        <v>1811</v>
      </c>
      <c r="AG1427" s="274" t="s">
        <v>875</v>
      </c>
      <c r="AH1427" s="274" t="s">
        <v>1831</v>
      </c>
      <c r="AI1427" s="274" t="s">
        <v>1011</v>
      </c>
      <c r="AJ1427" s="274" t="s">
        <v>268</v>
      </c>
      <c r="AK1427" s="274" t="s">
        <v>366</v>
      </c>
      <c r="AL1427" s="274" t="s">
        <v>268</v>
      </c>
      <c r="AM1427" s="274" t="s">
        <v>353</v>
      </c>
      <c r="AN1427" s="274" t="s">
        <v>268</v>
      </c>
      <c r="AO1427" s="274" t="s">
        <v>268</v>
      </c>
      <c r="AP1427" s="274" t="s">
        <v>268</v>
      </c>
      <c r="AQ1427" s="274" t="s">
        <v>268</v>
      </c>
      <c r="AR1427" s="274" t="s">
        <v>268</v>
      </c>
      <c r="AS1427" s="274" t="s">
        <v>268</v>
      </c>
      <c r="AT1427" s="274" t="s">
        <v>268</v>
      </c>
      <c r="AU1427" s="274" t="s">
        <v>268</v>
      </c>
      <c r="AV1427" s="274" t="s">
        <v>268</v>
      </c>
      <c r="AW1427" s="274" t="s">
        <v>268</v>
      </c>
      <c r="AX1427" s="274" t="s">
        <v>268</v>
      </c>
      <c r="AY1427" s="274" t="s">
        <v>268</v>
      </c>
      <c r="AZ1427" s="274" t="s">
        <v>268</v>
      </c>
      <c r="BA1427" s="274" t="s">
        <v>268</v>
      </c>
      <c r="BB1427" s="274" t="s">
        <v>268</v>
      </c>
      <c r="BC1427" s="274" t="s">
        <v>268</v>
      </c>
      <c r="BD1427" s="274" t="s">
        <v>268</v>
      </c>
      <c r="BE1427" s="274" t="s">
        <v>268</v>
      </c>
      <c r="BF1427" s="274" t="s">
        <v>268</v>
      </c>
      <c r="BG1427" s="274" t="s">
        <v>268</v>
      </c>
      <c r="BH1427" s="274" t="s">
        <v>268</v>
      </c>
      <c r="BI1427" s="274" t="s">
        <v>268</v>
      </c>
      <c r="BJ1427" s="274" t="s">
        <v>268</v>
      </c>
      <c r="BK1427" s="274" t="s">
        <v>268</v>
      </c>
      <c r="BL1427" s="274" t="s">
        <v>268</v>
      </c>
      <c r="BM1427" s="274" t="s">
        <v>268</v>
      </c>
      <c r="BN1427" s="274" t="s">
        <v>268</v>
      </c>
      <c r="BO1427" s="274" t="s">
        <v>268</v>
      </c>
      <c r="BP1427" s="274" t="s">
        <v>268</v>
      </c>
      <c r="BQ1427" s="274" t="s">
        <v>268</v>
      </c>
      <c r="BR1427" s="274" t="s">
        <v>268</v>
      </c>
      <c r="BS1427" s="274" t="s">
        <v>268</v>
      </c>
      <c r="BT1427" s="274" t="s">
        <v>268</v>
      </c>
      <c r="BU1427" s="274" t="s">
        <v>268</v>
      </c>
      <c r="BV1427" s="274" t="s">
        <v>268</v>
      </c>
      <c r="BW1427" s="274" t="s">
        <v>268</v>
      </c>
      <c r="BX1427" s="274" t="s">
        <v>268</v>
      </c>
      <c r="BY1427" s="295">
        <v>220.97</v>
      </c>
      <c r="BZ1427" s="295">
        <v>220.97</v>
      </c>
      <c r="CA1427" s="298" t="s">
        <v>143</v>
      </c>
      <c r="CB1427" s="297">
        <v>105</v>
      </c>
      <c r="CC1427" s="284">
        <f t="shared" si="90"/>
        <v>0.5</v>
      </c>
      <c r="CD1427" s="295">
        <f t="shared" si="91"/>
        <v>110.48499999999999</v>
      </c>
      <c r="CE1427" s="284">
        <f t="shared" si="92"/>
        <v>0.5</v>
      </c>
      <c r="CF1427" s="295">
        <f t="shared" si="93"/>
        <v>110.48499999999999</v>
      </c>
      <c r="CG1427" s="274" t="s">
        <v>1146</v>
      </c>
      <c r="CH1427" s="274" t="s">
        <v>268</v>
      </c>
      <c r="CI1427" s="274" t="s">
        <v>268</v>
      </c>
      <c r="CJ1427" s="298" t="s">
        <v>268</v>
      </c>
      <c r="CL1427" s="274" t="s">
        <v>1994</v>
      </c>
      <c r="CM1427" s="274" t="s">
        <v>268</v>
      </c>
      <c r="CN1427" s="274" t="s">
        <v>268</v>
      </c>
      <c r="CO1427" s="274" t="s">
        <v>268</v>
      </c>
      <c r="CP1427" s="274" t="s">
        <v>268</v>
      </c>
      <c r="CQ1427" s="274" t="s">
        <v>268</v>
      </c>
      <c r="CR1427" s="274" t="s">
        <v>877</v>
      </c>
      <c r="CS1427" s="274">
        <v>673.96</v>
      </c>
      <c r="CT1427" s="274">
        <v>-336.98</v>
      </c>
      <c r="CU1427" s="274">
        <v>336.98</v>
      </c>
      <c r="CV1427" s="274">
        <v>365</v>
      </c>
      <c r="CW1427" s="274" t="s">
        <v>878</v>
      </c>
      <c r="CX1427" s="274" t="s">
        <v>835</v>
      </c>
      <c r="CY1427" s="274" t="s">
        <v>836</v>
      </c>
      <c r="CZ1427" s="274" t="s">
        <v>837</v>
      </c>
      <c r="DA1427" s="274" t="s">
        <v>268</v>
      </c>
      <c r="DB1427" s="274" t="s">
        <v>268</v>
      </c>
      <c r="DC1427" s="274" t="s">
        <v>268</v>
      </c>
      <c r="DD1427" s="274" t="s">
        <v>268</v>
      </c>
      <c r="DE1427" s="274" t="s">
        <v>268</v>
      </c>
      <c r="DF1427" s="274" t="s">
        <v>268</v>
      </c>
      <c r="DG1427" s="299">
        <f>IFERROR(IF(CA1427="D",IF(CK1427="A dispo.",CD1427*VLOOKUP('DATI INPUT'!$F$27,TARIFFE_UD,2,FALSE),CD1427*VLOOKUP(CK1427,TARIFFE_UD,2,FALSE)),CD1427*VLOOKUP(CB1427-100,TARIFFE_UND,2,FALSE)),0)</f>
        <v>68.645414142956881</v>
      </c>
      <c r="DH1427" s="299">
        <f>IFERROR(IF(CA1427="D",IF(CK1427="A dispo.",CF1427*VLOOKUP('DATI INPUT'!$F$27,TARIFFE_UD,3,FALSE),CF1427*VLOOKUP(CK1427,TARIFFE_UD,3,FALSE)),CF1427*VLOOKUP(CB1427-100,TARIFFE_UND,3,FALSE)),0)</f>
        <v>248.69711559499979</v>
      </c>
    </row>
    <row r="1428" spans="1:112" hidden="1" x14ac:dyDescent="0.25">
      <c r="A1428" s="274" t="s">
        <v>9986</v>
      </c>
      <c r="B1428" s="274" t="s">
        <v>9977</v>
      </c>
      <c r="C1428" s="274" t="s">
        <v>9987</v>
      </c>
      <c r="D1428" s="274" t="s">
        <v>9979</v>
      </c>
      <c r="E1428" s="274" t="s">
        <v>9979</v>
      </c>
      <c r="F1428" s="274" t="s">
        <v>156</v>
      </c>
      <c r="G1428" s="274" t="s">
        <v>9980</v>
      </c>
      <c r="H1428" s="274" t="s">
        <v>9981</v>
      </c>
      <c r="I1428" s="274" t="s">
        <v>9982</v>
      </c>
      <c r="J1428" s="274" t="s">
        <v>156</v>
      </c>
      <c r="K1428" s="274" t="s">
        <v>9983</v>
      </c>
      <c r="L1428" s="274" t="s">
        <v>268</v>
      </c>
      <c r="M1428" s="274" t="s">
        <v>9984</v>
      </c>
      <c r="N1428" s="274" t="s">
        <v>152</v>
      </c>
      <c r="O1428" s="274" t="s">
        <v>1270</v>
      </c>
      <c r="P1428" s="274" t="s">
        <v>9985</v>
      </c>
      <c r="Q1428" s="274" t="s">
        <v>498</v>
      </c>
      <c r="R1428" s="274" t="s">
        <v>268</v>
      </c>
      <c r="S1428" s="274" t="s">
        <v>268</v>
      </c>
      <c r="T1428" s="274" t="s">
        <v>268</v>
      </c>
      <c r="U1428" s="274" t="s">
        <v>268</v>
      </c>
      <c r="V1428" s="274" t="s">
        <v>268</v>
      </c>
      <c r="W1428" s="274" t="s">
        <v>1829</v>
      </c>
      <c r="X1428" s="274" t="s">
        <v>1830</v>
      </c>
      <c r="Y1428" s="274" t="s">
        <v>315</v>
      </c>
      <c r="Z1428" s="274" t="s">
        <v>268</v>
      </c>
      <c r="AA1428" s="274" t="s">
        <v>268</v>
      </c>
      <c r="AB1428" s="274" t="s">
        <v>268</v>
      </c>
      <c r="AC1428" s="274" t="s">
        <v>268</v>
      </c>
      <c r="AD1428" s="274" t="s">
        <v>268</v>
      </c>
      <c r="AE1428" s="274" t="s">
        <v>287</v>
      </c>
      <c r="AF1428" s="274" t="s">
        <v>1811</v>
      </c>
      <c r="AG1428" s="274" t="s">
        <v>875</v>
      </c>
      <c r="AH1428" s="274" t="s">
        <v>1831</v>
      </c>
      <c r="AI1428" s="274" t="s">
        <v>1011</v>
      </c>
      <c r="AJ1428" s="274" t="s">
        <v>268</v>
      </c>
      <c r="AK1428" s="274" t="s">
        <v>366</v>
      </c>
      <c r="AL1428" s="274" t="s">
        <v>268</v>
      </c>
      <c r="AM1428" s="274" t="s">
        <v>353</v>
      </c>
      <c r="AN1428" s="274" t="s">
        <v>268</v>
      </c>
      <c r="AO1428" s="274" t="s">
        <v>268</v>
      </c>
      <c r="AP1428" s="274" t="s">
        <v>268</v>
      </c>
      <c r="AQ1428" s="274" t="s">
        <v>268</v>
      </c>
      <c r="AR1428" s="274" t="s">
        <v>268</v>
      </c>
      <c r="AS1428" s="274" t="s">
        <v>268</v>
      </c>
      <c r="AT1428" s="274" t="s">
        <v>268</v>
      </c>
      <c r="AU1428" s="274" t="s">
        <v>268</v>
      </c>
      <c r="AV1428" s="274" t="s">
        <v>268</v>
      </c>
      <c r="AW1428" s="274" t="s">
        <v>268</v>
      </c>
      <c r="AX1428" s="274" t="s">
        <v>268</v>
      </c>
      <c r="AY1428" s="274" t="s">
        <v>268</v>
      </c>
      <c r="AZ1428" s="274" t="s">
        <v>268</v>
      </c>
      <c r="BA1428" s="274" t="s">
        <v>268</v>
      </c>
      <c r="BB1428" s="274" t="s">
        <v>268</v>
      </c>
      <c r="BC1428" s="274" t="s">
        <v>268</v>
      </c>
      <c r="BD1428" s="274" t="s">
        <v>268</v>
      </c>
      <c r="BE1428" s="274" t="s">
        <v>268</v>
      </c>
      <c r="BF1428" s="274" t="s">
        <v>268</v>
      </c>
      <c r="BG1428" s="274" t="s">
        <v>268</v>
      </c>
      <c r="BH1428" s="274" t="s">
        <v>268</v>
      </c>
      <c r="BI1428" s="274" t="s">
        <v>268</v>
      </c>
      <c r="BJ1428" s="274" t="s">
        <v>268</v>
      </c>
      <c r="BK1428" s="274" t="s">
        <v>268</v>
      </c>
      <c r="BL1428" s="274" t="s">
        <v>268</v>
      </c>
      <c r="BM1428" s="274" t="s">
        <v>268</v>
      </c>
      <c r="BN1428" s="274" t="s">
        <v>268</v>
      </c>
      <c r="BO1428" s="274" t="s">
        <v>268</v>
      </c>
      <c r="BP1428" s="274" t="s">
        <v>268</v>
      </c>
      <c r="BQ1428" s="274" t="s">
        <v>268</v>
      </c>
      <c r="BR1428" s="274" t="s">
        <v>268</v>
      </c>
      <c r="BS1428" s="274" t="s">
        <v>268</v>
      </c>
      <c r="BT1428" s="274" t="s">
        <v>268</v>
      </c>
      <c r="BU1428" s="274" t="s">
        <v>268</v>
      </c>
      <c r="BV1428" s="274" t="s">
        <v>268</v>
      </c>
      <c r="BW1428" s="274" t="s">
        <v>268</v>
      </c>
      <c r="BX1428" s="274" t="s">
        <v>268</v>
      </c>
      <c r="BY1428" s="295">
        <v>341.3</v>
      </c>
      <c r="BZ1428" s="295">
        <v>341.3</v>
      </c>
      <c r="CA1428" s="298" t="s">
        <v>143</v>
      </c>
      <c r="CB1428" s="297">
        <v>105</v>
      </c>
      <c r="CC1428" s="284">
        <f t="shared" si="90"/>
        <v>0.5</v>
      </c>
      <c r="CD1428" s="295">
        <f t="shared" si="91"/>
        <v>170.65</v>
      </c>
      <c r="CE1428" s="284">
        <f t="shared" si="92"/>
        <v>0.5</v>
      </c>
      <c r="CF1428" s="295">
        <f t="shared" si="93"/>
        <v>170.65</v>
      </c>
      <c r="CG1428" s="274" t="s">
        <v>1146</v>
      </c>
      <c r="CH1428" s="274" t="s">
        <v>268</v>
      </c>
      <c r="CI1428" s="274" t="s">
        <v>268</v>
      </c>
      <c r="CJ1428" s="298" t="s">
        <v>268</v>
      </c>
      <c r="CL1428" s="274" t="s">
        <v>1994</v>
      </c>
      <c r="CM1428" s="274" t="s">
        <v>268</v>
      </c>
      <c r="CN1428" s="274" t="s">
        <v>268</v>
      </c>
      <c r="CO1428" s="274" t="s">
        <v>268</v>
      </c>
      <c r="CP1428" s="274" t="s">
        <v>268</v>
      </c>
      <c r="CQ1428" s="274" t="s">
        <v>268</v>
      </c>
      <c r="CR1428" s="274" t="s">
        <v>877</v>
      </c>
      <c r="CS1428" s="274">
        <v>1040.97</v>
      </c>
      <c r="CT1428" s="274">
        <v>-520.49</v>
      </c>
      <c r="CU1428" s="274">
        <v>520.48</v>
      </c>
      <c r="CV1428" s="274">
        <v>365</v>
      </c>
      <c r="CW1428" s="274" t="s">
        <v>878</v>
      </c>
      <c r="CX1428" s="274" t="s">
        <v>835</v>
      </c>
      <c r="CY1428" s="274" t="s">
        <v>836</v>
      </c>
      <c r="CZ1428" s="274" t="s">
        <v>837</v>
      </c>
      <c r="DA1428" s="274" t="s">
        <v>268</v>
      </c>
      <c r="DB1428" s="274" t="s">
        <v>268</v>
      </c>
      <c r="DC1428" s="274" t="s">
        <v>268</v>
      </c>
      <c r="DD1428" s="274" t="s">
        <v>268</v>
      </c>
      <c r="DE1428" s="274" t="s">
        <v>268</v>
      </c>
      <c r="DF1428" s="274" t="s">
        <v>268</v>
      </c>
      <c r="DG1428" s="299">
        <f>IFERROR(IF(CA1428="D",IF(CK1428="A dispo.",CD1428*VLOOKUP('DATI INPUT'!$F$27,TARIFFE_UD,2,FALSE),CD1428*VLOOKUP(CK1428,TARIFFE_UD,2,FALSE)),CD1428*VLOOKUP(CB1428-100,TARIFFE_UND,2,FALSE)),0)</f>
        <v>106.02651874458608</v>
      </c>
      <c r="DH1428" s="299">
        <f>IFERROR(IF(CA1428="D",IF(CK1428="A dispo.",CF1428*VLOOKUP('DATI INPUT'!$F$27,TARIFFE_UD,3,FALSE),CF1428*VLOOKUP(CK1428,TARIFFE_UD,3,FALSE)),CF1428*VLOOKUP(CB1428-100,TARIFFE_UND,3,FALSE)),0)</f>
        <v>384.12601508156513</v>
      </c>
    </row>
    <row r="1429" spans="1:112" x14ac:dyDescent="0.25">
      <c r="A1429" s="274" t="s">
        <v>9988</v>
      </c>
      <c r="B1429" s="274" t="s">
        <v>9989</v>
      </c>
      <c r="C1429" s="274" t="s">
        <v>9990</v>
      </c>
      <c r="D1429" s="274" t="s">
        <v>9991</v>
      </c>
      <c r="E1429" s="274" t="s">
        <v>268</v>
      </c>
      <c r="F1429" s="274" t="s">
        <v>156</v>
      </c>
      <c r="G1429" s="274" t="s">
        <v>9992</v>
      </c>
      <c r="H1429" s="274" t="s">
        <v>4184</v>
      </c>
      <c r="I1429" s="274" t="s">
        <v>9993</v>
      </c>
      <c r="J1429" s="274" t="s">
        <v>274</v>
      </c>
      <c r="K1429" s="274" t="s">
        <v>9994</v>
      </c>
      <c r="L1429" s="274" t="s">
        <v>984</v>
      </c>
      <c r="M1429" s="274" t="s">
        <v>9995</v>
      </c>
      <c r="N1429" s="274" t="s">
        <v>984</v>
      </c>
      <c r="O1429" s="274" t="s">
        <v>873</v>
      </c>
      <c r="P1429" s="274" t="s">
        <v>3006</v>
      </c>
      <c r="Q1429" s="274" t="s">
        <v>276</v>
      </c>
      <c r="R1429" s="274" t="s">
        <v>268</v>
      </c>
      <c r="S1429" s="274" t="s">
        <v>268</v>
      </c>
      <c r="T1429" s="274" t="s">
        <v>268</v>
      </c>
      <c r="U1429" s="274" t="s">
        <v>268</v>
      </c>
      <c r="V1429" s="274" t="s">
        <v>268</v>
      </c>
      <c r="W1429" s="274" t="s">
        <v>9995</v>
      </c>
      <c r="X1429" s="274" t="s">
        <v>3006</v>
      </c>
      <c r="Y1429" s="274" t="s">
        <v>276</v>
      </c>
      <c r="Z1429" s="274" t="s">
        <v>268</v>
      </c>
      <c r="AA1429" s="274" t="s">
        <v>268</v>
      </c>
      <c r="AB1429" s="274" t="s">
        <v>268</v>
      </c>
      <c r="AC1429" s="274" t="s">
        <v>268</v>
      </c>
      <c r="AD1429" s="274" t="s">
        <v>268</v>
      </c>
      <c r="AE1429" s="274" t="s">
        <v>287</v>
      </c>
      <c r="AF1429" s="274" t="s">
        <v>1811</v>
      </c>
      <c r="AG1429" s="274" t="s">
        <v>875</v>
      </c>
      <c r="AH1429" s="274" t="s">
        <v>1848</v>
      </c>
      <c r="AI1429" s="274" t="s">
        <v>578</v>
      </c>
      <c r="AJ1429" s="274" t="s">
        <v>268</v>
      </c>
      <c r="AK1429" s="274" t="s">
        <v>381</v>
      </c>
      <c r="AL1429" s="274" t="s">
        <v>268</v>
      </c>
      <c r="AM1429" s="274" t="s">
        <v>268</v>
      </c>
      <c r="AN1429" s="274" t="s">
        <v>268</v>
      </c>
      <c r="AO1429" s="274" t="s">
        <v>268</v>
      </c>
      <c r="AP1429" s="274" t="s">
        <v>268</v>
      </c>
      <c r="AQ1429" s="274" t="s">
        <v>268</v>
      </c>
      <c r="AR1429" s="274" t="s">
        <v>268</v>
      </c>
      <c r="AS1429" s="274" t="s">
        <v>268</v>
      </c>
      <c r="AT1429" s="274" t="s">
        <v>268</v>
      </c>
      <c r="AU1429" s="274" t="s">
        <v>268</v>
      </c>
      <c r="AV1429" s="274" t="s">
        <v>268</v>
      </c>
      <c r="AW1429" s="274" t="s">
        <v>268</v>
      </c>
      <c r="AX1429" s="274" t="s">
        <v>268</v>
      </c>
      <c r="AY1429" s="274" t="s">
        <v>268</v>
      </c>
      <c r="AZ1429" s="274" t="s">
        <v>268</v>
      </c>
      <c r="BA1429" s="274" t="s">
        <v>268</v>
      </c>
      <c r="BB1429" s="274" t="s">
        <v>268</v>
      </c>
      <c r="BC1429" s="274" t="s">
        <v>268</v>
      </c>
      <c r="BD1429" s="274" t="s">
        <v>268</v>
      </c>
      <c r="BE1429" s="274" t="s">
        <v>268</v>
      </c>
      <c r="BF1429" s="274" t="s">
        <v>268</v>
      </c>
      <c r="BG1429" s="274" t="s">
        <v>268</v>
      </c>
      <c r="BH1429" s="274" t="s">
        <v>268</v>
      </c>
      <c r="BI1429" s="274" t="s">
        <v>268</v>
      </c>
      <c r="BJ1429" s="274" t="s">
        <v>268</v>
      </c>
      <c r="BK1429" s="274" t="s">
        <v>268</v>
      </c>
      <c r="BL1429" s="274" t="s">
        <v>268</v>
      </c>
      <c r="BM1429" s="274" t="s">
        <v>268</v>
      </c>
      <c r="BN1429" s="274" t="s">
        <v>268</v>
      </c>
      <c r="BO1429" s="274" t="s">
        <v>268</v>
      </c>
      <c r="BP1429" s="274" t="s">
        <v>268</v>
      </c>
      <c r="BQ1429" s="274" t="s">
        <v>268</v>
      </c>
      <c r="BR1429" s="274" t="s">
        <v>268</v>
      </c>
      <c r="BS1429" s="274" t="s">
        <v>268</v>
      </c>
      <c r="BT1429" s="274" t="s">
        <v>268</v>
      </c>
      <c r="BU1429" s="274" t="s">
        <v>268</v>
      </c>
      <c r="BV1429" s="274" t="s">
        <v>268</v>
      </c>
      <c r="BW1429" s="274" t="s">
        <v>268</v>
      </c>
      <c r="BX1429" s="274" t="s">
        <v>268</v>
      </c>
      <c r="BY1429" s="295">
        <v>36</v>
      </c>
      <c r="BZ1429" s="295">
        <v>36</v>
      </c>
      <c r="CA1429" s="298" t="s">
        <v>142</v>
      </c>
      <c r="CB1429" s="297">
        <v>122</v>
      </c>
      <c r="CC1429" s="284">
        <f t="shared" si="90"/>
        <v>0</v>
      </c>
      <c r="CD1429" s="295">
        <f t="shared" si="91"/>
        <v>36</v>
      </c>
      <c r="CE1429" s="284">
        <f t="shared" si="92"/>
        <v>0</v>
      </c>
      <c r="CF1429" s="295">
        <f t="shared" si="93"/>
        <v>1</v>
      </c>
      <c r="CG1429" s="274" t="s">
        <v>876</v>
      </c>
      <c r="CH1429" s="274" t="s">
        <v>268</v>
      </c>
      <c r="CI1429" s="274" t="s">
        <v>268</v>
      </c>
      <c r="CJ1429" s="298" t="s">
        <v>271</v>
      </c>
      <c r="CK1429" s="297">
        <v>1</v>
      </c>
      <c r="CL1429" s="274" t="s">
        <v>268</v>
      </c>
      <c r="CM1429" s="274" t="s">
        <v>268</v>
      </c>
      <c r="CN1429" s="274" t="s">
        <v>268</v>
      </c>
      <c r="CO1429" s="274" t="s">
        <v>268</v>
      </c>
      <c r="CP1429" s="274" t="s">
        <v>268</v>
      </c>
      <c r="CQ1429" s="274" t="s">
        <v>268</v>
      </c>
      <c r="CR1429" s="274" t="s">
        <v>877</v>
      </c>
      <c r="CS1429" s="274">
        <v>30.96</v>
      </c>
      <c r="CT1429" s="274" t="s">
        <v>268</v>
      </c>
      <c r="CU1429" s="274">
        <v>30.96</v>
      </c>
      <c r="CV1429" s="274">
        <v>365</v>
      </c>
      <c r="CW1429" s="274" t="s">
        <v>878</v>
      </c>
      <c r="CX1429" s="274" t="s">
        <v>835</v>
      </c>
      <c r="CY1429" s="274" t="s">
        <v>836</v>
      </c>
      <c r="CZ1429" s="274" t="s">
        <v>837</v>
      </c>
      <c r="DA1429" s="274" t="s">
        <v>268</v>
      </c>
      <c r="DB1429" s="274" t="s">
        <v>268</v>
      </c>
      <c r="DC1429" s="274" t="s">
        <v>268</v>
      </c>
      <c r="DD1429" s="274" t="s">
        <v>268</v>
      </c>
      <c r="DE1429" s="274" t="s">
        <v>268</v>
      </c>
      <c r="DF1429" s="274" t="s">
        <v>268</v>
      </c>
      <c r="DG1429" s="299">
        <f>IFERROR(IF(CA1429="D",IF(CK1429="A dispo.",CD1429*VLOOKUP('DATI INPUT'!$F$27,TARIFFE_UD,2,FALSE),CD1429*VLOOKUP(CK1429,TARIFFE_UD,2,FALSE)),CD1429*VLOOKUP(CB1429-100,TARIFFE_UND,2,FALSE)),0)</f>
        <v>22.174611165920219</v>
      </c>
      <c r="DH1429" s="299">
        <f>IFERROR(IF(CA1429="D",IF(CK1429="A dispo.",CF1429*VLOOKUP('DATI INPUT'!$F$27,TARIFFE_UD,3,FALSE),CF1429*VLOOKUP(CK1429,TARIFFE_UD,3,FALSE)),CF1429*VLOOKUP(CB1429-100,TARIFFE_UND,3,FALSE)),0)</f>
        <v>15.164853048114928</v>
      </c>
    </row>
    <row r="1430" spans="1:112" hidden="1" x14ac:dyDescent="0.25">
      <c r="A1430" s="274" t="s">
        <v>9996</v>
      </c>
      <c r="B1430" s="274" t="s">
        <v>9997</v>
      </c>
      <c r="C1430" s="274" t="s">
        <v>9998</v>
      </c>
      <c r="D1430" s="274" t="s">
        <v>9999</v>
      </c>
      <c r="E1430" s="274" t="s">
        <v>268</v>
      </c>
      <c r="F1430" s="274" t="s">
        <v>156</v>
      </c>
      <c r="G1430" s="274" t="s">
        <v>10000</v>
      </c>
      <c r="H1430" s="274" t="s">
        <v>4184</v>
      </c>
      <c r="I1430" s="274" t="s">
        <v>10001</v>
      </c>
      <c r="J1430" s="274" t="s">
        <v>156</v>
      </c>
      <c r="K1430" s="274" t="s">
        <v>10002</v>
      </c>
      <c r="L1430" s="274" t="s">
        <v>984</v>
      </c>
      <c r="M1430" s="274" t="s">
        <v>10003</v>
      </c>
      <c r="N1430" s="274" t="s">
        <v>1135</v>
      </c>
      <c r="O1430" s="274" t="s">
        <v>873</v>
      </c>
      <c r="P1430" s="274" t="s">
        <v>10004</v>
      </c>
      <c r="Q1430" s="274" t="s">
        <v>315</v>
      </c>
      <c r="R1430" s="274" t="s">
        <v>268</v>
      </c>
      <c r="S1430" s="274" t="s">
        <v>268</v>
      </c>
      <c r="T1430" s="274" t="s">
        <v>268</v>
      </c>
      <c r="U1430" s="274" t="s">
        <v>268</v>
      </c>
      <c r="V1430" s="274" t="s">
        <v>268</v>
      </c>
      <c r="W1430" s="274" t="s">
        <v>9995</v>
      </c>
      <c r="X1430" s="274" t="s">
        <v>3006</v>
      </c>
      <c r="Y1430" s="274" t="s">
        <v>276</v>
      </c>
      <c r="Z1430" s="274" t="s">
        <v>268</v>
      </c>
      <c r="AA1430" s="274" t="s">
        <v>268</v>
      </c>
      <c r="AB1430" s="274" t="s">
        <v>268</v>
      </c>
      <c r="AC1430" s="274" t="s">
        <v>268</v>
      </c>
      <c r="AD1430" s="274" t="s">
        <v>268</v>
      </c>
      <c r="AE1430" s="274" t="s">
        <v>287</v>
      </c>
      <c r="AF1430" s="274" t="s">
        <v>1811</v>
      </c>
      <c r="AG1430" s="274" t="s">
        <v>875</v>
      </c>
      <c r="AH1430" s="274" t="s">
        <v>1848</v>
      </c>
      <c r="AI1430" s="274" t="s">
        <v>578</v>
      </c>
      <c r="AJ1430" s="274" t="s">
        <v>268</v>
      </c>
      <c r="AK1430" s="274" t="s">
        <v>377</v>
      </c>
      <c r="AL1430" s="274" t="s">
        <v>268</v>
      </c>
      <c r="AM1430" s="274" t="s">
        <v>355</v>
      </c>
      <c r="AN1430" s="274" t="s">
        <v>268</v>
      </c>
      <c r="AO1430" s="274" t="s">
        <v>268</v>
      </c>
      <c r="AP1430" s="274" t="s">
        <v>268</v>
      </c>
      <c r="AQ1430" s="274" t="s">
        <v>268</v>
      </c>
      <c r="AR1430" s="274" t="s">
        <v>268</v>
      </c>
      <c r="AS1430" s="274" t="s">
        <v>268</v>
      </c>
      <c r="AT1430" s="274" t="s">
        <v>268</v>
      </c>
      <c r="AU1430" s="274" t="s">
        <v>268</v>
      </c>
      <c r="AV1430" s="274" t="s">
        <v>268</v>
      </c>
      <c r="AW1430" s="274" t="s">
        <v>268</v>
      </c>
      <c r="AX1430" s="274" t="s">
        <v>268</v>
      </c>
      <c r="AY1430" s="274" t="s">
        <v>268</v>
      </c>
      <c r="AZ1430" s="274" t="s">
        <v>268</v>
      </c>
      <c r="BA1430" s="274" t="s">
        <v>268</v>
      </c>
      <c r="BB1430" s="274" t="s">
        <v>268</v>
      </c>
      <c r="BC1430" s="274" t="s">
        <v>268</v>
      </c>
      <c r="BD1430" s="274" t="s">
        <v>268</v>
      </c>
      <c r="BE1430" s="274" t="s">
        <v>268</v>
      </c>
      <c r="BF1430" s="274" t="s">
        <v>268</v>
      </c>
      <c r="BG1430" s="274" t="s">
        <v>268</v>
      </c>
      <c r="BH1430" s="274" t="s">
        <v>268</v>
      </c>
      <c r="BI1430" s="274" t="s">
        <v>268</v>
      </c>
      <c r="BJ1430" s="274" t="s">
        <v>268</v>
      </c>
      <c r="BK1430" s="274" t="s">
        <v>268</v>
      </c>
      <c r="BL1430" s="274" t="s">
        <v>268</v>
      </c>
      <c r="BM1430" s="274" t="s">
        <v>268</v>
      </c>
      <c r="BN1430" s="274" t="s">
        <v>268</v>
      </c>
      <c r="BO1430" s="274" t="s">
        <v>268</v>
      </c>
      <c r="BP1430" s="274" t="s">
        <v>268</v>
      </c>
      <c r="BQ1430" s="274" t="s">
        <v>268</v>
      </c>
      <c r="BR1430" s="274" t="s">
        <v>268</v>
      </c>
      <c r="BS1430" s="274" t="s">
        <v>268</v>
      </c>
      <c r="BT1430" s="274" t="s">
        <v>268</v>
      </c>
      <c r="BU1430" s="274" t="s">
        <v>268</v>
      </c>
      <c r="BV1430" s="274" t="s">
        <v>268</v>
      </c>
      <c r="BW1430" s="274" t="s">
        <v>268</v>
      </c>
      <c r="BX1430" s="274" t="s">
        <v>268</v>
      </c>
      <c r="BY1430" s="295">
        <v>42</v>
      </c>
      <c r="BZ1430" s="295">
        <v>42</v>
      </c>
      <c r="CA1430" s="298" t="s">
        <v>142</v>
      </c>
      <c r="CB1430" s="297">
        <v>122</v>
      </c>
      <c r="CC1430" s="284">
        <f t="shared" si="90"/>
        <v>0</v>
      </c>
      <c r="CD1430" s="295">
        <f t="shared" si="91"/>
        <v>42</v>
      </c>
      <c r="CE1430" s="284">
        <f t="shared" si="92"/>
        <v>0</v>
      </c>
      <c r="CF1430" s="295">
        <f t="shared" si="93"/>
        <v>1</v>
      </c>
      <c r="CG1430" s="274" t="s">
        <v>876</v>
      </c>
      <c r="CH1430" s="274" t="s">
        <v>268</v>
      </c>
      <c r="CI1430" s="274" t="s">
        <v>268</v>
      </c>
      <c r="CJ1430" s="298" t="s">
        <v>268</v>
      </c>
      <c r="CK1430" s="298" t="s">
        <v>736</v>
      </c>
      <c r="CL1430" s="274" t="s">
        <v>268</v>
      </c>
      <c r="CM1430" s="274" t="s">
        <v>268</v>
      </c>
      <c r="CN1430" s="274" t="s">
        <v>268</v>
      </c>
      <c r="CO1430" s="274" t="s">
        <v>268</v>
      </c>
      <c r="CP1430" s="274" t="s">
        <v>268</v>
      </c>
      <c r="CQ1430" s="274" t="s">
        <v>268</v>
      </c>
      <c r="CR1430" s="274" t="s">
        <v>877</v>
      </c>
      <c r="CS1430" s="274">
        <v>73.14</v>
      </c>
      <c r="CT1430" s="274" t="s">
        <v>268</v>
      </c>
      <c r="CU1430" s="274">
        <v>73.14</v>
      </c>
      <c r="CV1430" s="274">
        <v>365</v>
      </c>
      <c r="CW1430" s="274" t="s">
        <v>878</v>
      </c>
      <c r="CX1430" s="274" t="s">
        <v>835</v>
      </c>
      <c r="CY1430" s="274" t="s">
        <v>836</v>
      </c>
      <c r="CZ1430" s="274" t="s">
        <v>837</v>
      </c>
      <c r="DA1430" s="274" t="s">
        <v>268</v>
      </c>
      <c r="DB1430" s="274" t="s">
        <v>268</v>
      </c>
      <c r="DC1430" s="274" t="s">
        <v>268</v>
      </c>
      <c r="DD1430" s="274" t="s">
        <v>268</v>
      </c>
      <c r="DE1430" s="274" t="s">
        <v>268</v>
      </c>
      <c r="DF1430" s="274" t="s">
        <v>268</v>
      </c>
      <c r="DG1430" s="299">
        <f>IFERROR(IF(CA1430="D",IF(CK1430="A dispo.",CD1430*VLOOKUP('DATI INPUT'!$F$27,TARIFFE_UD,2,FALSE),CD1430*VLOOKUP(CK1430,TARIFFE_UD,2,FALSE)),CD1430*VLOOKUP(CB1430-100,TARIFFE_UND,2,FALSE)),0)</f>
        <v>33.261916748880324</v>
      </c>
      <c r="DH1430" s="299">
        <f>IFERROR(IF(CA1430="D",IF(CK1430="A dispo.",CF1430*VLOOKUP('DATI INPUT'!$F$27,TARIFFE_UD,3,FALSE),CF1430*VLOOKUP(CK1430,TARIFFE_UD,3,FALSE)),CF1430*VLOOKUP(CB1430-100,TARIFFE_UND,3,FALSE)),0)</f>
        <v>60.367780403072892</v>
      </c>
    </row>
    <row r="1431" spans="1:112" hidden="1" x14ac:dyDescent="0.25">
      <c r="A1431" s="274" t="s">
        <v>10005</v>
      </c>
      <c r="B1431" s="274" t="s">
        <v>10006</v>
      </c>
      <c r="C1431" s="274" t="s">
        <v>1706</v>
      </c>
      <c r="D1431" s="274" t="s">
        <v>10007</v>
      </c>
      <c r="E1431" s="274" t="s">
        <v>268</v>
      </c>
      <c r="F1431" s="274" t="s">
        <v>156</v>
      </c>
      <c r="G1431" s="274" t="s">
        <v>10008</v>
      </c>
      <c r="H1431" s="274" t="s">
        <v>1326</v>
      </c>
      <c r="I1431" s="274" t="s">
        <v>10009</v>
      </c>
      <c r="J1431" s="274" t="s">
        <v>156</v>
      </c>
      <c r="K1431" s="274" t="s">
        <v>10010</v>
      </c>
      <c r="L1431" s="274" t="s">
        <v>984</v>
      </c>
      <c r="M1431" s="274" t="s">
        <v>10011</v>
      </c>
      <c r="N1431" s="274" t="s">
        <v>1971</v>
      </c>
      <c r="O1431" s="274" t="s">
        <v>10012</v>
      </c>
      <c r="P1431" s="274" t="s">
        <v>10013</v>
      </c>
      <c r="Q1431" s="274" t="s">
        <v>304</v>
      </c>
      <c r="R1431" s="274" t="s">
        <v>268</v>
      </c>
      <c r="S1431" s="274" t="s">
        <v>268</v>
      </c>
      <c r="T1431" s="274" t="s">
        <v>268</v>
      </c>
      <c r="U1431" s="274" t="s">
        <v>268</v>
      </c>
      <c r="V1431" s="274" t="s">
        <v>268</v>
      </c>
      <c r="W1431" s="274" t="s">
        <v>10014</v>
      </c>
      <c r="X1431" s="274" t="s">
        <v>1754</v>
      </c>
      <c r="Y1431" s="274" t="s">
        <v>309</v>
      </c>
      <c r="Z1431" s="274" t="s">
        <v>268</v>
      </c>
      <c r="AA1431" s="274" t="s">
        <v>268</v>
      </c>
      <c r="AB1431" s="274" t="s">
        <v>268</v>
      </c>
      <c r="AC1431" s="274" t="s">
        <v>268</v>
      </c>
      <c r="AD1431" s="274" t="s">
        <v>268</v>
      </c>
      <c r="AE1431" s="274" t="s">
        <v>287</v>
      </c>
      <c r="AF1431" s="274" t="s">
        <v>1811</v>
      </c>
      <c r="AG1431" s="274" t="s">
        <v>875</v>
      </c>
      <c r="AH1431" s="274" t="s">
        <v>2154</v>
      </c>
      <c r="AI1431" s="274" t="s">
        <v>5099</v>
      </c>
      <c r="AJ1431" s="274" t="s">
        <v>268</v>
      </c>
      <c r="AK1431" s="274" t="s">
        <v>377</v>
      </c>
      <c r="AL1431" s="274" t="s">
        <v>268</v>
      </c>
      <c r="AM1431" s="274" t="s">
        <v>405</v>
      </c>
      <c r="AN1431" s="274" t="s">
        <v>268</v>
      </c>
      <c r="AO1431" s="274" t="s">
        <v>268</v>
      </c>
      <c r="AP1431" s="274" t="s">
        <v>268</v>
      </c>
      <c r="AQ1431" s="274" t="s">
        <v>268</v>
      </c>
      <c r="AR1431" s="274" t="s">
        <v>268</v>
      </c>
      <c r="AS1431" s="274" t="s">
        <v>268</v>
      </c>
      <c r="AT1431" s="274" t="s">
        <v>268</v>
      </c>
      <c r="AU1431" s="274" t="s">
        <v>268</v>
      </c>
      <c r="AV1431" s="274" t="s">
        <v>268</v>
      </c>
      <c r="AW1431" s="274" t="s">
        <v>268</v>
      </c>
      <c r="AX1431" s="274" t="s">
        <v>268</v>
      </c>
      <c r="AY1431" s="274" t="s">
        <v>268</v>
      </c>
      <c r="AZ1431" s="274" t="s">
        <v>268</v>
      </c>
      <c r="BA1431" s="274" t="s">
        <v>268</v>
      </c>
      <c r="BB1431" s="274" t="s">
        <v>268</v>
      </c>
      <c r="BC1431" s="274" t="s">
        <v>268</v>
      </c>
      <c r="BD1431" s="274" t="s">
        <v>268</v>
      </c>
      <c r="BE1431" s="274" t="s">
        <v>268</v>
      </c>
      <c r="BF1431" s="274" t="s">
        <v>268</v>
      </c>
      <c r="BG1431" s="274" t="s">
        <v>268</v>
      </c>
      <c r="BH1431" s="274" t="s">
        <v>268</v>
      </c>
      <c r="BI1431" s="274" t="s">
        <v>268</v>
      </c>
      <c r="BJ1431" s="274" t="s">
        <v>268</v>
      </c>
      <c r="BK1431" s="274" t="s">
        <v>268</v>
      </c>
      <c r="BL1431" s="274" t="s">
        <v>268</v>
      </c>
      <c r="BM1431" s="274" t="s">
        <v>268</v>
      </c>
      <c r="BN1431" s="274" t="s">
        <v>268</v>
      </c>
      <c r="BO1431" s="274" t="s">
        <v>268</v>
      </c>
      <c r="BP1431" s="274" t="s">
        <v>268</v>
      </c>
      <c r="BQ1431" s="274" t="s">
        <v>268</v>
      </c>
      <c r="BR1431" s="274" t="s">
        <v>268</v>
      </c>
      <c r="BS1431" s="274" t="s">
        <v>268</v>
      </c>
      <c r="BT1431" s="274" t="s">
        <v>268</v>
      </c>
      <c r="BU1431" s="274" t="s">
        <v>268</v>
      </c>
      <c r="BV1431" s="274" t="s">
        <v>268</v>
      </c>
      <c r="BW1431" s="274" t="s">
        <v>268</v>
      </c>
      <c r="BX1431" s="274" t="s">
        <v>268</v>
      </c>
      <c r="BY1431" s="295">
        <v>92</v>
      </c>
      <c r="BZ1431" s="295">
        <v>92</v>
      </c>
      <c r="CA1431" s="298" t="s">
        <v>142</v>
      </c>
      <c r="CB1431" s="297">
        <v>122</v>
      </c>
      <c r="CC1431" s="284">
        <f t="shared" si="90"/>
        <v>0</v>
      </c>
      <c r="CD1431" s="295">
        <f t="shared" si="91"/>
        <v>92</v>
      </c>
      <c r="CE1431" s="284">
        <f t="shared" si="92"/>
        <v>0</v>
      </c>
      <c r="CF1431" s="295">
        <f t="shared" si="93"/>
        <v>1</v>
      </c>
      <c r="CG1431" s="274" t="s">
        <v>876</v>
      </c>
      <c r="CH1431" s="274" t="s">
        <v>268</v>
      </c>
      <c r="CI1431" s="274" t="s">
        <v>268</v>
      </c>
      <c r="CJ1431" s="298" t="s">
        <v>268</v>
      </c>
      <c r="CK1431" s="298" t="s">
        <v>736</v>
      </c>
      <c r="CL1431" s="274" t="s">
        <v>268</v>
      </c>
      <c r="CM1431" s="274" t="s">
        <v>268</v>
      </c>
      <c r="CN1431" s="274" t="s">
        <v>268</v>
      </c>
      <c r="CO1431" s="274" t="s">
        <v>268</v>
      </c>
      <c r="CP1431" s="274" t="s">
        <v>268</v>
      </c>
      <c r="CQ1431" s="274" t="s">
        <v>268</v>
      </c>
      <c r="CR1431" s="274" t="s">
        <v>877</v>
      </c>
      <c r="CS1431" s="274">
        <v>97.64</v>
      </c>
      <c r="CT1431" s="274" t="s">
        <v>268</v>
      </c>
      <c r="CU1431" s="274">
        <v>97.64</v>
      </c>
      <c r="CV1431" s="274">
        <v>365</v>
      </c>
      <c r="CW1431" s="274" t="s">
        <v>878</v>
      </c>
      <c r="CX1431" s="274" t="s">
        <v>835</v>
      </c>
      <c r="CY1431" s="274" t="s">
        <v>836</v>
      </c>
      <c r="CZ1431" s="274" t="s">
        <v>837</v>
      </c>
      <c r="DA1431" s="274" t="s">
        <v>268</v>
      </c>
      <c r="DB1431" s="274" t="s">
        <v>268</v>
      </c>
      <c r="DC1431" s="274" t="s">
        <v>268</v>
      </c>
      <c r="DD1431" s="274" t="s">
        <v>268</v>
      </c>
      <c r="DE1431" s="274" t="s">
        <v>268</v>
      </c>
      <c r="DF1431" s="274" t="s">
        <v>268</v>
      </c>
      <c r="DG1431" s="299">
        <f>IFERROR(IF(CA1431="D",IF(CK1431="A dispo.",CD1431*VLOOKUP('DATI INPUT'!$F$27,TARIFFE_UD,2,FALSE),CD1431*VLOOKUP(CK1431,TARIFFE_UD,2,FALSE)),CD1431*VLOOKUP(CB1431-100,TARIFFE_UND,2,FALSE)),0)</f>
        <v>72.859436688023564</v>
      </c>
      <c r="DH1431" s="299">
        <f>IFERROR(IF(CA1431="D",IF(CK1431="A dispo.",CF1431*VLOOKUP('DATI INPUT'!$F$27,TARIFFE_UD,3,FALSE),CF1431*VLOOKUP(CK1431,TARIFFE_UD,3,FALSE)),CF1431*VLOOKUP(CB1431-100,TARIFFE_UND,3,FALSE)),0)</f>
        <v>60.367780403072892</v>
      </c>
    </row>
    <row r="1432" spans="1:112" hidden="1" x14ac:dyDescent="0.25">
      <c r="A1432" s="274" t="s">
        <v>10015</v>
      </c>
      <c r="B1432" s="274" t="s">
        <v>10016</v>
      </c>
      <c r="C1432" s="274" t="s">
        <v>10017</v>
      </c>
      <c r="D1432" s="274" t="s">
        <v>10018</v>
      </c>
      <c r="E1432" s="274" t="s">
        <v>268</v>
      </c>
      <c r="F1432" s="274" t="s">
        <v>156</v>
      </c>
      <c r="G1432" s="274" t="s">
        <v>10019</v>
      </c>
      <c r="H1432" s="274" t="s">
        <v>959</v>
      </c>
      <c r="I1432" s="274" t="s">
        <v>2910</v>
      </c>
      <c r="J1432" s="274" t="s">
        <v>274</v>
      </c>
      <c r="K1432" s="274" t="s">
        <v>10020</v>
      </c>
      <c r="L1432" s="274" t="s">
        <v>960</v>
      </c>
      <c r="M1432" s="274" t="s">
        <v>10021</v>
      </c>
      <c r="N1432" s="274" t="s">
        <v>1135</v>
      </c>
      <c r="O1432" s="274" t="s">
        <v>873</v>
      </c>
      <c r="P1432" s="274" t="s">
        <v>10022</v>
      </c>
      <c r="Q1432" s="274" t="s">
        <v>277</v>
      </c>
      <c r="R1432" s="274" t="s">
        <v>268</v>
      </c>
      <c r="S1432" s="274" t="s">
        <v>268</v>
      </c>
      <c r="T1432" s="274" t="s">
        <v>268</v>
      </c>
      <c r="U1432" s="274" t="s">
        <v>268</v>
      </c>
      <c r="V1432" s="274" t="s">
        <v>268</v>
      </c>
      <c r="W1432" s="274" t="s">
        <v>2661</v>
      </c>
      <c r="X1432" s="274" t="s">
        <v>2662</v>
      </c>
      <c r="Y1432" s="274" t="s">
        <v>268</v>
      </c>
      <c r="Z1432" s="274" t="s">
        <v>268</v>
      </c>
      <c r="AA1432" s="274" t="s">
        <v>268</v>
      </c>
      <c r="AB1432" s="274" t="s">
        <v>268</v>
      </c>
      <c r="AC1432" s="274" t="s">
        <v>268</v>
      </c>
      <c r="AD1432" s="274" t="s">
        <v>268</v>
      </c>
      <c r="AE1432" s="274" t="s">
        <v>287</v>
      </c>
      <c r="AF1432" s="274" t="s">
        <v>1811</v>
      </c>
      <c r="AG1432" s="274" t="s">
        <v>875</v>
      </c>
      <c r="AH1432" s="274" t="s">
        <v>888</v>
      </c>
      <c r="AI1432" s="274" t="s">
        <v>973</v>
      </c>
      <c r="AJ1432" s="274" t="s">
        <v>268</v>
      </c>
      <c r="AK1432" s="274" t="s">
        <v>366</v>
      </c>
      <c r="AL1432" s="274" t="s">
        <v>268</v>
      </c>
      <c r="AM1432" s="274" t="s">
        <v>411</v>
      </c>
      <c r="AN1432" s="274" t="s">
        <v>268</v>
      </c>
      <c r="AO1432" s="274" t="s">
        <v>268</v>
      </c>
      <c r="AP1432" s="274" t="s">
        <v>268</v>
      </c>
      <c r="AQ1432" s="274" t="s">
        <v>268</v>
      </c>
      <c r="AR1432" s="274" t="s">
        <v>268</v>
      </c>
      <c r="AS1432" s="274" t="s">
        <v>268</v>
      </c>
      <c r="AT1432" s="274" t="s">
        <v>268</v>
      </c>
      <c r="AU1432" s="274" t="s">
        <v>268</v>
      </c>
      <c r="AV1432" s="274" t="s">
        <v>268</v>
      </c>
      <c r="AW1432" s="274" t="s">
        <v>268</v>
      </c>
      <c r="AX1432" s="274" t="s">
        <v>268</v>
      </c>
      <c r="AY1432" s="274" t="s">
        <v>268</v>
      </c>
      <c r="AZ1432" s="274" t="s">
        <v>268</v>
      </c>
      <c r="BA1432" s="274" t="s">
        <v>268</v>
      </c>
      <c r="BB1432" s="274" t="s">
        <v>268</v>
      </c>
      <c r="BC1432" s="274" t="s">
        <v>268</v>
      </c>
      <c r="BD1432" s="274" t="s">
        <v>268</v>
      </c>
      <c r="BE1432" s="274" t="s">
        <v>268</v>
      </c>
      <c r="BF1432" s="274" t="s">
        <v>268</v>
      </c>
      <c r="BG1432" s="274" t="s">
        <v>268</v>
      </c>
      <c r="BH1432" s="274" t="s">
        <v>268</v>
      </c>
      <c r="BI1432" s="274" t="s">
        <v>268</v>
      </c>
      <c r="BJ1432" s="274" t="s">
        <v>268</v>
      </c>
      <c r="BK1432" s="274" t="s">
        <v>268</v>
      </c>
      <c r="BL1432" s="274" t="s">
        <v>268</v>
      </c>
      <c r="BM1432" s="274" t="s">
        <v>268</v>
      </c>
      <c r="BN1432" s="274" t="s">
        <v>268</v>
      </c>
      <c r="BO1432" s="274" t="s">
        <v>268</v>
      </c>
      <c r="BP1432" s="274" t="s">
        <v>268</v>
      </c>
      <c r="BQ1432" s="274" t="s">
        <v>268</v>
      </c>
      <c r="BR1432" s="274" t="s">
        <v>268</v>
      </c>
      <c r="BS1432" s="274" t="s">
        <v>268</v>
      </c>
      <c r="BT1432" s="274" t="s">
        <v>268</v>
      </c>
      <c r="BU1432" s="274" t="s">
        <v>268</v>
      </c>
      <c r="BV1432" s="274" t="s">
        <v>268</v>
      </c>
      <c r="BW1432" s="274" t="s">
        <v>268</v>
      </c>
      <c r="BX1432" s="274" t="s">
        <v>268</v>
      </c>
      <c r="BY1432" s="295">
        <v>71</v>
      </c>
      <c r="BZ1432" s="295">
        <v>71</v>
      </c>
      <c r="CA1432" s="298" t="s">
        <v>142</v>
      </c>
      <c r="CB1432" s="297">
        <v>123</v>
      </c>
      <c r="CC1432" s="284">
        <f t="shared" si="90"/>
        <v>0.75</v>
      </c>
      <c r="CD1432" s="295">
        <f t="shared" si="91"/>
        <v>17.75</v>
      </c>
      <c r="CE1432" s="284">
        <f t="shared" si="92"/>
        <v>1</v>
      </c>
      <c r="CF1432" s="295">
        <f t="shared" si="93"/>
        <v>0</v>
      </c>
      <c r="CG1432" s="274" t="s">
        <v>1817</v>
      </c>
      <c r="CH1432" s="274" t="s">
        <v>268</v>
      </c>
      <c r="CI1432" s="274" t="s">
        <v>268</v>
      </c>
      <c r="CJ1432" s="298" t="s">
        <v>268</v>
      </c>
      <c r="CK1432" s="298" t="s">
        <v>736</v>
      </c>
      <c r="CL1432" s="274" t="s">
        <v>2132</v>
      </c>
      <c r="CM1432" s="274" t="s">
        <v>268</v>
      </c>
      <c r="CN1432" s="274" t="s">
        <v>268</v>
      </c>
      <c r="CO1432" s="274" t="s">
        <v>268</v>
      </c>
      <c r="CP1432" s="274" t="s">
        <v>268</v>
      </c>
      <c r="CQ1432" s="274" t="s">
        <v>10023</v>
      </c>
      <c r="CR1432" s="274" t="s">
        <v>877</v>
      </c>
      <c r="CS1432" s="274">
        <v>34.79</v>
      </c>
      <c r="CT1432" s="274">
        <v>-26.09</v>
      </c>
      <c r="CU1432" s="274">
        <v>8.6999999999999993</v>
      </c>
      <c r="CV1432" s="274">
        <v>365</v>
      </c>
      <c r="CW1432" s="274" t="s">
        <v>878</v>
      </c>
      <c r="CX1432" s="274" t="s">
        <v>835</v>
      </c>
      <c r="CY1432" s="274" t="s">
        <v>836</v>
      </c>
      <c r="CZ1432" s="274" t="s">
        <v>837</v>
      </c>
      <c r="DA1432" s="274" t="s">
        <v>268</v>
      </c>
      <c r="DB1432" s="274" t="s">
        <v>268</v>
      </c>
      <c r="DC1432" s="274" t="s">
        <v>268</v>
      </c>
      <c r="DD1432" s="274" t="s">
        <v>268</v>
      </c>
      <c r="DE1432" s="274" t="s">
        <v>268</v>
      </c>
      <c r="DF1432" s="274" t="s">
        <v>268</v>
      </c>
      <c r="DG1432" s="299">
        <f>IFERROR(IF(CA1432="D",IF(CK1432="A dispo.",CD1432*VLOOKUP('DATI INPUT'!$F$27,TARIFFE_UD,2,FALSE),CD1432*VLOOKUP(CK1432,TARIFFE_UD,2,FALSE)),CD1432*VLOOKUP(CB1432-100,TARIFFE_UND,2,FALSE)),0)</f>
        <v>14.057119578395852</v>
      </c>
      <c r="DH1432" s="299">
        <f>IFERROR(IF(CA1432="D",IF(CK1432="A dispo.",CF1432*VLOOKUP('DATI INPUT'!$F$27,TARIFFE_UD,3,FALSE),CF1432*VLOOKUP(CK1432,TARIFFE_UD,3,FALSE)),CF1432*VLOOKUP(CB1432-100,TARIFFE_UND,3,FALSE)),0)</f>
        <v>0</v>
      </c>
    </row>
    <row r="1433" spans="1:112" hidden="1" x14ac:dyDescent="0.25">
      <c r="A1433" s="274" t="s">
        <v>10024</v>
      </c>
      <c r="B1433" s="274" t="s">
        <v>10025</v>
      </c>
      <c r="C1433" s="274" t="s">
        <v>10026</v>
      </c>
      <c r="D1433" s="274" t="s">
        <v>10027</v>
      </c>
      <c r="E1433" s="274" t="s">
        <v>268</v>
      </c>
      <c r="F1433" s="274" t="s">
        <v>156</v>
      </c>
      <c r="G1433" s="274" t="s">
        <v>10028</v>
      </c>
      <c r="H1433" s="274" t="s">
        <v>10029</v>
      </c>
      <c r="I1433" s="274" t="s">
        <v>979</v>
      </c>
      <c r="J1433" s="274" t="s">
        <v>156</v>
      </c>
      <c r="K1433" s="274" t="s">
        <v>10030</v>
      </c>
      <c r="L1433" s="274" t="s">
        <v>4098</v>
      </c>
      <c r="M1433" s="274" t="s">
        <v>1933</v>
      </c>
      <c r="N1433" s="274" t="s">
        <v>984</v>
      </c>
      <c r="O1433" s="274" t="s">
        <v>873</v>
      </c>
      <c r="P1433" s="274" t="s">
        <v>1934</v>
      </c>
      <c r="Q1433" s="274" t="s">
        <v>544</v>
      </c>
      <c r="R1433" s="274" t="s">
        <v>268</v>
      </c>
      <c r="S1433" s="274" t="s">
        <v>268</v>
      </c>
      <c r="T1433" s="274" t="s">
        <v>268</v>
      </c>
      <c r="U1433" s="274" t="s">
        <v>268</v>
      </c>
      <c r="V1433" s="274" t="s">
        <v>268</v>
      </c>
      <c r="W1433" s="274" t="s">
        <v>1528</v>
      </c>
      <c r="X1433" s="274" t="s">
        <v>1298</v>
      </c>
      <c r="Y1433" s="274" t="s">
        <v>313</v>
      </c>
      <c r="Z1433" s="274" t="s">
        <v>268</v>
      </c>
      <c r="AA1433" s="274" t="s">
        <v>268</v>
      </c>
      <c r="AB1433" s="274" t="s">
        <v>268</v>
      </c>
      <c r="AC1433" s="274" t="s">
        <v>268</v>
      </c>
      <c r="AD1433" s="274" t="s">
        <v>268</v>
      </c>
      <c r="AE1433" s="274" t="s">
        <v>287</v>
      </c>
      <c r="AF1433" s="274" t="s">
        <v>1811</v>
      </c>
      <c r="AG1433" s="274" t="s">
        <v>875</v>
      </c>
      <c r="AH1433" s="274" t="s">
        <v>2529</v>
      </c>
      <c r="AI1433" s="274" t="s">
        <v>701</v>
      </c>
      <c r="AJ1433" s="274" t="s">
        <v>268</v>
      </c>
      <c r="AK1433" s="274" t="s">
        <v>377</v>
      </c>
      <c r="AL1433" s="274" t="s">
        <v>268</v>
      </c>
      <c r="AM1433" s="274" t="s">
        <v>405</v>
      </c>
      <c r="AN1433" s="274" t="s">
        <v>268</v>
      </c>
      <c r="AO1433" s="274" t="s">
        <v>268</v>
      </c>
      <c r="AP1433" s="274" t="s">
        <v>268</v>
      </c>
      <c r="AQ1433" s="274" t="s">
        <v>268</v>
      </c>
      <c r="AR1433" s="274" t="s">
        <v>268</v>
      </c>
      <c r="AS1433" s="274" t="s">
        <v>268</v>
      </c>
      <c r="AT1433" s="274" t="s">
        <v>268</v>
      </c>
      <c r="AU1433" s="274" t="s">
        <v>268</v>
      </c>
      <c r="AV1433" s="274" t="s">
        <v>268</v>
      </c>
      <c r="AW1433" s="274" t="s">
        <v>268</v>
      </c>
      <c r="AX1433" s="274" t="s">
        <v>268</v>
      </c>
      <c r="AY1433" s="274" t="s">
        <v>268</v>
      </c>
      <c r="AZ1433" s="274" t="s">
        <v>268</v>
      </c>
      <c r="BA1433" s="274" t="s">
        <v>268</v>
      </c>
      <c r="BB1433" s="274" t="s">
        <v>268</v>
      </c>
      <c r="BC1433" s="274" t="s">
        <v>268</v>
      </c>
      <c r="BD1433" s="274" t="s">
        <v>268</v>
      </c>
      <c r="BE1433" s="274" t="s">
        <v>268</v>
      </c>
      <c r="BF1433" s="274" t="s">
        <v>268</v>
      </c>
      <c r="BG1433" s="274" t="s">
        <v>268</v>
      </c>
      <c r="BH1433" s="274" t="s">
        <v>268</v>
      </c>
      <c r="BI1433" s="274" t="s">
        <v>268</v>
      </c>
      <c r="BJ1433" s="274" t="s">
        <v>268</v>
      </c>
      <c r="BK1433" s="274" t="s">
        <v>268</v>
      </c>
      <c r="BL1433" s="274" t="s">
        <v>268</v>
      </c>
      <c r="BM1433" s="274" t="s">
        <v>268</v>
      </c>
      <c r="BN1433" s="274" t="s">
        <v>268</v>
      </c>
      <c r="BO1433" s="274" t="s">
        <v>268</v>
      </c>
      <c r="BP1433" s="274" t="s">
        <v>268</v>
      </c>
      <c r="BQ1433" s="274" t="s">
        <v>268</v>
      </c>
      <c r="BR1433" s="274" t="s">
        <v>268</v>
      </c>
      <c r="BS1433" s="274" t="s">
        <v>268</v>
      </c>
      <c r="BT1433" s="274" t="s">
        <v>268</v>
      </c>
      <c r="BU1433" s="274" t="s">
        <v>268</v>
      </c>
      <c r="BV1433" s="274" t="s">
        <v>268</v>
      </c>
      <c r="BW1433" s="274" t="s">
        <v>268</v>
      </c>
      <c r="BX1433" s="274" t="s">
        <v>268</v>
      </c>
      <c r="BY1433" s="295" t="s">
        <v>268</v>
      </c>
      <c r="BZ1433" s="295">
        <v>31.5</v>
      </c>
      <c r="CA1433" s="298" t="s">
        <v>268</v>
      </c>
      <c r="CB1433" s="298" t="s">
        <v>268</v>
      </c>
      <c r="CC1433" s="284">
        <f t="shared" si="90"/>
        <v>0</v>
      </c>
      <c r="CD1433" s="295">
        <f t="shared" si="91"/>
        <v>0</v>
      </c>
      <c r="CE1433" s="284">
        <f t="shared" si="92"/>
        <v>0</v>
      </c>
      <c r="CF1433" s="295">
        <f t="shared" si="93"/>
        <v>0</v>
      </c>
      <c r="CG1433" s="274" t="s">
        <v>268</v>
      </c>
      <c r="CH1433" s="274" t="s">
        <v>268</v>
      </c>
      <c r="CI1433" s="274" t="s">
        <v>268</v>
      </c>
      <c r="CJ1433" s="298" t="s">
        <v>268</v>
      </c>
      <c r="CK1433" s="298" t="s">
        <v>736</v>
      </c>
      <c r="CL1433" s="274" t="s">
        <v>268</v>
      </c>
      <c r="CM1433" s="274" t="s">
        <v>268</v>
      </c>
      <c r="CN1433" s="274" t="s">
        <v>268</v>
      </c>
      <c r="CO1433" s="274" t="s">
        <v>268</v>
      </c>
      <c r="CP1433" s="274" t="s">
        <v>268</v>
      </c>
      <c r="CQ1433" s="274" t="s">
        <v>268</v>
      </c>
      <c r="CR1433" s="274" t="s">
        <v>877</v>
      </c>
      <c r="CS1433" s="274" t="s">
        <v>268</v>
      </c>
      <c r="CT1433" s="274" t="s">
        <v>268</v>
      </c>
      <c r="CU1433" s="274" t="s">
        <v>268</v>
      </c>
      <c r="CV1433" s="367">
        <v>0</v>
      </c>
      <c r="CW1433" s="274" t="s">
        <v>268</v>
      </c>
      <c r="CX1433" s="274" t="s">
        <v>268</v>
      </c>
      <c r="CY1433" s="274" t="s">
        <v>836</v>
      </c>
      <c r="CZ1433" s="274" t="s">
        <v>837</v>
      </c>
      <c r="DA1433" s="274" t="s">
        <v>268</v>
      </c>
      <c r="DB1433" s="274" t="s">
        <v>268</v>
      </c>
      <c r="DC1433" s="274" t="s">
        <v>268</v>
      </c>
      <c r="DD1433" s="274" t="s">
        <v>268</v>
      </c>
      <c r="DE1433" s="274" t="s">
        <v>268</v>
      </c>
      <c r="DF1433" s="274" t="s">
        <v>268</v>
      </c>
      <c r="DG1433" s="299">
        <f>IFERROR(IF(CA1433="D",IF(CK1433="A dispo.",CD1433*VLOOKUP('DATI INPUT'!$F$27,TARIFFE_UD,2,FALSE),CD1433*VLOOKUP(CK1433,TARIFFE_UD,2,FALSE)),CD1433*VLOOKUP(CB1433-100,TARIFFE_UND,2,FALSE)),0)</f>
        <v>0</v>
      </c>
      <c r="DH1433" s="299">
        <f>IFERROR(IF(CA1433="D",IF(CK1433="A dispo.",CF1433*VLOOKUP('DATI INPUT'!$F$27,TARIFFE_UD,3,FALSE),CF1433*VLOOKUP(CK1433,TARIFFE_UD,3,FALSE)),CF1433*VLOOKUP(CB1433-100,TARIFFE_UND,3,FALSE)),0)</f>
        <v>0</v>
      </c>
    </row>
    <row r="1434" spans="1:112" x14ac:dyDescent="0.25">
      <c r="A1434" s="274" t="s">
        <v>10031</v>
      </c>
      <c r="B1434" s="274" t="s">
        <v>10025</v>
      </c>
      <c r="C1434" s="274" t="s">
        <v>10032</v>
      </c>
      <c r="D1434" s="274" t="s">
        <v>10027</v>
      </c>
      <c r="E1434" s="274" t="s">
        <v>268</v>
      </c>
      <c r="F1434" s="274" t="s">
        <v>156</v>
      </c>
      <c r="G1434" s="274" t="s">
        <v>10028</v>
      </c>
      <c r="H1434" s="274" t="s">
        <v>10029</v>
      </c>
      <c r="I1434" s="274" t="s">
        <v>979</v>
      </c>
      <c r="J1434" s="274" t="s">
        <v>156</v>
      </c>
      <c r="K1434" s="274" t="s">
        <v>10030</v>
      </c>
      <c r="L1434" s="274" t="s">
        <v>4098</v>
      </c>
      <c r="M1434" s="274" t="s">
        <v>1933</v>
      </c>
      <c r="N1434" s="274" t="s">
        <v>984</v>
      </c>
      <c r="O1434" s="274" t="s">
        <v>873</v>
      </c>
      <c r="P1434" s="274" t="s">
        <v>1934</v>
      </c>
      <c r="Q1434" s="274" t="s">
        <v>544</v>
      </c>
      <c r="R1434" s="274" t="s">
        <v>268</v>
      </c>
      <c r="S1434" s="274" t="s">
        <v>268</v>
      </c>
      <c r="T1434" s="274" t="s">
        <v>268</v>
      </c>
      <c r="U1434" s="274" t="s">
        <v>268</v>
      </c>
      <c r="V1434" s="274" t="s">
        <v>268</v>
      </c>
      <c r="W1434" s="274" t="s">
        <v>1528</v>
      </c>
      <c r="X1434" s="274" t="s">
        <v>1298</v>
      </c>
      <c r="Y1434" s="274" t="s">
        <v>313</v>
      </c>
      <c r="Z1434" s="274" t="s">
        <v>268</v>
      </c>
      <c r="AA1434" s="274" t="s">
        <v>268</v>
      </c>
      <c r="AB1434" s="274" t="s">
        <v>268</v>
      </c>
      <c r="AC1434" s="274" t="s">
        <v>268</v>
      </c>
      <c r="AD1434" s="274" t="s">
        <v>268</v>
      </c>
      <c r="AE1434" s="274" t="s">
        <v>287</v>
      </c>
      <c r="AF1434" s="274" t="s">
        <v>1811</v>
      </c>
      <c r="AG1434" s="274" t="s">
        <v>875</v>
      </c>
      <c r="AH1434" s="274" t="s">
        <v>2529</v>
      </c>
      <c r="AI1434" s="274" t="s">
        <v>701</v>
      </c>
      <c r="AJ1434" s="274" t="s">
        <v>268</v>
      </c>
      <c r="AK1434" s="274" t="s">
        <v>366</v>
      </c>
      <c r="AL1434" s="274" t="s">
        <v>268</v>
      </c>
      <c r="AM1434" s="274" t="s">
        <v>353</v>
      </c>
      <c r="AN1434" s="274" t="s">
        <v>268</v>
      </c>
      <c r="AO1434" s="274" t="s">
        <v>268</v>
      </c>
      <c r="AP1434" s="274" t="s">
        <v>268</v>
      </c>
      <c r="AQ1434" s="274" t="s">
        <v>268</v>
      </c>
      <c r="AR1434" s="274" t="s">
        <v>268</v>
      </c>
      <c r="AS1434" s="274" t="s">
        <v>268</v>
      </c>
      <c r="AT1434" s="274" t="s">
        <v>268</v>
      </c>
      <c r="AU1434" s="274" t="s">
        <v>268</v>
      </c>
      <c r="AV1434" s="274" t="s">
        <v>268</v>
      </c>
      <c r="AW1434" s="274" t="s">
        <v>268</v>
      </c>
      <c r="AX1434" s="274" t="s">
        <v>268</v>
      </c>
      <c r="AY1434" s="274" t="s">
        <v>268</v>
      </c>
      <c r="AZ1434" s="274" t="s">
        <v>268</v>
      </c>
      <c r="BA1434" s="274" t="s">
        <v>268</v>
      </c>
      <c r="BB1434" s="274" t="s">
        <v>268</v>
      </c>
      <c r="BC1434" s="274" t="s">
        <v>268</v>
      </c>
      <c r="BD1434" s="274" t="s">
        <v>268</v>
      </c>
      <c r="BE1434" s="274" t="s">
        <v>268</v>
      </c>
      <c r="BF1434" s="274" t="s">
        <v>268</v>
      </c>
      <c r="BG1434" s="274" t="s">
        <v>268</v>
      </c>
      <c r="BH1434" s="274" t="s">
        <v>268</v>
      </c>
      <c r="BI1434" s="274" t="s">
        <v>268</v>
      </c>
      <c r="BJ1434" s="274" t="s">
        <v>268</v>
      </c>
      <c r="BK1434" s="274" t="s">
        <v>268</v>
      </c>
      <c r="BL1434" s="274" t="s">
        <v>268</v>
      </c>
      <c r="BM1434" s="274" t="s">
        <v>268</v>
      </c>
      <c r="BN1434" s="274" t="s">
        <v>268</v>
      </c>
      <c r="BO1434" s="274" t="s">
        <v>268</v>
      </c>
      <c r="BP1434" s="274" t="s">
        <v>268</v>
      </c>
      <c r="BQ1434" s="274" t="s">
        <v>268</v>
      </c>
      <c r="BR1434" s="274" t="s">
        <v>268</v>
      </c>
      <c r="BS1434" s="274" t="s">
        <v>268</v>
      </c>
      <c r="BT1434" s="274" t="s">
        <v>268</v>
      </c>
      <c r="BU1434" s="274" t="s">
        <v>268</v>
      </c>
      <c r="BV1434" s="274" t="s">
        <v>268</v>
      </c>
      <c r="BW1434" s="274" t="s">
        <v>268</v>
      </c>
      <c r="BX1434" s="274" t="s">
        <v>268</v>
      </c>
      <c r="BY1434" s="295">
        <v>28</v>
      </c>
      <c r="BZ1434" s="295">
        <v>28</v>
      </c>
      <c r="CA1434" s="298" t="s">
        <v>142</v>
      </c>
      <c r="CB1434" s="297">
        <v>123</v>
      </c>
      <c r="CC1434" s="284">
        <f t="shared" si="90"/>
        <v>0</v>
      </c>
      <c r="CD1434" s="295">
        <f t="shared" si="91"/>
        <v>28</v>
      </c>
      <c r="CE1434" s="284">
        <f t="shared" si="92"/>
        <v>1</v>
      </c>
      <c r="CF1434" s="295">
        <f t="shared" si="93"/>
        <v>0</v>
      </c>
      <c r="CG1434" s="274" t="s">
        <v>1817</v>
      </c>
      <c r="CH1434" s="274" t="s">
        <v>268</v>
      </c>
      <c r="CI1434" s="274" t="s">
        <v>268</v>
      </c>
      <c r="CJ1434" s="298" t="s">
        <v>280</v>
      </c>
      <c r="CK1434" s="297">
        <v>2</v>
      </c>
      <c r="CL1434" s="274" t="s">
        <v>268</v>
      </c>
      <c r="CM1434" s="274" t="s">
        <v>268</v>
      </c>
      <c r="CN1434" s="274" t="s">
        <v>268</v>
      </c>
      <c r="CO1434" s="274" t="s">
        <v>268</v>
      </c>
      <c r="CP1434" s="274" t="s">
        <v>268</v>
      </c>
      <c r="CQ1434" s="274" t="s">
        <v>268</v>
      </c>
      <c r="CR1434" s="274" t="s">
        <v>877</v>
      </c>
      <c r="CS1434" s="274">
        <v>12.6</v>
      </c>
      <c r="CT1434" s="274" t="s">
        <v>268</v>
      </c>
      <c r="CU1434" s="274">
        <v>12.6</v>
      </c>
      <c r="CV1434" s="274">
        <v>365</v>
      </c>
      <c r="CW1434" s="274" t="s">
        <v>878</v>
      </c>
      <c r="CX1434" s="274" t="s">
        <v>835</v>
      </c>
      <c r="CY1434" s="274" t="s">
        <v>836</v>
      </c>
      <c r="CZ1434" s="274" t="s">
        <v>837</v>
      </c>
      <c r="DA1434" s="274" t="s">
        <v>268</v>
      </c>
      <c r="DB1434" s="274" t="s">
        <v>268</v>
      </c>
      <c r="DC1434" s="274" t="s">
        <v>268</v>
      </c>
      <c r="DD1434" s="274" t="s">
        <v>268</v>
      </c>
      <c r="DE1434" s="274" t="s">
        <v>268</v>
      </c>
      <c r="DF1434" s="274" t="s">
        <v>268</v>
      </c>
      <c r="DG1434" s="299">
        <f>IFERROR(IF(CA1434="D",IF(CK1434="A dispo.",CD1434*VLOOKUP('DATI INPUT'!$F$27,TARIFFE_UD,2,FALSE),CD1434*VLOOKUP(CK1434,TARIFFE_UD,2,FALSE)),CD1434*VLOOKUP(CB1434-100,TARIFFE_UND,2,FALSE)),0)</f>
        <v>20.121406428335014</v>
      </c>
      <c r="DH1434" s="299">
        <f>IFERROR(IF(CA1434="D",IF(CK1434="A dispo.",CF1434*VLOOKUP('DATI INPUT'!$F$27,TARIFFE_UD,3,FALSE),CF1434*VLOOKUP(CK1434,TARIFFE_UD,3,FALSE)),CF1434*VLOOKUP(CB1434-100,TARIFFE_UND,3,FALSE)),0)</f>
        <v>0</v>
      </c>
    </row>
    <row r="1435" spans="1:112" hidden="1" x14ac:dyDescent="0.25">
      <c r="A1435" s="274" t="s">
        <v>10033</v>
      </c>
      <c r="B1435" s="274" t="s">
        <v>10025</v>
      </c>
      <c r="C1435" s="274" t="s">
        <v>10034</v>
      </c>
      <c r="D1435" s="274" t="s">
        <v>10027</v>
      </c>
      <c r="E1435" s="274" t="s">
        <v>268</v>
      </c>
      <c r="F1435" s="274" t="s">
        <v>156</v>
      </c>
      <c r="G1435" s="274" t="s">
        <v>10028</v>
      </c>
      <c r="H1435" s="274" t="s">
        <v>10029</v>
      </c>
      <c r="I1435" s="274" t="s">
        <v>979</v>
      </c>
      <c r="J1435" s="274" t="s">
        <v>156</v>
      </c>
      <c r="K1435" s="274" t="s">
        <v>10030</v>
      </c>
      <c r="L1435" s="274" t="s">
        <v>4098</v>
      </c>
      <c r="M1435" s="274" t="s">
        <v>1933</v>
      </c>
      <c r="N1435" s="274" t="s">
        <v>984</v>
      </c>
      <c r="O1435" s="274" t="s">
        <v>873</v>
      </c>
      <c r="P1435" s="274" t="s">
        <v>1934</v>
      </c>
      <c r="Q1435" s="274" t="s">
        <v>544</v>
      </c>
      <c r="R1435" s="274" t="s">
        <v>268</v>
      </c>
      <c r="S1435" s="274" t="s">
        <v>268</v>
      </c>
      <c r="T1435" s="274" t="s">
        <v>268</v>
      </c>
      <c r="U1435" s="274" t="s">
        <v>268</v>
      </c>
      <c r="V1435" s="274" t="s">
        <v>268</v>
      </c>
      <c r="W1435" s="274" t="s">
        <v>1528</v>
      </c>
      <c r="X1435" s="274" t="s">
        <v>1298</v>
      </c>
      <c r="Y1435" s="274" t="s">
        <v>313</v>
      </c>
      <c r="Z1435" s="274" t="s">
        <v>268</v>
      </c>
      <c r="AA1435" s="274" t="s">
        <v>268</v>
      </c>
      <c r="AB1435" s="274" t="s">
        <v>268</v>
      </c>
      <c r="AC1435" s="274" t="s">
        <v>268</v>
      </c>
      <c r="AD1435" s="274" t="s">
        <v>268</v>
      </c>
      <c r="AE1435" s="274" t="s">
        <v>287</v>
      </c>
      <c r="AF1435" s="274" t="s">
        <v>1811</v>
      </c>
      <c r="AG1435" s="274" t="s">
        <v>875</v>
      </c>
      <c r="AH1435" s="274" t="s">
        <v>2529</v>
      </c>
      <c r="AI1435" s="274" t="s">
        <v>701</v>
      </c>
      <c r="AJ1435" s="274" t="s">
        <v>268</v>
      </c>
      <c r="AK1435" s="274" t="s">
        <v>377</v>
      </c>
      <c r="AL1435" s="274" t="s">
        <v>268</v>
      </c>
      <c r="AM1435" s="274" t="s">
        <v>405</v>
      </c>
      <c r="AN1435" s="274" t="s">
        <v>268</v>
      </c>
      <c r="AO1435" s="274" t="s">
        <v>268</v>
      </c>
      <c r="AP1435" s="274" t="s">
        <v>268</v>
      </c>
      <c r="AQ1435" s="274" t="s">
        <v>268</v>
      </c>
      <c r="AR1435" s="274" t="s">
        <v>268</v>
      </c>
      <c r="AS1435" s="274" t="s">
        <v>268</v>
      </c>
      <c r="AT1435" s="274" t="s">
        <v>268</v>
      </c>
      <c r="AU1435" s="274" t="s">
        <v>268</v>
      </c>
      <c r="AV1435" s="274" t="s">
        <v>268</v>
      </c>
      <c r="AW1435" s="274" t="s">
        <v>268</v>
      </c>
      <c r="AX1435" s="274" t="s">
        <v>268</v>
      </c>
      <c r="AY1435" s="274" t="s">
        <v>268</v>
      </c>
      <c r="AZ1435" s="274" t="s">
        <v>268</v>
      </c>
      <c r="BA1435" s="274" t="s">
        <v>268</v>
      </c>
      <c r="BB1435" s="274" t="s">
        <v>268</v>
      </c>
      <c r="BC1435" s="274" t="s">
        <v>268</v>
      </c>
      <c r="BD1435" s="274" t="s">
        <v>268</v>
      </c>
      <c r="BE1435" s="274" t="s">
        <v>268</v>
      </c>
      <c r="BF1435" s="274" t="s">
        <v>268</v>
      </c>
      <c r="BG1435" s="274" t="s">
        <v>268</v>
      </c>
      <c r="BH1435" s="274" t="s">
        <v>268</v>
      </c>
      <c r="BI1435" s="274" t="s">
        <v>268</v>
      </c>
      <c r="BJ1435" s="274" t="s">
        <v>268</v>
      </c>
      <c r="BK1435" s="274" t="s">
        <v>268</v>
      </c>
      <c r="BL1435" s="274" t="s">
        <v>268</v>
      </c>
      <c r="BM1435" s="274" t="s">
        <v>268</v>
      </c>
      <c r="BN1435" s="274" t="s">
        <v>268</v>
      </c>
      <c r="BO1435" s="274" t="s">
        <v>268</v>
      </c>
      <c r="BP1435" s="274" t="s">
        <v>268</v>
      </c>
      <c r="BQ1435" s="274" t="s">
        <v>268</v>
      </c>
      <c r="BR1435" s="274" t="s">
        <v>268</v>
      </c>
      <c r="BS1435" s="274" t="s">
        <v>268</v>
      </c>
      <c r="BT1435" s="274" t="s">
        <v>268</v>
      </c>
      <c r="BU1435" s="274" t="s">
        <v>268</v>
      </c>
      <c r="BV1435" s="274" t="s">
        <v>268</v>
      </c>
      <c r="BW1435" s="274" t="s">
        <v>268</v>
      </c>
      <c r="BX1435" s="274" t="s">
        <v>268</v>
      </c>
      <c r="BY1435" s="295" t="s">
        <v>268</v>
      </c>
      <c r="BZ1435" s="295">
        <v>12.25</v>
      </c>
      <c r="CA1435" s="298" t="s">
        <v>268</v>
      </c>
      <c r="CB1435" s="298" t="s">
        <v>268</v>
      </c>
      <c r="CC1435" s="284">
        <f t="shared" si="90"/>
        <v>0</v>
      </c>
      <c r="CD1435" s="295">
        <f t="shared" si="91"/>
        <v>0</v>
      </c>
      <c r="CE1435" s="284">
        <f t="shared" si="92"/>
        <v>0</v>
      </c>
      <c r="CF1435" s="295">
        <f t="shared" si="93"/>
        <v>0</v>
      </c>
      <c r="CG1435" s="274" t="s">
        <v>268</v>
      </c>
      <c r="CH1435" s="274" t="s">
        <v>268</v>
      </c>
      <c r="CI1435" s="274" t="s">
        <v>268</v>
      </c>
      <c r="CJ1435" s="298" t="s">
        <v>268</v>
      </c>
      <c r="CK1435" s="298" t="s">
        <v>736</v>
      </c>
      <c r="CL1435" s="274" t="s">
        <v>268</v>
      </c>
      <c r="CM1435" s="274" t="s">
        <v>268</v>
      </c>
      <c r="CN1435" s="274" t="s">
        <v>268</v>
      </c>
      <c r="CO1435" s="274" t="s">
        <v>268</v>
      </c>
      <c r="CP1435" s="274" t="s">
        <v>268</v>
      </c>
      <c r="CQ1435" s="274" t="s">
        <v>268</v>
      </c>
      <c r="CR1435" s="274" t="s">
        <v>877</v>
      </c>
      <c r="CS1435" s="274" t="s">
        <v>268</v>
      </c>
      <c r="CT1435" s="274" t="s">
        <v>268</v>
      </c>
      <c r="CU1435" s="274" t="s">
        <v>268</v>
      </c>
      <c r="CV1435" s="367">
        <v>0</v>
      </c>
      <c r="CW1435" s="274" t="s">
        <v>268</v>
      </c>
      <c r="CX1435" s="274" t="s">
        <v>268</v>
      </c>
      <c r="CY1435" s="274" t="s">
        <v>836</v>
      </c>
      <c r="CZ1435" s="274" t="s">
        <v>837</v>
      </c>
      <c r="DA1435" s="274" t="s">
        <v>268</v>
      </c>
      <c r="DB1435" s="274" t="s">
        <v>268</v>
      </c>
      <c r="DC1435" s="274" t="s">
        <v>268</v>
      </c>
      <c r="DD1435" s="274" t="s">
        <v>268</v>
      </c>
      <c r="DE1435" s="274" t="s">
        <v>268</v>
      </c>
      <c r="DF1435" s="274" t="s">
        <v>268</v>
      </c>
      <c r="DG1435" s="299">
        <f>IFERROR(IF(CA1435="D",IF(CK1435="A dispo.",CD1435*VLOOKUP('DATI INPUT'!$F$27,TARIFFE_UD,2,FALSE),CD1435*VLOOKUP(CK1435,TARIFFE_UD,2,FALSE)),CD1435*VLOOKUP(CB1435-100,TARIFFE_UND,2,FALSE)),0)</f>
        <v>0</v>
      </c>
      <c r="DH1435" s="299">
        <f>IFERROR(IF(CA1435="D",IF(CK1435="A dispo.",CF1435*VLOOKUP('DATI INPUT'!$F$27,TARIFFE_UD,3,FALSE),CF1435*VLOOKUP(CK1435,TARIFFE_UD,3,FALSE)),CF1435*VLOOKUP(CB1435-100,TARIFFE_UND,3,FALSE)),0)</f>
        <v>0</v>
      </c>
    </row>
    <row r="1436" spans="1:112" hidden="1" x14ac:dyDescent="0.25">
      <c r="A1436" s="274" t="s">
        <v>10035</v>
      </c>
      <c r="B1436" s="274" t="s">
        <v>10036</v>
      </c>
      <c r="C1436" s="274" t="s">
        <v>1708</v>
      </c>
      <c r="D1436" s="274" t="s">
        <v>10037</v>
      </c>
      <c r="E1436" s="274" t="s">
        <v>268</v>
      </c>
      <c r="F1436" s="274" t="s">
        <v>156</v>
      </c>
      <c r="G1436" s="274" t="s">
        <v>10038</v>
      </c>
      <c r="H1436" s="274" t="s">
        <v>10039</v>
      </c>
      <c r="I1436" s="274" t="s">
        <v>561</v>
      </c>
      <c r="J1436" s="274" t="s">
        <v>274</v>
      </c>
      <c r="K1436" s="274" t="s">
        <v>10040</v>
      </c>
      <c r="L1436" s="274" t="s">
        <v>10041</v>
      </c>
      <c r="M1436" s="274" t="s">
        <v>10042</v>
      </c>
      <c r="N1436" s="274" t="s">
        <v>152</v>
      </c>
      <c r="O1436" s="274" t="s">
        <v>1270</v>
      </c>
      <c r="P1436" s="274" t="s">
        <v>10043</v>
      </c>
      <c r="Q1436" s="274" t="s">
        <v>271</v>
      </c>
      <c r="R1436" s="274" t="s">
        <v>268</v>
      </c>
      <c r="S1436" s="274" t="s">
        <v>268</v>
      </c>
      <c r="T1436" s="274" t="s">
        <v>268</v>
      </c>
      <c r="U1436" s="274" t="s">
        <v>268</v>
      </c>
      <c r="V1436" s="274" t="s">
        <v>268</v>
      </c>
      <c r="W1436" s="274" t="s">
        <v>3637</v>
      </c>
      <c r="X1436" s="274" t="s">
        <v>1298</v>
      </c>
      <c r="Y1436" s="274" t="s">
        <v>282</v>
      </c>
      <c r="Z1436" s="274" t="s">
        <v>268</v>
      </c>
      <c r="AA1436" s="274" t="s">
        <v>268</v>
      </c>
      <c r="AB1436" s="274" t="s">
        <v>268</v>
      </c>
      <c r="AC1436" s="274" t="s">
        <v>268</v>
      </c>
      <c r="AD1436" s="274" t="s">
        <v>268</v>
      </c>
      <c r="AE1436" s="274" t="s">
        <v>287</v>
      </c>
      <c r="AF1436" s="274" t="s">
        <v>1811</v>
      </c>
      <c r="AG1436" s="274" t="s">
        <v>875</v>
      </c>
      <c r="AH1436" s="274" t="s">
        <v>2529</v>
      </c>
      <c r="AI1436" s="274" t="s">
        <v>909</v>
      </c>
      <c r="AJ1436" s="274" t="s">
        <v>268</v>
      </c>
      <c r="AK1436" s="274" t="s">
        <v>377</v>
      </c>
      <c r="AL1436" s="274" t="s">
        <v>268</v>
      </c>
      <c r="AM1436" s="274" t="s">
        <v>268</v>
      </c>
      <c r="AN1436" s="274" t="s">
        <v>268</v>
      </c>
      <c r="AO1436" s="274" t="s">
        <v>268</v>
      </c>
      <c r="AP1436" s="274" t="s">
        <v>268</v>
      </c>
      <c r="AQ1436" s="274" t="s">
        <v>268</v>
      </c>
      <c r="AR1436" s="274" t="s">
        <v>268</v>
      </c>
      <c r="AS1436" s="274" t="s">
        <v>268</v>
      </c>
      <c r="AT1436" s="274" t="s">
        <v>268</v>
      </c>
      <c r="AU1436" s="274" t="s">
        <v>268</v>
      </c>
      <c r="AV1436" s="274" t="s">
        <v>268</v>
      </c>
      <c r="AW1436" s="274" t="s">
        <v>268</v>
      </c>
      <c r="AX1436" s="274" t="s">
        <v>268</v>
      </c>
      <c r="AY1436" s="274" t="s">
        <v>268</v>
      </c>
      <c r="AZ1436" s="274" t="s">
        <v>268</v>
      </c>
      <c r="BA1436" s="274" t="s">
        <v>268</v>
      </c>
      <c r="BB1436" s="274" t="s">
        <v>268</v>
      </c>
      <c r="BC1436" s="274" t="s">
        <v>268</v>
      </c>
      <c r="BD1436" s="274" t="s">
        <v>268</v>
      </c>
      <c r="BE1436" s="274" t="s">
        <v>268</v>
      </c>
      <c r="BF1436" s="274" t="s">
        <v>268</v>
      </c>
      <c r="BG1436" s="274" t="s">
        <v>268</v>
      </c>
      <c r="BH1436" s="274" t="s">
        <v>268</v>
      </c>
      <c r="BI1436" s="274" t="s">
        <v>268</v>
      </c>
      <c r="BJ1436" s="274" t="s">
        <v>268</v>
      </c>
      <c r="BK1436" s="274" t="s">
        <v>268</v>
      </c>
      <c r="BL1436" s="274" t="s">
        <v>268</v>
      </c>
      <c r="BM1436" s="274" t="s">
        <v>268</v>
      </c>
      <c r="BN1436" s="274" t="s">
        <v>268</v>
      </c>
      <c r="BO1436" s="274" t="s">
        <v>268</v>
      </c>
      <c r="BP1436" s="274" t="s">
        <v>268</v>
      </c>
      <c r="BQ1436" s="274" t="s">
        <v>268</v>
      </c>
      <c r="BR1436" s="274" t="s">
        <v>268</v>
      </c>
      <c r="BS1436" s="274" t="s">
        <v>268</v>
      </c>
      <c r="BT1436" s="274" t="s">
        <v>268</v>
      </c>
      <c r="BU1436" s="274" t="s">
        <v>268</v>
      </c>
      <c r="BV1436" s="274" t="s">
        <v>268</v>
      </c>
      <c r="BW1436" s="274" t="s">
        <v>268</v>
      </c>
      <c r="BX1436" s="274" t="s">
        <v>268</v>
      </c>
      <c r="BY1436" s="295">
        <v>50.46</v>
      </c>
      <c r="BZ1436" s="295">
        <v>50.46</v>
      </c>
      <c r="CA1436" s="298" t="s">
        <v>142</v>
      </c>
      <c r="CB1436" s="297">
        <v>122</v>
      </c>
      <c r="CC1436" s="284">
        <f t="shared" si="90"/>
        <v>0</v>
      </c>
      <c r="CD1436" s="295">
        <f t="shared" si="91"/>
        <v>50.46</v>
      </c>
      <c r="CE1436" s="284">
        <f t="shared" si="92"/>
        <v>0</v>
      </c>
      <c r="CF1436" s="295">
        <f t="shared" si="93"/>
        <v>1</v>
      </c>
      <c r="CG1436" s="274" t="s">
        <v>876</v>
      </c>
      <c r="CH1436" s="274" t="s">
        <v>268</v>
      </c>
      <c r="CI1436" s="274" t="s">
        <v>268</v>
      </c>
      <c r="CJ1436" s="298" t="s">
        <v>268</v>
      </c>
      <c r="CK1436" s="298" t="s">
        <v>736</v>
      </c>
      <c r="CL1436" s="274" t="s">
        <v>268</v>
      </c>
      <c r="CM1436" s="274" t="s">
        <v>268</v>
      </c>
      <c r="CN1436" s="274" t="s">
        <v>268</v>
      </c>
      <c r="CO1436" s="274" t="s">
        <v>268</v>
      </c>
      <c r="CP1436" s="274" t="s">
        <v>268</v>
      </c>
      <c r="CQ1436" s="274" t="s">
        <v>268</v>
      </c>
      <c r="CR1436" s="274" t="s">
        <v>877</v>
      </c>
      <c r="CS1436" s="274">
        <v>77.290000000000006</v>
      </c>
      <c r="CT1436" s="274" t="s">
        <v>268</v>
      </c>
      <c r="CU1436" s="274">
        <v>77.290000000000006</v>
      </c>
      <c r="CV1436" s="274">
        <v>365</v>
      </c>
      <c r="CW1436" s="274" t="s">
        <v>878</v>
      </c>
      <c r="CX1436" s="274" t="s">
        <v>835</v>
      </c>
      <c r="CY1436" s="274" t="s">
        <v>836</v>
      </c>
      <c r="CZ1436" s="274" t="s">
        <v>837</v>
      </c>
      <c r="DA1436" s="274" t="s">
        <v>268</v>
      </c>
      <c r="DB1436" s="274" t="s">
        <v>268</v>
      </c>
      <c r="DC1436" s="274" t="s">
        <v>268</v>
      </c>
      <c r="DD1436" s="274" t="s">
        <v>268</v>
      </c>
      <c r="DE1436" s="274" t="s">
        <v>268</v>
      </c>
      <c r="DF1436" s="274" t="s">
        <v>268</v>
      </c>
      <c r="DG1436" s="299">
        <f>IFERROR(IF(CA1436="D",IF(CK1436="A dispo.",CD1436*VLOOKUP('DATI INPUT'!$F$27,TARIFFE_UD,2,FALSE),CD1436*VLOOKUP(CK1436,TARIFFE_UD,2,FALSE)),CD1436*VLOOKUP(CB1436-100,TARIFFE_UND,2,FALSE)),0)</f>
        <v>39.961817122583362</v>
      </c>
      <c r="DH1436" s="299">
        <f>IFERROR(IF(CA1436="D",IF(CK1436="A dispo.",CF1436*VLOOKUP('DATI INPUT'!$F$27,TARIFFE_UD,3,FALSE),CF1436*VLOOKUP(CK1436,TARIFFE_UD,3,FALSE)),CF1436*VLOOKUP(CB1436-100,TARIFFE_UND,3,FALSE)),0)</f>
        <v>60.367780403072892</v>
      </c>
    </row>
    <row r="1437" spans="1:112" x14ac:dyDescent="0.25">
      <c r="A1437" s="274" t="s">
        <v>10044</v>
      </c>
      <c r="B1437" s="274" t="s">
        <v>10045</v>
      </c>
      <c r="C1437" s="274" t="s">
        <v>10046</v>
      </c>
      <c r="D1437" s="274" t="s">
        <v>10047</v>
      </c>
      <c r="E1437" s="274" t="s">
        <v>268</v>
      </c>
      <c r="F1437" s="274" t="s">
        <v>156</v>
      </c>
      <c r="G1437" s="274" t="s">
        <v>10048</v>
      </c>
      <c r="H1437" s="274" t="s">
        <v>1091</v>
      </c>
      <c r="I1437" s="274" t="s">
        <v>10049</v>
      </c>
      <c r="J1437" s="274" t="s">
        <v>274</v>
      </c>
      <c r="K1437" s="274" t="s">
        <v>10050</v>
      </c>
      <c r="L1437" s="274" t="s">
        <v>871</v>
      </c>
      <c r="M1437" s="274" t="s">
        <v>10051</v>
      </c>
      <c r="N1437" s="274" t="s">
        <v>984</v>
      </c>
      <c r="O1437" s="274" t="s">
        <v>873</v>
      </c>
      <c r="P1437" s="274" t="s">
        <v>148</v>
      </c>
      <c r="Q1437" s="274" t="s">
        <v>341</v>
      </c>
      <c r="R1437" s="274" t="s">
        <v>268</v>
      </c>
      <c r="S1437" s="274" t="s">
        <v>268</v>
      </c>
      <c r="T1437" s="274" t="s">
        <v>268</v>
      </c>
      <c r="U1437" s="274" t="s">
        <v>268</v>
      </c>
      <c r="V1437" s="274" t="s">
        <v>268</v>
      </c>
      <c r="W1437" s="274" t="s">
        <v>5640</v>
      </c>
      <c r="X1437" s="274" t="s">
        <v>148</v>
      </c>
      <c r="Y1437" s="274" t="s">
        <v>304</v>
      </c>
      <c r="Z1437" s="274" t="s">
        <v>154</v>
      </c>
      <c r="AA1437" s="274" t="s">
        <v>268</v>
      </c>
      <c r="AB1437" s="274" t="s">
        <v>268</v>
      </c>
      <c r="AC1437" s="274" t="s">
        <v>268</v>
      </c>
      <c r="AD1437" s="274" t="s">
        <v>268</v>
      </c>
      <c r="AE1437" s="274" t="s">
        <v>287</v>
      </c>
      <c r="AF1437" s="274" t="s">
        <v>1811</v>
      </c>
      <c r="AG1437" s="274" t="s">
        <v>875</v>
      </c>
      <c r="AH1437" s="274" t="s">
        <v>2154</v>
      </c>
      <c r="AI1437" s="274" t="s">
        <v>798</v>
      </c>
      <c r="AJ1437" s="274" t="s">
        <v>268</v>
      </c>
      <c r="AK1437" s="274" t="s">
        <v>395</v>
      </c>
      <c r="AL1437" s="274" t="s">
        <v>268</v>
      </c>
      <c r="AM1437" s="274" t="s">
        <v>405</v>
      </c>
      <c r="AN1437" s="274" t="s">
        <v>268</v>
      </c>
      <c r="AO1437" s="274" t="s">
        <v>268</v>
      </c>
      <c r="AP1437" s="274" t="s">
        <v>268</v>
      </c>
      <c r="AQ1437" s="274" t="s">
        <v>268</v>
      </c>
      <c r="AR1437" s="274" t="s">
        <v>268</v>
      </c>
      <c r="AS1437" s="274" t="s">
        <v>268</v>
      </c>
      <c r="AT1437" s="274" t="s">
        <v>268</v>
      </c>
      <c r="AU1437" s="274" t="s">
        <v>268</v>
      </c>
      <c r="AV1437" s="274" t="s">
        <v>268</v>
      </c>
      <c r="AW1437" s="274" t="s">
        <v>268</v>
      </c>
      <c r="AX1437" s="274" t="s">
        <v>268</v>
      </c>
      <c r="AY1437" s="274" t="s">
        <v>268</v>
      </c>
      <c r="AZ1437" s="274" t="s">
        <v>268</v>
      </c>
      <c r="BA1437" s="274" t="s">
        <v>268</v>
      </c>
      <c r="BB1437" s="274" t="s">
        <v>268</v>
      </c>
      <c r="BC1437" s="274" t="s">
        <v>268</v>
      </c>
      <c r="BD1437" s="274" t="s">
        <v>268</v>
      </c>
      <c r="BE1437" s="274" t="s">
        <v>268</v>
      </c>
      <c r="BF1437" s="274" t="s">
        <v>268</v>
      </c>
      <c r="BG1437" s="274" t="s">
        <v>268</v>
      </c>
      <c r="BH1437" s="274" t="s">
        <v>268</v>
      </c>
      <c r="BI1437" s="274" t="s">
        <v>268</v>
      </c>
      <c r="BJ1437" s="274" t="s">
        <v>268</v>
      </c>
      <c r="BK1437" s="274" t="s">
        <v>268</v>
      </c>
      <c r="BL1437" s="274" t="s">
        <v>268</v>
      </c>
      <c r="BM1437" s="274" t="s">
        <v>268</v>
      </c>
      <c r="BN1437" s="274" t="s">
        <v>268</v>
      </c>
      <c r="BO1437" s="274" t="s">
        <v>268</v>
      </c>
      <c r="BP1437" s="274" t="s">
        <v>268</v>
      </c>
      <c r="BQ1437" s="274" t="s">
        <v>268</v>
      </c>
      <c r="BR1437" s="274" t="s">
        <v>268</v>
      </c>
      <c r="BS1437" s="274" t="s">
        <v>268</v>
      </c>
      <c r="BT1437" s="274" t="s">
        <v>268</v>
      </c>
      <c r="BU1437" s="274" t="s">
        <v>268</v>
      </c>
      <c r="BV1437" s="274" t="s">
        <v>268</v>
      </c>
      <c r="BW1437" s="274" t="s">
        <v>268</v>
      </c>
      <c r="BX1437" s="274" t="s">
        <v>268</v>
      </c>
      <c r="BY1437" s="295">
        <v>100</v>
      </c>
      <c r="BZ1437" s="295">
        <v>100</v>
      </c>
      <c r="CA1437" s="298" t="s">
        <v>142</v>
      </c>
      <c r="CB1437" s="297">
        <v>122</v>
      </c>
      <c r="CC1437" s="284">
        <f t="shared" si="90"/>
        <v>0</v>
      </c>
      <c r="CD1437" s="295">
        <f t="shared" si="91"/>
        <v>100</v>
      </c>
      <c r="CE1437" s="284">
        <f t="shared" si="92"/>
        <v>0</v>
      </c>
      <c r="CF1437" s="295">
        <f t="shared" si="93"/>
        <v>1</v>
      </c>
      <c r="CG1437" s="274" t="s">
        <v>876</v>
      </c>
      <c r="CH1437" s="274" t="s">
        <v>268</v>
      </c>
      <c r="CI1437" s="274" t="s">
        <v>268</v>
      </c>
      <c r="CJ1437" s="298" t="s">
        <v>271</v>
      </c>
      <c r="CK1437" s="297">
        <v>1</v>
      </c>
      <c r="CL1437" s="274" t="s">
        <v>268</v>
      </c>
      <c r="CM1437" s="274" t="s">
        <v>268</v>
      </c>
      <c r="CN1437" s="274" t="s">
        <v>268</v>
      </c>
      <c r="CO1437" s="274" t="s">
        <v>268</v>
      </c>
      <c r="CP1437" s="274" t="s">
        <v>268</v>
      </c>
      <c r="CQ1437" s="274" t="s">
        <v>268</v>
      </c>
      <c r="CR1437" s="274" t="s">
        <v>877</v>
      </c>
      <c r="CS1437" s="274">
        <v>55.28</v>
      </c>
      <c r="CT1437" s="274" t="s">
        <v>268</v>
      </c>
      <c r="CU1437" s="274">
        <v>55.28</v>
      </c>
      <c r="CV1437" s="274">
        <v>365</v>
      </c>
      <c r="CW1437" s="274" t="s">
        <v>878</v>
      </c>
      <c r="CX1437" s="274" t="s">
        <v>835</v>
      </c>
      <c r="CY1437" s="274" t="s">
        <v>836</v>
      </c>
      <c r="CZ1437" s="274" t="s">
        <v>837</v>
      </c>
      <c r="DA1437" s="274" t="s">
        <v>268</v>
      </c>
      <c r="DB1437" s="274" t="s">
        <v>268</v>
      </c>
      <c r="DC1437" s="274" t="s">
        <v>268</v>
      </c>
      <c r="DD1437" s="274" t="s">
        <v>268</v>
      </c>
      <c r="DE1437" s="274" t="s">
        <v>268</v>
      </c>
      <c r="DF1437" s="274" t="s">
        <v>268</v>
      </c>
      <c r="DG1437" s="299">
        <f>IFERROR(IF(CA1437="D",IF(CK1437="A dispo.",CD1437*VLOOKUP('DATI INPUT'!$F$27,TARIFFE_UD,2,FALSE),CD1437*VLOOKUP(CK1437,TARIFFE_UD,2,FALSE)),CD1437*VLOOKUP(CB1437-100,TARIFFE_UND,2,FALSE)),0)</f>
        <v>61.596142127556163</v>
      </c>
      <c r="DH1437" s="299">
        <f>IFERROR(IF(CA1437="D",IF(CK1437="A dispo.",CF1437*VLOOKUP('DATI INPUT'!$F$27,TARIFFE_UD,3,FALSE),CF1437*VLOOKUP(CK1437,TARIFFE_UD,3,FALSE)),CF1437*VLOOKUP(CB1437-100,TARIFFE_UND,3,FALSE)),0)</f>
        <v>15.164853048114928</v>
      </c>
    </row>
    <row r="1438" spans="1:112" hidden="1" x14ac:dyDescent="0.25">
      <c r="A1438" s="274" t="s">
        <v>10052</v>
      </c>
      <c r="B1438" s="274" t="s">
        <v>10053</v>
      </c>
      <c r="C1438" s="274" t="s">
        <v>10054</v>
      </c>
      <c r="D1438" s="274" t="s">
        <v>10055</v>
      </c>
      <c r="E1438" s="274" t="s">
        <v>10055</v>
      </c>
      <c r="F1438" s="274" t="s">
        <v>155</v>
      </c>
      <c r="G1438" s="274" t="s">
        <v>10056</v>
      </c>
      <c r="H1438" s="274" t="s">
        <v>268</v>
      </c>
      <c r="I1438" s="274" t="s">
        <v>268</v>
      </c>
      <c r="J1438" s="274" t="s">
        <v>268</v>
      </c>
      <c r="K1438" s="274" t="s">
        <v>268</v>
      </c>
      <c r="L1438" s="274" t="s">
        <v>268</v>
      </c>
      <c r="M1438" s="274" t="s">
        <v>3785</v>
      </c>
      <c r="N1438" s="274" t="s">
        <v>984</v>
      </c>
      <c r="O1438" s="274" t="s">
        <v>873</v>
      </c>
      <c r="P1438" s="274" t="s">
        <v>3006</v>
      </c>
      <c r="Q1438" s="274" t="s">
        <v>269</v>
      </c>
      <c r="R1438" s="274" t="s">
        <v>268</v>
      </c>
      <c r="S1438" s="274" t="s">
        <v>268</v>
      </c>
      <c r="T1438" s="274" t="s">
        <v>268</v>
      </c>
      <c r="U1438" s="274" t="s">
        <v>268</v>
      </c>
      <c r="V1438" s="274" t="s">
        <v>268</v>
      </c>
      <c r="W1438" s="274" t="s">
        <v>3785</v>
      </c>
      <c r="X1438" s="274" t="s">
        <v>3006</v>
      </c>
      <c r="Y1438" s="274" t="s">
        <v>269</v>
      </c>
      <c r="Z1438" s="274" t="s">
        <v>268</v>
      </c>
      <c r="AA1438" s="274" t="s">
        <v>268</v>
      </c>
      <c r="AB1438" s="274" t="s">
        <v>268</v>
      </c>
      <c r="AC1438" s="274" t="s">
        <v>268</v>
      </c>
      <c r="AD1438" s="274" t="s">
        <v>268</v>
      </c>
      <c r="AE1438" s="274" t="s">
        <v>287</v>
      </c>
      <c r="AF1438" s="274" t="s">
        <v>1811</v>
      </c>
      <c r="AG1438" s="274" t="s">
        <v>875</v>
      </c>
      <c r="AH1438" s="274" t="s">
        <v>1848</v>
      </c>
      <c r="AI1438" s="274" t="s">
        <v>766</v>
      </c>
      <c r="AJ1438" s="274" t="s">
        <v>268</v>
      </c>
      <c r="AK1438" s="274" t="s">
        <v>381</v>
      </c>
      <c r="AL1438" s="274" t="s">
        <v>268</v>
      </c>
      <c r="AM1438" s="274" t="s">
        <v>367</v>
      </c>
      <c r="AN1438" s="274" t="s">
        <v>268</v>
      </c>
      <c r="AO1438" s="274" t="s">
        <v>268</v>
      </c>
      <c r="AP1438" s="274" t="s">
        <v>268</v>
      </c>
      <c r="AQ1438" s="274" t="s">
        <v>268</v>
      </c>
      <c r="AR1438" s="274" t="s">
        <v>268</v>
      </c>
      <c r="AS1438" s="274" t="s">
        <v>268</v>
      </c>
      <c r="AT1438" s="274" t="s">
        <v>268</v>
      </c>
      <c r="AU1438" s="274" t="s">
        <v>268</v>
      </c>
      <c r="AV1438" s="274" t="s">
        <v>268</v>
      </c>
      <c r="AW1438" s="274" t="s">
        <v>268</v>
      </c>
      <c r="AX1438" s="274" t="s">
        <v>268</v>
      </c>
      <c r="AY1438" s="274" t="s">
        <v>268</v>
      </c>
      <c r="AZ1438" s="274" t="s">
        <v>268</v>
      </c>
      <c r="BA1438" s="274" t="s">
        <v>268</v>
      </c>
      <c r="BB1438" s="274" t="s">
        <v>268</v>
      </c>
      <c r="BC1438" s="274" t="s">
        <v>268</v>
      </c>
      <c r="BD1438" s="274" t="s">
        <v>268</v>
      </c>
      <c r="BE1438" s="274" t="s">
        <v>268</v>
      </c>
      <c r="BF1438" s="274" t="s">
        <v>268</v>
      </c>
      <c r="BG1438" s="274" t="s">
        <v>268</v>
      </c>
      <c r="BH1438" s="274" t="s">
        <v>268</v>
      </c>
      <c r="BI1438" s="274" t="s">
        <v>268</v>
      </c>
      <c r="BJ1438" s="274" t="s">
        <v>268</v>
      </c>
      <c r="BK1438" s="274" t="s">
        <v>268</v>
      </c>
      <c r="BL1438" s="274" t="s">
        <v>268</v>
      </c>
      <c r="BM1438" s="274" t="s">
        <v>268</v>
      </c>
      <c r="BN1438" s="274" t="s">
        <v>268</v>
      </c>
      <c r="BO1438" s="274" t="s">
        <v>268</v>
      </c>
      <c r="BP1438" s="274" t="s">
        <v>268</v>
      </c>
      <c r="BQ1438" s="274" t="s">
        <v>268</v>
      </c>
      <c r="BR1438" s="274" t="s">
        <v>268</v>
      </c>
      <c r="BS1438" s="274" t="s">
        <v>268</v>
      </c>
      <c r="BT1438" s="274" t="s">
        <v>268</v>
      </c>
      <c r="BU1438" s="274" t="s">
        <v>268</v>
      </c>
      <c r="BV1438" s="274" t="s">
        <v>268</v>
      </c>
      <c r="BW1438" s="274" t="s">
        <v>268</v>
      </c>
      <c r="BX1438" s="274" t="s">
        <v>268</v>
      </c>
      <c r="BY1438" s="295">
        <v>33</v>
      </c>
      <c r="BZ1438" s="295">
        <v>33</v>
      </c>
      <c r="CA1438" s="298" t="s">
        <v>143</v>
      </c>
      <c r="CB1438" s="297">
        <v>118</v>
      </c>
      <c r="CC1438" s="284">
        <f t="shared" si="90"/>
        <v>0</v>
      </c>
      <c r="CD1438" s="295">
        <f t="shared" si="91"/>
        <v>33</v>
      </c>
      <c r="CE1438" s="284">
        <f t="shared" si="92"/>
        <v>0</v>
      </c>
      <c r="CF1438" s="295">
        <f t="shared" si="93"/>
        <v>33</v>
      </c>
      <c r="CG1438" s="274" t="s">
        <v>759</v>
      </c>
      <c r="CH1438" s="274" t="s">
        <v>268</v>
      </c>
      <c r="CI1438" s="274" t="s">
        <v>268</v>
      </c>
      <c r="CJ1438" s="298" t="s">
        <v>268</v>
      </c>
      <c r="CL1438" s="274" t="s">
        <v>268</v>
      </c>
      <c r="CM1438" s="274" t="s">
        <v>268</v>
      </c>
      <c r="CN1438" s="274" t="s">
        <v>268</v>
      </c>
      <c r="CO1438" s="274" t="s">
        <v>268</v>
      </c>
      <c r="CP1438" s="274" t="s">
        <v>268</v>
      </c>
      <c r="CQ1438" s="274" t="s">
        <v>268</v>
      </c>
      <c r="CR1438" s="274" t="s">
        <v>877</v>
      </c>
      <c r="CS1438" s="274">
        <v>165.66</v>
      </c>
      <c r="CT1438" s="274" t="s">
        <v>268</v>
      </c>
      <c r="CU1438" s="274">
        <v>165.66</v>
      </c>
      <c r="CV1438" s="274">
        <v>365</v>
      </c>
      <c r="CW1438" s="274" t="s">
        <v>878</v>
      </c>
      <c r="CX1438" s="274" t="s">
        <v>835</v>
      </c>
      <c r="CY1438" s="274" t="s">
        <v>836</v>
      </c>
      <c r="CZ1438" s="274" t="s">
        <v>837</v>
      </c>
      <c r="DA1438" s="274" t="s">
        <v>268</v>
      </c>
      <c r="DB1438" s="274" t="s">
        <v>268</v>
      </c>
      <c r="DC1438" s="274" t="s">
        <v>268</v>
      </c>
      <c r="DD1438" s="274" t="s">
        <v>268</v>
      </c>
      <c r="DE1438" s="274" t="s">
        <v>268</v>
      </c>
      <c r="DF1438" s="274" t="s">
        <v>268</v>
      </c>
      <c r="DG1438" s="299">
        <f>IFERROR(IF(CA1438="D",IF(CK1438="A dispo.",CD1438*VLOOKUP('DATI INPUT'!$F$27,TARIFFE_UD,2,FALSE),CD1438*VLOOKUP(CK1438,TARIFFE_UD,2,FALSE)),CD1438*VLOOKUP(CB1438-100,TARIFFE_UND,2,FALSE)),0)</f>
        <v>33.724928646574305</v>
      </c>
      <c r="DH1438" s="299">
        <f>IFERROR(IF(CA1438="D",IF(CK1438="A dispo.",CF1438*VLOOKUP('DATI INPUT'!$F$27,TARIFFE_UD,3,FALSE),CF1438*VLOOKUP(CK1438,TARIFFE_UD,3,FALSE)),CF1438*VLOOKUP(CB1438-100,TARIFFE_UND,3,FALSE)),0)</f>
        <v>121.94354725586838</v>
      </c>
    </row>
    <row r="1439" spans="1:112" hidden="1" x14ac:dyDescent="0.25">
      <c r="A1439" s="274" t="s">
        <v>10057</v>
      </c>
      <c r="B1439" s="274" t="s">
        <v>10058</v>
      </c>
      <c r="C1439" s="274" t="s">
        <v>1709</v>
      </c>
      <c r="D1439" s="274" t="s">
        <v>10059</v>
      </c>
      <c r="E1439" s="274" t="s">
        <v>268</v>
      </c>
      <c r="F1439" s="274" t="s">
        <v>156</v>
      </c>
      <c r="G1439" s="274" t="s">
        <v>10060</v>
      </c>
      <c r="H1439" s="274" t="s">
        <v>8814</v>
      </c>
      <c r="I1439" s="274" t="s">
        <v>2521</v>
      </c>
      <c r="J1439" s="274" t="s">
        <v>274</v>
      </c>
      <c r="K1439" s="274" t="s">
        <v>10061</v>
      </c>
      <c r="L1439" s="274" t="s">
        <v>303</v>
      </c>
      <c r="M1439" s="274" t="s">
        <v>10062</v>
      </c>
      <c r="N1439" s="274" t="s">
        <v>303</v>
      </c>
      <c r="O1439" s="274" t="s">
        <v>1215</v>
      </c>
      <c r="P1439" s="274" t="s">
        <v>10063</v>
      </c>
      <c r="Q1439" s="274" t="s">
        <v>1332</v>
      </c>
      <c r="R1439" s="274" t="s">
        <v>268</v>
      </c>
      <c r="S1439" s="274" t="s">
        <v>268</v>
      </c>
      <c r="T1439" s="274" t="s">
        <v>268</v>
      </c>
      <c r="U1439" s="274" t="s">
        <v>268</v>
      </c>
      <c r="V1439" s="274" t="s">
        <v>268</v>
      </c>
      <c r="W1439" s="274" t="s">
        <v>10064</v>
      </c>
      <c r="X1439" s="274" t="s">
        <v>1847</v>
      </c>
      <c r="Y1439" s="274" t="s">
        <v>647</v>
      </c>
      <c r="Z1439" s="274" t="s">
        <v>268</v>
      </c>
      <c r="AA1439" s="274" t="s">
        <v>268</v>
      </c>
      <c r="AB1439" s="274" t="s">
        <v>268</v>
      </c>
      <c r="AC1439" s="274" t="s">
        <v>268</v>
      </c>
      <c r="AD1439" s="274" t="s">
        <v>268</v>
      </c>
      <c r="AE1439" s="274" t="s">
        <v>287</v>
      </c>
      <c r="AF1439" s="274" t="s">
        <v>1811</v>
      </c>
      <c r="AG1439" s="274" t="s">
        <v>875</v>
      </c>
      <c r="AH1439" s="274" t="s">
        <v>1848</v>
      </c>
      <c r="AI1439" s="274" t="s">
        <v>1283</v>
      </c>
      <c r="AJ1439" s="274" t="s">
        <v>268</v>
      </c>
      <c r="AK1439" s="274" t="s">
        <v>366</v>
      </c>
      <c r="AL1439" s="274" t="s">
        <v>268</v>
      </c>
      <c r="AM1439" s="274" t="s">
        <v>405</v>
      </c>
      <c r="AN1439" s="274" t="s">
        <v>268</v>
      </c>
      <c r="AO1439" s="274" t="s">
        <v>268</v>
      </c>
      <c r="AP1439" s="274" t="s">
        <v>268</v>
      </c>
      <c r="AQ1439" s="274" t="s">
        <v>268</v>
      </c>
      <c r="AR1439" s="274" t="s">
        <v>268</v>
      </c>
      <c r="AS1439" s="274" t="s">
        <v>268</v>
      </c>
      <c r="AT1439" s="274" t="s">
        <v>268</v>
      </c>
      <c r="AU1439" s="274" t="s">
        <v>268</v>
      </c>
      <c r="AV1439" s="274" t="s">
        <v>268</v>
      </c>
      <c r="AW1439" s="274" t="s">
        <v>268</v>
      </c>
      <c r="AX1439" s="274" t="s">
        <v>268</v>
      </c>
      <c r="AY1439" s="274" t="s">
        <v>268</v>
      </c>
      <c r="AZ1439" s="274" t="s">
        <v>268</v>
      </c>
      <c r="BA1439" s="274" t="s">
        <v>268</v>
      </c>
      <c r="BB1439" s="274" t="s">
        <v>268</v>
      </c>
      <c r="BC1439" s="274" t="s">
        <v>268</v>
      </c>
      <c r="BD1439" s="274" t="s">
        <v>268</v>
      </c>
      <c r="BE1439" s="274" t="s">
        <v>268</v>
      </c>
      <c r="BF1439" s="274" t="s">
        <v>268</v>
      </c>
      <c r="BG1439" s="274" t="s">
        <v>268</v>
      </c>
      <c r="BH1439" s="274" t="s">
        <v>268</v>
      </c>
      <c r="BI1439" s="274" t="s">
        <v>268</v>
      </c>
      <c r="BJ1439" s="274" t="s">
        <v>268</v>
      </c>
      <c r="BK1439" s="274" t="s">
        <v>268</v>
      </c>
      <c r="BL1439" s="274" t="s">
        <v>268</v>
      </c>
      <c r="BM1439" s="274" t="s">
        <v>268</v>
      </c>
      <c r="BN1439" s="274" t="s">
        <v>268</v>
      </c>
      <c r="BO1439" s="274" t="s">
        <v>268</v>
      </c>
      <c r="BP1439" s="274" t="s">
        <v>268</v>
      </c>
      <c r="BQ1439" s="274" t="s">
        <v>268</v>
      </c>
      <c r="BR1439" s="274" t="s">
        <v>268</v>
      </c>
      <c r="BS1439" s="274" t="s">
        <v>268</v>
      </c>
      <c r="BT1439" s="274" t="s">
        <v>268</v>
      </c>
      <c r="BU1439" s="274" t="s">
        <v>268</v>
      </c>
      <c r="BV1439" s="274" t="s">
        <v>268</v>
      </c>
      <c r="BW1439" s="274" t="s">
        <v>268</v>
      </c>
      <c r="BX1439" s="274" t="s">
        <v>268</v>
      </c>
      <c r="BY1439" s="295">
        <v>61</v>
      </c>
      <c r="BZ1439" s="295">
        <v>61</v>
      </c>
      <c r="CA1439" s="298" t="s">
        <v>142</v>
      </c>
      <c r="CB1439" s="297">
        <v>122</v>
      </c>
      <c r="CC1439" s="284">
        <f t="shared" si="90"/>
        <v>0</v>
      </c>
      <c r="CD1439" s="295">
        <f t="shared" si="91"/>
        <v>61</v>
      </c>
      <c r="CE1439" s="284">
        <f t="shared" si="92"/>
        <v>0</v>
      </c>
      <c r="CF1439" s="295">
        <f t="shared" si="93"/>
        <v>1</v>
      </c>
      <c r="CG1439" s="274" t="s">
        <v>876</v>
      </c>
      <c r="CH1439" s="274" t="s">
        <v>268</v>
      </c>
      <c r="CI1439" s="274" t="s">
        <v>268</v>
      </c>
      <c r="CJ1439" s="298" t="s">
        <v>268</v>
      </c>
      <c r="CK1439" s="298" t="s">
        <v>736</v>
      </c>
      <c r="CL1439" s="274" t="s">
        <v>268</v>
      </c>
      <c r="CM1439" s="274" t="s">
        <v>268</v>
      </c>
      <c r="CN1439" s="274" t="s">
        <v>268</v>
      </c>
      <c r="CO1439" s="274" t="s">
        <v>268</v>
      </c>
      <c r="CP1439" s="274" t="s">
        <v>268</v>
      </c>
      <c r="CQ1439" s="274" t="s">
        <v>10065</v>
      </c>
      <c r="CR1439" s="274" t="s">
        <v>877</v>
      </c>
      <c r="CS1439" s="274">
        <v>82.45</v>
      </c>
      <c r="CT1439" s="274" t="s">
        <v>268</v>
      </c>
      <c r="CU1439" s="274">
        <v>82.45</v>
      </c>
      <c r="CV1439" s="274">
        <v>365</v>
      </c>
      <c r="CW1439" s="274" t="s">
        <v>878</v>
      </c>
      <c r="CX1439" s="274" t="s">
        <v>835</v>
      </c>
      <c r="CY1439" s="274" t="s">
        <v>836</v>
      </c>
      <c r="CZ1439" s="274" t="s">
        <v>837</v>
      </c>
      <c r="DA1439" s="274" t="s">
        <v>268</v>
      </c>
      <c r="DB1439" s="274" t="s">
        <v>268</v>
      </c>
      <c r="DC1439" s="274" t="s">
        <v>268</v>
      </c>
      <c r="DD1439" s="274" t="s">
        <v>268</v>
      </c>
      <c r="DE1439" s="274" t="s">
        <v>268</v>
      </c>
      <c r="DF1439" s="274" t="s">
        <v>268</v>
      </c>
      <c r="DG1439" s="299">
        <f>IFERROR(IF(CA1439="D",IF(CK1439="A dispo.",CD1439*VLOOKUP('DATI INPUT'!$F$27,TARIFFE_UD,2,FALSE),CD1439*VLOOKUP(CK1439,TARIFFE_UD,2,FALSE)),CD1439*VLOOKUP(CB1439-100,TARIFFE_UND,2,FALSE)),0)</f>
        <v>48.308974325754761</v>
      </c>
      <c r="DH1439" s="299">
        <f>IFERROR(IF(CA1439="D",IF(CK1439="A dispo.",CF1439*VLOOKUP('DATI INPUT'!$F$27,TARIFFE_UD,3,FALSE),CF1439*VLOOKUP(CK1439,TARIFFE_UD,3,FALSE)),CF1439*VLOOKUP(CB1439-100,TARIFFE_UND,3,FALSE)),0)</f>
        <v>60.367780403072892</v>
      </c>
    </row>
    <row r="1440" spans="1:112" hidden="1" x14ac:dyDescent="0.25">
      <c r="A1440" s="274" t="s">
        <v>10066</v>
      </c>
      <c r="B1440" s="274" t="s">
        <v>10058</v>
      </c>
      <c r="C1440" s="274" t="s">
        <v>10067</v>
      </c>
      <c r="D1440" s="274" t="s">
        <v>10059</v>
      </c>
      <c r="E1440" s="274" t="s">
        <v>268</v>
      </c>
      <c r="F1440" s="274" t="s">
        <v>156</v>
      </c>
      <c r="G1440" s="274" t="s">
        <v>10060</v>
      </c>
      <c r="H1440" s="274" t="s">
        <v>8814</v>
      </c>
      <c r="I1440" s="274" t="s">
        <v>2521</v>
      </c>
      <c r="J1440" s="274" t="s">
        <v>274</v>
      </c>
      <c r="K1440" s="274" t="s">
        <v>10061</v>
      </c>
      <c r="L1440" s="274" t="s">
        <v>303</v>
      </c>
      <c r="M1440" s="274" t="s">
        <v>10062</v>
      </c>
      <c r="N1440" s="274" t="s">
        <v>303</v>
      </c>
      <c r="O1440" s="274" t="s">
        <v>1215</v>
      </c>
      <c r="P1440" s="274" t="s">
        <v>10063</v>
      </c>
      <c r="Q1440" s="274" t="s">
        <v>1332</v>
      </c>
      <c r="R1440" s="274" t="s">
        <v>268</v>
      </c>
      <c r="S1440" s="274" t="s">
        <v>268</v>
      </c>
      <c r="T1440" s="274" t="s">
        <v>268</v>
      </c>
      <c r="U1440" s="274" t="s">
        <v>268</v>
      </c>
      <c r="V1440" s="274" t="s">
        <v>268</v>
      </c>
      <c r="W1440" s="274" t="s">
        <v>10064</v>
      </c>
      <c r="X1440" s="274" t="s">
        <v>1847</v>
      </c>
      <c r="Y1440" s="274" t="s">
        <v>647</v>
      </c>
      <c r="Z1440" s="274" t="s">
        <v>268</v>
      </c>
      <c r="AA1440" s="274" t="s">
        <v>268</v>
      </c>
      <c r="AB1440" s="274" t="s">
        <v>268</v>
      </c>
      <c r="AC1440" s="274" t="s">
        <v>268</v>
      </c>
      <c r="AD1440" s="274" t="s">
        <v>268</v>
      </c>
      <c r="AE1440" s="274" t="s">
        <v>287</v>
      </c>
      <c r="AF1440" s="274" t="s">
        <v>1811</v>
      </c>
      <c r="AG1440" s="274" t="s">
        <v>875</v>
      </c>
      <c r="AH1440" s="274" t="s">
        <v>1848</v>
      </c>
      <c r="AI1440" s="274" t="s">
        <v>1283</v>
      </c>
      <c r="AJ1440" s="274" t="s">
        <v>268</v>
      </c>
      <c r="AK1440" s="274" t="s">
        <v>366</v>
      </c>
      <c r="AL1440" s="274" t="s">
        <v>268</v>
      </c>
      <c r="AM1440" s="274" t="s">
        <v>405</v>
      </c>
      <c r="AN1440" s="274" t="s">
        <v>268</v>
      </c>
      <c r="AO1440" s="274" t="s">
        <v>268</v>
      </c>
      <c r="AP1440" s="274" t="s">
        <v>268</v>
      </c>
      <c r="AQ1440" s="274" t="s">
        <v>268</v>
      </c>
      <c r="AR1440" s="274" t="s">
        <v>268</v>
      </c>
      <c r="AS1440" s="274" t="s">
        <v>268</v>
      </c>
      <c r="AT1440" s="274" t="s">
        <v>268</v>
      </c>
      <c r="AU1440" s="274" t="s">
        <v>268</v>
      </c>
      <c r="AV1440" s="274" t="s">
        <v>268</v>
      </c>
      <c r="AW1440" s="274" t="s">
        <v>268</v>
      </c>
      <c r="AX1440" s="274" t="s">
        <v>268</v>
      </c>
      <c r="AY1440" s="274" t="s">
        <v>268</v>
      </c>
      <c r="AZ1440" s="274" t="s">
        <v>268</v>
      </c>
      <c r="BA1440" s="274" t="s">
        <v>268</v>
      </c>
      <c r="BB1440" s="274" t="s">
        <v>268</v>
      </c>
      <c r="BC1440" s="274" t="s">
        <v>268</v>
      </c>
      <c r="BD1440" s="274" t="s">
        <v>268</v>
      </c>
      <c r="BE1440" s="274" t="s">
        <v>268</v>
      </c>
      <c r="BF1440" s="274" t="s">
        <v>268</v>
      </c>
      <c r="BG1440" s="274" t="s">
        <v>268</v>
      </c>
      <c r="BH1440" s="274" t="s">
        <v>268</v>
      </c>
      <c r="BI1440" s="274" t="s">
        <v>268</v>
      </c>
      <c r="BJ1440" s="274" t="s">
        <v>268</v>
      </c>
      <c r="BK1440" s="274" t="s">
        <v>268</v>
      </c>
      <c r="BL1440" s="274" t="s">
        <v>268</v>
      </c>
      <c r="BM1440" s="274" t="s">
        <v>268</v>
      </c>
      <c r="BN1440" s="274" t="s">
        <v>268</v>
      </c>
      <c r="BO1440" s="274" t="s">
        <v>268</v>
      </c>
      <c r="BP1440" s="274" t="s">
        <v>268</v>
      </c>
      <c r="BQ1440" s="274" t="s">
        <v>268</v>
      </c>
      <c r="BR1440" s="274" t="s">
        <v>268</v>
      </c>
      <c r="BS1440" s="274" t="s">
        <v>268</v>
      </c>
      <c r="BT1440" s="274" t="s">
        <v>268</v>
      </c>
      <c r="BU1440" s="274" t="s">
        <v>268</v>
      </c>
      <c r="BV1440" s="274" t="s">
        <v>268</v>
      </c>
      <c r="BW1440" s="274" t="s">
        <v>268</v>
      </c>
      <c r="BX1440" s="274" t="s">
        <v>268</v>
      </c>
      <c r="BY1440" s="295" t="s">
        <v>268</v>
      </c>
      <c r="BZ1440" s="295">
        <v>9</v>
      </c>
      <c r="CA1440" s="298" t="s">
        <v>268</v>
      </c>
      <c r="CB1440" s="298" t="s">
        <v>268</v>
      </c>
      <c r="CC1440" s="284">
        <f t="shared" si="90"/>
        <v>0</v>
      </c>
      <c r="CD1440" s="295">
        <f t="shared" si="91"/>
        <v>0</v>
      </c>
      <c r="CE1440" s="284">
        <f t="shared" si="92"/>
        <v>0</v>
      </c>
      <c r="CF1440" s="295">
        <f t="shared" si="93"/>
        <v>0</v>
      </c>
      <c r="CG1440" s="274" t="s">
        <v>268</v>
      </c>
      <c r="CH1440" s="274" t="s">
        <v>268</v>
      </c>
      <c r="CI1440" s="274" t="s">
        <v>268</v>
      </c>
      <c r="CJ1440" s="298" t="s">
        <v>268</v>
      </c>
      <c r="CK1440" s="298" t="s">
        <v>736</v>
      </c>
      <c r="CL1440" s="274" t="s">
        <v>268</v>
      </c>
      <c r="CM1440" s="274" t="s">
        <v>268</v>
      </c>
      <c r="CN1440" s="274" t="s">
        <v>268</v>
      </c>
      <c r="CO1440" s="274" t="s">
        <v>268</v>
      </c>
      <c r="CP1440" s="274" t="s">
        <v>268</v>
      </c>
      <c r="CQ1440" s="274" t="s">
        <v>10065</v>
      </c>
      <c r="CR1440" s="274" t="s">
        <v>877</v>
      </c>
      <c r="CS1440" s="274" t="s">
        <v>268</v>
      </c>
      <c r="CT1440" s="274" t="s">
        <v>268</v>
      </c>
      <c r="CU1440" s="274" t="s">
        <v>268</v>
      </c>
      <c r="CV1440" s="367">
        <v>0</v>
      </c>
      <c r="CW1440" s="274" t="s">
        <v>268</v>
      </c>
      <c r="CX1440" s="274" t="s">
        <v>268</v>
      </c>
      <c r="CY1440" s="274" t="s">
        <v>836</v>
      </c>
      <c r="CZ1440" s="274" t="s">
        <v>837</v>
      </c>
      <c r="DA1440" s="274" t="s">
        <v>268</v>
      </c>
      <c r="DB1440" s="274" t="s">
        <v>268</v>
      </c>
      <c r="DC1440" s="274" t="s">
        <v>268</v>
      </c>
      <c r="DD1440" s="274" t="s">
        <v>268</v>
      </c>
      <c r="DE1440" s="274" t="s">
        <v>268</v>
      </c>
      <c r="DF1440" s="274" t="s">
        <v>268</v>
      </c>
      <c r="DG1440" s="299">
        <f>IFERROR(IF(CA1440="D",IF(CK1440="A dispo.",CD1440*VLOOKUP('DATI INPUT'!$F$27,TARIFFE_UD,2,FALSE),CD1440*VLOOKUP(CK1440,TARIFFE_UD,2,FALSE)),CD1440*VLOOKUP(CB1440-100,TARIFFE_UND,2,FALSE)),0)</f>
        <v>0</v>
      </c>
      <c r="DH1440" s="299">
        <f>IFERROR(IF(CA1440="D",IF(CK1440="A dispo.",CF1440*VLOOKUP('DATI INPUT'!$F$27,TARIFFE_UD,3,FALSE),CF1440*VLOOKUP(CK1440,TARIFFE_UD,3,FALSE)),CF1440*VLOOKUP(CB1440-100,TARIFFE_UND,3,FALSE)),0)</f>
        <v>0</v>
      </c>
    </row>
    <row r="1441" spans="1:112" x14ac:dyDescent="0.25">
      <c r="A1441" s="274" t="s">
        <v>10068</v>
      </c>
      <c r="B1441" s="274" t="s">
        <v>6321</v>
      </c>
      <c r="C1441" s="274" t="s">
        <v>10069</v>
      </c>
      <c r="D1441" s="274" t="s">
        <v>6322</v>
      </c>
      <c r="E1441" s="274" t="s">
        <v>268</v>
      </c>
      <c r="F1441" s="274" t="s">
        <v>156</v>
      </c>
      <c r="G1441" s="274" t="s">
        <v>6323</v>
      </c>
      <c r="H1441" s="274" t="s">
        <v>6207</v>
      </c>
      <c r="I1441" s="274" t="s">
        <v>376</v>
      </c>
      <c r="J1441" s="274" t="s">
        <v>274</v>
      </c>
      <c r="K1441" s="274" t="s">
        <v>1775</v>
      </c>
      <c r="L1441" s="274" t="s">
        <v>960</v>
      </c>
      <c r="M1441" s="274" t="s">
        <v>6324</v>
      </c>
      <c r="N1441" s="274" t="s">
        <v>984</v>
      </c>
      <c r="O1441" s="274" t="s">
        <v>873</v>
      </c>
      <c r="P1441" s="274" t="s">
        <v>1901</v>
      </c>
      <c r="Q1441" s="274" t="s">
        <v>343</v>
      </c>
      <c r="R1441" s="274" t="s">
        <v>268</v>
      </c>
      <c r="S1441" s="274" t="s">
        <v>268</v>
      </c>
      <c r="T1441" s="274" t="s">
        <v>268</v>
      </c>
      <c r="U1441" s="274" t="s">
        <v>268</v>
      </c>
      <c r="V1441" s="274" t="s">
        <v>268</v>
      </c>
      <c r="W1441" s="274" t="s">
        <v>10070</v>
      </c>
      <c r="X1441" s="274" t="s">
        <v>1310</v>
      </c>
      <c r="Y1441" s="274" t="s">
        <v>339</v>
      </c>
      <c r="Z1441" s="274" t="s">
        <v>154</v>
      </c>
      <c r="AA1441" s="274" t="s">
        <v>268</v>
      </c>
      <c r="AB1441" s="274" t="s">
        <v>268</v>
      </c>
      <c r="AC1441" s="274" t="s">
        <v>268</v>
      </c>
      <c r="AD1441" s="274" t="s">
        <v>268</v>
      </c>
      <c r="AE1441" s="274" t="s">
        <v>287</v>
      </c>
      <c r="AF1441" s="274" t="s">
        <v>1811</v>
      </c>
      <c r="AG1441" s="274" t="s">
        <v>875</v>
      </c>
      <c r="AH1441" s="274" t="s">
        <v>1812</v>
      </c>
      <c r="AI1441" s="274" t="s">
        <v>5676</v>
      </c>
      <c r="AJ1441" s="274" t="s">
        <v>268</v>
      </c>
      <c r="AK1441" s="274" t="s">
        <v>381</v>
      </c>
      <c r="AL1441" s="274" t="s">
        <v>268</v>
      </c>
      <c r="AM1441" s="274" t="s">
        <v>288</v>
      </c>
      <c r="AN1441" s="274" t="s">
        <v>268</v>
      </c>
      <c r="AO1441" s="274" t="s">
        <v>268</v>
      </c>
      <c r="AP1441" s="274" t="s">
        <v>268</v>
      </c>
      <c r="AQ1441" s="274" t="s">
        <v>268</v>
      </c>
      <c r="AR1441" s="274" t="s">
        <v>268</v>
      </c>
      <c r="AS1441" s="274" t="s">
        <v>268</v>
      </c>
      <c r="AT1441" s="274" t="s">
        <v>268</v>
      </c>
      <c r="AU1441" s="274" t="s">
        <v>268</v>
      </c>
      <c r="AV1441" s="274" t="s">
        <v>268</v>
      </c>
      <c r="AW1441" s="274" t="s">
        <v>268</v>
      </c>
      <c r="AX1441" s="274" t="s">
        <v>268</v>
      </c>
      <c r="AY1441" s="274" t="s">
        <v>268</v>
      </c>
      <c r="AZ1441" s="274" t="s">
        <v>268</v>
      </c>
      <c r="BA1441" s="274" t="s">
        <v>268</v>
      </c>
      <c r="BB1441" s="274" t="s">
        <v>268</v>
      </c>
      <c r="BC1441" s="274" t="s">
        <v>268</v>
      </c>
      <c r="BD1441" s="274" t="s">
        <v>268</v>
      </c>
      <c r="BE1441" s="274" t="s">
        <v>268</v>
      </c>
      <c r="BF1441" s="274" t="s">
        <v>268</v>
      </c>
      <c r="BG1441" s="274" t="s">
        <v>268</v>
      </c>
      <c r="BH1441" s="274" t="s">
        <v>268</v>
      </c>
      <c r="BI1441" s="274" t="s">
        <v>268</v>
      </c>
      <c r="BJ1441" s="274" t="s">
        <v>268</v>
      </c>
      <c r="BK1441" s="274" t="s">
        <v>268</v>
      </c>
      <c r="BL1441" s="274" t="s">
        <v>268</v>
      </c>
      <c r="BM1441" s="274" t="s">
        <v>268</v>
      </c>
      <c r="BN1441" s="274" t="s">
        <v>268</v>
      </c>
      <c r="BO1441" s="274" t="s">
        <v>268</v>
      </c>
      <c r="BP1441" s="274" t="s">
        <v>268</v>
      </c>
      <c r="BQ1441" s="274" t="s">
        <v>268</v>
      </c>
      <c r="BR1441" s="274" t="s">
        <v>268</v>
      </c>
      <c r="BS1441" s="274" t="s">
        <v>268</v>
      </c>
      <c r="BT1441" s="274" t="s">
        <v>268</v>
      </c>
      <c r="BU1441" s="274" t="s">
        <v>268</v>
      </c>
      <c r="BV1441" s="274" t="s">
        <v>268</v>
      </c>
      <c r="BW1441" s="274" t="s">
        <v>268</v>
      </c>
      <c r="BX1441" s="274" t="s">
        <v>268</v>
      </c>
      <c r="BY1441" s="295">
        <v>72</v>
      </c>
      <c r="BZ1441" s="295">
        <v>72</v>
      </c>
      <c r="CA1441" s="298" t="s">
        <v>142</v>
      </c>
      <c r="CB1441" s="297">
        <v>122</v>
      </c>
      <c r="CC1441" s="284">
        <f t="shared" si="90"/>
        <v>0</v>
      </c>
      <c r="CD1441" s="295">
        <f t="shared" si="91"/>
        <v>72</v>
      </c>
      <c r="CE1441" s="284">
        <f t="shared" si="92"/>
        <v>0</v>
      </c>
      <c r="CF1441" s="295">
        <f t="shared" si="93"/>
        <v>1</v>
      </c>
      <c r="CG1441" s="274" t="s">
        <v>876</v>
      </c>
      <c r="CH1441" s="274" t="s">
        <v>268</v>
      </c>
      <c r="CI1441" s="274" t="s">
        <v>268</v>
      </c>
      <c r="CJ1441" s="298" t="s">
        <v>271</v>
      </c>
      <c r="CK1441" s="297">
        <v>1</v>
      </c>
      <c r="CL1441" s="274" t="s">
        <v>268</v>
      </c>
      <c r="CM1441" s="274" t="s">
        <v>268</v>
      </c>
      <c r="CN1441" s="274" t="s">
        <v>268</v>
      </c>
      <c r="CO1441" s="274" t="s">
        <v>268</v>
      </c>
      <c r="CP1441" s="274" t="s">
        <v>268</v>
      </c>
      <c r="CQ1441" s="274" t="s">
        <v>268</v>
      </c>
      <c r="CR1441" s="274" t="s">
        <v>877</v>
      </c>
      <c r="CS1441" s="274">
        <v>44.64</v>
      </c>
      <c r="CT1441" s="274" t="s">
        <v>268</v>
      </c>
      <c r="CU1441" s="274">
        <v>44.64</v>
      </c>
      <c r="CV1441" s="274">
        <v>365</v>
      </c>
      <c r="CW1441" s="274" t="s">
        <v>878</v>
      </c>
      <c r="CX1441" s="274" t="s">
        <v>835</v>
      </c>
      <c r="CY1441" s="274" t="s">
        <v>836</v>
      </c>
      <c r="CZ1441" s="274" t="s">
        <v>837</v>
      </c>
      <c r="DA1441" s="274" t="s">
        <v>268</v>
      </c>
      <c r="DB1441" s="274" t="s">
        <v>268</v>
      </c>
      <c r="DC1441" s="274" t="s">
        <v>268</v>
      </c>
      <c r="DD1441" s="274" t="s">
        <v>268</v>
      </c>
      <c r="DE1441" s="274" t="s">
        <v>268</v>
      </c>
      <c r="DF1441" s="274" t="s">
        <v>268</v>
      </c>
      <c r="DG1441" s="299">
        <f>IFERROR(IF(CA1441="D",IF(CK1441="A dispo.",CD1441*VLOOKUP('DATI INPUT'!$F$27,TARIFFE_UD,2,FALSE),CD1441*VLOOKUP(CK1441,TARIFFE_UD,2,FALSE)),CD1441*VLOOKUP(CB1441-100,TARIFFE_UND,2,FALSE)),0)</f>
        <v>44.349222331840437</v>
      </c>
      <c r="DH1441" s="299">
        <f>IFERROR(IF(CA1441="D",IF(CK1441="A dispo.",CF1441*VLOOKUP('DATI INPUT'!$F$27,TARIFFE_UD,3,FALSE),CF1441*VLOOKUP(CK1441,TARIFFE_UD,3,FALSE)),CF1441*VLOOKUP(CB1441-100,TARIFFE_UND,3,FALSE)),0)</f>
        <v>15.164853048114928</v>
      </c>
    </row>
    <row r="1442" spans="1:112" hidden="1" x14ac:dyDescent="0.25">
      <c r="A1442" s="274" t="s">
        <v>10071</v>
      </c>
      <c r="B1442" s="274" t="s">
        <v>10072</v>
      </c>
      <c r="C1442" s="274" t="s">
        <v>1710</v>
      </c>
      <c r="D1442" s="274" t="s">
        <v>10073</v>
      </c>
      <c r="E1442" s="274" t="s">
        <v>268</v>
      </c>
      <c r="F1442" s="274" t="s">
        <v>156</v>
      </c>
      <c r="G1442" s="274" t="s">
        <v>10074</v>
      </c>
      <c r="H1442" s="274" t="s">
        <v>986</v>
      </c>
      <c r="I1442" s="274" t="s">
        <v>10075</v>
      </c>
      <c r="J1442" s="274" t="s">
        <v>274</v>
      </c>
      <c r="K1442" s="274" t="s">
        <v>10076</v>
      </c>
      <c r="L1442" s="274" t="s">
        <v>984</v>
      </c>
      <c r="M1442" s="274" t="s">
        <v>10077</v>
      </c>
      <c r="N1442" s="274" t="s">
        <v>10078</v>
      </c>
      <c r="O1442" s="274" t="s">
        <v>268</v>
      </c>
      <c r="P1442" s="274" t="s">
        <v>10079</v>
      </c>
      <c r="Q1442" s="274" t="s">
        <v>282</v>
      </c>
      <c r="R1442" s="274" t="s">
        <v>268</v>
      </c>
      <c r="S1442" s="274" t="s">
        <v>268</v>
      </c>
      <c r="T1442" s="274" t="s">
        <v>268</v>
      </c>
      <c r="U1442" s="274" t="s">
        <v>268</v>
      </c>
      <c r="V1442" s="274" t="s">
        <v>268</v>
      </c>
      <c r="W1442" s="274" t="s">
        <v>4827</v>
      </c>
      <c r="X1442" s="274" t="s">
        <v>2506</v>
      </c>
      <c r="Y1442" s="274" t="s">
        <v>275</v>
      </c>
      <c r="Z1442" s="274" t="s">
        <v>268</v>
      </c>
      <c r="AA1442" s="274" t="s">
        <v>268</v>
      </c>
      <c r="AB1442" s="274" t="s">
        <v>268</v>
      </c>
      <c r="AC1442" s="274" t="s">
        <v>268</v>
      </c>
      <c r="AD1442" s="274" t="s">
        <v>268</v>
      </c>
      <c r="AE1442" s="274" t="s">
        <v>287</v>
      </c>
      <c r="AF1442" s="274" t="s">
        <v>1811</v>
      </c>
      <c r="AG1442" s="274" t="s">
        <v>875</v>
      </c>
      <c r="AH1442" s="274" t="s">
        <v>1848</v>
      </c>
      <c r="AI1442" s="274" t="s">
        <v>4408</v>
      </c>
      <c r="AJ1442" s="274" t="s">
        <v>268</v>
      </c>
      <c r="AK1442" s="274" t="s">
        <v>395</v>
      </c>
      <c r="AL1442" s="274" t="s">
        <v>268</v>
      </c>
      <c r="AM1442" s="274" t="s">
        <v>405</v>
      </c>
      <c r="AN1442" s="274" t="s">
        <v>268</v>
      </c>
      <c r="AO1442" s="274" t="s">
        <v>268</v>
      </c>
      <c r="AP1442" s="274" t="s">
        <v>268</v>
      </c>
      <c r="AQ1442" s="274" t="s">
        <v>268</v>
      </c>
      <c r="AR1442" s="274" t="s">
        <v>268</v>
      </c>
      <c r="AS1442" s="274" t="s">
        <v>268</v>
      </c>
      <c r="AT1442" s="274" t="s">
        <v>268</v>
      </c>
      <c r="AU1442" s="274" t="s">
        <v>268</v>
      </c>
      <c r="AV1442" s="274" t="s">
        <v>268</v>
      </c>
      <c r="AW1442" s="274" t="s">
        <v>268</v>
      </c>
      <c r="AX1442" s="274" t="s">
        <v>268</v>
      </c>
      <c r="AY1442" s="274" t="s">
        <v>268</v>
      </c>
      <c r="AZ1442" s="274" t="s">
        <v>268</v>
      </c>
      <c r="BA1442" s="274" t="s">
        <v>268</v>
      </c>
      <c r="BB1442" s="274" t="s">
        <v>268</v>
      </c>
      <c r="BC1442" s="274" t="s">
        <v>268</v>
      </c>
      <c r="BD1442" s="274" t="s">
        <v>268</v>
      </c>
      <c r="BE1442" s="274" t="s">
        <v>268</v>
      </c>
      <c r="BF1442" s="274" t="s">
        <v>268</v>
      </c>
      <c r="BG1442" s="274" t="s">
        <v>268</v>
      </c>
      <c r="BH1442" s="274" t="s">
        <v>268</v>
      </c>
      <c r="BI1442" s="274" t="s">
        <v>268</v>
      </c>
      <c r="BJ1442" s="274" t="s">
        <v>268</v>
      </c>
      <c r="BK1442" s="274" t="s">
        <v>268</v>
      </c>
      <c r="BL1442" s="274" t="s">
        <v>268</v>
      </c>
      <c r="BM1442" s="274" t="s">
        <v>268</v>
      </c>
      <c r="BN1442" s="274" t="s">
        <v>268</v>
      </c>
      <c r="BO1442" s="274" t="s">
        <v>268</v>
      </c>
      <c r="BP1442" s="274" t="s">
        <v>268</v>
      </c>
      <c r="BQ1442" s="274" t="s">
        <v>268</v>
      </c>
      <c r="BR1442" s="274" t="s">
        <v>268</v>
      </c>
      <c r="BS1442" s="274" t="s">
        <v>268</v>
      </c>
      <c r="BT1442" s="274" t="s">
        <v>268</v>
      </c>
      <c r="BU1442" s="274" t="s">
        <v>268</v>
      </c>
      <c r="BV1442" s="274" t="s">
        <v>268</v>
      </c>
      <c r="BW1442" s="274" t="s">
        <v>268</v>
      </c>
      <c r="BX1442" s="274" t="s">
        <v>268</v>
      </c>
      <c r="BY1442" s="295">
        <v>50</v>
      </c>
      <c r="BZ1442" s="295">
        <v>50</v>
      </c>
      <c r="CA1442" s="298" t="s">
        <v>142</v>
      </c>
      <c r="CB1442" s="297">
        <v>122</v>
      </c>
      <c r="CC1442" s="284">
        <f t="shared" si="90"/>
        <v>0</v>
      </c>
      <c r="CD1442" s="295">
        <f t="shared" si="91"/>
        <v>50</v>
      </c>
      <c r="CE1442" s="284">
        <f t="shared" si="92"/>
        <v>0</v>
      </c>
      <c r="CF1442" s="295">
        <f t="shared" si="93"/>
        <v>1</v>
      </c>
      <c r="CG1442" s="274" t="s">
        <v>876</v>
      </c>
      <c r="CH1442" s="274" t="s">
        <v>268</v>
      </c>
      <c r="CI1442" s="274" t="s">
        <v>268</v>
      </c>
      <c r="CJ1442" s="298" t="s">
        <v>268</v>
      </c>
      <c r="CK1442" s="298" t="s">
        <v>736</v>
      </c>
      <c r="CL1442" s="274" t="s">
        <v>268</v>
      </c>
      <c r="CM1442" s="274" t="s">
        <v>268</v>
      </c>
      <c r="CN1442" s="274" t="s">
        <v>268</v>
      </c>
      <c r="CO1442" s="274" t="s">
        <v>268</v>
      </c>
      <c r="CP1442" s="274" t="s">
        <v>268</v>
      </c>
      <c r="CQ1442" s="274" t="s">
        <v>268</v>
      </c>
      <c r="CR1442" s="274" t="s">
        <v>877</v>
      </c>
      <c r="CS1442" s="274">
        <v>77.06</v>
      </c>
      <c r="CT1442" s="274" t="s">
        <v>268</v>
      </c>
      <c r="CU1442" s="274">
        <v>77.06</v>
      </c>
      <c r="CV1442" s="274">
        <v>365</v>
      </c>
      <c r="CW1442" s="274" t="s">
        <v>878</v>
      </c>
      <c r="CX1442" s="274" t="s">
        <v>835</v>
      </c>
      <c r="CY1442" s="274" t="s">
        <v>836</v>
      </c>
      <c r="CZ1442" s="274" t="s">
        <v>837</v>
      </c>
      <c r="DA1442" s="274" t="s">
        <v>268</v>
      </c>
      <c r="DB1442" s="274" t="s">
        <v>268</v>
      </c>
      <c r="DC1442" s="274" t="s">
        <v>268</v>
      </c>
      <c r="DD1442" s="274" t="s">
        <v>268</v>
      </c>
      <c r="DE1442" s="274" t="s">
        <v>268</v>
      </c>
      <c r="DF1442" s="274" t="s">
        <v>268</v>
      </c>
      <c r="DG1442" s="299">
        <f>IFERROR(IF(CA1442="D",IF(CK1442="A dispo.",CD1442*VLOOKUP('DATI INPUT'!$F$27,TARIFFE_UD,2,FALSE),CD1442*VLOOKUP(CK1442,TARIFFE_UD,2,FALSE)),CD1442*VLOOKUP(CB1442-100,TARIFFE_UND,2,FALSE)),0)</f>
        <v>39.597519939143247</v>
      </c>
      <c r="DH1442" s="299">
        <f>IFERROR(IF(CA1442="D",IF(CK1442="A dispo.",CF1442*VLOOKUP('DATI INPUT'!$F$27,TARIFFE_UD,3,FALSE),CF1442*VLOOKUP(CK1442,TARIFFE_UD,3,FALSE)),CF1442*VLOOKUP(CB1442-100,TARIFFE_UND,3,FALSE)),0)</f>
        <v>60.367780403072892</v>
      </c>
    </row>
    <row r="1443" spans="1:112" hidden="1" x14ac:dyDescent="0.25">
      <c r="A1443" s="274" t="s">
        <v>10080</v>
      </c>
      <c r="B1443" s="274" t="s">
        <v>9168</v>
      </c>
      <c r="C1443" s="274" t="s">
        <v>1711</v>
      </c>
      <c r="D1443" s="274" t="s">
        <v>9170</v>
      </c>
      <c r="E1443" s="274" t="s">
        <v>9170</v>
      </c>
      <c r="F1443" s="274" t="s">
        <v>155</v>
      </c>
      <c r="G1443" s="274" t="s">
        <v>9171</v>
      </c>
      <c r="H1443" s="274" t="s">
        <v>268</v>
      </c>
      <c r="I1443" s="274" t="s">
        <v>268</v>
      </c>
      <c r="J1443" s="274" t="s">
        <v>268</v>
      </c>
      <c r="K1443" s="274" t="s">
        <v>268</v>
      </c>
      <c r="L1443" s="274" t="s">
        <v>268</v>
      </c>
      <c r="M1443" s="274" t="s">
        <v>9172</v>
      </c>
      <c r="N1443" s="274" t="s">
        <v>2809</v>
      </c>
      <c r="O1443" s="274" t="s">
        <v>2810</v>
      </c>
      <c r="P1443" s="274" t="s">
        <v>9173</v>
      </c>
      <c r="Q1443" s="274" t="s">
        <v>275</v>
      </c>
      <c r="R1443" s="274" t="s">
        <v>268</v>
      </c>
      <c r="S1443" s="274" t="s">
        <v>268</v>
      </c>
      <c r="T1443" s="274" t="s">
        <v>268</v>
      </c>
      <c r="U1443" s="274" t="s">
        <v>268</v>
      </c>
      <c r="V1443" s="274" t="s">
        <v>268</v>
      </c>
      <c r="W1443" s="274" t="s">
        <v>10081</v>
      </c>
      <c r="X1443" s="274" t="s">
        <v>1046</v>
      </c>
      <c r="Y1443" s="274" t="s">
        <v>268</v>
      </c>
      <c r="Z1443" s="274" t="s">
        <v>268</v>
      </c>
      <c r="AA1443" s="274" t="s">
        <v>268</v>
      </c>
      <c r="AB1443" s="274" t="s">
        <v>268</v>
      </c>
      <c r="AC1443" s="274" t="s">
        <v>268</v>
      </c>
      <c r="AD1443" s="274" t="s">
        <v>268</v>
      </c>
      <c r="AE1443" s="274" t="s">
        <v>287</v>
      </c>
      <c r="AF1443" s="274" t="s">
        <v>1811</v>
      </c>
      <c r="AG1443" s="274" t="s">
        <v>875</v>
      </c>
      <c r="AH1443" s="274" t="s">
        <v>1848</v>
      </c>
      <c r="AI1443" s="274" t="s">
        <v>6235</v>
      </c>
      <c r="AJ1443" s="274" t="s">
        <v>268</v>
      </c>
      <c r="AK1443" s="274" t="s">
        <v>382</v>
      </c>
      <c r="AL1443" s="274" t="s">
        <v>268</v>
      </c>
      <c r="AM1443" s="274" t="s">
        <v>355</v>
      </c>
      <c r="AN1443" s="274" t="s">
        <v>268</v>
      </c>
      <c r="AO1443" s="274" t="s">
        <v>268</v>
      </c>
      <c r="AP1443" s="274" t="s">
        <v>268</v>
      </c>
      <c r="AQ1443" s="274" t="s">
        <v>268</v>
      </c>
      <c r="AR1443" s="274" t="s">
        <v>268</v>
      </c>
      <c r="AS1443" s="274" t="s">
        <v>268</v>
      </c>
      <c r="AT1443" s="274" t="s">
        <v>268</v>
      </c>
      <c r="AU1443" s="274" t="s">
        <v>268</v>
      </c>
      <c r="AV1443" s="274" t="s">
        <v>268</v>
      </c>
      <c r="AW1443" s="274" t="s">
        <v>268</v>
      </c>
      <c r="AX1443" s="274" t="s">
        <v>268</v>
      </c>
      <c r="AY1443" s="274" t="s">
        <v>268</v>
      </c>
      <c r="AZ1443" s="274" t="s">
        <v>268</v>
      </c>
      <c r="BA1443" s="274" t="s">
        <v>268</v>
      </c>
      <c r="BB1443" s="274" t="s">
        <v>268</v>
      </c>
      <c r="BC1443" s="274" t="s">
        <v>268</v>
      </c>
      <c r="BD1443" s="274" t="s">
        <v>268</v>
      </c>
      <c r="BE1443" s="274" t="s">
        <v>268</v>
      </c>
      <c r="BF1443" s="274" t="s">
        <v>268</v>
      </c>
      <c r="BG1443" s="274" t="s">
        <v>268</v>
      </c>
      <c r="BH1443" s="274" t="s">
        <v>268</v>
      </c>
      <c r="BI1443" s="274" t="s">
        <v>268</v>
      </c>
      <c r="BJ1443" s="274" t="s">
        <v>268</v>
      </c>
      <c r="BK1443" s="274" t="s">
        <v>268</v>
      </c>
      <c r="BL1443" s="274" t="s">
        <v>268</v>
      </c>
      <c r="BM1443" s="274" t="s">
        <v>268</v>
      </c>
      <c r="BN1443" s="274" t="s">
        <v>268</v>
      </c>
      <c r="BO1443" s="274" t="s">
        <v>268</v>
      </c>
      <c r="BP1443" s="274" t="s">
        <v>268</v>
      </c>
      <c r="BQ1443" s="274" t="s">
        <v>268</v>
      </c>
      <c r="BR1443" s="274" t="s">
        <v>268</v>
      </c>
      <c r="BS1443" s="274" t="s">
        <v>268</v>
      </c>
      <c r="BT1443" s="274" t="s">
        <v>268</v>
      </c>
      <c r="BU1443" s="274" t="s">
        <v>268</v>
      </c>
      <c r="BV1443" s="274" t="s">
        <v>268</v>
      </c>
      <c r="BW1443" s="274" t="s">
        <v>268</v>
      </c>
      <c r="BX1443" s="274" t="s">
        <v>268</v>
      </c>
      <c r="BY1443" s="295">
        <v>112</v>
      </c>
      <c r="BZ1443" s="295">
        <v>112</v>
      </c>
      <c r="CA1443" s="298" t="s">
        <v>142</v>
      </c>
      <c r="CB1443" s="297">
        <v>122</v>
      </c>
      <c r="CC1443" s="284">
        <f t="shared" si="90"/>
        <v>0</v>
      </c>
      <c r="CD1443" s="295">
        <f t="shared" si="91"/>
        <v>112</v>
      </c>
      <c r="CE1443" s="284">
        <f t="shared" si="92"/>
        <v>0</v>
      </c>
      <c r="CF1443" s="295">
        <f t="shared" si="93"/>
        <v>1</v>
      </c>
      <c r="CG1443" s="274" t="s">
        <v>876</v>
      </c>
      <c r="CH1443" s="274" t="s">
        <v>268</v>
      </c>
      <c r="CI1443" s="274" t="s">
        <v>268</v>
      </c>
      <c r="CJ1443" s="298" t="s">
        <v>268</v>
      </c>
      <c r="CK1443" s="298" t="s">
        <v>736</v>
      </c>
      <c r="CL1443" s="274" t="s">
        <v>268</v>
      </c>
      <c r="CM1443" s="274" t="s">
        <v>268</v>
      </c>
      <c r="CN1443" s="274" t="s">
        <v>268</v>
      </c>
      <c r="CO1443" s="274" t="s">
        <v>268</v>
      </c>
      <c r="CP1443" s="274" t="s">
        <v>268</v>
      </c>
      <c r="CQ1443" s="274" t="s">
        <v>268</v>
      </c>
      <c r="CR1443" s="274" t="s">
        <v>877</v>
      </c>
      <c r="CS1443" s="274">
        <v>107.44</v>
      </c>
      <c r="CT1443" s="274" t="s">
        <v>268</v>
      </c>
      <c r="CU1443" s="274">
        <v>107.44</v>
      </c>
      <c r="CV1443" s="274">
        <v>365</v>
      </c>
      <c r="CW1443" s="274" t="s">
        <v>878</v>
      </c>
      <c r="CX1443" s="274" t="s">
        <v>835</v>
      </c>
      <c r="CY1443" s="274" t="s">
        <v>836</v>
      </c>
      <c r="CZ1443" s="274" t="s">
        <v>837</v>
      </c>
      <c r="DA1443" s="274" t="s">
        <v>268</v>
      </c>
      <c r="DB1443" s="274" t="s">
        <v>268</v>
      </c>
      <c r="DC1443" s="274" t="s">
        <v>268</v>
      </c>
      <c r="DD1443" s="274" t="s">
        <v>268</v>
      </c>
      <c r="DE1443" s="274" t="s">
        <v>268</v>
      </c>
      <c r="DF1443" s="274" t="s">
        <v>268</v>
      </c>
      <c r="DG1443" s="299">
        <f>IFERROR(IF(CA1443="D",IF(CK1443="A dispo.",CD1443*VLOOKUP('DATI INPUT'!$F$27,TARIFFE_UD,2,FALSE),CD1443*VLOOKUP(CK1443,TARIFFE_UD,2,FALSE)),CD1443*VLOOKUP(CB1443-100,TARIFFE_UND,2,FALSE)),0)</f>
        <v>88.698444663680874</v>
      </c>
      <c r="DH1443" s="299">
        <f>IFERROR(IF(CA1443="D",IF(CK1443="A dispo.",CF1443*VLOOKUP('DATI INPUT'!$F$27,TARIFFE_UD,3,FALSE),CF1443*VLOOKUP(CK1443,TARIFFE_UD,3,FALSE)),CF1443*VLOOKUP(CB1443-100,TARIFFE_UND,3,FALSE)),0)</f>
        <v>60.367780403072892</v>
      </c>
    </row>
    <row r="1444" spans="1:112" hidden="1" x14ac:dyDescent="0.25">
      <c r="A1444" s="274" t="s">
        <v>10082</v>
      </c>
      <c r="B1444" s="274" t="s">
        <v>10083</v>
      </c>
      <c r="C1444" s="274" t="s">
        <v>1114</v>
      </c>
      <c r="D1444" s="274" t="s">
        <v>10084</v>
      </c>
      <c r="E1444" s="274" t="s">
        <v>10084</v>
      </c>
      <c r="F1444" s="274" t="s">
        <v>155</v>
      </c>
      <c r="G1444" s="274" t="s">
        <v>10085</v>
      </c>
      <c r="H1444" s="274" t="s">
        <v>268</v>
      </c>
      <c r="I1444" s="274" t="s">
        <v>268</v>
      </c>
      <c r="J1444" s="274" t="s">
        <v>268</v>
      </c>
      <c r="K1444" s="274" t="s">
        <v>268</v>
      </c>
      <c r="L1444" s="274" t="s">
        <v>268</v>
      </c>
      <c r="M1444" s="274" t="s">
        <v>10086</v>
      </c>
      <c r="N1444" s="274" t="s">
        <v>871</v>
      </c>
      <c r="O1444" s="274" t="s">
        <v>897</v>
      </c>
      <c r="P1444" s="274" t="s">
        <v>10087</v>
      </c>
      <c r="Q1444" s="274" t="s">
        <v>275</v>
      </c>
      <c r="R1444" s="274" t="s">
        <v>268</v>
      </c>
      <c r="S1444" s="274" t="s">
        <v>268</v>
      </c>
      <c r="T1444" s="274" t="s">
        <v>268</v>
      </c>
      <c r="U1444" s="274" t="s">
        <v>268</v>
      </c>
      <c r="V1444" s="274" t="s">
        <v>268</v>
      </c>
      <c r="W1444" s="274" t="s">
        <v>10088</v>
      </c>
      <c r="X1444" s="274" t="s">
        <v>613</v>
      </c>
      <c r="Y1444" s="274" t="s">
        <v>1315</v>
      </c>
      <c r="Z1444" s="274" t="s">
        <v>268</v>
      </c>
      <c r="AA1444" s="274" t="s">
        <v>268</v>
      </c>
      <c r="AB1444" s="274" t="s">
        <v>268</v>
      </c>
      <c r="AC1444" s="274" t="s">
        <v>268</v>
      </c>
      <c r="AD1444" s="274" t="s">
        <v>268</v>
      </c>
      <c r="AE1444" s="274" t="s">
        <v>287</v>
      </c>
      <c r="AF1444" s="274" t="s">
        <v>1811</v>
      </c>
      <c r="AG1444" s="274" t="s">
        <v>875</v>
      </c>
      <c r="AH1444" s="274" t="s">
        <v>2299</v>
      </c>
      <c r="AI1444" s="274" t="s">
        <v>748</v>
      </c>
      <c r="AJ1444" s="274" t="s">
        <v>268</v>
      </c>
      <c r="AK1444" s="274" t="s">
        <v>366</v>
      </c>
      <c r="AL1444" s="274" t="s">
        <v>268</v>
      </c>
      <c r="AM1444" s="274" t="s">
        <v>10089</v>
      </c>
      <c r="AN1444" s="274" t="s">
        <v>268</v>
      </c>
      <c r="AO1444" s="274" t="s">
        <v>268</v>
      </c>
      <c r="AP1444" s="274" t="s">
        <v>268</v>
      </c>
      <c r="AQ1444" s="274" t="s">
        <v>268</v>
      </c>
      <c r="AR1444" s="274" t="s">
        <v>268</v>
      </c>
      <c r="AS1444" s="274" t="s">
        <v>268</v>
      </c>
      <c r="AT1444" s="274" t="s">
        <v>268</v>
      </c>
      <c r="AU1444" s="274" t="s">
        <v>268</v>
      </c>
      <c r="AV1444" s="274" t="s">
        <v>268</v>
      </c>
      <c r="AW1444" s="274" t="s">
        <v>268</v>
      </c>
      <c r="AX1444" s="274" t="s">
        <v>268</v>
      </c>
      <c r="AY1444" s="274" t="s">
        <v>268</v>
      </c>
      <c r="AZ1444" s="274" t="s">
        <v>268</v>
      </c>
      <c r="BA1444" s="274" t="s">
        <v>268</v>
      </c>
      <c r="BB1444" s="274" t="s">
        <v>268</v>
      </c>
      <c r="BC1444" s="274" t="s">
        <v>268</v>
      </c>
      <c r="BD1444" s="274" t="s">
        <v>268</v>
      </c>
      <c r="BE1444" s="274" t="s">
        <v>268</v>
      </c>
      <c r="BF1444" s="274" t="s">
        <v>268</v>
      </c>
      <c r="BG1444" s="274" t="s">
        <v>268</v>
      </c>
      <c r="BH1444" s="274" t="s">
        <v>268</v>
      </c>
      <c r="BI1444" s="274" t="s">
        <v>268</v>
      </c>
      <c r="BJ1444" s="274" t="s">
        <v>268</v>
      </c>
      <c r="BK1444" s="274" t="s">
        <v>268</v>
      </c>
      <c r="BL1444" s="274" t="s">
        <v>268</v>
      </c>
      <c r="BM1444" s="274" t="s">
        <v>268</v>
      </c>
      <c r="BN1444" s="274" t="s">
        <v>268</v>
      </c>
      <c r="BO1444" s="274" t="s">
        <v>268</v>
      </c>
      <c r="BP1444" s="274" t="s">
        <v>268</v>
      </c>
      <c r="BQ1444" s="274" t="s">
        <v>268</v>
      </c>
      <c r="BR1444" s="274" t="s">
        <v>268</v>
      </c>
      <c r="BS1444" s="274" t="s">
        <v>268</v>
      </c>
      <c r="BT1444" s="274" t="s">
        <v>268</v>
      </c>
      <c r="BU1444" s="274" t="s">
        <v>268</v>
      </c>
      <c r="BV1444" s="274" t="s">
        <v>268</v>
      </c>
      <c r="BW1444" s="274" t="s">
        <v>268</v>
      </c>
      <c r="BX1444" s="274" t="s">
        <v>268</v>
      </c>
      <c r="BY1444" s="295" t="s">
        <v>268</v>
      </c>
      <c r="BZ1444" s="295">
        <v>1076</v>
      </c>
      <c r="CA1444" s="298" t="s">
        <v>268</v>
      </c>
      <c r="CB1444" s="298" t="s">
        <v>268</v>
      </c>
      <c r="CC1444" s="284">
        <f t="shared" si="90"/>
        <v>0</v>
      </c>
      <c r="CD1444" s="295">
        <f t="shared" si="91"/>
        <v>0</v>
      </c>
      <c r="CE1444" s="284">
        <f t="shared" si="92"/>
        <v>0</v>
      </c>
      <c r="CF1444" s="295">
        <f t="shared" si="93"/>
        <v>0</v>
      </c>
      <c r="CG1444" s="274" t="s">
        <v>268</v>
      </c>
      <c r="CH1444" s="274" t="s">
        <v>268</v>
      </c>
      <c r="CI1444" s="274" t="s">
        <v>268</v>
      </c>
      <c r="CJ1444" s="298" t="s">
        <v>268</v>
      </c>
      <c r="CK1444" s="298" t="s">
        <v>736</v>
      </c>
      <c r="CL1444" s="274" t="s">
        <v>268</v>
      </c>
      <c r="CM1444" s="274" t="s">
        <v>268</v>
      </c>
      <c r="CN1444" s="274" t="s">
        <v>268</v>
      </c>
      <c r="CO1444" s="274" t="s">
        <v>268</v>
      </c>
      <c r="CP1444" s="274" t="s">
        <v>268</v>
      </c>
      <c r="CQ1444" s="274" t="s">
        <v>268</v>
      </c>
      <c r="CR1444" s="274" t="s">
        <v>877</v>
      </c>
      <c r="CS1444" s="274" t="s">
        <v>268</v>
      </c>
      <c r="CT1444" s="274" t="s">
        <v>268</v>
      </c>
      <c r="CU1444" s="274" t="s">
        <v>268</v>
      </c>
      <c r="CV1444" s="367">
        <v>0</v>
      </c>
      <c r="CW1444" s="274" t="s">
        <v>268</v>
      </c>
      <c r="CX1444" s="274" t="s">
        <v>268</v>
      </c>
      <c r="CY1444" s="274" t="s">
        <v>836</v>
      </c>
      <c r="CZ1444" s="274" t="s">
        <v>837</v>
      </c>
      <c r="DA1444" s="274" t="s">
        <v>268</v>
      </c>
      <c r="DB1444" s="274" t="s">
        <v>268</v>
      </c>
      <c r="DC1444" s="274" t="s">
        <v>268</v>
      </c>
      <c r="DD1444" s="274" t="s">
        <v>268</v>
      </c>
      <c r="DE1444" s="274" t="s">
        <v>268</v>
      </c>
      <c r="DF1444" s="274" t="s">
        <v>268</v>
      </c>
      <c r="DG1444" s="299">
        <f>IFERROR(IF(CA1444="D",IF(CK1444="A dispo.",CD1444*VLOOKUP('DATI INPUT'!$F$27,TARIFFE_UD,2,FALSE),CD1444*VLOOKUP(CK1444,TARIFFE_UD,2,FALSE)),CD1444*VLOOKUP(CB1444-100,TARIFFE_UND,2,FALSE)),0)</f>
        <v>0</v>
      </c>
      <c r="DH1444" s="299">
        <f>IFERROR(IF(CA1444="D",IF(CK1444="A dispo.",CF1444*VLOOKUP('DATI INPUT'!$F$27,TARIFFE_UD,3,FALSE),CF1444*VLOOKUP(CK1444,TARIFFE_UD,3,FALSE)),CF1444*VLOOKUP(CB1444-100,TARIFFE_UND,3,FALSE)),0)</f>
        <v>0</v>
      </c>
    </row>
    <row r="1445" spans="1:112" x14ac:dyDescent="0.25">
      <c r="A1445" s="274" t="s">
        <v>10090</v>
      </c>
      <c r="B1445" s="274" t="s">
        <v>10091</v>
      </c>
      <c r="C1445" s="274" t="s">
        <v>1115</v>
      </c>
      <c r="D1445" s="274" t="s">
        <v>10092</v>
      </c>
      <c r="E1445" s="274" t="s">
        <v>268</v>
      </c>
      <c r="F1445" s="274" t="s">
        <v>156</v>
      </c>
      <c r="G1445" s="274" t="s">
        <v>10093</v>
      </c>
      <c r="H1445" s="274" t="s">
        <v>10094</v>
      </c>
      <c r="I1445" s="274" t="s">
        <v>390</v>
      </c>
      <c r="J1445" s="274" t="s">
        <v>156</v>
      </c>
      <c r="K1445" s="274" t="s">
        <v>10095</v>
      </c>
      <c r="L1445" s="274" t="s">
        <v>1135</v>
      </c>
      <c r="M1445" s="274" t="s">
        <v>2386</v>
      </c>
      <c r="N1445" s="274" t="s">
        <v>984</v>
      </c>
      <c r="O1445" s="274" t="s">
        <v>873</v>
      </c>
      <c r="P1445" s="274" t="s">
        <v>1847</v>
      </c>
      <c r="Q1445" s="274" t="s">
        <v>1351</v>
      </c>
      <c r="R1445" s="274" t="s">
        <v>268</v>
      </c>
      <c r="S1445" s="274" t="s">
        <v>268</v>
      </c>
      <c r="T1445" s="274" t="s">
        <v>268</v>
      </c>
      <c r="U1445" s="274" t="s">
        <v>268</v>
      </c>
      <c r="V1445" s="274" t="s">
        <v>268</v>
      </c>
      <c r="W1445" s="274" t="s">
        <v>2386</v>
      </c>
      <c r="X1445" s="274" t="s">
        <v>1847</v>
      </c>
      <c r="Y1445" s="274" t="s">
        <v>1351</v>
      </c>
      <c r="Z1445" s="274" t="s">
        <v>268</v>
      </c>
      <c r="AA1445" s="274" t="s">
        <v>268</v>
      </c>
      <c r="AB1445" s="274" t="s">
        <v>268</v>
      </c>
      <c r="AC1445" s="274" t="s">
        <v>268</v>
      </c>
      <c r="AD1445" s="274" t="s">
        <v>268</v>
      </c>
      <c r="AE1445" s="274" t="s">
        <v>287</v>
      </c>
      <c r="AF1445" s="274" t="s">
        <v>1811</v>
      </c>
      <c r="AG1445" s="274" t="s">
        <v>875</v>
      </c>
      <c r="AH1445" s="274" t="s">
        <v>1848</v>
      </c>
      <c r="AI1445" s="274" t="s">
        <v>3682</v>
      </c>
      <c r="AJ1445" s="274" t="s">
        <v>268</v>
      </c>
      <c r="AK1445" s="274" t="s">
        <v>396</v>
      </c>
      <c r="AL1445" s="274" t="s">
        <v>268</v>
      </c>
      <c r="AM1445" s="274" t="s">
        <v>288</v>
      </c>
      <c r="AN1445" s="274" t="s">
        <v>268</v>
      </c>
      <c r="AO1445" s="274" t="s">
        <v>268</v>
      </c>
      <c r="AP1445" s="274" t="s">
        <v>268</v>
      </c>
      <c r="AQ1445" s="274" t="s">
        <v>268</v>
      </c>
      <c r="AR1445" s="274" t="s">
        <v>268</v>
      </c>
      <c r="AS1445" s="274" t="s">
        <v>268</v>
      </c>
      <c r="AT1445" s="274" t="s">
        <v>268</v>
      </c>
      <c r="AU1445" s="274" t="s">
        <v>268</v>
      </c>
      <c r="AV1445" s="274" t="s">
        <v>268</v>
      </c>
      <c r="AW1445" s="274" t="s">
        <v>268</v>
      </c>
      <c r="AX1445" s="274" t="s">
        <v>268</v>
      </c>
      <c r="AY1445" s="274" t="s">
        <v>268</v>
      </c>
      <c r="AZ1445" s="274" t="s">
        <v>268</v>
      </c>
      <c r="BA1445" s="274" t="s">
        <v>268</v>
      </c>
      <c r="BB1445" s="274" t="s">
        <v>268</v>
      </c>
      <c r="BC1445" s="274" t="s">
        <v>268</v>
      </c>
      <c r="BD1445" s="274" t="s">
        <v>268</v>
      </c>
      <c r="BE1445" s="274" t="s">
        <v>268</v>
      </c>
      <c r="BF1445" s="274" t="s">
        <v>268</v>
      </c>
      <c r="BG1445" s="274" t="s">
        <v>268</v>
      </c>
      <c r="BH1445" s="274" t="s">
        <v>268</v>
      </c>
      <c r="BI1445" s="274" t="s">
        <v>268</v>
      </c>
      <c r="BJ1445" s="274" t="s">
        <v>268</v>
      </c>
      <c r="BK1445" s="274" t="s">
        <v>268</v>
      </c>
      <c r="BL1445" s="274" t="s">
        <v>268</v>
      </c>
      <c r="BM1445" s="274" t="s">
        <v>268</v>
      </c>
      <c r="BN1445" s="274" t="s">
        <v>268</v>
      </c>
      <c r="BO1445" s="274" t="s">
        <v>268</v>
      </c>
      <c r="BP1445" s="274" t="s">
        <v>268</v>
      </c>
      <c r="BQ1445" s="274" t="s">
        <v>268</v>
      </c>
      <c r="BR1445" s="274" t="s">
        <v>268</v>
      </c>
      <c r="BS1445" s="274" t="s">
        <v>268</v>
      </c>
      <c r="BT1445" s="274" t="s">
        <v>268</v>
      </c>
      <c r="BU1445" s="274" t="s">
        <v>268</v>
      </c>
      <c r="BV1445" s="274" t="s">
        <v>268</v>
      </c>
      <c r="BW1445" s="274" t="s">
        <v>268</v>
      </c>
      <c r="BX1445" s="274" t="s">
        <v>268</v>
      </c>
      <c r="BY1445" s="295">
        <v>105.8</v>
      </c>
      <c r="BZ1445" s="295">
        <v>105.8</v>
      </c>
      <c r="CA1445" s="298" t="s">
        <v>142</v>
      </c>
      <c r="CB1445" s="297">
        <v>122</v>
      </c>
      <c r="CC1445" s="284">
        <f t="shared" si="90"/>
        <v>0</v>
      </c>
      <c r="CD1445" s="295">
        <f t="shared" si="91"/>
        <v>105.80000000000001</v>
      </c>
      <c r="CE1445" s="284">
        <f t="shared" si="92"/>
        <v>0</v>
      </c>
      <c r="CF1445" s="295">
        <f t="shared" si="93"/>
        <v>1</v>
      </c>
      <c r="CG1445" s="274" t="s">
        <v>876</v>
      </c>
      <c r="CH1445" s="274" t="s">
        <v>268</v>
      </c>
      <c r="CI1445" s="274" t="s">
        <v>268</v>
      </c>
      <c r="CJ1445" s="298" t="s">
        <v>280</v>
      </c>
      <c r="CK1445" s="297">
        <v>2</v>
      </c>
      <c r="CL1445" s="274" t="s">
        <v>268</v>
      </c>
      <c r="CM1445" s="274" t="s">
        <v>268</v>
      </c>
      <c r="CN1445" s="274" t="s">
        <v>268</v>
      </c>
      <c r="CO1445" s="274" t="s">
        <v>268</v>
      </c>
      <c r="CP1445" s="274" t="s">
        <v>268</v>
      </c>
      <c r="CQ1445" s="274" t="s">
        <v>268</v>
      </c>
      <c r="CR1445" s="274" t="s">
        <v>877</v>
      </c>
      <c r="CS1445" s="274">
        <v>100.17</v>
      </c>
      <c r="CT1445" s="274" t="s">
        <v>268</v>
      </c>
      <c r="CU1445" s="274">
        <v>100.17</v>
      </c>
      <c r="CV1445" s="274">
        <v>365</v>
      </c>
      <c r="CW1445" s="274" t="s">
        <v>878</v>
      </c>
      <c r="CX1445" s="274" t="s">
        <v>835</v>
      </c>
      <c r="CY1445" s="274" t="s">
        <v>836</v>
      </c>
      <c r="CZ1445" s="274" t="s">
        <v>837</v>
      </c>
      <c r="DA1445" s="274" t="s">
        <v>268</v>
      </c>
      <c r="DB1445" s="274" t="s">
        <v>268</v>
      </c>
      <c r="DC1445" s="274" t="s">
        <v>268</v>
      </c>
      <c r="DD1445" s="274" t="s">
        <v>268</v>
      </c>
      <c r="DE1445" s="274" t="s">
        <v>268</v>
      </c>
      <c r="DF1445" s="274" t="s">
        <v>268</v>
      </c>
      <c r="DG1445" s="299">
        <f>IFERROR(IF(CA1445="D",IF(CK1445="A dispo.",CD1445*VLOOKUP('DATI INPUT'!$F$27,TARIFFE_UD,2,FALSE),CD1445*VLOOKUP(CK1445,TARIFFE_UD,2,FALSE)),CD1445*VLOOKUP(CB1445-100,TARIFFE_UND,2,FALSE)),0)</f>
        <v>76.030171432780165</v>
      </c>
      <c r="DH1445" s="299">
        <f>IFERROR(IF(CA1445="D",IF(CK1445="A dispo.",CF1445*VLOOKUP('DATI INPUT'!$F$27,TARIFFE_UD,3,FALSE),CF1445*VLOOKUP(CK1445,TARIFFE_UD,3,FALSE)),CF1445*VLOOKUP(CB1445-100,TARIFFE_UND,3,FALSE)),0)</f>
        <v>46.077822723118445</v>
      </c>
    </row>
    <row r="1446" spans="1:112" hidden="1" x14ac:dyDescent="0.25">
      <c r="A1446" s="274" t="s">
        <v>10096</v>
      </c>
      <c r="B1446" s="274" t="s">
        <v>10097</v>
      </c>
      <c r="C1446" s="274" t="s">
        <v>1116</v>
      </c>
      <c r="D1446" s="274" t="s">
        <v>10098</v>
      </c>
      <c r="E1446" s="274" t="s">
        <v>268</v>
      </c>
      <c r="F1446" s="274" t="s">
        <v>156</v>
      </c>
      <c r="G1446" s="274" t="s">
        <v>10099</v>
      </c>
      <c r="H1446" s="274" t="s">
        <v>2201</v>
      </c>
      <c r="I1446" s="274" t="s">
        <v>10100</v>
      </c>
      <c r="J1446" s="274" t="s">
        <v>274</v>
      </c>
      <c r="K1446" s="274" t="s">
        <v>10101</v>
      </c>
      <c r="L1446" s="274" t="s">
        <v>984</v>
      </c>
      <c r="M1446" s="274" t="s">
        <v>10102</v>
      </c>
      <c r="N1446" s="274" t="s">
        <v>303</v>
      </c>
      <c r="O1446" s="274" t="s">
        <v>1215</v>
      </c>
      <c r="P1446" s="274" t="s">
        <v>10103</v>
      </c>
      <c r="Q1446" s="274" t="s">
        <v>907</v>
      </c>
      <c r="R1446" s="274" t="s">
        <v>268</v>
      </c>
      <c r="S1446" s="274" t="s">
        <v>268</v>
      </c>
      <c r="T1446" s="274" t="s">
        <v>268</v>
      </c>
      <c r="U1446" s="274" t="s">
        <v>268</v>
      </c>
      <c r="V1446" s="274" t="s">
        <v>268</v>
      </c>
      <c r="W1446" s="274" t="s">
        <v>10104</v>
      </c>
      <c r="X1446" s="274" t="s">
        <v>1310</v>
      </c>
      <c r="Y1446" s="274" t="s">
        <v>270</v>
      </c>
      <c r="Z1446" s="274" t="s">
        <v>268</v>
      </c>
      <c r="AA1446" s="274" t="s">
        <v>268</v>
      </c>
      <c r="AB1446" s="274" t="s">
        <v>268</v>
      </c>
      <c r="AC1446" s="274" t="s">
        <v>268</v>
      </c>
      <c r="AD1446" s="274" t="s">
        <v>268</v>
      </c>
      <c r="AE1446" s="274" t="s">
        <v>287</v>
      </c>
      <c r="AF1446" s="274" t="s">
        <v>1811</v>
      </c>
      <c r="AG1446" s="274" t="s">
        <v>875</v>
      </c>
      <c r="AH1446" s="274" t="s">
        <v>394</v>
      </c>
      <c r="AI1446" s="274" t="s">
        <v>1063</v>
      </c>
      <c r="AJ1446" s="274" t="s">
        <v>268</v>
      </c>
      <c r="AK1446" s="274" t="s">
        <v>377</v>
      </c>
      <c r="AL1446" s="274" t="s">
        <v>268</v>
      </c>
      <c r="AM1446" s="274" t="s">
        <v>288</v>
      </c>
      <c r="AN1446" s="274" t="s">
        <v>268</v>
      </c>
      <c r="AO1446" s="274" t="s">
        <v>268</v>
      </c>
      <c r="AP1446" s="274" t="s">
        <v>268</v>
      </c>
      <c r="AQ1446" s="274" t="s">
        <v>268</v>
      </c>
      <c r="AR1446" s="274" t="s">
        <v>268</v>
      </c>
      <c r="AS1446" s="274" t="s">
        <v>268</v>
      </c>
      <c r="AT1446" s="274" t="s">
        <v>268</v>
      </c>
      <c r="AU1446" s="274" t="s">
        <v>268</v>
      </c>
      <c r="AV1446" s="274" t="s">
        <v>268</v>
      </c>
      <c r="AW1446" s="274" t="s">
        <v>268</v>
      </c>
      <c r="AX1446" s="274" t="s">
        <v>268</v>
      </c>
      <c r="AY1446" s="274" t="s">
        <v>268</v>
      </c>
      <c r="AZ1446" s="274" t="s">
        <v>268</v>
      </c>
      <c r="BA1446" s="274" t="s">
        <v>268</v>
      </c>
      <c r="BB1446" s="274" t="s">
        <v>268</v>
      </c>
      <c r="BC1446" s="274" t="s">
        <v>268</v>
      </c>
      <c r="BD1446" s="274" t="s">
        <v>268</v>
      </c>
      <c r="BE1446" s="274" t="s">
        <v>268</v>
      </c>
      <c r="BF1446" s="274" t="s">
        <v>268</v>
      </c>
      <c r="BG1446" s="274" t="s">
        <v>268</v>
      </c>
      <c r="BH1446" s="274" t="s">
        <v>268</v>
      </c>
      <c r="BI1446" s="274" t="s">
        <v>268</v>
      </c>
      <c r="BJ1446" s="274" t="s">
        <v>268</v>
      </c>
      <c r="BK1446" s="274" t="s">
        <v>268</v>
      </c>
      <c r="BL1446" s="274" t="s">
        <v>268</v>
      </c>
      <c r="BM1446" s="274" t="s">
        <v>268</v>
      </c>
      <c r="BN1446" s="274" t="s">
        <v>268</v>
      </c>
      <c r="BO1446" s="274" t="s">
        <v>268</v>
      </c>
      <c r="BP1446" s="274" t="s">
        <v>268</v>
      </c>
      <c r="BQ1446" s="274" t="s">
        <v>268</v>
      </c>
      <c r="BR1446" s="274" t="s">
        <v>268</v>
      </c>
      <c r="BS1446" s="274" t="s">
        <v>268</v>
      </c>
      <c r="BT1446" s="274" t="s">
        <v>268</v>
      </c>
      <c r="BU1446" s="274" t="s">
        <v>268</v>
      </c>
      <c r="BV1446" s="274" t="s">
        <v>268</v>
      </c>
      <c r="BW1446" s="274" t="s">
        <v>268</v>
      </c>
      <c r="BX1446" s="274" t="s">
        <v>268</v>
      </c>
      <c r="BY1446" s="295">
        <v>94</v>
      </c>
      <c r="BZ1446" s="295">
        <v>94</v>
      </c>
      <c r="CA1446" s="298" t="s">
        <v>142</v>
      </c>
      <c r="CB1446" s="297">
        <v>123</v>
      </c>
      <c r="CC1446" s="284">
        <f t="shared" si="90"/>
        <v>0</v>
      </c>
      <c r="CD1446" s="295">
        <f t="shared" si="91"/>
        <v>94</v>
      </c>
      <c r="CE1446" s="284">
        <f t="shared" si="92"/>
        <v>1</v>
      </c>
      <c r="CF1446" s="295">
        <f t="shared" si="93"/>
        <v>0</v>
      </c>
      <c r="CG1446" s="274" t="s">
        <v>1817</v>
      </c>
      <c r="CH1446" s="274" t="s">
        <v>268</v>
      </c>
      <c r="CI1446" s="274" t="s">
        <v>268</v>
      </c>
      <c r="CJ1446" s="298" t="s">
        <v>268</v>
      </c>
      <c r="CK1446" s="298" t="s">
        <v>736</v>
      </c>
      <c r="CL1446" s="274" t="s">
        <v>268</v>
      </c>
      <c r="CM1446" s="274" t="s">
        <v>268</v>
      </c>
      <c r="CN1446" s="274" t="s">
        <v>268</v>
      </c>
      <c r="CO1446" s="274" t="s">
        <v>268</v>
      </c>
      <c r="CP1446" s="274" t="s">
        <v>268</v>
      </c>
      <c r="CQ1446" s="274" t="s">
        <v>268</v>
      </c>
      <c r="CR1446" s="274" t="s">
        <v>877</v>
      </c>
      <c r="CS1446" s="274">
        <v>46.06</v>
      </c>
      <c r="CT1446" s="274" t="s">
        <v>268</v>
      </c>
      <c r="CU1446" s="274">
        <v>46.06</v>
      </c>
      <c r="CV1446" s="274">
        <v>365</v>
      </c>
      <c r="CW1446" s="274" t="s">
        <v>878</v>
      </c>
      <c r="CX1446" s="274" t="s">
        <v>835</v>
      </c>
      <c r="CY1446" s="274" t="s">
        <v>836</v>
      </c>
      <c r="CZ1446" s="274" t="s">
        <v>837</v>
      </c>
      <c r="DA1446" s="274" t="s">
        <v>268</v>
      </c>
      <c r="DB1446" s="274" t="s">
        <v>268</v>
      </c>
      <c r="DC1446" s="274" t="s">
        <v>268</v>
      </c>
      <c r="DD1446" s="274" t="s">
        <v>268</v>
      </c>
      <c r="DE1446" s="274" t="s">
        <v>268</v>
      </c>
      <c r="DF1446" s="274" t="s">
        <v>268</v>
      </c>
      <c r="DG1446" s="299">
        <f>IFERROR(IF(CA1446="D",IF(CK1446="A dispo.",CD1446*VLOOKUP('DATI INPUT'!$F$27,TARIFFE_UD,2,FALSE),CD1446*VLOOKUP(CK1446,TARIFFE_UD,2,FALSE)),CD1446*VLOOKUP(CB1446-100,TARIFFE_UND,2,FALSE)),0)</f>
        <v>74.443337485589296</v>
      </c>
      <c r="DH1446" s="299">
        <f>IFERROR(IF(CA1446="D",IF(CK1446="A dispo.",CF1446*VLOOKUP('DATI INPUT'!$F$27,TARIFFE_UD,3,FALSE),CF1446*VLOOKUP(CK1446,TARIFFE_UD,3,FALSE)),CF1446*VLOOKUP(CB1446-100,TARIFFE_UND,3,FALSE)),0)</f>
        <v>0</v>
      </c>
    </row>
    <row r="1447" spans="1:112" hidden="1" x14ac:dyDescent="0.25">
      <c r="A1447" s="274" t="s">
        <v>10105</v>
      </c>
      <c r="B1447" s="274" t="s">
        <v>10097</v>
      </c>
      <c r="C1447" s="274" t="s">
        <v>10106</v>
      </c>
      <c r="D1447" s="274" t="s">
        <v>10098</v>
      </c>
      <c r="E1447" s="274" t="s">
        <v>268</v>
      </c>
      <c r="F1447" s="274" t="s">
        <v>156</v>
      </c>
      <c r="G1447" s="274" t="s">
        <v>10099</v>
      </c>
      <c r="H1447" s="274" t="s">
        <v>2201</v>
      </c>
      <c r="I1447" s="274" t="s">
        <v>10100</v>
      </c>
      <c r="J1447" s="274" t="s">
        <v>274</v>
      </c>
      <c r="K1447" s="274" t="s">
        <v>10101</v>
      </c>
      <c r="L1447" s="274" t="s">
        <v>984</v>
      </c>
      <c r="M1447" s="274" t="s">
        <v>10102</v>
      </c>
      <c r="N1447" s="274" t="s">
        <v>303</v>
      </c>
      <c r="O1447" s="274" t="s">
        <v>1215</v>
      </c>
      <c r="P1447" s="274" t="s">
        <v>10103</v>
      </c>
      <c r="Q1447" s="274" t="s">
        <v>907</v>
      </c>
      <c r="R1447" s="274" t="s">
        <v>268</v>
      </c>
      <c r="S1447" s="274" t="s">
        <v>268</v>
      </c>
      <c r="T1447" s="274" t="s">
        <v>268</v>
      </c>
      <c r="U1447" s="274" t="s">
        <v>268</v>
      </c>
      <c r="V1447" s="274" t="s">
        <v>268</v>
      </c>
      <c r="W1447" s="274" t="s">
        <v>10104</v>
      </c>
      <c r="X1447" s="274" t="s">
        <v>1310</v>
      </c>
      <c r="Y1447" s="274" t="s">
        <v>270</v>
      </c>
      <c r="Z1447" s="274" t="s">
        <v>268</v>
      </c>
      <c r="AA1447" s="274" t="s">
        <v>268</v>
      </c>
      <c r="AB1447" s="274" t="s">
        <v>268</v>
      </c>
      <c r="AC1447" s="274" t="s">
        <v>268</v>
      </c>
      <c r="AD1447" s="274" t="s">
        <v>268</v>
      </c>
      <c r="AE1447" s="274" t="s">
        <v>287</v>
      </c>
      <c r="AF1447" s="274" t="s">
        <v>1811</v>
      </c>
      <c r="AG1447" s="274" t="s">
        <v>875</v>
      </c>
      <c r="AH1447" s="274" t="s">
        <v>394</v>
      </c>
      <c r="AI1447" s="274" t="s">
        <v>1063</v>
      </c>
      <c r="AJ1447" s="274" t="s">
        <v>268</v>
      </c>
      <c r="AK1447" s="274" t="s">
        <v>381</v>
      </c>
      <c r="AL1447" s="274" t="s">
        <v>268</v>
      </c>
      <c r="AM1447" s="274" t="s">
        <v>288</v>
      </c>
      <c r="AN1447" s="274" t="s">
        <v>268</v>
      </c>
      <c r="AO1447" s="274" t="s">
        <v>268</v>
      </c>
      <c r="AP1447" s="274" t="s">
        <v>268</v>
      </c>
      <c r="AQ1447" s="274" t="s">
        <v>268</v>
      </c>
      <c r="AR1447" s="274" t="s">
        <v>268</v>
      </c>
      <c r="AS1447" s="274" t="s">
        <v>268</v>
      </c>
      <c r="AT1447" s="274" t="s">
        <v>268</v>
      </c>
      <c r="AU1447" s="274" t="s">
        <v>268</v>
      </c>
      <c r="AV1447" s="274" t="s">
        <v>268</v>
      </c>
      <c r="AW1447" s="274" t="s">
        <v>268</v>
      </c>
      <c r="AX1447" s="274" t="s">
        <v>268</v>
      </c>
      <c r="AY1447" s="274" t="s">
        <v>268</v>
      </c>
      <c r="AZ1447" s="274" t="s">
        <v>268</v>
      </c>
      <c r="BA1447" s="274" t="s">
        <v>268</v>
      </c>
      <c r="BB1447" s="274" t="s">
        <v>268</v>
      </c>
      <c r="BC1447" s="274" t="s">
        <v>268</v>
      </c>
      <c r="BD1447" s="274" t="s">
        <v>268</v>
      </c>
      <c r="BE1447" s="274" t="s">
        <v>268</v>
      </c>
      <c r="BF1447" s="274" t="s">
        <v>268</v>
      </c>
      <c r="BG1447" s="274" t="s">
        <v>268</v>
      </c>
      <c r="BH1447" s="274" t="s">
        <v>268</v>
      </c>
      <c r="BI1447" s="274" t="s">
        <v>268</v>
      </c>
      <c r="BJ1447" s="274" t="s">
        <v>268</v>
      </c>
      <c r="BK1447" s="274" t="s">
        <v>268</v>
      </c>
      <c r="BL1447" s="274" t="s">
        <v>268</v>
      </c>
      <c r="BM1447" s="274" t="s">
        <v>268</v>
      </c>
      <c r="BN1447" s="274" t="s">
        <v>268</v>
      </c>
      <c r="BO1447" s="274" t="s">
        <v>268</v>
      </c>
      <c r="BP1447" s="274" t="s">
        <v>268</v>
      </c>
      <c r="BQ1447" s="274" t="s">
        <v>268</v>
      </c>
      <c r="BR1447" s="274" t="s">
        <v>268</v>
      </c>
      <c r="BS1447" s="274" t="s">
        <v>268</v>
      </c>
      <c r="BT1447" s="274" t="s">
        <v>268</v>
      </c>
      <c r="BU1447" s="274" t="s">
        <v>268</v>
      </c>
      <c r="BV1447" s="274" t="s">
        <v>268</v>
      </c>
      <c r="BW1447" s="274" t="s">
        <v>268</v>
      </c>
      <c r="BX1447" s="274" t="s">
        <v>268</v>
      </c>
      <c r="BY1447" s="295">
        <v>94</v>
      </c>
      <c r="BZ1447" s="295">
        <v>94</v>
      </c>
      <c r="CA1447" s="298" t="s">
        <v>142</v>
      </c>
      <c r="CB1447" s="297">
        <v>122</v>
      </c>
      <c r="CC1447" s="284">
        <f t="shared" si="90"/>
        <v>0</v>
      </c>
      <c r="CD1447" s="295">
        <f t="shared" si="91"/>
        <v>94</v>
      </c>
      <c r="CE1447" s="284">
        <f t="shared" si="92"/>
        <v>0</v>
      </c>
      <c r="CF1447" s="295">
        <f t="shared" si="93"/>
        <v>1</v>
      </c>
      <c r="CG1447" s="274" t="s">
        <v>876</v>
      </c>
      <c r="CH1447" s="274" t="s">
        <v>268</v>
      </c>
      <c r="CI1447" s="274" t="s">
        <v>268</v>
      </c>
      <c r="CJ1447" s="298" t="s">
        <v>268</v>
      </c>
      <c r="CK1447" s="298" t="s">
        <v>736</v>
      </c>
      <c r="CL1447" s="274" t="s">
        <v>268</v>
      </c>
      <c r="CM1447" s="274" t="s">
        <v>268</v>
      </c>
      <c r="CN1447" s="274" t="s">
        <v>268</v>
      </c>
      <c r="CO1447" s="274" t="s">
        <v>268</v>
      </c>
      <c r="CP1447" s="274" t="s">
        <v>268</v>
      </c>
      <c r="CQ1447" s="274" t="s">
        <v>268</v>
      </c>
      <c r="CR1447" s="274" t="s">
        <v>877</v>
      </c>
      <c r="CS1447" s="274">
        <v>98.62</v>
      </c>
      <c r="CT1447" s="274" t="s">
        <v>268</v>
      </c>
      <c r="CU1447" s="274">
        <v>98.62</v>
      </c>
      <c r="CV1447" s="274">
        <v>365</v>
      </c>
      <c r="CW1447" s="274" t="s">
        <v>878</v>
      </c>
      <c r="CX1447" s="274" t="s">
        <v>835</v>
      </c>
      <c r="CY1447" s="274" t="s">
        <v>836</v>
      </c>
      <c r="CZ1447" s="274" t="s">
        <v>837</v>
      </c>
      <c r="DA1447" s="274" t="s">
        <v>268</v>
      </c>
      <c r="DB1447" s="274" t="s">
        <v>268</v>
      </c>
      <c r="DC1447" s="274" t="s">
        <v>268</v>
      </c>
      <c r="DD1447" s="274" t="s">
        <v>268</v>
      </c>
      <c r="DE1447" s="274" t="s">
        <v>268</v>
      </c>
      <c r="DF1447" s="274" t="s">
        <v>268</v>
      </c>
      <c r="DG1447" s="299">
        <f>IFERROR(IF(CA1447="D",IF(CK1447="A dispo.",CD1447*VLOOKUP('DATI INPUT'!$F$27,TARIFFE_UD,2,FALSE),CD1447*VLOOKUP(CK1447,TARIFFE_UD,2,FALSE)),CD1447*VLOOKUP(CB1447-100,TARIFFE_UND,2,FALSE)),0)</f>
        <v>74.443337485589296</v>
      </c>
      <c r="DH1447" s="299">
        <f>IFERROR(IF(CA1447="D",IF(CK1447="A dispo.",CF1447*VLOOKUP('DATI INPUT'!$F$27,TARIFFE_UD,3,FALSE),CF1447*VLOOKUP(CK1447,TARIFFE_UD,3,FALSE)),CF1447*VLOOKUP(CB1447-100,TARIFFE_UND,3,FALSE)),0)</f>
        <v>60.367780403072892</v>
      </c>
    </row>
    <row r="1448" spans="1:112" x14ac:dyDescent="0.25">
      <c r="A1448" s="274" t="s">
        <v>10107</v>
      </c>
      <c r="B1448" s="274" t="s">
        <v>10097</v>
      </c>
      <c r="C1448" s="274" t="s">
        <v>10108</v>
      </c>
      <c r="D1448" s="274" t="s">
        <v>10098</v>
      </c>
      <c r="E1448" s="274" t="s">
        <v>268</v>
      </c>
      <c r="F1448" s="274" t="s">
        <v>156</v>
      </c>
      <c r="G1448" s="274" t="s">
        <v>10099</v>
      </c>
      <c r="H1448" s="274" t="s">
        <v>2201</v>
      </c>
      <c r="I1448" s="274" t="s">
        <v>10100</v>
      </c>
      <c r="J1448" s="274" t="s">
        <v>274</v>
      </c>
      <c r="K1448" s="274" t="s">
        <v>10101</v>
      </c>
      <c r="L1448" s="274" t="s">
        <v>984</v>
      </c>
      <c r="M1448" s="274" t="s">
        <v>10102</v>
      </c>
      <c r="N1448" s="274" t="s">
        <v>303</v>
      </c>
      <c r="O1448" s="274" t="s">
        <v>1215</v>
      </c>
      <c r="P1448" s="274" t="s">
        <v>10103</v>
      </c>
      <c r="Q1448" s="274" t="s">
        <v>907</v>
      </c>
      <c r="R1448" s="274" t="s">
        <v>268</v>
      </c>
      <c r="S1448" s="274" t="s">
        <v>268</v>
      </c>
      <c r="T1448" s="274" t="s">
        <v>268</v>
      </c>
      <c r="U1448" s="274" t="s">
        <v>268</v>
      </c>
      <c r="V1448" s="274" t="s">
        <v>268</v>
      </c>
      <c r="W1448" s="274" t="s">
        <v>10104</v>
      </c>
      <c r="X1448" s="274" t="s">
        <v>1310</v>
      </c>
      <c r="Y1448" s="274" t="s">
        <v>270</v>
      </c>
      <c r="Z1448" s="274" t="s">
        <v>268</v>
      </c>
      <c r="AA1448" s="274" t="s">
        <v>268</v>
      </c>
      <c r="AB1448" s="274" t="s">
        <v>268</v>
      </c>
      <c r="AC1448" s="274" t="s">
        <v>268</v>
      </c>
      <c r="AD1448" s="274" t="s">
        <v>268</v>
      </c>
      <c r="AE1448" s="274" t="s">
        <v>287</v>
      </c>
      <c r="AF1448" s="274" t="s">
        <v>1811</v>
      </c>
      <c r="AG1448" s="274" t="s">
        <v>875</v>
      </c>
      <c r="AH1448" s="274" t="s">
        <v>394</v>
      </c>
      <c r="AI1448" s="274" t="s">
        <v>1063</v>
      </c>
      <c r="AJ1448" s="274" t="s">
        <v>268</v>
      </c>
      <c r="AK1448" s="274" t="s">
        <v>377</v>
      </c>
      <c r="AL1448" s="274" t="s">
        <v>268</v>
      </c>
      <c r="AM1448" s="274" t="s">
        <v>288</v>
      </c>
      <c r="AN1448" s="274" t="s">
        <v>268</v>
      </c>
      <c r="AO1448" s="274" t="s">
        <v>268</v>
      </c>
      <c r="AP1448" s="274" t="s">
        <v>268</v>
      </c>
      <c r="AQ1448" s="274" t="s">
        <v>268</v>
      </c>
      <c r="AR1448" s="274" t="s">
        <v>268</v>
      </c>
      <c r="AS1448" s="274" t="s">
        <v>268</v>
      </c>
      <c r="AT1448" s="274" t="s">
        <v>268</v>
      </c>
      <c r="AU1448" s="274" t="s">
        <v>268</v>
      </c>
      <c r="AV1448" s="274" t="s">
        <v>268</v>
      </c>
      <c r="AW1448" s="274" t="s">
        <v>268</v>
      </c>
      <c r="AX1448" s="274" t="s">
        <v>268</v>
      </c>
      <c r="AY1448" s="274" t="s">
        <v>268</v>
      </c>
      <c r="AZ1448" s="274" t="s">
        <v>268</v>
      </c>
      <c r="BA1448" s="274" t="s">
        <v>268</v>
      </c>
      <c r="BB1448" s="274" t="s">
        <v>268</v>
      </c>
      <c r="BC1448" s="274" t="s">
        <v>268</v>
      </c>
      <c r="BD1448" s="274" t="s">
        <v>268</v>
      </c>
      <c r="BE1448" s="274" t="s">
        <v>268</v>
      </c>
      <c r="BF1448" s="274" t="s">
        <v>268</v>
      </c>
      <c r="BG1448" s="274" t="s">
        <v>268</v>
      </c>
      <c r="BH1448" s="274" t="s">
        <v>268</v>
      </c>
      <c r="BI1448" s="274" t="s">
        <v>268</v>
      </c>
      <c r="BJ1448" s="274" t="s">
        <v>268</v>
      </c>
      <c r="BK1448" s="274" t="s">
        <v>268</v>
      </c>
      <c r="BL1448" s="274" t="s">
        <v>268</v>
      </c>
      <c r="BM1448" s="274" t="s">
        <v>268</v>
      </c>
      <c r="BN1448" s="274" t="s">
        <v>268</v>
      </c>
      <c r="BO1448" s="274" t="s">
        <v>268</v>
      </c>
      <c r="BP1448" s="274" t="s">
        <v>268</v>
      </c>
      <c r="BQ1448" s="274" t="s">
        <v>268</v>
      </c>
      <c r="BR1448" s="274" t="s">
        <v>268</v>
      </c>
      <c r="BS1448" s="274" t="s">
        <v>268</v>
      </c>
      <c r="BT1448" s="274" t="s">
        <v>268</v>
      </c>
      <c r="BU1448" s="274" t="s">
        <v>268</v>
      </c>
      <c r="BV1448" s="274" t="s">
        <v>268</v>
      </c>
      <c r="BW1448" s="274" t="s">
        <v>268</v>
      </c>
      <c r="BX1448" s="274" t="s">
        <v>268</v>
      </c>
      <c r="BY1448" s="295">
        <v>94</v>
      </c>
      <c r="BZ1448" s="295">
        <v>94</v>
      </c>
      <c r="CA1448" s="298" t="s">
        <v>142</v>
      </c>
      <c r="CB1448" s="297">
        <v>122</v>
      </c>
      <c r="CC1448" s="284">
        <f t="shared" si="90"/>
        <v>0</v>
      </c>
      <c r="CD1448" s="295">
        <f t="shared" si="91"/>
        <v>94</v>
      </c>
      <c r="CE1448" s="284">
        <f t="shared" si="92"/>
        <v>0</v>
      </c>
      <c r="CF1448" s="295">
        <f t="shared" si="93"/>
        <v>1</v>
      </c>
      <c r="CG1448" s="274" t="s">
        <v>876</v>
      </c>
      <c r="CH1448" s="274" t="s">
        <v>268</v>
      </c>
      <c r="CI1448" s="274" t="s">
        <v>268</v>
      </c>
      <c r="CJ1448" s="298" t="s">
        <v>271</v>
      </c>
      <c r="CK1448" s="297">
        <v>1</v>
      </c>
      <c r="CL1448" s="274" t="s">
        <v>268</v>
      </c>
      <c r="CM1448" s="274" t="s">
        <v>268</v>
      </c>
      <c r="CN1448" s="274" t="s">
        <v>268</v>
      </c>
      <c r="CO1448" s="274" t="s">
        <v>268</v>
      </c>
      <c r="CP1448" s="274" t="s">
        <v>268</v>
      </c>
      <c r="CQ1448" s="274" t="s">
        <v>268</v>
      </c>
      <c r="CR1448" s="274" t="s">
        <v>877</v>
      </c>
      <c r="CS1448" s="274">
        <v>53</v>
      </c>
      <c r="CT1448" s="274" t="s">
        <v>268</v>
      </c>
      <c r="CU1448" s="274">
        <v>53</v>
      </c>
      <c r="CV1448" s="274">
        <v>365</v>
      </c>
      <c r="CW1448" s="274" t="s">
        <v>878</v>
      </c>
      <c r="CX1448" s="274" t="s">
        <v>835</v>
      </c>
      <c r="CY1448" s="274" t="s">
        <v>836</v>
      </c>
      <c r="CZ1448" s="274" t="s">
        <v>837</v>
      </c>
      <c r="DA1448" s="274" t="s">
        <v>268</v>
      </c>
      <c r="DB1448" s="274" t="s">
        <v>268</v>
      </c>
      <c r="DC1448" s="274" t="s">
        <v>268</v>
      </c>
      <c r="DD1448" s="274" t="s">
        <v>268</v>
      </c>
      <c r="DE1448" s="274" t="s">
        <v>268</v>
      </c>
      <c r="DF1448" s="274" t="s">
        <v>268</v>
      </c>
      <c r="DG1448" s="299">
        <f>IFERROR(IF(CA1448="D",IF(CK1448="A dispo.",CD1448*VLOOKUP('DATI INPUT'!$F$27,TARIFFE_UD,2,FALSE),CD1448*VLOOKUP(CK1448,TARIFFE_UD,2,FALSE)),CD1448*VLOOKUP(CB1448-100,TARIFFE_UND,2,FALSE)),0)</f>
        <v>57.900373599902792</v>
      </c>
      <c r="DH1448" s="299">
        <f>IFERROR(IF(CA1448="D",IF(CK1448="A dispo.",CF1448*VLOOKUP('DATI INPUT'!$F$27,TARIFFE_UD,3,FALSE),CF1448*VLOOKUP(CK1448,TARIFFE_UD,3,FALSE)),CF1448*VLOOKUP(CB1448-100,TARIFFE_UND,3,FALSE)),0)</f>
        <v>15.164853048114928</v>
      </c>
    </row>
    <row r="1449" spans="1:112" x14ac:dyDescent="0.25">
      <c r="A1449" s="274" t="s">
        <v>10109</v>
      </c>
      <c r="B1449" s="274" t="s">
        <v>10110</v>
      </c>
      <c r="C1449" s="274" t="s">
        <v>10111</v>
      </c>
      <c r="D1449" s="274" t="s">
        <v>10112</v>
      </c>
      <c r="E1449" s="274" t="s">
        <v>268</v>
      </c>
      <c r="F1449" s="274" t="s">
        <v>156</v>
      </c>
      <c r="G1449" s="274" t="s">
        <v>10113</v>
      </c>
      <c r="H1449" s="274" t="s">
        <v>966</v>
      </c>
      <c r="I1449" s="274" t="s">
        <v>10114</v>
      </c>
      <c r="J1449" s="274" t="s">
        <v>156</v>
      </c>
      <c r="K1449" s="274" t="s">
        <v>10115</v>
      </c>
      <c r="L1449" s="274" t="s">
        <v>1135</v>
      </c>
      <c r="M1449" s="274" t="s">
        <v>3625</v>
      </c>
      <c r="N1449" s="274" t="s">
        <v>984</v>
      </c>
      <c r="O1449" s="274" t="s">
        <v>873</v>
      </c>
      <c r="P1449" s="274" t="s">
        <v>1934</v>
      </c>
      <c r="Q1449" s="274" t="s">
        <v>272</v>
      </c>
      <c r="R1449" s="274" t="s">
        <v>268</v>
      </c>
      <c r="S1449" s="274" t="s">
        <v>268</v>
      </c>
      <c r="T1449" s="274" t="s">
        <v>268</v>
      </c>
      <c r="U1449" s="274" t="s">
        <v>268</v>
      </c>
      <c r="V1449" s="274" t="s">
        <v>268</v>
      </c>
      <c r="W1449" s="274" t="s">
        <v>3912</v>
      </c>
      <c r="X1449" s="274" t="s">
        <v>1934</v>
      </c>
      <c r="Y1449" s="274" t="s">
        <v>545</v>
      </c>
      <c r="Z1449" s="274" t="s">
        <v>268</v>
      </c>
      <c r="AA1449" s="274" t="s">
        <v>268</v>
      </c>
      <c r="AB1449" s="274" t="s">
        <v>268</v>
      </c>
      <c r="AC1449" s="274" t="s">
        <v>268</v>
      </c>
      <c r="AD1449" s="274" t="s">
        <v>268</v>
      </c>
      <c r="AE1449" s="274" t="s">
        <v>287</v>
      </c>
      <c r="AF1449" s="274" t="s">
        <v>1811</v>
      </c>
      <c r="AG1449" s="274" t="s">
        <v>875</v>
      </c>
      <c r="AH1449" s="274" t="s">
        <v>1935</v>
      </c>
      <c r="AI1449" s="274" t="s">
        <v>1132</v>
      </c>
      <c r="AJ1449" s="274" t="s">
        <v>268</v>
      </c>
      <c r="AK1449" s="274" t="s">
        <v>395</v>
      </c>
      <c r="AL1449" s="274" t="s">
        <v>268</v>
      </c>
      <c r="AM1449" s="274" t="s">
        <v>355</v>
      </c>
      <c r="AN1449" s="274" t="s">
        <v>268</v>
      </c>
      <c r="AO1449" s="274" t="s">
        <v>268</v>
      </c>
      <c r="AP1449" s="274" t="s">
        <v>268</v>
      </c>
      <c r="AQ1449" s="274" t="s">
        <v>268</v>
      </c>
      <c r="AR1449" s="274" t="s">
        <v>268</v>
      </c>
      <c r="AS1449" s="274" t="s">
        <v>268</v>
      </c>
      <c r="AT1449" s="274" t="s">
        <v>268</v>
      </c>
      <c r="AU1449" s="274" t="s">
        <v>268</v>
      </c>
      <c r="AV1449" s="274" t="s">
        <v>268</v>
      </c>
      <c r="AW1449" s="274" t="s">
        <v>268</v>
      </c>
      <c r="AX1449" s="274" t="s">
        <v>268</v>
      </c>
      <c r="AY1449" s="274" t="s">
        <v>268</v>
      </c>
      <c r="AZ1449" s="274" t="s">
        <v>268</v>
      </c>
      <c r="BA1449" s="274" t="s">
        <v>268</v>
      </c>
      <c r="BB1449" s="274" t="s">
        <v>268</v>
      </c>
      <c r="BC1449" s="274" t="s">
        <v>268</v>
      </c>
      <c r="BD1449" s="274" t="s">
        <v>268</v>
      </c>
      <c r="BE1449" s="274" t="s">
        <v>268</v>
      </c>
      <c r="BF1449" s="274" t="s">
        <v>268</v>
      </c>
      <c r="BG1449" s="274" t="s">
        <v>268</v>
      </c>
      <c r="BH1449" s="274" t="s">
        <v>268</v>
      </c>
      <c r="BI1449" s="274" t="s">
        <v>268</v>
      </c>
      <c r="BJ1449" s="274" t="s">
        <v>268</v>
      </c>
      <c r="BK1449" s="274" t="s">
        <v>268</v>
      </c>
      <c r="BL1449" s="274" t="s">
        <v>268</v>
      </c>
      <c r="BM1449" s="274" t="s">
        <v>268</v>
      </c>
      <c r="BN1449" s="274" t="s">
        <v>268</v>
      </c>
      <c r="BO1449" s="274" t="s">
        <v>268</v>
      </c>
      <c r="BP1449" s="274" t="s">
        <v>268</v>
      </c>
      <c r="BQ1449" s="274" t="s">
        <v>268</v>
      </c>
      <c r="BR1449" s="274" t="s">
        <v>268</v>
      </c>
      <c r="BS1449" s="274" t="s">
        <v>268</v>
      </c>
      <c r="BT1449" s="274" t="s">
        <v>268</v>
      </c>
      <c r="BU1449" s="274" t="s">
        <v>268</v>
      </c>
      <c r="BV1449" s="274" t="s">
        <v>268</v>
      </c>
      <c r="BW1449" s="274" t="s">
        <v>268</v>
      </c>
      <c r="BX1449" s="274" t="s">
        <v>268</v>
      </c>
      <c r="BY1449" s="295">
        <v>50</v>
      </c>
      <c r="BZ1449" s="295">
        <v>50</v>
      </c>
      <c r="CA1449" s="298" t="s">
        <v>142</v>
      </c>
      <c r="CB1449" s="297">
        <v>122</v>
      </c>
      <c r="CC1449" s="284">
        <f t="shared" si="90"/>
        <v>0</v>
      </c>
      <c r="CD1449" s="295">
        <f t="shared" si="91"/>
        <v>50</v>
      </c>
      <c r="CE1449" s="284">
        <f t="shared" si="92"/>
        <v>0</v>
      </c>
      <c r="CF1449" s="295">
        <f t="shared" si="93"/>
        <v>1</v>
      </c>
      <c r="CG1449" s="274" t="s">
        <v>876</v>
      </c>
      <c r="CH1449" s="274" t="s">
        <v>268</v>
      </c>
      <c r="CI1449" s="274" t="s">
        <v>268</v>
      </c>
      <c r="CJ1449" s="298" t="s">
        <v>271</v>
      </c>
      <c r="CK1449" s="297">
        <v>1</v>
      </c>
      <c r="CL1449" s="274" t="s">
        <v>268</v>
      </c>
      <c r="CM1449" s="274" t="s">
        <v>268</v>
      </c>
      <c r="CN1449" s="274" t="s">
        <v>268</v>
      </c>
      <c r="CO1449" s="274" t="s">
        <v>268</v>
      </c>
      <c r="CP1449" s="274" t="s">
        <v>268</v>
      </c>
      <c r="CQ1449" s="274" t="s">
        <v>268</v>
      </c>
      <c r="CR1449" s="274" t="s">
        <v>877</v>
      </c>
      <c r="CS1449" s="274">
        <v>36.28</v>
      </c>
      <c r="CT1449" s="274" t="s">
        <v>268</v>
      </c>
      <c r="CU1449" s="274">
        <v>36.28</v>
      </c>
      <c r="CV1449" s="274">
        <v>365</v>
      </c>
      <c r="CW1449" s="274" t="s">
        <v>878</v>
      </c>
      <c r="CX1449" s="274" t="s">
        <v>835</v>
      </c>
      <c r="CY1449" s="274" t="s">
        <v>836</v>
      </c>
      <c r="CZ1449" s="274" t="s">
        <v>837</v>
      </c>
      <c r="DA1449" s="274" t="s">
        <v>268</v>
      </c>
      <c r="DB1449" s="274" t="s">
        <v>268</v>
      </c>
      <c r="DC1449" s="274" t="s">
        <v>268</v>
      </c>
      <c r="DD1449" s="274" t="s">
        <v>268</v>
      </c>
      <c r="DE1449" s="274" t="s">
        <v>268</v>
      </c>
      <c r="DF1449" s="274" t="s">
        <v>268</v>
      </c>
      <c r="DG1449" s="299">
        <f>IFERROR(IF(CA1449="D",IF(CK1449="A dispo.",CD1449*VLOOKUP('DATI INPUT'!$F$27,TARIFFE_UD,2,FALSE),CD1449*VLOOKUP(CK1449,TARIFFE_UD,2,FALSE)),CD1449*VLOOKUP(CB1449-100,TARIFFE_UND,2,FALSE)),0)</f>
        <v>30.798071063778082</v>
      </c>
      <c r="DH1449" s="299">
        <f>IFERROR(IF(CA1449="D",IF(CK1449="A dispo.",CF1449*VLOOKUP('DATI INPUT'!$F$27,TARIFFE_UD,3,FALSE),CF1449*VLOOKUP(CK1449,TARIFFE_UD,3,FALSE)),CF1449*VLOOKUP(CB1449-100,TARIFFE_UND,3,FALSE)),0)</f>
        <v>15.164853048114928</v>
      </c>
    </row>
    <row r="1450" spans="1:112" hidden="1" x14ac:dyDescent="0.25">
      <c r="A1450" s="274" t="s">
        <v>10116</v>
      </c>
      <c r="B1450" s="274" t="s">
        <v>9701</v>
      </c>
      <c r="C1450" s="274" t="s">
        <v>10117</v>
      </c>
      <c r="D1450" s="274" t="s">
        <v>9703</v>
      </c>
      <c r="E1450" s="274" t="s">
        <v>268</v>
      </c>
      <c r="F1450" s="274" t="s">
        <v>156</v>
      </c>
      <c r="G1450" s="274" t="s">
        <v>9704</v>
      </c>
      <c r="H1450" s="274" t="s">
        <v>849</v>
      </c>
      <c r="I1450" s="274" t="s">
        <v>8125</v>
      </c>
      <c r="J1450" s="274" t="s">
        <v>156</v>
      </c>
      <c r="K1450" s="274" t="s">
        <v>9705</v>
      </c>
      <c r="L1450" s="274" t="s">
        <v>960</v>
      </c>
      <c r="M1450" s="274" t="s">
        <v>1522</v>
      </c>
      <c r="N1450" s="274" t="s">
        <v>984</v>
      </c>
      <c r="O1450" s="274" t="s">
        <v>873</v>
      </c>
      <c r="P1450" s="274" t="s">
        <v>1310</v>
      </c>
      <c r="Q1450" s="274" t="s">
        <v>346</v>
      </c>
      <c r="R1450" s="274" t="s">
        <v>268</v>
      </c>
      <c r="S1450" s="274" t="s">
        <v>268</v>
      </c>
      <c r="T1450" s="274" t="s">
        <v>268</v>
      </c>
      <c r="U1450" s="274" t="s">
        <v>268</v>
      </c>
      <c r="V1450" s="274" t="s">
        <v>268</v>
      </c>
      <c r="W1450" s="274" t="s">
        <v>10118</v>
      </c>
      <c r="X1450" s="274" t="s">
        <v>613</v>
      </c>
      <c r="Y1450" s="274" t="s">
        <v>309</v>
      </c>
      <c r="Z1450" s="274" t="s">
        <v>153</v>
      </c>
      <c r="AA1450" s="274" t="s">
        <v>268</v>
      </c>
      <c r="AB1450" s="274" t="s">
        <v>268</v>
      </c>
      <c r="AC1450" s="274" t="s">
        <v>268</v>
      </c>
      <c r="AD1450" s="274" t="s">
        <v>268</v>
      </c>
      <c r="AE1450" s="274" t="s">
        <v>287</v>
      </c>
      <c r="AF1450" s="274" t="s">
        <v>1811</v>
      </c>
      <c r="AG1450" s="274" t="s">
        <v>875</v>
      </c>
      <c r="AH1450" s="274" t="s">
        <v>1812</v>
      </c>
      <c r="AI1450" s="274" t="s">
        <v>10119</v>
      </c>
      <c r="AJ1450" s="274" t="s">
        <v>268</v>
      </c>
      <c r="AK1450" s="274" t="s">
        <v>268</v>
      </c>
      <c r="AL1450" s="274" t="s">
        <v>268</v>
      </c>
      <c r="AM1450" s="274" t="s">
        <v>288</v>
      </c>
      <c r="AN1450" s="274" t="s">
        <v>268</v>
      </c>
      <c r="AO1450" s="274" t="s">
        <v>268</v>
      </c>
      <c r="AP1450" s="274" t="s">
        <v>268</v>
      </c>
      <c r="AQ1450" s="274" t="s">
        <v>268</v>
      </c>
      <c r="AR1450" s="274" t="s">
        <v>268</v>
      </c>
      <c r="AS1450" s="274" t="s">
        <v>268</v>
      </c>
      <c r="AT1450" s="274" t="s">
        <v>268</v>
      </c>
      <c r="AU1450" s="274" t="s">
        <v>268</v>
      </c>
      <c r="AV1450" s="274" t="s">
        <v>268</v>
      </c>
      <c r="AW1450" s="274" t="s">
        <v>268</v>
      </c>
      <c r="AX1450" s="274" t="s">
        <v>268</v>
      </c>
      <c r="AY1450" s="274" t="s">
        <v>268</v>
      </c>
      <c r="AZ1450" s="274" t="s">
        <v>268</v>
      </c>
      <c r="BA1450" s="274" t="s">
        <v>268</v>
      </c>
      <c r="BB1450" s="274" t="s">
        <v>268</v>
      </c>
      <c r="BC1450" s="274" t="s">
        <v>268</v>
      </c>
      <c r="BD1450" s="274" t="s">
        <v>268</v>
      </c>
      <c r="BE1450" s="274" t="s">
        <v>268</v>
      </c>
      <c r="BF1450" s="274" t="s">
        <v>268</v>
      </c>
      <c r="BG1450" s="274" t="s">
        <v>268</v>
      </c>
      <c r="BH1450" s="274" t="s">
        <v>268</v>
      </c>
      <c r="BI1450" s="274" t="s">
        <v>268</v>
      </c>
      <c r="BJ1450" s="274" t="s">
        <v>268</v>
      </c>
      <c r="BK1450" s="274" t="s">
        <v>268</v>
      </c>
      <c r="BL1450" s="274" t="s">
        <v>268</v>
      </c>
      <c r="BM1450" s="274" t="s">
        <v>268</v>
      </c>
      <c r="BN1450" s="274" t="s">
        <v>268</v>
      </c>
      <c r="BO1450" s="274" t="s">
        <v>268</v>
      </c>
      <c r="BP1450" s="274" t="s">
        <v>268</v>
      </c>
      <c r="BQ1450" s="274" t="s">
        <v>268</v>
      </c>
      <c r="BR1450" s="274" t="s">
        <v>268</v>
      </c>
      <c r="BS1450" s="274" t="s">
        <v>268</v>
      </c>
      <c r="BT1450" s="274" t="s">
        <v>268</v>
      </c>
      <c r="BU1450" s="274" t="s">
        <v>268</v>
      </c>
      <c r="BV1450" s="274" t="s">
        <v>268</v>
      </c>
      <c r="BW1450" s="274" t="s">
        <v>268</v>
      </c>
      <c r="BX1450" s="274" t="s">
        <v>268</v>
      </c>
      <c r="BY1450" s="295" t="s">
        <v>268</v>
      </c>
      <c r="BZ1450" s="295">
        <v>90</v>
      </c>
      <c r="CA1450" s="298" t="s">
        <v>268</v>
      </c>
      <c r="CB1450" s="298" t="s">
        <v>268</v>
      </c>
      <c r="CC1450" s="284">
        <f t="shared" si="90"/>
        <v>0</v>
      </c>
      <c r="CD1450" s="295">
        <f t="shared" si="91"/>
        <v>0</v>
      </c>
      <c r="CE1450" s="284">
        <f t="shared" si="92"/>
        <v>0</v>
      </c>
      <c r="CF1450" s="295">
        <f t="shared" si="93"/>
        <v>0</v>
      </c>
      <c r="CG1450" s="274" t="s">
        <v>268</v>
      </c>
      <c r="CH1450" s="274" t="s">
        <v>268</v>
      </c>
      <c r="CI1450" s="274" t="s">
        <v>268</v>
      </c>
      <c r="CJ1450" s="298" t="s">
        <v>268</v>
      </c>
      <c r="CK1450" s="298" t="s">
        <v>736</v>
      </c>
      <c r="CL1450" s="274" t="s">
        <v>268</v>
      </c>
      <c r="CM1450" s="274" t="s">
        <v>268</v>
      </c>
      <c r="CN1450" s="274" t="s">
        <v>268</v>
      </c>
      <c r="CO1450" s="274" t="s">
        <v>268</v>
      </c>
      <c r="CP1450" s="274" t="s">
        <v>268</v>
      </c>
      <c r="CQ1450" s="274" t="s">
        <v>268</v>
      </c>
      <c r="CR1450" s="274" t="s">
        <v>877</v>
      </c>
      <c r="CS1450" s="274" t="s">
        <v>268</v>
      </c>
      <c r="CT1450" s="274" t="s">
        <v>268</v>
      </c>
      <c r="CU1450" s="274" t="s">
        <v>268</v>
      </c>
      <c r="CV1450" s="367">
        <v>0</v>
      </c>
      <c r="CW1450" s="274" t="s">
        <v>268</v>
      </c>
      <c r="CX1450" s="274" t="s">
        <v>268</v>
      </c>
      <c r="CY1450" s="274" t="s">
        <v>836</v>
      </c>
      <c r="CZ1450" s="274" t="s">
        <v>837</v>
      </c>
      <c r="DA1450" s="274" t="s">
        <v>268</v>
      </c>
      <c r="DB1450" s="274" t="s">
        <v>268</v>
      </c>
      <c r="DC1450" s="274" t="s">
        <v>268</v>
      </c>
      <c r="DD1450" s="274" t="s">
        <v>268</v>
      </c>
      <c r="DE1450" s="274" t="s">
        <v>268</v>
      </c>
      <c r="DF1450" s="274" t="s">
        <v>268</v>
      </c>
      <c r="DG1450" s="299">
        <f>IFERROR(IF(CA1450="D",IF(CK1450="A dispo.",CD1450*VLOOKUP('DATI INPUT'!$F$27,TARIFFE_UD,2,FALSE),CD1450*VLOOKUP(CK1450,TARIFFE_UD,2,FALSE)),CD1450*VLOOKUP(CB1450-100,TARIFFE_UND,2,FALSE)),0)</f>
        <v>0</v>
      </c>
      <c r="DH1450" s="299">
        <f>IFERROR(IF(CA1450="D",IF(CK1450="A dispo.",CF1450*VLOOKUP('DATI INPUT'!$F$27,TARIFFE_UD,3,FALSE),CF1450*VLOOKUP(CK1450,TARIFFE_UD,3,FALSE)),CF1450*VLOOKUP(CB1450-100,TARIFFE_UND,3,FALSE)),0)</f>
        <v>0</v>
      </c>
    </row>
    <row r="1451" spans="1:112" hidden="1" x14ac:dyDescent="0.25">
      <c r="A1451" s="274" t="s">
        <v>10120</v>
      </c>
      <c r="B1451" s="274" t="s">
        <v>9701</v>
      </c>
      <c r="C1451" s="274" t="s">
        <v>10121</v>
      </c>
      <c r="D1451" s="274" t="s">
        <v>9703</v>
      </c>
      <c r="E1451" s="274" t="s">
        <v>268</v>
      </c>
      <c r="F1451" s="274" t="s">
        <v>156</v>
      </c>
      <c r="G1451" s="274" t="s">
        <v>9704</v>
      </c>
      <c r="H1451" s="274" t="s">
        <v>849</v>
      </c>
      <c r="I1451" s="274" t="s">
        <v>8125</v>
      </c>
      <c r="J1451" s="274" t="s">
        <v>156</v>
      </c>
      <c r="K1451" s="274" t="s">
        <v>9705</v>
      </c>
      <c r="L1451" s="274" t="s">
        <v>960</v>
      </c>
      <c r="M1451" s="274" t="s">
        <v>1522</v>
      </c>
      <c r="N1451" s="274" t="s">
        <v>984</v>
      </c>
      <c r="O1451" s="274" t="s">
        <v>873</v>
      </c>
      <c r="P1451" s="274" t="s">
        <v>1310</v>
      </c>
      <c r="Q1451" s="274" t="s">
        <v>346</v>
      </c>
      <c r="R1451" s="274" t="s">
        <v>268</v>
      </c>
      <c r="S1451" s="274" t="s">
        <v>268</v>
      </c>
      <c r="T1451" s="274" t="s">
        <v>268</v>
      </c>
      <c r="U1451" s="274" t="s">
        <v>268</v>
      </c>
      <c r="V1451" s="274" t="s">
        <v>268</v>
      </c>
      <c r="W1451" s="274" t="s">
        <v>10118</v>
      </c>
      <c r="X1451" s="274" t="s">
        <v>613</v>
      </c>
      <c r="Y1451" s="274" t="s">
        <v>309</v>
      </c>
      <c r="Z1451" s="274" t="s">
        <v>153</v>
      </c>
      <c r="AA1451" s="274" t="s">
        <v>268</v>
      </c>
      <c r="AB1451" s="274" t="s">
        <v>268</v>
      </c>
      <c r="AC1451" s="274" t="s">
        <v>268</v>
      </c>
      <c r="AD1451" s="274" t="s">
        <v>268</v>
      </c>
      <c r="AE1451" s="274" t="s">
        <v>287</v>
      </c>
      <c r="AF1451" s="274" t="s">
        <v>1811</v>
      </c>
      <c r="AG1451" s="274" t="s">
        <v>875</v>
      </c>
      <c r="AH1451" s="274" t="s">
        <v>1812</v>
      </c>
      <c r="AI1451" s="274" t="s">
        <v>10119</v>
      </c>
      <c r="AJ1451" s="274" t="s">
        <v>268</v>
      </c>
      <c r="AK1451" s="274" t="s">
        <v>268</v>
      </c>
      <c r="AL1451" s="274" t="s">
        <v>268</v>
      </c>
      <c r="AM1451" s="274" t="s">
        <v>288</v>
      </c>
      <c r="AN1451" s="274" t="s">
        <v>268</v>
      </c>
      <c r="AO1451" s="274" t="s">
        <v>268</v>
      </c>
      <c r="AP1451" s="274" t="s">
        <v>268</v>
      </c>
      <c r="AQ1451" s="274" t="s">
        <v>268</v>
      </c>
      <c r="AR1451" s="274" t="s">
        <v>268</v>
      </c>
      <c r="AS1451" s="274" t="s">
        <v>268</v>
      </c>
      <c r="AT1451" s="274" t="s">
        <v>268</v>
      </c>
      <c r="AU1451" s="274" t="s">
        <v>268</v>
      </c>
      <c r="AV1451" s="274" t="s">
        <v>268</v>
      </c>
      <c r="AW1451" s="274" t="s">
        <v>268</v>
      </c>
      <c r="AX1451" s="274" t="s">
        <v>268</v>
      </c>
      <c r="AY1451" s="274" t="s">
        <v>268</v>
      </c>
      <c r="AZ1451" s="274" t="s">
        <v>268</v>
      </c>
      <c r="BA1451" s="274" t="s">
        <v>268</v>
      </c>
      <c r="BB1451" s="274" t="s">
        <v>268</v>
      </c>
      <c r="BC1451" s="274" t="s">
        <v>268</v>
      </c>
      <c r="BD1451" s="274" t="s">
        <v>268</v>
      </c>
      <c r="BE1451" s="274" t="s">
        <v>268</v>
      </c>
      <c r="BF1451" s="274" t="s">
        <v>268</v>
      </c>
      <c r="BG1451" s="274" t="s">
        <v>268</v>
      </c>
      <c r="BH1451" s="274" t="s">
        <v>268</v>
      </c>
      <c r="BI1451" s="274" t="s">
        <v>268</v>
      </c>
      <c r="BJ1451" s="274" t="s">
        <v>268</v>
      </c>
      <c r="BK1451" s="274" t="s">
        <v>268</v>
      </c>
      <c r="BL1451" s="274" t="s">
        <v>268</v>
      </c>
      <c r="BM1451" s="274" t="s">
        <v>268</v>
      </c>
      <c r="BN1451" s="274" t="s">
        <v>268</v>
      </c>
      <c r="BO1451" s="274" t="s">
        <v>268</v>
      </c>
      <c r="BP1451" s="274" t="s">
        <v>268</v>
      </c>
      <c r="BQ1451" s="274" t="s">
        <v>268</v>
      </c>
      <c r="BR1451" s="274" t="s">
        <v>268</v>
      </c>
      <c r="BS1451" s="274" t="s">
        <v>268</v>
      </c>
      <c r="BT1451" s="274" t="s">
        <v>268</v>
      </c>
      <c r="BU1451" s="274" t="s">
        <v>268</v>
      </c>
      <c r="BV1451" s="274" t="s">
        <v>268</v>
      </c>
      <c r="BW1451" s="274" t="s">
        <v>268</v>
      </c>
      <c r="BX1451" s="274" t="s">
        <v>268</v>
      </c>
      <c r="BY1451" s="295" t="s">
        <v>268</v>
      </c>
      <c r="BZ1451" s="295">
        <v>35</v>
      </c>
      <c r="CA1451" s="298" t="s">
        <v>268</v>
      </c>
      <c r="CB1451" s="298" t="s">
        <v>268</v>
      </c>
      <c r="CC1451" s="284">
        <f t="shared" si="90"/>
        <v>0</v>
      </c>
      <c r="CD1451" s="295">
        <f t="shared" si="91"/>
        <v>0</v>
      </c>
      <c r="CE1451" s="284">
        <f t="shared" si="92"/>
        <v>0</v>
      </c>
      <c r="CF1451" s="295">
        <f t="shared" si="93"/>
        <v>0</v>
      </c>
      <c r="CG1451" s="274" t="s">
        <v>268</v>
      </c>
      <c r="CH1451" s="274" t="s">
        <v>268</v>
      </c>
      <c r="CI1451" s="274" t="s">
        <v>268</v>
      </c>
      <c r="CJ1451" s="298" t="s">
        <v>268</v>
      </c>
      <c r="CK1451" s="298" t="s">
        <v>736</v>
      </c>
      <c r="CL1451" s="274" t="s">
        <v>268</v>
      </c>
      <c r="CM1451" s="274" t="s">
        <v>268</v>
      </c>
      <c r="CN1451" s="274" t="s">
        <v>268</v>
      </c>
      <c r="CO1451" s="274" t="s">
        <v>268</v>
      </c>
      <c r="CP1451" s="274" t="s">
        <v>268</v>
      </c>
      <c r="CQ1451" s="274" t="s">
        <v>268</v>
      </c>
      <c r="CR1451" s="274" t="s">
        <v>877</v>
      </c>
      <c r="CS1451" s="274" t="s">
        <v>268</v>
      </c>
      <c r="CT1451" s="274" t="s">
        <v>268</v>
      </c>
      <c r="CU1451" s="274" t="s">
        <v>268</v>
      </c>
      <c r="CV1451" s="367">
        <v>0</v>
      </c>
      <c r="CW1451" s="274" t="s">
        <v>268</v>
      </c>
      <c r="CX1451" s="274" t="s">
        <v>268</v>
      </c>
      <c r="CY1451" s="274" t="s">
        <v>836</v>
      </c>
      <c r="CZ1451" s="274" t="s">
        <v>837</v>
      </c>
      <c r="DA1451" s="274" t="s">
        <v>268</v>
      </c>
      <c r="DB1451" s="274" t="s">
        <v>268</v>
      </c>
      <c r="DC1451" s="274" t="s">
        <v>268</v>
      </c>
      <c r="DD1451" s="274" t="s">
        <v>268</v>
      </c>
      <c r="DE1451" s="274" t="s">
        <v>268</v>
      </c>
      <c r="DF1451" s="274" t="s">
        <v>268</v>
      </c>
      <c r="DG1451" s="299">
        <f>IFERROR(IF(CA1451="D",IF(CK1451="A dispo.",CD1451*VLOOKUP('DATI INPUT'!$F$27,TARIFFE_UD,2,FALSE),CD1451*VLOOKUP(CK1451,TARIFFE_UD,2,FALSE)),CD1451*VLOOKUP(CB1451-100,TARIFFE_UND,2,FALSE)),0)</f>
        <v>0</v>
      </c>
      <c r="DH1451" s="299">
        <f>IFERROR(IF(CA1451="D",IF(CK1451="A dispo.",CF1451*VLOOKUP('DATI INPUT'!$F$27,TARIFFE_UD,3,FALSE),CF1451*VLOOKUP(CK1451,TARIFFE_UD,3,FALSE)),CF1451*VLOOKUP(CB1451-100,TARIFFE_UND,3,FALSE)),0)</f>
        <v>0</v>
      </c>
    </row>
    <row r="1452" spans="1:112" hidden="1" x14ac:dyDescent="0.25">
      <c r="A1452" s="274" t="s">
        <v>10122</v>
      </c>
      <c r="B1452" s="274" t="s">
        <v>10123</v>
      </c>
      <c r="C1452" s="274" t="s">
        <v>10124</v>
      </c>
      <c r="D1452" s="274" t="s">
        <v>10125</v>
      </c>
      <c r="E1452" s="274" t="s">
        <v>268</v>
      </c>
      <c r="F1452" s="274" t="s">
        <v>156</v>
      </c>
      <c r="G1452" s="274" t="s">
        <v>10126</v>
      </c>
      <c r="H1452" s="274" t="s">
        <v>1091</v>
      </c>
      <c r="I1452" s="274" t="s">
        <v>1462</v>
      </c>
      <c r="J1452" s="274" t="s">
        <v>156</v>
      </c>
      <c r="K1452" s="274" t="s">
        <v>10127</v>
      </c>
      <c r="L1452" s="274" t="s">
        <v>960</v>
      </c>
      <c r="M1452" s="274" t="s">
        <v>10128</v>
      </c>
      <c r="N1452" s="274" t="s">
        <v>152</v>
      </c>
      <c r="O1452" s="274" t="s">
        <v>1495</v>
      </c>
      <c r="P1452" s="274" t="s">
        <v>10129</v>
      </c>
      <c r="Q1452" s="274" t="s">
        <v>1337</v>
      </c>
      <c r="R1452" s="274" t="s">
        <v>268</v>
      </c>
      <c r="S1452" s="274" t="s">
        <v>268</v>
      </c>
      <c r="T1452" s="274" t="s">
        <v>268</v>
      </c>
      <c r="U1452" s="274" t="s">
        <v>268</v>
      </c>
      <c r="V1452" s="274" t="s">
        <v>268</v>
      </c>
      <c r="W1452" s="274" t="s">
        <v>4555</v>
      </c>
      <c r="X1452" s="274" t="s">
        <v>1754</v>
      </c>
      <c r="Y1452" s="274" t="s">
        <v>293</v>
      </c>
      <c r="Z1452" s="274" t="s">
        <v>268</v>
      </c>
      <c r="AA1452" s="274" t="s">
        <v>268</v>
      </c>
      <c r="AB1452" s="274" t="s">
        <v>268</v>
      </c>
      <c r="AC1452" s="274" t="s">
        <v>268</v>
      </c>
      <c r="AD1452" s="274" t="s">
        <v>268</v>
      </c>
      <c r="AE1452" s="274" t="s">
        <v>287</v>
      </c>
      <c r="AF1452" s="274" t="s">
        <v>1811</v>
      </c>
      <c r="AG1452" s="274" t="s">
        <v>875</v>
      </c>
      <c r="AH1452" s="274" t="s">
        <v>2154</v>
      </c>
      <c r="AI1452" s="274" t="s">
        <v>2048</v>
      </c>
      <c r="AJ1452" s="274" t="s">
        <v>268</v>
      </c>
      <c r="AK1452" s="274" t="s">
        <v>366</v>
      </c>
      <c r="AL1452" s="274" t="s">
        <v>268</v>
      </c>
      <c r="AM1452" s="274" t="s">
        <v>405</v>
      </c>
      <c r="AN1452" s="274" t="s">
        <v>268</v>
      </c>
      <c r="AO1452" s="274" t="s">
        <v>268</v>
      </c>
      <c r="AP1452" s="274" t="s">
        <v>268</v>
      </c>
      <c r="AQ1452" s="274" t="s">
        <v>268</v>
      </c>
      <c r="AR1452" s="274" t="s">
        <v>268</v>
      </c>
      <c r="AS1452" s="274" t="s">
        <v>268</v>
      </c>
      <c r="AT1452" s="274" t="s">
        <v>268</v>
      </c>
      <c r="AU1452" s="274" t="s">
        <v>268</v>
      </c>
      <c r="AV1452" s="274" t="s">
        <v>268</v>
      </c>
      <c r="AW1452" s="274" t="s">
        <v>268</v>
      </c>
      <c r="AX1452" s="274" t="s">
        <v>268</v>
      </c>
      <c r="AY1452" s="274" t="s">
        <v>268</v>
      </c>
      <c r="AZ1452" s="274" t="s">
        <v>268</v>
      </c>
      <c r="BA1452" s="274" t="s">
        <v>268</v>
      </c>
      <c r="BB1452" s="274" t="s">
        <v>268</v>
      </c>
      <c r="BC1452" s="274" t="s">
        <v>268</v>
      </c>
      <c r="BD1452" s="274" t="s">
        <v>268</v>
      </c>
      <c r="BE1452" s="274" t="s">
        <v>268</v>
      </c>
      <c r="BF1452" s="274" t="s">
        <v>268</v>
      </c>
      <c r="BG1452" s="274" t="s">
        <v>268</v>
      </c>
      <c r="BH1452" s="274" t="s">
        <v>268</v>
      </c>
      <c r="BI1452" s="274" t="s">
        <v>268</v>
      </c>
      <c r="BJ1452" s="274" t="s">
        <v>268</v>
      </c>
      <c r="BK1452" s="274" t="s">
        <v>268</v>
      </c>
      <c r="BL1452" s="274" t="s">
        <v>268</v>
      </c>
      <c r="BM1452" s="274" t="s">
        <v>268</v>
      </c>
      <c r="BN1452" s="274" t="s">
        <v>268</v>
      </c>
      <c r="BO1452" s="274" t="s">
        <v>268</v>
      </c>
      <c r="BP1452" s="274" t="s">
        <v>268</v>
      </c>
      <c r="BQ1452" s="274" t="s">
        <v>268</v>
      </c>
      <c r="BR1452" s="274" t="s">
        <v>268</v>
      </c>
      <c r="BS1452" s="274" t="s">
        <v>268</v>
      </c>
      <c r="BT1452" s="274" t="s">
        <v>268</v>
      </c>
      <c r="BU1452" s="274" t="s">
        <v>268</v>
      </c>
      <c r="BV1452" s="274" t="s">
        <v>268</v>
      </c>
      <c r="BW1452" s="274" t="s">
        <v>268</v>
      </c>
      <c r="BX1452" s="274" t="s">
        <v>268</v>
      </c>
      <c r="BY1452" s="295">
        <v>126</v>
      </c>
      <c r="BZ1452" s="295">
        <v>126</v>
      </c>
      <c r="CA1452" s="298" t="s">
        <v>142</v>
      </c>
      <c r="CB1452" s="297">
        <v>122</v>
      </c>
      <c r="CC1452" s="284">
        <f t="shared" si="90"/>
        <v>0</v>
      </c>
      <c r="CD1452" s="295">
        <f t="shared" si="91"/>
        <v>126.00000000000001</v>
      </c>
      <c r="CE1452" s="284">
        <f t="shared" si="92"/>
        <v>0</v>
      </c>
      <c r="CF1452" s="295">
        <f t="shared" si="93"/>
        <v>1</v>
      </c>
      <c r="CG1452" s="274" t="s">
        <v>876</v>
      </c>
      <c r="CH1452" s="274" t="s">
        <v>268</v>
      </c>
      <c r="CI1452" s="274" t="s">
        <v>268</v>
      </c>
      <c r="CJ1452" s="298" t="s">
        <v>268</v>
      </c>
      <c r="CK1452" s="298" t="s">
        <v>736</v>
      </c>
      <c r="CL1452" s="274" t="s">
        <v>268</v>
      </c>
      <c r="CM1452" s="274" t="s">
        <v>268</v>
      </c>
      <c r="CN1452" s="274" t="s">
        <v>268</v>
      </c>
      <c r="CO1452" s="274" t="s">
        <v>268</v>
      </c>
      <c r="CP1452" s="274" t="s">
        <v>268</v>
      </c>
      <c r="CQ1452" s="274" t="s">
        <v>268</v>
      </c>
      <c r="CR1452" s="274" t="s">
        <v>877</v>
      </c>
      <c r="CS1452" s="274">
        <v>114.3</v>
      </c>
      <c r="CT1452" s="274" t="s">
        <v>268</v>
      </c>
      <c r="CU1452" s="274">
        <v>114.3</v>
      </c>
      <c r="CV1452" s="274">
        <v>365</v>
      </c>
      <c r="CW1452" s="274" t="s">
        <v>878</v>
      </c>
      <c r="CX1452" s="274" t="s">
        <v>835</v>
      </c>
      <c r="CY1452" s="274" t="s">
        <v>836</v>
      </c>
      <c r="CZ1452" s="274" t="s">
        <v>837</v>
      </c>
      <c r="DA1452" s="274" t="s">
        <v>268</v>
      </c>
      <c r="DB1452" s="274" t="s">
        <v>268</v>
      </c>
      <c r="DC1452" s="274" t="s">
        <v>268</v>
      </c>
      <c r="DD1452" s="274" t="s">
        <v>268</v>
      </c>
      <c r="DE1452" s="274" t="s">
        <v>268</v>
      </c>
      <c r="DF1452" s="274" t="s">
        <v>268</v>
      </c>
      <c r="DG1452" s="299">
        <f>IFERROR(IF(CA1452="D",IF(CK1452="A dispo.",CD1452*VLOOKUP('DATI INPUT'!$F$27,TARIFFE_UD,2,FALSE),CD1452*VLOOKUP(CK1452,TARIFFE_UD,2,FALSE)),CD1452*VLOOKUP(CB1452-100,TARIFFE_UND,2,FALSE)),0)</f>
        <v>99.785750246640987</v>
      </c>
      <c r="DH1452" s="299">
        <f>IFERROR(IF(CA1452="D",IF(CK1452="A dispo.",CF1452*VLOOKUP('DATI INPUT'!$F$27,TARIFFE_UD,3,FALSE),CF1452*VLOOKUP(CK1452,TARIFFE_UD,3,FALSE)),CF1452*VLOOKUP(CB1452-100,TARIFFE_UND,3,FALSE)),0)</f>
        <v>60.367780403072892</v>
      </c>
    </row>
    <row r="1453" spans="1:112" hidden="1" x14ac:dyDescent="0.25">
      <c r="A1453" s="274" t="s">
        <v>10130</v>
      </c>
      <c r="B1453" s="274" t="s">
        <v>10123</v>
      </c>
      <c r="C1453" s="274" t="s">
        <v>10131</v>
      </c>
      <c r="D1453" s="274" t="s">
        <v>10125</v>
      </c>
      <c r="E1453" s="274" t="s">
        <v>268</v>
      </c>
      <c r="F1453" s="274" t="s">
        <v>156</v>
      </c>
      <c r="G1453" s="274" t="s">
        <v>10126</v>
      </c>
      <c r="H1453" s="274" t="s">
        <v>1091</v>
      </c>
      <c r="I1453" s="274" t="s">
        <v>1462</v>
      </c>
      <c r="J1453" s="274" t="s">
        <v>156</v>
      </c>
      <c r="K1453" s="274" t="s">
        <v>10127</v>
      </c>
      <c r="L1453" s="274" t="s">
        <v>960</v>
      </c>
      <c r="M1453" s="274" t="s">
        <v>10128</v>
      </c>
      <c r="N1453" s="274" t="s">
        <v>152</v>
      </c>
      <c r="O1453" s="274" t="s">
        <v>1495</v>
      </c>
      <c r="P1453" s="274" t="s">
        <v>10129</v>
      </c>
      <c r="Q1453" s="274" t="s">
        <v>1337</v>
      </c>
      <c r="R1453" s="274" t="s">
        <v>268</v>
      </c>
      <c r="S1453" s="274" t="s">
        <v>268</v>
      </c>
      <c r="T1453" s="274" t="s">
        <v>268</v>
      </c>
      <c r="U1453" s="274" t="s">
        <v>268</v>
      </c>
      <c r="V1453" s="274" t="s">
        <v>268</v>
      </c>
      <c r="W1453" s="274" t="s">
        <v>1753</v>
      </c>
      <c r="X1453" s="274" t="s">
        <v>1754</v>
      </c>
      <c r="Y1453" s="274" t="s">
        <v>279</v>
      </c>
      <c r="Z1453" s="274" t="s">
        <v>268</v>
      </c>
      <c r="AA1453" s="274" t="s">
        <v>268</v>
      </c>
      <c r="AB1453" s="274" t="s">
        <v>268</v>
      </c>
      <c r="AC1453" s="274" t="s">
        <v>268</v>
      </c>
      <c r="AD1453" s="274" t="s">
        <v>268</v>
      </c>
      <c r="AE1453" s="274" t="s">
        <v>287</v>
      </c>
      <c r="AF1453" s="274" t="s">
        <v>1811</v>
      </c>
      <c r="AG1453" s="274" t="s">
        <v>875</v>
      </c>
      <c r="AH1453" s="274" t="s">
        <v>2154</v>
      </c>
      <c r="AI1453" s="274" t="s">
        <v>2048</v>
      </c>
      <c r="AJ1453" s="274" t="s">
        <v>268</v>
      </c>
      <c r="AK1453" s="274" t="s">
        <v>377</v>
      </c>
      <c r="AL1453" s="274" t="s">
        <v>268</v>
      </c>
      <c r="AM1453" s="274" t="s">
        <v>353</v>
      </c>
      <c r="AN1453" s="274" t="s">
        <v>268</v>
      </c>
      <c r="AO1453" s="274" t="s">
        <v>268</v>
      </c>
      <c r="AP1453" s="274" t="s">
        <v>268</v>
      </c>
      <c r="AQ1453" s="274" t="s">
        <v>268</v>
      </c>
      <c r="AR1453" s="274" t="s">
        <v>268</v>
      </c>
      <c r="AS1453" s="274" t="s">
        <v>268</v>
      </c>
      <c r="AT1453" s="274" t="s">
        <v>268</v>
      </c>
      <c r="AU1453" s="274" t="s">
        <v>268</v>
      </c>
      <c r="AV1453" s="274" t="s">
        <v>268</v>
      </c>
      <c r="AW1453" s="274" t="s">
        <v>268</v>
      </c>
      <c r="AX1453" s="274" t="s">
        <v>268</v>
      </c>
      <c r="AY1453" s="274" t="s">
        <v>268</v>
      </c>
      <c r="AZ1453" s="274" t="s">
        <v>268</v>
      </c>
      <c r="BA1453" s="274" t="s">
        <v>268</v>
      </c>
      <c r="BB1453" s="274" t="s">
        <v>268</v>
      </c>
      <c r="BC1453" s="274" t="s">
        <v>268</v>
      </c>
      <c r="BD1453" s="274" t="s">
        <v>268</v>
      </c>
      <c r="BE1453" s="274" t="s">
        <v>268</v>
      </c>
      <c r="BF1453" s="274" t="s">
        <v>268</v>
      </c>
      <c r="BG1453" s="274" t="s">
        <v>268</v>
      </c>
      <c r="BH1453" s="274" t="s">
        <v>268</v>
      </c>
      <c r="BI1453" s="274" t="s">
        <v>268</v>
      </c>
      <c r="BJ1453" s="274" t="s">
        <v>268</v>
      </c>
      <c r="BK1453" s="274" t="s">
        <v>268</v>
      </c>
      <c r="BL1453" s="274" t="s">
        <v>268</v>
      </c>
      <c r="BM1453" s="274" t="s">
        <v>268</v>
      </c>
      <c r="BN1453" s="274" t="s">
        <v>268</v>
      </c>
      <c r="BO1453" s="274" t="s">
        <v>268</v>
      </c>
      <c r="BP1453" s="274" t="s">
        <v>268</v>
      </c>
      <c r="BQ1453" s="274" t="s">
        <v>268</v>
      </c>
      <c r="BR1453" s="274" t="s">
        <v>268</v>
      </c>
      <c r="BS1453" s="274" t="s">
        <v>268</v>
      </c>
      <c r="BT1453" s="274" t="s">
        <v>268</v>
      </c>
      <c r="BU1453" s="274" t="s">
        <v>268</v>
      </c>
      <c r="BV1453" s="274" t="s">
        <v>268</v>
      </c>
      <c r="BW1453" s="274" t="s">
        <v>268</v>
      </c>
      <c r="BX1453" s="274" t="s">
        <v>268</v>
      </c>
      <c r="BY1453" s="295">
        <v>18</v>
      </c>
      <c r="BZ1453" s="295">
        <v>18</v>
      </c>
      <c r="CA1453" s="298" t="s">
        <v>142</v>
      </c>
      <c r="CB1453" s="297">
        <v>123</v>
      </c>
      <c r="CC1453" s="284">
        <f t="shared" si="90"/>
        <v>0</v>
      </c>
      <c r="CD1453" s="295">
        <f t="shared" si="91"/>
        <v>18</v>
      </c>
      <c r="CE1453" s="284">
        <f t="shared" si="92"/>
        <v>1</v>
      </c>
      <c r="CF1453" s="295">
        <f t="shared" si="93"/>
        <v>0</v>
      </c>
      <c r="CG1453" s="274" t="s">
        <v>1817</v>
      </c>
      <c r="CH1453" s="274" t="s">
        <v>268</v>
      </c>
      <c r="CI1453" s="274" t="s">
        <v>268</v>
      </c>
      <c r="CJ1453" s="298" t="s">
        <v>268</v>
      </c>
      <c r="CK1453" s="298" t="s">
        <v>736</v>
      </c>
      <c r="CL1453" s="274" t="s">
        <v>268</v>
      </c>
      <c r="CM1453" s="274" t="s">
        <v>268</v>
      </c>
      <c r="CN1453" s="274" t="s">
        <v>268</v>
      </c>
      <c r="CO1453" s="274" t="s">
        <v>268</v>
      </c>
      <c r="CP1453" s="274" t="s">
        <v>268</v>
      </c>
      <c r="CQ1453" s="274" t="s">
        <v>268</v>
      </c>
      <c r="CR1453" s="274" t="s">
        <v>877</v>
      </c>
      <c r="CS1453" s="274">
        <v>8.82</v>
      </c>
      <c r="CT1453" s="274" t="s">
        <v>268</v>
      </c>
      <c r="CU1453" s="274">
        <v>8.82</v>
      </c>
      <c r="CV1453" s="274">
        <v>365</v>
      </c>
      <c r="CW1453" s="274" t="s">
        <v>878</v>
      </c>
      <c r="CX1453" s="274" t="s">
        <v>835</v>
      </c>
      <c r="CY1453" s="274" t="s">
        <v>836</v>
      </c>
      <c r="CZ1453" s="274" t="s">
        <v>837</v>
      </c>
      <c r="DA1453" s="274" t="s">
        <v>268</v>
      </c>
      <c r="DB1453" s="274" t="s">
        <v>268</v>
      </c>
      <c r="DC1453" s="274" t="s">
        <v>268</v>
      </c>
      <c r="DD1453" s="274" t="s">
        <v>268</v>
      </c>
      <c r="DE1453" s="274" t="s">
        <v>268</v>
      </c>
      <c r="DF1453" s="274" t="s">
        <v>268</v>
      </c>
      <c r="DG1453" s="299">
        <f>IFERROR(IF(CA1453="D",IF(CK1453="A dispo.",CD1453*VLOOKUP('DATI INPUT'!$F$27,TARIFFE_UD,2,FALSE),CD1453*VLOOKUP(CK1453,TARIFFE_UD,2,FALSE)),CD1453*VLOOKUP(CB1453-100,TARIFFE_UND,2,FALSE)),0)</f>
        <v>14.255107178091567</v>
      </c>
      <c r="DH1453" s="299">
        <f>IFERROR(IF(CA1453="D",IF(CK1453="A dispo.",CF1453*VLOOKUP('DATI INPUT'!$F$27,TARIFFE_UD,3,FALSE),CF1453*VLOOKUP(CK1453,TARIFFE_UD,3,FALSE)),CF1453*VLOOKUP(CB1453-100,TARIFFE_UND,3,FALSE)),0)</f>
        <v>0</v>
      </c>
    </row>
    <row r="1454" spans="1:112" hidden="1" x14ac:dyDescent="0.25">
      <c r="A1454" s="274" t="s">
        <v>10132</v>
      </c>
      <c r="B1454" s="274" t="s">
        <v>10133</v>
      </c>
      <c r="C1454" s="274" t="s">
        <v>1714</v>
      </c>
      <c r="D1454" s="274" t="s">
        <v>10134</v>
      </c>
      <c r="E1454" s="274" t="s">
        <v>268</v>
      </c>
      <c r="F1454" s="274" t="s">
        <v>156</v>
      </c>
      <c r="G1454" s="274" t="s">
        <v>10135</v>
      </c>
      <c r="H1454" s="274" t="s">
        <v>986</v>
      </c>
      <c r="I1454" s="274" t="s">
        <v>10136</v>
      </c>
      <c r="J1454" s="274" t="s">
        <v>274</v>
      </c>
      <c r="K1454" s="274" t="s">
        <v>10137</v>
      </c>
      <c r="L1454" s="274" t="s">
        <v>960</v>
      </c>
      <c r="M1454" s="274" t="s">
        <v>10138</v>
      </c>
      <c r="N1454" s="274" t="s">
        <v>872</v>
      </c>
      <c r="O1454" s="274" t="s">
        <v>873</v>
      </c>
      <c r="P1454" s="274" t="s">
        <v>7956</v>
      </c>
      <c r="Q1454" s="274" t="s">
        <v>343</v>
      </c>
      <c r="R1454" s="274" t="s">
        <v>268</v>
      </c>
      <c r="S1454" s="274" t="s">
        <v>268</v>
      </c>
      <c r="T1454" s="274" t="s">
        <v>268</v>
      </c>
      <c r="U1454" s="274" t="s">
        <v>268</v>
      </c>
      <c r="V1454" s="274" t="s">
        <v>268</v>
      </c>
      <c r="W1454" s="274" t="s">
        <v>10139</v>
      </c>
      <c r="X1454" s="274" t="s">
        <v>1847</v>
      </c>
      <c r="Y1454" s="274" t="s">
        <v>497</v>
      </c>
      <c r="Z1454" s="274" t="s">
        <v>268</v>
      </c>
      <c r="AA1454" s="274" t="s">
        <v>268</v>
      </c>
      <c r="AB1454" s="274" t="s">
        <v>268</v>
      </c>
      <c r="AC1454" s="274" t="s">
        <v>268</v>
      </c>
      <c r="AD1454" s="274" t="s">
        <v>268</v>
      </c>
      <c r="AE1454" s="274" t="s">
        <v>287</v>
      </c>
      <c r="AF1454" s="274" t="s">
        <v>1811</v>
      </c>
      <c r="AG1454" s="274" t="s">
        <v>875</v>
      </c>
      <c r="AH1454" s="274" t="s">
        <v>1848</v>
      </c>
      <c r="AI1454" s="274" t="s">
        <v>762</v>
      </c>
      <c r="AJ1454" s="274" t="s">
        <v>268</v>
      </c>
      <c r="AK1454" s="274" t="s">
        <v>377</v>
      </c>
      <c r="AL1454" s="274" t="s">
        <v>268</v>
      </c>
      <c r="AM1454" s="274" t="s">
        <v>355</v>
      </c>
      <c r="AN1454" s="274" t="s">
        <v>268</v>
      </c>
      <c r="AO1454" s="274" t="s">
        <v>268</v>
      </c>
      <c r="AP1454" s="274" t="s">
        <v>268</v>
      </c>
      <c r="AQ1454" s="274" t="s">
        <v>268</v>
      </c>
      <c r="AR1454" s="274" t="s">
        <v>268</v>
      </c>
      <c r="AS1454" s="274" t="s">
        <v>268</v>
      </c>
      <c r="AT1454" s="274" t="s">
        <v>268</v>
      </c>
      <c r="AU1454" s="274" t="s">
        <v>268</v>
      </c>
      <c r="AV1454" s="274" t="s">
        <v>268</v>
      </c>
      <c r="AW1454" s="274" t="s">
        <v>268</v>
      </c>
      <c r="AX1454" s="274" t="s">
        <v>268</v>
      </c>
      <c r="AY1454" s="274" t="s">
        <v>268</v>
      </c>
      <c r="AZ1454" s="274" t="s">
        <v>268</v>
      </c>
      <c r="BA1454" s="274" t="s">
        <v>268</v>
      </c>
      <c r="BB1454" s="274" t="s">
        <v>268</v>
      </c>
      <c r="BC1454" s="274" t="s">
        <v>268</v>
      </c>
      <c r="BD1454" s="274" t="s">
        <v>268</v>
      </c>
      <c r="BE1454" s="274" t="s">
        <v>268</v>
      </c>
      <c r="BF1454" s="274" t="s">
        <v>268</v>
      </c>
      <c r="BG1454" s="274" t="s">
        <v>268</v>
      </c>
      <c r="BH1454" s="274" t="s">
        <v>268</v>
      </c>
      <c r="BI1454" s="274" t="s">
        <v>268</v>
      </c>
      <c r="BJ1454" s="274" t="s">
        <v>268</v>
      </c>
      <c r="BK1454" s="274" t="s">
        <v>268</v>
      </c>
      <c r="BL1454" s="274" t="s">
        <v>268</v>
      </c>
      <c r="BM1454" s="274" t="s">
        <v>268</v>
      </c>
      <c r="BN1454" s="274" t="s">
        <v>268</v>
      </c>
      <c r="BO1454" s="274" t="s">
        <v>268</v>
      </c>
      <c r="BP1454" s="274" t="s">
        <v>268</v>
      </c>
      <c r="BQ1454" s="274" t="s">
        <v>268</v>
      </c>
      <c r="BR1454" s="274" t="s">
        <v>268</v>
      </c>
      <c r="BS1454" s="274" t="s">
        <v>268</v>
      </c>
      <c r="BT1454" s="274" t="s">
        <v>268</v>
      </c>
      <c r="BU1454" s="274" t="s">
        <v>268</v>
      </c>
      <c r="BV1454" s="274" t="s">
        <v>268</v>
      </c>
      <c r="BW1454" s="274" t="s">
        <v>268</v>
      </c>
      <c r="BX1454" s="274" t="s">
        <v>268</v>
      </c>
      <c r="BY1454" s="295">
        <v>120</v>
      </c>
      <c r="BZ1454" s="295">
        <v>120</v>
      </c>
      <c r="CA1454" s="298" t="s">
        <v>142</v>
      </c>
      <c r="CB1454" s="297">
        <v>122</v>
      </c>
      <c r="CC1454" s="284">
        <f t="shared" si="90"/>
        <v>0</v>
      </c>
      <c r="CD1454" s="295">
        <f t="shared" si="91"/>
        <v>120</v>
      </c>
      <c r="CE1454" s="284">
        <f t="shared" si="92"/>
        <v>0</v>
      </c>
      <c r="CF1454" s="295">
        <f t="shared" si="93"/>
        <v>1</v>
      </c>
      <c r="CG1454" s="274" t="s">
        <v>876</v>
      </c>
      <c r="CH1454" s="274" t="s">
        <v>268</v>
      </c>
      <c r="CI1454" s="274" t="s">
        <v>268</v>
      </c>
      <c r="CJ1454" s="298" t="s">
        <v>268</v>
      </c>
      <c r="CK1454" s="298" t="s">
        <v>736</v>
      </c>
      <c r="CL1454" s="274" t="s">
        <v>268</v>
      </c>
      <c r="CM1454" s="274" t="s">
        <v>268</v>
      </c>
      <c r="CN1454" s="274" t="s">
        <v>268</v>
      </c>
      <c r="CO1454" s="274" t="s">
        <v>268</v>
      </c>
      <c r="CP1454" s="274" t="s">
        <v>268</v>
      </c>
      <c r="CQ1454" s="274" t="s">
        <v>268</v>
      </c>
      <c r="CR1454" s="274" t="s">
        <v>877</v>
      </c>
      <c r="CS1454" s="274">
        <v>111.36</v>
      </c>
      <c r="CT1454" s="274" t="s">
        <v>268</v>
      </c>
      <c r="CU1454" s="274">
        <v>111.36</v>
      </c>
      <c r="CV1454" s="274">
        <v>365</v>
      </c>
      <c r="CW1454" s="274" t="s">
        <v>878</v>
      </c>
      <c r="CX1454" s="274" t="s">
        <v>835</v>
      </c>
      <c r="CY1454" s="274" t="s">
        <v>836</v>
      </c>
      <c r="CZ1454" s="274" t="s">
        <v>837</v>
      </c>
      <c r="DA1454" s="274" t="s">
        <v>268</v>
      </c>
      <c r="DB1454" s="274" t="s">
        <v>268</v>
      </c>
      <c r="DC1454" s="274" t="s">
        <v>268</v>
      </c>
      <c r="DD1454" s="274" t="s">
        <v>268</v>
      </c>
      <c r="DE1454" s="274" t="s">
        <v>268</v>
      </c>
      <c r="DF1454" s="274" t="s">
        <v>268</v>
      </c>
      <c r="DG1454" s="299">
        <f>IFERROR(IF(CA1454="D",IF(CK1454="A dispo.",CD1454*VLOOKUP('DATI INPUT'!$F$27,TARIFFE_UD,2,FALSE),CD1454*VLOOKUP(CK1454,TARIFFE_UD,2,FALSE)),CD1454*VLOOKUP(CB1454-100,TARIFFE_UND,2,FALSE)),0)</f>
        <v>95.03404785394379</v>
      </c>
      <c r="DH1454" s="299">
        <f>IFERROR(IF(CA1454="D",IF(CK1454="A dispo.",CF1454*VLOOKUP('DATI INPUT'!$F$27,TARIFFE_UD,3,FALSE),CF1454*VLOOKUP(CK1454,TARIFFE_UD,3,FALSE)),CF1454*VLOOKUP(CB1454-100,TARIFFE_UND,3,FALSE)),0)</f>
        <v>60.367780403072892</v>
      </c>
    </row>
    <row r="1455" spans="1:112" hidden="1" x14ac:dyDescent="0.25">
      <c r="A1455" s="274" t="s">
        <v>10140</v>
      </c>
      <c r="B1455" s="274" t="s">
        <v>10133</v>
      </c>
      <c r="C1455" s="274" t="s">
        <v>1715</v>
      </c>
      <c r="D1455" s="274" t="s">
        <v>10134</v>
      </c>
      <c r="E1455" s="274" t="s">
        <v>268</v>
      </c>
      <c r="F1455" s="274" t="s">
        <v>156</v>
      </c>
      <c r="G1455" s="274" t="s">
        <v>10135</v>
      </c>
      <c r="H1455" s="274" t="s">
        <v>986</v>
      </c>
      <c r="I1455" s="274" t="s">
        <v>10136</v>
      </c>
      <c r="J1455" s="274" t="s">
        <v>274</v>
      </c>
      <c r="K1455" s="274" t="s">
        <v>10137</v>
      </c>
      <c r="L1455" s="274" t="s">
        <v>960</v>
      </c>
      <c r="M1455" s="274" t="s">
        <v>10138</v>
      </c>
      <c r="N1455" s="274" t="s">
        <v>872</v>
      </c>
      <c r="O1455" s="274" t="s">
        <v>873</v>
      </c>
      <c r="P1455" s="274" t="s">
        <v>7956</v>
      </c>
      <c r="Q1455" s="274" t="s">
        <v>343</v>
      </c>
      <c r="R1455" s="274" t="s">
        <v>268</v>
      </c>
      <c r="S1455" s="274" t="s">
        <v>268</v>
      </c>
      <c r="T1455" s="274" t="s">
        <v>268</v>
      </c>
      <c r="U1455" s="274" t="s">
        <v>268</v>
      </c>
      <c r="V1455" s="274" t="s">
        <v>268</v>
      </c>
      <c r="W1455" s="274" t="s">
        <v>10139</v>
      </c>
      <c r="X1455" s="274" t="s">
        <v>1847</v>
      </c>
      <c r="Y1455" s="274" t="s">
        <v>497</v>
      </c>
      <c r="Z1455" s="274" t="s">
        <v>268</v>
      </c>
      <c r="AA1455" s="274" t="s">
        <v>268</v>
      </c>
      <c r="AB1455" s="274" t="s">
        <v>268</v>
      </c>
      <c r="AC1455" s="274" t="s">
        <v>268</v>
      </c>
      <c r="AD1455" s="274" t="s">
        <v>268</v>
      </c>
      <c r="AE1455" s="274" t="s">
        <v>287</v>
      </c>
      <c r="AF1455" s="274" t="s">
        <v>1811</v>
      </c>
      <c r="AG1455" s="274" t="s">
        <v>875</v>
      </c>
      <c r="AH1455" s="274" t="s">
        <v>1848</v>
      </c>
      <c r="AI1455" s="274" t="s">
        <v>762</v>
      </c>
      <c r="AJ1455" s="274" t="s">
        <v>268</v>
      </c>
      <c r="AK1455" s="274" t="s">
        <v>366</v>
      </c>
      <c r="AL1455" s="274" t="s">
        <v>268</v>
      </c>
      <c r="AM1455" s="274" t="s">
        <v>353</v>
      </c>
      <c r="AN1455" s="274" t="s">
        <v>268</v>
      </c>
      <c r="AO1455" s="274" t="s">
        <v>268</v>
      </c>
      <c r="AP1455" s="274" t="s">
        <v>268</v>
      </c>
      <c r="AQ1455" s="274" t="s">
        <v>268</v>
      </c>
      <c r="AR1455" s="274" t="s">
        <v>268</v>
      </c>
      <c r="AS1455" s="274" t="s">
        <v>268</v>
      </c>
      <c r="AT1455" s="274" t="s">
        <v>268</v>
      </c>
      <c r="AU1455" s="274" t="s">
        <v>268</v>
      </c>
      <c r="AV1455" s="274" t="s">
        <v>268</v>
      </c>
      <c r="AW1455" s="274" t="s">
        <v>268</v>
      </c>
      <c r="AX1455" s="274" t="s">
        <v>268</v>
      </c>
      <c r="AY1455" s="274" t="s">
        <v>268</v>
      </c>
      <c r="AZ1455" s="274" t="s">
        <v>268</v>
      </c>
      <c r="BA1455" s="274" t="s">
        <v>268</v>
      </c>
      <c r="BB1455" s="274" t="s">
        <v>268</v>
      </c>
      <c r="BC1455" s="274" t="s">
        <v>268</v>
      </c>
      <c r="BD1455" s="274" t="s">
        <v>268</v>
      </c>
      <c r="BE1455" s="274" t="s">
        <v>268</v>
      </c>
      <c r="BF1455" s="274" t="s">
        <v>268</v>
      </c>
      <c r="BG1455" s="274" t="s">
        <v>268</v>
      </c>
      <c r="BH1455" s="274" t="s">
        <v>268</v>
      </c>
      <c r="BI1455" s="274" t="s">
        <v>268</v>
      </c>
      <c r="BJ1455" s="274" t="s">
        <v>268</v>
      </c>
      <c r="BK1455" s="274" t="s">
        <v>268</v>
      </c>
      <c r="BL1455" s="274" t="s">
        <v>268</v>
      </c>
      <c r="BM1455" s="274" t="s">
        <v>268</v>
      </c>
      <c r="BN1455" s="274" t="s">
        <v>268</v>
      </c>
      <c r="BO1455" s="274" t="s">
        <v>268</v>
      </c>
      <c r="BP1455" s="274" t="s">
        <v>268</v>
      </c>
      <c r="BQ1455" s="274" t="s">
        <v>268</v>
      </c>
      <c r="BR1455" s="274" t="s">
        <v>268</v>
      </c>
      <c r="BS1455" s="274" t="s">
        <v>268</v>
      </c>
      <c r="BT1455" s="274" t="s">
        <v>268</v>
      </c>
      <c r="BU1455" s="274" t="s">
        <v>268</v>
      </c>
      <c r="BV1455" s="274" t="s">
        <v>268</v>
      </c>
      <c r="BW1455" s="274" t="s">
        <v>268</v>
      </c>
      <c r="BX1455" s="274" t="s">
        <v>268</v>
      </c>
      <c r="BY1455" s="295">
        <v>31</v>
      </c>
      <c r="BZ1455" s="295">
        <v>31</v>
      </c>
      <c r="CA1455" s="298" t="s">
        <v>142</v>
      </c>
      <c r="CB1455" s="297">
        <v>123</v>
      </c>
      <c r="CC1455" s="284">
        <f t="shared" si="90"/>
        <v>0</v>
      </c>
      <c r="CD1455" s="295">
        <f t="shared" si="91"/>
        <v>31</v>
      </c>
      <c r="CE1455" s="284">
        <f t="shared" si="92"/>
        <v>1</v>
      </c>
      <c r="CF1455" s="295">
        <f t="shared" si="93"/>
        <v>0</v>
      </c>
      <c r="CG1455" s="274" t="s">
        <v>1817</v>
      </c>
      <c r="CH1455" s="274" t="s">
        <v>268</v>
      </c>
      <c r="CI1455" s="274" t="s">
        <v>268</v>
      </c>
      <c r="CJ1455" s="298" t="s">
        <v>268</v>
      </c>
      <c r="CK1455" s="298" t="s">
        <v>736</v>
      </c>
      <c r="CL1455" s="274" t="s">
        <v>268</v>
      </c>
      <c r="CM1455" s="274" t="s">
        <v>268</v>
      </c>
      <c r="CN1455" s="274" t="s">
        <v>268</v>
      </c>
      <c r="CO1455" s="274" t="s">
        <v>268</v>
      </c>
      <c r="CP1455" s="274" t="s">
        <v>268</v>
      </c>
      <c r="CQ1455" s="274" t="s">
        <v>268</v>
      </c>
      <c r="CR1455" s="274" t="s">
        <v>877</v>
      </c>
      <c r="CS1455" s="274">
        <v>15.19</v>
      </c>
      <c r="CT1455" s="274" t="s">
        <v>268</v>
      </c>
      <c r="CU1455" s="274">
        <v>15.19</v>
      </c>
      <c r="CV1455" s="274">
        <v>365</v>
      </c>
      <c r="CW1455" s="274" t="s">
        <v>878</v>
      </c>
      <c r="CX1455" s="274" t="s">
        <v>835</v>
      </c>
      <c r="CY1455" s="274" t="s">
        <v>836</v>
      </c>
      <c r="CZ1455" s="274" t="s">
        <v>837</v>
      </c>
      <c r="DA1455" s="274" t="s">
        <v>268</v>
      </c>
      <c r="DB1455" s="274" t="s">
        <v>268</v>
      </c>
      <c r="DC1455" s="274" t="s">
        <v>268</v>
      </c>
      <c r="DD1455" s="274" t="s">
        <v>268</v>
      </c>
      <c r="DE1455" s="274" t="s">
        <v>268</v>
      </c>
      <c r="DF1455" s="274" t="s">
        <v>268</v>
      </c>
      <c r="DG1455" s="299">
        <f>IFERROR(IF(CA1455="D",IF(CK1455="A dispo.",CD1455*VLOOKUP('DATI INPUT'!$F$27,TARIFFE_UD,2,FALSE),CD1455*VLOOKUP(CK1455,TARIFFE_UD,2,FALSE)),CD1455*VLOOKUP(CB1455-100,TARIFFE_UND,2,FALSE)),0)</f>
        <v>24.55046236226881</v>
      </c>
      <c r="DH1455" s="299">
        <f>IFERROR(IF(CA1455="D",IF(CK1455="A dispo.",CF1455*VLOOKUP('DATI INPUT'!$F$27,TARIFFE_UD,3,FALSE),CF1455*VLOOKUP(CK1455,TARIFFE_UD,3,FALSE)),CF1455*VLOOKUP(CB1455-100,TARIFFE_UND,3,FALSE)),0)</f>
        <v>0</v>
      </c>
    </row>
    <row r="1456" spans="1:112" hidden="1" x14ac:dyDescent="0.25">
      <c r="A1456" s="274" t="s">
        <v>10141</v>
      </c>
      <c r="B1456" s="274" t="s">
        <v>10142</v>
      </c>
      <c r="C1456" s="274" t="s">
        <v>1118</v>
      </c>
      <c r="D1456" s="274" t="s">
        <v>10143</v>
      </c>
      <c r="E1456" s="274" t="s">
        <v>268</v>
      </c>
      <c r="F1456" s="274" t="s">
        <v>156</v>
      </c>
      <c r="G1456" s="274" t="s">
        <v>10144</v>
      </c>
      <c r="H1456" s="274" t="s">
        <v>10145</v>
      </c>
      <c r="I1456" s="274" t="s">
        <v>10146</v>
      </c>
      <c r="J1456" s="274" t="s">
        <v>274</v>
      </c>
      <c r="K1456" s="274" t="s">
        <v>10147</v>
      </c>
      <c r="L1456" s="274" t="s">
        <v>308</v>
      </c>
      <c r="M1456" s="274" t="s">
        <v>4188</v>
      </c>
      <c r="N1456" s="274" t="s">
        <v>1261</v>
      </c>
      <c r="O1456" s="274" t="s">
        <v>943</v>
      </c>
      <c r="P1456" s="274" t="s">
        <v>887</v>
      </c>
      <c r="Q1456" s="274" t="s">
        <v>484</v>
      </c>
      <c r="R1456" s="274" t="s">
        <v>268</v>
      </c>
      <c r="S1456" s="274" t="s">
        <v>268</v>
      </c>
      <c r="T1456" s="274" t="s">
        <v>268</v>
      </c>
      <c r="U1456" s="274" t="s">
        <v>268</v>
      </c>
      <c r="V1456" s="274" t="s">
        <v>268</v>
      </c>
      <c r="W1456" s="274" t="s">
        <v>10148</v>
      </c>
      <c r="X1456" s="274" t="s">
        <v>1847</v>
      </c>
      <c r="Y1456" s="274" t="s">
        <v>1323</v>
      </c>
      <c r="Z1456" s="274" t="s">
        <v>268</v>
      </c>
      <c r="AA1456" s="274" t="s">
        <v>268</v>
      </c>
      <c r="AB1456" s="274" t="s">
        <v>268</v>
      </c>
      <c r="AC1456" s="274" t="s">
        <v>268</v>
      </c>
      <c r="AD1456" s="274" t="s">
        <v>268</v>
      </c>
      <c r="AE1456" s="274" t="s">
        <v>287</v>
      </c>
      <c r="AF1456" s="274" t="s">
        <v>1811</v>
      </c>
      <c r="AG1456" s="274" t="s">
        <v>875</v>
      </c>
      <c r="AH1456" s="274" t="s">
        <v>1848</v>
      </c>
      <c r="AI1456" s="274" t="s">
        <v>792</v>
      </c>
      <c r="AJ1456" s="274" t="s">
        <v>268</v>
      </c>
      <c r="AK1456" s="274" t="s">
        <v>354</v>
      </c>
      <c r="AL1456" s="274" t="s">
        <v>268</v>
      </c>
      <c r="AM1456" s="274" t="s">
        <v>405</v>
      </c>
      <c r="AN1456" s="274" t="s">
        <v>268</v>
      </c>
      <c r="AO1456" s="274" t="s">
        <v>268</v>
      </c>
      <c r="AP1456" s="274" t="s">
        <v>268</v>
      </c>
      <c r="AQ1456" s="274" t="s">
        <v>268</v>
      </c>
      <c r="AR1456" s="274" t="s">
        <v>268</v>
      </c>
      <c r="AS1456" s="274" t="s">
        <v>268</v>
      </c>
      <c r="AT1456" s="274" t="s">
        <v>268</v>
      </c>
      <c r="AU1456" s="274" t="s">
        <v>268</v>
      </c>
      <c r="AV1456" s="274" t="s">
        <v>268</v>
      </c>
      <c r="AW1456" s="274" t="s">
        <v>268</v>
      </c>
      <c r="AX1456" s="274" t="s">
        <v>268</v>
      </c>
      <c r="AY1456" s="274" t="s">
        <v>268</v>
      </c>
      <c r="AZ1456" s="274" t="s">
        <v>268</v>
      </c>
      <c r="BA1456" s="274" t="s">
        <v>268</v>
      </c>
      <c r="BB1456" s="274" t="s">
        <v>268</v>
      </c>
      <c r="BC1456" s="274" t="s">
        <v>268</v>
      </c>
      <c r="BD1456" s="274" t="s">
        <v>268</v>
      </c>
      <c r="BE1456" s="274" t="s">
        <v>268</v>
      </c>
      <c r="BF1456" s="274" t="s">
        <v>268</v>
      </c>
      <c r="BG1456" s="274" t="s">
        <v>268</v>
      </c>
      <c r="BH1456" s="274" t="s">
        <v>268</v>
      </c>
      <c r="BI1456" s="274" t="s">
        <v>268</v>
      </c>
      <c r="BJ1456" s="274" t="s">
        <v>268</v>
      </c>
      <c r="BK1456" s="274" t="s">
        <v>268</v>
      </c>
      <c r="BL1456" s="274" t="s">
        <v>268</v>
      </c>
      <c r="BM1456" s="274" t="s">
        <v>268</v>
      </c>
      <c r="BN1456" s="274" t="s">
        <v>268</v>
      </c>
      <c r="BO1456" s="274" t="s">
        <v>268</v>
      </c>
      <c r="BP1456" s="274" t="s">
        <v>268</v>
      </c>
      <c r="BQ1456" s="274" t="s">
        <v>268</v>
      </c>
      <c r="BR1456" s="274" t="s">
        <v>268</v>
      </c>
      <c r="BS1456" s="274" t="s">
        <v>268</v>
      </c>
      <c r="BT1456" s="274" t="s">
        <v>268</v>
      </c>
      <c r="BU1456" s="274" t="s">
        <v>268</v>
      </c>
      <c r="BV1456" s="274" t="s">
        <v>268</v>
      </c>
      <c r="BW1456" s="274" t="s">
        <v>268</v>
      </c>
      <c r="BX1456" s="274" t="s">
        <v>268</v>
      </c>
      <c r="BY1456" s="295">
        <v>101</v>
      </c>
      <c r="BZ1456" s="295">
        <v>101</v>
      </c>
      <c r="CA1456" s="298" t="s">
        <v>142</v>
      </c>
      <c r="CB1456" s="297">
        <v>122</v>
      </c>
      <c r="CC1456" s="284">
        <f t="shared" si="90"/>
        <v>0</v>
      </c>
      <c r="CD1456" s="295">
        <f t="shared" si="91"/>
        <v>100.99999999999999</v>
      </c>
      <c r="CE1456" s="284">
        <f t="shared" si="92"/>
        <v>0</v>
      </c>
      <c r="CF1456" s="295">
        <f t="shared" si="93"/>
        <v>1</v>
      </c>
      <c r="CG1456" s="274" t="s">
        <v>876</v>
      </c>
      <c r="CH1456" s="274" t="s">
        <v>268</v>
      </c>
      <c r="CI1456" s="274" t="s">
        <v>268</v>
      </c>
      <c r="CJ1456" s="298" t="s">
        <v>268</v>
      </c>
      <c r="CK1456" s="298" t="s">
        <v>736</v>
      </c>
      <c r="CL1456" s="274" t="s">
        <v>268</v>
      </c>
      <c r="CM1456" s="274" t="s">
        <v>268</v>
      </c>
      <c r="CN1456" s="274" t="s">
        <v>268</v>
      </c>
      <c r="CO1456" s="274" t="s">
        <v>268</v>
      </c>
      <c r="CP1456" s="274" t="s">
        <v>268</v>
      </c>
      <c r="CQ1456" s="274" t="s">
        <v>268</v>
      </c>
      <c r="CR1456" s="274" t="s">
        <v>877</v>
      </c>
      <c r="CS1456" s="274">
        <v>102.05</v>
      </c>
      <c r="CT1456" s="274" t="s">
        <v>268</v>
      </c>
      <c r="CU1456" s="274">
        <v>102.05</v>
      </c>
      <c r="CV1456" s="274">
        <v>365</v>
      </c>
      <c r="CW1456" s="274" t="s">
        <v>878</v>
      </c>
      <c r="CX1456" s="274" t="s">
        <v>835</v>
      </c>
      <c r="CY1456" s="274" t="s">
        <v>836</v>
      </c>
      <c r="CZ1456" s="274" t="s">
        <v>837</v>
      </c>
      <c r="DA1456" s="274" t="s">
        <v>268</v>
      </c>
      <c r="DB1456" s="274" t="s">
        <v>268</v>
      </c>
      <c r="DC1456" s="274" t="s">
        <v>268</v>
      </c>
      <c r="DD1456" s="274" t="s">
        <v>268</v>
      </c>
      <c r="DE1456" s="274" t="s">
        <v>268</v>
      </c>
      <c r="DF1456" s="274" t="s">
        <v>268</v>
      </c>
      <c r="DG1456" s="299">
        <f>IFERROR(IF(CA1456="D",IF(CK1456="A dispo.",CD1456*VLOOKUP('DATI INPUT'!$F$27,TARIFFE_UD,2,FALSE),CD1456*VLOOKUP(CK1456,TARIFFE_UD,2,FALSE)),CD1456*VLOOKUP(CB1456-100,TARIFFE_UND,2,FALSE)),0)</f>
        <v>79.986990277069339</v>
      </c>
      <c r="DH1456" s="299">
        <f>IFERROR(IF(CA1456="D",IF(CK1456="A dispo.",CF1456*VLOOKUP('DATI INPUT'!$F$27,TARIFFE_UD,3,FALSE),CF1456*VLOOKUP(CK1456,TARIFFE_UD,3,FALSE)),CF1456*VLOOKUP(CB1456-100,TARIFFE_UND,3,FALSE)),0)</f>
        <v>60.367780403072892</v>
      </c>
    </row>
    <row r="1457" spans="1:112" x14ac:dyDescent="0.25">
      <c r="A1457" s="274" t="s">
        <v>10149</v>
      </c>
      <c r="B1457" s="274" t="s">
        <v>10150</v>
      </c>
      <c r="C1457" s="274" t="s">
        <v>1119</v>
      </c>
      <c r="D1457" s="274" t="s">
        <v>10151</v>
      </c>
      <c r="E1457" s="274" t="s">
        <v>268</v>
      </c>
      <c r="F1457" s="274" t="s">
        <v>156</v>
      </c>
      <c r="G1457" s="274" t="s">
        <v>10152</v>
      </c>
      <c r="H1457" s="274" t="s">
        <v>1372</v>
      </c>
      <c r="I1457" s="274" t="s">
        <v>332</v>
      </c>
      <c r="J1457" s="274" t="s">
        <v>156</v>
      </c>
      <c r="K1457" s="274" t="s">
        <v>10153</v>
      </c>
      <c r="L1457" s="274" t="s">
        <v>960</v>
      </c>
      <c r="M1457" s="274" t="s">
        <v>10154</v>
      </c>
      <c r="N1457" s="274" t="s">
        <v>984</v>
      </c>
      <c r="O1457" s="274" t="s">
        <v>873</v>
      </c>
      <c r="P1457" s="274" t="s">
        <v>613</v>
      </c>
      <c r="Q1457" s="274" t="s">
        <v>346</v>
      </c>
      <c r="R1457" s="274" t="s">
        <v>154</v>
      </c>
      <c r="S1457" s="274" t="s">
        <v>268</v>
      </c>
      <c r="T1457" s="274" t="s">
        <v>268</v>
      </c>
      <c r="U1457" s="274" t="s">
        <v>268</v>
      </c>
      <c r="V1457" s="274" t="s">
        <v>268</v>
      </c>
      <c r="W1457" s="274" t="s">
        <v>2706</v>
      </c>
      <c r="X1457" s="274" t="s">
        <v>613</v>
      </c>
      <c r="Y1457" s="274" t="s">
        <v>346</v>
      </c>
      <c r="Z1457" s="274" t="s">
        <v>153</v>
      </c>
      <c r="AA1457" s="274" t="s">
        <v>268</v>
      </c>
      <c r="AB1457" s="274" t="s">
        <v>268</v>
      </c>
      <c r="AC1457" s="274" t="s">
        <v>268</v>
      </c>
      <c r="AD1457" s="274" t="s">
        <v>268</v>
      </c>
      <c r="AE1457" s="274" t="s">
        <v>287</v>
      </c>
      <c r="AF1457" s="274" t="s">
        <v>1811</v>
      </c>
      <c r="AG1457" s="274" t="s">
        <v>875</v>
      </c>
      <c r="AH1457" s="274" t="s">
        <v>1812</v>
      </c>
      <c r="AI1457" s="274" t="s">
        <v>578</v>
      </c>
      <c r="AJ1457" s="274" t="s">
        <v>268</v>
      </c>
      <c r="AK1457" s="274" t="s">
        <v>377</v>
      </c>
      <c r="AL1457" s="274" t="s">
        <v>268</v>
      </c>
      <c r="AM1457" s="274" t="s">
        <v>355</v>
      </c>
      <c r="AN1457" s="274" t="s">
        <v>268</v>
      </c>
      <c r="AO1457" s="274" t="s">
        <v>268</v>
      </c>
      <c r="AP1457" s="274" t="s">
        <v>268</v>
      </c>
      <c r="AQ1457" s="274" t="s">
        <v>268</v>
      </c>
      <c r="AR1457" s="274" t="s">
        <v>268</v>
      </c>
      <c r="AS1457" s="274" t="s">
        <v>268</v>
      </c>
      <c r="AT1457" s="274" t="s">
        <v>268</v>
      </c>
      <c r="AU1457" s="274" t="s">
        <v>268</v>
      </c>
      <c r="AV1457" s="274" t="s">
        <v>268</v>
      </c>
      <c r="AW1457" s="274" t="s">
        <v>268</v>
      </c>
      <c r="AX1457" s="274" t="s">
        <v>268</v>
      </c>
      <c r="AY1457" s="274" t="s">
        <v>268</v>
      </c>
      <c r="AZ1457" s="274" t="s">
        <v>268</v>
      </c>
      <c r="BA1457" s="274" t="s">
        <v>268</v>
      </c>
      <c r="BB1457" s="274" t="s">
        <v>268</v>
      </c>
      <c r="BC1457" s="274" t="s">
        <v>268</v>
      </c>
      <c r="BD1457" s="274" t="s">
        <v>268</v>
      </c>
      <c r="BE1457" s="274" t="s">
        <v>268</v>
      </c>
      <c r="BF1457" s="274" t="s">
        <v>268</v>
      </c>
      <c r="BG1457" s="274" t="s">
        <v>268</v>
      </c>
      <c r="BH1457" s="274" t="s">
        <v>268</v>
      </c>
      <c r="BI1457" s="274" t="s">
        <v>268</v>
      </c>
      <c r="BJ1457" s="274" t="s">
        <v>268</v>
      </c>
      <c r="BK1457" s="274" t="s">
        <v>268</v>
      </c>
      <c r="BL1457" s="274" t="s">
        <v>268</v>
      </c>
      <c r="BM1457" s="274" t="s">
        <v>268</v>
      </c>
      <c r="BN1457" s="274" t="s">
        <v>268</v>
      </c>
      <c r="BO1457" s="274" t="s">
        <v>268</v>
      </c>
      <c r="BP1457" s="274" t="s">
        <v>268</v>
      </c>
      <c r="BQ1457" s="274" t="s">
        <v>268</v>
      </c>
      <c r="BR1457" s="274" t="s">
        <v>268</v>
      </c>
      <c r="BS1457" s="274" t="s">
        <v>268</v>
      </c>
      <c r="BT1457" s="274" t="s">
        <v>268</v>
      </c>
      <c r="BU1457" s="274" t="s">
        <v>268</v>
      </c>
      <c r="BV1457" s="274" t="s">
        <v>268</v>
      </c>
      <c r="BW1457" s="274" t="s">
        <v>268</v>
      </c>
      <c r="BX1457" s="274" t="s">
        <v>268</v>
      </c>
      <c r="BY1457" s="295">
        <v>64</v>
      </c>
      <c r="BZ1457" s="295">
        <v>64</v>
      </c>
      <c r="CA1457" s="298" t="s">
        <v>142</v>
      </c>
      <c r="CB1457" s="297">
        <v>122</v>
      </c>
      <c r="CC1457" s="284">
        <f t="shared" si="90"/>
        <v>0</v>
      </c>
      <c r="CD1457" s="295">
        <f t="shared" si="91"/>
        <v>64</v>
      </c>
      <c r="CE1457" s="284">
        <f t="shared" si="92"/>
        <v>0</v>
      </c>
      <c r="CF1457" s="295">
        <f t="shared" si="93"/>
        <v>1</v>
      </c>
      <c r="CG1457" s="274" t="s">
        <v>876</v>
      </c>
      <c r="CH1457" s="274" t="s">
        <v>268</v>
      </c>
      <c r="CI1457" s="274" t="s">
        <v>268</v>
      </c>
      <c r="CJ1457" s="298" t="s">
        <v>271</v>
      </c>
      <c r="CK1457" s="297">
        <v>1</v>
      </c>
      <c r="CL1457" s="274" t="s">
        <v>268</v>
      </c>
      <c r="CM1457" s="274" t="s">
        <v>268</v>
      </c>
      <c r="CN1457" s="274" t="s">
        <v>268</v>
      </c>
      <c r="CO1457" s="274" t="s">
        <v>268</v>
      </c>
      <c r="CP1457" s="274" t="s">
        <v>268</v>
      </c>
      <c r="CQ1457" s="274" t="s">
        <v>268</v>
      </c>
      <c r="CR1457" s="274" t="s">
        <v>877</v>
      </c>
      <c r="CS1457" s="274">
        <v>41.6</v>
      </c>
      <c r="CT1457" s="274" t="s">
        <v>268</v>
      </c>
      <c r="CU1457" s="274">
        <v>41.6</v>
      </c>
      <c r="CV1457" s="274">
        <v>365</v>
      </c>
      <c r="CW1457" s="274" t="s">
        <v>878</v>
      </c>
      <c r="CX1457" s="274" t="s">
        <v>835</v>
      </c>
      <c r="CY1457" s="274" t="s">
        <v>836</v>
      </c>
      <c r="CZ1457" s="274" t="s">
        <v>837</v>
      </c>
      <c r="DA1457" s="274" t="s">
        <v>268</v>
      </c>
      <c r="DB1457" s="274" t="s">
        <v>268</v>
      </c>
      <c r="DC1457" s="274" t="s">
        <v>268</v>
      </c>
      <c r="DD1457" s="274" t="s">
        <v>268</v>
      </c>
      <c r="DE1457" s="274" t="s">
        <v>268</v>
      </c>
      <c r="DF1457" s="274" t="s">
        <v>268</v>
      </c>
      <c r="DG1457" s="299">
        <f>IFERROR(IF(CA1457="D",IF(CK1457="A dispo.",CD1457*VLOOKUP('DATI INPUT'!$F$27,TARIFFE_UD,2,FALSE),CD1457*VLOOKUP(CK1457,TARIFFE_UD,2,FALSE)),CD1457*VLOOKUP(CB1457-100,TARIFFE_UND,2,FALSE)),0)</f>
        <v>39.421530961635945</v>
      </c>
      <c r="DH1457" s="299">
        <f>IFERROR(IF(CA1457="D",IF(CK1457="A dispo.",CF1457*VLOOKUP('DATI INPUT'!$F$27,TARIFFE_UD,3,FALSE),CF1457*VLOOKUP(CK1457,TARIFFE_UD,3,FALSE)),CF1457*VLOOKUP(CB1457-100,TARIFFE_UND,3,FALSE)),0)</f>
        <v>15.164853048114928</v>
      </c>
    </row>
    <row r="1458" spans="1:112" x14ac:dyDescent="0.25">
      <c r="A1458" s="274" t="s">
        <v>10155</v>
      </c>
      <c r="B1458" s="274" t="s">
        <v>10150</v>
      </c>
      <c r="C1458" s="274" t="s">
        <v>1120</v>
      </c>
      <c r="D1458" s="274" t="s">
        <v>10151</v>
      </c>
      <c r="E1458" s="274" t="s">
        <v>268</v>
      </c>
      <c r="F1458" s="274" t="s">
        <v>156</v>
      </c>
      <c r="G1458" s="274" t="s">
        <v>10152</v>
      </c>
      <c r="H1458" s="274" t="s">
        <v>1372</v>
      </c>
      <c r="I1458" s="274" t="s">
        <v>332</v>
      </c>
      <c r="J1458" s="274" t="s">
        <v>156</v>
      </c>
      <c r="K1458" s="274" t="s">
        <v>10153</v>
      </c>
      <c r="L1458" s="274" t="s">
        <v>960</v>
      </c>
      <c r="M1458" s="274" t="s">
        <v>10154</v>
      </c>
      <c r="N1458" s="274" t="s">
        <v>984</v>
      </c>
      <c r="O1458" s="274" t="s">
        <v>873</v>
      </c>
      <c r="P1458" s="274" t="s">
        <v>613</v>
      </c>
      <c r="Q1458" s="274" t="s">
        <v>346</v>
      </c>
      <c r="R1458" s="274" t="s">
        <v>154</v>
      </c>
      <c r="S1458" s="274" t="s">
        <v>268</v>
      </c>
      <c r="T1458" s="274" t="s">
        <v>268</v>
      </c>
      <c r="U1458" s="274" t="s">
        <v>268</v>
      </c>
      <c r="V1458" s="274" t="s">
        <v>268</v>
      </c>
      <c r="W1458" s="274" t="s">
        <v>2661</v>
      </c>
      <c r="X1458" s="274" t="s">
        <v>2662</v>
      </c>
      <c r="Y1458" s="274" t="s">
        <v>268</v>
      </c>
      <c r="Z1458" s="274" t="s">
        <v>268</v>
      </c>
      <c r="AA1458" s="274" t="s">
        <v>268</v>
      </c>
      <c r="AB1458" s="274" t="s">
        <v>268</v>
      </c>
      <c r="AC1458" s="274" t="s">
        <v>268</v>
      </c>
      <c r="AD1458" s="274" t="s">
        <v>268</v>
      </c>
      <c r="AE1458" s="274" t="s">
        <v>287</v>
      </c>
      <c r="AF1458" s="274" t="s">
        <v>1811</v>
      </c>
      <c r="AG1458" s="274" t="s">
        <v>875</v>
      </c>
      <c r="AH1458" s="274" t="s">
        <v>1412</v>
      </c>
      <c r="AI1458" s="274" t="s">
        <v>909</v>
      </c>
      <c r="AJ1458" s="274" t="s">
        <v>268</v>
      </c>
      <c r="AK1458" s="274" t="s">
        <v>366</v>
      </c>
      <c r="AL1458" s="274" t="s">
        <v>268</v>
      </c>
      <c r="AM1458" s="274" t="s">
        <v>288</v>
      </c>
      <c r="AN1458" s="274" t="s">
        <v>268</v>
      </c>
      <c r="AO1458" s="274" t="s">
        <v>268</v>
      </c>
      <c r="AP1458" s="274" t="s">
        <v>268</v>
      </c>
      <c r="AQ1458" s="274" t="s">
        <v>268</v>
      </c>
      <c r="AR1458" s="274" t="s">
        <v>268</v>
      </c>
      <c r="AS1458" s="274" t="s">
        <v>268</v>
      </c>
      <c r="AT1458" s="274" t="s">
        <v>268</v>
      </c>
      <c r="AU1458" s="274" t="s">
        <v>268</v>
      </c>
      <c r="AV1458" s="274" t="s">
        <v>268</v>
      </c>
      <c r="AW1458" s="274" t="s">
        <v>268</v>
      </c>
      <c r="AX1458" s="274" t="s">
        <v>268</v>
      </c>
      <c r="AY1458" s="274" t="s">
        <v>268</v>
      </c>
      <c r="AZ1458" s="274" t="s">
        <v>268</v>
      </c>
      <c r="BA1458" s="274" t="s">
        <v>268</v>
      </c>
      <c r="BB1458" s="274" t="s">
        <v>268</v>
      </c>
      <c r="BC1458" s="274" t="s">
        <v>268</v>
      </c>
      <c r="BD1458" s="274" t="s">
        <v>268</v>
      </c>
      <c r="BE1458" s="274" t="s">
        <v>268</v>
      </c>
      <c r="BF1458" s="274" t="s">
        <v>268</v>
      </c>
      <c r="BG1458" s="274" t="s">
        <v>268</v>
      </c>
      <c r="BH1458" s="274" t="s">
        <v>268</v>
      </c>
      <c r="BI1458" s="274" t="s">
        <v>268</v>
      </c>
      <c r="BJ1458" s="274" t="s">
        <v>268</v>
      </c>
      <c r="BK1458" s="274" t="s">
        <v>268</v>
      </c>
      <c r="BL1458" s="274" t="s">
        <v>268</v>
      </c>
      <c r="BM1458" s="274" t="s">
        <v>268</v>
      </c>
      <c r="BN1458" s="274" t="s">
        <v>268</v>
      </c>
      <c r="BO1458" s="274" t="s">
        <v>268</v>
      </c>
      <c r="BP1458" s="274" t="s">
        <v>268</v>
      </c>
      <c r="BQ1458" s="274" t="s">
        <v>268</v>
      </c>
      <c r="BR1458" s="274" t="s">
        <v>268</v>
      </c>
      <c r="BS1458" s="274" t="s">
        <v>268</v>
      </c>
      <c r="BT1458" s="274" t="s">
        <v>268</v>
      </c>
      <c r="BU1458" s="274" t="s">
        <v>268</v>
      </c>
      <c r="BV1458" s="274" t="s">
        <v>268</v>
      </c>
      <c r="BW1458" s="274" t="s">
        <v>268</v>
      </c>
      <c r="BX1458" s="274" t="s">
        <v>268</v>
      </c>
      <c r="BY1458" s="295">
        <v>40</v>
      </c>
      <c r="BZ1458" s="295">
        <v>40</v>
      </c>
      <c r="CA1458" s="298" t="s">
        <v>142</v>
      </c>
      <c r="CB1458" s="297">
        <v>122</v>
      </c>
      <c r="CC1458" s="284">
        <f t="shared" si="90"/>
        <v>0</v>
      </c>
      <c r="CD1458" s="295">
        <f t="shared" si="91"/>
        <v>40</v>
      </c>
      <c r="CE1458" s="284">
        <f t="shared" si="92"/>
        <v>0</v>
      </c>
      <c r="CF1458" s="295">
        <f t="shared" si="93"/>
        <v>1</v>
      </c>
      <c r="CG1458" s="274" t="s">
        <v>876</v>
      </c>
      <c r="CH1458" s="274" t="s">
        <v>268</v>
      </c>
      <c r="CI1458" s="274" t="s">
        <v>268</v>
      </c>
      <c r="CJ1458" s="298" t="s">
        <v>271</v>
      </c>
      <c r="CK1458" s="297">
        <v>1</v>
      </c>
      <c r="CL1458" s="274" t="s">
        <v>268</v>
      </c>
      <c r="CM1458" s="274" t="s">
        <v>268</v>
      </c>
      <c r="CN1458" s="274" t="s">
        <v>268</v>
      </c>
      <c r="CO1458" s="274" t="s">
        <v>268</v>
      </c>
      <c r="CP1458" s="274" t="s">
        <v>268</v>
      </c>
      <c r="CQ1458" s="274" t="s">
        <v>268</v>
      </c>
      <c r="CR1458" s="274" t="s">
        <v>877</v>
      </c>
      <c r="CS1458" s="274">
        <v>32.479999999999997</v>
      </c>
      <c r="CT1458" s="274" t="s">
        <v>268</v>
      </c>
      <c r="CU1458" s="274">
        <v>32.479999999999997</v>
      </c>
      <c r="CV1458" s="274">
        <v>365</v>
      </c>
      <c r="CW1458" s="274" t="s">
        <v>878</v>
      </c>
      <c r="CX1458" s="274" t="s">
        <v>835</v>
      </c>
      <c r="CY1458" s="274" t="s">
        <v>836</v>
      </c>
      <c r="CZ1458" s="274" t="s">
        <v>837</v>
      </c>
      <c r="DA1458" s="274" t="s">
        <v>268</v>
      </c>
      <c r="DB1458" s="274" t="s">
        <v>268</v>
      </c>
      <c r="DC1458" s="274" t="s">
        <v>268</v>
      </c>
      <c r="DD1458" s="274" t="s">
        <v>268</v>
      </c>
      <c r="DE1458" s="274" t="s">
        <v>268</v>
      </c>
      <c r="DF1458" s="274" t="s">
        <v>268</v>
      </c>
      <c r="DG1458" s="299">
        <f>IFERROR(IF(CA1458="D",IF(CK1458="A dispo.",CD1458*VLOOKUP('DATI INPUT'!$F$27,TARIFFE_UD,2,FALSE),CD1458*VLOOKUP(CK1458,TARIFFE_UD,2,FALSE)),CD1458*VLOOKUP(CB1458-100,TARIFFE_UND,2,FALSE)),0)</f>
        <v>24.638456851022465</v>
      </c>
      <c r="DH1458" s="299">
        <f>IFERROR(IF(CA1458="D",IF(CK1458="A dispo.",CF1458*VLOOKUP('DATI INPUT'!$F$27,TARIFFE_UD,3,FALSE),CF1458*VLOOKUP(CK1458,TARIFFE_UD,3,FALSE)),CF1458*VLOOKUP(CB1458-100,TARIFFE_UND,3,FALSE)),0)</f>
        <v>15.164853048114928</v>
      </c>
    </row>
    <row r="1459" spans="1:112" x14ac:dyDescent="0.25">
      <c r="A1459" s="274" t="s">
        <v>10156</v>
      </c>
      <c r="B1459" s="274" t="s">
        <v>10150</v>
      </c>
      <c r="C1459" s="274" t="s">
        <v>1121</v>
      </c>
      <c r="D1459" s="274" t="s">
        <v>10151</v>
      </c>
      <c r="E1459" s="274" t="s">
        <v>268</v>
      </c>
      <c r="F1459" s="274" t="s">
        <v>156</v>
      </c>
      <c r="G1459" s="274" t="s">
        <v>10152</v>
      </c>
      <c r="H1459" s="274" t="s">
        <v>1372</v>
      </c>
      <c r="I1459" s="274" t="s">
        <v>332</v>
      </c>
      <c r="J1459" s="274" t="s">
        <v>156</v>
      </c>
      <c r="K1459" s="274" t="s">
        <v>10153</v>
      </c>
      <c r="L1459" s="274" t="s">
        <v>960</v>
      </c>
      <c r="M1459" s="274" t="s">
        <v>10154</v>
      </c>
      <c r="N1459" s="274" t="s">
        <v>984</v>
      </c>
      <c r="O1459" s="274" t="s">
        <v>873</v>
      </c>
      <c r="P1459" s="274" t="s">
        <v>613</v>
      </c>
      <c r="Q1459" s="274" t="s">
        <v>346</v>
      </c>
      <c r="R1459" s="274" t="s">
        <v>154</v>
      </c>
      <c r="S1459" s="274" t="s">
        <v>268</v>
      </c>
      <c r="T1459" s="274" t="s">
        <v>268</v>
      </c>
      <c r="U1459" s="274" t="s">
        <v>268</v>
      </c>
      <c r="V1459" s="274" t="s">
        <v>268</v>
      </c>
      <c r="W1459" s="274" t="s">
        <v>2661</v>
      </c>
      <c r="X1459" s="274" t="s">
        <v>2662</v>
      </c>
      <c r="Y1459" s="274" t="s">
        <v>268</v>
      </c>
      <c r="Z1459" s="274" t="s">
        <v>268</v>
      </c>
      <c r="AA1459" s="274" t="s">
        <v>268</v>
      </c>
      <c r="AB1459" s="274" t="s">
        <v>268</v>
      </c>
      <c r="AC1459" s="274" t="s">
        <v>268</v>
      </c>
      <c r="AD1459" s="274" t="s">
        <v>268</v>
      </c>
      <c r="AE1459" s="274" t="s">
        <v>287</v>
      </c>
      <c r="AF1459" s="274" t="s">
        <v>1811</v>
      </c>
      <c r="AG1459" s="274" t="s">
        <v>875</v>
      </c>
      <c r="AH1459" s="274" t="s">
        <v>1412</v>
      </c>
      <c r="AI1459" s="274" t="s">
        <v>909</v>
      </c>
      <c r="AJ1459" s="274" t="s">
        <v>268</v>
      </c>
      <c r="AK1459" s="274" t="s">
        <v>377</v>
      </c>
      <c r="AL1459" s="274" t="s">
        <v>268</v>
      </c>
      <c r="AM1459" s="274" t="s">
        <v>411</v>
      </c>
      <c r="AN1459" s="274" t="s">
        <v>268</v>
      </c>
      <c r="AO1459" s="274" t="s">
        <v>268</v>
      </c>
      <c r="AP1459" s="274" t="s">
        <v>268</v>
      </c>
      <c r="AQ1459" s="274" t="s">
        <v>268</v>
      </c>
      <c r="AR1459" s="274" t="s">
        <v>268</v>
      </c>
      <c r="AS1459" s="274" t="s">
        <v>268</v>
      </c>
      <c r="AT1459" s="274" t="s">
        <v>268</v>
      </c>
      <c r="AU1459" s="274" t="s">
        <v>268</v>
      </c>
      <c r="AV1459" s="274" t="s">
        <v>268</v>
      </c>
      <c r="AW1459" s="274" t="s">
        <v>268</v>
      </c>
      <c r="AX1459" s="274" t="s">
        <v>268</v>
      </c>
      <c r="AY1459" s="274" t="s">
        <v>268</v>
      </c>
      <c r="AZ1459" s="274" t="s">
        <v>268</v>
      </c>
      <c r="BA1459" s="274" t="s">
        <v>268</v>
      </c>
      <c r="BB1459" s="274" t="s">
        <v>268</v>
      </c>
      <c r="BC1459" s="274" t="s">
        <v>268</v>
      </c>
      <c r="BD1459" s="274" t="s">
        <v>268</v>
      </c>
      <c r="BE1459" s="274" t="s">
        <v>268</v>
      </c>
      <c r="BF1459" s="274" t="s">
        <v>268</v>
      </c>
      <c r="BG1459" s="274" t="s">
        <v>268</v>
      </c>
      <c r="BH1459" s="274" t="s">
        <v>268</v>
      </c>
      <c r="BI1459" s="274" t="s">
        <v>268</v>
      </c>
      <c r="BJ1459" s="274" t="s">
        <v>268</v>
      </c>
      <c r="BK1459" s="274" t="s">
        <v>268</v>
      </c>
      <c r="BL1459" s="274" t="s">
        <v>268</v>
      </c>
      <c r="BM1459" s="274" t="s">
        <v>268</v>
      </c>
      <c r="BN1459" s="274" t="s">
        <v>268</v>
      </c>
      <c r="BO1459" s="274" t="s">
        <v>268</v>
      </c>
      <c r="BP1459" s="274" t="s">
        <v>268</v>
      </c>
      <c r="BQ1459" s="274" t="s">
        <v>268</v>
      </c>
      <c r="BR1459" s="274" t="s">
        <v>268</v>
      </c>
      <c r="BS1459" s="274" t="s">
        <v>268</v>
      </c>
      <c r="BT1459" s="274" t="s">
        <v>268</v>
      </c>
      <c r="BU1459" s="274" t="s">
        <v>268</v>
      </c>
      <c r="BV1459" s="274" t="s">
        <v>268</v>
      </c>
      <c r="BW1459" s="274" t="s">
        <v>268</v>
      </c>
      <c r="BX1459" s="274" t="s">
        <v>268</v>
      </c>
      <c r="BY1459" s="295">
        <v>78</v>
      </c>
      <c r="BZ1459" s="295">
        <v>78</v>
      </c>
      <c r="CA1459" s="298" t="s">
        <v>142</v>
      </c>
      <c r="CB1459" s="297">
        <v>123</v>
      </c>
      <c r="CC1459" s="284">
        <f t="shared" si="90"/>
        <v>0</v>
      </c>
      <c r="CD1459" s="295">
        <f t="shared" si="91"/>
        <v>78</v>
      </c>
      <c r="CE1459" s="284">
        <f t="shared" si="92"/>
        <v>1</v>
      </c>
      <c r="CF1459" s="295">
        <f t="shared" si="93"/>
        <v>0</v>
      </c>
      <c r="CG1459" s="274" t="s">
        <v>1817</v>
      </c>
      <c r="CH1459" s="274" t="s">
        <v>268</v>
      </c>
      <c r="CI1459" s="274" t="s">
        <v>268</v>
      </c>
      <c r="CJ1459" s="298" t="s">
        <v>271</v>
      </c>
      <c r="CK1459" s="297">
        <v>1</v>
      </c>
      <c r="CL1459" s="274" t="s">
        <v>268</v>
      </c>
      <c r="CM1459" s="274" t="s">
        <v>268</v>
      </c>
      <c r="CN1459" s="274" t="s">
        <v>268</v>
      </c>
      <c r="CO1459" s="274" t="s">
        <v>268</v>
      </c>
      <c r="CP1459" s="274" t="s">
        <v>268</v>
      </c>
      <c r="CQ1459" s="274" t="s">
        <v>268</v>
      </c>
      <c r="CR1459" s="274" t="s">
        <v>877</v>
      </c>
      <c r="CS1459" s="274">
        <v>29.64</v>
      </c>
      <c r="CT1459" s="274" t="s">
        <v>268</v>
      </c>
      <c r="CU1459" s="274">
        <v>29.64</v>
      </c>
      <c r="CV1459" s="274">
        <v>365</v>
      </c>
      <c r="CW1459" s="274" t="s">
        <v>878</v>
      </c>
      <c r="CX1459" s="274" t="s">
        <v>835</v>
      </c>
      <c r="CY1459" s="274" t="s">
        <v>836</v>
      </c>
      <c r="CZ1459" s="274" t="s">
        <v>837</v>
      </c>
      <c r="DA1459" s="274" t="s">
        <v>268</v>
      </c>
      <c r="DB1459" s="274" t="s">
        <v>268</v>
      </c>
      <c r="DC1459" s="274" t="s">
        <v>268</v>
      </c>
      <c r="DD1459" s="274" t="s">
        <v>268</v>
      </c>
      <c r="DE1459" s="274" t="s">
        <v>268</v>
      </c>
      <c r="DF1459" s="274" t="s">
        <v>268</v>
      </c>
      <c r="DG1459" s="299">
        <f>IFERROR(IF(CA1459="D",IF(CK1459="A dispo.",CD1459*VLOOKUP('DATI INPUT'!$F$27,TARIFFE_UD,2,FALSE),CD1459*VLOOKUP(CK1459,TARIFFE_UD,2,FALSE)),CD1459*VLOOKUP(CB1459-100,TARIFFE_UND,2,FALSE)),0)</f>
        <v>48.044990859493808</v>
      </c>
      <c r="DH1459" s="299">
        <f>IFERROR(IF(CA1459="D",IF(CK1459="A dispo.",CF1459*VLOOKUP('DATI INPUT'!$F$27,TARIFFE_UD,3,FALSE),CF1459*VLOOKUP(CK1459,TARIFFE_UD,3,FALSE)),CF1459*VLOOKUP(CB1459-100,TARIFFE_UND,3,FALSE)),0)</f>
        <v>0</v>
      </c>
    </row>
    <row r="1460" spans="1:112" x14ac:dyDescent="0.25">
      <c r="A1460" s="274" t="s">
        <v>10157</v>
      </c>
      <c r="B1460" s="274" t="s">
        <v>10150</v>
      </c>
      <c r="C1460" s="274" t="s">
        <v>1716</v>
      </c>
      <c r="D1460" s="274" t="s">
        <v>10151</v>
      </c>
      <c r="E1460" s="274" t="s">
        <v>268</v>
      </c>
      <c r="F1460" s="274" t="s">
        <v>156</v>
      </c>
      <c r="G1460" s="274" t="s">
        <v>10152</v>
      </c>
      <c r="H1460" s="274" t="s">
        <v>1372</v>
      </c>
      <c r="I1460" s="274" t="s">
        <v>332</v>
      </c>
      <c r="J1460" s="274" t="s">
        <v>156</v>
      </c>
      <c r="K1460" s="274" t="s">
        <v>10153</v>
      </c>
      <c r="L1460" s="274" t="s">
        <v>960</v>
      </c>
      <c r="M1460" s="274" t="s">
        <v>10154</v>
      </c>
      <c r="N1460" s="274" t="s">
        <v>984</v>
      </c>
      <c r="O1460" s="274" t="s">
        <v>873</v>
      </c>
      <c r="P1460" s="274" t="s">
        <v>613</v>
      </c>
      <c r="Q1460" s="274" t="s">
        <v>346</v>
      </c>
      <c r="R1460" s="274" t="s">
        <v>154</v>
      </c>
      <c r="S1460" s="274" t="s">
        <v>268</v>
      </c>
      <c r="T1460" s="274" t="s">
        <v>268</v>
      </c>
      <c r="U1460" s="274" t="s">
        <v>268</v>
      </c>
      <c r="V1460" s="274" t="s">
        <v>268</v>
      </c>
      <c r="W1460" s="274" t="s">
        <v>2661</v>
      </c>
      <c r="X1460" s="274" t="s">
        <v>2662</v>
      </c>
      <c r="Y1460" s="274" t="s">
        <v>268</v>
      </c>
      <c r="Z1460" s="274" t="s">
        <v>268</v>
      </c>
      <c r="AA1460" s="274" t="s">
        <v>268</v>
      </c>
      <c r="AB1460" s="274" t="s">
        <v>268</v>
      </c>
      <c r="AC1460" s="274" t="s">
        <v>268</v>
      </c>
      <c r="AD1460" s="274" t="s">
        <v>268</v>
      </c>
      <c r="AE1460" s="274" t="s">
        <v>287</v>
      </c>
      <c r="AF1460" s="274" t="s">
        <v>1811</v>
      </c>
      <c r="AG1460" s="274" t="s">
        <v>875</v>
      </c>
      <c r="AH1460" s="274" t="s">
        <v>1412</v>
      </c>
      <c r="AI1460" s="274" t="s">
        <v>909</v>
      </c>
      <c r="AJ1460" s="274" t="s">
        <v>268</v>
      </c>
      <c r="AK1460" s="274" t="s">
        <v>381</v>
      </c>
      <c r="AL1460" s="274" t="s">
        <v>268</v>
      </c>
      <c r="AM1460" s="274" t="s">
        <v>411</v>
      </c>
      <c r="AN1460" s="274" t="s">
        <v>268</v>
      </c>
      <c r="AO1460" s="274" t="s">
        <v>268</v>
      </c>
      <c r="AP1460" s="274" t="s">
        <v>268</v>
      </c>
      <c r="AQ1460" s="274" t="s">
        <v>268</v>
      </c>
      <c r="AR1460" s="274" t="s">
        <v>268</v>
      </c>
      <c r="AS1460" s="274" t="s">
        <v>268</v>
      </c>
      <c r="AT1460" s="274" t="s">
        <v>268</v>
      </c>
      <c r="AU1460" s="274" t="s">
        <v>268</v>
      </c>
      <c r="AV1460" s="274" t="s">
        <v>268</v>
      </c>
      <c r="AW1460" s="274" t="s">
        <v>268</v>
      </c>
      <c r="AX1460" s="274" t="s">
        <v>268</v>
      </c>
      <c r="AY1460" s="274" t="s">
        <v>268</v>
      </c>
      <c r="AZ1460" s="274" t="s">
        <v>268</v>
      </c>
      <c r="BA1460" s="274" t="s">
        <v>268</v>
      </c>
      <c r="BB1460" s="274" t="s">
        <v>268</v>
      </c>
      <c r="BC1460" s="274" t="s">
        <v>268</v>
      </c>
      <c r="BD1460" s="274" t="s">
        <v>268</v>
      </c>
      <c r="BE1460" s="274" t="s">
        <v>268</v>
      </c>
      <c r="BF1460" s="274" t="s">
        <v>268</v>
      </c>
      <c r="BG1460" s="274" t="s">
        <v>268</v>
      </c>
      <c r="BH1460" s="274" t="s">
        <v>268</v>
      </c>
      <c r="BI1460" s="274" t="s">
        <v>268</v>
      </c>
      <c r="BJ1460" s="274" t="s">
        <v>268</v>
      </c>
      <c r="BK1460" s="274" t="s">
        <v>268</v>
      </c>
      <c r="BL1460" s="274" t="s">
        <v>268</v>
      </c>
      <c r="BM1460" s="274" t="s">
        <v>268</v>
      </c>
      <c r="BN1460" s="274" t="s">
        <v>268</v>
      </c>
      <c r="BO1460" s="274" t="s">
        <v>268</v>
      </c>
      <c r="BP1460" s="274" t="s">
        <v>268</v>
      </c>
      <c r="BQ1460" s="274" t="s">
        <v>268</v>
      </c>
      <c r="BR1460" s="274" t="s">
        <v>268</v>
      </c>
      <c r="BS1460" s="274" t="s">
        <v>268</v>
      </c>
      <c r="BT1460" s="274" t="s">
        <v>268</v>
      </c>
      <c r="BU1460" s="274" t="s">
        <v>268</v>
      </c>
      <c r="BV1460" s="274" t="s">
        <v>268</v>
      </c>
      <c r="BW1460" s="274" t="s">
        <v>268</v>
      </c>
      <c r="BX1460" s="274" t="s">
        <v>268</v>
      </c>
      <c r="BY1460" s="295">
        <v>47</v>
      </c>
      <c r="BZ1460" s="295">
        <v>47</v>
      </c>
      <c r="CA1460" s="298" t="s">
        <v>142</v>
      </c>
      <c r="CB1460" s="297">
        <v>123</v>
      </c>
      <c r="CC1460" s="284">
        <f t="shared" si="90"/>
        <v>0</v>
      </c>
      <c r="CD1460" s="295">
        <f t="shared" si="91"/>
        <v>47</v>
      </c>
      <c r="CE1460" s="284">
        <f t="shared" si="92"/>
        <v>1</v>
      </c>
      <c r="CF1460" s="295">
        <f t="shared" si="93"/>
        <v>0</v>
      </c>
      <c r="CG1460" s="274" t="s">
        <v>1817</v>
      </c>
      <c r="CH1460" s="274" t="s">
        <v>268</v>
      </c>
      <c r="CI1460" s="274" t="s">
        <v>268</v>
      </c>
      <c r="CJ1460" s="298" t="s">
        <v>271</v>
      </c>
      <c r="CK1460" s="297">
        <v>1</v>
      </c>
      <c r="CL1460" s="274" t="s">
        <v>268</v>
      </c>
      <c r="CM1460" s="274" t="s">
        <v>268</v>
      </c>
      <c r="CN1460" s="274" t="s">
        <v>268</v>
      </c>
      <c r="CO1460" s="274" t="s">
        <v>268</v>
      </c>
      <c r="CP1460" s="274" t="s">
        <v>268</v>
      </c>
      <c r="CQ1460" s="274" t="s">
        <v>268</v>
      </c>
      <c r="CR1460" s="274" t="s">
        <v>877</v>
      </c>
      <c r="CS1460" s="274">
        <v>17.86</v>
      </c>
      <c r="CT1460" s="274" t="s">
        <v>268</v>
      </c>
      <c r="CU1460" s="274">
        <v>17.86</v>
      </c>
      <c r="CV1460" s="274">
        <v>365</v>
      </c>
      <c r="CW1460" s="274" t="s">
        <v>878</v>
      </c>
      <c r="CX1460" s="274" t="s">
        <v>835</v>
      </c>
      <c r="CY1460" s="274" t="s">
        <v>836</v>
      </c>
      <c r="CZ1460" s="274" t="s">
        <v>837</v>
      </c>
      <c r="DA1460" s="274" t="s">
        <v>268</v>
      </c>
      <c r="DB1460" s="274" t="s">
        <v>268</v>
      </c>
      <c r="DC1460" s="274" t="s">
        <v>268</v>
      </c>
      <c r="DD1460" s="274" t="s">
        <v>268</v>
      </c>
      <c r="DE1460" s="274" t="s">
        <v>268</v>
      </c>
      <c r="DF1460" s="274" t="s">
        <v>268</v>
      </c>
      <c r="DG1460" s="299">
        <f>IFERROR(IF(CA1460="D",IF(CK1460="A dispo.",CD1460*VLOOKUP('DATI INPUT'!$F$27,TARIFFE_UD,2,FALSE),CD1460*VLOOKUP(CK1460,TARIFFE_UD,2,FALSE)),CD1460*VLOOKUP(CB1460-100,TARIFFE_UND,2,FALSE)),0)</f>
        <v>28.950186799951396</v>
      </c>
      <c r="DH1460" s="299">
        <f>IFERROR(IF(CA1460="D",IF(CK1460="A dispo.",CF1460*VLOOKUP('DATI INPUT'!$F$27,TARIFFE_UD,3,FALSE),CF1460*VLOOKUP(CK1460,TARIFFE_UD,3,FALSE)),CF1460*VLOOKUP(CB1460-100,TARIFFE_UND,3,FALSE)),0)</f>
        <v>0</v>
      </c>
    </row>
    <row r="1461" spans="1:112" x14ac:dyDescent="0.25">
      <c r="A1461" s="274" t="s">
        <v>10158</v>
      </c>
      <c r="B1461" s="274" t="s">
        <v>10159</v>
      </c>
      <c r="C1461" s="274" t="s">
        <v>1717</v>
      </c>
      <c r="D1461" s="274" t="s">
        <v>10160</v>
      </c>
      <c r="E1461" s="274" t="s">
        <v>268</v>
      </c>
      <c r="F1461" s="274" t="s">
        <v>156</v>
      </c>
      <c r="G1461" s="274" t="s">
        <v>10161</v>
      </c>
      <c r="H1461" s="274" t="s">
        <v>10162</v>
      </c>
      <c r="I1461" s="274" t="s">
        <v>1159</v>
      </c>
      <c r="J1461" s="274" t="s">
        <v>274</v>
      </c>
      <c r="K1461" s="274" t="s">
        <v>10163</v>
      </c>
      <c r="L1461" s="274" t="s">
        <v>10164</v>
      </c>
      <c r="M1461" s="274" t="s">
        <v>5113</v>
      </c>
      <c r="N1461" s="274" t="s">
        <v>984</v>
      </c>
      <c r="O1461" s="274" t="s">
        <v>873</v>
      </c>
      <c r="P1461" s="274" t="s">
        <v>1046</v>
      </c>
      <c r="Q1461" s="274" t="s">
        <v>368</v>
      </c>
      <c r="R1461" s="274" t="s">
        <v>268</v>
      </c>
      <c r="S1461" s="274" t="s">
        <v>268</v>
      </c>
      <c r="T1461" s="274" t="s">
        <v>268</v>
      </c>
      <c r="U1461" s="274" t="s">
        <v>268</v>
      </c>
      <c r="V1461" s="274" t="s">
        <v>268</v>
      </c>
      <c r="W1461" s="274" t="s">
        <v>5113</v>
      </c>
      <c r="X1461" s="274" t="s">
        <v>1046</v>
      </c>
      <c r="Y1461" s="274" t="s">
        <v>368</v>
      </c>
      <c r="Z1461" s="274" t="s">
        <v>268</v>
      </c>
      <c r="AA1461" s="274" t="s">
        <v>268</v>
      </c>
      <c r="AB1461" s="274" t="s">
        <v>268</v>
      </c>
      <c r="AC1461" s="274" t="s">
        <v>268</v>
      </c>
      <c r="AD1461" s="274" t="s">
        <v>268</v>
      </c>
      <c r="AE1461" s="274" t="s">
        <v>287</v>
      </c>
      <c r="AF1461" s="274" t="s">
        <v>1811</v>
      </c>
      <c r="AG1461" s="274" t="s">
        <v>875</v>
      </c>
      <c r="AH1461" s="274" t="s">
        <v>1831</v>
      </c>
      <c r="AI1461" s="274" t="s">
        <v>5114</v>
      </c>
      <c r="AJ1461" s="274" t="s">
        <v>268</v>
      </c>
      <c r="AK1461" s="274" t="s">
        <v>395</v>
      </c>
      <c r="AL1461" s="274" t="s">
        <v>268</v>
      </c>
      <c r="AM1461" s="274" t="s">
        <v>355</v>
      </c>
      <c r="AN1461" s="274" t="s">
        <v>268</v>
      </c>
      <c r="AO1461" s="274" t="s">
        <v>268</v>
      </c>
      <c r="AP1461" s="274" t="s">
        <v>268</v>
      </c>
      <c r="AQ1461" s="274" t="s">
        <v>268</v>
      </c>
      <c r="AR1461" s="274" t="s">
        <v>268</v>
      </c>
      <c r="AS1461" s="274" t="s">
        <v>268</v>
      </c>
      <c r="AT1461" s="274" t="s">
        <v>268</v>
      </c>
      <c r="AU1461" s="274" t="s">
        <v>268</v>
      </c>
      <c r="AV1461" s="274" t="s">
        <v>268</v>
      </c>
      <c r="AW1461" s="274" t="s">
        <v>268</v>
      </c>
      <c r="AX1461" s="274" t="s">
        <v>268</v>
      </c>
      <c r="AY1461" s="274" t="s">
        <v>268</v>
      </c>
      <c r="AZ1461" s="274" t="s">
        <v>268</v>
      </c>
      <c r="BA1461" s="274" t="s">
        <v>268</v>
      </c>
      <c r="BB1461" s="274" t="s">
        <v>268</v>
      </c>
      <c r="BC1461" s="274" t="s">
        <v>268</v>
      </c>
      <c r="BD1461" s="274" t="s">
        <v>268</v>
      </c>
      <c r="BE1461" s="274" t="s">
        <v>268</v>
      </c>
      <c r="BF1461" s="274" t="s">
        <v>268</v>
      </c>
      <c r="BG1461" s="274" t="s">
        <v>268</v>
      </c>
      <c r="BH1461" s="274" t="s">
        <v>268</v>
      </c>
      <c r="BI1461" s="274" t="s">
        <v>268</v>
      </c>
      <c r="BJ1461" s="274" t="s">
        <v>268</v>
      </c>
      <c r="BK1461" s="274" t="s">
        <v>268</v>
      </c>
      <c r="BL1461" s="274" t="s">
        <v>268</v>
      </c>
      <c r="BM1461" s="274" t="s">
        <v>268</v>
      </c>
      <c r="BN1461" s="274" t="s">
        <v>268</v>
      </c>
      <c r="BO1461" s="274" t="s">
        <v>268</v>
      </c>
      <c r="BP1461" s="274" t="s">
        <v>268</v>
      </c>
      <c r="BQ1461" s="274" t="s">
        <v>268</v>
      </c>
      <c r="BR1461" s="274" t="s">
        <v>268</v>
      </c>
      <c r="BS1461" s="274" t="s">
        <v>268</v>
      </c>
      <c r="BT1461" s="274" t="s">
        <v>268</v>
      </c>
      <c r="BU1461" s="274" t="s">
        <v>268</v>
      </c>
      <c r="BV1461" s="274" t="s">
        <v>268</v>
      </c>
      <c r="BW1461" s="274" t="s">
        <v>268</v>
      </c>
      <c r="BX1461" s="274" t="s">
        <v>268</v>
      </c>
      <c r="BY1461" s="295">
        <v>98.17</v>
      </c>
      <c r="BZ1461" s="295">
        <v>98.17</v>
      </c>
      <c r="CA1461" s="298" t="s">
        <v>142</v>
      </c>
      <c r="CB1461" s="297">
        <v>122</v>
      </c>
      <c r="CC1461" s="284">
        <f t="shared" si="90"/>
        <v>0</v>
      </c>
      <c r="CD1461" s="295">
        <f t="shared" si="91"/>
        <v>98.17</v>
      </c>
      <c r="CE1461" s="284">
        <f t="shared" si="92"/>
        <v>0</v>
      </c>
      <c r="CF1461" s="295">
        <f t="shared" si="93"/>
        <v>1</v>
      </c>
      <c r="CG1461" s="274" t="s">
        <v>876</v>
      </c>
      <c r="CH1461" s="274" t="s">
        <v>268</v>
      </c>
      <c r="CI1461" s="274" t="s">
        <v>268</v>
      </c>
      <c r="CJ1461" s="298" t="s">
        <v>282</v>
      </c>
      <c r="CK1461" s="297">
        <v>4</v>
      </c>
      <c r="CL1461" s="274" t="s">
        <v>268</v>
      </c>
      <c r="CM1461" s="274" t="s">
        <v>268</v>
      </c>
      <c r="CN1461" s="274" t="s">
        <v>268</v>
      </c>
      <c r="CO1461" s="274" t="s">
        <v>268</v>
      </c>
      <c r="CP1461" s="274" t="s">
        <v>268</v>
      </c>
      <c r="CQ1461" s="274" t="s">
        <v>268</v>
      </c>
      <c r="CR1461" s="274" t="s">
        <v>877</v>
      </c>
      <c r="CS1461" s="274">
        <v>136.05000000000001</v>
      </c>
      <c r="CT1461" s="274" t="s">
        <v>268</v>
      </c>
      <c r="CU1461" s="274">
        <v>136.05000000000001</v>
      </c>
      <c r="CV1461" s="274">
        <v>365</v>
      </c>
      <c r="CW1461" s="274" t="s">
        <v>878</v>
      </c>
      <c r="CX1461" s="274" t="s">
        <v>835</v>
      </c>
      <c r="CY1461" s="274" t="s">
        <v>836</v>
      </c>
      <c r="CZ1461" s="274" t="s">
        <v>837</v>
      </c>
      <c r="DA1461" s="274" t="s">
        <v>268</v>
      </c>
      <c r="DB1461" s="274" t="s">
        <v>268</v>
      </c>
      <c r="DC1461" s="274" t="s">
        <v>268</v>
      </c>
      <c r="DD1461" s="274" t="s">
        <v>268</v>
      </c>
      <c r="DE1461" s="274" t="s">
        <v>268</v>
      </c>
      <c r="DF1461" s="274" t="s">
        <v>268</v>
      </c>
      <c r="DG1461" s="299">
        <f>IFERROR(IF(CA1461="D",IF(CK1461="A dispo.",CD1461*VLOOKUP('DATI INPUT'!$F$27,TARIFFE_UD,2,FALSE),CD1461*VLOOKUP(CK1461,TARIFFE_UD,2,FALSE)),CD1461*VLOOKUP(CB1461-100,TARIFFE_UND,2,FALSE)),0)</f>
        <v>83.504716622477844</v>
      </c>
      <c r="DH1461" s="299">
        <f>IFERROR(IF(CA1461="D",IF(CK1461="A dispo.",CF1461*VLOOKUP('DATI INPUT'!$F$27,TARIFFE_UD,3,FALSE),CF1461*VLOOKUP(CK1461,TARIFFE_UD,3,FALSE)),CF1461*VLOOKUP(CB1461-100,TARIFFE_UND,3,FALSE)),0)</f>
        <v>73.78284271486686</v>
      </c>
    </row>
    <row r="1462" spans="1:112" x14ac:dyDescent="0.25">
      <c r="A1462" s="274" t="s">
        <v>10165</v>
      </c>
      <c r="B1462" s="274" t="s">
        <v>3423</v>
      </c>
      <c r="C1462" s="274" t="s">
        <v>10166</v>
      </c>
      <c r="D1462" s="274" t="s">
        <v>3425</v>
      </c>
      <c r="E1462" s="274" t="s">
        <v>268</v>
      </c>
      <c r="F1462" s="274" t="s">
        <v>156</v>
      </c>
      <c r="G1462" s="274" t="s">
        <v>3426</v>
      </c>
      <c r="H1462" s="274" t="s">
        <v>3427</v>
      </c>
      <c r="I1462" s="274" t="s">
        <v>3428</v>
      </c>
      <c r="J1462" s="274" t="s">
        <v>274</v>
      </c>
      <c r="K1462" s="274" t="s">
        <v>3429</v>
      </c>
      <c r="L1462" s="274" t="s">
        <v>984</v>
      </c>
      <c r="M1462" s="274" t="s">
        <v>3430</v>
      </c>
      <c r="N1462" s="274" t="s">
        <v>984</v>
      </c>
      <c r="O1462" s="274" t="s">
        <v>873</v>
      </c>
      <c r="P1462" s="274" t="s">
        <v>887</v>
      </c>
      <c r="Q1462" s="274" t="s">
        <v>282</v>
      </c>
      <c r="R1462" s="274" t="s">
        <v>154</v>
      </c>
      <c r="S1462" s="274" t="s">
        <v>268</v>
      </c>
      <c r="T1462" s="274" t="s">
        <v>268</v>
      </c>
      <c r="U1462" s="274" t="s">
        <v>268</v>
      </c>
      <c r="V1462" s="274" t="s">
        <v>268</v>
      </c>
      <c r="W1462" s="274" t="s">
        <v>10167</v>
      </c>
      <c r="X1462" s="274" t="s">
        <v>887</v>
      </c>
      <c r="Y1462" s="274" t="s">
        <v>282</v>
      </c>
      <c r="Z1462" s="274" t="s">
        <v>268</v>
      </c>
      <c r="AA1462" s="274" t="s">
        <v>268</v>
      </c>
      <c r="AB1462" s="274" t="s">
        <v>268</v>
      </c>
      <c r="AC1462" s="274" t="s">
        <v>268</v>
      </c>
      <c r="AD1462" s="274" t="s">
        <v>268</v>
      </c>
      <c r="AE1462" s="274" t="s">
        <v>287</v>
      </c>
      <c r="AF1462" s="274" t="s">
        <v>1811</v>
      </c>
      <c r="AG1462" s="274" t="s">
        <v>875</v>
      </c>
      <c r="AH1462" s="274" t="s">
        <v>1848</v>
      </c>
      <c r="AI1462" s="274" t="s">
        <v>755</v>
      </c>
      <c r="AJ1462" s="274" t="s">
        <v>268</v>
      </c>
      <c r="AK1462" s="274" t="s">
        <v>377</v>
      </c>
      <c r="AL1462" s="274" t="s">
        <v>268</v>
      </c>
      <c r="AM1462" s="274" t="s">
        <v>405</v>
      </c>
      <c r="AN1462" s="274" t="s">
        <v>268</v>
      </c>
      <c r="AO1462" s="274" t="s">
        <v>268</v>
      </c>
      <c r="AP1462" s="274" t="s">
        <v>268</v>
      </c>
      <c r="AQ1462" s="274" t="s">
        <v>268</v>
      </c>
      <c r="AR1462" s="274" t="s">
        <v>268</v>
      </c>
      <c r="AS1462" s="274" t="s">
        <v>268</v>
      </c>
      <c r="AT1462" s="274" t="s">
        <v>268</v>
      </c>
      <c r="AU1462" s="274" t="s">
        <v>268</v>
      </c>
      <c r="AV1462" s="274" t="s">
        <v>268</v>
      </c>
      <c r="AW1462" s="274" t="s">
        <v>268</v>
      </c>
      <c r="AX1462" s="274" t="s">
        <v>268</v>
      </c>
      <c r="AY1462" s="274" t="s">
        <v>268</v>
      </c>
      <c r="AZ1462" s="274" t="s">
        <v>268</v>
      </c>
      <c r="BA1462" s="274" t="s">
        <v>268</v>
      </c>
      <c r="BB1462" s="274" t="s">
        <v>268</v>
      </c>
      <c r="BC1462" s="274" t="s">
        <v>268</v>
      </c>
      <c r="BD1462" s="274" t="s">
        <v>268</v>
      </c>
      <c r="BE1462" s="274" t="s">
        <v>268</v>
      </c>
      <c r="BF1462" s="274" t="s">
        <v>268</v>
      </c>
      <c r="BG1462" s="274" t="s">
        <v>268</v>
      </c>
      <c r="BH1462" s="274" t="s">
        <v>268</v>
      </c>
      <c r="BI1462" s="274" t="s">
        <v>268</v>
      </c>
      <c r="BJ1462" s="274" t="s">
        <v>268</v>
      </c>
      <c r="BK1462" s="274" t="s">
        <v>268</v>
      </c>
      <c r="BL1462" s="274" t="s">
        <v>268</v>
      </c>
      <c r="BM1462" s="274" t="s">
        <v>268</v>
      </c>
      <c r="BN1462" s="274" t="s">
        <v>268</v>
      </c>
      <c r="BO1462" s="274" t="s">
        <v>268</v>
      </c>
      <c r="BP1462" s="274" t="s">
        <v>268</v>
      </c>
      <c r="BQ1462" s="274" t="s">
        <v>268</v>
      </c>
      <c r="BR1462" s="274" t="s">
        <v>268</v>
      </c>
      <c r="BS1462" s="274" t="s">
        <v>268</v>
      </c>
      <c r="BT1462" s="274" t="s">
        <v>268</v>
      </c>
      <c r="BU1462" s="274" t="s">
        <v>268</v>
      </c>
      <c r="BV1462" s="274" t="s">
        <v>268</v>
      </c>
      <c r="BW1462" s="274" t="s">
        <v>268</v>
      </c>
      <c r="BX1462" s="274" t="s">
        <v>268</v>
      </c>
      <c r="BY1462" s="295">
        <v>80</v>
      </c>
      <c r="BZ1462" s="295">
        <v>80</v>
      </c>
      <c r="CA1462" s="298" t="s">
        <v>142</v>
      </c>
      <c r="CB1462" s="297">
        <v>122</v>
      </c>
      <c r="CC1462" s="284">
        <f t="shared" si="90"/>
        <v>0</v>
      </c>
      <c r="CD1462" s="295">
        <f t="shared" si="91"/>
        <v>80</v>
      </c>
      <c r="CE1462" s="284">
        <f t="shared" si="92"/>
        <v>0</v>
      </c>
      <c r="CF1462" s="295">
        <f t="shared" si="93"/>
        <v>1</v>
      </c>
      <c r="CG1462" s="274" t="s">
        <v>876</v>
      </c>
      <c r="CH1462" s="274" t="s">
        <v>268</v>
      </c>
      <c r="CI1462" s="274" t="s">
        <v>268</v>
      </c>
      <c r="CJ1462" s="298" t="s">
        <v>271</v>
      </c>
      <c r="CK1462" s="297">
        <v>1</v>
      </c>
      <c r="CL1462" s="274" t="s">
        <v>268</v>
      </c>
      <c r="CM1462" s="274" t="s">
        <v>268</v>
      </c>
      <c r="CN1462" s="274" t="s">
        <v>268</v>
      </c>
      <c r="CO1462" s="274" t="s">
        <v>268</v>
      </c>
      <c r="CP1462" s="274" t="s">
        <v>268</v>
      </c>
      <c r="CQ1462" s="274" t="s">
        <v>268</v>
      </c>
      <c r="CR1462" s="274" t="s">
        <v>877</v>
      </c>
      <c r="CS1462" s="274">
        <v>47.68</v>
      </c>
      <c r="CT1462" s="274" t="s">
        <v>268</v>
      </c>
      <c r="CU1462" s="274">
        <v>47.68</v>
      </c>
      <c r="CV1462" s="274">
        <v>365</v>
      </c>
      <c r="CW1462" s="274" t="s">
        <v>878</v>
      </c>
      <c r="CX1462" s="274" t="s">
        <v>835</v>
      </c>
      <c r="CY1462" s="274" t="s">
        <v>836</v>
      </c>
      <c r="CZ1462" s="274" t="s">
        <v>837</v>
      </c>
      <c r="DA1462" s="274" t="s">
        <v>268</v>
      </c>
      <c r="DB1462" s="274" t="s">
        <v>268</v>
      </c>
      <c r="DC1462" s="274" t="s">
        <v>268</v>
      </c>
      <c r="DD1462" s="274" t="s">
        <v>268</v>
      </c>
      <c r="DE1462" s="274" t="s">
        <v>268</v>
      </c>
      <c r="DF1462" s="274" t="s">
        <v>268</v>
      </c>
      <c r="DG1462" s="299">
        <f>IFERROR(IF(CA1462="D",IF(CK1462="A dispo.",CD1462*VLOOKUP('DATI INPUT'!$F$27,TARIFFE_UD,2,FALSE),CD1462*VLOOKUP(CK1462,TARIFFE_UD,2,FALSE)),CD1462*VLOOKUP(CB1462-100,TARIFFE_UND,2,FALSE)),0)</f>
        <v>49.276913702044929</v>
      </c>
      <c r="DH1462" s="299">
        <f>IFERROR(IF(CA1462="D",IF(CK1462="A dispo.",CF1462*VLOOKUP('DATI INPUT'!$F$27,TARIFFE_UD,3,FALSE),CF1462*VLOOKUP(CK1462,TARIFFE_UD,3,FALSE)),CF1462*VLOOKUP(CB1462-100,TARIFFE_UND,3,FALSE)),0)</f>
        <v>15.164853048114928</v>
      </c>
    </row>
    <row r="1463" spans="1:112" hidden="1" x14ac:dyDescent="0.25">
      <c r="A1463" s="274" t="s">
        <v>10168</v>
      </c>
      <c r="B1463" s="274" t="s">
        <v>10169</v>
      </c>
      <c r="C1463" s="274" t="s">
        <v>10170</v>
      </c>
      <c r="D1463" s="274" t="s">
        <v>10171</v>
      </c>
      <c r="E1463" s="274" t="s">
        <v>268</v>
      </c>
      <c r="F1463" s="274" t="s">
        <v>156</v>
      </c>
      <c r="G1463" s="274" t="s">
        <v>10172</v>
      </c>
      <c r="H1463" s="274" t="s">
        <v>5493</v>
      </c>
      <c r="I1463" s="274" t="s">
        <v>659</v>
      </c>
      <c r="J1463" s="274" t="s">
        <v>156</v>
      </c>
      <c r="K1463" s="274" t="s">
        <v>10173</v>
      </c>
      <c r="L1463" s="274" t="s">
        <v>984</v>
      </c>
      <c r="M1463" s="274" t="s">
        <v>10174</v>
      </c>
      <c r="N1463" s="274" t="s">
        <v>1403</v>
      </c>
      <c r="O1463" s="274" t="s">
        <v>10175</v>
      </c>
      <c r="P1463" s="274" t="s">
        <v>10176</v>
      </c>
      <c r="Q1463" s="274" t="s">
        <v>280</v>
      </c>
      <c r="R1463" s="274" t="s">
        <v>268</v>
      </c>
      <c r="S1463" s="274" t="s">
        <v>268</v>
      </c>
      <c r="T1463" s="274" t="s">
        <v>268</v>
      </c>
      <c r="U1463" s="274" t="s">
        <v>268</v>
      </c>
      <c r="V1463" s="274" t="s">
        <v>268</v>
      </c>
      <c r="W1463" s="274" t="s">
        <v>5521</v>
      </c>
      <c r="X1463" s="274" t="s">
        <v>2617</v>
      </c>
      <c r="Y1463" s="274" t="s">
        <v>280</v>
      </c>
      <c r="Z1463" s="274" t="s">
        <v>268</v>
      </c>
      <c r="AA1463" s="274" t="s">
        <v>268</v>
      </c>
      <c r="AB1463" s="274" t="s">
        <v>268</v>
      </c>
      <c r="AC1463" s="274" t="s">
        <v>268</v>
      </c>
      <c r="AD1463" s="274" t="s">
        <v>268</v>
      </c>
      <c r="AE1463" s="274" t="s">
        <v>268</v>
      </c>
      <c r="AF1463" s="274" t="s">
        <v>268</v>
      </c>
      <c r="AG1463" s="274" t="s">
        <v>268</v>
      </c>
      <c r="AH1463" s="274" t="s">
        <v>268</v>
      </c>
      <c r="AI1463" s="274" t="s">
        <v>268</v>
      </c>
      <c r="AJ1463" s="274" t="s">
        <v>268</v>
      </c>
      <c r="AK1463" s="274" t="s">
        <v>268</v>
      </c>
      <c r="AL1463" s="274" t="s">
        <v>268</v>
      </c>
      <c r="AM1463" s="274" t="s">
        <v>268</v>
      </c>
      <c r="AN1463" s="274" t="s">
        <v>268</v>
      </c>
      <c r="AO1463" s="274" t="s">
        <v>268</v>
      </c>
      <c r="AP1463" s="274" t="s">
        <v>268</v>
      </c>
      <c r="AQ1463" s="274" t="s">
        <v>268</v>
      </c>
      <c r="AR1463" s="274" t="s">
        <v>268</v>
      </c>
      <c r="AS1463" s="274" t="s">
        <v>268</v>
      </c>
      <c r="AT1463" s="274" t="s">
        <v>268</v>
      </c>
      <c r="AU1463" s="274" t="s">
        <v>268</v>
      </c>
      <c r="AV1463" s="274" t="s">
        <v>268</v>
      </c>
      <c r="AW1463" s="274" t="s">
        <v>268</v>
      </c>
      <c r="AX1463" s="274" t="s">
        <v>268</v>
      </c>
      <c r="AY1463" s="274" t="s">
        <v>268</v>
      </c>
      <c r="AZ1463" s="274" t="s">
        <v>268</v>
      </c>
      <c r="BA1463" s="274" t="s">
        <v>268</v>
      </c>
      <c r="BB1463" s="274" t="s">
        <v>268</v>
      </c>
      <c r="BC1463" s="274" t="s">
        <v>268</v>
      </c>
      <c r="BD1463" s="274" t="s">
        <v>268</v>
      </c>
      <c r="BE1463" s="274" t="s">
        <v>268</v>
      </c>
      <c r="BF1463" s="274" t="s">
        <v>268</v>
      </c>
      <c r="BG1463" s="274" t="s">
        <v>268</v>
      </c>
      <c r="BH1463" s="274" t="s">
        <v>268</v>
      </c>
      <c r="BI1463" s="274" t="s">
        <v>268</v>
      </c>
      <c r="BJ1463" s="274" t="s">
        <v>268</v>
      </c>
      <c r="BK1463" s="274" t="s">
        <v>268</v>
      </c>
      <c r="BL1463" s="274" t="s">
        <v>268</v>
      </c>
      <c r="BM1463" s="274" t="s">
        <v>268</v>
      </c>
      <c r="BN1463" s="274" t="s">
        <v>268</v>
      </c>
      <c r="BO1463" s="274" t="s">
        <v>268</v>
      </c>
      <c r="BP1463" s="274" t="s">
        <v>268</v>
      </c>
      <c r="BQ1463" s="274" t="s">
        <v>268</v>
      </c>
      <c r="BR1463" s="274" t="s">
        <v>268</v>
      </c>
      <c r="BS1463" s="274" t="s">
        <v>268</v>
      </c>
      <c r="BT1463" s="274" t="s">
        <v>268</v>
      </c>
      <c r="BU1463" s="274" t="s">
        <v>268</v>
      </c>
      <c r="BV1463" s="274" t="s">
        <v>268</v>
      </c>
      <c r="BW1463" s="274" t="s">
        <v>268</v>
      </c>
      <c r="BX1463" s="274" t="s">
        <v>268</v>
      </c>
      <c r="BY1463" s="295">
        <v>20</v>
      </c>
      <c r="BZ1463" s="295">
        <v>20</v>
      </c>
      <c r="CA1463" s="298" t="s">
        <v>142</v>
      </c>
      <c r="CB1463" s="297">
        <v>122</v>
      </c>
      <c r="CC1463" s="284">
        <f t="shared" si="90"/>
        <v>0</v>
      </c>
      <c r="CD1463" s="295">
        <f t="shared" si="91"/>
        <v>20</v>
      </c>
      <c r="CE1463" s="284">
        <f t="shared" si="92"/>
        <v>0</v>
      </c>
      <c r="CF1463" s="295">
        <f t="shared" si="93"/>
        <v>1</v>
      </c>
      <c r="CG1463" s="274" t="s">
        <v>876</v>
      </c>
      <c r="CH1463" s="274" t="s">
        <v>268</v>
      </c>
      <c r="CI1463" s="274" t="s">
        <v>268</v>
      </c>
      <c r="CJ1463" s="298" t="s">
        <v>268</v>
      </c>
      <c r="CK1463" s="298" t="s">
        <v>736</v>
      </c>
      <c r="CL1463" s="274" t="s">
        <v>268</v>
      </c>
      <c r="CM1463" s="274" t="s">
        <v>268</v>
      </c>
      <c r="CN1463" s="274" t="s">
        <v>268</v>
      </c>
      <c r="CO1463" s="274" t="s">
        <v>268</v>
      </c>
      <c r="CP1463" s="274" t="s">
        <v>268</v>
      </c>
      <c r="CQ1463" s="274" t="s">
        <v>268</v>
      </c>
      <c r="CR1463" s="274" t="s">
        <v>877</v>
      </c>
      <c r="CS1463" s="274">
        <v>62.36</v>
      </c>
      <c r="CT1463" s="274" t="s">
        <v>268</v>
      </c>
      <c r="CU1463" s="274">
        <v>62.36</v>
      </c>
      <c r="CV1463" s="274">
        <v>365</v>
      </c>
      <c r="CW1463" s="274" t="s">
        <v>878</v>
      </c>
      <c r="CX1463" s="274" t="s">
        <v>835</v>
      </c>
      <c r="CY1463" s="274" t="s">
        <v>836</v>
      </c>
      <c r="CZ1463" s="274" t="s">
        <v>837</v>
      </c>
      <c r="DA1463" s="274" t="s">
        <v>268</v>
      </c>
      <c r="DB1463" s="274" t="s">
        <v>268</v>
      </c>
      <c r="DC1463" s="274" t="s">
        <v>268</v>
      </c>
      <c r="DD1463" s="274" t="s">
        <v>268</v>
      </c>
      <c r="DE1463" s="274" t="s">
        <v>268</v>
      </c>
      <c r="DF1463" s="274" t="s">
        <v>268</v>
      </c>
      <c r="DG1463" s="299">
        <f>IFERROR(IF(CA1463="D",IF(CK1463="A dispo.",CD1463*VLOOKUP('DATI INPUT'!$F$27,TARIFFE_UD,2,FALSE),CD1463*VLOOKUP(CK1463,TARIFFE_UD,2,FALSE)),CD1463*VLOOKUP(CB1463-100,TARIFFE_UND,2,FALSE)),0)</f>
        <v>15.839007975657298</v>
      </c>
      <c r="DH1463" s="299">
        <f>IFERROR(IF(CA1463="D",IF(CK1463="A dispo.",CF1463*VLOOKUP('DATI INPUT'!$F$27,TARIFFE_UD,3,FALSE),CF1463*VLOOKUP(CK1463,TARIFFE_UD,3,FALSE)),CF1463*VLOOKUP(CB1463-100,TARIFFE_UND,3,FALSE)),0)</f>
        <v>60.367780403072892</v>
      </c>
    </row>
    <row r="1464" spans="1:112" hidden="1" x14ac:dyDescent="0.25">
      <c r="A1464" s="274" t="s">
        <v>10177</v>
      </c>
      <c r="B1464" s="274" t="s">
        <v>10169</v>
      </c>
      <c r="C1464" s="274" t="s">
        <v>10178</v>
      </c>
      <c r="D1464" s="274" t="s">
        <v>10171</v>
      </c>
      <c r="E1464" s="274" t="s">
        <v>268</v>
      </c>
      <c r="F1464" s="274" t="s">
        <v>156</v>
      </c>
      <c r="G1464" s="274" t="s">
        <v>10172</v>
      </c>
      <c r="H1464" s="274" t="s">
        <v>5493</v>
      </c>
      <c r="I1464" s="274" t="s">
        <v>659</v>
      </c>
      <c r="J1464" s="274" t="s">
        <v>156</v>
      </c>
      <c r="K1464" s="274" t="s">
        <v>10173</v>
      </c>
      <c r="L1464" s="274" t="s">
        <v>984</v>
      </c>
      <c r="M1464" s="274" t="s">
        <v>10174</v>
      </c>
      <c r="N1464" s="274" t="s">
        <v>1403</v>
      </c>
      <c r="O1464" s="274" t="s">
        <v>10175</v>
      </c>
      <c r="P1464" s="274" t="s">
        <v>10176</v>
      </c>
      <c r="Q1464" s="274" t="s">
        <v>280</v>
      </c>
      <c r="R1464" s="274" t="s">
        <v>268</v>
      </c>
      <c r="S1464" s="274" t="s">
        <v>268</v>
      </c>
      <c r="T1464" s="274" t="s">
        <v>268</v>
      </c>
      <c r="U1464" s="274" t="s">
        <v>268</v>
      </c>
      <c r="V1464" s="274" t="s">
        <v>268</v>
      </c>
      <c r="W1464" s="274" t="s">
        <v>5521</v>
      </c>
      <c r="X1464" s="274" t="s">
        <v>2617</v>
      </c>
      <c r="Y1464" s="274" t="s">
        <v>280</v>
      </c>
      <c r="Z1464" s="274" t="s">
        <v>268</v>
      </c>
      <c r="AA1464" s="274" t="s">
        <v>268</v>
      </c>
      <c r="AB1464" s="274" t="s">
        <v>268</v>
      </c>
      <c r="AC1464" s="274" t="s">
        <v>268</v>
      </c>
      <c r="AD1464" s="274" t="s">
        <v>268</v>
      </c>
      <c r="AE1464" s="274" t="s">
        <v>268</v>
      </c>
      <c r="AF1464" s="274" t="s">
        <v>268</v>
      </c>
      <c r="AG1464" s="274" t="s">
        <v>268</v>
      </c>
      <c r="AH1464" s="274" t="s">
        <v>268</v>
      </c>
      <c r="AI1464" s="274" t="s">
        <v>268</v>
      </c>
      <c r="AJ1464" s="274" t="s">
        <v>268</v>
      </c>
      <c r="AK1464" s="274" t="s">
        <v>268</v>
      </c>
      <c r="AL1464" s="274" t="s">
        <v>268</v>
      </c>
      <c r="AM1464" s="274" t="s">
        <v>268</v>
      </c>
      <c r="AN1464" s="274" t="s">
        <v>268</v>
      </c>
      <c r="AO1464" s="274" t="s">
        <v>268</v>
      </c>
      <c r="AP1464" s="274" t="s">
        <v>268</v>
      </c>
      <c r="AQ1464" s="274" t="s">
        <v>268</v>
      </c>
      <c r="AR1464" s="274" t="s">
        <v>268</v>
      </c>
      <c r="AS1464" s="274" t="s">
        <v>268</v>
      </c>
      <c r="AT1464" s="274" t="s">
        <v>268</v>
      </c>
      <c r="AU1464" s="274" t="s">
        <v>268</v>
      </c>
      <c r="AV1464" s="274" t="s">
        <v>268</v>
      </c>
      <c r="AW1464" s="274" t="s">
        <v>268</v>
      </c>
      <c r="AX1464" s="274" t="s">
        <v>268</v>
      </c>
      <c r="AY1464" s="274" t="s">
        <v>268</v>
      </c>
      <c r="AZ1464" s="274" t="s">
        <v>268</v>
      </c>
      <c r="BA1464" s="274" t="s">
        <v>268</v>
      </c>
      <c r="BB1464" s="274" t="s">
        <v>268</v>
      </c>
      <c r="BC1464" s="274" t="s">
        <v>268</v>
      </c>
      <c r="BD1464" s="274" t="s">
        <v>268</v>
      </c>
      <c r="BE1464" s="274" t="s">
        <v>268</v>
      </c>
      <c r="BF1464" s="274" t="s">
        <v>268</v>
      </c>
      <c r="BG1464" s="274" t="s">
        <v>268</v>
      </c>
      <c r="BH1464" s="274" t="s">
        <v>268</v>
      </c>
      <c r="BI1464" s="274" t="s">
        <v>268</v>
      </c>
      <c r="BJ1464" s="274" t="s">
        <v>268</v>
      </c>
      <c r="BK1464" s="274" t="s">
        <v>268</v>
      </c>
      <c r="BL1464" s="274" t="s">
        <v>268</v>
      </c>
      <c r="BM1464" s="274" t="s">
        <v>268</v>
      </c>
      <c r="BN1464" s="274" t="s">
        <v>268</v>
      </c>
      <c r="BO1464" s="274" t="s">
        <v>268</v>
      </c>
      <c r="BP1464" s="274" t="s">
        <v>268</v>
      </c>
      <c r="BQ1464" s="274" t="s">
        <v>268</v>
      </c>
      <c r="BR1464" s="274" t="s">
        <v>268</v>
      </c>
      <c r="BS1464" s="274" t="s">
        <v>268</v>
      </c>
      <c r="BT1464" s="274" t="s">
        <v>268</v>
      </c>
      <c r="BU1464" s="274" t="s">
        <v>268</v>
      </c>
      <c r="BV1464" s="274" t="s">
        <v>268</v>
      </c>
      <c r="BW1464" s="274" t="s">
        <v>268</v>
      </c>
      <c r="BX1464" s="274" t="s">
        <v>268</v>
      </c>
      <c r="BY1464" s="295">
        <v>11</v>
      </c>
      <c r="BZ1464" s="295">
        <v>11</v>
      </c>
      <c r="CA1464" s="298" t="s">
        <v>142</v>
      </c>
      <c r="CB1464" s="297">
        <v>123</v>
      </c>
      <c r="CC1464" s="284">
        <f t="shared" si="90"/>
        <v>0</v>
      </c>
      <c r="CD1464" s="295">
        <f t="shared" si="91"/>
        <v>11</v>
      </c>
      <c r="CE1464" s="284">
        <f t="shared" si="92"/>
        <v>1</v>
      </c>
      <c r="CF1464" s="295">
        <f t="shared" si="93"/>
        <v>0</v>
      </c>
      <c r="CG1464" s="274" t="s">
        <v>1817</v>
      </c>
      <c r="CH1464" s="274" t="s">
        <v>268</v>
      </c>
      <c r="CI1464" s="274" t="s">
        <v>268</v>
      </c>
      <c r="CJ1464" s="298" t="s">
        <v>268</v>
      </c>
      <c r="CK1464" s="298" t="s">
        <v>736</v>
      </c>
      <c r="CL1464" s="274" t="s">
        <v>268</v>
      </c>
      <c r="CM1464" s="274" t="s">
        <v>268</v>
      </c>
      <c r="CN1464" s="274" t="s">
        <v>268</v>
      </c>
      <c r="CO1464" s="274" t="s">
        <v>268</v>
      </c>
      <c r="CP1464" s="274" t="s">
        <v>268</v>
      </c>
      <c r="CQ1464" s="274" t="s">
        <v>268</v>
      </c>
      <c r="CR1464" s="274" t="s">
        <v>877</v>
      </c>
      <c r="CS1464" s="274">
        <v>5.39</v>
      </c>
      <c r="CT1464" s="274" t="s">
        <v>268</v>
      </c>
      <c r="CU1464" s="274">
        <v>5.39</v>
      </c>
      <c r="CV1464" s="274">
        <v>365</v>
      </c>
      <c r="CW1464" s="274" t="s">
        <v>878</v>
      </c>
      <c r="CX1464" s="274" t="s">
        <v>835</v>
      </c>
      <c r="CY1464" s="274" t="s">
        <v>836</v>
      </c>
      <c r="CZ1464" s="274" t="s">
        <v>837</v>
      </c>
      <c r="DA1464" s="274" t="s">
        <v>268</v>
      </c>
      <c r="DB1464" s="274" t="s">
        <v>268</v>
      </c>
      <c r="DC1464" s="274" t="s">
        <v>268</v>
      </c>
      <c r="DD1464" s="274" t="s">
        <v>268</v>
      </c>
      <c r="DE1464" s="274" t="s">
        <v>268</v>
      </c>
      <c r="DF1464" s="274" t="s">
        <v>268</v>
      </c>
      <c r="DG1464" s="299">
        <f>IFERROR(IF(CA1464="D",IF(CK1464="A dispo.",CD1464*VLOOKUP('DATI INPUT'!$F$27,TARIFFE_UD,2,FALSE),CD1464*VLOOKUP(CK1464,TARIFFE_UD,2,FALSE)),CD1464*VLOOKUP(CB1464-100,TARIFFE_UND,2,FALSE)),0)</f>
        <v>8.7114543866115142</v>
      </c>
      <c r="DH1464" s="299">
        <f>IFERROR(IF(CA1464="D",IF(CK1464="A dispo.",CF1464*VLOOKUP('DATI INPUT'!$F$27,TARIFFE_UD,3,FALSE),CF1464*VLOOKUP(CK1464,TARIFFE_UD,3,FALSE)),CF1464*VLOOKUP(CB1464-100,TARIFFE_UND,3,FALSE)),0)</f>
        <v>0</v>
      </c>
    </row>
    <row r="1465" spans="1:112" x14ac:dyDescent="0.25">
      <c r="A1465" s="274" t="s">
        <v>10179</v>
      </c>
      <c r="B1465" s="274" t="s">
        <v>10180</v>
      </c>
      <c r="C1465" s="274" t="s">
        <v>1718</v>
      </c>
      <c r="D1465" s="274" t="s">
        <v>10181</v>
      </c>
      <c r="E1465" s="274" t="s">
        <v>268</v>
      </c>
      <c r="F1465" s="274" t="s">
        <v>156</v>
      </c>
      <c r="G1465" s="274" t="s">
        <v>10182</v>
      </c>
      <c r="H1465" s="274" t="s">
        <v>4184</v>
      </c>
      <c r="I1465" s="274" t="s">
        <v>326</v>
      </c>
      <c r="J1465" s="274" t="s">
        <v>274</v>
      </c>
      <c r="K1465" s="274" t="s">
        <v>10183</v>
      </c>
      <c r="L1465" s="274" t="s">
        <v>871</v>
      </c>
      <c r="M1465" s="274" t="s">
        <v>10184</v>
      </c>
      <c r="N1465" s="274" t="s">
        <v>984</v>
      </c>
      <c r="O1465" s="274" t="s">
        <v>873</v>
      </c>
      <c r="P1465" s="274" t="s">
        <v>2241</v>
      </c>
      <c r="Q1465" s="274" t="s">
        <v>368</v>
      </c>
      <c r="R1465" s="274" t="s">
        <v>268</v>
      </c>
      <c r="S1465" s="274" t="s">
        <v>268</v>
      </c>
      <c r="T1465" s="274" t="s">
        <v>268</v>
      </c>
      <c r="U1465" s="274" t="s">
        <v>268</v>
      </c>
      <c r="V1465" s="274" t="s">
        <v>268</v>
      </c>
      <c r="W1465" s="274" t="s">
        <v>8616</v>
      </c>
      <c r="X1465" s="274" t="s">
        <v>2241</v>
      </c>
      <c r="Y1465" s="274" t="s">
        <v>282</v>
      </c>
      <c r="Z1465" s="274" t="s">
        <v>268</v>
      </c>
      <c r="AA1465" s="274" t="s">
        <v>268</v>
      </c>
      <c r="AB1465" s="274" t="s">
        <v>268</v>
      </c>
      <c r="AC1465" s="274" t="s">
        <v>268</v>
      </c>
      <c r="AD1465" s="274" t="s">
        <v>268</v>
      </c>
      <c r="AE1465" s="274" t="s">
        <v>268</v>
      </c>
      <c r="AF1465" s="274" t="s">
        <v>268</v>
      </c>
      <c r="AG1465" s="274" t="s">
        <v>268</v>
      </c>
      <c r="AH1465" s="274" t="s">
        <v>268</v>
      </c>
      <c r="AI1465" s="274" t="s">
        <v>268</v>
      </c>
      <c r="AJ1465" s="274" t="s">
        <v>268</v>
      </c>
      <c r="AK1465" s="274" t="s">
        <v>268</v>
      </c>
      <c r="AL1465" s="274" t="s">
        <v>268</v>
      </c>
      <c r="AM1465" s="274" t="s">
        <v>268</v>
      </c>
      <c r="AN1465" s="274" t="s">
        <v>268</v>
      </c>
      <c r="AO1465" s="274" t="s">
        <v>268</v>
      </c>
      <c r="AP1465" s="274" t="s">
        <v>268</v>
      </c>
      <c r="AQ1465" s="274" t="s">
        <v>268</v>
      </c>
      <c r="AR1465" s="274" t="s">
        <v>268</v>
      </c>
      <c r="AS1465" s="274" t="s">
        <v>268</v>
      </c>
      <c r="AT1465" s="274" t="s">
        <v>268</v>
      </c>
      <c r="AU1465" s="274" t="s">
        <v>268</v>
      </c>
      <c r="AV1465" s="274" t="s">
        <v>268</v>
      </c>
      <c r="AW1465" s="274" t="s">
        <v>268</v>
      </c>
      <c r="AX1465" s="274" t="s">
        <v>268</v>
      </c>
      <c r="AY1465" s="274" t="s">
        <v>268</v>
      </c>
      <c r="AZ1465" s="274" t="s">
        <v>268</v>
      </c>
      <c r="BA1465" s="274" t="s">
        <v>268</v>
      </c>
      <c r="BB1465" s="274" t="s">
        <v>268</v>
      </c>
      <c r="BC1465" s="274" t="s">
        <v>268</v>
      </c>
      <c r="BD1465" s="274" t="s">
        <v>268</v>
      </c>
      <c r="BE1465" s="274" t="s">
        <v>268</v>
      </c>
      <c r="BF1465" s="274" t="s">
        <v>268</v>
      </c>
      <c r="BG1465" s="274" t="s">
        <v>268</v>
      </c>
      <c r="BH1465" s="274" t="s">
        <v>268</v>
      </c>
      <c r="BI1465" s="274" t="s">
        <v>268</v>
      </c>
      <c r="BJ1465" s="274" t="s">
        <v>268</v>
      </c>
      <c r="BK1465" s="274" t="s">
        <v>268</v>
      </c>
      <c r="BL1465" s="274" t="s">
        <v>268</v>
      </c>
      <c r="BM1465" s="274" t="s">
        <v>268</v>
      </c>
      <c r="BN1465" s="274" t="s">
        <v>268</v>
      </c>
      <c r="BO1465" s="274" t="s">
        <v>268</v>
      </c>
      <c r="BP1465" s="274" t="s">
        <v>268</v>
      </c>
      <c r="BQ1465" s="274" t="s">
        <v>268</v>
      </c>
      <c r="BR1465" s="274" t="s">
        <v>268</v>
      </c>
      <c r="BS1465" s="274" t="s">
        <v>268</v>
      </c>
      <c r="BT1465" s="274" t="s">
        <v>268</v>
      </c>
      <c r="BU1465" s="274" t="s">
        <v>268</v>
      </c>
      <c r="BV1465" s="274" t="s">
        <v>268</v>
      </c>
      <c r="BW1465" s="274" t="s">
        <v>268</v>
      </c>
      <c r="BX1465" s="274" t="s">
        <v>268</v>
      </c>
      <c r="BY1465" s="295">
        <v>140</v>
      </c>
      <c r="BZ1465" s="295">
        <v>140</v>
      </c>
      <c r="CA1465" s="298" t="s">
        <v>142</v>
      </c>
      <c r="CB1465" s="297">
        <v>122</v>
      </c>
      <c r="CC1465" s="284">
        <f t="shared" si="90"/>
        <v>0</v>
      </c>
      <c r="CD1465" s="295">
        <f t="shared" si="91"/>
        <v>140</v>
      </c>
      <c r="CE1465" s="284">
        <f t="shared" si="92"/>
        <v>0</v>
      </c>
      <c r="CF1465" s="295">
        <f t="shared" si="93"/>
        <v>1</v>
      </c>
      <c r="CG1465" s="274" t="s">
        <v>876</v>
      </c>
      <c r="CH1465" s="274" t="s">
        <v>268</v>
      </c>
      <c r="CI1465" s="274" t="s">
        <v>268</v>
      </c>
      <c r="CJ1465" s="298" t="s">
        <v>271</v>
      </c>
      <c r="CK1465" s="297">
        <v>1</v>
      </c>
      <c r="CL1465" s="274" t="s">
        <v>268</v>
      </c>
      <c r="CM1465" s="274" t="s">
        <v>268</v>
      </c>
      <c r="CN1465" s="274" t="s">
        <v>268</v>
      </c>
      <c r="CO1465" s="274" t="s">
        <v>268</v>
      </c>
      <c r="CP1465" s="274" t="s">
        <v>268</v>
      </c>
      <c r="CQ1465" s="274" t="s">
        <v>10185</v>
      </c>
      <c r="CR1465" s="274" t="s">
        <v>877</v>
      </c>
      <c r="CS1465" s="274">
        <v>70.48</v>
      </c>
      <c r="CT1465" s="274" t="s">
        <v>268</v>
      </c>
      <c r="CU1465" s="274">
        <v>70.48</v>
      </c>
      <c r="CV1465" s="274">
        <v>365</v>
      </c>
      <c r="CW1465" s="274" t="s">
        <v>878</v>
      </c>
      <c r="CX1465" s="274" t="s">
        <v>835</v>
      </c>
      <c r="CY1465" s="274" t="s">
        <v>836</v>
      </c>
      <c r="CZ1465" s="274" t="s">
        <v>837</v>
      </c>
      <c r="DA1465" s="274" t="s">
        <v>268</v>
      </c>
      <c r="DB1465" s="274" t="s">
        <v>268</v>
      </c>
      <c r="DC1465" s="274" t="s">
        <v>268</v>
      </c>
      <c r="DD1465" s="274" t="s">
        <v>268</v>
      </c>
      <c r="DE1465" s="274" t="s">
        <v>268</v>
      </c>
      <c r="DF1465" s="274" t="s">
        <v>268</v>
      </c>
      <c r="DG1465" s="299">
        <f>IFERROR(IF(CA1465="D",IF(CK1465="A dispo.",CD1465*VLOOKUP('DATI INPUT'!$F$27,TARIFFE_UD,2,FALSE),CD1465*VLOOKUP(CK1465,TARIFFE_UD,2,FALSE)),CD1465*VLOOKUP(CB1465-100,TARIFFE_UND,2,FALSE)),0)</f>
        <v>86.234598978578632</v>
      </c>
      <c r="DH1465" s="299">
        <f>IFERROR(IF(CA1465="D",IF(CK1465="A dispo.",CF1465*VLOOKUP('DATI INPUT'!$F$27,TARIFFE_UD,3,FALSE),CF1465*VLOOKUP(CK1465,TARIFFE_UD,3,FALSE)),CF1465*VLOOKUP(CB1465-100,TARIFFE_UND,3,FALSE)),0)</f>
        <v>15.164853048114928</v>
      </c>
    </row>
    <row r="1466" spans="1:112" x14ac:dyDescent="0.25">
      <c r="A1466" s="274" t="s">
        <v>10186</v>
      </c>
      <c r="B1466" s="274" t="s">
        <v>10180</v>
      </c>
      <c r="C1466" s="274" t="s">
        <v>1719</v>
      </c>
      <c r="D1466" s="274" t="s">
        <v>10181</v>
      </c>
      <c r="E1466" s="274" t="s">
        <v>268</v>
      </c>
      <c r="F1466" s="274" t="s">
        <v>156</v>
      </c>
      <c r="G1466" s="274" t="s">
        <v>10182</v>
      </c>
      <c r="H1466" s="274" t="s">
        <v>4184</v>
      </c>
      <c r="I1466" s="274" t="s">
        <v>326</v>
      </c>
      <c r="J1466" s="274" t="s">
        <v>274</v>
      </c>
      <c r="K1466" s="274" t="s">
        <v>10183</v>
      </c>
      <c r="L1466" s="274" t="s">
        <v>871</v>
      </c>
      <c r="M1466" s="274" t="s">
        <v>10184</v>
      </c>
      <c r="N1466" s="274" t="s">
        <v>984</v>
      </c>
      <c r="O1466" s="274" t="s">
        <v>873</v>
      </c>
      <c r="P1466" s="274" t="s">
        <v>2241</v>
      </c>
      <c r="Q1466" s="274" t="s">
        <v>368</v>
      </c>
      <c r="R1466" s="274" t="s">
        <v>268</v>
      </c>
      <c r="S1466" s="274" t="s">
        <v>268</v>
      </c>
      <c r="T1466" s="274" t="s">
        <v>268</v>
      </c>
      <c r="U1466" s="274" t="s">
        <v>268</v>
      </c>
      <c r="V1466" s="274" t="s">
        <v>268</v>
      </c>
      <c r="W1466" s="274" t="s">
        <v>10184</v>
      </c>
      <c r="X1466" s="274" t="s">
        <v>2241</v>
      </c>
      <c r="Y1466" s="274" t="s">
        <v>368</v>
      </c>
      <c r="Z1466" s="274" t="s">
        <v>268</v>
      </c>
      <c r="AA1466" s="274" t="s">
        <v>268</v>
      </c>
      <c r="AB1466" s="274" t="s">
        <v>268</v>
      </c>
      <c r="AC1466" s="274" t="s">
        <v>268</v>
      </c>
      <c r="AD1466" s="274" t="s">
        <v>268</v>
      </c>
      <c r="AE1466" s="274" t="s">
        <v>268</v>
      </c>
      <c r="AF1466" s="274" t="s">
        <v>268</v>
      </c>
      <c r="AG1466" s="274" t="s">
        <v>268</v>
      </c>
      <c r="AH1466" s="274" t="s">
        <v>268</v>
      </c>
      <c r="AI1466" s="274" t="s">
        <v>268</v>
      </c>
      <c r="AJ1466" s="274" t="s">
        <v>268</v>
      </c>
      <c r="AK1466" s="274" t="s">
        <v>268</v>
      </c>
      <c r="AL1466" s="274" t="s">
        <v>268</v>
      </c>
      <c r="AM1466" s="274" t="s">
        <v>268</v>
      </c>
      <c r="AN1466" s="274" t="s">
        <v>268</v>
      </c>
      <c r="AO1466" s="274" t="s">
        <v>268</v>
      </c>
      <c r="AP1466" s="274" t="s">
        <v>268</v>
      </c>
      <c r="AQ1466" s="274" t="s">
        <v>268</v>
      </c>
      <c r="AR1466" s="274" t="s">
        <v>268</v>
      </c>
      <c r="AS1466" s="274" t="s">
        <v>268</v>
      </c>
      <c r="AT1466" s="274" t="s">
        <v>268</v>
      </c>
      <c r="AU1466" s="274" t="s">
        <v>268</v>
      </c>
      <c r="AV1466" s="274" t="s">
        <v>268</v>
      </c>
      <c r="AW1466" s="274" t="s">
        <v>268</v>
      </c>
      <c r="AX1466" s="274" t="s">
        <v>268</v>
      </c>
      <c r="AY1466" s="274" t="s">
        <v>268</v>
      </c>
      <c r="AZ1466" s="274" t="s">
        <v>268</v>
      </c>
      <c r="BA1466" s="274" t="s">
        <v>268</v>
      </c>
      <c r="BB1466" s="274" t="s">
        <v>268</v>
      </c>
      <c r="BC1466" s="274" t="s">
        <v>268</v>
      </c>
      <c r="BD1466" s="274" t="s">
        <v>268</v>
      </c>
      <c r="BE1466" s="274" t="s">
        <v>268</v>
      </c>
      <c r="BF1466" s="274" t="s">
        <v>268</v>
      </c>
      <c r="BG1466" s="274" t="s">
        <v>268</v>
      </c>
      <c r="BH1466" s="274" t="s">
        <v>268</v>
      </c>
      <c r="BI1466" s="274" t="s">
        <v>268</v>
      </c>
      <c r="BJ1466" s="274" t="s">
        <v>268</v>
      </c>
      <c r="BK1466" s="274" t="s">
        <v>268</v>
      </c>
      <c r="BL1466" s="274" t="s">
        <v>268</v>
      </c>
      <c r="BM1466" s="274" t="s">
        <v>268</v>
      </c>
      <c r="BN1466" s="274" t="s">
        <v>268</v>
      </c>
      <c r="BO1466" s="274" t="s">
        <v>268</v>
      </c>
      <c r="BP1466" s="274" t="s">
        <v>268</v>
      </c>
      <c r="BQ1466" s="274" t="s">
        <v>268</v>
      </c>
      <c r="BR1466" s="274" t="s">
        <v>268</v>
      </c>
      <c r="BS1466" s="274" t="s">
        <v>268</v>
      </c>
      <c r="BT1466" s="274" t="s">
        <v>268</v>
      </c>
      <c r="BU1466" s="274" t="s">
        <v>268</v>
      </c>
      <c r="BV1466" s="274" t="s">
        <v>268</v>
      </c>
      <c r="BW1466" s="274" t="s">
        <v>268</v>
      </c>
      <c r="BX1466" s="274" t="s">
        <v>268</v>
      </c>
      <c r="BY1466" s="295">
        <v>80</v>
      </c>
      <c r="BZ1466" s="295">
        <v>80</v>
      </c>
      <c r="CA1466" s="298" t="s">
        <v>142</v>
      </c>
      <c r="CB1466" s="297">
        <v>122</v>
      </c>
      <c r="CC1466" s="284">
        <f t="shared" si="90"/>
        <v>0</v>
      </c>
      <c r="CD1466" s="295">
        <f t="shared" si="91"/>
        <v>80</v>
      </c>
      <c r="CE1466" s="284">
        <f t="shared" si="92"/>
        <v>0</v>
      </c>
      <c r="CF1466" s="295">
        <f t="shared" si="93"/>
        <v>1</v>
      </c>
      <c r="CG1466" s="274" t="s">
        <v>876</v>
      </c>
      <c r="CH1466" s="274" t="s">
        <v>268</v>
      </c>
      <c r="CI1466" s="274" t="s">
        <v>268</v>
      </c>
      <c r="CJ1466" s="298" t="s">
        <v>271</v>
      </c>
      <c r="CK1466" s="297">
        <v>1</v>
      </c>
      <c r="CL1466" s="274" t="s">
        <v>268</v>
      </c>
      <c r="CM1466" s="274" t="s">
        <v>268</v>
      </c>
      <c r="CN1466" s="274" t="s">
        <v>268</v>
      </c>
      <c r="CO1466" s="274" t="s">
        <v>268</v>
      </c>
      <c r="CP1466" s="274" t="s">
        <v>268</v>
      </c>
      <c r="CQ1466" s="274" t="s">
        <v>10187</v>
      </c>
      <c r="CR1466" s="274" t="s">
        <v>877</v>
      </c>
      <c r="CS1466" s="274">
        <v>47.68</v>
      </c>
      <c r="CT1466" s="274" t="s">
        <v>268</v>
      </c>
      <c r="CU1466" s="274">
        <v>47.68</v>
      </c>
      <c r="CV1466" s="274">
        <v>365</v>
      </c>
      <c r="CW1466" s="274" t="s">
        <v>878</v>
      </c>
      <c r="CX1466" s="274" t="s">
        <v>835</v>
      </c>
      <c r="CY1466" s="274" t="s">
        <v>836</v>
      </c>
      <c r="CZ1466" s="274" t="s">
        <v>837</v>
      </c>
      <c r="DA1466" s="274" t="s">
        <v>268</v>
      </c>
      <c r="DB1466" s="274" t="s">
        <v>268</v>
      </c>
      <c r="DC1466" s="274" t="s">
        <v>268</v>
      </c>
      <c r="DD1466" s="274" t="s">
        <v>268</v>
      </c>
      <c r="DE1466" s="274" t="s">
        <v>268</v>
      </c>
      <c r="DF1466" s="274" t="s">
        <v>268</v>
      </c>
      <c r="DG1466" s="299">
        <f>IFERROR(IF(CA1466="D",IF(CK1466="A dispo.",CD1466*VLOOKUP('DATI INPUT'!$F$27,TARIFFE_UD,2,FALSE),CD1466*VLOOKUP(CK1466,TARIFFE_UD,2,FALSE)),CD1466*VLOOKUP(CB1466-100,TARIFFE_UND,2,FALSE)),0)</f>
        <v>49.276913702044929</v>
      </c>
      <c r="DH1466" s="299">
        <f>IFERROR(IF(CA1466="D",IF(CK1466="A dispo.",CF1466*VLOOKUP('DATI INPUT'!$F$27,TARIFFE_UD,3,FALSE),CF1466*VLOOKUP(CK1466,TARIFFE_UD,3,FALSE)),CF1466*VLOOKUP(CB1466-100,TARIFFE_UND,3,FALSE)),0)</f>
        <v>15.164853048114928</v>
      </c>
    </row>
    <row r="1467" spans="1:112" x14ac:dyDescent="0.25">
      <c r="A1467" s="274" t="s">
        <v>10188</v>
      </c>
      <c r="B1467" s="274" t="s">
        <v>10189</v>
      </c>
      <c r="C1467" s="274" t="s">
        <v>1123</v>
      </c>
      <c r="D1467" s="274" t="s">
        <v>10190</v>
      </c>
      <c r="E1467" s="274" t="s">
        <v>268</v>
      </c>
      <c r="F1467" s="274" t="s">
        <v>156</v>
      </c>
      <c r="G1467" s="274" t="s">
        <v>10191</v>
      </c>
      <c r="H1467" s="274" t="s">
        <v>5060</v>
      </c>
      <c r="I1467" s="274" t="s">
        <v>10192</v>
      </c>
      <c r="J1467" s="274" t="s">
        <v>274</v>
      </c>
      <c r="K1467" s="274" t="s">
        <v>10193</v>
      </c>
      <c r="L1467" s="274" t="s">
        <v>960</v>
      </c>
      <c r="M1467" s="274" t="s">
        <v>3805</v>
      </c>
      <c r="N1467" s="274" t="s">
        <v>984</v>
      </c>
      <c r="O1467" s="274" t="s">
        <v>873</v>
      </c>
      <c r="P1467" s="274" t="s">
        <v>2116</v>
      </c>
      <c r="Q1467" s="274" t="s">
        <v>275</v>
      </c>
      <c r="R1467" s="274" t="s">
        <v>268</v>
      </c>
      <c r="S1467" s="274" t="s">
        <v>268</v>
      </c>
      <c r="T1467" s="274" t="s">
        <v>268</v>
      </c>
      <c r="U1467" s="274" t="s">
        <v>268</v>
      </c>
      <c r="V1467" s="274" t="s">
        <v>268</v>
      </c>
      <c r="W1467" s="274" t="s">
        <v>3805</v>
      </c>
      <c r="X1467" s="274" t="s">
        <v>2116</v>
      </c>
      <c r="Y1467" s="274" t="s">
        <v>275</v>
      </c>
      <c r="Z1467" s="274" t="s">
        <v>268</v>
      </c>
      <c r="AA1467" s="274" t="s">
        <v>268</v>
      </c>
      <c r="AB1467" s="274" t="s">
        <v>268</v>
      </c>
      <c r="AC1467" s="274" t="s">
        <v>268</v>
      </c>
      <c r="AD1467" s="274" t="s">
        <v>268</v>
      </c>
      <c r="AE1467" s="274" t="s">
        <v>287</v>
      </c>
      <c r="AF1467" s="274" t="s">
        <v>1811</v>
      </c>
      <c r="AG1467" s="274" t="s">
        <v>875</v>
      </c>
      <c r="AH1467" s="274" t="s">
        <v>1812</v>
      </c>
      <c r="AI1467" s="274" t="s">
        <v>1173</v>
      </c>
      <c r="AJ1467" s="274" t="s">
        <v>268</v>
      </c>
      <c r="AK1467" s="274" t="s">
        <v>375</v>
      </c>
      <c r="AL1467" s="274" t="s">
        <v>268</v>
      </c>
      <c r="AM1467" s="274" t="s">
        <v>405</v>
      </c>
      <c r="AN1467" s="274" t="s">
        <v>268</v>
      </c>
      <c r="AO1467" s="274" t="s">
        <v>268</v>
      </c>
      <c r="AP1467" s="274" t="s">
        <v>268</v>
      </c>
      <c r="AQ1467" s="274" t="s">
        <v>268</v>
      </c>
      <c r="AR1467" s="274" t="s">
        <v>268</v>
      </c>
      <c r="AS1467" s="274" t="s">
        <v>268</v>
      </c>
      <c r="AT1467" s="274" t="s">
        <v>268</v>
      </c>
      <c r="AU1467" s="274" t="s">
        <v>268</v>
      </c>
      <c r="AV1467" s="274" t="s">
        <v>268</v>
      </c>
      <c r="AW1467" s="274" t="s">
        <v>268</v>
      </c>
      <c r="AX1467" s="274" t="s">
        <v>268</v>
      </c>
      <c r="AY1467" s="274" t="s">
        <v>268</v>
      </c>
      <c r="AZ1467" s="274" t="s">
        <v>268</v>
      </c>
      <c r="BA1467" s="274" t="s">
        <v>268</v>
      </c>
      <c r="BB1467" s="274" t="s">
        <v>268</v>
      </c>
      <c r="BC1467" s="274" t="s">
        <v>268</v>
      </c>
      <c r="BD1467" s="274" t="s">
        <v>268</v>
      </c>
      <c r="BE1467" s="274" t="s">
        <v>268</v>
      </c>
      <c r="BF1467" s="274" t="s">
        <v>268</v>
      </c>
      <c r="BG1467" s="274" t="s">
        <v>268</v>
      </c>
      <c r="BH1467" s="274" t="s">
        <v>268</v>
      </c>
      <c r="BI1467" s="274" t="s">
        <v>268</v>
      </c>
      <c r="BJ1467" s="274" t="s">
        <v>268</v>
      </c>
      <c r="BK1467" s="274" t="s">
        <v>268</v>
      </c>
      <c r="BL1467" s="274" t="s">
        <v>268</v>
      </c>
      <c r="BM1467" s="274" t="s">
        <v>268</v>
      </c>
      <c r="BN1467" s="274" t="s">
        <v>268</v>
      </c>
      <c r="BO1467" s="274" t="s">
        <v>268</v>
      </c>
      <c r="BP1467" s="274" t="s">
        <v>268</v>
      </c>
      <c r="BQ1467" s="274" t="s">
        <v>268</v>
      </c>
      <c r="BR1467" s="274" t="s">
        <v>268</v>
      </c>
      <c r="BS1467" s="274" t="s">
        <v>268</v>
      </c>
      <c r="BT1467" s="274" t="s">
        <v>268</v>
      </c>
      <c r="BU1467" s="274" t="s">
        <v>268</v>
      </c>
      <c r="BV1467" s="274" t="s">
        <v>268</v>
      </c>
      <c r="BW1467" s="274" t="s">
        <v>268</v>
      </c>
      <c r="BX1467" s="274" t="s">
        <v>268</v>
      </c>
      <c r="BY1467" s="295">
        <v>60.09</v>
      </c>
      <c r="BZ1467" s="295">
        <v>60.09</v>
      </c>
      <c r="CA1467" s="298" t="s">
        <v>142</v>
      </c>
      <c r="CB1467" s="297">
        <v>122</v>
      </c>
      <c r="CC1467" s="284">
        <f t="shared" si="90"/>
        <v>0</v>
      </c>
      <c r="CD1467" s="295">
        <f t="shared" si="91"/>
        <v>60.09</v>
      </c>
      <c r="CE1467" s="284">
        <f t="shared" si="92"/>
        <v>0</v>
      </c>
      <c r="CF1467" s="295">
        <f t="shared" si="93"/>
        <v>1</v>
      </c>
      <c r="CG1467" s="274" t="s">
        <v>876</v>
      </c>
      <c r="CH1467" s="274" t="s">
        <v>268</v>
      </c>
      <c r="CI1467" s="274" t="s">
        <v>268</v>
      </c>
      <c r="CJ1467" s="298" t="s">
        <v>280</v>
      </c>
      <c r="CK1467" s="297">
        <v>2</v>
      </c>
      <c r="CL1467" s="274" t="s">
        <v>268</v>
      </c>
      <c r="CM1467" s="274" t="s">
        <v>268</v>
      </c>
      <c r="CN1467" s="274" t="s">
        <v>268</v>
      </c>
      <c r="CO1467" s="274" t="s">
        <v>268</v>
      </c>
      <c r="CP1467" s="274" t="s">
        <v>268</v>
      </c>
      <c r="CQ1467" s="274" t="s">
        <v>10194</v>
      </c>
      <c r="CR1467" s="274" t="s">
        <v>877</v>
      </c>
      <c r="CS1467" s="274">
        <v>79.599999999999994</v>
      </c>
      <c r="CT1467" s="274" t="s">
        <v>268</v>
      </c>
      <c r="CU1467" s="274">
        <v>79.599999999999994</v>
      </c>
      <c r="CV1467" s="274">
        <v>365</v>
      </c>
      <c r="CW1467" s="274" t="s">
        <v>878</v>
      </c>
      <c r="CX1467" s="274" t="s">
        <v>835</v>
      </c>
      <c r="CY1467" s="274" t="s">
        <v>836</v>
      </c>
      <c r="CZ1467" s="274" t="s">
        <v>837</v>
      </c>
      <c r="DA1467" s="274" t="s">
        <v>268</v>
      </c>
      <c r="DB1467" s="274" t="s">
        <v>268</v>
      </c>
      <c r="DC1467" s="274" t="s">
        <v>268</v>
      </c>
      <c r="DD1467" s="274" t="s">
        <v>268</v>
      </c>
      <c r="DE1467" s="274" t="s">
        <v>268</v>
      </c>
      <c r="DF1467" s="274" t="s">
        <v>268</v>
      </c>
      <c r="DG1467" s="299">
        <f>IFERROR(IF(CA1467="D",IF(CK1467="A dispo.",CD1467*VLOOKUP('DATI INPUT'!$F$27,TARIFFE_UD,2,FALSE),CD1467*VLOOKUP(CK1467,TARIFFE_UD,2,FALSE)),CD1467*VLOOKUP(CB1467-100,TARIFFE_UND,2,FALSE)),0)</f>
        <v>43.181975438523253</v>
      </c>
      <c r="DH1467" s="299">
        <f>IFERROR(IF(CA1467="D",IF(CK1467="A dispo.",CF1467*VLOOKUP('DATI INPUT'!$F$27,TARIFFE_UD,3,FALSE),CF1467*VLOOKUP(CK1467,TARIFFE_UD,3,FALSE)),CF1467*VLOOKUP(CB1467-100,TARIFFE_UND,3,FALSE)),0)</f>
        <v>46.077822723118445</v>
      </c>
    </row>
    <row r="1468" spans="1:112" hidden="1" x14ac:dyDescent="0.25">
      <c r="A1468" s="274" t="s">
        <v>10195</v>
      </c>
      <c r="B1468" s="274" t="s">
        <v>587</v>
      </c>
      <c r="C1468" s="274" t="s">
        <v>10196</v>
      </c>
      <c r="D1468" s="274" t="s">
        <v>8037</v>
      </c>
      <c r="E1468" s="274" t="s">
        <v>268</v>
      </c>
      <c r="F1468" s="274" t="s">
        <v>156</v>
      </c>
      <c r="G1468" s="274" t="s">
        <v>8038</v>
      </c>
      <c r="H1468" s="274" t="s">
        <v>1091</v>
      </c>
      <c r="I1468" s="274" t="s">
        <v>8039</v>
      </c>
      <c r="J1468" s="274" t="s">
        <v>156</v>
      </c>
      <c r="K1468" s="274" t="s">
        <v>8040</v>
      </c>
      <c r="L1468" s="274" t="s">
        <v>871</v>
      </c>
      <c r="M1468" s="274" t="s">
        <v>4706</v>
      </c>
      <c r="N1468" s="274" t="s">
        <v>984</v>
      </c>
      <c r="O1468" s="274" t="s">
        <v>873</v>
      </c>
      <c r="P1468" s="274" t="s">
        <v>2560</v>
      </c>
      <c r="Q1468" s="274" t="s">
        <v>304</v>
      </c>
      <c r="R1468" s="274" t="s">
        <v>268</v>
      </c>
      <c r="S1468" s="274" t="s">
        <v>268</v>
      </c>
      <c r="T1468" s="274" t="s">
        <v>268</v>
      </c>
      <c r="U1468" s="274" t="s">
        <v>268</v>
      </c>
      <c r="V1468" s="274" t="s">
        <v>268</v>
      </c>
      <c r="W1468" s="274" t="s">
        <v>4082</v>
      </c>
      <c r="X1468" s="274" t="s">
        <v>2560</v>
      </c>
      <c r="Y1468" s="274" t="s">
        <v>282</v>
      </c>
      <c r="Z1468" s="274" t="s">
        <v>268</v>
      </c>
      <c r="AA1468" s="274" t="s">
        <v>268</v>
      </c>
      <c r="AB1468" s="274" t="s">
        <v>268</v>
      </c>
      <c r="AC1468" s="274" t="s">
        <v>268</v>
      </c>
      <c r="AD1468" s="274" t="s">
        <v>268</v>
      </c>
      <c r="AE1468" s="274" t="s">
        <v>287</v>
      </c>
      <c r="AF1468" s="274" t="s">
        <v>1811</v>
      </c>
      <c r="AG1468" s="274" t="s">
        <v>875</v>
      </c>
      <c r="AH1468" s="274" t="s">
        <v>1963</v>
      </c>
      <c r="AI1468" s="274" t="s">
        <v>4707</v>
      </c>
      <c r="AJ1468" s="274" t="s">
        <v>268</v>
      </c>
      <c r="AK1468" s="274" t="s">
        <v>354</v>
      </c>
      <c r="AL1468" s="274" t="s">
        <v>268</v>
      </c>
      <c r="AM1468" s="274" t="s">
        <v>355</v>
      </c>
      <c r="AN1468" s="274" t="s">
        <v>268</v>
      </c>
      <c r="AO1468" s="274" t="s">
        <v>268</v>
      </c>
      <c r="AP1468" s="274" t="s">
        <v>268</v>
      </c>
      <c r="AQ1468" s="274" t="s">
        <v>268</v>
      </c>
      <c r="AR1468" s="274" t="s">
        <v>268</v>
      </c>
      <c r="AS1468" s="274" t="s">
        <v>268</v>
      </c>
      <c r="AT1468" s="274" t="s">
        <v>268</v>
      </c>
      <c r="AU1468" s="274" t="s">
        <v>268</v>
      </c>
      <c r="AV1468" s="274" t="s">
        <v>268</v>
      </c>
      <c r="AW1468" s="274" t="s">
        <v>268</v>
      </c>
      <c r="AX1468" s="274" t="s">
        <v>268</v>
      </c>
      <c r="AY1468" s="274" t="s">
        <v>268</v>
      </c>
      <c r="AZ1468" s="274" t="s">
        <v>268</v>
      </c>
      <c r="BA1468" s="274" t="s">
        <v>268</v>
      </c>
      <c r="BB1468" s="274" t="s">
        <v>268</v>
      </c>
      <c r="BC1468" s="274" t="s">
        <v>268</v>
      </c>
      <c r="BD1468" s="274" t="s">
        <v>268</v>
      </c>
      <c r="BE1468" s="274" t="s">
        <v>268</v>
      </c>
      <c r="BF1468" s="274" t="s">
        <v>268</v>
      </c>
      <c r="BG1468" s="274" t="s">
        <v>268</v>
      </c>
      <c r="BH1468" s="274" t="s">
        <v>268</v>
      </c>
      <c r="BI1468" s="274" t="s">
        <v>268</v>
      </c>
      <c r="BJ1468" s="274" t="s">
        <v>268</v>
      </c>
      <c r="BK1468" s="274" t="s">
        <v>268</v>
      </c>
      <c r="BL1468" s="274" t="s">
        <v>268</v>
      </c>
      <c r="BM1468" s="274" t="s">
        <v>268</v>
      </c>
      <c r="BN1468" s="274" t="s">
        <v>268</v>
      </c>
      <c r="BO1468" s="274" t="s">
        <v>268</v>
      </c>
      <c r="BP1468" s="274" t="s">
        <v>268</v>
      </c>
      <c r="BQ1468" s="274" t="s">
        <v>268</v>
      </c>
      <c r="BR1468" s="274" t="s">
        <v>268</v>
      </c>
      <c r="BS1468" s="274" t="s">
        <v>268</v>
      </c>
      <c r="BT1468" s="274" t="s">
        <v>268</v>
      </c>
      <c r="BU1468" s="274" t="s">
        <v>268</v>
      </c>
      <c r="BV1468" s="274" t="s">
        <v>268</v>
      </c>
      <c r="BW1468" s="274" t="s">
        <v>268</v>
      </c>
      <c r="BX1468" s="274" t="s">
        <v>268</v>
      </c>
      <c r="BY1468" s="295" t="s">
        <v>268</v>
      </c>
      <c r="BZ1468" s="295">
        <v>100</v>
      </c>
      <c r="CA1468" s="298" t="s">
        <v>268</v>
      </c>
      <c r="CB1468" s="298" t="s">
        <v>268</v>
      </c>
      <c r="CC1468" s="284">
        <f t="shared" si="90"/>
        <v>0</v>
      </c>
      <c r="CD1468" s="295">
        <f t="shared" si="91"/>
        <v>0</v>
      </c>
      <c r="CE1468" s="284">
        <f t="shared" si="92"/>
        <v>0</v>
      </c>
      <c r="CF1468" s="295">
        <f t="shared" si="93"/>
        <v>0</v>
      </c>
      <c r="CG1468" s="274" t="s">
        <v>268</v>
      </c>
      <c r="CH1468" s="274" t="s">
        <v>268</v>
      </c>
      <c r="CI1468" s="274" t="s">
        <v>268</v>
      </c>
      <c r="CJ1468" s="298" t="s">
        <v>268</v>
      </c>
      <c r="CK1468" s="298" t="s">
        <v>736</v>
      </c>
      <c r="CL1468" s="274" t="s">
        <v>268</v>
      </c>
      <c r="CM1468" s="274" t="s">
        <v>268</v>
      </c>
      <c r="CN1468" s="274" t="s">
        <v>268</v>
      </c>
      <c r="CO1468" s="274" t="s">
        <v>268</v>
      </c>
      <c r="CP1468" s="274" t="s">
        <v>268</v>
      </c>
      <c r="CQ1468" s="274" t="s">
        <v>10197</v>
      </c>
      <c r="CR1468" s="274" t="s">
        <v>877</v>
      </c>
      <c r="CS1468" s="274" t="s">
        <v>268</v>
      </c>
      <c r="CT1468" s="274" t="s">
        <v>268</v>
      </c>
      <c r="CU1468" s="274" t="s">
        <v>268</v>
      </c>
      <c r="CV1468" s="367">
        <v>0</v>
      </c>
      <c r="CW1468" s="274" t="s">
        <v>268</v>
      </c>
      <c r="CX1468" s="274" t="s">
        <v>268</v>
      </c>
      <c r="CY1468" s="274" t="s">
        <v>836</v>
      </c>
      <c r="CZ1468" s="274" t="s">
        <v>837</v>
      </c>
      <c r="DA1468" s="274" t="s">
        <v>268</v>
      </c>
      <c r="DB1468" s="274" t="s">
        <v>268</v>
      </c>
      <c r="DC1468" s="274" t="s">
        <v>268</v>
      </c>
      <c r="DD1468" s="274" t="s">
        <v>268</v>
      </c>
      <c r="DE1468" s="274" t="s">
        <v>268</v>
      </c>
      <c r="DF1468" s="274" t="s">
        <v>268</v>
      </c>
      <c r="DG1468" s="299">
        <f>IFERROR(IF(CA1468="D",IF(CK1468="A dispo.",CD1468*VLOOKUP('DATI INPUT'!$F$27,TARIFFE_UD,2,FALSE),CD1468*VLOOKUP(CK1468,TARIFFE_UD,2,FALSE)),CD1468*VLOOKUP(CB1468-100,TARIFFE_UND,2,FALSE)),0)</f>
        <v>0</v>
      </c>
      <c r="DH1468" s="299">
        <f>IFERROR(IF(CA1468="D",IF(CK1468="A dispo.",CF1468*VLOOKUP('DATI INPUT'!$F$27,TARIFFE_UD,3,FALSE),CF1468*VLOOKUP(CK1468,TARIFFE_UD,3,FALSE)),CF1468*VLOOKUP(CB1468-100,TARIFFE_UND,3,FALSE)),0)</f>
        <v>0</v>
      </c>
    </row>
    <row r="1469" spans="1:112" hidden="1" x14ac:dyDescent="0.25">
      <c r="A1469" s="274" t="s">
        <v>10198</v>
      </c>
      <c r="B1469" s="274" t="s">
        <v>1170</v>
      </c>
      <c r="C1469" s="274" t="s">
        <v>1724</v>
      </c>
      <c r="D1469" s="274" t="s">
        <v>5586</v>
      </c>
      <c r="E1469" s="274" t="s">
        <v>268</v>
      </c>
      <c r="F1469" s="274" t="s">
        <v>156</v>
      </c>
      <c r="G1469" s="274" t="s">
        <v>5587</v>
      </c>
      <c r="H1469" s="274" t="s">
        <v>1521</v>
      </c>
      <c r="I1469" s="274" t="s">
        <v>5588</v>
      </c>
      <c r="J1469" s="274" t="s">
        <v>156</v>
      </c>
      <c r="K1469" s="274" t="s">
        <v>1385</v>
      </c>
      <c r="L1469" s="274" t="s">
        <v>960</v>
      </c>
      <c r="M1469" s="274" t="s">
        <v>5589</v>
      </c>
      <c r="N1469" s="274" t="s">
        <v>1746</v>
      </c>
      <c r="O1469" s="274" t="s">
        <v>3272</v>
      </c>
      <c r="P1469" s="274" t="s">
        <v>5590</v>
      </c>
      <c r="Q1469" s="274" t="s">
        <v>386</v>
      </c>
      <c r="R1469" s="274" t="s">
        <v>268</v>
      </c>
      <c r="S1469" s="274" t="s">
        <v>268</v>
      </c>
      <c r="T1469" s="274" t="s">
        <v>268</v>
      </c>
      <c r="U1469" s="274" t="s">
        <v>268</v>
      </c>
      <c r="V1469" s="274" t="s">
        <v>268</v>
      </c>
      <c r="W1469" s="274" t="s">
        <v>10199</v>
      </c>
      <c r="X1469" s="274" t="s">
        <v>2045</v>
      </c>
      <c r="Y1469" s="274" t="s">
        <v>464</v>
      </c>
      <c r="Z1469" s="274" t="s">
        <v>268</v>
      </c>
      <c r="AA1469" s="274" t="s">
        <v>268</v>
      </c>
      <c r="AB1469" s="274" t="s">
        <v>268</v>
      </c>
      <c r="AC1469" s="274" t="s">
        <v>268</v>
      </c>
      <c r="AD1469" s="274" t="s">
        <v>268</v>
      </c>
      <c r="AE1469" s="274" t="s">
        <v>268</v>
      </c>
      <c r="AF1469" s="274" t="s">
        <v>268</v>
      </c>
      <c r="AG1469" s="274" t="s">
        <v>268</v>
      </c>
      <c r="AH1469" s="274" t="s">
        <v>268</v>
      </c>
      <c r="AI1469" s="274" t="s">
        <v>268</v>
      </c>
      <c r="AJ1469" s="274" t="s">
        <v>268</v>
      </c>
      <c r="AK1469" s="274" t="s">
        <v>268</v>
      </c>
      <c r="AL1469" s="274" t="s">
        <v>268</v>
      </c>
      <c r="AM1469" s="274" t="s">
        <v>268</v>
      </c>
      <c r="AN1469" s="274" t="s">
        <v>268</v>
      </c>
      <c r="AO1469" s="274" t="s">
        <v>268</v>
      </c>
      <c r="AP1469" s="274" t="s">
        <v>268</v>
      </c>
      <c r="AQ1469" s="274" t="s">
        <v>268</v>
      </c>
      <c r="AR1469" s="274" t="s">
        <v>268</v>
      </c>
      <c r="AS1469" s="274" t="s">
        <v>268</v>
      </c>
      <c r="AT1469" s="274" t="s">
        <v>268</v>
      </c>
      <c r="AU1469" s="274" t="s">
        <v>268</v>
      </c>
      <c r="AV1469" s="274" t="s">
        <v>268</v>
      </c>
      <c r="AW1469" s="274" t="s">
        <v>268</v>
      </c>
      <c r="AX1469" s="274" t="s">
        <v>268</v>
      </c>
      <c r="AY1469" s="274" t="s">
        <v>268</v>
      </c>
      <c r="AZ1469" s="274" t="s">
        <v>268</v>
      </c>
      <c r="BA1469" s="274" t="s">
        <v>268</v>
      </c>
      <c r="BB1469" s="274" t="s">
        <v>268</v>
      </c>
      <c r="BC1469" s="274" t="s">
        <v>268</v>
      </c>
      <c r="BD1469" s="274" t="s">
        <v>268</v>
      </c>
      <c r="BE1469" s="274" t="s">
        <v>268</v>
      </c>
      <c r="BF1469" s="274" t="s">
        <v>268</v>
      </c>
      <c r="BG1469" s="274" t="s">
        <v>268</v>
      </c>
      <c r="BH1469" s="274" t="s">
        <v>268</v>
      </c>
      <c r="BI1469" s="274" t="s">
        <v>268</v>
      </c>
      <c r="BJ1469" s="274" t="s">
        <v>268</v>
      </c>
      <c r="BK1469" s="274" t="s">
        <v>268</v>
      </c>
      <c r="BL1469" s="274" t="s">
        <v>268</v>
      </c>
      <c r="BM1469" s="274" t="s">
        <v>268</v>
      </c>
      <c r="BN1469" s="274" t="s">
        <v>268</v>
      </c>
      <c r="BO1469" s="274" t="s">
        <v>268</v>
      </c>
      <c r="BP1469" s="274" t="s">
        <v>268</v>
      </c>
      <c r="BQ1469" s="274" t="s">
        <v>268</v>
      </c>
      <c r="BR1469" s="274" t="s">
        <v>268</v>
      </c>
      <c r="BS1469" s="274" t="s">
        <v>268</v>
      </c>
      <c r="BT1469" s="274" t="s">
        <v>268</v>
      </c>
      <c r="BU1469" s="274" t="s">
        <v>268</v>
      </c>
      <c r="BV1469" s="274" t="s">
        <v>268</v>
      </c>
      <c r="BW1469" s="274" t="s">
        <v>268</v>
      </c>
      <c r="BX1469" s="274" t="s">
        <v>268</v>
      </c>
      <c r="BY1469" s="295">
        <v>92</v>
      </c>
      <c r="BZ1469" s="295">
        <v>92</v>
      </c>
      <c r="CA1469" s="298" t="s">
        <v>142</v>
      </c>
      <c r="CB1469" s="297">
        <v>122</v>
      </c>
      <c r="CC1469" s="284">
        <f t="shared" si="90"/>
        <v>0</v>
      </c>
      <c r="CD1469" s="295">
        <f t="shared" si="91"/>
        <v>92</v>
      </c>
      <c r="CE1469" s="284">
        <f t="shared" si="92"/>
        <v>0</v>
      </c>
      <c r="CF1469" s="295">
        <f t="shared" si="93"/>
        <v>1</v>
      </c>
      <c r="CG1469" s="274" t="s">
        <v>876</v>
      </c>
      <c r="CH1469" s="274" t="s">
        <v>268</v>
      </c>
      <c r="CI1469" s="274" t="s">
        <v>268</v>
      </c>
      <c r="CJ1469" s="298" t="s">
        <v>268</v>
      </c>
      <c r="CK1469" s="298" t="s">
        <v>736</v>
      </c>
      <c r="CL1469" s="274" t="s">
        <v>268</v>
      </c>
      <c r="CM1469" s="274" t="s">
        <v>268</v>
      </c>
      <c r="CN1469" s="274" t="s">
        <v>268</v>
      </c>
      <c r="CO1469" s="274" t="s">
        <v>268</v>
      </c>
      <c r="CP1469" s="274" t="s">
        <v>268</v>
      </c>
      <c r="CQ1469" s="274" t="s">
        <v>10200</v>
      </c>
      <c r="CR1469" s="274" t="s">
        <v>877</v>
      </c>
      <c r="CS1469" s="274">
        <v>97.64</v>
      </c>
      <c r="CT1469" s="274" t="s">
        <v>268</v>
      </c>
      <c r="CU1469" s="274">
        <v>97.64</v>
      </c>
      <c r="CV1469" s="274">
        <v>365</v>
      </c>
      <c r="CW1469" s="274" t="s">
        <v>878</v>
      </c>
      <c r="CX1469" s="274" t="s">
        <v>835</v>
      </c>
      <c r="CY1469" s="274" t="s">
        <v>836</v>
      </c>
      <c r="CZ1469" s="274" t="s">
        <v>837</v>
      </c>
      <c r="DA1469" s="274" t="s">
        <v>268</v>
      </c>
      <c r="DB1469" s="274" t="s">
        <v>268</v>
      </c>
      <c r="DC1469" s="274" t="s">
        <v>268</v>
      </c>
      <c r="DD1469" s="274" t="s">
        <v>268</v>
      </c>
      <c r="DE1469" s="274" t="s">
        <v>268</v>
      </c>
      <c r="DF1469" s="274" t="s">
        <v>268</v>
      </c>
      <c r="DG1469" s="299">
        <f>IFERROR(IF(CA1469="D",IF(CK1469="A dispo.",CD1469*VLOOKUP('DATI INPUT'!$F$27,TARIFFE_UD,2,FALSE),CD1469*VLOOKUP(CK1469,TARIFFE_UD,2,FALSE)),CD1469*VLOOKUP(CB1469-100,TARIFFE_UND,2,FALSE)),0)</f>
        <v>72.859436688023564</v>
      </c>
      <c r="DH1469" s="299">
        <f>IFERROR(IF(CA1469="D",IF(CK1469="A dispo.",CF1469*VLOOKUP('DATI INPUT'!$F$27,TARIFFE_UD,3,FALSE),CF1469*VLOOKUP(CK1469,TARIFFE_UD,3,FALSE)),CF1469*VLOOKUP(CB1469-100,TARIFFE_UND,3,FALSE)),0)</f>
        <v>60.367780403072892</v>
      </c>
    </row>
    <row r="1470" spans="1:112" x14ac:dyDescent="0.25">
      <c r="A1470" s="274" t="s">
        <v>10201</v>
      </c>
      <c r="B1470" s="274" t="s">
        <v>10202</v>
      </c>
      <c r="C1470" s="274" t="s">
        <v>1725</v>
      </c>
      <c r="D1470" s="274" t="s">
        <v>10203</v>
      </c>
      <c r="E1470" s="274" t="s">
        <v>268</v>
      </c>
      <c r="F1470" s="274" t="s">
        <v>156</v>
      </c>
      <c r="G1470" s="274" t="s">
        <v>10204</v>
      </c>
      <c r="H1470" s="274" t="s">
        <v>1033</v>
      </c>
      <c r="I1470" s="274" t="s">
        <v>307</v>
      </c>
      <c r="J1470" s="274" t="s">
        <v>274</v>
      </c>
      <c r="K1470" s="274" t="s">
        <v>10205</v>
      </c>
      <c r="L1470" s="274" t="s">
        <v>960</v>
      </c>
      <c r="M1470" s="274" t="s">
        <v>7868</v>
      </c>
      <c r="N1470" s="274" t="s">
        <v>984</v>
      </c>
      <c r="O1470" s="274" t="s">
        <v>873</v>
      </c>
      <c r="P1470" s="274" t="s">
        <v>2116</v>
      </c>
      <c r="Q1470" s="274" t="s">
        <v>280</v>
      </c>
      <c r="R1470" s="274" t="s">
        <v>268</v>
      </c>
      <c r="S1470" s="274" t="s">
        <v>268</v>
      </c>
      <c r="T1470" s="274" t="s">
        <v>268</v>
      </c>
      <c r="U1470" s="274" t="s">
        <v>268</v>
      </c>
      <c r="V1470" s="274" t="s">
        <v>268</v>
      </c>
      <c r="W1470" s="274" t="s">
        <v>7868</v>
      </c>
      <c r="X1470" s="274" t="s">
        <v>2116</v>
      </c>
      <c r="Y1470" s="274" t="s">
        <v>280</v>
      </c>
      <c r="Z1470" s="274" t="s">
        <v>268</v>
      </c>
      <c r="AA1470" s="274" t="s">
        <v>268</v>
      </c>
      <c r="AB1470" s="274" t="s">
        <v>268</v>
      </c>
      <c r="AC1470" s="274" t="s">
        <v>268</v>
      </c>
      <c r="AD1470" s="274" t="s">
        <v>268</v>
      </c>
      <c r="AE1470" s="274" t="s">
        <v>287</v>
      </c>
      <c r="AF1470" s="274" t="s">
        <v>1811</v>
      </c>
      <c r="AG1470" s="274" t="s">
        <v>875</v>
      </c>
      <c r="AH1470" s="274" t="s">
        <v>1812</v>
      </c>
      <c r="AI1470" s="274" t="s">
        <v>7869</v>
      </c>
      <c r="AJ1470" s="274" t="s">
        <v>268</v>
      </c>
      <c r="AK1470" s="274" t="s">
        <v>366</v>
      </c>
      <c r="AL1470" s="274" t="s">
        <v>268</v>
      </c>
      <c r="AM1470" s="274" t="s">
        <v>405</v>
      </c>
      <c r="AN1470" s="274" t="s">
        <v>268</v>
      </c>
      <c r="AO1470" s="274" t="s">
        <v>268</v>
      </c>
      <c r="AP1470" s="274" t="s">
        <v>268</v>
      </c>
      <c r="AQ1470" s="274" t="s">
        <v>268</v>
      </c>
      <c r="AR1470" s="274" t="s">
        <v>268</v>
      </c>
      <c r="AS1470" s="274" t="s">
        <v>268</v>
      </c>
      <c r="AT1470" s="274" t="s">
        <v>268</v>
      </c>
      <c r="AU1470" s="274" t="s">
        <v>268</v>
      </c>
      <c r="AV1470" s="274" t="s">
        <v>268</v>
      </c>
      <c r="AW1470" s="274" t="s">
        <v>268</v>
      </c>
      <c r="AX1470" s="274" t="s">
        <v>268</v>
      </c>
      <c r="AY1470" s="274" t="s">
        <v>268</v>
      </c>
      <c r="AZ1470" s="274" t="s">
        <v>268</v>
      </c>
      <c r="BA1470" s="274" t="s">
        <v>268</v>
      </c>
      <c r="BB1470" s="274" t="s">
        <v>268</v>
      </c>
      <c r="BC1470" s="274" t="s">
        <v>268</v>
      </c>
      <c r="BD1470" s="274" t="s">
        <v>268</v>
      </c>
      <c r="BE1470" s="274" t="s">
        <v>268</v>
      </c>
      <c r="BF1470" s="274" t="s">
        <v>268</v>
      </c>
      <c r="BG1470" s="274" t="s">
        <v>268</v>
      </c>
      <c r="BH1470" s="274" t="s">
        <v>268</v>
      </c>
      <c r="BI1470" s="274" t="s">
        <v>268</v>
      </c>
      <c r="BJ1470" s="274" t="s">
        <v>268</v>
      </c>
      <c r="BK1470" s="274" t="s">
        <v>268</v>
      </c>
      <c r="BL1470" s="274" t="s">
        <v>268</v>
      </c>
      <c r="BM1470" s="274" t="s">
        <v>268</v>
      </c>
      <c r="BN1470" s="274" t="s">
        <v>268</v>
      </c>
      <c r="BO1470" s="274" t="s">
        <v>268</v>
      </c>
      <c r="BP1470" s="274" t="s">
        <v>268</v>
      </c>
      <c r="BQ1470" s="274" t="s">
        <v>268</v>
      </c>
      <c r="BR1470" s="274" t="s">
        <v>268</v>
      </c>
      <c r="BS1470" s="274" t="s">
        <v>268</v>
      </c>
      <c r="BT1470" s="274" t="s">
        <v>268</v>
      </c>
      <c r="BU1470" s="274" t="s">
        <v>268</v>
      </c>
      <c r="BV1470" s="274" t="s">
        <v>268</v>
      </c>
      <c r="BW1470" s="274" t="s">
        <v>268</v>
      </c>
      <c r="BX1470" s="274" t="s">
        <v>268</v>
      </c>
      <c r="BY1470" s="295">
        <v>44</v>
      </c>
      <c r="BZ1470" s="295">
        <v>44</v>
      </c>
      <c r="CA1470" s="298" t="s">
        <v>142</v>
      </c>
      <c r="CB1470" s="297">
        <v>122</v>
      </c>
      <c r="CC1470" s="284">
        <f t="shared" si="90"/>
        <v>0</v>
      </c>
      <c r="CD1470" s="295">
        <f t="shared" si="91"/>
        <v>44</v>
      </c>
      <c r="CE1470" s="284">
        <f t="shared" si="92"/>
        <v>0</v>
      </c>
      <c r="CF1470" s="295">
        <f t="shared" si="93"/>
        <v>1</v>
      </c>
      <c r="CG1470" s="274" t="s">
        <v>876</v>
      </c>
      <c r="CH1470" s="274" t="s">
        <v>268</v>
      </c>
      <c r="CI1470" s="274" t="s">
        <v>268</v>
      </c>
      <c r="CJ1470" s="298" t="s">
        <v>271</v>
      </c>
      <c r="CK1470" s="297">
        <v>1</v>
      </c>
      <c r="CL1470" s="274" t="s">
        <v>268</v>
      </c>
      <c r="CM1470" s="274" t="s">
        <v>268</v>
      </c>
      <c r="CN1470" s="274" t="s">
        <v>268</v>
      </c>
      <c r="CO1470" s="274" t="s">
        <v>268</v>
      </c>
      <c r="CP1470" s="274" t="s">
        <v>268</v>
      </c>
      <c r="CQ1470" s="274" t="s">
        <v>10206</v>
      </c>
      <c r="CR1470" s="274" t="s">
        <v>877</v>
      </c>
      <c r="CS1470" s="274">
        <v>34</v>
      </c>
      <c r="CT1470" s="274" t="s">
        <v>268</v>
      </c>
      <c r="CU1470" s="274">
        <v>34</v>
      </c>
      <c r="CV1470" s="274">
        <v>365</v>
      </c>
      <c r="CW1470" s="274" t="s">
        <v>878</v>
      </c>
      <c r="CX1470" s="274" t="s">
        <v>835</v>
      </c>
      <c r="CY1470" s="274" t="s">
        <v>836</v>
      </c>
      <c r="CZ1470" s="274" t="s">
        <v>837</v>
      </c>
      <c r="DA1470" s="274" t="s">
        <v>268</v>
      </c>
      <c r="DB1470" s="274" t="s">
        <v>268</v>
      </c>
      <c r="DC1470" s="274" t="s">
        <v>268</v>
      </c>
      <c r="DD1470" s="274" t="s">
        <v>268</v>
      </c>
      <c r="DE1470" s="274" t="s">
        <v>268</v>
      </c>
      <c r="DF1470" s="274" t="s">
        <v>268</v>
      </c>
      <c r="DG1470" s="299">
        <f>IFERROR(IF(CA1470="D",IF(CK1470="A dispo.",CD1470*VLOOKUP('DATI INPUT'!$F$27,TARIFFE_UD,2,FALSE),CD1470*VLOOKUP(CK1470,TARIFFE_UD,2,FALSE)),CD1470*VLOOKUP(CB1470-100,TARIFFE_UND,2,FALSE)),0)</f>
        <v>27.102302536124711</v>
      </c>
      <c r="DH1470" s="299">
        <f>IFERROR(IF(CA1470="D",IF(CK1470="A dispo.",CF1470*VLOOKUP('DATI INPUT'!$F$27,TARIFFE_UD,3,FALSE),CF1470*VLOOKUP(CK1470,TARIFFE_UD,3,FALSE)),CF1470*VLOOKUP(CB1470-100,TARIFFE_UND,3,FALSE)),0)</f>
        <v>15.164853048114928</v>
      </c>
    </row>
    <row r="1471" spans="1:112" hidden="1" x14ac:dyDescent="0.25">
      <c r="A1471" s="274" t="s">
        <v>10207</v>
      </c>
      <c r="B1471" s="274" t="s">
        <v>10208</v>
      </c>
      <c r="C1471" s="274" t="s">
        <v>1124</v>
      </c>
      <c r="D1471" s="274" t="s">
        <v>10209</v>
      </c>
      <c r="E1471" s="274" t="s">
        <v>268</v>
      </c>
      <c r="F1471" s="274" t="s">
        <v>156</v>
      </c>
      <c r="G1471" s="274" t="s">
        <v>10210</v>
      </c>
      <c r="H1471" s="274" t="s">
        <v>1505</v>
      </c>
      <c r="I1471" s="274" t="s">
        <v>9802</v>
      </c>
      <c r="J1471" s="274" t="s">
        <v>274</v>
      </c>
      <c r="K1471" s="274" t="s">
        <v>10211</v>
      </c>
      <c r="L1471" s="274" t="s">
        <v>871</v>
      </c>
      <c r="M1471" s="274" t="s">
        <v>10212</v>
      </c>
      <c r="N1471" s="274" t="s">
        <v>1825</v>
      </c>
      <c r="O1471" s="274" t="s">
        <v>4046</v>
      </c>
      <c r="P1471" s="274" t="s">
        <v>10213</v>
      </c>
      <c r="Q1471" s="274" t="s">
        <v>465</v>
      </c>
      <c r="R1471" s="274" t="s">
        <v>268</v>
      </c>
      <c r="S1471" s="274" t="s">
        <v>268</v>
      </c>
      <c r="T1471" s="274" t="s">
        <v>268</v>
      </c>
      <c r="U1471" s="274" t="s">
        <v>268</v>
      </c>
      <c r="V1471" s="274" t="s">
        <v>280</v>
      </c>
      <c r="W1471" s="274" t="s">
        <v>10214</v>
      </c>
      <c r="X1471" s="274" t="s">
        <v>2560</v>
      </c>
      <c r="Y1471" s="274" t="s">
        <v>277</v>
      </c>
      <c r="Z1471" s="274" t="s">
        <v>268</v>
      </c>
      <c r="AA1471" s="274" t="s">
        <v>268</v>
      </c>
      <c r="AB1471" s="274" t="s">
        <v>268</v>
      </c>
      <c r="AC1471" s="274" t="s">
        <v>268</v>
      </c>
      <c r="AD1471" s="274" t="s">
        <v>268</v>
      </c>
      <c r="AE1471" s="274" t="s">
        <v>287</v>
      </c>
      <c r="AF1471" s="274" t="s">
        <v>1811</v>
      </c>
      <c r="AG1471" s="274" t="s">
        <v>875</v>
      </c>
      <c r="AH1471" s="274" t="s">
        <v>2154</v>
      </c>
      <c r="AI1471" s="274" t="s">
        <v>783</v>
      </c>
      <c r="AJ1471" s="274" t="s">
        <v>268</v>
      </c>
      <c r="AK1471" s="274" t="s">
        <v>268</v>
      </c>
      <c r="AL1471" s="274" t="s">
        <v>268</v>
      </c>
      <c r="AM1471" s="274" t="s">
        <v>268</v>
      </c>
      <c r="AN1471" s="274" t="s">
        <v>268</v>
      </c>
      <c r="AO1471" s="274" t="s">
        <v>268</v>
      </c>
      <c r="AP1471" s="274" t="s">
        <v>268</v>
      </c>
      <c r="AQ1471" s="274" t="s">
        <v>268</v>
      </c>
      <c r="AR1471" s="274" t="s">
        <v>268</v>
      </c>
      <c r="AS1471" s="274" t="s">
        <v>268</v>
      </c>
      <c r="AT1471" s="274" t="s">
        <v>268</v>
      </c>
      <c r="AU1471" s="274" t="s">
        <v>268</v>
      </c>
      <c r="AV1471" s="274" t="s">
        <v>268</v>
      </c>
      <c r="AW1471" s="274" t="s">
        <v>268</v>
      </c>
      <c r="AX1471" s="274" t="s">
        <v>268</v>
      </c>
      <c r="AY1471" s="274" t="s">
        <v>268</v>
      </c>
      <c r="AZ1471" s="274" t="s">
        <v>268</v>
      </c>
      <c r="BA1471" s="274" t="s">
        <v>268</v>
      </c>
      <c r="BB1471" s="274" t="s">
        <v>268</v>
      </c>
      <c r="BC1471" s="274" t="s">
        <v>268</v>
      </c>
      <c r="BD1471" s="274" t="s">
        <v>268</v>
      </c>
      <c r="BE1471" s="274" t="s">
        <v>268</v>
      </c>
      <c r="BF1471" s="274" t="s">
        <v>268</v>
      </c>
      <c r="BG1471" s="274" t="s">
        <v>268</v>
      </c>
      <c r="BH1471" s="274" t="s">
        <v>268</v>
      </c>
      <c r="BI1471" s="274" t="s">
        <v>268</v>
      </c>
      <c r="BJ1471" s="274" t="s">
        <v>268</v>
      </c>
      <c r="BK1471" s="274" t="s">
        <v>268</v>
      </c>
      <c r="BL1471" s="274" t="s">
        <v>268</v>
      </c>
      <c r="BM1471" s="274" t="s">
        <v>268</v>
      </c>
      <c r="BN1471" s="274" t="s">
        <v>268</v>
      </c>
      <c r="BO1471" s="274" t="s">
        <v>268</v>
      </c>
      <c r="BP1471" s="274" t="s">
        <v>268</v>
      </c>
      <c r="BQ1471" s="274" t="s">
        <v>268</v>
      </c>
      <c r="BR1471" s="274" t="s">
        <v>268</v>
      </c>
      <c r="BS1471" s="274" t="s">
        <v>268</v>
      </c>
      <c r="BT1471" s="274" t="s">
        <v>268</v>
      </c>
      <c r="BU1471" s="274" t="s">
        <v>268</v>
      </c>
      <c r="BV1471" s="274" t="s">
        <v>268</v>
      </c>
      <c r="BW1471" s="274" t="s">
        <v>268</v>
      </c>
      <c r="BX1471" s="274" t="s">
        <v>268</v>
      </c>
      <c r="BY1471" s="295">
        <v>92.56</v>
      </c>
      <c r="BZ1471" s="295">
        <v>92.56</v>
      </c>
      <c r="CA1471" s="298" t="s">
        <v>142</v>
      </c>
      <c r="CB1471" s="297">
        <v>122</v>
      </c>
      <c r="CC1471" s="284">
        <f t="shared" si="90"/>
        <v>0</v>
      </c>
      <c r="CD1471" s="295">
        <f t="shared" si="91"/>
        <v>92.56</v>
      </c>
      <c r="CE1471" s="284">
        <f t="shared" si="92"/>
        <v>0</v>
      </c>
      <c r="CF1471" s="295">
        <f t="shared" si="93"/>
        <v>1</v>
      </c>
      <c r="CG1471" s="274" t="s">
        <v>876</v>
      </c>
      <c r="CH1471" s="274" t="s">
        <v>268</v>
      </c>
      <c r="CI1471" s="274" t="s">
        <v>268</v>
      </c>
      <c r="CJ1471" s="298" t="s">
        <v>268</v>
      </c>
      <c r="CK1471" s="298" t="s">
        <v>736</v>
      </c>
      <c r="CL1471" s="274" t="s">
        <v>268</v>
      </c>
      <c r="CM1471" s="274" t="s">
        <v>268</v>
      </c>
      <c r="CN1471" s="274" t="s">
        <v>268</v>
      </c>
      <c r="CO1471" s="274" t="s">
        <v>268</v>
      </c>
      <c r="CP1471" s="274" t="s">
        <v>268</v>
      </c>
      <c r="CQ1471" s="274" t="s">
        <v>10215</v>
      </c>
      <c r="CR1471" s="274" t="s">
        <v>877</v>
      </c>
      <c r="CS1471" s="274">
        <v>97.91</v>
      </c>
      <c r="CT1471" s="274" t="s">
        <v>268</v>
      </c>
      <c r="CU1471" s="274">
        <v>97.91</v>
      </c>
      <c r="CV1471" s="274">
        <v>365</v>
      </c>
      <c r="CW1471" s="274" t="s">
        <v>878</v>
      </c>
      <c r="CX1471" s="274" t="s">
        <v>835</v>
      </c>
      <c r="CY1471" s="274" t="s">
        <v>836</v>
      </c>
      <c r="CZ1471" s="274" t="s">
        <v>837</v>
      </c>
      <c r="DA1471" s="274" t="s">
        <v>268</v>
      </c>
      <c r="DB1471" s="274" t="s">
        <v>268</v>
      </c>
      <c r="DC1471" s="274" t="s">
        <v>268</v>
      </c>
      <c r="DD1471" s="274" t="s">
        <v>268</v>
      </c>
      <c r="DE1471" s="274" t="s">
        <v>268</v>
      </c>
      <c r="DF1471" s="274" t="s">
        <v>268</v>
      </c>
      <c r="DG1471" s="299">
        <f>IFERROR(IF(CA1471="D",IF(CK1471="A dispo.",CD1471*VLOOKUP('DATI INPUT'!$F$27,TARIFFE_UD,2,FALSE),CD1471*VLOOKUP(CK1471,TARIFFE_UD,2,FALSE)),CD1471*VLOOKUP(CB1471-100,TARIFFE_UND,2,FALSE)),0)</f>
        <v>73.302928911341979</v>
      </c>
      <c r="DH1471" s="299">
        <f>IFERROR(IF(CA1471="D",IF(CK1471="A dispo.",CF1471*VLOOKUP('DATI INPUT'!$F$27,TARIFFE_UD,3,FALSE),CF1471*VLOOKUP(CK1471,TARIFFE_UD,3,FALSE)),CF1471*VLOOKUP(CB1471-100,TARIFFE_UND,3,FALSE)),0)</f>
        <v>60.367780403072892</v>
      </c>
    </row>
    <row r="1472" spans="1:112" x14ac:dyDescent="0.25">
      <c r="A1472" s="274" t="s">
        <v>10216</v>
      </c>
      <c r="B1472" s="274" t="s">
        <v>10208</v>
      </c>
      <c r="C1472" s="274" t="s">
        <v>1125</v>
      </c>
      <c r="D1472" s="274" t="s">
        <v>10209</v>
      </c>
      <c r="E1472" s="274" t="s">
        <v>268</v>
      </c>
      <c r="F1472" s="274" t="s">
        <v>156</v>
      </c>
      <c r="G1472" s="274" t="s">
        <v>10210</v>
      </c>
      <c r="H1472" s="274" t="s">
        <v>1505</v>
      </c>
      <c r="I1472" s="274" t="s">
        <v>9802</v>
      </c>
      <c r="J1472" s="274" t="s">
        <v>274</v>
      </c>
      <c r="K1472" s="274" t="s">
        <v>10211</v>
      </c>
      <c r="L1472" s="274" t="s">
        <v>871</v>
      </c>
      <c r="M1472" s="274" t="s">
        <v>10212</v>
      </c>
      <c r="N1472" s="274" t="s">
        <v>1825</v>
      </c>
      <c r="O1472" s="274" t="s">
        <v>4046</v>
      </c>
      <c r="P1472" s="274" t="s">
        <v>10213</v>
      </c>
      <c r="Q1472" s="274" t="s">
        <v>465</v>
      </c>
      <c r="R1472" s="274" t="s">
        <v>268</v>
      </c>
      <c r="S1472" s="274" t="s">
        <v>268</v>
      </c>
      <c r="T1472" s="274" t="s">
        <v>268</v>
      </c>
      <c r="U1472" s="274" t="s">
        <v>268</v>
      </c>
      <c r="V1472" s="274" t="s">
        <v>280</v>
      </c>
      <c r="W1472" s="274" t="s">
        <v>2559</v>
      </c>
      <c r="X1472" s="274" t="s">
        <v>2560</v>
      </c>
      <c r="Y1472" s="274" t="s">
        <v>323</v>
      </c>
      <c r="Z1472" s="274" t="s">
        <v>268</v>
      </c>
      <c r="AA1472" s="274" t="s">
        <v>268</v>
      </c>
      <c r="AB1472" s="274" t="s">
        <v>268</v>
      </c>
      <c r="AC1472" s="274" t="s">
        <v>268</v>
      </c>
      <c r="AD1472" s="274" t="s">
        <v>268</v>
      </c>
      <c r="AE1472" s="274" t="s">
        <v>287</v>
      </c>
      <c r="AF1472" s="274" t="s">
        <v>1811</v>
      </c>
      <c r="AG1472" s="274" t="s">
        <v>875</v>
      </c>
      <c r="AH1472" s="274" t="s">
        <v>2154</v>
      </c>
      <c r="AI1472" s="274" t="s">
        <v>783</v>
      </c>
      <c r="AJ1472" s="274" t="s">
        <v>268</v>
      </c>
      <c r="AK1472" s="274" t="s">
        <v>268</v>
      </c>
      <c r="AL1472" s="274" t="s">
        <v>268</v>
      </c>
      <c r="AM1472" s="274" t="s">
        <v>268</v>
      </c>
      <c r="AN1472" s="274" t="s">
        <v>268</v>
      </c>
      <c r="AO1472" s="274" t="s">
        <v>268</v>
      </c>
      <c r="AP1472" s="274" t="s">
        <v>268</v>
      </c>
      <c r="AQ1472" s="274" t="s">
        <v>268</v>
      </c>
      <c r="AR1472" s="274" t="s">
        <v>268</v>
      </c>
      <c r="AS1472" s="274" t="s">
        <v>268</v>
      </c>
      <c r="AT1472" s="274" t="s">
        <v>268</v>
      </c>
      <c r="AU1472" s="274" t="s">
        <v>268</v>
      </c>
      <c r="AV1472" s="274" t="s">
        <v>268</v>
      </c>
      <c r="AW1472" s="274" t="s">
        <v>268</v>
      </c>
      <c r="AX1472" s="274" t="s">
        <v>268</v>
      </c>
      <c r="AY1472" s="274" t="s">
        <v>268</v>
      </c>
      <c r="AZ1472" s="274" t="s">
        <v>268</v>
      </c>
      <c r="BA1472" s="274" t="s">
        <v>268</v>
      </c>
      <c r="BB1472" s="274" t="s">
        <v>268</v>
      </c>
      <c r="BC1472" s="274" t="s">
        <v>268</v>
      </c>
      <c r="BD1472" s="274" t="s">
        <v>268</v>
      </c>
      <c r="BE1472" s="274" t="s">
        <v>268</v>
      </c>
      <c r="BF1472" s="274" t="s">
        <v>268</v>
      </c>
      <c r="BG1472" s="274" t="s">
        <v>268</v>
      </c>
      <c r="BH1472" s="274" t="s">
        <v>268</v>
      </c>
      <c r="BI1472" s="274" t="s">
        <v>268</v>
      </c>
      <c r="BJ1472" s="274" t="s">
        <v>268</v>
      </c>
      <c r="BK1472" s="274" t="s">
        <v>268</v>
      </c>
      <c r="BL1472" s="274" t="s">
        <v>268</v>
      </c>
      <c r="BM1472" s="274" t="s">
        <v>268</v>
      </c>
      <c r="BN1472" s="274" t="s">
        <v>268</v>
      </c>
      <c r="BO1472" s="274" t="s">
        <v>268</v>
      </c>
      <c r="BP1472" s="274" t="s">
        <v>268</v>
      </c>
      <c r="BQ1472" s="274" t="s">
        <v>268</v>
      </c>
      <c r="BR1472" s="274" t="s">
        <v>268</v>
      </c>
      <c r="BS1472" s="274" t="s">
        <v>268</v>
      </c>
      <c r="BT1472" s="274" t="s">
        <v>268</v>
      </c>
      <c r="BU1472" s="274" t="s">
        <v>268</v>
      </c>
      <c r="BV1472" s="274" t="s">
        <v>268</v>
      </c>
      <c r="BW1472" s="274" t="s">
        <v>268</v>
      </c>
      <c r="BX1472" s="274" t="s">
        <v>268</v>
      </c>
      <c r="BY1472" s="295">
        <v>39.71</v>
      </c>
      <c r="BZ1472" s="295">
        <v>39.71</v>
      </c>
      <c r="CA1472" s="298" t="s">
        <v>142</v>
      </c>
      <c r="CB1472" s="297">
        <v>122</v>
      </c>
      <c r="CC1472" s="284">
        <f t="shared" si="90"/>
        <v>0</v>
      </c>
      <c r="CD1472" s="295">
        <f t="shared" si="91"/>
        <v>39.71</v>
      </c>
      <c r="CE1472" s="284">
        <f t="shared" si="92"/>
        <v>0</v>
      </c>
      <c r="CF1472" s="295">
        <f t="shared" si="93"/>
        <v>1</v>
      </c>
      <c r="CG1472" s="274" t="s">
        <v>876</v>
      </c>
      <c r="CH1472" s="274" t="s">
        <v>268</v>
      </c>
      <c r="CI1472" s="274" t="s">
        <v>268</v>
      </c>
      <c r="CJ1472" s="298" t="s">
        <v>271</v>
      </c>
      <c r="CK1472" s="297">
        <v>1</v>
      </c>
      <c r="CL1472" s="274" t="s">
        <v>268</v>
      </c>
      <c r="CM1472" s="274" t="s">
        <v>268</v>
      </c>
      <c r="CN1472" s="274" t="s">
        <v>268</v>
      </c>
      <c r="CO1472" s="274" t="s">
        <v>268</v>
      </c>
      <c r="CP1472" s="274" t="s">
        <v>268</v>
      </c>
      <c r="CQ1472" s="274" t="s">
        <v>10215</v>
      </c>
      <c r="CR1472" s="274" t="s">
        <v>877</v>
      </c>
      <c r="CS1472" s="274">
        <v>32.369999999999997</v>
      </c>
      <c r="CT1472" s="274" t="s">
        <v>268</v>
      </c>
      <c r="CU1472" s="274">
        <v>32.369999999999997</v>
      </c>
      <c r="CV1472" s="274">
        <v>365</v>
      </c>
      <c r="CW1472" s="274" t="s">
        <v>878</v>
      </c>
      <c r="CX1472" s="274" t="s">
        <v>835</v>
      </c>
      <c r="CY1472" s="274" t="s">
        <v>836</v>
      </c>
      <c r="CZ1472" s="274" t="s">
        <v>837</v>
      </c>
      <c r="DA1472" s="274" t="s">
        <v>268</v>
      </c>
      <c r="DB1472" s="274" t="s">
        <v>268</v>
      </c>
      <c r="DC1472" s="274" t="s">
        <v>268</v>
      </c>
      <c r="DD1472" s="274" t="s">
        <v>268</v>
      </c>
      <c r="DE1472" s="274" t="s">
        <v>268</v>
      </c>
      <c r="DF1472" s="274" t="s">
        <v>268</v>
      </c>
      <c r="DG1472" s="299">
        <f>IFERROR(IF(CA1472="D",IF(CK1472="A dispo.",CD1472*VLOOKUP('DATI INPUT'!$F$27,TARIFFE_UD,2,FALSE),CD1472*VLOOKUP(CK1472,TARIFFE_UD,2,FALSE)),CD1472*VLOOKUP(CB1472-100,TARIFFE_UND,2,FALSE)),0)</f>
        <v>24.459828038852553</v>
      </c>
      <c r="DH1472" s="299">
        <f>IFERROR(IF(CA1472="D",IF(CK1472="A dispo.",CF1472*VLOOKUP('DATI INPUT'!$F$27,TARIFFE_UD,3,FALSE),CF1472*VLOOKUP(CK1472,TARIFFE_UD,3,FALSE)),CF1472*VLOOKUP(CB1472-100,TARIFFE_UND,3,FALSE)),0)</f>
        <v>15.164853048114928</v>
      </c>
    </row>
    <row r="1473" spans="1:112" hidden="1" x14ac:dyDescent="0.25">
      <c r="A1473" s="274" t="s">
        <v>10217</v>
      </c>
      <c r="B1473" s="274" t="s">
        <v>10218</v>
      </c>
      <c r="C1473" s="274" t="s">
        <v>10219</v>
      </c>
      <c r="D1473" s="274" t="s">
        <v>10220</v>
      </c>
      <c r="E1473" s="274" t="s">
        <v>268</v>
      </c>
      <c r="F1473" s="274" t="s">
        <v>156</v>
      </c>
      <c r="G1473" s="274" t="s">
        <v>10221</v>
      </c>
      <c r="H1473" s="274" t="s">
        <v>10222</v>
      </c>
      <c r="I1473" s="274" t="s">
        <v>1627</v>
      </c>
      <c r="J1473" s="274" t="s">
        <v>156</v>
      </c>
      <c r="K1473" s="274" t="s">
        <v>10223</v>
      </c>
      <c r="L1473" s="274" t="s">
        <v>10224</v>
      </c>
      <c r="M1473" s="274" t="s">
        <v>6835</v>
      </c>
      <c r="N1473" s="274" t="s">
        <v>6836</v>
      </c>
      <c r="O1473" s="274" t="s">
        <v>1501</v>
      </c>
      <c r="P1473" s="274" t="s">
        <v>6837</v>
      </c>
      <c r="Q1473" s="274" t="s">
        <v>341</v>
      </c>
      <c r="R1473" s="274" t="s">
        <v>268</v>
      </c>
      <c r="S1473" s="274" t="s">
        <v>268</v>
      </c>
      <c r="T1473" s="274" t="s">
        <v>268</v>
      </c>
      <c r="U1473" s="274" t="s">
        <v>268</v>
      </c>
      <c r="V1473" s="274" t="s">
        <v>268</v>
      </c>
      <c r="W1473" s="274" t="s">
        <v>1829</v>
      </c>
      <c r="X1473" s="274" t="s">
        <v>1830</v>
      </c>
      <c r="Y1473" s="274" t="s">
        <v>315</v>
      </c>
      <c r="Z1473" s="274" t="s">
        <v>268</v>
      </c>
      <c r="AA1473" s="274" t="s">
        <v>268</v>
      </c>
      <c r="AB1473" s="274" t="s">
        <v>268</v>
      </c>
      <c r="AC1473" s="274" t="s">
        <v>268</v>
      </c>
      <c r="AD1473" s="274" t="s">
        <v>268</v>
      </c>
      <c r="AE1473" s="274" t="s">
        <v>287</v>
      </c>
      <c r="AF1473" s="274" t="s">
        <v>1811</v>
      </c>
      <c r="AG1473" s="274" t="s">
        <v>875</v>
      </c>
      <c r="AH1473" s="274" t="s">
        <v>1831</v>
      </c>
      <c r="AI1473" s="274" t="s">
        <v>2552</v>
      </c>
      <c r="AJ1473" s="274" t="s">
        <v>268</v>
      </c>
      <c r="AK1473" s="274" t="s">
        <v>381</v>
      </c>
      <c r="AL1473" s="274" t="s">
        <v>268</v>
      </c>
      <c r="AM1473" s="274" t="s">
        <v>355</v>
      </c>
      <c r="AN1473" s="274" t="s">
        <v>268</v>
      </c>
      <c r="AO1473" s="274" t="s">
        <v>268</v>
      </c>
      <c r="AP1473" s="274" t="s">
        <v>268</v>
      </c>
      <c r="AQ1473" s="274" t="s">
        <v>268</v>
      </c>
      <c r="AR1473" s="274" t="s">
        <v>268</v>
      </c>
      <c r="AS1473" s="274" t="s">
        <v>268</v>
      </c>
      <c r="AT1473" s="274" t="s">
        <v>268</v>
      </c>
      <c r="AU1473" s="274" t="s">
        <v>268</v>
      </c>
      <c r="AV1473" s="274" t="s">
        <v>268</v>
      </c>
      <c r="AW1473" s="274" t="s">
        <v>268</v>
      </c>
      <c r="AX1473" s="274" t="s">
        <v>268</v>
      </c>
      <c r="AY1473" s="274" t="s">
        <v>268</v>
      </c>
      <c r="AZ1473" s="274" t="s">
        <v>268</v>
      </c>
      <c r="BA1473" s="274" t="s">
        <v>268</v>
      </c>
      <c r="BB1473" s="274" t="s">
        <v>268</v>
      </c>
      <c r="BC1473" s="274" t="s">
        <v>268</v>
      </c>
      <c r="BD1473" s="274" t="s">
        <v>268</v>
      </c>
      <c r="BE1473" s="274" t="s">
        <v>268</v>
      </c>
      <c r="BF1473" s="274" t="s">
        <v>268</v>
      </c>
      <c r="BG1473" s="274" t="s">
        <v>268</v>
      </c>
      <c r="BH1473" s="274" t="s">
        <v>268</v>
      </c>
      <c r="BI1473" s="274" t="s">
        <v>268</v>
      </c>
      <c r="BJ1473" s="274" t="s">
        <v>268</v>
      </c>
      <c r="BK1473" s="274" t="s">
        <v>268</v>
      </c>
      <c r="BL1473" s="274" t="s">
        <v>268</v>
      </c>
      <c r="BM1473" s="274" t="s">
        <v>268</v>
      </c>
      <c r="BN1473" s="274" t="s">
        <v>268</v>
      </c>
      <c r="BO1473" s="274" t="s">
        <v>268</v>
      </c>
      <c r="BP1473" s="274" t="s">
        <v>268</v>
      </c>
      <c r="BQ1473" s="274" t="s">
        <v>268</v>
      </c>
      <c r="BR1473" s="274" t="s">
        <v>268</v>
      </c>
      <c r="BS1473" s="274" t="s">
        <v>268</v>
      </c>
      <c r="BT1473" s="274" t="s">
        <v>268</v>
      </c>
      <c r="BU1473" s="274" t="s">
        <v>268</v>
      </c>
      <c r="BV1473" s="274" t="s">
        <v>268</v>
      </c>
      <c r="BW1473" s="274" t="s">
        <v>268</v>
      </c>
      <c r="BX1473" s="274" t="s">
        <v>268</v>
      </c>
      <c r="BY1473" s="295">
        <v>32</v>
      </c>
      <c r="BZ1473" s="295">
        <v>32</v>
      </c>
      <c r="CA1473" s="298" t="s">
        <v>142</v>
      </c>
      <c r="CB1473" s="297">
        <v>122</v>
      </c>
      <c r="CC1473" s="284">
        <f t="shared" si="90"/>
        <v>0</v>
      </c>
      <c r="CD1473" s="295">
        <f t="shared" si="91"/>
        <v>32</v>
      </c>
      <c r="CE1473" s="284">
        <f t="shared" si="92"/>
        <v>0</v>
      </c>
      <c r="CF1473" s="295">
        <f t="shared" si="93"/>
        <v>1</v>
      </c>
      <c r="CG1473" s="274" t="s">
        <v>876</v>
      </c>
      <c r="CH1473" s="274" t="s">
        <v>268</v>
      </c>
      <c r="CI1473" s="274" t="s">
        <v>268</v>
      </c>
      <c r="CJ1473" s="298" t="s">
        <v>268</v>
      </c>
      <c r="CK1473" s="298" t="s">
        <v>736</v>
      </c>
      <c r="CL1473" s="274" t="s">
        <v>268</v>
      </c>
      <c r="CM1473" s="274" t="s">
        <v>268</v>
      </c>
      <c r="CN1473" s="274" t="s">
        <v>268</v>
      </c>
      <c r="CO1473" s="274" t="s">
        <v>268</v>
      </c>
      <c r="CP1473" s="274" t="s">
        <v>268</v>
      </c>
      <c r="CQ1473" s="274" t="s">
        <v>10225</v>
      </c>
      <c r="CR1473" s="274" t="s">
        <v>877</v>
      </c>
      <c r="CS1473" s="274">
        <v>68.239999999999995</v>
      </c>
      <c r="CT1473" s="274" t="s">
        <v>268</v>
      </c>
      <c r="CU1473" s="274">
        <v>68.239999999999995</v>
      </c>
      <c r="CV1473" s="274">
        <v>365</v>
      </c>
      <c r="CW1473" s="274" t="s">
        <v>878</v>
      </c>
      <c r="CX1473" s="274" t="s">
        <v>835</v>
      </c>
      <c r="CY1473" s="274" t="s">
        <v>836</v>
      </c>
      <c r="CZ1473" s="274" t="s">
        <v>837</v>
      </c>
      <c r="DA1473" s="274" t="s">
        <v>268</v>
      </c>
      <c r="DB1473" s="274" t="s">
        <v>268</v>
      </c>
      <c r="DC1473" s="274" t="s">
        <v>268</v>
      </c>
      <c r="DD1473" s="274" t="s">
        <v>268</v>
      </c>
      <c r="DE1473" s="274" t="s">
        <v>268</v>
      </c>
      <c r="DF1473" s="274" t="s">
        <v>268</v>
      </c>
      <c r="DG1473" s="299">
        <f>IFERROR(IF(CA1473="D",IF(CK1473="A dispo.",CD1473*VLOOKUP('DATI INPUT'!$F$27,TARIFFE_UD,2,FALSE),CD1473*VLOOKUP(CK1473,TARIFFE_UD,2,FALSE)),CD1473*VLOOKUP(CB1473-100,TARIFFE_UND,2,FALSE)),0)</f>
        <v>25.342412761051676</v>
      </c>
      <c r="DH1473" s="299">
        <f>IFERROR(IF(CA1473="D",IF(CK1473="A dispo.",CF1473*VLOOKUP('DATI INPUT'!$F$27,TARIFFE_UD,3,FALSE),CF1473*VLOOKUP(CK1473,TARIFFE_UD,3,FALSE)),CF1473*VLOOKUP(CB1473-100,TARIFFE_UND,3,FALSE)),0)</f>
        <v>60.367780403072892</v>
      </c>
    </row>
    <row r="1474" spans="1:112" hidden="1" x14ac:dyDescent="0.25">
      <c r="A1474" s="274" t="s">
        <v>10226</v>
      </c>
      <c r="B1474" s="274" t="s">
        <v>10218</v>
      </c>
      <c r="C1474" s="274" t="s">
        <v>10227</v>
      </c>
      <c r="D1474" s="274" t="s">
        <v>10220</v>
      </c>
      <c r="E1474" s="274" t="s">
        <v>268</v>
      </c>
      <c r="F1474" s="274" t="s">
        <v>156</v>
      </c>
      <c r="G1474" s="274" t="s">
        <v>10221</v>
      </c>
      <c r="H1474" s="274" t="s">
        <v>10222</v>
      </c>
      <c r="I1474" s="274" t="s">
        <v>1627</v>
      </c>
      <c r="J1474" s="274" t="s">
        <v>156</v>
      </c>
      <c r="K1474" s="274" t="s">
        <v>10223</v>
      </c>
      <c r="L1474" s="274" t="s">
        <v>10224</v>
      </c>
      <c r="M1474" s="274" t="s">
        <v>6835</v>
      </c>
      <c r="N1474" s="274" t="s">
        <v>6836</v>
      </c>
      <c r="O1474" s="274" t="s">
        <v>1501</v>
      </c>
      <c r="P1474" s="274" t="s">
        <v>6837</v>
      </c>
      <c r="Q1474" s="274" t="s">
        <v>341</v>
      </c>
      <c r="R1474" s="274" t="s">
        <v>268</v>
      </c>
      <c r="S1474" s="274" t="s">
        <v>268</v>
      </c>
      <c r="T1474" s="274" t="s">
        <v>268</v>
      </c>
      <c r="U1474" s="274" t="s">
        <v>268</v>
      </c>
      <c r="V1474" s="274" t="s">
        <v>268</v>
      </c>
      <c r="W1474" s="274" t="s">
        <v>1829</v>
      </c>
      <c r="X1474" s="274" t="s">
        <v>1830</v>
      </c>
      <c r="Y1474" s="274" t="s">
        <v>315</v>
      </c>
      <c r="Z1474" s="274" t="s">
        <v>268</v>
      </c>
      <c r="AA1474" s="274" t="s">
        <v>268</v>
      </c>
      <c r="AB1474" s="274" t="s">
        <v>268</v>
      </c>
      <c r="AC1474" s="274" t="s">
        <v>268</v>
      </c>
      <c r="AD1474" s="274" t="s">
        <v>268</v>
      </c>
      <c r="AE1474" s="274" t="s">
        <v>287</v>
      </c>
      <c r="AF1474" s="274" t="s">
        <v>1811</v>
      </c>
      <c r="AG1474" s="274" t="s">
        <v>875</v>
      </c>
      <c r="AH1474" s="274" t="s">
        <v>1831</v>
      </c>
      <c r="AI1474" s="274" t="s">
        <v>1011</v>
      </c>
      <c r="AJ1474" s="274" t="s">
        <v>268</v>
      </c>
      <c r="AK1474" s="274" t="s">
        <v>382</v>
      </c>
      <c r="AL1474" s="274" t="s">
        <v>268</v>
      </c>
      <c r="AM1474" s="274" t="s">
        <v>353</v>
      </c>
      <c r="AN1474" s="274" t="s">
        <v>268</v>
      </c>
      <c r="AO1474" s="274" t="s">
        <v>268</v>
      </c>
      <c r="AP1474" s="274" t="s">
        <v>268</v>
      </c>
      <c r="AQ1474" s="274" t="s">
        <v>268</v>
      </c>
      <c r="AR1474" s="274" t="s">
        <v>268</v>
      </c>
      <c r="AS1474" s="274" t="s">
        <v>268</v>
      </c>
      <c r="AT1474" s="274" t="s">
        <v>268</v>
      </c>
      <c r="AU1474" s="274" t="s">
        <v>268</v>
      </c>
      <c r="AV1474" s="274" t="s">
        <v>268</v>
      </c>
      <c r="AW1474" s="274" t="s">
        <v>268</v>
      </c>
      <c r="AX1474" s="274" t="s">
        <v>268</v>
      </c>
      <c r="AY1474" s="274" t="s">
        <v>268</v>
      </c>
      <c r="AZ1474" s="274" t="s">
        <v>268</v>
      </c>
      <c r="BA1474" s="274" t="s">
        <v>268</v>
      </c>
      <c r="BB1474" s="274" t="s">
        <v>268</v>
      </c>
      <c r="BC1474" s="274" t="s">
        <v>268</v>
      </c>
      <c r="BD1474" s="274" t="s">
        <v>268</v>
      </c>
      <c r="BE1474" s="274" t="s">
        <v>268</v>
      </c>
      <c r="BF1474" s="274" t="s">
        <v>268</v>
      </c>
      <c r="BG1474" s="274" t="s">
        <v>268</v>
      </c>
      <c r="BH1474" s="274" t="s">
        <v>268</v>
      </c>
      <c r="BI1474" s="274" t="s">
        <v>268</v>
      </c>
      <c r="BJ1474" s="274" t="s">
        <v>268</v>
      </c>
      <c r="BK1474" s="274" t="s">
        <v>268</v>
      </c>
      <c r="BL1474" s="274" t="s">
        <v>268</v>
      </c>
      <c r="BM1474" s="274" t="s">
        <v>268</v>
      </c>
      <c r="BN1474" s="274" t="s">
        <v>268</v>
      </c>
      <c r="BO1474" s="274" t="s">
        <v>268</v>
      </c>
      <c r="BP1474" s="274" t="s">
        <v>268</v>
      </c>
      <c r="BQ1474" s="274" t="s">
        <v>268</v>
      </c>
      <c r="BR1474" s="274" t="s">
        <v>268</v>
      </c>
      <c r="BS1474" s="274" t="s">
        <v>268</v>
      </c>
      <c r="BT1474" s="274" t="s">
        <v>268</v>
      </c>
      <c r="BU1474" s="274" t="s">
        <v>268</v>
      </c>
      <c r="BV1474" s="274" t="s">
        <v>268</v>
      </c>
      <c r="BW1474" s="274" t="s">
        <v>268</v>
      </c>
      <c r="BX1474" s="274" t="s">
        <v>268</v>
      </c>
      <c r="BY1474" s="295">
        <v>13.52</v>
      </c>
      <c r="BZ1474" s="295">
        <v>13.52</v>
      </c>
      <c r="CA1474" s="298" t="s">
        <v>142</v>
      </c>
      <c r="CB1474" s="297">
        <v>123</v>
      </c>
      <c r="CC1474" s="284">
        <f t="shared" si="90"/>
        <v>0</v>
      </c>
      <c r="CD1474" s="295">
        <f t="shared" si="91"/>
        <v>13.52</v>
      </c>
      <c r="CE1474" s="284">
        <f t="shared" si="92"/>
        <v>1</v>
      </c>
      <c r="CF1474" s="295">
        <f t="shared" si="93"/>
        <v>0</v>
      </c>
      <c r="CG1474" s="274" t="s">
        <v>1817</v>
      </c>
      <c r="CH1474" s="274" t="s">
        <v>268</v>
      </c>
      <c r="CI1474" s="274" t="s">
        <v>268</v>
      </c>
      <c r="CJ1474" s="298" t="s">
        <v>268</v>
      </c>
      <c r="CK1474" s="298" t="s">
        <v>736</v>
      </c>
      <c r="CL1474" s="274" t="s">
        <v>268</v>
      </c>
      <c r="CM1474" s="274" t="s">
        <v>268</v>
      </c>
      <c r="CN1474" s="274" t="s">
        <v>268</v>
      </c>
      <c r="CO1474" s="274" t="s">
        <v>268</v>
      </c>
      <c r="CP1474" s="274" t="s">
        <v>268</v>
      </c>
      <c r="CQ1474" s="274" t="s">
        <v>10225</v>
      </c>
      <c r="CR1474" s="274" t="s">
        <v>877</v>
      </c>
      <c r="CS1474" s="274">
        <v>6.62</v>
      </c>
      <c r="CT1474" s="274" t="s">
        <v>268</v>
      </c>
      <c r="CU1474" s="274">
        <v>6.62</v>
      </c>
      <c r="CV1474" s="274">
        <v>365</v>
      </c>
      <c r="CW1474" s="274" t="s">
        <v>878</v>
      </c>
      <c r="CX1474" s="274" t="s">
        <v>835</v>
      </c>
      <c r="CY1474" s="274" t="s">
        <v>836</v>
      </c>
      <c r="CZ1474" s="274" t="s">
        <v>837</v>
      </c>
      <c r="DA1474" s="274" t="s">
        <v>268</v>
      </c>
      <c r="DB1474" s="274" t="s">
        <v>268</v>
      </c>
      <c r="DC1474" s="274" t="s">
        <v>268</v>
      </c>
      <c r="DD1474" s="274" t="s">
        <v>268</v>
      </c>
      <c r="DE1474" s="274" t="s">
        <v>268</v>
      </c>
      <c r="DF1474" s="274" t="s">
        <v>268</v>
      </c>
      <c r="DG1474" s="299">
        <f>IFERROR(IF(CA1474="D",IF(CK1474="A dispo.",CD1474*VLOOKUP('DATI INPUT'!$F$27,TARIFFE_UD,2,FALSE),CD1474*VLOOKUP(CK1474,TARIFFE_UD,2,FALSE)),CD1474*VLOOKUP(CB1474-100,TARIFFE_UND,2,FALSE)),0)</f>
        <v>10.707169391544333</v>
      </c>
      <c r="DH1474" s="299">
        <f>IFERROR(IF(CA1474="D",IF(CK1474="A dispo.",CF1474*VLOOKUP('DATI INPUT'!$F$27,TARIFFE_UD,3,FALSE),CF1474*VLOOKUP(CK1474,TARIFFE_UD,3,FALSE)),CF1474*VLOOKUP(CB1474-100,TARIFFE_UND,3,FALSE)),0)</f>
        <v>0</v>
      </c>
    </row>
    <row r="1475" spans="1:112" hidden="1" x14ac:dyDescent="0.25">
      <c r="A1475" s="274" t="s">
        <v>10228</v>
      </c>
      <c r="B1475" s="274" t="s">
        <v>10218</v>
      </c>
      <c r="C1475" s="274" t="s">
        <v>10229</v>
      </c>
      <c r="D1475" s="274" t="s">
        <v>10220</v>
      </c>
      <c r="E1475" s="274" t="s">
        <v>268</v>
      </c>
      <c r="F1475" s="274" t="s">
        <v>156</v>
      </c>
      <c r="G1475" s="274" t="s">
        <v>10221</v>
      </c>
      <c r="H1475" s="274" t="s">
        <v>10222</v>
      </c>
      <c r="I1475" s="274" t="s">
        <v>1627</v>
      </c>
      <c r="J1475" s="274" t="s">
        <v>156</v>
      </c>
      <c r="K1475" s="274" t="s">
        <v>10223</v>
      </c>
      <c r="L1475" s="274" t="s">
        <v>10224</v>
      </c>
      <c r="M1475" s="274" t="s">
        <v>6835</v>
      </c>
      <c r="N1475" s="274" t="s">
        <v>6836</v>
      </c>
      <c r="O1475" s="274" t="s">
        <v>1501</v>
      </c>
      <c r="P1475" s="274" t="s">
        <v>6837</v>
      </c>
      <c r="Q1475" s="274" t="s">
        <v>341</v>
      </c>
      <c r="R1475" s="274" t="s">
        <v>268</v>
      </c>
      <c r="S1475" s="274" t="s">
        <v>268</v>
      </c>
      <c r="T1475" s="274" t="s">
        <v>268</v>
      </c>
      <c r="U1475" s="274" t="s">
        <v>268</v>
      </c>
      <c r="V1475" s="274" t="s">
        <v>268</v>
      </c>
      <c r="W1475" s="274" t="s">
        <v>1829</v>
      </c>
      <c r="X1475" s="274" t="s">
        <v>1830</v>
      </c>
      <c r="Y1475" s="274" t="s">
        <v>315</v>
      </c>
      <c r="Z1475" s="274" t="s">
        <v>268</v>
      </c>
      <c r="AA1475" s="274" t="s">
        <v>268</v>
      </c>
      <c r="AB1475" s="274" t="s">
        <v>268</v>
      </c>
      <c r="AC1475" s="274" t="s">
        <v>268</v>
      </c>
      <c r="AD1475" s="274" t="s">
        <v>268</v>
      </c>
      <c r="AE1475" s="274" t="s">
        <v>287</v>
      </c>
      <c r="AF1475" s="274" t="s">
        <v>1811</v>
      </c>
      <c r="AG1475" s="274" t="s">
        <v>875</v>
      </c>
      <c r="AH1475" s="274" t="s">
        <v>1831</v>
      </c>
      <c r="AI1475" s="274" t="s">
        <v>1011</v>
      </c>
      <c r="AJ1475" s="274" t="s">
        <v>268</v>
      </c>
      <c r="AK1475" s="274" t="s">
        <v>382</v>
      </c>
      <c r="AL1475" s="274" t="s">
        <v>268</v>
      </c>
      <c r="AM1475" s="274" t="s">
        <v>353</v>
      </c>
      <c r="AN1475" s="274" t="s">
        <v>268</v>
      </c>
      <c r="AO1475" s="274" t="s">
        <v>268</v>
      </c>
      <c r="AP1475" s="274" t="s">
        <v>268</v>
      </c>
      <c r="AQ1475" s="274" t="s">
        <v>268</v>
      </c>
      <c r="AR1475" s="274" t="s">
        <v>268</v>
      </c>
      <c r="AS1475" s="274" t="s">
        <v>268</v>
      </c>
      <c r="AT1475" s="274" t="s">
        <v>268</v>
      </c>
      <c r="AU1475" s="274" t="s">
        <v>268</v>
      </c>
      <c r="AV1475" s="274" t="s">
        <v>268</v>
      </c>
      <c r="AW1475" s="274" t="s">
        <v>268</v>
      </c>
      <c r="AX1475" s="274" t="s">
        <v>268</v>
      </c>
      <c r="AY1475" s="274" t="s">
        <v>268</v>
      </c>
      <c r="AZ1475" s="274" t="s">
        <v>268</v>
      </c>
      <c r="BA1475" s="274" t="s">
        <v>268</v>
      </c>
      <c r="BB1475" s="274" t="s">
        <v>268</v>
      </c>
      <c r="BC1475" s="274" t="s">
        <v>268</v>
      </c>
      <c r="BD1475" s="274" t="s">
        <v>268</v>
      </c>
      <c r="BE1475" s="274" t="s">
        <v>268</v>
      </c>
      <c r="BF1475" s="274" t="s">
        <v>268</v>
      </c>
      <c r="BG1475" s="274" t="s">
        <v>268</v>
      </c>
      <c r="BH1475" s="274" t="s">
        <v>268</v>
      </c>
      <c r="BI1475" s="274" t="s">
        <v>268</v>
      </c>
      <c r="BJ1475" s="274" t="s">
        <v>268</v>
      </c>
      <c r="BK1475" s="274" t="s">
        <v>268</v>
      </c>
      <c r="BL1475" s="274" t="s">
        <v>268</v>
      </c>
      <c r="BM1475" s="274" t="s">
        <v>268</v>
      </c>
      <c r="BN1475" s="274" t="s">
        <v>268</v>
      </c>
      <c r="BO1475" s="274" t="s">
        <v>268</v>
      </c>
      <c r="BP1475" s="274" t="s">
        <v>268</v>
      </c>
      <c r="BQ1475" s="274" t="s">
        <v>268</v>
      </c>
      <c r="BR1475" s="274" t="s">
        <v>268</v>
      </c>
      <c r="BS1475" s="274" t="s">
        <v>268</v>
      </c>
      <c r="BT1475" s="274" t="s">
        <v>268</v>
      </c>
      <c r="BU1475" s="274" t="s">
        <v>268</v>
      </c>
      <c r="BV1475" s="274" t="s">
        <v>268</v>
      </c>
      <c r="BW1475" s="274" t="s">
        <v>268</v>
      </c>
      <c r="BX1475" s="274" t="s">
        <v>268</v>
      </c>
      <c r="BY1475" s="295">
        <v>1.92</v>
      </c>
      <c r="BZ1475" s="295">
        <v>1.92</v>
      </c>
      <c r="CA1475" s="298" t="s">
        <v>142</v>
      </c>
      <c r="CB1475" s="297">
        <v>123</v>
      </c>
      <c r="CC1475" s="284">
        <f t="shared" ref="CC1475:CC1493" si="94">IF(IFERROR(VLOOKUP(CG1475,Rid_ud,2,FALSE),0)+IFERROR(VLOOKUP(CL1475,rid,2,FALSE),0)+IFERROR(VLOOKUP(CM1475,rid,2,FALSE),0)&gt;1,1,IFERROR(VLOOKUP(CG1475,Rid_ud,2,FALSE),0)+IFERROR(VLOOKUP(CL1475,rid,2,FALSE),0)+IFERROR(VLOOKUP(CM1475,rid,2,FALSE),0))</f>
        <v>0</v>
      </c>
      <c r="CD1475" s="295">
        <f t="shared" ref="CD1475:CD1493" si="95">(BZ1475-(BZ1475*CC1475))/365*CV1475</f>
        <v>1.9200000000000002</v>
      </c>
      <c r="CE1475" s="284">
        <f t="shared" ref="CE1475:CE1493" si="96">IF(IFERROR(VLOOKUP(CG1475,Rid_ud,3,FALSE),0)+IFERROR(VLOOKUP(CL1475,rid,3,FALSE),0)+IFERROR(VLOOKUP(CM1475,rid,3,FALSE),0)&gt;1,1,IFERROR(VLOOKUP(CG1475,Rid_ud,3,FALSE),0)+IFERROR(VLOOKUP(CL1475,rid,3,FALSE),0)+IFERROR(VLOOKUP(CM1475,rid,3,FALSE),0))</f>
        <v>1</v>
      </c>
      <c r="CF1475" s="295">
        <f t="shared" ref="CF1475:CF1493" si="97">(IF(CA1475="D",1-(1*CE1475),BZ1475-(BZ1475*CE1475)))/365*CV1475</f>
        <v>0</v>
      </c>
      <c r="CG1475" s="274" t="s">
        <v>1817</v>
      </c>
      <c r="CH1475" s="274" t="s">
        <v>268</v>
      </c>
      <c r="CI1475" s="274" t="s">
        <v>268</v>
      </c>
      <c r="CJ1475" s="298" t="s">
        <v>268</v>
      </c>
      <c r="CK1475" s="298" t="s">
        <v>736</v>
      </c>
      <c r="CL1475" s="274" t="s">
        <v>268</v>
      </c>
      <c r="CM1475" s="274" t="s">
        <v>268</v>
      </c>
      <c r="CN1475" s="274" t="s">
        <v>268</v>
      </c>
      <c r="CO1475" s="274" t="s">
        <v>268</v>
      </c>
      <c r="CP1475" s="274" t="s">
        <v>268</v>
      </c>
      <c r="CQ1475" s="274" t="s">
        <v>10225</v>
      </c>
      <c r="CR1475" s="274" t="s">
        <v>877</v>
      </c>
      <c r="CS1475" s="274">
        <v>0.94</v>
      </c>
      <c r="CT1475" s="274" t="s">
        <v>268</v>
      </c>
      <c r="CU1475" s="274">
        <v>0.94</v>
      </c>
      <c r="CV1475" s="274">
        <v>365</v>
      </c>
      <c r="CW1475" s="274" t="s">
        <v>878</v>
      </c>
      <c r="CX1475" s="274" t="s">
        <v>835</v>
      </c>
      <c r="CY1475" s="274" t="s">
        <v>836</v>
      </c>
      <c r="CZ1475" s="274" t="s">
        <v>837</v>
      </c>
      <c r="DA1475" s="274" t="s">
        <v>268</v>
      </c>
      <c r="DB1475" s="274" t="s">
        <v>268</v>
      </c>
      <c r="DC1475" s="274" t="s">
        <v>268</v>
      </c>
      <c r="DD1475" s="274" t="s">
        <v>268</v>
      </c>
      <c r="DE1475" s="274" t="s">
        <v>268</v>
      </c>
      <c r="DF1475" s="274" t="s">
        <v>268</v>
      </c>
      <c r="DG1475" s="299">
        <f>IFERROR(IF(CA1475="D",IF(CK1475="A dispo.",CD1475*VLOOKUP('DATI INPUT'!$F$27,TARIFFE_UD,2,FALSE),CD1475*VLOOKUP(CK1475,TARIFFE_UD,2,FALSE)),CD1475*VLOOKUP(CB1475-100,TARIFFE_UND,2,FALSE)),0)</f>
        <v>1.5205447656631006</v>
      </c>
      <c r="DH1475" s="299">
        <f>IFERROR(IF(CA1475="D",IF(CK1475="A dispo.",CF1475*VLOOKUP('DATI INPUT'!$F$27,TARIFFE_UD,3,FALSE),CF1475*VLOOKUP(CK1475,TARIFFE_UD,3,FALSE)),CF1475*VLOOKUP(CB1475-100,TARIFFE_UND,3,FALSE)),0)</f>
        <v>0</v>
      </c>
    </row>
    <row r="1476" spans="1:112" hidden="1" x14ac:dyDescent="0.25">
      <c r="A1476" s="274" t="s">
        <v>10230</v>
      </c>
      <c r="B1476" s="274" t="s">
        <v>10231</v>
      </c>
      <c r="C1476" s="274" t="s">
        <v>10232</v>
      </c>
      <c r="D1476" s="274" t="s">
        <v>10233</v>
      </c>
      <c r="E1476" s="274" t="s">
        <v>268</v>
      </c>
      <c r="F1476" s="274" t="s">
        <v>156</v>
      </c>
      <c r="G1476" s="274" t="s">
        <v>10234</v>
      </c>
      <c r="H1476" s="274" t="s">
        <v>10235</v>
      </c>
      <c r="I1476" s="274" t="s">
        <v>10236</v>
      </c>
      <c r="J1476" s="274" t="s">
        <v>268</v>
      </c>
      <c r="K1476" s="274" t="s">
        <v>1606</v>
      </c>
      <c r="L1476" s="274" t="s">
        <v>152</v>
      </c>
      <c r="M1476" s="274" t="s">
        <v>10237</v>
      </c>
      <c r="N1476" s="274" t="s">
        <v>1307</v>
      </c>
      <c r="O1476" s="274" t="s">
        <v>1308</v>
      </c>
      <c r="P1476" s="274" t="s">
        <v>10238</v>
      </c>
      <c r="Q1476" s="274" t="s">
        <v>2803</v>
      </c>
      <c r="R1476" s="274" t="s">
        <v>268</v>
      </c>
      <c r="S1476" s="274" t="s">
        <v>268</v>
      </c>
      <c r="T1476" s="274" t="s">
        <v>154</v>
      </c>
      <c r="U1476" s="274" t="s">
        <v>268</v>
      </c>
      <c r="V1476" s="274" t="s">
        <v>268</v>
      </c>
      <c r="W1476" s="274" t="s">
        <v>1379</v>
      </c>
      <c r="X1476" s="274" t="s">
        <v>613</v>
      </c>
      <c r="Y1476" s="274" t="s">
        <v>374</v>
      </c>
      <c r="Z1476" s="274" t="s">
        <v>268</v>
      </c>
      <c r="AA1476" s="274" t="s">
        <v>268</v>
      </c>
      <c r="AB1476" s="274" t="s">
        <v>268</v>
      </c>
      <c r="AC1476" s="274" t="s">
        <v>268</v>
      </c>
      <c r="AD1476" s="274" t="s">
        <v>268</v>
      </c>
      <c r="AE1476" s="274" t="s">
        <v>287</v>
      </c>
      <c r="AF1476" s="274" t="s">
        <v>1811</v>
      </c>
      <c r="AG1476" s="274" t="s">
        <v>875</v>
      </c>
      <c r="AH1476" s="274" t="s">
        <v>1848</v>
      </c>
      <c r="AI1476" s="274" t="s">
        <v>1011</v>
      </c>
      <c r="AJ1476" s="274" t="s">
        <v>268</v>
      </c>
      <c r="AK1476" s="274" t="s">
        <v>413</v>
      </c>
      <c r="AL1476" s="274" t="s">
        <v>268</v>
      </c>
      <c r="AM1476" s="274" t="s">
        <v>288</v>
      </c>
      <c r="AN1476" s="274" t="s">
        <v>268</v>
      </c>
      <c r="AO1476" s="274" t="s">
        <v>268</v>
      </c>
      <c r="AP1476" s="274" t="s">
        <v>268</v>
      </c>
      <c r="AQ1476" s="274" t="s">
        <v>268</v>
      </c>
      <c r="AR1476" s="274" t="s">
        <v>268</v>
      </c>
      <c r="AS1476" s="274" t="s">
        <v>268</v>
      </c>
      <c r="AT1476" s="274" t="s">
        <v>268</v>
      </c>
      <c r="AU1476" s="274" t="s">
        <v>268</v>
      </c>
      <c r="AV1476" s="274" t="s">
        <v>268</v>
      </c>
      <c r="AW1476" s="274" t="s">
        <v>268</v>
      </c>
      <c r="AX1476" s="274" t="s">
        <v>268</v>
      </c>
      <c r="AY1476" s="274" t="s">
        <v>268</v>
      </c>
      <c r="AZ1476" s="274" t="s">
        <v>268</v>
      </c>
      <c r="BA1476" s="274" t="s">
        <v>268</v>
      </c>
      <c r="BB1476" s="274" t="s">
        <v>268</v>
      </c>
      <c r="BC1476" s="274" t="s">
        <v>268</v>
      </c>
      <c r="BD1476" s="274" t="s">
        <v>268</v>
      </c>
      <c r="BE1476" s="274" t="s">
        <v>268</v>
      </c>
      <c r="BF1476" s="274" t="s">
        <v>268</v>
      </c>
      <c r="BG1476" s="274" t="s">
        <v>268</v>
      </c>
      <c r="BH1476" s="274" t="s">
        <v>268</v>
      </c>
      <c r="BI1476" s="274" t="s">
        <v>268</v>
      </c>
      <c r="BJ1476" s="274" t="s">
        <v>268</v>
      </c>
      <c r="BK1476" s="274" t="s">
        <v>268</v>
      </c>
      <c r="BL1476" s="274" t="s">
        <v>268</v>
      </c>
      <c r="BM1476" s="274" t="s">
        <v>268</v>
      </c>
      <c r="BN1476" s="274" t="s">
        <v>268</v>
      </c>
      <c r="BO1476" s="274" t="s">
        <v>268</v>
      </c>
      <c r="BP1476" s="274" t="s">
        <v>268</v>
      </c>
      <c r="BQ1476" s="274" t="s">
        <v>268</v>
      </c>
      <c r="BR1476" s="274" t="s">
        <v>268</v>
      </c>
      <c r="BS1476" s="274" t="s">
        <v>268</v>
      </c>
      <c r="BT1476" s="274" t="s">
        <v>268</v>
      </c>
      <c r="BU1476" s="274" t="s">
        <v>268</v>
      </c>
      <c r="BV1476" s="274" t="s">
        <v>268</v>
      </c>
      <c r="BW1476" s="274" t="s">
        <v>268</v>
      </c>
      <c r="BX1476" s="274" t="s">
        <v>268</v>
      </c>
      <c r="BY1476" s="295">
        <v>34</v>
      </c>
      <c r="BZ1476" s="295">
        <v>34</v>
      </c>
      <c r="CA1476" s="298" t="s">
        <v>142</v>
      </c>
      <c r="CB1476" s="297">
        <v>122</v>
      </c>
      <c r="CC1476" s="284">
        <f t="shared" si="94"/>
        <v>0</v>
      </c>
      <c r="CD1476" s="295">
        <f t="shared" si="95"/>
        <v>34</v>
      </c>
      <c r="CE1476" s="284">
        <f t="shared" si="96"/>
        <v>0</v>
      </c>
      <c r="CF1476" s="295">
        <f t="shared" si="97"/>
        <v>1</v>
      </c>
      <c r="CG1476" s="274" t="s">
        <v>876</v>
      </c>
      <c r="CH1476" s="274" t="s">
        <v>268</v>
      </c>
      <c r="CI1476" s="274" t="s">
        <v>268</v>
      </c>
      <c r="CJ1476" s="298" t="s">
        <v>268</v>
      </c>
      <c r="CK1476" s="298" t="s">
        <v>736</v>
      </c>
      <c r="CL1476" s="274" t="s">
        <v>268</v>
      </c>
      <c r="CM1476" s="274" t="s">
        <v>268</v>
      </c>
      <c r="CN1476" s="274" t="s">
        <v>268</v>
      </c>
      <c r="CO1476" s="274" t="s">
        <v>268</v>
      </c>
      <c r="CP1476" s="274" t="s">
        <v>268</v>
      </c>
      <c r="CQ1476" s="274" t="s">
        <v>10239</v>
      </c>
      <c r="CR1476" s="274" t="s">
        <v>877</v>
      </c>
      <c r="CS1476" s="274">
        <v>69.22</v>
      </c>
      <c r="CT1476" s="274" t="s">
        <v>268</v>
      </c>
      <c r="CU1476" s="274">
        <v>69.22</v>
      </c>
      <c r="CV1476" s="274">
        <v>365</v>
      </c>
      <c r="CW1476" s="274" t="s">
        <v>878</v>
      </c>
      <c r="CX1476" s="274" t="s">
        <v>835</v>
      </c>
      <c r="CY1476" s="274" t="s">
        <v>836</v>
      </c>
      <c r="CZ1476" s="274" t="s">
        <v>837</v>
      </c>
      <c r="DA1476" s="274" t="s">
        <v>268</v>
      </c>
      <c r="DB1476" s="274" t="s">
        <v>268</v>
      </c>
      <c r="DC1476" s="274" t="s">
        <v>268</v>
      </c>
      <c r="DD1476" s="274" t="s">
        <v>268</v>
      </c>
      <c r="DE1476" s="274" t="s">
        <v>268</v>
      </c>
      <c r="DF1476" s="274" t="s">
        <v>268</v>
      </c>
      <c r="DG1476" s="299">
        <f>IFERROR(IF(CA1476="D",IF(CK1476="A dispo.",CD1476*VLOOKUP('DATI INPUT'!$F$27,TARIFFE_UD,2,FALSE),CD1476*VLOOKUP(CK1476,TARIFFE_UD,2,FALSE)),CD1476*VLOOKUP(CB1476-100,TARIFFE_UND,2,FALSE)),0)</f>
        <v>26.926313558617405</v>
      </c>
      <c r="DH1476" s="299">
        <f>IFERROR(IF(CA1476="D",IF(CK1476="A dispo.",CF1476*VLOOKUP('DATI INPUT'!$F$27,TARIFFE_UD,3,FALSE),CF1476*VLOOKUP(CK1476,TARIFFE_UD,3,FALSE)),CF1476*VLOOKUP(CB1476-100,TARIFFE_UND,3,FALSE)),0)</f>
        <v>60.367780403072892</v>
      </c>
    </row>
    <row r="1477" spans="1:112" hidden="1" x14ac:dyDescent="0.25">
      <c r="A1477" s="274" t="s">
        <v>10240</v>
      </c>
      <c r="B1477" s="274" t="s">
        <v>10241</v>
      </c>
      <c r="C1477" s="274" t="s">
        <v>1726</v>
      </c>
      <c r="D1477" s="274" t="s">
        <v>10242</v>
      </c>
      <c r="E1477" s="274" t="s">
        <v>268</v>
      </c>
      <c r="F1477" s="274" t="s">
        <v>156</v>
      </c>
      <c r="G1477" s="274" t="s">
        <v>10243</v>
      </c>
      <c r="H1477" s="274" t="s">
        <v>10244</v>
      </c>
      <c r="I1477" s="274" t="s">
        <v>416</v>
      </c>
      <c r="J1477" s="274" t="s">
        <v>156</v>
      </c>
      <c r="K1477" s="274" t="s">
        <v>1441</v>
      </c>
      <c r="L1477" s="274" t="s">
        <v>960</v>
      </c>
      <c r="M1477" s="274" t="s">
        <v>10245</v>
      </c>
      <c r="N1477" s="274" t="s">
        <v>1242</v>
      </c>
      <c r="O1477" s="274" t="s">
        <v>1408</v>
      </c>
      <c r="P1477" s="274" t="s">
        <v>7928</v>
      </c>
      <c r="Q1477" s="274" t="s">
        <v>617</v>
      </c>
      <c r="R1477" s="274" t="s">
        <v>268</v>
      </c>
      <c r="S1477" s="274" t="s">
        <v>268</v>
      </c>
      <c r="T1477" s="274" t="s">
        <v>268</v>
      </c>
      <c r="U1477" s="274" t="s">
        <v>268</v>
      </c>
      <c r="V1477" s="274" t="s">
        <v>268</v>
      </c>
      <c r="W1477" s="274" t="s">
        <v>5055</v>
      </c>
      <c r="X1477" s="274" t="s">
        <v>2045</v>
      </c>
      <c r="Y1477" s="274" t="s">
        <v>280</v>
      </c>
      <c r="Z1477" s="274" t="s">
        <v>268</v>
      </c>
      <c r="AA1477" s="274" t="s">
        <v>268</v>
      </c>
      <c r="AB1477" s="274" t="s">
        <v>268</v>
      </c>
      <c r="AC1477" s="274" t="s">
        <v>268</v>
      </c>
      <c r="AD1477" s="274" t="s">
        <v>268</v>
      </c>
      <c r="AE1477" s="274" t="s">
        <v>287</v>
      </c>
      <c r="AF1477" s="274" t="s">
        <v>1811</v>
      </c>
      <c r="AG1477" s="274" t="s">
        <v>875</v>
      </c>
      <c r="AH1477" s="274" t="s">
        <v>2047</v>
      </c>
      <c r="AI1477" s="274" t="s">
        <v>510</v>
      </c>
      <c r="AJ1477" s="274" t="s">
        <v>268</v>
      </c>
      <c r="AK1477" s="274" t="s">
        <v>377</v>
      </c>
      <c r="AL1477" s="274" t="s">
        <v>268</v>
      </c>
      <c r="AM1477" s="274" t="s">
        <v>405</v>
      </c>
      <c r="AN1477" s="274" t="s">
        <v>268</v>
      </c>
      <c r="AO1477" s="274" t="s">
        <v>268</v>
      </c>
      <c r="AP1477" s="274" t="s">
        <v>268</v>
      </c>
      <c r="AQ1477" s="274" t="s">
        <v>268</v>
      </c>
      <c r="AR1477" s="274" t="s">
        <v>268</v>
      </c>
      <c r="AS1477" s="274" t="s">
        <v>268</v>
      </c>
      <c r="AT1477" s="274" t="s">
        <v>268</v>
      </c>
      <c r="AU1477" s="274" t="s">
        <v>268</v>
      </c>
      <c r="AV1477" s="274" t="s">
        <v>268</v>
      </c>
      <c r="AW1477" s="274" t="s">
        <v>268</v>
      </c>
      <c r="AX1477" s="274" t="s">
        <v>268</v>
      </c>
      <c r="AY1477" s="274" t="s">
        <v>268</v>
      </c>
      <c r="AZ1477" s="274" t="s">
        <v>268</v>
      </c>
      <c r="BA1477" s="274" t="s">
        <v>268</v>
      </c>
      <c r="BB1477" s="274" t="s">
        <v>268</v>
      </c>
      <c r="BC1477" s="274" t="s">
        <v>268</v>
      </c>
      <c r="BD1477" s="274" t="s">
        <v>268</v>
      </c>
      <c r="BE1477" s="274" t="s">
        <v>268</v>
      </c>
      <c r="BF1477" s="274" t="s">
        <v>268</v>
      </c>
      <c r="BG1477" s="274" t="s">
        <v>268</v>
      </c>
      <c r="BH1477" s="274" t="s">
        <v>268</v>
      </c>
      <c r="BI1477" s="274" t="s">
        <v>268</v>
      </c>
      <c r="BJ1477" s="274" t="s">
        <v>268</v>
      </c>
      <c r="BK1477" s="274" t="s">
        <v>268</v>
      </c>
      <c r="BL1477" s="274" t="s">
        <v>268</v>
      </c>
      <c r="BM1477" s="274" t="s">
        <v>268</v>
      </c>
      <c r="BN1477" s="274" t="s">
        <v>268</v>
      </c>
      <c r="BO1477" s="274" t="s">
        <v>268</v>
      </c>
      <c r="BP1477" s="274" t="s">
        <v>268</v>
      </c>
      <c r="BQ1477" s="274" t="s">
        <v>268</v>
      </c>
      <c r="BR1477" s="274" t="s">
        <v>268</v>
      </c>
      <c r="BS1477" s="274" t="s">
        <v>268</v>
      </c>
      <c r="BT1477" s="274" t="s">
        <v>268</v>
      </c>
      <c r="BU1477" s="274" t="s">
        <v>268</v>
      </c>
      <c r="BV1477" s="274" t="s">
        <v>268</v>
      </c>
      <c r="BW1477" s="274" t="s">
        <v>268</v>
      </c>
      <c r="BX1477" s="274" t="s">
        <v>268</v>
      </c>
      <c r="BY1477" s="295" t="s">
        <v>268</v>
      </c>
      <c r="BZ1477" s="295">
        <v>46.5</v>
      </c>
      <c r="CA1477" s="298" t="s">
        <v>268</v>
      </c>
      <c r="CB1477" s="298" t="s">
        <v>268</v>
      </c>
      <c r="CC1477" s="284">
        <f t="shared" si="94"/>
        <v>0</v>
      </c>
      <c r="CD1477" s="295">
        <f t="shared" si="95"/>
        <v>0</v>
      </c>
      <c r="CE1477" s="284">
        <f t="shared" si="96"/>
        <v>0</v>
      </c>
      <c r="CF1477" s="295">
        <f t="shared" si="97"/>
        <v>0</v>
      </c>
      <c r="CG1477" s="274" t="s">
        <v>268</v>
      </c>
      <c r="CH1477" s="274" t="s">
        <v>268</v>
      </c>
      <c r="CI1477" s="274" t="s">
        <v>268</v>
      </c>
      <c r="CJ1477" s="298" t="s">
        <v>268</v>
      </c>
      <c r="CK1477" s="298" t="s">
        <v>736</v>
      </c>
      <c r="CL1477" s="274" t="s">
        <v>268</v>
      </c>
      <c r="CM1477" s="274" t="s">
        <v>268</v>
      </c>
      <c r="CN1477" s="274" t="s">
        <v>268</v>
      </c>
      <c r="CO1477" s="274" t="s">
        <v>268</v>
      </c>
      <c r="CP1477" s="274" t="s">
        <v>268</v>
      </c>
      <c r="CQ1477" s="274" t="s">
        <v>268</v>
      </c>
      <c r="CR1477" s="274" t="s">
        <v>877</v>
      </c>
      <c r="CS1477" s="274" t="s">
        <v>268</v>
      </c>
      <c r="CT1477" s="274" t="s">
        <v>268</v>
      </c>
      <c r="CU1477" s="274" t="s">
        <v>268</v>
      </c>
      <c r="CV1477" s="367">
        <v>0</v>
      </c>
      <c r="CW1477" s="274" t="s">
        <v>268</v>
      </c>
      <c r="CX1477" s="274" t="s">
        <v>268</v>
      </c>
      <c r="CY1477" s="274" t="s">
        <v>836</v>
      </c>
      <c r="CZ1477" s="274" t="s">
        <v>837</v>
      </c>
      <c r="DA1477" s="274" t="s">
        <v>268</v>
      </c>
      <c r="DB1477" s="274" t="s">
        <v>268</v>
      </c>
      <c r="DC1477" s="274" t="s">
        <v>268</v>
      </c>
      <c r="DD1477" s="274" t="s">
        <v>268</v>
      </c>
      <c r="DE1477" s="274" t="s">
        <v>268</v>
      </c>
      <c r="DF1477" s="274" t="s">
        <v>268</v>
      </c>
      <c r="DG1477" s="299">
        <f>IFERROR(IF(CA1477="D",IF(CK1477="A dispo.",CD1477*VLOOKUP('DATI INPUT'!$F$27,TARIFFE_UD,2,FALSE),CD1477*VLOOKUP(CK1477,TARIFFE_UD,2,FALSE)),CD1477*VLOOKUP(CB1477-100,TARIFFE_UND,2,FALSE)),0)</f>
        <v>0</v>
      </c>
      <c r="DH1477" s="299">
        <f>IFERROR(IF(CA1477="D",IF(CK1477="A dispo.",CF1477*VLOOKUP('DATI INPUT'!$F$27,TARIFFE_UD,3,FALSE),CF1477*VLOOKUP(CK1477,TARIFFE_UD,3,FALSE)),CF1477*VLOOKUP(CB1477-100,TARIFFE_UND,3,FALSE)),0)</f>
        <v>0</v>
      </c>
    </row>
    <row r="1478" spans="1:112" hidden="1" x14ac:dyDescent="0.25">
      <c r="A1478" s="274" t="s">
        <v>10246</v>
      </c>
      <c r="B1478" s="274" t="s">
        <v>10247</v>
      </c>
      <c r="C1478" s="274" t="s">
        <v>1728</v>
      </c>
      <c r="D1478" s="274" t="s">
        <v>10248</v>
      </c>
      <c r="E1478" s="274" t="s">
        <v>268</v>
      </c>
      <c r="F1478" s="274" t="s">
        <v>156</v>
      </c>
      <c r="G1478" s="274" t="s">
        <v>10249</v>
      </c>
      <c r="H1478" s="274" t="s">
        <v>1372</v>
      </c>
      <c r="I1478" s="274" t="s">
        <v>307</v>
      </c>
      <c r="J1478" s="274" t="s">
        <v>274</v>
      </c>
      <c r="K1478" s="274" t="s">
        <v>10250</v>
      </c>
      <c r="L1478" s="274" t="s">
        <v>871</v>
      </c>
      <c r="M1478" s="274" t="s">
        <v>10251</v>
      </c>
      <c r="N1478" s="274" t="s">
        <v>1259</v>
      </c>
      <c r="O1478" s="274" t="s">
        <v>873</v>
      </c>
      <c r="P1478" s="274" t="s">
        <v>10252</v>
      </c>
      <c r="Q1478" s="274" t="s">
        <v>276</v>
      </c>
      <c r="R1478" s="274" t="s">
        <v>268</v>
      </c>
      <c r="S1478" s="274" t="s">
        <v>268</v>
      </c>
      <c r="T1478" s="274" t="s">
        <v>268</v>
      </c>
      <c r="U1478" s="274" t="s">
        <v>268</v>
      </c>
      <c r="V1478" s="274" t="s">
        <v>268</v>
      </c>
      <c r="W1478" s="274" t="s">
        <v>1793</v>
      </c>
      <c r="X1478" s="274" t="s">
        <v>613</v>
      </c>
      <c r="Y1478" s="274" t="s">
        <v>660</v>
      </c>
      <c r="Z1478" s="274" t="s">
        <v>268</v>
      </c>
      <c r="AA1478" s="274" t="s">
        <v>268</v>
      </c>
      <c r="AB1478" s="274" t="s">
        <v>268</v>
      </c>
      <c r="AC1478" s="274" t="s">
        <v>268</v>
      </c>
      <c r="AD1478" s="274" t="s">
        <v>268</v>
      </c>
      <c r="AE1478" s="274" t="s">
        <v>287</v>
      </c>
      <c r="AF1478" s="274" t="s">
        <v>1811</v>
      </c>
      <c r="AG1478" s="274" t="s">
        <v>875</v>
      </c>
      <c r="AH1478" s="274" t="s">
        <v>1831</v>
      </c>
      <c r="AI1478" s="274" t="s">
        <v>5908</v>
      </c>
      <c r="AJ1478" s="274" t="s">
        <v>268</v>
      </c>
      <c r="AK1478" s="274" t="s">
        <v>410</v>
      </c>
      <c r="AL1478" s="274" t="s">
        <v>268</v>
      </c>
      <c r="AM1478" s="274" t="s">
        <v>355</v>
      </c>
      <c r="AN1478" s="274" t="s">
        <v>268</v>
      </c>
      <c r="AO1478" s="274" t="s">
        <v>268</v>
      </c>
      <c r="AP1478" s="274" t="s">
        <v>268</v>
      </c>
      <c r="AQ1478" s="274" t="s">
        <v>268</v>
      </c>
      <c r="AR1478" s="274" t="s">
        <v>268</v>
      </c>
      <c r="AS1478" s="274" t="s">
        <v>268</v>
      </c>
      <c r="AT1478" s="274" t="s">
        <v>268</v>
      </c>
      <c r="AU1478" s="274" t="s">
        <v>268</v>
      </c>
      <c r="AV1478" s="274" t="s">
        <v>268</v>
      </c>
      <c r="AW1478" s="274" t="s">
        <v>268</v>
      </c>
      <c r="AX1478" s="274" t="s">
        <v>268</v>
      </c>
      <c r="AY1478" s="274" t="s">
        <v>268</v>
      </c>
      <c r="AZ1478" s="274" t="s">
        <v>268</v>
      </c>
      <c r="BA1478" s="274" t="s">
        <v>268</v>
      </c>
      <c r="BB1478" s="274" t="s">
        <v>268</v>
      </c>
      <c r="BC1478" s="274" t="s">
        <v>268</v>
      </c>
      <c r="BD1478" s="274" t="s">
        <v>268</v>
      </c>
      <c r="BE1478" s="274" t="s">
        <v>268</v>
      </c>
      <c r="BF1478" s="274" t="s">
        <v>268</v>
      </c>
      <c r="BG1478" s="274" t="s">
        <v>268</v>
      </c>
      <c r="BH1478" s="274" t="s">
        <v>268</v>
      </c>
      <c r="BI1478" s="274" t="s">
        <v>268</v>
      </c>
      <c r="BJ1478" s="274" t="s">
        <v>268</v>
      </c>
      <c r="BK1478" s="274" t="s">
        <v>268</v>
      </c>
      <c r="BL1478" s="274" t="s">
        <v>268</v>
      </c>
      <c r="BM1478" s="274" t="s">
        <v>268</v>
      </c>
      <c r="BN1478" s="274" t="s">
        <v>268</v>
      </c>
      <c r="BO1478" s="274" t="s">
        <v>268</v>
      </c>
      <c r="BP1478" s="274" t="s">
        <v>268</v>
      </c>
      <c r="BQ1478" s="274" t="s">
        <v>268</v>
      </c>
      <c r="BR1478" s="274" t="s">
        <v>268</v>
      </c>
      <c r="BS1478" s="274" t="s">
        <v>268</v>
      </c>
      <c r="BT1478" s="274" t="s">
        <v>268</v>
      </c>
      <c r="BU1478" s="274" t="s">
        <v>268</v>
      </c>
      <c r="BV1478" s="274" t="s">
        <v>268</v>
      </c>
      <c r="BW1478" s="274" t="s">
        <v>268</v>
      </c>
      <c r="BX1478" s="274" t="s">
        <v>268</v>
      </c>
      <c r="BY1478" s="295" t="s">
        <v>268</v>
      </c>
      <c r="BZ1478" s="295">
        <v>104</v>
      </c>
      <c r="CA1478" s="298" t="s">
        <v>268</v>
      </c>
      <c r="CB1478" s="298" t="s">
        <v>268</v>
      </c>
      <c r="CC1478" s="284">
        <f t="shared" si="94"/>
        <v>0</v>
      </c>
      <c r="CD1478" s="295">
        <f t="shared" si="95"/>
        <v>0</v>
      </c>
      <c r="CE1478" s="284">
        <f t="shared" si="96"/>
        <v>0</v>
      </c>
      <c r="CF1478" s="295">
        <f t="shared" si="97"/>
        <v>0</v>
      </c>
      <c r="CG1478" s="274" t="s">
        <v>268</v>
      </c>
      <c r="CH1478" s="274" t="s">
        <v>268</v>
      </c>
      <c r="CI1478" s="274" t="s">
        <v>268</v>
      </c>
      <c r="CJ1478" s="298" t="s">
        <v>268</v>
      </c>
      <c r="CK1478" s="298" t="s">
        <v>736</v>
      </c>
      <c r="CL1478" s="274" t="s">
        <v>268</v>
      </c>
      <c r="CM1478" s="274" t="s">
        <v>268</v>
      </c>
      <c r="CN1478" s="274" t="s">
        <v>268</v>
      </c>
      <c r="CO1478" s="274" t="s">
        <v>268</v>
      </c>
      <c r="CP1478" s="274" t="s">
        <v>268</v>
      </c>
      <c r="CQ1478" s="274" t="s">
        <v>268</v>
      </c>
      <c r="CR1478" s="274" t="s">
        <v>877</v>
      </c>
      <c r="CS1478" s="274" t="s">
        <v>268</v>
      </c>
      <c r="CT1478" s="274" t="s">
        <v>268</v>
      </c>
      <c r="CU1478" s="274" t="s">
        <v>268</v>
      </c>
      <c r="CV1478" s="367">
        <v>0</v>
      </c>
      <c r="CW1478" s="274" t="s">
        <v>268</v>
      </c>
      <c r="CX1478" s="274" t="s">
        <v>268</v>
      </c>
      <c r="CY1478" s="274" t="s">
        <v>836</v>
      </c>
      <c r="CZ1478" s="274" t="s">
        <v>837</v>
      </c>
      <c r="DA1478" s="274" t="s">
        <v>268</v>
      </c>
      <c r="DB1478" s="274" t="s">
        <v>268</v>
      </c>
      <c r="DC1478" s="274" t="s">
        <v>268</v>
      </c>
      <c r="DD1478" s="274" t="s">
        <v>268</v>
      </c>
      <c r="DE1478" s="274" t="s">
        <v>268</v>
      </c>
      <c r="DF1478" s="274" t="s">
        <v>268</v>
      </c>
      <c r="DG1478" s="299">
        <f>IFERROR(IF(CA1478="D",IF(CK1478="A dispo.",CD1478*VLOOKUP('DATI INPUT'!$F$27,TARIFFE_UD,2,FALSE),CD1478*VLOOKUP(CK1478,TARIFFE_UD,2,FALSE)),CD1478*VLOOKUP(CB1478-100,TARIFFE_UND,2,FALSE)),0)</f>
        <v>0</v>
      </c>
      <c r="DH1478" s="299">
        <f>IFERROR(IF(CA1478="D",IF(CK1478="A dispo.",CF1478*VLOOKUP('DATI INPUT'!$F$27,TARIFFE_UD,3,FALSE),CF1478*VLOOKUP(CK1478,TARIFFE_UD,3,FALSE)),CF1478*VLOOKUP(CB1478-100,TARIFFE_UND,3,FALSE)),0)</f>
        <v>0</v>
      </c>
    </row>
    <row r="1479" spans="1:112" hidden="1" x14ac:dyDescent="0.25">
      <c r="A1479" s="274" t="s">
        <v>10253</v>
      </c>
      <c r="B1479" s="274" t="s">
        <v>10254</v>
      </c>
      <c r="C1479" s="274" t="s">
        <v>10255</v>
      </c>
      <c r="D1479" s="274" t="s">
        <v>10256</v>
      </c>
      <c r="E1479" s="274" t="s">
        <v>268</v>
      </c>
      <c r="F1479" s="274" t="s">
        <v>156</v>
      </c>
      <c r="G1479" s="274" t="s">
        <v>10257</v>
      </c>
      <c r="H1479" s="274" t="s">
        <v>10258</v>
      </c>
      <c r="I1479" s="274" t="s">
        <v>10259</v>
      </c>
      <c r="J1479" s="274" t="s">
        <v>156</v>
      </c>
      <c r="K1479" s="274" t="s">
        <v>10260</v>
      </c>
      <c r="L1479" s="274" t="s">
        <v>268</v>
      </c>
      <c r="M1479" s="274" t="s">
        <v>10261</v>
      </c>
      <c r="N1479" s="274" t="s">
        <v>2962</v>
      </c>
      <c r="O1479" s="274" t="s">
        <v>2963</v>
      </c>
      <c r="P1479" s="274" t="s">
        <v>10262</v>
      </c>
      <c r="Q1479" s="274" t="s">
        <v>280</v>
      </c>
      <c r="R1479" s="274" t="s">
        <v>268</v>
      </c>
      <c r="S1479" s="274" t="s">
        <v>268</v>
      </c>
      <c r="T1479" s="274" t="s">
        <v>268</v>
      </c>
      <c r="U1479" s="274" t="s">
        <v>268</v>
      </c>
      <c r="V1479" s="274" t="s">
        <v>268</v>
      </c>
      <c r="W1479" s="274" t="s">
        <v>1745</v>
      </c>
      <c r="X1479" s="274" t="s">
        <v>613</v>
      </c>
      <c r="Y1479" s="274" t="s">
        <v>299</v>
      </c>
      <c r="Z1479" s="274" t="s">
        <v>268</v>
      </c>
      <c r="AA1479" s="274" t="s">
        <v>268</v>
      </c>
      <c r="AB1479" s="274" t="s">
        <v>268</v>
      </c>
      <c r="AC1479" s="274" t="s">
        <v>268</v>
      </c>
      <c r="AD1479" s="274" t="s">
        <v>268</v>
      </c>
      <c r="AE1479" s="274" t="s">
        <v>287</v>
      </c>
      <c r="AF1479" s="274" t="s">
        <v>1811</v>
      </c>
      <c r="AG1479" s="274" t="s">
        <v>875</v>
      </c>
      <c r="AH1479" s="274" t="s">
        <v>1812</v>
      </c>
      <c r="AI1479" s="274" t="s">
        <v>784</v>
      </c>
      <c r="AJ1479" s="274" t="s">
        <v>268</v>
      </c>
      <c r="AK1479" s="274" t="s">
        <v>395</v>
      </c>
      <c r="AL1479" s="274" t="s">
        <v>268</v>
      </c>
      <c r="AM1479" s="274" t="s">
        <v>353</v>
      </c>
      <c r="AN1479" s="274" t="s">
        <v>268</v>
      </c>
      <c r="AO1479" s="274" t="s">
        <v>268</v>
      </c>
      <c r="AP1479" s="274" t="s">
        <v>268</v>
      </c>
      <c r="AQ1479" s="274" t="s">
        <v>268</v>
      </c>
      <c r="AR1479" s="274" t="s">
        <v>268</v>
      </c>
      <c r="AS1479" s="274" t="s">
        <v>268</v>
      </c>
      <c r="AT1479" s="274" t="s">
        <v>268</v>
      </c>
      <c r="AU1479" s="274" t="s">
        <v>268</v>
      </c>
      <c r="AV1479" s="274" t="s">
        <v>268</v>
      </c>
      <c r="AW1479" s="274" t="s">
        <v>268</v>
      </c>
      <c r="AX1479" s="274" t="s">
        <v>268</v>
      </c>
      <c r="AY1479" s="274" t="s">
        <v>268</v>
      </c>
      <c r="AZ1479" s="274" t="s">
        <v>268</v>
      </c>
      <c r="BA1479" s="274" t="s">
        <v>268</v>
      </c>
      <c r="BB1479" s="274" t="s">
        <v>268</v>
      </c>
      <c r="BC1479" s="274" t="s">
        <v>268</v>
      </c>
      <c r="BD1479" s="274" t="s">
        <v>268</v>
      </c>
      <c r="BE1479" s="274" t="s">
        <v>268</v>
      </c>
      <c r="BF1479" s="274" t="s">
        <v>268</v>
      </c>
      <c r="BG1479" s="274" t="s">
        <v>268</v>
      </c>
      <c r="BH1479" s="274" t="s">
        <v>268</v>
      </c>
      <c r="BI1479" s="274" t="s">
        <v>268</v>
      </c>
      <c r="BJ1479" s="274" t="s">
        <v>268</v>
      </c>
      <c r="BK1479" s="274" t="s">
        <v>268</v>
      </c>
      <c r="BL1479" s="274" t="s">
        <v>268</v>
      </c>
      <c r="BM1479" s="274" t="s">
        <v>268</v>
      </c>
      <c r="BN1479" s="274" t="s">
        <v>268</v>
      </c>
      <c r="BO1479" s="274" t="s">
        <v>268</v>
      </c>
      <c r="BP1479" s="274" t="s">
        <v>268</v>
      </c>
      <c r="BQ1479" s="274" t="s">
        <v>268</v>
      </c>
      <c r="BR1479" s="274" t="s">
        <v>268</v>
      </c>
      <c r="BS1479" s="274" t="s">
        <v>268</v>
      </c>
      <c r="BT1479" s="274" t="s">
        <v>268</v>
      </c>
      <c r="BU1479" s="274" t="s">
        <v>268</v>
      </c>
      <c r="BV1479" s="274" t="s">
        <v>268</v>
      </c>
      <c r="BW1479" s="274" t="s">
        <v>268</v>
      </c>
      <c r="BX1479" s="274" t="s">
        <v>268</v>
      </c>
      <c r="BY1479" s="295">
        <v>69</v>
      </c>
      <c r="BZ1479" s="295">
        <v>69</v>
      </c>
      <c r="CA1479" s="298" t="s">
        <v>142</v>
      </c>
      <c r="CB1479" s="297">
        <v>123</v>
      </c>
      <c r="CC1479" s="284">
        <f t="shared" si="94"/>
        <v>0</v>
      </c>
      <c r="CD1479" s="295">
        <f t="shared" si="95"/>
        <v>69</v>
      </c>
      <c r="CE1479" s="284">
        <f t="shared" si="96"/>
        <v>1</v>
      </c>
      <c r="CF1479" s="295">
        <f t="shared" si="97"/>
        <v>0</v>
      </c>
      <c r="CG1479" s="274" t="s">
        <v>1817</v>
      </c>
      <c r="CH1479" s="274" t="s">
        <v>268</v>
      </c>
      <c r="CI1479" s="274" t="s">
        <v>268</v>
      </c>
      <c r="CJ1479" s="298" t="s">
        <v>268</v>
      </c>
      <c r="CK1479" s="298" t="s">
        <v>736</v>
      </c>
      <c r="CL1479" s="274" t="s">
        <v>268</v>
      </c>
      <c r="CM1479" s="274" t="s">
        <v>268</v>
      </c>
      <c r="CN1479" s="274" t="s">
        <v>268</v>
      </c>
      <c r="CO1479" s="274" t="s">
        <v>268</v>
      </c>
      <c r="CP1479" s="274" t="s">
        <v>268</v>
      </c>
      <c r="CQ1479" s="274" t="s">
        <v>268</v>
      </c>
      <c r="CR1479" s="274" t="s">
        <v>877</v>
      </c>
      <c r="CS1479" s="274">
        <v>33.81</v>
      </c>
      <c r="CT1479" s="274" t="s">
        <v>268</v>
      </c>
      <c r="CU1479" s="274">
        <v>33.81</v>
      </c>
      <c r="CV1479" s="274">
        <v>365</v>
      </c>
      <c r="CW1479" s="274" t="s">
        <v>878</v>
      </c>
      <c r="CX1479" s="274" t="s">
        <v>835</v>
      </c>
      <c r="CY1479" s="274" t="s">
        <v>836</v>
      </c>
      <c r="CZ1479" s="274" t="s">
        <v>837</v>
      </c>
      <c r="DA1479" s="274" t="s">
        <v>268</v>
      </c>
      <c r="DB1479" s="274" t="s">
        <v>268</v>
      </c>
      <c r="DC1479" s="274" t="s">
        <v>268</v>
      </c>
      <c r="DD1479" s="274" t="s">
        <v>268</v>
      </c>
      <c r="DE1479" s="274" t="s">
        <v>268</v>
      </c>
      <c r="DF1479" s="274" t="s">
        <v>268</v>
      </c>
      <c r="DG1479" s="299">
        <f>IFERROR(IF(CA1479="D",IF(CK1479="A dispo.",CD1479*VLOOKUP('DATI INPUT'!$F$27,TARIFFE_UD,2,FALSE),CD1479*VLOOKUP(CK1479,TARIFFE_UD,2,FALSE)),CD1479*VLOOKUP(CB1479-100,TARIFFE_UND,2,FALSE)),0)</f>
        <v>54.644577516017677</v>
      </c>
      <c r="DH1479" s="299">
        <f>IFERROR(IF(CA1479="D",IF(CK1479="A dispo.",CF1479*VLOOKUP('DATI INPUT'!$F$27,TARIFFE_UD,3,FALSE),CF1479*VLOOKUP(CK1479,TARIFFE_UD,3,FALSE)),CF1479*VLOOKUP(CB1479-100,TARIFFE_UND,3,FALSE)),0)</f>
        <v>0</v>
      </c>
    </row>
    <row r="1480" spans="1:112" hidden="1" x14ac:dyDescent="0.25">
      <c r="A1480" s="274" t="s">
        <v>10263</v>
      </c>
      <c r="B1480" s="274" t="s">
        <v>10254</v>
      </c>
      <c r="C1480" s="274" t="s">
        <v>10264</v>
      </c>
      <c r="D1480" s="274" t="s">
        <v>10256</v>
      </c>
      <c r="E1480" s="274" t="s">
        <v>268</v>
      </c>
      <c r="F1480" s="274" t="s">
        <v>156</v>
      </c>
      <c r="G1480" s="274" t="s">
        <v>10257</v>
      </c>
      <c r="H1480" s="274" t="s">
        <v>10258</v>
      </c>
      <c r="I1480" s="274" t="s">
        <v>10259</v>
      </c>
      <c r="J1480" s="274" t="s">
        <v>156</v>
      </c>
      <c r="K1480" s="274" t="s">
        <v>10260</v>
      </c>
      <c r="L1480" s="274" t="s">
        <v>268</v>
      </c>
      <c r="M1480" s="274" t="s">
        <v>10261</v>
      </c>
      <c r="N1480" s="274" t="s">
        <v>2962</v>
      </c>
      <c r="O1480" s="274" t="s">
        <v>2963</v>
      </c>
      <c r="P1480" s="274" t="s">
        <v>10262</v>
      </c>
      <c r="Q1480" s="274" t="s">
        <v>280</v>
      </c>
      <c r="R1480" s="274" t="s">
        <v>268</v>
      </c>
      <c r="S1480" s="274" t="s">
        <v>268</v>
      </c>
      <c r="T1480" s="274" t="s">
        <v>268</v>
      </c>
      <c r="U1480" s="274" t="s">
        <v>268</v>
      </c>
      <c r="V1480" s="274" t="s">
        <v>268</v>
      </c>
      <c r="W1480" s="274" t="s">
        <v>10265</v>
      </c>
      <c r="X1480" s="274" t="s">
        <v>1310</v>
      </c>
      <c r="Y1480" s="274" t="s">
        <v>275</v>
      </c>
      <c r="Z1480" s="274" t="s">
        <v>154</v>
      </c>
      <c r="AA1480" s="274" t="s">
        <v>268</v>
      </c>
      <c r="AB1480" s="274" t="s">
        <v>268</v>
      </c>
      <c r="AC1480" s="274" t="s">
        <v>268</v>
      </c>
      <c r="AD1480" s="274" t="s">
        <v>268</v>
      </c>
      <c r="AE1480" s="274" t="s">
        <v>287</v>
      </c>
      <c r="AF1480" s="274" t="s">
        <v>1811</v>
      </c>
      <c r="AG1480" s="274" t="s">
        <v>875</v>
      </c>
      <c r="AH1480" s="274" t="s">
        <v>1812</v>
      </c>
      <c r="AI1480" s="274" t="s">
        <v>784</v>
      </c>
      <c r="AJ1480" s="274" t="s">
        <v>268</v>
      </c>
      <c r="AK1480" s="274" t="s">
        <v>354</v>
      </c>
      <c r="AL1480" s="274" t="s">
        <v>268</v>
      </c>
      <c r="AM1480" s="274" t="s">
        <v>268</v>
      </c>
      <c r="AN1480" s="274" t="s">
        <v>268</v>
      </c>
      <c r="AO1480" s="274" t="s">
        <v>268</v>
      </c>
      <c r="AP1480" s="274" t="s">
        <v>268</v>
      </c>
      <c r="AQ1480" s="274" t="s">
        <v>268</v>
      </c>
      <c r="AR1480" s="274" t="s">
        <v>268</v>
      </c>
      <c r="AS1480" s="274" t="s">
        <v>268</v>
      </c>
      <c r="AT1480" s="274" t="s">
        <v>268</v>
      </c>
      <c r="AU1480" s="274" t="s">
        <v>268</v>
      </c>
      <c r="AV1480" s="274" t="s">
        <v>268</v>
      </c>
      <c r="AW1480" s="274" t="s">
        <v>268</v>
      </c>
      <c r="AX1480" s="274" t="s">
        <v>268</v>
      </c>
      <c r="AY1480" s="274" t="s">
        <v>268</v>
      </c>
      <c r="AZ1480" s="274" t="s">
        <v>268</v>
      </c>
      <c r="BA1480" s="274" t="s">
        <v>268</v>
      </c>
      <c r="BB1480" s="274" t="s">
        <v>268</v>
      </c>
      <c r="BC1480" s="274" t="s">
        <v>268</v>
      </c>
      <c r="BD1480" s="274" t="s">
        <v>268</v>
      </c>
      <c r="BE1480" s="274" t="s">
        <v>268</v>
      </c>
      <c r="BF1480" s="274" t="s">
        <v>268</v>
      </c>
      <c r="BG1480" s="274" t="s">
        <v>268</v>
      </c>
      <c r="BH1480" s="274" t="s">
        <v>268</v>
      </c>
      <c r="BI1480" s="274" t="s">
        <v>268</v>
      </c>
      <c r="BJ1480" s="274" t="s">
        <v>268</v>
      </c>
      <c r="BK1480" s="274" t="s">
        <v>268</v>
      </c>
      <c r="BL1480" s="274" t="s">
        <v>268</v>
      </c>
      <c r="BM1480" s="274" t="s">
        <v>268</v>
      </c>
      <c r="BN1480" s="274" t="s">
        <v>268</v>
      </c>
      <c r="BO1480" s="274" t="s">
        <v>268</v>
      </c>
      <c r="BP1480" s="274" t="s">
        <v>268</v>
      </c>
      <c r="BQ1480" s="274" t="s">
        <v>268</v>
      </c>
      <c r="BR1480" s="274" t="s">
        <v>268</v>
      </c>
      <c r="BS1480" s="274" t="s">
        <v>268</v>
      </c>
      <c r="BT1480" s="274" t="s">
        <v>268</v>
      </c>
      <c r="BU1480" s="274" t="s">
        <v>268</v>
      </c>
      <c r="BV1480" s="274" t="s">
        <v>268</v>
      </c>
      <c r="BW1480" s="274" t="s">
        <v>268</v>
      </c>
      <c r="BX1480" s="274" t="s">
        <v>268</v>
      </c>
      <c r="BY1480" s="295">
        <v>100</v>
      </c>
      <c r="BZ1480" s="295">
        <v>100</v>
      </c>
      <c r="CA1480" s="298" t="s">
        <v>142</v>
      </c>
      <c r="CB1480" s="297">
        <v>122</v>
      </c>
      <c r="CC1480" s="284">
        <f t="shared" si="94"/>
        <v>0</v>
      </c>
      <c r="CD1480" s="295">
        <f t="shared" si="95"/>
        <v>100</v>
      </c>
      <c r="CE1480" s="284">
        <f t="shared" si="96"/>
        <v>0</v>
      </c>
      <c r="CF1480" s="295">
        <f t="shared" si="97"/>
        <v>1</v>
      </c>
      <c r="CG1480" s="274" t="s">
        <v>876</v>
      </c>
      <c r="CH1480" s="274" t="s">
        <v>268</v>
      </c>
      <c r="CI1480" s="274" t="s">
        <v>268</v>
      </c>
      <c r="CJ1480" s="298" t="s">
        <v>268</v>
      </c>
      <c r="CK1480" s="298" t="s">
        <v>736</v>
      </c>
      <c r="CL1480" s="274" t="s">
        <v>268</v>
      </c>
      <c r="CM1480" s="274" t="s">
        <v>268</v>
      </c>
      <c r="CN1480" s="274" t="s">
        <v>268</v>
      </c>
      <c r="CO1480" s="274" t="s">
        <v>268</v>
      </c>
      <c r="CP1480" s="274" t="s">
        <v>268</v>
      </c>
      <c r="CQ1480" s="274" t="s">
        <v>268</v>
      </c>
      <c r="CR1480" s="274" t="s">
        <v>877</v>
      </c>
      <c r="CS1480" s="274">
        <v>101.56</v>
      </c>
      <c r="CT1480" s="274" t="s">
        <v>268</v>
      </c>
      <c r="CU1480" s="274">
        <v>101.56</v>
      </c>
      <c r="CV1480" s="274">
        <v>365</v>
      </c>
      <c r="CW1480" s="274" t="s">
        <v>878</v>
      </c>
      <c r="CX1480" s="274" t="s">
        <v>835</v>
      </c>
      <c r="CY1480" s="274" t="s">
        <v>836</v>
      </c>
      <c r="CZ1480" s="274" t="s">
        <v>837</v>
      </c>
      <c r="DA1480" s="274" t="s">
        <v>268</v>
      </c>
      <c r="DB1480" s="274" t="s">
        <v>268</v>
      </c>
      <c r="DC1480" s="274" t="s">
        <v>268</v>
      </c>
      <c r="DD1480" s="274" t="s">
        <v>268</v>
      </c>
      <c r="DE1480" s="274" t="s">
        <v>268</v>
      </c>
      <c r="DF1480" s="274" t="s">
        <v>268</v>
      </c>
      <c r="DG1480" s="299">
        <f>IFERROR(IF(CA1480="D",IF(CK1480="A dispo.",CD1480*VLOOKUP('DATI INPUT'!$F$27,TARIFFE_UD,2,FALSE),CD1480*VLOOKUP(CK1480,TARIFFE_UD,2,FALSE)),CD1480*VLOOKUP(CB1480-100,TARIFFE_UND,2,FALSE)),0)</f>
        <v>79.195039878286494</v>
      </c>
      <c r="DH1480" s="299">
        <f>IFERROR(IF(CA1480="D",IF(CK1480="A dispo.",CF1480*VLOOKUP('DATI INPUT'!$F$27,TARIFFE_UD,3,FALSE),CF1480*VLOOKUP(CK1480,TARIFFE_UD,3,FALSE)),CF1480*VLOOKUP(CB1480-100,TARIFFE_UND,3,FALSE)),0)</f>
        <v>60.367780403072892</v>
      </c>
    </row>
    <row r="1481" spans="1:112" hidden="1" x14ac:dyDescent="0.25">
      <c r="A1481" s="274" t="s">
        <v>10266</v>
      </c>
      <c r="B1481" s="274" t="s">
        <v>10267</v>
      </c>
      <c r="C1481" s="274" t="s">
        <v>10268</v>
      </c>
      <c r="D1481" s="274" t="s">
        <v>10269</v>
      </c>
      <c r="E1481" s="274" t="s">
        <v>268</v>
      </c>
      <c r="F1481" s="274" t="s">
        <v>156</v>
      </c>
      <c r="G1481" s="274" t="s">
        <v>10270</v>
      </c>
      <c r="H1481" s="274" t="s">
        <v>1614</v>
      </c>
      <c r="I1481" s="274" t="s">
        <v>284</v>
      </c>
      <c r="J1481" s="274" t="s">
        <v>274</v>
      </c>
      <c r="K1481" s="274" t="s">
        <v>10271</v>
      </c>
      <c r="L1481" s="274" t="s">
        <v>1867</v>
      </c>
      <c r="M1481" s="274" t="s">
        <v>10272</v>
      </c>
      <c r="N1481" s="274" t="s">
        <v>6058</v>
      </c>
      <c r="O1481" s="274" t="s">
        <v>6059</v>
      </c>
      <c r="P1481" s="274" t="s">
        <v>6945</v>
      </c>
      <c r="Q1481" s="274" t="s">
        <v>1322</v>
      </c>
      <c r="R1481" s="274" t="s">
        <v>1260</v>
      </c>
      <c r="S1481" s="274" t="s">
        <v>268</v>
      </c>
      <c r="T1481" s="274" t="s">
        <v>268</v>
      </c>
      <c r="U1481" s="274" t="s">
        <v>268</v>
      </c>
      <c r="V1481" s="274" t="s">
        <v>268</v>
      </c>
      <c r="W1481" s="274" t="s">
        <v>10273</v>
      </c>
      <c r="X1481" s="274" t="s">
        <v>1847</v>
      </c>
      <c r="Y1481" s="274" t="s">
        <v>470</v>
      </c>
      <c r="Z1481" s="274" t="s">
        <v>268</v>
      </c>
      <c r="AA1481" s="274" t="s">
        <v>268</v>
      </c>
      <c r="AB1481" s="274" t="s">
        <v>268</v>
      </c>
      <c r="AC1481" s="274" t="s">
        <v>268</v>
      </c>
      <c r="AD1481" s="274" t="s">
        <v>268</v>
      </c>
      <c r="AE1481" s="274" t="s">
        <v>287</v>
      </c>
      <c r="AF1481" s="274" t="s">
        <v>1811</v>
      </c>
      <c r="AG1481" s="274" t="s">
        <v>875</v>
      </c>
      <c r="AH1481" s="274" t="s">
        <v>1848</v>
      </c>
      <c r="AI1481" s="274" t="s">
        <v>2948</v>
      </c>
      <c r="AJ1481" s="274" t="s">
        <v>268</v>
      </c>
      <c r="AK1481" s="274" t="s">
        <v>354</v>
      </c>
      <c r="AL1481" s="274" t="s">
        <v>268</v>
      </c>
      <c r="AM1481" s="274" t="s">
        <v>405</v>
      </c>
      <c r="AN1481" s="274" t="s">
        <v>268</v>
      </c>
      <c r="AO1481" s="274" t="s">
        <v>268</v>
      </c>
      <c r="AP1481" s="274" t="s">
        <v>268</v>
      </c>
      <c r="AQ1481" s="274" t="s">
        <v>268</v>
      </c>
      <c r="AR1481" s="274" t="s">
        <v>268</v>
      </c>
      <c r="AS1481" s="274" t="s">
        <v>268</v>
      </c>
      <c r="AT1481" s="274" t="s">
        <v>268</v>
      </c>
      <c r="AU1481" s="274" t="s">
        <v>268</v>
      </c>
      <c r="AV1481" s="274" t="s">
        <v>268</v>
      </c>
      <c r="AW1481" s="274" t="s">
        <v>268</v>
      </c>
      <c r="AX1481" s="274" t="s">
        <v>268</v>
      </c>
      <c r="AY1481" s="274" t="s">
        <v>268</v>
      </c>
      <c r="AZ1481" s="274" t="s">
        <v>268</v>
      </c>
      <c r="BA1481" s="274" t="s">
        <v>268</v>
      </c>
      <c r="BB1481" s="274" t="s">
        <v>268</v>
      </c>
      <c r="BC1481" s="274" t="s">
        <v>268</v>
      </c>
      <c r="BD1481" s="274" t="s">
        <v>268</v>
      </c>
      <c r="BE1481" s="274" t="s">
        <v>268</v>
      </c>
      <c r="BF1481" s="274" t="s">
        <v>268</v>
      </c>
      <c r="BG1481" s="274" t="s">
        <v>268</v>
      </c>
      <c r="BH1481" s="274" t="s">
        <v>268</v>
      </c>
      <c r="BI1481" s="274" t="s">
        <v>268</v>
      </c>
      <c r="BJ1481" s="274" t="s">
        <v>268</v>
      </c>
      <c r="BK1481" s="274" t="s">
        <v>268</v>
      </c>
      <c r="BL1481" s="274" t="s">
        <v>268</v>
      </c>
      <c r="BM1481" s="274" t="s">
        <v>268</v>
      </c>
      <c r="BN1481" s="274" t="s">
        <v>268</v>
      </c>
      <c r="BO1481" s="274" t="s">
        <v>268</v>
      </c>
      <c r="BP1481" s="274" t="s">
        <v>268</v>
      </c>
      <c r="BQ1481" s="274" t="s">
        <v>268</v>
      </c>
      <c r="BR1481" s="274" t="s">
        <v>268</v>
      </c>
      <c r="BS1481" s="274" t="s">
        <v>268</v>
      </c>
      <c r="BT1481" s="274" t="s">
        <v>268</v>
      </c>
      <c r="BU1481" s="274" t="s">
        <v>268</v>
      </c>
      <c r="BV1481" s="274" t="s">
        <v>268</v>
      </c>
      <c r="BW1481" s="274" t="s">
        <v>268</v>
      </c>
      <c r="BX1481" s="274" t="s">
        <v>268</v>
      </c>
      <c r="BY1481" s="295">
        <v>10</v>
      </c>
      <c r="BZ1481" s="295">
        <v>10</v>
      </c>
      <c r="CA1481" s="298" t="s">
        <v>142</v>
      </c>
      <c r="CB1481" s="297">
        <v>122</v>
      </c>
      <c r="CC1481" s="284">
        <f t="shared" si="94"/>
        <v>0</v>
      </c>
      <c r="CD1481" s="295">
        <f t="shared" si="95"/>
        <v>10</v>
      </c>
      <c r="CE1481" s="284">
        <f t="shared" si="96"/>
        <v>0</v>
      </c>
      <c r="CF1481" s="295">
        <f t="shared" si="97"/>
        <v>1</v>
      </c>
      <c r="CG1481" s="274" t="s">
        <v>876</v>
      </c>
      <c r="CH1481" s="274" t="s">
        <v>268</v>
      </c>
      <c r="CI1481" s="274" t="s">
        <v>268</v>
      </c>
      <c r="CJ1481" s="298" t="s">
        <v>268</v>
      </c>
      <c r="CK1481" s="298" t="s">
        <v>736</v>
      </c>
      <c r="CL1481" s="274" t="s">
        <v>268</v>
      </c>
      <c r="CM1481" s="274" t="s">
        <v>268</v>
      </c>
      <c r="CN1481" s="274" t="s">
        <v>268</v>
      </c>
      <c r="CO1481" s="274" t="s">
        <v>268</v>
      </c>
      <c r="CP1481" s="274" t="s">
        <v>268</v>
      </c>
      <c r="CQ1481" s="274" t="s">
        <v>10274</v>
      </c>
      <c r="CR1481" s="274" t="s">
        <v>877</v>
      </c>
      <c r="CS1481" s="274">
        <v>57.46</v>
      </c>
      <c r="CT1481" s="274" t="s">
        <v>268</v>
      </c>
      <c r="CU1481" s="274">
        <v>57.46</v>
      </c>
      <c r="CV1481" s="274">
        <v>365</v>
      </c>
      <c r="CW1481" s="274" t="s">
        <v>878</v>
      </c>
      <c r="CX1481" s="274" t="s">
        <v>835</v>
      </c>
      <c r="CY1481" s="274" t="s">
        <v>836</v>
      </c>
      <c r="CZ1481" s="274" t="s">
        <v>837</v>
      </c>
      <c r="DA1481" s="274" t="s">
        <v>268</v>
      </c>
      <c r="DB1481" s="274" t="s">
        <v>268</v>
      </c>
      <c r="DC1481" s="274" t="s">
        <v>268</v>
      </c>
      <c r="DD1481" s="274" t="s">
        <v>268</v>
      </c>
      <c r="DE1481" s="274" t="s">
        <v>268</v>
      </c>
      <c r="DF1481" s="274" t="s">
        <v>268</v>
      </c>
      <c r="DG1481" s="299">
        <f>IFERROR(IF(CA1481="D",IF(CK1481="A dispo.",CD1481*VLOOKUP('DATI INPUT'!$F$27,TARIFFE_UD,2,FALSE),CD1481*VLOOKUP(CK1481,TARIFFE_UD,2,FALSE)),CD1481*VLOOKUP(CB1481-100,TARIFFE_UND,2,FALSE)),0)</f>
        <v>7.9195039878286488</v>
      </c>
      <c r="DH1481" s="299">
        <f>IFERROR(IF(CA1481="D",IF(CK1481="A dispo.",CF1481*VLOOKUP('DATI INPUT'!$F$27,TARIFFE_UD,3,FALSE),CF1481*VLOOKUP(CK1481,TARIFFE_UD,3,FALSE)),CF1481*VLOOKUP(CB1481-100,TARIFFE_UND,3,FALSE)),0)</f>
        <v>60.367780403072892</v>
      </c>
    </row>
    <row r="1482" spans="1:112" x14ac:dyDescent="0.25">
      <c r="A1482" s="274" t="s">
        <v>10275</v>
      </c>
      <c r="B1482" s="274" t="s">
        <v>10276</v>
      </c>
      <c r="C1482" s="274" t="s">
        <v>1127</v>
      </c>
      <c r="D1482" s="274" t="s">
        <v>10277</v>
      </c>
      <c r="E1482" s="274" t="s">
        <v>268</v>
      </c>
      <c r="F1482" s="274" t="s">
        <v>156</v>
      </c>
      <c r="G1482" s="274" t="s">
        <v>10278</v>
      </c>
      <c r="H1482" s="274" t="s">
        <v>9909</v>
      </c>
      <c r="I1482" s="274" t="s">
        <v>10279</v>
      </c>
      <c r="J1482" s="274" t="s">
        <v>274</v>
      </c>
      <c r="K1482" s="274" t="s">
        <v>10280</v>
      </c>
      <c r="L1482" s="274" t="s">
        <v>10281</v>
      </c>
      <c r="M1482" s="274" t="s">
        <v>5973</v>
      </c>
      <c r="N1482" s="274" t="s">
        <v>984</v>
      </c>
      <c r="O1482" s="274" t="s">
        <v>873</v>
      </c>
      <c r="P1482" s="274" t="s">
        <v>1934</v>
      </c>
      <c r="Q1482" s="274" t="s">
        <v>461</v>
      </c>
      <c r="R1482" s="274" t="s">
        <v>268</v>
      </c>
      <c r="S1482" s="274" t="s">
        <v>268</v>
      </c>
      <c r="T1482" s="274" t="s">
        <v>268</v>
      </c>
      <c r="U1482" s="274" t="s">
        <v>268</v>
      </c>
      <c r="V1482" s="274" t="s">
        <v>268</v>
      </c>
      <c r="W1482" s="274" t="s">
        <v>5973</v>
      </c>
      <c r="X1482" s="274" t="s">
        <v>1934</v>
      </c>
      <c r="Y1482" s="274" t="s">
        <v>461</v>
      </c>
      <c r="Z1482" s="274" t="s">
        <v>268</v>
      </c>
      <c r="AA1482" s="274" t="s">
        <v>268</v>
      </c>
      <c r="AB1482" s="274" t="s">
        <v>268</v>
      </c>
      <c r="AC1482" s="274" t="s">
        <v>268</v>
      </c>
      <c r="AD1482" s="274" t="s">
        <v>268</v>
      </c>
      <c r="AE1482" s="274" t="s">
        <v>287</v>
      </c>
      <c r="AF1482" s="274" t="s">
        <v>1811</v>
      </c>
      <c r="AG1482" s="274" t="s">
        <v>875</v>
      </c>
      <c r="AH1482" s="274" t="s">
        <v>1935</v>
      </c>
      <c r="AI1482" s="274" t="s">
        <v>1246</v>
      </c>
      <c r="AJ1482" s="274" t="s">
        <v>268</v>
      </c>
      <c r="AK1482" s="274" t="s">
        <v>366</v>
      </c>
      <c r="AL1482" s="274" t="s">
        <v>268</v>
      </c>
      <c r="AM1482" s="274" t="s">
        <v>288</v>
      </c>
      <c r="AN1482" s="274" t="s">
        <v>268</v>
      </c>
      <c r="AO1482" s="274" t="s">
        <v>268</v>
      </c>
      <c r="AP1482" s="274" t="s">
        <v>268</v>
      </c>
      <c r="AQ1482" s="274" t="s">
        <v>268</v>
      </c>
      <c r="AR1482" s="274" t="s">
        <v>268</v>
      </c>
      <c r="AS1482" s="274" t="s">
        <v>268</v>
      </c>
      <c r="AT1482" s="274" t="s">
        <v>268</v>
      </c>
      <c r="AU1482" s="274" t="s">
        <v>268</v>
      </c>
      <c r="AV1482" s="274" t="s">
        <v>268</v>
      </c>
      <c r="AW1482" s="274" t="s">
        <v>268</v>
      </c>
      <c r="AX1482" s="274" t="s">
        <v>268</v>
      </c>
      <c r="AY1482" s="274" t="s">
        <v>268</v>
      </c>
      <c r="AZ1482" s="274" t="s">
        <v>268</v>
      </c>
      <c r="BA1482" s="274" t="s">
        <v>268</v>
      </c>
      <c r="BB1482" s="274" t="s">
        <v>268</v>
      </c>
      <c r="BC1482" s="274" t="s">
        <v>268</v>
      </c>
      <c r="BD1482" s="274" t="s">
        <v>268</v>
      </c>
      <c r="BE1482" s="274" t="s">
        <v>268</v>
      </c>
      <c r="BF1482" s="274" t="s">
        <v>268</v>
      </c>
      <c r="BG1482" s="274" t="s">
        <v>268</v>
      </c>
      <c r="BH1482" s="274" t="s">
        <v>268</v>
      </c>
      <c r="BI1482" s="274" t="s">
        <v>268</v>
      </c>
      <c r="BJ1482" s="274" t="s">
        <v>268</v>
      </c>
      <c r="BK1482" s="274" t="s">
        <v>268</v>
      </c>
      <c r="BL1482" s="274" t="s">
        <v>268</v>
      </c>
      <c r="BM1482" s="274" t="s">
        <v>268</v>
      </c>
      <c r="BN1482" s="274" t="s">
        <v>268</v>
      </c>
      <c r="BO1482" s="274" t="s">
        <v>268</v>
      </c>
      <c r="BP1482" s="274" t="s">
        <v>268</v>
      </c>
      <c r="BQ1482" s="274" t="s">
        <v>268</v>
      </c>
      <c r="BR1482" s="274" t="s">
        <v>268</v>
      </c>
      <c r="BS1482" s="274" t="s">
        <v>268</v>
      </c>
      <c r="BT1482" s="274" t="s">
        <v>268</v>
      </c>
      <c r="BU1482" s="274" t="s">
        <v>268</v>
      </c>
      <c r="BV1482" s="274" t="s">
        <v>268</v>
      </c>
      <c r="BW1482" s="274" t="s">
        <v>268</v>
      </c>
      <c r="BX1482" s="274" t="s">
        <v>268</v>
      </c>
      <c r="BY1482" s="295">
        <v>90</v>
      </c>
      <c r="BZ1482" s="295">
        <v>90</v>
      </c>
      <c r="CA1482" s="298" t="s">
        <v>142</v>
      </c>
      <c r="CB1482" s="297">
        <v>122</v>
      </c>
      <c r="CC1482" s="284">
        <f t="shared" si="94"/>
        <v>0</v>
      </c>
      <c r="CD1482" s="295">
        <f t="shared" si="95"/>
        <v>90</v>
      </c>
      <c r="CE1482" s="284">
        <f t="shared" si="96"/>
        <v>0</v>
      </c>
      <c r="CF1482" s="295">
        <f t="shared" si="97"/>
        <v>1</v>
      </c>
      <c r="CG1482" s="274" t="s">
        <v>876</v>
      </c>
      <c r="CH1482" s="274" t="s">
        <v>268</v>
      </c>
      <c r="CI1482" s="274" t="s">
        <v>268</v>
      </c>
      <c r="CJ1482" s="298" t="s">
        <v>282</v>
      </c>
      <c r="CK1482" s="297">
        <v>4</v>
      </c>
      <c r="CL1482" s="274" t="s">
        <v>268</v>
      </c>
      <c r="CM1482" s="274" t="s">
        <v>268</v>
      </c>
      <c r="CN1482" s="274" t="s">
        <v>268</v>
      </c>
      <c r="CO1482" s="274" t="s">
        <v>268</v>
      </c>
      <c r="CP1482" s="274" t="s">
        <v>268</v>
      </c>
      <c r="CQ1482" s="274" t="s">
        <v>10282</v>
      </c>
      <c r="CR1482" s="274" t="s">
        <v>877</v>
      </c>
      <c r="CS1482" s="274">
        <v>131.72</v>
      </c>
      <c r="CT1482" s="274" t="s">
        <v>268</v>
      </c>
      <c r="CU1482" s="274">
        <v>131.72</v>
      </c>
      <c r="CV1482" s="274">
        <v>365</v>
      </c>
      <c r="CW1482" s="274" t="s">
        <v>878</v>
      </c>
      <c r="CX1482" s="274" t="s">
        <v>835</v>
      </c>
      <c r="CY1482" s="274" t="s">
        <v>836</v>
      </c>
      <c r="CZ1482" s="274" t="s">
        <v>837</v>
      </c>
      <c r="DA1482" s="274" t="s">
        <v>268</v>
      </c>
      <c r="DB1482" s="274" t="s">
        <v>268</v>
      </c>
      <c r="DC1482" s="274" t="s">
        <v>268</v>
      </c>
      <c r="DD1482" s="274" t="s">
        <v>268</v>
      </c>
      <c r="DE1482" s="274" t="s">
        <v>268</v>
      </c>
      <c r="DF1482" s="274" t="s">
        <v>268</v>
      </c>
      <c r="DG1482" s="299">
        <f>IFERROR(IF(CA1482="D",IF(CK1482="A dispo.",CD1482*VLOOKUP('DATI INPUT'!$F$27,TARIFFE_UD,2,FALSE),CD1482*VLOOKUP(CK1482,TARIFFE_UD,2,FALSE)),CD1482*VLOOKUP(CB1482-100,TARIFFE_UND,2,FALSE)),0)</f>
        <v>76.555205215676949</v>
      </c>
      <c r="DH1482" s="299">
        <f>IFERROR(IF(CA1482="D",IF(CK1482="A dispo.",CF1482*VLOOKUP('DATI INPUT'!$F$27,TARIFFE_UD,3,FALSE),CF1482*VLOOKUP(CK1482,TARIFFE_UD,3,FALSE)),CF1482*VLOOKUP(CB1482-100,TARIFFE_UND,3,FALSE)),0)</f>
        <v>73.78284271486686</v>
      </c>
    </row>
    <row r="1483" spans="1:112" hidden="1" x14ac:dyDescent="0.25">
      <c r="A1483" s="274" t="s">
        <v>10283</v>
      </c>
      <c r="B1483" s="274" t="s">
        <v>1427</v>
      </c>
      <c r="C1483" s="274" t="s">
        <v>1128</v>
      </c>
      <c r="D1483" s="274" t="s">
        <v>10284</v>
      </c>
      <c r="E1483" s="274" t="s">
        <v>268</v>
      </c>
      <c r="F1483" s="274" t="s">
        <v>156</v>
      </c>
      <c r="G1483" s="274" t="s">
        <v>10285</v>
      </c>
      <c r="H1483" s="274" t="s">
        <v>3307</v>
      </c>
      <c r="I1483" s="274" t="s">
        <v>10286</v>
      </c>
      <c r="J1483" s="274" t="s">
        <v>274</v>
      </c>
      <c r="K1483" s="274" t="s">
        <v>10287</v>
      </c>
      <c r="L1483" s="274" t="s">
        <v>960</v>
      </c>
      <c r="M1483" s="274" t="s">
        <v>10288</v>
      </c>
      <c r="N1483" s="274" t="s">
        <v>6405</v>
      </c>
      <c r="O1483" s="274" t="s">
        <v>896</v>
      </c>
      <c r="P1483" s="274" t="s">
        <v>268</v>
      </c>
      <c r="Q1483" s="274" t="s">
        <v>268</v>
      </c>
      <c r="R1483" s="274" t="s">
        <v>268</v>
      </c>
      <c r="S1483" s="274" t="s">
        <v>268</v>
      </c>
      <c r="T1483" s="274" t="s">
        <v>268</v>
      </c>
      <c r="U1483" s="274" t="s">
        <v>268</v>
      </c>
      <c r="V1483" s="274" t="s">
        <v>268</v>
      </c>
      <c r="W1483" s="274" t="s">
        <v>10289</v>
      </c>
      <c r="X1483" s="274" t="s">
        <v>613</v>
      </c>
      <c r="Y1483" s="274" t="s">
        <v>271</v>
      </c>
      <c r="Z1483" s="274" t="s">
        <v>268</v>
      </c>
      <c r="AA1483" s="274" t="s">
        <v>268</v>
      </c>
      <c r="AB1483" s="274" t="s">
        <v>268</v>
      </c>
      <c r="AC1483" s="274" t="s">
        <v>268</v>
      </c>
      <c r="AD1483" s="274" t="s">
        <v>268</v>
      </c>
      <c r="AE1483" s="274" t="s">
        <v>287</v>
      </c>
      <c r="AF1483" s="274" t="s">
        <v>1811</v>
      </c>
      <c r="AG1483" s="274" t="s">
        <v>875</v>
      </c>
      <c r="AH1483" s="274" t="s">
        <v>2576</v>
      </c>
      <c r="AI1483" s="274" t="s">
        <v>8957</v>
      </c>
      <c r="AJ1483" s="274" t="s">
        <v>268</v>
      </c>
      <c r="AK1483" s="274" t="s">
        <v>268</v>
      </c>
      <c r="AL1483" s="274" t="s">
        <v>268</v>
      </c>
      <c r="AM1483" s="274" t="s">
        <v>405</v>
      </c>
      <c r="AN1483" s="274" t="s">
        <v>268</v>
      </c>
      <c r="AO1483" s="274" t="s">
        <v>268</v>
      </c>
      <c r="AP1483" s="274" t="s">
        <v>268</v>
      </c>
      <c r="AQ1483" s="274" t="s">
        <v>268</v>
      </c>
      <c r="AR1483" s="274" t="s">
        <v>268</v>
      </c>
      <c r="AS1483" s="274" t="s">
        <v>268</v>
      </c>
      <c r="AT1483" s="274" t="s">
        <v>268</v>
      </c>
      <c r="AU1483" s="274" t="s">
        <v>268</v>
      </c>
      <c r="AV1483" s="274" t="s">
        <v>268</v>
      </c>
      <c r="AW1483" s="274" t="s">
        <v>268</v>
      </c>
      <c r="AX1483" s="274" t="s">
        <v>268</v>
      </c>
      <c r="AY1483" s="274" t="s">
        <v>268</v>
      </c>
      <c r="AZ1483" s="274" t="s">
        <v>268</v>
      </c>
      <c r="BA1483" s="274" t="s">
        <v>268</v>
      </c>
      <c r="BB1483" s="274" t="s">
        <v>268</v>
      </c>
      <c r="BC1483" s="274" t="s">
        <v>268</v>
      </c>
      <c r="BD1483" s="274" t="s">
        <v>268</v>
      </c>
      <c r="BE1483" s="274" t="s">
        <v>268</v>
      </c>
      <c r="BF1483" s="274" t="s">
        <v>268</v>
      </c>
      <c r="BG1483" s="274" t="s">
        <v>268</v>
      </c>
      <c r="BH1483" s="274" t="s">
        <v>268</v>
      </c>
      <c r="BI1483" s="274" t="s">
        <v>268</v>
      </c>
      <c r="BJ1483" s="274" t="s">
        <v>268</v>
      </c>
      <c r="BK1483" s="274" t="s">
        <v>268</v>
      </c>
      <c r="BL1483" s="274" t="s">
        <v>268</v>
      </c>
      <c r="BM1483" s="274" t="s">
        <v>268</v>
      </c>
      <c r="BN1483" s="274" t="s">
        <v>268</v>
      </c>
      <c r="BO1483" s="274" t="s">
        <v>268</v>
      </c>
      <c r="BP1483" s="274" t="s">
        <v>268</v>
      </c>
      <c r="BQ1483" s="274" t="s">
        <v>268</v>
      </c>
      <c r="BR1483" s="274" t="s">
        <v>268</v>
      </c>
      <c r="BS1483" s="274" t="s">
        <v>268</v>
      </c>
      <c r="BT1483" s="274" t="s">
        <v>268</v>
      </c>
      <c r="BU1483" s="274" t="s">
        <v>268</v>
      </c>
      <c r="BV1483" s="274" t="s">
        <v>268</v>
      </c>
      <c r="BW1483" s="274" t="s">
        <v>268</v>
      </c>
      <c r="BX1483" s="274" t="s">
        <v>268</v>
      </c>
      <c r="BY1483" s="295">
        <v>102</v>
      </c>
      <c r="BZ1483" s="295">
        <v>102</v>
      </c>
      <c r="CA1483" s="298" t="s">
        <v>142</v>
      </c>
      <c r="CB1483" s="297">
        <v>122</v>
      </c>
      <c r="CC1483" s="284">
        <f t="shared" si="94"/>
        <v>0</v>
      </c>
      <c r="CD1483" s="295">
        <f t="shared" si="95"/>
        <v>102</v>
      </c>
      <c r="CE1483" s="284">
        <f t="shared" si="96"/>
        <v>0</v>
      </c>
      <c r="CF1483" s="295">
        <f t="shared" si="97"/>
        <v>1</v>
      </c>
      <c r="CG1483" s="274" t="s">
        <v>876</v>
      </c>
      <c r="CH1483" s="274" t="s">
        <v>268</v>
      </c>
      <c r="CI1483" s="274" t="s">
        <v>268</v>
      </c>
      <c r="CJ1483" s="298" t="s">
        <v>268</v>
      </c>
      <c r="CK1483" s="298" t="s">
        <v>736</v>
      </c>
      <c r="CL1483" s="274" t="s">
        <v>268</v>
      </c>
      <c r="CM1483" s="274" t="s">
        <v>268</v>
      </c>
      <c r="CN1483" s="274" t="s">
        <v>268</v>
      </c>
      <c r="CO1483" s="274" t="s">
        <v>268</v>
      </c>
      <c r="CP1483" s="274" t="s">
        <v>268</v>
      </c>
      <c r="CQ1483" s="274" t="s">
        <v>268</v>
      </c>
      <c r="CR1483" s="274" t="s">
        <v>877</v>
      </c>
      <c r="CS1483" s="274">
        <v>102.54</v>
      </c>
      <c r="CT1483" s="274" t="s">
        <v>268</v>
      </c>
      <c r="CU1483" s="274">
        <v>102.54</v>
      </c>
      <c r="CV1483" s="274">
        <v>365</v>
      </c>
      <c r="CW1483" s="274" t="s">
        <v>878</v>
      </c>
      <c r="CX1483" s="274" t="s">
        <v>835</v>
      </c>
      <c r="CY1483" s="274" t="s">
        <v>836</v>
      </c>
      <c r="CZ1483" s="274" t="s">
        <v>837</v>
      </c>
      <c r="DA1483" s="274" t="s">
        <v>268</v>
      </c>
      <c r="DB1483" s="274" t="s">
        <v>268</v>
      </c>
      <c r="DC1483" s="274" t="s">
        <v>268</v>
      </c>
      <c r="DD1483" s="274" t="s">
        <v>268</v>
      </c>
      <c r="DE1483" s="274" t="s">
        <v>268</v>
      </c>
      <c r="DF1483" s="274" t="s">
        <v>268</v>
      </c>
      <c r="DG1483" s="299">
        <f>IFERROR(IF(CA1483="D",IF(CK1483="A dispo.",CD1483*VLOOKUP('DATI INPUT'!$F$27,TARIFFE_UD,2,FALSE),CD1483*VLOOKUP(CK1483,TARIFFE_UD,2,FALSE)),CD1483*VLOOKUP(CB1483-100,TARIFFE_UND,2,FALSE)),0)</f>
        <v>80.778940675852212</v>
      </c>
      <c r="DH1483" s="299">
        <f>IFERROR(IF(CA1483="D",IF(CK1483="A dispo.",CF1483*VLOOKUP('DATI INPUT'!$F$27,TARIFFE_UD,3,FALSE),CF1483*VLOOKUP(CK1483,TARIFFE_UD,3,FALSE)),CF1483*VLOOKUP(CB1483-100,TARIFFE_UND,3,FALSE)),0)</f>
        <v>60.367780403072892</v>
      </c>
    </row>
    <row r="1484" spans="1:112" hidden="1" x14ac:dyDescent="0.25">
      <c r="A1484" s="274" t="s">
        <v>10290</v>
      </c>
      <c r="B1484" s="274" t="s">
        <v>9148</v>
      </c>
      <c r="C1484" s="274" t="s">
        <v>1129</v>
      </c>
      <c r="D1484" s="274" t="s">
        <v>9150</v>
      </c>
      <c r="E1484" s="274" t="s">
        <v>268</v>
      </c>
      <c r="F1484" s="274" t="s">
        <v>156</v>
      </c>
      <c r="G1484" s="274" t="s">
        <v>9151</v>
      </c>
      <c r="H1484" s="274" t="s">
        <v>9152</v>
      </c>
      <c r="I1484" s="274" t="s">
        <v>297</v>
      </c>
      <c r="J1484" s="274" t="s">
        <v>274</v>
      </c>
      <c r="K1484" s="274" t="s">
        <v>9153</v>
      </c>
      <c r="L1484" s="274" t="s">
        <v>152</v>
      </c>
      <c r="M1484" s="274" t="s">
        <v>9154</v>
      </c>
      <c r="N1484" s="274" t="s">
        <v>3743</v>
      </c>
      <c r="O1484" s="274" t="s">
        <v>1501</v>
      </c>
      <c r="P1484" s="274" t="s">
        <v>9155</v>
      </c>
      <c r="Q1484" s="274" t="s">
        <v>346</v>
      </c>
      <c r="R1484" s="274" t="s">
        <v>268</v>
      </c>
      <c r="S1484" s="274" t="s">
        <v>268</v>
      </c>
      <c r="T1484" s="274" t="s">
        <v>268</v>
      </c>
      <c r="U1484" s="274" t="s">
        <v>268</v>
      </c>
      <c r="V1484" s="274" t="s">
        <v>268</v>
      </c>
      <c r="W1484" s="274" t="s">
        <v>8491</v>
      </c>
      <c r="X1484" s="274" t="s">
        <v>1934</v>
      </c>
      <c r="Y1484" s="274" t="s">
        <v>935</v>
      </c>
      <c r="Z1484" s="274" t="s">
        <v>268</v>
      </c>
      <c r="AA1484" s="274" t="s">
        <v>268</v>
      </c>
      <c r="AB1484" s="274" t="s">
        <v>268</v>
      </c>
      <c r="AC1484" s="274" t="s">
        <v>268</v>
      </c>
      <c r="AD1484" s="274" t="s">
        <v>268</v>
      </c>
      <c r="AE1484" s="274" t="s">
        <v>287</v>
      </c>
      <c r="AF1484" s="274" t="s">
        <v>1811</v>
      </c>
      <c r="AG1484" s="274" t="s">
        <v>875</v>
      </c>
      <c r="AH1484" s="274" t="s">
        <v>1935</v>
      </c>
      <c r="AI1484" s="274" t="s">
        <v>8492</v>
      </c>
      <c r="AJ1484" s="274" t="s">
        <v>268</v>
      </c>
      <c r="AK1484" s="274" t="s">
        <v>3509</v>
      </c>
      <c r="AL1484" s="274" t="s">
        <v>268</v>
      </c>
      <c r="AM1484" s="274" t="s">
        <v>353</v>
      </c>
      <c r="AN1484" s="274" t="s">
        <v>268</v>
      </c>
      <c r="AO1484" s="274" t="s">
        <v>268</v>
      </c>
      <c r="AP1484" s="274" t="s">
        <v>268</v>
      </c>
      <c r="AQ1484" s="274" t="s">
        <v>268</v>
      </c>
      <c r="AR1484" s="274" t="s">
        <v>268</v>
      </c>
      <c r="AS1484" s="274" t="s">
        <v>268</v>
      </c>
      <c r="AT1484" s="274" t="s">
        <v>268</v>
      </c>
      <c r="AU1484" s="274" t="s">
        <v>268</v>
      </c>
      <c r="AV1484" s="274" t="s">
        <v>268</v>
      </c>
      <c r="AW1484" s="274" t="s">
        <v>268</v>
      </c>
      <c r="AX1484" s="274" t="s">
        <v>268</v>
      </c>
      <c r="AY1484" s="274" t="s">
        <v>268</v>
      </c>
      <c r="AZ1484" s="274" t="s">
        <v>268</v>
      </c>
      <c r="BA1484" s="274" t="s">
        <v>268</v>
      </c>
      <c r="BB1484" s="274" t="s">
        <v>268</v>
      </c>
      <c r="BC1484" s="274" t="s">
        <v>268</v>
      </c>
      <c r="BD1484" s="274" t="s">
        <v>268</v>
      </c>
      <c r="BE1484" s="274" t="s">
        <v>268</v>
      </c>
      <c r="BF1484" s="274" t="s">
        <v>268</v>
      </c>
      <c r="BG1484" s="274" t="s">
        <v>268</v>
      </c>
      <c r="BH1484" s="274" t="s">
        <v>268</v>
      </c>
      <c r="BI1484" s="274" t="s">
        <v>268</v>
      </c>
      <c r="BJ1484" s="274" t="s">
        <v>268</v>
      </c>
      <c r="BK1484" s="274" t="s">
        <v>268</v>
      </c>
      <c r="BL1484" s="274" t="s">
        <v>268</v>
      </c>
      <c r="BM1484" s="274" t="s">
        <v>268</v>
      </c>
      <c r="BN1484" s="274" t="s">
        <v>268</v>
      </c>
      <c r="BO1484" s="274" t="s">
        <v>268</v>
      </c>
      <c r="BP1484" s="274" t="s">
        <v>268</v>
      </c>
      <c r="BQ1484" s="274" t="s">
        <v>268</v>
      </c>
      <c r="BR1484" s="274" t="s">
        <v>268</v>
      </c>
      <c r="BS1484" s="274" t="s">
        <v>268</v>
      </c>
      <c r="BT1484" s="274" t="s">
        <v>268</v>
      </c>
      <c r="BU1484" s="274" t="s">
        <v>268</v>
      </c>
      <c r="BV1484" s="274" t="s">
        <v>268</v>
      </c>
      <c r="BW1484" s="274" t="s">
        <v>268</v>
      </c>
      <c r="BX1484" s="274" t="s">
        <v>268</v>
      </c>
      <c r="BY1484" s="295">
        <v>40</v>
      </c>
      <c r="BZ1484" s="295">
        <v>40</v>
      </c>
      <c r="CA1484" s="298" t="s">
        <v>142</v>
      </c>
      <c r="CB1484" s="297">
        <v>123</v>
      </c>
      <c r="CC1484" s="284">
        <f t="shared" si="94"/>
        <v>0</v>
      </c>
      <c r="CD1484" s="295">
        <f t="shared" si="95"/>
        <v>40</v>
      </c>
      <c r="CE1484" s="284">
        <f t="shared" si="96"/>
        <v>1</v>
      </c>
      <c r="CF1484" s="295">
        <f t="shared" si="97"/>
        <v>0</v>
      </c>
      <c r="CG1484" s="274" t="s">
        <v>1817</v>
      </c>
      <c r="CH1484" s="274" t="s">
        <v>268</v>
      </c>
      <c r="CI1484" s="274" t="s">
        <v>268</v>
      </c>
      <c r="CJ1484" s="298" t="s">
        <v>268</v>
      </c>
      <c r="CK1484" s="298" t="s">
        <v>736</v>
      </c>
      <c r="CL1484" s="274" t="s">
        <v>268</v>
      </c>
      <c r="CM1484" s="274" t="s">
        <v>268</v>
      </c>
      <c r="CN1484" s="274" t="s">
        <v>268</v>
      </c>
      <c r="CO1484" s="274" t="s">
        <v>268</v>
      </c>
      <c r="CP1484" s="274" t="s">
        <v>268</v>
      </c>
      <c r="CQ1484" s="274" t="s">
        <v>268</v>
      </c>
      <c r="CR1484" s="274" t="s">
        <v>877</v>
      </c>
      <c r="CS1484" s="274">
        <v>19.600000000000001</v>
      </c>
      <c r="CT1484" s="274" t="s">
        <v>268</v>
      </c>
      <c r="CU1484" s="274">
        <v>19.600000000000001</v>
      </c>
      <c r="CV1484" s="274">
        <v>365</v>
      </c>
      <c r="CW1484" s="274" t="s">
        <v>878</v>
      </c>
      <c r="CX1484" s="274" t="s">
        <v>835</v>
      </c>
      <c r="CY1484" s="274" t="s">
        <v>836</v>
      </c>
      <c r="CZ1484" s="274" t="s">
        <v>837</v>
      </c>
      <c r="DA1484" s="274" t="s">
        <v>268</v>
      </c>
      <c r="DB1484" s="274" t="s">
        <v>268</v>
      </c>
      <c r="DC1484" s="274" t="s">
        <v>268</v>
      </c>
      <c r="DD1484" s="274" t="s">
        <v>268</v>
      </c>
      <c r="DE1484" s="274" t="s">
        <v>268</v>
      </c>
      <c r="DF1484" s="274" t="s">
        <v>268</v>
      </c>
      <c r="DG1484" s="299">
        <f>IFERROR(IF(CA1484="D",IF(CK1484="A dispo.",CD1484*VLOOKUP('DATI INPUT'!$F$27,TARIFFE_UD,2,FALSE),CD1484*VLOOKUP(CK1484,TARIFFE_UD,2,FALSE)),CD1484*VLOOKUP(CB1484-100,TARIFFE_UND,2,FALSE)),0)</f>
        <v>31.678015951314595</v>
      </c>
      <c r="DH1484" s="299">
        <f>IFERROR(IF(CA1484="D",IF(CK1484="A dispo.",CF1484*VLOOKUP('DATI INPUT'!$F$27,TARIFFE_UD,3,FALSE),CF1484*VLOOKUP(CK1484,TARIFFE_UD,3,FALSE)),CF1484*VLOOKUP(CB1484-100,TARIFFE_UND,3,FALSE)),0)</f>
        <v>0</v>
      </c>
    </row>
    <row r="1485" spans="1:112" x14ac:dyDescent="0.25">
      <c r="A1485" s="274" t="s">
        <v>10291</v>
      </c>
      <c r="B1485" s="274" t="s">
        <v>10292</v>
      </c>
      <c r="C1485" s="274" t="s">
        <v>10293</v>
      </c>
      <c r="D1485" s="274" t="s">
        <v>10294</v>
      </c>
      <c r="E1485" s="274" t="s">
        <v>268</v>
      </c>
      <c r="F1485" s="274" t="s">
        <v>156</v>
      </c>
      <c r="G1485" s="274" t="s">
        <v>10295</v>
      </c>
      <c r="H1485" s="274" t="s">
        <v>1033</v>
      </c>
      <c r="I1485" s="274" t="s">
        <v>332</v>
      </c>
      <c r="J1485" s="274" t="s">
        <v>156</v>
      </c>
      <c r="K1485" s="274" t="s">
        <v>10296</v>
      </c>
      <c r="L1485" s="274" t="s">
        <v>880</v>
      </c>
      <c r="M1485" s="274" t="s">
        <v>6071</v>
      </c>
      <c r="N1485" s="274" t="s">
        <v>984</v>
      </c>
      <c r="O1485" s="274" t="s">
        <v>873</v>
      </c>
      <c r="P1485" s="274" t="s">
        <v>613</v>
      </c>
      <c r="Q1485" s="274" t="s">
        <v>277</v>
      </c>
      <c r="R1485" s="274" t="s">
        <v>268</v>
      </c>
      <c r="S1485" s="274" t="s">
        <v>268</v>
      </c>
      <c r="T1485" s="274" t="s">
        <v>268</v>
      </c>
      <c r="U1485" s="274" t="s">
        <v>268</v>
      </c>
      <c r="V1485" s="274" t="s">
        <v>268</v>
      </c>
      <c r="W1485" s="274" t="s">
        <v>10297</v>
      </c>
      <c r="X1485" s="274" t="s">
        <v>2160</v>
      </c>
      <c r="Y1485" s="274" t="s">
        <v>275</v>
      </c>
      <c r="Z1485" s="274" t="s">
        <v>268</v>
      </c>
      <c r="AA1485" s="274" t="s">
        <v>268</v>
      </c>
      <c r="AB1485" s="274" t="s">
        <v>268</v>
      </c>
      <c r="AC1485" s="274" t="s">
        <v>268</v>
      </c>
      <c r="AD1485" s="274" t="s">
        <v>268</v>
      </c>
      <c r="AE1485" s="274" t="s">
        <v>287</v>
      </c>
      <c r="AF1485" s="274" t="s">
        <v>1811</v>
      </c>
      <c r="AG1485" s="274" t="s">
        <v>875</v>
      </c>
      <c r="AH1485" s="274" t="s">
        <v>2161</v>
      </c>
      <c r="AI1485" s="274" t="s">
        <v>709</v>
      </c>
      <c r="AJ1485" s="274" t="s">
        <v>268</v>
      </c>
      <c r="AK1485" s="274" t="s">
        <v>268</v>
      </c>
      <c r="AL1485" s="274" t="s">
        <v>268</v>
      </c>
      <c r="AM1485" s="274" t="s">
        <v>405</v>
      </c>
      <c r="AN1485" s="274" t="s">
        <v>268</v>
      </c>
      <c r="AO1485" s="274" t="s">
        <v>268</v>
      </c>
      <c r="AP1485" s="274" t="s">
        <v>268</v>
      </c>
      <c r="AQ1485" s="274" t="s">
        <v>268</v>
      </c>
      <c r="AR1485" s="274" t="s">
        <v>268</v>
      </c>
      <c r="AS1485" s="274" t="s">
        <v>268</v>
      </c>
      <c r="AT1485" s="274" t="s">
        <v>268</v>
      </c>
      <c r="AU1485" s="274" t="s">
        <v>268</v>
      </c>
      <c r="AV1485" s="274" t="s">
        <v>268</v>
      </c>
      <c r="AW1485" s="274" t="s">
        <v>268</v>
      </c>
      <c r="AX1485" s="274" t="s">
        <v>268</v>
      </c>
      <c r="AY1485" s="274" t="s">
        <v>268</v>
      </c>
      <c r="AZ1485" s="274" t="s">
        <v>268</v>
      </c>
      <c r="BA1485" s="274" t="s">
        <v>268</v>
      </c>
      <c r="BB1485" s="274" t="s">
        <v>268</v>
      </c>
      <c r="BC1485" s="274" t="s">
        <v>268</v>
      </c>
      <c r="BD1485" s="274" t="s">
        <v>268</v>
      </c>
      <c r="BE1485" s="274" t="s">
        <v>268</v>
      </c>
      <c r="BF1485" s="274" t="s">
        <v>268</v>
      </c>
      <c r="BG1485" s="274" t="s">
        <v>268</v>
      </c>
      <c r="BH1485" s="274" t="s">
        <v>268</v>
      </c>
      <c r="BI1485" s="274" t="s">
        <v>268</v>
      </c>
      <c r="BJ1485" s="274" t="s">
        <v>268</v>
      </c>
      <c r="BK1485" s="274" t="s">
        <v>268</v>
      </c>
      <c r="BL1485" s="274" t="s">
        <v>268</v>
      </c>
      <c r="BM1485" s="274" t="s">
        <v>268</v>
      </c>
      <c r="BN1485" s="274" t="s">
        <v>268</v>
      </c>
      <c r="BO1485" s="274" t="s">
        <v>268</v>
      </c>
      <c r="BP1485" s="274" t="s">
        <v>268</v>
      </c>
      <c r="BQ1485" s="274" t="s">
        <v>268</v>
      </c>
      <c r="BR1485" s="274" t="s">
        <v>268</v>
      </c>
      <c r="BS1485" s="274" t="s">
        <v>268</v>
      </c>
      <c r="BT1485" s="274" t="s">
        <v>268</v>
      </c>
      <c r="BU1485" s="274" t="s">
        <v>268</v>
      </c>
      <c r="BV1485" s="274" t="s">
        <v>268</v>
      </c>
      <c r="BW1485" s="274" t="s">
        <v>268</v>
      </c>
      <c r="BX1485" s="274" t="s">
        <v>268</v>
      </c>
      <c r="BY1485" s="295">
        <v>86</v>
      </c>
      <c r="BZ1485" s="295">
        <v>86</v>
      </c>
      <c r="CA1485" s="298" t="s">
        <v>142</v>
      </c>
      <c r="CB1485" s="297">
        <v>122</v>
      </c>
      <c r="CC1485" s="284">
        <f t="shared" si="94"/>
        <v>0.75</v>
      </c>
      <c r="CD1485" s="295">
        <f t="shared" si="95"/>
        <v>21.5</v>
      </c>
      <c r="CE1485" s="284">
        <f t="shared" si="96"/>
        <v>0.75</v>
      </c>
      <c r="CF1485" s="295">
        <f t="shared" si="97"/>
        <v>0.25</v>
      </c>
      <c r="CG1485" s="274" t="s">
        <v>876</v>
      </c>
      <c r="CH1485" s="274" t="s">
        <v>268</v>
      </c>
      <c r="CI1485" s="274" t="s">
        <v>268</v>
      </c>
      <c r="CJ1485" s="298" t="s">
        <v>275</v>
      </c>
      <c r="CK1485" s="297">
        <v>3</v>
      </c>
      <c r="CL1485" s="274" t="s">
        <v>2132</v>
      </c>
      <c r="CM1485" s="274" t="s">
        <v>268</v>
      </c>
      <c r="CN1485" s="274" t="s">
        <v>268</v>
      </c>
      <c r="CO1485" s="274" t="s">
        <v>268</v>
      </c>
      <c r="CP1485" s="274" t="s">
        <v>268</v>
      </c>
      <c r="CQ1485" s="274" t="s">
        <v>268</v>
      </c>
      <c r="CR1485" s="274" t="s">
        <v>877</v>
      </c>
      <c r="CS1485" s="274">
        <v>111.02</v>
      </c>
      <c r="CT1485" s="274">
        <v>-83.27</v>
      </c>
      <c r="CU1485" s="274">
        <v>27.75</v>
      </c>
      <c r="CV1485" s="274">
        <v>365</v>
      </c>
      <c r="CW1485" s="274" t="s">
        <v>878</v>
      </c>
      <c r="CX1485" s="274" t="s">
        <v>835</v>
      </c>
      <c r="CY1485" s="274" t="s">
        <v>836</v>
      </c>
      <c r="CZ1485" s="274" t="s">
        <v>837</v>
      </c>
      <c r="DA1485" s="274" t="s">
        <v>268</v>
      </c>
      <c r="DB1485" s="274" t="s">
        <v>268</v>
      </c>
      <c r="DC1485" s="274" t="s">
        <v>268</v>
      </c>
      <c r="DD1485" s="274" t="s">
        <v>268</v>
      </c>
      <c r="DE1485" s="274" t="s">
        <v>268</v>
      </c>
      <c r="DF1485" s="274" t="s">
        <v>268</v>
      </c>
      <c r="DG1485" s="299">
        <f>IFERROR(IF(CA1485="D",IF(CK1485="A dispo.",CD1485*VLOOKUP('DATI INPUT'!$F$27,TARIFFE_UD,2,FALSE),CD1485*VLOOKUP(CK1485,TARIFFE_UD,2,FALSE)),CD1485*VLOOKUP(CB1485-100,TARIFFE_UND,2,FALSE)),0)</f>
        <v>17.026933573831595</v>
      </c>
      <c r="DH1485" s="299">
        <f>IFERROR(IF(CA1485="D",IF(CK1485="A dispo.",CF1485*VLOOKUP('DATI INPUT'!$F$27,TARIFFE_UD,3,FALSE),CF1485*VLOOKUP(CK1485,TARIFFE_UD,3,FALSE)),CF1485*VLOOKUP(CB1485-100,TARIFFE_UND,3,FALSE)),0)</f>
        <v>15.091945100768223</v>
      </c>
    </row>
    <row r="1486" spans="1:112" x14ac:dyDescent="0.25">
      <c r="A1486" s="274" t="s">
        <v>10298</v>
      </c>
      <c r="B1486" s="274" t="s">
        <v>10292</v>
      </c>
      <c r="C1486" s="274" t="s">
        <v>10299</v>
      </c>
      <c r="D1486" s="274" t="s">
        <v>10294</v>
      </c>
      <c r="E1486" s="274" t="s">
        <v>268</v>
      </c>
      <c r="F1486" s="274" t="s">
        <v>156</v>
      </c>
      <c r="G1486" s="274" t="s">
        <v>10295</v>
      </c>
      <c r="H1486" s="274" t="s">
        <v>1033</v>
      </c>
      <c r="I1486" s="274" t="s">
        <v>332</v>
      </c>
      <c r="J1486" s="274" t="s">
        <v>156</v>
      </c>
      <c r="K1486" s="274" t="s">
        <v>10296</v>
      </c>
      <c r="L1486" s="274" t="s">
        <v>880</v>
      </c>
      <c r="M1486" s="274" t="s">
        <v>6071</v>
      </c>
      <c r="N1486" s="274" t="s">
        <v>984</v>
      </c>
      <c r="O1486" s="274" t="s">
        <v>873</v>
      </c>
      <c r="P1486" s="274" t="s">
        <v>613</v>
      </c>
      <c r="Q1486" s="274" t="s">
        <v>277</v>
      </c>
      <c r="R1486" s="274" t="s">
        <v>268</v>
      </c>
      <c r="S1486" s="274" t="s">
        <v>268</v>
      </c>
      <c r="T1486" s="274" t="s">
        <v>268</v>
      </c>
      <c r="U1486" s="274" t="s">
        <v>268</v>
      </c>
      <c r="V1486" s="274" t="s">
        <v>268</v>
      </c>
      <c r="W1486" s="274" t="s">
        <v>10297</v>
      </c>
      <c r="X1486" s="274" t="s">
        <v>2160</v>
      </c>
      <c r="Y1486" s="274" t="s">
        <v>275</v>
      </c>
      <c r="Z1486" s="274" t="s">
        <v>268</v>
      </c>
      <c r="AA1486" s="274" t="s">
        <v>268</v>
      </c>
      <c r="AB1486" s="274" t="s">
        <v>268</v>
      </c>
      <c r="AC1486" s="274" t="s">
        <v>268</v>
      </c>
      <c r="AD1486" s="274" t="s">
        <v>268</v>
      </c>
      <c r="AE1486" s="274" t="s">
        <v>268</v>
      </c>
      <c r="AF1486" s="274" t="s">
        <v>268</v>
      </c>
      <c r="AG1486" s="274" t="s">
        <v>268</v>
      </c>
      <c r="AH1486" s="274" t="s">
        <v>268</v>
      </c>
      <c r="AI1486" s="274" t="s">
        <v>268</v>
      </c>
      <c r="AJ1486" s="274" t="s">
        <v>268</v>
      </c>
      <c r="AK1486" s="274" t="s">
        <v>268</v>
      </c>
      <c r="AL1486" s="274" t="s">
        <v>268</v>
      </c>
      <c r="AM1486" s="274" t="s">
        <v>268</v>
      </c>
      <c r="AN1486" s="274" t="s">
        <v>268</v>
      </c>
      <c r="AO1486" s="274" t="s">
        <v>268</v>
      </c>
      <c r="AP1486" s="274" t="s">
        <v>268</v>
      </c>
      <c r="AQ1486" s="274" t="s">
        <v>268</v>
      </c>
      <c r="AR1486" s="274" t="s">
        <v>268</v>
      </c>
      <c r="AS1486" s="274" t="s">
        <v>268</v>
      </c>
      <c r="AT1486" s="274" t="s">
        <v>268</v>
      </c>
      <c r="AU1486" s="274" t="s">
        <v>268</v>
      </c>
      <c r="AV1486" s="274" t="s">
        <v>268</v>
      </c>
      <c r="AW1486" s="274" t="s">
        <v>268</v>
      </c>
      <c r="AX1486" s="274" t="s">
        <v>268</v>
      </c>
      <c r="AY1486" s="274" t="s">
        <v>268</v>
      </c>
      <c r="AZ1486" s="274" t="s">
        <v>268</v>
      </c>
      <c r="BA1486" s="274" t="s">
        <v>268</v>
      </c>
      <c r="BB1486" s="274" t="s">
        <v>268</v>
      </c>
      <c r="BC1486" s="274" t="s">
        <v>268</v>
      </c>
      <c r="BD1486" s="274" t="s">
        <v>268</v>
      </c>
      <c r="BE1486" s="274" t="s">
        <v>268</v>
      </c>
      <c r="BF1486" s="274" t="s">
        <v>268</v>
      </c>
      <c r="BG1486" s="274" t="s">
        <v>268</v>
      </c>
      <c r="BH1486" s="274" t="s">
        <v>268</v>
      </c>
      <c r="BI1486" s="274" t="s">
        <v>268</v>
      </c>
      <c r="BJ1486" s="274" t="s">
        <v>268</v>
      </c>
      <c r="BK1486" s="274" t="s">
        <v>268</v>
      </c>
      <c r="BL1486" s="274" t="s">
        <v>268</v>
      </c>
      <c r="BM1486" s="274" t="s">
        <v>268</v>
      </c>
      <c r="BN1486" s="274" t="s">
        <v>268</v>
      </c>
      <c r="BO1486" s="274" t="s">
        <v>268</v>
      </c>
      <c r="BP1486" s="274" t="s">
        <v>268</v>
      </c>
      <c r="BQ1486" s="274" t="s">
        <v>268</v>
      </c>
      <c r="BR1486" s="274" t="s">
        <v>268</v>
      </c>
      <c r="BS1486" s="274" t="s">
        <v>268</v>
      </c>
      <c r="BT1486" s="274" t="s">
        <v>268</v>
      </c>
      <c r="BU1486" s="274" t="s">
        <v>268</v>
      </c>
      <c r="BV1486" s="274" t="s">
        <v>268</v>
      </c>
      <c r="BW1486" s="274" t="s">
        <v>268</v>
      </c>
      <c r="BX1486" s="274" t="s">
        <v>268</v>
      </c>
      <c r="BY1486" s="295">
        <v>57</v>
      </c>
      <c r="BZ1486" s="295">
        <v>57</v>
      </c>
      <c r="CA1486" s="298" t="s">
        <v>142</v>
      </c>
      <c r="CB1486" s="297">
        <v>123</v>
      </c>
      <c r="CC1486" s="284">
        <f t="shared" si="94"/>
        <v>0.75</v>
      </c>
      <c r="CD1486" s="295">
        <f t="shared" si="95"/>
        <v>14.25</v>
      </c>
      <c r="CE1486" s="284">
        <f t="shared" si="96"/>
        <v>1</v>
      </c>
      <c r="CF1486" s="295">
        <f t="shared" si="97"/>
        <v>0</v>
      </c>
      <c r="CG1486" s="274" t="s">
        <v>1817</v>
      </c>
      <c r="CH1486" s="274" t="s">
        <v>268</v>
      </c>
      <c r="CI1486" s="274" t="s">
        <v>268</v>
      </c>
      <c r="CJ1486" s="298" t="s">
        <v>275</v>
      </c>
      <c r="CK1486" s="297">
        <v>3</v>
      </c>
      <c r="CL1486" s="274" t="s">
        <v>2132</v>
      </c>
      <c r="CM1486" s="274" t="s">
        <v>268</v>
      </c>
      <c r="CN1486" s="274" t="s">
        <v>268</v>
      </c>
      <c r="CO1486" s="274" t="s">
        <v>268</v>
      </c>
      <c r="CP1486" s="274" t="s">
        <v>268</v>
      </c>
      <c r="CQ1486" s="274" t="s">
        <v>268</v>
      </c>
      <c r="CR1486" s="274" t="s">
        <v>877</v>
      </c>
      <c r="CS1486" s="274">
        <v>27.93</v>
      </c>
      <c r="CT1486" s="274">
        <v>-20.95</v>
      </c>
      <c r="CU1486" s="274">
        <v>6.98</v>
      </c>
      <c r="CV1486" s="274">
        <v>365</v>
      </c>
      <c r="CW1486" s="274" t="s">
        <v>878</v>
      </c>
      <c r="CX1486" s="274" t="s">
        <v>835</v>
      </c>
      <c r="CY1486" s="274" t="s">
        <v>836</v>
      </c>
      <c r="CZ1486" s="274" t="s">
        <v>837</v>
      </c>
      <c r="DA1486" s="274" t="s">
        <v>268</v>
      </c>
      <c r="DB1486" s="274" t="s">
        <v>268</v>
      </c>
      <c r="DC1486" s="274" t="s">
        <v>268</v>
      </c>
      <c r="DD1486" s="274" t="s">
        <v>268</v>
      </c>
      <c r="DE1486" s="274" t="s">
        <v>268</v>
      </c>
      <c r="DF1486" s="274" t="s">
        <v>268</v>
      </c>
      <c r="DG1486" s="299">
        <f>IFERROR(IF(CA1486="D",IF(CK1486="A dispo.",CD1486*VLOOKUP('DATI INPUT'!$F$27,TARIFFE_UD,2,FALSE),CD1486*VLOOKUP(CK1486,TARIFFE_UD,2,FALSE)),CD1486*VLOOKUP(CB1486-100,TARIFFE_UND,2,FALSE)),0)</f>
        <v>11.285293182655824</v>
      </c>
      <c r="DH1486" s="299">
        <f>IFERROR(IF(CA1486="D",IF(CK1486="A dispo.",CF1486*VLOOKUP('DATI INPUT'!$F$27,TARIFFE_UD,3,FALSE),CF1486*VLOOKUP(CK1486,TARIFFE_UD,3,FALSE)),CF1486*VLOOKUP(CB1486-100,TARIFFE_UND,3,FALSE)),0)</f>
        <v>0</v>
      </c>
    </row>
    <row r="1487" spans="1:112" hidden="1" x14ac:dyDescent="0.25">
      <c r="A1487" s="274" t="s">
        <v>10300</v>
      </c>
      <c r="B1487" s="274" t="s">
        <v>10301</v>
      </c>
      <c r="C1487" s="274" t="s">
        <v>10302</v>
      </c>
      <c r="D1487" s="274" t="s">
        <v>10303</v>
      </c>
      <c r="E1487" s="274" t="s">
        <v>268</v>
      </c>
      <c r="F1487" s="274" t="s">
        <v>156</v>
      </c>
      <c r="G1487" s="274" t="s">
        <v>10304</v>
      </c>
      <c r="H1487" s="274" t="s">
        <v>1285</v>
      </c>
      <c r="I1487" s="274" t="s">
        <v>432</v>
      </c>
      <c r="J1487" s="274" t="s">
        <v>268</v>
      </c>
      <c r="K1487" s="274" t="s">
        <v>10305</v>
      </c>
      <c r="L1487" s="274" t="s">
        <v>10306</v>
      </c>
      <c r="M1487" s="274" t="s">
        <v>10307</v>
      </c>
      <c r="N1487" s="274" t="s">
        <v>303</v>
      </c>
      <c r="O1487" s="274" t="s">
        <v>908</v>
      </c>
      <c r="P1487" s="274" t="s">
        <v>5788</v>
      </c>
      <c r="Q1487" s="274" t="s">
        <v>1315</v>
      </c>
      <c r="R1487" s="274" t="s">
        <v>268</v>
      </c>
      <c r="S1487" s="274" t="s">
        <v>268</v>
      </c>
      <c r="T1487" s="274" t="s">
        <v>268</v>
      </c>
      <c r="U1487" s="274" t="s">
        <v>268</v>
      </c>
      <c r="V1487" s="274" t="s">
        <v>268</v>
      </c>
      <c r="W1487" s="274" t="s">
        <v>2416</v>
      </c>
      <c r="X1487" s="274" t="s">
        <v>151</v>
      </c>
      <c r="Y1487" s="274" t="s">
        <v>275</v>
      </c>
      <c r="Z1487" s="274" t="s">
        <v>268</v>
      </c>
      <c r="AA1487" s="274" t="s">
        <v>268</v>
      </c>
      <c r="AB1487" s="274" t="s">
        <v>268</v>
      </c>
      <c r="AC1487" s="274" t="s">
        <v>268</v>
      </c>
      <c r="AD1487" s="274" t="s">
        <v>268</v>
      </c>
      <c r="AE1487" s="274" t="s">
        <v>287</v>
      </c>
      <c r="AF1487" s="274" t="s">
        <v>1811</v>
      </c>
      <c r="AG1487" s="274" t="s">
        <v>875</v>
      </c>
      <c r="AH1487" s="274" t="s">
        <v>1812</v>
      </c>
      <c r="AI1487" s="274" t="s">
        <v>1156</v>
      </c>
      <c r="AJ1487" s="274" t="s">
        <v>268</v>
      </c>
      <c r="AK1487" s="274" t="s">
        <v>410</v>
      </c>
      <c r="AL1487" s="274" t="s">
        <v>268</v>
      </c>
      <c r="AM1487" s="274" t="s">
        <v>288</v>
      </c>
      <c r="AN1487" s="274" t="s">
        <v>268</v>
      </c>
      <c r="AO1487" s="274" t="s">
        <v>268</v>
      </c>
      <c r="AP1487" s="274" t="s">
        <v>268</v>
      </c>
      <c r="AQ1487" s="274" t="s">
        <v>268</v>
      </c>
      <c r="AR1487" s="274" t="s">
        <v>268</v>
      </c>
      <c r="AS1487" s="274" t="s">
        <v>268</v>
      </c>
      <c r="AT1487" s="274" t="s">
        <v>268</v>
      </c>
      <c r="AU1487" s="274" t="s">
        <v>268</v>
      </c>
      <c r="AV1487" s="274" t="s">
        <v>268</v>
      </c>
      <c r="AW1487" s="274" t="s">
        <v>268</v>
      </c>
      <c r="AX1487" s="274" t="s">
        <v>268</v>
      </c>
      <c r="AY1487" s="274" t="s">
        <v>268</v>
      </c>
      <c r="AZ1487" s="274" t="s">
        <v>268</v>
      </c>
      <c r="BA1487" s="274" t="s">
        <v>268</v>
      </c>
      <c r="BB1487" s="274" t="s">
        <v>268</v>
      </c>
      <c r="BC1487" s="274" t="s">
        <v>268</v>
      </c>
      <c r="BD1487" s="274" t="s">
        <v>268</v>
      </c>
      <c r="BE1487" s="274" t="s">
        <v>268</v>
      </c>
      <c r="BF1487" s="274" t="s">
        <v>268</v>
      </c>
      <c r="BG1487" s="274" t="s">
        <v>268</v>
      </c>
      <c r="BH1487" s="274" t="s">
        <v>268</v>
      </c>
      <c r="BI1487" s="274" t="s">
        <v>268</v>
      </c>
      <c r="BJ1487" s="274" t="s">
        <v>268</v>
      </c>
      <c r="BK1487" s="274" t="s">
        <v>268</v>
      </c>
      <c r="BL1487" s="274" t="s">
        <v>268</v>
      </c>
      <c r="BM1487" s="274" t="s">
        <v>268</v>
      </c>
      <c r="BN1487" s="274" t="s">
        <v>268</v>
      </c>
      <c r="BO1487" s="274" t="s">
        <v>268</v>
      </c>
      <c r="BP1487" s="274" t="s">
        <v>268</v>
      </c>
      <c r="BQ1487" s="274" t="s">
        <v>268</v>
      </c>
      <c r="BR1487" s="274" t="s">
        <v>268</v>
      </c>
      <c r="BS1487" s="274" t="s">
        <v>268</v>
      </c>
      <c r="BT1487" s="274" t="s">
        <v>268</v>
      </c>
      <c r="BU1487" s="274" t="s">
        <v>268</v>
      </c>
      <c r="BV1487" s="274" t="s">
        <v>268</v>
      </c>
      <c r="BW1487" s="274" t="s">
        <v>268</v>
      </c>
      <c r="BX1487" s="274" t="s">
        <v>268</v>
      </c>
      <c r="BY1487" s="295">
        <v>103.81</v>
      </c>
      <c r="BZ1487" s="295">
        <v>103.81</v>
      </c>
      <c r="CA1487" s="298" t="s">
        <v>142</v>
      </c>
      <c r="CB1487" s="297">
        <v>122</v>
      </c>
      <c r="CC1487" s="284">
        <f t="shared" si="94"/>
        <v>0</v>
      </c>
      <c r="CD1487" s="295">
        <f t="shared" si="95"/>
        <v>103.81</v>
      </c>
      <c r="CE1487" s="284">
        <f t="shared" si="96"/>
        <v>0</v>
      </c>
      <c r="CF1487" s="295">
        <f t="shared" si="97"/>
        <v>1</v>
      </c>
      <c r="CG1487" s="274" t="s">
        <v>876</v>
      </c>
      <c r="CH1487" s="274" t="s">
        <v>268</v>
      </c>
      <c r="CI1487" s="274" t="s">
        <v>268</v>
      </c>
      <c r="CJ1487" s="298" t="s">
        <v>268</v>
      </c>
      <c r="CK1487" s="298" t="s">
        <v>736</v>
      </c>
      <c r="CL1487" s="274" t="s">
        <v>268</v>
      </c>
      <c r="CM1487" s="274" t="s">
        <v>268</v>
      </c>
      <c r="CN1487" s="274" t="s">
        <v>268</v>
      </c>
      <c r="CO1487" s="274" t="s">
        <v>268</v>
      </c>
      <c r="CP1487" s="274" t="s">
        <v>268</v>
      </c>
      <c r="CQ1487" s="274" t="s">
        <v>268</v>
      </c>
      <c r="CR1487" s="274" t="s">
        <v>877</v>
      </c>
      <c r="CS1487" s="274">
        <v>103.43</v>
      </c>
      <c r="CT1487" s="274" t="s">
        <v>268</v>
      </c>
      <c r="CU1487" s="274">
        <v>103.43</v>
      </c>
      <c r="CV1487" s="274">
        <v>365</v>
      </c>
      <c r="CW1487" s="274" t="s">
        <v>878</v>
      </c>
      <c r="CX1487" s="274" t="s">
        <v>835</v>
      </c>
      <c r="CY1487" s="274" t="s">
        <v>836</v>
      </c>
      <c r="CZ1487" s="274" t="s">
        <v>837</v>
      </c>
      <c r="DA1487" s="274" t="s">
        <v>268</v>
      </c>
      <c r="DB1487" s="274" t="s">
        <v>268</v>
      </c>
      <c r="DC1487" s="274" t="s">
        <v>268</v>
      </c>
      <c r="DD1487" s="274" t="s">
        <v>268</v>
      </c>
      <c r="DE1487" s="274" t="s">
        <v>268</v>
      </c>
      <c r="DF1487" s="274" t="s">
        <v>268</v>
      </c>
      <c r="DG1487" s="299">
        <f>IFERROR(IF(CA1487="D",IF(CK1487="A dispo.",CD1487*VLOOKUP('DATI INPUT'!$F$27,TARIFFE_UD,2,FALSE),CD1487*VLOOKUP(CK1487,TARIFFE_UD,2,FALSE)),CD1487*VLOOKUP(CB1487-100,TARIFFE_UND,2,FALSE)),0)</f>
        <v>82.212370897649208</v>
      </c>
      <c r="DH1487" s="299">
        <f>IFERROR(IF(CA1487="D",IF(CK1487="A dispo.",CF1487*VLOOKUP('DATI INPUT'!$F$27,TARIFFE_UD,3,FALSE),CF1487*VLOOKUP(CK1487,TARIFFE_UD,3,FALSE)),CF1487*VLOOKUP(CB1487-100,TARIFFE_UND,3,FALSE)),0)</f>
        <v>60.367780403072892</v>
      </c>
    </row>
    <row r="1488" spans="1:112" hidden="1" x14ac:dyDescent="0.25">
      <c r="A1488" s="274" t="s">
        <v>10308</v>
      </c>
      <c r="B1488" s="274" t="s">
        <v>10301</v>
      </c>
      <c r="C1488" s="274" t="s">
        <v>10309</v>
      </c>
      <c r="D1488" s="274" t="s">
        <v>10303</v>
      </c>
      <c r="E1488" s="274" t="s">
        <v>268</v>
      </c>
      <c r="F1488" s="274" t="s">
        <v>156</v>
      </c>
      <c r="G1488" s="274" t="s">
        <v>10304</v>
      </c>
      <c r="H1488" s="274" t="s">
        <v>1285</v>
      </c>
      <c r="I1488" s="274" t="s">
        <v>432</v>
      </c>
      <c r="J1488" s="274" t="s">
        <v>268</v>
      </c>
      <c r="K1488" s="274" t="s">
        <v>10305</v>
      </c>
      <c r="L1488" s="274" t="s">
        <v>10306</v>
      </c>
      <c r="M1488" s="274" t="s">
        <v>10307</v>
      </c>
      <c r="N1488" s="274" t="s">
        <v>303</v>
      </c>
      <c r="O1488" s="274" t="s">
        <v>908</v>
      </c>
      <c r="P1488" s="274" t="s">
        <v>5788</v>
      </c>
      <c r="Q1488" s="274" t="s">
        <v>1315</v>
      </c>
      <c r="R1488" s="274" t="s">
        <v>268</v>
      </c>
      <c r="S1488" s="274" t="s">
        <v>268</v>
      </c>
      <c r="T1488" s="274" t="s">
        <v>268</v>
      </c>
      <c r="U1488" s="274" t="s">
        <v>268</v>
      </c>
      <c r="V1488" s="274" t="s">
        <v>268</v>
      </c>
      <c r="W1488" s="274" t="s">
        <v>2416</v>
      </c>
      <c r="X1488" s="274" t="s">
        <v>151</v>
      </c>
      <c r="Y1488" s="274" t="s">
        <v>275</v>
      </c>
      <c r="Z1488" s="274" t="s">
        <v>268</v>
      </c>
      <c r="AA1488" s="274" t="s">
        <v>268</v>
      </c>
      <c r="AB1488" s="274" t="s">
        <v>268</v>
      </c>
      <c r="AC1488" s="274" t="s">
        <v>268</v>
      </c>
      <c r="AD1488" s="274" t="s">
        <v>268</v>
      </c>
      <c r="AE1488" s="274" t="s">
        <v>287</v>
      </c>
      <c r="AF1488" s="274" t="s">
        <v>1811</v>
      </c>
      <c r="AG1488" s="274" t="s">
        <v>875</v>
      </c>
      <c r="AH1488" s="274" t="s">
        <v>1812</v>
      </c>
      <c r="AI1488" s="274" t="s">
        <v>1156</v>
      </c>
      <c r="AJ1488" s="274" t="s">
        <v>268</v>
      </c>
      <c r="AK1488" s="274" t="s">
        <v>381</v>
      </c>
      <c r="AL1488" s="274" t="s">
        <v>268</v>
      </c>
      <c r="AM1488" s="274" t="s">
        <v>353</v>
      </c>
      <c r="AN1488" s="274" t="s">
        <v>268</v>
      </c>
      <c r="AO1488" s="274" t="s">
        <v>268</v>
      </c>
      <c r="AP1488" s="274" t="s">
        <v>268</v>
      </c>
      <c r="AQ1488" s="274" t="s">
        <v>268</v>
      </c>
      <c r="AR1488" s="274" t="s">
        <v>268</v>
      </c>
      <c r="AS1488" s="274" t="s">
        <v>268</v>
      </c>
      <c r="AT1488" s="274" t="s">
        <v>268</v>
      </c>
      <c r="AU1488" s="274" t="s">
        <v>268</v>
      </c>
      <c r="AV1488" s="274" t="s">
        <v>268</v>
      </c>
      <c r="AW1488" s="274" t="s">
        <v>268</v>
      </c>
      <c r="AX1488" s="274" t="s">
        <v>268</v>
      </c>
      <c r="AY1488" s="274" t="s">
        <v>268</v>
      </c>
      <c r="AZ1488" s="274" t="s">
        <v>268</v>
      </c>
      <c r="BA1488" s="274" t="s">
        <v>268</v>
      </c>
      <c r="BB1488" s="274" t="s">
        <v>268</v>
      </c>
      <c r="BC1488" s="274" t="s">
        <v>268</v>
      </c>
      <c r="BD1488" s="274" t="s">
        <v>268</v>
      </c>
      <c r="BE1488" s="274" t="s">
        <v>268</v>
      </c>
      <c r="BF1488" s="274" t="s">
        <v>268</v>
      </c>
      <c r="BG1488" s="274" t="s">
        <v>268</v>
      </c>
      <c r="BH1488" s="274" t="s">
        <v>268</v>
      </c>
      <c r="BI1488" s="274" t="s">
        <v>268</v>
      </c>
      <c r="BJ1488" s="274" t="s">
        <v>268</v>
      </c>
      <c r="BK1488" s="274" t="s">
        <v>268</v>
      </c>
      <c r="BL1488" s="274" t="s">
        <v>268</v>
      </c>
      <c r="BM1488" s="274" t="s">
        <v>268</v>
      </c>
      <c r="BN1488" s="274" t="s">
        <v>268</v>
      </c>
      <c r="BO1488" s="274" t="s">
        <v>268</v>
      </c>
      <c r="BP1488" s="274" t="s">
        <v>268</v>
      </c>
      <c r="BQ1488" s="274" t="s">
        <v>268</v>
      </c>
      <c r="BR1488" s="274" t="s">
        <v>268</v>
      </c>
      <c r="BS1488" s="274" t="s">
        <v>268</v>
      </c>
      <c r="BT1488" s="274" t="s">
        <v>268</v>
      </c>
      <c r="BU1488" s="274" t="s">
        <v>268</v>
      </c>
      <c r="BV1488" s="274" t="s">
        <v>268</v>
      </c>
      <c r="BW1488" s="274" t="s">
        <v>268</v>
      </c>
      <c r="BX1488" s="274" t="s">
        <v>268</v>
      </c>
      <c r="BY1488" s="295">
        <v>30</v>
      </c>
      <c r="BZ1488" s="295">
        <v>30</v>
      </c>
      <c r="CA1488" s="298" t="s">
        <v>142</v>
      </c>
      <c r="CB1488" s="297">
        <v>123</v>
      </c>
      <c r="CC1488" s="284">
        <f t="shared" si="94"/>
        <v>0</v>
      </c>
      <c r="CD1488" s="295">
        <f t="shared" si="95"/>
        <v>30</v>
      </c>
      <c r="CE1488" s="284">
        <f t="shared" si="96"/>
        <v>1</v>
      </c>
      <c r="CF1488" s="295">
        <f t="shared" si="97"/>
        <v>0</v>
      </c>
      <c r="CG1488" s="274" t="s">
        <v>1817</v>
      </c>
      <c r="CH1488" s="274" t="s">
        <v>268</v>
      </c>
      <c r="CI1488" s="274" t="s">
        <v>268</v>
      </c>
      <c r="CJ1488" s="298" t="s">
        <v>268</v>
      </c>
      <c r="CK1488" s="298" t="s">
        <v>736</v>
      </c>
      <c r="CL1488" s="274" t="s">
        <v>268</v>
      </c>
      <c r="CM1488" s="274" t="s">
        <v>268</v>
      </c>
      <c r="CN1488" s="274" t="s">
        <v>268</v>
      </c>
      <c r="CO1488" s="274" t="s">
        <v>268</v>
      </c>
      <c r="CP1488" s="274" t="s">
        <v>268</v>
      </c>
      <c r="CQ1488" s="274" t="s">
        <v>268</v>
      </c>
      <c r="CR1488" s="274" t="s">
        <v>877</v>
      </c>
      <c r="CS1488" s="274">
        <v>14.7</v>
      </c>
      <c r="CT1488" s="274" t="s">
        <v>268</v>
      </c>
      <c r="CU1488" s="274">
        <v>14.7</v>
      </c>
      <c r="CV1488" s="274">
        <v>365</v>
      </c>
      <c r="CW1488" s="274" t="s">
        <v>878</v>
      </c>
      <c r="CX1488" s="274" t="s">
        <v>835</v>
      </c>
      <c r="CY1488" s="274" t="s">
        <v>836</v>
      </c>
      <c r="CZ1488" s="274" t="s">
        <v>837</v>
      </c>
      <c r="DA1488" s="274" t="s">
        <v>268</v>
      </c>
      <c r="DB1488" s="274" t="s">
        <v>268</v>
      </c>
      <c r="DC1488" s="274" t="s">
        <v>268</v>
      </c>
      <c r="DD1488" s="274" t="s">
        <v>268</v>
      </c>
      <c r="DE1488" s="274" t="s">
        <v>268</v>
      </c>
      <c r="DF1488" s="274" t="s">
        <v>268</v>
      </c>
      <c r="DG1488" s="299">
        <f>IFERROR(IF(CA1488="D",IF(CK1488="A dispo.",CD1488*VLOOKUP('DATI INPUT'!$F$27,TARIFFE_UD,2,FALSE),CD1488*VLOOKUP(CK1488,TARIFFE_UD,2,FALSE)),CD1488*VLOOKUP(CB1488-100,TARIFFE_UND,2,FALSE)),0)</f>
        <v>23.758511963485947</v>
      </c>
      <c r="DH1488" s="299">
        <f>IFERROR(IF(CA1488="D",IF(CK1488="A dispo.",CF1488*VLOOKUP('DATI INPUT'!$F$27,TARIFFE_UD,3,FALSE),CF1488*VLOOKUP(CK1488,TARIFFE_UD,3,FALSE)),CF1488*VLOOKUP(CB1488-100,TARIFFE_UND,3,FALSE)),0)</f>
        <v>0</v>
      </c>
    </row>
    <row r="1489" spans="1:112" hidden="1" x14ac:dyDescent="0.25">
      <c r="A1489" s="274" t="s">
        <v>10310</v>
      </c>
      <c r="B1489" s="274" t="s">
        <v>10311</v>
      </c>
      <c r="C1489" s="274" t="s">
        <v>10312</v>
      </c>
      <c r="D1489" s="274" t="s">
        <v>10313</v>
      </c>
      <c r="E1489" s="274" t="s">
        <v>10314</v>
      </c>
      <c r="F1489" s="274" t="s">
        <v>155</v>
      </c>
      <c r="G1489" s="274" t="s">
        <v>10315</v>
      </c>
      <c r="H1489" s="274" t="s">
        <v>268</v>
      </c>
      <c r="I1489" s="274" t="s">
        <v>268</v>
      </c>
      <c r="J1489" s="274" t="s">
        <v>268</v>
      </c>
      <c r="K1489" s="274" t="s">
        <v>268</v>
      </c>
      <c r="L1489" s="274" t="s">
        <v>268</v>
      </c>
      <c r="M1489" s="274" t="s">
        <v>10316</v>
      </c>
      <c r="N1489" s="274" t="s">
        <v>984</v>
      </c>
      <c r="O1489" s="274" t="s">
        <v>873</v>
      </c>
      <c r="P1489" s="274" t="s">
        <v>10317</v>
      </c>
      <c r="Q1489" s="274" t="s">
        <v>271</v>
      </c>
      <c r="R1489" s="274" t="s">
        <v>268</v>
      </c>
      <c r="S1489" s="274" t="s">
        <v>268</v>
      </c>
      <c r="T1489" s="274" t="s">
        <v>268</v>
      </c>
      <c r="U1489" s="274" t="s">
        <v>268</v>
      </c>
      <c r="V1489" s="274" t="s">
        <v>268</v>
      </c>
      <c r="W1489" s="274" t="s">
        <v>10316</v>
      </c>
      <c r="X1489" s="274" t="s">
        <v>10317</v>
      </c>
      <c r="Y1489" s="274" t="s">
        <v>271</v>
      </c>
      <c r="Z1489" s="274" t="s">
        <v>268</v>
      </c>
      <c r="AA1489" s="274" t="s">
        <v>268</v>
      </c>
      <c r="AB1489" s="274" t="s">
        <v>268</v>
      </c>
      <c r="AC1489" s="274" t="s">
        <v>268</v>
      </c>
      <c r="AD1489" s="274" t="s">
        <v>268</v>
      </c>
      <c r="AE1489" s="274" t="s">
        <v>287</v>
      </c>
      <c r="AF1489" s="274" t="s">
        <v>1811</v>
      </c>
      <c r="AG1489" s="274" t="s">
        <v>875</v>
      </c>
      <c r="AH1489" s="274" t="s">
        <v>394</v>
      </c>
      <c r="AI1489" s="274" t="s">
        <v>1173</v>
      </c>
      <c r="AJ1489" s="274" t="s">
        <v>268</v>
      </c>
      <c r="AK1489" s="274" t="s">
        <v>381</v>
      </c>
      <c r="AL1489" s="274" t="s">
        <v>268</v>
      </c>
      <c r="AM1489" s="274" t="s">
        <v>10318</v>
      </c>
      <c r="AN1489" s="274" t="s">
        <v>268</v>
      </c>
      <c r="AO1489" s="274" t="s">
        <v>268</v>
      </c>
      <c r="AP1489" s="274" t="s">
        <v>268</v>
      </c>
      <c r="AQ1489" s="274" t="s">
        <v>268</v>
      </c>
      <c r="AR1489" s="274" t="s">
        <v>268</v>
      </c>
      <c r="AS1489" s="274" t="s">
        <v>268</v>
      </c>
      <c r="AT1489" s="274" t="s">
        <v>268</v>
      </c>
      <c r="AU1489" s="274" t="s">
        <v>268</v>
      </c>
      <c r="AV1489" s="274" t="s">
        <v>268</v>
      </c>
      <c r="AW1489" s="274" t="s">
        <v>268</v>
      </c>
      <c r="AX1489" s="274" t="s">
        <v>268</v>
      </c>
      <c r="AY1489" s="274" t="s">
        <v>268</v>
      </c>
      <c r="AZ1489" s="274" t="s">
        <v>268</v>
      </c>
      <c r="BA1489" s="274" t="s">
        <v>268</v>
      </c>
      <c r="BB1489" s="274" t="s">
        <v>268</v>
      </c>
      <c r="BC1489" s="274" t="s">
        <v>268</v>
      </c>
      <c r="BD1489" s="274" t="s">
        <v>268</v>
      </c>
      <c r="BE1489" s="274" t="s">
        <v>268</v>
      </c>
      <c r="BF1489" s="274" t="s">
        <v>268</v>
      </c>
      <c r="BG1489" s="274" t="s">
        <v>268</v>
      </c>
      <c r="BH1489" s="274" t="s">
        <v>268</v>
      </c>
      <c r="BI1489" s="274" t="s">
        <v>268</v>
      </c>
      <c r="BJ1489" s="274" t="s">
        <v>268</v>
      </c>
      <c r="BK1489" s="274" t="s">
        <v>268</v>
      </c>
      <c r="BL1489" s="274" t="s">
        <v>268</v>
      </c>
      <c r="BM1489" s="274" t="s">
        <v>268</v>
      </c>
      <c r="BN1489" s="274" t="s">
        <v>268</v>
      </c>
      <c r="BO1489" s="274" t="s">
        <v>268</v>
      </c>
      <c r="BP1489" s="274" t="s">
        <v>268</v>
      </c>
      <c r="BQ1489" s="274" t="s">
        <v>268</v>
      </c>
      <c r="BR1489" s="274" t="s">
        <v>268</v>
      </c>
      <c r="BS1489" s="274" t="s">
        <v>268</v>
      </c>
      <c r="BT1489" s="274" t="s">
        <v>268</v>
      </c>
      <c r="BU1489" s="274" t="s">
        <v>268</v>
      </c>
      <c r="BV1489" s="274" t="s">
        <v>268</v>
      </c>
      <c r="BW1489" s="274" t="s">
        <v>268</v>
      </c>
      <c r="BX1489" s="274" t="s">
        <v>268</v>
      </c>
      <c r="BY1489" s="295">
        <v>220</v>
      </c>
      <c r="BZ1489" s="295">
        <v>220</v>
      </c>
      <c r="CA1489" s="298" t="s">
        <v>143</v>
      </c>
      <c r="CB1489" s="297">
        <v>116</v>
      </c>
      <c r="CC1489" s="284">
        <f t="shared" si="94"/>
        <v>0</v>
      </c>
      <c r="CD1489" s="295">
        <f t="shared" si="95"/>
        <v>220</v>
      </c>
      <c r="CE1489" s="284">
        <f t="shared" si="96"/>
        <v>0</v>
      </c>
      <c r="CF1489" s="295">
        <f t="shared" si="97"/>
        <v>220</v>
      </c>
      <c r="CG1489" s="274" t="s">
        <v>8069</v>
      </c>
      <c r="CH1489" s="274" t="s">
        <v>268</v>
      </c>
      <c r="CI1489" s="274" t="s">
        <v>268</v>
      </c>
      <c r="CJ1489" s="298" t="s">
        <v>268</v>
      </c>
      <c r="CL1489" s="274" t="s">
        <v>268</v>
      </c>
      <c r="CM1489" s="274" t="s">
        <v>268</v>
      </c>
      <c r="CN1489" s="274" t="s">
        <v>268</v>
      </c>
      <c r="CO1489" s="274" t="s">
        <v>268</v>
      </c>
      <c r="CP1489" s="274" t="s">
        <v>268</v>
      </c>
      <c r="CQ1489" s="274" t="s">
        <v>268</v>
      </c>
      <c r="CR1489" s="274" t="s">
        <v>877</v>
      </c>
      <c r="CS1489" s="274">
        <v>1518</v>
      </c>
      <c r="CT1489" s="274" t="s">
        <v>268</v>
      </c>
      <c r="CU1489" s="274">
        <v>1518</v>
      </c>
      <c r="CV1489" s="274">
        <v>365</v>
      </c>
      <c r="CW1489" s="274" t="s">
        <v>878</v>
      </c>
      <c r="CX1489" s="274" t="s">
        <v>835</v>
      </c>
      <c r="CY1489" s="274" t="s">
        <v>836</v>
      </c>
      <c r="CZ1489" s="274" t="s">
        <v>837</v>
      </c>
      <c r="DA1489" s="274" t="s">
        <v>268</v>
      </c>
      <c r="DB1489" s="274" t="s">
        <v>268</v>
      </c>
      <c r="DC1489" s="274" t="s">
        <v>268</v>
      </c>
      <c r="DD1489" s="274" t="s">
        <v>268</v>
      </c>
      <c r="DE1489" s="274" t="s">
        <v>268</v>
      </c>
      <c r="DF1489" s="274" t="s">
        <v>268</v>
      </c>
      <c r="DG1489" s="299">
        <f>IFERROR(IF(CA1489="D",IF(CK1489="A dispo.",CD1489*VLOOKUP('DATI INPUT'!$F$27,TARIFFE_UD,2,FALSE),CD1489*VLOOKUP(CK1489,TARIFFE_UD,2,FALSE)),CD1489*VLOOKUP(CB1489-100,TARIFFE_UND,2,FALSE)),0)</f>
        <v>309.14517926026446</v>
      </c>
      <c r="DH1489" s="299">
        <f>IFERROR(IF(CA1489="D",IF(CK1489="A dispo.",CF1489*VLOOKUP('DATI INPUT'!$F$27,TARIFFE_UD,3,FALSE),CF1489*VLOOKUP(CK1489,TARIFFE_UD,3,FALSE)),CF1489*VLOOKUP(CB1489-100,TARIFFE_UND,3,FALSE)),0)</f>
        <v>1117.1820476247956</v>
      </c>
    </row>
    <row r="1490" spans="1:112" x14ac:dyDescent="0.25">
      <c r="A1490" s="274" t="s">
        <v>10319</v>
      </c>
      <c r="B1490" s="274" t="s">
        <v>10320</v>
      </c>
      <c r="C1490" s="274" t="s">
        <v>10321</v>
      </c>
      <c r="D1490" s="274" t="s">
        <v>10322</v>
      </c>
      <c r="E1490" s="274" t="s">
        <v>268</v>
      </c>
      <c r="F1490" s="274" t="s">
        <v>156</v>
      </c>
      <c r="G1490" s="274" t="s">
        <v>10323</v>
      </c>
      <c r="H1490" s="274" t="s">
        <v>10324</v>
      </c>
      <c r="I1490" s="274" t="s">
        <v>475</v>
      </c>
      <c r="J1490" s="274" t="s">
        <v>274</v>
      </c>
      <c r="K1490" s="274" t="s">
        <v>10325</v>
      </c>
      <c r="L1490" s="274" t="s">
        <v>378</v>
      </c>
      <c r="M1490" s="274" t="s">
        <v>1743</v>
      </c>
      <c r="N1490" s="274" t="s">
        <v>984</v>
      </c>
      <c r="O1490" s="274" t="s">
        <v>873</v>
      </c>
      <c r="P1490" s="274" t="s">
        <v>1310</v>
      </c>
      <c r="Q1490" s="274" t="s">
        <v>465</v>
      </c>
      <c r="R1490" s="274" t="s">
        <v>268</v>
      </c>
      <c r="S1490" s="274" t="s">
        <v>268</v>
      </c>
      <c r="T1490" s="274" t="s">
        <v>268</v>
      </c>
      <c r="U1490" s="274" t="s">
        <v>268</v>
      </c>
      <c r="V1490" s="274" t="s">
        <v>268</v>
      </c>
      <c r="W1490" s="274" t="s">
        <v>1743</v>
      </c>
      <c r="X1490" s="274" t="s">
        <v>1310</v>
      </c>
      <c r="Y1490" s="274" t="s">
        <v>465</v>
      </c>
      <c r="Z1490" s="274" t="s">
        <v>268</v>
      </c>
      <c r="AA1490" s="274" t="s">
        <v>268</v>
      </c>
      <c r="AB1490" s="274" t="s">
        <v>268</v>
      </c>
      <c r="AC1490" s="274" t="s">
        <v>268</v>
      </c>
      <c r="AD1490" s="274" t="s">
        <v>268</v>
      </c>
      <c r="AE1490" s="274" t="s">
        <v>268</v>
      </c>
      <c r="AF1490" s="274" t="s">
        <v>268</v>
      </c>
      <c r="AG1490" s="274" t="s">
        <v>268</v>
      </c>
      <c r="AH1490" s="274" t="s">
        <v>268</v>
      </c>
      <c r="AI1490" s="274" t="s">
        <v>268</v>
      </c>
      <c r="AJ1490" s="274" t="s">
        <v>268</v>
      </c>
      <c r="AK1490" s="274" t="s">
        <v>268</v>
      </c>
      <c r="AL1490" s="274" t="s">
        <v>268</v>
      </c>
      <c r="AM1490" s="274" t="s">
        <v>268</v>
      </c>
      <c r="AN1490" s="274" t="s">
        <v>268</v>
      </c>
      <c r="AO1490" s="274" t="s">
        <v>268</v>
      </c>
      <c r="AP1490" s="274" t="s">
        <v>268</v>
      </c>
      <c r="AQ1490" s="274" t="s">
        <v>268</v>
      </c>
      <c r="AR1490" s="274" t="s">
        <v>268</v>
      </c>
      <c r="AS1490" s="274" t="s">
        <v>268</v>
      </c>
      <c r="AT1490" s="274" t="s">
        <v>268</v>
      </c>
      <c r="AU1490" s="274" t="s">
        <v>268</v>
      </c>
      <c r="AV1490" s="274" t="s">
        <v>268</v>
      </c>
      <c r="AW1490" s="274" t="s">
        <v>268</v>
      </c>
      <c r="AX1490" s="274" t="s">
        <v>268</v>
      </c>
      <c r="AY1490" s="274" t="s">
        <v>268</v>
      </c>
      <c r="AZ1490" s="274" t="s">
        <v>268</v>
      </c>
      <c r="BA1490" s="274" t="s">
        <v>268</v>
      </c>
      <c r="BB1490" s="274" t="s">
        <v>268</v>
      </c>
      <c r="BC1490" s="274" t="s">
        <v>268</v>
      </c>
      <c r="BD1490" s="274" t="s">
        <v>268</v>
      </c>
      <c r="BE1490" s="274" t="s">
        <v>268</v>
      </c>
      <c r="BF1490" s="274" t="s">
        <v>268</v>
      </c>
      <c r="BG1490" s="274" t="s">
        <v>268</v>
      </c>
      <c r="BH1490" s="274" t="s">
        <v>268</v>
      </c>
      <c r="BI1490" s="274" t="s">
        <v>268</v>
      </c>
      <c r="BJ1490" s="274" t="s">
        <v>268</v>
      </c>
      <c r="BK1490" s="274" t="s">
        <v>268</v>
      </c>
      <c r="BL1490" s="274" t="s">
        <v>268</v>
      </c>
      <c r="BM1490" s="274" t="s">
        <v>268</v>
      </c>
      <c r="BN1490" s="274" t="s">
        <v>268</v>
      </c>
      <c r="BO1490" s="274" t="s">
        <v>268</v>
      </c>
      <c r="BP1490" s="274" t="s">
        <v>268</v>
      </c>
      <c r="BQ1490" s="274" t="s">
        <v>268</v>
      </c>
      <c r="BR1490" s="274" t="s">
        <v>268</v>
      </c>
      <c r="BS1490" s="274" t="s">
        <v>268</v>
      </c>
      <c r="BT1490" s="274" t="s">
        <v>268</v>
      </c>
      <c r="BU1490" s="274" t="s">
        <v>268</v>
      </c>
      <c r="BV1490" s="274" t="s">
        <v>268</v>
      </c>
      <c r="BW1490" s="274" t="s">
        <v>268</v>
      </c>
      <c r="BX1490" s="274" t="s">
        <v>268</v>
      </c>
      <c r="BY1490" s="295">
        <v>80</v>
      </c>
      <c r="BZ1490" s="295">
        <v>80</v>
      </c>
      <c r="CA1490" s="298" t="s">
        <v>142</v>
      </c>
      <c r="CB1490" s="297">
        <v>122</v>
      </c>
      <c r="CC1490" s="284">
        <f t="shared" si="94"/>
        <v>0</v>
      </c>
      <c r="CD1490" s="295">
        <f t="shared" si="95"/>
        <v>80</v>
      </c>
      <c r="CE1490" s="284">
        <f t="shared" si="96"/>
        <v>0</v>
      </c>
      <c r="CF1490" s="295">
        <f t="shared" si="97"/>
        <v>1</v>
      </c>
      <c r="CG1490" s="274" t="s">
        <v>876</v>
      </c>
      <c r="CH1490" s="274" t="s">
        <v>268</v>
      </c>
      <c r="CI1490" s="274" t="s">
        <v>268</v>
      </c>
      <c r="CJ1490" s="298" t="s">
        <v>282</v>
      </c>
      <c r="CK1490" s="297">
        <v>4</v>
      </c>
      <c r="CL1490" s="274" t="s">
        <v>268</v>
      </c>
      <c r="CM1490" s="274" t="s">
        <v>268</v>
      </c>
      <c r="CN1490" s="274" t="s">
        <v>268</v>
      </c>
      <c r="CO1490" s="274" t="s">
        <v>268</v>
      </c>
      <c r="CP1490" s="274" t="s">
        <v>268</v>
      </c>
      <c r="CQ1490" s="274" t="s">
        <v>10326</v>
      </c>
      <c r="CR1490" s="274" t="s">
        <v>877</v>
      </c>
      <c r="CS1490" s="274">
        <v>126.42</v>
      </c>
      <c r="CT1490" s="274" t="s">
        <v>268</v>
      </c>
      <c r="CU1490" s="274">
        <v>126.42</v>
      </c>
      <c r="CV1490" s="274">
        <v>365</v>
      </c>
      <c r="CW1490" s="274" t="s">
        <v>878</v>
      </c>
      <c r="CX1490" s="274" t="s">
        <v>835</v>
      </c>
      <c r="CY1490" s="274" t="s">
        <v>836</v>
      </c>
      <c r="CZ1490" s="274" t="s">
        <v>837</v>
      </c>
      <c r="DA1490" s="274" t="s">
        <v>268</v>
      </c>
      <c r="DB1490" s="274" t="s">
        <v>268</v>
      </c>
      <c r="DC1490" s="274" t="s">
        <v>268</v>
      </c>
      <c r="DD1490" s="274" t="s">
        <v>268</v>
      </c>
      <c r="DE1490" s="274" t="s">
        <v>268</v>
      </c>
      <c r="DF1490" s="274" t="s">
        <v>268</v>
      </c>
      <c r="DG1490" s="299">
        <f>IFERROR(IF(CA1490="D",IF(CK1490="A dispo.",CD1490*VLOOKUP('DATI INPUT'!$F$27,TARIFFE_UD,2,FALSE),CD1490*VLOOKUP(CK1490,TARIFFE_UD,2,FALSE)),CD1490*VLOOKUP(CB1490-100,TARIFFE_UND,2,FALSE)),0)</f>
        <v>68.049071302823961</v>
      </c>
      <c r="DH1490" s="299">
        <f>IFERROR(IF(CA1490="D",IF(CK1490="A dispo.",CF1490*VLOOKUP('DATI INPUT'!$F$27,TARIFFE_UD,3,FALSE),CF1490*VLOOKUP(CK1490,TARIFFE_UD,3,FALSE)),CF1490*VLOOKUP(CB1490-100,TARIFFE_UND,3,FALSE)),0)</f>
        <v>73.78284271486686</v>
      </c>
    </row>
    <row r="1491" spans="1:112" x14ac:dyDescent="0.25">
      <c r="A1491" s="274" t="s">
        <v>10327</v>
      </c>
      <c r="B1491" s="274" t="s">
        <v>10328</v>
      </c>
      <c r="C1491" s="274" t="s">
        <v>10329</v>
      </c>
      <c r="D1491" s="274" t="s">
        <v>10313</v>
      </c>
      <c r="E1491" s="274" t="s">
        <v>268</v>
      </c>
      <c r="F1491" s="274" t="s">
        <v>156</v>
      </c>
      <c r="G1491" s="274" t="s">
        <v>10330</v>
      </c>
      <c r="H1491" s="274" t="s">
        <v>5060</v>
      </c>
      <c r="I1491" s="274" t="s">
        <v>6782</v>
      </c>
      <c r="J1491" s="274" t="s">
        <v>274</v>
      </c>
      <c r="K1491" s="274" t="s">
        <v>10331</v>
      </c>
      <c r="L1491" s="274" t="s">
        <v>984</v>
      </c>
      <c r="M1491" s="274" t="s">
        <v>5161</v>
      </c>
      <c r="N1491" s="274" t="s">
        <v>984</v>
      </c>
      <c r="O1491" s="274" t="s">
        <v>873</v>
      </c>
      <c r="P1491" s="274" t="s">
        <v>1310</v>
      </c>
      <c r="Q1491" s="274" t="s">
        <v>294</v>
      </c>
      <c r="R1491" s="274" t="s">
        <v>268</v>
      </c>
      <c r="S1491" s="274" t="s">
        <v>268</v>
      </c>
      <c r="T1491" s="274" t="s">
        <v>268</v>
      </c>
      <c r="U1491" s="274" t="s">
        <v>268</v>
      </c>
      <c r="V1491" s="274" t="s">
        <v>268</v>
      </c>
      <c r="W1491" s="274" t="s">
        <v>5161</v>
      </c>
      <c r="X1491" s="274" t="s">
        <v>1310</v>
      </c>
      <c r="Y1491" s="274" t="s">
        <v>294</v>
      </c>
      <c r="Z1491" s="274" t="s">
        <v>268</v>
      </c>
      <c r="AA1491" s="274" t="s">
        <v>268</v>
      </c>
      <c r="AB1491" s="274" t="s">
        <v>268</v>
      </c>
      <c r="AC1491" s="274" t="s">
        <v>268</v>
      </c>
      <c r="AD1491" s="274" t="s">
        <v>268</v>
      </c>
      <c r="AE1491" s="274" t="s">
        <v>287</v>
      </c>
      <c r="AF1491" s="274" t="s">
        <v>1811</v>
      </c>
      <c r="AG1491" s="274" t="s">
        <v>875</v>
      </c>
      <c r="AH1491" s="274" t="s">
        <v>1812</v>
      </c>
      <c r="AI1491" s="274" t="s">
        <v>4765</v>
      </c>
      <c r="AJ1491" s="274" t="s">
        <v>268</v>
      </c>
      <c r="AK1491" s="274" t="s">
        <v>377</v>
      </c>
      <c r="AL1491" s="274" t="s">
        <v>268</v>
      </c>
      <c r="AM1491" s="274" t="s">
        <v>355</v>
      </c>
      <c r="AN1491" s="274" t="s">
        <v>268</v>
      </c>
      <c r="AO1491" s="274" t="s">
        <v>268</v>
      </c>
      <c r="AP1491" s="274" t="s">
        <v>268</v>
      </c>
      <c r="AQ1491" s="274" t="s">
        <v>268</v>
      </c>
      <c r="AR1491" s="274" t="s">
        <v>268</v>
      </c>
      <c r="AS1491" s="274" t="s">
        <v>268</v>
      </c>
      <c r="AT1491" s="274" t="s">
        <v>268</v>
      </c>
      <c r="AU1491" s="274" t="s">
        <v>268</v>
      </c>
      <c r="AV1491" s="274" t="s">
        <v>268</v>
      </c>
      <c r="AW1491" s="274" t="s">
        <v>268</v>
      </c>
      <c r="AX1491" s="274" t="s">
        <v>268</v>
      </c>
      <c r="AY1491" s="274" t="s">
        <v>268</v>
      </c>
      <c r="AZ1491" s="274" t="s">
        <v>268</v>
      </c>
      <c r="BA1491" s="274" t="s">
        <v>268</v>
      </c>
      <c r="BB1491" s="274" t="s">
        <v>268</v>
      </c>
      <c r="BC1491" s="274" t="s">
        <v>268</v>
      </c>
      <c r="BD1491" s="274" t="s">
        <v>268</v>
      </c>
      <c r="BE1491" s="274" t="s">
        <v>268</v>
      </c>
      <c r="BF1491" s="274" t="s">
        <v>268</v>
      </c>
      <c r="BG1491" s="274" t="s">
        <v>268</v>
      </c>
      <c r="BH1491" s="274" t="s">
        <v>268</v>
      </c>
      <c r="BI1491" s="274" t="s">
        <v>268</v>
      </c>
      <c r="BJ1491" s="274" t="s">
        <v>268</v>
      </c>
      <c r="BK1491" s="274" t="s">
        <v>268</v>
      </c>
      <c r="BL1491" s="274" t="s">
        <v>268</v>
      </c>
      <c r="BM1491" s="274" t="s">
        <v>268</v>
      </c>
      <c r="BN1491" s="274" t="s">
        <v>268</v>
      </c>
      <c r="BO1491" s="274" t="s">
        <v>268</v>
      </c>
      <c r="BP1491" s="274" t="s">
        <v>268</v>
      </c>
      <c r="BQ1491" s="274" t="s">
        <v>268</v>
      </c>
      <c r="BR1491" s="274" t="s">
        <v>268</v>
      </c>
      <c r="BS1491" s="274" t="s">
        <v>268</v>
      </c>
      <c r="BT1491" s="274" t="s">
        <v>268</v>
      </c>
      <c r="BU1491" s="274" t="s">
        <v>268</v>
      </c>
      <c r="BV1491" s="274" t="s">
        <v>268</v>
      </c>
      <c r="BW1491" s="274" t="s">
        <v>268</v>
      </c>
      <c r="BX1491" s="274" t="s">
        <v>268</v>
      </c>
      <c r="BY1491" s="295">
        <v>64</v>
      </c>
      <c r="BZ1491" s="295">
        <v>64</v>
      </c>
      <c r="CA1491" s="298" t="s">
        <v>142</v>
      </c>
      <c r="CB1491" s="297">
        <v>122</v>
      </c>
      <c r="CC1491" s="284">
        <f t="shared" si="94"/>
        <v>0</v>
      </c>
      <c r="CD1491" s="295">
        <f t="shared" si="95"/>
        <v>64</v>
      </c>
      <c r="CE1491" s="284">
        <f t="shared" si="96"/>
        <v>0</v>
      </c>
      <c r="CF1491" s="295">
        <f t="shared" si="97"/>
        <v>1</v>
      </c>
      <c r="CG1491" s="274" t="s">
        <v>876</v>
      </c>
      <c r="CH1491" s="274" t="s">
        <v>268</v>
      </c>
      <c r="CI1491" s="274" t="s">
        <v>268</v>
      </c>
      <c r="CJ1491" s="298" t="s">
        <v>271</v>
      </c>
      <c r="CK1491" s="297">
        <v>1</v>
      </c>
      <c r="CL1491" s="274" t="s">
        <v>268</v>
      </c>
      <c r="CM1491" s="274" t="s">
        <v>268</v>
      </c>
      <c r="CN1491" s="274" t="s">
        <v>268</v>
      </c>
      <c r="CO1491" s="274" t="s">
        <v>268</v>
      </c>
      <c r="CP1491" s="274" t="s">
        <v>268</v>
      </c>
      <c r="CQ1491" s="274" t="s">
        <v>268</v>
      </c>
      <c r="CR1491" s="274" t="s">
        <v>877</v>
      </c>
      <c r="CS1491" s="274">
        <v>41.6</v>
      </c>
      <c r="CT1491" s="274" t="s">
        <v>268</v>
      </c>
      <c r="CU1491" s="274">
        <v>41.6</v>
      </c>
      <c r="CV1491" s="274">
        <v>365</v>
      </c>
      <c r="CW1491" s="274" t="s">
        <v>878</v>
      </c>
      <c r="CX1491" s="274" t="s">
        <v>835</v>
      </c>
      <c r="CY1491" s="274" t="s">
        <v>836</v>
      </c>
      <c r="CZ1491" s="274" t="s">
        <v>837</v>
      </c>
      <c r="DA1491" s="274" t="s">
        <v>268</v>
      </c>
      <c r="DB1491" s="274" t="s">
        <v>268</v>
      </c>
      <c r="DC1491" s="274" t="s">
        <v>268</v>
      </c>
      <c r="DD1491" s="274" t="s">
        <v>268</v>
      </c>
      <c r="DE1491" s="274" t="s">
        <v>268</v>
      </c>
      <c r="DF1491" s="274" t="s">
        <v>268</v>
      </c>
      <c r="DG1491" s="299">
        <f>IFERROR(IF(CA1491="D",IF(CK1491="A dispo.",CD1491*VLOOKUP('DATI INPUT'!$F$27,TARIFFE_UD,2,FALSE),CD1491*VLOOKUP(CK1491,TARIFFE_UD,2,FALSE)),CD1491*VLOOKUP(CB1491-100,TARIFFE_UND,2,FALSE)),0)</f>
        <v>39.421530961635945</v>
      </c>
      <c r="DH1491" s="299">
        <f>IFERROR(IF(CA1491="D",IF(CK1491="A dispo.",CF1491*VLOOKUP('DATI INPUT'!$F$27,TARIFFE_UD,3,FALSE),CF1491*VLOOKUP(CK1491,TARIFFE_UD,3,FALSE)),CF1491*VLOOKUP(CB1491-100,TARIFFE_UND,3,FALSE)),0)</f>
        <v>15.164853048114928</v>
      </c>
    </row>
    <row r="1492" spans="1:112" hidden="1" x14ac:dyDescent="0.25">
      <c r="A1492" s="274" t="s">
        <v>10332</v>
      </c>
      <c r="B1492" s="274" t="s">
        <v>10333</v>
      </c>
      <c r="C1492" s="274" t="s">
        <v>1729</v>
      </c>
      <c r="D1492" s="274" t="s">
        <v>10334</v>
      </c>
      <c r="E1492" s="274" t="s">
        <v>268</v>
      </c>
      <c r="F1492" s="274" t="s">
        <v>156</v>
      </c>
      <c r="G1492" s="274" t="s">
        <v>3721</v>
      </c>
      <c r="H1492" s="274" t="s">
        <v>3307</v>
      </c>
      <c r="I1492" s="274" t="s">
        <v>310</v>
      </c>
      <c r="J1492" s="274" t="s">
        <v>274</v>
      </c>
      <c r="K1492" s="274" t="s">
        <v>10335</v>
      </c>
      <c r="L1492" s="274" t="s">
        <v>984</v>
      </c>
      <c r="M1492" s="274" t="s">
        <v>10336</v>
      </c>
      <c r="N1492" s="274" t="s">
        <v>10337</v>
      </c>
      <c r="O1492" s="274" t="s">
        <v>10338</v>
      </c>
      <c r="P1492" s="274" t="s">
        <v>10339</v>
      </c>
      <c r="Q1492" s="274" t="s">
        <v>282</v>
      </c>
      <c r="R1492" s="274" t="s">
        <v>268</v>
      </c>
      <c r="S1492" s="274" t="s">
        <v>268</v>
      </c>
      <c r="T1492" s="274" t="s">
        <v>268</v>
      </c>
      <c r="U1492" s="274" t="s">
        <v>268</v>
      </c>
      <c r="V1492" s="274" t="s">
        <v>268</v>
      </c>
      <c r="W1492" s="274" t="s">
        <v>10340</v>
      </c>
      <c r="X1492" s="274" t="s">
        <v>613</v>
      </c>
      <c r="Y1492" s="274" t="s">
        <v>333</v>
      </c>
      <c r="Z1492" s="274" t="s">
        <v>153</v>
      </c>
      <c r="AA1492" s="274" t="s">
        <v>268</v>
      </c>
      <c r="AB1492" s="274" t="s">
        <v>268</v>
      </c>
      <c r="AC1492" s="274" t="s">
        <v>268</v>
      </c>
      <c r="AD1492" s="274" t="s">
        <v>268</v>
      </c>
      <c r="AE1492" s="274" t="s">
        <v>287</v>
      </c>
      <c r="AF1492" s="274" t="s">
        <v>1811</v>
      </c>
      <c r="AG1492" s="274" t="s">
        <v>875</v>
      </c>
      <c r="AH1492" s="274" t="s">
        <v>1848</v>
      </c>
      <c r="AI1492" s="274" t="s">
        <v>768</v>
      </c>
      <c r="AJ1492" s="274" t="s">
        <v>268</v>
      </c>
      <c r="AK1492" s="274" t="s">
        <v>410</v>
      </c>
      <c r="AL1492" s="274" t="s">
        <v>268</v>
      </c>
      <c r="AM1492" s="274" t="s">
        <v>288</v>
      </c>
      <c r="AN1492" s="274" t="s">
        <v>268</v>
      </c>
      <c r="AO1492" s="274" t="s">
        <v>268</v>
      </c>
      <c r="AP1492" s="274" t="s">
        <v>268</v>
      </c>
      <c r="AQ1492" s="274" t="s">
        <v>268</v>
      </c>
      <c r="AR1492" s="274" t="s">
        <v>268</v>
      </c>
      <c r="AS1492" s="274" t="s">
        <v>268</v>
      </c>
      <c r="AT1492" s="274" t="s">
        <v>268</v>
      </c>
      <c r="AU1492" s="274" t="s">
        <v>268</v>
      </c>
      <c r="AV1492" s="274" t="s">
        <v>268</v>
      </c>
      <c r="AW1492" s="274" t="s">
        <v>268</v>
      </c>
      <c r="AX1492" s="274" t="s">
        <v>268</v>
      </c>
      <c r="AY1492" s="274" t="s">
        <v>268</v>
      </c>
      <c r="AZ1492" s="274" t="s">
        <v>268</v>
      </c>
      <c r="BA1492" s="274" t="s">
        <v>268</v>
      </c>
      <c r="BB1492" s="274" t="s">
        <v>268</v>
      </c>
      <c r="BC1492" s="274" t="s">
        <v>268</v>
      </c>
      <c r="BD1492" s="274" t="s">
        <v>268</v>
      </c>
      <c r="BE1492" s="274" t="s">
        <v>268</v>
      </c>
      <c r="BF1492" s="274" t="s">
        <v>268</v>
      </c>
      <c r="BG1492" s="274" t="s">
        <v>268</v>
      </c>
      <c r="BH1492" s="274" t="s">
        <v>268</v>
      </c>
      <c r="BI1492" s="274" t="s">
        <v>268</v>
      </c>
      <c r="BJ1492" s="274" t="s">
        <v>268</v>
      </c>
      <c r="BK1492" s="274" t="s">
        <v>268</v>
      </c>
      <c r="BL1492" s="274" t="s">
        <v>268</v>
      </c>
      <c r="BM1492" s="274" t="s">
        <v>268</v>
      </c>
      <c r="BN1492" s="274" t="s">
        <v>268</v>
      </c>
      <c r="BO1492" s="274" t="s">
        <v>268</v>
      </c>
      <c r="BP1492" s="274" t="s">
        <v>268</v>
      </c>
      <c r="BQ1492" s="274" t="s">
        <v>268</v>
      </c>
      <c r="BR1492" s="274" t="s">
        <v>268</v>
      </c>
      <c r="BS1492" s="274" t="s">
        <v>268</v>
      </c>
      <c r="BT1492" s="274" t="s">
        <v>268</v>
      </c>
      <c r="BU1492" s="274" t="s">
        <v>268</v>
      </c>
      <c r="BV1492" s="274" t="s">
        <v>268</v>
      </c>
      <c r="BW1492" s="274" t="s">
        <v>268</v>
      </c>
      <c r="BX1492" s="274" t="s">
        <v>268</v>
      </c>
      <c r="BY1492" s="295">
        <v>150</v>
      </c>
      <c r="BZ1492" s="295">
        <v>150</v>
      </c>
      <c r="CA1492" s="298" t="s">
        <v>142</v>
      </c>
      <c r="CB1492" s="297">
        <v>122</v>
      </c>
      <c r="CC1492" s="284">
        <f t="shared" si="94"/>
        <v>0</v>
      </c>
      <c r="CD1492" s="295">
        <f t="shared" si="95"/>
        <v>150</v>
      </c>
      <c r="CE1492" s="284">
        <f t="shared" si="96"/>
        <v>0</v>
      </c>
      <c r="CF1492" s="295">
        <f t="shared" si="97"/>
        <v>1</v>
      </c>
      <c r="CG1492" s="274" t="s">
        <v>876</v>
      </c>
      <c r="CH1492" s="274" t="s">
        <v>268</v>
      </c>
      <c r="CI1492" s="274" t="s">
        <v>268</v>
      </c>
      <c r="CJ1492" s="298" t="s">
        <v>268</v>
      </c>
      <c r="CK1492" s="298" t="s">
        <v>736</v>
      </c>
      <c r="CL1492" s="274" t="s">
        <v>268</v>
      </c>
      <c r="CM1492" s="274" t="s">
        <v>268</v>
      </c>
      <c r="CN1492" s="274" t="s">
        <v>268</v>
      </c>
      <c r="CO1492" s="274" t="s">
        <v>268</v>
      </c>
      <c r="CP1492" s="274" t="s">
        <v>268</v>
      </c>
      <c r="CQ1492" s="274" t="s">
        <v>10341</v>
      </c>
      <c r="CR1492" s="274" t="s">
        <v>877</v>
      </c>
      <c r="CS1492" s="274">
        <v>126.06</v>
      </c>
      <c r="CT1492" s="274" t="s">
        <v>268</v>
      </c>
      <c r="CU1492" s="274">
        <v>126.06</v>
      </c>
      <c r="CV1492" s="274">
        <v>365</v>
      </c>
      <c r="CW1492" s="274" t="s">
        <v>878</v>
      </c>
      <c r="CX1492" s="274" t="s">
        <v>835</v>
      </c>
      <c r="CY1492" s="274" t="s">
        <v>836</v>
      </c>
      <c r="CZ1492" s="274" t="s">
        <v>837</v>
      </c>
      <c r="DA1492" s="274" t="s">
        <v>268</v>
      </c>
      <c r="DB1492" s="274" t="s">
        <v>268</v>
      </c>
      <c r="DC1492" s="274" t="s">
        <v>268</v>
      </c>
      <c r="DD1492" s="274" t="s">
        <v>268</v>
      </c>
      <c r="DE1492" s="274" t="s">
        <v>268</v>
      </c>
      <c r="DF1492" s="274" t="s">
        <v>268</v>
      </c>
      <c r="DG1492" s="299">
        <f>IFERROR(IF(CA1492="D",IF(CK1492="A dispo.",CD1492*VLOOKUP('DATI INPUT'!$F$27,TARIFFE_UD,2,FALSE),CD1492*VLOOKUP(CK1492,TARIFFE_UD,2,FALSE)),CD1492*VLOOKUP(CB1492-100,TARIFFE_UND,2,FALSE)),0)</f>
        <v>118.79255981742973</v>
      </c>
      <c r="DH1492" s="299">
        <f>IFERROR(IF(CA1492="D",IF(CK1492="A dispo.",CF1492*VLOOKUP('DATI INPUT'!$F$27,TARIFFE_UD,3,FALSE),CF1492*VLOOKUP(CK1492,TARIFFE_UD,3,FALSE)),CF1492*VLOOKUP(CB1492-100,TARIFFE_UND,3,FALSE)),0)</f>
        <v>60.367780403072892</v>
      </c>
    </row>
    <row r="1493" spans="1:112" hidden="1" x14ac:dyDescent="0.25">
      <c r="A1493" s="274" t="s">
        <v>10342</v>
      </c>
      <c r="B1493" s="274" t="s">
        <v>10343</v>
      </c>
      <c r="C1493" s="274" t="s">
        <v>1730</v>
      </c>
      <c r="D1493" s="274" t="s">
        <v>10344</v>
      </c>
      <c r="E1493" s="274" t="s">
        <v>268</v>
      </c>
      <c r="F1493" s="274" t="s">
        <v>156</v>
      </c>
      <c r="G1493" s="274" t="s">
        <v>10345</v>
      </c>
      <c r="H1493" s="274" t="s">
        <v>10346</v>
      </c>
      <c r="I1493" s="274" t="s">
        <v>10347</v>
      </c>
      <c r="J1493" s="274" t="s">
        <v>156</v>
      </c>
      <c r="K1493" s="274" t="s">
        <v>3541</v>
      </c>
      <c r="L1493" s="274" t="s">
        <v>152</v>
      </c>
      <c r="M1493" s="274" t="s">
        <v>10348</v>
      </c>
      <c r="N1493" s="274" t="s">
        <v>152</v>
      </c>
      <c r="O1493" s="274" t="s">
        <v>1270</v>
      </c>
      <c r="P1493" s="274" t="s">
        <v>10349</v>
      </c>
      <c r="Q1493" s="274" t="s">
        <v>484</v>
      </c>
      <c r="R1493" s="274" t="s">
        <v>268</v>
      </c>
      <c r="S1493" s="274" t="s">
        <v>268</v>
      </c>
      <c r="T1493" s="274" t="s">
        <v>268</v>
      </c>
      <c r="U1493" s="274" t="s">
        <v>268</v>
      </c>
      <c r="V1493" s="274" t="s">
        <v>268</v>
      </c>
      <c r="W1493" s="274" t="s">
        <v>6866</v>
      </c>
      <c r="X1493" s="274" t="s">
        <v>3754</v>
      </c>
      <c r="Y1493" s="274" t="s">
        <v>271</v>
      </c>
      <c r="Z1493" s="274" t="s">
        <v>268</v>
      </c>
      <c r="AA1493" s="274" t="s">
        <v>268</v>
      </c>
      <c r="AB1493" s="274" t="s">
        <v>268</v>
      </c>
      <c r="AC1493" s="274" t="s">
        <v>268</v>
      </c>
      <c r="AD1493" s="274" t="s">
        <v>268</v>
      </c>
      <c r="AE1493" s="274" t="s">
        <v>287</v>
      </c>
      <c r="AF1493" s="274" t="s">
        <v>1811</v>
      </c>
      <c r="AG1493" s="274" t="s">
        <v>875</v>
      </c>
      <c r="AH1493" s="274" t="s">
        <v>2047</v>
      </c>
      <c r="AI1493" s="274" t="s">
        <v>1063</v>
      </c>
      <c r="AJ1493" s="274" t="s">
        <v>268</v>
      </c>
      <c r="AK1493" s="274" t="s">
        <v>366</v>
      </c>
      <c r="AL1493" s="274" t="s">
        <v>268</v>
      </c>
      <c r="AM1493" s="274" t="s">
        <v>405</v>
      </c>
      <c r="AN1493" s="274" t="s">
        <v>268</v>
      </c>
      <c r="AO1493" s="274" t="s">
        <v>268</v>
      </c>
      <c r="AP1493" s="274" t="s">
        <v>268</v>
      </c>
      <c r="AQ1493" s="274" t="s">
        <v>268</v>
      </c>
      <c r="AR1493" s="274" t="s">
        <v>268</v>
      </c>
      <c r="AS1493" s="274" t="s">
        <v>268</v>
      </c>
      <c r="AT1493" s="274" t="s">
        <v>268</v>
      </c>
      <c r="AU1493" s="274" t="s">
        <v>268</v>
      </c>
      <c r="AV1493" s="274" t="s">
        <v>268</v>
      </c>
      <c r="AW1493" s="274" t="s">
        <v>268</v>
      </c>
      <c r="AX1493" s="274" t="s">
        <v>268</v>
      </c>
      <c r="AY1493" s="274" t="s">
        <v>268</v>
      </c>
      <c r="AZ1493" s="274" t="s">
        <v>268</v>
      </c>
      <c r="BA1493" s="274" t="s">
        <v>268</v>
      </c>
      <c r="BB1493" s="274" t="s">
        <v>268</v>
      </c>
      <c r="BC1493" s="274" t="s">
        <v>268</v>
      </c>
      <c r="BD1493" s="274" t="s">
        <v>268</v>
      </c>
      <c r="BE1493" s="274" t="s">
        <v>268</v>
      </c>
      <c r="BF1493" s="274" t="s">
        <v>268</v>
      </c>
      <c r="BG1493" s="274" t="s">
        <v>268</v>
      </c>
      <c r="BH1493" s="274" t="s">
        <v>268</v>
      </c>
      <c r="BI1493" s="274" t="s">
        <v>268</v>
      </c>
      <c r="BJ1493" s="274" t="s">
        <v>268</v>
      </c>
      <c r="BK1493" s="274" t="s">
        <v>268</v>
      </c>
      <c r="BL1493" s="274" t="s">
        <v>268</v>
      </c>
      <c r="BM1493" s="274" t="s">
        <v>268</v>
      </c>
      <c r="BN1493" s="274" t="s">
        <v>268</v>
      </c>
      <c r="BO1493" s="274" t="s">
        <v>268</v>
      </c>
      <c r="BP1493" s="274" t="s">
        <v>268</v>
      </c>
      <c r="BQ1493" s="274" t="s">
        <v>268</v>
      </c>
      <c r="BR1493" s="274" t="s">
        <v>268</v>
      </c>
      <c r="BS1493" s="274" t="s">
        <v>268</v>
      </c>
      <c r="BT1493" s="274" t="s">
        <v>268</v>
      </c>
      <c r="BU1493" s="274" t="s">
        <v>268</v>
      </c>
      <c r="BV1493" s="274" t="s">
        <v>268</v>
      </c>
      <c r="BW1493" s="274" t="s">
        <v>268</v>
      </c>
      <c r="BX1493" s="274" t="s">
        <v>268</v>
      </c>
      <c r="BY1493" s="295">
        <v>40</v>
      </c>
      <c r="BZ1493" s="295">
        <v>40</v>
      </c>
      <c r="CA1493" s="298" t="s">
        <v>142</v>
      </c>
      <c r="CB1493" s="297">
        <v>122</v>
      </c>
      <c r="CC1493" s="284">
        <f t="shared" si="94"/>
        <v>0</v>
      </c>
      <c r="CD1493" s="295">
        <f t="shared" si="95"/>
        <v>40</v>
      </c>
      <c r="CE1493" s="284">
        <f t="shared" si="96"/>
        <v>0</v>
      </c>
      <c r="CF1493" s="295">
        <f t="shared" si="97"/>
        <v>1</v>
      </c>
      <c r="CG1493" s="274" t="s">
        <v>876</v>
      </c>
      <c r="CH1493" s="274" t="s">
        <v>268</v>
      </c>
      <c r="CI1493" s="274" t="s">
        <v>268</v>
      </c>
      <c r="CJ1493" s="298" t="s">
        <v>268</v>
      </c>
      <c r="CK1493" s="298" t="s">
        <v>736</v>
      </c>
      <c r="CL1493" s="274" t="s">
        <v>268</v>
      </c>
      <c r="CM1493" s="274" t="s">
        <v>268</v>
      </c>
      <c r="CN1493" s="274" t="s">
        <v>268</v>
      </c>
      <c r="CO1493" s="274" t="s">
        <v>268</v>
      </c>
      <c r="CP1493" s="274" t="s">
        <v>268</v>
      </c>
      <c r="CQ1493" s="274" t="s">
        <v>10350</v>
      </c>
      <c r="CR1493" s="274" t="s">
        <v>877</v>
      </c>
      <c r="CS1493" s="274">
        <v>72.16</v>
      </c>
      <c r="CT1493" s="274" t="s">
        <v>268</v>
      </c>
      <c r="CU1493" s="274">
        <v>72.16</v>
      </c>
      <c r="CV1493" s="274">
        <v>365</v>
      </c>
      <c r="CW1493" s="274" t="s">
        <v>878</v>
      </c>
      <c r="CX1493" s="274" t="s">
        <v>835</v>
      </c>
      <c r="CY1493" s="274" t="s">
        <v>836</v>
      </c>
      <c r="CZ1493" s="274" t="s">
        <v>837</v>
      </c>
      <c r="DA1493" s="274" t="s">
        <v>268</v>
      </c>
      <c r="DB1493" s="274" t="s">
        <v>268</v>
      </c>
      <c r="DC1493" s="274" t="s">
        <v>268</v>
      </c>
      <c r="DD1493" s="274" t="s">
        <v>268</v>
      </c>
      <c r="DE1493" s="274" t="s">
        <v>268</v>
      </c>
      <c r="DF1493" s="274" t="s">
        <v>268</v>
      </c>
      <c r="DG1493" s="299">
        <f>IFERROR(IF(CA1493="D",IF(CK1493="A dispo.",CD1493*VLOOKUP('DATI INPUT'!$F$27,TARIFFE_UD,2,FALSE),CD1493*VLOOKUP(CK1493,TARIFFE_UD,2,FALSE)),CD1493*VLOOKUP(CB1493-100,TARIFFE_UND,2,FALSE)),0)</f>
        <v>31.678015951314595</v>
      </c>
      <c r="DH1493" s="299">
        <f>IFERROR(IF(CA1493="D",IF(CK1493="A dispo.",CF1493*VLOOKUP('DATI INPUT'!$F$27,TARIFFE_UD,3,FALSE),CF1493*VLOOKUP(CK1493,TARIFFE_UD,3,FALSE)),CF1493*VLOOKUP(CB1493-100,TARIFFE_UND,3,FALSE)),0)</f>
        <v>60.367780403072892</v>
      </c>
    </row>
  </sheetData>
  <autoFilter ref="A1:DH1493">
    <filterColumn colId="78">
      <filters>
        <filter val="D"/>
      </filters>
    </filterColumn>
    <filterColumn colId="88">
      <filters>
        <filter val="1"/>
        <filter val="2"/>
        <filter val="3"/>
        <filter val="4"/>
        <filter val="5"/>
        <filter val="6"/>
      </filters>
    </filterColumn>
  </autoFilter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577"/>
  <sheetViews>
    <sheetView topLeftCell="BQ1" zoomScale="85" zoomScaleNormal="85" workbookViewId="0">
      <pane ySplit="1" topLeftCell="A1459" activePane="bottomLeft" state="frozen"/>
      <selection pane="bottomLeft" activeCell="DO1" sqref="DO1"/>
    </sheetView>
  </sheetViews>
  <sheetFormatPr defaultRowHeight="15" x14ac:dyDescent="0.25"/>
  <cols>
    <col min="1" max="105" width="5.28515625" customWidth="1"/>
    <col min="106" max="109" width="4.85546875" customWidth="1"/>
    <col min="111" max="114" width="4.85546875" customWidth="1"/>
    <col min="116" max="116" width="5.5703125" customWidth="1"/>
    <col min="119" max="119" width="10" customWidth="1"/>
    <col min="122" max="122" width="11.42578125" customWidth="1"/>
  </cols>
  <sheetData>
    <row r="1" spans="1:122" s="257" customFormat="1" ht="45.75" customHeight="1" x14ac:dyDescent="0.25">
      <c r="A1" s="355" t="s">
        <v>163</v>
      </c>
      <c r="B1" s="355" t="s">
        <v>164</v>
      </c>
      <c r="C1" s="355" t="s">
        <v>165</v>
      </c>
      <c r="D1" s="355" t="s">
        <v>166</v>
      </c>
      <c r="E1" s="355" t="s">
        <v>167</v>
      </c>
      <c r="F1" s="355" t="s">
        <v>168</v>
      </c>
      <c r="G1" s="355" t="s">
        <v>169</v>
      </c>
      <c r="H1" s="355" t="s">
        <v>170</v>
      </c>
      <c r="I1" s="355" t="s">
        <v>171</v>
      </c>
      <c r="J1" s="355" t="s">
        <v>172</v>
      </c>
      <c r="K1" s="355" t="s">
        <v>173</v>
      </c>
      <c r="L1" s="355" t="s">
        <v>174</v>
      </c>
      <c r="M1" s="355" t="s">
        <v>175</v>
      </c>
      <c r="N1" s="355" t="s">
        <v>176</v>
      </c>
      <c r="O1" s="355" t="s">
        <v>177</v>
      </c>
      <c r="P1" s="355" t="s">
        <v>178</v>
      </c>
      <c r="Q1" s="355" t="s">
        <v>179</v>
      </c>
      <c r="R1" s="355" t="s">
        <v>180</v>
      </c>
      <c r="S1" s="355" t="s">
        <v>181</v>
      </c>
      <c r="T1" s="355" t="s">
        <v>182</v>
      </c>
      <c r="U1" s="355" t="s">
        <v>183</v>
      </c>
      <c r="V1" s="355" t="s">
        <v>184</v>
      </c>
      <c r="W1" s="355" t="s">
        <v>185</v>
      </c>
      <c r="X1" s="355" t="s">
        <v>186</v>
      </c>
      <c r="Y1" s="355" t="s">
        <v>187</v>
      </c>
      <c r="Z1" s="355" t="s">
        <v>188</v>
      </c>
      <c r="AA1" s="355" t="s">
        <v>189</v>
      </c>
      <c r="AB1" s="355" t="s">
        <v>190</v>
      </c>
      <c r="AC1" s="355" t="s">
        <v>191</v>
      </c>
      <c r="AD1" s="355" t="s">
        <v>192</v>
      </c>
      <c r="AE1" s="355" t="s">
        <v>193</v>
      </c>
      <c r="AF1" s="355" t="s">
        <v>194</v>
      </c>
      <c r="AG1" s="355" t="s">
        <v>195</v>
      </c>
      <c r="AH1" s="355" t="s">
        <v>196</v>
      </c>
      <c r="AI1" s="355" t="s">
        <v>197</v>
      </c>
      <c r="AJ1" s="355" t="s">
        <v>198</v>
      </c>
      <c r="AK1" s="355" t="s">
        <v>199</v>
      </c>
      <c r="AL1" s="355" t="s">
        <v>200</v>
      </c>
      <c r="AM1" s="355" t="s">
        <v>201</v>
      </c>
      <c r="AN1" s="355" t="s">
        <v>202</v>
      </c>
      <c r="AO1" s="355" t="s">
        <v>203</v>
      </c>
      <c r="AP1" s="355" t="s">
        <v>204</v>
      </c>
      <c r="AQ1" s="355" t="s">
        <v>205</v>
      </c>
      <c r="AR1" s="355" t="s">
        <v>206</v>
      </c>
      <c r="AS1" s="355" t="s">
        <v>207</v>
      </c>
      <c r="AT1" s="355" t="s">
        <v>208</v>
      </c>
      <c r="AU1" s="355" t="s">
        <v>209</v>
      </c>
      <c r="AV1" s="355" t="s">
        <v>210</v>
      </c>
      <c r="AW1" s="355" t="s">
        <v>211</v>
      </c>
      <c r="AX1" s="355" t="s">
        <v>212</v>
      </c>
      <c r="AY1" s="355" t="s">
        <v>213</v>
      </c>
      <c r="AZ1" s="355" t="s">
        <v>214</v>
      </c>
      <c r="BA1" s="355" t="s">
        <v>215</v>
      </c>
      <c r="BB1" s="355" t="s">
        <v>216</v>
      </c>
      <c r="BC1" s="355" t="s">
        <v>217</v>
      </c>
      <c r="BD1" s="355" t="s">
        <v>218</v>
      </c>
      <c r="BE1" s="355" t="s">
        <v>219</v>
      </c>
      <c r="BF1" s="355" t="s">
        <v>220</v>
      </c>
      <c r="BG1" s="355" t="s">
        <v>221</v>
      </c>
      <c r="BH1" s="355" t="s">
        <v>222</v>
      </c>
      <c r="BI1" s="355" t="s">
        <v>223</v>
      </c>
      <c r="BJ1" s="355" t="s">
        <v>224</v>
      </c>
      <c r="BK1" s="355" t="s">
        <v>225</v>
      </c>
      <c r="BL1" s="355" t="s">
        <v>226</v>
      </c>
      <c r="BM1" s="355" t="s">
        <v>227</v>
      </c>
      <c r="BN1" s="355" t="s">
        <v>228</v>
      </c>
      <c r="BO1" s="355" t="s">
        <v>229</v>
      </c>
      <c r="BP1" s="355" t="s">
        <v>230</v>
      </c>
      <c r="BQ1" s="355" t="s">
        <v>231</v>
      </c>
      <c r="BR1" s="355" t="s">
        <v>232</v>
      </c>
      <c r="BS1" s="355" t="s">
        <v>233</v>
      </c>
      <c r="BT1" s="355" t="s">
        <v>234</v>
      </c>
      <c r="BU1" s="355" t="s">
        <v>235</v>
      </c>
      <c r="BV1" s="355" t="s">
        <v>236</v>
      </c>
      <c r="BW1" s="355" t="s">
        <v>237</v>
      </c>
      <c r="BX1" s="355" t="s">
        <v>238</v>
      </c>
      <c r="BY1" s="355" t="s">
        <v>239</v>
      </c>
      <c r="BZ1" s="355" t="s">
        <v>240</v>
      </c>
      <c r="CA1" s="355" t="s">
        <v>241</v>
      </c>
      <c r="CB1" s="355" t="s">
        <v>242</v>
      </c>
      <c r="CC1" s="355" t="s">
        <v>243</v>
      </c>
      <c r="CD1" s="355" t="s">
        <v>244</v>
      </c>
      <c r="CE1" s="355" t="s">
        <v>245</v>
      </c>
      <c r="CF1" s="355" t="s">
        <v>246</v>
      </c>
      <c r="CG1" s="355" t="s">
        <v>247</v>
      </c>
      <c r="CH1" s="355" t="s">
        <v>248</v>
      </c>
      <c r="CI1" s="355" t="s">
        <v>249</v>
      </c>
      <c r="CJ1" s="355" t="s">
        <v>250</v>
      </c>
      <c r="CK1" s="355" t="s">
        <v>251</v>
      </c>
      <c r="CL1" s="355" t="s">
        <v>252</v>
      </c>
      <c r="CM1" s="355" t="s">
        <v>253</v>
      </c>
      <c r="CN1" s="355" t="s">
        <v>254</v>
      </c>
      <c r="CO1" s="355" t="s">
        <v>255</v>
      </c>
      <c r="CP1" s="355" t="s">
        <v>256</v>
      </c>
      <c r="CQ1" s="355" t="s">
        <v>257</v>
      </c>
      <c r="CR1" s="355" t="s">
        <v>258</v>
      </c>
      <c r="CS1" s="355" t="s">
        <v>259</v>
      </c>
      <c r="CT1" s="355" t="s">
        <v>260</v>
      </c>
      <c r="CU1" s="355" t="s">
        <v>261</v>
      </c>
      <c r="CV1" s="355" t="s">
        <v>262</v>
      </c>
      <c r="CW1" s="355" t="s">
        <v>263</v>
      </c>
      <c r="CX1" s="355" t="s">
        <v>264</v>
      </c>
      <c r="CY1" s="355" t="s">
        <v>265</v>
      </c>
      <c r="CZ1" s="355" t="s">
        <v>266</v>
      </c>
      <c r="DA1" s="355" t="s">
        <v>267</v>
      </c>
      <c r="DB1" s="296" t="s">
        <v>11190</v>
      </c>
      <c r="DC1" s="296" t="s">
        <v>11191</v>
      </c>
      <c r="DD1" s="296" t="s">
        <v>11192</v>
      </c>
      <c r="DE1" s="296" t="s">
        <v>11193</v>
      </c>
      <c r="DF1" s="360" t="s">
        <v>1287</v>
      </c>
      <c r="DG1" s="296" t="s">
        <v>11194</v>
      </c>
      <c r="DH1" s="296" t="s">
        <v>11195</v>
      </c>
      <c r="DI1" s="296" t="s">
        <v>11196</v>
      </c>
      <c r="DJ1" s="296" t="s">
        <v>11197</v>
      </c>
      <c r="DK1" s="360" t="s">
        <v>1288</v>
      </c>
      <c r="DL1" s="359" t="s">
        <v>734</v>
      </c>
      <c r="DM1" s="427" t="s">
        <v>11198</v>
      </c>
      <c r="DN1" s="427" t="s">
        <v>11199</v>
      </c>
      <c r="DO1" s="427" t="s">
        <v>11200</v>
      </c>
      <c r="DP1" s="428" t="s">
        <v>829</v>
      </c>
      <c r="DQ1" s="428" t="s">
        <v>830</v>
      </c>
      <c r="DR1" s="346" t="s">
        <v>11725</v>
      </c>
    </row>
    <row r="2" spans="1:122" x14ac:dyDescent="0.25">
      <c r="A2" t="s">
        <v>1803</v>
      </c>
      <c r="B2" t="s">
        <v>368</v>
      </c>
      <c r="C2" t="s">
        <v>1804</v>
      </c>
      <c r="D2" t="s">
        <v>1805</v>
      </c>
      <c r="E2" t="s">
        <v>268</v>
      </c>
      <c r="F2" t="s">
        <v>156</v>
      </c>
      <c r="G2" t="s">
        <v>1806</v>
      </c>
      <c r="H2" t="s">
        <v>1807</v>
      </c>
      <c r="I2" t="s">
        <v>1570</v>
      </c>
      <c r="J2" t="s">
        <v>156</v>
      </c>
      <c r="K2" t="s">
        <v>1808</v>
      </c>
      <c r="L2" t="s">
        <v>1809</v>
      </c>
      <c r="M2" t="s">
        <v>1810</v>
      </c>
      <c r="N2" t="s">
        <v>984</v>
      </c>
      <c r="O2" t="s">
        <v>873</v>
      </c>
      <c r="P2" t="s">
        <v>613</v>
      </c>
      <c r="Q2" t="s">
        <v>272</v>
      </c>
      <c r="R2" t="s">
        <v>268</v>
      </c>
      <c r="S2" t="s">
        <v>268</v>
      </c>
      <c r="T2" t="s">
        <v>268</v>
      </c>
      <c r="U2" t="s">
        <v>268</v>
      </c>
      <c r="V2" t="s">
        <v>268</v>
      </c>
      <c r="W2" t="s">
        <v>1810</v>
      </c>
      <c r="X2" t="s">
        <v>613</v>
      </c>
      <c r="Y2" t="s">
        <v>272</v>
      </c>
      <c r="Z2" t="s">
        <v>268</v>
      </c>
      <c r="AA2" t="s">
        <v>268</v>
      </c>
      <c r="AB2" t="s">
        <v>268</v>
      </c>
      <c r="AC2" t="s">
        <v>268</v>
      </c>
      <c r="AD2" t="s">
        <v>268</v>
      </c>
      <c r="AE2" t="s">
        <v>287</v>
      </c>
      <c r="AF2" t="s">
        <v>1811</v>
      </c>
      <c r="AG2" t="s">
        <v>875</v>
      </c>
      <c r="AH2" t="s">
        <v>1812</v>
      </c>
      <c r="AI2" t="s">
        <v>1813</v>
      </c>
      <c r="AJ2" t="s">
        <v>268</v>
      </c>
      <c r="AK2" t="s">
        <v>395</v>
      </c>
      <c r="AL2" t="s">
        <v>268</v>
      </c>
      <c r="AM2" t="s">
        <v>405</v>
      </c>
      <c r="AN2" t="s">
        <v>268</v>
      </c>
      <c r="AO2" t="s">
        <v>268</v>
      </c>
      <c r="AP2" t="s">
        <v>268</v>
      </c>
      <c r="AQ2" t="s">
        <v>268</v>
      </c>
      <c r="AR2" t="s">
        <v>268</v>
      </c>
      <c r="AS2" t="s">
        <v>268</v>
      </c>
      <c r="AT2" t="s">
        <v>268</v>
      </c>
      <c r="AU2" t="s">
        <v>268</v>
      </c>
      <c r="AV2" t="s">
        <v>268</v>
      </c>
      <c r="AW2" t="s">
        <v>268</v>
      </c>
      <c r="AX2" t="s">
        <v>268</v>
      </c>
      <c r="AY2" t="s">
        <v>268</v>
      </c>
      <c r="AZ2" t="s">
        <v>268</v>
      </c>
      <c r="BA2" t="s">
        <v>268</v>
      </c>
      <c r="BB2" t="s">
        <v>268</v>
      </c>
      <c r="BC2" t="s">
        <v>268</v>
      </c>
      <c r="BD2" t="s">
        <v>268</v>
      </c>
      <c r="BE2" t="s">
        <v>268</v>
      </c>
      <c r="BF2" t="s">
        <v>268</v>
      </c>
      <c r="BG2" t="s">
        <v>268</v>
      </c>
      <c r="BH2" t="s">
        <v>268</v>
      </c>
      <c r="BI2" t="s">
        <v>268</v>
      </c>
      <c r="BJ2" t="s">
        <v>268</v>
      </c>
      <c r="BK2" t="s">
        <v>268</v>
      </c>
      <c r="BL2" t="s">
        <v>268</v>
      </c>
      <c r="BM2" t="s">
        <v>268</v>
      </c>
      <c r="BN2" t="s">
        <v>268</v>
      </c>
      <c r="BO2" t="s">
        <v>268</v>
      </c>
      <c r="BP2" t="s">
        <v>268</v>
      </c>
      <c r="BQ2" t="s">
        <v>268</v>
      </c>
      <c r="BR2" t="s">
        <v>268</v>
      </c>
      <c r="BS2" t="s">
        <v>268</v>
      </c>
      <c r="BT2" t="s">
        <v>268</v>
      </c>
      <c r="BU2" t="s">
        <v>268</v>
      </c>
      <c r="BV2" t="s">
        <v>268</v>
      </c>
      <c r="BW2" t="s">
        <v>268</v>
      </c>
      <c r="BX2" t="s">
        <v>268</v>
      </c>
      <c r="BY2">
        <v>52</v>
      </c>
      <c r="BZ2">
        <v>52</v>
      </c>
      <c r="CA2" t="s">
        <v>142</v>
      </c>
      <c r="CB2" s="356">
        <v>122</v>
      </c>
      <c r="CC2" t="s">
        <v>876</v>
      </c>
      <c r="CD2" t="s">
        <v>268</v>
      </c>
      <c r="CE2" t="s">
        <v>268</v>
      </c>
      <c r="CF2" s="356">
        <v>1</v>
      </c>
      <c r="CG2" t="s">
        <v>268</v>
      </c>
      <c r="CH2" t="s">
        <v>268</v>
      </c>
      <c r="CI2" t="s">
        <v>268</v>
      </c>
      <c r="CJ2" t="s">
        <v>268</v>
      </c>
      <c r="CK2" t="s">
        <v>268</v>
      </c>
      <c r="CL2" t="s">
        <v>268</v>
      </c>
      <c r="CM2" t="s">
        <v>11224</v>
      </c>
      <c r="CN2">
        <v>42.57</v>
      </c>
      <c r="CO2" t="s">
        <v>268</v>
      </c>
      <c r="CP2">
        <v>42.57</v>
      </c>
      <c r="CQ2">
        <v>365</v>
      </c>
      <c r="CR2" t="s">
        <v>878</v>
      </c>
      <c r="CS2" t="s">
        <v>11225</v>
      </c>
      <c r="CT2" t="s">
        <v>11226</v>
      </c>
      <c r="CU2" t="s">
        <v>11227</v>
      </c>
      <c r="CV2" t="s">
        <v>268</v>
      </c>
      <c r="CW2" t="s">
        <v>268</v>
      </c>
      <c r="CX2" t="s">
        <v>268</v>
      </c>
      <c r="CY2" t="s">
        <v>268</v>
      </c>
      <c r="CZ2" t="s">
        <v>268</v>
      </c>
      <c r="DA2" t="s">
        <v>268</v>
      </c>
      <c r="DB2" s="429">
        <f t="shared" ref="DB2" si="0">IFERROR(VLOOKUP(CC2,Rid_ud,2,FALSE),0)</f>
        <v>0</v>
      </c>
      <c r="DC2" s="284">
        <f t="shared" ref="DC2:DE2" si="1">IFERROR(VLOOKUP(CG2,rid,2,FALSE),0)</f>
        <v>0</v>
      </c>
      <c r="DD2" s="284">
        <f t="shared" si="1"/>
        <v>0</v>
      </c>
      <c r="DE2" s="284">
        <f t="shared" si="1"/>
        <v>0</v>
      </c>
      <c r="DF2" s="295">
        <f>((((BY2-(BY2*DB2))-((BY2-(BY2*DB2))*DC2))-(((BY2-(BY2*DB2))-((BY2-(BY2*DB2))*DC2))*DD2))-((((BY2-(BY2*DB2))-((BY2-(BY2*DB2))*DC2))-(((BY2-(BY2*DB2))-((BY2-(BY2*DB2))*DC2))*DD2))*DE2))/365*CQ2</f>
        <v>52</v>
      </c>
      <c r="DG2" s="284">
        <f t="shared" ref="DG2" si="2">IFERROR(VLOOKUP(CC2,Rid_ud,3,FALSE),0)</f>
        <v>0</v>
      </c>
      <c r="DH2" s="284">
        <f t="shared" ref="DH2:DJ2" si="3">IFERROR(VLOOKUP(CG2,rid,3,FALSE),0)</f>
        <v>0</v>
      </c>
      <c r="DI2" s="284">
        <f t="shared" si="3"/>
        <v>0</v>
      </c>
      <c r="DJ2" s="284">
        <f t="shared" si="3"/>
        <v>0</v>
      </c>
      <c r="DK2" s="295">
        <f>IF(CA2="D",(((1-(1*DG2))-((1-(1*DG2))*DH2))-(((1-(1*DG2))-((1-(1*DG2))*DH2))*DI2))-((((1-(1*DG2))-((1-(1*DG2))*DH2))-(((1-(1*DG2))-((1-(1*DG2))*DH2))*DI2))*DJ2),(((BY2-(BY2*DG2))-((BY2-(BY2*DG2))*DH2))-(((BY2-(BY2*DG2))-((BY2-(BY2*DG2))*DH2))*DI2))-((((BY2-(BY2*DG2))-((BY2-(BY2*DG2))*DH2))-(((BY2-(BY2*DG2))-((BY2-(BY2*DG2))*DH2))*DI2))*DJ2))/365*CQ2</f>
        <v>1</v>
      </c>
      <c r="DL2" s="297">
        <f>IF(CA2="D",IF(OR(CF2&lt;1,CF2=""),"A dispo.",IF(CF2&gt;6,6,CF2)),"")</f>
        <v>1</v>
      </c>
      <c r="DM2" s="430">
        <f>IFERROR(IF(CA2="D",IF(DL2="A dispo.",DF2*VLOOKUP('DATI INPUT'!$F$27,TARIFFE_UD,4,FALSE),DF2*VLOOKUP(DL2,TARIFFE_UD,4,FALSE)),DF2*VLOOKUP(CB2-100,TARIFFE_UND,4,FALSE)),0)</f>
        <v>25.637115558413139</v>
      </c>
      <c r="DN2" s="430">
        <f>IFERROR(IF(CA2="D",IF(DL2="A dispo.",DK2*VLOOKUP('DATI INPUT'!$F$27,TARIFFE_UD,5,FALSE),DK2*VLOOKUP(DL2,TARIFFE_UD,5,FALSE)),DK2*VLOOKUP(CB2-100,TARIFFE_UND,5,FALSE)),0)</f>
        <v>16.930848468833439</v>
      </c>
      <c r="DO2" s="431">
        <f t="shared" ref="DO2" si="4">DM2+DN2-CP2</f>
        <v>-2.0359727534255967E-3</v>
      </c>
      <c r="DP2" s="299">
        <f>IFERROR(IF(CA2="D",IF(DL2="A dispo.",DF2*VLOOKUP('DATI INPUT'!$F$27,TARIFFE_UD,2,FALSE),DF2*VLOOKUP(DL2,TARIFFE_UD,2,FALSE)),DF2*VLOOKUP(CB2-100,TARIFFE_UND,2,FALSE)),0)</f>
        <v>32.029993906329203</v>
      </c>
      <c r="DQ2" s="299">
        <f>IFERROR(IF(CA2="D",IF(DL2="A dispo.",DK2*VLOOKUP('DATI INPUT'!$F$27,TARIFFE_UD,3,FALSE),DK2*VLOOKUP(DL2,TARIFFE_UD,3,FALSE)),DK2*VLOOKUP(CB2-100,TARIFFE_UND,3,FALSE)),0)</f>
        <v>15.164853048114928</v>
      </c>
      <c r="DR2" s="299">
        <f t="shared" ref="DR2" si="5">DQ2+DP2</f>
        <v>47.194846954444131</v>
      </c>
    </row>
    <row r="3" spans="1:122" x14ac:dyDescent="0.25">
      <c r="A3" t="s">
        <v>1814</v>
      </c>
      <c r="B3" t="s">
        <v>368</v>
      </c>
      <c r="C3" t="s">
        <v>1815</v>
      </c>
      <c r="D3" t="s">
        <v>1805</v>
      </c>
      <c r="E3" t="s">
        <v>268</v>
      </c>
      <c r="F3" t="s">
        <v>156</v>
      </c>
      <c r="G3" t="s">
        <v>1806</v>
      </c>
      <c r="H3" t="s">
        <v>1807</v>
      </c>
      <c r="I3" t="s">
        <v>1570</v>
      </c>
      <c r="J3" t="s">
        <v>156</v>
      </c>
      <c r="K3" t="s">
        <v>1808</v>
      </c>
      <c r="L3" t="s">
        <v>1809</v>
      </c>
      <c r="M3" t="s">
        <v>1810</v>
      </c>
      <c r="N3" t="s">
        <v>984</v>
      </c>
      <c r="O3" t="s">
        <v>873</v>
      </c>
      <c r="P3" t="s">
        <v>613</v>
      </c>
      <c r="Q3" t="s">
        <v>272</v>
      </c>
      <c r="R3" t="s">
        <v>268</v>
      </c>
      <c r="S3" t="s">
        <v>268</v>
      </c>
      <c r="T3" t="s">
        <v>268</v>
      </c>
      <c r="U3" t="s">
        <v>268</v>
      </c>
      <c r="V3" t="s">
        <v>268</v>
      </c>
      <c r="W3" t="s">
        <v>1810</v>
      </c>
      <c r="X3" t="s">
        <v>613</v>
      </c>
      <c r="Y3" t="s">
        <v>272</v>
      </c>
      <c r="Z3" t="s">
        <v>268</v>
      </c>
      <c r="AA3" t="s">
        <v>268</v>
      </c>
      <c r="AB3" t="s">
        <v>268</v>
      </c>
      <c r="AC3" t="s">
        <v>268</v>
      </c>
      <c r="AD3" t="s">
        <v>268</v>
      </c>
      <c r="AE3" t="s">
        <v>287</v>
      </c>
      <c r="AF3" t="s">
        <v>1811</v>
      </c>
      <c r="AG3" t="s">
        <v>875</v>
      </c>
      <c r="AH3" t="s">
        <v>1812</v>
      </c>
      <c r="AI3" t="s">
        <v>1813</v>
      </c>
      <c r="AJ3" t="s">
        <v>268</v>
      </c>
      <c r="AK3" t="s">
        <v>395</v>
      </c>
      <c r="AL3" t="s">
        <v>268</v>
      </c>
      <c r="AM3" t="s">
        <v>405</v>
      </c>
      <c r="AN3" t="s">
        <v>268</v>
      </c>
      <c r="AO3" t="s">
        <v>268</v>
      </c>
      <c r="AP3" t="s">
        <v>268</v>
      </c>
      <c r="AQ3" t="s">
        <v>268</v>
      </c>
      <c r="AR3" t="s">
        <v>268</v>
      </c>
      <c r="AS3" t="s">
        <v>268</v>
      </c>
      <c r="AT3" t="s">
        <v>268</v>
      </c>
      <c r="AU3" t="s">
        <v>268</v>
      </c>
      <c r="AV3" t="s">
        <v>268</v>
      </c>
      <c r="AW3" t="s">
        <v>268</v>
      </c>
      <c r="AX3" t="s">
        <v>268</v>
      </c>
      <c r="AY3" t="s">
        <v>268</v>
      </c>
      <c r="AZ3" t="s">
        <v>268</v>
      </c>
      <c r="BA3" t="s">
        <v>268</v>
      </c>
      <c r="BB3" t="s">
        <v>268</v>
      </c>
      <c r="BC3" t="s">
        <v>268</v>
      </c>
      <c r="BD3" t="s">
        <v>268</v>
      </c>
      <c r="BE3" t="s">
        <v>268</v>
      </c>
      <c r="BF3" t="s">
        <v>268</v>
      </c>
      <c r="BG3" t="s">
        <v>268</v>
      </c>
      <c r="BH3" t="s">
        <v>268</v>
      </c>
      <c r="BI3" t="s">
        <v>268</v>
      </c>
      <c r="BJ3" t="s">
        <v>268</v>
      </c>
      <c r="BK3" t="s">
        <v>268</v>
      </c>
      <c r="BL3" t="s">
        <v>268</v>
      </c>
      <c r="BM3" t="s">
        <v>268</v>
      </c>
      <c r="BN3" t="s">
        <v>268</v>
      </c>
      <c r="BO3" t="s">
        <v>268</v>
      </c>
      <c r="BP3" t="s">
        <v>268</v>
      </c>
      <c r="BQ3" t="s">
        <v>268</v>
      </c>
      <c r="BR3" t="s">
        <v>268</v>
      </c>
      <c r="BS3" t="s">
        <v>268</v>
      </c>
      <c r="BT3" t="s">
        <v>268</v>
      </c>
      <c r="BU3" t="s">
        <v>268</v>
      </c>
      <c r="BV3" t="s">
        <v>268</v>
      </c>
      <c r="BW3" t="s">
        <v>268</v>
      </c>
      <c r="BX3" t="s">
        <v>268</v>
      </c>
      <c r="BY3">
        <v>13</v>
      </c>
      <c r="BZ3">
        <v>13</v>
      </c>
      <c r="CA3" t="s">
        <v>142</v>
      </c>
      <c r="CB3" s="356">
        <v>123</v>
      </c>
      <c r="CC3" t="s">
        <v>1817</v>
      </c>
      <c r="CD3" t="s">
        <v>268</v>
      </c>
      <c r="CE3" t="s">
        <v>268</v>
      </c>
      <c r="CF3" s="356">
        <v>1</v>
      </c>
      <c r="CG3" t="s">
        <v>268</v>
      </c>
      <c r="CH3" t="s">
        <v>268</v>
      </c>
      <c r="CI3" t="s">
        <v>268</v>
      </c>
      <c r="CJ3" t="s">
        <v>268</v>
      </c>
      <c r="CK3" t="s">
        <v>268</v>
      </c>
      <c r="CL3" t="s">
        <v>268</v>
      </c>
      <c r="CM3" t="s">
        <v>11224</v>
      </c>
      <c r="CN3">
        <v>6.41</v>
      </c>
      <c r="CO3" t="s">
        <v>268</v>
      </c>
      <c r="CP3">
        <v>6.41</v>
      </c>
      <c r="CQ3">
        <v>365</v>
      </c>
      <c r="CR3" t="s">
        <v>878</v>
      </c>
      <c r="CS3" t="s">
        <v>11225</v>
      </c>
      <c r="CT3" t="s">
        <v>11226</v>
      </c>
      <c r="CU3" t="s">
        <v>11227</v>
      </c>
      <c r="CV3" t="s">
        <v>268</v>
      </c>
      <c r="CW3" t="s">
        <v>268</v>
      </c>
      <c r="CX3" t="s">
        <v>268</v>
      </c>
      <c r="CY3" t="s">
        <v>268</v>
      </c>
      <c r="CZ3" t="s">
        <v>268</v>
      </c>
      <c r="DA3" t="s">
        <v>268</v>
      </c>
      <c r="DB3" s="429">
        <f t="shared" ref="DB3:DB66" si="6">IFERROR(VLOOKUP(CC3,Rid_ud,2,FALSE),0)</f>
        <v>0</v>
      </c>
      <c r="DC3" s="284">
        <f t="shared" ref="DC3:DC66" si="7">IFERROR(VLOOKUP(CG3,rid,2,FALSE),0)</f>
        <v>0</v>
      </c>
      <c r="DD3" s="284">
        <f t="shared" ref="DD3:DD66" si="8">IFERROR(VLOOKUP(CH3,rid,2,FALSE),0)</f>
        <v>0</v>
      </c>
      <c r="DE3" s="284">
        <f t="shared" ref="DE3:DE66" si="9">IFERROR(VLOOKUP(CI3,rid,2,FALSE),0)</f>
        <v>0</v>
      </c>
      <c r="DF3" s="295">
        <f t="shared" ref="DF3:DF66" si="10">((((BY3-(BY3*DB3))-((BY3-(BY3*DB3))*DC3))-(((BY3-(BY3*DB3))-((BY3-(BY3*DB3))*DC3))*DD3))-((((BY3-(BY3*DB3))-((BY3-(BY3*DB3))*DC3))-(((BY3-(BY3*DB3))-((BY3-(BY3*DB3))*DC3))*DD3))*DE3))/365*CQ3</f>
        <v>13</v>
      </c>
      <c r="DG3" s="284">
        <f t="shared" ref="DG3:DG66" si="11">IFERROR(VLOOKUP(CC3,Rid_ud,3,FALSE),0)</f>
        <v>1</v>
      </c>
      <c r="DH3" s="284">
        <f t="shared" ref="DH3:DH66" si="12">IFERROR(VLOOKUP(CG3,rid,3,FALSE),0)</f>
        <v>0</v>
      </c>
      <c r="DI3" s="284">
        <f t="shared" ref="DI3:DI66" si="13">IFERROR(VLOOKUP(CH3,rid,3,FALSE),0)</f>
        <v>0</v>
      </c>
      <c r="DJ3" s="284">
        <f t="shared" ref="DJ3:DJ66" si="14">IFERROR(VLOOKUP(CI3,rid,3,FALSE),0)</f>
        <v>0</v>
      </c>
      <c r="DK3" s="295">
        <f t="shared" ref="DK3:DK66" si="15">IF(CA3="D",(((1-(1*DG3))-((1-(1*DG3))*DH3))-(((1-(1*DG3))-((1-(1*DG3))*DH3))*DI3))-((((1-(1*DG3))-((1-(1*DG3))*DH3))-(((1-(1*DG3))-((1-(1*DG3))*DH3))*DI3))*DJ3),(((BY3-(BY3*DG3))-((BY3-(BY3*DG3))*DH3))-(((BY3-(BY3*DG3))-((BY3-(BY3*DG3))*DH3))*DI3))-((((BY3-(BY3*DG3))-((BY3-(BY3*DG3))*DH3))-(((BY3-(BY3*DG3))-((BY3-(BY3*DG3))*DH3))*DI3))*DJ3))/365*CQ3</f>
        <v>0</v>
      </c>
      <c r="DL3" s="297">
        <f t="shared" ref="DL3:DL66" si="16">IF(CA3="D",IF(OR(CF3&lt;1,CF3=""),"A dispo.",IF(CF3&gt;6,6,CF3)),"")</f>
        <v>1</v>
      </c>
      <c r="DM3" s="430">
        <f>IFERROR(IF(CA3="D",IF(DL3="A dispo.",DF3*VLOOKUP('DATI INPUT'!$F$27,TARIFFE_UD,4,FALSE),DF3*VLOOKUP(DL3,TARIFFE_UD,4,FALSE)),DF3*VLOOKUP(CB3-100,TARIFFE_UND,4,FALSE)),0)</f>
        <v>6.4092788896032848</v>
      </c>
      <c r="DN3" s="430">
        <f>IFERROR(IF(CA3="D",IF(DL3="A dispo.",DK3*VLOOKUP('DATI INPUT'!$F$27,TARIFFE_UD,5,FALSE),DK3*VLOOKUP(DL3,TARIFFE_UD,5,FALSE)),DK3*VLOOKUP(CB3-100,TARIFFE_UND,5,FALSE)),0)</f>
        <v>0</v>
      </c>
      <c r="DO3" s="431">
        <f t="shared" ref="DO3:DO66" si="17">DM3+DN3-CP3</f>
        <v>-7.2111039671529653E-4</v>
      </c>
      <c r="DP3" s="299">
        <f>IFERROR(IF(CA3="D",IF(DL3="A dispo.",DF3*VLOOKUP('DATI INPUT'!$F$27,TARIFFE_UD,2,FALSE),DF3*VLOOKUP(DL3,TARIFFE_UD,2,FALSE)),DF3*VLOOKUP(CB3-100,TARIFFE_UND,2,FALSE)),0)</f>
        <v>8.0074984765823007</v>
      </c>
      <c r="DQ3" s="299">
        <f>IFERROR(IF(CA3="D",IF(DL3="A dispo.",DK3*VLOOKUP('DATI INPUT'!$F$27,TARIFFE_UD,3,FALSE),DK3*VLOOKUP(DL3,TARIFFE_UD,3,FALSE)),DK3*VLOOKUP(CB3-100,TARIFFE_UND,3,FALSE)),0)</f>
        <v>0</v>
      </c>
      <c r="DR3" s="299">
        <f t="shared" ref="DR3:DR66" si="18">DQ3+DP3</f>
        <v>8.0074984765823007</v>
      </c>
    </row>
    <row r="4" spans="1:122" x14ac:dyDescent="0.25">
      <c r="A4" t="s">
        <v>1818</v>
      </c>
      <c r="B4" t="s">
        <v>298</v>
      </c>
      <c r="C4" t="s">
        <v>1819</v>
      </c>
      <c r="D4" t="s">
        <v>1820</v>
      </c>
      <c r="E4" t="s">
        <v>268</v>
      </c>
      <c r="F4" t="s">
        <v>156</v>
      </c>
      <c r="G4" t="s">
        <v>1821</v>
      </c>
      <c r="H4" t="s">
        <v>1822</v>
      </c>
      <c r="I4" t="s">
        <v>1823</v>
      </c>
      <c r="J4" t="s">
        <v>156</v>
      </c>
      <c r="K4" t="s">
        <v>1824</v>
      </c>
      <c r="L4" t="s">
        <v>1825</v>
      </c>
      <c r="M4" t="s">
        <v>1826</v>
      </c>
      <c r="N4" t="s">
        <v>1827</v>
      </c>
      <c r="O4" t="s">
        <v>943</v>
      </c>
      <c r="P4" t="s">
        <v>1828</v>
      </c>
      <c r="Q4" t="s">
        <v>343</v>
      </c>
      <c r="R4" t="s">
        <v>268</v>
      </c>
      <c r="S4" t="s">
        <v>268</v>
      </c>
      <c r="T4" t="s">
        <v>268</v>
      </c>
      <c r="U4" t="s">
        <v>268</v>
      </c>
      <c r="V4" t="s">
        <v>268</v>
      </c>
      <c r="W4" t="s">
        <v>1829</v>
      </c>
      <c r="X4" t="s">
        <v>1830</v>
      </c>
      <c r="Y4" t="s">
        <v>315</v>
      </c>
      <c r="Z4" t="s">
        <v>268</v>
      </c>
      <c r="AA4" t="s">
        <v>268</v>
      </c>
      <c r="AB4" t="s">
        <v>268</v>
      </c>
      <c r="AC4" t="s">
        <v>268</v>
      </c>
      <c r="AD4" t="s">
        <v>268</v>
      </c>
      <c r="AE4" t="s">
        <v>287</v>
      </c>
      <c r="AF4" t="s">
        <v>1811</v>
      </c>
      <c r="AG4" t="s">
        <v>875</v>
      </c>
      <c r="AH4" t="s">
        <v>1831</v>
      </c>
      <c r="AI4" t="s">
        <v>764</v>
      </c>
      <c r="AJ4" t="s">
        <v>268</v>
      </c>
      <c r="AK4" t="s">
        <v>703</v>
      </c>
      <c r="AL4" t="s">
        <v>268</v>
      </c>
      <c r="AM4" t="s">
        <v>355</v>
      </c>
      <c r="AN4" t="s">
        <v>268</v>
      </c>
      <c r="AO4" t="s">
        <v>268</v>
      </c>
      <c r="AP4" t="s">
        <v>268</v>
      </c>
      <c r="AQ4" t="s">
        <v>268</v>
      </c>
      <c r="AR4" t="s">
        <v>268</v>
      </c>
      <c r="AS4" t="s">
        <v>268</v>
      </c>
      <c r="AT4" t="s">
        <v>268</v>
      </c>
      <c r="AU4" t="s">
        <v>268</v>
      </c>
      <c r="AV4" t="s">
        <v>268</v>
      </c>
      <c r="AW4" t="s">
        <v>268</v>
      </c>
      <c r="AX4" t="s">
        <v>268</v>
      </c>
      <c r="AY4" t="s">
        <v>268</v>
      </c>
      <c r="AZ4" t="s">
        <v>268</v>
      </c>
      <c r="BA4" t="s">
        <v>268</v>
      </c>
      <c r="BB4" t="s">
        <v>268</v>
      </c>
      <c r="BC4" t="s">
        <v>268</v>
      </c>
      <c r="BD4" t="s">
        <v>268</v>
      </c>
      <c r="BE4" t="s">
        <v>268</v>
      </c>
      <c r="BF4" t="s">
        <v>268</v>
      </c>
      <c r="BG4" t="s">
        <v>268</v>
      </c>
      <c r="BH4" t="s">
        <v>268</v>
      </c>
      <c r="BI4" t="s">
        <v>268</v>
      </c>
      <c r="BJ4" t="s">
        <v>268</v>
      </c>
      <c r="BK4" t="s">
        <v>268</v>
      </c>
      <c r="BL4" t="s">
        <v>268</v>
      </c>
      <c r="BM4" t="s">
        <v>268</v>
      </c>
      <c r="BN4" t="s">
        <v>268</v>
      </c>
      <c r="BO4" t="s">
        <v>268</v>
      </c>
      <c r="BP4" t="s">
        <v>268</v>
      </c>
      <c r="BQ4" t="s">
        <v>268</v>
      </c>
      <c r="BR4" t="s">
        <v>268</v>
      </c>
      <c r="BS4" t="s">
        <v>268</v>
      </c>
      <c r="BT4" t="s">
        <v>268</v>
      </c>
      <c r="BU4" t="s">
        <v>268</v>
      </c>
      <c r="BV4" t="s">
        <v>268</v>
      </c>
      <c r="BW4" t="s">
        <v>268</v>
      </c>
      <c r="BX4" t="s">
        <v>268</v>
      </c>
      <c r="BY4">
        <v>32.5</v>
      </c>
      <c r="BZ4">
        <v>32.5</v>
      </c>
      <c r="CA4" t="s">
        <v>142</v>
      </c>
      <c r="CB4" s="356">
        <v>122</v>
      </c>
      <c r="CC4" t="s">
        <v>876</v>
      </c>
      <c r="CD4" t="s">
        <v>268</v>
      </c>
      <c r="CE4" t="s">
        <v>268</v>
      </c>
      <c r="CF4" t="s">
        <v>268</v>
      </c>
      <c r="CG4" t="s">
        <v>268</v>
      </c>
      <c r="CH4" t="s">
        <v>268</v>
      </c>
      <c r="CI4" t="s">
        <v>268</v>
      </c>
      <c r="CJ4" t="s">
        <v>268</v>
      </c>
      <c r="CK4" t="s">
        <v>268</v>
      </c>
      <c r="CL4" t="s">
        <v>268</v>
      </c>
      <c r="CM4" t="s">
        <v>11224</v>
      </c>
      <c r="CN4">
        <v>88</v>
      </c>
      <c r="CO4" t="s">
        <v>268</v>
      </c>
      <c r="CP4">
        <v>88</v>
      </c>
      <c r="CQ4">
        <v>365</v>
      </c>
      <c r="CR4" t="s">
        <v>878</v>
      </c>
      <c r="CS4" t="s">
        <v>11225</v>
      </c>
      <c r="CT4" t="s">
        <v>11226</v>
      </c>
      <c r="CU4" t="s">
        <v>11227</v>
      </c>
      <c r="CV4" t="s">
        <v>268</v>
      </c>
      <c r="CW4" t="s">
        <v>268</v>
      </c>
      <c r="CX4" t="s">
        <v>268</v>
      </c>
      <c r="CY4" t="s">
        <v>268</v>
      </c>
      <c r="CZ4" t="s">
        <v>268</v>
      </c>
      <c r="DA4" t="s">
        <v>268</v>
      </c>
      <c r="DB4" s="429">
        <f t="shared" si="6"/>
        <v>0</v>
      </c>
      <c r="DC4" s="284">
        <f t="shared" si="7"/>
        <v>0</v>
      </c>
      <c r="DD4" s="284">
        <f t="shared" si="8"/>
        <v>0</v>
      </c>
      <c r="DE4" s="284">
        <f t="shared" si="9"/>
        <v>0</v>
      </c>
      <c r="DF4" s="295">
        <f t="shared" si="10"/>
        <v>32.5</v>
      </c>
      <c r="DG4" s="284">
        <f t="shared" si="11"/>
        <v>0</v>
      </c>
      <c r="DH4" s="284">
        <f t="shared" si="12"/>
        <v>0</v>
      </c>
      <c r="DI4" s="284">
        <f t="shared" si="13"/>
        <v>0</v>
      </c>
      <c r="DJ4" s="284">
        <f t="shared" si="14"/>
        <v>0</v>
      </c>
      <c r="DK4" s="295">
        <f t="shared" si="15"/>
        <v>1</v>
      </c>
      <c r="DL4" s="297" t="str">
        <f t="shared" si="16"/>
        <v>A dispo.</v>
      </c>
      <c r="DM4" s="430">
        <f>IFERROR(IF(CA4="D",IF(DL4="A dispo.",DF4*VLOOKUP('DATI INPUT'!$F$27,TARIFFE_UD,4,FALSE),DF4*VLOOKUP(DL4,TARIFFE_UD,4,FALSE)),DF4*VLOOKUP(CB4-100,TARIFFE_UND,4,FALSE)),0)</f>
        <v>20.601253573724847</v>
      </c>
      <c r="DN4" s="430">
        <f>IFERROR(IF(CA4="D",IF(DL4="A dispo.",DK4*VLOOKUP('DATI INPUT'!$F$27,TARIFFE_UD,5,FALSE),DK4*VLOOKUP(DL4,TARIFFE_UD,5,FALSE)),DK4*VLOOKUP(CB4-100,TARIFFE_UND,5,FALSE)),0)</f>
        <v>67.397800635548478</v>
      </c>
      <c r="DO4" s="431">
        <f t="shared" si="17"/>
        <v>-9.4579072667499986E-4</v>
      </c>
      <c r="DP4" s="299">
        <f>IFERROR(IF(CA4="D",IF(DL4="A dispo.",DF4*VLOOKUP('DATI INPUT'!$F$27,TARIFFE_UD,2,FALSE),DF4*VLOOKUP(DL4,TARIFFE_UD,2,FALSE)),DF4*VLOOKUP(CB4-100,TARIFFE_UND,2,FALSE)),0)</f>
        <v>25.738387960443109</v>
      </c>
      <c r="DQ4" s="299">
        <f>IFERROR(IF(CA4="D",IF(DL4="A dispo.",DK4*VLOOKUP('DATI INPUT'!$F$27,TARIFFE_UD,3,FALSE),DK4*VLOOKUP(DL4,TARIFFE_UD,3,FALSE)),DK4*VLOOKUP(CB4-100,TARIFFE_UND,3,FALSE)),0)</f>
        <v>60.367780403072892</v>
      </c>
      <c r="DR4" s="299">
        <f t="shared" si="18"/>
        <v>86.106168363516005</v>
      </c>
    </row>
    <row r="5" spans="1:122" x14ac:dyDescent="0.25">
      <c r="A5" t="s">
        <v>1832</v>
      </c>
      <c r="B5" t="s">
        <v>298</v>
      </c>
      <c r="C5" t="s">
        <v>295</v>
      </c>
      <c r="D5" t="s">
        <v>1820</v>
      </c>
      <c r="E5" t="s">
        <v>268</v>
      </c>
      <c r="F5" t="s">
        <v>156</v>
      </c>
      <c r="G5" t="s">
        <v>1821</v>
      </c>
      <c r="H5" t="s">
        <v>1822</v>
      </c>
      <c r="I5" t="s">
        <v>1823</v>
      </c>
      <c r="J5" t="s">
        <v>156</v>
      </c>
      <c r="K5" t="s">
        <v>1824</v>
      </c>
      <c r="L5" t="s">
        <v>1825</v>
      </c>
      <c r="M5" t="s">
        <v>1826</v>
      </c>
      <c r="N5" t="s">
        <v>1827</v>
      </c>
      <c r="O5" t="s">
        <v>943</v>
      </c>
      <c r="P5" t="s">
        <v>1828</v>
      </c>
      <c r="Q5" t="s">
        <v>343</v>
      </c>
      <c r="R5" t="s">
        <v>268</v>
      </c>
      <c r="S5" t="s">
        <v>268</v>
      </c>
      <c r="T5" t="s">
        <v>268</v>
      </c>
      <c r="U5" t="s">
        <v>268</v>
      </c>
      <c r="V5" t="s">
        <v>268</v>
      </c>
      <c r="W5" t="s">
        <v>1829</v>
      </c>
      <c r="X5" t="s">
        <v>1830</v>
      </c>
      <c r="Y5" t="s">
        <v>315</v>
      </c>
      <c r="Z5" t="s">
        <v>268</v>
      </c>
      <c r="AA5" t="s">
        <v>268</v>
      </c>
      <c r="AB5" t="s">
        <v>268</v>
      </c>
      <c r="AC5" t="s">
        <v>268</v>
      </c>
      <c r="AD5" t="s">
        <v>268</v>
      </c>
      <c r="AE5" t="s">
        <v>287</v>
      </c>
      <c r="AF5" t="s">
        <v>1811</v>
      </c>
      <c r="AG5" t="s">
        <v>875</v>
      </c>
      <c r="AH5" t="s">
        <v>1831</v>
      </c>
      <c r="AI5" t="s">
        <v>1011</v>
      </c>
      <c r="AJ5" t="s">
        <v>268</v>
      </c>
      <c r="AK5" t="s">
        <v>352</v>
      </c>
      <c r="AL5" t="s">
        <v>268</v>
      </c>
      <c r="AM5" t="s">
        <v>353</v>
      </c>
      <c r="AN5" t="s">
        <v>268</v>
      </c>
      <c r="AO5" t="s">
        <v>268</v>
      </c>
      <c r="AP5" t="s">
        <v>268</v>
      </c>
      <c r="AQ5" t="s">
        <v>268</v>
      </c>
      <c r="AR5" t="s">
        <v>268</v>
      </c>
      <c r="AS5" t="s">
        <v>268</v>
      </c>
      <c r="AT5" t="s">
        <v>268</v>
      </c>
      <c r="AU5" t="s">
        <v>268</v>
      </c>
      <c r="AV5" t="s">
        <v>268</v>
      </c>
      <c r="AW5" t="s">
        <v>268</v>
      </c>
      <c r="AX5" t="s">
        <v>268</v>
      </c>
      <c r="AY5" t="s">
        <v>268</v>
      </c>
      <c r="AZ5" t="s">
        <v>268</v>
      </c>
      <c r="BA5" t="s">
        <v>268</v>
      </c>
      <c r="BB5" t="s">
        <v>268</v>
      </c>
      <c r="BC5" t="s">
        <v>268</v>
      </c>
      <c r="BD5" t="s">
        <v>268</v>
      </c>
      <c r="BE5" t="s">
        <v>268</v>
      </c>
      <c r="BF5" t="s">
        <v>268</v>
      </c>
      <c r="BG5" t="s">
        <v>268</v>
      </c>
      <c r="BH5" t="s">
        <v>268</v>
      </c>
      <c r="BI5" t="s">
        <v>268</v>
      </c>
      <c r="BJ5" t="s">
        <v>268</v>
      </c>
      <c r="BK5" t="s">
        <v>268</v>
      </c>
      <c r="BL5" t="s">
        <v>268</v>
      </c>
      <c r="BM5" t="s">
        <v>268</v>
      </c>
      <c r="BN5" t="s">
        <v>268</v>
      </c>
      <c r="BO5" t="s">
        <v>268</v>
      </c>
      <c r="BP5" t="s">
        <v>268</v>
      </c>
      <c r="BQ5" t="s">
        <v>268</v>
      </c>
      <c r="BR5" t="s">
        <v>268</v>
      </c>
      <c r="BS5" t="s">
        <v>268</v>
      </c>
      <c r="BT5" t="s">
        <v>268</v>
      </c>
      <c r="BU5" t="s">
        <v>268</v>
      </c>
      <c r="BV5" t="s">
        <v>268</v>
      </c>
      <c r="BW5" t="s">
        <v>268</v>
      </c>
      <c r="BX5" t="s">
        <v>268</v>
      </c>
      <c r="BY5">
        <v>13.9</v>
      </c>
      <c r="BZ5">
        <v>13.9</v>
      </c>
      <c r="CA5" t="s">
        <v>142</v>
      </c>
      <c r="CB5" s="356">
        <v>123</v>
      </c>
      <c r="CC5" t="s">
        <v>1817</v>
      </c>
      <c r="CD5" t="s">
        <v>268</v>
      </c>
      <c r="CE5" t="s">
        <v>268</v>
      </c>
      <c r="CF5" t="s">
        <v>268</v>
      </c>
      <c r="CG5" t="s">
        <v>268</v>
      </c>
      <c r="CH5" t="s">
        <v>268</v>
      </c>
      <c r="CI5" t="s">
        <v>268</v>
      </c>
      <c r="CJ5" t="s">
        <v>268</v>
      </c>
      <c r="CK5" t="s">
        <v>268</v>
      </c>
      <c r="CL5" t="s">
        <v>268</v>
      </c>
      <c r="CM5" t="s">
        <v>11224</v>
      </c>
      <c r="CN5">
        <v>8.81</v>
      </c>
      <c r="CO5" t="s">
        <v>268</v>
      </c>
      <c r="CP5">
        <v>8.81</v>
      </c>
      <c r="CQ5">
        <v>365</v>
      </c>
      <c r="CR5" t="s">
        <v>878</v>
      </c>
      <c r="CS5" t="s">
        <v>11225</v>
      </c>
      <c r="CT5" t="s">
        <v>11226</v>
      </c>
      <c r="CU5" t="s">
        <v>11227</v>
      </c>
      <c r="CV5" t="s">
        <v>268</v>
      </c>
      <c r="CW5" t="s">
        <v>268</v>
      </c>
      <c r="CX5" t="s">
        <v>268</v>
      </c>
      <c r="CY5" t="s">
        <v>268</v>
      </c>
      <c r="CZ5" t="s">
        <v>268</v>
      </c>
      <c r="DA5" t="s">
        <v>268</v>
      </c>
      <c r="DB5" s="429">
        <f t="shared" si="6"/>
        <v>0</v>
      </c>
      <c r="DC5" s="284">
        <f t="shared" si="7"/>
        <v>0</v>
      </c>
      <c r="DD5" s="284">
        <f t="shared" si="8"/>
        <v>0</v>
      </c>
      <c r="DE5" s="284">
        <f t="shared" si="9"/>
        <v>0</v>
      </c>
      <c r="DF5" s="295">
        <f t="shared" si="10"/>
        <v>13.899999999999999</v>
      </c>
      <c r="DG5" s="284">
        <f t="shared" si="11"/>
        <v>1</v>
      </c>
      <c r="DH5" s="284">
        <f t="shared" si="12"/>
        <v>0</v>
      </c>
      <c r="DI5" s="284">
        <f t="shared" si="13"/>
        <v>0</v>
      </c>
      <c r="DJ5" s="284">
        <f t="shared" si="14"/>
        <v>0</v>
      </c>
      <c r="DK5" s="295">
        <f t="shared" si="15"/>
        <v>0</v>
      </c>
      <c r="DL5" s="297" t="str">
        <f t="shared" si="16"/>
        <v>A dispo.</v>
      </c>
      <c r="DM5" s="430">
        <f>IFERROR(IF(CA5="D",IF(DL5="A dispo.",DF5*VLOOKUP('DATI INPUT'!$F$27,TARIFFE_UD,4,FALSE),DF5*VLOOKUP(DL5,TARIFFE_UD,4,FALSE)),DF5*VLOOKUP(CB5-100,TARIFFE_UND,4,FALSE)),0)</f>
        <v>8.8109976823007798</v>
      </c>
      <c r="DN5" s="430">
        <f>IFERROR(IF(CA5="D",IF(DL5="A dispo.",DK5*VLOOKUP('DATI INPUT'!$F$27,TARIFFE_UD,5,FALSE),DK5*VLOOKUP(DL5,TARIFFE_UD,5,FALSE)),DK5*VLOOKUP(CB5-100,TARIFFE_UND,5,FALSE)),0)</f>
        <v>0</v>
      </c>
      <c r="DO5" s="431">
        <f t="shared" si="17"/>
        <v>9.9768230077934561E-4</v>
      </c>
      <c r="DP5" s="299">
        <f>IFERROR(IF(CA5="D",IF(DL5="A dispo.",DF5*VLOOKUP('DATI INPUT'!$F$27,TARIFFE_UD,2,FALSE),DF5*VLOOKUP(DL5,TARIFFE_UD,2,FALSE)),DF5*VLOOKUP(CB5-100,TARIFFE_UND,2,FALSE)),0)</f>
        <v>11.008110543081822</v>
      </c>
      <c r="DQ5" s="299">
        <f>IFERROR(IF(CA5="D",IF(DL5="A dispo.",DK5*VLOOKUP('DATI INPUT'!$F$27,TARIFFE_UD,3,FALSE),DK5*VLOOKUP(DL5,TARIFFE_UD,3,FALSE)),DK5*VLOOKUP(CB5-100,TARIFFE_UND,3,FALSE)),0)</f>
        <v>0</v>
      </c>
      <c r="DR5" s="299">
        <f t="shared" si="18"/>
        <v>11.008110543081822</v>
      </c>
    </row>
    <row r="6" spans="1:122" x14ac:dyDescent="0.25">
      <c r="A6" t="s">
        <v>1833</v>
      </c>
      <c r="B6" t="s">
        <v>298</v>
      </c>
      <c r="C6" t="s">
        <v>1834</v>
      </c>
      <c r="D6" t="s">
        <v>1820</v>
      </c>
      <c r="E6" t="s">
        <v>268</v>
      </c>
      <c r="F6" t="s">
        <v>156</v>
      </c>
      <c r="G6" t="s">
        <v>1821</v>
      </c>
      <c r="H6" t="s">
        <v>1822</v>
      </c>
      <c r="I6" t="s">
        <v>1823</v>
      </c>
      <c r="J6" t="s">
        <v>156</v>
      </c>
      <c r="K6" t="s">
        <v>1824</v>
      </c>
      <c r="L6" t="s">
        <v>1825</v>
      </c>
      <c r="M6" t="s">
        <v>1826</v>
      </c>
      <c r="N6" t="s">
        <v>1827</v>
      </c>
      <c r="O6" t="s">
        <v>943</v>
      </c>
      <c r="P6" t="s">
        <v>1828</v>
      </c>
      <c r="Q6" t="s">
        <v>343</v>
      </c>
      <c r="R6" t="s">
        <v>268</v>
      </c>
      <c r="S6" t="s">
        <v>268</v>
      </c>
      <c r="T6" t="s">
        <v>268</v>
      </c>
      <c r="U6" t="s">
        <v>268</v>
      </c>
      <c r="V6" t="s">
        <v>268</v>
      </c>
      <c r="W6" t="s">
        <v>1829</v>
      </c>
      <c r="X6" t="s">
        <v>1830</v>
      </c>
      <c r="Y6" t="s">
        <v>315</v>
      </c>
      <c r="Z6" t="s">
        <v>268</v>
      </c>
      <c r="AA6" t="s">
        <v>268</v>
      </c>
      <c r="AB6" t="s">
        <v>268</v>
      </c>
      <c r="AC6" t="s">
        <v>268</v>
      </c>
      <c r="AD6" t="s">
        <v>268</v>
      </c>
      <c r="AE6" t="s">
        <v>287</v>
      </c>
      <c r="AF6" t="s">
        <v>1811</v>
      </c>
      <c r="AG6" t="s">
        <v>875</v>
      </c>
      <c r="AH6" t="s">
        <v>1831</v>
      </c>
      <c r="AI6" t="s">
        <v>1011</v>
      </c>
      <c r="AJ6" t="s">
        <v>268</v>
      </c>
      <c r="AK6" t="s">
        <v>352</v>
      </c>
      <c r="AL6" t="s">
        <v>268</v>
      </c>
      <c r="AM6" t="s">
        <v>353</v>
      </c>
      <c r="AN6" t="s">
        <v>268</v>
      </c>
      <c r="AO6" t="s">
        <v>268</v>
      </c>
      <c r="AP6" t="s">
        <v>268</v>
      </c>
      <c r="AQ6" t="s">
        <v>268</v>
      </c>
      <c r="AR6" t="s">
        <v>268</v>
      </c>
      <c r="AS6" t="s">
        <v>268</v>
      </c>
      <c r="AT6" t="s">
        <v>268</v>
      </c>
      <c r="AU6" t="s">
        <v>268</v>
      </c>
      <c r="AV6" t="s">
        <v>268</v>
      </c>
      <c r="AW6" t="s">
        <v>268</v>
      </c>
      <c r="AX6" t="s">
        <v>268</v>
      </c>
      <c r="AY6" t="s">
        <v>268</v>
      </c>
      <c r="AZ6" t="s">
        <v>268</v>
      </c>
      <c r="BA6" t="s">
        <v>268</v>
      </c>
      <c r="BB6" t="s">
        <v>268</v>
      </c>
      <c r="BC6" t="s">
        <v>268</v>
      </c>
      <c r="BD6" t="s">
        <v>268</v>
      </c>
      <c r="BE6" t="s">
        <v>268</v>
      </c>
      <c r="BF6" t="s">
        <v>268</v>
      </c>
      <c r="BG6" t="s">
        <v>268</v>
      </c>
      <c r="BH6" t="s">
        <v>268</v>
      </c>
      <c r="BI6" t="s">
        <v>268</v>
      </c>
      <c r="BJ6" t="s">
        <v>268</v>
      </c>
      <c r="BK6" t="s">
        <v>268</v>
      </c>
      <c r="BL6" t="s">
        <v>268</v>
      </c>
      <c r="BM6" t="s">
        <v>268</v>
      </c>
      <c r="BN6" t="s">
        <v>268</v>
      </c>
      <c r="BO6" t="s">
        <v>268</v>
      </c>
      <c r="BP6" t="s">
        <v>268</v>
      </c>
      <c r="BQ6" t="s">
        <v>268</v>
      </c>
      <c r="BR6" t="s">
        <v>268</v>
      </c>
      <c r="BS6" t="s">
        <v>268</v>
      </c>
      <c r="BT6" t="s">
        <v>268</v>
      </c>
      <c r="BU6" t="s">
        <v>268</v>
      </c>
      <c r="BV6" t="s">
        <v>268</v>
      </c>
      <c r="BW6" t="s">
        <v>268</v>
      </c>
      <c r="BX6" t="s">
        <v>268</v>
      </c>
      <c r="BY6">
        <v>1.72</v>
      </c>
      <c r="BZ6">
        <v>1.72</v>
      </c>
      <c r="CA6" t="s">
        <v>142</v>
      </c>
      <c r="CB6" s="356">
        <v>123</v>
      </c>
      <c r="CC6" t="s">
        <v>1817</v>
      </c>
      <c r="CD6" t="s">
        <v>268</v>
      </c>
      <c r="CE6" t="s">
        <v>268</v>
      </c>
      <c r="CF6" t="s">
        <v>268</v>
      </c>
      <c r="CG6" t="s">
        <v>268</v>
      </c>
      <c r="CH6" t="s">
        <v>268</v>
      </c>
      <c r="CI6" t="s">
        <v>268</v>
      </c>
      <c r="CJ6" t="s">
        <v>268</v>
      </c>
      <c r="CK6" t="s">
        <v>268</v>
      </c>
      <c r="CL6" t="s">
        <v>268</v>
      </c>
      <c r="CM6" t="s">
        <v>11224</v>
      </c>
      <c r="CN6">
        <v>1.0900000000000001</v>
      </c>
      <c r="CO6" t="s">
        <v>268</v>
      </c>
      <c r="CP6">
        <v>1.0900000000000001</v>
      </c>
      <c r="CQ6">
        <v>365</v>
      </c>
      <c r="CR6" t="s">
        <v>878</v>
      </c>
      <c r="CS6" t="s">
        <v>11225</v>
      </c>
      <c r="CT6" t="s">
        <v>11226</v>
      </c>
      <c r="CU6" t="s">
        <v>11227</v>
      </c>
      <c r="CV6" t="s">
        <v>268</v>
      </c>
      <c r="CW6" t="s">
        <v>268</v>
      </c>
      <c r="CX6" t="s">
        <v>268</v>
      </c>
      <c r="CY6" t="s">
        <v>268</v>
      </c>
      <c r="CZ6" t="s">
        <v>268</v>
      </c>
      <c r="DA6" t="s">
        <v>268</v>
      </c>
      <c r="DB6" s="429">
        <f t="shared" si="6"/>
        <v>0</v>
      </c>
      <c r="DC6" s="284">
        <f t="shared" si="7"/>
        <v>0</v>
      </c>
      <c r="DD6" s="284">
        <f t="shared" si="8"/>
        <v>0</v>
      </c>
      <c r="DE6" s="284">
        <f t="shared" si="9"/>
        <v>0</v>
      </c>
      <c r="DF6" s="295">
        <f t="shared" si="10"/>
        <v>1.72</v>
      </c>
      <c r="DG6" s="284">
        <f t="shared" si="11"/>
        <v>1</v>
      </c>
      <c r="DH6" s="284">
        <f t="shared" si="12"/>
        <v>0</v>
      </c>
      <c r="DI6" s="284">
        <f t="shared" si="13"/>
        <v>0</v>
      </c>
      <c r="DJ6" s="284">
        <f t="shared" si="14"/>
        <v>0</v>
      </c>
      <c r="DK6" s="295">
        <f t="shared" si="15"/>
        <v>0</v>
      </c>
      <c r="DL6" s="297" t="str">
        <f t="shared" si="16"/>
        <v>A dispo.</v>
      </c>
      <c r="DM6" s="430">
        <f>IFERROR(IF(CA6="D",IF(DL6="A dispo.",DF6*VLOOKUP('DATI INPUT'!$F$27,TARIFFE_UD,4,FALSE),DF6*VLOOKUP(DL6,TARIFFE_UD,4,FALSE)),DF6*VLOOKUP(CB6-100,TARIFFE_UND,4,FALSE)),0)</f>
        <v>1.0902817275940533</v>
      </c>
      <c r="DN6" s="430">
        <f>IFERROR(IF(CA6="D",IF(DL6="A dispo.",DK6*VLOOKUP('DATI INPUT'!$F$27,TARIFFE_UD,5,FALSE),DK6*VLOOKUP(DL6,TARIFFE_UD,5,FALSE)),DK6*VLOOKUP(CB6-100,TARIFFE_UND,5,FALSE)),0)</f>
        <v>0</v>
      </c>
      <c r="DO6" s="431">
        <f t="shared" si="17"/>
        <v>2.8172759405320491E-4</v>
      </c>
      <c r="DP6" s="299">
        <f>IFERROR(IF(CA6="D",IF(DL6="A dispo.",DF6*VLOOKUP('DATI INPUT'!$F$27,TARIFFE_UD,2,FALSE),DF6*VLOOKUP(DL6,TARIFFE_UD,2,FALSE)),DF6*VLOOKUP(CB6-100,TARIFFE_UND,2,FALSE)),0)</f>
        <v>1.3621546859065277</v>
      </c>
      <c r="DQ6" s="299">
        <f>IFERROR(IF(CA6="D",IF(DL6="A dispo.",DK6*VLOOKUP('DATI INPUT'!$F$27,TARIFFE_UD,3,FALSE),DK6*VLOOKUP(DL6,TARIFFE_UD,3,FALSE)),DK6*VLOOKUP(CB6-100,TARIFFE_UND,3,FALSE)),0)</f>
        <v>0</v>
      </c>
      <c r="DR6" s="299">
        <f t="shared" si="18"/>
        <v>1.3621546859065277</v>
      </c>
    </row>
    <row r="7" spans="1:122" x14ac:dyDescent="0.25">
      <c r="A7" t="s">
        <v>1835</v>
      </c>
      <c r="B7" t="s">
        <v>290</v>
      </c>
      <c r="C7" t="s">
        <v>1836</v>
      </c>
      <c r="D7" t="s">
        <v>1837</v>
      </c>
      <c r="E7" t="s">
        <v>268</v>
      </c>
      <c r="F7" t="s">
        <v>156</v>
      </c>
      <c r="G7" t="s">
        <v>1838</v>
      </c>
      <c r="H7" t="s">
        <v>1839</v>
      </c>
      <c r="I7" t="s">
        <v>1840</v>
      </c>
      <c r="J7" t="s">
        <v>156</v>
      </c>
      <c r="K7" t="s">
        <v>1841</v>
      </c>
      <c r="L7" t="s">
        <v>1842</v>
      </c>
      <c r="M7" t="s">
        <v>1843</v>
      </c>
      <c r="N7" t="s">
        <v>1844</v>
      </c>
      <c r="O7" t="s">
        <v>943</v>
      </c>
      <c r="P7" t="s">
        <v>1845</v>
      </c>
      <c r="Q7" t="s">
        <v>315</v>
      </c>
      <c r="R7" t="s">
        <v>268</v>
      </c>
      <c r="S7" t="s">
        <v>268</v>
      </c>
      <c r="T7" t="s">
        <v>268</v>
      </c>
      <c r="U7" t="s">
        <v>268</v>
      </c>
      <c r="V7" t="s">
        <v>268</v>
      </c>
      <c r="W7" t="s">
        <v>1846</v>
      </c>
      <c r="X7" t="s">
        <v>1847</v>
      </c>
      <c r="Y7" t="s">
        <v>269</v>
      </c>
      <c r="Z7" t="s">
        <v>268</v>
      </c>
      <c r="AA7" t="s">
        <v>268</v>
      </c>
      <c r="AB7" t="s">
        <v>268</v>
      </c>
      <c r="AC7" t="s">
        <v>268</v>
      </c>
      <c r="AD7" t="s">
        <v>268</v>
      </c>
      <c r="AE7" t="s">
        <v>287</v>
      </c>
      <c r="AF7" t="s">
        <v>1811</v>
      </c>
      <c r="AG7" t="s">
        <v>875</v>
      </c>
      <c r="AH7" t="s">
        <v>1848</v>
      </c>
      <c r="AI7" t="s">
        <v>1254</v>
      </c>
      <c r="AJ7" t="s">
        <v>268</v>
      </c>
      <c r="AK7" t="s">
        <v>377</v>
      </c>
      <c r="AL7" t="s">
        <v>268</v>
      </c>
      <c r="AM7" t="s">
        <v>405</v>
      </c>
      <c r="AN7" t="s">
        <v>268</v>
      </c>
      <c r="AO7" t="s">
        <v>268</v>
      </c>
      <c r="AP7" t="s">
        <v>268</v>
      </c>
      <c r="AQ7" t="s">
        <v>268</v>
      </c>
      <c r="AR7" t="s">
        <v>268</v>
      </c>
      <c r="AS7" t="s">
        <v>268</v>
      </c>
      <c r="AT7" t="s">
        <v>268</v>
      </c>
      <c r="AU7" t="s">
        <v>268</v>
      </c>
      <c r="AV7" t="s">
        <v>268</v>
      </c>
      <c r="AW7" t="s">
        <v>268</v>
      </c>
      <c r="AX7" t="s">
        <v>268</v>
      </c>
      <c r="AY7" t="s">
        <v>268</v>
      </c>
      <c r="AZ7" t="s">
        <v>268</v>
      </c>
      <c r="BA7" t="s">
        <v>268</v>
      </c>
      <c r="BB7" t="s">
        <v>268</v>
      </c>
      <c r="BC7" t="s">
        <v>268</v>
      </c>
      <c r="BD7" t="s">
        <v>268</v>
      </c>
      <c r="BE7" t="s">
        <v>268</v>
      </c>
      <c r="BF7" t="s">
        <v>268</v>
      </c>
      <c r="BG7" t="s">
        <v>268</v>
      </c>
      <c r="BH7" t="s">
        <v>268</v>
      </c>
      <c r="BI7" t="s">
        <v>268</v>
      </c>
      <c r="BJ7" t="s">
        <v>268</v>
      </c>
      <c r="BK7" t="s">
        <v>268</v>
      </c>
      <c r="BL7" t="s">
        <v>268</v>
      </c>
      <c r="BM7" t="s">
        <v>268</v>
      </c>
      <c r="BN7" t="s">
        <v>268</v>
      </c>
      <c r="BO7" t="s">
        <v>268</v>
      </c>
      <c r="BP7" t="s">
        <v>268</v>
      </c>
      <c r="BQ7" t="s">
        <v>268</v>
      </c>
      <c r="BR7" t="s">
        <v>268</v>
      </c>
      <c r="BS7" t="s">
        <v>268</v>
      </c>
      <c r="BT7" t="s">
        <v>268</v>
      </c>
      <c r="BU7" t="s">
        <v>268</v>
      </c>
      <c r="BV7" t="s">
        <v>268</v>
      </c>
      <c r="BW7" t="s">
        <v>268</v>
      </c>
      <c r="BX7" t="s">
        <v>268</v>
      </c>
      <c r="BY7">
        <v>50</v>
      </c>
      <c r="BZ7">
        <v>50</v>
      </c>
      <c r="CA7" t="s">
        <v>142</v>
      </c>
      <c r="CB7" s="356">
        <v>122</v>
      </c>
      <c r="CC7" t="s">
        <v>876</v>
      </c>
      <c r="CD7" t="s">
        <v>268</v>
      </c>
      <c r="CE7" t="s">
        <v>268</v>
      </c>
      <c r="CF7" t="s">
        <v>268</v>
      </c>
      <c r="CG7" t="s">
        <v>268</v>
      </c>
      <c r="CH7" t="s">
        <v>268</v>
      </c>
      <c r="CI7" t="s">
        <v>268</v>
      </c>
      <c r="CJ7" t="s">
        <v>268</v>
      </c>
      <c r="CK7" t="s">
        <v>268</v>
      </c>
      <c r="CL7" t="s">
        <v>268</v>
      </c>
      <c r="CM7" t="s">
        <v>11224</v>
      </c>
      <c r="CN7">
        <v>99.09</v>
      </c>
      <c r="CO7" t="s">
        <v>268</v>
      </c>
      <c r="CP7">
        <v>99.09</v>
      </c>
      <c r="CQ7">
        <v>365</v>
      </c>
      <c r="CR7" t="s">
        <v>878</v>
      </c>
      <c r="CS7" t="s">
        <v>11225</v>
      </c>
      <c r="CT7" t="s">
        <v>11226</v>
      </c>
      <c r="CU7" t="s">
        <v>11227</v>
      </c>
      <c r="CV7" t="s">
        <v>268</v>
      </c>
      <c r="CW7" t="s">
        <v>268</v>
      </c>
      <c r="CX7" t="s">
        <v>268</v>
      </c>
      <c r="CY7" t="s">
        <v>268</v>
      </c>
      <c r="CZ7" t="s">
        <v>268</v>
      </c>
      <c r="DA7" t="s">
        <v>268</v>
      </c>
      <c r="DB7" s="429">
        <f t="shared" si="6"/>
        <v>0</v>
      </c>
      <c r="DC7" s="284">
        <f t="shared" si="7"/>
        <v>0</v>
      </c>
      <c r="DD7" s="284">
        <f t="shared" si="8"/>
        <v>0</v>
      </c>
      <c r="DE7" s="284">
        <f t="shared" si="9"/>
        <v>0</v>
      </c>
      <c r="DF7" s="295">
        <f t="shared" si="10"/>
        <v>50</v>
      </c>
      <c r="DG7" s="284">
        <f t="shared" si="11"/>
        <v>0</v>
      </c>
      <c r="DH7" s="284">
        <f t="shared" si="12"/>
        <v>0</v>
      </c>
      <c r="DI7" s="284">
        <f t="shared" si="13"/>
        <v>0</v>
      </c>
      <c r="DJ7" s="284">
        <f t="shared" si="14"/>
        <v>0</v>
      </c>
      <c r="DK7" s="295">
        <f t="shared" si="15"/>
        <v>1</v>
      </c>
      <c r="DL7" s="297" t="str">
        <f t="shared" si="16"/>
        <v>A dispo.</v>
      </c>
      <c r="DM7" s="430">
        <f>IFERROR(IF(CA7="D",IF(DL7="A dispo.",DF7*VLOOKUP('DATI INPUT'!$F$27,TARIFFE_UD,4,FALSE),DF7*VLOOKUP(DL7,TARIFFE_UD,4,FALSE)),DF7*VLOOKUP(CB7-100,TARIFFE_UND,4,FALSE)),0)</f>
        <v>31.694236267268995</v>
      </c>
      <c r="DN7" s="430">
        <f>IFERROR(IF(CA7="D",IF(DL7="A dispo.",DK7*VLOOKUP('DATI INPUT'!$F$27,TARIFFE_UD,5,FALSE),DK7*VLOOKUP(DL7,TARIFFE_UD,5,FALSE)),DK7*VLOOKUP(CB7-100,TARIFFE_UND,5,FALSE)),0)</f>
        <v>67.397800635548478</v>
      </c>
      <c r="DO7" s="431">
        <f t="shared" si="17"/>
        <v>2.0369028174656023E-3</v>
      </c>
      <c r="DP7" s="299">
        <f>IFERROR(IF(CA7="D",IF(DL7="A dispo.",DF7*VLOOKUP('DATI INPUT'!$F$27,TARIFFE_UD,2,FALSE),DF7*VLOOKUP(DL7,TARIFFE_UD,2,FALSE)),DF7*VLOOKUP(CB7-100,TARIFFE_UND,2,FALSE)),0)</f>
        <v>39.597519939143247</v>
      </c>
      <c r="DQ7" s="299">
        <f>IFERROR(IF(CA7="D",IF(DL7="A dispo.",DK7*VLOOKUP('DATI INPUT'!$F$27,TARIFFE_UD,3,FALSE),DK7*VLOOKUP(DL7,TARIFFE_UD,3,FALSE)),DK7*VLOOKUP(CB7-100,TARIFFE_UND,3,FALSE)),0)</f>
        <v>60.367780403072892</v>
      </c>
      <c r="DR7" s="299">
        <f t="shared" si="18"/>
        <v>99.965300342216139</v>
      </c>
    </row>
    <row r="8" spans="1:122" x14ac:dyDescent="0.25">
      <c r="A8" t="s">
        <v>1849</v>
      </c>
      <c r="B8" t="s">
        <v>270</v>
      </c>
      <c r="C8" t="s">
        <v>301</v>
      </c>
      <c r="D8" t="s">
        <v>1850</v>
      </c>
      <c r="E8" t="s">
        <v>268</v>
      </c>
      <c r="F8" t="s">
        <v>156</v>
      </c>
      <c r="G8" t="s">
        <v>1851</v>
      </c>
      <c r="H8" t="s">
        <v>1852</v>
      </c>
      <c r="I8" t="s">
        <v>407</v>
      </c>
      <c r="J8" t="s">
        <v>274</v>
      </c>
      <c r="K8" t="s">
        <v>1853</v>
      </c>
      <c r="L8" t="s">
        <v>1854</v>
      </c>
      <c r="M8" t="s">
        <v>1855</v>
      </c>
      <c r="N8" t="s">
        <v>1403</v>
      </c>
      <c r="O8" t="s">
        <v>1856</v>
      </c>
      <c r="P8" t="s">
        <v>1857</v>
      </c>
      <c r="Q8" t="s">
        <v>935</v>
      </c>
      <c r="R8" t="s">
        <v>268</v>
      </c>
      <c r="S8" t="s">
        <v>268</v>
      </c>
      <c r="T8" t="s">
        <v>268</v>
      </c>
      <c r="U8" t="s">
        <v>268</v>
      </c>
      <c r="V8" t="s">
        <v>268</v>
      </c>
      <c r="W8" t="s">
        <v>1829</v>
      </c>
      <c r="X8" t="s">
        <v>1830</v>
      </c>
      <c r="Y8" t="s">
        <v>315</v>
      </c>
      <c r="Z8" t="s">
        <v>268</v>
      </c>
      <c r="AA8" t="s">
        <v>268</v>
      </c>
      <c r="AB8" t="s">
        <v>268</v>
      </c>
      <c r="AC8" t="s">
        <v>268</v>
      </c>
      <c r="AD8" t="s">
        <v>268</v>
      </c>
      <c r="AE8" t="s">
        <v>287</v>
      </c>
      <c r="AF8" t="s">
        <v>1811</v>
      </c>
      <c r="AG8" t="s">
        <v>875</v>
      </c>
      <c r="AH8" t="s">
        <v>1831</v>
      </c>
      <c r="AI8" t="s">
        <v>764</v>
      </c>
      <c r="AJ8" t="s">
        <v>268</v>
      </c>
      <c r="AK8" t="s">
        <v>410</v>
      </c>
      <c r="AL8" t="s">
        <v>268</v>
      </c>
      <c r="AM8" t="s">
        <v>355</v>
      </c>
      <c r="AN8" t="s">
        <v>268</v>
      </c>
      <c r="AO8" t="s">
        <v>268</v>
      </c>
      <c r="AP8" t="s">
        <v>268</v>
      </c>
      <c r="AQ8" t="s">
        <v>268</v>
      </c>
      <c r="AR8" t="s">
        <v>268</v>
      </c>
      <c r="AS8" t="s">
        <v>268</v>
      </c>
      <c r="AT8" t="s">
        <v>268</v>
      </c>
      <c r="AU8" t="s">
        <v>268</v>
      </c>
      <c r="AV8" t="s">
        <v>268</v>
      </c>
      <c r="AW8" t="s">
        <v>268</v>
      </c>
      <c r="AX8" t="s">
        <v>268</v>
      </c>
      <c r="AY8" t="s">
        <v>268</v>
      </c>
      <c r="AZ8" t="s">
        <v>268</v>
      </c>
      <c r="BA8" t="s">
        <v>268</v>
      </c>
      <c r="BB8" t="s">
        <v>268</v>
      </c>
      <c r="BC8" t="s">
        <v>268</v>
      </c>
      <c r="BD8" t="s">
        <v>268</v>
      </c>
      <c r="BE8" t="s">
        <v>268</v>
      </c>
      <c r="BF8" t="s">
        <v>268</v>
      </c>
      <c r="BG8" t="s">
        <v>268</v>
      </c>
      <c r="BH8" t="s">
        <v>268</v>
      </c>
      <c r="BI8" t="s">
        <v>268</v>
      </c>
      <c r="BJ8" t="s">
        <v>268</v>
      </c>
      <c r="BK8" t="s">
        <v>268</v>
      </c>
      <c r="BL8" t="s">
        <v>268</v>
      </c>
      <c r="BM8" t="s">
        <v>268</v>
      </c>
      <c r="BN8" t="s">
        <v>268</v>
      </c>
      <c r="BO8" t="s">
        <v>268</v>
      </c>
      <c r="BP8" t="s">
        <v>268</v>
      </c>
      <c r="BQ8" t="s">
        <v>268</v>
      </c>
      <c r="BR8" t="s">
        <v>268</v>
      </c>
      <c r="BS8" t="s">
        <v>268</v>
      </c>
      <c r="BT8" t="s">
        <v>268</v>
      </c>
      <c r="BU8" t="s">
        <v>268</v>
      </c>
      <c r="BV8" t="s">
        <v>268</v>
      </c>
      <c r="BW8" t="s">
        <v>268</v>
      </c>
      <c r="BX8" t="s">
        <v>268</v>
      </c>
      <c r="BY8">
        <v>45</v>
      </c>
      <c r="BZ8">
        <v>45</v>
      </c>
      <c r="CA8" t="s">
        <v>142</v>
      </c>
      <c r="CB8" s="356">
        <v>122</v>
      </c>
      <c r="CC8" t="s">
        <v>876</v>
      </c>
      <c r="CD8" t="s">
        <v>268</v>
      </c>
      <c r="CE8" t="s">
        <v>268</v>
      </c>
      <c r="CF8" t="s">
        <v>268</v>
      </c>
      <c r="CG8" t="s">
        <v>268</v>
      </c>
      <c r="CH8" t="s">
        <v>268</v>
      </c>
      <c r="CI8" t="s">
        <v>268</v>
      </c>
      <c r="CJ8" t="s">
        <v>268</v>
      </c>
      <c r="CK8" t="s">
        <v>268</v>
      </c>
      <c r="CL8" t="s">
        <v>268</v>
      </c>
      <c r="CM8" t="s">
        <v>11224</v>
      </c>
      <c r="CN8">
        <v>95.92</v>
      </c>
      <c r="CO8" t="s">
        <v>268</v>
      </c>
      <c r="CP8">
        <v>95.92</v>
      </c>
      <c r="CQ8">
        <v>365</v>
      </c>
      <c r="CR8" t="s">
        <v>878</v>
      </c>
      <c r="CS8" t="s">
        <v>11225</v>
      </c>
      <c r="CT8" t="s">
        <v>11226</v>
      </c>
      <c r="CU8" t="s">
        <v>11227</v>
      </c>
      <c r="CV8" t="s">
        <v>268</v>
      </c>
      <c r="CW8" t="s">
        <v>268</v>
      </c>
      <c r="CX8" t="s">
        <v>268</v>
      </c>
      <c r="CY8" t="s">
        <v>268</v>
      </c>
      <c r="CZ8" t="s">
        <v>268</v>
      </c>
      <c r="DA8" t="s">
        <v>268</v>
      </c>
      <c r="DB8" s="429">
        <f t="shared" si="6"/>
        <v>0</v>
      </c>
      <c r="DC8" s="284">
        <f t="shared" si="7"/>
        <v>0</v>
      </c>
      <c r="DD8" s="284">
        <f t="shared" si="8"/>
        <v>0</v>
      </c>
      <c r="DE8" s="284">
        <f t="shared" si="9"/>
        <v>0</v>
      </c>
      <c r="DF8" s="295">
        <f t="shared" si="10"/>
        <v>45</v>
      </c>
      <c r="DG8" s="284">
        <f t="shared" si="11"/>
        <v>0</v>
      </c>
      <c r="DH8" s="284">
        <f t="shared" si="12"/>
        <v>0</v>
      </c>
      <c r="DI8" s="284">
        <f t="shared" si="13"/>
        <v>0</v>
      </c>
      <c r="DJ8" s="284">
        <f t="shared" si="14"/>
        <v>0</v>
      </c>
      <c r="DK8" s="295">
        <f t="shared" si="15"/>
        <v>1</v>
      </c>
      <c r="DL8" s="297" t="str">
        <f t="shared" si="16"/>
        <v>A dispo.</v>
      </c>
      <c r="DM8" s="430">
        <f>IFERROR(IF(CA8="D",IF(DL8="A dispo.",DF8*VLOOKUP('DATI INPUT'!$F$27,TARIFFE_UD,4,FALSE),DF8*VLOOKUP(DL8,TARIFFE_UD,4,FALSE)),DF8*VLOOKUP(CB8-100,TARIFFE_UND,4,FALSE)),0)</f>
        <v>28.524812640542095</v>
      </c>
      <c r="DN8" s="430">
        <f>IFERROR(IF(CA8="D",IF(DL8="A dispo.",DK8*VLOOKUP('DATI INPUT'!$F$27,TARIFFE_UD,5,FALSE),DK8*VLOOKUP(DL8,TARIFFE_UD,5,FALSE)),DK8*VLOOKUP(CB8-100,TARIFFE_UND,5,FALSE)),0)</f>
        <v>67.397800635548478</v>
      </c>
      <c r="DO8" s="431">
        <f t="shared" si="17"/>
        <v>2.6132760905710484E-3</v>
      </c>
      <c r="DP8" s="299">
        <f>IFERROR(IF(CA8="D",IF(DL8="A dispo.",DF8*VLOOKUP('DATI INPUT'!$F$27,TARIFFE_UD,2,FALSE),DF8*VLOOKUP(DL8,TARIFFE_UD,2,FALSE)),DF8*VLOOKUP(CB8-100,TARIFFE_UND,2,FALSE)),0)</f>
        <v>35.637767945228923</v>
      </c>
      <c r="DQ8" s="299">
        <f>IFERROR(IF(CA8="D",IF(DL8="A dispo.",DK8*VLOOKUP('DATI INPUT'!$F$27,TARIFFE_UD,3,FALSE),DK8*VLOOKUP(DL8,TARIFFE_UD,3,FALSE)),DK8*VLOOKUP(CB8-100,TARIFFE_UND,3,FALSE)),0)</f>
        <v>60.367780403072892</v>
      </c>
      <c r="DR8" s="299">
        <f t="shared" si="18"/>
        <v>96.005548348301815</v>
      </c>
    </row>
    <row r="9" spans="1:122" x14ac:dyDescent="0.25">
      <c r="A9" t="s">
        <v>1858</v>
      </c>
      <c r="B9" t="s">
        <v>270</v>
      </c>
      <c r="C9" t="s">
        <v>1859</v>
      </c>
      <c r="D9" t="s">
        <v>1850</v>
      </c>
      <c r="E9" t="s">
        <v>268</v>
      </c>
      <c r="F9" t="s">
        <v>156</v>
      </c>
      <c r="G9" t="s">
        <v>1851</v>
      </c>
      <c r="H9" t="s">
        <v>1852</v>
      </c>
      <c r="I9" t="s">
        <v>407</v>
      </c>
      <c r="J9" t="s">
        <v>274</v>
      </c>
      <c r="K9" t="s">
        <v>1853</v>
      </c>
      <c r="L9" t="s">
        <v>1854</v>
      </c>
      <c r="M9" t="s">
        <v>1855</v>
      </c>
      <c r="N9" t="s">
        <v>1403</v>
      </c>
      <c r="O9" t="s">
        <v>1856</v>
      </c>
      <c r="P9" t="s">
        <v>1857</v>
      </c>
      <c r="Q9" t="s">
        <v>935</v>
      </c>
      <c r="R9" t="s">
        <v>268</v>
      </c>
      <c r="S9" t="s">
        <v>268</v>
      </c>
      <c r="T9" t="s">
        <v>268</v>
      </c>
      <c r="U9" t="s">
        <v>268</v>
      </c>
      <c r="V9" t="s">
        <v>268</v>
      </c>
      <c r="W9" t="s">
        <v>1829</v>
      </c>
      <c r="X9" t="s">
        <v>1830</v>
      </c>
      <c r="Y9" t="s">
        <v>315</v>
      </c>
      <c r="Z9" t="s">
        <v>268</v>
      </c>
      <c r="AA9" t="s">
        <v>268</v>
      </c>
      <c r="AB9" t="s">
        <v>268</v>
      </c>
      <c r="AC9" t="s">
        <v>268</v>
      </c>
      <c r="AD9" t="s">
        <v>268</v>
      </c>
      <c r="AE9" t="s">
        <v>287</v>
      </c>
      <c r="AF9" t="s">
        <v>1811</v>
      </c>
      <c r="AG9" t="s">
        <v>875</v>
      </c>
      <c r="AH9" t="s">
        <v>1831</v>
      </c>
      <c r="AI9" t="s">
        <v>1011</v>
      </c>
      <c r="AJ9" t="s">
        <v>268</v>
      </c>
      <c r="AK9" t="s">
        <v>410</v>
      </c>
      <c r="AL9" t="s">
        <v>268</v>
      </c>
      <c r="AM9" t="s">
        <v>353</v>
      </c>
      <c r="AN9" t="s">
        <v>268</v>
      </c>
      <c r="AO9" t="s">
        <v>268</v>
      </c>
      <c r="AP9" t="s">
        <v>268</v>
      </c>
      <c r="AQ9" t="s">
        <v>268</v>
      </c>
      <c r="AR9" t="s">
        <v>268</v>
      </c>
      <c r="AS9" t="s">
        <v>268</v>
      </c>
      <c r="AT9" t="s">
        <v>268</v>
      </c>
      <c r="AU9" t="s">
        <v>268</v>
      </c>
      <c r="AV9" t="s">
        <v>268</v>
      </c>
      <c r="AW9" t="s">
        <v>268</v>
      </c>
      <c r="AX9" t="s">
        <v>268</v>
      </c>
      <c r="AY9" t="s">
        <v>268</v>
      </c>
      <c r="AZ9" t="s">
        <v>268</v>
      </c>
      <c r="BA9" t="s">
        <v>268</v>
      </c>
      <c r="BB9" t="s">
        <v>268</v>
      </c>
      <c r="BC9" t="s">
        <v>268</v>
      </c>
      <c r="BD9" t="s">
        <v>268</v>
      </c>
      <c r="BE9" t="s">
        <v>268</v>
      </c>
      <c r="BF9" t="s">
        <v>268</v>
      </c>
      <c r="BG9" t="s">
        <v>268</v>
      </c>
      <c r="BH9" t="s">
        <v>268</v>
      </c>
      <c r="BI9" t="s">
        <v>268</v>
      </c>
      <c r="BJ9" t="s">
        <v>268</v>
      </c>
      <c r="BK9" t="s">
        <v>268</v>
      </c>
      <c r="BL9" t="s">
        <v>268</v>
      </c>
      <c r="BM9" t="s">
        <v>268</v>
      </c>
      <c r="BN9" t="s">
        <v>268</v>
      </c>
      <c r="BO9" t="s">
        <v>268</v>
      </c>
      <c r="BP9" t="s">
        <v>268</v>
      </c>
      <c r="BQ9" t="s">
        <v>268</v>
      </c>
      <c r="BR9" t="s">
        <v>268</v>
      </c>
      <c r="BS9" t="s">
        <v>268</v>
      </c>
      <c r="BT9" t="s">
        <v>268</v>
      </c>
      <c r="BU9" t="s">
        <v>268</v>
      </c>
      <c r="BV9" t="s">
        <v>268</v>
      </c>
      <c r="BW9" t="s">
        <v>268</v>
      </c>
      <c r="BX9" t="s">
        <v>268</v>
      </c>
      <c r="BY9">
        <v>12</v>
      </c>
      <c r="BZ9">
        <v>12</v>
      </c>
      <c r="CA9" t="s">
        <v>142</v>
      </c>
      <c r="CB9" s="356">
        <v>123</v>
      </c>
      <c r="CC9" t="s">
        <v>1817</v>
      </c>
      <c r="CD9" t="s">
        <v>268</v>
      </c>
      <c r="CE9" t="s">
        <v>268</v>
      </c>
      <c r="CF9" t="s">
        <v>268</v>
      </c>
      <c r="CG9" t="s">
        <v>268</v>
      </c>
      <c r="CH9" t="s">
        <v>268</v>
      </c>
      <c r="CI9" t="s">
        <v>268</v>
      </c>
      <c r="CJ9" t="s">
        <v>268</v>
      </c>
      <c r="CK9" t="s">
        <v>268</v>
      </c>
      <c r="CL9" t="s">
        <v>268</v>
      </c>
      <c r="CM9" t="s">
        <v>11224</v>
      </c>
      <c r="CN9">
        <v>7.61</v>
      </c>
      <c r="CO9" t="s">
        <v>268</v>
      </c>
      <c r="CP9">
        <v>7.61</v>
      </c>
      <c r="CQ9">
        <v>365</v>
      </c>
      <c r="CR9" t="s">
        <v>878</v>
      </c>
      <c r="CS9" t="s">
        <v>11225</v>
      </c>
      <c r="CT9" t="s">
        <v>11226</v>
      </c>
      <c r="CU9" t="s">
        <v>11227</v>
      </c>
      <c r="CV9" t="s">
        <v>268</v>
      </c>
      <c r="CW9" t="s">
        <v>268</v>
      </c>
      <c r="CX9" t="s">
        <v>268</v>
      </c>
      <c r="CY9" t="s">
        <v>268</v>
      </c>
      <c r="CZ9" t="s">
        <v>268</v>
      </c>
      <c r="DA9" t="s">
        <v>268</v>
      </c>
      <c r="DB9" s="429">
        <f t="shared" si="6"/>
        <v>0</v>
      </c>
      <c r="DC9" s="284">
        <f t="shared" si="7"/>
        <v>0</v>
      </c>
      <c r="DD9" s="284">
        <f t="shared" si="8"/>
        <v>0</v>
      </c>
      <c r="DE9" s="284">
        <f t="shared" si="9"/>
        <v>0</v>
      </c>
      <c r="DF9" s="295">
        <f t="shared" si="10"/>
        <v>11.999999999999998</v>
      </c>
      <c r="DG9" s="284">
        <f t="shared" si="11"/>
        <v>1</v>
      </c>
      <c r="DH9" s="284">
        <f t="shared" si="12"/>
        <v>0</v>
      </c>
      <c r="DI9" s="284">
        <f t="shared" si="13"/>
        <v>0</v>
      </c>
      <c r="DJ9" s="284">
        <f t="shared" si="14"/>
        <v>0</v>
      </c>
      <c r="DK9" s="295">
        <f t="shared" si="15"/>
        <v>0</v>
      </c>
      <c r="DL9" s="297" t="str">
        <f t="shared" si="16"/>
        <v>A dispo.</v>
      </c>
      <c r="DM9" s="430">
        <f>IFERROR(IF(CA9="D",IF(DL9="A dispo.",DF9*VLOOKUP('DATI INPUT'!$F$27,TARIFFE_UD,4,FALSE),DF9*VLOOKUP(DL9,TARIFFE_UD,4,FALSE)),DF9*VLOOKUP(CB9-100,TARIFFE_UND,4,FALSE)),0)</f>
        <v>7.6066167041445576</v>
      </c>
      <c r="DN9" s="430">
        <f>IFERROR(IF(CA9="D",IF(DL9="A dispo.",DK9*VLOOKUP('DATI INPUT'!$F$27,TARIFFE_UD,5,FALSE),DK9*VLOOKUP(DL9,TARIFFE_UD,5,FALSE)),DK9*VLOOKUP(CB9-100,TARIFFE_UND,5,FALSE)),0)</f>
        <v>0</v>
      </c>
      <c r="DO9" s="431">
        <f t="shared" si="17"/>
        <v>-3.383295855442725E-3</v>
      </c>
      <c r="DP9" s="299">
        <f>IFERROR(IF(CA9="D",IF(DL9="A dispo.",DF9*VLOOKUP('DATI INPUT'!$F$27,TARIFFE_UD,2,FALSE),DF9*VLOOKUP(DL9,TARIFFE_UD,2,FALSE)),DF9*VLOOKUP(CB9-100,TARIFFE_UND,2,FALSE)),0)</f>
        <v>9.5034047853943768</v>
      </c>
      <c r="DQ9" s="299">
        <f>IFERROR(IF(CA9="D",IF(DL9="A dispo.",DK9*VLOOKUP('DATI INPUT'!$F$27,TARIFFE_UD,3,FALSE),DK9*VLOOKUP(DL9,TARIFFE_UD,3,FALSE)),DK9*VLOOKUP(CB9-100,TARIFFE_UND,3,FALSE)),0)</f>
        <v>0</v>
      </c>
      <c r="DR9" s="299">
        <f t="shared" si="18"/>
        <v>9.5034047853943768</v>
      </c>
    </row>
    <row r="10" spans="1:122" x14ac:dyDescent="0.25">
      <c r="A10" t="s">
        <v>1860</v>
      </c>
      <c r="B10" t="s">
        <v>272</v>
      </c>
      <c r="C10" t="s">
        <v>1861</v>
      </c>
      <c r="D10" t="s">
        <v>1862</v>
      </c>
      <c r="E10" t="s">
        <v>268</v>
      </c>
      <c r="F10" t="s">
        <v>156</v>
      </c>
      <c r="G10" t="s">
        <v>1863</v>
      </c>
      <c r="H10" t="s">
        <v>1864</v>
      </c>
      <c r="I10" t="s">
        <v>360</v>
      </c>
      <c r="J10" t="s">
        <v>274</v>
      </c>
      <c r="K10" t="s">
        <v>1865</v>
      </c>
      <c r="L10" t="s">
        <v>1866</v>
      </c>
      <c r="M10" t="s">
        <v>1810</v>
      </c>
      <c r="N10" t="s">
        <v>1867</v>
      </c>
      <c r="O10" t="s">
        <v>1258</v>
      </c>
      <c r="P10" t="s">
        <v>613</v>
      </c>
      <c r="Q10" t="s">
        <v>272</v>
      </c>
      <c r="R10" t="s">
        <v>268</v>
      </c>
      <c r="S10" t="s">
        <v>268</v>
      </c>
      <c r="T10" t="s">
        <v>268</v>
      </c>
      <c r="U10" t="s">
        <v>268</v>
      </c>
      <c r="V10" t="s">
        <v>268</v>
      </c>
      <c r="W10" t="s">
        <v>1868</v>
      </c>
      <c r="X10" t="s">
        <v>1869</v>
      </c>
      <c r="Y10" t="s">
        <v>268</v>
      </c>
      <c r="Z10" t="s">
        <v>268</v>
      </c>
      <c r="AA10" t="s">
        <v>268</v>
      </c>
      <c r="AB10" t="s">
        <v>268</v>
      </c>
      <c r="AC10" t="s">
        <v>268</v>
      </c>
      <c r="AD10" t="s">
        <v>268</v>
      </c>
      <c r="AE10" t="s">
        <v>287</v>
      </c>
      <c r="AF10" t="s">
        <v>1811</v>
      </c>
      <c r="AG10" t="s">
        <v>875</v>
      </c>
      <c r="AH10" t="s">
        <v>1831</v>
      </c>
      <c r="AI10" t="s">
        <v>1870</v>
      </c>
      <c r="AJ10" t="s">
        <v>268</v>
      </c>
      <c r="AK10" t="s">
        <v>377</v>
      </c>
      <c r="AL10" t="s">
        <v>268</v>
      </c>
      <c r="AM10" t="s">
        <v>288</v>
      </c>
      <c r="AN10" t="s">
        <v>268</v>
      </c>
      <c r="AO10" t="s">
        <v>268</v>
      </c>
      <c r="AP10" t="s">
        <v>268</v>
      </c>
      <c r="AQ10" t="s">
        <v>268</v>
      </c>
      <c r="AR10" t="s">
        <v>268</v>
      </c>
      <c r="AS10" t="s">
        <v>268</v>
      </c>
      <c r="AT10" t="s">
        <v>268</v>
      </c>
      <c r="AU10" t="s">
        <v>268</v>
      </c>
      <c r="AV10" t="s">
        <v>268</v>
      </c>
      <c r="AW10" t="s">
        <v>268</v>
      </c>
      <c r="AX10" t="s">
        <v>268</v>
      </c>
      <c r="AY10" t="s">
        <v>268</v>
      </c>
      <c r="AZ10" t="s">
        <v>268</v>
      </c>
      <c r="BA10" t="s">
        <v>268</v>
      </c>
      <c r="BB10" t="s">
        <v>268</v>
      </c>
      <c r="BC10" t="s">
        <v>268</v>
      </c>
      <c r="BD10" t="s">
        <v>268</v>
      </c>
      <c r="BE10" t="s">
        <v>268</v>
      </c>
      <c r="BF10" t="s">
        <v>268</v>
      </c>
      <c r="BG10" t="s">
        <v>268</v>
      </c>
      <c r="BH10" t="s">
        <v>268</v>
      </c>
      <c r="BI10" t="s">
        <v>268</v>
      </c>
      <c r="BJ10" t="s">
        <v>268</v>
      </c>
      <c r="BK10" t="s">
        <v>268</v>
      </c>
      <c r="BL10" t="s">
        <v>268</v>
      </c>
      <c r="BM10" t="s">
        <v>268</v>
      </c>
      <c r="BN10" t="s">
        <v>268</v>
      </c>
      <c r="BO10" t="s">
        <v>268</v>
      </c>
      <c r="BP10" t="s">
        <v>268</v>
      </c>
      <c r="BQ10" t="s">
        <v>268</v>
      </c>
      <c r="BR10" t="s">
        <v>268</v>
      </c>
      <c r="BS10" t="s">
        <v>268</v>
      </c>
      <c r="BT10" t="s">
        <v>268</v>
      </c>
      <c r="BU10" t="s">
        <v>268</v>
      </c>
      <c r="BV10" t="s">
        <v>268</v>
      </c>
      <c r="BW10" t="s">
        <v>268</v>
      </c>
      <c r="BX10" t="s">
        <v>268</v>
      </c>
      <c r="BY10">
        <v>40</v>
      </c>
      <c r="BZ10">
        <v>40</v>
      </c>
      <c r="CA10" t="s">
        <v>142</v>
      </c>
      <c r="CB10" s="356">
        <v>122</v>
      </c>
      <c r="CC10" t="s">
        <v>876</v>
      </c>
      <c r="CD10" t="s">
        <v>268</v>
      </c>
      <c r="CE10" t="s">
        <v>268</v>
      </c>
      <c r="CF10" t="s">
        <v>268</v>
      </c>
      <c r="CG10" t="s">
        <v>268</v>
      </c>
      <c r="CH10" t="s">
        <v>268</v>
      </c>
      <c r="CI10" t="s">
        <v>268</v>
      </c>
      <c r="CJ10" t="s">
        <v>268</v>
      </c>
      <c r="CK10" t="s">
        <v>268</v>
      </c>
      <c r="CL10" t="s">
        <v>268</v>
      </c>
      <c r="CM10" t="s">
        <v>11224</v>
      </c>
      <c r="CN10">
        <v>92.76</v>
      </c>
      <c r="CO10" t="s">
        <v>268</v>
      </c>
      <c r="CP10">
        <v>92.76</v>
      </c>
      <c r="CQ10">
        <v>365</v>
      </c>
      <c r="CR10" t="s">
        <v>878</v>
      </c>
      <c r="CS10" t="s">
        <v>11225</v>
      </c>
      <c r="CT10" t="s">
        <v>11226</v>
      </c>
      <c r="CU10" t="s">
        <v>11227</v>
      </c>
      <c r="CV10" t="s">
        <v>268</v>
      </c>
      <c r="CW10" t="s">
        <v>268</v>
      </c>
      <c r="CX10" t="s">
        <v>268</v>
      </c>
      <c r="CY10" t="s">
        <v>268</v>
      </c>
      <c r="CZ10" t="s">
        <v>268</v>
      </c>
      <c r="DA10" t="s">
        <v>268</v>
      </c>
      <c r="DB10" s="429">
        <f t="shared" si="6"/>
        <v>0</v>
      </c>
      <c r="DC10" s="284">
        <f t="shared" si="7"/>
        <v>0</v>
      </c>
      <c r="DD10" s="284">
        <f t="shared" si="8"/>
        <v>0</v>
      </c>
      <c r="DE10" s="284">
        <f t="shared" si="9"/>
        <v>0</v>
      </c>
      <c r="DF10" s="295">
        <f t="shared" si="10"/>
        <v>40</v>
      </c>
      <c r="DG10" s="284">
        <f t="shared" si="11"/>
        <v>0</v>
      </c>
      <c r="DH10" s="284">
        <f t="shared" si="12"/>
        <v>0</v>
      </c>
      <c r="DI10" s="284">
        <f t="shared" si="13"/>
        <v>0</v>
      </c>
      <c r="DJ10" s="284">
        <f t="shared" si="14"/>
        <v>0</v>
      </c>
      <c r="DK10" s="295">
        <f t="shared" si="15"/>
        <v>1</v>
      </c>
      <c r="DL10" s="297" t="str">
        <f t="shared" si="16"/>
        <v>A dispo.</v>
      </c>
      <c r="DM10" s="430">
        <f>IFERROR(IF(CA10="D",IF(DL10="A dispo.",DF10*VLOOKUP('DATI INPUT'!$F$27,TARIFFE_UD,4,FALSE),DF10*VLOOKUP(DL10,TARIFFE_UD,4,FALSE)),DF10*VLOOKUP(CB10-100,TARIFFE_UND,4,FALSE)),0)</f>
        <v>25.355389013815195</v>
      </c>
      <c r="DN10" s="430">
        <f>IFERROR(IF(CA10="D",IF(DL10="A dispo.",DK10*VLOOKUP('DATI INPUT'!$F$27,TARIFFE_UD,5,FALSE),DK10*VLOOKUP(DL10,TARIFFE_UD,5,FALSE)),DK10*VLOOKUP(CB10-100,TARIFFE_UND,5,FALSE)),0)</f>
        <v>67.397800635548478</v>
      </c>
      <c r="DO10" s="431">
        <f t="shared" si="17"/>
        <v>-6.8103506363286215E-3</v>
      </c>
      <c r="DP10" s="299">
        <f>IFERROR(IF(CA10="D",IF(DL10="A dispo.",DF10*VLOOKUP('DATI INPUT'!$F$27,TARIFFE_UD,2,FALSE),DF10*VLOOKUP(DL10,TARIFFE_UD,2,FALSE)),DF10*VLOOKUP(CB10-100,TARIFFE_UND,2,FALSE)),0)</f>
        <v>31.678015951314595</v>
      </c>
      <c r="DQ10" s="299">
        <f>IFERROR(IF(CA10="D",IF(DL10="A dispo.",DK10*VLOOKUP('DATI INPUT'!$F$27,TARIFFE_UD,3,FALSE),DK10*VLOOKUP(DL10,TARIFFE_UD,3,FALSE)),DK10*VLOOKUP(CB10-100,TARIFFE_UND,3,FALSE)),0)</f>
        <v>60.367780403072892</v>
      </c>
      <c r="DR10" s="299">
        <f t="shared" si="18"/>
        <v>92.045796354387491</v>
      </c>
    </row>
    <row r="11" spans="1:122" x14ac:dyDescent="0.25">
      <c r="A11" t="s">
        <v>1871</v>
      </c>
      <c r="B11" t="s">
        <v>294</v>
      </c>
      <c r="C11" t="s">
        <v>1872</v>
      </c>
      <c r="D11" t="s">
        <v>1873</v>
      </c>
      <c r="E11" t="s">
        <v>1874</v>
      </c>
      <c r="F11" t="s">
        <v>156</v>
      </c>
      <c r="G11" t="s">
        <v>1875</v>
      </c>
      <c r="H11" t="s">
        <v>1876</v>
      </c>
      <c r="I11" t="s">
        <v>1877</v>
      </c>
      <c r="J11" t="s">
        <v>274</v>
      </c>
      <c r="K11" t="s">
        <v>1878</v>
      </c>
      <c r="L11" t="s">
        <v>1879</v>
      </c>
      <c r="M11" t="s">
        <v>1880</v>
      </c>
      <c r="N11" t="s">
        <v>984</v>
      </c>
      <c r="O11" t="s">
        <v>873</v>
      </c>
      <c r="P11" t="s">
        <v>613</v>
      </c>
      <c r="Q11" t="s">
        <v>343</v>
      </c>
      <c r="R11" t="s">
        <v>268</v>
      </c>
      <c r="S11" t="s">
        <v>268</v>
      </c>
      <c r="T11" t="s">
        <v>268</v>
      </c>
      <c r="U11" t="s">
        <v>268</v>
      </c>
      <c r="V11" t="s">
        <v>268</v>
      </c>
      <c r="W11" t="s">
        <v>1881</v>
      </c>
      <c r="X11" t="s">
        <v>613</v>
      </c>
      <c r="Y11" t="s">
        <v>272</v>
      </c>
      <c r="Z11" t="s">
        <v>153</v>
      </c>
      <c r="AA11" t="s">
        <v>268</v>
      </c>
      <c r="AB11" t="s">
        <v>268</v>
      </c>
      <c r="AC11" t="s">
        <v>268</v>
      </c>
      <c r="AD11" t="s">
        <v>268</v>
      </c>
      <c r="AE11" t="s">
        <v>287</v>
      </c>
      <c r="AF11" t="s">
        <v>1811</v>
      </c>
      <c r="AG11" t="s">
        <v>875</v>
      </c>
      <c r="AH11" t="s">
        <v>1812</v>
      </c>
      <c r="AI11" t="s">
        <v>742</v>
      </c>
      <c r="AJ11" t="s">
        <v>268</v>
      </c>
      <c r="AK11" t="s">
        <v>396</v>
      </c>
      <c r="AL11" t="s">
        <v>268</v>
      </c>
      <c r="AM11" t="s">
        <v>367</v>
      </c>
      <c r="AN11" t="s">
        <v>268</v>
      </c>
      <c r="AO11" t="s">
        <v>268</v>
      </c>
      <c r="AP11" t="s">
        <v>268</v>
      </c>
      <c r="AQ11" t="s">
        <v>268</v>
      </c>
      <c r="AR11" t="s">
        <v>268</v>
      </c>
      <c r="AS11" t="s">
        <v>268</v>
      </c>
      <c r="AT11" t="s">
        <v>268</v>
      </c>
      <c r="AU11" t="s">
        <v>268</v>
      </c>
      <c r="AV11" t="s">
        <v>268</v>
      </c>
      <c r="AW11" t="s">
        <v>268</v>
      </c>
      <c r="AX11" t="s">
        <v>268</v>
      </c>
      <c r="AY11" t="s">
        <v>268</v>
      </c>
      <c r="AZ11" t="s">
        <v>268</v>
      </c>
      <c r="BA11" t="s">
        <v>268</v>
      </c>
      <c r="BB11" t="s">
        <v>268</v>
      </c>
      <c r="BC11" t="s">
        <v>268</v>
      </c>
      <c r="BD11" t="s">
        <v>268</v>
      </c>
      <c r="BE11" t="s">
        <v>268</v>
      </c>
      <c r="BF11" t="s">
        <v>268</v>
      </c>
      <c r="BG11" t="s">
        <v>268</v>
      </c>
      <c r="BH11" t="s">
        <v>268</v>
      </c>
      <c r="BI11" t="s">
        <v>268</v>
      </c>
      <c r="BJ11" t="s">
        <v>268</v>
      </c>
      <c r="BK11" t="s">
        <v>268</v>
      </c>
      <c r="BL11" t="s">
        <v>268</v>
      </c>
      <c r="BM11" t="s">
        <v>268</v>
      </c>
      <c r="BN11" t="s">
        <v>268</v>
      </c>
      <c r="BO11" t="s">
        <v>268</v>
      </c>
      <c r="BP11" t="s">
        <v>268</v>
      </c>
      <c r="BQ11" t="s">
        <v>268</v>
      </c>
      <c r="BR11" t="s">
        <v>268</v>
      </c>
      <c r="BS11" t="s">
        <v>268</v>
      </c>
      <c r="BT11" t="s">
        <v>268</v>
      </c>
      <c r="BU11" t="s">
        <v>268</v>
      </c>
      <c r="BV11" t="s">
        <v>268</v>
      </c>
      <c r="BW11" t="s">
        <v>268</v>
      </c>
      <c r="BX11" t="s">
        <v>268</v>
      </c>
      <c r="BY11">
        <v>92.5</v>
      </c>
      <c r="BZ11">
        <v>92.5</v>
      </c>
      <c r="CA11" t="s">
        <v>143</v>
      </c>
      <c r="CB11" s="356">
        <v>111</v>
      </c>
      <c r="CC11" t="s">
        <v>673</v>
      </c>
      <c r="CD11" t="s">
        <v>268</v>
      </c>
      <c r="CE11" t="s">
        <v>268</v>
      </c>
      <c r="CF11" t="s">
        <v>268</v>
      </c>
      <c r="CG11" t="s">
        <v>268</v>
      </c>
      <c r="CH11" t="s">
        <v>268</v>
      </c>
      <c r="CI11" t="s">
        <v>268</v>
      </c>
      <c r="CJ11" t="s">
        <v>268</v>
      </c>
      <c r="CK11" t="s">
        <v>268</v>
      </c>
      <c r="CL11" t="s">
        <v>268</v>
      </c>
      <c r="CM11" t="s">
        <v>11224</v>
      </c>
      <c r="CN11">
        <v>246.11</v>
      </c>
      <c r="CO11" t="s">
        <v>268</v>
      </c>
      <c r="CP11">
        <v>246.11</v>
      </c>
      <c r="CQ11">
        <v>365</v>
      </c>
      <c r="CR11" t="s">
        <v>878</v>
      </c>
      <c r="CS11" t="s">
        <v>11225</v>
      </c>
      <c r="CT11" t="s">
        <v>11226</v>
      </c>
      <c r="CU11" t="s">
        <v>11227</v>
      </c>
      <c r="CV11" t="s">
        <v>268</v>
      </c>
      <c r="CW11" t="s">
        <v>268</v>
      </c>
      <c r="CX11" t="s">
        <v>268</v>
      </c>
      <c r="CY11" t="s">
        <v>268</v>
      </c>
      <c r="CZ11" t="s">
        <v>268</v>
      </c>
      <c r="DA11" t="s">
        <v>268</v>
      </c>
      <c r="DB11" s="429">
        <f t="shared" si="6"/>
        <v>0</v>
      </c>
      <c r="DC11" s="284">
        <f t="shared" si="7"/>
        <v>0</v>
      </c>
      <c r="DD11" s="284">
        <f t="shared" si="8"/>
        <v>0</v>
      </c>
      <c r="DE11" s="284">
        <f t="shared" si="9"/>
        <v>0</v>
      </c>
      <c r="DF11" s="295">
        <f t="shared" si="10"/>
        <v>92.5</v>
      </c>
      <c r="DG11" s="284">
        <f t="shared" si="11"/>
        <v>0</v>
      </c>
      <c r="DH11" s="284">
        <f t="shared" si="12"/>
        <v>0</v>
      </c>
      <c r="DI11" s="284">
        <f t="shared" si="13"/>
        <v>0</v>
      </c>
      <c r="DJ11" s="284">
        <f t="shared" si="14"/>
        <v>0</v>
      </c>
      <c r="DK11" s="295">
        <f t="shared" si="15"/>
        <v>92.5</v>
      </c>
      <c r="DL11" s="297" t="str">
        <f t="shared" si="16"/>
        <v/>
      </c>
      <c r="DM11" s="430">
        <f>IFERROR(IF(CA11="D",IF(DL11="A dispo.",DF11*VLOOKUP('DATI INPUT'!$F$27,TARIFFE_UD,4,FALSE),DF11*VLOOKUP(DL11,TARIFFE_UD,4,FALSE)),DF11*VLOOKUP(CB11-100,TARIFFE_UND,4,FALSE)),0)</f>
        <v>40.639965849056111</v>
      </c>
      <c r="DN11" s="430">
        <f>IFERROR(IF(CA11="D",IF(DL11="A dispo.",DK11*VLOOKUP('DATI INPUT'!$F$27,TARIFFE_UD,5,FALSE),DK11*VLOOKUP(DL11,TARIFFE_UD,5,FALSE)),DK11*VLOOKUP(CB11-100,TARIFFE_UND,5,FALSE)),0)</f>
        <v>205.46857857837165</v>
      </c>
      <c r="DO11" s="431">
        <f t="shared" si="17"/>
        <v>-1.4555725722402713E-3</v>
      </c>
      <c r="DP11" s="299">
        <f>IFERROR(IF(CA11="D",IF(DL11="A dispo.",DF11*VLOOKUP('DATI INPUT'!$F$27,TARIFFE_UD,2,FALSE),DF11*VLOOKUP(DL11,TARIFFE_UD,2,FALSE)),DF11*VLOOKUP(CB11-100,TARIFFE_UND,2,FALSE)),0)</f>
        <v>57.471157245087674</v>
      </c>
      <c r="DQ11" s="299">
        <f>IFERROR(IF(CA11="D",IF(DL11="A dispo.",DK11*VLOOKUP('DATI INPUT'!$F$27,TARIFFE_UD,3,FALSE),DK11*VLOOKUP(DL11,TARIFFE_UD,3,FALSE)),DK11*VLOOKUP(CB11-100,TARIFFE_UND,3,FALSE)),0)</f>
        <v>208.45050812968952</v>
      </c>
      <c r="DR11" s="299">
        <f t="shared" si="18"/>
        <v>265.92166537477721</v>
      </c>
    </row>
    <row r="12" spans="1:122" x14ac:dyDescent="0.25">
      <c r="A12" t="s">
        <v>1883</v>
      </c>
      <c r="B12" t="s">
        <v>386</v>
      </c>
      <c r="C12" t="s">
        <v>1884</v>
      </c>
      <c r="D12" t="s">
        <v>1885</v>
      </c>
      <c r="E12" t="s">
        <v>268</v>
      </c>
      <c r="F12" t="s">
        <v>156</v>
      </c>
      <c r="G12" t="s">
        <v>1886</v>
      </c>
      <c r="H12" t="s">
        <v>1839</v>
      </c>
      <c r="I12" t="s">
        <v>1887</v>
      </c>
      <c r="J12" t="s">
        <v>156</v>
      </c>
      <c r="K12" t="s">
        <v>1888</v>
      </c>
      <c r="L12" t="s">
        <v>1889</v>
      </c>
      <c r="M12" t="s">
        <v>10452</v>
      </c>
      <c r="N12" t="s">
        <v>1891</v>
      </c>
      <c r="O12" t="s">
        <v>1892</v>
      </c>
      <c r="P12" t="s">
        <v>1893</v>
      </c>
      <c r="Q12" t="s">
        <v>282</v>
      </c>
      <c r="R12" t="s">
        <v>268</v>
      </c>
      <c r="S12" t="s">
        <v>268</v>
      </c>
      <c r="T12" t="s">
        <v>268</v>
      </c>
      <c r="U12" t="s">
        <v>268</v>
      </c>
      <c r="V12" t="s">
        <v>268</v>
      </c>
      <c r="W12" t="s">
        <v>1846</v>
      </c>
      <c r="X12" t="s">
        <v>1847</v>
      </c>
      <c r="Y12" t="s">
        <v>269</v>
      </c>
      <c r="Z12" t="s">
        <v>268</v>
      </c>
      <c r="AA12" t="s">
        <v>268</v>
      </c>
      <c r="AB12" t="s">
        <v>268</v>
      </c>
      <c r="AC12" t="s">
        <v>268</v>
      </c>
      <c r="AD12" t="s">
        <v>268</v>
      </c>
      <c r="AE12" t="s">
        <v>287</v>
      </c>
      <c r="AF12" t="s">
        <v>1811</v>
      </c>
      <c r="AG12" t="s">
        <v>875</v>
      </c>
      <c r="AH12" t="s">
        <v>1848</v>
      </c>
      <c r="AI12" t="s">
        <v>1254</v>
      </c>
      <c r="AJ12" t="s">
        <v>268</v>
      </c>
      <c r="AK12" t="s">
        <v>381</v>
      </c>
      <c r="AL12" t="s">
        <v>268</v>
      </c>
      <c r="AM12" t="s">
        <v>405</v>
      </c>
      <c r="AN12" t="s">
        <v>268</v>
      </c>
      <c r="AO12" t="s">
        <v>268</v>
      </c>
      <c r="AP12" t="s">
        <v>268</v>
      </c>
      <c r="AQ12" t="s">
        <v>268</v>
      </c>
      <c r="AR12" t="s">
        <v>268</v>
      </c>
      <c r="AS12" t="s">
        <v>268</v>
      </c>
      <c r="AT12" t="s">
        <v>268</v>
      </c>
      <c r="AU12" t="s">
        <v>268</v>
      </c>
      <c r="AV12" t="s">
        <v>268</v>
      </c>
      <c r="AW12" t="s">
        <v>268</v>
      </c>
      <c r="AX12" t="s">
        <v>268</v>
      </c>
      <c r="AY12" t="s">
        <v>268</v>
      </c>
      <c r="AZ12" t="s">
        <v>268</v>
      </c>
      <c r="BA12" t="s">
        <v>268</v>
      </c>
      <c r="BB12" t="s">
        <v>268</v>
      </c>
      <c r="BC12" t="s">
        <v>268</v>
      </c>
      <c r="BD12" t="s">
        <v>268</v>
      </c>
      <c r="BE12" t="s">
        <v>268</v>
      </c>
      <c r="BF12" t="s">
        <v>268</v>
      </c>
      <c r="BG12" t="s">
        <v>268</v>
      </c>
      <c r="BH12" t="s">
        <v>268</v>
      </c>
      <c r="BI12" t="s">
        <v>268</v>
      </c>
      <c r="BJ12" t="s">
        <v>268</v>
      </c>
      <c r="BK12" t="s">
        <v>268</v>
      </c>
      <c r="BL12" t="s">
        <v>268</v>
      </c>
      <c r="BM12" t="s">
        <v>268</v>
      </c>
      <c r="BN12" t="s">
        <v>268</v>
      </c>
      <c r="BO12" t="s">
        <v>268</v>
      </c>
      <c r="BP12" t="s">
        <v>268</v>
      </c>
      <c r="BQ12" t="s">
        <v>268</v>
      </c>
      <c r="BR12" t="s">
        <v>268</v>
      </c>
      <c r="BS12" t="s">
        <v>268</v>
      </c>
      <c r="BT12" t="s">
        <v>268</v>
      </c>
      <c r="BU12" t="s">
        <v>268</v>
      </c>
      <c r="BV12" t="s">
        <v>268</v>
      </c>
      <c r="BW12" t="s">
        <v>268</v>
      </c>
      <c r="BX12" t="s">
        <v>268</v>
      </c>
      <c r="BY12">
        <v>40</v>
      </c>
      <c r="BZ12">
        <v>40</v>
      </c>
      <c r="CA12" t="s">
        <v>142</v>
      </c>
      <c r="CB12" s="356">
        <v>122</v>
      </c>
      <c r="CC12" t="s">
        <v>876</v>
      </c>
      <c r="CD12" t="s">
        <v>268</v>
      </c>
      <c r="CE12" t="s">
        <v>268</v>
      </c>
      <c r="CF12" t="s">
        <v>268</v>
      </c>
      <c r="CG12" t="s">
        <v>268</v>
      </c>
      <c r="CH12" t="s">
        <v>268</v>
      </c>
      <c r="CI12" t="s">
        <v>268</v>
      </c>
      <c r="CJ12" t="s">
        <v>268</v>
      </c>
      <c r="CK12" t="s">
        <v>268</v>
      </c>
      <c r="CL12" t="s">
        <v>268</v>
      </c>
      <c r="CM12" t="s">
        <v>11224</v>
      </c>
      <c r="CN12">
        <v>92.76</v>
      </c>
      <c r="CO12" t="s">
        <v>268</v>
      </c>
      <c r="CP12">
        <v>92.76</v>
      </c>
      <c r="CQ12">
        <v>365</v>
      </c>
      <c r="CR12" t="s">
        <v>878</v>
      </c>
      <c r="CS12" t="s">
        <v>11225</v>
      </c>
      <c r="CT12" t="s">
        <v>11226</v>
      </c>
      <c r="CU12" t="s">
        <v>11227</v>
      </c>
      <c r="CV12" t="s">
        <v>268</v>
      </c>
      <c r="CW12" t="s">
        <v>268</v>
      </c>
      <c r="CX12" t="s">
        <v>268</v>
      </c>
      <c r="CY12" t="s">
        <v>268</v>
      </c>
      <c r="CZ12" t="s">
        <v>268</v>
      </c>
      <c r="DA12" t="s">
        <v>268</v>
      </c>
      <c r="DB12" s="429">
        <f t="shared" si="6"/>
        <v>0</v>
      </c>
      <c r="DC12" s="284">
        <f t="shared" si="7"/>
        <v>0</v>
      </c>
      <c r="DD12" s="284">
        <f t="shared" si="8"/>
        <v>0</v>
      </c>
      <c r="DE12" s="284">
        <f t="shared" si="9"/>
        <v>0</v>
      </c>
      <c r="DF12" s="295">
        <f t="shared" si="10"/>
        <v>40</v>
      </c>
      <c r="DG12" s="284">
        <f t="shared" si="11"/>
        <v>0</v>
      </c>
      <c r="DH12" s="284">
        <f t="shared" si="12"/>
        <v>0</v>
      </c>
      <c r="DI12" s="284">
        <f t="shared" si="13"/>
        <v>0</v>
      </c>
      <c r="DJ12" s="284">
        <f t="shared" si="14"/>
        <v>0</v>
      </c>
      <c r="DK12" s="295">
        <f t="shared" si="15"/>
        <v>1</v>
      </c>
      <c r="DL12" s="297" t="str">
        <f t="shared" si="16"/>
        <v>A dispo.</v>
      </c>
      <c r="DM12" s="430">
        <f>IFERROR(IF(CA12="D",IF(DL12="A dispo.",DF12*VLOOKUP('DATI INPUT'!$F$27,TARIFFE_UD,4,FALSE),DF12*VLOOKUP(DL12,TARIFFE_UD,4,FALSE)),DF12*VLOOKUP(CB12-100,TARIFFE_UND,4,FALSE)),0)</f>
        <v>25.355389013815195</v>
      </c>
      <c r="DN12" s="430">
        <f>IFERROR(IF(CA12="D",IF(DL12="A dispo.",DK12*VLOOKUP('DATI INPUT'!$F$27,TARIFFE_UD,5,FALSE),DK12*VLOOKUP(DL12,TARIFFE_UD,5,FALSE)),DK12*VLOOKUP(CB12-100,TARIFFE_UND,5,FALSE)),0)</f>
        <v>67.397800635548478</v>
      </c>
      <c r="DO12" s="431">
        <f t="shared" si="17"/>
        <v>-6.8103506363286215E-3</v>
      </c>
      <c r="DP12" s="299">
        <f>IFERROR(IF(CA12="D",IF(DL12="A dispo.",DF12*VLOOKUP('DATI INPUT'!$F$27,TARIFFE_UD,2,FALSE),DF12*VLOOKUP(DL12,TARIFFE_UD,2,FALSE)),DF12*VLOOKUP(CB12-100,TARIFFE_UND,2,FALSE)),0)</f>
        <v>31.678015951314595</v>
      </c>
      <c r="DQ12" s="299">
        <f>IFERROR(IF(CA12="D",IF(DL12="A dispo.",DK12*VLOOKUP('DATI INPUT'!$F$27,TARIFFE_UD,3,FALSE),DK12*VLOOKUP(DL12,TARIFFE_UD,3,FALSE)),DK12*VLOOKUP(CB12-100,TARIFFE_UND,3,FALSE)),0)</f>
        <v>60.367780403072892</v>
      </c>
      <c r="DR12" s="299">
        <f t="shared" si="18"/>
        <v>92.045796354387491</v>
      </c>
    </row>
    <row r="13" spans="1:122" x14ac:dyDescent="0.25">
      <c r="A13" t="s">
        <v>1904</v>
      </c>
      <c r="B13" t="s">
        <v>279</v>
      </c>
      <c r="C13" t="s">
        <v>1905</v>
      </c>
      <c r="D13" t="s">
        <v>1906</v>
      </c>
      <c r="E13" t="s">
        <v>268</v>
      </c>
      <c r="F13" t="s">
        <v>156</v>
      </c>
      <c r="G13" t="s">
        <v>1907</v>
      </c>
      <c r="H13" t="s">
        <v>1908</v>
      </c>
      <c r="I13" t="s">
        <v>1909</v>
      </c>
      <c r="J13" t="s">
        <v>274</v>
      </c>
      <c r="K13" t="s">
        <v>1910</v>
      </c>
      <c r="L13" t="s">
        <v>1911</v>
      </c>
      <c r="M13" t="s">
        <v>1912</v>
      </c>
      <c r="N13" t="s">
        <v>1913</v>
      </c>
      <c r="O13" t="s">
        <v>1914</v>
      </c>
      <c r="P13" t="s">
        <v>1773</v>
      </c>
      <c r="Q13" t="s">
        <v>493</v>
      </c>
      <c r="R13" t="s">
        <v>268</v>
      </c>
      <c r="S13" t="s">
        <v>268</v>
      </c>
      <c r="T13" t="s">
        <v>268</v>
      </c>
      <c r="U13" t="s">
        <v>268</v>
      </c>
      <c r="V13" t="s">
        <v>268</v>
      </c>
      <c r="W13" t="s">
        <v>1868</v>
      </c>
      <c r="X13" t="s">
        <v>1869</v>
      </c>
      <c r="Y13" t="s">
        <v>268</v>
      </c>
      <c r="Z13" t="s">
        <v>268</v>
      </c>
      <c r="AA13" t="s">
        <v>268</v>
      </c>
      <c r="AB13" t="s">
        <v>268</v>
      </c>
      <c r="AC13" t="s">
        <v>268</v>
      </c>
      <c r="AD13" t="s">
        <v>268</v>
      </c>
      <c r="AE13" t="s">
        <v>287</v>
      </c>
      <c r="AF13" t="s">
        <v>1811</v>
      </c>
      <c r="AG13" t="s">
        <v>875</v>
      </c>
      <c r="AH13" t="s">
        <v>1831</v>
      </c>
      <c r="AI13" t="s">
        <v>1870</v>
      </c>
      <c r="AJ13" t="s">
        <v>268</v>
      </c>
      <c r="AK13" t="s">
        <v>381</v>
      </c>
      <c r="AL13" t="s">
        <v>268</v>
      </c>
      <c r="AM13" t="s">
        <v>288</v>
      </c>
      <c r="AN13" t="s">
        <v>268</v>
      </c>
      <c r="AO13" t="s">
        <v>268</v>
      </c>
      <c r="AP13" t="s">
        <v>268</v>
      </c>
      <c r="AQ13" t="s">
        <v>268</v>
      </c>
      <c r="AR13" t="s">
        <v>268</v>
      </c>
      <c r="AS13" t="s">
        <v>268</v>
      </c>
      <c r="AT13" t="s">
        <v>268</v>
      </c>
      <c r="AU13" t="s">
        <v>268</v>
      </c>
      <c r="AV13" t="s">
        <v>268</v>
      </c>
      <c r="AW13" t="s">
        <v>268</v>
      </c>
      <c r="AX13" t="s">
        <v>268</v>
      </c>
      <c r="AY13" t="s">
        <v>268</v>
      </c>
      <c r="AZ13" t="s">
        <v>268</v>
      </c>
      <c r="BA13" t="s">
        <v>268</v>
      </c>
      <c r="BB13" t="s">
        <v>268</v>
      </c>
      <c r="BC13" t="s">
        <v>268</v>
      </c>
      <c r="BD13" t="s">
        <v>268</v>
      </c>
      <c r="BE13" t="s">
        <v>268</v>
      </c>
      <c r="BF13" t="s">
        <v>268</v>
      </c>
      <c r="BG13" t="s">
        <v>268</v>
      </c>
      <c r="BH13" t="s">
        <v>268</v>
      </c>
      <c r="BI13" t="s">
        <v>268</v>
      </c>
      <c r="BJ13" t="s">
        <v>268</v>
      </c>
      <c r="BK13" t="s">
        <v>268</v>
      </c>
      <c r="BL13" t="s">
        <v>268</v>
      </c>
      <c r="BM13" t="s">
        <v>268</v>
      </c>
      <c r="BN13" t="s">
        <v>268</v>
      </c>
      <c r="BO13" t="s">
        <v>268</v>
      </c>
      <c r="BP13" t="s">
        <v>268</v>
      </c>
      <c r="BQ13" t="s">
        <v>268</v>
      </c>
      <c r="BR13" t="s">
        <v>268</v>
      </c>
      <c r="BS13" t="s">
        <v>268</v>
      </c>
      <c r="BT13" t="s">
        <v>268</v>
      </c>
      <c r="BU13" t="s">
        <v>268</v>
      </c>
      <c r="BV13" t="s">
        <v>268</v>
      </c>
      <c r="BW13" t="s">
        <v>268</v>
      </c>
      <c r="BX13" t="s">
        <v>268</v>
      </c>
      <c r="BY13">
        <v>67</v>
      </c>
      <c r="BZ13">
        <v>67</v>
      </c>
      <c r="CA13" t="s">
        <v>142</v>
      </c>
      <c r="CB13" s="356">
        <v>122</v>
      </c>
      <c r="CC13" t="s">
        <v>876</v>
      </c>
      <c r="CD13" t="s">
        <v>268</v>
      </c>
      <c r="CE13" t="s">
        <v>268</v>
      </c>
      <c r="CF13" t="s">
        <v>268</v>
      </c>
      <c r="CG13" t="s">
        <v>268</v>
      </c>
      <c r="CH13" t="s">
        <v>268</v>
      </c>
      <c r="CI13" t="s">
        <v>268</v>
      </c>
      <c r="CJ13" t="s">
        <v>268</v>
      </c>
      <c r="CK13" t="s">
        <v>268</v>
      </c>
      <c r="CL13" t="s">
        <v>268</v>
      </c>
      <c r="CM13" t="s">
        <v>11224</v>
      </c>
      <c r="CN13">
        <v>109.87</v>
      </c>
      <c r="CO13" t="s">
        <v>268</v>
      </c>
      <c r="CP13">
        <v>109.87</v>
      </c>
      <c r="CQ13">
        <v>365</v>
      </c>
      <c r="CR13" t="s">
        <v>878</v>
      </c>
      <c r="CS13" t="s">
        <v>11225</v>
      </c>
      <c r="CT13" t="s">
        <v>11226</v>
      </c>
      <c r="CU13" t="s">
        <v>11227</v>
      </c>
      <c r="CV13" t="s">
        <v>268</v>
      </c>
      <c r="CW13" t="s">
        <v>268</v>
      </c>
      <c r="CX13" t="s">
        <v>268</v>
      </c>
      <c r="CY13" t="s">
        <v>268</v>
      </c>
      <c r="CZ13" t="s">
        <v>268</v>
      </c>
      <c r="DA13" t="s">
        <v>268</v>
      </c>
      <c r="DB13" s="429">
        <f t="shared" si="6"/>
        <v>0</v>
      </c>
      <c r="DC13" s="284">
        <f t="shared" si="7"/>
        <v>0</v>
      </c>
      <c r="DD13" s="284">
        <f t="shared" si="8"/>
        <v>0</v>
      </c>
      <c r="DE13" s="284">
        <f t="shared" si="9"/>
        <v>0</v>
      </c>
      <c r="DF13" s="295">
        <f t="shared" si="10"/>
        <v>67</v>
      </c>
      <c r="DG13" s="284">
        <f t="shared" si="11"/>
        <v>0</v>
      </c>
      <c r="DH13" s="284">
        <f t="shared" si="12"/>
        <v>0</v>
      </c>
      <c r="DI13" s="284">
        <f t="shared" si="13"/>
        <v>0</v>
      </c>
      <c r="DJ13" s="284">
        <f t="shared" si="14"/>
        <v>0</v>
      </c>
      <c r="DK13" s="295">
        <f t="shared" si="15"/>
        <v>1</v>
      </c>
      <c r="DL13" s="297" t="str">
        <f t="shared" si="16"/>
        <v>A dispo.</v>
      </c>
      <c r="DM13" s="430">
        <f>IFERROR(IF(CA13="D",IF(DL13="A dispo.",DF13*VLOOKUP('DATI INPUT'!$F$27,TARIFFE_UD,4,FALSE),DF13*VLOOKUP(DL13,TARIFFE_UD,4,FALSE)),DF13*VLOOKUP(CB13-100,TARIFFE_UND,4,FALSE)),0)</f>
        <v>42.470276598140451</v>
      </c>
      <c r="DN13" s="430">
        <f>IFERROR(IF(CA13="D",IF(DL13="A dispo.",DK13*VLOOKUP('DATI INPUT'!$F$27,TARIFFE_UD,5,FALSE),DK13*VLOOKUP(DL13,TARIFFE_UD,5,FALSE)),DK13*VLOOKUP(CB13-100,TARIFFE_UND,5,FALSE)),0)</f>
        <v>67.397800635548478</v>
      </c>
      <c r="DO13" s="431">
        <f t="shared" si="17"/>
        <v>-1.9227663110825688E-3</v>
      </c>
      <c r="DP13" s="299">
        <f>IFERROR(IF(CA13="D",IF(DL13="A dispo.",DF13*VLOOKUP('DATI INPUT'!$F$27,TARIFFE_UD,2,FALSE),DF13*VLOOKUP(DL13,TARIFFE_UD,2,FALSE)),DF13*VLOOKUP(CB13-100,TARIFFE_UND,2,FALSE)),0)</f>
        <v>53.060676718451944</v>
      </c>
      <c r="DQ13" s="299">
        <f>IFERROR(IF(CA13="D",IF(DL13="A dispo.",DK13*VLOOKUP('DATI INPUT'!$F$27,TARIFFE_UD,3,FALSE),DK13*VLOOKUP(DL13,TARIFFE_UD,3,FALSE)),DK13*VLOOKUP(CB13-100,TARIFFE_UND,3,FALSE)),0)</f>
        <v>60.367780403072892</v>
      </c>
      <c r="DR13" s="299">
        <f t="shared" si="18"/>
        <v>113.42845712152484</v>
      </c>
    </row>
    <row r="14" spans="1:122" x14ac:dyDescent="0.25">
      <c r="A14" t="s">
        <v>1923</v>
      </c>
      <c r="B14" t="s">
        <v>329</v>
      </c>
      <c r="C14" t="s">
        <v>1924</v>
      </c>
      <c r="D14" t="s">
        <v>1925</v>
      </c>
      <c r="E14" t="s">
        <v>268</v>
      </c>
      <c r="F14" t="s">
        <v>156</v>
      </c>
      <c r="G14" t="s">
        <v>1926</v>
      </c>
      <c r="H14" t="s">
        <v>1927</v>
      </c>
      <c r="I14" t="s">
        <v>407</v>
      </c>
      <c r="J14" t="s">
        <v>274</v>
      </c>
      <c r="K14" t="s">
        <v>1928</v>
      </c>
      <c r="L14" t="s">
        <v>1929</v>
      </c>
      <c r="M14" t="s">
        <v>1930</v>
      </c>
      <c r="N14" t="s">
        <v>1931</v>
      </c>
      <c r="O14" t="s">
        <v>1258</v>
      </c>
      <c r="P14" t="s">
        <v>1932</v>
      </c>
      <c r="Q14" t="s">
        <v>269</v>
      </c>
      <c r="R14" t="s">
        <v>268</v>
      </c>
      <c r="S14" t="s">
        <v>268</v>
      </c>
      <c r="T14" t="s">
        <v>268</v>
      </c>
      <c r="U14" t="s">
        <v>268</v>
      </c>
      <c r="V14" t="s">
        <v>268</v>
      </c>
      <c r="W14" t="s">
        <v>1933</v>
      </c>
      <c r="X14" t="s">
        <v>1934</v>
      </c>
      <c r="Y14" t="s">
        <v>544</v>
      </c>
      <c r="Z14" t="s">
        <v>268</v>
      </c>
      <c r="AA14" t="s">
        <v>268</v>
      </c>
      <c r="AB14" t="s">
        <v>268</v>
      </c>
      <c r="AC14" t="s">
        <v>268</v>
      </c>
      <c r="AD14" t="s">
        <v>268</v>
      </c>
      <c r="AE14" t="s">
        <v>287</v>
      </c>
      <c r="AF14" t="s">
        <v>1811</v>
      </c>
      <c r="AG14" t="s">
        <v>875</v>
      </c>
      <c r="AH14" t="s">
        <v>1935</v>
      </c>
      <c r="AI14" t="s">
        <v>677</v>
      </c>
      <c r="AJ14" t="s">
        <v>268</v>
      </c>
      <c r="AK14" t="s">
        <v>724</v>
      </c>
      <c r="AL14" t="s">
        <v>268</v>
      </c>
      <c r="AM14" t="s">
        <v>288</v>
      </c>
      <c r="AN14" t="s">
        <v>268</v>
      </c>
      <c r="AO14" t="s">
        <v>268</v>
      </c>
      <c r="AP14" t="s">
        <v>268</v>
      </c>
      <c r="AQ14" t="s">
        <v>268</v>
      </c>
      <c r="AR14" t="s">
        <v>268</v>
      </c>
      <c r="AS14" t="s">
        <v>268</v>
      </c>
      <c r="AT14" t="s">
        <v>268</v>
      </c>
      <c r="AU14" t="s">
        <v>268</v>
      </c>
      <c r="AV14" t="s">
        <v>268</v>
      </c>
      <c r="AW14" t="s">
        <v>268</v>
      </c>
      <c r="AX14" t="s">
        <v>268</v>
      </c>
      <c r="AY14" t="s">
        <v>268</v>
      </c>
      <c r="AZ14" t="s">
        <v>268</v>
      </c>
      <c r="BA14" t="s">
        <v>268</v>
      </c>
      <c r="BB14" t="s">
        <v>268</v>
      </c>
      <c r="BC14" t="s">
        <v>268</v>
      </c>
      <c r="BD14" t="s">
        <v>268</v>
      </c>
      <c r="BE14" t="s">
        <v>268</v>
      </c>
      <c r="BF14" t="s">
        <v>268</v>
      </c>
      <c r="BG14" t="s">
        <v>268</v>
      </c>
      <c r="BH14" t="s">
        <v>268</v>
      </c>
      <c r="BI14" t="s">
        <v>268</v>
      </c>
      <c r="BJ14" t="s">
        <v>268</v>
      </c>
      <c r="BK14" t="s">
        <v>268</v>
      </c>
      <c r="BL14" t="s">
        <v>268</v>
      </c>
      <c r="BM14" t="s">
        <v>268</v>
      </c>
      <c r="BN14" t="s">
        <v>268</v>
      </c>
      <c r="BO14" t="s">
        <v>268</v>
      </c>
      <c r="BP14" t="s">
        <v>268</v>
      </c>
      <c r="BQ14" t="s">
        <v>268</v>
      </c>
      <c r="BR14" t="s">
        <v>268</v>
      </c>
      <c r="BS14" t="s">
        <v>268</v>
      </c>
      <c r="BT14" t="s">
        <v>268</v>
      </c>
      <c r="BU14" t="s">
        <v>268</v>
      </c>
      <c r="BV14" t="s">
        <v>268</v>
      </c>
      <c r="BW14" t="s">
        <v>268</v>
      </c>
      <c r="BX14" t="s">
        <v>268</v>
      </c>
      <c r="BY14">
        <v>63</v>
      </c>
      <c r="BZ14">
        <v>63</v>
      </c>
      <c r="CA14" t="s">
        <v>142</v>
      </c>
      <c r="CB14" s="356">
        <v>122</v>
      </c>
      <c r="CC14" t="s">
        <v>876</v>
      </c>
      <c r="CD14" t="s">
        <v>268</v>
      </c>
      <c r="CE14" t="s">
        <v>268</v>
      </c>
      <c r="CF14" t="s">
        <v>268</v>
      </c>
      <c r="CG14" t="s">
        <v>268</v>
      </c>
      <c r="CH14" t="s">
        <v>268</v>
      </c>
      <c r="CI14" t="s">
        <v>268</v>
      </c>
      <c r="CJ14" t="s">
        <v>268</v>
      </c>
      <c r="CK14" t="s">
        <v>268</v>
      </c>
      <c r="CL14" t="s">
        <v>268</v>
      </c>
      <c r="CM14" t="s">
        <v>11224</v>
      </c>
      <c r="CN14">
        <v>107.33</v>
      </c>
      <c r="CO14" t="s">
        <v>268</v>
      </c>
      <c r="CP14">
        <v>107.33</v>
      </c>
      <c r="CQ14">
        <v>365</v>
      </c>
      <c r="CR14" t="s">
        <v>878</v>
      </c>
      <c r="CS14" t="s">
        <v>11225</v>
      </c>
      <c r="CT14" t="s">
        <v>11226</v>
      </c>
      <c r="CU14" t="s">
        <v>11227</v>
      </c>
      <c r="CV14" t="s">
        <v>268</v>
      </c>
      <c r="CW14" t="s">
        <v>268</v>
      </c>
      <c r="CX14" t="s">
        <v>268</v>
      </c>
      <c r="CY14" t="s">
        <v>268</v>
      </c>
      <c r="CZ14" t="s">
        <v>268</v>
      </c>
      <c r="DA14" t="s">
        <v>268</v>
      </c>
      <c r="DB14" s="429">
        <f t="shared" si="6"/>
        <v>0</v>
      </c>
      <c r="DC14" s="284">
        <f t="shared" si="7"/>
        <v>0</v>
      </c>
      <c r="DD14" s="284">
        <f t="shared" si="8"/>
        <v>0</v>
      </c>
      <c r="DE14" s="284">
        <f t="shared" si="9"/>
        <v>0</v>
      </c>
      <c r="DF14" s="295">
        <f t="shared" si="10"/>
        <v>63.000000000000007</v>
      </c>
      <c r="DG14" s="284">
        <f t="shared" si="11"/>
        <v>0</v>
      </c>
      <c r="DH14" s="284">
        <f t="shared" si="12"/>
        <v>0</v>
      </c>
      <c r="DI14" s="284">
        <f t="shared" si="13"/>
        <v>0</v>
      </c>
      <c r="DJ14" s="284">
        <f t="shared" si="14"/>
        <v>0</v>
      </c>
      <c r="DK14" s="295">
        <f t="shared" si="15"/>
        <v>1</v>
      </c>
      <c r="DL14" s="297" t="str">
        <f t="shared" si="16"/>
        <v>A dispo.</v>
      </c>
      <c r="DM14" s="430">
        <f>IFERROR(IF(CA14="D",IF(DL14="A dispo.",DF14*VLOOKUP('DATI INPUT'!$F$27,TARIFFE_UD,4,FALSE),DF14*VLOOKUP(DL14,TARIFFE_UD,4,FALSE)),DF14*VLOOKUP(CB14-100,TARIFFE_UND,4,FALSE)),0)</f>
        <v>39.934737696758937</v>
      </c>
      <c r="DN14" s="430">
        <f>IFERROR(IF(CA14="D",IF(DL14="A dispo.",DK14*VLOOKUP('DATI INPUT'!$F$27,TARIFFE_UD,5,FALSE),DK14*VLOOKUP(DL14,TARIFFE_UD,5,FALSE)),DK14*VLOOKUP(CB14-100,TARIFFE_UND,5,FALSE)),0)</f>
        <v>67.397800635548478</v>
      </c>
      <c r="DO14" s="431">
        <f t="shared" si="17"/>
        <v>2.5383323074237296E-3</v>
      </c>
      <c r="DP14" s="299">
        <f>IFERROR(IF(CA14="D",IF(DL14="A dispo.",DF14*VLOOKUP('DATI INPUT'!$F$27,TARIFFE_UD,2,FALSE),DF14*VLOOKUP(DL14,TARIFFE_UD,2,FALSE)),DF14*VLOOKUP(CB14-100,TARIFFE_UND,2,FALSE)),0)</f>
        <v>49.892875123320493</v>
      </c>
      <c r="DQ14" s="299">
        <f>IFERROR(IF(CA14="D",IF(DL14="A dispo.",DK14*VLOOKUP('DATI INPUT'!$F$27,TARIFFE_UD,3,FALSE),DK14*VLOOKUP(DL14,TARIFFE_UD,3,FALSE)),DK14*VLOOKUP(CB14-100,TARIFFE_UND,3,FALSE)),0)</f>
        <v>60.367780403072892</v>
      </c>
      <c r="DR14" s="299">
        <f t="shared" si="18"/>
        <v>110.26065552639338</v>
      </c>
    </row>
    <row r="15" spans="1:122" x14ac:dyDescent="0.25">
      <c r="A15" t="s">
        <v>1936</v>
      </c>
      <c r="B15" t="s">
        <v>329</v>
      </c>
      <c r="C15" t="s">
        <v>1937</v>
      </c>
      <c r="D15" t="s">
        <v>1925</v>
      </c>
      <c r="E15" t="s">
        <v>268</v>
      </c>
      <c r="F15" t="s">
        <v>156</v>
      </c>
      <c r="G15" t="s">
        <v>1926</v>
      </c>
      <c r="H15" t="s">
        <v>1927</v>
      </c>
      <c r="I15" t="s">
        <v>407</v>
      </c>
      <c r="J15" t="s">
        <v>274</v>
      </c>
      <c r="K15" t="s">
        <v>1928</v>
      </c>
      <c r="L15" t="s">
        <v>1929</v>
      </c>
      <c r="M15" t="s">
        <v>1930</v>
      </c>
      <c r="N15" t="s">
        <v>1931</v>
      </c>
      <c r="O15" t="s">
        <v>1258</v>
      </c>
      <c r="P15" t="s">
        <v>1932</v>
      </c>
      <c r="Q15" t="s">
        <v>269</v>
      </c>
      <c r="R15" t="s">
        <v>268</v>
      </c>
      <c r="S15" t="s">
        <v>268</v>
      </c>
      <c r="T15" t="s">
        <v>268</v>
      </c>
      <c r="U15" t="s">
        <v>268</v>
      </c>
      <c r="V15" t="s">
        <v>268</v>
      </c>
      <c r="W15" t="s">
        <v>1933</v>
      </c>
      <c r="X15" t="s">
        <v>1934</v>
      </c>
      <c r="Y15" t="s">
        <v>544</v>
      </c>
      <c r="Z15" t="s">
        <v>268</v>
      </c>
      <c r="AA15" t="s">
        <v>268</v>
      </c>
      <c r="AB15" t="s">
        <v>268</v>
      </c>
      <c r="AC15" t="s">
        <v>268</v>
      </c>
      <c r="AD15" t="s">
        <v>268</v>
      </c>
      <c r="AE15" t="s">
        <v>287</v>
      </c>
      <c r="AF15" t="s">
        <v>1811</v>
      </c>
      <c r="AG15" t="s">
        <v>875</v>
      </c>
      <c r="AH15" t="s">
        <v>1935</v>
      </c>
      <c r="AI15" t="s">
        <v>677</v>
      </c>
      <c r="AJ15" t="s">
        <v>268</v>
      </c>
      <c r="AK15" t="s">
        <v>758</v>
      </c>
      <c r="AL15" t="s">
        <v>268</v>
      </c>
      <c r="AM15" t="s">
        <v>353</v>
      </c>
      <c r="AN15" t="s">
        <v>268</v>
      </c>
      <c r="AO15" t="s">
        <v>268</v>
      </c>
      <c r="AP15" t="s">
        <v>268</v>
      </c>
      <c r="AQ15" t="s">
        <v>268</v>
      </c>
      <c r="AR15" t="s">
        <v>268</v>
      </c>
      <c r="AS15" t="s">
        <v>268</v>
      </c>
      <c r="AT15" t="s">
        <v>268</v>
      </c>
      <c r="AU15" t="s">
        <v>268</v>
      </c>
      <c r="AV15" t="s">
        <v>268</v>
      </c>
      <c r="AW15" t="s">
        <v>268</v>
      </c>
      <c r="AX15" t="s">
        <v>268</v>
      </c>
      <c r="AY15" t="s">
        <v>268</v>
      </c>
      <c r="AZ15" t="s">
        <v>268</v>
      </c>
      <c r="BA15" t="s">
        <v>268</v>
      </c>
      <c r="BB15" t="s">
        <v>268</v>
      </c>
      <c r="BC15" t="s">
        <v>268</v>
      </c>
      <c r="BD15" t="s">
        <v>268</v>
      </c>
      <c r="BE15" t="s">
        <v>268</v>
      </c>
      <c r="BF15" t="s">
        <v>268</v>
      </c>
      <c r="BG15" t="s">
        <v>268</v>
      </c>
      <c r="BH15" t="s">
        <v>268</v>
      </c>
      <c r="BI15" t="s">
        <v>268</v>
      </c>
      <c r="BJ15" t="s">
        <v>268</v>
      </c>
      <c r="BK15" t="s">
        <v>268</v>
      </c>
      <c r="BL15" t="s">
        <v>268</v>
      </c>
      <c r="BM15" t="s">
        <v>268</v>
      </c>
      <c r="BN15" t="s">
        <v>268</v>
      </c>
      <c r="BO15" t="s">
        <v>268</v>
      </c>
      <c r="BP15" t="s">
        <v>268</v>
      </c>
      <c r="BQ15" t="s">
        <v>268</v>
      </c>
      <c r="BR15" t="s">
        <v>268</v>
      </c>
      <c r="BS15" t="s">
        <v>268</v>
      </c>
      <c r="BT15" t="s">
        <v>268</v>
      </c>
      <c r="BU15" t="s">
        <v>268</v>
      </c>
      <c r="BV15" t="s">
        <v>268</v>
      </c>
      <c r="BW15" t="s">
        <v>268</v>
      </c>
      <c r="BX15" t="s">
        <v>268</v>
      </c>
      <c r="BY15">
        <v>12</v>
      </c>
      <c r="BZ15">
        <v>12</v>
      </c>
      <c r="CA15" t="s">
        <v>142</v>
      </c>
      <c r="CB15" s="356">
        <v>123</v>
      </c>
      <c r="CC15" t="s">
        <v>1817</v>
      </c>
      <c r="CD15" t="s">
        <v>268</v>
      </c>
      <c r="CE15" t="s">
        <v>268</v>
      </c>
      <c r="CF15" t="s">
        <v>268</v>
      </c>
      <c r="CG15" t="s">
        <v>268</v>
      </c>
      <c r="CH15" t="s">
        <v>268</v>
      </c>
      <c r="CI15" t="s">
        <v>268</v>
      </c>
      <c r="CJ15" t="s">
        <v>268</v>
      </c>
      <c r="CK15" t="s">
        <v>268</v>
      </c>
      <c r="CL15" t="s">
        <v>268</v>
      </c>
      <c r="CM15" t="s">
        <v>11224</v>
      </c>
      <c r="CN15">
        <v>7.61</v>
      </c>
      <c r="CO15" t="s">
        <v>268</v>
      </c>
      <c r="CP15">
        <v>7.61</v>
      </c>
      <c r="CQ15">
        <v>365</v>
      </c>
      <c r="CR15" t="s">
        <v>878</v>
      </c>
      <c r="CS15" t="s">
        <v>11225</v>
      </c>
      <c r="CT15" t="s">
        <v>11226</v>
      </c>
      <c r="CU15" t="s">
        <v>11227</v>
      </c>
      <c r="CV15" t="s">
        <v>268</v>
      </c>
      <c r="CW15" t="s">
        <v>268</v>
      </c>
      <c r="CX15" t="s">
        <v>268</v>
      </c>
      <c r="CY15" t="s">
        <v>268</v>
      </c>
      <c r="CZ15" t="s">
        <v>268</v>
      </c>
      <c r="DA15" t="s">
        <v>268</v>
      </c>
      <c r="DB15" s="429">
        <f t="shared" si="6"/>
        <v>0</v>
      </c>
      <c r="DC15" s="284">
        <f t="shared" si="7"/>
        <v>0</v>
      </c>
      <c r="DD15" s="284">
        <f t="shared" si="8"/>
        <v>0</v>
      </c>
      <c r="DE15" s="284">
        <f t="shared" si="9"/>
        <v>0</v>
      </c>
      <c r="DF15" s="295">
        <f t="shared" si="10"/>
        <v>11.999999999999998</v>
      </c>
      <c r="DG15" s="284">
        <f t="shared" si="11"/>
        <v>1</v>
      </c>
      <c r="DH15" s="284">
        <f t="shared" si="12"/>
        <v>0</v>
      </c>
      <c r="DI15" s="284">
        <f t="shared" si="13"/>
        <v>0</v>
      </c>
      <c r="DJ15" s="284">
        <f t="shared" si="14"/>
        <v>0</v>
      </c>
      <c r="DK15" s="295">
        <f t="shared" si="15"/>
        <v>0</v>
      </c>
      <c r="DL15" s="297" t="str">
        <f t="shared" si="16"/>
        <v>A dispo.</v>
      </c>
      <c r="DM15" s="430">
        <f>IFERROR(IF(CA15="D",IF(DL15="A dispo.",DF15*VLOOKUP('DATI INPUT'!$F$27,TARIFFE_UD,4,FALSE),DF15*VLOOKUP(DL15,TARIFFE_UD,4,FALSE)),DF15*VLOOKUP(CB15-100,TARIFFE_UND,4,FALSE)),0)</f>
        <v>7.6066167041445576</v>
      </c>
      <c r="DN15" s="430">
        <f>IFERROR(IF(CA15="D",IF(DL15="A dispo.",DK15*VLOOKUP('DATI INPUT'!$F$27,TARIFFE_UD,5,FALSE),DK15*VLOOKUP(DL15,TARIFFE_UD,5,FALSE)),DK15*VLOOKUP(CB15-100,TARIFFE_UND,5,FALSE)),0)</f>
        <v>0</v>
      </c>
      <c r="DO15" s="431">
        <f t="shared" si="17"/>
        <v>-3.383295855442725E-3</v>
      </c>
      <c r="DP15" s="299">
        <f>IFERROR(IF(CA15="D",IF(DL15="A dispo.",DF15*VLOOKUP('DATI INPUT'!$F$27,TARIFFE_UD,2,FALSE),DF15*VLOOKUP(DL15,TARIFFE_UD,2,FALSE)),DF15*VLOOKUP(CB15-100,TARIFFE_UND,2,FALSE)),0)</f>
        <v>9.5034047853943768</v>
      </c>
      <c r="DQ15" s="299">
        <f>IFERROR(IF(CA15="D",IF(DL15="A dispo.",DK15*VLOOKUP('DATI INPUT'!$F$27,TARIFFE_UD,3,FALSE),DK15*VLOOKUP(DL15,TARIFFE_UD,3,FALSE)),DK15*VLOOKUP(CB15-100,TARIFFE_UND,3,FALSE)),0)</f>
        <v>0</v>
      </c>
      <c r="DR15" s="299">
        <f t="shared" si="18"/>
        <v>9.5034047853943768</v>
      </c>
    </row>
    <row r="16" spans="1:122" x14ac:dyDescent="0.25">
      <c r="A16" t="s">
        <v>10843</v>
      </c>
      <c r="B16" t="s">
        <v>465</v>
      </c>
      <c r="C16" t="s">
        <v>1295</v>
      </c>
      <c r="D16" t="s">
        <v>1939</v>
      </c>
      <c r="E16" t="s">
        <v>1939</v>
      </c>
      <c r="F16" t="s">
        <v>155</v>
      </c>
      <c r="G16" t="s">
        <v>1940</v>
      </c>
      <c r="H16" t="s">
        <v>268</v>
      </c>
      <c r="I16" t="s">
        <v>268</v>
      </c>
      <c r="J16" t="s">
        <v>268</v>
      </c>
      <c r="K16" t="s">
        <v>268</v>
      </c>
      <c r="L16" t="s">
        <v>268</v>
      </c>
      <c r="M16" t="s">
        <v>1941</v>
      </c>
      <c r="N16" t="s">
        <v>984</v>
      </c>
      <c r="O16" t="s">
        <v>873</v>
      </c>
      <c r="P16" t="s">
        <v>613</v>
      </c>
      <c r="Q16" t="s">
        <v>486</v>
      </c>
      <c r="R16" t="s">
        <v>268</v>
      </c>
      <c r="S16" t="s">
        <v>268</v>
      </c>
      <c r="T16" t="s">
        <v>268</v>
      </c>
      <c r="U16" t="s">
        <v>268</v>
      </c>
      <c r="V16" t="s">
        <v>268</v>
      </c>
      <c r="W16" t="s">
        <v>1942</v>
      </c>
      <c r="X16" t="s">
        <v>613</v>
      </c>
      <c r="Y16" t="s">
        <v>485</v>
      </c>
      <c r="Z16" t="s">
        <v>268</v>
      </c>
      <c r="AA16" t="s">
        <v>268</v>
      </c>
      <c r="AB16" t="s">
        <v>268</v>
      </c>
      <c r="AC16" t="s">
        <v>268</v>
      </c>
      <c r="AD16" t="s">
        <v>268</v>
      </c>
      <c r="AE16" t="s">
        <v>287</v>
      </c>
      <c r="AF16" t="s">
        <v>1811</v>
      </c>
      <c r="AG16" t="s">
        <v>875</v>
      </c>
      <c r="AH16" t="s">
        <v>1812</v>
      </c>
      <c r="AI16" t="s">
        <v>627</v>
      </c>
      <c r="AJ16" t="s">
        <v>268</v>
      </c>
      <c r="AK16" t="s">
        <v>381</v>
      </c>
      <c r="AL16" t="s">
        <v>268</v>
      </c>
      <c r="AM16" t="s">
        <v>268</v>
      </c>
      <c r="AN16" t="s">
        <v>268</v>
      </c>
      <c r="AO16" t="s">
        <v>268</v>
      </c>
      <c r="AP16" t="s">
        <v>268</v>
      </c>
      <c r="AQ16" t="s">
        <v>268</v>
      </c>
      <c r="AR16" t="s">
        <v>268</v>
      </c>
      <c r="AS16" t="s">
        <v>268</v>
      </c>
      <c r="AT16" t="s">
        <v>268</v>
      </c>
      <c r="AU16" t="s">
        <v>268</v>
      </c>
      <c r="AV16" t="s">
        <v>268</v>
      </c>
      <c r="AW16" t="s">
        <v>268</v>
      </c>
      <c r="AX16" t="s">
        <v>268</v>
      </c>
      <c r="AY16" t="s">
        <v>268</v>
      </c>
      <c r="AZ16" t="s">
        <v>268</v>
      </c>
      <c r="BA16" t="s">
        <v>268</v>
      </c>
      <c r="BB16" t="s">
        <v>268</v>
      </c>
      <c r="BC16" t="s">
        <v>268</v>
      </c>
      <c r="BD16" t="s">
        <v>268</v>
      </c>
      <c r="BE16" t="s">
        <v>268</v>
      </c>
      <c r="BF16" t="s">
        <v>268</v>
      </c>
      <c r="BG16" t="s">
        <v>268</v>
      </c>
      <c r="BH16" t="s">
        <v>268</v>
      </c>
      <c r="BI16" t="s">
        <v>268</v>
      </c>
      <c r="BJ16" t="s">
        <v>268</v>
      </c>
      <c r="BK16" t="s">
        <v>268</v>
      </c>
      <c r="BL16" t="s">
        <v>268</v>
      </c>
      <c r="BM16" t="s">
        <v>268</v>
      </c>
      <c r="BN16" t="s">
        <v>268</v>
      </c>
      <c r="BO16" t="s">
        <v>268</v>
      </c>
      <c r="BP16" t="s">
        <v>268</v>
      </c>
      <c r="BQ16" t="s">
        <v>268</v>
      </c>
      <c r="BR16" t="s">
        <v>268</v>
      </c>
      <c r="BS16" t="s">
        <v>268</v>
      </c>
      <c r="BT16" t="s">
        <v>268</v>
      </c>
      <c r="BU16" t="s">
        <v>268</v>
      </c>
      <c r="BV16" t="s">
        <v>268</v>
      </c>
      <c r="BW16" t="s">
        <v>268</v>
      </c>
      <c r="BX16" t="s">
        <v>268</v>
      </c>
      <c r="BY16">
        <v>22</v>
      </c>
      <c r="BZ16">
        <v>22</v>
      </c>
      <c r="CA16" t="s">
        <v>143</v>
      </c>
      <c r="CB16" s="356">
        <v>109</v>
      </c>
      <c r="CC16" t="s">
        <v>10844</v>
      </c>
      <c r="CD16" t="s">
        <v>268</v>
      </c>
      <c r="CE16" t="s">
        <v>268</v>
      </c>
      <c r="CF16" t="s">
        <v>268</v>
      </c>
      <c r="CG16" t="s">
        <v>11228</v>
      </c>
      <c r="CH16" t="s">
        <v>268</v>
      </c>
      <c r="CI16" t="s">
        <v>268</v>
      </c>
      <c r="CJ16" t="s">
        <v>268</v>
      </c>
      <c r="CK16" t="s">
        <v>268</v>
      </c>
      <c r="CL16" t="s">
        <v>10846</v>
      </c>
      <c r="CM16" t="s">
        <v>11224</v>
      </c>
      <c r="CN16">
        <v>31.78</v>
      </c>
      <c r="CO16" t="s">
        <v>268</v>
      </c>
      <c r="CP16">
        <v>31.78</v>
      </c>
      <c r="CQ16">
        <v>365</v>
      </c>
      <c r="CR16" t="s">
        <v>878</v>
      </c>
      <c r="CS16" t="s">
        <v>11225</v>
      </c>
      <c r="CT16" t="s">
        <v>11226</v>
      </c>
      <c r="CU16" t="s">
        <v>11227</v>
      </c>
      <c r="CV16" t="s">
        <v>268</v>
      </c>
      <c r="CW16" t="s">
        <v>268</v>
      </c>
      <c r="CX16" t="s">
        <v>268</v>
      </c>
      <c r="CY16" t="s">
        <v>268</v>
      </c>
      <c r="CZ16" t="s">
        <v>268</v>
      </c>
      <c r="DA16" t="s">
        <v>268</v>
      </c>
      <c r="DB16" s="429">
        <f t="shared" si="6"/>
        <v>0</v>
      </c>
      <c r="DC16" s="284">
        <f t="shared" si="7"/>
        <v>0</v>
      </c>
      <c r="DD16" s="284">
        <f t="shared" si="8"/>
        <v>0</v>
      </c>
      <c r="DE16" s="284">
        <f t="shared" si="9"/>
        <v>0</v>
      </c>
      <c r="DF16" s="295">
        <f t="shared" si="10"/>
        <v>22</v>
      </c>
      <c r="DG16" s="284">
        <f t="shared" si="11"/>
        <v>0</v>
      </c>
      <c r="DH16" s="284">
        <f t="shared" si="12"/>
        <v>0</v>
      </c>
      <c r="DI16" s="284">
        <f t="shared" si="13"/>
        <v>0</v>
      </c>
      <c r="DJ16" s="284">
        <f t="shared" si="14"/>
        <v>0</v>
      </c>
      <c r="DK16" s="295">
        <f t="shared" si="15"/>
        <v>22</v>
      </c>
      <c r="DL16" s="297" t="str">
        <f t="shared" si="16"/>
        <v/>
      </c>
      <c r="DM16" s="430">
        <f>IFERROR(IF(CA16="D",IF(DL16="A dispo.",DF16*VLOOKUP('DATI INPUT'!$F$27,TARIFFE_UD,4,FALSE),DF16*VLOOKUP(DL16,TARIFFE_UD,4,FALSE)),DF16*VLOOKUP(CB16-100,TARIFFE_UND,4,FALSE)),0)</f>
        <v>5.2393631142607306</v>
      </c>
      <c r="DN16" s="430">
        <f>IFERROR(IF(CA16="D",IF(DL16="A dispo.",DK16*VLOOKUP('DATI INPUT'!$F$27,TARIFFE_UD,5,FALSE),DK16*VLOOKUP(DL16,TARIFFE_UD,5,FALSE)),DK16*VLOOKUP(CB16-100,TARIFFE_UND,5,FALSE)),0)</f>
        <v>26.544319070395041</v>
      </c>
      <c r="DO16" s="431">
        <f t="shared" si="17"/>
        <v>3.682184655769305E-3</v>
      </c>
      <c r="DP16" s="299">
        <f>IFERROR(IF(CA16="D",IF(DL16="A dispo.",DF16*VLOOKUP('DATI INPUT'!$F$27,TARIFFE_UD,2,FALSE),DF16*VLOOKUP(DL16,TARIFFE_UD,2,FALSE)),DF16*VLOOKUP(CB16-100,TARIFFE_UND,2,FALSE)),0)</f>
        <v>7.4092646268989002</v>
      </c>
      <c r="DQ16" s="299">
        <f>IFERROR(IF(CA16="D",IF(DL16="A dispo.",DK16*VLOOKUP('DATI INPUT'!$F$27,TARIFFE_UD,3,FALSE),DK16*VLOOKUP(DL16,TARIFFE_UD,3,FALSE)),DK16*VLOOKUP(CB16-100,TARIFFE_UND,3,FALSE)),0)</f>
        <v>26.92955213134908</v>
      </c>
      <c r="DR16" s="299">
        <f t="shared" si="18"/>
        <v>34.33881675824798</v>
      </c>
    </row>
    <row r="17" spans="1:122" x14ac:dyDescent="0.25">
      <c r="A17" t="s">
        <v>1943</v>
      </c>
      <c r="B17" t="s">
        <v>464</v>
      </c>
      <c r="C17" t="s">
        <v>324</v>
      </c>
      <c r="D17" t="s">
        <v>1944</v>
      </c>
      <c r="E17" t="s">
        <v>268</v>
      </c>
      <c r="F17" t="s">
        <v>156</v>
      </c>
      <c r="G17" t="s">
        <v>1945</v>
      </c>
      <c r="H17" t="s">
        <v>1946</v>
      </c>
      <c r="I17" t="s">
        <v>351</v>
      </c>
      <c r="J17" t="s">
        <v>274</v>
      </c>
      <c r="K17" t="s">
        <v>1947</v>
      </c>
      <c r="L17" t="s">
        <v>1190</v>
      </c>
      <c r="M17" t="s">
        <v>10847</v>
      </c>
      <c r="N17" t="s">
        <v>6405</v>
      </c>
      <c r="O17" t="s">
        <v>896</v>
      </c>
      <c r="P17" t="s">
        <v>10848</v>
      </c>
      <c r="Q17" t="s">
        <v>315</v>
      </c>
      <c r="R17" t="s">
        <v>268</v>
      </c>
      <c r="S17" t="s">
        <v>268</v>
      </c>
      <c r="T17" t="s">
        <v>268</v>
      </c>
      <c r="U17" t="s">
        <v>268</v>
      </c>
      <c r="V17" t="s">
        <v>268</v>
      </c>
      <c r="W17" t="s">
        <v>1951</v>
      </c>
      <c r="X17" t="s">
        <v>1847</v>
      </c>
      <c r="Y17" t="s">
        <v>343</v>
      </c>
      <c r="Z17" t="s">
        <v>268</v>
      </c>
      <c r="AA17" t="s">
        <v>268</v>
      </c>
      <c r="AB17" t="s">
        <v>268</v>
      </c>
      <c r="AC17" t="s">
        <v>268</v>
      </c>
      <c r="AD17" t="s">
        <v>268</v>
      </c>
      <c r="AE17" t="s">
        <v>287</v>
      </c>
      <c r="AF17" t="s">
        <v>1811</v>
      </c>
      <c r="AG17" t="s">
        <v>875</v>
      </c>
      <c r="AH17" t="s">
        <v>1848</v>
      </c>
      <c r="AI17" t="s">
        <v>1398</v>
      </c>
      <c r="AJ17" t="s">
        <v>268</v>
      </c>
      <c r="AK17" t="s">
        <v>395</v>
      </c>
      <c r="AL17" t="s">
        <v>268</v>
      </c>
      <c r="AM17" t="s">
        <v>268</v>
      </c>
      <c r="AN17" t="s">
        <v>268</v>
      </c>
      <c r="AO17" t="s">
        <v>268</v>
      </c>
      <c r="AP17" t="s">
        <v>268</v>
      </c>
      <c r="AQ17" t="s">
        <v>268</v>
      </c>
      <c r="AR17" t="s">
        <v>268</v>
      </c>
      <c r="AS17" t="s">
        <v>268</v>
      </c>
      <c r="AT17" t="s">
        <v>268</v>
      </c>
      <c r="AU17" t="s">
        <v>268</v>
      </c>
      <c r="AV17" t="s">
        <v>268</v>
      </c>
      <c r="AW17" t="s">
        <v>268</v>
      </c>
      <c r="AX17" t="s">
        <v>268</v>
      </c>
      <c r="AY17" t="s">
        <v>268</v>
      </c>
      <c r="AZ17" t="s">
        <v>268</v>
      </c>
      <c r="BA17" t="s">
        <v>268</v>
      </c>
      <c r="BB17" t="s">
        <v>268</v>
      </c>
      <c r="BC17" t="s">
        <v>268</v>
      </c>
      <c r="BD17" t="s">
        <v>268</v>
      </c>
      <c r="BE17" t="s">
        <v>268</v>
      </c>
      <c r="BF17" t="s">
        <v>268</v>
      </c>
      <c r="BG17" t="s">
        <v>268</v>
      </c>
      <c r="BH17" t="s">
        <v>268</v>
      </c>
      <c r="BI17" t="s">
        <v>268</v>
      </c>
      <c r="BJ17" t="s">
        <v>268</v>
      </c>
      <c r="BK17" t="s">
        <v>268</v>
      </c>
      <c r="BL17" t="s">
        <v>268</v>
      </c>
      <c r="BM17" t="s">
        <v>268</v>
      </c>
      <c r="BN17" t="s">
        <v>268</v>
      </c>
      <c r="BO17" t="s">
        <v>268</v>
      </c>
      <c r="BP17" t="s">
        <v>268</v>
      </c>
      <c r="BQ17" t="s">
        <v>268</v>
      </c>
      <c r="BR17" t="s">
        <v>268</v>
      </c>
      <c r="BS17" t="s">
        <v>268</v>
      </c>
      <c r="BT17" t="s">
        <v>268</v>
      </c>
      <c r="BU17" t="s">
        <v>268</v>
      </c>
      <c r="BV17" t="s">
        <v>268</v>
      </c>
      <c r="BW17" t="s">
        <v>268</v>
      </c>
      <c r="BX17" t="s">
        <v>268</v>
      </c>
      <c r="BY17">
        <v>55</v>
      </c>
      <c r="BZ17">
        <v>55</v>
      </c>
      <c r="CA17" t="s">
        <v>142</v>
      </c>
      <c r="CB17" s="356">
        <v>122</v>
      </c>
      <c r="CC17" t="s">
        <v>876</v>
      </c>
      <c r="CD17" t="s">
        <v>268</v>
      </c>
      <c r="CE17" t="s">
        <v>268</v>
      </c>
      <c r="CF17" t="s">
        <v>268</v>
      </c>
      <c r="CG17" t="s">
        <v>268</v>
      </c>
      <c r="CH17" t="s">
        <v>268</v>
      </c>
      <c r="CI17" t="s">
        <v>268</v>
      </c>
      <c r="CJ17" t="s">
        <v>268</v>
      </c>
      <c r="CK17" t="s">
        <v>268</v>
      </c>
      <c r="CL17" t="s">
        <v>268</v>
      </c>
      <c r="CM17" t="s">
        <v>11224</v>
      </c>
      <c r="CN17">
        <v>102.26</v>
      </c>
      <c r="CO17" t="s">
        <v>268</v>
      </c>
      <c r="CP17">
        <v>102.26</v>
      </c>
      <c r="CQ17">
        <v>365</v>
      </c>
      <c r="CR17" t="s">
        <v>878</v>
      </c>
      <c r="CS17" t="s">
        <v>11225</v>
      </c>
      <c r="CT17" t="s">
        <v>11226</v>
      </c>
      <c r="CU17" t="s">
        <v>11227</v>
      </c>
      <c r="CV17" t="s">
        <v>268</v>
      </c>
      <c r="CW17" t="s">
        <v>268</v>
      </c>
      <c r="CX17" t="s">
        <v>268</v>
      </c>
      <c r="CY17" t="s">
        <v>268</v>
      </c>
      <c r="CZ17" t="s">
        <v>268</v>
      </c>
      <c r="DA17" t="s">
        <v>268</v>
      </c>
      <c r="DB17" s="429">
        <f t="shared" si="6"/>
        <v>0</v>
      </c>
      <c r="DC17" s="284">
        <f t="shared" si="7"/>
        <v>0</v>
      </c>
      <c r="DD17" s="284">
        <f t="shared" si="8"/>
        <v>0</v>
      </c>
      <c r="DE17" s="284">
        <f t="shared" si="9"/>
        <v>0</v>
      </c>
      <c r="DF17" s="295">
        <f t="shared" si="10"/>
        <v>55</v>
      </c>
      <c r="DG17" s="284">
        <f t="shared" si="11"/>
        <v>0</v>
      </c>
      <c r="DH17" s="284">
        <f t="shared" si="12"/>
        <v>0</v>
      </c>
      <c r="DI17" s="284">
        <f t="shared" si="13"/>
        <v>0</v>
      </c>
      <c r="DJ17" s="284">
        <f t="shared" si="14"/>
        <v>0</v>
      </c>
      <c r="DK17" s="295">
        <f t="shared" si="15"/>
        <v>1</v>
      </c>
      <c r="DL17" s="297" t="str">
        <f t="shared" si="16"/>
        <v>A dispo.</v>
      </c>
      <c r="DM17" s="430">
        <f>IFERROR(IF(CA17="D",IF(DL17="A dispo.",DF17*VLOOKUP('DATI INPUT'!$F$27,TARIFFE_UD,4,FALSE),DF17*VLOOKUP(DL17,TARIFFE_UD,4,FALSE)),DF17*VLOOKUP(CB17-100,TARIFFE_UND,4,FALSE)),0)</f>
        <v>34.863659893995894</v>
      </c>
      <c r="DN17" s="430">
        <f>IFERROR(IF(CA17="D",IF(DL17="A dispo.",DK17*VLOOKUP('DATI INPUT'!$F$27,TARIFFE_UD,5,FALSE),DK17*VLOOKUP(DL17,TARIFFE_UD,5,FALSE)),DK17*VLOOKUP(CB17-100,TARIFFE_UND,5,FALSE)),0)</f>
        <v>67.397800635548478</v>
      </c>
      <c r="DO17" s="431">
        <f t="shared" si="17"/>
        <v>1.4605295443601563E-3</v>
      </c>
      <c r="DP17" s="299">
        <f>IFERROR(IF(CA17="D",IF(DL17="A dispo.",DF17*VLOOKUP('DATI INPUT'!$F$27,TARIFFE_UD,2,FALSE),DF17*VLOOKUP(DL17,TARIFFE_UD,2,FALSE)),DF17*VLOOKUP(CB17-100,TARIFFE_UND,2,FALSE)),0)</f>
        <v>43.557271933057571</v>
      </c>
      <c r="DQ17" s="299">
        <f>IFERROR(IF(CA17="D",IF(DL17="A dispo.",DK17*VLOOKUP('DATI INPUT'!$F$27,TARIFFE_UD,3,FALSE),DK17*VLOOKUP(DL17,TARIFFE_UD,3,FALSE)),DK17*VLOOKUP(CB17-100,TARIFFE_UND,3,FALSE)),0)</f>
        <v>60.367780403072892</v>
      </c>
      <c r="DR17" s="299">
        <f t="shared" si="18"/>
        <v>103.92505233613046</v>
      </c>
    </row>
    <row r="18" spans="1:122" x14ac:dyDescent="0.25">
      <c r="A18" t="s">
        <v>1964</v>
      </c>
      <c r="B18" t="s">
        <v>463</v>
      </c>
      <c r="C18" t="s">
        <v>1965</v>
      </c>
      <c r="D18" t="s">
        <v>1966</v>
      </c>
      <c r="E18" t="s">
        <v>268</v>
      </c>
      <c r="F18" t="s">
        <v>156</v>
      </c>
      <c r="G18" t="s">
        <v>1967</v>
      </c>
      <c r="H18" t="s">
        <v>1968</v>
      </c>
      <c r="I18" t="s">
        <v>1969</v>
      </c>
      <c r="J18" t="s">
        <v>156</v>
      </c>
      <c r="K18" t="s">
        <v>1970</v>
      </c>
      <c r="L18" t="s">
        <v>1971</v>
      </c>
      <c r="M18" t="s">
        <v>1972</v>
      </c>
      <c r="N18" t="s">
        <v>1973</v>
      </c>
      <c r="O18" t="s">
        <v>1317</v>
      </c>
      <c r="P18" t="s">
        <v>1974</v>
      </c>
      <c r="Q18" t="s">
        <v>460</v>
      </c>
      <c r="R18" t="s">
        <v>268</v>
      </c>
      <c r="S18" t="s">
        <v>268</v>
      </c>
      <c r="T18" t="s">
        <v>268</v>
      </c>
      <c r="U18" t="s">
        <v>268</v>
      </c>
      <c r="V18" t="s">
        <v>268</v>
      </c>
      <c r="W18" t="s">
        <v>1961</v>
      </c>
      <c r="X18" t="s">
        <v>1962</v>
      </c>
      <c r="Y18" t="s">
        <v>271</v>
      </c>
      <c r="Z18" t="s">
        <v>268</v>
      </c>
      <c r="AA18" t="s">
        <v>268</v>
      </c>
      <c r="AB18" t="s">
        <v>268</v>
      </c>
      <c r="AC18" t="s">
        <v>268</v>
      </c>
      <c r="AD18" t="s">
        <v>268</v>
      </c>
      <c r="AE18" t="s">
        <v>287</v>
      </c>
      <c r="AF18" t="s">
        <v>1811</v>
      </c>
      <c r="AG18" t="s">
        <v>875</v>
      </c>
      <c r="AH18" t="s">
        <v>1963</v>
      </c>
      <c r="AI18" t="s">
        <v>552</v>
      </c>
      <c r="AJ18" t="s">
        <v>268</v>
      </c>
      <c r="AK18" t="s">
        <v>354</v>
      </c>
      <c r="AL18" t="s">
        <v>268</v>
      </c>
      <c r="AM18" t="s">
        <v>355</v>
      </c>
      <c r="AN18" t="s">
        <v>268</v>
      </c>
      <c r="AO18" t="s">
        <v>268</v>
      </c>
      <c r="AP18" t="s">
        <v>268</v>
      </c>
      <c r="AQ18" t="s">
        <v>268</v>
      </c>
      <c r="AR18" t="s">
        <v>268</v>
      </c>
      <c r="AS18" t="s">
        <v>268</v>
      </c>
      <c r="AT18" t="s">
        <v>268</v>
      </c>
      <c r="AU18" t="s">
        <v>268</v>
      </c>
      <c r="AV18" t="s">
        <v>268</v>
      </c>
      <c r="AW18" t="s">
        <v>268</v>
      </c>
      <c r="AX18" t="s">
        <v>268</v>
      </c>
      <c r="AY18" t="s">
        <v>268</v>
      </c>
      <c r="AZ18" t="s">
        <v>268</v>
      </c>
      <c r="BA18" t="s">
        <v>268</v>
      </c>
      <c r="BB18" t="s">
        <v>268</v>
      </c>
      <c r="BC18" t="s">
        <v>268</v>
      </c>
      <c r="BD18" t="s">
        <v>268</v>
      </c>
      <c r="BE18" t="s">
        <v>268</v>
      </c>
      <c r="BF18" t="s">
        <v>268</v>
      </c>
      <c r="BG18" t="s">
        <v>268</v>
      </c>
      <c r="BH18" t="s">
        <v>268</v>
      </c>
      <c r="BI18" t="s">
        <v>268</v>
      </c>
      <c r="BJ18" t="s">
        <v>268</v>
      </c>
      <c r="BK18" t="s">
        <v>268</v>
      </c>
      <c r="BL18" t="s">
        <v>268</v>
      </c>
      <c r="BM18" t="s">
        <v>268</v>
      </c>
      <c r="BN18" t="s">
        <v>268</v>
      </c>
      <c r="BO18" t="s">
        <v>268</v>
      </c>
      <c r="BP18" t="s">
        <v>268</v>
      </c>
      <c r="BQ18" t="s">
        <v>268</v>
      </c>
      <c r="BR18" t="s">
        <v>268</v>
      </c>
      <c r="BS18" t="s">
        <v>268</v>
      </c>
      <c r="BT18" t="s">
        <v>268</v>
      </c>
      <c r="BU18" t="s">
        <v>268</v>
      </c>
      <c r="BV18" t="s">
        <v>268</v>
      </c>
      <c r="BW18" t="s">
        <v>268</v>
      </c>
      <c r="BX18" t="s">
        <v>268</v>
      </c>
      <c r="BY18" s="432">
        <v>0</v>
      </c>
      <c r="BZ18">
        <v>55</v>
      </c>
      <c r="CA18" s="432" t="s">
        <v>142</v>
      </c>
      <c r="CB18" t="s">
        <v>268</v>
      </c>
      <c r="CC18" t="s">
        <v>268</v>
      </c>
      <c r="CD18" t="s">
        <v>268</v>
      </c>
      <c r="CE18" t="s">
        <v>268</v>
      </c>
      <c r="CF18" t="s">
        <v>268</v>
      </c>
      <c r="CG18" t="s">
        <v>268</v>
      </c>
      <c r="CH18" t="s">
        <v>268</v>
      </c>
      <c r="CI18" t="s">
        <v>268</v>
      </c>
      <c r="CJ18" t="s">
        <v>268</v>
      </c>
      <c r="CK18" t="s">
        <v>268</v>
      </c>
      <c r="CL18" t="s">
        <v>268</v>
      </c>
      <c r="CM18" t="s">
        <v>11224</v>
      </c>
      <c r="CN18" t="s">
        <v>268</v>
      </c>
      <c r="CO18" t="s">
        <v>268</v>
      </c>
      <c r="CP18" s="432">
        <v>0</v>
      </c>
      <c r="CQ18" s="432">
        <v>0</v>
      </c>
      <c r="CR18" t="s">
        <v>268</v>
      </c>
      <c r="CS18" t="s">
        <v>268</v>
      </c>
      <c r="CT18" t="s">
        <v>11226</v>
      </c>
      <c r="CU18" t="s">
        <v>11227</v>
      </c>
      <c r="CV18" t="s">
        <v>268</v>
      </c>
      <c r="CW18" t="s">
        <v>268</v>
      </c>
      <c r="CX18" t="s">
        <v>268</v>
      </c>
      <c r="CY18" t="s">
        <v>268</v>
      </c>
      <c r="CZ18" t="s">
        <v>268</v>
      </c>
      <c r="DA18" t="s">
        <v>268</v>
      </c>
      <c r="DB18" s="429">
        <f t="shared" si="6"/>
        <v>0</v>
      </c>
      <c r="DC18" s="284">
        <f t="shared" si="7"/>
        <v>0</v>
      </c>
      <c r="DD18" s="284">
        <f t="shared" si="8"/>
        <v>0</v>
      </c>
      <c r="DE18" s="284">
        <f t="shared" si="9"/>
        <v>0</v>
      </c>
      <c r="DF18" s="295">
        <f t="shared" si="10"/>
        <v>0</v>
      </c>
      <c r="DG18" s="284">
        <f t="shared" si="11"/>
        <v>0</v>
      </c>
      <c r="DH18" s="284">
        <f t="shared" si="12"/>
        <v>0</v>
      </c>
      <c r="DI18" s="284">
        <f t="shared" si="13"/>
        <v>0</v>
      </c>
      <c r="DJ18" s="284">
        <f t="shared" si="14"/>
        <v>0</v>
      </c>
      <c r="DK18" s="295">
        <f t="shared" si="15"/>
        <v>0</v>
      </c>
      <c r="DL18" s="297" t="str">
        <f t="shared" si="16"/>
        <v>A dispo.</v>
      </c>
      <c r="DM18" s="430">
        <f>IFERROR(IF(CA18="D",IF(DL18="A dispo.",DF18*VLOOKUP('DATI INPUT'!$F$27,TARIFFE_UD,4,FALSE),DF18*VLOOKUP(DL18,TARIFFE_UD,4,FALSE)),DF18*VLOOKUP(CB18-100,TARIFFE_UND,4,FALSE)),0)</f>
        <v>0</v>
      </c>
      <c r="DN18" s="430">
        <f>IFERROR(IF(CA18="D",IF(DL18="A dispo.",DK18*VLOOKUP('DATI INPUT'!$F$27,TARIFFE_UD,5,FALSE),DK18*VLOOKUP(DL18,TARIFFE_UD,5,FALSE)),DK18*VLOOKUP(CB18-100,TARIFFE_UND,5,FALSE)),0)</f>
        <v>0</v>
      </c>
      <c r="DO18" s="431">
        <f t="shared" si="17"/>
        <v>0</v>
      </c>
      <c r="DP18" s="299">
        <f>IFERROR(IF(CA18="D",IF(DL18="A dispo.",DF18*VLOOKUP('DATI INPUT'!$F$27,TARIFFE_UD,2,FALSE),DF18*VLOOKUP(DL18,TARIFFE_UD,2,FALSE)),DF18*VLOOKUP(CB18-100,TARIFFE_UND,2,FALSE)),0)</f>
        <v>0</v>
      </c>
      <c r="DQ18" s="299">
        <f>IFERROR(IF(CA18="D",IF(DL18="A dispo.",DK18*VLOOKUP('DATI INPUT'!$F$27,TARIFFE_UD,3,FALSE),DK18*VLOOKUP(DL18,TARIFFE_UD,3,FALSE)),DK18*VLOOKUP(CB18-100,TARIFFE_UND,3,FALSE)),0)</f>
        <v>0</v>
      </c>
      <c r="DR18" s="299">
        <f t="shared" si="18"/>
        <v>0</v>
      </c>
    </row>
    <row r="19" spans="1:122" x14ac:dyDescent="0.25">
      <c r="A19" t="s">
        <v>1975</v>
      </c>
      <c r="B19" t="s">
        <v>374</v>
      </c>
      <c r="C19" t="s">
        <v>328</v>
      </c>
      <c r="D19" t="s">
        <v>1976</v>
      </c>
      <c r="E19" t="s">
        <v>268</v>
      </c>
      <c r="F19" t="s">
        <v>156</v>
      </c>
      <c r="G19" t="s">
        <v>1977</v>
      </c>
      <c r="H19" t="s">
        <v>886</v>
      </c>
      <c r="I19" t="s">
        <v>1978</v>
      </c>
      <c r="J19" t="s">
        <v>156</v>
      </c>
      <c r="K19" t="s">
        <v>1979</v>
      </c>
      <c r="L19" t="s">
        <v>879</v>
      </c>
      <c r="M19" t="s">
        <v>10366</v>
      </c>
      <c r="N19" t="s">
        <v>984</v>
      </c>
      <c r="O19" t="s">
        <v>873</v>
      </c>
      <c r="P19" t="s">
        <v>10367</v>
      </c>
      <c r="Q19" t="s">
        <v>290</v>
      </c>
      <c r="R19" t="s">
        <v>268</v>
      </c>
      <c r="S19" t="s">
        <v>268</v>
      </c>
      <c r="T19" t="s">
        <v>268</v>
      </c>
      <c r="U19" t="s">
        <v>268</v>
      </c>
      <c r="V19" t="s">
        <v>268</v>
      </c>
      <c r="W19" t="s">
        <v>10366</v>
      </c>
      <c r="X19" t="s">
        <v>10367</v>
      </c>
      <c r="Y19" t="s">
        <v>290</v>
      </c>
      <c r="Z19" t="s">
        <v>268</v>
      </c>
      <c r="AA19" t="s">
        <v>268</v>
      </c>
      <c r="AB19" t="s">
        <v>268</v>
      </c>
      <c r="AC19" t="s">
        <v>268</v>
      </c>
      <c r="AD19" t="s">
        <v>268</v>
      </c>
      <c r="AE19" t="s">
        <v>287</v>
      </c>
      <c r="AF19" t="s">
        <v>1811</v>
      </c>
      <c r="AG19" t="s">
        <v>875</v>
      </c>
      <c r="AH19" t="s">
        <v>1981</v>
      </c>
      <c r="AI19" t="s">
        <v>1035</v>
      </c>
      <c r="AJ19" t="s">
        <v>268</v>
      </c>
      <c r="AK19" t="s">
        <v>377</v>
      </c>
      <c r="AL19" t="s">
        <v>268</v>
      </c>
      <c r="AM19" t="s">
        <v>268</v>
      </c>
      <c r="AN19" t="s">
        <v>287</v>
      </c>
      <c r="AO19" t="s">
        <v>1811</v>
      </c>
      <c r="AP19" t="s">
        <v>875</v>
      </c>
      <c r="AQ19" t="s">
        <v>1981</v>
      </c>
      <c r="AR19" t="s">
        <v>1035</v>
      </c>
      <c r="AS19" t="s">
        <v>268</v>
      </c>
      <c r="AT19" t="s">
        <v>366</v>
      </c>
      <c r="AU19" t="s">
        <v>268</v>
      </c>
      <c r="AV19" t="s">
        <v>268</v>
      </c>
      <c r="AW19" t="s">
        <v>287</v>
      </c>
      <c r="AX19" t="s">
        <v>1811</v>
      </c>
      <c r="AY19" t="s">
        <v>875</v>
      </c>
      <c r="AZ19" t="s">
        <v>1981</v>
      </c>
      <c r="BA19" t="s">
        <v>1035</v>
      </c>
      <c r="BB19" t="s">
        <v>268</v>
      </c>
      <c r="BC19" t="s">
        <v>381</v>
      </c>
      <c r="BD19" t="s">
        <v>268</v>
      </c>
      <c r="BE19" t="s">
        <v>268</v>
      </c>
      <c r="BF19" t="s">
        <v>268</v>
      </c>
      <c r="BG19" t="s">
        <v>268</v>
      </c>
      <c r="BH19" t="s">
        <v>268</v>
      </c>
      <c r="BI19" t="s">
        <v>268</v>
      </c>
      <c r="BJ19" t="s">
        <v>268</v>
      </c>
      <c r="BK19" t="s">
        <v>268</v>
      </c>
      <c r="BL19" t="s">
        <v>268</v>
      </c>
      <c r="BM19" t="s">
        <v>268</v>
      </c>
      <c r="BN19" t="s">
        <v>268</v>
      </c>
      <c r="BO19" t="s">
        <v>268</v>
      </c>
      <c r="BP19" t="s">
        <v>268</v>
      </c>
      <c r="BQ19" t="s">
        <v>268</v>
      </c>
      <c r="BR19" t="s">
        <v>268</v>
      </c>
      <c r="BS19" t="s">
        <v>268</v>
      </c>
      <c r="BT19" t="s">
        <v>268</v>
      </c>
      <c r="BU19" t="s">
        <v>268</v>
      </c>
      <c r="BV19" t="s">
        <v>268</v>
      </c>
      <c r="BW19" t="s">
        <v>268</v>
      </c>
      <c r="BX19" t="s">
        <v>268</v>
      </c>
      <c r="BY19">
        <v>152.30000000000001</v>
      </c>
      <c r="BZ19">
        <v>152.30000000000001</v>
      </c>
      <c r="CA19" t="s">
        <v>142</v>
      </c>
      <c r="CB19" s="356">
        <v>122</v>
      </c>
      <c r="CC19" t="s">
        <v>876</v>
      </c>
      <c r="CD19" t="s">
        <v>268</v>
      </c>
      <c r="CE19" t="s">
        <v>268</v>
      </c>
      <c r="CF19" s="356">
        <v>1</v>
      </c>
      <c r="CG19" t="s">
        <v>268</v>
      </c>
      <c r="CH19" t="s">
        <v>268</v>
      </c>
      <c r="CI19" t="s">
        <v>268</v>
      </c>
      <c r="CJ19" t="s">
        <v>268</v>
      </c>
      <c r="CK19" t="s">
        <v>268</v>
      </c>
      <c r="CL19" t="s">
        <v>268</v>
      </c>
      <c r="CM19" t="s">
        <v>11224</v>
      </c>
      <c r="CN19">
        <v>92.02</v>
      </c>
      <c r="CO19" t="s">
        <v>268</v>
      </c>
      <c r="CP19">
        <v>92.02</v>
      </c>
      <c r="CQ19">
        <v>365</v>
      </c>
      <c r="CR19" t="s">
        <v>878</v>
      </c>
      <c r="CS19" t="s">
        <v>11225</v>
      </c>
      <c r="CT19" t="s">
        <v>11226</v>
      </c>
      <c r="CU19" t="s">
        <v>11227</v>
      </c>
      <c r="CV19" t="s">
        <v>268</v>
      </c>
      <c r="CW19" t="s">
        <v>268</v>
      </c>
      <c r="CX19" t="s">
        <v>268</v>
      </c>
      <c r="CY19" t="s">
        <v>268</v>
      </c>
      <c r="CZ19" t="s">
        <v>268</v>
      </c>
      <c r="DA19" t="s">
        <v>268</v>
      </c>
      <c r="DB19" s="429">
        <f t="shared" si="6"/>
        <v>0</v>
      </c>
      <c r="DC19" s="284">
        <f t="shared" si="7"/>
        <v>0</v>
      </c>
      <c r="DD19" s="284">
        <f t="shared" si="8"/>
        <v>0</v>
      </c>
      <c r="DE19" s="284">
        <f t="shared" si="9"/>
        <v>0</v>
      </c>
      <c r="DF19" s="295">
        <f t="shared" si="10"/>
        <v>152.30000000000001</v>
      </c>
      <c r="DG19" s="284">
        <f t="shared" si="11"/>
        <v>0</v>
      </c>
      <c r="DH19" s="284">
        <f t="shared" si="12"/>
        <v>0</v>
      </c>
      <c r="DI19" s="284">
        <f t="shared" si="13"/>
        <v>0</v>
      </c>
      <c r="DJ19" s="284">
        <f t="shared" si="14"/>
        <v>0</v>
      </c>
      <c r="DK19" s="295">
        <f t="shared" si="15"/>
        <v>1</v>
      </c>
      <c r="DL19" s="297">
        <f t="shared" si="16"/>
        <v>1</v>
      </c>
      <c r="DM19" s="430">
        <f>IFERROR(IF(CA19="D",IF(DL19="A dispo.",DF19*VLOOKUP('DATI INPUT'!$F$27,TARIFFE_UD,4,FALSE),DF19*VLOOKUP(DL19,TARIFFE_UD,4,FALSE)),DF19*VLOOKUP(CB19-100,TARIFFE_UND,4,FALSE)),0)</f>
        <v>75.087167298967728</v>
      </c>
      <c r="DN19" s="430">
        <f>IFERROR(IF(CA19="D",IF(DL19="A dispo.",DK19*VLOOKUP('DATI INPUT'!$F$27,TARIFFE_UD,5,FALSE),DK19*VLOOKUP(DL19,TARIFFE_UD,5,FALSE)),DK19*VLOOKUP(CB19-100,TARIFFE_UND,5,FALSE)),0)</f>
        <v>16.930848468833439</v>
      </c>
      <c r="DO19" s="431">
        <f t="shared" si="17"/>
        <v>-1.9842321988363665E-3</v>
      </c>
      <c r="DP19" s="299">
        <f>IFERROR(IF(CA19="D",IF(DL19="A dispo.",DF19*VLOOKUP('DATI INPUT'!$F$27,TARIFFE_UD,2,FALSE),DF19*VLOOKUP(DL19,TARIFFE_UD,2,FALSE)),DF19*VLOOKUP(CB19-100,TARIFFE_UND,2,FALSE)),0)</f>
        <v>93.810924460268041</v>
      </c>
      <c r="DQ19" s="299">
        <f>IFERROR(IF(CA19="D",IF(DL19="A dispo.",DK19*VLOOKUP('DATI INPUT'!$F$27,TARIFFE_UD,3,FALSE),DK19*VLOOKUP(DL19,TARIFFE_UD,3,FALSE)),DK19*VLOOKUP(CB19-100,TARIFFE_UND,3,FALSE)),0)</f>
        <v>15.164853048114928</v>
      </c>
      <c r="DR19" s="299">
        <f t="shared" si="18"/>
        <v>108.97577750838298</v>
      </c>
    </row>
    <row r="20" spans="1:122" x14ac:dyDescent="0.25">
      <c r="A20" t="s">
        <v>1982</v>
      </c>
      <c r="B20" t="s">
        <v>374</v>
      </c>
      <c r="C20" t="s">
        <v>1983</v>
      </c>
      <c r="D20" t="s">
        <v>1976</v>
      </c>
      <c r="E20" t="s">
        <v>268</v>
      </c>
      <c r="F20" t="s">
        <v>156</v>
      </c>
      <c r="G20" t="s">
        <v>1977</v>
      </c>
      <c r="H20" t="s">
        <v>886</v>
      </c>
      <c r="I20" t="s">
        <v>1978</v>
      </c>
      <c r="J20" t="s">
        <v>156</v>
      </c>
      <c r="K20" t="s">
        <v>1979</v>
      </c>
      <c r="L20" t="s">
        <v>879</v>
      </c>
      <c r="M20" t="s">
        <v>10366</v>
      </c>
      <c r="N20" t="s">
        <v>984</v>
      </c>
      <c r="O20" t="s">
        <v>873</v>
      </c>
      <c r="P20" t="s">
        <v>10367</v>
      </c>
      <c r="Q20" t="s">
        <v>290</v>
      </c>
      <c r="R20" t="s">
        <v>268</v>
      </c>
      <c r="S20" t="s">
        <v>268</v>
      </c>
      <c r="T20" t="s">
        <v>268</v>
      </c>
      <c r="U20" t="s">
        <v>268</v>
      </c>
      <c r="V20" t="s">
        <v>268</v>
      </c>
      <c r="W20" t="s">
        <v>10368</v>
      </c>
      <c r="X20" t="s">
        <v>10367</v>
      </c>
      <c r="Y20" t="s">
        <v>279</v>
      </c>
      <c r="Z20" t="s">
        <v>268</v>
      </c>
      <c r="AA20" t="s">
        <v>268</v>
      </c>
      <c r="AB20" t="s">
        <v>268</v>
      </c>
      <c r="AC20" t="s">
        <v>268</v>
      </c>
      <c r="AD20" t="s">
        <v>268</v>
      </c>
      <c r="AE20" t="s">
        <v>287</v>
      </c>
      <c r="AF20" t="s">
        <v>1811</v>
      </c>
      <c r="AG20" t="s">
        <v>875</v>
      </c>
      <c r="AH20" t="s">
        <v>1981</v>
      </c>
      <c r="AI20" t="s">
        <v>1035</v>
      </c>
      <c r="AJ20" t="s">
        <v>268</v>
      </c>
      <c r="AK20" t="s">
        <v>395</v>
      </c>
      <c r="AL20" t="s">
        <v>268</v>
      </c>
      <c r="AM20" t="s">
        <v>268</v>
      </c>
      <c r="AN20" t="s">
        <v>268</v>
      </c>
      <c r="AO20" t="s">
        <v>268</v>
      </c>
      <c r="AP20" t="s">
        <v>268</v>
      </c>
      <c r="AQ20" t="s">
        <v>268</v>
      </c>
      <c r="AR20" t="s">
        <v>268</v>
      </c>
      <c r="AS20" t="s">
        <v>268</v>
      </c>
      <c r="AT20" t="s">
        <v>268</v>
      </c>
      <c r="AU20" t="s">
        <v>268</v>
      </c>
      <c r="AV20" t="s">
        <v>268</v>
      </c>
      <c r="AW20" t="s">
        <v>268</v>
      </c>
      <c r="AX20" t="s">
        <v>268</v>
      </c>
      <c r="AY20" t="s">
        <v>268</v>
      </c>
      <c r="AZ20" t="s">
        <v>268</v>
      </c>
      <c r="BA20" t="s">
        <v>268</v>
      </c>
      <c r="BB20" t="s">
        <v>268</v>
      </c>
      <c r="BC20" t="s">
        <v>268</v>
      </c>
      <c r="BD20" t="s">
        <v>268</v>
      </c>
      <c r="BE20" t="s">
        <v>268</v>
      </c>
      <c r="BF20" t="s">
        <v>268</v>
      </c>
      <c r="BG20" t="s">
        <v>268</v>
      </c>
      <c r="BH20" t="s">
        <v>268</v>
      </c>
      <c r="BI20" t="s">
        <v>268</v>
      </c>
      <c r="BJ20" t="s">
        <v>268</v>
      </c>
      <c r="BK20" t="s">
        <v>268</v>
      </c>
      <c r="BL20" t="s">
        <v>268</v>
      </c>
      <c r="BM20" t="s">
        <v>268</v>
      </c>
      <c r="BN20" t="s">
        <v>268</v>
      </c>
      <c r="BO20" t="s">
        <v>268</v>
      </c>
      <c r="BP20" t="s">
        <v>268</v>
      </c>
      <c r="BQ20" t="s">
        <v>268</v>
      </c>
      <c r="BR20" t="s">
        <v>268</v>
      </c>
      <c r="BS20" t="s">
        <v>268</v>
      </c>
      <c r="BT20" t="s">
        <v>268</v>
      </c>
      <c r="BU20" t="s">
        <v>268</v>
      </c>
      <c r="BV20" t="s">
        <v>268</v>
      </c>
      <c r="BW20" t="s">
        <v>268</v>
      </c>
      <c r="BX20" t="s">
        <v>268</v>
      </c>
      <c r="BY20">
        <v>59.58</v>
      </c>
      <c r="BZ20">
        <v>59.58</v>
      </c>
      <c r="CA20" t="s">
        <v>142</v>
      </c>
      <c r="CB20" s="356">
        <v>122</v>
      </c>
      <c r="CC20" t="s">
        <v>876</v>
      </c>
      <c r="CD20" t="s">
        <v>268</v>
      </c>
      <c r="CE20" t="s">
        <v>268</v>
      </c>
      <c r="CF20" s="356">
        <v>1</v>
      </c>
      <c r="CG20" t="s">
        <v>268</v>
      </c>
      <c r="CH20" t="s">
        <v>268</v>
      </c>
      <c r="CI20" t="s">
        <v>268</v>
      </c>
      <c r="CJ20" t="s">
        <v>268</v>
      </c>
      <c r="CK20" t="s">
        <v>268</v>
      </c>
      <c r="CL20" t="s">
        <v>1984</v>
      </c>
      <c r="CM20" t="s">
        <v>11224</v>
      </c>
      <c r="CN20">
        <v>46.3</v>
      </c>
      <c r="CO20" t="s">
        <v>268</v>
      </c>
      <c r="CP20">
        <v>46.3</v>
      </c>
      <c r="CQ20">
        <v>365</v>
      </c>
      <c r="CR20" t="s">
        <v>878</v>
      </c>
      <c r="CS20" t="s">
        <v>11225</v>
      </c>
      <c r="CT20" t="s">
        <v>11226</v>
      </c>
      <c r="CU20" t="s">
        <v>11227</v>
      </c>
      <c r="CV20" t="s">
        <v>268</v>
      </c>
      <c r="CW20" t="s">
        <v>268</v>
      </c>
      <c r="CX20" t="s">
        <v>268</v>
      </c>
      <c r="CY20" t="s">
        <v>268</v>
      </c>
      <c r="CZ20" t="s">
        <v>268</v>
      </c>
      <c r="DA20" t="s">
        <v>268</v>
      </c>
      <c r="DB20" s="429">
        <f t="shared" si="6"/>
        <v>0</v>
      </c>
      <c r="DC20" s="284">
        <f t="shared" si="7"/>
        <v>0</v>
      </c>
      <c r="DD20" s="284">
        <f t="shared" si="8"/>
        <v>0</v>
      </c>
      <c r="DE20" s="284">
        <f t="shared" si="9"/>
        <v>0</v>
      </c>
      <c r="DF20" s="295">
        <f t="shared" si="10"/>
        <v>59.579999999999991</v>
      </c>
      <c r="DG20" s="284">
        <f t="shared" si="11"/>
        <v>0</v>
      </c>
      <c r="DH20" s="284">
        <f t="shared" si="12"/>
        <v>0</v>
      </c>
      <c r="DI20" s="284">
        <f t="shared" si="13"/>
        <v>0</v>
      </c>
      <c r="DJ20" s="284">
        <f t="shared" si="14"/>
        <v>0</v>
      </c>
      <c r="DK20" s="295">
        <f t="shared" si="15"/>
        <v>1</v>
      </c>
      <c r="DL20" s="297">
        <f t="shared" si="16"/>
        <v>1</v>
      </c>
      <c r="DM20" s="430">
        <f>IFERROR(IF(CA20="D",IF(DL20="A dispo.",DF20*VLOOKUP('DATI INPUT'!$F$27,TARIFFE_UD,4,FALSE),DF20*VLOOKUP(DL20,TARIFFE_UD,4,FALSE)),DF20*VLOOKUP(CB20-100,TARIFFE_UND,4,FALSE)),0)</f>
        <v>29.374218172504897</v>
      </c>
      <c r="DN20" s="430">
        <f>IFERROR(IF(CA20="D",IF(DL20="A dispo.",DK20*VLOOKUP('DATI INPUT'!$F$27,TARIFFE_UD,5,FALSE),DK20*VLOOKUP(DL20,TARIFFE_UD,5,FALSE)),DK20*VLOOKUP(CB20-100,TARIFFE_UND,5,FALSE)),0)</f>
        <v>16.930848468833439</v>
      </c>
      <c r="DO20" s="431">
        <f t="shared" si="17"/>
        <v>5.0666413383382292E-3</v>
      </c>
      <c r="DP20" s="299">
        <f>IFERROR(IF(CA20="D",IF(DL20="A dispo.",DF20*VLOOKUP('DATI INPUT'!$F$27,TARIFFE_UD,2,FALSE),DF20*VLOOKUP(DL20,TARIFFE_UD,2,FALSE)),DF20*VLOOKUP(CB20-100,TARIFFE_UND,2,FALSE)),0)</f>
        <v>36.698981479597954</v>
      </c>
      <c r="DQ20" s="299">
        <f>IFERROR(IF(CA20="D",IF(DL20="A dispo.",DK20*VLOOKUP('DATI INPUT'!$F$27,TARIFFE_UD,3,FALSE),DK20*VLOOKUP(DL20,TARIFFE_UD,3,FALSE)),DK20*VLOOKUP(CB20-100,TARIFFE_UND,3,FALSE)),0)</f>
        <v>15.164853048114928</v>
      </c>
      <c r="DR20" s="299">
        <f t="shared" si="18"/>
        <v>51.863834527712882</v>
      </c>
    </row>
    <row r="21" spans="1:122" x14ac:dyDescent="0.25">
      <c r="A21" t="s">
        <v>1985</v>
      </c>
      <c r="B21" t="s">
        <v>484</v>
      </c>
      <c r="C21" t="s">
        <v>1986</v>
      </c>
      <c r="D21" t="s">
        <v>1987</v>
      </c>
      <c r="E21" t="s">
        <v>268</v>
      </c>
      <c r="F21" t="s">
        <v>155</v>
      </c>
      <c r="G21" t="s">
        <v>1988</v>
      </c>
      <c r="H21" t="s">
        <v>268</v>
      </c>
      <c r="I21" t="s">
        <v>268</v>
      </c>
      <c r="J21" t="s">
        <v>268</v>
      </c>
      <c r="K21" t="s">
        <v>268</v>
      </c>
      <c r="L21" t="s">
        <v>268</v>
      </c>
      <c r="M21" t="s">
        <v>1989</v>
      </c>
      <c r="N21" t="s">
        <v>152</v>
      </c>
      <c r="O21" t="s">
        <v>1270</v>
      </c>
      <c r="P21" t="s">
        <v>1990</v>
      </c>
      <c r="Q21" t="s">
        <v>309</v>
      </c>
      <c r="R21" t="s">
        <v>268</v>
      </c>
      <c r="S21" t="s">
        <v>268</v>
      </c>
      <c r="T21" t="s">
        <v>268</v>
      </c>
      <c r="U21" t="s">
        <v>268</v>
      </c>
      <c r="V21" t="s">
        <v>268</v>
      </c>
      <c r="W21" t="s">
        <v>1991</v>
      </c>
      <c r="X21" t="s">
        <v>1847</v>
      </c>
      <c r="Y21" t="s">
        <v>1992</v>
      </c>
      <c r="Z21" t="s">
        <v>268</v>
      </c>
      <c r="AA21" t="s">
        <v>268</v>
      </c>
      <c r="AB21" t="s">
        <v>268</v>
      </c>
      <c r="AC21" t="s">
        <v>268</v>
      </c>
      <c r="AD21" t="s">
        <v>268</v>
      </c>
      <c r="AE21" t="s">
        <v>268</v>
      </c>
      <c r="AF21" t="s">
        <v>268</v>
      </c>
      <c r="AG21" t="s">
        <v>268</v>
      </c>
      <c r="AH21" t="s">
        <v>268</v>
      </c>
      <c r="AI21" t="s">
        <v>268</v>
      </c>
      <c r="AJ21" t="s">
        <v>268</v>
      </c>
      <c r="AK21" t="s">
        <v>268</v>
      </c>
      <c r="AL21" t="s">
        <v>268</v>
      </c>
      <c r="AM21" t="s">
        <v>268</v>
      </c>
      <c r="AN21" t="s">
        <v>268</v>
      </c>
      <c r="AO21" t="s">
        <v>268</v>
      </c>
      <c r="AP21" t="s">
        <v>268</v>
      </c>
      <c r="AQ21" t="s">
        <v>268</v>
      </c>
      <c r="AR21" t="s">
        <v>268</v>
      </c>
      <c r="AS21" t="s">
        <v>268</v>
      </c>
      <c r="AT21" t="s">
        <v>268</v>
      </c>
      <c r="AU21" t="s">
        <v>268</v>
      </c>
      <c r="AV21" t="s">
        <v>268</v>
      </c>
      <c r="AW21" t="s">
        <v>268</v>
      </c>
      <c r="AX21" t="s">
        <v>268</v>
      </c>
      <c r="AY21" t="s">
        <v>268</v>
      </c>
      <c r="AZ21" t="s">
        <v>268</v>
      </c>
      <c r="BA21" t="s">
        <v>268</v>
      </c>
      <c r="BB21" t="s">
        <v>268</v>
      </c>
      <c r="BC21" t="s">
        <v>268</v>
      </c>
      <c r="BD21" t="s">
        <v>268</v>
      </c>
      <c r="BE21" t="s">
        <v>268</v>
      </c>
      <c r="BF21" t="s">
        <v>268</v>
      </c>
      <c r="BG21" t="s">
        <v>268</v>
      </c>
      <c r="BH21" t="s">
        <v>268</v>
      </c>
      <c r="BI21" t="s">
        <v>268</v>
      </c>
      <c r="BJ21" t="s">
        <v>268</v>
      </c>
      <c r="BK21" t="s">
        <v>268</v>
      </c>
      <c r="BL21" t="s">
        <v>268</v>
      </c>
      <c r="BM21" t="s">
        <v>268</v>
      </c>
      <c r="BN21" t="s">
        <v>268</v>
      </c>
      <c r="BO21" t="s">
        <v>268</v>
      </c>
      <c r="BP21" t="s">
        <v>268</v>
      </c>
      <c r="BQ21" t="s">
        <v>268</v>
      </c>
      <c r="BR21" t="s">
        <v>268</v>
      </c>
      <c r="BS21" t="s">
        <v>268</v>
      </c>
      <c r="BT21" t="s">
        <v>268</v>
      </c>
      <c r="BU21" t="s">
        <v>268</v>
      </c>
      <c r="BV21" t="s">
        <v>268</v>
      </c>
      <c r="BW21" t="s">
        <v>268</v>
      </c>
      <c r="BX21" t="s">
        <v>268</v>
      </c>
      <c r="BY21">
        <v>2360</v>
      </c>
      <c r="BZ21">
        <v>2360</v>
      </c>
      <c r="CA21" t="s">
        <v>143</v>
      </c>
      <c r="CB21" s="356">
        <v>106</v>
      </c>
      <c r="CC21" t="s">
        <v>1993</v>
      </c>
      <c r="CD21" t="s">
        <v>268</v>
      </c>
      <c r="CE21" t="s">
        <v>268</v>
      </c>
      <c r="CF21" t="s">
        <v>268</v>
      </c>
      <c r="CG21" t="s">
        <v>11228</v>
      </c>
      <c r="CH21" t="s">
        <v>1994</v>
      </c>
      <c r="CI21" t="s">
        <v>268</v>
      </c>
      <c r="CJ21" t="s">
        <v>268</v>
      </c>
      <c r="CK21" t="s">
        <v>268</v>
      </c>
      <c r="CL21" t="s">
        <v>268</v>
      </c>
      <c r="CM21" t="s">
        <v>11224</v>
      </c>
      <c r="CN21">
        <v>5343.65</v>
      </c>
      <c r="CO21">
        <v>-2671.83</v>
      </c>
      <c r="CP21">
        <v>2671.82</v>
      </c>
      <c r="CQ21">
        <v>365</v>
      </c>
      <c r="CR21" t="s">
        <v>878</v>
      </c>
      <c r="CS21" t="s">
        <v>11225</v>
      </c>
      <c r="CT21" t="s">
        <v>11226</v>
      </c>
      <c r="CU21" t="s">
        <v>11227</v>
      </c>
      <c r="CV21" t="s">
        <v>268</v>
      </c>
      <c r="CW21" t="s">
        <v>268</v>
      </c>
      <c r="CX21" t="s">
        <v>268</v>
      </c>
      <c r="CY21" t="s">
        <v>268</v>
      </c>
      <c r="CZ21" t="s">
        <v>268</v>
      </c>
      <c r="DA21" t="s">
        <v>268</v>
      </c>
      <c r="DB21" s="429">
        <f t="shared" si="6"/>
        <v>0</v>
      </c>
      <c r="DC21" s="284">
        <f t="shared" si="7"/>
        <v>0</v>
      </c>
      <c r="DD21" s="284">
        <f t="shared" si="8"/>
        <v>0.5</v>
      </c>
      <c r="DE21" s="284">
        <f t="shared" si="9"/>
        <v>0</v>
      </c>
      <c r="DF21" s="295">
        <f t="shared" si="10"/>
        <v>1180</v>
      </c>
      <c r="DG21" s="284">
        <f t="shared" si="11"/>
        <v>0</v>
      </c>
      <c r="DH21" s="284">
        <f t="shared" si="12"/>
        <v>0</v>
      </c>
      <c r="DI21" s="284">
        <f t="shared" si="13"/>
        <v>0.5</v>
      </c>
      <c r="DJ21" s="284">
        <f t="shared" si="14"/>
        <v>0</v>
      </c>
      <c r="DK21" s="295">
        <f t="shared" si="15"/>
        <v>1180</v>
      </c>
      <c r="DL21" s="297" t="str">
        <f t="shared" si="16"/>
        <v/>
      </c>
      <c r="DM21" s="430">
        <f>IFERROR(IF(CA21="D",IF(DL21="A dispo.",DF21*VLOOKUP('DATI INPUT'!$F$27,TARIFFE_UD,4,FALSE),DF21*VLOOKUP(DL21,TARIFFE_UD,4,FALSE)),DF21*VLOOKUP(CB21-100,TARIFFE_UND,4,FALSE)),0)</f>
        <v>440.91129405118926</v>
      </c>
      <c r="DN21" s="430">
        <f>IFERROR(IF(CA21="D",IF(DL21="A dispo.",DK21*VLOOKUP('DATI INPUT'!$F$27,TARIFFE_UD,5,FALSE),DK21*VLOOKUP(DL21,TARIFFE_UD,5,FALSE)),DK21*VLOOKUP(CB21-100,TARIFFE_UND,5,FALSE)),0)</f>
        <v>2230.9243135029042</v>
      </c>
      <c r="DO21" s="431">
        <f t="shared" si="17"/>
        <v>1.5607554093094222E-2</v>
      </c>
      <c r="DP21" s="299">
        <f>IFERROR(IF(CA21="D",IF(DL21="A dispo.",DF21*VLOOKUP('DATI INPUT'!$F$27,TARIFFE_UD,2,FALSE),DF21*VLOOKUP(DL21,TARIFFE_UD,2,FALSE)),DF21*VLOOKUP(CB21-100,TARIFFE_UND,2,FALSE)),0)</f>
        <v>623.51632886865525</v>
      </c>
      <c r="DQ21" s="299">
        <f>IFERROR(IF(CA21="D",IF(DL21="A dispo.",DK21*VLOOKUP('DATI INPUT'!$F$27,TARIFFE_UD,3,FALSE),DK21*VLOOKUP(DL21,TARIFFE_UD,3,FALSE)),DK21*VLOOKUP(CB21-100,TARIFFE_UND,3,FALSE)),0)</f>
        <v>2263.3013279506413</v>
      </c>
      <c r="DR21" s="299">
        <f t="shared" si="18"/>
        <v>2886.8176568192966</v>
      </c>
    </row>
    <row r="22" spans="1:122" x14ac:dyDescent="0.25">
      <c r="A22" t="s">
        <v>1999</v>
      </c>
      <c r="B22" t="s">
        <v>486</v>
      </c>
      <c r="C22" t="s">
        <v>334</v>
      </c>
      <c r="D22" t="s">
        <v>2000</v>
      </c>
      <c r="E22" t="s">
        <v>268</v>
      </c>
      <c r="F22" t="s">
        <v>156</v>
      </c>
      <c r="G22" t="s">
        <v>2001</v>
      </c>
      <c r="H22" t="s">
        <v>1137</v>
      </c>
      <c r="I22" t="s">
        <v>351</v>
      </c>
      <c r="J22" t="s">
        <v>274</v>
      </c>
      <c r="K22" t="s">
        <v>2002</v>
      </c>
      <c r="L22" t="s">
        <v>984</v>
      </c>
      <c r="M22" t="s">
        <v>2003</v>
      </c>
      <c r="N22" t="s">
        <v>984</v>
      </c>
      <c r="O22" t="s">
        <v>873</v>
      </c>
      <c r="P22" t="s">
        <v>1310</v>
      </c>
      <c r="Q22" t="s">
        <v>333</v>
      </c>
      <c r="R22" t="s">
        <v>268</v>
      </c>
      <c r="S22" t="s">
        <v>268</v>
      </c>
      <c r="T22" t="s">
        <v>268</v>
      </c>
      <c r="U22" t="s">
        <v>268</v>
      </c>
      <c r="V22" t="s">
        <v>268</v>
      </c>
      <c r="W22" t="s">
        <v>2003</v>
      </c>
      <c r="X22" t="s">
        <v>1310</v>
      </c>
      <c r="Y22" t="s">
        <v>333</v>
      </c>
      <c r="Z22" t="s">
        <v>268</v>
      </c>
      <c r="AA22" t="s">
        <v>268</v>
      </c>
      <c r="AB22" t="s">
        <v>268</v>
      </c>
      <c r="AC22" t="s">
        <v>268</v>
      </c>
      <c r="AD22" t="s">
        <v>268</v>
      </c>
      <c r="AE22" t="s">
        <v>287</v>
      </c>
      <c r="AF22" t="s">
        <v>1811</v>
      </c>
      <c r="AG22" t="s">
        <v>875</v>
      </c>
      <c r="AH22" t="s">
        <v>1812</v>
      </c>
      <c r="AI22" t="s">
        <v>928</v>
      </c>
      <c r="AJ22" t="s">
        <v>268</v>
      </c>
      <c r="AK22" t="s">
        <v>366</v>
      </c>
      <c r="AL22" t="s">
        <v>268</v>
      </c>
      <c r="AM22" t="s">
        <v>288</v>
      </c>
      <c r="AN22" t="s">
        <v>268</v>
      </c>
      <c r="AO22" t="s">
        <v>268</v>
      </c>
      <c r="AP22" t="s">
        <v>268</v>
      </c>
      <c r="AQ22" t="s">
        <v>268</v>
      </c>
      <c r="AR22" t="s">
        <v>268</v>
      </c>
      <c r="AS22" t="s">
        <v>268</v>
      </c>
      <c r="AT22" t="s">
        <v>268</v>
      </c>
      <c r="AU22" t="s">
        <v>268</v>
      </c>
      <c r="AV22" t="s">
        <v>268</v>
      </c>
      <c r="AW22" t="s">
        <v>268</v>
      </c>
      <c r="AX22" t="s">
        <v>268</v>
      </c>
      <c r="AY22" t="s">
        <v>268</v>
      </c>
      <c r="AZ22" t="s">
        <v>268</v>
      </c>
      <c r="BA22" t="s">
        <v>268</v>
      </c>
      <c r="BB22" t="s">
        <v>268</v>
      </c>
      <c r="BC22" t="s">
        <v>268</v>
      </c>
      <c r="BD22" t="s">
        <v>268</v>
      </c>
      <c r="BE22" t="s">
        <v>268</v>
      </c>
      <c r="BF22" t="s">
        <v>268</v>
      </c>
      <c r="BG22" t="s">
        <v>268</v>
      </c>
      <c r="BH22" t="s">
        <v>268</v>
      </c>
      <c r="BI22" t="s">
        <v>268</v>
      </c>
      <c r="BJ22" t="s">
        <v>268</v>
      </c>
      <c r="BK22" t="s">
        <v>268</v>
      </c>
      <c r="BL22" t="s">
        <v>268</v>
      </c>
      <c r="BM22" t="s">
        <v>268</v>
      </c>
      <c r="BN22" t="s">
        <v>268</v>
      </c>
      <c r="BO22" t="s">
        <v>268</v>
      </c>
      <c r="BP22" t="s">
        <v>268</v>
      </c>
      <c r="BQ22" t="s">
        <v>268</v>
      </c>
      <c r="BR22" t="s">
        <v>268</v>
      </c>
      <c r="BS22" t="s">
        <v>268</v>
      </c>
      <c r="BT22" t="s">
        <v>268</v>
      </c>
      <c r="BU22" t="s">
        <v>268</v>
      </c>
      <c r="BV22" t="s">
        <v>268</v>
      </c>
      <c r="BW22" t="s">
        <v>268</v>
      </c>
      <c r="BX22" t="s">
        <v>268</v>
      </c>
      <c r="BY22">
        <v>80</v>
      </c>
      <c r="BZ22">
        <v>80</v>
      </c>
      <c r="CA22" t="s">
        <v>142</v>
      </c>
      <c r="CB22" s="356">
        <v>122</v>
      </c>
      <c r="CC22" t="s">
        <v>876</v>
      </c>
      <c r="CD22" t="s">
        <v>268</v>
      </c>
      <c r="CE22" t="s">
        <v>268</v>
      </c>
      <c r="CF22" s="356">
        <v>5</v>
      </c>
      <c r="CG22" t="s">
        <v>268</v>
      </c>
      <c r="CH22" t="s">
        <v>268</v>
      </c>
      <c r="CI22" t="s">
        <v>268</v>
      </c>
      <c r="CJ22" t="s">
        <v>268</v>
      </c>
      <c r="CK22" t="s">
        <v>268</v>
      </c>
      <c r="CL22" t="s">
        <v>268</v>
      </c>
      <c r="CM22" t="s">
        <v>11224</v>
      </c>
      <c r="CN22">
        <v>168.6</v>
      </c>
      <c r="CO22" t="s">
        <v>268</v>
      </c>
      <c r="CP22">
        <v>168.6</v>
      </c>
      <c r="CQ22">
        <v>365</v>
      </c>
      <c r="CR22" t="s">
        <v>878</v>
      </c>
      <c r="CS22" t="s">
        <v>11225</v>
      </c>
      <c r="CT22" t="s">
        <v>11226</v>
      </c>
      <c r="CU22" t="s">
        <v>11227</v>
      </c>
      <c r="CV22" t="s">
        <v>268</v>
      </c>
      <c r="CW22" t="s">
        <v>268</v>
      </c>
      <c r="CX22" t="s">
        <v>268</v>
      </c>
      <c r="CY22" t="s">
        <v>268</v>
      </c>
      <c r="CZ22" t="s">
        <v>268</v>
      </c>
      <c r="DA22" t="s">
        <v>268</v>
      </c>
      <c r="DB22" s="429">
        <f t="shared" si="6"/>
        <v>0</v>
      </c>
      <c r="DC22" s="284">
        <f t="shared" si="7"/>
        <v>0</v>
      </c>
      <c r="DD22" s="284">
        <f t="shared" si="8"/>
        <v>0</v>
      </c>
      <c r="DE22" s="284">
        <f t="shared" si="9"/>
        <v>0</v>
      </c>
      <c r="DF22" s="295">
        <f t="shared" si="10"/>
        <v>80</v>
      </c>
      <c r="DG22" s="284">
        <f t="shared" si="11"/>
        <v>0</v>
      </c>
      <c r="DH22" s="284">
        <f t="shared" si="12"/>
        <v>0</v>
      </c>
      <c r="DI22" s="284">
        <f t="shared" si="13"/>
        <v>0</v>
      </c>
      <c r="DJ22" s="284">
        <f t="shared" si="14"/>
        <v>0</v>
      </c>
      <c r="DK22" s="295">
        <f t="shared" si="15"/>
        <v>1</v>
      </c>
      <c r="DL22" s="297">
        <f t="shared" si="16"/>
        <v>5</v>
      </c>
      <c r="DM22" s="430">
        <f>IFERROR(IF(CA22="D",IF(DL22="A dispo.",DF22*VLOOKUP('DATI INPUT'!$F$27,TARIFFE_UD,4,FALSE),DF22*VLOOKUP(DL22,TARIFFE_UD,4,FALSE)),DF22*VLOOKUP(CB22-100,TARIFFE_UND,4,FALSE)),0)</f>
        <v>58.223485883575634</v>
      </c>
      <c r="DN22" s="430">
        <f>IFERROR(IF(CA22="D",IF(DL22="A dispo.",DK22*VLOOKUP('DATI INPUT'!$F$27,TARIFFE_UD,5,FALSE),DK22*VLOOKUP(DL22,TARIFFE_UD,5,FALSE)),DK22*VLOOKUP(CB22-100,TARIFFE_UND,5,FALSE)),0)</f>
        <v>110.3761082872026</v>
      </c>
      <c r="DO22" s="431">
        <f t="shared" si="17"/>
        <v>-4.0582922176213287E-4</v>
      </c>
      <c r="DP22" s="299">
        <f>IFERROR(IF(CA22="D",IF(DL22="A dispo.",DF22*VLOOKUP('DATI INPUT'!$F$27,TARIFFE_UD,2,FALSE),DF22*VLOOKUP(DL22,TARIFFE_UD,2,FALSE)),DF22*VLOOKUP(CB22-100,TARIFFE_UND,2,FALSE)),0)</f>
        <v>72.74211070301871</v>
      </c>
      <c r="DQ22" s="299">
        <f>IFERROR(IF(CA22="D",IF(DL22="A dispo.",DK22*VLOOKUP('DATI INPUT'!$F$27,TARIFFE_UD,3,FALSE),DK22*VLOOKUP(DL22,TARIFFE_UD,3,FALSE)),DK22*VLOOKUP(CB22-100,TARIFFE_UND,3,FALSE)),0)</f>
        <v>98.863176602133862</v>
      </c>
      <c r="DR22" s="299">
        <f t="shared" si="18"/>
        <v>171.60528730515256</v>
      </c>
    </row>
    <row r="23" spans="1:122" x14ac:dyDescent="0.25">
      <c r="A23" t="s">
        <v>10525</v>
      </c>
      <c r="B23" t="s">
        <v>496</v>
      </c>
      <c r="C23" t="s">
        <v>2005</v>
      </c>
      <c r="D23" t="s">
        <v>2006</v>
      </c>
      <c r="E23" t="s">
        <v>268</v>
      </c>
      <c r="F23" t="s">
        <v>156</v>
      </c>
      <c r="G23" t="s">
        <v>2007</v>
      </c>
      <c r="H23" t="s">
        <v>1137</v>
      </c>
      <c r="I23" t="s">
        <v>2008</v>
      </c>
      <c r="J23" t="s">
        <v>274</v>
      </c>
      <c r="K23" t="s">
        <v>2009</v>
      </c>
      <c r="L23" t="s">
        <v>960</v>
      </c>
      <c r="M23" t="s">
        <v>2010</v>
      </c>
      <c r="N23" t="s">
        <v>984</v>
      </c>
      <c r="O23" t="s">
        <v>873</v>
      </c>
      <c r="P23" t="s">
        <v>1310</v>
      </c>
      <c r="Q23" t="s">
        <v>299</v>
      </c>
      <c r="R23" t="s">
        <v>153</v>
      </c>
      <c r="S23" t="s">
        <v>268</v>
      </c>
      <c r="T23" t="s">
        <v>268</v>
      </c>
      <c r="U23" t="s">
        <v>268</v>
      </c>
      <c r="V23" t="s">
        <v>268</v>
      </c>
      <c r="W23" t="s">
        <v>2010</v>
      </c>
      <c r="X23" t="s">
        <v>1310</v>
      </c>
      <c r="Y23" t="s">
        <v>299</v>
      </c>
      <c r="Z23" t="s">
        <v>153</v>
      </c>
      <c r="AA23" t="s">
        <v>268</v>
      </c>
      <c r="AB23" t="s">
        <v>268</v>
      </c>
      <c r="AC23" t="s">
        <v>268</v>
      </c>
      <c r="AD23" t="s">
        <v>268</v>
      </c>
      <c r="AE23" t="s">
        <v>287</v>
      </c>
      <c r="AF23" t="s">
        <v>1811</v>
      </c>
      <c r="AG23" t="s">
        <v>875</v>
      </c>
      <c r="AH23" t="s">
        <v>1812</v>
      </c>
      <c r="AI23" t="s">
        <v>2011</v>
      </c>
      <c r="AJ23" t="s">
        <v>268</v>
      </c>
      <c r="AK23" t="s">
        <v>366</v>
      </c>
      <c r="AL23" t="s">
        <v>268</v>
      </c>
      <c r="AM23" t="s">
        <v>355</v>
      </c>
      <c r="AN23" t="s">
        <v>268</v>
      </c>
      <c r="AO23" t="s">
        <v>268</v>
      </c>
      <c r="AP23" t="s">
        <v>268</v>
      </c>
      <c r="AQ23" t="s">
        <v>268</v>
      </c>
      <c r="AR23" t="s">
        <v>268</v>
      </c>
      <c r="AS23" t="s">
        <v>268</v>
      </c>
      <c r="AT23" t="s">
        <v>268</v>
      </c>
      <c r="AU23" t="s">
        <v>268</v>
      </c>
      <c r="AV23" t="s">
        <v>268</v>
      </c>
      <c r="AW23" t="s">
        <v>268</v>
      </c>
      <c r="AX23" t="s">
        <v>268</v>
      </c>
      <c r="AY23" t="s">
        <v>268</v>
      </c>
      <c r="AZ23" t="s">
        <v>268</v>
      </c>
      <c r="BA23" t="s">
        <v>268</v>
      </c>
      <c r="BB23" t="s">
        <v>268</v>
      </c>
      <c r="BC23" t="s">
        <v>268</v>
      </c>
      <c r="BD23" t="s">
        <v>268</v>
      </c>
      <c r="BE23" t="s">
        <v>268</v>
      </c>
      <c r="BF23" t="s">
        <v>268</v>
      </c>
      <c r="BG23" t="s">
        <v>268</v>
      </c>
      <c r="BH23" t="s">
        <v>268</v>
      </c>
      <c r="BI23" t="s">
        <v>268</v>
      </c>
      <c r="BJ23" t="s">
        <v>268</v>
      </c>
      <c r="BK23" t="s">
        <v>268</v>
      </c>
      <c r="BL23" t="s">
        <v>268</v>
      </c>
      <c r="BM23" t="s">
        <v>268</v>
      </c>
      <c r="BN23" t="s">
        <v>268</v>
      </c>
      <c r="BO23" t="s">
        <v>268</v>
      </c>
      <c r="BP23" t="s">
        <v>268</v>
      </c>
      <c r="BQ23" t="s">
        <v>268</v>
      </c>
      <c r="BR23" t="s">
        <v>268</v>
      </c>
      <c r="BS23" t="s">
        <v>268</v>
      </c>
      <c r="BT23" t="s">
        <v>268</v>
      </c>
      <c r="BU23" t="s">
        <v>268</v>
      </c>
      <c r="BV23" t="s">
        <v>268</v>
      </c>
      <c r="BW23" t="s">
        <v>268</v>
      </c>
      <c r="BX23" t="s">
        <v>268</v>
      </c>
      <c r="BY23">
        <v>140</v>
      </c>
      <c r="BZ23">
        <v>140</v>
      </c>
      <c r="CA23" t="s">
        <v>142</v>
      </c>
      <c r="CB23" s="356">
        <v>122</v>
      </c>
      <c r="CC23" t="s">
        <v>876</v>
      </c>
      <c r="CD23" t="s">
        <v>268</v>
      </c>
      <c r="CE23" t="s">
        <v>268</v>
      </c>
      <c r="CF23" s="356">
        <v>4</v>
      </c>
      <c r="CG23" t="s">
        <v>268</v>
      </c>
      <c r="CH23" t="s">
        <v>268</v>
      </c>
      <c r="CI23" t="s">
        <v>268</v>
      </c>
      <c r="CJ23" t="s">
        <v>268</v>
      </c>
      <c r="CK23" t="s">
        <v>268</v>
      </c>
      <c r="CL23" t="s">
        <v>268</v>
      </c>
      <c r="CM23" t="s">
        <v>11224</v>
      </c>
      <c r="CN23">
        <v>177.7</v>
      </c>
      <c r="CO23" t="s">
        <v>268</v>
      </c>
      <c r="CP23">
        <v>177.7</v>
      </c>
      <c r="CQ23">
        <v>365</v>
      </c>
      <c r="CR23" t="s">
        <v>878</v>
      </c>
      <c r="CS23" t="s">
        <v>11225</v>
      </c>
      <c r="CT23" t="s">
        <v>11226</v>
      </c>
      <c r="CU23" t="s">
        <v>11227</v>
      </c>
      <c r="CV23" t="s">
        <v>268</v>
      </c>
      <c r="CW23" t="s">
        <v>268</v>
      </c>
      <c r="CX23" t="s">
        <v>268</v>
      </c>
      <c r="CY23" t="s">
        <v>268</v>
      </c>
      <c r="CZ23" t="s">
        <v>268</v>
      </c>
      <c r="DA23" t="s">
        <v>268</v>
      </c>
      <c r="DB23" s="429">
        <f t="shared" si="6"/>
        <v>0</v>
      </c>
      <c r="DC23" s="284">
        <f t="shared" si="7"/>
        <v>0</v>
      </c>
      <c r="DD23" s="284">
        <f t="shared" si="8"/>
        <v>0</v>
      </c>
      <c r="DE23" s="284">
        <f t="shared" si="9"/>
        <v>0</v>
      </c>
      <c r="DF23" s="295">
        <f t="shared" si="10"/>
        <v>140</v>
      </c>
      <c r="DG23" s="284">
        <f t="shared" si="11"/>
        <v>0</v>
      </c>
      <c r="DH23" s="284">
        <f t="shared" si="12"/>
        <v>0</v>
      </c>
      <c r="DI23" s="284">
        <f t="shared" si="13"/>
        <v>0</v>
      </c>
      <c r="DJ23" s="284">
        <f t="shared" si="14"/>
        <v>0</v>
      </c>
      <c r="DK23" s="295">
        <f t="shared" si="15"/>
        <v>1</v>
      </c>
      <c r="DL23" s="297">
        <f t="shared" si="16"/>
        <v>4</v>
      </c>
      <c r="DM23" s="430">
        <f>IFERROR(IF(CA23="D",IF(DL23="A dispo.",DF23*VLOOKUP('DATI INPUT'!$F$27,TARIFFE_UD,4,FALSE),DF23*VLOOKUP(DL23,TARIFFE_UD,4,FALSE)),DF23*VLOOKUP(CB23-100,TARIFFE_UND,4,FALSE)),0)</f>
        <v>95.317480922305251</v>
      </c>
      <c r="DN23" s="430">
        <f>IFERROR(IF(CA23="D",IF(DL23="A dispo.",DK23*VLOOKUP('DATI INPUT'!$F$27,TARIFFE_UD,5,FALSE),DK23*VLOOKUP(DL23,TARIFFE_UD,5,FALSE)),DK23*VLOOKUP(CB23-100,TARIFFE_UND,5,FALSE)),0)</f>
        <v>82.375089665670373</v>
      </c>
      <c r="DO23" s="431">
        <f t="shared" si="17"/>
        <v>-7.4294120243507678E-3</v>
      </c>
      <c r="DP23" s="299">
        <f>IFERROR(IF(CA23="D",IF(DL23="A dispo.",DF23*VLOOKUP('DATI INPUT'!$F$27,TARIFFE_UD,2,FALSE),DF23*VLOOKUP(DL23,TARIFFE_UD,2,FALSE)),DF23*VLOOKUP(CB23-100,TARIFFE_UND,2,FALSE)),0)</f>
        <v>119.08587477994192</v>
      </c>
      <c r="DQ23" s="299">
        <f>IFERROR(IF(CA23="D",IF(DL23="A dispo.",DK23*VLOOKUP('DATI INPUT'!$F$27,TARIFFE_UD,3,FALSE),DK23*VLOOKUP(DL23,TARIFFE_UD,3,FALSE)),DK23*VLOOKUP(CB23-100,TARIFFE_UND,3,FALSE)),0)</f>
        <v>73.78284271486686</v>
      </c>
      <c r="DR23" s="299">
        <f t="shared" si="18"/>
        <v>192.86871749480878</v>
      </c>
    </row>
    <row r="24" spans="1:122" x14ac:dyDescent="0.25">
      <c r="A24" t="s">
        <v>10526</v>
      </c>
      <c r="B24" t="s">
        <v>496</v>
      </c>
      <c r="C24" t="s">
        <v>10527</v>
      </c>
      <c r="D24" t="s">
        <v>2006</v>
      </c>
      <c r="E24" t="s">
        <v>268</v>
      </c>
      <c r="F24" t="s">
        <v>156</v>
      </c>
      <c r="G24" t="s">
        <v>2007</v>
      </c>
      <c r="H24" t="s">
        <v>1137</v>
      </c>
      <c r="I24" t="s">
        <v>2008</v>
      </c>
      <c r="J24" t="s">
        <v>274</v>
      </c>
      <c r="K24" t="s">
        <v>2009</v>
      </c>
      <c r="L24" t="s">
        <v>960</v>
      </c>
      <c r="M24" t="s">
        <v>2010</v>
      </c>
      <c r="N24" t="s">
        <v>984</v>
      </c>
      <c r="O24" t="s">
        <v>873</v>
      </c>
      <c r="P24" t="s">
        <v>1310</v>
      </c>
      <c r="Q24" t="s">
        <v>299</v>
      </c>
      <c r="R24" t="s">
        <v>153</v>
      </c>
      <c r="S24" t="s">
        <v>268</v>
      </c>
      <c r="T24" t="s">
        <v>268</v>
      </c>
      <c r="U24" t="s">
        <v>268</v>
      </c>
      <c r="V24" t="s">
        <v>268</v>
      </c>
      <c r="W24" t="s">
        <v>2010</v>
      </c>
      <c r="X24" t="s">
        <v>1310</v>
      </c>
      <c r="Y24" t="s">
        <v>299</v>
      </c>
      <c r="Z24" t="s">
        <v>153</v>
      </c>
      <c r="AA24" t="s">
        <v>268</v>
      </c>
      <c r="AB24" t="s">
        <v>268</v>
      </c>
      <c r="AC24" t="s">
        <v>268</v>
      </c>
      <c r="AD24" t="s">
        <v>268</v>
      </c>
      <c r="AE24" t="s">
        <v>287</v>
      </c>
      <c r="AF24" t="s">
        <v>1811</v>
      </c>
      <c r="AG24" t="s">
        <v>875</v>
      </c>
      <c r="AH24" t="s">
        <v>1812</v>
      </c>
      <c r="AI24" t="s">
        <v>2011</v>
      </c>
      <c r="AJ24" t="s">
        <v>268</v>
      </c>
      <c r="AK24" t="s">
        <v>366</v>
      </c>
      <c r="AL24" t="s">
        <v>268</v>
      </c>
      <c r="AM24" t="s">
        <v>355</v>
      </c>
      <c r="AN24" t="s">
        <v>268</v>
      </c>
      <c r="AO24" t="s">
        <v>268</v>
      </c>
      <c r="AP24" t="s">
        <v>268</v>
      </c>
      <c r="AQ24" t="s">
        <v>268</v>
      </c>
      <c r="AR24" t="s">
        <v>268</v>
      </c>
      <c r="AS24" t="s">
        <v>268</v>
      </c>
      <c r="AT24" t="s">
        <v>268</v>
      </c>
      <c r="AU24" t="s">
        <v>268</v>
      </c>
      <c r="AV24" t="s">
        <v>268</v>
      </c>
      <c r="AW24" t="s">
        <v>268</v>
      </c>
      <c r="AX24" t="s">
        <v>268</v>
      </c>
      <c r="AY24" t="s">
        <v>268</v>
      </c>
      <c r="AZ24" t="s">
        <v>268</v>
      </c>
      <c r="BA24" t="s">
        <v>268</v>
      </c>
      <c r="BB24" t="s">
        <v>268</v>
      </c>
      <c r="BC24" t="s">
        <v>268</v>
      </c>
      <c r="BD24" t="s">
        <v>268</v>
      </c>
      <c r="BE24" t="s">
        <v>268</v>
      </c>
      <c r="BF24" t="s">
        <v>268</v>
      </c>
      <c r="BG24" t="s">
        <v>268</v>
      </c>
      <c r="BH24" t="s">
        <v>268</v>
      </c>
      <c r="BI24" t="s">
        <v>268</v>
      </c>
      <c r="BJ24" t="s">
        <v>268</v>
      </c>
      <c r="BK24" t="s">
        <v>268</v>
      </c>
      <c r="BL24" t="s">
        <v>268</v>
      </c>
      <c r="BM24" t="s">
        <v>268</v>
      </c>
      <c r="BN24" t="s">
        <v>268</v>
      </c>
      <c r="BO24" t="s">
        <v>268</v>
      </c>
      <c r="BP24" t="s">
        <v>268</v>
      </c>
      <c r="BQ24" t="s">
        <v>268</v>
      </c>
      <c r="BR24" t="s">
        <v>268</v>
      </c>
      <c r="BS24" t="s">
        <v>268</v>
      </c>
      <c r="BT24" t="s">
        <v>268</v>
      </c>
      <c r="BU24" t="s">
        <v>268</v>
      </c>
      <c r="BV24" t="s">
        <v>268</v>
      </c>
      <c r="BW24" t="s">
        <v>268</v>
      </c>
      <c r="BX24" t="s">
        <v>268</v>
      </c>
      <c r="BY24">
        <v>32</v>
      </c>
      <c r="BZ24">
        <v>32</v>
      </c>
      <c r="CA24" t="s">
        <v>142</v>
      </c>
      <c r="CB24" s="356">
        <v>123</v>
      </c>
      <c r="CC24" t="s">
        <v>1817</v>
      </c>
      <c r="CD24" t="s">
        <v>268</v>
      </c>
      <c r="CE24" t="s">
        <v>268</v>
      </c>
      <c r="CF24" s="356">
        <v>4</v>
      </c>
      <c r="CG24" t="s">
        <v>268</v>
      </c>
      <c r="CH24" t="s">
        <v>268</v>
      </c>
      <c r="CI24" t="s">
        <v>268</v>
      </c>
      <c r="CJ24" t="s">
        <v>268</v>
      </c>
      <c r="CK24" t="s">
        <v>268</v>
      </c>
      <c r="CL24" t="s">
        <v>4203</v>
      </c>
      <c r="CM24" t="s">
        <v>11224</v>
      </c>
      <c r="CN24">
        <v>21.79</v>
      </c>
      <c r="CO24" t="s">
        <v>268</v>
      </c>
      <c r="CP24">
        <v>21.79</v>
      </c>
      <c r="CQ24">
        <v>365</v>
      </c>
      <c r="CR24" t="s">
        <v>878</v>
      </c>
      <c r="CS24" t="s">
        <v>11225</v>
      </c>
      <c r="CT24" t="s">
        <v>11226</v>
      </c>
      <c r="CU24" t="s">
        <v>11227</v>
      </c>
      <c r="CV24" t="s">
        <v>268</v>
      </c>
      <c r="CW24" t="s">
        <v>268</v>
      </c>
      <c r="CX24" t="s">
        <v>268</v>
      </c>
      <c r="CY24" t="s">
        <v>268</v>
      </c>
      <c r="CZ24" t="s">
        <v>268</v>
      </c>
      <c r="DA24" t="s">
        <v>268</v>
      </c>
      <c r="DB24" s="429">
        <f t="shared" si="6"/>
        <v>0</v>
      </c>
      <c r="DC24" s="284">
        <f t="shared" si="7"/>
        <v>0</v>
      </c>
      <c r="DD24" s="284">
        <f t="shared" si="8"/>
        <v>0</v>
      </c>
      <c r="DE24" s="284">
        <f t="shared" si="9"/>
        <v>0</v>
      </c>
      <c r="DF24" s="295">
        <f t="shared" si="10"/>
        <v>32</v>
      </c>
      <c r="DG24" s="284">
        <f t="shared" si="11"/>
        <v>1</v>
      </c>
      <c r="DH24" s="284">
        <f t="shared" si="12"/>
        <v>0</v>
      </c>
      <c r="DI24" s="284">
        <f t="shared" si="13"/>
        <v>0</v>
      </c>
      <c r="DJ24" s="284">
        <f t="shared" si="14"/>
        <v>0</v>
      </c>
      <c r="DK24" s="295">
        <f t="shared" si="15"/>
        <v>0</v>
      </c>
      <c r="DL24" s="297">
        <f t="shared" si="16"/>
        <v>4</v>
      </c>
      <c r="DM24" s="430">
        <f>IFERROR(IF(CA24="D",IF(DL24="A dispo.",DF24*VLOOKUP('DATI INPUT'!$F$27,TARIFFE_UD,4,FALSE),DF24*VLOOKUP(DL24,TARIFFE_UD,4,FALSE)),DF24*VLOOKUP(CB24-100,TARIFFE_UND,4,FALSE)),0)</f>
        <v>21.786852782241201</v>
      </c>
      <c r="DN24" s="430">
        <f>IFERROR(IF(CA24="D",IF(DL24="A dispo.",DK24*VLOOKUP('DATI INPUT'!$F$27,TARIFFE_UD,5,FALSE),DK24*VLOOKUP(DL24,TARIFFE_UD,5,FALSE)),DK24*VLOOKUP(CB24-100,TARIFFE_UND,5,FALSE)),0)</f>
        <v>0</v>
      </c>
      <c r="DO24" s="431">
        <f t="shared" si="17"/>
        <v>-3.1472177587978933E-3</v>
      </c>
      <c r="DP24" s="299">
        <f>IFERROR(IF(CA24="D",IF(DL24="A dispo.",DF24*VLOOKUP('DATI INPUT'!$F$27,TARIFFE_UD,2,FALSE),DF24*VLOOKUP(DL24,TARIFFE_UD,2,FALSE)),DF24*VLOOKUP(CB24-100,TARIFFE_UND,2,FALSE)),0)</f>
        <v>27.219628521129582</v>
      </c>
      <c r="DQ24" s="299">
        <f>IFERROR(IF(CA24="D",IF(DL24="A dispo.",DK24*VLOOKUP('DATI INPUT'!$F$27,TARIFFE_UD,3,FALSE),DK24*VLOOKUP(DL24,TARIFFE_UD,3,FALSE)),DK24*VLOOKUP(CB24-100,TARIFFE_UND,3,FALSE)),0)</f>
        <v>0</v>
      </c>
      <c r="DR24" s="299">
        <f t="shared" si="18"/>
        <v>27.219628521129582</v>
      </c>
    </row>
    <row r="25" spans="1:122" x14ac:dyDescent="0.25">
      <c r="A25" t="s">
        <v>10528</v>
      </c>
      <c r="B25" t="s">
        <v>496</v>
      </c>
      <c r="C25" t="s">
        <v>337</v>
      </c>
      <c r="D25" t="s">
        <v>2006</v>
      </c>
      <c r="E25" t="s">
        <v>268</v>
      </c>
      <c r="F25" t="s">
        <v>156</v>
      </c>
      <c r="G25" t="s">
        <v>2007</v>
      </c>
      <c r="H25" t="s">
        <v>1137</v>
      </c>
      <c r="I25" t="s">
        <v>2008</v>
      </c>
      <c r="J25" t="s">
        <v>274</v>
      </c>
      <c r="K25" t="s">
        <v>2009</v>
      </c>
      <c r="L25" t="s">
        <v>960</v>
      </c>
      <c r="M25" t="s">
        <v>2010</v>
      </c>
      <c r="N25" t="s">
        <v>984</v>
      </c>
      <c r="O25" t="s">
        <v>873</v>
      </c>
      <c r="P25" t="s">
        <v>1310</v>
      </c>
      <c r="Q25" t="s">
        <v>299</v>
      </c>
      <c r="R25" t="s">
        <v>153</v>
      </c>
      <c r="S25" t="s">
        <v>268</v>
      </c>
      <c r="T25" t="s">
        <v>268</v>
      </c>
      <c r="U25" t="s">
        <v>268</v>
      </c>
      <c r="V25" t="s">
        <v>268</v>
      </c>
      <c r="W25" t="s">
        <v>2010</v>
      </c>
      <c r="X25" t="s">
        <v>1310</v>
      </c>
      <c r="Y25" t="s">
        <v>299</v>
      </c>
      <c r="Z25" t="s">
        <v>153</v>
      </c>
      <c r="AA25" t="s">
        <v>268</v>
      </c>
      <c r="AB25" t="s">
        <v>268</v>
      </c>
      <c r="AC25" t="s">
        <v>268</v>
      </c>
      <c r="AD25" t="s">
        <v>268</v>
      </c>
      <c r="AE25" t="s">
        <v>287</v>
      </c>
      <c r="AF25" t="s">
        <v>1811</v>
      </c>
      <c r="AG25" t="s">
        <v>875</v>
      </c>
      <c r="AH25" t="s">
        <v>1812</v>
      </c>
      <c r="AI25" t="s">
        <v>2011</v>
      </c>
      <c r="AJ25" t="s">
        <v>268</v>
      </c>
      <c r="AK25" t="s">
        <v>377</v>
      </c>
      <c r="AL25" t="s">
        <v>268</v>
      </c>
      <c r="AM25" t="s">
        <v>353</v>
      </c>
      <c r="AN25" t="s">
        <v>268</v>
      </c>
      <c r="AO25" t="s">
        <v>268</v>
      </c>
      <c r="AP25" t="s">
        <v>268</v>
      </c>
      <c r="AQ25" t="s">
        <v>268</v>
      </c>
      <c r="AR25" t="s">
        <v>268</v>
      </c>
      <c r="AS25" t="s">
        <v>268</v>
      </c>
      <c r="AT25" t="s">
        <v>268</v>
      </c>
      <c r="AU25" t="s">
        <v>268</v>
      </c>
      <c r="AV25" t="s">
        <v>268</v>
      </c>
      <c r="AW25" t="s">
        <v>268</v>
      </c>
      <c r="AX25" t="s">
        <v>268</v>
      </c>
      <c r="AY25" t="s">
        <v>268</v>
      </c>
      <c r="AZ25" t="s">
        <v>268</v>
      </c>
      <c r="BA25" t="s">
        <v>268</v>
      </c>
      <c r="BB25" t="s">
        <v>268</v>
      </c>
      <c r="BC25" t="s">
        <v>268</v>
      </c>
      <c r="BD25" t="s">
        <v>268</v>
      </c>
      <c r="BE25" t="s">
        <v>268</v>
      </c>
      <c r="BF25" t="s">
        <v>268</v>
      </c>
      <c r="BG25" t="s">
        <v>268</v>
      </c>
      <c r="BH25" t="s">
        <v>268</v>
      </c>
      <c r="BI25" t="s">
        <v>268</v>
      </c>
      <c r="BJ25" t="s">
        <v>268</v>
      </c>
      <c r="BK25" t="s">
        <v>268</v>
      </c>
      <c r="BL25" t="s">
        <v>268</v>
      </c>
      <c r="BM25" t="s">
        <v>268</v>
      </c>
      <c r="BN25" t="s">
        <v>268</v>
      </c>
      <c r="BO25" t="s">
        <v>268</v>
      </c>
      <c r="BP25" t="s">
        <v>268</v>
      </c>
      <c r="BQ25" t="s">
        <v>268</v>
      </c>
      <c r="BR25" t="s">
        <v>268</v>
      </c>
      <c r="BS25" t="s">
        <v>268</v>
      </c>
      <c r="BT25" t="s">
        <v>268</v>
      </c>
      <c r="BU25" t="s">
        <v>268</v>
      </c>
      <c r="BV25" t="s">
        <v>268</v>
      </c>
      <c r="BW25" t="s">
        <v>268</v>
      </c>
      <c r="BX25" t="s">
        <v>268</v>
      </c>
      <c r="BY25">
        <v>34</v>
      </c>
      <c r="BZ25">
        <v>34</v>
      </c>
      <c r="CA25" t="s">
        <v>142</v>
      </c>
      <c r="CB25" s="356">
        <v>123</v>
      </c>
      <c r="CC25" t="s">
        <v>1817</v>
      </c>
      <c r="CD25" t="s">
        <v>268</v>
      </c>
      <c r="CE25" t="s">
        <v>268</v>
      </c>
      <c r="CF25" s="356">
        <v>4</v>
      </c>
      <c r="CG25" t="s">
        <v>268</v>
      </c>
      <c r="CH25" t="s">
        <v>268</v>
      </c>
      <c r="CI25" t="s">
        <v>268</v>
      </c>
      <c r="CJ25" t="s">
        <v>268</v>
      </c>
      <c r="CK25" t="s">
        <v>268</v>
      </c>
      <c r="CL25" t="s">
        <v>268</v>
      </c>
      <c r="CM25" t="s">
        <v>11224</v>
      </c>
      <c r="CN25">
        <v>23.15</v>
      </c>
      <c r="CO25" t="s">
        <v>268</v>
      </c>
      <c r="CP25">
        <v>23.15</v>
      </c>
      <c r="CQ25">
        <v>365</v>
      </c>
      <c r="CR25" t="s">
        <v>878</v>
      </c>
      <c r="CS25" t="s">
        <v>11225</v>
      </c>
      <c r="CT25" t="s">
        <v>11226</v>
      </c>
      <c r="CU25" t="s">
        <v>11227</v>
      </c>
      <c r="CV25" t="s">
        <v>268</v>
      </c>
      <c r="CW25" t="s">
        <v>268</v>
      </c>
      <c r="CX25" t="s">
        <v>268</v>
      </c>
      <c r="CY25" t="s">
        <v>268</v>
      </c>
      <c r="CZ25" t="s">
        <v>268</v>
      </c>
      <c r="DA25" t="s">
        <v>268</v>
      </c>
      <c r="DB25" s="429">
        <f t="shared" si="6"/>
        <v>0</v>
      </c>
      <c r="DC25" s="284">
        <f t="shared" si="7"/>
        <v>0</v>
      </c>
      <c r="DD25" s="284">
        <f t="shared" si="8"/>
        <v>0</v>
      </c>
      <c r="DE25" s="284">
        <f t="shared" si="9"/>
        <v>0</v>
      </c>
      <c r="DF25" s="295">
        <f t="shared" si="10"/>
        <v>34</v>
      </c>
      <c r="DG25" s="284">
        <f t="shared" si="11"/>
        <v>1</v>
      </c>
      <c r="DH25" s="284">
        <f t="shared" si="12"/>
        <v>0</v>
      </c>
      <c r="DI25" s="284">
        <f t="shared" si="13"/>
        <v>0</v>
      </c>
      <c r="DJ25" s="284">
        <f t="shared" si="14"/>
        <v>0</v>
      </c>
      <c r="DK25" s="295">
        <f t="shared" si="15"/>
        <v>0</v>
      </c>
      <c r="DL25" s="297">
        <f t="shared" si="16"/>
        <v>4</v>
      </c>
      <c r="DM25" s="430">
        <f>IFERROR(IF(CA25="D",IF(DL25="A dispo.",DF25*VLOOKUP('DATI INPUT'!$F$27,TARIFFE_UD,4,FALSE),DF25*VLOOKUP(DL25,TARIFFE_UD,4,FALSE)),DF25*VLOOKUP(CB25-100,TARIFFE_UND,4,FALSE)),0)</f>
        <v>23.148531081131278</v>
      </c>
      <c r="DN25" s="430">
        <f>IFERROR(IF(CA25="D",IF(DL25="A dispo.",DK25*VLOOKUP('DATI INPUT'!$F$27,TARIFFE_UD,5,FALSE),DK25*VLOOKUP(DL25,TARIFFE_UD,5,FALSE)),DK25*VLOOKUP(CB25-100,TARIFFE_UND,5,FALSE)),0)</f>
        <v>0</v>
      </c>
      <c r="DO25" s="431">
        <f t="shared" si="17"/>
        <v>-1.4689188687206922E-3</v>
      </c>
      <c r="DP25" s="299">
        <f>IFERROR(IF(CA25="D",IF(DL25="A dispo.",DF25*VLOOKUP('DATI INPUT'!$F$27,TARIFFE_UD,2,FALSE),DF25*VLOOKUP(DL25,TARIFFE_UD,2,FALSE)),DF25*VLOOKUP(CB25-100,TARIFFE_UND,2,FALSE)),0)</f>
        <v>28.920855303700183</v>
      </c>
      <c r="DQ25" s="299">
        <f>IFERROR(IF(CA25="D",IF(DL25="A dispo.",DK25*VLOOKUP('DATI INPUT'!$F$27,TARIFFE_UD,3,FALSE),DK25*VLOOKUP(DL25,TARIFFE_UD,3,FALSE)),DK25*VLOOKUP(CB25-100,TARIFFE_UND,3,FALSE)),0)</f>
        <v>0</v>
      </c>
      <c r="DR25" s="299">
        <f t="shared" si="18"/>
        <v>28.920855303700183</v>
      </c>
    </row>
    <row r="26" spans="1:122" x14ac:dyDescent="0.25">
      <c r="A26" t="s">
        <v>2013</v>
      </c>
      <c r="B26" t="s">
        <v>493</v>
      </c>
      <c r="C26" t="s">
        <v>2014</v>
      </c>
      <c r="D26" t="s">
        <v>2015</v>
      </c>
      <c r="E26" t="s">
        <v>268</v>
      </c>
      <c r="F26" t="s">
        <v>156</v>
      </c>
      <c r="G26" t="s">
        <v>2016</v>
      </c>
      <c r="H26" t="s">
        <v>1137</v>
      </c>
      <c r="I26" t="s">
        <v>2017</v>
      </c>
      <c r="J26" t="s">
        <v>156</v>
      </c>
      <c r="K26" t="s">
        <v>2018</v>
      </c>
      <c r="L26" t="s">
        <v>960</v>
      </c>
      <c r="M26" t="s">
        <v>2019</v>
      </c>
      <c r="N26" t="s">
        <v>303</v>
      </c>
      <c r="O26" t="s">
        <v>908</v>
      </c>
      <c r="P26" t="s">
        <v>2020</v>
      </c>
      <c r="Q26" t="s">
        <v>282</v>
      </c>
      <c r="R26" t="s">
        <v>268</v>
      </c>
      <c r="S26" t="s">
        <v>268</v>
      </c>
      <c r="T26" t="s">
        <v>268</v>
      </c>
      <c r="U26" t="s">
        <v>268</v>
      </c>
      <c r="V26" t="s">
        <v>268</v>
      </c>
      <c r="W26" t="s">
        <v>1522</v>
      </c>
      <c r="X26" t="s">
        <v>1310</v>
      </c>
      <c r="Y26" t="s">
        <v>346</v>
      </c>
      <c r="Z26" t="s">
        <v>268</v>
      </c>
      <c r="AA26" t="s">
        <v>268</v>
      </c>
      <c r="AB26" t="s">
        <v>268</v>
      </c>
      <c r="AC26" t="s">
        <v>268</v>
      </c>
      <c r="AD26" t="s">
        <v>268</v>
      </c>
      <c r="AE26" t="s">
        <v>287</v>
      </c>
      <c r="AF26" t="s">
        <v>1811</v>
      </c>
      <c r="AG26" t="s">
        <v>875</v>
      </c>
      <c r="AH26" t="s">
        <v>1812</v>
      </c>
      <c r="AI26" t="s">
        <v>741</v>
      </c>
      <c r="AJ26" t="s">
        <v>268</v>
      </c>
      <c r="AK26" t="s">
        <v>382</v>
      </c>
      <c r="AL26" t="s">
        <v>268</v>
      </c>
      <c r="AM26" t="s">
        <v>288</v>
      </c>
      <c r="AN26" t="s">
        <v>268</v>
      </c>
      <c r="AO26" t="s">
        <v>268</v>
      </c>
      <c r="AP26" t="s">
        <v>268</v>
      </c>
      <c r="AQ26" t="s">
        <v>268</v>
      </c>
      <c r="AR26" t="s">
        <v>268</v>
      </c>
      <c r="AS26" t="s">
        <v>268</v>
      </c>
      <c r="AT26" t="s">
        <v>268</v>
      </c>
      <c r="AU26" t="s">
        <v>268</v>
      </c>
      <c r="AV26" t="s">
        <v>268</v>
      </c>
      <c r="AW26" t="s">
        <v>268</v>
      </c>
      <c r="AX26" t="s">
        <v>268</v>
      </c>
      <c r="AY26" t="s">
        <v>268</v>
      </c>
      <c r="AZ26" t="s">
        <v>268</v>
      </c>
      <c r="BA26" t="s">
        <v>268</v>
      </c>
      <c r="BB26" t="s">
        <v>268</v>
      </c>
      <c r="BC26" t="s">
        <v>268</v>
      </c>
      <c r="BD26" t="s">
        <v>268</v>
      </c>
      <c r="BE26" t="s">
        <v>268</v>
      </c>
      <c r="BF26" t="s">
        <v>268</v>
      </c>
      <c r="BG26" t="s">
        <v>268</v>
      </c>
      <c r="BH26" t="s">
        <v>268</v>
      </c>
      <c r="BI26" t="s">
        <v>268</v>
      </c>
      <c r="BJ26" t="s">
        <v>268</v>
      </c>
      <c r="BK26" t="s">
        <v>268</v>
      </c>
      <c r="BL26" t="s">
        <v>268</v>
      </c>
      <c r="BM26" t="s">
        <v>268</v>
      </c>
      <c r="BN26" t="s">
        <v>268</v>
      </c>
      <c r="BO26" t="s">
        <v>268</v>
      </c>
      <c r="BP26" t="s">
        <v>268</v>
      </c>
      <c r="BQ26" t="s">
        <v>268</v>
      </c>
      <c r="BR26" t="s">
        <v>268</v>
      </c>
      <c r="BS26" t="s">
        <v>268</v>
      </c>
      <c r="BT26" t="s">
        <v>268</v>
      </c>
      <c r="BU26" t="s">
        <v>268</v>
      </c>
      <c r="BV26" t="s">
        <v>268</v>
      </c>
      <c r="BW26" t="s">
        <v>268</v>
      </c>
      <c r="BX26" t="s">
        <v>268</v>
      </c>
      <c r="BY26">
        <v>65</v>
      </c>
      <c r="BZ26">
        <v>65</v>
      </c>
      <c r="CA26" t="s">
        <v>142</v>
      </c>
      <c r="CB26" s="356">
        <v>122</v>
      </c>
      <c r="CC26" t="s">
        <v>876</v>
      </c>
      <c r="CD26" t="s">
        <v>268</v>
      </c>
      <c r="CE26" t="s">
        <v>268</v>
      </c>
      <c r="CF26" t="s">
        <v>268</v>
      </c>
      <c r="CG26" t="s">
        <v>268</v>
      </c>
      <c r="CH26" t="s">
        <v>268</v>
      </c>
      <c r="CI26" t="s">
        <v>268</v>
      </c>
      <c r="CJ26" t="s">
        <v>268</v>
      </c>
      <c r="CK26" t="s">
        <v>268</v>
      </c>
      <c r="CL26" t="s">
        <v>268</v>
      </c>
      <c r="CM26" t="s">
        <v>11224</v>
      </c>
      <c r="CN26">
        <v>108.6</v>
      </c>
      <c r="CO26" t="s">
        <v>268</v>
      </c>
      <c r="CP26">
        <v>108.6</v>
      </c>
      <c r="CQ26">
        <v>365</v>
      </c>
      <c r="CR26" t="s">
        <v>878</v>
      </c>
      <c r="CS26" t="s">
        <v>11225</v>
      </c>
      <c r="CT26" t="s">
        <v>11226</v>
      </c>
      <c r="CU26" t="s">
        <v>11227</v>
      </c>
      <c r="CV26" t="s">
        <v>268</v>
      </c>
      <c r="CW26" t="s">
        <v>268</v>
      </c>
      <c r="CX26" t="s">
        <v>268</v>
      </c>
      <c r="CY26" t="s">
        <v>268</v>
      </c>
      <c r="CZ26" t="s">
        <v>268</v>
      </c>
      <c r="DA26" t="s">
        <v>268</v>
      </c>
      <c r="DB26" s="429">
        <f t="shared" si="6"/>
        <v>0</v>
      </c>
      <c r="DC26" s="284">
        <f t="shared" si="7"/>
        <v>0</v>
      </c>
      <c r="DD26" s="284">
        <f t="shared" si="8"/>
        <v>0</v>
      </c>
      <c r="DE26" s="284">
        <f t="shared" si="9"/>
        <v>0</v>
      </c>
      <c r="DF26" s="295">
        <f t="shared" si="10"/>
        <v>65</v>
      </c>
      <c r="DG26" s="284">
        <f t="shared" si="11"/>
        <v>0</v>
      </c>
      <c r="DH26" s="284">
        <f t="shared" si="12"/>
        <v>0</v>
      </c>
      <c r="DI26" s="284">
        <f t="shared" si="13"/>
        <v>0</v>
      </c>
      <c r="DJ26" s="284">
        <f t="shared" si="14"/>
        <v>0</v>
      </c>
      <c r="DK26" s="295">
        <f t="shared" si="15"/>
        <v>1</v>
      </c>
      <c r="DL26" s="297" t="str">
        <f t="shared" si="16"/>
        <v>A dispo.</v>
      </c>
      <c r="DM26" s="430">
        <f>IFERROR(IF(CA26="D",IF(DL26="A dispo.",DF26*VLOOKUP('DATI INPUT'!$F$27,TARIFFE_UD,4,FALSE),DF26*VLOOKUP(DL26,TARIFFE_UD,4,FALSE)),DF26*VLOOKUP(CB26-100,TARIFFE_UND,4,FALSE)),0)</f>
        <v>41.202507147449694</v>
      </c>
      <c r="DN26" s="430">
        <f>IFERROR(IF(CA26="D",IF(DL26="A dispo.",DK26*VLOOKUP('DATI INPUT'!$F$27,TARIFFE_UD,5,FALSE),DK26*VLOOKUP(DL26,TARIFFE_UD,5,FALSE)),DK26*VLOOKUP(CB26-100,TARIFFE_UND,5,FALSE)),0)</f>
        <v>67.397800635548478</v>
      </c>
      <c r="DO26" s="431">
        <f t="shared" si="17"/>
        <v>3.0778299817768584E-4</v>
      </c>
      <c r="DP26" s="299">
        <f>IFERROR(IF(CA26="D",IF(DL26="A dispo.",DF26*VLOOKUP('DATI INPUT'!$F$27,TARIFFE_UD,2,FALSE),DF26*VLOOKUP(DL26,TARIFFE_UD,2,FALSE)),DF26*VLOOKUP(CB26-100,TARIFFE_UND,2,FALSE)),0)</f>
        <v>51.476775920886219</v>
      </c>
      <c r="DQ26" s="299">
        <f>IFERROR(IF(CA26="D",IF(DL26="A dispo.",DK26*VLOOKUP('DATI INPUT'!$F$27,TARIFFE_UD,3,FALSE),DK26*VLOOKUP(DL26,TARIFFE_UD,3,FALSE)),DK26*VLOOKUP(CB26-100,TARIFFE_UND,3,FALSE)),0)</f>
        <v>60.367780403072892</v>
      </c>
      <c r="DR26" s="299">
        <f t="shared" si="18"/>
        <v>111.84455632395911</v>
      </c>
    </row>
    <row r="27" spans="1:122" x14ac:dyDescent="0.25">
      <c r="A27" t="s">
        <v>2021</v>
      </c>
      <c r="B27" t="s">
        <v>493</v>
      </c>
      <c r="C27" t="s">
        <v>2022</v>
      </c>
      <c r="D27" t="s">
        <v>2015</v>
      </c>
      <c r="E27" t="s">
        <v>268</v>
      </c>
      <c r="F27" t="s">
        <v>156</v>
      </c>
      <c r="G27" t="s">
        <v>2016</v>
      </c>
      <c r="H27" t="s">
        <v>1137</v>
      </c>
      <c r="I27" t="s">
        <v>2017</v>
      </c>
      <c r="J27" t="s">
        <v>156</v>
      </c>
      <c r="K27" t="s">
        <v>2018</v>
      </c>
      <c r="L27" t="s">
        <v>960</v>
      </c>
      <c r="M27" t="s">
        <v>2019</v>
      </c>
      <c r="N27" t="s">
        <v>303</v>
      </c>
      <c r="O27" t="s">
        <v>908</v>
      </c>
      <c r="P27" t="s">
        <v>2020</v>
      </c>
      <c r="Q27" t="s">
        <v>282</v>
      </c>
      <c r="R27" t="s">
        <v>268</v>
      </c>
      <c r="S27" t="s">
        <v>268</v>
      </c>
      <c r="T27" t="s">
        <v>268</v>
      </c>
      <c r="U27" t="s">
        <v>268</v>
      </c>
      <c r="V27" t="s">
        <v>268</v>
      </c>
      <c r="W27" t="s">
        <v>2023</v>
      </c>
      <c r="X27" t="s">
        <v>613</v>
      </c>
      <c r="Y27" t="s">
        <v>555</v>
      </c>
      <c r="Z27" t="s">
        <v>268</v>
      </c>
      <c r="AA27" t="s">
        <v>268</v>
      </c>
      <c r="AB27" t="s">
        <v>268</v>
      </c>
      <c r="AC27" t="s">
        <v>268</v>
      </c>
      <c r="AD27" t="s">
        <v>268</v>
      </c>
      <c r="AE27" t="s">
        <v>287</v>
      </c>
      <c r="AF27" t="s">
        <v>1811</v>
      </c>
      <c r="AG27" t="s">
        <v>875</v>
      </c>
      <c r="AH27" t="s">
        <v>1812</v>
      </c>
      <c r="AI27" t="s">
        <v>741</v>
      </c>
      <c r="AJ27" t="s">
        <v>268</v>
      </c>
      <c r="AK27" t="s">
        <v>410</v>
      </c>
      <c r="AL27" t="s">
        <v>268</v>
      </c>
      <c r="AM27" t="s">
        <v>353</v>
      </c>
      <c r="AN27" t="s">
        <v>268</v>
      </c>
      <c r="AO27" t="s">
        <v>268</v>
      </c>
      <c r="AP27" t="s">
        <v>268</v>
      </c>
      <c r="AQ27" t="s">
        <v>268</v>
      </c>
      <c r="AR27" t="s">
        <v>268</v>
      </c>
      <c r="AS27" t="s">
        <v>268</v>
      </c>
      <c r="AT27" t="s">
        <v>268</v>
      </c>
      <c r="AU27" t="s">
        <v>268</v>
      </c>
      <c r="AV27" t="s">
        <v>268</v>
      </c>
      <c r="AW27" t="s">
        <v>268</v>
      </c>
      <c r="AX27" t="s">
        <v>268</v>
      </c>
      <c r="AY27" t="s">
        <v>268</v>
      </c>
      <c r="AZ27" t="s">
        <v>268</v>
      </c>
      <c r="BA27" t="s">
        <v>268</v>
      </c>
      <c r="BB27" t="s">
        <v>268</v>
      </c>
      <c r="BC27" t="s">
        <v>268</v>
      </c>
      <c r="BD27" t="s">
        <v>268</v>
      </c>
      <c r="BE27" t="s">
        <v>268</v>
      </c>
      <c r="BF27" t="s">
        <v>268</v>
      </c>
      <c r="BG27" t="s">
        <v>268</v>
      </c>
      <c r="BH27" t="s">
        <v>268</v>
      </c>
      <c r="BI27" t="s">
        <v>268</v>
      </c>
      <c r="BJ27" t="s">
        <v>268</v>
      </c>
      <c r="BK27" t="s">
        <v>268</v>
      </c>
      <c r="BL27" t="s">
        <v>268</v>
      </c>
      <c r="BM27" t="s">
        <v>268</v>
      </c>
      <c r="BN27" t="s">
        <v>268</v>
      </c>
      <c r="BO27" t="s">
        <v>268</v>
      </c>
      <c r="BP27" t="s">
        <v>268</v>
      </c>
      <c r="BQ27" t="s">
        <v>268</v>
      </c>
      <c r="BR27" t="s">
        <v>268</v>
      </c>
      <c r="BS27" t="s">
        <v>268</v>
      </c>
      <c r="BT27" t="s">
        <v>268</v>
      </c>
      <c r="BU27" t="s">
        <v>268</v>
      </c>
      <c r="BV27" t="s">
        <v>268</v>
      </c>
      <c r="BW27" t="s">
        <v>268</v>
      </c>
      <c r="BX27" t="s">
        <v>268</v>
      </c>
      <c r="BY27">
        <v>15</v>
      </c>
      <c r="BZ27">
        <v>15</v>
      </c>
      <c r="CA27" t="s">
        <v>142</v>
      </c>
      <c r="CB27" s="356">
        <v>123</v>
      </c>
      <c r="CC27" t="s">
        <v>1817</v>
      </c>
      <c r="CD27" t="s">
        <v>268</v>
      </c>
      <c r="CE27" t="s">
        <v>268</v>
      </c>
      <c r="CF27" t="s">
        <v>268</v>
      </c>
      <c r="CG27" t="s">
        <v>268</v>
      </c>
      <c r="CH27" t="s">
        <v>268</v>
      </c>
      <c r="CI27" t="s">
        <v>268</v>
      </c>
      <c r="CJ27" t="s">
        <v>268</v>
      </c>
      <c r="CK27" t="s">
        <v>268</v>
      </c>
      <c r="CL27" t="s">
        <v>268</v>
      </c>
      <c r="CM27" t="s">
        <v>11224</v>
      </c>
      <c r="CN27">
        <v>9.51</v>
      </c>
      <c r="CO27" t="s">
        <v>268</v>
      </c>
      <c r="CP27">
        <v>9.51</v>
      </c>
      <c r="CQ27">
        <v>365</v>
      </c>
      <c r="CR27" t="s">
        <v>878</v>
      </c>
      <c r="CS27" t="s">
        <v>11225</v>
      </c>
      <c r="CT27" t="s">
        <v>11226</v>
      </c>
      <c r="CU27" t="s">
        <v>11227</v>
      </c>
      <c r="CV27" t="s">
        <v>268</v>
      </c>
      <c r="CW27" t="s">
        <v>268</v>
      </c>
      <c r="CX27" t="s">
        <v>268</v>
      </c>
      <c r="CY27" t="s">
        <v>268</v>
      </c>
      <c r="CZ27" t="s">
        <v>268</v>
      </c>
      <c r="DA27" t="s">
        <v>268</v>
      </c>
      <c r="DB27" s="429">
        <f t="shared" si="6"/>
        <v>0</v>
      </c>
      <c r="DC27" s="284">
        <f t="shared" si="7"/>
        <v>0</v>
      </c>
      <c r="DD27" s="284">
        <f t="shared" si="8"/>
        <v>0</v>
      </c>
      <c r="DE27" s="284">
        <f t="shared" si="9"/>
        <v>0</v>
      </c>
      <c r="DF27" s="295">
        <f t="shared" si="10"/>
        <v>15</v>
      </c>
      <c r="DG27" s="284">
        <f t="shared" si="11"/>
        <v>1</v>
      </c>
      <c r="DH27" s="284">
        <f t="shared" si="12"/>
        <v>0</v>
      </c>
      <c r="DI27" s="284">
        <f t="shared" si="13"/>
        <v>0</v>
      </c>
      <c r="DJ27" s="284">
        <f t="shared" si="14"/>
        <v>0</v>
      </c>
      <c r="DK27" s="295">
        <f t="shared" si="15"/>
        <v>0</v>
      </c>
      <c r="DL27" s="297" t="str">
        <f t="shared" si="16"/>
        <v>A dispo.</v>
      </c>
      <c r="DM27" s="430">
        <f>IFERROR(IF(CA27="D",IF(DL27="A dispo.",DF27*VLOOKUP('DATI INPUT'!$F$27,TARIFFE_UD,4,FALSE),DF27*VLOOKUP(DL27,TARIFFE_UD,4,FALSE)),DF27*VLOOKUP(CB27-100,TARIFFE_UND,4,FALSE)),0)</f>
        <v>9.5082708801806977</v>
      </c>
      <c r="DN27" s="430">
        <f>IFERROR(IF(CA27="D",IF(DL27="A dispo.",DK27*VLOOKUP('DATI INPUT'!$F$27,TARIFFE_UD,5,FALSE),DK27*VLOOKUP(DL27,TARIFFE_UD,5,FALSE)),DK27*VLOOKUP(CB27-100,TARIFFE_UND,5,FALSE)),0)</f>
        <v>0</v>
      </c>
      <c r="DO27" s="431">
        <f t="shared" si="17"/>
        <v>-1.7291198193021273E-3</v>
      </c>
      <c r="DP27" s="299">
        <f>IFERROR(IF(CA27="D",IF(DL27="A dispo.",DF27*VLOOKUP('DATI INPUT'!$F$27,TARIFFE_UD,2,FALSE),DF27*VLOOKUP(DL27,TARIFFE_UD,2,FALSE)),DF27*VLOOKUP(CB27-100,TARIFFE_UND,2,FALSE)),0)</f>
        <v>11.879255981742974</v>
      </c>
      <c r="DQ27" s="299">
        <f>IFERROR(IF(CA27="D",IF(DL27="A dispo.",DK27*VLOOKUP('DATI INPUT'!$F$27,TARIFFE_UD,3,FALSE),DK27*VLOOKUP(DL27,TARIFFE_UD,3,FALSE)),DK27*VLOOKUP(CB27-100,TARIFFE_UND,3,FALSE)),0)</f>
        <v>0</v>
      </c>
      <c r="DR27" s="299">
        <f t="shared" si="18"/>
        <v>11.879255981742974</v>
      </c>
    </row>
    <row r="28" spans="1:122" x14ac:dyDescent="0.25">
      <c r="A28" t="s">
        <v>2024</v>
      </c>
      <c r="B28" t="s">
        <v>488</v>
      </c>
      <c r="C28" t="s">
        <v>2025</v>
      </c>
      <c r="D28" t="s">
        <v>2026</v>
      </c>
      <c r="E28" t="s">
        <v>268</v>
      </c>
      <c r="F28" t="s">
        <v>156</v>
      </c>
      <c r="G28" t="s">
        <v>2027</v>
      </c>
      <c r="H28" t="s">
        <v>1137</v>
      </c>
      <c r="I28" t="s">
        <v>475</v>
      </c>
      <c r="J28" t="s">
        <v>274</v>
      </c>
      <c r="K28" t="s">
        <v>1546</v>
      </c>
      <c r="L28" t="s">
        <v>960</v>
      </c>
      <c r="M28" t="s">
        <v>2028</v>
      </c>
      <c r="N28" t="s">
        <v>1261</v>
      </c>
      <c r="O28" t="s">
        <v>943</v>
      </c>
      <c r="P28" t="s">
        <v>151</v>
      </c>
      <c r="Q28" t="s">
        <v>282</v>
      </c>
      <c r="R28" t="s">
        <v>268</v>
      </c>
      <c r="S28" t="s">
        <v>268</v>
      </c>
      <c r="T28" t="s">
        <v>268</v>
      </c>
      <c r="U28" t="s">
        <v>268</v>
      </c>
      <c r="V28" t="s">
        <v>268</v>
      </c>
      <c r="W28" t="s">
        <v>2029</v>
      </c>
      <c r="X28" t="s">
        <v>887</v>
      </c>
      <c r="Y28" t="s">
        <v>545</v>
      </c>
      <c r="Z28" t="s">
        <v>268</v>
      </c>
      <c r="AA28" t="s">
        <v>268</v>
      </c>
      <c r="AB28" t="s">
        <v>268</v>
      </c>
      <c r="AC28" t="s">
        <v>268</v>
      </c>
      <c r="AD28" t="s">
        <v>268</v>
      </c>
      <c r="AE28" t="s">
        <v>287</v>
      </c>
      <c r="AF28" t="s">
        <v>1811</v>
      </c>
      <c r="AG28" t="s">
        <v>875</v>
      </c>
      <c r="AH28" t="s">
        <v>1848</v>
      </c>
      <c r="AI28" t="s">
        <v>2030</v>
      </c>
      <c r="AJ28" t="s">
        <v>268</v>
      </c>
      <c r="AK28" t="s">
        <v>354</v>
      </c>
      <c r="AL28" t="s">
        <v>268</v>
      </c>
      <c r="AM28" t="s">
        <v>405</v>
      </c>
      <c r="AN28" t="s">
        <v>268</v>
      </c>
      <c r="AO28" t="s">
        <v>268</v>
      </c>
      <c r="AP28" t="s">
        <v>268</v>
      </c>
      <c r="AQ28" t="s">
        <v>268</v>
      </c>
      <c r="AR28" t="s">
        <v>268</v>
      </c>
      <c r="AS28" t="s">
        <v>268</v>
      </c>
      <c r="AT28" t="s">
        <v>268</v>
      </c>
      <c r="AU28" t="s">
        <v>268</v>
      </c>
      <c r="AV28" t="s">
        <v>268</v>
      </c>
      <c r="AW28" t="s">
        <v>268</v>
      </c>
      <c r="AX28" t="s">
        <v>268</v>
      </c>
      <c r="AY28" t="s">
        <v>268</v>
      </c>
      <c r="AZ28" t="s">
        <v>268</v>
      </c>
      <c r="BA28" t="s">
        <v>268</v>
      </c>
      <c r="BB28" t="s">
        <v>268</v>
      </c>
      <c r="BC28" t="s">
        <v>268</v>
      </c>
      <c r="BD28" t="s">
        <v>268</v>
      </c>
      <c r="BE28" t="s">
        <v>268</v>
      </c>
      <c r="BF28" t="s">
        <v>268</v>
      </c>
      <c r="BG28" t="s">
        <v>268</v>
      </c>
      <c r="BH28" t="s">
        <v>268</v>
      </c>
      <c r="BI28" t="s">
        <v>268</v>
      </c>
      <c r="BJ28" t="s">
        <v>268</v>
      </c>
      <c r="BK28" t="s">
        <v>268</v>
      </c>
      <c r="BL28" t="s">
        <v>268</v>
      </c>
      <c r="BM28" t="s">
        <v>268</v>
      </c>
      <c r="BN28" t="s">
        <v>268</v>
      </c>
      <c r="BO28" t="s">
        <v>268</v>
      </c>
      <c r="BP28" t="s">
        <v>268</v>
      </c>
      <c r="BQ28" t="s">
        <v>268</v>
      </c>
      <c r="BR28" t="s">
        <v>268</v>
      </c>
      <c r="BS28" t="s">
        <v>268</v>
      </c>
      <c r="BT28" t="s">
        <v>268</v>
      </c>
      <c r="BU28" t="s">
        <v>268</v>
      </c>
      <c r="BV28" t="s">
        <v>268</v>
      </c>
      <c r="BW28" t="s">
        <v>268</v>
      </c>
      <c r="BX28" t="s">
        <v>268</v>
      </c>
      <c r="BY28">
        <v>40</v>
      </c>
      <c r="BZ28">
        <v>40</v>
      </c>
      <c r="CA28" t="s">
        <v>142</v>
      </c>
      <c r="CB28" s="356">
        <v>122</v>
      </c>
      <c r="CC28" t="s">
        <v>876</v>
      </c>
      <c r="CD28" t="s">
        <v>268</v>
      </c>
      <c r="CE28" t="s">
        <v>268</v>
      </c>
      <c r="CF28" t="s">
        <v>268</v>
      </c>
      <c r="CG28" t="s">
        <v>268</v>
      </c>
      <c r="CH28" t="s">
        <v>268</v>
      </c>
      <c r="CI28" t="s">
        <v>268</v>
      </c>
      <c r="CJ28" t="s">
        <v>268</v>
      </c>
      <c r="CK28" t="s">
        <v>268</v>
      </c>
      <c r="CL28" t="s">
        <v>268</v>
      </c>
      <c r="CM28" t="s">
        <v>11224</v>
      </c>
      <c r="CN28">
        <v>92.76</v>
      </c>
      <c r="CO28" t="s">
        <v>268</v>
      </c>
      <c r="CP28">
        <v>92.76</v>
      </c>
      <c r="CQ28">
        <v>365</v>
      </c>
      <c r="CR28" t="s">
        <v>878</v>
      </c>
      <c r="CS28" t="s">
        <v>11225</v>
      </c>
      <c r="CT28" t="s">
        <v>11226</v>
      </c>
      <c r="CU28" t="s">
        <v>11227</v>
      </c>
      <c r="CV28" t="s">
        <v>268</v>
      </c>
      <c r="CW28" t="s">
        <v>268</v>
      </c>
      <c r="CX28" t="s">
        <v>268</v>
      </c>
      <c r="CY28" t="s">
        <v>268</v>
      </c>
      <c r="CZ28" t="s">
        <v>268</v>
      </c>
      <c r="DA28" t="s">
        <v>268</v>
      </c>
      <c r="DB28" s="429">
        <f t="shared" si="6"/>
        <v>0</v>
      </c>
      <c r="DC28" s="284">
        <f t="shared" si="7"/>
        <v>0</v>
      </c>
      <c r="DD28" s="284">
        <f t="shared" si="8"/>
        <v>0</v>
      </c>
      <c r="DE28" s="284">
        <f t="shared" si="9"/>
        <v>0</v>
      </c>
      <c r="DF28" s="295">
        <f t="shared" si="10"/>
        <v>40</v>
      </c>
      <c r="DG28" s="284">
        <f t="shared" si="11"/>
        <v>0</v>
      </c>
      <c r="DH28" s="284">
        <f t="shared" si="12"/>
        <v>0</v>
      </c>
      <c r="DI28" s="284">
        <f t="shared" si="13"/>
        <v>0</v>
      </c>
      <c r="DJ28" s="284">
        <f t="shared" si="14"/>
        <v>0</v>
      </c>
      <c r="DK28" s="295">
        <f t="shared" si="15"/>
        <v>1</v>
      </c>
      <c r="DL28" s="297" t="str">
        <f t="shared" si="16"/>
        <v>A dispo.</v>
      </c>
      <c r="DM28" s="430">
        <f>IFERROR(IF(CA28="D",IF(DL28="A dispo.",DF28*VLOOKUP('DATI INPUT'!$F$27,TARIFFE_UD,4,FALSE),DF28*VLOOKUP(DL28,TARIFFE_UD,4,FALSE)),DF28*VLOOKUP(CB28-100,TARIFFE_UND,4,FALSE)),0)</f>
        <v>25.355389013815195</v>
      </c>
      <c r="DN28" s="430">
        <f>IFERROR(IF(CA28="D",IF(DL28="A dispo.",DK28*VLOOKUP('DATI INPUT'!$F$27,TARIFFE_UD,5,FALSE),DK28*VLOOKUP(DL28,TARIFFE_UD,5,FALSE)),DK28*VLOOKUP(CB28-100,TARIFFE_UND,5,FALSE)),0)</f>
        <v>67.397800635548478</v>
      </c>
      <c r="DO28" s="431">
        <f t="shared" si="17"/>
        <v>-6.8103506363286215E-3</v>
      </c>
      <c r="DP28" s="299">
        <f>IFERROR(IF(CA28="D",IF(DL28="A dispo.",DF28*VLOOKUP('DATI INPUT'!$F$27,TARIFFE_UD,2,FALSE),DF28*VLOOKUP(DL28,TARIFFE_UD,2,FALSE)),DF28*VLOOKUP(CB28-100,TARIFFE_UND,2,FALSE)),0)</f>
        <v>31.678015951314595</v>
      </c>
      <c r="DQ28" s="299">
        <f>IFERROR(IF(CA28="D",IF(DL28="A dispo.",DK28*VLOOKUP('DATI INPUT'!$F$27,TARIFFE_UD,3,FALSE),DK28*VLOOKUP(DL28,TARIFFE_UD,3,FALSE)),DK28*VLOOKUP(CB28-100,TARIFFE_UND,3,FALSE)),0)</f>
        <v>60.367780403072892</v>
      </c>
      <c r="DR28" s="299">
        <f t="shared" si="18"/>
        <v>92.045796354387491</v>
      </c>
    </row>
    <row r="29" spans="1:122" x14ac:dyDescent="0.25">
      <c r="A29" t="s">
        <v>2031</v>
      </c>
      <c r="B29" t="s">
        <v>491</v>
      </c>
      <c r="C29" t="s">
        <v>2032</v>
      </c>
      <c r="D29" t="s">
        <v>2033</v>
      </c>
      <c r="E29" t="s">
        <v>268</v>
      </c>
      <c r="F29" t="s">
        <v>156</v>
      </c>
      <c r="G29" t="s">
        <v>2034</v>
      </c>
      <c r="H29" t="s">
        <v>1137</v>
      </c>
      <c r="I29" t="s">
        <v>2035</v>
      </c>
      <c r="J29" t="s">
        <v>274</v>
      </c>
      <c r="K29" t="s">
        <v>2036</v>
      </c>
      <c r="L29" t="s">
        <v>984</v>
      </c>
      <c r="M29" t="s">
        <v>10369</v>
      </c>
      <c r="N29" t="s">
        <v>984</v>
      </c>
      <c r="O29" t="s">
        <v>873</v>
      </c>
      <c r="P29" t="s">
        <v>10365</v>
      </c>
      <c r="Q29" t="s">
        <v>333</v>
      </c>
      <c r="R29" t="s">
        <v>268</v>
      </c>
      <c r="S29" t="s">
        <v>268</v>
      </c>
      <c r="T29" t="s">
        <v>268</v>
      </c>
      <c r="U29" t="s">
        <v>268</v>
      </c>
      <c r="V29" t="s">
        <v>268</v>
      </c>
      <c r="W29" t="s">
        <v>10369</v>
      </c>
      <c r="X29" t="s">
        <v>10365</v>
      </c>
      <c r="Y29" t="s">
        <v>333</v>
      </c>
      <c r="Z29" t="s">
        <v>268</v>
      </c>
      <c r="AA29" t="s">
        <v>268</v>
      </c>
      <c r="AB29" t="s">
        <v>268</v>
      </c>
      <c r="AC29" t="s">
        <v>268</v>
      </c>
      <c r="AD29" t="s">
        <v>268</v>
      </c>
      <c r="AE29" t="s">
        <v>287</v>
      </c>
      <c r="AF29" t="s">
        <v>1811</v>
      </c>
      <c r="AG29" t="s">
        <v>875</v>
      </c>
      <c r="AH29" t="s">
        <v>380</v>
      </c>
      <c r="AI29" t="s">
        <v>786</v>
      </c>
      <c r="AJ29" t="s">
        <v>268</v>
      </c>
      <c r="AK29" t="s">
        <v>381</v>
      </c>
      <c r="AL29" t="s">
        <v>268</v>
      </c>
      <c r="AM29" t="s">
        <v>355</v>
      </c>
      <c r="AN29" t="s">
        <v>268</v>
      </c>
      <c r="AO29" t="s">
        <v>268</v>
      </c>
      <c r="AP29" t="s">
        <v>268</v>
      </c>
      <c r="AQ29" t="s">
        <v>268</v>
      </c>
      <c r="AR29" t="s">
        <v>268</v>
      </c>
      <c r="AS29" t="s">
        <v>268</v>
      </c>
      <c r="AT29" t="s">
        <v>268</v>
      </c>
      <c r="AU29" t="s">
        <v>268</v>
      </c>
      <c r="AV29" t="s">
        <v>268</v>
      </c>
      <c r="AW29" t="s">
        <v>268</v>
      </c>
      <c r="AX29" t="s">
        <v>268</v>
      </c>
      <c r="AY29" t="s">
        <v>268</v>
      </c>
      <c r="AZ29" t="s">
        <v>268</v>
      </c>
      <c r="BA29" t="s">
        <v>268</v>
      </c>
      <c r="BB29" t="s">
        <v>268</v>
      </c>
      <c r="BC29" t="s">
        <v>268</v>
      </c>
      <c r="BD29" t="s">
        <v>268</v>
      </c>
      <c r="BE29" t="s">
        <v>268</v>
      </c>
      <c r="BF29" t="s">
        <v>268</v>
      </c>
      <c r="BG29" t="s">
        <v>268</v>
      </c>
      <c r="BH29" t="s">
        <v>268</v>
      </c>
      <c r="BI29" t="s">
        <v>268</v>
      </c>
      <c r="BJ29" t="s">
        <v>268</v>
      </c>
      <c r="BK29" t="s">
        <v>268</v>
      </c>
      <c r="BL29" t="s">
        <v>268</v>
      </c>
      <c r="BM29" t="s">
        <v>268</v>
      </c>
      <c r="BN29" t="s">
        <v>268</v>
      </c>
      <c r="BO29" t="s">
        <v>268</v>
      </c>
      <c r="BP29" t="s">
        <v>268</v>
      </c>
      <c r="BQ29" t="s">
        <v>268</v>
      </c>
      <c r="BR29" t="s">
        <v>268</v>
      </c>
      <c r="BS29" t="s">
        <v>268</v>
      </c>
      <c r="BT29" t="s">
        <v>268</v>
      </c>
      <c r="BU29" t="s">
        <v>268</v>
      </c>
      <c r="BV29" t="s">
        <v>268</v>
      </c>
      <c r="BW29" t="s">
        <v>268</v>
      </c>
      <c r="BX29" t="s">
        <v>268</v>
      </c>
      <c r="BY29">
        <v>80</v>
      </c>
      <c r="BZ29">
        <v>80</v>
      </c>
      <c r="CA29" t="s">
        <v>142</v>
      </c>
      <c r="CB29" s="356">
        <v>122</v>
      </c>
      <c r="CC29" t="s">
        <v>876</v>
      </c>
      <c r="CD29" t="s">
        <v>268</v>
      </c>
      <c r="CE29" t="s">
        <v>268</v>
      </c>
      <c r="CF29" s="356">
        <v>2</v>
      </c>
      <c r="CG29" t="s">
        <v>268</v>
      </c>
      <c r="CH29" t="s">
        <v>268</v>
      </c>
      <c r="CI29" t="s">
        <v>268</v>
      </c>
      <c r="CJ29" t="s">
        <v>268</v>
      </c>
      <c r="CK29" t="s">
        <v>268</v>
      </c>
      <c r="CL29" t="s">
        <v>2038</v>
      </c>
      <c r="CM29" t="s">
        <v>11224</v>
      </c>
      <c r="CN29">
        <v>97.46</v>
      </c>
      <c r="CO29" t="s">
        <v>268</v>
      </c>
      <c r="CP29">
        <v>97.46</v>
      </c>
      <c r="CQ29">
        <v>365</v>
      </c>
      <c r="CR29" t="s">
        <v>878</v>
      </c>
      <c r="CS29" t="s">
        <v>11225</v>
      </c>
      <c r="CT29" t="s">
        <v>11226</v>
      </c>
      <c r="CU29" t="s">
        <v>11227</v>
      </c>
      <c r="CV29" t="s">
        <v>268</v>
      </c>
      <c r="CW29" t="s">
        <v>268</v>
      </c>
      <c r="CX29" t="s">
        <v>268</v>
      </c>
      <c r="CY29" t="s">
        <v>268</v>
      </c>
      <c r="CZ29" t="s">
        <v>268</v>
      </c>
      <c r="DA29" t="s">
        <v>268</v>
      </c>
      <c r="DB29" s="429">
        <f t="shared" si="6"/>
        <v>0</v>
      </c>
      <c r="DC29" s="284">
        <f t="shared" si="7"/>
        <v>0</v>
      </c>
      <c r="DD29" s="284">
        <f t="shared" si="8"/>
        <v>0</v>
      </c>
      <c r="DE29" s="284">
        <f t="shared" si="9"/>
        <v>0</v>
      </c>
      <c r="DF29" s="295">
        <f t="shared" si="10"/>
        <v>80</v>
      </c>
      <c r="DG29" s="284">
        <f t="shared" si="11"/>
        <v>0</v>
      </c>
      <c r="DH29" s="284">
        <f t="shared" si="12"/>
        <v>0</v>
      </c>
      <c r="DI29" s="284">
        <f t="shared" si="13"/>
        <v>0</v>
      </c>
      <c r="DJ29" s="284">
        <f t="shared" si="14"/>
        <v>0</v>
      </c>
      <c r="DK29" s="295">
        <f t="shared" si="15"/>
        <v>1</v>
      </c>
      <c r="DL29" s="297">
        <f t="shared" si="16"/>
        <v>2</v>
      </c>
      <c r="DM29" s="430">
        <f>IFERROR(IF(CA29="D",IF(DL29="A dispo.",DF29*VLOOKUP('DATI INPUT'!$F$27,TARIFFE_UD,4,FALSE),DF29*VLOOKUP(DL29,TARIFFE_UD,4,FALSE)),DF29*VLOOKUP(CB29-100,TARIFFE_UND,4,FALSE)),0)</f>
        <v>46.015335617664618</v>
      </c>
      <c r="DN29" s="430">
        <f>IFERROR(IF(CA29="D",IF(DL29="A dispo.",DK29*VLOOKUP('DATI INPUT'!$F$27,TARIFFE_UD,5,FALSE),DK29*VLOOKUP(DL29,TARIFFE_UD,5,FALSE)),DK29*VLOOKUP(CB29-100,TARIFFE_UND,5,FALSE)),0)</f>
        <v>51.443731886070836</v>
      </c>
      <c r="DO29" s="431">
        <f t="shared" si="17"/>
        <v>-9.3249626453939527E-4</v>
      </c>
      <c r="DP29" s="299">
        <f>IFERROR(IF(CA29="D",IF(DL29="A dispo.",DF29*VLOOKUP('DATI INPUT'!$F$27,TARIFFE_UD,2,FALSE),DF29*VLOOKUP(DL29,TARIFFE_UD,2,FALSE)),DF29*VLOOKUP(CB29-100,TARIFFE_UND,2,FALSE)),0)</f>
        <v>57.489732652385754</v>
      </c>
      <c r="DQ29" s="299">
        <f>IFERROR(IF(CA29="D",IF(DL29="A dispo.",DK29*VLOOKUP('DATI INPUT'!$F$27,TARIFFE_UD,3,FALSE),DK29*VLOOKUP(DL29,TARIFFE_UD,3,FALSE)),DK29*VLOOKUP(CB29-100,TARIFFE_UND,3,FALSE)),0)</f>
        <v>46.077822723118445</v>
      </c>
      <c r="DR29" s="299">
        <f t="shared" si="18"/>
        <v>103.5675553755042</v>
      </c>
    </row>
    <row r="30" spans="1:122" x14ac:dyDescent="0.25">
      <c r="A30" t="s">
        <v>2039</v>
      </c>
      <c r="B30" t="s">
        <v>900</v>
      </c>
      <c r="C30" t="s">
        <v>2040</v>
      </c>
      <c r="D30" t="s">
        <v>2041</v>
      </c>
      <c r="E30" t="s">
        <v>268</v>
      </c>
      <c r="F30" t="s">
        <v>156</v>
      </c>
      <c r="G30" t="s">
        <v>2042</v>
      </c>
      <c r="H30" t="s">
        <v>1137</v>
      </c>
      <c r="I30" t="s">
        <v>890</v>
      </c>
      <c r="J30" t="s">
        <v>274</v>
      </c>
      <c r="K30" t="s">
        <v>2043</v>
      </c>
      <c r="L30" t="s">
        <v>960</v>
      </c>
      <c r="M30" t="s">
        <v>2044</v>
      </c>
      <c r="N30" t="s">
        <v>984</v>
      </c>
      <c r="O30" t="s">
        <v>873</v>
      </c>
      <c r="P30" t="s">
        <v>2045</v>
      </c>
      <c r="Q30" t="s">
        <v>333</v>
      </c>
      <c r="R30" t="s">
        <v>268</v>
      </c>
      <c r="S30" t="s">
        <v>268</v>
      </c>
      <c r="T30" t="s">
        <v>268</v>
      </c>
      <c r="U30" t="s">
        <v>268</v>
      </c>
      <c r="V30" t="s">
        <v>268</v>
      </c>
      <c r="W30" t="s">
        <v>2046</v>
      </c>
      <c r="X30" t="s">
        <v>2045</v>
      </c>
      <c r="Y30" t="s">
        <v>333</v>
      </c>
      <c r="Z30" t="s">
        <v>154</v>
      </c>
      <c r="AA30" t="s">
        <v>268</v>
      </c>
      <c r="AB30" t="s">
        <v>268</v>
      </c>
      <c r="AC30" t="s">
        <v>268</v>
      </c>
      <c r="AD30" t="s">
        <v>268</v>
      </c>
      <c r="AE30" t="s">
        <v>287</v>
      </c>
      <c r="AF30" t="s">
        <v>1811</v>
      </c>
      <c r="AG30" t="s">
        <v>875</v>
      </c>
      <c r="AH30" t="s">
        <v>2047</v>
      </c>
      <c r="AI30" t="s">
        <v>2048</v>
      </c>
      <c r="AJ30" t="s">
        <v>268</v>
      </c>
      <c r="AK30" t="s">
        <v>352</v>
      </c>
      <c r="AL30" t="s">
        <v>268</v>
      </c>
      <c r="AM30" t="s">
        <v>288</v>
      </c>
      <c r="AN30" t="s">
        <v>268</v>
      </c>
      <c r="AO30" t="s">
        <v>268</v>
      </c>
      <c r="AP30" t="s">
        <v>268</v>
      </c>
      <c r="AQ30" t="s">
        <v>268</v>
      </c>
      <c r="AR30" t="s">
        <v>268</v>
      </c>
      <c r="AS30" t="s">
        <v>268</v>
      </c>
      <c r="AT30" t="s">
        <v>268</v>
      </c>
      <c r="AU30" t="s">
        <v>268</v>
      </c>
      <c r="AV30" t="s">
        <v>268</v>
      </c>
      <c r="AW30" t="s">
        <v>268</v>
      </c>
      <c r="AX30" t="s">
        <v>268</v>
      </c>
      <c r="AY30" t="s">
        <v>268</v>
      </c>
      <c r="AZ30" t="s">
        <v>268</v>
      </c>
      <c r="BA30" t="s">
        <v>268</v>
      </c>
      <c r="BB30" t="s">
        <v>268</v>
      </c>
      <c r="BC30" t="s">
        <v>268</v>
      </c>
      <c r="BD30" t="s">
        <v>268</v>
      </c>
      <c r="BE30" t="s">
        <v>268</v>
      </c>
      <c r="BF30" t="s">
        <v>268</v>
      </c>
      <c r="BG30" t="s">
        <v>268</v>
      </c>
      <c r="BH30" t="s">
        <v>268</v>
      </c>
      <c r="BI30" t="s">
        <v>268</v>
      </c>
      <c r="BJ30" t="s">
        <v>268</v>
      </c>
      <c r="BK30" t="s">
        <v>268</v>
      </c>
      <c r="BL30" t="s">
        <v>268</v>
      </c>
      <c r="BM30" t="s">
        <v>268</v>
      </c>
      <c r="BN30" t="s">
        <v>268</v>
      </c>
      <c r="BO30" t="s">
        <v>268</v>
      </c>
      <c r="BP30" t="s">
        <v>268</v>
      </c>
      <c r="BQ30" t="s">
        <v>268</v>
      </c>
      <c r="BR30" t="s">
        <v>268</v>
      </c>
      <c r="BS30" t="s">
        <v>268</v>
      </c>
      <c r="BT30" t="s">
        <v>268</v>
      </c>
      <c r="BU30" t="s">
        <v>268</v>
      </c>
      <c r="BV30" t="s">
        <v>268</v>
      </c>
      <c r="BW30" t="s">
        <v>268</v>
      </c>
      <c r="BX30" t="s">
        <v>268</v>
      </c>
      <c r="BY30">
        <v>77</v>
      </c>
      <c r="BZ30">
        <v>77</v>
      </c>
      <c r="CA30" t="s">
        <v>142</v>
      </c>
      <c r="CB30" s="356">
        <v>122</v>
      </c>
      <c r="CC30" t="s">
        <v>876</v>
      </c>
      <c r="CD30" t="s">
        <v>268</v>
      </c>
      <c r="CE30" t="s">
        <v>268</v>
      </c>
      <c r="CF30" s="356">
        <v>2</v>
      </c>
      <c r="CG30" t="s">
        <v>268</v>
      </c>
      <c r="CH30" t="s">
        <v>268</v>
      </c>
      <c r="CI30" t="s">
        <v>268</v>
      </c>
      <c r="CJ30" t="s">
        <v>268</v>
      </c>
      <c r="CK30" t="s">
        <v>268</v>
      </c>
      <c r="CL30" t="s">
        <v>268</v>
      </c>
      <c r="CM30" t="s">
        <v>11224</v>
      </c>
      <c r="CN30">
        <v>95.73</v>
      </c>
      <c r="CO30" t="s">
        <v>268</v>
      </c>
      <c r="CP30">
        <v>95.73</v>
      </c>
      <c r="CQ30">
        <v>365</v>
      </c>
      <c r="CR30" t="s">
        <v>878</v>
      </c>
      <c r="CS30" t="s">
        <v>11225</v>
      </c>
      <c r="CT30" t="s">
        <v>11226</v>
      </c>
      <c r="CU30" t="s">
        <v>11227</v>
      </c>
      <c r="CV30" t="s">
        <v>268</v>
      </c>
      <c r="CW30" t="s">
        <v>268</v>
      </c>
      <c r="CX30" t="s">
        <v>268</v>
      </c>
      <c r="CY30" t="s">
        <v>268</v>
      </c>
      <c r="CZ30" t="s">
        <v>268</v>
      </c>
      <c r="DA30" t="s">
        <v>268</v>
      </c>
      <c r="DB30" s="429">
        <f t="shared" si="6"/>
        <v>0</v>
      </c>
      <c r="DC30" s="284">
        <f t="shared" si="7"/>
        <v>0</v>
      </c>
      <c r="DD30" s="284">
        <f t="shared" si="8"/>
        <v>0</v>
      </c>
      <c r="DE30" s="284">
        <f t="shared" si="9"/>
        <v>0</v>
      </c>
      <c r="DF30" s="295">
        <f t="shared" si="10"/>
        <v>77</v>
      </c>
      <c r="DG30" s="284">
        <f t="shared" si="11"/>
        <v>0</v>
      </c>
      <c r="DH30" s="284">
        <f t="shared" si="12"/>
        <v>0</v>
      </c>
      <c r="DI30" s="284">
        <f t="shared" si="13"/>
        <v>0</v>
      </c>
      <c r="DJ30" s="284">
        <f t="shared" si="14"/>
        <v>0</v>
      </c>
      <c r="DK30" s="295">
        <f t="shared" si="15"/>
        <v>1</v>
      </c>
      <c r="DL30" s="297">
        <f t="shared" si="16"/>
        <v>2</v>
      </c>
      <c r="DM30" s="430">
        <f>IFERROR(IF(CA30="D",IF(DL30="A dispo.",DF30*VLOOKUP('DATI INPUT'!$F$27,TARIFFE_UD,4,FALSE),DF30*VLOOKUP(DL30,TARIFFE_UD,4,FALSE)),DF30*VLOOKUP(CB30-100,TARIFFE_UND,4,FALSE)),0)</f>
        <v>44.289760532002191</v>
      </c>
      <c r="DN30" s="430">
        <f>IFERROR(IF(CA30="D",IF(DL30="A dispo.",DK30*VLOOKUP('DATI INPUT'!$F$27,TARIFFE_UD,5,FALSE),DK30*VLOOKUP(DL30,TARIFFE_UD,5,FALSE)),DK30*VLOOKUP(CB30-100,TARIFFE_UND,5,FALSE)),0)</f>
        <v>51.443731886070836</v>
      </c>
      <c r="DO30" s="431">
        <f t="shared" si="17"/>
        <v>3.4924180730229182E-3</v>
      </c>
      <c r="DP30" s="299">
        <f>IFERROR(IF(CA30="D",IF(DL30="A dispo.",DF30*VLOOKUP('DATI INPUT'!$F$27,TARIFFE_UD,2,FALSE),DF30*VLOOKUP(DL30,TARIFFE_UD,2,FALSE)),DF30*VLOOKUP(CB30-100,TARIFFE_UND,2,FALSE)),0)</f>
        <v>55.33386767792129</v>
      </c>
      <c r="DQ30" s="299">
        <f>IFERROR(IF(CA30="D",IF(DL30="A dispo.",DK30*VLOOKUP('DATI INPUT'!$F$27,TARIFFE_UD,3,FALSE),DK30*VLOOKUP(DL30,TARIFFE_UD,3,FALSE)),DK30*VLOOKUP(CB30-100,TARIFFE_UND,3,FALSE)),0)</f>
        <v>46.077822723118445</v>
      </c>
      <c r="DR30" s="299">
        <f t="shared" si="18"/>
        <v>101.41169040103973</v>
      </c>
    </row>
    <row r="31" spans="1:122" x14ac:dyDescent="0.25">
      <c r="A31" t="s">
        <v>2049</v>
      </c>
      <c r="B31" t="s">
        <v>900</v>
      </c>
      <c r="C31" t="s">
        <v>2050</v>
      </c>
      <c r="D31" t="s">
        <v>2041</v>
      </c>
      <c r="E31" t="s">
        <v>268</v>
      </c>
      <c r="F31" t="s">
        <v>156</v>
      </c>
      <c r="G31" t="s">
        <v>2042</v>
      </c>
      <c r="H31" t="s">
        <v>1137</v>
      </c>
      <c r="I31" t="s">
        <v>890</v>
      </c>
      <c r="J31" t="s">
        <v>274</v>
      </c>
      <c r="K31" t="s">
        <v>2043</v>
      </c>
      <c r="L31" t="s">
        <v>960</v>
      </c>
      <c r="M31" t="s">
        <v>2044</v>
      </c>
      <c r="N31" t="s">
        <v>984</v>
      </c>
      <c r="O31" t="s">
        <v>873</v>
      </c>
      <c r="P31" t="s">
        <v>2045</v>
      </c>
      <c r="Q31" t="s">
        <v>333</v>
      </c>
      <c r="R31" t="s">
        <v>268</v>
      </c>
      <c r="S31" t="s">
        <v>268</v>
      </c>
      <c r="T31" t="s">
        <v>268</v>
      </c>
      <c r="U31" t="s">
        <v>268</v>
      </c>
      <c r="V31" t="s">
        <v>268</v>
      </c>
      <c r="W31" t="s">
        <v>2044</v>
      </c>
      <c r="X31" t="s">
        <v>2045</v>
      </c>
      <c r="Y31" t="s">
        <v>333</v>
      </c>
      <c r="Z31" t="s">
        <v>268</v>
      </c>
      <c r="AA31" t="s">
        <v>268</v>
      </c>
      <c r="AB31" t="s">
        <v>268</v>
      </c>
      <c r="AC31" t="s">
        <v>268</v>
      </c>
      <c r="AD31" t="s">
        <v>268</v>
      </c>
      <c r="AE31" t="s">
        <v>287</v>
      </c>
      <c r="AF31" t="s">
        <v>1811</v>
      </c>
      <c r="AG31" t="s">
        <v>875</v>
      </c>
      <c r="AH31" t="s">
        <v>2047</v>
      </c>
      <c r="AI31" t="s">
        <v>2048</v>
      </c>
      <c r="AJ31" t="s">
        <v>268</v>
      </c>
      <c r="AK31" t="s">
        <v>725</v>
      </c>
      <c r="AL31" t="s">
        <v>268</v>
      </c>
      <c r="AM31" t="s">
        <v>288</v>
      </c>
      <c r="AN31" t="s">
        <v>268</v>
      </c>
      <c r="AO31" t="s">
        <v>268</v>
      </c>
      <c r="AP31" t="s">
        <v>268</v>
      </c>
      <c r="AQ31" t="s">
        <v>268</v>
      </c>
      <c r="AR31" t="s">
        <v>268</v>
      </c>
      <c r="AS31" t="s">
        <v>268</v>
      </c>
      <c r="AT31" t="s">
        <v>268</v>
      </c>
      <c r="AU31" t="s">
        <v>268</v>
      </c>
      <c r="AV31" t="s">
        <v>268</v>
      </c>
      <c r="AW31" t="s">
        <v>268</v>
      </c>
      <c r="AX31" t="s">
        <v>268</v>
      </c>
      <c r="AY31" t="s">
        <v>268</v>
      </c>
      <c r="AZ31" t="s">
        <v>268</v>
      </c>
      <c r="BA31" t="s">
        <v>268</v>
      </c>
      <c r="BB31" t="s">
        <v>268</v>
      </c>
      <c r="BC31" t="s">
        <v>268</v>
      </c>
      <c r="BD31" t="s">
        <v>268</v>
      </c>
      <c r="BE31" t="s">
        <v>268</v>
      </c>
      <c r="BF31" t="s">
        <v>268</v>
      </c>
      <c r="BG31" t="s">
        <v>268</v>
      </c>
      <c r="BH31" t="s">
        <v>268</v>
      </c>
      <c r="BI31" t="s">
        <v>268</v>
      </c>
      <c r="BJ31" t="s">
        <v>268</v>
      </c>
      <c r="BK31" t="s">
        <v>268</v>
      </c>
      <c r="BL31" t="s">
        <v>268</v>
      </c>
      <c r="BM31" t="s">
        <v>268</v>
      </c>
      <c r="BN31" t="s">
        <v>268</v>
      </c>
      <c r="BO31" t="s">
        <v>268</v>
      </c>
      <c r="BP31" t="s">
        <v>268</v>
      </c>
      <c r="BQ31" t="s">
        <v>268</v>
      </c>
      <c r="BR31" t="s">
        <v>268</v>
      </c>
      <c r="BS31" t="s">
        <v>268</v>
      </c>
      <c r="BT31" t="s">
        <v>268</v>
      </c>
      <c r="BU31" t="s">
        <v>268</v>
      </c>
      <c r="BV31" t="s">
        <v>268</v>
      </c>
      <c r="BW31" t="s">
        <v>268</v>
      </c>
      <c r="BX31" t="s">
        <v>268</v>
      </c>
      <c r="BY31">
        <v>35.799999999999997</v>
      </c>
      <c r="BZ31">
        <v>35.799999999999997</v>
      </c>
      <c r="CA31" t="s">
        <v>142</v>
      </c>
      <c r="CB31" s="356">
        <v>122</v>
      </c>
      <c r="CC31" t="s">
        <v>876</v>
      </c>
      <c r="CD31" t="s">
        <v>268</v>
      </c>
      <c r="CE31" t="s">
        <v>268</v>
      </c>
      <c r="CF31" s="356">
        <v>1</v>
      </c>
      <c r="CG31" t="s">
        <v>268</v>
      </c>
      <c r="CH31" t="s">
        <v>268</v>
      </c>
      <c r="CI31" t="s">
        <v>268</v>
      </c>
      <c r="CJ31" t="s">
        <v>268</v>
      </c>
      <c r="CK31" t="s">
        <v>268</v>
      </c>
      <c r="CL31" t="s">
        <v>268</v>
      </c>
      <c r="CM31" t="s">
        <v>11224</v>
      </c>
      <c r="CN31">
        <v>34.58</v>
      </c>
      <c r="CO31" t="s">
        <v>268</v>
      </c>
      <c r="CP31">
        <v>34.58</v>
      </c>
      <c r="CQ31">
        <v>365</v>
      </c>
      <c r="CR31" t="s">
        <v>878</v>
      </c>
      <c r="CS31" t="s">
        <v>11225</v>
      </c>
      <c r="CT31" t="s">
        <v>11226</v>
      </c>
      <c r="CU31" t="s">
        <v>11227</v>
      </c>
      <c r="CV31" t="s">
        <v>268</v>
      </c>
      <c r="CW31" t="s">
        <v>268</v>
      </c>
      <c r="CX31" t="s">
        <v>268</v>
      </c>
      <c r="CY31" t="s">
        <v>268</v>
      </c>
      <c r="CZ31" t="s">
        <v>268</v>
      </c>
      <c r="DA31" t="s">
        <v>268</v>
      </c>
      <c r="DB31" s="429">
        <f t="shared" si="6"/>
        <v>0</v>
      </c>
      <c r="DC31" s="284">
        <f t="shared" si="7"/>
        <v>0</v>
      </c>
      <c r="DD31" s="284">
        <f t="shared" si="8"/>
        <v>0</v>
      </c>
      <c r="DE31" s="284">
        <f t="shared" si="9"/>
        <v>0</v>
      </c>
      <c r="DF31" s="295">
        <f t="shared" si="10"/>
        <v>35.799999999999997</v>
      </c>
      <c r="DG31" s="284">
        <f t="shared" si="11"/>
        <v>0</v>
      </c>
      <c r="DH31" s="284">
        <f t="shared" si="12"/>
        <v>0</v>
      </c>
      <c r="DI31" s="284">
        <f t="shared" si="13"/>
        <v>0</v>
      </c>
      <c r="DJ31" s="284">
        <f t="shared" si="14"/>
        <v>0</v>
      </c>
      <c r="DK31" s="295">
        <f t="shared" si="15"/>
        <v>1</v>
      </c>
      <c r="DL31" s="297">
        <f t="shared" si="16"/>
        <v>1</v>
      </c>
      <c r="DM31" s="430">
        <f>IFERROR(IF(CA31="D",IF(DL31="A dispo.",DF31*VLOOKUP('DATI INPUT'!$F$27,TARIFFE_UD,4,FALSE),DF31*VLOOKUP(DL31,TARIFFE_UD,4,FALSE)),DF31*VLOOKUP(CB31-100,TARIFFE_UND,4,FALSE)),0)</f>
        <v>17.650168019061354</v>
      </c>
      <c r="DN31" s="430">
        <f>IFERROR(IF(CA31="D",IF(DL31="A dispo.",DK31*VLOOKUP('DATI INPUT'!$F$27,TARIFFE_UD,5,FALSE),DK31*VLOOKUP(DL31,TARIFFE_UD,5,FALSE)),DK31*VLOOKUP(CB31-100,TARIFFE_UND,5,FALSE)),0)</f>
        <v>16.930848468833439</v>
      </c>
      <c r="DO31" s="431">
        <f t="shared" si="17"/>
        <v>1.0164878947946931E-3</v>
      </c>
      <c r="DP31" s="299">
        <f>IFERROR(IF(CA31="D",IF(DL31="A dispo.",DF31*VLOOKUP('DATI INPUT'!$F$27,TARIFFE_UD,2,FALSE),DF31*VLOOKUP(DL31,TARIFFE_UD,2,FALSE)),DF31*VLOOKUP(CB31-100,TARIFFE_UND,2,FALSE)),0)</f>
        <v>22.051418881665104</v>
      </c>
      <c r="DQ31" s="299">
        <f>IFERROR(IF(CA31="D",IF(DL31="A dispo.",DK31*VLOOKUP('DATI INPUT'!$F$27,TARIFFE_UD,3,FALSE),DK31*VLOOKUP(DL31,TARIFFE_UD,3,FALSE)),DK31*VLOOKUP(CB31-100,TARIFFE_UND,3,FALSE)),0)</f>
        <v>15.164853048114928</v>
      </c>
      <c r="DR31" s="299">
        <f t="shared" si="18"/>
        <v>37.216271929780035</v>
      </c>
    </row>
    <row r="32" spans="1:122" x14ac:dyDescent="0.25">
      <c r="A32" t="s">
        <v>2053</v>
      </c>
      <c r="B32" t="s">
        <v>545</v>
      </c>
      <c r="C32" t="s">
        <v>2054</v>
      </c>
      <c r="D32" t="s">
        <v>2055</v>
      </c>
      <c r="E32" t="s">
        <v>268</v>
      </c>
      <c r="F32" t="s">
        <v>156</v>
      </c>
      <c r="G32" t="s">
        <v>2056</v>
      </c>
      <c r="H32" t="s">
        <v>2057</v>
      </c>
      <c r="I32" t="s">
        <v>2058</v>
      </c>
      <c r="J32" t="s">
        <v>156</v>
      </c>
      <c r="K32" t="s">
        <v>2059</v>
      </c>
      <c r="L32" t="s">
        <v>2060</v>
      </c>
      <c r="M32" t="s">
        <v>2061</v>
      </c>
      <c r="N32" t="s">
        <v>2060</v>
      </c>
      <c r="O32" t="s">
        <v>2062</v>
      </c>
      <c r="P32" t="s">
        <v>2063</v>
      </c>
      <c r="Q32" t="s">
        <v>299</v>
      </c>
      <c r="R32" t="s">
        <v>268</v>
      </c>
      <c r="S32" t="s">
        <v>268</v>
      </c>
      <c r="T32" t="s">
        <v>268</v>
      </c>
      <c r="U32" t="s">
        <v>268</v>
      </c>
      <c r="V32" t="s">
        <v>268</v>
      </c>
      <c r="W32" t="s">
        <v>1829</v>
      </c>
      <c r="X32" t="s">
        <v>1830</v>
      </c>
      <c r="Y32" t="s">
        <v>315</v>
      </c>
      <c r="Z32" t="s">
        <v>268</v>
      </c>
      <c r="AA32" t="s">
        <v>268</v>
      </c>
      <c r="AB32" t="s">
        <v>268</v>
      </c>
      <c r="AC32" t="s">
        <v>268</v>
      </c>
      <c r="AD32" t="s">
        <v>268</v>
      </c>
      <c r="AE32" t="s">
        <v>287</v>
      </c>
      <c r="AF32" t="s">
        <v>1811</v>
      </c>
      <c r="AG32" t="s">
        <v>875</v>
      </c>
      <c r="AH32" t="s">
        <v>1831</v>
      </c>
      <c r="AI32" t="s">
        <v>764</v>
      </c>
      <c r="AJ32" t="s">
        <v>268</v>
      </c>
      <c r="AK32" t="s">
        <v>704</v>
      </c>
      <c r="AL32" t="s">
        <v>268</v>
      </c>
      <c r="AM32" t="s">
        <v>355</v>
      </c>
      <c r="AN32" t="s">
        <v>268</v>
      </c>
      <c r="AO32" t="s">
        <v>268</v>
      </c>
      <c r="AP32" t="s">
        <v>268</v>
      </c>
      <c r="AQ32" t="s">
        <v>268</v>
      </c>
      <c r="AR32" t="s">
        <v>268</v>
      </c>
      <c r="AS32" t="s">
        <v>268</v>
      </c>
      <c r="AT32" t="s">
        <v>268</v>
      </c>
      <c r="AU32" t="s">
        <v>268</v>
      </c>
      <c r="AV32" t="s">
        <v>268</v>
      </c>
      <c r="AW32" t="s">
        <v>268</v>
      </c>
      <c r="AX32" t="s">
        <v>268</v>
      </c>
      <c r="AY32" t="s">
        <v>268</v>
      </c>
      <c r="AZ32" t="s">
        <v>268</v>
      </c>
      <c r="BA32" t="s">
        <v>268</v>
      </c>
      <c r="BB32" t="s">
        <v>268</v>
      </c>
      <c r="BC32" t="s">
        <v>268</v>
      </c>
      <c r="BD32" t="s">
        <v>268</v>
      </c>
      <c r="BE32" t="s">
        <v>268</v>
      </c>
      <c r="BF32" t="s">
        <v>268</v>
      </c>
      <c r="BG32" t="s">
        <v>268</v>
      </c>
      <c r="BH32" t="s">
        <v>268</v>
      </c>
      <c r="BI32" t="s">
        <v>268</v>
      </c>
      <c r="BJ32" t="s">
        <v>268</v>
      </c>
      <c r="BK32" t="s">
        <v>268</v>
      </c>
      <c r="BL32" t="s">
        <v>268</v>
      </c>
      <c r="BM32" t="s">
        <v>268</v>
      </c>
      <c r="BN32" t="s">
        <v>268</v>
      </c>
      <c r="BO32" t="s">
        <v>268</v>
      </c>
      <c r="BP32" t="s">
        <v>268</v>
      </c>
      <c r="BQ32" t="s">
        <v>268</v>
      </c>
      <c r="BR32" t="s">
        <v>268</v>
      </c>
      <c r="BS32" t="s">
        <v>268</v>
      </c>
      <c r="BT32" t="s">
        <v>268</v>
      </c>
      <c r="BU32" t="s">
        <v>268</v>
      </c>
      <c r="BV32" t="s">
        <v>268</v>
      </c>
      <c r="BW32" t="s">
        <v>268</v>
      </c>
      <c r="BX32" t="s">
        <v>268</v>
      </c>
      <c r="BY32">
        <v>40</v>
      </c>
      <c r="BZ32">
        <v>40</v>
      </c>
      <c r="CA32" t="s">
        <v>142</v>
      </c>
      <c r="CB32" s="356">
        <v>122</v>
      </c>
      <c r="CC32" t="s">
        <v>876</v>
      </c>
      <c r="CD32" t="s">
        <v>268</v>
      </c>
      <c r="CE32" t="s">
        <v>268</v>
      </c>
      <c r="CF32" t="s">
        <v>268</v>
      </c>
      <c r="CG32" t="s">
        <v>268</v>
      </c>
      <c r="CH32" t="s">
        <v>268</v>
      </c>
      <c r="CI32" t="s">
        <v>268</v>
      </c>
      <c r="CJ32" t="s">
        <v>268</v>
      </c>
      <c r="CK32" t="s">
        <v>268</v>
      </c>
      <c r="CL32" t="s">
        <v>268</v>
      </c>
      <c r="CM32" t="s">
        <v>11224</v>
      </c>
      <c r="CN32">
        <v>92.76</v>
      </c>
      <c r="CO32" t="s">
        <v>268</v>
      </c>
      <c r="CP32">
        <v>92.76</v>
      </c>
      <c r="CQ32">
        <v>365</v>
      </c>
      <c r="CR32" t="s">
        <v>878</v>
      </c>
      <c r="CS32" t="s">
        <v>11225</v>
      </c>
      <c r="CT32" t="s">
        <v>11226</v>
      </c>
      <c r="CU32" t="s">
        <v>11227</v>
      </c>
      <c r="CV32" t="s">
        <v>268</v>
      </c>
      <c r="CW32" t="s">
        <v>268</v>
      </c>
      <c r="CX32" t="s">
        <v>268</v>
      </c>
      <c r="CY32" t="s">
        <v>268</v>
      </c>
      <c r="CZ32" t="s">
        <v>268</v>
      </c>
      <c r="DA32" t="s">
        <v>268</v>
      </c>
      <c r="DB32" s="429">
        <f t="shared" si="6"/>
        <v>0</v>
      </c>
      <c r="DC32" s="284">
        <f t="shared" si="7"/>
        <v>0</v>
      </c>
      <c r="DD32" s="284">
        <f t="shared" si="8"/>
        <v>0</v>
      </c>
      <c r="DE32" s="284">
        <f t="shared" si="9"/>
        <v>0</v>
      </c>
      <c r="DF32" s="295">
        <f t="shared" si="10"/>
        <v>40</v>
      </c>
      <c r="DG32" s="284">
        <f t="shared" si="11"/>
        <v>0</v>
      </c>
      <c r="DH32" s="284">
        <f t="shared" si="12"/>
        <v>0</v>
      </c>
      <c r="DI32" s="284">
        <f t="shared" si="13"/>
        <v>0</v>
      </c>
      <c r="DJ32" s="284">
        <f t="shared" si="14"/>
        <v>0</v>
      </c>
      <c r="DK32" s="295">
        <f t="shared" si="15"/>
        <v>1</v>
      </c>
      <c r="DL32" s="297" t="str">
        <f t="shared" si="16"/>
        <v>A dispo.</v>
      </c>
      <c r="DM32" s="430">
        <f>IFERROR(IF(CA32="D",IF(DL32="A dispo.",DF32*VLOOKUP('DATI INPUT'!$F$27,TARIFFE_UD,4,FALSE),DF32*VLOOKUP(DL32,TARIFFE_UD,4,FALSE)),DF32*VLOOKUP(CB32-100,TARIFFE_UND,4,FALSE)),0)</f>
        <v>25.355389013815195</v>
      </c>
      <c r="DN32" s="430">
        <f>IFERROR(IF(CA32="D",IF(DL32="A dispo.",DK32*VLOOKUP('DATI INPUT'!$F$27,TARIFFE_UD,5,FALSE),DK32*VLOOKUP(DL32,TARIFFE_UD,5,FALSE)),DK32*VLOOKUP(CB32-100,TARIFFE_UND,5,FALSE)),0)</f>
        <v>67.397800635548478</v>
      </c>
      <c r="DO32" s="431">
        <f t="shared" si="17"/>
        <v>-6.8103506363286215E-3</v>
      </c>
      <c r="DP32" s="299">
        <f>IFERROR(IF(CA32="D",IF(DL32="A dispo.",DF32*VLOOKUP('DATI INPUT'!$F$27,TARIFFE_UD,2,FALSE),DF32*VLOOKUP(DL32,TARIFFE_UD,2,FALSE)),DF32*VLOOKUP(CB32-100,TARIFFE_UND,2,FALSE)),0)</f>
        <v>31.678015951314595</v>
      </c>
      <c r="DQ32" s="299">
        <f>IFERROR(IF(CA32="D",IF(DL32="A dispo.",DK32*VLOOKUP('DATI INPUT'!$F$27,TARIFFE_UD,3,FALSE),DK32*VLOOKUP(DL32,TARIFFE_UD,3,FALSE)),DK32*VLOOKUP(CB32-100,TARIFFE_UND,3,FALSE)),0)</f>
        <v>60.367780403072892</v>
      </c>
      <c r="DR32" s="299">
        <f t="shared" si="18"/>
        <v>92.045796354387491</v>
      </c>
    </row>
    <row r="33" spans="1:122" x14ac:dyDescent="0.25">
      <c r="A33" t="s">
        <v>2064</v>
      </c>
      <c r="B33" t="s">
        <v>545</v>
      </c>
      <c r="C33" t="s">
        <v>2065</v>
      </c>
      <c r="D33" t="s">
        <v>2055</v>
      </c>
      <c r="E33" t="s">
        <v>268</v>
      </c>
      <c r="F33" t="s">
        <v>156</v>
      </c>
      <c r="G33" t="s">
        <v>2056</v>
      </c>
      <c r="H33" t="s">
        <v>2057</v>
      </c>
      <c r="I33" t="s">
        <v>2058</v>
      </c>
      <c r="J33" t="s">
        <v>156</v>
      </c>
      <c r="K33" t="s">
        <v>2059</v>
      </c>
      <c r="L33" t="s">
        <v>2060</v>
      </c>
      <c r="M33" t="s">
        <v>2061</v>
      </c>
      <c r="N33" t="s">
        <v>2060</v>
      </c>
      <c r="O33" t="s">
        <v>2062</v>
      </c>
      <c r="P33" t="s">
        <v>2063</v>
      </c>
      <c r="Q33" t="s">
        <v>299</v>
      </c>
      <c r="R33" t="s">
        <v>268</v>
      </c>
      <c r="S33" t="s">
        <v>268</v>
      </c>
      <c r="T33" t="s">
        <v>268</v>
      </c>
      <c r="U33" t="s">
        <v>268</v>
      </c>
      <c r="V33" t="s">
        <v>268</v>
      </c>
      <c r="W33" t="s">
        <v>1829</v>
      </c>
      <c r="X33" t="s">
        <v>1830</v>
      </c>
      <c r="Y33" t="s">
        <v>315</v>
      </c>
      <c r="Z33" t="s">
        <v>268</v>
      </c>
      <c r="AA33" t="s">
        <v>268</v>
      </c>
      <c r="AB33" t="s">
        <v>268</v>
      </c>
      <c r="AC33" t="s">
        <v>268</v>
      </c>
      <c r="AD33" t="s">
        <v>268</v>
      </c>
      <c r="AE33" t="s">
        <v>287</v>
      </c>
      <c r="AF33" t="s">
        <v>1811</v>
      </c>
      <c r="AG33" t="s">
        <v>875</v>
      </c>
      <c r="AH33" t="s">
        <v>1831</v>
      </c>
      <c r="AI33" t="s">
        <v>764</v>
      </c>
      <c r="AJ33" t="s">
        <v>268</v>
      </c>
      <c r="AK33" t="s">
        <v>704</v>
      </c>
      <c r="AL33" t="s">
        <v>268</v>
      </c>
      <c r="AM33" t="s">
        <v>355</v>
      </c>
      <c r="AN33" t="s">
        <v>268</v>
      </c>
      <c r="AO33" t="s">
        <v>268</v>
      </c>
      <c r="AP33" t="s">
        <v>268</v>
      </c>
      <c r="AQ33" t="s">
        <v>268</v>
      </c>
      <c r="AR33" t="s">
        <v>268</v>
      </c>
      <c r="AS33" t="s">
        <v>268</v>
      </c>
      <c r="AT33" t="s">
        <v>268</v>
      </c>
      <c r="AU33" t="s">
        <v>268</v>
      </c>
      <c r="AV33" t="s">
        <v>268</v>
      </c>
      <c r="AW33" t="s">
        <v>268</v>
      </c>
      <c r="AX33" t="s">
        <v>268</v>
      </c>
      <c r="AY33" t="s">
        <v>268</v>
      </c>
      <c r="AZ33" t="s">
        <v>268</v>
      </c>
      <c r="BA33" t="s">
        <v>268</v>
      </c>
      <c r="BB33" t="s">
        <v>268</v>
      </c>
      <c r="BC33" t="s">
        <v>268</v>
      </c>
      <c r="BD33" t="s">
        <v>268</v>
      </c>
      <c r="BE33" t="s">
        <v>268</v>
      </c>
      <c r="BF33" t="s">
        <v>268</v>
      </c>
      <c r="BG33" t="s">
        <v>268</v>
      </c>
      <c r="BH33" t="s">
        <v>268</v>
      </c>
      <c r="BI33" t="s">
        <v>268</v>
      </c>
      <c r="BJ33" t="s">
        <v>268</v>
      </c>
      <c r="BK33" t="s">
        <v>268</v>
      </c>
      <c r="BL33" t="s">
        <v>268</v>
      </c>
      <c r="BM33" t="s">
        <v>268</v>
      </c>
      <c r="BN33" t="s">
        <v>268</v>
      </c>
      <c r="BO33" t="s">
        <v>268</v>
      </c>
      <c r="BP33" t="s">
        <v>268</v>
      </c>
      <c r="BQ33" t="s">
        <v>268</v>
      </c>
      <c r="BR33" t="s">
        <v>268</v>
      </c>
      <c r="BS33" t="s">
        <v>268</v>
      </c>
      <c r="BT33" t="s">
        <v>268</v>
      </c>
      <c r="BU33" t="s">
        <v>268</v>
      </c>
      <c r="BV33" t="s">
        <v>268</v>
      </c>
      <c r="BW33" t="s">
        <v>268</v>
      </c>
      <c r="BX33" t="s">
        <v>268</v>
      </c>
      <c r="BY33">
        <v>2.76</v>
      </c>
      <c r="BZ33">
        <v>2.76</v>
      </c>
      <c r="CA33" t="s">
        <v>142</v>
      </c>
      <c r="CB33" s="356">
        <v>123</v>
      </c>
      <c r="CC33" t="s">
        <v>1817</v>
      </c>
      <c r="CD33" t="s">
        <v>268</v>
      </c>
      <c r="CE33" t="s">
        <v>268</v>
      </c>
      <c r="CF33" t="s">
        <v>268</v>
      </c>
      <c r="CG33" t="s">
        <v>268</v>
      </c>
      <c r="CH33" t="s">
        <v>268</v>
      </c>
      <c r="CI33" t="s">
        <v>268</v>
      </c>
      <c r="CJ33" t="s">
        <v>268</v>
      </c>
      <c r="CK33" t="s">
        <v>268</v>
      </c>
      <c r="CL33" t="s">
        <v>268</v>
      </c>
      <c r="CM33" t="s">
        <v>11224</v>
      </c>
      <c r="CN33">
        <v>1.75</v>
      </c>
      <c r="CO33" t="s">
        <v>268</v>
      </c>
      <c r="CP33">
        <v>1.75</v>
      </c>
      <c r="CQ33">
        <v>365</v>
      </c>
      <c r="CR33" t="s">
        <v>878</v>
      </c>
      <c r="CS33" t="s">
        <v>11225</v>
      </c>
      <c r="CT33" t="s">
        <v>11226</v>
      </c>
      <c r="CU33" t="s">
        <v>11227</v>
      </c>
      <c r="CV33" t="s">
        <v>268</v>
      </c>
      <c r="CW33" t="s">
        <v>268</v>
      </c>
      <c r="CX33" t="s">
        <v>268</v>
      </c>
      <c r="CY33" t="s">
        <v>268</v>
      </c>
      <c r="CZ33" t="s">
        <v>268</v>
      </c>
      <c r="DA33" t="s">
        <v>268</v>
      </c>
      <c r="DB33" s="429">
        <f t="shared" si="6"/>
        <v>0</v>
      </c>
      <c r="DC33" s="284">
        <f t="shared" si="7"/>
        <v>0</v>
      </c>
      <c r="DD33" s="284">
        <f t="shared" si="8"/>
        <v>0</v>
      </c>
      <c r="DE33" s="284">
        <f t="shared" si="9"/>
        <v>0</v>
      </c>
      <c r="DF33" s="295">
        <f t="shared" si="10"/>
        <v>2.76</v>
      </c>
      <c r="DG33" s="284">
        <f t="shared" si="11"/>
        <v>1</v>
      </c>
      <c r="DH33" s="284">
        <f t="shared" si="12"/>
        <v>0</v>
      </c>
      <c r="DI33" s="284">
        <f t="shared" si="13"/>
        <v>0</v>
      </c>
      <c r="DJ33" s="284">
        <f t="shared" si="14"/>
        <v>0</v>
      </c>
      <c r="DK33" s="295">
        <f t="shared" si="15"/>
        <v>0</v>
      </c>
      <c r="DL33" s="297" t="str">
        <f t="shared" si="16"/>
        <v>A dispo.</v>
      </c>
      <c r="DM33" s="430">
        <f>IFERROR(IF(CA33="D",IF(DL33="A dispo.",DF33*VLOOKUP('DATI INPUT'!$F$27,TARIFFE_UD,4,FALSE),DF33*VLOOKUP(DL33,TARIFFE_UD,4,FALSE)),DF33*VLOOKUP(CB33-100,TARIFFE_UND,4,FALSE)),0)</f>
        <v>1.7495218419532483</v>
      </c>
      <c r="DN33" s="430">
        <f>IFERROR(IF(CA33="D",IF(DL33="A dispo.",DK33*VLOOKUP('DATI INPUT'!$F$27,TARIFFE_UD,5,FALSE),DK33*VLOOKUP(DL33,TARIFFE_UD,5,FALSE)),DK33*VLOOKUP(CB33-100,TARIFFE_UND,5,FALSE)),0)</f>
        <v>0</v>
      </c>
      <c r="DO33" s="431">
        <f t="shared" si="17"/>
        <v>-4.781580467516644E-4</v>
      </c>
      <c r="DP33" s="299">
        <f>IFERROR(IF(CA33="D",IF(DL33="A dispo.",DF33*VLOOKUP('DATI INPUT'!$F$27,TARIFFE_UD,2,FALSE),DF33*VLOOKUP(DL33,TARIFFE_UD,2,FALSE)),DF33*VLOOKUP(CB33-100,TARIFFE_UND,2,FALSE)),0)</f>
        <v>2.1857831006407071</v>
      </c>
      <c r="DQ33" s="299">
        <f>IFERROR(IF(CA33="D",IF(DL33="A dispo.",DK33*VLOOKUP('DATI INPUT'!$F$27,TARIFFE_UD,3,FALSE),DK33*VLOOKUP(DL33,TARIFFE_UD,3,FALSE)),DK33*VLOOKUP(CB33-100,TARIFFE_UND,3,FALSE)),0)</f>
        <v>0</v>
      </c>
      <c r="DR33" s="299">
        <f t="shared" si="18"/>
        <v>2.1857831006407071</v>
      </c>
    </row>
    <row r="34" spans="1:122" x14ac:dyDescent="0.25">
      <c r="A34" t="s">
        <v>2066</v>
      </c>
      <c r="B34" t="s">
        <v>935</v>
      </c>
      <c r="C34" t="s">
        <v>2067</v>
      </c>
      <c r="D34" t="s">
        <v>2068</v>
      </c>
      <c r="E34" t="s">
        <v>268</v>
      </c>
      <c r="F34" t="s">
        <v>156</v>
      </c>
      <c r="G34" t="s">
        <v>2069</v>
      </c>
      <c r="H34" t="s">
        <v>2057</v>
      </c>
      <c r="I34" t="s">
        <v>362</v>
      </c>
      <c r="J34" t="s">
        <v>274</v>
      </c>
      <c r="K34" t="s">
        <v>2070</v>
      </c>
      <c r="L34" t="s">
        <v>1889</v>
      </c>
      <c r="M34" t="s">
        <v>2071</v>
      </c>
      <c r="N34" t="s">
        <v>2072</v>
      </c>
      <c r="O34" t="s">
        <v>2073</v>
      </c>
      <c r="P34" t="s">
        <v>2074</v>
      </c>
      <c r="Q34" t="s">
        <v>368</v>
      </c>
      <c r="R34" t="s">
        <v>268</v>
      </c>
      <c r="S34" t="s">
        <v>268</v>
      </c>
      <c r="T34" t="s">
        <v>268</v>
      </c>
      <c r="U34" t="s">
        <v>268</v>
      </c>
      <c r="V34" t="s">
        <v>268</v>
      </c>
      <c r="W34" t="s">
        <v>1829</v>
      </c>
      <c r="X34" t="s">
        <v>1830</v>
      </c>
      <c r="Y34" t="s">
        <v>315</v>
      </c>
      <c r="Z34" t="s">
        <v>268</v>
      </c>
      <c r="AA34" t="s">
        <v>268</v>
      </c>
      <c r="AB34" t="s">
        <v>268</v>
      </c>
      <c r="AC34" t="s">
        <v>268</v>
      </c>
      <c r="AD34" t="s">
        <v>268</v>
      </c>
      <c r="AE34" t="s">
        <v>287</v>
      </c>
      <c r="AF34" t="s">
        <v>1811</v>
      </c>
      <c r="AG34" t="s">
        <v>875</v>
      </c>
      <c r="AH34" t="s">
        <v>1831</v>
      </c>
      <c r="AI34" t="s">
        <v>764</v>
      </c>
      <c r="AJ34" t="s">
        <v>268</v>
      </c>
      <c r="AK34" t="s">
        <v>727</v>
      </c>
      <c r="AL34" t="s">
        <v>268</v>
      </c>
      <c r="AM34" t="s">
        <v>355</v>
      </c>
      <c r="AN34" t="s">
        <v>268</v>
      </c>
      <c r="AO34" t="s">
        <v>268</v>
      </c>
      <c r="AP34" t="s">
        <v>268</v>
      </c>
      <c r="AQ34" t="s">
        <v>268</v>
      </c>
      <c r="AR34" t="s">
        <v>268</v>
      </c>
      <c r="AS34" t="s">
        <v>268</v>
      </c>
      <c r="AT34" t="s">
        <v>268</v>
      </c>
      <c r="AU34" t="s">
        <v>268</v>
      </c>
      <c r="AV34" t="s">
        <v>268</v>
      </c>
      <c r="AW34" t="s">
        <v>268</v>
      </c>
      <c r="AX34" t="s">
        <v>268</v>
      </c>
      <c r="AY34" t="s">
        <v>268</v>
      </c>
      <c r="AZ34" t="s">
        <v>268</v>
      </c>
      <c r="BA34" t="s">
        <v>268</v>
      </c>
      <c r="BB34" t="s">
        <v>268</v>
      </c>
      <c r="BC34" t="s">
        <v>268</v>
      </c>
      <c r="BD34" t="s">
        <v>268</v>
      </c>
      <c r="BE34" t="s">
        <v>268</v>
      </c>
      <c r="BF34" t="s">
        <v>268</v>
      </c>
      <c r="BG34" t="s">
        <v>268</v>
      </c>
      <c r="BH34" t="s">
        <v>268</v>
      </c>
      <c r="BI34" t="s">
        <v>268</v>
      </c>
      <c r="BJ34" t="s">
        <v>268</v>
      </c>
      <c r="BK34" t="s">
        <v>268</v>
      </c>
      <c r="BL34" t="s">
        <v>268</v>
      </c>
      <c r="BM34" t="s">
        <v>268</v>
      </c>
      <c r="BN34" t="s">
        <v>268</v>
      </c>
      <c r="BO34" t="s">
        <v>268</v>
      </c>
      <c r="BP34" t="s">
        <v>268</v>
      </c>
      <c r="BQ34" t="s">
        <v>268</v>
      </c>
      <c r="BR34" t="s">
        <v>268</v>
      </c>
      <c r="BS34" t="s">
        <v>268</v>
      </c>
      <c r="BT34" t="s">
        <v>268</v>
      </c>
      <c r="BU34" t="s">
        <v>268</v>
      </c>
      <c r="BV34" t="s">
        <v>268</v>
      </c>
      <c r="BW34" t="s">
        <v>268</v>
      </c>
      <c r="BX34" t="s">
        <v>268</v>
      </c>
      <c r="BY34">
        <v>41</v>
      </c>
      <c r="BZ34">
        <v>41</v>
      </c>
      <c r="CA34" t="s">
        <v>142</v>
      </c>
      <c r="CB34" s="356">
        <v>122</v>
      </c>
      <c r="CC34" t="s">
        <v>876</v>
      </c>
      <c r="CD34" t="s">
        <v>268</v>
      </c>
      <c r="CE34" t="s">
        <v>268</v>
      </c>
      <c r="CF34" t="s">
        <v>268</v>
      </c>
      <c r="CG34" t="s">
        <v>268</v>
      </c>
      <c r="CH34" t="s">
        <v>268</v>
      </c>
      <c r="CI34" t="s">
        <v>268</v>
      </c>
      <c r="CJ34" t="s">
        <v>268</v>
      </c>
      <c r="CK34" t="s">
        <v>268</v>
      </c>
      <c r="CL34" t="s">
        <v>268</v>
      </c>
      <c r="CM34" t="s">
        <v>11224</v>
      </c>
      <c r="CN34">
        <v>93.39</v>
      </c>
      <c r="CO34" t="s">
        <v>268</v>
      </c>
      <c r="CP34">
        <v>93.39</v>
      </c>
      <c r="CQ34">
        <v>365</v>
      </c>
      <c r="CR34" t="s">
        <v>878</v>
      </c>
      <c r="CS34" t="s">
        <v>11225</v>
      </c>
      <c r="CT34" t="s">
        <v>11226</v>
      </c>
      <c r="CU34" t="s">
        <v>11227</v>
      </c>
      <c r="CV34" t="s">
        <v>268</v>
      </c>
      <c r="CW34" t="s">
        <v>268</v>
      </c>
      <c r="CX34" t="s">
        <v>268</v>
      </c>
      <c r="CY34" t="s">
        <v>268</v>
      </c>
      <c r="CZ34" t="s">
        <v>268</v>
      </c>
      <c r="DA34" t="s">
        <v>268</v>
      </c>
      <c r="DB34" s="429">
        <f t="shared" si="6"/>
        <v>0</v>
      </c>
      <c r="DC34" s="284">
        <f t="shared" si="7"/>
        <v>0</v>
      </c>
      <c r="DD34" s="284">
        <f t="shared" si="8"/>
        <v>0</v>
      </c>
      <c r="DE34" s="284">
        <f t="shared" si="9"/>
        <v>0</v>
      </c>
      <c r="DF34" s="295">
        <f t="shared" si="10"/>
        <v>41</v>
      </c>
      <c r="DG34" s="284">
        <f t="shared" si="11"/>
        <v>0</v>
      </c>
      <c r="DH34" s="284">
        <f t="shared" si="12"/>
        <v>0</v>
      </c>
      <c r="DI34" s="284">
        <f t="shared" si="13"/>
        <v>0</v>
      </c>
      <c r="DJ34" s="284">
        <f t="shared" si="14"/>
        <v>0</v>
      </c>
      <c r="DK34" s="295">
        <f t="shared" si="15"/>
        <v>1</v>
      </c>
      <c r="DL34" s="297" t="str">
        <f t="shared" si="16"/>
        <v>A dispo.</v>
      </c>
      <c r="DM34" s="430">
        <f>IFERROR(IF(CA34="D",IF(DL34="A dispo.",DF34*VLOOKUP('DATI INPUT'!$F$27,TARIFFE_UD,4,FALSE),DF34*VLOOKUP(DL34,TARIFFE_UD,4,FALSE)),DF34*VLOOKUP(CB34-100,TARIFFE_UND,4,FALSE)),0)</f>
        <v>25.989273739160573</v>
      </c>
      <c r="DN34" s="430">
        <f>IFERROR(IF(CA34="D",IF(DL34="A dispo.",DK34*VLOOKUP('DATI INPUT'!$F$27,TARIFFE_UD,5,FALSE),DK34*VLOOKUP(DL34,TARIFFE_UD,5,FALSE)),DK34*VLOOKUP(CB34-100,TARIFFE_UND,5,FALSE)),0)</f>
        <v>67.397800635548478</v>
      </c>
      <c r="DO34" s="431">
        <f t="shared" si="17"/>
        <v>-2.9256252909561908E-3</v>
      </c>
      <c r="DP34" s="299">
        <f>IFERROR(IF(CA34="D",IF(DL34="A dispo.",DF34*VLOOKUP('DATI INPUT'!$F$27,TARIFFE_UD,2,FALSE),DF34*VLOOKUP(DL34,TARIFFE_UD,2,FALSE)),DF34*VLOOKUP(CB34-100,TARIFFE_UND,2,FALSE)),0)</f>
        <v>32.469966350097458</v>
      </c>
      <c r="DQ34" s="299">
        <f>IFERROR(IF(CA34="D",IF(DL34="A dispo.",DK34*VLOOKUP('DATI INPUT'!$F$27,TARIFFE_UD,3,FALSE),DK34*VLOOKUP(DL34,TARIFFE_UD,3,FALSE)),DK34*VLOOKUP(CB34-100,TARIFFE_UND,3,FALSE)),0)</f>
        <v>60.367780403072892</v>
      </c>
      <c r="DR34" s="299">
        <f t="shared" si="18"/>
        <v>92.83774675317035</v>
      </c>
    </row>
    <row r="35" spans="1:122" x14ac:dyDescent="0.25">
      <c r="A35" t="s">
        <v>2075</v>
      </c>
      <c r="B35" t="s">
        <v>935</v>
      </c>
      <c r="C35" t="s">
        <v>2076</v>
      </c>
      <c r="D35" t="s">
        <v>2068</v>
      </c>
      <c r="E35" t="s">
        <v>268</v>
      </c>
      <c r="F35" t="s">
        <v>156</v>
      </c>
      <c r="G35" t="s">
        <v>2069</v>
      </c>
      <c r="H35" t="s">
        <v>2057</v>
      </c>
      <c r="I35" t="s">
        <v>362</v>
      </c>
      <c r="J35" t="s">
        <v>274</v>
      </c>
      <c r="K35" t="s">
        <v>2070</v>
      </c>
      <c r="L35" t="s">
        <v>1889</v>
      </c>
      <c r="M35" t="s">
        <v>2071</v>
      </c>
      <c r="N35" t="s">
        <v>2072</v>
      </c>
      <c r="O35" t="s">
        <v>2073</v>
      </c>
      <c r="P35" t="s">
        <v>2074</v>
      </c>
      <c r="Q35" t="s">
        <v>368</v>
      </c>
      <c r="R35" t="s">
        <v>268</v>
      </c>
      <c r="S35" t="s">
        <v>268</v>
      </c>
      <c r="T35" t="s">
        <v>268</v>
      </c>
      <c r="U35" t="s">
        <v>268</v>
      </c>
      <c r="V35" t="s">
        <v>268</v>
      </c>
      <c r="W35" t="s">
        <v>1829</v>
      </c>
      <c r="X35" t="s">
        <v>1830</v>
      </c>
      <c r="Y35" t="s">
        <v>315</v>
      </c>
      <c r="Z35" t="s">
        <v>268</v>
      </c>
      <c r="AA35" t="s">
        <v>268</v>
      </c>
      <c r="AB35" t="s">
        <v>268</v>
      </c>
      <c r="AC35" t="s">
        <v>268</v>
      </c>
      <c r="AD35" t="s">
        <v>268</v>
      </c>
      <c r="AE35" t="s">
        <v>287</v>
      </c>
      <c r="AF35" t="s">
        <v>1811</v>
      </c>
      <c r="AG35" t="s">
        <v>875</v>
      </c>
      <c r="AH35" t="s">
        <v>1831</v>
      </c>
      <c r="AI35" t="s">
        <v>1011</v>
      </c>
      <c r="AJ35" t="s">
        <v>268</v>
      </c>
      <c r="AK35" t="s">
        <v>693</v>
      </c>
      <c r="AL35" t="s">
        <v>268</v>
      </c>
      <c r="AM35" t="s">
        <v>353</v>
      </c>
      <c r="AN35" t="s">
        <v>268</v>
      </c>
      <c r="AO35" t="s">
        <v>268</v>
      </c>
      <c r="AP35" t="s">
        <v>268</v>
      </c>
      <c r="AQ35" t="s">
        <v>268</v>
      </c>
      <c r="AR35" t="s">
        <v>268</v>
      </c>
      <c r="AS35" t="s">
        <v>268</v>
      </c>
      <c r="AT35" t="s">
        <v>268</v>
      </c>
      <c r="AU35" t="s">
        <v>268</v>
      </c>
      <c r="AV35" t="s">
        <v>268</v>
      </c>
      <c r="AW35" t="s">
        <v>268</v>
      </c>
      <c r="AX35" t="s">
        <v>268</v>
      </c>
      <c r="AY35" t="s">
        <v>268</v>
      </c>
      <c r="AZ35" t="s">
        <v>268</v>
      </c>
      <c r="BA35" t="s">
        <v>268</v>
      </c>
      <c r="BB35" t="s">
        <v>268</v>
      </c>
      <c r="BC35" t="s">
        <v>268</v>
      </c>
      <c r="BD35" t="s">
        <v>268</v>
      </c>
      <c r="BE35" t="s">
        <v>268</v>
      </c>
      <c r="BF35" t="s">
        <v>268</v>
      </c>
      <c r="BG35" t="s">
        <v>268</v>
      </c>
      <c r="BH35" t="s">
        <v>268</v>
      </c>
      <c r="BI35" t="s">
        <v>268</v>
      </c>
      <c r="BJ35" t="s">
        <v>268</v>
      </c>
      <c r="BK35" t="s">
        <v>268</v>
      </c>
      <c r="BL35" t="s">
        <v>268</v>
      </c>
      <c r="BM35" t="s">
        <v>268</v>
      </c>
      <c r="BN35" t="s">
        <v>268</v>
      </c>
      <c r="BO35" t="s">
        <v>268</v>
      </c>
      <c r="BP35" t="s">
        <v>268</v>
      </c>
      <c r="BQ35" t="s">
        <v>268</v>
      </c>
      <c r="BR35" t="s">
        <v>268</v>
      </c>
      <c r="BS35" t="s">
        <v>268</v>
      </c>
      <c r="BT35" t="s">
        <v>268</v>
      </c>
      <c r="BU35" t="s">
        <v>268</v>
      </c>
      <c r="BV35" t="s">
        <v>268</v>
      </c>
      <c r="BW35" t="s">
        <v>268</v>
      </c>
      <c r="BX35" t="s">
        <v>268</v>
      </c>
      <c r="BY35">
        <v>14.04</v>
      </c>
      <c r="BZ35">
        <v>14.04</v>
      </c>
      <c r="CA35" t="s">
        <v>142</v>
      </c>
      <c r="CB35" s="356">
        <v>123</v>
      </c>
      <c r="CC35" t="s">
        <v>1817</v>
      </c>
      <c r="CD35" t="s">
        <v>268</v>
      </c>
      <c r="CE35" t="s">
        <v>268</v>
      </c>
      <c r="CF35" t="s">
        <v>268</v>
      </c>
      <c r="CG35" t="s">
        <v>268</v>
      </c>
      <c r="CH35" t="s">
        <v>268</v>
      </c>
      <c r="CI35" t="s">
        <v>268</v>
      </c>
      <c r="CJ35" t="s">
        <v>268</v>
      </c>
      <c r="CK35" t="s">
        <v>268</v>
      </c>
      <c r="CL35" t="s">
        <v>268</v>
      </c>
      <c r="CM35" t="s">
        <v>11224</v>
      </c>
      <c r="CN35">
        <v>8.9</v>
      </c>
      <c r="CO35" t="s">
        <v>268</v>
      </c>
      <c r="CP35">
        <v>8.9</v>
      </c>
      <c r="CQ35">
        <v>365</v>
      </c>
      <c r="CR35" t="s">
        <v>878</v>
      </c>
      <c r="CS35" t="s">
        <v>11225</v>
      </c>
      <c r="CT35" t="s">
        <v>11226</v>
      </c>
      <c r="CU35" t="s">
        <v>11227</v>
      </c>
      <c r="CV35" t="s">
        <v>268</v>
      </c>
      <c r="CW35" t="s">
        <v>268</v>
      </c>
      <c r="CX35" t="s">
        <v>268</v>
      </c>
      <c r="CY35" t="s">
        <v>268</v>
      </c>
      <c r="CZ35" t="s">
        <v>268</v>
      </c>
      <c r="DA35" t="s">
        <v>268</v>
      </c>
      <c r="DB35" s="429">
        <f t="shared" si="6"/>
        <v>0</v>
      </c>
      <c r="DC35" s="284">
        <f t="shared" si="7"/>
        <v>0</v>
      </c>
      <c r="DD35" s="284">
        <f t="shared" si="8"/>
        <v>0</v>
      </c>
      <c r="DE35" s="284">
        <f t="shared" si="9"/>
        <v>0</v>
      </c>
      <c r="DF35" s="295">
        <f t="shared" si="10"/>
        <v>14.04</v>
      </c>
      <c r="DG35" s="284">
        <f t="shared" si="11"/>
        <v>1</v>
      </c>
      <c r="DH35" s="284">
        <f t="shared" si="12"/>
        <v>0</v>
      </c>
      <c r="DI35" s="284">
        <f t="shared" si="13"/>
        <v>0</v>
      </c>
      <c r="DJ35" s="284">
        <f t="shared" si="14"/>
        <v>0</v>
      </c>
      <c r="DK35" s="295">
        <f t="shared" si="15"/>
        <v>0</v>
      </c>
      <c r="DL35" s="297" t="str">
        <f t="shared" si="16"/>
        <v>A dispo.</v>
      </c>
      <c r="DM35" s="430">
        <f>IFERROR(IF(CA35="D",IF(DL35="A dispo.",DF35*VLOOKUP('DATI INPUT'!$F$27,TARIFFE_UD,4,FALSE),DF35*VLOOKUP(DL35,TARIFFE_UD,4,FALSE)),DF35*VLOOKUP(CB35-100,TARIFFE_UND,4,FALSE)),0)</f>
        <v>8.8997415438491334</v>
      </c>
      <c r="DN35" s="430">
        <f>IFERROR(IF(CA35="D",IF(DL35="A dispo.",DK35*VLOOKUP('DATI INPUT'!$F$27,TARIFFE_UD,5,FALSE),DK35*VLOOKUP(DL35,TARIFFE_UD,5,FALSE)),DK35*VLOOKUP(CB35-100,TARIFFE_UND,5,FALSE)),0)</f>
        <v>0</v>
      </c>
      <c r="DO35" s="431">
        <f t="shared" si="17"/>
        <v>-2.5845615086694806E-4</v>
      </c>
      <c r="DP35" s="299">
        <f>IFERROR(IF(CA35="D",IF(DL35="A dispo.",DF35*VLOOKUP('DATI INPUT'!$F$27,TARIFFE_UD,2,FALSE),DF35*VLOOKUP(DL35,TARIFFE_UD,2,FALSE)),DF35*VLOOKUP(CB35-100,TARIFFE_UND,2,FALSE)),0)</f>
        <v>11.118983598911422</v>
      </c>
      <c r="DQ35" s="299">
        <f>IFERROR(IF(CA35="D",IF(DL35="A dispo.",DK35*VLOOKUP('DATI INPUT'!$F$27,TARIFFE_UD,3,FALSE),DK35*VLOOKUP(DL35,TARIFFE_UD,3,FALSE)),DK35*VLOOKUP(CB35-100,TARIFFE_UND,3,FALSE)),0)</f>
        <v>0</v>
      </c>
      <c r="DR35" s="299">
        <f t="shared" si="18"/>
        <v>11.118983598911422</v>
      </c>
    </row>
    <row r="36" spans="1:122" x14ac:dyDescent="0.25">
      <c r="A36" t="s">
        <v>2077</v>
      </c>
      <c r="B36" t="s">
        <v>935</v>
      </c>
      <c r="C36" t="s">
        <v>350</v>
      </c>
      <c r="D36" t="s">
        <v>2068</v>
      </c>
      <c r="E36" t="s">
        <v>268</v>
      </c>
      <c r="F36" t="s">
        <v>156</v>
      </c>
      <c r="G36" t="s">
        <v>2069</v>
      </c>
      <c r="H36" t="s">
        <v>2057</v>
      </c>
      <c r="I36" t="s">
        <v>362</v>
      </c>
      <c r="J36" t="s">
        <v>274</v>
      </c>
      <c r="K36" t="s">
        <v>2070</v>
      </c>
      <c r="L36" t="s">
        <v>1889</v>
      </c>
      <c r="M36" t="s">
        <v>2071</v>
      </c>
      <c r="N36" t="s">
        <v>2072</v>
      </c>
      <c r="O36" t="s">
        <v>2073</v>
      </c>
      <c r="P36" t="s">
        <v>2074</v>
      </c>
      <c r="Q36" t="s">
        <v>368</v>
      </c>
      <c r="R36" t="s">
        <v>268</v>
      </c>
      <c r="S36" t="s">
        <v>268</v>
      </c>
      <c r="T36" t="s">
        <v>268</v>
      </c>
      <c r="U36" t="s">
        <v>268</v>
      </c>
      <c r="V36" t="s">
        <v>268</v>
      </c>
      <c r="W36" t="s">
        <v>1829</v>
      </c>
      <c r="X36" t="s">
        <v>1830</v>
      </c>
      <c r="Y36" t="s">
        <v>315</v>
      </c>
      <c r="Z36" t="s">
        <v>268</v>
      </c>
      <c r="AA36" t="s">
        <v>268</v>
      </c>
      <c r="AB36" t="s">
        <v>268</v>
      </c>
      <c r="AC36" t="s">
        <v>268</v>
      </c>
      <c r="AD36" t="s">
        <v>268</v>
      </c>
      <c r="AE36" t="s">
        <v>287</v>
      </c>
      <c r="AF36" t="s">
        <v>1811</v>
      </c>
      <c r="AG36" t="s">
        <v>875</v>
      </c>
      <c r="AH36" t="s">
        <v>1831</v>
      </c>
      <c r="AI36" t="s">
        <v>764</v>
      </c>
      <c r="AJ36" t="s">
        <v>268</v>
      </c>
      <c r="AK36" t="s">
        <v>727</v>
      </c>
      <c r="AL36" t="s">
        <v>268</v>
      </c>
      <c r="AM36" t="s">
        <v>355</v>
      </c>
      <c r="AN36" t="s">
        <v>268</v>
      </c>
      <c r="AO36" t="s">
        <v>268</v>
      </c>
      <c r="AP36" t="s">
        <v>268</v>
      </c>
      <c r="AQ36" t="s">
        <v>268</v>
      </c>
      <c r="AR36" t="s">
        <v>268</v>
      </c>
      <c r="AS36" t="s">
        <v>268</v>
      </c>
      <c r="AT36" t="s">
        <v>268</v>
      </c>
      <c r="AU36" t="s">
        <v>268</v>
      </c>
      <c r="AV36" t="s">
        <v>268</v>
      </c>
      <c r="AW36" t="s">
        <v>268</v>
      </c>
      <c r="AX36" t="s">
        <v>268</v>
      </c>
      <c r="AY36" t="s">
        <v>268</v>
      </c>
      <c r="AZ36" t="s">
        <v>268</v>
      </c>
      <c r="BA36" t="s">
        <v>268</v>
      </c>
      <c r="BB36" t="s">
        <v>268</v>
      </c>
      <c r="BC36" t="s">
        <v>268</v>
      </c>
      <c r="BD36" t="s">
        <v>268</v>
      </c>
      <c r="BE36" t="s">
        <v>268</v>
      </c>
      <c r="BF36" t="s">
        <v>268</v>
      </c>
      <c r="BG36" t="s">
        <v>268</v>
      </c>
      <c r="BH36" t="s">
        <v>268</v>
      </c>
      <c r="BI36" t="s">
        <v>268</v>
      </c>
      <c r="BJ36" t="s">
        <v>268</v>
      </c>
      <c r="BK36" t="s">
        <v>268</v>
      </c>
      <c r="BL36" t="s">
        <v>268</v>
      </c>
      <c r="BM36" t="s">
        <v>268</v>
      </c>
      <c r="BN36" t="s">
        <v>268</v>
      </c>
      <c r="BO36" t="s">
        <v>268</v>
      </c>
      <c r="BP36" t="s">
        <v>268</v>
      </c>
      <c r="BQ36" t="s">
        <v>268</v>
      </c>
      <c r="BR36" t="s">
        <v>268</v>
      </c>
      <c r="BS36" t="s">
        <v>268</v>
      </c>
      <c r="BT36" t="s">
        <v>268</v>
      </c>
      <c r="BU36" t="s">
        <v>268</v>
      </c>
      <c r="BV36" t="s">
        <v>268</v>
      </c>
      <c r="BW36" t="s">
        <v>268</v>
      </c>
      <c r="BX36" t="s">
        <v>268</v>
      </c>
      <c r="BY36">
        <v>2.16</v>
      </c>
      <c r="BZ36">
        <v>2.16</v>
      </c>
      <c r="CA36" t="s">
        <v>142</v>
      </c>
      <c r="CB36" s="356">
        <v>123</v>
      </c>
      <c r="CC36" t="s">
        <v>1817</v>
      </c>
      <c r="CD36" t="s">
        <v>268</v>
      </c>
      <c r="CE36" t="s">
        <v>268</v>
      </c>
      <c r="CF36" t="s">
        <v>268</v>
      </c>
      <c r="CG36" t="s">
        <v>268</v>
      </c>
      <c r="CH36" t="s">
        <v>268</v>
      </c>
      <c r="CI36" t="s">
        <v>268</v>
      </c>
      <c r="CJ36" t="s">
        <v>268</v>
      </c>
      <c r="CK36" t="s">
        <v>268</v>
      </c>
      <c r="CL36" t="s">
        <v>268</v>
      </c>
      <c r="CM36" t="s">
        <v>11224</v>
      </c>
      <c r="CN36">
        <v>1.37</v>
      </c>
      <c r="CO36" t="s">
        <v>268</v>
      </c>
      <c r="CP36">
        <v>1.37</v>
      </c>
      <c r="CQ36">
        <v>365</v>
      </c>
      <c r="CR36" t="s">
        <v>878</v>
      </c>
      <c r="CS36" t="s">
        <v>11225</v>
      </c>
      <c r="CT36" t="s">
        <v>11226</v>
      </c>
      <c r="CU36" t="s">
        <v>11227</v>
      </c>
      <c r="CV36" t="s">
        <v>268</v>
      </c>
      <c r="CW36" t="s">
        <v>268</v>
      </c>
      <c r="CX36" t="s">
        <v>268</v>
      </c>
      <c r="CY36" t="s">
        <v>268</v>
      </c>
      <c r="CZ36" t="s">
        <v>268</v>
      </c>
      <c r="DA36" t="s">
        <v>268</v>
      </c>
      <c r="DB36" s="429">
        <f t="shared" si="6"/>
        <v>0</v>
      </c>
      <c r="DC36" s="284">
        <f t="shared" si="7"/>
        <v>0</v>
      </c>
      <c r="DD36" s="284">
        <f t="shared" si="8"/>
        <v>0</v>
      </c>
      <c r="DE36" s="284">
        <f t="shared" si="9"/>
        <v>0</v>
      </c>
      <c r="DF36" s="295">
        <f t="shared" si="10"/>
        <v>2.16</v>
      </c>
      <c r="DG36" s="284">
        <f t="shared" si="11"/>
        <v>1</v>
      </c>
      <c r="DH36" s="284">
        <f t="shared" si="12"/>
        <v>0</v>
      </c>
      <c r="DI36" s="284">
        <f t="shared" si="13"/>
        <v>0</v>
      </c>
      <c r="DJ36" s="284">
        <f t="shared" si="14"/>
        <v>0</v>
      </c>
      <c r="DK36" s="295">
        <f t="shared" si="15"/>
        <v>0</v>
      </c>
      <c r="DL36" s="297" t="str">
        <f t="shared" si="16"/>
        <v>A dispo.</v>
      </c>
      <c r="DM36" s="430">
        <f>IFERROR(IF(CA36="D",IF(DL36="A dispo.",DF36*VLOOKUP('DATI INPUT'!$F$27,TARIFFE_UD,4,FALSE),DF36*VLOOKUP(DL36,TARIFFE_UD,4,FALSE)),DF36*VLOOKUP(CB36-100,TARIFFE_UND,4,FALSE)),0)</f>
        <v>1.3691910067460207</v>
      </c>
      <c r="DN36" s="430">
        <f>IFERROR(IF(CA36="D",IF(DL36="A dispo.",DK36*VLOOKUP('DATI INPUT'!$F$27,TARIFFE_UD,5,FALSE),DK36*VLOOKUP(DL36,TARIFFE_UD,5,FALSE)),DK36*VLOOKUP(CB36-100,TARIFFE_UND,5,FALSE)),0)</f>
        <v>0</v>
      </c>
      <c r="DO36" s="431">
        <f t="shared" si="17"/>
        <v>-8.0899325397942867E-4</v>
      </c>
      <c r="DP36" s="299">
        <f>IFERROR(IF(CA36="D",IF(DL36="A dispo.",DF36*VLOOKUP('DATI INPUT'!$F$27,TARIFFE_UD,2,FALSE),DF36*VLOOKUP(DL36,TARIFFE_UD,2,FALSE)),DF36*VLOOKUP(CB36-100,TARIFFE_UND,2,FALSE)),0)</f>
        <v>1.7106128613709883</v>
      </c>
      <c r="DQ36" s="299">
        <f>IFERROR(IF(CA36="D",IF(DL36="A dispo.",DK36*VLOOKUP('DATI INPUT'!$F$27,TARIFFE_UD,3,FALSE),DK36*VLOOKUP(DL36,TARIFFE_UD,3,FALSE)),DK36*VLOOKUP(CB36-100,TARIFFE_UND,3,FALSE)),0)</f>
        <v>0</v>
      </c>
      <c r="DR36" s="299">
        <f t="shared" si="18"/>
        <v>1.7106128613709883</v>
      </c>
    </row>
    <row r="37" spans="1:122" x14ac:dyDescent="0.25">
      <c r="A37" t="s">
        <v>2078</v>
      </c>
      <c r="B37" t="s">
        <v>1275</v>
      </c>
      <c r="C37" t="s">
        <v>2079</v>
      </c>
      <c r="D37" t="s">
        <v>2080</v>
      </c>
      <c r="E37" t="s">
        <v>268</v>
      </c>
      <c r="F37" t="s">
        <v>156</v>
      </c>
      <c r="G37" t="s">
        <v>2081</v>
      </c>
      <c r="H37" t="s">
        <v>2057</v>
      </c>
      <c r="I37" t="s">
        <v>2082</v>
      </c>
      <c r="J37" t="s">
        <v>156</v>
      </c>
      <c r="K37" t="s">
        <v>2083</v>
      </c>
      <c r="L37" t="s">
        <v>2060</v>
      </c>
      <c r="M37" t="s">
        <v>2084</v>
      </c>
      <c r="N37" t="s">
        <v>2072</v>
      </c>
      <c r="O37" t="s">
        <v>2073</v>
      </c>
      <c r="P37" t="s">
        <v>2085</v>
      </c>
      <c r="Q37" t="s">
        <v>498</v>
      </c>
      <c r="R37" t="s">
        <v>268</v>
      </c>
      <c r="S37" t="s">
        <v>268</v>
      </c>
      <c r="T37" t="s">
        <v>268</v>
      </c>
      <c r="U37" t="s">
        <v>268</v>
      </c>
      <c r="V37" t="s">
        <v>268</v>
      </c>
      <c r="W37" t="s">
        <v>1829</v>
      </c>
      <c r="X37" t="s">
        <v>1830</v>
      </c>
      <c r="Y37" t="s">
        <v>315</v>
      </c>
      <c r="Z37" t="s">
        <v>268</v>
      </c>
      <c r="AA37" t="s">
        <v>268</v>
      </c>
      <c r="AB37" t="s">
        <v>268</v>
      </c>
      <c r="AC37" t="s">
        <v>268</v>
      </c>
      <c r="AD37" t="s">
        <v>268</v>
      </c>
      <c r="AE37" t="s">
        <v>287</v>
      </c>
      <c r="AF37" t="s">
        <v>1811</v>
      </c>
      <c r="AG37" t="s">
        <v>875</v>
      </c>
      <c r="AH37" t="s">
        <v>1831</v>
      </c>
      <c r="AI37" t="s">
        <v>764</v>
      </c>
      <c r="AJ37" t="s">
        <v>268</v>
      </c>
      <c r="AK37" t="s">
        <v>2086</v>
      </c>
      <c r="AL37" t="s">
        <v>268</v>
      </c>
      <c r="AM37" t="s">
        <v>355</v>
      </c>
      <c r="AN37" t="s">
        <v>268</v>
      </c>
      <c r="AO37" t="s">
        <v>268</v>
      </c>
      <c r="AP37" t="s">
        <v>268</v>
      </c>
      <c r="AQ37" t="s">
        <v>268</v>
      </c>
      <c r="AR37" t="s">
        <v>268</v>
      </c>
      <c r="AS37" t="s">
        <v>268</v>
      </c>
      <c r="AT37" t="s">
        <v>268</v>
      </c>
      <c r="AU37" t="s">
        <v>268</v>
      </c>
      <c r="AV37" t="s">
        <v>268</v>
      </c>
      <c r="AW37" t="s">
        <v>268</v>
      </c>
      <c r="AX37" t="s">
        <v>268</v>
      </c>
      <c r="AY37" t="s">
        <v>268</v>
      </c>
      <c r="AZ37" t="s">
        <v>268</v>
      </c>
      <c r="BA37" t="s">
        <v>268</v>
      </c>
      <c r="BB37" t="s">
        <v>268</v>
      </c>
      <c r="BC37" t="s">
        <v>268</v>
      </c>
      <c r="BD37" t="s">
        <v>268</v>
      </c>
      <c r="BE37" t="s">
        <v>268</v>
      </c>
      <c r="BF37" t="s">
        <v>268</v>
      </c>
      <c r="BG37" t="s">
        <v>268</v>
      </c>
      <c r="BH37" t="s">
        <v>268</v>
      </c>
      <c r="BI37" t="s">
        <v>268</v>
      </c>
      <c r="BJ37" t="s">
        <v>268</v>
      </c>
      <c r="BK37" t="s">
        <v>268</v>
      </c>
      <c r="BL37" t="s">
        <v>268</v>
      </c>
      <c r="BM37" t="s">
        <v>268</v>
      </c>
      <c r="BN37" t="s">
        <v>268</v>
      </c>
      <c r="BO37" t="s">
        <v>268</v>
      </c>
      <c r="BP37" t="s">
        <v>268</v>
      </c>
      <c r="BQ37" t="s">
        <v>268</v>
      </c>
      <c r="BR37" t="s">
        <v>268</v>
      </c>
      <c r="BS37" t="s">
        <v>268</v>
      </c>
      <c r="BT37" t="s">
        <v>268</v>
      </c>
      <c r="BU37" t="s">
        <v>268</v>
      </c>
      <c r="BV37" t="s">
        <v>268</v>
      </c>
      <c r="BW37" t="s">
        <v>268</v>
      </c>
      <c r="BX37" t="s">
        <v>268</v>
      </c>
      <c r="BY37">
        <v>42</v>
      </c>
      <c r="BZ37">
        <v>42</v>
      </c>
      <c r="CA37" t="s">
        <v>142</v>
      </c>
      <c r="CB37" s="356">
        <v>122</v>
      </c>
      <c r="CC37" t="s">
        <v>876</v>
      </c>
      <c r="CD37" t="s">
        <v>268</v>
      </c>
      <c r="CE37" t="s">
        <v>268</v>
      </c>
      <c r="CF37" t="s">
        <v>268</v>
      </c>
      <c r="CG37" t="s">
        <v>268</v>
      </c>
      <c r="CH37" t="s">
        <v>268</v>
      </c>
      <c r="CI37" t="s">
        <v>268</v>
      </c>
      <c r="CJ37" t="s">
        <v>268</v>
      </c>
      <c r="CK37" t="s">
        <v>268</v>
      </c>
      <c r="CL37" t="s">
        <v>268</v>
      </c>
      <c r="CM37" t="s">
        <v>11224</v>
      </c>
      <c r="CN37">
        <v>94.02</v>
      </c>
      <c r="CO37" t="s">
        <v>268</v>
      </c>
      <c r="CP37">
        <v>94.02</v>
      </c>
      <c r="CQ37">
        <v>365</v>
      </c>
      <c r="CR37" t="s">
        <v>878</v>
      </c>
      <c r="CS37" t="s">
        <v>11225</v>
      </c>
      <c r="CT37" t="s">
        <v>11226</v>
      </c>
      <c r="CU37" t="s">
        <v>11227</v>
      </c>
      <c r="CV37" t="s">
        <v>268</v>
      </c>
      <c r="CW37" t="s">
        <v>268</v>
      </c>
      <c r="CX37" t="s">
        <v>268</v>
      </c>
      <c r="CY37" t="s">
        <v>268</v>
      </c>
      <c r="CZ37" t="s">
        <v>268</v>
      </c>
      <c r="DA37" t="s">
        <v>268</v>
      </c>
      <c r="DB37" s="429">
        <f t="shared" si="6"/>
        <v>0</v>
      </c>
      <c r="DC37" s="284">
        <f t="shared" si="7"/>
        <v>0</v>
      </c>
      <c r="DD37" s="284">
        <f t="shared" si="8"/>
        <v>0</v>
      </c>
      <c r="DE37" s="284">
        <f t="shared" si="9"/>
        <v>0</v>
      </c>
      <c r="DF37" s="295">
        <f t="shared" si="10"/>
        <v>42</v>
      </c>
      <c r="DG37" s="284">
        <f t="shared" si="11"/>
        <v>0</v>
      </c>
      <c r="DH37" s="284">
        <f t="shared" si="12"/>
        <v>0</v>
      </c>
      <c r="DI37" s="284">
        <f t="shared" si="13"/>
        <v>0</v>
      </c>
      <c r="DJ37" s="284">
        <f t="shared" si="14"/>
        <v>0</v>
      </c>
      <c r="DK37" s="295">
        <f t="shared" si="15"/>
        <v>1</v>
      </c>
      <c r="DL37" s="297" t="str">
        <f t="shared" si="16"/>
        <v>A dispo.</v>
      </c>
      <c r="DM37" s="430">
        <f>IFERROR(IF(CA37="D",IF(DL37="A dispo.",DF37*VLOOKUP('DATI INPUT'!$F$27,TARIFFE_UD,4,FALSE),DF37*VLOOKUP(DL37,TARIFFE_UD,4,FALSE)),DF37*VLOOKUP(CB37-100,TARIFFE_UND,4,FALSE)),0)</f>
        <v>26.623158464505956</v>
      </c>
      <c r="DN37" s="430">
        <f>IFERROR(IF(CA37="D",IF(DL37="A dispo.",DK37*VLOOKUP('DATI INPUT'!$F$27,TARIFFE_UD,5,FALSE),DK37*VLOOKUP(DL37,TARIFFE_UD,5,FALSE)),DK37*VLOOKUP(CB37-100,TARIFFE_UND,5,FALSE)),0)</f>
        <v>67.397800635548478</v>
      </c>
      <c r="DO37" s="431">
        <f t="shared" si="17"/>
        <v>9.5910005443045065E-4</v>
      </c>
      <c r="DP37" s="299">
        <f>IFERROR(IF(CA37="D",IF(DL37="A dispo.",DF37*VLOOKUP('DATI INPUT'!$F$27,TARIFFE_UD,2,FALSE),DF37*VLOOKUP(DL37,TARIFFE_UD,2,FALSE)),DF37*VLOOKUP(CB37-100,TARIFFE_UND,2,FALSE)),0)</f>
        <v>33.261916748880324</v>
      </c>
      <c r="DQ37" s="299">
        <f>IFERROR(IF(CA37="D",IF(DL37="A dispo.",DK37*VLOOKUP('DATI INPUT'!$F$27,TARIFFE_UD,3,FALSE),DK37*VLOOKUP(DL37,TARIFFE_UD,3,FALSE)),DK37*VLOOKUP(CB37-100,TARIFFE_UND,3,FALSE)),0)</f>
        <v>60.367780403072892</v>
      </c>
      <c r="DR37" s="299">
        <f t="shared" si="18"/>
        <v>93.629697151953224</v>
      </c>
    </row>
    <row r="38" spans="1:122" x14ac:dyDescent="0.25">
      <c r="A38" t="s">
        <v>2087</v>
      </c>
      <c r="B38" t="s">
        <v>1275</v>
      </c>
      <c r="C38" t="s">
        <v>356</v>
      </c>
      <c r="D38" t="s">
        <v>2080</v>
      </c>
      <c r="E38" t="s">
        <v>268</v>
      </c>
      <c r="F38" t="s">
        <v>156</v>
      </c>
      <c r="G38" t="s">
        <v>2081</v>
      </c>
      <c r="H38" t="s">
        <v>2057</v>
      </c>
      <c r="I38" t="s">
        <v>2082</v>
      </c>
      <c r="J38" t="s">
        <v>156</v>
      </c>
      <c r="K38" t="s">
        <v>2083</v>
      </c>
      <c r="L38" t="s">
        <v>2060</v>
      </c>
      <c r="M38" t="s">
        <v>2084</v>
      </c>
      <c r="N38" t="s">
        <v>2072</v>
      </c>
      <c r="O38" t="s">
        <v>2073</v>
      </c>
      <c r="P38" t="s">
        <v>2085</v>
      </c>
      <c r="Q38" t="s">
        <v>498</v>
      </c>
      <c r="R38" t="s">
        <v>268</v>
      </c>
      <c r="S38" t="s">
        <v>268</v>
      </c>
      <c r="T38" t="s">
        <v>268</v>
      </c>
      <c r="U38" t="s">
        <v>268</v>
      </c>
      <c r="V38" t="s">
        <v>268</v>
      </c>
      <c r="W38" t="s">
        <v>1829</v>
      </c>
      <c r="X38" t="s">
        <v>1830</v>
      </c>
      <c r="Y38" t="s">
        <v>315</v>
      </c>
      <c r="Z38" t="s">
        <v>268</v>
      </c>
      <c r="AA38" t="s">
        <v>268</v>
      </c>
      <c r="AB38" t="s">
        <v>268</v>
      </c>
      <c r="AC38" t="s">
        <v>268</v>
      </c>
      <c r="AD38" t="s">
        <v>268</v>
      </c>
      <c r="AE38" t="s">
        <v>287</v>
      </c>
      <c r="AF38" t="s">
        <v>1811</v>
      </c>
      <c r="AG38" t="s">
        <v>875</v>
      </c>
      <c r="AH38" t="s">
        <v>1831</v>
      </c>
      <c r="AI38" t="s">
        <v>1011</v>
      </c>
      <c r="AJ38" t="s">
        <v>268</v>
      </c>
      <c r="AK38" t="s">
        <v>725</v>
      </c>
      <c r="AL38" t="s">
        <v>268</v>
      </c>
      <c r="AM38" t="s">
        <v>353</v>
      </c>
      <c r="AN38" t="s">
        <v>268</v>
      </c>
      <c r="AO38" t="s">
        <v>268</v>
      </c>
      <c r="AP38" t="s">
        <v>268</v>
      </c>
      <c r="AQ38" t="s">
        <v>268</v>
      </c>
      <c r="AR38" t="s">
        <v>268</v>
      </c>
      <c r="AS38" t="s">
        <v>268</v>
      </c>
      <c r="AT38" t="s">
        <v>268</v>
      </c>
      <c r="AU38" t="s">
        <v>268</v>
      </c>
      <c r="AV38" t="s">
        <v>268</v>
      </c>
      <c r="AW38" t="s">
        <v>268</v>
      </c>
      <c r="AX38" t="s">
        <v>268</v>
      </c>
      <c r="AY38" t="s">
        <v>268</v>
      </c>
      <c r="AZ38" t="s">
        <v>268</v>
      </c>
      <c r="BA38" t="s">
        <v>268</v>
      </c>
      <c r="BB38" t="s">
        <v>268</v>
      </c>
      <c r="BC38" t="s">
        <v>268</v>
      </c>
      <c r="BD38" t="s">
        <v>268</v>
      </c>
      <c r="BE38" t="s">
        <v>268</v>
      </c>
      <c r="BF38" t="s">
        <v>268</v>
      </c>
      <c r="BG38" t="s">
        <v>268</v>
      </c>
      <c r="BH38" t="s">
        <v>268</v>
      </c>
      <c r="BI38" t="s">
        <v>268</v>
      </c>
      <c r="BJ38" t="s">
        <v>268</v>
      </c>
      <c r="BK38" t="s">
        <v>268</v>
      </c>
      <c r="BL38" t="s">
        <v>268</v>
      </c>
      <c r="BM38" t="s">
        <v>268</v>
      </c>
      <c r="BN38" t="s">
        <v>268</v>
      </c>
      <c r="BO38" t="s">
        <v>268</v>
      </c>
      <c r="BP38" t="s">
        <v>268</v>
      </c>
      <c r="BQ38" t="s">
        <v>268</v>
      </c>
      <c r="BR38" t="s">
        <v>268</v>
      </c>
      <c r="BS38" t="s">
        <v>268</v>
      </c>
      <c r="BT38" t="s">
        <v>268</v>
      </c>
      <c r="BU38" t="s">
        <v>268</v>
      </c>
      <c r="BV38" t="s">
        <v>268</v>
      </c>
      <c r="BW38" t="s">
        <v>268</v>
      </c>
      <c r="BX38" t="s">
        <v>268</v>
      </c>
      <c r="BY38">
        <v>15</v>
      </c>
      <c r="BZ38">
        <v>15</v>
      </c>
      <c r="CA38" t="s">
        <v>142</v>
      </c>
      <c r="CB38" s="356">
        <v>123</v>
      </c>
      <c r="CC38" t="s">
        <v>1817</v>
      </c>
      <c r="CD38" t="s">
        <v>268</v>
      </c>
      <c r="CE38" t="s">
        <v>268</v>
      </c>
      <c r="CF38" t="s">
        <v>268</v>
      </c>
      <c r="CG38" t="s">
        <v>268</v>
      </c>
      <c r="CH38" t="s">
        <v>268</v>
      </c>
      <c r="CI38" t="s">
        <v>268</v>
      </c>
      <c r="CJ38" t="s">
        <v>268</v>
      </c>
      <c r="CK38" t="s">
        <v>268</v>
      </c>
      <c r="CL38" t="s">
        <v>268</v>
      </c>
      <c r="CM38" t="s">
        <v>11224</v>
      </c>
      <c r="CN38">
        <v>9.51</v>
      </c>
      <c r="CO38" t="s">
        <v>268</v>
      </c>
      <c r="CP38">
        <v>9.51</v>
      </c>
      <c r="CQ38">
        <v>365</v>
      </c>
      <c r="CR38" t="s">
        <v>878</v>
      </c>
      <c r="CS38" t="s">
        <v>11225</v>
      </c>
      <c r="CT38" t="s">
        <v>11226</v>
      </c>
      <c r="CU38" t="s">
        <v>11227</v>
      </c>
      <c r="CV38" t="s">
        <v>268</v>
      </c>
      <c r="CW38" t="s">
        <v>268</v>
      </c>
      <c r="CX38" t="s">
        <v>268</v>
      </c>
      <c r="CY38" t="s">
        <v>268</v>
      </c>
      <c r="CZ38" t="s">
        <v>268</v>
      </c>
      <c r="DA38" t="s">
        <v>268</v>
      </c>
      <c r="DB38" s="429">
        <f t="shared" si="6"/>
        <v>0</v>
      </c>
      <c r="DC38" s="284">
        <f t="shared" si="7"/>
        <v>0</v>
      </c>
      <c r="DD38" s="284">
        <f t="shared" si="8"/>
        <v>0</v>
      </c>
      <c r="DE38" s="284">
        <f t="shared" si="9"/>
        <v>0</v>
      </c>
      <c r="DF38" s="295">
        <f t="shared" si="10"/>
        <v>15</v>
      </c>
      <c r="DG38" s="284">
        <f t="shared" si="11"/>
        <v>1</v>
      </c>
      <c r="DH38" s="284">
        <f t="shared" si="12"/>
        <v>0</v>
      </c>
      <c r="DI38" s="284">
        <f t="shared" si="13"/>
        <v>0</v>
      </c>
      <c r="DJ38" s="284">
        <f t="shared" si="14"/>
        <v>0</v>
      </c>
      <c r="DK38" s="295">
        <f t="shared" si="15"/>
        <v>0</v>
      </c>
      <c r="DL38" s="297" t="str">
        <f t="shared" si="16"/>
        <v>A dispo.</v>
      </c>
      <c r="DM38" s="430">
        <f>IFERROR(IF(CA38="D",IF(DL38="A dispo.",DF38*VLOOKUP('DATI INPUT'!$F$27,TARIFFE_UD,4,FALSE),DF38*VLOOKUP(DL38,TARIFFE_UD,4,FALSE)),DF38*VLOOKUP(CB38-100,TARIFFE_UND,4,FALSE)),0)</f>
        <v>9.5082708801806977</v>
      </c>
      <c r="DN38" s="430">
        <f>IFERROR(IF(CA38="D",IF(DL38="A dispo.",DK38*VLOOKUP('DATI INPUT'!$F$27,TARIFFE_UD,5,FALSE),DK38*VLOOKUP(DL38,TARIFFE_UD,5,FALSE)),DK38*VLOOKUP(CB38-100,TARIFFE_UND,5,FALSE)),0)</f>
        <v>0</v>
      </c>
      <c r="DO38" s="431">
        <f t="shared" si="17"/>
        <v>-1.7291198193021273E-3</v>
      </c>
      <c r="DP38" s="299">
        <f>IFERROR(IF(CA38="D",IF(DL38="A dispo.",DF38*VLOOKUP('DATI INPUT'!$F$27,TARIFFE_UD,2,FALSE),DF38*VLOOKUP(DL38,TARIFFE_UD,2,FALSE)),DF38*VLOOKUP(CB38-100,TARIFFE_UND,2,FALSE)),0)</f>
        <v>11.879255981742974</v>
      </c>
      <c r="DQ38" s="299">
        <f>IFERROR(IF(CA38="D",IF(DL38="A dispo.",DK38*VLOOKUP('DATI INPUT'!$F$27,TARIFFE_UD,3,FALSE),DK38*VLOOKUP(DL38,TARIFFE_UD,3,FALSE)),DK38*VLOOKUP(CB38-100,TARIFFE_UND,3,FALSE)),0)</f>
        <v>0</v>
      </c>
      <c r="DR38" s="299">
        <f t="shared" si="18"/>
        <v>11.879255981742974</v>
      </c>
    </row>
    <row r="39" spans="1:122" x14ac:dyDescent="0.25">
      <c r="A39" t="s">
        <v>2088</v>
      </c>
      <c r="B39" t="s">
        <v>656</v>
      </c>
      <c r="C39" t="s">
        <v>1299</v>
      </c>
      <c r="D39" t="s">
        <v>2089</v>
      </c>
      <c r="E39" t="s">
        <v>268</v>
      </c>
      <c r="F39" t="s">
        <v>156</v>
      </c>
      <c r="G39" t="s">
        <v>2090</v>
      </c>
      <c r="H39" t="s">
        <v>1137</v>
      </c>
      <c r="I39" t="s">
        <v>2091</v>
      </c>
      <c r="J39" t="s">
        <v>274</v>
      </c>
      <c r="K39" t="s">
        <v>2092</v>
      </c>
      <c r="L39" t="s">
        <v>960</v>
      </c>
      <c r="M39" t="s">
        <v>10370</v>
      </c>
      <c r="N39" t="s">
        <v>984</v>
      </c>
      <c r="O39" t="s">
        <v>873</v>
      </c>
      <c r="P39" t="s">
        <v>10365</v>
      </c>
      <c r="Q39" t="s">
        <v>341</v>
      </c>
      <c r="R39" t="s">
        <v>268</v>
      </c>
      <c r="S39" t="s">
        <v>268</v>
      </c>
      <c r="T39" t="s">
        <v>268</v>
      </c>
      <c r="U39" t="s">
        <v>268</v>
      </c>
      <c r="V39" t="s">
        <v>268</v>
      </c>
      <c r="W39" t="s">
        <v>10370</v>
      </c>
      <c r="X39" t="s">
        <v>10365</v>
      </c>
      <c r="Y39" t="s">
        <v>341</v>
      </c>
      <c r="Z39" t="s">
        <v>268</v>
      </c>
      <c r="AA39" t="s">
        <v>268</v>
      </c>
      <c r="AB39" t="s">
        <v>268</v>
      </c>
      <c r="AC39" t="s">
        <v>268</v>
      </c>
      <c r="AD39" t="s">
        <v>268</v>
      </c>
      <c r="AE39" t="s">
        <v>287</v>
      </c>
      <c r="AF39" t="s">
        <v>1811</v>
      </c>
      <c r="AG39" t="s">
        <v>875</v>
      </c>
      <c r="AH39" t="s">
        <v>380</v>
      </c>
      <c r="AI39" t="s">
        <v>793</v>
      </c>
      <c r="AJ39" t="s">
        <v>268</v>
      </c>
      <c r="AK39" t="s">
        <v>377</v>
      </c>
      <c r="AL39" t="s">
        <v>268</v>
      </c>
      <c r="AM39" t="s">
        <v>355</v>
      </c>
      <c r="AN39" t="s">
        <v>268</v>
      </c>
      <c r="AO39" t="s">
        <v>268</v>
      </c>
      <c r="AP39" t="s">
        <v>268</v>
      </c>
      <c r="AQ39" t="s">
        <v>268</v>
      </c>
      <c r="AR39" t="s">
        <v>268</v>
      </c>
      <c r="AS39" t="s">
        <v>268</v>
      </c>
      <c r="AT39" t="s">
        <v>268</v>
      </c>
      <c r="AU39" t="s">
        <v>268</v>
      </c>
      <c r="AV39" t="s">
        <v>268</v>
      </c>
      <c r="AW39" t="s">
        <v>268</v>
      </c>
      <c r="AX39" t="s">
        <v>268</v>
      </c>
      <c r="AY39" t="s">
        <v>268</v>
      </c>
      <c r="AZ39" t="s">
        <v>268</v>
      </c>
      <c r="BA39" t="s">
        <v>268</v>
      </c>
      <c r="BB39" t="s">
        <v>268</v>
      </c>
      <c r="BC39" t="s">
        <v>268</v>
      </c>
      <c r="BD39" t="s">
        <v>268</v>
      </c>
      <c r="BE39" t="s">
        <v>268</v>
      </c>
      <c r="BF39" t="s">
        <v>268</v>
      </c>
      <c r="BG39" t="s">
        <v>268</v>
      </c>
      <c r="BH39" t="s">
        <v>268</v>
      </c>
      <c r="BI39" t="s">
        <v>268</v>
      </c>
      <c r="BJ39" t="s">
        <v>268</v>
      </c>
      <c r="BK39" t="s">
        <v>268</v>
      </c>
      <c r="BL39" t="s">
        <v>268</v>
      </c>
      <c r="BM39" t="s">
        <v>268</v>
      </c>
      <c r="BN39" t="s">
        <v>268</v>
      </c>
      <c r="BO39" t="s">
        <v>268</v>
      </c>
      <c r="BP39" t="s">
        <v>268</v>
      </c>
      <c r="BQ39" t="s">
        <v>268</v>
      </c>
      <c r="BR39" t="s">
        <v>268</v>
      </c>
      <c r="BS39" t="s">
        <v>268</v>
      </c>
      <c r="BT39" t="s">
        <v>268</v>
      </c>
      <c r="BU39" t="s">
        <v>268</v>
      </c>
      <c r="BV39" t="s">
        <v>268</v>
      </c>
      <c r="BW39" t="s">
        <v>268</v>
      </c>
      <c r="BX39" t="s">
        <v>268</v>
      </c>
      <c r="BY39">
        <v>70</v>
      </c>
      <c r="BZ39">
        <v>70</v>
      </c>
      <c r="CA39" t="s">
        <v>142</v>
      </c>
      <c r="CB39" s="356">
        <v>122</v>
      </c>
      <c r="CC39" t="s">
        <v>876</v>
      </c>
      <c r="CD39" t="s">
        <v>268</v>
      </c>
      <c r="CE39" t="s">
        <v>268</v>
      </c>
      <c r="CF39" s="356">
        <v>2</v>
      </c>
      <c r="CG39" t="s">
        <v>268</v>
      </c>
      <c r="CH39" t="s">
        <v>268</v>
      </c>
      <c r="CI39" t="s">
        <v>268</v>
      </c>
      <c r="CJ39" t="s">
        <v>268</v>
      </c>
      <c r="CK39" t="s">
        <v>268</v>
      </c>
      <c r="CL39" t="s">
        <v>268</v>
      </c>
      <c r="CM39" t="s">
        <v>11224</v>
      </c>
      <c r="CN39">
        <v>91.7</v>
      </c>
      <c r="CO39" t="s">
        <v>268</v>
      </c>
      <c r="CP39">
        <v>91.7</v>
      </c>
      <c r="CQ39">
        <v>365</v>
      </c>
      <c r="CR39" t="s">
        <v>878</v>
      </c>
      <c r="CS39" t="s">
        <v>11225</v>
      </c>
      <c r="CT39" t="s">
        <v>11226</v>
      </c>
      <c r="CU39" t="s">
        <v>11227</v>
      </c>
      <c r="CV39" t="s">
        <v>268</v>
      </c>
      <c r="CW39" t="s">
        <v>268</v>
      </c>
      <c r="CX39" t="s">
        <v>268</v>
      </c>
      <c r="CY39" t="s">
        <v>268</v>
      </c>
      <c r="CZ39" t="s">
        <v>268</v>
      </c>
      <c r="DA39" t="s">
        <v>268</v>
      </c>
      <c r="DB39" s="429">
        <f t="shared" si="6"/>
        <v>0</v>
      </c>
      <c r="DC39" s="284">
        <f t="shared" si="7"/>
        <v>0</v>
      </c>
      <c r="DD39" s="284">
        <f t="shared" si="8"/>
        <v>0</v>
      </c>
      <c r="DE39" s="284">
        <f t="shared" si="9"/>
        <v>0</v>
      </c>
      <c r="DF39" s="295">
        <f t="shared" si="10"/>
        <v>70</v>
      </c>
      <c r="DG39" s="284">
        <f t="shared" si="11"/>
        <v>0</v>
      </c>
      <c r="DH39" s="284">
        <f t="shared" si="12"/>
        <v>0</v>
      </c>
      <c r="DI39" s="284">
        <f t="shared" si="13"/>
        <v>0</v>
      </c>
      <c r="DJ39" s="284">
        <f t="shared" si="14"/>
        <v>0</v>
      </c>
      <c r="DK39" s="295">
        <f t="shared" si="15"/>
        <v>1</v>
      </c>
      <c r="DL39" s="297">
        <f t="shared" si="16"/>
        <v>2</v>
      </c>
      <c r="DM39" s="430">
        <f>IFERROR(IF(CA39="D",IF(DL39="A dispo.",DF39*VLOOKUP('DATI INPUT'!$F$27,TARIFFE_UD,4,FALSE),DF39*VLOOKUP(DL39,TARIFFE_UD,4,FALSE)),DF39*VLOOKUP(CB39-100,TARIFFE_UND,4,FALSE)),0)</f>
        <v>40.263418665456541</v>
      </c>
      <c r="DN39" s="430">
        <f>IFERROR(IF(CA39="D",IF(DL39="A dispo.",DK39*VLOOKUP('DATI INPUT'!$F$27,TARIFFE_UD,5,FALSE),DK39*VLOOKUP(DL39,TARIFFE_UD,5,FALSE)),DK39*VLOOKUP(CB39-100,TARIFFE_UND,5,FALSE)),0)</f>
        <v>51.443731886070836</v>
      </c>
      <c r="DO39" s="431">
        <f t="shared" si="17"/>
        <v>7.1505515273742049E-3</v>
      </c>
      <c r="DP39" s="299">
        <f>IFERROR(IF(CA39="D",IF(DL39="A dispo.",DF39*VLOOKUP('DATI INPUT'!$F$27,TARIFFE_UD,2,FALSE),DF39*VLOOKUP(DL39,TARIFFE_UD,2,FALSE)),DF39*VLOOKUP(CB39-100,TARIFFE_UND,2,FALSE)),0)</f>
        <v>50.303516070837532</v>
      </c>
      <c r="DQ39" s="299">
        <f>IFERROR(IF(CA39="D",IF(DL39="A dispo.",DK39*VLOOKUP('DATI INPUT'!$F$27,TARIFFE_UD,3,FALSE),DK39*VLOOKUP(DL39,TARIFFE_UD,3,FALSE)),DK39*VLOOKUP(CB39-100,TARIFFE_UND,3,FALSE)),0)</f>
        <v>46.077822723118445</v>
      </c>
      <c r="DR39" s="299">
        <f t="shared" si="18"/>
        <v>96.381338793955976</v>
      </c>
    </row>
    <row r="40" spans="1:122" x14ac:dyDescent="0.25">
      <c r="A40" t="s">
        <v>2094</v>
      </c>
      <c r="B40" t="s">
        <v>656</v>
      </c>
      <c r="C40" t="s">
        <v>2095</v>
      </c>
      <c r="D40" t="s">
        <v>2089</v>
      </c>
      <c r="E40" t="s">
        <v>268</v>
      </c>
      <c r="F40" t="s">
        <v>156</v>
      </c>
      <c r="G40" t="s">
        <v>2090</v>
      </c>
      <c r="H40" t="s">
        <v>1137</v>
      </c>
      <c r="I40" t="s">
        <v>2091</v>
      </c>
      <c r="J40" t="s">
        <v>274</v>
      </c>
      <c r="K40" t="s">
        <v>2092</v>
      </c>
      <c r="L40" t="s">
        <v>960</v>
      </c>
      <c r="M40" t="s">
        <v>10370</v>
      </c>
      <c r="N40" t="s">
        <v>984</v>
      </c>
      <c r="O40" t="s">
        <v>873</v>
      </c>
      <c r="P40" t="s">
        <v>10365</v>
      </c>
      <c r="Q40" t="s">
        <v>341</v>
      </c>
      <c r="R40" t="s">
        <v>268</v>
      </c>
      <c r="S40" t="s">
        <v>268</v>
      </c>
      <c r="T40" t="s">
        <v>268</v>
      </c>
      <c r="U40" t="s">
        <v>268</v>
      </c>
      <c r="V40" t="s">
        <v>268</v>
      </c>
      <c r="W40" t="s">
        <v>10370</v>
      </c>
      <c r="X40" t="s">
        <v>10365</v>
      </c>
      <c r="Y40" t="s">
        <v>341</v>
      </c>
      <c r="Z40" t="s">
        <v>268</v>
      </c>
      <c r="AA40" t="s">
        <v>268</v>
      </c>
      <c r="AB40" t="s">
        <v>268</v>
      </c>
      <c r="AC40" t="s">
        <v>268</v>
      </c>
      <c r="AD40" t="s">
        <v>268</v>
      </c>
      <c r="AE40" t="s">
        <v>287</v>
      </c>
      <c r="AF40" t="s">
        <v>1811</v>
      </c>
      <c r="AG40" t="s">
        <v>875</v>
      </c>
      <c r="AH40" t="s">
        <v>380</v>
      </c>
      <c r="AI40" t="s">
        <v>793</v>
      </c>
      <c r="AJ40" t="s">
        <v>268</v>
      </c>
      <c r="AK40" t="s">
        <v>382</v>
      </c>
      <c r="AL40" t="s">
        <v>268</v>
      </c>
      <c r="AM40" t="s">
        <v>353</v>
      </c>
      <c r="AN40" t="s">
        <v>268</v>
      </c>
      <c r="AO40" t="s">
        <v>268</v>
      </c>
      <c r="AP40" t="s">
        <v>268</v>
      </c>
      <c r="AQ40" t="s">
        <v>268</v>
      </c>
      <c r="AR40" t="s">
        <v>268</v>
      </c>
      <c r="AS40" t="s">
        <v>268</v>
      </c>
      <c r="AT40" t="s">
        <v>268</v>
      </c>
      <c r="AU40" t="s">
        <v>268</v>
      </c>
      <c r="AV40" t="s">
        <v>268</v>
      </c>
      <c r="AW40" t="s">
        <v>268</v>
      </c>
      <c r="AX40" t="s">
        <v>268</v>
      </c>
      <c r="AY40" t="s">
        <v>268</v>
      </c>
      <c r="AZ40" t="s">
        <v>268</v>
      </c>
      <c r="BA40" t="s">
        <v>268</v>
      </c>
      <c r="BB40" t="s">
        <v>268</v>
      </c>
      <c r="BC40" t="s">
        <v>268</v>
      </c>
      <c r="BD40" t="s">
        <v>268</v>
      </c>
      <c r="BE40" t="s">
        <v>268</v>
      </c>
      <c r="BF40" t="s">
        <v>268</v>
      </c>
      <c r="BG40" t="s">
        <v>268</v>
      </c>
      <c r="BH40" t="s">
        <v>268</v>
      </c>
      <c r="BI40" t="s">
        <v>268</v>
      </c>
      <c r="BJ40" t="s">
        <v>268</v>
      </c>
      <c r="BK40" t="s">
        <v>268</v>
      </c>
      <c r="BL40" t="s">
        <v>268</v>
      </c>
      <c r="BM40" t="s">
        <v>268</v>
      </c>
      <c r="BN40" t="s">
        <v>268</v>
      </c>
      <c r="BO40" t="s">
        <v>268</v>
      </c>
      <c r="BP40" t="s">
        <v>268</v>
      </c>
      <c r="BQ40" t="s">
        <v>268</v>
      </c>
      <c r="BR40" t="s">
        <v>268</v>
      </c>
      <c r="BS40" t="s">
        <v>268</v>
      </c>
      <c r="BT40" t="s">
        <v>268</v>
      </c>
      <c r="BU40" t="s">
        <v>268</v>
      </c>
      <c r="BV40" t="s">
        <v>268</v>
      </c>
      <c r="BW40" t="s">
        <v>268</v>
      </c>
      <c r="BX40" t="s">
        <v>268</v>
      </c>
      <c r="BY40">
        <v>15</v>
      </c>
      <c r="BZ40">
        <v>15</v>
      </c>
      <c r="CA40" t="s">
        <v>142</v>
      </c>
      <c r="CB40" s="356">
        <v>123</v>
      </c>
      <c r="CC40" t="s">
        <v>1817</v>
      </c>
      <c r="CD40" t="s">
        <v>268</v>
      </c>
      <c r="CE40" t="s">
        <v>268</v>
      </c>
      <c r="CF40" s="356">
        <v>2</v>
      </c>
      <c r="CG40" t="s">
        <v>268</v>
      </c>
      <c r="CH40" t="s">
        <v>268</v>
      </c>
      <c r="CI40" t="s">
        <v>268</v>
      </c>
      <c r="CJ40" t="s">
        <v>268</v>
      </c>
      <c r="CK40" t="s">
        <v>268</v>
      </c>
      <c r="CL40" t="s">
        <v>268</v>
      </c>
      <c r="CM40" t="s">
        <v>11224</v>
      </c>
      <c r="CN40">
        <v>8.6300000000000008</v>
      </c>
      <c r="CO40" t="s">
        <v>268</v>
      </c>
      <c r="CP40">
        <v>8.6300000000000008</v>
      </c>
      <c r="CQ40">
        <v>365</v>
      </c>
      <c r="CR40" t="s">
        <v>878</v>
      </c>
      <c r="CS40" t="s">
        <v>11225</v>
      </c>
      <c r="CT40" t="s">
        <v>11226</v>
      </c>
      <c r="CU40" t="s">
        <v>11227</v>
      </c>
      <c r="CV40" t="s">
        <v>268</v>
      </c>
      <c r="CW40" t="s">
        <v>268</v>
      </c>
      <c r="CX40" t="s">
        <v>268</v>
      </c>
      <c r="CY40" t="s">
        <v>268</v>
      </c>
      <c r="CZ40" t="s">
        <v>268</v>
      </c>
      <c r="DA40" t="s">
        <v>268</v>
      </c>
      <c r="DB40" s="429">
        <f t="shared" si="6"/>
        <v>0</v>
      </c>
      <c r="DC40" s="284">
        <f t="shared" si="7"/>
        <v>0</v>
      </c>
      <c r="DD40" s="284">
        <f t="shared" si="8"/>
        <v>0</v>
      </c>
      <c r="DE40" s="284">
        <f t="shared" si="9"/>
        <v>0</v>
      </c>
      <c r="DF40" s="295">
        <f t="shared" si="10"/>
        <v>15</v>
      </c>
      <c r="DG40" s="284">
        <f t="shared" si="11"/>
        <v>1</v>
      </c>
      <c r="DH40" s="284">
        <f t="shared" si="12"/>
        <v>0</v>
      </c>
      <c r="DI40" s="284">
        <f t="shared" si="13"/>
        <v>0</v>
      </c>
      <c r="DJ40" s="284">
        <f t="shared" si="14"/>
        <v>0</v>
      </c>
      <c r="DK40" s="295">
        <f t="shared" si="15"/>
        <v>0</v>
      </c>
      <c r="DL40" s="297">
        <f t="shared" si="16"/>
        <v>2</v>
      </c>
      <c r="DM40" s="430">
        <f>IFERROR(IF(CA40="D",IF(DL40="A dispo.",DF40*VLOOKUP('DATI INPUT'!$F$27,TARIFFE_UD,4,FALSE),DF40*VLOOKUP(DL40,TARIFFE_UD,4,FALSE)),DF40*VLOOKUP(CB40-100,TARIFFE_UND,4,FALSE)),0)</f>
        <v>8.627875428312116</v>
      </c>
      <c r="DN40" s="430">
        <f>IFERROR(IF(CA40="D",IF(DL40="A dispo.",DK40*VLOOKUP('DATI INPUT'!$F$27,TARIFFE_UD,5,FALSE),DK40*VLOOKUP(DL40,TARIFFE_UD,5,FALSE)),DK40*VLOOKUP(CB40-100,TARIFFE_UND,5,FALSE)),0)</f>
        <v>0</v>
      </c>
      <c r="DO40" s="431">
        <f t="shared" si="17"/>
        <v>-2.1245716878848242E-3</v>
      </c>
      <c r="DP40" s="299">
        <f>IFERROR(IF(CA40="D",IF(DL40="A dispo.",DF40*VLOOKUP('DATI INPUT'!$F$27,TARIFFE_UD,2,FALSE),DF40*VLOOKUP(DL40,TARIFFE_UD,2,FALSE)),DF40*VLOOKUP(CB40-100,TARIFFE_UND,2,FALSE)),0)</f>
        <v>10.779324872322329</v>
      </c>
      <c r="DQ40" s="299">
        <f>IFERROR(IF(CA40="D",IF(DL40="A dispo.",DK40*VLOOKUP('DATI INPUT'!$F$27,TARIFFE_UD,3,FALSE),DK40*VLOOKUP(DL40,TARIFFE_UD,3,FALSE)),DK40*VLOOKUP(CB40-100,TARIFFE_UND,3,FALSE)),0)</f>
        <v>0</v>
      </c>
      <c r="DR40" s="299">
        <f t="shared" si="18"/>
        <v>10.779324872322329</v>
      </c>
    </row>
    <row r="41" spans="1:122" x14ac:dyDescent="0.25">
      <c r="A41" t="s">
        <v>2096</v>
      </c>
      <c r="B41" t="s">
        <v>502</v>
      </c>
      <c r="C41" t="s">
        <v>2097</v>
      </c>
      <c r="D41" t="s">
        <v>2098</v>
      </c>
      <c r="E41" t="s">
        <v>268</v>
      </c>
      <c r="F41" t="s">
        <v>156</v>
      </c>
      <c r="G41" t="s">
        <v>2099</v>
      </c>
      <c r="H41" t="s">
        <v>2100</v>
      </c>
      <c r="I41" t="s">
        <v>2101</v>
      </c>
      <c r="J41" t="s">
        <v>274</v>
      </c>
      <c r="K41" t="s">
        <v>2102</v>
      </c>
      <c r="L41" t="s">
        <v>2103</v>
      </c>
      <c r="M41" t="s">
        <v>2104</v>
      </c>
      <c r="N41" t="s">
        <v>2105</v>
      </c>
      <c r="O41" t="s">
        <v>2106</v>
      </c>
      <c r="P41" t="s">
        <v>2107</v>
      </c>
      <c r="Q41" t="s">
        <v>299</v>
      </c>
      <c r="R41" t="s">
        <v>282</v>
      </c>
      <c r="S41" t="s">
        <v>268</v>
      </c>
      <c r="T41" t="s">
        <v>268</v>
      </c>
      <c r="U41" t="s">
        <v>268</v>
      </c>
      <c r="V41" t="s">
        <v>268</v>
      </c>
      <c r="W41" t="s">
        <v>2108</v>
      </c>
      <c r="X41" t="s">
        <v>613</v>
      </c>
      <c r="Y41" t="s">
        <v>272</v>
      </c>
      <c r="Z41" t="s">
        <v>154</v>
      </c>
      <c r="AA41" t="s">
        <v>268</v>
      </c>
      <c r="AB41" t="s">
        <v>268</v>
      </c>
      <c r="AC41" t="s">
        <v>268</v>
      </c>
      <c r="AD41" t="s">
        <v>268</v>
      </c>
      <c r="AE41" t="s">
        <v>287</v>
      </c>
      <c r="AF41" t="s">
        <v>1811</v>
      </c>
      <c r="AG41" t="s">
        <v>875</v>
      </c>
      <c r="AH41" t="s">
        <v>1812</v>
      </c>
      <c r="AI41" t="s">
        <v>1813</v>
      </c>
      <c r="AJ41" t="s">
        <v>268</v>
      </c>
      <c r="AK41" t="s">
        <v>410</v>
      </c>
      <c r="AL41" t="s">
        <v>268</v>
      </c>
      <c r="AM41" t="s">
        <v>405</v>
      </c>
      <c r="AN41" t="s">
        <v>268</v>
      </c>
      <c r="AO41" t="s">
        <v>268</v>
      </c>
      <c r="AP41" t="s">
        <v>268</v>
      </c>
      <c r="AQ41" t="s">
        <v>268</v>
      </c>
      <c r="AR41" t="s">
        <v>268</v>
      </c>
      <c r="AS41" t="s">
        <v>268</v>
      </c>
      <c r="AT41" t="s">
        <v>268</v>
      </c>
      <c r="AU41" t="s">
        <v>268</v>
      </c>
      <c r="AV41" t="s">
        <v>268</v>
      </c>
      <c r="AW41" t="s">
        <v>268</v>
      </c>
      <c r="AX41" t="s">
        <v>268</v>
      </c>
      <c r="AY41" t="s">
        <v>268</v>
      </c>
      <c r="AZ41" t="s">
        <v>268</v>
      </c>
      <c r="BA41" t="s">
        <v>268</v>
      </c>
      <c r="BB41" t="s">
        <v>268</v>
      </c>
      <c r="BC41" t="s">
        <v>268</v>
      </c>
      <c r="BD41" t="s">
        <v>268</v>
      </c>
      <c r="BE41" t="s">
        <v>268</v>
      </c>
      <c r="BF41" t="s">
        <v>268</v>
      </c>
      <c r="BG41" t="s">
        <v>268</v>
      </c>
      <c r="BH41" t="s">
        <v>268</v>
      </c>
      <c r="BI41" t="s">
        <v>268</v>
      </c>
      <c r="BJ41" t="s">
        <v>268</v>
      </c>
      <c r="BK41" t="s">
        <v>268</v>
      </c>
      <c r="BL41" t="s">
        <v>268</v>
      </c>
      <c r="BM41" t="s">
        <v>268</v>
      </c>
      <c r="BN41" t="s">
        <v>268</v>
      </c>
      <c r="BO41" t="s">
        <v>268</v>
      </c>
      <c r="BP41" t="s">
        <v>268</v>
      </c>
      <c r="BQ41" t="s">
        <v>268</v>
      </c>
      <c r="BR41" t="s">
        <v>268</v>
      </c>
      <c r="BS41" t="s">
        <v>268</v>
      </c>
      <c r="BT41" t="s">
        <v>268</v>
      </c>
      <c r="BU41" t="s">
        <v>268</v>
      </c>
      <c r="BV41" t="s">
        <v>268</v>
      </c>
      <c r="BW41" t="s">
        <v>268</v>
      </c>
      <c r="BX41" t="s">
        <v>268</v>
      </c>
      <c r="BY41">
        <v>56</v>
      </c>
      <c r="BZ41">
        <v>56</v>
      </c>
      <c r="CA41" t="s">
        <v>142</v>
      </c>
      <c r="CB41" s="356">
        <v>122</v>
      </c>
      <c r="CC41" t="s">
        <v>876</v>
      </c>
      <c r="CD41" t="s">
        <v>268</v>
      </c>
      <c r="CE41" t="s">
        <v>268</v>
      </c>
      <c r="CF41" t="s">
        <v>268</v>
      </c>
      <c r="CG41" t="s">
        <v>268</v>
      </c>
      <c r="CH41" t="s">
        <v>268</v>
      </c>
      <c r="CI41" t="s">
        <v>268</v>
      </c>
      <c r="CJ41" t="s">
        <v>268</v>
      </c>
      <c r="CK41" t="s">
        <v>268</v>
      </c>
      <c r="CL41" t="s">
        <v>268</v>
      </c>
      <c r="CM41" t="s">
        <v>11224</v>
      </c>
      <c r="CN41">
        <v>102.9</v>
      </c>
      <c r="CO41" t="s">
        <v>268</v>
      </c>
      <c r="CP41">
        <v>102.9</v>
      </c>
      <c r="CQ41">
        <v>365</v>
      </c>
      <c r="CR41" t="s">
        <v>878</v>
      </c>
      <c r="CS41" t="s">
        <v>11225</v>
      </c>
      <c r="CT41" t="s">
        <v>11226</v>
      </c>
      <c r="CU41" t="s">
        <v>11227</v>
      </c>
      <c r="CV41" t="s">
        <v>268</v>
      </c>
      <c r="CW41" t="s">
        <v>268</v>
      </c>
      <c r="CX41" t="s">
        <v>268</v>
      </c>
      <c r="CY41" t="s">
        <v>268</v>
      </c>
      <c r="CZ41" t="s">
        <v>268</v>
      </c>
      <c r="DA41" t="s">
        <v>268</v>
      </c>
      <c r="DB41" s="429">
        <f t="shared" si="6"/>
        <v>0</v>
      </c>
      <c r="DC41" s="284">
        <f t="shared" si="7"/>
        <v>0</v>
      </c>
      <c r="DD41" s="284">
        <f t="shared" si="8"/>
        <v>0</v>
      </c>
      <c r="DE41" s="284">
        <f t="shared" si="9"/>
        <v>0</v>
      </c>
      <c r="DF41" s="295">
        <f t="shared" si="10"/>
        <v>56</v>
      </c>
      <c r="DG41" s="284">
        <f t="shared" si="11"/>
        <v>0</v>
      </c>
      <c r="DH41" s="284">
        <f t="shared" si="12"/>
        <v>0</v>
      </c>
      <c r="DI41" s="284">
        <f t="shared" si="13"/>
        <v>0</v>
      </c>
      <c r="DJ41" s="284">
        <f t="shared" si="14"/>
        <v>0</v>
      </c>
      <c r="DK41" s="295">
        <f t="shared" si="15"/>
        <v>1</v>
      </c>
      <c r="DL41" s="297" t="str">
        <f t="shared" si="16"/>
        <v>A dispo.</v>
      </c>
      <c r="DM41" s="430">
        <f>IFERROR(IF(CA41="D",IF(DL41="A dispo.",DF41*VLOOKUP('DATI INPUT'!$F$27,TARIFFE_UD,4,FALSE),DF41*VLOOKUP(DL41,TARIFFE_UD,4,FALSE)),DF41*VLOOKUP(CB41-100,TARIFFE_UND,4,FALSE)),0)</f>
        <v>35.497544619341269</v>
      </c>
      <c r="DN41" s="430">
        <f>IFERROR(IF(CA41="D",IF(DL41="A dispo.",DK41*VLOOKUP('DATI INPUT'!$F$27,TARIFFE_UD,5,FALSE),DK41*VLOOKUP(DL41,TARIFFE_UD,5,FALSE)),DK41*VLOOKUP(CB41-100,TARIFFE_UND,5,FALSE)),0)</f>
        <v>67.397800635548478</v>
      </c>
      <c r="DO41" s="431">
        <f t="shared" si="17"/>
        <v>-4.6547451102583182E-3</v>
      </c>
      <c r="DP41" s="299">
        <f>IFERROR(IF(CA41="D",IF(DL41="A dispo.",DF41*VLOOKUP('DATI INPUT'!$F$27,TARIFFE_UD,2,FALSE),DF41*VLOOKUP(DL41,TARIFFE_UD,2,FALSE)),DF41*VLOOKUP(CB41-100,TARIFFE_UND,2,FALSE)),0)</f>
        <v>44.349222331840437</v>
      </c>
      <c r="DQ41" s="299">
        <f>IFERROR(IF(CA41="D",IF(DL41="A dispo.",DK41*VLOOKUP('DATI INPUT'!$F$27,TARIFFE_UD,3,FALSE),DK41*VLOOKUP(DL41,TARIFFE_UD,3,FALSE)),DK41*VLOOKUP(CB41-100,TARIFFE_UND,3,FALSE)),0)</f>
        <v>60.367780403072892</v>
      </c>
      <c r="DR41" s="299">
        <f t="shared" si="18"/>
        <v>104.71700273491334</v>
      </c>
    </row>
    <row r="42" spans="1:122" x14ac:dyDescent="0.25">
      <c r="A42" t="s">
        <v>2118</v>
      </c>
      <c r="B42" t="s">
        <v>544</v>
      </c>
      <c r="C42" t="s">
        <v>2119</v>
      </c>
      <c r="D42" t="s">
        <v>2120</v>
      </c>
      <c r="E42" t="s">
        <v>268</v>
      </c>
      <c r="F42" t="s">
        <v>156</v>
      </c>
      <c r="G42" t="s">
        <v>2121</v>
      </c>
      <c r="H42" t="s">
        <v>2122</v>
      </c>
      <c r="I42" t="s">
        <v>2123</v>
      </c>
      <c r="J42" t="s">
        <v>274</v>
      </c>
      <c r="K42" t="s">
        <v>2124</v>
      </c>
      <c r="L42" t="s">
        <v>2125</v>
      </c>
      <c r="M42" t="s">
        <v>2126</v>
      </c>
      <c r="N42" t="s">
        <v>2127</v>
      </c>
      <c r="O42" t="s">
        <v>2128</v>
      </c>
      <c r="P42" t="s">
        <v>2129</v>
      </c>
      <c r="Q42" t="s">
        <v>285</v>
      </c>
      <c r="R42" t="s">
        <v>268</v>
      </c>
      <c r="S42" t="s">
        <v>268</v>
      </c>
      <c r="T42" t="s">
        <v>268</v>
      </c>
      <c r="U42" t="s">
        <v>268</v>
      </c>
      <c r="V42" t="s">
        <v>268</v>
      </c>
      <c r="W42" t="s">
        <v>2130</v>
      </c>
      <c r="X42" t="s">
        <v>2131</v>
      </c>
      <c r="Y42" t="s">
        <v>268</v>
      </c>
      <c r="Z42" t="s">
        <v>268</v>
      </c>
      <c r="AA42" t="s">
        <v>268</v>
      </c>
      <c r="AB42" t="s">
        <v>268</v>
      </c>
      <c r="AC42" t="s">
        <v>268</v>
      </c>
      <c r="AD42" t="s">
        <v>268</v>
      </c>
      <c r="AE42" t="s">
        <v>287</v>
      </c>
      <c r="AF42" t="s">
        <v>1811</v>
      </c>
      <c r="AG42" t="s">
        <v>875</v>
      </c>
      <c r="AH42" t="s">
        <v>1412</v>
      </c>
      <c r="AI42" t="s">
        <v>777</v>
      </c>
      <c r="AJ42" t="s">
        <v>268</v>
      </c>
      <c r="AK42" t="s">
        <v>268</v>
      </c>
      <c r="AL42" t="s">
        <v>268</v>
      </c>
      <c r="AM42" t="s">
        <v>288</v>
      </c>
      <c r="AN42" t="s">
        <v>268</v>
      </c>
      <c r="AO42" t="s">
        <v>268</v>
      </c>
      <c r="AP42" t="s">
        <v>268</v>
      </c>
      <c r="AQ42" t="s">
        <v>268</v>
      </c>
      <c r="AR42" t="s">
        <v>268</v>
      </c>
      <c r="AS42" t="s">
        <v>268</v>
      </c>
      <c r="AT42" t="s">
        <v>268</v>
      </c>
      <c r="AU42" t="s">
        <v>268</v>
      </c>
      <c r="AV42" t="s">
        <v>268</v>
      </c>
      <c r="AW42" t="s">
        <v>268</v>
      </c>
      <c r="AX42" t="s">
        <v>268</v>
      </c>
      <c r="AY42" t="s">
        <v>268</v>
      </c>
      <c r="AZ42" t="s">
        <v>268</v>
      </c>
      <c r="BA42" t="s">
        <v>268</v>
      </c>
      <c r="BB42" t="s">
        <v>268</v>
      </c>
      <c r="BC42" t="s">
        <v>268</v>
      </c>
      <c r="BD42" t="s">
        <v>268</v>
      </c>
      <c r="BE42" t="s">
        <v>268</v>
      </c>
      <c r="BF42" t="s">
        <v>268</v>
      </c>
      <c r="BG42" t="s">
        <v>268</v>
      </c>
      <c r="BH42" t="s">
        <v>268</v>
      </c>
      <c r="BI42" t="s">
        <v>268</v>
      </c>
      <c r="BJ42" t="s">
        <v>268</v>
      </c>
      <c r="BK42" t="s">
        <v>268</v>
      </c>
      <c r="BL42" t="s">
        <v>268</v>
      </c>
      <c r="BM42" t="s">
        <v>268</v>
      </c>
      <c r="BN42" t="s">
        <v>268</v>
      </c>
      <c r="BO42" t="s">
        <v>268</v>
      </c>
      <c r="BP42" t="s">
        <v>268</v>
      </c>
      <c r="BQ42" t="s">
        <v>268</v>
      </c>
      <c r="BR42" t="s">
        <v>268</v>
      </c>
      <c r="BS42" t="s">
        <v>268</v>
      </c>
      <c r="BT42" t="s">
        <v>268</v>
      </c>
      <c r="BU42" t="s">
        <v>268</v>
      </c>
      <c r="BV42" t="s">
        <v>268</v>
      </c>
      <c r="BW42" t="s">
        <v>268</v>
      </c>
      <c r="BX42" t="s">
        <v>268</v>
      </c>
      <c r="BY42">
        <v>64</v>
      </c>
      <c r="BZ42">
        <v>64</v>
      </c>
      <c r="CA42" t="s">
        <v>142</v>
      </c>
      <c r="CB42" s="356">
        <v>122</v>
      </c>
      <c r="CC42" t="s">
        <v>876</v>
      </c>
      <c r="CD42" t="s">
        <v>268</v>
      </c>
      <c r="CE42" t="s">
        <v>268</v>
      </c>
      <c r="CF42" t="s">
        <v>268</v>
      </c>
      <c r="CG42" t="s">
        <v>2132</v>
      </c>
      <c r="CH42" t="s">
        <v>268</v>
      </c>
      <c r="CI42" t="s">
        <v>268</v>
      </c>
      <c r="CJ42" t="s">
        <v>268</v>
      </c>
      <c r="CK42" t="s">
        <v>268</v>
      </c>
      <c r="CL42" t="s">
        <v>268</v>
      </c>
      <c r="CM42" t="s">
        <v>11224</v>
      </c>
      <c r="CN42">
        <v>107.97</v>
      </c>
      <c r="CO42">
        <v>-80.98</v>
      </c>
      <c r="CP42">
        <v>26.99</v>
      </c>
      <c r="CQ42">
        <v>365</v>
      </c>
      <c r="CR42" t="s">
        <v>878</v>
      </c>
      <c r="CS42" t="s">
        <v>11225</v>
      </c>
      <c r="CT42" t="s">
        <v>11226</v>
      </c>
      <c r="CU42" t="s">
        <v>11227</v>
      </c>
      <c r="CV42" t="s">
        <v>268</v>
      </c>
      <c r="CW42" t="s">
        <v>268</v>
      </c>
      <c r="CX42" t="s">
        <v>268</v>
      </c>
      <c r="CY42" t="s">
        <v>268</v>
      </c>
      <c r="CZ42" t="s">
        <v>268</v>
      </c>
      <c r="DA42" t="s">
        <v>268</v>
      </c>
      <c r="DB42" s="429">
        <f t="shared" si="6"/>
        <v>0</v>
      </c>
      <c r="DC42" s="284">
        <f t="shared" si="7"/>
        <v>0.75</v>
      </c>
      <c r="DD42" s="284">
        <f t="shared" si="8"/>
        <v>0</v>
      </c>
      <c r="DE42" s="284">
        <f t="shared" si="9"/>
        <v>0</v>
      </c>
      <c r="DF42" s="295">
        <f t="shared" si="10"/>
        <v>16</v>
      </c>
      <c r="DG42" s="284">
        <f t="shared" si="11"/>
        <v>0</v>
      </c>
      <c r="DH42" s="284">
        <f t="shared" si="12"/>
        <v>0.75</v>
      </c>
      <c r="DI42" s="284">
        <f t="shared" si="13"/>
        <v>0</v>
      </c>
      <c r="DJ42" s="284">
        <f t="shared" si="14"/>
        <v>0</v>
      </c>
      <c r="DK42" s="295">
        <f t="shared" si="15"/>
        <v>0.25</v>
      </c>
      <c r="DL42" s="297" t="str">
        <f t="shared" si="16"/>
        <v>A dispo.</v>
      </c>
      <c r="DM42" s="430">
        <f>IFERROR(IF(CA42="D",IF(DL42="A dispo.",DF42*VLOOKUP('DATI INPUT'!$F$27,TARIFFE_UD,4,FALSE),DF42*VLOOKUP(DL42,TARIFFE_UD,4,FALSE)),DF42*VLOOKUP(CB42-100,TARIFFE_UND,4,FALSE)),0)</f>
        <v>10.142155605526078</v>
      </c>
      <c r="DN42" s="430">
        <f>IFERROR(IF(CA42="D",IF(DL42="A dispo.",DK42*VLOOKUP('DATI INPUT'!$F$27,TARIFFE_UD,5,FALSE),DK42*VLOOKUP(DL42,TARIFFE_UD,5,FALSE)),DK42*VLOOKUP(CB42-100,TARIFFE_UND,5,FALSE)),0)</f>
        <v>16.849450158887119</v>
      </c>
      <c r="DO42" s="431">
        <f t="shared" si="17"/>
        <v>1.6057644131990401E-3</v>
      </c>
      <c r="DP42" s="299">
        <f>IFERROR(IF(CA42="D",IF(DL42="A dispo.",DF42*VLOOKUP('DATI INPUT'!$F$27,TARIFFE_UD,2,FALSE),DF42*VLOOKUP(DL42,TARIFFE_UD,2,FALSE)),DF42*VLOOKUP(CB42-100,TARIFFE_UND,2,FALSE)),0)</f>
        <v>12.671206380525838</v>
      </c>
      <c r="DQ42" s="299">
        <f>IFERROR(IF(CA42="D",IF(DL42="A dispo.",DK42*VLOOKUP('DATI INPUT'!$F$27,TARIFFE_UD,3,FALSE),DK42*VLOOKUP(DL42,TARIFFE_UD,3,FALSE)),DK42*VLOOKUP(CB42-100,TARIFFE_UND,3,FALSE)),0)</f>
        <v>15.091945100768223</v>
      </c>
      <c r="DR42" s="299">
        <f t="shared" si="18"/>
        <v>27.763151481294059</v>
      </c>
    </row>
    <row r="43" spans="1:122" x14ac:dyDescent="0.25">
      <c r="A43" t="s">
        <v>2133</v>
      </c>
      <c r="B43" t="s">
        <v>291</v>
      </c>
      <c r="C43" t="s">
        <v>2134</v>
      </c>
      <c r="D43" t="s">
        <v>2135</v>
      </c>
      <c r="E43" t="s">
        <v>268</v>
      </c>
      <c r="F43" t="s">
        <v>156</v>
      </c>
      <c r="G43" t="s">
        <v>2136</v>
      </c>
      <c r="H43" t="s">
        <v>1137</v>
      </c>
      <c r="I43" t="s">
        <v>2137</v>
      </c>
      <c r="J43" t="s">
        <v>156</v>
      </c>
      <c r="K43" t="s">
        <v>2138</v>
      </c>
      <c r="L43" t="s">
        <v>960</v>
      </c>
      <c r="M43" t="s">
        <v>2139</v>
      </c>
      <c r="N43" t="s">
        <v>2140</v>
      </c>
      <c r="O43" t="s">
        <v>2141</v>
      </c>
      <c r="P43" t="s">
        <v>2142</v>
      </c>
      <c r="Q43" t="s">
        <v>272</v>
      </c>
      <c r="R43" t="s">
        <v>268</v>
      </c>
      <c r="S43" t="s">
        <v>268</v>
      </c>
      <c r="T43" t="s">
        <v>268</v>
      </c>
      <c r="U43" t="s">
        <v>268</v>
      </c>
      <c r="V43" t="s">
        <v>268</v>
      </c>
      <c r="W43" t="s">
        <v>2143</v>
      </c>
      <c r="X43" t="s">
        <v>887</v>
      </c>
      <c r="Y43" t="s">
        <v>296</v>
      </c>
      <c r="Z43" t="s">
        <v>268</v>
      </c>
      <c r="AA43" t="s">
        <v>268</v>
      </c>
      <c r="AB43" t="s">
        <v>268</v>
      </c>
      <c r="AC43" t="s">
        <v>268</v>
      </c>
      <c r="AD43" t="s">
        <v>268</v>
      </c>
      <c r="AE43" t="s">
        <v>287</v>
      </c>
      <c r="AF43" t="s">
        <v>1811</v>
      </c>
      <c r="AG43" t="s">
        <v>875</v>
      </c>
      <c r="AH43" t="s">
        <v>1848</v>
      </c>
      <c r="AI43" t="s">
        <v>2030</v>
      </c>
      <c r="AJ43" t="s">
        <v>268</v>
      </c>
      <c r="AK43" t="s">
        <v>410</v>
      </c>
      <c r="AL43" t="s">
        <v>268</v>
      </c>
      <c r="AM43" t="s">
        <v>288</v>
      </c>
      <c r="AN43" t="s">
        <v>268</v>
      </c>
      <c r="AO43" t="s">
        <v>268</v>
      </c>
      <c r="AP43" t="s">
        <v>268</v>
      </c>
      <c r="AQ43" t="s">
        <v>268</v>
      </c>
      <c r="AR43" t="s">
        <v>268</v>
      </c>
      <c r="AS43" t="s">
        <v>268</v>
      </c>
      <c r="AT43" t="s">
        <v>268</v>
      </c>
      <c r="AU43" t="s">
        <v>268</v>
      </c>
      <c r="AV43" t="s">
        <v>268</v>
      </c>
      <c r="AW43" t="s">
        <v>268</v>
      </c>
      <c r="AX43" t="s">
        <v>268</v>
      </c>
      <c r="AY43" t="s">
        <v>268</v>
      </c>
      <c r="AZ43" t="s">
        <v>268</v>
      </c>
      <c r="BA43" t="s">
        <v>268</v>
      </c>
      <c r="BB43" t="s">
        <v>268</v>
      </c>
      <c r="BC43" t="s">
        <v>268</v>
      </c>
      <c r="BD43" t="s">
        <v>268</v>
      </c>
      <c r="BE43" t="s">
        <v>268</v>
      </c>
      <c r="BF43" t="s">
        <v>268</v>
      </c>
      <c r="BG43" t="s">
        <v>268</v>
      </c>
      <c r="BH43" t="s">
        <v>268</v>
      </c>
      <c r="BI43" t="s">
        <v>268</v>
      </c>
      <c r="BJ43" t="s">
        <v>268</v>
      </c>
      <c r="BK43" t="s">
        <v>268</v>
      </c>
      <c r="BL43" t="s">
        <v>268</v>
      </c>
      <c r="BM43" t="s">
        <v>268</v>
      </c>
      <c r="BN43" t="s">
        <v>268</v>
      </c>
      <c r="BO43" t="s">
        <v>268</v>
      </c>
      <c r="BP43" t="s">
        <v>268</v>
      </c>
      <c r="BQ43" t="s">
        <v>268</v>
      </c>
      <c r="BR43" t="s">
        <v>268</v>
      </c>
      <c r="BS43" t="s">
        <v>268</v>
      </c>
      <c r="BT43" t="s">
        <v>268</v>
      </c>
      <c r="BU43" t="s">
        <v>268</v>
      </c>
      <c r="BV43" t="s">
        <v>268</v>
      </c>
      <c r="BW43" t="s">
        <v>268</v>
      </c>
      <c r="BX43" t="s">
        <v>268</v>
      </c>
      <c r="BY43">
        <v>18</v>
      </c>
      <c r="BZ43">
        <v>18</v>
      </c>
      <c r="CA43" t="s">
        <v>142</v>
      </c>
      <c r="CB43" s="356">
        <v>122</v>
      </c>
      <c r="CC43" t="s">
        <v>876</v>
      </c>
      <c r="CD43" t="s">
        <v>268</v>
      </c>
      <c r="CE43" t="s">
        <v>268</v>
      </c>
      <c r="CF43" t="s">
        <v>268</v>
      </c>
      <c r="CG43" t="s">
        <v>268</v>
      </c>
      <c r="CH43" t="s">
        <v>268</v>
      </c>
      <c r="CI43" t="s">
        <v>268</v>
      </c>
      <c r="CJ43" t="s">
        <v>268</v>
      </c>
      <c r="CK43" t="s">
        <v>268</v>
      </c>
      <c r="CL43" t="s">
        <v>268</v>
      </c>
      <c r="CM43" t="s">
        <v>11224</v>
      </c>
      <c r="CN43">
        <v>78.81</v>
      </c>
      <c r="CO43" t="s">
        <v>268</v>
      </c>
      <c r="CP43">
        <v>78.81</v>
      </c>
      <c r="CQ43">
        <v>365</v>
      </c>
      <c r="CR43" t="s">
        <v>878</v>
      </c>
      <c r="CS43" t="s">
        <v>11225</v>
      </c>
      <c r="CT43" t="s">
        <v>11226</v>
      </c>
      <c r="CU43" t="s">
        <v>11227</v>
      </c>
      <c r="CV43" t="s">
        <v>268</v>
      </c>
      <c r="CW43" t="s">
        <v>268</v>
      </c>
      <c r="CX43" t="s">
        <v>268</v>
      </c>
      <c r="CY43" t="s">
        <v>268</v>
      </c>
      <c r="CZ43" t="s">
        <v>268</v>
      </c>
      <c r="DA43" t="s">
        <v>268</v>
      </c>
      <c r="DB43" s="429">
        <f t="shared" si="6"/>
        <v>0</v>
      </c>
      <c r="DC43" s="284">
        <f t="shared" si="7"/>
        <v>0</v>
      </c>
      <c r="DD43" s="284">
        <f t="shared" si="8"/>
        <v>0</v>
      </c>
      <c r="DE43" s="284">
        <f t="shared" si="9"/>
        <v>0</v>
      </c>
      <c r="DF43" s="295">
        <f t="shared" si="10"/>
        <v>18</v>
      </c>
      <c r="DG43" s="284">
        <f t="shared" si="11"/>
        <v>0</v>
      </c>
      <c r="DH43" s="284">
        <f t="shared" si="12"/>
        <v>0</v>
      </c>
      <c r="DI43" s="284">
        <f t="shared" si="13"/>
        <v>0</v>
      </c>
      <c r="DJ43" s="284">
        <f t="shared" si="14"/>
        <v>0</v>
      </c>
      <c r="DK43" s="295">
        <f t="shared" si="15"/>
        <v>1</v>
      </c>
      <c r="DL43" s="297" t="str">
        <f t="shared" si="16"/>
        <v>A dispo.</v>
      </c>
      <c r="DM43" s="430">
        <f>IFERROR(IF(CA43="D",IF(DL43="A dispo.",DF43*VLOOKUP('DATI INPUT'!$F$27,TARIFFE_UD,4,FALSE),DF43*VLOOKUP(DL43,TARIFFE_UD,4,FALSE)),DF43*VLOOKUP(CB43-100,TARIFFE_UND,4,FALSE)),0)</f>
        <v>11.409925056216839</v>
      </c>
      <c r="DN43" s="430">
        <f>IFERROR(IF(CA43="D",IF(DL43="A dispo.",DK43*VLOOKUP('DATI INPUT'!$F$27,TARIFFE_UD,5,FALSE),DK43*VLOOKUP(DL43,TARIFFE_UD,5,FALSE)),DK43*VLOOKUP(CB43-100,TARIFFE_UND,5,FALSE)),0)</f>
        <v>67.397800635548478</v>
      </c>
      <c r="DO43" s="431">
        <f t="shared" si="17"/>
        <v>-2.2743082346892152E-3</v>
      </c>
      <c r="DP43" s="299">
        <f>IFERROR(IF(CA43="D",IF(DL43="A dispo.",DF43*VLOOKUP('DATI INPUT'!$F$27,TARIFFE_UD,2,FALSE),DF43*VLOOKUP(DL43,TARIFFE_UD,2,FALSE)),DF43*VLOOKUP(CB43-100,TARIFFE_UND,2,FALSE)),0)</f>
        <v>14.255107178091567</v>
      </c>
      <c r="DQ43" s="299">
        <f>IFERROR(IF(CA43="D",IF(DL43="A dispo.",DK43*VLOOKUP('DATI INPUT'!$F$27,TARIFFE_UD,3,FALSE),DK43*VLOOKUP(DL43,TARIFFE_UD,3,FALSE)),DK43*VLOOKUP(CB43-100,TARIFFE_UND,3,FALSE)),0)</f>
        <v>60.367780403072892</v>
      </c>
      <c r="DR43" s="299">
        <f t="shared" si="18"/>
        <v>74.622887581164463</v>
      </c>
    </row>
    <row r="44" spans="1:122" x14ac:dyDescent="0.25">
      <c r="A44" t="s">
        <v>2144</v>
      </c>
      <c r="B44" t="s">
        <v>500</v>
      </c>
      <c r="C44" t="s">
        <v>364</v>
      </c>
      <c r="D44" t="s">
        <v>2145</v>
      </c>
      <c r="E44" t="s">
        <v>268</v>
      </c>
      <c r="F44" t="s">
        <v>156</v>
      </c>
      <c r="G44" t="s">
        <v>2146</v>
      </c>
      <c r="H44" t="s">
        <v>1137</v>
      </c>
      <c r="I44" t="s">
        <v>2147</v>
      </c>
      <c r="J44" t="s">
        <v>156</v>
      </c>
      <c r="K44" t="s">
        <v>2148</v>
      </c>
      <c r="L44" t="s">
        <v>984</v>
      </c>
      <c r="M44" t="s">
        <v>2149</v>
      </c>
      <c r="N44" t="s">
        <v>2150</v>
      </c>
      <c r="O44" t="s">
        <v>2151</v>
      </c>
      <c r="P44" t="s">
        <v>2152</v>
      </c>
      <c r="Q44" t="s">
        <v>280</v>
      </c>
      <c r="R44" t="s">
        <v>154</v>
      </c>
      <c r="S44" t="s">
        <v>268</v>
      </c>
      <c r="T44" t="s">
        <v>268</v>
      </c>
      <c r="U44" t="s">
        <v>268</v>
      </c>
      <c r="V44" t="s">
        <v>268</v>
      </c>
      <c r="W44" t="s">
        <v>10371</v>
      </c>
      <c r="X44" t="s">
        <v>10367</v>
      </c>
      <c r="Y44" t="s">
        <v>269</v>
      </c>
      <c r="Z44" t="s">
        <v>268</v>
      </c>
      <c r="AA44" t="s">
        <v>268</v>
      </c>
      <c r="AB44" t="s">
        <v>268</v>
      </c>
      <c r="AC44" t="s">
        <v>268</v>
      </c>
      <c r="AD44" t="s">
        <v>268</v>
      </c>
      <c r="AE44" t="s">
        <v>287</v>
      </c>
      <c r="AF44" t="s">
        <v>1811</v>
      </c>
      <c r="AG44" t="s">
        <v>875</v>
      </c>
      <c r="AH44" t="s">
        <v>2154</v>
      </c>
      <c r="AI44" t="s">
        <v>818</v>
      </c>
      <c r="AJ44" t="s">
        <v>268</v>
      </c>
      <c r="AK44" t="s">
        <v>382</v>
      </c>
      <c r="AL44" t="s">
        <v>268</v>
      </c>
      <c r="AM44" t="s">
        <v>288</v>
      </c>
      <c r="AN44" t="s">
        <v>268</v>
      </c>
      <c r="AO44" t="s">
        <v>268</v>
      </c>
      <c r="AP44" t="s">
        <v>268</v>
      </c>
      <c r="AQ44" t="s">
        <v>268</v>
      </c>
      <c r="AR44" t="s">
        <v>268</v>
      </c>
      <c r="AS44" t="s">
        <v>268</v>
      </c>
      <c r="AT44" t="s">
        <v>268</v>
      </c>
      <c r="AU44" t="s">
        <v>268</v>
      </c>
      <c r="AV44" t="s">
        <v>268</v>
      </c>
      <c r="AW44" t="s">
        <v>268</v>
      </c>
      <c r="AX44" t="s">
        <v>268</v>
      </c>
      <c r="AY44" t="s">
        <v>268</v>
      </c>
      <c r="AZ44" t="s">
        <v>268</v>
      </c>
      <c r="BA44" t="s">
        <v>268</v>
      </c>
      <c r="BB44" t="s">
        <v>268</v>
      </c>
      <c r="BC44" t="s">
        <v>268</v>
      </c>
      <c r="BD44" t="s">
        <v>268</v>
      </c>
      <c r="BE44" t="s">
        <v>268</v>
      </c>
      <c r="BF44" t="s">
        <v>268</v>
      </c>
      <c r="BG44" t="s">
        <v>268</v>
      </c>
      <c r="BH44" t="s">
        <v>268</v>
      </c>
      <c r="BI44" t="s">
        <v>268</v>
      </c>
      <c r="BJ44" t="s">
        <v>268</v>
      </c>
      <c r="BK44" t="s">
        <v>268</v>
      </c>
      <c r="BL44" t="s">
        <v>268</v>
      </c>
      <c r="BM44" t="s">
        <v>268</v>
      </c>
      <c r="BN44" t="s">
        <v>268</v>
      </c>
      <c r="BO44" t="s">
        <v>268</v>
      </c>
      <c r="BP44" t="s">
        <v>268</v>
      </c>
      <c r="BQ44" t="s">
        <v>268</v>
      </c>
      <c r="BR44" t="s">
        <v>268</v>
      </c>
      <c r="BS44" t="s">
        <v>268</v>
      </c>
      <c r="BT44" t="s">
        <v>268</v>
      </c>
      <c r="BU44" t="s">
        <v>268</v>
      </c>
      <c r="BV44" t="s">
        <v>268</v>
      </c>
      <c r="BW44" t="s">
        <v>268</v>
      </c>
      <c r="BX44" t="s">
        <v>268</v>
      </c>
      <c r="BY44">
        <v>50</v>
      </c>
      <c r="BZ44">
        <v>50</v>
      </c>
      <c r="CA44" t="s">
        <v>142</v>
      </c>
      <c r="CB44" s="356">
        <v>122</v>
      </c>
      <c r="CC44" t="s">
        <v>876</v>
      </c>
      <c r="CD44" t="s">
        <v>268</v>
      </c>
      <c r="CE44" t="s">
        <v>268</v>
      </c>
      <c r="CF44" t="s">
        <v>268</v>
      </c>
      <c r="CG44" t="s">
        <v>268</v>
      </c>
      <c r="CH44" t="s">
        <v>268</v>
      </c>
      <c r="CI44" t="s">
        <v>268</v>
      </c>
      <c r="CJ44" t="s">
        <v>268</v>
      </c>
      <c r="CK44" t="s">
        <v>268</v>
      </c>
      <c r="CL44" t="s">
        <v>268</v>
      </c>
      <c r="CM44" t="s">
        <v>11224</v>
      </c>
      <c r="CN44">
        <v>99.09</v>
      </c>
      <c r="CO44" t="s">
        <v>268</v>
      </c>
      <c r="CP44">
        <v>99.09</v>
      </c>
      <c r="CQ44">
        <v>365</v>
      </c>
      <c r="CR44" t="s">
        <v>878</v>
      </c>
      <c r="CS44" t="s">
        <v>11225</v>
      </c>
      <c r="CT44" t="s">
        <v>11226</v>
      </c>
      <c r="CU44" t="s">
        <v>11227</v>
      </c>
      <c r="CV44" t="s">
        <v>268</v>
      </c>
      <c r="CW44" t="s">
        <v>268</v>
      </c>
      <c r="CX44" t="s">
        <v>268</v>
      </c>
      <c r="CY44" t="s">
        <v>268</v>
      </c>
      <c r="CZ44" t="s">
        <v>268</v>
      </c>
      <c r="DA44" t="s">
        <v>268</v>
      </c>
      <c r="DB44" s="429">
        <f t="shared" si="6"/>
        <v>0</v>
      </c>
      <c r="DC44" s="284">
        <f t="shared" si="7"/>
        <v>0</v>
      </c>
      <c r="DD44" s="284">
        <f t="shared" si="8"/>
        <v>0</v>
      </c>
      <c r="DE44" s="284">
        <f t="shared" si="9"/>
        <v>0</v>
      </c>
      <c r="DF44" s="295">
        <f t="shared" si="10"/>
        <v>50</v>
      </c>
      <c r="DG44" s="284">
        <f t="shared" si="11"/>
        <v>0</v>
      </c>
      <c r="DH44" s="284">
        <f t="shared" si="12"/>
        <v>0</v>
      </c>
      <c r="DI44" s="284">
        <f t="shared" si="13"/>
        <v>0</v>
      </c>
      <c r="DJ44" s="284">
        <f t="shared" si="14"/>
        <v>0</v>
      </c>
      <c r="DK44" s="295">
        <f t="shared" si="15"/>
        <v>1</v>
      </c>
      <c r="DL44" s="297" t="str">
        <f t="shared" si="16"/>
        <v>A dispo.</v>
      </c>
      <c r="DM44" s="430">
        <f>IFERROR(IF(CA44="D",IF(DL44="A dispo.",DF44*VLOOKUP('DATI INPUT'!$F$27,TARIFFE_UD,4,FALSE),DF44*VLOOKUP(DL44,TARIFFE_UD,4,FALSE)),DF44*VLOOKUP(CB44-100,TARIFFE_UND,4,FALSE)),0)</f>
        <v>31.694236267268995</v>
      </c>
      <c r="DN44" s="430">
        <f>IFERROR(IF(CA44="D",IF(DL44="A dispo.",DK44*VLOOKUP('DATI INPUT'!$F$27,TARIFFE_UD,5,FALSE),DK44*VLOOKUP(DL44,TARIFFE_UD,5,FALSE)),DK44*VLOOKUP(CB44-100,TARIFFE_UND,5,FALSE)),0)</f>
        <v>67.397800635548478</v>
      </c>
      <c r="DO44" s="431">
        <f t="shared" si="17"/>
        <v>2.0369028174656023E-3</v>
      </c>
      <c r="DP44" s="299">
        <f>IFERROR(IF(CA44="D",IF(DL44="A dispo.",DF44*VLOOKUP('DATI INPUT'!$F$27,TARIFFE_UD,2,FALSE),DF44*VLOOKUP(DL44,TARIFFE_UD,2,FALSE)),DF44*VLOOKUP(CB44-100,TARIFFE_UND,2,FALSE)),0)</f>
        <v>39.597519939143247</v>
      </c>
      <c r="DQ44" s="299">
        <f>IFERROR(IF(CA44="D",IF(DL44="A dispo.",DK44*VLOOKUP('DATI INPUT'!$F$27,TARIFFE_UD,3,FALSE),DK44*VLOOKUP(DL44,TARIFFE_UD,3,FALSE)),DK44*VLOOKUP(CB44-100,TARIFFE_UND,3,FALSE)),0)</f>
        <v>60.367780403072892</v>
      </c>
      <c r="DR44" s="299">
        <f t="shared" si="18"/>
        <v>99.965300342216139</v>
      </c>
    </row>
    <row r="45" spans="1:122" x14ac:dyDescent="0.25">
      <c r="A45" t="s">
        <v>2155</v>
      </c>
      <c r="B45" t="s">
        <v>617</v>
      </c>
      <c r="C45" t="s">
        <v>2156</v>
      </c>
      <c r="D45" t="s">
        <v>2157</v>
      </c>
      <c r="E45" t="s">
        <v>268</v>
      </c>
      <c r="F45" t="s">
        <v>156</v>
      </c>
      <c r="G45" t="s">
        <v>1393</v>
      </c>
      <c r="H45" t="s">
        <v>1211</v>
      </c>
      <c r="I45" t="s">
        <v>1394</v>
      </c>
      <c r="J45" t="s">
        <v>274</v>
      </c>
      <c r="K45" t="s">
        <v>2158</v>
      </c>
      <c r="L45" t="s">
        <v>879</v>
      </c>
      <c r="M45" t="s">
        <v>2159</v>
      </c>
      <c r="N45" t="s">
        <v>984</v>
      </c>
      <c r="O45" t="s">
        <v>873</v>
      </c>
      <c r="P45" t="s">
        <v>2160</v>
      </c>
      <c r="Q45" t="s">
        <v>271</v>
      </c>
      <c r="R45" t="s">
        <v>268</v>
      </c>
      <c r="S45" t="s">
        <v>268</v>
      </c>
      <c r="T45" t="s">
        <v>268</v>
      </c>
      <c r="U45" t="s">
        <v>268</v>
      </c>
      <c r="V45" t="s">
        <v>268</v>
      </c>
      <c r="W45" t="s">
        <v>2159</v>
      </c>
      <c r="X45" t="s">
        <v>2160</v>
      </c>
      <c r="Y45" t="s">
        <v>271</v>
      </c>
      <c r="Z45" t="s">
        <v>268</v>
      </c>
      <c r="AA45" t="s">
        <v>268</v>
      </c>
      <c r="AB45" t="s">
        <v>268</v>
      </c>
      <c r="AC45" t="s">
        <v>268</v>
      </c>
      <c r="AD45" t="s">
        <v>268</v>
      </c>
      <c r="AE45" t="s">
        <v>287</v>
      </c>
      <c r="AF45" t="s">
        <v>1811</v>
      </c>
      <c r="AG45" t="s">
        <v>875</v>
      </c>
      <c r="AH45" t="s">
        <v>2161</v>
      </c>
      <c r="AI45" t="s">
        <v>893</v>
      </c>
      <c r="AJ45" t="s">
        <v>268</v>
      </c>
      <c r="AK45" t="s">
        <v>381</v>
      </c>
      <c r="AL45" t="s">
        <v>268</v>
      </c>
      <c r="AM45" t="s">
        <v>405</v>
      </c>
      <c r="AN45" t="s">
        <v>268</v>
      </c>
      <c r="AO45" t="s">
        <v>268</v>
      </c>
      <c r="AP45" t="s">
        <v>268</v>
      </c>
      <c r="AQ45" t="s">
        <v>268</v>
      </c>
      <c r="AR45" t="s">
        <v>268</v>
      </c>
      <c r="AS45" t="s">
        <v>268</v>
      </c>
      <c r="AT45" t="s">
        <v>268</v>
      </c>
      <c r="AU45" t="s">
        <v>268</v>
      </c>
      <c r="AV45" t="s">
        <v>268</v>
      </c>
      <c r="AW45" t="s">
        <v>268</v>
      </c>
      <c r="AX45" t="s">
        <v>268</v>
      </c>
      <c r="AY45" t="s">
        <v>268</v>
      </c>
      <c r="AZ45" t="s">
        <v>268</v>
      </c>
      <c r="BA45" t="s">
        <v>268</v>
      </c>
      <c r="BB45" t="s">
        <v>268</v>
      </c>
      <c r="BC45" t="s">
        <v>268</v>
      </c>
      <c r="BD45" t="s">
        <v>268</v>
      </c>
      <c r="BE45" t="s">
        <v>268</v>
      </c>
      <c r="BF45" t="s">
        <v>268</v>
      </c>
      <c r="BG45" t="s">
        <v>268</v>
      </c>
      <c r="BH45" t="s">
        <v>268</v>
      </c>
      <c r="BI45" t="s">
        <v>268</v>
      </c>
      <c r="BJ45" t="s">
        <v>268</v>
      </c>
      <c r="BK45" t="s">
        <v>268</v>
      </c>
      <c r="BL45" t="s">
        <v>268</v>
      </c>
      <c r="BM45" t="s">
        <v>268</v>
      </c>
      <c r="BN45" t="s">
        <v>268</v>
      </c>
      <c r="BO45" t="s">
        <v>268</v>
      </c>
      <c r="BP45" t="s">
        <v>268</v>
      </c>
      <c r="BQ45" t="s">
        <v>268</v>
      </c>
      <c r="BR45" t="s">
        <v>268</v>
      </c>
      <c r="BS45" t="s">
        <v>268</v>
      </c>
      <c r="BT45" t="s">
        <v>268</v>
      </c>
      <c r="BU45" t="s">
        <v>268</v>
      </c>
      <c r="BV45" t="s">
        <v>268</v>
      </c>
      <c r="BW45" t="s">
        <v>268</v>
      </c>
      <c r="BX45" t="s">
        <v>268</v>
      </c>
      <c r="BY45">
        <v>96</v>
      </c>
      <c r="BZ45">
        <v>96</v>
      </c>
      <c r="CA45" t="s">
        <v>142</v>
      </c>
      <c r="CB45" s="356">
        <v>122</v>
      </c>
      <c r="CC45" t="s">
        <v>876</v>
      </c>
      <c r="CD45" t="s">
        <v>268</v>
      </c>
      <c r="CE45" t="s">
        <v>268</v>
      </c>
      <c r="CF45" s="356">
        <v>5</v>
      </c>
      <c r="CG45" t="s">
        <v>268</v>
      </c>
      <c r="CH45" t="s">
        <v>268</v>
      </c>
      <c r="CI45" t="s">
        <v>268</v>
      </c>
      <c r="CJ45" t="s">
        <v>268</v>
      </c>
      <c r="CK45" t="s">
        <v>268</v>
      </c>
      <c r="CL45" t="s">
        <v>268</v>
      </c>
      <c r="CM45" t="s">
        <v>11224</v>
      </c>
      <c r="CN45">
        <v>180.25</v>
      </c>
      <c r="CO45" t="s">
        <v>268</v>
      </c>
      <c r="CP45">
        <v>180.25</v>
      </c>
      <c r="CQ45">
        <v>365</v>
      </c>
      <c r="CR45" t="s">
        <v>878</v>
      </c>
      <c r="CS45" t="s">
        <v>11225</v>
      </c>
      <c r="CT45" t="s">
        <v>11226</v>
      </c>
      <c r="CU45" t="s">
        <v>11227</v>
      </c>
      <c r="CV45" t="s">
        <v>268</v>
      </c>
      <c r="CW45" t="s">
        <v>268</v>
      </c>
      <c r="CX45" t="s">
        <v>268</v>
      </c>
      <c r="CY45" t="s">
        <v>268</v>
      </c>
      <c r="CZ45" t="s">
        <v>268</v>
      </c>
      <c r="DA45" t="s">
        <v>268</v>
      </c>
      <c r="DB45" s="429">
        <f t="shared" si="6"/>
        <v>0</v>
      </c>
      <c r="DC45" s="284">
        <f t="shared" si="7"/>
        <v>0</v>
      </c>
      <c r="DD45" s="284">
        <f t="shared" si="8"/>
        <v>0</v>
      </c>
      <c r="DE45" s="284">
        <f t="shared" si="9"/>
        <v>0</v>
      </c>
      <c r="DF45" s="295">
        <f t="shared" si="10"/>
        <v>95.999999999999986</v>
      </c>
      <c r="DG45" s="284">
        <f t="shared" si="11"/>
        <v>0</v>
      </c>
      <c r="DH45" s="284">
        <f t="shared" si="12"/>
        <v>0</v>
      </c>
      <c r="DI45" s="284">
        <f t="shared" si="13"/>
        <v>0</v>
      </c>
      <c r="DJ45" s="284">
        <f t="shared" si="14"/>
        <v>0</v>
      </c>
      <c r="DK45" s="295">
        <f t="shared" si="15"/>
        <v>1</v>
      </c>
      <c r="DL45" s="297">
        <f t="shared" si="16"/>
        <v>5</v>
      </c>
      <c r="DM45" s="430">
        <f>IFERROR(IF(CA45="D",IF(DL45="A dispo.",DF45*VLOOKUP('DATI INPUT'!$F$27,TARIFFE_UD,4,FALSE),DF45*VLOOKUP(DL45,TARIFFE_UD,4,FALSE)),DF45*VLOOKUP(CB45-100,TARIFFE_UND,4,FALSE)),0)</f>
        <v>69.868183060290747</v>
      </c>
      <c r="DN45" s="430">
        <f>IFERROR(IF(CA45="D",IF(DL45="A dispo.",DK45*VLOOKUP('DATI INPUT'!$F$27,TARIFFE_UD,5,FALSE),DK45*VLOOKUP(DL45,TARIFFE_UD,5,FALSE)),DK45*VLOOKUP(CB45-100,TARIFFE_UND,5,FALSE)),0)</f>
        <v>110.3761082872026</v>
      </c>
      <c r="DO45" s="431">
        <f t="shared" si="17"/>
        <v>-5.7086525066551985E-3</v>
      </c>
      <c r="DP45" s="299">
        <f>IFERROR(IF(CA45="D",IF(DL45="A dispo.",DF45*VLOOKUP('DATI INPUT'!$F$27,TARIFFE_UD,2,FALSE),DF45*VLOOKUP(DL45,TARIFFE_UD,2,FALSE)),DF45*VLOOKUP(CB45-100,TARIFFE_UND,2,FALSE)),0)</f>
        <v>87.290532843622444</v>
      </c>
      <c r="DQ45" s="299">
        <f>IFERROR(IF(CA45="D",IF(DL45="A dispo.",DK45*VLOOKUP('DATI INPUT'!$F$27,TARIFFE_UD,3,FALSE),DK45*VLOOKUP(DL45,TARIFFE_UD,3,FALSE)),DK45*VLOOKUP(CB45-100,TARIFFE_UND,3,FALSE)),0)</f>
        <v>98.863176602133862</v>
      </c>
      <c r="DR45" s="299">
        <f t="shared" si="18"/>
        <v>186.15370944575631</v>
      </c>
    </row>
    <row r="46" spans="1:122" x14ac:dyDescent="0.25">
      <c r="A46" t="s">
        <v>2162</v>
      </c>
      <c r="B46" t="s">
        <v>647</v>
      </c>
      <c r="C46" t="s">
        <v>2163</v>
      </c>
      <c r="D46" t="s">
        <v>2164</v>
      </c>
      <c r="E46" t="s">
        <v>268</v>
      </c>
      <c r="F46" t="s">
        <v>156</v>
      </c>
      <c r="G46" t="s">
        <v>2165</v>
      </c>
      <c r="H46" t="s">
        <v>1137</v>
      </c>
      <c r="I46" t="s">
        <v>336</v>
      </c>
      <c r="J46" t="s">
        <v>156</v>
      </c>
      <c r="K46" t="s">
        <v>2166</v>
      </c>
      <c r="L46" t="s">
        <v>984</v>
      </c>
      <c r="M46" t="s">
        <v>2167</v>
      </c>
      <c r="N46" t="s">
        <v>1767</v>
      </c>
      <c r="O46" t="s">
        <v>1768</v>
      </c>
      <c r="P46" t="s">
        <v>2168</v>
      </c>
      <c r="Q46" t="s">
        <v>280</v>
      </c>
      <c r="R46" t="s">
        <v>268</v>
      </c>
      <c r="S46" t="s">
        <v>268</v>
      </c>
      <c r="T46" t="s">
        <v>268</v>
      </c>
      <c r="U46" t="s">
        <v>268</v>
      </c>
      <c r="V46" t="s">
        <v>268</v>
      </c>
      <c r="W46" t="s">
        <v>2044</v>
      </c>
      <c r="X46" t="s">
        <v>2045</v>
      </c>
      <c r="Y46" t="s">
        <v>333</v>
      </c>
      <c r="Z46" t="s">
        <v>268</v>
      </c>
      <c r="AA46" t="s">
        <v>268</v>
      </c>
      <c r="AB46" t="s">
        <v>268</v>
      </c>
      <c r="AC46" t="s">
        <v>268</v>
      </c>
      <c r="AD46" t="s">
        <v>268</v>
      </c>
      <c r="AE46" t="s">
        <v>287</v>
      </c>
      <c r="AF46" t="s">
        <v>1811</v>
      </c>
      <c r="AG46" t="s">
        <v>875</v>
      </c>
      <c r="AH46" t="s">
        <v>2047</v>
      </c>
      <c r="AI46" t="s">
        <v>2048</v>
      </c>
      <c r="AJ46" t="s">
        <v>268</v>
      </c>
      <c r="AK46" t="s">
        <v>725</v>
      </c>
      <c r="AL46" t="s">
        <v>268</v>
      </c>
      <c r="AM46" t="s">
        <v>288</v>
      </c>
      <c r="AN46" t="s">
        <v>268</v>
      </c>
      <c r="AO46" t="s">
        <v>268</v>
      </c>
      <c r="AP46" t="s">
        <v>268</v>
      </c>
      <c r="AQ46" t="s">
        <v>268</v>
      </c>
      <c r="AR46" t="s">
        <v>268</v>
      </c>
      <c r="AS46" t="s">
        <v>268</v>
      </c>
      <c r="AT46" t="s">
        <v>268</v>
      </c>
      <c r="AU46" t="s">
        <v>268</v>
      </c>
      <c r="AV46" t="s">
        <v>268</v>
      </c>
      <c r="AW46" t="s">
        <v>268</v>
      </c>
      <c r="AX46" t="s">
        <v>268</v>
      </c>
      <c r="AY46" t="s">
        <v>268</v>
      </c>
      <c r="AZ46" t="s">
        <v>268</v>
      </c>
      <c r="BA46" t="s">
        <v>268</v>
      </c>
      <c r="BB46" t="s">
        <v>268</v>
      </c>
      <c r="BC46" t="s">
        <v>268</v>
      </c>
      <c r="BD46" t="s">
        <v>268</v>
      </c>
      <c r="BE46" t="s">
        <v>268</v>
      </c>
      <c r="BF46" t="s">
        <v>268</v>
      </c>
      <c r="BG46" t="s">
        <v>268</v>
      </c>
      <c r="BH46" t="s">
        <v>268</v>
      </c>
      <c r="BI46" t="s">
        <v>268</v>
      </c>
      <c r="BJ46" t="s">
        <v>268</v>
      </c>
      <c r="BK46" t="s">
        <v>268</v>
      </c>
      <c r="BL46" t="s">
        <v>268</v>
      </c>
      <c r="BM46" t="s">
        <v>268</v>
      </c>
      <c r="BN46" t="s">
        <v>268</v>
      </c>
      <c r="BO46" t="s">
        <v>268</v>
      </c>
      <c r="BP46" t="s">
        <v>268</v>
      </c>
      <c r="BQ46" t="s">
        <v>268</v>
      </c>
      <c r="BR46" t="s">
        <v>268</v>
      </c>
      <c r="BS46" t="s">
        <v>268</v>
      </c>
      <c r="BT46" t="s">
        <v>268</v>
      </c>
      <c r="BU46" t="s">
        <v>268</v>
      </c>
      <c r="BV46" t="s">
        <v>268</v>
      </c>
      <c r="BW46" t="s">
        <v>268</v>
      </c>
      <c r="BX46" t="s">
        <v>268</v>
      </c>
      <c r="BY46">
        <v>90</v>
      </c>
      <c r="BZ46">
        <v>90</v>
      </c>
      <c r="CA46" t="s">
        <v>142</v>
      </c>
      <c r="CB46" s="356">
        <v>122</v>
      </c>
      <c r="CC46" t="s">
        <v>876</v>
      </c>
      <c r="CD46" t="s">
        <v>268</v>
      </c>
      <c r="CE46" t="s">
        <v>268</v>
      </c>
      <c r="CF46" t="s">
        <v>268</v>
      </c>
      <c r="CG46" t="s">
        <v>268</v>
      </c>
      <c r="CH46" t="s">
        <v>268</v>
      </c>
      <c r="CI46" t="s">
        <v>268</v>
      </c>
      <c r="CJ46" t="s">
        <v>268</v>
      </c>
      <c r="CK46" t="s">
        <v>268</v>
      </c>
      <c r="CL46" t="s">
        <v>268</v>
      </c>
      <c r="CM46" t="s">
        <v>11224</v>
      </c>
      <c r="CN46">
        <v>124.45</v>
      </c>
      <c r="CO46" t="s">
        <v>268</v>
      </c>
      <c r="CP46">
        <v>124.45</v>
      </c>
      <c r="CQ46">
        <v>365</v>
      </c>
      <c r="CR46" t="s">
        <v>878</v>
      </c>
      <c r="CS46" t="s">
        <v>11225</v>
      </c>
      <c r="CT46" t="s">
        <v>11226</v>
      </c>
      <c r="CU46" t="s">
        <v>11227</v>
      </c>
      <c r="CV46" t="s">
        <v>268</v>
      </c>
      <c r="CW46" t="s">
        <v>268</v>
      </c>
      <c r="CX46" t="s">
        <v>268</v>
      </c>
      <c r="CY46" t="s">
        <v>268</v>
      </c>
      <c r="CZ46" t="s">
        <v>268</v>
      </c>
      <c r="DA46" t="s">
        <v>268</v>
      </c>
      <c r="DB46" s="429">
        <f t="shared" si="6"/>
        <v>0</v>
      </c>
      <c r="DC46" s="284">
        <f t="shared" si="7"/>
        <v>0</v>
      </c>
      <c r="DD46" s="284">
        <f t="shared" si="8"/>
        <v>0</v>
      </c>
      <c r="DE46" s="284">
        <f t="shared" si="9"/>
        <v>0</v>
      </c>
      <c r="DF46" s="295">
        <f t="shared" si="10"/>
        <v>90</v>
      </c>
      <c r="DG46" s="284">
        <f t="shared" si="11"/>
        <v>0</v>
      </c>
      <c r="DH46" s="284">
        <f t="shared" si="12"/>
        <v>0</v>
      </c>
      <c r="DI46" s="284">
        <f t="shared" si="13"/>
        <v>0</v>
      </c>
      <c r="DJ46" s="284">
        <f t="shared" si="14"/>
        <v>0</v>
      </c>
      <c r="DK46" s="295">
        <f t="shared" si="15"/>
        <v>1</v>
      </c>
      <c r="DL46" s="297" t="str">
        <f t="shared" si="16"/>
        <v>A dispo.</v>
      </c>
      <c r="DM46" s="430">
        <f>IFERROR(IF(CA46="D",IF(DL46="A dispo.",DF46*VLOOKUP('DATI INPUT'!$F$27,TARIFFE_UD,4,FALSE),DF46*VLOOKUP(DL46,TARIFFE_UD,4,FALSE)),DF46*VLOOKUP(CB46-100,TARIFFE_UND,4,FALSE)),0)</f>
        <v>57.04962528108419</v>
      </c>
      <c r="DN46" s="430">
        <f>IFERROR(IF(CA46="D",IF(DL46="A dispo.",DK46*VLOOKUP('DATI INPUT'!$F$27,TARIFFE_UD,5,FALSE),DK46*VLOOKUP(DL46,TARIFFE_UD,5,FALSE)),DK46*VLOOKUP(CB46-100,TARIFFE_UND,5,FALSE)),0)</f>
        <v>67.397800635548478</v>
      </c>
      <c r="DO46" s="431">
        <f t="shared" si="17"/>
        <v>-2.5740833673353336E-3</v>
      </c>
      <c r="DP46" s="299">
        <f>IFERROR(IF(CA46="D",IF(DL46="A dispo.",DF46*VLOOKUP('DATI INPUT'!$F$27,TARIFFE_UD,2,FALSE),DF46*VLOOKUP(DL46,TARIFFE_UD,2,FALSE)),DF46*VLOOKUP(CB46-100,TARIFFE_UND,2,FALSE)),0)</f>
        <v>71.275535890457846</v>
      </c>
      <c r="DQ46" s="299">
        <f>IFERROR(IF(CA46="D",IF(DL46="A dispo.",DK46*VLOOKUP('DATI INPUT'!$F$27,TARIFFE_UD,3,FALSE),DK46*VLOOKUP(DL46,TARIFFE_UD,3,FALSE)),DK46*VLOOKUP(CB46-100,TARIFFE_UND,3,FALSE)),0)</f>
        <v>60.367780403072892</v>
      </c>
      <c r="DR46" s="299">
        <f t="shared" si="18"/>
        <v>131.64331629353075</v>
      </c>
    </row>
    <row r="47" spans="1:122" x14ac:dyDescent="0.25">
      <c r="A47" t="s">
        <v>2178</v>
      </c>
      <c r="B47" t="s">
        <v>2179</v>
      </c>
      <c r="C47" t="s">
        <v>1301</v>
      </c>
      <c r="D47" t="s">
        <v>2180</v>
      </c>
      <c r="E47" t="s">
        <v>268</v>
      </c>
      <c r="F47" t="s">
        <v>156</v>
      </c>
      <c r="G47" t="s">
        <v>2181</v>
      </c>
      <c r="H47" t="s">
        <v>1137</v>
      </c>
      <c r="I47" t="s">
        <v>2182</v>
      </c>
      <c r="J47" t="s">
        <v>156</v>
      </c>
      <c r="K47" t="s">
        <v>2183</v>
      </c>
      <c r="L47" t="s">
        <v>960</v>
      </c>
      <c r="M47" t="s">
        <v>2184</v>
      </c>
      <c r="N47" t="s">
        <v>984</v>
      </c>
      <c r="O47" t="s">
        <v>873</v>
      </c>
      <c r="P47" t="s">
        <v>613</v>
      </c>
      <c r="Q47" t="s">
        <v>275</v>
      </c>
      <c r="R47" t="s">
        <v>268</v>
      </c>
      <c r="S47" t="s">
        <v>268</v>
      </c>
      <c r="T47" t="s">
        <v>268</v>
      </c>
      <c r="U47" t="s">
        <v>268</v>
      </c>
      <c r="V47" t="s">
        <v>268</v>
      </c>
      <c r="W47" t="s">
        <v>1868</v>
      </c>
      <c r="X47" t="s">
        <v>1869</v>
      </c>
      <c r="Y47" t="s">
        <v>268</v>
      </c>
      <c r="Z47" t="s">
        <v>268</v>
      </c>
      <c r="AA47" t="s">
        <v>268</v>
      </c>
      <c r="AB47" t="s">
        <v>268</v>
      </c>
      <c r="AC47" t="s">
        <v>268</v>
      </c>
      <c r="AD47" t="s">
        <v>268</v>
      </c>
      <c r="AE47" t="s">
        <v>287</v>
      </c>
      <c r="AF47" t="s">
        <v>1811</v>
      </c>
      <c r="AG47" t="s">
        <v>875</v>
      </c>
      <c r="AH47" t="s">
        <v>1831</v>
      </c>
      <c r="AI47" t="s">
        <v>1870</v>
      </c>
      <c r="AJ47" t="s">
        <v>268</v>
      </c>
      <c r="AK47" t="s">
        <v>268</v>
      </c>
      <c r="AL47" t="s">
        <v>268</v>
      </c>
      <c r="AM47" t="s">
        <v>268</v>
      </c>
      <c r="AN47" t="s">
        <v>268</v>
      </c>
      <c r="AO47" t="s">
        <v>268</v>
      </c>
      <c r="AP47" t="s">
        <v>268</v>
      </c>
      <c r="AQ47" t="s">
        <v>268</v>
      </c>
      <c r="AR47" t="s">
        <v>268</v>
      </c>
      <c r="AS47" t="s">
        <v>268</v>
      </c>
      <c r="AT47" t="s">
        <v>268</v>
      </c>
      <c r="AU47" t="s">
        <v>268</v>
      </c>
      <c r="AV47" t="s">
        <v>268</v>
      </c>
      <c r="AW47" t="s">
        <v>268</v>
      </c>
      <c r="AX47" t="s">
        <v>268</v>
      </c>
      <c r="AY47" t="s">
        <v>268</v>
      </c>
      <c r="AZ47" t="s">
        <v>268</v>
      </c>
      <c r="BA47" t="s">
        <v>268</v>
      </c>
      <c r="BB47" t="s">
        <v>268</v>
      </c>
      <c r="BC47" t="s">
        <v>268</v>
      </c>
      <c r="BD47" t="s">
        <v>268</v>
      </c>
      <c r="BE47" t="s">
        <v>268</v>
      </c>
      <c r="BF47" t="s">
        <v>268</v>
      </c>
      <c r="BG47" t="s">
        <v>268</v>
      </c>
      <c r="BH47" t="s">
        <v>268</v>
      </c>
      <c r="BI47" t="s">
        <v>268</v>
      </c>
      <c r="BJ47" t="s">
        <v>268</v>
      </c>
      <c r="BK47" t="s">
        <v>268</v>
      </c>
      <c r="BL47" t="s">
        <v>268</v>
      </c>
      <c r="BM47" t="s">
        <v>268</v>
      </c>
      <c r="BN47" t="s">
        <v>268</v>
      </c>
      <c r="BO47" t="s">
        <v>268</v>
      </c>
      <c r="BP47" t="s">
        <v>268</v>
      </c>
      <c r="BQ47" t="s">
        <v>268</v>
      </c>
      <c r="BR47" t="s">
        <v>268</v>
      </c>
      <c r="BS47" t="s">
        <v>268</v>
      </c>
      <c r="BT47" t="s">
        <v>268</v>
      </c>
      <c r="BU47" t="s">
        <v>268</v>
      </c>
      <c r="BV47" t="s">
        <v>268</v>
      </c>
      <c r="BW47" t="s">
        <v>268</v>
      </c>
      <c r="BX47" t="s">
        <v>268</v>
      </c>
      <c r="BY47">
        <v>64</v>
      </c>
      <c r="BZ47">
        <v>64</v>
      </c>
      <c r="CA47" t="s">
        <v>142</v>
      </c>
      <c r="CB47" s="356">
        <v>122</v>
      </c>
      <c r="CC47" t="s">
        <v>876</v>
      </c>
      <c r="CD47" t="s">
        <v>268</v>
      </c>
      <c r="CE47" t="s">
        <v>268</v>
      </c>
      <c r="CF47" s="356">
        <v>1</v>
      </c>
      <c r="CG47" t="s">
        <v>268</v>
      </c>
      <c r="CH47" t="s">
        <v>268</v>
      </c>
      <c r="CI47" t="s">
        <v>268</v>
      </c>
      <c r="CJ47" t="s">
        <v>268</v>
      </c>
      <c r="CK47" t="s">
        <v>268</v>
      </c>
      <c r="CL47" t="s">
        <v>268</v>
      </c>
      <c r="CM47" t="s">
        <v>11224</v>
      </c>
      <c r="CN47">
        <v>48.48</v>
      </c>
      <c r="CO47" t="s">
        <v>268</v>
      </c>
      <c r="CP47">
        <v>48.48</v>
      </c>
      <c r="CQ47">
        <v>365</v>
      </c>
      <c r="CR47" t="s">
        <v>878</v>
      </c>
      <c r="CS47" t="s">
        <v>11225</v>
      </c>
      <c r="CT47" t="s">
        <v>11226</v>
      </c>
      <c r="CU47" t="s">
        <v>11227</v>
      </c>
      <c r="CV47" t="s">
        <v>268</v>
      </c>
      <c r="CW47" t="s">
        <v>268</v>
      </c>
      <c r="CX47" t="s">
        <v>268</v>
      </c>
      <c r="CY47" t="s">
        <v>268</v>
      </c>
      <c r="CZ47" t="s">
        <v>268</v>
      </c>
      <c r="DA47" t="s">
        <v>268</v>
      </c>
      <c r="DB47" s="429">
        <f t="shared" si="6"/>
        <v>0</v>
      </c>
      <c r="DC47" s="284">
        <f t="shared" si="7"/>
        <v>0</v>
      </c>
      <c r="DD47" s="284">
        <f t="shared" si="8"/>
        <v>0</v>
      </c>
      <c r="DE47" s="284">
        <f t="shared" si="9"/>
        <v>0</v>
      </c>
      <c r="DF47" s="295">
        <f t="shared" si="10"/>
        <v>64</v>
      </c>
      <c r="DG47" s="284">
        <f t="shared" si="11"/>
        <v>0</v>
      </c>
      <c r="DH47" s="284">
        <f t="shared" si="12"/>
        <v>0</v>
      </c>
      <c r="DI47" s="284">
        <f t="shared" si="13"/>
        <v>0</v>
      </c>
      <c r="DJ47" s="284">
        <f t="shared" si="14"/>
        <v>0</v>
      </c>
      <c r="DK47" s="295">
        <f t="shared" si="15"/>
        <v>1</v>
      </c>
      <c r="DL47" s="297">
        <f t="shared" si="16"/>
        <v>1</v>
      </c>
      <c r="DM47" s="430">
        <f>IFERROR(IF(CA47="D",IF(DL47="A dispo.",DF47*VLOOKUP('DATI INPUT'!$F$27,TARIFFE_UD,4,FALSE),DF47*VLOOKUP(DL47,TARIFFE_UD,4,FALSE)),DF47*VLOOKUP(CB47-100,TARIFFE_UND,4,FALSE)),0)</f>
        <v>31.553372994970019</v>
      </c>
      <c r="DN47" s="430">
        <f>IFERROR(IF(CA47="D",IF(DL47="A dispo.",DK47*VLOOKUP('DATI INPUT'!$F$27,TARIFFE_UD,5,FALSE),DK47*VLOOKUP(DL47,TARIFFE_UD,5,FALSE)),DK47*VLOOKUP(CB47-100,TARIFFE_UND,5,FALSE)),0)</f>
        <v>16.930848468833439</v>
      </c>
      <c r="DO47" s="431">
        <f t="shared" si="17"/>
        <v>4.2214638034607788E-3</v>
      </c>
      <c r="DP47" s="299">
        <f>IFERROR(IF(CA47="D",IF(DL47="A dispo.",DF47*VLOOKUP('DATI INPUT'!$F$27,TARIFFE_UD,2,FALSE),DF47*VLOOKUP(DL47,TARIFFE_UD,2,FALSE)),DF47*VLOOKUP(CB47-100,TARIFFE_UND,2,FALSE)),0)</f>
        <v>39.421530961635945</v>
      </c>
      <c r="DQ47" s="299">
        <f>IFERROR(IF(CA47="D",IF(DL47="A dispo.",DK47*VLOOKUP('DATI INPUT'!$F$27,TARIFFE_UD,3,FALSE),DK47*VLOOKUP(DL47,TARIFFE_UD,3,FALSE)),DK47*VLOOKUP(CB47-100,TARIFFE_UND,3,FALSE)),0)</f>
        <v>15.164853048114928</v>
      </c>
      <c r="DR47" s="299">
        <f t="shared" si="18"/>
        <v>54.586384009750873</v>
      </c>
    </row>
    <row r="48" spans="1:122" x14ac:dyDescent="0.25">
      <c r="A48" t="s">
        <v>2190</v>
      </c>
      <c r="B48" t="s">
        <v>1323</v>
      </c>
      <c r="C48" t="s">
        <v>1303</v>
      </c>
      <c r="D48" t="s">
        <v>2191</v>
      </c>
      <c r="E48" t="s">
        <v>268</v>
      </c>
      <c r="F48" t="s">
        <v>156</v>
      </c>
      <c r="G48" t="s">
        <v>2192</v>
      </c>
      <c r="H48" t="s">
        <v>1137</v>
      </c>
      <c r="I48" t="s">
        <v>2193</v>
      </c>
      <c r="J48" t="s">
        <v>156</v>
      </c>
      <c r="K48" t="s">
        <v>2194</v>
      </c>
      <c r="L48" t="s">
        <v>960</v>
      </c>
      <c r="M48" t="s">
        <v>2195</v>
      </c>
      <c r="N48" t="s">
        <v>303</v>
      </c>
      <c r="O48" t="s">
        <v>1215</v>
      </c>
      <c r="P48" t="s">
        <v>2196</v>
      </c>
      <c r="Q48" t="s">
        <v>299</v>
      </c>
      <c r="R48" t="s">
        <v>268</v>
      </c>
      <c r="S48" t="s">
        <v>268</v>
      </c>
      <c r="T48" t="s">
        <v>268</v>
      </c>
      <c r="U48" t="s">
        <v>268</v>
      </c>
      <c r="V48" t="s">
        <v>268</v>
      </c>
      <c r="W48" t="s">
        <v>2115</v>
      </c>
      <c r="X48" t="s">
        <v>2116</v>
      </c>
      <c r="Y48" t="s">
        <v>304</v>
      </c>
      <c r="Z48" t="s">
        <v>154</v>
      </c>
      <c r="AA48" t="s">
        <v>268</v>
      </c>
      <c r="AB48" t="s">
        <v>268</v>
      </c>
      <c r="AC48" t="s">
        <v>268</v>
      </c>
      <c r="AD48" t="s">
        <v>268</v>
      </c>
      <c r="AE48" t="s">
        <v>287</v>
      </c>
      <c r="AF48" t="s">
        <v>1811</v>
      </c>
      <c r="AG48" t="s">
        <v>875</v>
      </c>
      <c r="AH48" t="s">
        <v>1812</v>
      </c>
      <c r="AI48" t="s">
        <v>694</v>
      </c>
      <c r="AJ48" t="s">
        <v>268</v>
      </c>
      <c r="AK48" t="s">
        <v>413</v>
      </c>
      <c r="AL48" t="s">
        <v>268</v>
      </c>
      <c r="AM48" t="s">
        <v>405</v>
      </c>
      <c r="AN48" t="s">
        <v>268</v>
      </c>
      <c r="AO48" t="s">
        <v>268</v>
      </c>
      <c r="AP48" t="s">
        <v>268</v>
      </c>
      <c r="AQ48" t="s">
        <v>268</v>
      </c>
      <c r="AR48" t="s">
        <v>268</v>
      </c>
      <c r="AS48" t="s">
        <v>268</v>
      </c>
      <c r="AT48" t="s">
        <v>268</v>
      </c>
      <c r="AU48" t="s">
        <v>268</v>
      </c>
      <c r="AV48" t="s">
        <v>268</v>
      </c>
      <c r="AW48" t="s">
        <v>268</v>
      </c>
      <c r="AX48" t="s">
        <v>268</v>
      </c>
      <c r="AY48" t="s">
        <v>268</v>
      </c>
      <c r="AZ48" t="s">
        <v>268</v>
      </c>
      <c r="BA48" t="s">
        <v>268</v>
      </c>
      <c r="BB48" t="s">
        <v>268</v>
      </c>
      <c r="BC48" t="s">
        <v>268</v>
      </c>
      <c r="BD48" t="s">
        <v>268</v>
      </c>
      <c r="BE48" t="s">
        <v>268</v>
      </c>
      <c r="BF48" t="s">
        <v>268</v>
      </c>
      <c r="BG48" t="s">
        <v>268</v>
      </c>
      <c r="BH48" t="s">
        <v>268</v>
      </c>
      <c r="BI48" t="s">
        <v>268</v>
      </c>
      <c r="BJ48" t="s">
        <v>268</v>
      </c>
      <c r="BK48" t="s">
        <v>268</v>
      </c>
      <c r="BL48" t="s">
        <v>268</v>
      </c>
      <c r="BM48" t="s">
        <v>268</v>
      </c>
      <c r="BN48" t="s">
        <v>268</v>
      </c>
      <c r="BO48" t="s">
        <v>268</v>
      </c>
      <c r="BP48" t="s">
        <v>268</v>
      </c>
      <c r="BQ48" t="s">
        <v>268</v>
      </c>
      <c r="BR48" t="s">
        <v>268</v>
      </c>
      <c r="BS48" t="s">
        <v>268</v>
      </c>
      <c r="BT48" t="s">
        <v>268</v>
      </c>
      <c r="BU48" t="s">
        <v>268</v>
      </c>
      <c r="BV48" t="s">
        <v>268</v>
      </c>
      <c r="BW48" t="s">
        <v>268</v>
      </c>
      <c r="BX48" t="s">
        <v>268</v>
      </c>
      <c r="BY48">
        <v>51</v>
      </c>
      <c r="BZ48">
        <v>51</v>
      </c>
      <c r="CA48" t="s">
        <v>142</v>
      </c>
      <c r="CB48" s="356">
        <v>122</v>
      </c>
      <c r="CC48" t="s">
        <v>876</v>
      </c>
      <c r="CD48" t="s">
        <v>268</v>
      </c>
      <c r="CE48" t="s">
        <v>268</v>
      </c>
      <c r="CF48" t="s">
        <v>268</v>
      </c>
      <c r="CG48" t="s">
        <v>268</v>
      </c>
      <c r="CH48" t="s">
        <v>268</v>
      </c>
      <c r="CI48" t="s">
        <v>268</v>
      </c>
      <c r="CJ48" t="s">
        <v>268</v>
      </c>
      <c r="CK48" t="s">
        <v>268</v>
      </c>
      <c r="CL48" t="s">
        <v>268</v>
      </c>
      <c r="CM48" t="s">
        <v>11224</v>
      </c>
      <c r="CN48">
        <v>99.73</v>
      </c>
      <c r="CO48" t="s">
        <v>268</v>
      </c>
      <c r="CP48">
        <v>99.73</v>
      </c>
      <c r="CQ48">
        <v>365</v>
      </c>
      <c r="CR48" t="s">
        <v>878</v>
      </c>
      <c r="CS48" t="s">
        <v>11225</v>
      </c>
      <c r="CT48" t="s">
        <v>11226</v>
      </c>
      <c r="CU48" t="s">
        <v>11227</v>
      </c>
      <c r="CV48" t="s">
        <v>268</v>
      </c>
      <c r="CW48" t="s">
        <v>268</v>
      </c>
      <c r="CX48" t="s">
        <v>268</v>
      </c>
      <c r="CY48" t="s">
        <v>268</v>
      </c>
      <c r="CZ48" t="s">
        <v>268</v>
      </c>
      <c r="DA48" t="s">
        <v>268</v>
      </c>
      <c r="DB48" s="429">
        <f t="shared" si="6"/>
        <v>0</v>
      </c>
      <c r="DC48" s="284">
        <f t="shared" si="7"/>
        <v>0</v>
      </c>
      <c r="DD48" s="284">
        <f t="shared" si="8"/>
        <v>0</v>
      </c>
      <c r="DE48" s="284">
        <f t="shared" si="9"/>
        <v>0</v>
      </c>
      <c r="DF48" s="295">
        <f t="shared" si="10"/>
        <v>51</v>
      </c>
      <c r="DG48" s="284">
        <f t="shared" si="11"/>
        <v>0</v>
      </c>
      <c r="DH48" s="284">
        <f t="shared" si="12"/>
        <v>0</v>
      </c>
      <c r="DI48" s="284">
        <f t="shared" si="13"/>
        <v>0</v>
      </c>
      <c r="DJ48" s="284">
        <f t="shared" si="14"/>
        <v>0</v>
      </c>
      <c r="DK48" s="295">
        <f t="shared" si="15"/>
        <v>1</v>
      </c>
      <c r="DL48" s="297" t="str">
        <f t="shared" si="16"/>
        <v>A dispo.</v>
      </c>
      <c r="DM48" s="430">
        <f>IFERROR(IF(CA48="D",IF(DL48="A dispo.",DF48*VLOOKUP('DATI INPUT'!$F$27,TARIFFE_UD,4,FALSE),DF48*VLOOKUP(DL48,TARIFFE_UD,4,FALSE)),DF48*VLOOKUP(CB48-100,TARIFFE_UND,4,FALSE)),0)</f>
        <v>32.328120992614373</v>
      </c>
      <c r="DN48" s="430">
        <f>IFERROR(IF(CA48="D",IF(DL48="A dispo.",DK48*VLOOKUP('DATI INPUT'!$F$27,TARIFFE_UD,5,FALSE),DK48*VLOOKUP(DL48,TARIFFE_UD,5,FALSE)),DK48*VLOOKUP(CB48-100,TARIFFE_UND,5,FALSE)),0)</f>
        <v>67.397800635548478</v>
      </c>
      <c r="DO48" s="431">
        <f t="shared" si="17"/>
        <v>-4.0783718371528721E-3</v>
      </c>
      <c r="DP48" s="299">
        <f>IFERROR(IF(CA48="D",IF(DL48="A dispo.",DF48*VLOOKUP('DATI INPUT'!$F$27,TARIFFE_UD,2,FALSE),DF48*VLOOKUP(DL48,TARIFFE_UD,2,FALSE)),DF48*VLOOKUP(CB48-100,TARIFFE_UND,2,FALSE)),0)</f>
        <v>40.389470337926106</v>
      </c>
      <c r="DQ48" s="299">
        <f>IFERROR(IF(CA48="D",IF(DL48="A dispo.",DK48*VLOOKUP('DATI INPUT'!$F$27,TARIFFE_UD,3,FALSE),DK48*VLOOKUP(DL48,TARIFFE_UD,3,FALSE)),DK48*VLOOKUP(CB48-100,TARIFFE_UND,3,FALSE)),0)</f>
        <v>60.367780403072892</v>
      </c>
      <c r="DR48" s="299">
        <f t="shared" si="18"/>
        <v>100.757250740999</v>
      </c>
    </row>
    <row r="49" spans="1:122" x14ac:dyDescent="0.25">
      <c r="A49" t="s">
        <v>2197</v>
      </c>
      <c r="B49" t="s">
        <v>1332</v>
      </c>
      <c r="C49" t="s">
        <v>2198</v>
      </c>
      <c r="D49" t="s">
        <v>2199</v>
      </c>
      <c r="E49" t="s">
        <v>268</v>
      </c>
      <c r="F49" t="s">
        <v>156</v>
      </c>
      <c r="G49" t="s">
        <v>2200</v>
      </c>
      <c r="H49" t="s">
        <v>2201</v>
      </c>
      <c r="I49" t="s">
        <v>273</v>
      </c>
      <c r="J49" t="s">
        <v>274</v>
      </c>
      <c r="K49" t="s">
        <v>2202</v>
      </c>
      <c r="L49" t="s">
        <v>960</v>
      </c>
      <c r="M49" t="s">
        <v>2203</v>
      </c>
      <c r="N49" t="s">
        <v>984</v>
      </c>
      <c r="O49" t="s">
        <v>873</v>
      </c>
      <c r="P49" t="s">
        <v>1310</v>
      </c>
      <c r="Q49" t="s">
        <v>269</v>
      </c>
      <c r="R49" t="s">
        <v>268</v>
      </c>
      <c r="S49" t="s">
        <v>268</v>
      </c>
      <c r="T49" t="s">
        <v>268</v>
      </c>
      <c r="U49" t="s">
        <v>268</v>
      </c>
      <c r="V49" t="s">
        <v>268</v>
      </c>
      <c r="W49" t="s">
        <v>2203</v>
      </c>
      <c r="X49" t="s">
        <v>1310</v>
      </c>
      <c r="Y49" t="s">
        <v>269</v>
      </c>
      <c r="Z49" t="s">
        <v>268</v>
      </c>
      <c r="AA49" t="s">
        <v>268</v>
      </c>
      <c r="AB49" t="s">
        <v>268</v>
      </c>
      <c r="AC49" t="s">
        <v>268</v>
      </c>
      <c r="AD49" t="s">
        <v>268</v>
      </c>
      <c r="AE49" t="s">
        <v>287</v>
      </c>
      <c r="AF49" t="s">
        <v>1811</v>
      </c>
      <c r="AG49" t="s">
        <v>875</v>
      </c>
      <c r="AH49" t="s">
        <v>1812</v>
      </c>
      <c r="AI49" t="s">
        <v>1239</v>
      </c>
      <c r="AJ49" t="s">
        <v>268</v>
      </c>
      <c r="AK49" t="s">
        <v>511</v>
      </c>
      <c r="AL49" t="s">
        <v>268</v>
      </c>
      <c r="AM49" t="s">
        <v>288</v>
      </c>
      <c r="AN49" t="s">
        <v>268</v>
      </c>
      <c r="AO49" t="s">
        <v>268</v>
      </c>
      <c r="AP49" t="s">
        <v>268</v>
      </c>
      <c r="AQ49" t="s">
        <v>268</v>
      </c>
      <c r="AR49" t="s">
        <v>268</v>
      </c>
      <c r="AS49" t="s">
        <v>268</v>
      </c>
      <c r="AT49" t="s">
        <v>268</v>
      </c>
      <c r="AU49" t="s">
        <v>268</v>
      </c>
      <c r="AV49" t="s">
        <v>268</v>
      </c>
      <c r="AW49" t="s">
        <v>268</v>
      </c>
      <c r="AX49" t="s">
        <v>268</v>
      </c>
      <c r="AY49" t="s">
        <v>268</v>
      </c>
      <c r="AZ49" t="s">
        <v>268</v>
      </c>
      <c r="BA49" t="s">
        <v>268</v>
      </c>
      <c r="BB49" t="s">
        <v>268</v>
      </c>
      <c r="BC49" t="s">
        <v>268</v>
      </c>
      <c r="BD49" t="s">
        <v>268</v>
      </c>
      <c r="BE49" t="s">
        <v>268</v>
      </c>
      <c r="BF49" t="s">
        <v>268</v>
      </c>
      <c r="BG49" t="s">
        <v>268</v>
      </c>
      <c r="BH49" t="s">
        <v>268</v>
      </c>
      <c r="BI49" t="s">
        <v>268</v>
      </c>
      <c r="BJ49" t="s">
        <v>268</v>
      </c>
      <c r="BK49" t="s">
        <v>268</v>
      </c>
      <c r="BL49" t="s">
        <v>268</v>
      </c>
      <c r="BM49" t="s">
        <v>268</v>
      </c>
      <c r="BN49" t="s">
        <v>268</v>
      </c>
      <c r="BO49" t="s">
        <v>268</v>
      </c>
      <c r="BP49" t="s">
        <v>268</v>
      </c>
      <c r="BQ49" t="s">
        <v>268</v>
      </c>
      <c r="BR49" t="s">
        <v>268</v>
      </c>
      <c r="BS49" t="s">
        <v>268</v>
      </c>
      <c r="BT49" t="s">
        <v>268</v>
      </c>
      <c r="BU49" t="s">
        <v>268</v>
      </c>
      <c r="BV49" t="s">
        <v>268</v>
      </c>
      <c r="BW49" t="s">
        <v>268</v>
      </c>
      <c r="BX49" t="s">
        <v>268</v>
      </c>
      <c r="BY49">
        <v>80</v>
      </c>
      <c r="BZ49">
        <v>80</v>
      </c>
      <c r="CA49" t="s">
        <v>142</v>
      </c>
      <c r="CB49" s="356">
        <v>122</v>
      </c>
      <c r="CC49" t="s">
        <v>876</v>
      </c>
      <c r="CD49" t="s">
        <v>268</v>
      </c>
      <c r="CE49" t="s">
        <v>268</v>
      </c>
      <c r="CF49" s="356">
        <v>1</v>
      </c>
      <c r="CG49" t="s">
        <v>268</v>
      </c>
      <c r="CH49" t="s">
        <v>268</v>
      </c>
      <c r="CI49" t="s">
        <v>268</v>
      </c>
      <c r="CJ49" t="s">
        <v>268</v>
      </c>
      <c r="CK49" t="s">
        <v>268</v>
      </c>
      <c r="CL49" t="s">
        <v>268</v>
      </c>
      <c r="CM49" t="s">
        <v>11224</v>
      </c>
      <c r="CN49">
        <v>56.37</v>
      </c>
      <c r="CO49" t="s">
        <v>268</v>
      </c>
      <c r="CP49">
        <v>56.37</v>
      </c>
      <c r="CQ49">
        <v>365</v>
      </c>
      <c r="CR49" t="s">
        <v>878</v>
      </c>
      <c r="CS49" t="s">
        <v>11225</v>
      </c>
      <c r="CT49" t="s">
        <v>11226</v>
      </c>
      <c r="CU49" t="s">
        <v>11227</v>
      </c>
      <c r="CV49" t="s">
        <v>268</v>
      </c>
      <c r="CW49" t="s">
        <v>268</v>
      </c>
      <c r="CX49" t="s">
        <v>268</v>
      </c>
      <c r="CY49" t="s">
        <v>268</v>
      </c>
      <c r="CZ49" t="s">
        <v>268</v>
      </c>
      <c r="DA49" t="s">
        <v>268</v>
      </c>
      <c r="DB49" s="429">
        <f t="shared" si="6"/>
        <v>0</v>
      </c>
      <c r="DC49" s="284">
        <f t="shared" si="7"/>
        <v>0</v>
      </c>
      <c r="DD49" s="284">
        <f t="shared" si="8"/>
        <v>0</v>
      </c>
      <c r="DE49" s="284">
        <f t="shared" si="9"/>
        <v>0</v>
      </c>
      <c r="DF49" s="295">
        <f t="shared" si="10"/>
        <v>80</v>
      </c>
      <c r="DG49" s="284">
        <f t="shared" si="11"/>
        <v>0</v>
      </c>
      <c r="DH49" s="284">
        <f t="shared" si="12"/>
        <v>0</v>
      </c>
      <c r="DI49" s="284">
        <f t="shared" si="13"/>
        <v>0</v>
      </c>
      <c r="DJ49" s="284">
        <f t="shared" si="14"/>
        <v>0</v>
      </c>
      <c r="DK49" s="295">
        <f t="shared" si="15"/>
        <v>1</v>
      </c>
      <c r="DL49" s="297">
        <f t="shared" si="16"/>
        <v>1</v>
      </c>
      <c r="DM49" s="430">
        <f>IFERROR(IF(CA49="D",IF(DL49="A dispo.",DF49*VLOOKUP('DATI INPUT'!$F$27,TARIFFE_UD,4,FALSE),DF49*VLOOKUP(DL49,TARIFFE_UD,4,FALSE)),DF49*VLOOKUP(CB49-100,TARIFFE_UND,4,FALSE)),0)</f>
        <v>39.44171624371252</v>
      </c>
      <c r="DN49" s="430">
        <f>IFERROR(IF(CA49="D",IF(DL49="A dispo.",DK49*VLOOKUP('DATI INPUT'!$F$27,TARIFFE_UD,5,FALSE),DK49*VLOOKUP(DL49,TARIFFE_UD,5,FALSE)),DK49*VLOOKUP(CB49-100,TARIFFE_UND,5,FALSE)),0)</f>
        <v>16.930848468833439</v>
      </c>
      <c r="DO49" s="431">
        <f t="shared" si="17"/>
        <v>2.5647125459613562E-3</v>
      </c>
      <c r="DP49" s="299">
        <f>IFERROR(IF(CA49="D",IF(DL49="A dispo.",DF49*VLOOKUP('DATI INPUT'!$F$27,TARIFFE_UD,2,FALSE),DF49*VLOOKUP(DL49,TARIFFE_UD,2,FALSE)),DF49*VLOOKUP(CB49-100,TARIFFE_UND,2,FALSE)),0)</f>
        <v>49.276913702044929</v>
      </c>
      <c r="DQ49" s="299">
        <f>IFERROR(IF(CA49="D",IF(DL49="A dispo.",DK49*VLOOKUP('DATI INPUT'!$F$27,TARIFFE_UD,3,FALSE),DK49*VLOOKUP(DL49,TARIFFE_UD,3,FALSE)),DK49*VLOOKUP(CB49-100,TARIFFE_UND,3,FALSE)),0)</f>
        <v>15.164853048114928</v>
      </c>
      <c r="DR49" s="299">
        <f t="shared" si="18"/>
        <v>64.441766750159857</v>
      </c>
    </row>
    <row r="50" spans="1:122" x14ac:dyDescent="0.25">
      <c r="A50" t="s">
        <v>2204</v>
      </c>
      <c r="B50" t="s">
        <v>1332</v>
      </c>
      <c r="C50" t="s">
        <v>2205</v>
      </c>
      <c r="D50" t="s">
        <v>2199</v>
      </c>
      <c r="E50" t="s">
        <v>268</v>
      </c>
      <c r="F50" t="s">
        <v>156</v>
      </c>
      <c r="G50" t="s">
        <v>2200</v>
      </c>
      <c r="H50" t="s">
        <v>2201</v>
      </c>
      <c r="I50" t="s">
        <v>273</v>
      </c>
      <c r="J50" t="s">
        <v>274</v>
      </c>
      <c r="K50" t="s">
        <v>2202</v>
      </c>
      <c r="L50" t="s">
        <v>960</v>
      </c>
      <c r="M50" t="s">
        <v>2203</v>
      </c>
      <c r="N50" t="s">
        <v>984</v>
      </c>
      <c r="O50" t="s">
        <v>873</v>
      </c>
      <c r="P50" t="s">
        <v>1310</v>
      </c>
      <c r="Q50" t="s">
        <v>269</v>
      </c>
      <c r="R50" t="s">
        <v>268</v>
      </c>
      <c r="S50" t="s">
        <v>268</v>
      </c>
      <c r="T50" t="s">
        <v>268</v>
      </c>
      <c r="U50" t="s">
        <v>268</v>
      </c>
      <c r="V50" t="s">
        <v>268</v>
      </c>
      <c r="W50" t="s">
        <v>2203</v>
      </c>
      <c r="X50" t="s">
        <v>1310</v>
      </c>
      <c r="Y50" t="s">
        <v>269</v>
      </c>
      <c r="Z50" t="s">
        <v>268</v>
      </c>
      <c r="AA50" t="s">
        <v>268</v>
      </c>
      <c r="AB50" t="s">
        <v>268</v>
      </c>
      <c r="AC50" t="s">
        <v>268</v>
      </c>
      <c r="AD50" t="s">
        <v>268</v>
      </c>
      <c r="AE50" t="s">
        <v>287</v>
      </c>
      <c r="AF50" t="s">
        <v>1811</v>
      </c>
      <c r="AG50" t="s">
        <v>875</v>
      </c>
      <c r="AH50" t="s">
        <v>1812</v>
      </c>
      <c r="AI50" t="s">
        <v>1239</v>
      </c>
      <c r="AJ50" t="s">
        <v>268</v>
      </c>
      <c r="AK50" t="s">
        <v>705</v>
      </c>
      <c r="AL50" t="s">
        <v>268</v>
      </c>
      <c r="AM50" t="s">
        <v>353</v>
      </c>
      <c r="AN50" t="s">
        <v>268</v>
      </c>
      <c r="AO50" t="s">
        <v>268</v>
      </c>
      <c r="AP50" t="s">
        <v>268</v>
      </c>
      <c r="AQ50" t="s">
        <v>268</v>
      </c>
      <c r="AR50" t="s">
        <v>268</v>
      </c>
      <c r="AS50" t="s">
        <v>268</v>
      </c>
      <c r="AT50" t="s">
        <v>268</v>
      </c>
      <c r="AU50" t="s">
        <v>268</v>
      </c>
      <c r="AV50" t="s">
        <v>268</v>
      </c>
      <c r="AW50" t="s">
        <v>268</v>
      </c>
      <c r="AX50" t="s">
        <v>268</v>
      </c>
      <c r="AY50" t="s">
        <v>268</v>
      </c>
      <c r="AZ50" t="s">
        <v>268</v>
      </c>
      <c r="BA50" t="s">
        <v>268</v>
      </c>
      <c r="BB50" t="s">
        <v>268</v>
      </c>
      <c r="BC50" t="s">
        <v>268</v>
      </c>
      <c r="BD50" t="s">
        <v>268</v>
      </c>
      <c r="BE50" t="s">
        <v>268</v>
      </c>
      <c r="BF50" t="s">
        <v>268</v>
      </c>
      <c r="BG50" t="s">
        <v>268</v>
      </c>
      <c r="BH50" t="s">
        <v>268</v>
      </c>
      <c r="BI50" t="s">
        <v>268</v>
      </c>
      <c r="BJ50" t="s">
        <v>268</v>
      </c>
      <c r="BK50" t="s">
        <v>268</v>
      </c>
      <c r="BL50" t="s">
        <v>268</v>
      </c>
      <c r="BM50" t="s">
        <v>268</v>
      </c>
      <c r="BN50" t="s">
        <v>268</v>
      </c>
      <c r="BO50" t="s">
        <v>268</v>
      </c>
      <c r="BP50" t="s">
        <v>268</v>
      </c>
      <c r="BQ50" t="s">
        <v>268</v>
      </c>
      <c r="BR50" t="s">
        <v>268</v>
      </c>
      <c r="BS50" t="s">
        <v>268</v>
      </c>
      <c r="BT50" t="s">
        <v>268</v>
      </c>
      <c r="BU50" t="s">
        <v>268</v>
      </c>
      <c r="BV50" t="s">
        <v>268</v>
      </c>
      <c r="BW50" t="s">
        <v>268</v>
      </c>
      <c r="BX50" t="s">
        <v>268</v>
      </c>
      <c r="BY50">
        <v>30</v>
      </c>
      <c r="BZ50">
        <v>30</v>
      </c>
      <c r="CA50" t="s">
        <v>142</v>
      </c>
      <c r="CB50" s="356">
        <v>123</v>
      </c>
      <c r="CC50" t="s">
        <v>1817</v>
      </c>
      <c r="CD50" t="s">
        <v>268</v>
      </c>
      <c r="CE50" t="s">
        <v>268</v>
      </c>
      <c r="CF50" s="356">
        <v>1</v>
      </c>
      <c r="CG50" t="s">
        <v>268</v>
      </c>
      <c r="CH50" t="s">
        <v>268</v>
      </c>
      <c r="CI50" t="s">
        <v>268</v>
      </c>
      <c r="CJ50" t="s">
        <v>268</v>
      </c>
      <c r="CK50" t="s">
        <v>268</v>
      </c>
      <c r="CL50" t="s">
        <v>268</v>
      </c>
      <c r="CM50" t="s">
        <v>11224</v>
      </c>
      <c r="CN50">
        <v>14.79</v>
      </c>
      <c r="CO50" t="s">
        <v>268</v>
      </c>
      <c r="CP50">
        <v>14.79</v>
      </c>
      <c r="CQ50">
        <v>365</v>
      </c>
      <c r="CR50" t="s">
        <v>878</v>
      </c>
      <c r="CS50" t="s">
        <v>11225</v>
      </c>
      <c r="CT50" t="s">
        <v>11226</v>
      </c>
      <c r="CU50" t="s">
        <v>11227</v>
      </c>
      <c r="CV50" t="s">
        <v>268</v>
      </c>
      <c r="CW50" t="s">
        <v>268</v>
      </c>
      <c r="CX50" t="s">
        <v>268</v>
      </c>
      <c r="CY50" t="s">
        <v>268</v>
      </c>
      <c r="CZ50" t="s">
        <v>268</v>
      </c>
      <c r="DA50" t="s">
        <v>268</v>
      </c>
      <c r="DB50" s="429">
        <f t="shared" si="6"/>
        <v>0</v>
      </c>
      <c r="DC50" s="284">
        <f t="shared" si="7"/>
        <v>0</v>
      </c>
      <c r="DD50" s="284">
        <f t="shared" si="8"/>
        <v>0</v>
      </c>
      <c r="DE50" s="284">
        <f t="shared" si="9"/>
        <v>0</v>
      </c>
      <c r="DF50" s="295">
        <f t="shared" si="10"/>
        <v>30</v>
      </c>
      <c r="DG50" s="284">
        <f t="shared" si="11"/>
        <v>1</v>
      </c>
      <c r="DH50" s="284">
        <f t="shared" si="12"/>
        <v>0</v>
      </c>
      <c r="DI50" s="284">
        <f t="shared" si="13"/>
        <v>0</v>
      </c>
      <c r="DJ50" s="284">
        <f t="shared" si="14"/>
        <v>0</v>
      </c>
      <c r="DK50" s="295">
        <f t="shared" si="15"/>
        <v>0</v>
      </c>
      <c r="DL50" s="297">
        <f t="shared" si="16"/>
        <v>1</v>
      </c>
      <c r="DM50" s="430">
        <f>IFERROR(IF(CA50="D",IF(DL50="A dispo.",DF50*VLOOKUP('DATI INPUT'!$F$27,TARIFFE_UD,4,FALSE),DF50*VLOOKUP(DL50,TARIFFE_UD,4,FALSE)),DF50*VLOOKUP(CB50-100,TARIFFE_UND,4,FALSE)),0)</f>
        <v>14.790643591392197</v>
      </c>
      <c r="DN50" s="430">
        <f>IFERROR(IF(CA50="D",IF(DL50="A dispo.",DK50*VLOOKUP('DATI INPUT'!$F$27,TARIFFE_UD,5,FALSE),DK50*VLOOKUP(DL50,TARIFFE_UD,5,FALSE)),DK50*VLOOKUP(CB50-100,TARIFFE_UND,5,FALSE)),0)</f>
        <v>0</v>
      </c>
      <c r="DO50" s="431">
        <f t="shared" si="17"/>
        <v>6.4359139219760664E-4</v>
      </c>
      <c r="DP50" s="299">
        <f>IFERROR(IF(CA50="D",IF(DL50="A dispo.",DF50*VLOOKUP('DATI INPUT'!$F$27,TARIFFE_UD,2,FALSE),DF50*VLOOKUP(DL50,TARIFFE_UD,2,FALSE)),DF50*VLOOKUP(CB50-100,TARIFFE_UND,2,FALSE)),0)</f>
        <v>18.478842638266848</v>
      </c>
      <c r="DQ50" s="299">
        <f>IFERROR(IF(CA50="D",IF(DL50="A dispo.",DK50*VLOOKUP('DATI INPUT'!$F$27,TARIFFE_UD,3,FALSE),DK50*VLOOKUP(DL50,TARIFFE_UD,3,FALSE)),DK50*VLOOKUP(CB50-100,TARIFFE_UND,3,FALSE)),0)</f>
        <v>0</v>
      </c>
      <c r="DR50" s="299">
        <f t="shared" si="18"/>
        <v>18.478842638266848</v>
      </c>
    </row>
    <row r="51" spans="1:122" x14ac:dyDescent="0.25">
      <c r="A51" t="s">
        <v>2206</v>
      </c>
      <c r="B51" t="s">
        <v>555</v>
      </c>
      <c r="C51" t="s">
        <v>2207</v>
      </c>
      <c r="D51" t="s">
        <v>2208</v>
      </c>
      <c r="E51" t="s">
        <v>268</v>
      </c>
      <c r="F51" t="s">
        <v>156</v>
      </c>
      <c r="G51" t="s">
        <v>2209</v>
      </c>
      <c r="H51" t="s">
        <v>1137</v>
      </c>
      <c r="I51" t="s">
        <v>2210</v>
      </c>
      <c r="J51" t="s">
        <v>156</v>
      </c>
      <c r="K51" t="s">
        <v>2211</v>
      </c>
      <c r="L51" t="s">
        <v>960</v>
      </c>
      <c r="M51" t="s">
        <v>2212</v>
      </c>
      <c r="N51" t="s">
        <v>1261</v>
      </c>
      <c r="O51" t="s">
        <v>943</v>
      </c>
      <c r="P51" t="s">
        <v>1589</v>
      </c>
      <c r="Q51" t="s">
        <v>269</v>
      </c>
      <c r="R51" t="s">
        <v>154</v>
      </c>
      <c r="S51" t="s">
        <v>268</v>
      </c>
      <c r="T51" t="s">
        <v>268</v>
      </c>
      <c r="U51" t="s">
        <v>268</v>
      </c>
      <c r="V51" t="s">
        <v>268</v>
      </c>
      <c r="W51" t="s">
        <v>2029</v>
      </c>
      <c r="X51" t="s">
        <v>887</v>
      </c>
      <c r="Y51" t="s">
        <v>545</v>
      </c>
      <c r="Z51" t="s">
        <v>268</v>
      </c>
      <c r="AA51" t="s">
        <v>268</v>
      </c>
      <c r="AB51" t="s">
        <v>268</v>
      </c>
      <c r="AC51" t="s">
        <v>268</v>
      </c>
      <c r="AD51" t="s">
        <v>268</v>
      </c>
      <c r="AE51" t="s">
        <v>287</v>
      </c>
      <c r="AF51" t="s">
        <v>1811</v>
      </c>
      <c r="AG51" t="s">
        <v>875</v>
      </c>
      <c r="AH51" t="s">
        <v>1848</v>
      </c>
      <c r="AI51" t="s">
        <v>2030</v>
      </c>
      <c r="AJ51" t="s">
        <v>268</v>
      </c>
      <c r="AK51" t="s">
        <v>382</v>
      </c>
      <c r="AL51" t="s">
        <v>268</v>
      </c>
      <c r="AM51" t="s">
        <v>405</v>
      </c>
      <c r="AN51" t="s">
        <v>268</v>
      </c>
      <c r="AO51" t="s">
        <v>268</v>
      </c>
      <c r="AP51" t="s">
        <v>268</v>
      </c>
      <c r="AQ51" t="s">
        <v>268</v>
      </c>
      <c r="AR51" t="s">
        <v>268</v>
      </c>
      <c r="AS51" t="s">
        <v>268</v>
      </c>
      <c r="AT51" t="s">
        <v>268</v>
      </c>
      <c r="AU51" t="s">
        <v>268</v>
      </c>
      <c r="AV51" t="s">
        <v>268</v>
      </c>
      <c r="AW51" t="s">
        <v>268</v>
      </c>
      <c r="AX51" t="s">
        <v>268</v>
      </c>
      <c r="AY51" t="s">
        <v>268</v>
      </c>
      <c r="AZ51" t="s">
        <v>268</v>
      </c>
      <c r="BA51" t="s">
        <v>268</v>
      </c>
      <c r="BB51" t="s">
        <v>268</v>
      </c>
      <c r="BC51" t="s">
        <v>268</v>
      </c>
      <c r="BD51" t="s">
        <v>268</v>
      </c>
      <c r="BE51" t="s">
        <v>268</v>
      </c>
      <c r="BF51" t="s">
        <v>268</v>
      </c>
      <c r="BG51" t="s">
        <v>268</v>
      </c>
      <c r="BH51" t="s">
        <v>268</v>
      </c>
      <c r="BI51" t="s">
        <v>268</v>
      </c>
      <c r="BJ51" t="s">
        <v>268</v>
      </c>
      <c r="BK51" t="s">
        <v>268</v>
      </c>
      <c r="BL51" t="s">
        <v>268</v>
      </c>
      <c r="BM51" t="s">
        <v>268</v>
      </c>
      <c r="BN51" t="s">
        <v>268</v>
      </c>
      <c r="BO51" t="s">
        <v>268</v>
      </c>
      <c r="BP51" t="s">
        <v>268</v>
      </c>
      <c r="BQ51" t="s">
        <v>268</v>
      </c>
      <c r="BR51" t="s">
        <v>268</v>
      </c>
      <c r="BS51" t="s">
        <v>268</v>
      </c>
      <c r="BT51" t="s">
        <v>268</v>
      </c>
      <c r="BU51" t="s">
        <v>268</v>
      </c>
      <c r="BV51" t="s">
        <v>268</v>
      </c>
      <c r="BW51" t="s">
        <v>268</v>
      </c>
      <c r="BX51" t="s">
        <v>268</v>
      </c>
      <c r="BY51">
        <v>40</v>
      </c>
      <c r="BZ51">
        <v>40</v>
      </c>
      <c r="CA51" t="s">
        <v>142</v>
      </c>
      <c r="CB51" s="356">
        <v>122</v>
      </c>
      <c r="CC51" t="s">
        <v>876</v>
      </c>
      <c r="CD51" t="s">
        <v>268</v>
      </c>
      <c r="CE51" t="s">
        <v>268</v>
      </c>
      <c r="CF51" t="s">
        <v>268</v>
      </c>
      <c r="CG51" t="s">
        <v>268</v>
      </c>
      <c r="CH51" t="s">
        <v>268</v>
      </c>
      <c r="CI51" t="s">
        <v>268</v>
      </c>
      <c r="CJ51" t="s">
        <v>268</v>
      </c>
      <c r="CK51" t="s">
        <v>268</v>
      </c>
      <c r="CL51" t="s">
        <v>268</v>
      </c>
      <c r="CM51" t="s">
        <v>11224</v>
      </c>
      <c r="CN51">
        <v>92.76</v>
      </c>
      <c r="CO51" t="s">
        <v>268</v>
      </c>
      <c r="CP51">
        <v>92.76</v>
      </c>
      <c r="CQ51">
        <v>365</v>
      </c>
      <c r="CR51" t="s">
        <v>878</v>
      </c>
      <c r="CS51" t="s">
        <v>11225</v>
      </c>
      <c r="CT51" t="s">
        <v>11226</v>
      </c>
      <c r="CU51" t="s">
        <v>11227</v>
      </c>
      <c r="CV51" t="s">
        <v>268</v>
      </c>
      <c r="CW51" t="s">
        <v>268</v>
      </c>
      <c r="CX51" t="s">
        <v>268</v>
      </c>
      <c r="CY51" t="s">
        <v>268</v>
      </c>
      <c r="CZ51" t="s">
        <v>268</v>
      </c>
      <c r="DA51" t="s">
        <v>268</v>
      </c>
      <c r="DB51" s="429">
        <f t="shared" si="6"/>
        <v>0</v>
      </c>
      <c r="DC51" s="284">
        <f t="shared" si="7"/>
        <v>0</v>
      </c>
      <c r="DD51" s="284">
        <f t="shared" si="8"/>
        <v>0</v>
      </c>
      <c r="DE51" s="284">
        <f t="shared" si="9"/>
        <v>0</v>
      </c>
      <c r="DF51" s="295">
        <f t="shared" si="10"/>
        <v>40</v>
      </c>
      <c r="DG51" s="284">
        <f t="shared" si="11"/>
        <v>0</v>
      </c>
      <c r="DH51" s="284">
        <f t="shared" si="12"/>
        <v>0</v>
      </c>
      <c r="DI51" s="284">
        <f t="shared" si="13"/>
        <v>0</v>
      </c>
      <c r="DJ51" s="284">
        <f t="shared" si="14"/>
        <v>0</v>
      </c>
      <c r="DK51" s="295">
        <f t="shared" si="15"/>
        <v>1</v>
      </c>
      <c r="DL51" s="297" t="str">
        <f t="shared" si="16"/>
        <v>A dispo.</v>
      </c>
      <c r="DM51" s="430">
        <f>IFERROR(IF(CA51="D",IF(DL51="A dispo.",DF51*VLOOKUP('DATI INPUT'!$F$27,TARIFFE_UD,4,FALSE),DF51*VLOOKUP(DL51,TARIFFE_UD,4,FALSE)),DF51*VLOOKUP(CB51-100,TARIFFE_UND,4,FALSE)),0)</f>
        <v>25.355389013815195</v>
      </c>
      <c r="DN51" s="430">
        <f>IFERROR(IF(CA51="D",IF(DL51="A dispo.",DK51*VLOOKUP('DATI INPUT'!$F$27,TARIFFE_UD,5,FALSE),DK51*VLOOKUP(DL51,TARIFFE_UD,5,FALSE)),DK51*VLOOKUP(CB51-100,TARIFFE_UND,5,FALSE)),0)</f>
        <v>67.397800635548478</v>
      </c>
      <c r="DO51" s="431">
        <f t="shared" si="17"/>
        <v>-6.8103506363286215E-3</v>
      </c>
      <c r="DP51" s="299">
        <f>IFERROR(IF(CA51="D",IF(DL51="A dispo.",DF51*VLOOKUP('DATI INPUT'!$F$27,TARIFFE_UD,2,FALSE),DF51*VLOOKUP(DL51,TARIFFE_UD,2,FALSE)),DF51*VLOOKUP(CB51-100,TARIFFE_UND,2,FALSE)),0)</f>
        <v>31.678015951314595</v>
      </c>
      <c r="DQ51" s="299">
        <f>IFERROR(IF(CA51="D",IF(DL51="A dispo.",DK51*VLOOKUP('DATI INPUT'!$F$27,TARIFFE_UD,3,FALSE),DK51*VLOOKUP(DL51,TARIFFE_UD,3,FALSE)),DK51*VLOOKUP(CB51-100,TARIFFE_UND,3,FALSE)),0)</f>
        <v>60.367780403072892</v>
      </c>
      <c r="DR51" s="299">
        <f t="shared" si="18"/>
        <v>92.045796354387491</v>
      </c>
    </row>
    <row r="52" spans="1:122" x14ac:dyDescent="0.25">
      <c r="A52" t="s">
        <v>2213</v>
      </c>
      <c r="B52" t="s">
        <v>543</v>
      </c>
      <c r="C52" t="s">
        <v>2214</v>
      </c>
      <c r="D52" t="s">
        <v>2215</v>
      </c>
      <c r="E52" t="s">
        <v>268</v>
      </c>
      <c r="F52" t="s">
        <v>156</v>
      </c>
      <c r="G52" t="s">
        <v>2216</v>
      </c>
      <c r="H52" t="s">
        <v>2201</v>
      </c>
      <c r="I52" t="s">
        <v>2217</v>
      </c>
      <c r="J52" t="s">
        <v>274</v>
      </c>
      <c r="K52" t="s">
        <v>2218</v>
      </c>
      <c r="L52" t="s">
        <v>984</v>
      </c>
      <c r="M52" t="s">
        <v>1933</v>
      </c>
      <c r="N52" t="s">
        <v>984</v>
      </c>
      <c r="O52" t="s">
        <v>873</v>
      </c>
      <c r="P52" t="s">
        <v>1934</v>
      </c>
      <c r="Q52" t="s">
        <v>544</v>
      </c>
      <c r="R52" t="s">
        <v>268</v>
      </c>
      <c r="S52" t="s">
        <v>268</v>
      </c>
      <c r="T52" t="s">
        <v>268</v>
      </c>
      <c r="U52" t="s">
        <v>268</v>
      </c>
      <c r="V52" t="s">
        <v>268</v>
      </c>
      <c r="W52" t="s">
        <v>1933</v>
      </c>
      <c r="X52" t="s">
        <v>1934</v>
      </c>
      <c r="Y52" t="s">
        <v>544</v>
      </c>
      <c r="Z52" t="s">
        <v>268</v>
      </c>
      <c r="AA52" t="s">
        <v>268</v>
      </c>
      <c r="AB52" t="s">
        <v>268</v>
      </c>
      <c r="AC52" t="s">
        <v>268</v>
      </c>
      <c r="AD52" t="s">
        <v>268</v>
      </c>
      <c r="AE52" t="s">
        <v>287</v>
      </c>
      <c r="AF52" t="s">
        <v>1811</v>
      </c>
      <c r="AG52" t="s">
        <v>875</v>
      </c>
      <c r="AH52" t="s">
        <v>1935</v>
      </c>
      <c r="AI52" t="s">
        <v>677</v>
      </c>
      <c r="AJ52" t="s">
        <v>268</v>
      </c>
      <c r="AK52" t="s">
        <v>377</v>
      </c>
      <c r="AL52" t="s">
        <v>268</v>
      </c>
      <c r="AM52" t="s">
        <v>288</v>
      </c>
      <c r="AN52" t="s">
        <v>268</v>
      </c>
      <c r="AO52" t="s">
        <v>268</v>
      </c>
      <c r="AP52" t="s">
        <v>268</v>
      </c>
      <c r="AQ52" t="s">
        <v>268</v>
      </c>
      <c r="AR52" t="s">
        <v>268</v>
      </c>
      <c r="AS52" t="s">
        <v>268</v>
      </c>
      <c r="AT52" t="s">
        <v>268</v>
      </c>
      <c r="AU52" t="s">
        <v>268</v>
      </c>
      <c r="AV52" t="s">
        <v>268</v>
      </c>
      <c r="AW52" t="s">
        <v>268</v>
      </c>
      <c r="AX52" t="s">
        <v>268</v>
      </c>
      <c r="AY52" t="s">
        <v>268</v>
      </c>
      <c r="AZ52" t="s">
        <v>268</v>
      </c>
      <c r="BA52" t="s">
        <v>268</v>
      </c>
      <c r="BB52" t="s">
        <v>268</v>
      </c>
      <c r="BC52" t="s">
        <v>268</v>
      </c>
      <c r="BD52" t="s">
        <v>268</v>
      </c>
      <c r="BE52" t="s">
        <v>268</v>
      </c>
      <c r="BF52" t="s">
        <v>268</v>
      </c>
      <c r="BG52" t="s">
        <v>268</v>
      </c>
      <c r="BH52" t="s">
        <v>268</v>
      </c>
      <c r="BI52" t="s">
        <v>268</v>
      </c>
      <c r="BJ52" t="s">
        <v>268</v>
      </c>
      <c r="BK52" t="s">
        <v>268</v>
      </c>
      <c r="BL52" t="s">
        <v>268</v>
      </c>
      <c r="BM52" t="s">
        <v>268</v>
      </c>
      <c r="BN52" t="s">
        <v>268</v>
      </c>
      <c r="BO52" t="s">
        <v>268</v>
      </c>
      <c r="BP52" t="s">
        <v>268</v>
      </c>
      <c r="BQ52" t="s">
        <v>268</v>
      </c>
      <c r="BR52" t="s">
        <v>268</v>
      </c>
      <c r="BS52" t="s">
        <v>268</v>
      </c>
      <c r="BT52" t="s">
        <v>268</v>
      </c>
      <c r="BU52" t="s">
        <v>268</v>
      </c>
      <c r="BV52" t="s">
        <v>268</v>
      </c>
      <c r="BW52" t="s">
        <v>268</v>
      </c>
      <c r="BX52" t="s">
        <v>268</v>
      </c>
      <c r="BY52">
        <v>70</v>
      </c>
      <c r="BZ52">
        <v>70</v>
      </c>
      <c r="CA52" t="s">
        <v>142</v>
      </c>
      <c r="CB52" s="356">
        <v>122</v>
      </c>
      <c r="CC52" t="s">
        <v>876</v>
      </c>
      <c r="CD52" t="s">
        <v>268</v>
      </c>
      <c r="CE52" t="s">
        <v>268</v>
      </c>
      <c r="CF52" s="356">
        <v>2</v>
      </c>
      <c r="CG52" t="s">
        <v>268</v>
      </c>
      <c r="CH52" t="s">
        <v>268</v>
      </c>
      <c r="CI52" t="s">
        <v>268</v>
      </c>
      <c r="CJ52" t="s">
        <v>268</v>
      </c>
      <c r="CK52" t="s">
        <v>268</v>
      </c>
      <c r="CL52" t="s">
        <v>2219</v>
      </c>
      <c r="CM52" t="s">
        <v>11224</v>
      </c>
      <c r="CN52">
        <v>91.7</v>
      </c>
      <c r="CO52" t="s">
        <v>268</v>
      </c>
      <c r="CP52">
        <v>91.7</v>
      </c>
      <c r="CQ52">
        <v>365</v>
      </c>
      <c r="CR52" t="s">
        <v>878</v>
      </c>
      <c r="CS52" t="s">
        <v>11225</v>
      </c>
      <c r="CT52" t="s">
        <v>11226</v>
      </c>
      <c r="CU52" t="s">
        <v>11227</v>
      </c>
      <c r="CV52" t="s">
        <v>268</v>
      </c>
      <c r="CW52" t="s">
        <v>268</v>
      </c>
      <c r="CX52" t="s">
        <v>268</v>
      </c>
      <c r="CY52" t="s">
        <v>268</v>
      </c>
      <c r="CZ52" t="s">
        <v>268</v>
      </c>
      <c r="DA52" t="s">
        <v>268</v>
      </c>
      <c r="DB52" s="429">
        <f t="shared" si="6"/>
        <v>0</v>
      </c>
      <c r="DC52" s="284">
        <f t="shared" si="7"/>
        <v>0</v>
      </c>
      <c r="DD52" s="284">
        <f t="shared" si="8"/>
        <v>0</v>
      </c>
      <c r="DE52" s="284">
        <f t="shared" si="9"/>
        <v>0</v>
      </c>
      <c r="DF52" s="295">
        <f t="shared" si="10"/>
        <v>70</v>
      </c>
      <c r="DG52" s="284">
        <f t="shared" si="11"/>
        <v>0</v>
      </c>
      <c r="DH52" s="284">
        <f t="shared" si="12"/>
        <v>0</v>
      </c>
      <c r="DI52" s="284">
        <f t="shared" si="13"/>
        <v>0</v>
      </c>
      <c r="DJ52" s="284">
        <f t="shared" si="14"/>
        <v>0</v>
      </c>
      <c r="DK52" s="295">
        <f t="shared" si="15"/>
        <v>1</v>
      </c>
      <c r="DL52" s="297">
        <f t="shared" si="16"/>
        <v>2</v>
      </c>
      <c r="DM52" s="430">
        <f>IFERROR(IF(CA52="D",IF(DL52="A dispo.",DF52*VLOOKUP('DATI INPUT'!$F$27,TARIFFE_UD,4,FALSE),DF52*VLOOKUP(DL52,TARIFFE_UD,4,FALSE)),DF52*VLOOKUP(CB52-100,TARIFFE_UND,4,FALSE)),0)</f>
        <v>40.263418665456541</v>
      </c>
      <c r="DN52" s="430">
        <f>IFERROR(IF(CA52="D",IF(DL52="A dispo.",DK52*VLOOKUP('DATI INPUT'!$F$27,TARIFFE_UD,5,FALSE),DK52*VLOOKUP(DL52,TARIFFE_UD,5,FALSE)),DK52*VLOOKUP(CB52-100,TARIFFE_UND,5,FALSE)),0)</f>
        <v>51.443731886070836</v>
      </c>
      <c r="DO52" s="431">
        <f t="shared" si="17"/>
        <v>7.1505515273742049E-3</v>
      </c>
      <c r="DP52" s="299">
        <f>IFERROR(IF(CA52="D",IF(DL52="A dispo.",DF52*VLOOKUP('DATI INPUT'!$F$27,TARIFFE_UD,2,FALSE),DF52*VLOOKUP(DL52,TARIFFE_UD,2,FALSE)),DF52*VLOOKUP(CB52-100,TARIFFE_UND,2,FALSE)),0)</f>
        <v>50.303516070837532</v>
      </c>
      <c r="DQ52" s="299">
        <f>IFERROR(IF(CA52="D",IF(DL52="A dispo.",DK52*VLOOKUP('DATI INPUT'!$F$27,TARIFFE_UD,3,FALSE),DK52*VLOOKUP(DL52,TARIFFE_UD,3,FALSE)),DK52*VLOOKUP(CB52-100,TARIFFE_UND,3,FALSE)),0)</f>
        <v>46.077822723118445</v>
      </c>
      <c r="DR52" s="299">
        <f t="shared" si="18"/>
        <v>96.381338793955976</v>
      </c>
    </row>
    <row r="53" spans="1:122" x14ac:dyDescent="0.25">
      <c r="A53" t="s">
        <v>2220</v>
      </c>
      <c r="B53" t="s">
        <v>543</v>
      </c>
      <c r="C53" t="s">
        <v>2221</v>
      </c>
      <c r="D53" t="s">
        <v>2215</v>
      </c>
      <c r="E53" t="s">
        <v>268</v>
      </c>
      <c r="F53" t="s">
        <v>156</v>
      </c>
      <c r="G53" t="s">
        <v>2216</v>
      </c>
      <c r="H53" t="s">
        <v>2201</v>
      </c>
      <c r="I53" t="s">
        <v>2217</v>
      </c>
      <c r="J53" t="s">
        <v>274</v>
      </c>
      <c r="K53" t="s">
        <v>2218</v>
      </c>
      <c r="L53" t="s">
        <v>984</v>
      </c>
      <c r="M53" t="s">
        <v>1933</v>
      </c>
      <c r="N53" t="s">
        <v>984</v>
      </c>
      <c r="O53" t="s">
        <v>873</v>
      </c>
      <c r="P53" t="s">
        <v>1934</v>
      </c>
      <c r="Q53" t="s">
        <v>544</v>
      </c>
      <c r="R53" t="s">
        <v>268</v>
      </c>
      <c r="S53" t="s">
        <v>268</v>
      </c>
      <c r="T53" t="s">
        <v>268</v>
      </c>
      <c r="U53" t="s">
        <v>268</v>
      </c>
      <c r="V53" t="s">
        <v>268</v>
      </c>
      <c r="W53" t="s">
        <v>1933</v>
      </c>
      <c r="X53" t="s">
        <v>1934</v>
      </c>
      <c r="Y53" t="s">
        <v>544</v>
      </c>
      <c r="Z53" t="s">
        <v>268</v>
      </c>
      <c r="AA53" t="s">
        <v>268</v>
      </c>
      <c r="AB53" t="s">
        <v>268</v>
      </c>
      <c r="AC53" t="s">
        <v>268</v>
      </c>
      <c r="AD53" t="s">
        <v>268</v>
      </c>
      <c r="AE53" t="s">
        <v>287</v>
      </c>
      <c r="AF53" t="s">
        <v>1811</v>
      </c>
      <c r="AG53" t="s">
        <v>875</v>
      </c>
      <c r="AH53" t="s">
        <v>1935</v>
      </c>
      <c r="AI53" t="s">
        <v>677</v>
      </c>
      <c r="AJ53" t="s">
        <v>268</v>
      </c>
      <c r="AK53" t="s">
        <v>729</v>
      </c>
      <c r="AL53" t="s">
        <v>268</v>
      </c>
      <c r="AM53" t="s">
        <v>353</v>
      </c>
      <c r="AN53" t="s">
        <v>268</v>
      </c>
      <c r="AO53" t="s">
        <v>268</v>
      </c>
      <c r="AP53" t="s">
        <v>268</v>
      </c>
      <c r="AQ53" t="s">
        <v>268</v>
      </c>
      <c r="AR53" t="s">
        <v>268</v>
      </c>
      <c r="AS53" t="s">
        <v>268</v>
      </c>
      <c r="AT53" t="s">
        <v>268</v>
      </c>
      <c r="AU53" t="s">
        <v>268</v>
      </c>
      <c r="AV53" t="s">
        <v>268</v>
      </c>
      <c r="AW53" t="s">
        <v>268</v>
      </c>
      <c r="AX53" t="s">
        <v>268</v>
      </c>
      <c r="AY53" t="s">
        <v>268</v>
      </c>
      <c r="AZ53" t="s">
        <v>268</v>
      </c>
      <c r="BA53" t="s">
        <v>268</v>
      </c>
      <c r="BB53" t="s">
        <v>268</v>
      </c>
      <c r="BC53" t="s">
        <v>268</v>
      </c>
      <c r="BD53" t="s">
        <v>268</v>
      </c>
      <c r="BE53" t="s">
        <v>268</v>
      </c>
      <c r="BF53" t="s">
        <v>268</v>
      </c>
      <c r="BG53" t="s">
        <v>268</v>
      </c>
      <c r="BH53" t="s">
        <v>268</v>
      </c>
      <c r="BI53" t="s">
        <v>268</v>
      </c>
      <c r="BJ53" t="s">
        <v>268</v>
      </c>
      <c r="BK53" t="s">
        <v>268</v>
      </c>
      <c r="BL53" t="s">
        <v>268</v>
      </c>
      <c r="BM53" t="s">
        <v>268</v>
      </c>
      <c r="BN53" t="s">
        <v>268</v>
      </c>
      <c r="BO53" t="s">
        <v>268</v>
      </c>
      <c r="BP53" t="s">
        <v>268</v>
      </c>
      <c r="BQ53" t="s">
        <v>268</v>
      </c>
      <c r="BR53" t="s">
        <v>268</v>
      </c>
      <c r="BS53" t="s">
        <v>268</v>
      </c>
      <c r="BT53" t="s">
        <v>268</v>
      </c>
      <c r="BU53" t="s">
        <v>268</v>
      </c>
      <c r="BV53" t="s">
        <v>268</v>
      </c>
      <c r="BW53" t="s">
        <v>268</v>
      </c>
      <c r="BX53" t="s">
        <v>268</v>
      </c>
      <c r="BY53">
        <v>33</v>
      </c>
      <c r="BZ53">
        <v>33</v>
      </c>
      <c r="CA53" t="s">
        <v>142</v>
      </c>
      <c r="CB53" s="356">
        <v>123</v>
      </c>
      <c r="CC53" t="s">
        <v>1817</v>
      </c>
      <c r="CD53" t="s">
        <v>268</v>
      </c>
      <c r="CE53" t="s">
        <v>268</v>
      </c>
      <c r="CF53" s="356">
        <v>2</v>
      </c>
      <c r="CG53" t="s">
        <v>268</v>
      </c>
      <c r="CH53" t="s">
        <v>268</v>
      </c>
      <c r="CI53" t="s">
        <v>268</v>
      </c>
      <c r="CJ53" t="s">
        <v>268</v>
      </c>
      <c r="CK53" t="s">
        <v>268</v>
      </c>
      <c r="CL53" t="s">
        <v>2219</v>
      </c>
      <c r="CM53" t="s">
        <v>11224</v>
      </c>
      <c r="CN53">
        <v>18.98</v>
      </c>
      <c r="CO53" t="s">
        <v>268</v>
      </c>
      <c r="CP53">
        <v>18.98</v>
      </c>
      <c r="CQ53">
        <v>365</v>
      </c>
      <c r="CR53" t="s">
        <v>878</v>
      </c>
      <c r="CS53" t="s">
        <v>11225</v>
      </c>
      <c r="CT53" t="s">
        <v>11226</v>
      </c>
      <c r="CU53" t="s">
        <v>11227</v>
      </c>
      <c r="CV53" t="s">
        <v>268</v>
      </c>
      <c r="CW53" t="s">
        <v>268</v>
      </c>
      <c r="CX53" t="s">
        <v>268</v>
      </c>
      <c r="CY53" t="s">
        <v>268</v>
      </c>
      <c r="CZ53" t="s">
        <v>268</v>
      </c>
      <c r="DA53" t="s">
        <v>268</v>
      </c>
      <c r="DB53" s="429">
        <f t="shared" si="6"/>
        <v>0</v>
      </c>
      <c r="DC53" s="284">
        <f t="shared" si="7"/>
        <v>0</v>
      </c>
      <c r="DD53" s="284">
        <f t="shared" si="8"/>
        <v>0</v>
      </c>
      <c r="DE53" s="284">
        <f t="shared" si="9"/>
        <v>0</v>
      </c>
      <c r="DF53" s="295">
        <f t="shared" si="10"/>
        <v>33</v>
      </c>
      <c r="DG53" s="284">
        <f t="shared" si="11"/>
        <v>1</v>
      </c>
      <c r="DH53" s="284">
        <f t="shared" si="12"/>
        <v>0</v>
      </c>
      <c r="DI53" s="284">
        <f t="shared" si="13"/>
        <v>0</v>
      </c>
      <c r="DJ53" s="284">
        <f t="shared" si="14"/>
        <v>0</v>
      </c>
      <c r="DK53" s="295">
        <f t="shared" si="15"/>
        <v>0</v>
      </c>
      <c r="DL53" s="297">
        <f t="shared" si="16"/>
        <v>2</v>
      </c>
      <c r="DM53" s="430">
        <f>IFERROR(IF(CA53="D",IF(DL53="A dispo.",DF53*VLOOKUP('DATI INPUT'!$F$27,TARIFFE_UD,4,FALSE),DF53*VLOOKUP(DL53,TARIFFE_UD,4,FALSE)),DF53*VLOOKUP(CB53-100,TARIFFE_UND,4,FALSE)),0)</f>
        <v>18.981325942286656</v>
      </c>
      <c r="DN53" s="430">
        <f>IFERROR(IF(CA53="D",IF(DL53="A dispo.",DK53*VLOOKUP('DATI INPUT'!$F$27,TARIFFE_UD,5,FALSE),DK53*VLOOKUP(DL53,TARIFFE_UD,5,FALSE)),DK53*VLOOKUP(CB53-100,TARIFFE_UND,5,FALSE)),0)</f>
        <v>0</v>
      </c>
      <c r="DO53" s="431">
        <f t="shared" si="17"/>
        <v>1.3259422866553905E-3</v>
      </c>
      <c r="DP53" s="299">
        <f>IFERROR(IF(CA53="D",IF(DL53="A dispo.",DF53*VLOOKUP('DATI INPUT'!$F$27,TARIFFE_UD,2,FALSE),DF53*VLOOKUP(DL53,TARIFFE_UD,2,FALSE)),DF53*VLOOKUP(CB53-100,TARIFFE_UND,2,FALSE)),0)</f>
        <v>23.714514719109125</v>
      </c>
      <c r="DQ53" s="299">
        <f>IFERROR(IF(CA53="D",IF(DL53="A dispo.",DK53*VLOOKUP('DATI INPUT'!$F$27,TARIFFE_UD,3,FALSE),DK53*VLOOKUP(DL53,TARIFFE_UD,3,FALSE)),DK53*VLOOKUP(CB53-100,TARIFFE_UND,3,FALSE)),0)</f>
        <v>0</v>
      </c>
      <c r="DR53" s="299">
        <f t="shared" si="18"/>
        <v>23.714514719109125</v>
      </c>
    </row>
    <row r="54" spans="1:122" x14ac:dyDescent="0.25">
      <c r="A54" t="s">
        <v>2222</v>
      </c>
      <c r="B54" t="s">
        <v>1657</v>
      </c>
      <c r="C54" t="s">
        <v>2223</v>
      </c>
      <c r="D54" t="s">
        <v>2224</v>
      </c>
      <c r="E54" t="s">
        <v>268</v>
      </c>
      <c r="F54" t="s">
        <v>156</v>
      </c>
      <c r="G54" t="s">
        <v>2225</v>
      </c>
      <c r="H54" t="s">
        <v>2201</v>
      </c>
      <c r="I54" t="s">
        <v>2226</v>
      </c>
      <c r="J54" t="s">
        <v>274</v>
      </c>
      <c r="K54" t="s">
        <v>2227</v>
      </c>
      <c r="L54" t="s">
        <v>984</v>
      </c>
      <c r="M54" t="s">
        <v>2228</v>
      </c>
      <c r="N54" t="s">
        <v>984</v>
      </c>
      <c r="O54" t="s">
        <v>873</v>
      </c>
      <c r="P54" t="s">
        <v>613</v>
      </c>
      <c r="Q54" t="s">
        <v>280</v>
      </c>
      <c r="R54" t="s">
        <v>268</v>
      </c>
      <c r="S54" t="s">
        <v>268</v>
      </c>
      <c r="T54" t="s">
        <v>268</v>
      </c>
      <c r="U54" t="s">
        <v>268</v>
      </c>
      <c r="V54" t="s">
        <v>268</v>
      </c>
      <c r="W54" t="s">
        <v>2228</v>
      </c>
      <c r="X54" t="s">
        <v>613</v>
      </c>
      <c r="Y54" t="s">
        <v>280</v>
      </c>
      <c r="Z54" t="s">
        <v>268</v>
      </c>
      <c r="AA54" t="s">
        <v>268</v>
      </c>
      <c r="AB54" t="s">
        <v>268</v>
      </c>
      <c r="AC54" t="s">
        <v>268</v>
      </c>
      <c r="AD54" t="s">
        <v>268</v>
      </c>
      <c r="AE54" t="s">
        <v>268</v>
      </c>
      <c r="AF54" t="s">
        <v>268</v>
      </c>
      <c r="AG54" t="s">
        <v>268</v>
      </c>
      <c r="AH54" t="s">
        <v>268</v>
      </c>
      <c r="AI54" t="s">
        <v>268</v>
      </c>
      <c r="AJ54" t="s">
        <v>268</v>
      </c>
      <c r="AK54" t="s">
        <v>268</v>
      </c>
      <c r="AL54" t="s">
        <v>268</v>
      </c>
      <c r="AM54" t="s">
        <v>268</v>
      </c>
      <c r="AN54" t="s">
        <v>268</v>
      </c>
      <c r="AO54" t="s">
        <v>268</v>
      </c>
      <c r="AP54" t="s">
        <v>268</v>
      </c>
      <c r="AQ54" t="s">
        <v>268</v>
      </c>
      <c r="AR54" t="s">
        <v>268</v>
      </c>
      <c r="AS54" t="s">
        <v>268</v>
      </c>
      <c r="AT54" t="s">
        <v>268</v>
      </c>
      <c r="AU54" t="s">
        <v>268</v>
      </c>
      <c r="AV54" t="s">
        <v>268</v>
      </c>
      <c r="AW54" t="s">
        <v>268</v>
      </c>
      <c r="AX54" t="s">
        <v>268</v>
      </c>
      <c r="AY54" t="s">
        <v>268</v>
      </c>
      <c r="AZ54" t="s">
        <v>268</v>
      </c>
      <c r="BA54" t="s">
        <v>268</v>
      </c>
      <c r="BB54" t="s">
        <v>268</v>
      </c>
      <c r="BC54" t="s">
        <v>268</v>
      </c>
      <c r="BD54" t="s">
        <v>268</v>
      </c>
      <c r="BE54" t="s">
        <v>268</v>
      </c>
      <c r="BF54" t="s">
        <v>268</v>
      </c>
      <c r="BG54" t="s">
        <v>268</v>
      </c>
      <c r="BH54" t="s">
        <v>268</v>
      </c>
      <c r="BI54" t="s">
        <v>268</v>
      </c>
      <c r="BJ54" t="s">
        <v>268</v>
      </c>
      <c r="BK54" t="s">
        <v>268</v>
      </c>
      <c r="BL54" t="s">
        <v>268</v>
      </c>
      <c r="BM54" t="s">
        <v>268</v>
      </c>
      <c r="BN54" t="s">
        <v>268</v>
      </c>
      <c r="BO54" t="s">
        <v>268</v>
      </c>
      <c r="BP54" t="s">
        <v>268</v>
      </c>
      <c r="BQ54" t="s">
        <v>268</v>
      </c>
      <c r="BR54" t="s">
        <v>268</v>
      </c>
      <c r="BS54" t="s">
        <v>268</v>
      </c>
      <c r="BT54" t="s">
        <v>268</v>
      </c>
      <c r="BU54" t="s">
        <v>268</v>
      </c>
      <c r="BV54" t="s">
        <v>268</v>
      </c>
      <c r="BW54" t="s">
        <v>268</v>
      </c>
      <c r="BX54" t="s">
        <v>268</v>
      </c>
      <c r="BY54">
        <v>72.55</v>
      </c>
      <c r="BZ54">
        <v>72.55</v>
      </c>
      <c r="CA54" t="s">
        <v>142</v>
      </c>
      <c r="CB54" s="356">
        <v>122</v>
      </c>
      <c r="CC54" t="s">
        <v>876</v>
      </c>
      <c r="CD54" t="s">
        <v>268</v>
      </c>
      <c r="CE54" t="s">
        <v>268</v>
      </c>
      <c r="CF54" s="356">
        <v>2</v>
      </c>
      <c r="CG54" t="s">
        <v>268</v>
      </c>
      <c r="CH54" t="s">
        <v>268</v>
      </c>
      <c r="CI54" t="s">
        <v>268</v>
      </c>
      <c r="CJ54" t="s">
        <v>268</v>
      </c>
      <c r="CK54" t="s">
        <v>268</v>
      </c>
      <c r="CL54" t="s">
        <v>268</v>
      </c>
      <c r="CM54" t="s">
        <v>11224</v>
      </c>
      <c r="CN54">
        <v>93.17</v>
      </c>
      <c r="CO54" t="s">
        <v>268</v>
      </c>
      <c r="CP54">
        <v>93.17</v>
      </c>
      <c r="CQ54">
        <v>365</v>
      </c>
      <c r="CR54" t="s">
        <v>878</v>
      </c>
      <c r="CS54" t="s">
        <v>11225</v>
      </c>
      <c r="CT54" t="s">
        <v>11226</v>
      </c>
      <c r="CU54" t="s">
        <v>11227</v>
      </c>
      <c r="CV54" t="s">
        <v>268</v>
      </c>
      <c r="CW54" t="s">
        <v>268</v>
      </c>
      <c r="CX54" t="s">
        <v>268</v>
      </c>
      <c r="CY54" t="s">
        <v>268</v>
      </c>
      <c r="CZ54" t="s">
        <v>268</v>
      </c>
      <c r="DA54" t="s">
        <v>268</v>
      </c>
      <c r="DB54" s="429">
        <f t="shared" si="6"/>
        <v>0</v>
      </c>
      <c r="DC54" s="284">
        <f t="shared" si="7"/>
        <v>0</v>
      </c>
      <c r="DD54" s="284">
        <f t="shared" si="8"/>
        <v>0</v>
      </c>
      <c r="DE54" s="284">
        <f t="shared" si="9"/>
        <v>0</v>
      </c>
      <c r="DF54" s="295">
        <f t="shared" si="10"/>
        <v>72.55</v>
      </c>
      <c r="DG54" s="284">
        <f t="shared" si="11"/>
        <v>0</v>
      </c>
      <c r="DH54" s="284">
        <f t="shared" si="12"/>
        <v>0</v>
      </c>
      <c r="DI54" s="284">
        <f t="shared" si="13"/>
        <v>0</v>
      </c>
      <c r="DJ54" s="284">
        <f t="shared" si="14"/>
        <v>0</v>
      </c>
      <c r="DK54" s="295">
        <f t="shared" si="15"/>
        <v>1</v>
      </c>
      <c r="DL54" s="297">
        <f t="shared" si="16"/>
        <v>2</v>
      </c>
      <c r="DM54" s="430">
        <f>IFERROR(IF(CA54="D",IF(DL54="A dispo.",DF54*VLOOKUP('DATI INPUT'!$F$27,TARIFFE_UD,4,FALSE),DF54*VLOOKUP(DL54,TARIFFE_UD,4,FALSE)),DF54*VLOOKUP(CB54-100,TARIFFE_UND,4,FALSE)),0)</f>
        <v>41.730157488269597</v>
      </c>
      <c r="DN54" s="430">
        <f>IFERROR(IF(CA54="D",IF(DL54="A dispo.",DK54*VLOOKUP('DATI INPUT'!$F$27,TARIFFE_UD,5,FALSE),DK54*VLOOKUP(DL54,TARIFFE_UD,5,FALSE)),DK54*VLOOKUP(CB54-100,TARIFFE_UND,5,FALSE)),0)</f>
        <v>51.443731886070836</v>
      </c>
      <c r="DO54" s="431">
        <f t="shared" si="17"/>
        <v>3.8893743404315728E-3</v>
      </c>
      <c r="DP54" s="299">
        <f>IFERROR(IF(CA54="D",IF(DL54="A dispo.",DF54*VLOOKUP('DATI INPUT'!$F$27,TARIFFE_UD,2,FALSE),DF54*VLOOKUP(DL54,TARIFFE_UD,2,FALSE)),DF54*VLOOKUP(CB54-100,TARIFFE_UND,2,FALSE)),0)</f>
        <v>52.136001299132332</v>
      </c>
      <c r="DQ54" s="299">
        <f>IFERROR(IF(CA54="D",IF(DL54="A dispo.",DK54*VLOOKUP('DATI INPUT'!$F$27,TARIFFE_UD,3,FALSE),DK54*VLOOKUP(DL54,TARIFFE_UD,3,FALSE)),DK54*VLOOKUP(CB54-100,TARIFFE_UND,3,FALSE)),0)</f>
        <v>46.077822723118445</v>
      </c>
      <c r="DR54" s="299">
        <f t="shared" si="18"/>
        <v>98.213824022250776</v>
      </c>
    </row>
    <row r="55" spans="1:122" x14ac:dyDescent="0.25">
      <c r="A55" t="s">
        <v>2229</v>
      </c>
      <c r="B55" t="s">
        <v>1657</v>
      </c>
      <c r="C55" t="s">
        <v>2230</v>
      </c>
      <c r="D55" t="s">
        <v>2224</v>
      </c>
      <c r="E55" t="s">
        <v>268</v>
      </c>
      <c r="F55" t="s">
        <v>156</v>
      </c>
      <c r="G55" t="s">
        <v>2225</v>
      </c>
      <c r="H55" t="s">
        <v>2201</v>
      </c>
      <c r="I55" t="s">
        <v>2226</v>
      </c>
      <c r="J55" t="s">
        <v>274</v>
      </c>
      <c r="K55" t="s">
        <v>2227</v>
      </c>
      <c r="L55" t="s">
        <v>984</v>
      </c>
      <c r="M55" t="s">
        <v>2228</v>
      </c>
      <c r="N55" t="s">
        <v>984</v>
      </c>
      <c r="O55" t="s">
        <v>873</v>
      </c>
      <c r="P55" t="s">
        <v>613</v>
      </c>
      <c r="Q55" t="s">
        <v>280</v>
      </c>
      <c r="R55" t="s">
        <v>268</v>
      </c>
      <c r="S55" t="s">
        <v>268</v>
      </c>
      <c r="T55" t="s">
        <v>268</v>
      </c>
      <c r="U55" t="s">
        <v>268</v>
      </c>
      <c r="V55" t="s">
        <v>268</v>
      </c>
      <c r="W55" t="s">
        <v>2228</v>
      </c>
      <c r="X55" t="s">
        <v>613</v>
      </c>
      <c r="Y55" t="s">
        <v>280</v>
      </c>
      <c r="Z55" t="s">
        <v>268</v>
      </c>
      <c r="AA55" t="s">
        <v>268</v>
      </c>
      <c r="AB55" t="s">
        <v>268</v>
      </c>
      <c r="AC55" t="s">
        <v>268</v>
      </c>
      <c r="AD55" t="s">
        <v>268</v>
      </c>
      <c r="AE55" t="s">
        <v>268</v>
      </c>
      <c r="AF55" t="s">
        <v>268</v>
      </c>
      <c r="AG55" t="s">
        <v>268</v>
      </c>
      <c r="AH55" t="s">
        <v>268</v>
      </c>
      <c r="AI55" t="s">
        <v>268</v>
      </c>
      <c r="AJ55" t="s">
        <v>268</v>
      </c>
      <c r="AK55" t="s">
        <v>268</v>
      </c>
      <c r="AL55" t="s">
        <v>268</v>
      </c>
      <c r="AM55" t="s">
        <v>268</v>
      </c>
      <c r="AN55" t="s">
        <v>268</v>
      </c>
      <c r="AO55" t="s">
        <v>268</v>
      </c>
      <c r="AP55" t="s">
        <v>268</v>
      </c>
      <c r="AQ55" t="s">
        <v>268</v>
      </c>
      <c r="AR55" t="s">
        <v>268</v>
      </c>
      <c r="AS55" t="s">
        <v>268</v>
      </c>
      <c r="AT55" t="s">
        <v>268</v>
      </c>
      <c r="AU55" t="s">
        <v>268</v>
      </c>
      <c r="AV55" t="s">
        <v>268</v>
      </c>
      <c r="AW55" t="s">
        <v>268</v>
      </c>
      <c r="AX55" t="s">
        <v>268</v>
      </c>
      <c r="AY55" t="s">
        <v>268</v>
      </c>
      <c r="AZ55" t="s">
        <v>268</v>
      </c>
      <c r="BA55" t="s">
        <v>268</v>
      </c>
      <c r="BB55" t="s">
        <v>268</v>
      </c>
      <c r="BC55" t="s">
        <v>268</v>
      </c>
      <c r="BD55" t="s">
        <v>268</v>
      </c>
      <c r="BE55" t="s">
        <v>268</v>
      </c>
      <c r="BF55" t="s">
        <v>268</v>
      </c>
      <c r="BG55" t="s">
        <v>268</v>
      </c>
      <c r="BH55" t="s">
        <v>268</v>
      </c>
      <c r="BI55" t="s">
        <v>268</v>
      </c>
      <c r="BJ55" t="s">
        <v>268</v>
      </c>
      <c r="BK55" t="s">
        <v>268</v>
      </c>
      <c r="BL55" t="s">
        <v>268</v>
      </c>
      <c r="BM55" t="s">
        <v>268</v>
      </c>
      <c r="BN55" t="s">
        <v>268</v>
      </c>
      <c r="BO55" t="s">
        <v>268</v>
      </c>
      <c r="BP55" t="s">
        <v>268</v>
      </c>
      <c r="BQ55" t="s">
        <v>268</v>
      </c>
      <c r="BR55" t="s">
        <v>268</v>
      </c>
      <c r="BS55" t="s">
        <v>268</v>
      </c>
      <c r="BT55" t="s">
        <v>268</v>
      </c>
      <c r="BU55" t="s">
        <v>268</v>
      </c>
      <c r="BV55" t="s">
        <v>268</v>
      </c>
      <c r="BW55" t="s">
        <v>268</v>
      </c>
      <c r="BX55" t="s">
        <v>268</v>
      </c>
      <c r="BY55">
        <v>13</v>
      </c>
      <c r="BZ55">
        <v>13</v>
      </c>
      <c r="CA55" t="s">
        <v>142</v>
      </c>
      <c r="CB55" s="356">
        <v>123</v>
      </c>
      <c r="CC55" t="s">
        <v>1817</v>
      </c>
      <c r="CD55" t="s">
        <v>268</v>
      </c>
      <c r="CE55" t="s">
        <v>268</v>
      </c>
      <c r="CF55" s="356">
        <v>2</v>
      </c>
      <c r="CG55" t="s">
        <v>268</v>
      </c>
      <c r="CH55" t="s">
        <v>268</v>
      </c>
      <c r="CI55" t="s">
        <v>268</v>
      </c>
      <c r="CJ55" t="s">
        <v>268</v>
      </c>
      <c r="CK55" t="s">
        <v>268</v>
      </c>
      <c r="CL55" t="s">
        <v>268</v>
      </c>
      <c r="CM55" t="s">
        <v>11224</v>
      </c>
      <c r="CN55">
        <v>7.48</v>
      </c>
      <c r="CO55" t="s">
        <v>268</v>
      </c>
      <c r="CP55">
        <v>7.48</v>
      </c>
      <c r="CQ55">
        <v>365</v>
      </c>
      <c r="CR55" t="s">
        <v>878</v>
      </c>
      <c r="CS55" t="s">
        <v>11225</v>
      </c>
      <c r="CT55" t="s">
        <v>11226</v>
      </c>
      <c r="CU55" t="s">
        <v>11227</v>
      </c>
      <c r="CV55" t="s">
        <v>268</v>
      </c>
      <c r="CW55" t="s">
        <v>268</v>
      </c>
      <c r="CX55" t="s">
        <v>268</v>
      </c>
      <c r="CY55" t="s">
        <v>268</v>
      </c>
      <c r="CZ55" t="s">
        <v>268</v>
      </c>
      <c r="DA55" t="s">
        <v>268</v>
      </c>
      <c r="DB55" s="429">
        <f t="shared" si="6"/>
        <v>0</v>
      </c>
      <c r="DC55" s="284">
        <f t="shared" si="7"/>
        <v>0</v>
      </c>
      <c r="DD55" s="284">
        <f t="shared" si="8"/>
        <v>0</v>
      </c>
      <c r="DE55" s="284">
        <f t="shared" si="9"/>
        <v>0</v>
      </c>
      <c r="DF55" s="295">
        <f t="shared" si="10"/>
        <v>13</v>
      </c>
      <c r="DG55" s="284">
        <f t="shared" si="11"/>
        <v>1</v>
      </c>
      <c r="DH55" s="284">
        <f t="shared" si="12"/>
        <v>0</v>
      </c>
      <c r="DI55" s="284">
        <f t="shared" si="13"/>
        <v>0</v>
      </c>
      <c r="DJ55" s="284">
        <f t="shared" si="14"/>
        <v>0</v>
      </c>
      <c r="DK55" s="295">
        <f t="shared" si="15"/>
        <v>0</v>
      </c>
      <c r="DL55" s="297">
        <f t="shared" si="16"/>
        <v>2</v>
      </c>
      <c r="DM55" s="430">
        <f>IFERROR(IF(CA55="D",IF(DL55="A dispo.",DF55*VLOOKUP('DATI INPUT'!$F$27,TARIFFE_UD,4,FALSE),DF55*VLOOKUP(DL55,TARIFFE_UD,4,FALSE)),DF55*VLOOKUP(CB55-100,TARIFFE_UND,4,FALSE)),0)</f>
        <v>7.4774920378705003</v>
      </c>
      <c r="DN55" s="430">
        <f>IFERROR(IF(CA55="D",IF(DL55="A dispo.",DK55*VLOOKUP('DATI INPUT'!$F$27,TARIFFE_UD,5,FALSE),DK55*VLOOKUP(DL55,TARIFFE_UD,5,FALSE)),DK55*VLOOKUP(CB55-100,TARIFFE_UND,5,FALSE)),0)</f>
        <v>0</v>
      </c>
      <c r="DO55" s="431">
        <f t="shared" si="17"/>
        <v>-2.5079621295001076E-3</v>
      </c>
      <c r="DP55" s="299">
        <f>IFERROR(IF(CA55="D",IF(DL55="A dispo.",DF55*VLOOKUP('DATI INPUT'!$F$27,TARIFFE_UD,2,FALSE),DF55*VLOOKUP(DL55,TARIFFE_UD,2,FALSE)),DF55*VLOOKUP(CB55-100,TARIFFE_UND,2,FALSE)),0)</f>
        <v>9.3420815560126851</v>
      </c>
      <c r="DQ55" s="299">
        <f>IFERROR(IF(CA55="D",IF(DL55="A dispo.",DK55*VLOOKUP('DATI INPUT'!$F$27,TARIFFE_UD,3,FALSE),DK55*VLOOKUP(DL55,TARIFFE_UD,3,FALSE)),DK55*VLOOKUP(CB55-100,TARIFFE_UND,3,FALSE)),0)</f>
        <v>0</v>
      </c>
      <c r="DR55" s="299">
        <f t="shared" si="18"/>
        <v>9.3420815560126851</v>
      </c>
    </row>
    <row r="56" spans="1:122" x14ac:dyDescent="0.25">
      <c r="A56" t="s">
        <v>2231</v>
      </c>
      <c r="B56" t="s">
        <v>1335</v>
      </c>
      <c r="C56" t="s">
        <v>2232</v>
      </c>
      <c r="D56" t="s">
        <v>2233</v>
      </c>
      <c r="E56" t="s">
        <v>268</v>
      </c>
      <c r="F56" t="s">
        <v>156</v>
      </c>
      <c r="G56" t="s">
        <v>2234</v>
      </c>
      <c r="H56" t="s">
        <v>1137</v>
      </c>
      <c r="I56" t="s">
        <v>616</v>
      </c>
      <c r="J56" t="s">
        <v>156</v>
      </c>
      <c r="K56" t="s">
        <v>2235</v>
      </c>
      <c r="L56" t="s">
        <v>984</v>
      </c>
      <c r="M56" t="s">
        <v>2236</v>
      </c>
      <c r="N56" t="s">
        <v>2237</v>
      </c>
      <c r="O56" t="s">
        <v>2238</v>
      </c>
      <c r="P56" t="s">
        <v>2239</v>
      </c>
      <c r="Q56" t="s">
        <v>275</v>
      </c>
      <c r="R56" t="s">
        <v>268</v>
      </c>
      <c r="S56" t="s">
        <v>268</v>
      </c>
      <c r="T56" t="s">
        <v>268</v>
      </c>
      <c r="U56" t="s">
        <v>268</v>
      </c>
      <c r="V56" t="s">
        <v>268</v>
      </c>
      <c r="W56" t="s">
        <v>2240</v>
      </c>
      <c r="X56" t="s">
        <v>2241</v>
      </c>
      <c r="Y56" t="s">
        <v>272</v>
      </c>
      <c r="Z56" t="s">
        <v>268</v>
      </c>
      <c r="AA56" t="s">
        <v>268</v>
      </c>
      <c r="AB56" t="s">
        <v>268</v>
      </c>
      <c r="AC56" t="s">
        <v>268</v>
      </c>
      <c r="AD56" t="s">
        <v>268</v>
      </c>
      <c r="AE56" t="s">
        <v>287</v>
      </c>
      <c r="AF56" t="s">
        <v>1811</v>
      </c>
      <c r="AG56" t="s">
        <v>875</v>
      </c>
      <c r="AH56" t="s">
        <v>1848</v>
      </c>
      <c r="AI56" t="s">
        <v>1813</v>
      </c>
      <c r="AJ56" t="s">
        <v>268</v>
      </c>
      <c r="AK56" t="s">
        <v>395</v>
      </c>
      <c r="AL56" t="s">
        <v>268</v>
      </c>
      <c r="AM56" t="s">
        <v>405</v>
      </c>
      <c r="AN56" t="s">
        <v>268</v>
      </c>
      <c r="AO56" t="s">
        <v>268</v>
      </c>
      <c r="AP56" t="s">
        <v>268</v>
      </c>
      <c r="AQ56" t="s">
        <v>268</v>
      </c>
      <c r="AR56" t="s">
        <v>268</v>
      </c>
      <c r="AS56" t="s">
        <v>268</v>
      </c>
      <c r="AT56" t="s">
        <v>268</v>
      </c>
      <c r="AU56" t="s">
        <v>268</v>
      </c>
      <c r="AV56" t="s">
        <v>268</v>
      </c>
      <c r="AW56" t="s">
        <v>268</v>
      </c>
      <c r="AX56" t="s">
        <v>268</v>
      </c>
      <c r="AY56" t="s">
        <v>268</v>
      </c>
      <c r="AZ56" t="s">
        <v>268</v>
      </c>
      <c r="BA56" t="s">
        <v>268</v>
      </c>
      <c r="BB56" t="s">
        <v>268</v>
      </c>
      <c r="BC56" t="s">
        <v>268</v>
      </c>
      <c r="BD56" t="s">
        <v>268</v>
      </c>
      <c r="BE56" t="s">
        <v>268</v>
      </c>
      <c r="BF56" t="s">
        <v>268</v>
      </c>
      <c r="BG56" t="s">
        <v>268</v>
      </c>
      <c r="BH56" t="s">
        <v>268</v>
      </c>
      <c r="BI56" t="s">
        <v>268</v>
      </c>
      <c r="BJ56" t="s">
        <v>268</v>
      </c>
      <c r="BK56" t="s">
        <v>268</v>
      </c>
      <c r="BL56" t="s">
        <v>268</v>
      </c>
      <c r="BM56" t="s">
        <v>268</v>
      </c>
      <c r="BN56" t="s">
        <v>268</v>
      </c>
      <c r="BO56" t="s">
        <v>268</v>
      </c>
      <c r="BP56" t="s">
        <v>268</v>
      </c>
      <c r="BQ56" t="s">
        <v>268</v>
      </c>
      <c r="BR56" t="s">
        <v>268</v>
      </c>
      <c r="BS56" t="s">
        <v>268</v>
      </c>
      <c r="BT56" t="s">
        <v>268</v>
      </c>
      <c r="BU56" t="s">
        <v>268</v>
      </c>
      <c r="BV56" t="s">
        <v>268</v>
      </c>
      <c r="BW56" t="s">
        <v>268</v>
      </c>
      <c r="BX56" t="s">
        <v>268</v>
      </c>
      <c r="BY56">
        <v>36.5</v>
      </c>
      <c r="BZ56">
        <v>36.5</v>
      </c>
      <c r="CA56" t="s">
        <v>142</v>
      </c>
      <c r="CB56" s="356">
        <v>122</v>
      </c>
      <c r="CC56" t="s">
        <v>876</v>
      </c>
      <c r="CD56" t="s">
        <v>268</v>
      </c>
      <c r="CE56" t="s">
        <v>268</v>
      </c>
      <c r="CF56" t="s">
        <v>268</v>
      </c>
      <c r="CG56" t="s">
        <v>268</v>
      </c>
      <c r="CH56" t="s">
        <v>268</v>
      </c>
      <c r="CI56" t="s">
        <v>268</v>
      </c>
      <c r="CJ56" t="s">
        <v>268</v>
      </c>
      <c r="CK56" t="s">
        <v>268</v>
      </c>
      <c r="CL56" t="s">
        <v>268</v>
      </c>
      <c r="CM56" t="s">
        <v>11224</v>
      </c>
      <c r="CN56">
        <v>90.54</v>
      </c>
      <c r="CO56" t="s">
        <v>268</v>
      </c>
      <c r="CP56">
        <v>90.54</v>
      </c>
      <c r="CQ56">
        <v>365</v>
      </c>
      <c r="CR56" t="s">
        <v>878</v>
      </c>
      <c r="CS56" t="s">
        <v>11225</v>
      </c>
      <c r="CT56" t="s">
        <v>11226</v>
      </c>
      <c r="CU56" t="s">
        <v>11227</v>
      </c>
      <c r="CV56" t="s">
        <v>268</v>
      </c>
      <c r="CW56" t="s">
        <v>268</v>
      </c>
      <c r="CX56" t="s">
        <v>268</v>
      </c>
      <c r="CY56" t="s">
        <v>268</v>
      </c>
      <c r="CZ56" t="s">
        <v>268</v>
      </c>
      <c r="DA56" t="s">
        <v>268</v>
      </c>
      <c r="DB56" s="429">
        <f t="shared" si="6"/>
        <v>0</v>
      </c>
      <c r="DC56" s="284">
        <f t="shared" si="7"/>
        <v>0</v>
      </c>
      <c r="DD56" s="284">
        <f t="shared" si="8"/>
        <v>0</v>
      </c>
      <c r="DE56" s="284">
        <f t="shared" si="9"/>
        <v>0</v>
      </c>
      <c r="DF56" s="295">
        <f t="shared" si="10"/>
        <v>36.5</v>
      </c>
      <c r="DG56" s="284">
        <f t="shared" si="11"/>
        <v>0</v>
      </c>
      <c r="DH56" s="284">
        <f t="shared" si="12"/>
        <v>0</v>
      </c>
      <c r="DI56" s="284">
        <f t="shared" si="13"/>
        <v>0</v>
      </c>
      <c r="DJ56" s="284">
        <f t="shared" si="14"/>
        <v>0</v>
      </c>
      <c r="DK56" s="295">
        <f t="shared" si="15"/>
        <v>1</v>
      </c>
      <c r="DL56" s="297" t="str">
        <f t="shared" si="16"/>
        <v>A dispo.</v>
      </c>
      <c r="DM56" s="430">
        <f>IFERROR(IF(CA56="D",IF(DL56="A dispo.",DF56*VLOOKUP('DATI INPUT'!$F$27,TARIFFE_UD,4,FALSE),DF56*VLOOKUP(DL56,TARIFFE_UD,4,FALSE)),DF56*VLOOKUP(CB56-100,TARIFFE_UND,4,FALSE)),0)</f>
        <v>23.136792475106365</v>
      </c>
      <c r="DN56" s="430">
        <f>IFERROR(IF(CA56="D",IF(DL56="A dispo.",DK56*VLOOKUP('DATI INPUT'!$F$27,TARIFFE_UD,5,FALSE),DK56*VLOOKUP(DL56,TARIFFE_UD,5,FALSE)),DK56*VLOOKUP(CB56-100,TARIFFE_UND,5,FALSE)),0)</f>
        <v>67.397800635548478</v>
      </c>
      <c r="DO56" s="431">
        <f t="shared" si="17"/>
        <v>-5.4068893451670874E-3</v>
      </c>
      <c r="DP56" s="299">
        <f>IFERROR(IF(CA56="D",IF(DL56="A dispo.",DF56*VLOOKUP('DATI INPUT'!$F$27,TARIFFE_UD,2,FALSE),DF56*VLOOKUP(DL56,TARIFFE_UD,2,FALSE)),DF56*VLOOKUP(CB56-100,TARIFFE_UND,2,FALSE)),0)</f>
        <v>28.906189555574567</v>
      </c>
      <c r="DQ56" s="299">
        <f>IFERROR(IF(CA56="D",IF(DL56="A dispo.",DK56*VLOOKUP('DATI INPUT'!$F$27,TARIFFE_UD,3,FALSE),DK56*VLOOKUP(DL56,TARIFFE_UD,3,FALSE)),DK56*VLOOKUP(CB56-100,TARIFFE_UND,3,FALSE)),0)</f>
        <v>60.367780403072892</v>
      </c>
      <c r="DR56" s="299">
        <f t="shared" si="18"/>
        <v>89.273969958647456</v>
      </c>
    </row>
    <row r="57" spans="1:122" x14ac:dyDescent="0.25">
      <c r="A57" t="s">
        <v>2242</v>
      </c>
      <c r="B57" t="s">
        <v>1335</v>
      </c>
      <c r="C57" t="s">
        <v>2243</v>
      </c>
      <c r="D57" t="s">
        <v>2233</v>
      </c>
      <c r="E57" t="s">
        <v>268</v>
      </c>
      <c r="F57" t="s">
        <v>156</v>
      </c>
      <c r="G57" t="s">
        <v>2234</v>
      </c>
      <c r="H57" t="s">
        <v>1137</v>
      </c>
      <c r="I57" t="s">
        <v>616</v>
      </c>
      <c r="J57" t="s">
        <v>156</v>
      </c>
      <c r="K57" t="s">
        <v>2235</v>
      </c>
      <c r="L57" t="s">
        <v>984</v>
      </c>
      <c r="M57" t="s">
        <v>2236</v>
      </c>
      <c r="N57" t="s">
        <v>2237</v>
      </c>
      <c r="O57" t="s">
        <v>2238</v>
      </c>
      <c r="P57" t="s">
        <v>2239</v>
      </c>
      <c r="Q57" t="s">
        <v>275</v>
      </c>
      <c r="R57" t="s">
        <v>268</v>
      </c>
      <c r="S57" t="s">
        <v>268</v>
      </c>
      <c r="T57" t="s">
        <v>268</v>
      </c>
      <c r="U57" t="s">
        <v>268</v>
      </c>
      <c r="V57" t="s">
        <v>268</v>
      </c>
      <c r="W57" t="s">
        <v>2240</v>
      </c>
      <c r="X57" t="s">
        <v>2241</v>
      </c>
      <c r="Y57" t="s">
        <v>272</v>
      </c>
      <c r="Z57" t="s">
        <v>268</v>
      </c>
      <c r="AA57" t="s">
        <v>268</v>
      </c>
      <c r="AB57" t="s">
        <v>268</v>
      </c>
      <c r="AC57" t="s">
        <v>268</v>
      </c>
      <c r="AD57" t="s">
        <v>268</v>
      </c>
      <c r="AE57" t="s">
        <v>287</v>
      </c>
      <c r="AF57" t="s">
        <v>1811</v>
      </c>
      <c r="AG57" t="s">
        <v>875</v>
      </c>
      <c r="AH57" t="s">
        <v>1848</v>
      </c>
      <c r="AI57" t="s">
        <v>1813</v>
      </c>
      <c r="AJ57" t="s">
        <v>268</v>
      </c>
      <c r="AK57" t="s">
        <v>366</v>
      </c>
      <c r="AL57" t="s">
        <v>268</v>
      </c>
      <c r="AM57" t="s">
        <v>353</v>
      </c>
      <c r="AN57" t="s">
        <v>268</v>
      </c>
      <c r="AO57" t="s">
        <v>268</v>
      </c>
      <c r="AP57" t="s">
        <v>268</v>
      </c>
      <c r="AQ57" t="s">
        <v>268</v>
      </c>
      <c r="AR57" t="s">
        <v>268</v>
      </c>
      <c r="AS57" t="s">
        <v>268</v>
      </c>
      <c r="AT57" t="s">
        <v>268</v>
      </c>
      <c r="AU57" t="s">
        <v>268</v>
      </c>
      <c r="AV57" t="s">
        <v>268</v>
      </c>
      <c r="AW57" t="s">
        <v>268</v>
      </c>
      <c r="AX57" t="s">
        <v>268</v>
      </c>
      <c r="AY57" t="s">
        <v>268</v>
      </c>
      <c r="AZ57" t="s">
        <v>268</v>
      </c>
      <c r="BA57" t="s">
        <v>268</v>
      </c>
      <c r="BB57" t="s">
        <v>268</v>
      </c>
      <c r="BC57" t="s">
        <v>268</v>
      </c>
      <c r="BD57" t="s">
        <v>268</v>
      </c>
      <c r="BE57" t="s">
        <v>268</v>
      </c>
      <c r="BF57" t="s">
        <v>268</v>
      </c>
      <c r="BG57" t="s">
        <v>268</v>
      </c>
      <c r="BH57" t="s">
        <v>268</v>
      </c>
      <c r="BI57" t="s">
        <v>268</v>
      </c>
      <c r="BJ57" t="s">
        <v>268</v>
      </c>
      <c r="BK57" t="s">
        <v>268</v>
      </c>
      <c r="BL57" t="s">
        <v>268</v>
      </c>
      <c r="BM57" t="s">
        <v>268</v>
      </c>
      <c r="BN57" t="s">
        <v>268</v>
      </c>
      <c r="BO57" t="s">
        <v>268</v>
      </c>
      <c r="BP57" t="s">
        <v>268</v>
      </c>
      <c r="BQ57" t="s">
        <v>268</v>
      </c>
      <c r="BR57" t="s">
        <v>268</v>
      </c>
      <c r="BS57" t="s">
        <v>268</v>
      </c>
      <c r="BT57" t="s">
        <v>268</v>
      </c>
      <c r="BU57" t="s">
        <v>268</v>
      </c>
      <c r="BV57" t="s">
        <v>268</v>
      </c>
      <c r="BW57" t="s">
        <v>268</v>
      </c>
      <c r="BX57" t="s">
        <v>268</v>
      </c>
      <c r="BY57">
        <v>24</v>
      </c>
      <c r="BZ57">
        <v>24</v>
      </c>
      <c r="CA57" t="s">
        <v>142</v>
      </c>
      <c r="CB57" s="356">
        <v>123</v>
      </c>
      <c r="CC57" t="s">
        <v>1817</v>
      </c>
      <c r="CD57" t="s">
        <v>268</v>
      </c>
      <c r="CE57" t="s">
        <v>268</v>
      </c>
      <c r="CF57" t="s">
        <v>268</v>
      </c>
      <c r="CG57" t="s">
        <v>268</v>
      </c>
      <c r="CH57" t="s">
        <v>268</v>
      </c>
      <c r="CI57" t="s">
        <v>268</v>
      </c>
      <c r="CJ57" t="s">
        <v>268</v>
      </c>
      <c r="CK57" t="s">
        <v>268</v>
      </c>
      <c r="CL57" t="s">
        <v>268</v>
      </c>
      <c r="CM57" t="s">
        <v>11224</v>
      </c>
      <c r="CN57">
        <v>15.21</v>
      </c>
      <c r="CO57" t="s">
        <v>268</v>
      </c>
      <c r="CP57">
        <v>15.21</v>
      </c>
      <c r="CQ57">
        <v>365</v>
      </c>
      <c r="CR57" t="s">
        <v>878</v>
      </c>
      <c r="CS57" t="s">
        <v>11225</v>
      </c>
      <c r="CT57" t="s">
        <v>11226</v>
      </c>
      <c r="CU57" t="s">
        <v>11227</v>
      </c>
      <c r="CV57" t="s">
        <v>268</v>
      </c>
      <c r="CW57" t="s">
        <v>268</v>
      </c>
      <c r="CX57" t="s">
        <v>268</v>
      </c>
      <c r="CY57" t="s">
        <v>268</v>
      </c>
      <c r="CZ57" t="s">
        <v>268</v>
      </c>
      <c r="DA57" t="s">
        <v>268</v>
      </c>
      <c r="DB57" s="429">
        <f t="shared" si="6"/>
        <v>0</v>
      </c>
      <c r="DC57" s="284">
        <f t="shared" si="7"/>
        <v>0</v>
      </c>
      <c r="DD57" s="284">
        <f t="shared" si="8"/>
        <v>0</v>
      </c>
      <c r="DE57" s="284">
        <f t="shared" si="9"/>
        <v>0</v>
      </c>
      <c r="DF57" s="295">
        <f t="shared" si="10"/>
        <v>23.999999999999996</v>
      </c>
      <c r="DG57" s="284">
        <f t="shared" si="11"/>
        <v>1</v>
      </c>
      <c r="DH57" s="284">
        <f t="shared" si="12"/>
        <v>0</v>
      </c>
      <c r="DI57" s="284">
        <f t="shared" si="13"/>
        <v>0</v>
      </c>
      <c r="DJ57" s="284">
        <f t="shared" si="14"/>
        <v>0</v>
      </c>
      <c r="DK57" s="295">
        <f t="shared" si="15"/>
        <v>0</v>
      </c>
      <c r="DL57" s="297" t="str">
        <f t="shared" si="16"/>
        <v>A dispo.</v>
      </c>
      <c r="DM57" s="430">
        <f>IFERROR(IF(CA57="D",IF(DL57="A dispo.",DF57*VLOOKUP('DATI INPUT'!$F$27,TARIFFE_UD,4,FALSE),DF57*VLOOKUP(DL57,TARIFFE_UD,4,FALSE)),DF57*VLOOKUP(CB57-100,TARIFFE_UND,4,FALSE)),0)</f>
        <v>15.213233408289115</v>
      </c>
      <c r="DN57" s="430">
        <f>IFERROR(IF(CA57="D",IF(DL57="A dispo.",DK57*VLOOKUP('DATI INPUT'!$F$27,TARIFFE_UD,5,FALSE),DK57*VLOOKUP(DL57,TARIFFE_UD,5,FALSE)),DK57*VLOOKUP(CB57-100,TARIFFE_UND,5,FALSE)),0)</f>
        <v>0</v>
      </c>
      <c r="DO57" s="431">
        <f t="shared" si="17"/>
        <v>3.2334082891143368E-3</v>
      </c>
      <c r="DP57" s="299">
        <f>IFERROR(IF(CA57="D",IF(DL57="A dispo.",DF57*VLOOKUP('DATI INPUT'!$F$27,TARIFFE_UD,2,FALSE),DF57*VLOOKUP(DL57,TARIFFE_UD,2,FALSE)),DF57*VLOOKUP(CB57-100,TARIFFE_UND,2,FALSE)),0)</f>
        <v>19.006809570788754</v>
      </c>
      <c r="DQ57" s="299">
        <f>IFERROR(IF(CA57="D",IF(DL57="A dispo.",DK57*VLOOKUP('DATI INPUT'!$F$27,TARIFFE_UD,3,FALSE),DK57*VLOOKUP(DL57,TARIFFE_UD,3,FALSE)),DK57*VLOOKUP(CB57-100,TARIFFE_UND,3,FALSE)),0)</f>
        <v>0</v>
      </c>
      <c r="DR57" s="299">
        <f t="shared" si="18"/>
        <v>19.006809570788754</v>
      </c>
    </row>
    <row r="58" spans="1:122" x14ac:dyDescent="0.25">
      <c r="A58" t="s">
        <v>2244</v>
      </c>
      <c r="B58" t="s">
        <v>2245</v>
      </c>
      <c r="C58" t="s">
        <v>2246</v>
      </c>
      <c r="D58" t="s">
        <v>2247</v>
      </c>
      <c r="E58" t="s">
        <v>268</v>
      </c>
      <c r="F58" t="s">
        <v>156</v>
      </c>
      <c r="G58" t="s">
        <v>2248</v>
      </c>
      <c r="H58" t="s">
        <v>2249</v>
      </c>
      <c r="I58" t="s">
        <v>2250</v>
      </c>
      <c r="J58" t="s">
        <v>156</v>
      </c>
      <c r="K58" t="s">
        <v>2251</v>
      </c>
      <c r="L58" t="s">
        <v>2252</v>
      </c>
      <c r="M58" t="s">
        <v>2253</v>
      </c>
      <c r="N58" t="s">
        <v>2254</v>
      </c>
      <c r="O58" t="s">
        <v>2255</v>
      </c>
      <c r="P58" t="s">
        <v>2256</v>
      </c>
      <c r="Q58" t="s">
        <v>1416</v>
      </c>
      <c r="R58" t="s">
        <v>268</v>
      </c>
      <c r="S58" t="s">
        <v>268</v>
      </c>
      <c r="T58" t="s">
        <v>268</v>
      </c>
      <c r="U58" t="s">
        <v>268</v>
      </c>
      <c r="V58" t="s">
        <v>268</v>
      </c>
      <c r="W58" t="s">
        <v>2257</v>
      </c>
      <c r="X58" t="s">
        <v>2258</v>
      </c>
      <c r="Y58" t="s">
        <v>315</v>
      </c>
      <c r="Z58" t="s">
        <v>268</v>
      </c>
      <c r="AA58" t="s">
        <v>268</v>
      </c>
      <c r="AB58" t="s">
        <v>268</v>
      </c>
      <c r="AC58" t="s">
        <v>268</v>
      </c>
      <c r="AD58" t="s">
        <v>268</v>
      </c>
      <c r="AE58" t="s">
        <v>287</v>
      </c>
      <c r="AF58" t="s">
        <v>1811</v>
      </c>
      <c r="AG58" t="s">
        <v>875</v>
      </c>
      <c r="AH58" t="s">
        <v>1848</v>
      </c>
      <c r="AI58" t="s">
        <v>2259</v>
      </c>
      <c r="AJ58" t="s">
        <v>268</v>
      </c>
      <c r="AK58" t="s">
        <v>377</v>
      </c>
      <c r="AL58" t="s">
        <v>268</v>
      </c>
      <c r="AM58" t="s">
        <v>288</v>
      </c>
      <c r="AN58" t="s">
        <v>268</v>
      </c>
      <c r="AO58" t="s">
        <v>268</v>
      </c>
      <c r="AP58" t="s">
        <v>268</v>
      </c>
      <c r="AQ58" t="s">
        <v>268</v>
      </c>
      <c r="AR58" t="s">
        <v>268</v>
      </c>
      <c r="AS58" t="s">
        <v>268</v>
      </c>
      <c r="AT58" t="s">
        <v>268</v>
      </c>
      <c r="AU58" t="s">
        <v>268</v>
      </c>
      <c r="AV58" t="s">
        <v>268</v>
      </c>
      <c r="AW58" t="s">
        <v>268</v>
      </c>
      <c r="AX58" t="s">
        <v>268</v>
      </c>
      <c r="AY58" t="s">
        <v>268</v>
      </c>
      <c r="AZ58" t="s">
        <v>268</v>
      </c>
      <c r="BA58" t="s">
        <v>268</v>
      </c>
      <c r="BB58" t="s">
        <v>268</v>
      </c>
      <c r="BC58" t="s">
        <v>268</v>
      </c>
      <c r="BD58" t="s">
        <v>268</v>
      </c>
      <c r="BE58" t="s">
        <v>268</v>
      </c>
      <c r="BF58" t="s">
        <v>268</v>
      </c>
      <c r="BG58" t="s">
        <v>268</v>
      </c>
      <c r="BH58" t="s">
        <v>268</v>
      </c>
      <c r="BI58" t="s">
        <v>268</v>
      </c>
      <c r="BJ58" t="s">
        <v>268</v>
      </c>
      <c r="BK58" t="s">
        <v>268</v>
      </c>
      <c r="BL58" t="s">
        <v>268</v>
      </c>
      <c r="BM58" t="s">
        <v>268</v>
      </c>
      <c r="BN58" t="s">
        <v>268</v>
      </c>
      <c r="BO58" t="s">
        <v>268</v>
      </c>
      <c r="BP58" t="s">
        <v>268</v>
      </c>
      <c r="BQ58" t="s">
        <v>268</v>
      </c>
      <c r="BR58" t="s">
        <v>268</v>
      </c>
      <c r="BS58" t="s">
        <v>268</v>
      </c>
      <c r="BT58" t="s">
        <v>268</v>
      </c>
      <c r="BU58" t="s">
        <v>268</v>
      </c>
      <c r="BV58" t="s">
        <v>268</v>
      </c>
      <c r="BW58" t="s">
        <v>268</v>
      </c>
      <c r="BX58" t="s">
        <v>268</v>
      </c>
      <c r="BY58">
        <v>22</v>
      </c>
      <c r="BZ58">
        <v>22</v>
      </c>
      <c r="CA58" t="s">
        <v>142</v>
      </c>
      <c r="CB58" s="356">
        <v>122</v>
      </c>
      <c r="CC58" t="s">
        <v>876</v>
      </c>
      <c r="CD58" t="s">
        <v>268</v>
      </c>
      <c r="CE58" t="s">
        <v>268</v>
      </c>
      <c r="CF58" t="s">
        <v>268</v>
      </c>
      <c r="CG58" t="s">
        <v>268</v>
      </c>
      <c r="CH58" t="s">
        <v>268</v>
      </c>
      <c r="CI58" t="s">
        <v>268</v>
      </c>
      <c r="CJ58" t="s">
        <v>268</v>
      </c>
      <c r="CK58" t="s">
        <v>268</v>
      </c>
      <c r="CL58" t="s">
        <v>268</v>
      </c>
      <c r="CM58" t="s">
        <v>11224</v>
      </c>
      <c r="CN58">
        <v>81.349999999999994</v>
      </c>
      <c r="CO58" t="s">
        <v>268</v>
      </c>
      <c r="CP58">
        <v>81.349999999999994</v>
      </c>
      <c r="CQ58">
        <v>365</v>
      </c>
      <c r="CR58" t="s">
        <v>878</v>
      </c>
      <c r="CS58" t="s">
        <v>11225</v>
      </c>
      <c r="CT58" t="s">
        <v>11226</v>
      </c>
      <c r="CU58" t="s">
        <v>11227</v>
      </c>
      <c r="CV58" t="s">
        <v>268</v>
      </c>
      <c r="CW58" t="s">
        <v>268</v>
      </c>
      <c r="CX58" t="s">
        <v>268</v>
      </c>
      <c r="CY58" t="s">
        <v>268</v>
      </c>
      <c r="CZ58" t="s">
        <v>268</v>
      </c>
      <c r="DA58" t="s">
        <v>268</v>
      </c>
      <c r="DB58" s="429">
        <f t="shared" si="6"/>
        <v>0</v>
      </c>
      <c r="DC58" s="284">
        <f t="shared" si="7"/>
        <v>0</v>
      </c>
      <c r="DD58" s="284">
        <f t="shared" si="8"/>
        <v>0</v>
      </c>
      <c r="DE58" s="284">
        <f t="shared" si="9"/>
        <v>0</v>
      </c>
      <c r="DF58" s="295">
        <f t="shared" si="10"/>
        <v>22</v>
      </c>
      <c r="DG58" s="284">
        <f t="shared" si="11"/>
        <v>0</v>
      </c>
      <c r="DH58" s="284">
        <f t="shared" si="12"/>
        <v>0</v>
      </c>
      <c r="DI58" s="284">
        <f t="shared" si="13"/>
        <v>0</v>
      </c>
      <c r="DJ58" s="284">
        <f t="shared" si="14"/>
        <v>0</v>
      </c>
      <c r="DK58" s="295">
        <f t="shared" si="15"/>
        <v>1</v>
      </c>
      <c r="DL58" s="297" t="str">
        <f t="shared" si="16"/>
        <v>A dispo.</v>
      </c>
      <c r="DM58" s="430">
        <f>IFERROR(IF(CA58="D",IF(DL58="A dispo.",DF58*VLOOKUP('DATI INPUT'!$F$27,TARIFFE_UD,4,FALSE),DF58*VLOOKUP(DL58,TARIFFE_UD,4,FALSE)),DF58*VLOOKUP(CB58-100,TARIFFE_UND,4,FALSE)),0)</f>
        <v>13.945463957598356</v>
      </c>
      <c r="DN58" s="430">
        <f>IFERROR(IF(CA58="D",IF(DL58="A dispo.",DK58*VLOOKUP('DATI INPUT'!$F$27,TARIFFE_UD,5,FALSE),DK58*VLOOKUP(DL58,TARIFFE_UD,5,FALSE)),DK58*VLOOKUP(CB58-100,TARIFFE_UND,5,FALSE)),0)</f>
        <v>67.397800635548478</v>
      </c>
      <c r="DO58" s="431">
        <f t="shared" si="17"/>
        <v>-6.735406853152881E-3</v>
      </c>
      <c r="DP58" s="299">
        <f>IFERROR(IF(CA58="D",IF(DL58="A dispo.",DF58*VLOOKUP('DATI INPUT'!$F$27,TARIFFE_UD,2,FALSE),DF58*VLOOKUP(DL58,TARIFFE_UD,2,FALSE)),DF58*VLOOKUP(CB58-100,TARIFFE_UND,2,FALSE)),0)</f>
        <v>17.422908773223028</v>
      </c>
      <c r="DQ58" s="299">
        <f>IFERROR(IF(CA58="D",IF(DL58="A dispo.",DK58*VLOOKUP('DATI INPUT'!$F$27,TARIFFE_UD,3,FALSE),DK58*VLOOKUP(DL58,TARIFFE_UD,3,FALSE)),DK58*VLOOKUP(CB58-100,TARIFFE_UND,3,FALSE)),0)</f>
        <v>60.367780403072892</v>
      </c>
      <c r="DR58" s="299">
        <f t="shared" si="18"/>
        <v>77.790689176295928</v>
      </c>
    </row>
    <row r="59" spans="1:122" x14ac:dyDescent="0.25">
      <c r="A59" t="s">
        <v>2260</v>
      </c>
      <c r="B59" t="s">
        <v>2261</v>
      </c>
      <c r="C59" t="s">
        <v>2262</v>
      </c>
      <c r="D59" t="s">
        <v>2263</v>
      </c>
      <c r="E59" t="s">
        <v>268</v>
      </c>
      <c r="F59" t="s">
        <v>156</v>
      </c>
      <c r="G59" t="s">
        <v>2264</v>
      </c>
      <c r="H59" t="s">
        <v>1137</v>
      </c>
      <c r="I59" t="s">
        <v>415</v>
      </c>
      <c r="J59" t="s">
        <v>274</v>
      </c>
      <c r="K59" t="s">
        <v>2265</v>
      </c>
      <c r="L59" t="s">
        <v>984</v>
      </c>
      <c r="M59" t="s">
        <v>2266</v>
      </c>
      <c r="N59" t="s">
        <v>1261</v>
      </c>
      <c r="O59" t="s">
        <v>943</v>
      </c>
      <c r="P59" t="s">
        <v>1589</v>
      </c>
      <c r="Q59" t="s">
        <v>386</v>
      </c>
      <c r="R59" t="s">
        <v>268</v>
      </c>
      <c r="S59" t="s">
        <v>268</v>
      </c>
      <c r="T59" t="s">
        <v>268</v>
      </c>
      <c r="U59" t="s">
        <v>268</v>
      </c>
      <c r="V59" t="s">
        <v>268</v>
      </c>
      <c r="W59" t="s">
        <v>2029</v>
      </c>
      <c r="X59" t="s">
        <v>887</v>
      </c>
      <c r="Y59" t="s">
        <v>545</v>
      </c>
      <c r="Z59" t="s">
        <v>268</v>
      </c>
      <c r="AA59" t="s">
        <v>268</v>
      </c>
      <c r="AB59" t="s">
        <v>268</v>
      </c>
      <c r="AC59" t="s">
        <v>268</v>
      </c>
      <c r="AD59" t="s">
        <v>268</v>
      </c>
      <c r="AE59" t="s">
        <v>287</v>
      </c>
      <c r="AF59" t="s">
        <v>1811</v>
      </c>
      <c r="AG59" t="s">
        <v>875</v>
      </c>
      <c r="AH59" t="s">
        <v>1848</v>
      </c>
      <c r="AI59" t="s">
        <v>2030</v>
      </c>
      <c r="AJ59" t="s">
        <v>268</v>
      </c>
      <c r="AK59" t="s">
        <v>395</v>
      </c>
      <c r="AL59" t="s">
        <v>268</v>
      </c>
      <c r="AM59" t="s">
        <v>405</v>
      </c>
      <c r="AN59" t="s">
        <v>268</v>
      </c>
      <c r="AO59" t="s">
        <v>268</v>
      </c>
      <c r="AP59" t="s">
        <v>268</v>
      </c>
      <c r="AQ59" t="s">
        <v>268</v>
      </c>
      <c r="AR59" t="s">
        <v>268</v>
      </c>
      <c r="AS59" t="s">
        <v>268</v>
      </c>
      <c r="AT59" t="s">
        <v>268</v>
      </c>
      <c r="AU59" t="s">
        <v>268</v>
      </c>
      <c r="AV59" t="s">
        <v>268</v>
      </c>
      <c r="AW59" t="s">
        <v>268</v>
      </c>
      <c r="AX59" t="s">
        <v>268</v>
      </c>
      <c r="AY59" t="s">
        <v>268</v>
      </c>
      <c r="AZ59" t="s">
        <v>268</v>
      </c>
      <c r="BA59" t="s">
        <v>268</v>
      </c>
      <c r="BB59" t="s">
        <v>268</v>
      </c>
      <c r="BC59" t="s">
        <v>268</v>
      </c>
      <c r="BD59" t="s">
        <v>268</v>
      </c>
      <c r="BE59" t="s">
        <v>268</v>
      </c>
      <c r="BF59" t="s">
        <v>268</v>
      </c>
      <c r="BG59" t="s">
        <v>268</v>
      </c>
      <c r="BH59" t="s">
        <v>268</v>
      </c>
      <c r="BI59" t="s">
        <v>268</v>
      </c>
      <c r="BJ59" t="s">
        <v>268</v>
      </c>
      <c r="BK59" t="s">
        <v>268</v>
      </c>
      <c r="BL59" t="s">
        <v>268</v>
      </c>
      <c r="BM59" t="s">
        <v>268</v>
      </c>
      <c r="BN59" t="s">
        <v>268</v>
      </c>
      <c r="BO59" t="s">
        <v>268</v>
      </c>
      <c r="BP59" t="s">
        <v>268</v>
      </c>
      <c r="BQ59" t="s">
        <v>268</v>
      </c>
      <c r="BR59" t="s">
        <v>268</v>
      </c>
      <c r="BS59" t="s">
        <v>268</v>
      </c>
      <c r="BT59" t="s">
        <v>268</v>
      </c>
      <c r="BU59" t="s">
        <v>268</v>
      </c>
      <c r="BV59" t="s">
        <v>268</v>
      </c>
      <c r="BW59" t="s">
        <v>268</v>
      </c>
      <c r="BX59" t="s">
        <v>268</v>
      </c>
      <c r="BY59">
        <v>40</v>
      </c>
      <c r="BZ59">
        <v>40</v>
      </c>
      <c r="CA59" t="s">
        <v>142</v>
      </c>
      <c r="CB59" s="356">
        <v>122</v>
      </c>
      <c r="CC59" t="s">
        <v>876</v>
      </c>
      <c r="CD59" t="s">
        <v>268</v>
      </c>
      <c r="CE59" t="s">
        <v>268</v>
      </c>
      <c r="CF59" t="s">
        <v>268</v>
      </c>
      <c r="CG59" t="s">
        <v>268</v>
      </c>
      <c r="CH59" t="s">
        <v>268</v>
      </c>
      <c r="CI59" t="s">
        <v>268</v>
      </c>
      <c r="CJ59" t="s">
        <v>268</v>
      </c>
      <c r="CK59" t="s">
        <v>268</v>
      </c>
      <c r="CL59" t="s">
        <v>268</v>
      </c>
      <c r="CM59" t="s">
        <v>11224</v>
      </c>
      <c r="CN59">
        <v>92.76</v>
      </c>
      <c r="CO59" t="s">
        <v>268</v>
      </c>
      <c r="CP59">
        <v>92.76</v>
      </c>
      <c r="CQ59">
        <v>365</v>
      </c>
      <c r="CR59" t="s">
        <v>878</v>
      </c>
      <c r="CS59" t="s">
        <v>11225</v>
      </c>
      <c r="CT59" t="s">
        <v>11226</v>
      </c>
      <c r="CU59" t="s">
        <v>11227</v>
      </c>
      <c r="CV59" t="s">
        <v>268</v>
      </c>
      <c r="CW59" t="s">
        <v>268</v>
      </c>
      <c r="CX59" t="s">
        <v>268</v>
      </c>
      <c r="CY59" t="s">
        <v>268</v>
      </c>
      <c r="CZ59" t="s">
        <v>268</v>
      </c>
      <c r="DA59" t="s">
        <v>268</v>
      </c>
      <c r="DB59" s="429">
        <f t="shared" si="6"/>
        <v>0</v>
      </c>
      <c r="DC59" s="284">
        <f t="shared" si="7"/>
        <v>0</v>
      </c>
      <c r="DD59" s="284">
        <f t="shared" si="8"/>
        <v>0</v>
      </c>
      <c r="DE59" s="284">
        <f t="shared" si="9"/>
        <v>0</v>
      </c>
      <c r="DF59" s="295">
        <f t="shared" si="10"/>
        <v>40</v>
      </c>
      <c r="DG59" s="284">
        <f t="shared" si="11"/>
        <v>0</v>
      </c>
      <c r="DH59" s="284">
        <f t="shared" si="12"/>
        <v>0</v>
      </c>
      <c r="DI59" s="284">
        <f t="shared" si="13"/>
        <v>0</v>
      </c>
      <c r="DJ59" s="284">
        <f t="shared" si="14"/>
        <v>0</v>
      </c>
      <c r="DK59" s="295">
        <f t="shared" si="15"/>
        <v>1</v>
      </c>
      <c r="DL59" s="297" t="str">
        <f t="shared" si="16"/>
        <v>A dispo.</v>
      </c>
      <c r="DM59" s="430">
        <f>IFERROR(IF(CA59="D",IF(DL59="A dispo.",DF59*VLOOKUP('DATI INPUT'!$F$27,TARIFFE_UD,4,FALSE),DF59*VLOOKUP(DL59,TARIFFE_UD,4,FALSE)),DF59*VLOOKUP(CB59-100,TARIFFE_UND,4,FALSE)),0)</f>
        <v>25.355389013815195</v>
      </c>
      <c r="DN59" s="430">
        <f>IFERROR(IF(CA59="D",IF(DL59="A dispo.",DK59*VLOOKUP('DATI INPUT'!$F$27,TARIFFE_UD,5,FALSE),DK59*VLOOKUP(DL59,TARIFFE_UD,5,FALSE)),DK59*VLOOKUP(CB59-100,TARIFFE_UND,5,FALSE)),0)</f>
        <v>67.397800635548478</v>
      </c>
      <c r="DO59" s="431">
        <f t="shared" si="17"/>
        <v>-6.8103506363286215E-3</v>
      </c>
      <c r="DP59" s="299">
        <f>IFERROR(IF(CA59="D",IF(DL59="A dispo.",DF59*VLOOKUP('DATI INPUT'!$F$27,TARIFFE_UD,2,FALSE),DF59*VLOOKUP(DL59,TARIFFE_UD,2,FALSE)),DF59*VLOOKUP(CB59-100,TARIFFE_UND,2,FALSE)),0)</f>
        <v>31.678015951314595</v>
      </c>
      <c r="DQ59" s="299">
        <f>IFERROR(IF(CA59="D",IF(DL59="A dispo.",DK59*VLOOKUP('DATI INPUT'!$F$27,TARIFFE_UD,3,FALSE),DK59*VLOOKUP(DL59,TARIFFE_UD,3,FALSE)),DK59*VLOOKUP(CB59-100,TARIFFE_UND,3,FALSE)),0)</f>
        <v>60.367780403072892</v>
      </c>
      <c r="DR59" s="299">
        <f t="shared" si="18"/>
        <v>92.045796354387491</v>
      </c>
    </row>
    <row r="60" spans="1:122" x14ac:dyDescent="0.25">
      <c r="A60" t="s">
        <v>2267</v>
      </c>
      <c r="B60" t="s">
        <v>2268</v>
      </c>
      <c r="C60" t="s">
        <v>1305</v>
      </c>
      <c r="D60" t="s">
        <v>2269</v>
      </c>
      <c r="E60" t="s">
        <v>2270</v>
      </c>
      <c r="F60" t="s">
        <v>156</v>
      </c>
      <c r="G60" t="s">
        <v>2271</v>
      </c>
      <c r="H60" t="s">
        <v>2201</v>
      </c>
      <c r="I60" t="s">
        <v>2272</v>
      </c>
      <c r="J60" t="s">
        <v>274</v>
      </c>
      <c r="K60" t="s">
        <v>2273</v>
      </c>
      <c r="L60" t="s">
        <v>984</v>
      </c>
      <c r="M60" t="s">
        <v>2274</v>
      </c>
      <c r="N60" t="s">
        <v>984</v>
      </c>
      <c r="O60" t="s">
        <v>873</v>
      </c>
      <c r="P60" t="s">
        <v>1310</v>
      </c>
      <c r="Q60" t="s">
        <v>386</v>
      </c>
      <c r="R60" t="s">
        <v>268</v>
      </c>
      <c r="S60" t="s">
        <v>268</v>
      </c>
      <c r="T60" t="s">
        <v>268</v>
      </c>
      <c r="U60" t="s">
        <v>268</v>
      </c>
      <c r="V60" t="s">
        <v>268</v>
      </c>
      <c r="W60" t="s">
        <v>2274</v>
      </c>
      <c r="X60" t="s">
        <v>1310</v>
      </c>
      <c r="Y60" t="s">
        <v>386</v>
      </c>
      <c r="Z60" t="s">
        <v>268</v>
      </c>
      <c r="AA60" t="s">
        <v>268</v>
      </c>
      <c r="AB60" t="s">
        <v>268</v>
      </c>
      <c r="AC60" t="s">
        <v>268</v>
      </c>
      <c r="AD60" t="s">
        <v>268</v>
      </c>
      <c r="AE60" t="s">
        <v>287</v>
      </c>
      <c r="AF60" t="s">
        <v>1811</v>
      </c>
      <c r="AG60" t="s">
        <v>875</v>
      </c>
      <c r="AH60" t="s">
        <v>394</v>
      </c>
      <c r="AI60" t="s">
        <v>2275</v>
      </c>
      <c r="AJ60" t="s">
        <v>268</v>
      </c>
      <c r="AK60" t="s">
        <v>375</v>
      </c>
      <c r="AL60" t="s">
        <v>268</v>
      </c>
      <c r="AM60" t="s">
        <v>288</v>
      </c>
      <c r="AN60" t="s">
        <v>268</v>
      </c>
      <c r="AO60" t="s">
        <v>268</v>
      </c>
      <c r="AP60" t="s">
        <v>268</v>
      </c>
      <c r="AQ60" t="s">
        <v>268</v>
      </c>
      <c r="AR60" t="s">
        <v>268</v>
      </c>
      <c r="AS60" t="s">
        <v>268</v>
      </c>
      <c r="AT60" t="s">
        <v>268</v>
      </c>
      <c r="AU60" t="s">
        <v>268</v>
      </c>
      <c r="AV60" t="s">
        <v>268</v>
      </c>
      <c r="AW60" t="s">
        <v>268</v>
      </c>
      <c r="AX60" t="s">
        <v>268</v>
      </c>
      <c r="AY60" t="s">
        <v>268</v>
      </c>
      <c r="AZ60" t="s">
        <v>268</v>
      </c>
      <c r="BA60" t="s">
        <v>268</v>
      </c>
      <c r="BB60" t="s">
        <v>268</v>
      </c>
      <c r="BC60" t="s">
        <v>268</v>
      </c>
      <c r="BD60" t="s">
        <v>268</v>
      </c>
      <c r="BE60" t="s">
        <v>268</v>
      </c>
      <c r="BF60" t="s">
        <v>268</v>
      </c>
      <c r="BG60" t="s">
        <v>268</v>
      </c>
      <c r="BH60" t="s">
        <v>268</v>
      </c>
      <c r="BI60" t="s">
        <v>268</v>
      </c>
      <c r="BJ60" t="s">
        <v>268</v>
      </c>
      <c r="BK60" t="s">
        <v>268</v>
      </c>
      <c r="BL60" t="s">
        <v>268</v>
      </c>
      <c r="BM60" t="s">
        <v>268</v>
      </c>
      <c r="BN60" t="s">
        <v>268</v>
      </c>
      <c r="BO60" t="s">
        <v>268</v>
      </c>
      <c r="BP60" t="s">
        <v>268</v>
      </c>
      <c r="BQ60" t="s">
        <v>268</v>
      </c>
      <c r="BR60" t="s">
        <v>268</v>
      </c>
      <c r="BS60" t="s">
        <v>268</v>
      </c>
      <c r="BT60" t="s">
        <v>268</v>
      </c>
      <c r="BU60" t="s">
        <v>268</v>
      </c>
      <c r="BV60" t="s">
        <v>268</v>
      </c>
      <c r="BW60" t="s">
        <v>268</v>
      </c>
      <c r="BX60" t="s">
        <v>268</v>
      </c>
      <c r="BY60">
        <v>106.24</v>
      </c>
      <c r="BZ60">
        <v>106.24</v>
      </c>
      <c r="CA60" t="s">
        <v>142</v>
      </c>
      <c r="CB60" s="356">
        <v>122</v>
      </c>
      <c r="CC60" t="s">
        <v>876</v>
      </c>
      <c r="CD60" t="s">
        <v>268</v>
      </c>
      <c r="CE60" t="s">
        <v>268</v>
      </c>
      <c r="CF60" s="356">
        <v>2</v>
      </c>
      <c r="CG60" t="s">
        <v>268</v>
      </c>
      <c r="CH60" t="s">
        <v>268</v>
      </c>
      <c r="CI60" t="s">
        <v>268</v>
      </c>
      <c r="CJ60" t="s">
        <v>268</v>
      </c>
      <c r="CK60" t="s">
        <v>268</v>
      </c>
      <c r="CL60" t="s">
        <v>2276</v>
      </c>
      <c r="CM60" t="s">
        <v>11224</v>
      </c>
      <c r="CN60">
        <v>112.55</v>
      </c>
      <c r="CO60" t="s">
        <v>268</v>
      </c>
      <c r="CP60">
        <v>112.55</v>
      </c>
      <c r="CQ60">
        <v>365</v>
      </c>
      <c r="CR60" t="s">
        <v>878</v>
      </c>
      <c r="CS60" t="s">
        <v>11225</v>
      </c>
      <c r="CT60" t="s">
        <v>11226</v>
      </c>
      <c r="CU60" t="s">
        <v>11227</v>
      </c>
      <c r="CV60" t="s">
        <v>268</v>
      </c>
      <c r="CW60" t="s">
        <v>268</v>
      </c>
      <c r="CX60" t="s">
        <v>268</v>
      </c>
      <c r="CY60" t="s">
        <v>268</v>
      </c>
      <c r="CZ60" t="s">
        <v>268</v>
      </c>
      <c r="DA60" t="s">
        <v>268</v>
      </c>
      <c r="DB60" s="429">
        <f t="shared" si="6"/>
        <v>0</v>
      </c>
      <c r="DC60" s="284">
        <f t="shared" si="7"/>
        <v>0</v>
      </c>
      <c r="DD60" s="284">
        <f t="shared" si="8"/>
        <v>0</v>
      </c>
      <c r="DE60" s="284">
        <f t="shared" si="9"/>
        <v>0</v>
      </c>
      <c r="DF60" s="295">
        <f t="shared" si="10"/>
        <v>106.23999999999998</v>
      </c>
      <c r="DG60" s="284">
        <f t="shared" si="11"/>
        <v>0</v>
      </c>
      <c r="DH60" s="284">
        <f t="shared" si="12"/>
        <v>0</v>
      </c>
      <c r="DI60" s="284">
        <f t="shared" si="13"/>
        <v>0</v>
      </c>
      <c r="DJ60" s="284">
        <f t="shared" si="14"/>
        <v>0</v>
      </c>
      <c r="DK60" s="295">
        <f t="shared" si="15"/>
        <v>1</v>
      </c>
      <c r="DL60" s="297">
        <f t="shared" si="16"/>
        <v>2</v>
      </c>
      <c r="DM60" s="430">
        <f>IFERROR(IF(CA60="D",IF(DL60="A dispo.",DF60*VLOOKUP('DATI INPUT'!$F$27,TARIFFE_UD,4,FALSE),DF60*VLOOKUP(DL60,TARIFFE_UD,4,FALSE)),DF60*VLOOKUP(CB60-100,TARIFFE_UND,4,FALSE)),0)</f>
        <v>61.108365700258602</v>
      </c>
      <c r="DN60" s="430">
        <f>IFERROR(IF(CA60="D",IF(DL60="A dispo.",DK60*VLOOKUP('DATI INPUT'!$F$27,TARIFFE_UD,5,FALSE),DK60*VLOOKUP(DL60,TARIFFE_UD,5,FALSE)),DK60*VLOOKUP(CB60-100,TARIFFE_UND,5,FALSE)),0)</f>
        <v>51.443731886070836</v>
      </c>
      <c r="DO60" s="431">
        <f t="shared" si="17"/>
        <v>2.0975863294410146E-3</v>
      </c>
      <c r="DP60" s="299">
        <f>IFERROR(IF(CA60="D",IF(DL60="A dispo.",DF60*VLOOKUP('DATI INPUT'!$F$27,TARIFFE_UD,2,FALSE),DF60*VLOOKUP(DL60,TARIFFE_UD,2,FALSE)),DF60*VLOOKUP(CB60-100,TARIFFE_UND,2,FALSE)),0)</f>
        <v>76.34636496236827</v>
      </c>
      <c r="DQ60" s="299">
        <f>IFERROR(IF(CA60="D",IF(DL60="A dispo.",DK60*VLOOKUP('DATI INPUT'!$F$27,TARIFFE_UD,3,FALSE),DK60*VLOOKUP(DL60,TARIFFE_UD,3,FALSE)),DK60*VLOOKUP(CB60-100,TARIFFE_UND,3,FALSE)),0)</f>
        <v>46.077822723118445</v>
      </c>
      <c r="DR60" s="299">
        <f t="shared" si="18"/>
        <v>122.42418768548671</v>
      </c>
    </row>
    <row r="61" spans="1:122" x14ac:dyDescent="0.25">
      <c r="A61" t="s">
        <v>2277</v>
      </c>
      <c r="B61" t="s">
        <v>2268</v>
      </c>
      <c r="C61" t="s">
        <v>2278</v>
      </c>
      <c r="D61" t="s">
        <v>2269</v>
      </c>
      <c r="E61" t="s">
        <v>2270</v>
      </c>
      <c r="F61" t="s">
        <v>156</v>
      </c>
      <c r="G61" t="s">
        <v>2271</v>
      </c>
      <c r="H61" t="s">
        <v>2201</v>
      </c>
      <c r="I61" t="s">
        <v>2272</v>
      </c>
      <c r="J61" t="s">
        <v>274</v>
      </c>
      <c r="K61" t="s">
        <v>2273</v>
      </c>
      <c r="L61" t="s">
        <v>984</v>
      </c>
      <c r="M61" t="s">
        <v>2274</v>
      </c>
      <c r="N61" t="s">
        <v>984</v>
      </c>
      <c r="O61" t="s">
        <v>873</v>
      </c>
      <c r="P61" t="s">
        <v>1310</v>
      </c>
      <c r="Q61" t="s">
        <v>386</v>
      </c>
      <c r="R61" t="s">
        <v>268</v>
      </c>
      <c r="S61" t="s">
        <v>268</v>
      </c>
      <c r="T61" t="s">
        <v>268</v>
      </c>
      <c r="U61" t="s">
        <v>268</v>
      </c>
      <c r="V61" t="s">
        <v>268</v>
      </c>
      <c r="W61" t="s">
        <v>2274</v>
      </c>
      <c r="X61" t="s">
        <v>1310</v>
      </c>
      <c r="Y61" t="s">
        <v>386</v>
      </c>
      <c r="Z61" t="s">
        <v>268</v>
      </c>
      <c r="AA61" t="s">
        <v>268</v>
      </c>
      <c r="AB61" t="s">
        <v>268</v>
      </c>
      <c r="AC61" t="s">
        <v>268</v>
      </c>
      <c r="AD61" t="s">
        <v>268</v>
      </c>
      <c r="AE61" t="s">
        <v>287</v>
      </c>
      <c r="AF61" t="s">
        <v>1811</v>
      </c>
      <c r="AG61" t="s">
        <v>875</v>
      </c>
      <c r="AH61" t="s">
        <v>394</v>
      </c>
      <c r="AI61" t="s">
        <v>2275</v>
      </c>
      <c r="AJ61" t="s">
        <v>268</v>
      </c>
      <c r="AK61" t="s">
        <v>354</v>
      </c>
      <c r="AL61" t="s">
        <v>268</v>
      </c>
      <c r="AM61" t="s">
        <v>353</v>
      </c>
      <c r="AN61" t="s">
        <v>268</v>
      </c>
      <c r="AO61" t="s">
        <v>268</v>
      </c>
      <c r="AP61" t="s">
        <v>268</v>
      </c>
      <c r="AQ61" t="s">
        <v>268</v>
      </c>
      <c r="AR61" t="s">
        <v>268</v>
      </c>
      <c r="AS61" t="s">
        <v>268</v>
      </c>
      <c r="AT61" t="s">
        <v>268</v>
      </c>
      <c r="AU61" t="s">
        <v>268</v>
      </c>
      <c r="AV61" t="s">
        <v>268</v>
      </c>
      <c r="AW61" t="s">
        <v>268</v>
      </c>
      <c r="AX61" t="s">
        <v>268</v>
      </c>
      <c r="AY61" t="s">
        <v>268</v>
      </c>
      <c r="AZ61" t="s">
        <v>268</v>
      </c>
      <c r="BA61" t="s">
        <v>268</v>
      </c>
      <c r="BB61" t="s">
        <v>268</v>
      </c>
      <c r="BC61" t="s">
        <v>268</v>
      </c>
      <c r="BD61" t="s">
        <v>268</v>
      </c>
      <c r="BE61" t="s">
        <v>268</v>
      </c>
      <c r="BF61" t="s">
        <v>268</v>
      </c>
      <c r="BG61" t="s">
        <v>268</v>
      </c>
      <c r="BH61" t="s">
        <v>268</v>
      </c>
      <c r="BI61" t="s">
        <v>268</v>
      </c>
      <c r="BJ61" t="s">
        <v>268</v>
      </c>
      <c r="BK61" t="s">
        <v>268</v>
      </c>
      <c r="BL61" t="s">
        <v>268</v>
      </c>
      <c r="BM61" t="s">
        <v>268</v>
      </c>
      <c r="BN61" t="s">
        <v>268</v>
      </c>
      <c r="BO61" t="s">
        <v>268</v>
      </c>
      <c r="BP61" t="s">
        <v>268</v>
      </c>
      <c r="BQ61" t="s">
        <v>268</v>
      </c>
      <c r="BR61" t="s">
        <v>268</v>
      </c>
      <c r="BS61" t="s">
        <v>268</v>
      </c>
      <c r="BT61" t="s">
        <v>268</v>
      </c>
      <c r="BU61" t="s">
        <v>268</v>
      </c>
      <c r="BV61" t="s">
        <v>268</v>
      </c>
      <c r="BW61" t="s">
        <v>268</v>
      </c>
      <c r="BX61" t="s">
        <v>268</v>
      </c>
      <c r="BY61">
        <v>20.69</v>
      </c>
      <c r="BZ61">
        <v>20.69</v>
      </c>
      <c r="CA61" t="s">
        <v>142</v>
      </c>
      <c r="CB61" s="356">
        <v>123</v>
      </c>
      <c r="CC61" t="s">
        <v>1817</v>
      </c>
      <c r="CD61" t="s">
        <v>268</v>
      </c>
      <c r="CE61" t="s">
        <v>268</v>
      </c>
      <c r="CF61" s="356">
        <v>2</v>
      </c>
      <c r="CG61" t="s">
        <v>268</v>
      </c>
      <c r="CH61" t="s">
        <v>268</v>
      </c>
      <c r="CI61" t="s">
        <v>268</v>
      </c>
      <c r="CJ61" t="s">
        <v>268</v>
      </c>
      <c r="CK61" t="s">
        <v>268</v>
      </c>
      <c r="CL61" t="s">
        <v>2279</v>
      </c>
      <c r="CM61" t="s">
        <v>11224</v>
      </c>
      <c r="CN61">
        <v>11.9</v>
      </c>
      <c r="CO61" t="s">
        <v>268</v>
      </c>
      <c r="CP61">
        <v>11.9</v>
      </c>
      <c r="CQ61">
        <v>365</v>
      </c>
      <c r="CR61" t="s">
        <v>878</v>
      </c>
      <c r="CS61" t="s">
        <v>11225</v>
      </c>
      <c r="CT61" t="s">
        <v>11226</v>
      </c>
      <c r="CU61" t="s">
        <v>11227</v>
      </c>
      <c r="CV61" t="s">
        <v>268</v>
      </c>
      <c r="CW61" t="s">
        <v>268</v>
      </c>
      <c r="CX61" t="s">
        <v>268</v>
      </c>
      <c r="CY61" t="s">
        <v>268</v>
      </c>
      <c r="CZ61" t="s">
        <v>268</v>
      </c>
      <c r="DA61" t="s">
        <v>268</v>
      </c>
      <c r="DB61" s="429">
        <f t="shared" si="6"/>
        <v>0</v>
      </c>
      <c r="DC61" s="284">
        <f t="shared" si="7"/>
        <v>0</v>
      </c>
      <c r="DD61" s="284">
        <f t="shared" si="8"/>
        <v>0</v>
      </c>
      <c r="DE61" s="284">
        <f t="shared" si="9"/>
        <v>0</v>
      </c>
      <c r="DF61" s="295">
        <f t="shared" si="10"/>
        <v>20.69</v>
      </c>
      <c r="DG61" s="284">
        <f t="shared" si="11"/>
        <v>1</v>
      </c>
      <c r="DH61" s="284">
        <f t="shared" si="12"/>
        <v>0</v>
      </c>
      <c r="DI61" s="284">
        <f t="shared" si="13"/>
        <v>0</v>
      </c>
      <c r="DJ61" s="284">
        <f t="shared" si="14"/>
        <v>0</v>
      </c>
      <c r="DK61" s="295">
        <f t="shared" si="15"/>
        <v>0</v>
      </c>
      <c r="DL61" s="297">
        <f t="shared" si="16"/>
        <v>2</v>
      </c>
      <c r="DM61" s="430">
        <f>IFERROR(IF(CA61="D",IF(DL61="A dispo.",DF61*VLOOKUP('DATI INPUT'!$F$27,TARIFFE_UD,4,FALSE),DF61*VLOOKUP(DL61,TARIFFE_UD,4,FALSE)),DF61*VLOOKUP(CB61-100,TARIFFE_UND,4,FALSE)),0)</f>
        <v>11.900716174118513</v>
      </c>
      <c r="DN61" s="430">
        <f>IFERROR(IF(CA61="D",IF(DL61="A dispo.",DK61*VLOOKUP('DATI INPUT'!$F$27,TARIFFE_UD,5,FALSE),DK61*VLOOKUP(DL61,TARIFFE_UD,5,FALSE)),DK61*VLOOKUP(CB61-100,TARIFFE_UND,5,FALSE)),0)</f>
        <v>0</v>
      </c>
      <c r="DO61" s="431">
        <f t="shared" si="17"/>
        <v>7.1617411851221391E-4</v>
      </c>
      <c r="DP61" s="299">
        <f>IFERROR(IF(CA61="D",IF(DL61="A dispo.",DF61*VLOOKUP('DATI INPUT'!$F$27,TARIFFE_UD,2,FALSE),DF61*VLOOKUP(DL61,TARIFFE_UD,2,FALSE)),DF61*VLOOKUP(CB61-100,TARIFFE_UND,2,FALSE)),0)</f>
        <v>14.868282107223267</v>
      </c>
      <c r="DQ61" s="299">
        <f>IFERROR(IF(CA61="D",IF(DL61="A dispo.",DK61*VLOOKUP('DATI INPUT'!$F$27,TARIFFE_UD,3,FALSE),DK61*VLOOKUP(DL61,TARIFFE_UD,3,FALSE)),DK61*VLOOKUP(CB61-100,TARIFFE_UND,3,FALSE)),0)</f>
        <v>0</v>
      </c>
      <c r="DR61" s="299">
        <f t="shared" si="18"/>
        <v>14.868282107223267</v>
      </c>
    </row>
    <row r="62" spans="1:122" x14ac:dyDescent="0.25">
      <c r="A62" t="s">
        <v>2280</v>
      </c>
      <c r="B62" t="s">
        <v>2268</v>
      </c>
      <c r="C62" t="s">
        <v>2281</v>
      </c>
      <c r="D62" t="s">
        <v>2269</v>
      </c>
      <c r="E62" t="s">
        <v>2270</v>
      </c>
      <c r="F62" t="s">
        <v>156</v>
      </c>
      <c r="G62" t="s">
        <v>2271</v>
      </c>
      <c r="H62" t="s">
        <v>2201</v>
      </c>
      <c r="I62" t="s">
        <v>2272</v>
      </c>
      <c r="J62" t="s">
        <v>274</v>
      </c>
      <c r="K62" t="s">
        <v>2273</v>
      </c>
      <c r="L62" t="s">
        <v>984</v>
      </c>
      <c r="M62" t="s">
        <v>2274</v>
      </c>
      <c r="N62" t="s">
        <v>984</v>
      </c>
      <c r="O62" t="s">
        <v>873</v>
      </c>
      <c r="P62" t="s">
        <v>1310</v>
      </c>
      <c r="Q62" t="s">
        <v>386</v>
      </c>
      <c r="R62" t="s">
        <v>268</v>
      </c>
      <c r="S62" t="s">
        <v>268</v>
      </c>
      <c r="T62" t="s">
        <v>268</v>
      </c>
      <c r="U62" t="s">
        <v>268</v>
      </c>
      <c r="V62" t="s">
        <v>268</v>
      </c>
      <c r="W62" t="s">
        <v>2274</v>
      </c>
      <c r="X62" t="s">
        <v>1310</v>
      </c>
      <c r="Y62" t="s">
        <v>386</v>
      </c>
      <c r="Z62" t="s">
        <v>268</v>
      </c>
      <c r="AA62" t="s">
        <v>268</v>
      </c>
      <c r="AB62" t="s">
        <v>268</v>
      </c>
      <c r="AC62" t="s">
        <v>268</v>
      </c>
      <c r="AD62" t="s">
        <v>268</v>
      </c>
      <c r="AE62" t="s">
        <v>287</v>
      </c>
      <c r="AF62" t="s">
        <v>1811</v>
      </c>
      <c r="AG62" t="s">
        <v>875</v>
      </c>
      <c r="AH62" t="s">
        <v>394</v>
      </c>
      <c r="AI62" t="s">
        <v>2275</v>
      </c>
      <c r="AJ62" t="s">
        <v>268</v>
      </c>
      <c r="AK62" t="s">
        <v>354</v>
      </c>
      <c r="AL62" t="s">
        <v>268</v>
      </c>
      <c r="AM62" t="s">
        <v>353</v>
      </c>
      <c r="AN62" t="s">
        <v>268</v>
      </c>
      <c r="AO62" t="s">
        <v>268</v>
      </c>
      <c r="AP62" t="s">
        <v>268</v>
      </c>
      <c r="AQ62" t="s">
        <v>268</v>
      </c>
      <c r="AR62" t="s">
        <v>268</v>
      </c>
      <c r="AS62" t="s">
        <v>268</v>
      </c>
      <c r="AT62" t="s">
        <v>268</v>
      </c>
      <c r="AU62" t="s">
        <v>268</v>
      </c>
      <c r="AV62" t="s">
        <v>268</v>
      </c>
      <c r="AW62" t="s">
        <v>268</v>
      </c>
      <c r="AX62" t="s">
        <v>268</v>
      </c>
      <c r="AY62" t="s">
        <v>268</v>
      </c>
      <c r="AZ62" t="s">
        <v>268</v>
      </c>
      <c r="BA62" t="s">
        <v>268</v>
      </c>
      <c r="BB62" t="s">
        <v>268</v>
      </c>
      <c r="BC62" t="s">
        <v>268</v>
      </c>
      <c r="BD62" t="s">
        <v>268</v>
      </c>
      <c r="BE62" t="s">
        <v>268</v>
      </c>
      <c r="BF62" t="s">
        <v>268</v>
      </c>
      <c r="BG62" t="s">
        <v>268</v>
      </c>
      <c r="BH62" t="s">
        <v>268</v>
      </c>
      <c r="BI62" t="s">
        <v>268</v>
      </c>
      <c r="BJ62" t="s">
        <v>268</v>
      </c>
      <c r="BK62" t="s">
        <v>268</v>
      </c>
      <c r="BL62" t="s">
        <v>268</v>
      </c>
      <c r="BM62" t="s">
        <v>268</v>
      </c>
      <c r="BN62" t="s">
        <v>268</v>
      </c>
      <c r="BO62" t="s">
        <v>268</v>
      </c>
      <c r="BP62" t="s">
        <v>268</v>
      </c>
      <c r="BQ62" t="s">
        <v>268</v>
      </c>
      <c r="BR62" t="s">
        <v>268</v>
      </c>
      <c r="BS62" t="s">
        <v>268</v>
      </c>
      <c r="BT62" t="s">
        <v>268</v>
      </c>
      <c r="BU62" t="s">
        <v>268</v>
      </c>
      <c r="BV62" t="s">
        <v>268</v>
      </c>
      <c r="BW62" t="s">
        <v>268</v>
      </c>
      <c r="BX62" t="s">
        <v>268</v>
      </c>
      <c r="BY62">
        <v>48.84</v>
      </c>
      <c r="BZ62">
        <v>48.84</v>
      </c>
      <c r="CA62" t="s">
        <v>142</v>
      </c>
      <c r="CB62" s="356">
        <v>123</v>
      </c>
      <c r="CC62" t="s">
        <v>1817</v>
      </c>
      <c r="CD62" t="s">
        <v>268</v>
      </c>
      <c r="CE62" t="s">
        <v>268</v>
      </c>
      <c r="CF62" s="356">
        <v>2</v>
      </c>
      <c r="CG62" t="s">
        <v>268</v>
      </c>
      <c r="CH62" t="s">
        <v>268</v>
      </c>
      <c r="CI62" t="s">
        <v>268</v>
      </c>
      <c r="CJ62" t="s">
        <v>268</v>
      </c>
      <c r="CK62" t="s">
        <v>268</v>
      </c>
      <c r="CL62" t="s">
        <v>2282</v>
      </c>
      <c r="CM62" t="s">
        <v>11224</v>
      </c>
      <c r="CN62">
        <v>28.09</v>
      </c>
      <c r="CO62" t="s">
        <v>268</v>
      </c>
      <c r="CP62">
        <v>28.09</v>
      </c>
      <c r="CQ62">
        <v>365</v>
      </c>
      <c r="CR62" t="s">
        <v>878</v>
      </c>
      <c r="CS62" t="s">
        <v>11225</v>
      </c>
      <c r="CT62" t="s">
        <v>11226</v>
      </c>
      <c r="CU62" t="s">
        <v>11227</v>
      </c>
      <c r="CV62" t="s">
        <v>268</v>
      </c>
      <c r="CW62" t="s">
        <v>268</v>
      </c>
      <c r="CX62" t="s">
        <v>268</v>
      </c>
      <c r="CY62" t="s">
        <v>268</v>
      </c>
      <c r="CZ62" t="s">
        <v>268</v>
      </c>
      <c r="DA62" t="s">
        <v>268</v>
      </c>
      <c r="DB62" s="429">
        <f t="shared" si="6"/>
        <v>0</v>
      </c>
      <c r="DC62" s="284">
        <f t="shared" si="7"/>
        <v>0</v>
      </c>
      <c r="DD62" s="284">
        <f t="shared" si="8"/>
        <v>0</v>
      </c>
      <c r="DE62" s="284">
        <f t="shared" si="9"/>
        <v>0</v>
      </c>
      <c r="DF62" s="295">
        <f t="shared" si="10"/>
        <v>48.84</v>
      </c>
      <c r="DG62" s="284">
        <f t="shared" si="11"/>
        <v>1</v>
      </c>
      <c r="DH62" s="284">
        <f t="shared" si="12"/>
        <v>0</v>
      </c>
      <c r="DI62" s="284">
        <f t="shared" si="13"/>
        <v>0</v>
      </c>
      <c r="DJ62" s="284">
        <f t="shared" si="14"/>
        <v>0</v>
      </c>
      <c r="DK62" s="295">
        <f t="shared" si="15"/>
        <v>0</v>
      </c>
      <c r="DL62" s="297">
        <f t="shared" si="16"/>
        <v>2</v>
      </c>
      <c r="DM62" s="430">
        <f>IFERROR(IF(CA62="D",IF(DL62="A dispo.",DF62*VLOOKUP('DATI INPUT'!$F$27,TARIFFE_UD,4,FALSE),DF62*VLOOKUP(DL62,TARIFFE_UD,4,FALSE)),DF62*VLOOKUP(CB62-100,TARIFFE_UND,4,FALSE)),0)</f>
        <v>28.092362394584249</v>
      </c>
      <c r="DN62" s="430">
        <f>IFERROR(IF(CA62="D",IF(DL62="A dispo.",DK62*VLOOKUP('DATI INPUT'!$F$27,TARIFFE_UD,5,FALSE),DK62*VLOOKUP(DL62,TARIFFE_UD,5,FALSE)),DK62*VLOOKUP(CB62-100,TARIFFE_UND,5,FALSE)),0)</f>
        <v>0</v>
      </c>
      <c r="DO62" s="431">
        <f t="shared" si="17"/>
        <v>2.362394584249472E-3</v>
      </c>
      <c r="DP62" s="299">
        <f>IFERROR(IF(CA62="D",IF(DL62="A dispo.",DF62*VLOOKUP('DATI INPUT'!$F$27,TARIFFE_UD,2,FALSE),DF62*VLOOKUP(DL62,TARIFFE_UD,2,FALSE)),DF62*VLOOKUP(CB62-100,TARIFFE_UND,2,FALSE)),0)</f>
        <v>35.097481784281506</v>
      </c>
      <c r="DQ62" s="299">
        <f>IFERROR(IF(CA62="D",IF(DL62="A dispo.",DK62*VLOOKUP('DATI INPUT'!$F$27,TARIFFE_UD,3,FALSE),DK62*VLOOKUP(DL62,TARIFFE_UD,3,FALSE)),DK62*VLOOKUP(CB62-100,TARIFFE_UND,3,FALSE)),0)</f>
        <v>0</v>
      </c>
      <c r="DR62" s="299">
        <f t="shared" si="18"/>
        <v>35.097481784281506</v>
      </c>
    </row>
    <row r="63" spans="1:122" x14ac:dyDescent="0.25">
      <c r="A63" t="s">
        <v>2283</v>
      </c>
      <c r="B63" t="s">
        <v>2268</v>
      </c>
      <c r="C63" t="s">
        <v>2284</v>
      </c>
      <c r="D63" t="s">
        <v>2269</v>
      </c>
      <c r="E63" t="s">
        <v>2270</v>
      </c>
      <c r="F63" t="s">
        <v>156</v>
      </c>
      <c r="G63" t="s">
        <v>2271</v>
      </c>
      <c r="H63" t="s">
        <v>2201</v>
      </c>
      <c r="I63" t="s">
        <v>2272</v>
      </c>
      <c r="J63" t="s">
        <v>274</v>
      </c>
      <c r="K63" t="s">
        <v>2273</v>
      </c>
      <c r="L63" t="s">
        <v>984</v>
      </c>
      <c r="M63" t="s">
        <v>2274</v>
      </c>
      <c r="N63" t="s">
        <v>984</v>
      </c>
      <c r="O63" t="s">
        <v>873</v>
      </c>
      <c r="P63" t="s">
        <v>1310</v>
      </c>
      <c r="Q63" t="s">
        <v>386</v>
      </c>
      <c r="R63" t="s">
        <v>268</v>
      </c>
      <c r="S63" t="s">
        <v>268</v>
      </c>
      <c r="T63" t="s">
        <v>268</v>
      </c>
      <c r="U63" t="s">
        <v>268</v>
      </c>
      <c r="V63" t="s">
        <v>268</v>
      </c>
      <c r="W63" t="s">
        <v>2274</v>
      </c>
      <c r="X63" t="s">
        <v>1310</v>
      </c>
      <c r="Y63" t="s">
        <v>386</v>
      </c>
      <c r="Z63" t="s">
        <v>268</v>
      </c>
      <c r="AA63" t="s">
        <v>268</v>
      </c>
      <c r="AB63" t="s">
        <v>268</v>
      </c>
      <c r="AC63" t="s">
        <v>268</v>
      </c>
      <c r="AD63" t="s">
        <v>268</v>
      </c>
      <c r="AE63" t="s">
        <v>287</v>
      </c>
      <c r="AF63" t="s">
        <v>1811</v>
      </c>
      <c r="AG63" t="s">
        <v>875</v>
      </c>
      <c r="AH63" t="s">
        <v>394</v>
      </c>
      <c r="AI63" t="s">
        <v>2275</v>
      </c>
      <c r="AJ63" t="s">
        <v>268</v>
      </c>
      <c r="AK63" t="s">
        <v>375</v>
      </c>
      <c r="AL63" t="s">
        <v>268</v>
      </c>
      <c r="AM63" t="s">
        <v>288</v>
      </c>
      <c r="AN63" t="s">
        <v>268</v>
      </c>
      <c r="AO63" t="s">
        <v>268</v>
      </c>
      <c r="AP63" t="s">
        <v>268</v>
      </c>
      <c r="AQ63" t="s">
        <v>268</v>
      </c>
      <c r="AR63" t="s">
        <v>268</v>
      </c>
      <c r="AS63" t="s">
        <v>268</v>
      </c>
      <c r="AT63" t="s">
        <v>268</v>
      </c>
      <c r="AU63" t="s">
        <v>268</v>
      </c>
      <c r="AV63" t="s">
        <v>268</v>
      </c>
      <c r="AW63" t="s">
        <v>268</v>
      </c>
      <c r="AX63" t="s">
        <v>268</v>
      </c>
      <c r="AY63" t="s">
        <v>268</v>
      </c>
      <c r="AZ63" t="s">
        <v>268</v>
      </c>
      <c r="BA63" t="s">
        <v>268</v>
      </c>
      <c r="BB63" t="s">
        <v>268</v>
      </c>
      <c r="BC63" t="s">
        <v>268</v>
      </c>
      <c r="BD63" t="s">
        <v>268</v>
      </c>
      <c r="BE63" t="s">
        <v>268</v>
      </c>
      <c r="BF63" t="s">
        <v>268</v>
      </c>
      <c r="BG63" t="s">
        <v>268</v>
      </c>
      <c r="BH63" t="s">
        <v>268</v>
      </c>
      <c r="BI63" t="s">
        <v>268</v>
      </c>
      <c r="BJ63" t="s">
        <v>268</v>
      </c>
      <c r="BK63" t="s">
        <v>268</v>
      </c>
      <c r="BL63" t="s">
        <v>268</v>
      </c>
      <c r="BM63" t="s">
        <v>268</v>
      </c>
      <c r="BN63" t="s">
        <v>268</v>
      </c>
      <c r="BO63" t="s">
        <v>268</v>
      </c>
      <c r="BP63" t="s">
        <v>268</v>
      </c>
      <c r="BQ63" t="s">
        <v>268</v>
      </c>
      <c r="BR63" t="s">
        <v>268</v>
      </c>
      <c r="BS63" t="s">
        <v>268</v>
      </c>
      <c r="BT63" t="s">
        <v>268</v>
      </c>
      <c r="BU63" t="s">
        <v>268</v>
      </c>
      <c r="BV63" t="s">
        <v>268</v>
      </c>
      <c r="BW63" t="s">
        <v>268</v>
      </c>
      <c r="BX63" t="s">
        <v>268</v>
      </c>
      <c r="BY63">
        <v>22.08</v>
      </c>
      <c r="BZ63">
        <v>22.08</v>
      </c>
      <c r="CA63" t="s">
        <v>142</v>
      </c>
      <c r="CB63" s="356">
        <v>123</v>
      </c>
      <c r="CC63" t="s">
        <v>1817</v>
      </c>
      <c r="CD63" t="s">
        <v>268</v>
      </c>
      <c r="CE63" t="s">
        <v>268</v>
      </c>
      <c r="CF63" s="356">
        <v>2</v>
      </c>
      <c r="CG63" t="s">
        <v>268</v>
      </c>
      <c r="CH63" t="s">
        <v>268</v>
      </c>
      <c r="CI63" t="s">
        <v>268</v>
      </c>
      <c r="CJ63" t="s">
        <v>268</v>
      </c>
      <c r="CK63" t="s">
        <v>268</v>
      </c>
      <c r="CL63" t="s">
        <v>268</v>
      </c>
      <c r="CM63" t="s">
        <v>11224</v>
      </c>
      <c r="CN63">
        <v>12.7</v>
      </c>
      <c r="CO63" t="s">
        <v>268</v>
      </c>
      <c r="CP63">
        <v>12.7</v>
      </c>
      <c r="CQ63">
        <v>365</v>
      </c>
      <c r="CR63" t="s">
        <v>878</v>
      </c>
      <c r="CS63" t="s">
        <v>11225</v>
      </c>
      <c r="CT63" t="s">
        <v>11226</v>
      </c>
      <c r="CU63" t="s">
        <v>11227</v>
      </c>
      <c r="CV63" t="s">
        <v>268</v>
      </c>
      <c r="CW63" t="s">
        <v>268</v>
      </c>
      <c r="CX63" t="s">
        <v>268</v>
      </c>
      <c r="CY63" t="s">
        <v>268</v>
      </c>
      <c r="CZ63" t="s">
        <v>268</v>
      </c>
      <c r="DA63" t="s">
        <v>268</v>
      </c>
      <c r="DB63" s="429">
        <f t="shared" si="6"/>
        <v>0</v>
      </c>
      <c r="DC63" s="284">
        <f t="shared" si="7"/>
        <v>0</v>
      </c>
      <c r="DD63" s="284">
        <f t="shared" si="8"/>
        <v>0</v>
      </c>
      <c r="DE63" s="284">
        <f t="shared" si="9"/>
        <v>0</v>
      </c>
      <c r="DF63" s="295">
        <f t="shared" si="10"/>
        <v>22.08</v>
      </c>
      <c r="DG63" s="284">
        <f t="shared" si="11"/>
        <v>1</v>
      </c>
      <c r="DH63" s="284">
        <f t="shared" si="12"/>
        <v>0</v>
      </c>
      <c r="DI63" s="284">
        <f t="shared" si="13"/>
        <v>0</v>
      </c>
      <c r="DJ63" s="284">
        <f t="shared" si="14"/>
        <v>0</v>
      </c>
      <c r="DK63" s="295">
        <f t="shared" si="15"/>
        <v>0</v>
      </c>
      <c r="DL63" s="297">
        <f t="shared" si="16"/>
        <v>2</v>
      </c>
      <c r="DM63" s="430">
        <f>IFERROR(IF(CA63="D",IF(DL63="A dispo.",DF63*VLOOKUP('DATI INPUT'!$F$27,TARIFFE_UD,4,FALSE),DF63*VLOOKUP(DL63,TARIFFE_UD,4,FALSE)),DF63*VLOOKUP(CB63-100,TARIFFE_UND,4,FALSE)),0)</f>
        <v>12.700232630475433</v>
      </c>
      <c r="DN63" s="430">
        <f>IFERROR(IF(CA63="D",IF(DL63="A dispo.",DK63*VLOOKUP('DATI INPUT'!$F$27,TARIFFE_UD,5,FALSE),DK63*VLOOKUP(DL63,TARIFFE_UD,5,FALSE)),DK63*VLOOKUP(CB63-100,TARIFFE_UND,5,FALSE)),0)</f>
        <v>0</v>
      </c>
      <c r="DO63" s="431">
        <f t="shared" si="17"/>
        <v>2.3263047543409243E-4</v>
      </c>
      <c r="DP63" s="299">
        <f>IFERROR(IF(CA63="D",IF(DL63="A dispo.",DF63*VLOOKUP('DATI INPUT'!$F$27,TARIFFE_UD,2,FALSE),DF63*VLOOKUP(DL63,TARIFFE_UD,2,FALSE)),DF63*VLOOKUP(CB63-100,TARIFFE_UND,2,FALSE)),0)</f>
        <v>15.867166212058468</v>
      </c>
      <c r="DQ63" s="299">
        <f>IFERROR(IF(CA63="D",IF(DL63="A dispo.",DK63*VLOOKUP('DATI INPUT'!$F$27,TARIFFE_UD,3,FALSE),DK63*VLOOKUP(DL63,TARIFFE_UD,3,FALSE)),DK63*VLOOKUP(CB63-100,TARIFFE_UND,3,FALSE)),0)</f>
        <v>0</v>
      </c>
      <c r="DR63" s="299">
        <f t="shared" si="18"/>
        <v>15.867166212058468</v>
      </c>
    </row>
    <row r="64" spans="1:122" x14ac:dyDescent="0.25">
      <c r="A64" t="s">
        <v>2285</v>
      </c>
      <c r="B64" t="s">
        <v>2286</v>
      </c>
      <c r="C64" t="s">
        <v>2287</v>
      </c>
      <c r="D64" t="s">
        <v>2288</v>
      </c>
      <c r="E64" t="s">
        <v>268</v>
      </c>
      <c r="F64" t="s">
        <v>156</v>
      </c>
      <c r="G64" t="s">
        <v>2289</v>
      </c>
      <c r="H64" t="s">
        <v>1137</v>
      </c>
      <c r="I64" t="s">
        <v>2290</v>
      </c>
      <c r="J64" t="s">
        <v>274</v>
      </c>
      <c r="K64" t="s">
        <v>2291</v>
      </c>
      <c r="L64" t="s">
        <v>984</v>
      </c>
      <c r="M64" t="s">
        <v>2292</v>
      </c>
      <c r="N64" t="s">
        <v>984</v>
      </c>
      <c r="O64" t="s">
        <v>873</v>
      </c>
      <c r="P64" t="s">
        <v>887</v>
      </c>
      <c r="Q64" t="s">
        <v>485</v>
      </c>
      <c r="R64" t="s">
        <v>268</v>
      </c>
      <c r="S64" t="s">
        <v>268</v>
      </c>
      <c r="T64" t="s">
        <v>268</v>
      </c>
      <c r="U64" t="s">
        <v>268</v>
      </c>
      <c r="V64" t="s">
        <v>268</v>
      </c>
      <c r="W64" t="s">
        <v>2292</v>
      </c>
      <c r="X64" t="s">
        <v>887</v>
      </c>
      <c r="Y64" t="s">
        <v>485</v>
      </c>
      <c r="Z64" t="s">
        <v>268</v>
      </c>
      <c r="AA64" t="s">
        <v>268</v>
      </c>
      <c r="AB64" t="s">
        <v>268</v>
      </c>
      <c r="AC64" t="s">
        <v>268</v>
      </c>
      <c r="AD64" t="s">
        <v>268</v>
      </c>
      <c r="AE64" t="s">
        <v>287</v>
      </c>
      <c r="AF64" t="s">
        <v>1811</v>
      </c>
      <c r="AG64" t="s">
        <v>875</v>
      </c>
      <c r="AH64" t="s">
        <v>1848</v>
      </c>
      <c r="AI64" t="s">
        <v>2293</v>
      </c>
      <c r="AJ64" t="s">
        <v>268</v>
      </c>
      <c r="AK64" t="s">
        <v>352</v>
      </c>
      <c r="AL64" t="s">
        <v>268</v>
      </c>
      <c r="AM64" t="s">
        <v>405</v>
      </c>
      <c r="AN64" t="s">
        <v>268</v>
      </c>
      <c r="AO64" t="s">
        <v>268</v>
      </c>
      <c r="AP64" t="s">
        <v>268</v>
      </c>
      <c r="AQ64" t="s">
        <v>268</v>
      </c>
      <c r="AR64" t="s">
        <v>268</v>
      </c>
      <c r="AS64" t="s">
        <v>268</v>
      </c>
      <c r="AT64" t="s">
        <v>268</v>
      </c>
      <c r="AU64" t="s">
        <v>268</v>
      </c>
      <c r="AV64" t="s">
        <v>268</v>
      </c>
      <c r="AW64" t="s">
        <v>268</v>
      </c>
      <c r="AX64" t="s">
        <v>268</v>
      </c>
      <c r="AY64" t="s">
        <v>268</v>
      </c>
      <c r="AZ64" t="s">
        <v>268</v>
      </c>
      <c r="BA64" t="s">
        <v>268</v>
      </c>
      <c r="BB64" t="s">
        <v>268</v>
      </c>
      <c r="BC64" t="s">
        <v>268</v>
      </c>
      <c r="BD64" t="s">
        <v>268</v>
      </c>
      <c r="BE64" t="s">
        <v>268</v>
      </c>
      <c r="BF64" t="s">
        <v>268</v>
      </c>
      <c r="BG64" t="s">
        <v>268</v>
      </c>
      <c r="BH64" t="s">
        <v>268</v>
      </c>
      <c r="BI64" t="s">
        <v>268</v>
      </c>
      <c r="BJ64" t="s">
        <v>268</v>
      </c>
      <c r="BK64" t="s">
        <v>268</v>
      </c>
      <c r="BL64" t="s">
        <v>268</v>
      </c>
      <c r="BM64" t="s">
        <v>268</v>
      </c>
      <c r="BN64" t="s">
        <v>268</v>
      </c>
      <c r="BO64" t="s">
        <v>268</v>
      </c>
      <c r="BP64" t="s">
        <v>268</v>
      </c>
      <c r="BQ64" t="s">
        <v>268</v>
      </c>
      <c r="BR64" t="s">
        <v>268</v>
      </c>
      <c r="BS64" t="s">
        <v>268</v>
      </c>
      <c r="BT64" t="s">
        <v>268</v>
      </c>
      <c r="BU64" t="s">
        <v>268</v>
      </c>
      <c r="BV64" t="s">
        <v>268</v>
      </c>
      <c r="BW64" t="s">
        <v>268</v>
      </c>
      <c r="BX64" t="s">
        <v>268</v>
      </c>
      <c r="BY64">
        <v>43</v>
      </c>
      <c r="BZ64">
        <v>43</v>
      </c>
      <c r="CA64" t="s">
        <v>142</v>
      </c>
      <c r="CB64" s="356">
        <v>122</v>
      </c>
      <c r="CC64" t="s">
        <v>876</v>
      </c>
      <c r="CD64" t="s">
        <v>268</v>
      </c>
      <c r="CE64" t="s">
        <v>268</v>
      </c>
      <c r="CF64" s="356">
        <v>1</v>
      </c>
      <c r="CG64" t="s">
        <v>268</v>
      </c>
      <c r="CH64" t="s">
        <v>268</v>
      </c>
      <c r="CI64" t="s">
        <v>268</v>
      </c>
      <c r="CJ64" t="s">
        <v>268</v>
      </c>
      <c r="CK64" t="s">
        <v>268</v>
      </c>
      <c r="CL64" t="s">
        <v>268</v>
      </c>
      <c r="CM64" t="s">
        <v>11224</v>
      </c>
      <c r="CN64">
        <v>38.130000000000003</v>
      </c>
      <c r="CO64" t="s">
        <v>268</v>
      </c>
      <c r="CP64">
        <v>38.130000000000003</v>
      </c>
      <c r="CQ64">
        <v>365</v>
      </c>
      <c r="CR64" t="s">
        <v>878</v>
      </c>
      <c r="CS64" t="s">
        <v>11225</v>
      </c>
      <c r="CT64" t="s">
        <v>11226</v>
      </c>
      <c r="CU64" t="s">
        <v>11227</v>
      </c>
      <c r="CV64" t="s">
        <v>268</v>
      </c>
      <c r="CW64" t="s">
        <v>268</v>
      </c>
      <c r="CX64" t="s">
        <v>268</v>
      </c>
      <c r="CY64" t="s">
        <v>268</v>
      </c>
      <c r="CZ64" t="s">
        <v>268</v>
      </c>
      <c r="DA64" t="s">
        <v>268</v>
      </c>
      <c r="DB64" s="429">
        <f t="shared" si="6"/>
        <v>0</v>
      </c>
      <c r="DC64" s="284">
        <f t="shared" si="7"/>
        <v>0</v>
      </c>
      <c r="DD64" s="284">
        <f t="shared" si="8"/>
        <v>0</v>
      </c>
      <c r="DE64" s="284">
        <f t="shared" si="9"/>
        <v>0</v>
      </c>
      <c r="DF64" s="295">
        <f t="shared" si="10"/>
        <v>43</v>
      </c>
      <c r="DG64" s="284">
        <f t="shared" si="11"/>
        <v>0</v>
      </c>
      <c r="DH64" s="284">
        <f t="shared" si="12"/>
        <v>0</v>
      </c>
      <c r="DI64" s="284">
        <f t="shared" si="13"/>
        <v>0</v>
      </c>
      <c r="DJ64" s="284">
        <f t="shared" si="14"/>
        <v>0</v>
      </c>
      <c r="DK64" s="295">
        <f t="shared" si="15"/>
        <v>1</v>
      </c>
      <c r="DL64" s="297">
        <f t="shared" si="16"/>
        <v>1</v>
      </c>
      <c r="DM64" s="430">
        <f>IFERROR(IF(CA64="D",IF(DL64="A dispo.",DF64*VLOOKUP('DATI INPUT'!$F$27,TARIFFE_UD,4,FALSE),DF64*VLOOKUP(DL64,TARIFFE_UD,4,FALSE)),DF64*VLOOKUP(CB64-100,TARIFFE_UND,4,FALSE)),0)</f>
        <v>21.199922480995482</v>
      </c>
      <c r="DN64" s="430">
        <f>IFERROR(IF(CA64="D",IF(DL64="A dispo.",DK64*VLOOKUP('DATI INPUT'!$F$27,TARIFFE_UD,5,FALSE),DK64*VLOOKUP(DL64,TARIFFE_UD,5,FALSE)),DK64*VLOOKUP(CB64-100,TARIFFE_UND,5,FALSE)),0)</f>
        <v>16.930848468833439</v>
      </c>
      <c r="DO64" s="431">
        <f t="shared" si="17"/>
        <v>7.7094982891878772E-4</v>
      </c>
      <c r="DP64" s="299">
        <f>IFERROR(IF(CA64="D",IF(DL64="A dispo.",DF64*VLOOKUP('DATI INPUT'!$F$27,TARIFFE_UD,2,FALSE),DF64*VLOOKUP(DL64,TARIFFE_UD,2,FALSE)),DF64*VLOOKUP(CB64-100,TARIFFE_UND,2,FALSE)),0)</f>
        <v>26.48634111484915</v>
      </c>
      <c r="DQ64" s="299">
        <f>IFERROR(IF(CA64="D",IF(DL64="A dispo.",DK64*VLOOKUP('DATI INPUT'!$F$27,TARIFFE_UD,3,FALSE),DK64*VLOOKUP(DL64,TARIFFE_UD,3,FALSE)),DK64*VLOOKUP(CB64-100,TARIFFE_UND,3,FALSE)),0)</f>
        <v>15.164853048114928</v>
      </c>
      <c r="DR64" s="299">
        <f t="shared" si="18"/>
        <v>41.651194162964075</v>
      </c>
    </row>
    <row r="65" spans="1:122" x14ac:dyDescent="0.25">
      <c r="A65" t="s">
        <v>2294</v>
      </c>
      <c r="B65" t="s">
        <v>916</v>
      </c>
      <c r="C65" t="s">
        <v>398</v>
      </c>
      <c r="D65" t="s">
        <v>2295</v>
      </c>
      <c r="E65" t="s">
        <v>268</v>
      </c>
      <c r="F65" t="s">
        <v>156</v>
      </c>
      <c r="G65" t="s">
        <v>2296</v>
      </c>
      <c r="H65" t="s">
        <v>1137</v>
      </c>
      <c r="I65" t="s">
        <v>2297</v>
      </c>
      <c r="J65" t="s">
        <v>156</v>
      </c>
      <c r="K65" t="s">
        <v>2298</v>
      </c>
      <c r="L65" t="s">
        <v>960</v>
      </c>
      <c r="M65" t="s">
        <v>1536</v>
      </c>
      <c r="N65" t="s">
        <v>984</v>
      </c>
      <c r="O65" t="s">
        <v>873</v>
      </c>
      <c r="P65" t="s">
        <v>613</v>
      </c>
      <c r="Q65" t="s">
        <v>542</v>
      </c>
      <c r="R65" t="s">
        <v>268</v>
      </c>
      <c r="S65" t="s">
        <v>268</v>
      </c>
      <c r="T65" t="s">
        <v>268</v>
      </c>
      <c r="U65" t="s">
        <v>268</v>
      </c>
      <c r="V65" t="s">
        <v>268</v>
      </c>
      <c r="W65" t="s">
        <v>1359</v>
      </c>
      <c r="X65" t="s">
        <v>613</v>
      </c>
      <c r="Y65" t="s">
        <v>1322</v>
      </c>
      <c r="Z65" t="s">
        <v>268</v>
      </c>
      <c r="AA65" t="s">
        <v>268</v>
      </c>
      <c r="AB65" t="s">
        <v>268</v>
      </c>
      <c r="AC65" t="s">
        <v>268</v>
      </c>
      <c r="AD65" t="s">
        <v>268</v>
      </c>
      <c r="AE65" t="s">
        <v>287</v>
      </c>
      <c r="AF65" t="s">
        <v>1811</v>
      </c>
      <c r="AG65" t="s">
        <v>875</v>
      </c>
      <c r="AH65" t="s">
        <v>2299</v>
      </c>
      <c r="AI65" t="s">
        <v>2300</v>
      </c>
      <c r="AJ65" t="s">
        <v>268</v>
      </c>
      <c r="AK65" t="s">
        <v>377</v>
      </c>
      <c r="AL65" t="s">
        <v>268</v>
      </c>
      <c r="AM65" t="s">
        <v>288</v>
      </c>
      <c r="AN65" t="s">
        <v>287</v>
      </c>
      <c r="AO65" t="s">
        <v>1811</v>
      </c>
      <c r="AP65" t="s">
        <v>875</v>
      </c>
      <c r="AQ65" t="s">
        <v>2299</v>
      </c>
      <c r="AR65" t="s">
        <v>2300</v>
      </c>
      <c r="AS65" t="s">
        <v>268</v>
      </c>
      <c r="AT65" t="s">
        <v>375</v>
      </c>
      <c r="AU65" t="s">
        <v>268</v>
      </c>
      <c r="AV65" t="s">
        <v>353</v>
      </c>
      <c r="AW65" t="s">
        <v>268</v>
      </c>
      <c r="AX65" t="s">
        <v>268</v>
      </c>
      <c r="AY65" t="s">
        <v>268</v>
      </c>
      <c r="AZ65" t="s">
        <v>268</v>
      </c>
      <c r="BA65" t="s">
        <v>268</v>
      </c>
      <c r="BB65" t="s">
        <v>268</v>
      </c>
      <c r="BC65" t="s">
        <v>268</v>
      </c>
      <c r="BD65" t="s">
        <v>268</v>
      </c>
      <c r="BE65" t="s">
        <v>268</v>
      </c>
      <c r="BF65" t="s">
        <v>268</v>
      </c>
      <c r="BG65" t="s">
        <v>268</v>
      </c>
      <c r="BH65" t="s">
        <v>268</v>
      </c>
      <c r="BI65" t="s">
        <v>268</v>
      </c>
      <c r="BJ65" t="s">
        <v>268</v>
      </c>
      <c r="BK65" t="s">
        <v>268</v>
      </c>
      <c r="BL65" t="s">
        <v>268</v>
      </c>
      <c r="BM65" t="s">
        <v>268</v>
      </c>
      <c r="BN65" t="s">
        <v>268</v>
      </c>
      <c r="BO65" t="s">
        <v>268</v>
      </c>
      <c r="BP65" t="s">
        <v>268</v>
      </c>
      <c r="BQ65" t="s">
        <v>268</v>
      </c>
      <c r="BR65" t="s">
        <v>268</v>
      </c>
      <c r="BS65" t="s">
        <v>268</v>
      </c>
      <c r="BT65" t="s">
        <v>268</v>
      </c>
      <c r="BU65" t="s">
        <v>268</v>
      </c>
      <c r="BV65" t="s">
        <v>268</v>
      </c>
      <c r="BW65" t="s">
        <v>268</v>
      </c>
      <c r="BX65" t="s">
        <v>268</v>
      </c>
      <c r="BY65">
        <v>60</v>
      </c>
      <c r="BZ65">
        <v>60</v>
      </c>
      <c r="CA65" t="s">
        <v>142</v>
      </c>
      <c r="CB65" s="356">
        <v>122</v>
      </c>
      <c r="CC65" t="s">
        <v>876</v>
      </c>
      <c r="CD65" t="s">
        <v>268</v>
      </c>
      <c r="CE65" t="s">
        <v>268</v>
      </c>
      <c r="CF65" s="356">
        <v>1</v>
      </c>
      <c r="CG65" t="s">
        <v>268</v>
      </c>
      <c r="CH65" t="s">
        <v>268</v>
      </c>
      <c r="CI65" t="s">
        <v>268</v>
      </c>
      <c r="CJ65" t="s">
        <v>268</v>
      </c>
      <c r="CK65" t="s">
        <v>268</v>
      </c>
      <c r="CL65" t="s">
        <v>268</v>
      </c>
      <c r="CM65" t="s">
        <v>11224</v>
      </c>
      <c r="CN65">
        <v>46.51</v>
      </c>
      <c r="CO65" t="s">
        <v>268</v>
      </c>
      <c r="CP65">
        <v>46.51</v>
      </c>
      <c r="CQ65">
        <v>365</v>
      </c>
      <c r="CR65" t="s">
        <v>878</v>
      </c>
      <c r="CS65" t="s">
        <v>11225</v>
      </c>
      <c r="CT65" t="s">
        <v>11226</v>
      </c>
      <c r="CU65" t="s">
        <v>11227</v>
      </c>
      <c r="CV65" t="s">
        <v>268</v>
      </c>
      <c r="CW65" t="s">
        <v>268</v>
      </c>
      <c r="CX65" t="s">
        <v>268</v>
      </c>
      <c r="CY65" t="s">
        <v>268</v>
      </c>
      <c r="CZ65" t="s">
        <v>268</v>
      </c>
      <c r="DA65" t="s">
        <v>268</v>
      </c>
      <c r="DB65" s="429">
        <f t="shared" si="6"/>
        <v>0</v>
      </c>
      <c r="DC65" s="284">
        <f t="shared" si="7"/>
        <v>0</v>
      </c>
      <c r="DD65" s="284">
        <f t="shared" si="8"/>
        <v>0</v>
      </c>
      <c r="DE65" s="284">
        <f t="shared" si="9"/>
        <v>0</v>
      </c>
      <c r="DF65" s="295">
        <f t="shared" si="10"/>
        <v>60</v>
      </c>
      <c r="DG65" s="284">
        <f t="shared" si="11"/>
        <v>0</v>
      </c>
      <c r="DH65" s="284">
        <f t="shared" si="12"/>
        <v>0</v>
      </c>
      <c r="DI65" s="284">
        <f t="shared" si="13"/>
        <v>0</v>
      </c>
      <c r="DJ65" s="284">
        <f t="shared" si="14"/>
        <v>0</v>
      </c>
      <c r="DK65" s="295">
        <f t="shared" si="15"/>
        <v>1</v>
      </c>
      <c r="DL65" s="297">
        <f t="shared" si="16"/>
        <v>1</v>
      </c>
      <c r="DM65" s="430">
        <f>IFERROR(IF(CA65="D",IF(DL65="A dispo.",DF65*VLOOKUP('DATI INPUT'!$F$27,TARIFFE_UD,4,FALSE),DF65*VLOOKUP(DL65,TARIFFE_UD,4,FALSE)),DF65*VLOOKUP(CB65-100,TARIFFE_UND,4,FALSE)),0)</f>
        <v>29.581287182784394</v>
      </c>
      <c r="DN65" s="430">
        <f>IFERROR(IF(CA65="D",IF(DL65="A dispo.",DK65*VLOOKUP('DATI INPUT'!$F$27,TARIFFE_UD,5,FALSE),DK65*VLOOKUP(DL65,TARIFFE_UD,5,FALSE)),DK65*VLOOKUP(CB65-100,TARIFFE_UND,5,FALSE)),0)</f>
        <v>16.930848468833439</v>
      </c>
      <c r="DO65" s="431">
        <f t="shared" si="17"/>
        <v>2.1356516178343554E-3</v>
      </c>
      <c r="DP65" s="299">
        <f>IFERROR(IF(CA65="D",IF(DL65="A dispo.",DF65*VLOOKUP('DATI INPUT'!$F$27,TARIFFE_UD,2,FALSE),DF65*VLOOKUP(DL65,TARIFFE_UD,2,FALSE)),DF65*VLOOKUP(CB65-100,TARIFFE_UND,2,FALSE)),0)</f>
        <v>36.957685276533695</v>
      </c>
      <c r="DQ65" s="299">
        <f>IFERROR(IF(CA65="D",IF(DL65="A dispo.",DK65*VLOOKUP('DATI INPUT'!$F$27,TARIFFE_UD,3,FALSE),DK65*VLOOKUP(DL65,TARIFFE_UD,3,FALSE)),DK65*VLOOKUP(CB65-100,TARIFFE_UND,3,FALSE)),0)</f>
        <v>15.164853048114928</v>
      </c>
      <c r="DR65" s="299">
        <f t="shared" si="18"/>
        <v>52.122538324648623</v>
      </c>
    </row>
    <row r="66" spans="1:122" x14ac:dyDescent="0.25">
      <c r="A66" t="s">
        <v>2315</v>
      </c>
      <c r="B66" t="s">
        <v>923</v>
      </c>
      <c r="C66" t="s">
        <v>401</v>
      </c>
      <c r="D66" t="s">
        <v>2316</v>
      </c>
      <c r="E66" t="s">
        <v>268</v>
      </c>
      <c r="F66" t="s">
        <v>156</v>
      </c>
      <c r="G66" t="s">
        <v>2317</v>
      </c>
      <c r="H66" t="s">
        <v>1137</v>
      </c>
      <c r="I66" t="s">
        <v>1256</v>
      </c>
      <c r="J66" t="s">
        <v>156</v>
      </c>
      <c r="K66" t="s">
        <v>2318</v>
      </c>
      <c r="L66" t="s">
        <v>960</v>
      </c>
      <c r="M66" t="s">
        <v>2319</v>
      </c>
      <c r="N66" t="s">
        <v>2320</v>
      </c>
      <c r="O66" t="s">
        <v>2321</v>
      </c>
      <c r="P66" t="s">
        <v>2322</v>
      </c>
      <c r="Q66" t="s">
        <v>343</v>
      </c>
      <c r="R66" t="s">
        <v>268</v>
      </c>
      <c r="S66" t="s">
        <v>268</v>
      </c>
      <c r="T66" t="s">
        <v>268</v>
      </c>
      <c r="U66" t="s">
        <v>268</v>
      </c>
      <c r="V66" t="s">
        <v>268</v>
      </c>
      <c r="W66" t="s">
        <v>2292</v>
      </c>
      <c r="X66" t="s">
        <v>887</v>
      </c>
      <c r="Y66" t="s">
        <v>485</v>
      </c>
      <c r="Z66" t="s">
        <v>268</v>
      </c>
      <c r="AA66" t="s">
        <v>268</v>
      </c>
      <c r="AB66" t="s">
        <v>268</v>
      </c>
      <c r="AC66" t="s">
        <v>268</v>
      </c>
      <c r="AD66" t="s">
        <v>268</v>
      </c>
      <c r="AE66" t="s">
        <v>287</v>
      </c>
      <c r="AF66" t="s">
        <v>1811</v>
      </c>
      <c r="AG66" t="s">
        <v>875</v>
      </c>
      <c r="AH66" t="s">
        <v>1848</v>
      </c>
      <c r="AI66" t="s">
        <v>2293</v>
      </c>
      <c r="AJ66" t="s">
        <v>268</v>
      </c>
      <c r="AK66" t="s">
        <v>703</v>
      </c>
      <c r="AL66" t="s">
        <v>268</v>
      </c>
      <c r="AM66" t="s">
        <v>268</v>
      </c>
      <c r="AN66" t="s">
        <v>268</v>
      </c>
      <c r="AO66" t="s">
        <v>268</v>
      </c>
      <c r="AP66" t="s">
        <v>268</v>
      </c>
      <c r="AQ66" t="s">
        <v>268</v>
      </c>
      <c r="AR66" t="s">
        <v>268</v>
      </c>
      <c r="AS66" t="s">
        <v>268</v>
      </c>
      <c r="AT66" t="s">
        <v>268</v>
      </c>
      <c r="AU66" t="s">
        <v>268</v>
      </c>
      <c r="AV66" t="s">
        <v>268</v>
      </c>
      <c r="AW66" t="s">
        <v>268</v>
      </c>
      <c r="AX66" t="s">
        <v>268</v>
      </c>
      <c r="AY66" t="s">
        <v>268</v>
      </c>
      <c r="AZ66" t="s">
        <v>268</v>
      </c>
      <c r="BA66" t="s">
        <v>268</v>
      </c>
      <c r="BB66" t="s">
        <v>268</v>
      </c>
      <c r="BC66" t="s">
        <v>268</v>
      </c>
      <c r="BD66" t="s">
        <v>268</v>
      </c>
      <c r="BE66" t="s">
        <v>268</v>
      </c>
      <c r="BF66" t="s">
        <v>268</v>
      </c>
      <c r="BG66" t="s">
        <v>268</v>
      </c>
      <c r="BH66" t="s">
        <v>268</v>
      </c>
      <c r="BI66" t="s">
        <v>268</v>
      </c>
      <c r="BJ66" t="s">
        <v>268</v>
      </c>
      <c r="BK66" t="s">
        <v>268</v>
      </c>
      <c r="BL66" t="s">
        <v>268</v>
      </c>
      <c r="BM66" t="s">
        <v>268</v>
      </c>
      <c r="BN66" t="s">
        <v>268</v>
      </c>
      <c r="BO66" t="s">
        <v>268</v>
      </c>
      <c r="BP66" t="s">
        <v>268</v>
      </c>
      <c r="BQ66" t="s">
        <v>268</v>
      </c>
      <c r="BR66" t="s">
        <v>268</v>
      </c>
      <c r="BS66" t="s">
        <v>268</v>
      </c>
      <c r="BT66" t="s">
        <v>268</v>
      </c>
      <c r="BU66" t="s">
        <v>268</v>
      </c>
      <c r="BV66" t="s">
        <v>268</v>
      </c>
      <c r="BW66" t="s">
        <v>268</v>
      </c>
      <c r="BX66" t="s">
        <v>268</v>
      </c>
      <c r="BY66">
        <v>40</v>
      </c>
      <c r="BZ66">
        <v>40</v>
      </c>
      <c r="CA66" t="s">
        <v>142</v>
      </c>
      <c r="CB66" s="356">
        <v>122</v>
      </c>
      <c r="CC66" t="s">
        <v>876</v>
      </c>
      <c r="CD66" t="s">
        <v>268</v>
      </c>
      <c r="CE66" t="s">
        <v>268</v>
      </c>
      <c r="CF66" t="s">
        <v>268</v>
      </c>
      <c r="CG66" t="s">
        <v>268</v>
      </c>
      <c r="CH66" t="s">
        <v>268</v>
      </c>
      <c r="CI66" t="s">
        <v>268</v>
      </c>
      <c r="CJ66" t="s">
        <v>268</v>
      </c>
      <c r="CK66" t="s">
        <v>268</v>
      </c>
      <c r="CL66" t="s">
        <v>268</v>
      </c>
      <c r="CM66" t="s">
        <v>11224</v>
      </c>
      <c r="CN66">
        <v>92.76</v>
      </c>
      <c r="CO66" t="s">
        <v>268</v>
      </c>
      <c r="CP66">
        <v>92.76</v>
      </c>
      <c r="CQ66">
        <v>365</v>
      </c>
      <c r="CR66" t="s">
        <v>878</v>
      </c>
      <c r="CS66" t="s">
        <v>11225</v>
      </c>
      <c r="CT66" t="s">
        <v>11226</v>
      </c>
      <c r="CU66" t="s">
        <v>11227</v>
      </c>
      <c r="CV66" t="s">
        <v>268</v>
      </c>
      <c r="CW66" t="s">
        <v>268</v>
      </c>
      <c r="CX66" t="s">
        <v>268</v>
      </c>
      <c r="CY66" t="s">
        <v>268</v>
      </c>
      <c r="CZ66" t="s">
        <v>268</v>
      </c>
      <c r="DA66" t="s">
        <v>268</v>
      </c>
      <c r="DB66" s="429">
        <f t="shared" si="6"/>
        <v>0</v>
      </c>
      <c r="DC66" s="284">
        <f t="shared" si="7"/>
        <v>0</v>
      </c>
      <c r="DD66" s="284">
        <f t="shared" si="8"/>
        <v>0</v>
      </c>
      <c r="DE66" s="284">
        <f t="shared" si="9"/>
        <v>0</v>
      </c>
      <c r="DF66" s="295">
        <f t="shared" si="10"/>
        <v>40</v>
      </c>
      <c r="DG66" s="284">
        <f t="shared" si="11"/>
        <v>0</v>
      </c>
      <c r="DH66" s="284">
        <f t="shared" si="12"/>
        <v>0</v>
      </c>
      <c r="DI66" s="284">
        <f t="shared" si="13"/>
        <v>0</v>
      </c>
      <c r="DJ66" s="284">
        <f t="shared" si="14"/>
        <v>0</v>
      </c>
      <c r="DK66" s="295">
        <f t="shared" si="15"/>
        <v>1</v>
      </c>
      <c r="DL66" s="297" t="str">
        <f t="shared" si="16"/>
        <v>A dispo.</v>
      </c>
      <c r="DM66" s="430">
        <f>IFERROR(IF(CA66="D",IF(DL66="A dispo.",DF66*VLOOKUP('DATI INPUT'!$F$27,TARIFFE_UD,4,FALSE),DF66*VLOOKUP(DL66,TARIFFE_UD,4,FALSE)),DF66*VLOOKUP(CB66-100,TARIFFE_UND,4,FALSE)),0)</f>
        <v>25.355389013815195</v>
      </c>
      <c r="DN66" s="430">
        <f>IFERROR(IF(CA66="D",IF(DL66="A dispo.",DK66*VLOOKUP('DATI INPUT'!$F$27,TARIFFE_UD,5,FALSE),DK66*VLOOKUP(DL66,TARIFFE_UD,5,FALSE)),DK66*VLOOKUP(CB66-100,TARIFFE_UND,5,FALSE)),0)</f>
        <v>67.397800635548478</v>
      </c>
      <c r="DO66" s="431">
        <f t="shared" si="17"/>
        <v>-6.8103506363286215E-3</v>
      </c>
      <c r="DP66" s="299">
        <f>IFERROR(IF(CA66="D",IF(DL66="A dispo.",DF66*VLOOKUP('DATI INPUT'!$F$27,TARIFFE_UD,2,FALSE),DF66*VLOOKUP(DL66,TARIFFE_UD,2,FALSE)),DF66*VLOOKUP(CB66-100,TARIFFE_UND,2,FALSE)),0)</f>
        <v>31.678015951314595</v>
      </c>
      <c r="DQ66" s="299">
        <f>IFERROR(IF(CA66="D",IF(DL66="A dispo.",DK66*VLOOKUP('DATI INPUT'!$F$27,TARIFFE_UD,3,FALSE),DK66*VLOOKUP(DL66,TARIFFE_UD,3,FALSE)),DK66*VLOOKUP(CB66-100,TARIFFE_UND,3,FALSE)),0)</f>
        <v>60.367780403072892</v>
      </c>
      <c r="DR66" s="299">
        <f t="shared" si="18"/>
        <v>92.045796354387491</v>
      </c>
    </row>
    <row r="67" spans="1:122" x14ac:dyDescent="0.25">
      <c r="A67" t="s">
        <v>2323</v>
      </c>
      <c r="B67" t="s">
        <v>1451</v>
      </c>
      <c r="C67" t="s">
        <v>2324</v>
      </c>
      <c r="D67" t="s">
        <v>2325</v>
      </c>
      <c r="E67" t="s">
        <v>268</v>
      </c>
      <c r="F67" t="s">
        <v>156</v>
      </c>
      <c r="G67" t="s">
        <v>2326</v>
      </c>
      <c r="H67" t="s">
        <v>1137</v>
      </c>
      <c r="I67" t="s">
        <v>2327</v>
      </c>
      <c r="J67" t="s">
        <v>156</v>
      </c>
      <c r="K67" t="s">
        <v>2328</v>
      </c>
      <c r="L67" t="s">
        <v>960</v>
      </c>
      <c r="M67" t="s">
        <v>2329</v>
      </c>
      <c r="N67" t="s">
        <v>984</v>
      </c>
      <c r="O67" t="s">
        <v>873</v>
      </c>
      <c r="P67" t="s">
        <v>613</v>
      </c>
      <c r="Q67" t="s">
        <v>299</v>
      </c>
      <c r="R67" t="s">
        <v>155</v>
      </c>
      <c r="S67" t="s">
        <v>268</v>
      </c>
      <c r="T67" t="s">
        <v>268</v>
      </c>
      <c r="U67" t="s">
        <v>268</v>
      </c>
      <c r="V67" t="s">
        <v>268</v>
      </c>
      <c r="W67" t="s">
        <v>1359</v>
      </c>
      <c r="X67" t="s">
        <v>613</v>
      </c>
      <c r="Y67" t="s">
        <v>1322</v>
      </c>
      <c r="Z67" t="s">
        <v>268</v>
      </c>
      <c r="AA67" t="s">
        <v>268</v>
      </c>
      <c r="AB67" t="s">
        <v>268</v>
      </c>
      <c r="AC67" t="s">
        <v>268</v>
      </c>
      <c r="AD67" t="s">
        <v>268</v>
      </c>
      <c r="AE67" t="s">
        <v>268</v>
      </c>
      <c r="AF67" t="s">
        <v>268</v>
      </c>
      <c r="AG67" t="s">
        <v>268</v>
      </c>
      <c r="AH67" t="s">
        <v>268</v>
      </c>
      <c r="AI67" t="s">
        <v>268</v>
      </c>
      <c r="AJ67" t="s">
        <v>268</v>
      </c>
      <c r="AK67" t="s">
        <v>268</v>
      </c>
      <c r="AL67" t="s">
        <v>268</v>
      </c>
      <c r="AM67" t="s">
        <v>268</v>
      </c>
      <c r="AN67" t="s">
        <v>268</v>
      </c>
      <c r="AO67" t="s">
        <v>268</v>
      </c>
      <c r="AP67" t="s">
        <v>268</v>
      </c>
      <c r="AQ67" t="s">
        <v>268</v>
      </c>
      <c r="AR67" t="s">
        <v>268</v>
      </c>
      <c r="AS67" t="s">
        <v>268</v>
      </c>
      <c r="AT67" t="s">
        <v>268</v>
      </c>
      <c r="AU67" t="s">
        <v>268</v>
      </c>
      <c r="AV67" t="s">
        <v>268</v>
      </c>
      <c r="AW67" t="s">
        <v>268</v>
      </c>
      <c r="AX67" t="s">
        <v>268</v>
      </c>
      <c r="AY67" t="s">
        <v>268</v>
      </c>
      <c r="AZ67" t="s">
        <v>268</v>
      </c>
      <c r="BA67" t="s">
        <v>268</v>
      </c>
      <c r="BB67" t="s">
        <v>268</v>
      </c>
      <c r="BC67" t="s">
        <v>268</v>
      </c>
      <c r="BD67" t="s">
        <v>268</v>
      </c>
      <c r="BE67" t="s">
        <v>268</v>
      </c>
      <c r="BF67" t="s">
        <v>268</v>
      </c>
      <c r="BG67" t="s">
        <v>268</v>
      </c>
      <c r="BH67" t="s">
        <v>268</v>
      </c>
      <c r="BI67" t="s">
        <v>268</v>
      </c>
      <c r="BJ67" t="s">
        <v>268</v>
      </c>
      <c r="BK67" t="s">
        <v>268</v>
      </c>
      <c r="BL67" t="s">
        <v>268</v>
      </c>
      <c r="BM67" t="s">
        <v>268</v>
      </c>
      <c r="BN67" t="s">
        <v>268</v>
      </c>
      <c r="BO67" t="s">
        <v>268</v>
      </c>
      <c r="BP67" t="s">
        <v>268</v>
      </c>
      <c r="BQ67" t="s">
        <v>268</v>
      </c>
      <c r="BR67" t="s">
        <v>268</v>
      </c>
      <c r="BS67" t="s">
        <v>268</v>
      </c>
      <c r="BT67" t="s">
        <v>268</v>
      </c>
      <c r="BU67" t="s">
        <v>268</v>
      </c>
      <c r="BV67" t="s">
        <v>268</v>
      </c>
      <c r="BW67" t="s">
        <v>268</v>
      </c>
      <c r="BX67" t="s">
        <v>268</v>
      </c>
      <c r="BY67">
        <v>120</v>
      </c>
      <c r="BZ67">
        <v>120</v>
      </c>
      <c r="CA67" t="s">
        <v>142</v>
      </c>
      <c r="CB67" s="356">
        <v>122</v>
      </c>
      <c r="CC67" t="s">
        <v>876</v>
      </c>
      <c r="CD67" t="s">
        <v>268</v>
      </c>
      <c r="CE67" t="s">
        <v>268</v>
      </c>
      <c r="CF67" s="356">
        <v>1</v>
      </c>
      <c r="CG67" t="s">
        <v>268</v>
      </c>
      <c r="CH67" t="s">
        <v>268</v>
      </c>
      <c r="CI67" t="s">
        <v>268</v>
      </c>
      <c r="CJ67" t="s">
        <v>268</v>
      </c>
      <c r="CK67" t="s">
        <v>268</v>
      </c>
      <c r="CL67" t="s">
        <v>268</v>
      </c>
      <c r="CM67" t="s">
        <v>11224</v>
      </c>
      <c r="CN67">
        <v>76.09</v>
      </c>
      <c r="CO67" t="s">
        <v>268</v>
      </c>
      <c r="CP67">
        <v>76.09</v>
      </c>
      <c r="CQ67">
        <v>365</v>
      </c>
      <c r="CR67" t="s">
        <v>878</v>
      </c>
      <c r="CS67" t="s">
        <v>11225</v>
      </c>
      <c r="CT67" t="s">
        <v>11226</v>
      </c>
      <c r="CU67" t="s">
        <v>11227</v>
      </c>
      <c r="CV67" t="s">
        <v>268</v>
      </c>
      <c r="CW67" t="s">
        <v>268</v>
      </c>
      <c r="CX67" t="s">
        <v>268</v>
      </c>
      <c r="CY67" t="s">
        <v>268</v>
      </c>
      <c r="CZ67" t="s">
        <v>268</v>
      </c>
      <c r="DA67" t="s">
        <v>268</v>
      </c>
      <c r="DB67" s="429">
        <f t="shared" ref="DB67:DB130" si="19">IFERROR(VLOOKUP(CC67,Rid_ud,2,FALSE),0)</f>
        <v>0</v>
      </c>
      <c r="DC67" s="284">
        <f t="shared" ref="DC67:DC130" si="20">IFERROR(VLOOKUP(CG67,rid,2,FALSE),0)</f>
        <v>0</v>
      </c>
      <c r="DD67" s="284">
        <f t="shared" ref="DD67:DD130" si="21">IFERROR(VLOOKUP(CH67,rid,2,FALSE),0)</f>
        <v>0</v>
      </c>
      <c r="DE67" s="284">
        <f t="shared" ref="DE67:DE130" si="22">IFERROR(VLOOKUP(CI67,rid,2,FALSE),0)</f>
        <v>0</v>
      </c>
      <c r="DF67" s="295">
        <f t="shared" ref="DF67:DF130" si="23">((((BY67-(BY67*DB67))-((BY67-(BY67*DB67))*DC67))-(((BY67-(BY67*DB67))-((BY67-(BY67*DB67))*DC67))*DD67))-((((BY67-(BY67*DB67))-((BY67-(BY67*DB67))*DC67))-(((BY67-(BY67*DB67))-((BY67-(BY67*DB67))*DC67))*DD67))*DE67))/365*CQ67</f>
        <v>120</v>
      </c>
      <c r="DG67" s="284">
        <f t="shared" ref="DG67:DG130" si="24">IFERROR(VLOOKUP(CC67,Rid_ud,3,FALSE),0)</f>
        <v>0</v>
      </c>
      <c r="DH67" s="284">
        <f t="shared" ref="DH67:DH130" si="25">IFERROR(VLOOKUP(CG67,rid,3,FALSE),0)</f>
        <v>0</v>
      </c>
      <c r="DI67" s="284">
        <f t="shared" ref="DI67:DI130" si="26">IFERROR(VLOOKUP(CH67,rid,3,FALSE),0)</f>
        <v>0</v>
      </c>
      <c r="DJ67" s="284">
        <f t="shared" ref="DJ67:DJ130" si="27">IFERROR(VLOOKUP(CI67,rid,3,FALSE),0)</f>
        <v>0</v>
      </c>
      <c r="DK67" s="295">
        <f t="shared" ref="DK67:DK130" si="28">IF(CA67="D",(((1-(1*DG67))-((1-(1*DG67))*DH67))-(((1-(1*DG67))-((1-(1*DG67))*DH67))*DI67))-((((1-(1*DG67))-((1-(1*DG67))*DH67))-(((1-(1*DG67))-((1-(1*DG67))*DH67))*DI67))*DJ67),(((BY67-(BY67*DG67))-((BY67-(BY67*DG67))*DH67))-(((BY67-(BY67*DG67))-((BY67-(BY67*DG67))*DH67))*DI67))-((((BY67-(BY67*DG67))-((BY67-(BY67*DG67))*DH67))-(((BY67-(BY67*DG67))-((BY67-(BY67*DG67))*DH67))*DI67))*DJ67))/365*CQ67</f>
        <v>1</v>
      </c>
      <c r="DL67" s="297">
        <f t="shared" ref="DL67:DL130" si="29">IF(CA67="D",IF(OR(CF67&lt;1,CF67=""),"A dispo.",IF(CF67&gt;6,6,CF67)),"")</f>
        <v>1</v>
      </c>
      <c r="DM67" s="430">
        <f>IFERROR(IF(CA67="D",IF(DL67="A dispo.",DF67*VLOOKUP('DATI INPUT'!$F$27,TARIFFE_UD,4,FALSE),DF67*VLOOKUP(DL67,TARIFFE_UD,4,FALSE)),DF67*VLOOKUP(CB67-100,TARIFFE_UND,4,FALSE)),0)</f>
        <v>59.162574365568787</v>
      </c>
      <c r="DN67" s="430">
        <f>IFERROR(IF(CA67="D",IF(DL67="A dispo.",DK67*VLOOKUP('DATI INPUT'!$F$27,TARIFFE_UD,5,FALSE),DK67*VLOOKUP(DL67,TARIFFE_UD,5,FALSE)),DK67*VLOOKUP(CB67-100,TARIFFE_UND,5,FALSE)),0)</f>
        <v>16.930848468833439</v>
      </c>
      <c r="DO67" s="431">
        <f t="shared" ref="DO67:DO130" si="30">DM67+DN67-CP67</f>
        <v>3.4228344022153578E-3</v>
      </c>
      <c r="DP67" s="299">
        <f>IFERROR(IF(CA67="D",IF(DL67="A dispo.",DF67*VLOOKUP('DATI INPUT'!$F$27,TARIFFE_UD,2,FALSE),DF67*VLOOKUP(DL67,TARIFFE_UD,2,FALSE)),DF67*VLOOKUP(CB67-100,TARIFFE_UND,2,FALSE)),0)</f>
        <v>73.91537055306739</v>
      </c>
      <c r="DQ67" s="299">
        <f>IFERROR(IF(CA67="D",IF(DL67="A dispo.",DK67*VLOOKUP('DATI INPUT'!$F$27,TARIFFE_UD,3,FALSE),DK67*VLOOKUP(DL67,TARIFFE_UD,3,FALSE)),DK67*VLOOKUP(CB67-100,TARIFFE_UND,3,FALSE)),0)</f>
        <v>15.164853048114928</v>
      </c>
      <c r="DR67" s="299">
        <f t="shared" ref="DR67:DR130" si="31">DQ67+DP67</f>
        <v>89.080223601182325</v>
      </c>
    </row>
    <row r="68" spans="1:122" x14ac:dyDescent="0.25">
      <c r="A68" t="s">
        <v>2330</v>
      </c>
      <c r="B68" t="s">
        <v>1451</v>
      </c>
      <c r="C68" t="s">
        <v>2331</v>
      </c>
      <c r="D68" t="s">
        <v>2325</v>
      </c>
      <c r="E68" t="s">
        <v>268</v>
      </c>
      <c r="F68" t="s">
        <v>156</v>
      </c>
      <c r="G68" t="s">
        <v>2326</v>
      </c>
      <c r="H68" t="s">
        <v>1137</v>
      </c>
      <c r="I68" t="s">
        <v>2327</v>
      </c>
      <c r="J68" t="s">
        <v>156</v>
      </c>
      <c r="K68" t="s">
        <v>2328</v>
      </c>
      <c r="L68" t="s">
        <v>960</v>
      </c>
      <c r="M68" t="s">
        <v>2329</v>
      </c>
      <c r="N68" t="s">
        <v>984</v>
      </c>
      <c r="O68" t="s">
        <v>873</v>
      </c>
      <c r="P68" t="s">
        <v>613</v>
      </c>
      <c r="Q68" t="s">
        <v>299</v>
      </c>
      <c r="R68" t="s">
        <v>155</v>
      </c>
      <c r="S68" t="s">
        <v>268</v>
      </c>
      <c r="T68" t="s">
        <v>268</v>
      </c>
      <c r="U68" t="s">
        <v>268</v>
      </c>
      <c r="V68" t="s">
        <v>268</v>
      </c>
      <c r="W68" t="s">
        <v>1359</v>
      </c>
      <c r="X68" t="s">
        <v>613</v>
      </c>
      <c r="Y68" t="s">
        <v>1322</v>
      </c>
      <c r="Z68" t="s">
        <v>268</v>
      </c>
      <c r="AA68" t="s">
        <v>268</v>
      </c>
      <c r="AB68" t="s">
        <v>268</v>
      </c>
      <c r="AC68" t="s">
        <v>268</v>
      </c>
      <c r="AD68" t="s">
        <v>268</v>
      </c>
      <c r="AE68" t="s">
        <v>287</v>
      </c>
      <c r="AF68" t="s">
        <v>1811</v>
      </c>
      <c r="AG68" t="s">
        <v>875</v>
      </c>
      <c r="AH68" t="s">
        <v>2299</v>
      </c>
      <c r="AI68" t="s">
        <v>2300</v>
      </c>
      <c r="AJ68" t="s">
        <v>268</v>
      </c>
      <c r="AK68" t="s">
        <v>395</v>
      </c>
      <c r="AL68" t="s">
        <v>268</v>
      </c>
      <c r="AM68" t="s">
        <v>353</v>
      </c>
      <c r="AN68" t="s">
        <v>268</v>
      </c>
      <c r="AO68" t="s">
        <v>268</v>
      </c>
      <c r="AP68" t="s">
        <v>268</v>
      </c>
      <c r="AQ68" t="s">
        <v>268</v>
      </c>
      <c r="AR68" t="s">
        <v>268</v>
      </c>
      <c r="AS68" t="s">
        <v>268</v>
      </c>
      <c r="AT68" t="s">
        <v>268</v>
      </c>
      <c r="AU68" t="s">
        <v>268</v>
      </c>
      <c r="AV68" t="s">
        <v>268</v>
      </c>
      <c r="AW68" t="s">
        <v>268</v>
      </c>
      <c r="AX68" t="s">
        <v>268</v>
      </c>
      <c r="AY68" t="s">
        <v>268</v>
      </c>
      <c r="AZ68" t="s">
        <v>268</v>
      </c>
      <c r="BA68" t="s">
        <v>268</v>
      </c>
      <c r="BB68" t="s">
        <v>268</v>
      </c>
      <c r="BC68" t="s">
        <v>268</v>
      </c>
      <c r="BD68" t="s">
        <v>268</v>
      </c>
      <c r="BE68" t="s">
        <v>268</v>
      </c>
      <c r="BF68" t="s">
        <v>268</v>
      </c>
      <c r="BG68" t="s">
        <v>268</v>
      </c>
      <c r="BH68" t="s">
        <v>268</v>
      </c>
      <c r="BI68" t="s">
        <v>268</v>
      </c>
      <c r="BJ68" t="s">
        <v>268</v>
      </c>
      <c r="BK68" t="s">
        <v>268</v>
      </c>
      <c r="BL68" t="s">
        <v>268</v>
      </c>
      <c r="BM68" t="s">
        <v>268</v>
      </c>
      <c r="BN68" t="s">
        <v>268</v>
      </c>
      <c r="BO68" t="s">
        <v>268</v>
      </c>
      <c r="BP68" t="s">
        <v>268</v>
      </c>
      <c r="BQ68" t="s">
        <v>268</v>
      </c>
      <c r="BR68" t="s">
        <v>268</v>
      </c>
      <c r="BS68" t="s">
        <v>268</v>
      </c>
      <c r="BT68" t="s">
        <v>268</v>
      </c>
      <c r="BU68" t="s">
        <v>268</v>
      </c>
      <c r="BV68" t="s">
        <v>268</v>
      </c>
      <c r="BW68" t="s">
        <v>268</v>
      </c>
      <c r="BX68" t="s">
        <v>268</v>
      </c>
      <c r="BY68">
        <v>15</v>
      </c>
      <c r="BZ68">
        <v>15</v>
      </c>
      <c r="CA68" t="s">
        <v>142</v>
      </c>
      <c r="CB68" s="356">
        <v>123</v>
      </c>
      <c r="CC68" t="s">
        <v>1817</v>
      </c>
      <c r="CD68" t="s">
        <v>268</v>
      </c>
      <c r="CE68" t="s">
        <v>268</v>
      </c>
      <c r="CF68" s="356">
        <v>2</v>
      </c>
      <c r="CG68" t="s">
        <v>268</v>
      </c>
      <c r="CH68" t="s">
        <v>268</v>
      </c>
      <c r="CI68" t="s">
        <v>268</v>
      </c>
      <c r="CJ68" t="s">
        <v>268</v>
      </c>
      <c r="CK68" t="s">
        <v>268</v>
      </c>
      <c r="CL68" t="s">
        <v>268</v>
      </c>
      <c r="CM68" t="s">
        <v>11224</v>
      </c>
      <c r="CN68">
        <v>8.6300000000000008</v>
      </c>
      <c r="CO68" t="s">
        <v>268</v>
      </c>
      <c r="CP68">
        <v>8.6300000000000008</v>
      </c>
      <c r="CQ68">
        <v>365</v>
      </c>
      <c r="CR68" t="s">
        <v>878</v>
      </c>
      <c r="CS68" t="s">
        <v>11225</v>
      </c>
      <c r="CT68" t="s">
        <v>11226</v>
      </c>
      <c r="CU68" t="s">
        <v>11227</v>
      </c>
      <c r="CV68" t="s">
        <v>268</v>
      </c>
      <c r="CW68" t="s">
        <v>268</v>
      </c>
      <c r="CX68" t="s">
        <v>268</v>
      </c>
      <c r="CY68" t="s">
        <v>268</v>
      </c>
      <c r="CZ68" t="s">
        <v>268</v>
      </c>
      <c r="DA68" t="s">
        <v>268</v>
      </c>
      <c r="DB68" s="429">
        <f t="shared" si="19"/>
        <v>0</v>
      </c>
      <c r="DC68" s="284">
        <f t="shared" si="20"/>
        <v>0</v>
      </c>
      <c r="DD68" s="284">
        <f t="shared" si="21"/>
        <v>0</v>
      </c>
      <c r="DE68" s="284">
        <f t="shared" si="22"/>
        <v>0</v>
      </c>
      <c r="DF68" s="295">
        <f t="shared" si="23"/>
        <v>15</v>
      </c>
      <c r="DG68" s="284">
        <f t="shared" si="24"/>
        <v>1</v>
      </c>
      <c r="DH68" s="284">
        <f t="shared" si="25"/>
        <v>0</v>
      </c>
      <c r="DI68" s="284">
        <f t="shared" si="26"/>
        <v>0</v>
      </c>
      <c r="DJ68" s="284">
        <f t="shared" si="27"/>
        <v>0</v>
      </c>
      <c r="DK68" s="295">
        <f t="shared" si="28"/>
        <v>0</v>
      </c>
      <c r="DL68" s="297">
        <f t="shared" si="29"/>
        <v>2</v>
      </c>
      <c r="DM68" s="430">
        <f>IFERROR(IF(CA68="D",IF(DL68="A dispo.",DF68*VLOOKUP('DATI INPUT'!$F$27,TARIFFE_UD,4,FALSE),DF68*VLOOKUP(DL68,TARIFFE_UD,4,FALSE)),DF68*VLOOKUP(CB68-100,TARIFFE_UND,4,FALSE)),0)</f>
        <v>8.627875428312116</v>
      </c>
      <c r="DN68" s="430">
        <f>IFERROR(IF(CA68="D",IF(DL68="A dispo.",DK68*VLOOKUP('DATI INPUT'!$F$27,TARIFFE_UD,5,FALSE),DK68*VLOOKUP(DL68,TARIFFE_UD,5,FALSE)),DK68*VLOOKUP(CB68-100,TARIFFE_UND,5,FALSE)),0)</f>
        <v>0</v>
      </c>
      <c r="DO68" s="431">
        <f t="shared" si="30"/>
        <v>-2.1245716878848242E-3</v>
      </c>
      <c r="DP68" s="299">
        <f>IFERROR(IF(CA68="D",IF(DL68="A dispo.",DF68*VLOOKUP('DATI INPUT'!$F$27,TARIFFE_UD,2,FALSE),DF68*VLOOKUP(DL68,TARIFFE_UD,2,FALSE)),DF68*VLOOKUP(CB68-100,TARIFFE_UND,2,FALSE)),0)</f>
        <v>10.779324872322329</v>
      </c>
      <c r="DQ68" s="299">
        <f>IFERROR(IF(CA68="D",IF(DL68="A dispo.",DK68*VLOOKUP('DATI INPUT'!$F$27,TARIFFE_UD,3,FALSE),DK68*VLOOKUP(DL68,TARIFFE_UD,3,FALSE)),DK68*VLOOKUP(CB68-100,TARIFFE_UND,3,FALSE)),0)</f>
        <v>0</v>
      </c>
      <c r="DR68" s="299">
        <f t="shared" si="31"/>
        <v>10.779324872322329</v>
      </c>
    </row>
    <row r="69" spans="1:122" x14ac:dyDescent="0.25">
      <c r="A69" t="s">
        <v>2332</v>
      </c>
      <c r="B69" t="s">
        <v>470</v>
      </c>
      <c r="C69" t="s">
        <v>2333</v>
      </c>
      <c r="D69" t="s">
        <v>2334</v>
      </c>
      <c r="E69" t="s">
        <v>268</v>
      </c>
      <c r="F69" t="s">
        <v>156</v>
      </c>
      <c r="G69" t="s">
        <v>2335</v>
      </c>
      <c r="H69" t="s">
        <v>2201</v>
      </c>
      <c r="I69" t="s">
        <v>2336</v>
      </c>
      <c r="J69" t="s">
        <v>274</v>
      </c>
      <c r="K69" t="s">
        <v>2337</v>
      </c>
      <c r="L69" t="s">
        <v>984</v>
      </c>
      <c r="M69" t="s">
        <v>2338</v>
      </c>
      <c r="N69" t="s">
        <v>984</v>
      </c>
      <c r="O69" t="s">
        <v>873</v>
      </c>
      <c r="P69" t="s">
        <v>1922</v>
      </c>
      <c r="Q69" t="s">
        <v>294</v>
      </c>
      <c r="R69" t="s">
        <v>268</v>
      </c>
      <c r="S69" t="s">
        <v>268</v>
      </c>
      <c r="T69" t="s">
        <v>268</v>
      </c>
      <c r="U69" t="s">
        <v>268</v>
      </c>
      <c r="V69" t="s">
        <v>268</v>
      </c>
      <c r="W69" t="s">
        <v>2338</v>
      </c>
      <c r="X69" t="s">
        <v>1922</v>
      </c>
      <c r="Y69" t="s">
        <v>294</v>
      </c>
      <c r="Z69" t="s">
        <v>268</v>
      </c>
      <c r="AA69" t="s">
        <v>268</v>
      </c>
      <c r="AB69" t="s">
        <v>268</v>
      </c>
      <c r="AC69" t="s">
        <v>268</v>
      </c>
      <c r="AD69" t="s">
        <v>268</v>
      </c>
      <c r="AE69" t="s">
        <v>268</v>
      </c>
      <c r="AF69" t="s">
        <v>268</v>
      </c>
      <c r="AG69" t="s">
        <v>268</v>
      </c>
      <c r="AH69" t="s">
        <v>268</v>
      </c>
      <c r="AI69" t="s">
        <v>268</v>
      </c>
      <c r="AJ69" t="s">
        <v>268</v>
      </c>
      <c r="AK69" t="s">
        <v>268</v>
      </c>
      <c r="AL69" t="s">
        <v>268</v>
      </c>
      <c r="AM69" t="s">
        <v>268</v>
      </c>
      <c r="AN69" t="s">
        <v>268</v>
      </c>
      <c r="AO69" t="s">
        <v>268</v>
      </c>
      <c r="AP69" t="s">
        <v>268</v>
      </c>
      <c r="AQ69" t="s">
        <v>268</v>
      </c>
      <c r="AR69" t="s">
        <v>268</v>
      </c>
      <c r="AS69" t="s">
        <v>268</v>
      </c>
      <c r="AT69" t="s">
        <v>268</v>
      </c>
      <c r="AU69" t="s">
        <v>268</v>
      </c>
      <c r="AV69" t="s">
        <v>268</v>
      </c>
      <c r="AW69" t="s">
        <v>268</v>
      </c>
      <c r="AX69" t="s">
        <v>268</v>
      </c>
      <c r="AY69" t="s">
        <v>268</v>
      </c>
      <c r="AZ69" t="s">
        <v>268</v>
      </c>
      <c r="BA69" t="s">
        <v>268</v>
      </c>
      <c r="BB69" t="s">
        <v>268</v>
      </c>
      <c r="BC69" t="s">
        <v>268</v>
      </c>
      <c r="BD69" t="s">
        <v>268</v>
      </c>
      <c r="BE69" t="s">
        <v>268</v>
      </c>
      <c r="BF69" t="s">
        <v>268</v>
      </c>
      <c r="BG69" t="s">
        <v>268</v>
      </c>
      <c r="BH69" t="s">
        <v>268</v>
      </c>
      <c r="BI69" t="s">
        <v>268</v>
      </c>
      <c r="BJ69" t="s">
        <v>268</v>
      </c>
      <c r="BK69" t="s">
        <v>268</v>
      </c>
      <c r="BL69" t="s">
        <v>268</v>
      </c>
      <c r="BM69" t="s">
        <v>268</v>
      </c>
      <c r="BN69" t="s">
        <v>268</v>
      </c>
      <c r="BO69" t="s">
        <v>268</v>
      </c>
      <c r="BP69" t="s">
        <v>268</v>
      </c>
      <c r="BQ69" t="s">
        <v>268</v>
      </c>
      <c r="BR69" t="s">
        <v>268</v>
      </c>
      <c r="BS69" t="s">
        <v>268</v>
      </c>
      <c r="BT69" t="s">
        <v>268</v>
      </c>
      <c r="BU69" t="s">
        <v>268</v>
      </c>
      <c r="BV69" t="s">
        <v>268</v>
      </c>
      <c r="BW69" t="s">
        <v>268</v>
      </c>
      <c r="BX69" t="s">
        <v>268</v>
      </c>
      <c r="BY69">
        <v>35.6</v>
      </c>
      <c r="BZ69">
        <v>35.6</v>
      </c>
      <c r="CA69" t="s">
        <v>142</v>
      </c>
      <c r="CB69" s="356">
        <v>122</v>
      </c>
      <c r="CC69" t="s">
        <v>876</v>
      </c>
      <c r="CD69" t="s">
        <v>268</v>
      </c>
      <c r="CE69" t="s">
        <v>268</v>
      </c>
      <c r="CF69" s="356">
        <v>2</v>
      </c>
      <c r="CG69" t="s">
        <v>268</v>
      </c>
      <c r="CH69" t="s">
        <v>268</v>
      </c>
      <c r="CI69" t="s">
        <v>268</v>
      </c>
      <c r="CJ69" t="s">
        <v>268</v>
      </c>
      <c r="CK69" t="s">
        <v>268</v>
      </c>
      <c r="CL69" t="s">
        <v>268</v>
      </c>
      <c r="CM69" t="s">
        <v>11224</v>
      </c>
      <c r="CN69">
        <v>71.92</v>
      </c>
      <c r="CO69" t="s">
        <v>268</v>
      </c>
      <c r="CP69">
        <v>71.92</v>
      </c>
      <c r="CQ69">
        <v>365</v>
      </c>
      <c r="CR69" t="s">
        <v>878</v>
      </c>
      <c r="CS69" t="s">
        <v>11225</v>
      </c>
      <c r="CT69" t="s">
        <v>11226</v>
      </c>
      <c r="CU69" t="s">
        <v>11227</v>
      </c>
      <c r="CV69" t="s">
        <v>268</v>
      </c>
      <c r="CW69" t="s">
        <v>268</v>
      </c>
      <c r="CX69" t="s">
        <v>268</v>
      </c>
      <c r="CY69" t="s">
        <v>268</v>
      </c>
      <c r="CZ69" t="s">
        <v>268</v>
      </c>
      <c r="DA69" t="s">
        <v>268</v>
      </c>
      <c r="DB69" s="429">
        <f t="shared" si="19"/>
        <v>0</v>
      </c>
      <c r="DC69" s="284">
        <f t="shared" si="20"/>
        <v>0</v>
      </c>
      <c r="DD69" s="284">
        <f t="shared" si="21"/>
        <v>0</v>
      </c>
      <c r="DE69" s="284">
        <f t="shared" si="22"/>
        <v>0</v>
      </c>
      <c r="DF69" s="295">
        <f t="shared" si="23"/>
        <v>35.6</v>
      </c>
      <c r="DG69" s="284">
        <f t="shared" si="24"/>
        <v>0</v>
      </c>
      <c r="DH69" s="284">
        <f t="shared" si="25"/>
        <v>0</v>
      </c>
      <c r="DI69" s="284">
        <f t="shared" si="26"/>
        <v>0</v>
      </c>
      <c r="DJ69" s="284">
        <f t="shared" si="27"/>
        <v>0</v>
      </c>
      <c r="DK69" s="295">
        <f t="shared" si="28"/>
        <v>1</v>
      </c>
      <c r="DL69" s="297">
        <f t="shared" si="29"/>
        <v>2</v>
      </c>
      <c r="DM69" s="430">
        <f>IFERROR(IF(CA69="D",IF(DL69="A dispo.",DF69*VLOOKUP('DATI INPUT'!$F$27,TARIFFE_UD,4,FALSE),DF69*VLOOKUP(DL69,TARIFFE_UD,4,FALSE)),DF69*VLOOKUP(CB69-100,TARIFFE_UND,4,FALSE)),0)</f>
        <v>20.476824349860756</v>
      </c>
      <c r="DN69" s="430">
        <f>IFERROR(IF(CA69="D",IF(DL69="A dispo.",DK69*VLOOKUP('DATI INPUT'!$F$27,TARIFFE_UD,5,FALSE),DK69*VLOOKUP(DL69,TARIFFE_UD,5,FALSE)),DK69*VLOOKUP(CB69-100,TARIFFE_UND,5,FALSE)),0)</f>
        <v>51.443731886070836</v>
      </c>
      <c r="DO69" s="431">
        <f t="shared" si="30"/>
        <v>5.5623593159737084E-4</v>
      </c>
      <c r="DP69" s="299">
        <f>IFERROR(IF(CA69="D",IF(DL69="A dispo.",DF69*VLOOKUP('DATI INPUT'!$F$27,TARIFFE_UD,2,FALSE),DF69*VLOOKUP(DL69,TARIFFE_UD,2,FALSE)),DF69*VLOOKUP(CB69-100,TARIFFE_UND,2,FALSE)),0)</f>
        <v>25.582931030311663</v>
      </c>
      <c r="DQ69" s="299">
        <f>IFERROR(IF(CA69="D",IF(DL69="A dispo.",DK69*VLOOKUP('DATI INPUT'!$F$27,TARIFFE_UD,3,FALSE),DK69*VLOOKUP(DL69,TARIFFE_UD,3,FALSE)),DK69*VLOOKUP(CB69-100,TARIFFE_UND,3,FALSE)),0)</f>
        <v>46.077822723118445</v>
      </c>
      <c r="DR69" s="299">
        <f t="shared" si="31"/>
        <v>71.6607537534301</v>
      </c>
    </row>
    <row r="70" spans="1:122" x14ac:dyDescent="0.25">
      <c r="A70" t="s">
        <v>2339</v>
      </c>
      <c r="B70" t="s">
        <v>470</v>
      </c>
      <c r="C70" t="s">
        <v>2340</v>
      </c>
      <c r="D70" t="s">
        <v>2334</v>
      </c>
      <c r="E70" t="s">
        <v>268</v>
      </c>
      <c r="F70" t="s">
        <v>156</v>
      </c>
      <c r="G70" t="s">
        <v>2335</v>
      </c>
      <c r="H70" t="s">
        <v>2201</v>
      </c>
      <c r="I70" t="s">
        <v>2336</v>
      </c>
      <c r="J70" t="s">
        <v>274</v>
      </c>
      <c r="K70" t="s">
        <v>2337</v>
      </c>
      <c r="L70" t="s">
        <v>984</v>
      </c>
      <c r="M70" t="s">
        <v>2338</v>
      </c>
      <c r="N70" t="s">
        <v>984</v>
      </c>
      <c r="O70" t="s">
        <v>873</v>
      </c>
      <c r="P70" t="s">
        <v>1922</v>
      </c>
      <c r="Q70" t="s">
        <v>294</v>
      </c>
      <c r="R70" t="s">
        <v>268</v>
      </c>
      <c r="S70" t="s">
        <v>268</v>
      </c>
      <c r="T70" t="s">
        <v>268</v>
      </c>
      <c r="U70" t="s">
        <v>268</v>
      </c>
      <c r="V70" t="s">
        <v>268</v>
      </c>
      <c r="W70" t="s">
        <v>2341</v>
      </c>
      <c r="X70" t="s">
        <v>1922</v>
      </c>
      <c r="Y70" t="s">
        <v>285</v>
      </c>
      <c r="Z70" t="s">
        <v>268</v>
      </c>
      <c r="AA70" t="s">
        <v>268</v>
      </c>
      <c r="AB70" t="s">
        <v>268</v>
      </c>
      <c r="AC70" t="s">
        <v>268</v>
      </c>
      <c r="AD70" t="s">
        <v>268</v>
      </c>
      <c r="AE70" t="s">
        <v>268</v>
      </c>
      <c r="AF70" t="s">
        <v>268</v>
      </c>
      <c r="AG70" t="s">
        <v>268</v>
      </c>
      <c r="AH70" t="s">
        <v>268</v>
      </c>
      <c r="AI70" t="s">
        <v>268</v>
      </c>
      <c r="AJ70" t="s">
        <v>268</v>
      </c>
      <c r="AK70" t="s">
        <v>268</v>
      </c>
      <c r="AL70" t="s">
        <v>268</v>
      </c>
      <c r="AM70" t="s">
        <v>268</v>
      </c>
      <c r="AN70" t="s">
        <v>268</v>
      </c>
      <c r="AO70" t="s">
        <v>268</v>
      </c>
      <c r="AP70" t="s">
        <v>268</v>
      </c>
      <c r="AQ70" t="s">
        <v>268</v>
      </c>
      <c r="AR70" t="s">
        <v>268</v>
      </c>
      <c r="AS70" t="s">
        <v>268</v>
      </c>
      <c r="AT70" t="s">
        <v>268</v>
      </c>
      <c r="AU70" t="s">
        <v>268</v>
      </c>
      <c r="AV70" t="s">
        <v>268</v>
      </c>
      <c r="AW70" t="s">
        <v>268</v>
      </c>
      <c r="AX70" t="s">
        <v>268</v>
      </c>
      <c r="AY70" t="s">
        <v>268</v>
      </c>
      <c r="AZ70" t="s">
        <v>268</v>
      </c>
      <c r="BA70" t="s">
        <v>268</v>
      </c>
      <c r="BB70" t="s">
        <v>268</v>
      </c>
      <c r="BC70" t="s">
        <v>268</v>
      </c>
      <c r="BD70" t="s">
        <v>268</v>
      </c>
      <c r="BE70" t="s">
        <v>268</v>
      </c>
      <c r="BF70" t="s">
        <v>268</v>
      </c>
      <c r="BG70" t="s">
        <v>268</v>
      </c>
      <c r="BH70" t="s">
        <v>268</v>
      </c>
      <c r="BI70" t="s">
        <v>268</v>
      </c>
      <c r="BJ70" t="s">
        <v>268</v>
      </c>
      <c r="BK70" t="s">
        <v>268</v>
      </c>
      <c r="BL70" t="s">
        <v>268</v>
      </c>
      <c r="BM70" t="s">
        <v>268</v>
      </c>
      <c r="BN70" t="s">
        <v>268</v>
      </c>
      <c r="BO70" t="s">
        <v>268</v>
      </c>
      <c r="BP70" t="s">
        <v>268</v>
      </c>
      <c r="BQ70" t="s">
        <v>268</v>
      </c>
      <c r="BR70" t="s">
        <v>268</v>
      </c>
      <c r="BS70" t="s">
        <v>268</v>
      </c>
      <c r="BT70" t="s">
        <v>268</v>
      </c>
      <c r="BU70" t="s">
        <v>268</v>
      </c>
      <c r="BV70" t="s">
        <v>268</v>
      </c>
      <c r="BW70" t="s">
        <v>268</v>
      </c>
      <c r="BX70" t="s">
        <v>268</v>
      </c>
      <c r="BY70">
        <v>28</v>
      </c>
      <c r="BZ70">
        <v>28</v>
      </c>
      <c r="CA70" t="s">
        <v>142</v>
      </c>
      <c r="CB70" s="356">
        <v>122</v>
      </c>
      <c r="CC70" t="s">
        <v>876</v>
      </c>
      <c r="CD70" t="s">
        <v>268</v>
      </c>
      <c r="CE70" t="s">
        <v>268</v>
      </c>
      <c r="CF70" s="356">
        <v>1</v>
      </c>
      <c r="CG70" t="s">
        <v>268</v>
      </c>
      <c r="CH70" t="s">
        <v>268</v>
      </c>
      <c r="CI70" t="s">
        <v>268</v>
      </c>
      <c r="CJ70" t="s">
        <v>268</v>
      </c>
      <c r="CK70" t="s">
        <v>268</v>
      </c>
      <c r="CL70" t="s">
        <v>2342</v>
      </c>
      <c r="CM70" t="s">
        <v>11224</v>
      </c>
      <c r="CN70">
        <v>30.73</v>
      </c>
      <c r="CO70" t="s">
        <v>268</v>
      </c>
      <c r="CP70">
        <v>30.73</v>
      </c>
      <c r="CQ70">
        <v>365</v>
      </c>
      <c r="CR70" t="s">
        <v>878</v>
      </c>
      <c r="CS70" t="s">
        <v>11225</v>
      </c>
      <c r="CT70" t="s">
        <v>11226</v>
      </c>
      <c r="CU70" t="s">
        <v>11227</v>
      </c>
      <c r="CV70" t="s">
        <v>268</v>
      </c>
      <c r="CW70" t="s">
        <v>268</v>
      </c>
      <c r="CX70" t="s">
        <v>268</v>
      </c>
      <c r="CY70" t="s">
        <v>268</v>
      </c>
      <c r="CZ70" t="s">
        <v>268</v>
      </c>
      <c r="DA70" t="s">
        <v>268</v>
      </c>
      <c r="DB70" s="429">
        <f t="shared" si="19"/>
        <v>0</v>
      </c>
      <c r="DC70" s="284">
        <f t="shared" si="20"/>
        <v>0</v>
      </c>
      <c r="DD70" s="284">
        <f t="shared" si="21"/>
        <v>0</v>
      </c>
      <c r="DE70" s="284">
        <f t="shared" si="22"/>
        <v>0</v>
      </c>
      <c r="DF70" s="295">
        <f t="shared" si="23"/>
        <v>28</v>
      </c>
      <c r="DG70" s="284">
        <f t="shared" si="24"/>
        <v>0</v>
      </c>
      <c r="DH70" s="284">
        <f t="shared" si="25"/>
        <v>0</v>
      </c>
      <c r="DI70" s="284">
        <f t="shared" si="26"/>
        <v>0</v>
      </c>
      <c r="DJ70" s="284">
        <f t="shared" si="27"/>
        <v>0</v>
      </c>
      <c r="DK70" s="295">
        <f t="shared" si="28"/>
        <v>1</v>
      </c>
      <c r="DL70" s="297">
        <f t="shared" si="29"/>
        <v>1</v>
      </c>
      <c r="DM70" s="430">
        <f>IFERROR(IF(CA70="D",IF(DL70="A dispo.",DF70*VLOOKUP('DATI INPUT'!$F$27,TARIFFE_UD,4,FALSE),DF70*VLOOKUP(DL70,TARIFFE_UD,4,FALSE)),DF70*VLOOKUP(CB70-100,TARIFFE_UND,4,FALSE)),0)</f>
        <v>13.804600685299384</v>
      </c>
      <c r="DN70" s="430">
        <f>IFERROR(IF(CA70="D",IF(DL70="A dispo.",DK70*VLOOKUP('DATI INPUT'!$F$27,TARIFFE_UD,5,FALSE),DK70*VLOOKUP(DL70,TARIFFE_UD,5,FALSE)),DK70*VLOOKUP(CB70-100,TARIFFE_UND,5,FALSE)),0)</f>
        <v>16.930848468833439</v>
      </c>
      <c r="DO70" s="431">
        <f t="shared" si="30"/>
        <v>5.4491541328225424E-3</v>
      </c>
      <c r="DP70" s="299">
        <f>IFERROR(IF(CA70="D",IF(DL70="A dispo.",DF70*VLOOKUP('DATI INPUT'!$F$27,TARIFFE_UD,2,FALSE),DF70*VLOOKUP(DL70,TARIFFE_UD,2,FALSE)),DF70*VLOOKUP(CB70-100,TARIFFE_UND,2,FALSE)),0)</f>
        <v>17.246919795715726</v>
      </c>
      <c r="DQ70" s="299">
        <f>IFERROR(IF(CA70="D",IF(DL70="A dispo.",DK70*VLOOKUP('DATI INPUT'!$F$27,TARIFFE_UD,3,FALSE),DK70*VLOOKUP(DL70,TARIFFE_UD,3,FALSE)),DK70*VLOOKUP(CB70-100,TARIFFE_UND,3,FALSE)),0)</f>
        <v>15.164853048114928</v>
      </c>
      <c r="DR70" s="299">
        <f t="shared" si="31"/>
        <v>32.411772843830654</v>
      </c>
    </row>
    <row r="71" spans="1:122" x14ac:dyDescent="0.25">
      <c r="A71" t="s">
        <v>2343</v>
      </c>
      <c r="B71" t="s">
        <v>925</v>
      </c>
      <c r="C71" t="s">
        <v>2344</v>
      </c>
      <c r="D71" t="s">
        <v>2345</v>
      </c>
      <c r="E71" t="s">
        <v>268</v>
      </c>
      <c r="F71" t="s">
        <v>156</v>
      </c>
      <c r="G71" t="s">
        <v>2346</v>
      </c>
      <c r="H71" t="s">
        <v>1137</v>
      </c>
      <c r="I71" t="s">
        <v>2347</v>
      </c>
      <c r="J71" t="s">
        <v>274</v>
      </c>
      <c r="K71" t="s">
        <v>2348</v>
      </c>
      <c r="L71" t="s">
        <v>960</v>
      </c>
      <c r="M71" t="s">
        <v>2349</v>
      </c>
      <c r="N71" t="s">
        <v>2350</v>
      </c>
      <c r="O71" t="s">
        <v>1317</v>
      </c>
      <c r="P71" t="s">
        <v>2351</v>
      </c>
      <c r="Q71" t="s">
        <v>341</v>
      </c>
      <c r="R71" t="s">
        <v>268</v>
      </c>
      <c r="S71" t="s">
        <v>268</v>
      </c>
      <c r="T71" t="s">
        <v>268</v>
      </c>
      <c r="U71" t="s">
        <v>268</v>
      </c>
      <c r="V71" t="s">
        <v>268</v>
      </c>
      <c r="W71" t="s">
        <v>2352</v>
      </c>
      <c r="X71" t="s">
        <v>1847</v>
      </c>
      <c r="Y71" t="s">
        <v>466</v>
      </c>
      <c r="Z71" t="s">
        <v>268</v>
      </c>
      <c r="AA71" t="s">
        <v>268</v>
      </c>
      <c r="AB71" t="s">
        <v>268</v>
      </c>
      <c r="AC71" t="s">
        <v>268</v>
      </c>
      <c r="AD71" t="s">
        <v>268</v>
      </c>
      <c r="AE71" t="s">
        <v>287</v>
      </c>
      <c r="AF71" t="s">
        <v>1811</v>
      </c>
      <c r="AG71" t="s">
        <v>875</v>
      </c>
      <c r="AH71" t="s">
        <v>1848</v>
      </c>
      <c r="AI71" t="s">
        <v>1138</v>
      </c>
      <c r="AJ71" t="s">
        <v>268</v>
      </c>
      <c r="AK71" t="s">
        <v>354</v>
      </c>
      <c r="AL71" t="s">
        <v>268</v>
      </c>
      <c r="AM71" t="s">
        <v>288</v>
      </c>
      <c r="AN71" t="s">
        <v>268</v>
      </c>
      <c r="AO71" t="s">
        <v>268</v>
      </c>
      <c r="AP71" t="s">
        <v>268</v>
      </c>
      <c r="AQ71" t="s">
        <v>268</v>
      </c>
      <c r="AR71" t="s">
        <v>268</v>
      </c>
      <c r="AS71" t="s">
        <v>268</v>
      </c>
      <c r="AT71" t="s">
        <v>268</v>
      </c>
      <c r="AU71" t="s">
        <v>268</v>
      </c>
      <c r="AV71" t="s">
        <v>268</v>
      </c>
      <c r="AW71" t="s">
        <v>268</v>
      </c>
      <c r="AX71" t="s">
        <v>268</v>
      </c>
      <c r="AY71" t="s">
        <v>268</v>
      </c>
      <c r="AZ71" t="s">
        <v>268</v>
      </c>
      <c r="BA71" t="s">
        <v>268</v>
      </c>
      <c r="BB71" t="s">
        <v>268</v>
      </c>
      <c r="BC71" t="s">
        <v>268</v>
      </c>
      <c r="BD71" t="s">
        <v>268</v>
      </c>
      <c r="BE71" t="s">
        <v>268</v>
      </c>
      <c r="BF71" t="s">
        <v>268</v>
      </c>
      <c r="BG71" t="s">
        <v>268</v>
      </c>
      <c r="BH71" t="s">
        <v>268</v>
      </c>
      <c r="BI71" t="s">
        <v>268</v>
      </c>
      <c r="BJ71" t="s">
        <v>268</v>
      </c>
      <c r="BK71" t="s">
        <v>268</v>
      </c>
      <c r="BL71" t="s">
        <v>268</v>
      </c>
      <c r="BM71" t="s">
        <v>268</v>
      </c>
      <c r="BN71" t="s">
        <v>268</v>
      </c>
      <c r="BO71" t="s">
        <v>268</v>
      </c>
      <c r="BP71" t="s">
        <v>268</v>
      </c>
      <c r="BQ71" t="s">
        <v>268</v>
      </c>
      <c r="BR71" t="s">
        <v>268</v>
      </c>
      <c r="BS71" t="s">
        <v>268</v>
      </c>
      <c r="BT71" t="s">
        <v>268</v>
      </c>
      <c r="BU71" t="s">
        <v>268</v>
      </c>
      <c r="BV71" t="s">
        <v>268</v>
      </c>
      <c r="BW71" t="s">
        <v>268</v>
      </c>
      <c r="BX71" t="s">
        <v>268</v>
      </c>
      <c r="BY71">
        <v>67</v>
      </c>
      <c r="BZ71">
        <v>67</v>
      </c>
      <c r="CA71" t="s">
        <v>142</v>
      </c>
      <c r="CB71" s="356">
        <v>122</v>
      </c>
      <c r="CC71" t="s">
        <v>876</v>
      </c>
      <c r="CD71" t="s">
        <v>268</v>
      </c>
      <c r="CE71" t="s">
        <v>268</v>
      </c>
      <c r="CF71" t="s">
        <v>268</v>
      </c>
      <c r="CG71" t="s">
        <v>268</v>
      </c>
      <c r="CH71" t="s">
        <v>268</v>
      </c>
      <c r="CI71" t="s">
        <v>268</v>
      </c>
      <c r="CJ71" t="s">
        <v>268</v>
      </c>
      <c r="CK71" t="s">
        <v>268</v>
      </c>
      <c r="CL71" t="s">
        <v>268</v>
      </c>
      <c r="CM71" t="s">
        <v>11224</v>
      </c>
      <c r="CN71">
        <v>109.87</v>
      </c>
      <c r="CO71" t="s">
        <v>268</v>
      </c>
      <c r="CP71">
        <v>109.87</v>
      </c>
      <c r="CQ71">
        <v>365</v>
      </c>
      <c r="CR71" t="s">
        <v>878</v>
      </c>
      <c r="CS71" t="s">
        <v>11225</v>
      </c>
      <c r="CT71" t="s">
        <v>11226</v>
      </c>
      <c r="CU71" t="s">
        <v>11227</v>
      </c>
      <c r="CV71" t="s">
        <v>268</v>
      </c>
      <c r="CW71" t="s">
        <v>268</v>
      </c>
      <c r="CX71" t="s">
        <v>268</v>
      </c>
      <c r="CY71" t="s">
        <v>268</v>
      </c>
      <c r="CZ71" t="s">
        <v>268</v>
      </c>
      <c r="DA71" t="s">
        <v>268</v>
      </c>
      <c r="DB71" s="429">
        <f t="shared" si="19"/>
        <v>0</v>
      </c>
      <c r="DC71" s="284">
        <f t="shared" si="20"/>
        <v>0</v>
      </c>
      <c r="DD71" s="284">
        <f t="shared" si="21"/>
        <v>0</v>
      </c>
      <c r="DE71" s="284">
        <f t="shared" si="22"/>
        <v>0</v>
      </c>
      <c r="DF71" s="295">
        <f t="shared" si="23"/>
        <v>67</v>
      </c>
      <c r="DG71" s="284">
        <f t="shared" si="24"/>
        <v>0</v>
      </c>
      <c r="DH71" s="284">
        <f t="shared" si="25"/>
        <v>0</v>
      </c>
      <c r="DI71" s="284">
        <f t="shared" si="26"/>
        <v>0</v>
      </c>
      <c r="DJ71" s="284">
        <f t="shared" si="27"/>
        <v>0</v>
      </c>
      <c r="DK71" s="295">
        <f t="shared" si="28"/>
        <v>1</v>
      </c>
      <c r="DL71" s="297" t="str">
        <f t="shared" si="29"/>
        <v>A dispo.</v>
      </c>
      <c r="DM71" s="430">
        <f>IFERROR(IF(CA71="D",IF(DL71="A dispo.",DF71*VLOOKUP('DATI INPUT'!$F$27,TARIFFE_UD,4,FALSE),DF71*VLOOKUP(DL71,TARIFFE_UD,4,FALSE)),DF71*VLOOKUP(CB71-100,TARIFFE_UND,4,FALSE)),0)</f>
        <v>42.470276598140451</v>
      </c>
      <c r="DN71" s="430">
        <f>IFERROR(IF(CA71="D",IF(DL71="A dispo.",DK71*VLOOKUP('DATI INPUT'!$F$27,TARIFFE_UD,5,FALSE),DK71*VLOOKUP(DL71,TARIFFE_UD,5,FALSE)),DK71*VLOOKUP(CB71-100,TARIFFE_UND,5,FALSE)),0)</f>
        <v>67.397800635548478</v>
      </c>
      <c r="DO71" s="431">
        <f t="shared" si="30"/>
        <v>-1.9227663110825688E-3</v>
      </c>
      <c r="DP71" s="299">
        <f>IFERROR(IF(CA71="D",IF(DL71="A dispo.",DF71*VLOOKUP('DATI INPUT'!$F$27,TARIFFE_UD,2,FALSE),DF71*VLOOKUP(DL71,TARIFFE_UD,2,FALSE)),DF71*VLOOKUP(CB71-100,TARIFFE_UND,2,FALSE)),0)</f>
        <v>53.060676718451944</v>
      </c>
      <c r="DQ71" s="299">
        <f>IFERROR(IF(CA71="D",IF(DL71="A dispo.",DK71*VLOOKUP('DATI INPUT'!$F$27,TARIFFE_UD,3,FALSE),DK71*VLOOKUP(DL71,TARIFFE_UD,3,FALSE)),DK71*VLOOKUP(CB71-100,TARIFFE_UND,3,FALSE)),0)</f>
        <v>60.367780403072892</v>
      </c>
      <c r="DR71" s="299">
        <f t="shared" si="31"/>
        <v>113.42845712152484</v>
      </c>
    </row>
    <row r="72" spans="1:122" x14ac:dyDescent="0.25">
      <c r="A72" t="s">
        <v>2353</v>
      </c>
      <c r="B72" t="s">
        <v>925</v>
      </c>
      <c r="C72" t="s">
        <v>2354</v>
      </c>
      <c r="D72" t="s">
        <v>2345</v>
      </c>
      <c r="E72" t="s">
        <v>268</v>
      </c>
      <c r="F72" t="s">
        <v>156</v>
      </c>
      <c r="G72" t="s">
        <v>2346</v>
      </c>
      <c r="H72" t="s">
        <v>1137</v>
      </c>
      <c r="I72" t="s">
        <v>2347</v>
      </c>
      <c r="J72" t="s">
        <v>274</v>
      </c>
      <c r="K72" t="s">
        <v>2348</v>
      </c>
      <c r="L72" t="s">
        <v>960</v>
      </c>
      <c r="M72" t="s">
        <v>2349</v>
      </c>
      <c r="N72" t="s">
        <v>2350</v>
      </c>
      <c r="O72" t="s">
        <v>1317</v>
      </c>
      <c r="P72" t="s">
        <v>2351</v>
      </c>
      <c r="Q72" t="s">
        <v>341</v>
      </c>
      <c r="R72" t="s">
        <v>268</v>
      </c>
      <c r="S72" t="s">
        <v>268</v>
      </c>
      <c r="T72" t="s">
        <v>268</v>
      </c>
      <c r="U72" t="s">
        <v>268</v>
      </c>
      <c r="V72" t="s">
        <v>268</v>
      </c>
      <c r="W72" t="s">
        <v>2352</v>
      </c>
      <c r="X72" t="s">
        <v>1847</v>
      </c>
      <c r="Y72" t="s">
        <v>466</v>
      </c>
      <c r="Z72" t="s">
        <v>268</v>
      </c>
      <c r="AA72" t="s">
        <v>268</v>
      </c>
      <c r="AB72" t="s">
        <v>268</v>
      </c>
      <c r="AC72" t="s">
        <v>268</v>
      </c>
      <c r="AD72" t="s">
        <v>268</v>
      </c>
      <c r="AE72" t="s">
        <v>287</v>
      </c>
      <c r="AF72" t="s">
        <v>1811</v>
      </c>
      <c r="AG72" t="s">
        <v>875</v>
      </c>
      <c r="AH72" t="s">
        <v>1848</v>
      </c>
      <c r="AI72" t="s">
        <v>1138</v>
      </c>
      <c r="AJ72" t="s">
        <v>268</v>
      </c>
      <c r="AK72" t="s">
        <v>354</v>
      </c>
      <c r="AL72" t="s">
        <v>268</v>
      </c>
      <c r="AM72" t="s">
        <v>288</v>
      </c>
      <c r="AN72" t="s">
        <v>268</v>
      </c>
      <c r="AO72" t="s">
        <v>268</v>
      </c>
      <c r="AP72" t="s">
        <v>268</v>
      </c>
      <c r="AQ72" t="s">
        <v>268</v>
      </c>
      <c r="AR72" t="s">
        <v>268</v>
      </c>
      <c r="AS72" t="s">
        <v>268</v>
      </c>
      <c r="AT72" t="s">
        <v>268</v>
      </c>
      <c r="AU72" t="s">
        <v>268</v>
      </c>
      <c r="AV72" t="s">
        <v>268</v>
      </c>
      <c r="AW72" t="s">
        <v>268</v>
      </c>
      <c r="AX72" t="s">
        <v>268</v>
      </c>
      <c r="AY72" t="s">
        <v>268</v>
      </c>
      <c r="AZ72" t="s">
        <v>268</v>
      </c>
      <c r="BA72" t="s">
        <v>268</v>
      </c>
      <c r="BB72" t="s">
        <v>268</v>
      </c>
      <c r="BC72" t="s">
        <v>268</v>
      </c>
      <c r="BD72" t="s">
        <v>268</v>
      </c>
      <c r="BE72" t="s">
        <v>268</v>
      </c>
      <c r="BF72" t="s">
        <v>268</v>
      </c>
      <c r="BG72" t="s">
        <v>268</v>
      </c>
      <c r="BH72" t="s">
        <v>268</v>
      </c>
      <c r="BI72" t="s">
        <v>268</v>
      </c>
      <c r="BJ72" t="s">
        <v>268</v>
      </c>
      <c r="BK72" t="s">
        <v>268</v>
      </c>
      <c r="BL72" t="s">
        <v>268</v>
      </c>
      <c r="BM72" t="s">
        <v>268</v>
      </c>
      <c r="BN72" t="s">
        <v>268</v>
      </c>
      <c r="BO72" t="s">
        <v>268</v>
      </c>
      <c r="BP72" t="s">
        <v>268</v>
      </c>
      <c r="BQ72" t="s">
        <v>268</v>
      </c>
      <c r="BR72" t="s">
        <v>268</v>
      </c>
      <c r="BS72" t="s">
        <v>268</v>
      </c>
      <c r="BT72" t="s">
        <v>268</v>
      </c>
      <c r="BU72" t="s">
        <v>268</v>
      </c>
      <c r="BV72" t="s">
        <v>268</v>
      </c>
      <c r="BW72" t="s">
        <v>268</v>
      </c>
      <c r="BX72" t="s">
        <v>268</v>
      </c>
      <c r="BY72">
        <v>80</v>
      </c>
      <c r="BZ72">
        <v>80</v>
      </c>
      <c r="CA72" t="s">
        <v>142</v>
      </c>
      <c r="CB72" s="356">
        <v>122</v>
      </c>
      <c r="CC72" t="s">
        <v>876</v>
      </c>
      <c r="CD72" t="s">
        <v>268</v>
      </c>
      <c r="CE72" t="s">
        <v>268</v>
      </c>
      <c r="CF72" t="s">
        <v>268</v>
      </c>
      <c r="CG72" t="s">
        <v>268</v>
      </c>
      <c r="CH72" t="s">
        <v>268</v>
      </c>
      <c r="CI72" t="s">
        <v>268</v>
      </c>
      <c r="CJ72" t="s">
        <v>268</v>
      </c>
      <c r="CK72" t="s">
        <v>268</v>
      </c>
      <c r="CL72" t="s">
        <v>2355</v>
      </c>
      <c r="CM72" t="s">
        <v>11224</v>
      </c>
      <c r="CN72">
        <v>118.11</v>
      </c>
      <c r="CO72" t="s">
        <v>268</v>
      </c>
      <c r="CP72">
        <v>118.11</v>
      </c>
      <c r="CQ72">
        <v>365</v>
      </c>
      <c r="CR72" t="s">
        <v>878</v>
      </c>
      <c r="CS72" t="s">
        <v>11225</v>
      </c>
      <c r="CT72" t="s">
        <v>11226</v>
      </c>
      <c r="CU72" t="s">
        <v>11227</v>
      </c>
      <c r="CV72" t="s">
        <v>268</v>
      </c>
      <c r="CW72" t="s">
        <v>268</v>
      </c>
      <c r="CX72" t="s">
        <v>268</v>
      </c>
      <c r="CY72" t="s">
        <v>268</v>
      </c>
      <c r="CZ72" t="s">
        <v>268</v>
      </c>
      <c r="DA72" t="s">
        <v>268</v>
      </c>
      <c r="DB72" s="429">
        <f t="shared" si="19"/>
        <v>0</v>
      </c>
      <c r="DC72" s="284">
        <f t="shared" si="20"/>
        <v>0</v>
      </c>
      <c r="DD72" s="284">
        <f t="shared" si="21"/>
        <v>0</v>
      </c>
      <c r="DE72" s="284">
        <f t="shared" si="22"/>
        <v>0</v>
      </c>
      <c r="DF72" s="295">
        <f t="shared" si="23"/>
        <v>80</v>
      </c>
      <c r="DG72" s="284">
        <f t="shared" si="24"/>
        <v>0</v>
      </c>
      <c r="DH72" s="284">
        <f t="shared" si="25"/>
        <v>0</v>
      </c>
      <c r="DI72" s="284">
        <f t="shared" si="26"/>
        <v>0</v>
      </c>
      <c r="DJ72" s="284">
        <f t="shared" si="27"/>
        <v>0</v>
      </c>
      <c r="DK72" s="295">
        <f t="shared" si="28"/>
        <v>1</v>
      </c>
      <c r="DL72" s="297" t="str">
        <f t="shared" si="29"/>
        <v>A dispo.</v>
      </c>
      <c r="DM72" s="430">
        <f>IFERROR(IF(CA72="D",IF(DL72="A dispo.",DF72*VLOOKUP('DATI INPUT'!$F$27,TARIFFE_UD,4,FALSE),DF72*VLOOKUP(DL72,TARIFFE_UD,4,FALSE)),DF72*VLOOKUP(CB72-100,TARIFFE_UND,4,FALSE)),0)</f>
        <v>50.71077802763039</v>
      </c>
      <c r="DN72" s="430">
        <f>IFERROR(IF(CA72="D",IF(DL72="A dispo.",DK72*VLOOKUP('DATI INPUT'!$F$27,TARIFFE_UD,5,FALSE),DK72*VLOOKUP(DL72,TARIFFE_UD,5,FALSE)),DK72*VLOOKUP(CB72-100,TARIFFE_UND,5,FALSE)),0)</f>
        <v>67.397800635548478</v>
      </c>
      <c r="DO72" s="431">
        <f t="shared" si="30"/>
        <v>-1.4213368211386523E-3</v>
      </c>
      <c r="DP72" s="299">
        <f>IFERROR(IF(CA72="D",IF(DL72="A dispo.",DF72*VLOOKUP('DATI INPUT'!$F$27,TARIFFE_UD,2,FALSE),DF72*VLOOKUP(DL72,TARIFFE_UD,2,FALSE)),DF72*VLOOKUP(CB72-100,TARIFFE_UND,2,FALSE)),0)</f>
        <v>63.356031902629191</v>
      </c>
      <c r="DQ72" s="299">
        <f>IFERROR(IF(CA72="D",IF(DL72="A dispo.",DK72*VLOOKUP('DATI INPUT'!$F$27,TARIFFE_UD,3,FALSE),DK72*VLOOKUP(DL72,TARIFFE_UD,3,FALSE)),DK72*VLOOKUP(CB72-100,TARIFFE_UND,3,FALSE)),0)</f>
        <v>60.367780403072892</v>
      </c>
      <c r="DR72" s="299">
        <f t="shared" si="31"/>
        <v>123.72381230570208</v>
      </c>
    </row>
    <row r="73" spans="1:122" x14ac:dyDescent="0.25">
      <c r="A73" t="s">
        <v>2356</v>
      </c>
      <c r="B73" t="s">
        <v>925</v>
      </c>
      <c r="C73" t="s">
        <v>2357</v>
      </c>
      <c r="D73" t="s">
        <v>2345</v>
      </c>
      <c r="E73" t="s">
        <v>268</v>
      </c>
      <c r="F73" t="s">
        <v>156</v>
      </c>
      <c r="G73" t="s">
        <v>2346</v>
      </c>
      <c r="H73" t="s">
        <v>1137</v>
      </c>
      <c r="I73" t="s">
        <v>2347</v>
      </c>
      <c r="J73" t="s">
        <v>274</v>
      </c>
      <c r="K73" t="s">
        <v>2348</v>
      </c>
      <c r="L73" t="s">
        <v>960</v>
      </c>
      <c r="M73" t="s">
        <v>2349</v>
      </c>
      <c r="N73" t="s">
        <v>2350</v>
      </c>
      <c r="O73" t="s">
        <v>1317</v>
      </c>
      <c r="P73" t="s">
        <v>2351</v>
      </c>
      <c r="Q73" t="s">
        <v>341</v>
      </c>
      <c r="R73" t="s">
        <v>268</v>
      </c>
      <c r="S73" t="s">
        <v>268</v>
      </c>
      <c r="T73" t="s">
        <v>268</v>
      </c>
      <c r="U73" t="s">
        <v>268</v>
      </c>
      <c r="V73" t="s">
        <v>268</v>
      </c>
      <c r="W73" t="s">
        <v>2352</v>
      </c>
      <c r="X73" t="s">
        <v>1847</v>
      </c>
      <c r="Y73" t="s">
        <v>466</v>
      </c>
      <c r="Z73" t="s">
        <v>268</v>
      </c>
      <c r="AA73" t="s">
        <v>268</v>
      </c>
      <c r="AB73" t="s">
        <v>268</v>
      </c>
      <c r="AC73" t="s">
        <v>268</v>
      </c>
      <c r="AD73" t="s">
        <v>268</v>
      </c>
      <c r="AE73" t="s">
        <v>287</v>
      </c>
      <c r="AF73" t="s">
        <v>1811</v>
      </c>
      <c r="AG73" t="s">
        <v>875</v>
      </c>
      <c r="AH73" t="s">
        <v>1848</v>
      </c>
      <c r="AI73" t="s">
        <v>1138</v>
      </c>
      <c r="AJ73" t="s">
        <v>268</v>
      </c>
      <c r="AK73" t="s">
        <v>395</v>
      </c>
      <c r="AL73" t="s">
        <v>268</v>
      </c>
      <c r="AM73" t="s">
        <v>288</v>
      </c>
      <c r="AN73" t="s">
        <v>268</v>
      </c>
      <c r="AO73" t="s">
        <v>268</v>
      </c>
      <c r="AP73" t="s">
        <v>268</v>
      </c>
      <c r="AQ73" t="s">
        <v>268</v>
      </c>
      <c r="AR73" t="s">
        <v>268</v>
      </c>
      <c r="AS73" t="s">
        <v>268</v>
      </c>
      <c r="AT73" t="s">
        <v>268</v>
      </c>
      <c r="AU73" t="s">
        <v>268</v>
      </c>
      <c r="AV73" t="s">
        <v>268</v>
      </c>
      <c r="AW73" t="s">
        <v>268</v>
      </c>
      <c r="AX73" t="s">
        <v>268</v>
      </c>
      <c r="AY73" t="s">
        <v>268</v>
      </c>
      <c r="AZ73" t="s">
        <v>268</v>
      </c>
      <c r="BA73" t="s">
        <v>268</v>
      </c>
      <c r="BB73" t="s">
        <v>268</v>
      </c>
      <c r="BC73" t="s">
        <v>268</v>
      </c>
      <c r="BD73" t="s">
        <v>268</v>
      </c>
      <c r="BE73" t="s">
        <v>268</v>
      </c>
      <c r="BF73" t="s">
        <v>268</v>
      </c>
      <c r="BG73" t="s">
        <v>268</v>
      </c>
      <c r="BH73" t="s">
        <v>268</v>
      </c>
      <c r="BI73" t="s">
        <v>268</v>
      </c>
      <c r="BJ73" t="s">
        <v>268</v>
      </c>
      <c r="BK73" t="s">
        <v>268</v>
      </c>
      <c r="BL73" t="s">
        <v>268</v>
      </c>
      <c r="BM73" t="s">
        <v>268</v>
      </c>
      <c r="BN73" t="s">
        <v>268</v>
      </c>
      <c r="BO73" t="s">
        <v>268</v>
      </c>
      <c r="BP73" t="s">
        <v>268</v>
      </c>
      <c r="BQ73" t="s">
        <v>268</v>
      </c>
      <c r="BR73" t="s">
        <v>268</v>
      </c>
      <c r="BS73" t="s">
        <v>268</v>
      </c>
      <c r="BT73" t="s">
        <v>268</v>
      </c>
      <c r="BU73" t="s">
        <v>268</v>
      </c>
      <c r="BV73" t="s">
        <v>268</v>
      </c>
      <c r="BW73" t="s">
        <v>268</v>
      </c>
      <c r="BX73" t="s">
        <v>268</v>
      </c>
      <c r="BY73">
        <v>18</v>
      </c>
      <c r="BZ73">
        <v>18</v>
      </c>
      <c r="CA73" t="s">
        <v>142</v>
      </c>
      <c r="CB73" s="356">
        <v>123</v>
      </c>
      <c r="CC73" t="s">
        <v>1817</v>
      </c>
      <c r="CD73" t="s">
        <v>268</v>
      </c>
      <c r="CE73" t="s">
        <v>268</v>
      </c>
      <c r="CF73" t="s">
        <v>268</v>
      </c>
      <c r="CG73" t="s">
        <v>268</v>
      </c>
      <c r="CH73" t="s">
        <v>268</v>
      </c>
      <c r="CI73" t="s">
        <v>268</v>
      </c>
      <c r="CJ73" t="s">
        <v>268</v>
      </c>
      <c r="CK73" t="s">
        <v>268</v>
      </c>
      <c r="CL73" t="s">
        <v>268</v>
      </c>
      <c r="CM73" t="s">
        <v>11224</v>
      </c>
      <c r="CN73">
        <v>11.41</v>
      </c>
      <c r="CO73" t="s">
        <v>268</v>
      </c>
      <c r="CP73">
        <v>11.41</v>
      </c>
      <c r="CQ73">
        <v>365</v>
      </c>
      <c r="CR73" t="s">
        <v>878</v>
      </c>
      <c r="CS73" t="s">
        <v>11225</v>
      </c>
      <c r="CT73" t="s">
        <v>11226</v>
      </c>
      <c r="CU73" t="s">
        <v>11227</v>
      </c>
      <c r="CV73" t="s">
        <v>268</v>
      </c>
      <c r="CW73" t="s">
        <v>268</v>
      </c>
      <c r="CX73" t="s">
        <v>268</v>
      </c>
      <c r="CY73" t="s">
        <v>268</v>
      </c>
      <c r="CZ73" t="s">
        <v>268</v>
      </c>
      <c r="DA73" t="s">
        <v>268</v>
      </c>
      <c r="DB73" s="429">
        <f t="shared" si="19"/>
        <v>0</v>
      </c>
      <c r="DC73" s="284">
        <f t="shared" si="20"/>
        <v>0</v>
      </c>
      <c r="DD73" s="284">
        <f t="shared" si="21"/>
        <v>0</v>
      </c>
      <c r="DE73" s="284">
        <f t="shared" si="22"/>
        <v>0</v>
      </c>
      <c r="DF73" s="295">
        <f t="shared" si="23"/>
        <v>18</v>
      </c>
      <c r="DG73" s="284">
        <f t="shared" si="24"/>
        <v>1</v>
      </c>
      <c r="DH73" s="284">
        <f t="shared" si="25"/>
        <v>0</v>
      </c>
      <c r="DI73" s="284">
        <f t="shared" si="26"/>
        <v>0</v>
      </c>
      <c r="DJ73" s="284">
        <f t="shared" si="27"/>
        <v>0</v>
      </c>
      <c r="DK73" s="295">
        <f t="shared" si="28"/>
        <v>0</v>
      </c>
      <c r="DL73" s="297" t="str">
        <f t="shared" si="29"/>
        <v>A dispo.</v>
      </c>
      <c r="DM73" s="430">
        <f>IFERROR(IF(CA73="D",IF(DL73="A dispo.",DF73*VLOOKUP('DATI INPUT'!$F$27,TARIFFE_UD,4,FALSE),DF73*VLOOKUP(DL73,TARIFFE_UD,4,FALSE)),DF73*VLOOKUP(CB73-100,TARIFFE_UND,4,FALSE)),0)</f>
        <v>11.409925056216839</v>
      </c>
      <c r="DN73" s="430">
        <f>IFERROR(IF(CA73="D",IF(DL73="A dispo.",DK73*VLOOKUP('DATI INPUT'!$F$27,TARIFFE_UD,5,FALSE),DK73*VLOOKUP(DL73,TARIFFE_UD,5,FALSE)),DK73*VLOOKUP(CB73-100,TARIFFE_UND,5,FALSE)),0)</f>
        <v>0</v>
      </c>
      <c r="DO73" s="431">
        <f t="shared" si="30"/>
        <v>-7.4943783161529609E-5</v>
      </c>
      <c r="DP73" s="299">
        <f>IFERROR(IF(CA73="D",IF(DL73="A dispo.",DF73*VLOOKUP('DATI INPUT'!$F$27,TARIFFE_UD,2,FALSE),DF73*VLOOKUP(DL73,TARIFFE_UD,2,FALSE)),DF73*VLOOKUP(CB73-100,TARIFFE_UND,2,FALSE)),0)</f>
        <v>14.255107178091567</v>
      </c>
      <c r="DQ73" s="299">
        <f>IFERROR(IF(CA73="D",IF(DL73="A dispo.",DK73*VLOOKUP('DATI INPUT'!$F$27,TARIFFE_UD,3,FALSE),DK73*VLOOKUP(DL73,TARIFFE_UD,3,FALSE)),DK73*VLOOKUP(CB73-100,TARIFFE_UND,3,FALSE)),0)</f>
        <v>0</v>
      </c>
      <c r="DR73" s="299">
        <f t="shared" si="31"/>
        <v>14.255107178091567</v>
      </c>
    </row>
    <row r="74" spans="1:122" x14ac:dyDescent="0.25">
      <c r="A74" t="s">
        <v>2358</v>
      </c>
      <c r="B74" t="s">
        <v>1344</v>
      </c>
      <c r="C74" t="s">
        <v>2359</v>
      </c>
      <c r="D74" t="s">
        <v>2360</v>
      </c>
      <c r="E74" t="s">
        <v>268</v>
      </c>
      <c r="F74" t="s">
        <v>156</v>
      </c>
      <c r="G74" t="s">
        <v>2361</v>
      </c>
      <c r="H74" t="s">
        <v>2201</v>
      </c>
      <c r="I74" t="s">
        <v>2362</v>
      </c>
      <c r="J74" t="s">
        <v>156</v>
      </c>
      <c r="K74" t="s">
        <v>2363</v>
      </c>
      <c r="L74" t="s">
        <v>984</v>
      </c>
      <c r="M74" t="s">
        <v>2364</v>
      </c>
      <c r="N74" t="s">
        <v>2365</v>
      </c>
      <c r="O74" t="s">
        <v>2366</v>
      </c>
      <c r="P74" t="s">
        <v>2367</v>
      </c>
      <c r="Q74" t="s">
        <v>1384</v>
      </c>
      <c r="R74" t="s">
        <v>268</v>
      </c>
      <c r="S74" t="s">
        <v>268</v>
      </c>
      <c r="T74" t="s">
        <v>268</v>
      </c>
      <c r="U74" t="s">
        <v>268</v>
      </c>
      <c r="V74" t="s">
        <v>268</v>
      </c>
      <c r="W74" t="s">
        <v>2274</v>
      </c>
      <c r="X74" t="s">
        <v>1310</v>
      </c>
      <c r="Y74" t="s">
        <v>386</v>
      </c>
      <c r="Z74" t="s">
        <v>268</v>
      </c>
      <c r="AA74" t="s">
        <v>268</v>
      </c>
      <c r="AB74" t="s">
        <v>268</v>
      </c>
      <c r="AC74" t="s">
        <v>268</v>
      </c>
      <c r="AD74" t="s">
        <v>268</v>
      </c>
      <c r="AE74" t="s">
        <v>287</v>
      </c>
      <c r="AF74" t="s">
        <v>1811</v>
      </c>
      <c r="AG74" t="s">
        <v>875</v>
      </c>
      <c r="AH74" t="s">
        <v>394</v>
      </c>
      <c r="AI74" t="s">
        <v>2275</v>
      </c>
      <c r="AJ74" t="s">
        <v>268</v>
      </c>
      <c r="AK74" t="s">
        <v>382</v>
      </c>
      <c r="AL74" t="s">
        <v>268</v>
      </c>
      <c r="AM74" t="s">
        <v>288</v>
      </c>
      <c r="AN74" t="s">
        <v>268</v>
      </c>
      <c r="AO74" t="s">
        <v>268</v>
      </c>
      <c r="AP74" t="s">
        <v>268</v>
      </c>
      <c r="AQ74" t="s">
        <v>268</v>
      </c>
      <c r="AR74" t="s">
        <v>268</v>
      </c>
      <c r="AS74" t="s">
        <v>268</v>
      </c>
      <c r="AT74" t="s">
        <v>268</v>
      </c>
      <c r="AU74" t="s">
        <v>268</v>
      </c>
      <c r="AV74" t="s">
        <v>268</v>
      </c>
      <c r="AW74" t="s">
        <v>268</v>
      </c>
      <c r="AX74" t="s">
        <v>268</v>
      </c>
      <c r="AY74" t="s">
        <v>268</v>
      </c>
      <c r="AZ74" t="s">
        <v>268</v>
      </c>
      <c r="BA74" t="s">
        <v>268</v>
      </c>
      <c r="BB74" t="s">
        <v>268</v>
      </c>
      <c r="BC74" t="s">
        <v>268</v>
      </c>
      <c r="BD74" t="s">
        <v>268</v>
      </c>
      <c r="BE74" t="s">
        <v>268</v>
      </c>
      <c r="BF74" t="s">
        <v>268</v>
      </c>
      <c r="BG74" t="s">
        <v>268</v>
      </c>
      <c r="BH74" t="s">
        <v>268</v>
      </c>
      <c r="BI74" t="s">
        <v>268</v>
      </c>
      <c r="BJ74" t="s">
        <v>268</v>
      </c>
      <c r="BK74" t="s">
        <v>268</v>
      </c>
      <c r="BL74" t="s">
        <v>268</v>
      </c>
      <c r="BM74" t="s">
        <v>268</v>
      </c>
      <c r="BN74" t="s">
        <v>268</v>
      </c>
      <c r="BO74" t="s">
        <v>268</v>
      </c>
      <c r="BP74" t="s">
        <v>268</v>
      </c>
      <c r="BQ74" t="s">
        <v>268</v>
      </c>
      <c r="BR74" t="s">
        <v>268</v>
      </c>
      <c r="BS74" t="s">
        <v>268</v>
      </c>
      <c r="BT74" t="s">
        <v>268</v>
      </c>
      <c r="BU74" t="s">
        <v>268</v>
      </c>
      <c r="BV74" t="s">
        <v>268</v>
      </c>
      <c r="BW74" t="s">
        <v>268</v>
      </c>
      <c r="BX74" t="s">
        <v>268</v>
      </c>
      <c r="BY74">
        <v>103.79</v>
      </c>
      <c r="BZ74">
        <v>103.79</v>
      </c>
      <c r="CA74" t="s">
        <v>142</v>
      </c>
      <c r="CB74" s="356">
        <v>122</v>
      </c>
      <c r="CC74" t="s">
        <v>876</v>
      </c>
      <c r="CD74" t="s">
        <v>268</v>
      </c>
      <c r="CE74" t="s">
        <v>268</v>
      </c>
      <c r="CF74" s="356">
        <v>2</v>
      </c>
      <c r="CG74" t="s">
        <v>268</v>
      </c>
      <c r="CH74" t="s">
        <v>268</v>
      </c>
      <c r="CI74" t="s">
        <v>268</v>
      </c>
      <c r="CJ74" t="s">
        <v>268</v>
      </c>
      <c r="CK74" t="s">
        <v>268</v>
      </c>
      <c r="CL74" t="s">
        <v>2368</v>
      </c>
      <c r="CM74" t="s">
        <v>11224</v>
      </c>
      <c r="CN74">
        <v>111.14</v>
      </c>
      <c r="CO74" t="s">
        <v>268</v>
      </c>
      <c r="CP74">
        <v>111.14</v>
      </c>
      <c r="CQ74">
        <v>365</v>
      </c>
      <c r="CR74" t="s">
        <v>878</v>
      </c>
      <c r="CS74" t="s">
        <v>11225</v>
      </c>
      <c r="CT74" t="s">
        <v>11226</v>
      </c>
      <c r="CU74" t="s">
        <v>11227</v>
      </c>
      <c r="CV74" t="s">
        <v>268</v>
      </c>
      <c r="CW74" t="s">
        <v>268</v>
      </c>
      <c r="CX74" t="s">
        <v>268</v>
      </c>
      <c r="CY74" t="s">
        <v>268</v>
      </c>
      <c r="CZ74" t="s">
        <v>268</v>
      </c>
      <c r="DA74" t="s">
        <v>268</v>
      </c>
      <c r="DB74" s="429">
        <f t="shared" si="19"/>
        <v>0</v>
      </c>
      <c r="DC74" s="284">
        <f t="shared" si="20"/>
        <v>0</v>
      </c>
      <c r="DD74" s="284">
        <f t="shared" si="21"/>
        <v>0</v>
      </c>
      <c r="DE74" s="284">
        <f t="shared" si="22"/>
        <v>0</v>
      </c>
      <c r="DF74" s="295">
        <f t="shared" si="23"/>
        <v>103.79</v>
      </c>
      <c r="DG74" s="284">
        <f t="shared" si="24"/>
        <v>0</v>
      </c>
      <c r="DH74" s="284">
        <f t="shared" si="25"/>
        <v>0</v>
      </c>
      <c r="DI74" s="284">
        <f t="shared" si="26"/>
        <v>0</v>
      </c>
      <c r="DJ74" s="284">
        <f t="shared" si="27"/>
        <v>0</v>
      </c>
      <c r="DK74" s="295">
        <f t="shared" si="28"/>
        <v>1</v>
      </c>
      <c r="DL74" s="297">
        <f t="shared" si="29"/>
        <v>2</v>
      </c>
      <c r="DM74" s="430">
        <f>IFERROR(IF(CA74="D",IF(DL74="A dispo.",DF74*VLOOKUP('DATI INPUT'!$F$27,TARIFFE_UD,4,FALSE),DF74*VLOOKUP(DL74,TARIFFE_UD,4,FALSE)),DF74*VLOOKUP(CB74-100,TARIFFE_UND,4,FALSE)),0)</f>
        <v>59.699146046967634</v>
      </c>
      <c r="DN74" s="430">
        <f>IFERROR(IF(CA74="D",IF(DL74="A dispo.",DK74*VLOOKUP('DATI INPUT'!$F$27,TARIFFE_UD,5,FALSE),DK74*VLOOKUP(DL74,TARIFFE_UD,5,FALSE)),DK74*VLOOKUP(CB74-100,TARIFFE_UND,5,FALSE)),0)</f>
        <v>51.443731886070836</v>
      </c>
      <c r="DO74" s="431">
        <f t="shared" si="30"/>
        <v>2.877933038476499E-3</v>
      </c>
      <c r="DP74" s="299">
        <f>IFERROR(IF(CA74="D",IF(DL74="A dispo.",DF74*VLOOKUP('DATI INPUT'!$F$27,TARIFFE_UD,2,FALSE),DF74*VLOOKUP(DL74,TARIFFE_UD,2,FALSE)),DF74*VLOOKUP(CB74-100,TARIFFE_UND,2,FALSE)),0)</f>
        <v>74.585741899888973</v>
      </c>
      <c r="DQ74" s="299">
        <f>IFERROR(IF(CA74="D",IF(DL74="A dispo.",DK74*VLOOKUP('DATI INPUT'!$F$27,TARIFFE_UD,3,FALSE),DK74*VLOOKUP(DL74,TARIFFE_UD,3,FALSE)),DK74*VLOOKUP(CB74-100,TARIFFE_UND,3,FALSE)),0)</f>
        <v>46.077822723118445</v>
      </c>
      <c r="DR74" s="299">
        <f t="shared" si="31"/>
        <v>120.66356462300742</v>
      </c>
    </row>
    <row r="75" spans="1:122" x14ac:dyDescent="0.25">
      <c r="A75" t="s">
        <v>2369</v>
      </c>
      <c r="B75" t="s">
        <v>1344</v>
      </c>
      <c r="C75" t="s">
        <v>2370</v>
      </c>
      <c r="D75" t="s">
        <v>2360</v>
      </c>
      <c r="E75" t="s">
        <v>268</v>
      </c>
      <c r="F75" t="s">
        <v>156</v>
      </c>
      <c r="G75" t="s">
        <v>2361</v>
      </c>
      <c r="H75" t="s">
        <v>2201</v>
      </c>
      <c r="I75" t="s">
        <v>2362</v>
      </c>
      <c r="J75" t="s">
        <v>156</v>
      </c>
      <c r="K75" t="s">
        <v>2363</v>
      </c>
      <c r="L75" t="s">
        <v>984</v>
      </c>
      <c r="M75" t="s">
        <v>2364</v>
      </c>
      <c r="N75" t="s">
        <v>2365</v>
      </c>
      <c r="O75" t="s">
        <v>2366</v>
      </c>
      <c r="P75" t="s">
        <v>2367</v>
      </c>
      <c r="Q75" t="s">
        <v>1384</v>
      </c>
      <c r="R75" t="s">
        <v>268</v>
      </c>
      <c r="S75" t="s">
        <v>268</v>
      </c>
      <c r="T75" t="s">
        <v>268</v>
      </c>
      <c r="U75" t="s">
        <v>268</v>
      </c>
      <c r="V75" t="s">
        <v>268</v>
      </c>
      <c r="W75" t="s">
        <v>2274</v>
      </c>
      <c r="X75" t="s">
        <v>1310</v>
      </c>
      <c r="Y75" t="s">
        <v>386</v>
      </c>
      <c r="Z75" t="s">
        <v>268</v>
      </c>
      <c r="AA75" t="s">
        <v>268</v>
      </c>
      <c r="AB75" t="s">
        <v>268</v>
      </c>
      <c r="AC75" t="s">
        <v>268</v>
      </c>
      <c r="AD75" t="s">
        <v>268</v>
      </c>
      <c r="AE75" t="s">
        <v>287</v>
      </c>
      <c r="AF75" t="s">
        <v>1811</v>
      </c>
      <c r="AG75" t="s">
        <v>875</v>
      </c>
      <c r="AH75" t="s">
        <v>394</v>
      </c>
      <c r="AI75" t="s">
        <v>2275</v>
      </c>
      <c r="AJ75" t="s">
        <v>268</v>
      </c>
      <c r="AK75" t="s">
        <v>377</v>
      </c>
      <c r="AL75" t="s">
        <v>268</v>
      </c>
      <c r="AM75" t="s">
        <v>268</v>
      </c>
      <c r="AN75" t="s">
        <v>268</v>
      </c>
      <c r="AO75" t="s">
        <v>268</v>
      </c>
      <c r="AP75" t="s">
        <v>268</v>
      </c>
      <c r="AQ75" t="s">
        <v>268</v>
      </c>
      <c r="AR75" t="s">
        <v>268</v>
      </c>
      <c r="AS75" t="s">
        <v>268</v>
      </c>
      <c r="AT75" t="s">
        <v>268</v>
      </c>
      <c r="AU75" t="s">
        <v>268</v>
      </c>
      <c r="AV75" t="s">
        <v>268</v>
      </c>
      <c r="AW75" t="s">
        <v>268</v>
      </c>
      <c r="AX75" t="s">
        <v>268</v>
      </c>
      <c r="AY75" t="s">
        <v>268</v>
      </c>
      <c r="AZ75" t="s">
        <v>268</v>
      </c>
      <c r="BA75" t="s">
        <v>268</v>
      </c>
      <c r="BB75" t="s">
        <v>268</v>
      </c>
      <c r="BC75" t="s">
        <v>268</v>
      </c>
      <c r="BD75" t="s">
        <v>268</v>
      </c>
      <c r="BE75" t="s">
        <v>268</v>
      </c>
      <c r="BF75" t="s">
        <v>268</v>
      </c>
      <c r="BG75" t="s">
        <v>268</v>
      </c>
      <c r="BH75" t="s">
        <v>268</v>
      </c>
      <c r="BI75" t="s">
        <v>268</v>
      </c>
      <c r="BJ75" t="s">
        <v>268</v>
      </c>
      <c r="BK75" t="s">
        <v>268</v>
      </c>
      <c r="BL75" t="s">
        <v>268</v>
      </c>
      <c r="BM75" t="s">
        <v>268</v>
      </c>
      <c r="BN75" t="s">
        <v>268</v>
      </c>
      <c r="BO75" t="s">
        <v>268</v>
      </c>
      <c r="BP75" t="s">
        <v>268</v>
      </c>
      <c r="BQ75" t="s">
        <v>268</v>
      </c>
      <c r="BR75" t="s">
        <v>268</v>
      </c>
      <c r="BS75" t="s">
        <v>268</v>
      </c>
      <c r="BT75" t="s">
        <v>268</v>
      </c>
      <c r="BU75" t="s">
        <v>268</v>
      </c>
      <c r="BV75" t="s">
        <v>268</v>
      </c>
      <c r="BW75" t="s">
        <v>268</v>
      </c>
      <c r="BX75" t="s">
        <v>268</v>
      </c>
      <c r="BY75">
        <v>38.43</v>
      </c>
      <c r="BZ75">
        <v>38.43</v>
      </c>
      <c r="CA75" t="s">
        <v>142</v>
      </c>
      <c r="CB75" s="356">
        <v>123</v>
      </c>
      <c r="CC75" t="s">
        <v>1817</v>
      </c>
      <c r="CD75" t="s">
        <v>268</v>
      </c>
      <c r="CE75" t="s">
        <v>268</v>
      </c>
      <c r="CF75" s="356">
        <v>2</v>
      </c>
      <c r="CG75" t="s">
        <v>268</v>
      </c>
      <c r="CH75" t="s">
        <v>268</v>
      </c>
      <c r="CI75" t="s">
        <v>268</v>
      </c>
      <c r="CJ75" t="s">
        <v>268</v>
      </c>
      <c r="CK75" t="s">
        <v>268</v>
      </c>
      <c r="CL75" t="s">
        <v>2371</v>
      </c>
      <c r="CM75" t="s">
        <v>11224</v>
      </c>
      <c r="CN75">
        <v>22.1</v>
      </c>
      <c r="CO75" t="s">
        <v>268</v>
      </c>
      <c r="CP75">
        <v>22.1</v>
      </c>
      <c r="CQ75">
        <v>365</v>
      </c>
      <c r="CR75" t="s">
        <v>878</v>
      </c>
      <c r="CS75" t="s">
        <v>11225</v>
      </c>
      <c r="CT75" t="s">
        <v>11226</v>
      </c>
      <c r="CU75" t="s">
        <v>11227</v>
      </c>
      <c r="CV75" t="s">
        <v>268</v>
      </c>
      <c r="CW75" t="s">
        <v>268</v>
      </c>
      <c r="CX75" t="s">
        <v>268</v>
      </c>
      <c r="CY75" t="s">
        <v>268</v>
      </c>
      <c r="CZ75" t="s">
        <v>268</v>
      </c>
      <c r="DA75" t="s">
        <v>268</v>
      </c>
      <c r="DB75" s="429">
        <f t="shared" si="19"/>
        <v>0</v>
      </c>
      <c r="DC75" s="284">
        <f t="shared" si="20"/>
        <v>0</v>
      </c>
      <c r="DD75" s="284">
        <f t="shared" si="21"/>
        <v>0</v>
      </c>
      <c r="DE75" s="284">
        <f t="shared" si="22"/>
        <v>0</v>
      </c>
      <c r="DF75" s="295">
        <f t="shared" si="23"/>
        <v>38.43</v>
      </c>
      <c r="DG75" s="284">
        <f t="shared" si="24"/>
        <v>1</v>
      </c>
      <c r="DH75" s="284">
        <f t="shared" si="25"/>
        <v>0</v>
      </c>
      <c r="DI75" s="284">
        <f t="shared" si="26"/>
        <v>0</v>
      </c>
      <c r="DJ75" s="284">
        <f t="shared" si="27"/>
        <v>0</v>
      </c>
      <c r="DK75" s="295">
        <f t="shared" si="28"/>
        <v>0</v>
      </c>
      <c r="DL75" s="297">
        <f t="shared" si="29"/>
        <v>2</v>
      </c>
      <c r="DM75" s="430">
        <f>IFERROR(IF(CA75="D",IF(DL75="A dispo.",DF75*VLOOKUP('DATI INPUT'!$F$27,TARIFFE_UD,4,FALSE),DF75*VLOOKUP(DL75,TARIFFE_UD,4,FALSE)),DF75*VLOOKUP(CB75-100,TARIFFE_UND,4,FALSE)),0)</f>
        <v>22.104616847335642</v>
      </c>
      <c r="DN75" s="430">
        <f>IFERROR(IF(CA75="D",IF(DL75="A dispo.",DK75*VLOOKUP('DATI INPUT'!$F$27,TARIFFE_UD,5,FALSE),DK75*VLOOKUP(DL75,TARIFFE_UD,5,FALSE)),DK75*VLOOKUP(CB75-100,TARIFFE_UND,5,FALSE)),0)</f>
        <v>0</v>
      </c>
      <c r="DO75" s="431">
        <f t="shared" si="30"/>
        <v>4.6168473356402728E-3</v>
      </c>
      <c r="DP75" s="299">
        <f>IFERROR(IF(CA75="D",IF(DL75="A dispo.",DF75*VLOOKUP('DATI INPUT'!$F$27,TARIFFE_UD,2,FALSE),DF75*VLOOKUP(DL75,TARIFFE_UD,2,FALSE)),DF75*VLOOKUP(CB75-100,TARIFFE_UND,2,FALSE)),0)</f>
        <v>27.616630322889808</v>
      </c>
      <c r="DQ75" s="299">
        <f>IFERROR(IF(CA75="D",IF(DL75="A dispo.",DK75*VLOOKUP('DATI INPUT'!$F$27,TARIFFE_UD,3,FALSE),DK75*VLOOKUP(DL75,TARIFFE_UD,3,FALSE)),DK75*VLOOKUP(CB75-100,TARIFFE_UND,3,FALSE)),0)</f>
        <v>0</v>
      </c>
      <c r="DR75" s="299">
        <f t="shared" si="31"/>
        <v>27.616630322889808</v>
      </c>
    </row>
    <row r="76" spans="1:122" x14ac:dyDescent="0.25">
      <c r="A76" t="s">
        <v>2372</v>
      </c>
      <c r="B76" t="s">
        <v>1344</v>
      </c>
      <c r="C76" t="s">
        <v>2373</v>
      </c>
      <c r="D76" t="s">
        <v>2360</v>
      </c>
      <c r="E76" t="s">
        <v>268</v>
      </c>
      <c r="F76" t="s">
        <v>156</v>
      </c>
      <c r="G76" t="s">
        <v>2361</v>
      </c>
      <c r="H76" t="s">
        <v>2201</v>
      </c>
      <c r="I76" t="s">
        <v>2362</v>
      </c>
      <c r="J76" t="s">
        <v>156</v>
      </c>
      <c r="K76" t="s">
        <v>2363</v>
      </c>
      <c r="L76" t="s">
        <v>984</v>
      </c>
      <c r="M76" t="s">
        <v>2364</v>
      </c>
      <c r="N76" t="s">
        <v>2365</v>
      </c>
      <c r="O76" t="s">
        <v>2366</v>
      </c>
      <c r="P76" t="s">
        <v>2367</v>
      </c>
      <c r="Q76" t="s">
        <v>1384</v>
      </c>
      <c r="R76" t="s">
        <v>268</v>
      </c>
      <c r="S76" t="s">
        <v>268</v>
      </c>
      <c r="T76" t="s">
        <v>268</v>
      </c>
      <c r="U76" t="s">
        <v>268</v>
      </c>
      <c r="V76" t="s">
        <v>268</v>
      </c>
      <c r="W76" t="s">
        <v>2274</v>
      </c>
      <c r="X76" t="s">
        <v>1310</v>
      </c>
      <c r="Y76" t="s">
        <v>386</v>
      </c>
      <c r="Z76" t="s">
        <v>268</v>
      </c>
      <c r="AA76" t="s">
        <v>268</v>
      </c>
      <c r="AB76" t="s">
        <v>268</v>
      </c>
      <c r="AC76" t="s">
        <v>268</v>
      </c>
      <c r="AD76" t="s">
        <v>268</v>
      </c>
      <c r="AE76" t="s">
        <v>287</v>
      </c>
      <c r="AF76" t="s">
        <v>1811</v>
      </c>
      <c r="AG76" t="s">
        <v>875</v>
      </c>
      <c r="AH76" t="s">
        <v>394</v>
      </c>
      <c r="AI76" t="s">
        <v>2275</v>
      </c>
      <c r="AJ76" t="s">
        <v>268</v>
      </c>
      <c r="AK76" t="s">
        <v>354</v>
      </c>
      <c r="AL76" t="s">
        <v>268</v>
      </c>
      <c r="AM76" t="s">
        <v>353</v>
      </c>
      <c r="AN76" t="s">
        <v>268</v>
      </c>
      <c r="AO76" t="s">
        <v>268</v>
      </c>
      <c r="AP76" t="s">
        <v>268</v>
      </c>
      <c r="AQ76" t="s">
        <v>268</v>
      </c>
      <c r="AR76" t="s">
        <v>268</v>
      </c>
      <c r="AS76" t="s">
        <v>268</v>
      </c>
      <c r="AT76" t="s">
        <v>268</v>
      </c>
      <c r="AU76" t="s">
        <v>268</v>
      </c>
      <c r="AV76" t="s">
        <v>268</v>
      </c>
      <c r="AW76" t="s">
        <v>268</v>
      </c>
      <c r="AX76" t="s">
        <v>268</v>
      </c>
      <c r="AY76" t="s">
        <v>268</v>
      </c>
      <c r="AZ76" t="s">
        <v>268</v>
      </c>
      <c r="BA76" t="s">
        <v>268</v>
      </c>
      <c r="BB76" t="s">
        <v>268</v>
      </c>
      <c r="BC76" t="s">
        <v>268</v>
      </c>
      <c r="BD76" t="s">
        <v>268</v>
      </c>
      <c r="BE76" t="s">
        <v>268</v>
      </c>
      <c r="BF76" t="s">
        <v>268</v>
      </c>
      <c r="BG76" t="s">
        <v>268</v>
      </c>
      <c r="BH76" t="s">
        <v>268</v>
      </c>
      <c r="BI76" t="s">
        <v>268</v>
      </c>
      <c r="BJ76" t="s">
        <v>268</v>
      </c>
      <c r="BK76" t="s">
        <v>268</v>
      </c>
      <c r="BL76" t="s">
        <v>268</v>
      </c>
      <c r="BM76" t="s">
        <v>268</v>
      </c>
      <c r="BN76" t="s">
        <v>268</v>
      </c>
      <c r="BO76" t="s">
        <v>268</v>
      </c>
      <c r="BP76" t="s">
        <v>268</v>
      </c>
      <c r="BQ76" t="s">
        <v>268</v>
      </c>
      <c r="BR76" t="s">
        <v>268</v>
      </c>
      <c r="BS76" t="s">
        <v>268</v>
      </c>
      <c r="BT76" t="s">
        <v>268</v>
      </c>
      <c r="BU76" t="s">
        <v>268</v>
      </c>
      <c r="BV76" t="s">
        <v>268</v>
      </c>
      <c r="BW76" t="s">
        <v>268</v>
      </c>
      <c r="BX76" t="s">
        <v>268</v>
      </c>
      <c r="BY76">
        <v>32.6</v>
      </c>
      <c r="BZ76">
        <v>32.6</v>
      </c>
      <c r="CA76" t="s">
        <v>142</v>
      </c>
      <c r="CB76" s="356">
        <v>123</v>
      </c>
      <c r="CC76" t="s">
        <v>1817</v>
      </c>
      <c r="CD76" t="s">
        <v>268</v>
      </c>
      <c r="CE76" t="s">
        <v>268</v>
      </c>
      <c r="CF76" s="356">
        <v>2</v>
      </c>
      <c r="CG76" t="s">
        <v>268</v>
      </c>
      <c r="CH76" t="s">
        <v>268</v>
      </c>
      <c r="CI76" t="s">
        <v>268</v>
      </c>
      <c r="CJ76" t="s">
        <v>268</v>
      </c>
      <c r="CK76" t="s">
        <v>268</v>
      </c>
      <c r="CL76" t="s">
        <v>2374</v>
      </c>
      <c r="CM76" t="s">
        <v>11224</v>
      </c>
      <c r="CN76">
        <v>18.75</v>
      </c>
      <c r="CO76" t="s">
        <v>268</v>
      </c>
      <c r="CP76">
        <v>18.75</v>
      </c>
      <c r="CQ76">
        <v>365</v>
      </c>
      <c r="CR76" t="s">
        <v>878</v>
      </c>
      <c r="CS76" t="s">
        <v>11225</v>
      </c>
      <c r="CT76" t="s">
        <v>11226</v>
      </c>
      <c r="CU76" t="s">
        <v>11227</v>
      </c>
      <c r="CV76" t="s">
        <v>268</v>
      </c>
      <c r="CW76" t="s">
        <v>268</v>
      </c>
      <c r="CX76" t="s">
        <v>268</v>
      </c>
      <c r="CY76" t="s">
        <v>268</v>
      </c>
      <c r="CZ76" t="s">
        <v>268</v>
      </c>
      <c r="DA76" t="s">
        <v>268</v>
      </c>
      <c r="DB76" s="429">
        <f t="shared" si="19"/>
        <v>0</v>
      </c>
      <c r="DC76" s="284">
        <f t="shared" si="20"/>
        <v>0</v>
      </c>
      <c r="DD76" s="284">
        <f t="shared" si="21"/>
        <v>0</v>
      </c>
      <c r="DE76" s="284">
        <f t="shared" si="22"/>
        <v>0</v>
      </c>
      <c r="DF76" s="295">
        <f t="shared" si="23"/>
        <v>32.6</v>
      </c>
      <c r="DG76" s="284">
        <f t="shared" si="24"/>
        <v>1</v>
      </c>
      <c r="DH76" s="284">
        <f t="shared" si="25"/>
        <v>0</v>
      </c>
      <c r="DI76" s="284">
        <f t="shared" si="26"/>
        <v>0</v>
      </c>
      <c r="DJ76" s="284">
        <f t="shared" si="27"/>
        <v>0</v>
      </c>
      <c r="DK76" s="295">
        <f t="shared" si="28"/>
        <v>0</v>
      </c>
      <c r="DL76" s="297">
        <f t="shared" si="29"/>
        <v>2</v>
      </c>
      <c r="DM76" s="430">
        <f>IFERROR(IF(CA76="D",IF(DL76="A dispo.",DF76*VLOOKUP('DATI INPUT'!$F$27,TARIFFE_UD,4,FALSE),DF76*VLOOKUP(DL76,TARIFFE_UD,4,FALSE)),DF76*VLOOKUP(CB76-100,TARIFFE_UND,4,FALSE)),0)</f>
        <v>18.751249264198332</v>
      </c>
      <c r="DN76" s="430">
        <f>IFERROR(IF(CA76="D",IF(DL76="A dispo.",DK76*VLOOKUP('DATI INPUT'!$F$27,TARIFFE_UD,5,FALSE),DK76*VLOOKUP(DL76,TARIFFE_UD,5,FALSE)),DK76*VLOOKUP(CB76-100,TARIFFE_UND,5,FALSE)),0)</f>
        <v>0</v>
      </c>
      <c r="DO76" s="431">
        <f t="shared" si="30"/>
        <v>1.2492641983321562E-3</v>
      </c>
      <c r="DP76" s="299">
        <f>IFERROR(IF(CA76="D",IF(DL76="A dispo.",DF76*VLOOKUP('DATI INPUT'!$F$27,TARIFFE_UD,2,FALSE),DF76*VLOOKUP(DL76,TARIFFE_UD,2,FALSE)),DF76*VLOOKUP(CB76-100,TARIFFE_UND,2,FALSE)),0)</f>
        <v>23.427066055847195</v>
      </c>
      <c r="DQ76" s="299">
        <f>IFERROR(IF(CA76="D",IF(DL76="A dispo.",DK76*VLOOKUP('DATI INPUT'!$F$27,TARIFFE_UD,3,FALSE),DK76*VLOOKUP(DL76,TARIFFE_UD,3,FALSE)),DK76*VLOOKUP(CB76-100,TARIFFE_UND,3,FALSE)),0)</f>
        <v>0</v>
      </c>
      <c r="DR76" s="299">
        <f t="shared" si="31"/>
        <v>23.427066055847195</v>
      </c>
    </row>
    <row r="77" spans="1:122" x14ac:dyDescent="0.25">
      <c r="A77" t="s">
        <v>2375</v>
      </c>
      <c r="B77" t="s">
        <v>1344</v>
      </c>
      <c r="C77" t="s">
        <v>2376</v>
      </c>
      <c r="D77" t="s">
        <v>2360</v>
      </c>
      <c r="E77" t="s">
        <v>268</v>
      </c>
      <c r="F77" t="s">
        <v>156</v>
      </c>
      <c r="G77" t="s">
        <v>2361</v>
      </c>
      <c r="H77" t="s">
        <v>2201</v>
      </c>
      <c r="I77" t="s">
        <v>2362</v>
      </c>
      <c r="J77" t="s">
        <v>156</v>
      </c>
      <c r="K77" t="s">
        <v>2363</v>
      </c>
      <c r="L77" t="s">
        <v>984</v>
      </c>
      <c r="M77" t="s">
        <v>2364</v>
      </c>
      <c r="N77" t="s">
        <v>2365</v>
      </c>
      <c r="O77" t="s">
        <v>2366</v>
      </c>
      <c r="P77" t="s">
        <v>2367</v>
      </c>
      <c r="Q77" t="s">
        <v>1384</v>
      </c>
      <c r="R77" t="s">
        <v>268</v>
      </c>
      <c r="S77" t="s">
        <v>268</v>
      </c>
      <c r="T77" t="s">
        <v>268</v>
      </c>
      <c r="U77" t="s">
        <v>268</v>
      </c>
      <c r="V77" t="s">
        <v>268</v>
      </c>
      <c r="W77" t="s">
        <v>2274</v>
      </c>
      <c r="X77" t="s">
        <v>1310</v>
      </c>
      <c r="Y77" t="s">
        <v>386</v>
      </c>
      <c r="Z77" t="s">
        <v>268</v>
      </c>
      <c r="AA77" t="s">
        <v>268</v>
      </c>
      <c r="AB77" t="s">
        <v>268</v>
      </c>
      <c r="AC77" t="s">
        <v>268</v>
      </c>
      <c r="AD77" t="s">
        <v>268</v>
      </c>
      <c r="AE77" t="s">
        <v>287</v>
      </c>
      <c r="AF77" t="s">
        <v>1811</v>
      </c>
      <c r="AG77" t="s">
        <v>875</v>
      </c>
      <c r="AH77" t="s">
        <v>394</v>
      </c>
      <c r="AI77" t="s">
        <v>2275</v>
      </c>
      <c r="AJ77" t="s">
        <v>268</v>
      </c>
      <c r="AK77" t="s">
        <v>382</v>
      </c>
      <c r="AL77" t="s">
        <v>268</v>
      </c>
      <c r="AM77" t="s">
        <v>288</v>
      </c>
      <c r="AN77" t="s">
        <v>268</v>
      </c>
      <c r="AO77" t="s">
        <v>268</v>
      </c>
      <c r="AP77" t="s">
        <v>268</v>
      </c>
      <c r="AQ77" t="s">
        <v>268</v>
      </c>
      <c r="AR77" t="s">
        <v>268</v>
      </c>
      <c r="AS77" t="s">
        <v>268</v>
      </c>
      <c r="AT77" t="s">
        <v>268</v>
      </c>
      <c r="AU77" t="s">
        <v>268</v>
      </c>
      <c r="AV77" t="s">
        <v>268</v>
      </c>
      <c r="AW77" t="s">
        <v>268</v>
      </c>
      <c r="AX77" t="s">
        <v>268</v>
      </c>
      <c r="AY77" t="s">
        <v>268</v>
      </c>
      <c r="AZ77" t="s">
        <v>268</v>
      </c>
      <c r="BA77" t="s">
        <v>268</v>
      </c>
      <c r="BB77" t="s">
        <v>268</v>
      </c>
      <c r="BC77" t="s">
        <v>268</v>
      </c>
      <c r="BD77" t="s">
        <v>268</v>
      </c>
      <c r="BE77" t="s">
        <v>268</v>
      </c>
      <c r="BF77" t="s">
        <v>268</v>
      </c>
      <c r="BG77" t="s">
        <v>268</v>
      </c>
      <c r="BH77" t="s">
        <v>268</v>
      </c>
      <c r="BI77" t="s">
        <v>268</v>
      </c>
      <c r="BJ77" t="s">
        <v>268</v>
      </c>
      <c r="BK77" t="s">
        <v>268</v>
      </c>
      <c r="BL77" t="s">
        <v>268</v>
      </c>
      <c r="BM77" t="s">
        <v>268</v>
      </c>
      <c r="BN77" t="s">
        <v>268</v>
      </c>
      <c r="BO77" t="s">
        <v>268</v>
      </c>
      <c r="BP77" t="s">
        <v>268</v>
      </c>
      <c r="BQ77" t="s">
        <v>268</v>
      </c>
      <c r="BR77" t="s">
        <v>268</v>
      </c>
      <c r="BS77" t="s">
        <v>268</v>
      </c>
      <c r="BT77" t="s">
        <v>268</v>
      </c>
      <c r="BU77" t="s">
        <v>268</v>
      </c>
      <c r="BV77" t="s">
        <v>268</v>
      </c>
      <c r="BW77" t="s">
        <v>268</v>
      </c>
      <c r="BX77" t="s">
        <v>268</v>
      </c>
      <c r="BY77">
        <v>4.55</v>
      </c>
      <c r="BZ77">
        <v>4.55</v>
      </c>
      <c r="CA77" t="s">
        <v>142</v>
      </c>
      <c r="CB77" s="356">
        <v>123</v>
      </c>
      <c r="CC77" t="s">
        <v>1817</v>
      </c>
      <c r="CD77" t="s">
        <v>268</v>
      </c>
      <c r="CE77" t="s">
        <v>268</v>
      </c>
      <c r="CF77" s="356">
        <v>2</v>
      </c>
      <c r="CG77" t="s">
        <v>268</v>
      </c>
      <c r="CH77" t="s">
        <v>268</v>
      </c>
      <c r="CI77" t="s">
        <v>268</v>
      </c>
      <c r="CJ77" t="s">
        <v>268</v>
      </c>
      <c r="CK77" t="s">
        <v>268</v>
      </c>
      <c r="CL77" t="s">
        <v>268</v>
      </c>
      <c r="CM77" t="s">
        <v>11224</v>
      </c>
      <c r="CN77">
        <v>2.62</v>
      </c>
      <c r="CO77" t="s">
        <v>268</v>
      </c>
      <c r="CP77">
        <v>2.62</v>
      </c>
      <c r="CQ77">
        <v>365</v>
      </c>
      <c r="CR77" t="s">
        <v>878</v>
      </c>
      <c r="CS77" t="s">
        <v>11225</v>
      </c>
      <c r="CT77" t="s">
        <v>11226</v>
      </c>
      <c r="CU77" t="s">
        <v>11227</v>
      </c>
      <c r="CV77" t="s">
        <v>268</v>
      </c>
      <c r="CW77" t="s">
        <v>268</v>
      </c>
      <c r="CX77" t="s">
        <v>268</v>
      </c>
      <c r="CY77" t="s">
        <v>268</v>
      </c>
      <c r="CZ77" t="s">
        <v>268</v>
      </c>
      <c r="DA77" t="s">
        <v>268</v>
      </c>
      <c r="DB77" s="429">
        <f t="shared" si="19"/>
        <v>0</v>
      </c>
      <c r="DC77" s="284">
        <f t="shared" si="20"/>
        <v>0</v>
      </c>
      <c r="DD77" s="284">
        <f t="shared" si="21"/>
        <v>0</v>
      </c>
      <c r="DE77" s="284">
        <f t="shared" si="22"/>
        <v>0</v>
      </c>
      <c r="DF77" s="295">
        <f t="shared" si="23"/>
        <v>4.55</v>
      </c>
      <c r="DG77" s="284">
        <f t="shared" si="24"/>
        <v>1</v>
      </c>
      <c r="DH77" s="284">
        <f t="shared" si="25"/>
        <v>0</v>
      </c>
      <c r="DI77" s="284">
        <f t="shared" si="26"/>
        <v>0</v>
      </c>
      <c r="DJ77" s="284">
        <f t="shared" si="27"/>
        <v>0</v>
      </c>
      <c r="DK77" s="295">
        <f t="shared" si="28"/>
        <v>0</v>
      </c>
      <c r="DL77" s="297">
        <f t="shared" si="29"/>
        <v>2</v>
      </c>
      <c r="DM77" s="430">
        <f>IFERROR(IF(CA77="D",IF(DL77="A dispo.",DF77*VLOOKUP('DATI INPUT'!$F$27,TARIFFE_UD,4,FALSE),DF77*VLOOKUP(DL77,TARIFFE_UD,4,FALSE)),DF77*VLOOKUP(CB77-100,TARIFFE_UND,4,FALSE)),0)</f>
        <v>2.617122213254675</v>
      </c>
      <c r="DN77" s="430">
        <f>IFERROR(IF(CA77="D",IF(DL77="A dispo.",DK77*VLOOKUP('DATI INPUT'!$F$27,TARIFFE_UD,5,FALSE),DK77*VLOOKUP(DL77,TARIFFE_UD,5,FALSE)),DK77*VLOOKUP(CB77-100,TARIFFE_UND,5,FALSE)),0)</f>
        <v>0</v>
      </c>
      <c r="DO77" s="431">
        <f t="shared" si="30"/>
        <v>-2.8777867453251282E-3</v>
      </c>
      <c r="DP77" s="299">
        <f>IFERROR(IF(CA77="D",IF(DL77="A dispo.",DF77*VLOOKUP('DATI INPUT'!$F$27,TARIFFE_UD,2,FALSE),DF77*VLOOKUP(DL77,TARIFFE_UD,2,FALSE)),DF77*VLOOKUP(CB77-100,TARIFFE_UND,2,FALSE)),0)</f>
        <v>3.2697285446044395</v>
      </c>
      <c r="DQ77" s="299">
        <f>IFERROR(IF(CA77="D",IF(DL77="A dispo.",DK77*VLOOKUP('DATI INPUT'!$F$27,TARIFFE_UD,3,FALSE),DK77*VLOOKUP(DL77,TARIFFE_UD,3,FALSE)),DK77*VLOOKUP(CB77-100,TARIFFE_UND,3,FALSE)),0)</f>
        <v>0</v>
      </c>
      <c r="DR77" s="299">
        <f t="shared" si="31"/>
        <v>3.2697285446044395</v>
      </c>
    </row>
    <row r="78" spans="1:122" x14ac:dyDescent="0.25">
      <c r="A78" t="s">
        <v>2377</v>
      </c>
      <c r="B78" t="s">
        <v>1882</v>
      </c>
      <c r="C78" t="s">
        <v>2378</v>
      </c>
      <c r="D78" t="s">
        <v>2379</v>
      </c>
      <c r="E78" t="s">
        <v>268</v>
      </c>
      <c r="F78" t="s">
        <v>156</v>
      </c>
      <c r="G78" t="s">
        <v>2380</v>
      </c>
      <c r="H78" t="s">
        <v>1137</v>
      </c>
      <c r="I78" t="s">
        <v>2381</v>
      </c>
      <c r="J78" t="s">
        <v>274</v>
      </c>
      <c r="K78" t="s">
        <v>2382</v>
      </c>
      <c r="L78" t="s">
        <v>984</v>
      </c>
      <c r="M78" t="s">
        <v>2383</v>
      </c>
      <c r="N78" t="s">
        <v>984</v>
      </c>
      <c r="O78" t="s">
        <v>873</v>
      </c>
      <c r="P78" t="s">
        <v>887</v>
      </c>
      <c r="Q78" t="s">
        <v>935</v>
      </c>
      <c r="R78" t="s">
        <v>268</v>
      </c>
      <c r="S78" t="s">
        <v>268</v>
      </c>
      <c r="T78" t="s">
        <v>268</v>
      </c>
      <c r="U78" t="s">
        <v>268</v>
      </c>
      <c r="V78" t="s">
        <v>268</v>
      </c>
      <c r="W78" t="s">
        <v>2383</v>
      </c>
      <c r="X78" t="s">
        <v>887</v>
      </c>
      <c r="Y78" t="s">
        <v>935</v>
      </c>
      <c r="Z78" t="s">
        <v>268</v>
      </c>
      <c r="AA78" t="s">
        <v>268</v>
      </c>
      <c r="AB78" t="s">
        <v>268</v>
      </c>
      <c r="AC78" t="s">
        <v>268</v>
      </c>
      <c r="AD78" t="s">
        <v>268</v>
      </c>
      <c r="AE78" t="s">
        <v>287</v>
      </c>
      <c r="AF78" t="s">
        <v>1811</v>
      </c>
      <c r="AG78" t="s">
        <v>875</v>
      </c>
      <c r="AH78" t="s">
        <v>1848</v>
      </c>
      <c r="AI78" t="s">
        <v>955</v>
      </c>
      <c r="AJ78" t="s">
        <v>268</v>
      </c>
      <c r="AK78" t="s">
        <v>268</v>
      </c>
      <c r="AL78" t="s">
        <v>268</v>
      </c>
      <c r="AM78" t="s">
        <v>405</v>
      </c>
      <c r="AN78" t="s">
        <v>268</v>
      </c>
      <c r="AO78" t="s">
        <v>268</v>
      </c>
      <c r="AP78" t="s">
        <v>268</v>
      </c>
      <c r="AQ78" t="s">
        <v>268</v>
      </c>
      <c r="AR78" t="s">
        <v>268</v>
      </c>
      <c r="AS78" t="s">
        <v>268</v>
      </c>
      <c r="AT78" t="s">
        <v>268</v>
      </c>
      <c r="AU78" t="s">
        <v>268</v>
      </c>
      <c r="AV78" t="s">
        <v>268</v>
      </c>
      <c r="AW78" t="s">
        <v>268</v>
      </c>
      <c r="AX78" t="s">
        <v>268</v>
      </c>
      <c r="AY78" t="s">
        <v>268</v>
      </c>
      <c r="AZ78" t="s">
        <v>268</v>
      </c>
      <c r="BA78" t="s">
        <v>268</v>
      </c>
      <c r="BB78" t="s">
        <v>268</v>
      </c>
      <c r="BC78" t="s">
        <v>268</v>
      </c>
      <c r="BD78" t="s">
        <v>268</v>
      </c>
      <c r="BE78" t="s">
        <v>268</v>
      </c>
      <c r="BF78" t="s">
        <v>268</v>
      </c>
      <c r="BG78" t="s">
        <v>268</v>
      </c>
      <c r="BH78" t="s">
        <v>268</v>
      </c>
      <c r="BI78" t="s">
        <v>268</v>
      </c>
      <c r="BJ78" t="s">
        <v>268</v>
      </c>
      <c r="BK78" t="s">
        <v>268</v>
      </c>
      <c r="BL78" t="s">
        <v>268</v>
      </c>
      <c r="BM78" t="s">
        <v>268</v>
      </c>
      <c r="BN78" t="s">
        <v>268</v>
      </c>
      <c r="BO78" t="s">
        <v>268</v>
      </c>
      <c r="BP78" t="s">
        <v>268</v>
      </c>
      <c r="BQ78" t="s">
        <v>268</v>
      </c>
      <c r="BR78" t="s">
        <v>268</v>
      </c>
      <c r="BS78" t="s">
        <v>268</v>
      </c>
      <c r="BT78" t="s">
        <v>268</v>
      </c>
      <c r="BU78" t="s">
        <v>268</v>
      </c>
      <c r="BV78" t="s">
        <v>268</v>
      </c>
      <c r="BW78" t="s">
        <v>268</v>
      </c>
      <c r="BX78" t="s">
        <v>268</v>
      </c>
      <c r="BY78">
        <v>70</v>
      </c>
      <c r="BZ78">
        <v>70</v>
      </c>
      <c r="CA78" t="s">
        <v>142</v>
      </c>
      <c r="CB78" s="356">
        <v>122</v>
      </c>
      <c r="CC78" t="s">
        <v>876</v>
      </c>
      <c r="CD78" t="s">
        <v>268</v>
      </c>
      <c r="CE78" t="s">
        <v>268</v>
      </c>
      <c r="CF78" s="356">
        <v>3</v>
      </c>
      <c r="CG78" t="s">
        <v>268</v>
      </c>
      <c r="CH78" t="s">
        <v>268</v>
      </c>
      <c r="CI78" t="s">
        <v>268</v>
      </c>
      <c r="CJ78" t="s">
        <v>268</v>
      </c>
      <c r="CK78" t="s">
        <v>268</v>
      </c>
      <c r="CL78" t="s">
        <v>268</v>
      </c>
      <c r="CM78" t="s">
        <v>11224</v>
      </c>
      <c r="CN78">
        <v>111.77</v>
      </c>
      <c r="CO78" t="s">
        <v>268</v>
      </c>
      <c r="CP78">
        <v>111.77</v>
      </c>
      <c r="CQ78">
        <v>365</v>
      </c>
      <c r="CR78" t="s">
        <v>878</v>
      </c>
      <c r="CS78" t="s">
        <v>11225</v>
      </c>
      <c r="CT78" t="s">
        <v>11226</v>
      </c>
      <c r="CU78" t="s">
        <v>11227</v>
      </c>
      <c r="CV78" t="s">
        <v>268</v>
      </c>
      <c r="CW78" t="s">
        <v>268</v>
      </c>
      <c r="CX78" t="s">
        <v>268</v>
      </c>
      <c r="CY78" t="s">
        <v>268</v>
      </c>
      <c r="CZ78" t="s">
        <v>268</v>
      </c>
      <c r="DA78" t="s">
        <v>268</v>
      </c>
      <c r="DB78" s="429">
        <f t="shared" si="19"/>
        <v>0</v>
      </c>
      <c r="DC78" s="284">
        <f t="shared" si="20"/>
        <v>0</v>
      </c>
      <c r="DD78" s="284">
        <f t="shared" si="21"/>
        <v>0</v>
      </c>
      <c r="DE78" s="284">
        <f t="shared" si="22"/>
        <v>0</v>
      </c>
      <c r="DF78" s="295">
        <f t="shared" si="23"/>
        <v>70</v>
      </c>
      <c r="DG78" s="284">
        <f t="shared" si="24"/>
        <v>0</v>
      </c>
      <c r="DH78" s="284">
        <f t="shared" si="25"/>
        <v>0</v>
      </c>
      <c r="DI78" s="284">
        <f t="shared" si="26"/>
        <v>0</v>
      </c>
      <c r="DJ78" s="284">
        <f t="shared" si="27"/>
        <v>0</v>
      </c>
      <c r="DK78" s="295">
        <f t="shared" si="28"/>
        <v>1</v>
      </c>
      <c r="DL78" s="297">
        <f t="shared" si="29"/>
        <v>3</v>
      </c>
      <c r="DM78" s="430">
        <f>IFERROR(IF(CA78="D",IF(DL78="A dispo.",DF78*VLOOKUP('DATI INPUT'!$F$27,TARIFFE_UD,4,FALSE),DF78*VLOOKUP(DL78,TARIFFE_UD,4,FALSE)),DF78*VLOOKUP(CB78-100,TARIFFE_UND,4,FALSE)),0)</f>
        <v>44.37193077417659</v>
      </c>
      <c r="DN78" s="430">
        <f>IFERROR(IF(CA78="D",IF(DL78="A dispo.",DK78*VLOOKUP('DATI INPUT'!$F$27,TARIFFE_UD,5,FALSE),DK78*VLOOKUP(DL78,TARIFFE_UD,5,FALSE)),DK78*VLOOKUP(CB78-100,TARIFFE_UND,5,FALSE)),0)</f>
        <v>67.397800635548478</v>
      </c>
      <c r="DO78" s="431">
        <f t="shared" si="30"/>
        <v>-2.6859027492776022E-4</v>
      </c>
      <c r="DP78" s="299">
        <f>IFERROR(IF(CA78="D",IF(DL78="A dispo.",DF78*VLOOKUP('DATI INPUT'!$F$27,TARIFFE_UD,2,FALSE),DF78*VLOOKUP(DL78,TARIFFE_UD,2,FALSE)),DF78*VLOOKUP(CB78-100,TARIFFE_UND,2,FALSE)),0)</f>
        <v>55.436527914800543</v>
      </c>
      <c r="DQ78" s="299">
        <f>IFERROR(IF(CA78="D",IF(DL78="A dispo.",DK78*VLOOKUP('DATI INPUT'!$F$27,TARIFFE_UD,3,FALSE),DK78*VLOOKUP(DL78,TARIFFE_UD,3,FALSE)),DK78*VLOOKUP(CB78-100,TARIFFE_UND,3,FALSE)),0)</f>
        <v>60.367780403072892</v>
      </c>
      <c r="DR78" s="299">
        <f t="shared" si="31"/>
        <v>115.80430831787343</v>
      </c>
    </row>
    <row r="79" spans="1:122" x14ac:dyDescent="0.25">
      <c r="A79" t="s">
        <v>2384</v>
      </c>
      <c r="B79" t="s">
        <v>1882</v>
      </c>
      <c r="C79" t="s">
        <v>2385</v>
      </c>
      <c r="D79" t="s">
        <v>2379</v>
      </c>
      <c r="E79" t="s">
        <v>268</v>
      </c>
      <c r="F79" t="s">
        <v>156</v>
      </c>
      <c r="G79" t="s">
        <v>2380</v>
      </c>
      <c r="H79" t="s">
        <v>1137</v>
      </c>
      <c r="I79" t="s">
        <v>2381</v>
      </c>
      <c r="J79" t="s">
        <v>274</v>
      </c>
      <c r="K79" t="s">
        <v>2382</v>
      </c>
      <c r="L79" t="s">
        <v>984</v>
      </c>
      <c r="M79" t="s">
        <v>2383</v>
      </c>
      <c r="N79" t="s">
        <v>984</v>
      </c>
      <c r="O79" t="s">
        <v>873</v>
      </c>
      <c r="P79" t="s">
        <v>887</v>
      </c>
      <c r="Q79" t="s">
        <v>935</v>
      </c>
      <c r="R79" t="s">
        <v>268</v>
      </c>
      <c r="S79" t="s">
        <v>268</v>
      </c>
      <c r="T79" t="s">
        <v>268</v>
      </c>
      <c r="U79" t="s">
        <v>268</v>
      </c>
      <c r="V79" t="s">
        <v>268</v>
      </c>
      <c r="W79" t="s">
        <v>2386</v>
      </c>
      <c r="X79" t="s">
        <v>1847</v>
      </c>
      <c r="Y79" t="s">
        <v>1351</v>
      </c>
      <c r="Z79" t="s">
        <v>268</v>
      </c>
      <c r="AA79" t="s">
        <v>268</v>
      </c>
      <c r="AB79" t="s">
        <v>268</v>
      </c>
      <c r="AC79" t="s">
        <v>268</v>
      </c>
      <c r="AD79" t="s">
        <v>268</v>
      </c>
      <c r="AE79" t="s">
        <v>287</v>
      </c>
      <c r="AF79" t="s">
        <v>1811</v>
      </c>
      <c r="AG79" t="s">
        <v>875</v>
      </c>
      <c r="AH79" t="s">
        <v>2387</v>
      </c>
      <c r="AI79" t="s">
        <v>1083</v>
      </c>
      <c r="AJ79" t="s">
        <v>268</v>
      </c>
      <c r="AK79" t="s">
        <v>377</v>
      </c>
      <c r="AL79" t="s">
        <v>268</v>
      </c>
      <c r="AM79" t="s">
        <v>411</v>
      </c>
      <c r="AN79" t="s">
        <v>268</v>
      </c>
      <c r="AO79" t="s">
        <v>268</v>
      </c>
      <c r="AP79" t="s">
        <v>268</v>
      </c>
      <c r="AQ79" t="s">
        <v>268</v>
      </c>
      <c r="AR79" t="s">
        <v>268</v>
      </c>
      <c r="AS79" t="s">
        <v>268</v>
      </c>
      <c r="AT79" t="s">
        <v>268</v>
      </c>
      <c r="AU79" t="s">
        <v>268</v>
      </c>
      <c r="AV79" t="s">
        <v>268</v>
      </c>
      <c r="AW79" t="s">
        <v>268</v>
      </c>
      <c r="AX79" t="s">
        <v>268</v>
      </c>
      <c r="AY79" t="s">
        <v>268</v>
      </c>
      <c r="AZ79" t="s">
        <v>268</v>
      </c>
      <c r="BA79" t="s">
        <v>268</v>
      </c>
      <c r="BB79" t="s">
        <v>268</v>
      </c>
      <c r="BC79" t="s">
        <v>268</v>
      </c>
      <c r="BD79" t="s">
        <v>268</v>
      </c>
      <c r="BE79" t="s">
        <v>268</v>
      </c>
      <c r="BF79" t="s">
        <v>268</v>
      </c>
      <c r="BG79" t="s">
        <v>268</v>
      </c>
      <c r="BH79" t="s">
        <v>268</v>
      </c>
      <c r="BI79" t="s">
        <v>268</v>
      </c>
      <c r="BJ79" t="s">
        <v>268</v>
      </c>
      <c r="BK79" t="s">
        <v>268</v>
      </c>
      <c r="BL79" t="s">
        <v>268</v>
      </c>
      <c r="BM79" t="s">
        <v>268</v>
      </c>
      <c r="BN79" t="s">
        <v>268</v>
      </c>
      <c r="BO79" t="s">
        <v>268</v>
      </c>
      <c r="BP79" t="s">
        <v>268</v>
      </c>
      <c r="BQ79" t="s">
        <v>268</v>
      </c>
      <c r="BR79" t="s">
        <v>268</v>
      </c>
      <c r="BS79" t="s">
        <v>268</v>
      </c>
      <c r="BT79" t="s">
        <v>268</v>
      </c>
      <c r="BU79" t="s">
        <v>268</v>
      </c>
      <c r="BV79" t="s">
        <v>268</v>
      </c>
      <c r="BW79" t="s">
        <v>268</v>
      </c>
      <c r="BX79" t="s">
        <v>268</v>
      </c>
      <c r="BY79">
        <v>34</v>
      </c>
      <c r="BZ79">
        <v>34</v>
      </c>
      <c r="CA79" t="s">
        <v>142</v>
      </c>
      <c r="CB79" s="356">
        <v>123</v>
      </c>
      <c r="CC79" t="s">
        <v>1817</v>
      </c>
      <c r="CD79" t="s">
        <v>268</v>
      </c>
      <c r="CE79" t="s">
        <v>268</v>
      </c>
      <c r="CF79" s="356">
        <v>3</v>
      </c>
      <c r="CG79" t="s">
        <v>268</v>
      </c>
      <c r="CH79" t="s">
        <v>268</v>
      </c>
      <c r="CI79" t="s">
        <v>268</v>
      </c>
      <c r="CJ79" t="s">
        <v>268</v>
      </c>
      <c r="CK79" t="s">
        <v>268</v>
      </c>
      <c r="CL79" t="s">
        <v>268</v>
      </c>
      <c r="CM79" t="s">
        <v>11224</v>
      </c>
      <c r="CN79">
        <v>21.55</v>
      </c>
      <c r="CO79" t="s">
        <v>268</v>
      </c>
      <c r="CP79">
        <v>21.55</v>
      </c>
      <c r="CQ79">
        <v>365</v>
      </c>
      <c r="CR79" t="s">
        <v>878</v>
      </c>
      <c r="CS79" t="s">
        <v>11225</v>
      </c>
      <c r="CT79" t="s">
        <v>11226</v>
      </c>
      <c r="CU79" t="s">
        <v>11227</v>
      </c>
      <c r="CV79" t="s">
        <v>268</v>
      </c>
      <c r="CW79" t="s">
        <v>268</v>
      </c>
      <c r="CX79" t="s">
        <v>268</v>
      </c>
      <c r="CY79" t="s">
        <v>268</v>
      </c>
      <c r="CZ79" t="s">
        <v>268</v>
      </c>
      <c r="DA79" t="s">
        <v>268</v>
      </c>
      <c r="DB79" s="429">
        <f t="shared" si="19"/>
        <v>0</v>
      </c>
      <c r="DC79" s="284">
        <f t="shared" si="20"/>
        <v>0</v>
      </c>
      <c r="DD79" s="284">
        <f t="shared" si="21"/>
        <v>0</v>
      </c>
      <c r="DE79" s="284">
        <f t="shared" si="22"/>
        <v>0</v>
      </c>
      <c r="DF79" s="295">
        <f t="shared" si="23"/>
        <v>34</v>
      </c>
      <c r="DG79" s="284">
        <f t="shared" si="24"/>
        <v>1</v>
      </c>
      <c r="DH79" s="284">
        <f t="shared" si="25"/>
        <v>0</v>
      </c>
      <c r="DI79" s="284">
        <f t="shared" si="26"/>
        <v>0</v>
      </c>
      <c r="DJ79" s="284">
        <f t="shared" si="27"/>
        <v>0</v>
      </c>
      <c r="DK79" s="295">
        <f t="shared" si="28"/>
        <v>0</v>
      </c>
      <c r="DL79" s="297">
        <f t="shared" si="29"/>
        <v>3</v>
      </c>
      <c r="DM79" s="430">
        <f>IFERROR(IF(CA79="D",IF(DL79="A dispo.",DF79*VLOOKUP('DATI INPUT'!$F$27,TARIFFE_UD,4,FALSE),DF79*VLOOKUP(DL79,TARIFFE_UD,4,FALSE)),DF79*VLOOKUP(CB79-100,TARIFFE_UND,4,FALSE)),0)</f>
        <v>21.552080661742917</v>
      </c>
      <c r="DN79" s="430">
        <f>IFERROR(IF(CA79="D",IF(DL79="A dispo.",DK79*VLOOKUP('DATI INPUT'!$F$27,TARIFFE_UD,5,FALSE),DK79*VLOOKUP(DL79,TARIFFE_UD,5,FALSE)),DK79*VLOOKUP(CB79-100,TARIFFE_UND,5,FALSE)),0)</f>
        <v>0</v>
      </c>
      <c r="DO79" s="431">
        <f t="shared" si="30"/>
        <v>2.0806617429158791E-3</v>
      </c>
      <c r="DP79" s="299">
        <f>IFERROR(IF(CA79="D",IF(DL79="A dispo.",DF79*VLOOKUP('DATI INPUT'!$F$27,TARIFFE_UD,2,FALSE),DF79*VLOOKUP(DL79,TARIFFE_UD,2,FALSE)),DF79*VLOOKUP(CB79-100,TARIFFE_UND,2,FALSE)),0)</f>
        <v>26.926313558617405</v>
      </c>
      <c r="DQ79" s="299">
        <f>IFERROR(IF(CA79="D",IF(DL79="A dispo.",DK79*VLOOKUP('DATI INPUT'!$F$27,TARIFFE_UD,3,FALSE),DK79*VLOOKUP(DL79,TARIFFE_UD,3,FALSE)),DK79*VLOOKUP(CB79-100,TARIFFE_UND,3,FALSE)),0)</f>
        <v>0</v>
      </c>
      <c r="DR79" s="299">
        <f t="shared" si="31"/>
        <v>26.926313558617405</v>
      </c>
    </row>
    <row r="80" spans="1:122" x14ac:dyDescent="0.25">
      <c r="A80" t="s">
        <v>2388</v>
      </c>
      <c r="B80" t="s">
        <v>2389</v>
      </c>
      <c r="C80" t="s">
        <v>2390</v>
      </c>
      <c r="D80" t="s">
        <v>2391</v>
      </c>
      <c r="E80" t="s">
        <v>268</v>
      </c>
      <c r="F80" t="s">
        <v>156</v>
      </c>
      <c r="G80" t="s">
        <v>2392</v>
      </c>
      <c r="H80" t="s">
        <v>2201</v>
      </c>
      <c r="I80" t="s">
        <v>2393</v>
      </c>
      <c r="J80" t="s">
        <v>156</v>
      </c>
      <c r="K80" t="s">
        <v>2394</v>
      </c>
      <c r="L80" t="s">
        <v>984</v>
      </c>
      <c r="M80" t="s">
        <v>2395</v>
      </c>
      <c r="N80" t="s">
        <v>984</v>
      </c>
      <c r="O80" t="s">
        <v>873</v>
      </c>
      <c r="P80" t="s">
        <v>1046</v>
      </c>
      <c r="Q80" t="s">
        <v>269</v>
      </c>
      <c r="R80" t="s">
        <v>268</v>
      </c>
      <c r="S80" t="s">
        <v>268</v>
      </c>
      <c r="T80" t="s">
        <v>268</v>
      </c>
      <c r="U80" t="s">
        <v>268</v>
      </c>
      <c r="V80" t="s">
        <v>268</v>
      </c>
      <c r="W80" t="s">
        <v>2395</v>
      </c>
      <c r="X80" t="s">
        <v>1046</v>
      </c>
      <c r="Y80" t="s">
        <v>269</v>
      </c>
      <c r="Z80" t="s">
        <v>268</v>
      </c>
      <c r="AA80" t="s">
        <v>268</v>
      </c>
      <c r="AB80" t="s">
        <v>268</v>
      </c>
      <c r="AC80" t="s">
        <v>268</v>
      </c>
      <c r="AD80" t="s">
        <v>268</v>
      </c>
      <c r="AE80" t="s">
        <v>287</v>
      </c>
      <c r="AF80" t="s">
        <v>1811</v>
      </c>
      <c r="AG80" t="s">
        <v>875</v>
      </c>
      <c r="AH80" t="s">
        <v>1848</v>
      </c>
      <c r="AI80" t="s">
        <v>881</v>
      </c>
      <c r="AJ80" t="s">
        <v>268</v>
      </c>
      <c r="AK80" t="s">
        <v>381</v>
      </c>
      <c r="AL80" t="s">
        <v>268</v>
      </c>
      <c r="AM80" t="s">
        <v>405</v>
      </c>
      <c r="AN80" t="s">
        <v>268</v>
      </c>
      <c r="AO80" t="s">
        <v>268</v>
      </c>
      <c r="AP80" t="s">
        <v>268</v>
      </c>
      <c r="AQ80" t="s">
        <v>268</v>
      </c>
      <c r="AR80" t="s">
        <v>268</v>
      </c>
      <c r="AS80" t="s">
        <v>268</v>
      </c>
      <c r="AT80" t="s">
        <v>268</v>
      </c>
      <c r="AU80" t="s">
        <v>268</v>
      </c>
      <c r="AV80" t="s">
        <v>268</v>
      </c>
      <c r="AW80" t="s">
        <v>268</v>
      </c>
      <c r="AX80" t="s">
        <v>268</v>
      </c>
      <c r="AY80" t="s">
        <v>268</v>
      </c>
      <c r="AZ80" t="s">
        <v>268</v>
      </c>
      <c r="BA80" t="s">
        <v>268</v>
      </c>
      <c r="BB80" t="s">
        <v>268</v>
      </c>
      <c r="BC80" t="s">
        <v>268</v>
      </c>
      <c r="BD80" t="s">
        <v>268</v>
      </c>
      <c r="BE80" t="s">
        <v>268</v>
      </c>
      <c r="BF80" t="s">
        <v>268</v>
      </c>
      <c r="BG80" t="s">
        <v>268</v>
      </c>
      <c r="BH80" t="s">
        <v>268</v>
      </c>
      <c r="BI80" t="s">
        <v>268</v>
      </c>
      <c r="BJ80" t="s">
        <v>268</v>
      </c>
      <c r="BK80" t="s">
        <v>268</v>
      </c>
      <c r="BL80" t="s">
        <v>268</v>
      </c>
      <c r="BM80" t="s">
        <v>268</v>
      </c>
      <c r="BN80" t="s">
        <v>268</v>
      </c>
      <c r="BO80" t="s">
        <v>268</v>
      </c>
      <c r="BP80" t="s">
        <v>268</v>
      </c>
      <c r="BQ80" t="s">
        <v>268</v>
      </c>
      <c r="BR80" t="s">
        <v>268</v>
      </c>
      <c r="BS80" t="s">
        <v>268</v>
      </c>
      <c r="BT80" t="s">
        <v>268</v>
      </c>
      <c r="BU80" t="s">
        <v>268</v>
      </c>
      <c r="BV80" t="s">
        <v>268</v>
      </c>
      <c r="BW80" t="s">
        <v>268</v>
      </c>
      <c r="BX80" t="s">
        <v>268</v>
      </c>
      <c r="BY80">
        <v>75</v>
      </c>
      <c r="BZ80">
        <v>75</v>
      </c>
      <c r="CA80" t="s">
        <v>142</v>
      </c>
      <c r="CB80" s="356">
        <v>122</v>
      </c>
      <c r="CC80" t="s">
        <v>876</v>
      </c>
      <c r="CD80" t="s">
        <v>268</v>
      </c>
      <c r="CE80" t="s">
        <v>268</v>
      </c>
      <c r="CF80" s="356">
        <v>2</v>
      </c>
      <c r="CG80" t="s">
        <v>268</v>
      </c>
      <c r="CH80" t="s">
        <v>268</v>
      </c>
      <c r="CI80" t="s">
        <v>268</v>
      </c>
      <c r="CJ80" t="s">
        <v>268</v>
      </c>
      <c r="CK80" t="s">
        <v>268</v>
      </c>
      <c r="CL80" t="s">
        <v>2396</v>
      </c>
      <c r="CM80" t="s">
        <v>11224</v>
      </c>
      <c r="CN80">
        <v>94.58</v>
      </c>
      <c r="CO80" t="s">
        <v>268</v>
      </c>
      <c r="CP80">
        <v>94.58</v>
      </c>
      <c r="CQ80">
        <v>365</v>
      </c>
      <c r="CR80" t="s">
        <v>878</v>
      </c>
      <c r="CS80" t="s">
        <v>11225</v>
      </c>
      <c r="CT80" t="s">
        <v>11226</v>
      </c>
      <c r="CU80" t="s">
        <v>11227</v>
      </c>
      <c r="CV80" t="s">
        <v>268</v>
      </c>
      <c r="CW80" t="s">
        <v>268</v>
      </c>
      <c r="CX80" t="s">
        <v>268</v>
      </c>
      <c r="CY80" t="s">
        <v>268</v>
      </c>
      <c r="CZ80" t="s">
        <v>268</v>
      </c>
      <c r="DA80" t="s">
        <v>268</v>
      </c>
      <c r="DB80" s="429">
        <f t="shared" si="19"/>
        <v>0</v>
      </c>
      <c r="DC80" s="284">
        <f t="shared" si="20"/>
        <v>0</v>
      </c>
      <c r="DD80" s="284">
        <f t="shared" si="21"/>
        <v>0</v>
      </c>
      <c r="DE80" s="284">
        <f t="shared" si="22"/>
        <v>0</v>
      </c>
      <c r="DF80" s="295">
        <f t="shared" si="23"/>
        <v>75</v>
      </c>
      <c r="DG80" s="284">
        <f t="shared" si="24"/>
        <v>0</v>
      </c>
      <c r="DH80" s="284">
        <f t="shared" si="25"/>
        <v>0</v>
      </c>
      <c r="DI80" s="284">
        <f t="shared" si="26"/>
        <v>0</v>
      </c>
      <c r="DJ80" s="284">
        <f t="shared" si="27"/>
        <v>0</v>
      </c>
      <c r="DK80" s="295">
        <f t="shared" si="28"/>
        <v>1</v>
      </c>
      <c r="DL80" s="297">
        <f t="shared" si="29"/>
        <v>2</v>
      </c>
      <c r="DM80" s="430">
        <f>IFERROR(IF(CA80="D",IF(DL80="A dispo.",DF80*VLOOKUP('DATI INPUT'!$F$27,TARIFFE_UD,4,FALSE),DF80*VLOOKUP(DL80,TARIFFE_UD,4,FALSE)),DF80*VLOOKUP(CB80-100,TARIFFE_UND,4,FALSE)),0)</f>
        <v>43.13937714156058</v>
      </c>
      <c r="DN80" s="430">
        <f>IFERROR(IF(CA80="D",IF(DL80="A dispo.",DK80*VLOOKUP('DATI INPUT'!$F$27,TARIFFE_UD,5,FALSE),DK80*VLOOKUP(DL80,TARIFFE_UD,5,FALSE)),DK80*VLOOKUP(CB80-100,TARIFFE_UND,5,FALSE)),0)</f>
        <v>51.443731886070836</v>
      </c>
      <c r="DO80" s="431">
        <f t="shared" si="30"/>
        <v>3.1090276314245102E-3</v>
      </c>
      <c r="DP80" s="299">
        <f>IFERROR(IF(CA80="D",IF(DL80="A dispo.",DF80*VLOOKUP('DATI INPUT'!$F$27,TARIFFE_UD,2,FALSE),DF80*VLOOKUP(DL80,TARIFFE_UD,2,FALSE)),DF80*VLOOKUP(CB80-100,TARIFFE_UND,2,FALSE)),0)</f>
        <v>53.896624361611643</v>
      </c>
      <c r="DQ80" s="299">
        <f>IFERROR(IF(CA80="D",IF(DL80="A dispo.",DK80*VLOOKUP('DATI INPUT'!$F$27,TARIFFE_UD,3,FALSE),DK80*VLOOKUP(DL80,TARIFFE_UD,3,FALSE)),DK80*VLOOKUP(CB80-100,TARIFFE_UND,3,FALSE)),0)</f>
        <v>46.077822723118445</v>
      </c>
      <c r="DR80" s="299">
        <f t="shared" si="31"/>
        <v>99.974447084730087</v>
      </c>
    </row>
    <row r="81" spans="1:122" x14ac:dyDescent="0.25">
      <c r="A81" t="s">
        <v>2397</v>
      </c>
      <c r="B81" t="s">
        <v>1304</v>
      </c>
      <c r="C81" t="s">
        <v>2398</v>
      </c>
      <c r="D81" t="s">
        <v>2399</v>
      </c>
      <c r="E81" t="s">
        <v>268</v>
      </c>
      <c r="F81" t="s">
        <v>156</v>
      </c>
      <c r="G81" t="s">
        <v>2400</v>
      </c>
      <c r="H81" t="s">
        <v>1137</v>
      </c>
      <c r="I81" t="s">
        <v>2401</v>
      </c>
      <c r="J81" t="s">
        <v>274</v>
      </c>
      <c r="K81" t="s">
        <v>2402</v>
      </c>
      <c r="L81" t="s">
        <v>960</v>
      </c>
      <c r="M81" t="s">
        <v>2403</v>
      </c>
      <c r="N81" t="s">
        <v>984</v>
      </c>
      <c r="O81" t="s">
        <v>873</v>
      </c>
      <c r="P81" t="s">
        <v>613</v>
      </c>
      <c r="Q81" t="s">
        <v>460</v>
      </c>
      <c r="R81" t="s">
        <v>268</v>
      </c>
      <c r="S81" t="s">
        <v>268</v>
      </c>
      <c r="T81" t="s">
        <v>268</v>
      </c>
      <c r="U81" t="s">
        <v>268</v>
      </c>
      <c r="V81" t="s">
        <v>268</v>
      </c>
      <c r="W81" t="s">
        <v>2403</v>
      </c>
      <c r="X81" t="s">
        <v>613</v>
      </c>
      <c r="Y81" t="s">
        <v>460</v>
      </c>
      <c r="Z81" t="s">
        <v>268</v>
      </c>
      <c r="AA81" t="s">
        <v>268</v>
      </c>
      <c r="AB81" t="s">
        <v>268</v>
      </c>
      <c r="AC81" t="s">
        <v>268</v>
      </c>
      <c r="AD81" t="s">
        <v>268</v>
      </c>
      <c r="AE81" t="s">
        <v>287</v>
      </c>
      <c r="AF81" t="s">
        <v>1811</v>
      </c>
      <c r="AG81" t="s">
        <v>875</v>
      </c>
      <c r="AH81" t="s">
        <v>1848</v>
      </c>
      <c r="AI81" t="s">
        <v>2275</v>
      </c>
      <c r="AJ81" t="s">
        <v>268</v>
      </c>
      <c r="AK81" t="s">
        <v>377</v>
      </c>
      <c r="AL81" t="s">
        <v>268</v>
      </c>
      <c r="AM81" t="s">
        <v>288</v>
      </c>
      <c r="AN81" t="s">
        <v>268</v>
      </c>
      <c r="AO81" t="s">
        <v>268</v>
      </c>
      <c r="AP81" t="s">
        <v>268</v>
      </c>
      <c r="AQ81" t="s">
        <v>268</v>
      </c>
      <c r="AR81" t="s">
        <v>268</v>
      </c>
      <c r="AS81" t="s">
        <v>268</v>
      </c>
      <c r="AT81" t="s">
        <v>268</v>
      </c>
      <c r="AU81" t="s">
        <v>268</v>
      </c>
      <c r="AV81" t="s">
        <v>268</v>
      </c>
      <c r="AW81" t="s">
        <v>268</v>
      </c>
      <c r="AX81" t="s">
        <v>268</v>
      </c>
      <c r="AY81" t="s">
        <v>268</v>
      </c>
      <c r="AZ81" t="s">
        <v>268</v>
      </c>
      <c r="BA81" t="s">
        <v>268</v>
      </c>
      <c r="BB81" t="s">
        <v>268</v>
      </c>
      <c r="BC81" t="s">
        <v>268</v>
      </c>
      <c r="BD81" t="s">
        <v>268</v>
      </c>
      <c r="BE81" t="s">
        <v>268</v>
      </c>
      <c r="BF81" t="s">
        <v>268</v>
      </c>
      <c r="BG81" t="s">
        <v>268</v>
      </c>
      <c r="BH81" t="s">
        <v>268</v>
      </c>
      <c r="BI81" t="s">
        <v>268</v>
      </c>
      <c r="BJ81" t="s">
        <v>268</v>
      </c>
      <c r="BK81" t="s">
        <v>268</v>
      </c>
      <c r="BL81" t="s">
        <v>268</v>
      </c>
      <c r="BM81" t="s">
        <v>268</v>
      </c>
      <c r="BN81" t="s">
        <v>268</v>
      </c>
      <c r="BO81" t="s">
        <v>268</v>
      </c>
      <c r="BP81" t="s">
        <v>268</v>
      </c>
      <c r="BQ81" t="s">
        <v>268</v>
      </c>
      <c r="BR81" t="s">
        <v>268</v>
      </c>
      <c r="BS81" t="s">
        <v>268</v>
      </c>
      <c r="BT81" t="s">
        <v>268</v>
      </c>
      <c r="BU81" t="s">
        <v>268</v>
      </c>
      <c r="BV81" t="s">
        <v>268</v>
      </c>
      <c r="BW81" t="s">
        <v>268</v>
      </c>
      <c r="BX81" t="s">
        <v>268</v>
      </c>
      <c r="BY81">
        <v>70</v>
      </c>
      <c r="BZ81">
        <v>70</v>
      </c>
      <c r="CA81" t="s">
        <v>142</v>
      </c>
      <c r="CB81" s="356">
        <v>122</v>
      </c>
      <c r="CC81" t="s">
        <v>876</v>
      </c>
      <c r="CD81" t="s">
        <v>268</v>
      </c>
      <c r="CE81" t="s">
        <v>268</v>
      </c>
      <c r="CF81" s="356">
        <v>3</v>
      </c>
      <c r="CG81" t="s">
        <v>268</v>
      </c>
      <c r="CH81" t="s">
        <v>268</v>
      </c>
      <c r="CI81" t="s">
        <v>268</v>
      </c>
      <c r="CJ81" t="s">
        <v>268</v>
      </c>
      <c r="CK81" t="s">
        <v>268</v>
      </c>
      <c r="CL81" t="s">
        <v>268</v>
      </c>
      <c r="CM81" t="s">
        <v>11224</v>
      </c>
      <c r="CN81">
        <v>111.77</v>
      </c>
      <c r="CO81" t="s">
        <v>268</v>
      </c>
      <c r="CP81">
        <v>111.77</v>
      </c>
      <c r="CQ81">
        <v>365</v>
      </c>
      <c r="CR81" t="s">
        <v>878</v>
      </c>
      <c r="CS81" t="s">
        <v>11225</v>
      </c>
      <c r="CT81" t="s">
        <v>11226</v>
      </c>
      <c r="CU81" t="s">
        <v>11227</v>
      </c>
      <c r="CV81" t="s">
        <v>268</v>
      </c>
      <c r="CW81" t="s">
        <v>268</v>
      </c>
      <c r="CX81" t="s">
        <v>268</v>
      </c>
      <c r="CY81" t="s">
        <v>268</v>
      </c>
      <c r="CZ81" t="s">
        <v>268</v>
      </c>
      <c r="DA81" t="s">
        <v>268</v>
      </c>
      <c r="DB81" s="429">
        <f t="shared" si="19"/>
        <v>0</v>
      </c>
      <c r="DC81" s="284">
        <f t="shared" si="20"/>
        <v>0</v>
      </c>
      <c r="DD81" s="284">
        <f t="shared" si="21"/>
        <v>0</v>
      </c>
      <c r="DE81" s="284">
        <f t="shared" si="22"/>
        <v>0</v>
      </c>
      <c r="DF81" s="295">
        <f t="shared" si="23"/>
        <v>70</v>
      </c>
      <c r="DG81" s="284">
        <f t="shared" si="24"/>
        <v>0</v>
      </c>
      <c r="DH81" s="284">
        <f t="shared" si="25"/>
        <v>0</v>
      </c>
      <c r="DI81" s="284">
        <f t="shared" si="26"/>
        <v>0</v>
      </c>
      <c r="DJ81" s="284">
        <f t="shared" si="27"/>
        <v>0</v>
      </c>
      <c r="DK81" s="295">
        <f t="shared" si="28"/>
        <v>1</v>
      </c>
      <c r="DL81" s="297">
        <f t="shared" si="29"/>
        <v>3</v>
      </c>
      <c r="DM81" s="430">
        <f>IFERROR(IF(CA81="D",IF(DL81="A dispo.",DF81*VLOOKUP('DATI INPUT'!$F$27,TARIFFE_UD,4,FALSE),DF81*VLOOKUP(DL81,TARIFFE_UD,4,FALSE)),DF81*VLOOKUP(CB81-100,TARIFFE_UND,4,FALSE)),0)</f>
        <v>44.37193077417659</v>
      </c>
      <c r="DN81" s="430">
        <f>IFERROR(IF(CA81="D",IF(DL81="A dispo.",DK81*VLOOKUP('DATI INPUT'!$F$27,TARIFFE_UD,5,FALSE),DK81*VLOOKUP(DL81,TARIFFE_UD,5,FALSE)),DK81*VLOOKUP(CB81-100,TARIFFE_UND,5,FALSE)),0)</f>
        <v>67.397800635548478</v>
      </c>
      <c r="DO81" s="431">
        <f t="shared" si="30"/>
        <v>-2.6859027492776022E-4</v>
      </c>
      <c r="DP81" s="299">
        <f>IFERROR(IF(CA81="D",IF(DL81="A dispo.",DF81*VLOOKUP('DATI INPUT'!$F$27,TARIFFE_UD,2,FALSE),DF81*VLOOKUP(DL81,TARIFFE_UD,2,FALSE)),DF81*VLOOKUP(CB81-100,TARIFFE_UND,2,FALSE)),0)</f>
        <v>55.436527914800543</v>
      </c>
      <c r="DQ81" s="299">
        <f>IFERROR(IF(CA81="D",IF(DL81="A dispo.",DK81*VLOOKUP('DATI INPUT'!$F$27,TARIFFE_UD,3,FALSE),DK81*VLOOKUP(DL81,TARIFFE_UD,3,FALSE)),DK81*VLOOKUP(CB81-100,TARIFFE_UND,3,FALSE)),0)</f>
        <v>60.367780403072892</v>
      </c>
      <c r="DR81" s="299">
        <f t="shared" si="31"/>
        <v>115.80430831787343</v>
      </c>
    </row>
    <row r="82" spans="1:122" x14ac:dyDescent="0.25">
      <c r="A82" t="s">
        <v>2404</v>
      </c>
      <c r="B82" t="s">
        <v>1304</v>
      </c>
      <c r="C82" t="s">
        <v>2405</v>
      </c>
      <c r="D82" t="s">
        <v>2399</v>
      </c>
      <c r="E82" t="s">
        <v>268</v>
      </c>
      <c r="F82" t="s">
        <v>156</v>
      </c>
      <c r="G82" t="s">
        <v>2400</v>
      </c>
      <c r="H82" t="s">
        <v>1137</v>
      </c>
      <c r="I82" t="s">
        <v>2401</v>
      </c>
      <c r="J82" t="s">
        <v>274</v>
      </c>
      <c r="K82" t="s">
        <v>2402</v>
      </c>
      <c r="L82" t="s">
        <v>960</v>
      </c>
      <c r="M82" t="s">
        <v>2403</v>
      </c>
      <c r="N82" t="s">
        <v>984</v>
      </c>
      <c r="O82" t="s">
        <v>873</v>
      </c>
      <c r="P82" t="s">
        <v>613</v>
      </c>
      <c r="Q82" t="s">
        <v>460</v>
      </c>
      <c r="R82" t="s">
        <v>268</v>
      </c>
      <c r="S82" t="s">
        <v>268</v>
      </c>
      <c r="T82" t="s">
        <v>268</v>
      </c>
      <c r="U82" t="s">
        <v>268</v>
      </c>
      <c r="V82" t="s">
        <v>268</v>
      </c>
      <c r="W82" t="s">
        <v>2403</v>
      </c>
      <c r="X82" t="s">
        <v>613</v>
      </c>
      <c r="Y82" t="s">
        <v>460</v>
      </c>
      <c r="Z82" t="s">
        <v>268</v>
      </c>
      <c r="AA82" t="s">
        <v>268</v>
      </c>
      <c r="AB82" t="s">
        <v>268</v>
      </c>
      <c r="AC82" t="s">
        <v>268</v>
      </c>
      <c r="AD82" t="s">
        <v>268</v>
      </c>
      <c r="AE82" t="s">
        <v>287</v>
      </c>
      <c r="AF82" t="s">
        <v>1811</v>
      </c>
      <c r="AG82" t="s">
        <v>875</v>
      </c>
      <c r="AH82" t="s">
        <v>1848</v>
      </c>
      <c r="AI82" t="s">
        <v>2275</v>
      </c>
      <c r="AJ82" t="s">
        <v>268</v>
      </c>
      <c r="AK82" t="s">
        <v>366</v>
      </c>
      <c r="AL82" t="s">
        <v>268</v>
      </c>
      <c r="AM82" t="s">
        <v>367</v>
      </c>
      <c r="AN82" t="s">
        <v>268</v>
      </c>
      <c r="AO82" t="s">
        <v>268</v>
      </c>
      <c r="AP82" t="s">
        <v>268</v>
      </c>
      <c r="AQ82" t="s">
        <v>268</v>
      </c>
      <c r="AR82" t="s">
        <v>268</v>
      </c>
      <c r="AS82" t="s">
        <v>268</v>
      </c>
      <c r="AT82" t="s">
        <v>268</v>
      </c>
      <c r="AU82" t="s">
        <v>268</v>
      </c>
      <c r="AV82" t="s">
        <v>268</v>
      </c>
      <c r="AW82" t="s">
        <v>268</v>
      </c>
      <c r="AX82" t="s">
        <v>268</v>
      </c>
      <c r="AY82" t="s">
        <v>268</v>
      </c>
      <c r="AZ82" t="s">
        <v>268</v>
      </c>
      <c r="BA82" t="s">
        <v>268</v>
      </c>
      <c r="BB82" t="s">
        <v>268</v>
      </c>
      <c r="BC82" t="s">
        <v>268</v>
      </c>
      <c r="BD82" t="s">
        <v>268</v>
      </c>
      <c r="BE82" t="s">
        <v>268</v>
      </c>
      <c r="BF82" t="s">
        <v>268</v>
      </c>
      <c r="BG82" t="s">
        <v>268</v>
      </c>
      <c r="BH82" t="s">
        <v>268</v>
      </c>
      <c r="BI82" t="s">
        <v>268</v>
      </c>
      <c r="BJ82" t="s">
        <v>268</v>
      </c>
      <c r="BK82" t="s">
        <v>268</v>
      </c>
      <c r="BL82" t="s">
        <v>268</v>
      </c>
      <c r="BM82" t="s">
        <v>268</v>
      </c>
      <c r="BN82" t="s">
        <v>268</v>
      </c>
      <c r="BO82" t="s">
        <v>268</v>
      </c>
      <c r="BP82" t="s">
        <v>268</v>
      </c>
      <c r="BQ82" t="s">
        <v>268</v>
      </c>
      <c r="BR82" t="s">
        <v>268</v>
      </c>
      <c r="BS82" t="s">
        <v>268</v>
      </c>
      <c r="BT82" t="s">
        <v>268</v>
      </c>
      <c r="BU82" t="s">
        <v>268</v>
      </c>
      <c r="BV82" t="s">
        <v>268</v>
      </c>
      <c r="BW82" t="s">
        <v>268</v>
      </c>
      <c r="BX82" t="s">
        <v>268</v>
      </c>
      <c r="BY82">
        <v>14</v>
      </c>
      <c r="BZ82">
        <v>14</v>
      </c>
      <c r="CA82" t="s">
        <v>142</v>
      </c>
      <c r="CB82" s="356">
        <v>123</v>
      </c>
      <c r="CC82" t="s">
        <v>1817</v>
      </c>
      <c r="CD82" t="s">
        <v>268</v>
      </c>
      <c r="CE82" t="s">
        <v>268</v>
      </c>
      <c r="CF82" s="356">
        <v>3</v>
      </c>
      <c r="CG82" t="s">
        <v>268</v>
      </c>
      <c r="CH82" t="s">
        <v>268</v>
      </c>
      <c r="CI82" t="s">
        <v>268</v>
      </c>
      <c r="CJ82" t="s">
        <v>268</v>
      </c>
      <c r="CK82" t="s">
        <v>268</v>
      </c>
      <c r="CL82" t="s">
        <v>268</v>
      </c>
      <c r="CM82" t="s">
        <v>11224</v>
      </c>
      <c r="CN82">
        <v>8.8699999999999992</v>
      </c>
      <c r="CO82" t="s">
        <v>268</v>
      </c>
      <c r="CP82">
        <v>8.8699999999999992</v>
      </c>
      <c r="CQ82">
        <v>365</v>
      </c>
      <c r="CR82" t="s">
        <v>878</v>
      </c>
      <c r="CS82" t="s">
        <v>11225</v>
      </c>
      <c r="CT82" t="s">
        <v>11226</v>
      </c>
      <c r="CU82" t="s">
        <v>11227</v>
      </c>
      <c r="CV82" t="s">
        <v>268</v>
      </c>
      <c r="CW82" t="s">
        <v>268</v>
      </c>
      <c r="CX82" t="s">
        <v>268</v>
      </c>
      <c r="CY82" t="s">
        <v>268</v>
      </c>
      <c r="CZ82" t="s">
        <v>268</v>
      </c>
      <c r="DA82" t="s">
        <v>268</v>
      </c>
      <c r="DB82" s="429">
        <f t="shared" si="19"/>
        <v>0</v>
      </c>
      <c r="DC82" s="284">
        <f t="shared" si="20"/>
        <v>0</v>
      </c>
      <c r="DD82" s="284">
        <f t="shared" si="21"/>
        <v>0</v>
      </c>
      <c r="DE82" s="284">
        <f t="shared" si="22"/>
        <v>0</v>
      </c>
      <c r="DF82" s="295">
        <f t="shared" si="23"/>
        <v>14</v>
      </c>
      <c r="DG82" s="284">
        <f t="shared" si="24"/>
        <v>1</v>
      </c>
      <c r="DH82" s="284">
        <f t="shared" si="25"/>
        <v>0</v>
      </c>
      <c r="DI82" s="284">
        <f t="shared" si="26"/>
        <v>0</v>
      </c>
      <c r="DJ82" s="284">
        <f t="shared" si="27"/>
        <v>0</v>
      </c>
      <c r="DK82" s="295">
        <f t="shared" si="28"/>
        <v>0</v>
      </c>
      <c r="DL82" s="297">
        <f t="shared" si="29"/>
        <v>3</v>
      </c>
      <c r="DM82" s="430">
        <f>IFERROR(IF(CA82="D",IF(DL82="A dispo.",DF82*VLOOKUP('DATI INPUT'!$F$27,TARIFFE_UD,4,FALSE),DF82*VLOOKUP(DL82,TARIFFE_UD,4,FALSE)),DF82*VLOOKUP(CB82-100,TARIFFE_UND,4,FALSE)),0)</f>
        <v>8.8743861548353173</v>
      </c>
      <c r="DN82" s="430">
        <f>IFERROR(IF(CA82="D",IF(DL82="A dispo.",DK82*VLOOKUP('DATI INPUT'!$F$27,TARIFFE_UD,5,FALSE),DK82*VLOOKUP(DL82,TARIFFE_UD,5,FALSE)),DK82*VLOOKUP(CB82-100,TARIFFE_UND,5,FALSE)),0)</f>
        <v>0</v>
      </c>
      <c r="DO82" s="431">
        <f t="shared" si="30"/>
        <v>4.3861548353181234E-3</v>
      </c>
      <c r="DP82" s="299">
        <f>IFERROR(IF(CA82="D",IF(DL82="A dispo.",DF82*VLOOKUP('DATI INPUT'!$F$27,TARIFFE_UD,2,FALSE),DF82*VLOOKUP(DL82,TARIFFE_UD,2,FALSE)),DF82*VLOOKUP(CB82-100,TARIFFE_UND,2,FALSE)),0)</f>
        <v>11.087305582960109</v>
      </c>
      <c r="DQ82" s="299">
        <f>IFERROR(IF(CA82="D",IF(DL82="A dispo.",DK82*VLOOKUP('DATI INPUT'!$F$27,TARIFFE_UD,3,FALSE),DK82*VLOOKUP(DL82,TARIFFE_UD,3,FALSE)),DK82*VLOOKUP(CB82-100,TARIFFE_UND,3,FALSE)),0)</f>
        <v>0</v>
      </c>
      <c r="DR82" s="299">
        <f t="shared" si="31"/>
        <v>11.087305582960109</v>
      </c>
    </row>
    <row r="83" spans="1:122" x14ac:dyDescent="0.25">
      <c r="A83" t="s">
        <v>2406</v>
      </c>
      <c r="B83" t="s">
        <v>1304</v>
      </c>
      <c r="C83" t="s">
        <v>2407</v>
      </c>
      <c r="D83" t="s">
        <v>2399</v>
      </c>
      <c r="E83" t="s">
        <v>268</v>
      </c>
      <c r="F83" t="s">
        <v>156</v>
      </c>
      <c r="G83" t="s">
        <v>2400</v>
      </c>
      <c r="H83" t="s">
        <v>1137</v>
      </c>
      <c r="I83" t="s">
        <v>2401</v>
      </c>
      <c r="J83" t="s">
        <v>274</v>
      </c>
      <c r="K83" t="s">
        <v>2402</v>
      </c>
      <c r="L83" t="s">
        <v>960</v>
      </c>
      <c r="M83" t="s">
        <v>2403</v>
      </c>
      <c r="N83" t="s">
        <v>984</v>
      </c>
      <c r="O83" t="s">
        <v>873</v>
      </c>
      <c r="P83" t="s">
        <v>613</v>
      </c>
      <c r="Q83" t="s">
        <v>460</v>
      </c>
      <c r="R83" t="s">
        <v>268</v>
      </c>
      <c r="S83" t="s">
        <v>268</v>
      </c>
      <c r="T83" t="s">
        <v>268</v>
      </c>
      <c r="U83" t="s">
        <v>268</v>
      </c>
      <c r="V83" t="s">
        <v>268</v>
      </c>
      <c r="W83" t="s">
        <v>10453</v>
      </c>
      <c r="X83" t="s">
        <v>268</v>
      </c>
      <c r="Y83" t="s">
        <v>268</v>
      </c>
      <c r="Z83" t="s">
        <v>268</v>
      </c>
      <c r="AA83" t="s">
        <v>268</v>
      </c>
      <c r="AB83" t="s">
        <v>268</v>
      </c>
      <c r="AC83" t="s">
        <v>268</v>
      </c>
      <c r="AD83" t="s">
        <v>268</v>
      </c>
      <c r="AE83" t="s">
        <v>287</v>
      </c>
      <c r="AF83" t="s">
        <v>1811</v>
      </c>
      <c r="AG83" t="s">
        <v>875</v>
      </c>
      <c r="AH83" t="s">
        <v>1848</v>
      </c>
      <c r="AI83" t="s">
        <v>2409</v>
      </c>
      <c r="AJ83" t="s">
        <v>268</v>
      </c>
      <c r="AK83" t="s">
        <v>395</v>
      </c>
      <c r="AL83" t="s">
        <v>268</v>
      </c>
      <c r="AM83" t="s">
        <v>353</v>
      </c>
      <c r="AN83" t="s">
        <v>268</v>
      </c>
      <c r="AO83" t="s">
        <v>268</v>
      </c>
      <c r="AP83" t="s">
        <v>268</v>
      </c>
      <c r="AQ83" t="s">
        <v>268</v>
      </c>
      <c r="AR83" t="s">
        <v>268</v>
      </c>
      <c r="AS83" t="s">
        <v>268</v>
      </c>
      <c r="AT83" t="s">
        <v>268</v>
      </c>
      <c r="AU83" t="s">
        <v>268</v>
      </c>
      <c r="AV83" t="s">
        <v>268</v>
      </c>
      <c r="AW83" t="s">
        <v>268</v>
      </c>
      <c r="AX83" t="s">
        <v>268</v>
      </c>
      <c r="AY83" t="s">
        <v>268</v>
      </c>
      <c r="AZ83" t="s">
        <v>268</v>
      </c>
      <c r="BA83" t="s">
        <v>268</v>
      </c>
      <c r="BB83" t="s">
        <v>268</v>
      </c>
      <c r="BC83" t="s">
        <v>268</v>
      </c>
      <c r="BD83" t="s">
        <v>268</v>
      </c>
      <c r="BE83" t="s">
        <v>268</v>
      </c>
      <c r="BF83" t="s">
        <v>268</v>
      </c>
      <c r="BG83" t="s">
        <v>268</v>
      </c>
      <c r="BH83" t="s">
        <v>268</v>
      </c>
      <c r="BI83" t="s">
        <v>268</v>
      </c>
      <c r="BJ83" t="s">
        <v>268</v>
      </c>
      <c r="BK83" t="s">
        <v>268</v>
      </c>
      <c r="BL83" t="s">
        <v>268</v>
      </c>
      <c r="BM83" t="s">
        <v>268</v>
      </c>
      <c r="BN83" t="s">
        <v>268</v>
      </c>
      <c r="BO83" t="s">
        <v>268</v>
      </c>
      <c r="BP83" t="s">
        <v>268</v>
      </c>
      <c r="BQ83" t="s">
        <v>268</v>
      </c>
      <c r="BR83" t="s">
        <v>268</v>
      </c>
      <c r="BS83" t="s">
        <v>268</v>
      </c>
      <c r="BT83" t="s">
        <v>268</v>
      </c>
      <c r="BU83" t="s">
        <v>268</v>
      </c>
      <c r="BV83" t="s">
        <v>268</v>
      </c>
      <c r="BW83" t="s">
        <v>268</v>
      </c>
      <c r="BX83" t="s">
        <v>268</v>
      </c>
      <c r="BY83">
        <v>18</v>
      </c>
      <c r="BZ83">
        <v>18</v>
      </c>
      <c r="CA83" t="s">
        <v>142</v>
      </c>
      <c r="CB83" s="356">
        <v>123</v>
      </c>
      <c r="CC83" t="s">
        <v>1817</v>
      </c>
      <c r="CD83" t="s">
        <v>268</v>
      </c>
      <c r="CE83" t="s">
        <v>268</v>
      </c>
      <c r="CF83" s="356">
        <v>3</v>
      </c>
      <c r="CG83" t="s">
        <v>268</v>
      </c>
      <c r="CH83" t="s">
        <v>268</v>
      </c>
      <c r="CI83" t="s">
        <v>268</v>
      </c>
      <c r="CJ83" t="s">
        <v>268</v>
      </c>
      <c r="CK83" t="s">
        <v>268</v>
      </c>
      <c r="CL83" t="s">
        <v>268</v>
      </c>
      <c r="CM83" t="s">
        <v>11224</v>
      </c>
      <c r="CN83">
        <v>11.41</v>
      </c>
      <c r="CO83" t="s">
        <v>268</v>
      </c>
      <c r="CP83">
        <v>11.41</v>
      </c>
      <c r="CQ83">
        <v>365</v>
      </c>
      <c r="CR83" t="s">
        <v>878</v>
      </c>
      <c r="CS83" t="s">
        <v>11225</v>
      </c>
      <c r="CT83" t="s">
        <v>11226</v>
      </c>
      <c r="CU83" t="s">
        <v>11227</v>
      </c>
      <c r="CV83" t="s">
        <v>268</v>
      </c>
      <c r="CW83" t="s">
        <v>268</v>
      </c>
      <c r="CX83" t="s">
        <v>268</v>
      </c>
      <c r="CY83" t="s">
        <v>268</v>
      </c>
      <c r="CZ83" t="s">
        <v>268</v>
      </c>
      <c r="DA83" t="s">
        <v>268</v>
      </c>
      <c r="DB83" s="429">
        <f t="shared" si="19"/>
        <v>0</v>
      </c>
      <c r="DC83" s="284">
        <f t="shared" si="20"/>
        <v>0</v>
      </c>
      <c r="DD83" s="284">
        <f t="shared" si="21"/>
        <v>0</v>
      </c>
      <c r="DE83" s="284">
        <f t="shared" si="22"/>
        <v>0</v>
      </c>
      <c r="DF83" s="295">
        <f t="shared" si="23"/>
        <v>18</v>
      </c>
      <c r="DG83" s="284">
        <f t="shared" si="24"/>
        <v>1</v>
      </c>
      <c r="DH83" s="284">
        <f t="shared" si="25"/>
        <v>0</v>
      </c>
      <c r="DI83" s="284">
        <f t="shared" si="26"/>
        <v>0</v>
      </c>
      <c r="DJ83" s="284">
        <f t="shared" si="27"/>
        <v>0</v>
      </c>
      <c r="DK83" s="295">
        <f t="shared" si="28"/>
        <v>0</v>
      </c>
      <c r="DL83" s="297">
        <f t="shared" si="29"/>
        <v>3</v>
      </c>
      <c r="DM83" s="430">
        <f>IFERROR(IF(CA83="D",IF(DL83="A dispo.",DF83*VLOOKUP('DATI INPUT'!$F$27,TARIFFE_UD,4,FALSE),DF83*VLOOKUP(DL83,TARIFFE_UD,4,FALSE)),DF83*VLOOKUP(CB83-100,TARIFFE_UND,4,FALSE)),0)</f>
        <v>11.409925056216839</v>
      </c>
      <c r="DN83" s="430">
        <f>IFERROR(IF(CA83="D",IF(DL83="A dispo.",DK83*VLOOKUP('DATI INPUT'!$F$27,TARIFFE_UD,5,FALSE),DK83*VLOOKUP(DL83,TARIFFE_UD,5,FALSE)),DK83*VLOOKUP(CB83-100,TARIFFE_UND,5,FALSE)),0)</f>
        <v>0</v>
      </c>
      <c r="DO83" s="431">
        <f t="shared" si="30"/>
        <v>-7.4943783161529609E-5</v>
      </c>
      <c r="DP83" s="299">
        <f>IFERROR(IF(CA83="D",IF(DL83="A dispo.",DF83*VLOOKUP('DATI INPUT'!$F$27,TARIFFE_UD,2,FALSE),DF83*VLOOKUP(DL83,TARIFFE_UD,2,FALSE)),DF83*VLOOKUP(CB83-100,TARIFFE_UND,2,FALSE)),0)</f>
        <v>14.255107178091567</v>
      </c>
      <c r="DQ83" s="299">
        <f>IFERROR(IF(CA83="D",IF(DL83="A dispo.",DK83*VLOOKUP('DATI INPUT'!$F$27,TARIFFE_UD,3,FALSE),DK83*VLOOKUP(DL83,TARIFFE_UD,3,FALSE)),DK83*VLOOKUP(CB83-100,TARIFFE_UND,3,FALSE)),0)</f>
        <v>0</v>
      </c>
      <c r="DR83" s="299">
        <f t="shared" si="31"/>
        <v>14.255107178091567</v>
      </c>
    </row>
    <row r="84" spans="1:122" x14ac:dyDescent="0.25">
      <c r="A84" t="s">
        <v>2410</v>
      </c>
      <c r="B84" t="s">
        <v>1346</v>
      </c>
      <c r="C84" t="s">
        <v>2411</v>
      </c>
      <c r="D84" t="s">
        <v>2412</v>
      </c>
      <c r="E84" t="s">
        <v>268</v>
      </c>
      <c r="F84" t="s">
        <v>156</v>
      </c>
      <c r="G84" t="s">
        <v>2413</v>
      </c>
      <c r="H84" t="s">
        <v>1137</v>
      </c>
      <c r="I84" t="s">
        <v>2414</v>
      </c>
      <c r="J84" t="s">
        <v>274</v>
      </c>
      <c r="K84" t="s">
        <v>2415</v>
      </c>
      <c r="L84" t="s">
        <v>960</v>
      </c>
      <c r="M84" t="s">
        <v>2416</v>
      </c>
      <c r="N84" t="s">
        <v>1261</v>
      </c>
      <c r="O84" t="s">
        <v>943</v>
      </c>
      <c r="P84" t="s">
        <v>151</v>
      </c>
      <c r="Q84" t="s">
        <v>275</v>
      </c>
      <c r="R84" t="s">
        <v>268</v>
      </c>
      <c r="S84" t="s">
        <v>268</v>
      </c>
      <c r="T84" t="s">
        <v>268</v>
      </c>
      <c r="U84" t="s">
        <v>268</v>
      </c>
      <c r="V84" t="s">
        <v>268</v>
      </c>
      <c r="W84" t="s">
        <v>2417</v>
      </c>
      <c r="X84" t="s">
        <v>887</v>
      </c>
      <c r="Y84" t="s">
        <v>341</v>
      </c>
      <c r="Z84" t="s">
        <v>268</v>
      </c>
      <c r="AA84" t="s">
        <v>268</v>
      </c>
      <c r="AB84" t="s">
        <v>268</v>
      </c>
      <c r="AC84" t="s">
        <v>268</v>
      </c>
      <c r="AD84" t="s">
        <v>268</v>
      </c>
      <c r="AE84" t="s">
        <v>287</v>
      </c>
      <c r="AF84" t="s">
        <v>1811</v>
      </c>
      <c r="AG84" t="s">
        <v>875</v>
      </c>
      <c r="AH84" t="s">
        <v>1848</v>
      </c>
      <c r="AI84" t="s">
        <v>1165</v>
      </c>
      <c r="AJ84" t="s">
        <v>268</v>
      </c>
      <c r="AK84" t="s">
        <v>377</v>
      </c>
      <c r="AL84" t="s">
        <v>268</v>
      </c>
      <c r="AM84" t="s">
        <v>405</v>
      </c>
      <c r="AN84" t="s">
        <v>268</v>
      </c>
      <c r="AO84" t="s">
        <v>268</v>
      </c>
      <c r="AP84" t="s">
        <v>268</v>
      </c>
      <c r="AQ84" t="s">
        <v>268</v>
      </c>
      <c r="AR84" t="s">
        <v>268</v>
      </c>
      <c r="AS84" t="s">
        <v>268</v>
      </c>
      <c r="AT84" t="s">
        <v>268</v>
      </c>
      <c r="AU84" t="s">
        <v>268</v>
      </c>
      <c r="AV84" t="s">
        <v>268</v>
      </c>
      <c r="AW84" t="s">
        <v>268</v>
      </c>
      <c r="AX84" t="s">
        <v>268</v>
      </c>
      <c r="AY84" t="s">
        <v>268</v>
      </c>
      <c r="AZ84" t="s">
        <v>268</v>
      </c>
      <c r="BA84" t="s">
        <v>268</v>
      </c>
      <c r="BB84" t="s">
        <v>268</v>
      </c>
      <c r="BC84" t="s">
        <v>268</v>
      </c>
      <c r="BD84" t="s">
        <v>268</v>
      </c>
      <c r="BE84" t="s">
        <v>268</v>
      </c>
      <c r="BF84" t="s">
        <v>268</v>
      </c>
      <c r="BG84" t="s">
        <v>268</v>
      </c>
      <c r="BH84" t="s">
        <v>268</v>
      </c>
      <c r="BI84" t="s">
        <v>268</v>
      </c>
      <c r="BJ84" t="s">
        <v>268</v>
      </c>
      <c r="BK84" t="s">
        <v>268</v>
      </c>
      <c r="BL84" t="s">
        <v>268</v>
      </c>
      <c r="BM84" t="s">
        <v>268</v>
      </c>
      <c r="BN84" t="s">
        <v>268</v>
      </c>
      <c r="BO84" t="s">
        <v>268</v>
      </c>
      <c r="BP84" t="s">
        <v>268</v>
      </c>
      <c r="BQ84" t="s">
        <v>268</v>
      </c>
      <c r="BR84" t="s">
        <v>268</v>
      </c>
      <c r="BS84" t="s">
        <v>268</v>
      </c>
      <c r="BT84" t="s">
        <v>268</v>
      </c>
      <c r="BU84" t="s">
        <v>268</v>
      </c>
      <c r="BV84" t="s">
        <v>268</v>
      </c>
      <c r="BW84" t="s">
        <v>268</v>
      </c>
      <c r="BX84" t="s">
        <v>268</v>
      </c>
      <c r="BY84">
        <v>40</v>
      </c>
      <c r="BZ84">
        <v>40</v>
      </c>
      <c r="CA84" t="s">
        <v>142</v>
      </c>
      <c r="CB84" s="356">
        <v>122</v>
      </c>
      <c r="CC84" t="s">
        <v>876</v>
      </c>
      <c r="CD84" t="s">
        <v>268</v>
      </c>
      <c r="CE84" t="s">
        <v>268</v>
      </c>
      <c r="CF84" t="s">
        <v>268</v>
      </c>
      <c r="CG84" t="s">
        <v>268</v>
      </c>
      <c r="CH84" t="s">
        <v>268</v>
      </c>
      <c r="CI84" t="s">
        <v>268</v>
      </c>
      <c r="CJ84" t="s">
        <v>268</v>
      </c>
      <c r="CK84" t="s">
        <v>268</v>
      </c>
      <c r="CL84" t="s">
        <v>268</v>
      </c>
      <c r="CM84" t="s">
        <v>11224</v>
      </c>
      <c r="CN84">
        <v>92.76</v>
      </c>
      <c r="CO84" t="s">
        <v>268</v>
      </c>
      <c r="CP84">
        <v>92.76</v>
      </c>
      <c r="CQ84">
        <v>365</v>
      </c>
      <c r="CR84" t="s">
        <v>878</v>
      </c>
      <c r="CS84" t="s">
        <v>11225</v>
      </c>
      <c r="CT84" t="s">
        <v>11226</v>
      </c>
      <c r="CU84" t="s">
        <v>11227</v>
      </c>
      <c r="CV84" t="s">
        <v>268</v>
      </c>
      <c r="CW84" t="s">
        <v>268</v>
      </c>
      <c r="CX84" t="s">
        <v>268</v>
      </c>
      <c r="CY84" t="s">
        <v>268</v>
      </c>
      <c r="CZ84" t="s">
        <v>268</v>
      </c>
      <c r="DA84" t="s">
        <v>268</v>
      </c>
      <c r="DB84" s="429">
        <f t="shared" si="19"/>
        <v>0</v>
      </c>
      <c r="DC84" s="284">
        <f t="shared" si="20"/>
        <v>0</v>
      </c>
      <c r="DD84" s="284">
        <f t="shared" si="21"/>
        <v>0</v>
      </c>
      <c r="DE84" s="284">
        <f t="shared" si="22"/>
        <v>0</v>
      </c>
      <c r="DF84" s="295">
        <f t="shared" si="23"/>
        <v>40</v>
      </c>
      <c r="DG84" s="284">
        <f t="shared" si="24"/>
        <v>0</v>
      </c>
      <c r="DH84" s="284">
        <f t="shared" si="25"/>
        <v>0</v>
      </c>
      <c r="DI84" s="284">
        <f t="shared" si="26"/>
        <v>0</v>
      </c>
      <c r="DJ84" s="284">
        <f t="shared" si="27"/>
        <v>0</v>
      </c>
      <c r="DK84" s="295">
        <f t="shared" si="28"/>
        <v>1</v>
      </c>
      <c r="DL84" s="297" t="str">
        <f t="shared" si="29"/>
        <v>A dispo.</v>
      </c>
      <c r="DM84" s="430">
        <f>IFERROR(IF(CA84="D",IF(DL84="A dispo.",DF84*VLOOKUP('DATI INPUT'!$F$27,TARIFFE_UD,4,FALSE),DF84*VLOOKUP(DL84,TARIFFE_UD,4,FALSE)),DF84*VLOOKUP(CB84-100,TARIFFE_UND,4,FALSE)),0)</f>
        <v>25.355389013815195</v>
      </c>
      <c r="DN84" s="430">
        <f>IFERROR(IF(CA84="D",IF(DL84="A dispo.",DK84*VLOOKUP('DATI INPUT'!$F$27,TARIFFE_UD,5,FALSE),DK84*VLOOKUP(DL84,TARIFFE_UD,5,FALSE)),DK84*VLOOKUP(CB84-100,TARIFFE_UND,5,FALSE)),0)</f>
        <v>67.397800635548478</v>
      </c>
      <c r="DO84" s="431">
        <f t="shared" si="30"/>
        <v>-6.8103506363286215E-3</v>
      </c>
      <c r="DP84" s="299">
        <f>IFERROR(IF(CA84="D",IF(DL84="A dispo.",DF84*VLOOKUP('DATI INPUT'!$F$27,TARIFFE_UD,2,FALSE),DF84*VLOOKUP(DL84,TARIFFE_UD,2,FALSE)),DF84*VLOOKUP(CB84-100,TARIFFE_UND,2,FALSE)),0)</f>
        <v>31.678015951314595</v>
      </c>
      <c r="DQ84" s="299">
        <f>IFERROR(IF(CA84="D",IF(DL84="A dispo.",DK84*VLOOKUP('DATI INPUT'!$F$27,TARIFFE_UD,3,FALSE),DK84*VLOOKUP(DL84,TARIFFE_UD,3,FALSE)),DK84*VLOOKUP(CB84-100,TARIFFE_UND,3,FALSE)),0)</f>
        <v>60.367780403072892</v>
      </c>
      <c r="DR84" s="299">
        <f t="shared" si="31"/>
        <v>92.045796354387491</v>
      </c>
    </row>
    <row r="85" spans="1:122" x14ac:dyDescent="0.25">
      <c r="A85" t="s">
        <v>2418</v>
      </c>
      <c r="B85" t="s">
        <v>839</v>
      </c>
      <c r="C85" t="s">
        <v>2419</v>
      </c>
      <c r="D85" t="s">
        <v>2420</v>
      </c>
      <c r="E85" t="s">
        <v>268</v>
      </c>
      <c r="F85" t="s">
        <v>156</v>
      </c>
      <c r="G85" t="s">
        <v>2421</v>
      </c>
      <c r="H85" t="s">
        <v>1137</v>
      </c>
      <c r="I85" t="s">
        <v>2422</v>
      </c>
      <c r="J85" t="s">
        <v>274</v>
      </c>
      <c r="K85" t="s">
        <v>2423</v>
      </c>
      <c r="L85" t="s">
        <v>984</v>
      </c>
      <c r="M85" t="s">
        <v>2403</v>
      </c>
      <c r="N85" t="s">
        <v>984</v>
      </c>
      <c r="O85" t="s">
        <v>873</v>
      </c>
      <c r="P85" t="s">
        <v>613</v>
      </c>
      <c r="Q85" t="s">
        <v>460</v>
      </c>
      <c r="R85" t="s">
        <v>268</v>
      </c>
      <c r="S85" t="s">
        <v>268</v>
      </c>
      <c r="T85" t="s">
        <v>268</v>
      </c>
      <c r="U85" t="s">
        <v>268</v>
      </c>
      <c r="V85" t="s">
        <v>268</v>
      </c>
      <c r="W85" t="s">
        <v>2403</v>
      </c>
      <c r="X85" t="s">
        <v>613</v>
      </c>
      <c r="Y85" t="s">
        <v>460</v>
      </c>
      <c r="Z85" t="s">
        <v>268</v>
      </c>
      <c r="AA85" t="s">
        <v>268</v>
      </c>
      <c r="AB85" t="s">
        <v>268</v>
      </c>
      <c r="AC85" t="s">
        <v>268</v>
      </c>
      <c r="AD85" t="s">
        <v>268</v>
      </c>
      <c r="AE85" t="s">
        <v>287</v>
      </c>
      <c r="AF85" t="s">
        <v>1811</v>
      </c>
      <c r="AG85" t="s">
        <v>875</v>
      </c>
      <c r="AH85" t="s">
        <v>1848</v>
      </c>
      <c r="AI85" t="s">
        <v>2275</v>
      </c>
      <c r="AJ85" t="s">
        <v>268</v>
      </c>
      <c r="AK85" t="s">
        <v>381</v>
      </c>
      <c r="AL85" t="s">
        <v>268</v>
      </c>
      <c r="AM85" t="s">
        <v>288</v>
      </c>
      <c r="AN85" t="s">
        <v>268</v>
      </c>
      <c r="AO85" t="s">
        <v>268</v>
      </c>
      <c r="AP85" t="s">
        <v>268</v>
      </c>
      <c r="AQ85" t="s">
        <v>268</v>
      </c>
      <c r="AR85" t="s">
        <v>268</v>
      </c>
      <c r="AS85" t="s">
        <v>268</v>
      </c>
      <c r="AT85" t="s">
        <v>268</v>
      </c>
      <c r="AU85" t="s">
        <v>268</v>
      </c>
      <c r="AV85" t="s">
        <v>268</v>
      </c>
      <c r="AW85" t="s">
        <v>268</v>
      </c>
      <c r="AX85" t="s">
        <v>268</v>
      </c>
      <c r="AY85" t="s">
        <v>268</v>
      </c>
      <c r="AZ85" t="s">
        <v>268</v>
      </c>
      <c r="BA85" t="s">
        <v>268</v>
      </c>
      <c r="BB85" t="s">
        <v>268</v>
      </c>
      <c r="BC85" t="s">
        <v>268</v>
      </c>
      <c r="BD85" t="s">
        <v>268</v>
      </c>
      <c r="BE85" t="s">
        <v>268</v>
      </c>
      <c r="BF85" t="s">
        <v>268</v>
      </c>
      <c r="BG85" t="s">
        <v>268</v>
      </c>
      <c r="BH85" t="s">
        <v>268</v>
      </c>
      <c r="BI85" t="s">
        <v>268</v>
      </c>
      <c r="BJ85" t="s">
        <v>268</v>
      </c>
      <c r="BK85" t="s">
        <v>268</v>
      </c>
      <c r="BL85" t="s">
        <v>268</v>
      </c>
      <c r="BM85" t="s">
        <v>268</v>
      </c>
      <c r="BN85" t="s">
        <v>268</v>
      </c>
      <c r="BO85" t="s">
        <v>268</v>
      </c>
      <c r="BP85" t="s">
        <v>268</v>
      </c>
      <c r="BQ85" t="s">
        <v>268</v>
      </c>
      <c r="BR85" t="s">
        <v>268</v>
      </c>
      <c r="BS85" t="s">
        <v>268</v>
      </c>
      <c r="BT85" t="s">
        <v>268</v>
      </c>
      <c r="BU85" t="s">
        <v>268</v>
      </c>
      <c r="BV85" t="s">
        <v>268</v>
      </c>
      <c r="BW85" t="s">
        <v>268</v>
      </c>
      <c r="BX85" t="s">
        <v>268</v>
      </c>
      <c r="BY85">
        <v>72</v>
      </c>
      <c r="BZ85">
        <v>72</v>
      </c>
      <c r="CA85" t="s">
        <v>142</v>
      </c>
      <c r="CB85" s="356">
        <v>122</v>
      </c>
      <c r="CC85" t="s">
        <v>876</v>
      </c>
      <c r="CD85" t="s">
        <v>268</v>
      </c>
      <c r="CE85" t="s">
        <v>268</v>
      </c>
      <c r="CF85" s="356">
        <v>3</v>
      </c>
      <c r="CG85" t="s">
        <v>268</v>
      </c>
      <c r="CH85" t="s">
        <v>268</v>
      </c>
      <c r="CI85" t="s">
        <v>268</v>
      </c>
      <c r="CJ85" t="s">
        <v>268</v>
      </c>
      <c r="CK85" t="s">
        <v>268</v>
      </c>
      <c r="CL85" t="s">
        <v>268</v>
      </c>
      <c r="CM85" t="s">
        <v>11224</v>
      </c>
      <c r="CN85">
        <v>113.04</v>
      </c>
      <c r="CO85" t="s">
        <v>268</v>
      </c>
      <c r="CP85">
        <v>113.04</v>
      </c>
      <c r="CQ85">
        <v>365</v>
      </c>
      <c r="CR85" t="s">
        <v>878</v>
      </c>
      <c r="CS85" t="s">
        <v>11225</v>
      </c>
      <c r="CT85" t="s">
        <v>11226</v>
      </c>
      <c r="CU85" t="s">
        <v>11227</v>
      </c>
      <c r="CV85" t="s">
        <v>268</v>
      </c>
      <c r="CW85" t="s">
        <v>268</v>
      </c>
      <c r="CX85" t="s">
        <v>268</v>
      </c>
      <c r="CY85" t="s">
        <v>268</v>
      </c>
      <c r="CZ85" t="s">
        <v>268</v>
      </c>
      <c r="DA85" t="s">
        <v>268</v>
      </c>
      <c r="DB85" s="429">
        <f t="shared" si="19"/>
        <v>0</v>
      </c>
      <c r="DC85" s="284">
        <f t="shared" si="20"/>
        <v>0</v>
      </c>
      <c r="DD85" s="284">
        <f t="shared" si="21"/>
        <v>0</v>
      </c>
      <c r="DE85" s="284">
        <f t="shared" si="22"/>
        <v>0</v>
      </c>
      <c r="DF85" s="295">
        <f t="shared" si="23"/>
        <v>72</v>
      </c>
      <c r="DG85" s="284">
        <f t="shared" si="24"/>
        <v>0</v>
      </c>
      <c r="DH85" s="284">
        <f t="shared" si="25"/>
        <v>0</v>
      </c>
      <c r="DI85" s="284">
        <f t="shared" si="26"/>
        <v>0</v>
      </c>
      <c r="DJ85" s="284">
        <f t="shared" si="27"/>
        <v>0</v>
      </c>
      <c r="DK85" s="295">
        <f t="shared" si="28"/>
        <v>1</v>
      </c>
      <c r="DL85" s="297">
        <f t="shared" si="29"/>
        <v>3</v>
      </c>
      <c r="DM85" s="430">
        <f>IFERROR(IF(CA85="D",IF(DL85="A dispo.",DF85*VLOOKUP('DATI INPUT'!$F$27,TARIFFE_UD,4,FALSE),DF85*VLOOKUP(DL85,TARIFFE_UD,4,FALSE)),DF85*VLOOKUP(CB85-100,TARIFFE_UND,4,FALSE)),0)</f>
        <v>45.639700224867354</v>
      </c>
      <c r="DN85" s="430">
        <f>IFERROR(IF(CA85="D",IF(DL85="A dispo.",DK85*VLOOKUP('DATI INPUT'!$F$27,TARIFFE_UD,5,FALSE),DK85*VLOOKUP(DL85,TARIFFE_UD,5,FALSE)),DK85*VLOOKUP(CB85-100,TARIFFE_UND,5,FALSE)),0)</f>
        <v>67.397800635548478</v>
      </c>
      <c r="DO85" s="431">
        <f t="shared" si="30"/>
        <v>-2.499139584173804E-3</v>
      </c>
      <c r="DP85" s="299">
        <f>IFERROR(IF(CA85="D",IF(DL85="A dispo.",DF85*VLOOKUP('DATI INPUT'!$F$27,TARIFFE_UD,2,FALSE),DF85*VLOOKUP(DL85,TARIFFE_UD,2,FALSE)),DF85*VLOOKUP(CB85-100,TARIFFE_UND,2,FALSE)),0)</f>
        <v>57.020428712366268</v>
      </c>
      <c r="DQ85" s="299">
        <f>IFERROR(IF(CA85="D",IF(DL85="A dispo.",DK85*VLOOKUP('DATI INPUT'!$F$27,TARIFFE_UD,3,FALSE),DK85*VLOOKUP(DL85,TARIFFE_UD,3,FALSE)),DK85*VLOOKUP(CB85-100,TARIFFE_UND,3,FALSE)),0)</f>
        <v>60.367780403072892</v>
      </c>
      <c r="DR85" s="299">
        <f t="shared" si="31"/>
        <v>117.38820911543917</v>
      </c>
    </row>
    <row r="86" spans="1:122" x14ac:dyDescent="0.25">
      <c r="A86" t="s">
        <v>2424</v>
      </c>
      <c r="B86" t="s">
        <v>839</v>
      </c>
      <c r="C86" t="s">
        <v>2425</v>
      </c>
      <c r="D86" t="s">
        <v>2420</v>
      </c>
      <c r="E86" t="s">
        <v>268</v>
      </c>
      <c r="F86" t="s">
        <v>156</v>
      </c>
      <c r="G86" t="s">
        <v>2421</v>
      </c>
      <c r="H86" t="s">
        <v>1137</v>
      </c>
      <c r="I86" t="s">
        <v>2422</v>
      </c>
      <c r="J86" t="s">
        <v>274</v>
      </c>
      <c r="K86" t="s">
        <v>2423</v>
      </c>
      <c r="L86" t="s">
        <v>984</v>
      </c>
      <c r="M86" t="s">
        <v>2403</v>
      </c>
      <c r="N86" t="s">
        <v>984</v>
      </c>
      <c r="O86" t="s">
        <v>873</v>
      </c>
      <c r="P86" t="s">
        <v>613</v>
      </c>
      <c r="Q86" t="s">
        <v>460</v>
      </c>
      <c r="R86" t="s">
        <v>268</v>
      </c>
      <c r="S86" t="s">
        <v>268</v>
      </c>
      <c r="T86" t="s">
        <v>268</v>
      </c>
      <c r="U86" t="s">
        <v>268</v>
      </c>
      <c r="V86" t="s">
        <v>268</v>
      </c>
      <c r="W86" t="s">
        <v>10453</v>
      </c>
      <c r="X86" t="s">
        <v>268</v>
      </c>
      <c r="Y86" t="s">
        <v>268</v>
      </c>
      <c r="Z86" t="s">
        <v>268</v>
      </c>
      <c r="AA86" t="s">
        <v>268</v>
      </c>
      <c r="AB86" t="s">
        <v>268</v>
      </c>
      <c r="AC86" t="s">
        <v>268</v>
      </c>
      <c r="AD86" t="s">
        <v>268</v>
      </c>
      <c r="AE86" t="s">
        <v>287</v>
      </c>
      <c r="AF86" t="s">
        <v>1811</v>
      </c>
      <c r="AG86" t="s">
        <v>875</v>
      </c>
      <c r="AH86" t="s">
        <v>1848</v>
      </c>
      <c r="AI86" t="s">
        <v>2409</v>
      </c>
      <c r="AJ86" t="s">
        <v>268</v>
      </c>
      <c r="AK86" t="s">
        <v>381</v>
      </c>
      <c r="AL86" t="s">
        <v>268</v>
      </c>
      <c r="AM86" t="s">
        <v>353</v>
      </c>
      <c r="AN86" t="s">
        <v>268</v>
      </c>
      <c r="AO86" t="s">
        <v>268</v>
      </c>
      <c r="AP86" t="s">
        <v>268</v>
      </c>
      <c r="AQ86" t="s">
        <v>268</v>
      </c>
      <c r="AR86" t="s">
        <v>268</v>
      </c>
      <c r="AS86" t="s">
        <v>268</v>
      </c>
      <c r="AT86" t="s">
        <v>268</v>
      </c>
      <c r="AU86" t="s">
        <v>268</v>
      </c>
      <c r="AV86" t="s">
        <v>268</v>
      </c>
      <c r="AW86" t="s">
        <v>268</v>
      </c>
      <c r="AX86" t="s">
        <v>268</v>
      </c>
      <c r="AY86" t="s">
        <v>268</v>
      </c>
      <c r="AZ86" t="s">
        <v>268</v>
      </c>
      <c r="BA86" t="s">
        <v>268</v>
      </c>
      <c r="BB86" t="s">
        <v>268</v>
      </c>
      <c r="BC86" t="s">
        <v>268</v>
      </c>
      <c r="BD86" t="s">
        <v>268</v>
      </c>
      <c r="BE86" t="s">
        <v>268</v>
      </c>
      <c r="BF86" t="s">
        <v>268</v>
      </c>
      <c r="BG86" t="s">
        <v>268</v>
      </c>
      <c r="BH86" t="s">
        <v>268</v>
      </c>
      <c r="BI86" t="s">
        <v>268</v>
      </c>
      <c r="BJ86" t="s">
        <v>268</v>
      </c>
      <c r="BK86" t="s">
        <v>268</v>
      </c>
      <c r="BL86" t="s">
        <v>268</v>
      </c>
      <c r="BM86" t="s">
        <v>268</v>
      </c>
      <c r="BN86" t="s">
        <v>268</v>
      </c>
      <c r="BO86" t="s">
        <v>268</v>
      </c>
      <c r="BP86" t="s">
        <v>268</v>
      </c>
      <c r="BQ86" t="s">
        <v>268</v>
      </c>
      <c r="BR86" t="s">
        <v>268</v>
      </c>
      <c r="BS86" t="s">
        <v>268</v>
      </c>
      <c r="BT86" t="s">
        <v>268</v>
      </c>
      <c r="BU86" t="s">
        <v>268</v>
      </c>
      <c r="BV86" t="s">
        <v>268</v>
      </c>
      <c r="BW86" t="s">
        <v>268</v>
      </c>
      <c r="BX86" t="s">
        <v>268</v>
      </c>
      <c r="BY86">
        <v>18</v>
      </c>
      <c r="BZ86">
        <v>18</v>
      </c>
      <c r="CA86" t="s">
        <v>142</v>
      </c>
      <c r="CB86" s="356">
        <v>123</v>
      </c>
      <c r="CC86" t="s">
        <v>1817</v>
      </c>
      <c r="CD86" t="s">
        <v>268</v>
      </c>
      <c r="CE86" t="s">
        <v>268</v>
      </c>
      <c r="CF86" s="356">
        <v>3</v>
      </c>
      <c r="CG86" t="s">
        <v>268</v>
      </c>
      <c r="CH86" t="s">
        <v>268</v>
      </c>
      <c r="CI86" t="s">
        <v>268</v>
      </c>
      <c r="CJ86" t="s">
        <v>268</v>
      </c>
      <c r="CK86" t="s">
        <v>268</v>
      </c>
      <c r="CL86" t="s">
        <v>268</v>
      </c>
      <c r="CM86" t="s">
        <v>11224</v>
      </c>
      <c r="CN86">
        <v>11.41</v>
      </c>
      <c r="CO86" t="s">
        <v>268</v>
      </c>
      <c r="CP86">
        <v>11.41</v>
      </c>
      <c r="CQ86">
        <v>365</v>
      </c>
      <c r="CR86" t="s">
        <v>878</v>
      </c>
      <c r="CS86" t="s">
        <v>11225</v>
      </c>
      <c r="CT86" t="s">
        <v>11226</v>
      </c>
      <c r="CU86" t="s">
        <v>11227</v>
      </c>
      <c r="CV86" t="s">
        <v>268</v>
      </c>
      <c r="CW86" t="s">
        <v>268</v>
      </c>
      <c r="CX86" t="s">
        <v>268</v>
      </c>
      <c r="CY86" t="s">
        <v>268</v>
      </c>
      <c r="CZ86" t="s">
        <v>268</v>
      </c>
      <c r="DA86" t="s">
        <v>268</v>
      </c>
      <c r="DB86" s="429">
        <f t="shared" si="19"/>
        <v>0</v>
      </c>
      <c r="DC86" s="284">
        <f t="shared" si="20"/>
        <v>0</v>
      </c>
      <c r="DD86" s="284">
        <f t="shared" si="21"/>
        <v>0</v>
      </c>
      <c r="DE86" s="284">
        <f t="shared" si="22"/>
        <v>0</v>
      </c>
      <c r="DF86" s="295">
        <f t="shared" si="23"/>
        <v>18</v>
      </c>
      <c r="DG86" s="284">
        <f t="shared" si="24"/>
        <v>1</v>
      </c>
      <c r="DH86" s="284">
        <f t="shared" si="25"/>
        <v>0</v>
      </c>
      <c r="DI86" s="284">
        <f t="shared" si="26"/>
        <v>0</v>
      </c>
      <c r="DJ86" s="284">
        <f t="shared" si="27"/>
        <v>0</v>
      </c>
      <c r="DK86" s="295">
        <f t="shared" si="28"/>
        <v>0</v>
      </c>
      <c r="DL86" s="297">
        <f t="shared" si="29"/>
        <v>3</v>
      </c>
      <c r="DM86" s="430">
        <f>IFERROR(IF(CA86="D",IF(DL86="A dispo.",DF86*VLOOKUP('DATI INPUT'!$F$27,TARIFFE_UD,4,FALSE),DF86*VLOOKUP(DL86,TARIFFE_UD,4,FALSE)),DF86*VLOOKUP(CB86-100,TARIFFE_UND,4,FALSE)),0)</f>
        <v>11.409925056216839</v>
      </c>
      <c r="DN86" s="430">
        <f>IFERROR(IF(CA86="D",IF(DL86="A dispo.",DK86*VLOOKUP('DATI INPUT'!$F$27,TARIFFE_UD,5,FALSE),DK86*VLOOKUP(DL86,TARIFFE_UD,5,FALSE)),DK86*VLOOKUP(CB86-100,TARIFFE_UND,5,FALSE)),0)</f>
        <v>0</v>
      </c>
      <c r="DO86" s="431">
        <f t="shared" si="30"/>
        <v>-7.4943783161529609E-5</v>
      </c>
      <c r="DP86" s="299">
        <f>IFERROR(IF(CA86="D",IF(DL86="A dispo.",DF86*VLOOKUP('DATI INPUT'!$F$27,TARIFFE_UD,2,FALSE),DF86*VLOOKUP(DL86,TARIFFE_UD,2,FALSE)),DF86*VLOOKUP(CB86-100,TARIFFE_UND,2,FALSE)),0)</f>
        <v>14.255107178091567</v>
      </c>
      <c r="DQ86" s="299">
        <f>IFERROR(IF(CA86="D",IF(DL86="A dispo.",DK86*VLOOKUP('DATI INPUT'!$F$27,TARIFFE_UD,3,FALSE),DK86*VLOOKUP(DL86,TARIFFE_UD,3,FALSE)),DK86*VLOOKUP(CB86-100,TARIFFE_UND,3,FALSE)),0)</f>
        <v>0</v>
      </c>
      <c r="DR86" s="299">
        <f t="shared" si="31"/>
        <v>14.255107178091567</v>
      </c>
    </row>
    <row r="87" spans="1:122" x14ac:dyDescent="0.25">
      <c r="A87" t="s">
        <v>2426</v>
      </c>
      <c r="B87" t="s">
        <v>2177</v>
      </c>
      <c r="C87" t="s">
        <v>2427</v>
      </c>
      <c r="D87" t="s">
        <v>2428</v>
      </c>
      <c r="E87" t="s">
        <v>268</v>
      </c>
      <c r="F87" t="s">
        <v>156</v>
      </c>
      <c r="G87" t="s">
        <v>2429</v>
      </c>
      <c r="H87" t="s">
        <v>2201</v>
      </c>
      <c r="I87" t="s">
        <v>2430</v>
      </c>
      <c r="J87" t="s">
        <v>274</v>
      </c>
      <c r="K87" t="s">
        <v>2431</v>
      </c>
      <c r="L87" t="s">
        <v>960</v>
      </c>
      <c r="M87" t="s">
        <v>2432</v>
      </c>
      <c r="N87" t="s">
        <v>984</v>
      </c>
      <c r="O87" t="s">
        <v>873</v>
      </c>
      <c r="P87" t="s">
        <v>1934</v>
      </c>
      <c r="Q87" t="s">
        <v>294</v>
      </c>
      <c r="R87" t="s">
        <v>268</v>
      </c>
      <c r="S87" t="s">
        <v>268</v>
      </c>
      <c r="T87" t="s">
        <v>268</v>
      </c>
      <c r="U87" t="s">
        <v>268</v>
      </c>
      <c r="V87" t="s">
        <v>268</v>
      </c>
      <c r="W87" t="s">
        <v>2432</v>
      </c>
      <c r="X87" t="s">
        <v>1934</v>
      </c>
      <c r="Y87" t="s">
        <v>294</v>
      </c>
      <c r="Z87" t="s">
        <v>268</v>
      </c>
      <c r="AA87" t="s">
        <v>268</v>
      </c>
      <c r="AB87" t="s">
        <v>268</v>
      </c>
      <c r="AC87" t="s">
        <v>268</v>
      </c>
      <c r="AD87" t="s">
        <v>268</v>
      </c>
      <c r="AE87" t="s">
        <v>287</v>
      </c>
      <c r="AF87" t="s">
        <v>1811</v>
      </c>
      <c r="AG87" t="s">
        <v>875</v>
      </c>
      <c r="AH87" t="s">
        <v>1935</v>
      </c>
      <c r="AI87" t="s">
        <v>2433</v>
      </c>
      <c r="AJ87" t="s">
        <v>268</v>
      </c>
      <c r="AK87" t="s">
        <v>703</v>
      </c>
      <c r="AL87" t="s">
        <v>268</v>
      </c>
      <c r="AM87" t="s">
        <v>411</v>
      </c>
      <c r="AN87" t="s">
        <v>287</v>
      </c>
      <c r="AO87" t="s">
        <v>1811</v>
      </c>
      <c r="AP87" t="s">
        <v>875</v>
      </c>
      <c r="AQ87" t="s">
        <v>1935</v>
      </c>
      <c r="AR87" t="s">
        <v>2433</v>
      </c>
      <c r="AS87" t="s">
        <v>268</v>
      </c>
      <c r="AT87" t="s">
        <v>377</v>
      </c>
      <c r="AU87" t="s">
        <v>268</v>
      </c>
      <c r="AV87" t="s">
        <v>353</v>
      </c>
      <c r="AW87" t="s">
        <v>287</v>
      </c>
      <c r="AX87" t="s">
        <v>1811</v>
      </c>
      <c r="AY87" t="s">
        <v>875</v>
      </c>
      <c r="AZ87" t="s">
        <v>1935</v>
      </c>
      <c r="BA87" t="s">
        <v>2433</v>
      </c>
      <c r="BB87" t="s">
        <v>268</v>
      </c>
      <c r="BC87" t="s">
        <v>366</v>
      </c>
      <c r="BD87" t="s">
        <v>268</v>
      </c>
      <c r="BE87" t="s">
        <v>353</v>
      </c>
      <c r="BF87" t="s">
        <v>268</v>
      </c>
      <c r="BG87" t="s">
        <v>268</v>
      </c>
      <c r="BH87" t="s">
        <v>268</v>
      </c>
      <c r="BI87" t="s">
        <v>268</v>
      </c>
      <c r="BJ87" t="s">
        <v>268</v>
      </c>
      <c r="BK87" t="s">
        <v>268</v>
      </c>
      <c r="BL87" t="s">
        <v>268</v>
      </c>
      <c r="BM87" t="s">
        <v>268</v>
      </c>
      <c r="BN87" t="s">
        <v>268</v>
      </c>
      <c r="BO87" t="s">
        <v>268</v>
      </c>
      <c r="BP87" t="s">
        <v>268</v>
      </c>
      <c r="BQ87" t="s">
        <v>268</v>
      </c>
      <c r="BR87" t="s">
        <v>268</v>
      </c>
      <c r="BS87" t="s">
        <v>268</v>
      </c>
      <c r="BT87" t="s">
        <v>268</v>
      </c>
      <c r="BU87" t="s">
        <v>268</v>
      </c>
      <c r="BV87" t="s">
        <v>268</v>
      </c>
      <c r="BW87" t="s">
        <v>268</v>
      </c>
      <c r="BX87" t="s">
        <v>268</v>
      </c>
      <c r="BY87">
        <v>68.94</v>
      </c>
      <c r="BZ87">
        <v>68.94</v>
      </c>
      <c r="CA87" t="s">
        <v>142</v>
      </c>
      <c r="CB87" s="356">
        <v>123</v>
      </c>
      <c r="CC87" t="s">
        <v>1817</v>
      </c>
      <c r="CD87" t="s">
        <v>268</v>
      </c>
      <c r="CE87" t="s">
        <v>268</v>
      </c>
      <c r="CF87" s="356">
        <v>1</v>
      </c>
      <c r="CG87" t="s">
        <v>268</v>
      </c>
      <c r="CH87" t="s">
        <v>268</v>
      </c>
      <c r="CI87" t="s">
        <v>268</v>
      </c>
      <c r="CJ87" t="s">
        <v>268</v>
      </c>
      <c r="CK87" t="s">
        <v>268</v>
      </c>
      <c r="CL87" t="s">
        <v>2434</v>
      </c>
      <c r="CM87" t="s">
        <v>11224</v>
      </c>
      <c r="CN87">
        <v>33.99</v>
      </c>
      <c r="CO87" t="s">
        <v>268</v>
      </c>
      <c r="CP87">
        <v>33.99</v>
      </c>
      <c r="CQ87">
        <v>365</v>
      </c>
      <c r="CR87" t="s">
        <v>878</v>
      </c>
      <c r="CS87" t="s">
        <v>11225</v>
      </c>
      <c r="CT87" t="s">
        <v>11226</v>
      </c>
      <c r="CU87" t="s">
        <v>11227</v>
      </c>
      <c r="CV87" t="s">
        <v>268</v>
      </c>
      <c r="CW87" t="s">
        <v>268</v>
      </c>
      <c r="CX87" t="s">
        <v>268</v>
      </c>
      <c r="CY87" t="s">
        <v>268</v>
      </c>
      <c r="CZ87" t="s">
        <v>268</v>
      </c>
      <c r="DA87" t="s">
        <v>268</v>
      </c>
      <c r="DB87" s="429">
        <f t="shared" si="19"/>
        <v>0</v>
      </c>
      <c r="DC87" s="284">
        <f t="shared" si="20"/>
        <v>0</v>
      </c>
      <c r="DD87" s="284">
        <f t="shared" si="21"/>
        <v>0</v>
      </c>
      <c r="DE87" s="284">
        <f t="shared" si="22"/>
        <v>0</v>
      </c>
      <c r="DF87" s="295">
        <f t="shared" si="23"/>
        <v>68.94</v>
      </c>
      <c r="DG87" s="284">
        <f t="shared" si="24"/>
        <v>1</v>
      </c>
      <c r="DH87" s="284">
        <f t="shared" si="25"/>
        <v>0</v>
      </c>
      <c r="DI87" s="284">
        <f t="shared" si="26"/>
        <v>0</v>
      </c>
      <c r="DJ87" s="284">
        <f t="shared" si="27"/>
        <v>0</v>
      </c>
      <c r="DK87" s="295">
        <f t="shared" si="28"/>
        <v>0</v>
      </c>
      <c r="DL87" s="297">
        <f t="shared" si="29"/>
        <v>1</v>
      </c>
      <c r="DM87" s="430">
        <f>IFERROR(IF(CA87="D",IF(DL87="A dispo.",DF87*VLOOKUP('DATI INPUT'!$F$27,TARIFFE_UD,4,FALSE),DF87*VLOOKUP(DL87,TARIFFE_UD,4,FALSE)),DF87*VLOOKUP(CB87-100,TARIFFE_UND,4,FALSE)),0)</f>
        <v>33.988898973019268</v>
      </c>
      <c r="DN87" s="430">
        <f>IFERROR(IF(CA87="D",IF(DL87="A dispo.",DK87*VLOOKUP('DATI INPUT'!$F$27,TARIFFE_UD,5,FALSE),DK87*VLOOKUP(DL87,TARIFFE_UD,5,FALSE)),DK87*VLOOKUP(CB87-100,TARIFFE_UND,5,FALSE)),0)</f>
        <v>0</v>
      </c>
      <c r="DO87" s="431">
        <f t="shared" si="30"/>
        <v>-1.101026980734332E-3</v>
      </c>
      <c r="DP87" s="299">
        <f>IFERROR(IF(CA87="D",IF(DL87="A dispo.",DF87*VLOOKUP('DATI INPUT'!$F$27,TARIFFE_UD,2,FALSE),DF87*VLOOKUP(DL87,TARIFFE_UD,2,FALSE)),DF87*VLOOKUP(CB87-100,TARIFFE_UND,2,FALSE)),0)</f>
        <v>42.464380382737218</v>
      </c>
      <c r="DQ87" s="299">
        <f>IFERROR(IF(CA87="D",IF(DL87="A dispo.",DK87*VLOOKUP('DATI INPUT'!$F$27,TARIFFE_UD,3,FALSE),DK87*VLOOKUP(DL87,TARIFFE_UD,3,FALSE)),DK87*VLOOKUP(CB87-100,TARIFFE_UND,3,FALSE)),0)</f>
        <v>0</v>
      </c>
      <c r="DR87" s="299">
        <f t="shared" si="31"/>
        <v>42.464380382737218</v>
      </c>
    </row>
    <row r="88" spans="1:122" x14ac:dyDescent="0.25">
      <c r="A88" t="s">
        <v>2435</v>
      </c>
      <c r="B88" t="s">
        <v>2177</v>
      </c>
      <c r="C88" t="s">
        <v>2436</v>
      </c>
      <c r="D88" t="s">
        <v>2428</v>
      </c>
      <c r="E88" t="s">
        <v>268</v>
      </c>
      <c r="F88" t="s">
        <v>156</v>
      </c>
      <c r="G88" t="s">
        <v>2429</v>
      </c>
      <c r="H88" t="s">
        <v>2201</v>
      </c>
      <c r="I88" t="s">
        <v>2430</v>
      </c>
      <c r="J88" t="s">
        <v>274</v>
      </c>
      <c r="K88" t="s">
        <v>2431</v>
      </c>
      <c r="L88" t="s">
        <v>960</v>
      </c>
      <c r="M88" t="s">
        <v>2432</v>
      </c>
      <c r="N88" t="s">
        <v>984</v>
      </c>
      <c r="O88" t="s">
        <v>873</v>
      </c>
      <c r="P88" t="s">
        <v>1934</v>
      </c>
      <c r="Q88" t="s">
        <v>294</v>
      </c>
      <c r="R88" t="s">
        <v>268</v>
      </c>
      <c r="S88" t="s">
        <v>268</v>
      </c>
      <c r="T88" t="s">
        <v>268</v>
      </c>
      <c r="U88" t="s">
        <v>268</v>
      </c>
      <c r="V88" t="s">
        <v>268</v>
      </c>
      <c r="W88" t="s">
        <v>2432</v>
      </c>
      <c r="X88" t="s">
        <v>1934</v>
      </c>
      <c r="Y88" t="s">
        <v>294</v>
      </c>
      <c r="Z88" t="s">
        <v>268</v>
      </c>
      <c r="AA88" t="s">
        <v>268</v>
      </c>
      <c r="AB88" t="s">
        <v>268</v>
      </c>
      <c r="AC88" t="s">
        <v>268</v>
      </c>
      <c r="AD88" t="s">
        <v>268</v>
      </c>
      <c r="AE88" t="s">
        <v>287</v>
      </c>
      <c r="AF88" t="s">
        <v>1811</v>
      </c>
      <c r="AG88" t="s">
        <v>875</v>
      </c>
      <c r="AH88" t="s">
        <v>1935</v>
      </c>
      <c r="AI88" t="s">
        <v>2433</v>
      </c>
      <c r="AJ88" t="s">
        <v>268</v>
      </c>
      <c r="AK88" t="s">
        <v>724</v>
      </c>
      <c r="AL88" t="s">
        <v>268</v>
      </c>
      <c r="AM88" t="s">
        <v>288</v>
      </c>
      <c r="AN88" t="s">
        <v>268</v>
      </c>
      <c r="AO88" t="s">
        <v>268</v>
      </c>
      <c r="AP88" t="s">
        <v>268</v>
      </c>
      <c r="AQ88" t="s">
        <v>268</v>
      </c>
      <c r="AR88" t="s">
        <v>268</v>
      </c>
      <c r="AS88" t="s">
        <v>268</v>
      </c>
      <c r="AT88" t="s">
        <v>268</v>
      </c>
      <c r="AU88" t="s">
        <v>268</v>
      </c>
      <c r="AV88" t="s">
        <v>268</v>
      </c>
      <c r="AW88" t="s">
        <v>268</v>
      </c>
      <c r="AX88" t="s">
        <v>268</v>
      </c>
      <c r="AY88" t="s">
        <v>268</v>
      </c>
      <c r="AZ88" t="s">
        <v>268</v>
      </c>
      <c r="BA88" t="s">
        <v>268</v>
      </c>
      <c r="BB88" t="s">
        <v>268</v>
      </c>
      <c r="BC88" t="s">
        <v>268</v>
      </c>
      <c r="BD88" t="s">
        <v>268</v>
      </c>
      <c r="BE88" t="s">
        <v>268</v>
      </c>
      <c r="BF88" t="s">
        <v>268</v>
      </c>
      <c r="BG88" t="s">
        <v>268</v>
      </c>
      <c r="BH88" t="s">
        <v>268</v>
      </c>
      <c r="BI88" t="s">
        <v>268</v>
      </c>
      <c r="BJ88" t="s">
        <v>268</v>
      </c>
      <c r="BK88" t="s">
        <v>268</v>
      </c>
      <c r="BL88" t="s">
        <v>268</v>
      </c>
      <c r="BM88" t="s">
        <v>268</v>
      </c>
      <c r="BN88" t="s">
        <v>268</v>
      </c>
      <c r="BO88" t="s">
        <v>268</v>
      </c>
      <c r="BP88" t="s">
        <v>268</v>
      </c>
      <c r="BQ88" t="s">
        <v>268</v>
      </c>
      <c r="BR88" t="s">
        <v>268</v>
      </c>
      <c r="BS88" t="s">
        <v>268</v>
      </c>
      <c r="BT88" t="s">
        <v>268</v>
      </c>
      <c r="BU88" t="s">
        <v>268</v>
      </c>
      <c r="BV88" t="s">
        <v>268</v>
      </c>
      <c r="BW88" t="s">
        <v>268</v>
      </c>
      <c r="BX88" t="s">
        <v>268</v>
      </c>
      <c r="BY88">
        <v>35</v>
      </c>
      <c r="BZ88">
        <v>35</v>
      </c>
      <c r="CA88" t="s">
        <v>142</v>
      </c>
      <c r="CB88" s="356">
        <v>122</v>
      </c>
      <c r="CC88" t="s">
        <v>876</v>
      </c>
      <c r="CD88" t="s">
        <v>268</v>
      </c>
      <c r="CE88" t="s">
        <v>268</v>
      </c>
      <c r="CF88" s="356">
        <v>1</v>
      </c>
      <c r="CG88" t="s">
        <v>268</v>
      </c>
      <c r="CH88" t="s">
        <v>268</v>
      </c>
      <c r="CI88" t="s">
        <v>268</v>
      </c>
      <c r="CJ88" t="s">
        <v>268</v>
      </c>
      <c r="CK88" t="s">
        <v>268</v>
      </c>
      <c r="CL88" t="s">
        <v>268</v>
      </c>
      <c r="CM88" t="s">
        <v>11224</v>
      </c>
      <c r="CN88">
        <v>34.19</v>
      </c>
      <c r="CO88" t="s">
        <v>268</v>
      </c>
      <c r="CP88">
        <v>34.19</v>
      </c>
      <c r="CQ88">
        <v>365</v>
      </c>
      <c r="CR88" t="s">
        <v>878</v>
      </c>
      <c r="CS88" t="s">
        <v>11225</v>
      </c>
      <c r="CT88" t="s">
        <v>11226</v>
      </c>
      <c r="CU88" t="s">
        <v>11227</v>
      </c>
      <c r="CV88" t="s">
        <v>268</v>
      </c>
      <c r="CW88" t="s">
        <v>268</v>
      </c>
      <c r="CX88" t="s">
        <v>268</v>
      </c>
      <c r="CY88" t="s">
        <v>268</v>
      </c>
      <c r="CZ88" t="s">
        <v>268</v>
      </c>
      <c r="DA88" t="s">
        <v>268</v>
      </c>
      <c r="DB88" s="429">
        <f t="shared" si="19"/>
        <v>0</v>
      </c>
      <c r="DC88" s="284">
        <f t="shared" si="20"/>
        <v>0</v>
      </c>
      <c r="DD88" s="284">
        <f t="shared" si="21"/>
        <v>0</v>
      </c>
      <c r="DE88" s="284">
        <f t="shared" si="22"/>
        <v>0</v>
      </c>
      <c r="DF88" s="295">
        <f t="shared" si="23"/>
        <v>35</v>
      </c>
      <c r="DG88" s="284">
        <f t="shared" si="24"/>
        <v>0</v>
      </c>
      <c r="DH88" s="284">
        <f t="shared" si="25"/>
        <v>0</v>
      </c>
      <c r="DI88" s="284">
        <f t="shared" si="26"/>
        <v>0</v>
      </c>
      <c r="DJ88" s="284">
        <f t="shared" si="27"/>
        <v>0</v>
      </c>
      <c r="DK88" s="295">
        <f t="shared" si="28"/>
        <v>1</v>
      </c>
      <c r="DL88" s="297">
        <f t="shared" si="29"/>
        <v>1</v>
      </c>
      <c r="DM88" s="430">
        <f>IFERROR(IF(CA88="D",IF(DL88="A dispo.",DF88*VLOOKUP('DATI INPUT'!$F$27,TARIFFE_UD,4,FALSE),DF88*VLOOKUP(DL88,TARIFFE_UD,4,FALSE)),DF88*VLOOKUP(CB88-100,TARIFFE_UND,4,FALSE)),0)</f>
        <v>17.255750856624228</v>
      </c>
      <c r="DN88" s="430">
        <f>IFERROR(IF(CA88="D",IF(DL88="A dispo.",DK88*VLOOKUP('DATI INPUT'!$F$27,TARIFFE_UD,5,FALSE),DK88*VLOOKUP(DL88,TARIFFE_UD,5,FALSE)),DK88*VLOOKUP(CB88-100,TARIFFE_UND,5,FALSE)),0)</f>
        <v>16.930848468833439</v>
      </c>
      <c r="DO88" s="431">
        <f t="shared" si="30"/>
        <v>-3.400674542334059E-3</v>
      </c>
      <c r="DP88" s="299">
        <f>IFERROR(IF(CA88="D",IF(DL88="A dispo.",DF88*VLOOKUP('DATI INPUT'!$F$27,TARIFFE_UD,2,FALSE),DF88*VLOOKUP(DL88,TARIFFE_UD,2,FALSE)),DF88*VLOOKUP(CB88-100,TARIFFE_UND,2,FALSE)),0)</f>
        <v>21.558649744644658</v>
      </c>
      <c r="DQ88" s="299">
        <f>IFERROR(IF(CA88="D",IF(DL88="A dispo.",DK88*VLOOKUP('DATI INPUT'!$F$27,TARIFFE_UD,3,FALSE),DK88*VLOOKUP(DL88,TARIFFE_UD,3,FALSE)),DK88*VLOOKUP(CB88-100,TARIFFE_UND,3,FALSE)),0)</f>
        <v>15.164853048114928</v>
      </c>
      <c r="DR88" s="299">
        <f t="shared" si="31"/>
        <v>36.723502792759589</v>
      </c>
    </row>
    <row r="89" spans="1:122" x14ac:dyDescent="0.25">
      <c r="A89" t="s">
        <v>2437</v>
      </c>
      <c r="B89" t="s">
        <v>904</v>
      </c>
      <c r="C89" t="s">
        <v>2438</v>
      </c>
      <c r="D89" t="s">
        <v>2439</v>
      </c>
      <c r="E89" t="s">
        <v>268</v>
      </c>
      <c r="F89" t="s">
        <v>156</v>
      </c>
      <c r="G89" t="s">
        <v>2440</v>
      </c>
      <c r="H89" t="s">
        <v>2201</v>
      </c>
      <c r="I89" t="s">
        <v>2441</v>
      </c>
      <c r="J89" t="s">
        <v>274</v>
      </c>
      <c r="K89" t="s">
        <v>2442</v>
      </c>
      <c r="L89" t="s">
        <v>960</v>
      </c>
      <c r="M89" t="s">
        <v>10372</v>
      </c>
      <c r="N89" t="s">
        <v>984</v>
      </c>
      <c r="O89" t="s">
        <v>873</v>
      </c>
      <c r="P89" t="s">
        <v>10365</v>
      </c>
      <c r="Q89" t="s">
        <v>290</v>
      </c>
      <c r="R89" t="s">
        <v>268</v>
      </c>
      <c r="S89" t="s">
        <v>268</v>
      </c>
      <c r="T89" t="s">
        <v>268</v>
      </c>
      <c r="U89" t="s">
        <v>268</v>
      </c>
      <c r="V89" t="s">
        <v>268</v>
      </c>
      <c r="W89" t="s">
        <v>10372</v>
      </c>
      <c r="X89" t="s">
        <v>10365</v>
      </c>
      <c r="Y89" t="s">
        <v>290</v>
      </c>
      <c r="Z89" t="s">
        <v>268</v>
      </c>
      <c r="AA89" t="s">
        <v>268</v>
      </c>
      <c r="AB89" t="s">
        <v>268</v>
      </c>
      <c r="AC89" t="s">
        <v>268</v>
      </c>
      <c r="AD89" t="s">
        <v>268</v>
      </c>
      <c r="AE89" t="s">
        <v>287</v>
      </c>
      <c r="AF89" t="s">
        <v>1811</v>
      </c>
      <c r="AG89" t="s">
        <v>875</v>
      </c>
      <c r="AH89" t="s">
        <v>380</v>
      </c>
      <c r="AI89" t="s">
        <v>793</v>
      </c>
      <c r="AJ89" t="s">
        <v>268</v>
      </c>
      <c r="AK89" t="s">
        <v>511</v>
      </c>
      <c r="AL89" t="s">
        <v>268</v>
      </c>
      <c r="AM89" t="s">
        <v>355</v>
      </c>
      <c r="AN89" t="s">
        <v>268</v>
      </c>
      <c r="AO89" t="s">
        <v>268</v>
      </c>
      <c r="AP89" t="s">
        <v>268</v>
      </c>
      <c r="AQ89" t="s">
        <v>268</v>
      </c>
      <c r="AR89" t="s">
        <v>268</v>
      </c>
      <c r="AS89" t="s">
        <v>268</v>
      </c>
      <c r="AT89" t="s">
        <v>268</v>
      </c>
      <c r="AU89" t="s">
        <v>268</v>
      </c>
      <c r="AV89" t="s">
        <v>268</v>
      </c>
      <c r="AW89" t="s">
        <v>268</v>
      </c>
      <c r="AX89" t="s">
        <v>268</v>
      </c>
      <c r="AY89" t="s">
        <v>268</v>
      </c>
      <c r="AZ89" t="s">
        <v>268</v>
      </c>
      <c r="BA89" t="s">
        <v>268</v>
      </c>
      <c r="BB89" t="s">
        <v>268</v>
      </c>
      <c r="BC89" t="s">
        <v>268</v>
      </c>
      <c r="BD89" t="s">
        <v>268</v>
      </c>
      <c r="BE89" t="s">
        <v>268</v>
      </c>
      <c r="BF89" t="s">
        <v>268</v>
      </c>
      <c r="BG89" t="s">
        <v>268</v>
      </c>
      <c r="BH89" t="s">
        <v>268</v>
      </c>
      <c r="BI89" t="s">
        <v>268</v>
      </c>
      <c r="BJ89" t="s">
        <v>268</v>
      </c>
      <c r="BK89" t="s">
        <v>268</v>
      </c>
      <c r="BL89" t="s">
        <v>268</v>
      </c>
      <c r="BM89" t="s">
        <v>268</v>
      </c>
      <c r="BN89" t="s">
        <v>268</v>
      </c>
      <c r="BO89" t="s">
        <v>268</v>
      </c>
      <c r="BP89" t="s">
        <v>268</v>
      </c>
      <c r="BQ89" t="s">
        <v>268</v>
      </c>
      <c r="BR89" t="s">
        <v>268</v>
      </c>
      <c r="BS89" t="s">
        <v>268</v>
      </c>
      <c r="BT89" t="s">
        <v>268</v>
      </c>
      <c r="BU89" t="s">
        <v>268</v>
      </c>
      <c r="BV89" t="s">
        <v>268</v>
      </c>
      <c r="BW89" t="s">
        <v>268</v>
      </c>
      <c r="BX89" t="s">
        <v>268</v>
      </c>
      <c r="BY89">
        <v>75</v>
      </c>
      <c r="BZ89">
        <v>75</v>
      </c>
      <c r="CA89" t="s">
        <v>142</v>
      </c>
      <c r="CB89" s="356">
        <v>122</v>
      </c>
      <c r="CC89" t="s">
        <v>876</v>
      </c>
      <c r="CD89" t="s">
        <v>268</v>
      </c>
      <c r="CE89" t="s">
        <v>268</v>
      </c>
      <c r="CF89" s="356">
        <v>4</v>
      </c>
      <c r="CG89" t="s">
        <v>268</v>
      </c>
      <c r="CH89" t="s">
        <v>268</v>
      </c>
      <c r="CI89" t="s">
        <v>268</v>
      </c>
      <c r="CJ89" t="s">
        <v>268</v>
      </c>
      <c r="CK89" t="s">
        <v>268</v>
      </c>
      <c r="CL89" t="s">
        <v>268</v>
      </c>
      <c r="CM89" t="s">
        <v>11224</v>
      </c>
      <c r="CN89">
        <v>133.44</v>
      </c>
      <c r="CO89" t="s">
        <v>268</v>
      </c>
      <c r="CP89">
        <v>133.44</v>
      </c>
      <c r="CQ89">
        <v>365</v>
      </c>
      <c r="CR89" t="s">
        <v>878</v>
      </c>
      <c r="CS89" t="s">
        <v>11225</v>
      </c>
      <c r="CT89" t="s">
        <v>11226</v>
      </c>
      <c r="CU89" t="s">
        <v>11227</v>
      </c>
      <c r="CV89" t="s">
        <v>268</v>
      </c>
      <c r="CW89" t="s">
        <v>268</v>
      </c>
      <c r="CX89" t="s">
        <v>268</v>
      </c>
      <c r="CY89" t="s">
        <v>268</v>
      </c>
      <c r="CZ89" t="s">
        <v>268</v>
      </c>
      <c r="DA89" t="s">
        <v>268</v>
      </c>
      <c r="DB89" s="429">
        <f t="shared" si="19"/>
        <v>0</v>
      </c>
      <c r="DC89" s="284">
        <f t="shared" si="20"/>
        <v>0</v>
      </c>
      <c r="DD89" s="284">
        <f t="shared" si="21"/>
        <v>0</v>
      </c>
      <c r="DE89" s="284">
        <f t="shared" si="22"/>
        <v>0</v>
      </c>
      <c r="DF89" s="295">
        <f t="shared" si="23"/>
        <v>75</v>
      </c>
      <c r="DG89" s="284">
        <f t="shared" si="24"/>
        <v>0</v>
      </c>
      <c r="DH89" s="284">
        <f t="shared" si="25"/>
        <v>0</v>
      </c>
      <c r="DI89" s="284">
        <f t="shared" si="26"/>
        <v>0</v>
      </c>
      <c r="DJ89" s="284">
        <f t="shared" si="27"/>
        <v>0</v>
      </c>
      <c r="DK89" s="295">
        <f t="shared" si="28"/>
        <v>1</v>
      </c>
      <c r="DL89" s="297">
        <f t="shared" si="29"/>
        <v>4</v>
      </c>
      <c r="DM89" s="430">
        <f>IFERROR(IF(CA89="D",IF(DL89="A dispo.",DF89*VLOOKUP('DATI INPUT'!$F$27,TARIFFE_UD,4,FALSE),DF89*VLOOKUP(DL89,TARIFFE_UD,4,FALSE)),DF89*VLOOKUP(CB89-100,TARIFFE_UND,4,FALSE)),0)</f>
        <v>51.062936208377813</v>
      </c>
      <c r="DN89" s="430">
        <f>IFERROR(IF(CA89="D",IF(DL89="A dispo.",DK89*VLOOKUP('DATI INPUT'!$F$27,TARIFFE_UD,5,FALSE),DK89*VLOOKUP(DL89,TARIFFE_UD,5,FALSE)),DK89*VLOOKUP(CB89-100,TARIFFE_UND,5,FALSE)),0)</f>
        <v>82.375089665670373</v>
      </c>
      <c r="DO89" s="431">
        <f t="shared" si="30"/>
        <v>-1.9741259518184506E-3</v>
      </c>
      <c r="DP89" s="299">
        <f>IFERROR(IF(CA89="D",IF(DL89="A dispo.",DF89*VLOOKUP('DATI INPUT'!$F$27,TARIFFE_UD,2,FALSE),DF89*VLOOKUP(DL89,TARIFFE_UD,2,FALSE)),DF89*VLOOKUP(CB89-100,TARIFFE_UND,2,FALSE)),0)</f>
        <v>63.79600434639746</v>
      </c>
      <c r="DQ89" s="299">
        <f>IFERROR(IF(CA89="D",IF(DL89="A dispo.",DK89*VLOOKUP('DATI INPUT'!$F$27,TARIFFE_UD,3,FALSE),DK89*VLOOKUP(DL89,TARIFFE_UD,3,FALSE)),DK89*VLOOKUP(CB89-100,TARIFFE_UND,3,FALSE)),0)</f>
        <v>73.78284271486686</v>
      </c>
      <c r="DR89" s="299">
        <f t="shared" si="31"/>
        <v>137.57884706126433</v>
      </c>
    </row>
    <row r="90" spans="1:122" x14ac:dyDescent="0.25">
      <c r="A90" t="s">
        <v>2444</v>
      </c>
      <c r="B90" t="s">
        <v>904</v>
      </c>
      <c r="C90" t="s">
        <v>2445</v>
      </c>
      <c r="D90" t="s">
        <v>2439</v>
      </c>
      <c r="E90" t="s">
        <v>268</v>
      </c>
      <c r="F90" t="s">
        <v>156</v>
      </c>
      <c r="G90" t="s">
        <v>2440</v>
      </c>
      <c r="H90" t="s">
        <v>2201</v>
      </c>
      <c r="I90" t="s">
        <v>2441</v>
      </c>
      <c r="J90" t="s">
        <v>274</v>
      </c>
      <c r="K90" t="s">
        <v>2442</v>
      </c>
      <c r="L90" t="s">
        <v>960</v>
      </c>
      <c r="M90" t="s">
        <v>10372</v>
      </c>
      <c r="N90" t="s">
        <v>984</v>
      </c>
      <c r="O90" t="s">
        <v>873</v>
      </c>
      <c r="P90" t="s">
        <v>10365</v>
      </c>
      <c r="Q90" t="s">
        <v>290</v>
      </c>
      <c r="R90" t="s">
        <v>268</v>
      </c>
      <c r="S90" t="s">
        <v>268</v>
      </c>
      <c r="T90" t="s">
        <v>268</v>
      </c>
      <c r="U90" t="s">
        <v>268</v>
      </c>
      <c r="V90" t="s">
        <v>268</v>
      </c>
      <c r="W90" t="s">
        <v>10372</v>
      </c>
      <c r="X90" t="s">
        <v>10365</v>
      </c>
      <c r="Y90" t="s">
        <v>290</v>
      </c>
      <c r="Z90" t="s">
        <v>268</v>
      </c>
      <c r="AA90" t="s">
        <v>268</v>
      </c>
      <c r="AB90" t="s">
        <v>268</v>
      </c>
      <c r="AC90" t="s">
        <v>268</v>
      </c>
      <c r="AD90" t="s">
        <v>268</v>
      </c>
      <c r="AE90" t="s">
        <v>287</v>
      </c>
      <c r="AF90" t="s">
        <v>1811</v>
      </c>
      <c r="AG90" t="s">
        <v>875</v>
      </c>
      <c r="AH90" t="s">
        <v>380</v>
      </c>
      <c r="AI90" t="s">
        <v>793</v>
      </c>
      <c r="AJ90" t="s">
        <v>268</v>
      </c>
      <c r="AK90" t="s">
        <v>2446</v>
      </c>
      <c r="AL90" t="s">
        <v>268</v>
      </c>
      <c r="AM90" t="s">
        <v>353</v>
      </c>
      <c r="AN90" t="s">
        <v>287</v>
      </c>
      <c r="AO90" t="s">
        <v>1811</v>
      </c>
      <c r="AP90" t="s">
        <v>875</v>
      </c>
      <c r="AQ90" t="s">
        <v>380</v>
      </c>
      <c r="AR90" t="s">
        <v>793</v>
      </c>
      <c r="AS90" t="s">
        <v>268</v>
      </c>
      <c r="AT90" t="s">
        <v>693</v>
      </c>
      <c r="AU90" t="s">
        <v>268</v>
      </c>
      <c r="AV90" t="s">
        <v>353</v>
      </c>
      <c r="AW90" t="s">
        <v>268</v>
      </c>
      <c r="AX90" t="s">
        <v>268</v>
      </c>
      <c r="AY90" t="s">
        <v>268</v>
      </c>
      <c r="AZ90" t="s">
        <v>268</v>
      </c>
      <c r="BA90" t="s">
        <v>268</v>
      </c>
      <c r="BB90" t="s">
        <v>268</v>
      </c>
      <c r="BC90" t="s">
        <v>268</v>
      </c>
      <c r="BD90" t="s">
        <v>268</v>
      </c>
      <c r="BE90" t="s">
        <v>268</v>
      </c>
      <c r="BF90" t="s">
        <v>268</v>
      </c>
      <c r="BG90" t="s">
        <v>268</v>
      </c>
      <c r="BH90" t="s">
        <v>268</v>
      </c>
      <c r="BI90" t="s">
        <v>268</v>
      </c>
      <c r="BJ90" t="s">
        <v>268</v>
      </c>
      <c r="BK90" t="s">
        <v>268</v>
      </c>
      <c r="BL90" t="s">
        <v>268</v>
      </c>
      <c r="BM90" t="s">
        <v>268</v>
      </c>
      <c r="BN90" t="s">
        <v>268</v>
      </c>
      <c r="BO90" t="s">
        <v>268</v>
      </c>
      <c r="BP90" t="s">
        <v>268</v>
      </c>
      <c r="BQ90" t="s">
        <v>268</v>
      </c>
      <c r="BR90" t="s">
        <v>268</v>
      </c>
      <c r="BS90" t="s">
        <v>268</v>
      </c>
      <c r="BT90" t="s">
        <v>268</v>
      </c>
      <c r="BU90" t="s">
        <v>268</v>
      </c>
      <c r="BV90" t="s">
        <v>268</v>
      </c>
      <c r="BW90" t="s">
        <v>268</v>
      </c>
      <c r="BX90" t="s">
        <v>268</v>
      </c>
      <c r="BY90">
        <v>36</v>
      </c>
      <c r="BZ90">
        <v>36</v>
      </c>
      <c r="CA90" t="s">
        <v>142</v>
      </c>
      <c r="CB90" s="356">
        <v>123</v>
      </c>
      <c r="CC90" t="s">
        <v>1817</v>
      </c>
      <c r="CD90" t="s">
        <v>268</v>
      </c>
      <c r="CE90" t="s">
        <v>268</v>
      </c>
      <c r="CF90" s="356">
        <v>4</v>
      </c>
      <c r="CG90" t="s">
        <v>268</v>
      </c>
      <c r="CH90" t="s">
        <v>268</v>
      </c>
      <c r="CI90" t="s">
        <v>268</v>
      </c>
      <c r="CJ90" t="s">
        <v>268</v>
      </c>
      <c r="CK90" t="s">
        <v>268</v>
      </c>
      <c r="CL90" t="s">
        <v>268</v>
      </c>
      <c r="CM90" t="s">
        <v>11224</v>
      </c>
      <c r="CN90">
        <v>24.51</v>
      </c>
      <c r="CO90" t="s">
        <v>268</v>
      </c>
      <c r="CP90">
        <v>24.51</v>
      </c>
      <c r="CQ90">
        <v>365</v>
      </c>
      <c r="CR90" t="s">
        <v>878</v>
      </c>
      <c r="CS90" t="s">
        <v>11225</v>
      </c>
      <c r="CT90" t="s">
        <v>11226</v>
      </c>
      <c r="CU90" t="s">
        <v>11227</v>
      </c>
      <c r="CV90" t="s">
        <v>268</v>
      </c>
      <c r="CW90" t="s">
        <v>268</v>
      </c>
      <c r="CX90" t="s">
        <v>268</v>
      </c>
      <c r="CY90" t="s">
        <v>268</v>
      </c>
      <c r="CZ90" t="s">
        <v>268</v>
      </c>
      <c r="DA90" t="s">
        <v>268</v>
      </c>
      <c r="DB90" s="429">
        <f t="shared" si="19"/>
        <v>0</v>
      </c>
      <c r="DC90" s="284">
        <f t="shared" si="20"/>
        <v>0</v>
      </c>
      <c r="DD90" s="284">
        <f t="shared" si="21"/>
        <v>0</v>
      </c>
      <c r="DE90" s="284">
        <f t="shared" si="22"/>
        <v>0</v>
      </c>
      <c r="DF90" s="295">
        <f t="shared" si="23"/>
        <v>36</v>
      </c>
      <c r="DG90" s="284">
        <f t="shared" si="24"/>
        <v>1</v>
      </c>
      <c r="DH90" s="284">
        <f t="shared" si="25"/>
        <v>0</v>
      </c>
      <c r="DI90" s="284">
        <f t="shared" si="26"/>
        <v>0</v>
      </c>
      <c r="DJ90" s="284">
        <f t="shared" si="27"/>
        <v>0</v>
      </c>
      <c r="DK90" s="295">
        <f t="shared" si="28"/>
        <v>0</v>
      </c>
      <c r="DL90" s="297">
        <f t="shared" si="29"/>
        <v>4</v>
      </c>
      <c r="DM90" s="430">
        <f>IFERROR(IF(CA90="D",IF(DL90="A dispo.",DF90*VLOOKUP('DATI INPUT'!$F$27,TARIFFE_UD,4,FALSE),DF90*VLOOKUP(DL90,TARIFFE_UD,4,FALSE)),DF90*VLOOKUP(CB90-100,TARIFFE_UND,4,FALSE)),0)</f>
        <v>24.510209380021351</v>
      </c>
      <c r="DN90" s="430">
        <f>IFERROR(IF(CA90="D",IF(DL90="A dispo.",DK90*VLOOKUP('DATI INPUT'!$F$27,TARIFFE_UD,5,FALSE),DK90*VLOOKUP(DL90,TARIFFE_UD,5,FALSE)),DK90*VLOOKUP(CB90-100,TARIFFE_UND,5,FALSE)),0)</f>
        <v>0</v>
      </c>
      <c r="DO90" s="431">
        <f t="shared" si="30"/>
        <v>2.0938002134940348E-4</v>
      </c>
      <c r="DP90" s="299">
        <f>IFERROR(IF(CA90="D",IF(DL90="A dispo.",DF90*VLOOKUP('DATI INPUT'!$F$27,TARIFFE_UD,2,FALSE),DF90*VLOOKUP(DL90,TARIFFE_UD,2,FALSE)),DF90*VLOOKUP(CB90-100,TARIFFE_UND,2,FALSE)),0)</f>
        <v>30.62208208627078</v>
      </c>
      <c r="DQ90" s="299">
        <f>IFERROR(IF(CA90="D",IF(DL90="A dispo.",DK90*VLOOKUP('DATI INPUT'!$F$27,TARIFFE_UD,3,FALSE),DK90*VLOOKUP(DL90,TARIFFE_UD,3,FALSE)),DK90*VLOOKUP(CB90-100,TARIFFE_UND,3,FALSE)),0)</f>
        <v>0</v>
      </c>
      <c r="DR90" s="299">
        <f t="shared" si="31"/>
        <v>30.62208208627078</v>
      </c>
    </row>
    <row r="91" spans="1:122" x14ac:dyDescent="0.25">
      <c r="A91" t="s">
        <v>2447</v>
      </c>
      <c r="B91" t="s">
        <v>2448</v>
      </c>
      <c r="C91" t="s">
        <v>2449</v>
      </c>
      <c r="D91" t="s">
        <v>2450</v>
      </c>
      <c r="E91" t="s">
        <v>268</v>
      </c>
      <c r="F91" t="s">
        <v>156</v>
      </c>
      <c r="G91" t="s">
        <v>2451</v>
      </c>
      <c r="H91" t="s">
        <v>1137</v>
      </c>
      <c r="I91" t="s">
        <v>2452</v>
      </c>
      <c r="J91" t="s">
        <v>274</v>
      </c>
      <c r="K91" t="s">
        <v>2453</v>
      </c>
      <c r="L91" t="s">
        <v>960</v>
      </c>
      <c r="M91" t="s">
        <v>1745</v>
      </c>
      <c r="N91" t="s">
        <v>984</v>
      </c>
      <c r="O91" t="s">
        <v>873</v>
      </c>
      <c r="P91" t="s">
        <v>613</v>
      </c>
      <c r="Q91" t="s">
        <v>299</v>
      </c>
      <c r="R91" t="s">
        <v>268</v>
      </c>
      <c r="S91" t="s">
        <v>268</v>
      </c>
      <c r="T91" t="s">
        <v>268</v>
      </c>
      <c r="U91" t="s">
        <v>268</v>
      </c>
      <c r="V91" t="s">
        <v>268</v>
      </c>
      <c r="W91" t="s">
        <v>1745</v>
      </c>
      <c r="X91" t="s">
        <v>613</v>
      </c>
      <c r="Y91" t="s">
        <v>299</v>
      </c>
      <c r="Z91" t="s">
        <v>268</v>
      </c>
      <c r="AA91" t="s">
        <v>268</v>
      </c>
      <c r="AB91" t="s">
        <v>268</v>
      </c>
      <c r="AC91" t="s">
        <v>268</v>
      </c>
      <c r="AD91" t="s">
        <v>268</v>
      </c>
      <c r="AE91" t="s">
        <v>287</v>
      </c>
      <c r="AF91" t="s">
        <v>1811</v>
      </c>
      <c r="AG91" t="s">
        <v>875</v>
      </c>
      <c r="AH91" t="s">
        <v>2299</v>
      </c>
      <c r="AI91" t="s">
        <v>2300</v>
      </c>
      <c r="AJ91" t="s">
        <v>268</v>
      </c>
      <c r="AK91" t="s">
        <v>381</v>
      </c>
      <c r="AL91" t="s">
        <v>268</v>
      </c>
      <c r="AM91" t="s">
        <v>288</v>
      </c>
      <c r="AN91" t="s">
        <v>268</v>
      </c>
      <c r="AO91" t="s">
        <v>268</v>
      </c>
      <c r="AP91" t="s">
        <v>268</v>
      </c>
      <c r="AQ91" t="s">
        <v>268</v>
      </c>
      <c r="AR91" t="s">
        <v>268</v>
      </c>
      <c r="AS91" t="s">
        <v>268</v>
      </c>
      <c r="AT91" t="s">
        <v>268</v>
      </c>
      <c r="AU91" t="s">
        <v>268</v>
      </c>
      <c r="AV91" t="s">
        <v>268</v>
      </c>
      <c r="AW91" t="s">
        <v>268</v>
      </c>
      <c r="AX91" t="s">
        <v>268</v>
      </c>
      <c r="AY91" t="s">
        <v>268</v>
      </c>
      <c r="AZ91" t="s">
        <v>268</v>
      </c>
      <c r="BA91" t="s">
        <v>268</v>
      </c>
      <c r="BB91" t="s">
        <v>268</v>
      </c>
      <c r="BC91" t="s">
        <v>268</v>
      </c>
      <c r="BD91" t="s">
        <v>268</v>
      </c>
      <c r="BE91" t="s">
        <v>268</v>
      </c>
      <c r="BF91" t="s">
        <v>268</v>
      </c>
      <c r="BG91" t="s">
        <v>268</v>
      </c>
      <c r="BH91" t="s">
        <v>268</v>
      </c>
      <c r="BI91" t="s">
        <v>268</v>
      </c>
      <c r="BJ91" t="s">
        <v>268</v>
      </c>
      <c r="BK91" t="s">
        <v>268</v>
      </c>
      <c r="BL91" t="s">
        <v>268</v>
      </c>
      <c r="BM91" t="s">
        <v>268</v>
      </c>
      <c r="BN91" t="s">
        <v>268</v>
      </c>
      <c r="BO91" t="s">
        <v>268</v>
      </c>
      <c r="BP91" t="s">
        <v>268</v>
      </c>
      <c r="BQ91" t="s">
        <v>268</v>
      </c>
      <c r="BR91" t="s">
        <v>268</v>
      </c>
      <c r="BS91" t="s">
        <v>268</v>
      </c>
      <c r="BT91" t="s">
        <v>268</v>
      </c>
      <c r="BU91" t="s">
        <v>268</v>
      </c>
      <c r="BV91" t="s">
        <v>268</v>
      </c>
      <c r="BW91" t="s">
        <v>268</v>
      </c>
      <c r="BX91" t="s">
        <v>268</v>
      </c>
      <c r="BY91">
        <v>80</v>
      </c>
      <c r="BZ91">
        <v>80</v>
      </c>
      <c r="CA91" t="s">
        <v>142</v>
      </c>
      <c r="CB91" s="356">
        <v>122</v>
      </c>
      <c r="CC91" t="s">
        <v>876</v>
      </c>
      <c r="CD91" t="s">
        <v>268</v>
      </c>
      <c r="CE91" t="s">
        <v>268</v>
      </c>
      <c r="CF91" s="356">
        <v>1</v>
      </c>
      <c r="CG91" t="s">
        <v>268</v>
      </c>
      <c r="CH91" t="s">
        <v>268</v>
      </c>
      <c r="CI91" t="s">
        <v>268</v>
      </c>
      <c r="CJ91" t="s">
        <v>268</v>
      </c>
      <c r="CK91" t="s">
        <v>268</v>
      </c>
      <c r="CL91" t="s">
        <v>268</v>
      </c>
      <c r="CM91" t="s">
        <v>11224</v>
      </c>
      <c r="CN91">
        <v>56.37</v>
      </c>
      <c r="CO91" t="s">
        <v>268</v>
      </c>
      <c r="CP91">
        <v>56.37</v>
      </c>
      <c r="CQ91">
        <v>365</v>
      </c>
      <c r="CR91" t="s">
        <v>878</v>
      </c>
      <c r="CS91" t="s">
        <v>11225</v>
      </c>
      <c r="CT91" t="s">
        <v>11226</v>
      </c>
      <c r="CU91" t="s">
        <v>11227</v>
      </c>
      <c r="CV91" t="s">
        <v>268</v>
      </c>
      <c r="CW91" t="s">
        <v>268</v>
      </c>
      <c r="CX91" t="s">
        <v>268</v>
      </c>
      <c r="CY91" t="s">
        <v>268</v>
      </c>
      <c r="CZ91" t="s">
        <v>268</v>
      </c>
      <c r="DA91" t="s">
        <v>268</v>
      </c>
      <c r="DB91" s="429">
        <f t="shared" si="19"/>
        <v>0</v>
      </c>
      <c r="DC91" s="284">
        <f t="shared" si="20"/>
        <v>0</v>
      </c>
      <c r="DD91" s="284">
        <f t="shared" si="21"/>
        <v>0</v>
      </c>
      <c r="DE91" s="284">
        <f t="shared" si="22"/>
        <v>0</v>
      </c>
      <c r="DF91" s="295">
        <f t="shared" si="23"/>
        <v>80</v>
      </c>
      <c r="DG91" s="284">
        <f t="shared" si="24"/>
        <v>0</v>
      </c>
      <c r="DH91" s="284">
        <f t="shared" si="25"/>
        <v>0</v>
      </c>
      <c r="DI91" s="284">
        <f t="shared" si="26"/>
        <v>0</v>
      </c>
      <c r="DJ91" s="284">
        <f t="shared" si="27"/>
        <v>0</v>
      </c>
      <c r="DK91" s="295">
        <f t="shared" si="28"/>
        <v>1</v>
      </c>
      <c r="DL91" s="297">
        <f t="shared" si="29"/>
        <v>1</v>
      </c>
      <c r="DM91" s="430">
        <f>IFERROR(IF(CA91="D",IF(DL91="A dispo.",DF91*VLOOKUP('DATI INPUT'!$F$27,TARIFFE_UD,4,FALSE),DF91*VLOOKUP(DL91,TARIFFE_UD,4,FALSE)),DF91*VLOOKUP(CB91-100,TARIFFE_UND,4,FALSE)),0)</f>
        <v>39.44171624371252</v>
      </c>
      <c r="DN91" s="430">
        <f>IFERROR(IF(CA91="D",IF(DL91="A dispo.",DK91*VLOOKUP('DATI INPUT'!$F$27,TARIFFE_UD,5,FALSE),DK91*VLOOKUP(DL91,TARIFFE_UD,5,FALSE)),DK91*VLOOKUP(CB91-100,TARIFFE_UND,5,FALSE)),0)</f>
        <v>16.930848468833439</v>
      </c>
      <c r="DO91" s="431">
        <f t="shared" si="30"/>
        <v>2.5647125459613562E-3</v>
      </c>
      <c r="DP91" s="299">
        <f>IFERROR(IF(CA91="D",IF(DL91="A dispo.",DF91*VLOOKUP('DATI INPUT'!$F$27,TARIFFE_UD,2,FALSE),DF91*VLOOKUP(DL91,TARIFFE_UD,2,FALSE)),DF91*VLOOKUP(CB91-100,TARIFFE_UND,2,FALSE)),0)</f>
        <v>49.276913702044929</v>
      </c>
      <c r="DQ91" s="299">
        <f>IFERROR(IF(CA91="D",IF(DL91="A dispo.",DK91*VLOOKUP('DATI INPUT'!$F$27,TARIFFE_UD,3,FALSE),DK91*VLOOKUP(DL91,TARIFFE_UD,3,FALSE)),DK91*VLOOKUP(CB91-100,TARIFFE_UND,3,FALSE)),0)</f>
        <v>15.164853048114928</v>
      </c>
      <c r="DR91" s="299">
        <f t="shared" si="31"/>
        <v>64.441766750159857</v>
      </c>
    </row>
    <row r="92" spans="1:122" x14ac:dyDescent="0.25">
      <c r="A92" t="s">
        <v>2454</v>
      </c>
      <c r="B92" t="s">
        <v>2448</v>
      </c>
      <c r="C92" t="s">
        <v>2455</v>
      </c>
      <c r="D92" t="s">
        <v>2450</v>
      </c>
      <c r="E92" t="s">
        <v>268</v>
      </c>
      <c r="F92" t="s">
        <v>156</v>
      </c>
      <c r="G92" t="s">
        <v>2451</v>
      </c>
      <c r="H92" t="s">
        <v>1137</v>
      </c>
      <c r="I92" t="s">
        <v>2452</v>
      </c>
      <c r="J92" t="s">
        <v>274</v>
      </c>
      <c r="K92" t="s">
        <v>2453</v>
      </c>
      <c r="L92" t="s">
        <v>960</v>
      </c>
      <c r="M92" t="s">
        <v>1745</v>
      </c>
      <c r="N92" t="s">
        <v>984</v>
      </c>
      <c r="O92" t="s">
        <v>873</v>
      </c>
      <c r="P92" t="s">
        <v>613</v>
      </c>
      <c r="Q92" t="s">
        <v>299</v>
      </c>
      <c r="R92" t="s">
        <v>268</v>
      </c>
      <c r="S92" t="s">
        <v>268</v>
      </c>
      <c r="T92" t="s">
        <v>268</v>
      </c>
      <c r="U92" t="s">
        <v>268</v>
      </c>
      <c r="V92" t="s">
        <v>268</v>
      </c>
      <c r="W92" t="s">
        <v>1359</v>
      </c>
      <c r="X92" t="s">
        <v>613</v>
      </c>
      <c r="Y92" t="s">
        <v>1322</v>
      </c>
      <c r="Z92" t="s">
        <v>268</v>
      </c>
      <c r="AA92" t="s">
        <v>268</v>
      </c>
      <c r="AB92" t="s">
        <v>268</v>
      </c>
      <c r="AC92" t="s">
        <v>268</v>
      </c>
      <c r="AD92" t="s">
        <v>268</v>
      </c>
      <c r="AE92" t="s">
        <v>287</v>
      </c>
      <c r="AF92" t="s">
        <v>1811</v>
      </c>
      <c r="AG92" t="s">
        <v>875</v>
      </c>
      <c r="AH92" t="s">
        <v>2299</v>
      </c>
      <c r="AI92" t="s">
        <v>2300</v>
      </c>
      <c r="AJ92" t="s">
        <v>268</v>
      </c>
      <c r="AK92" t="s">
        <v>381</v>
      </c>
      <c r="AL92" t="s">
        <v>268</v>
      </c>
      <c r="AM92" t="s">
        <v>288</v>
      </c>
      <c r="AN92" t="s">
        <v>268</v>
      </c>
      <c r="AO92" t="s">
        <v>268</v>
      </c>
      <c r="AP92" t="s">
        <v>268</v>
      </c>
      <c r="AQ92" t="s">
        <v>268</v>
      </c>
      <c r="AR92" t="s">
        <v>268</v>
      </c>
      <c r="AS92" t="s">
        <v>268</v>
      </c>
      <c r="AT92" t="s">
        <v>268</v>
      </c>
      <c r="AU92" t="s">
        <v>268</v>
      </c>
      <c r="AV92" t="s">
        <v>268</v>
      </c>
      <c r="AW92" t="s">
        <v>268</v>
      </c>
      <c r="AX92" t="s">
        <v>268</v>
      </c>
      <c r="AY92" t="s">
        <v>268</v>
      </c>
      <c r="AZ92" t="s">
        <v>268</v>
      </c>
      <c r="BA92" t="s">
        <v>268</v>
      </c>
      <c r="BB92" t="s">
        <v>268</v>
      </c>
      <c r="BC92" t="s">
        <v>268</v>
      </c>
      <c r="BD92" t="s">
        <v>268</v>
      </c>
      <c r="BE92" t="s">
        <v>268</v>
      </c>
      <c r="BF92" t="s">
        <v>268</v>
      </c>
      <c r="BG92" t="s">
        <v>268</v>
      </c>
      <c r="BH92" t="s">
        <v>268</v>
      </c>
      <c r="BI92" t="s">
        <v>268</v>
      </c>
      <c r="BJ92" t="s">
        <v>268</v>
      </c>
      <c r="BK92" t="s">
        <v>268</v>
      </c>
      <c r="BL92" t="s">
        <v>268</v>
      </c>
      <c r="BM92" t="s">
        <v>268</v>
      </c>
      <c r="BN92" t="s">
        <v>268</v>
      </c>
      <c r="BO92" t="s">
        <v>268</v>
      </c>
      <c r="BP92" t="s">
        <v>268</v>
      </c>
      <c r="BQ92" t="s">
        <v>268</v>
      </c>
      <c r="BR92" t="s">
        <v>268</v>
      </c>
      <c r="BS92" t="s">
        <v>268</v>
      </c>
      <c r="BT92" t="s">
        <v>268</v>
      </c>
      <c r="BU92" t="s">
        <v>268</v>
      </c>
      <c r="BV92" t="s">
        <v>268</v>
      </c>
      <c r="BW92" t="s">
        <v>268</v>
      </c>
      <c r="BX92" t="s">
        <v>268</v>
      </c>
      <c r="BY92">
        <v>40</v>
      </c>
      <c r="BZ92">
        <v>40</v>
      </c>
      <c r="CA92" t="s">
        <v>142</v>
      </c>
      <c r="CB92" s="356">
        <v>122</v>
      </c>
      <c r="CC92" t="s">
        <v>876</v>
      </c>
      <c r="CD92" t="s">
        <v>268</v>
      </c>
      <c r="CE92" t="s">
        <v>268</v>
      </c>
      <c r="CF92" s="356">
        <v>1</v>
      </c>
      <c r="CG92" t="s">
        <v>268</v>
      </c>
      <c r="CH92" t="s">
        <v>268</v>
      </c>
      <c r="CI92" t="s">
        <v>268</v>
      </c>
      <c r="CJ92" t="s">
        <v>268</v>
      </c>
      <c r="CK92" t="s">
        <v>268</v>
      </c>
      <c r="CL92" t="s">
        <v>268</v>
      </c>
      <c r="CM92" t="s">
        <v>11224</v>
      </c>
      <c r="CN92">
        <v>36.65</v>
      </c>
      <c r="CO92" t="s">
        <v>268</v>
      </c>
      <c r="CP92">
        <v>36.65</v>
      </c>
      <c r="CQ92">
        <v>365</v>
      </c>
      <c r="CR92" t="s">
        <v>878</v>
      </c>
      <c r="CS92" t="s">
        <v>11225</v>
      </c>
      <c r="CT92" t="s">
        <v>11226</v>
      </c>
      <c r="CU92" t="s">
        <v>11227</v>
      </c>
      <c r="CV92" t="s">
        <v>268</v>
      </c>
      <c r="CW92" t="s">
        <v>268</v>
      </c>
      <c r="CX92" t="s">
        <v>268</v>
      </c>
      <c r="CY92" t="s">
        <v>268</v>
      </c>
      <c r="CZ92" t="s">
        <v>268</v>
      </c>
      <c r="DA92" t="s">
        <v>268</v>
      </c>
      <c r="DB92" s="429">
        <f t="shared" si="19"/>
        <v>0</v>
      </c>
      <c r="DC92" s="284">
        <f t="shared" si="20"/>
        <v>0</v>
      </c>
      <c r="DD92" s="284">
        <f t="shared" si="21"/>
        <v>0</v>
      </c>
      <c r="DE92" s="284">
        <f t="shared" si="22"/>
        <v>0</v>
      </c>
      <c r="DF92" s="295">
        <f t="shared" si="23"/>
        <v>40</v>
      </c>
      <c r="DG92" s="284">
        <f t="shared" si="24"/>
        <v>0</v>
      </c>
      <c r="DH92" s="284">
        <f t="shared" si="25"/>
        <v>0</v>
      </c>
      <c r="DI92" s="284">
        <f t="shared" si="26"/>
        <v>0</v>
      </c>
      <c r="DJ92" s="284">
        <f t="shared" si="27"/>
        <v>0</v>
      </c>
      <c r="DK92" s="295">
        <f t="shared" si="28"/>
        <v>1</v>
      </c>
      <c r="DL92" s="297">
        <f t="shared" si="29"/>
        <v>1</v>
      </c>
      <c r="DM92" s="430">
        <f>IFERROR(IF(CA92="D",IF(DL92="A dispo.",DF92*VLOOKUP('DATI INPUT'!$F$27,TARIFFE_UD,4,FALSE),DF92*VLOOKUP(DL92,TARIFFE_UD,4,FALSE)),DF92*VLOOKUP(CB92-100,TARIFFE_UND,4,FALSE)),0)</f>
        <v>19.72085812185626</v>
      </c>
      <c r="DN92" s="430">
        <f>IFERROR(IF(CA92="D",IF(DL92="A dispo.",DK92*VLOOKUP('DATI INPUT'!$F$27,TARIFFE_UD,5,FALSE),DK92*VLOOKUP(DL92,TARIFFE_UD,5,FALSE)),DK92*VLOOKUP(CB92-100,TARIFFE_UND,5,FALSE)),0)</f>
        <v>16.930848468833439</v>
      </c>
      <c r="DO92" s="431">
        <f t="shared" si="30"/>
        <v>1.7065906897002492E-3</v>
      </c>
      <c r="DP92" s="299">
        <f>IFERROR(IF(CA92="D",IF(DL92="A dispo.",DF92*VLOOKUP('DATI INPUT'!$F$27,TARIFFE_UD,2,FALSE),DF92*VLOOKUP(DL92,TARIFFE_UD,2,FALSE)),DF92*VLOOKUP(CB92-100,TARIFFE_UND,2,FALSE)),0)</f>
        <v>24.638456851022465</v>
      </c>
      <c r="DQ92" s="299">
        <f>IFERROR(IF(CA92="D",IF(DL92="A dispo.",DK92*VLOOKUP('DATI INPUT'!$F$27,TARIFFE_UD,3,FALSE),DK92*VLOOKUP(DL92,TARIFFE_UD,3,FALSE)),DK92*VLOOKUP(CB92-100,TARIFFE_UND,3,FALSE)),0)</f>
        <v>15.164853048114928</v>
      </c>
      <c r="DR92" s="299">
        <f t="shared" si="31"/>
        <v>39.803309899137389</v>
      </c>
    </row>
    <row r="93" spans="1:122" x14ac:dyDescent="0.25">
      <c r="A93" t="s">
        <v>2456</v>
      </c>
      <c r="B93" t="s">
        <v>2448</v>
      </c>
      <c r="C93" t="s">
        <v>420</v>
      </c>
      <c r="D93" t="s">
        <v>2450</v>
      </c>
      <c r="E93" t="s">
        <v>268</v>
      </c>
      <c r="F93" t="s">
        <v>156</v>
      </c>
      <c r="G93" t="s">
        <v>2451</v>
      </c>
      <c r="H93" t="s">
        <v>1137</v>
      </c>
      <c r="I93" t="s">
        <v>2452</v>
      </c>
      <c r="J93" t="s">
        <v>274</v>
      </c>
      <c r="K93" t="s">
        <v>2453</v>
      </c>
      <c r="L93" t="s">
        <v>960</v>
      </c>
      <c r="M93" t="s">
        <v>1745</v>
      </c>
      <c r="N93" t="s">
        <v>984</v>
      </c>
      <c r="O93" t="s">
        <v>873</v>
      </c>
      <c r="P93" t="s">
        <v>613</v>
      </c>
      <c r="Q93" t="s">
        <v>299</v>
      </c>
      <c r="R93" t="s">
        <v>268</v>
      </c>
      <c r="S93" t="s">
        <v>268</v>
      </c>
      <c r="T93" t="s">
        <v>268</v>
      </c>
      <c r="U93" t="s">
        <v>268</v>
      </c>
      <c r="V93" t="s">
        <v>268</v>
      </c>
      <c r="W93" t="s">
        <v>1745</v>
      </c>
      <c r="X93" t="s">
        <v>613</v>
      </c>
      <c r="Y93" t="s">
        <v>299</v>
      </c>
      <c r="Z93" t="s">
        <v>268</v>
      </c>
      <c r="AA93" t="s">
        <v>268</v>
      </c>
      <c r="AB93" t="s">
        <v>268</v>
      </c>
      <c r="AC93" t="s">
        <v>268</v>
      </c>
      <c r="AD93" t="s">
        <v>268</v>
      </c>
      <c r="AE93" t="s">
        <v>287</v>
      </c>
      <c r="AF93" t="s">
        <v>1811</v>
      </c>
      <c r="AG93" t="s">
        <v>875</v>
      </c>
      <c r="AH93" t="s">
        <v>2299</v>
      </c>
      <c r="AI93" t="s">
        <v>2300</v>
      </c>
      <c r="AJ93" t="s">
        <v>268</v>
      </c>
      <c r="AK93" t="s">
        <v>381</v>
      </c>
      <c r="AL93" t="s">
        <v>268</v>
      </c>
      <c r="AM93" t="s">
        <v>288</v>
      </c>
      <c r="AN93" t="s">
        <v>268</v>
      </c>
      <c r="AO93" t="s">
        <v>268</v>
      </c>
      <c r="AP93" t="s">
        <v>268</v>
      </c>
      <c r="AQ93" t="s">
        <v>268</v>
      </c>
      <c r="AR93" t="s">
        <v>268</v>
      </c>
      <c r="AS93" t="s">
        <v>268</v>
      </c>
      <c r="AT93" t="s">
        <v>268</v>
      </c>
      <c r="AU93" t="s">
        <v>268</v>
      </c>
      <c r="AV93" t="s">
        <v>268</v>
      </c>
      <c r="AW93" t="s">
        <v>268</v>
      </c>
      <c r="AX93" t="s">
        <v>268</v>
      </c>
      <c r="AY93" t="s">
        <v>268</v>
      </c>
      <c r="AZ93" t="s">
        <v>268</v>
      </c>
      <c r="BA93" t="s">
        <v>268</v>
      </c>
      <c r="BB93" t="s">
        <v>268</v>
      </c>
      <c r="BC93" t="s">
        <v>268</v>
      </c>
      <c r="BD93" t="s">
        <v>268</v>
      </c>
      <c r="BE93" t="s">
        <v>268</v>
      </c>
      <c r="BF93" t="s">
        <v>268</v>
      </c>
      <c r="BG93" t="s">
        <v>268</v>
      </c>
      <c r="BH93" t="s">
        <v>268</v>
      </c>
      <c r="BI93" t="s">
        <v>268</v>
      </c>
      <c r="BJ93" t="s">
        <v>268</v>
      </c>
      <c r="BK93" t="s">
        <v>268</v>
      </c>
      <c r="BL93" t="s">
        <v>268</v>
      </c>
      <c r="BM93" t="s">
        <v>268</v>
      </c>
      <c r="BN93" t="s">
        <v>268</v>
      </c>
      <c r="BO93" t="s">
        <v>268</v>
      </c>
      <c r="BP93" t="s">
        <v>268</v>
      </c>
      <c r="BQ93" t="s">
        <v>268</v>
      </c>
      <c r="BR93" t="s">
        <v>268</v>
      </c>
      <c r="BS93" t="s">
        <v>268</v>
      </c>
      <c r="BT93" t="s">
        <v>268</v>
      </c>
      <c r="BU93" t="s">
        <v>268</v>
      </c>
      <c r="BV93" t="s">
        <v>268</v>
      </c>
      <c r="BW93" t="s">
        <v>268</v>
      </c>
      <c r="BX93" t="s">
        <v>268</v>
      </c>
      <c r="BY93">
        <v>73</v>
      </c>
      <c r="BZ93">
        <v>73</v>
      </c>
      <c r="CA93" t="s">
        <v>142</v>
      </c>
      <c r="CB93" s="356">
        <v>122</v>
      </c>
      <c r="CC93" t="s">
        <v>876</v>
      </c>
      <c r="CD93" t="s">
        <v>268</v>
      </c>
      <c r="CE93" t="s">
        <v>268</v>
      </c>
      <c r="CF93" s="356">
        <v>1</v>
      </c>
      <c r="CG93" t="s">
        <v>268</v>
      </c>
      <c r="CH93" t="s">
        <v>268</v>
      </c>
      <c r="CI93" t="s">
        <v>268</v>
      </c>
      <c r="CJ93" t="s">
        <v>268</v>
      </c>
      <c r="CK93" t="s">
        <v>268</v>
      </c>
      <c r="CL93" t="s">
        <v>268</v>
      </c>
      <c r="CM93" t="s">
        <v>11224</v>
      </c>
      <c r="CN93">
        <v>52.92</v>
      </c>
      <c r="CO93" t="s">
        <v>268</v>
      </c>
      <c r="CP93">
        <v>52.92</v>
      </c>
      <c r="CQ93">
        <v>365</v>
      </c>
      <c r="CR93" t="s">
        <v>878</v>
      </c>
      <c r="CS93" t="s">
        <v>11225</v>
      </c>
      <c r="CT93" t="s">
        <v>11226</v>
      </c>
      <c r="CU93" t="s">
        <v>11227</v>
      </c>
      <c r="CV93" t="s">
        <v>268</v>
      </c>
      <c r="CW93" t="s">
        <v>268</v>
      </c>
      <c r="CX93" t="s">
        <v>268</v>
      </c>
      <c r="CY93" t="s">
        <v>268</v>
      </c>
      <c r="CZ93" t="s">
        <v>268</v>
      </c>
      <c r="DA93" t="s">
        <v>268</v>
      </c>
      <c r="DB93" s="429">
        <f t="shared" si="19"/>
        <v>0</v>
      </c>
      <c r="DC93" s="284">
        <f t="shared" si="20"/>
        <v>0</v>
      </c>
      <c r="DD93" s="284">
        <f t="shared" si="21"/>
        <v>0</v>
      </c>
      <c r="DE93" s="284">
        <f t="shared" si="22"/>
        <v>0</v>
      </c>
      <c r="DF93" s="295">
        <f t="shared" si="23"/>
        <v>73</v>
      </c>
      <c r="DG93" s="284">
        <f t="shared" si="24"/>
        <v>0</v>
      </c>
      <c r="DH93" s="284">
        <f t="shared" si="25"/>
        <v>0</v>
      </c>
      <c r="DI93" s="284">
        <f t="shared" si="26"/>
        <v>0</v>
      </c>
      <c r="DJ93" s="284">
        <f t="shared" si="27"/>
        <v>0</v>
      </c>
      <c r="DK93" s="295">
        <f t="shared" si="28"/>
        <v>1</v>
      </c>
      <c r="DL93" s="297">
        <f t="shared" si="29"/>
        <v>1</v>
      </c>
      <c r="DM93" s="430">
        <f>IFERROR(IF(CA93="D",IF(DL93="A dispo.",DF93*VLOOKUP('DATI INPUT'!$F$27,TARIFFE_UD,4,FALSE),DF93*VLOOKUP(DL93,TARIFFE_UD,4,FALSE)),DF93*VLOOKUP(CB93-100,TARIFFE_UND,4,FALSE)),0)</f>
        <v>35.990566072387679</v>
      </c>
      <c r="DN93" s="430">
        <f>IFERROR(IF(CA93="D",IF(DL93="A dispo.",DK93*VLOOKUP('DATI INPUT'!$F$27,TARIFFE_UD,5,FALSE),DK93*VLOOKUP(DL93,TARIFFE_UD,5,FALSE)),DK93*VLOOKUP(CB93-100,TARIFFE_UND,5,FALSE)),0)</f>
        <v>16.930848468833439</v>
      </c>
      <c r="DO93" s="431">
        <f t="shared" si="30"/>
        <v>1.4145412211163944E-3</v>
      </c>
      <c r="DP93" s="299">
        <f>IFERROR(IF(CA93="D",IF(DL93="A dispo.",DF93*VLOOKUP('DATI INPUT'!$F$27,TARIFFE_UD,2,FALSE),DF93*VLOOKUP(DL93,TARIFFE_UD,2,FALSE)),DF93*VLOOKUP(CB93-100,TARIFFE_UND,2,FALSE)),0)</f>
        <v>44.965183753116001</v>
      </c>
      <c r="DQ93" s="299">
        <f>IFERROR(IF(CA93="D",IF(DL93="A dispo.",DK93*VLOOKUP('DATI INPUT'!$F$27,TARIFFE_UD,3,FALSE),DK93*VLOOKUP(DL93,TARIFFE_UD,3,FALSE)),DK93*VLOOKUP(CB93-100,TARIFFE_UND,3,FALSE)),0)</f>
        <v>15.164853048114928</v>
      </c>
      <c r="DR93" s="299">
        <f t="shared" si="31"/>
        <v>60.130036801230929</v>
      </c>
    </row>
    <row r="94" spans="1:122" x14ac:dyDescent="0.25">
      <c r="A94" t="s">
        <v>2457</v>
      </c>
      <c r="B94" t="s">
        <v>2448</v>
      </c>
      <c r="C94" t="s">
        <v>1329</v>
      </c>
      <c r="D94" t="s">
        <v>2450</v>
      </c>
      <c r="E94" t="s">
        <v>268</v>
      </c>
      <c r="F94" t="s">
        <v>156</v>
      </c>
      <c r="G94" t="s">
        <v>2451</v>
      </c>
      <c r="H94" t="s">
        <v>1137</v>
      </c>
      <c r="I94" t="s">
        <v>2452</v>
      </c>
      <c r="J94" t="s">
        <v>274</v>
      </c>
      <c r="K94" t="s">
        <v>2453</v>
      </c>
      <c r="L94" t="s">
        <v>960</v>
      </c>
      <c r="M94" t="s">
        <v>1745</v>
      </c>
      <c r="N94" t="s">
        <v>984</v>
      </c>
      <c r="O94" t="s">
        <v>873</v>
      </c>
      <c r="P94" t="s">
        <v>613</v>
      </c>
      <c r="Q94" t="s">
        <v>299</v>
      </c>
      <c r="R94" t="s">
        <v>268</v>
      </c>
      <c r="S94" t="s">
        <v>268</v>
      </c>
      <c r="T94" t="s">
        <v>268</v>
      </c>
      <c r="U94" t="s">
        <v>268</v>
      </c>
      <c r="V94" t="s">
        <v>268</v>
      </c>
      <c r="W94" t="s">
        <v>1745</v>
      </c>
      <c r="X94" t="s">
        <v>613</v>
      </c>
      <c r="Y94" t="s">
        <v>299</v>
      </c>
      <c r="Z94" t="s">
        <v>268</v>
      </c>
      <c r="AA94" t="s">
        <v>268</v>
      </c>
      <c r="AB94" t="s">
        <v>268</v>
      </c>
      <c r="AC94" t="s">
        <v>268</v>
      </c>
      <c r="AD94" t="s">
        <v>268</v>
      </c>
      <c r="AE94" t="s">
        <v>287</v>
      </c>
      <c r="AF94" t="s">
        <v>1811</v>
      </c>
      <c r="AG94" t="s">
        <v>875</v>
      </c>
      <c r="AH94" t="s">
        <v>2299</v>
      </c>
      <c r="AI94" t="s">
        <v>2300</v>
      </c>
      <c r="AJ94" t="s">
        <v>268</v>
      </c>
      <c r="AK94" t="s">
        <v>381</v>
      </c>
      <c r="AL94" t="s">
        <v>268</v>
      </c>
      <c r="AM94" t="s">
        <v>288</v>
      </c>
      <c r="AN94" t="s">
        <v>268</v>
      </c>
      <c r="AO94" t="s">
        <v>268</v>
      </c>
      <c r="AP94" t="s">
        <v>268</v>
      </c>
      <c r="AQ94" t="s">
        <v>268</v>
      </c>
      <c r="AR94" t="s">
        <v>268</v>
      </c>
      <c r="AS94" t="s">
        <v>268</v>
      </c>
      <c r="AT94" t="s">
        <v>268</v>
      </c>
      <c r="AU94" t="s">
        <v>268</v>
      </c>
      <c r="AV94" t="s">
        <v>268</v>
      </c>
      <c r="AW94" t="s">
        <v>268</v>
      </c>
      <c r="AX94" t="s">
        <v>268</v>
      </c>
      <c r="AY94" t="s">
        <v>268</v>
      </c>
      <c r="AZ94" t="s">
        <v>268</v>
      </c>
      <c r="BA94" t="s">
        <v>268</v>
      </c>
      <c r="BB94" t="s">
        <v>268</v>
      </c>
      <c r="BC94" t="s">
        <v>268</v>
      </c>
      <c r="BD94" t="s">
        <v>268</v>
      </c>
      <c r="BE94" t="s">
        <v>268</v>
      </c>
      <c r="BF94" t="s">
        <v>268</v>
      </c>
      <c r="BG94" t="s">
        <v>268</v>
      </c>
      <c r="BH94" t="s">
        <v>268</v>
      </c>
      <c r="BI94" t="s">
        <v>268</v>
      </c>
      <c r="BJ94" t="s">
        <v>268</v>
      </c>
      <c r="BK94" t="s">
        <v>268</v>
      </c>
      <c r="BL94" t="s">
        <v>268</v>
      </c>
      <c r="BM94" t="s">
        <v>268</v>
      </c>
      <c r="BN94" t="s">
        <v>268</v>
      </c>
      <c r="BO94" t="s">
        <v>268</v>
      </c>
      <c r="BP94" t="s">
        <v>268</v>
      </c>
      <c r="BQ94" t="s">
        <v>268</v>
      </c>
      <c r="BR94" t="s">
        <v>268</v>
      </c>
      <c r="BS94" t="s">
        <v>268</v>
      </c>
      <c r="BT94" t="s">
        <v>268</v>
      </c>
      <c r="BU94" t="s">
        <v>268</v>
      </c>
      <c r="BV94" t="s">
        <v>268</v>
      </c>
      <c r="BW94" t="s">
        <v>268</v>
      </c>
      <c r="BX94" t="s">
        <v>268</v>
      </c>
      <c r="BY94">
        <v>80</v>
      </c>
      <c r="BZ94">
        <v>80</v>
      </c>
      <c r="CA94" t="s">
        <v>142</v>
      </c>
      <c r="CB94" s="356">
        <v>122</v>
      </c>
      <c r="CC94" t="s">
        <v>876</v>
      </c>
      <c r="CD94" t="s">
        <v>268</v>
      </c>
      <c r="CE94" t="s">
        <v>268</v>
      </c>
      <c r="CF94" s="356">
        <v>3</v>
      </c>
      <c r="CG94" t="s">
        <v>268</v>
      </c>
      <c r="CH94" t="s">
        <v>268</v>
      </c>
      <c r="CI94" t="s">
        <v>268</v>
      </c>
      <c r="CJ94" t="s">
        <v>268</v>
      </c>
      <c r="CK94" t="s">
        <v>268</v>
      </c>
      <c r="CL94" t="s">
        <v>2458</v>
      </c>
      <c r="CM94" t="s">
        <v>11224</v>
      </c>
      <c r="CN94">
        <v>118.11</v>
      </c>
      <c r="CO94" t="s">
        <v>268</v>
      </c>
      <c r="CP94">
        <v>118.11</v>
      </c>
      <c r="CQ94">
        <v>365</v>
      </c>
      <c r="CR94" t="s">
        <v>878</v>
      </c>
      <c r="CS94" t="s">
        <v>11225</v>
      </c>
      <c r="CT94" t="s">
        <v>11226</v>
      </c>
      <c r="CU94" t="s">
        <v>11227</v>
      </c>
      <c r="CV94" t="s">
        <v>268</v>
      </c>
      <c r="CW94" t="s">
        <v>268</v>
      </c>
      <c r="CX94" t="s">
        <v>268</v>
      </c>
      <c r="CY94" t="s">
        <v>268</v>
      </c>
      <c r="CZ94" t="s">
        <v>268</v>
      </c>
      <c r="DA94" t="s">
        <v>268</v>
      </c>
      <c r="DB94" s="429">
        <f t="shared" si="19"/>
        <v>0</v>
      </c>
      <c r="DC94" s="284">
        <f t="shared" si="20"/>
        <v>0</v>
      </c>
      <c r="DD94" s="284">
        <f t="shared" si="21"/>
        <v>0</v>
      </c>
      <c r="DE94" s="284">
        <f t="shared" si="22"/>
        <v>0</v>
      </c>
      <c r="DF94" s="295">
        <f t="shared" si="23"/>
        <v>80</v>
      </c>
      <c r="DG94" s="284">
        <f t="shared" si="24"/>
        <v>0</v>
      </c>
      <c r="DH94" s="284">
        <f t="shared" si="25"/>
        <v>0</v>
      </c>
      <c r="DI94" s="284">
        <f t="shared" si="26"/>
        <v>0</v>
      </c>
      <c r="DJ94" s="284">
        <f t="shared" si="27"/>
        <v>0</v>
      </c>
      <c r="DK94" s="295">
        <f t="shared" si="28"/>
        <v>1</v>
      </c>
      <c r="DL94" s="297">
        <f t="shared" si="29"/>
        <v>3</v>
      </c>
      <c r="DM94" s="430">
        <f>IFERROR(IF(CA94="D",IF(DL94="A dispo.",DF94*VLOOKUP('DATI INPUT'!$F$27,TARIFFE_UD,4,FALSE),DF94*VLOOKUP(DL94,TARIFFE_UD,4,FALSE)),DF94*VLOOKUP(CB94-100,TARIFFE_UND,4,FALSE)),0)</f>
        <v>50.71077802763039</v>
      </c>
      <c r="DN94" s="430">
        <f>IFERROR(IF(CA94="D",IF(DL94="A dispo.",DK94*VLOOKUP('DATI INPUT'!$F$27,TARIFFE_UD,5,FALSE),DK94*VLOOKUP(DL94,TARIFFE_UD,5,FALSE)),DK94*VLOOKUP(CB94-100,TARIFFE_UND,5,FALSE)),0)</f>
        <v>67.397800635548478</v>
      </c>
      <c r="DO94" s="431">
        <f t="shared" si="30"/>
        <v>-1.4213368211386523E-3</v>
      </c>
      <c r="DP94" s="299">
        <f>IFERROR(IF(CA94="D",IF(DL94="A dispo.",DF94*VLOOKUP('DATI INPUT'!$F$27,TARIFFE_UD,2,FALSE),DF94*VLOOKUP(DL94,TARIFFE_UD,2,FALSE)),DF94*VLOOKUP(CB94-100,TARIFFE_UND,2,FALSE)),0)</f>
        <v>63.356031902629191</v>
      </c>
      <c r="DQ94" s="299">
        <f>IFERROR(IF(CA94="D",IF(DL94="A dispo.",DK94*VLOOKUP('DATI INPUT'!$F$27,TARIFFE_UD,3,FALSE),DK94*VLOOKUP(DL94,TARIFFE_UD,3,FALSE)),DK94*VLOOKUP(CB94-100,TARIFFE_UND,3,FALSE)),0)</f>
        <v>60.367780403072892</v>
      </c>
      <c r="DR94" s="299">
        <f t="shared" si="31"/>
        <v>123.72381230570208</v>
      </c>
    </row>
    <row r="95" spans="1:122" x14ac:dyDescent="0.25">
      <c r="A95" t="s">
        <v>2459</v>
      </c>
      <c r="B95" t="s">
        <v>2448</v>
      </c>
      <c r="C95" t="s">
        <v>421</v>
      </c>
      <c r="D95" t="s">
        <v>2450</v>
      </c>
      <c r="E95" t="s">
        <v>268</v>
      </c>
      <c r="F95" t="s">
        <v>156</v>
      </c>
      <c r="G95" t="s">
        <v>2451</v>
      </c>
      <c r="H95" t="s">
        <v>1137</v>
      </c>
      <c r="I95" t="s">
        <v>2452</v>
      </c>
      <c r="J95" t="s">
        <v>274</v>
      </c>
      <c r="K95" t="s">
        <v>2453</v>
      </c>
      <c r="L95" t="s">
        <v>960</v>
      </c>
      <c r="M95" t="s">
        <v>1745</v>
      </c>
      <c r="N95" t="s">
        <v>984</v>
      </c>
      <c r="O95" t="s">
        <v>873</v>
      </c>
      <c r="P95" t="s">
        <v>613</v>
      </c>
      <c r="Q95" t="s">
        <v>299</v>
      </c>
      <c r="R95" t="s">
        <v>268</v>
      </c>
      <c r="S95" t="s">
        <v>268</v>
      </c>
      <c r="T95" t="s">
        <v>268</v>
      </c>
      <c r="U95" t="s">
        <v>268</v>
      </c>
      <c r="V95" t="s">
        <v>268</v>
      </c>
      <c r="W95" t="s">
        <v>1745</v>
      </c>
      <c r="X95" t="s">
        <v>613</v>
      </c>
      <c r="Y95" t="s">
        <v>299</v>
      </c>
      <c r="Z95" t="s">
        <v>268</v>
      </c>
      <c r="AA95" t="s">
        <v>268</v>
      </c>
      <c r="AB95" t="s">
        <v>268</v>
      </c>
      <c r="AC95" t="s">
        <v>268</v>
      </c>
      <c r="AD95" t="s">
        <v>268</v>
      </c>
      <c r="AE95" t="s">
        <v>287</v>
      </c>
      <c r="AF95" t="s">
        <v>1811</v>
      </c>
      <c r="AG95" t="s">
        <v>875</v>
      </c>
      <c r="AH95" t="s">
        <v>2299</v>
      </c>
      <c r="AI95" t="s">
        <v>2300</v>
      </c>
      <c r="AJ95" t="s">
        <v>268</v>
      </c>
      <c r="AK95" t="s">
        <v>395</v>
      </c>
      <c r="AL95" t="s">
        <v>268</v>
      </c>
      <c r="AM95" t="s">
        <v>353</v>
      </c>
      <c r="AN95" t="s">
        <v>268</v>
      </c>
      <c r="AO95" t="s">
        <v>268</v>
      </c>
      <c r="AP95" t="s">
        <v>268</v>
      </c>
      <c r="AQ95" t="s">
        <v>268</v>
      </c>
      <c r="AR95" t="s">
        <v>268</v>
      </c>
      <c r="AS95" t="s">
        <v>268</v>
      </c>
      <c r="AT95" t="s">
        <v>268</v>
      </c>
      <c r="AU95" t="s">
        <v>268</v>
      </c>
      <c r="AV95" t="s">
        <v>268</v>
      </c>
      <c r="AW95" t="s">
        <v>268</v>
      </c>
      <c r="AX95" t="s">
        <v>268</v>
      </c>
      <c r="AY95" t="s">
        <v>268</v>
      </c>
      <c r="AZ95" t="s">
        <v>268</v>
      </c>
      <c r="BA95" t="s">
        <v>268</v>
      </c>
      <c r="BB95" t="s">
        <v>268</v>
      </c>
      <c r="BC95" t="s">
        <v>268</v>
      </c>
      <c r="BD95" t="s">
        <v>268</v>
      </c>
      <c r="BE95" t="s">
        <v>268</v>
      </c>
      <c r="BF95" t="s">
        <v>268</v>
      </c>
      <c r="BG95" t="s">
        <v>268</v>
      </c>
      <c r="BH95" t="s">
        <v>268</v>
      </c>
      <c r="BI95" t="s">
        <v>268</v>
      </c>
      <c r="BJ95" t="s">
        <v>268</v>
      </c>
      <c r="BK95" t="s">
        <v>268</v>
      </c>
      <c r="BL95" t="s">
        <v>268</v>
      </c>
      <c r="BM95" t="s">
        <v>268</v>
      </c>
      <c r="BN95" t="s">
        <v>268</v>
      </c>
      <c r="BO95" t="s">
        <v>268</v>
      </c>
      <c r="BP95" t="s">
        <v>268</v>
      </c>
      <c r="BQ95" t="s">
        <v>268</v>
      </c>
      <c r="BR95" t="s">
        <v>268</v>
      </c>
      <c r="BS95" t="s">
        <v>268</v>
      </c>
      <c r="BT95" t="s">
        <v>268</v>
      </c>
      <c r="BU95" t="s">
        <v>268</v>
      </c>
      <c r="BV95" t="s">
        <v>268</v>
      </c>
      <c r="BW95" t="s">
        <v>268</v>
      </c>
      <c r="BX95" t="s">
        <v>268</v>
      </c>
      <c r="BY95">
        <v>36</v>
      </c>
      <c r="BZ95">
        <v>36</v>
      </c>
      <c r="CA95" t="s">
        <v>142</v>
      </c>
      <c r="CB95" s="356">
        <v>123</v>
      </c>
      <c r="CC95" t="s">
        <v>1817</v>
      </c>
      <c r="CD95" t="s">
        <v>268</v>
      </c>
      <c r="CE95" t="s">
        <v>268</v>
      </c>
      <c r="CF95" s="356">
        <v>3</v>
      </c>
      <c r="CG95" t="s">
        <v>268</v>
      </c>
      <c r="CH95" t="s">
        <v>268</v>
      </c>
      <c r="CI95" t="s">
        <v>268</v>
      </c>
      <c r="CJ95" t="s">
        <v>268</v>
      </c>
      <c r="CK95" t="s">
        <v>268</v>
      </c>
      <c r="CL95" t="s">
        <v>268</v>
      </c>
      <c r="CM95" t="s">
        <v>11224</v>
      </c>
      <c r="CN95">
        <v>22.82</v>
      </c>
      <c r="CO95" t="s">
        <v>268</v>
      </c>
      <c r="CP95">
        <v>22.82</v>
      </c>
      <c r="CQ95">
        <v>365</v>
      </c>
      <c r="CR95" t="s">
        <v>878</v>
      </c>
      <c r="CS95" t="s">
        <v>11225</v>
      </c>
      <c r="CT95" t="s">
        <v>11226</v>
      </c>
      <c r="CU95" t="s">
        <v>11227</v>
      </c>
      <c r="CV95" t="s">
        <v>268</v>
      </c>
      <c r="CW95" t="s">
        <v>268</v>
      </c>
      <c r="CX95" t="s">
        <v>268</v>
      </c>
      <c r="CY95" t="s">
        <v>268</v>
      </c>
      <c r="CZ95" t="s">
        <v>268</v>
      </c>
      <c r="DA95" t="s">
        <v>268</v>
      </c>
      <c r="DB95" s="429">
        <f t="shared" si="19"/>
        <v>0</v>
      </c>
      <c r="DC95" s="284">
        <f t="shared" si="20"/>
        <v>0</v>
      </c>
      <c r="DD95" s="284">
        <f t="shared" si="21"/>
        <v>0</v>
      </c>
      <c r="DE95" s="284">
        <f t="shared" si="22"/>
        <v>0</v>
      </c>
      <c r="DF95" s="295">
        <f t="shared" si="23"/>
        <v>36</v>
      </c>
      <c r="DG95" s="284">
        <f t="shared" si="24"/>
        <v>1</v>
      </c>
      <c r="DH95" s="284">
        <f t="shared" si="25"/>
        <v>0</v>
      </c>
      <c r="DI95" s="284">
        <f t="shared" si="26"/>
        <v>0</v>
      </c>
      <c r="DJ95" s="284">
        <f t="shared" si="27"/>
        <v>0</v>
      </c>
      <c r="DK95" s="295">
        <f t="shared" si="28"/>
        <v>0</v>
      </c>
      <c r="DL95" s="297">
        <f t="shared" si="29"/>
        <v>3</v>
      </c>
      <c r="DM95" s="430">
        <f>IFERROR(IF(CA95="D",IF(DL95="A dispo.",DF95*VLOOKUP('DATI INPUT'!$F$27,TARIFFE_UD,4,FALSE),DF95*VLOOKUP(DL95,TARIFFE_UD,4,FALSE)),DF95*VLOOKUP(CB95-100,TARIFFE_UND,4,FALSE)),0)</f>
        <v>22.819850112433677</v>
      </c>
      <c r="DN95" s="430">
        <f>IFERROR(IF(CA95="D",IF(DL95="A dispo.",DK95*VLOOKUP('DATI INPUT'!$F$27,TARIFFE_UD,5,FALSE),DK95*VLOOKUP(DL95,TARIFFE_UD,5,FALSE)),DK95*VLOOKUP(CB95-100,TARIFFE_UND,5,FALSE)),0)</f>
        <v>0</v>
      </c>
      <c r="DO95" s="431">
        <f t="shared" si="30"/>
        <v>-1.4988756632305922E-4</v>
      </c>
      <c r="DP95" s="299">
        <f>IFERROR(IF(CA95="D",IF(DL95="A dispo.",DF95*VLOOKUP('DATI INPUT'!$F$27,TARIFFE_UD,2,FALSE),DF95*VLOOKUP(DL95,TARIFFE_UD,2,FALSE)),DF95*VLOOKUP(CB95-100,TARIFFE_UND,2,FALSE)),0)</f>
        <v>28.510214356183134</v>
      </c>
      <c r="DQ95" s="299">
        <f>IFERROR(IF(CA95="D",IF(DL95="A dispo.",DK95*VLOOKUP('DATI INPUT'!$F$27,TARIFFE_UD,3,FALSE),DK95*VLOOKUP(DL95,TARIFFE_UD,3,FALSE)),DK95*VLOOKUP(CB95-100,TARIFFE_UND,3,FALSE)),0)</f>
        <v>0</v>
      </c>
      <c r="DR95" s="299">
        <f t="shared" si="31"/>
        <v>28.510214356183134</v>
      </c>
    </row>
    <row r="96" spans="1:122" x14ac:dyDescent="0.25">
      <c r="A96" t="s">
        <v>2460</v>
      </c>
      <c r="B96" t="s">
        <v>2448</v>
      </c>
      <c r="C96" t="s">
        <v>422</v>
      </c>
      <c r="D96" t="s">
        <v>2450</v>
      </c>
      <c r="E96" t="s">
        <v>268</v>
      </c>
      <c r="F96" t="s">
        <v>156</v>
      </c>
      <c r="G96" t="s">
        <v>2451</v>
      </c>
      <c r="H96" t="s">
        <v>1137</v>
      </c>
      <c r="I96" t="s">
        <v>2452</v>
      </c>
      <c r="J96" t="s">
        <v>274</v>
      </c>
      <c r="K96" t="s">
        <v>2453</v>
      </c>
      <c r="L96" t="s">
        <v>960</v>
      </c>
      <c r="M96" t="s">
        <v>1745</v>
      </c>
      <c r="N96" t="s">
        <v>984</v>
      </c>
      <c r="O96" t="s">
        <v>873</v>
      </c>
      <c r="P96" t="s">
        <v>613</v>
      </c>
      <c r="Q96" t="s">
        <v>299</v>
      </c>
      <c r="R96" t="s">
        <v>268</v>
      </c>
      <c r="S96" t="s">
        <v>268</v>
      </c>
      <c r="T96" t="s">
        <v>268</v>
      </c>
      <c r="U96" t="s">
        <v>268</v>
      </c>
      <c r="V96" t="s">
        <v>268</v>
      </c>
      <c r="W96" t="s">
        <v>2461</v>
      </c>
      <c r="X96" t="s">
        <v>1310</v>
      </c>
      <c r="Y96" t="s">
        <v>1143</v>
      </c>
      <c r="Z96" t="s">
        <v>268</v>
      </c>
      <c r="AA96" t="s">
        <v>268</v>
      </c>
      <c r="AB96" t="s">
        <v>268</v>
      </c>
      <c r="AC96" t="s">
        <v>268</v>
      </c>
      <c r="AD96" t="s">
        <v>268</v>
      </c>
      <c r="AE96" t="s">
        <v>287</v>
      </c>
      <c r="AF96" t="s">
        <v>1811</v>
      </c>
      <c r="AG96" t="s">
        <v>875</v>
      </c>
      <c r="AH96" t="s">
        <v>1812</v>
      </c>
      <c r="AI96" t="s">
        <v>765</v>
      </c>
      <c r="AJ96" t="s">
        <v>268</v>
      </c>
      <c r="AK96" t="s">
        <v>377</v>
      </c>
      <c r="AL96" t="s">
        <v>268</v>
      </c>
      <c r="AM96" t="s">
        <v>353</v>
      </c>
      <c r="AN96" t="s">
        <v>268</v>
      </c>
      <c r="AO96" t="s">
        <v>268</v>
      </c>
      <c r="AP96" t="s">
        <v>268</v>
      </c>
      <c r="AQ96" t="s">
        <v>268</v>
      </c>
      <c r="AR96" t="s">
        <v>268</v>
      </c>
      <c r="AS96" t="s">
        <v>268</v>
      </c>
      <c r="AT96" t="s">
        <v>268</v>
      </c>
      <c r="AU96" t="s">
        <v>268</v>
      </c>
      <c r="AV96" t="s">
        <v>268</v>
      </c>
      <c r="AW96" t="s">
        <v>268</v>
      </c>
      <c r="AX96" t="s">
        <v>268</v>
      </c>
      <c r="AY96" t="s">
        <v>268</v>
      </c>
      <c r="AZ96" t="s">
        <v>268</v>
      </c>
      <c r="BA96" t="s">
        <v>268</v>
      </c>
      <c r="BB96" t="s">
        <v>268</v>
      </c>
      <c r="BC96" t="s">
        <v>268</v>
      </c>
      <c r="BD96" t="s">
        <v>268</v>
      </c>
      <c r="BE96" t="s">
        <v>268</v>
      </c>
      <c r="BF96" t="s">
        <v>268</v>
      </c>
      <c r="BG96" t="s">
        <v>268</v>
      </c>
      <c r="BH96" t="s">
        <v>268</v>
      </c>
      <c r="BI96" t="s">
        <v>268</v>
      </c>
      <c r="BJ96" t="s">
        <v>268</v>
      </c>
      <c r="BK96" t="s">
        <v>268</v>
      </c>
      <c r="BL96" t="s">
        <v>268</v>
      </c>
      <c r="BM96" t="s">
        <v>268</v>
      </c>
      <c r="BN96" t="s">
        <v>268</v>
      </c>
      <c r="BO96" t="s">
        <v>268</v>
      </c>
      <c r="BP96" t="s">
        <v>268</v>
      </c>
      <c r="BQ96" t="s">
        <v>268</v>
      </c>
      <c r="BR96" t="s">
        <v>268</v>
      </c>
      <c r="BS96" t="s">
        <v>268</v>
      </c>
      <c r="BT96" t="s">
        <v>268</v>
      </c>
      <c r="BU96" t="s">
        <v>268</v>
      </c>
      <c r="BV96" t="s">
        <v>268</v>
      </c>
      <c r="BW96" t="s">
        <v>268</v>
      </c>
      <c r="BX96" t="s">
        <v>268</v>
      </c>
      <c r="BY96">
        <v>11.63</v>
      </c>
      <c r="BZ96">
        <v>11.63</v>
      </c>
      <c r="CA96" t="s">
        <v>142</v>
      </c>
      <c r="CB96" s="356">
        <v>123</v>
      </c>
      <c r="CC96" t="s">
        <v>1817</v>
      </c>
      <c r="CD96" t="s">
        <v>268</v>
      </c>
      <c r="CE96" t="s">
        <v>268</v>
      </c>
      <c r="CF96" s="356">
        <v>3</v>
      </c>
      <c r="CG96" t="s">
        <v>268</v>
      </c>
      <c r="CH96" t="s">
        <v>268</v>
      </c>
      <c r="CI96" t="s">
        <v>268</v>
      </c>
      <c r="CJ96" t="s">
        <v>268</v>
      </c>
      <c r="CK96" t="s">
        <v>268</v>
      </c>
      <c r="CL96" t="s">
        <v>268</v>
      </c>
      <c r="CM96" t="s">
        <v>11224</v>
      </c>
      <c r="CN96">
        <v>7.37</v>
      </c>
      <c r="CO96" t="s">
        <v>268</v>
      </c>
      <c r="CP96">
        <v>7.37</v>
      </c>
      <c r="CQ96">
        <v>365</v>
      </c>
      <c r="CR96" t="s">
        <v>878</v>
      </c>
      <c r="CS96" t="s">
        <v>11225</v>
      </c>
      <c r="CT96" t="s">
        <v>11226</v>
      </c>
      <c r="CU96" t="s">
        <v>11227</v>
      </c>
      <c r="CV96" t="s">
        <v>268</v>
      </c>
      <c r="CW96" t="s">
        <v>268</v>
      </c>
      <c r="CX96" t="s">
        <v>268</v>
      </c>
      <c r="CY96" t="s">
        <v>268</v>
      </c>
      <c r="CZ96" t="s">
        <v>268</v>
      </c>
      <c r="DA96" t="s">
        <v>268</v>
      </c>
      <c r="DB96" s="429">
        <f t="shared" si="19"/>
        <v>0</v>
      </c>
      <c r="DC96" s="284">
        <f t="shared" si="20"/>
        <v>0</v>
      </c>
      <c r="DD96" s="284">
        <f t="shared" si="21"/>
        <v>0</v>
      </c>
      <c r="DE96" s="284">
        <f t="shared" si="22"/>
        <v>0</v>
      </c>
      <c r="DF96" s="295">
        <f t="shared" si="23"/>
        <v>11.630000000000003</v>
      </c>
      <c r="DG96" s="284">
        <f t="shared" si="24"/>
        <v>1</v>
      </c>
      <c r="DH96" s="284">
        <f t="shared" si="25"/>
        <v>0</v>
      </c>
      <c r="DI96" s="284">
        <f t="shared" si="26"/>
        <v>0</v>
      </c>
      <c r="DJ96" s="284">
        <f t="shared" si="27"/>
        <v>0</v>
      </c>
      <c r="DK96" s="295">
        <f t="shared" si="28"/>
        <v>0</v>
      </c>
      <c r="DL96" s="297">
        <f t="shared" si="29"/>
        <v>3</v>
      </c>
      <c r="DM96" s="430">
        <f>IFERROR(IF(CA96="D",IF(DL96="A dispo.",DF96*VLOOKUP('DATI INPUT'!$F$27,TARIFFE_UD,4,FALSE),DF96*VLOOKUP(DL96,TARIFFE_UD,4,FALSE)),DF96*VLOOKUP(CB96-100,TARIFFE_UND,4,FALSE)),0)</f>
        <v>7.3720793557667692</v>
      </c>
      <c r="DN96" s="430">
        <f>IFERROR(IF(CA96="D",IF(DL96="A dispo.",DK96*VLOOKUP('DATI INPUT'!$F$27,TARIFFE_UD,5,FALSE),DK96*VLOOKUP(DL96,TARIFFE_UD,5,FALSE)),DK96*VLOOKUP(CB96-100,TARIFFE_UND,5,FALSE)),0)</f>
        <v>0</v>
      </c>
      <c r="DO96" s="431">
        <f t="shared" si="30"/>
        <v>2.0793557667690976E-3</v>
      </c>
      <c r="DP96" s="299">
        <f>IFERROR(IF(CA96="D",IF(DL96="A dispo.",DF96*VLOOKUP('DATI INPUT'!$F$27,TARIFFE_UD,2,FALSE),DF96*VLOOKUP(DL96,TARIFFE_UD,2,FALSE)),DF96*VLOOKUP(CB96-100,TARIFFE_UND,2,FALSE)),0)</f>
        <v>9.2103831378447207</v>
      </c>
      <c r="DQ96" s="299">
        <f>IFERROR(IF(CA96="D",IF(DL96="A dispo.",DK96*VLOOKUP('DATI INPUT'!$F$27,TARIFFE_UD,3,FALSE),DK96*VLOOKUP(DL96,TARIFFE_UD,3,FALSE)),DK96*VLOOKUP(CB96-100,TARIFFE_UND,3,FALSE)),0)</f>
        <v>0</v>
      </c>
      <c r="DR96" s="299">
        <f t="shared" si="31"/>
        <v>9.2103831378447207</v>
      </c>
    </row>
    <row r="97" spans="1:122" x14ac:dyDescent="0.25">
      <c r="A97" t="s">
        <v>2462</v>
      </c>
      <c r="B97" t="s">
        <v>1349</v>
      </c>
      <c r="C97" t="s">
        <v>2463</v>
      </c>
      <c r="D97" t="s">
        <v>2464</v>
      </c>
      <c r="E97" t="s">
        <v>268</v>
      </c>
      <c r="F97" t="s">
        <v>156</v>
      </c>
      <c r="G97" t="s">
        <v>2465</v>
      </c>
      <c r="H97" t="s">
        <v>1137</v>
      </c>
      <c r="I97" t="s">
        <v>302</v>
      </c>
      <c r="J97" t="s">
        <v>156</v>
      </c>
      <c r="K97" t="s">
        <v>2466</v>
      </c>
      <c r="L97" t="s">
        <v>984</v>
      </c>
      <c r="M97" t="s">
        <v>2467</v>
      </c>
      <c r="N97" t="s">
        <v>2468</v>
      </c>
      <c r="O97" t="s">
        <v>2469</v>
      </c>
      <c r="P97" t="s">
        <v>2470</v>
      </c>
      <c r="Q97" t="s">
        <v>911</v>
      </c>
      <c r="R97" t="s">
        <v>268</v>
      </c>
      <c r="S97" t="s">
        <v>268</v>
      </c>
      <c r="T97" t="s">
        <v>268</v>
      </c>
      <c r="U97" t="s">
        <v>268</v>
      </c>
      <c r="V97" t="s">
        <v>268</v>
      </c>
      <c r="W97" t="s">
        <v>2240</v>
      </c>
      <c r="X97" t="s">
        <v>2241</v>
      </c>
      <c r="Y97" t="s">
        <v>272</v>
      </c>
      <c r="Z97" t="s">
        <v>268</v>
      </c>
      <c r="AA97" t="s">
        <v>268</v>
      </c>
      <c r="AB97" t="s">
        <v>268</v>
      </c>
      <c r="AC97" t="s">
        <v>268</v>
      </c>
      <c r="AD97" t="s">
        <v>268</v>
      </c>
      <c r="AE97" t="s">
        <v>287</v>
      </c>
      <c r="AF97" t="s">
        <v>1811</v>
      </c>
      <c r="AG97" t="s">
        <v>875</v>
      </c>
      <c r="AH97" t="s">
        <v>1848</v>
      </c>
      <c r="AI97" t="s">
        <v>1813</v>
      </c>
      <c r="AJ97" t="s">
        <v>268</v>
      </c>
      <c r="AK97" t="s">
        <v>410</v>
      </c>
      <c r="AL97" t="s">
        <v>268</v>
      </c>
      <c r="AM97" t="s">
        <v>405</v>
      </c>
      <c r="AN97" t="s">
        <v>268</v>
      </c>
      <c r="AO97" t="s">
        <v>268</v>
      </c>
      <c r="AP97" t="s">
        <v>268</v>
      </c>
      <c r="AQ97" t="s">
        <v>268</v>
      </c>
      <c r="AR97" t="s">
        <v>268</v>
      </c>
      <c r="AS97" t="s">
        <v>268</v>
      </c>
      <c r="AT97" t="s">
        <v>268</v>
      </c>
      <c r="AU97" t="s">
        <v>268</v>
      </c>
      <c r="AV97" t="s">
        <v>268</v>
      </c>
      <c r="AW97" t="s">
        <v>268</v>
      </c>
      <c r="AX97" t="s">
        <v>268</v>
      </c>
      <c r="AY97" t="s">
        <v>268</v>
      </c>
      <c r="AZ97" t="s">
        <v>268</v>
      </c>
      <c r="BA97" t="s">
        <v>268</v>
      </c>
      <c r="BB97" t="s">
        <v>268</v>
      </c>
      <c r="BC97" t="s">
        <v>268</v>
      </c>
      <c r="BD97" t="s">
        <v>268</v>
      </c>
      <c r="BE97" t="s">
        <v>268</v>
      </c>
      <c r="BF97" t="s">
        <v>268</v>
      </c>
      <c r="BG97" t="s">
        <v>268</v>
      </c>
      <c r="BH97" t="s">
        <v>268</v>
      </c>
      <c r="BI97" t="s">
        <v>268</v>
      </c>
      <c r="BJ97" t="s">
        <v>268</v>
      </c>
      <c r="BK97" t="s">
        <v>268</v>
      </c>
      <c r="BL97" t="s">
        <v>268</v>
      </c>
      <c r="BM97" t="s">
        <v>268</v>
      </c>
      <c r="BN97" t="s">
        <v>268</v>
      </c>
      <c r="BO97" t="s">
        <v>268</v>
      </c>
      <c r="BP97" t="s">
        <v>268</v>
      </c>
      <c r="BQ97" t="s">
        <v>268</v>
      </c>
      <c r="BR97" t="s">
        <v>268</v>
      </c>
      <c r="BS97" t="s">
        <v>268</v>
      </c>
      <c r="BT97" t="s">
        <v>268</v>
      </c>
      <c r="BU97" t="s">
        <v>268</v>
      </c>
      <c r="BV97" t="s">
        <v>268</v>
      </c>
      <c r="BW97" t="s">
        <v>268</v>
      </c>
      <c r="BX97" t="s">
        <v>268</v>
      </c>
      <c r="BY97">
        <v>40</v>
      </c>
      <c r="BZ97">
        <v>40</v>
      </c>
      <c r="CA97" t="s">
        <v>142</v>
      </c>
      <c r="CB97" s="356">
        <v>122</v>
      </c>
      <c r="CC97" t="s">
        <v>876</v>
      </c>
      <c r="CD97" t="s">
        <v>268</v>
      </c>
      <c r="CE97" t="s">
        <v>268</v>
      </c>
      <c r="CF97" t="s">
        <v>268</v>
      </c>
      <c r="CG97" t="s">
        <v>268</v>
      </c>
      <c r="CH97" t="s">
        <v>268</v>
      </c>
      <c r="CI97" t="s">
        <v>268</v>
      </c>
      <c r="CJ97" t="s">
        <v>268</v>
      </c>
      <c r="CK97" t="s">
        <v>268</v>
      </c>
      <c r="CL97" t="s">
        <v>268</v>
      </c>
      <c r="CM97" t="s">
        <v>11224</v>
      </c>
      <c r="CN97">
        <v>92.76</v>
      </c>
      <c r="CO97" t="s">
        <v>268</v>
      </c>
      <c r="CP97">
        <v>92.76</v>
      </c>
      <c r="CQ97">
        <v>365</v>
      </c>
      <c r="CR97" t="s">
        <v>878</v>
      </c>
      <c r="CS97" t="s">
        <v>11225</v>
      </c>
      <c r="CT97" t="s">
        <v>11226</v>
      </c>
      <c r="CU97" t="s">
        <v>11227</v>
      </c>
      <c r="CV97" t="s">
        <v>268</v>
      </c>
      <c r="CW97" t="s">
        <v>268</v>
      </c>
      <c r="CX97" t="s">
        <v>268</v>
      </c>
      <c r="CY97" t="s">
        <v>268</v>
      </c>
      <c r="CZ97" t="s">
        <v>268</v>
      </c>
      <c r="DA97" t="s">
        <v>268</v>
      </c>
      <c r="DB97" s="429">
        <f t="shared" si="19"/>
        <v>0</v>
      </c>
      <c r="DC97" s="284">
        <f t="shared" si="20"/>
        <v>0</v>
      </c>
      <c r="DD97" s="284">
        <f t="shared" si="21"/>
        <v>0</v>
      </c>
      <c r="DE97" s="284">
        <f t="shared" si="22"/>
        <v>0</v>
      </c>
      <c r="DF97" s="295">
        <f t="shared" si="23"/>
        <v>40</v>
      </c>
      <c r="DG97" s="284">
        <f t="shared" si="24"/>
        <v>0</v>
      </c>
      <c r="DH97" s="284">
        <f t="shared" si="25"/>
        <v>0</v>
      </c>
      <c r="DI97" s="284">
        <f t="shared" si="26"/>
        <v>0</v>
      </c>
      <c r="DJ97" s="284">
        <f t="shared" si="27"/>
        <v>0</v>
      </c>
      <c r="DK97" s="295">
        <f t="shared" si="28"/>
        <v>1</v>
      </c>
      <c r="DL97" s="297" t="str">
        <f t="shared" si="29"/>
        <v>A dispo.</v>
      </c>
      <c r="DM97" s="430">
        <f>IFERROR(IF(CA97="D",IF(DL97="A dispo.",DF97*VLOOKUP('DATI INPUT'!$F$27,TARIFFE_UD,4,FALSE),DF97*VLOOKUP(DL97,TARIFFE_UD,4,FALSE)),DF97*VLOOKUP(CB97-100,TARIFFE_UND,4,FALSE)),0)</f>
        <v>25.355389013815195</v>
      </c>
      <c r="DN97" s="430">
        <f>IFERROR(IF(CA97="D",IF(DL97="A dispo.",DK97*VLOOKUP('DATI INPUT'!$F$27,TARIFFE_UD,5,FALSE),DK97*VLOOKUP(DL97,TARIFFE_UD,5,FALSE)),DK97*VLOOKUP(CB97-100,TARIFFE_UND,5,FALSE)),0)</f>
        <v>67.397800635548478</v>
      </c>
      <c r="DO97" s="431">
        <f t="shared" si="30"/>
        <v>-6.8103506363286215E-3</v>
      </c>
      <c r="DP97" s="299">
        <f>IFERROR(IF(CA97="D",IF(DL97="A dispo.",DF97*VLOOKUP('DATI INPUT'!$F$27,TARIFFE_UD,2,FALSE),DF97*VLOOKUP(DL97,TARIFFE_UD,2,FALSE)),DF97*VLOOKUP(CB97-100,TARIFFE_UND,2,FALSE)),0)</f>
        <v>31.678015951314595</v>
      </c>
      <c r="DQ97" s="299">
        <f>IFERROR(IF(CA97="D",IF(DL97="A dispo.",DK97*VLOOKUP('DATI INPUT'!$F$27,TARIFFE_UD,3,FALSE),DK97*VLOOKUP(DL97,TARIFFE_UD,3,FALSE)),DK97*VLOOKUP(CB97-100,TARIFFE_UND,3,FALSE)),0)</f>
        <v>60.367780403072892</v>
      </c>
      <c r="DR97" s="299">
        <f t="shared" si="31"/>
        <v>92.045796354387491</v>
      </c>
    </row>
    <row r="98" spans="1:122" x14ac:dyDescent="0.25">
      <c r="A98" t="s">
        <v>2471</v>
      </c>
      <c r="B98" t="s">
        <v>1816</v>
      </c>
      <c r="C98" t="s">
        <v>2472</v>
      </c>
      <c r="D98" t="s">
        <v>2473</v>
      </c>
      <c r="E98" t="s">
        <v>268</v>
      </c>
      <c r="F98" t="s">
        <v>156</v>
      </c>
      <c r="G98" t="s">
        <v>2474</v>
      </c>
      <c r="H98" t="s">
        <v>2201</v>
      </c>
      <c r="I98" t="s">
        <v>449</v>
      </c>
      <c r="J98" t="s">
        <v>156</v>
      </c>
      <c r="K98" t="s">
        <v>2475</v>
      </c>
      <c r="L98" t="s">
        <v>2476</v>
      </c>
      <c r="M98" t="s">
        <v>2477</v>
      </c>
      <c r="N98" t="s">
        <v>303</v>
      </c>
      <c r="O98" t="s">
        <v>1215</v>
      </c>
      <c r="P98" t="s">
        <v>2478</v>
      </c>
      <c r="Q98" t="s">
        <v>341</v>
      </c>
      <c r="R98" t="s">
        <v>268</v>
      </c>
      <c r="S98" t="s">
        <v>268</v>
      </c>
      <c r="T98" t="s">
        <v>268</v>
      </c>
      <c r="U98" t="s">
        <v>268</v>
      </c>
      <c r="V98" t="s">
        <v>268</v>
      </c>
      <c r="W98" t="s">
        <v>2432</v>
      </c>
      <c r="X98" t="s">
        <v>1934</v>
      </c>
      <c r="Y98" t="s">
        <v>294</v>
      </c>
      <c r="Z98" t="s">
        <v>268</v>
      </c>
      <c r="AA98" t="s">
        <v>268</v>
      </c>
      <c r="AB98" t="s">
        <v>268</v>
      </c>
      <c r="AC98" t="s">
        <v>268</v>
      </c>
      <c r="AD98" t="s">
        <v>268</v>
      </c>
      <c r="AE98" t="s">
        <v>287</v>
      </c>
      <c r="AF98" t="s">
        <v>1811</v>
      </c>
      <c r="AG98" t="s">
        <v>875</v>
      </c>
      <c r="AH98" t="s">
        <v>1935</v>
      </c>
      <c r="AI98" t="s">
        <v>2433</v>
      </c>
      <c r="AJ98" t="s">
        <v>268</v>
      </c>
      <c r="AK98" t="s">
        <v>725</v>
      </c>
      <c r="AL98" t="s">
        <v>268</v>
      </c>
      <c r="AM98" t="s">
        <v>288</v>
      </c>
      <c r="AN98" t="s">
        <v>268</v>
      </c>
      <c r="AO98" t="s">
        <v>268</v>
      </c>
      <c r="AP98" t="s">
        <v>268</v>
      </c>
      <c r="AQ98" t="s">
        <v>268</v>
      </c>
      <c r="AR98" t="s">
        <v>268</v>
      </c>
      <c r="AS98" t="s">
        <v>268</v>
      </c>
      <c r="AT98" t="s">
        <v>268</v>
      </c>
      <c r="AU98" t="s">
        <v>268</v>
      </c>
      <c r="AV98" t="s">
        <v>268</v>
      </c>
      <c r="AW98" t="s">
        <v>268</v>
      </c>
      <c r="AX98" t="s">
        <v>268</v>
      </c>
      <c r="AY98" t="s">
        <v>268</v>
      </c>
      <c r="AZ98" t="s">
        <v>268</v>
      </c>
      <c r="BA98" t="s">
        <v>268</v>
      </c>
      <c r="BB98" t="s">
        <v>268</v>
      </c>
      <c r="BC98" t="s">
        <v>268</v>
      </c>
      <c r="BD98" t="s">
        <v>268</v>
      </c>
      <c r="BE98" t="s">
        <v>268</v>
      </c>
      <c r="BF98" t="s">
        <v>268</v>
      </c>
      <c r="BG98" t="s">
        <v>268</v>
      </c>
      <c r="BH98" t="s">
        <v>268</v>
      </c>
      <c r="BI98" t="s">
        <v>268</v>
      </c>
      <c r="BJ98" t="s">
        <v>268</v>
      </c>
      <c r="BK98" t="s">
        <v>268</v>
      </c>
      <c r="BL98" t="s">
        <v>268</v>
      </c>
      <c r="BM98" t="s">
        <v>268</v>
      </c>
      <c r="BN98" t="s">
        <v>268</v>
      </c>
      <c r="BO98" t="s">
        <v>268</v>
      </c>
      <c r="BP98" t="s">
        <v>268</v>
      </c>
      <c r="BQ98" t="s">
        <v>268</v>
      </c>
      <c r="BR98" t="s">
        <v>268</v>
      </c>
      <c r="BS98" t="s">
        <v>268</v>
      </c>
      <c r="BT98" t="s">
        <v>268</v>
      </c>
      <c r="BU98" t="s">
        <v>268</v>
      </c>
      <c r="BV98" t="s">
        <v>268</v>
      </c>
      <c r="BW98" t="s">
        <v>268</v>
      </c>
      <c r="BX98" t="s">
        <v>268</v>
      </c>
      <c r="BY98">
        <v>57</v>
      </c>
      <c r="BZ98">
        <v>57</v>
      </c>
      <c r="CA98" t="s">
        <v>142</v>
      </c>
      <c r="CB98" s="356">
        <v>122</v>
      </c>
      <c r="CC98" t="s">
        <v>876</v>
      </c>
      <c r="CD98" t="s">
        <v>268</v>
      </c>
      <c r="CE98" t="s">
        <v>268</v>
      </c>
      <c r="CF98" t="s">
        <v>268</v>
      </c>
      <c r="CG98" t="s">
        <v>268</v>
      </c>
      <c r="CH98" t="s">
        <v>268</v>
      </c>
      <c r="CI98" t="s">
        <v>268</v>
      </c>
      <c r="CJ98" t="s">
        <v>268</v>
      </c>
      <c r="CK98" t="s">
        <v>268</v>
      </c>
      <c r="CL98" t="s">
        <v>268</v>
      </c>
      <c r="CM98" t="s">
        <v>11224</v>
      </c>
      <c r="CN98">
        <v>103.53</v>
      </c>
      <c r="CO98" t="s">
        <v>268</v>
      </c>
      <c r="CP98">
        <v>103.53</v>
      </c>
      <c r="CQ98">
        <v>365</v>
      </c>
      <c r="CR98" t="s">
        <v>878</v>
      </c>
      <c r="CS98" t="s">
        <v>11225</v>
      </c>
      <c r="CT98" t="s">
        <v>11226</v>
      </c>
      <c r="CU98" t="s">
        <v>11227</v>
      </c>
      <c r="CV98" t="s">
        <v>268</v>
      </c>
      <c r="CW98" t="s">
        <v>268</v>
      </c>
      <c r="CX98" t="s">
        <v>268</v>
      </c>
      <c r="CY98" t="s">
        <v>268</v>
      </c>
      <c r="CZ98" t="s">
        <v>268</v>
      </c>
      <c r="DA98" t="s">
        <v>268</v>
      </c>
      <c r="DB98" s="429">
        <f t="shared" si="19"/>
        <v>0</v>
      </c>
      <c r="DC98" s="284">
        <f t="shared" si="20"/>
        <v>0</v>
      </c>
      <c r="DD98" s="284">
        <f t="shared" si="21"/>
        <v>0</v>
      </c>
      <c r="DE98" s="284">
        <f t="shared" si="22"/>
        <v>0</v>
      </c>
      <c r="DF98" s="295">
        <f t="shared" si="23"/>
        <v>57</v>
      </c>
      <c r="DG98" s="284">
        <f t="shared" si="24"/>
        <v>0</v>
      </c>
      <c r="DH98" s="284">
        <f t="shared" si="25"/>
        <v>0</v>
      </c>
      <c r="DI98" s="284">
        <f t="shared" si="26"/>
        <v>0</v>
      </c>
      <c r="DJ98" s="284">
        <f t="shared" si="27"/>
        <v>0</v>
      </c>
      <c r="DK98" s="295">
        <f t="shared" si="28"/>
        <v>1</v>
      </c>
      <c r="DL98" s="297" t="str">
        <f t="shared" si="29"/>
        <v>A dispo.</v>
      </c>
      <c r="DM98" s="430">
        <f>IFERROR(IF(CA98="D",IF(DL98="A dispo.",DF98*VLOOKUP('DATI INPUT'!$F$27,TARIFFE_UD,4,FALSE),DF98*VLOOKUP(DL98,TARIFFE_UD,4,FALSE)),DF98*VLOOKUP(CB98-100,TARIFFE_UND,4,FALSE)),0)</f>
        <v>36.131429344686651</v>
      </c>
      <c r="DN98" s="430">
        <f>IFERROR(IF(CA98="D",IF(DL98="A dispo.",DK98*VLOOKUP('DATI INPUT'!$F$27,TARIFFE_UD,5,FALSE),DK98*VLOOKUP(DL98,TARIFFE_UD,5,FALSE)),DK98*VLOOKUP(CB98-100,TARIFFE_UND,5,FALSE)),0)</f>
        <v>67.397800635548478</v>
      </c>
      <c r="DO98" s="431">
        <f t="shared" si="30"/>
        <v>-7.7001976487167667E-4</v>
      </c>
      <c r="DP98" s="299">
        <f>IFERROR(IF(CA98="D",IF(DL98="A dispo.",DF98*VLOOKUP('DATI INPUT'!$F$27,TARIFFE_UD,2,FALSE),DF98*VLOOKUP(DL98,TARIFFE_UD,2,FALSE)),DF98*VLOOKUP(CB98-100,TARIFFE_UND,2,FALSE)),0)</f>
        <v>45.141172730623296</v>
      </c>
      <c r="DQ98" s="299">
        <f>IFERROR(IF(CA98="D",IF(DL98="A dispo.",DK98*VLOOKUP('DATI INPUT'!$F$27,TARIFFE_UD,3,FALSE),DK98*VLOOKUP(DL98,TARIFFE_UD,3,FALSE)),DK98*VLOOKUP(CB98-100,TARIFFE_UND,3,FALSE)),0)</f>
        <v>60.367780403072892</v>
      </c>
      <c r="DR98" s="299">
        <f t="shared" si="31"/>
        <v>105.5089531336962</v>
      </c>
    </row>
    <row r="99" spans="1:122" x14ac:dyDescent="0.25">
      <c r="A99" t="s">
        <v>2479</v>
      </c>
      <c r="B99" t="s">
        <v>1713</v>
      </c>
      <c r="C99" t="s">
        <v>2480</v>
      </c>
      <c r="D99" t="s">
        <v>2481</v>
      </c>
      <c r="E99" t="s">
        <v>268</v>
      </c>
      <c r="F99" t="s">
        <v>156</v>
      </c>
      <c r="G99" t="s">
        <v>2482</v>
      </c>
      <c r="H99" t="s">
        <v>1137</v>
      </c>
      <c r="I99" t="s">
        <v>2483</v>
      </c>
      <c r="J99" t="s">
        <v>156</v>
      </c>
      <c r="K99" t="s">
        <v>2484</v>
      </c>
      <c r="L99" t="s">
        <v>960</v>
      </c>
      <c r="M99" t="s">
        <v>2485</v>
      </c>
      <c r="N99" t="s">
        <v>2486</v>
      </c>
      <c r="O99" t="s">
        <v>1801</v>
      </c>
      <c r="P99" t="s">
        <v>2487</v>
      </c>
      <c r="Q99" t="s">
        <v>277</v>
      </c>
      <c r="R99" t="s">
        <v>268</v>
      </c>
      <c r="S99" t="s">
        <v>268</v>
      </c>
      <c r="T99" t="s">
        <v>268</v>
      </c>
      <c r="U99" t="s">
        <v>268</v>
      </c>
      <c r="V99" t="s">
        <v>268</v>
      </c>
      <c r="W99" t="s">
        <v>2488</v>
      </c>
      <c r="X99" t="s">
        <v>2489</v>
      </c>
      <c r="Y99" t="s">
        <v>368</v>
      </c>
      <c r="Z99" t="s">
        <v>268</v>
      </c>
      <c r="AA99" t="s">
        <v>268</v>
      </c>
      <c r="AB99" t="s">
        <v>268</v>
      </c>
      <c r="AC99" t="s">
        <v>268</v>
      </c>
      <c r="AD99" t="s">
        <v>268</v>
      </c>
      <c r="AE99" t="s">
        <v>287</v>
      </c>
      <c r="AF99" t="s">
        <v>1811</v>
      </c>
      <c r="AG99" t="s">
        <v>875</v>
      </c>
      <c r="AH99" t="s">
        <v>1848</v>
      </c>
      <c r="AI99" t="s">
        <v>2490</v>
      </c>
      <c r="AJ99" t="s">
        <v>268</v>
      </c>
      <c r="AK99" t="s">
        <v>410</v>
      </c>
      <c r="AL99" t="s">
        <v>268</v>
      </c>
      <c r="AM99" t="s">
        <v>288</v>
      </c>
      <c r="AN99" t="s">
        <v>268</v>
      </c>
      <c r="AO99" t="s">
        <v>268</v>
      </c>
      <c r="AP99" t="s">
        <v>268</v>
      </c>
      <c r="AQ99" t="s">
        <v>268</v>
      </c>
      <c r="AR99" t="s">
        <v>268</v>
      </c>
      <c r="AS99" t="s">
        <v>268</v>
      </c>
      <c r="AT99" t="s">
        <v>268</v>
      </c>
      <c r="AU99" t="s">
        <v>268</v>
      </c>
      <c r="AV99" t="s">
        <v>268</v>
      </c>
      <c r="AW99" t="s">
        <v>268</v>
      </c>
      <c r="AX99" t="s">
        <v>268</v>
      </c>
      <c r="AY99" t="s">
        <v>268</v>
      </c>
      <c r="AZ99" t="s">
        <v>268</v>
      </c>
      <c r="BA99" t="s">
        <v>268</v>
      </c>
      <c r="BB99" t="s">
        <v>268</v>
      </c>
      <c r="BC99" t="s">
        <v>268</v>
      </c>
      <c r="BD99" t="s">
        <v>268</v>
      </c>
      <c r="BE99" t="s">
        <v>268</v>
      </c>
      <c r="BF99" t="s">
        <v>268</v>
      </c>
      <c r="BG99" t="s">
        <v>268</v>
      </c>
      <c r="BH99" t="s">
        <v>268</v>
      </c>
      <c r="BI99" t="s">
        <v>268</v>
      </c>
      <c r="BJ99" t="s">
        <v>268</v>
      </c>
      <c r="BK99" t="s">
        <v>268</v>
      </c>
      <c r="BL99" t="s">
        <v>268</v>
      </c>
      <c r="BM99" t="s">
        <v>268</v>
      </c>
      <c r="BN99" t="s">
        <v>268</v>
      </c>
      <c r="BO99" t="s">
        <v>268</v>
      </c>
      <c r="BP99" t="s">
        <v>268</v>
      </c>
      <c r="BQ99" t="s">
        <v>268</v>
      </c>
      <c r="BR99" t="s">
        <v>268</v>
      </c>
      <c r="BS99" t="s">
        <v>268</v>
      </c>
      <c r="BT99" t="s">
        <v>268</v>
      </c>
      <c r="BU99" t="s">
        <v>268</v>
      </c>
      <c r="BV99" t="s">
        <v>268</v>
      </c>
      <c r="BW99" t="s">
        <v>268</v>
      </c>
      <c r="BX99" t="s">
        <v>268</v>
      </c>
      <c r="BY99">
        <v>80</v>
      </c>
      <c r="BZ99">
        <v>80</v>
      </c>
      <c r="CA99" t="s">
        <v>142</v>
      </c>
      <c r="CB99" s="356">
        <v>122</v>
      </c>
      <c r="CC99" t="s">
        <v>876</v>
      </c>
      <c r="CD99" t="s">
        <v>268</v>
      </c>
      <c r="CE99" t="s">
        <v>268</v>
      </c>
      <c r="CF99" t="s">
        <v>268</v>
      </c>
      <c r="CG99" t="s">
        <v>268</v>
      </c>
      <c r="CH99" t="s">
        <v>268</v>
      </c>
      <c r="CI99" t="s">
        <v>268</v>
      </c>
      <c r="CJ99" t="s">
        <v>268</v>
      </c>
      <c r="CK99" t="s">
        <v>268</v>
      </c>
      <c r="CL99" t="s">
        <v>268</v>
      </c>
      <c r="CM99" t="s">
        <v>11224</v>
      </c>
      <c r="CN99">
        <v>118.11</v>
      </c>
      <c r="CO99" t="s">
        <v>268</v>
      </c>
      <c r="CP99">
        <v>118.11</v>
      </c>
      <c r="CQ99">
        <v>365</v>
      </c>
      <c r="CR99" t="s">
        <v>878</v>
      </c>
      <c r="CS99" t="s">
        <v>11225</v>
      </c>
      <c r="CT99" t="s">
        <v>11226</v>
      </c>
      <c r="CU99" t="s">
        <v>11227</v>
      </c>
      <c r="CV99" t="s">
        <v>268</v>
      </c>
      <c r="CW99" t="s">
        <v>268</v>
      </c>
      <c r="CX99" t="s">
        <v>268</v>
      </c>
      <c r="CY99" t="s">
        <v>268</v>
      </c>
      <c r="CZ99" t="s">
        <v>268</v>
      </c>
      <c r="DA99" t="s">
        <v>268</v>
      </c>
      <c r="DB99" s="429">
        <f t="shared" si="19"/>
        <v>0</v>
      </c>
      <c r="DC99" s="284">
        <f t="shared" si="20"/>
        <v>0</v>
      </c>
      <c r="DD99" s="284">
        <f t="shared" si="21"/>
        <v>0</v>
      </c>
      <c r="DE99" s="284">
        <f t="shared" si="22"/>
        <v>0</v>
      </c>
      <c r="DF99" s="295">
        <f t="shared" si="23"/>
        <v>80</v>
      </c>
      <c r="DG99" s="284">
        <f t="shared" si="24"/>
        <v>0</v>
      </c>
      <c r="DH99" s="284">
        <f t="shared" si="25"/>
        <v>0</v>
      </c>
      <c r="DI99" s="284">
        <f t="shared" si="26"/>
        <v>0</v>
      </c>
      <c r="DJ99" s="284">
        <f t="shared" si="27"/>
        <v>0</v>
      </c>
      <c r="DK99" s="295">
        <f t="shared" si="28"/>
        <v>1</v>
      </c>
      <c r="DL99" s="297" t="str">
        <f t="shared" si="29"/>
        <v>A dispo.</v>
      </c>
      <c r="DM99" s="430">
        <f>IFERROR(IF(CA99="D",IF(DL99="A dispo.",DF99*VLOOKUP('DATI INPUT'!$F$27,TARIFFE_UD,4,FALSE),DF99*VLOOKUP(DL99,TARIFFE_UD,4,FALSE)),DF99*VLOOKUP(CB99-100,TARIFFE_UND,4,FALSE)),0)</f>
        <v>50.71077802763039</v>
      </c>
      <c r="DN99" s="430">
        <f>IFERROR(IF(CA99="D",IF(DL99="A dispo.",DK99*VLOOKUP('DATI INPUT'!$F$27,TARIFFE_UD,5,FALSE),DK99*VLOOKUP(DL99,TARIFFE_UD,5,FALSE)),DK99*VLOOKUP(CB99-100,TARIFFE_UND,5,FALSE)),0)</f>
        <v>67.397800635548478</v>
      </c>
      <c r="DO99" s="431">
        <f t="shared" si="30"/>
        <v>-1.4213368211386523E-3</v>
      </c>
      <c r="DP99" s="299">
        <f>IFERROR(IF(CA99="D",IF(DL99="A dispo.",DF99*VLOOKUP('DATI INPUT'!$F$27,TARIFFE_UD,2,FALSE),DF99*VLOOKUP(DL99,TARIFFE_UD,2,FALSE)),DF99*VLOOKUP(CB99-100,TARIFFE_UND,2,FALSE)),0)</f>
        <v>63.356031902629191</v>
      </c>
      <c r="DQ99" s="299">
        <f>IFERROR(IF(CA99="D",IF(DL99="A dispo.",DK99*VLOOKUP('DATI INPUT'!$F$27,TARIFFE_UD,3,FALSE),DK99*VLOOKUP(DL99,TARIFFE_UD,3,FALSE)),DK99*VLOOKUP(CB99-100,TARIFFE_UND,3,FALSE)),0)</f>
        <v>60.367780403072892</v>
      </c>
      <c r="DR99" s="299">
        <f t="shared" si="31"/>
        <v>123.72381230570208</v>
      </c>
    </row>
    <row r="100" spans="1:122" x14ac:dyDescent="0.25">
      <c r="A100" t="s">
        <v>10529</v>
      </c>
      <c r="B100" t="s">
        <v>2492</v>
      </c>
      <c r="C100" t="s">
        <v>2493</v>
      </c>
      <c r="D100" t="s">
        <v>2494</v>
      </c>
      <c r="E100" t="s">
        <v>268</v>
      </c>
      <c r="F100" t="s">
        <v>156</v>
      </c>
      <c r="G100" t="s">
        <v>2465</v>
      </c>
      <c r="H100" t="s">
        <v>1137</v>
      </c>
      <c r="I100" t="s">
        <v>302</v>
      </c>
      <c r="J100" t="s">
        <v>156</v>
      </c>
      <c r="K100" t="s">
        <v>2495</v>
      </c>
      <c r="L100" t="s">
        <v>960</v>
      </c>
      <c r="M100" t="s">
        <v>2496</v>
      </c>
      <c r="N100" t="s">
        <v>303</v>
      </c>
      <c r="O100" t="s">
        <v>1273</v>
      </c>
      <c r="P100" t="s">
        <v>2497</v>
      </c>
      <c r="Q100" t="s">
        <v>315</v>
      </c>
      <c r="R100" t="s">
        <v>268</v>
      </c>
      <c r="S100" t="s">
        <v>268</v>
      </c>
      <c r="T100" t="s">
        <v>268</v>
      </c>
      <c r="U100" t="s">
        <v>268</v>
      </c>
      <c r="V100" t="s">
        <v>268</v>
      </c>
      <c r="W100" t="s">
        <v>2498</v>
      </c>
      <c r="X100" t="s">
        <v>1847</v>
      </c>
      <c r="Y100" t="s">
        <v>918</v>
      </c>
      <c r="Z100" t="s">
        <v>268</v>
      </c>
      <c r="AA100" t="s">
        <v>268</v>
      </c>
      <c r="AB100" t="s">
        <v>268</v>
      </c>
      <c r="AC100" t="s">
        <v>268</v>
      </c>
      <c r="AD100" t="s">
        <v>268</v>
      </c>
      <c r="AE100" t="s">
        <v>287</v>
      </c>
      <c r="AF100" t="s">
        <v>1811</v>
      </c>
      <c r="AG100" t="s">
        <v>875</v>
      </c>
      <c r="AH100" t="s">
        <v>1848</v>
      </c>
      <c r="AI100" t="s">
        <v>760</v>
      </c>
      <c r="AJ100" t="s">
        <v>268</v>
      </c>
      <c r="AK100" t="s">
        <v>381</v>
      </c>
      <c r="AL100" t="s">
        <v>268</v>
      </c>
      <c r="AM100" t="s">
        <v>405</v>
      </c>
      <c r="AN100" t="s">
        <v>268</v>
      </c>
      <c r="AO100" t="s">
        <v>268</v>
      </c>
      <c r="AP100" t="s">
        <v>268</v>
      </c>
      <c r="AQ100" t="s">
        <v>268</v>
      </c>
      <c r="AR100" t="s">
        <v>268</v>
      </c>
      <c r="AS100" t="s">
        <v>268</v>
      </c>
      <c r="AT100" t="s">
        <v>268</v>
      </c>
      <c r="AU100" t="s">
        <v>268</v>
      </c>
      <c r="AV100" t="s">
        <v>268</v>
      </c>
      <c r="AW100" t="s">
        <v>268</v>
      </c>
      <c r="AX100" t="s">
        <v>268</v>
      </c>
      <c r="AY100" t="s">
        <v>268</v>
      </c>
      <c r="AZ100" t="s">
        <v>268</v>
      </c>
      <c r="BA100" t="s">
        <v>268</v>
      </c>
      <c r="BB100" t="s">
        <v>268</v>
      </c>
      <c r="BC100" t="s">
        <v>268</v>
      </c>
      <c r="BD100" t="s">
        <v>268</v>
      </c>
      <c r="BE100" t="s">
        <v>268</v>
      </c>
      <c r="BF100" t="s">
        <v>268</v>
      </c>
      <c r="BG100" t="s">
        <v>268</v>
      </c>
      <c r="BH100" t="s">
        <v>268</v>
      </c>
      <c r="BI100" t="s">
        <v>268</v>
      </c>
      <c r="BJ100" t="s">
        <v>268</v>
      </c>
      <c r="BK100" t="s">
        <v>268</v>
      </c>
      <c r="BL100" t="s">
        <v>268</v>
      </c>
      <c r="BM100" t="s">
        <v>268</v>
      </c>
      <c r="BN100" t="s">
        <v>268</v>
      </c>
      <c r="BO100" t="s">
        <v>268</v>
      </c>
      <c r="BP100" t="s">
        <v>268</v>
      </c>
      <c r="BQ100" t="s">
        <v>268</v>
      </c>
      <c r="BR100" t="s">
        <v>268</v>
      </c>
      <c r="BS100" t="s">
        <v>268</v>
      </c>
      <c r="BT100" t="s">
        <v>268</v>
      </c>
      <c r="BU100" t="s">
        <v>268</v>
      </c>
      <c r="BV100" t="s">
        <v>268</v>
      </c>
      <c r="BW100" t="s">
        <v>268</v>
      </c>
      <c r="BX100" t="s">
        <v>268</v>
      </c>
      <c r="BY100">
        <v>80</v>
      </c>
      <c r="BZ100">
        <v>80</v>
      </c>
      <c r="CA100" t="s">
        <v>142</v>
      </c>
      <c r="CB100" s="356">
        <v>122</v>
      </c>
      <c r="CC100" t="s">
        <v>876</v>
      </c>
      <c r="CD100" t="s">
        <v>268</v>
      </c>
      <c r="CE100" t="s">
        <v>268</v>
      </c>
      <c r="CF100" t="s">
        <v>268</v>
      </c>
      <c r="CG100" t="s">
        <v>268</v>
      </c>
      <c r="CH100" t="s">
        <v>268</v>
      </c>
      <c r="CI100" t="s">
        <v>268</v>
      </c>
      <c r="CJ100" t="s">
        <v>268</v>
      </c>
      <c r="CK100" t="s">
        <v>268</v>
      </c>
      <c r="CL100" t="s">
        <v>268</v>
      </c>
      <c r="CM100" t="s">
        <v>11224</v>
      </c>
      <c r="CN100">
        <v>118.11</v>
      </c>
      <c r="CO100" t="s">
        <v>268</v>
      </c>
      <c r="CP100">
        <v>118.11</v>
      </c>
      <c r="CQ100">
        <v>365</v>
      </c>
      <c r="CR100" t="s">
        <v>878</v>
      </c>
      <c r="CS100" t="s">
        <v>11225</v>
      </c>
      <c r="CT100" t="s">
        <v>11226</v>
      </c>
      <c r="CU100" t="s">
        <v>11227</v>
      </c>
      <c r="CV100" t="s">
        <v>268</v>
      </c>
      <c r="CW100" t="s">
        <v>268</v>
      </c>
      <c r="CX100" t="s">
        <v>268</v>
      </c>
      <c r="CY100" t="s">
        <v>268</v>
      </c>
      <c r="CZ100" t="s">
        <v>268</v>
      </c>
      <c r="DA100" t="s">
        <v>268</v>
      </c>
      <c r="DB100" s="429">
        <f t="shared" si="19"/>
        <v>0</v>
      </c>
      <c r="DC100" s="284">
        <f t="shared" si="20"/>
        <v>0</v>
      </c>
      <c r="DD100" s="284">
        <f t="shared" si="21"/>
        <v>0</v>
      </c>
      <c r="DE100" s="284">
        <f t="shared" si="22"/>
        <v>0</v>
      </c>
      <c r="DF100" s="295">
        <f t="shared" si="23"/>
        <v>80</v>
      </c>
      <c r="DG100" s="284">
        <f t="shared" si="24"/>
        <v>0</v>
      </c>
      <c r="DH100" s="284">
        <f t="shared" si="25"/>
        <v>0</v>
      </c>
      <c r="DI100" s="284">
        <f t="shared" si="26"/>
        <v>0</v>
      </c>
      <c r="DJ100" s="284">
        <f t="shared" si="27"/>
        <v>0</v>
      </c>
      <c r="DK100" s="295">
        <f t="shared" si="28"/>
        <v>1</v>
      </c>
      <c r="DL100" s="297" t="str">
        <f t="shared" si="29"/>
        <v>A dispo.</v>
      </c>
      <c r="DM100" s="430">
        <f>IFERROR(IF(CA100="D",IF(DL100="A dispo.",DF100*VLOOKUP('DATI INPUT'!$F$27,TARIFFE_UD,4,FALSE),DF100*VLOOKUP(DL100,TARIFFE_UD,4,FALSE)),DF100*VLOOKUP(CB100-100,TARIFFE_UND,4,FALSE)),0)</f>
        <v>50.71077802763039</v>
      </c>
      <c r="DN100" s="430">
        <f>IFERROR(IF(CA100="D",IF(DL100="A dispo.",DK100*VLOOKUP('DATI INPUT'!$F$27,TARIFFE_UD,5,FALSE),DK100*VLOOKUP(DL100,TARIFFE_UD,5,FALSE)),DK100*VLOOKUP(CB100-100,TARIFFE_UND,5,FALSE)),0)</f>
        <v>67.397800635548478</v>
      </c>
      <c r="DO100" s="431">
        <f t="shared" si="30"/>
        <v>-1.4213368211386523E-3</v>
      </c>
      <c r="DP100" s="299">
        <f>IFERROR(IF(CA100="D",IF(DL100="A dispo.",DF100*VLOOKUP('DATI INPUT'!$F$27,TARIFFE_UD,2,FALSE),DF100*VLOOKUP(DL100,TARIFFE_UD,2,FALSE)),DF100*VLOOKUP(CB100-100,TARIFFE_UND,2,FALSE)),0)</f>
        <v>63.356031902629191</v>
      </c>
      <c r="DQ100" s="299">
        <f>IFERROR(IF(CA100="D",IF(DL100="A dispo.",DK100*VLOOKUP('DATI INPUT'!$F$27,TARIFFE_UD,3,FALSE),DK100*VLOOKUP(DL100,TARIFFE_UD,3,FALSE)),DK100*VLOOKUP(CB100-100,TARIFFE_UND,3,FALSE)),0)</f>
        <v>60.367780403072892</v>
      </c>
      <c r="DR100" s="299">
        <f t="shared" si="31"/>
        <v>123.72381230570208</v>
      </c>
    </row>
    <row r="101" spans="1:122" x14ac:dyDescent="0.25">
      <c r="A101" t="s">
        <v>2500</v>
      </c>
      <c r="B101" t="s">
        <v>2501</v>
      </c>
      <c r="C101" t="s">
        <v>903</v>
      </c>
      <c r="D101" t="s">
        <v>2502</v>
      </c>
      <c r="E101" t="s">
        <v>268</v>
      </c>
      <c r="F101" t="s">
        <v>156</v>
      </c>
      <c r="G101" t="s">
        <v>2503</v>
      </c>
      <c r="H101" t="s">
        <v>2504</v>
      </c>
      <c r="I101" t="s">
        <v>306</v>
      </c>
      <c r="J101" t="s">
        <v>274</v>
      </c>
      <c r="K101" t="s">
        <v>1774</v>
      </c>
      <c r="L101" t="s">
        <v>984</v>
      </c>
      <c r="M101" t="s">
        <v>2505</v>
      </c>
      <c r="N101" t="s">
        <v>984</v>
      </c>
      <c r="O101" t="s">
        <v>873</v>
      </c>
      <c r="P101" t="s">
        <v>2506</v>
      </c>
      <c r="Q101" t="s">
        <v>290</v>
      </c>
      <c r="R101" t="s">
        <v>268</v>
      </c>
      <c r="S101" t="s">
        <v>268</v>
      </c>
      <c r="T101" t="s">
        <v>268</v>
      </c>
      <c r="U101" t="s">
        <v>268</v>
      </c>
      <c r="V101" t="s">
        <v>268</v>
      </c>
      <c r="W101" t="s">
        <v>2505</v>
      </c>
      <c r="X101" t="s">
        <v>2506</v>
      </c>
      <c r="Y101" t="s">
        <v>290</v>
      </c>
      <c r="Z101" t="s">
        <v>268</v>
      </c>
      <c r="AA101" t="s">
        <v>268</v>
      </c>
      <c r="AB101" t="s">
        <v>268</v>
      </c>
      <c r="AC101" t="s">
        <v>268</v>
      </c>
      <c r="AD101" t="s">
        <v>268</v>
      </c>
      <c r="AE101" t="s">
        <v>287</v>
      </c>
      <c r="AF101" t="s">
        <v>1811</v>
      </c>
      <c r="AG101" t="s">
        <v>875</v>
      </c>
      <c r="AH101" t="s">
        <v>1848</v>
      </c>
      <c r="AI101" t="s">
        <v>2507</v>
      </c>
      <c r="AJ101" t="s">
        <v>268</v>
      </c>
      <c r="AK101" t="s">
        <v>268</v>
      </c>
      <c r="AL101" t="s">
        <v>268</v>
      </c>
      <c r="AM101" t="s">
        <v>405</v>
      </c>
      <c r="AN101" t="s">
        <v>268</v>
      </c>
      <c r="AO101" t="s">
        <v>268</v>
      </c>
      <c r="AP101" t="s">
        <v>268</v>
      </c>
      <c r="AQ101" t="s">
        <v>268</v>
      </c>
      <c r="AR101" t="s">
        <v>268</v>
      </c>
      <c r="AS101" t="s">
        <v>268</v>
      </c>
      <c r="AT101" t="s">
        <v>268</v>
      </c>
      <c r="AU101" t="s">
        <v>268</v>
      </c>
      <c r="AV101" t="s">
        <v>268</v>
      </c>
      <c r="AW101" t="s">
        <v>268</v>
      </c>
      <c r="AX101" t="s">
        <v>268</v>
      </c>
      <c r="AY101" t="s">
        <v>268</v>
      </c>
      <c r="AZ101" t="s">
        <v>268</v>
      </c>
      <c r="BA101" t="s">
        <v>268</v>
      </c>
      <c r="BB101" t="s">
        <v>268</v>
      </c>
      <c r="BC101" t="s">
        <v>268</v>
      </c>
      <c r="BD101" t="s">
        <v>268</v>
      </c>
      <c r="BE101" t="s">
        <v>268</v>
      </c>
      <c r="BF101" t="s">
        <v>268</v>
      </c>
      <c r="BG101" t="s">
        <v>268</v>
      </c>
      <c r="BH101" t="s">
        <v>268</v>
      </c>
      <c r="BI101" t="s">
        <v>268</v>
      </c>
      <c r="BJ101" t="s">
        <v>268</v>
      </c>
      <c r="BK101" t="s">
        <v>268</v>
      </c>
      <c r="BL101" t="s">
        <v>268</v>
      </c>
      <c r="BM101" t="s">
        <v>268</v>
      </c>
      <c r="BN101" t="s">
        <v>268</v>
      </c>
      <c r="BO101" t="s">
        <v>268</v>
      </c>
      <c r="BP101" t="s">
        <v>268</v>
      </c>
      <c r="BQ101" t="s">
        <v>268</v>
      </c>
      <c r="BR101" t="s">
        <v>268</v>
      </c>
      <c r="BS101" t="s">
        <v>268</v>
      </c>
      <c r="BT101" t="s">
        <v>268</v>
      </c>
      <c r="BU101" t="s">
        <v>268</v>
      </c>
      <c r="BV101" t="s">
        <v>268</v>
      </c>
      <c r="BW101" t="s">
        <v>268</v>
      </c>
      <c r="BX101" t="s">
        <v>268</v>
      </c>
      <c r="BY101">
        <v>48.3</v>
      </c>
      <c r="BZ101">
        <v>48.3</v>
      </c>
      <c r="CA101" t="s">
        <v>142</v>
      </c>
      <c r="CB101" s="356">
        <v>122</v>
      </c>
      <c r="CC101" t="s">
        <v>876</v>
      </c>
      <c r="CD101" t="s">
        <v>268</v>
      </c>
      <c r="CE101" t="s">
        <v>268</v>
      </c>
      <c r="CF101" s="356">
        <v>2</v>
      </c>
      <c r="CG101" t="s">
        <v>268</v>
      </c>
      <c r="CH101" t="s">
        <v>268</v>
      </c>
      <c r="CI101" t="s">
        <v>268</v>
      </c>
      <c r="CJ101" t="s">
        <v>268</v>
      </c>
      <c r="CK101" t="s">
        <v>268</v>
      </c>
      <c r="CL101" t="s">
        <v>268</v>
      </c>
      <c r="CM101" t="s">
        <v>11224</v>
      </c>
      <c r="CN101">
        <v>79.22</v>
      </c>
      <c r="CO101" t="s">
        <v>268</v>
      </c>
      <c r="CP101">
        <v>79.22</v>
      </c>
      <c r="CQ101">
        <v>365</v>
      </c>
      <c r="CR101" t="s">
        <v>878</v>
      </c>
      <c r="CS101" t="s">
        <v>11225</v>
      </c>
      <c r="CT101" t="s">
        <v>11226</v>
      </c>
      <c r="CU101" t="s">
        <v>11227</v>
      </c>
      <c r="CV101" t="s">
        <v>268</v>
      </c>
      <c r="CW101" t="s">
        <v>268</v>
      </c>
      <c r="CX101" t="s">
        <v>268</v>
      </c>
      <c r="CY101" t="s">
        <v>268</v>
      </c>
      <c r="CZ101" t="s">
        <v>268</v>
      </c>
      <c r="DA101" t="s">
        <v>268</v>
      </c>
      <c r="DB101" s="429">
        <f t="shared" si="19"/>
        <v>0</v>
      </c>
      <c r="DC101" s="284">
        <f t="shared" si="20"/>
        <v>0</v>
      </c>
      <c r="DD101" s="284">
        <f t="shared" si="21"/>
        <v>0</v>
      </c>
      <c r="DE101" s="284">
        <f t="shared" si="22"/>
        <v>0</v>
      </c>
      <c r="DF101" s="295">
        <f t="shared" si="23"/>
        <v>48.3</v>
      </c>
      <c r="DG101" s="284">
        <f t="shared" si="24"/>
        <v>0</v>
      </c>
      <c r="DH101" s="284">
        <f t="shared" si="25"/>
        <v>0</v>
      </c>
      <c r="DI101" s="284">
        <f t="shared" si="26"/>
        <v>0</v>
      </c>
      <c r="DJ101" s="284">
        <f t="shared" si="27"/>
        <v>0</v>
      </c>
      <c r="DK101" s="295">
        <f t="shared" si="28"/>
        <v>1</v>
      </c>
      <c r="DL101" s="297">
        <f t="shared" si="29"/>
        <v>2</v>
      </c>
      <c r="DM101" s="430">
        <f>IFERROR(IF(CA101="D",IF(DL101="A dispo.",DF101*VLOOKUP('DATI INPUT'!$F$27,TARIFFE_UD,4,FALSE),DF101*VLOOKUP(DL101,TARIFFE_UD,4,FALSE)),DF101*VLOOKUP(CB101-100,TARIFFE_UND,4,FALSE)),0)</f>
        <v>27.781758879165011</v>
      </c>
      <c r="DN101" s="430">
        <f>IFERROR(IF(CA101="D",IF(DL101="A dispo.",DK101*VLOOKUP('DATI INPUT'!$F$27,TARIFFE_UD,5,FALSE),DK101*VLOOKUP(DL101,TARIFFE_UD,5,FALSE)),DK101*VLOOKUP(CB101-100,TARIFFE_UND,5,FALSE)),0)</f>
        <v>51.443731886070836</v>
      </c>
      <c r="DO101" s="431">
        <f t="shared" si="30"/>
        <v>5.4907652358480163E-3</v>
      </c>
      <c r="DP101" s="299">
        <f>IFERROR(IF(CA101="D",IF(DL101="A dispo.",DF101*VLOOKUP('DATI INPUT'!$F$27,TARIFFE_UD,2,FALSE),DF101*VLOOKUP(DL101,TARIFFE_UD,2,FALSE)),DF101*VLOOKUP(CB101-100,TARIFFE_UND,2,FALSE)),0)</f>
        <v>34.709426088877898</v>
      </c>
      <c r="DQ101" s="299">
        <f>IFERROR(IF(CA101="D",IF(DL101="A dispo.",DK101*VLOOKUP('DATI INPUT'!$F$27,TARIFFE_UD,3,FALSE),DK101*VLOOKUP(DL101,TARIFFE_UD,3,FALSE)),DK101*VLOOKUP(CB101-100,TARIFFE_UND,3,FALSE)),0)</f>
        <v>46.077822723118445</v>
      </c>
      <c r="DR101" s="299">
        <f t="shared" si="31"/>
        <v>80.787248811996335</v>
      </c>
    </row>
    <row r="102" spans="1:122" x14ac:dyDescent="0.25">
      <c r="A102" t="s">
        <v>2508</v>
      </c>
      <c r="B102" t="s">
        <v>2501</v>
      </c>
      <c r="C102" t="s">
        <v>1331</v>
      </c>
      <c r="D102" t="s">
        <v>2502</v>
      </c>
      <c r="E102" t="s">
        <v>268</v>
      </c>
      <c r="F102" t="s">
        <v>156</v>
      </c>
      <c r="G102" t="s">
        <v>2503</v>
      </c>
      <c r="H102" t="s">
        <v>2504</v>
      </c>
      <c r="I102" t="s">
        <v>306</v>
      </c>
      <c r="J102" t="s">
        <v>274</v>
      </c>
      <c r="K102" t="s">
        <v>1774</v>
      </c>
      <c r="L102" t="s">
        <v>984</v>
      </c>
      <c r="M102" t="s">
        <v>2505</v>
      </c>
      <c r="N102" t="s">
        <v>984</v>
      </c>
      <c r="O102" t="s">
        <v>873</v>
      </c>
      <c r="P102" t="s">
        <v>2506</v>
      </c>
      <c r="Q102" t="s">
        <v>290</v>
      </c>
      <c r="R102" t="s">
        <v>268</v>
      </c>
      <c r="S102" t="s">
        <v>268</v>
      </c>
      <c r="T102" t="s">
        <v>268</v>
      </c>
      <c r="U102" t="s">
        <v>268</v>
      </c>
      <c r="V102" t="s">
        <v>268</v>
      </c>
      <c r="W102" t="s">
        <v>2509</v>
      </c>
      <c r="X102" t="s">
        <v>2241</v>
      </c>
      <c r="Y102" t="s">
        <v>299</v>
      </c>
      <c r="Z102" t="s">
        <v>154</v>
      </c>
      <c r="AA102" t="s">
        <v>268</v>
      </c>
      <c r="AB102" t="s">
        <v>268</v>
      </c>
      <c r="AC102" t="s">
        <v>268</v>
      </c>
      <c r="AD102" t="s">
        <v>268</v>
      </c>
      <c r="AE102" t="s">
        <v>287</v>
      </c>
      <c r="AF102" t="s">
        <v>1811</v>
      </c>
      <c r="AG102" t="s">
        <v>875</v>
      </c>
      <c r="AH102" t="s">
        <v>1848</v>
      </c>
      <c r="AI102" t="s">
        <v>1166</v>
      </c>
      <c r="AJ102" t="s">
        <v>268</v>
      </c>
      <c r="AK102" t="s">
        <v>268</v>
      </c>
      <c r="AL102" t="s">
        <v>268</v>
      </c>
      <c r="AM102" t="s">
        <v>353</v>
      </c>
      <c r="AN102" t="s">
        <v>268</v>
      </c>
      <c r="AO102" t="s">
        <v>268</v>
      </c>
      <c r="AP102" t="s">
        <v>268</v>
      </c>
      <c r="AQ102" t="s">
        <v>268</v>
      </c>
      <c r="AR102" t="s">
        <v>268</v>
      </c>
      <c r="AS102" t="s">
        <v>268</v>
      </c>
      <c r="AT102" t="s">
        <v>268</v>
      </c>
      <c r="AU102" t="s">
        <v>268</v>
      </c>
      <c r="AV102" t="s">
        <v>268</v>
      </c>
      <c r="AW102" t="s">
        <v>268</v>
      </c>
      <c r="AX102" t="s">
        <v>268</v>
      </c>
      <c r="AY102" t="s">
        <v>268</v>
      </c>
      <c r="AZ102" t="s">
        <v>268</v>
      </c>
      <c r="BA102" t="s">
        <v>268</v>
      </c>
      <c r="BB102" t="s">
        <v>268</v>
      </c>
      <c r="BC102" t="s">
        <v>268</v>
      </c>
      <c r="BD102" t="s">
        <v>268</v>
      </c>
      <c r="BE102" t="s">
        <v>268</v>
      </c>
      <c r="BF102" t="s">
        <v>268</v>
      </c>
      <c r="BG102" t="s">
        <v>268</v>
      </c>
      <c r="BH102" t="s">
        <v>268</v>
      </c>
      <c r="BI102" t="s">
        <v>268</v>
      </c>
      <c r="BJ102" t="s">
        <v>268</v>
      </c>
      <c r="BK102" t="s">
        <v>268</v>
      </c>
      <c r="BL102" t="s">
        <v>268</v>
      </c>
      <c r="BM102" t="s">
        <v>268</v>
      </c>
      <c r="BN102" t="s">
        <v>268</v>
      </c>
      <c r="BO102" t="s">
        <v>268</v>
      </c>
      <c r="BP102" t="s">
        <v>268</v>
      </c>
      <c r="BQ102" t="s">
        <v>268</v>
      </c>
      <c r="BR102" t="s">
        <v>268</v>
      </c>
      <c r="BS102" t="s">
        <v>268</v>
      </c>
      <c r="BT102" t="s">
        <v>268</v>
      </c>
      <c r="BU102" t="s">
        <v>268</v>
      </c>
      <c r="BV102" t="s">
        <v>268</v>
      </c>
      <c r="BW102" t="s">
        <v>268</v>
      </c>
      <c r="BX102" t="s">
        <v>268</v>
      </c>
      <c r="BY102">
        <v>15.8</v>
      </c>
      <c r="BZ102">
        <v>15.8</v>
      </c>
      <c r="CA102" t="s">
        <v>142</v>
      </c>
      <c r="CB102" s="356">
        <v>123</v>
      </c>
      <c r="CC102" t="s">
        <v>1817</v>
      </c>
      <c r="CD102" t="s">
        <v>268</v>
      </c>
      <c r="CE102" t="s">
        <v>268</v>
      </c>
      <c r="CF102" s="356">
        <v>2</v>
      </c>
      <c r="CG102" t="s">
        <v>268</v>
      </c>
      <c r="CH102" t="s">
        <v>268</v>
      </c>
      <c r="CI102" t="s">
        <v>268</v>
      </c>
      <c r="CJ102" t="s">
        <v>268</v>
      </c>
      <c r="CK102" t="s">
        <v>268</v>
      </c>
      <c r="CL102" t="s">
        <v>268</v>
      </c>
      <c r="CM102" t="s">
        <v>11224</v>
      </c>
      <c r="CN102">
        <v>9.09</v>
      </c>
      <c r="CO102" t="s">
        <v>268</v>
      </c>
      <c r="CP102">
        <v>9.09</v>
      </c>
      <c r="CQ102">
        <v>365</v>
      </c>
      <c r="CR102" t="s">
        <v>878</v>
      </c>
      <c r="CS102" t="s">
        <v>11225</v>
      </c>
      <c r="CT102" t="s">
        <v>11226</v>
      </c>
      <c r="CU102" t="s">
        <v>11227</v>
      </c>
      <c r="CV102" t="s">
        <v>268</v>
      </c>
      <c r="CW102" t="s">
        <v>268</v>
      </c>
      <c r="CX102" t="s">
        <v>268</v>
      </c>
      <c r="CY102" t="s">
        <v>268</v>
      </c>
      <c r="CZ102" t="s">
        <v>268</v>
      </c>
      <c r="DA102" t="s">
        <v>268</v>
      </c>
      <c r="DB102" s="429">
        <f t="shared" si="19"/>
        <v>0</v>
      </c>
      <c r="DC102" s="284">
        <f t="shared" si="20"/>
        <v>0</v>
      </c>
      <c r="DD102" s="284">
        <f t="shared" si="21"/>
        <v>0</v>
      </c>
      <c r="DE102" s="284">
        <f t="shared" si="22"/>
        <v>0</v>
      </c>
      <c r="DF102" s="295">
        <f t="shared" si="23"/>
        <v>15.800000000000002</v>
      </c>
      <c r="DG102" s="284">
        <f t="shared" si="24"/>
        <v>1</v>
      </c>
      <c r="DH102" s="284">
        <f t="shared" si="25"/>
        <v>0</v>
      </c>
      <c r="DI102" s="284">
        <f t="shared" si="26"/>
        <v>0</v>
      </c>
      <c r="DJ102" s="284">
        <f t="shared" si="27"/>
        <v>0</v>
      </c>
      <c r="DK102" s="295">
        <f t="shared" si="28"/>
        <v>0</v>
      </c>
      <c r="DL102" s="297">
        <f t="shared" si="29"/>
        <v>2</v>
      </c>
      <c r="DM102" s="430">
        <f>IFERROR(IF(CA102="D",IF(DL102="A dispo.",DF102*VLOOKUP('DATI INPUT'!$F$27,TARIFFE_UD,4,FALSE),DF102*VLOOKUP(DL102,TARIFFE_UD,4,FALSE)),DF102*VLOOKUP(CB102-100,TARIFFE_UND,4,FALSE)),0)</f>
        <v>9.0880287844887633</v>
      </c>
      <c r="DN102" s="430">
        <f>IFERROR(IF(CA102="D",IF(DL102="A dispo.",DK102*VLOOKUP('DATI INPUT'!$F$27,TARIFFE_UD,5,FALSE),DK102*VLOOKUP(DL102,TARIFFE_UD,5,FALSE)),DK102*VLOOKUP(CB102-100,TARIFFE_UND,5,FALSE)),0)</f>
        <v>0</v>
      </c>
      <c r="DO102" s="431">
        <f t="shared" si="30"/>
        <v>-1.9712155112365792E-3</v>
      </c>
      <c r="DP102" s="299">
        <f>IFERROR(IF(CA102="D",IF(DL102="A dispo.",DF102*VLOOKUP('DATI INPUT'!$F$27,TARIFFE_UD,2,FALSE),DF102*VLOOKUP(DL102,TARIFFE_UD,2,FALSE)),DF102*VLOOKUP(CB102-100,TARIFFE_UND,2,FALSE)),0)</f>
        <v>11.354222198846188</v>
      </c>
      <c r="DQ102" s="299">
        <f>IFERROR(IF(CA102="D",IF(DL102="A dispo.",DK102*VLOOKUP('DATI INPUT'!$F$27,TARIFFE_UD,3,FALSE),DK102*VLOOKUP(DL102,TARIFFE_UD,3,FALSE)),DK102*VLOOKUP(CB102-100,TARIFFE_UND,3,FALSE)),0)</f>
        <v>0</v>
      </c>
      <c r="DR102" s="299">
        <f t="shared" si="31"/>
        <v>11.354222198846188</v>
      </c>
    </row>
    <row r="103" spans="1:122" x14ac:dyDescent="0.25">
      <c r="A103" t="s">
        <v>2510</v>
      </c>
      <c r="B103" t="s">
        <v>2511</v>
      </c>
      <c r="C103" t="s">
        <v>2512</v>
      </c>
      <c r="D103" t="s">
        <v>2513</v>
      </c>
      <c r="E103" t="s">
        <v>268</v>
      </c>
      <c r="F103" t="s">
        <v>156</v>
      </c>
      <c r="G103" t="s">
        <v>2514</v>
      </c>
      <c r="H103" t="s">
        <v>1137</v>
      </c>
      <c r="I103" t="s">
        <v>365</v>
      </c>
      <c r="J103" t="s">
        <v>274</v>
      </c>
      <c r="K103" t="s">
        <v>2515</v>
      </c>
      <c r="L103" t="s">
        <v>960</v>
      </c>
      <c r="M103" t="s">
        <v>2516</v>
      </c>
      <c r="N103" t="s">
        <v>303</v>
      </c>
      <c r="O103" t="s">
        <v>1273</v>
      </c>
      <c r="P103" t="s">
        <v>1244</v>
      </c>
      <c r="Q103" t="s">
        <v>544</v>
      </c>
      <c r="R103" t="s">
        <v>268</v>
      </c>
      <c r="S103" t="s">
        <v>268</v>
      </c>
      <c r="T103" t="s">
        <v>268</v>
      </c>
      <c r="U103" t="s">
        <v>268</v>
      </c>
      <c r="V103" t="s">
        <v>268</v>
      </c>
      <c r="W103" t="s">
        <v>2240</v>
      </c>
      <c r="X103" t="s">
        <v>2241</v>
      </c>
      <c r="Y103" t="s">
        <v>272</v>
      </c>
      <c r="Z103" t="s">
        <v>268</v>
      </c>
      <c r="AA103" t="s">
        <v>268</v>
      </c>
      <c r="AB103" t="s">
        <v>268</v>
      </c>
      <c r="AC103" t="s">
        <v>268</v>
      </c>
      <c r="AD103" t="s">
        <v>268</v>
      </c>
      <c r="AE103" t="s">
        <v>287</v>
      </c>
      <c r="AF103" t="s">
        <v>1811</v>
      </c>
      <c r="AG103" t="s">
        <v>875</v>
      </c>
      <c r="AH103" t="s">
        <v>1848</v>
      </c>
      <c r="AI103" t="s">
        <v>1813</v>
      </c>
      <c r="AJ103" t="s">
        <v>268</v>
      </c>
      <c r="AK103" t="s">
        <v>354</v>
      </c>
      <c r="AL103" t="s">
        <v>268</v>
      </c>
      <c r="AM103" t="s">
        <v>405</v>
      </c>
      <c r="AN103" t="s">
        <v>268</v>
      </c>
      <c r="AO103" t="s">
        <v>268</v>
      </c>
      <c r="AP103" t="s">
        <v>268</v>
      </c>
      <c r="AQ103" t="s">
        <v>268</v>
      </c>
      <c r="AR103" t="s">
        <v>268</v>
      </c>
      <c r="AS103" t="s">
        <v>268</v>
      </c>
      <c r="AT103" t="s">
        <v>268</v>
      </c>
      <c r="AU103" t="s">
        <v>268</v>
      </c>
      <c r="AV103" t="s">
        <v>268</v>
      </c>
      <c r="AW103" t="s">
        <v>268</v>
      </c>
      <c r="AX103" t="s">
        <v>268</v>
      </c>
      <c r="AY103" t="s">
        <v>268</v>
      </c>
      <c r="AZ103" t="s">
        <v>268</v>
      </c>
      <c r="BA103" t="s">
        <v>268</v>
      </c>
      <c r="BB103" t="s">
        <v>268</v>
      </c>
      <c r="BC103" t="s">
        <v>268</v>
      </c>
      <c r="BD103" t="s">
        <v>268</v>
      </c>
      <c r="BE103" t="s">
        <v>268</v>
      </c>
      <c r="BF103" t="s">
        <v>268</v>
      </c>
      <c r="BG103" t="s">
        <v>268</v>
      </c>
      <c r="BH103" t="s">
        <v>268</v>
      </c>
      <c r="BI103" t="s">
        <v>268</v>
      </c>
      <c r="BJ103" t="s">
        <v>268</v>
      </c>
      <c r="BK103" t="s">
        <v>268</v>
      </c>
      <c r="BL103" t="s">
        <v>268</v>
      </c>
      <c r="BM103" t="s">
        <v>268</v>
      </c>
      <c r="BN103" t="s">
        <v>268</v>
      </c>
      <c r="BO103" t="s">
        <v>268</v>
      </c>
      <c r="BP103" t="s">
        <v>268</v>
      </c>
      <c r="BQ103" t="s">
        <v>268</v>
      </c>
      <c r="BR103" t="s">
        <v>268</v>
      </c>
      <c r="BS103" t="s">
        <v>268</v>
      </c>
      <c r="BT103" t="s">
        <v>268</v>
      </c>
      <c r="BU103" t="s">
        <v>268</v>
      </c>
      <c r="BV103" t="s">
        <v>268</v>
      </c>
      <c r="BW103" t="s">
        <v>268</v>
      </c>
      <c r="BX103" t="s">
        <v>268</v>
      </c>
      <c r="BY103">
        <v>55</v>
      </c>
      <c r="BZ103">
        <v>55</v>
      </c>
      <c r="CA103" t="s">
        <v>142</v>
      </c>
      <c r="CB103" s="356">
        <v>122</v>
      </c>
      <c r="CC103" t="s">
        <v>876</v>
      </c>
      <c r="CD103" t="s">
        <v>268</v>
      </c>
      <c r="CE103" t="s">
        <v>268</v>
      </c>
      <c r="CF103" t="s">
        <v>268</v>
      </c>
      <c r="CG103" t="s">
        <v>268</v>
      </c>
      <c r="CH103" t="s">
        <v>268</v>
      </c>
      <c r="CI103" t="s">
        <v>268</v>
      </c>
      <c r="CJ103" t="s">
        <v>268</v>
      </c>
      <c r="CK103" t="s">
        <v>268</v>
      </c>
      <c r="CL103" t="s">
        <v>268</v>
      </c>
      <c r="CM103" t="s">
        <v>11224</v>
      </c>
      <c r="CN103">
        <v>102.26</v>
      </c>
      <c r="CO103" t="s">
        <v>268</v>
      </c>
      <c r="CP103">
        <v>102.26</v>
      </c>
      <c r="CQ103">
        <v>365</v>
      </c>
      <c r="CR103" t="s">
        <v>878</v>
      </c>
      <c r="CS103" t="s">
        <v>11225</v>
      </c>
      <c r="CT103" t="s">
        <v>11226</v>
      </c>
      <c r="CU103" t="s">
        <v>11227</v>
      </c>
      <c r="CV103" t="s">
        <v>268</v>
      </c>
      <c r="CW103" t="s">
        <v>268</v>
      </c>
      <c r="CX103" t="s">
        <v>268</v>
      </c>
      <c r="CY103" t="s">
        <v>268</v>
      </c>
      <c r="CZ103" t="s">
        <v>268</v>
      </c>
      <c r="DA103" t="s">
        <v>268</v>
      </c>
      <c r="DB103" s="429">
        <f t="shared" si="19"/>
        <v>0</v>
      </c>
      <c r="DC103" s="284">
        <f t="shared" si="20"/>
        <v>0</v>
      </c>
      <c r="DD103" s="284">
        <f t="shared" si="21"/>
        <v>0</v>
      </c>
      <c r="DE103" s="284">
        <f t="shared" si="22"/>
        <v>0</v>
      </c>
      <c r="DF103" s="295">
        <f t="shared" si="23"/>
        <v>55</v>
      </c>
      <c r="DG103" s="284">
        <f t="shared" si="24"/>
        <v>0</v>
      </c>
      <c r="DH103" s="284">
        <f t="shared" si="25"/>
        <v>0</v>
      </c>
      <c r="DI103" s="284">
        <f t="shared" si="26"/>
        <v>0</v>
      </c>
      <c r="DJ103" s="284">
        <f t="shared" si="27"/>
        <v>0</v>
      </c>
      <c r="DK103" s="295">
        <f t="shared" si="28"/>
        <v>1</v>
      </c>
      <c r="DL103" s="297" t="str">
        <f t="shared" si="29"/>
        <v>A dispo.</v>
      </c>
      <c r="DM103" s="430">
        <f>IFERROR(IF(CA103="D",IF(DL103="A dispo.",DF103*VLOOKUP('DATI INPUT'!$F$27,TARIFFE_UD,4,FALSE),DF103*VLOOKUP(DL103,TARIFFE_UD,4,FALSE)),DF103*VLOOKUP(CB103-100,TARIFFE_UND,4,FALSE)),0)</f>
        <v>34.863659893995894</v>
      </c>
      <c r="DN103" s="430">
        <f>IFERROR(IF(CA103="D",IF(DL103="A dispo.",DK103*VLOOKUP('DATI INPUT'!$F$27,TARIFFE_UD,5,FALSE),DK103*VLOOKUP(DL103,TARIFFE_UD,5,FALSE)),DK103*VLOOKUP(CB103-100,TARIFFE_UND,5,FALSE)),0)</f>
        <v>67.397800635548478</v>
      </c>
      <c r="DO103" s="431">
        <f t="shared" si="30"/>
        <v>1.4605295443601563E-3</v>
      </c>
      <c r="DP103" s="299">
        <f>IFERROR(IF(CA103="D",IF(DL103="A dispo.",DF103*VLOOKUP('DATI INPUT'!$F$27,TARIFFE_UD,2,FALSE),DF103*VLOOKUP(DL103,TARIFFE_UD,2,FALSE)),DF103*VLOOKUP(CB103-100,TARIFFE_UND,2,FALSE)),0)</f>
        <v>43.557271933057571</v>
      </c>
      <c r="DQ103" s="299">
        <f>IFERROR(IF(CA103="D",IF(DL103="A dispo.",DK103*VLOOKUP('DATI INPUT'!$F$27,TARIFFE_UD,3,FALSE),DK103*VLOOKUP(DL103,TARIFFE_UD,3,FALSE)),DK103*VLOOKUP(CB103-100,TARIFFE_UND,3,FALSE)),0)</f>
        <v>60.367780403072892</v>
      </c>
      <c r="DR103" s="299">
        <f t="shared" si="31"/>
        <v>103.92505233613046</v>
      </c>
    </row>
    <row r="104" spans="1:122" x14ac:dyDescent="0.25">
      <c r="A104" t="s">
        <v>2517</v>
      </c>
      <c r="B104" t="s">
        <v>604</v>
      </c>
      <c r="C104" t="s">
        <v>906</v>
      </c>
      <c r="D104" t="s">
        <v>2518</v>
      </c>
      <c r="E104" t="s">
        <v>268</v>
      </c>
      <c r="F104" t="s">
        <v>156</v>
      </c>
      <c r="G104" t="s">
        <v>2519</v>
      </c>
      <c r="H104" t="s">
        <v>2520</v>
      </c>
      <c r="I104" t="s">
        <v>2521</v>
      </c>
      <c r="J104" t="s">
        <v>274</v>
      </c>
      <c r="K104" t="s">
        <v>2522</v>
      </c>
      <c r="L104" t="s">
        <v>303</v>
      </c>
      <c r="M104" t="s">
        <v>2523</v>
      </c>
      <c r="N104" t="s">
        <v>2524</v>
      </c>
      <c r="O104" t="s">
        <v>2525</v>
      </c>
      <c r="P104" t="s">
        <v>2526</v>
      </c>
      <c r="Q104" t="s">
        <v>315</v>
      </c>
      <c r="R104" t="s">
        <v>268</v>
      </c>
      <c r="S104" t="s">
        <v>268</v>
      </c>
      <c r="T104" t="s">
        <v>268</v>
      </c>
      <c r="U104" t="s">
        <v>268</v>
      </c>
      <c r="V104" t="s">
        <v>268</v>
      </c>
      <c r="W104" t="s">
        <v>2527</v>
      </c>
      <c r="X104" t="s">
        <v>2528</v>
      </c>
      <c r="Y104" t="s">
        <v>268</v>
      </c>
      <c r="Z104" t="s">
        <v>268</v>
      </c>
      <c r="AA104" t="s">
        <v>268</v>
      </c>
      <c r="AB104" t="s">
        <v>268</v>
      </c>
      <c r="AC104" t="s">
        <v>268</v>
      </c>
      <c r="AD104" t="s">
        <v>268</v>
      </c>
      <c r="AE104" t="s">
        <v>287</v>
      </c>
      <c r="AF104" t="s">
        <v>1811</v>
      </c>
      <c r="AG104" t="s">
        <v>875</v>
      </c>
      <c r="AH104" t="s">
        <v>2529</v>
      </c>
      <c r="AI104" t="s">
        <v>771</v>
      </c>
      <c r="AJ104" t="s">
        <v>268</v>
      </c>
      <c r="AK104" t="s">
        <v>268</v>
      </c>
      <c r="AL104" t="s">
        <v>268</v>
      </c>
      <c r="AM104" t="s">
        <v>411</v>
      </c>
      <c r="AN104" t="s">
        <v>268</v>
      </c>
      <c r="AO104" t="s">
        <v>268</v>
      </c>
      <c r="AP104" t="s">
        <v>268</v>
      </c>
      <c r="AQ104" t="s">
        <v>268</v>
      </c>
      <c r="AR104" t="s">
        <v>268</v>
      </c>
      <c r="AS104" t="s">
        <v>268</v>
      </c>
      <c r="AT104" t="s">
        <v>268</v>
      </c>
      <c r="AU104" t="s">
        <v>268</v>
      </c>
      <c r="AV104" t="s">
        <v>268</v>
      </c>
      <c r="AW104" t="s">
        <v>268</v>
      </c>
      <c r="AX104" t="s">
        <v>268</v>
      </c>
      <c r="AY104" t="s">
        <v>268</v>
      </c>
      <c r="AZ104" t="s">
        <v>268</v>
      </c>
      <c r="BA104" t="s">
        <v>268</v>
      </c>
      <c r="BB104" t="s">
        <v>268</v>
      </c>
      <c r="BC104" t="s">
        <v>268</v>
      </c>
      <c r="BD104" t="s">
        <v>268</v>
      </c>
      <c r="BE104" t="s">
        <v>268</v>
      </c>
      <c r="BF104" t="s">
        <v>268</v>
      </c>
      <c r="BG104" t="s">
        <v>268</v>
      </c>
      <c r="BH104" t="s">
        <v>268</v>
      </c>
      <c r="BI104" t="s">
        <v>268</v>
      </c>
      <c r="BJ104" t="s">
        <v>268</v>
      </c>
      <c r="BK104" t="s">
        <v>268</v>
      </c>
      <c r="BL104" t="s">
        <v>268</v>
      </c>
      <c r="BM104" t="s">
        <v>268</v>
      </c>
      <c r="BN104" t="s">
        <v>268</v>
      </c>
      <c r="BO104" t="s">
        <v>268</v>
      </c>
      <c r="BP104" t="s">
        <v>268</v>
      </c>
      <c r="BQ104" t="s">
        <v>268</v>
      </c>
      <c r="BR104" t="s">
        <v>268</v>
      </c>
      <c r="BS104" t="s">
        <v>268</v>
      </c>
      <c r="BT104" t="s">
        <v>268</v>
      </c>
      <c r="BU104" t="s">
        <v>268</v>
      </c>
      <c r="BV104" t="s">
        <v>268</v>
      </c>
      <c r="BW104" t="s">
        <v>268</v>
      </c>
      <c r="BX104" t="s">
        <v>268</v>
      </c>
      <c r="BY104">
        <v>20</v>
      </c>
      <c r="BZ104">
        <v>20</v>
      </c>
      <c r="CA104" t="s">
        <v>142</v>
      </c>
      <c r="CB104" s="356">
        <v>122</v>
      </c>
      <c r="CC104" t="s">
        <v>876</v>
      </c>
      <c r="CD104" t="s">
        <v>268</v>
      </c>
      <c r="CE104" t="s">
        <v>268</v>
      </c>
      <c r="CF104" t="s">
        <v>268</v>
      </c>
      <c r="CG104" t="s">
        <v>2132</v>
      </c>
      <c r="CH104" t="s">
        <v>268</v>
      </c>
      <c r="CI104" t="s">
        <v>268</v>
      </c>
      <c r="CJ104" t="s">
        <v>268</v>
      </c>
      <c r="CK104" t="s">
        <v>268</v>
      </c>
      <c r="CL104" t="s">
        <v>268</v>
      </c>
      <c r="CM104" t="s">
        <v>11224</v>
      </c>
      <c r="CN104">
        <v>80.08</v>
      </c>
      <c r="CO104">
        <v>-60.06</v>
      </c>
      <c r="CP104">
        <v>20.02</v>
      </c>
      <c r="CQ104">
        <v>365</v>
      </c>
      <c r="CR104" t="s">
        <v>878</v>
      </c>
      <c r="CS104" t="s">
        <v>11225</v>
      </c>
      <c r="CT104" t="s">
        <v>11226</v>
      </c>
      <c r="CU104" t="s">
        <v>11227</v>
      </c>
      <c r="CV104" t="s">
        <v>268</v>
      </c>
      <c r="CW104" t="s">
        <v>268</v>
      </c>
      <c r="CX104" t="s">
        <v>268</v>
      </c>
      <c r="CY104" t="s">
        <v>268</v>
      </c>
      <c r="CZ104" t="s">
        <v>268</v>
      </c>
      <c r="DA104" t="s">
        <v>268</v>
      </c>
      <c r="DB104" s="429">
        <f t="shared" si="19"/>
        <v>0</v>
      </c>
      <c r="DC104" s="284">
        <f t="shared" si="20"/>
        <v>0.75</v>
      </c>
      <c r="DD104" s="284">
        <f t="shared" si="21"/>
        <v>0</v>
      </c>
      <c r="DE104" s="284">
        <f t="shared" si="22"/>
        <v>0</v>
      </c>
      <c r="DF104" s="295">
        <f t="shared" si="23"/>
        <v>5</v>
      </c>
      <c r="DG104" s="284">
        <f t="shared" si="24"/>
        <v>0</v>
      </c>
      <c r="DH104" s="284">
        <f t="shared" si="25"/>
        <v>0.75</v>
      </c>
      <c r="DI104" s="284">
        <f t="shared" si="26"/>
        <v>0</v>
      </c>
      <c r="DJ104" s="284">
        <f t="shared" si="27"/>
        <v>0</v>
      </c>
      <c r="DK104" s="295">
        <f t="shared" si="28"/>
        <v>0.25</v>
      </c>
      <c r="DL104" s="297" t="str">
        <f t="shared" si="29"/>
        <v>A dispo.</v>
      </c>
      <c r="DM104" s="430">
        <f>IFERROR(IF(CA104="D",IF(DL104="A dispo.",DF104*VLOOKUP('DATI INPUT'!$F$27,TARIFFE_UD,4,FALSE),DF104*VLOOKUP(DL104,TARIFFE_UD,4,FALSE)),DF104*VLOOKUP(CB104-100,TARIFFE_UND,4,FALSE)),0)</f>
        <v>3.1694236267268994</v>
      </c>
      <c r="DN104" s="430">
        <f>IFERROR(IF(CA104="D",IF(DL104="A dispo.",DK104*VLOOKUP('DATI INPUT'!$F$27,TARIFFE_UD,5,FALSE),DK104*VLOOKUP(DL104,TARIFFE_UD,5,FALSE)),DK104*VLOOKUP(CB104-100,TARIFFE_UND,5,FALSE)),0)</f>
        <v>16.849450158887119</v>
      </c>
      <c r="DO104" s="431">
        <f t="shared" si="30"/>
        <v>-1.126214385980262E-3</v>
      </c>
      <c r="DP104" s="299">
        <f>IFERROR(IF(CA104="D",IF(DL104="A dispo.",DF104*VLOOKUP('DATI INPUT'!$F$27,TARIFFE_UD,2,FALSE),DF104*VLOOKUP(DL104,TARIFFE_UD,2,FALSE)),DF104*VLOOKUP(CB104-100,TARIFFE_UND,2,FALSE)),0)</f>
        <v>3.9597519939143244</v>
      </c>
      <c r="DQ104" s="299">
        <f>IFERROR(IF(CA104="D",IF(DL104="A dispo.",DK104*VLOOKUP('DATI INPUT'!$F$27,TARIFFE_UD,3,FALSE),DK104*VLOOKUP(DL104,TARIFFE_UD,3,FALSE)),DK104*VLOOKUP(CB104-100,TARIFFE_UND,3,FALSE)),0)</f>
        <v>15.091945100768223</v>
      </c>
      <c r="DR104" s="299">
        <f t="shared" si="31"/>
        <v>19.051697094682549</v>
      </c>
    </row>
    <row r="105" spans="1:122" x14ac:dyDescent="0.25">
      <c r="A105" t="s">
        <v>2530</v>
      </c>
      <c r="B105" t="s">
        <v>2531</v>
      </c>
      <c r="C105" t="s">
        <v>427</v>
      </c>
      <c r="D105" t="s">
        <v>2532</v>
      </c>
      <c r="E105" t="s">
        <v>268</v>
      </c>
      <c r="F105" t="s">
        <v>156</v>
      </c>
      <c r="G105" t="s">
        <v>2533</v>
      </c>
      <c r="H105" t="s">
        <v>2534</v>
      </c>
      <c r="I105" t="s">
        <v>582</v>
      </c>
      <c r="J105" t="s">
        <v>274</v>
      </c>
      <c r="K105" t="s">
        <v>2535</v>
      </c>
      <c r="L105" t="s">
        <v>2536</v>
      </c>
      <c r="M105" t="s">
        <v>10850</v>
      </c>
      <c r="N105" t="s">
        <v>10851</v>
      </c>
      <c r="O105" t="s">
        <v>10852</v>
      </c>
      <c r="P105" t="s">
        <v>10853</v>
      </c>
      <c r="Q105" t="s">
        <v>341</v>
      </c>
      <c r="R105" t="s">
        <v>268</v>
      </c>
      <c r="S105" t="s">
        <v>268</v>
      </c>
      <c r="T105" t="s">
        <v>268</v>
      </c>
      <c r="U105" t="s">
        <v>268</v>
      </c>
      <c r="V105" t="s">
        <v>268</v>
      </c>
      <c r="W105" t="s">
        <v>2540</v>
      </c>
      <c r="X105" t="s">
        <v>2160</v>
      </c>
      <c r="Y105" t="s">
        <v>277</v>
      </c>
      <c r="Z105" t="s">
        <v>268</v>
      </c>
      <c r="AA105" t="s">
        <v>268</v>
      </c>
      <c r="AB105" t="s">
        <v>268</v>
      </c>
      <c r="AC105" t="s">
        <v>268</v>
      </c>
      <c r="AD105" t="s">
        <v>268</v>
      </c>
      <c r="AE105" t="s">
        <v>287</v>
      </c>
      <c r="AF105" t="s">
        <v>1811</v>
      </c>
      <c r="AG105" t="s">
        <v>875</v>
      </c>
      <c r="AH105" t="s">
        <v>1770</v>
      </c>
      <c r="AI105" t="s">
        <v>1161</v>
      </c>
      <c r="AJ105" t="s">
        <v>268</v>
      </c>
      <c r="AK105" t="s">
        <v>268</v>
      </c>
      <c r="AL105" t="s">
        <v>268</v>
      </c>
      <c r="AM105" t="s">
        <v>405</v>
      </c>
      <c r="AN105" t="s">
        <v>268</v>
      </c>
      <c r="AO105" t="s">
        <v>268</v>
      </c>
      <c r="AP105" t="s">
        <v>268</v>
      </c>
      <c r="AQ105" t="s">
        <v>268</v>
      </c>
      <c r="AR105" t="s">
        <v>268</v>
      </c>
      <c r="AS105" t="s">
        <v>268</v>
      </c>
      <c r="AT105" t="s">
        <v>268</v>
      </c>
      <c r="AU105" t="s">
        <v>268</v>
      </c>
      <c r="AV105" t="s">
        <v>268</v>
      </c>
      <c r="AW105" t="s">
        <v>268</v>
      </c>
      <c r="AX105" t="s">
        <v>268</v>
      </c>
      <c r="AY105" t="s">
        <v>268</v>
      </c>
      <c r="AZ105" t="s">
        <v>268</v>
      </c>
      <c r="BA105" t="s">
        <v>268</v>
      </c>
      <c r="BB105" t="s">
        <v>268</v>
      </c>
      <c r="BC105" t="s">
        <v>268</v>
      </c>
      <c r="BD105" t="s">
        <v>268</v>
      </c>
      <c r="BE105" t="s">
        <v>268</v>
      </c>
      <c r="BF105" t="s">
        <v>268</v>
      </c>
      <c r="BG105" t="s">
        <v>268</v>
      </c>
      <c r="BH105" t="s">
        <v>268</v>
      </c>
      <c r="BI105" t="s">
        <v>268</v>
      </c>
      <c r="BJ105" t="s">
        <v>268</v>
      </c>
      <c r="BK105" t="s">
        <v>268</v>
      </c>
      <c r="BL105" t="s">
        <v>268</v>
      </c>
      <c r="BM105" t="s">
        <v>268</v>
      </c>
      <c r="BN105" t="s">
        <v>268</v>
      </c>
      <c r="BO105" t="s">
        <v>268</v>
      </c>
      <c r="BP105" t="s">
        <v>268</v>
      </c>
      <c r="BQ105" t="s">
        <v>268</v>
      </c>
      <c r="BR105" t="s">
        <v>268</v>
      </c>
      <c r="BS105" t="s">
        <v>268</v>
      </c>
      <c r="BT105" t="s">
        <v>268</v>
      </c>
      <c r="BU105" t="s">
        <v>268</v>
      </c>
      <c r="BV105" t="s">
        <v>268</v>
      </c>
      <c r="BW105" t="s">
        <v>268</v>
      </c>
      <c r="BX105" t="s">
        <v>268</v>
      </c>
      <c r="BY105">
        <v>50</v>
      </c>
      <c r="BZ105">
        <v>50</v>
      </c>
      <c r="CA105" t="s">
        <v>142</v>
      </c>
      <c r="CB105" s="356">
        <v>122</v>
      </c>
      <c r="CC105" t="s">
        <v>876</v>
      </c>
      <c r="CD105" t="s">
        <v>268</v>
      </c>
      <c r="CE105" t="s">
        <v>268</v>
      </c>
      <c r="CF105" t="s">
        <v>268</v>
      </c>
      <c r="CG105" t="s">
        <v>268</v>
      </c>
      <c r="CH105" t="s">
        <v>268</v>
      </c>
      <c r="CI105" t="s">
        <v>268</v>
      </c>
      <c r="CJ105" t="s">
        <v>268</v>
      </c>
      <c r="CK105" t="s">
        <v>268</v>
      </c>
      <c r="CL105" t="s">
        <v>268</v>
      </c>
      <c r="CM105" t="s">
        <v>11224</v>
      </c>
      <c r="CN105">
        <v>99.09</v>
      </c>
      <c r="CO105" t="s">
        <v>268</v>
      </c>
      <c r="CP105">
        <v>99.09</v>
      </c>
      <c r="CQ105">
        <v>365</v>
      </c>
      <c r="CR105" t="s">
        <v>878</v>
      </c>
      <c r="CS105" t="s">
        <v>11225</v>
      </c>
      <c r="CT105" t="s">
        <v>11226</v>
      </c>
      <c r="CU105" t="s">
        <v>11227</v>
      </c>
      <c r="CV105" t="s">
        <v>268</v>
      </c>
      <c r="CW105" t="s">
        <v>268</v>
      </c>
      <c r="CX105" t="s">
        <v>268</v>
      </c>
      <c r="CY105" t="s">
        <v>268</v>
      </c>
      <c r="CZ105" t="s">
        <v>268</v>
      </c>
      <c r="DA105" t="s">
        <v>268</v>
      </c>
      <c r="DB105" s="429">
        <f t="shared" si="19"/>
        <v>0</v>
      </c>
      <c r="DC105" s="284">
        <f t="shared" si="20"/>
        <v>0</v>
      </c>
      <c r="DD105" s="284">
        <f t="shared" si="21"/>
        <v>0</v>
      </c>
      <c r="DE105" s="284">
        <f t="shared" si="22"/>
        <v>0</v>
      </c>
      <c r="DF105" s="295">
        <f t="shared" si="23"/>
        <v>50</v>
      </c>
      <c r="DG105" s="284">
        <f t="shared" si="24"/>
        <v>0</v>
      </c>
      <c r="DH105" s="284">
        <f t="shared" si="25"/>
        <v>0</v>
      </c>
      <c r="DI105" s="284">
        <f t="shared" si="26"/>
        <v>0</v>
      </c>
      <c r="DJ105" s="284">
        <f t="shared" si="27"/>
        <v>0</v>
      </c>
      <c r="DK105" s="295">
        <f t="shared" si="28"/>
        <v>1</v>
      </c>
      <c r="DL105" s="297" t="str">
        <f t="shared" si="29"/>
        <v>A dispo.</v>
      </c>
      <c r="DM105" s="430">
        <f>IFERROR(IF(CA105="D",IF(DL105="A dispo.",DF105*VLOOKUP('DATI INPUT'!$F$27,TARIFFE_UD,4,FALSE),DF105*VLOOKUP(DL105,TARIFFE_UD,4,FALSE)),DF105*VLOOKUP(CB105-100,TARIFFE_UND,4,FALSE)),0)</f>
        <v>31.694236267268995</v>
      </c>
      <c r="DN105" s="430">
        <f>IFERROR(IF(CA105="D",IF(DL105="A dispo.",DK105*VLOOKUP('DATI INPUT'!$F$27,TARIFFE_UD,5,FALSE),DK105*VLOOKUP(DL105,TARIFFE_UD,5,FALSE)),DK105*VLOOKUP(CB105-100,TARIFFE_UND,5,FALSE)),0)</f>
        <v>67.397800635548478</v>
      </c>
      <c r="DO105" s="431">
        <f t="shared" si="30"/>
        <v>2.0369028174656023E-3</v>
      </c>
      <c r="DP105" s="299">
        <f>IFERROR(IF(CA105="D",IF(DL105="A dispo.",DF105*VLOOKUP('DATI INPUT'!$F$27,TARIFFE_UD,2,FALSE),DF105*VLOOKUP(DL105,TARIFFE_UD,2,FALSE)),DF105*VLOOKUP(CB105-100,TARIFFE_UND,2,FALSE)),0)</f>
        <v>39.597519939143247</v>
      </c>
      <c r="DQ105" s="299">
        <f>IFERROR(IF(CA105="D",IF(DL105="A dispo.",DK105*VLOOKUP('DATI INPUT'!$F$27,TARIFFE_UD,3,FALSE),DK105*VLOOKUP(DL105,TARIFFE_UD,3,FALSE)),DK105*VLOOKUP(CB105-100,TARIFFE_UND,3,FALSE)),0)</f>
        <v>60.367780403072892</v>
      </c>
      <c r="DR105" s="299">
        <f t="shared" si="31"/>
        <v>99.965300342216139</v>
      </c>
    </row>
    <row r="106" spans="1:122" x14ac:dyDescent="0.25">
      <c r="A106" t="s">
        <v>2541</v>
      </c>
      <c r="B106" t="s">
        <v>1350</v>
      </c>
      <c r="C106" t="s">
        <v>1333</v>
      </c>
      <c r="D106" t="s">
        <v>2542</v>
      </c>
      <c r="E106" t="s">
        <v>268</v>
      </c>
      <c r="F106" t="s">
        <v>156</v>
      </c>
      <c r="G106" t="s">
        <v>2543</v>
      </c>
      <c r="H106" t="s">
        <v>1137</v>
      </c>
      <c r="I106" t="s">
        <v>2544</v>
      </c>
      <c r="J106" t="s">
        <v>274</v>
      </c>
      <c r="K106" t="s">
        <v>2545</v>
      </c>
      <c r="L106" t="s">
        <v>984</v>
      </c>
      <c r="M106" t="s">
        <v>2488</v>
      </c>
      <c r="N106" t="s">
        <v>984</v>
      </c>
      <c r="O106" t="s">
        <v>873</v>
      </c>
      <c r="P106" t="s">
        <v>2489</v>
      </c>
      <c r="Q106" t="s">
        <v>368</v>
      </c>
      <c r="R106" t="s">
        <v>268</v>
      </c>
      <c r="S106" t="s">
        <v>268</v>
      </c>
      <c r="T106" t="s">
        <v>268</v>
      </c>
      <c r="U106" t="s">
        <v>268</v>
      </c>
      <c r="V106" t="s">
        <v>268</v>
      </c>
      <c r="W106" t="s">
        <v>2488</v>
      </c>
      <c r="X106" t="s">
        <v>2489</v>
      </c>
      <c r="Y106" t="s">
        <v>368</v>
      </c>
      <c r="Z106" t="s">
        <v>268</v>
      </c>
      <c r="AA106" t="s">
        <v>268</v>
      </c>
      <c r="AB106" t="s">
        <v>268</v>
      </c>
      <c r="AC106" t="s">
        <v>268</v>
      </c>
      <c r="AD106" t="s">
        <v>268</v>
      </c>
      <c r="AE106" t="s">
        <v>287</v>
      </c>
      <c r="AF106" t="s">
        <v>1811</v>
      </c>
      <c r="AG106" t="s">
        <v>875</v>
      </c>
      <c r="AH106" t="s">
        <v>1848</v>
      </c>
      <c r="AI106" t="s">
        <v>2490</v>
      </c>
      <c r="AJ106" t="s">
        <v>268</v>
      </c>
      <c r="AK106" t="s">
        <v>377</v>
      </c>
      <c r="AL106" t="s">
        <v>268</v>
      </c>
      <c r="AM106" t="s">
        <v>288</v>
      </c>
      <c r="AN106" t="s">
        <v>268</v>
      </c>
      <c r="AO106" t="s">
        <v>268</v>
      </c>
      <c r="AP106" t="s">
        <v>268</v>
      </c>
      <c r="AQ106" t="s">
        <v>268</v>
      </c>
      <c r="AR106" t="s">
        <v>268</v>
      </c>
      <c r="AS106" t="s">
        <v>268</v>
      </c>
      <c r="AT106" t="s">
        <v>268</v>
      </c>
      <c r="AU106" t="s">
        <v>268</v>
      </c>
      <c r="AV106" t="s">
        <v>268</v>
      </c>
      <c r="AW106" t="s">
        <v>268</v>
      </c>
      <c r="AX106" t="s">
        <v>268</v>
      </c>
      <c r="AY106" t="s">
        <v>268</v>
      </c>
      <c r="AZ106" t="s">
        <v>268</v>
      </c>
      <c r="BA106" t="s">
        <v>268</v>
      </c>
      <c r="BB106" t="s">
        <v>268</v>
      </c>
      <c r="BC106" t="s">
        <v>268</v>
      </c>
      <c r="BD106" t="s">
        <v>268</v>
      </c>
      <c r="BE106" t="s">
        <v>268</v>
      </c>
      <c r="BF106" t="s">
        <v>268</v>
      </c>
      <c r="BG106" t="s">
        <v>268</v>
      </c>
      <c r="BH106" t="s">
        <v>268</v>
      </c>
      <c r="BI106" t="s">
        <v>268</v>
      </c>
      <c r="BJ106" t="s">
        <v>268</v>
      </c>
      <c r="BK106" t="s">
        <v>268</v>
      </c>
      <c r="BL106" t="s">
        <v>268</v>
      </c>
      <c r="BM106" t="s">
        <v>268</v>
      </c>
      <c r="BN106" t="s">
        <v>268</v>
      </c>
      <c r="BO106" t="s">
        <v>268</v>
      </c>
      <c r="BP106" t="s">
        <v>268</v>
      </c>
      <c r="BQ106" t="s">
        <v>268</v>
      </c>
      <c r="BR106" t="s">
        <v>268</v>
      </c>
      <c r="BS106" t="s">
        <v>268</v>
      </c>
      <c r="BT106" t="s">
        <v>268</v>
      </c>
      <c r="BU106" t="s">
        <v>268</v>
      </c>
      <c r="BV106" t="s">
        <v>268</v>
      </c>
      <c r="BW106" t="s">
        <v>268</v>
      </c>
      <c r="BX106" t="s">
        <v>268</v>
      </c>
      <c r="BY106">
        <v>70</v>
      </c>
      <c r="BZ106">
        <v>70</v>
      </c>
      <c r="CA106" t="s">
        <v>142</v>
      </c>
      <c r="CB106" s="356">
        <v>122</v>
      </c>
      <c r="CC106" t="s">
        <v>876</v>
      </c>
      <c r="CD106" t="s">
        <v>268</v>
      </c>
      <c r="CE106" t="s">
        <v>268</v>
      </c>
      <c r="CF106" s="356">
        <v>1</v>
      </c>
      <c r="CG106" t="s">
        <v>268</v>
      </c>
      <c r="CH106" t="s">
        <v>268</v>
      </c>
      <c r="CI106" t="s">
        <v>268</v>
      </c>
      <c r="CJ106" t="s">
        <v>268</v>
      </c>
      <c r="CK106" t="s">
        <v>268</v>
      </c>
      <c r="CL106" t="s">
        <v>268</v>
      </c>
      <c r="CM106" t="s">
        <v>11224</v>
      </c>
      <c r="CN106">
        <v>51.44</v>
      </c>
      <c r="CO106" t="s">
        <v>268</v>
      </c>
      <c r="CP106">
        <v>51.44</v>
      </c>
      <c r="CQ106">
        <v>365</v>
      </c>
      <c r="CR106" t="s">
        <v>878</v>
      </c>
      <c r="CS106" t="s">
        <v>11225</v>
      </c>
      <c r="CT106" t="s">
        <v>11226</v>
      </c>
      <c r="CU106" t="s">
        <v>11227</v>
      </c>
      <c r="CV106" t="s">
        <v>268</v>
      </c>
      <c r="CW106" t="s">
        <v>268</v>
      </c>
      <c r="CX106" t="s">
        <v>268</v>
      </c>
      <c r="CY106" t="s">
        <v>268</v>
      </c>
      <c r="CZ106" t="s">
        <v>268</v>
      </c>
      <c r="DA106" t="s">
        <v>268</v>
      </c>
      <c r="DB106" s="429">
        <f t="shared" si="19"/>
        <v>0</v>
      </c>
      <c r="DC106" s="284">
        <f t="shared" si="20"/>
        <v>0</v>
      </c>
      <c r="DD106" s="284">
        <f t="shared" si="21"/>
        <v>0</v>
      </c>
      <c r="DE106" s="284">
        <f t="shared" si="22"/>
        <v>0</v>
      </c>
      <c r="DF106" s="295">
        <f t="shared" si="23"/>
        <v>70</v>
      </c>
      <c r="DG106" s="284">
        <f t="shared" si="24"/>
        <v>0</v>
      </c>
      <c r="DH106" s="284">
        <f t="shared" si="25"/>
        <v>0</v>
      </c>
      <c r="DI106" s="284">
        <f t="shared" si="26"/>
        <v>0</v>
      </c>
      <c r="DJ106" s="284">
        <f t="shared" si="27"/>
        <v>0</v>
      </c>
      <c r="DK106" s="295">
        <f t="shared" si="28"/>
        <v>1</v>
      </c>
      <c r="DL106" s="297">
        <f t="shared" si="29"/>
        <v>1</v>
      </c>
      <c r="DM106" s="430">
        <f>IFERROR(IF(CA106="D",IF(DL106="A dispo.",DF106*VLOOKUP('DATI INPUT'!$F$27,TARIFFE_UD,4,FALSE),DF106*VLOOKUP(DL106,TARIFFE_UD,4,FALSE)),DF106*VLOOKUP(CB106-100,TARIFFE_UND,4,FALSE)),0)</f>
        <v>34.511501713248457</v>
      </c>
      <c r="DN106" s="430">
        <f>IFERROR(IF(CA106="D",IF(DL106="A dispo.",DK106*VLOOKUP('DATI INPUT'!$F$27,TARIFFE_UD,5,FALSE),DK106*VLOOKUP(DL106,TARIFFE_UD,5,FALSE)),DK106*VLOOKUP(CB106-100,TARIFFE_UND,5,FALSE)),0)</f>
        <v>16.930848468833439</v>
      </c>
      <c r="DO106" s="431">
        <f t="shared" si="30"/>
        <v>2.3501820818978558E-3</v>
      </c>
      <c r="DP106" s="299">
        <f>IFERROR(IF(CA106="D",IF(DL106="A dispo.",DF106*VLOOKUP('DATI INPUT'!$F$27,TARIFFE_UD,2,FALSE),DF106*VLOOKUP(DL106,TARIFFE_UD,2,FALSE)),DF106*VLOOKUP(CB106-100,TARIFFE_UND,2,FALSE)),0)</f>
        <v>43.117299489289316</v>
      </c>
      <c r="DQ106" s="299">
        <f>IFERROR(IF(CA106="D",IF(DL106="A dispo.",DK106*VLOOKUP('DATI INPUT'!$F$27,TARIFFE_UD,3,FALSE),DK106*VLOOKUP(DL106,TARIFFE_UD,3,FALSE)),DK106*VLOOKUP(CB106-100,TARIFFE_UND,3,FALSE)),0)</f>
        <v>15.164853048114928</v>
      </c>
      <c r="DR106" s="299">
        <f t="shared" si="31"/>
        <v>58.282152537404244</v>
      </c>
    </row>
    <row r="107" spans="1:122" x14ac:dyDescent="0.25">
      <c r="A107" t="s">
        <v>2546</v>
      </c>
      <c r="B107" t="s">
        <v>1339</v>
      </c>
      <c r="C107" t="s">
        <v>1334</v>
      </c>
      <c r="D107" t="s">
        <v>2547</v>
      </c>
      <c r="E107" t="s">
        <v>268</v>
      </c>
      <c r="F107" t="s">
        <v>156</v>
      </c>
      <c r="G107" t="s">
        <v>2548</v>
      </c>
      <c r="H107" t="s">
        <v>2549</v>
      </c>
      <c r="I107" t="s">
        <v>2550</v>
      </c>
      <c r="J107" t="s">
        <v>274</v>
      </c>
      <c r="K107" t="s">
        <v>2551</v>
      </c>
      <c r="L107" t="s">
        <v>1889</v>
      </c>
      <c r="M107" t="s">
        <v>1829</v>
      </c>
      <c r="N107" t="s">
        <v>984</v>
      </c>
      <c r="O107" t="s">
        <v>873</v>
      </c>
      <c r="P107" t="s">
        <v>1830</v>
      </c>
      <c r="Q107" t="s">
        <v>315</v>
      </c>
      <c r="R107" t="s">
        <v>268</v>
      </c>
      <c r="S107" t="s">
        <v>268</v>
      </c>
      <c r="T107" t="s">
        <v>268</v>
      </c>
      <c r="U107" t="s">
        <v>268</v>
      </c>
      <c r="V107" t="s">
        <v>268</v>
      </c>
      <c r="W107" t="s">
        <v>1829</v>
      </c>
      <c r="X107" t="s">
        <v>1830</v>
      </c>
      <c r="Y107" t="s">
        <v>315</v>
      </c>
      <c r="Z107" t="s">
        <v>268</v>
      </c>
      <c r="AA107" t="s">
        <v>268</v>
      </c>
      <c r="AB107" t="s">
        <v>268</v>
      </c>
      <c r="AC107" t="s">
        <v>268</v>
      </c>
      <c r="AD107" t="s">
        <v>268</v>
      </c>
      <c r="AE107" t="s">
        <v>287</v>
      </c>
      <c r="AF107" t="s">
        <v>1811</v>
      </c>
      <c r="AG107" t="s">
        <v>875</v>
      </c>
      <c r="AH107" t="s">
        <v>1831</v>
      </c>
      <c r="AI107" t="s">
        <v>2552</v>
      </c>
      <c r="AJ107" t="s">
        <v>268</v>
      </c>
      <c r="AK107" t="s">
        <v>375</v>
      </c>
      <c r="AL107" t="s">
        <v>268</v>
      </c>
      <c r="AM107" t="s">
        <v>355</v>
      </c>
      <c r="AN107" t="s">
        <v>268</v>
      </c>
      <c r="AO107" t="s">
        <v>268</v>
      </c>
      <c r="AP107" t="s">
        <v>268</v>
      </c>
      <c r="AQ107" t="s">
        <v>268</v>
      </c>
      <c r="AR107" t="s">
        <v>268</v>
      </c>
      <c r="AS107" t="s">
        <v>268</v>
      </c>
      <c r="AT107" t="s">
        <v>268</v>
      </c>
      <c r="AU107" t="s">
        <v>268</v>
      </c>
      <c r="AV107" t="s">
        <v>268</v>
      </c>
      <c r="AW107" t="s">
        <v>268</v>
      </c>
      <c r="AX107" t="s">
        <v>268</v>
      </c>
      <c r="AY107" t="s">
        <v>268</v>
      </c>
      <c r="AZ107" t="s">
        <v>268</v>
      </c>
      <c r="BA107" t="s">
        <v>268</v>
      </c>
      <c r="BB107" t="s">
        <v>268</v>
      </c>
      <c r="BC107" t="s">
        <v>268</v>
      </c>
      <c r="BD107" t="s">
        <v>268</v>
      </c>
      <c r="BE107" t="s">
        <v>268</v>
      </c>
      <c r="BF107" t="s">
        <v>268</v>
      </c>
      <c r="BG107" t="s">
        <v>268</v>
      </c>
      <c r="BH107" t="s">
        <v>268</v>
      </c>
      <c r="BI107" t="s">
        <v>268</v>
      </c>
      <c r="BJ107" t="s">
        <v>268</v>
      </c>
      <c r="BK107" t="s">
        <v>268</v>
      </c>
      <c r="BL107" t="s">
        <v>268</v>
      </c>
      <c r="BM107" t="s">
        <v>268</v>
      </c>
      <c r="BN107" t="s">
        <v>268</v>
      </c>
      <c r="BO107" t="s">
        <v>268</v>
      </c>
      <c r="BP107" t="s">
        <v>268</v>
      </c>
      <c r="BQ107" t="s">
        <v>268</v>
      </c>
      <c r="BR107" t="s">
        <v>268</v>
      </c>
      <c r="BS107" t="s">
        <v>268</v>
      </c>
      <c r="BT107" t="s">
        <v>268</v>
      </c>
      <c r="BU107" t="s">
        <v>268</v>
      </c>
      <c r="BV107" t="s">
        <v>268</v>
      </c>
      <c r="BW107" t="s">
        <v>268</v>
      </c>
      <c r="BX107" t="s">
        <v>268</v>
      </c>
      <c r="BY107">
        <v>41.3</v>
      </c>
      <c r="BZ107">
        <v>41.3</v>
      </c>
      <c r="CA107" t="s">
        <v>142</v>
      </c>
      <c r="CB107" s="356">
        <v>122</v>
      </c>
      <c r="CC107" t="s">
        <v>876</v>
      </c>
      <c r="CD107" t="s">
        <v>268</v>
      </c>
      <c r="CE107" t="s">
        <v>268</v>
      </c>
      <c r="CF107" s="356">
        <v>1</v>
      </c>
      <c r="CG107" t="s">
        <v>268</v>
      </c>
      <c r="CH107" t="s">
        <v>268</v>
      </c>
      <c r="CI107" t="s">
        <v>268</v>
      </c>
      <c r="CJ107" t="s">
        <v>268</v>
      </c>
      <c r="CK107" t="s">
        <v>268</v>
      </c>
      <c r="CL107" t="s">
        <v>268</v>
      </c>
      <c r="CM107" t="s">
        <v>11224</v>
      </c>
      <c r="CN107">
        <v>37.29</v>
      </c>
      <c r="CO107" t="s">
        <v>268</v>
      </c>
      <c r="CP107">
        <v>37.29</v>
      </c>
      <c r="CQ107">
        <v>365</v>
      </c>
      <c r="CR107" t="s">
        <v>878</v>
      </c>
      <c r="CS107" t="s">
        <v>11225</v>
      </c>
      <c r="CT107" t="s">
        <v>11226</v>
      </c>
      <c r="CU107" t="s">
        <v>11227</v>
      </c>
      <c r="CV107" t="s">
        <v>268</v>
      </c>
      <c r="CW107" t="s">
        <v>268</v>
      </c>
      <c r="CX107" t="s">
        <v>268</v>
      </c>
      <c r="CY107" t="s">
        <v>268</v>
      </c>
      <c r="CZ107" t="s">
        <v>268</v>
      </c>
      <c r="DA107" t="s">
        <v>268</v>
      </c>
      <c r="DB107" s="429">
        <f t="shared" si="19"/>
        <v>0</v>
      </c>
      <c r="DC107" s="284">
        <f t="shared" si="20"/>
        <v>0</v>
      </c>
      <c r="DD107" s="284">
        <f t="shared" si="21"/>
        <v>0</v>
      </c>
      <c r="DE107" s="284">
        <f t="shared" si="22"/>
        <v>0</v>
      </c>
      <c r="DF107" s="295">
        <f t="shared" si="23"/>
        <v>41.3</v>
      </c>
      <c r="DG107" s="284">
        <f t="shared" si="24"/>
        <v>0</v>
      </c>
      <c r="DH107" s="284">
        <f t="shared" si="25"/>
        <v>0</v>
      </c>
      <c r="DI107" s="284">
        <f t="shared" si="26"/>
        <v>0</v>
      </c>
      <c r="DJ107" s="284">
        <f t="shared" si="27"/>
        <v>0</v>
      </c>
      <c r="DK107" s="295">
        <f t="shared" si="28"/>
        <v>1</v>
      </c>
      <c r="DL107" s="297">
        <f t="shared" si="29"/>
        <v>1</v>
      </c>
      <c r="DM107" s="430">
        <f>IFERROR(IF(CA107="D",IF(DL107="A dispo.",DF107*VLOOKUP('DATI INPUT'!$F$27,TARIFFE_UD,4,FALSE),DF107*VLOOKUP(DL107,TARIFFE_UD,4,FALSE)),DF107*VLOOKUP(CB107-100,TARIFFE_UND,4,FALSE)),0)</f>
        <v>20.361786010816587</v>
      </c>
      <c r="DN107" s="430">
        <f>IFERROR(IF(CA107="D",IF(DL107="A dispo.",DK107*VLOOKUP('DATI INPUT'!$F$27,TARIFFE_UD,5,FALSE),DK107*VLOOKUP(DL107,TARIFFE_UD,5,FALSE)),DK107*VLOOKUP(CB107-100,TARIFFE_UND,5,FALSE)),0)</f>
        <v>16.930848468833439</v>
      </c>
      <c r="DO107" s="431">
        <f t="shared" si="30"/>
        <v>2.634479650026833E-3</v>
      </c>
      <c r="DP107" s="299">
        <f>IFERROR(IF(CA107="D",IF(DL107="A dispo.",DF107*VLOOKUP('DATI INPUT'!$F$27,TARIFFE_UD,2,FALSE),DF107*VLOOKUP(DL107,TARIFFE_UD,2,FALSE)),DF107*VLOOKUP(CB107-100,TARIFFE_UND,2,FALSE)),0)</f>
        <v>25.439206698680692</v>
      </c>
      <c r="DQ107" s="299">
        <f>IFERROR(IF(CA107="D",IF(DL107="A dispo.",DK107*VLOOKUP('DATI INPUT'!$F$27,TARIFFE_UD,3,FALSE),DK107*VLOOKUP(DL107,TARIFFE_UD,3,FALSE)),DK107*VLOOKUP(CB107-100,TARIFFE_UND,3,FALSE)),0)</f>
        <v>15.164853048114928</v>
      </c>
      <c r="DR107" s="299">
        <f t="shared" si="31"/>
        <v>40.60405974679562</v>
      </c>
    </row>
    <row r="108" spans="1:122" x14ac:dyDescent="0.25">
      <c r="A108" t="s">
        <v>2553</v>
      </c>
      <c r="B108" t="s">
        <v>1351</v>
      </c>
      <c r="C108" t="s">
        <v>2554</v>
      </c>
      <c r="D108" t="s">
        <v>2555</v>
      </c>
      <c r="E108" t="s">
        <v>268</v>
      </c>
      <c r="F108" t="s">
        <v>156</v>
      </c>
      <c r="G108" t="s">
        <v>2556</v>
      </c>
      <c r="H108" t="s">
        <v>1407</v>
      </c>
      <c r="I108" t="s">
        <v>2557</v>
      </c>
      <c r="J108" t="s">
        <v>274</v>
      </c>
      <c r="K108" t="s">
        <v>2558</v>
      </c>
      <c r="L108" t="s">
        <v>883</v>
      </c>
      <c r="M108" t="s">
        <v>2559</v>
      </c>
      <c r="N108" t="s">
        <v>984</v>
      </c>
      <c r="O108" t="s">
        <v>873</v>
      </c>
      <c r="P108" t="s">
        <v>2560</v>
      </c>
      <c r="Q108" t="s">
        <v>323</v>
      </c>
      <c r="R108" t="s">
        <v>268</v>
      </c>
      <c r="S108" t="s">
        <v>268</v>
      </c>
      <c r="T108" t="s">
        <v>268</v>
      </c>
      <c r="U108" t="s">
        <v>268</v>
      </c>
      <c r="V108" t="s">
        <v>268</v>
      </c>
      <c r="W108" t="s">
        <v>2559</v>
      </c>
      <c r="X108" t="s">
        <v>2560</v>
      </c>
      <c r="Y108" t="s">
        <v>323</v>
      </c>
      <c r="Z108" t="s">
        <v>268</v>
      </c>
      <c r="AA108" t="s">
        <v>268</v>
      </c>
      <c r="AB108" t="s">
        <v>268</v>
      </c>
      <c r="AC108" t="s">
        <v>268</v>
      </c>
      <c r="AD108" t="s">
        <v>268</v>
      </c>
      <c r="AE108" t="s">
        <v>287</v>
      </c>
      <c r="AF108" t="s">
        <v>1811</v>
      </c>
      <c r="AG108" t="s">
        <v>875</v>
      </c>
      <c r="AH108" t="s">
        <v>1963</v>
      </c>
      <c r="AI108" t="s">
        <v>763</v>
      </c>
      <c r="AJ108" t="s">
        <v>268</v>
      </c>
      <c r="AK108" t="s">
        <v>366</v>
      </c>
      <c r="AL108" t="s">
        <v>268</v>
      </c>
      <c r="AM108" t="s">
        <v>268</v>
      </c>
      <c r="AN108" t="s">
        <v>268</v>
      </c>
      <c r="AO108" t="s">
        <v>268</v>
      </c>
      <c r="AP108" t="s">
        <v>268</v>
      </c>
      <c r="AQ108" t="s">
        <v>268</v>
      </c>
      <c r="AR108" t="s">
        <v>268</v>
      </c>
      <c r="AS108" t="s">
        <v>268</v>
      </c>
      <c r="AT108" t="s">
        <v>268</v>
      </c>
      <c r="AU108" t="s">
        <v>268</v>
      </c>
      <c r="AV108" t="s">
        <v>268</v>
      </c>
      <c r="AW108" t="s">
        <v>268</v>
      </c>
      <c r="AX108" t="s">
        <v>268</v>
      </c>
      <c r="AY108" t="s">
        <v>268</v>
      </c>
      <c r="AZ108" t="s">
        <v>268</v>
      </c>
      <c r="BA108" t="s">
        <v>268</v>
      </c>
      <c r="BB108" t="s">
        <v>268</v>
      </c>
      <c r="BC108" t="s">
        <v>268</v>
      </c>
      <c r="BD108" t="s">
        <v>268</v>
      </c>
      <c r="BE108" t="s">
        <v>268</v>
      </c>
      <c r="BF108" t="s">
        <v>268</v>
      </c>
      <c r="BG108" t="s">
        <v>268</v>
      </c>
      <c r="BH108" t="s">
        <v>268</v>
      </c>
      <c r="BI108" t="s">
        <v>268</v>
      </c>
      <c r="BJ108" t="s">
        <v>268</v>
      </c>
      <c r="BK108" t="s">
        <v>268</v>
      </c>
      <c r="BL108" t="s">
        <v>268</v>
      </c>
      <c r="BM108" t="s">
        <v>268</v>
      </c>
      <c r="BN108" t="s">
        <v>268</v>
      </c>
      <c r="BO108" t="s">
        <v>268</v>
      </c>
      <c r="BP108" t="s">
        <v>268</v>
      </c>
      <c r="BQ108" t="s">
        <v>268</v>
      </c>
      <c r="BR108" t="s">
        <v>268</v>
      </c>
      <c r="BS108" t="s">
        <v>268</v>
      </c>
      <c r="BT108" t="s">
        <v>268</v>
      </c>
      <c r="BU108" t="s">
        <v>268</v>
      </c>
      <c r="BV108" t="s">
        <v>268</v>
      </c>
      <c r="BW108" t="s">
        <v>268</v>
      </c>
      <c r="BX108" t="s">
        <v>268</v>
      </c>
      <c r="BY108">
        <v>65.569999999999993</v>
      </c>
      <c r="BZ108">
        <v>65.569999999999993</v>
      </c>
      <c r="CA108" t="s">
        <v>142</v>
      </c>
      <c r="CB108" s="356">
        <v>122</v>
      </c>
      <c r="CC108" t="s">
        <v>876</v>
      </c>
      <c r="CD108" t="s">
        <v>268</v>
      </c>
      <c r="CE108" t="s">
        <v>268</v>
      </c>
      <c r="CF108" s="356">
        <v>2</v>
      </c>
      <c r="CG108" t="s">
        <v>268</v>
      </c>
      <c r="CH108" t="s">
        <v>268</v>
      </c>
      <c r="CI108" t="s">
        <v>268</v>
      </c>
      <c r="CJ108" t="s">
        <v>268</v>
      </c>
      <c r="CK108" t="s">
        <v>268</v>
      </c>
      <c r="CL108" t="s">
        <v>268</v>
      </c>
      <c r="CM108" t="s">
        <v>11224</v>
      </c>
      <c r="CN108">
        <v>89.16</v>
      </c>
      <c r="CO108" t="s">
        <v>268</v>
      </c>
      <c r="CP108">
        <v>89.16</v>
      </c>
      <c r="CQ108">
        <v>365</v>
      </c>
      <c r="CR108" t="s">
        <v>878</v>
      </c>
      <c r="CS108" t="s">
        <v>11225</v>
      </c>
      <c r="CT108" t="s">
        <v>11226</v>
      </c>
      <c r="CU108" t="s">
        <v>11227</v>
      </c>
      <c r="CV108" t="s">
        <v>268</v>
      </c>
      <c r="CW108" t="s">
        <v>268</v>
      </c>
      <c r="CX108" t="s">
        <v>268</v>
      </c>
      <c r="CY108" t="s">
        <v>268</v>
      </c>
      <c r="CZ108" t="s">
        <v>268</v>
      </c>
      <c r="DA108" t="s">
        <v>268</v>
      </c>
      <c r="DB108" s="429">
        <f t="shared" si="19"/>
        <v>0</v>
      </c>
      <c r="DC108" s="284">
        <f t="shared" si="20"/>
        <v>0</v>
      </c>
      <c r="DD108" s="284">
        <f t="shared" si="21"/>
        <v>0</v>
      </c>
      <c r="DE108" s="284">
        <f t="shared" si="22"/>
        <v>0</v>
      </c>
      <c r="DF108" s="295">
        <f t="shared" si="23"/>
        <v>65.569999999999993</v>
      </c>
      <c r="DG108" s="284">
        <f t="shared" si="24"/>
        <v>0</v>
      </c>
      <c r="DH108" s="284">
        <f t="shared" si="25"/>
        <v>0</v>
      </c>
      <c r="DI108" s="284">
        <f t="shared" si="26"/>
        <v>0</v>
      </c>
      <c r="DJ108" s="284">
        <f t="shared" si="27"/>
        <v>0</v>
      </c>
      <c r="DK108" s="295">
        <f t="shared" si="28"/>
        <v>1</v>
      </c>
      <c r="DL108" s="297">
        <f t="shared" si="29"/>
        <v>2</v>
      </c>
      <c r="DM108" s="430">
        <f>IFERROR(IF(CA108="D",IF(DL108="A dispo.",DF108*VLOOKUP('DATI INPUT'!$F$27,TARIFFE_UD,4,FALSE),DF108*VLOOKUP(DL108,TARIFFE_UD,4,FALSE)),DF108*VLOOKUP(CB108-100,TARIFFE_UND,4,FALSE)),0)</f>
        <v>37.715319455628361</v>
      </c>
      <c r="DN108" s="430">
        <f>IFERROR(IF(CA108="D",IF(DL108="A dispo.",DK108*VLOOKUP('DATI INPUT'!$F$27,TARIFFE_UD,5,FALSE),DK108*VLOOKUP(DL108,TARIFFE_UD,5,FALSE)),DK108*VLOOKUP(CB108-100,TARIFFE_UND,5,FALSE)),0)</f>
        <v>51.443731886070836</v>
      </c>
      <c r="DO108" s="431">
        <f t="shared" si="30"/>
        <v>-9.4865830079982061E-4</v>
      </c>
      <c r="DP108" s="299">
        <f>IFERROR(IF(CA108="D",IF(DL108="A dispo.",DF108*VLOOKUP('DATI INPUT'!$F$27,TARIFFE_UD,2,FALSE),DF108*VLOOKUP(DL108,TARIFFE_UD,2,FALSE)),DF108*VLOOKUP(CB108-100,TARIFFE_UND,2,FALSE)),0)</f>
        <v>47.120022125211669</v>
      </c>
      <c r="DQ108" s="299">
        <f>IFERROR(IF(CA108="D",IF(DL108="A dispo.",DK108*VLOOKUP('DATI INPUT'!$F$27,TARIFFE_UD,3,FALSE),DK108*VLOOKUP(DL108,TARIFFE_UD,3,FALSE)),DK108*VLOOKUP(CB108-100,TARIFFE_UND,3,FALSE)),0)</f>
        <v>46.077822723118445</v>
      </c>
      <c r="DR108" s="299">
        <f t="shared" si="31"/>
        <v>93.197844848330107</v>
      </c>
    </row>
    <row r="109" spans="1:122" x14ac:dyDescent="0.25">
      <c r="A109" t="s">
        <v>2561</v>
      </c>
      <c r="B109" t="s">
        <v>1351</v>
      </c>
      <c r="C109" t="s">
        <v>2562</v>
      </c>
      <c r="D109" t="s">
        <v>2555</v>
      </c>
      <c r="E109" t="s">
        <v>268</v>
      </c>
      <c r="F109" t="s">
        <v>156</v>
      </c>
      <c r="G109" t="s">
        <v>2556</v>
      </c>
      <c r="H109" t="s">
        <v>1407</v>
      </c>
      <c r="I109" t="s">
        <v>2557</v>
      </c>
      <c r="J109" t="s">
        <v>274</v>
      </c>
      <c r="K109" t="s">
        <v>2558</v>
      </c>
      <c r="L109" t="s">
        <v>883</v>
      </c>
      <c r="M109" t="s">
        <v>2559</v>
      </c>
      <c r="N109" t="s">
        <v>984</v>
      </c>
      <c r="O109" t="s">
        <v>873</v>
      </c>
      <c r="P109" t="s">
        <v>2560</v>
      </c>
      <c r="Q109" t="s">
        <v>323</v>
      </c>
      <c r="R109" t="s">
        <v>268</v>
      </c>
      <c r="S109" t="s">
        <v>268</v>
      </c>
      <c r="T109" t="s">
        <v>268</v>
      </c>
      <c r="U109" t="s">
        <v>268</v>
      </c>
      <c r="V109" t="s">
        <v>268</v>
      </c>
      <c r="W109" t="s">
        <v>2559</v>
      </c>
      <c r="X109" t="s">
        <v>2560</v>
      </c>
      <c r="Y109" t="s">
        <v>323</v>
      </c>
      <c r="Z109" t="s">
        <v>268</v>
      </c>
      <c r="AA109" t="s">
        <v>268</v>
      </c>
      <c r="AB109" t="s">
        <v>268</v>
      </c>
      <c r="AC109" t="s">
        <v>268</v>
      </c>
      <c r="AD109" t="s">
        <v>268</v>
      </c>
      <c r="AE109" t="s">
        <v>287</v>
      </c>
      <c r="AF109" t="s">
        <v>1811</v>
      </c>
      <c r="AG109" t="s">
        <v>875</v>
      </c>
      <c r="AH109" t="s">
        <v>1963</v>
      </c>
      <c r="AI109" t="s">
        <v>763</v>
      </c>
      <c r="AJ109" t="s">
        <v>268</v>
      </c>
      <c r="AK109" t="s">
        <v>366</v>
      </c>
      <c r="AL109" t="s">
        <v>268</v>
      </c>
      <c r="AM109" t="s">
        <v>268</v>
      </c>
      <c r="AN109" t="s">
        <v>268</v>
      </c>
      <c r="AO109" t="s">
        <v>268</v>
      </c>
      <c r="AP109" t="s">
        <v>268</v>
      </c>
      <c r="AQ109" t="s">
        <v>268</v>
      </c>
      <c r="AR109" t="s">
        <v>268</v>
      </c>
      <c r="AS109" t="s">
        <v>268</v>
      </c>
      <c r="AT109" t="s">
        <v>268</v>
      </c>
      <c r="AU109" t="s">
        <v>268</v>
      </c>
      <c r="AV109" t="s">
        <v>268</v>
      </c>
      <c r="AW109" t="s">
        <v>268</v>
      </c>
      <c r="AX109" t="s">
        <v>268</v>
      </c>
      <c r="AY109" t="s">
        <v>268</v>
      </c>
      <c r="AZ109" t="s">
        <v>268</v>
      </c>
      <c r="BA109" t="s">
        <v>268</v>
      </c>
      <c r="BB109" t="s">
        <v>268</v>
      </c>
      <c r="BC109" t="s">
        <v>268</v>
      </c>
      <c r="BD109" t="s">
        <v>268</v>
      </c>
      <c r="BE109" t="s">
        <v>268</v>
      </c>
      <c r="BF109" t="s">
        <v>268</v>
      </c>
      <c r="BG109" t="s">
        <v>268</v>
      </c>
      <c r="BH109" t="s">
        <v>268</v>
      </c>
      <c r="BI109" t="s">
        <v>268</v>
      </c>
      <c r="BJ109" t="s">
        <v>268</v>
      </c>
      <c r="BK109" t="s">
        <v>268</v>
      </c>
      <c r="BL109" t="s">
        <v>268</v>
      </c>
      <c r="BM109" t="s">
        <v>268</v>
      </c>
      <c r="BN109" t="s">
        <v>268</v>
      </c>
      <c r="BO109" t="s">
        <v>268</v>
      </c>
      <c r="BP109" t="s">
        <v>268</v>
      </c>
      <c r="BQ109" t="s">
        <v>268</v>
      </c>
      <c r="BR109" t="s">
        <v>268</v>
      </c>
      <c r="BS109" t="s">
        <v>268</v>
      </c>
      <c r="BT109" t="s">
        <v>268</v>
      </c>
      <c r="BU109" t="s">
        <v>268</v>
      </c>
      <c r="BV109" t="s">
        <v>268</v>
      </c>
      <c r="BW109" t="s">
        <v>268</v>
      </c>
      <c r="BX109" t="s">
        <v>268</v>
      </c>
      <c r="BY109">
        <v>24.14</v>
      </c>
      <c r="BZ109">
        <v>24.14</v>
      </c>
      <c r="CA109" t="s">
        <v>142</v>
      </c>
      <c r="CB109" s="356">
        <v>123</v>
      </c>
      <c r="CC109" t="s">
        <v>1817</v>
      </c>
      <c r="CD109" t="s">
        <v>268</v>
      </c>
      <c r="CE109" t="s">
        <v>268</v>
      </c>
      <c r="CF109" s="356">
        <v>2</v>
      </c>
      <c r="CG109" t="s">
        <v>268</v>
      </c>
      <c r="CH109" t="s">
        <v>268</v>
      </c>
      <c r="CI109" t="s">
        <v>268</v>
      </c>
      <c r="CJ109" t="s">
        <v>268</v>
      </c>
      <c r="CK109" t="s">
        <v>268</v>
      </c>
      <c r="CL109" t="s">
        <v>268</v>
      </c>
      <c r="CM109" t="s">
        <v>11224</v>
      </c>
      <c r="CN109">
        <v>13.89</v>
      </c>
      <c r="CO109" t="s">
        <v>268</v>
      </c>
      <c r="CP109">
        <v>13.89</v>
      </c>
      <c r="CQ109">
        <v>365</v>
      </c>
      <c r="CR109" t="s">
        <v>878</v>
      </c>
      <c r="CS109" t="s">
        <v>11225</v>
      </c>
      <c r="CT109" t="s">
        <v>11226</v>
      </c>
      <c r="CU109" t="s">
        <v>11227</v>
      </c>
      <c r="CV109" t="s">
        <v>268</v>
      </c>
      <c r="CW109" t="s">
        <v>268</v>
      </c>
      <c r="CX109" t="s">
        <v>268</v>
      </c>
      <c r="CY109" t="s">
        <v>268</v>
      </c>
      <c r="CZ109" t="s">
        <v>268</v>
      </c>
      <c r="DA109" t="s">
        <v>268</v>
      </c>
      <c r="DB109" s="429">
        <f t="shared" si="19"/>
        <v>0</v>
      </c>
      <c r="DC109" s="284">
        <f t="shared" si="20"/>
        <v>0</v>
      </c>
      <c r="DD109" s="284">
        <f t="shared" si="21"/>
        <v>0</v>
      </c>
      <c r="DE109" s="284">
        <f t="shared" si="22"/>
        <v>0</v>
      </c>
      <c r="DF109" s="295">
        <f t="shared" si="23"/>
        <v>24.14</v>
      </c>
      <c r="DG109" s="284">
        <f t="shared" si="24"/>
        <v>1</v>
      </c>
      <c r="DH109" s="284">
        <f t="shared" si="25"/>
        <v>0</v>
      </c>
      <c r="DI109" s="284">
        <f t="shared" si="26"/>
        <v>0</v>
      </c>
      <c r="DJ109" s="284">
        <f t="shared" si="27"/>
        <v>0</v>
      </c>
      <c r="DK109" s="295">
        <f t="shared" si="28"/>
        <v>0</v>
      </c>
      <c r="DL109" s="297">
        <f t="shared" si="29"/>
        <v>2</v>
      </c>
      <c r="DM109" s="430">
        <f>IFERROR(IF(CA109="D",IF(DL109="A dispo.",DF109*VLOOKUP('DATI INPUT'!$F$27,TARIFFE_UD,4,FALSE),DF109*VLOOKUP(DL109,TARIFFE_UD,4,FALSE)),DF109*VLOOKUP(CB109-100,TARIFFE_UND,4,FALSE)),0)</f>
        <v>13.885127522630299</v>
      </c>
      <c r="DN109" s="430">
        <f>IFERROR(IF(CA109="D",IF(DL109="A dispo.",DK109*VLOOKUP('DATI INPUT'!$F$27,TARIFFE_UD,5,FALSE),DK109*VLOOKUP(DL109,TARIFFE_UD,5,FALSE)),DK109*VLOOKUP(CB109-100,TARIFFE_UND,5,FALSE)),0)</f>
        <v>0</v>
      </c>
      <c r="DO109" s="431">
        <f t="shared" si="30"/>
        <v>-4.8724773697017554E-3</v>
      </c>
      <c r="DP109" s="299">
        <f>IFERROR(IF(CA109="D",IF(DL109="A dispo.",DF109*VLOOKUP('DATI INPUT'!$F$27,TARIFFE_UD,2,FALSE),DF109*VLOOKUP(DL109,TARIFFE_UD,2,FALSE)),DF109*VLOOKUP(CB109-100,TARIFFE_UND,2,FALSE)),0)</f>
        <v>17.347526827857401</v>
      </c>
      <c r="DQ109" s="299">
        <f>IFERROR(IF(CA109="D",IF(DL109="A dispo.",DK109*VLOOKUP('DATI INPUT'!$F$27,TARIFFE_UD,3,FALSE),DK109*VLOOKUP(DL109,TARIFFE_UD,3,FALSE)),DK109*VLOOKUP(CB109-100,TARIFFE_UND,3,FALSE)),0)</f>
        <v>0</v>
      </c>
      <c r="DR109" s="299">
        <f t="shared" si="31"/>
        <v>17.347526827857401</v>
      </c>
    </row>
    <row r="110" spans="1:122" x14ac:dyDescent="0.25">
      <c r="A110" t="s">
        <v>2563</v>
      </c>
      <c r="B110" t="s">
        <v>937</v>
      </c>
      <c r="C110" t="s">
        <v>2564</v>
      </c>
      <c r="D110" t="s">
        <v>2565</v>
      </c>
      <c r="E110" t="s">
        <v>268</v>
      </c>
      <c r="F110" t="s">
        <v>156</v>
      </c>
      <c r="G110" t="s">
        <v>2566</v>
      </c>
      <c r="H110" t="s">
        <v>2567</v>
      </c>
      <c r="I110" t="s">
        <v>2568</v>
      </c>
      <c r="J110" t="s">
        <v>274</v>
      </c>
      <c r="K110" t="s">
        <v>2569</v>
      </c>
      <c r="L110" t="s">
        <v>2570</v>
      </c>
      <c r="M110" t="s">
        <v>2571</v>
      </c>
      <c r="N110" t="s">
        <v>2570</v>
      </c>
      <c r="O110" t="s">
        <v>2572</v>
      </c>
      <c r="P110" t="s">
        <v>2573</v>
      </c>
      <c r="Q110" t="s">
        <v>269</v>
      </c>
      <c r="R110" t="s">
        <v>268</v>
      </c>
      <c r="S110" t="s">
        <v>268</v>
      </c>
      <c r="T110" t="s">
        <v>268</v>
      </c>
      <c r="U110" t="s">
        <v>268</v>
      </c>
      <c r="V110" t="s">
        <v>268</v>
      </c>
      <c r="W110" t="s">
        <v>2574</v>
      </c>
      <c r="X110" t="s">
        <v>2575</v>
      </c>
      <c r="Y110" t="s">
        <v>280</v>
      </c>
      <c r="Z110" t="s">
        <v>268</v>
      </c>
      <c r="AA110" t="s">
        <v>268</v>
      </c>
      <c r="AB110" t="s">
        <v>268</v>
      </c>
      <c r="AC110" t="s">
        <v>268</v>
      </c>
      <c r="AD110" t="s">
        <v>268</v>
      </c>
      <c r="AE110" t="s">
        <v>287</v>
      </c>
      <c r="AF110" t="s">
        <v>1811</v>
      </c>
      <c r="AG110" t="s">
        <v>875</v>
      </c>
      <c r="AH110" t="s">
        <v>2576</v>
      </c>
      <c r="AI110" t="s">
        <v>2577</v>
      </c>
      <c r="AJ110" t="s">
        <v>268</v>
      </c>
      <c r="AK110" t="s">
        <v>381</v>
      </c>
      <c r="AL110" t="s">
        <v>268</v>
      </c>
      <c r="AM110" t="s">
        <v>288</v>
      </c>
      <c r="AN110" t="s">
        <v>268</v>
      </c>
      <c r="AO110" t="s">
        <v>268</v>
      </c>
      <c r="AP110" t="s">
        <v>268</v>
      </c>
      <c r="AQ110" t="s">
        <v>268</v>
      </c>
      <c r="AR110" t="s">
        <v>268</v>
      </c>
      <c r="AS110" t="s">
        <v>268</v>
      </c>
      <c r="AT110" t="s">
        <v>268</v>
      </c>
      <c r="AU110" t="s">
        <v>268</v>
      </c>
      <c r="AV110" t="s">
        <v>268</v>
      </c>
      <c r="AW110" t="s">
        <v>268</v>
      </c>
      <c r="AX110" t="s">
        <v>268</v>
      </c>
      <c r="AY110" t="s">
        <v>268</v>
      </c>
      <c r="AZ110" t="s">
        <v>268</v>
      </c>
      <c r="BA110" t="s">
        <v>268</v>
      </c>
      <c r="BB110" t="s">
        <v>268</v>
      </c>
      <c r="BC110" t="s">
        <v>268</v>
      </c>
      <c r="BD110" t="s">
        <v>268</v>
      </c>
      <c r="BE110" t="s">
        <v>268</v>
      </c>
      <c r="BF110" t="s">
        <v>268</v>
      </c>
      <c r="BG110" t="s">
        <v>268</v>
      </c>
      <c r="BH110" t="s">
        <v>268</v>
      </c>
      <c r="BI110" t="s">
        <v>268</v>
      </c>
      <c r="BJ110" t="s">
        <v>268</v>
      </c>
      <c r="BK110" t="s">
        <v>268</v>
      </c>
      <c r="BL110" t="s">
        <v>268</v>
      </c>
      <c r="BM110" t="s">
        <v>268</v>
      </c>
      <c r="BN110" t="s">
        <v>268</v>
      </c>
      <c r="BO110" t="s">
        <v>268</v>
      </c>
      <c r="BP110" t="s">
        <v>268</v>
      </c>
      <c r="BQ110" t="s">
        <v>268</v>
      </c>
      <c r="BR110" t="s">
        <v>268</v>
      </c>
      <c r="BS110" t="s">
        <v>268</v>
      </c>
      <c r="BT110" t="s">
        <v>268</v>
      </c>
      <c r="BU110" t="s">
        <v>268</v>
      </c>
      <c r="BV110" t="s">
        <v>268</v>
      </c>
      <c r="BW110" t="s">
        <v>268</v>
      </c>
      <c r="BX110" t="s">
        <v>268</v>
      </c>
      <c r="BY110">
        <v>67</v>
      </c>
      <c r="BZ110">
        <v>67</v>
      </c>
      <c r="CA110" t="s">
        <v>142</v>
      </c>
      <c r="CB110" s="356">
        <v>122</v>
      </c>
      <c r="CC110" t="s">
        <v>876</v>
      </c>
      <c r="CD110" t="s">
        <v>268</v>
      </c>
      <c r="CE110" t="s">
        <v>268</v>
      </c>
      <c r="CF110" t="s">
        <v>268</v>
      </c>
      <c r="CG110" t="s">
        <v>268</v>
      </c>
      <c r="CH110" t="s">
        <v>268</v>
      </c>
      <c r="CI110" t="s">
        <v>268</v>
      </c>
      <c r="CJ110" t="s">
        <v>268</v>
      </c>
      <c r="CK110" t="s">
        <v>268</v>
      </c>
      <c r="CL110" t="s">
        <v>268</v>
      </c>
      <c r="CM110" t="s">
        <v>11224</v>
      </c>
      <c r="CN110">
        <v>109.87</v>
      </c>
      <c r="CO110" t="s">
        <v>268</v>
      </c>
      <c r="CP110">
        <v>109.87</v>
      </c>
      <c r="CQ110">
        <v>365</v>
      </c>
      <c r="CR110" t="s">
        <v>878</v>
      </c>
      <c r="CS110" t="s">
        <v>11225</v>
      </c>
      <c r="CT110" t="s">
        <v>11226</v>
      </c>
      <c r="CU110" t="s">
        <v>11227</v>
      </c>
      <c r="CV110" t="s">
        <v>268</v>
      </c>
      <c r="CW110" t="s">
        <v>268</v>
      </c>
      <c r="CX110" t="s">
        <v>268</v>
      </c>
      <c r="CY110" t="s">
        <v>268</v>
      </c>
      <c r="CZ110" t="s">
        <v>268</v>
      </c>
      <c r="DA110" t="s">
        <v>268</v>
      </c>
      <c r="DB110" s="429">
        <f t="shared" si="19"/>
        <v>0</v>
      </c>
      <c r="DC110" s="284">
        <f t="shared" si="20"/>
        <v>0</v>
      </c>
      <c r="DD110" s="284">
        <f t="shared" si="21"/>
        <v>0</v>
      </c>
      <c r="DE110" s="284">
        <f t="shared" si="22"/>
        <v>0</v>
      </c>
      <c r="DF110" s="295">
        <f t="shared" si="23"/>
        <v>67</v>
      </c>
      <c r="DG110" s="284">
        <f t="shared" si="24"/>
        <v>0</v>
      </c>
      <c r="DH110" s="284">
        <f t="shared" si="25"/>
        <v>0</v>
      </c>
      <c r="DI110" s="284">
        <f t="shared" si="26"/>
        <v>0</v>
      </c>
      <c r="DJ110" s="284">
        <f t="shared" si="27"/>
        <v>0</v>
      </c>
      <c r="DK110" s="295">
        <f t="shared" si="28"/>
        <v>1</v>
      </c>
      <c r="DL110" s="297" t="str">
        <f t="shared" si="29"/>
        <v>A dispo.</v>
      </c>
      <c r="DM110" s="430">
        <f>IFERROR(IF(CA110="D",IF(DL110="A dispo.",DF110*VLOOKUP('DATI INPUT'!$F$27,TARIFFE_UD,4,FALSE),DF110*VLOOKUP(DL110,TARIFFE_UD,4,FALSE)),DF110*VLOOKUP(CB110-100,TARIFFE_UND,4,FALSE)),0)</f>
        <v>42.470276598140451</v>
      </c>
      <c r="DN110" s="430">
        <f>IFERROR(IF(CA110="D",IF(DL110="A dispo.",DK110*VLOOKUP('DATI INPUT'!$F$27,TARIFFE_UD,5,FALSE),DK110*VLOOKUP(DL110,TARIFFE_UD,5,FALSE)),DK110*VLOOKUP(CB110-100,TARIFFE_UND,5,FALSE)),0)</f>
        <v>67.397800635548478</v>
      </c>
      <c r="DO110" s="431">
        <f t="shared" si="30"/>
        <v>-1.9227663110825688E-3</v>
      </c>
      <c r="DP110" s="299">
        <f>IFERROR(IF(CA110="D",IF(DL110="A dispo.",DF110*VLOOKUP('DATI INPUT'!$F$27,TARIFFE_UD,2,FALSE),DF110*VLOOKUP(DL110,TARIFFE_UD,2,FALSE)),DF110*VLOOKUP(CB110-100,TARIFFE_UND,2,FALSE)),0)</f>
        <v>53.060676718451944</v>
      </c>
      <c r="DQ110" s="299">
        <f>IFERROR(IF(CA110="D",IF(DL110="A dispo.",DK110*VLOOKUP('DATI INPUT'!$F$27,TARIFFE_UD,3,FALSE),DK110*VLOOKUP(DL110,TARIFFE_UD,3,FALSE)),DK110*VLOOKUP(CB110-100,TARIFFE_UND,3,FALSE)),0)</f>
        <v>60.367780403072892</v>
      </c>
      <c r="DR110" s="299">
        <f t="shared" si="31"/>
        <v>113.42845712152484</v>
      </c>
    </row>
    <row r="111" spans="1:122" x14ac:dyDescent="0.25">
      <c r="A111" t="s">
        <v>2578</v>
      </c>
      <c r="B111" t="s">
        <v>2579</v>
      </c>
      <c r="C111" t="s">
        <v>2580</v>
      </c>
      <c r="D111" t="s">
        <v>10454</v>
      </c>
      <c r="E111" t="s">
        <v>268</v>
      </c>
      <c r="F111" t="s">
        <v>156</v>
      </c>
      <c r="G111" t="s">
        <v>2582</v>
      </c>
      <c r="H111" t="s">
        <v>1137</v>
      </c>
      <c r="I111" t="s">
        <v>2583</v>
      </c>
      <c r="J111" t="s">
        <v>156</v>
      </c>
      <c r="K111" t="s">
        <v>2584</v>
      </c>
      <c r="L111" t="s">
        <v>984</v>
      </c>
      <c r="M111" t="s">
        <v>2585</v>
      </c>
      <c r="N111" t="s">
        <v>2586</v>
      </c>
      <c r="O111" t="s">
        <v>2587</v>
      </c>
      <c r="P111" t="s">
        <v>2588</v>
      </c>
      <c r="Q111" t="s">
        <v>304</v>
      </c>
      <c r="R111" t="s">
        <v>268</v>
      </c>
      <c r="S111" t="s">
        <v>268</v>
      </c>
      <c r="T111" t="s">
        <v>268</v>
      </c>
      <c r="U111" t="s">
        <v>268</v>
      </c>
      <c r="V111" t="s">
        <v>268</v>
      </c>
      <c r="W111" t="s">
        <v>10368</v>
      </c>
      <c r="X111" t="s">
        <v>10367</v>
      </c>
      <c r="Y111" t="s">
        <v>279</v>
      </c>
      <c r="Z111" t="s">
        <v>268</v>
      </c>
      <c r="AA111" t="s">
        <v>268</v>
      </c>
      <c r="AB111" t="s">
        <v>268</v>
      </c>
      <c r="AC111" t="s">
        <v>268</v>
      </c>
      <c r="AD111" t="s">
        <v>268</v>
      </c>
      <c r="AE111" t="s">
        <v>287</v>
      </c>
      <c r="AF111" t="s">
        <v>1811</v>
      </c>
      <c r="AG111" t="s">
        <v>875</v>
      </c>
      <c r="AH111" t="s">
        <v>2154</v>
      </c>
      <c r="AI111" t="s">
        <v>1250</v>
      </c>
      <c r="AJ111" t="s">
        <v>268</v>
      </c>
      <c r="AK111" t="s">
        <v>377</v>
      </c>
      <c r="AL111" t="s">
        <v>268</v>
      </c>
      <c r="AM111" t="s">
        <v>288</v>
      </c>
      <c r="AN111" t="s">
        <v>268</v>
      </c>
      <c r="AO111" t="s">
        <v>268</v>
      </c>
      <c r="AP111" t="s">
        <v>268</v>
      </c>
      <c r="AQ111" t="s">
        <v>268</v>
      </c>
      <c r="AR111" t="s">
        <v>268</v>
      </c>
      <c r="AS111" t="s">
        <v>268</v>
      </c>
      <c r="AT111" t="s">
        <v>268</v>
      </c>
      <c r="AU111" t="s">
        <v>268</v>
      </c>
      <c r="AV111" t="s">
        <v>268</v>
      </c>
      <c r="AW111" t="s">
        <v>268</v>
      </c>
      <c r="AX111" t="s">
        <v>268</v>
      </c>
      <c r="AY111" t="s">
        <v>268</v>
      </c>
      <c r="AZ111" t="s">
        <v>268</v>
      </c>
      <c r="BA111" t="s">
        <v>268</v>
      </c>
      <c r="BB111" t="s">
        <v>268</v>
      </c>
      <c r="BC111" t="s">
        <v>268</v>
      </c>
      <c r="BD111" t="s">
        <v>268</v>
      </c>
      <c r="BE111" t="s">
        <v>268</v>
      </c>
      <c r="BF111" t="s">
        <v>268</v>
      </c>
      <c r="BG111" t="s">
        <v>268</v>
      </c>
      <c r="BH111" t="s">
        <v>268</v>
      </c>
      <c r="BI111" t="s">
        <v>268</v>
      </c>
      <c r="BJ111" t="s">
        <v>268</v>
      </c>
      <c r="BK111" t="s">
        <v>268</v>
      </c>
      <c r="BL111" t="s">
        <v>268</v>
      </c>
      <c r="BM111" t="s">
        <v>268</v>
      </c>
      <c r="BN111" t="s">
        <v>268</v>
      </c>
      <c r="BO111" t="s">
        <v>268</v>
      </c>
      <c r="BP111" t="s">
        <v>268</v>
      </c>
      <c r="BQ111" t="s">
        <v>268</v>
      </c>
      <c r="BR111" t="s">
        <v>268</v>
      </c>
      <c r="BS111" t="s">
        <v>268</v>
      </c>
      <c r="BT111" t="s">
        <v>268</v>
      </c>
      <c r="BU111" t="s">
        <v>268</v>
      </c>
      <c r="BV111" t="s">
        <v>268</v>
      </c>
      <c r="BW111" t="s">
        <v>268</v>
      </c>
      <c r="BX111" t="s">
        <v>268</v>
      </c>
      <c r="BY111">
        <v>30</v>
      </c>
      <c r="BZ111">
        <v>30</v>
      </c>
      <c r="CA111" t="s">
        <v>142</v>
      </c>
      <c r="CB111" s="356">
        <v>122</v>
      </c>
      <c r="CC111" t="s">
        <v>876</v>
      </c>
      <c r="CD111" t="s">
        <v>268</v>
      </c>
      <c r="CE111" t="s">
        <v>268</v>
      </c>
      <c r="CF111" t="s">
        <v>268</v>
      </c>
      <c r="CG111" t="s">
        <v>268</v>
      </c>
      <c r="CH111" t="s">
        <v>268</v>
      </c>
      <c r="CI111" t="s">
        <v>268</v>
      </c>
      <c r="CJ111" t="s">
        <v>268</v>
      </c>
      <c r="CK111" t="s">
        <v>268</v>
      </c>
      <c r="CL111" t="s">
        <v>268</v>
      </c>
      <c r="CM111" t="s">
        <v>11224</v>
      </c>
      <c r="CN111">
        <v>86.42</v>
      </c>
      <c r="CO111" t="s">
        <v>268</v>
      </c>
      <c r="CP111">
        <v>86.42</v>
      </c>
      <c r="CQ111">
        <v>365</v>
      </c>
      <c r="CR111" t="s">
        <v>878</v>
      </c>
      <c r="CS111" t="s">
        <v>11225</v>
      </c>
      <c r="CT111" t="s">
        <v>11226</v>
      </c>
      <c r="CU111" t="s">
        <v>11227</v>
      </c>
      <c r="CV111" t="s">
        <v>268</v>
      </c>
      <c r="CW111" t="s">
        <v>268</v>
      </c>
      <c r="CX111" t="s">
        <v>268</v>
      </c>
      <c r="CY111" t="s">
        <v>268</v>
      </c>
      <c r="CZ111" t="s">
        <v>268</v>
      </c>
      <c r="DA111" t="s">
        <v>268</v>
      </c>
      <c r="DB111" s="429">
        <f t="shared" si="19"/>
        <v>0</v>
      </c>
      <c r="DC111" s="284">
        <f t="shared" si="20"/>
        <v>0</v>
      </c>
      <c r="DD111" s="284">
        <f t="shared" si="21"/>
        <v>0</v>
      </c>
      <c r="DE111" s="284">
        <f t="shared" si="22"/>
        <v>0</v>
      </c>
      <c r="DF111" s="295">
        <f t="shared" si="23"/>
        <v>30</v>
      </c>
      <c r="DG111" s="284">
        <f t="shared" si="24"/>
        <v>0</v>
      </c>
      <c r="DH111" s="284">
        <f t="shared" si="25"/>
        <v>0</v>
      </c>
      <c r="DI111" s="284">
        <f t="shared" si="26"/>
        <v>0</v>
      </c>
      <c r="DJ111" s="284">
        <f t="shared" si="27"/>
        <v>0</v>
      </c>
      <c r="DK111" s="295">
        <f t="shared" si="28"/>
        <v>1</v>
      </c>
      <c r="DL111" s="297" t="str">
        <f t="shared" si="29"/>
        <v>A dispo.</v>
      </c>
      <c r="DM111" s="430">
        <f>IFERROR(IF(CA111="D",IF(DL111="A dispo.",DF111*VLOOKUP('DATI INPUT'!$F$27,TARIFFE_UD,4,FALSE),DF111*VLOOKUP(DL111,TARIFFE_UD,4,FALSE)),DF111*VLOOKUP(CB111-100,TARIFFE_UND,4,FALSE)),0)</f>
        <v>19.016541760361395</v>
      </c>
      <c r="DN111" s="430">
        <f>IFERROR(IF(CA111="D",IF(DL111="A dispo.",DK111*VLOOKUP('DATI INPUT'!$F$27,TARIFFE_UD,5,FALSE),DK111*VLOOKUP(DL111,TARIFFE_UD,5,FALSE)),DK111*VLOOKUP(CB111-100,TARIFFE_UND,5,FALSE)),0)</f>
        <v>67.397800635548478</v>
      </c>
      <c r="DO111" s="431">
        <f t="shared" si="30"/>
        <v>-5.6576040901319402E-3</v>
      </c>
      <c r="DP111" s="299">
        <f>IFERROR(IF(CA111="D",IF(DL111="A dispo.",DF111*VLOOKUP('DATI INPUT'!$F$27,TARIFFE_UD,2,FALSE),DF111*VLOOKUP(DL111,TARIFFE_UD,2,FALSE)),DF111*VLOOKUP(CB111-100,TARIFFE_UND,2,FALSE)),0)</f>
        <v>23.758511963485947</v>
      </c>
      <c r="DQ111" s="299">
        <f>IFERROR(IF(CA111="D",IF(DL111="A dispo.",DK111*VLOOKUP('DATI INPUT'!$F$27,TARIFFE_UD,3,FALSE),DK111*VLOOKUP(DL111,TARIFFE_UD,3,FALSE)),DK111*VLOOKUP(CB111-100,TARIFFE_UND,3,FALSE)),0)</f>
        <v>60.367780403072892</v>
      </c>
      <c r="DR111" s="299">
        <f t="shared" si="31"/>
        <v>84.126292366558843</v>
      </c>
    </row>
    <row r="112" spans="1:122" x14ac:dyDescent="0.25">
      <c r="A112" t="s">
        <v>2589</v>
      </c>
      <c r="B112" t="s">
        <v>939</v>
      </c>
      <c r="C112" t="s">
        <v>2590</v>
      </c>
      <c r="D112" t="s">
        <v>2591</v>
      </c>
      <c r="E112" t="s">
        <v>268</v>
      </c>
      <c r="F112" t="s">
        <v>156</v>
      </c>
      <c r="G112" t="s">
        <v>2592</v>
      </c>
      <c r="H112" t="s">
        <v>1137</v>
      </c>
      <c r="I112" t="s">
        <v>1783</v>
      </c>
      <c r="J112" t="s">
        <v>156</v>
      </c>
      <c r="K112" t="s">
        <v>2593</v>
      </c>
      <c r="L112" t="s">
        <v>960</v>
      </c>
      <c r="M112" t="s">
        <v>2594</v>
      </c>
      <c r="N112" t="s">
        <v>984</v>
      </c>
      <c r="O112" t="s">
        <v>873</v>
      </c>
      <c r="P112" t="s">
        <v>1046</v>
      </c>
      <c r="Q112" t="s">
        <v>497</v>
      </c>
      <c r="R112" t="s">
        <v>268</v>
      </c>
      <c r="S112" t="s">
        <v>268</v>
      </c>
      <c r="T112" t="s">
        <v>268</v>
      </c>
      <c r="U112" t="s">
        <v>268</v>
      </c>
      <c r="V112" t="s">
        <v>268</v>
      </c>
      <c r="W112" t="s">
        <v>2594</v>
      </c>
      <c r="X112" t="s">
        <v>1046</v>
      </c>
      <c r="Y112" t="s">
        <v>497</v>
      </c>
      <c r="Z112" t="s">
        <v>268</v>
      </c>
      <c r="AA112" t="s">
        <v>268</v>
      </c>
      <c r="AB112" t="s">
        <v>268</v>
      </c>
      <c r="AC112" t="s">
        <v>268</v>
      </c>
      <c r="AD112" t="s">
        <v>268</v>
      </c>
      <c r="AE112" t="s">
        <v>287</v>
      </c>
      <c r="AF112" t="s">
        <v>1811</v>
      </c>
      <c r="AG112" t="s">
        <v>875</v>
      </c>
      <c r="AH112" t="s">
        <v>1812</v>
      </c>
      <c r="AI112" t="s">
        <v>1063</v>
      </c>
      <c r="AJ112" t="s">
        <v>268</v>
      </c>
      <c r="AK112" t="s">
        <v>413</v>
      </c>
      <c r="AL112" t="s">
        <v>268</v>
      </c>
      <c r="AM112" t="s">
        <v>405</v>
      </c>
      <c r="AN112" t="s">
        <v>268</v>
      </c>
      <c r="AO112" t="s">
        <v>268</v>
      </c>
      <c r="AP112" t="s">
        <v>268</v>
      </c>
      <c r="AQ112" t="s">
        <v>268</v>
      </c>
      <c r="AR112" t="s">
        <v>268</v>
      </c>
      <c r="AS112" t="s">
        <v>268</v>
      </c>
      <c r="AT112" t="s">
        <v>268</v>
      </c>
      <c r="AU112" t="s">
        <v>268</v>
      </c>
      <c r="AV112" t="s">
        <v>268</v>
      </c>
      <c r="AW112" t="s">
        <v>268</v>
      </c>
      <c r="AX112" t="s">
        <v>268</v>
      </c>
      <c r="AY112" t="s">
        <v>268</v>
      </c>
      <c r="AZ112" t="s">
        <v>268</v>
      </c>
      <c r="BA112" t="s">
        <v>268</v>
      </c>
      <c r="BB112" t="s">
        <v>268</v>
      </c>
      <c r="BC112" t="s">
        <v>268</v>
      </c>
      <c r="BD112" t="s">
        <v>268</v>
      </c>
      <c r="BE112" t="s">
        <v>268</v>
      </c>
      <c r="BF112" t="s">
        <v>268</v>
      </c>
      <c r="BG112" t="s">
        <v>268</v>
      </c>
      <c r="BH112" t="s">
        <v>268</v>
      </c>
      <c r="BI112" t="s">
        <v>268</v>
      </c>
      <c r="BJ112" t="s">
        <v>268</v>
      </c>
      <c r="BK112" t="s">
        <v>268</v>
      </c>
      <c r="BL112" t="s">
        <v>268</v>
      </c>
      <c r="BM112" t="s">
        <v>268</v>
      </c>
      <c r="BN112" t="s">
        <v>268</v>
      </c>
      <c r="BO112" t="s">
        <v>268</v>
      </c>
      <c r="BP112" t="s">
        <v>268</v>
      </c>
      <c r="BQ112" t="s">
        <v>268</v>
      </c>
      <c r="BR112" t="s">
        <v>268</v>
      </c>
      <c r="BS112" t="s">
        <v>268</v>
      </c>
      <c r="BT112" t="s">
        <v>268</v>
      </c>
      <c r="BU112" t="s">
        <v>268</v>
      </c>
      <c r="BV112" t="s">
        <v>268</v>
      </c>
      <c r="BW112" t="s">
        <v>268</v>
      </c>
      <c r="BX112" t="s">
        <v>268</v>
      </c>
      <c r="BY112">
        <v>117</v>
      </c>
      <c r="BZ112">
        <v>117</v>
      </c>
      <c r="CA112" t="s">
        <v>142</v>
      </c>
      <c r="CB112" s="356">
        <v>122</v>
      </c>
      <c r="CC112" t="s">
        <v>876</v>
      </c>
      <c r="CD112" t="s">
        <v>268</v>
      </c>
      <c r="CE112" t="s">
        <v>268</v>
      </c>
      <c r="CF112" s="356">
        <v>2</v>
      </c>
      <c r="CG112" t="s">
        <v>268</v>
      </c>
      <c r="CH112" t="s">
        <v>268</v>
      </c>
      <c r="CI112" t="s">
        <v>268</v>
      </c>
      <c r="CJ112" t="s">
        <v>268</v>
      </c>
      <c r="CK112" t="s">
        <v>268</v>
      </c>
      <c r="CL112" t="s">
        <v>268</v>
      </c>
      <c r="CM112" t="s">
        <v>11224</v>
      </c>
      <c r="CN112">
        <v>118.74</v>
      </c>
      <c r="CO112" t="s">
        <v>268</v>
      </c>
      <c r="CP112">
        <v>118.74</v>
      </c>
      <c r="CQ112">
        <v>365</v>
      </c>
      <c r="CR112" t="s">
        <v>878</v>
      </c>
      <c r="CS112" t="s">
        <v>11225</v>
      </c>
      <c r="CT112" t="s">
        <v>11226</v>
      </c>
      <c r="CU112" t="s">
        <v>11227</v>
      </c>
      <c r="CV112" t="s">
        <v>268</v>
      </c>
      <c r="CW112" t="s">
        <v>268</v>
      </c>
      <c r="CX112" t="s">
        <v>268</v>
      </c>
      <c r="CY112" t="s">
        <v>268</v>
      </c>
      <c r="CZ112" t="s">
        <v>268</v>
      </c>
      <c r="DA112" t="s">
        <v>268</v>
      </c>
      <c r="DB112" s="429">
        <f t="shared" si="19"/>
        <v>0</v>
      </c>
      <c r="DC112" s="284">
        <f t="shared" si="20"/>
        <v>0</v>
      </c>
      <c r="DD112" s="284">
        <f t="shared" si="21"/>
        <v>0</v>
      </c>
      <c r="DE112" s="284">
        <f t="shared" si="22"/>
        <v>0</v>
      </c>
      <c r="DF112" s="295">
        <f t="shared" si="23"/>
        <v>117</v>
      </c>
      <c r="DG112" s="284">
        <f t="shared" si="24"/>
        <v>0</v>
      </c>
      <c r="DH112" s="284">
        <f t="shared" si="25"/>
        <v>0</v>
      </c>
      <c r="DI112" s="284">
        <f t="shared" si="26"/>
        <v>0</v>
      </c>
      <c r="DJ112" s="284">
        <f t="shared" si="27"/>
        <v>0</v>
      </c>
      <c r="DK112" s="295">
        <f t="shared" si="28"/>
        <v>1</v>
      </c>
      <c r="DL112" s="297">
        <f t="shared" si="29"/>
        <v>2</v>
      </c>
      <c r="DM112" s="430">
        <f>IFERROR(IF(CA112="D",IF(DL112="A dispo.",DF112*VLOOKUP('DATI INPUT'!$F$27,TARIFFE_UD,4,FALSE),DF112*VLOOKUP(DL112,TARIFFE_UD,4,FALSE)),DF112*VLOOKUP(CB112-100,TARIFFE_UND,4,FALSE)),0)</f>
        <v>67.2974283408345</v>
      </c>
      <c r="DN112" s="430">
        <f>IFERROR(IF(CA112="D",IF(DL112="A dispo.",DK112*VLOOKUP('DATI INPUT'!$F$27,TARIFFE_UD,5,FALSE),DK112*VLOOKUP(DL112,TARIFFE_UD,5,FALSE)),DK112*VLOOKUP(CB112-100,TARIFFE_UND,5,FALSE)),0)</f>
        <v>51.443731886070836</v>
      </c>
      <c r="DO112" s="431">
        <f t="shared" si="30"/>
        <v>1.1602269053412329E-3</v>
      </c>
      <c r="DP112" s="299">
        <f>IFERROR(IF(CA112="D",IF(DL112="A dispo.",DF112*VLOOKUP('DATI INPUT'!$F$27,TARIFFE_UD,2,FALSE),DF112*VLOOKUP(DL112,TARIFFE_UD,2,FALSE)),DF112*VLOOKUP(CB112-100,TARIFFE_UND,2,FALSE)),0)</f>
        <v>84.078734004114168</v>
      </c>
      <c r="DQ112" s="299">
        <f>IFERROR(IF(CA112="D",IF(DL112="A dispo.",DK112*VLOOKUP('DATI INPUT'!$F$27,TARIFFE_UD,3,FALSE),DK112*VLOOKUP(DL112,TARIFFE_UD,3,FALSE)),DK112*VLOOKUP(CB112-100,TARIFFE_UND,3,FALSE)),0)</f>
        <v>46.077822723118445</v>
      </c>
      <c r="DR112" s="299">
        <f t="shared" si="31"/>
        <v>130.15655672723261</v>
      </c>
    </row>
    <row r="113" spans="1:122" x14ac:dyDescent="0.25">
      <c r="A113" t="s">
        <v>2595</v>
      </c>
      <c r="B113" t="s">
        <v>940</v>
      </c>
      <c r="C113" t="s">
        <v>2596</v>
      </c>
      <c r="D113" t="s">
        <v>2597</v>
      </c>
      <c r="E113" t="s">
        <v>268</v>
      </c>
      <c r="F113" t="s">
        <v>156</v>
      </c>
      <c r="G113" t="s">
        <v>2598</v>
      </c>
      <c r="H113" t="s">
        <v>2599</v>
      </c>
      <c r="I113" t="s">
        <v>2600</v>
      </c>
      <c r="J113" t="s">
        <v>274</v>
      </c>
      <c r="K113" t="s">
        <v>2601</v>
      </c>
      <c r="L113" t="s">
        <v>303</v>
      </c>
      <c r="M113" t="s">
        <v>2602</v>
      </c>
      <c r="N113" t="s">
        <v>1204</v>
      </c>
      <c r="O113" t="s">
        <v>1526</v>
      </c>
      <c r="P113" t="s">
        <v>2603</v>
      </c>
      <c r="Q113" t="s">
        <v>397</v>
      </c>
      <c r="R113" t="s">
        <v>268</v>
      </c>
      <c r="S113" t="s">
        <v>268</v>
      </c>
      <c r="T113" t="s">
        <v>268</v>
      </c>
      <c r="U113" t="s">
        <v>268</v>
      </c>
      <c r="V113" t="s">
        <v>268</v>
      </c>
      <c r="W113" t="s">
        <v>2604</v>
      </c>
      <c r="X113" t="s">
        <v>2605</v>
      </c>
      <c r="Y113" t="s">
        <v>268</v>
      </c>
      <c r="Z113" t="s">
        <v>268</v>
      </c>
      <c r="AA113" t="s">
        <v>268</v>
      </c>
      <c r="AB113" t="s">
        <v>268</v>
      </c>
      <c r="AC113" t="s">
        <v>268</v>
      </c>
      <c r="AD113" t="s">
        <v>268</v>
      </c>
      <c r="AE113" t="s">
        <v>287</v>
      </c>
      <c r="AF113" t="s">
        <v>1811</v>
      </c>
      <c r="AG113" t="s">
        <v>875</v>
      </c>
      <c r="AH113" t="s">
        <v>1963</v>
      </c>
      <c r="AI113" t="s">
        <v>2606</v>
      </c>
      <c r="AJ113" t="s">
        <v>268</v>
      </c>
      <c r="AK113" t="s">
        <v>268</v>
      </c>
      <c r="AL113" t="s">
        <v>268</v>
      </c>
      <c r="AM113" t="s">
        <v>288</v>
      </c>
      <c r="AN113" t="s">
        <v>268</v>
      </c>
      <c r="AO113" t="s">
        <v>268</v>
      </c>
      <c r="AP113" t="s">
        <v>268</v>
      </c>
      <c r="AQ113" t="s">
        <v>268</v>
      </c>
      <c r="AR113" t="s">
        <v>268</v>
      </c>
      <c r="AS113" t="s">
        <v>268</v>
      </c>
      <c r="AT113" t="s">
        <v>268</v>
      </c>
      <c r="AU113" t="s">
        <v>268</v>
      </c>
      <c r="AV113" t="s">
        <v>268</v>
      </c>
      <c r="AW113" t="s">
        <v>268</v>
      </c>
      <c r="AX113" t="s">
        <v>268</v>
      </c>
      <c r="AY113" t="s">
        <v>268</v>
      </c>
      <c r="AZ113" t="s">
        <v>268</v>
      </c>
      <c r="BA113" t="s">
        <v>268</v>
      </c>
      <c r="BB113" t="s">
        <v>268</v>
      </c>
      <c r="BC113" t="s">
        <v>268</v>
      </c>
      <c r="BD113" t="s">
        <v>268</v>
      </c>
      <c r="BE113" t="s">
        <v>268</v>
      </c>
      <c r="BF113" t="s">
        <v>268</v>
      </c>
      <c r="BG113" t="s">
        <v>268</v>
      </c>
      <c r="BH113" t="s">
        <v>268</v>
      </c>
      <c r="BI113" t="s">
        <v>268</v>
      </c>
      <c r="BJ113" t="s">
        <v>268</v>
      </c>
      <c r="BK113" t="s">
        <v>268</v>
      </c>
      <c r="BL113" t="s">
        <v>268</v>
      </c>
      <c r="BM113" t="s">
        <v>268</v>
      </c>
      <c r="BN113" t="s">
        <v>268</v>
      </c>
      <c r="BO113" t="s">
        <v>268</v>
      </c>
      <c r="BP113" t="s">
        <v>268</v>
      </c>
      <c r="BQ113" t="s">
        <v>268</v>
      </c>
      <c r="BR113" t="s">
        <v>268</v>
      </c>
      <c r="BS113" t="s">
        <v>268</v>
      </c>
      <c r="BT113" t="s">
        <v>268</v>
      </c>
      <c r="BU113" t="s">
        <v>268</v>
      </c>
      <c r="BV113" t="s">
        <v>268</v>
      </c>
      <c r="BW113" t="s">
        <v>268</v>
      </c>
      <c r="BX113" t="s">
        <v>268</v>
      </c>
      <c r="BY113">
        <v>40</v>
      </c>
      <c r="BZ113">
        <v>40</v>
      </c>
      <c r="CA113" t="s">
        <v>142</v>
      </c>
      <c r="CB113" s="356">
        <v>122</v>
      </c>
      <c r="CC113" t="s">
        <v>876</v>
      </c>
      <c r="CD113" t="s">
        <v>268</v>
      </c>
      <c r="CE113" t="s">
        <v>268</v>
      </c>
      <c r="CF113" t="s">
        <v>268</v>
      </c>
      <c r="CG113" t="s">
        <v>2132</v>
      </c>
      <c r="CH113" t="s">
        <v>268</v>
      </c>
      <c r="CI113" t="s">
        <v>268</v>
      </c>
      <c r="CJ113" t="s">
        <v>268</v>
      </c>
      <c r="CK113" t="s">
        <v>268</v>
      </c>
      <c r="CL113" t="s">
        <v>268</v>
      </c>
      <c r="CM113" t="s">
        <v>11224</v>
      </c>
      <c r="CN113">
        <v>92.76</v>
      </c>
      <c r="CO113">
        <v>-69.569999999999993</v>
      </c>
      <c r="CP113">
        <v>23.19</v>
      </c>
      <c r="CQ113">
        <v>365</v>
      </c>
      <c r="CR113" t="s">
        <v>878</v>
      </c>
      <c r="CS113" t="s">
        <v>11225</v>
      </c>
      <c r="CT113" t="s">
        <v>11226</v>
      </c>
      <c r="CU113" t="s">
        <v>11227</v>
      </c>
      <c r="CV113" t="s">
        <v>268</v>
      </c>
      <c r="CW113" t="s">
        <v>268</v>
      </c>
      <c r="CX113" t="s">
        <v>268</v>
      </c>
      <c r="CY113" t="s">
        <v>268</v>
      </c>
      <c r="CZ113" t="s">
        <v>268</v>
      </c>
      <c r="DA113" t="s">
        <v>268</v>
      </c>
      <c r="DB113" s="429">
        <f t="shared" si="19"/>
        <v>0</v>
      </c>
      <c r="DC113" s="284">
        <f t="shared" si="20"/>
        <v>0.75</v>
      </c>
      <c r="DD113" s="284">
        <f t="shared" si="21"/>
        <v>0</v>
      </c>
      <c r="DE113" s="284">
        <f t="shared" si="22"/>
        <v>0</v>
      </c>
      <c r="DF113" s="295">
        <f t="shared" si="23"/>
        <v>10</v>
      </c>
      <c r="DG113" s="284">
        <f t="shared" si="24"/>
        <v>0</v>
      </c>
      <c r="DH113" s="284">
        <f t="shared" si="25"/>
        <v>0.75</v>
      </c>
      <c r="DI113" s="284">
        <f t="shared" si="26"/>
        <v>0</v>
      </c>
      <c r="DJ113" s="284">
        <f t="shared" si="27"/>
        <v>0</v>
      </c>
      <c r="DK113" s="295">
        <f t="shared" si="28"/>
        <v>0.25</v>
      </c>
      <c r="DL113" s="297" t="str">
        <f t="shared" si="29"/>
        <v>A dispo.</v>
      </c>
      <c r="DM113" s="430">
        <f>IFERROR(IF(CA113="D",IF(DL113="A dispo.",DF113*VLOOKUP('DATI INPUT'!$F$27,TARIFFE_UD,4,FALSE),DF113*VLOOKUP(DL113,TARIFFE_UD,4,FALSE)),DF113*VLOOKUP(CB113-100,TARIFFE_UND,4,FALSE)),0)</f>
        <v>6.3388472534537987</v>
      </c>
      <c r="DN113" s="430">
        <f>IFERROR(IF(CA113="D",IF(DL113="A dispo.",DK113*VLOOKUP('DATI INPUT'!$F$27,TARIFFE_UD,5,FALSE),DK113*VLOOKUP(DL113,TARIFFE_UD,5,FALSE)),DK113*VLOOKUP(CB113-100,TARIFFE_UND,5,FALSE)),0)</f>
        <v>16.849450158887119</v>
      </c>
      <c r="DO113" s="431">
        <f t="shared" si="30"/>
        <v>-1.7025876590821554E-3</v>
      </c>
      <c r="DP113" s="299">
        <f>IFERROR(IF(CA113="D",IF(DL113="A dispo.",DF113*VLOOKUP('DATI INPUT'!$F$27,TARIFFE_UD,2,FALSE),DF113*VLOOKUP(DL113,TARIFFE_UD,2,FALSE)),DF113*VLOOKUP(CB113-100,TARIFFE_UND,2,FALSE)),0)</f>
        <v>7.9195039878286488</v>
      </c>
      <c r="DQ113" s="299">
        <f>IFERROR(IF(CA113="D",IF(DL113="A dispo.",DK113*VLOOKUP('DATI INPUT'!$F$27,TARIFFE_UD,3,FALSE),DK113*VLOOKUP(DL113,TARIFFE_UD,3,FALSE)),DK113*VLOOKUP(CB113-100,TARIFFE_UND,3,FALSE)),0)</f>
        <v>15.091945100768223</v>
      </c>
      <c r="DR113" s="299">
        <f t="shared" si="31"/>
        <v>23.011449088596873</v>
      </c>
    </row>
    <row r="114" spans="1:122" x14ac:dyDescent="0.25">
      <c r="A114" t="s">
        <v>2607</v>
      </c>
      <c r="B114" t="s">
        <v>942</v>
      </c>
      <c r="C114" t="s">
        <v>2608</v>
      </c>
      <c r="D114" t="s">
        <v>2609</v>
      </c>
      <c r="E114" t="s">
        <v>268</v>
      </c>
      <c r="F114" t="s">
        <v>156</v>
      </c>
      <c r="G114" t="s">
        <v>2610</v>
      </c>
      <c r="H114" t="s">
        <v>1137</v>
      </c>
      <c r="I114" t="s">
        <v>360</v>
      </c>
      <c r="J114" t="s">
        <v>274</v>
      </c>
      <c r="K114" t="s">
        <v>2611</v>
      </c>
      <c r="L114" t="s">
        <v>960</v>
      </c>
      <c r="M114" t="s">
        <v>10854</v>
      </c>
      <c r="N114" t="s">
        <v>10855</v>
      </c>
      <c r="O114" t="s">
        <v>10856</v>
      </c>
      <c r="P114" t="s">
        <v>10857</v>
      </c>
      <c r="Q114" t="s">
        <v>488</v>
      </c>
      <c r="R114" t="s">
        <v>268</v>
      </c>
      <c r="S114" t="s">
        <v>268</v>
      </c>
      <c r="T114" t="s">
        <v>268</v>
      </c>
      <c r="U114" t="s">
        <v>268</v>
      </c>
      <c r="V114" t="s">
        <v>268</v>
      </c>
      <c r="W114" t="s">
        <v>2616</v>
      </c>
      <c r="X114" t="s">
        <v>2617</v>
      </c>
      <c r="Y114" t="s">
        <v>275</v>
      </c>
      <c r="Z114" t="s">
        <v>268</v>
      </c>
      <c r="AA114" t="s">
        <v>268</v>
      </c>
      <c r="AB114" t="s">
        <v>268</v>
      </c>
      <c r="AC114" t="s">
        <v>268</v>
      </c>
      <c r="AD114" t="s">
        <v>268</v>
      </c>
      <c r="AE114" t="s">
        <v>287</v>
      </c>
      <c r="AF114" t="s">
        <v>1811</v>
      </c>
      <c r="AG114" t="s">
        <v>875</v>
      </c>
      <c r="AH114" t="s">
        <v>1848</v>
      </c>
      <c r="AI114" t="s">
        <v>552</v>
      </c>
      <c r="AJ114" t="s">
        <v>268</v>
      </c>
      <c r="AK114" t="s">
        <v>352</v>
      </c>
      <c r="AL114" t="s">
        <v>268</v>
      </c>
      <c r="AM114" t="s">
        <v>405</v>
      </c>
      <c r="AN114" t="s">
        <v>268</v>
      </c>
      <c r="AO114" t="s">
        <v>268</v>
      </c>
      <c r="AP114" t="s">
        <v>268</v>
      </c>
      <c r="AQ114" t="s">
        <v>268</v>
      </c>
      <c r="AR114" t="s">
        <v>268</v>
      </c>
      <c r="AS114" t="s">
        <v>268</v>
      </c>
      <c r="AT114" t="s">
        <v>268</v>
      </c>
      <c r="AU114" t="s">
        <v>268</v>
      </c>
      <c r="AV114" t="s">
        <v>268</v>
      </c>
      <c r="AW114" t="s">
        <v>268</v>
      </c>
      <c r="AX114" t="s">
        <v>268</v>
      </c>
      <c r="AY114" t="s">
        <v>268</v>
      </c>
      <c r="AZ114" t="s">
        <v>268</v>
      </c>
      <c r="BA114" t="s">
        <v>268</v>
      </c>
      <c r="BB114" t="s">
        <v>268</v>
      </c>
      <c r="BC114" t="s">
        <v>268</v>
      </c>
      <c r="BD114" t="s">
        <v>268</v>
      </c>
      <c r="BE114" t="s">
        <v>268</v>
      </c>
      <c r="BF114" t="s">
        <v>268</v>
      </c>
      <c r="BG114" t="s">
        <v>268</v>
      </c>
      <c r="BH114" t="s">
        <v>268</v>
      </c>
      <c r="BI114" t="s">
        <v>268</v>
      </c>
      <c r="BJ114" t="s">
        <v>268</v>
      </c>
      <c r="BK114" t="s">
        <v>268</v>
      </c>
      <c r="BL114" t="s">
        <v>268</v>
      </c>
      <c r="BM114" t="s">
        <v>268</v>
      </c>
      <c r="BN114" t="s">
        <v>268</v>
      </c>
      <c r="BO114" t="s">
        <v>268</v>
      </c>
      <c r="BP114" t="s">
        <v>268</v>
      </c>
      <c r="BQ114" t="s">
        <v>268</v>
      </c>
      <c r="BR114" t="s">
        <v>268</v>
      </c>
      <c r="BS114" t="s">
        <v>268</v>
      </c>
      <c r="BT114" t="s">
        <v>268</v>
      </c>
      <c r="BU114" t="s">
        <v>268</v>
      </c>
      <c r="BV114" t="s">
        <v>268</v>
      </c>
      <c r="BW114" t="s">
        <v>268</v>
      </c>
      <c r="BX114" t="s">
        <v>268</v>
      </c>
      <c r="BY114">
        <v>35</v>
      </c>
      <c r="BZ114">
        <v>35</v>
      </c>
      <c r="CA114" t="s">
        <v>142</v>
      </c>
      <c r="CB114" s="356">
        <v>122</v>
      </c>
      <c r="CC114" t="s">
        <v>876</v>
      </c>
      <c r="CD114" t="s">
        <v>268</v>
      </c>
      <c r="CE114" t="s">
        <v>268</v>
      </c>
      <c r="CF114" t="s">
        <v>268</v>
      </c>
      <c r="CG114" t="s">
        <v>268</v>
      </c>
      <c r="CH114" t="s">
        <v>268</v>
      </c>
      <c r="CI114" t="s">
        <v>268</v>
      </c>
      <c r="CJ114" t="s">
        <v>268</v>
      </c>
      <c r="CK114" t="s">
        <v>268</v>
      </c>
      <c r="CL114" t="s">
        <v>268</v>
      </c>
      <c r="CM114" t="s">
        <v>11224</v>
      </c>
      <c r="CN114">
        <v>89.59</v>
      </c>
      <c r="CO114" t="s">
        <v>268</v>
      </c>
      <c r="CP114">
        <v>89.59</v>
      </c>
      <c r="CQ114">
        <v>365</v>
      </c>
      <c r="CR114" t="s">
        <v>878</v>
      </c>
      <c r="CS114" t="s">
        <v>11225</v>
      </c>
      <c r="CT114" t="s">
        <v>11226</v>
      </c>
      <c r="CU114" t="s">
        <v>11227</v>
      </c>
      <c r="CV114" t="s">
        <v>268</v>
      </c>
      <c r="CW114" t="s">
        <v>268</v>
      </c>
      <c r="CX114" t="s">
        <v>268</v>
      </c>
      <c r="CY114" t="s">
        <v>268</v>
      </c>
      <c r="CZ114" t="s">
        <v>268</v>
      </c>
      <c r="DA114" t="s">
        <v>268</v>
      </c>
      <c r="DB114" s="429">
        <f t="shared" si="19"/>
        <v>0</v>
      </c>
      <c r="DC114" s="284">
        <f t="shared" si="20"/>
        <v>0</v>
      </c>
      <c r="DD114" s="284">
        <f t="shared" si="21"/>
        <v>0</v>
      </c>
      <c r="DE114" s="284">
        <f t="shared" si="22"/>
        <v>0</v>
      </c>
      <c r="DF114" s="295">
        <f t="shared" si="23"/>
        <v>35</v>
      </c>
      <c r="DG114" s="284">
        <f t="shared" si="24"/>
        <v>0</v>
      </c>
      <c r="DH114" s="284">
        <f t="shared" si="25"/>
        <v>0</v>
      </c>
      <c r="DI114" s="284">
        <f t="shared" si="26"/>
        <v>0</v>
      </c>
      <c r="DJ114" s="284">
        <f t="shared" si="27"/>
        <v>0</v>
      </c>
      <c r="DK114" s="295">
        <f t="shared" si="28"/>
        <v>1</v>
      </c>
      <c r="DL114" s="297" t="str">
        <f t="shared" si="29"/>
        <v>A dispo.</v>
      </c>
      <c r="DM114" s="430">
        <f>IFERROR(IF(CA114="D",IF(DL114="A dispo.",DF114*VLOOKUP('DATI INPUT'!$F$27,TARIFFE_UD,4,FALSE),DF114*VLOOKUP(DL114,TARIFFE_UD,4,FALSE)),DF114*VLOOKUP(CB114-100,TARIFFE_UND,4,FALSE)),0)</f>
        <v>22.185965387088295</v>
      </c>
      <c r="DN114" s="430">
        <f>IFERROR(IF(CA114="D",IF(DL114="A dispo.",DK114*VLOOKUP('DATI INPUT'!$F$27,TARIFFE_UD,5,FALSE),DK114*VLOOKUP(DL114,TARIFFE_UD,5,FALSE)),DK114*VLOOKUP(CB114-100,TARIFFE_UND,5,FALSE)),0)</f>
        <v>67.397800635548478</v>
      </c>
      <c r="DO114" s="431">
        <f t="shared" si="30"/>
        <v>-6.2339773632231754E-3</v>
      </c>
      <c r="DP114" s="299">
        <f>IFERROR(IF(CA114="D",IF(DL114="A dispo.",DF114*VLOOKUP('DATI INPUT'!$F$27,TARIFFE_UD,2,FALSE),DF114*VLOOKUP(DL114,TARIFFE_UD,2,FALSE)),DF114*VLOOKUP(CB114-100,TARIFFE_UND,2,FALSE)),0)</f>
        <v>27.718263957400271</v>
      </c>
      <c r="DQ114" s="299">
        <f>IFERROR(IF(CA114="D",IF(DL114="A dispo.",DK114*VLOOKUP('DATI INPUT'!$F$27,TARIFFE_UD,3,FALSE),DK114*VLOOKUP(DL114,TARIFFE_UD,3,FALSE)),DK114*VLOOKUP(CB114-100,TARIFFE_UND,3,FALSE)),0)</f>
        <v>60.367780403072892</v>
      </c>
      <c r="DR114" s="299">
        <f t="shared" si="31"/>
        <v>88.086044360473167</v>
      </c>
    </row>
    <row r="115" spans="1:122" x14ac:dyDescent="0.25">
      <c r="A115" t="s">
        <v>2618</v>
      </c>
      <c r="B115" t="s">
        <v>1759</v>
      </c>
      <c r="C115" t="s">
        <v>2619</v>
      </c>
      <c r="D115" t="s">
        <v>2620</v>
      </c>
      <c r="E115" t="s">
        <v>268</v>
      </c>
      <c r="F115" t="s">
        <v>156</v>
      </c>
      <c r="G115" t="s">
        <v>2621</v>
      </c>
      <c r="H115" t="s">
        <v>1137</v>
      </c>
      <c r="I115" t="s">
        <v>2622</v>
      </c>
      <c r="J115" t="s">
        <v>274</v>
      </c>
      <c r="K115" t="s">
        <v>2623</v>
      </c>
      <c r="L115" t="s">
        <v>960</v>
      </c>
      <c r="M115" t="s">
        <v>10371</v>
      </c>
      <c r="N115" t="s">
        <v>984</v>
      </c>
      <c r="O115" t="s">
        <v>873</v>
      </c>
      <c r="P115" t="s">
        <v>10367</v>
      </c>
      <c r="Q115" t="s">
        <v>269</v>
      </c>
      <c r="R115" t="s">
        <v>268</v>
      </c>
      <c r="S115" t="s">
        <v>268</v>
      </c>
      <c r="T115" t="s">
        <v>268</v>
      </c>
      <c r="U115" t="s">
        <v>268</v>
      </c>
      <c r="V115" t="s">
        <v>268</v>
      </c>
      <c r="W115" t="s">
        <v>10371</v>
      </c>
      <c r="X115" t="s">
        <v>10367</v>
      </c>
      <c r="Y115" t="s">
        <v>269</v>
      </c>
      <c r="Z115" t="s">
        <v>268</v>
      </c>
      <c r="AA115" t="s">
        <v>268</v>
      </c>
      <c r="AB115" t="s">
        <v>268</v>
      </c>
      <c r="AC115" t="s">
        <v>268</v>
      </c>
      <c r="AD115" t="s">
        <v>268</v>
      </c>
      <c r="AE115" t="s">
        <v>287</v>
      </c>
      <c r="AF115" t="s">
        <v>1811</v>
      </c>
      <c r="AG115" t="s">
        <v>875</v>
      </c>
      <c r="AH115" t="s">
        <v>2154</v>
      </c>
      <c r="AI115" t="s">
        <v>818</v>
      </c>
      <c r="AJ115" t="s">
        <v>268</v>
      </c>
      <c r="AK115" t="s">
        <v>382</v>
      </c>
      <c r="AL115" t="s">
        <v>268</v>
      </c>
      <c r="AM115" t="s">
        <v>288</v>
      </c>
      <c r="AN115" t="s">
        <v>268</v>
      </c>
      <c r="AO115" t="s">
        <v>268</v>
      </c>
      <c r="AP115" t="s">
        <v>268</v>
      </c>
      <c r="AQ115" t="s">
        <v>268</v>
      </c>
      <c r="AR115" t="s">
        <v>268</v>
      </c>
      <c r="AS115" t="s">
        <v>268</v>
      </c>
      <c r="AT115" t="s">
        <v>268</v>
      </c>
      <c r="AU115" t="s">
        <v>268</v>
      </c>
      <c r="AV115" t="s">
        <v>268</v>
      </c>
      <c r="AW115" t="s">
        <v>268</v>
      </c>
      <c r="AX115" t="s">
        <v>268</v>
      </c>
      <c r="AY115" t="s">
        <v>268</v>
      </c>
      <c r="AZ115" t="s">
        <v>268</v>
      </c>
      <c r="BA115" t="s">
        <v>268</v>
      </c>
      <c r="BB115" t="s">
        <v>268</v>
      </c>
      <c r="BC115" t="s">
        <v>268</v>
      </c>
      <c r="BD115" t="s">
        <v>268</v>
      </c>
      <c r="BE115" t="s">
        <v>268</v>
      </c>
      <c r="BF115" t="s">
        <v>268</v>
      </c>
      <c r="BG115" t="s">
        <v>268</v>
      </c>
      <c r="BH115" t="s">
        <v>268</v>
      </c>
      <c r="BI115" t="s">
        <v>268</v>
      </c>
      <c r="BJ115" t="s">
        <v>268</v>
      </c>
      <c r="BK115" t="s">
        <v>268</v>
      </c>
      <c r="BL115" t="s">
        <v>268</v>
      </c>
      <c r="BM115" t="s">
        <v>268</v>
      </c>
      <c r="BN115" t="s">
        <v>268</v>
      </c>
      <c r="BO115" t="s">
        <v>268</v>
      </c>
      <c r="BP115" t="s">
        <v>268</v>
      </c>
      <c r="BQ115" t="s">
        <v>268</v>
      </c>
      <c r="BR115" t="s">
        <v>268</v>
      </c>
      <c r="BS115" t="s">
        <v>268</v>
      </c>
      <c r="BT115" t="s">
        <v>268</v>
      </c>
      <c r="BU115" t="s">
        <v>268</v>
      </c>
      <c r="BV115" t="s">
        <v>268</v>
      </c>
      <c r="BW115" t="s">
        <v>268</v>
      </c>
      <c r="BX115" t="s">
        <v>268</v>
      </c>
      <c r="BY115" s="432">
        <v>0</v>
      </c>
      <c r="BZ115">
        <v>30</v>
      </c>
      <c r="CA115" s="432" t="s">
        <v>142</v>
      </c>
      <c r="CB115" t="s">
        <v>268</v>
      </c>
      <c r="CC115" t="s">
        <v>268</v>
      </c>
      <c r="CD115" t="s">
        <v>268</v>
      </c>
      <c r="CE115" t="s">
        <v>268</v>
      </c>
      <c r="CF115" t="s">
        <v>268</v>
      </c>
      <c r="CG115" t="s">
        <v>268</v>
      </c>
      <c r="CH115" t="s">
        <v>268</v>
      </c>
      <c r="CI115" t="s">
        <v>268</v>
      </c>
      <c r="CJ115" t="s">
        <v>268</v>
      </c>
      <c r="CK115" t="s">
        <v>268</v>
      </c>
      <c r="CL115" t="s">
        <v>268</v>
      </c>
      <c r="CM115" t="s">
        <v>11224</v>
      </c>
      <c r="CN115" t="s">
        <v>268</v>
      </c>
      <c r="CO115" t="s">
        <v>268</v>
      </c>
      <c r="CP115" s="432">
        <v>0</v>
      </c>
      <c r="CQ115" s="432">
        <v>0</v>
      </c>
      <c r="CR115" t="s">
        <v>268</v>
      </c>
      <c r="CS115" t="s">
        <v>268</v>
      </c>
      <c r="CT115" t="s">
        <v>11226</v>
      </c>
      <c r="CU115" t="s">
        <v>11227</v>
      </c>
      <c r="CV115" t="s">
        <v>268</v>
      </c>
      <c r="CW115" t="s">
        <v>268</v>
      </c>
      <c r="CX115" t="s">
        <v>268</v>
      </c>
      <c r="CY115" t="s">
        <v>268</v>
      </c>
      <c r="CZ115" t="s">
        <v>268</v>
      </c>
      <c r="DA115" t="s">
        <v>268</v>
      </c>
      <c r="DB115" s="429">
        <f t="shared" si="19"/>
        <v>0</v>
      </c>
      <c r="DC115" s="284">
        <f t="shared" si="20"/>
        <v>0</v>
      </c>
      <c r="DD115" s="284">
        <f t="shared" si="21"/>
        <v>0</v>
      </c>
      <c r="DE115" s="284">
        <f t="shared" si="22"/>
        <v>0</v>
      </c>
      <c r="DF115" s="295">
        <f t="shared" si="23"/>
        <v>0</v>
      </c>
      <c r="DG115" s="284">
        <f t="shared" si="24"/>
        <v>0</v>
      </c>
      <c r="DH115" s="284">
        <f t="shared" si="25"/>
        <v>0</v>
      </c>
      <c r="DI115" s="284">
        <f t="shared" si="26"/>
        <v>0</v>
      </c>
      <c r="DJ115" s="284">
        <f t="shared" si="27"/>
        <v>0</v>
      </c>
      <c r="DK115" s="295">
        <f t="shared" si="28"/>
        <v>0</v>
      </c>
      <c r="DL115" s="297" t="str">
        <f t="shared" si="29"/>
        <v>A dispo.</v>
      </c>
      <c r="DM115" s="430">
        <f>IFERROR(IF(CA115="D",IF(DL115="A dispo.",DF115*VLOOKUP('DATI INPUT'!$F$27,TARIFFE_UD,4,FALSE),DF115*VLOOKUP(DL115,TARIFFE_UD,4,FALSE)),DF115*VLOOKUP(CB115-100,TARIFFE_UND,4,FALSE)),0)</f>
        <v>0</v>
      </c>
      <c r="DN115" s="430">
        <f>IFERROR(IF(CA115="D",IF(DL115="A dispo.",DK115*VLOOKUP('DATI INPUT'!$F$27,TARIFFE_UD,5,FALSE),DK115*VLOOKUP(DL115,TARIFFE_UD,5,FALSE)),DK115*VLOOKUP(CB115-100,TARIFFE_UND,5,FALSE)),0)</f>
        <v>0</v>
      </c>
      <c r="DO115" s="431">
        <f t="shared" si="30"/>
        <v>0</v>
      </c>
      <c r="DP115" s="299">
        <f>IFERROR(IF(CA115="D",IF(DL115="A dispo.",DF115*VLOOKUP('DATI INPUT'!$F$27,TARIFFE_UD,2,FALSE),DF115*VLOOKUP(DL115,TARIFFE_UD,2,FALSE)),DF115*VLOOKUP(CB115-100,TARIFFE_UND,2,FALSE)),0)</f>
        <v>0</v>
      </c>
      <c r="DQ115" s="299">
        <f>IFERROR(IF(CA115="D",IF(DL115="A dispo.",DK115*VLOOKUP('DATI INPUT'!$F$27,TARIFFE_UD,3,FALSE),DK115*VLOOKUP(DL115,TARIFFE_UD,3,FALSE)),DK115*VLOOKUP(CB115-100,TARIFFE_UND,3,FALSE)),0)</f>
        <v>0</v>
      </c>
      <c r="DR115" s="299">
        <f t="shared" si="31"/>
        <v>0</v>
      </c>
    </row>
    <row r="116" spans="1:122" x14ac:dyDescent="0.25">
      <c r="A116" t="s">
        <v>2624</v>
      </c>
      <c r="B116" t="s">
        <v>944</v>
      </c>
      <c r="C116" t="s">
        <v>2625</v>
      </c>
      <c r="D116" t="s">
        <v>2626</v>
      </c>
      <c r="E116" t="s">
        <v>268</v>
      </c>
      <c r="F116" t="s">
        <v>156</v>
      </c>
      <c r="G116" t="s">
        <v>2627</v>
      </c>
      <c r="H116" t="s">
        <v>2628</v>
      </c>
      <c r="I116" t="s">
        <v>365</v>
      </c>
      <c r="J116" t="s">
        <v>274</v>
      </c>
      <c r="K116" t="s">
        <v>2629</v>
      </c>
      <c r="L116" t="s">
        <v>960</v>
      </c>
      <c r="M116" t="s">
        <v>2630</v>
      </c>
      <c r="N116" t="s">
        <v>984</v>
      </c>
      <c r="O116" t="s">
        <v>873</v>
      </c>
      <c r="P116" t="s">
        <v>2560</v>
      </c>
      <c r="Q116" t="s">
        <v>276</v>
      </c>
      <c r="R116" t="s">
        <v>154</v>
      </c>
      <c r="S116" t="s">
        <v>268</v>
      </c>
      <c r="T116" t="s">
        <v>268</v>
      </c>
      <c r="U116" t="s">
        <v>268</v>
      </c>
      <c r="V116" t="s">
        <v>268</v>
      </c>
      <c r="W116" t="s">
        <v>2630</v>
      </c>
      <c r="X116" t="s">
        <v>2560</v>
      </c>
      <c r="Y116" t="s">
        <v>276</v>
      </c>
      <c r="Z116" t="s">
        <v>154</v>
      </c>
      <c r="AA116" t="s">
        <v>268</v>
      </c>
      <c r="AB116" t="s">
        <v>268</v>
      </c>
      <c r="AC116" t="s">
        <v>268</v>
      </c>
      <c r="AD116" t="s">
        <v>268</v>
      </c>
      <c r="AE116" t="s">
        <v>287</v>
      </c>
      <c r="AF116" t="s">
        <v>1811</v>
      </c>
      <c r="AG116" t="s">
        <v>875</v>
      </c>
      <c r="AH116" t="s">
        <v>2154</v>
      </c>
      <c r="AI116" t="s">
        <v>795</v>
      </c>
      <c r="AJ116" t="s">
        <v>268</v>
      </c>
      <c r="AK116" t="s">
        <v>377</v>
      </c>
      <c r="AL116" t="s">
        <v>268</v>
      </c>
      <c r="AM116" t="s">
        <v>288</v>
      </c>
      <c r="AN116" t="s">
        <v>268</v>
      </c>
      <c r="AO116" t="s">
        <v>268</v>
      </c>
      <c r="AP116" t="s">
        <v>268</v>
      </c>
      <c r="AQ116" t="s">
        <v>268</v>
      </c>
      <c r="AR116" t="s">
        <v>268</v>
      </c>
      <c r="AS116" t="s">
        <v>268</v>
      </c>
      <c r="AT116" t="s">
        <v>268</v>
      </c>
      <c r="AU116" t="s">
        <v>268</v>
      </c>
      <c r="AV116" t="s">
        <v>268</v>
      </c>
      <c r="AW116" t="s">
        <v>268</v>
      </c>
      <c r="AX116" t="s">
        <v>268</v>
      </c>
      <c r="AY116" t="s">
        <v>268</v>
      </c>
      <c r="AZ116" t="s">
        <v>268</v>
      </c>
      <c r="BA116" t="s">
        <v>268</v>
      </c>
      <c r="BB116" t="s">
        <v>268</v>
      </c>
      <c r="BC116" t="s">
        <v>268</v>
      </c>
      <c r="BD116" t="s">
        <v>268</v>
      </c>
      <c r="BE116" t="s">
        <v>268</v>
      </c>
      <c r="BF116" t="s">
        <v>268</v>
      </c>
      <c r="BG116" t="s">
        <v>268</v>
      </c>
      <c r="BH116" t="s">
        <v>268</v>
      </c>
      <c r="BI116" t="s">
        <v>268</v>
      </c>
      <c r="BJ116" t="s">
        <v>268</v>
      </c>
      <c r="BK116" t="s">
        <v>268</v>
      </c>
      <c r="BL116" t="s">
        <v>268</v>
      </c>
      <c r="BM116" t="s">
        <v>268</v>
      </c>
      <c r="BN116" t="s">
        <v>268</v>
      </c>
      <c r="BO116" t="s">
        <v>268</v>
      </c>
      <c r="BP116" t="s">
        <v>268</v>
      </c>
      <c r="BQ116" t="s">
        <v>268</v>
      </c>
      <c r="BR116" t="s">
        <v>268</v>
      </c>
      <c r="BS116" t="s">
        <v>268</v>
      </c>
      <c r="BT116" t="s">
        <v>268</v>
      </c>
      <c r="BU116" t="s">
        <v>268</v>
      </c>
      <c r="BV116" t="s">
        <v>268</v>
      </c>
      <c r="BW116" t="s">
        <v>268</v>
      </c>
      <c r="BX116" t="s">
        <v>268</v>
      </c>
      <c r="BY116">
        <v>82</v>
      </c>
      <c r="BZ116">
        <v>82</v>
      </c>
      <c r="CA116" t="s">
        <v>142</v>
      </c>
      <c r="CB116" s="356">
        <v>122</v>
      </c>
      <c r="CC116" t="s">
        <v>876</v>
      </c>
      <c r="CD116" t="s">
        <v>268</v>
      </c>
      <c r="CE116" t="s">
        <v>268</v>
      </c>
      <c r="CF116" t="s">
        <v>268</v>
      </c>
      <c r="CG116" t="s">
        <v>268</v>
      </c>
      <c r="CH116" t="s">
        <v>268</v>
      </c>
      <c r="CI116" t="s">
        <v>268</v>
      </c>
      <c r="CJ116" t="s">
        <v>268</v>
      </c>
      <c r="CK116" t="s">
        <v>268</v>
      </c>
      <c r="CL116" t="s">
        <v>268</v>
      </c>
      <c r="CM116" t="s">
        <v>11224</v>
      </c>
      <c r="CN116">
        <v>119.38</v>
      </c>
      <c r="CO116" t="s">
        <v>268</v>
      </c>
      <c r="CP116">
        <v>119.38</v>
      </c>
      <c r="CQ116">
        <v>365</v>
      </c>
      <c r="CR116" t="s">
        <v>878</v>
      </c>
      <c r="CS116" t="s">
        <v>11225</v>
      </c>
      <c r="CT116" t="s">
        <v>11226</v>
      </c>
      <c r="CU116" t="s">
        <v>11227</v>
      </c>
      <c r="CV116" t="s">
        <v>268</v>
      </c>
      <c r="CW116" t="s">
        <v>268</v>
      </c>
      <c r="CX116" t="s">
        <v>268</v>
      </c>
      <c r="CY116" t="s">
        <v>268</v>
      </c>
      <c r="CZ116" t="s">
        <v>268</v>
      </c>
      <c r="DA116" t="s">
        <v>268</v>
      </c>
      <c r="DB116" s="429">
        <f t="shared" si="19"/>
        <v>0</v>
      </c>
      <c r="DC116" s="284">
        <f t="shared" si="20"/>
        <v>0</v>
      </c>
      <c r="DD116" s="284">
        <f t="shared" si="21"/>
        <v>0</v>
      </c>
      <c r="DE116" s="284">
        <f t="shared" si="22"/>
        <v>0</v>
      </c>
      <c r="DF116" s="295">
        <f t="shared" si="23"/>
        <v>82</v>
      </c>
      <c r="DG116" s="284">
        <f t="shared" si="24"/>
        <v>0</v>
      </c>
      <c r="DH116" s="284">
        <f t="shared" si="25"/>
        <v>0</v>
      </c>
      <c r="DI116" s="284">
        <f t="shared" si="26"/>
        <v>0</v>
      </c>
      <c r="DJ116" s="284">
        <f t="shared" si="27"/>
        <v>0</v>
      </c>
      <c r="DK116" s="295">
        <f t="shared" si="28"/>
        <v>1</v>
      </c>
      <c r="DL116" s="297" t="str">
        <f t="shared" si="29"/>
        <v>A dispo.</v>
      </c>
      <c r="DM116" s="430">
        <f>IFERROR(IF(CA116="D",IF(DL116="A dispo.",DF116*VLOOKUP('DATI INPUT'!$F$27,TARIFFE_UD,4,FALSE),DF116*VLOOKUP(DL116,TARIFFE_UD,4,FALSE)),DF116*VLOOKUP(CB116-100,TARIFFE_UND,4,FALSE)),0)</f>
        <v>51.978547478321147</v>
      </c>
      <c r="DN116" s="430">
        <f>IFERROR(IF(CA116="D",IF(DL116="A dispo.",DK116*VLOOKUP('DATI INPUT'!$F$27,TARIFFE_UD,5,FALSE),DK116*VLOOKUP(DL116,TARIFFE_UD,5,FALSE)),DK116*VLOOKUP(CB116-100,TARIFFE_UND,5,FALSE)),0)</f>
        <v>67.397800635548478</v>
      </c>
      <c r="DO116" s="431">
        <f t="shared" si="30"/>
        <v>-3.6518861303704853E-3</v>
      </c>
      <c r="DP116" s="299">
        <f>IFERROR(IF(CA116="D",IF(DL116="A dispo.",DF116*VLOOKUP('DATI INPUT'!$F$27,TARIFFE_UD,2,FALSE),DF116*VLOOKUP(DL116,TARIFFE_UD,2,FALSE)),DF116*VLOOKUP(CB116-100,TARIFFE_UND,2,FALSE)),0)</f>
        <v>64.939932700194916</v>
      </c>
      <c r="DQ116" s="299">
        <f>IFERROR(IF(CA116="D",IF(DL116="A dispo.",DK116*VLOOKUP('DATI INPUT'!$F$27,TARIFFE_UD,3,FALSE),DK116*VLOOKUP(DL116,TARIFFE_UD,3,FALSE)),DK116*VLOOKUP(CB116-100,TARIFFE_UND,3,FALSE)),0)</f>
        <v>60.367780403072892</v>
      </c>
      <c r="DR116" s="299">
        <f t="shared" si="31"/>
        <v>125.30771310326782</v>
      </c>
    </row>
    <row r="117" spans="1:122" x14ac:dyDescent="0.25">
      <c r="A117" t="s">
        <v>2631</v>
      </c>
      <c r="B117" t="s">
        <v>944</v>
      </c>
      <c r="C117" t="s">
        <v>2632</v>
      </c>
      <c r="D117" t="s">
        <v>2626</v>
      </c>
      <c r="E117" t="s">
        <v>268</v>
      </c>
      <c r="F117" t="s">
        <v>156</v>
      </c>
      <c r="G117" t="s">
        <v>2627</v>
      </c>
      <c r="H117" t="s">
        <v>2628</v>
      </c>
      <c r="I117" t="s">
        <v>365</v>
      </c>
      <c r="J117" t="s">
        <v>274</v>
      </c>
      <c r="K117" t="s">
        <v>2629</v>
      </c>
      <c r="L117" t="s">
        <v>960</v>
      </c>
      <c r="M117" t="s">
        <v>2630</v>
      </c>
      <c r="N117" t="s">
        <v>984</v>
      </c>
      <c r="O117" t="s">
        <v>873</v>
      </c>
      <c r="P117" t="s">
        <v>2560</v>
      </c>
      <c r="Q117" t="s">
        <v>276</v>
      </c>
      <c r="R117" t="s">
        <v>154</v>
      </c>
      <c r="S117" t="s">
        <v>268</v>
      </c>
      <c r="T117" t="s">
        <v>268</v>
      </c>
      <c r="U117" t="s">
        <v>268</v>
      </c>
      <c r="V117" t="s">
        <v>268</v>
      </c>
      <c r="W117" t="s">
        <v>2633</v>
      </c>
      <c r="X117" t="s">
        <v>2560</v>
      </c>
      <c r="Y117" t="s">
        <v>315</v>
      </c>
      <c r="Z117" t="s">
        <v>268</v>
      </c>
      <c r="AA117" t="s">
        <v>268</v>
      </c>
      <c r="AB117" t="s">
        <v>268</v>
      </c>
      <c r="AC117" t="s">
        <v>268</v>
      </c>
      <c r="AD117" t="s">
        <v>268</v>
      </c>
      <c r="AE117" t="s">
        <v>287</v>
      </c>
      <c r="AF117" t="s">
        <v>1811</v>
      </c>
      <c r="AG117" t="s">
        <v>875</v>
      </c>
      <c r="AH117" t="s">
        <v>2154</v>
      </c>
      <c r="AI117" t="s">
        <v>2634</v>
      </c>
      <c r="AJ117" t="s">
        <v>268</v>
      </c>
      <c r="AK117" t="s">
        <v>377</v>
      </c>
      <c r="AL117" t="s">
        <v>268</v>
      </c>
      <c r="AM117" t="s">
        <v>405</v>
      </c>
      <c r="AN117" t="s">
        <v>268</v>
      </c>
      <c r="AO117" t="s">
        <v>268</v>
      </c>
      <c r="AP117" t="s">
        <v>268</v>
      </c>
      <c r="AQ117" t="s">
        <v>268</v>
      </c>
      <c r="AR117" t="s">
        <v>268</v>
      </c>
      <c r="AS117" t="s">
        <v>268</v>
      </c>
      <c r="AT117" t="s">
        <v>268</v>
      </c>
      <c r="AU117" t="s">
        <v>268</v>
      </c>
      <c r="AV117" t="s">
        <v>268</v>
      </c>
      <c r="AW117" t="s">
        <v>268</v>
      </c>
      <c r="AX117" t="s">
        <v>268</v>
      </c>
      <c r="AY117" t="s">
        <v>268</v>
      </c>
      <c r="AZ117" t="s">
        <v>268</v>
      </c>
      <c r="BA117" t="s">
        <v>268</v>
      </c>
      <c r="BB117" t="s">
        <v>268</v>
      </c>
      <c r="BC117" t="s">
        <v>268</v>
      </c>
      <c r="BD117" t="s">
        <v>268</v>
      </c>
      <c r="BE117" t="s">
        <v>268</v>
      </c>
      <c r="BF117" t="s">
        <v>268</v>
      </c>
      <c r="BG117" t="s">
        <v>268</v>
      </c>
      <c r="BH117" t="s">
        <v>268</v>
      </c>
      <c r="BI117" t="s">
        <v>268</v>
      </c>
      <c r="BJ117" t="s">
        <v>268</v>
      </c>
      <c r="BK117" t="s">
        <v>268</v>
      </c>
      <c r="BL117" t="s">
        <v>268</v>
      </c>
      <c r="BM117" t="s">
        <v>268</v>
      </c>
      <c r="BN117" t="s">
        <v>268</v>
      </c>
      <c r="BO117" t="s">
        <v>268</v>
      </c>
      <c r="BP117" t="s">
        <v>268</v>
      </c>
      <c r="BQ117" t="s">
        <v>268</v>
      </c>
      <c r="BR117" t="s">
        <v>268</v>
      </c>
      <c r="BS117" t="s">
        <v>268</v>
      </c>
      <c r="BT117" t="s">
        <v>268</v>
      </c>
      <c r="BU117" t="s">
        <v>268</v>
      </c>
      <c r="BV117" t="s">
        <v>268</v>
      </c>
      <c r="BW117" t="s">
        <v>268</v>
      </c>
      <c r="BX117" t="s">
        <v>268</v>
      </c>
      <c r="BY117">
        <v>60.2</v>
      </c>
      <c r="BZ117">
        <v>60.2</v>
      </c>
      <c r="CA117" t="s">
        <v>142</v>
      </c>
      <c r="CB117" s="356">
        <v>122</v>
      </c>
      <c r="CC117" t="s">
        <v>876</v>
      </c>
      <c r="CD117" t="s">
        <v>268</v>
      </c>
      <c r="CE117" t="s">
        <v>268</v>
      </c>
      <c r="CF117" s="356">
        <v>1</v>
      </c>
      <c r="CG117" t="s">
        <v>268</v>
      </c>
      <c r="CH117" t="s">
        <v>268</v>
      </c>
      <c r="CI117" t="s">
        <v>268</v>
      </c>
      <c r="CJ117" t="s">
        <v>268</v>
      </c>
      <c r="CK117" t="s">
        <v>268</v>
      </c>
      <c r="CL117" t="s">
        <v>268</v>
      </c>
      <c r="CM117" t="s">
        <v>11224</v>
      </c>
      <c r="CN117">
        <v>46.61</v>
      </c>
      <c r="CO117" t="s">
        <v>268</v>
      </c>
      <c r="CP117">
        <v>46.61</v>
      </c>
      <c r="CQ117">
        <v>365</v>
      </c>
      <c r="CR117" t="s">
        <v>878</v>
      </c>
      <c r="CS117" t="s">
        <v>11225</v>
      </c>
      <c r="CT117" t="s">
        <v>11226</v>
      </c>
      <c r="CU117" t="s">
        <v>11227</v>
      </c>
      <c r="CV117" t="s">
        <v>268</v>
      </c>
      <c r="CW117" t="s">
        <v>268</v>
      </c>
      <c r="CX117" t="s">
        <v>268</v>
      </c>
      <c r="CY117" t="s">
        <v>268</v>
      </c>
      <c r="CZ117" t="s">
        <v>268</v>
      </c>
      <c r="DA117" t="s">
        <v>268</v>
      </c>
      <c r="DB117" s="429">
        <f t="shared" si="19"/>
        <v>0</v>
      </c>
      <c r="DC117" s="284">
        <f t="shared" si="20"/>
        <v>0</v>
      </c>
      <c r="DD117" s="284">
        <f t="shared" si="21"/>
        <v>0</v>
      </c>
      <c r="DE117" s="284">
        <f t="shared" si="22"/>
        <v>0</v>
      </c>
      <c r="DF117" s="295">
        <f t="shared" si="23"/>
        <v>60.2</v>
      </c>
      <c r="DG117" s="284">
        <f t="shared" si="24"/>
        <v>0</v>
      </c>
      <c r="DH117" s="284">
        <f t="shared" si="25"/>
        <v>0</v>
      </c>
      <c r="DI117" s="284">
        <f t="shared" si="26"/>
        <v>0</v>
      </c>
      <c r="DJ117" s="284">
        <f t="shared" si="27"/>
        <v>0</v>
      </c>
      <c r="DK117" s="295">
        <f t="shared" si="28"/>
        <v>1</v>
      </c>
      <c r="DL117" s="297">
        <f t="shared" si="29"/>
        <v>1</v>
      </c>
      <c r="DM117" s="430">
        <f>IFERROR(IF(CA117="D",IF(DL117="A dispo.",DF117*VLOOKUP('DATI INPUT'!$F$27,TARIFFE_UD,4,FALSE),DF117*VLOOKUP(DL117,TARIFFE_UD,4,FALSE)),DF117*VLOOKUP(CB117-100,TARIFFE_UND,4,FALSE)),0)</f>
        <v>29.679891473393674</v>
      </c>
      <c r="DN117" s="430">
        <f>IFERROR(IF(CA117="D",IF(DL117="A dispo.",DK117*VLOOKUP('DATI INPUT'!$F$27,TARIFFE_UD,5,FALSE),DK117*VLOOKUP(DL117,TARIFFE_UD,5,FALSE)),DK117*VLOOKUP(CB117-100,TARIFFE_UND,5,FALSE)),0)</f>
        <v>16.930848468833439</v>
      </c>
      <c r="DO117" s="431">
        <f t="shared" si="30"/>
        <v>7.3994222711348812E-4</v>
      </c>
      <c r="DP117" s="299">
        <f>IFERROR(IF(CA117="D",IF(DL117="A dispo.",DF117*VLOOKUP('DATI INPUT'!$F$27,TARIFFE_UD,2,FALSE),DF117*VLOOKUP(DL117,TARIFFE_UD,2,FALSE)),DF117*VLOOKUP(CB117-100,TARIFFE_UND,2,FALSE)),0)</f>
        <v>37.080877560788814</v>
      </c>
      <c r="DQ117" s="299">
        <f>IFERROR(IF(CA117="D",IF(DL117="A dispo.",DK117*VLOOKUP('DATI INPUT'!$F$27,TARIFFE_UD,3,FALSE),DK117*VLOOKUP(DL117,TARIFFE_UD,3,FALSE)),DK117*VLOOKUP(CB117-100,TARIFFE_UND,3,FALSE)),0)</f>
        <v>15.164853048114928</v>
      </c>
      <c r="DR117" s="299">
        <f t="shared" si="31"/>
        <v>52.245730608903742</v>
      </c>
    </row>
    <row r="118" spans="1:122" x14ac:dyDescent="0.25">
      <c r="A118" t="s">
        <v>2635</v>
      </c>
      <c r="B118" t="s">
        <v>944</v>
      </c>
      <c r="C118" t="s">
        <v>2636</v>
      </c>
      <c r="D118" t="s">
        <v>2626</v>
      </c>
      <c r="E118" t="s">
        <v>268</v>
      </c>
      <c r="F118" t="s">
        <v>156</v>
      </c>
      <c r="G118" t="s">
        <v>2627</v>
      </c>
      <c r="H118" t="s">
        <v>2628</v>
      </c>
      <c r="I118" t="s">
        <v>365</v>
      </c>
      <c r="J118" t="s">
        <v>274</v>
      </c>
      <c r="K118" t="s">
        <v>2629</v>
      </c>
      <c r="L118" t="s">
        <v>960</v>
      </c>
      <c r="M118" t="s">
        <v>2630</v>
      </c>
      <c r="N118" t="s">
        <v>984</v>
      </c>
      <c r="O118" t="s">
        <v>873</v>
      </c>
      <c r="P118" t="s">
        <v>2560</v>
      </c>
      <c r="Q118" t="s">
        <v>276</v>
      </c>
      <c r="R118" t="s">
        <v>154</v>
      </c>
      <c r="S118" t="s">
        <v>268</v>
      </c>
      <c r="T118" t="s">
        <v>268</v>
      </c>
      <c r="U118" t="s">
        <v>268</v>
      </c>
      <c r="V118" t="s">
        <v>268</v>
      </c>
      <c r="W118" t="s">
        <v>2630</v>
      </c>
      <c r="X118" t="s">
        <v>2560</v>
      </c>
      <c r="Y118" t="s">
        <v>276</v>
      </c>
      <c r="Z118" t="s">
        <v>154</v>
      </c>
      <c r="AA118" t="s">
        <v>268</v>
      </c>
      <c r="AB118" t="s">
        <v>268</v>
      </c>
      <c r="AC118" t="s">
        <v>268</v>
      </c>
      <c r="AD118" t="s">
        <v>268</v>
      </c>
      <c r="AE118" t="s">
        <v>287</v>
      </c>
      <c r="AF118" t="s">
        <v>1811</v>
      </c>
      <c r="AG118" t="s">
        <v>875</v>
      </c>
      <c r="AH118" t="s">
        <v>2154</v>
      </c>
      <c r="AI118" t="s">
        <v>795</v>
      </c>
      <c r="AJ118" t="s">
        <v>268</v>
      </c>
      <c r="AK118" t="s">
        <v>366</v>
      </c>
      <c r="AL118" t="s">
        <v>268</v>
      </c>
      <c r="AM118" t="s">
        <v>353</v>
      </c>
      <c r="AN118" t="s">
        <v>268</v>
      </c>
      <c r="AO118" t="s">
        <v>268</v>
      </c>
      <c r="AP118" t="s">
        <v>268</v>
      </c>
      <c r="AQ118" t="s">
        <v>268</v>
      </c>
      <c r="AR118" t="s">
        <v>268</v>
      </c>
      <c r="AS118" t="s">
        <v>268</v>
      </c>
      <c r="AT118" t="s">
        <v>268</v>
      </c>
      <c r="AU118" t="s">
        <v>268</v>
      </c>
      <c r="AV118" t="s">
        <v>268</v>
      </c>
      <c r="AW118" t="s">
        <v>268</v>
      </c>
      <c r="AX118" t="s">
        <v>268</v>
      </c>
      <c r="AY118" t="s">
        <v>268</v>
      </c>
      <c r="AZ118" t="s">
        <v>268</v>
      </c>
      <c r="BA118" t="s">
        <v>268</v>
      </c>
      <c r="BB118" t="s">
        <v>268</v>
      </c>
      <c r="BC118" t="s">
        <v>268</v>
      </c>
      <c r="BD118" t="s">
        <v>268</v>
      </c>
      <c r="BE118" t="s">
        <v>268</v>
      </c>
      <c r="BF118" t="s">
        <v>268</v>
      </c>
      <c r="BG118" t="s">
        <v>268</v>
      </c>
      <c r="BH118" t="s">
        <v>268</v>
      </c>
      <c r="BI118" t="s">
        <v>268</v>
      </c>
      <c r="BJ118" t="s">
        <v>268</v>
      </c>
      <c r="BK118" t="s">
        <v>268</v>
      </c>
      <c r="BL118" t="s">
        <v>268</v>
      </c>
      <c r="BM118" t="s">
        <v>268</v>
      </c>
      <c r="BN118" t="s">
        <v>268</v>
      </c>
      <c r="BO118" t="s">
        <v>268</v>
      </c>
      <c r="BP118" t="s">
        <v>268</v>
      </c>
      <c r="BQ118" t="s">
        <v>268</v>
      </c>
      <c r="BR118" t="s">
        <v>268</v>
      </c>
      <c r="BS118" t="s">
        <v>268</v>
      </c>
      <c r="BT118" t="s">
        <v>268</v>
      </c>
      <c r="BU118" t="s">
        <v>268</v>
      </c>
      <c r="BV118" t="s">
        <v>268</v>
      </c>
      <c r="BW118" t="s">
        <v>268</v>
      </c>
      <c r="BX118" t="s">
        <v>268</v>
      </c>
      <c r="BY118">
        <v>18</v>
      </c>
      <c r="BZ118">
        <v>18</v>
      </c>
      <c r="CA118" t="s">
        <v>142</v>
      </c>
      <c r="CB118" s="356">
        <v>123</v>
      </c>
      <c r="CC118" t="s">
        <v>1817</v>
      </c>
      <c r="CD118" t="s">
        <v>268</v>
      </c>
      <c r="CE118" t="s">
        <v>268</v>
      </c>
      <c r="CF118" t="s">
        <v>268</v>
      </c>
      <c r="CG118" t="s">
        <v>268</v>
      </c>
      <c r="CH118" t="s">
        <v>268</v>
      </c>
      <c r="CI118" t="s">
        <v>268</v>
      </c>
      <c r="CJ118" t="s">
        <v>268</v>
      </c>
      <c r="CK118" t="s">
        <v>268</v>
      </c>
      <c r="CL118" t="s">
        <v>268</v>
      </c>
      <c r="CM118" t="s">
        <v>11224</v>
      </c>
      <c r="CN118">
        <v>11.41</v>
      </c>
      <c r="CO118" t="s">
        <v>268</v>
      </c>
      <c r="CP118">
        <v>11.41</v>
      </c>
      <c r="CQ118">
        <v>365</v>
      </c>
      <c r="CR118" t="s">
        <v>878</v>
      </c>
      <c r="CS118" t="s">
        <v>11225</v>
      </c>
      <c r="CT118" t="s">
        <v>11226</v>
      </c>
      <c r="CU118" t="s">
        <v>11227</v>
      </c>
      <c r="CV118" t="s">
        <v>268</v>
      </c>
      <c r="CW118" t="s">
        <v>268</v>
      </c>
      <c r="CX118" t="s">
        <v>268</v>
      </c>
      <c r="CY118" t="s">
        <v>268</v>
      </c>
      <c r="CZ118" t="s">
        <v>268</v>
      </c>
      <c r="DA118" t="s">
        <v>268</v>
      </c>
      <c r="DB118" s="429">
        <f t="shared" si="19"/>
        <v>0</v>
      </c>
      <c r="DC118" s="284">
        <f t="shared" si="20"/>
        <v>0</v>
      </c>
      <c r="DD118" s="284">
        <f t="shared" si="21"/>
        <v>0</v>
      </c>
      <c r="DE118" s="284">
        <f t="shared" si="22"/>
        <v>0</v>
      </c>
      <c r="DF118" s="295">
        <f t="shared" si="23"/>
        <v>18</v>
      </c>
      <c r="DG118" s="284">
        <f t="shared" si="24"/>
        <v>1</v>
      </c>
      <c r="DH118" s="284">
        <f t="shared" si="25"/>
        <v>0</v>
      </c>
      <c r="DI118" s="284">
        <f t="shared" si="26"/>
        <v>0</v>
      </c>
      <c r="DJ118" s="284">
        <f t="shared" si="27"/>
        <v>0</v>
      </c>
      <c r="DK118" s="295">
        <f t="shared" si="28"/>
        <v>0</v>
      </c>
      <c r="DL118" s="297" t="str">
        <f t="shared" si="29"/>
        <v>A dispo.</v>
      </c>
      <c r="DM118" s="430">
        <f>IFERROR(IF(CA118="D",IF(DL118="A dispo.",DF118*VLOOKUP('DATI INPUT'!$F$27,TARIFFE_UD,4,FALSE),DF118*VLOOKUP(DL118,TARIFFE_UD,4,FALSE)),DF118*VLOOKUP(CB118-100,TARIFFE_UND,4,FALSE)),0)</f>
        <v>11.409925056216839</v>
      </c>
      <c r="DN118" s="430">
        <f>IFERROR(IF(CA118="D",IF(DL118="A dispo.",DK118*VLOOKUP('DATI INPUT'!$F$27,TARIFFE_UD,5,FALSE),DK118*VLOOKUP(DL118,TARIFFE_UD,5,FALSE)),DK118*VLOOKUP(CB118-100,TARIFFE_UND,5,FALSE)),0)</f>
        <v>0</v>
      </c>
      <c r="DO118" s="431">
        <f t="shared" si="30"/>
        <v>-7.4943783161529609E-5</v>
      </c>
      <c r="DP118" s="299">
        <f>IFERROR(IF(CA118="D",IF(DL118="A dispo.",DF118*VLOOKUP('DATI INPUT'!$F$27,TARIFFE_UD,2,FALSE),DF118*VLOOKUP(DL118,TARIFFE_UD,2,FALSE)),DF118*VLOOKUP(CB118-100,TARIFFE_UND,2,FALSE)),0)</f>
        <v>14.255107178091567</v>
      </c>
      <c r="DQ118" s="299">
        <f>IFERROR(IF(CA118="D",IF(DL118="A dispo.",DK118*VLOOKUP('DATI INPUT'!$F$27,TARIFFE_UD,3,FALSE),DK118*VLOOKUP(DL118,TARIFFE_UD,3,FALSE)),DK118*VLOOKUP(CB118-100,TARIFFE_UND,3,FALSE)),0)</f>
        <v>0</v>
      </c>
      <c r="DR118" s="299">
        <f t="shared" si="31"/>
        <v>14.255107178091567</v>
      </c>
    </row>
    <row r="119" spans="1:122" x14ac:dyDescent="0.25">
      <c r="A119" t="s">
        <v>2637</v>
      </c>
      <c r="B119" t="s">
        <v>944</v>
      </c>
      <c r="C119" t="s">
        <v>2638</v>
      </c>
      <c r="D119" t="s">
        <v>2626</v>
      </c>
      <c r="E119" t="s">
        <v>268</v>
      </c>
      <c r="F119" t="s">
        <v>156</v>
      </c>
      <c r="G119" t="s">
        <v>2627</v>
      </c>
      <c r="H119" t="s">
        <v>2628</v>
      </c>
      <c r="I119" t="s">
        <v>365</v>
      </c>
      <c r="J119" t="s">
        <v>274</v>
      </c>
      <c r="K119" t="s">
        <v>2629</v>
      </c>
      <c r="L119" t="s">
        <v>960</v>
      </c>
      <c r="M119" t="s">
        <v>2630</v>
      </c>
      <c r="N119" t="s">
        <v>984</v>
      </c>
      <c r="O119" t="s">
        <v>873</v>
      </c>
      <c r="P119" t="s">
        <v>2560</v>
      </c>
      <c r="Q119" t="s">
        <v>276</v>
      </c>
      <c r="R119" t="s">
        <v>154</v>
      </c>
      <c r="S119" t="s">
        <v>268</v>
      </c>
      <c r="T119" t="s">
        <v>268</v>
      </c>
      <c r="U119" t="s">
        <v>268</v>
      </c>
      <c r="V119" t="s">
        <v>268</v>
      </c>
      <c r="W119" t="s">
        <v>2633</v>
      </c>
      <c r="X119" t="s">
        <v>2560</v>
      </c>
      <c r="Y119" t="s">
        <v>315</v>
      </c>
      <c r="Z119" t="s">
        <v>268</v>
      </c>
      <c r="AA119" t="s">
        <v>268</v>
      </c>
      <c r="AB119" t="s">
        <v>268</v>
      </c>
      <c r="AC119" t="s">
        <v>268</v>
      </c>
      <c r="AD119" t="s">
        <v>268</v>
      </c>
      <c r="AE119" t="s">
        <v>287</v>
      </c>
      <c r="AF119" t="s">
        <v>1811</v>
      </c>
      <c r="AG119" t="s">
        <v>875</v>
      </c>
      <c r="AH119" t="s">
        <v>2154</v>
      </c>
      <c r="AI119" t="s">
        <v>902</v>
      </c>
      <c r="AJ119" t="s">
        <v>268</v>
      </c>
      <c r="AK119" t="s">
        <v>366</v>
      </c>
      <c r="AL119" t="s">
        <v>268</v>
      </c>
      <c r="AM119" t="s">
        <v>353</v>
      </c>
      <c r="AN119" t="s">
        <v>268</v>
      </c>
      <c r="AO119" t="s">
        <v>268</v>
      </c>
      <c r="AP119" t="s">
        <v>268</v>
      </c>
      <c r="AQ119" t="s">
        <v>268</v>
      </c>
      <c r="AR119" t="s">
        <v>268</v>
      </c>
      <c r="AS119" t="s">
        <v>268</v>
      </c>
      <c r="AT119" t="s">
        <v>268</v>
      </c>
      <c r="AU119" t="s">
        <v>268</v>
      </c>
      <c r="AV119" t="s">
        <v>268</v>
      </c>
      <c r="AW119" t="s">
        <v>268</v>
      </c>
      <c r="AX119" t="s">
        <v>268</v>
      </c>
      <c r="AY119" t="s">
        <v>268</v>
      </c>
      <c r="AZ119" t="s">
        <v>268</v>
      </c>
      <c r="BA119" t="s">
        <v>268</v>
      </c>
      <c r="BB119" t="s">
        <v>268</v>
      </c>
      <c r="BC119" t="s">
        <v>268</v>
      </c>
      <c r="BD119" t="s">
        <v>268</v>
      </c>
      <c r="BE119" t="s">
        <v>268</v>
      </c>
      <c r="BF119" t="s">
        <v>268</v>
      </c>
      <c r="BG119" t="s">
        <v>268</v>
      </c>
      <c r="BH119" t="s">
        <v>268</v>
      </c>
      <c r="BI119" t="s">
        <v>268</v>
      </c>
      <c r="BJ119" t="s">
        <v>268</v>
      </c>
      <c r="BK119" t="s">
        <v>268</v>
      </c>
      <c r="BL119" t="s">
        <v>268</v>
      </c>
      <c r="BM119" t="s">
        <v>268</v>
      </c>
      <c r="BN119" t="s">
        <v>268</v>
      </c>
      <c r="BO119" t="s">
        <v>268</v>
      </c>
      <c r="BP119" t="s">
        <v>268</v>
      </c>
      <c r="BQ119" t="s">
        <v>268</v>
      </c>
      <c r="BR119" t="s">
        <v>268</v>
      </c>
      <c r="BS119" t="s">
        <v>268</v>
      </c>
      <c r="BT119" t="s">
        <v>268</v>
      </c>
      <c r="BU119" t="s">
        <v>268</v>
      </c>
      <c r="BV119" t="s">
        <v>268</v>
      </c>
      <c r="BW119" t="s">
        <v>268</v>
      </c>
      <c r="BX119" t="s">
        <v>268</v>
      </c>
      <c r="BY119">
        <v>38.4</v>
      </c>
      <c r="BZ119">
        <v>38.4</v>
      </c>
      <c r="CA119" t="s">
        <v>142</v>
      </c>
      <c r="CB119" s="356">
        <v>123</v>
      </c>
      <c r="CC119" t="s">
        <v>1817</v>
      </c>
      <c r="CD119" t="s">
        <v>268</v>
      </c>
      <c r="CE119" t="s">
        <v>268</v>
      </c>
      <c r="CF119" t="s">
        <v>268</v>
      </c>
      <c r="CG119" t="s">
        <v>268</v>
      </c>
      <c r="CH119" t="s">
        <v>268</v>
      </c>
      <c r="CI119" t="s">
        <v>268</v>
      </c>
      <c r="CJ119" t="s">
        <v>268</v>
      </c>
      <c r="CK119" t="s">
        <v>268</v>
      </c>
      <c r="CL119" t="s">
        <v>268</v>
      </c>
      <c r="CM119" t="s">
        <v>11224</v>
      </c>
      <c r="CN119">
        <v>24.34</v>
      </c>
      <c r="CO119" t="s">
        <v>268</v>
      </c>
      <c r="CP119">
        <v>24.34</v>
      </c>
      <c r="CQ119">
        <v>365</v>
      </c>
      <c r="CR119" t="s">
        <v>878</v>
      </c>
      <c r="CS119" t="s">
        <v>11225</v>
      </c>
      <c r="CT119" t="s">
        <v>11226</v>
      </c>
      <c r="CU119" t="s">
        <v>11227</v>
      </c>
      <c r="CV119" t="s">
        <v>268</v>
      </c>
      <c r="CW119" t="s">
        <v>268</v>
      </c>
      <c r="CX119" t="s">
        <v>268</v>
      </c>
      <c r="CY119" t="s">
        <v>268</v>
      </c>
      <c r="CZ119" t="s">
        <v>268</v>
      </c>
      <c r="DA119" t="s">
        <v>268</v>
      </c>
      <c r="DB119" s="429">
        <f t="shared" si="19"/>
        <v>0</v>
      </c>
      <c r="DC119" s="284">
        <f t="shared" si="20"/>
        <v>0</v>
      </c>
      <c r="DD119" s="284">
        <f t="shared" si="21"/>
        <v>0</v>
      </c>
      <c r="DE119" s="284">
        <f t="shared" si="22"/>
        <v>0</v>
      </c>
      <c r="DF119" s="295">
        <f t="shared" si="23"/>
        <v>38.4</v>
      </c>
      <c r="DG119" s="284">
        <f t="shared" si="24"/>
        <v>1</v>
      </c>
      <c r="DH119" s="284">
        <f t="shared" si="25"/>
        <v>0</v>
      </c>
      <c r="DI119" s="284">
        <f t="shared" si="26"/>
        <v>0</v>
      </c>
      <c r="DJ119" s="284">
        <f t="shared" si="27"/>
        <v>0</v>
      </c>
      <c r="DK119" s="295">
        <f t="shared" si="28"/>
        <v>0</v>
      </c>
      <c r="DL119" s="297" t="str">
        <f t="shared" si="29"/>
        <v>A dispo.</v>
      </c>
      <c r="DM119" s="430">
        <f>IFERROR(IF(CA119="D",IF(DL119="A dispo.",DF119*VLOOKUP('DATI INPUT'!$F$27,TARIFFE_UD,4,FALSE),DF119*VLOOKUP(DL119,TARIFFE_UD,4,FALSE)),DF119*VLOOKUP(CB119-100,TARIFFE_UND,4,FALSE)),0)</f>
        <v>24.341173453262588</v>
      </c>
      <c r="DN119" s="430">
        <f>IFERROR(IF(CA119="D",IF(DL119="A dispo.",DK119*VLOOKUP('DATI INPUT'!$F$27,TARIFFE_UD,5,FALSE),DK119*VLOOKUP(DL119,TARIFFE_UD,5,FALSE)),DK119*VLOOKUP(CB119-100,TARIFFE_UND,5,FALSE)),0)</f>
        <v>0</v>
      </c>
      <c r="DO119" s="431">
        <f t="shared" si="30"/>
        <v>1.1734532625879979E-3</v>
      </c>
      <c r="DP119" s="299">
        <f>IFERROR(IF(CA119="D",IF(DL119="A dispo.",DF119*VLOOKUP('DATI INPUT'!$F$27,TARIFFE_UD,2,FALSE),DF119*VLOOKUP(DL119,TARIFFE_UD,2,FALSE)),DF119*VLOOKUP(CB119-100,TARIFFE_UND,2,FALSE)),0)</f>
        <v>30.41089531326201</v>
      </c>
      <c r="DQ119" s="299">
        <f>IFERROR(IF(CA119="D",IF(DL119="A dispo.",DK119*VLOOKUP('DATI INPUT'!$F$27,TARIFFE_UD,3,FALSE),DK119*VLOOKUP(DL119,TARIFFE_UD,3,FALSE)),DK119*VLOOKUP(CB119-100,TARIFFE_UND,3,FALSE)),0)</f>
        <v>0</v>
      </c>
      <c r="DR119" s="299">
        <f t="shared" si="31"/>
        <v>30.41089531326201</v>
      </c>
    </row>
    <row r="120" spans="1:122" x14ac:dyDescent="0.25">
      <c r="A120" t="s">
        <v>2639</v>
      </c>
      <c r="B120" t="s">
        <v>944</v>
      </c>
      <c r="C120" t="s">
        <v>2640</v>
      </c>
      <c r="D120" t="s">
        <v>2626</v>
      </c>
      <c r="E120" t="s">
        <v>268</v>
      </c>
      <c r="F120" t="s">
        <v>156</v>
      </c>
      <c r="G120" t="s">
        <v>2627</v>
      </c>
      <c r="H120" t="s">
        <v>2628</v>
      </c>
      <c r="I120" t="s">
        <v>365</v>
      </c>
      <c r="J120" t="s">
        <v>274</v>
      </c>
      <c r="K120" t="s">
        <v>2629</v>
      </c>
      <c r="L120" t="s">
        <v>960</v>
      </c>
      <c r="M120" t="s">
        <v>2630</v>
      </c>
      <c r="N120" t="s">
        <v>984</v>
      </c>
      <c r="O120" t="s">
        <v>873</v>
      </c>
      <c r="P120" t="s">
        <v>2560</v>
      </c>
      <c r="Q120" t="s">
        <v>276</v>
      </c>
      <c r="R120" t="s">
        <v>154</v>
      </c>
      <c r="S120" t="s">
        <v>268</v>
      </c>
      <c r="T120" t="s">
        <v>268</v>
      </c>
      <c r="U120" t="s">
        <v>268</v>
      </c>
      <c r="V120" t="s">
        <v>268</v>
      </c>
      <c r="W120" t="s">
        <v>2633</v>
      </c>
      <c r="X120" t="s">
        <v>2560</v>
      </c>
      <c r="Y120" t="s">
        <v>315</v>
      </c>
      <c r="Z120" t="s">
        <v>268</v>
      </c>
      <c r="AA120" t="s">
        <v>268</v>
      </c>
      <c r="AB120" t="s">
        <v>268</v>
      </c>
      <c r="AC120" t="s">
        <v>268</v>
      </c>
      <c r="AD120" t="s">
        <v>268</v>
      </c>
      <c r="AE120" t="s">
        <v>287</v>
      </c>
      <c r="AF120" t="s">
        <v>1811</v>
      </c>
      <c r="AG120" t="s">
        <v>875</v>
      </c>
      <c r="AH120" t="s">
        <v>2154</v>
      </c>
      <c r="AI120" t="s">
        <v>795</v>
      </c>
      <c r="AJ120" t="s">
        <v>268</v>
      </c>
      <c r="AK120" t="s">
        <v>366</v>
      </c>
      <c r="AL120" t="s">
        <v>268</v>
      </c>
      <c r="AM120" t="s">
        <v>353</v>
      </c>
      <c r="AN120" t="s">
        <v>268</v>
      </c>
      <c r="AO120" t="s">
        <v>268</v>
      </c>
      <c r="AP120" t="s">
        <v>268</v>
      </c>
      <c r="AQ120" t="s">
        <v>268</v>
      </c>
      <c r="AR120" t="s">
        <v>268</v>
      </c>
      <c r="AS120" t="s">
        <v>268</v>
      </c>
      <c r="AT120" t="s">
        <v>268</v>
      </c>
      <c r="AU120" t="s">
        <v>268</v>
      </c>
      <c r="AV120" t="s">
        <v>268</v>
      </c>
      <c r="AW120" t="s">
        <v>268</v>
      </c>
      <c r="AX120" t="s">
        <v>268</v>
      </c>
      <c r="AY120" t="s">
        <v>268</v>
      </c>
      <c r="AZ120" t="s">
        <v>268</v>
      </c>
      <c r="BA120" t="s">
        <v>268</v>
      </c>
      <c r="BB120" t="s">
        <v>268</v>
      </c>
      <c r="BC120" t="s">
        <v>268</v>
      </c>
      <c r="BD120" t="s">
        <v>268</v>
      </c>
      <c r="BE120" t="s">
        <v>268</v>
      </c>
      <c r="BF120" t="s">
        <v>268</v>
      </c>
      <c r="BG120" t="s">
        <v>268</v>
      </c>
      <c r="BH120" t="s">
        <v>268</v>
      </c>
      <c r="BI120" t="s">
        <v>268</v>
      </c>
      <c r="BJ120" t="s">
        <v>268</v>
      </c>
      <c r="BK120" t="s">
        <v>268</v>
      </c>
      <c r="BL120" t="s">
        <v>268</v>
      </c>
      <c r="BM120" t="s">
        <v>268</v>
      </c>
      <c r="BN120" t="s">
        <v>268</v>
      </c>
      <c r="BO120" t="s">
        <v>268</v>
      </c>
      <c r="BP120" t="s">
        <v>268</v>
      </c>
      <c r="BQ120" t="s">
        <v>268</v>
      </c>
      <c r="BR120" t="s">
        <v>268</v>
      </c>
      <c r="BS120" t="s">
        <v>268</v>
      </c>
      <c r="BT120" t="s">
        <v>268</v>
      </c>
      <c r="BU120" t="s">
        <v>268</v>
      </c>
      <c r="BV120" t="s">
        <v>268</v>
      </c>
      <c r="BW120" t="s">
        <v>268</v>
      </c>
      <c r="BX120" t="s">
        <v>268</v>
      </c>
      <c r="BY120">
        <v>20</v>
      </c>
      <c r="BZ120">
        <v>20</v>
      </c>
      <c r="CA120" t="s">
        <v>142</v>
      </c>
      <c r="CB120" s="356">
        <v>123</v>
      </c>
      <c r="CC120" t="s">
        <v>1817</v>
      </c>
      <c r="CD120" t="s">
        <v>268</v>
      </c>
      <c r="CE120" t="s">
        <v>268</v>
      </c>
      <c r="CF120" t="s">
        <v>268</v>
      </c>
      <c r="CG120" t="s">
        <v>268</v>
      </c>
      <c r="CH120" t="s">
        <v>268</v>
      </c>
      <c r="CI120" t="s">
        <v>268</v>
      </c>
      <c r="CJ120" t="s">
        <v>268</v>
      </c>
      <c r="CK120" t="s">
        <v>268</v>
      </c>
      <c r="CL120" t="s">
        <v>268</v>
      </c>
      <c r="CM120" t="s">
        <v>11224</v>
      </c>
      <c r="CN120">
        <v>12.68</v>
      </c>
      <c r="CO120" t="s">
        <v>268</v>
      </c>
      <c r="CP120">
        <v>12.68</v>
      </c>
      <c r="CQ120">
        <v>365</v>
      </c>
      <c r="CR120" t="s">
        <v>878</v>
      </c>
      <c r="CS120" t="s">
        <v>11225</v>
      </c>
      <c r="CT120" t="s">
        <v>11226</v>
      </c>
      <c r="CU120" t="s">
        <v>11227</v>
      </c>
      <c r="CV120" t="s">
        <v>268</v>
      </c>
      <c r="CW120" t="s">
        <v>268</v>
      </c>
      <c r="CX120" t="s">
        <v>268</v>
      </c>
      <c r="CY120" t="s">
        <v>268</v>
      </c>
      <c r="CZ120" t="s">
        <v>268</v>
      </c>
      <c r="DA120" t="s">
        <v>268</v>
      </c>
      <c r="DB120" s="429">
        <f t="shared" si="19"/>
        <v>0</v>
      </c>
      <c r="DC120" s="284">
        <f t="shared" si="20"/>
        <v>0</v>
      </c>
      <c r="DD120" s="284">
        <f t="shared" si="21"/>
        <v>0</v>
      </c>
      <c r="DE120" s="284">
        <f t="shared" si="22"/>
        <v>0</v>
      </c>
      <c r="DF120" s="295">
        <f t="shared" si="23"/>
        <v>20</v>
      </c>
      <c r="DG120" s="284">
        <f t="shared" si="24"/>
        <v>1</v>
      </c>
      <c r="DH120" s="284">
        <f t="shared" si="25"/>
        <v>0</v>
      </c>
      <c r="DI120" s="284">
        <f t="shared" si="26"/>
        <v>0</v>
      </c>
      <c r="DJ120" s="284">
        <f t="shared" si="27"/>
        <v>0</v>
      </c>
      <c r="DK120" s="295">
        <f t="shared" si="28"/>
        <v>0</v>
      </c>
      <c r="DL120" s="297" t="str">
        <f t="shared" si="29"/>
        <v>A dispo.</v>
      </c>
      <c r="DM120" s="430">
        <f>IFERROR(IF(CA120="D",IF(DL120="A dispo.",DF120*VLOOKUP('DATI INPUT'!$F$27,TARIFFE_UD,4,FALSE),DF120*VLOOKUP(DL120,TARIFFE_UD,4,FALSE)),DF120*VLOOKUP(CB120-100,TARIFFE_UND,4,FALSE)),0)</f>
        <v>12.677694506907597</v>
      </c>
      <c r="DN120" s="430">
        <f>IFERROR(IF(CA120="D",IF(DL120="A dispo.",DK120*VLOOKUP('DATI INPUT'!$F$27,TARIFFE_UD,5,FALSE),DK120*VLOOKUP(DL120,TARIFFE_UD,5,FALSE)),DK120*VLOOKUP(CB120-100,TARIFFE_UND,5,FALSE)),0)</f>
        <v>0</v>
      </c>
      <c r="DO120" s="431">
        <f t="shared" si="30"/>
        <v>-2.3054930924022443E-3</v>
      </c>
      <c r="DP120" s="299">
        <f>IFERROR(IF(CA120="D",IF(DL120="A dispo.",DF120*VLOOKUP('DATI INPUT'!$F$27,TARIFFE_UD,2,FALSE),DF120*VLOOKUP(DL120,TARIFFE_UD,2,FALSE)),DF120*VLOOKUP(CB120-100,TARIFFE_UND,2,FALSE)),0)</f>
        <v>15.839007975657298</v>
      </c>
      <c r="DQ120" s="299">
        <f>IFERROR(IF(CA120="D",IF(DL120="A dispo.",DK120*VLOOKUP('DATI INPUT'!$F$27,TARIFFE_UD,3,FALSE),DK120*VLOOKUP(DL120,TARIFFE_UD,3,FALSE)),DK120*VLOOKUP(CB120-100,TARIFFE_UND,3,FALSE)),0)</f>
        <v>0</v>
      </c>
      <c r="DR120" s="299">
        <f t="shared" si="31"/>
        <v>15.839007975657298</v>
      </c>
    </row>
    <row r="121" spans="1:122" x14ac:dyDescent="0.25">
      <c r="A121" t="s">
        <v>2641</v>
      </c>
      <c r="B121" t="s">
        <v>944</v>
      </c>
      <c r="C121" t="s">
        <v>2642</v>
      </c>
      <c r="D121" t="s">
        <v>2626</v>
      </c>
      <c r="E121" t="s">
        <v>268</v>
      </c>
      <c r="F121" t="s">
        <v>156</v>
      </c>
      <c r="G121" t="s">
        <v>2627</v>
      </c>
      <c r="H121" t="s">
        <v>2628</v>
      </c>
      <c r="I121" t="s">
        <v>365</v>
      </c>
      <c r="J121" t="s">
        <v>274</v>
      </c>
      <c r="K121" t="s">
        <v>2629</v>
      </c>
      <c r="L121" t="s">
        <v>960</v>
      </c>
      <c r="M121" t="s">
        <v>2630</v>
      </c>
      <c r="N121" t="s">
        <v>984</v>
      </c>
      <c r="O121" t="s">
        <v>873</v>
      </c>
      <c r="P121" t="s">
        <v>2560</v>
      </c>
      <c r="Q121" t="s">
        <v>276</v>
      </c>
      <c r="R121" t="s">
        <v>154</v>
      </c>
      <c r="S121" t="s">
        <v>268</v>
      </c>
      <c r="T121" t="s">
        <v>268</v>
      </c>
      <c r="U121" t="s">
        <v>268</v>
      </c>
      <c r="V121" t="s">
        <v>268</v>
      </c>
      <c r="W121" t="s">
        <v>2630</v>
      </c>
      <c r="X121" t="s">
        <v>2560</v>
      </c>
      <c r="Y121" t="s">
        <v>276</v>
      </c>
      <c r="Z121" t="s">
        <v>154</v>
      </c>
      <c r="AA121" t="s">
        <v>268</v>
      </c>
      <c r="AB121" t="s">
        <v>268</v>
      </c>
      <c r="AC121" t="s">
        <v>268</v>
      </c>
      <c r="AD121" t="s">
        <v>268</v>
      </c>
      <c r="AE121" t="s">
        <v>287</v>
      </c>
      <c r="AF121" t="s">
        <v>1811</v>
      </c>
      <c r="AG121" t="s">
        <v>875</v>
      </c>
      <c r="AH121" t="s">
        <v>2154</v>
      </c>
      <c r="AI121" t="s">
        <v>777</v>
      </c>
      <c r="AJ121" t="s">
        <v>268</v>
      </c>
      <c r="AK121" t="s">
        <v>377</v>
      </c>
      <c r="AL121" t="s">
        <v>268</v>
      </c>
      <c r="AM121" t="s">
        <v>353</v>
      </c>
      <c r="AN121" t="s">
        <v>268</v>
      </c>
      <c r="AO121" t="s">
        <v>268</v>
      </c>
      <c r="AP121" t="s">
        <v>268</v>
      </c>
      <c r="AQ121" t="s">
        <v>268</v>
      </c>
      <c r="AR121" t="s">
        <v>268</v>
      </c>
      <c r="AS121" t="s">
        <v>268</v>
      </c>
      <c r="AT121" t="s">
        <v>268</v>
      </c>
      <c r="AU121" t="s">
        <v>268</v>
      </c>
      <c r="AV121" t="s">
        <v>268</v>
      </c>
      <c r="AW121" t="s">
        <v>268</v>
      </c>
      <c r="AX121" t="s">
        <v>268</v>
      </c>
      <c r="AY121" t="s">
        <v>268</v>
      </c>
      <c r="AZ121" t="s">
        <v>268</v>
      </c>
      <c r="BA121" t="s">
        <v>268</v>
      </c>
      <c r="BB121" t="s">
        <v>268</v>
      </c>
      <c r="BC121" t="s">
        <v>268</v>
      </c>
      <c r="BD121" t="s">
        <v>268</v>
      </c>
      <c r="BE121" t="s">
        <v>268</v>
      </c>
      <c r="BF121" t="s">
        <v>268</v>
      </c>
      <c r="BG121" t="s">
        <v>268</v>
      </c>
      <c r="BH121" t="s">
        <v>268</v>
      </c>
      <c r="BI121" t="s">
        <v>268</v>
      </c>
      <c r="BJ121" t="s">
        <v>268</v>
      </c>
      <c r="BK121" t="s">
        <v>268</v>
      </c>
      <c r="BL121" t="s">
        <v>268</v>
      </c>
      <c r="BM121" t="s">
        <v>268</v>
      </c>
      <c r="BN121" t="s">
        <v>268</v>
      </c>
      <c r="BO121" t="s">
        <v>268</v>
      </c>
      <c r="BP121" t="s">
        <v>268</v>
      </c>
      <c r="BQ121" t="s">
        <v>268</v>
      </c>
      <c r="BR121" t="s">
        <v>268</v>
      </c>
      <c r="BS121" t="s">
        <v>268</v>
      </c>
      <c r="BT121" t="s">
        <v>268</v>
      </c>
      <c r="BU121" t="s">
        <v>268</v>
      </c>
      <c r="BV121" t="s">
        <v>268</v>
      </c>
      <c r="BW121" t="s">
        <v>268</v>
      </c>
      <c r="BX121" t="s">
        <v>268</v>
      </c>
      <c r="BY121">
        <v>90</v>
      </c>
      <c r="BZ121">
        <v>90</v>
      </c>
      <c r="CA121" t="s">
        <v>142</v>
      </c>
      <c r="CB121" s="356">
        <v>123</v>
      </c>
      <c r="CC121" t="s">
        <v>1817</v>
      </c>
      <c r="CD121" t="s">
        <v>268</v>
      </c>
      <c r="CE121" t="s">
        <v>268</v>
      </c>
      <c r="CF121" t="s">
        <v>268</v>
      </c>
      <c r="CG121" t="s">
        <v>268</v>
      </c>
      <c r="CH121" t="s">
        <v>268</v>
      </c>
      <c r="CI121" t="s">
        <v>268</v>
      </c>
      <c r="CJ121" t="s">
        <v>268</v>
      </c>
      <c r="CK121" t="s">
        <v>268</v>
      </c>
      <c r="CL121" t="s">
        <v>268</v>
      </c>
      <c r="CM121" t="s">
        <v>11224</v>
      </c>
      <c r="CN121">
        <v>57.05</v>
      </c>
      <c r="CO121" t="s">
        <v>268</v>
      </c>
      <c r="CP121">
        <v>57.05</v>
      </c>
      <c r="CQ121">
        <v>365</v>
      </c>
      <c r="CR121" t="s">
        <v>878</v>
      </c>
      <c r="CS121" t="s">
        <v>11225</v>
      </c>
      <c r="CT121" t="s">
        <v>11226</v>
      </c>
      <c r="CU121" t="s">
        <v>11227</v>
      </c>
      <c r="CV121" t="s">
        <v>268</v>
      </c>
      <c r="CW121" t="s">
        <v>268</v>
      </c>
      <c r="CX121" t="s">
        <v>268</v>
      </c>
      <c r="CY121" t="s">
        <v>268</v>
      </c>
      <c r="CZ121" t="s">
        <v>268</v>
      </c>
      <c r="DA121" t="s">
        <v>268</v>
      </c>
      <c r="DB121" s="429">
        <f t="shared" si="19"/>
        <v>0</v>
      </c>
      <c r="DC121" s="284">
        <f t="shared" si="20"/>
        <v>0</v>
      </c>
      <c r="DD121" s="284">
        <f t="shared" si="21"/>
        <v>0</v>
      </c>
      <c r="DE121" s="284">
        <f t="shared" si="22"/>
        <v>0</v>
      </c>
      <c r="DF121" s="295">
        <f t="shared" si="23"/>
        <v>90</v>
      </c>
      <c r="DG121" s="284">
        <f t="shared" si="24"/>
        <v>1</v>
      </c>
      <c r="DH121" s="284">
        <f t="shared" si="25"/>
        <v>0</v>
      </c>
      <c r="DI121" s="284">
        <f t="shared" si="26"/>
        <v>0</v>
      </c>
      <c r="DJ121" s="284">
        <f t="shared" si="27"/>
        <v>0</v>
      </c>
      <c r="DK121" s="295">
        <f t="shared" si="28"/>
        <v>0</v>
      </c>
      <c r="DL121" s="297" t="str">
        <f t="shared" si="29"/>
        <v>A dispo.</v>
      </c>
      <c r="DM121" s="430">
        <f>IFERROR(IF(CA121="D",IF(DL121="A dispo.",DF121*VLOOKUP('DATI INPUT'!$F$27,TARIFFE_UD,4,FALSE),DF121*VLOOKUP(DL121,TARIFFE_UD,4,FALSE)),DF121*VLOOKUP(CB121-100,TARIFFE_UND,4,FALSE)),0)</f>
        <v>57.04962528108419</v>
      </c>
      <c r="DN121" s="430">
        <f>IFERROR(IF(CA121="D",IF(DL121="A dispo.",DK121*VLOOKUP('DATI INPUT'!$F$27,TARIFFE_UD,5,FALSE),DK121*VLOOKUP(DL121,TARIFFE_UD,5,FALSE)),DK121*VLOOKUP(CB121-100,TARIFFE_UND,5,FALSE)),0)</f>
        <v>0</v>
      </c>
      <c r="DO121" s="431">
        <f t="shared" si="30"/>
        <v>-3.7471891580764805E-4</v>
      </c>
      <c r="DP121" s="299">
        <f>IFERROR(IF(CA121="D",IF(DL121="A dispo.",DF121*VLOOKUP('DATI INPUT'!$F$27,TARIFFE_UD,2,FALSE),DF121*VLOOKUP(DL121,TARIFFE_UD,2,FALSE)),DF121*VLOOKUP(CB121-100,TARIFFE_UND,2,FALSE)),0)</f>
        <v>71.275535890457846</v>
      </c>
      <c r="DQ121" s="299">
        <f>IFERROR(IF(CA121="D",IF(DL121="A dispo.",DK121*VLOOKUP('DATI INPUT'!$F$27,TARIFFE_UD,3,FALSE),DK121*VLOOKUP(DL121,TARIFFE_UD,3,FALSE)),DK121*VLOOKUP(CB121-100,TARIFFE_UND,3,FALSE)),0)</f>
        <v>0</v>
      </c>
      <c r="DR121" s="299">
        <f t="shared" si="31"/>
        <v>71.275535890457846</v>
      </c>
    </row>
    <row r="122" spans="1:122" x14ac:dyDescent="0.25">
      <c r="A122" t="s">
        <v>2643</v>
      </c>
      <c r="B122" t="s">
        <v>944</v>
      </c>
      <c r="C122" t="s">
        <v>2644</v>
      </c>
      <c r="D122" t="s">
        <v>2626</v>
      </c>
      <c r="E122" t="s">
        <v>268</v>
      </c>
      <c r="F122" t="s">
        <v>156</v>
      </c>
      <c r="G122" t="s">
        <v>2627</v>
      </c>
      <c r="H122" t="s">
        <v>2628</v>
      </c>
      <c r="I122" t="s">
        <v>365</v>
      </c>
      <c r="J122" t="s">
        <v>274</v>
      </c>
      <c r="K122" t="s">
        <v>2629</v>
      </c>
      <c r="L122" t="s">
        <v>960</v>
      </c>
      <c r="M122" t="s">
        <v>2630</v>
      </c>
      <c r="N122" t="s">
        <v>984</v>
      </c>
      <c r="O122" t="s">
        <v>873</v>
      </c>
      <c r="P122" t="s">
        <v>2560</v>
      </c>
      <c r="Q122" t="s">
        <v>276</v>
      </c>
      <c r="R122" t="s">
        <v>154</v>
      </c>
      <c r="S122" t="s">
        <v>268</v>
      </c>
      <c r="T122" t="s">
        <v>268</v>
      </c>
      <c r="U122" t="s">
        <v>268</v>
      </c>
      <c r="V122" t="s">
        <v>268</v>
      </c>
      <c r="W122" t="s">
        <v>2633</v>
      </c>
      <c r="X122" t="s">
        <v>2560</v>
      </c>
      <c r="Y122" t="s">
        <v>315</v>
      </c>
      <c r="Z122" t="s">
        <v>268</v>
      </c>
      <c r="AA122" t="s">
        <v>268</v>
      </c>
      <c r="AB122" t="s">
        <v>268</v>
      </c>
      <c r="AC122" t="s">
        <v>268</v>
      </c>
      <c r="AD122" t="s">
        <v>268</v>
      </c>
      <c r="AE122" t="s">
        <v>287</v>
      </c>
      <c r="AF122" t="s">
        <v>1811</v>
      </c>
      <c r="AG122" t="s">
        <v>875</v>
      </c>
      <c r="AH122" t="s">
        <v>2154</v>
      </c>
      <c r="AI122" t="s">
        <v>777</v>
      </c>
      <c r="AJ122" t="s">
        <v>268</v>
      </c>
      <c r="AK122" t="s">
        <v>381</v>
      </c>
      <c r="AL122" t="s">
        <v>268</v>
      </c>
      <c r="AM122" t="s">
        <v>353</v>
      </c>
      <c r="AN122" t="s">
        <v>268</v>
      </c>
      <c r="AO122" t="s">
        <v>268</v>
      </c>
      <c r="AP122" t="s">
        <v>268</v>
      </c>
      <c r="AQ122" t="s">
        <v>268</v>
      </c>
      <c r="AR122" t="s">
        <v>268</v>
      </c>
      <c r="AS122" t="s">
        <v>268</v>
      </c>
      <c r="AT122" t="s">
        <v>268</v>
      </c>
      <c r="AU122" t="s">
        <v>268</v>
      </c>
      <c r="AV122" t="s">
        <v>268</v>
      </c>
      <c r="AW122" t="s">
        <v>268</v>
      </c>
      <c r="AX122" t="s">
        <v>268</v>
      </c>
      <c r="AY122" t="s">
        <v>268</v>
      </c>
      <c r="AZ122" t="s">
        <v>268</v>
      </c>
      <c r="BA122" t="s">
        <v>268</v>
      </c>
      <c r="BB122" t="s">
        <v>268</v>
      </c>
      <c r="BC122" t="s">
        <v>268</v>
      </c>
      <c r="BD122" t="s">
        <v>268</v>
      </c>
      <c r="BE122" t="s">
        <v>268</v>
      </c>
      <c r="BF122" t="s">
        <v>268</v>
      </c>
      <c r="BG122" t="s">
        <v>268</v>
      </c>
      <c r="BH122" t="s">
        <v>268</v>
      </c>
      <c r="BI122" t="s">
        <v>268</v>
      </c>
      <c r="BJ122" t="s">
        <v>268</v>
      </c>
      <c r="BK122" t="s">
        <v>268</v>
      </c>
      <c r="BL122" t="s">
        <v>268</v>
      </c>
      <c r="BM122" t="s">
        <v>268</v>
      </c>
      <c r="BN122" t="s">
        <v>268</v>
      </c>
      <c r="BO122" t="s">
        <v>268</v>
      </c>
      <c r="BP122" t="s">
        <v>268</v>
      </c>
      <c r="BQ122" t="s">
        <v>268</v>
      </c>
      <c r="BR122" t="s">
        <v>268</v>
      </c>
      <c r="BS122" t="s">
        <v>268</v>
      </c>
      <c r="BT122" t="s">
        <v>268</v>
      </c>
      <c r="BU122" t="s">
        <v>268</v>
      </c>
      <c r="BV122" t="s">
        <v>268</v>
      </c>
      <c r="BW122" t="s">
        <v>268</v>
      </c>
      <c r="BX122" t="s">
        <v>268</v>
      </c>
      <c r="BY122">
        <v>10</v>
      </c>
      <c r="BZ122">
        <v>10</v>
      </c>
      <c r="CA122" t="s">
        <v>142</v>
      </c>
      <c r="CB122" s="356">
        <v>123</v>
      </c>
      <c r="CC122" t="s">
        <v>1817</v>
      </c>
      <c r="CD122" t="s">
        <v>268</v>
      </c>
      <c r="CE122" t="s">
        <v>268</v>
      </c>
      <c r="CF122" t="s">
        <v>268</v>
      </c>
      <c r="CG122" t="s">
        <v>268</v>
      </c>
      <c r="CH122" t="s">
        <v>268</v>
      </c>
      <c r="CI122" t="s">
        <v>268</v>
      </c>
      <c r="CJ122" t="s">
        <v>268</v>
      </c>
      <c r="CK122" t="s">
        <v>268</v>
      </c>
      <c r="CL122" t="s">
        <v>268</v>
      </c>
      <c r="CM122" t="s">
        <v>11224</v>
      </c>
      <c r="CN122">
        <v>6.34</v>
      </c>
      <c r="CO122" t="s">
        <v>268</v>
      </c>
      <c r="CP122">
        <v>6.34</v>
      </c>
      <c r="CQ122">
        <v>365</v>
      </c>
      <c r="CR122" t="s">
        <v>878</v>
      </c>
      <c r="CS122" t="s">
        <v>11225</v>
      </c>
      <c r="CT122" t="s">
        <v>11226</v>
      </c>
      <c r="CU122" t="s">
        <v>11227</v>
      </c>
      <c r="CV122" t="s">
        <v>268</v>
      </c>
      <c r="CW122" t="s">
        <v>268</v>
      </c>
      <c r="CX122" t="s">
        <v>268</v>
      </c>
      <c r="CY122" t="s">
        <v>268</v>
      </c>
      <c r="CZ122" t="s">
        <v>268</v>
      </c>
      <c r="DA122" t="s">
        <v>268</v>
      </c>
      <c r="DB122" s="429">
        <f t="shared" si="19"/>
        <v>0</v>
      </c>
      <c r="DC122" s="284">
        <f t="shared" si="20"/>
        <v>0</v>
      </c>
      <c r="DD122" s="284">
        <f t="shared" si="21"/>
        <v>0</v>
      </c>
      <c r="DE122" s="284">
        <f t="shared" si="22"/>
        <v>0</v>
      </c>
      <c r="DF122" s="295">
        <f t="shared" si="23"/>
        <v>10</v>
      </c>
      <c r="DG122" s="284">
        <f t="shared" si="24"/>
        <v>1</v>
      </c>
      <c r="DH122" s="284">
        <f t="shared" si="25"/>
        <v>0</v>
      </c>
      <c r="DI122" s="284">
        <f t="shared" si="26"/>
        <v>0</v>
      </c>
      <c r="DJ122" s="284">
        <f t="shared" si="27"/>
        <v>0</v>
      </c>
      <c r="DK122" s="295">
        <f t="shared" si="28"/>
        <v>0</v>
      </c>
      <c r="DL122" s="297" t="str">
        <f t="shared" si="29"/>
        <v>A dispo.</v>
      </c>
      <c r="DM122" s="430">
        <f>IFERROR(IF(CA122="D",IF(DL122="A dispo.",DF122*VLOOKUP('DATI INPUT'!$F$27,TARIFFE_UD,4,FALSE),DF122*VLOOKUP(DL122,TARIFFE_UD,4,FALSE)),DF122*VLOOKUP(CB122-100,TARIFFE_UND,4,FALSE)),0)</f>
        <v>6.3388472534537987</v>
      </c>
      <c r="DN122" s="430">
        <f>IFERROR(IF(CA122="D",IF(DL122="A dispo.",DK122*VLOOKUP('DATI INPUT'!$F$27,TARIFFE_UD,5,FALSE),DK122*VLOOKUP(DL122,TARIFFE_UD,5,FALSE)),DK122*VLOOKUP(CB122-100,TARIFFE_UND,5,FALSE)),0)</f>
        <v>0</v>
      </c>
      <c r="DO122" s="431">
        <f t="shared" si="30"/>
        <v>-1.1527465462011222E-3</v>
      </c>
      <c r="DP122" s="299">
        <f>IFERROR(IF(CA122="D",IF(DL122="A dispo.",DF122*VLOOKUP('DATI INPUT'!$F$27,TARIFFE_UD,2,FALSE),DF122*VLOOKUP(DL122,TARIFFE_UD,2,FALSE)),DF122*VLOOKUP(CB122-100,TARIFFE_UND,2,FALSE)),0)</f>
        <v>7.9195039878286488</v>
      </c>
      <c r="DQ122" s="299">
        <f>IFERROR(IF(CA122="D",IF(DL122="A dispo.",DK122*VLOOKUP('DATI INPUT'!$F$27,TARIFFE_UD,3,FALSE),DK122*VLOOKUP(DL122,TARIFFE_UD,3,FALSE)),DK122*VLOOKUP(CB122-100,TARIFFE_UND,3,FALSE)),0)</f>
        <v>0</v>
      </c>
      <c r="DR122" s="299">
        <f t="shared" si="31"/>
        <v>7.9195039878286488</v>
      </c>
    </row>
    <row r="123" spans="1:122" x14ac:dyDescent="0.25">
      <c r="A123" t="s">
        <v>2645</v>
      </c>
      <c r="B123" t="s">
        <v>2646</v>
      </c>
      <c r="C123" t="s">
        <v>1336</v>
      </c>
      <c r="D123" t="s">
        <v>2647</v>
      </c>
      <c r="E123" t="s">
        <v>268</v>
      </c>
      <c r="F123" t="s">
        <v>156</v>
      </c>
      <c r="G123" t="s">
        <v>2648</v>
      </c>
      <c r="H123" t="s">
        <v>1137</v>
      </c>
      <c r="I123" t="s">
        <v>2649</v>
      </c>
      <c r="J123" t="s">
        <v>156</v>
      </c>
      <c r="K123" t="s">
        <v>2650</v>
      </c>
      <c r="L123" t="s">
        <v>960</v>
      </c>
      <c r="M123" t="s">
        <v>2416</v>
      </c>
      <c r="N123" t="s">
        <v>984</v>
      </c>
      <c r="O123" t="s">
        <v>873</v>
      </c>
      <c r="P123" t="s">
        <v>151</v>
      </c>
      <c r="Q123" t="s">
        <v>275</v>
      </c>
      <c r="R123" t="s">
        <v>268</v>
      </c>
      <c r="S123" t="s">
        <v>268</v>
      </c>
      <c r="T123" t="s">
        <v>268</v>
      </c>
      <c r="U123" t="s">
        <v>268</v>
      </c>
      <c r="V123" t="s">
        <v>268</v>
      </c>
      <c r="W123" t="s">
        <v>2416</v>
      </c>
      <c r="X123" t="s">
        <v>151</v>
      </c>
      <c r="Y123" t="s">
        <v>275</v>
      </c>
      <c r="Z123" t="s">
        <v>268</v>
      </c>
      <c r="AA123" t="s">
        <v>268</v>
      </c>
      <c r="AB123" t="s">
        <v>268</v>
      </c>
      <c r="AC123" t="s">
        <v>268</v>
      </c>
      <c r="AD123" t="s">
        <v>268</v>
      </c>
      <c r="AE123" t="s">
        <v>287</v>
      </c>
      <c r="AF123" t="s">
        <v>1811</v>
      </c>
      <c r="AG123" t="s">
        <v>875</v>
      </c>
      <c r="AH123" t="s">
        <v>1812</v>
      </c>
      <c r="AI123" t="s">
        <v>1156</v>
      </c>
      <c r="AJ123" t="s">
        <v>268</v>
      </c>
      <c r="AK123" t="s">
        <v>395</v>
      </c>
      <c r="AL123" t="s">
        <v>268</v>
      </c>
      <c r="AM123" t="s">
        <v>288</v>
      </c>
      <c r="AN123" t="s">
        <v>268</v>
      </c>
      <c r="AO123" t="s">
        <v>268</v>
      </c>
      <c r="AP123" t="s">
        <v>268</v>
      </c>
      <c r="AQ123" t="s">
        <v>268</v>
      </c>
      <c r="AR123" t="s">
        <v>268</v>
      </c>
      <c r="AS123" t="s">
        <v>268</v>
      </c>
      <c r="AT123" t="s">
        <v>268</v>
      </c>
      <c r="AU123" t="s">
        <v>268</v>
      </c>
      <c r="AV123" t="s">
        <v>268</v>
      </c>
      <c r="AW123" t="s">
        <v>268</v>
      </c>
      <c r="AX123" t="s">
        <v>268</v>
      </c>
      <c r="AY123" t="s">
        <v>268</v>
      </c>
      <c r="AZ123" t="s">
        <v>268</v>
      </c>
      <c r="BA123" t="s">
        <v>268</v>
      </c>
      <c r="BB123" t="s">
        <v>268</v>
      </c>
      <c r="BC123" t="s">
        <v>268</v>
      </c>
      <c r="BD123" t="s">
        <v>268</v>
      </c>
      <c r="BE123" t="s">
        <v>268</v>
      </c>
      <c r="BF123" t="s">
        <v>268</v>
      </c>
      <c r="BG123" t="s">
        <v>268</v>
      </c>
      <c r="BH123" t="s">
        <v>268</v>
      </c>
      <c r="BI123" t="s">
        <v>268</v>
      </c>
      <c r="BJ123" t="s">
        <v>268</v>
      </c>
      <c r="BK123" t="s">
        <v>268</v>
      </c>
      <c r="BL123" t="s">
        <v>268</v>
      </c>
      <c r="BM123" t="s">
        <v>268</v>
      </c>
      <c r="BN123" t="s">
        <v>268</v>
      </c>
      <c r="BO123" t="s">
        <v>268</v>
      </c>
      <c r="BP123" t="s">
        <v>268</v>
      </c>
      <c r="BQ123" t="s">
        <v>268</v>
      </c>
      <c r="BR123" t="s">
        <v>268</v>
      </c>
      <c r="BS123" t="s">
        <v>268</v>
      </c>
      <c r="BT123" t="s">
        <v>268</v>
      </c>
      <c r="BU123" t="s">
        <v>268</v>
      </c>
      <c r="BV123" t="s">
        <v>268</v>
      </c>
      <c r="BW123" t="s">
        <v>268</v>
      </c>
      <c r="BX123" t="s">
        <v>268</v>
      </c>
      <c r="BY123">
        <v>103.81</v>
      </c>
      <c r="BZ123">
        <v>103.81</v>
      </c>
      <c r="CA123" t="s">
        <v>142</v>
      </c>
      <c r="CB123" s="356">
        <v>122</v>
      </c>
      <c r="CC123" t="s">
        <v>876</v>
      </c>
      <c r="CD123" t="s">
        <v>268</v>
      </c>
      <c r="CE123" t="s">
        <v>268</v>
      </c>
      <c r="CF123" s="356">
        <v>1</v>
      </c>
      <c r="CG123" t="s">
        <v>268</v>
      </c>
      <c r="CH123" t="s">
        <v>268</v>
      </c>
      <c r="CI123" t="s">
        <v>268</v>
      </c>
      <c r="CJ123" t="s">
        <v>268</v>
      </c>
      <c r="CK123" t="s">
        <v>268</v>
      </c>
      <c r="CL123" t="s">
        <v>268</v>
      </c>
      <c r="CM123" t="s">
        <v>11224</v>
      </c>
      <c r="CN123">
        <v>68.11</v>
      </c>
      <c r="CO123" t="s">
        <v>268</v>
      </c>
      <c r="CP123">
        <v>68.11</v>
      </c>
      <c r="CQ123">
        <v>365</v>
      </c>
      <c r="CR123" t="s">
        <v>878</v>
      </c>
      <c r="CS123" t="s">
        <v>11225</v>
      </c>
      <c r="CT123" t="s">
        <v>11226</v>
      </c>
      <c r="CU123" t="s">
        <v>11227</v>
      </c>
      <c r="CV123" t="s">
        <v>268</v>
      </c>
      <c r="CW123" t="s">
        <v>268</v>
      </c>
      <c r="CX123" t="s">
        <v>268</v>
      </c>
      <c r="CY123" t="s">
        <v>268</v>
      </c>
      <c r="CZ123" t="s">
        <v>268</v>
      </c>
      <c r="DA123" t="s">
        <v>268</v>
      </c>
      <c r="DB123" s="429">
        <f t="shared" si="19"/>
        <v>0</v>
      </c>
      <c r="DC123" s="284">
        <f t="shared" si="20"/>
        <v>0</v>
      </c>
      <c r="DD123" s="284">
        <f t="shared" si="21"/>
        <v>0</v>
      </c>
      <c r="DE123" s="284">
        <f t="shared" si="22"/>
        <v>0</v>
      </c>
      <c r="DF123" s="295">
        <f t="shared" si="23"/>
        <v>103.81</v>
      </c>
      <c r="DG123" s="284">
        <f t="shared" si="24"/>
        <v>0</v>
      </c>
      <c r="DH123" s="284">
        <f t="shared" si="25"/>
        <v>0</v>
      </c>
      <c r="DI123" s="284">
        <f t="shared" si="26"/>
        <v>0</v>
      </c>
      <c r="DJ123" s="284">
        <f t="shared" si="27"/>
        <v>0</v>
      </c>
      <c r="DK123" s="295">
        <f t="shared" si="28"/>
        <v>1</v>
      </c>
      <c r="DL123" s="297">
        <f t="shared" si="29"/>
        <v>1</v>
      </c>
      <c r="DM123" s="430">
        <f>IFERROR(IF(CA123="D",IF(DL123="A dispo.",DF123*VLOOKUP('DATI INPUT'!$F$27,TARIFFE_UD,4,FALSE),DF123*VLOOKUP(DL123,TARIFFE_UD,4,FALSE)),DF123*VLOOKUP(CB123-100,TARIFFE_UND,4,FALSE)),0)</f>
        <v>51.180557040747466</v>
      </c>
      <c r="DN123" s="430">
        <f>IFERROR(IF(CA123="D",IF(DL123="A dispo.",DK123*VLOOKUP('DATI INPUT'!$F$27,TARIFFE_UD,5,FALSE),DK123*VLOOKUP(DL123,TARIFFE_UD,5,FALSE)),DK123*VLOOKUP(CB123-100,TARIFFE_UND,5,FALSE)),0)</f>
        <v>16.930848468833439</v>
      </c>
      <c r="DO123" s="431">
        <f t="shared" si="30"/>
        <v>1.4055095809055729E-3</v>
      </c>
      <c r="DP123" s="299">
        <f>IFERROR(IF(CA123="D",IF(DL123="A dispo.",DF123*VLOOKUP('DATI INPUT'!$F$27,TARIFFE_UD,2,FALSE),DF123*VLOOKUP(DL123,TARIFFE_UD,2,FALSE)),DF123*VLOOKUP(CB123-100,TARIFFE_UND,2,FALSE)),0)</f>
        <v>63.942955142616057</v>
      </c>
      <c r="DQ123" s="299">
        <f>IFERROR(IF(CA123="D",IF(DL123="A dispo.",DK123*VLOOKUP('DATI INPUT'!$F$27,TARIFFE_UD,3,FALSE),DK123*VLOOKUP(DL123,TARIFFE_UD,3,FALSE)),DK123*VLOOKUP(CB123-100,TARIFFE_UND,3,FALSE)),0)</f>
        <v>15.164853048114928</v>
      </c>
      <c r="DR123" s="299">
        <f t="shared" si="31"/>
        <v>79.107808190730992</v>
      </c>
    </row>
    <row r="124" spans="1:122" x14ac:dyDescent="0.25">
      <c r="A124" t="s">
        <v>2651</v>
      </c>
      <c r="B124" t="s">
        <v>2646</v>
      </c>
      <c r="C124" t="s">
        <v>2652</v>
      </c>
      <c r="D124" t="s">
        <v>2647</v>
      </c>
      <c r="E124" t="s">
        <v>268</v>
      </c>
      <c r="F124" t="s">
        <v>156</v>
      </c>
      <c r="G124" t="s">
        <v>2648</v>
      </c>
      <c r="H124" t="s">
        <v>1137</v>
      </c>
      <c r="I124" t="s">
        <v>2649</v>
      </c>
      <c r="J124" t="s">
        <v>156</v>
      </c>
      <c r="K124" t="s">
        <v>2650</v>
      </c>
      <c r="L124" t="s">
        <v>960</v>
      </c>
      <c r="M124" t="s">
        <v>2416</v>
      </c>
      <c r="N124" t="s">
        <v>984</v>
      </c>
      <c r="O124" t="s">
        <v>873</v>
      </c>
      <c r="P124" t="s">
        <v>151</v>
      </c>
      <c r="Q124" t="s">
        <v>275</v>
      </c>
      <c r="R124" t="s">
        <v>268</v>
      </c>
      <c r="S124" t="s">
        <v>268</v>
      </c>
      <c r="T124" t="s">
        <v>268</v>
      </c>
      <c r="U124" t="s">
        <v>268</v>
      </c>
      <c r="V124" t="s">
        <v>268</v>
      </c>
      <c r="W124" t="s">
        <v>2416</v>
      </c>
      <c r="X124" t="s">
        <v>151</v>
      </c>
      <c r="Y124" t="s">
        <v>275</v>
      </c>
      <c r="Z124" t="s">
        <v>268</v>
      </c>
      <c r="AA124" t="s">
        <v>268</v>
      </c>
      <c r="AB124" t="s">
        <v>268</v>
      </c>
      <c r="AC124" t="s">
        <v>268</v>
      </c>
      <c r="AD124" t="s">
        <v>268</v>
      </c>
      <c r="AE124" t="s">
        <v>287</v>
      </c>
      <c r="AF124" t="s">
        <v>1811</v>
      </c>
      <c r="AG124" t="s">
        <v>875</v>
      </c>
      <c r="AH124" t="s">
        <v>1812</v>
      </c>
      <c r="AI124" t="s">
        <v>1156</v>
      </c>
      <c r="AJ124" t="s">
        <v>268</v>
      </c>
      <c r="AK124" t="s">
        <v>381</v>
      </c>
      <c r="AL124" t="s">
        <v>268</v>
      </c>
      <c r="AM124" t="s">
        <v>353</v>
      </c>
      <c r="AN124" t="s">
        <v>268</v>
      </c>
      <c r="AO124" t="s">
        <v>268</v>
      </c>
      <c r="AP124" t="s">
        <v>268</v>
      </c>
      <c r="AQ124" t="s">
        <v>268</v>
      </c>
      <c r="AR124" t="s">
        <v>268</v>
      </c>
      <c r="AS124" t="s">
        <v>268</v>
      </c>
      <c r="AT124" t="s">
        <v>268</v>
      </c>
      <c r="AU124" t="s">
        <v>268</v>
      </c>
      <c r="AV124" t="s">
        <v>268</v>
      </c>
      <c r="AW124" t="s">
        <v>268</v>
      </c>
      <c r="AX124" t="s">
        <v>268</v>
      </c>
      <c r="AY124" t="s">
        <v>268</v>
      </c>
      <c r="AZ124" t="s">
        <v>268</v>
      </c>
      <c r="BA124" t="s">
        <v>268</v>
      </c>
      <c r="BB124" t="s">
        <v>268</v>
      </c>
      <c r="BC124" t="s">
        <v>268</v>
      </c>
      <c r="BD124" t="s">
        <v>268</v>
      </c>
      <c r="BE124" t="s">
        <v>268</v>
      </c>
      <c r="BF124" t="s">
        <v>268</v>
      </c>
      <c r="BG124" t="s">
        <v>268</v>
      </c>
      <c r="BH124" t="s">
        <v>268</v>
      </c>
      <c r="BI124" t="s">
        <v>268</v>
      </c>
      <c r="BJ124" t="s">
        <v>268</v>
      </c>
      <c r="BK124" t="s">
        <v>268</v>
      </c>
      <c r="BL124" t="s">
        <v>268</v>
      </c>
      <c r="BM124" t="s">
        <v>268</v>
      </c>
      <c r="BN124" t="s">
        <v>268</v>
      </c>
      <c r="BO124" t="s">
        <v>268</v>
      </c>
      <c r="BP124" t="s">
        <v>268</v>
      </c>
      <c r="BQ124" t="s">
        <v>268</v>
      </c>
      <c r="BR124" t="s">
        <v>268</v>
      </c>
      <c r="BS124" t="s">
        <v>268</v>
      </c>
      <c r="BT124" t="s">
        <v>268</v>
      </c>
      <c r="BU124" t="s">
        <v>268</v>
      </c>
      <c r="BV124" t="s">
        <v>268</v>
      </c>
      <c r="BW124" t="s">
        <v>268</v>
      </c>
      <c r="BX124" t="s">
        <v>268</v>
      </c>
      <c r="BY124">
        <v>30.28</v>
      </c>
      <c r="BZ124">
        <v>30.28</v>
      </c>
      <c r="CA124" t="s">
        <v>142</v>
      </c>
      <c r="CB124" s="356">
        <v>123</v>
      </c>
      <c r="CC124" t="s">
        <v>1817</v>
      </c>
      <c r="CD124" t="s">
        <v>268</v>
      </c>
      <c r="CE124" t="s">
        <v>268</v>
      </c>
      <c r="CF124" s="356">
        <v>1</v>
      </c>
      <c r="CG124" t="s">
        <v>268</v>
      </c>
      <c r="CH124" t="s">
        <v>268</v>
      </c>
      <c r="CI124" t="s">
        <v>268</v>
      </c>
      <c r="CJ124" t="s">
        <v>268</v>
      </c>
      <c r="CK124" t="s">
        <v>268</v>
      </c>
      <c r="CL124" t="s">
        <v>268</v>
      </c>
      <c r="CM124" t="s">
        <v>11224</v>
      </c>
      <c r="CN124">
        <v>14.93</v>
      </c>
      <c r="CO124" t="s">
        <v>268</v>
      </c>
      <c r="CP124">
        <v>14.93</v>
      </c>
      <c r="CQ124">
        <v>365</v>
      </c>
      <c r="CR124" t="s">
        <v>878</v>
      </c>
      <c r="CS124" t="s">
        <v>11225</v>
      </c>
      <c r="CT124" t="s">
        <v>11226</v>
      </c>
      <c r="CU124" t="s">
        <v>11227</v>
      </c>
      <c r="CV124" t="s">
        <v>268</v>
      </c>
      <c r="CW124" t="s">
        <v>268</v>
      </c>
      <c r="CX124" t="s">
        <v>268</v>
      </c>
      <c r="CY124" t="s">
        <v>268</v>
      </c>
      <c r="CZ124" t="s">
        <v>268</v>
      </c>
      <c r="DA124" t="s">
        <v>268</v>
      </c>
      <c r="DB124" s="429">
        <f t="shared" si="19"/>
        <v>0</v>
      </c>
      <c r="DC124" s="284">
        <f t="shared" si="20"/>
        <v>0</v>
      </c>
      <c r="DD124" s="284">
        <f t="shared" si="21"/>
        <v>0</v>
      </c>
      <c r="DE124" s="284">
        <f t="shared" si="22"/>
        <v>0</v>
      </c>
      <c r="DF124" s="295">
        <f t="shared" si="23"/>
        <v>30.28</v>
      </c>
      <c r="DG124" s="284">
        <f t="shared" si="24"/>
        <v>1</v>
      </c>
      <c r="DH124" s="284">
        <f t="shared" si="25"/>
        <v>0</v>
      </c>
      <c r="DI124" s="284">
        <f t="shared" si="26"/>
        <v>0</v>
      </c>
      <c r="DJ124" s="284">
        <f t="shared" si="27"/>
        <v>0</v>
      </c>
      <c r="DK124" s="295">
        <f t="shared" si="28"/>
        <v>0</v>
      </c>
      <c r="DL124" s="297">
        <f t="shared" si="29"/>
        <v>1</v>
      </c>
      <c r="DM124" s="430">
        <f>IFERROR(IF(CA124="D",IF(DL124="A dispo.",DF124*VLOOKUP('DATI INPUT'!$F$27,TARIFFE_UD,4,FALSE),DF124*VLOOKUP(DL124,TARIFFE_UD,4,FALSE)),DF124*VLOOKUP(CB124-100,TARIFFE_UND,4,FALSE)),0)</f>
        <v>14.928689598245191</v>
      </c>
      <c r="DN124" s="430">
        <f>IFERROR(IF(CA124="D",IF(DL124="A dispo.",DK124*VLOOKUP('DATI INPUT'!$F$27,TARIFFE_UD,5,FALSE),DK124*VLOOKUP(DL124,TARIFFE_UD,5,FALSE)),DK124*VLOOKUP(CB124-100,TARIFFE_UND,5,FALSE)),0)</f>
        <v>0</v>
      </c>
      <c r="DO124" s="431">
        <f t="shared" si="30"/>
        <v>-1.3104017548091207E-3</v>
      </c>
      <c r="DP124" s="299">
        <f>IFERROR(IF(CA124="D",IF(DL124="A dispo.",DF124*VLOOKUP('DATI INPUT'!$F$27,TARIFFE_UD,2,FALSE),DF124*VLOOKUP(DL124,TARIFFE_UD,2,FALSE)),DF124*VLOOKUP(CB124-100,TARIFFE_UND,2,FALSE)),0)</f>
        <v>18.651311836224007</v>
      </c>
      <c r="DQ124" s="299">
        <f>IFERROR(IF(CA124="D",IF(DL124="A dispo.",DK124*VLOOKUP('DATI INPUT'!$F$27,TARIFFE_UD,3,FALSE),DK124*VLOOKUP(DL124,TARIFFE_UD,3,FALSE)),DK124*VLOOKUP(CB124-100,TARIFFE_UND,3,FALSE)),0)</f>
        <v>0</v>
      </c>
      <c r="DR124" s="299">
        <f t="shared" si="31"/>
        <v>18.651311836224007</v>
      </c>
    </row>
    <row r="125" spans="1:122" x14ac:dyDescent="0.25">
      <c r="A125" t="s">
        <v>2653</v>
      </c>
      <c r="B125" t="s">
        <v>1342</v>
      </c>
      <c r="C125" t="s">
        <v>2654</v>
      </c>
      <c r="D125" t="s">
        <v>2655</v>
      </c>
      <c r="E125" t="s">
        <v>268</v>
      </c>
      <c r="F125" t="s">
        <v>156</v>
      </c>
      <c r="G125" t="s">
        <v>2656</v>
      </c>
      <c r="H125" t="s">
        <v>1137</v>
      </c>
      <c r="I125" t="s">
        <v>2657</v>
      </c>
      <c r="J125" t="s">
        <v>274</v>
      </c>
      <c r="K125" t="s">
        <v>2658</v>
      </c>
      <c r="L125" t="s">
        <v>960</v>
      </c>
      <c r="M125" t="s">
        <v>2659</v>
      </c>
      <c r="N125" t="s">
        <v>1261</v>
      </c>
      <c r="O125" t="s">
        <v>943</v>
      </c>
      <c r="P125" t="s">
        <v>2660</v>
      </c>
      <c r="Q125" t="s">
        <v>1143</v>
      </c>
      <c r="R125" t="s">
        <v>268</v>
      </c>
      <c r="S125" t="s">
        <v>268</v>
      </c>
      <c r="T125" t="s">
        <v>268</v>
      </c>
      <c r="U125" t="s">
        <v>268</v>
      </c>
      <c r="V125" t="s">
        <v>268</v>
      </c>
      <c r="W125" t="s">
        <v>2661</v>
      </c>
      <c r="X125" t="s">
        <v>2662</v>
      </c>
      <c r="Y125" t="s">
        <v>268</v>
      </c>
      <c r="Z125" t="s">
        <v>268</v>
      </c>
      <c r="AA125" t="s">
        <v>268</v>
      </c>
      <c r="AB125" t="s">
        <v>268</v>
      </c>
      <c r="AC125" t="s">
        <v>268</v>
      </c>
      <c r="AD125" t="s">
        <v>268</v>
      </c>
      <c r="AE125" t="s">
        <v>287</v>
      </c>
      <c r="AF125" t="s">
        <v>1811</v>
      </c>
      <c r="AG125" t="s">
        <v>875</v>
      </c>
      <c r="AH125" t="s">
        <v>888</v>
      </c>
      <c r="AI125" t="s">
        <v>767</v>
      </c>
      <c r="AJ125" t="s">
        <v>268</v>
      </c>
      <c r="AK125" t="s">
        <v>268</v>
      </c>
      <c r="AL125" t="s">
        <v>268</v>
      </c>
      <c r="AM125" t="s">
        <v>405</v>
      </c>
      <c r="AN125" t="s">
        <v>268</v>
      </c>
      <c r="AO125" t="s">
        <v>268</v>
      </c>
      <c r="AP125" t="s">
        <v>268</v>
      </c>
      <c r="AQ125" t="s">
        <v>268</v>
      </c>
      <c r="AR125" t="s">
        <v>268</v>
      </c>
      <c r="AS125" t="s">
        <v>268</v>
      </c>
      <c r="AT125" t="s">
        <v>268</v>
      </c>
      <c r="AU125" t="s">
        <v>268</v>
      </c>
      <c r="AV125" t="s">
        <v>268</v>
      </c>
      <c r="AW125" t="s">
        <v>268</v>
      </c>
      <c r="AX125" t="s">
        <v>268</v>
      </c>
      <c r="AY125" t="s">
        <v>268</v>
      </c>
      <c r="AZ125" t="s">
        <v>268</v>
      </c>
      <c r="BA125" t="s">
        <v>268</v>
      </c>
      <c r="BB125" t="s">
        <v>268</v>
      </c>
      <c r="BC125" t="s">
        <v>268</v>
      </c>
      <c r="BD125" t="s">
        <v>268</v>
      </c>
      <c r="BE125" t="s">
        <v>268</v>
      </c>
      <c r="BF125" t="s">
        <v>268</v>
      </c>
      <c r="BG125" t="s">
        <v>268</v>
      </c>
      <c r="BH125" t="s">
        <v>268</v>
      </c>
      <c r="BI125" t="s">
        <v>268</v>
      </c>
      <c r="BJ125" t="s">
        <v>268</v>
      </c>
      <c r="BK125" t="s">
        <v>268</v>
      </c>
      <c r="BL125" t="s">
        <v>268</v>
      </c>
      <c r="BM125" t="s">
        <v>268</v>
      </c>
      <c r="BN125" t="s">
        <v>268</v>
      </c>
      <c r="BO125" t="s">
        <v>268</v>
      </c>
      <c r="BP125" t="s">
        <v>268</v>
      </c>
      <c r="BQ125" t="s">
        <v>268</v>
      </c>
      <c r="BR125" t="s">
        <v>268</v>
      </c>
      <c r="BS125" t="s">
        <v>268</v>
      </c>
      <c r="BT125" t="s">
        <v>268</v>
      </c>
      <c r="BU125" t="s">
        <v>268</v>
      </c>
      <c r="BV125" t="s">
        <v>268</v>
      </c>
      <c r="BW125" t="s">
        <v>268</v>
      </c>
      <c r="BX125" t="s">
        <v>268</v>
      </c>
      <c r="BY125">
        <v>38</v>
      </c>
      <c r="BZ125">
        <v>38</v>
      </c>
      <c r="CA125" t="s">
        <v>142</v>
      </c>
      <c r="CB125" s="356">
        <v>122</v>
      </c>
      <c r="CC125" t="s">
        <v>876</v>
      </c>
      <c r="CD125" t="s">
        <v>268</v>
      </c>
      <c r="CE125" t="s">
        <v>268</v>
      </c>
      <c r="CF125" t="s">
        <v>268</v>
      </c>
      <c r="CG125" t="s">
        <v>2132</v>
      </c>
      <c r="CH125" t="s">
        <v>268</v>
      </c>
      <c r="CI125" t="s">
        <v>268</v>
      </c>
      <c r="CJ125" t="s">
        <v>268</v>
      </c>
      <c r="CK125" t="s">
        <v>268</v>
      </c>
      <c r="CL125" t="s">
        <v>268</v>
      </c>
      <c r="CM125" t="s">
        <v>11224</v>
      </c>
      <c r="CN125">
        <v>91.49</v>
      </c>
      <c r="CO125">
        <v>-68.62</v>
      </c>
      <c r="CP125">
        <v>22.87</v>
      </c>
      <c r="CQ125">
        <v>365</v>
      </c>
      <c r="CR125" t="s">
        <v>878</v>
      </c>
      <c r="CS125" t="s">
        <v>11225</v>
      </c>
      <c r="CT125" t="s">
        <v>11226</v>
      </c>
      <c r="CU125" t="s">
        <v>11227</v>
      </c>
      <c r="CV125" t="s">
        <v>268</v>
      </c>
      <c r="CW125" t="s">
        <v>268</v>
      </c>
      <c r="CX125" t="s">
        <v>268</v>
      </c>
      <c r="CY125" t="s">
        <v>268</v>
      </c>
      <c r="CZ125" t="s">
        <v>268</v>
      </c>
      <c r="DA125" t="s">
        <v>268</v>
      </c>
      <c r="DB125" s="429">
        <f t="shared" si="19"/>
        <v>0</v>
      </c>
      <c r="DC125" s="284">
        <f t="shared" si="20"/>
        <v>0.75</v>
      </c>
      <c r="DD125" s="284">
        <f t="shared" si="21"/>
        <v>0</v>
      </c>
      <c r="DE125" s="284">
        <f t="shared" si="22"/>
        <v>0</v>
      </c>
      <c r="DF125" s="295">
        <f t="shared" si="23"/>
        <v>9.5</v>
      </c>
      <c r="DG125" s="284">
        <f t="shared" si="24"/>
        <v>0</v>
      </c>
      <c r="DH125" s="284">
        <f t="shared" si="25"/>
        <v>0.75</v>
      </c>
      <c r="DI125" s="284">
        <f t="shared" si="26"/>
        <v>0</v>
      </c>
      <c r="DJ125" s="284">
        <f t="shared" si="27"/>
        <v>0</v>
      </c>
      <c r="DK125" s="295">
        <f t="shared" si="28"/>
        <v>0.25</v>
      </c>
      <c r="DL125" s="297" t="str">
        <f t="shared" si="29"/>
        <v>A dispo.</v>
      </c>
      <c r="DM125" s="430">
        <f>IFERROR(IF(CA125="D",IF(DL125="A dispo.",DF125*VLOOKUP('DATI INPUT'!$F$27,TARIFFE_UD,4,FALSE),DF125*VLOOKUP(DL125,TARIFFE_UD,4,FALSE)),DF125*VLOOKUP(CB125-100,TARIFFE_UND,4,FALSE)),0)</f>
        <v>6.0219048907811086</v>
      </c>
      <c r="DN125" s="430">
        <f>IFERROR(IF(CA125="D",IF(DL125="A dispo.",DK125*VLOOKUP('DATI INPUT'!$F$27,TARIFFE_UD,5,FALSE),DK125*VLOOKUP(DL125,TARIFFE_UD,5,FALSE)),DK125*VLOOKUP(CB125-100,TARIFFE_UND,5,FALSE)),0)</f>
        <v>16.849450158887119</v>
      </c>
      <c r="DO125" s="431">
        <f t="shared" si="30"/>
        <v>1.3550496682270818E-3</v>
      </c>
      <c r="DP125" s="299">
        <f>IFERROR(IF(CA125="D",IF(DL125="A dispo.",DF125*VLOOKUP('DATI INPUT'!$F$27,TARIFFE_UD,2,FALSE),DF125*VLOOKUP(DL125,TARIFFE_UD,2,FALSE)),DF125*VLOOKUP(CB125-100,TARIFFE_UND,2,FALSE)),0)</f>
        <v>7.5235287884372166</v>
      </c>
      <c r="DQ125" s="299">
        <f>IFERROR(IF(CA125="D",IF(DL125="A dispo.",DK125*VLOOKUP('DATI INPUT'!$F$27,TARIFFE_UD,3,FALSE),DK125*VLOOKUP(DL125,TARIFFE_UD,3,FALSE)),DK125*VLOOKUP(CB125-100,TARIFFE_UND,3,FALSE)),0)</f>
        <v>15.091945100768223</v>
      </c>
      <c r="DR125" s="299">
        <f t="shared" si="31"/>
        <v>22.61547388920544</v>
      </c>
    </row>
    <row r="126" spans="1:122" x14ac:dyDescent="0.25">
      <c r="A126" t="s">
        <v>2663</v>
      </c>
      <c r="B126" t="s">
        <v>945</v>
      </c>
      <c r="C126" t="s">
        <v>2664</v>
      </c>
      <c r="D126" t="s">
        <v>2665</v>
      </c>
      <c r="E126" t="s">
        <v>268</v>
      </c>
      <c r="F126" t="s">
        <v>156</v>
      </c>
      <c r="G126" t="s">
        <v>2666</v>
      </c>
      <c r="H126" t="s">
        <v>1137</v>
      </c>
      <c r="I126" t="s">
        <v>2667</v>
      </c>
      <c r="J126" t="s">
        <v>274</v>
      </c>
      <c r="K126" t="s">
        <v>2668</v>
      </c>
      <c r="L126" t="s">
        <v>152</v>
      </c>
      <c r="M126" t="s">
        <v>10373</v>
      </c>
      <c r="N126" t="s">
        <v>984</v>
      </c>
      <c r="O126" t="s">
        <v>873</v>
      </c>
      <c r="P126" t="s">
        <v>10374</v>
      </c>
      <c r="Q126" t="s">
        <v>339</v>
      </c>
      <c r="R126" t="s">
        <v>268</v>
      </c>
      <c r="S126" t="s">
        <v>268</v>
      </c>
      <c r="T126" t="s">
        <v>268</v>
      </c>
      <c r="U126" t="s">
        <v>268</v>
      </c>
      <c r="V126" t="s">
        <v>268</v>
      </c>
      <c r="W126" t="s">
        <v>10373</v>
      </c>
      <c r="X126" t="s">
        <v>10374</v>
      </c>
      <c r="Y126" t="s">
        <v>339</v>
      </c>
      <c r="Z126" t="s">
        <v>268</v>
      </c>
      <c r="AA126" t="s">
        <v>268</v>
      </c>
      <c r="AB126" t="s">
        <v>268</v>
      </c>
      <c r="AC126" t="s">
        <v>268</v>
      </c>
      <c r="AD126" t="s">
        <v>268</v>
      </c>
      <c r="AE126" t="s">
        <v>287</v>
      </c>
      <c r="AF126" t="s">
        <v>1811</v>
      </c>
      <c r="AG126" t="s">
        <v>875</v>
      </c>
      <c r="AH126" t="s">
        <v>2154</v>
      </c>
      <c r="AI126" t="s">
        <v>774</v>
      </c>
      <c r="AJ126" t="s">
        <v>268</v>
      </c>
      <c r="AK126" t="s">
        <v>377</v>
      </c>
      <c r="AL126" t="s">
        <v>268</v>
      </c>
      <c r="AM126" t="s">
        <v>405</v>
      </c>
      <c r="AN126" t="s">
        <v>268</v>
      </c>
      <c r="AO126" t="s">
        <v>268</v>
      </c>
      <c r="AP126" t="s">
        <v>268</v>
      </c>
      <c r="AQ126" t="s">
        <v>268</v>
      </c>
      <c r="AR126" t="s">
        <v>268</v>
      </c>
      <c r="AS126" t="s">
        <v>268</v>
      </c>
      <c r="AT126" t="s">
        <v>268</v>
      </c>
      <c r="AU126" t="s">
        <v>268</v>
      </c>
      <c r="AV126" t="s">
        <v>268</v>
      </c>
      <c r="AW126" t="s">
        <v>268</v>
      </c>
      <c r="AX126" t="s">
        <v>268</v>
      </c>
      <c r="AY126" t="s">
        <v>268</v>
      </c>
      <c r="AZ126" t="s">
        <v>268</v>
      </c>
      <c r="BA126" t="s">
        <v>268</v>
      </c>
      <c r="BB126" t="s">
        <v>268</v>
      </c>
      <c r="BC126" t="s">
        <v>268</v>
      </c>
      <c r="BD126" t="s">
        <v>268</v>
      </c>
      <c r="BE126" t="s">
        <v>268</v>
      </c>
      <c r="BF126" t="s">
        <v>268</v>
      </c>
      <c r="BG126" t="s">
        <v>268</v>
      </c>
      <c r="BH126" t="s">
        <v>268</v>
      </c>
      <c r="BI126" t="s">
        <v>268</v>
      </c>
      <c r="BJ126" t="s">
        <v>268</v>
      </c>
      <c r="BK126" t="s">
        <v>268</v>
      </c>
      <c r="BL126" t="s">
        <v>268</v>
      </c>
      <c r="BM126" t="s">
        <v>268</v>
      </c>
      <c r="BN126" t="s">
        <v>268</v>
      </c>
      <c r="BO126" t="s">
        <v>268</v>
      </c>
      <c r="BP126" t="s">
        <v>268</v>
      </c>
      <c r="BQ126" t="s">
        <v>268</v>
      </c>
      <c r="BR126" t="s">
        <v>268</v>
      </c>
      <c r="BS126" t="s">
        <v>268</v>
      </c>
      <c r="BT126" t="s">
        <v>268</v>
      </c>
      <c r="BU126" t="s">
        <v>268</v>
      </c>
      <c r="BV126" t="s">
        <v>268</v>
      </c>
      <c r="BW126" t="s">
        <v>268</v>
      </c>
      <c r="BX126" t="s">
        <v>268</v>
      </c>
      <c r="BY126">
        <v>80</v>
      </c>
      <c r="BZ126">
        <v>80</v>
      </c>
      <c r="CA126" t="s">
        <v>142</v>
      </c>
      <c r="CB126" s="356">
        <v>122</v>
      </c>
      <c r="CC126" t="s">
        <v>876</v>
      </c>
      <c r="CD126" t="s">
        <v>268</v>
      </c>
      <c r="CE126" t="s">
        <v>268</v>
      </c>
      <c r="CF126" s="356">
        <v>2</v>
      </c>
      <c r="CG126" t="s">
        <v>268</v>
      </c>
      <c r="CH126" t="s">
        <v>268</v>
      </c>
      <c r="CI126" t="s">
        <v>268</v>
      </c>
      <c r="CJ126" t="s">
        <v>268</v>
      </c>
      <c r="CK126" t="s">
        <v>268</v>
      </c>
      <c r="CL126" t="s">
        <v>268</v>
      </c>
      <c r="CM126" t="s">
        <v>11224</v>
      </c>
      <c r="CN126">
        <v>97.46</v>
      </c>
      <c r="CO126" t="s">
        <v>268</v>
      </c>
      <c r="CP126">
        <v>97.46</v>
      </c>
      <c r="CQ126">
        <v>365</v>
      </c>
      <c r="CR126" t="s">
        <v>878</v>
      </c>
      <c r="CS126" t="s">
        <v>11225</v>
      </c>
      <c r="CT126" t="s">
        <v>11226</v>
      </c>
      <c r="CU126" t="s">
        <v>11227</v>
      </c>
      <c r="CV126" t="s">
        <v>268</v>
      </c>
      <c r="CW126" t="s">
        <v>268</v>
      </c>
      <c r="CX126" t="s">
        <v>268</v>
      </c>
      <c r="CY126" t="s">
        <v>268</v>
      </c>
      <c r="CZ126" t="s">
        <v>268</v>
      </c>
      <c r="DA126" t="s">
        <v>268</v>
      </c>
      <c r="DB126" s="429">
        <f t="shared" si="19"/>
        <v>0</v>
      </c>
      <c r="DC126" s="284">
        <f t="shared" si="20"/>
        <v>0</v>
      </c>
      <c r="DD126" s="284">
        <f t="shared" si="21"/>
        <v>0</v>
      </c>
      <c r="DE126" s="284">
        <f t="shared" si="22"/>
        <v>0</v>
      </c>
      <c r="DF126" s="295">
        <f t="shared" si="23"/>
        <v>80</v>
      </c>
      <c r="DG126" s="284">
        <f t="shared" si="24"/>
        <v>0</v>
      </c>
      <c r="DH126" s="284">
        <f t="shared" si="25"/>
        <v>0</v>
      </c>
      <c r="DI126" s="284">
        <f t="shared" si="26"/>
        <v>0</v>
      </c>
      <c r="DJ126" s="284">
        <f t="shared" si="27"/>
        <v>0</v>
      </c>
      <c r="DK126" s="295">
        <f t="shared" si="28"/>
        <v>1</v>
      </c>
      <c r="DL126" s="297">
        <f t="shared" si="29"/>
        <v>2</v>
      </c>
      <c r="DM126" s="430">
        <f>IFERROR(IF(CA126="D",IF(DL126="A dispo.",DF126*VLOOKUP('DATI INPUT'!$F$27,TARIFFE_UD,4,FALSE),DF126*VLOOKUP(DL126,TARIFFE_UD,4,FALSE)),DF126*VLOOKUP(CB126-100,TARIFFE_UND,4,FALSE)),0)</f>
        <v>46.015335617664618</v>
      </c>
      <c r="DN126" s="430">
        <f>IFERROR(IF(CA126="D",IF(DL126="A dispo.",DK126*VLOOKUP('DATI INPUT'!$F$27,TARIFFE_UD,5,FALSE),DK126*VLOOKUP(DL126,TARIFFE_UD,5,FALSE)),DK126*VLOOKUP(CB126-100,TARIFFE_UND,5,FALSE)),0)</f>
        <v>51.443731886070836</v>
      </c>
      <c r="DO126" s="431">
        <f t="shared" si="30"/>
        <v>-9.3249626453939527E-4</v>
      </c>
      <c r="DP126" s="299">
        <f>IFERROR(IF(CA126="D",IF(DL126="A dispo.",DF126*VLOOKUP('DATI INPUT'!$F$27,TARIFFE_UD,2,FALSE),DF126*VLOOKUP(DL126,TARIFFE_UD,2,FALSE)),DF126*VLOOKUP(CB126-100,TARIFFE_UND,2,FALSE)),0)</f>
        <v>57.489732652385754</v>
      </c>
      <c r="DQ126" s="299">
        <f>IFERROR(IF(CA126="D",IF(DL126="A dispo.",DK126*VLOOKUP('DATI INPUT'!$F$27,TARIFFE_UD,3,FALSE),DK126*VLOOKUP(DL126,TARIFFE_UD,3,FALSE)),DK126*VLOOKUP(CB126-100,TARIFFE_UND,3,FALSE)),0)</f>
        <v>46.077822723118445</v>
      </c>
      <c r="DR126" s="299">
        <f t="shared" si="31"/>
        <v>103.5675553755042</v>
      </c>
    </row>
    <row r="127" spans="1:122" x14ac:dyDescent="0.25">
      <c r="A127" t="s">
        <v>2670</v>
      </c>
      <c r="B127" t="s">
        <v>312</v>
      </c>
      <c r="C127" t="s">
        <v>1338</v>
      </c>
      <c r="D127" t="s">
        <v>2671</v>
      </c>
      <c r="E127" t="s">
        <v>268</v>
      </c>
      <c r="F127" t="s">
        <v>156</v>
      </c>
      <c r="G127" t="s">
        <v>2672</v>
      </c>
      <c r="H127" t="s">
        <v>1033</v>
      </c>
      <c r="I127" t="s">
        <v>2673</v>
      </c>
      <c r="J127" t="s">
        <v>156</v>
      </c>
      <c r="K127" t="s">
        <v>2674</v>
      </c>
      <c r="L127" t="s">
        <v>984</v>
      </c>
      <c r="M127" t="s">
        <v>1791</v>
      </c>
      <c r="N127" t="s">
        <v>984</v>
      </c>
      <c r="O127" t="s">
        <v>873</v>
      </c>
      <c r="P127" t="s">
        <v>887</v>
      </c>
      <c r="Q127" t="s">
        <v>276</v>
      </c>
      <c r="R127" t="s">
        <v>268</v>
      </c>
      <c r="S127" t="s">
        <v>268</v>
      </c>
      <c r="T127" t="s">
        <v>268</v>
      </c>
      <c r="U127" t="s">
        <v>268</v>
      </c>
      <c r="V127" t="s">
        <v>268</v>
      </c>
      <c r="W127" t="s">
        <v>1791</v>
      </c>
      <c r="X127" t="s">
        <v>887</v>
      </c>
      <c r="Y127" t="s">
        <v>276</v>
      </c>
      <c r="Z127" t="s">
        <v>268</v>
      </c>
      <c r="AA127" t="s">
        <v>268</v>
      </c>
      <c r="AB127" t="s">
        <v>268</v>
      </c>
      <c r="AC127" t="s">
        <v>268</v>
      </c>
      <c r="AD127" t="s">
        <v>268</v>
      </c>
      <c r="AE127" t="s">
        <v>287</v>
      </c>
      <c r="AF127" t="s">
        <v>1811</v>
      </c>
      <c r="AG127" t="s">
        <v>875</v>
      </c>
      <c r="AH127" t="s">
        <v>1848</v>
      </c>
      <c r="AI127" t="s">
        <v>1066</v>
      </c>
      <c r="AJ127" t="s">
        <v>268</v>
      </c>
      <c r="AK127" t="s">
        <v>377</v>
      </c>
      <c r="AL127" t="s">
        <v>268</v>
      </c>
      <c r="AM127" t="s">
        <v>288</v>
      </c>
      <c r="AN127" t="s">
        <v>268</v>
      </c>
      <c r="AO127" t="s">
        <v>268</v>
      </c>
      <c r="AP127" t="s">
        <v>268</v>
      </c>
      <c r="AQ127" t="s">
        <v>268</v>
      </c>
      <c r="AR127" t="s">
        <v>268</v>
      </c>
      <c r="AS127" t="s">
        <v>268</v>
      </c>
      <c r="AT127" t="s">
        <v>268</v>
      </c>
      <c r="AU127" t="s">
        <v>268</v>
      </c>
      <c r="AV127" t="s">
        <v>268</v>
      </c>
      <c r="AW127" t="s">
        <v>268</v>
      </c>
      <c r="AX127" t="s">
        <v>268</v>
      </c>
      <c r="AY127" t="s">
        <v>268</v>
      </c>
      <c r="AZ127" t="s">
        <v>268</v>
      </c>
      <c r="BA127" t="s">
        <v>268</v>
      </c>
      <c r="BB127" t="s">
        <v>268</v>
      </c>
      <c r="BC127" t="s">
        <v>268</v>
      </c>
      <c r="BD127" t="s">
        <v>268</v>
      </c>
      <c r="BE127" t="s">
        <v>268</v>
      </c>
      <c r="BF127" t="s">
        <v>268</v>
      </c>
      <c r="BG127" t="s">
        <v>268</v>
      </c>
      <c r="BH127" t="s">
        <v>268</v>
      </c>
      <c r="BI127" t="s">
        <v>268</v>
      </c>
      <c r="BJ127" t="s">
        <v>268</v>
      </c>
      <c r="BK127" t="s">
        <v>268</v>
      </c>
      <c r="BL127" t="s">
        <v>268</v>
      </c>
      <c r="BM127" t="s">
        <v>268</v>
      </c>
      <c r="BN127" t="s">
        <v>268</v>
      </c>
      <c r="BO127" t="s">
        <v>268</v>
      </c>
      <c r="BP127" t="s">
        <v>268</v>
      </c>
      <c r="BQ127" t="s">
        <v>268</v>
      </c>
      <c r="BR127" t="s">
        <v>268</v>
      </c>
      <c r="BS127" t="s">
        <v>268</v>
      </c>
      <c r="BT127" t="s">
        <v>268</v>
      </c>
      <c r="BU127" t="s">
        <v>268</v>
      </c>
      <c r="BV127" t="s">
        <v>268</v>
      </c>
      <c r="BW127" t="s">
        <v>268</v>
      </c>
      <c r="BX127" t="s">
        <v>268</v>
      </c>
      <c r="BY127">
        <v>100</v>
      </c>
      <c r="BZ127">
        <v>100</v>
      </c>
      <c r="CA127" t="s">
        <v>142</v>
      </c>
      <c r="CB127" s="356">
        <v>122</v>
      </c>
      <c r="CC127" t="s">
        <v>876</v>
      </c>
      <c r="CD127" t="s">
        <v>268</v>
      </c>
      <c r="CE127" t="s">
        <v>268</v>
      </c>
      <c r="CF127" s="356">
        <v>3</v>
      </c>
      <c r="CG127" t="s">
        <v>268</v>
      </c>
      <c r="CH127" t="s">
        <v>268</v>
      </c>
      <c r="CI127" t="s">
        <v>268</v>
      </c>
      <c r="CJ127" t="s">
        <v>268</v>
      </c>
      <c r="CK127" t="s">
        <v>268</v>
      </c>
      <c r="CL127" t="s">
        <v>268</v>
      </c>
      <c r="CM127" t="s">
        <v>11224</v>
      </c>
      <c r="CN127">
        <v>130.79</v>
      </c>
      <c r="CO127" t="s">
        <v>268</v>
      </c>
      <c r="CP127">
        <v>130.79</v>
      </c>
      <c r="CQ127">
        <v>365</v>
      </c>
      <c r="CR127" t="s">
        <v>878</v>
      </c>
      <c r="CS127" t="s">
        <v>11225</v>
      </c>
      <c r="CT127" t="s">
        <v>11226</v>
      </c>
      <c r="CU127" t="s">
        <v>11227</v>
      </c>
      <c r="CV127" t="s">
        <v>268</v>
      </c>
      <c r="CW127" t="s">
        <v>268</v>
      </c>
      <c r="CX127" t="s">
        <v>268</v>
      </c>
      <c r="CY127" t="s">
        <v>268</v>
      </c>
      <c r="CZ127" t="s">
        <v>268</v>
      </c>
      <c r="DA127" t="s">
        <v>268</v>
      </c>
      <c r="DB127" s="429">
        <f t="shared" si="19"/>
        <v>0</v>
      </c>
      <c r="DC127" s="284">
        <f t="shared" si="20"/>
        <v>0</v>
      </c>
      <c r="DD127" s="284">
        <f t="shared" si="21"/>
        <v>0</v>
      </c>
      <c r="DE127" s="284">
        <f t="shared" si="22"/>
        <v>0</v>
      </c>
      <c r="DF127" s="295">
        <f t="shared" si="23"/>
        <v>100</v>
      </c>
      <c r="DG127" s="284">
        <f t="shared" si="24"/>
        <v>0</v>
      </c>
      <c r="DH127" s="284">
        <f t="shared" si="25"/>
        <v>0</v>
      </c>
      <c r="DI127" s="284">
        <f t="shared" si="26"/>
        <v>0</v>
      </c>
      <c r="DJ127" s="284">
        <f t="shared" si="27"/>
        <v>0</v>
      </c>
      <c r="DK127" s="295">
        <f t="shared" si="28"/>
        <v>1</v>
      </c>
      <c r="DL127" s="297">
        <f t="shared" si="29"/>
        <v>3</v>
      </c>
      <c r="DM127" s="430">
        <f>IFERROR(IF(CA127="D",IF(DL127="A dispo.",DF127*VLOOKUP('DATI INPUT'!$F$27,TARIFFE_UD,4,FALSE),DF127*VLOOKUP(DL127,TARIFFE_UD,4,FALSE)),DF127*VLOOKUP(CB127-100,TARIFFE_UND,4,FALSE)),0)</f>
        <v>63.388472534537989</v>
      </c>
      <c r="DN127" s="430">
        <f>IFERROR(IF(CA127="D",IF(DL127="A dispo.",DK127*VLOOKUP('DATI INPUT'!$F$27,TARIFFE_UD,5,FALSE),DK127*VLOOKUP(DL127,TARIFFE_UD,5,FALSE)),DK127*VLOOKUP(CB127-100,TARIFFE_UND,5,FALSE)),0)</f>
        <v>67.397800635548478</v>
      </c>
      <c r="DO127" s="431">
        <f t="shared" si="30"/>
        <v>-3.726829913517804E-3</v>
      </c>
      <c r="DP127" s="299">
        <f>IFERROR(IF(CA127="D",IF(DL127="A dispo.",DF127*VLOOKUP('DATI INPUT'!$F$27,TARIFFE_UD,2,FALSE),DF127*VLOOKUP(DL127,TARIFFE_UD,2,FALSE)),DF127*VLOOKUP(CB127-100,TARIFFE_UND,2,FALSE)),0)</f>
        <v>79.195039878286494</v>
      </c>
      <c r="DQ127" s="299">
        <f>IFERROR(IF(CA127="D",IF(DL127="A dispo.",DK127*VLOOKUP('DATI INPUT'!$F$27,TARIFFE_UD,3,FALSE),DK127*VLOOKUP(DL127,TARIFFE_UD,3,FALSE)),DK127*VLOOKUP(CB127-100,TARIFFE_UND,3,FALSE)),0)</f>
        <v>60.367780403072892</v>
      </c>
      <c r="DR127" s="299">
        <f t="shared" si="31"/>
        <v>139.56282028135939</v>
      </c>
    </row>
    <row r="128" spans="1:122" x14ac:dyDescent="0.25">
      <c r="A128" t="s">
        <v>2675</v>
      </c>
      <c r="B128" t="s">
        <v>312</v>
      </c>
      <c r="C128" t="s">
        <v>435</v>
      </c>
      <c r="D128" t="s">
        <v>2671</v>
      </c>
      <c r="E128" t="s">
        <v>268</v>
      </c>
      <c r="F128" t="s">
        <v>156</v>
      </c>
      <c r="G128" t="s">
        <v>2672</v>
      </c>
      <c r="H128" t="s">
        <v>1033</v>
      </c>
      <c r="I128" t="s">
        <v>2673</v>
      </c>
      <c r="J128" t="s">
        <v>156</v>
      </c>
      <c r="K128" t="s">
        <v>2674</v>
      </c>
      <c r="L128" t="s">
        <v>984</v>
      </c>
      <c r="M128" t="s">
        <v>1791</v>
      </c>
      <c r="N128" t="s">
        <v>984</v>
      </c>
      <c r="O128" t="s">
        <v>873</v>
      </c>
      <c r="P128" t="s">
        <v>887</v>
      </c>
      <c r="Q128" t="s">
        <v>276</v>
      </c>
      <c r="R128" t="s">
        <v>268</v>
      </c>
      <c r="S128" t="s">
        <v>268</v>
      </c>
      <c r="T128" t="s">
        <v>268</v>
      </c>
      <c r="U128" t="s">
        <v>268</v>
      </c>
      <c r="V128" t="s">
        <v>268</v>
      </c>
      <c r="W128" t="s">
        <v>1791</v>
      </c>
      <c r="X128" t="s">
        <v>887</v>
      </c>
      <c r="Y128" t="s">
        <v>276</v>
      </c>
      <c r="Z128" t="s">
        <v>268</v>
      </c>
      <c r="AA128" t="s">
        <v>268</v>
      </c>
      <c r="AB128" t="s">
        <v>268</v>
      </c>
      <c r="AC128" t="s">
        <v>268</v>
      </c>
      <c r="AD128" t="s">
        <v>268</v>
      </c>
      <c r="AE128" t="s">
        <v>287</v>
      </c>
      <c r="AF128" t="s">
        <v>1811</v>
      </c>
      <c r="AG128" t="s">
        <v>875</v>
      </c>
      <c r="AH128" t="s">
        <v>1848</v>
      </c>
      <c r="AI128" t="s">
        <v>1066</v>
      </c>
      <c r="AJ128" t="s">
        <v>268</v>
      </c>
      <c r="AK128" t="s">
        <v>366</v>
      </c>
      <c r="AL128" t="s">
        <v>268</v>
      </c>
      <c r="AM128" t="s">
        <v>353</v>
      </c>
      <c r="AN128" t="s">
        <v>268</v>
      </c>
      <c r="AO128" t="s">
        <v>268</v>
      </c>
      <c r="AP128" t="s">
        <v>268</v>
      </c>
      <c r="AQ128" t="s">
        <v>268</v>
      </c>
      <c r="AR128" t="s">
        <v>268</v>
      </c>
      <c r="AS128" t="s">
        <v>268</v>
      </c>
      <c r="AT128" t="s">
        <v>268</v>
      </c>
      <c r="AU128" t="s">
        <v>268</v>
      </c>
      <c r="AV128" t="s">
        <v>268</v>
      </c>
      <c r="AW128" t="s">
        <v>268</v>
      </c>
      <c r="AX128" t="s">
        <v>268</v>
      </c>
      <c r="AY128" t="s">
        <v>268</v>
      </c>
      <c r="AZ128" t="s">
        <v>268</v>
      </c>
      <c r="BA128" t="s">
        <v>268</v>
      </c>
      <c r="BB128" t="s">
        <v>268</v>
      </c>
      <c r="BC128" t="s">
        <v>268</v>
      </c>
      <c r="BD128" t="s">
        <v>268</v>
      </c>
      <c r="BE128" t="s">
        <v>268</v>
      </c>
      <c r="BF128" t="s">
        <v>268</v>
      </c>
      <c r="BG128" t="s">
        <v>268</v>
      </c>
      <c r="BH128" t="s">
        <v>268</v>
      </c>
      <c r="BI128" t="s">
        <v>268</v>
      </c>
      <c r="BJ128" t="s">
        <v>268</v>
      </c>
      <c r="BK128" t="s">
        <v>268</v>
      </c>
      <c r="BL128" t="s">
        <v>268</v>
      </c>
      <c r="BM128" t="s">
        <v>268</v>
      </c>
      <c r="BN128" t="s">
        <v>268</v>
      </c>
      <c r="BO128" t="s">
        <v>268</v>
      </c>
      <c r="BP128" t="s">
        <v>268</v>
      </c>
      <c r="BQ128" t="s">
        <v>268</v>
      </c>
      <c r="BR128" t="s">
        <v>268</v>
      </c>
      <c r="BS128" t="s">
        <v>268</v>
      </c>
      <c r="BT128" t="s">
        <v>268</v>
      </c>
      <c r="BU128" t="s">
        <v>268</v>
      </c>
      <c r="BV128" t="s">
        <v>268</v>
      </c>
      <c r="BW128" t="s">
        <v>268</v>
      </c>
      <c r="BX128" t="s">
        <v>268</v>
      </c>
      <c r="BY128">
        <v>40</v>
      </c>
      <c r="BZ128">
        <v>40</v>
      </c>
      <c r="CA128" t="s">
        <v>142</v>
      </c>
      <c r="CB128" s="356">
        <v>123</v>
      </c>
      <c r="CC128" t="s">
        <v>1817</v>
      </c>
      <c r="CD128" t="s">
        <v>268</v>
      </c>
      <c r="CE128" t="s">
        <v>268</v>
      </c>
      <c r="CF128" s="356">
        <v>3</v>
      </c>
      <c r="CG128" t="s">
        <v>268</v>
      </c>
      <c r="CH128" t="s">
        <v>268</v>
      </c>
      <c r="CI128" t="s">
        <v>268</v>
      </c>
      <c r="CJ128" t="s">
        <v>268</v>
      </c>
      <c r="CK128" t="s">
        <v>268</v>
      </c>
      <c r="CL128" t="s">
        <v>268</v>
      </c>
      <c r="CM128" t="s">
        <v>11224</v>
      </c>
      <c r="CN128">
        <v>25.36</v>
      </c>
      <c r="CO128" t="s">
        <v>268</v>
      </c>
      <c r="CP128">
        <v>25.36</v>
      </c>
      <c r="CQ128">
        <v>365</v>
      </c>
      <c r="CR128" t="s">
        <v>878</v>
      </c>
      <c r="CS128" t="s">
        <v>11225</v>
      </c>
      <c r="CT128" t="s">
        <v>11226</v>
      </c>
      <c r="CU128" t="s">
        <v>11227</v>
      </c>
      <c r="CV128" t="s">
        <v>268</v>
      </c>
      <c r="CW128" t="s">
        <v>268</v>
      </c>
      <c r="CX128" t="s">
        <v>268</v>
      </c>
      <c r="CY128" t="s">
        <v>268</v>
      </c>
      <c r="CZ128" t="s">
        <v>268</v>
      </c>
      <c r="DA128" t="s">
        <v>268</v>
      </c>
      <c r="DB128" s="429">
        <f t="shared" si="19"/>
        <v>0</v>
      </c>
      <c r="DC128" s="284">
        <f t="shared" si="20"/>
        <v>0</v>
      </c>
      <c r="DD128" s="284">
        <f t="shared" si="21"/>
        <v>0</v>
      </c>
      <c r="DE128" s="284">
        <f t="shared" si="22"/>
        <v>0</v>
      </c>
      <c r="DF128" s="295">
        <f t="shared" si="23"/>
        <v>40</v>
      </c>
      <c r="DG128" s="284">
        <f t="shared" si="24"/>
        <v>1</v>
      </c>
      <c r="DH128" s="284">
        <f t="shared" si="25"/>
        <v>0</v>
      </c>
      <c r="DI128" s="284">
        <f t="shared" si="26"/>
        <v>0</v>
      </c>
      <c r="DJ128" s="284">
        <f t="shared" si="27"/>
        <v>0</v>
      </c>
      <c r="DK128" s="295">
        <f t="shared" si="28"/>
        <v>0</v>
      </c>
      <c r="DL128" s="297">
        <f t="shared" si="29"/>
        <v>3</v>
      </c>
      <c r="DM128" s="430">
        <f>IFERROR(IF(CA128="D",IF(DL128="A dispo.",DF128*VLOOKUP('DATI INPUT'!$F$27,TARIFFE_UD,4,FALSE),DF128*VLOOKUP(DL128,TARIFFE_UD,4,FALSE)),DF128*VLOOKUP(CB128-100,TARIFFE_UND,4,FALSE)),0)</f>
        <v>25.355389013815195</v>
      </c>
      <c r="DN128" s="430">
        <f>IFERROR(IF(CA128="D",IF(DL128="A dispo.",DK128*VLOOKUP('DATI INPUT'!$F$27,TARIFFE_UD,5,FALSE),DK128*VLOOKUP(DL128,TARIFFE_UD,5,FALSE)),DK128*VLOOKUP(CB128-100,TARIFFE_UND,5,FALSE)),0)</f>
        <v>0</v>
      </c>
      <c r="DO128" s="431">
        <f t="shared" si="30"/>
        <v>-4.6109861848044886E-3</v>
      </c>
      <c r="DP128" s="299">
        <f>IFERROR(IF(CA128="D",IF(DL128="A dispo.",DF128*VLOOKUP('DATI INPUT'!$F$27,TARIFFE_UD,2,FALSE),DF128*VLOOKUP(DL128,TARIFFE_UD,2,FALSE)),DF128*VLOOKUP(CB128-100,TARIFFE_UND,2,FALSE)),0)</f>
        <v>31.678015951314595</v>
      </c>
      <c r="DQ128" s="299">
        <f>IFERROR(IF(CA128="D",IF(DL128="A dispo.",DK128*VLOOKUP('DATI INPUT'!$F$27,TARIFFE_UD,3,FALSE),DK128*VLOOKUP(DL128,TARIFFE_UD,3,FALSE)),DK128*VLOOKUP(CB128-100,TARIFFE_UND,3,FALSE)),0)</f>
        <v>0</v>
      </c>
      <c r="DR128" s="299">
        <f t="shared" si="31"/>
        <v>31.678015951314595</v>
      </c>
    </row>
    <row r="129" spans="1:122" x14ac:dyDescent="0.25">
      <c r="A129" t="s">
        <v>2676</v>
      </c>
      <c r="B129" t="s">
        <v>2677</v>
      </c>
      <c r="C129" t="s">
        <v>436</v>
      </c>
      <c r="D129" t="s">
        <v>2678</v>
      </c>
      <c r="E129" t="s">
        <v>268</v>
      </c>
      <c r="F129" t="s">
        <v>156</v>
      </c>
      <c r="G129" t="s">
        <v>2679</v>
      </c>
      <c r="H129" t="s">
        <v>1137</v>
      </c>
      <c r="I129" t="s">
        <v>610</v>
      </c>
      <c r="J129" t="s">
        <v>156</v>
      </c>
      <c r="K129" t="s">
        <v>2680</v>
      </c>
      <c r="L129" t="s">
        <v>960</v>
      </c>
      <c r="M129" t="s">
        <v>2681</v>
      </c>
      <c r="N129" t="s">
        <v>2682</v>
      </c>
      <c r="O129" t="s">
        <v>2683</v>
      </c>
      <c r="P129" t="s">
        <v>2684</v>
      </c>
      <c r="Q129" t="s">
        <v>298</v>
      </c>
      <c r="R129" t="s">
        <v>298</v>
      </c>
      <c r="S129" t="s">
        <v>268</v>
      </c>
      <c r="T129" t="s">
        <v>268</v>
      </c>
      <c r="U129" t="s">
        <v>268</v>
      </c>
      <c r="V129" t="s">
        <v>268</v>
      </c>
      <c r="W129" t="s">
        <v>2292</v>
      </c>
      <c r="X129" t="s">
        <v>887</v>
      </c>
      <c r="Y129" t="s">
        <v>485</v>
      </c>
      <c r="Z129" t="s">
        <v>268</v>
      </c>
      <c r="AA129" t="s">
        <v>268</v>
      </c>
      <c r="AB129" t="s">
        <v>268</v>
      </c>
      <c r="AC129" t="s">
        <v>268</v>
      </c>
      <c r="AD129" t="s">
        <v>268</v>
      </c>
      <c r="AE129" t="s">
        <v>287</v>
      </c>
      <c r="AF129" t="s">
        <v>1811</v>
      </c>
      <c r="AG129" t="s">
        <v>875</v>
      </c>
      <c r="AH129" t="s">
        <v>1848</v>
      </c>
      <c r="AI129" t="s">
        <v>2293</v>
      </c>
      <c r="AJ129" t="s">
        <v>268</v>
      </c>
      <c r="AK129" t="s">
        <v>703</v>
      </c>
      <c r="AL129" t="s">
        <v>268</v>
      </c>
      <c r="AM129" t="s">
        <v>268</v>
      </c>
      <c r="AN129" t="s">
        <v>268</v>
      </c>
      <c r="AO129" t="s">
        <v>268</v>
      </c>
      <c r="AP129" t="s">
        <v>268</v>
      </c>
      <c r="AQ129" t="s">
        <v>268</v>
      </c>
      <c r="AR129" t="s">
        <v>268</v>
      </c>
      <c r="AS129" t="s">
        <v>268</v>
      </c>
      <c r="AT129" t="s">
        <v>268</v>
      </c>
      <c r="AU129" t="s">
        <v>268</v>
      </c>
      <c r="AV129" t="s">
        <v>268</v>
      </c>
      <c r="AW129" t="s">
        <v>268</v>
      </c>
      <c r="AX129" t="s">
        <v>268</v>
      </c>
      <c r="AY129" t="s">
        <v>268</v>
      </c>
      <c r="AZ129" t="s">
        <v>268</v>
      </c>
      <c r="BA129" t="s">
        <v>268</v>
      </c>
      <c r="BB129" t="s">
        <v>268</v>
      </c>
      <c r="BC129" t="s">
        <v>268</v>
      </c>
      <c r="BD129" t="s">
        <v>268</v>
      </c>
      <c r="BE129" t="s">
        <v>268</v>
      </c>
      <c r="BF129" t="s">
        <v>268</v>
      </c>
      <c r="BG129" t="s">
        <v>268</v>
      </c>
      <c r="BH129" t="s">
        <v>268</v>
      </c>
      <c r="BI129" t="s">
        <v>268</v>
      </c>
      <c r="BJ129" t="s">
        <v>268</v>
      </c>
      <c r="BK129" t="s">
        <v>268</v>
      </c>
      <c r="BL129" t="s">
        <v>268</v>
      </c>
      <c r="BM129" t="s">
        <v>268</v>
      </c>
      <c r="BN129" t="s">
        <v>268</v>
      </c>
      <c r="BO129" t="s">
        <v>268</v>
      </c>
      <c r="BP129" t="s">
        <v>268</v>
      </c>
      <c r="BQ129" t="s">
        <v>268</v>
      </c>
      <c r="BR129" t="s">
        <v>268</v>
      </c>
      <c r="BS129" t="s">
        <v>268</v>
      </c>
      <c r="BT129" t="s">
        <v>268</v>
      </c>
      <c r="BU129" t="s">
        <v>268</v>
      </c>
      <c r="BV129" t="s">
        <v>268</v>
      </c>
      <c r="BW129" t="s">
        <v>268</v>
      </c>
      <c r="BX129" t="s">
        <v>268</v>
      </c>
      <c r="BY129">
        <v>59.6</v>
      </c>
      <c r="BZ129">
        <v>59.6</v>
      </c>
      <c r="CA129" t="s">
        <v>142</v>
      </c>
      <c r="CB129" s="356">
        <v>122</v>
      </c>
      <c r="CC129" t="s">
        <v>876</v>
      </c>
      <c r="CD129" t="s">
        <v>268</v>
      </c>
      <c r="CE129" t="s">
        <v>268</v>
      </c>
      <c r="CF129" t="s">
        <v>268</v>
      </c>
      <c r="CG129" t="s">
        <v>268</v>
      </c>
      <c r="CH129" t="s">
        <v>268</v>
      </c>
      <c r="CI129" t="s">
        <v>268</v>
      </c>
      <c r="CJ129" t="s">
        <v>268</v>
      </c>
      <c r="CK129" t="s">
        <v>268</v>
      </c>
      <c r="CL129" t="s">
        <v>268</v>
      </c>
      <c r="CM129" t="s">
        <v>11224</v>
      </c>
      <c r="CN129">
        <v>105.18</v>
      </c>
      <c r="CO129" t="s">
        <v>268</v>
      </c>
      <c r="CP129">
        <v>105.18</v>
      </c>
      <c r="CQ129">
        <v>365</v>
      </c>
      <c r="CR129" t="s">
        <v>878</v>
      </c>
      <c r="CS129" t="s">
        <v>11225</v>
      </c>
      <c r="CT129" t="s">
        <v>11226</v>
      </c>
      <c r="CU129" t="s">
        <v>11227</v>
      </c>
      <c r="CV129" t="s">
        <v>268</v>
      </c>
      <c r="CW129" t="s">
        <v>268</v>
      </c>
      <c r="CX129" t="s">
        <v>268</v>
      </c>
      <c r="CY129" t="s">
        <v>268</v>
      </c>
      <c r="CZ129" t="s">
        <v>268</v>
      </c>
      <c r="DA129" t="s">
        <v>268</v>
      </c>
      <c r="DB129" s="429">
        <f t="shared" si="19"/>
        <v>0</v>
      </c>
      <c r="DC129" s="284">
        <f t="shared" si="20"/>
        <v>0</v>
      </c>
      <c r="DD129" s="284">
        <f t="shared" si="21"/>
        <v>0</v>
      </c>
      <c r="DE129" s="284">
        <f t="shared" si="22"/>
        <v>0</v>
      </c>
      <c r="DF129" s="295">
        <f t="shared" si="23"/>
        <v>59.6</v>
      </c>
      <c r="DG129" s="284">
        <f t="shared" si="24"/>
        <v>0</v>
      </c>
      <c r="DH129" s="284">
        <f t="shared" si="25"/>
        <v>0</v>
      </c>
      <c r="DI129" s="284">
        <f t="shared" si="26"/>
        <v>0</v>
      </c>
      <c r="DJ129" s="284">
        <f t="shared" si="27"/>
        <v>0</v>
      </c>
      <c r="DK129" s="295">
        <f t="shared" si="28"/>
        <v>1</v>
      </c>
      <c r="DL129" s="297" t="str">
        <f t="shared" si="29"/>
        <v>A dispo.</v>
      </c>
      <c r="DM129" s="430">
        <f>IFERROR(IF(CA129="D",IF(DL129="A dispo.",DF129*VLOOKUP('DATI INPUT'!$F$27,TARIFFE_UD,4,FALSE),DF129*VLOOKUP(DL129,TARIFFE_UD,4,FALSE)),DF129*VLOOKUP(CB129-100,TARIFFE_UND,4,FALSE)),0)</f>
        <v>37.779529630584641</v>
      </c>
      <c r="DN129" s="430">
        <f>IFERROR(IF(CA129="D",IF(DL129="A dispo.",DK129*VLOOKUP('DATI INPUT'!$F$27,TARIFFE_UD,5,FALSE),DK129*VLOOKUP(DL129,TARIFFE_UD,5,FALSE)),DK129*VLOOKUP(CB129-100,TARIFFE_UND,5,FALSE)),0)</f>
        <v>67.397800635548478</v>
      </c>
      <c r="DO129" s="431">
        <f t="shared" si="30"/>
        <v>-2.6697338668952852E-3</v>
      </c>
      <c r="DP129" s="299">
        <f>IFERROR(IF(CA129="D",IF(DL129="A dispo.",DF129*VLOOKUP('DATI INPUT'!$F$27,TARIFFE_UD,2,FALSE),DF129*VLOOKUP(DL129,TARIFFE_UD,2,FALSE)),DF129*VLOOKUP(CB129-100,TARIFFE_UND,2,FALSE)),0)</f>
        <v>47.200243767458751</v>
      </c>
      <c r="DQ129" s="299">
        <f>IFERROR(IF(CA129="D",IF(DL129="A dispo.",DK129*VLOOKUP('DATI INPUT'!$F$27,TARIFFE_UD,3,FALSE),DK129*VLOOKUP(DL129,TARIFFE_UD,3,FALSE)),DK129*VLOOKUP(CB129-100,TARIFFE_UND,3,FALSE)),0)</f>
        <v>60.367780403072892</v>
      </c>
      <c r="DR129" s="299">
        <f t="shared" si="31"/>
        <v>107.56802417053164</v>
      </c>
    </row>
    <row r="130" spans="1:122" x14ac:dyDescent="0.25">
      <c r="A130" t="s">
        <v>2685</v>
      </c>
      <c r="B130" t="s">
        <v>598</v>
      </c>
      <c r="C130" t="s">
        <v>437</v>
      </c>
      <c r="D130" t="s">
        <v>2686</v>
      </c>
      <c r="E130" t="s">
        <v>268</v>
      </c>
      <c r="F130" t="s">
        <v>156</v>
      </c>
      <c r="G130" t="s">
        <v>2687</v>
      </c>
      <c r="H130" t="s">
        <v>1137</v>
      </c>
      <c r="I130" t="s">
        <v>2688</v>
      </c>
      <c r="J130" t="s">
        <v>274</v>
      </c>
      <c r="K130" t="s">
        <v>2689</v>
      </c>
      <c r="L130" t="s">
        <v>960</v>
      </c>
      <c r="M130" t="s">
        <v>2690</v>
      </c>
      <c r="N130" t="s">
        <v>871</v>
      </c>
      <c r="O130" t="s">
        <v>897</v>
      </c>
      <c r="P130" t="s">
        <v>2691</v>
      </c>
      <c r="Q130" t="s">
        <v>309</v>
      </c>
      <c r="R130" t="s">
        <v>154</v>
      </c>
      <c r="S130" t="s">
        <v>268</v>
      </c>
      <c r="T130" t="s">
        <v>268</v>
      </c>
      <c r="U130" t="s">
        <v>268</v>
      </c>
      <c r="V130" t="s">
        <v>268</v>
      </c>
      <c r="W130" t="s">
        <v>2692</v>
      </c>
      <c r="X130" t="s">
        <v>887</v>
      </c>
      <c r="Y130" t="s">
        <v>315</v>
      </c>
      <c r="Z130" t="s">
        <v>268</v>
      </c>
      <c r="AA130" t="s">
        <v>268</v>
      </c>
      <c r="AB130" t="s">
        <v>268</v>
      </c>
      <c r="AC130" t="s">
        <v>268</v>
      </c>
      <c r="AD130" t="s">
        <v>268</v>
      </c>
      <c r="AE130" t="s">
        <v>287</v>
      </c>
      <c r="AF130" t="s">
        <v>1811</v>
      </c>
      <c r="AG130" t="s">
        <v>875</v>
      </c>
      <c r="AH130" t="s">
        <v>1848</v>
      </c>
      <c r="AI130" t="s">
        <v>756</v>
      </c>
      <c r="AJ130" t="s">
        <v>268</v>
      </c>
      <c r="AK130" t="s">
        <v>377</v>
      </c>
      <c r="AL130" t="s">
        <v>268</v>
      </c>
      <c r="AM130" t="s">
        <v>355</v>
      </c>
      <c r="AN130" t="s">
        <v>268</v>
      </c>
      <c r="AO130" t="s">
        <v>268</v>
      </c>
      <c r="AP130" t="s">
        <v>268</v>
      </c>
      <c r="AQ130" t="s">
        <v>268</v>
      </c>
      <c r="AR130" t="s">
        <v>268</v>
      </c>
      <c r="AS130" t="s">
        <v>268</v>
      </c>
      <c r="AT130" t="s">
        <v>268</v>
      </c>
      <c r="AU130" t="s">
        <v>268</v>
      </c>
      <c r="AV130" t="s">
        <v>268</v>
      </c>
      <c r="AW130" t="s">
        <v>268</v>
      </c>
      <c r="AX130" t="s">
        <v>268</v>
      </c>
      <c r="AY130" t="s">
        <v>268</v>
      </c>
      <c r="AZ130" t="s">
        <v>268</v>
      </c>
      <c r="BA130" t="s">
        <v>268</v>
      </c>
      <c r="BB130" t="s">
        <v>268</v>
      </c>
      <c r="BC130" t="s">
        <v>268</v>
      </c>
      <c r="BD130" t="s">
        <v>268</v>
      </c>
      <c r="BE130" t="s">
        <v>268</v>
      </c>
      <c r="BF130" t="s">
        <v>268</v>
      </c>
      <c r="BG130" t="s">
        <v>268</v>
      </c>
      <c r="BH130" t="s">
        <v>268</v>
      </c>
      <c r="BI130" t="s">
        <v>268</v>
      </c>
      <c r="BJ130" t="s">
        <v>268</v>
      </c>
      <c r="BK130" t="s">
        <v>268</v>
      </c>
      <c r="BL130" t="s">
        <v>268</v>
      </c>
      <c r="BM130" t="s">
        <v>268</v>
      </c>
      <c r="BN130" t="s">
        <v>268</v>
      </c>
      <c r="BO130" t="s">
        <v>268</v>
      </c>
      <c r="BP130" t="s">
        <v>268</v>
      </c>
      <c r="BQ130" t="s">
        <v>268</v>
      </c>
      <c r="BR130" t="s">
        <v>268</v>
      </c>
      <c r="BS130" t="s">
        <v>268</v>
      </c>
      <c r="BT130" t="s">
        <v>268</v>
      </c>
      <c r="BU130" t="s">
        <v>268</v>
      </c>
      <c r="BV130" t="s">
        <v>268</v>
      </c>
      <c r="BW130" t="s">
        <v>268</v>
      </c>
      <c r="BX130" t="s">
        <v>268</v>
      </c>
      <c r="BY130">
        <v>45</v>
      </c>
      <c r="BZ130">
        <v>45</v>
      </c>
      <c r="CA130" t="s">
        <v>142</v>
      </c>
      <c r="CB130" s="356">
        <v>122</v>
      </c>
      <c r="CC130" t="s">
        <v>876</v>
      </c>
      <c r="CD130" t="s">
        <v>268</v>
      </c>
      <c r="CE130" t="s">
        <v>268</v>
      </c>
      <c r="CF130" t="s">
        <v>268</v>
      </c>
      <c r="CG130" t="s">
        <v>268</v>
      </c>
      <c r="CH130" t="s">
        <v>268</v>
      </c>
      <c r="CI130" t="s">
        <v>268</v>
      </c>
      <c r="CJ130" t="s">
        <v>268</v>
      </c>
      <c r="CK130" t="s">
        <v>268</v>
      </c>
      <c r="CL130" t="s">
        <v>268</v>
      </c>
      <c r="CM130" t="s">
        <v>11224</v>
      </c>
      <c r="CN130">
        <v>95.92</v>
      </c>
      <c r="CO130" t="s">
        <v>268</v>
      </c>
      <c r="CP130">
        <v>95.92</v>
      </c>
      <c r="CQ130">
        <v>365</v>
      </c>
      <c r="CR130" t="s">
        <v>878</v>
      </c>
      <c r="CS130" t="s">
        <v>11225</v>
      </c>
      <c r="CT130" t="s">
        <v>11226</v>
      </c>
      <c r="CU130" t="s">
        <v>11227</v>
      </c>
      <c r="CV130" t="s">
        <v>268</v>
      </c>
      <c r="CW130" t="s">
        <v>268</v>
      </c>
      <c r="CX130" t="s">
        <v>268</v>
      </c>
      <c r="CY130" t="s">
        <v>268</v>
      </c>
      <c r="CZ130" t="s">
        <v>268</v>
      </c>
      <c r="DA130" t="s">
        <v>268</v>
      </c>
      <c r="DB130" s="429">
        <f t="shared" si="19"/>
        <v>0</v>
      </c>
      <c r="DC130" s="284">
        <f t="shared" si="20"/>
        <v>0</v>
      </c>
      <c r="DD130" s="284">
        <f t="shared" si="21"/>
        <v>0</v>
      </c>
      <c r="DE130" s="284">
        <f t="shared" si="22"/>
        <v>0</v>
      </c>
      <c r="DF130" s="295">
        <f t="shared" si="23"/>
        <v>45</v>
      </c>
      <c r="DG130" s="284">
        <f t="shared" si="24"/>
        <v>0</v>
      </c>
      <c r="DH130" s="284">
        <f t="shared" si="25"/>
        <v>0</v>
      </c>
      <c r="DI130" s="284">
        <f t="shared" si="26"/>
        <v>0</v>
      </c>
      <c r="DJ130" s="284">
        <f t="shared" si="27"/>
        <v>0</v>
      </c>
      <c r="DK130" s="295">
        <f t="shared" si="28"/>
        <v>1</v>
      </c>
      <c r="DL130" s="297" t="str">
        <f t="shared" si="29"/>
        <v>A dispo.</v>
      </c>
      <c r="DM130" s="430">
        <f>IFERROR(IF(CA130="D",IF(DL130="A dispo.",DF130*VLOOKUP('DATI INPUT'!$F$27,TARIFFE_UD,4,FALSE),DF130*VLOOKUP(DL130,TARIFFE_UD,4,FALSE)),DF130*VLOOKUP(CB130-100,TARIFFE_UND,4,FALSE)),0)</f>
        <v>28.524812640542095</v>
      </c>
      <c r="DN130" s="430">
        <f>IFERROR(IF(CA130="D",IF(DL130="A dispo.",DK130*VLOOKUP('DATI INPUT'!$F$27,TARIFFE_UD,5,FALSE),DK130*VLOOKUP(DL130,TARIFFE_UD,5,FALSE)),DK130*VLOOKUP(CB130-100,TARIFFE_UND,5,FALSE)),0)</f>
        <v>67.397800635548478</v>
      </c>
      <c r="DO130" s="431">
        <f t="shared" si="30"/>
        <v>2.6132760905710484E-3</v>
      </c>
      <c r="DP130" s="299">
        <f>IFERROR(IF(CA130="D",IF(DL130="A dispo.",DF130*VLOOKUP('DATI INPUT'!$F$27,TARIFFE_UD,2,FALSE),DF130*VLOOKUP(DL130,TARIFFE_UD,2,FALSE)),DF130*VLOOKUP(CB130-100,TARIFFE_UND,2,FALSE)),0)</f>
        <v>35.637767945228923</v>
      </c>
      <c r="DQ130" s="299">
        <f>IFERROR(IF(CA130="D",IF(DL130="A dispo.",DK130*VLOOKUP('DATI INPUT'!$F$27,TARIFFE_UD,3,FALSE),DK130*VLOOKUP(DL130,TARIFFE_UD,3,FALSE)),DK130*VLOOKUP(CB130-100,TARIFFE_UND,3,FALSE)),0)</f>
        <v>60.367780403072892</v>
      </c>
      <c r="DR130" s="299">
        <f t="shared" si="31"/>
        <v>96.005548348301815</v>
      </c>
    </row>
    <row r="131" spans="1:122" x14ac:dyDescent="0.25">
      <c r="A131" t="s">
        <v>2693</v>
      </c>
      <c r="B131" t="s">
        <v>1356</v>
      </c>
      <c r="C131" t="s">
        <v>438</v>
      </c>
      <c r="D131" t="s">
        <v>2694</v>
      </c>
      <c r="E131" t="s">
        <v>268</v>
      </c>
      <c r="F131" t="s">
        <v>156</v>
      </c>
      <c r="G131" t="s">
        <v>2695</v>
      </c>
      <c r="H131" t="s">
        <v>1033</v>
      </c>
      <c r="I131" t="s">
        <v>2696</v>
      </c>
      <c r="J131" t="s">
        <v>274</v>
      </c>
      <c r="K131" t="s">
        <v>2697</v>
      </c>
      <c r="L131" t="s">
        <v>984</v>
      </c>
      <c r="M131" t="s">
        <v>2698</v>
      </c>
      <c r="N131" t="s">
        <v>984</v>
      </c>
      <c r="O131" t="s">
        <v>873</v>
      </c>
      <c r="P131" t="s">
        <v>2699</v>
      </c>
      <c r="Q131" t="s">
        <v>346</v>
      </c>
      <c r="R131" t="s">
        <v>268</v>
      </c>
      <c r="S131" t="s">
        <v>268</v>
      </c>
      <c r="T131" t="s">
        <v>268</v>
      </c>
      <c r="U131" t="s">
        <v>268</v>
      </c>
      <c r="V131" t="s">
        <v>268</v>
      </c>
      <c r="W131" t="s">
        <v>2698</v>
      </c>
      <c r="X131" t="s">
        <v>2699</v>
      </c>
      <c r="Y131" t="s">
        <v>346</v>
      </c>
      <c r="Z131" t="s">
        <v>268</v>
      </c>
      <c r="AA131" t="s">
        <v>268</v>
      </c>
      <c r="AB131" t="s">
        <v>268</v>
      </c>
      <c r="AC131" t="s">
        <v>268</v>
      </c>
      <c r="AD131" t="s">
        <v>268</v>
      </c>
      <c r="AE131" t="s">
        <v>287</v>
      </c>
      <c r="AF131" t="s">
        <v>1811</v>
      </c>
      <c r="AG131" t="s">
        <v>875</v>
      </c>
      <c r="AH131" t="s">
        <v>1848</v>
      </c>
      <c r="AI131" t="s">
        <v>2700</v>
      </c>
      <c r="AJ131" t="s">
        <v>268</v>
      </c>
      <c r="AK131" t="s">
        <v>366</v>
      </c>
      <c r="AL131" t="s">
        <v>268</v>
      </c>
      <c r="AM131" t="s">
        <v>355</v>
      </c>
      <c r="AN131" t="s">
        <v>268</v>
      </c>
      <c r="AO131" t="s">
        <v>268</v>
      </c>
      <c r="AP131" t="s">
        <v>268</v>
      </c>
      <c r="AQ131" t="s">
        <v>268</v>
      </c>
      <c r="AR131" t="s">
        <v>268</v>
      </c>
      <c r="AS131" t="s">
        <v>268</v>
      </c>
      <c r="AT131" t="s">
        <v>268</v>
      </c>
      <c r="AU131" t="s">
        <v>268</v>
      </c>
      <c r="AV131" t="s">
        <v>268</v>
      </c>
      <c r="AW131" t="s">
        <v>268</v>
      </c>
      <c r="AX131" t="s">
        <v>268</v>
      </c>
      <c r="AY131" t="s">
        <v>268</v>
      </c>
      <c r="AZ131" t="s">
        <v>268</v>
      </c>
      <c r="BA131" t="s">
        <v>268</v>
      </c>
      <c r="BB131" t="s">
        <v>268</v>
      </c>
      <c r="BC131" t="s">
        <v>268</v>
      </c>
      <c r="BD131" t="s">
        <v>268</v>
      </c>
      <c r="BE131" t="s">
        <v>268</v>
      </c>
      <c r="BF131" t="s">
        <v>268</v>
      </c>
      <c r="BG131" t="s">
        <v>268</v>
      </c>
      <c r="BH131" t="s">
        <v>268</v>
      </c>
      <c r="BI131" t="s">
        <v>268</v>
      </c>
      <c r="BJ131" t="s">
        <v>268</v>
      </c>
      <c r="BK131" t="s">
        <v>268</v>
      </c>
      <c r="BL131" t="s">
        <v>268</v>
      </c>
      <c r="BM131" t="s">
        <v>268</v>
      </c>
      <c r="BN131" t="s">
        <v>268</v>
      </c>
      <c r="BO131" t="s">
        <v>268</v>
      </c>
      <c r="BP131" t="s">
        <v>268</v>
      </c>
      <c r="BQ131" t="s">
        <v>268</v>
      </c>
      <c r="BR131" t="s">
        <v>268</v>
      </c>
      <c r="BS131" t="s">
        <v>268</v>
      </c>
      <c r="BT131" t="s">
        <v>268</v>
      </c>
      <c r="BU131" t="s">
        <v>268</v>
      </c>
      <c r="BV131" t="s">
        <v>268</v>
      </c>
      <c r="BW131" t="s">
        <v>268</v>
      </c>
      <c r="BX131" t="s">
        <v>268</v>
      </c>
      <c r="BY131">
        <v>60</v>
      </c>
      <c r="BZ131">
        <v>60</v>
      </c>
      <c r="CA131" t="s">
        <v>142</v>
      </c>
      <c r="CB131" s="356">
        <v>122</v>
      </c>
      <c r="CC131" t="s">
        <v>876</v>
      </c>
      <c r="CD131" t="s">
        <v>268</v>
      </c>
      <c r="CE131" t="s">
        <v>268</v>
      </c>
      <c r="CF131" s="356">
        <v>1</v>
      </c>
      <c r="CG131" t="s">
        <v>268</v>
      </c>
      <c r="CH131" t="s">
        <v>268</v>
      </c>
      <c r="CI131" t="s">
        <v>268</v>
      </c>
      <c r="CJ131" t="s">
        <v>268</v>
      </c>
      <c r="CK131" t="s">
        <v>268</v>
      </c>
      <c r="CL131" t="s">
        <v>268</v>
      </c>
      <c r="CM131" t="s">
        <v>11224</v>
      </c>
      <c r="CN131">
        <v>46.51</v>
      </c>
      <c r="CO131" t="s">
        <v>268</v>
      </c>
      <c r="CP131">
        <v>46.51</v>
      </c>
      <c r="CQ131">
        <v>365</v>
      </c>
      <c r="CR131" t="s">
        <v>878</v>
      </c>
      <c r="CS131" t="s">
        <v>11225</v>
      </c>
      <c r="CT131" t="s">
        <v>11226</v>
      </c>
      <c r="CU131" t="s">
        <v>11227</v>
      </c>
      <c r="CV131" t="s">
        <v>268</v>
      </c>
      <c r="CW131" t="s">
        <v>268</v>
      </c>
      <c r="CX131" t="s">
        <v>268</v>
      </c>
      <c r="CY131" t="s">
        <v>268</v>
      </c>
      <c r="CZ131" t="s">
        <v>268</v>
      </c>
      <c r="DA131" t="s">
        <v>268</v>
      </c>
      <c r="DB131" s="429">
        <f t="shared" ref="DB131:DB194" si="32">IFERROR(VLOOKUP(CC131,Rid_ud,2,FALSE),0)</f>
        <v>0</v>
      </c>
      <c r="DC131" s="284">
        <f t="shared" ref="DC131:DC194" si="33">IFERROR(VLOOKUP(CG131,rid,2,FALSE),0)</f>
        <v>0</v>
      </c>
      <c r="DD131" s="284">
        <f t="shared" ref="DD131:DD194" si="34">IFERROR(VLOOKUP(CH131,rid,2,FALSE),0)</f>
        <v>0</v>
      </c>
      <c r="DE131" s="284">
        <f t="shared" ref="DE131:DE194" si="35">IFERROR(VLOOKUP(CI131,rid,2,FALSE),0)</f>
        <v>0</v>
      </c>
      <c r="DF131" s="295">
        <f t="shared" ref="DF131:DF194" si="36">((((BY131-(BY131*DB131))-((BY131-(BY131*DB131))*DC131))-(((BY131-(BY131*DB131))-((BY131-(BY131*DB131))*DC131))*DD131))-((((BY131-(BY131*DB131))-((BY131-(BY131*DB131))*DC131))-(((BY131-(BY131*DB131))-((BY131-(BY131*DB131))*DC131))*DD131))*DE131))/365*CQ131</f>
        <v>60</v>
      </c>
      <c r="DG131" s="284">
        <f t="shared" ref="DG131:DG194" si="37">IFERROR(VLOOKUP(CC131,Rid_ud,3,FALSE),0)</f>
        <v>0</v>
      </c>
      <c r="DH131" s="284">
        <f t="shared" ref="DH131:DH194" si="38">IFERROR(VLOOKUP(CG131,rid,3,FALSE),0)</f>
        <v>0</v>
      </c>
      <c r="DI131" s="284">
        <f t="shared" ref="DI131:DI194" si="39">IFERROR(VLOOKUP(CH131,rid,3,FALSE),0)</f>
        <v>0</v>
      </c>
      <c r="DJ131" s="284">
        <f t="shared" ref="DJ131:DJ194" si="40">IFERROR(VLOOKUP(CI131,rid,3,FALSE),0)</f>
        <v>0</v>
      </c>
      <c r="DK131" s="295">
        <f t="shared" ref="DK131:DK194" si="41">IF(CA131="D",(((1-(1*DG131))-((1-(1*DG131))*DH131))-(((1-(1*DG131))-((1-(1*DG131))*DH131))*DI131))-((((1-(1*DG131))-((1-(1*DG131))*DH131))-(((1-(1*DG131))-((1-(1*DG131))*DH131))*DI131))*DJ131),(((BY131-(BY131*DG131))-((BY131-(BY131*DG131))*DH131))-(((BY131-(BY131*DG131))-((BY131-(BY131*DG131))*DH131))*DI131))-((((BY131-(BY131*DG131))-((BY131-(BY131*DG131))*DH131))-(((BY131-(BY131*DG131))-((BY131-(BY131*DG131))*DH131))*DI131))*DJ131))/365*CQ131</f>
        <v>1</v>
      </c>
      <c r="DL131" s="297">
        <f t="shared" ref="DL131:DL194" si="42">IF(CA131="D",IF(OR(CF131&lt;1,CF131=""),"A dispo.",IF(CF131&gt;6,6,CF131)),"")</f>
        <v>1</v>
      </c>
      <c r="DM131" s="430">
        <f>IFERROR(IF(CA131="D",IF(DL131="A dispo.",DF131*VLOOKUP('DATI INPUT'!$F$27,TARIFFE_UD,4,FALSE),DF131*VLOOKUP(DL131,TARIFFE_UD,4,FALSE)),DF131*VLOOKUP(CB131-100,TARIFFE_UND,4,FALSE)),0)</f>
        <v>29.581287182784394</v>
      </c>
      <c r="DN131" s="430">
        <f>IFERROR(IF(CA131="D",IF(DL131="A dispo.",DK131*VLOOKUP('DATI INPUT'!$F$27,TARIFFE_UD,5,FALSE),DK131*VLOOKUP(DL131,TARIFFE_UD,5,FALSE)),DK131*VLOOKUP(CB131-100,TARIFFE_UND,5,FALSE)),0)</f>
        <v>16.930848468833439</v>
      </c>
      <c r="DO131" s="431">
        <f t="shared" ref="DO131:DO194" si="43">DM131+DN131-CP131</f>
        <v>2.1356516178343554E-3</v>
      </c>
      <c r="DP131" s="299">
        <f>IFERROR(IF(CA131="D",IF(DL131="A dispo.",DF131*VLOOKUP('DATI INPUT'!$F$27,TARIFFE_UD,2,FALSE),DF131*VLOOKUP(DL131,TARIFFE_UD,2,FALSE)),DF131*VLOOKUP(CB131-100,TARIFFE_UND,2,FALSE)),0)</f>
        <v>36.957685276533695</v>
      </c>
      <c r="DQ131" s="299">
        <f>IFERROR(IF(CA131="D",IF(DL131="A dispo.",DK131*VLOOKUP('DATI INPUT'!$F$27,TARIFFE_UD,3,FALSE),DK131*VLOOKUP(DL131,TARIFFE_UD,3,FALSE)),DK131*VLOOKUP(CB131-100,TARIFFE_UND,3,FALSE)),0)</f>
        <v>15.164853048114928</v>
      </c>
      <c r="DR131" s="299">
        <f t="shared" ref="DR131:DR194" si="44">DQ131+DP131</f>
        <v>52.122538324648623</v>
      </c>
    </row>
    <row r="132" spans="1:122" x14ac:dyDescent="0.25">
      <c r="A132" t="s">
        <v>2701</v>
      </c>
      <c r="B132" t="s">
        <v>947</v>
      </c>
      <c r="C132" t="s">
        <v>439</v>
      </c>
      <c r="D132" t="s">
        <v>2702</v>
      </c>
      <c r="E132" t="s">
        <v>268</v>
      </c>
      <c r="F132" t="s">
        <v>156</v>
      </c>
      <c r="G132" t="s">
        <v>2703</v>
      </c>
      <c r="H132" t="s">
        <v>1033</v>
      </c>
      <c r="I132" t="s">
        <v>2704</v>
      </c>
      <c r="J132" t="s">
        <v>274</v>
      </c>
      <c r="K132" t="s">
        <v>2705</v>
      </c>
      <c r="L132" t="s">
        <v>984</v>
      </c>
      <c r="M132" t="s">
        <v>2706</v>
      </c>
      <c r="N132" t="s">
        <v>984</v>
      </c>
      <c r="O132" t="s">
        <v>873</v>
      </c>
      <c r="P132" t="s">
        <v>613</v>
      </c>
      <c r="Q132" t="s">
        <v>346</v>
      </c>
      <c r="R132" t="s">
        <v>153</v>
      </c>
      <c r="S132" t="s">
        <v>268</v>
      </c>
      <c r="T132" t="s">
        <v>268</v>
      </c>
      <c r="U132" t="s">
        <v>268</v>
      </c>
      <c r="V132" t="s">
        <v>268</v>
      </c>
      <c r="W132" t="s">
        <v>2706</v>
      </c>
      <c r="X132" t="s">
        <v>613</v>
      </c>
      <c r="Y132" t="s">
        <v>346</v>
      </c>
      <c r="Z132" t="s">
        <v>153</v>
      </c>
      <c r="AA132" t="s">
        <v>268</v>
      </c>
      <c r="AB132" t="s">
        <v>268</v>
      </c>
      <c r="AC132" t="s">
        <v>268</v>
      </c>
      <c r="AD132" t="s">
        <v>268</v>
      </c>
      <c r="AE132" t="s">
        <v>287</v>
      </c>
      <c r="AF132" t="s">
        <v>1811</v>
      </c>
      <c r="AG132" t="s">
        <v>875</v>
      </c>
      <c r="AH132" t="s">
        <v>1812</v>
      </c>
      <c r="AI132" t="s">
        <v>578</v>
      </c>
      <c r="AJ132" t="s">
        <v>268</v>
      </c>
      <c r="AK132" t="s">
        <v>1021</v>
      </c>
      <c r="AL132" t="s">
        <v>268</v>
      </c>
      <c r="AM132" t="s">
        <v>355</v>
      </c>
      <c r="AN132" t="s">
        <v>268</v>
      </c>
      <c r="AO132" t="s">
        <v>268</v>
      </c>
      <c r="AP132" t="s">
        <v>268</v>
      </c>
      <c r="AQ132" t="s">
        <v>268</v>
      </c>
      <c r="AR132" t="s">
        <v>268</v>
      </c>
      <c r="AS132" t="s">
        <v>268</v>
      </c>
      <c r="AT132" t="s">
        <v>268</v>
      </c>
      <c r="AU132" t="s">
        <v>268</v>
      </c>
      <c r="AV132" t="s">
        <v>268</v>
      </c>
      <c r="AW132" t="s">
        <v>268</v>
      </c>
      <c r="AX132" t="s">
        <v>268</v>
      </c>
      <c r="AY132" t="s">
        <v>268</v>
      </c>
      <c r="AZ132" t="s">
        <v>268</v>
      </c>
      <c r="BA132" t="s">
        <v>268</v>
      </c>
      <c r="BB132" t="s">
        <v>268</v>
      </c>
      <c r="BC132" t="s">
        <v>268</v>
      </c>
      <c r="BD132" t="s">
        <v>268</v>
      </c>
      <c r="BE132" t="s">
        <v>268</v>
      </c>
      <c r="BF132" t="s">
        <v>268</v>
      </c>
      <c r="BG132" t="s">
        <v>268</v>
      </c>
      <c r="BH132" t="s">
        <v>268</v>
      </c>
      <c r="BI132" t="s">
        <v>268</v>
      </c>
      <c r="BJ132" t="s">
        <v>268</v>
      </c>
      <c r="BK132" t="s">
        <v>268</v>
      </c>
      <c r="BL132" t="s">
        <v>268</v>
      </c>
      <c r="BM132" t="s">
        <v>268</v>
      </c>
      <c r="BN132" t="s">
        <v>268</v>
      </c>
      <c r="BO132" t="s">
        <v>268</v>
      </c>
      <c r="BP132" t="s">
        <v>268</v>
      </c>
      <c r="BQ132" t="s">
        <v>268</v>
      </c>
      <c r="BR132" t="s">
        <v>268</v>
      </c>
      <c r="BS132" t="s">
        <v>268</v>
      </c>
      <c r="BT132" t="s">
        <v>268</v>
      </c>
      <c r="BU132" t="s">
        <v>268</v>
      </c>
      <c r="BV132" t="s">
        <v>268</v>
      </c>
      <c r="BW132" t="s">
        <v>268</v>
      </c>
      <c r="BX132" t="s">
        <v>268</v>
      </c>
      <c r="BY132">
        <v>70.25</v>
      </c>
      <c r="BZ132">
        <v>70.25</v>
      </c>
      <c r="CA132" t="s">
        <v>142</v>
      </c>
      <c r="CB132" s="356">
        <v>122</v>
      </c>
      <c r="CC132" t="s">
        <v>876</v>
      </c>
      <c r="CD132" t="s">
        <v>268</v>
      </c>
      <c r="CE132" t="s">
        <v>268</v>
      </c>
      <c r="CF132" s="356">
        <v>2</v>
      </c>
      <c r="CG132" t="s">
        <v>268</v>
      </c>
      <c r="CH132" t="s">
        <v>268</v>
      </c>
      <c r="CI132" t="s">
        <v>268</v>
      </c>
      <c r="CJ132" t="s">
        <v>268</v>
      </c>
      <c r="CK132" t="s">
        <v>268</v>
      </c>
      <c r="CL132" t="s">
        <v>268</v>
      </c>
      <c r="CM132" t="s">
        <v>11224</v>
      </c>
      <c r="CN132">
        <v>91.85</v>
      </c>
      <c r="CO132" t="s">
        <v>268</v>
      </c>
      <c r="CP132">
        <v>91.85</v>
      </c>
      <c r="CQ132">
        <v>365</v>
      </c>
      <c r="CR132" t="s">
        <v>878</v>
      </c>
      <c r="CS132" t="s">
        <v>11225</v>
      </c>
      <c r="CT132" t="s">
        <v>11226</v>
      </c>
      <c r="CU132" t="s">
        <v>11227</v>
      </c>
      <c r="CV132" t="s">
        <v>268</v>
      </c>
      <c r="CW132" t="s">
        <v>268</v>
      </c>
      <c r="CX132" t="s">
        <v>268</v>
      </c>
      <c r="CY132" t="s">
        <v>268</v>
      </c>
      <c r="CZ132" t="s">
        <v>268</v>
      </c>
      <c r="DA132" t="s">
        <v>268</v>
      </c>
      <c r="DB132" s="429">
        <f t="shared" si="32"/>
        <v>0</v>
      </c>
      <c r="DC132" s="284">
        <f t="shared" si="33"/>
        <v>0</v>
      </c>
      <c r="DD132" s="284">
        <f t="shared" si="34"/>
        <v>0</v>
      </c>
      <c r="DE132" s="284">
        <f t="shared" si="35"/>
        <v>0</v>
      </c>
      <c r="DF132" s="295">
        <f t="shared" si="36"/>
        <v>70.25</v>
      </c>
      <c r="DG132" s="284">
        <f t="shared" si="37"/>
        <v>0</v>
      </c>
      <c r="DH132" s="284">
        <f t="shared" si="38"/>
        <v>0</v>
      </c>
      <c r="DI132" s="284">
        <f t="shared" si="39"/>
        <v>0</v>
      </c>
      <c r="DJ132" s="284">
        <f t="shared" si="40"/>
        <v>0</v>
      </c>
      <c r="DK132" s="295">
        <f t="shared" si="41"/>
        <v>1</v>
      </c>
      <c r="DL132" s="297">
        <f t="shared" si="42"/>
        <v>2</v>
      </c>
      <c r="DM132" s="430">
        <f>IFERROR(IF(CA132="D",IF(DL132="A dispo.",DF132*VLOOKUP('DATI INPUT'!$F$27,TARIFFE_UD,4,FALSE),DF132*VLOOKUP(DL132,TARIFFE_UD,4,FALSE)),DF132*VLOOKUP(CB132-100,TARIFFE_UND,4,FALSE)),0)</f>
        <v>40.407216589261743</v>
      </c>
      <c r="DN132" s="430">
        <f>IFERROR(IF(CA132="D",IF(DL132="A dispo.",DK132*VLOOKUP('DATI INPUT'!$F$27,TARIFFE_UD,5,FALSE),DK132*VLOOKUP(DL132,TARIFFE_UD,5,FALSE)),DK132*VLOOKUP(CB132-100,TARIFFE_UND,5,FALSE)),0)</f>
        <v>51.443731886070836</v>
      </c>
      <c r="DO132" s="431">
        <f t="shared" si="43"/>
        <v>9.4847533259212469E-4</v>
      </c>
      <c r="DP132" s="299">
        <f>IFERROR(IF(CA132="D",IF(DL132="A dispo.",DF132*VLOOKUP('DATI INPUT'!$F$27,TARIFFE_UD,2,FALSE),DF132*VLOOKUP(DL132,TARIFFE_UD,2,FALSE)),DF132*VLOOKUP(CB132-100,TARIFFE_UND,2,FALSE)),0)</f>
        <v>50.483171485376239</v>
      </c>
      <c r="DQ132" s="299">
        <f>IFERROR(IF(CA132="D",IF(DL132="A dispo.",DK132*VLOOKUP('DATI INPUT'!$F$27,TARIFFE_UD,3,FALSE),DK132*VLOOKUP(DL132,TARIFFE_UD,3,FALSE)),DK132*VLOOKUP(CB132-100,TARIFFE_UND,3,FALSE)),0)</f>
        <v>46.077822723118445</v>
      </c>
      <c r="DR132" s="299">
        <f t="shared" si="44"/>
        <v>96.560994208494691</v>
      </c>
    </row>
    <row r="133" spans="1:122" x14ac:dyDescent="0.25">
      <c r="A133" t="s">
        <v>2707</v>
      </c>
      <c r="B133" t="s">
        <v>947</v>
      </c>
      <c r="C133" t="s">
        <v>1343</v>
      </c>
      <c r="D133" t="s">
        <v>2702</v>
      </c>
      <c r="E133" t="s">
        <v>268</v>
      </c>
      <c r="F133" t="s">
        <v>156</v>
      </c>
      <c r="G133" t="s">
        <v>2703</v>
      </c>
      <c r="H133" t="s">
        <v>1033</v>
      </c>
      <c r="I133" t="s">
        <v>2704</v>
      </c>
      <c r="J133" t="s">
        <v>274</v>
      </c>
      <c r="K133" t="s">
        <v>2705</v>
      </c>
      <c r="L133" t="s">
        <v>984</v>
      </c>
      <c r="M133" t="s">
        <v>2706</v>
      </c>
      <c r="N133" t="s">
        <v>984</v>
      </c>
      <c r="O133" t="s">
        <v>873</v>
      </c>
      <c r="P133" t="s">
        <v>613</v>
      </c>
      <c r="Q133" t="s">
        <v>346</v>
      </c>
      <c r="R133" t="s">
        <v>153</v>
      </c>
      <c r="S133" t="s">
        <v>268</v>
      </c>
      <c r="T133" t="s">
        <v>268</v>
      </c>
      <c r="U133" t="s">
        <v>268</v>
      </c>
      <c r="V133" t="s">
        <v>268</v>
      </c>
      <c r="W133" t="s">
        <v>2706</v>
      </c>
      <c r="X133" t="s">
        <v>613</v>
      </c>
      <c r="Y133" t="s">
        <v>346</v>
      </c>
      <c r="Z133" t="s">
        <v>153</v>
      </c>
      <c r="AA133" t="s">
        <v>268</v>
      </c>
      <c r="AB133" t="s">
        <v>268</v>
      </c>
      <c r="AC133" t="s">
        <v>268</v>
      </c>
      <c r="AD133" t="s">
        <v>268</v>
      </c>
      <c r="AE133" t="s">
        <v>287</v>
      </c>
      <c r="AF133" t="s">
        <v>1811</v>
      </c>
      <c r="AG133" t="s">
        <v>875</v>
      </c>
      <c r="AH133" t="s">
        <v>1812</v>
      </c>
      <c r="AI133" t="s">
        <v>578</v>
      </c>
      <c r="AJ133" t="s">
        <v>268</v>
      </c>
      <c r="AK133" t="s">
        <v>1021</v>
      </c>
      <c r="AL133" t="s">
        <v>268</v>
      </c>
      <c r="AM133" t="s">
        <v>355</v>
      </c>
      <c r="AN133" t="s">
        <v>268</v>
      </c>
      <c r="AO133" t="s">
        <v>268</v>
      </c>
      <c r="AP133" t="s">
        <v>268</v>
      </c>
      <c r="AQ133" t="s">
        <v>268</v>
      </c>
      <c r="AR133" t="s">
        <v>268</v>
      </c>
      <c r="AS133" t="s">
        <v>268</v>
      </c>
      <c r="AT133" t="s">
        <v>268</v>
      </c>
      <c r="AU133" t="s">
        <v>268</v>
      </c>
      <c r="AV133" t="s">
        <v>268</v>
      </c>
      <c r="AW133" t="s">
        <v>268</v>
      </c>
      <c r="AX133" t="s">
        <v>268</v>
      </c>
      <c r="AY133" t="s">
        <v>268</v>
      </c>
      <c r="AZ133" t="s">
        <v>268</v>
      </c>
      <c r="BA133" t="s">
        <v>268</v>
      </c>
      <c r="BB133" t="s">
        <v>268</v>
      </c>
      <c r="BC133" t="s">
        <v>268</v>
      </c>
      <c r="BD133" t="s">
        <v>268</v>
      </c>
      <c r="BE133" t="s">
        <v>268</v>
      </c>
      <c r="BF133" t="s">
        <v>268</v>
      </c>
      <c r="BG133" t="s">
        <v>268</v>
      </c>
      <c r="BH133" t="s">
        <v>268</v>
      </c>
      <c r="BI133" t="s">
        <v>268</v>
      </c>
      <c r="BJ133" t="s">
        <v>268</v>
      </c>
      <c r="BK133" t="s">
        <v>268</v>
      </c>
      <c r="BL133" t="s">
        <v>268</v>
      </c>
      <c r="BM133" t="s">
        <v>268</v>
      </c>
      <c r="BN133" t="s">
        <v>268</v>
      </c>
      <c r="BO133" t="s">
        <v>268</v>
      </c>
      <c r="BP133" t="s">
        <v>268</v>
      </c>
      <c r="BQ133" t="s">
        <v>268</v>
      </c>
      <c r="BR133" t="s">
        <v>268</v>
      </c>
      <c r="BS133" t="s">
        <v>268</v>
      </c>
      <c r="BT133" t="s">
        <v>268</v>
      </c>
      <c r="BU133" t="s">
        <v>268</v>
      </c>
      <c r="BV133" t="s">
        <v>268</v>
      </c>
      <c r="BW133" t="s">
        <v>268</v>
      </c>
      <c r="BX133" t="s">
        <v>268</v>
      </c>
      <c r="BY133">
        <v>9.9600000000000009</v>
      </c>
      <c r="BZ133">
        <v>9.9600000000000009</v>
      </c>
      <c r="CA133" t="s">
        <v>142</v>
      </c>
      <c r="CB133" s="356">
        <v>123</v>
      </c>
      <c r="CC133" t="s">
        <v>1817</v>
      </c>
      <c r="CD133" t="s">
        <v>268</v>
      </c>
      <c r="CE133" t="s">
        <v>268</v>
      </c>
      <c r="CF133" s="356">
        <v>2</v>
      </c>
      <c r="CG133" t="s">
        <v>268</v>
      </c>
      <c r="CH133" t="s">
        <v>268</v>
      </c>
      <c r="CI133" t="s">
        <v>268</v>
      </c>
      <c r="CJ133" t="s">
        <v>268</v>
      </c>
      <c r="CK133" t="s">
        <v>268</v>
      </c>
      <c r="CL133" t="s">
        <v>268</v>
      </c>
      <c r="CM133" t="s">
        <v>11224</v>
      </c>
      <c r="CN133">
        <v>5.73</v>
      </c>
      <c r="CO133" t="s">
        <v>268</v>
      </c>
      <c r="CP133">
        <v>5.73</v>
      </c>
      <c r="CQ133">
        <v>365</v>
      </c>
      <c r="CR133" t="s">
        <v>878</v>
      </c>
      <c r="CS133" t="s">
        <v>11225</v>
      </c>
      <c r="CT133" t="s">
        <v>11226</v>
      </c>
      <c r="CU133" t="s">
        <v>11227</v>
      </c>
      <c r="CV133" t="s">
        <v>268</v>
      </c>
      <c r="CW133" t="s">
        <v>268</v>
      </c>
      <c r="CX133" t="s">
        <v>268</v>
      </c>
      <c r="CY133" t="s">
        <v>268</v>
      </c>
      <c r="CZ133" t="s">
        <v>268</v>
      </c>
      <c r="DA133" t="s">
        <v>268</v>
      </c>
      <c r="DB133" s="429">
        <f t="shared" si="32"/>
        <v>0</v>
      </c>
      <c r="DC133" s="284">
        <f t="shared" si="33"/>
        <v>0</v>
      </c>
      <c r="DD133" s="284">
        <f t="shared" si="34"/>
        <v>0</v>
      </c>
      <c r="DE133" s="284">
        <f t="shared" si="35"/>
        <v>0</v>
      </c>
      <c r="DF133" s="295">
        <f t="shared" si="36"/>
        <v>9.9600000000000009</v>
      </c>
      <c r="DG133" s="284">
        <f t="shared" si="37"/>
        <v>1</v>
      </c>
      <c r="DH133" s="284">
        <f t="shared" si="38"/>
        <v>0</v>
      </c>
      <c r="DI133" s="284">
        <f t="shared" si="39"/>
        <v>0</v>
      </c>
      <c r="DJ133" s="284">
        <f t="shared" si="40"/>
        <v>0</v>
      </c>
      <c r="DK133" s="295">
        <f t="shared" si="41"/>
        <v>0</v>
      </c>
      <c r="DL133" s="297">
        <f t="shared" si="42"/>
        <v>2</v>
      </c>
      <c r="DM133" s="430">
        <f>IFERROR(IF(CA133="D",IF(DL133="A dispo.",DF133*VLOOKUP('DATI INPUT'!$F$27,TARIFFE_UD,4,FALSE),DF133*VLOOKUP(DL133,TARIFFE_UD,4,FALSE)),DF133*VLOOKUP(CB133-100,TARIFFE_UND,4,FALSE)),0)</f>
        <v>5.7289092843992453</v>
      </c>
      <c r="DN133" s="430">
        <f>IFERROR(IF(CA133="D",IF(DL133="A dispo.",DK133*VLOOKUP('DATI INPUT'!$F$27,TARIFFE_UD,5,FALSE),DK133*VLOOKUP(DL133,TARIFFE_UD,5,FALSE)),DK133*VLOOKUP(CB133-100,TARIFFE_UND,5,FALSE)),0)</f>
        <v>0</v>
      </c>
      <c r="DO133" s="431">
        <f t="shared" si="43"/>
        <v>-1.0907156007551322E-3</v>
      </c>
      <c r="DP133" s="299">
        <f>IFERROR(IF(CA133="D",IF(DL133="A dispo.",DF133*VLOOKUP('DATI INPUT'!$F$27,TARIFFE_UD,2,FALSE),DF133*VLOOKUP(DL133,TARIFFE_UD,2,FALSE)),DF133*VLOOKUP(CB133-100,TARIFFE_UND,2,FALSE)),0)</f>
        <v>7.1574717152220266</v>
      </c>
      <c r="DQ133" s="299">
        <f>IFERROR(IF(CA133="D",IF(DL133="A dispo.",DK133*VLOOKUP('DATI INPUT'!$F$27,TARIFFE_UD,3,FALSE),DK133*VLOOKUP(DL133,TARIFFE_UD,3,FALSE)),DK133*VLOOKUP(CB133-100,TARIFFE_UND,3,FALSE)),0)</f>
        <v>0</v>
      </c>
      <c r="DR133" s="299">
        <f t="shared" si="44"/>
        <v>7.1574717152220266</v>
      </c>
    </row>
    <row r="134" spans="1:122" x14ac:dyDescent="0.25">
      <c r="A134" t="s">
        <v>2708</v>
      </c>
      <c r="B134" t="s">
        <v>1357</v>
      </c>
      <c r="C134" t="s">
        <v>2709</v>
      </c>
      <c r="D134" t="s">
        <v>2710</v>
      </c>
      <c r="E134" t="s">
        <v>268</v>
      </c>
      <c r="F134" t="s">
        <v>156</v>
      </c>
      <c r="G134" t="s">
        <v>2711</v>
      </c>
      <c r="H134" t="s">
        <v>1137</v>
      </c>
      <c r="I134" t="s">
        <v>2250</v>
      </c>
      <c r="J134" t="s">
        <v>156</v>
      </c>
      <c r="K134" t="s">
        <v>2712</v>
      </c>
      <c r="L134" t="s">
        <v>960</v>
      </c>
      <c r="M134" t="s">
        <v>2713</v>
      </c>
      <c r="N134" t="s">
        <v>984</v>
      </c>
      <c r="O134" t="s">
        <v>873</v>
      </c>
      <c r="P134" t="s">
        <v>1046</v>
      </c>
      <c r="Q134" t="s">
        <v>270</v>
      </c>
      <c r="R134" t="s">
        <v>268</v>
      </c>
      <c r="S134" t="s">
        <v>268</v>
      </c>
      <c r="T134" t="s">
        <v>268</v>
      </c>
      <c r="U134" t="s">
        <v>268</v>
      </c>
      <c r="V134" t="s">
        <v>268</v>
      </c>
      <c r="W134" t="s">
        <v>2713</v>
      </c>
      <c r="X134" t="s">
        <v>1046</v>
      </c>
      <c r="Y134" t="s">
        <v>270</v>
      </c>
      <c r="Z134" t="s">
        <v>268</v>
      </c>
      <c r="AA134" t="s">
        <v>268</v>
      </c>
      <c r="AB134" t="s">
        <v>268</v>
      </c>
      <c r="AC134" t="s">
        <v>268</v>
      </c>
      <c r="AD134" t="s">
        <v>268</v>
      </c>
      <c r="AE134" t="s">
        <v>287</v>
      </c>
      <c r="AF134" t="s">
        <v>1811</v>
      </c>
      <c r="AG134" t="s">
        <v>875</v>
      </c>
      <c r="AH134" t="s">
        <v>1831</v>
      </c>
      <c r="AI134" t="s">
        <v>899</v>
      </c>
      <c r="AJ134" t="s">
        <v>268</v>
      </c>
      <c r="AK134" t="s">
        <v>395</v>
      </c>
      <c r="AL134" t="s">
        <v>268</v>
      </c>
      <c r="AM134" t="s">
        <v>405</v>
      </c>
      <c r="AN134" t="s">
        <v>268</v>
      </c>
      <c r="AO134" t="s">
        <v>268</v>
      </c>
      <c r="AP134" t="s">
        <v>268</v>
      </c>
      <c r="AQ134" t="s">
        <v>268</v>
      </c>
      <c r="AR134" t="s">
        <v>268</v>
      </c>
      <c r="AS134" t="s">
        <v>268</v>
      </c>
      <c r="AT134" t="s">
        <v>268</v>
      </c>
      <c r="AU134" t="s">
        <v>268</v>
      </c>
      <c r="AV134" t="s">
        <v>268</v>
      </c>
      <c r="AW134" t="s">
        <v>268</v>
      </c>
      <c r="AX134" t="s">
        <v>268</v>
      </c>
      <c r="AY134" t="s">
        <v>268</v>
      </c>
      <c r="AZ134" t="s">
        <v>268</v>
      </c>
      <c r="BA134" t="s">
        <v>268</v>
      </c>
      <c r="BB134" t="s">
        <v>268</v>
      </c>
      <c r="BC134" t="s">
        <v>268</v>
      </c>
      <c r="BD134" t="s">
        <v>268</v>
      </c>
      <c r="BE134" t="s">
        <v>268</v>
      </c>
      <c r="BF134" t="s">
        <v>268</v>
      </c>
      <c r="BG134" t="s">
        <v>268</v>
      </c>
      <c r="BH134" t="s">
        <v>268</v>
      </c>
      <c r="BI134" t="s">
        <v>268</v>
      </c>
      <c r="BJ134" t="s">
        <v>268</v>
      </c>
      <c r="BK134" t="s">
        <v>268</v>
      </c>
      <c r="BL134" t="s">
        <v>268</v>
      </c>
      <c r="BM134" t="s">
        <v>268</v>
      </c>
      <c r="BN134" t="s">
        <v>268</v>
      </c>
      <c r="BO134" t="s">
        <v>268</v>
      </c>
      <c r="BP134" t="s">
        <v>268</v>
      </c>
      <c r="BQ134" t="s">
        <v>268</v>
      </c>
      <c r="BR134" t="s">
        <v>268</v>
      </c>
      <c r="BS134" t="s">
        <v>268</v>
      </c>
      <c r="BT134" t="s">
        <v>268</v>
      </c>
      <c r="BU134" t="s">
        <v>268</v>
      </c>
      <c r="BV134" t="s">
        <v>268</v>
      </c>
      <c r="BW134" t="s">
        <v>268</v>
      </c>
      <c r="BX134" t="s">
        <v>268</v>
      </c>
      <c r="BY134">
        <v>35</v>
      </c>
      <c r="BZ134">
        <v>35</v>
      </c>
      <c r="CA134" t="s">
        <v>142</v>
      </c>
      <c r="CB134" s="356">
        <v>122</v>
      </c>
      <c r="CC134" t="s">
        <v>876</v>
      </c>
      <c r="CD134" t="s">
        <v>268</v>
      </c>
      <c r="CE134" t="s">
        <v>268</v>
      </c>
      <c r="CF134" s="356">
        <v>1</v>
      </c>
      <c r="CG134" t="s">
        <v>268</v>
      </c>
      <c r="CH134" t="s">
        <v>268</v>
      </c>
      <c r="CI134" t="s">
        <v>268</v>
      </c>
      <c r="CJ134" t="s">
        <v>268</v>
      </c>
      <c r="CK134" t="s">
        <v>268</v>
      </c>
      <c r="CL134" t="s">
        <v>268</v>
      </c>
      <c r="CM134" t="s">
        <v>11224</v>
      </c>
      <c r="CN134">
        <v>34.19</v>
      </c>
      <c r="CO134" t="s">
        <v>268</v>
      </c>
      <c r="CP134">
        <v>34.19</v>
      </c>
      <c r="CQ134">
        <v>365</v>
      </c>
      <c r="CR134" t="s">
        <v>878</v>
      </c>
      <c r="CS134" t="s">
        <v>11225</v>
      </c>
      <c r="CT134" t="s">
        <v>11226</v>
      </c>
      <c r="CU134" t="s">
        <v>11227</v>
      </c>
      <c r="CV134" t="s">
        <v>268</v>
      </c>
      <c r="CW134" t="s">
        <v>268</v>
      </c>
      <c r="CX134" t="s">
        <v>268</v>
      </c>
      <c r="CY134" t="s">
        <v>268</v>
      </c>
      <c r="CZ134" t="s">
        <v>268</v>
      </c>
      <c r="DA134" t="s">
        <v>268</v>
      </c>
      <c r="DB134" s="429">
        <f t="shared" si="32"/>
        <v>0</v>
      </c>
      <c r="DC134" s="284">
        <f t="shared" si="33"/>
        <v>0</v>
      </c>
      <c r="DD134" s="284">
        <f t="shared" si="34"/>
        <v>0</v>
      </c>
      <c r="DE134" s="284">
        <f t="shared" si="35"/>
        <v>0</v>
      </c>
      <c r="DF134" s="295">
        <f t="shared" si="36"/>
        <v>35</v>
      </c>
      <c r="DG134" s="284">
        <f t="shared" si="37"/>
        <v>0</v>
      </c>
      <c r="DH134" s="284">
        <f t="shared" si="38"/>
        <v>0</v>
      </c>
      <c r="DI134" s="284">
        <f t="shared" si="39"/>
        <v>0</v>
      </c>
      <c r="DJ134" s="284">
        <f t="shared" si="40"/>
        <v>0</v>
      </c>
      <c r="DK134" s="295">
        <f t="shared" si="41"/>
        <v>1</v>
      </c>
      <c r="DL134" s="297">
        <f t="shared" si="42"/>
        <v>1</v>
      </c>
      <c r="DM134" s="430">
        <f>IFERROR(IF(CA134="D",IF(DL134="A dispo.",DF134*VLOOKUP('DATI INPUT'!$F$27,TARIFFE_UD,4,FALSE),DF134*VLOOKUP(DL134,TARIFFE_UD,4,FALSE)),DF134*VLOOKUP(CB134-100,TARIFFE_UND,4,FALSE)),0)</f>
        <v>17.255750856624228</v>
      </c>
      <c r="DN134" s="430">
        <f>IFERROR(IF(CA134="D",IF(DL134="A dispo.",DK134*VLOOKUP('DATI INPUT'!$F$27,TARIFFE_UD,5,FALSE),DK134*VLOOKUP(DL134,TARIFFE_UD,5,FALSE)),DK134*VLOOKUP(CB134-100,TARIFFE_UND,5,FALSE)),0)</f>
        <v>16.930848468833439</v>
      </c>
      <c r="DO134" s="431">
        <f t="shared" si="43"/>
        <v>-3.400674542334059E-3</v>
      </c>
      <c r="DP134" s="299">
        <f>IFERROR(IF(CA134="D",IF(DL134="A dispo.",DF134*VLOOKUP('DATI INPUT'!$F$27,TARIFFE_UD,2,FALSE),DF134*VLOOKUP(DL134,TARIFFE_UD,2,FALSE)),DF134*VLOOKUP(CB134-100,TARIFFE_UND,2,FALSE)),0)</f>
        <v>21.558649744644658</v>
      </c>
      <c r="DQ134" s="299">
        <f>IFERROR(IF(CA134="D",IF(DL134="A dispo.",DK134*VLOOKUP('DATI INPUT'!$F$27,TARIFFE_UD,3,FALSE),DK134*VLOOKUP(DL134,TARIFFE_UD,3,FALSE)),DK134*VLOOKUP(CB134-100,TARIFFE_UND,3,FALSE)),0)</f>
        <v>15.164853048114928</v>
      </c>
      <c r="DR134" s="299">
        <f t="shared" si="44"/>
        <v>36.723502792759589</v>
      </c>
    </row>
    <row r="135" spans="1:122" x14ac:dyDescent="0.25">
      <c r="A135" t="s">
        <v>2714</v>
      </c>
      <c r="B135" t="s">
        <v>1357</v>
      </c>
      <c r="C135" t="s">
        <v>2715</v>
      </c>
      <c r="D135" t="s">
        <v>2710</v>
      </c>
      <c r="E135" t="s">
        <v>268</v>
      </c>
      <c r="F135" t="s">
        <v>156</v>
      </c>
      <c r="G135" t="s">
        <v>2711</v>
      </c>
      <c r="H135" t="s">
        <v>1137</v>
      </c>
      <c r="I135" t="s">
        <v>2250</v>
      </c>
      <c r="J135" t="s">
        <v>156</v>
      </c>
      <c r="K135" t="s">
        <v>2712</v>
      </c>
      <c r="L135" t="s">
        <v>960</v>
      </c>
      <c r="M135" t="s">
        <v>2713</v>
      </c>
      <c r="N135" t="s">
        <v>984</v>
      </c>
      <c r="O135" t="s">
        <v>873</v>
      </c>
      <c r="P135" t="s">
        <v>1046</v>
      </c>
      <c r="Q135" t="s">
        <v>270</v>
      </c>
      <c r="R135" t="s">
        <v>268</v>
      </c>
      <c r="S135" t="s">
        <v>268</v>
      </c>
      <c r="T135" t="s">
        <v>268</v>
      </c>
      <c r="U135" t="s">
        <v>268</v>
      </c>
      <c r="V135" t="s">
        <v>268</v>
      </c>
      <c r="W135" t="s">
        <v>2713</v>
      </c>
      <c r="X135" t="s">
        <v>1046</v>
      </c>
      <c r="Y135" t="s">
        <v>270</v>
      </c>
      <c r="Z135" t="s">
        <v>268</v>
      </c>
      <c r="AA135" t="s">
        <v>268</v>
      </c>
      <c r="AB135" t="s">
        <v>268</v>
      </c>
      <c r="AC135" t="s">
        <v>268</v>
      </c>
      <c r="AD135" t="s">
        <v>268</v>
      </c>
      <c r="AE135" t="s">
        <v>287</v>
      </c>
      <c r="AF135" t="s">
        <v>1811</v>
      </c>
      <c r="AG135" t="s">
        <v>875</v>
      </c>
      <c r="AH135" t="s">
        <v>1831</v>
      </c>
      <c r="AI135" t="s">
        <v>899</v>
      </c>
      <c r="AJ135" t="s">
        <v>268</v>
      </c>
      <c r="AK135" t="s">
        <v>377</v>
      </c>
      <c r="AL135" t="s">
        <v>268</v>
      </c>
      <c r="AM135" t="s">
        <v>353</v>
      </c>
      <c r="AN135" t="s">
        <v>268</v>
      </c>
      <c r="AO135" t="s">
        <v>268</v>
      </c>
      <c r="AP135" t="s">
        <v>268</v>
      </c>
      <c r="AQ135" t="s">
        <v>268</v>
      </c>
      <c r="AR135" t="s">
        <v>268</v>
      </c>
      <c r="AS135" t="s">
        <v>268</v>
      </c>
      <c r="AT135" t="s">
        <v>268</v>
      </c>
      <c r="AU135" t="s">
        <v>268</v>
      </c>
      <c r="AV135" t="s">
        <v>268</v>
      </c>
      <c r="AW135" t="s">
        <v>268</v>
      </c>
      <c r="AX135" t="s">
        <v>268</v>
      </c>
      <c r="AY135" t="s">
        <v>268</v>
      </c>
      <c r="AZ135" t="s">
        <v>268</v>
      </c>
      <c r="BA135" t="s">
        <v>268</v>
      </c>
      <c r="BB135" t="s">
        <v>268</v>
      </c>
      <c r="BC135" t="s">
        <v>268</v>
      </c>
      <c r="BD135" t="s">
        <v>268</v>
      </c>
      <c r="BE135" t="s">
        <v>268</v>
      </c>
      <c r="BF135" t="s">
        <v>268</v>
      </c>
      <c r="BG135" t="s">
        <v>268</v>
      </c>
      <c r="BH135" t="s">
        <v>268</v>
      </c>
      <c r="BI135" t="s">
        <v>268</v>
      </c>
      <c r="BJ135" t="s">
        <v>268</v>
      </c>
      <c r="BK135" t="s">
        <v>268</v>
      </c>
      <c r="BL135" t="s">
        <v>268</v>
      </c>
      <c r="BM135" t="s">
        <v>268</v>
      </c>
      <c r="BN135" t="s">
        <v>268</v>
      </c>
      <c r="BO135" t="s">
        <v>268</v>
      </c>
      <c r="BP135" t="s">
        <v>268</v>
      </c>
      <c r="BQ135" t="s">
        <v>268</v>
      </c>
      <c r="BR135" t="s">
        <v>268</v>
      </c>
      <c r="BS135" t="s">
        <v>268</v>
      </c>
      <c r="BT135" t="s">
        <v>268</v>
      </c>
      <c r="BU135" t="s">
        <v>268</v>
      </c>
      <c r="BV135" t="s">
        <v>268</v>
      </c>
      <c r="BW135" t="s">
        <v>268</v>
      </c>
      <c r="BX135" t="s">
        <v>268</v>
      </c>
      <c r="BY135">
        <v>6.3</v>
      </c>
      <c r="BZ135">
        <v>6.3</v>
      </c>
      <c r="CA135" t="s">
        <v>142</v>
      </c>
      <c r="CB135" s="356">
        <v>123</v>
      </c>
      <c r="CC135" t="s">
        <v>1817</v>
      </c>
      <c r="CD135" t="s">
        <v>268</v>
      </c>
      <c r="CE135" t="s">
        <v>268</v>
      </c>
      <c r="CF135" s="356">
        <v>1</v>
      </c>
      <c r="CG135" t="s">
        <v>268</v>
      </c>
      <c r="CH135" t="s">
        <v>268</v>
      </c>
      <c r="CI135" t="s">
        <v>268</v>
      </c>
      <c r="CJ135" t="s">
        <v>268</v>
      </c>
      <c r="CK135" t="s">
        <v>268</v>
      </c>
      <c r="CL135" t="s">
        <v>268</v>
      </c>
      <c r="CM135" t="s">
        <v>11224</v>
      </c>
      <c r="CN135">
        <v>3.11</v>
      </c>
      <c r="CO135" t="s">
        <v>268</v>
      </c>
      <c r="CP135">
        <v>3.11</v>
      </c>
      <c r="CQ135">
        <v>365</v>
      </c>
      <c r="CR135" t="s">
        <v>878</v>
      </c>
      <c r="CS135" t="s">
        <v>11225</v>
      </c>
      <c r="CT135" t="s">
        <v>11226</v>
      </c>
      <c r="CU135" t="s">
        <v>11227</v>
      </c>
      <c r="CV135" t="s">
        <v>268</v>
      </c>
      <c r="CW135" t="s">
        <v>268</v>
      </c>
      <c r="CX135" t="s">
        <v>268</v>
      </c>
      <c r="CY135" t="s">
        <v>268</v>
      </c>
      <c r="CZ135" t="s">
        <v>268</v>
      </c>
      <c r="DA135" t="s">
        <v>268</v>
      </c>
      <c r="DB135" s="429">
        <f t="shared" si="32"/>
        <v>0</v>
      </c>
      <c r="DC135" s="284">
        <f t="shared" si="33"/>
        <v>0</v>
      </c>
      <c r="DD135" s="284">
        <f t="shared" si="34"/>
        <v>0</v>
      </c>
      <c r="DE135" s="284">
        <f t="shared" si="35"/>
        <v>0</v>
      </c>
      <c r="DF135" s="295">
        <f t="shared" si="36"/>
        <v>6.2999999999999989</v>
      </c>
      <c r="DG135" s="284">
        <f t="shared" si="37"/>
        <v>1</v>
      </c>
      <c r="DH135" s="284">
        <f t="shared" si="38"/>
        <v>0</v>
      </c>
      <c r="DI135" s="284">
        <f t="shared" si="39"/>
        <v>0</v>
      </c>
      <c r="DJ135" s="284">
        <f t="shared" si="40"/>
        <v>0</v>
      </c>
      <c r="DK135" s="295">
        <f t="shared" si="41"/>
        <v>0</v>
      </c>
      <c r="DL135" s="297">
        <f t="shared" si="42"/>
        <v>1</v>
      </c>
      <c r="DM135" s="430">
        <f>IFERROR(IF(CA135="D",IF(DL135="A dispo.",DF135*VLOOKUP('DATI INPUT'!$F$27,TARIFFE_UD,4,FALSE),DF135*VLOOKUP(DL135,TARIFFE_UD,4,FALSE)),DF135*VLOOKUP(CB135-100,TARIFFE_UND,4,FALSE)),0)</f>
        <v>3.1060351541923605</v>
      </c>
      <c r="DN135" s="430">
        <f>IFERROR(IF(CA135="D",IF(DL135="A dispo.",DK135*VLOOKUP('DATI INPUT'!$F$27,TARIFFE_UD,5,FALSE),DK135*VLOOKUP(DL135,TARIFFE_UD,5,FALSE)),DK135*VLOOKUP(CB135-100,TARIFFE_UND,5,FALSE)),0)</f>
        <v>0</v>
      </c>
      <c r="DO135" s="431">
        <f t="shared" si="43"/>
        <v>-3.9648458076393389E-3</v>
      </c>
      <c r="DP135" s="299">
        <f>IFERROR(IF(CA135="D",IF(DL135="A dispo.",DF135*VLOOKUP('DATI INPUT'!$F$27,TARIFFE_UD,2,FALSE),DF135*VLOOKUP(DL135,TARIFFE_UD,2,FALSE)),DF135*VLOOKUP(CB135-100,TARIFFE_UND,2,FALSE)),0)</f>
        <v>3.8805569540360376</v>
      </c>
      <c r="DQ135" s="299">
        <f>IFERROR(IF(CA135="D",IF(DL135="A dispo.",DK135*VLOOKUP('DATI INPUT'!$F$27,TARIFFE_UD,3,FALSE),DK135*VLOOKUP(DL135,TARIFFE_UD,3,FALSE)),DK135*VLOOKUP(CB135-100,TARIFFE_UND,3,FALSE)),0)</f>
        <v>0</v>
      </c>
      <c r="DR135" s="299">
        <f t="shared" si="44"/>
        <v>3.8805569540360376</v>
      </c>
    </row>
    <row r="136" spans="1:122" x14ac:dyDescent="0.25">
      <c r="A136" t="s">
        <v>2716</v>
      </c>
      <c r="B136" t="s">
        <v>1357</v>
      </c>
      <c r="C136" t="s">
        <v>441</v>
      </c>
      <c r="D136" t="s">
        <v>2710</v>
      </c>
      <c r="E136" t="s">
        <v>268</v>
      </c>
      <c r="F136" t="s">
        <v>156</v>
      </c>
      <c r="G136" t="s">
        <v>2711</v>
      </c>
      <c r="H136" t="s">
        <v>1137</v>
      </c>
      <c r="I136" t="s">
        <v>2250</v>
      </c>
      <c r="J136" t="s">
        <v>156</v>
      </c>
      <c r="K136" t="s">
        <v>2712</v>
      </c>
      <c r="L136" t="s">
        <v>960</v>
      </c>
      <c r="M136" t="s">
        <v>2713</v>
      </c>
      <c r="N136" t="s">
        <v>984</v>
      </c>
      <c r="O136" t="s">
        <v>873</v>
      </c>
      <c r="P136" t="s">
        <v>1046</v>
      </c>
      <c r="Q136" t="s">
        <v>270</v>
      </c>
      <c r="R136" t="s">
        <v>268</v>
      </c>
      <c r="S136" t="s">
        <v>268</v>
      </c>
      <c r="T136" t="s">
        <v>268</v>
      </c>
      <c r="U136" t="s">
        <v>268</v>
      </c>
      <c r="V136" t="s">
        <v>268</v>
      </c>
      <c r="W136" t="s">
        <v>2713</v>
      </c>
      <c r="X136" t="s">
        <v>1046</v>
      </c>
      <c r="Y136" t="s">
        <v>270</v>
      </c>
      <c r="Z136" t="s">
        <v>268</v>
      </c>
      <c r="AA136" t="s">
        <v>268</v>
      </c>
      <c r="AB136" t="s">
        <v>268</v>
      </c>
      <c r="AC136" t="s">
        <v>268</v>
      </c>
      <c r="AD136" t="s">
        <v>268</v>
      </c>
      <c r="AE136" t="s">
        <v>287</v>
      </c>
      <c r="AF136" t="s">
        <v>1811</v>
      </c>
      <c r="AG136" t="s">
        <v>875</v>
      </c>
      <c r="AH136" t="s">
        <v>1831</v>
      </c>
      <c r="AI136" t="s">
        <v>899</v>
      </c>
      <c r="AJ136" t="s">
        <v>268</v>
      </c>
      <c r="AK136" t="s">
        <v>395</v>
      </c>
      <c r="AL136" t="s">
        <v>268</v>
      </c>
      <c r="AM136" t="s">
        <v>405</v>
      </c>
      <c r="AN136" t="s">
        <v>268</v>
      </c>
      <c r="AO136" t="s">
        <v>268</v>
      </c>
      <c r="AP136" t="s">
        <v>268</v>
      </c>
      <c r="AQ136" t="s">
        <v>268</v>
      </c>
      <c r="AR136" t="s">
        <v>268</v>
      </c>
      <c r="AS136" t="s">
        <v>268</v>
      </c>
      <c r="AT136" t="s">
        <v>268</v>
      </c>
      <c r="AU136" t="s">
        <v>268</v>
      </c>
      <c r="AV136" t="s">
        <v>268</v>
      </c>
      <c r="AW136" t="s">
        <v>268</v>
      </c>
      <c r="AX136" t="s">
        <v>268</v>
      </c>
      <c r="AY136" t="s">
        <v>268</v>
      </c>
      <c r="AZ136" t="s">
        <v>268</v>
      </c>
      <c r="BA136" t="s">
        <v>268</v>
      </c>
      <c r="BB136" t="s">
        <v>268</v>
      </c>
      <c r="BC136" t="s">
        <v>268</v>
      </c>
      <c r="BD136" t="s">
        <v>268</v>
      </c>
      <c r="BE136" t="s">
        <v>268</v>
      </c>
      <c r="BF136" t="s">
        <v>268</v>
      </c>
      <c r="BG136" t="s">
        <v>268</v>
      </c>
      <c r="BH136" t="s">
        <v>268</v>
      </c>
      <c r="BI136" t="s">
        <v>268</v>
      </c>
      <c r="BJ136" t="s">
        <v>268</v>
      </c>
      <c r="BK136" t="s">
        <v>268</v>
      </c>
      <c r="BL136" t="s">
        <v>268</v>
      </c>
      <c r="BM136" t="s">
        <v>268</v>
      </c>
      <c r="BN136" t="s">
        <v>268</v>
      </c>
      <c r="BO136" t="s">
        <v>268</v>
      </c>
      <c r="BP136" t="s">
        <v>268</v>
      </c>
      <c r="BQ136" t="s">
        <v>268</v>
      </c>
      <c r="BR136" t="s">
        <v>268</v>
      </c>
      <c r="BS136" t="s">
        <v>268</v>
      </c>
      <c r="BT136" t="s">
        <v>268</v>
      </c>
      <c r="BU136" t="s">
        <v>268</v>
      </c>
      <c r="BV136" t="s">
        <v>268</v>
      </c>
      <c r="BW136" t="s">
        <v>268</v>
      </c>
      <c r="BX136" t="s">
        <v>268</v>
      </c>
      <c r="BY136">
        <v>59</v>
      </c>
      <c r="BZ136">
        <v>59</v>
      </c>
      <c r="CA136" t="s">
        <v>142</v>
      </c>
      <c r="CB136" s="356">
        <v>122</v>
      </c>
      <c r="CC136" t="s">
        <v>876</v>
      </c>
      <c r="CD136" t="s">
        <v>268</v>
      </c>
      <c r="CE136" t="s">
        <v>268</v>
      </c>
      <c r="CF136" s="356">
        <v>1</v>
      </c>
      <c r="CG136" t="s">
        <v>268</v>
      </c>
      <c r="CH136" t="s">
        <v>268</v>
      </c>
      <c r="CI136" t="s">
        <v>268</v>
      </c>
      <c r="CJ136" t="s">
        <v>268</v>
      </c>
      <c r="CK136" t="s">
        <v>268</v>
      </c>
      <c r="CL136" t="s">
        <v>268</v>
      </c>
      <c r="CM136" t="s">
        <v>11224</v>
      </c>
      <c r="CN136">
        <v>46.02</v>
      </c>
      <c r="CO136" t="s">
        <v>268</v>
      </c>
      <c r="CP136">
        <v>46.02</v>
      </c>
      <c r="CQ136">
        <v>365</v>
      </c>
      <c r="CR136" t="s">
        <v>878</v>
      </c>
      <c r="CS136" t="s">
        <v>11225</v>
      </c>
      <c r="CT136" t="s">
        <v>11226</v>
      </c>
      <c r="CU136" t="s">
        <v>11227</v>
      </c>
      <c r="CV136" t="s">
        <v>268</v>
      </c>
      <c r="CW136" t="s">
        <v>268</v>
      </c>
      <c r="CX136" t="s">
        <v>268</v>
      </c>
      <c r="CY136" t="s">
        <v>268</v>
      </c>
      <c r="CZ136" t="s">
        <v>268</v>
      </c>
      <c r="DA136" t="s">
        <v>268</v>
      </c>
      <c r="DB136" s="429">
        <f t="shared" si="32"/>
        <v>0</v>
      </c>
      <c r="DC136" s="284">
        <f t="shared" si="33"/>
        <v>0</v>
      </c>
      <c r="DD136" s="284">
        <f t="shared" si="34"/>
        <v>0</v>
      </c>
      <c r="DE136" s="284">
        <f t="shared" si="35"/>
        <v>0</v>
      </c>
      <c r="DF136" s="295">
        <f t="shared" si="36"/>
        <v>59</v>
      </c>
      <c r="DG136" s="284">
        <f t="shared" si="37"/>
        <v>0</v>
      </c>
      <c r="DH136" s="284">
        <f t="shared" si="38"/>
        <v>0</v>
      </c>
      <c r="DI136" s="284">
        <f t="shared" si="39"/>
        <v>0</v>
      </c>
      <c r="DJ136" s="284">
        <f t="shared" si="40"/>
        <v>0</v>
      </c>
      <c r="DK136" s="295">
        <f t="shared" si="41"/>
        <v>1</v>
      </c>
      <c r="DL136" s="297">
        <f t="shared" si="42"/>
        <v>1</v>
      </c>
      <c r="DM136" s="430">
        <f>IFERROR(IF(CA136="D",IF(DL136="A dispo.",DF136*VLOOKUP('DATI INPUT'!$F$27,TARIFFE_UD,4,FALSE),DF136*VLOOKUP(DL136,TARIFFE_UD,4,FALSE)),DF136*VLOOKUP(CB136-100,TARIFFE_UND,4,FALSE)),0)</f>
        <v>29.088265729737987</v>
      </c>
      <c r="DN136" s="430">
        <f>IFERROR(IF(CA136="D",IF(DL136="A dispo.",DK136*VLOOKUP('DATI INPUT'!$F$27,TARIFFE_UD,5,FALSE),DK136*VLOOKUP(DL136,TARIFFE_UD,5,FALSE)),DK136*VLOOKUP(CB136-100,TARIFFE_UND,5,FALSE)),0)</f>
        <v>16.930848468833439</v>
      </c>
      <c r="DO136" s="431">
        <f t="shared" si="43"/>
        <v>-8.8580142857352939E-4</v>
      </c>
      <c r="DP136" s="299">
        <f>IFERROR(IF(CA136="D",IF(DL136="A dispo.",DF136*VLOOKUP('DATI INPUT'!$F$27,TARIFFE_UD,2,FALSE),DF136*VLOOKUP(DL136,TARIFFE_UD,2,FALSE)),DF136*VLOOKUP(CB136-100,TARIFFE_UND,2,FALSE)),0)</f>
        <v>36.341723855258138</v>
      </c>
      <c r="DQ136" s="299">
        <f>IFERROR(IF(CA136="D",IF(DL136="A dispo.",DK136*VLOOKUP('DATI INPUT'!$F$27,TARIFFE_UD,3,FALSE),DK136*VLOOKUP(DL136,TARIFFE_UD,3,FALSE)),DK136*VLOOKUP(CB136-100,TARIFFE_UND,3,FALSE)),0)</f>
        <v>15.164853048114928</v>
      </c>
      <c r="DR136" s="299">
        <f t="shared" si="44"/>
        <v>51.506576903373066</v>
      </c>
    </row>
    <row r="137" spans="1:122" x14ac:dyDescent="0.25">
      <c r="A137" t="s">
        <v>2717</v>
      </c>
      <c r="B137" t="s">
        <v>2718</v>
      </c>
      <c r="C137" t="s">
        <v>2719</v>
      </c>
      <c r="D137" t="s">
        <v>2720</v>
      </c>
      <c r="E137" t="s">
        <v>2721</v>
      </c>
      <c r="F137" t="s">
        <v>156</v>
      </c>
      <c r="G137" t="s">
        <v>2722</v>
      </c>
      <c r="H137" t="s">
        <v>1033</v>
      </c>
      <c r="I137" t="s">
        <v>2723</v>
      </c>
      <c r="J137" t="s">
        <v>156</v>
      </c>
      <c r="K137" t="s">
        <v>2724</v>
      </c>
      <c r="L137" t="s">
        <v>960</v>
      </c>
      <c r="M137" t="s">
        <v>2725</v>
      </c>
      <c r="N137" t="s">
        <v>984</v>
      </c>
      <c r="O137" t="s">
        <v>873</v>
      </c>
      <c r="P137" t="s">
        <v>613</v>
      </c>
      <c r="Q137" t="s">
        <v>304</v>
      </c>
      <c r="R137" t="s">
        <v>268</v>
      </c>
      <c r="S137" t="s">
        <v>268</v>
      </c>
      <c r="T137" t="s">
        <v>268</v>
      </c>
      <c r="U137" t="s">
        <v>268</v>
      </c>
      <c r="V137" t="s">
        <v>268</v>
      </c>
      <c r="W137" t="s">
        <v>2726</v>
      </c>
      <c r="X137" t="s">
        <v>613</v>
      </c>
      <c r="Y137" t="s">
        <v>304</v>
      </c>
      <c r="Z137" t="s">
        <v>154</v>
      </c>
      <c r="AA137" t="s">
        <v>268</v>
      </c>
      <c r="AB137" t="s">
        <v>268</v>
      </c>
      <c r="AC137" t="s">
        <v>268</v>
      </c>
      <c r="AD137" t="s">
        <v>268</v>
      </c>
      <c r="AE137" t="s">
        <v>287</v>
      </c>
      <c r="AF137" t="s">
        <v>1811</v>
      </c>
      <c r="AG137" t="s">
        <v>875</v>
      </c>
      <c r="AH137" t="s">
        <v>1812</v>
      </c>
      <c r="AI137" t="s">
        <v>795</v>
      </c>
      <c r="AJ137" t="s">
        <v>268</v>
      </c>
      <c r="AK137" t="s">
        <v>268</v>
      </c>
      <c r="AL137" t="s">
        <v>268</v>
      </c>
      <c r="AM137" t="s">
        <v>353</v>
      </c>
      <c r="AN137" t="s">
        <v>268</v>
      </c>
      <c r="AO137" t="s">
        <v>268</v>
      </c>
      <c r="AP137" t="s">
        <v>268</v>
      </c>
      <c r="AQ137" t="s">
        <v>268</v>
      </c>
      <c r="AR137" t="s">
        <v>268</v>
      </c>
      <c r="AS137" t="s">
        <v>268</v>
      </c>
      <c r="AT137" t="s">
        <v>268</v>
      </c>
      <c r="AU137" t="s">
        <v>268</v>
      </c>
      <c r="AV137" t="s">
        <v>268</v>
      </c>
      <c r="AW137" t="s">
        <v>268</v>
      </c>
      <c r="AX137" t="s">
        <v>268</v>
      </c>
      <c r="AY137" t="s">
        <v>268</v>
      </c>
      <c r="AZ137" t="s">
        <v>268</v>
      </c>
      <c r="BA137" t="s">
        <v>268</v>
      </c>
      <c r="BB137" t="s">
        <v>268</v>
      </c>
      <c r="BC137" t="s">
        <v>268</v>
      </c>
      <c r="BD137" t="s">
        <v>268</v>
      </c>
      <c r="BE137" t="s">
        <v>268</v>
      </c>
      <c r="BF137" t="s">
        <v>268</v>
      </c>
      <c r="BG137" t="s">
        <v>268</v>
      </c>
      <c r="BH137" t="s">
        <v>268</v>
      </c>
      <c r="BI137" t="s">
        <v>268</v>
      </c>
      <c r="BJ137" t="s">
        <v>268</v>
      </c>
      <c r="BK137" t="s">
        <v>268</v>
      </c>
      <c r="BL137" t="s">
        <v>268</v>
      </c>
      <c r="BM137" t="s">
        <v>268</v>
      </c>
      <c r="BN137" t="s">
        <v>268</v>
      </c>
      <c r="BO137" t="s">
        <v>268</v>
      </c>
      <c r="BP137" t="s">
        <v>268</v>
      </c>
      <c r="BQ137" t="s">
        <v>268</v>
      </c>
      <c r="BR137" t="s">
        <v>268</v>
      </c>
      <c r="BS137" t="s">
        <v>268</v>
      </c>
      <c r="BT137" t="s">
        <v>268</v>
      </c>
      <c r="BU137" t="s">
        <v>268</v>
      </c>
      <c r="BV137" t="s">
        <v>268</v>
      </c>
      <c r="BW137" t="s">
        <v>268</v>
      </c>
      <c r="BX137" t="s">
        <v>268</v>
      </c>
      <c r="BY137">
        <v>47</v>
      </c>
      <c r="BZ137">
        <v>47</v>
      </c>
      <c r="CA137" t="s">
        <v>143</v>
      </c>
      <c r="CB137" s="356">
        <v>110</v>
      </c>
      <c r="CC137" t="s">
        <v>316</v>
      </c>
      <c r="CD137" t="s">
        <v>268</v>
      </c>
      <c r="CE137" t="s">
        <v>268</v>
      </c>
      <c r="CF137" t="s">
        <v>268</v>
      </c>
      <c r="CG137" t="s">
        <v>11228</v>
      </c>
      <c r="CH137" t="s">
        <v>268</v>
      </c>
      <c r="CI137" t="s">
        <v>268</v>
      </c>
      <c r="CJ137" t="s">
        <v>268</v>
      </c>
      <c r="CK137" t="s">
        <v>268</v>
      </c>
      <c r="CL137" t="s">
        <v>268</v>
      </c>
      <c r="CM137" t="s">
        <v>11224</v>
      </c>
      <c r="CN137">
        <v>129.62</v>
      </c>
      <c r="CO137" t="s">
        <v>268</v>
      </c>
      <c r="CP137">
        <v>129.62</v>
      </c>
      <c r="CQ137">
        <v>365</v>
      </c>
      <c r="CR137" t="s">
        <v>878</v>
      </c>
      <c r="CS137" t="s">
        <v>11225</v>
      </c>
      <c r="CT137" t="s">
        <v>11226</v>
      </c>
      <c r="CU137" t="s">
        <v>11227</v>
      </c>
      <c r="CV137" t="s">
        <v>268</v>
      </c>
      <c r="CW137" t="s">
        <v>268</v>
      </c>
      <c r="CX137" t="s">
        <v>268</v>
      </c>
      <c r="CY137" t="s">
        <v>268</v>
      </c>
      <c r="CZ137" t="s">
        <v>268</v>
      </c>
      <c r="DA137" t="s">
        <v>268</v>
      </c>
      <c r="DB137" s="429">
        <f t="shared" si="32"/>
        <v>0</v>
      </c>
      <c r="DC137" s="284">
        <f t="shared" si="33"/>
        <v>0</v>
      </c>
      <c r="DD137" s="284">
        <f t="shared" si="34"/>
        <v>0</v>
      </c>
      <c r="DE137" s="284">
        <f t="shared" si="35"/>
        <v>0</v>
      </c>
      <c r="DF137" s="295">
        <f t="shared" si="36"/>
        <v>47</v>
      </c>
      <c r="DG137" s="284">
        <f t="shared" si="37"/>
        <v>0</v>
      </c>
      <c r="DH137" s="284">
        <f t="shared" si="38"/>
        <v>0</v>
      </c>
      <c r="DI137" s="284">
        <f t="shared" si="39"/>
        <v>0</v>
      </c>
      <c r="DJ137" s="284">
        <f t="shared" si="40"/>
        <v>0</v>
      </c>
      <c r="DK137" s="295">
        <f t="shared" si="41"/>
        <v>47</v>
      </c>
      <c r="DL137" s="297" t="str">
        <f t="shared" si="42"/>
        <v/>
      </c>
      <c r="DM137" s="430">
        <f>IFERROR(IF(CA137="D",IF(DL137="A dispo.",DF137*VLOOKUP('DATI INPUT'!$F$27,TARIFFE_UD,4,FALSE),DF137*VLOOKUP(DL137,TARIFFE_UD,4,FALSE)),DF137*VLOOKUP(CB137-100,TARIFFE_UND,4,FALSE)),0)</f>
        <v>21.421439942866957</v>
      </c>
      <c r="DN137" s="430">
        <f>IFERROR(IF(CA137="D",IF(DL137="A dispo.",DK137*VLOOKUP('DATI INPUT'!$F$27,TARIFFE_UD,5,FALSE),DK137*VLOOKUP(DL137,TARIFFE_UD,5,FALSE)),DK137*VLOOKUP(CB137-100,TARIFFE_UND,5,FALSE)),0)</f>
        <v>108.1966234911956</v>
      </c>
      <c r="DO137" s="431">
        <f t="shared" si="43"/>
        <v>-1.9365659374557254E-3</v>
      </c>
      <c r="DP137" s="299">
        <f>IFERROR(IF(CA137="D",IF(DL137="A dispo.",DF137*VLOOKUP('DATI INPUT'!$F$27,TARIFFE_UD,2,FALSE),DF137*VLOOKUP(DL137,TARIFFE_UD,2,FALSE)),DF137*VLOOKUP(CB137-100,TARIFFE_UND,2,FALSE)),0)</f>
        <v>30.293208117971442</v>
      </c>
      <c r="DQ137" s="299">
        <f>IFERROR(IF(CA137="D",IF(DL137="A dispo.",DK137*VLOOKUP('DATI INPUT'!$F$27,TARIFFE_UD,3,FALSE),DK137*VLOOKUP(DL137,TARIFFE_UD,3,FALSE)),DK137*VLOOKUP(CB137-100,TARIFFE_UND,3,FALSE)),0)</f>
        <v>109.76686216794856</v>
      </c>
      <c r="DR137" s="299">
        <f t="shared" si="44"/>
        <v>140.06007028592001</v>
      </c>
    </row>
    <row r="138" spans="1:122" x14ac:dyDescent="0.25">
      <c r="A138" t="s">
        <v>2727</v>
      </c>
      <c r="B138" t="s">
        <v>2718</v>
      </c>
      <c r="C138" t="s">
        <v>2728</v>
      </c>
      <c r="D138" t="s">
        <v>2720</v>
      </c>
      <c r="E138" t="s">
        <v>2721</v>
      </c>
      <c r="F138" t="s">
        <v>156</v>
      </c>
      <c r="G138" t="s">
        <v>2722</v>
      </c>
      <c r="H138" t="s">
        <v>1033</v>
      </c>
      <c r="I138" t="s">
        <v>2723</v>
      </c>
      <c r="J138" t="s">
        <v>156</v>
      </c>
      <c r="K138" t="s">
        <v>2724</v>
      </c>
      <c r="L138" t="s">
        <v>960</v>
      </c>
      <c r="M138" t="s">
        <v>2725</v>
      </c>
      <c r="N138" t="s">
        <v>984</v>
      </c>
      <c r="O138" t="s">
        <v>873</v>
      </c>
      <c r="P138" t="s">
        <v>613</v>
      </c>
      <c r="Q138" t="s">
        <v>304</v>
      </c>
      <c r="R138" t="s">
        <v>268</v>
      </c>
      <c r="S138" t="s">
        <v>268</v>
      </c>
      <c r="T138" t="s">
        <v>268</v>
      </c>
      <c r="U138" t="s">
        <v>268</v>
      </c>
      <c r="V138" t="s">
        <v>268</v>
      </c>
      <c r="W138" t="s">
        <v>2726</v>
      </c>
      <c r="X138" t="s">
        <v>613</v>
      </c>
      <c r="Y138" t="s">
        <v>304</v>
      </c>
      <c r="Z138" t="s">
        <v>154</v>
      </c>
      <c r="AA138" t="s">
        <v>268</v>
      </c>
      <c r="AB138" t="s">
        <v>268</v>
      </c>
      <c r="AC138" t="s">
        <v>268</v>
      </c>
      <c r="AD138" t="s">
        <v>268</v>
      </c>
      <c r="AE138" t="s">
        <v>287</v>
      </c>
      <c r="AF138" t="s">
        <v>1811</v>
      </c>
      <c r="AG138" t="s">
        <v>875</v>
      </c>
      <c r="AH138" t="s">
        <v>1812</v>
      </c>
      <c r="AI138" t="s">
        <v>795</v>
      </c>
      <c r="AJ138" t="s">
        <v>268</v>
      </c>
      <c r="AK138" t="s">
        <v>268</v>
      </c>
      <c r="AL138" t="s">
        <v>268</v>
      </c>
      <c r="AM138" t="s">
        <v>353</v>
      </c>
      <c r="AN138" t="s">
        <v>268</v>
      </c>
      <c r="AO138" t="s">
        <v>268</v>
      </c>
      <c r="AP138" t="s">
        <v>268</v>
      </c>
      <c r="AQ138" t="s">
        <v>268</v>
      </c>
      <c r="AR138" t="s">
        <v>268</v>
      </c>
      <c r="AS138" t="s">
        <v>268</v>
      </c>
      <c r="AT138" t="s">
        <v>268</v>
      </c>
      <c r="AU138" t="s">
        <v>268</v>
      </c>
      <c r="AV138" t="s">
        <v>268</v>
      </c>
      <c r="AW138" t="s">
        <v>268</v>
      </c>
      <c r="AX138" t="s">
        <v>268</v>
      </c>
      <c r="AY138" t="s">
        <v>268</v>
      </c>
      <c r="AZ138" t="s">
        <v>268</v>
      </c>
      <c r="BA138" t="s">
        <v>268</v>
      </c>
      <c r="BB138" t="s">
        <v>268</v>
      </c>
      <c r="BC138" t="s">
        <v>268</v>
      </c>
      <c r="BD138" t="s">
        <v>268</v>
      </c>
      <c r="BE138" t="s">
        <v>268</v>
      </c>
      <c r="BF138" t="s">
        <v>268</v>
      </c>
      <c r="BG138" t="s">
        <v>268</v>
      </c>
      <c r="BH138" t="s">
        <v>268</v>
      </c>
      <c r="BI138" t="s">
        <v>268</v>
      </c>
      <c r="BJ138" t="s">
        <v>268</v>
      </c>
      <c r="BK138" t="s">
        <v>268</v>
      </c>
      <c r="BL138" t="s">
        <v>268</v>
      </c>
      <c r="BM138" t="s">
        <v>268</v>
      </c>
      <c r="BN138" t="s">
        <v>268</v>
      </c>
      <c r="BO138" t="s">
        <v>268</v>
      </c>
      <c r="BP138" t="s">
        <v>268</v>
      </c>
      <c r="BQ138" t="s">
        <v>268</v>
      </c>
      <c r="BR138" t="s">
        <v>268</v>
      </c>
      <c r="BS138" t="s">
        <v>268</v>
      </c>
      <c r="BT138" t="s">
        <v>268</v>
      </c>
      <c r="BU138" t="s">
        <v>268</v>
      </c>
      <c r="BV138" t="s">
        <v>268</v>
      </c>
      <c r="BW138" t="s">
        <v>268</v>
      </c>
      <c r="BX138" t="s">
        <v>268</v>
      </c>
      <c r="BY138">
        <v>16</v>
      </c>
      <c r="BZ138">
        <v>16</v>
      </c>
      <c r="CA138" t="s">
        <v>142</v>
      </c>
      <c r="CB138" s="356">
        <v>123</v>
      </c>
      <c r="CC138" t="s">
        <v>1817</v>
      </c>
      <c r="CD138" t="s">
        <v>268</v>
      </c>
      <c r="CE138" t="s">
        <v>268</v>
      </c>
      <c r="CF138" s="356">
        <v>2</v>
      </c>
      <c r="CG138" t="s">
        <v>268</v>
      </c>
      <c r="CH138" t="s">
        <v>268</v>
      </c>
      <c r="CI138" t="s">
        <v>268</v>
      </c>
      <c r="CJ138" t="s">
        <v>268</v>
      </c>
      <c r="CK138" t="s">
        <v>268</v>
      </c>
      <c r="CL138" t="s">
        <v>268</v>
      </c>
      <c r="CM138" t="s">
        <v>11224</v>
      </c>
      <c r="CN138">
        <v>9.1999999999999993</v>
      </c>
      <c r="CO138" t="s">
        <v>268</v>
      </c>
      <c r="CP138">
        <v>9.1999999999999993</v>
      </c>
      <c r="CQ138">
        <v>365</v>
      </c>
      <c r="CR138" t="s">
        <v>878</v>
      </c>
      <c r="CS138" t="s">
        <v>11225</v>
      </c>
      <c r="CT138" t="s">
        <v>11226</v>
      </c>
      <c r="CU138" t="s">
        <v>11227</v>
      </c>
      <c r="CV138" t="s">
        <v>268</v>
      </c>
      <c r="CW138" t="s">
        <v>268</v>
      </c>
      <c r="CX138" t="s">
        <v>268</v>
      </c>
      <c r="CY138" t="s">
        <v>268</v>
      </c>
      <c r="CZ138" t="s">
        <v>268</v>
      </c>
      <c r="DA138" t="s">
        <v>268</v>
      </c>
      <c r="DB138" s="429">
        <f t="shared" si="32"/>
        <v>0</v>
      </c>
      <c r="DC138" s="284">
        <f t="shared" si="33"/>
        <v>0</v>
      </c>
      <c r="DD138" s="284">
        <f t="shared" si="34"/>
        <v>0</v>
      </c>
      <c r="DE138" s="284">
        <f t="shared" si="35"/>
        <v>0</v>
      </c>
      <c r="DF138" s="295">
        <f t="shared" si="36"/>
        <v>16</v>
      </c>
      <c r="DG138" s="284">
        <f t="shared" si="37"/>
        <v>1</v>
      </c>
      <c r="DH138" s="284">
        <f t="shared" si="38"/>
        <v>0</v>
      </c>
      <c r="DI138" s="284">
        <f t="shared" si="39"/>
        <v>0</v>
      </c>
      <c r="DJ138" s="284">
        <f t="shared" si="40"/>
        <v>0</v>
      </c>
      <c r="DK138" s="295">
        <f t="shared" si="41"/>
        <v>0</v>
      </c>
      <c r="DL138" s="297">
        <f t="shared" si="42"/>
        <v>2</v>
      </c>
      <c r="DM138" s="430">
        <f>IFERROR(IF(CA138="D",IF(DL138="A dispo.",DF138*VLOOKUP('DATI INPUT'!$F$27,TARIFFE_UD,4,FALSE),DF138*VLOOKUP(DL138,TARIFFE_UD,4,FALSE)),DF138*VLOOKUP(CB138-100,TARIFFE_UND,4,FALSE)),0)</f>
        <v>9.2030671235329233</v>
      </c>
      <c r="DN138" s="430">
        <f>IFERROR(IF(CA138="D",IF(DL138="A dispo.",DK138*VLOOKUP('DATI INPUT'!$F$27,TARIFFE_UD,5,FALSE),DK138*VLOOKUP(DL138,TARIFFE_UD,5,FALSE)),DK138*VLOOKUP(CB138-100,TARIFFE_UND,5,FALSE)),0)</f>
        <v>0</v>
      </c>
      <c r="DO138" s="431">
        <f t="shared" si="43"/>
        <v>3.0671235329240432E-3</v>
      </c>
      <c r="DP138" s="299">
        <f>IFERROR(IF(CA138="D",IF(DL138="A dispo.",DF138*VLOOKUP('DATI INPUT'!$F$27,TARIFFE_UD,2,FALSE),DF138*VLOOKUP(DL138,TARIFFE_UD,2,FALSE)),DF138*VLOOKUP(CB138-100,TARIFFE_UND,2,FALSE)),0)</f>
        <v>11.497946530477151</v>
      </c>
      <c r="DQ138" s="299">
        <f>IFERROR(IF(CA138="D",IF(DL138="A dispo.",DK138*VLOOKUP('DATI INPUT'!$F$27,TARIFFE_UD,3,FALSE),DK138*VLOOKUP(DL138,TARIFFE_UD,3,FALSE)),DK138*VLOOKUP(CB138-100,TARIFFE_UND,3,FALSE)),0)</f>
        <v>0</v>
      </c>
      <c r="DR138" s="299">
        <f t="shared" si="44"/>
        <v>11.497946530477151</v>
      </c>
    </row>
    <row r="139" spans="1:122" x14ac:dyDescent="0.25">
      <c r="A139" t="s">
        <v>2729</v>
      </c>
      <c r="B139" t="s">
        <v>948</v>
      </c>
      <c r="C139" t="s">
        <v>442</v>
      </c>
      <c r="D139" t="s">
        <v>2730</v>
      </c>
      <c r="E139" t="s">
        <v>268</v>
      </c>
      <c r="F139" t="s">
        <v>156</v>
      </c>
      <c r="G139" t="s">
        <v>2731</v>
      </c>
      <c r="H139" t="s">
        <v>1137</v>
      </c>
      <c r="I139" t="s">
        <v>2732</v>
      </c>
      <c r="J139" t="s">
        <v>156</v>
      </c>
      <c r="K139" t="s">
        <v>2733</v>
      </c>
      <c r="L139" t="s">
        <v>984</v>
      </c>
      <c r="M139" t="s">
        <v>2734</v>
      </c>
      <c r="N139" t="s">
        <v>984</v>
      </c>
      <c r="O139" t="s">
        <v>873</v>
      </c>
      <c r="P139" t="s">
        <v>1310</v>
      </c>
      <c r="Q139" t="s">
        <v>313</v>
      </c>
      <c r="R139" t="s">
        <v>268</v>
      </c>
      <c r="S139" t="s">
        <v>268</v>
      </c>
      <c r="T139" t="s">
        <v>268</v>
      </c>
      <c r="U139" t="s">
        <v>268</v>
      </c>
      <c r="V139" t="s">
        <v>268</v>
      </c>
      <c r="W139" t="s">
        <v>10375</v>
      </c>
      <c r="X139" t="s">
        <v>10367</v>
      </c>
      <c r="Y139" t="s">
        <v>343</v>
      </c>
      <c r="Z139" t="s">
        <v>268</v>
      </c>
      <c r="AA139" t="s">
        <v>268</v>
      </c>
      <c r="AB139" t="s">
        <v>268</v>
      </c>
      <c r="AC139" t="s">
        <v>268</v>
      </c>
      <c r="AD139" t="s">
        <v>268</v>
      </c>
      <c r="AE139" t="s">
        <v>287</v>
      </c>
      <c r="AF139" t="s">
        <v>1811</v>
      </c>
      <c r="AG139" t="s">
        <v>875</v>
      </c>
      <c r="AH139" t="s">
        <v>2154</v>
      </c>
      <c r="AI139" t="s">
        <v>952</v>
      </c>
      <c r="AJ139" t="s">
        <v>268</v>
      </c>
      <c r="AK139" t="s">
        <v>395</v>
      </c>
      <c r="AL139" t="s">
        <v>268</v>
      </c>
      <c r="AM139" t="s">
        <v>405</v>
      </c>
      <c r="AN139" t="s">
        <v>268</v>
      </c>
      <c r="AO139" t="s">
        <v>268</v>
      </c>
      <c r="AP139" t="s">
        <v>268</v>
      </c>
      <c r="AQ139" t="s">
        <v>268</v>
      </c>
      <c r="AR139" t="s">
        <v>268</v>
      </c>
      <c r="AS139" t="s">
        <v>268</v>
      </c>
      <c r="AT139" t="s">
        <v>268</v>
      </c>
      <c r="AU139" t="s">
        <v>268</v>
      </c>
      <c r="AV139" t="s">
        <v>268</v>
      </c>
      <c r="AW139" t="s">
        <v>268</v>
      </c>
      <c r="AX139" t="s">
        <v>268</v>
      </c>
      <c r="AY139" t="s">
        <v>268</v>
      </c>
      <c r="AZ139" t="s">
        <v>268</v>
      </c>
      <c r="BA139" t="s">
        <v>268</v>
      </c>
      <c r="BB139" t="s">
        <v>268</v>
      </c>
      <c r="BC139" t="s">
        <v>268</v>
      </c>
      <c r="BD139" t="s">
        <v>268</v>
      </c>
      <c r="BE139" t="s">
        <v>268</v>
      </c>
      <c r="BF139" t="s">
        <v>268</v>
      </c>
      <c r="BG139" t="s">
        <v>268</v>
      </c>
      <c r="BH139" t="s">
        <v>268</v>
      </c>
      <c r="BI139" t="s">
        <v>268</v>
      </c>
      <c r="BJ139" t="s">
        <v>268</v>
      </c>
      <c r="BK139" t="s">
        <v>268</v>
      </c>
      <c r="BL139" t="s">
        <v>268</v>
      </c>
      <c r="BM139" t="s">
        <v>268</v>
      </c>
      <c r="BN139" t="s">
        <v>268</v>
      </c>
      <c r="BO139" t="s">
        <v>268</v>
      </c>
      <c r="BP139" t="s">
        <v>268</v>
      </c>
      <c r="BQ139" t="s">
        <v>268</v>
      </c>
      <c r="BR139" t="s">
        <v>268</v>
      </c>
      <c r="BS139" t="s">
        <v>268</v>
      </c>
      <c r="BT139" t="s">
        <v>268</v>
      </c>
      <c r="BU139" t="s">
        <v>268</v>
      </c>
      <c r="BV139" t="s">
        <v>268</v>
      </c>
      <c r="BW139" t="s">
        <v>268</v>
      </c>
      <c r="BX139" t="s">
        <v>268</v>
      </c>
      <c r="BY139">
        <v>36</v>
      </c>
      <c r="BZ139">
        <v>36</v>
      </c>
      <c r="CA139" t="s">
        <v>142</v>
      </c>
      <c r="CB139" s="356">
        <v>122</v>
      </c>
      <c r="CC139" t="s">
        <v>876</v>
      </c>
      <c r="CD139" t="s">
        <v>268</v>
      </c>
      <c r="CE139" t="s">
        <v>268</v>
      </c>
      <c r="CF139" s="356">
        <v>3</v>
      </c>
      <c r="CG139" t="s">
        <v>268</v>
      </c>
      <c r="CH139" t="s">
        <v>268</v>
      </c>
      <c r="CI139" t="s">
        <v>268</v>
      </c>
      <c r="CJ139" t="s">
        <v>268</v>
      </c>
      <c r="CK139" t="s">
        <v>268</v>
      </c>
      <c r="CL139" t="s">
        <v>268</v>
      </c>
      <c r="CM139" t="s">
        <v>11224</v>
      </c>
      <c r="CN139">
        <v>90.22</v>
      </c>
      <c r="CO139" t="s">
        <v>268</v>
      </c>
      <c r="CP139">
        <v>90.22</v>
      </c>
      <c r="CQ139">
        <v>365</v>
      </c>
      <c r="CR139" t="s">
        <v>878</v>
      </c>
      <c r="CS139" t="s">
        <v>11225</v>
      </c>
      <c r="CT139" t="s">
        <v>11226</v>
      </c>
      <c r="CU139" t="s">
        <v>11227</v>
      </c>
      <c r="CV139" t="s">
        <v>268</v>
      </c>
      <c r="CW139" t="s">
        <v>268</v>
      </c>
      <c r="CX139" t="s">
        <v>268</v>
      </c>
      <c r="CY139" t="s">
        <v>268</v>
      </c>
      <c r="CZ139" t="s">
        <v>268</v>
      </c>
      <c r="DA139" t="s">
        <v>268</v>
      </c>
      <c r="DB139" s="429">
        <f t="shared" si="32"/>
        <v>0</v>
      </c>
      <c r="DC139" s="284">
        <f t="shared" si="33"/>
        <v>0</v>
      </c>
      <c r="DD139" s="284">
        <f t="shared" si="34"/>
        <v>0</v>
      </c>
      <c r="DE139" s="284">
        <f t="shared" si="35"/>
        <v>0</v>
      </c>
      <c r="DF139" s="295">
        <f t="shared" si="36"/>
        <v>36</v>
      </c>
      <c r="DG139" s="284">
        <f t="shared" si="37"/>
        <v>0</v>
      </c>
      <c r="DH139" s="284">
        <f t="shared" si="38"/>
        <v>0</v>
      </c>
      <c r="DI139" s="284">
        <f t="shared" si="39"/>
        <v>0</v>
      </c>
      <c r="DJ139" s="284">
        <f t="shared" si="40"/>
        <v>0</v>
      </c>
      <c r="DK139" s="295">
        <f t="shared" si="41"/>
        <v>1</v>
      </c>
      <c r="DL139" s="297">
        <f t="shared" si="42"/>
        <v>3</v>
      </c>
      <c r="DM139" s="430">
        <f>IFERROR(IF(CA139="D",IF(DL139="A dispo.",DF139*VLOOKUP('DATI INPUT'!$F$27,TARIFFE_UD,4,FALSE),DF139*VLOOKUP(DL139,TARIFFE_UD,4,FALSE)),DF139*VLOOKUP(CB139-100,TARIFFE_UND,4,FALSE)),0)</f>
        <v>22.819850112433677</v>
      </c>
      <c r="DN139" s="430">
        <f>IFERROR(IF(CA139="D",IF(DL139="A dispo.",DK139*VLOOKUP('DATI INPUT'!$F$27,TARIFFE_UD,5,FALSE),DK139*VLOOKUP(DL139,TARIFFE_UD,5,FALSE)),DK139*VLOOKUP(CB139-100,TARIFFE_UND,5,FALSE)),0)</f>
        <v>67.397800635548478</v>
      </c>
      <c r="DO139" s="431">
        <f t="shared" si="43"/>
        <v>-2.3492520178365339E-3</v>
      </c>
      <c r="DP139" s="299">
        <f>IFERROR(IF(CA139="D",IF(DL139="A dispo.",DF139*VLOOKUP('DATI INPUT'!$F$27,TARIFFE_UD,2,FALSE),DF139*VLOOKUP(DL139,TARIFFE_UD,2,FALSE)),DF139*VLOOKUP(CB139-100,TARIFFE_UND,2,FALSE)),0)</f>
        <v>28.510214356183134</v>
      </c>
      <c r="DQ139" s="299">
        <f>IFERROR(IF(CA139="D",IF(DL139="A dispo.",DK139*VLOOKUP('DATI INPUT'!$F$27,TARIFFE_UD,3,FALSE),DK139*VLOOKUP(DL139,TARIFFE_UD,3,FALSE)),DK139*VLOOKUP(CB139-100,TARIFFE_UND,3,FALSE)),0)</f>
        <v>60.367780403072892</v>
      </c>
      <c r="DR139" s="299">
        <f t="shared" si="44"/>
        <v>88.877994759256026</v>
      </c>
    </row>
    <row r="140" spans="1:122" x14ac:dyDescent="0.25">
      <c r="A140" t="s">
        <v>2736</v>
      </c>
      <c r="B140" t="s">
        <v>664</v>
      </c>
      <c r="C140" t="s">
        <v>1345</v>
      </c>
      <c r="D140" t="s">
        <v>2737</v>
      </c>
      <c r="E140" t="s">
        <v>268</v>
      </c>
      <c r="F140" t="s">
        <v>156</v>
      </c>
      <c r="G140" t="s">
        <v>2738</v>
      </c>
      <c r="H140" t="s">
        <v>1137</v>
      </c>
      <c r="I140" t="s">
        <v>433</v>
      </c>
      <c r="J140" t="s">
        <v>274</v>
      </c>
      <c r="K140" t="s">
        <v>2739</v>
      </c>
      <c r="L140" t="s">
        <v>984</v>
      </c>
      <c r="M140" t="s">
        <v>2740</v>
      </c>
      <c r="N140" t="s">
        <v>418</v>
      </c>
      <c r="O140" t="s">
        <v>2741</v>
      </c>
      <c r="P140" t="s">
        <v>2742</v>
      </c>
      <c r="Q140" t="s">
        <v>1733</v>
      </c>
      <c r="R140" t="s">
        <v>268</v>
      </c>
      <c r="S140" t="s">
        <v>268</v>
      </c>
      <c r="T140" t="s">
        <v>268</v>
      </c>
      <c r="U140" t="s">
        <v>268</v>
      </c>
      <c r="V140" t="s">
        <v>268</v>
      </c>
      <c r="W140" t="s">
        <v>1506</v>
      </c>
      <c r="X140" t="s">
        <v>613</v>
      </c>
      <c r="Y140" t="s">
        <v>282</v>
      </c>
      <c r="Z140" t="s">
        <v>268</v>
      </c>
      <c r="AA140" t="s">
        <v>268</v>
      </c>
      <c r="AB140" t="s">
        <v>268</v>
      </c>
      <c r="AC140" t="s">
        <v>268</v>
      </c>
      <c r="AD140" t="s">
        <v>268</v>
      </c>
      <c r="AE140" t="s">
        <v>287</v>
      </c>
      <c r="AF140" t="s">
        <v>1811</v>
      </c>
      <c r="AG140" t="s">
        <v>875</v>
      </c>
      <c r="AH140" t="s">
        <v>1848</v>
      </c>
      <c r="AI140" t="s">
        <v>2743</v>
      </c>
      <c r="AJ140" t="s">
        <v>268</v>
      </c>
      <c r="AK140" t="s">
        <v>2744</v>
      </c>
      <c r="AL140" t="s">
        <v>268</v>
      </c>
      <c r="AM140" t="s">
        <v>405</v>
      </c>
      <c r="AN140" t="s">
        <v>268</v>
      </c>
      <c r="AO140" t="s">
        <v>268</v>
      </c>
      <c r="AP140" t="s">
        <v>268</v>
      </c>
      <c r="AQ140" t="s">
        <v>268</v>
      </c>
      <c r="AR140" t="s">
        <v>268</v>
      </c>
      <c r="AS140" t="s">
        <v>268</v>
      </c>
      <c r="AT140" t="s">
        <v>268</v>
      </c>
      <c r="AU140" t="s">
        <v>268</v>
      </c>
      <c r="AV140" t="s">
        <v>268</v>
      </c>
      <c r="AW140" t="s">
        <v>268</v>
      </c>
      <c r="AX140" t="s">
        <v>268</v>
      </c>
      <c r="AY140" t="s">
        <v>268</v>
      </c>
      <c r="AZ140" t="s">
        <v>268</v>
      </c>
      <c r="BA140" t="s">
        <v>268</v>
      </c>
      <c r="BB140" t="s">
        <v>268</v>
      </c>
      <c r="BC140" t="s">
        <v>268</v>
      </c>
      <c r="BD140" t="s">
        <v>268</v>
      </c>
      <c r="BE140" t="s">
        <v>268</v>
      </c>
      <c r="BF140" t="s">
        <v>268</v>
      </c>
      <c r="BG140" t="s">
        <v>268</v>
      </c>
      <c r="BH140" t="s">
        <v>268</v>
      </c>
      <c r="BI140" t="s">
        <v>268</v>
      </c>
      <c r="BJ140" t="s">
        <v>268</v>
      </c>
      <c r="BK140" t="s">
        <v>268</v>
      </c>
      <c r="BL140" t="s">
        <v>268</v>
      </c>
      <c r="BM140" t="s">
        <v>268</v>
      </c>
      <c r="BN140" t="s">
        <v>268</v>
      </c>
      <c r="BO140" t="s">
        <v>268</v>
      </c>
      <c r="BP140" t="s">
        <v>268</v>
      </c>
      <c r="BQ140" t="s">
        <v>268</v>
      </c>
      <c r="BR140" t="s">
        <v>268</v>
      </c>
      <c r="BS140" t="s">
        <v>268</v>
      </c>
      <c r="BT140" t="s">
        <v>268</v>
      </c>
      <c r="BU140" t="s">
        <v>268</v>
      </c>
      <c r="BV140" t="s">
        <v>268</v>
      </c>
      <c r="BW140" t="s">
        <v>268</v>
      </c>
      <c r="BX140" t="s">
        <v>268</v>
      </c>
      <c r="BY140">
        <v>35.5</v>
      </c>
      <c r="BZ140">
        <v>35.5</v>
      </c>
      <c r="CA140" t="s">
        <v>142</v>
      </c>
      <c r="CB140" s="356">
        <v>122</v>
      </c>
      <c r="CC140" t="s">
        <v>876</v>
      </c>
      <c r="CD140" t="s">
        <v>268</v>
      </c>
      <c r="CE140" t="s">
        <v>268</v>
      </c>
      <c r="CF140" t="s">
        <v>268</v>
      </c>
      <c r="CG140" t="s">
        <v>268</v>
      </c>
      <c r="CH140" t="s">
        <v>268</v>
      </c>
      <c r="CI140" t="s">
        <v>268</v>
      </c>
      <c r="CJ140" t="s">
        <v>268</v>
      </c>
      <c r="CK140" t="s">
        <v>268</v>
      </c>
      <c r="CL140" t="s">
        <v>268</v>
      </c>
      <c r="CM140" t="s">
        <v>11224</v>
      </c>
      <c r="CN140">
        <v>89.9</v>
      </c>
      <c r="CO140" t="s">
        <v>268</v>
      </c>
      <c r="CP140">
        <v>89.9</v>
      </c>
      <c r="CQ140">
        <v>365</v>
      </c>
      <c r="CR140" t="s">
        <v>878</v>
      </c>
      <c r="CS140" t="s">
        <v>11225</v>
      </c>
      <c r="CT140" t="s">
        <v>11226</v>
      </c>
      <c r="CU140" t="s">
        <v>11227</v>
      </c>
      <c r="CV140" t="s">
        <v>268</v>
      </c>
      <c r="CW140" t="s">
        <v>268</v>
      </c>
      <c r="CX140" t="s">
        <v>268</v>
      </c>
      <c r="CY140" t="s">
        <v>268</v>
      </c>
      <c r="CZ140" t="s">
        <v>268</v>
      </c>
      <c r="DA140" t="s">
        <v>268</v>
      </c>
      <c r="DB140" s="429">
        <f t="shared" si="32"/>
        <v>0</v>
      </c>
      <c r="DC140" s="284">
        <f t="shared" si="33"/>
        <v>0</v>
      </c>
      <c r="DD140" s="284">
        <f t="shared" si="34"/>
        <v>0</v>
      </c>
      <c r="DE140" s="284">
        <f t="shared" si="35"/>
        <v>0</v>
      </c>
      <c r="DF140" s="295">
        <f t="shared" si="36"/>
        <v>35.5</v>
      </c>
      <c r="DG140" s="284">
        <f t="shared" si="37"/>
        <v>0</v>
      </c>
      <c r="DH140" s="284">
        <f t="shared" si="38"/>
        <v>0</v>
      </c>
      <c r="DI140" s="284">
        <f t="shared" si="39"/>
        <v>0</v>
      </c>
      <c r="DJ140" s="284">
        <f t="shared" si="40"/>
        <v>0</v>
      </c>
      <c r="DK140" s="295">
        <f t="shared" si="41"/>
        <v>1</v>
      </c>
      <c r="DL140" s="297" t="str">
        <f t="shared" si="42"/>
        <v>A dispo.</v>
      </c>
      <c r="DM140" s="430">
        <f>IFERROR(IF(CA140="D",IF(DL140="A dispo.",DF140*VLOOKUP('DATI INPUT'!$F$27,TARIFFE_UD,4,FALSE),DF140*VLOOKUP(DL140,TARIFFE_UD,4,FALSE)),DF140*VLOOKUP(CB140-100,TARIFFE_UND,4,FALSE)),0)</f>
        <v>22.502907749760986</v>
      </c>
      <c r="DN140" s="430">
        <f>IFERROR(IF(CA140="D",IF(DL140="A dispo.",DK140*VLOOKUP('DATI INPUT'!$F$27,TARIFFE_UD,5,FALSE),DK140*VLOOKUP(DL140,TARIFFE_UD,5,FALSE)),DK140*VLOOKUP(CB140-100,TARIFFE_UND,5,FALSE)),0)</f>
        <v>67.397800635548478</v>
      </c>
      <c r="DO140" s="431">
        <f t="shared" si="43"/>
        <v>7.08385309451387E-4</v>
      </c>
      <c r="DP140" s="299">
        <f>IFERROR(IF(CA140="D",IF(DL140="A dispo.",DF140*VLOOKUP('DATI INPUT'!$F$27,TARIFFE_UD,2,FALSE),DF140*VLOOKUP(DL140,TARIFFE_UD,2,FALSE)),DF140*VLOOKUP(CB140-100,TARIFFE_UND,2,FALSE)),0)</f>
        <v>28.114239156791704</v>
      </c>
      <c r="DQ140" s="299">
        <f>IFERROR(IF(CA140="D",IF(DL140="A dispo.",DK140*VLOOKUP('DATI INPUT'!$F$27,TARIFFE_UD,3,FALSE),DK140*VLOOKUP(DL140,TARIFFE_UD,3,FALSE)),DK140*VLOOKUP(CB140-100,TARIFFE_UND,3,FALSE)),0)</f>
        <v>60.367780403072892</v>
      </c>
      <c r="DR140" s="299">
        <f t="shared" si="44"/>
        <v>88.482019559864597</v>
      </c>
    </row>
    <row r="141" spans="1:122" x14ac:dyDescent="0.25">
      <c r="A141" t="s">
        <v>2745</v>
      </c>
      <c r="B141" t="s">
        <v>664</v>
      </c>
      <c r="C141" t="s">
        <v>443</v>
      </c>
      <c r="D141" t="s">
        <v>2737</v>
      </c>
      <c r="E141" t="s">
        <v>268</v>
      </c>
      <c r="F141" t="s">
        <v>156</v>
      </c>
      <c r="G141" t="s">
        <v>2738</v>
      </c>
      <c r="H141" t="s">
        <v>1137</v>
      </c>
      <c r="I141" t="s">
        <v>433</v>
      </c>
      <c r="J141" t="s">
        <v>274</v>
      </c>
      <c r="K141" t="s">
        <v>2739</v>
      </c>
      <c r="L141" t="s">
        <v>984</v>
      </c>
      <c r="M141" t="s">
        <v>2740</v>
      </c>
      <c r="N141" t="s">
        <v>418</v>
      </c>
      <c r="O141" t="s">
        <v>2741</v>
      </c>
      <c r="P141" t="s">
        <v>2742</v>
      </c>
      <c r="Q141" t="s">
        <v>1733</v>
      </c>
      <c r="R141" t="s">
        <v>268</v>
      </c>
      <c r="S141" t="s">
        <v>268</v>
      </c>
      <c r="T141" t="s">
        <v>268</v>
      </c>
      <c r="U141" t="s">
        <v>268</v>
      </c>
      <c r="V141" t="s">
        <v>268</v>
      </c>
      <c r="W141" t="s">
        <v>1506</v>
      </c>
      <c r="X141" t="s">
        <v>613</v>
      </c>
      <c r="Y141" t="s">
        <v>282</v>
      </c>
      <c r="Z141" t="s">
        <v>268</v>
      </c>
      <c r="AA141" t="s">
        <v>268</v>
      </c>
      <c r="AB141" t="s">
        <v>268</v>
      </c>
      <c r="AC141" t="s">
        <v>268</v>
      </c>
      <c r="AD141" t="s">
        <v>268</v>
      </c>
      <c r="AE141" t="s">
        <v>287</v>
      </c>
      <c r="AF141" t="s">
        <v>1811</v>
      </c>
      <c r="AG141" t="s">
        <v>875</v>
      </c>
      <c r="AH141" t="s">
        <v>1848</v>
      </c>
      <c r="AI141" t="s">
        <v>2743</v>
      </c>
      <c r="AJ141" t="s">
        <v>268</v>
      </c>
      <c r="AK141" t="s">
        <v>2746</v>
      </c>
      <c r="AL141" t="s">
        <v>268</v>
      </c>
      <c r="AM141" t="s">
        <v>353</v>
      </c>
      <c r="AN141" t="s">
        <v>268</v>
      </c>
      <c r="AO141" t="s">
        <v>268</v>
      </c>
      <c r="AP141" t="s">
        <v>268</v>
      </c>
      <c r="AQ141" t="s">
        <v>268</v>
      </c>
      <c r="AR141" t="s">
        <v>268</v>
      </c>
      <c r="AS141" t="s">
        <v>268</v>
      </c>
      <c r="AT141" t="s">
        <v>268</v>
      </c>
      <c r="AU141" t="s">
        <v>268</v>
      </c>
      <c r="AV141" t="s">
        <v>268</v>
      </c>
      <c r="AW141" t="s">
        <v>268</v>
      </c>
      <c r="AX141" t="s">
        <v>268</v>
      </c>
      <c r="AY141" t="s">
        <v>268</v>
      </c>
      <c r="AZ141" t="s">
        <v>268</v>
      </c>
      <c r="BA141" t="s">
        <v>268</v>
      </c>
      <c r="BB141" t="s">
        <v>268</v>
      </c>
      <c r="BC141" t="s">
        <v>268</v>
      </c>
      <c r="BD141" t="s">
        <v>268</v>
      </c>
      <c r="BE141" t="s">
        <v>268</v>
      </c>
      <c r="BF141" t="s">
        <v>268</v>
      </c>
      <c r="BG141" t="s">
        <v>268</v>
      </c>
      <c r="BH141" t="s">
        <v>268</v>
      </c>
      <c r="BI141" t="s">
        <v>268</v>
      </c>
      <c r="BJ141" t="s">
        <v>268</v>
      </c>
      <c r="BK141" t="s">
        <v>268</v>
      </c>
      <c r="BL141" t="s">
        <v>268</v>
      </c>
      <c r="BM141" t="s">
        <v>268</v>
      </c>
      <c r="BN141" t="s">
        <v>268</v>
      </c>
      <c r="BO141" t="s">
        <v>268</v>
      </c>
      <c r="BP141" t="s">
        <v>268</v>
      </c>
      <c r="BQ141" t="s">
        <v>268</v>
      </c>
      <c r="BR141" t="s">
        <v>268</v>
      </c>
      <c r="BS141" t="s">
        <v>268</v>
      </c>
      <c r="BT141" t="s">
        <v>268</v>
      </c>
      <c r="BU141" t="s">
        <v>268</v>
      </c>
      <c r="BV141" t="s">
        <v>268</v>
      </c>
      <c r="BW141" t="s">
        <v>268</v>
      </c>
      <c r="BX141" t="s">
        <v>268</v>
      </c>
      <c r="BY141">
        <v>18.5</v>
      </c>
      <c r="BZ141">
        <v>18.5</v>
      </c>
      <c r="CA141" t="s">
        <v>142</v>
      </c>
      <c r="CB141" s="356">
        <v>123</v>
      </c>
      <c r="CC141" t="s">
        <v>1817</v>
      </c>
      <c r="CD141" t="s">
        <v>268</v>
      </c>
      <c r="CE141" t="s">
        <v>268</v>
      </c>
      <c r="CF141" t="s">
        <v>268</v>
      </c>
      <c r="CG141" t="s">
        <v>268</v>
      </c>
      <c r="CH141" t="s">
        <v>268</v>
      </c>
      <c r="CI141" t="s">
        <v>268</v>
      </c>
      <c r="CJ141" t="s">
        <v>268</v>
      </c>
      <c r="CK141" t="s">
        <v>268</v>
      </c>
      <c r="CL141" t="s">
        <v>268</v>
      </c>
      <c r="CM141" t="s">
        <v>11224</v>
      </c>
      <c r="CN141">
        <v>11.73</v>
      </c>
      <c r="CO141" t="s">
        <v>268</v>
      </c>
      <c r="CP141">
        <v>11.73</v>
      </c>
      <c r="CQ141">
        <v>365</v>
      </c>
      <c r="CR141" t="s">
        <v>878</v>
      </c>
      <c r="CS141" t="s">
        <v>11225</v>
      </c>
      <c r="CT141" t="s">
        <v>11226</v>
      </c>
      <c r="CU141" t="s">
        <v>11227</v>
      </c>
      <c r="CV141" t="s">
        <v>268</v>
      </c>
      <c r="CW141" t="s">
        <v>268</v>
      </c>
      <c r="CX141" t="s">
        <v>268</v>
      </c>
      <c r="CY141" t="s">
        <v>268</v>
      </c>
      <c r="CZ141" t="s">
        <v>268</v>
      </c>
      <c r="DA141" t="s">
        <v>268</v>
      </c>
      <c r="DB141" s="429">
        <f t="shared" si="32"/>
        <v>0</v>
      </c>
      <c r="DC141" s="284">
        <f t="shared" si="33"/>
        <v>0</v>
      </c>
      <c r="DD141" s="284">
        <f t="shared" si="34"/>
        <v>0</v>
      </c>
      <c r="DE141" s="284">
        <f t="shared" si="35"/>
        <v>0</v>
      </c>
      <c r="DF141" s="295">
        <f t="shared" si="36"/>
        <v>18.5</v>
      </c>
      <c r="DG141" s="284">
        <f t="shared" si="37"/>
        <v>1</v>
      </c>
      <c r="DH141" s="284">
        <f t="shared" si="38"/>
        <v>0</v>
      </c>
      <c r="DI141" s="284">
        <f t="shared" si="39"/>
        <v>0</v>
      </c>
      <c r="DJ141" s="284">
        <f t="shared" si="40"/>
        <v>0</v>
      </c>
      <c r="DK141" s="295">
        <f t="shared" si="41"/>
        <v>0</v>
      </c>
      <c r="DL141" s="297" t="str">
        <f t="shared" si="42"/>
        <v>A dispo.</v>
      </c>
      <c r="DM141" s="430">
        <f>IFERROR(IF(CA141="D",IF(DL141="A dispo.",DF141*VLOOKUP('DATI INPUT'!$F$27,TARIFFE_UD,4,FALSE),DF141*VLOOKUP(DL141,TARIFFE_UD,4,FALSE)),DF141*VLOOKUP(CB141-100,TARIFFE_UND,4,FALSE)),0)</f>
        <v>11.726867418889528</v>
      </c>
      <c r="DN141" s="430">
        <f>IFERROR(IF(CA141="D",IF(DL141="A dispo.",DK141*VLOOKUP('DATI INPUT'!$F$27,TARIFFE_UD,5,FALSE),DK141*VLOOKUP(DL141,TARIFFE_UD,5,FALSE)),DK141*VLOOKUP(CB141-100,TARIFFE_UND,5,FALSE)),0)</f>
        <v>0</v>
      </c>
      <c r="DO141" s="431">
        <f t="shared" si="43"/>
        <v>-3.1325811104725432E-3</v>
      </c>
      <c r="DP141" s="299">
        <f>IFERROR(IF(CA141="D",IF(DL141="A dispo.",DF141*VLOOKUP('DATI INPUT'!$F$27,TARIFFE_UD,2,FALSE),DF141*VLOOKUP(DL141,TARIFFE_UD,2,FALSE)),DF141*VLOOKUP(CB141-100,TARIFFE_UND,2,FALSE)),0)</f>
        <v>14.651082377483</v>
      </c>
      <c r="DQ141" s="299">
        <f>IFERROR(IF(CA141="D",IF(DL141="A dispo.",DK141*VLOOKUP('DATI INPUT'!$F$27,TARIFFE_UD,3,FALSE),DK141*VLOOKUP(DL141,TARIFFE_UD,3,FALSE)),DK141*VLOOKUP(CB141-100,TARIFFE_UND,3,FALSE)),0)</f>
        <v>0</v>
      </c>
      <c r="DR141" s="299">
        <f t="shared" si="44"/>
        <v>14.651082377483</v>
      </c>
    </row>
    <row r="142" spans="1:122" x14ac:dyDescent="0.25">
      <c r="A142" t="s">
        <v>2747</v>
      </c>
      <c r="B142" t="s">
        <v>2748</v>
      </c>
      <c r="C142" t="s">
        <v>444</v>
      </c>
      <c r="D142" t="s">
        <v>2749</v>
      </c>
      <c r="E142" t="s">
        <v>268</v>
      </c>
      <c r="F142" t="s">
        <v>156</v>
      </c>
      <c r="G142" t="s">
        <v>2750</v>
      </c>
      <c r="H142" t="s">
        <v>1033</v>
      </c>
      <c r="I142" t="s">
        <v>318</v>
      </c>
      <c r="J142" t="s">
        <v>274</v>
      </c>
      <c r="K142" t="s">
        <v>2751</v>
      </c>
      <c r="L142" t="s">
        <v>303</v>
      </c>
      <c r="M142" t="s">
        <v>2752</v>
      </c>
      <c r="N142" t="s">
        <v>872</v>
      </c>
      <c r="O142" t="s">
        <v>873</v>
      </c>
      <c r="P142" t="s">
        <v>882</v>
      </c>
      <c r="Q142" t="s">
        <v>294</v>
      </c>
      <c r="R142" t="s">
        <v>268</v>
      </c>
      <c r="S142" t="s">
        <v>268</v>
      </c>
      <c r="T142" t="s">
        <v>268</v>
      </c>
      <c r="U142" t="s">
        <v>268</v>
      </c>
      <c r="V142" t="s">
        <v>268</v>
      </c>
      <c r="W142" t="s">
        <v>2753</v>
      </c>
      <c r="X142" t="s">
        <v>2160</v>
      </c>
      <c r="Y142" t="s">
        <v>280</v>
      </c>
      <c r="Z142" t="s">
        <v>268</v>
      </c>
      <c r="AA142" t="s">
        <v>268</v>
      </c>
      <c r="AB142" t="s">
        <v>268</v>
      </c>
      <c r="AC142" t="s">
        <v>268</v>
      </c>
      <c r="AD142" t="s">
        <v>268</v>
      </c>
      <c r="AE142" t="s">
        <v>287</v>
      </c>
      <c r="AF142" t="s">
        <v>1811</v>
      </c>
      <c r="AG142" t="s">
        <v>875</v>
      </c>
      <c r="AH142" t="s">
        <v>1770</v>
      </c>
      <c r="AI142" t="s">
        <v>770</v>
      </c>
      <c r="AJ142" t="s">
        <v>268</v>
      </c>
      <c r="AK142" t="s">
        <v>377</v>
      </c>
      <c r="AL142" t="s">
        <v>268</v>
      </c>
      <c r="AM142" t="s">
        <v>405</v>
      </c>
      <c r="AN142" t="s">
        <v>268</v>
      </c>
      <c r="AO142" t="s">
        <v>268</v>
      </c>
      <c r="AP142" t="s">
        <v>268</v>
      </c>
      <c r="AQ142" t="s">
        <v>268</v>
      </c>
      <c r="AR142" t="s">
        <v>268</v>
      </c>
      <c r="AS142" t="s">
        <v>268</v>
      </c>
      <c r="AT142" t="s">
        <v>268</v>
      </c>
      <c r="AU142" t="s">
        <v>268</v>
      </c>
      <c r="AV142" t="s">
        <v>268</v>
      </c>
      <c r="AW142" t="s">
        <v>268</v>
      </c>
      <c r="AX142" t="s">
        <v>268</v>
      </c>
      <c r="AY142" t="s">
        <v>268</v>
      </c>
      <c r="AZ142" t="s">
        <v>268</v>
      </c>
      <c r="BA142" t="s">
        <v>268</v>
      </c>
      <c r="BB142" t="s">
        <v>268</v>
      </c>
      <c r="BC142" t="s">
        <v>268</v>
      </c>
      <c r="BD142" t="s">
        <v>268</v>
      </c>
      <c r="BE142" t="s">
        <v>268</v>
      </c>
      <c r="BF142" t="s">
        <v>268</v>
      </c>
      <c r="BG142" t="s">
        <v>268</v>
      </c>
      <c r="BH142" t="s">
        <v>268</v>
      </c>
      <c r="BI142" t="s">
        <v>268</v>
      </c>
      <c r="BJ142" t="s">
        <v>268</v>
      </c>
      <c r="BK142" t="s">
        <v>268</v>
      </c>
      <c r="BL142" t="s">
        <v>268</v>
      </c>
      <c r="BM142" t="s">
        <v>268</v>
      </c>
      <c r="BN142" t="s">
        <v>268</v>
      </c>
      <c r="BO142" t="s">
        <v>268</v>
      </c>
      <c r="BP142" t="s">
        <v>268</v>
      </c>
      <c r="BQ142" t="s">
        <v>268</v>
      </c>
      <c r="BR142" t="s">
        <v>268</v>
      </c>
      <c r="BS142" t="s">
        <v>268</v>
      </c>
      <c r="BT142" t="s">
        <v>268</v>
      </c>
      <c r="BU142" t="s">
        <v>268</v>
      </c>
      <c r="BV142" t="s">
        <v>268</v>
      </c>
      <c r="BW142" t="s">
        <v>268</v>
      </c>
      <c r="BX142" t="s">
        <v>268</v>
      </c>
      <c r="BY142">
        <v>30</v>
      </c>
      <c r="BZ142">
        <v>30</v>
      </c>
      <c r="CA142" t="s">
        <v>142</v>
      </c>
      <c r="CB142" s="356">
        <v>122</v>
      </c>
      <c r="CC142" t="s">
        <v>876</v>
      </c>
      <c r="CD142" t="s">
        <v>268</v>
      </c>
      <c r="CE142" t="s">
        <v>268</v>
      </c>
      <c r="CF142" t="s">
        <v>268</v>
      </c>
      <c r="CG142" t="s">
        <v>268</v>
      </c>
      <c r="CH142" t="s">
        <v>268</v>
      </c>
      <c r="CI142" t="s">
        <v>268</v>
      </c>
      <c r="CJ142" t="s">
        <v>268</v>
      </c>
      <c r="CK142" t="s">
        <v>268</v>
      </c>
      <c r="CL142" t="s">
        <v>268</v>
      </c>
      <c r="CM142" t="s">
        <v>11224</v>
      </c>
      <c r="CN142">
        <v>86.42</v>
      </c>
      <c r="CO142" t="s">
        <v>268</v>
      </c>
      <c r="CP142">
        <v>86.42</v>
      </c>
      <c r="CQ142">
        <v>365</v>
      </c>
      <c r="CR142" t="s">
        <v>878</v>
      </c>
      <c r="CS142" t="s">
        <v>11225</v>
      </c>
      <c r="CT142" t="s">
        <v>11226</v>
      </c>
      <c r="CU142" t="s">
        <v>11227</v>
      </c>
      <c r="CV142" t="s">
        <v>268</v>
      </c>
      <c r="CW142" t="s">
        <v>268</v>
      </c>
      <c r="CX142" t="s">
        <v>268</v>
      </c>
      <c r="CY142" t="s">
        <v>268</v>
      </c>
      <c r="CZ142" t="s">
        <v>268</v>
      </c>
      <c r="DA142" t="s">
        <v>268</v>
      </c>
      <c r="DB142" s="429">
        <f t="shared" si="32"/>
        <v>0</v>
      </c>
      <c r="DC142" s="284">
        <f t="shared" si="33"/>
        <v>0</v>
      </c>
      <c r="DD142" s="284">
        <f t="shared" si="34"/>
        <v>0</v>
      </c>
      <c r="DE142" s="284">
        <f t="shared" si="35"/>
        <v>0</v>
      </c>
      <c r="DF142" s="295">
        <f t="shared" si="36"/>
        <v>30</v>
      </c>
      <c r="DG142" s="284">
        <f t="shared" si="37"/>
        <v>0</v>
      </c>
      <c r="DH142" s="284">
        <f t="shared" si="38"/>
        <v>0</v>
      </c>
      <c r="DI142" s="284">
        <f t="shared" si="39"/>
        <v>0</v>
      </c>
      <c r="DJ142" s="284">
        <f t="shared" si="40"/>
        <v>0</v>
      </c>
      <c r="DK142" s="295">
        <f t="shared" si="41"/>
        <v>1</v>
      </c>
      <c r="DL142" s="297" t="str">
        <f t="shared" si="42"/>
        <v>A dispo.</v>
      </c>
      <c r="DM142" s="430">
        <f>IFERROR(IF(CA142="D",IF(DL142="A dispo.",DF142*VLOOKUP('DATI INPUT'!$F$27,TARIFFE_UD,4,FALSE),DF142*VLOOKUP(DL142,TARIFFE_UD,4,FALSE)),DF142*VLOOKUP(CB142-100,TARIFFE_UND,4,FALSE)),0)</f>
        <v>19.016541760361395</v>
      </c>
      <c r="DN142" s="430">
        <f>IFERROR(IF(CA142="D",IF(DL142="A dispo.",DK142*VLOOKUP('DATI INPUT'!$F$27,TARIFFE_UD,5,FALSE),DK142*VLOOKUP(DL142,TARIFFE_UD,5,FALSE)),DK142*VLOOKUP(CB142-100,TARIFFE_UND,5,FALSE)),0)</f>
        <v>67.397800635548478</v>
      </c>
      <c r="DO142" s="431">
        <f t="shared" si="43"/>
        <v>-5.6576040901319402E-3</v>
      </c>
      <c r="DP142" s="299">
        <f>IFERROR(IF(CA142="D",IF(DL142="A dispo.",DF142*VLOOKUP('DATI INPUT'!$F$27,TARIFFE_UD,2,FALSE),DF142*VLOOKUP(DL142,TARIFFE_UD,2,FALSE)),DF142*VLOOKUP(CB142-100,TARIFFE_UND,2,FALSE)),0)</f>
        <v>23.758511963485947</v>
      </c>
      <c r="DQ142" s="299">
        <f>IFERROR(IF(CA142="D",IF(DL142="A dispo.",DK142*VLOOKUP('DATI INPUT'!$F$27,TARIFFE_UD,3,FALSE),DK142*VLOOKUP(DL142,TARIFFE_UD,3,FALSE)),DK142*VLOOKUP(CB142-100,TARIFFE_UND,3,FALSE)),0)</f>
        <v>60.367780403072892</v>
      </c>
      <c r="DR142" s="299">
        <f t="shared" si="44"/>
        <v>84.126292366558843</v>
      </c>
    </row>
    <row r="143" spans="1:122" x14ac:dyDescent="0.25">
      <c r="A143" t="s">
        <v>2754</v>
      </c>
      <c r="B143" t="s">
        <v>2755</v>
      </c>
      <c r="C143" t="s">
        <v>2756</v>
      </c>
      <c r="D143" t="s">
        <v>2757</v>
      </c>
      <c r="E143" t="s">
        <v>268</v>
      </c>
      <c r="F143" t="s">
        <v>156</v>
      </c>
      <c r="G143" t="s">
        <v>2758</v>
      </c>
      <c r="H143" t="s">
        <v>1137</v>
      </c>
      <c r="I143" t="s">
        <v>2759</v>
      </c>
      <c r="J143" t="s">
        <v>156</v>
      </c>
      <c r="K143" t="s">
        <v>2760</v>
      </c>
      <c r="L143" t="s">
        <v>984</v>
      </c>
      <c r="M143" t="s">
        <v>2761</v>
      </c>
      <c r="N143" t="s">
        <v>984</v>
      </c>
      <c r="O143" t="s">
        <v>873</v>
      </c>
      <c r="P143" t="s">
        <v>1310</v>
      </c>
      <c r="Q143" t="s">
        <v>464</v>
      </c>
      <c r="R143" t="s">
        <v>268</v>
      </c>
      <c r="S143" t="s">
        <v>268</v>
      </c>
      <c r="T143" t="s">
        <v>268</v>
      </c>
      <c r="U143" t="s">
        <v>268</v>
      </c>
      <c r="V143" t="s">
        <v>268</v>
      </c>
      <c r="W143" t="s">
        <v>2761</v>
      </c>
      <c r="X143" t="s">
        <v>1310</v>
      </c>
      <c r="Y143" t="s">
        <v>464</v>
      </c>
      <c r="Z143" t="s">
        <v>268</v>
      </c>
      <c r="AA143" t="s">
        <v>268</v>
      </c>
      <c r="AB143" t="s">
        <v>268</v>
      </c>
      <c r="AC143" t="s">
        <v>268</v>
      </c>
      <c r="AD143" t="s">
        <v>268</v>
      </c>
      <c r="AE143" t="s">
        <v>268</v>
      </c>
      <c r="AF143" t="s">
        <v>268</v>
      </c>
      <c r="AG143" t="s">
        <v>268</v>
      </c>
      <c r="AH143" t="s">
        <v>268</v>
      </c>
      <c r="AI143" t="s">
        <v>268</v>
      </c>
      <c r="AJ143" t="s">
        <v>268</v>
      </c>
      <c r="AK143" t="s">
        <v>268</v>
      </c>
      <c r="AL143" t="s">
        <v>268</v>
      </c>
      <c r="AM143" t="s">
        <v>268</v>
      </c>
      <c r="AN143" t="s">
        <v>268</v>
      </c>
      <c r="AO143" t="s">
        <v>268</v>
      </c>
      <c r="AP143" t="s">
        <v>268</v>
      </c>
      <c r="AQ143" t="s">
        <v>268</v>
      </c>
      <c r="AR143" t="s">
        <v>268</v>
      </c>
      <c r="AS143" t="s">
        <v>268</v>
      </c>
      <c r="AT143" t="s">
        <v>268</v>
      </c>
      <c r="AU143" t="s">
        <v>268</v>
      </c>
      <c r="AV143" t="s">
        <v>268</v>
      </c>
      <c r="AW143" t="s">
        <v>268</v>
      </c>
      <c r="AX143" t="s">
        <v>268</v>
      </c>
      <c r="AY143" t="s">
        <v>268</v>
      </c>
      <c r="AZ143" t="s">
        <v>268</v>
      </c>
      <c r="BA143" t="s">
        <v>268</v>
      </c>
      <c r="BB143" t="s">
        <v>268</v>
      </c>
      <c r="BC143" t="s">
        <v>268</v>
      </c>
      <c r="BD143" t="s">
        <v>268</v>
      </c>
      <c r="BE143" t="s">
        <v>268</v>
      </c>
      <c r="BF143" t="s">
        <v>268</v>
      </c>
      <c r="BG143" t="s">
        <v>268</v>
      </c>
      <c r="BH143" t="s">
        <v>268</v>
      </c>
      <c r="BI143" t="s">
        <v>268</v>
      </c>
      <c r="BJ143" t="s">
        <v>268</v>
      </c>
      <c r="BK143" t="s">
        <v>268</v>
      </c>
      <c r="BL143" t="s">
        <v>268</v>
      </c>
      <c r="BM143" t="s">
        <v>268</v>
      </c>
      <c r="BN143" t="s">
        <v>268</v>
      </c>
      <c r="BO143" t="s">
        <v>268</v>
      </c>
      <c r="BP143" t="s">
        <v>268</v>
      </c>
      <c r="BQ143" t="s">
        <v>268</v>
      </c>
      <c r="BR143" t="s">
        <v>268</v>
      </c>
      <c r="BS143" t="s">
        <v>268</v>
      </c>
      <c r="BT143" t="s">
        <v>268</v>
      </c>
      <c r="BU143" t="s">
        <v>268</v>
      </c>
      <c r="BV143" t="s">
        <v>268</v>
      </c>
      <c r="BW143" t="s">
        <v>268</v>
      </c>
      <c r="BX143" t="s">
        <v>268</v>
      </c>
      <c r="BY143">
        <v>50</v>
      </c>
      <c r="BZ143">
        <v>50</v>
      </c>
      <c r="CA143" t="s">
        <v>142</v>
      </c>
      <c r="CB143" s="356">
        <v>122</v>
      </c>
      <c r="CC143" t="s">
        <v>876</v>
      </c>
      <c r="CD143" t="s">
        <v>268</v>
      </c>
      <c r="CE143" t="s">
        <v>268</v>
      </c>
      <c r="CF143" s="356">
        <v>1</v>
      </c>
      <c r="CG143" t="s">
        <v>268</v>
      </c>
      <c r="CH143" t="s">
        <v>268</v>
      </c>
      <c r="CI143" t="s">
        <v>268</v>
      </c>
      <c r="CJ143" t="s">
        <v>268</v>
      </c>
      <c r="CK143" t="s">
        <v>268</v>
      </c>
      <c r="CL143" t="s">
        <v>268</v>
      </c>
      <c r="CM143" t="s">
        <v>11224</v>
      </c>
      <c r="CN143">
        <v>41.58</v>
      </c>
      <c r="CO143" t="s">
        <v>268</v>
      </c>
      <c r="CP143">
        <v>41.58</v>
      </c>
      <c r="CQ143">
        <v>365</v>
      </c>
      <c r="CR143" t="s">
        <v>878</v>
      </c>
      <c r="CS143" t="s">
        <v>11225</v>
      </c>
      <c r="CT143" t="s">
        <v>11226</v>
      </c>
      <c r="CU143" t="s">
        <v>11227</v>
      </c>
      <c r="CV143" t="s">
        <v>268</v>
      </c>
      <c r="CW143" t="s">
        <v>268</v>
      </c>
      <c r="CX143" t="s">
        <v>268</v>
      </c>
      <c r="CY143" t="s">
        <v>268</v>
      </c>
      <c r="CZ143" t="s">
        <v>268</v>
      </c>
      <c r="DA143" t="s">
        <v>268</v>
      </c>
      <c r="DB143" s="429">
        <f t="shared" si="32"/>
        <v>0</v>
      </c>
      <c r="DC143" s="284">
        <f t="shared" si="33"/>
        <v>0</v>
      </c>
      <c r="DD143" s="284">
        <f t="shared" si="34"/>
        <v>0</v>
      </c>
      <c r="DE143" s="284">
        <f t="shared" si="35"/>
        <v>0</v>
      </c>
      <c r="DF143" s="295">
        <f t="shared" si="36"/>
        <v>50</v>
      </c>
      <c r="DG143" s="284">
        <f t="shared" si="37"/>
        <v>0</v>
      </c>
      <c r="DH143" s="284">
        <f t="shared" si="38"/>
        <v>0</v>
      </c>
      <c r="DI143" s="284">
        <f t="shared" si="39"/>
        <v>0</v>
      </c>
      <c r="DJ143" s="284">
        <f t="shared" si="40"/>
        <v>0</v>
      </c>
      <c r="DK143" s="295">
        <f t="shared" si="41"/>
        <v>1</v>
      </c>
      <c r="DL143" s="297">
        <f t="shared" si="42"/>
        <v>1</v>
      </c>
      <c r="DM143" s="430">
        <f>IFERROR(IF(CA143="D",IF(DL143="A dispo.",DF143*VLOOKUP('DATI INPUT'!$F$27,TARIFFE_UD,4,FALSE),DF143*VLOOKUP(DL143,TARIFFE_UD,4,FALSE)),DF143*VLOOKUP(CB143-100,TARIFFE_UND,4,FALSE)),0)</f>
        <v>24.651072652320327</v>
      </c>
      <c r="DN143" s="430">
        <f>IFERROR(IF(CA143="D",IF(DL143="A dispo.",DK143*VLOOKUP('DATI INPUT'!$F$27,TARIFFE_UD,5,FALSE),DK143*VLOOKUP(DL143,TARIFFE_UD,5,FALSE)),DK143*VLOOKUP(CB143-100,TARIFFE_UND,5,FALSE)),0)</f>
        <v>16.930848468833439</v>
      </c>
      <c r="DO143" s="431">
        <f t="shared" si="43"/>
        <v>1.921121153770855E-3</v>
      </c>
      <c r="DP143" s="299">
        <f>IFERROR(IF(CA143="D",IF(DL143="A dispo.",DF143*VLOOKUP('DATI INPUT'!$F$27,TARIFFE_UD,2,FALSE),DF143*VLOOKUP(DL143,TARIFFE_UD,2,FALSE)),DF143*VLOOKUP(CB143-100,TARIFFE_UND,2,FALSE)),0)</f>
        <v>30.798071063778082</v>
      </c>
      <c r="DQ143" s="299">
        <f>IFERROR(IF(CA143="D",IF(DL143="A dispo.",DK143*VLOOKUP('DATI INPUT'!$F$27,TARIFFE_UD,3,FALSE),DK143*VLOOKUP(DL143,TARIFFE_UD,3,FALSE)),DK143*VLOOKUP(CB143-100,TARIFFE_UND,3,FALSE)),0)</f>
        <v>15.164853048114928</v>
      </c>
      <c r="DR143" s="299">
        <f t="shared" si="44"/>
        <v>45.96292411189301</v>
      </c>
    </row>
    <row r="144" spans="1:122" x14ac:dyDescent="0.25">
      <c r="A144" t="s">
        <v>2762</v>
      </c>
      <c r="B144" t="s">
        <v>417</v>
      </c>
      <c r="C144" t="s">
        <v>2763</v>
      </c>
      <c r="D144" t="s">
        <v>2764</v>
      </c>
      <c r="E144" t="s">
        <v>268</v>
      </c>
      <c r="F144" t="s">
        <v>156</v>
      </c>
      <c r="G144" t="s">
        <v>2765</v>
      </c>
      <c r="H144" t="s">
        <v>1137</v>
      </c>
      <c r="I144" t="s">
        <v>361</v>
      </c>
      <c r="J144" t="s">
        <v>156</v>
      </c>
      <c r="K144" t="s">
        <v>2766</v>
      </c>
      <c r="L144" t="s">
        <v>960</v>
      </c>
      <c r="M144" t="s">
        <v>10455</v>
      </c>
      <c r="N144" t="s">
        <v>2586</v>
      </c>
      <c r="O144" t="s">
        <v>2587</v>
      </c>
      <c r="P144" t="s">
        <v>2588</v>
      </c>
      <c r="Q144" t="s">
        <v>545</v>
      </c>
      <c r="R144" t="s">
        <v>268</v>
      </c>
      <c r="S144" t="s">
        <v>268</v>
      </c>
      <c r="T144" t="s">
        <v>268</v>
      </c>
      <c r="U144" t="s">
        <v>268</v>
      </c>
      <c r="V144" t="s">
        <v>268</v>
      </c>
      <c r="W144" t="s">
        <v>10368</v>
      </c>
      <c r="X144" t="s">
        <v>10367</v>
      </c>
      <c r="Y144" t="s">
        <v>279</v>
      </c>
      <c r="Z144" t="s">
        <v>268</v>
      </c>
      <c r="AA144" t="s">
        <v>268</v>
      </c>
      <c r="AB144" t="s">
        <v>268</v>
      </c>
      <c r="AC144" t="s">
        <v>268</v>
      </c>
      <c r="AD144" t="s">
        <v>268</v>
      </c>
      <c r="AE144" t="s">
        <v>287</v>
      </c>
      <c r="AF144" t="s">
        <v>1811</v>
      </c>
      <c r="AG144" t="s">
        <v>875</v>
      </c>
      <c r="AH144" t="s">
        <v>2154</v>
      </c>
      <c r="AI144" t="s">
        <v>1250</v>
      </c>
      <c r="AJ144" t="s">
        <v>268</v>
      </c>
      <c r="AK144" t="s">
        <v>381</v>
      </c>
      <c r="AL144" t="s">
        <v>268</v>
      </c>
      <c r="AM144" t="s">
        <v>288</v>
      </c>
      <c r="AN144" t="s">
        <v>268</v>
      </c>
      <c r="AO144" t="s">
        <v>268</v>
      </c>
      <c r="AP144" t="s">
        <v>268</v>
      </c>
      <c r="AQ144" t="s">
        <v>268</v>
      </c>
      <c r="AR144" t="s">
        <v>268</v>
      </c>
      <c r="AS144" t="s">
        <v>268</v>
      </c>
      <c r="AT144" t="s">
        <v>268</v>
      </c>
      <c r="AU144" t="s">
        <v>268</v>
      </c>
      <c r="AV144" t="s">
        <v>268</v>
      </c>
      <c r="AW144" t="s">
        <v>268</v>
      </c>
      <c r="AX144" t="s">
        <v>268</v>
      </c>
      <c r="AY144" t="s">
        <v>268</v>
      </c>
      <c r="AZ144" t="s">
        <v>268</v>
      </c>
      <c r="BA144" t="s">
        <v>268</v>
      </c>
      <c r="BB144" t="s">
        <v>268</v>
      </c>
      <c r="BC144" t="s">
        <v>268</v>
      </c>
      <c r="BD144" t="s">
        <v>268</v>
      </c>
      <c r="BE144" t="s">
        <v>268</v>
      </c>
      <c r="BF144" t="s">
        <v>268</v>
      </c>
      <c r="BG144" t="s">
        <v>268</v>
      </c>
      <c r="BH144" t="s">
        <v>268</v>
      </c>
      <c r="BI144" t="s">
        <v>268</v>
      </c>
      <c r="BJ144" t="s">
        <v>268</v>
      </c>
      <c r="BK144" t="s">
        <v>268</v>
      </c>
      <c r="BL144" t="s">
        <v>268</v>
      </c>
      <c r="BM144" t="s">
        <v>268</v>
      </c>
      <c r="BN144" t="s">
        <v>268</v>
      </c>
      <c r="BO144" t="s">
        <v>268</v>
      </c>
      <c r="BP144" t="s">
        <v>268</v>
      </c>
      <c r="BQ144" t="s">
        <v>268</v>
      </c>
      <c r="BR144" t="s">
        <v>268</v>
      </c>
      <c r="BS144" t="s">
        <v>268</v>
      </c>
      <c r="BT144" t="s">
        <v>268</v>
      </c>
      <c r="BU144" t="s">
        <v>268</v>
      </c>
      <c r="BV144" t="s">
        <v>268</v>
      </c>
      <c r="BW144" t="s">
        <v>268</v>
      </c>
      <c r="BX144" t="s">
        <v>268</v>
      </c>
      <c r="BY144">
        <v>43</v>
      </c>
      <c r="BZ144">
        <v>43</v>
      </c>
      <c r="CA144" t="s">
        <v>142</v>
      </c>
      <c r="CB144" s="356">
        <v>122</v>
      </c>
      <c r="CC144" t="s">
        <v>876</v>
      </c>
      <c r="CD144" t="s">
        <v>268</v>
      </c>
      <c r="CE144" t="s">
        <v>268</v>
      </c>
      <c r="CF144" t="s">
        <v>268</v>
      </c>
      <c r="CG144" t="s">
        <v>268</v>
      </c>
      <c r="CH144" t="s">
        <v>268</v>
      </c>
      <c r="CI144" t="s">
        <v>268</v>
      </c>
      <c r="CJ144" t="s">
        <v>268</v>
      </c>
      <c r="CK144" t="s">
        <v>268</v>
      </c>
      <c r="CL144" t="s">
        <v>2770</v>
      </c>
      <c r="CM144" t="s">
        <v>11224</v>
      </c>
      <c r="CN144">
        <v>94.66</v>
      </c>
      <c r="CO144" t="s">
        <v>268</v>
      </c>
      <c r="CP144">
        <v>94.66</v>
      </c>
      <c r="CQ144">
        <v>365</v>
      </c>
      <c r="CR144" t="s">
        <v>878</v>
      </c>
      <c r="CS144" t="s">
        <v>11225</v>
      </c>
      <c r="CT144" t="s">
        <v>11226</v>
      </c>
      <c r="CU144" t="s">
        <v>11227</v>
      </c>
      <c r="CV144" t="s">
        <v>268</v>
      </c>
      <c r="CW144" t="s">
        <v>268</v>
      </c>
      <c r="CX144" t="s">
        <v>268</v>
      </c>
      <c r="CY144" t="s">
        <v>268</v>
      </c>
      <c r="CZ144" t="s">
        <v>268</v>
      </c>
      <c r="DA144" t="s">
        <v>268</v>
      </c>
      <c r="DB144" s="429">
        <f t="shared" si="32"/>
        <v>0</v>
      </c>
      <c r="DC144" s="284">
        <f t="shared" si="33"/>
        <v>0</v>
      </c>
      <c r="DD144" s="284">
        <f t="shared" si="34"/>
        <v>0</v>
      </c>
      <c r="DE144" s="284">
        <f t="shared" si="35"/>
        <v>0</v>
      </c>
      <c r="DF144" s="295">
        <f t="shared" si="36"/>
        <v>43</v>
      </c>
      <c r="DG144" s="284">
        <f t="shared" si="37"/>
        <v>0</v>
      </c>
      <c r="DH144" s="284">
        <f t="shared" si="38"/>
        <v>0</v>
      </c>
      <c r="DI144" s="284">
        <f t="shared" si="39"/>
        <v>0</v>
      </c>
      <c r="DJ144" s="284">
        <f t="shared" si="40"/>
        <v>0</v>
      </c>
      <c r="DK144" s="295">
        <f t="shared" si="41"/>
        <v>1</v>
      </c>
      <c r="DL144" s="297" t="str">
        <f t="shared" si="42"/>
        <v>A dispo.</v>
      </c>
      <c r="DM144" s="430">
        <f>IFERROR(IF(CA144="D",IF(DL144="A dispo.",DF144*VLOOKUP('DATI INPUT'!$F$27,TARIFFE_UD,4,FALSE),DF144*VLOOKUP(DL144,TARIFFE_UD,4,FALSE)),DF144*VLOOKUP(CB144-100,TARIFFE_UND,4,FALSE)),0)</f>
        <v>27.257043189851334</v>
      </c>
      <c r="DN144" s="430">
        <f>IFERROR(IF(CA144="D",IF(DL144="A dispo.",DK144*VLOOKUP('DATI INPUT'!$F$27,TARIFFE_UD,5,FALSE),DK144*VLOOKUP(DL144,TARIFFE_UD,5,FALSE)),DK144*VLOOKUP(CB144-100,TARIFFE_UND,5,FALSE)),0)</f>
        <v>67.397800635548478</v>
      </c>
      <c r="DO144" s="431">
        <f t="shared" si="43"/>
        <v>-5.1561746001880238E-3</v>
      </c>
      <c r="DP144" s="299">
        <f>IFERROR(IF(CA144="D",IF(DL144="A dispo.",DF144*VLOOKUP('DATI INPUT'!$F$27,TARIFFE_UD,2,FALSE),DF144*VLOOKUP(DL144,TARIFFE_UD,2,FALSE)),DF144*VLOOKUP(CB144-100,TARIFFE_UND,2,FALSE)),0)</f>
        <v>34.05386714766319</v>
      </c>
      <c r="DQ144" s="299">
        <f>IFERROR(IF(CA144="D",IF(DL144="A dispo.",DK144*VLOOKUP('DATI INPUT'!$F$27,TARIFFE_UD,3,FALSE),DK144*VLOOKUP(DL144,TARIFFE_UD,3,FALSE)),DK144*VLOOKUP(CB144-100,TARIFFE_UND,3,FALSE)),0)</f>
        <v>60.367780403072892</v>
      </c>
      <c r="DR144" s="299">
        <f t="shared" si="44"/>
        <v>94.421647550736083</v>
      </c>
    </row>
    <row r="145" spans="1:122" x14ac:dyDescent="0.25">
      <c r="A145" t="s">
        <v>2781</v>
      </c>
      <c r="B145" t="s">
        <v>2782</v>
      </c>
      <c r="C145" t="s">
        <v>2783</v>
      </c>
      <c r="D145" t="s">
        <v>2784</v>
      </c>
      <c r="E145" t="s">
        <v>268</v>
      </c>
      <c r="F145" t="s">
        <v>156</v>
      </c>
      <c r="G145" t="s">
        <v>2785</v>
      </c>
      <c r="H145" t="s">
        <v>1033</v>
      </c>
      <c r="I145" t="s">
        <v>2786</v>
      </c>
      <c r="J145" t="s">
        <v>274</v>
      </c>
      <c r="K145" t="s">
        <v>2787</v>
      </c>
      <c r="L145" t="s">
        <v>960</v>
      </c>
      <c r="M145" t="s">
        <v>2788</v>
      </c>
      <c r="N145" t="s">
        <v>872</v>
      </c>
      <c r="O145" t="s">
        <v>873</v>
      </c>
      <c r="P145" t="s">
        <v>2789</v>
      </c>
      <c r="Q145" t="s">
        <v>290</v>
      </c>
      <c r="R145" t="s">
        <v>268</v>
      </c>
      <c r="S145" t="s">
        <v>268</v>
      </c>
      <c r="T145" t="s">
        <v>268</v>
      </c>
      <c r="U145" t="s">
        <v>268</v>
      </c>
      <c r="V145" t="s">
        <v>268</v>
      </c>
      <c r="W145" t="s">
        <v>2790</v>
      </c>
      <c r="X145" t="s">
        <v>1847</v>
      </c>
      <c r="Y145" t="s">
        <v>2531</v>
      </c>
      <c r="Z145" t="s">
        <v>268</v>
      </c>
      <c r="AA145" t="s">
        <v>268</v>
      </c>
      <c r="AB145" t="s">
        <v>268</v>
      </c>
      <c r="AC145" t="s">
        <v>268</v>
      </c>
      <c r="AD145" t="s">
        <v>268</v>
      </c>
      <c r="AE145" t="s">
        <v>287</v>
      </c>
      <c r="AF145" t="s">
        <v>1811</v>
      </c>
      <c r="AG145" t="s">
        <v>875</v>
      </c>
      <c r="AH145" t="s">
        <v>1848</v>
      </c>
      <c r="AI145" t="s">
        <v>562</v>
      </c>
      <c r="AJ145" t="s">
        <v>268</v>
      </c>
      <c r="AK145" t="s">
        <v>377</v>
      </c>
      <c r="AL145" t="s">
        <v>268</v>
      </c>
      <c r="AM145" t="s">
        <v>268</v>
      </c>
      <c r="AN145" t="s">
        <v>268</v>
      </c>
      <c r="AO145" t="s">
        <v>268</v>
      </c>
      <c r="AP145" t="s">
        <v>268</v>
      </c>
      <c r="AQ145" t="s">
        <v>268</v>
      </c>
      <c r="AR145" t="s">
        <v>268</v>
      </c>
      <c r="AS145" t="s">
        <v>268</v>
      </c>
      <c r="AT145" t="s">
        <v>268</v>
      </c>
      <c r="AU145" t="s">
        <v>268</v>
      </c>
      <c r="AV145" t="s">
        <v>268</v>
      </c>
      <c r="AW145" t="s">
        <v>268</v>
      </c>
      <c r="AX145" t="s">
        <v>268</v>
      </c>
      <c r="AY145" t="s">
        <v>268</v>
      </c>
      <c r="AZ145" t="s">
        <v>268</v>
      </c>
      <c r="BA145" t="s">
        <v>268</v>
      </c>
      <c r="BB145" t="s">
        <v>268</v>
      </c>
      <c r="BC145" t="s">
        <v>268</v>
      </c>
      <c r="BD145" t="s">
        <v>268</v>
      </c>
      <c r="BE145" t="s">
        <v>268</v>
      </c>
      <c r="BF145" t="s">
        <v>268</v>
      </c>
      <c r="BG145" t="s">
        <v>268</v>
      </c>
      <c r="BH145" t="s">
        <v>268</v>
      </c>
      <c r="BI145" t="s">
        <v>268</v>
      </c>
      <c r="BJ145" t="s">
        <v>268</v>
      </c>
      <c r="BK145" t="s">
        <v>268</v>
      </c>
      <c r="BL145" t="s">
        <v>268</v>
      </c>
      <c r="BM145" t="s">
        <v>268</v>
      </c>
      <c r="BN145" t="s">
        <v>268</v>
      </c>
      <c r="BO145" t="s">
        <v>268</v>
      </c>
      <c r="BP145" t="s">
        <v>268</v>
      </c>
      <c r="BQ145" t="s">
        <v>268</v>
      </c>
      <c r="BR145" t="s">
        <v>268</v>
      </c>
      <c r="BS145" t="s">
        <v>268</v>
      </c>
      <c r="BT145" t="s">
        <v>268</v>
      </c>
      <c r="BU145" t="s">
        <v>268</v>
      </c>
      <c r="BV145" t="s">
        <v>268</v>
      </c>
      <c r="BW145" t="s">
        <v>268</v>
      </c>
      <c r="BX145" t="s">
        <v>268</v>
      </c>
      <c r="BY145">
        <v>40</v>
      </c>
      <c r="BZ145">
        <v>40</v>
      </c>
      <c r="CA145" t="s">
        <v>142</v>
      </c>
      <c r="CB145" s="356">
        <v>122</v>
      </c>
      <c r="CC145" t="s">
        <v>876</v>
      </c>
      <c r="CD145" t="s">
        <v>268</v>
      </c>
      <c r="CE145" t="s">
        <v>268</v>
      </c>
      <c r="CF145" t="s">
        <v>268</v>
      </c>
      <c r="CG145" t="s">
        <v>268</v>
      </c>
      <c r="CH145" t="s">
        <v>268</v>
      </c>
      <c r="CI145" t="s">
        <v>268</v>
      </c>
      <c r="CJ145" t="s">
        <v>268</v>
      </c>
      <c r="CK145" t="s">
        <v>268</v>
      </c>
      <c r="CL145" t="s">
        <v>268</v>
      </c>
      <c r="CM145" t="s">
        <v>11224</v>
      </c>
      <c r="CN145">
        <v>92.76</v>
      </c>
      <c r="CO145" t="s">
        <v>268</v>
      </c>
      <c r="CP145">
        <v>92.76</v>
      </c>
      <c r="CQ145">
        <v>365</v>
      </c>
      <c r="CR145" t="s">
        <v>878</v>
      </c>
      <c r="CS145" t="s">
        <v>11225</v>
      </c>
      <c r="CT145" t="s">
        <v>11226</v>
      </c>
      <c r="CU145" t="s">
        <v>11227</v>
      </c>
      <c r="CV145" t="s">
        <v>268</v>
      </c>
      <c r="CW145" t="s">
        <v>268</v>
      </c>
      <c r="CX145" t="s">
        <v>268</v>
      </c>
      <c r="CY145" t="s">
        <v>268</v>
      </c>
      <c r="CZ145" t="s">
        <v>268</v>
      </c>
      <c r="DA145" t="s">
        <v>268</v>
      </c>
      <c r="DB145" s="429">
        <f t="shared" si="32"/>
        <v>0</v>
      </c>
      <c r="DC145" s="284">
        <f t="shared" si="33"/>
        <v>0</v>
      </c>
      <c r="DD145" s="284">
        <f t="shared" si="34"/>
        <v>0</v>
      </c>
      <c r="DE145" s="284">
        <f t="shared" si="35"/>
        <v>0</v>
      </c>
      <c r="DF145" s="295">
        <f t="shared" si="36"/>
        <v>40</v>
      </c>
      <c r="DG145" s="284">
        <f t="shared" si="37"/>
        <v>0</v>
      </c>
      <c r="DH145" s="284">
        <f t="shared" si="38"/>
        <v>0</v>
      </c>
      <c r="DI145" s="284">
        <f t="shared" si="39"/>
        <v>0</v>
      </c>
      <c r="DJ145" s="284">
        <f t="shared" si="40"/>
        <v>0</v>
      </c>
      <c r="DK145" s="295">
        <f t="shared" si="41"/>
        <v>1</v>
      </c>
      <c r="DL145" s="297" t="str">
        <f t="shared" si="42"/>
        <v>A dispo.</v>
      </c>
      <c r="DM145" s="430">
        <f>IFERROR(IF(CA145="D",IF(DL145="A dispo.",DF145*VLOOKUP('DATI INPUT'!$F$27,TARIFFE_UD,4,FALSE),DF145*VLOOKUP(DL145,TARIFFE_UD,4,FALSE)),DF145*VLOOKUP(CB145-100,TARIFFE_UND,4,FALSE)),0)</f>
        <v>25.355389013815195</v>
      </c>
      <c r="DN145" s="430">
        <f>IFERROR(IF(CA145="D",IF(DL145="A dispo.",DK145*VLOOKUP('DATI INPUT'!$F$27,TARIFFE_UD,5,FALSE),DK145*VLOOKUP(DL145,TARIFFE_UD,5,FALSE)),DK145*VLOOKUP(CB145-100,TARIFFE_UND,5,FALSE)),0)</f>
        <v>67.397800635548478</v>
      </c>
      <c r="DO145" s="431">
        <f t="shared" si="43"/>
        <v>-6.8103506363286215E-3</v>
      </c>
      <c r="DP145" s="299">
        <f>IFERROR(IF(CA145="D",IF(DL145="A dispo.",DF145*VLOOKUP('DATI INPUT'!$F$27,TARIFFE_UD,2,FALSE),DF145*VLOOKUP(DL145,TARIFFE_UD,2,FALSE)),DF145*VLOOKUP(CB145-100,TARIFFE_UND,2,FALSE)),0)</f>
        <v>31.678015951314595</v>
      </c>
      <c r="DQ145" s="299">
        <f>IFERROR(IF(CA145="D",IF(DL145="A dispo.",DK145*VLOOKUP('DATI INPUT'!$F$27,TARIFFE_UD,3,FALSE),DK145*VLOOKUP(DL145,TARIFFE_UD,3,FALSE)),DK145*VLOOKUP(CB145-100,TARIFFE_UND,3,FALSE)),0)</f>
        <v>60.367780403072892</v>
      </c>
      <c r="DR145" s="299">
        <f t="shared" si="44"/>
        <v>92.045796354387491</v>
      </c>
    </row>
    <row r="146" spans="1:122" x14ac:dyDescent="0.25">
      <c r="A146" t="s">
        <v>2791</v>
      </c>
      <c r="B146" t="s">
        <v>2792</v>
      </c>
      <c r="C146" t="s">
        <v>2793</v>
      </c>
      <c r="D146" t="s">
        <v>2794</v>
      </c>
      <c r="E146" t="s">
        <v>268</v>
      </c>
      <c r="F146" t="s">
        <v>156</v>
      </c>
      <c r="G146" t="s">
        <v>2795</v>
      </c>
      <c r="H146" t="s">
        <v>914</v>
      </c>
      <c r="I146" t="s">
        <v>318</v>
      </c>
      <c r="J146" t="s">
        <v>274</v>
      </c>
      <c r="K146" t="s">
        <v>2796</v>
      </c>
      <c r="L146" t="s">
        <v>960</v>
      </c>
      <c r="M146" t="s">
        <v>2797</v>
      </c>
      <c r="N146" t="s">
        <v>984</v>
      </c>
      <c r="O146" t="s">
        <v>873</v>
      </c>
      <c r="P146" t="s">
        <v>2116</v>
      </c>
      <c r="Q146" t="s">
        <v>282</v>
      </c>
      <c r="R146" t="s">
        <v>268</v>
      </c>
      <c r="S146" t="s">
        <v>268</v>
      </c>
      <c r="T146" t="s">
        <v>268</v>
      </c>
      <c r="U146" t="s">
        <v>268</v>
      </c>
      <c r="V146" t="s">
        <v>268</v>
      </c>
      <c r="W146" t="s">
        <v>2797</v>
      </c>
      <c r="X146" t="s">
        <v>2116</v>
      </c>
      <c r="Y146" t="s">
        <v>282</v>
      </c>
      <c r="Z146" t="s">
        <v>268</v>
      </c>
      <c r="AA146" t="s">
        <v>268</v>
      </c>
      <c r="AB146" t="s">
        <v>268</v>
      </c>
      <c r="AC146" t="s">
        <v>268</v>
      </c>
      <c r="AD146" t="s">
        <v>268</v>
      </c>
      <c r="AE146" t="s">
        <v>287</v>
      </c>
      <c r="AF146" t="s">
        <v>1811</v>
      </c>
      <c r="AG146" t="s">
        <v>875</v>
      </c>
      <c r="AH146" t="s">
        <v>1812</v>
      </c>
      <c r="AI146" t="s">
        <v>796</v>
      </c>
      <c r="AJ146" t="s">
        <v>268</v>
      </c>
      <c r="AK146" t="s">
        <v>366</v>
      </c>
      <c r="AL146" t="s">
        <v>268</v>
      </c>
      <c r="AM146" t="s">
        <v>268</v>
      </c>
      <c r="AN146" t="s">
        <v>268</v>
      </c>
      <c r="AO146" t="s">
        <v>268</v>
      </c>
      <c r="AP146" t="s">
        <v>268</v>
      </c>
      <c r="AQ146" t="s">
        <v>268</v>
      </c>
      <c r="AR146" t="s">
        <v>268</v>
      </c>
      <c r="AS146" t="s">
        <v>268</v>
      </c>
      <c r="AT146" t="s">
        <v>268</v>
      </c>
      <c r="AU146" t="s">
        <v>268</v>
      </c>
      <c r="AV146" t="s">
        <v>268</v>
      </c>
      <c r="AW146" t="s">
        <v>268</v>
      </c>
      <c r="AX146" t="s">
        <v>268</v>
      </c>
      <c r="AY146" t="s">
        <v>268</v>
      </c>
      <c r="AZ146" t="s">
        <v>268</v>
      </c>
      <c r="BA146" t="s">
        <v>268</v>
      </c>
      <c r="BB146" t="s">
        <v>268</v>
      </c>
      <c r="BC146" t="s">
        <v>268</v>
      </c>
      <c r="BD146" t="s">
        <v>268</v>
      </c>
      <c r="BE146" t="s">
        <v>268</v>
      </c>
      <c r="BF146" t="s">
        <v>268</v>
      </c>
      <c r="BG146" t="s">
        <v>268</v>
      </c>
      <c r="BH146" t="s">
        <v>268</v>
      </c>
      <c r="BI146" t="s">
        <v>268</v>
      </c>
      <c r="BJ146" t="s">
        <v>268</v>
      </c>
      <c r="BK146" t="s">
        <v>268</v>
      </c>
      <c r="BL146" t="s">
        <v>268</v>
      </c>
      <c r="BM146" t="s">
        <v>268</v>
      </c>
      <c r="BN146" t="s">
        <v>268</v>
      </c>
      <c r="BO146" t="s">
        <v>268</v>
      </c>
      <c r="BP146" t="s">
        <v>268</v>
      </c>
      <c r="BQ146" t="s">
        <v>268</v>
      </c>
      <c r="BR146" t="s">
        <v>268</v>
      </c>
      <c r="BS146" t="s">
        <v>268</v>
      </c>
      <c r="BT146" t="s">
        <v>268</v>
      </c>
      <c r="BU146" t="s">
        <v>268</v>
      </c>
      <c r="BV146" t="s">
        <v>268</v>
      </c>
      <c r="BW146" t="s">
        <v>268</v>
      </c>
      <c r="BX146" t="s">
        <v>268</v>
      </c>
      <c r="BY146">
        <v>32</v>
      </c>
      <c r="BZ146">
        <v>32</v>
      </c>
      <c r="CA146" t="s">
        <v>142</v>
      </c>
      <c r="CB146" s="356">
        <v>122</v>
      </c>
      <c r="CC146" t="s">
        <v>876</v>
      </c>
      <c r="CD146" t="s">
        <v>268</v>
      </c>
      <c r="CE146" t="s">
        <v>268</v>
      </c>
      <c r="CF146" s="356">
        <v>1</v>
      </c>
      <c r="CG146" t="s">
        <v>268</v>
      </c>
      <c r="CH146" t="s">
        <v>268</v>
      </c>
      <c r="CI146" t="s">
        <v>268</v>
      </c>
      <c r="CJ146" t="s">
        <v>268</v>
      </c>
      <c r="CK146" t="s">
        <v>268</v>
      </c>
      <c r="CL146" t="s">
        <v>268</v>
      </c>
      <c r="CM146" t="s">
        <v>11224</v>
      </c>
      <c r="CN146">
        <v>32.71</v>
      </c>
      <c r="CO146" t="s">
        <v>268</v>
      </c>
      <c r="CP146">
        <v>32.71</v>
      </c>
      <c r="CQ146">
        <v>365</v>
      </c>
      <c r="CR146" t="s">
        <v>878</v>
      </c>
      <c r="CS146" t="s">
        <v>11225</v>
      </c>
      <c r="CT146" t="s">
        <v>11226</v>
      </c>
      <c r="CU146" t="s">
        <v>11227</v>
      </c>
      <c r="CV146" t="s">
        <v>268</v>
      </c>
      <c r="CW146" t="s">
        <v>268</v>
      </c>
      <c r="CX146" t="s">
        <v>268</v>
      </c>
      <c r="CY146" t="s">
        <v>268</v>
      </c>
      <c r="CZ146" t="s">
        <v>268</v>
      </c>
      <c r="DA146" t="s">
        <v>268</v>
      </c>
      <c r="DB146" s="429">
        <f t="shared" si="32"/>
        <v>0</v>
      </c>
      <c r="DC146" s="284">
        <f t="shared" si="33"/>
        <v>0</v>
      </c>
      <c r="DD146" s="284">
        <f t="shared" si="34"/>
        <v>0</v>
      </c>
      <c r="DE146" s="284">
        <f t="shared" si="35"/>
        <v>0</v>
      </c>
      <c r="DF146" s="295">
        <f t="shared" si="36"/>
        <v>32</v>
      </c>
      <c r="DG146" s="284">
        <f t="shared" si="37"/>
        <v>0</v>
      </c>
      <c r="DH146" s="284">
        <f t="shared" si="38"/>
        <v>0</v>
      </c>
      <c r="DI146" s="284">
        <f t="shared" si="39"/>
        <v>0</v>
      </c>
      <c r="DJ146" s="284">
        <f t="shared" si="40"/>
        <v>0</v>
      </c>
      <c r="DK146" s="295">
        <f t="shared" si="41"/>
        <v>1</v>
      </c>
      <c r="DL146" s="297">
        <f t="shared" si="42"/>
        <v>1</v>
      </c>
      <c r="DM146" s="430">
        <f>IFERROR(IF(CA146="D",IF(DL146="A dispo.",DF146*VLOOKUP('DATI INPUT'!$F$27,TARIFFE_UD,4,FALSE),DF146*VLOOKUP(DL146,TARIFFE_UD,4,FALSE)),DF146*VLOOKUP(CB146-100,TARIFFE_UND,4,FALSE)),0)</f>
        <v>15.776686497485009</v>
      </c>
      <c r="DN146" s="430">
        <f>IFERROR(IF(CA146="D",IF(DL146="A dispo.",DK146*VLOOKUP('DATI INPUT'!$F$27,TARIFFE_UD,5,FALSE),DK146*VLOOKUP(DL146,TARIFFE_UD,5,FALSE)),DK146*VLOOKUP(CB146-100,TARIFFE_UND,5,FALSE)),0)</f>
        <v>16.930848468833439</v>
      </c>
      <c r="DO146" s="431">
        <f t="shared" si="43"/>
        <v>-2.4650336815525975E-3</v>
      </c>
      <c r="DP146" s="299">
        <f>IFERROR(IF(CA146="D",IF(DL146="A dispo.",DF146*VLOOKUP('DATI INPUT'!$F$27,TARIFFE_UD,2,FALSE),DF146*VLOOKUP(DL146,TARIFFE_UD,2,FALSE)),DF146*VLOOKUP(CB146-100,TARIFFE_UND,2,FALSE)),0)</f>
        <v>19.710765480817972</v>
      </c>
      <c r="DQ146" s="299">
        <f>IFERROR(IF(CA146="D",IF(DL146="A dispo.",DK146*VLOOKUP('DATI INPUT'!$F$27,TARIFFE_UD,3,FALSE),DK146*VLOOKUP(DL146,TARIFFE_UD,3,FALSE)),DK146*VLOOKUP(CB146-100,TARIFFE_UND,3,FALSE)),0)</f>
        <v>15.164853048114928</v>
      </c>
      <c r="DR146" s="299">
        <f t="shared" si="44"/>
        <v>34.875618528932904</v>
      </c>
    </row>
    <row r="147" spans="1:122" x14ac:dyDescent="0.25">
      <c r="A147" t="s">
        <v>2798</v>
      </c>
      <c r="B147" t="s">
        <v>2792</v>
      </c>
      <c r="C147" t="s">
        <v>1347</v>
      </c>
      <c r="D147" t="s">
        <v>2794</v>
      </c>
      <c r="E147" t="s">
        <v>268</v>
      </c>
      <c r="F147" t="s">
        <v>156</v>
      </c>
      <c r="G147" t="s">
        <v>2795</v>
      </c>
      <c r="H147" t="s">
        <v>914</v>
      </c>
      <c r="I147" t="s">
        <v>318</v>
      </c>
      <c r="J147" t="s">
        <v>274</v>
      </c>
      <c r="K147" t="s">
        <v>2796</v>
      </c>
      <c r="L147" t="s">
        <v>960</v>
      </c>
      <c r="M147" t="s">
        <v>2797</v>
      </c>
      <c r="N147" t="s">
        <v>984</v>
      </c>
      <c r="O147" t="s">
        <v>873</v>
      </c>
      <c r="P147" t="s">
        <v>2116</v>
      </c>
      <c r="Q147" t="s">
        <v>282</v>
      </c>
      <c r="R147" t="s">
        <v>268</v>
      </c>
      <c r="S147" t="s">
        <v>268</v>
      </c>
      <c r="T147" t="s">
        <v>268</v>
      </c>
      <c r="U147" t="s">
        <v>268</v>
      </c>
      <c r="V147" t="s">
        <v>268</v>
      </c>
      <c r="W147" t="s">
        <v>2797</v>
      </c>
      <c r="X147" t="s">
        <v>2116</v>
      </c>
      <c r="Y147" t="s">
        <v>282</v>
      </c>
      <c r="Z147" t="s">
        <v>268</v>
      </c>
      <c r="AA147" t="s">
        <v>268</v>
      </c>
      <c r="AB147" t="s">
        <v>268</v>
      </c>
      <c r="AC147" t="s">
        <v>268</v>
      </c>
      <c r="AD147" t="s">
        <v>268</v>
      </c>
      <c r="AE147" t="s">
        <v>287</v>
      </c>
      <c r="AF147" t="s">
        <v>1811</v>
      </c>
      <c r="AG147" t="s">
        <v>875</v>
      </c>
      <c r="AH147" t="s">
        <v>1812</v>
      </c>
      <c r="AI147" t="s">
        <v>796</v>
      </c>
      <c r="AJ147" t="s">
        <v>268</v>
      </c>
      <c r="AK147" t="s">
        <v>377</v>
      </c>
      <c r="AL147" t="s">
        <v>268</v>
      </c>
      <c r="AM147" t="s">
        <v>268</v>
      </c>
      <c r="AN147" t="s">
        <v>268</v>
      </c>
      <c r="AO147" t="s">
        <v>268</v>
      </c>
      <c r="AP147" t="s">
        <v>268</v>
      </c>
      <c r="AQ147" t="s">
        <v>268</v>
      </c>
      <c r="AR147" t="s">
        <v>268</v>
      </c>
      <c r="AS147" t="s">
        <v>268</v>
      </c>
      <c r="AT147" t="s">
        <v>268</v>
      </c>
      <c r="AU147" t="s">
        <v>268</v>
      </c>
      <c r="AV147" t="s">
        <v>268</v>
      </c>
      <c r="AW147" t="s">
        <v>268</v>
      </c>
      <c r="AX147" t="s">
        <v>268</v>
      </c>
      <c r="AY147" t="s">
        <v>268</v>
      </c>
      <c r="AZ147" t="s">
        <v>268</v>
      </c>
      <c r="BA147" t="s">
        <v>268</v>
      </c>
      <c r="BB147" t="s">
        <v>268</v>
      </c>
      <c r="BC147" t="s">
        <v>268</v>
      </c>
      <c r="BD147" t="s">
        <v>268</v>
      </c>
      <c r="BE147" t="s">
        <v>268</v>
      </c>
      <c r="BF147" t="s">
        <v>268</v>
      </c>
      <c r="BG147" t="s">
        <v>268</v>
      </c>
      <c r="BH147" t="s">
        <v>268</v>
      </c>
      <c r="BI147" t="s">
        <v>268</v>
      </c>
      <c r="BJ147" t="s">
        <v>268</v>
      </c>
      <c r="BK147" t="s">
        <v>268</v>
      </c>
      <c r="BL147" t="s">
        <v>268</v>
      </c>
      <c r="BM147" t="s">
        <v>268</v>
      </c>
      <c r="BN147" t="s">
        <v>268</v>
      </c>
      <c r="BO147" t="s">
        <v>268</v>
      </c>
      <c r="BP147" t="s">
        <v>268</v>
      </c>
      <c r="BQ147" t="s">
        <v>268</v>
      </c>
      <c r="BR147" t="s">
        <v>268</v>
      </c>
      <c r="BS147" t="s">
        <v>268</v>
      </c>
      <c r="BT147" t="s">
        <v>268</v>
      </c>
      <c r="BU147" t="s">
        <v>268</v>
      </c>
      <c r="BV147" t="s">
        <v>268</v>
      </c>
      <c r="BW147" t="s">
        <v>268</v>
      </c>
      <c r="BX147" t="s">
        <v>268</v>
      </c>
      <c r="BY147">
        <v>93</v>
      </c>
      <c r="BZ147">
        <v>93</v>
      </c>
      <c r="CA147" t="s">
        <v>142</v>
      </c>
      <c r="CB147" s="356">
        <v>122</v>
      </c>
      <c r="CC147" t="s">
        <v>876</v>
      </c>
      <c r="CD147" t="s">
        <v>268</v>
      </c>
      <c r="CE147" t="s">
        <v>268</v>
      </c>
      <c r="CF147" s="356">
        <v>2</v>
      </c>
      <c r="CG147" t="s">
        <v>268</v>
      </c>
      <c r="CH147" t="s">
        <v>268</v>
      </c>
      <c r="CI147" t="s">
        <v>268</v>
      </c>
      <c r="CJ147" t="s">
        <v>268</v>
      </c>
      <c r="CK147" t="s">
        <v>268</v>
      </c>
      <c r="CL147" t="s">
        <v>268</v>
      </c>
      <c r="CM147" t="s">
        <v>11224</v>
      </c>
      <c r="CN147">
        <v>104.93</v>
      </c>
      <c r="CO147" t="s">
        <v>268</v>
      </c>
      <c r="CP147">
        <v>104.93</v>
      </c>
      <c r="CQ147">
        <v>365</v>
      </c>
      <c r="CR147" t="s">
        <v>878</v>
      </c>
      <c r="CS147" t="s">
        <v>11225</v>
      </c>
      <c r="CT147" t="s">
        <v>11226</v>
      </c>
      <c r="CU147" t="s">
        <v>11227</v>
      </c>
      <c r="CV147" t="s">
        <v>268</v>
      </c>
      <c r="CW147" t="s">
        <v>268</v>
      </c>
      <c r="CX147" t="s">
        <v>268</v>
      </c>
      <c r="CY147" t="s">
        <v>268</v>
      </c>
      <c r="CZ147" t="s">
        <v>268</v>
      </c>
      <c r="DA147" t="s">
        <v>268</v>
      </c>
      <c r="DB147" s="429">
        <f t="shared" si="32"/>
        <v>0</v>
      </c>
      <c r="DC147" s="284">
        <f t="shared" si="33"/>
        <v>0</v>
      </c>
      <c r="DD147" s="284">
        <f t="shared" si="34"/>
        <v>0</v>
      </c>
      <c r="DE147" s="284">
        <f t="shared" si="35"/>
        <v>0</v>
      </c>
      <c r="DF147" s="295">
        <f t="shared" si="36"/>
        <v>93</v>
      </c>
      <c r="DG147" s="284">
        <f t="shared" si="37"/>
        <v>0</v>
      </c>
      <c r="DH147" s="284">
        <f t="shared" si="38"/>
        <v>0</v>
      </c>
      <c r="DI147" s="284">
        <f t="shared" si="39"/>
        <v>0</v>
      </c>
      <c r="DJ147" s="284">
        <f t="shared" si="40"/>
        <v>0</v>
      </c>
      <c r="DK147" s="295">
        <f t="shared" si="41"/>
        <v>1</v>
      </c>
      <c r="DL147" s="297">
        <f t="shared" si="42"/>
        <v>2</v>
      </c>
      <c r="DM147" s="430">
        <f>IFERROR(IF(CA147="D",IF(DL147="A dispo.",DF147*VLOOKUP('DATI INPUT'!$F$27,TARIFFE_UD,4,FALSE),DF147*VLOOKUP(DL147,TARIFFE_UD,4,FALSE)),DF147*VLOOKUP(CB147-100,TARIFFE_UND,4,FALSE)),0)</f>
        <v>53.492827655535116</v>
      </c>
      <c r="DN147" s="430">
        <f>IFERROR(IF(CA147="D",IF(DL147="A dispo.",DK147*VLOOKUP('DATI INPUT'!$F$27,TARIFFE_UD,5,FALSE),DK147*VLOOKUP(DL147,TARIFFE_UD,5,FALSE)),DK147*VLOOKUP(CB147-100,TARIFFE_UND,5,FALSE)),0)</f>
        <v>51.443731886070836</v>
      </c>
      <c r="DO147" s="431">
        <f t="shared" si="43"/>
        <v>6.5595416059522904E-3</v>
      </c>
      <c r="DP147" s="299">
        <f>IFERROR(IF(CA147="D",IF(DL147="A dispo.",DF147*VLOOKUP('DATI INPUT'!$F$27,TARIFFE_UD,2,FALSE),DF147*VLOOKUP(DL147,TARIFFE_UD,2,FALSE)),DF147*VLOOKUP(CB147-100,TARIFFE_UND,2,FALSE)),0)</f>
        <v>66.831814208398441</v>
      </c>
      <c r="DQ147" s="299">
        <f>IFERROR(IF(CA147="D",IF(DL147="A dispo.",DK147*VLOOKUP('DATI INPUT'!$F$27,TARIFFE_UD,3,FALSE),DK147*VLOOKUP(DL147,TARIFFE_UD,3,FALSE)),DK147*VLOOKUP(CB147-100,TARIFFE_UND,3,FALSE)),0)</f>
        <v>46.077822723118445</v>
      </c>
      <c r="DR147" s="299">
        <f t="shared" si="44"/>
        <v>112.90963693151689</v>
      </c>
    </row>
    <row r="148" spans="1:122" x14ac:dyDescent="0.25">
      <c r="A148" t="s">
        <v>2799</v>
      </c>
      <c r="B148" t="s">
        <v>2792</v>
      </c>
      <c r="C148" t="s">
        <v>447</v>
      </c>
      <c r="D148" t="s">
        <v>2794</v>
      </c>
      <c r="E148" t="s">
        <v>268</v>
      </c>
      <c r="F148" t="s">
        <v>156</v>
      </c>
      <c r="G148" t="s">
        <v>2795</v>
      </c>
      <c r="H148" t="s">
        <v>914</v>
      </c>
      <c r="I148" t="s">
        <v>318</v>
      </c>
      <c r="J148" t="s">
        <v>274</v>
      </c>
      <c r="K148" t="s">
        <v>2796</v>
      </c>
      <c r="L148" t="s">
        <v>960</v>
      </c>
      <c r="M148" t="s">
        <v>2797</v>
      </c>
      <c r="N148" t="s">
        <v>984</v>
      </c>
      <c r="O148" t="s">
        <v>873</v>
      </c>
      <c r="P148" t="s">
        <v>2116</v>
      </c>
      <c r="Q148" t="s">
        <v>282</v>
      </c>
      <c r="R148" t="s">
        <v>268</v>
      </c>
      <c r="S148" t="s">
        <v>268</v>
      </c>
      <c r="T148" t="s">
        <v>268</v>
      </c>
      <c r="U148" t="s">
        <v>268</v>
      </c>
      <c r="V148" t="s">
        <v>268</v>
      </c>
      <c r="W148" t="s">
        <v>2797</v>
      </c>
      <c r="X148" t="s">
        <v>2116</v>
      </c>
      <c r="Y148" t="s">
        <v>282</v>
      </c>
      <c r="Z148" t="s">
        <v>268</v>
      </c>
      <c r="AA148" t="s">
        <v>268</v>
      </c>
      <c r="AB148" t="s">
        <v>268</v>
      </c>
      <c r="AC148" t="s">
        <v>268</v>
      </c>
      <c r="AD148" t="s">
        <v>268</v>
      </c>
      <c r="AE148" t="s">
        <v>287</v>
      </c>
      <c r="AF148" t="s">
        <v>1811</v>
      </c>
      <c r="AG148" t="s">
        <v>875</v>
      </c>
      <c r="AH148" t="s">
        <v>1812</v>
      </c>
      <c r="AI148" t="s">
        <v>2800</v>
      </c>
      <c r="AJ148" t="s">
        <v>268</v>
      </c>
      <c r="AK148" t="s">
        <v>268</v>
      </c>
      <c r="AL148" t="s">
        <v>268</v>
      </c>
      <c r="AM148" t="s">
        <v>353</v>
      </c>
      <c r="AN148" t="s">
        <v>268</v>
      </c>
      <c r="AO148" t="s">
        <v>268</v>
      </c>
      <c r="AP148" t="s">
        <v>268</v>
      </c>
      <c r="AQ148" t="s">
        <v>268</v>
      </c>
      <c r="AR148" t="s">
        <v>268</v>
      </c>
      <c r="AS148" t="s">
        <v>268</v>
      </c>
      <c r="AT148" t="s">
        <v>268</v>
      </c>
      <c r="AU148" t="s">
        <v>268</v>
      </c>
      <c r="AV148" t="s">
        <v>268</v>
      </c>
      <c r="AW148" t="s">
        <v>268</v>
      </c>
      <c r="AX148" t="s">
        <v>268</v>
      </c>
      <c r="AY148" t="s">
        <v>268</v>
      </c>
      <c r="AZ148" t="s">
        <v>268</v>
      </c>
      <c r="BA148" t="s">
        <v>268</v>
      </c>
      <c r="BB148" t="s">
        <v>268</v>
      </c>
      <c r="BC148" t="s">
        <v>268</v>
      </c>
      <c r="BD148" t="s">
        <v>268</v>
      </c>
      <c r="BE148" t="s">
        <v>268</v>
      </c>
      <c r="BF148" t="s">
        <v>268</v>
      </c>
      <c r="BG148" t="s">
        <v>268</v>
      </c>
      <c r="BH148" t="s">
        <v>268</v>
      </c>
      <c r="BI148" t="s">
        <v>268</v>
      </c>
      <c r="BJ148" t="s">
        <v>268</v>
      </c>
      <c r="BK148" t="s">
        <v>268</v>
      </c>
      <c r="BL148" t="s">
        <v>268</v>
      </c>
      <c r="BM148" t="s">
        <v>268</v>
      </c>
      <c r="BN148" t="s">
        <v>268</v>
      </c>
      <c r="BO148" t="s">
        <v>268</v>
      </c>
      <c r="BP148" t="s">
        <v>268</v>
      </c>
      <c r="BQ148" t="s">
        <v>268</v>
      </c>
      <c r="BR148" t="s">
        <v>268</v>
      </c>
      <c r="BS148" t="s">
        <v>268</v>
      </c>
      <c r="BT148" t="s">
        <v>268</v>
      </c>
      <c r="BU148" t="s">
        <v>268</v>
      </c>
      <c r="BV148" t="s">
        <v>268</v>
      </c>
      <c r="BW148" t="s">
        <v>268</v>
      </c>
      <c r="BX148" t="s">
        <v>268</v>
      </c>
      <c r="BY148">
        <v>18</v>
      </c>
      <c r="BZ148">
        <v>18</v>
      </c>
      <c r="CA148" t="s">
        <v>142</v>
      </c>
      <c r="CB148" s="356">
        <v>123</v>
      </c>
      <c r="CC148" t="s">
        <v>1817</v>
      </c>
      <c r="CD148" t="s">
        <v>268</v>
      </c>
      <c r="CE148" t="s">
        <v>268</v>
      </c>
      <c r="CF148" s="356">
        <v>2</v>
      </c>
      <c r="CG148" t="s">
        <v>268</v>
      </c>
      <c r="CH148" t="s">
        <v>268</v>
      </c>
      <c r="CI148" t="s">
        <v>268</v>
      </c>
      <c r="CJ148" t="s">
        <v>268</v>
      </c>
      <c r="CK148" t="s">
        <v>268</v>
      </c>
      <c r="CL148" t="s">
        <v>268</v>
      </c>
      <c r="CM148" t="s">
        <v>11224</v>
      </c>
      <c r="CN148">
        <v>10.35</v>
      </c>
      <c r="CO148" t="s">
        <v>268</v>
      </c>
      <c r="CP148">
        <v>10.35</v>
      </c>
      <c r="CQ148">
        <v>365</v>
      </c>
      <c r="CR148" t="s">
        <v>878</v>
      </c>
      <c r="CS148" t="s">
        <v>11225</v>
      </c>
      <c r="CT148" t="s">
        <v>11226</v>
      </c>
      <c r="CU148" t="s">
        <v>11227</v>
      </c>
      <c r="CV148" t="s">
        <v>268</v>
      </c>
      <c r="CW148" t="s">
        <v>268</v>
      </c>
      <c r="CX148" t="s">
        <v>268</v>
      </c>
      <c r="CY148" t="s">
        <v>268</v>
      </c>
      <c r="CZ148" t="s">
        <v>268</v>
      </c>
      <c r="DA148" t="s">
        <v>268</v>
      </c>
      <c r="DB148" s="429">
        <f t="shared" si="32"/>
        <v>0</v>
      </c>
      <c r="DC148" s="284">
        <f t="shared" si="33"/>
        <v>0</v>
      </c>
      <c r="DD148" s="284">
        <f t="shared" si="34"/>
        <v>0</v>
      </c>
      <c r="DE148" s="284">
        <f t="shared" si="35"/>
        <v>0</v>
      </c>
      <c r="DF148" s="295">
        <f t="shared" si="36"/>
        <v>18</v>
      </c>
      <c r="DG148" s="284">
        <f t="shared" si="37"/>
        <v>1</v>
      </c>
      <c r="DH148" s="284">
        <f t="shared" si="38"/>
        <v>0</v>
      </c>
      <c r="DI148" s="284">
        <f t="shared" si="39"/>
        <v>0</v>
      </c>
      <c r="DJ148" s="284">
        <f t="shared" si="40"/>
        <v>0</v>
      </c>
      <c r="DK148" s="295">
        <f t="shared" si="41"/>
        <v>0</v>
      </c>
      <c r="DL148" s="297">
        <f t="shared" si="42"/>
        <v>2</v>
      </c>
      <c r="DM148" s="430">
        <f>IFERROR(IF(CA148="D",IF(DL148="A dispo.",DF148*VLOOKUP('DATI INPUT'!$F$27,TARIFFE_UD,4,FALSE),DF148*VLOOKUP(DL148,TARIFFE_UD,4,FALSE)),DF148*VLOOKUP(CB148-100,TARIFFE_UND,4,FALSE)),0)</f>
        <v>10.353450513974538</v>
      </c>
      <c r="DN148" s="430">
        <f>IFERROR(IF(CA148="D",IF(DL148="A dispo.",DK148*VLOOKUP('DATI INPUT'!$F$27,TARIFFE_UD,5,FALSE),DK148*VLOOKUP(DL148,TARIFFE_UD,5,FALSE)),DK148*VLOOKUP(CB148-100,TARIFFE_UND,5,FALSE)),0)</f>
        <v>0</v>
      </c>
      <c r="DO148" s="431">
        <f t="shared" si="43"/>
        <v>3.4505139745384383E-3</v>
      </c>
      <c r="DP148" s="299">
        <f>IFERROR(IF(CA148="D",IF(DL148="A dispo.",DF148*VLOOKUP('DATI INPUT'!$F$27,TARIFFE_UD,2,FALSE),DF148*VLOOKUP(DL148,TARIFFE_UD,2,FALSE)),DF148*VLOOKUP(CB148-100,TARIFFE_UND,2,FALSE)),0)</f>
        <v>12.935189846786795</v>
      </c>
      <c r="DQ148" s="299">
        <f>IFERROR(IF(CA148="D",IF(DL148="A dispo.",DK148*VLOOKUP('DATI INPUT'!$F$27,TARIFFE_UD,3,FALSE),DK148*VLOOKUP(DL148,TARIFFE_UD,3,FALSE)),DK148*VLOOKUP(CB148-100,TARIFFE_UND,3,FALSE)),0)</f>
        <v>0</v>
      </c>
      <c r="DR148" s="299">
        <f t="shared" si="44"/>
        <v>12.935189846786795</v>
      </c>
    </row>
    <row r="149" spans="1:122" x14ac:dyDescent="0.25">
      <c r="A149" t="s">
        <v>2801</v>
      </c>
      <c r="B149" t="s">
        <v>2792</v>
      </c>
      <c r="C149" t="s">
        <v>448</v>
      </c>
      <c r="D149" t="s">
        <v>2794</v>
      </c>
      <c r="E149" t="s">
        <v>268</v>
      </c>
      <c r="F149" t="s">
        <v>156</v>
      </c>
      <c r="G149" t="s">
        <v>2795</v>
      </c>
      <c r="H149" t="s">
        <v>914</v>
      </c>
      <c r="I149" t="s">
        <v>318</v>
      </c>
      <c r="J149" t="s">
        <v>274</v>
      </c>
      <c r="K149" t="s">
        <v>2796</v>
      </c>
      <c r="L149" t="s">
        <v>960</v>
      </c>
      <c r="M149" t="s">
        <v>2797</v>
      </c>
      <c r="N149" t="s">
        <v>984</v>
      </c>
      <c r="O149" t="s">
        <v>873</v>
      </c>
      <c r="P149" t="s">
        <v>2116</v>
      </c>
      <c r="Q149" t="s">
        <v>282</v>
      </c>
      <c r="R149" t="s">
        <v>268</v>
      </c>
      <c r="S149" t="s">
        <v>268</v>
      </c>
      <c r="T149" t="s">
        <v>268</v>
      </c>
      <c r="U149" t="s">
        <v>268</v>
      </c>
      <c r="V149" t="s">
        <v>268</v>
      </c>
      <c r="W149" t="s">
        <v>2023</v>
      </c>
      <c r="X149" t="s">
        <v>613</v>
      </c>
      <c r="Y149" t="s">
        <v>555</v>
      </c>
      <c r="Z149" t="s">
        <v>268</v>
      </c>
      <c r="AA149" t="s">
        <v>268</v>
      </c>
      <c r="AB149" t="s">
        <v>268</v>
      </c>
      <c r="AC149" t="s">
        <v>268</v>
      </c>
      <c r="AD149" t="s">
        <v>268</v>
      </c>
      <c r="AE149" t="s">
        <v>287</v>
      </c>
      <c r="AF149" t="s">
        <v>1811</v>
      </c>
      <c r="AG149" t="s">
        <v>875</v>
      </c>
      <c r="AH149" t="s">
        <v>1812</v>
      </c>
      <c r="AI149" t="s">
        <v>742</v>
      </c>
      <c r="AJ149" t="s">
        <v>268</v>
      </c>
      <c r="AK149" t="s">
        <v>375</v>
      </c>
      <c r="AL149" t="s">
        <v>268</v>
      </c>
      <c r="AM149" t="s">
        <v>353</v>
      </c>
      <c r="AN149" t="s">
        <v>268</v>
      </c>
      <c r="AO149" t="s">
        <v>268</v>
      </c>
      <c r="AP149" t="s">
        <v>268</v>
      </c>
      <c r="AQ149" t="s">
        <v>268</v>
      </c>
      <c r="AR149" t="s">
        <v>268</v>
      </c>
      <c r="AS149" t="s">
        <v>268</v>
      </c>
      <c r="AT149" t="s">
        <v>268</v>
      </c>
      <c r="AU149" t="s">
        <v>268</v>
      </c>
      <c r="AV149" t="s">
        <v>268</v>
      </c>
      <c r="AW149" t="s">
        <v>268</v>
      </c>
      <c r="AX149" t="s">
        <v>268</v>
      </c>
      <c r="AY149" t="s">
        <v>268</v>
      </c>
      <c r="AZ149" t="s">
        <v>268</v>
      </c>
      <c r="BA149" t="s">
        <v>268</v>
      </c>
      <c r="BB149" t="s">
        <v>268</v>
      </c>
      <c r="BC149" t="s">
        <v>268</v>
      </c>
      <c r="BD149" t="s">
        <v>268</v>
      </c>
      <c r="BE149" t="s">
        <v>268</v>
      </c>
      <c r="BF149" t="s">
        <v>268</v>
      </c>
      <c r="BG149" t="s">
        <v>268</v>
      </c>
      <c r="BH149" t="s">
        <v>268</v>
      </c>
      <c r="BI149" t="s">
        <v>268</v>
      </c>
      <c r="BJ149" t="s">
        <v>268</v>
      </c>
      <c r="BK149" t="s">
        <v>268</v>
      </c>
      <c r="BL149" t="s">
        <v>268</v>
      </c>
      <c r="BM149" t="s">
        <v>268</v>
      </c>
      <c r="BN149" t="s">
        <v>268</v>
      </c>
      <c r="BO149" t="s">
        <v>268</v>
      </c>
      <c r="BP149" t="s">
        <v>268</v>
      </c>
      <c r="BQ149" t="s">
        <v>268</v>
      </c>
      <c r="BR149" t="s">
        <v>268</v>
      </c>
      <c r="BS149" t="s">
        <v>268</v>
      </c>
      <c r="BT149" t="s">
        <v>268</v>
      </c>
      <c r="BU149" t="s">
        <v>268</v>
      </c>
      <c r="BV149" t="s">
        <v>268</v>
      </c>
      <c r="BW149" t="s">
        <v>268</v>
      </c>
      <c r="BX149" t="s">
        <v>268</v>
      </c>
      <c r="BY149">
        <v>15</v>
      </c>
      <c r="BZ149">
        <v>15</v>
      </c>
      <c r="CA149" t="s">
        <v>142</v>
      </c>
      <c r="CB149" s="356">
        <v>123</v>
      </c>
      <c r="CC149" t="s">
        <v>1817</v>
      </c>
      <c r="CD149" t="s">
        <v>268</v>
      </c>
      <c r="CE149" t="s">
        <v>268</v>
      </c>
      <c r="CF149" s="356">
        <v>2</v>
      </c>
      <c r="CG149" t="s">
        <v>268</v>
      </c>
      <c r="CH149" t="s">
        <v>268</v>
      </c>
      <c r="CI149" t="s">
        <v>268</v>
      </c>
      <c r="CJ149" t="s">
        <v>268</v>
      </c>
      <c r="CK149" t="s">
        <v>268</v>
      </c>
      <c r="CL149" t="s">
        <v>268</v>
      </c>
      <c r="CM149" t="s">
        <v>11224</v>
      </c>
      <c r="CN149">
        <v>8.6300000000000008</v>
      </c>
      <c r="CO149" t="s">
        <v>268</v>
      </c>
      <c r="CP149">
        <v>8.6300000000000008</v>
      </c>
      <c r="CQ149">
        <v>365</v>
      </c>
      <c r="CR149" t="s">
        <v>878</v>
      </c>
      <c r="CS149" t="s">
        <v>11225</v>
      </c>
      <c r="CT149" t="s">
        <v>11226</v>
      </c>
      <c r="CU149" t="s">
        <v>11227</v>
      </c>
      <c r="CV149" t="s">
        <v>268</v>
      </c>
      <c r="CW149" t="s">
        <v>268</v>
      </c>
      <c r="CX149" t="s">
        <v>268</v>
      </c>
      <c r="CY149" t="s">
        <v>268</v>
      </c>
      <c r="CZ149" t="s">
        <v>268</v>
      </c>
      <c r="DA149" t="s">
        <v>268</v>
      </c>
      <c r="DB149" s="429">
        <f t="shared" si="32"/>
        <v>0</v>
      </c>
      <c r="DC149" s="284">
        <f t="shared" si="33"/>
        <v>0</v>
      </c>
      <c r="DD149" s="284">
        <f t="shared" si="34"/>
        <v>0</v>
      </c>
      <c r="DE149" s="284">
        <f t="shared" si="35"/>
        <v>0</v>
      </c>
      <c r="DF149" s="295">
        <f t="shared" si="36"/>
        <v>15</v>
      </c>
      <c r="DG149" s="284">
        <f t="shared" si="37"/>
        <v>1</v>
      </c>
      <c r="DH149" s="284">
        <f t="shared" si="38"/>
        <v>0</v>
      </c>
      <c r="DI149" s="284">
        <f t="shared" si="39"/>
        <v>0</v>
      </c>
      <c r="DJ149" s="284">
        <f t="shared" si="40"/>
        <v>0</v>
      </c>
      <c r="DK149" s="295">
        <f t="shared" si="41"/>
        <v>0</v>
      </c>
      <c r="DL149" s="297">
        <f t="shared" si="42"/>
        <v>2</v>
      </c>
      <c r="DM149" s="430">
        <f>IFERROR(IF(CA149="D",IF(DL149="A dispo.",DF149*VLOOKUP('DATI INPUT'!$F$27,TARIFFE_UD,4,FALSE),DF149*VLOOKUP(DL149,TARIFFE_UD,4,FALSE)),DF149*VLOOKUP(CB149-100,TARIFFE_UND,4,FALSE)),0)</f>
        <v>8.627875428312116</v>
      </c>
      <c r="DN149" s="430">
        <f>IFERROR(IF(CA149="D",IF(DL149="A dispo.",DK149*VLOOKUP('DATI INPUT'!$F$27,TARIFFE_UD,5,FALSE),DK149*VLOOKUP(DL149,TARIFFE_UD,5,FALSE)),DK149*VLOOKUP(CB149-100,TARIFFE_UND,5,FALSE)),0)</f>
        <v>0</v>
      </c>
      <c r="DO149" s="431">
        <f t="shared" si="43"/>
        <v>-2.1245716878848242E-3</v>
      </c>
      <c r="DP149" s="299">
        <f>IFERROR(IF(CA149="D",IF(DL149="A dispo.",DF149*VLOOKUP('DATI INPUT'!$F$27,TARIFFE_UD,2,FALSE),DF149*VLOOKUP(DL149,TARIFFE_UD,2,FALSE)),DF149*VLOOKUP(CB149-100,TARIFFE_UND,2,FALSE)),0)</f>
        <v>10.779324872322329</v>
      </c>
      <c r="DQ149" s="299">
        <f>IFERROR(IF(CA149="D",IF(DL149="A dispo.",DK149*VLOOKUP('DATI INPUT'!$F$27,TARIFFE_UD,3,FALSE),DK149*VLOOKUP(DL149,TARIFFE_UD,3,FALSE)),DK149*VLOOKUP(CB149-100,TARIFFE_UND,3,FALSE)),0)</f>
        <v>0</v>
      </c>
      <c r="DR149" s="299">
        <f t="shared" si="44"/>
        <v>10.779324872322329</v>
      </c>
    </row>
    <row r="150" spans="1:122" x14ac:dyDescent="0.25">
      <c r="A150" t="s">
        <v>2802</v>
      </c>
      <c r="B150" t="s">
        <v>2803</v>
      </c>
      <c r="C150" t="s">
        <v>2804</v>
      </c>
      <c r="D150" t="s">
        <v>2805</v>
      </c>
      <c r="E150" t="s">
        <v>268</v>
      </c>
      <c r="F150" t="s">
        <v>156</v>
      </c>
      <c r="G150" t="s">
        <v>2806</v>
      </c>
      <c r="H150" t="s">
        <v>914</v>
      </c>
      <c r="I150" t="s">
        <v>1627</v>
      </c>
      <c r="J150" t="s">
        <v>156</v>
      </c>
      <c r="K150" t="s">
        <v>2807</v>
      </c>
      <c r="L150" t="s">
        <v>960</v>
      </c>
      <c r="M150" t="s">
        <v>2808</v>
      </c>
      <c r="N150" t="s">
        <v>2809</v>
      </c>
      <c r="O150" t="s">
        <v>2810</v>
      </c>
      <c r="P150" t="s">
        <v>1798</v>
      </c>
      <c r="Q150" t="s">
        <v>343</v>
      </c>
      <c r="R150" t="s">
        <v>268</v>
      </c>
      <c r="S150" t="s">
        <v>268</v>
      </c>
      <c r="T150" t="s">
        <v>268</v>
      </c>
      <c r="U150" t="s">
        <v>268</v>
      </c>
      <c r="V150" t="s">
        <v>268</v>
      </c>
      <c r="W150" t="s">
        <v>2811</v>
      </c>
      <c r="X150" t="s">
        <v>2812</v>
      </c>
      <c r="Y150" t="s">
        <v>282</v>
      </c>
      <c r="Z150" t="s">
        <v>268</v>
      </c>
      <c r="AA150" t="s">
        <v>268</v>
      </c>
      <c r="AB150" t="s">
        <v>268</v>
      </c>
      <c r="AC150" t="s">
        <v>268</v>
      </c>
      <c r="AD150" t="s">
        <v>268</v>
      </c>
      <c r="AE150" t="s">
        <v>268</v>
      </c>
      <c r="AF150" t="s">
        <v>268</v>
      </c>
      <c r="AG150" t="s">
        <v>268</v>
      </c>
      <c r="AH150" t="s">
        <v>268</v>
      </c>
      <c r="AI150" t="s">
        <v>268</v>
      </c>
      <c r="AJ150" t="s">
        <v>268</v>
      </c>
      <c r="AK150" t="s">
        <v>268</v>
      </c>
      <c r="AL150" t="s">
        <v>268</v>
      </c>
      <c r="AM150" t="s">
        <v>268</v>
      </c>
      <c r="AN150" t="s">
        <v>268</v>
      </c>
      <c r="AO150" t="s">
        <v>268</v>
      </c>
      <c r="AP150" t="s">
        <v>268</v>
      </c>
      <c r="AQ150" t="s">
        <v>268</v>
      </c>
      <c r="AR150" t="s">
        <v>268</v>
      </c>
      <c r="AS150" t="s">
        <v>268</v>
      </c>
      <c r="AT150" t="s">
        <v>268</v>
      </c>
      <c r="AU150" t="s">
        <v>268</v>
      </c>
      <c r="AV150" t="s">
        <v>268</v>
      </c>
      <c r="AW150" t="s">
        <v>268</v>
      </c>
      <c r="AX150" t="s">
        <v>268</v>
      </c>
      <c r="AY150" t="s">
        <v>268</v>
      </c>
      <c r="AZ150" t="s">
        <v>268</v>
      </c>
      <c r="BA150" t="s">
        <v>268</v>
      </c>
      <c r="BB150" t="s">
        <v>268</v>
      </c>
      <c r="BC150" t="s">
        <v>268</v>
      </c>
      <c r="BD150" t="s">
        <v>268</v>
      </c>
      <c r="BE150" t="s">
        <v>268</v>
      </c>
      <c r="BF150" t="s">
        <v>268</v>
      </c>
      <c r="BG150" t="s">
        <v>268</v>
      </c>
      <c r="BH150" t="s">
        <v>268</v>
      </c>
      <c r="BI150" t="s">
        <v>268</v>
      </c>
      <c r="BJ150" t="s">
        <v>268</v>
      </c>
      <c r="BK150" t="s">
        <v>268</v>
      </c>
      <c r="BL150" t="s">
        <v>268</v>
      </c>
      <c r="BM150" t="s">
        <v>268</v>
      </c>
      <c r="BN150" t="s">
        <v>268</v>
      </c>
      <c r="BO150" t="s">
        <v>268</v>
      </c>
      <c r="BP150" t="s">
        <v>268</v>
      </c>
      <c r="BQ150" t="s">
        <v>268</v>
      </c>
      <c r="BR150" t="s">
        <v>268</v>
      </c>
      <c r="BS150" t="s">
        <v>268</v>
      </c>
      <c r="BT150" t="s">
        <v>268</v>
      </c>
      <c r="BU150" t="s">
        <v>268</v>
      </c>
      <c r="BV150" t="s">
        <v>268</v>
      </c>
      <c r="BW150" t="s">
        <v>268</v>
      </c>
      <c r="BX150" t="s">
        <v>268</v>
      </c>
      <c r="BY150">
        <v>120</v>
      </c>
      <c r="BZ150">
        <v>120</v>
      </c>
      <c r="CA150" t="s">
        <v>142</v>
      </c>
      <c r="CB150" s="356">
        <v>122</v>
      </c>
      <c r="CC150" t="s">
        <v>876</v>
      </c>
      <c r="CD150" t="s">
        <v>268</v>
      </c>
      <c r="CE150" t="s">
        <v>268</v>
      </c>
      <c r="CF150" t="s">
        <v>268</v>
      </c>
      <c r="CG150" t="s">
        <v>268</v>
      </c>
      <c r="CH150" t="s">
        <v>268</v>
      </c>
      <c r="CI150" t="s">
        <v>268</v>
      </c>
      <c r="CJ150" t="s">
        <v>268</v>
      </c>
      <c r="CK150" t="s">
        <v>268</v>
      </c>
      <c r="CL150" t="s">
        <v>268</v>
      </c>
      <c r="CM150" t="s">
        <v>11224</v>
      </c>
      <c r="CN150">
        <v>143.47</v>
      </c>
      <c r="CO150" t="s">
        <v>268</v>
      </c>
      <c r="CP150">
        <v>143.47</v>
      </c>
      <c r="CQ150">
        <v>365</v>
      </c>
      <c r="CR150" t="s">
        <v>878</v>
      </c>
      <c r="CS150" t="s">
        <v>11225</v>
      </c>
      <c r="CT150" t="s">
        <v>11226</v>
      </c>
      <c r="CU150" t="s">
        <v>11227</v>
      </c>
      <c r="CV150" t="s">
        <v>268</v>
      </c>
      <c r="CW150" t="s">
        <v>268</v>
      </c>
      <c r="CX150" t="s">
        <v>268</v>
      </c>
      <c r="CY150" t="s">
        <v>268</v>
      </c>
      <c r="CZ150" t="s">
        <v>268</v>
      </c>
      <c r="DA150" t="s">
        <v>268</v>
      </c>
      <c r="DB150" s="429">
        <f t="shared" si="32"/>
        <v>0</v>
      </c>
      <c r="DC150" s="284">
        <f t="shared" si="33"/>
        <v>0</v>
      </c>
      <c r="DD150" s="284">
        <f t="shared" si="34"/>
        <v>0</v>
      </c>
      <c r="DE150" s="284">
        <f t="shared" si="35"/>
        <v>0</v>
      </c>
      <c r="DF150" s="295">
        <f t="shared" si="36"/>
        <v>120</v>
      </c>
      <c r="DG150" s="284">
        <f t="shared" si="37"/>
        <v>0</v>
      </c>
      <c r="DH150" s="284">
        <f t="shared" si="38"/>
        <v>0</v>
      </c>
      <c r="DI150" s="284">
        <f t="shared" si="39"/>
        <v>0</v>
      </c>
      <c r="DJ150" s="284">
        <f t="shared" si="40"/>
        <v>0</v>
      </c>
      <c r="DK150" s="295">
        <f t="shared" si="41"/>
        <v>1</v>
      </c>
      <c r="DL150" s="297" t="str">
        <f t="shared" si="42"/>
        <v>A dispo.</v>
      </c>
      <c r="DM150" s="430">
        <f>IFERROR(IF(CA150="D",IF(DL150="A dispo.",DF150*VLOOKUP('DATI INPUT'!$F$27,TARIFFE_UD,4,FALSE),DF150*VLOOKUP(DL150,TARIFFE_UD,4,FALSE)),DF150*VLOOKUP(CB150-100,TARIFFE_UND,4,FALSE)),0)</f>
        <v>76.066167041445581</v>
      </c>
      <c r="DN150" s="430">
        <f>IFERROR(IF(CA150="D",IF(DL150="A dispo.",DK150*VLOOKUP('DATI INPUT'!$F$27,TARIFFE_UD,5,FALSE),DK150*VLOOKUP(DL150,TARIFFE_UD,5,FALSE)),DK150*VLOOKUP(CB150-100,TARIFFE_UND,5,FALSE)),0)</f>
        <v>67.397800635548478</v>
      </c>
      <c r="DO150" s="431">
        <f t="shared" si="43"/>
        <v>-6.0323230059395883E-3</v>
      </c>
      <c r="DP150" s="299">
        <f>IFERROR(IF(CA150="D",IF(DL150="A dispo.",DF150*VLOOKUP('DATI INPUT'!$F$27,TARIFFE_UD,2,FALSE),DF150*VLOOKUP(DL150,TARIFFE_UD,2,FALSE)),DF150*VLOOKUP(CB150-100,TARIFFE_UND,2,FALSE)),0)</f>
        <v>95.03404785394379</v>
      </c>
      <c r="DQ150" s="299">
        <f>IFERROR(IF(CA150="D",IF(DL150="A dispo.",DK150*VLOOKUP('DATI INPUT'!$F$27,TARIFFE_UD,3,FALSE),DK150*VLOOKUP(DL150,TARIFFE_UD,3,FALSE)),DK150*VLOOKUP(CB150-100,TARIFFE_UND,3,FALSE)),0)</f>
        <v>60.367780403072892</v>
      </c>
      <c r="DR150" s="299">
        <f t="shared" si="44"/>
        <v>155.40182825701669</v>
      </c>
    </row>
    <row r="151" spans="1:122" x14ac:dyDescent="0.25">
      <c r="A151" t="s">
        <v>2813</v>
      </c>
      <c r="B151" t="s">
        <v>2814</v>
      </c>
      <c r="C151" t="s">
        <v>2815</v>
      </c>
      <c r="D151" t="s">
        <v>2816</v>
      </c>
      <c r="E151" t="s">
        <v>268</v>
      </c>
      <c r="F151" t="s">
        <v>156</v>
      </c>
      <c r="G151" t="s">
        <v>2817</v>
      </c>
      <c r="H151" t="s">
        <v>1033</v>
      </c>
      <c r="I151" t="s">
        <v>890</v>
      </c>
      <c r="J151" t="s">
        <v>274</v>
      </c>
      <c r="K151" t="s">
        <v>2818</v>
      </c>
      <c r="L151" t="s">
        <v>2819</v>
      </c>
      <c r="M151" t="s">
        <v>2820</v>
      </c>
      <c r="N151" t="s">
        <v>2819</v>
      </c>
      <c r="O151" t="s">
        <v>2821</v>
      </c>
      <c r="P151" t="s">
        <v>2822</v>
      </c>
      <c r="Q151" t="s">
        <v>275</v>
      </c>
      <c r="R151" t="s">
        <v>268</v>
      </c>
      <c r="S151" t="s">
        <v>268</v>
      </c>
      <c r="T151" t="s">
        <v>268</v>
      </c>
      <c r="U151" t="s">
        <v>268</v>
      </c>
      <c r="V151" t="s">
        <v>268</v>
      </c>
      <c r="W151" t="s">
        <v>2823</v>
      </c>
      <c r="X151" t="s">
        <v>613</v>
      </c>
      <c r="Y151" t="s">
        <v>276</v>
      </c>
      <c r="Z151" t="s">
        <v>268</v>
      </c>
      <c r="AA151" t="s">
        <v>268</v>
      </c>
      <c r="AB151" t="s">
        <v>268</v>
      </c>
      <c r="AC151" t="s">
        <v>268</v>
      </c>
      <c r="AD151" t="s">
        <v>268</v>
      </c>
      <c r="AE151" t="s">
        <v>287</v>
      </c>
      <c r="AF151" t="s">
        <v>1811</v>
      </c>
      <c r="AG151" t="s">
        <v>875</v>
      </c>
      <c r="AH151" t="s">
        <v>1848</v>
      </c>
      <c r="AI151" t="s">
        <v>2743</v>
      </c>
      <c r="AJ151" t="s">
        <v>268</v>
      </c>
      <c r="AK151" t="s">
        <v>2824</v>
      </c>
      <c r="AL151" t="s">
        <v>268</v>
      </c>
      <c r="AM151" t="s">
        <v>405</v>
      </c>
      <c r="AN151" t="s">
        <v>268</v>
      </c>
      <c r="AO151" t="s">
        <v>268</v>
      </c>
      <c r="AP151" t="s">
        <v>268</v>
      </c>
      <c r="AQ151" t="s">
        <v>268</v>
      </c>
      <c r="AR151" t="s">
        <v>268</v>
      </c>
      <c r="AS151" t="s">
        <v>268</v>
      </c>
      <c r="AT151" t="s">
        <v>268</v>
      </c>
      <c r="AU151" t="s">
        <v>268</v>
      </c>
      <c r="AV151" t="s">
        <v>268</v>
      </c>
      <c r="AW151" t="s">
        <v>268</v>
      </c>
      <c r="AX151" t="s">
        <v>268</v>
      </c>
      <c r="AY151" t="s">
        <v>268</v>
      </c>
      <c r="AZ151" t="s">
        <v>268</v>
      </c>
      <c r="BA151" t="s">
        <v>268</v>
      </c>
      <c r="BB151" t="s">
        <v>268</v>
      </c>
      <c r="BC151" t="s">
        <v>268</v>
      </c>
      <c r="BD151" t="s">
        <v>268</v>
      </c>
      <c r="BE151" t="s">
        <v>268</v>
      </c>
      <c r="BF151" t="s">
        <v>268</v>
      </c>
      <c r="BG151" t="s">
        <v>268</v>
      </c>
      <c r="BH151" t="s">
        <v>268</v>
      </c>
      <c r="BI151" t="s">
        <v>268</v>
      </c>
      <c r="BJ151" t="s">
        <v>268</v>
      </c>
      <c r="BK151" t="s">
        <v>268</v>
      </c>
      <c r="BL151" t="s">
        <v>268</v>
      </c>
      <c r="BM151" t="s">
        <v>268</v>
      </c>
      <c r="BN151" t="s">
        <v>268</v>
      </c>
      <c r="BO151" t="s">
        <v>268</v>
      </c>
      <c r="BP151" t="s">
        <v>268</v>
      </c>
      <c r="BQ151" t="s">
        <v>268</v>
      </c>
      <c r="BR151" t="s">
        <v>268</v>
      </c>
      <c r="BS151" t="s">
        <v>268</v>
      </c>
      <c r="BT151" t="s">
        <v>268</v>
      </c>
      <c r="BU151" t="s">
        <v>268</v>
      </c>
      <c r="BV151" t="s">
        <v>268</v>
      </c>
      <c r="BW151" t="s">
        <v>268</v>
      </c>
      <c r="BX151" t="s">
        <v>268</v>
      </c>
      <c r="BY151">
        <v>37</v>
      </c>
      <c r="BZ151">
        <v>37</v>
      </c>
      <c r="CA151" t="s">
        <v>142</v>
      </c>
      <c r="CB151" s="356">
        <v>122</v>
      </c>
      <c r="CC151" t="s">
        <v>876</v>
      </c>
      <c r="CD151" t="s">
        <v>268</v>
      </c>
      <c r="CE151" t="s">
        <v>268</v>
      </c>
      <c r="CF151" t="s">
        <v>268</v>
      </c>
      <c r="CG151" t="s">
        <v>268</v>
      </c>
      <c r="CH151" t="s">
        <v>268</v>
      </c>
      <c r="CI151" t="s">
        <v>268</v>
      </c>
      <c r="CJ151" t="s">
        <v>268</v>
      </c>
      <c r="CK151" t="s">
        <v>268</v>
      </c>
      <c r="CL151" t="s">
        <v>268</v>
      </c>
      <c r="CM151" t="s">
        <v>11224</v>
      </c>
      <c r="CN151">
        <v>90.85</v>
      </c>
      <c r="CO151" t="s">
        <v>268</v>
      </c>
      <c r="CP151">
        <v>90.85</v>
      </c>
      <c r="CQ151">
        <v>365</v>
      </c>
      <c r="CR151" t="s">
        <v>878</v>
      </c>
      <c r="CS151" t="s">
        <v>11225</v>
      </c>
      <c r="CT151" t="s">
        <v>11226</v>
      </c>
      <c r="CU151" t="s">
        <v>11227</v>
      </c>
      <c r="CV151" t="s">
        <v>268</v>
      </c>
      <c r="CW151" t="s">
        <v>268</v>
      </c>
      <c r="CX151" t="s">
        <v>268</v>
      </c>
      <c r="CY151" t="s">
        <v>268</v>
      </c>
      <c r="CZ151" t="s">
        <v>268</v>
      </c>
      <c r="DA151" t="s">
        <v>268</v>
      </c>
      <c r="DB151" s="429">
        <f t="shared" si="32"/>
        <v>0</v>
      </c>
      <c r="DC151" s="284">
        <f t="shared" si="33"/>
        <v>0</v>
      </c>
      <c r="DD151" s="284">
        <f t="shared" si="34"/>
        <v>0</v>
      </c>
      <c r="DE151" s="284">
        <f t="shared" si="35"/>
        <v>0</v>
      </c>
      <c r="DF151" s="295">
        <f t="shared" si="36"/>
        <v>37</v>
      </c>
      <c r="DG151" s="284">
        <f t="shared" si="37"/>
        <v>0</v>
      </c>
      <c r="DH151" s="284">
        <f t="shared" si="38"/>
        <v>0</v>
      </c>
      <c r="DI151" s="284">
        <f t="shared" si="39"/>
        <v>0</v>
      </c>
      <c r="DJ151" s="284">
        <f t="shared" si="40"/>
        <v>0</v>
      </c>
      <c r="DK151" s="295">
        <f t="shared" si="41"/>
        <v>1</v>
      </c>
      <c r="DL151" s="297" t="str">
        <f t="shared" si="42"/>
        <v>A dispo.</v>
      </c>
      <c r="DM151" s="430">
        <f>IFERROR(IF(CA151="D",IF(DL151="A dispo.",DF151*VLOOKUP('DATI INPUT'!$F$27,TARIFFE_UD,4,FALSE),DF151*VLOOKUP(DL151,TARIFFE_UD,4,FALSE)),DF151*VLOOKUP(CB151-100,TARIFFE_UND,4,FALSE)),0)</f>
        <v>23.453734837779056</v>
      </c>
      <c r="DN151" s="430">
        <f>IFERROR(IF(CA151="D",IF(DL151="A dispo.",DK151*VLOOKUP('DATI INPUT'!$F$27,TARIFFE_UD,5,FALSE),DK151*VLOOKUP(DL151,TARIFFE_UD,5,FALSE)),DK151*VLOOKUP(CB151-100,TARIFFE_UND,5,FALSE)),0)</f>
        <v>67.397800635548478</v>
      </c>
      <c r="DO151" s="431">
        <f t="shared" si="43"/>
        <v>1.5354733275358967E-3</v>
      </c>
      <c r="DP151" s="299">
        <f>IFERROR(IF(CA151="D",IF(DL151="A dispo.",DF151*VLOOKUP('DATI INPUT'!$F$27,TARIFFE_UD,2,FALSE),DF151*VLOOKUP(DL151,TARIFFE_UD,2,FALSE)),DF151*VLOOKUP(CB151-100,TARIFFE_UND,2,FALSE)),0)</f>
        <v>29.302164754966</v>
      </c>
      <c r="DQ151" s="299">
        <f>IFERROR(IF(CA151="D",IF(DL151="A dispo.",DK151*VLOOKUP('DATI INPUT'!$F$27,TARIFFE_UD,3,FALSE),DK151*VLOOKUP(DL151,TARIFFE_UD,3,FALSE)),DK151*VLOOKUP(CB151-100,TARIFFE_UND,3,FALSE)),0)</f>
        <v>60.367780403072892</v>
      </c>
      <c r="DR151" s="299">
        <f t="shared" si="44"/>
        <v>89.6699451580389</v>
      </c>
    </row>
    <row r="152" spans="1:122" x14ac:dyDescent="0.25">
      <c r="A152" t="s">
        <v>2825</v>
      </c>
      <c r="B152" t="s">
        <v>2814</v>
      </c>
      <c r="C152" t="s">
        <v>2826</v>
      </c>
      <c r="D152" t="s">
        <v>2816</v>
      </c>
      <c r="E152" t="s">
        <v>268</v>
      </c>
      <c r="F152" t="s">
        <v>156</v>
      </c>
      <c r="G152" t="s">
        <v>2817</v>
      </c>
      <c r="H152" t="s">
        <v>1033</v>
      </c>
      <c r="I152" t="s">
        <v>890</v>
      </c>
      <c r="J152" t="s">
        <v>274</v>
      </c>
      <c r="K152" t="s">
        <v>2818</v>
      </c>
      <c r="L152" t="s">
        <v>2819</v>
      </c>
      <c r="M152" t="s">
        <v>2820</v>
      </c>
      <c r="N152" t="s">
        <v>2819</v>
      </c>
      <c r="O152" t="s">
        <v>2821</v>
      </c>
      <c r="P152" t="s">
        <v>2822</v>
      </c>
      <c r="Q152" t="s">
        <v>275</v>
      </c>
      <c r="R152" t="s">
        <v>268</v>
      </c>
      <c r="S152" t="s">
        <v>268</v>
      </c>
      <c r="T152" t="s">
        <v>268</v>
      </c>
      <c r="U152" t="s">
        <v>268</v>
      </c>
      <c r="V152" t="s">
        <v>268</v>
      </c>
      <c r="W152" t="s">
        <v>2823</v>
      </c>
      <c r="X152" t="s">
        <v>613</v>
      </c>
      <c r="Y152" t="s">
        <v>276</v>
      </c>
      <c r="Z152" t="s">
        <v>268</v>
      </c>
      <c r="AA152" t="s">
        <v>268</v>
      </c>
      <c r="AB152" t="s">
        <v>268</v>
      </c>
      <c r="AC152" t="s">
        <v>268</v>
      </c>
      <c r="AD152" t="s">
        <v>268</v>
      </c>
      <c r="AE152" t="s">
        <v>287</v>
      </c>
      <c r="AF152" t="s">
        <v>1811</v>
      </c>
      <c r="AG152" t="s">
        <v>875</v>
      </c>
      <c r="AH152" t="s">
        <v>1848</v>
      </c>
      <c r="AI152" t="s">
        <v>2743</v>
      </c>
      <c r="AJ152" t="s">
        <v>268</v>
      </c>
      <c r="AK152" t="s">
        <v>2446</v>
      </c>
      <c r="AL152" t="s">
        <v>268</v>
      </c>
      <c r="AM152" t="s">
        <v>353</v>
      </c>
      <c r="AN152" t="s">
        <v>268</v>
      </c>
      <c r="AO152" t="s">
        <v>268</v>
      </c>
      <c r="AP152" t="s">
        <v>268</v>
      </c>
      <c r="AQ152" t="s">
        <v>268</v>
      </c>
      <c r="AR152" t="s">
        <v>268</v>
      </c>
      <c r="AS152" t="s">
        <v>268</v>
      </c>
      <c r="AT152" t="s">
        <v>268</v>
      </c>
      <c r="AU152" t="s">
        <v>268</v>
      </c>
      <c r="AV152" t="s">
        <v>268</v>
      </c>
      <c r="AW152" t="s">
        <v>268</v>
      </c>
      <c r="AX152" t="s">
        <v>268</v>
      </c>
      <c r="AY152" t="s">
        <v>268</v>
      </c>
      <c r="AZ152" t="s">
        <v>268</v>
      </c>
      <c r="BA152" t="s">
        <v>268</v>
      </c>
      <c r="BB152" t="s">
        <v>268</v>
      </c>
      <c r="BC152" t="s">
        <v>268</v>
      </c>
      <c r="BD152" t="s">
        <v>268</v>
      </c>
      <c r="BE152" t="s">
        <v>268</v>
      </c>
      <c r="BF152" t="s">
        <v>268</v>
      </c>
      <c r="BG152" t="s">
        <v>268</v>
      </c>
      <c r="BH152" t="s">
        <v>268</v>
      </c>
      <c r="BI152" t="s">
        <v>268</v>
      </c>
      <c r="BJ152" t="s">
        <v>268</v>
      </c>
      <c r="BK152" t="s">
        <v>268</v>
      </c>
      <c r="BL152" t="s">
        <v>268</v>
      </c>
      <c r="BM152" t="s">
        <v>268</v>
      </c>
      <c r="BN152" t="s">
        <v>268</v>
      </c>
      <c r="BO152" t="s">
        <v>268</v>
      </c>
      <c r="BP152" t="s">
        <v>268</v>
      </c>
      <c r="BQ152" t="s">
        <v>268</v>
      </c>
      <c r="BR152" t="s">
        <v>268</v>
      </c>
      <c r="BS152" t="s">
        <v>268</v>
      </c>
      <c r="BT152" t="s">
        <v>268</v>
      </c>
      <c r="BU152" t="s">
        <v>268</v>
      </c>
      <c r="BV152" t="s">
        <v>268</v>
      </c>
      <c r="BW152" t="s">
        <v>268</v>
      </c>
      <c r="BX152" t="s">
        <v>268</v>
      </c>
      <c r="BY152">
        <v>13</v>
      </c>
      <c r="BZ152">
        <v>13</v>
      </c>
      <c r="CA152" t="s">
        <v>142</v>
      </c>
      <c r="CB152" s="356">
        <v>123</v>
      </c>
      <c r="CC152" t="s">
        <v>1817</v>
      </c>
      <c r="CD152" t="s">
        <v>268</v>
      </c>
      <c r="CE152" t="s">
        <v>268</v>
      </c>
      <c r="CF152" t="s">
        <v>268</v>
      </c>
      <c r="CG152" t="s">
        <v>268</v>
      </c>
      <c r="CH152" t="s">
        <v>268</v>
      </c>
      <c r="CI152" t="s">
        <v>268</v>
      </c>
      <c r="CJ152" t="s">
        <v>268</v>
      </c>
      <c r="CK152" t="s">
        <v>268</v>
      </c>
      <c r="CL152" t="s">
        <v>268</v>
      </c>
      <c r="CM152" t="s">
        <v>11224</v>
      </c>
      <c r="CN152">
        <v>8.24</v>
      </c>
      <c r="CO152" t="s">
        <v>268</v>
      </c>
      <c r="CP152">
        <v>8.24</v>
      </c>
      <c r="CQ152">
        <v>365</v>
      </c>
      <c r="CR152" t="s">
        <v>878</v>
      </c>
      <c r="CS152" t="s">
        <v>11225</v>
      </c>
      <c r="CT152" t="s">
        <v>11226</v>
      </c>
      <c r="CU152" t="s">
        <v>11227</v>
      </c>
      <c r="CV152" t="s">
        <v>268</v>
      </c>
      <c r="CW152" t="s">
        <v>268</v>
      </c>
      <c r="CX152" t="s">
        <v>268</v>
      </c>
      <c r="CY152" t="s">
        <v>268</v>
      </c>
      <c r="CZ152" t="s">
        <v>268</v>
      </c>
      <c r="DA152" t="s">
        <v>268</v>
      </c>
      <c r="DB152" s="429">
        <f t="shared" si="32"/>
        <v>0</v>
      </c>
      <c r="DC152" s="284">
        <f t="shared" si="33"/>
        <v>0</v>
      </c>
      <c r="DD152" s="284">
        <f t="shared" si="34"/>
        <v>0</v>
      </c>
      <c r="DE152" s="284">
        <f t="shared" si="35"/>
        <v>0</v>
      </c>
      <c r="DF152" s="295">
        <f t="shared" si="36"/>
        <v>13</v>
      </c>
      <c r="DG152" s="284">
        <f t="shared" si="37"/>
        <v>1</v>
      </c>
      <c r="DH152" s="284">
        <f t="shared" si="38"/>
        <v>0</v>
      </c>
      <c r="DI152" s="284">
        <f t="shared" si="39"/>
        <v>0</v>
      </c>
      <c r="DJ152" s="284">
        <f t="shared" si="40"/>
        <v>0</v>
      </c>
      <c r="DK152" s="295">
        <f t="shared" si="41"/>
        <v>0</v>
      </c>
      <c r="DL152" s="297" t="str">
        <f t="shared" si="42"/>
        <v>A dispo.</v>
      </c>
      <c r="DM152" s="430">
        <f>IFERROR(IF(CA152="D",IF(DL152="A dispo.",DF152*VLOOKUP('DATI INPUT'!$F$27,TARIFFE_UD,4,FALSE),DF152*VLOOKUP(DL152,TARIFFE_UD,4,FALSE)),DF152*VLOOKUP(CB152-100,TARIFFE_UND,4,FALSE)),0)</f>
        <v>8.2405014294899388</v>
      </c>
      <c r="DN152" s="430">
        <f>IFERROR(IF(CA152="D",IF(DL152="A dispo.",DK152*VLOOKUP('DATI INPUT'!$F$27,TARIFFE_UD,5,FALSE),DK152*VLOOKUP(DL152,TARIFFE_UD,5,FALSE)),DK152*VLOOKUP(CB152-100,TARIFFE_UND,5,FALSE)),0)</f>
        <v>0</v>
      </c>
      <c r="DO152" s="431">
        <f t="shared" si="43"/>
        <v>5.0142948993858738E-4</v>
      </c>
      <c r="DP152" s="299">
        <f>IFERROR(IF(CA152="D",IF(DL152="A dispo.",DF152*VLOOKUP('DATI INPUT'!$F$27,TARIFFE_UD,2,FALSE),DF152*VLOOKUP(DL152,TARIFFE_UD,2,FALSE)),DF152*VLOOKUP(CB152-100,TARIFFE_UND,2,FALSE)),0)</f>
        <v>10.295355184177243</v>
      </c>
      <c r="DQ152" s="299">
        <f>IFERROR(IF(CA152="D",IF(DL152="A dispo.",DK152*VLOOKUP('DATI INPUT'!$F$27,TARIFFE_UD,3,FALSE),DK152*VLOOKUP(DL152,TARIFFE_UD,3,FALSE)),DK152*VLOOKUP(CB152-100,TARIFFE_UND,3,FALSE)),0)</f>
        <v>0</v>
      </c>
      <c r="DR152" s="299">
        <f t="shared" si="44"/>
        <v>10.295355184177243</v>
      </c>
    </row>
    <row r="153" spans="1:122" x14ac:dyDescent="0.25">
      <c r="A153" t="s">
        <v>2827</v>
      </c>
      <c r="B153" t="s">
        <v>957</v>
      </c>
      <c r="C153" t="s">
        <v>2828</v>
      </c>
      <c r="D153" t="s">
        <v>2829</v>
      </c>
      <c r="E153" t="s">
        <v>268</v>
      </c>
      <c r="F153" t="s">
        <v>156</v>
      </c>
      <c r="G153" t="s">
        <v>2830</v>
      </c>
      <c r="H153" t="s">
        <v>914</v>
      </c>
      <c r="I153" t="s">
        <v>2831</v>
      </c>
      <c r="J153" t="s">
        <v>156</v>
      </c>
      <c r="K153" t="s">
        <v>2832</v>
      </c>
      <c r="L153" t="s">
        <v>960</v>
      </c>
      <c r="M153" t="s">
        <v>1379</v>
      </c>
      <c r="N153" t="s">
        <v>984</v>
      </c>
      <c r="O153" t="s">
        <v>873</v>
      </c>
      <c r="P153" t="s">
        <v>613</v>
      </c>
      <c r="Q153" t="s">
        <v>374</v>
      </c>
      <c r="R153" t="s">
        <v>268</v>
      </c>
      <c r="S153" t="s">
        <v>268</v>
      </c>
      <c r="T153" t="s">
        <v>268</v>
      </c>
      <c r="U153" t="s">
        <v>268</v>
      </c>
      <c r="V153" t="s">
        <v>268</v>
      </c>
      <c r="W153" t="s">
        <v>1379</v>
      </c>
      <c r="X153" t="s">
        <v>613</v>
      </c>
      <c r="Y153" t="s">
        <v>374</v>
      </c>
      <c r="Z153" t="s">
        <v>268</v>
      </c>
      <c r="AA153" t="s">
        <v>268</v>
      </c>
      <c r="AB153" t="s">
        <v>268</v>
      </c>
      <c r="AC153" t="s">
        <v>268</v>
      </c>
      <c r="AD153" t="s">
        <v>268</v>
      </c>
      <c r="AE153" t="s">
        <v>287</v>
      </c>
      <c r="AF153" t="s">
        <v>1811</v>
      </c>
      <c r="AG153" t="s">
        <v>875</v>
      </c>
      <c r="AH153" t="s">
        <v>1848</v>
      </c>
      <c r="AI153" t="s">
        <v>769</v>
      </c>
      <c r="AJ153" t="s">
        <v>268</v>
      </c>
      <c r="AK153" t="s">
        <v>381</v>
      </c>
      <c r="AL153" t="s">
        <v>268</v>
      </c>
      <c r="AM153" t="s">
        <v>355</v>
      </c>
      <c r="AN153" t="s">
        <v>268</v>
      </c>
      <c r="AO153" t="s">
        <v>268</v>
      </c>
      <c r="AP153" t="s">
        <v>268</v>
      </c>
      <c r="AQ153" t="s">
        <v>268</v>
      </c>
      <c r="AR153" t="s">
        <v>268</v>
      </c>
      <c r="AS153" t="s">
        <v>268</v>
      </c>
      <c r="AT153" t="s">
        <v>268</v>
      </c>
      <c r="AU153" t="s">
        <v>268</v>
      </c>
      <c r="AV153" t="s">
        <v>268</v>
      </c>
      <c r="AW153" t="s">
        <v>268</v>
      </c>
      <c r="AX153" t="s">
        <v>268</v>
      </c>
      <c r="AY153" t="s">
        <v>268</v>
      </c>
      <c r="AZ153" t="s">
        <v>268</v>
      </c>
      <c r="BA153" t="s">
        <v>268</v>
      </c>
      <c r="BB153" t="s">
        <v>268</v>
      </c>
      <c r="BC153" t="s">
        <v>268</v>
      </c>
      <c r="BD153" t="s">
        <v>268</v>
      </c>
      <c r="BE153" t="s">
        <v>268</v>
      </c>
      <c r="BF153" t="s">
        <v>268</v>
      </c>
      <c r="BG153" t="s">
        <v>268</v>
      </c>
      <c r="BH153" t="s">
        <v>268</v>
      </c>
      <c r="BI153" t="s">
        <v>268</v>
      </c>
      <c r="BJ153" t="s">
        <v>268</v>
      </c>
      <c r="BK153" t="s">
        <v>268</v>
      </c>
      <c r="BL153" t="s">
        <v>268</v>
      </c>
      <c r="BM153" t="s">
        <v>268</v>
      </c>
      <c r="BN153" t="s">
        <v>268</v>
      </c>
      <c r="BO153" t="s">
        <v>268</v>
      </c>
      <c r="BP153" t="s">
        <v>268</v>
      </c>
      <c r="BQ153" t="s">
        <v>268</v>
      </c>
      <c r="BR153" t="s">
        <v>268</v>
      </c>
      <c r="BS153" t="s">
        <v>268</v>
      </c>
      <c r="BT153" t="s">
        <v>268</v>
      </c>
      <c r="BU153" t="s">
        <v>268</v>
      </c>
      <c r="BV153" t="s">
        <v>268</v>
      </c>
      <c r="BW153" t="s">
        <v>268</v>
      </c>
      <c r="BX153" t="s">
        <v>268</v>
      </c>
      <c r="BY153">
        <v>77</v>
      </c>
      <c r="BZ153">
        <v>77</v>
      </c>
      <c r="CA153" t="s">
        <v>142</v>
      </c>
      <c r="CB153" s="356">
        <v>122</v>
      </c>
      <c r="CC153" t="s">
        <v>876</v>
      </c>
      <c r="CD153" t="s">
        <v>268</v>
      </c>
      <c r="CE153" t="s">
        <v>268</v>
      </c>
      <c r="CF153" s="356">
        <v>2</v>
      </c>
      <c r="CG153" t="s">
        <v>268</v>
      </c>
      <c r="CH153" t="s">
        <v>268</v>
      </c>
      <c r="CI153" t="s">
        <v>268</v>
      </c>
      <c r="CJ153" t="s">
        <v>268</v>
      </c>
      <c r="CK153" t="s">
        <v>268</v>
      </c>
      <c r="CL153" t="s">
        <v>268</v>
      </c>
      <c r="CM153" t="s">
        <v>11224</v>
      </c>
      <c r="CN153">
        <v>95.73</v>
      </c>
      <c r="CO153" t="s">
        <v>268</v>
      </c>
      <c r="CP153">
        <v>95.73</v>
      </c>
      <c r="CQ153">
        <v>365</v>
      </c>
      <c r="CR153" t="s">
        <v>878</v>
      </c>
      <c r="CS153" t="s">
        <v>11225</v>
      </c>
      <c r="CT153" t="s">
        <v>11226</v>
      </c>
      <c r="CU153" t="s">
        <v>11227</v>
      </c>
      <c r="CV153" t="s">
        <v>268</v>
      </c>
      <c r="CW153" t="s">
        <v>268</v>
      </c>
      <c r="CX153" t="s">
        <v>268</v>
      </c>
      <c r="CY153" t="s">
        <v>268</v>
      </c>
      <c r="CZ153" t="s">
        <v>268</v>
      </c>
      <c r="DA153" t="s">
        <v>268</v>
      </c>
      <c r="DB153" s="429">
        <f t="shared" si="32"/>
        <v>0</v>
      </c>
      <c r="DC153" s="284">
        <f t="shared" si="33"/>
        <v>0</v>
      </c>
      <c r="DD153" s="284">
        <f t="shared" si="34"/>
        <v>0</v>
      </c>
      <c r="DE153" s="284">
        <f t="shared" si="35"/>
        <v>0</v>
      </c>
      <c r="DF153" s="295">
        <f t="shared" si="36"/>
        <v>77</v>
      </c>
      <c r="DG153" s="284">
        <f t="shared" si="37"/>
        <v>0</v>
      </c>
      <c r="DH153" s="284">
        <f t="shared" si="38"/>
        <v>0</v>
      </c>
      <c r="DI153" s="284">
        <f t="shared" si="39"/>
        <v>0</v>
      </c>
      <c r="DJ153" s="284">
        <f t="shared" si="40"/>
        <v>0</v>
      </c>
      <c r="DK153" s="295">
        <f t="shared" si="41"/>
        <v>1</v>
      </c>
      <c r="DL153" s="297">
        <f t="shared" si="42"/>
        <v>2</v>
      </c>
      <c r="DM153" s="430">
        <f>IFERROR(IF(CA153="D",IF(DL153="A dispo.",DF153*VLOOKUP('DATI INPUT'!$F$27,TARIFFE_UD,4,FALSE),DF153*VLOOKUP(DL153,TARIFFE_UD,4,FALSE)),DF153*VLOOKUP(CB153-100,TARIFFE_UND,4,FALSE)),0)</f>
        <v>44.289760532002191</v>
      </c>
      <c r="DN153" s="430">
        <f>IFERROR(IF(CA153="D",IF(DL153="A dispo.",DK153*VLOOKUP('DATI INPUT'!$F$27,TARIFFE_UD,5,FALSE),DK153*VLOOKUP(DL153,TARIFFE_UD,5,FALSE)),DK153*VLOOKUP(CB153-100,TARIFFE_UND,5,FALSE)),0)</f>
        <v>51.443731886070836</v>
      </c>
      <c r="DO153" s="431">
        <f t="shared" si="43"/>
        <v>3.4924180730229182E-3</v>
      </c>
      <c r="DP153" s="299">
        <f>IFERROR(IF(CA153="D",IF(DL153="A dispo.",DF153*VLOOKUP('DATI INPUT'!$F$27,TARIFFE_UD,2,FALSE),DF153*VLOOKUP(DL153,TARIFFE_UD,2,FALSE)),DF153*VLOOKUP(CB153-100,TARIFFE_UND,2,FALSE)),0)</f>
        <v>55.33386767792129</v>
      </c>
      <c r="DQ153" s="299">
        <f>IFERROR(IF(CA153="D",IF(DL153="A dispo.",DK153*VLOOKUP('DATI INPUT'!$F$27,TARIFFE_UD,3,FALSE),DK153*VLOOKUP(DL153,TARIFFE_UD,3,FALSE)),DK153*VLOOKUP(CB153-100,TARIFFE_UND,3,FALSE)),0)</f>
        <v>46.077822723118445</v>
      </c>
      <c r="DR153" s="299">
        <f t="shared" si="44"/>
        <v>101.41169040103973</v>
      </c>
    </row>
    <row r="154" spans="1:122" x14ac:dyDescent="0.25">
      <c r="A154" t="s">
        <v>2833</v>
      </c>
      <c r="B154" t="s">
        <v>957</v>
      </c>
      <c r="C154" t="s">
        <v>2834</v>
      </c>
      <c r="D154" t="s">
        <v>2829</v>
      </c>
      <c r="E154" t="s">
        <v>268</v>
      </c>
      <c r="F154" t="s">
        <v>156</v>
      </c>
      <c r="G154" t="s">
        <v>2830</v>
      </c>
      <c r="H154" t="s">
        <v>914</v>
      </c>
      <c r="I154" t="s">
        <v>2831</v>
      </c>
      <c r="J154" t="s">
        <v>156</v>
      </c>
      <c r="K154" t="s">
        <v>2832</v>
      </c>
      <c r="L154" t="s">
        <v>960</v>
      </c>
      <c r="M154" t="s">
        <v>1379</v>
      </c>
      <c r="N154" t="s">
        <v>984</v>
      </c>
      <c r="O154" t="s">
        <v>873</v>
      </c>
      <c r="P154" t="s">
        <v>613</v>
      </c>
      <c r="Q154" t="s">
        <v>374</v>
      </c>
      <c r="R154" t="s">
        <v>268</v>
      </c>
      <c r="S154" t="s">
        <v>268</v>
      </c>
      <c r="T154" t="s">
        <v>268</v>
      </c>
      <c r="U154" t="s">
        <v>268</v>
      </c>
      <c r="V154" t="s">
        <v>268</v>
      </c>
      <c r="W154" t="s">
        <v>1379</v>
      </c>
      <c r="X154" t="s">
        <v>613</v>
      </c>
      <c r="Y154" t="s">
        <v>374</v>
      </c>
      <c r="Z154" t="s">
        <v>268</v>
      </c>
      <c r="AA154" t="s">
        <v>268</v>
      </c>
      <c r="AB154" t="s">
        <v>268</v>
      </c>
      <c r="AC154" t="s">
        <v>268</v>
      </c>
      <c r="AD154" t="s">
        <v>268</v>
      </c>
      <c r="AE154" t="s">
        <v>287</v>
      </c>
      <c r="AF154" t="s">
        <v>1811</v>
      </c>
      <c r="AG154" t="s">
        <v>875</v>
      </c>
      <c r="AH154" t="s">
        <v>1812</v>
      </c>
      <c r="AI154" t="s">
        <v>742</v>
      </c>
      <c r="AJ154" t="s">
        <v>268</v>
      </c>
      <c r="AK154" t="s">
        <v>352</v>
      </c>
      <c r="AL154" t="s">
        <v>268</v>
      </c>
      <c r="AM154" t="s">
        <v>353</v>
      </c>
      <c r="AN154" t="s">
        <v>268</v>
      </c>
      <c r="AO154" t="s">
        <v>268</v>
      </c>
      <c r="AP154" t="s">
        <v>268</v>
      </c>
      <c r="AQ154" t="s">
        <v>268</v>
      </c>
      <c r="AR154" t="s">
        <v>268</v>
      </c>
      <c r="AS154" t="s">
        <v>268</v>
      </c>
      <c r="AT154" t="s">
        <v>268</v>
      </c>
      <c r="AU154" t="s">
        <v>268</v>
      </c>
      <c r="AV154" t="s">
        <v>268</v>
      </c>
      <c r="AW154" t="s">
        <v>268</v>
      </c>
      <c r="AX154" t="s">
        <v>268</v>
      </c>
      <c r="AY154" t="s">
        <v>268</v>
      </c>
      <c r="AZ154" t="s">
        <v>268</v>
      </c>
      <c r="BA154" t="s">
        <v>268</v>
      </c>
      <c r="BB154" t="s">
        <v>268</v>
      </c>
      <c r="BC154" t="s">
        <v>268</v>
      </c>
      <c r="BD154" t="s">
        <v>268</v>
      </c>
      <c r="BE154" t="s">
        <v>268</v>
      </c>
      <c r="BF154" t="s">
        <v>268</v>
      </c>
      <c r="BG154" t="s">
        <v>268</v>
      </c>
      <c r="BH154" t="s">
        <v>268</v>
      </c>
      <c r="BI154" t="s">
        <v>268</v>
      </c>
      <c r="BJ154" t="s">
        <v>268</v>
      </c>
      <c r="BK154" t="s">
        <v>268</v>
      </c>
      <c r="BL154" t="s">
        <v>268</v>
      </c>
      <c r="BM154" t="s">
        <v>268</v>
      </c>
      <c r="BN154" t="s">
        <v>268</v>
      </c>
      <c r="BO154" t="s">
        <v>268</v>
      </c>
      <c r="BP154" t="s">
        <v>268</v>
      </c>
      <c r="BQ154" t="s">
        <v>268</v>
      </c>
      <c r="BR154" t="s">
        <v>268</v>
      </c>
      <c r="BS154" t="s">
        <v>268</v>
      </c>
      <c r="BT154" t="s">
        <v>268</v>
      </c>
      <c r="BU154" t="s">
        <v>268</v>
      </c>
      <c r="BV154" t="s">
        <v>268</v>
      </c>
      <c r="BW154" t="s">
        <v>268</v>
      </c>
      <c r="BX154" t="s">
        <v>268</v>
      </c>
      <c r="BY154">
        <v>15</v>
      </c>
      <c r="BZ154">
        <v>15</v>
      </c>
      <c r="CA154" t="s">
        <v>142</v>
      </c>
      <c r="CB154" s="356">
        <v>123</v>
      </c>
      <c r="CC154" t="s">
        <v>1817</v>
      </c>
      <c r="CD154" t="s">
        <v>268</v>
      </c>
      <c r="CE154" t="s">
        <v>268</v>
      </c>
      <c r="CF154" s="356">
        <v>2</v>
      </c>
      <c r="CG154" t="s">
        <v>268</v>
      </c>
      <c r="CH154" t="s">
        <v>268</v>
      </c>
      <c r="CI154" t="s">
        <v>268</v>
      </c>
      <c r="CJ154" t="s">
        <v>268</v>
      </c>
      <c r="CK154" t="s">
        <v>268</v>
      </c>
      <c r="CL154" t="s">
        <v>268</v>
      </c>
      <c r="CM154" t="s">
        <v>11224</v>
      </c>
      <c r="CN154">
        <v>8.6300000000000008</v>
      </c>
      <c r="CO154" t="s">
        <v>268</v>
      </c>
      <c r="CP154">
        <v>8.6300000000000008</v>
      </c>
      <c r="CQ154">
        <v>365</v>
      </c>
      <c r="CR154" t="s">
        <v>878</v>
      </c>
      <c r="CS154" t="s">
        <v>11225</v>
      </c>
      <c r="CT154" t="s">
        <v>11226</v>
      </c>
      <c r="CU154" t="s">
        <v>11227</v>
      </c>
      <c r="CV154" t="s">
        <v>268</v>
      </c>
      <c r="CW154" t="s">
        <v>268</v>
      </c>
      <c r="CX154" t="s">
        <v>268</v>
      </c>
      <c r="CY154" t="s">
        <v>268</v>
      </c>
      <c r="CZ154" t="s">
        <v>268</v>
      </c>
      <c r="DA154" t="s">
        <v>268</v>
      </c>
      <c r="DB154" s="429">
        <f t="shared" si="32"/>
        <v>0</v>
      </c>
      <c r="DC154" s="284">
        <f t="shared" si="33"/>
        <v>0</v>
      </c>
      <c r="DD154" s="284">
        <f t="shared" si="34"/>
        <v>0</v>
      </c>
      <c r="DE154" s="284">
        <f t="shared" si="35"/>
        <v>0</v>
      </c>
      <c r="DF154" s="295">
        <f t="shared" si="36"/>
        <v>15</v>
      </c>
      <c r="DG154" s="284">
        <f t="shared" si="37"/>
        <v>1</v>
      </c>
      <c r="DH154" s="284">
        <f t="shared" si="38"/>
        <v>0</v>
      </c>
      <c r="DI154" s="284">
        <f t="shared" si="39"/>
        <v>0</v>
      </c>
      <c r="DJ154" s="284">
        <f t="shared" si="40"/>
        <v>0</v>
      </c>
      <c r="DK154" s="295">
        <f t="shared" si="41"/>
        <v>0</v>
      </c>
      <c r="DL154" s="297">
        <f t="shared" si="42"/>
        <v>2</v>
      </c>
      <c r="DM154" s="430">
        <f>IFERROR(IF(CA154="D",IF(DL154="A dispo.",DF154*VLOOKUP('DATI INPUT'!$F$27,TARIFFE_UD,4,FALSE),DF154*VLOOKUP(DL154,TARIFFE_UD,4,FALSE)),DF154*VLOOKUP(CB154-100,TARIFFE_UND,4,FALSE)),0)</f>
        <v>8.627875428312116</v>
      </c>
      <c r="DN154" s="430">
        <f>IFERROR(IF(CA154="D",IF(DL154="A dispo.",DK154*VLOOKUP('DATI INPUT'!$F$27,TARIFFE_UD,5,FALSE),DK154*VLOOKUP(DL154,TARIFFE_UD,5,FALSE)),DK154*VLOOKUP(CB154-100,TARIFFE_UND,5,FALSE)),0)</f>
        <v>0</v>
      </c>
      <c r="DO154" s="431">
        <f t="shared" si="43"/>
        <v>-2.1245716878848242E-3</v>
      </c>
      <c r="DP154" s="299">
        <f>IFERROR(IF(CA154="D",IF(DL154="A dispo.",DF154*VLOOKUP('DATI INPUT'!$F$27,TARIFFE_UD,2,FALSE),DF154*VLOOKUP(DL154,TARIFFE_UD,2,FALSE)),DF154*VLOOKUP(CB154-100,TARIFFE_UND,2,FALSE)),0)</f>
        <v>10.779324872322329</v>
      </c>
      <c r="DQ154" s="299">
        <f>IFERROR(IF(CA154="D",IF(DL154="A dispo.",DK154*VLOOKUP('DATI INPUT'!$F$27,TARIFFE_UD,3,FALSE),DK154*VLOOKUP(DL154,TARIFFE_UD,3,FALSE)),DK154*VLOOKUP(CB154-100,TARIFFE_UND,3,FALSE)),0)</f>
        <v>0</v>
      </c>
      <c r="DR154" s="299">
        <f t="shared" si="44"/>
        <v>10.779324872322329</v>
      </c>
    </row>
    <row r="155" spans="1:122" x14ac:dyDescent="0.25">
      <c r="A155" t="s">
        <v>2835</v>
      </c>
      <c r="B155" t="s">
        <v>957</v>
      </c>
      <c r="C155" t="s">
        <v>2836</v>
      </c>
      <c r="D155" t="s">
        <v>2829</v>
      </c>
      <c r="E155" t="s">
        <v>268</v>
      </c>
      <c r="F155" t="s">
        <v>156</v>
      </c>
      <c r="G155" t="s">
        <v>2830</v>
      </c>
      <c r="H155" t="s">
        <v>914</v>
      </c>
      <c r="I155" t="s">
        <v>2831</v>
      </c>
      <c r="J155" t="s">
        <v>156</v>
      </c>
      <c r="K155" t="s">
        <v>2832</v>
      </c>
      <c r="L155" t="s">
        <v>960</v>
      </c>
      <c r="M155" t="s">
        <v>1379</v>
      </c>
      <c r="N155" t="s">
        <v>984</v>
      </c>
      <c r="O155" t="s">
        <v>873</v>
      </c>
      <c r="P155" t="s">
        <v>613</v>
      </c>
      <c r="Q155" t="s">
        <v>374</v>
      </c>
      <c r="R155" t="s">
        <v>268</v>
      </c>
      <c r="S155" t="s">
        <v>268</v>
      </c>
      <c r="T155" t="s">
        <v>268</v>
      </c>
      <c r="U155" t="s">
        <v>268</v>
      </c>
      <c r="V155" t="s">
        <v>268</v>
      </c>
      <c r="W155" t="s">
        <v>1379</v>
      </c>
      <c r="X155" t="s">
        <v>613</v>
      </c>
      <c r="Y155" t="s">
        <v>374</v>
      </c>
      <c r="Z155" t="s">
        <v>268</v>
      </c>
      <c r="AA155" t="s">
        <v>268</v>
      </c>
      <c r="AB155" t="s">
        <v>268</v>
      </c>
      <c r="AC155" t="s">
        <v>268</v>
      </c>
      <c r="AD155" t="s">
        <v>268</v>
      </c>
      <c r="AE155" t="s">
        <v>287</v>
      </c>
      <c r="AF155" t="s">
        <v>1811</v>
      </c>
      <c r="AG155" t="s">
        <v>875</v>
      </c>
      <c r="AH155" t="s">
        <v>1812</v>
      </c>
      <c r="AI155" t="s">
        <v>742</v>
      </c>
      <c r="AJ155" t="s">
        <v>268</v>
      </c>
      <c r="AK155" t="s">
        <v>352</v>
      </c>
      <c r="AL155" t="s">
        <v>268</v>
      </c>
      <c r="AM155" t="s">
        <v>353</v>
      </c>
      <c r="AN155" t="s">
        <v>268</v>
      </c>
      <c r="AO155" t="s">
        <v>268</v>
      </c>
      <c r="AP155" t="s">
        <v>268</v>
      </c>
      <c r="AQ155" t="s">
        <v>268</v>
      </c>
      <c r="AR155" t="s">
        <v>268</v>
      </c>
      <c r="AS155" t="s">
        <v>268</v>
      </c>
      <c r="AT155" t="s">
        <v>268</v>
      </c>
      <c r="AU155" t="s">
        <v>268</v>
      </c>
      <c r="AV155" t="s">
        <v>268</v>
      </c>
      <c r="AW155" t="s">
        <v>268</v>
      </c>
      <c r="AX155" t="s">
        <v>268</v>
      </c>
      <c r="AY155" t="s">
        <v>268</v>
      </c>
      <c r="AZ155" t="s">
        <v>268</v>
      </c>
      <c r="BA155" t="s">
        <v>268</v>
      </c>
      <c r="BB155" t="s">
        <v>268</v>
      </c>
      <c r="BC155" t="s">
        <v>268</v>
      </c>
      <c r="BD155" t="s">
        <v>268</v>
      </c>
      <c r="BE155" t="s">
        <v>268</v>
      </c>
      <c r="BF155" t="s">
        <v>268</v>
      </c>
      <c r="BG155" t="s">
        <v>268</v>
      </c>
      <c r="BH155" t="s">
        <v>268</v>
      </c>
      <c r="BI155" t="s">
        <v>268</v>
      </c>
      <c r="BJ155" t="s">
        <v>268</v>
      </c>
      <c r="BK155" t="s">
        <v>268</v>
      </c>
      <c r="BL155" t="s">
        <v>268</v>
      </c>
      <c r="BM155" t="s">
        <v>268</v>
      </c>
      <c r="BN155" t="s">
        <v>268</v>
      </c>
      <c r="BO155" t="s">
        <v>268</v>
      </c>
      <c r="BP155" t="s">
        <v>268</v>
      </c>
      <c r="BQ155" t="s">
        <v>268</v>
      </c>
      <c r="BR155" t="s">
        <v>268</v>
      </c>
      <c r="BS155" t="s">
        <v>268</v>
      </c>
      <c r="BT155" t="s">
        <v>268</v>
      </c>
      <c r="BU155" t="s">
        <v>268</v>
      </c>
      <c r="BV155" t="s">
        <v>268</v>
      </c>
      <c r="BW155" t="s">
        <v>268</v>
      </c>
      <c r="BX155" t="s">
        <v>268</v>
      </c>
      <c r="BY155">
        <v>18</v>
      </c>
      <c r="BZ155">
        <v>18</v>
      </c>
      <c r="CA155" t="s">
        <v>142</v>
      </c>
      <c r="CB155" s="356">
        <v>123</v>
      </c>
      <c r="CC155" t="s">
        <v>1817</v>
      </c>
      <c r="CD155" t="s">
        <v>268</v>
      </c>
      <c r="CE155" t="s">
        <v>268</v>
      </c>
      <c r="CF155" s="356">
        <v>2</v>
      </c>
      <c r="CG155" t="s">
        <v>268</v>
      </c>
      <c r="CH155" t="s">
        <v>268</v>
      </c>
      <c r="CI155" t="s">
        <v>268</v>
      </c>
      <c r="CJ155" t="s">
        <v>268</v>
      </c>
      <c r="CK155" t="s">
        <v>268</v>
      </c>
      <c r="CL155" t="s">
        <v>268</v>
      </c>
      <c r="CM155" t="s">
        <v>11224</v>
      </c>
      <c r="CN155">
        <v>10.35</v>
      </c>
      <c r="CO155" t="s">
        <v>268</v>
      </c>
      <c r="CP155">
        <v>10.35</v>
      </c>
      <c r="CQ155">
        <v>365</v>
      </c>
      <c r="CR155" t="s">
        <v>878</v>
      </c>
      <c r="CS155" t="s">
        <v>11225</v>
      </c>
      <c r="CT155" t="s">
        <v>11226</v>
      </c>
      <c r="CU155" t="s">
        <v>11227</v>
      </c>
      <c r="CV155" t="s">
        <v>268</v>
      </c>
      <c r="CW155" t="s">
        <v>268</v>
      </c>
      <c r="CX155" t="s">
        <v>268</v>
      </c>
      <c r="CY155" t="s">
        <v>268</v>
      </c>
      <c r="CZ155" t="s">
        <v>268</v>
      </c>
      <c r="DA155" t="s">
        <v>268</v>
      </c>
      <c r="DB155" s="429">
        <f t="shared" si="32"/>
        <v>0</v>
      </c>
      <c r="DC155" s="284">
        <f t="shared" si="33"/>
        <v>0</v>
      </c>
      <c r="DD155" s="284">
        <f t="shared" si="34"/>
        <v>0</v>
      </c>
      <c r="DE155" s="284">
        <f t="shared" si="35"/>
        <v>0</v>
      </c>
      <c r="DF155" s="295">
        <f t="shared" si="36"/>
        <v>18</v>
      </c>
      <c r="DG155" s="284">
        <f t="shared" si="37"/>
        <v>1</v>
      </c>
      <c r="DH155" s="284">
        <f t="shared" si="38"/>
        <v>0</v>
      </c>
      <c r="DI155" s="284">
        <f t="shared" si="39"/>
        <v>0</v>
      </c>
      <c r="DJ155" s="284">
        <f t="shared" si="40"/>
        <v>0</v>
      </c>
      <c r="DK155" s="295">
        <f t="shared" si="41"/>
        <v>0</v>
      </c>
      <c r="DL155" s="297">
        <f t="shared" si="42"/>
        <v>2</v>
      </c>
      <c r="DM155" s="430">
        <f>IFERROR(IF(CA155="D",IF(DL155="A dispo.",DF155*VLOOKUP('DATI INPUT'!$F$27,TARIFFE_UD,4,FALSE),DF155*VLOOKUP(DL155,TARIFFE_UD,4,FALSE)),DF155*VLOOKUP(CB155-100,TARIFFE_UND,4,FALSE)),0)</f>
        <v>10.353450513974538</v>
      </c>
      <c r="DN155" s="430">
        <f>IFERROR(IF(CA155="D",IF(DL155="A dispo.",DK155*VLOOKUP('DATI INPUT'!$F$27,TARIFFE_UD,5,FALSE),DK155*VLOOKUP(DL155,TARIFFE_UD,5,FALSE)),DK155*VLOOKUP(CB155-100,TARIFFE_UND,5,FALSE)),0)</f>
        <v>0</v>
      </c>
      <c r="DO155" s="431">
        <f t="shared" si="43"/>
        <v>3.4505139745384383E-3</v>
      </c>
      <c r="DP155" s="299">
        <f>IFERROR(IF(CA155="D",IF(DL155="A dispo.",DF155*VLOOKUP('DATI INPUT'!$F$27,TARIFFE_UD,2,FALSE),DF155*VLOOKUP(DL155,TARIFFE_UD,2,FALSE)),DF155*VLOOKUP(CB155-100,TARIFFE_UND,2,FALSE)),0)</f>
        <v>12.935189846786795</v>
      </c>
      <c r="DQ155" s="299">
        <f>IFERROR(IF(CA155="D",IF(DL155="A dispo.",DK155*VLOOKUP('DATI INPUT'!$F$27,TARIFFE_UD,3,FALSE),DK155*VLOOKUP(DL155,TARIFFE_UD,3,FALSE)),DK155*VLOOKUP(CB155-100,TARIFFE_UND,3,FALSE)),0)</f>
        <v>0</v>
      </c>
      <c r="DR155" s="299">
        <f t="shared" si="44"/>
        <v>12.935189846786795</v>
      </c>
    </row>
    <row r="156" spans="1:122" x14ac:dyDescent="0.25">
      <c r="A156" t="s">
        <v>2845</v>
      </c>
      <c r="B156" t="s">
        <v>1363</v>
      </c>
      <c r="C156" t="s">
        <v>2846</v>
      </c>
      <c r="D156" t="s">
        <v>2847</v>
      </c>
      <c r="E156" t="s">
        <v>268</v>
      </c>
      <c r="F156" t="s">
        <v>156</v>
      </c>
      <c r="G156" t="s">
        <v>2848</v>
      </c>
      <c r="H156" t="s">
        <v>914</v>
      </c>
      <c r="I156" t="s">
        <v>2849</v>
      </c>
      <c r="J156" t="s">
        <v>156</v>
      </c>
      <c r="K156" t="s">
        <v>2850</v>
      </c>
      <c r="L156" t="s">
        <v>984</v>
      </c>
      <c r="M156" t="s">
        <v>2851</v>
      </c>
      <c r="N156" t="s">
        <v>1404</v>
      </c>
      <c r="O156" t="s">
        <v>1405</v>
      </c>
      <c r="P156" t="s">
        <v>2852</v>
      </c>
      <c r="Q156" t="s">
        <v>309</v>
      </c>
      <c r="R156" t="s">
        <v>268</v>
      </c>
      <c r="S156" t="s">
        <v>268</v>
      </c>
      <c r="T156" t="s">
        <v>268</v>
      </c>
      <c r="U156" t="s">
        <v>268</v>
      </c>
      <c r="V156" t="s">
        <v>268</v>
      </c>
      <c r="W156" t="s">
        <v>1379</v>
      </c>
      <c r="X156" t="s">
        <v>613</v>
      </c>
      <c r="Y156" t="s">
        <v>374</v>
      </c>
      <c r="Z156" t="s">
        <v>268</v>
      </c>
      <c r="AA156" t="s">
        <v>268</v>
      </c>
      <c r="AB156" t="s">
        <v>268</v>
      </c>
      <c r="AC156" t="s">
        <v>268</v>
      </c>
      <c r="AD156" t="s">
        <v>268</v>
      </c>
      <c r="AE156" t="s">
        <v>287</v>
      </c>
      <c r="AF156" t="s">
        <v>1811</v>
      </c>
      <c r="AG156" t="s">
        <v>875</v>
      </c>
      <c r="AH156" t="s">
        <v>1848</v>
      </c>
      <c r="AI156" t="s">
        <v>708</v>
      </c>
      <c r="AJ156" t="s">
        <v>268</v>
      </c>
      <c r="AK156" t="s">
        <v>511</v>
      </c>
      <c r="AL156" t="s">
        <v>268</v>
      </c>
      <c r="AM156" t="s">
        <v>288</v>
      </c>
      <c r="AN156" t="s">
        <v>268</v>
      </c>
      <c r="AO156" t="s">
        <v>268</v>
      </c>
      <c r="AP156" t="s">
        <v>268</v>
      </c>
      <c r="AQ156" t="s">
        <v>268</v>
      </c>
      <c r="AR156" t="s">
        <v>268</v>
      </c>
      <c r="AS156" t="s">
        <v>268</v>
      </c>
      <c r="AT156" t="s">
        <v>268</v>
      </c>
      <c r="AU156" t="s">
        <v>268</v>
      </c>
      <c r="AV156" t="s">
        <v>268</v>
      </c>
      <c r="AW156" t="s">
        <v>268</v>
      </c>
      <c r="AX156" t="s">
        <v>268</v>
      </c>
      <c r="AY156" t="s">
        <v>268</v>
      </c>
      <c r="AZ156" t="s">
        <v>268</v>
      </c>
      <c r="BA156" t="s">
        <v>268</v>
      </c>
      <c r="BB156" t="s">
        <v>268</v>
      </c>
      <c r="BC156" t="s">
        <v>268</v>
      </c>
      <c r="BD156" t="s">
        <v>268</v>
      </c>
      <c r="BE156" t="s">
        <v>268</v>
      </c>
      <c r="BF156" t="s">
        <v>268</v>
      </c>
      <c r="BG156" t="s">
        <v>268</v>
      </c>
      <c r="BH156" t="s">
        <v>268</v>
      </c>
      <c r="BI156" t="s">
        <v>268</v>
      </c>
      <c r="BJ156" t="s">
        <v>268</v>
      </c>
      <c r="BK156" t="s">
        <v>268</v>
      </c>
      <c r="BL156" t="s">
        <v>268</v>
      </c>
      <c r="BM156" t="s">
        <v>268</v>
      </c>
      <c r="BN156" t="s">
        <v>268</v>
      </c>
      <c r="BO156" t="s">
        <v>268</v>
      </c>
      <c r="BP156" t="s">
        <v>268</v>
      </c>
      <c r="BQ156" t="s">
        <v>268</v>
      </c>
      <c r="BR156" t="s">
        <v>268</v>
      </c>
      <c r="BS156" t="s">
        <v>268</v>
      </c>
      <c r="BT156" t="s">
        <v>268</v>
      </c>
      <c r="BU156" t="s">
        <v>268</v>
      </c>
      <c r="BV156" t="s">
        <v>268</v>
      </c>
      <c r="BW156" t="s">
        <v>268</v>
      </c>
      <c r="BX156" t="s">
        <v>268</v>
      </c>
      <c r="BY156">
        <v>22</v>
      </c>
      <c r="BZ156">
        <v>22</v>
      </c>
      <c r="CA156" t="s">
        <v>142</v>
      </c>
      <c r="CB156" s="356">
        <v>122</v>
      </c>
      <c r="CC156" t="s">
        <v>876</v>
      </c>
      <c r="CD156" t="s">
        <v>268</v>
      </c>
      <c r="CE156" t="s">
        <v>268</v>
      </c>
      <c r="CF156" t="s">
        <v>268</v>
      </c>
      <c r="CG156" t="s">
        <v>268</v>
      </c>
      <c r="CH156" t="s">
        <v>268</v>
      </c>
      <c r="CI156" t="s">
        <v>268</v>
      </c>
      <c r="CJ156" t="s">
        <v>268</v>
      </c>
      <c r="CK156" t="s">
        <v>268</v>
      </c>
      <c r="CL156" t="s">
        <v>268</v>
      </c>
      <c r="CM156" t="s">
        <v>11224</v>
      </c>
      <c r="CN156">
        <v>81.349999999999994</v>
      </c>
      <c r="CO156" t="s">
        <v>268</v>
      </c>
      <c r="CP156">
        <v>81.349999999999994</v>
      </c>
      <c r="CQ156">
        <v>365</v>
      </c>
      <c r="CR156" t="s">
        <v>878</v>
      </c>
      <c r="CS156" t="s">
        <v>11225</v>
      </c>
      <c r="CT156" t="s">
        <v>11226</v>
      </c>
      <c r="CU156" t="s">
        <v>11227</v>
      </c>
      <c r="CV156" t="s">
        <v>268</v>
      </c>
      <c r="CW156" t="s">
        <v>268</v>
      </c>
      <c r="CX156" t="s">
        <v>268</v>
      </c>
      <c r="CY156" t="s">
        <v>268</v>
      </c>
      <c r="CZ156" t="s">
        <v>268</v>
      </c>
      <c r="DA156" t="s">
        <v>268</v>
      </c>
      <c r="DB156" s="429">
        <f t="shared" si="32"/>
        <v>0</v>
      </c>
      <c r="DC156" s="284">
        <f t="shared" si="33"/>
        <v>0</v>
      </c>
      <c r="DD156" s="284">
        <f t="shared" si="34"/>
        <v>0</v>
      </c>
      <c r="DE156" s="284">
        <f t="shared" si="35"/>
        <v>0</v>
      </c>
      <c r="DF156" s="295">
        <f t="shared" si="36"/>
        <v>22</v>
      </c>
      <c r="DG156" s="284">
        <f t="shared" si="37"/>
        <v>0</v>
      </c>
      <c r="DH156" s="284">
        <f t="shared" si="38"/>
        <v>0</v>
      </c>
      <c r="DI156" s="284">
        <f t="shared" si="39"/>
        <v>0</v>
      </c>
      <c r="DJ156" s="284">
        <f t="shared" si="40"/>
        <v>0</v>
      </c>
      <c r="DK156" s="295">
        <f t="shared" si="41"/>
        <v>1</v>
      </c>
      <c r="DL156" s="297" t="str">
        <f t="shared" si="42"/>
        <v>A dispo.</v>
      </c>
      <c r="DM156" s="430">
        <f>IFERROR(IF(CA156="D",IF(DL156="A dispo.",DF156*VLOOKUP('DATI INPUT'!$F$27,TARIFFE_UD,4,FALSE),DF156*VLOOKUP(DL156,TARIFFE_UD,4,FALSE)),DF156*VLOOKUP(CB156-100,TARIFFE_UND,4,FALSE)),0)</f>
        <v>13.945463957598356</v>
      </c>
      <c r="DN156" s="430">
        <f>IFERROR(IF(CA156="D",IF(DL156="A dispo.",DK156*VLOOKUP('DATI INPUT'!$F$27,TARIFFE_UD,5,FALSE),DK156*VLOOKUP(DL156,TARIFFE_UD,5,FALSE)),DK156*VLOOKUP(CB156-100,TARIFFE_UND,5,FALSE)),0)</f>
        <v>67.397800635548478</v>
      </c>
      <c r="DO156" s="431">
        <f t="shared" si="43"/>
        <v>-6.735406853152881E-3</v>
      </c>
      <c r="DP156" s="299">
        <f>IFERROR(IF(CA156="D",IF(DL156="A dispo.",DF156*VLOOKUP('DATI INPUT'!$F$27,TARIFFE_UD,2,FALSE),DF156*VLOOKUP(DL156,TARIFFE_UD,2,FALSE)),DF156*VLOOKUP(CB156-100,TARIFFE_UND,2,FALSE)),0)</f>
        <v>17.422908773223028</v>
      </c>
      <c r="DQ156" s="299">
        <f>IFERROR(IF(CA156="D",IF(DL156="A dispo.",DK156*VLOOKUP('DATI INPUT'!$F$27,TARIFFE_UD,3,FALSE),DK156*VLOOKUP(DL156,TARIFFE_UD,3,FALSE)),DK156*VLOOKUP(CB156-100,TARIFFE_UND,3,FALSE)),0)</f>
        <v>60.367780403072892</v>
      </c>
      <c r="DR156" s="299">
        <f t="shared" si="44"/>
        <v>77.790689176295928</v>
      </c>
    </row>
    <row r="157" spans="1:122" x14ac:dyDescent="0.25">
      <c r="A157" t="s">
        <v>2853</v>
      </c>
      <c r="B157" t="s">
        <v>2854</v>
      </c>
      <c r="C157" t="s">
        <v>451</v>
      </c>
      <c r="D157" t="s">
        <v>2855</v>
      </c>
      <c r="E157" t="s">
        <v>268</v>
      </c>
      <c r="F157" t="s">
        <v>156</v>
      </c>
      <c r="G157" t="s">
        <v>2856</v>
      </c>
      <c r="H157" t="s">
        <v>1839</v>
      </c>
      <c r="I157" t="s">
        <v>2857</v>
      </c>
      <c r="J157" t="s">
        <v>274</v>
      </c>
      <c r="K157" t="s">
        <v>2858</v>
      </c>
      <c r="L157" t="s">
        <v>2859</v>
      </c>
      <c r="M157" t="s">
        <v>2860</v>
      </c>
      <c r="N157" t="s">
        <v>2859</v>
      </c>
      <c r="O157" t="s">
        <v>2861</v>
      </c>
      <c r="P157" t="s">
        <v>2862</v>
      </c>
      <c r="Q157" t="s">
        <v>341</v>
      </c>
      <c r="R157" t="s">
        <v>268</v>
      </c>
      <c r="S157" t="s">
        <v>268</v>
      </c>
      <c r="T157" t="s">
        <v>268</v>
      </c>
      <c r="U157" t="s">
        <v>268</v>
      </c>
      <c r="V157" t="s">
        <v>268</v>
      </c>
      <c r="W157" t="s">
        <v>2863</v>
      </c>
      <c r="X157" t="s">
        <v>1922</v>
      </c>
      <c r="Y157" t="s">
        <v>279</v>
      </c>
      <c r="Z157" t="s">
        <v>268</v>
      </c>
      <c r="AA157" t="s">
        <v>268</v>
      </c>
      <c r="AB157" t="s">
        <v>268</v>
      </c>
      <c r="AC157" t="s">
        <v>268</v>
      </c>
      <c r="AD157" t="s">
        <v>268</v>
      </c>
      <c r="AE157" t="s">
        <v>287</v>
      </c>
      <c r="AF157" t="s">
        <v>1811</v>
      </c>
      <c r="AG157" t="s">
        <v>875</v>
      </c>
      <c r="AH157" t="s">
        <v>1848</v>
      </c>
      <c r="AI157" t="s">
        <v>751</v>
      </c>
      <c r="AJ157" t="s">
        <v>268</v>
      </c>
      <c r="AK157" t="s">
        <v>410</v>
      </c>
      <c r="AL157" t="s">
        <v>268</v>
      </c>
      <c r="AM157" t="s">
        <v>288</v>
      </c>
      <c r="AN157" t="s">
        <v>268</v>
      </c>
      <c r="AO157" t="s">
        <v>268</v>
      </c>
      <c r="AP157" t="s">
        <v>268</v>
      </c>
      <c r="AQ157" t="s">
        <v>268</v>
      </c>
      <c r="AR157" t="s">
        <v>268</v>
      </c>
      <c r="AS157" t="s">
        <v>268</v>
      </c>
      <c r="AT157" t="s">
        <v>268</v>
      </c>
      <c r="AU157" t="s">
        <v>268</v>
      </c>
      <c r="AV157" t="s">
        <v>268</v>
      </c>
      <c r="AW157" t="s">
        <v>268</v>
      </c>
      <c r="AX157" t="s">
        <v>268</v>
      </c>
      <c r="AY157" t="s">
        <v>268</v>
      </c>
      <c r="AZ157" t="s">
        <v>268</v>
      </c>
      <c r="BA157" t="s">
        <v>268</v>
      </c>
      <c r="BB157" t="s">
        <v>268</v>
      </c>
      <c r="BC157" t="s">
        <v>268</v>
      </c>
      <c r="BD157" t="s">
        <v>268</v>
      </c>
      <c r="BE157" t="s">
        <v>268</v>
      </c>
      <c r="BF157" t="s">
        <v>268</v>
      </c>
      <c r="BG157" t="s">
        <v>268</v>
      </c>
      <c r="BH157" t="s">
        <v>268</v>
      </c>
      <c r="BI157" t="s">
        <v>268</v>
      </c>
      <c r="BJ157" t="s">
        <v>268</v>
      </c>
      <c r="BK157" t="s">
        <v>268</v>
      </c>
      <c r="BL157" t="s">
        <v>268</v>
      </c>
      <c r="BM157" t="s">
        <v>268</v>
      </c>
      <c r="BN157" t="s">
        <v>268</v>
      </c>
      <c r="BO157" t="s">
        <v>268</v>
      </c>
      <c r="BP157" t="s">
        <v>268</v>
      </c>
      <c r="BQ157" t="s">
        <v>268</v>
      </c>
      <c r="BR157" t="s">
        <v>268</v>
      </c>
      <c r="BS157" t="s">
        <v>268</v>
      </c>
      <c r="BT157" t="s">
        <v>268</v>
      </c>
      <c r="BU157" t="s">
        <v>268</v>
      </c>
      <c r="BV157" t="s">
        <v>268</v>
      </c>
      <c r="BW157" t="s">
        <v>268</v>
      </c>
      <c r="BX157" t="s">
        <v>268</v>
      </c>
      <c r="BY157">
        <v>65</v>
      </c>
      <c r="BZ157">
        <v>65</v>
      </c>
      <c r="CA157" t="s">
        <v>142</v>
      </c>
      <c r="CB157" s="356">
        <v>122</v>
      </c>
      <c r="CC157" t="s">
        <v>876</v>
      </c>
      <c r="CD157" t="s">
        <v>268</v>
      </c>
      <c r="CE157" t="s">
        <v>268</v>
      </c>
      <c r="CF157" s="356">
        <v>5</v>
      </c>
      <c r="CG157" t="s">
        <v>268</v>
      </c>
      <c r="CH157" t="s">
        <v>268</v>
      </c>
      <c r="CI157" t="s">
        <v>268</v>
      </c>
      <c r="CJ157" t="s">
        <v>268</v>
      </c>
      <c r="CK157" t="s">
        <v>268</v>
      </c>
      <c r="CL157" t="s">
        <v>268</v>
      </c>
      <c r="CM157" t="s">
        <v>11224</v>
      </c>
      <c r="CN157">
        <v>157.69</v>
      </c>
      <c r="CO157" t="s">
        <v>268</v>
      </c>
      <c r="CP157">
        <v>157.69</v>
      </c>
      <c r="CQ157">
        <v>365</v>
      </c>
      <c r="CR157" t="s">
        <v>878</v>
      </c>
      <c r="CS157" t="s">
        <v>11225</v>
      </c>
      <c r="CT157" t="s">
        <v>11226</v>
      </c>
      <c r="CU157" t="s">
        <v>11227</v>
      </c>
      <c r="CV157" t="s">
        <v>268</v>
      </c>
      <c r="CW157" t="s">
        <v>268</v>
      </c>
      <c r="CX157" t="s">
        <v>268</v>
      </c>
      <c r="CY157" t="s">
        <v>268</v>
      </c>
      <c r="CZ157" t="s">
        <v>268</v>
      </c>
      <c r="DA157" t="s">
        <v>268</v>
      </c>
      <c r="DB157" s="429">
        <f t="shared" si="32"/>
        <v>0</v>
      </c>
      <c r="DC157" s="284">
        <f t="shared" si="33"/>
        <v>0</v>
      </c>
      <c r="DD157" s="284">
        <f t="shared" si="34"/>
        <v>0</v>
      </c>
      <c r="DE157" s="284">
        <f t="shared" si="35"/>
        <v>0</v>
      </c>
      <c r="DF157" s="295">
        <f t="shared" si="36"/>
        <v>65</v>
      </c>
      <c r="DG157" s="284">
        <f t="shared" si="37"/>
        <v>0</v>
      </c>
      <c r="DH157" s="284">
        <f t="shared" si="38"/>
        <v>0</v>
      </c>
      <c r="DI157" s="284">
        <f t="shared" si="39"/>
        <v>0</v>
      </c>
      <c r="DJ157" s="284">
        <f t="shared" si="40"/>
        <v>0</v>
      </c>
      <c r="DK157" s="295">
        <f t="shared" si="41"/>
        <v>1</v>
      </c>
      <c r="DL157" s="297">
        <f t="shared" si="42"/>
        <v>5</v>
      </c>
      <c r="DM157" s="430">
        <f>IFERROR(IF(CA157="D",IF(DL157="A dispo.",DF157*VLOOKUP('DATI INPUT'!$F$27,TARIFFE_UD,4,FALSE),DF157*VLOOKUP(DL157,TARIFFE_UD,4,FALSE)),DF157*VLOOKUP(CB157-100,TARIFFE_UND,4,FALSE)),0)</f>
        <v>47.306582280405202</v>
      </c>
      <c r="DN157" s="430">
        <f>IFERROR(IF(CA157="D",IF(DL157="A dispo.",DK157*VLOOKUP('DATI INPUT'!$F$27,TARIFFE_UD,5,FALSE),DK157*VLOOKUP(DL157,TARIFFE_UD,5,FALSE)),DK157*VLOOKUP(CB157-100,TARIFFE_UND,5,FALSE)),0)</f>
        <v>110.3761082872026</v>
      </c>
      <c r="DO157" s="431">
        <f t="shared" si="43"/>
        <v>-7.3094323921907289E-3</v>
      </c>
      <c r="DP157" s="299">
        <f>IFERROR(IF(CA157="D",IF(DL157="A dispo.",DF157*VLOOKUP('DATI INPUT'!$F$27,TARIFFE_UD,2,FALSE),DF157*VLOOKUP(DL157,TARIFFE_UD,2,FALSE)),DF157*VLOOKUP(CB157-100,TARIFFE_UND,2,FALSE)),0)</f>
        <v>59.102964946202704</v>
      </c>
      <c r="DQ157" s="299">
        <f>IFERROR(IF(CA157="D",IF(DL157="A dispo.",DK157*VLOOKUP('DATI INPUT'!$F$27,TARIFFE_UD,3,FALSE),DK157*VLOOKUP(DL157,TARIFFE_UD,3,FALSE)),DK157*VLOOKUP(CB157-100,TARIFFE_UND,3,FALSE)),0)</f>
        <v>98.863176602133862</v>
      </c>
      <c r="DR157" s="299">
        <f t="shared" si="44"/>
        <v>157.96614154833657</v>
      </c>
    </row>
    <row r="158" spans="1:122" x14ac:dyDescent="0.25">
      <c r="A158" t="s">
        <v>2864</v>
      </c>
      <c r="B158" t="s">
        <v>1365</v>
      </c>
      <c r="C158" t="s">
        <v>2865</v>
      </c>
      <c r="D158" t="s">
        <v>1318</v>
      </c>
      <c r="E158" t="s">
        <v>268</v>
      </c>
      <c r="F158" t="s">
        <v>156</v>
      </c>
      <c r="G158" t="s">
        <v>1319</v>
      </c>
      <c r="H158" t="s">
        <v>914</v>
      </c>
      <c r="I158" t="s">
        <v>913</v>
      </c>
      <c r="J158" t="s">
        <v>274</v>
      </c>
      <c r="K158" t="s">
        <v>1320</v>
      </c>
      <c r="L158" t="s">
        <v>984</v>
      </c>
      <c r="M158" t="s">
        <v>1321</v>
      </c>
      <c r="N158" t="s">
        <v>879</v>
      </c>
      <c r="O158" t="s">
        <v>998</v>
      </c>
      <c r="P158" t="s">
        <v>910</v>
      </c>
      <c r="Q158" t="s">
        <v>275</v>
      </c>
      <c r="R158" t="s">
        <v>268</v>
      </c>
      <c r="S158" t="s">
        <v>268</v>
      </c>
      <c r="T158" t="s">
        <v>268</v>
      </c>
      <c r="U158" t="s">
        <v>268</v>
      </c>
      <c r="V158" t="s">
        <v>268</v>
      </c>
      <c r="W158" t="s">
        <v>2866</v>
      </c>
      <c r="X158" t="s">
        <v>613</v>
      </c>
      <c r="Y158" t="s">
        <v>504</v>
      </c>
      <c r="Z158" t="s">
        <v>268</v>
      </c>
      <c r="AA158" t="s">
        <v>268</v>
      </c>
      <c r="AB158" t="s">
        <v>268</v>
      </c>
      <c r="AC158" t="s">
        <v>268</v>
      </c>
      <c r="AD158" t="s">
        <v>268</v>
      </c>
      <c r="AE158" t="s">
        <v>287</v>
      </c>
      <c r="AF158" t="s">
        <v>1811</v>
      </c>
      <c r="AG158" t="s">
        <v>875</v>
      </c>
      <c r="AH158" t="s">
        <v>1831</v>
      </c>
      <c r="AI158" t="s">
        <v>642</v>
      </c>
      <c r="AJ158" t="s">
        <v>268</v>
      </c>
      <c r="AK158" t="s">
        <v>669</v>
      </c>
      <c r="AL158" t="s">
        <v>268</v>
      </c>
      <c r="AM158" t="s">
        <v>355</v>
      </c>
      <c r="AN158" t="s">
        <v>268</v>
      </c>
      <c r="AO158" t="s">
        <v>268</v>
      </c>
      <c r="AP158" t="s">
        <v>268</v>
      </c>
      <c r="AQ158" t="s">
        <v>268</v>
      </c>
      <c r="AR158" t="s">
        <v>268</v>
      </c>
      <c r="AS158" t="s">
        <v>268</v>
      </c>
      <c r="AT158" t="s">
        <v>268</v>
      </c>
      <c r="AU158" t="s">
        <v>268</v>
      </c>
      <c r="AV158" t="s">
        <v>268</v>
      </c>
      <c r="AW158" t="s">
        <v>268</v>
      </c>
      <c r="AX158" t="s">
        <v>268</v>
      </c>
      <c r="AY158" t="s">
        <v>268</v>
      </c>
      <c r="AZ158" t="s">
        <v>268</v>
      </c>
      <c r="BA158" t="s">
        <v>268</v>
      </c>
      <c r="BB158" t="s">
        <v>268</v>
      </c>
      <c r="BC158" t="s">
        <v>268</v>
      </c>
      <c r="BD158" t="s">
        <v>268</v>
      </c>
      <c r="BE158" t="s">
        <v>268</v>
      </c>
      <c r="BF158" t="s">
        <v>268</v>
      </c>
      <c r="BG158" t="s">
        <v>268</v>
      </c>
      <c r="BH158" t="s">
        <v>268</v>
      </c>
      <c r="BI158" t="s">
        <v>268</v>
      </c>
      <c r="BJ158" t="s">
        <v>268</v>
      </c>
      <c r="BK158" t="s">
        <v>268</v>
      </c>
      <c r="BL158" t="s">
        <v>268</v>
      </c>
      <c r="BM158" t="s">
        <v>268</v>
      </c>
      <c r="BN158" t="s">
        <v>268</v>
      </c>
      <c r="BO158" t="s">
        <v>268</v>
      </c>
      <c r="BP158" t="s">
        <v>268</v>
      </c>
      <c r="BQ158" t="s">
        <v>268</v>
      </c>
      <c r="BR158" t="s">
        <v>268</v>
      </c>
      <c r="BS158" t="s">
        <v>268</v>
      </c>
      <c r="BT158" t="s">
        <v>268</v>
      </c>
      <c r="BU158" t="s">
        <v>268</v>
      </c>
      <c r="BV158" t="s">
        <v>268</v>
      </c>
      <c r="BW158" t="s">
        <v>268</v>
      </c>
      <c r="BX158" t="s">
        <v>268</v>
      </c>
      <c r="BY158">
        <v>80</v>
      </c>
      <c r="BZ158">
        <v>80</v>
      </c>
      <c r="CA158" t="s">
        <v>142</v>
      </c>
      <c r="CB158" s="356">
        <v>122</v>
      </c>
      <c r="CC158" t="s">
        <v>876</v>
      </c>
      <c r="CD158" t="s">
        <v>268</v>
      </c>
      <c r="CE158" t="s">
        <v>268</v>
      </c>
      <c r="CF158" t="s">
        <v>268</v>
      </c>
      <c r="CG158" t="s">
        <v>268</v>
      </c>
      <c r="CH158" t="s">
        <v>268</v>
      </c>
      <c r="CI158" t="s">
        <v>268</v>
      </c>
      <c r="CJ158" t="s">
        <v>268</v>
      </c>
      <c r="CK158" t="s">
        <v>268</v>
      </c>
      <c r="CL158" t="s">
        <v>268</v>
      </c>
      <c r="CM158" t="s">
        <v>11224</v>
      </c>
      <c r="CN158">
        <v>118.11</v>
      </c>
      <c r="CO158" t="s">
        <v>268</v>
      </c>
      <c r="CP158">
        <v>118.11</v>
      </c>
      <c r="CQ158">
        <v>365</v>
      </c>
      <c r="CR158" t="s">
        <v>878</v>
      </c>
      <c r="CS158" t="s">
        <v>11225</v>
      </c>
      <c r="CT158" t="s">
        <v>11226</v>
      </c>
      <c r="CU158" t="s">
        <v>11227</v>
      </c>
      <c r="CV158" t="s">
        <v>268</v>
      </c>
      <c r="CW158" t="s">
        <v>268</v>
      </c>
      <c r="CX158" t="s">
        <v>268</v>
      </c>
      <c r="CY158" t="s">
        <v>268</v>
      </c>
      <c r="CZ158" t="s">
        <v>268</v>
      </c>
      <c r="DA158" t="s">
        <v>268</v>
      </c>
      <c r="DB158" s="429">
        <f t="shared" si="32"/>
        <v>0</v>
      </c>
      <c r="DC158" s="284">
        <f t="shared" si="33"/>
        <v>0</v>
      </c>
      <c r="DD158" s="284">
        <f t="shared" si="34"/>
        <v>0</v>
      </c>
      <c r="DE158" s="284">
        <f t="shared" si="35"/>
        <v>0</v>
      </c>
      <c r="DF158" s="295">
        <f t="shared" si="36"/>
        <v>80</v>
      </c>
      <c r="DG158" s="284">
        <f t="shared" si="37"/>
        <v>0</v>
      </c>
      <c r="DH158" s="284">
        <f t="shared" si="38"/>
        <v>0</v>
      </c>
      <c r="DI158" s="284">
        <f t="shared" si="39"/>
        <v>0</v>
      </c>
      <c r="DJ158" s="284">
        <f t="shared" si="40"/>
        <v>0</v>
      </c>
      <c r="DK158" s="295">
        <f t="shared" si="41"/>
        <v>1</v>
      </c>
      <c r="DL158" s="297" t="str">
        <f t="shared" si="42"/>
        <v>A dispo.</v>
      </c>
      <c r="DM158" s="430">
        <f>IFERROR(IF(CA158="D",IF(DL158="A dispo.",DF158*VLOOKUP('DATI INPUT'!$F$27,TARIFFE_UD,4,FALSE),DF158*VLOOKUP(DL158,TARIFFE_UD,4,FALSE)),DF158*VLOOKUP(CB158-100,TARIFFE_UND,4,FALSE)),0)</f>
        <v>50.71077802763039</v>
      </c>
      <c r="DN158" s="430">
        <f>IFERROR(IF(CA158="D",IF(DL158="A dispo.",DK158*VLOOKUP('DATI INPUT'!$F$27,TARIFFE_UD,5,FALSE),DK158*VLOOKUP(DL158,TARIFFE_UD,5,FALSE)),DK158*VLOOKUP(CB158-100,TARIFFE_UND,5,FALSE)),0)</f>
        <v>67.397800635548478</v>
      </c>
      <c r="DO158" s="431">
        <f t="shared" si="43"/>
        <v>-1.4213368211386523E-3</v>
      </c>
      <c r="DP158" s="299">
        <f>IFERROR(IF(CA158="D",IF(DL158="A dispo.",DF158*VLOOKUP('DATI INPUT'!$F$27,TARIFFE_UD,2,FALSE),DF158*VLOOKUP(DL158,TARIFFE_UD,2,FALSE)),DF158*VLOOKUP(CB158-100,TARIFFE_UND,2,FALSE)),0)</f>
        <v>63.356031902629191</v>
      </c>
      <c r="DQ158" s="299">
        <f>IFERROR(IF(CA158="D",IF(DL158="A dispo.",DK158*VLOOKUP('DATI INPUT'!$F$27,TARIFFE_UD,3,FALSE),DK158*VLOOKUP(DL158,TARIFFE_UD,3,FALSE)),DK158*VLOOKUP(CB158-100,TARIFFE_UND,3,FALSE)),0)</f>
        <v>60.367780403072892</v>
      </c>
      <c r="DR158" s="299">
        <f t="shared" si="44"/>
        <v>123.72381230570208</v>
      </c>
    </row>
    <row r="159" spans="1:122" x14ac:dyDescent="0.25">
      <c r="A159" t="s">
        <v>2867</v>
      </c>
      <c r="B159" t="s">
        <v>687</v>
      </c>
      <c r="C159" t="s">
        <v>2868</v>
      </c>
      <c r="D159" t="s">
        <v>2869</v>
      </c>
      <c r="E159" t="s">
        <v>268</v>
      </c>
      <c r="F159" t="s">
        <v>156</v>
      </c>
      <c r="G159" t="s">
        <v>2870</v>
      </c>
      <c r="H159" t="s">
        <v>914</v>
      </c>
      <c r="I159" t="s">
        <v>2871</v>
      </c>
      <c r="J159" t="s">
        <v>156</v>
      </c>
      <c r="K159" t="s">
        <v>2872</v>
      </c>
      <c r="L159" t="s">
        <v>960</v>
      </c>
      <c r="M159" t="s">
        <v>2873</v>
      </c>
      <c r="N159" t="s">
        <v>2874</v>
      </c>
      <c r="O159" t="s">
        <v>2875</v>
      </c>
      <c r="P159" t="s">
        <v>2876</v>
      </c>
      <c r="Q159" t="s">
        <v>270</v>
      </c>
      <c r="R159" t="s">
        <v>268</v>
      </c>
      <c r="S159" t="s">
        <v>268</v>
      </c>
      <c r="T159" t="s">
        <v>268</v>
      </c>
      <c r="U159" t="s">
        <v>268</v>
      </c>
      <c r="V159" t="s">
        <v>268</v>
      </c>
      <c r="W159" t="s">
        <v>2877</v>
      </c>
      <c r="X159" t="s">
        <v>1847</v>
      </c>
      <c r="Y159" t="s">
        <v>271</v>
      </c>
      <c r="Z159" t="s">
        <v>268</v>
      </c>
      <c r="AA159" t="s">
        <v>268</v>
      </c>
      <c r="AB159" t="s">
        <v>268</v>
      </c>
      <c r="AC159" t="s">
        <v>268</v>
      </c>
      <c r="AD159" t="s">
        <v>268</v>
      </c>
      <c r="AE159" t="s">
        <v>287</v>
      </c>
      <c r="AF159" t="s">
        <v>1811</v>
      </c>
      <c r="AG159" t="s">
        <v>875</v>
      </c>
      <c r="AH159" t="s">
        <v>1848</v>
      </c>
      <c r="AI159" t="s">
        <v>902</v>
      </c>
      <c r="AJ159" t="s">
        <v>268</v>
      </c>
      <c r="AK159" t="s">
        <v>377</v>
      </c>
      <c r="AL159" t="s">
        <v>268</v>
      </c>
      <c r="AM159" t="s">
        <v>288</v>
      </c>
      <c r="AN159" t="s">
        <v>268</v>
      </c>
      <c r="AO159" t="s">
        <v>268</v>
      </c>
      <c r="AP159" t="s">
        <v>268</v>
      </c>
      <c r="AQ159" t="s">
        <v>268</v>
      </c>
      <c r="AR159" t="s">
        <v>268</v>
      </c>
      <c r="AS159" t="s">
        <v>268</v>
      </c>
      <c r="AT159" t="s">
        <v>268</v>
      </c>
      <c r="AU159" t="s">
        <v>268</v>
      </c>
      <c r="AV159" t="s">
        <v>268</v>
      </c>
      <c r="AW159" t="s">
        <v>268</v>
      </c>
      <c r="AX159" t="s">
        <v>268</v>
      </c>
      <c r="AY159" t="s">
        <v>268</v>
      </c>
      <c r="AZ159" t="s">
        <v>268</v>
      </c>
      <c r="BA159" t="s">
        <v>268</v>
      </c>
      <c r="BB159" t="s">
        <v>268</v>
      </c>
      <c r="BC159" t="s">
        <v>268</v>
      </c>
      <c r="BD159" t="s">
        <v>268</v>
      </c>
      <c r="BE159" t="s">
        <v>268</v>
      </c>
      <c r="BF159" t="s">
        <v>268</v>
      </c>
      <c r="BG159" t="s">
        <v>268</v>
      </c>
      <c r="BH159" t="s">
        <v>268</v>
      </c>
      <c r="BI159" t="s">
        <v>268</v>
      </c>
      <c r="BJ159" t="s">
        <v>268</v>
      </c>
      <c r="BK159" t="s">
        <v>268</v>
      </c>
      <c r="BL159" t="s">
        <v>268</v>
      </c>
      <c r="BM159" t="s">
        <v>268</v>
      </c>
      <c r="BN159" t="s">
        <v>268</v>
      </c>
      <c r="BO159" t="s">
        <v>268</v>
      </c>
      <c r="BP159" t="s">
        <v>268</v>
      </c>
      <c r="BQ159" t="s">
        <v>268</v>
      </c>
      <c r="BR159" t="s">
        <v>268</v>
      </c>
      <c r="BS159" t="s">
        <v>268</v>
      </c>
      <c r="BT159" t="s">
        <v>268</v>
      </c>
      <c r="BU159" t="s">
        <v>268</v>
      </c>
      <c r="BV159" t="s">
        <v>268</v>
      </c>
      <c r="BW159" t="s">
        <v>268</v>
      </c>
      <c r="BX159" t="s">
        <v>268</v>
      </c>
      <c r="BY159">
        <v>56.5</v>
      </c>
      <c r="BZ159">
        <v>56.5</v>
      </c>
      <c r="CA159" t="s">
        <v>142</v>
      </c>
      <c r="CB159" s="356">
        <v>122</v>
      </c>
      <c r="CC159" t="s">
        <v>876</v>
      </c>
      <c r="CD159" t="s">
        <v>268</v>
      </c>
      <c r="CE159" t="s">
        <v>268</v>
      </c>
      <c r="CF159" t="s">
        <v>268</v>
      </c>
      <c r="CG159" t="s">
        <v>268</v>
      </c>
      <c r="CH159" t="s">
        <v>268</v>
      </c>
      <c r="CI159" t="s">
        <v>268</v>
      </c>
      <c r="CJ159" t="s">
        <v>268</v>
      </c>
      <c r="CK159" t="s">
        <v>268</v>
      </c>
      <c r="CL159" t="s">
        <v>268</v>
      </c>
      <c r="CM159" t="s">
        <v>11224</v>
      </c>
      <c r="CN159">
        <v>103.21</v>
      </c>
      <c r="CO159" t="s">
        <v>268</v>
      </c>
      <c r="CP159">
        <v>103.21</v>
      </c>
      <c r="CQ159">
        <v>365</v>
      </c>
      <c r="CR159" t="s">
        <v>878</v>
      </c>
      <c r="CS159" t="s">
        <v>11225</v>
      </c>
      <c r="CT159" t="s">
        <v>11226</v>
      </c>
      <c r="CU159" t="s">
        <v>11227</v>
      </c>
      <c r="CV159" t="s">
        <v>268</v>
      </c>
      <c r="CW159" t="s">
        <v>268</v>
      </c>
      <c r="CX159" t="s">
        <v>268</v>
      </c>
      <c r="CY159" t="s">
        <v>268</v>
      </c>
      <c r="CZ159" t="s">
        <v>268</v>
      </c>
      <c r="DA159" t="s">
        <v>268</v>
      </c>
      <c r="DB159" s="429">
        <f t="shared" si="32"/>
        <v>0</v>
      </c>
      <c r="DC159" s="284">
        <f t="shared" si="33"/>
        <v>0</v>
      </c>
      <c r="DD159" s="284">
        <f t="shared" si="34"/>
        <v>0</v>
      </c>
      <c r="DE159" s="284">
        <f t="shared" si="35"/>
        <v>0</v>
      </c>
      <c r="DF159" s="295">
        <f t="shared" si="36"/>
        <v>56.5</v>
      </c>
      <c r="DG159" s="284">
        <f t="shared" si="37"/>
        <v>0</v>
      </c>
      <c r="DH159" s="284">
        <f t="shared" si="38"/>
        <v>0</v>
      </c>
      <c r="DI159" s="284">
        <f t="shared" si="39"/>
        <v>0</v>
      </c>
      <c r="DJ159" s="284">
        <f t="shared" si="40"/>
        <v>0</v>
      </c>
      <c r="DK159" s="295">
        <f t="shared" si="41"/>
        <v>1</v>
      </c>
      <c r="DL159" s="297" t="str">
        <f t="shared" si="42"/>
        <v>A dispo.</v>
      </c>
      <c r="DM159" s="430">
        <f>IFERROR(IF(CA159="D",IF(DL159="A dispo.",DF159*VLOOKUP('DATI INPUT'!$F$27,TARIFFE_UD,4,FALSE),DF159*VLOOKUP(DL159,TARIFFE_UD,4,FALSE)),DF159*VLOOKUP(CB159-100,TARIFFE_UND,4,FALSE)),0)</f>
        <v>35.81448698201396</v>
      </c>
      <c r="DN159" s="430">
        <f>IFERROR(IF(CA159="D",IF(DL159="A dispo.",DK159*VLOOKUP('DATI INPUT'!$F$27,TARIFFE_UD,5,FALSE),DK159*VLOOKUP(DL159,TARIFFE_UD,5,FALSE)),DK159*VLOOKUP(CB159-100,TARIFFE_UND,5,FALSE)),0)</f>
        <v>67.397800635548478</v>
      </c>
      <c r="DO159" s="431">
        <f t="shared" si="43"/>
        <v>2.287617562444666E-3</v>
      </c>
      <c r="DP159" s="299">
        <f>IFERROR(IF(CA159="D",IF(DL159="A dispo.",DF159*VLOOKUP('DATI INPUT'!$F$27,TARIFFE_UD,2,FALSE),DF159*VLOOKUP(DL159,TARIFFE_UD,2,FALSE)),DF159*VLOOKUP(CB159-100,TARIFFE_UND,2,FALSE)),0)</f>
        <v>44.745197531231867</v>
      </c>
      <c r="DQ159" s="299">
        <f>IFERROR(IF(CA159="D",IF(DL159="A dispo.",DK159*VLOOKUP('DATI INPUT'!$F$27,TARIFFE_UD,3,FALSE),DK159*VLOOKUP(DL159,TARIFFE_UD,3,FALSE)),DK159*VLOOKUP(CB159-100,TARIFFE_UND,3,FALSE)),0)</f>
        <v>60.367780403072892</v>
      </c>
      <c r="DR159" s="299">
        <f t="shared" si="44"/>
        <v>105.11297793430475</v>
      </c>
    </row>
    <row r="160" spans="1:122" x14ac:dyDescent="0.25">
      <c r="A160" t="s">
        <v>2878</v>
      </c>
      <c r="B160" t="s">
        <v>2879</v>
      </c>
      <c r="C160" t="s">
        <v>2880</v>
      </c>
      <c r="D160" t="s">
        <v>2881</v>
      </c>
      <c r="E160" t="s">
        <v>268</v>
      </c>
      <c r="F160" t="s">
        <v>156</v>
      </c>
      <c r="G160" t="s">
        <v>2882</v>
      </c>
      <c r="H160" t="s">
        <v>914</v>
      </c>
      <c r="I160" t="s">
        <v>2883</v>
      </c>
      <c r="J160" t="s">
        <v>274</v>
      </c>
      <c r="K160" t="s">
        <v>2884</v>
      </c>
      <c r="L160" t="s">
        <v>984</v>
      </c>
      <c r="M160" t="s">
        <v>2885</v>
      </c>
      <c r="N160" t="s">
        <v>984</v>
      </c>
      <c r="O160" t="s">
        <v>873</v>
      </c>
      <c r="P160" t="s">
        <v>1046</v>
      </c>
      <c r="Q160" t="s">
        <v>270</v>
      </c>
      <c r="R160" t="s">
        <v>154</v>
      </c>
      <c r="S160" t="s">
        <v>268</v>
      </c>
      <c r="T160" t="s">
        <v>268</v>
      </c>
      <c r="U160" t="s">
        <v>268</v>
      </c>
      <c r="V160" t="s">
        <v>268</v>
      </c>
      <c r="W160" t="s">
        <v>2885</v>
      </c>
      <c r="X160" t="s">
        <v>1046</v>
      </c>
      <c r="Y160" t="s">
        <v>270</v>
      </c>
      <c r="Z160" t="s">
        <v>154</v>
      </c>
      <c r="AA160" t="s">
        <v>268</v>
      </c>
      <c r="AB160" t="s">
        <v>268</v>
      </c>
      <c r="AC160" t="s">
        <v>268</v>
      </c>
      <c r="AD160" t="s">
        <v>268</v>
      </c>
      <c r="AE160" t="s">
        <v>287</v>
      </c>
      <c r="AF160" t="s">
        <v>1811</v>
      </c>
      <c r="AG160" t="s">
        <v>875</v>
      </c>
      <c r="AH160" t="s">
        <v>1831</v>
      </c>
      <c r="AI160" t="s">
        <v>2886</v>
      </c>
      <c r="AJ160" t="s">
        <v>268</v>
      </c>
      <c r="AK160" t="s">
        <v>377</v>
      </c>
      <c r="AL160" t="s">
        <v>268</v>
      </c>
      <c r="AM160" t="s">
        <v>355</v>
      </c>
      <c r="AN160" t="s">
        <v>268</v>
      </c>
      <c r="AO160" t="s">
        <v>268</v>
      </c>
      <c r="AP160" t="s">
        <v>268</v>
      </c>
      <c r="AQ160" t="s">
        <v>268</v>
      </c>
      <c r="AR160" t="s">
        <v>268</v>
      </c>
      <c r="AS160" t="s">
        <v>268</v>
      </c>
      <c r="AT160" t="s">
        <v>268</v>
      </c>
      <c r="AU160" t="s">
        <v>268</v>
      </c>
      <c r="AV160" t="s">
        <v>268</v>
      </c>
      <c r="AW160" t="s">
        <v>268</v>
      </c>
      <c r="AX160" t="s">
        <v>268</v>
      </c>
      <c r="AY160" t="s">
        <v>268</v>
      </c>
      <c r="AZ160" t="s">
        <v>268</v>
      </c>
      <c r="BA160" t="s">
        <v>268</v>
      </c>
      <c r="BB160" t="s">
        <v>268</v>
      </c>
      <c r="BC160" t="s">
        <v>268</v>
      </c>
      <c r="BD160" t="s">
        <v>268</v>
      </c>
      <c r="BE160" t="s">
        <v>268</v>
      </c>
      <c r="BF160" t="s">
        <v>268</v>
      </c>
      <c r="BG160" t="s">
        <v>268</v>
      </c>
      <c r="BH160" t="s">
        <v>268</v>
      </c>
      <c r="BI160" t="s">
        <v>268</v>
      </c>
      <c r="BJ160" t="s">
        <v>268</v>
      </c>
      <c r="BK160" t="s">
        <v>268</v>
      </c>
      <c r="BL160" t="s">
        <v>268</v>
      </c>
      <c r="BM160" t="s">
        <v>268</v>
      </c>
      <c r="BN160" t="s">
        <v>268</v>
      </c>
      <c r="BO160" t="s">
        <v>268</v>
      </c>
      <c r="BP160" t="s">
        <v>268</v>
      </c>
      <c r="BQ160" t="s">
        <v>268</v>
      </c>
      <c r="BR160" t="s">
        <v>268</v>
      </c>
      <c r="BS160" t="s">
        <v>268</v>
      </c>
      <c r="BT160" t="s">
        <v>268</v>
      </c>
      <c r="BU160" t="s">
        <v>268</v>
      </c>
      <c r="BV160" t="s">
        <v>268</v>
      </c>
      <c r="BW160" t="s">
        <v>268</v>
      </c>
      <c r="BX160" t="s">
        <v>268</v>
      </c>
      <c r="BY160">
        <v>95</v>
      </c>
      <c r="BZ160">
        <v>95</v>
      </c>
      <c r="CA160" t="s">
        <v>142</v>
      </c>
      <c r="CB160" s="356">
        <v>122</v>
      </c>
      <c r="CC160" t="s">
        <v>876</v>
      </c>
      <c r="CD160" t="s">
        <v>268</v>
      </c>
      <c r="CE160" t="s">
        <v>268</v>
      </c>
      <c r="CF160" s="356">
        <v>2</v>
      </c>
      <c r="CG160" t="s">
        <v>268</v>
      </c>
      <c r="CH160" t="s">
        <v>268</v>
      </c>
      <c r="CI160" t="s">
        <v>268</v>
      </c>
      <c r="CJ160" t="s">
        <v>268</v>
      </c>
      <c r="CK160" t="s">
        <v>268</v>
      </c>
      <c r="CL160" t="s">
        <v>268</v>
      </c>
      <c r="CM160" t="s">
        <v>11224</v>
      </c>
      <c r="CN160">
        <v>106.08</v>
      </c>
      <c r="CO160" t="s">
        <v>268</v>
      </c>
      <c r="CP160">
        <v>106.08</v>
      </c>
      <c r="CQ160">
        <v>365</v>
      </c>
      <c r="CR160" t="s">
        <v>878</v>
      </c>
      <c r="CS160" t="s">
        <v>11225</v>
      </c>
      <c r="CT160" t="s">
        <v>11226</v>
      </c>
      <c r="CU160" t="s">
        <v>11227</v>
      </c>
      <c r="CV160" t="s">
        <v>268</v>
      </c>
      <c r="CW160" t="s">
        <v>268</v>
      </c>
      <c r="CX160" t="s">
        <v>268</v>
      </c>
      <c r="CY160" t="s">
        <v>268</v>
      </c>
      <c r="CZ160" t="s">
        <v>268</v>
      </c>
      <c r="DA160" t="s">
        <v>268</v>
      </c>
      <c r="DB160" s="429">
        <f t="shared" si="32"/>
        <v>0</v>
      </c>
      <c r="DC160" s="284">
        <f t="shared" si="33"/>
        <v>0</v>
      </c>
      <c r="DD160" s="284">
        <f t="shared" si="34"/>
        <v>0</v>
      </c>
      <c r="DE160" s="284">
        <f t="shared" si="35"/>
        <v>0</v>
      </c>
      <c r="DF160" s="295">
        <f t="shared" si="36"/>
        <v>95</v>
      </c>
      <c r="DG160" s="284">
        <f t="shared" si="37"/>
        <v>0</v>
      </c>
      <c r="DH160" s="284">
        <f t="shared" si="38"/>
        <v>0</v>
      </c>
      <c r="DI160" s="284">
        <f t="shared" si="39"/>
        <v>0</v>
      </c>
      <c r="DJ160" s="284">
        <f t="shared" si="40"/>
        <v>0</v>
      </c>
      <c r="DK160" s="295">
        <f t="shared" si="41"/>
        <v>1</v>
      </c>
      <c r="DL160" s="297">
        <f t="shared" si="42"/>
        <v>2</v>
      </c>
      <c r="DM160" s="430">
        <f>IFERROR(IF(CA160="D",IF(DL160="A dispo.",DF160*VLOOKUP('DATI INPUT'!$F$27,TARIFFE_UD,4,FALSE),DF160*VLOOKUP(DL160,TARIFFE_UD,4,FALSE)),DF160*VLOOKUP(CB160-100,TARIFFE_UND,4,FALSE)),0)</f>
        <v>54.643211045976734</v>
      </c>
      <c r="DN160" s="430">
        <f>IFERROR(IF(CA160="D",IF(DL160="A dispo.",DK160*VLOOKUP('DATI INPUT'!$F$27,TARIFFE_UD,5,FALSE),DK160*VLOOKUP(DL160,TARIFFE_UD,5,FALSE)),DK160*VLOOKUP(CB160-100,TARIFFE_UND,5,FALSE)),0)</f>
        <v>51.443731886070836</v>
      </c>
      <c r="DO160" s="431">
        <f t="shared" si="43"/>
        <v>6.9429320475791201E-3</v>
      </c>
      <c r="DP160" s="299">
        <f>IFERROR(IF(CA160="D",IF(DL160="A dispo.",DF160*VLOOKUP('DATI INPUT'!$F$27,TARIFFE_UD,2,FALSE),DF160*VLOOKUP(DL160,TARIFFE_UD,2,FALSE)),DF160*VLOOKUP(CB160-100,TARIFFE_UND,2,FALSE)),0)</f>
        <v>68.269057524708089</v>
      </c>
      <c r="DQ160" s="299">
        <f>IFERROR(IF(CA160="D",IF(DL160="A dispo.",DK160*VLOOKUP('DATI INPUT'!$F$27,TARIFFE_UD,3,FALSE),DK160*VLOOKUP(DL160,TARIFFE_UD,3,FALSE)),DK160*VLOOKUP(CB160-100,TARIFFE_UND,3,FALSE)),0)</f>
        <v>46.077822723118445</v>
      </c>
      <c r="DR160" s="299">
        <f t="shared" si="44"/>
        <v>114.34688024782653</v>
      </c>
    </row>
    <row r="161" spans="1:122" x14ac:dyDescent="0.25">
      <c r="A161" t="s">
        <v>2887</v>
      </c>
      <c r="B161" t="s">
        <v>2879</v>
      </c>
      <c r="C161" t="s">
        <v>2888</v>
      </c>
      <c r="D161" t="s">
        <v>2881</v>
      </c>
      <c r="E161" t="s">
        <v>268</v>
      </c>
      <c r="F161" t="s">
        <v>156</v>
      </c>
      <c r="G161" t="s">
        <v>2882</v>
      </c>
      <c r="H161" t="s">
        <v>914</v>
      </c>
      <c r="I161" t="s">
        <v>2883</v>
      </c>
      <c r="J161" t="s">
        <v>274</v>
      </c>
      <c r="K161" t="s">
        <v>2884</v>
      </c>
      <c r="L161" t="s">
        <v>984</v>
      </c>
      <c r="M161" t="s">
        <v>2885</v>
      </c>
      <c r="N161" t="s">
        <v>984</v>
      </c>
      <c r="O161" t="s">
        <v>873</v>
      </c>
      <c r="P161" t="s">
        <v>1046</v>
      </c>
      <c r="Q161" t="s">
        <v>270</v>
      </c>
      <c r="R161" t="s">
        <v>154</v>
      </c>
      <c r="S161" t="s">
        <v>268</v>
      </c>
      <c r="T161" t="s">
        <v>268</v>
      </c>
      <c r="U161" t="s">
        <v>268</v>
      </c>
      <c r="V161" t="s">
        <v>268</v>
      </c>
      <c r="W161" t="s">
        <v>2885</v>
      </c>
      <c r="X161" t="s">
        <v>1046</v>
      </c>
      <c r="Y161" t="s">
        <v>270</v>
      </c>
      <c r="Z161" t="s">
        <v>154</v>
      </c>
      <c r="AA161" t="s">
        <v>268</v>
      </c>
      <c r="AB161" t="s">
        <v>268</v>
      </c>
      <c r="AC161" t="s">
        <v>268</v>
      </c>
      <c r="AD161" t="s">
        <v>268</v>
      </c>
      <c r="AE161" t="s">
        <v>287</v>
      </c>
      <c r="AF161" t="s">
        <v>1811</v>
      </c>
      <c r="AG161" t="s">
        <v>875</v>
      </c>
      <c r="AH161" t="s">
        <v>1831</v>
      </c>
      <c r="AI161" t="s">
        <v>2886</v>
      </c>
      <c r="AJ161" t="s">
        <v>268</v>
      </c>
      <c r="AK161" t="s">
        <v>377</v>
      </c>
      <c r="AL161" t="s">
        <v>268</v>
      </c>
      <c r="AM161" t="s">
        <v>355</v>
      </c>
      <c r="AN161" t="s">
        <v>268</v>
      </c>
      <c r="AO161" t="s">
        <v>268</v>
      </c>
      <c r="AP161" t="s">
        <v>268</v>
      </c>
      <c r="AQ161" t="s">
        <v>268</v>
      </c>
      <c r="AR161" t="s">
        <v>268</v>
      </c>
      <c r="AS161" t="s">
        <v>268</v>
      </c>
      <c r="AT161" t="s">
        <v>268</v>
      </c>
      <c r="AU161" t="s">
        <v>268</v>
      </c>
      <c r="AV161" t="s">
        <v>268</v>
      </c>
      <c r="AW161" t="s">
        <v>268</v>
      </c>
      <c r="AX161" t="s">
        <v>268</v>
      </c>
      <c r="AY161" t="s">
        <v>268</v>
      </c>
      <c r="AZ161" t="s">
        <v>268</v>
      </c>
      <c r="BA161" t="s">
        <v>268</v>
      </c>
      <c r="BB161" t="s">
        <v>268</v>
      </c>
      <c r="BC161" t="s">
        <v>268</v>
      </c>
      <c r="BD161" t="s">
        <v>268</v>
      </c>
      <c r="BE161" t="s">
        <v>268</v>
      </c>
      <c r="BF161" t="s">
        <v>268</v>
      </c>
      <c r="BG161" t="s">
        <v>268</v>
      </c>
      <c r="BH161" t="s">
        <v>268</v>
      </c>
      <c r="BI161" t="s">
        <v>268</v>
      </c>
      <c r="BJ161" t="s">
        <v>268</v>
      </c>
      <c r="BK161" t="s">
        <v>268</v>
      </c>
      <c r="BL161" t="s">
        <v>268</v>
      </c>
      <c r="BM161" t="s">
        <v>268</v>
      </c>
      <c r="BN161" t="s">
        <v>268</v>
      </c>
      <c r="BO161" t="s">
        <v>268</v>
      </c>
      <c r="BP161" t="s">
        <v>268</v>
      </c>
      <c r="BQ161" t="s">
        <v>268</v>
      </c>
      <c r="BR161" t="s">
        <v>268</v>
      </c>
      <c r="BS161" t="s">
        <v>268</v>
      </c>
      <c r="BT161" t="s">
        <v>268</v>
      </c>
      <c r="BU161" t="s">
        <v>268</v>
      </c>
      <c r="BV161" t="s">
        <v>268</v>
      </c>
      <c r="BW161" t="s">
        <v>268</v>
      </c>
      <c r="BX161" t="s">
        <v>268</v>
      </c>
      <c r="BY161">
        <v>95</v>
      </c>
      <c r="BZ161">
        <v>95</v>
      </c>
      <c r="CA161" t="s">
        <v>142</v>
      </c>
      <c r="CB161" s="356">
        <v>122</v>
      </c>
      <c r="CC161" t="s">
        <v>876</v>
      </c>
      <c r="CD161" t="s">
        <v>268</v>
      </c>
      <c r="CE161" t="s">
        <v>268</v>
      </c>
      <c r="CF161" s="356">
        <v>1</v>
      </c>
      <c r="CG161" t="s">
        <v>268</v>
      </c>
      <c r="CH161" t="s">
        <v>268</v>
      </c>
      <c r="CI161" t="s">
        <v>268</v>
      </c>
      <c r="CJ161" t="s">
        <v>268</v>
      </c>
      <c r="CK161" t="s">
        <v>268</v>
      </c>
      <c r="CL161" t="s">
        <v>268</v>
      </c>
      <c r="CM161" t="s">
        <v>11224</v>
      </c>
      <c r="CN161">
        <v>63.77</v>
      </c>
      <c r="CO161" t="s">
        <v>268</v>
      </c>
      <c r="CP161">
        <v>63.77</v>
      </c>
      <c r="CQ161">
        <v>365</v>
      </c>
      <c r="CR161" t="s">
        <v>878</v>
      </c>
      <c r="CS161" t="s">
        <v>11225</v>
      </c>
      <c r="CT161" t="s">
        <v>11226</v>
      </c>
      <c r="CU161" t="s">
        <v>11227</v>
      </c>
      <c r="CV161" t="s">
        <v>268</v>
      </c>
      <c r="CW161" t="s">
        <v>268</v>
      </c>
      <c r="CX161" t="s">
        <v>268</v>
      </c>
      <c r="CY161" t="s">
        <v>268</v>
      </c>
      <c r="CZ161" t="s">
        <v>268</v>
      </c>
      <c r="DA161" t="s">
        <v>268</v>
      </c>
      <c r="DB161" s="429">
        <f t="shared" si="32"/>
        <v>0</v>
      </c>
      <c r="DC161" s="284">
        <f t="shared" si="33"/>
        <v>0</v>
      </c>
      <c r="DD161" s="284">
        <f t="shared" si="34"/>
        <v>0</v>
      </c>
      <c r="DE161" s="284">
        <f t="shared" si="35"/>
        <v>0</v>
      </c>
      <c r="DF161" s="295">
        <f t="shared" si="36"/>
        <v>95</v>
      </c>
      <c r="DG161" s="284">
        <f t="shared" si="37"/>
        <v>0</v>
      </c>
      <c r="DH161" s="284">
        <f t="shared" si="38"/>
        <v>0</v>
      </c>
      <c r="DI161" s="284">
        <f t="shared" si="39"/>
        <v>0</v>
      </c>
      <c r="DJ161" s="284">
        <f t="shared" si="40"/>
        <v>0</v>
      </c>
      <c r="DK161" s="295">
        <f t="shared" si="41"/>
        <v>1</v>
      </c>
      <c r="DL161" s="297">
        <f t="shared" si="42"/>
        <v>1</v>
      </c>
      <c r="DM161" s="430">
        <f>IFERROR(IF(CA161="D",IF(DL161="A dispo.",DF161*VLOOKUP('DATI INPUT'!$F$27,TARIFFE_UD,4,FALSE),DF161*VLOOKUP(DL161,TARIFFE_UD,4,FALSE)),DF161*VLOOKUP(CB161-100,TARIFFE_UND,4,FALSE)),0)</f>
        <v>46.837038039408618</v>
      </c>
      <c r="DN161" s="430">
        <f>IFERROR(IF(CA161="D",IF(DL161="A dispo.",DK161*VLOOKUP('DATI INPUT'!$F$27,TARIFFE_UD,5,FALSE),DK161*VLOOKUP(DL161,TARIFFE_UD,5,FALSE)),DK161*VLOOKUP(CB161-100,TARIFFE_UND,5,FALSE)),0)</f>
        <v>16.930848468833439</v>
      </c>
      <c r="DO161" s="431">
        <f t="shared" si="43"/>
        <v>-2.1134917579459511E-3</v>
      </c>
      <c r="DP161" s="299">
        <f>IFERROR(IF(CA161="D",IF(DL161="A dispo.",DF161*VLOOKUP('DATI INPUT'!$F$27,TARIFFE_UD,2,FALSE),DF161*VLOOKUP(DL161,TARIFFE_UD,2,FALSE)),DF161*VLOOKUP(CB161-100,TARIFFE_UND,2,FALSE)),0)</f>
        <v>58.516335021178357</v>
      </c>
      <c r="DQ161" s="299">
        <f>IFERROR(IF(CA161="D",IF(DL161="A dispo.",DK161*VLOOKUP('DATI INPUT'!$F$27,TARIFFE_UD,3,FALSE),DK161*VLOOKUP(DL161,TARIFFE_UD,3,FALSE)),DK161*VLOOKUP(CB161-100,TARIFFE_UND,3,FALSE)),0)</f>
        <v>15.164853048114928</v>
      </c>
      <c r="DR161" s="299">
        <f t="shared" si="44"/>
        <v>73.681188069293285</v>
      </c>
    </row>
    <row r="162" spans="1:122" x14ac:dyDescent="0.25">
      <c r="A162" t="s">
        <v>2889</v>
      </c>
      <c r="B162" t="s">
        <v>2879</v>
      </c>
      <c r="C162" t="s">
        <v>2890</v>
      </c>
      <c r="D162" t="s">
        <v>2881</v>
      </c>
      <c r="E162" t="s">
        <v>268</v>
      </c>
      <c r="F162" t="s">
        <v>156</v>
      </c>
      <c r="G162" t="s">
        <v>2882</v>
      </c>
      <c r="H162" t="s">
        <v>914</v>
      </c>
      <c r="I162" t="s">
        <v>2883</v>
      </c>
      <c r="J162" t="s">
        <v>274</v>
      </c>
      <c r="K162" t="s">
        <v>2884</v>
      </c>
      <c r="L162" t="s">
        <v>984</v>
      </c>
      <c r="M162" t="s">
        <v>2885</v>
      </c>
      <c r="N162" t="s">
        <v>984</v>
      </c>
      <c r="O162" t="s">
        <v>873</v>
      </c>
      <c r="P162" t="s">
        <v>1046</v>
      </c>
      <c r="Q162" t="s">
        <v>270</v>
      </c>
      <c r="R162" t="s">
        <v>154</v>
      </c>
      <c r="S162" t="s">
        <v>268</v>
      </c>
      <c r="T162" t="s">
        <v>268</v>
      </c>
      <c r="U162" t="s">
        <v>268</v>
      </c>
      <c r="V162" t="s">
        <v>268</v>
      </c>
      <c r="W162" t="s">
        <v>2885</v>
      </c>
      <c r="X162" t="s">
        <v>1046</v>
      </c>
      <c r="Y162" t="s">
        <v>270</v>
      </c>
      <c r="Z162" t="s">
        <v>154</v>
      </c>
      <c r="AA162" t="s">
        <v>268</v>
      </c>
      <c r="AB162" t="s">
        <v>268</v>
      </c>
      <c r="AC162" t="s">
        <v>268</v>
      </c>
      <c r="AD162" t="s">
        <v>268</v>
      </c>
      <c r="AE162" t="s">
        <v>287</v>
      </c>
      <c r="AF162" t="s">
        <v>1811</v>
      </c>
      <c r="AG162" t="s">
        <v>875</v>
      </c>
      <c r="AH162" t="s">
        <v>1831</v>
      </c>
      <c r="AI162" t="s">
        <v>2886</v>
      </c>
      <c r="AJ162" t="s">
        <v>268</v>
      </c>
      <c r="AK162" t="s">
        <v>366</v>
      </c>
      <c r="AL162" t="s">
        <v>268</v>
      </c>
      <c r="AM162" t="s">
        <v>353</v>
      </c>
      <c r="AN162" t="s">
        <v>268</v>
      </c>
      <c r="AO162" t="s">
        <v>268</v>
      </c>
      <c r="AP162" t="s">
        <v>268</v>
      </c>
      <c r="AQ162" t="s">
        <v>268</v>
      </c>
      <c r="AR162" t="s">
        <v>268</v>
      </c>
      <c r="AS162" t="s">
        <v>268</v>
      </c>
      <c r="AT162" t="s">
        <v>268</v>
      </c>
      <c r="AU162" t="s">
        <v>268</v>
      </c>
      <c r="AV162" t="s">
        <v>268</v>
      </c>
      <c r="AW162" t="s">
        <v>268</v>
      </c>
      <c r="AX162" t="s">
        <v>268</v>
      </c>
      <c r="AY162" t="s">
        <v>268</v>
      </c>
      <c r="AZ162" t="s">
        <v>268</v>
      </c>
      <c r="BA162" t="s">
        <v>268</v>
      </c>
      <c r="BB162" t="s">
        <v>268</v>
      </c>
      <c r="BC162" t="s">
        <v>268</v>
      </c>
      <c r="BD162" t="s">
        <v>268</v>
      </c>
      <c r="BE162" t="s">
        <v>268</v>
      </c>
      <c r="BF162" t="s">
        <v>268</v>
      </c>
      <c r="BG162" t="s">
        <v>268</v>
      </c>
      <c r="BH162" t="s">
        <v>268</v>
      </c>
      <c r="BI162" t="s">
        <v>268</v>
      </c>
      <c r="BJ162" t="s">
        <v>268</v>
      </c>
      <c r="BK162" t="s">
        <v>268</v>
      </c>
      <c r="BL162" t="s">
        <v>268</v>
      </c>
      <c r="BM162" t="s">
        <v>268</v>
      </c>
      <c r="BN162" t="s">
        <v>268</v>
      </c>
      <c r="BO162" t="s">
        <v>268</v>
      </c>
      <c r="BP162" t="s">
        <v>268</v>
      </c>
      <c r="BQ162" t="s">
        <v>268</v>
      </c>
      <c r="BR162" t="s">
        <v>268</v>
      </c>
      <c r="BS162" t="s">
        <v>268</v>
      </c>
      <c r="BT162" t="s">
        <v>268</v>
      </c>
      <c r="BU162" t="s">
        <v>268</v>
      </c>
      <c r="BV162" t="s">
        <v>268</v>
      </c>
      <c r="BW162" t="s">
        <v>268</v>
      </c>
      <c r="BX162" t="s">
        <v>268</v>
      </c>
      <c r="BY162">
        <v>60</v>
      </c>
      <c r="BZ162">
        <v>60</v>
      </c>
      <c r="CA162" t="s">
        <v>142</v>
      </c>
      <c r="CB162" s="356">
        <v>123</v>
      </c>
      <c r="CC162" t="s">
        <v>1817</v>
      </c>
      <c r="CD162" t="s">
        <v>268</v>
      </c>
      <c r="CE162" t="s">
        <v>268</v>
      </c>
      <c r="CF162" s="356">
        <v>2</v>
      </c>
      <c r="CG162" t="s">
        <v>268</v>
      </c>
      <c r="CH162" t="s">
        <v>268</v>
      </c>
      <c r="CI162" t="s">
        <v>268</v>
      </c>
      <c r="CJ162" t="s">
        <v>268</v>
      </c>
      <c r="CK162" t="s">
        <v>268</v>
      </c>
      <c r="CL162" t="s">
        <v>268</v>
      </c>
      <c r="CM162" t="s">
        <v>11224</v>
      </c>
      <c r="CN162">
        <v>34.51</v>
      </c>
      <c r="CO162" t="s">
        <v>268</v>
      </c>
      <c r="CP162">
        <v>34.51</v>
      </c>
      <c r="CQ162">
        <v>365</v>
      </c>
      <c r="CR162" t="s">
        <v>878</v>
      </c>
      <c r="CS162" t="s">
        <v>11225</v>
      </c>
      <c r="CT162" t="s">
        <v>11226</v>
      </c>
      <c r="CU162" t="s">
        <v>11227</v>
      </c>
      <c r="CV162" t="s">
        <v>268</v>
      </c>
      <c r="CW162" t="s">
        <v>268</v>
      </c>
      <c r="CX162" t="s">
        <v>268</v>
      </c>
      <c r="CY162" t="s">
        <v>268</v>
      </c>
      <c r="CZ162" t="s">
        <v>268</v>
      </c>
      <c r="DA162" t="s">
        <v>268</v>
      </c>
      <c r="DB162" s="429">
        <f t="shared" si="32"/>
        <v>0</v>
      </c>
      <c r="DC162" s="284">
        <f t="shared" si="33"/>
        <v>0</v>
      </c>
      <c r="DD162" s="284">
        <f t="shared" si="34"/>
        <v>0</v>
      </c>
      <c r="DE162" s="284">
        <f t="shared" si="35"/>
        <v>0</v>
      </c>
      <c r="DF162" s="295">
        <f t="shared" si="36"/>
        <v>60</v>
      </c>
      <c r="DG162" s="284">
        <f t="shared" si="37"/>
        <v>1</v>
      </c>
      <c r="DH162" s="284">
        <f t="shared" si="38"/>
        <v>0</v>
      </c>
      <c r="DI162" s="284">
        <f t="shared" si="39"/>
        <v>0</v>
      </c>
      <c r="DJ162" s="284">
        <f t="shared" si="40"/>
        <v>0</v>
      </c>
      <c r="DK162" s="295">
        <f t="shared" si="41"/>
        <v>0</v>
      </c>
      <c r="DL162" s="297">
        <f t="shared" si="42"/>
        <v>2</v>
      </c>
      <c r="DM162" s="430">
        <f>IFERROR(IF(CA162="D",IF(DL162="A dispo.",DF162*VLOOKUP('DATI INPUT'!$F$27,TARIFFE_UD,4,FALSE),DF162*VLOOKUP(DL162,TARIFFE_UD,4,FALSE)),DF162*VLOOKUP(CB162-100,TARIFFE_UND,4,FALSE)),0)</f>
        <v>34.511501713248464</v>
      </c>
      <c r="DN162" s="430">
        <f>IFERROR(IF(CA162="D",IF(DL162="A dispo.",DK162*VLOOKUP('DATI INPUT'!$F$27,TARIFFE_UD,5,FALSE),DK162*VLOOKUP(DL162,TARIFFE_UD,5,FALSE)),DK162*VLOOKUP(CB162-100,TARIFFE_UND,5,FALSE)),0)</f>
        <v>0</v>
      </c>
      <c r="DO162" s="431">
        <f t="shared" si="43"/>
        <v>1.5017132484658191E-3</v>
      </c>
      <c r="DP162" s="299">
        <f>IFERROR(IF(CA162="D",IF(DL162="A dispo.",DF162*VLOOKUP('DATI INPUT'!$F$27,TARIFFE_UD,2,FALSE),DF162*VLOOKUP(DL162,TARIFFE_UD,2,FALSE)),DF162*VLOOKUP(CB162-100,TARIFFE_UND,2,FALSE)),0)</f>
        <v>43.117299489289316</v>
      </c>
      <c r="DQ162" s="299">
        <f>IFERROR(IF(CA162="D",IF(DL162="A dispo.",DK162*VLOOKUP('DATI INPUT'!$F$27,TARIFFE_UD,3,FALSE),DK162*VLOOKUP(DL162,TARIFFE_UD,3,FALSE)),DK162*VLOOKUP(CB162-100,TARIFFE_UND,3,FALSE)),0)</f>
        <v>0</v>
      </c>
      <c r="DR162" s="299">
        <f t="shared" si="44"/>
        <v>43.117299489289316</v>
      </c>
    </row>
    <row r="163" spans="1:122" x14ac:dyDescent="0.25">
      <c r="A163" t="s">
        <v>2891</v>
      </c>
      <c r="B163" t="s">
        <v>2879</v>
      </c>
      <c r="C163" t="s">
        <v>2892</v>
      </c>
      <c r="D163" t="s">
        <v>2881</v>
      </c>
      <c r="E163" t="s">
        <v>268</v>
      </c>
      <c r="F163" t="s">
        <v>156</v>
      </c>
      <c r="G163" t="s">
        <v>2882</v>
      </c>
      <c r="H163" t="s">
        <v>914</v>
      </c>
      <c r="I163" t="s">
        <v>2883</v>
      </c>
      <c r="J163" t="s">
        <v>274</v>
      </c>
      <c r="K163" t="s">
        <v>2884</v>
      </c>
      <c r="L163" t="s">
        <v>984</v>
      </c>
      <c r="M163" t="s">
        <v>2885</v>
      </c>
      <c r="N163" t="s">
        <v>984</v>
      </c>
      <c r="O163" t="s">
        <v>873</v>
      </c>
      <c r="P163" t="s">
        <v>1046</v>
      </c>
      <c r="Q163" t="s">
        <v>270</v>
      </c>
      <c r="R163" t="s">
        <v>154</v>
      </c>
      <c r="S163" t="s">
        <v>268</v>
      </c>
      <c r="T163" t="s">
        <v>268</v>
      </c>
      <c r="U163" t="s">
        <v>268</v>
      </c>
      <c r="V163" t="s">
        <v>268</v>
      </c>
      <c r="W163" t="s">
        <v>10453</v>
      </c>
      <c r="X163" t="s">
        <v>268</v>
      </c>
      <c r="Y163" t="s">
        <v>268</v>
      </c>
      <c r="Z163" t="s">
        <v>268</v>
      </c>
      <c r="AA163" t="s">
        <v>268</v>
      </c>
      <c r="AB163" t="s">
        <v>268</v>
      </c>
      <c r="AC163" t="s">
        <v>268</v>
      </c>
      <c r="AD163" t="s">
        <v>268</v>
      </c>
      <c r="AE163" t="s">
        <v>287</v>
      </c>
      <c r="AF163" t="s">
        <v>1811</v>
      </c>
      <c r="AG163" t="s">
        <v>875</v>
      </c>
      <c r="AH163" t="s">
        <v>1812</v>
      </c>
      <c r="AI163" t="s">
        <v>2894</v>
      </c>
      <c r="AJ163" t="s">
        <v>268</v>
      </c>
      <c r="AK163" t="s">
        <v>268</v>
      </c>
      <c r="AL163" t="s">
        <v>268</v>
      </c>
      <c r="AM163" t="s">
        <v>353</v>
      </c>
      <c r="AN163" t="s">
        <v>268</v>
      </c>
      <c r="AO163" t="s">
        <v>268</v>
      </c>
      <c r="AP163" t="s">
        <v>268</v>
      </c>
      <c r="AQ163" t="s">
        <v>268</v>
      </c>
      <c r="AR163" t="s">
        <v>268</v>
      </c>
      <c r="AS163" t="s">
        <v>268</v>
      </c>
      <c r="AT163" t="s">
        <v>268</v>
      </c>
      <c r="AU163" t="s">
        <v>268</v>
      </c>
      <c r="AV163" t="s">
        <v>268</v>
      </c>
      <c r="AW163" t="s">
        <v>268</v>
      </c>
      <c r="AX163" t="s">
        <v>268</v>
      </c>
      <c r="AY163" t="s">
        <v>268</v>
      </c>
      <c r="AZ163" t="s">
        <v>268</v>
      </c>
      <c r="BA163" t="s">
        <v>268</v>
      </c>
      <c r="BB163" t="s">
        <v>268</v>
      </c>
      <c r="BC163" t="s">
        <v>268</v>
      </c>
      <c r="BD163" t="s">
        <v>268</v>
      </c>
      <c r="BE163" t="s">
        <v>268</v>
      </c>
      <c r="BF163" t="s">
        <v>268</v>
      </c>
      <c r="BG163" t="s">
        <v>268</v>
      </c>
      <c r="BH163" t="s">
        <v>268</v>
      </c>
      <c r="BI163" t="s">
        <v>268</v>
      </c>
      <c r="BJ163" t="s">
        <v>268</v>
      </c>
      <c r="BK163" t="s">
        <v>268</v>
      </c>
      <c r="BL163" t="s">
        <v>268</v>
      </c>
      <c r="BM163" t="s">
        <v>268</v>
      </c>
      <c r="BN163" t="s">
        <v>268</v>
      </c>
      <c r="BO163" t="s">
        <v>268</v>
      </c>
      <c r="BP163" t="s">
        <v>268</v>
      </c>
      <c r="BQ163" t="s">
        <v>268</v>
      </c>
      <c r="BR163" t="s">
        <v>268</v>
      </c>
      <c r="BS163" t="s">
        <v>268</v>
      </c>
      <c r="BT163" t="s">
        <v>268</v>
      </c>
      <c r="BU163" t="s">
        <v>268</v>
      </c>
      <c r="BV163" t="s">
        <v>268</v>
      </c>
      <c r="BW163" t="s">
        <v>268</v>
      </c>
      <c r="BX163" t="s">
        <v>268</v>
      </c>
      <c r="BY163">
        <v>16.61</v>
      </c>
      <c r="BZ163">
        <v>16.61</v>
      </c>
      <c r="CA163" t="s">
        <v>142</v>
      </c>
      <c r="CB163" s="356">
        <v>123</v>
      </c>
      <c r="CC163" t="s">
        <v>1817</v>
      </c>
      <c r="CD163" t="s">
        <v>268</v>
      </c>
      <c r="CE163" t="s">
        <v>268</v>
      </c>
      <c r="CF163" s="356">
        <v>2</v>
      </c>
      <c r="CG163" t="s">
        <v>268</v>
      </c>
      <c r="CH163" t="s">
        <v>268</v>
      </c>
      <c r="CI163" t="s">
        <v>268</v>
      </c>
      <c r="CJ163" t="s">
        <v>268</v>
      </c>
      <c r="CK163" t="s">
        <v>268</v>
      </c>
      <c r="CL163" t="s">
        <v>2895</v>
      </c>
      <c r="CM163" t="s">
        <v>11224</v>
      </c>
      <c r="CN163">
        <v>9.5500000000000007</v>
      </c>
      <c r="CO163" t="s">
        <v>268</v>
      </c>
      <c r="CP163">
        <v>9.5500000000000007</v>
      </c>
      <c r="CQ163">
        <v>365</v>
      </c>
      <c r="CR163" t="s">
        <v>878</v>
      </c>
      <c r="CS163" t="s">
        <v>11225</v>
      </c>
      <c r="CT163" t="s">
        <v>11226</v>
      </c>
      <c r="CU163" t="s">
        <v>11227</v>
      </c>
      <c r="CV163" t="s">
        <v>268</v>
      </c>
      <c r="CW163" t="s">
        <v>268</v>
      </c>
      <c r="CX163" t="s">
        <v>268</v>
      </c>
      <c r="CY163" t="s">
        <v>268</v>
      </c>
      <c r="CZ163" t="s">
        <v>268</v>
      </c>
      <c r="DA163" t="s">
        <v>268</v>
      </c>
      <c r="DB163" s="429">
        <f t="shared" si="32"/>
        <v>0</v>
      </c>
      <c r="DC163" s="284">
        <f t="shared" si="33"/>
        <v>0</v>
      </c>
      <c r="DD163" s="284">
        <f t="shared" si="34"/>
        <v>0</v>
      </c>
      <c r="DE163" s="284">
        <f t="shared" si="35"/>
        <v>0</v>
      </c>
      <c r="DF163" s="295">
        <f t="shared" si="36"/>
        <v>16.61</v>
      </c>
      <c r="DG163" s="284">
        <f t="shared" si="37"/>
        <v>1</v>
      </c>
      <c r="DH163" s="284">
        <f t="shared" si="38"/>
        <v>0</v>
      </c>
      <c r="DI163" s="284">
        <f t="shared" si="39"/>
        <v>0</v>
      </c>
      <c r="DJ163" s="284">
        <f t="shared" si="40"/>
        <v>0</v>
      </c>
      <c r="DK163" s="295">
        <f t="shared" si="41"/>
        <v>0</v>
      </c>
      <c r="DL163" s="297">
        <f t="shared" si="42"/>
        <v>2</v>
      </c>
      <c r="DM163" s="430">
        <f>IFERROR(IF(CA163="D",IF(DL163="A dispo.",DF163*VLOOKUP('DATI INPUT'!$F$27,TARIFFE_UD,4,FALSE),DF163*VLOOKUP(DL163,TARIFFE_UD,4,FALSE)),DF163*VLOOKUP(CB163-100,TARIFFE_UND,4,FALSE)),0)</f>
        <v>9.5539340576176155</v>
      </c>
      <c r="DN163" s="430">
        <f>IFERROR(IF(CA163="D",IF(DL163="A dispo.",DK163*VLOOKUP('DATI INPUT'!$F$27,TARIFFE_UD,5,FALSE),DK163*VLOOKUP(DL163,TARIFFE_UD,5,FALSE)),DK163*VLOOKUP(CB163-100,TARIFFE_UND,5,FALSE)),0)</f>
        <v>0</v>
      </c>
      <c r="DO163" s="431">
        <f t="shared" si="43"/>
        <v>3.9340576176147835E-3</v>
      </c>
      <c r="DP163" s="299">
        <f>IFERROR(IF(CA163="D",IF(DL163="A dispo.",DF163*VLOOKUP('DATI INPUT'!$F$27,TARIFFE_UD,2,FALSE),DF163*VLOOKUP(DL163,TARIFFE_UD,2,FALSE)),DF163*VLOOKUP(CB163-100,TARIFFE_UND,2,FALSE)),0)</f>
        <v>11.936305741951593</v>
      </c>
      <c r="DQ163" s="299">
        <f>IFERROR(IF(CA163="D",IF(DL163="A dispo.",DK163*VLOOKUP('DATI INPUT'!$F$27,TARIFFE_UD,3,FALSE),DK163*VLOOKUP(DL163,TARIFFE_UD,3,FALSE)),DK163*VLOOKUP(CB163-100,TARIFFE_UND,3,FALSE)),0)</f>
        <v>0</v>
      </c>
      <c r="DR163" s="299">
        <f t="shared" si="44"/>
        <v>11.936305741951593</v>
      </c>
    </row>
    <row r="164" spans="1:122" x14ac:dyDescent="0.25">
      <c r="A164" t="s">
        <v>2896</v>
      </c>
      <c r="B164" t="s">
        <v>2897</v>
      </c>
      <c r="C164" t="s">
        <v>2898</v>
      </c>
      <c r="D164" t="s">
        <v>2899</v>
      </c>
      <c r="E164" t="s">
        <v>268</v>
      </c>
      <c r="F164" t="s">
        <v>156</v>
      </c>
      <c r="G164" t="s">
        <v>2900</v>
      </c>
      <c r="H164" t="s">
        <v>914</v>
      </c>
      <c r="I164" t="s">
        <v>2901</v>
      </c>
      <c r="J164" t="s">
        <v>156</v>
      </c>
      <c r="K164" t="s">
        <v>2902</v>
      </c>
      <c r="L164" t="s">
        <v>960</v>
      </c>
      <c r="M164" t="s">
        <v>2903</v>
      </c>
      <c r="N164" t="s">
        <v>303</v>
      </c>
      <c r="O164" t="s">
        <v>919</v>
      </c>
      <c r="P164" t="s">
        <v>2904</v>
      </c>
      <c r="Q164" t="s">
        <v>271</v>
      </c>
      <c r="R164" t="s">
        <v>268</v>
      </c>
      <c r="S164" t="s">
        <v>268</v>
      </c>
      <c r="T164" t="s">
        <v>268</v>
      </c>
      <c r="U164" t="s">
        <v>268</v>
      </c>
      <c r="V164" t="s">
        <v>268</v>
      </c>
      <c r="W164" t="s">
        <v>2905</v>
      </c>
      <c r="X164" t="s">
        <v>1310</v>
      </c>
      <c r="Y164" t="s">
        <v>497</v>
      </c>
      <c r="Z164" t="s">
        <v>268</v>
      </c>
      <c r="AA164" t="s">
        <v>268</v>
      </c>
      <c r="AB164" t="s">
        <v>268</v>
      </c>
      <c r="AC164" t="s">
        <v>268</v>
      </c>
      <c r="AD164" t="s">
        <v>268</v>
      </c>
      <c r="AE164" t="s">
        <v>287</v>
      </c>
      <c r="AF164" t="s">
        <v>1811</v>
      </c>
      <c r="AG164" t="s">
        <v>875</v>
      </c>
      <c r="AH164" t="s">
        <v>394</v>
      </c>
      <c r="AI164" t="s">
        <v>958</v>
      </c>
      <c r="AJ164" t="s">
        <v>268</v>
      </c>
      <c r="AK164" t="s">
        <v>381</v>
      </c>
      <c r="AL164" t="s">
        <v>268</v>
      </c>
      <c r="AM164" t="s">
        <v>431</v>
      </c>
      <c r="AN164" t="s">
        <v>268</v>
      </c>
      <c r="AO164" t="s">
        <v>268</v>
      </c>
      <c r="AP164" t="s">
        <v>268</v>
      </c>
      <c r="AQ164" t="s">
        <v>268</v>
      </c>
      <c r="AR164" t="s">
        <v>268</v>
      </c>
      <c r="AS164" t="s">
        <v>268</v>
      </c>
      <c r="AT164" t="s">
        <v>268</v>
      </c>
      <c r="AU164" t="s">
        <v>268</v>
      </c>
      <c r="AV164" t="s">
        <v>268</v>
      </c>
      <c r="AW164" t="s">
        <v>268</v>
      </c>
      <c r="AX164" t="s">
        <v>268</v>
      </c>
      <c r="AY164" t="s">
        <v>268</v>
      </c>
      <c r="AZ164" t="s">
        <v>268</v>
      </c>
      <c r="BA164" t="s">
        <v>268</v>
      </c>
      <c r="BB164" t="s">
        <v>268</v>
      </c>
      <c r="BC164" t="s">
        <v>268</v>
      </c>
      <c r="BD164" t="s">
        <v>268</v>
      </c>
      <c r="BE164" t="s">
        <v>268</v>
      </c>
      <c r="BF164" t="s">
        <v>268</v>
      </c>
      <c r="BG164" t="s">
        <v>268</v>
      </c>
      <c r="BH164" t="s">
        <v>268</v>
      </c>
      <c r="BI164" t="s">
        <v>268</v>
      </c>
      <c r="BJ164" t="s">
        <v>268</v>
      </c>
      <c r="BK164" t="s">
        <v>268</v>
      </c>
      <c r="BL164" t="s">
        <v>268</v>
      </c>
      <c r="BM164" t="s">
        <v>268</v>
      </c>
      <c r="BN164" t="s">
        <v>268</v>
      </c>
      <c r="BO164" t="s">
        <v>268</v>
      </c>
      <c r="BP164" t="s">
        <v>268</v>
      </c>
      <c r="BQ164" t="s">
        <v>268</v>
      </c>
      <c r="BR164" t="s">
        <v>268</v>
      </c>
      <c r="BS164" t="s">
        <v>268</v>
      </c>
      <c r="BT164" t="s">
        <v>268</v>
      </c>
      <c r="BU164" t="s">
        <v>268</v>
      </c>
      <c r="BV164" t="s">
        <v>268</v>
      </c>
      <c r="BW164" t="s">
        <v>268</v>
      </c>
      <c r="BX164" t="s">
        <v>268</v>
      </c>
      <c r="BY164">
        <v>228</v>
      </c>
      <c r="BZ164">
        <v>228</v>
      </c>
      <c r="CA164" t="s">
        <v>142</v>
      </c>
      <c r="CB164" s="356">
        <v>122</v>
      </c>
      <c r="CC164" t="s">
        <v>876</v>
      </c>
      <c r="CD164" t="s">
        <v>268</v>
      </c>
      <c r="CE164" t="s">
        <v>268</v>
      </c>
      <c r="CF164" t="s">
        <v>268</v>
      </c>
      <c r="CG164" t="s">
        <v>268</v>
      </c>
      <c r="CH164" t="s">
        <v>268</v>
      </c>
      <c r="CI164" t="s">
        <v>268</v>
      </c>
      <c r="CJ164" t="s">
        <v>268</v>
      </c>
      <c r="CK164" t="s">
        <v>268</v>
      </c>
      <c r="CL164" t="s">
        <v>268</v>
      </c>
      <c r="CM164" t="s">
        <v>11224</v>
      </c>
      <c r="CN164">
        <v>211.92</v>
      </c>
      <c r="CO164" t="s">
        <v>268</v>
      </c>
      <c r="CP164">
        <v>211.92</v>
      </c>
      <c r="CQ164">
        <v>365</v>
      </c>
      <c r="CR164" t="s">
        <v>878</v>
      </c>
      <c r="CS164" t="s">
        <v>11225</v>
      </c>
      <c r="CT164" t="s">
        <v>11226</v>
      </c>
      <c r="CU164" t="s">
        <v>11227</v>
      </c>
      <c r="CV164" t="s">
        <v>268</v>
      </c>
      <c r="CW164" t="s">
        <v>268</v>
      </c>
      <c r="CX164" t="s">
        <v>268</v>
      </c>
      <c r="CY164" t="s">
        <v>268</v>
      </c>
      <c r="CZ164" t="s">
        <v>268</v>
      </c>
      <c r="DA164" t="s">
        <v>268</v>
      </c>
      <c r="DB164" s="429">
        <f t="shared" si="32"/>
        <v>0</v>
      </c>
      <c r="DC164" s="284">
        <f t="shared" si="33"/>
        <v>0</v>
      </c>
      <c r="DD164" s="284">
        <f t="shared" si="34"/>
        <v>0</v>
      </c>
      <c r="DE164" s="284">
        <f t="shared" si="35"/>
        <v>0</v>
      </c>
      <c r="DF164" s="295">
        <f t="shared" si="36"/>
        <v>228</v>
      </c>
      <c r="DG164" s="284">
        <f t="shared" si="37"/>
        <v>0</v>
      </c>
      <c r="DH164" s="284">
        <f t="shared" si="38"/>
        <v>0</v>
      </c>
      <c r="DI164" s="284">
        <f t="shared" si="39"/>
        <v>0</v>
      </c>
      <c r="DJ164" s="284">
        <f t="shared" si="40"/>
        <v>0</v>
      </c>
      <c r="DK164" s="295">
        <f t="shared" si="41"/>
        <v>1</v>
      </c>
      <c r="DL164" s="297" t="str">
        <f t="shared" si="42"/>
        <v>A dispo.</v>
      </c>
      <c r="DM164" s="430">
        <f>IFERROR(IF(CA164="D",IF(DL164="A dispo.",DF164*VLOOKUP('DATI INPUT'!$F$27,TARIFFE_UD,4,FALSE),DF164*VLOOKUP(DL164,TARIFFE_UD,4,FALSE)),DF164*VLOOKUP(CB164-100,TARIFFE_UND,4,FALSE)),0)</f>
        <v>144.52571737874661</v>
      </c>
      <c r="DN164" s="430">
        <f>IFERROR(IF(CA164="D",IF(DL164="A dispo.",DK164*VLOOKUP('DATI INPUT'!$F$27,TARIFFE_UD,5,FALSE),DK164*VLOOKUP(DL164,TARIFFE_UD,5,FALSE)),DK164*VLOOKUP(CB164-100,TARIFFE_UND,5,FALSE)),0)</f>
        <v>67.397800635548478</v>
      </c>
      <c r="DO164" s="431">
        <f t="shared" si="43"/>
        <v>3.5180142951105609E-3</v>
      </c>
      <c r="DP164" s="299">
        <f>IFERROR(IF(CA164="D",IF(DL164="A dispo.",DF164*VLOOKUP('DATI INPUT'!$F$27,TARIFFE_UD,2,FALSE),DF164*VLOOKUP(DL164,TARIFFE_UD,2,FALSE)),DF164*VLOOKUP(CB164-100,TARIFFE_UND,2,FALSE)),0)</f>
        <v>180.56469092249318</v>
      </c>
      <c r="DQ164" s="299">
        <f>IFERROR(IF(CA164="D",IF(DL164="A dispo.",DK164*VLOOKUP('DATI INPUT'!$F$27,TARIFFE_UD,3,FALSE),DK164*VLOOKUP(DL164,TARIFFE_UD,3,FALSE)),DK164*VLOOKUP(CB164-100,TARIFFE_UND,3,FALSE)),0)</f>
        <v>60.367780403072892</v>
      </c>
      <c r="DR164" s="299">
        <f t="shared" si="44"/>
        <v>240.93247132556607</v>
      </c>
    </row>
    <row r="165" spans="1:122" x14ac:dyDescent="0.25">
      <c r="A165" t="s">
        <v>2906</v>
      </c>
      <c r="B165" t="s">
        <v>569</v>
      </c>
      <c r="C165" t="s">
        <v>2907</v>
      </c>
      <c r="D165" t="s">
        <v>2908</v>
      </c>
      <c r="E165" t="s">
        <v>268</v>
      </c>
      <c r="F165" t="s">
        <v>156</v>
      </c>
      <c r="G165" t="s">
        <v>2909</v>
      </c>
      <c r="H165" t="s">
        <v>914</v>
      </c>
      <c r="I165" t="s">
        <v>2910</v>
      </c>
      <c r="J165" t="s">
        <v>274</v>
      </c>
      <c r="K165" t="s">
        <v>2911</v>
      </c>
      <c r="L165" t="s">
        <v>2912</v>
      </c>
      <c r="M165" t="s">
        <v>2913</v>
      </c>
      <c r="N165" t="s">
        <v>2912</v>
      </c>
      <c r="O165" t="s">
        <v>1317</v>
      </c>
      <c r="P165" t="s">
        <v>2914</v>
      </c>
      <c r="Q165" t="s">
        <v>313</v>
      </c>
      <c r="R165" t="s">
        <v>268</v>
      </c>
      <c r="S165" t="s">
        <v>268</v>
      </c>
      <c r="T165" t="s">
        <v>268</v>
      </c>
      <c r="U165" t="s">
        <v>268</v>
      </c>
      <c r="V165" t="s">
        <v>268</v>
      </c>
      <c r="W165" t="s">
        <v>2915</v>
      </c>
      <c r="X165" t="s">
        <v>887</v>
      </c>
      <c r="Y165" t="s">
        <v>333</v>
      </c>
      <c r="Z165" t="s">
        <v>268</v>
      </c>
      <c r="AA165" t="s">
        <v>268</v>
      </c>
      <c r="AB165" t="s">
        <v>268</v>
      </c>
      <c r="AC165" t="s">
        <v>268</v>
      </c>
      <c r="AD165" t="s">
        <v>268</v>
      </c>
      <c r="AE165" t="s">
        <v>287</v>
      </c>
      <c r="AF165" t="s">
        <v>1811</v>
      </c>
      <c r="AG165" t="s">
        <v>875</v>
      </c>
      <c r="AH165" t="s">
        <v>1848</v>
      </c>
      <c r="AI165" t="s">
        <v>1400</v>
      </c>
      <c r="AJ165" t="s">
        <v>268</v>
      </c>
      <c r="AK165" t="s">
        <v>366</v>
      </c>
      <c r="AL165" t="s">
        <v>268</v>
      </c>
      <c r="AM165" t="s">
        <v>353</v>
      </c>
      <c r="AN165" t="s">
        <v>287</v>
      </c>
      <c r="AO165" t="s">
        <v>1811</v>
      </c>
      <c r="AP165" t="s">
        <v>875</v>
      </c>
      <c r="AQ165" t="s">
        <v>1848</v>
      </c>
      <c r="AR165" t="s">
        <v>1400</v>
      </c>
      <c r="AS165" t="s">
        <v>268</v>
      </c>
      <c r="AT165" t="s">
        <v>377</v>
      </c>
      <c r="AU165" t="s">
        <v>268</v>
      </c>
      <c r="AV165" t="s">
        <v>405</v>
      </c>
      <c r="AW165" t="s">
        <v>268</v>
      </c>
      <c r="AX165" t="s">
        <v>268</v>
      </c>
      <c r="AY165" t="s">
        <v>268</v>
      </c>
      <c r="AZ165" t="s">
        <v>268</v>
      </c>
      <c r="BA165" t="s">
        <v>268</v>
      </c>
      <c r="BB165" t="s">
        <v>268</v>
      </c>
      <c r="BC165" t="s">
        <v>268</v>
      </c>
      <c r="BD165" t="s">
        <v>268</v>
      </c>
      <c r="BE165" t="s">
        <v>268</v>
      </c>
      <c r="BF165" t="s">
        <v>268</v>
      </c>
      <c r="BG165" t="s">
        <v>268</v>
      </c>
      <c r="BH165" t="s">
        <v>268</v>
      </c>
      <c r="BI165" t="s">
        <v>268</v>
      </c>
      <c r="BJ165" t="s">
        <v>268</v>
      </c>
      <c r="BK165" t="s">
        <v>268</v>
      </c>
      <c r="BL165" t="s">
        <v>268</v>
      </c>
      <c r="BM165" t="s">
        <v>268</v>
      </c>
      <c r="BN165" t="s">
        <v>268</v>
      </c>
      <c r="BO165" t="s">
        <v>268</v>
      </c>
      <c r="BP165" t="s">
        <v>268</v>
      </c>
      <c r="BQ165" t="s">
        <v>268</v>
      </c>
      <c r="BR165" t="s">
        <v>268</v>
      </c>
      <c r="BS165" t="s">
        <v>268</v>
      </c>
      <c r="BT165" t="s">
        <v>268</v>
      </c>
      <c r="BU165" t="s">
        <v>268</v>
      </c>
      <c r="BV165" t="s">
        <v>268</v>
      </c>
      <c r="BW165" t="s">
        <v>268</v>
      </c>
      <c r="BX165" t="s">
        <v>268</v>
      </c>
      <c r="BY165">
        <v>80</v>
      </c>
      <c r="BZ165">
        <v>80</v>
      </c>
      <c r="CA165" t="s">
        <v>142</v>
      </c>
      <c r="CB165" s="356">
        <v>122</v>
      </c>
      <c r="CC165" t="s">
        <v>876</v>
      </c>
      <c r="CD165" t="s">
        <v>268</v>
      </c>
      <c r="CE165" t="s">
        <v>268</v>
      </c>
      <c r="CF165" t="s">
        <v>268</v>
      </c>
      <c r="CG165" t="s">
        <v>268</v>
      </c>
      <c r="CH165" t="s">
        <v>268</v>
      </c>
      <c r="CI165" t="s">
        <v>268</v>
      </c>
      <c r="CJ165" t="s">
        <v>268</v>
      </c>
      <c r="CK165" t="s">
        <v>268</v>
      </c>
      <c r="CL165" t="s">
        <v>268</v>
      </c>
      <c r="CM165" t="s">
        <v>11224</v>
      </c>
      <c r="CN165">
        <v>118.11</v>
      </c>
      <c r="CO165" t="s">
        <v>268</v>
      </c>
      <c r="CP165">
        <v>118.11</v>
      </c>
      <c r="CQ165">
        <v>365</v>
      </c>
      <c r="CR165" t="s">
        <v>878</v>
      </c>
      <c r="CS165" t="s">
        <v>11225</v>
      </c>
      <c r="CT165" t="s">
        <v>11226</v>
      </c>
      <c r="CU165" t="s">
        <v>11227</v>
      </c>
      <c r="CV165" t="s">
        <v>268</v>
      </c>
      <c r="CW165" t="s">
        <v>268</v>
      </c>
      <c r="CX165" t="s">
        <v>268</v>
      </c>
      <c r="CY165" t="s">
        <v>268</v>
      </c>
      <c r="CZ165" t="s">
        <v>268</v>
      </c>
      <c r="DA165" t="s">
        <v>268</v>
      </c>
      <c r="DB165" s="429">
        <f t="shared" si="32"/>
        <v>0</v>
      </c>
      <c r="DC165" s="284">
        <f t="shared" si="33"/>
        <v>0</v>
      </c>
      <c r="DD165" s="284">
        <f t="shared" si="34"/>
        <v>0</v>
      </c>
      <c r="DE165" s="284">
        <f t="shared" si="35"/>
        <v>0</v>
      </c>
      <c r="DF165" s="295">
        <f t="shared" si="36"/>
        <v>80</v>
      </c>
      <c r="DG165" s="284">
        <f t="shared" si="37"/>
        <v>0</v>
      </c>
      <c r="DH165" s="284">
        <f t="shared" si="38"/>
        <v>0</v>
      </c>
      <c r="DI165" s="284">
        <f t="shared" si="39"/>
        <v>0</v>
      </c>
      <c r="DJ165" s="284">
        <f t="shared" si="40"/>
        <v>0</v>
      </c>
      <c r="DK165" s="295">
        <f t="shared" si="41"/>
        <v>1</v>
      </c>
      <c r="DL165" s="297" t="str">
        <f t="shared" si="42"/>
        <v>A dispo.</v>
      </c>
      <c r="DM165" s="430">
        <f>IFERROR(IF(CA165="D",IF(DL165="A dispo.",DF165*VLOOKUP('DATI INPUT'!$F$27,TARIFFE_UD,4,FALSE),DF165*VLOOKUP(DL165,TARIFFE_UD,4,FALSE)),DF165*VLOOKUP(CB165-100,TARIFFE_UND,4,FALSE)),0)</f>
        <v>50.71077802763039</v>
      </c>
      <c r="DN165" s="430">
        <f>IFERROR(IF(CA165="D",IF(DL165="A dispo.",DK165*VLOOKUP('DATI INPUT'!$F$27,TARIFFE_UD,5,FALSE),DK165*VLOOKUP(DL165,TARIFFE_UD,5,FALSE)),DK165*VLOOKUP(CB165-100,TARIFFE_UND,5,FALSE)),0)</f>
        <v>67.397800635548478</v>
      </c>
      <c r="DO165" s="431">
        <f t="shared" si="43"/>
        <v>-1.4213368211386523E-3</v>
      </c>
      <c r="DP165" s="299">
        <f>IFERROR(IF(CA165="D",IF(DL165="A dispo.",DF165*VLOOKUP('DATI INPUT'!$F$27,TARIFFE_UD,2,FALSE),DF165*VLOOKUP(DL165,TARIFFE_UD,2,FALSE)),DF165*VLOOKUP(CB165-100,TARIFFE_UND,2,FALSE)),0)</f>
        <v>63.356031902629191</v>
      </c>
      <c r="DQ165" s="299">
        <f>IFERROR(IF(CA165="D",IF(DL165="A dispo.",DK165*VLOOKUP('DATI INPUT'!$F$27,TARIFFE_UD,3,FALSE),DK165*VLOOKUP(DL165,TARIFFE_UD,3,FALSE)),DK165*VLOOKUP(CB165-100,TARIFFE_UND,3,FALSE)),0)</f>
        <v>60.367780403072892</v>
      </c>
      <c r="DR165" s="299">
        <f t="shared" si="44"/>
        <v>123.72381230570208</v>
      </c>
    </row>
    <row r="166" spans="1:122" x14ac:dyDescent="0.25">
      <c r="A166" t="s">
        <v>2916</v>
      </c>
      <c r="B166" t="s">
        <v>1369</v>
      </c>
      <c r="C166" t="s">
        <v>2917</v>
      </c>
      <c r="D166" t="s">
        <v>2918</v>
      </c>
      <c r="E166" t="s">
        <v>268</v>
      </c>
      <c r="F166" t="s">
        <v>156</v>
      </c>
      <c r="G166" t="s">
        <v>2919</v>
      </c>
      <c r="H166" t="s">
        <v>914</v>
      </c>
      <c r="I166" t="s">
        <v>2920</v>
      </c>
      <c r="J166" t="s">
        <v>274</v>
      </c>
      <c r="K166" t="s">
        <v>2921</v>
      </c>
      <c r="L166" t="s">
        <v>960</v>
      </c>
      <c r="M166" t="s">
        <v>2922</v>
      </c>
      <c r="N166" t="s">
        <v>984</v>
      </c>
      <c r="O166" t="s">
        <v>873</v>
      </c>
      <c r="P166" t="s">
        <v>1046</v>
      </c>
      <c r="Q166" t="s">
        <v>323</v>
      </c>
      <c r="R166" t="s">
        <v>268</v>
      </c>
      <c r="S166" t="s">
        <v>268</v>
      </c>
      <c r="T166" t="s">
        <v>268</v>
      </c>
      <c r="U166" t="s">
        <v>268</v>
      </c>
      <c r="V166" t="s">
        <v>268</v>
      </c>
      <c r="W166" t="s">
        <v>2922</v>
      </c>
      <c r="X166" t="s">
        <v>1046</v>
      </c>
      <c r="Y166" t="s">
        <v>323</v>
      </c>
      <c r="Z166" t="s">
        <v>268</v>
      </c>
      <c r="AA166" t="s">
        <v>268</v>
      </c>
      <c r="AB166" t="s">
        <v>268</v>
      </c>
      <c r="AC166" t="s">
        <v>268</v>
      </c>
      <c r="AD166" t="s">
        <v>268</v>
      </c>
      <c r="AE166" t="s">
        <v>287</v>
      </c>
      <c r="AF166" t="s">
        <v>1811</v>
      </c>
      <c r="AG166" t="s">
        <v>875</v>
      </c>
      <c r="AH166" t="s">
        <v>1831</v>
      </c>
      <c r="AI166" t="s">
        <v>899</v>
      </c>
      <c r="AJ166" t="s">
        <v>268</v>
      </c>
      <c r="AK166" t="s">
        <v>381</v>
      </c>
      <c r="AL166" t="s">
        <v>268</v>
      </c>
      <c r="AM166" t="s">
        <v>405</v>
      </c>
      <c r="AN166" t="s">
        <v>268</v>
      </c>
      <c r="AO166" t="s">
        <v>268</v>
      </c>
      <c r="AP166" t="s">
        <v>268</v>
      </c>
      <c r="AQ166" t="s">
        <v>268</v>
      </c>
      <c r="AR166" t="s">
        <v>268</v>
      </c>
      <c r="AS166" t="s">
        <v>268</v>
      </c>
      <c r="AT166" t="s">
        <v>268</v>
      </c>
      <c r="AU166" t="s">
        <v>268</v>
      </c>
      <c r="AV166" t="s">
        <v>268</v>
      </c>
      <c r="AW166" t="s">
        <v>268</v>
      </c>
      <c r="AX166" t="s">
        <v>268</v>
      </c>
      <c r="AY166" t="s">
        <v>268</v>
      </c>
      <c r="AZ166" t="s">
        <v>268</v>
      </c>
      <c r="BA166" t="s">
        <v>268</v>
      </c>
      <c r="BB166" t="s">
        <v>268</v>
      </c>
      <c r="BC166" t="s">
        <v>268</v>
      </c>
      <c r="BD166" t="s">
        <v>268</v>
      </c>
      <c r="BE166" t="s">
        <v>268</v>
      </c>
      <c r="BF166" t="s">
        <v>268</v>
      </c>
      <c r="BG166" t="s">
        <v>268</v>
      </c>
      <c r="BH166" t="s">
        <v>268</v>
      </c>
      <c r="BI166" t="s">
        <v>268</v>
      </c>
      <c r="BJ166" t="s">
        <v>268</v>
      </c>
      <c r="BK166" t="s">
        <v>268</v>
      </c>
      <c r="BL166" t="s">
        <v>268</v>
      </c>
      <c r="BM166" t="s">
        <v>268</v>
      </c>
      <c r="BN166" t="s">
        <v>268</v>
      </c>
      <c r="BO166" t="s">
        <v>268</v>
      </c>
      <c r="BP166" t="s">
        <v>268</v>
      </c>
      <c r="BQ166" t="s">
        <v>268</v>
      </c>
      <c r="BR166" t="s">
        <v>268</v>
      </c>
      <c r="BS166" t="s">
        <v>268</v>
      </c>
      <c r="BT166" t="s">
        <v>268</v>
      </c>
      <c r="BU166" t="s">
        <v>268</v>
      </c>
      <c r="BV166" t="s">
        <v>268</v>
      </c>
      <c r="BW166" t="s">
        <v>268</v>
      </c>
      <c r="BX166" t="s">
        <v>268</v>
      </c>
      <c r="BY166">
        <v>48</v>
      </c>
      <c r="BZ166">
        <v>48</v>
      </c>
      <c r="CA166" t="s">
        <v>142</v>
      </c>
      <c r="CB166" s="356">
        <v>122</v>
      </c>
      <c r="CC166" t="s">
        <v>876</v>
      </c>
      <c r="CD166" t="s">
        <v>268</v>
      </c>
      <c r="CE166" t="s">
        <v>268</v>
      </c>
      <c r="CF166" s="356">
        <v>2</v>
      </c>
      <c r="CG166" t="s">
        <v>268</v>
      </c>
      <c r="CH166" t="s">
        <v>268</v>
      </c>
      <c r="CI166" t="s">
        <v>268</v>
      </c>
      <c r="CJ166" t="s">
        <v>268</v>
      </c>
      <c r="CK166" t="s">
        <v>268</v>
      </c>
      <c r="CL166" t="s">
        <v>268</v>
      </c>
      <c r="CM166" t="s">
        <v>11224</v>
      </c>
      <c r="CN166">
        <v>79.05</v>
      </c>
      <c r="CO166" t="s">
        <v>268</v>
      </c>
      <c r="CP166">
        <v>79.05</v>
      </c>
      <c r="CQ166">
        <v>365</v>
      </c>
      <c r="CR166" t="s">
        <v>878</v>
      </c>
      <c r="CS166" t="s">
        <v>11225</v>
      </c>
      <c r="CT166" t="s">
        <v>11226</v>
      </c>
      <c r="CU166" t="s">
        <v>11227</v>
      </c>
      <c r="CV166" t="s">
        <v>268</v>
      </c>
      <c r="CW166" t="s">
        <v>268</v>
      </c>
      <c r="CX166" t="s">
        <v>268</v>
      </c>
      <c r="CY166" t="s">
        <v>268</v>
      </c>
      <c r="CZ166" t="s">
        <v>268</v>
      </c>
      <c r="DA166" t="s">
        <v>268</v>
      </c>
      <c r="DB166" s="429">
        <f t="shared" si="32"/>
        <v>0</v>
      </c>
      <c r="DC166" s="284">
        <f t="shared" si="33"/>
        <v>0</v>
      </c>
      <c r="DD166" s="284">
        <f t="shared" si="34"/>
        <v>0</v>
      </c>
      <c r="DE166" s="284">
        <f t="shared" si="35"/>
        <v>0</v>
      </c>
      <c r="DF166" s="295">
        <f t="shared" si="36"/>
        <v>47.999999999999993</v>
      </c>
      <c r="DG166" s="284">
        <f t="shared" si="37"/>
        <v>0</v>
      </c>
      <c r="DH166" s="284">
        <f t="shared" si="38"/>
        <v>0</v>
      </c>
      <c r="DI166" s="284">
        <f t="shared" si="39"/>
        <v>0</v>
      </c>
      <c r="DJ166" s="284">
        <f t="shared" si="40"/>
        <v>0</v>
      </c>
      <c r="DK166" s="295">
        <f t="shared" si="41"/>
        <v>1</v>
      </c>
      <c r="DL166" s="297">
        <f t="shared" si="42"/>
        <v>2</v>
      </c>
      <c r="DM166" s="430">
        <f>IFERROR(IF(CA166="D",IF(DL166="A dispo.",DF166*VLOOKUP('DATI INPUT'!$F$27,TARIFFE_UD,4,FALSE),DF166*VLOOKUP(DL166,TARIFFE_UD,4,FALSE)),DF166*VLOOKUP(CB166-100,TARIFFE_UND,4,FALSE)),0)</f>
        <v>27.609201370598765</v>
      </c>
      <c r="DN166" s="430">
        <f>IFERROR(IF(CA166="D",IF(DL166="A dispo.",DK166*VLOOKUP('DATI INPUT'!$F$27,TARIFFE_UD,5,FALSE),DK166*VLOOKUP(DL166,TARIFFE_UD,5,FALSE)),DK166*VLOOKUP(CB166-100,TARIFFE_UND,5,FALSE)),0)</f>
        <v>51.443731886070836</v>
      </c>
      <c r="DO166" s="431">
        <f t="shared" si="43"/>
        <v>2.9332566696069762E-3</v>
      </c>
      <c r="DP166" s="299">
        <f>IFERROR(IF(CA166="D",IF(DL166="A dispo.",DF166*VLOOKUP('DATI INPUT'!$F$27,TARIFFE_UD,2,FALSE),DF166*VLOOKUP(DL166,TARIFFE_UD,2,FALSE)),DF166*VLOOKUP(CB166-100,TARIFFE_UND,2,FALSE)),0)</f>
        <v>34.493839591431446</v>
      </c>
      <c r="DQ166" s="299">
        <f>IFERROR(IF(CA166="D",IF(DL166="A dispo.",DK166*VLOOKUP('DATI INPUT'!$F$27,TARIFFE_UD,3,FALSE),DK166*VLOOKUP(DL166,TARIFFE_UD,3,FALSE)),DK166*VLOOKUP(CB166-100,TARIFFE_UND,3,FALSE)),0)</f>
        <v>46.077822723118445</v>
      </c>
      <c r="DR166" s="299">
        <f t="shared" si="44"/>
        <v>80.571662314549883</v>
      </c>
    </row>
    <row r="167" spans="1:122" x14ac:dyDescent="0.25">
      <c r="A167" t="s">
        <v>2923</v>
      </c>
      <c r="B167" t="s">
        <v>961</v>
      </c>
      <c r="C167" t="s">
        <v>2924</v>
      </c>
      <c r="D167" t="s">
        <v>2925</v>
      </c>
      <c r="E167" t="s">
        <v>268</v>
      </c>
      <c r="F167" t="s">
        <v>156</v>
      </c>
      <c r="G167" t="s">
        <v>2926</v>
      </c>
      <c r="H167" t="s">
        <v>914</v>
      </c>
      <c r="I167" t="s">
        <v>325</v>
      </c>
      <c r="J167" t="s">
        <v>274</v>
      </c>
      <c r="K167" t="s">
        <v>2927</v>
      </c>
      <c r="L167" t="s">
        <v>960</v>
      </c>
      <c r="M167" t="s">
        <v>2928</v>
      </c>
      <c r="N167" t="s">
        <v>984</v>
      </c>
      <c r="O167" t="s">
        <v>873</v>
      </c>
      <c r="P167" t="s">
        <v>613</v>
      </c>
      <c r="Q167" t="s">
        <v>386</v>
      </c>
      <c r="R167" t="s">
        <v>268</v>
      </c>
      <c r="S167" t="s">
        <v>268</v>
      </c>
      <c r="T167" t="s">
        <v>268</v>
      </c>
      <c r="U167" t="s">
        <v>268</v>
      </c>
      <c r="V167" t="s">
        <v>268</v>
      </c>
      <c r="W167" t="s">
        <v>2929</v>
      </c>
      <c r="X167" t="s">
        <v>2930</v>
      </c>
      <c r="Y167" t="s">
        <v>343</v>
      </c>
      <c r="Z167" t="s">
        <v>268</v>
      </c>
      <c r="AA167" t="s">
        <v>268</v>
      </c>
      <c r="AB167" t="s">
        <v>268</v>
      </c>
      <c r="AC167" t="s">
        <v>268</v>
      </c>
      <c r="AD167" t="s">
        <v>268</v>
      </c>
      <c r="AE167" t="s">
        <v>287</v>
      </c>
      <c r="AF167" t="s">
        <v>1811</v>
      </c>
      <c r="AG167" t="s">
        <v>875</v>
      </c>
      <c r="AH167" t="s">
        <v>1848</v>
      </c>
      <c r="AI167" t="s">
        <v>1067</v>
      </c>
      <c r="AJ167" t="s">
        <v>268</v>
      </c>
      <c r="AK167" t="s">
        <v>366</v>
      </c>
      <c r="AL167" t="s">
        <v>268</v>
      </c>
      <c r="AM167" t="s">
        <v>405</v>
      </c>
      <c r="AN167" t="s">
        <v>268</v>
      </c>
      <c r="AO167" t="s">
        <v>268</v>
      </c>
      <c r="AP167" t="s">
        <v>268</v>
      </c>
      <c r="AQ167" t="s">
        <v>268</v>
      </c>
      <c r="AR167" t="s">
        <v>268</v>
      </c>
      <c r="AS167" t="s">
        <v>268</v>
      </c>
      <c r="AT167" t="s">
        <v>268</v>
      </c>
      <c r="AU167" t="s">
        <v>268</v>
      </c>
      <c r="AV167" t="s">
        <v>268</v>
      </c>
      <c r="AW167" t="s">
        <v>268</v>
      </c>
      <c r="AX167" t="s">
        <v>268</v>
      </c>
      <c r="AY167" t="s">
        <v>268</v>
      </c>
      <c r="AZ167" t="s">
        <v>268</v>
      </c>
      <c r="BA167" t="s">
        <v>268</v>
      </c>
      <c r="BB167" t="s">
        <v>268</v>
      </c>
      <c r="BC167" t="s">
        <v>268</v>
      </c>
      <c r="BD167" t="s">
        <v>268</v>
      </c>
      <c r="BE167" t="s">
        <v>268</v>
      </c>
      <c r="BF167" t="s">
        <v>268</v>
      </c>
      <c r="BG167" t="s">
        <v>268</v>
      </c>
      <c r="BH167" t="s">
        <v>268</v>
      </c>
      <c r="BI167" t="s">
        <v>268</v>
      </c>
      <c r="BJ167" t="s">
        <v>268</v>
      </c>
      <c r="BK167" t="s">
        <v>268</v>
      </c>
      <c r="BL167" t="s">
        <v>268</v>
      </c>
      <c r="BM167" t="s">
        <v>268</v>
      </c>
      <c r="BN167" t="s">
        <v>268</v>
      </c>
      <c r="BO167" t="s">
        <v>268</v>
      </c>
      <c r="BP167" t="s">
        <v>268</v>
      </c>
      <c r="BQ167" t="s">
        <v>268</v>
      </c>
      <c r="BR167" t="s">
        <v>268</v>
      </c>
      <c r="BS167" t="s">
        <v>268</v>
      </c>
      <c r="BT167" t="s">
        <v>268</v>
      </c>
      <c r="BU167" t="s">
        <v>268</v>
      </c>
      <c r="BV167" t="s">
        <v>268</v>
      </c>
      <c r="BW167" t="s">
        <v>268</v>
      </c>
      <c r="BX167" t="s">
        <v>268</v>
      </c>
      <c r="BY167">
        <v>45</v>
      </c>
      <c r="BZ167">
        <v>45</v>
      </c>
      <c r="CA167" t="s">
        <v>142</v>
      </c>
      <c r="CB167" s="356">
        <v>122</v>
      </c>
      <c r="CC167" t="s">
        <v>876</v>
      </c>
      <c r="CD167" t="s">
        <v>268</v>
      </c>
      <c r="CE167" t="s">
        <v>268</v>
      </c>
      <c r="CF167" s="356">
        <v>2</v>
      </c>
      <c r="CG167" t="s">
        <v>268</v>
      </c>
      <c r="CH167" t="s">
        <v>268</v>
      </c>
      <c r="CI167" t="s">
        <v>268</v>
      </c>
      <c r="CJ167" t="s">
        <v>268</v>
      </c>
      <c r="CK167" t="s">
        <v>268</v>
      </c>
      <c r="CL167" t="s">
        <v>268</v>
      </c>
      <c r="CM167" t="s">
        <v>11224</v>
      </c>
      <c r="CN167">
        <v>77.319999999999993</v>
      </c>
      <c r="CO167" t="s">
        <v>268</v>
      </c>
      <c r="CP167">
        <v>77.319999999999993</v>
      </c>
      <c r="CQ167">
        <v>365</v>
      </c>
      <c r="CR167" t="s">
        <v>878</v>
      </c>
      <c r="CS167" t="s">
        <v>11225</v>
      </c>
      <c r="CT167" t="s">
        <v>11226</v>
      </c>
      <c r="CU167" t="s">
        <v>11227</v>
      </c>
      <c r="CV167" t="s">
        <v>268</v>
      </c>
      <c r="CW167" t="s">
        <v>268</v>
      </c>
      <c r="CX167" t="s">
        <v>268</v>
      </c>
      <c r="CY167" t="s">
        <v>268</v>
      </c>
      <c r="CZ167" t="s">
        <v>268</v>
      </c>
      <c r="DA167" t="s">
        <v>268</v>
      </c>
      <c r="DB167" s="429">
        <f t="shared" si="32"/>
        <v>0</v>
      </c>
      <c r="DC167" s="284">
        <f t="shared" si="33"/>
        <v>0</v>
      </c>
      <c r="DD167" s="284">
        <f t="shared" si="34"/>
        <v>0</v>
      </c>
      <c r="DE167" s="284">
        <f t="shared" si="35"/>
        <v>0</v>
      </c>
      <c r="DF167" s="295">
        <f t="shared" si="36"/>
        <v>45</v>
      </c>
      <c r="DG167" s="284">
        <f t="shared" si="37"/>
        <v>0</v>
      </c>
      <c r="DH167" s="284">
        <f t="shared" si="38"/>
        <v>0</v>
      </c>
      <c r="DI167" s="284">
        <f t="shared" si="39"/>
        <v>0</v>
      </c>
      <c r="DJ167" s="284">
        <f t="shared" si="40"/>
        <v>0</v>
      </c>
      <c r="DK167" s="295">
        <f t="shared" si="41"/>
        <v>1</v>
      </c>
      <c r="DL167" s="297">
        <f t="shared" si="42"/>
        <v>2</v>
      </c>
      <c r="DM167" s="430">
        <f>IFERROR(IF(CA167="D",IF(DL167="A dispo.",DF167*VLOOKUP('DATI INPUT'!$F$27,TARIFFE_UD,4,FALSE),DF167*VLOOKUP(DL167,TARIFFE_UD,4,FALSE)),DF167*VLOOKUP(CB167-100,TARIFFE_UND,4,FALSE)),0)</f>
        <v>25.883626284936348</v>
      </c>
      <c r="DN167" s="430">
        <f>IFERROR(IF(CA167="D",IF(DL167="A dispo.",DK167*VLOOKUP('DATI INPUT'!$F$27,TARIFFE_UD,5,FALSE),DK167*VLOOKUP(DL167,TARIFFE_UD,5,FALSE)),DK167*VLOOKUP(CB167-100,TARIFFE_UND,5,FALSE)),0)</f>
        <v>51.443731886070836</v>
      </c>
      <c r="DO167" s="431">
        <f t="shared" si="43"/>
        <v>7.3581710071835005E-3</v>
      </c>
      <c r="DP167" s="299">
        <f>IFERROR(IF(CA167="D",IF(DL167="A dispo.",DF167*VLOOKUP('DATI INPUT'!$F$27,TARIFFE_UD,2,FALSE),DF167*VLOOKUP(DL167,TARIFFE_UD,2,FALSE)),DF167*VLOOKUP(CB167-100,TARIFFE_UND,2,FALSE)),0)</f>
        <v>32.337974616966989</v>
      </c>
      <c r="DQ167" s="299">
        <f>IFERROR(IF(CA167="D",IF(DL167="A dispo.",DK167*VLOOKUP('DATI INPUT'!$F$27,TARIFFE_UD,3,FALSE),DK167*VLOOKUP(DL167,TARIFFE_UD,3,FALSE)),DK167*VLOOKUP(CB167-100,TARIFFE_UND,3,FALSE)),0)</f>
        <v>46.077822723118445</v>
      </c>
      <c r="DR167" s="299">
        <f t="shared" si="44"/>
        <v>78.415797340085433</v>
      </c>
    </row>
    <row r="168" spans="1:122" x14ac:dyDescent="0.25">
      <c r="A168" t="s">
        <v>2931</v>
      </c>
      <c r="B168" t="s">
        <v>2932</v>
      </c>
      <c r="C168" t="s">
        <v>2933</v>
      </c>
      <c r="D168" t="s">
        <v>2934</v>
      </c>
      <c r="E168" t="s">
        <v>268</v>
      </c>
      <c r="F168" t="s">
        <v>156</v>
      </c>
      <c r="G168" t="s">
        <v>2935</v>
      </c>
      <c r="H168" t="s">
        <v>914</v>
      </c>
      <c r="I168" t="s">
        <v>1179</v>
      </c>
      <c r="J168" t="s">
        <v>274</v>
      </c>
      <c r="K168" t="s">
        <v>2936</v>
      </c>
      <c r="L168" t="s">
        <v>984</v>
      </c>
      <c r="M168" t="s">
        <v>2937</v>
      </c>
      <c r="N168" t="s">
        <v>984</v>
      </c>
      <c r="O168" t="s">
        <v>873</v>
      </c>
      <c r="P168" t="s">
        <v>2506</v>
      </c>
      <c r="Q168" t="s">
        <v>277</v>
      </c>
      <c r="R168" t="s">
        <v>268</v>
      </c>
      <c r="S168" t="s">
        <v>268</v>
      </c>
      <c r="T168" t="s">
        <v>268</v>
      </c>
      <c r="U168" t="s">
        <v>268</v>
      </c>
      <c r="V168" t="s">
        <v>268</v>
      </c>
      <c r="W168" t="s">
        <v>2937</v>
      </c>
      <c r="X168" t="s">
        <v>2506</v>
      </c>
      <c r="Y168" t="s">
        <v>277</v>
      </c>
      <c r="Z168" t="s">
        <v>268</v>
      </c>
      <c r="AA168" t="s">
        <v>268</v>
      </c>
      <c r="AB168" t="s">
        <v>268</v>
      </c>
      <c r="AC168" t="s">
        <v>268</v>
      </c>
      <c r="AD168" t="s">
        <v>268</v>
      </c>
      <c r="AE168" t="s">
        <v>287</v>
      </c>
      <c r="AF168" t="s">
        <v>1811</v>
      </c>
      <c r="AG168" t="s">
        <v>875</v>
      </c>
      <c r="AH168" t="s">
        <v>1848</v>
      </c>
      <c r="AI168" t="s">
        <v>1253</v>
      </c>
      <c r="AJ168" t="s">
        <v>268</v>
      </c>
      <c r="AK168" t="s">
        <v>377</v>
      </c>
      <c r="AL168" t="s">
        <v>268</v>
      </c>
      <c r="AM168" t="s">
        <v>405</v>
      </c>
      <c r="AN168" t="s">
        <v>268</v>
      </c>
      <c r="AO168" t="s">
        <v>268</v>
      </c>
      <c r="AP168" t="s">
        <v>268</v>
      </c>
      <c r="AQ168" t="s">
        <v>268</v>
      </c>
      <c r="AR168" t="s">
        <v>268</v>
      </c>
      <c r="AS168" t="s">
        <v>268</v>
      </c>
      <c r="AT168" t="s">
        <v>268</v>
      </c>
      <c r="AU168" t="s">
        <v>268</v>
      </c>
      <c r="AV168" t="s">
        <v>268</v>
      </c>
      <c r="AW168" t="s">
        <v>268</v>
      </c>
      <c r="AX168" t="s">
        <v>268</v>
      </c>
      <c r="AY168" t="s">
        <v>268</v>
      </c>
      <c r="AZ168" t="s">
        <v>268</v>
      </c>
      <c r="BA168" t="s">
        <v>268</v>
      </c>
      <c r="BB168" t="s">
        <v>268</v>
      </c>
      <c r="BC168" t="s">
        <v>268</v>
      </c>
      <c r="BD168" t="s">
        <v>268</v>
      </c>
      <c r="BE168" t="s">
        <v>268</v>
      </c>
      <c r="BF168" t="s">
        <v>268</v>
      </c>
      <c r="BG168" t="s">
        <v>268</v>
      </c>
      <c r="BH168" t="s">
        <v>268</v>
      </c>
      <c r="BI168" t="s">
        <v>268</v>
      </c>
      <c r="BJ168" t="s">
        <v>268</v>
      </c>
      <c r="BK168" t="s">
        <v>268</v>
      </c>
      <c r="BL168" t="s">
        <v>268</v>
      </c>
      <c r="BM168" t="s">
        <v>268</v>
      </c>
      <c r="BN168" t="s">
        <v>268</v>
      </c>
      <c r="BO168" t="s">
        <v>268</v>
      </c>
      <c r="BP168" t="s">
        <v>268</v>
      </c>
      <c r="BQ168" t="s">
        <v>268</v>
      </c>
      <c r="BR168" t="s">
        <v>268</v>
      </c>
      <c r="BS168" t="s">
        <v>268</v>
      </c>
      <c r="BT168" t="s">
        <v>268</v>
      </c>
      <c r="BU168" t="s">
        <v>268</v>
      </c>
      <c r="BV168" t="s">
        <v>268</v>
      </c>
      <c r="BW168" t="s">
        <v>268</v>
      </c>
      <c r="BX168" t="s">
        <v>268</v>
      </c>
      <c r="BY168">
        <v>60</v>
      </c>
      <c r="BZ168">
        <v>60</v>
      </c>
      <c r="CA168" t="s">
        <v>142</v>
      </c>
      <c r="CB168" s="356">
        <v>122</v>
      </c>
      <c r="CC168" t="s">
        <v>876</v>
      </c>
      <c r="CD168" t="s">
        <v>268</v>
      </c>
      <c r="CE168" t="s">
        <v>268</v>
      </c>
      <c r="CF168" s="356">
        <v>1</v>
      </c>
      <c r="CG168" t="s">
        <v>268</v>
      </c>
      <c r="CH168" t="s">
        <v>268</v>
      </c>
      <c r="CI168" t="s">
        <v>268</v>
      </c>
      <c r="CJ168" t="s">
        <v>268</v>
      </c>
      <c r="CK168" t="s">
        <v>268</v>
      </c>
      <c r="CL168" t="s">
        <v>268</v>
      </c>
      <c r="CM168" t="s">
        <v>11224</v>
      </c>
      <c r="CN168">
        <v>46.51</v>
      </c>
      <c r="CO168" t="s">
        <v>268</v>
      </c>
      <c r="CP168">
        <v>46.51</v>
      </c>
      <c r="CQ168">
        <v>365</v>
      </c>
      <c r="CR168" t="s">
        <v>878</v>
      </c>
      <c r="CS168" t="s">
        <v>11225</v>
      </c>
      <c r="CT168" t="s">
        <v>11226</v>
      </c>
      <c r="CU168" t="s">
        <v>11227</v>
      </c>
      <c r="CV168" t="s">
        <v>268</v>
      </c>
      <c r="CW168" t="s">
        <v>268</v>
      </c>
      <c r="CX168" t="s">
        <v>268</v>
      </c>
      <c r="CY168" t="s">
        <v>268</v>
      </c>
      <c r="CZ168" t="s">
        <v>268</v>
      </c>
      <c r="DA168" t="s">
        <v>268</v>
      </c>
      <c r="DB168" s="429">
        <f t="shared" si="32"/>
        <v>0</v>
      </c>
      <c r="DC168" s="284">
        <f t="shared" si="33"/>
        <v>0</v>
      </c>
      <c r="DD168" s="284">
        <f t="shared" si="34"/>
        <v>0</v>
      </c>
      <c r="DE168" s="284">
        <f t="shared" si="35"/>
        <v>0</v>
      </c>
      <c r="DF168" s="295">
        <f t="shared" si="36"/>
        <v>60</v>
      </c>
      <c r="DG168" s="284">
        <f t="shared" si="37"/>
        <v>0</v>
      </c>
      <c r="DH168" s="284">
        <f t="shared" si="38"/>
        <v>0</v>
      </c>
      <c r="DI168" s="284">
        <f t="shared" si="39"/>
        <v>0</v>
      </c>
      <c r="DJ168" s="284">
        <f t="shared" si="40"/>
        <v>0</v>
      </c>
      <c r="DK168" s="295">
        <f t="shared" si="41"/>
        <v>1</v>
      </c>
      <c r="DL168" s="297">
        <f t="shared" si="42"/>
        <v>1</v>
      </c>
      <c r="DM168" s="430">
        <f>IFERROR(IF(CA168="D",IF(DL168="A dispo.",DF168*VLOOKUP('DATI INPUT'!$F$27,TARIFFE_UD,4,FALSE),DF168*VLOOKUP(DL168,TARIFFE_UD,4,FALSE)),DF168*VLOOKUP(CB168-100,TARIFFE_UND,4,FALSE)),0)</f>
        <v>29.581287182784394</v>
      </c>
      <c r="DN168" s="430">
        <f>IFERROR(IF(CA168="D",IF(DL168="A dispo.",DK168*VLOOKUP('DATI INPUT'!$F$27,TARIFFE_UD,5,FALSE),DK168*VLOOKUP(DL168,TARIFFE_UD,5,FALSE)),DK168*VLOOKUP(CB168-100,TARIFFE_UND,5,FALSE)),0)</f>
        <v>16.930848468833439</v>
      </c>
      <c r="DO168" s="431">
        <f t="shared" si="43"/>
        <v>2.1356516178343554E-3</v>
      </c>
      <c r="DP168" s="299">
        <f>IFERROR(IF(CA168="D",IF(DL168="A dispo.",DF168*VLOOKUP('DATI INPUT'!$F$27,TARIFFE_UD,2,FALSE),DF168*VLOOKUP(DL168,TARIFFE_UD,2,FALSE)),DF168*VLOOKUP(CB168-100,TARIFFE_UND,2,FALSE)),0)</f>
        <v>36.957685276533695</v>
      </c>
      <c r="DQ168" s="299">
        <f>IFERROR(IF(CA168="D",IF(DL168="A dispo.",DK168*VLOOKUP('DATI INPUT'!$F$27,TARIFFE_UD,3,FALSE),DK168*VLOOKUP(DL168,TARIFFE_UD,3,FALSE)),DK168*VLOOKUP(CB168-100,TARIFFE_UND,3,FALSE)),0)</f>
        <v>15.164853048114928</v>
      </c>
      <c r="DR168" s="299">
        <f t="shared" si="44"/>
        <v>52.122538324648623</v>
      </c>
    </row>
    <row r="169" spans="1:122" x14ac:dyDescent="0.25">
      <c r="A169" t="s">
        <v>2938</v>
      </c>
      <c r="B169" t="s">
        <v>2939</v>
      </c>
      <c r="C169" t="s">
        <v>2940</v>
      </c>
      <c r="D169" t="s">
        <v>2941</v>
      </c>
      <c r="E169" t="s">
        <v>268</v>
      </c>
      <c r="F169" t="s">
        <v>156</v>
      </c>
      <c r="G169" t="s">
        <v>2942</v>
      </c>
      <c r="H169" t="s">
        <v>1033</v>
      </c>
      <c r="I169" t="s">
        <v>2943</v>
      </c>
      <c r="J169" t="s">
        <v>274</v>
      </c>
      <c r="K169" t="s">
        <v>2944</v>
      </c>
      <c r="L169" t="s">
        <v>984</v>
      </c>
      <c r="M169" t="s">
        <v>2945</v>
      </c>
      <c r="N169" t="s">
        <v>1163</v>
      </c>
      <c r="O169" t="s">
        <v>873</v>
      </c>
      <c r="P169" t="s">
        <v>2946</v>
      </c>
      <c r="Q169" t="s">
        <v>916</v>
      </c>
      <c r="R169" t="s">
        <v>268</v>
      </c>
      <c r="S169" t="s">
        <v>268</v>
      </c>
      <c r="T169" t="s">
        <v>268</v>
      </c>
      <c r="U169" t="s">
        <v>268</v>
      </c>
      <c r="V169" t="s">
        <v>268</v>
      </c>
      <c r="W169" t="s">
        <v>2947</v>
      </c>
      <c r="X169" t="s">
        <v>1847</v>
      </c>
      <c r="Y169" t="s">
        <v>1340</v>
      </c>
      <c r="Z169" t="s">
        <v>268</v>
      </c>
      <c r="AA169" t="s">
        <v>268</v>
      </c>
      <c r="AB169" t="s">
        <v>268</v>
      </c>
      <c r="AC169" t="s">
        <v>268</v>
      </c>
      <c r="AD169" t="s">
        <v>268</v>
      </c>
      <c r="AE169" t="s">
        <v>287</v>
      </c>
      <c r="AF169" t="s">
        <v>1811</v>
      </c>
      <c r="AG169" t="s">
        <v>875</v>
      </c>
      <c r="AH169" t="s">
        <v>1848</v>
      </c>
      <c r="AI169" t="s">
        <v>2948</v>
      </c>
      <c r="AJ169" t="s">
        <v>268</v>
      </c>
      <c r="AK169" t="s">
        <v>375</v>
      </c>
      <c r="AL169" t="s">
        <v>268</v>
      </c>
      <c r="AM169" t="s">
        <v>405</v>
      </c>
      <c r="AN169" t="s">
        <v>268</v>
      </c>
      <c r="AO169" t="s">
        <v>268</v>
      </c>
      <c r="AP169" t="s">
        <v>268</v>
      </c>
      <c r="AQ169" t="s">
        <v>268</v>
      </c>
      <c r="AR169" t="s">
        <v>268</v>
      </c>
      <c r="AS169" t="s">
        <v>268</v>
      </c>
      <c r="AT169" t="s">
        <v>268</v>
      </c>
      <c r="AU169" t="s">
        <v>268</v>
      </c>
      <c r="AV169" t="s">
        <v>268</v>
      </c>
      <c r="AW169" t="s">
        <v>268</v>
      </c>
      <c r="AX169" t="s">
        <v>268</v>
      </c>
      <c r="AY169" t="s">
        <v>268</v>
      </c>
      <c r="AZ169" t="s">
        <v>268</v>
      </c>
      <c r="BA169" t="s">
        <v>268</v>
      </c>
      <c r="BB169" t="s">
        <v>268</v>
      </c>
      <c r="BC169" t="s">
        <v>268</v>
      </c>
      <c r="BD169" t="s">
        <v>268</v>
      </c>
      <c r="BE169" t="s">
        <v>268</v>
      </c>
      <c r="BF169" t="s">
        <v>268</v>
      </c>
      <c r="BG169" t="s">
        <v>268</v>
      </c>
      <c r="BH169" t="s">
        <v>268</v>
      </c>
      <c r="BI169" t="s">
        <v>268</v>
      </c>
      <c r="BJ169" t="s">
        <v>268</v>
      </c>
      <c r="BK169" t="s">
        <v>268</v>
      </c>
      <c r="BL169" t="s">
        <v>268</v>
      </c>
      <c r="BM169" t="s">
        <v>268</v>
      </c>
      <c r="BN169" t="s">
        <v>268</v>
      </c>
      <c r="BO169" t="s">
        <v>268</v>
      </c>
      <c r="BP169" t="s">
        <v>268</v>
      </c>
      <c r="BQ169" t="s">
        <v>268</v>
      </c>
      <c r="BR169" t="s">
        <v>268</v>
      </c>
      <c r="BS169" t="s">
        <v>268</v>
      </c>
      <c r="BT169" t="s">
        <v>268</v>
      </c>
      <c r="BU169" t="s">
        <v>268</v>
      </c>
      <c r="BV169" t="s">
        <v>268</v>
      </c>
      <c r="BW169" t="s">
        <v>268</v>
      </c>
      <c r="BX169" t="s">
        <v>268</v>
      </c>
      <c r="BY169" s="432">
        <v>0</v>
      </c>
      <c r="BZ169">
        <v>50</v>
      </c>
      <c r="CA169" s="432" t="s">
        <v>142</v>
      </c>
      <c r="CB169" t="s">
        <v>268</v>
      </c>
      <c r="CC169" t="s">
        <v>268</v>
      </c>
      <c r="CD169" t="s">
        <v>268</v>
      </c>
      <c r="CE169" t="s">
        <v>268</v>
      </c>
      <c r="CF169" t="s">
        <v>268</v>
      </c>
      <c r="CG169" t="s">
        <v>268</v>
      </c>
      <c r="CH169" t="s">
        <v>268</v>
      </c>
      <c r="CI169" t="s">
        <v>268</v>
      </c>
      <c r="CJ169" t="s">
        <v>268</v>
      </c>
      <c r="CK169" t="s">
        <v>268</v>
      </c>
      <c r="CL169" t="s">
        <v>268</v>
      </c>
      <c r="CM169" t="s">
        <v>11224</v>
      </c>
      <c r="CN169" t="s">
        <v>268</v>
      </c>
      <c r="CO169" t="s">
        <v>268</v>
      </c>
      <c r="CP169" s="432">
        <v>0</v>
      </c>
      <c r="CQ169" s="432">
        <v>0</v>
      </c>
      <c r="CR169" t="s">
        <v>268</v>
      </c>
      <c r="CS169" t="s">
        <v>268</v>
      </c>
      <c r="CT169" t="s">
        <v>11226</v>
      </c>
      <c r="CU169" t="s">
        <v>11227</v>
      </c>
      <c r="CV169" t="s">
        <v>268</v>
      </c>
      <c r="CW169" t="s">
        <v>268</v>
      </c>
      <c r="CX169" t="s">
        <v>268</v>
      </c>
      <c r="CY169" t="s">
        <v>268</v>
      </c>
      <c r="CZ169" t="s">
        <v>268</v>
      </c>
      <c r="DA169" t="s">
        <v>268</v>
      </c>
      <c r="DB169" s="429">
        <f t="shared" si="32"/>
        <v>0</v>
      </c>
      <c r="DC169" s="284">
        <f t="shared" si="33"/>
        <v>0</v>
      </c>
      <c r="DD169" s="284">
        <f t="shared" si="34"/>
        <v>0</v>
      </c>
      <c r="DE169" s="284">
        <f t="shared" si="35"/>
        <v>0</v>
      </c>
      <c r="DF169" s="295">
        <f t="shared" si="36"/>
        <v>0</v>
      </c>
      <c r="DG169" s="284">
        <f t="shared" si="37"/>
        <v>0</v>
      </c>
      <c r="DH169" s="284">
        <f t="shared" si="38"/>
        <v>0</v>
      </c>
      <c r="DI169" s="284">
        <f t="shared" si="39"/>
        <v>0</v>
      </c>
      <c r="DJ169" s="284">
        <f t="shared" si="40"/>
        <v>0</v>
      </c>
      <c r="DK169" s="295">
        <f t="shared" si="41"/>
        <v>0</v>
      </c>
      <c r="DL169" s="297" t="str">
        <f t="shared" si="42"/>
        <v>A dispo.</v>
      </c>
      <c r="DM169" s="430">
        <f>IFERROR(IF(CA169="D",IF(DL169="A dispo.",DF169*VLOOKUP('DATI INPUT'!$F$27,TARIFFE_UD,4,FALSE),DF169*VLOOKUP(DL169,TARIFFE_UD,4,FALSE)),DF169*VLOOKUP(CB169-100,TARIFFE_UND,4,FALSE)),0)</f>
        <v>0</v>
      </c>
      <c r="DN169" s="430">
        <f>IFERROR(IF(CA169="D",IF(DL169="A dispo.",DK169*VLOOKUP('DATI INPUT'!$F$27,TARIFFE_UD,5,FALSE),DK169*VLOOKUP(DL169,TARIFFE_UD,5,FALSE)),DK169*VLOOKUP(CB169-100,TARIFFE_UND,5,FALSE)),0)</f>
        <v>0</v>
      </c>
      <c r="DO169" s="431">
        <f t="shared" si="43"/>
        <v>0</v>
      </c>
      <c r="DP169" s="299">
        <f>IFERROR(IF(CA169="D",IF(DL169="A dispo.",DF169*VLOOKUP('DATI INPUT'!$F$27,TARIFFE_UD,2,FALSE),DF169*VLOOKUP(DL169,TARIFFE_UD,2,FALSE)),DF169*VLOOKUP(CB169-100,TARIFFE_UND,2,FALSE)),0)</f>
        <v>0</v>
      </c>
      <c r="DQ169" s="299">
        <f>IFERROR(IF(CA169="D",IF(DL169="A dispo.",DK169*VLOOKUP('DATI INPUT'!$F$27,TARIFFE_UD,3,FALSE),DK169*VLOOKUP(DL169,TARIFFE_UD,3,FALSE)),DK169*VLOOKUP(CB169-100,TARIFFE_UND,3,FALSE)),0)</f>
        <v>0</v>
      </c>
      <c r="DR169" s="299">
        <f t="shared" si="44"/>
        <v>0</v>
      </c>
    </row>
    <row r="170" spans="1:122" x14ac:dyDescent="0.25">
      <c r="A170" t="s">
        <v>2949</v>
      </c>
      <c r="B170" t="s">
        <v>969</v>
      </c>
      <c r="C170" t="s">
        <v>2950</v>
      </c>
      <c r="D170" t="s">
        <v>2951</v>
      </c>
      <c r="E170" t="s">
        <v>268</v>
      </c>
      <c r="F170" t="s">
        <v>156</v>
      </c>
      <c r="G170" t="s">
        <v>2952</v>
      </c>
      <c r="H170" t="s">
        <v>1033</v>
      </c>
      <c r="I170" t="s">
        <v>2953</v>
      </c>
      <c r="J170" t="s">
        <v>274</v>
      </c>
      <c r="K170" t="s">
        <v>2954</v>
      </c>
      <c r="L170" t="s">
        <v>960</v>
      </c>
      <c r="M170" t="s">
        <v>2955</v>
      </c>
      <c r="N170" t="s">
        <v>984</v>
      </c>
      <c r="O170" t="s">
        <v>873</v>
      </c>
      <c r="P170" t="s">
        <v>1310</v>
      </c>
      <c r="Q170" t="s">
        <v>285</v>
      </c>
      <c r="R170" t="s">
        <v>268</v>
      </c>
      <c r="S170" t="s">
        <v>268</v>
      </c>
      <c r="T170" t="s">
        <v>268</v>
      </c>
      <c r="U170" t="s">
        <v>268</v>
      </c>
      <c r="V170" t="s">
        <v>268</v>
      </c>
      <c r="W170" t="s">
        <v>2955</v>
      </c>
      <c r="X170" t="s">
        <v>1310</v>
      </c>
      <c r="Y170" t="s">
        <v>285</v>
      </c>
      <c r="Z170" t="s">
        <v>268</v>
      </c>
      <c r="AA170" t="s">
        <v>268</v>
      </c>
      <c r="AB170" t="s">
        <v>268</v>
      </c>
      <c r="AC170" t="s">
        <v>268</v>
      </c>
      <c r="AD170" t="s">
        <v>268</v>
      </c>
      <c r="AE170" t="s">
        <v>287</v>
      </c>
      <c r="AF170" t="s">
        <v>1811</v>
      </c>
      <c r="AG170" t="s">
        <v>875</v>
      </c>
      <c r="AH170" t="s">
        <v>1812</v>
      </c>
      <c r="AI170" t="s">
        <v>1144</v>
      </c>
      <c r="AJ170" t="s">
        <v>268</v>
      </c>
      <c r="AK170" t="s">
        <v>377</v>
      </c>
      <c r="AL170" t="s">
        <v>268</v>
      </c>
      <c r="AM170" t="s">
        <v>288</v>
      </c>
      <c r="AN170" t="s">
        <v>287</v>
      </c>
      <c r="AO170" t="s">
        <v>1811</v>
      </c>
      <c r="AP170" t="s">
        <v>875</v>
      </c>
      <c r="AQ170" t="s">
        <v>1812</v>
      </c>
      <c r="AR170" t="s">
        <v>1144</v>
      </c>
      <c r="AS170" t="s">
        <v>268</v>
      </c>
      <c r="AT170" t="s">
        <v>381</v>
      </c>
      <c r="AU170" t="s">
        <v>268</v>
      </c>
      <c r="AV170" t="s">
        <v>288</v>
      </c>
      <c r="AW170" t="s">
        <v>268</v>
      </c>
      <c r="AX170" t="s">
        <v>268</v>
      </c>
      <c r="AY170" t="s">
        <v>268</v>
      </c>
      <c r="AZ170" t="s">
        <v>268</v>
      </c>
      <c r="BA170" t="s">
        <v>268</v>
      </c>
      <c r="BB170" t="s">
        <v>268</v>
      </c>
      <c r="BC170" t="s">
        <v>268</v>
      </c>
      <c r="BD170" t="s">
        <v>268</v>
      </c>
      <c r="BE170" t="s">
        <v>268</v>
      </c>
      <c r="BF170" t="s">
        <v>268</v>
      </c>
      <c r="BG170" t="s">
        <v>268</v>
      </c>
      <c r="BH170" t="s">
        <v>268</v>
      </c>
      <c r="BI170" t="s">
        <v>268</v>
      </c>
      <c r="BJ170" t="s">
        <v>268</v>
      </c>
      <c r="BK170" t="s">
        <v>268</v>
      </c>
      <c r="BL170" t="s">
        <v>268</v>
      </c>
      <c r="BM170" t="s">
        <v>268</v>
      </c>
      <c r="BN170" t="s">
        <v>268</v>
      </c>
      <c r="BO170" t="s">
        <v>268</v>
      </c>
      <c r="BP170" t="s">
        <v>268</v>
      </c>
      <c r="BQ170" t="s">
        <v>268</v>
      </c>
      <c r="BR170" t="s">
        <v>268</v>
      </c>
      <c r="BS170" t="s">
        <v>268</v>
      </c>
      <c r="BT170" t="s">
        <v>268</v>
      </c>
      <c r="BU170" t="s">
        <v>268</v>
      </c>
      <c r="BV170" t="s">
        <v>268</v>
      </c>
      <c r="BW170" t="s">
        <v>268</v>
      </c>
      <c r="BX170" t="s">
        <v>268</v>
      </c>
      <c r="BY170">
        <v>72</v>
      </c>
      <c r="BZ170">
        <v>72</v>
      </c>
      <c r="CA170" t="s">
        <v>142</v>
      </c>
      <c r="CB170" s="356">
        <v>122</v>
      </c>
      <c r="CC170" t="s">
        <v>876</v>
      </c>
      <c r="CD170" t="s">
        <v>268</v>
      </c>
      <c r="CE170" t="s">
        <v>268</v>
      </c>
      <c r="CF170" s="356">
        <v>1</v>
      </c>
      <c r="CG170" t="s">
        <v>268</v>
      </c>
      <c r="CH170" t="s">
        <v>268</v>
      </c>
      <c r="CI170" t="s">
        <v>268</v>
      </c>
      <c r="CJ170" t="s">
        <v>268</v>
      </c>
      <c r="CK170" t="s">
        <v>268</v>
      </c>
      <c r="CL170" t="s">
        <v>268</v>
      </c>
      <c r="CM170" t="s">
        <v>11224</v>
      </c>
      <c r="CN170">
        <v>52.43</v>
      </c>
      <c r="CO170" t="s">
        <v>268</v>
      </c>
      <c r="CP170">
        <v>52.43</v>
      </c>
      <c r="CQ170">
        <v>365</v>
      </c>
      <c r="CR170" t="s">
        <v>878</v>
      </c>
      <c r="CS170" t="s">
        <v>11225</v>
      </c>
      <c r="CT170" t="s">
        <v>11226</v>
      </c>
      <c r="CU170" t="s">
        <v>11227</v>
      </c>
      <c r="CV170" t="s">
        <v>268</v>
      </c>
      <c r="CW170" t="s">
        <v>268</v>
      </c>
      <c r="CX170" t="s">
        <v>268</v>
      </c>
      <c r="CY170" t="s">
        <v>268</v>
      </c>
      <c r="CZ170" t="s">
        <v>268</v>
      </c>
      <c r="DA170" t="s">
        <v>268</v>
      </c>
      <c r="DB170" s="429">
        <f t="shared" si="32"/>
        <v>0</v>
      </c>
      <c r="DC170" s="284">
        <f t="shared" si="33"/>
        <v>0</v>
      </c>
      <c r="DD170" s="284">
        <f t="shared" si="34"/>
        <v>0</v>
      </c>
      <c r="DE170" s="284">
        <f t="shared" si="35"/>
        <v>0</v>
      </c>
      <c r="DF170" s="295">
        <f t="shared" si="36"/>
        <v>72</v>
      </c>
      <c r="DG170" s="284">
        <f t="shared" si="37"/>
        <v>0</v>
      </c>
      <c r="DH170" s="284">
        <f t="shared" si="38"/>
        <v>0</v>
      </c>
      <c r="DI170" s="284">
        <f t="shared" si="39"/>
        <v>0</v>
      </c>
      <c r="DJ170" s="284">
        <f t="shared" si="40"/>
        <v>0</v>
      </c>
      <c r="DK170" s="295">
        <f t="shared" si="41"/>
        <v>1</v>
      </c>
      <c r="DL170" s="297">
        <f t="shared" si="42"/>
        <v>1</v>
      </c>
      <c r="DM170" s="430">
        <f>IFERROR(IF(CA170="D",IF(DL170="A dispo.",DF170*VLOOKUP('DATI INPUT'!$F$27,TARIFFE_UD,4,FALSE),DF170*VLOOKUP(DL170,TARIFFE_UD,4,FALSE)),DF170*VLOOKUP(CB170-100,TARIFFE_UND,4,FALSE)),0)</f>
        <v>35.497544619341269</v>
      </c>
      <c r="DN170" s="430">
        <f>IFERROR(IF(CA170="D",IF(DL170="A dispo.",DK170*VLOOKUP('DATI INPUT'!$F$27,TARIFFE_UD,5,FALSE),DK170*VLOOKUP(DL170,TARIFFE_UD,5,FALSE)),DK170*VLOOKUP(CB170-100,TARIFFE_UND,5,FALSE)),0)</f>
        <v>16.930848468833439</v>
      </c>
      <c r="DO170" s="431">
        <f t="shared" si="43"/>
        <v>-1.6069118252914905E-3</v>
      </c>
      <c r="DP170" s="299">
        <f>IFERROR(IF(CA170="D",IF(DL170="A dispo.",DF170*VLOOKUP('DATI INPUT'!$F$27,TARIFFE_UD,2,FALSE),DF170*VLOOKUP(DL170,TARIFFE_UD,2,FALSE)),DF170*VLOOKUP(CB170-100,TARIFFE_UND,2,FALSE)),0)</f>
        <v>44.349222331840437</v>
      </c>
      <c r="DQ170" s="299">
        <f>IFERROR(IF(CA170="D",IF(DL170="A dispo.",DK170*VLOOKUP('DATI INPUT'!$F$27,TARIFFE_UD,3,FALSE),DK170*VLOOKUP(DL170,TARIFFE_UD,3,FALSE)),DK170*VLOOKUP(CB170-100,TARIFFE_UND,3,FALSE)),0)</f>
        <v>15.164853048114928</v>
      </c>
      <c r="DR170" s="299">
        <f t="shared" si="44"/>
        <v>59.514075379955365</v>
      </c>
    </row>
    <row r="171" spans="1:122" x14ac:dyDescent="0.25">
      <c r="A171" t="s">
        <v>2956</v>
      </c>
      <c r="B171" t="s">
        <v>970</v>
      </c>
      <c r="C171" t="s">
        <v>2957</v>
      </c>
      <c r="D171" t="s">
        <v>2958</v>
      </c>
      <c r="E171" t="s">
        <v>268</v>
      </c>
      <c r="F171" t="s">
        <v>156</v>
      </c>
      <c r="G171" t="s">
        <v>2959</v>
      </c>
      <c r="H171" t="s">
        <v>914</v>
      </c>
      <c r="I171" t="s">
        <v>409</v>
      </c>
      <c r="J171" t="s">
        <v>274</v>
      </c>
      <c r="K171" t="s">
        <v>2960</v>
      </c>
      <c r="L171" t="s">
        <v>984</v>
      </c>
      <c r="M171" t="s">
        <v>2961</v>
      </c>
      <c r="N171" t="s">
        <v>2962</v>
      </c>
      <c r="O171" t="s">
        <v>2963</v>
      </c>
      <c r="P171" t="s">
        <v>1245</v>
      </c>
      <c r="Q171" t="s">
        <v>323</v>
      </c>
      <c r="R171" t="s">
        <v>268</v>
      </c>
      <c r="S171" t="s">
        <v>268</v>
      </c>
      <c r="T171" t="s">
        <v>268</v>
      </c>
      <c r="U171" t="s">
        <v>268</v>
      </c>
      <c r="V171" t="s">
        <v>268</v>
      </c>
      <c r="W171" t="s">
        <v>1379</v>
      </c>
      <c r="X171" t="s">
        <v>613</v>
      </c>
      <c r="Y171" t="s">
        <v>374</v>
      </c>
      <c r="Z171" t="s">
        <v>268</v>
      </c>
      <c r="AA171" t="s">
        <v>268</v>
      </c>
      <c r="AB171" t="s">
        <v>268</v>
      </c>
      <c r="AC171" t="s">
        <v>268</v>
      </c>
      <c r="AD171" t="s">
        <v>268</v>
      </c>
      <c r="AE171" t="s">
        <v>287</v>
      </c>
      <c r="AF171" t="s">
        <v>1811</v>
      </c>
      <c r="AG171" t="s">
        <v>875</v>
      </c>
      <c r="AH171" t="s">
        <v>1848</v>
      </c>
      <c r="AI171" t="s">
        <v>769</v>
      </c>
      <c r="AJ171" t="s">
        <v>268</v>
      </c>
      <c r="AK171" t="s">
        <v>395</v>
      </c>
      <c r="AL171" t="s">
        <v>268</v>
      </c>
      <c r="AM171" t="s">
        <v>355</v>
      </c>
      <c r="AN171" t="s">
        <v>287</v>
      </c>
      <c r="AO171" t="s">
        <v>1811</v>
      </c>
      <c r="AP171" t="s">
        <v>875</v>
      </c>
      <c r="AQ171" t="s">
        <v>1848</v>
      </c>
      <c r="AR171" t="s">
        <v>1011</v>
      </c>
      <c r="AS171" t="s">
        <v>268</v>
      </c>
      <c r="AT171" t="s">
        <v>354</v>
      </c>
      <c r="AU171" t="s">
        <v>268</v>
      </c>
      <c r="AV171" t="s">
        <v>411</v>
      </c>
      <c r="AW171" t="s">
        <v>268</v>
      </c>
      <c r="AX171" t="s">
        <v>268</v>
      </c>
      <c r="AY171" t="s">
        <v>268</v>
      </c>
      <c r="AZ171" t="s">
        <v>268</v>
      </c>
      <c r="BA171" t="s">
        <v>268</v>
      </c>
      <c r="BB171" t="s">
        <v>268</v>
      </c>
      <c r="BC171" t="s">
        <v>268</v>
      </c>
      <c r="BD171" t="s">
        <v>268</v>
      </c>
      <c r="BE171" t="s">
        <v>268</v>
      </c>
      <c r="BF171" t="s">
        <v>268</v>
      </c>
      <c r="BG171" t="s">
        <v>268</v>
      </c>
      <c r="BH171" t="s">
        <v>268</v>
      </c>
      <c r="BI171" t="s">
        <v>268</v>
      </c>
      <c r="BJ171" t="s">
        <v>268</v>
      </c>
      <c r="BK171" t="s">
        <v>268</v>
      </c>
      <c r="BL171" t="s">
        <v>268</v>
      </c>
      <c r="BM171" t="s">
        <v>268</v>
      </c>
      <c r="BN171" t="s">
        <v>268</v>
      </c>
      <c r="BO171" t="s">
        <v>268</v>
      </c>
      <c r="BP171" t="s">
        <v>268</v>
      </c>
      <c r="BQ171" t="s">
        <v>268</v>
      </c>
      <c r="BR171" t="s">
        <v>268</v>
      </c>
      <c r="BS171" t="s">
        <v>268</v>
      </c>
      <c r="BT171" t="s">
        <v>268</v>
      </c>
      <c r="BU171" t="s">
        <v>268</v>
      </c>
      <c r="BV171" t="s">
        <v>268</v>
      </c>
      <c r="BW171" t="s">
        <v>268</v>
      </c>
      <c r="BX171" t="s">
        <v>268</v>
      </c>
      <c r="BY171">
        <v>85</v>
      </c>
      <c r="BZ171">
        <v>85</v>
      </c>
      <c r="CA171" t="s">
        <v>142</v>
      </c>
      <c r="CB171" s="356">
        <v>122</v>
      </c>
      <c r="CC171" t="s">
        <v>876</v>
      </c>
      <c r="CD171" t="s">
        <v>268</v>
      </c>
      <c r="CE171" t="s">
        <v>268</v>
      </c>
      <c r="CF171" t="s">
        <v>268</v>
      </c>
      <c r="CG171" t="s">
        <v>268</v>
      </c>
      <c r="CH171" t="s">
        <v>268</v>
      </c>
      <c r="CI171" t="s">
        <v>268</v>
      </c>
      <c r="CJ171" t="s">
        <v>268</v>
      </c>
      <c r="CK171" t="s">
        <v>268</v>
      </c>
      <c r="CL171" t="s">
        <v>268</v>
      </c>
      <c r="CM171" t="s">
        <v>11224</v>
      </c>
      <c r="CN171">
        <v>121.28</v>
      </c>
      <c r="CO171" t="s">
        <v>268</v>
      </c>
      <c r="CP171">
        <v>121.28</v>
      </c>
      <c r="CQ171">
        <v>365</v>
      </c>
      <c r="CR171" t="s">
        <v>878</v>
      </c>
      <c r="CS171" t="s">
        <v>11225</v>
      </c>
      <c r="CT171" t="s">
        <v>11226</v>
      </c>
      <c r="CU171" t="s">
        <v>11227</v>
      </c>
      <c r="CV171" t="s">
        <v>268</v>
      </c>
      <c r="CW171" t="s">
        <v>268</v>
      </c>
      <c r="CX171" t="s">
        <v>268</v>
      </c>
      <c r="CY171" t="s">
        <v>268</v>
      </c>
      <c r="CZ171" t="s">
        <v>268</v>
      </c>
      <c r="DA171" t="s">
        <v>268</v>
      </c>
      <c r="DB171" s="429">
        <f t="shared" si="32"/>
        <v>0</v>
      </c>
      <c r="DC171" s="284">
        <f t="shared" si="33"/>
        <v>0</v>
      </c>
      <c r="DD171" s="284">
        <f t="shared" si="34"/>
        <v>0</v>
      </c>
      <c r="DE171" s="284">
        <f t="shared" si="35"/>
        <v>0</v>
      </c>
      <c r="DF171" s="295">
        <f t="shared" si="36"/>
        <v>85</v>
      </c>
      <c r="DG171" s="284">
        <f t="shared" si="37"/>
        <v>0</v>
      </c>
      <c r="DH171" s="284">
        <f t="shared" si="38"/>
        <v>0</v>
      </c>
      <c r="DI171" s="284">
        <f t="shared" si="39"/>
        <v>0</v>
      </c>
      <c r="DJ171" s="284">
        <f t="shared" si="40"/>
        <v>0</v>
      </c>
      <c r="DK171" s="295">
        <f t="shared" si="41"/>
        <v>1</v>
      </c>
      <c r="DL171" s="297" t="str">
        <f t="shared" si="42"/>
        <v>A dispo.</v>
      </c>
      <c r="DM171" s="430">
        <f>IFERROR(IF(CA171="D",IF(DL171="A dispo.",DF171*VLOOKUP('DATI INPUT'!$F$27,TARIFFE_UD,4,FALSE),DF171*VLOOKUP(DL171,TARIFFE_UD,4,FALSE)),DF171*VLOOKUP(CB171-100,TARIFFE_UND,4,FALSE)),0)</f>
        <v>53.880201654357286</v>
      </c>
      <c r="DN171" s="430">
        <f>IFERROR(IF(CA171="D",IF(DL171="A dispo.",DK171*VLOOKUP('DATI INPUT'!$F$27,TARIFFE_UD,5,FALSE),DK171*VLOOKUP(DL171,TARIFFE_UD,5,FALSE)),DK171*VLOOKUP(CB171-100,TARIFFE_UND,5,FALSE)),0)</f>
        <v>67.397800635548478</v>
      </c>
      <c r="DO171" s="431">
        <f t="shared" si="43"/>
        <v>-1.9977100942298875E-3</v>
      </c>
      <c r="DP171" s="299">
        <f>IFERROR(IF(CA171="D",IF(DL171="A dispo.",DF171*VLOOKUP('DATI INPUT'!$F$27,TARIFFE_UD,2,FALSE),DF171*VLOOKUP(DL171,TARIFFE_UD,2,FALSE)),DF171*VLOOKUP(CB171-100,TARIFFE_UND,2,FALSE)),0)</f>
        <v>67.315783896543522</v>
      </c>
      <c r="DQ171" s="299">
        <f>IFERROR(IF(CA171="D",IF(DL171="A dispo.",DK171*VLOOKUP('DATI INPUT'!$F$27,TARIFFE_UD,3,FALSE),DK171*VLOOKUP(DL171,TARIFFE_UD,3,FALSE)),DK171*VLOOKUP(CB171-100,TARIFFE_UND,3,FALSE)),0)</f>
        <v>60.367780403072892</v>
      </c>
      <c r="DR171" s="299">
        <f t="shared" si="44"/>
        <v>127.68356429961642</v>
      </c>
    </row>
    <row r="172" spans="1:122" x14ac:dyDescent="0.25">
      <c r="A172" t="s">
        <v>2964</v>
      </c>
      <c r="B172" t="s">
        <v>1376</v>
      </c>
      <c r="C172" t="s">
        <v>2965</v>
      </c>
      <c r="D172" t="s">
        <v>2966</v>
      </c>
      <c r="E172" t="s">
        <v>268</v>
      </c>
      <c r="F172" t="s">
        <v>156</v>
      </c>
      <c r="G172" t="s">
        <v>2967</v>
      </c>
      <c r="H172" t="s">
        <v>1033</v>
      </c>
      <c r="I172" t="s">
        <v>2968</v>
      </c>
      <c r="J172" t="s">
        <v>274</v>
      </c>
      <c r="K172" t="s">
        <v>2969</v>
      </c>
      <c r="L172" t="s">
        <v>960</v>
      </c>
      <c r="M172" t="s">
        <v>2970</v>
      </c>
      <c r="N172" t="s">
        <v>984</v>
      </c>
      <c r="O172" t="s">
        <v>873</v>
      </c>
      <c r="P172" t="s">
        <v>2241</v>
      </c>
      <c r="Q172" t="s">
        <v>276</v>
      </c>
      <c r="R172" t="s">
        <v>154</v>
      </c>
      <c r="S172" t="s">
        <v>268</v>
      </c>
      <c r="T172" t="s">
        <v>268</v>
      </c>
      <c r="U172" t="s">
        <v>268</v>
      </c>
      <c r="V172" t="s">
        <v>268</v>
      </c>
      <c r="W172" t="s">
        <v>2970</v>
      </c>
      <c r="X172" t="s">
        <v>2241</v>
      </c>
      <c r="Y172" t="s">
        <v>276</v>
      </c>
      <c r="Z172" t="s">
        <v>154</v>
      </c>
      <c r="AA172" t="s">
        <v>268</v>
      </c>
      <c r="AB172" t="s">
        <v>268</v>
      </c>
      <c r="AC172" t="s">
        <v>268</v>
      </c>
      <c r="AD172" t="s">
        <v>268</v>
      </c>
      <c r="AE172" t="s">
        <v>287</v>
      </c>
      <c r="AF172" t="s">
        <v>1811</v>
      </c>
      <c r="AG172" t="s">
        <v>875</v>
      </c>
      <c r="AH172" t="s">
        <v>1848</v>
      </c>
      <c r="AI172" t="s">
        <v>950</v>
      </c>
      <c r="AJ172" t="s">
        <v>268</v>
      </c>
      <c r="AK172" t="s">
        <v>377</v>
      </c>
      <c r="AL172" t="s">
        <v>268</v>
      </c>
      <c r="AM172" t="s">
        <v>405</v>
      </c>
      <c r="AN172" t="s">
        <v>268</v>
      </c>
      <c r="AO172" t="s">
        <v>268</v>
      </c>
      <c r="AP172" t="s">
        <v>268</v>
      </c>
      <c r="AQ172" t="s">
        <v>268</v>
      </c>
      <c r="AR172" t="s">
        <v>268</v>
      </c>
      <c r="AS172" t="s">
        <v>268</v>
      </c>
      <c r="AT172" t="s">
        <v>268</v>
      </c>
      <c r="AU172" t="s">
        <v>268</v>
      </c>
      <c r="AV172" t="s">
        <v>268</v>
      </c>
      <c r="AW172" t="s">
        <v>268</v>
      </c>
      <c r="AX172" t="s">
        <v>268</v>
      </c>
      <c r="AY172" t="s">
        <v>268</v>
      </c>
      <c r="AZ172" t="s">
        <v>268</v>
      </c>
      <c r="BA172" t="s">
        <v>268</v>
      </c>
      <c r="BB172" t="s">
        <v>268</v>
      </c>
      <c r="BC172" t="s">
        <v>268</v>
      </c>
      <c r="BD172" t="s">
        <v>268</v>
      </c>
      <c r="BE172" t="s">
        <v>268</v>
      </c>
      <c r="BF172" t="s">
        <v>268</v>
      </c>
      <c r="BG172" t="s">
        <v>268</v>
      </c>
      <c r="BH172" t="s">
        <v>268</v>
      </c>
      <c r="BI172" t="s">
        <v>268</v>
      </c>
      <c r="BJ172" t="s">
        <v>268</v>
      </c>
      <c r="BK172" t="s">
        <v>268</v>
      </c>
      <c r="BL172" t="s">
        <v>268</v>
      </c>
      <c r="BM172" t="s">
        <v>268</v>
      </c>
      <c r="BN172" t="s">
        <v>268</v>
      </c>
      <c r="BO172" t="s">
        <v>268</v>
      </c>
      <c r="BP172" t="s">
        <v>268</v>
      </c>
      <c r="BQ172" t="s">
        <v>268</v>
      </c>
      <c r="BR172" t="s">
        <v>268</v>
      </c>
      <c r="BS172" t="s">
        <v>268</v>
      </c>
      <c r="BT172" t="s">
        <v>268</v>
      </c>
      <c r="BU172" t="s">
        <v>268</v>
      </c>
      <c r="BV172" t="s">
        <v>268</v>
      </c>
      <c r="BW172" t="s">
        <v>268</v>
      </c>
      <c r="BX172" t="s">
        <v>268</v>
      </c>
      <c r="BY172">
        <v>57</v>
      </c>
      <c r="BZ172">
        <v>57</v>
      </c>
      <c r="CA172" t="s">
        <v>142</v>
      </c>
      <c r="CB172" s="356">
        <v>122</v>
      </c>
      <c r="CC172" t="s">
        <v>876</v>
      </c>
      <c r="CD172" t="s">
        <v>268</v>
      </c>
      <c r="CE172" t="s">
        <v>268</v>
      </c>
      <c r="CF172" s="356">
        <v>2</v>
      </c>
      <c r="CG172" t="s">
        <v>268</v>
      </c>
      <c r="CH172" t="s">
        <v>268</v>
      </c>
      <c r="CI172" t="s">
        <v>268</v>
      </c>
      <c r="CJ172" t="s">
        <v>268</v>
      </c>
      <c r="CK172" t="s">
        <v>268</v>
      </c>
      <c r="CL172" t="s">
        <v>268</v>
      </c>
      <c r="CM172" t="s">
        <v>11224</v>
      </c>
      <c r="CN172">
        <v>84.23</v>
      </c>
      <c r="CO172" t="s">
        <v>268</v>
      </c>
      <c r="CP172">
        <v>84.23</v>
      </c>
      <c r="CQ172">
        <v>365</v>
      </c>
      <c r="CR172" t="s">
        <v>878</v>
      </c>
      <c r="CS172" t="s">
        <v>11225</v>
      </c>
      <c r="CT172" t="s">
        <v>11226</v>
      </c>
      <c r="CU172" t="s">
        <v>11227</v>
      </c>
      <c r="CV172" t="s">
        <v>268</v>
      </c>
      <c r="CW172" t="s">
        <v>268</v>
      </c>
      <c r="CX172" t="s">
        <v>268</v>
      </c>
      <c r="CY172" t="s">
        <v>268</v>
      </c>
      <c r="CZ172" t="s">
        <v>268</v>
      </c>
      <c r="DA172" t="s">
        <v>268</v>
      </c>
      <c r="DB172" s="429">
        <f t="shared" si="32"/>
        <v>0</v>
      </c>
      <c r="DC172" s="284">
        <f t="shared" si="33"/>
        <v>0</v>
      </c>
      <c r="DD172" s="284">
        <f t="shared" si="34"/>
        <v>0</v>
      </c>
      <c r="DE172" s="284">
        <f t="shared" si="35"/>
        <v>0</v>
      </c>
      <c r="DF172" s="295">
        <f t="shared" si="36"/>
        <v>57</v>
      </c>
      <c r="DG172" s="284">
        <f t="shared" si="37"/>
        <v>0</v>
      </c>
      <c r="DH172" s="284">
        <f t="shared" si="38"/>
        <v>0</v>
      </c>
      <c r="DI172" s="284">
        <f t="shared" si="39"/>
        <v>0</v>
      </c>
      <c r="DJ172" s="284">
        <f t="shared" si="40"/>
        <v>0</v>
      </c>
      <c r="DK172" s="295">
        <f t="shared" si="41"/>
        <v>1</v>
      </c>
      <c r="DL172" s="297">
        <f t="shared" si="42"/>
        <v>2</v>
      </c>
      <c r="DM172" s="430">
        <f>IFERROR(IF(CA172="D",IF(DL172="A dispo.",DF172*VLOOKUP('DATI INPUT'!$F$27,TARIFFE_UD,4,FALSE),DF172*VLOOKUP(DL172,TARIFFE_UD,4,FALSE)),DF172*VLOOKUP(CB172-100,TARIFFE_UND,4,FALSE)),0)</f>
        <v>32.785926627586036</v>
      </c>
      <c r="DN172" s="430">
        <f>IFERROR(IF(CA172="D",IF(DL172="A dispo.",DK172*VLOOKUP('DATI INPUT'!$F$27,TARIFFE_UD,5,FALSE),DK172*VLOOKUP(DL172,TARIFFE_UD,5,FALSE)),DK172*VLOOKUP(CB172-100,TARIFFE_UND,5,FALSE)),0)</f>
        <v>51.443731886070836</v>
      </c>
      <c r="DO172" s="431">
        <f t="shared" si="43"/>
        <v>-3.4148634313169168E-4</v>
      </c>
      <c r="DP172" s="299">
        <f>IFERROR(IF(CA172="D",IF(DL172="A dispo.",DF172*VLOOKUP('DATI INPUT'!$F$27,TARIFFE_UD,2,FALSE),DF172*VLOOKUP(DL172,TARIFFE_UD,2,FALSE)),DF172*VLOOKUP(CB172-100,TARIFFE_UND,2,FALSE)),0)</f>
        <v>40.961434514824852</v>
      </c>
      <c r="DQ172" s="299">
        <f>IFERROR(IF(CA172="D",IF(DL172="A dispo.",DK172*VLOOKUP('DATI INPUT'!$F$27,TARIFFE_UD,3,FALSE),DK172*VLOOKUP(DL172,TARIFFE_UD,3,FALSE)),DK172*VLOOKUP(CB172-100,TARIFFE_UND,3,FALSE)),0)</f>
        <v>46.077822723118445</v>
      </c>
      <c r="DR172" s="299">
        <f t="shared" si="44"/>
        <v>87.039257237943303</v>
      </c>
    </row>
    <row r="173" spans="1:122" x14ac:dyDescent="0.25">
      <c r="A173" t="s">
        <v>2971</v>
      </c>
      <c r="B173" t="s">
        <v>1376</v>
      </c>
      <c r="C173" t="s">
        <v>2972</v>
      </c>
      <c r="D173" t="s">
        <v>2966</v>
      </c>
      <c r="E173" t="s">
        <v>268</v>
      </c>
      <c r="F173" t="s">
        <v>156</v>
      </c>
      <c r="G173" t="s">
        <v>2967</v>
      </c>
      <c r="H173" t="s">
        <v>1033</v>
      </c>
      <c r="I173" t="s">
        <v>2968</v>
      </c>
      <c r="J173" t="s">
        <v>274</v>
      </c>
      <c r="K173" t="s">
        <v>2969</v>
      </c>
      <c r="L173" t="s">
        <v>960</v>
      </c>
      <c r="M173" t="s">
        <v>2970</v>
      </c>
      <c r="N173" t="s">
        <v>984</v>
      </c>
      <c r="O173" t="s">
        <v>873</v>
      </c>
      <c r="P173" t="s">
        <v>2241</v>
      </c>
      <c r="Q173" t="s">
        <v>276</v>
      </c>
      <c r="R173" t="s">
        <v>154</v>
      </c>
      <c r="S173" t="s">
        <v>268</v>
      </c>
      <c r="T173" t="s">
        <v>268</v>
      </c>
      <c r="U173" t="s">
        <v>268</v>
      </c>
      <c r="V173" t="s">
        <v>268</v>
      </c>
      <c r="W173" t="s">
        <v>2970</v>
      </c>
      <c r="X173" t="s">
        <v>2241</v>
      </c>
      <c r="Y173" t="s">
        <v>276</v>
      </c>
      <c r="Z173" t="s">
        <v>154</v>
      </c>
      <c r="AA173" t="s">
        <v>268</v>
      </c>
      <c r="AB173" t="s">
        <v>268</v>
      </c>
      <c r="AC173" t="s">
        <v>268</v>
      </c>
      <c r="AD173" t="s">
        <v>268</v>
      </c>
      <c r="AE173" t="s">
        <v>287</v>
      </c>
      <c r="AF173" t="s">
        <v>1811</v>
      </c>
      <c r="AG173" t="s">
        <v>875</v>
      </c>
      <c r="AH173" t="s">
        <v>1848</v>
      </c>
      <c r="AI173" t="s">
        <v>950</v>
      </c>
      <c r="AJ173" t="s">
        <v>268</v>
      </c>
      <c r="AK173" t="s">
        <v>377</v>
      </c>
      <c r="AL173" t="s">
        <v>268</v>
      </c>
      <c r="AM173" t="s">
        <v>405</v>
      </c>
      <c r="AN173" t="s">
        <v>268</v>
      </c>
      <c r="AO173" t="s">
        <v>268</v>
      </c>
      <c r="AP173" t="s">
        <v>268</v>
      </c>
      <c r="AQ173" t="s">
        <v>268</v>
      </c>
      <c r="AR173" t="s">
        <v>268</v>
      </c>
      <c r="AS173" t="s">
        <v>268</v>
      </c>
      <c r="AT173" t="s">
        <v>268</v>
      </c>
      <c r="AU173" t="s">
        <v>268</v>
      </c>
      <c r="AV173" t="s">
        <v>268</v>
      </c>
      <c r="AW173" t="s">
        <v>268</v>
      </c>
      <c r="AX173" t="s">
        <v>268</v>
      </c>
      <c r="AY173" t="s">
        <v>268</v>
      </c>
      <c r="AZ173" t="s">
        <v>268</v>
      </c>
      <c r="BA173" t="s">
        <v>268</v>
      </c>
      <c r="BB173" t="s">
        <v>268</v>
      </c>
      <c r="BC173" t="s">
        <v>268</v>
      </c>
      <c r="BD173" t="s">
        <v>268</v>
      </c>
      <c r="BE173" t="s">
        <v>268</v>
      </c>
      <c r="BF173" t="s">
        <v>268</v>
      </c>
      <c r="BG173" t="s">
        <v>268</v>
      </c>
      <c r="BH173" t="s">
        <v>268</v>
      </c>
      <c r="BI173" t="s">
        <v>268</v>
      </c>
      <c r="BJ173" t="s">
        <v>268</v>
      </c>
      <c r="BK173" t="s">
        <v>268</v>
      </c>
      <c r="BL173" t="s">
        <v>268</v>
      </c>
      <c r="BM173" t="s">
        <v>268</v>
      </c>
      <c r="BN173" t="s">
        <v>268</v>
      </c>
      <c r="BO173" t="s">
        <v>268</v>
      </c>
      <c r="BP173" t="s">
        <v>268</v>
      </c>
      <c r="BQ173" t="s">
        <v>268</v>
      </c>
      <c r="BR173" t="s">
        <v>268</v>
      </c>
      <c r="BS173" t="s">
        <v>268</v>
      </c>
      <c r="BT173" t="s">
        <v>268</v>
      </c>
      <c r="BU173" t="s">
        <v>268</v>
      </c>
      <c r="BV173" t="s">
        <v>268</v>
      </c>
      <c r="BW173" t="s">
        <v>268</v>
      </c>
      <c r="BX173" t="s">
        <v>268</v>
      </c>
      <c r="BY173">
        <v>57</v>
      </c>
      <c r="BZ173">
        <v>57</v>
      </c>
      <c r="CA173" t="s">
        <v>142</v>
      </c>
      <c r="CB173" s="356">
        <v>122</v>
      </c>
      <c r="CC173" t="s">
        <v>876</v>
      </c>
      <c r="CD173" t="s">
        <v>268</v>
      </c>
      <c r="CE173" t="s">
        <v>268</v>
      </c>
      <c r="CF173" s="356">
        <v>1</v>
      </c>
      <c r="CG173" t="s">
        <v>268</v>
      </c>
      <c r="CH173" t="s">
        <v>268</v>
      </c>
      <c r="CI173" t="s">
        <v>268</v>
      </c>
      <c r="CJ173" t="s">
        <v>268</v>
      </c>
      <c r="CK173" t="s">
        <v>268</v>
      </c>
      <c r="CL173" t="s">
        <v>268</v>
      </c>
      <c r="CM173" t="s">
        <v>11224</v>
      </c>
      <c r="CN173">
        <v>45.03</v>
      </c>
      <c r="CO173" t="s">
        <v>268</v>
      </c>
      <c r="CP173">
        <v>45.03</v>
      </c>
      <c r="CQ173">
        <v>365</v>
      </c>
      <c r="CR173" t="s">
        <v>878</v>
      </c>
      <c r="CS173" t="s">
        <v>11225</v>
      </c>
      <c r="CT173" t="s">
        <v>11226</v>
      </c>
      <c r="CU173" t="s">
        <v>11227</v>
      </c>
      <c r="CV173" t="s">
        <v>268</v>
      </c>
      <c r="CW173" t="s">
        <v>268</v>
      </c>
      <c r="CX173" t="s">
        <v>268</v>
      </c>
      <c r="CY173" t="s">
        <v>268</v>
      </c>
      <c r="CZ173" t="s">
        <v>268</v>
      </c>
      <c r="DA173" t="s">
        <v>268</v>
      </c>
      <c r="DB173" s="429">
        <f t="shared" si="32"/>
        <v>0</v>
      </c>
      <c r="DC173" s="284">
        <f t="shared" si="33"/>
        <v>0</v>
      </c>
      <c r="DD173" s="284">
        <f t="shared" si="34"/>
        <v>0</v>
      </c>
      <c r="DE173" s="284">
        <f t="shared" si="35"/>
        <v>0</v>
      </c>
      <c r="DF173" s="295">
        <f t="shared" si="36"/>
        <v>57</v>
      </c>
      <c r="DG173" s="284">
        <f t="shared" si="37"/>
        <v>0</v>
      </c>
      <c r="DH173" s="284">
        <f t="shared" si="38"/>
        <v>0</v>
      </c>
      <c r="DI173" s="284">
        <f t="shared" si="39"/>
        <v>0</v>
      </c>
      <c r="DJ173" s="284">
        <f t="shared" si="40"/>
        <v>0</v>
      </c>
      <c r="DK173" s="295">
        <f t="shared" si="41"/>
        <v>1</v>
      </c>
      <c r="DL173" s="297">
        <f t="shared" si="42"/>
        <v>1</v>
      </c>
      <c r="DM173" s="430">
        <f>IFERROR(IF(CA173="D",IF(DL173="A dispo.",DF173*VLOOKUP('DATI INPUT'!$F$27,TARIFFE_UD,4,FALSE),DF173*VLOOKUP(DL173,TARIFFE_UD,4,FALSE)),DF173*VLOOKUP(CB173-100,TARIFFE_UND,4,FALSE)),0)</f>
        <v>28.102222823645175</v>
      </c>
      <c r="DN173" s="430">
        <f>IFERROR(IF(CA173="D",IF(DL173="A dispo.",DK173*VLOOKUP('DATI INPUT'!$F$27,TARIFFE_UD,5,FALSE),DK173*VLOOKUP(DL173,TARIFFE_UD,5,FALSE)),DK173*VLOOKUP(CB173-100,TARIFFE_UND,5,FALSE)),0)</f>
        <v>16.930848468833439</v>
      </c>
      <c r="DO173" s="431">
        <f t="shared" si="43"/>
        <v>3.0712924786087115E-3</v>
      </c>
      <c r="DP173" s="299">
        <f>IFERROR(IF(CA173="D",IF(DL173="A dispo.",DF173*VLOOKUP('DATI INPUT'!$F$27,TARIFFE_UD,2,FALSE),DF173*VLOOKUP(DL173,TARIFFE_UD,2,FALSE)),DF173*VLOOKUP(CB173-100,TARIFFE_UND,2,FALSE)),0)</f>
        <v>35.109801012707017</v>
      </c>
      <c r="DQ173" s="299">
        <f>IFERROR(IF(CA173="D",IF(DL173="A dispo.",DK173*VLOOKUP('DATI INPUT'!$F$27,TARIFFE_UD,3,FALSE),DK173*VLOOKUP(DL173,TARIFFE_UD,3,FALSE)),DK173*VLOOKUP(CB173-100,TARIFFE_UND,3,FALSE)),0)</f>
        <v>15.164853048114928</v>
      </c>
      <c r="DR173" s="299">
        <f t="shared" si="44"/>
        <v>50.274654060821945</v>
      </c>
    </row>
    <row r="174" spans="1:122" x14ac:dyDescent="0.25">
      <c r="A174" t="s">
        <v>2973</v>
      </c>
      <c r="B174" t="s">
        <v>1376</v>
      </c>
      <c r="C174" t="s">
        <v>2974</v>
      </c>
      <c r="D174" t="s">
        <v>2966</v>
      </c>
      <c r="E174" t="s">
        <v>268</v>
      </c>
      <c r="F174" t="s">
        <v>156</v>
      </c>
      <c r="G174" t="s">
        <v>2967</v>
      </c>
      <c r="H174" t="s">
        <v>1033</v>
      </c>
      <c r="I174" t="s">
        <v>2968</v>
      </c>
      <c r="J174" t="s">
        <v>274</v>
      </c>
      <c r="K174" t="s">
        <v>2969</v>
      </c>
      <c r="L174" t="s">
        <v>960</v>
      </c>
      <c r="M174" t="s">
        <v>2970</v>
      </c>
      <c r="N174" t="s">
        <v>984</v>
      </c>
      <c r="O174" t="s">
        <v>873</v>
      </c>
      <c r="P174" t="s">
        <v>2241</v>
      </c>
      <c r="Q174" t="s">
        <v>276</v>
      </c>
      <c r="R174" t="s">
        <v>154</v>
      </c>
      <c r="S174" t="s">
        <v>268</v>
      </c>
      <c r="T174" t="s">
        <v>268</v>
      </c>
      <c r="U174" t="s">
        <v>268</v>
      </c>
      <c r="V174" t="s">
        <v>268</v>
      </c>
      <c r="W174" t="s">
        <v>2970</v>
      </c>
      <c r="X174" t="s">
        <v>2241</v>
      </c>
      <c r="Y174" t="s">
        <v>276</v>
      </c>
      <c r="Z174" t="s">
        <v>154</v>
      </c>
      <c r="AA174" t="s">
        <v>268</v>
      </c>
      <c r="AB174" t="s">
        <v>268</v>
      </c>
      <c r="AC174" t="s">
        <v>268</v>
      </c>
      <c r="AD174" t="s">
        <v>268</v>
      </c>
      <c r="AE174" t="s">
        <v>287</v>
      </c>
      <c r="AF174" t="s">
        <v>1811</v>
      </c>
      <c r="AG174" t="s">
        <v>875</v>
      </c>
      <c r="AH174" t="s">
        <v>1848</v>
      </c>
      <c r="AI174" t="s">
        <v>950</v>
      </c>
      <c r="AJ174" t="s">
        <v>268</v>
      </c>
      <c r="AK174" t="s">
        <v>377</v>
      </c>
      <c r="AL174" t="s">
        <v>268</v>
      </c>
      <c r="AM174" t="s">
        <v>405</v>
      </c>
      <c r="AN174" t="s">
        <v>268</v>
      </c>
      <c r="AO174" t="s">
        <v>268</v>
      </c>
      <c r="AP174" t="s">
        <v>268</v>
      </c>
      <c r="AQ174" t="s">
        <v>268</v>
      </c>
      <c r="AR174" t="s">
        <v>268</v>
      </c>
      <c r="AS174" t="s">
        <v>268</v>
      </c>
      <c r="AT174" t="s">
        <v>268</v>
      </c>
      <c r="AU174" t="s">
        <v>268</v>
      </c>
      <c r="AV174" t="s">
        <v>268</v>
      </c>
      <c r="AW174" t="s">
        <v>268</v>
      </c>
      <c r="AX174" t="s">
        <v>268</v>
      </c>
      <c r="AY174" t="s">
        <v>268</v>
      </c>
      <c r="AZ174" t="s">
        <v>268</v>
      </c>
      <c r="BA174" t="s">
        <v>268</v>
      </c>
      <c r="BB174" t="s">
        <v>268</v>
      </c>
      <c r="BC174" t="s">
        <v>268</v>
      </c>
      <c r="BD174" t="s">
        <v>268</v>
      </c>
      <c r="BE174" t="s">
        <v>268</v>
      </c>
      <c r="BF174" t="s">
        <v>268</v>
      </c>
      <c r="BG174" t="s">
        <v>268</v>
      </c>
      <c r="BH174" t="s">
        <v>268</v>
      </c>
      <c r="BI174" t="s">
        <v>268</v>
      </c>
      <c r="BJ174" t="s">
        <v>268</v>
      </c>
      <c r="BK174" t="s">
        <v>268</v>
      </c>
      <c r="BL174" t="s">
        <v>268</v>
      </c>
      <c r="BM174" t="s">
        <v>268</v>
      </c>
      <c r="BN174" t="s">
        <v>268</v>
      </c>
      <c r="BO174" t="s">
        <v>268</v>
      </c>
      <c r="BP174" t="s">
        <v>268</v>
      </c>
      <c r="BQ174" t="s">
        <v>268</v>
      </c>
      <c r="BR174" t="s">
        <v>268</v>
      </c>
      <c r="BS174" t="s">
        <v>268</v>
      </c>
      <c r="BT174" t="s">
        <v>268</v>
      </c>
      <c r="BU174" t="s">
        <v>268</v>
      </c>
      <c r="BV174" t="s">
        <v>268</v>
      </c>
      <c r="BW174" t="s">
        <v>268</v>
      </c>
      <c r="BX174" t="s">
        <v>268</v>
      </c>
      <c r="BY174">
        <v>16</v>
      </c>
      <c r="BZ174">
        <v>16</v>
      </c>
      <c r="CA174" t="s">
        <v>142</v>
      </c>
      <c r="CB174" s="356">
        <v>123</v>
      </c>
      <c r="CC174" t="s">
        <v>1817</v>
      </c>
      <c r="CD174" t="s">
        <v>268</v>
      </c>
      <c r="CE174" t="s">
        <v>268</v>
      </c>
      <c r="CF174" s="356">
        <v>2</v>
      </c>
      <c r="CG174" t="s">
        <v>268</v>
      </c>
      <c r="CH174" t="s">
        <v>268</v>
      </c>
      <c r="CI174" t="s">
        <v>268</v>
      </c>
      <c r="CJ174" t="s">
        <v>268</v>
      </c>
      <c r="CK174" t="s">
        <v>268</v>
      </c>
      <c r="CL174" t="s">
        <v>268</v>
      </c>
      <c r="CM174" t="s">
        <v>11224</v>
      </c>
      <c r="CN174">
        <v>9.1999999999999993</v>
      </c>
      <c r="CO174" t="s">
        <v>268</v>
      </c>
      <c r="CP174">
        <v>9.1999999999999993</v>
      </c>
      <c r="CQ174">
        <v>365</v>
      </c>
      <c r="CR174" t="s">
        <v>878</v>
      </c>
      <c r="CS174" t="s">
        <v>11225</v>
      </c>
      <c r="CT174" t="s">
        <v>11226</v>
      </c>
      <c r="CU174" t="s">
        <v>11227</v>
      </c>
      <c r="CV174" t="s">
        <v>268</v>
      </c>
      <c r="CW174" t="s">
        <v>268</v>
      </c>
      <c r="CX174" t="s">
        <v>268</v>
      </c>
      <c r="CY174" t="s">
        <v>268</v>
      </c>
      <c r="CZ174" t="s">
        <v>268</v>
      </c>
      <c r="DA174" t="s">
        <v>268</v>
      </c>
      <c r="DB174" s="429">
        <f t="shared" si="32"/>
        <v>0</v>
      </c>
      <c r="DC174" s="284">
        <f t="shared" si="33"/>
        <v>0</v>
      </c>
      <c r="DD174" s="284">
        <f t="shared" si="34"/>
        <v>0</v>
      </c>
      <c r="DE174" s="284">
        <f t="shared" si="35"/>
        <v>0</v>
      </c>
      <c r="DF174" s="295">
        <f t="shared" si="36"/>
        <v>16</v>
      </c>
      <c r="DG174" s="284">
        <f t="shared" si="37"/>
        <v>1</v>
      </c>
      <c r="DH174" s="284">
        <f t="shared" si="38"/>
        <v>0</v>
      </c>
      <c r="DI174" s="284">
        <f t="shared" si="39"/>
        <v>0</v>
      </c>
      <c r="DJ174" s="284">
        <f t="shared" si="40"/>
        <v>0</v>
      </c>
      <c r="DK174" s="295">
        <f t="shared" si="41"/>
        <v>0</v>
      </c>
      <c r="DL174" s="297">
        <f t="shared" si="42"/>
        <v>2</v>
      </c>
      <c r="DM174" s="430">
        <f>IFERROR(IF(CA174="D",IF(DL174="A dispo.",DF174*VLOOKUP('DATI INPUT'!$F$27,TARIFFE_UD,4,FALSE),DF174*VLOOKUP(DL174,TARIFFE_UD,4,FALSE)),DF174*VLOOKUP(CB174-100,TARIFFE_UND,4,FALSE)),0)</f>
        <v>9.2030671235329233</v>
      </c>
      <c r="DN174" s="430">
        <f>IFERROR(IF(CA174="D",IF(DL174="A dispo.",DK174*VLOOKUP('DATI INPUT'!$F$27,TARIFFE_UD,5,FALSE),DK174*VLOOKUP(DL174,TARIFFE_UD,5,FALSE)),DK174*VLOOKUP(CB174-100,TARIFFE_UND,5,FALSE)),0)</f>
        <v>0</v>
      </c>
      <c r="DO174" s="431">
        <f t="shared" si="43"/>
        <v>3.0671235329240432E-3</v>
      </c>
      <c r="DP174" s="299">
        <f>IFERROR(IF(CA174="D",IF(DL174="A dispo.",DF174*VLOOKUP('DATI INPUT'!$F$27,TARIFFE_UD,2,FALSE),DF174*VLOOKUP(DL174,TARIFFE_UD,2,FALSE)),DF174*VLOOKUP(CB174-100,TARIFFE_UND,2,FALSE)),0)</f>
        <v>11.497946530477151</v>
      </c>
      <c r="DQ174" s="299">
        <f>IFERROR(IF(CA174="D",IF(DL174="A dispo.",DK174*VLOOKUP('DATI INPUT'!$F$27,TARIFFE_UD,3,FALSE),DK174*VLOOKUP(DL174,TARIFFE_UD,3,FALSE)),DK174*VLOOKUP(CB174-100,TARIFFE_UND,3,FALSE)),0)</f>
        <v>0</v>
      </c>
      <c r="DR174" s="299">
        <f t="shared" si="44"/>
        <v>11.497946530477151</v>
      </c>
    </row>
    <row r="175" spans="1:122" x14ac:dyDescent="0.25">
      <c r="A175" t="s">
        <v>2975</v>
      </c>
      <c r="B175" t="s">
        <v>2976</v>
      </c>
      <c r="C175" t="s">
        <v>456</v>
      </c>
      <c r="D175" t="s">
        <v>2977</v>
      </c>
      <c r="E175" t="s">
        <v>268</v>
      </c>
      <c r="F175" t="s">
        <v>156</v>
      </c>
      <c r="G175" t="s">
        <v>2978</v>
      </c>
      <c r="H175" t="s">
        <v>914</v>
      </c>
      <c r="I175" t="s">
        <v>2979</v>
      </c>
      <c r="J175" t="s">
        <v>274</v>
      </c>
      <c r="K175" t="s">
        <v>2980</v>
      </c>
      <c r="L175" t="s">
        <v>960</v>
      </c>
      <c r="M175" t="s">
        <v>2981</v>
      </c>
      <c r="N175" t="s">
        <v>984</v>
      </c>
      <c r="O175" t="s">
        <v>873</v>
      </c>
      <c r="P175" t="s">
        <v>1934</v>
      </c>
      <c r="Q175" t="s">
        <v>285</v>
      </c>
      <c r="R175" t="s">
        <v>268</v>
      </c>
      <c r="S175" t="s">
        <v>268</v>
      </c>
      <c r="T175" t="s">
        <v>268</v>
      </c>
      <c r="U175" t="s">
        <v>268</v>
      </c>
      <c r="V175" t="s">
        <v>268</v>
      </c>
      <c r="W175" t="s">
        <v>2981</v>
      </c>
      <c r="X175" t="s">
        <v>1934</v>
      </c>
      <c r="Y175" t="s">
        <v>285</v>
      </c>
      <c r="Z175" t="s">
        <v>268</v>
      </c>
      <c r="AA175" t="s">
        <v>268</v>
      </c>
      <c r="AB175" t="s">
        <v>268</v>
      </c>
      <c r="AC175" t="s">
        <v>268</v>
      </c>
      <c r="AD175" t="s">
        <v>268</v>
      </c>
      <c r="AE175" t="s">
        <v>287</v>
      </c>
      <c r="AF175" t="s">
        <v>1811</v>
      </c>
      <c r="AG175" t="s">
        <v>875</v>
      </c>
      <c r="AH175" t="s">
        <v>1935</v>
      </c>
      <c r="AI175" t="s">
        <v>2982</v>
      </c>
      <c r="AJ175" t="s">
        <v>268</v>
      </c>
      <c r="AK175" t="s">
        <v>377</v>
      </c>
      <c r="AL175" t="s">
        <v>268</v>
      </c>
      <c r="AM175" t="s">
        <v>355</v>
      </c>
      <c r="AN175" t="s">
        <v>268</v>
      </c>
      <c r="AO175" t="s">
        <v>268</v>
      </c>
      <c r="AP175" t="s">
        <v>268</v>
      </c>
      <c r="AQ175" t="s">
        <v>268</v>
      </c>
      <c r="AR175" t="s">
        <v>268</v>
      </c>
      <c r="AS175" t="s">
        <v>268</v>
      </c>
      <c r="AT175" t="s">
        <v>268</v>
      </c>
      <c r="AU175" t="s">
        <v>268</v>
      </c>
      <c r="AV175" t="s">
        <v>268</v>
      </c>
      <c r="AW175" t="s">
        <v>268</v>
      </c>
      <c r="AX175" t="s">
        <v>268</v>
      </c>
      <c r="AY175" t="s">
        <v>268</v>
      </c>
      <c r="AZ175" t="s">
        <v>268</v>
      </c>
      <c r="BA175" t="s">
        <v>268</v>
      </c>
      <c r="BB175" t="s">
        <v>268</v>
      </c>
      <c r="BC175" t="s">
        <v>268</v>
      </c>
      <c r="BD175" t="s">
        <v>268</v>
      </c>
      <c r="BE175" t="s">
        <v>268</v>
      </c>
      <c r="BF175" t="s">
        <v>268</v>
      </c>
      <c r="BG175" t="s">
        <v>268</v>
      </c>
      <c r="BH175" t="s">
        <v>268</v>
      </c>
      <c r="BI175" t="s">
        <v>268</v>
      </c>
      <c r="BJ175" t="s">
        <v>268</v>
      </c>
      <c r="BK175" t="s">
        <v>268</v>
      </c>
      <c r="BL175" t="s">
        <v>268</v>
      </c>
      <c r="BM175" t="s">
        <v>268</v>
      </c>
      <c r="BN175" t="s">
        <v>268</v>
      </c>
      <c r="BO175" t="s">
        <v>268</v>
      </c>
      <c r="BP175" t="s">
        <v>268</v>
      </c>
      <c r="BQ175" t="s">
        <v>268</v>
      </c>
      <c r="BR175" t="s">
        <v>268</v>
      </c>
      <c r="BS175" t="s">
        <v>268</v>
      </c>
      <c r="BT175" t="s">
        <v>268</v>
      </c>
      <c r="BU175" t="s">
        <v>268</v>
      </c>
      <c r="BV175" t="s">
        <v>268</v>
      </c>
      <c r="BW175" t="s">
        <v>268</v>
      </c>
      <c r="BX175" t="s">
        <v>268</v>
      </c>
      <c r="BY175">
        <v>118</v>
      </c>
      <c r="BZ175">
        <v>118</v>
      </c>
      <c r="CA175" t="s">
        <v>142</v>
      </c>
      <c r="CB175" s="356">
        <v>122</v>
      </c>
      <c r="CC175" t="s">
        <v>876</v>
      </c>
      <c r="CD175" t="s">
        <v>268</v>
      </c>
      <c r="CE175" t="s">
        <v>268</v>
      </c>
      <c r="CF175" s="356">
        <v>2</v>
      </c>
      <c r="CG175" t="s">
        <v>268</v>
      </c>
      <c r="CH175" t="s">
        <v>268</v>
      </c>
      <c r="CI175" t="s">
        <v>268</v>
      </c>
      <c r="CJ175" t="s">
        <v>268</v>
      </c>
      <c r="CK175" t="s">
        <v>268</v>
      </c>
      <c r="CL175" t="s">
        <v>268</v>
      </c>
      <c r="CM175" t="s">
        <v>11224</v>
      </c>
      <c r="CN175">
        <v>119.31</v>
      </c>
      <c r="CO175" t="s">
        <v>268</v>
      </c>
      <c r="CP175">
        <v>119.31</v>
      </c>
      <c r="CQ175">
        <v>365</v>
      </c>
      <c r="CR175" t="s">
        <v>878</v>
      </c>
      <c r="CS175" t="s">
        <v>11225</v>
      </c>
      <c r="CT175" t="s">
        <v>11226</v>
      </c>
      <c r="CU175" t="s">
        <v>11227</v>
      </c>
      <c r="CV175" t="s">
        <v>268</v>
      </c>
      <c r="CW175" t="s">
        <v>268</v>
      </c>
      <c r="CX175" t="s">
        <v>268</v>
      </c>
      <c r="CY175" t="s">
        <v>268</v>
      </c>
      <c r="CZ175" t="s">
        <v>268</v>
      </c>
      <c r="DA175" t="s">
        <v>268</v>
      </c>
      <c r="DB175" s="429">
        <f t="shared" si="32"/>
        <v>0</v>
      </c>
      <c r="DC175" s="284">
        <f t="shared" si="33"/>
        <v>0</v>
      </c>
      <c r="DD175" s="284">
        <f t="shared" si="34"/>
        <v>0</v>
      </c>
      <c r="DE175" s="284">
        <f t="shared" si="35"/>
        <v>0</v>
      </c>
      <c r="DF175" s="295">
        <f t="shared" si="36"/>
        <v>118</v>
      </c>
      <c r="DG175" s="284">
        <f t="shared" si="37"/>
        <v>0</v>
      </c>
      <c r="DH175" s="284">
        <f t="shared" si="38"/>
        <v>0</v>
      </c>
      <c r="DI175" s="284">
        <f t="shared" si="39"/>
        <v>0</v>
      </c>
      <c r="DJ175" s="284">
        <f t="shared" si="40"/>
        <v>0</v>
      </c>
      <c r="DK175" s="295">
        <f t="shared" si="41"/>
        <v>1</v>
      </c>
      <c r="DL175" s="297">
        <f t="shared" si="42"/>
        <v>2</v>
      </c>
      <c r="DM175" s="430">
        <f>IFERROR(IF(CA175="D",IF(DL175="A dispo.",DF175*VLOOKUP('DATI INPUT'!$F$27,TARIFFE_UD,4,FALSE),DF175*VLOOKUP(DL175,TARIFFE_UD,4,FALSE)),DF175*VLOOKUP(CB175-100,TARIFFE_UND,4,FALSE)),0)</f>
        <v>67.872620036055309</v>
      </c>
      <c r="DN175" s="430">
        <f>IFERROR(IF(CA175="D",IF(DL175="A dispo.",DK175*VLOOKUP('DATI INPUT'!$F$27,TARIFFE_UD,5,FALSE),DK175*VLOOKUP(DL175,TARIFFE_UD,5,FALSE)),DK175*VLOOKUP(CB175-100,TARIFFE_UND,5,FALSE)),0)</f>
        <v>51.443731886070836</v>
      </c>
      <c r="DO175" s="431">
        <f t="shared" si="43"/>
        <v>6.3519221261429948E-3</v>
      </c>
      <c r="DP175" s="299">
        <f>IFERROR(IF(CA175="D",IF(DL175="A dispo.",DF175*VLOOKUP('DATI INPUT'!$F$27,TARIFFE_UD,2,FALSE),DF175*VLOOKUP(DL175,TARIFFE_UD,2,FALSE)),DF175*VLOOKUP(CB175-100,TARIFFE_UND,2,FALSE)),0)</f>
        <v>84.797355662268984</v>
      </c>
      <c r="DQ175" s="299">
        <f>IFERROR(IF(CA175="D",IF(DL175="A dispo.",DK175*VLOOKUP('DATI INPUT'!$F$27,TARIFFE_UD,3,FALSE),DK175*VLOOKUP(DL175,TARIFFE_UD,3,FALSE)),DK175*VLOOKUP(CB175-100,TARIFFE_UND,3,FALSE)),0)</f>
        <v>46.077822723118445</v>
      </c>
      <c r="DR175" s="299">
        <f t="shared" si="44"/>
        <v>130.87517838538741</v>
      </c>
    </row>
    <row r="176" spans="1:122" x14ac:dyDescent="0.25">
      <c r="A176" t="s">
        <v>2983</v>
      </c>
      <c r="B176" t="s">
        <v>1382</v>
      </c>
      <c r="C176" t="s">
        <v>2984</v>
      </c>
      <c r="D176" t="s">
        <v>2985</v>
      </c>
      <c r="E176" t="s">
        <v>268</v>
      </c>
      <c r="F176" t="s">
        <v>156</v>
      </c>
      <c r="G176" t="s">
        <v>2986</v>
      </c>
      <c r="H176" t="s">
        <v>914</v>
      </c>
      <c r="I176" t="s">
        <v>2987</v>
      </c>
      <c r="J176" t="s">
        <v>156</v>
      </c>
      <c r="K176" t="s">
        <v>2988</v>
      </c>
      <c r="L176" t="s">
        <v>960</v>
      </c>
      <c r="M176" t="s">
        <v>2989</v>
      </c>
      <c r="N176" t="s">
        <v>152</v>
      </c>
      <c r="O176" t="s">
        <v>1234</v>
      </c>
      <c r="P176" t="s">
        <v>2990</v>
      </c>
      <c r="Q176" t="s">
        <v>465</v>
      </c>
      <c r="R176" t="s">
        <v>268</v>
      </c>
      <c r="S176" t="s">
        <v>268</v>
      </c>
      <c r="T176" t="s">
        <v>268</v>
      </c>
      <c r="U176" t="s">
        <v>268</v>
      </c>
      <c r="V176" t="s">
        <v>268</v>
      </c>
      <c r="W176" t="s">
        <v>2866</v>
      </c>
      <c r="X176" t="s">
        <v>613</v>
      </c>
      <c r="Y176" t="s">
        <v>504</v>
      </c>
      <c r="Z176" t="s">
        <v>268</v>
      </c>
      <c r="AA176" t="s">
        <v>268</v>
      </c>
      <c r="AB176" t="s">
        <v>268</v>
      </c>
      <c r="AC176" t="s">
        <v>268</v>
      </c>
      <c r="AD176" t="s">
        <v>268</v>
      </c>
      <c r="AE176" t="s">
        <v>287</v>
      </c>
      <c r="AF176" t="s">
        <v>1811</v>
      </c>
      <c r="AG176" t="s">
        <v>875</v>
      </c>
      <c r="AH176" t="s">
        <v>1831</v>
      </c>
      <c r="AI176" t="s">
        <v>642</v>
      </c>
      <c r="AJ176" t="s">
        <v>268</v>
      </c>
      <c r="AK176" t="s">
        <v>705</v>
      </c>
      <c r="AL176" t="s">
        <v>268</v>
      </c>
      <c r="AM176" t="s">
        <v>355</v>
      </c>
      <c r="AN176" t="s">
        <v>268</v>
      </c>
      <c r="AO176" t="s">
        <v>268</v>
      </c>
      <c r="AP176" t="s">
        <v>268</v>
      </c>
      <c r="AQ176" t="s">
        <v>268</v>
      </c>
      <c r="AR176" t="s">
        <v>268</v>
      </c>
      <c r="AS176" t="s">
        <v>268</v>
      </c>
      <c r="AT176" t="s">
        <v>268</v>
      </c>
      <c r="AU176" t="s">
        <v>268</v>
      </c>
      <c r="AV176" t="s">
        <v>268</v>
      </c>
      <c r="AW176" t="s">
        <v>268</v>
      </c>
      <c r="AX176" t="s">
        <v>268</v>
      </c>
      <c r="AY176" t="s">
        <v>268</v>
      </c>
      <c r="AZ176" t="s">
        <v>268</v>
      </c>
      <c r="BA176" t="s">
        <v>268</v>
      </c>
      <c r="BB176" t="s">
        <v>268</v>
      </c>
      <c r="BC176" t="s">
        <v>268</v>
      </c>
      <c r="BD176" t="s">
        <v>268</v>
      </c>
      <c r="BE176" t="s">
        <v>268</v>
      </c>
      <c r="BF176" t="s">
        <v>268</v>
      </c>
      <c r="BG176" t="s">
        <v>268</v>
      </c>
      <c r="BH176" t="s">
        <v>268</v>
      </c>
      <c r="BI176" t="s">
        <v>268</v>
      </c>
      <c r="BJ176" t="s">
        <v>268</v>
      </c>
      <c r="BK176" t="s">
        <v>268</v>
      </c>
      <c r="BL176" t="s">
        <v>268</v>
      </c>
      <c r="BM176" t="s">
        <v>268</v>
      </c>
      <c r="BN176" t="s">
        <v>268</v>
      </c>
      <c r="BO176" t="s">
        <v>268</v>
      </c>
      <c r="BP176" t="s">
        <v>268</v>
      </c>
      <c r="BQ176" t="s">
        <v>268</v>
      </c>
      <c r="BR176" t="s">
        <v>268</v>
      </c>
      <c r="BS176" t="s">
        <v>268</v>
      </c>
      <c r="BT176" t="s">
        <v>268</v>
      </c>
      <c r="BU176" t="s">
        <v>268</v>
      </c>
      <c r="BV176" t="s">
        <v>268</v>
      </c>
      <c r="BW176" t="s">
        <v>268</v>
      </c>
      <c r="BX176" t="s">
        <v>268</v>
      </c>
      <c r="BY176">
        <v>69</v>
      </c>
      <c r="BZ176">
        <v>69</v>
      </c>
      <c r="CA176" t="s">
        <v>142</v>
      </c>
      <c r="CB176" s="356">
        <v>122</v>
      </c>
      <c r="CC176" t="s">
        <v>876</v>
      </c>
      <c r="CD176" t="s">
        <v>268</v>
      </c>
      <c r="CE176" t="s">
        <v>268</v>
      </c>
      <c r="CF176" t="s">
        <v>268</v>
      </c>
      <c r="CG176" t="s">
        <v>268</v>
      </c>
      <c r="CH176" t="s">
        <v>268</v>
      </c>
      <c r="CI176" t="s">
        <v>268</v>
      </c>
      <c r="CJ176" t="s">
        <v>268</v>
      </c>
      <c r="CK176" t="s">
        <v>268</v>
      </c>
      <c r="CL176" t="s">
        <v>268</v>
      </c>
      <c r="CM176" t="s">
        <v>11224</v>
      </c>
      <c r="CN176">
        <v>111.14</v>
      </c>
      <c r="CO176" t="s">
        <v>268</v>
      </c>
      <c r="CP176">
        <v>111.14</v>
      </c>
      <c r="CQ176">
        <v>365</v>
      </c>
      <c r="CR176" t="s">
        <v>878</v>
      </c>
      <c r="CS176" t="s">
        <v>11225</v>
      </c>
      <c r="CT176" t="s">
        <v>11226</v>
      </c>
      <c r="CU176" t="s">
        <v>11227</v>
      </c>
      <c r="CV176" t="s">
        <v>268</v>
      </c>
      <c r="CW176" t="s">
        <v>268</v>
      </c>
      <c r="CX176" t="s">
        <v>268</v>
      </c>
      <c r="CY176" t="s">
        <v>268</v>
      </c>
      <c r="CZ176" t="s">
        <v>268</v>
      </c>
      <c r="DA176" t="s">
        <v>268</v>
      </c>
      <c r="DB176" s="429">
        <f t="shared" si="32"/>
        <v>0</v>
      </c>
      <c r="DC176" s="284">
        <f t="shared" si="33"/>
        <v>0</v>
      </c>
      <c r="DD176" s="284">
        <f t="shared" si="34"/>
        <v>0</v>
      </c>
      <c r="DE176" s="284">
        <f t="shared" si="35"/>
        <v>0</v>
      </c>
      <c r="DF176" s="295">
        <f t="shared" si="36"/>
        <v>69</v>
      </c>
      <c r="DG176" s="284">
        <f t="shared" si="37"/>
        <v>0</v>
      </c>
      <c r="DH176" s="284">
        <f t="shared" si="38"/>
        <v>0</v>
      </c>
      <c r="DI176" s="284">
        <f t="shared" si="39"/>
        <v>0</v>
      </c>
      <c r="DJ176" s="284">
        <f t="shared" si="40"/>
        <v>0</v>
      </c>
      <c r="DK176" s="295">
        <f t="shared" si="41"/>
        <v>1</v>
      </c>
      <c r="DL176" s="297" t="str">
        <f t="shared" si="42"/>
        <v>A dispo.</v>
      </c>
      <c r="DM176" s="430">
        <f>IFERROR(IF(CA176="D",IF(DL176="A dispo.",DF176*VLOOKUP('DATI INPUT'!$F$27,TARIFFE_UD,4,FALSE),DF176*VLOOKUP(DL176,TARIFFE_UD,4,FALSE)),DF176*VLOOKUP(CB176-100,TARIFFE_UND,4,FALSE)),0)</f>
        <v>43.738046048831208</v>
      </c>
      <c r="DN176" s="430">
        <f>IFERROR(IF(CA176="D",IF(DL176="A dispo.",DK176*VLOOKUP('DATI INPUT'!$F$27,TARIFFE_UD,5,FALSE),DK176*VLOOKUP(DL176,TARIFFE_UD,5,FALSE)),DK176*VLOOKUP(CB176-100,TARIFFE_UND,5,FALSE)),0)</f>
        <v>67.397800635548478</v>
      </c>
      <c r="DO176" s="431">
        <f t="shared" si="43"/>
        <v>-4.1533156203144017E-3</v>
      </c>
      <c r="DP176" s="299">
        <f>IFERROR(IF(CA176="D",IF(DL176="A dispo.",DF176*VLOOKUP('DATI INPUT'!$F$27,TARIFFE_UD,2,FALSE),DF176*VLOOKUP(DL176,TARIFFE_UD,2,FALSE)),DF176*VLOOKUP(CB176-100,TARIFFE_UND,2,FALSE)),0)</f>
        <v>54.644577516017677</v>
      </c>
      <c r="DQ176" s="299">
        <f>IFERROR(IF(CA176="D",IF(DL176="A dispo.",DK176*VLOOKUP('DATI INPUT'!$F$27,TARIFFE_UD,3,FALSE),DK176*VLOOKUP(DL176,TARIFFE_UD,3,FALSE)),DK176*VLOOKUP(CB176-100,TARIFFE_UND,3,FALSE)),0)</f>
        <v>60.367780403072892</v>
      </c>
      <c r="DR176" s="299">
        <f t="shared" si="44"/>
        <v>115.01235791909056</v>
      </c>
    </row>
    <row r="177" spans="1:122" x14ac:dyDescent="0.25">
      <c r="A177" t="s">
        <v>2991</v>
      </c>
      <c r="B177" t="s">
        <v>972</v>
      </c>
      <c r="C177" t="s">
        <v>2992</v>
      </c>
      <c r="D177" t="s">
        <v>2993</v>
      </c>
      <c r="E177" t="s">
        <v>268</v>
      </c>
      <c r="F177" t="s">
        <v>156</v>
      </c>
      <c r="G177" t="s">
        <v>2994</v>
      </c>
      <c r="H177" t="s">
        <v>1033</v>
      </c>
      <c r="I177" t="s">
        <v>2995</v>
      </c>
      <c r="J177" t="s">
        <v>274</v>
      </c>
      <c r="K177" t="s">
        <v>2996</v>
      </c>
      <c r="L177" t="s">
        <v>984</v>
      </c>
      <c r="M177" t="s">
        <v>2997</v>
      </c>
      <c r="N177" t="s">
        <v>984</v>
      </c>
      <c r="O177" t="s">
        <v>873</v>
      </c>
      <c r="P177" t="s">
        <v>1046</v>
      </c>
      <c r="Q177" t="s">
        <v>313</v>
      </c>
      <c r="R177" t="s">
        <v>268</v>
      </c>
      <c r="S177" t="s">
        <v>268</v>
      </c>
      <c r="T177" t="s">
        <v>268</v>
      </c>
      <c r="U177" t="s">
        <v>268</v>
      </c>
      <c r="V177" t="s">
        <v>268</v>
      </c>
      <c r="W177" t="s">
        <v>2998</v>
      </c>
      <c r="X177" t="s">
        <v>2241</v>
      </c>
      <c r="Y177" t="s">
        <v>277</v>
      </c>
      <c r="Z177" t="s">
        <v>268</v>
      </c>
      <c r="AA177" t="s">
        <v>268</v>
      </c>
      <c r="AB177" t="s">
        <v>268</v>
      </c>
      <c r="AC177" t="s">
        <v>268</v>
      </c>
      <c r="AD177" t="s">
        <v>268</v>
      </c>
      <c r="AE177" t="s">
        <v>287</v>
      </c>
      <c r="AF177" t="s">
        <v>1811</v>
      </c>
      <c r="AG177" t="s">
        <v>875</v>
      </c>
      <c r="AH177" t="s">
        <v>1848</v>
      </c>
      <c r="AI177" t="s">
        <v>774</v>
      </c>
      <c r="AJ177" t="s">
        <v>268</v>
      </c>
      <c r="AK177" t="s">
        <v>377</v>
      </c>
      <c r="AL177" t="s">
        <v>268</v>
      </c>
      <c r="AM177" t="s">
        <v>288</v>
      </c>
      <c r="AN177" t="s">
        <v>287</v>
      </c>
      <c r="AO177" t="s">
        <v>1811</v>
      </c>
      <c r="AP177" t="s">
        <v>875</v>
      </c>
      <c r="AQ177" t="s">
        <v>1848</v>
      </c>
      <c r="AR177" t="s">
        <v>774</v>
      </c>
      <c r="AS177" t="s">
        <v>268</v>
      </c>
      <c r="AT177" t="s">
        <v>395</v>
      </c>
      <c r="AU177" t="s">
        <v>268</v>
      </c>
      <c r="AV177" t="s">
        <v>288</v>
      </c>
      <c r="AW177" t="s">
        <v>268</v>
      </c>
      <c r="AX177" t="s">
        <v>268</v>
      </c>
      <c r="AY177" t="s">
        <v>268</v>
      </c>
      <c r="AZ177" t="s">
        <v>268</v>
      </c>
      <c r="BA177" t="s">
        <v>268</v>
      </c>
      <c r="BB177" t="s">
        <v>268</v>
      </c>
      <c r="BC177" t="s">
        <v>268</v>
      </c>
      <c r="BD177" t="s">
        <v>268</v>
      </c>
      <c r="BE177" t="s">
        <v>268</v>
      </c>
      <c r="BF177" t="s">
        <v>268</v>
      </c>
      <c r="BG177" t="s">
        <v>268</v>
      </c>
      <c r="BH177" t="s">
        <v>268</v>
      </c>
      <c r="BI177" t="s">
        <v>268</v>
      </c>
      <c r="BJ177" t="s">
        <v>268</v>
      </c>
      <c r="BK177" t="s">
        <v>268</v>
      </c>
      <c r="BL177" t="s">
        <v>268</v>
      </c>
      <c r="BM177" t="s">
        <v>268</v>
      </c>
      <c r="BN177" t="s">
        <v>268</v>
      </c>
      <c r="BO177" t="s">
        <v>268</v>
      </c>
      <c r="BP177" t="s">
        <v>268</v>
      </c>
      <c r="BQ177" t="s">
        <v>268</v>
      </c>
      <c r="BR177" t="s">
        <v>268</v>
      </c>
      <c r="BS177" t="s">
        <v>268</v>
      </c>
      <c r="BT177" t="s">
        <v>268</v>
      </c>
      <c r="BU177" t="s">
        <v>268</v>
      </c>
      <c r="BV177" t="s">
        <v>268</v>
      </c>
      <c r="BW177" t="s">
        <v>268</v>
      </c>
      <c r="BX177" t="s">
        <v>268</v>
      </c>
      <c r="BY177">
        <v>50</v>
      </c>
      <c r="BZ177">
        <v>50</v>
      </c>
      <c r="CA177" t="s">
        <v>142</v>
      </c>
      <c r="CB177" s="356">
        <v>122</v>
      </c>
      <c r="CC177" t="s">
        <v>876</v>
      </c>
      <c r="CD177" t="s">
        <v>268</v>
      </c>
      <c r="CE177" t="s">
        <v>268</v>
      </c>
      <c r="CF177" s="356">
        <v>3</v>
      </c>
      <c r="CG177" t="s">
        <v>268</v>
      </c>
      <c r="CH177" t="s">
        <v>268</v>
      </c>
      <c r="CI177" t="s">
        <v>268</v>
      </c>
      <c r="CJ177" t="s">
        <v>268</v>
      </c>
      <c r="CK177" t="s">
        <v>268</v>
      </c>
      <c r="CL177" t="s">
        <v>268</v>
      </c>
      <c r="CM177" t="s">
        <v>11224</v>
      </c>
      <c r="CN177">
        <v>99.09</v>
      </c>
      <c r="CO177" t="s">
        <v>268</v>
      </c>
      <c r="CP177">
        <v>99.09</v>
      </c>
      <c r="CQ177">
        <v>365</v>
      </c>
      <c r="CR177" t="s">
        <v>878</v>
      </c>
      <c r="CS177" t="s">
        <v>11225</v>
      </c>
      <c r="CT177" t="s">
        <v>11226</v>
      </c>
      <c r="CU177" t="s">
        <v>11227</v>
      </c>
      <c r="CV177" t="s">
        <v>268</v>
      </c>
      <c r="CW177" t="s">
        <v>268</v>
      </c>
      <c r="CX177" t="s">
        <v>268</v>
      </c>
      <c r="CY177" t="s">
        <v>268</v>
      </c>
      <c r="CZ177" t="s">
        <v>268</v>
      </c>
      <c r="DA177" t="s">
        <v>268</v>
      </c>
      <c r="DB177" s="429">
        <f t="shared" si="32"/>
        <v>0</v>
      </c>
      <c r="DC177" s="284">
        <f t="shared" si="33"/>
        <v>0</v>
      </c>
      <c r="DD177" s="284">
        <f t="shared" si="34"/>
        <v>0</v>
      </c>
      <c r="DE177" s="284">
        <f t="shared" si="35"/>
        <v>0</v>
      </c>
      <c r="DF177" s="295">
        <f t="shared" si="36"/>
        <v>50</v>
      </c>
      <c r="DG177" s="284">
        <f t="shared" si="37"/>
        <v>0</v>
      </c>
      <c r="DH177" s="284">
        <f t="shared" si="38"/>
        <v>0</v>
      </c>
      <c r="DI177" s="284">
        <f t="shared" si="39"/>
        <v>0</v>
      </c>
      <c r="DJ177" s="284">
        <f t="shared" si="40"/>
        <v>0</v>
      </c>
      <c r="DK177" s="295">
        <f t="shared" si="41"/>
        <v>1</v>
      </c>
      <c r="DL177" s="297">
        <f t="shared" si="42"/>
        <v>3</v>
      </c>
      <c r="DM177" s="430">
        <f>IFERROR(IF(CA177="D",IF(DL177="A dispo.",DF177*VLOOKUP('DATI INPUT'!$F$27,TARIFFE_UD,4,FALSE),DF177*VLOOKUP(DL177,TARIFFE_UD,4,FALSE)),DF177*VLOOKUP(CB177-100,TARIFFE_UND,4,FALSE)),0)</f>
        <v>31.694236267268995</v>
      </c>
      <c r="DN177" s="430">
        <f>IFERROR(IF(CA177="D",IF(DL177="A dispo.",DK177*VLOOKUP('DATI INPUT'!$F$27,TARIFFE_UD,5,FALSE),DK177*VLOOKUP(DL177,TARIFFE_UD,5,FALSE)),DK177*VLOOKUP(CB177-100,TARIFFE_UND,5,FALSE)),0)</f>
        <v>67.397800635548478</v>
      </c>
      <c r="DO177" s="431">
        <f t="shared" si="43"/>
        <v>2.0369028174656023E-3</v>
      </c>
      <c r="DP177" s="299">
        <f>IFERROR(IF(CA177="D",IF(DL177="A dispo.",DF177*VLOOKUP('DATI INPUT'!$F$27,TARIFFE_UD,2,FALSE),DF177*VLOOKUP(DL177,TARIFFE_UD,2,FALSE)),DF177*VLOOKUP(CB177-100,TARIFFE_UND,2,FALSE)),0)</f>
        <v>39.597519939143247</v>
      </c>
      <c r="DQ177" s="299">
        <f>IFERROR(IF(CA177="D",IF(DL177="A dispo.",DK177*VLOOKUP('DATI INPUT'!$F$27,TARIFFE_UD,3,FALSE),DK177*VLOOKUP(DL177,TARIFFE_UD,3,FALSE)),DK177*VLOOKUP(CB177-100,TARIFFE_UND,3,FALSE)),0)</f>
        <v>60.367780403072892</v>
      </c>
      <c r="DR177" s="299">
        <f t="shared" si="44"/>
        <v>99.965300342216139</v>
      </c>
    </row>
    <row r="178" spans="1:122" x14ac:dyDescent="0.25">
      <c r="A178" t="s">
        <v>2999</v>
      </c>
      <c r="B178" t="s">
        <v>974</v>
      </c>
      <c r="C178" t="s">
        <v>3000</v>
      </c>
      <c r="D178" t="s">
        <v>3001</v>
      </c>
      <c r="E178" t="s">
        <v>268</v>
      </c>
      <c r="F178" t="s">
        <v>156</v>
      </c>
      <c r="G178" t="s">
        <v>3002</v>
      </c>
      <c r="H178" t="s">
        <v>914</v>
      </c>
      <c r="I178" t="s">
        <v>2362</v>
      </c>
      <c r="J178" t="s">
        <v>156</v>
      </c>
      <c r="K178" t="s">
        <v>3003</v>
      </c>
      <c r="L178" t="s">
        <v>960</v>
      </c>
      <c r="M178" t="s">
        <v>3004</v>
      </c>
      <c r="N178" t="s">
        <v>1192</v>
      </c>
      <c r="O178" t="s">
        <v>1193</v>
      </c>
      <c r="P178" t="s">
        <v>1414</v>
      </c>
      <c r="Q178" t="s">
        <v>346</v>
      </c>
      <c r="R178" t="s">
        <v>153</v>
      </c>
      <c r="S178" t="s">
        <v>268</v>
      </c>
      <c r="T178" t="s">
        <v>268</v>
      </c>
      <c r="U178" t="s">
        <v>268</v>
      </c>
      <c r="V178" t="s">
        <v>268</v>
      </c>
      <c r="W178" t="s">
        <v>3005</v>
      </c>
      <c r="X178" t="s">
        <v>3006</v>
      </c>
      <c r="Y178" t="s">
        <v>290</v>
      </c>
      <c r="Z178" t="s">
        <v>268</v>
      </c>
      <c r="AA178" t="s">
        <v>268</v>
      </c>
      <c r="AB178" t="s">
        <v>268</v>
      </c>
      <c r="AC178" t="s">
        <v>268</v>
      </c>
      <c r="AD178" t="s">
        <v>268</v>
      </c>
      <c r="AE178" t="s">
        <v>287</v>
      </c>
      <c r="AF178" t="s">
        <v>1811</v>
      </c>
      <c r="AG178" t="s">
        <v>875</v>
      </c>
      <c r="AH178" t="s">
        <v>1848</v>
      </c>
      <c r="AI178" t="s">
        <v>765</v>
      </c>
      <c r="AJ178" t="s">
        <v>268</v>
      </c>
      <c r="AK178" t="s">
        <v>381</v>
      </c>
      <c r="AL178" t="s">
        <v>268</v>
      </c>
      <c r="AM178" t="s">
        <v>405</v>
      </c>
      <c r="AN178" t="s">
        <v>268</v>
      </c>
      <c r="AO178" t="s">
        <v>268</v>
      </c>
      <c r="AP178" t="s">
        <v>268</v>
      </c>
      <c r="AQ178" t="s">
        <v>268</v>
      </c>
      <c r="AR178" t="s">
        <v>268</v>
      </c>
      <c r="AS178" t="s">
        <v>268</v>
      </c>
      <c r="AT178" t="s">
        <v>268</v>
      </c>
      <c r="AU178" t="s">
        <v>268</v>
      </c>
      <c r="AV178" t="s">
        <v>268</v>
      </c>
      <c r="AW178" t="s">
        <v>268</v>
      </c>
      <c r="AX178" t="s">
        <v>268</v>
      </c>
      <c r="AY178" t="s">
        <v>268</v>
      </c>
      <c r="AZ178" t="s">
        <v>268</v>
      </c>
      <c r="BA178" t="s">
        <v>268</v>
      </c>
      <c r="BB178" t="s">
        <v>268</v>
      </c>
      <c r="BC178" t="s">
        <v>268</v>
      </c>
      <c r="BD178" t="s">
        <v>268</v>
      </c>
      <c r="BE178" t="s">
        <v>268</v>
      </c>
      <c r="BF178" t="s">
        <v>268</v>
      </c>
      <c r="BG178" t="s">
        <v>268</v>
      </c>
      <c r="BH178" t="s">
        <v>268</v>
      </c>
      <c r="BI178" t="s">
        <v>268</v>
      </c>
      <c r="BJ178" t="s">
        <v>268</v>
      </c>
      <c r="BK178" t="s">
        <v>268</v>
      </c>
      <c r="BL178" t="s">
        <v>268</v>
      </c>
      <c r="BM178" t="s">
        <v>268</v>
      </c>
      <c r="BN178" t="s">
        <v>268</v>
      </c>
      <c r="BO178" t="s">
        <v>268</v>
      </c>
      <c r="BP178" t="s">
        <v>268</v>
      </c>
      <c r="BQ178" t="s">
        <v>268</v>
      </c>
      <c r="BR178" t="s">
        <v>268</v>
      </c>
      <c r="BS178" t="s">
        <v>268</v>
      </c>
      <c r="BT178" t="s">
        <v>268</v>
      </c>
      <c r="BU178" t="s">
        <v>268</v>
      </c>
      <c r="BV178" t="s">
        <v>268</v>
      </c>
      <c r="BW178" t="s">
        <v>268</v>
      </c>
      <c r="BX178" t="s">
        <v>268</v>
      </c>
      <c r="BY178">
        <v>46</v>
      </c>
      <c r="BZ178">
        <v>46</v>
      </c>
      <c r="CA178" t="s">
        <v>142</v>
      </c>
      <c r="CB178" s="356">
        <v>122</v>
      </c>
      <c r="CC178" t="s">
        <v>876</v>
      </c>
      <c r="CD178" t="s">
        <v>268</v>
      </c>
      <c r="CE178" t="s">
        <v>268</v>
      </c>
      <c r="CF178" t="s">
        <v>268</v>
      </c>
      <c r="CG178" t="s">
        <v>268</v>
      </c>
      <c r="CH178" t="s">
        <v>268</v>
      </c>
      <c r="CI178" t="s">
        <v>268</v>
      </c>
      <c r="CJ178" t="s">
        <v>268</v>
      </c>
      <c r="CK178" t="s">
        <v>268</v>
      </c>
      <c r="CL178" t="s">
        <v>268</v>
      </c>
      <c r="CM178" t="s">
        <v>11224</v>
      </c>
      <c r="CN178">
        <v>96.56</v>
      </c>
      <c r="CO178" t="s">
        <v>268</v>
      </c>
      <c r="CP178">
        <v>96.56</v>
      </c>
      <c r="CQ178">
        <v>365</v>
      </c>
      <c r="CR178" t="s">
        <v>878</v>
      </c>
      <c r="CS178" t="s">
        <v>11225</v>
      </c>
      <c r="CT178" t="s">
        <v>11226</v>
      </c>
      <c r="CU178" t="s">
        <v>11227</v>
      </c>
      <c r="CV178" t="s">
        <v>268</v>
      </c>
      <c r="CW178" t="s">
        <v>268</v>
      </c>
      <c r="CX178" t="s">
        <v>268</v>
      </c>
      <c r="CY178" t="s">
        <v>268</v>
      </c>
      <c r="CZ178" t="s">
        <v>268</v>
      </c>
      <c r="DA178" t="s">
        <v>268</v>
      </c>
      <c r="DB178" s="429">
        <f t="shared" si="32"/>
        <v>0</v>
      </c>
      <c r="DC178" s="284">
        <f t="shared" si="33"/>
        <v>0</v>
      </c>
      <c r="DD178" s="284">
        <f t="shared" si="34"/>
        <v>0</v>
      </c>
      <c r="DE178" s="284">
        <f t="shared" si="35"/>
        <v>0</v>
      </c>
      <c r="DF178" s="295">
        <f t="shared" si="36"/>
        <v>46</v>
      </c>
      <c r="DG178" s="284">
        <f t="shared" si="37"/>
        <v>0</v>
      </c>
      <c r="DH178" s="284">
        <f t="shared" si="38"/>
        <v>0</v>
      </c>
      <c r="DI178" s="284">
        <f t="shared" si="39"/>
        <v>0</v>
      </c>
      <c r="DJ178" s="284">
        <f t="shared" si="40"/>
        <v>0</v>
      </c>
      <c r="DK178" s="295">
        <f t="shared" si="41"/>
        <v>1</v>
      </c>
      <c r="DL178" s="297" t="str">
        <f t="shared" si="42"/>
        <v>A dispo.</v>
      </c>
      <c r="DM178" s="430">
        <f>IFERROR(IF(CA178="D",IF(DL178="A dispo.",DF178*VLOOKUP('DATI INPUT'!$F$27,TARIFFE_UD,4,FALSE),DF178*VLOOKUP(DL178,TARIFFE_UD,4,FALSE)),DF178*VLOOKUP(CB178-100,TARIFFE_UND,4,FALSE)),0)</f>
        <v>29.158697365887473</v>
      </c>
      <c r="DN178" s="430">
        <f>IFERROR(IF(CA178="D",IF(DL178="A dispo.",DK178*VLOOKUP('DATI INPUT'!$F$27,TARIFFE_UD,5,FALSE),DK178*VLOOKUP(DL178,TARIFFE_UD,5,FALSE)),DK178*VLOOKUP(CB178-100,TARIFFE_UND,5,FALSE)),0)</f>
        <v>67.397800635548478</v>
      </c>
      <c r="DO178" s="431">
        <f t="shared" si="43"/>
        <v>-3.501998564047426E-3</v>
      </c>
      <c r="DP178" s="299">
        <f>IFERROR(IF(CA178="D",IF(DL178="A dispo.",DF178*VLOOKUP('DATI INPUT'!$F$27,TARIFFE_UD,2,FALSE),DF178*VLOOKUP(DL178,TARIFFE_UD,2,FALSE)),DF178*VLOOKUP(CB178-100,TARIFFE_UND,2,FALSE)),0)</f>
        <v>36.429718344011782</v>
      </c>
      <c r="DQ178" s="299">
        <f>IFERROR(IF(CA178="D",IF(DL178="A dispo.",DK178*VLOOKUP('DATI INPUT'!$F$27,TARIFFE_UD,3,FALSE),DK178*VLOOKUP(DL178,TARIFFE_UD,3,FALSE)),DK178*VLOOKUP(CB178-100,TARIFFE_UND,3,FALSE)),0)</f>
        <v>60.367780403072892</v>
      </c>
      <c r="DR178" s="299">
        <f t="shared" si="44"/>
        <v>96.797498747084674</v>
      </c>
    </row>
    <row r="179" spans="1:122" x14ac:dyDescent="0.25">
      <c r="A179" t="s">
        <v>3007</v>
      </c>
      <c r="B179" t="s">
        <v>974</v>
      </c>
      <c r="C179" t="s">
        <v>3008</v>
      </c>
      <c r="D179" t="s">
        <v>3001</v>
      </c>
      <c r="E179" t="s">
        <v>268</v>
      </c>
      <c r="F179" t="s">
        <v>156</v>
      </c>
      <c r="G179" t="s">
        <v>3002</v>
      </c>
      <c r="H179" t="s">
        <v>914</v>
      </c>
      <c r="I179" t="s">
        <v>2362</v>
      </c>
      <c r="J179" t="s">
        <v>156</v>
      </c>
      <c r="K179" t="s">
        <v>3003</v>
      </c>
      <c r="L179" t="s">
        <v>960</v>
      </c>
      <c r="M179" t="s">
        <v>3004</v>
      </c>
      <c r="N179" t="s">
        <v>1192</v>
      </c>
      <c r="O179" t="s">
        <v>1193</v>
      </c>
      <c r="P179" t="s">
        <v>1414</v>
      </c>
      <c r="Q179" t="s">
        <v>346</v>
      </c>
      <c r="R179" t="s">
        <v>153</v>
      </c>
      <c r="S179" t="s">
        <v>268</v>
      </c>
      <c r="T179" t="s">
        <v>268</v>
      </c>
      <c r="U179" t="s">
        <v>268</v>
      </c>
      <c r="V179" t="s">
        <v>268</v>
      </c>
      <c r="W179" t="s">
        <v>3005</v>
      </c>
      <c r="X179" t="s">
        <v>3006</v>
      </c>
      <c r="Y179" t="s">
        <v>290</v>
      </c>
      <c r="Z179" t="s">
        <v>268</v>
      </c>
      <c r="AA179" t="s">
        <v>268</v>
      </c>
      <c r="AB179" t="s">
        <v>268</v>
      </c>
      <c r="AC179" t="s">
        <v>268</v>
      </c>
      <c r="AD179" t="s">
        <v>268</v>
      </c>
      <c r="AE179" t="s">
        <v>287</v>
      </c>
      <c r="AF179" t="s">
        <v>1811</v>
      </c>
      <c r="AG179" t="s">
        <v>875</v>
      </c>
      <c r="AH179" t="s">
        <v>1848</v>
      </c>
      <c r="AI179" t="s">
        <v>765</v>
      </c>
      <c r="AJ179" t="s">
        <v>268</v>
      </c>
      <c r="AK179" t="s">
        <v>381</v>
      </c>
      <c r="AL179" t="s">
        <v>268</v>
      </c>
      <c r="AM179" t="s">
        <v>405</v>
      </c>
      <c r="AN179" t="s">
        <v>268</v>
      </c>
      <c r="AO179" t="s">
        <v>268</v>
      </c>
      <c r="AP179" t="s">
        <v>268</v>
      </c>
      <c r="AQ179" t="s">
        <v>268</v>
      </c>
      <c r="AR179" t="s">
        <v>268</v>
      </c>
      <c r="AS179" t="s">
        <v>268</v>
      </c>
      <c r="AT179" t="s">
        <v>268</v>
      </c>
      <c r="AU179" t="s">
        <v>268</v>
      </c>
      <c r="AV179" t="s">
        <v>268</v>
      </c>
      <c r="AW179" t="s">
        <v>268</v>
      </c>
      <c r="AX179" t="s">
        <v>268</v>
      </c>
      <c r="AY179" t="s">
        <v>268</v>
      </c>
      <c r="AZ179" t="s">
        <v>268</v>
      </c>
      <c r="BA179" t="s">
        <v>268</v>
      </c>
      <c r="BB179" t="s">
        <v>268</v>
      </c>
      <c r="BC179" t="s">
        <v>268</v>
      </c>
      <c r="BD179" t="s">
        <v>268</v>
      </c>
      <c r="BE179" t="s">
        <v>268</v>
      </c>
      <c r="BF179" t="s">
        <v>268</v>
      </c>
      <c r="BG179" t="s">
        <v>268</v>
      </c>
      <c r="BH179" t="s">
        <v>268</v>
      </c>
      <c r="BI179" t="s">
        <v>268</v>
      </c>
      <c r="BJ179" t="s">
        <v>268</v>
      </c>
      <c r="BK179" t="s">
        <v>268</v>
      </c>
      <c r="BL179" t="s">
        <v>268</v>
      </c>
      <c r="BM179" t="s">
        <v>268</v>
      </c>
      <c r="BN179" t="s">
        <v>268</v>
      </c>
      <c r="BO179" t="s">
        <v>268</v>
      </c>
      <c r="BP179" t="s">
        <v>268</v>
      </c>
      <c r="BQ179" t="s">
        <v>268</v>
      </c>
      <c r="BR179" t="s">
        <v>268</v>
      </c>
      <c r="BS179" t="s">
        <v>268</v>
      </c>
      <c r="BT179" t="s">
        <v>268</v>
      </c>
      <c r="BU179" t="s">
        <v>268</v>
      </c>
      <c r="BV179" t="s">
        <v>268</v>
      </c>
      <c r="BW179" t="s">
        <v>268</v>
      </c>
      <c r="BX179" t="s">
        <v>268</v>
      </c>
      <c r="BY179">
        <v>12</v>
      </c>
      <c r="BZ179">
        <v>12</v>
      </c>
      <c r="CA179" t="s">
        <v>142</v>
      </c>
      <c r="CB179" s="356">
        <v>123</v>
      </c>
      <c r="CC179" t="s">
        <v>1817</v>
      </c>
      <c r="CD179" t="s">
        <v>268</v>
      </c>
      <c r="CE179" t="s">
        <v>268</v>
      </c>
      <c r="CF179" t="s">
        <v>268</v>
      </c>
      <c r="CG179" t="s">
        <v>268</v>
      </c>
      <c r="CH179" t="s">
        <v>268</v>
      </c>
      <c r="CI179" t="s">
        <v>268</v>
      </c>
      <c r="CJ179" t="s">
        <v>268</v>
      </c>
      <c r="CK179" t="s">
        <v>268</v>
      </c>
      <c r="CL179" t="s">
        <v>268</v>
      </c>
      <c r="CM179" t="s">
        <v>11224</v>
      </c>
      <c r="CN179">
        <v>7.61</v>
      </c>
      <c r="CO179" t="s">
        <v>268</v>
      </c>
      <c r="CP179">
        <v>7.61</v>
      </c>
      <c r="CQ179">
        <v>365</v>
      </c>
      <c r="CR179" t="s">
        <v>878</v>
      </c>
      <c r="CS179" t="s">
        <v>11225</v>
      </c>
      <c r="CT179" t="s">
        <v>11226</v>
      </c>
      <c r="CU179" t="s">
        <v>11227</v>
      </c>
      <c r="CV179" t="s">
        <v>268</v>
      </c>
      <c r="CW179" t="s">
        <v>268</v>
      </c>
      <c r="CX179" t="s">
        <v>268</v>
      </c>
      <c r="CY179" t="s">
        <v>268</v>
      </c>
      <c r="CZ179" t="s">
        <v>268</v>
      </c>
      <c r="DA179" t="s">
        <v>268</v>
      </c>
      <c r="DB179" s="429">
        <f t="shared" si="32"/>
        <v>0</v>
      </c>
      <c r="DC179" s="284">
        <f t="shared" si="33"/>
        <v>0</v>
      </c>
      <c r="DD179" s="284">
        <f t="shared" si="34"/>
        <v>0</v>
      </c>
      <c r="DE179" s="284">
        <f t="shared" si="35"/>
        <v>0</v>
      </c>
      <c r="DF179" s="295">
        <f t="shared" si="36"/>
        <v>11.999999999999998</v>
      </c>
      <c r="DG179" s="284">
        <f t="shared" si="37"/>
        <v>1</v>
      </c>
      <c r="DH179" s="284">
        <f t="shared" si="38"/>
        <v>0</v>
      </c>
      <c r="DI179" s="284">
        <f t="shared" si="39"/>
        <v>0</v>
      </c>
      <c r="DJ179" s="284">
        <f t="shared" si="40"/>
        <v>0</v>
      </c>
      <c r="DK179" s="295">
        <f t="shared" si="41"/>
        <v>0</v>
      </c>
      <c r="DL179" s="297" t="str">
        <f t="shared" si="42"/>
        <v>A dispo.</v>
      </c>
      <c r="DM179" s="430">
        <f>IFERROR(IF(CA179="D",IF(DL179="A dispo.",DF179*VLOOKUP('DATI INPUT'!$F$27,TARIFFE_UD,4,FALSE),DF179*VLOOKUP(DL179,TARIFFE_UD,4,FALSE)),DF179*VLOOKUP(CB179-100,TARIFFE_UND,4,FALSE)),0)</f>
        <v>7.6066167041445576</v>
      </c>
      <c r="DN179" s="430">
        <f>IFERROR(IF(CA179="D",IF(DL179="A dispo.",DK179*VLOOKUP('DATI INPUT'!$F$27,TARIFFE_UD,5,FALSE),DK179*VLOOKUP(DL179,TARIFFE_UD,5,FALSE)),DK179*VLOOKUP(CB179-100,TARIFFE_UND,5,FALSE)),0)</f>
        <v>0</v>
      </c>
      <c r="DO179" s="431">
        <f t="shared" si="43"/>
        <v>-3.383295855442725E-3</v>
      </c>
      <c r="DP179" s="299">
        <f>IFERROR(IF(CA179="D",IF(DL179="A dispo.",DF179*VLOOKUP('DATI INPUT'!$F$27,TARIFFE_UD,2,FALSE),DF179*VLOOKUP(DL179,TARIFFE_UD,2,FALSE)),DF179*VLOOKUP(CB179-100,TARIFFE_UND,2,FALSE)),0)</f>
        <v>9.5034047853943768</v>
      </c>
      <c r="DQ179" s="299">
        <f>IFERROR(IF(CA179="D",IF(DL179="A dispo.",DK179*VLOOKUP('DATI INPUT'!$F$27,TARIFFE_UD,3,FALSE),DK179*VLOOKUP(DL179,TARIFFE_UD,3,FALSE)),DK179*VLOOKUP(CB179-100,TARIFFE_UND,3,FALSE)),0)</f>
        <v>0</v>
      </c>
      <c r="DR179" s="299">
        <f t="shared" si="44"/>
        <v>9.5034047853943768</v>
      </c>
    </row>
    <row r="180" spans="1:122" x14ac:dyDescent="0.25">
      <c r="A180" t="s">
        <v>3009</v>
      </c>
      <c r="B180" t="s">
        <v>1384</v>
      </c>
      <c r="C180" t="s">
        <v>3010</v>
      </c>
      <c r="D180" t="s">
        <v>3011</v>
      </c>
      <c r="E180" t="s">
        <v>268</v>
      </c>
      <c r="F180" t="s">
        <v>156</v>
      </c>
      <c r="G180" t="s">
        <v>3012</v>
      </c>
      <c r="H180" t="s">
        <v>914</v>
      </c>
      <c r="I180" t="s">
        <v>360</v>
      </c>
      <c r="J180" t="s">
        <v>274</v>
      </c>
      <c r="K180" t="s">
        <v>3013</v>
      </c>
      <c r="L180" t="s">
        <v>960</v>
      </c>
      <c r="M180" t="s">
        <v>1379</v>
      </c>
      <c r="N180" t="s">
        <v>984</v>
      </c>
      <c r="O180" t="s">
        <v>873</v>
      </c>
      <c r="P180" t="s">
        <v>613</v>
      </c>
      <c r="Q180" t="s">
        <v>374</v>
      </c>
      <c r="R180" t="s">
        <v>268</v>
      </c>
      <c r="S180" t="s">
        <v>268</v>
      </c>
      <c r="T180" t="s">
        <v>268</v>
      </c>
      <c r="U180" t="s">
        <v>268</v>
      </c>
      <c r="V180" t="s">
        <v>268</v>
      </c>
      <c r="W180" t="s">
        <v>1379</v>
      </c>
      <c r="X180" t="s">
        <v>613</v>
      </c>
      <c r="Y180" t="s">
        <v>374</v>
      </c>
      <c r="Z180" t="s">
        <v>268</v>
      </c>
      <c r="AA180" t="s">
        <v>268</v>
      </c>
      <c r="AB180" t="s">
        <v>268</v>
      </c>
      <c r="AC180" t="s">
        <v>268</v>
      </c>
      <c r="AD180" t="s">
        <v>268</v>
      </c>
      <c r="AE180" t="s">
        <v>287</v>
      </c>
      <c r="AF180" t="s">
        <v>1811</v>
      </c>
      <c r="AG180" t="s">
        <v>875</v>
      </c>
      <c r="AH180" t="s">
        <v>1848</v>
      </c>
      <c r="AI180" t="s">
        <v>769</v>
      </c>
      <c r="AJ180" t="s">
        <v>268</v>
      </c>
      <c r="AK180" t="s">
        <v>366</v>
      </c>
      <c r="AL180" t="s">
        <v>268</v>
      </c>
      <c r="AM180" t="s">
        <v>355</v>
      </c>
      <c r="AN180" t="s">
        <v>268</v>
      </c>
      <c r="AO180" t="s">
        <v>268</v>
      </c>
      <c r="AP180" t="s">
        <v>268</v>
      </c>
      <c r="AQ180" t="s">
        <v>268</v>
      </c>
      <c r="AR180" t="s">
        <v>268</v>
      </c>
      <c r="AS180" t="s">
        <v>268</v>
      </c>
      <c r="AT180" t="s">
        <v>268</v>
      </c>
      <c r="AU180" t="s">
        <v>268</v>
      </c>
      <c r="AV180" t="s">
        <v>268</v>
      </c>
      <c r="AW180" t="s">
        <v>268</v>
      </c>
      <c r="AX180" t="s">
        <v>268</v>
      </c>
      <c r="AY180" t="s">
        <v>268</v>
      </c>
      <c r="AZ180" t="s">
        <v>268</v>
      </c>
      <c r="BA180" t="s">
        <v>268</v>
      </c>
      <c r="BB180" t="s">
        <v>268</v>
      </c>
      <c r="BC180" t="s">
        <v>268</v>
      </c>
      <c r="BD180" t="s">
        <v>268</v>
      </c>
      <c r="BE180" t="s">
        <v>268</v>
      </c>
      <c r="BF180" t="s">
        <v>268</v>
      </c>
      <c r="BG180" t="s">
        <v>268</v>
      </c>
      <c r="BH180" t="s">
        <v>268</v>
      </c>
      <c r="BI180" t="s">
        <v>268</v>
      </c>
      <c r="BJ180" t="s">
        <v>268</v>
      </c>
      <c r="BK180" t="s">
        <v>268</v>
      </c>
      <c r="BL180" t="s">
        <v>268</v>
      </c>
      <c r="BM180" t="s">
        <v>268</v>
      </c>
      <c r="BN180" t="s">
        <v>268</v>
      </c>
      <c r="BO180" t="s">
        <v>268</v>
      </c>
      <c r="BP180" t="s">
        <v>268</v>
      </c>
      <c r="BQ180" t="s">
        <v>268</v>
      </c>
      <c r="BR180" t="s">
        <v>268</v>
      </c>
      <c r="BS180" t="s">
        <v>268</v>
      </c>
      <c r="BT180" t="s">
        <v>268</v>
      </c>
      <c r="BU180" t="s">
        <v>268</v>
      </c>
      <c r="BV180" t="s">
        <v>268</v>
      </c>
      <c r="BW180" t="s">
        <v>268</v>
      </c>
      <c r="BX180" t="s">
        <v>268</v>
      </c>
      <c r="BY180">
        <v>76.12</v>
      </c>
      <c r="BZ180">
        <v>76.12</v>
      </c>
      <c r="CA180" t="s">
        <v>142</v>
      </c>
      <c r="CB180" s="356">
        <v>122</v>
      </c>
      <c r="CC180" t="s">
        <v>876</v>
      </c>
      <c r="CD180" t="s">
        <v>268</v>
      </c>
      <c r="CE180" t="s">
        <v>268</v>
      </c>
      <c r="CF180" s="356">
        <v>2</v>
      </c>
      <c r="CG180" t="s">
        <v>268</v>
      </c>
      <c r="CH180" t="s">
        <v>268</v>
      </c>
      <c r="CI180" t="s">
        <v>268</v>
      </c>
      <c r="CJ180" t="s">
        <v>268</v>
      </c>
      <c r="CK180" t="s">
        <v>268</v>
      </c>
      <c r="CL180" t="s">
        <v>268</v>
      </c>
      <c r="CM180" t="s">
        <v>11224</v>
      </c>
      <c r="CN180">
        <v>95.22</v>
      </c>
      <c r="CO180" t="s">
        <v>268</v>
      </c>
      <c r="CP180">
        <v>95.22</v>
      </c>
      <c r="CQ180">
        <v>365</v>
      </c>
      <c r="CR180" t="s">
        <v>878</v>
      </c>
      <c r="CS180" t="s">
        <v>11225</v>
      </c>
      <c r="CT180" t="s">
        <v>11226</v>
      </c>
      <c r="CU180" t="s">
        <v>11227</v>
      </c>
      <c r="CV180" t="s">
        <v>268</v>
      </c>
      <c r="CW180" t="s">
        <v>268</v>
      </c>
      <c r="CX180" t="s">
        <v>268</v>
      </c>
      <c r="CY180" t="s">
        <v>268</v>
      </c>
      <c r="CZ180" t="s">
        <v>268</v>
      </c>
      <c r="DA180" t="s">
        <v>268</v>
      </c>
      <c r="DB180" s="429">
        <f t="shared" si="32"/>
        <v>0</v>
      </c>
      <c r="DC180" s="284">
        <f t="shared" si="33"/>
        <v>0</v>
      </c>
      <c r="DD180" s="284">
        <f t="shared" si="34"/>
        <v>0</v>
      </c>
      <c r="DE180" s="284">
        <f t="shared" si="35"/>
        <v>0</v>
      </c>
      <c r="DF180" s="295">
        <f t="shared" si="36"/>
        <v>76.12</v>
      </c>
      <c r="DG180" s="284">
        <f t="shared" si="37"/>
        <v>0</v>
      </c>
      <c r="DH180" s="284">
        <f t="shared" si="38"/>
        <v>0</v>
      </c>
      <c r="DI180" s="284">
        <f t="shared" si="39"/>
        <v>0</v>
      </c>
      <c r="DJ180" s="284">
        <f t="shared" si="40"/>
        <v>0</v>
      </c>
      <c r="DK180" s="295">
        <f t="shared" si="41"/>
        <v>1</v>
      </c>
      <c r="DL180" s="297">
        <f t="shared" si="42"/>
        <v>2</v>
      </c>
      <c r="DM180" s="430">
        <f>IFERROR(IF(CA180="D",IF(DL180="A dispo.",DF180*VLOOKUP('DATI INPUT'!$F$27,TARIFFE_UD,4,FALSE),DF180*VLOOKUP(DL180,TARIFFE_UD,4,FALSE)),DF180*VLOOKUP(CB180-100,TARIFFE_UND,4,FALSE)),0)</f>
        <v>43.783591840207883</v>
      </c>
      <c r="DN180" s="430">
        <f>IFERROR(IF(CA180="D",IF(DL180="A dispo.",DK180*VLOOKUP('DATI INPUT'!$F$27,TARIFFE_UD,5,FALSE),DK180*VLOOKUP(DL180,TARIFFE_UD,5,FALSE)),DK180*VLOOKUP(CB180-100,TARIFFE_UND,5,FALSE)),0)</f>
        <v>51.443731886070836</v>
      </c>
      <c r="DO180" s="431">
        <f t="shared" si="43"/>
        <v>7.3237262787131385E-3</v>
      </c>
      <c r="DP180" s="299">
        <f>IFERROR(IF(CA180="D",IF(DL180="A dispo.",DF180*VLOOKUP('DATI INPUT'!$F$27,TARIFFE_UD,2,FALSE),DF180*VLOOKUP(DL180,TARIFFE_UD,2,FALSE)),DF180*VLOOKUP(CB180-100,TARIFFE_UND,2,FALSE)),0)</f>
        <v>54.701480618745052</v>
      </c>
      <c r="DQ180" s="299">
        <f>IFERROR(IF(CA180="D",IF(DL180="A dispo.",DK180*VLOOKUP('DATI INPUT'!$F$27,TARIFFE_UD,3,FALSE),DK180*VLOOKUP(DL180,TARIFFE_UD,3,FALSE)),DK180*VLOOKUP(CB180-100,TARIFFE_UND,3,FALSE)),0)</f>
        <v>46.077822723118445</v>
      </c>
      <c r="DR180" s="299">
        <f t="shared" si="44"/>
        <v>100.7793033418635</v>
      </c>
    </row>
    <row r="181" spans="1:122" x14ac:dyDescent="0.25">
      <c r="A181" t="s">
        <v>3014</v>
      </c>
      <c r="B181" t="s">
        <v>1384</v>
      </c>
      <c r="C181" t="s">
        <v>3015</v>
      </c>
      <c r="D181" t="s">
        <v>3011</v>
      </c>
      <c r="E181" t="s">
        <v>268</v>
      </c>
      <c r="F181" t="s">
        <v>156</v>
      </c>
      <c r="G181" t="s">
        <v>3012</v>
      </c>
      <c r="H181" t="s">
        <v>914</v>
      </c>
      <c r="I181" t="s">
        <v>360</v>
      </c>
      <c r="J181" t="s">
        <v>274</v>
      </c>
      <c r="K181" t="s">
        <v>3013</v>
      </c>
      <c r="L181" t="s">
        <v>960</v>
      </c>
      <c r="M181" t="s">
        <v>1379</v>
      </c>
      <c r="N181" t="s">
        <v>984</v>
      </c>
      <c r="O181" t="s">
        <v>873</v>
      </c>
      <c r="P181" t="s">
        <v>613</v>
      </c>
      <c r="Q181" t="s">
        <v>374</v>
      </c>
      <c r="R181" t="s">
        <v>268</v>
      </c>
      <c r="S181" t="s">
        <v>268</v>
      </c>
      <c r="T181" t="s">
        <v>268</v>
      </c>
      <c r="U181" t="s">
        <v>268</v>
      </c>
      <c r="V181" t="s">
        <v>268</v>
      </c>
      <c r="W181" t="s">
        <v>1379</v>
      </c>
      <c r="X181" t="s">
        <v>613</v>
      </c>
      <c r="Y181" t="s">
        <v>374</v>
      </c>
      <c r="Z181" t="s">
        <v>268</v>
      </c>
      <c r="AA181" t="s">
        <v>268</v>
      </c>
      <c r="AB181" t="s">
        <v>268</v>
      </c>
      <c r="AC181" t="s">
        <v>268</v>
      </c>
      <c r="AD181" t="s">
        <v>268</v>
      </c>
      <c r="AE181" t="s">
        <v>287</v>
      </c>
      <c r="AF181" t="s">
        <v>1811</v>
      </c>
      <c r="AG181" t="s">
        <v>875</v>
      </c>
      <c r="AH181" t="s">
        <v>1848</v>
      </c>
      <c r="AI181" t="s">
        <v>769</v>
      </c>
      <c r="AJ181" t="s">
        <v>268</v>
      </c>
      <c r="AK181" t="s">
        <v>377</v>
      </c>
      <c r="AL181" t="s">
        <v>268</v>
      </c>
      <c r="AM181" t="s">
        <v>355</v>
      </c>
      <c r="AN181" t="s">
        <v>268</v>
      </c>
      <c r="AO181" t="s">
        <v>268</v>
      </c>
      <c r="AP181" t="s">
        <v>268</v>
      </c>
      <c r="AQ181" t="s">
        <v>268</v>
      </c>
      <c r="AR181" t="s">
        <v>268</v>
      </c>
      <c r="AS181" t="s">
        <v>268</v>
      </c>
      <c r="AT181" t="s">
        <v>268</v>
      </c>
      <c r="AU181" t="s">
        <v>268</v>
      </c>
      <c r="AV181" t="s">
        <v>268</v>
      </c>
      <c r="AW181" t="s">
        <v>268</v>
      </c>
      <c r="AX181" t="s">
        <v>268</v>
      </c>
      <c r="AY181" t="s">
        <v>268</v>
      </c>
      <c r="AZ181" t="s">
        <v>268</v>
      </c>
      <c r="BA181" t="s">
        <v>268</v>
      </c>
      <c r="BB181" t="s">
        <v>268</v>
      </c>
      <c r="BC181" t="s">
        <v>268</v>
      </c>
      <c r="BD181" t="s">
        <v>268</v>
      </c>
      <c r="BE181" t="s">
        <v>268</v>
      </c>
      <c r="BF181" t="s">
        <v>268</v>
      </c>
      <c r="BG181" t="s">
        <v>268</v>
      </c>
      <c r="BH181" t="s">
        <v>268</v>
      </c>
      <c r="BI181" t="s">
        <v>268</v>
      </c>
      <c r="BJ181" t="s">
        <v>268</v>
      </c>
      <c r="BK181" t="s">
        <v>268</v>
      </c>
      <c r="BL181" t="s">
        <v>268</v>
      </c>
      <c r="BM181" t="s">
        <v>268</v>
      </c>
      <c r="BN181" t="s">
        <v>268</v>
      </c>
      <c r="BO181" t="s">
        <v>268</v>
      </c>
      <c r="BP181" t="s">
        <v>268</v>
      </c>
      <c r="BQ181" t="s">
        <v>268</v>
      </c>
      <c r="BR181" t="s">
        <v>268</v>
      </c>
      <c r="BS181" t="s">
        <v>268</v>
      </c>
      <c r="BT181" t="s">
        <v>268</v>
      </c>
      <c r="BU181" t="s">
        <v>268</v>
      </c>
      <c r="BV181" t="s">
        <v>268</v>
      </c>
      <c r="BW181" t="s">
        <v>268</v>
      </c>
      <c r="BX181" t="s">
        <v>268</v>
      </c>
      <c r="BY181">
        <v>71.819999999999993</v>
      </c>
      <c r="BZ181">
        <v>71.819999999999993</v>
      </c>
      <c r="CA181" t="s">
        <v>142</v>
      </c>
      <c r="CB181" s="356">
        <v>122</v>
      </c>
      <c r="CC181" t="s">
        <v>876</v>
      </c>
      <c r="CD181" t="s">
        <v>268</v>
      </c>
      <c r="CE181" t="s">
        <v>268</v>
      </c>
      <c r="CF181" s="356">
        <v>1</v>
      </c>
      <c r="CG181" t="s">
        <v>268</v>
      </c>
      <c r="CH181" t="s">
        <v>268</v>
      </c>
      <c r="CI181" t="s">
        <v>268</v>
      </c>
      <c r="CJ181" t="s">
        <v>268</v>
      </c>
      <c r="CK181" t="s">
        <v>268</v>
      </c>
      <c r="CL181" t="s">
        <v>268</v>
      </c>
      <c r="CM181" t="s">
        <v>11224</v>
      </c>
      <c r="CN181">
        <v>52.34</v>
      </c>
      <c r="CO181" t="s">
        <v>268</v>
      </c>
      <c r="CP181">
        <v>52.34</v>
      </c>
      <c r="CQ181">
        <v>365</v>
      </c>
      <c r="CR181" t="s">
        <v>878</v>
      </c>
      <c r="CS181" t="s">
        <v>11225</v>
      </c>
      <c r="CT181" t="s">
        <v>11226</v>
      </c>
      <c r="CU181" t="s">
        <v>11227</v>
      </c>
      <c r="CV181" t="s">
        <v>268</v>
      </c>
      <c r="CW181" t="s">
        <v>268</v>
      </c>
      <c r="CX181" t="s">
        <v>268</v>
      </c>
      <c r="CY181" t="s">
        <v>268</v>
      </c>
      <c r="CZ181" t="s">
        <v>268</v>
      </c>
      <c r="DA181" t="s">
        <v>268</v>
      </c>
      <c r="DB181" s="429">
        <f t="shared" si="32"/>
        <v>0</v>
      </c>
      <c r="DC181" s="284">
        <f t="shared" si="33"/>
        <v>0</v>
      </c>
      <c r="DD181" s="284">
        <f t="shared" si="34"/>
        <v>0</v>
      </c>
      <c r="DE181" s="284">
        <f t="shared" si="35"/>
        <v>0</v>
      </c>
      <c r="DF181" s="295">
        <f t="shared" si="36"/>
        <v>71.819999999999993</v>
      </c>
      <c r="DG181" s="284">
        <f t="shared" si="37"/>
        <v>0</v>
      </c>
      <c r="DH181" s="284">
        <f t="shared" si="38"/>
        <v>0</v>
      </c>
      <c r="DI181" s="284">
        <f t="shared" si="39"/>
        <v>0</v>
      </c>
      <c r="DJ181" s="284">
        <f t="shared" si="40"/>
        <v>0</v>
      </c>
      <c r="DK181" s="295">
        <f t="shared" si="41"/>
        <v>1</v>
      </c>
      <c r="DL181" s="297">
        <f t="shared" si="42"/>
        <v>1</v>
      </c>
      <c r="DM181" s="430">
        <f>IFERROR(IF(CA181="D",IF(DL181="A dispo.",DF181*VLOOKUP('DATI INPUT'!$F$27,TARIFFE_UD,4,FALSE),DF181*VLOOKUP(DL181,TARIFFE_UD,4,FALSE)),DF181*VLOOKUP(CB181-100,TARIFFE_UND,4,FALSE)),0)</f>
        <v>35.408800757792918</v>
      </c>
      <c r="DN181" s="430">
        <f>IFERROR(IF(CA181="D",IF(DL181="A dispo.",DK181*VLOOKUP('DATI INPUT'!$F$27,TARIFFE_UD,5,FALSE),DK181*VLOOKUP(DL181,TARIFFE_UD,5,FALSE)),DK181*VLOOKUP(CB181-100,TARIFFE_UND,5,FALSE)),0)</f>
        <v>16.930848468833439</v>
      </c>
      <c r="DO181" s="431">
        <f t="shared" si="43"/>
        <v>-3.5077337364697314E-4</v>
      </c>
      <c r="DP181" s="299">
        <f>IFERROR(IF(CA181="D",IF(DL181="A dispo.",DF181*VLOOKUP('DATI INPUT'!$F$27,TARIFFE_UD,2,FALSE),DF181*VLOOKUP(DL181,TARIFFE_UD,2,FALSE)),DF181*VLOOKUP(CB181-100,TARIFFE_UND,2,FALSE)),0)</f>
        <v>44.23834927601083</v>
      </c>
      <c r="DQ181" s="299">
        <f>IFERROR(IF(CA181="D",IF(DL181="A dispo.",DK181*VLOOKUP('DATI INPUT'!$F$27,TARIFFE_UD,3,FALSE),DK181*VLOOKUP(DL181,TARIFFE_UD,3,FALSE)),DK181*VLOOKUP(CB181-100,TARIFFE_UND,3,FALSE)),0)</f>
        <v>15.164853048114928</v>
      </c>
      <c r="DR181" s="299">
        <f t="shared" si="44"/>
        <v>59.403202324125758</v>
      </c>
    </row>
    <row r="182" spans="1:122" x14ac:dyDescent="0.25">
      <c r="A182" t="s">
        <v>3016</v>
      </c>
      <c r="B182" t="s">
        <v>1384</v>
      </c>
      <c r="C182" t="s">
        <v>3017</v>
      </c>
      <c r="D182" t="s">
        <v>3011</v>
      </c>
      <c r="E182" t="s">
        <v>268</v>
      </c>
      <c r="F182" t="s">
        <v>156</v>
      </c>
      <c r="G182" t="s">
        <v>3012</v>
      </c>
      <c r="H182" t="s">
        <v>914</v>
      </c>
      <c r="I182" t="s">
        <v>360</v>
      </c>
      <c r="J182" t="s">
        <v>274</v>
      </c>
      <c r="K182" t="s">
        <v>3013</v>
      </c>
      <c r="L182" t="s">
        <v>960</v>
      </c>
      <c r="M182" t="s">
        <v>1379</v>
      </c>
      <c r="N182" t="s">
        <v>984</v>
      </c>
      <c r="O182" t="s">
        <v>873</v>
      </c>
      <c r="P182" t="s">
        <v>613</v>
      </c>
      <c r="Q182" t="s">
        <v>374</v>
      </c>
      <c r="R182" t="s">
        <v>268</v>
      </c>
      <c r="S182" t="s">
        <v>268</v>
      </c>
      <c r="T182" t="s">
        <v>268</v>
      </c>
      <c r="U182" t="s">
        <v>268</v>
      </c>
      <c r="V182" t="s">
        <v>268</v>
      </c>
      <c r="W182" t="s">
        <v>1810</v>
      </c>
      <c r="X182" t="s">
        <v>613</v>
      </c>
      <c r="Y182" t="s">
        <v>272</v>
      </c>
      <c r="Z182" t="s">
        <v>268</v>
      </c>
      <c r="AA182" t="s">
        <v>268</v>
      </c>
      <c r="AB182" t="s">
        <v>268</v>
      </c>
      <c r="AC182" t="s">
        <v>268</v>
      </c>
      <c r="AD182" t="s">
        <v>268</v>
      </c>
      <c r="AE182" t="s">
        <v>287</v>
      </c>
      <c r="AF182" t="s">
        <v>1811</v>
      </c>
      <c r="AG182" t="s">
        <v>875</v>
      </c>
      <c r="AH182" t="s">
        <v>1812</v>
      </c>
      <c r="AI182" t="s">
        <v>742</v>
      </c>
      <c r="AJ182" t="s">
        <v>268</v>
      </c>
      <c r="AK182" t="s">
        <v>413</v>
      </c>
      <c r="AL182" t="s">
        <v>268</v>
      </c>
      <c r="AM182" t="s">
        <v>353</v>
      </c>
      <c r="AN182" t="s">
        <v>268</v>
      </c>
      <c r="AO182" t="s">
        <v>268</v>
      </c>
      <c r="AP182" t="s">
        <v>268</v>
      </c>
      <c r="AQ182" t="s">
        <v>268</v>
      </c>
      <c r="AR182" t="s">
        <v>268</v>
      </c>
      <c r="AS182" t="s">
        <v>268</v>
      </c>
      <c r="AT182" t="s">
        <v>268</v>
      </c>
      <c r="AU182" t="s">
        <v>268</v>
      </c>
      <c r="AV182" t="s">
        <v>268</v>
      </c>
      <c r="AW182" t="s">
        <v>268</v>
      </c>
      <c r="AX182" t="s">
        <v>268</v>
      </c>
      <c r="AY182" t="s">
        <v>268</v>
      </c>
      <c r="AZ182" t="s">
        <v>268</v>
      </c>
      <c r="BA182" t="s">
        <v>268</v>
      </c>
      <c r="BB182" t="s">
        <v>268</v>
      </c>
      <c r="BC182" t="s">
        <v>268</v>
      </c>
      <c r="BD182" t="s">
        <v>268</v>
      </c>
      <c r="BE182" t="s">
        <v>268</v>
      </c>
      <c r="BF182" t="s">
        <v>268</v>
      </c>
      <c r="BG182" t="s">
        <v>268</v>
      </c>
      <c r="BH182" t="s">
        <v>268</v>
      </c>
      <c r="BI182" t="s">
        <v>268</v>
      </c>
      <c r="BJ182" t="s">
        <v>268</v>
      </c>
      <c r="BK182" t="s">
        <v>268</v>
      </c>
      <c r="BL182" t="s">
        <v>268</v>
      </c>
      <c r="BM182" t="s">
        <v>268</v>
      </c>
      <c r="BN182" t="s">
        <v>268</v>
      </c>
      <c r="BO182" t="s">
        <v>268</v>
      </c>
      <c r="BP182" t="s">
        <v>268</v>
      </c>
      <c r="BQ182" t="s">
        <v>268</v>
      </c>
      <c r="BR182" t="s">
        <v>268</v>
      </c>
      <c r="BS182" t="s">
        <v>268</v>
      </c>
      <c r="BT182" t="s">
        <v>268</v>
      </c>
      <c r="BU182" t="s">
        <v>268</v>
      </c>
      <c r="BV182" t="s">
        <v>268</v>
      </c>
      <c r="BW182" t="s">
        <v>268</v>
      </c>
      <c r="BX182" t="s">
        <v>268</v>
      </c>
      <c r="BY182">
        <v>15.6</v>
      </c>
      <c r="BZ182">
        <v>15.6</v>
      </c>
      <c r="CA182" t="s">
        <v>142</v>
      </c>
      <c r="CB182" s="356">
        <v>123</v>
      </c>
      <c r="CC182" t="s">
        <v>1817</v>
      </c>
      <c r="CD182" t="s">
        <v>268</v>
      </c>
      <c r="CE182" t="s">
        <v>268</v>
      </c>
      <c r="CF182" s="356">
        <v>2</v>
      </c>
      <c r="CG182" t="s">
        <v>268</v>
      </c>
      <c r="CH182" t="s">
        <v>268</v>
      </c>
      <c r="CI182" t="s">
        <v>268</v>
      </c>
      <c r="CJ182" t="s">
        <v>268</v>
      </c>
      <c r="CK182" t="s">
        <v>268</v>
      </c>
      <c r="CL182" t="s">
        <v>268</v>
      </c>
      <c r="CM182" t="s">
        <v>11224</v>
      </c>
      <c r="CN182">
        <v>8.9700000000000006</v>
      </c>
      <c r="CO182" t="s">
        <v>268</v>
      </c>
      <c r="CP182">
        <v>8.9700000000000006</v>
      </c>
      <c r="CQ182">
        <v>365</v>
      </c>
      <c r="CR182" t="s">
        <v>878</v>
      </c>
      <c r="CS182" t="s">
        <v>11225</v>
      </c>
      <c r="CT182" t="s">
        <v>11226</v>
      </c>
      <c r="CU182" t="s">
        <v>11227</v>
      </c>
      <c r="CV182" t="s">
        <v>268</v>
      </c>
      <c r="CW182" t="s">
        <v>268</v>
      </c>
      <c r="CX182" t="s">
        <v>268</v>
      </c>
      <c r="CY182" t="s">
        <v>268</v>
      </c>
      <c r="CZ182" t="s">
        <v>268</v>
      </c>
      <c r="DA182" t="s">
        <v>268</v>
      </c>
      <c r="DB182" s="429">
        <f t="shared" si="32"/>
        <v>0</v>
      </c>
      <c r="DC182" s="284">
        <f t="shared" si="33"/>
        <v>0</v>
      </c>
      <c r="DD182" s="284">
        <f t="shared" si="34"/>
        <v>0</v>
      </c>
      <c r="DE182" s="284">
        <f t="shared" si="35"/>
        <v>0</v>
      </c>
      <c r="DF182" s="295">
        <f t="shared" si="36"/>
        <v>15.599999999999998</v>
      </c>
      <c r="DG182" s="284">
        <f t="shared" si="37"/>
        <v>1</v>
      </c>
      <c r="DH182" s="284">
        <f t="shared" si="38"/>
        <v>0</v>
      </c>
      <c r="DI182" s="284">
        <f t="shared" si="39"/>
        <v>0</v>
      </c>
      <c r="DJ182" s="284">
        <f t="shared" si="40"/>
        <v>0</v>
      </c>
      <c r="DK182" s="295">
        <f t="shared" si="41"/>
        <v>0</v>
      </c>
      <c r="DL182" s="297">
        <f t="shared" si="42"/>
        <v>2</v>
      </c>
      <c r="DM182" s="430">
        <f>IFERROR(IF(CA182="D",IF(DL182="A dispo.",DF182*VLOOKUP('DATI INPUT'!$F$27,TARIFFE_UD,4,FALSE),DF182*VLOOKUP(DL182,TARIFFE_UD,4,FALSE)),DF182*VLOOKUP(CB182-100,TARIFFE_UND,4,FALSE)),0)</f>
        <v>8.9729904454445997</v>
      </c>
      <c r="DN182" s="430">
        <f>IFERROR(IF(CA182="D",IF(DL182="A dispo.",DK182*VLOOKUP('DATI INPUT'!$F$27,TARIFFE_UD,5,FALSE),DK182*VLOOKUP(DL182,TARIFFE_UD,5,FALSE)),DK182*VLOOKUP(CB182-100,TARIFFE_UND,5,FALSE)),0)</f>
        <v>0</v>
      </c>
      <c r="DO182" s="431">
        <f t="shared" si="43"/>
        <v>2.9904454445990325E-3</v>
      </c>
      <c r="DP182" s="299">
        <f>IFERROR(IF(CA182="D",IF(DL182="A dispo.",DF182*VLOOKUP('DATI INPUT'!$F$27,TARIFFE_UD,2,FALSE),DF182*VLOOKUP(DL182,TARIFFE_UD,2,FALSE)),DF182*VLOOKUP(CB182-100,TARIFFE_UND,2,FALSE)),0)</f>
        <v>11.210497867215221</v>
      </c>
      <c r="DQ182" s="299">
        <f>IFERROR(IF(CA182="D",IF(DL182="A dispo.",DK182*VLOOKUP('DATI INPUT'!$F$27,TARIFFE_UD,3,FALSE),DK182*VLOOKUP(DL182,TARIFFE_UD,3,FALSE)),DK182*VLOOKUP(CB182-100,TARIFFE_UND,3,FALSE)),0)</f>
        <v>0</v>
      </c>
      <c r="DR182" s="299">
        <f t="shared" si="44"/>
        <v>11.210497867215221</v>
      </c>
    </row>
    <row r="183" spans="1:122" x14ac:dyDescent="0.25">
      <c r="A183" t="s">
        <v>3018</v>
      </c>
      <c r="B183" t="s">
        <v>1384</v>
      </c>
      <c r="C183" t="s">
        <v>3019</v>
      </c>
      <c r="D183" t="s">
        <v>3011</v>
      </c>
      <c r="E183" t="s">
        <v>268</v>
      </c>
      <c r="F183" t="s">
        <v>156</v>
      </c>
      <c r="G183" t="s">
        <v>3012</v>
      </c>
      <c r="H183" t="s">
        <v>914</v>
      </c>
      <c r="I183" t="s">
        <v>360</v>
      </c>
      <c r="J183" t="s">
        <v>274</v>
      </c>
      <c r="K183" t="s">
        <v>3013</v>
      </c>
      <c r="L183" t="s">
        <v>960</v>
      </c>
      <c r="M183" t="s">
        <v>1379</v>
      </c>
      <c r="N183" t="s">
        <v>984</v>
      </c>
      <c r="O183" t="s">
        <v>873</v>
      </c>
      <c r="P183" t="s">
        <v>613</v>
      </c>
      <c r="Q183" t="s">
        <v>374</v>
      </c>
      <c r="R183" t="s">
        <v>268</v>
      </c>
      <c r="S183" t="s">
        <v>268</v>
      </c>
      <c r="T183" t="s">
        <v>268</v>
      </c>
      <c r="U183" t="s">
        <v>268</v>
      </c>
      <c r="V183" t="s">
        <v>268</v>
      </c>
      <c r="W183" t="s">
        <v>1379</v>
      </c>
      <c r="X183" t="s">
        <v>613</v>
      </c>
      <c r="Y183" t="s">
        <v>374</v>
      </c>
      <c r="Z183" t="s">
        <v>268</v>
      </c>
      <c r="AA183" t="s">
        <v>268</v>
      </c>
      <c r="AB183" t="s">
        <v>268</v>
      </c>
      <c r="AC183" t="s">
        <v>268</v>
      </c>
      <c r="AD183" t="s">
        <v>268</v>
      </c>
      <c r="AE183" t="s">
        <v>287</v>
      </c>
      <c r="AF183" t="s">
        <v>1811</v>
      </c>
      <c r="AG183" t="s">
        <v>875</v>
      </c>
      <c r="AH183" t="s">
        <v>1848</v>
      </c>
      <c r="AI183" t="s">
        <v>769</v>
      </c>
      <c r="AJ183" t="s">
        <v>268</v>
      </c>
      <c r="AK183" t="s">
        <v>366</v>
      </c>
      <c r="AL183" t="s">
        <v>268</v>
      </c>
      <c r="AM183" t="s">
        <v>355</v>
      </c>
      <c r="AN183" t="s">
        <v>268</v>
      </c>
      <c r="AO183" t="s">
        <v>268</v>
      </c>
      <c r="AP183" t="s">
        <v>268</v>
      </c>
      <c r="AQ183" t="s">
        <v>268</v>
      </c>
      <c r="AR183" t="s">
        <v>268</v>
      </c>
      <c r="AS183" t="s">
        <v>268</v>
      </c>
      <c r="AT183" t="s">
        <v>268</v>
      </c>
      <c r="AU183" t="s">
        <v>268</v>
      </c>
      <c r="AV183" t="s">
        <v>268</v>
      </c>
      <c r="AW183" t="s">
        <v>268</v>
      </c>
      <c r="AX183" t="s">
        <v>268</v>
      </c>
      <c r="AY183" t="s">
        <v>268</v>
      </c>
      <c r="AZ183" t="s">
        <v>268</v>
      </c>
      <c r="BA183" t="s">
        <v>268</v>
      </c>
      <c r="BB183" t="s">
        <v>268</v>
      </c>
      <c r="BC183" t="s">
        <v>268</v>
      </c>
      <c r="BD183" t="s">
        <v>268</v>
      </c>
      <c r="BE183" t="s">
        <v>268</v>
      </c>
      <c r="BF183" t="s">
        <v>268</v>
      </c>
      <c r="BG183" t="s">
        <v>268</v>
      </c>
      <c r="BH183" t="s">
        <v>268</v>
      </c>
      <c r="BI183" t="s">
        <v>268</v>
      </c>
      <c r="BJ183" t="s">
        <v>268</v>
      </c>
      <c r="BK183" t="s">
        <v>268</v>
      </c>
      <c r="BL183" t="s">
        <v>268</v>
      </c>
      <c r="BM183" t="s">
        <v>268</v>
      </c>
      <c r="BN183" t="s">
        <v>268</v>
      </c>
      <c r="BO183" t="s">
        <v>268</v>
      </c>
      <c r="BP183" t="s">
        <v>268</v>
      </c>
      <c r="BQ183" t="s">
        <v>268</v>
      </c>
      <c r="BR183" t="s">
        <v>268</v>
      </c>
      <c r="BS183" t="s">
        <v>268</v>
      </c>
      <c r="BT183" t="s">
        <v>268</v>
      </c>
      <c r="BU183" t="s">
        <v>268</v>
      </c>
      <c r="BV183" t="s">
        <v>268</v>
      </c>
      <c r="BW183" t="s">
        <v>268</v>
      </c>
      <c r="BX183" t="s">
        <v>268</v>
      </c>
      <c r="BY183">
        <v>44.47</v>
      </c>
      <c r="BZ183">
        <v>44.47</v>
      </c>
      <c r="CA183" t="s">
        <v>142</v>
      </c>
      <c r="CB183" s="356">
        <v>123</v>
      </c>
      <c r="CC183" t="s">
        <v>1817</v>
      </c>
      <c r="CD183" t="s">
        <v>268</v>
      </c>
      <c r="CE183" t="s">
        <v>268</v>
      </c>
      <c r="CF183" s="356">
        <v>2</v>
      </c>
      <c r="CG183" t="s">
        <v>268</v>
      </c>
      <c r="CH183" t="s">
        <v>268</v>
      </c>
      <c r="CI183" t="s">
        <v>268</v>
      </c>
      <c r="CJ183" t="s">
        <v>268</v>
      </c>
      <c r="CK183" t="s">
        <v>268</v>
      </c>
      <c r="CL183" t="s">
        <v>268</v>
      </c>
      <c r="CM183" t="s">
        <v>11224</v>
      </c>
      <c r="CN183">
        <v>25.58</v>
      </c>
      <c r="CO183" t="s">
        <v>268</v>
      </c>
      <c r="CP183">
        <v>25.58</v>
      </c>
      <c r="CQ183">
        <v>365</v>
      </c>
      <c r="CR183" t="s">
        <v>878</v>
      </c>
      <c r="CS183" t="s">
        <v>11225</v>
      </c>
      <c r="CT183" t="s">
        <v>11226</v>
      </c>
      <c r="CU183" t="s">
        <v>11227</v>
      </c>
      <c r="CV183" t="s">
        <v>268</v>
      </c>
      <c r="CW183" t="s">
        <v>268</v>
      </c>
      <c r="CX183" t="s">
        <v>268</v>
      </c>
      <c r="CY183" t="s">
        <v>268</v>
      </c>
      <c r="CZ183" t="s">
        <v>268</v>
      </c>
      <c r="DA183" t="s">
        <v>268</v>
      </c>
      <c r="DB183" s="429">
        <f t="shared" si="32"/>
        <v>0</v>
      </c>
      <c r="DC183" s="284">
        <f t="shared" si="33"/>
        <v>0</v>
      </c>
      <c r="DD183" s="284">
        <f t="shared" si="34"/>
        <v>0</v>
      </c>
      <c r="DE183" s="284">
        <f t="shared" si="35"/>
        <v>0</v>
      </c>
      <c r="DF183" s="295">
        <f t="shared" si="36"/>
        <v>44.47</v>
      </c>
      <c r="DG183" s="284">
        <f t="shared" si="37"/>
        <v>1</v>
      </c>
      <c r="DH183" s="284">
        <f t="shared" si="38"/>
        <v>0</v>
      </c>
      <c r="DI183" s="284">
        <f t="shared" si="39"/>
        <v>0</v>
      </c>
      <c r="DJ183" s="284">
        <f t="shared" si="40"/>
        <v>0</v>
      </c>
      <c r="DK183" s="295">
        <f t="shared" si="41"/>
        <v>0</v>
      </c>
      <c r="DL183" s="297">
        <f t="shared" si="42"/>
        <v>2</v>
      </c>
      <c r="DM183" s="430">
        <f>IFERROR(IF(CA183="D",IF(DL183="A dispo.",DF183*VLOOKUP('DATI INPUT'!$F$27,TARIFFE_UD,4,FALSE),DF183*VLOOKUP(DL183,TARIFFE_UD,4,FALSE)),DF183*VLOOKUP(CB183-100,TARIFFE_UND,4,FALSE)),0)</f>
        <v>25.57877468646932</v>
      </c>
      <c r="DN183" s="430">
        <f>IFERROR(IF(CA183="D",IF(DL183="A dispo.",DK183*VLOOKUP('DATI INPUT'!$F$27,TARIFFE_UD,5,FALSE),DK183*VLOOKUP(DL183,TARIFFE_UD,5,FALSE)),DK183*VLOOKUP(CB183-100,TARIFFE_UND,5,FALSE)),0)</f>
        <v>0</v>
      </c>
      <c r="DO183" s="431">
        <f t="shared" si="43"/>
        <v>-1.2253135306785623E-3</v>
      </c>
      <c r="DP183" s="299">
        <f>IFERROR(IF(CA183="D",IF(DL183="A dispo.",DF183*VLOOKUP('DATI INPUT'!$F$27,TARIFFE_UD,2,FALSE),DF183*VLOOKUP(DL183,TARIFFE_UD,2,FALSE)),DF183*VLOOKUP(CB183-100,TARIFFE_UND,2,FALSE)),0)</f>
        <v>31.957105138144929</v>
      </c>
      <c r="DQ183" s="299">
        <f>IFERROR(IF(CA183="D",IF(DL183="A dispo.",DK183*VLOOKUP('DATI INPUT'!$F$27,TARIFFE_UD,3,FALSE),DK183*VLOOKUP(DL183,TARIFFE_UD,3,FALSE)),DK183*VLOOKUP(CB183-100,TARIFFE_UND,3,FALSE)),0)</f>
        <v>0</v>
      </c>
      <c r="DR183" s="299">
        <f t="shared" si="44"/>
        <v>31.957105138144929</v>
      </c>
    </row>
    <row r="184" spans="1:122" x14ac:dyDescent="0.25">
      <c r="A184" t="s">
        <v>3033</v>
      </c>
      <c r="B184" t="s">
        <v>978</v>
      </c>
      <c r="C184" t="s">
        <v>3034</v>
      </c>
      <c r="D184" t="s">
        <v>3035</v>
      </c>
      <c r="E184" t="s">
        <v>268</v>
      </c>
      <c r="F184" t="s">
        <v>156</v>
      </c>
      <c r="G184" t="s">
        <v>3036</v>
      </c>
      <c r="H184" t="s">
        <v>1033</v>
      </c>
      <c r="I184" t="s">
        <v>3037</v>
      </c>
      <c r="J184" t="s">
        <v>274</v>
      </c>
      <c r="K184" t="s">
        <v>3038</v>
      </c>
      <c r="L184" t="s">
        <v>960</v>
      </c>
      <c r="M184" t="s">
        <v>3039</v>
      </c>
      <c r="N184" t="s">
        <v>984</v>
      </c>
      <c r="O184" t="s">
        <v>873</v>
      </c>
      <c r="P184" t="s">
        <v>1046</v>
      </c>
      <c r="Q184" t="s">
        <v>343</v>
      </c>
      <c r="R184" t="s">
        <v>268</v>
      </c>
      <c r="S184" t="s">
        <v>268</v>
      </c>
      <c r="T184" t="s">
        <v>268</v>
      </c>
      <c r="U184" t="s">
        <v>268</v>
      </c>
      <c r="V184" t="s">
        <v>268</v>
      </c>
      <c r="W184" t="s">
        <v>3039</v>
      </c>
      <c r="X184" t="s">
        <v>1046</v>
      </c>
      <c r="Y184" t="s">
        <v>343</v>
      </c>
      <c r="Z184" t="s">
        <v>268</v>
      </c>
      <c r="AA184" t="s">
        <v>268</v>
      </c>
      <c r="AB184" t="s">
        <v>268</v>
      </c>
      <c r="AC184" t="s">
        <v>268</v>
      </c>
      <c r="AD184" t="s">
        <v>268</v>
      </c>
      <c r="AE184" t="s">
        <v>287</v>
      </c>
      <c r="AF184" t="s">
        <v>1811</v>
      </c>
      <c r="AG184" t="s">
        <v>875</v>
      </c>
      <c r="AH184" t="s">
        <v>1812</v>
      </c>
      <c r="AI184" t="s">
        <v>1011</v>
      </c>
      <c r="AJ184" t="s">
        <v>268</v>
      </c>
      <c r="AK184" t="s">
        <v>352</v>
      </c>
      <c r="AL184" t="s">
        <v>268</v>
      </c>
      <c r="AM184" t="s">
        <v>288</v>
      </c>
      <c r="AN184" t="s">
        <v>268</v>
      </c>
      <c r="AO184" t="s">
        <v>268</v>
      </c>
      <c r="AP184" t="s">
        <v>268</v>
      </c>
      <c r="AQ184" t="s">
        <v>268</v>
      </c>
      <c r="AR184" t="s">
        <v>268</v>
      </c>
      <c r="AS184" t="s">
        <v>268</v>
      </c>
      <c r="AT184" t="s">
        <v>268</v>
      </c>
      <c r="AU184" t="s">
        <v>268</v>
      </c>
      <c r="AV184" t="s">
        <v>268</v>
      </c>
      <c r="AW184" t="s">
        <v>268</v>
      </c>
      <c r="AX184" t="s">
        <v>268</v>
      </c>
      <c r="AY184" t="s">
        <v>268</v>
      </c>
      <c r="AZ184" t="s">
        <v>268</v>
      </c>
      <c r="BA184" t="s">
        <v>268</v>
      </c>
      <c r="BB184" t="s">
        <v>268</v>
      </c>
      <c r="BC184" t="s">
        <v>268</v>
      </c>
      <c r="BD184" t="s">
        <v>268</v>
      </c>
      <c r="BE184" t="s">
        <v>268</v>
      </c>
      <c r="BF184" t="s">
        <v>268</v>
      </c>
      <c r="BG184" t="s">
        <v>268</v>
      </c>
      <c r="BH184" t="s">
        <v>268</v>
      </c>
      <c r="BI184" t="s">
        <v>268</v>
      </c>
      <c r="BJ184" t="s">
        <v>268</v>
      </c>
      <c r="BK184" t="s">
        <v>268</v>
      </c>
      <c r="BL184" t="s">
        <v>268</v>
      </c>
      <c r="BM184" t="s">
        <v>268</v>
      </c>
      <c r="BN184" t="s">
        <v>268</v>
      </c>
      <c r="BO184" t="s">
        <v>268</v>
      </c>
      <c r="BP184" t="s">
        <v>268</v>
      </c>
      <c r="BQ184" t="s">
        <v>268</v>
      </c>
      <c r="BR184" t="s">
        <v>268</v>
      </c>
      <c r="BS184" t="s">
        <v>268</v>
      </c>
      <c r="BT184" t="s">
        <v>268</v>
      </c>
      <c r="BU184" t="s">
        <v>268</v>
      </c>
      <c r="BV184" t="s">
        <v>268</v>
      </c>
      <c r="BW184" t="s">
        <v>268</v>
      </c>
      <c r="BX184" t="s">
        <v>268</v>
      </c>
      <c r="BY184">
        <v>112</v>
      </c>
      <c r="BZ184">
        <v>112</v>
      </c>
      <c r="CA184" t="s">
        <v>142</v>
      </c>
      <c r="CB184" s="356">
        <v>122</v>
      </c>
      <c r="CC184" t="s">
        <v>876</v>
      </c>
      <c r="CD184" t="s">
        <v>268</v>
      </c>
      <c r="CE184" t="s">
        <v>268</v>
      </c>
      <c r="CF184" s="356">
        <v>2</v>
      </c>
      <c r="CG184" t="s">
        <v>268</v>
      </c>
      <c r="CH184" t="s">
        <v>268</v>
      </c>
      <c r="CI184" t="s">
        <v>268</v>
      </c>
      <c r="CJ184" t="s">
        <v>268</v>
      </c>
      <c r="CK184" t="s">
        <v>268</v>
      </c>
      <c r="CL184" t="s">
        <v>268</v>
      </c>
      <c r="CM184" t="s">
        <v>11224</v>
      </c>
      <c r="CN184">
        <v>115.86</v>
      </c>
      <c r="CO184" t="s">
        <v>268</v>
      </c>
      <c r="CP184">
        <v>115.86</v>
      </c>
      <c r="CQ184">
        <v>365</v>
      </c>
      <c r="CR184" t="s">
        <v>878</v>
      </c>
      <c r="CS184" t="s">
        <v>11225</v>
      </c>
      <c r="CT184" t="s">
        <v>11226</v>
      </c>
      <c r="CU184" t="s">
        <v>11227</v>
      </c>
      <c r="CV184" t="s">
        <v>268</v>
      </c>
      <c r="CW184" t="s">
        <v>268</v>
      </c>
      <c r="CX184" t="s">
        <v>268</v>
      </c>
      <c r="CY184" t="s">
        <v>268</v>
      </c>
      <c r="CZ184" t="s">
        <v>268</v>
      </c>
      <c r="DA184" t="s">
        <v>268</v>
      </c>
      <c r="DB184" s="429">
        <f t="shared" si="32"/>
        <v>0</v>
      </c>
      <c r="DC184" s="284">
        <f t="shared" si="33"/>
        <v>0</v>
      </c>
      <c r="DD184" s="284">
        <f t="shared" si="34"/>
        <v>0</v>
      </c>
      <c r="DE184" s="284">
        <f t="shared" si="35"/>
        <v>0</v>
      </c>
      <c r="DF184" s="295">
        <f t="shared" si="36"/>
        <v>112</v>
      </c>
      <c r="DG184" s="284">
        <f t="shared" si="37"/>
        <v>0</v>
      </c>
      <c r="DH184" s="284">
        <f t="shared" si="38"/>
        <v>0</v>
      </c>
      <c r="DI184" s="284">
        <f t="shared" si="39"/>
        <v>0</v>
      </c>
      <c r="DJ184" s="284">
        <f t="shared" si="40"/>
        <v>0</v>
      </c>
      <c r="DK184" s="295">
        <f t="shared" si="41"/>
        <v>1</v>
      </c>
      <c r="DL184" s="297">
        <f t="shared" si="42"/>
        <v>2</v>
      </c>
      <c r="DM184" s="430">
        <f>IFERROR(IF(CA184="D",IF(DL184="A dispo.",DF184*VLOOKUP('DATI INPUT'!$F$27,TARIFFE_UD,4,FALSE),DF184*VLOOKUP(DL184,TARIFFE_UD,4,FALSE)),DF184*VLOOKUP(CB184-100,TARIFFE_UND,4,FALSE)),0)</f>
        <v>64.421469864730469</v>
      </c>
      <c r="DN184" s="430">
        <f>IFERROR(IF(CA184="D",IF(DL184="A dispo.",DK184*VLOOKUP('DATI INPUT'!$F$27,TARIFFE_UD,5,FALSE),DK184*VLOOKUP(DL184,TARIFFE_UD,5,FALSE)),DK184*VLOOKUP(CB184-100,TARIFFE_UND,5,FALSE)),0)</f>
        <v>51.443731886070836</v>
      </c>
      <c r="DO184" s="431">
        <f t="shared" si="43"/>
        <v>5.2017508013051383E-3</v>
      </c>
      <c r="DP184" s="299">
        <f>IFERROR(IF(CA184="D",IF(DL184="A dispo.",DF184*VLOOKUP('DATI INPUT'!$F$27,TARIFFE_UD,2,FALSE),DF184*VLOOKUP(DL184,TARIFFE_UD,2,FALSE)),DF184*VLOOKUP(CB184-100,TARIFFE_UND,2,FALSE)),0)</f>
        <v>80.485625713340056</v>
      </c>
      <c r="DQ184" s="299">
        <f>IFERROR(IF(CA184="D",IF(DL184="A dispo.",DK184*VLOOKUP('DATI INPUT'!$F$27,TARIFFE_UD,3,FALSE),DK184*VLOOKUP(DL184,TARIFFE_UD,3,FALSE)),DK184*VLOOKUP(CB184-100,TARIFFE_UND,3,FALSE)),0)</f>
        <v>46.077822723118445</v>
      </c>
      <c r="DR184" s="299">
        <f t="shared" si="44"/>
        <v>126.5634484364585</v>
      </c>
    </row>
    <row r="185" spans="1:122" x14ac:dyDescent="0.25">
      <c r="A185" t="s">
        <v>3040</v>
      </c>
      <c r="B185" t="s">
        <v>3041</v>
      </c>
      <c r="C185" t="s">
        <v>3042</v>
      </c>
      <c r="D185" t="s">
        <v>3043</v>
      </c>
      <c r="E185" t="s">
        <v>268</v>
      </c>
      <c r="F185" t="s">
        <v>156</v>
      </c>
      <c r="G185" t="s">
        <v>3044</v>
      </c>
      <c r="H185" t="s">
        <v>914</v>
      </c>
      <c r="I185" t="s">
        <v>3045</v>
      </c>
      <c r="J185" t="s">
        <v>274</v>
      </c>
      <c r="K185" t="s">
        <v>3046</v>
      </c>
      <c r="L185" t="s">
        <v>871</v>
      </c>
      <c r="M185" t="s">
        <v>3047</v>
      </c>
      <c r="N185" t="s">
        <v>984</v>
      </c>
      <c r="O185" t="s">
        <v>873</v>
      </c>
      <c r="P185" t="s">
        <v>1934</v>
      </c>
      <c r="Q185" t="s">
        <v>277</v>
      </c>
      <c r="R185" t="s">
        <v>154</v>
      </c>
      <c r="S185" t="s">
        <v>268</v>
      </c>
      <c r="T185" t="s">
        <v>268</v>
      </c>
      <c r="U185" t="s">
        <v>268</v>
      </c>
      <c r="V185" t="s">
        <v>268</v>
      </c>
      <c r="W185" t="s">
        <v>3047</v>
      </c>
      <c r="X185" t="s">
        <v>1934</v>
      </c>
      <c r="Y185" t="s">
        <v>277</v>
      </c>
      <c r="Z185" t="s">
        <v>154</v>
      </c>
      <c r="AA185" t="s">
        <v>268</v>
      </c>
      <c r="AB185" t="s">
        <v>268</v>
      </c>
      <c r="AC185" t="s">
        <v>268</v>
      </c>
      <c r="AD185" t="s">
        <v>268</v>
      </c>
      <c r="AE185" t="s">
        <v>287</v>
      </c>
      <c r="AF185" t="s">
        <v>1811</v>
      </c>
      <c r="AG185" t="s">
        <v>875</v>
      </c>
      <c r="AH185" t="s">
        <v>1812</v>
      </c>
      <c r="AI185" t="s">
        <v>3048</v>
      </c>
      <c r="AJ185" t="s">
        <v>268</v>
      </c>
      <c r="AK185" t="s">
        <v>366</v>
      </c>
      <c r="AL185" t="s">
        <v>268</v>
      </c>
      <c r="AM185" t="s">
        <v>355</v>
      </c>
      <c r="AN185" t="s">
        <v>268</v>
      </c>
      <c r="AO185" t="s">
        <v>268</v>
      </c>
      <c r="AP185" t="s">
        <v>268</v>
      </c>
      <c r="AQ185" t="s">
        <v>268</v>
      </c>
      <c r="AR185" t="s">
        <v>268</v>
      </c>
      <c r="AS185" t="s">
        <v>268</v>
      </c>
      <c r="AT185" t="s">
        <v>268</v>
      </c>
      <c r="AU185" t="s">
        <v>268</v>
      </c>
      <c r="AV185" t="s">
        <v>268</v>
      </c>
      <c r="AW185" t="s">
        <v>268</v>
      </c>
      <c r="AX185" t="s">
        <v>268</v>
      </c>
      <c r="AY185" t="s">
        <v>268</v>
      </c>
      <c r="AZ185" t="s">
        <v>268</v>
      </c>
      <c r="BA185" t="s">
        <v>268</v>
      </c>
      <c r="BB185" t="s">
        <v>268</v>
      </c>
      <c r="BC185" t="s">
        <v>268</v>
      </c>
      <c r="BD185" t="s">
        <v>268</v>
      </c>
      <c r="BE185" t="s">
        <v>268</v>
      </c>
      <c r="BF185" t="s">
        <v>268</v>
      </c>
      <c r="BG185" t="s">
        <v>268</v>
      </c>
      <c r="BH185" t="s">
        <v>268</v>
      </c>
      <c r="BI185" t="s">
        <v>268</v>
      </c>
      <c r="BJ185" t="s">
        <v>268</v>
      </c>
      <c r="BK185" t="s">
        <v>268</v>
      </c>
      <c r="BL185" t="s">
        <v>268</v>
      </c>
      <c r="BM185" t="s">
        <v>268</v>
      </c>
      <c r="BN185" t="s">
        <v>268</v>
      </c>
      <c r="BO185" t="s">
        <v>268</v>
      </c>
      <c r="BP185" t="s">
        <v>268</v>
      </c>
      <c r="BQ185" t="s">
        <v>268</v>
      </c>
      <c r="BR185" t="s">
        <v>268</v>
      </c>
      <c r="BS185" t="s">
        <v>268</v>
      </c>
      <c r="BT185" t="s">
        <v>268</v>
      </c>
      <c r="BU185" t="s">
        <v>268</v>
      </c>
      <c r="BV185" t="s">
        <v>268</v>
      </c>
      <c r="BW185" t="s">
        <v>268</v>
      </c>
      <c r="BX185" t="s">
        <v>268</v>
      </c>
      <c r="BY185">
        <v>192.64</v>
      </c>
      <c r="BZ185">
        <v>192.64</v>
      </c>
      <c r="CA185" t="s">
        <v>142</v>
      </c>
      <c r="CB185" s="356">
        <v>122</v>
      </c>
      <c r="CC185" t="s">
        <v>876</v>
      </c>
      <c r="CD185" t="s">
        <v>268</v>
      </c>
      <c r="CE185" t="s">
        <v>268</v>
      </c>
      <c r="CF185" s="356">
        <v>5</v>
      </c>
      <c r="CG185" t="s">
        <v>268</v>
      </c>
      <c r="CH185" t="s">
        <v>268</v>
      </c>
      <c r="CI185" t="s">
        <v>268</v>
      </c>
      <c r="CJ185" t="s">
        <v>268</v>
      </c>
      <c r="CK185" t="s">
        <v>268</v>
      </c>
      <c r="CL185" t="s">
        <v>268</v>
      </c>
      <c r="CM185" t="s">
        <v>11224</v>
      </c>
      <c r="CN185">
        <v>250.58</v>
      </c>
      <c r="CO185" t="s">
        <v>268</v>
      </c>
      <c r="CP185">
        <v>250.58</v>
      </c>
      <c r="CQ185">
        <v>365</v>
      </c>
      <c r="CR185" t="s">
        <v>878</v>
      </c>
      <c r="CS185" t="s">
        <v>11225</v>
      </c>
      <c r="CT185" t="s">
        <v>11226</v>
      </c>
      <c r="CU185" t="s">
        <v>11227</v>
      </c>
      <c r="CV185" t="s">
        <v>268</v>
      </c>
      <c r="CW185" t="s">
        <v>268</v>
      </c>
      <c r="CX185" t="s">
        <v>268</v>
      </c>
      <c r="CY185" t="s">
        <v>268</v>
      </c>
      <c r="CZ185" t="s">
        <v>268</v>
      </c>
      <c r="DA185" t="s">
        <v>268</v>
      </c>
      <c r="DB185" s="429">
        <f t="shared" si="32"/>
        <v>0</v>
      </c>
      <c r="DC185" s="284">
        <f t="shared" si="33"/>
        <v>0</v>
      </c>
      <c r="DD185" s="284">
        <f t="shared" si="34"/>
        <v>0</v>
      </c>
      <c r="DE185" s="284">
        <f t="shared" si="35"/>
        <v>0</v>
      </c>
      <c r="DF185" s="295">
        <f t="shared" si="36"/>
        <v>192.64</v>
      </c>
      <c r="DG185" s="284">
        <f t="shared" si="37"/>
        <v>0</v>
      </c>
      <c r="DH185" s="284">
        <f t="shared" si="38"/>
        <v>0</v>
      </c>
      <c r="DI185" s="284">
        <f t="shared" si="39"/>
        <v>0</v>
      </c>
      <c r="DJ185" s="284">
        <f t="shared" si="40"/>
        <v>0</v>
      </c>
      <c r="DK185" s="295">
        <f t="shared" si="41"/>
        <v>1</v>
      </c>
      <c r="DL185" s="297">
        <f t="shared" si="42"/>
        <v>5</v>
      </c>
      <c r="DM185" s="430">
        <f>IFERROR(IF(CA185="D",IF(DL185="A dispo.",DF185*VLOOKUP('DATI INPUT'!$F$27,TARIFFE_UD,4,FALSE),DF185*VLOOKUP(DL185,TARIFFE_UD,4,FALSE)),DF185*VLOOKUP(CB185-100,TARIFFE_UND,4,FALSE)),0)</f>
        <v>140.20215400765011</v>
      </c>
      <c r="DN185" s="430">
        <f>IFERROR(IF(CA185="D",IF(DL185="A dispo.",DK185*VLOOKUP('DATI INPUT'!$F$27,TARIFFE_UD,5,FALSE),DK185*VLOOKUP(DL185,TARIFFE_UD,5,FALSE)),DK185*VLOOKUP(CB185-100,TARIFFE_UND,5,FALSE)),0)</f>
        <v>110.3761082872026</v>
      </c>
      <c r="DO185" s="431">
        <f t="shared" si="43"/>
        <v>-1.7377051472919902E-3</v>
      </c>
      <c r="DP185" s="299">
        <f>IFERROR(IF(CA185="D",IF(DL185="A dispo.",DF185*VLOOKUP('DATI INPUT'!$F$27,TARIFFE_UD,2,FALSE),DF185*VLOOKUP(DL185,TARIFFE_UD,2,FALSE)),DF185*VLOOKUP(CB185-100,TARIFFE_UND,2,FALSE)),0)</f>
        <v>175.16300257286903</v>
      </c>
      <c r="DQ185" s="299">
        <f>IFERROR(IF(CA185="D",IF(DL185="A dispo.",DK185*VLOOKUP('DATI INPUT'!$F$27,TARIFFE_UD,3,FALSE),DK185*VLOOKUP(DL185,TARIFFE_UD,3,FALSE)),DK185*VLOOKUP(CB185-100,TARIFFE_UND,3,FALSE)),0)</f>
        <v>98.863176602133862</v>
      </c>
      <c r="DR185" s="299">
        <f t="shared" si="44"/>
        <v>274.02617917500288</v>
      </c>
    </row>
    <row r="186" spans="1:122" x14ac:dyDescent="0.25">
      <c r="A186" t="s">
        <v>3049</v>
      </c>
      <c r="B186" t="s">
        <v>3050</v>
      </c>
      <c r="C186" t="s">
        <v>3051</v>
      </c>
      <c r="D186" t="s">
        <v>3052</v>
      </c>
      <c r="E186" t="s">
        <v>268</v>
      </c>
      <c r="F186" t="s">
        <v>156</v>
      </c>
      <c r="G186" t="s">
        <v>3053</v>
      </c>
      <c r="H186" t="s">
        <v>1033</v>
      </c>
      <c r="I186" t="s">
        <v>3054</v>
      </c>
      <c r="J186" t="s">
        <v>274</v>
      </c>
      <c r="K186" t="s">
        <v>3055</v>
      </c>
      <c r="L186" t="s">
        <v>960</v>
      </c>
      <c r="M186" t="s">
        <v>2329</v>
      </c>
      <c r="N186" t="s">
        <v>984</v>
      </c>
      <c r="O186" t="s">
        <v>873</v>
      </c>
      <c r="P186" t="s">
        <v>613</v>
      </c>
      <c r="Q186" t="s">
        <v>299</v>
      </c>
      <c r="R186" t="s">
        <v>155</v>
      </c>
      <c r="S186" t="s">
        <v>268</v>
      </c>
      <c r="T186" t="s">
        <v>268</v>
      </c>
      <c r="U186" t="s">
        <v>268</v>
      </c>
      <c r="V186" t="s">
        <v>268</v>
      </c>
      <c r="W186" t="s">
        <v>2329</v>
      </c>
      <c r="X186" t="s">
        <v>613</v>
      </c>
      <c r="Y186" t="s">
        <v>299</v>
      </c>
      <c r="Z186" t="s">
        <v>155</v>
      </c>
      <c r="AA186" t="s">
        <v>268</v>
      </c>
      <c r="AB186" t="s">
        <v>268</v>
      </c>
      <c r="AC186" t="s">
        <v>268</v>
      </c>
      <c r="AD186" t="s">
        <v>268</v>
      </c>
      <c r="AE186" t="s">
        <v>287</v>
      </c>
      <c r="AF186" t="s">
        <v>1811</v>
      </c>
      <c r="AG186" t="s">
        <v>875</v>
      </c>
      <c r="AH186" t="s">
        <v>1812</v>
      </c>
      <c r="AI186" t="s">
        <v>784</v>
      </c>
      <c r="AJ186" t="s">
        <v>268</v>
      </c>
      <c r="AK186" t="s">
        <v>410</v>
      </c>
      <c r="AL186" t="s">
        <v>268</v>
      </c>
      <c r="AM186" t="s">
        <v>268</v>
      </c>
      <c r="AN186" t="s">
        <v>268</v>
      </c>
      <c r="AO186" t="s">
        <v>268</v>
      </c>
      <c r="AP186" t="s">
        <v>268</v>
      </c>
      <c r="AQ186" t="s">
        <v>268</v>
      </c>
      <c r="AR186" t="s">
        <v>268</v>
      </c>
      <c r="AS186" t="s">
        <v>268</v>
      </c>
      <c r="AT186" t="s">
        <v>268</v>
      </c>
      <c r="AU186" t="s">
        <v>268</v>
      </c>
      <c r="AV186" t="s">
        <v>268</v>
      </c>
      <c r="AW186" t="s">
        <v>268</v>
      </c>
      <c r="AX186" t="s">
        <v>268</v>
      </c>
      <c r="AY186" t="s">
        <v>268</v>
      </c>
      <c r="AZ186" t="s">
        <v>268</v>
      </c>
      <c r="BA186" t="s">
        <v>268</v>
      </c>
      <c r="BB186" t="s">
        <v>268</v>
      </c>
      <c r="BC186" t="s">
        <v>268</v>
      </c>
      <c r="BD186" t="s">
        <v>268</v>
      </c>
      <c r="BE186" t="s">
        <v>268</v>
      </c>
      <c r="BF186" t="s">
        <v>268</v>
      </c>
      <c r="BG186" t="s">
        <v>268</v>
      </c>
      <c r="BH186" t="s">
        <v>268</v>
      </c>
      <c r="BI186" t="s">
        <v>268</v>
      </c>
      <c r="BJ186" t="s">
        <v>268</v>
      </c>
      <c r="BK186" t="s">
        <v>268</v>
      </c>
      <c r="BL186" t="s">
        <v>268</v>
      </c>
      <c r="BM186" t="s">
        <v>268</v>
      </c>
      <c r="BN186" t="s">
        <v>268</v>
      </c>
      <c r="BO186" t="s">
        <v>268</v>
      </c>
      <c r="BP186" t="s">
        <v>268</v>
      </c>
      <c r="BQ186" t="s">
        <v>268</v>
      </c>
      <c r="BR186" t="s">
        <v>268</v>
      </c>
      <c r="BS186" t="s">
        <v>268</v>
      </c>
      <c r="BT186" t="s">
        <v>268</v>
      </c>
      <c r="BU186" t="s">
        <v>268</v>
      </c>
      <c r="BV186" t="s">
        <v>268</v>
      </c>
      <c r="BW186" t="s">
        <v>268</v>
      </c>
      <c r="BX186" t="s">
        <v>268</v>
      </c>
      <c r="BY186">
        <v>100</v>
      </c>
      <c r="BZ186">
        <v>100</v>
      </c>
      <c r="CA186" t="s">
        <v>142</v>
      </c>
      <c r="CB186" s="356">
        <v>122</v>
      </c>
      <c r="CC186" t="s">
        <v>876</v>
      </c>
      <c r="CD186" t="s">
        <v>268</v>
      </c>
      <c r="CE186" t="s">
        <v>268</v>
      </c>
      <c r="CF186" s="356">
        <v>2</v>
      </c>
      <c r="CG186" t="s">
        <v>268</v>
      </c>
      <c r="CH186" t="s">
        <v>268</v>
      </c>
      <c r="CI186" t="s">
        <v>268</v>
      </c>
      <c r="CJ186" t="s">
        <v>268</v>
      </c>
      <c r="CK186" t="s">
        <v>268</v>
      </c>
      <c r="CL186" t="s">
        <v>268</v>
      </c>
      <c r="CM186" t="s">
        <v>11224</v>
      </c>
      <c r="CN186">
        <v>108.96</v>
      </c>
      <c r="CO186" t="s">
        <v>268</v>
      </c>
      <c r="CP186">
        <v>108.96</v>
      </c>
      <c r="CQ186">
        <v>365</v>
      </c>
      <c r="CR186" t="s">
        <v>878</v>
      </c>
      <c r="CS186" t="s">
        <v>11225</v>
      </c>
      <c r="CT186" t="s">
        <v>11226</v>
      </c>
      <c r="CU186" t="s">
        <v>11227</v>
      </c>
      <c r="CV186" t="s">
        <v>268</v>
      </c>
      <c r="CW186" t="s">
        <v>268</v>
      </c>
      <c r="CX186" t="s">
        <v>268</v>
      </c>
      <c r="CY186" t="s">
        <v>268</v>
      </c>
      <c r="CZ186" t="s">
        <v>268</v>
      </c>
      <c r="DA186" t="s">
        <v>268</v>
      </c>
      <c r="DB186" s="429">
        <f t="shared" si="32"/>
        <v>0</v>
      </c>
      <c r="DC186" s="284">
        <f t="shared" si="33"/>
        <v>0</v>
      </c>
      <c r="DD186" s="284">
        <f t="shared" si="34"/>
        <v>0</v>
      </c>
      <c r="DE186" s="284">
        <f t="shared" si="35"/>
        <v>0</v>
      </c>
      <c r="DF186" s="295">
        <f t="shared" si="36"/>
        <v>100</v>
      </c>
      <c r="DG186" s="284">
        <f t="shared" si="37"/>
        <v>0</v>
      </c>
      <c r="DH186" s="284">
        <f t="shared" si="38"/>
        <v>0</v>
      </c>
      <c r="DI186" s="284">
        <f t="shared" si="39"/>
        <v>0</v>
      </c>
      <c r="DJ186" s="284">
        <f t="shared" si="40"/>
        <v>0</v>
      </c>
      <c r="DK186" s="295">
        <f t="shared" si="41"/>
        <v>1</v>
      </c>
      <c r="DL186" s="297">
        <f t="shared" si="42"/>
        <v>2</v>
      </c>
      <c r="DM186" s="430">
        <f>IFERROR(IF(CA186="D",IF(DL186="A dispo.",DF186*VLOOKUP('DATI INPUT'!$F$27,TARIFFE_UD,4,FALSE),DF186*VLOOKUP(DL186,TARIFFE_UD,4,FALSE)),DF186*VLOOKUP(CB186-100,TARIFFE_UND,4,FALSE)),0)</f>
        <v>57.519169522080773</v>
      </c>
      <c r="DN186" s="430">
        <f>IFERROR(IF(CA186="D",IF(DL186="A dispo.",DK186*VLOOKUP('DATI INPUT'!$F$27,TARIFFE_UD,5,FALSE),DK186*VLOOKUP(DL186,TARIFFE_UD,5,FALSE)),DK186*VLOOKUP(CB186-100,TARIFFE_UND,5,FALSE)),0)</f>
        <v>51.443731886070836</v>
      </c>
      <c r="DO186" s="431">
        <f t="shared" si="43"/>
        <v>2.9014081516152146E-3</v>
      </c>
      <c r="DP186" s="299">
        <f>IFERROR(IF(CA186="D",IF(DL186="A dispo.",DF186*VLOOKUP('DATI INPUT'!$F$27,TARIFFE_UD,2,FALSE),DF186*VLOOKUP(DL186,TARIFFE_UD,2,FALSE)),DF186*VLOOKUP(CB186-100,TARIFFE_UND,2,FALSE)),0)</f>
        <v>71.8621658154822</v>
      </c>
      <c r="DQ186" s="299">
        <f>IFERROR(IF(CA186="D",IF(DL186="A dispo.",DK186*VLOOKUP('DATI INPUT'!$F$27,TARIFFE_UD,3,FALSE),DK186*VLOOKUP(DL186,TARIFFE_UD,3,FALSE)),DK186*VLOOKUP(CB186-100,TARIFFE_UND,3,FALSE)),0)</f>
        <v>46.077822723118445</v>
      </c>
      <c r="DR186" s="299">
        <f t="shared" si="44"/>
        <v>117.93998853860064</v>
      </c>
    </row>
    <row r="187" spans="1:122" x14ac:dyDescent="0.25">
      <c r="A187" t="s">
        <v>3056</v>
      </c>
      <c r="B187" t="s">
        <v>3050</v>
      </c>
      <c r="C187" t="s">
        <v>3057</v>
      </c>
      <c r="D187" t="s">
        <v>3052</v>
      </c>
      <c r="E187" t="s">
        <v>268</v>
      </c>
      <c r="F187" t="s">
        <v>156</v>
      </c>
      <c r="G187" t="s">
        <v>3053</v>
      </c>
      <c r="H187" t="s">
        <v>1033</v>
      </c>
      <c r="I187" t="s">
        <v>3054</v>
      </c>
      <c r="J187" t="s">
        <v>274</v>
      </c>
      <c r="K187" t="s">
        <v>3055</v>
      </c>
      <c r="L187" t="s">
        <v>960</v>
      </c>
      <c r="M187" t="s">
        <v>2329</v>
      </c>
      <c r="N187" t="s">
        <v>984</v>
      </c>
      <c r="O187" t="s">
        <v>873</v>
      </c>
      <c r="P187" t="s">
        <v>613</v>
      </c>
      <c r="Q187" t="s">
        <v>299</v>
      </c>
      <c r="R187" t="s">
        <v>155</v>
      </c>
      <c r="S187" t="s">
        <v>268</v>
      </c>
      <c r="T187" t="s">
        <v>268</v>
      </c>
      <c r="U187" t="s">
        <v>268</v>
      </c>
      <c r="V187" t="s">
        <v>268</v>
      </c>
      <c r="W187" t="s">
        <v>2329</v>
      </c>
      <c r="X187" t="s">
        <v>613</v>
      </c>
      <c r="Y187" t="s">
        <v>299</v>
      </c>
      <c r="Z187" t="s">
        <v>155</v>
      </c>
      <c r="AA187" t="s">
        <v>268</v>
      </c>
      <c r="AB187" t="s">
        <v>268</v>
      </c>
      <c r="AC187" t="s">
        <v>268</v>
      </c>
      <c r="AD187" t="s">
        <v>268</v>
      </c>
      <c r="AE187" t="s">
        <v>287</v>
      </c>
      <c r="AF187" t="s">
        <v>1811</v>
      </c>
      <c r="AG187" t="s">
        <v>875</v>
      </c>
      <c r="AH187" t="s">
        <v>1812</v>
      </c>
      <c r="AI187" t="s">
        <v>784</v>
      </c>
      <c r="AJ187" t="s">
        <v>268</v>
      </c>
      <c r="AK187" t="s">
        <v>381</v>
      </c>
      <c r="AL187" t="s">
        <v>268</v>
      </c>
      <c r="AM187" t="s">
        <v>353</v>
      </c>
      <c r="AN187" t="s">
        <v>268</v>
      </c>
      <c r="AO187" t="s">
        <v>268</v>
      </c>
      <c r="AP187" t="s">
        <v>268</v>
      </c>
      <c r="AQ187" t="s">
        <v>268</v>
      </c>
      <c r="AR187" t="s">
        <v>268</v>
      </c>
      <c r="AS187" t="s">
        <v>268</v>
      </c>
      <c r="AT187" t="s">
        <v>268</v>
      </c>
      <c r="AU187" t="s">
        <v>268</v>
      </c>
      <c r="AV187" t="s">
        <v>268</v>
      </c>
      <c r="AW187" t="s">
        <v>268</v>
      </c>
      <c r="AX187" t="s">
        <v>268</v>
      </c>
      <c r="AY187" t="s">
        <v>268</v>
      </c>
      <c r="AZ187" t="s">
        <v>268</v>
      </c>
      <c r="BA187" t="s">
        <v>268</v>
      </c>
      <c r="BB187" t="s">
        <v>268</v>
      </c>
      <c r="BC187" t="s">
        <v>268</v>
      </c>
      <c r="BD187" t="s">
        <v>268</v>
      </c>
      <c r="BE187" t="s">
        <v>268</v>
      </c>
      <c r="BF187" t="s">
        <v>268</v>
      </c>
      <c r="BG187" t="s">
        <v>268</v>
      </c>
      <c r="BH187" t="s">
        <v>268</v>
      </c>
      <c r="BI187" t="s">
        <v>268</v>
      </c>
      <c r="BJ187" t="s">
        <v>268</v>
      </c>
      <c r="BK187" t="s">
        <v>268</v>
      </c>
      <c r="BL187" t="s">
        <v>268</v>
      </c>
      <c r="BM187" t="s">
        <v>268</v>
      </c>
      <c r="BN187" t="s">
        <v>268</v>
      </c>
      <c r="BO187" t="s">
        <v>268</v>
      </c>
      <c r="BP187" t="s">
        <v>268</v>
      </c>
      <c r="BQ187" t="s">
        <v>268</v>
      </c>
      <c r="BR187" t="s">
        <v>268</v>
      </c>
      <c r="BS187" t="s">
        <v>268</v>
      </c>
      <c r="BT187" t="s">
        <v>268</v>
      </c>
      <c r="BU187" t="s">
        <v>268</v>
      </c>
      <c r="BV187" t="s">
        <v>268</v>
      </c>
      <c r="BW187" t="s">
        <v>268</v>
      </c>
      <c r="BX187" t="s">
        <v>268</v>
      </c>
      <c r="BY187">
        <v>66</v>
      </c>
      <c r="BZ187">
        <v>66</v>
      </c>
      <c r="CA187" t="s">
        <v>142</v>
      </c>
      <c r="CB187" s="356">
        <v>123</v>
      </c>
      <c r="CC187" t="s">
        <v>1817</v>
      </c>
      <c r="CD187" t="s">
        <v>268</v>
      </c>
      <c r="CE187" t="s">
        <v>268</v>
      </c>
      <c r="CF187" s="356">
        <v>2</v>
      </c>
      <c r="CG187" t="s">
        <v>268</v>
      </c>
      <c r="CH187" t="s">
        <v>268</v>
      </c>
      <c r="CI187" t="s">
        <v>268</v>
      </c>
      <c r="CJ187" t="s">
        <v>268</v>
      </c>
      <c r="CK187" t="s">
        <v>268</v>
      </c>
      <c r="CL187" t="s">
        <v>268</v>
      </c>
      <c r="CM187" t="s">
        <v>11224</v>
      </c>
      <c r="CN187">
        <v>37.96</v>
      </c>
      <c r="CO187" t="s">
        <v>268</v>
      </c>
      <c r="CP187">
        <v>37.96</v>
      </c>
      <c r="CQ187">
        <v>365</v>
      </c>
      <c r="CR187" t="s">
        <v>878</v>
      </c>
      <c r="CS187" t="s">
        <v>11225</v>
      </c>
      <c r="CT187" t="s">
        <v>11226</v>
      </c>
      <c r="CU187" t="s">
        <v>11227</v>
      </c>
      <c r="CV187" t="s">
        <v>268</v>
      </c>
      <c r="CW187" t="s">
        <v>268</v>
      </c>
      <c r="CX187" t="s">
        <v>268</v>
      </c>
      <c r="CY187" t="s">
        <v>268</v>
      </c>
      <c r="CZ187" t="s">
        <v>268</v>
      </c>
      <c r="DA187" t="s">
        <v>268</v>
      </c>
      <c r="DB187" s="429">
        <f t="shared" si="32"/>
        <v>0</v>
      </c>
      <c r="DC187" s="284">
        <f t="shared" si="33"/>
        <v>0</v>
      </c>
      <c r="DD187" s="284">
        <f t="shared" si="34"/>
        <v>0</v>
      </c>
      <c r="DE187" s="284">
        <f t="shared" si="35"/>
        <v>0</v>
      </c>
      <c r="DF187" s="295">
        <f t="shared" si="36"/>
        <v>66</v>
      </c>
      <c r="DG187" s="284">
        <f t="shared" si="37"/>
        <v>1</v>
      </c>
      <c r="DH187" s="284">
        <f t="shared" si="38"/>
        <v>0</v>
      </c>
      <c r="DI187" s="284">
        <f t="shared" si="39"/>
        <v>0</v>
      </c>
      <c r="DJ187" s="284">
        <f t="shared" si="40"/>
        <v>0</v>
      </c>
      <c r="DK187" s="295">
        <f t="shared" si="41"/>
        <v>0</v>
      </c>
      <c r="DL187" s="297">
        <f t="shared" si="42"/>
        <v>2</v>
      </c>
      <c r="DM187" s="430">
        <f>IFERROR(IF(CA187="D",IF(DL187="A dispo.",DF187*VLOOKUP('DATI INPUT'!$F$27,TARIFFE_UD,4,FALSE),DF187*VLOOKUP(DL187,TARIFFE_UD,4,FALSE)),DF187*VLOOKUP(CB187-100,TARIFFE_UND,4,FALSE)),0)</f>
        <v>37.962651884573312</v>
      </c>
      <c r="DN187" s="430">
        <f>IFERROR(IF(CA187="D",IF(DL187="A dispo.",DK187*VLOOKUP('DATI INPUT'!$F$27,TARIFFE_UD,5,FALSE),DK187*VLOOKUP(DL187,TARIFFE_UD,5,FALSE)),DK187*VLOOKUP(CB187-100,TARIFFE_UND,5,FALSE)),0)</f>
        <v>0</v>
      </c>
      <c r="DO187" s="431">
        <f t="shared" si="43"/>
        <v>2.651884573310781E-3</v>
      </c>
      <c r="DP187" s="299">
        <f>IFERROR(IF(CA187="D",IF(DL187="A dispo.",DF187*VLOOKUP('DATI INPUT'!$F$27,TARIFFE_UD,2,FALSE),DF187*VLOOKUP(DL187,TARIFFE_UD,2,FALSE)),DF187*VLOOKUP(CB187-100,TARIFFE_UND,2,FALSE)),0)</f>
        <v>47.429029438218251</v>
      </c>
      <c r="DQ187" s="299">
        <f>IFERROR(IF(CA187="D",IF(DL187="A dispo.",DK187*VLOOKUP('DATI INPUT'!$F$27,TARIFFE_UD,3,FALSE),DK187*VLOOKUP(DL187,TARIFFE_UD,3,FALSE)),DK187*VLOOKUP(CB187-100,TARIFFE_UND,3,FALSE)),0)</f>
        <v>0</v>
      </c>
      <c r="DR187" s="299">
        <f t="shared" si="44"/>
        <v>47.429029438218251</v>
      </c>
    </row>
    <row r="188" spans="1:122" x14ac:dyDescent="0.25">
      <c r="A188" t="s">
        <v>3058</v>
      </c>
      <c r="B188" t="s">
        <v>1389</v>
      </c>
      <c r="C188" t="s">
        <v>3059</v>
      </c>
      <c r="D188" t="s">
        <v>3060</v>
      </c>
      <c r="E188" t="s">
        <v>268</v>
      </c>
      <c r="F188" t="s">
        <v>156</v>
      </c>
      <c r="G188" t="s">
        <v>3061</v>
      </c>
      <c r="H188" t="s">
        <v>1033</v>
      </c>
      <c r="I188" t="s">
        <v>3062</v>
      </c>
      <c r="J188" t="s">
        <v>274</v>
      </c>
      <c r="K188" t="s">
        <v>3063</v>
      </c>
      <c r="L188" t="s">
        <v>960</v>
      </c>
      <c r="M188" t="s">
        <v>3064</v>
      </c>
      <c r="N188" t="s">
        <v>984</v>
      </c>
      <c r="O188" t="s">
        <v>873</v>
      </c>
      <c r="P188" t="s">
        <v>1830</v>
      </c>
      <c r="Q188" t="s">
        <v>298</v>
      </c>
      <c r="R188" t="s">
        <v>268</v>
      </c>
      <c r="S188" t="s">
        <v>268</v>
      </c>
      <c r="T188" t="s">
        <v>268</v>
      </c>
      <c r="U188" t="s">
        <v>268</v>
      </c>
      <c r="V188" t="s">
        <v>268</v>
      </c>
      <c r="W188" t="s">
        <v>3064</v>
      </c>
      <c r="X188" t="s">
        <v>1830</v>
      </c>
      <c r="Y188" t="s">
        <v>298</v>
      </c>
      <c r="Z188" t="s">
        <v>268</v>
      </c>
      <c r="AA188" t="s">
        <v>268</v>
      </c>
      <c r="AB188" t="s">
        <v>268</v>
      </c>
      <c r="AC188" t="s">
        <v>268</v>
      </c>
      <c r="AD188" t="s">
        <v>268</v>
      </c>
      <c r="AE188" t="s">
        <v>287</v>
      </c>
      <c r="AF188" t="s">
        <v>1811</v>
      </c>
      <c r="AG188" t="s">
        <v>875</v>
      </c>
      <c r="AH188" t="s">
        <v>1831</v>
      </c>
      <c r="AI188" t="s">
        <v>1271</v>
      </c>
      <c r="AJ188" t="s">
        <v>268</v>
      </c>
      <c r="AK188" t="s">
        <v>410</v>
      </c>
      <c r="AL188" t="s">
        <v>268</v>
      </c>
      <c r="AM188" t="s">
        <v>288</v>
      </c>
      <c r="AN188" t="s">
        <v>268</v>
      </c>
      <c r="AO188" t="s">
        <v>268</v>
      </c>
      <c r="AP188" t="s">
        <v>268</v>
      </c>
      <c r="AQ188" t="s">
        <v>268</v>
      </c>
      <c r="AR188" t="s">
        <v>268</v>
      </c>
      <c r="AS188" t="s">
        <v>268</v>
      </c>
      <c r="AT188" t="s">
        <v>268</v>
      </c>
      <c r="AU188" t="s">
        <v>268</v>
      </c>
      <c r="AV188" t="s">
        <v>268</v>
      </c>
      <c r="AW188" t="s">
        <v>268</v>
      </c>
      <c r="AX188" t="s">
        <v>268</v>
      </c>
      <c r="AY188" t="s">
        <v>268</v>
      </c>
      <c r="AZ188" t="s">
        <v>268</v>
      </c>
      <c r="BA188" t="s">
        <v>268</v>
      </c>
      <c r="BB188" t="s">
        <v>268</v>
      </c>
      <c r="BC188" t="s">
        <v>268</v>
      </c>
      <c r="BD188" t="s">
        <v>268</v>
      </c>
      <c r="BE188" t="s">
        <v>268</v>
      </c>
      <c r="BF188" t="s">
        <v>268</v>
      </c>
      <c r="BG188" t="s">
        <v>268</v>
      </c>
      <c r="BH188" t="s">
        <v>268</v>
      </c>
      <c r="BI188" t="s">
        <v>268</v>
      </c>
      <c r="BJ188" t="s">
        <v>268</v>
      </c>
      <c r="BK188" t="s">
        <v>268</v>
      </c>
      <c r="BL188" t="s">
        <v>268</v>
      </c>
      <c r="BM188" t="s">
        <v>268</v>
      </c>
      <c r="BN188" t="s">
        <v>268</v>
      </c>
      <c r="BO188" t="s">
        <v>268</v>
      </c>
      <c r="BP188" t="s">
        <v>268</v>
      </c>
      <c r="BQ188" t="s">
        <v>268</v>
      </c>
      <c r="BR188" t="s">
        <v>268</v>
      </c>
      <c r="BS188" t="s">
        <v>268</v>
      </c>
      <c r="BT188" t="s">
        <v>268</v>
      </c>
      <c r="BU188" t="s">
        <v>268</v>
      </c>
      <c r="BV188" t="s">
        <v>268</v>
      </c>
      <c r="BW188" t="s">
        <v>268</v>
      </c>
      <c r="BX188" t="s">
        <v>268</v>
      </c>
      <c r="BY188">
        <v>83</v>
      </c>
      <c r="BZ188">
        <v>83</v>
      </c>
      <c r="CA188" t="s">
        <v>142</v>
      </c>
      <c r="CB188" s="356">
        <v>122</v>
      </c>
      <c r="CC188" t="s">
        <v>876</v>
      </c>
      <c r="CD188" t="s">
        <v>268</v>
      </c>
      <c r="CE188" t="s">
        <v>268</v>
      </c>
      <c r="CF188" s="356">
        <v>4</v>
      </c>
      <c r="CG188" t="s">
        <v>268</v>
      </c>
      <c r="CH188" t="s">
        <v>268</v>
      </c>
      <c r="CI188" t="s">
        <v>268</v>
      </c>
      <c r="CJ188" t="s">
        <v>268</v>
      </c>
      <c r="CK188" t="s">
        <v>268</v>
      </c>
      <c r="CL188" t="s">
        <v>268</v>
      </c>
      <c r="CM188" t="s">
        <v>11224</v>
      </c>
      <c r="CN188">
        <v>138.88999999999999</v>
      </c>
      <c r="CO188" t="s">
        <v>268</v>
      </c>
      <c r="CP188">
        <v>138.88999999999999</v>
      </c>
      <c r="CQ188">
        <v>365</v>
      </c>
      <c r="CR188" t="s">
        <v>878</v>
      </c>
      <c r="CS188" t="s">
        <v>11225</v>
      </c>
      <c r="CT188" t="s">
        <v>11226</v>
      </c>
      <c r="CU188" t="s">
        <v>11227</v>
      </c>
      <c r="CV188" t="s">
        <v>268</v>
      </c>
      <c r="CW188" t="s">
        <v>268</v>
      </c>
      <c r="CX188" t="s">
        <v>268</v>
      </c>
      <c r="CY188" t="s">
        <v>268</v>
      </c>
      <c r="CZ188" t="s">
        <v>268</v>
      </c>
      <c r="DA188" t="s">
        <v>268</v>
      </c>
      <c r="DB188" s="429">
        <f t="shared" si="32"/>
        <v>0</v>
      </c>
      <c r="DC188" s="284">
        <f t="shared" si="33"/>
        <v>0</v>
      </c>
      <c r="DD188" s="284">
        <f t="shared" si="34"/>
        <v>0</v>
      </c>
      <c r="DE188" s="284">
        <f t="shared" si="35"/>
        <v>0</v>
      </c>
      <c r="DF188" s="295">
        <f t="shared" si="36"/>
        <v>83</v>
      </c>
      <c r="DG188" s="284">
        <f t="shared" si="37"/>
        <v>0</v>
      </c>
      <c r="DH188" s="284">
        <f t="shared" si="38"/>
        <v>0</v>
      </c>
      <c r="DI188" s="284">
        <f t="shared" si="39"/>
        <v>0</v>
      </c>
      <c r="DJ188" s="284">
        <f t="shared" si="40"/>
        <v>0</v>
      </c>
      <c r="DK188" s="295">
        <f t="shared" si="41"/>
        <v>1</v>
      </c>
      <c r="DL188" s="297">
        <f t="shared" si="42"/>
        <v>4</v>
      </c>
      <c r="DM188" s="430">
        <f>IFERROR(IF(CA188="D",IF(DL188="A dispo.",DF188*VLOOKUP('DATI INPUT'!$F$27,TARIFFE_UD,4,FALSE),DF188*VLOOKUP(DL188,TARIFFE_UD,4,FALSE)),DF188*VLOOKUP(CB188-100,TARIFFE_UND,4,FALSE)),0)</f>
        <v>56.509649403938113</v>
      </c>
      <c r="DN188" s="430">
        <f>IFERROR(IF(CA188="D",IF(DL188="A dispo.",DK188*VLOOKUP('DATI INPUT'!$F$27,TARIFFE_UD,5,FALSE),DK188*VLOOKUP(DL188,TARIFFE_UD,5,FALSE)),DK188*VLOOKUP(CB188-100,TARIFFE_UND,5,FALSE)),0)</f>
        <v>82.375089665670373</v>
      </c>
      <c r="DO188" s="431">
        <f t="shared" si="43"/>
        <v>-5.2609303915005512E-3</v>
      </c>
      <c r="DP188" s="299">
        <f>IFERROR(IF(CA188="D",IF(DL188="A dispo.",DF188*VLOOKUP('DATI INPUT'!$F$27,TARIFFE_UD,2,FALSE),DF188*VLOOKUP(DL188,TARIFFE_UD,2,FALSE)),DF188*VLOOKUP(CB188-100,TARIFFE_UND,2,FALSE)),0)</f>
        <v>70.600911476679855</v>
      </c>
      <c r="DQ188" s="299">
        <f>IFERROR(IF(CA188="D",IF(DL188="A dispo.",DK188*VLOOKUP('DATI INPUT'!$F$27,TARIFFE_UD,3,FALSE),DK188*VLOOKUP(DL188,TARIFFE_UD,3,FALSE)),DK188*VLOOKUP(CB188-100,TARIFFE_UND,3,FALSE)),0)</f>
        <v>73.78284271486686</v>
      </c>
      <c r="DR188" s="299">
        <f t="shared" si="44"/>
        <v>144.3837541915467</v>
      </c>
    </row>
    <row r="189" spans="1:122" x14ac:dyDescent="0.25">
      <c r="A189" t="s">
        <v>3071</v>
      </c>
      <c r="B189" t="s">
        <v>3066</v>
      </c>
      <c r="C189" t="s">
        <v>3072</v>
      </c>
      <c r="D189" t="s">
        <v>3067</v>
      </c>
      <c r="E189" t="s">
        <v>268</v>
      </c>
      <c r="F189" t="s">
        <v>156</v>
      </c>
      <c r="G189" t="s">
        <v>3068</v>
      </c>
      <c r="H189" t="s">
        <v>914</v>
      </c>
      <c r="I189" t="s">
        <v>362</v>
      </c>
      <c r="J189" t="s">
        <v>274</v>
      </c>
      <c r="K189" t="s">
        <v>3069</v>
      </c>
      <c r="L189" t="s">
        <v>960</v>
      </c>
      <c r="M189" t="s">
        <v>3005</v>
      </c>
      <c r="N189" t="s">
        <v>984</v>
      </c>
      <c r="O189" t="s">
        <v>873</v>
      </c>
      <c r="P189" t="s">
        <v>3006</v>
      </c>
      <c r="Q189" t="s">
        <v>290</v>
      </c>
      <c r="R189" t="s">
        <v>268</v>
      </c>
      <c r="S189" t="s">
        <v>268</v>
      </c>
      <c r="T189" t="s">
        <v>268</v>
      </c>
      <c r="U189" t="s">
        <v>268</v>
      </c>
      <c r="V189" t="s">
        <v>268</v>
      </c>
      <c r="W189" t="s">
        <v>3005</v>
      </c>
      <c r="X189" t="s">
        <v>3006</v>
      </c>
      <c r="Y189" t="s">
        <v>290</v>
      </c>
      <c r="Z189" t="s">
        <v>268</v>
      </c>
      <c r="AA189" t="s">
        <v>268</v>
      </c>
      <c r="AB189" t="s">
        <v>268</v>
      </c>
      <c r="AC189" t="s">
        <v>268</v>
      </c>
      <c r="AD189" t="s">
        <v>268</v>
      </c>
      <c r="AE189" t="s">
        <v>287</v>
      </c>
      <c r="AF189" t="s">
        <v>1811</v>
      </c>
      <c r="AG189" t="s">
        <v>875</v>
      </c>
      <c r="AH189" t="s">
        <v>1848</v>
      </c>
      <c r="AI189" t="s">
        <v>765</v>
      </c>
      <c r="AJ189" t="s">
        <v>268</v>
      </c>
      <c r="AK189" t="s">
        <v>395</v>
      </c>
      <c r="AL189" t="s">
        <v>268</v>
      </c>
      <c r="AM189" t="s">
        <v>268</v>
      </c>
      <c r="AN189" t="s">
        <v>268</v>
      </c>
      <c r="AO189" t="s">
        <v>268</v>
      </c>
      <c r="AP189" t="s">
        <v>268</v>
      </c>
      <c r="AQ189" t="s">
        <v>268</v>
      </c>
      <c r="AR189" t="s">
        <v>268</v>
      </c>
      <c r="AS189" t="s">
        <v>268</v>
      </c>
      <c r="AT189" t="s">
        <v>268</v>
      </c>
      <c r="AU189" t="s">
        <v>268</v>
      </c>
      <c r="AV189" t="s">
        <v>268</v>
      </c>
      <c r="AW189" t="s">
        <v>268</v>
      </c>
      <c r="AX189" t="s">
        <v>268</v>
      </c>
      <c r="AY189" t="s">
        <v>268</v>
      </c>
      <c r="AZ189" t="s">
        <v>268</v>
      </c>
      <c r="BA189" t="s">
        <v>268</v>
      </c>
      <c r="BB189" t="s">
        <v>268</v>
      </c>
      <c r="BC189" t="s">
        <v>268</v>
      </c>
      <c r="BD189" t="s">
        <v>268</v>
      </c>
      <c r="BE189" t="s">
        <v>268</v>
      </c>
      <c r="BF189" t="s">
        <v>268</v>
      </c>
      <c r="BG189" t="s">
        <v>268</v>
      </c>
      <c r="BH189" t="s">
        <v>268</v>
      </c>
      <c r="BI189" t="s">
        <v>268</v>
      </c>
      <c r="BJ189" t="s">
        <v>268</v>
      </c>
      <c r="BK189" t="s">
        <v>268</v>
      </c>
      <c r="BL189" t="s">
        <v>268</v>
      </c>
      <c r="BM189" t="s">
        <v>268</v>
      </c>
      <c r="BN189" t="s">
        <v>268</v>
      </c>
      <c r="BO189" t="s">
        <v>268</v>
      </c>
      <c r="BP189" t="s">
        <v>268</v>
      </c>
      <c r="BQ189" t="s">
        <v>268</v>
      </c>
      <c r="BR189" t="s">
        <v>268</v>
      </c>
      <c r="BS189" t="s">
        <v>268</v>
      </c>
      <c r="BT189" t="s">
        <v>268</v>
      </c>
      <c r="BU189" t="s">
        <v>268</v>
      </c>
      <c r="BV189" t="s">
        <v>268</v>
      </c>
      <c r="BW189" t="s">
        <v>268</v>
      </c>
      <c r="BX189" t="s">
        <v>268</v>
      </c>
      <c r="BY189">
        <v>50</v>
      </c>
      <c r="BZ189">
        <v>50</v>
      </c>
      <c r="CA189" t="s">
        <v>142</v>
      </c>
      <c r="CB189" s="356">
        <v>122</v>
      </c>
      <c r="CC189" t="s">
        <v>876</v>
      </c>
      <c r="CD189" t="s">
        <v>268</v>
      </c>
      <c r="CE189" t="s">
        <v>268</v>
      </c>
      <c r="CF189" t="s">
        <v>268</v>
      </c>
      <c r="CG189" t="s">
        <v>268</v>
      </c>
      <c r="CH189" t="s">
        <v>268</v>
      </c>
      <c r="CI189" t="s">
        <v>268</v>
      </c>
      <c r="CJ189" t="s">
        <v>268</v>
      </c>
      <c r="CK189" t="s">
        <v>268</v>
      </c>
      <c r="CL189" t="s">
        <v>268</v>
      </c>
      <c r="CM189" t="s">
        <v>11224</v>
      </c>
      <c r="CN189">
        <v>99.09</v>
      </c>
      <c r="CO189" t="s">
        <v>268</v>
      </c>
      <c r="CP189">
        <v>99.09</v>
      </c>
      <c r="CQ189">
        <v>365</v>
      </c>
      <c r="CR189" t="s">
        <v>878</v>
      </c>
      <c r="CS189" t="s">
        <v>11225</v>
      </c>
      <c r="CT189" t="s">
        <v>11226</v>
      </c>
      <c r="CU189" t="s">
        <v>11227</v>
      </c>
      <c r="CV189" t="s">
        <v>268</v>
      </c>
      <c r="CW189" t="s">
        <v>268</v>
      </c>
      <c r="CX189" t="s">
        <v>268</v>
      </c>
      <c r="CY189" t="s">
        <v>268</v>
      </c>
      <c r="CZ189" t="s">
        <v>268</v>
      </c>
      <c r="DA189" t="s">
        <v>268</v>
      </c>
      <c r="DB189" s="429">
        <f t="shared" si="32"/>
        <v>0</v>
      </c>
      <c r="DC189" s="284">
        <f t="shared" si="33"/>
        <v>0</v>
      </c>
      <c r="DD189" s="284">
        <f t="shared" si="34"/>
        <v>0</v>
      </c>
      <c r="DE189" s="284">
        <f t="shared" si="35"/>
        <v>0</v>
      </c>
      <c r="DF189" s="295">
        <f t="shared" si="36"/>
        <v>50</v>
      </c>
      <c r="DG189" s="284">
        <f t="shared" si="37"/>
        <v>0</v>
      </c>
      <c r="DH189" s="284">
        <f t="shared" si="38"/>
        <v>0</v>
      </c>
      <c r="DI189" s="284">
        <f t="shared" si="39"/>
        <v>0</v>
      </c>
      <c r="DJ189" s="284">
        <f t="shared" si="40"/>
        <v>0</v>
      </c>
      <c r="DK189" s="295">
        <f t="shared" si="41"/>
        <v>1</v>
      </c>
      <c r="DL189" s="297" t="str">
        <f t="shared" si="42"/>
        <v>A dispo.</v>
      </c>
      <c r="DM189" s="430">
        <f>IFERROR(IF(CA189="D",IF(DL189="A dispo.",DF189*VLOOKUP('DATI INPUT'!$F$27,TARIFFE_UD,4,FALSE),DF189*VLOOKUP(DL189,TARIFFE_UD,4,FALSE)),DF189*VLOOKUP(CB189-100,TARIFFE_UND,4,FALSE)),0)</f>
        <v>31.694236267268995</v>
      </c>
      <c r="DN189" s="430">
        <f>IFERROR(IF(CA189="D",IF(DL189="A dispo.",DK189*VLOOKUP('DATI INPUT'!$F$27,TARIFFE_UD,5,FALSE),DK189*VLOOKUP(DL189,TARIFFE_UD,5,FALSE)),DK189*VLOOKUP(CB189-100,TARIFFE_UND,5,FALSE)),0)</f>
        <v>67.397800635548478</v>
      </c>
      <c r="DO189" s="431">
        <f t="shared" si="43"/>
        <v>2.0369028174656023E-3</v>
      </c>
      <c r="DP189" s="299">
        <f>IFERROR(IF(CA189="D",IF(DL189="A dispo.",DF189*VLOOKUP('DATI INPUT'!$F$27,TARIFFE_UD,2,FALSE),DF189*VLOOKUP(DL189,TARIFFE_UD,2,FALSE)),DF189*VLOOKUP(CB189-100,TARIFFE_UND,2,FALSE)),0)</f>
        <v>39.597519939143247</v>
      </c>
      <c r="DQ189" s="299">
        <f>IFERROR(IF(CA189="D",IF(DL189="A dispo.",DK189*VLOOKUP('DATI INPUT'!$F$27,TARIFFE_UD,3,FALSE),DK189*VLOOKUP(DL189,TARIFFE_UD,3,FALSE)),DK189*VLOOKUP(CB189-100,TARIFFE_UND,3,FALSE)),0)</f>
        <v>60.367780403072892</v>
      </c>
      <c r="DR189" s="299">
        <f t="shared" si="44"/>
        <v>99.965300342216139</v>
      </c>
    </row>
    <row r="190" spans="1:122" x14ac:dyDescent="0.25">
      <c r="A190" t="s">
        <v>3073</v>
      </c>
      <c r="B190" t="s">
        <v>981</v>
      </c>
      <c r="C190" t="s">
        <v>471</v>
      </c>
      <c r="D190" t="s">
        <v>3074</v>
      </c>
      <c r="E190" t="s">
        <v>268</v>
      </c>
      <c r="F190" t="s">
        <v>156</v>
      </c>
      <c r="G190" t="s">
        <v>3075</v>
      </c>
      <c r="H190" t="s">
        <v>1033</v>
      </c>
      <c r="I190" t="s">
        <v>3076</v>
      </c>
      <c r="J190" t="s">
        <v>274</v>
      </c>
      <c r="K190" t="s">
        <v>1547</v>
      </c>
      <c r="L190" t="s">
        <v>960</v>
      </c>
      <c r="M190" t="s">
        <v>3077</v>
      </c>
      <c r="N190" t="s">
        <v>984</v>
      </c>
      <c r="O190" t="s">
        <v>873</v>
      </c>
      <c r="P190" t="s">
        <v>2116</v>
      </c>
      <c r="Q190" t="s">
        <v>277</v>
      </c>
      <c r="R190" t="s">
        <v>154</v>
      </c>
      <c r="S190" t="s">
        <v>268</v>
      </c>
      <c r="T190" t="s">
        <v>268</v>
      </c>
      <c r="U190" t="s">
        <v>268</v>
      </c>
      <c r="V190" t="s">
        <v>268</v>
      </c>
      <c r="W190" t="s">
        <v>3077</v>
      </c>
      <c r="X190" t="s">
        <v>2116</v>
      </c>
      <c r="Y190" t="s">
        <v>277</v>
      </c>
      <c r="Z190" t="s">
        <v>154</v>
      </c>
      <c r="AA190" t="s">
        <v>268</v>
      </c>
      <c r="AB190" t="s">
        <v>268</v>
      </c>
      <c r="AC190" t="s">
        <v>268</v>
      </c>
      <c r="AD190" t="s">
        <v>268</v>
      </c>
      <c r="AE190" t="s">
        <v>287</v>
      </c>
      <c r="AF190" t="s">
        <v>1811</v>
      </c>
      <c r="AG190" t="s">
        <v>875</v>
      </c>
      <c r="AH190" t="s">
        <v>1812</v>
      </c>
      <c r="AI190" t="s">
        <v>1188</v>
      </c>
      <c r="AJ190" t="s">
        <v>268</v>
      </c>
      <c r="AK190" t="s">
        <v>413</v>
      </c>
      <c r="AL190" t="s">
        <v>268</v>
      </c>
      <c r="AM190" t="s">
        <v>355</v>
      </c>
      <c r="AN190" t="s">
        <v>268</v>
      </c>
      <c r="AO190" t="s">
        <v>268</v>
      </c>
      <c r="AP190" t="s">
        <v>268</v>
      </c>
      <c r="AQ190" t="s">
        <v>268</v>
      </c>
      <c r="AR190" t="s">
        <v>268</v>
      </c>
      <c r="AS190" t="s">
        <v>268</v>
      </c>
      <c r="AT190" t="s">
        <v>268</v>
      </c>
      <c r="AU190" t="s">
        <v>268</v>
      </c>
      <c r="AV190" t="s">
        <v>268</v>
      </c>
      <c r="AW190" t="s">
        <v>268</v>
      </c>
      <c r="AX190" t="s">
        <v>268</v>
      </c>
      <c r="AY190" t="s">
        <v>268</v>
      </c>
      <c r="AZ190" t="s">
        <v>268</v>
      </c>
      <c r="BA190" t="s">
        <v>268</v>
      </c>
      <c r="BB190" t="s">
        <v>268</v>
      </c>
      <c r="BC190" t="s">
        <v>268</v>
      </c>
      <c r="BD190" t="s">
        <v>268</v>
      </c>
      <c r="BE190" t="s">
        <v>268</v>
      </c>
      <c r="BF190" t="s">
        <v>268</v>
      </c>
      <c r="BG190" t="s">
        <v>268</v>
      </c>
      <c r="BH190" t="s">
        <v>268</v>
      </c>
      <c r="BI190" t="s">
        <v>268</v>
      </c>
      <c r="BJ190" t="s">
        <v>268</v>
      </c>
      <c r="BK190" t="s">
        <v>268</v>
      </c>
      <c r="BL190" t="s">
        <v>268</v>
      </c>
      <c r="BM190" t="s">
        <v>268</v>
      </c>
      <c r="BN190" t="s">
        <v>268</v>
      </c>
      <c r="BO190" t="s">
        <v>268</v>
      </c>
      <c r="BP190" t="s">
        <v>268</v>
      </c>
      <c r="BQ190" t="s">
        <v>268</v>
      </c>
      <c r="BR190" t="s">
        <v>268</v>
      </c>
      <c r="BS190" t="s">
        <v>268</v>
      </c>
      <c r="BT190" t="s">
        <v>268</v>
      </c>
      <c r="BU190" t="s">
        <v>268</v>
      </c>
      <c r="BV190" t="s">
        <v>268</v>
      </c>
      <c r="BW190" t="s">
        <v>268</v>
      </c>
      <c r="BX190" t="s">
        <v>268</v>
      </c>
      <c r="BY190">
        <v>123.06</v>
      </c>
      <c r="BZ190">
        <v>123.06</v>
      </c>
      <c r="CA190" t="s">
        <v>142</v>
      </c>
      <c r="CB190" s="356">
        <v>122</v>
      </c>
      <c r="CC190" t="s">
        <v>876</v>
      </c>
      <c r="CD190" t="s">
        <v>268</v>
      </c>
      <c r="CE190" t="s">
        <v>268</v>
      </c>
      <c r="CF190" s="356">
        <v>2</v>
      </c>
      <c r="CG190" t="s">
        <v>268</v>
      </c>
      <c r="CH190" t="s">
        <v>268</v>
      </c>
      <c r="CI190" t="s">
        <v>268</v>
      </c>
      <c r="CJ190" t="s">
        <v>268</v>
      </c>
      <c r="CK190" t="s">
        <v>268</v>
      </c>
      <c r="CL190" t="s">
        <v>268</v>
      </c>
      <c r="CM190" t="s">
        <v>11224</v>
      </c>
      <c r="CN190">
        <v>122.22</v>
      </c>
      <c r="CO190" t="s">
        <v>268</v>
      </c>
      <c r="CP190">
        <v>122.22</v>
      </c>
      <c r="CQ190">
        <v>365</v>
      </c>
      <c r="CR190" t="s">
        <v>878</v>
      </c>
      <c r="CS190" t="s">
        <v>11225</v>
      </c>
      <c r="CT190" t="s">
        <v>11226</v>
      </c>
      <c r="CU190" t="s">
        <v>11227</v>
      </c>
      <c r="CV190" t="s">
        <v>268</v>
      </c>
      <c r="CW190" t="s">
        <v>268</v>
      </c>
      <c r="CX190" t="s">
        <v>268</v>
      </c>
      <c r="CY190" t="s">
        <v>268</v>
      </c>
      <c r="CZ190" t="s">
        <v>268</v>
      </c>
      <c r="DA190" t="s">
        <v>268</v>
      </c>
      <c r="DB190" s="429">
        <f t="shared" si="32"/>
        <v>0</v>
      </c>
      <c r="DC190" s="284">
        <f t="shared" si="33"/>
        <v>0</v>
      </c>
      <c r="DD190" s="284">
        <f t="shared" si="34"/>
        <v>0</v>
      </c>
      <c r="DE190" s="284">
        <f t="shared" si="35"/>
        <v>0</v>
      </c>
      <c r="DF190" s="295">
        <f t="shared" si="36"/>
        <v>123.06</v>
      </c>
      <c r="DG190" s="284">
        <f t="shared" si="37"/>
        <v>0</v>
      </c>
      <c r="DH190" s="284">
        <f t="shared" si="38"/>
        <v>0</v>
      </c>
      <c r="DI190" s="284">
        <f t="shared" si="39"/>
        <v>0</v>
      </c>
      <c r="DJ190" s="284">
        <f t="shared" si="40"/>
        <v>0</v>
      </c>
      <c r="DK190" s="295">
        <f t="shared" si="41"/>
        <v>1</v>
      </c>
      <c r="DL190" s="297">
        <f t="shared" si="42"/>
        <v>2</v>
      </c>
      <c r="DM190" s="430">
        <f>IFERROR(IF(CA190="D",IF(DL190="A dispo.",DF190*VLOOKUP('DATI INPUT'!$F$27,TARIFFE_UD,4,FALSE),DF190*VLOOKUP(DL190,TARIFFE_UD,4,FALSE)),DF190*VLOOKUP(CB190-100,TARIFFE_UND,4,FALSE)),0)</f>
        <v>70.783090013872595</v>
      </c>
      <c r="DN190" s="430">
        <f>IFERROR(IF(CA190="D",IF(DL190="A dispo.",DK190*VLOOKUP('DATI INPUT'!$F$27,TARIFFE_UD,5,FALSE),DK190*VLOOKUP(DL190,TARIFFE_UD,5,FALSE)),DK190*VLOOKUP(CB190-100,TARIFFE_UND,5,FALSE)),0)</f>
        <v>51.443731886070836</v>
      </c>
      <c r="DO190" s="431">
        <f t="shared" si="43"/>
        <v>6.8218999434321859E-3</v>
      </c>
      <c r="DP190" s="299">
        <f>IFERROR(IF(CA190="D",IF(DL190="A dispo.",DF190*VLOOKUP('DATI INPUT'!$F$27,TARIFFE_UD,2,FALSE),DF190*VLOOKUP(DL190,TARIFFE_UD,2,FALSE)),DF190*VLOOKUP(CB190-100,TARIFFE_UND,2,FALSE)),0)</f>
        <v>88.433581252532392</v>
      </c>
      <c r="DQ190" s="299">
        <f>IFERROR(IF(CA190="D",IF(DL190="A dispo.",DK190*VLOOKUP('DATI INPUT'!$F$27,TARIFFE_UD,3,FALSE),DK190*VLOOKUP(DL190,TARIFFE_UD,3,FALSE)),DK190*VLOOKUP(CB190-100,TARIFFE_UND,3,FALSE)),0)</f>
        <v>46.077822723118445</v>
      </c>
      <c r="DR190" s="299">
        <f t="shared" si="44"/>
        <v>134.51140397565084</v>
      </c>
    </row>
    <row r="191" spans="1:122" x14ac:dyDescent="0.25">
      <c r="A191" t="s">
        <v>3078</v>
      </c>
      <c r="B191" t="s">
        <v>981</v>
      </c>
      <c r="C191" t="s">
        <v>472</v>
      </c>
      <c r="D191" t="s">
        <v>3074</v>
      </c>
      <c r="E191" t="s">
        <v>268</v>
      </c>
      <c r="F191" t="s">
        <v>156</v>
      </c>
      <c r="G191" t="s">
        <v>3075</v>
      </c>
      <c r="H191" t="s">
        <v>1033</v>
      </c>
      <c r="I191" t="s">
        <v>3076</v>
      </c>
      <c r="J191" t="s">
        <v>274</v>
      </c>
      <c r="K191" t="s">
        <v>1547</v>
      </c>
      <c r="L191" t="s">
        <v>960</v>
      </c>
      <c r="M191" t="s">
        <v>3077</v>
      </c>
      <c r="N191" t="s">
        <v>984</v>
      </c>
      <c r="O191" t="s">
        <v>873</v>
      </c>
      <c r="P191" t="s">
        <v>2116</v>
      </c>
      <c r="Q191" t="s">
        <v>277</v>
      </c>
      <c r="R191" t="s">
        <v>154</v>
      </c>
      <c r="S191" t="s">
        <v>268</v>
      </c>
      <c r="T191" t="s">
        <v>268</v>
      </c>
      <c r="U191" t="s">
        <v>268</v>
      </c>
      <c r="V191" t="s">
        <v>268</v>
      </c>
      <c r="W191" t="s">
        <v>3077</v>
      </c>
      <c r="X191" t="s">
        <v>2116</v>
      </c>
      <c r="Y191" t="s">
        <v>277</v>
      </c>
      <c r="Z191" t="s">
        <v>154</v>
      </c>
      <c r="AA191" t="s">
        <v>268</v>
      </c>
      <c r="AB191" t="s">
        <v>268</v>
      </c>
      <c r="AC191" t="s">
        <v>268</v>
      </c>
      <c r="AD191" t="s">
        <v>268</v>
      </c>
      <c r="AE191" t="s">
        <v>287</v>
      </c>
      <c r="AF191" t="s">
        <v>1811</v>
      </c>
      <c r="AG191" t="s">
        <v>875</v>
      </c>
      <c r="AH191" t="s">
        <v>1812</v>
      </c>
      <c r="AI191" t="s">
        <v>1188</v>
      </c>
      <c r="AJ191" t="s">
        <v>268</v>
      </c>
      <c r="AK191" t="s">
        <v>382</v>
      </c>
      <c r="AL191" t="s">
        <v>268</v>
      </c>
      <c r="AM191" t="s">
        <v>355</v>
      </c>
      <c r="AN191" t="s">
        <v>268</v>
      </c>
      <c r="AO191" t="s">
        <v>268</v>
      </c>
      <c r="AP191" t="s">
        <v>268</v>
      </c>
      <c r="AQ191" t="s">
        <v>268</v>
      </c>
      <c r="AR191" t="s">
        <v>268</v>
      </c>
      <c r="AS191" t="s">
        <v>268</v>
      </c>
      <c r="AT191" t="s">
        <v>268</v>
      </c>
      <c r="AU191" t="s">
        <v>268</v>
      </c>
      <c r="AV191" t="s">
        <v>268</v>
      </c>
      <c r="AW191" t="s">
        <v>268</v>
      </c>
      <c r="AX191" t="s">
        <v>268</v>
      </c>
      <c r="AY191" t="s">
        <v>268</v>
      </c>
      <c r="AZ191" t="s">
        <v>268</v>
      </c>
      <c r="BA191" t="s">
        <v>268</v>
      </c>
      <c r="BB191" t="s">
        <v>268</v>
      </c>
      <c r="BC191" t="s">
        <v>268</v>
      </c>
      <c r="BD191" t="s">
        <v>268</v>
      </c>
      <c r="BE191" t="s">
        <v>268</v>
      </c>
      <c r="BF191" t="s">
        <v>268</v>
      </c>
      <c r="BG191" t="s">
        <v>268</v>
      </c>
      <c r="BH191" t="s">
        <v>268</v>
      </c>
      <c r="BI191" t="s">
        <v>268</v>
      </c>
      <c r="BJ191" t="s">
        <v>268</v>
      </c>
      <c r="BK191" t="s">
        <v>268</v>
      </c>
      <c r="BL191" t="s">
        <v>268</v>
      </c>
      <c r="BM191" t="s">
        <v>268</v>
      </c>
      <c r="BN191" t="s">
        <v>268</v>
      </c>
      <c r="BO191" t="s">
        <v>268</v>
      </c>
      <c r="BP191" t="s">
        <v>268</v>
      </c>
      <c r="BQ191" t="s">
        <v>268</v>
      </c>
      <c r="BR191" t="s">
        <v>268</v>
      </c>
      <c r="BS191" t="s">
        <v>268</v>
      </c>
      <c r="BT191" t="s">
        <v>268</v>
      </c>
      <c r="BU191" t="s">
        <v>268</v>
      </c>
      <c r="BV191" t="s">
        <v>268</v>
      </c>
      <c r="BW191" t="s">
        <v>268</v>
      </c>
      <c r="BX191" t="s">
        <v>268</v>
      </c>
      <c r="BY191">
        <v>26</v>
      </c>
      <c r="BZ191">
        <v>26</v>
      </c>
      <c r="CA191" t="s">
        <v>142</v>
      </c>
      <c r="CB191" s="356">
        <v>122</v>
      </c>
      <c r="CC191" t="s">
        <v>876</v>
      </c>
      <c r="CD191" t="s">
        <v>268</v>
      </c>
      <c r="CE191" t="s">
        <v>268</v>
      </c>
      <c r="CF191" s="356">
        <v>1</v>
      </c>
      <c r="CG191" t="s">
        <v>268</v>
      </c>
      <c r="CH191" t="s">
        <v>268</v>
      </c>
      <c r="CI191" t="s">
        <v>268</v>
      </c>
      <c r="CJ191" t="s">
        <v>268</v>
      </c>
      <c r="CK191" t="s">
        <v>268</v>
      </c>
      <c r="CL191" t="s">
        <v>268</v>
      </c>
      <c r="CM191" t="s">
        <v>11224</v>
      </c>
      <c r="CN191">
        <v>29.75</v>
      </c>
      <c r="CO191" t="s">
        <v>268</v>
      </c>
      <c r="CP191">
        <v>29.75</v>
      </c>
      <c r="CQ191">
        <v>365</v>
      </c>
      <c r="CR191" t="s">
        <v>878</v>
      </c>
      <c r="CS191" t="s">
        <v>11225</v>
      </c>
      <c r="CT191" t="s">
        <v>11226</v>
      </c>
      <c r="CU191" t="s">
        <v>11227</v>
      </c>
      <c r="CV191" t="s">
        <v>268</v>
      </c>
      <c r="CW191" t="s">
        <v>268</v>
      </c>
      <c r="CX191" t="s">
        <v>268</v>
      </c>
      <c r="CY191" t="s">
        <v>268</v>
      </c>
      <c r="CZ191" t="s">
        <v>268</v>
      </c>
      <c r="DA191" t="s">
        <v>268</v>
      </c>
      <c r="DB191" s="429">
        <f t="shared" si="32"/>
        <v>0</v>
      </c>
      <c r="DC191" s="284">
        <f t="shared" si="33"/>
        <v>0</v>
      </c>
      <c r="DD191" s="284">
        <f t="shared" si="34"/>
        <v>0</v>
      </c>
      <c r="DE191" s="284">
        <f t="shared" si="35"/>
        <v>0</v>
      </c>
      <c r="DF191" s="295">
        <f t="shared" si="36"/>
        <v>26</v>
      </c>
      <c r="DG191" s="284">
        <f t="shared" si="37"/>
        <v>0</v>
      </c>
      <c r="DH191" s="284">
        <f t="shared" si="38"/>
        <v>0</v>
      </c>
      <c r="DI191" s="284">
        <f t="shared" si="39"/>
        <v>0</v>
      </c>
      <c r="DJ191" s="284">
        <f t="shared" si="40"/>
        <v>0</v>
      </c>
      <c r="DK191" s="295">
        <f t="shared" si="41"/>
        <v>1</v>
      </c>
      <c r="DL191" s="297">
        <f t="shared" si="42"/>
        <v>1</v>
      </c>
      <c r="DM191" s="430">
        <f>IFERROR(IF(CA191="D",IF(DL191="A dispo.",DF191*VLOOKUP('DATI INPUT'!$F$27,TARIFFE_UD,4,FALSE),DF191*VLOOKUP(DL191,TARIFFE_UD,4,FALSE)),DF191*VLOOKUP(CB191-100,TARIFFE_UND,4,FALSE)),0)</f>
        <v>12.81855777920657</v>
      </c>
      <c r="DN191" s="430">
        <f>IFERROR(IF(CA191="D",IF(DL191="A dispo.",DK191*VLOOKUP('DATI INPUT'!$F$27,TARIFFE_UD,5,FALSE),DK191*VLOOKUP(DL191,TARIFFE_UD,5,FALSE)),DK191*VLOOKUP(CB191-100,TARIFFE_UND,5,FALSE)),0)</f>
        <v>16.930848468833439</v>
      </c>
      <c r="DO191" s="431">
        <f t="shared" si="43"/>
        <v>-5.9375195998967456E-4</v>
      </c>
      <c r="DP191" s="299">
        <f>IFERROR(IF(CA191="D",IF(DL191="A dispo.",DF191*VLOOKUP('DATI INPUT'!$F$27,TARIFFE_UD,2,FALSE),DF191*VLOOKUP(DL191,TARIFFE_UD,2,FALSE)),DF191*VLOOKUP(CB191-100,TARIFFE_UND,2,FALSE)),0)</f>
        <v>16.014996953164601</v>
      </c>
      <c r="DQ191" s="299">
        <f>IFERROR(IF(CA191="D",IF(DL191="A dispo.",DK191*VLOOKUP('DATI INPUT'!$F$27,TARIFFE_UD,3,FALSE),DK191*VLOOKUP(DL191,TARIFFE_UD,3,FALSE)),DK191*VLOOKUP(CB191-100,TARIFFE_UND,3,FALSE)),0)</f>
        <v>15.164853048114928</v>
      </c>
      <c r="DR191" s="299">
        <f t="shared" si="44"/>
        <v>31.179850001279529</v>
      </c>
    </row>
    <row r="192" spans="1:122" x14ac:dyDescent="0.25">
      <c r="A192" t="s">
        <v>3079</v>
      </c>
      <c r="B192" t="s">
        <v>509</v>
      </c>
      <c r="C192" t="s">
        <v>3080</v>
      </c>
      <c r="D192" t="s">
        <v>3081</v>
      </c>
      <c r="E192" t="s">
        <v>268</v>
      </c>
      <c r="F192" t="s">
        <v>156</v>
      </c>
      <c r="G192" t="s">
        <v>3082</v>
      </c>
      <c r="H192" t="s">
        <v>1033</v>
      </c>
      <c r="I192" t="s">
        <v>3083</v>
      </c>
      <c r="J192" t="s">
        <v>156</v>
      </c>
      <c r="K192" t="s">
        <v>3084</v>
      </c>
      <c r="L192" t="s">
        <v>871</v>
      </c>
      <c r="M192" t="s">
        <v>3085</v>
      </c>
      <c r="N192" t="s">
        <v>303</v>
      </c>
      <c r="O192" t="s">
        <v>1459</v>
      </c>
      <c r="P192" t="s">
        <v>3086</v>
      </c>
      <c r="Q192" t="s">
        <v>282</v>
      </c>
      <c r="R192" t="s">
        <v>268</v>
      </c>
      <c r="S192" t="s">
        <v>268</v>
      </c>
      <c r="T192" t="s">
        <v>268</v>
      </c>
      <c r="U192" t="s">
        <v>268</v>
      </c>
      <c r="V192" t="s">
        <v>268</v>
      </c>
      <c r="W192" t="s">
        <v>2790</v>
      </c>
      <c r="X192" t="s">
        <v>1847</v>
      </c>
      <c r="Y192" t="s">
        <v>2531</v>
      </c>
      <c r="Z192" t="s">
        <v>268</v>
      </c>
      <c r="AA192" t="s">
        <v>268</v>
      </c>
      <c r="AB192" t="s">
        <v>268</v>
      </c>
      <c r="AC192" t="s">
        <v>268</v>
      </c>
      <c r="AD192" t="s">
        <v>268</v>
      </c>
      <c r="AE192" t="s">
        <v>268</v>
      </c>
      <c r="AF192" t="s">
        <v>268</v>
      </c>
      <c r="AG192" t="s">
        <v>268</v>
      </c>
      <c r="AH192" t="s">
        <v>268</v>
      </c>
      <c r="AI192" t="s">
        <v>268</v>
      </c>
      <c r="AJ192" t="s">
        <v>268</v>
      </c>
      <c r="AK192" t="s">
        <v>268</v>
      </c>
      <c r="AL192" t="s">
        <v>268</v>
      </c>
      <c r="AM192" t="s">
        <v>268</v>
      </c>
      <c r="AN192" t="s">
        <v>268</v>
      </c>
      <c r="AO192" t="s">
        <v>268</v>
      </c>
      <c r="AP192" t="s">
        <v>268</v>
      </c>
      <c r="AQ192" t="s">
        <v>268</v>
      </c>
      <c r="AR192" t="s">
        <v>268</v>
      </c>
      <c r="AS192" t="s">
        <v>268</v>
      </c>
      <c r="AT192" t="s">
        <v>268</v>
      </c>
      <c r="AU192" t="s">
        <v>268</v>
      </c>
      <c r="AV192" t="s">
        <v>268</v>
      </c>
      <c r="AW192" t="s">
        <v>268</v>
      </c>
      <c r="AX192" t="s">
        <v>268</v>
      </c>
      <c r="AY192" t="s">
        <v>268</v>
      </c>
      <c r="AZ192" t="s">
        <v>268</v>
      </c>
      <c r="BA192" t="s">
        <v>268</v>
      </c>
      <c r="BB192" t="s">
        <v>268</v>
      </c>
      <c r="BC192" t="s">
        <v>268</v>
      </c>
      <c r="BD192" t="s">
        <v>268</v>
      </c>
      <c r="BE192" t="s">
        <v>268</v>
      </c>
      <c r="BF192" t="s">
        <v>268</v>
      </c>
      <c r="BG192" t="s">
        <v>268</v>
      </c>
      <c r="BH192" t="s">
        <v>268</v>
      </c>
      <c r="BI192" t="s">
        <v>268</v>
      </c>
      <c r="BJ192" t="s">
        <v>268</v>
      </c>
      <c r="BK192" t="s">
        <v>268</v>
      </c>
      <c r="BL192" t="s">
        <v>268</v>
      </c>
      <c r="BM192" t="s">
        <v>268</v>
      </c>
      <c r="BN192" t="s">
        <v>268</v>
      </c>
      <c r="BO192" t="s">
        <v>268</v>
      </c>
      <c r="BP192" t="s">
        <v>268</v>
      </c>
      <c r="BQ192" t="s">
        <v>268</v>
      </c>
      <c r="BR192" t="s">
        <v>268</v>
      </c>
      <c r="BS192" t="s">
        <v>268</v>
      </c>
      <c r="BT192" t="s">
        <v>268</v>
      </c>
      <c r="BU192" t="s">
        <v>268</v>
      </c>
      <c r="BV192" t="s">
        <v>268</v>
      </c>
      <c r="BW192" t="s">
        <v>268</v>
      </c>
      <c r="BX192" t="s">
        <v>268</v>
      </c>
      <c r="BY192">
        <v>40</v>
      </c>
      <c r="BZ192">
        <v>40</v>
      </c>
      <c r="CA192" t="s">
        <v>142</v>
      </c>
      <c r="CB192" s="356">
        <v>122</v>
      </c>
      <c r="CC192" t="s">
        <v>876</v>
      </c>
      <c r="CD192" t="s">
        <v>268</v>
      </c>
      <c r="CE192" t="s">
        <v>268</v>
      </c>
      <c r="CF192" t="s">
        <v>268</v>
      </c>
      <c r="CG192" t="s">
        <v>268</v>
      </c>
      <c r="CH192" t="s">
        <v>268</v>
      </c>
      <c r="CI192" t="s">
        <v>268</v>
      </c>
      <c r="CJ192" t="s">
        <v>268</v>
      </c>
      <c r="CK192" t="s">
        <v>268</v>
      </c>
      <c r="CL192" t="s">
        <v>268</v>
      </c>
      <c r="CM192" t="s">
        <v>11224</v>
      </c>
      <c r="CN192">
        <v>92.76</v>
      </c>
      <c r="CO192" t="s">
        <v>268</v>
      </c>
      <c r="CP192">
        <v>92.76</v>
      </c>
      <c r="CQ192">
        <v>365</v>
      </c>
      <c r="CR192" t="s">
        <v>878</v>
      </c>
      <c r="CS192" t="s">
        <v>11225</v>
      </c>
      <c r="CT192" t="s">
        <v>11226</v>
      </c>
      <c r="CU192" t="s">
        <v>11227</v>
      </c>
      <c r="CV192" t="s">
        <v>268</v>
      </c>
      <c r="CW192" t="s">
        <v>268</v>
      </c>
      <c r="CX192" t="s">
        <v>268</v>
      </c>
      <c r="CY192" t="s">
        <v>268</v>
      </c>
      <c r="CZ192" t="s">
        <v>268</v>
      </c>
      <c r="DA192" t="s">
        <v>268</v>
      </c>
      <c r="DB192" s="429">
        <f t="shared" si="32"/>
        <v>0</v>
      </c>
      <c r="DC192" s="284">
        <f t="shared" si="33"/>
        <v>0</v>
      </c>
      <c r="DD192" s="284">
        <f t="shared" si="34"/>
        <v>0</v>
      </c>
      <c r="DE192" s="284">
        <f t="shared" si="35"/>
        <v>0</v>
      </c>
      <c r="DF192" s="295">
        <f t="shared" si="36"/>
        <v>40</v>
      </c>
      <c r="DG192" s="284">
        <f t="shared" si="37"/>
        <v>0</v>
      </c>
      <c r="DH192" s="284">
        <f t="shared" si="38"/>
        <v>0</v>
      </c>
      <c r="DI192" s="284">
        <f t="shared" si="39"/>
        <v>0</v>
      </c>
      <c r="DJ192" s="284">
        <f t="shared" si="40"/>
        <v>0</v>
      </c>
      <c r="DK192" s="295">
        <f t="shared" si="41"/>
        <v>1</v>
      </c>
      <c r="DL192" s="297" t="str">
        <f t="shared" si="42"/>
        <v>A dispo.</v>
      </c>
      <c r="DM192" s="430">
        <f>IFERROR(IF(CA192="D",IF(DL192="A dispo.",DF192*VLOOKUP('DATI INPUT'!$F$27,TARIFFE_UD,4,FALSE),DF192*VLOOKUP(DL192,TARIFFE_UD,4,FALSE)),DF192*VLOOKUP(CB192-100,TARIFFE_UND,4,FALSE)),0)</f>
        <v>25.355389013815195</v>
      </c>
      <c r="DN192" s="430">
        <f>IFERROR(IF(CA192="D",IF(DL192="A dispo.",DK192*VLOOKUP('DATI INPUT'!$F$27,TARIFFE_UD,5,FALSE),DK192*VLOOKUP(DL192,TARIFFE_UD,5,FALSE)),DK192*VLOOKUP(CB192-100,TARIFFE_UND,5,FALSE)),0)</f>
        <v>67.397800635548478</v>
      </c>
      <c r="DO192" s="431">
        <f t="shared" si="43"/>
        <v>-6.8103506363286215E-3</v>
      </c>
      <c r="DP192" s="299">
        <f>IFERROR(IF(CA192="D",IF(DL192="A dispo.",DF192*VLOOKUP('DATI INPUT'!$F$27,TARIFFE_UD,2,FALSE),DF192*VLOOKUP(DL192,TARIFFE_UD,2,FALSE)),DF192*VLOOKUP(CB192-100,TARIFFE_UND,2,FALSE)),0)</f>
        <v>31.678015951314595</v>
      </c>
      <c r="DQ192" s="299">
        <f>IFERROR(IF(CA192="D",IF(DL192="A dispo.",DK192*VLOOKUP('DATI INPUT'!$F$27,TARIFFE_UD,3,FALSE),DK192*VLOOKUP(DL192,TARIFFE_UD,3,FALSE)),DK192*VLOOKUP(CB192-100,TARIFFE_UND,3,FALSE)),0)</f>
        <v>60.367780403072892</v>
      </c>
      <c r="DR192" s="299">
        <f t="shared" si="44"/>
        <v>92.045796354387491</v>
      </c>
    </row>
    <row r="193" spans="1:122" x14ac:dyDescent="0.25">
      <c r="A193" t="s">
        <v>3087</v>
      </c>
      <c r="B193" t="s">
        <v>3088</v>
      </c>
      <c r="C193" t="s">
        <v>3089</v>
      </c>
      <c r="D193" t="s">
        <v>3090</v>
      </c>
      <c r="E193" t="s">
        <v>268</v>
      </c>
      <c r="F193" t="s">
        <v>156</v>
      </c>
      <c r="G193" t="s">
        <v>3091</v>
      </c>
      <c r="H193" t="s">
        <v>1033</v>
      </c>
      <c r="I193" t="s">
        <v>615</v>
      </c>
      <c r="J193" t="s">
        <v>156</v>
      </c>
      <c r="K193" t="s">
        <v>3092</v>
      </c>
      <c r="L193" t="s">
        <v>960</v>
      </c>
      <c r="M193" t="s">
        <v>3093</v>
      </c>
      <c r="N193" t="s">
        <v>984</v>
      </c>
      <c r="O193" t="s">
        <v>873</v>
      </c>
      <c r="P193" t="s">
        <v>1847</v>
      </c>
      <c r="Q193" t="s">
        <v>3094</v>
      </c>
      <c r="R193" t="s">
        <v>268</v>
      </c>
      <c r="S193" t="s">
        <v>268</v>
      </c>
      <c r="T193" t="s">
        <v>268</v>
      </c>
      <c r="U193" t="s">
        <v>268</v>
      </c>
      <c r="V193" t="s">
        <v>268</v>
      </c>
      <c r="W193" t="s">
        <v>3093</v>
      </c>
      <c r="X193" t="s">
        <v>1847</v>
      </c>
      <c r="Y193" t="s">
        <v>3094</v>
      </c>
      <c r="Z193" t="s">
        <v>268</v>
      </c>
      <c r="AA193" t="s">
        <v>268</v>
      </c>
      <c r="AB193" t="s">
        <v>268</v>
      </c>
      <c r="AC193" t="s">
        <v>268</v>
      </c>
      <c r="AD193" t="s">
        <v>268</v>
      </c>
      <c r="AE193" t="s">
        <v>287</v>
      </c>
      <c r="AF193" t="s">
        <v>1811</v>
      </c>
      <c r="AG193" t="s">
        <v>875</v>
      </c>
      <c r="AH193" t="s">
        <v>1848</v>
      </c>
      <c r="AI193" t="s">
        <v>761</v>
      </c>
      <c r="AJ193" t="s">
        <v>268</v>
      </c>
      <c r="AK193" t="s">
        <v>366</v>
      </c>
      <c r="AL193" t="s">
        <v>268</v>
      </c>
      <c r="AM193" t="s">
        <v>268</v>
      </c>
      <c r="AN193" t="s">
        <v>268</v>
      </c>
      <c r="AO193" t="s">
        <v>268</v>
      </c>
      <c r="AP193" t="s">
        <v>268</v>
      </c>
      <c r="AQ193" t="s">
        <v>268</v>
      </c>
      <c r="AR193" t="s">
        <v>268</v>
      </c>
      <c r="AS193" t="s">
        <v>268</v>
      </c>
      <c r="AT193" t="s">
        <v>268</v>
      </c>
      <c r="AU193" t="s">
        <v>268</v>
      </c>
      <c r="AV193" t="s">
        <v>268</v>
      </c>
      <c r="AW193" t="s">
        <v>268</v>
      </c>
      <c r="AX193" t="s">
        <v>268</v>
      </c>
      <c r="AY193" t="s">
        <v>268</v>
      </c>
      <c r="AZ193" t="s">
        <v>268</v>
      </c>
      <c r="BA193" t="s">
        <v>268</v>
      </c>
      <c r="BB193" t="s">
        <v>268</v>
      </c>
      <c r="BC193" t="s">
        <v>268</v>
      </c>
      <c r="BD193" t="s">
        <v>268</v>
      </c>
      <c r="BE193" t="s">
        <v>268</v>
      </c>
      <c r="BF193" t="s">
        <v>268</v>
      </c>
      <c r="BG193" t="s">
        <v>268</v>
      </c>
      <c r="BH193" t="s">
        <v>268</v>
      </c>
      <c r="BI193" t="s">
        <v>268</v>
      </c>
      <c r="BJ193" t="s">
        <v>268</v>
      </c>
      <c r="BK193" t="s">
        <v>268</v>
      </c>
      <c r="BL193" t="s">
        <v>268</v>
      </c>
      <c r="BM193" t="s">
        <v>268</v>
      </c>
      <c r="BN193" t="s">
        <v>268</v>
      </c>
      <c r="BO193" t="s">
        <v>268</v>
      </c>
      <c r="BP193" t="s">
        <v>268</v>
      </c>
      <c r="BQ193" t="s">
        <v>268</v>
      </c>
      <c r="BR193" t="s">
        <v>268</v>
      </c>
      <c r="BS193" t="s">
        <v>268</v>
      </c>
      <c r="BT193" t="s">
        <v>268</v>
      </c>
      <c r="BU193" t="s">
        <v>268</v>
      </c>
      <c r="BV193" t="s">
        <v>268</v>
      </c>
      <c r="BW193" t="s">
        <v>268</v>
      </c>
      <c r="BX193" t="s">
        <v>268</v>
      </c>
      <c r="BY193">
        <v>100</v>
      </c>
      <c r="BZ193">
        <v>100</v>
      </c>
      <c r="CA193" t="s">
        <v>142</v>
      </c>
      <c r="CB193" s="356">
        <v>122</v>
      </c>
      <c r="CC193" t="s">
        <v>876</v>
      </c>
      <c r="CD193" t="s">
        <v>268</v>
      </c>
      <c r="CE193" t="s">
        <v>268</v>
      </c>
      <c r="CF193" s="356">
        <v>1</v>
      </c>
      <c r="CG193" t="s">
        <v>268</v>
      </c>
      <c r="CH193" t="s">
        <v>268</v>
      </c>
      <c r="CI193" t="s">
        <v>268</v>
      </c>
      <c r="CJ193" t="s">
        <v>268</v>
      </c>
      <c r="CK193" t="s">
        <v>268</v>
      </c>
      <c r="CL193" t="s">
        <v>268</v>
      </c>
      <c r="CM193" t="s">
        <v>11224</v>
      </c>
      <c r="CN193">
        <v>66.23</v>
      </c>
      <c r="CO193" t="s">
        <v>268</v>
      </c>
      <c r="CP193">
        <v>66.23</v>
      </c>
      <c r="CQ193">
        <v>365</v>
      </c>
      <c r="CR193" t="s">
        <v>878</v>
      </c>
      <c r="CS193" t="s">
        <v>11225</v>
      </c>
      <c r="CT193" t="s">
        <v>11226</v>
      </c>
      <c r="CU193" t="s">
        <v>11227</v>
      </c>
      <c r="CV193" t="s">
        <v>268</v>
      </c>
      <c r="CW193" t="s">
        <v>268</v>
      </c>
      <c r="CX193" t="s">
        <v>268</v>
      </c>
      <c r="CY193" t="s">
        <v>268</v>
      </c>
      <c r="CZ193" t="s">
        <v>268</v>
      </c>
      <c r="DA193" t="s">
        <v>268</v>
      </c>
      <c r="DB193" s="429">
        <f t="shared" si="32"/>
        <v>0</v>
      </c>
      <c r="DC193" s="284">
        <f t="shared" si="33"/>
        <v>0</v>
      </c>
      <c r="DD193" s="284">
        <f t="shared" si="34"/>
        <v>0</v>
      </c>
      <c r="DE193" s="284">
        <f t="shared" si="35"/>
        <v>0</v>
      </c>
      <c r="DF193" s="295">
        <f t="shared" si="36"/>
        <v>100</v>
      </c>
      <c r="DG193" s="284">
        <f t="shared" si="37"/>
        <v>0</v>
      </c>
      <c r="DH193" s="284">
        <f t="shared" si="38"/>
        <v>0</v>
      </c>
      <c r="DI193" s="284">
        <f t="shared" si="39"/>
        <v>0</v>
      </c>
      <c r="DJ193" s="284">
        <f t="shared" si="40"/>
        <v>0</v>
      </c>
      <c r="DK193" s="295">
        <f t="shared" si="41"/>
        <v>1</v>
      </c>
      <c r="DL193" s="297">
        <f t="shared" si="42"/>
        <v>1</v>
      </c>
      <c r="DM193" s="430">
        <f>IFERROR(IF(CA193="D",IF(DL193="A dispo.",DF193*VLOOKUP('DATI INPUT'!$F$27,TARIFFE_UD,4,FALSE),DF193*VLOOKUP(DL193,TARIFFE_UD,4,FALSE)),DF193*VLOOKUP(CB193-100,TARIFFE_UND,4,FALSE)),0)</f>
        <v>49.302145304640653</v>
      </c>
      <c r="DN193" s="430">
        <f>IFERROR(IF(CA193="D",IF(DL193="A dispo.",DK193*VLOOKUP('DATI INPUT'!$F$27,TARIFFE_UD,5,FALSE),DK193*VLOOKUP(DL193,TARIFFE_UD,5,FALSE)),DK193*VLOOKUP(CB193-100,TARIFFE_UND,5,FALSE)),0)</f>
        <v>16.930848468833439</v>
      </c>
      <c r="DO193" s="431">
        <f t="shared" si="43"/>
        <v>2.993773474088357E-3</v>
      </c>
      <c r="DP193" s="299">
        <f>IFERROR(IF(CA193="D",IF(DL193="A dispo.",DF193*VLOOKUP('DATI INPUT'!$F$27,TARIFFE_UD,2,FALSE),DF193*VLOOKUP(DL193,TARIFFE_UD,2,FALSE)),DF193*VLOOKUP(CB193-100,TARIFFE_UND,2,FALSE)),0)</f>
        <v>61.596142127556163</v>
      </c>
      <c r="DQ193" s="299">
        <f>IFERROR(IF(CA193="D",IF(DL193="A dispo.",DK193*VLOOKUP('DATI INPUT'!$F$27,TARIFFE_UD,3,FALSE),DK193*VLOOKUP(DL193,TARIFFE_UD,3,FALSE)),DK193*VLOOKUP(CB193-100,TARIFFE_UND,3,FALSE)),0)</f>
        <v>15.164853048114928</v>
      </c>
      <c r="DR193" s="299">
        <f t="shared" si="44"/>
        <v>76.760995175671098</v>
      </c>
    </row>
    <row r="194" spans="1:122" x14ac:dyDescent="0.25">
      <c r="A194" t="s">
        <v>3095</v>
      </c>
      <c r="B194" t="s">
        <v>639</v>
      </c>
      <c r="C194" t="s">
        <v>3096</v>
      </c>
      <c r="D194" t="s">
        <v>3097</v>
      </c>
      <c r="E194" t="s">
        <v>268</v>
      </c>
      <c r="F194" t="s">
        <v>156</v>
      </c>
      <c r="G194" t="s">
        <v>3098</v>
      </c>
      <c r="H194" t="s">
        <v>914</v>
      </c>
      <c r="I194" t="s">
        <v>3099</v>
      </c>
      <c r="J194" t="s">
        <v>274</v>
      </c>
      <c r="K194" t="s">
        <v>3100</v>
      </c>
      <c r="L194" t="s">
        <v>960</v>
      </c>
      <c r="M194" t="s">
        <v>3101</v>
      </c>
      <c r="N194" t="s">
        <v>984</v>
      </c>
      <c r="O194" t="s">
        <v>873</v>
      </c>
      <c r="P194" t="s">
        <v>2812</v>
      </c>
      <c r="Q194" t="s">
        <v>280</v>
      </c>
      <c r="R194" t="s">
        <v>268</v>
      </c>
      <c r="S194" t="s">
        <v>268</v>
      </c>
      <c r="T194" t="s">
        <v>268</v>
      </c>
      <c r="U194" t="s">
        <v>268</v>
      </c>
      <c r="V194" t="s">
        <v>268</v>
      </c>
      <c r="W194" t="s">
        <v>3101</v>
      </c>
      <c r="X194" t="s">
        <v>2812</v>
      </c>
      <c r="Y194" t="s">
        <v>280</v>
      </c>
      <c r="Z194" t="s">
        <v>268</v>
      </c>
      <c r="AA194" t="s">
        <v>268</v>
      </c>
      <c r="AB194" t="s">
        <v>268</v>
      </c>
      <c r="AC194" t="s">
        <v>268</v>
      </c>
      <c r="AD194" t="s">
        <v>268</v>
      </c>
      <c r="AE194" t="s">
        <v>287</v>
      </c>
      <c r="AF194" t="s">
        <v>1811</v>
      </c>
      <c r="AG194" t="s">
        <v>875</v>
      </c>
      <c r="AH194" t="s">
        <v>1848</v>
      </c>
      <c r="AI194" t="s">
        <v>3102</v>
      </c>
      <c r="AJ194" t="s">
        <v>268</v>
      </c>
      <c r="AK194" t="s">
        <v>268</v>
      </c>
      <c r="AL194" t="s">
        <v>268</v>
      </c>
      <c r="AM194" t="s">
        <v>405</v>
      </c>
      <c r="AN194" t="s">
        <v>268</v>
      </c>
      <c r="AO194" t="s">
        <v>268</v>
      </c>
      <c r="AP194" t="s">
        <v>268</v>
      </c>
      <c r="AQ194" t="s">
        <v>268</v>
      </c>
      <c r="AR194" t="s">
        <v>268</v>
      </c>
      <c r="AS194" t="s">
        <v>268</v>
      </c>
      <c r="AT194" t="s">
        <v>268</v>
      </c>
      <c r="AU194" t="s">
        <v>268</v>
      </c>
      <c r="AV194" t="s">
        <v>268</v>
      </c>
      <c r="AW194" t="s">
        <v>268</v>
      </c>
      <c r="AX194" t="s">
        <v>268</v>
      </c>
      <c r="AY194" t="s">
        <v>268</v>
      </c>
      <c r="AZ194" t="s">
        <v>268</v>
      </c>
      <c r="BA194" t="s">
        <v>268</v>
      </c>
      <c r="BB194" t="s">
        <v>268</v>
      </c>
      <c r="BC194" t="s">
        <v>268</v>
      </c>
      <c r="BD194" t="s">
        <v>268</v>
      </c>
      <c r="BE194" t="s">
        <v>268</v>
      </c>
      <c r="BF194" t="s">
        <v>268</v>
      </c>
      <c r="BG194" t="s">
        <v>268</v>
      </c>
      <c r="BH194" t="s">
        <v>268</v>
      </c>
      <c r="BI194" t="s">
        <v>268</v>
      </c>
      <c r="BJ194" t="s">
        <v>268</v>
      </c>
      <c r="BK194" t="s">
        <v>268</v>
      </c>
      <c r="BL194" t="s">
        <v>268</v>
      </c>
      <c r="BM194" t="s">
        <v>268</v>
      </c>
      <c r="BN194" t="s">
        <v>268</v>
      </c>
      <c r="BO194" t="s">
        <v>268</v>
      </c>
      <c r="BP194" t="s">
        <v>268</v>
      </c>
      <c r="BQ194" t="s">
        <v>268</v>
      </c>
      <c r="BR194" t="s">
        <v>268</v>
      </c>
      <c r="BS194" t="s">
        <v>268</v>
      </c>
      <c r="BT194" t="s">
        <v>268</v>
      </c>
      <c r="BU194" t="s">
        <v>268</v>
      </c>
      <c r="BV194" t="s">
        <v>268</v>
      </c>
      <c r="BW194" t="s">
        <v>268</v>
      </c>
      <c r="BX194" t="s">
        <v>268</v>
      </c>
      <c r="BY194">
        <v>70.2</v>
      </c>
      <c r="BZ194">
        <v>70.2</v>
      </c>
      <c r="CA194" t="s">
        <v>142</v>
      </c>
      <c r="CB194" s="356">
        <v>122</v>
      </c>
      <c r="CC194" t="s">
        <v>876</v>
      </c>
      <c r="CD194" t="s">
        <v>268</v>
      </c>
      <c r="CE194" t="s">
        <v>268</v>
      </c>
      <c r="CF194" s="356">
        <v>4</v>
      </c>
      <c r="CG194" t="s">
        <v>268</v>
      </c>
      <c r="CH194" t="s">
        <v>268</v>
      </c>
      <c r="CI194" t="s">
        <v>268</v>
      </c>
      <c r="CJ194" t="s">
        <v>268</v>
      </c>
      <c r="CK194" t="s">
        <v>268</v>
      </c>
      <c r="CL194" t="s">
        <v>268</v>
      </c>
      <c r="CM194" t="s">
        <v>11224</v>
      </c>
      <c r="CN194">
        <v>130.16999999999999</v>
      </c>
      <c r="CO194" t="s">
        <v>268</v>
      </c>
      <c r="CP194">
        <v>130.16999999999999</v>
      </c>
      <c r="CQ194">
        <v>365</v>
      </c>
      <c r="CR194" t="s">
        <v>878</v>
      </c>
      <c r="CS194" t="s">
        <v>11225</v>
      </c>
      <c r="CT194" t="s">
        <v>11226</v>
      </c>
      <c r="CU194" t="s">
        <v>11227</v>
      </c>
      <c r="CV194" t="s">
        <v>268</v>
      </c>
      <c r="CW194" t="s">
        <v>268</v>
      </c>
      <c r="CX194" t="s">
        <v>268</v>
      </c>
      <c r="CY194" t="s">
        <v>268</v>
      </c>
      <c r="CZ194" t="s">
        <v>268</v>
      </c>
      <c r="DA194" t="s">
        <v>268</v>
      </c>
      <c r="DB194" s="429">
        <f t="shared" si="32"/>
        <v>0</v>
      </c>
      <c r="DC194" s="284">
        <f t="shared" si="33"/>
        <v>0</v>
      </c>
      <c r="DD194" s="284">
        <f t="shared" si="34"/>
        <v>0</v>
      </c>
      <c r="DE194" s="284">
        <f t="shared" si="35"/>
        <v>0</v>
      </c>
      <c r="DF194" s="295">
        <f t="shared" si="36"/>
        <v>70.2</v>
      </c>
      <c r="DG194" s="284">
        <f t="shared" si="37"/>
        <v>0</v>
      </c>
      <c r="DH194" s="284">
        <f t="shared" si="38"/>
        <v>0</v>
      </c>
      <c r="DI194" s="284">
        <f t="shared" si="39"/>
        <v>0</v>
      </c>
      <c r="DJ194" s="284">
        <f t="shared" si="40"/>
        <v>0</v>
      </c>
      <c r="DK194" s="295">
        <f t="shared" si="41"/>
        <v>1</v>
      </c>
      <c r="DL194" s="297">
        <f t="shared" si="42"/>
        <v>4</v>
      </c>
      <c r="DM194" s="430">
        <f>IFERROR(IF(CA194="D",IF(DL194="A dispo.",DF194*VLOOKUP('DATI INPUT'!$F$27,TARIFFE_UD,4,FALSE),DF194*VLOOKUP(DL194,TARIFFE_UD,4,FALSE)),DF194*VLOOKUP(CB194-100,TARIFFE_UND,4,FALSE)),0)</f>
        <v>47.794908291041637</v>
      </c>
      <c r="DN194" s="430">
        <f>IFERROR(IF(CA194="D",IF(DL194="A dispo.",DK194*VLOOKUP('DATI INPUT'!$F$27,TARIFFE_UD,5,FALSE),DK194*VLOOKUP(DL194,TARIFFE_UD,5,FALSE)),DK194*VLOOKUP(CB194-100,TARIFFE_UND,5,FALSE)),0)</f>
        <v>82.375089665670373</v>
      </c>
      <c r="DO194" s="431">
        <f t="shared" si="43"/>
        <v>-2.043287992137266E-6</v>
      </c>
      <c r="DP194" s="299">
        <f>IFERROR(IF(CA194="D",IF(DL194="A dispo.",DF194*VLOOKUP('DATI INPUT'!$F$27,TARIFFE_UD,2,FALSE),DF194*VLOOKUP(DL194,TARIFFE_UD,2,FALSE)),DF194*VLOOKUP(CB194-100,TARIFFE_UND,2,FALSE)),0)</f>
        <v>59.713060068228025</v>
      </c>
      <c r="DQ194" s="299">
        <f>IFERROR(IF(CA194="D",IF(DL194="A dispo.",DK194*VLOOKUP('DATI INPUT'!$F$27,TARIFFE_UD,3,FALSE),DK194*VLOOKUP(DL194,TARIFFE_UD,3,FALSE)),DK194*VLOOKUP(CB194-100,TARIFFE_UND,3,FALSE)),0)</f>
        <v>73.78284271486686</v>
      </c>
      <c r="DR194" s="299">
        <f t="shared" si="44"/>
        <v>133.49590278309489</v>
      </c>
    </row>
    <row r="195" spans="1:122" x14ac:dyDescent="0.25">
      <c r="A195" t="s">
        <v>3103</v>
      </c>
      <c r="B195" t="s">
        <v>1390</v>
      </c>
      <c r="C195" t="s">
        <v>474</v>
      </c>
      <c r="D195" t="s">
        <v>3104</v>
      </c>
      <c r="E195" t="s">
        <v>268</v>
      </c>
      <c r="F195" t="s">
        <v>156</v>
      </c>
      <c r="G195" t="s">
        <v>3105</v>
      </c>
      <c r="H195" t="s">
        <v>1033</v>
      </c>
      <c r="I195" t="s">
        <v>3106</v>
      </c>
      <c r="J195" t="s">
        <v>274</v>
      </c>
      <c r="K195" t="s">
        <v>3107</v>
      </c>
      <c r="L195" t="s">
        <v>960</v>
      </c>
      <c r="M195" t="s">
        <v>3108</v>
      </c>
      <c r="N195" t="s">
        <v>1484</v>
      </c>
      <c r="O195" t="s">
        <v>873</v>
      </c>
      <c r="P195" t="s">
        <v>3109</v>
      </c>
      <c r="Q195" t="s">
        <v>1315</v>
      </c>
      <c r="R195" t="s">
        <v>268</v>
      </c>
      <c r="S195" t="s">
        <v>268</v>
      </c>
      <c r="T195" t="s">
        <v>268</v>
      </c>
      <c r="U195" t="s">
        <v>268</v>
      </c>
      <c r="V195" t="s">
        <v>268</v>
      </c>
      <c r="W195" t="s">
        <v>2661</v>
      </c>
      <c r="X195" t="s">
        <v>2662</v>
      </c>
      <c r="Y195" t="s">
        <v>268</v>
      </c>
      <c r="Z195" t="s">
        <v>268</v>
      </c>
      <c r="AA195" t="s">
        <v>268</v>
      </c>
      <c r="AB195" t="s">
        <v>268</v>
      </c>
      <c r="AC195" t="s">
        <v>268</v>
      </c>
      <c r="AD195" t="s">
        <v>268</v>
      </c>
      <c r="AE195" t="s">
        <v>287</v>
      </c>
      <c r="AF195" t="s">
        <v>1811</v>
      </c>
      <c r="AG195" t="s">
        <v>875</v>
      </c>
      <c r="AH195" t="s">
        <v>2299</v>
      </c>
      <c r="AI195" t="s">
        <v>3110</v>
      </c>
      <c r="AJ195" t="s">
        <v>268</v>
      </c>
      <c r="AK195" t="s">
        <v>366</v>
      </c>
      <c r="AL195" t="s">
        <v>268</v>
      </c>
      <c r="AM195" t="s">
        <v>288</v>
      </c>
      <c r="AN195" t="s">
        <v>268</v>
      </c>
      <c r="AO195" t="s">
        <v>268</v>
      </c>
      <c r="AP195" t="s">
        <v>268</v>
      </c>
      <c r="AQ195" t="s">
        <v>268</v>
      </c>
      <c r="AR195" t="s">
        <v>268</v>
      </c>
      <c r="AS195" t="s">
        <v>268</v>
      </c>
      <c r="AT195" t="s">
        <v>268</v>
      </c>
      <c r="AU195" t="s">
        <v>268</v>
      </c>
      <c r="AV195" t="s">
        <v>268</v>
      </c>
      <c r="AW195" t="s">
        <v>268</v>
      </c>
      <c r="AX195" t="s">
        <v>268</v>
      </c>
      <c r="AY195" t="s">
        <v>268</v>
      </c>
      <c r="AZ195" t="s">
        <v>268</v>
      </c>
      <c r="BA195" t="s">
        <v>268</v>
      </c>
      <c r="BB195" t="s">
        <v>268</v>
      </c>
      <c r="BC195" t="s">
        <v>268</v>
      </c>
      <c r="BD195" t="s">
        <v>268</v>
      </c>
      <c r="BE195" t="s">
        <v>268</v>
      </c>
      <c r="BF195" t="s">
        <v>268</v>
      </c>
      <c r="BG195" t="s">
        <v>268</v>
      </c>
      <c r="BH195" t="s">
        <v>268</v>
      </c>
      <c r="BI195" t="s">
        <v>268</v>
      </c>
      <c r="BJ195" t="s">
        <v>268</v>
      </c>
      <c r="BK195" t="s">
        <v>268</v>
      </c>
      <c r="BL195" t="s">
        <v>268</v>
      </c>
      <c r="BM195" t="s">
        <v>268</v>
      </c>
      <c r="BN195" t="s">
        <v>268</v>
      </c>
      <c r="BO195" t="s">
        <v>268</v>
      </c>
      <c r="BP195" t="s">
        <v>268</v>
      </c>
      <c r="BQ195" t="s">
        <v>268</v>
      </c>
      <c r="BR195" t="s">
        <v>268</v>
      </c>
      <c r="BS195" t="s">
        <v>268</v>
      </c>
      <c r="BT195" t="s">
        <v>268</v>
      </c>
      <c r="BU195" t="s">
        <v>268</v>
      </c>
      <c r="BV195" t="s">
        <v>268</v>
      </c>
      <c r="BW195" t="s">
        <v>268</v>
      </c>
      <c r="BX195" t="s">
        <v>268</v>
      </c>
      <c r="BY195">
        <v>82</v>
      </c>
      <c r="BZ195">
        <v>82</v>
      </c>
      <c r="CA195" t="s">
        <v>142</v>
      </c>
      <c r="CB195" s="356">
        <v>122</v>
      </c>
      <c r="CC195" t="s">
        <v>876</v>
      </c>
      <c r="CD195" t="s">
        <v>268</v>
      </c>
      <c r="CE195" t="s">
        <v>268</v>
      </c>
      <c r="CF195" t="s">
        <v>268</v>
      </c>
      <c r="CG195" t="s">
        <v>2132</v>
      </c>
      <c r="CH195" t="s">
        <v>268</v>
      </c>
      <c r="CI195" t="s">
        <v>268</v>
      </c>
      <c r="CJ195" t="s">
        <v>268</v>
      </c>
      <c r="CK195" t="s">
        <v>268</v>
      </c>
      <c r="CL195" t="s">
        <v>268</v>
      </c>
      <c r="CM195" t="s">
        <v>11224</v>
      </c>
      <c r="CN195">
        <v>119.38</v>
      </c>
      <c r="CO195">
        <v>-89.54</v>
      </c>
      <c r="CP195">
        <v>29.84</v>
      </c>
      <c r="CQ195">
        <v>365</v>
      </c>
      <c r="CR195" t="s">
        <v>878</v>
      </c>
      <c r="CS195" t="s">
        <v>11225</v>
      </c>
      <c r="CT195" t="s">
        <v>11226</v>
      </c>
      <c r="CU195" t="s">
        <v>11227</v>
      </c>
      <c r="CV195" t="s">
        <v>268</v>
      </c>
      <c r="CW195" t="s">
        <v>268</v>
      </c>
      <c r="CX195" t="s">
        <v>268</v>
      </c>
      <c r="CY195" t="s">
        <v>268</v>
      </c>
      <c r="CZ195" t="s">
        <v>268</v>
      </c>
      <c r="DA195" t="s">
        <v>268</v>
      </c>
      <c r="DB195" s="429">
        <f t="shared" ref="DB195:DB258" si="45">IFERROR(VLOOKUP(CC195,Rid_ud,2,FALSE),0)</f>
        <v>0</v>
      </c>
      <c r="DC195" s="284">
        <f t="shared" ref="DC195:DC258" si="46">IFERROR(VLOOKUP(CG195,rid,2,FALSE),0)</f>
        <v>0.75</v>
      </c>
      <c r="DD195" s="284">
        <f t="shared" ref="DD195:DD258" si="47">IFERROR(VLOOKUP(CH195,rid,2,FALSE),0)</f>
        <v>0</v>
      </c>
      <c r="DE195" s="284">
        <f t="shared" ref="DE195:DE258" si="48">IFERROR(VLOOKUP(CI195,rid,2,FALSE),0)</f>
        <v>0</v>
      </c>
      <c r="DF195" s="295">
        <f t="shared" ref="DF195:DF258" si="49">((((BY195-(BY195*DB195))-((BY195-(BY195*DB195))*DC195))-(((BY195-(BY195*DB195))-((BY195-(BY195*DB195))*DC195))*DD195))-((((BY195-(BY195*DB195))-((BY195-(BY195*DB195))*DC195))-(((BY195-(BY195*DB195))-((BY195-(BY195*DB195))*DC195))*DD195))*DE195))/365*CQ195</f>
        <v>20.5</v>
      </c>
      <c r="DG195" s="284">
        <f t="shared" ref="DG195:DG258" si="50">IFERROR(VLOOKUP(CC195,Rid_ud,3,FALSE),0)</f>
        <v>0</v>
      </c>
      <c r="DH195" s="284">
        <f t="shared" ref="DH195:DH258" si="51">IFERROR(VLOOKUP(CG195,rid,3,FALSE),0)</f>
        <v>0.75</v>
      </c>
      <c r="DI195" s="284">
        <f t="shared" ref="DI195:DI258" si="52">IFERROR(VLOOKUP(CH195,rid,3,FALSE),0)</f>
        <v>0</v>
      </c>
      <c r="DJ195" s="284">
        <f t="shared" ref="DJ195:DJ258" si="53">IFERROR(VLOOKUP(CI195,rid,3,FALSE),0)</f>
        <v>0</v>
      </c>
      <c r="DK195" s="295">
        <f t="shared" ref="DK195:DK258" si="54">IF(CA195="D",(((1-(1*DG195))-((1-(1*DG195))*DH195))-(((1-(1*DG195))-((1-(1*DG195))*DH195))*DI195))-((((1-(1*DG195))-((1-(1*DG195))*DH195))-(((1-(1*DG195))-((1-(1*DG195))*DH195))*DI195))*DJ195),(((BY195-(BY195*DG195))-((BY195-(BY195*DG195))*DH195))-(((BY195-(BY195*DG195))-((BY195-(BY195*DG195))*DH195))*DI195))-((((BY195-(BY195*DG195))-((BY195-(BY195*DG195))*DH195))-(((BY195-(BY195*DG195))-((BY195-(BY195*DG195))*DH195))*DI195))*DJ195))/365*CQ195</f>
        <v>0.25</v>
      </c>
      <c r="DL195" s="297" t="str">
        <f t="shared" ref="DL195:DL258" si="55">IF(CA195="D",IF(OR(CF195&lt;1,CF195=""),"A dispo.",IF(CF195&gt;6,6,CF195)),"")</f>
        <v>A dispo.</v>
      </c>
      <c r="DM195" s="430">
        <f>IFERROR(IF(CA195="D",IF(DL195="A dispo.",DF195*VLOOKUP('DATI INPUT'!$F$27,TARIFFE_UD,4,FALSE),DF195*VLOOKUP(DL195,TARIFFE_UD,4,FALSE)),DF195*VLOOKUP(CB195-100,TARIFFE_UND,4,FALSE)),0)</f>
        <v>12.994636869580287</v>
      </c>
      <c r="DN195" s="430">
        <f>IFERROR(IF(CA195="D",IF(DL195="A dispo.",DK195*VLOOKUP('DATI INPUT'!$F$27,TARIFFE_UD,5,FALSE),DK195*VLOOKUP(DL195,TARIFFE_UD,5,FALSE)),DK195*VLOOKUP(CB195-100,TARIFFE_UND,5,FALSE)),0)</f>
        <v>16.849450158887119</v>
      </c>
      <c r="DO195" s="431">
        <f t="shared" ref="DO195:DO258" si="56">DM195+DN195-CP195</f>
        <v>4.0870284674063839E-3</v>
      </c>
      <c r="DP195" s="299">
        <f>IFERROR(IF(CA195="D",IF(DL195="A dispo.",DF195*VLOOKUP('DATI INPUT'!$F$27,TARIFFE_UD,2,FALSE),DF195*VLOOKUP(DL195,TARIFFE_UD,2,FALSE)),DF195*VLOOKUP(CB195-100,TARIFFE_UND,2,FALSE)),0)</f>
        <v>16.234983175048729</v>
      </c>
      <c r="DQ195" s="299">
        <f>IFERROR(IF(CA195="D",IF(DL195="A dispo.",DK195*VLOOKUP('DATI INPUT'!$F$27,TARIFFE_UD,3,FALSE),DK195*VLOOKUP(DL195,TARIFFE_UD,3,FALSE)),DK195*VLOOKUP(CB195-100,TARIFFE_UND,3,FALSE)),0)</f>
        <v>15.091945100768223</v>
      </c>
      <c r="DR195" s="299">
        <f t="shared" ref="DR195:DR258" si="57">DQ195+DP195</f>
        <v>31.326928275816954</v>
      </c>
    </row>
    <row r="196" spans="1:122" x14ac:dyDescent="0.25">
      <c r="A196" t="s">
        <v>3124</v>
      </c>
      <c r="B196" t="s">
        <v>3125</v>
      </c>
      <c r="C196" t="s">
        <v>3126</v>
      </c>
      <c r="D196" t="s">
        <v>3127</v>
      </c>
      <c r="E196" t="s">
        <v>268</v>
      </c>
      <c r="F196" t="s">
        <v>156</v>
      </c>
      <c r="G196" t="s">
        <v>3128</v>
      </c>
      <c r="H196" t="s">
        <v>1326</v>
      </c>
      <c r="I196" t="s">
        <v>3129</v>
      </c>
      <c r="J196" t="s">
        <v>156</v>
      </c>
      <c r="K196" t="s">
        <v>3130</v>
      </c>
      <c r="L196" t="s">
        <v>984</v>
      </c>
      <c r="M196" t="s">
        <v>3131</v>
      </c>
      <c r="N196" t="s">
        <v>3132</v>
      </c>
      <c r="O196" t="s">
        <v>3133</v>
      </c>
      <c r="P196" t="s">
        <v>3134</v>
      </c>
      <c r="Q196" t="s">
        <v>269</v>
      </c>
      <c r="R196" t="s">
        <v>268</v>
      </c>
      <c r="S196" t="s">
        <v>268</v>
      </c>
      <c r="T196" t="s">
        <v>268</v>
      </c>
      <c r="U196" t="s">
        <v>268</v>
      </c>
      <c r="V196" t="s">
        <v>268</v>
      </c>
      <c r="W196" t="s">
        <v>10377</v>
      </c>
      <c r="X196" t="s">
        <v>10367</v>
      </c>
      <c r="Y196" t="s">
        <v>275</v>
      </c>
      <c r="Z196" t="s">
        <v>268</v>
      </c>
      <c r="AA196" t="s">
        <v>268</v>
      </c>
      <c r="AB196" t="s">
        <v>268</v>
      </c>
      <c r="AC196" t="s">
        <v>268</v>
      </c>
      <c r="AD196" t="s">
        <v>268</v>
      </c>
      <c r="AE196" t="s">
        <v>287</v>
      </c>
      <c r="AF196" t="s">
        <v>1811</v>
      </c>
      <c r="AG196" t="s">
        <v>875</v>
      </c>
      <c r="AH196" t="s">
        <v>2154</v>
      </c>
      <c r="AI196" t="s">
        <v>818</v>
      </c>
      <c r="AJ196" t="s">
        <v>268</v>
      </c>
      <c r="AK196" t="s">
        <v>413</v>
      </c>
      <c r="AL196" t="s">
        <v>268</v>
      </c>
      <c r="AM196" t="s">
        <v>288</v>
      </c>
      <c r="AN196" t="s">
        <v>268</v>
      </c>
      <c r="AO196" t="s">
        <v>268</v>
      </c>
      <c r="AP196" t="s">
        <v>268</v>
      </c>
      <c r="AQ196" t="s">
        <v>268</v>
      </c>
      <c r="AR196" t="s">
        <v>268</v>
      </c>
      <c r="AS196" t="s">
        <v>268</v>
      </c>
      <c r="AT196" t="s">
        <v>268</v>
      </c>
      <c r="AU196" t="s">
        <v>268</v>
      </c>
      <c r="AV196" t="s">
        <v>268</v>
      </c>
      <c r="AW196" t="s">
        <v>268</v>
      </c>
      <c r="AX196" t="s">
        <v>268</v>
      </c>
      <c r="AY196" t="s">
        <v>268</v>
      </c>
      <c r="AZ196" t="s">
        <v>268</v>
      </c>
      <c r="BA196" t="s">
        <v>268</v>
      </c>
      <c r="BB196" t="s">
        <v>268</v>
      </c>
      <c r="BC196" t="s">
        <v>268</v>
      </c>
      <c r="BD196" t="s">
        <v>268</v>
      </c>
      <c r="BE196" t="s">
        <v>268</v>
      </c>
      <c r="BF196" t="s">
        <v>268</v>
      </c>
      <c r="BG196" t="s">
        <v>268</v>
      </c>
      <c r="BH196" t="s">
        <v>268</v>
      </c>
      <c r="BI196" t="s">
        <v>268</v>
      </c>
      <c r="BJ196" t="s">
        <v>268</v>
      </c>
      <c r="BK196" t="s">
        <v>268</v>
      </c>
      <c r="BL196" t="s">
        <v>268</v>
      </c>
      <c r="BM196" t="s">
        <v>268</v>
      </c>
      <c r="BN196" t="s">
        <v>268</v>
      </c>
      <c r="BO196" t="s">
        <v>268</v>
      </c>
      <c r="BP196" t="s">
        <v>268</v>
      </c>
      <c r="BQ196" t="s">
        <v>268</v>
      </c>
      <c r="BR196" t="s">
        <v>268</v>
      </c>
      <c r="BS196" t="s">
        <v>268</v>
      </c>
      <c r="BT196" t="s">
        <v>268</v>
      </c>
      <c r="BU196" t="s">
        <v>268</v>
      </c>
      <c r="BV196" t="s">
        <v>268</v>
      </c>
      <c r="BW196" t="s">
        <v>268</v>
      </c>
      <c r="BX196" t="s">
        <v>268</v>
      </c>
      <c r="BY196">
        <v>60</v>
      </c>
      <c r="BZ196">
        <v>60</v>
      </c>
      <c r="CA196" t="s">
        <v>142</v>
      </c>
      <c r="CB196" s="356">
        <v>122</v>
      </c>
      <c r="CC196" t="s">
        <v>876</v>
      </c>
      <c r="CD196" t="s">
        <v>268</v>
      </c>
      <c r="CE196" t="s">
        <v>268</v>
      </c>
      <c r="CF196" t="s">
        <v>268</v>
      </c>
      <c r="CG196" t="s">
        <v>268</v>
      </c>
      <c r="CH196" t="s">
        <v>268</v>
      </c>
      <c r="CI196" t="s">
        <v>268</v>
      </c>
      <c r="CJ196" t="s">
        <v>268</v>
      </c>
      <c r="CK196" t="s">
        <v>268</v>
      </c>
      <c r="CL196" t="s">
        <v>268</v>
      </c>
      <c r="CM196" t="s">
        <v>11224</v>
      </c>
      <c r="CN196">
        <v>105.43</v>
      </c>
      <c r="CO196" t="s">
        <v>268</v>
      </c>
      <c r="CP196">
        <v>105.43</v>
      </c>
      <c r="CQ196">
        <v>365</v>
      </c>
      <c r="CR196" t="s">
        <v>878</v>
      </c>
      <c r="CS196" t="s">
        <v>11225</v>
      </c>
      <c r="CT196" t="s">
        <v>11226</v>
      </c>
      <c r="CU196" t="s">
        <v>11227</v>
      </c>
      <c r="CV196" t="s">
        <v>268</v>
      </c>
      <c r="CW196" t="s">
        <v>268</v>
      </c>
      <c r="CX196" t="s">
        <v>268</v>
      </c>
      <c r="CY196" t="s">
        <v>268</v>
      </c>
      <c r="CZ196" t="s">
        <v>268</v>
      </c>
      <c r="DA196" t="s">
        <v>268</v>
      </c>
      <c r="DB196" s="429">
        <f t="shared" si="45"/>
        <v>0</v>
      </c>
      <c r="DC196" s="284">
        <f t="shared" si="46"/>
        <v>0</v>
      </c>
      <c r="DD196" s="284">
        <f t="shared" si="47"/>
        <v>0</v>
      </c>
      <c r="DE196" s="284">
        <f t="shared" si="48"/>
        <v>0</v>
      </c>
      <c r="DF196" s="295">
        <f t="shared" si="49"/>
        <v>60</v>
      </c>
      <c r="DG196" s="284">
        <f t="shared" si="50"/>
        <v>0</v>
      </c>
      <c r="DH196" s="284">
        <f t="shared" si="51"/>
        <v>0</v>
      </c>
      <c r="DI196" s="284">
        <f t="shared" si="52"/>
        <v>0</v>
      </c>
      <c r="DJ196" s="284">
        <f t="shared" si="53"/>
        <v>0</v>
      </c>
      <c r="DK196" s="295">
        <f t="shared" si="54"/>
        <v>1</v>
      </c>
      <c r="DL196" s="297" t="str">
        <f t="shared" si="55"/>
        <v>A dispo.</v>
      </c>
      <c r="DM196" s="430">
        <f>IFERROR(IF(CA196="D",IF(DL196="A dispo.",DF196*VLOOKUP('DATI INPUT'!$F$27,TARIFFE_UD,4,FALSE),DF196*VLOOKUP(DL196,TARIFFE_UD,4,FALSE)),DF196*VLOOKUP(CB196-100,TARIFFE_UND,4,FALSE)),0)</f>
        <v>38.033083520722791</v>
      </c>
      <c r="DN196" s="430">
        <f>IFERROR(IF(CA196="D",IF(DL196="A dispo.",DK196*VLOOKUP('DATI INPUT'!$F$27,TARIFFE_UD,5,FALSE),DK196*VLOOKUP(DL196,TARIFFE_UD,5,FALSE)),DK196*VLOOKUP(CB196-100,TARIFFE_UND,5,FALSE)),0)</f>
        <v>67.397800635548478</v>
      </c>
      <c r="DO196" s="431">
        <f t="shared" si="56"/>
        <v>8.8415627126892105E-4</v>
      </c>
      <c r="DP196" s="299">
        <f>IFERROR(IF(CA196="D",IF(DL196="A dispo.",DF196*VLOOKUP('DATI INPUT'!$F$27,TARIFFE_UD,2,FALSE),DF196*VLOOKUP(DL196,TARIFFE_UD,2,FALSE)),DF196*VLOOKUP(CB196-100,TARIFFE_UND,2,FALSE)),0)</f>
        <v>47.517023926971895</v>
      </c>
      <c r="DQ196" s="299">
        <f>IFERROR(IF(CA196="D",IF(DL196="A dispo.",DK196*VLOOKUP('DATI INPUT'!$F$27,TARIFFE_UD,3,FALSE),DK196*VLOOKUP(DL196,TARIFFE_UD,3,FALSE)),DK196*VLOOKUP(CB196-100,TARIFFE_UND,3,FALSE)),0)</f>
        <v>60.367780403072892</v>
      </c>
      <c r="DR196" s="299">
        <f t="shared" si="57"/>
        <v>107.88480433004479</v>
      </c>
    </row>
    <row r="197" spans="1:122" x14ac:dyDescent="0.25">
      <c r="A197" t="s">
        <v>3136</v>
      </c>
      <c r="B197" t="s">
        <v>3125</v>
      </c>
      <c r="C197" t="s">
        <v>3137</v>
      </c>
      <c r="D197" t="s">
        <v>3127</v>
      </c>
      <c r="E197" t="s">
        <v>268</v>
      </c>
      <c r="F197" t="s">
        <v>156</v>
      </c>
      <c r="G197" t="s">
        <v>3128</v>
      </c>
      <c r="H197" t="s">
        <v>1326</v>
      </c>
      <c r="I197" t="s">
        <v>3129</v>
      </c>
      <c r="J197" t="s">
        <v>156</v>
      </c>
      <c r="K197" t="s">
        <v>3130</v>
      </c>
      <c r="L197" t="s">
        <v>984</v>
      </c>
      <c r="M197" t="s">
        <v>3131</v>
      </c>
      <c r="N197" t="s">
        <v>3132</v>
      </c>
      <c r="O197" t="s">
        <v>3133</v>
      </c>
      <c r="P197" t="s">
        <v>3134</v>
      </c>
      <c r="Q197" t="s">
        <v>269</v>
      </c>
      <c r="R197" t="s">
        <v>268</v>
      </c>
      <c r="S197" t="s">
        <v>268</v>
      </c>
      <c r="T197" t="s">
        <v>268</v>
      </c>
      <c r="U197" t="s">
        <v>268</v>
      </c>
      <c r="V197" t="s">
        <v>268</v>
      </c>
      <c r="W197" t="s">
        <v>3138</v>
      </c>
      <c r="X197" t="s">
        <v>2560</v>
      </c>
      <c r="Y197" t="s">
        <v>276</v>
      </c>
      <c r="Z197" t="s">
        <v>268</v>
      </c>
      <c r="AA197" t="s">
        <v>268</v>
      </c>
      <c r="AB197" t="s">
        <v>268</v>
      </c>
      <c r="AC197" t="s">
        <v>268</v>
      </c>
      <c r="AD197" t="s">
        <v>268</v>
      </c>
      <c r="AE197" t="s">
        <v>287</v>
      </c>
      <c r="AF197" t="s">
        <v>1811</v>
      </c>
      <c r="AG197" t="s">
        <v>875</v>
      </c>
      <c r="AH197" t="s">
        <v>2154</v>
      </c>
      <c r="AI197" t="s">
        <v>818</v>
      </c>
      <c r="AJ197" t="s">
        <v>268</v>
      </c>
      <c r="AK197" t="s">
        <v>413</v>
      </c>
      <c r="AL197" t="s">
        <v>268</v>
      </c>
      <c r="AM197" t="s">
        <v>288</v>
      </c>
      <c r="AN197" t="s">
        <v>268</v>
      </c>
      <c r="AO197" t="s">
        <v>268</v>
      </c>
      <c r="AP197" t="s">
        <v>268</v>
      </c>
      <c r="AQ197" t="s">
        <v>268</v>
      </c>
      <c r="AR197" t="s">
        <v>268</v>
      </c>
      <c r="AS197" t="s">
        <v>268</v>
      </c>
      <c r="AT197" t="s">
        <v>268</v>
      </c>
      <c r="AU197" t="s">
        <v>268</v>
      </c>
      <c r="AV197" t="s">
        <v>268</v>
      </c>
      <c r="AW197" t="s">
        <v>268</v>
      </c>
      <c r="AX197" t="s">
        <v>268</v>
      </c>
      <c r="AY197" t="s">
        <v>268</v>
      </c>
      <c r="AZ197" t="s">
        <v>268</v>
      </c>
      <c r="BA197" t="s">
        <v>268</v>
      </c>
      <c r="BB197" t="s">
        <v>268</v>
      </c>
      <c r="BC197" t="s">
        <v>268</v>
      </c>
      <c r="BD197" t="s">
        <v>268</v>
      </c>
      <c r="BE197" t="s">
        <v>268</v>
      </c>
      <c r="BF197" t="s">
        <v>268</v>
      </c>
      <c r="BG197" t="s">
        <v>268</v>
      </c>
      <c r="BH197" t="s">
        <v>268</v>
      </c>
      <c r="BI197" t="s">
        <v>268</v>
      </c>
      <c r="BJ197" t="s">
        <v>268</v>
      </c>
      <c r="BK197" t="s">
        <v>268</v>
      </c>
      <c r="BL197" t="s">
        <v>268</v>
      </c>
      <c r="BM197" t="s">
        <v>268</v>
      </c>
      <c r="BN197" t="s">
        <v>268</v>
      </c>
      <c r="BO197" t="s">
        <v>268</v>
      </c>
      <c r="BP197" t="s">
        <v>268</v>
      </c>
      <c r="BQ197" t="s">
        <v>268</v>
      </c>
      <c r="BR197" t="s">
        <v>268</v>
      </c>
      <c r="BS197" t="s">
        <v>268</v>
      </c>
      <c r="BT197" t="s">
        <v>268</v>
      </c>
      <c r="BU197" t="s">
        <v>268</v>
      </c>
      <c r="BV197" t="s">
        <v>268</v>
      </c>
      <c r="BW197" t="s">
        <v>268</v>
      </c>
      <c r="BX197" t="s">
        <v>268</v>
      </c>
      <c r="BY197">
        <v>21</v>
      </c>
      <c r="BZ197">
        <v>21</v>
      </c>
      <c r="CA197" t="s">
        <v>142</v>
      </c>
      <c r="CB197" s="356">
        <v>123</v>
      </c>
      <c r="CC197" t="s">
        <v>1817</v>
      </c>
      <c r="CD197" t="s">
        <v>268</v>
      </c>
      <c r="CE197" t="s">
        <v>268</v>
      </c>
      <c r="CF197" t="s">
        <v>268</v>
      </c>
      <c r="CG197" t="s">
        <v>268</v>
      </c>
      <c r="CH197" t="s">
        <v>268</v>
      </c>
      <c r="CI197" t="s">
        <v>268</v>
      </c>
      <c r="CJ197" t="s">
        <v>268</v>
      </c>
      <c r="CK197" t="s">
        <v>268</v>
      </c>
      <c r="CL197" t="s">
        <v>3139</v>
      </c>
      <c r="CM197" t="s">
        <v>11224</v>
      </c>
      <c r="CN197">
        <v>13.31</v>
      </c>
      <c r="CO197" t="s">
        <v>268</v>
      </c>
      <c r="CP197">
        <v>13.31</v>
      </c>
      <c r="CQ197">
        <v>365</v>
      </c>
      <c r="CR197" t="s">
        <v>878</v>
      </c>
      <c r="CS197" t="s">
        <v>11225</v>
      </c>
      <c r="CT197" t="s">
        <v>11226</v>
      </c>
      <c r="CU197" t="s">
        <v>11227</v>
      </c>
      <c r="CV197" t="s">
        <v>268</v>
      </c>
      <c r="CW197" t="s">
        <v>268</v>
      </c>
      <c r="CX197" t="s">
        <v>268</v>
      </c>
      <c r="CY197" t="s">
        <v>268</v>
      </c>
      <c r="CZ197" t="s">
        <v>268</v>
      </c>
      <c r="DA197" t="s">
        <v>268</v>
      </c>
      <c r="DB197" s="429">
        <f t="shared" si="45"/>
        <v>0</v>
      </c>
      <c r="DC197" s="284">
        <f t="shared" si="46"/>
        <v>0</v>
      </c>
      <c r="DD197" s="284">
        <f t="shared" si="47"/>
        <v>0</v>
      </c>
      <c r="DE197" s="284">
        <f t="shared" si="48"/>
        <v>0</v>
      </c>
      <c r="DF197" s="295">
        <f t="shared" si="49"/>
        <v>21</v>
      </c>
      <c r="DG197" s="284">
        <f t="shared" si="50"/>
        <v>1</v>
      </c>
      <c r="DH197" s="284">
        <f t="shared" si="51"/>
        <v>0</v>
      </c>
      <c r="DI197" s="284">
        <f t="shared" si="52"/>
        <v>0</v>
      </c>
      <c r="DJ197" s="284">
        <f t="shared" si="53"/>
        <v>0</v>
      </c>
      <c r="DK197" s="295">
        <f t="shared" si="54"/>
        <v>0</v>
      </c>
      <c r="DL197" s="297" t="str">
        <f t="shared" si="55"/>
        <v>A dispo.</v>
      </c>
      <c r="DM197" s="430">
        <f>IFERROR(IF(CA197="D",IF(DL197="A dispo.",DF197*VLOOKUP('DATI INPUT'!$F$27,TARIFFE_UD,4,FALSE),DF197*VLOOKUP(DL197,TARIFFE_UD,4,FALSE)),DF197*VLOOKUP(CB197-100,TARIFFE_UND,4,FALSE)),0)</f>
        <v>13.311579232252978</v>
      </c>
      <c r="DN197" s="430">
        <f>IFERROR(IF(CA197="D",IF(DL197="A dispo.",DK197*VLOOKUP('DATI INPUT'!$F$27,TARIFFE_UD,5,FALSE),DK197*VLOOKUP(DL197,TARIFFE_UD,5,FALSE)),DK197*VLOOKUP(CB197-100,TARIFFE_UND,5,FALSE)),0)</f>
        <v>0</v>
      </c>
      <c r="DO197" s="431">
        <f t="shared" si="56"/>
        <v>1.5792322529772918E-3</v>
      </c>
      <c r="DP197" s="299">
        <f>IFERROR(IF(CA197="D",IF(DL197="A dispo.",DF197*VLOOKUP('DATI INPUT'!$F$27,TARIFFE_UD,2,FALSE),DF197*VLOOKUP(DL197,TARIFFE_UD,2,FALSE)),DF197*VLOOKUP(CB197-100,TARIFFE_UND,2,FALSE)),0)</f>
        <v>16.630958374440162</v>
      </c>
      <c r="DQ197" s="299">
        <f>IFERROR(IF(CA197="D",IF(DL197="A dispo.",DK197*VLOOKUP('DATI INPUT'!$F$27,TARIFFE_UD,3,FALSE),DK197*VLOOKUP(DL197,TARIFFE_UD,3,FALSE)),DK197*VLOOKUP(CB197-100,TARIFFE_UND,3,FALSE)),0)</f>
        <v>0</v>
      </c>
      <c r="DR197" s="299">
        <f t="shared" si="57"/>
        <v>16.630958374440162</v>
      </c>
    </row>
    <row r="198" spans="1:122" x14ac:dyDescent="0.25">
      <c r="A198" t="s">
        <v>3140</v>
      </c>
      <c r="B198" t="s">
        <v>515</v>
      </c>
      <c r="C198" t="s">
        <v>3141</v>
      </c>
      <c r="D198" t="s">
        <v>3142</v>
      </c>
      <c r="E198" t="s">
        <v>268</v>
      </c>
      <c r="F198" t="s">
        <v>156</v>
      </c>
      <c r="G198" t="s">
        <v>3143</v>
      </c>
      <c r="H198" t="s">
        <v>1033</v>
      </c>
      <c r="I198" t="s">
        <v>1247</v>
      </c>
      <c r="J198" t="s">
        <v>156</v>
      </c>
      <c r="K198" t="s">
        <v>3144</v>
      </c>
      <c r="L198" t="s">
        <v>871</v>
      </c>
      <c r="M198" t="s">
        <v>1341</v>
      </c>
      <c r="N198" t="s">
        <v>984</v>
      </c>
      <c r="O198" t="s">
        <v>873</v>
      </c>
      <c r="P198" t="s">
        <v>613</v>
      </c>
      <c r="Q198" t="s">
        <v>313</v>
      </c>
      <c r="R198" t="s">
        <v>268</v>
      </c>
      <c r="S198" t="s">
        <v>268</v>
      </c>
      <c r="T198" t="s">
        <v>268</v>
      </c>
      <c r="U198" t="s">
        <v>268</v>
      </c>
      <c r="V198" t="s">
        <v>268</v>
      </c>
      <c r="W198" t="s">
        <v>1341</v>
      </c>
      <c r="X198" t="s">
        <v>613</v>
      </c>
      <c r="Y198" t="s">
        <v>313</v>
      </c>
      <c r="Z198" t="s">
        <v>268</v>
      </c>
      <c r="AA198" t="s">
        <v>268</v>
      </c>
      <c r="AB198" t="s">
        <v>268</v>
      </c>
      <c r="AC198" t="s">
        <v>268</v>
      </c>
      <c r="AD198" t="s">
        <v>268</v>
      </c>
      <c r="AE198" t="s">
        <v>287</v>
      </c>
      <c r="AF198" t="s">
        <v>1811</v>
      </c>
      <c r="AG198" t="s">
        <v>875</v>
      </c>
      <c r="AH198" t="s">
        <v>1848</v>
      </c>
      <c r="AI198" t="s">
        <v>2743</v>
      </c>
      <c r="AJ198" t="s">
        <v>268</v>
      </c>
      <c r="AK198" t="s">
        <v>2744</v>
      </c>
      <c r="AL198" t="s">
        <v>268</v>
      </c>
      <c r="AM198" t="s">
        <v>405</v>
      </c>
      <c r="AN198" t="s">
        <v>268</v>
      </c>
      <c r="AO198" t="s">
        <v>268</v>
      </c>
      <c r="AP198" t="s">
        <v>268</v>
      </c>
      <c r="AQ198" t="s">
        <v>268</v>
      </c>
      <c r="AR198" t="s">
        <v>268</v>
      </c>
      <c r="AS198" t="s">
        <v>268</v>
      </c>
      <c r="AT198" t="s">
        <v>268</v>
      </c>
      <c r="AU198" t="s">
        <v>268</v>
      </c>
      <c r="AV198" t="s">
        <v>268</v>
      </c>
      <c r="AW198" t="s">
        <v>268</v>
      </c>
      <c r="AX198" t="s">
        <v>268</v>
      </c>
      <c r="AY198" t="s">
        <v>268</v>
      </c>
      <c r="AZ198" t="s">
        <v>268</v>
      </c>
      <c r="BA198" t="s">
        <v>268</v>
      </c>
      <c r="BB198" t="s">
        <v>268</v>
      </c>
      <c r="BC198" t="s">
        <v>268</v>
      </c>
      <c r="BD198" t="s">
        <v>268</v>
      </c>
      <c r="BE198" t="s">
        <v>268</v>
      </c>
      <c r="BF198" t="s">
        <v>268</v>
      </c>
      <c r="BG198" t="s">
        <v>268</v>
      </c>
      <c r="BH198" t="s">
        <v>268</v>
      </c>
      <c r="BI198" t="s">
        <v>268</v>
      </c>
      <c r="BJ198" t="s">
        <v>268</v>
      </c>
      <c r="BK198" t="s">
        <v>268</v>
      </c>
      <c r="BL198" t="s">
        <v>268</v>
      </c>
      <c r="BM198" t="s">
        <v>268</v>
      </c>
      <c r="BN198" t="s">
        <v>268</v>
      </c>
      <c r="BO198" t="s">
        <v>268</v>
      </c>
      <c r="BP198" t="s">
        <v>268</v>
      </c>
      <c r="BQ198" t="s">
        <v>268</v>
      </c>
      <c r="BR198" t="s">
        <v>268</v>
      </c>
      <c r="BS198" t="s">
        <v>268</v>
      </c>
      <c r="BT198" t="s">
        <v>268</v>
      </c>
      <c r="BU198" t="s">
        <v>268</v>
      </c>
      <c r="BV198" t="s">
        <v>268</v>
      </c>
      <c r="BW198" t="s">
        <v>268</v>
      </c>
      <c r="BX198" t="s">
        <v>268</v>
      </c>
      <c r="BY198">
        <v>88</v>
      </c>
      <c r="BZ198">
        <v>88</v>
      </c>
      <c r="CA198" t="s">
        <v>142</v>
      </c>
      <c r="CB198" s="356">
        <v>122</v>
      </c>
      <c r="CC198" t="s">
        <v>876</v>
      </c>
      <c r="CD198" t="s">
        <v>268</v>
      </c>
      <c r="CE198" t="s">
        <v>268</v>
      </c>
      <c r="CF198" s="356">
        <v>1</v>
      </c>
      <c r="CG198" t="s">
        <v>268</v>
      </c>
      <c r="CH198" t="s">
        <v>268</v>
      </c>
      <c r="CI198" t="s">
        <v>268</v>
      </c>
      <c r="CJ198" t="s">
        <v>268</v>
      </c>
      <c r="CK198" t="s">
        <v>268</v>
      </c>
      <c r="CL198" t="s">
        <v>268</v>
      </c>
      <c r="CM198" t="s">
        <v>11224</v>
      </c>
      <c r="CN198">
        <v>60.32</v>
      </c>
      <c r="CO198" t="s">
        <v>268</v>
      </c>
      <c r="CP198">
        <v>60.32</v>
      </c>
      <c r="CQ198">
        <v>365</v>
      </c>
      <c r="CR198" t="s">
        <v>878</v>
      </c>
      <c r="CS198" t="s">
        <v>11225</v>
      </c>
      <c r="CT198" t="s">
        <v>11226</v>
      </c>
      <c r="CU198" t="s">
        <v>11227</v>
      </c>
      <c r="CV198" t="s">
        <v>268</v>
      </c>
      <c r="CW198" t="s">
        <v>268</v>
      </c>
      <c r="CX198" t="s">
        <v>268</v>
      </c>
      <c r="CY198" t="s">
        <v>268</v>
      </c>
      <c r="CZ198" t="s">
        <v>268</v>
      </c>
      <c r="DA198" t="s">
        <v>268</v>
      </c>
      <c r="DB198" s="429">
        <f t="shared" si="45"/>
        <v>0</v>
      </c>
      <c r="DC198" s="284">
        <f t="shared" si="46"/>
        <v>0</v>
      </c>
      <c r="DD198" s="284">
        <f t="shared" si="47"/>
        <v>0</v>
      </c>
      <c r="DE198" s="284">
        <f t="shared" si="48"/>
        <v>0</v>
      </c>
      <c r="DF198" s="295">
        <f t="shared" si="49"/>
        <v>88</v>
      </c>
      <c r="DG198" s="284">
        <f t="shared" si="50"/>
        <v>0</v>
      </c>
      <c r="DH198" s="284">
        <f t="shared" si="51"/>
        <v>0</v>
      </c>
      <c r="DI198" s="284">
        <f t="shared" si="52"/>
        <v>0</v>
      </c>
      <c r="DJ198" s="284">
        <f t="shared" si="53"/>
        <v>0</v>
      </c>
      <c r="DK198" s="295">
        <f t="shared" si="54"/>
        <v>1</v>
      </c>
      <c r="DL198" s="297">
        <f t="shared" si="55"/>
        <v>1</v>
      </c>
      <c r="DM198" s="430">
        <f>IFERROR(IF(CA198="D",IF(DL198="A dispo.",DF198*VLOOKUP('DATI INPUT'!$F$27,TARIFFE_UD,4,FALSE),DF198*VLOOKUP(DL198,TARIFFE_UD,4,FALSE)),DF198*VLOOKUP(CB198-100,TARIFFE_UND,4,FALSE)),0)</f>
        <v>43.385887868083778</v>
      </c>
      <c r="DN198" s="430">
        <f>IFERROR(IF(CA198="D",IF(DL198="A dispo.",DK198*VLOOKUP('DATI INPUT'!$F$27,TARIFFE_UD,5,FALSE),DK198*VLOOKUP(DL198,TARIFFE_UD,5,FALSE)),DK198*VLOOKUP(CB198-100,TARIFFE_UND,5,FALSE)),0)</f>
        <v>16.930848468833439</v>
      </c>
      <c r="DO198" s="431">
        <f t="shared" si="56"/>
        <v>-3.2636630827838076E-3</v>
      </c>
      <c r="DP198" s="299">
        <f>IFERROR(IF(CA198="D",IF(DL198="A dispo.",DF198*VLOOKUP('DATI INPUT'!$F$27,TARIFFE_UD,2,FALSE),DF198*VLOOKUP(DL198,TARIFFE_UD,2,FALSE)),DF198*VLOOKUP(CB198-100,TARIFFE_UND,2,FALSE)),0)</f>
        <v>54.204605072249421</v>
      </c>
      <c r="DQ198" s="299">
        <f>IFERROR(IF(CA198="D",IF(DL198="A dispo.",DK198*VLOOKUP('DATI INPUT'!$F$27,TARIFFE_UD,3,FALSE),DK198*VLOOKUP(DL198,TARIFFE_UD,3,FALSE)),DK198*VLOOKUP(CB198-100,TARIFFE_UND,3,FALSE)),0)</f>
        <v>15.164853048114928</v>
      </c>
      <c r="DR198" s="299">
        <f t="shared" si="57"/>
        <v>69.369458120364357</v>
      </c>
    </row>
    <row r="199" spans="1:122" x14ac:dyDescent="0.25">
      <c r="A199" t="s">
        <v>3145</v>
      </c>
      <c r="B199" t="s">
        <v>515</v>
      </c>
      <c r="C199" t="s">
        <v>3146</v>
      </c>
      <c r="D199" t="s">
        <v>3142</v>
      </c>
      <c r="E199" t="s">
        <v>268</v>
      </c>
      <c r="F199" t="s">
        <v>156</v>
      </c>
      <c r="G199" t="s">
        <v>3143</v>
      </c>
      <c r="H199" t="s">
        <v>1033</v>
      </c>
      <c r="I199" t="s">
        <v>1247</v>
      </c>
      <c r="J199" t="s">
        <v>156</v>
      </c>
      <c r="K199" t="s">
        <v>3144</v>
      </c>
      <c r="L199" t="s">
        <v>871</v>
      </c>
      <c r="M199" t="s">
        <v>1341</v>
      </c>
      <c r="N199" t="s">
        <v>984</v>
      </c>
      <c r="O199" t="s">
        <v>873</v>
      </c>
      <c r="P199" t="s">
        <v>613</v>
      </c>
      <c r="Q199" t="s">
        <v>313</v>
      </c>
      <c r="R199" t="s">
        <v>268</v>
      </c>
      <c r="S199" t="s">
        <v>268</v>
      </c>
      <c r="T199" t="s">
        <v>268</v>
      </c>
      <c r="U199" t="s">
        <v>268</v>
      </c>
      <c r="V199" t="s">
        <v>268</v>
      </c>
      <c r="W199" t="s">
        <v>1341</v>
      </c>
      <c r="X199" t="s">
        <v>613</v>
      </c>
      <c r="Y199" t="s">
        <v>313</v>
      </c>
      <c r="Z199" t="s">
        <v>268</v>
      </c>
      <c r="AA199" t="s">
        <v>268</v>
      </c>
      <c r="AB199" t="s">
        <v>268</v>
      </c>
      <c r="AC199" t="s">
        <v>268</v>
      </c>
      <c r="AD199" t="s">
        <v>268</v>
      </c>
      <c r="AE199" t="s">
        <v>287</v>
      </c>
      <c r="AF199" t="s">
        <v>1811</v>
      </c>
      <c r="AG199" t="s">
        <v>875</v>
      </c>
      <c r="AH199" t="s">
        <v>1848</v>
      </c>
      <c r="AI199" t="s">
        <v>2743</v>
      </c>
      <c r="AJ199" t="s">
        <v>268</v>
      </c>
      <c r="AK199" t="s">
        <v>2744</v>
      </c>
      <c r="AL199" t="s">
        <v>268</v>
      </c>
      <c r="AM199" t="s">
        <v>405</v>
      </c>
      <c r="AN199" t="s">
        <v>268</v>
      </c>
      <c r="AO199" t="s">
        <v>268</v>
      </c>
      <c r="AP199" t="s">
        <v>268</v>
      </c>
      <c r="AQ199" t="s">
        <v>268</v>
      </c>
      <c r="AR199" t="s">
        <v>268</v>
      </c>
      <c r="AS199" t="s">
        <v>268</v>
      </c>
      <c r="AT199" t="s">
        <v>268</v>
      </c>
      <c r="AU199" t="s">
        <v>268</v>
      </c>
      <c r="AV199" t="s">
        <v>268</v>
      </c>
      <c r="AW199" t="s">
        <v>268</v>
      </c>
      <c r="AX199" t="s">
        <v>268</v>
      </c>
      <c r="AY199" t="s">
        <v>268</v>
      </c>
      <c r="AZ199" t="s">
        <v>268</v>
      </c>
      <c r="BA199" t="s">
        <v>268</v>
      </c>
      <c r="BB199" t="s">
        <v>268</v>
      </c>
      <c r="BC199" t="s">
        <v>268</v>
      </c>
      <c r="BD199" t="s">
        <v>268</v>
      </c>
      <c r="BE199" t="s">
        <v>268</v>
      </c>
      <c r="BF199" t="s">
        <v>268</v>
      </c>
      <c r="BG199" t="s">
        <v>268</v>
      </c>
      <c r="BH199" t="s">
        <v>268</v>
      </c>
      <c r="BI199" t="s">
        <v>268</v>
      </c>
      <c r="BJ199" t="s">
        <v>268</v>
      </c>
      <c r="BK199" t="s">
        <v>268</v>
      </c>
      <c r="BL199" t="s">
        <v>268</v>
      </c>
      <c r="BM199" t="s">
        <v>268</v>
      </c>
      <c r="BN199" t="s">
        <v>268</v>
      </c>
      <c r="BO199" t="s">
        <v>268</v>
      </c>
      <c r="BP199" t="s">
        <v>268</v>
      </c>
      <c r="BQ199" t="s">
        <v>268</v>
      </c>
      <c r="BR199" t="s">
        <v>268</v>
      </c>
      <c r="BS199" t="s">
        <v>268</v>
      </c>
      <c r="BT199" t="s">
        <v>268</v>
      </c>
      <c r="BU199" t="s">
        <v>268</v>
      </c>
      <c r="BV199" t="s">
        <v>268</v>
      </c>
      <c r="BW199" t="s">
        <v>268</v>
      </c>
      <c r="BX199" t="s">
        <v>268</v>
      </c>
      <c r="BY199">
        <v>45</v>
      </c>
      <c r="BZ199">
        <v>45</v>
      </c>
      <c r="CA199" t="s">
        <v>142</v>
      </c>
      <c r="CB199" s="356">
        <v>123</v>
      </c>
      <c r="CC199" t="s">
        <v>1817</v>
      </c>
      <c r="CD199" t="s">
        <v>268</v>
      </c>
      <c r="CE199" t="s">
        <v>268</v>
      </c>
      <c r="CF199" s="356">
        <v>2</v>
      </c>
      <c r="CG199" t="s">
        <v>268</v>
      </c>
      <c r="CH199" t="s">
        <v>268</v>
      </c>
      <c r="CI199" t="s">
        <v>268</v>
      </c>
      <c r="CJ199" t="s">
        <v>268</v>
      </c>
      <c r="CK199" t="s">
        <v>268</v>
      </c>
      <c r="CL199" t="s">
        <v>268</v>
      </c>
      <c r="CM199" t="s">
        <v>11224</v>
      </c>
      <c r="CN199">
        <v>25.88</v>
      </c>
      <c r="CO199" t="s">
        <v>268</v>
      </c>
      <c r="CP199">
        <v>25.88</v>
      </c>
      <c r="CQ199">
        <v>365</v>
      </c>
      <c r="CR199" t="s">
        <v>878</v>
      </c>
      <c r="CS199" t="s">
        <v>11225</v>
      </c>
      <c r="CT199" t="s">
        <v>11226</v>
      </c>
      <c r="CU199" t="s">
        <v>11227</v>
      </c>
      <c r="CV199" t="s">
        <v>268</v>
      </c>
      <c r="CW199" t="s">
        <v>268</v>
      </c>
      <c r="CX199" t="s">
        <v>268</v>
      </c>
      <c r="CY199" t="s">
        <v>268</v>
      </c>
      <c r="CZ199" t="s">
        <v>268</v>
      </c>
      <c r="DA199" t="s">
        <v>268</v>
      </c>
      <c r="DB199" s="429">
        <f t="shared" si="45"/>
        <v>0</v>
      </c>
      <c r="DC199" s="284">
        <f t="shared" si="46"/>
        <v>0</v>
      </c>
      <c r="DD199" s="284">
        <f t="shared" si="47"/>
        <v>0</v>
      </c>
      <c r="DE199" s="284">
        <f t="shared" si="48"/>
        <v>0</v>
      </c>
      <c r="DF199" s="295">
        <f t="shared" si="49"/>
        <v>45</v>
      </c>
      <c r="DG199" s="284">
        <f t="shared" si="50"/>
        <v>1</v>
      </c>
      <c r="DH199" s="284">
        <f t="shared" si="51"/>
        <v>0</v>
      </c>
      <c r="DI199" s="284">
        <f t="shared" si="52"/>
        <v>0</v>
      </c>
      <c r="DJ199" s="284">
        <f t="shared" si="53"/>
        <v>0</v>
      </c>
      <c r="DK199" s="295">
        <f t="shared" si="54"/>
        <v>0</v>
      </c>
      <c r="DL199" s="297">
        <f t="shared" si="55"/>
        <v>2</v>
      </c>
      <c r="DM199" s="430">
        <f>IFERROR(IF(CA199="D",IF(DL199="A dispo.",DF199*VLOOKUP('DATI INPUT'!$F$27,TARIFFE_UD,4,FALSE),DF199*VLOOKUP(DL199,TARIFFE_UD,4,FALSE)),DF199*VLOOKUP(CB199-100,TARIFFE_UND,4,FALSE)),0)</f>
        <v>25.883626284936348</v>
      </c>
      <c r="DN199" s="430">
        <f>IFERROR(IF(CA199="D",IF(DL199="A dispo.",DK199*VLOOKUP('DATI INPUT'!$F$27,TARIFFE_UD,5,FALSE),DK199*VLOOKUP(DL199,TARIFFE_UD,5,FALSE)),DK199*VLOOKUP(CB199-100,TARIFFE_UND,5,FALSE)),0)</f>
        <v>0</v>
      </c>
      <c r="DO199" s="431">
        <f t="shared" si="56"/>
        <v>3.6262849363488669E-3</v>
      </c>
      <c r="DP199" s="299">
        <f>IFERROR(IF(CA199="D",IF(DL199="A dispo.",DF199*VLOOKUP('DATI INPUT'!$F$27,TARIFFE_UD,2,FALSE),DF199*VLOOKUP(DL199,TARIFFE_UD,2,FALSE)),DF199*VLOOKUP(CB199-100,TARIFFE_UND,2,FALSE)),0)</f>
        <v>32.337974616966989</v>
      </c>
      <c r="DQ199" s="299">
        <f>IFERROR(IF(CA199="D",IF(DL199="A dispo.",DK199*VLOOKUP('DATI INPUT'!$F$27,TARIFFE_UD,3,FALSE),DK199*VLOOKUP(DL199,TARIFFE_UD,3,FALSE)),DK199*VLOOKUP(CB199-100,TARIFFE_UND,3,FALSE)),0)</f>
        <v>0</v>
      </c>
      <c r="DR199" s="299">
        <f t="shared" si="57"/>
        <v>32.337974616966989</v>
      </c>
    </row>
    <row r="200" spans="1:122" x14ac:dyDescent="0.25">
      <c r="A200" t="s">
        <v>3147</v>
      </c>
      <c r="B200" t="s">
        <v>515</v>
      </c>
      <c r="C200" t="s">
        <v>3148</v>
      </c>
      <c r="D200" t="s">
        <v>3142</v>
      </c>
      <c r="E200" t="s">
        <v>268</v>
      </c>
      <c r="F200" t="s">
        <v>156</v>
      </c>
      <c r="G200" t="s">
        <v>3143</v>
      </c>
      <c r="H200" t="s">
        <v>1033</v>
      </c>
      <c r="I200" t="s">
        <v>1247</v>
      </c>
      <c r="J200" t="s">
        <v>156</v>
      </c>
      <c r="K200" t="s">
        <v>3144</v>
      </c>
      <c r="L200" t="s">
        <v>871</v>
      </c>
      <c r="M200" t="s">
        <v>1341</v>
      </c>
      <c r="N200" t="s">
        <v>984</v>
      </c>
      <c r="O200" t="s">
        <v>873</v>
      </c>
      <c r="P200" t="s">
        <v>613</v>
      </c>
      <c r="Q200" t="s">
        <v>313</v>
      </c>
      <c r="R200" t="s">
        <v>268</v>
      </c>
      <c r="S200" t="s">
        <v>268</v>
      </c>
      <c r="T200" t="s">
        <v>268</v>
      </c>
      <c r="U200" t="s">
        <v>268</v>
      </c>
      <c r="V200" t="s">
        <v>268</v>
      </c>
      <c r="W200" t="s">
        <v>1341</v>
      </c>
      <c r="X200" t="s">
        <v>613</v>
      </c>
      <c r="Y200" t="s">
        <v>313</v>
      </c>
      <c r="Z200" t="s">
        <v>268</v>
      </c>
      <c r="AA200" t="s">
        <v>268</v>
      </c>
      <c r="AB200" t="s">
        <v>268</v>
      </c>
      <c r="AC200" t="s">
        <v>268</v>
      </c>
      <c r="AD200" t="s">
        <v>268</v>
      </c>
      <c r="AE200" t="s">
        <v>287</v>
      </c>
      <c r="AF200" t="s">
        <v>1811</v>
      </c>
      <c r="AG200" t="s">
        <v>875</v>
      </c>
      <c r="AH200" t="s">
        <v>1848</v>
      </c>
      <c r="AI200" t="s">
        <v>2743</v>
      </c>
      <c r="AJ200" t="s">
        <v>268</v>
      </c>
      <c r="AK200" t="s">
        <v>2744</v>
      </c>
      <c r="AL200" t="s">
        <v>268</v>
      </c>
      <c r="AM200" t="s">
        <v>405</v>
      </c>
      <c r="AN200" t="s">
        <v>268</v>
      </c>
      <c r="AO200" t="s">
        <v>268</v>
      </c>
      <c r="AP200" t="s">
        <v>268</v>
      </c>
      <c r="AQ200" t="s">
        <v>268</v>
      </c>
      <c r="AR200" t="s">
        <v>268</v>
      </c>
      <c r="AS200" t="s">
        <v>268</v>
      </c>
      <c r="AT200" t="s">
        <v>268</v>
      </c>
      <c r="AU200" t="s">
        <v>268</v>
      </c>
      <c r="AV200" t="s">
        <v>268</v>
      </c>
      <c r="AW200" t="s">
        <v>268</v>
      </c>
      <c r="AX200" t="s">
        <v>268</v>
      </c>
      <c r="AY200" t="s">
        <v>268</v>
      </c>
      <c r="AZ200" t="s">
        <v>268</v>
      </c>
      <c r="BA200" t="s">
        <v>268</v>
      </c>
      <c r="BB200" t="s">
        <v>268</v>
      </c>
      <c r="BC200" t="s">
        <v>268</v>
      </c>
      <c r="BD200" t="s">
        <v>268</v>
      </c>
      <c r="BE200" t="s">
        <v>268</v>
      </c>
      <c r="BF200" t="s">
        <v>268</v>
      </c>
      <c r="BG200" t="s">
        <v>268</v>
      </c>
      <c r="BH200" t="s">
        <v>268</v>
      </c>
      <c r="BI200" t="s">
        <v>268</v>
      </c>
      <c r="BJ200" t="s">
        <v>268</v>
      </c>
      <c r="BK200" t="s">
        <v>268</v>
      </c>
      <c r="BL200" t="s">
        <v>268</v>
      </c>
      <c r="BM200" t="s">
        <v>268</v>
      </c>
      <c r="BN200" t="s">
        <v>268</v>
      </c>
      <c r="BO200" t="s">
        <v>268</v>
      </c>
      <c r="BP200" t="s">
        <v>268</v>
      </c>
      <c r="BQ200" t="s">
        <v>268</v>
      </c>
      <c r="BR200" t="s">
        <v>268</v>
      </c>
      <c r="BS200" t="s">
        <v>268</v>
      </c>
      <c r="BT200" t="s">
        <v>268</v>
      </c>
      <c r="BU200" t="s">
        <v>268</v>
      </c>
      <c r="BV200" t="s">
        <v>268</v>
      </c>
      <c r="BW200" t="s">
        <v>268</v>
      </c>
      <c r="BX200" t="s">
        <v>268</v>
      </c>
      <c r="BY200">
        <v>88</v>
      </c>
      <c r="BZ200">
        <v>88</v>
      </c>
      <c r="CA200" t="s">
        <v>142</v>
      </c>
      <c r="CB200" s="356">
        <v>122</v>
      </c>
      <c r="CC200" t="s">
        <v>876</v>
      </c>
      <c r="CD200" t="s">
        <v>268</v>
      </c>
      <c r="CE200" t="s">
        <v>268</v>
      </c>
      <c r="CF200" s="356">
        <v>2</v>
      </c>
      <c r="CG200" t="s">
        <v>268</v>
      </c>
      <c r="CH200" t="s">
        <v>268</v>
      </c>
      <c r="CI200" t="s">
        <v>268</v>
      </c>
      <c r="CJ200" t="s">
        <v>268</v>
      </c>
      <c r="CK200" t="s">
        <v>268</v>
      </c>
      <c r="CL200" t="s">
        <v>3149</v>
      </c>
      <c r="CM200" t="s">
        <v>11224</v>
      </c>
      <c r="CN200">
        <v>102.06</v>
      </c>
      <c r="CO200" t="s">
        <v>268</v>
      </c>
      <c r="CP200">
        <v>102.06</v>
      </c>
      <c r="CQ200">
        <v>365</v>
      </c>
      <c r="CR200" t="s">
        <v>878</v>
      </c>
      <c r="CS200" t="s">
        <v>11225</v>
      </c>
      <c r="CT200" t="s">
        <v>11226</v>
      </c>
      <c r="CU200" t="s">
        <v>11227</v>
      </c>
      <c r="CV200" t="s">
        <v>268</v>
      </c>
      <c r="CW200" t="s">
        <v>268</v>
      </c>
      <c r="CX200" t="s">
        <v>268</v>
      </c>
      <c r="CY200" t="s">
        <v>268</v>
      </c>
      <c r="CZ200" t="s">
        <v>268</v>
      </c>
      <c r="DA200" t="s">
        <v>268</v>
      </c>
      <c r="DB200" s="429">
        <f t="shared" si="45"/>
        <v>0</v>
      </c>
      <c r="DC200" s="284">
        <f t="shared" si="46"/>
        <v>0</v>
      </c>
      <c r="DD200" s="284">
        <f t="shared" si="47"/>
        <v>0</v>
      </c>
      <c r="DE200" s="284">
        <f t="shared" si="48"/>
        <v>0</v>
      </c>
      <c r="DF200" s="295">
        <f t="shared" si="49"/>
        <v>88</v>
      </c>
      <c r="DG200" s="284">
        <f t="shared" si="50"/>
        <v>0</v>
      </c>
      <c r="DH200" s="284">
        <f t="shared" si="51"/>
        <v>0</v>
      </c>
      <c r="DI200" s="284">
        <f t="shared" si="52"/>
        <v>0</v>
      </c>
      <c r="DJ200" s="284">
        <f t="shared" si="53"/>
        <v>0</v>
      </c>
      <c r="DK200" s="295">
        <f t="shared" si="54"/>
        <v>1</v>
      </c>
      <c r="DL200" s="297">
        <f t="shared" si="55"/>
        <v>2</v>
      </c>
      <c r="DM200" s="430">
        <f>IFERROR(IF(CA200="D",IF(DL200="A dispo.",DF200*VLOOKUP('DATI INPUT'!$F$27,TARIFFE_UD,4,FALSE),DF200*VLOOKUP(DL200,TARIFFE_UD,4,FALSE)),DF200*VLOOKUP(CB200-100,TARIFFE_UND,4,FALSE)),0)</f>
        <v>50.616869179431077</v>
      </c>
      <c r="DN200" s="430">
        <f>IFERROR(IF(CA200="D",IF(DL200="A dispo.",DK200*VLOOKUP('DATI INPUT'!$F$27,TARIFFE_UD,5,FALSE),DK200*VLOOKUP(DL200,TARIFFE_UD,5,FALSE)),DK200*VLOOKUP(CB200-100,TARIFFE_UND,5,FALSE)),0)</f>
        <v>51.443731886070836</v>
      </c>
      <c r="DO200" s="431">
        <f t="shared" si="56"/>
        <v>6.0106550191107999E-4</v>
      </c>
      <c r="DP200" s="299">
        <f>IFERROR(IF(CA200="D",IF(DL200="A dispo.",DF200*VLOOKUP('DATI INPUT'!$F$27,TARIFFE_UD,2,FALSE),DF200*VLOOKUP(DL200,TARIFFE_UD,2,FALSE)),DF200*VLOOKUP(CB200-100,TARIFFE_UND,2,FALSE)),0)</f>
        <v>63.23870591762433</v>
      </c>
      <c r="DQ200" s="299">
        <f>IFERROR(IF(CA200="D",IF(DL200="A dispo.",DK200*VLOOKUP('DATI INPUT'!$F$27,TARIFFE_UD,3,FALSE),DK200*VLOOKUP(DL200,TARIFFE_UD,3,FALSE)),DK200*VLOOKUP(CB200-100,TARIFFE_UND,3,FALSE)),0)</f>
        <v>46.077822723118445</v>
      </c>
      <c r="DR200" s="299">
        <f t="shared" si="57"/>
        <v>109.31652864074277</v>
      </c>
    </row>
    <row r="201" spans="1:122" x14ac:dyDescent="0.25">
      <c r="A201" t="s">
        <v>3150</v>
      </c>
      <c r="B201" t="s">
        <v>3151</v>
      </c>
      <c r="C201" t="s">
        <v>477</v>
      </c>
      <c r="D201" t="s">
        <v>1324</v>
      </c>
      <c r="E201" t="s">
        <v>268</v>
      </c>
      <c r="F201" t="s">
        <v>156</v>
      </c>
      <c r="G201" t="s">
        <v>1325</v>
      </c>
      <c r="H201" t="s">
        <v>1326</v>
      </c>
      <c r="I201" t="s">
        <v>1327</v>
      </c>
      <c r="J201" t="s">
        <v>274</v>
      </c>
      <c r="K201" t="s">
        <v>1328</v>
      </c>
      <c r="L201" t="s">
        <v>960</v>
      </c>
      <c r="M201" t="s">
        <v>3152</v>
      </c>
      <c r="N201" t="s">
        <v>879</v>
      </c>
      <c r="O201" t="s">
        <v>998</v>
      </c>
      <c r="P201" t="s">
        <v>3153</v>
      </c>
      <c r="Q201" t="s">
        <v>277</v>
      </c>
      <c r="R201" t="s">
        <v>268</v>
      </c>
      <c r="S201" t="s">
        <v>268</v>
      </c>
      <c r="T201" t="s">
        <v>268</v>
      </c>
      <c r="U201" t="s">
        <v>268</v>
      </c>
      <c r="V201" t="s">
        <v>268</v>
      </c>
      <c r="W201" t="s">
        <v>10368</v>
      </c>
      <c r="X201" t="s">
        <v>10367</v>
      </c>
      <c r="Y201" t="s">
        <v>279</v>
      </c>
      <c r="Z201" t="s">
        <v>268</v>
      </c>
      <c r="AA201" t="s">
        <v>268</v>
      </c>
      <c r="AB201" t="s">
        <v>268</v>
      </c>
      <c r="AC201" t="s">
        <v>268</v>
      </c>
      <c r="AD201" t="s">
        <v>268</v>
      </c>
      <c r="AE201" t="s">
        <v>287</v>
      </c>
      <c r="AF201" t="s">
        <v>1811</v>
      </c>
      <c r="AG201" t="s">
        <v>875</v>
      </c>
      <c r="AH201" t="s">
        <v>2154</v>
      </c>
      <c r="AI201" t="s">
        <v>657</v>
      </c>
      <c r="AJ201" t="s">
        <v>268</v>
      </c>
      <c r="AK201" t="s">
        <v>366</v>
      </c>
      <c r="AL201" t="s">
        <v>268</v>
      </c>
      <c r="AM201" t="s">
        <v>353</v>
      </c>
      <c r="AN201" t="s">
        <v>268</v>
      </c>
      <c r="AO201" t="s">
        <v>268</v>
      </c>
      <c r="AP201" t="s">
        <v>268</v>
      </c>
      <c r="AQ201" t="s">
        <v>268</v>
      </c>
      <c r="AR201" t="s">
        <v>268</v>
      </c>
      <c r="AS201" t="s">
        <v>268</v>
      </c>
      <c r="AT201" t="s">
        <v>268</v>
      </c>
      <c r="AU201" t="s">
        <v>268</v>
      </c>
      <c r="AV201" t="s">
        <v>268</v>
      </c>
      <c r="AW201" t="s">
        <v>268</v>
      </c>
      <c r="AX201" t="s">
        <v>268</v>
      </c>
      <c r="AY201" t="s">
        <v>268</v>
      </c>
      <c r="AZ201" t="s">
        <v>268</v>
      </c>
      <c r="BA201" t="s">
        <v>268</v>
      </c>
      <c r="BB201" t="s">
        <v>268</v>
      </c>
      <c r="BC201" t="s">
        <v>268</v>
      </c>
      <c r="BD201" t="s">
        <v>268</v>
      </c>
      <c r="BE201" t="s">
        <v>268</v>
      </c>
      <c r="BF201" t="s">
        <v>268</v>
      </c>
      <c r="BG201" t="s">
        <v>268</v>
      </c>
      <c r="BH201" t="s">
        <v>268</v>
      </c>
      <c r="BI201" t="s">
        <v>268</v>
      </c>
      <c r="BJ201" t="s">
        <v>268</v>
      </c>
      <c r="BK201" t="s">
        <v>268</v>
      </c>
      <c r="BL201" t="s">
        <v>268</v>
      </c>
      <c r="BM201" t="s">
        <v>268</v>
      </c>
      <c r="BN201" t="s">
        <v>268</v>
      </c>
      <c r="BO201" t="s">
        <v>268</v>
      </c>
      <c r="BP201" t="s">
        <v>268</v>
      </c>
      <c r="BQ201" t="s">
        <v>268</v>
      </c>
      <c r="BR201" t="s">
        <v>268</v>
      </c>
      <c r="BS201" t="s">
        <v>268</v>
      </c>
      <c r="BT201" t="s">
        <v>268</v>
      </c>
      <c r="BU201" t="s">
        <v>268</v>
      </c>
      <c r="BV201" t="s">
        <v>268</v>
      </c>
      <c r="BW201" t="s">
        <v>268</v>
      </c>
      <c r="BX201" t="s">
        <v>268</v>
      </c>
      <c r="BY201">
        <v>8.5</v>
      </c>
      <c r="BZ201">
        <v>8.5</v>
      </c>
      <c r="CA201" t="s">
        <v>142</v>
      </c>
      <c r="CB201" s="356">
        <v>123</v>
      </c>
      <c r="CC201" t="s">
        <v>1817</v>
      </c>
      <c r="CD201" t="s">
        <v>268</v>
      </c>
      <c r="CE201" t="s">
        <v>268</v>
      </c>
      <c r="CF201" t="s">
        <v>268</v>
      </c>
      <c r="CG201" t="s">
        <v>268</v>
      </c>
      <c r="CH201" t="s">
        <v>268</v>
      </c>
      <c r="CI201" t="s">
        <v>268</v>
      </c>
      <c r="CJ201" t="s">
        <v>268</v>
      </c>
      <c r="CK201" t="s">
        <v>268</v>
      </c>
      <c r="CL201" t="s">
        <v>268</v>
      </c>
      <c r="CM201" t="s">
        <v>11224</v>
      </c>
      <c r="CN201">
        <v>5.39</v>
      </c>
      <c r="CO201" t="s">
        <v>268</v>
      </c>
      <c r="CP201">
        <v>5.39</v>
      </c>
      <c r="CQ201">
        <v>365</v>
      </c>
      <c r="CR201" t="s">
        <v>878</v>
      </c>
      <c r="CS201" t="s">
        <v>11225</v>
      </c>
      <c r="CT201" t="s">
        <v>11226</v>
      </c>
      <c r="CU201" t="s">
        <v>11227</v>
      </c>
      <c r="CV201" t="s">
        <v>268</v>
      </c>
      <c r="CW201" t="s">
        <v>268</v>
      </c>
      <c r="CX201" t="s">
        <v>268</v>
      </c>
      <c r="CY201" t="s">
        <v>268</v>
      </c>
      <c r="CZ201" t="s">
        <v>268</v>
      </c>
      <c r="DA201" t="s">
        <v>268</v>
      </c>
      <c r="DB201" s="429">
        <f t="shared" si="45"/>
        <v>0</v>
      </c>
      <c r="DC201" s="284">
        <f t="shared" si="46"/>
        <v>0</v>
      </c>
      <c r="DD201" s="284">
        <f t="shared" si="47"/>
        <v>0</v>
      </c>
      <c r="DE201" s="284">
        <f t="shared" si="48"/>
        <v>0</v>
      </c>
      <c r="DF201" s="295">
        <f t="shared" si="49"/>
        <v>8.5</v>
      </c>
      <c r="DG201" s="284">
        <f t="shared" si="50"/>
        <v>1</v>
      </c>
      <c r="DH201" s="284">
        <f t="shared" si="51"/>
        <v>0</v>
      </c>
      <c r="DI201" s="284">
        <f t="shared" si="52"/>
        <v>0</v>
      </c>
      <c r="DJ201" s="284">
        <f t="shared" si="53"/>
        <v>0</v>
      </c>
      <c r="DK201" s="295">
        <f t="shared" si="54"/>
        <v>0</v>
      </c>
      <c r="DL201" s="297" t="str">
        <f t="shared" si="55"/>
        <v>A dispo.</v>
      </c>
      <c r="DM201" s="430">
        <f>IFERROR(IF(CA201="D",IF(DL201="A dispo.",DF201*VLOOKUP('DATI INPUT'!$F$27,TARIFFE_UD,4,FALSE),DF201*VLOOKUP(DL201,TARIFFE_UD,4,FALSE)),DF201*VLOOKUP(CB201-100,TARIFFE_UND,4,FALSE)),0)</f>
        <v>5.3880201654357291</v>
      </c>
      <c r="DN201" s="430">
        <f>IFERROR(IF(CA201="D",IF(DL201="A dispo.",DK201*VLOOKUP('DATI INPUT'!$F$27,TARIFFE_UD,5,FALSE),DK201*VLOOKUP(DL201,TARIFFE_UD,5,FALSE)),DK201*VLOOKUP(CB201-100,TARIFFE_UND,5,FALSE)),0)</f>
        <v>0</v>
      </c>
      <c r="DO201" s="431">
        <f t="shared" si="56"/>
        <v>-1.9798345642705328E-3</v>
      </c>
      <c r="DP201" s="299">
        <f>IFERROR(IF(CA201="D",IF(DL201="A dispo.",DF201*VLOOKUP('DATI INPUT'!$F$27,TARIFFE_UD,2,FALSE),DF201*VLOOKUP(DL201,TARIFFE_UD,2,FALSE)),DF201*VLOOKUP(CB201-100,TARIFFE_UND,2,FALSE)),0)</f>
        <v>6.7315783896543513</v>
      </c>
      <c r="DQ201" s="299">
        <f>IFERROR(IF(CA201="D",IF(DL201="A dispo.",DK201*VLOOKUP('DATI INPUT'!$F$27,TARIFFE_UD,3,FALSE),DK201*VLOOKUP(DL201,TARIFFE_UD,3,FALSE)),DK201*VLOOKUP(CB201-100,TARIFFE_UND,3,FALSE)),0)</f>
        <v>0</v>
      </c>
      <c r="DR201" s="299">
        <f t="shared" si="57"/>
        <v>6.7315783896543513</v>
      </c>
    </row>
    <row r="202" spans="1:122" x14ac:dyDescent="0.25">
      <c r="A202" t="s">
        <v>3154</v>
      </c>
      <c r="B202" t="s">
        <v>1391</v>
      </c>
      <c r="C202" t="s">
        <v>478</v>
      </c>
      <c r="D202" t="s">
        <v>3155</v>
      </c>
      <c r="E202" t="s">
        <v>268</v>
      </c>
      <c r="F202" t="s">
        <v>156</v>
      </c>
      <c r="G202" t="s">
        <v>3156</v>
      </c>
      <c r="H202" t="s">
        <v>1326</v>
      </c>
      <c r="I202" t="s">
        <v>3157</v>
      </c>
      <c r="J202" t="s">
        <v>274</v>
      </c>
      <c r="K202" t="s">
        <v>3158</v>
      </c>
      <c r="L202" t="s">
        <v>984</v>
      </c>
      <c r="M202" t="s">
        <v>3159</v>
      </c>
      <c r="N202" t="s">
        <v>984</v>
      </c>
      <c r="O202" t="s">
        <v>873</v>
      </c>
      <c r="P202" t="s">
        <v>2560</v>
      </c>
      <c r="Q202" t="s">
        <v>276</v>
      </c>
      <c r="R202" t="s">
        <v>153</v>
      </c>
      <c r="S202" t="s">
        <v>268</v>
      </c>
      <c r="T202" t="s">
        <v>268</v>
      </c>
      <c r="U202" t="s">
        <v>268</v>
      </c>
      <c r="V202" t="s">
        <v>268</v>
      </c>
      <c r="W202" t="s">
        <v>3138</v>
      </c>
      <c r="X202" t="s">
        <v>2560</v>
      </c>
      <c r="Y202" t="s">
        <v>276</v>
      </c>
      <c r="Z202" t="s">
        <v>268</v>
      </c>
      <c r="AA202" t="s">
        <v>268</v>
      </c>
      <c r="AB202" t="s">
        <v>268</v>
      </c>
      <c r="AC202" t="s">
        <v>268</v>
      </c>
      <c r="AD202" t="s">
        <v>268</v>
      </c>
      <c r="AE202" t="s">
        <v>287</v>
      </c>
      <c r="AF202" t="s">
        <v>1811</v>
      </c>
      <c r="AG202" t="s">
        <v>875</v>
      </c>
      <c r="AH202" t="s">
        <v>1963</v>
      </c>
      <c r="AI202" t="s">
        <v>1031</v>
      </c>
      <c r="AJ202" t="s">
        <v>268</v>
      </c>
      <c r="AK202" t="s">
        <v>381</v>
      </c>
      <c r="AL202" t="s">
        <v>268</v>
      </c>
      <c r="AM202" t="s">
        <v>355</v>
      </c>
      <c r="AN202" t="s">
        <v>287</v>
      </c>
      <c r="AO202" t="s">
        <v>1811</v>
      </c>
      <c r="AP202" t="s">
        <v>875</v>
      </c>
      <c r="AQ202" t="s">
        <v>1963</v>
      </c>
      <c r="AR202" t="s">
        <v>1031</v>
      </c>
      <c r="AS202" t="s">
        <v>268</v>
      </c>
      <c r="AT202" t="s">
        <v>395</v>
      </c>
      <c r="AU202" t="s">
        <v>268</v>
      </c>
      <c r="AV202" t="s">
        <v>355</v>
      </c>
      <c r="AW202" t="s">
        <v>268</v>
      </c>
      <c r="AX202" t="s">
        <v>268</v>
      </c>
      <c r="AY202" t="s">
        <v>268</v>
      </c>
      <c r="AZ202" t="s">
        <v>268</v>
      </c>
      <c r="BA202" t="s">
        <v>268</v>
      </c>
      <c r="BB202" t="s">
        <v>268</v>
      </c>
      <c r="BC202" t="s">
        <v>268</v>
      </c>
      <c r="BD202" t="s">
        <v>268</v>
      </c>
      <c r="BE202" t="s">
        <v>268</v>
      </c>
      <c r="BF202" t="s">
        <v>268</v>
      </c>
      <c r="BG202" t="s">
        <v>268</v>
      </c>
      <c r="BH202" t="s">
        <v>268</v>
      </c>
      <c r="BI202" t="s">
        <v>268</v>
      </c>
      <c r="BJ202" t="s">
        <v>268</v>
      </c>
      <c r="BK202" t="s">
        <v>268</v>
      </c>
      <c r="BL202" t="s">
        <v>268</v>
      </c>
      <c r="BM202" t="s">
        <v>268</v>
      </c>
      <c r="BN202" t="s">
        <v>268</v>
      </c>
      <c r="BO202" t="s">
        <v>268</v>
      </c>
      <c r="BP202" t="s">
        <v>268</v>
      </c>
      <c r="BQ202" t="s">
        <v>268</v>
      </c>
      <c r="BR202" t="s">
        <v>268</v>
      </c>
      <c r="BS202" t="s">
        <v>268</v>
      </c>
      <c r="BT202" t="s">
        <v>268</v>
      </c>
      <c r="BU202" t="s">
        <v>268</v>
      </c>
      <c r="BV202" t="s">
        <v>268</v>
      </c>
      <c r="BW202" t="s">
        <v>268</v>
      </c>
      <c r="BX202" t="s">
        <v>268</v>
      </c>
      <c r="BY202">
        <v>174</v>
      </c>
      <c r="BZ202">
        <v>174</v>
      </c>
      <c r="CA202" t="s">
        <v>142</v>
      </c>
      <c r="CB202" s="356">
        <v>122</v>
      </c>
      <c r="CC202" t="s">
        <v>876</v>
      </c>
      <c r="CD202" t="s">
        <v>268</v>
      </c>
      <c r="CE202" t="s">
        <v>268</v>
      </c>
      <c r="CF202" s="356">
        <v>2</v>
      </c>
      <c r="CG202" t="s">
        <v>268</v>
      </c>
      <c r="CH202" t="s">
        <v>268</v>
      </c>
      <c r="CI202" t="s">
        <v>268</v>
      </c>
      <c r="CJ202" t="s">
        <v>268</v>
      </c>
      <c r="CK202" t="s">
        <v>268</v>
      </c>
      <c r="CL202" t="s">
        <v>268</v>
      </c>
      <c r="CM202" t="s">
        <v>11224</v>
      </c>
      <c r="CN202">
        <v>151.52000000000001</v>
      </c>
      <c r="CO202" t="s">
        <v>268</v>
      </c>
      <c r="CP202">
        <v>151.52000000000001</v>
      </c>
      <c r="CQ202">
        <v>365</v>
      </c>
      <c r="CR202" t="s">
        <v>878</v>
      </c>
      <c r="CS202" t="s">
        <v>11225</v>
      </c>
      <c r="CT202" t="s">
        <v>11226</v>
      </c>
      <c r="CU202" t="s">
        <v>11227</v>
      </c>
      <c r="CV202" t="s">
        <v>268</v>
      </c>
      <c r="CW202" t="s">
        <v>268</v>
      </c>
      <c r="CX202" t="s">
        <v>268</v>
      </c>
      <c r="CY202" t="s">
        <v>268</v>
      </c>
      <c r="CZ202" t="s">
        <v>268</v>
      </c>
      <c r="DA202" t="s">
        <v>268</v>
      </c>
      <c r="DB202" s="429">
        <f t="shared" si="45"/>
        <v>0</v>
      </c>
      <c r="DC202" s="284">
        <f t="shared" si="46"/>
        <v>0</v>
      </c>
      <c r="DD202" s="284">
        <f t="shared" si="47"/>
        <v>0</v>
      </c>
      <c r="DE202" s="284">
        <f t="shared" si="48"/>
        <v>0</v>
      </c>
      <c r="DF202" s="295">
        <f t="shared" si="49"/>
        <v>174</v>
      </c>
      <c r="DG202" s="284">
        <f t="shared" si="50"/>
        <v>0</v>
      </c>
      <c r="DH202" s="284">
        <f t="shared" si="51"/>
        <v>0</v>
      </c>
      <c r="DI202" s="284">
        <f t="shared" si="52"/>
        <v>0</v>
      </c>
      <c r="DJ202" s="284">
        <f t="shared" si="53"/>
        <v>0</v>
      </c>
      <c r="DK202" s="295">
        <f t="shared" si="54"/>
        <v>1</v>
      </c>
      <c r="DL202" s="297">
        <f t="shared" si="55"/>
        <v>2</v>
      </c>
      <c r="DM202" s="430">
        <f>IFERROR(IF(CA202="D",IF(DL202="A dispo.",DF202*VLOOKUP('DATI INPUT'!$F$27,TARIFFE_UD,4,FALSE),DF202*VLOOKUP(DL202,TARIFFE_UD,4,FALSE)),DF202*VLOOKUP(CB202-100,TARIFFE_UND,4,FALSE)),0)</f>
        <v>100.08335496842054</v>
      </c>
      <c r="DN202" s="430">
        <f>IFERROR(IF(CA202="D",IF(DL202="A dispo.",DK202*VLOOKUP('DATI INPUT'!$F$27,TARIFFE_UD,5,FALSE),DK202*VLOOKUP(DL202,TARIFFE_UD,5,FALSE)),DK202*VLOOKUP(CB202-100,TARIFFE_UND,5,FALSE)),0)</f>
        <v>51.443731886070836</v>
      </c>
      <c r="DO202" s="431">
        <f t="shared" si="56"/>
        <v>7.0868544913480491E-3</v>
      </c>
      <c r="DP202" s="299">
        <f>IFERROR(IF(CA202="D",IF(DL202="A dispo.",DF202*VLOOKUP('DATI INPUT'!$F$27,TARIFFE_UD,2,FALSE),DF202*VLOOKUP(DL202,TARIFFE_UD,2,FALSE)),DF202*VLOOKUP(CB202-100,TARIFFE_UND,2,FALSE)),0)</f>
        <v>125.04016851893901</v>
      </c>
      <c r="DQ202" s="299">
        <f>IFERROR(IF(CA202="D",IF(DL202="A dispo.",DK202*VLOOKUP('DATI INPUT'!$F$27,TARIFFE_UD,3,FALSE),DK202*VLOOKUP(DL202,TARIFFE_UD,3,FALSE)),DK202*VLOOKUP(CB202-100,TARIFFE_UND,3,FALSE)),0)</f>
        <v>46.077822723118445</v>
      </c>
      <c r="DR202" s="299">
        <f t="shared" si="57"/>
        <v>171.11799124205746</v>
      </c>
    </row>
    <row r="203" spans="1:122" x14ac:dyDescent="0.25">
      <c r="A203" t="s">
        <v>3160</v>
      </c>
      <c r="B203" t="s">
        <v>985</v>
      </c>
      <c r="C203" t="s">
        <v>3161</v>
      </c>
      <c r="D203" t="s">
        <v>3162</v>
      </c>
      <c r="E203" t="s">
        <v>268</v>
      </c>
      <c r="F203" t="s">
        <v>156</v>
      </c>
      <c r="G203" t="s">
        <v>3163</v>
      </c>
      <c r="H203" t="s">
        <v>1033</v>
      </c>
      <c r="I203" t="s">
        <v>3164</v>
      </c>
      <c r="J203" t="s">
        <v>156</v>
      </c>
      <c r="K203" t="s">
        <v>3165</v>
      </c>
      <c r="L203" t="s">
        <v>960</v>
      </c>
      <c r="M203" t="s">
        <v>3166</v>
      </c>
      <c r="N203" t="s">
        <v>984</v>
      </c>
      <c r="O203" t="s">
        <v>873</v>
      </c>
      <c r="P203" t="s">
        <v>887</v>
      </c>
      <c r="Q203" t="s">
        <v>331</v>
      </c>
      <c r="R203" t="s">
        <v>268</v>
      </c>
      <c r="S203" t="s">
        <v>268</v>
      </c>
      <c r="T203" t="s">
        <v>268</v>
      </c>
      <c r="U203" t="s">
        <v>268</v>
      </c>
      <c r="V203" t="s">
        <v>268</v>
      </c>
      <c r="W203" t="s">
        <v>3166</v>
      </c>
      <c r="X203" t="s">
        <v>887</v>
      </c>
      <c r="Y203" t="s">
        <v>331</v>
      </c>
      <c r="Z203" t="s">
        <v>268</v>
      </c>
      <c r="AA203" t="s">
        <v>268</v>
      </c>
      <c r="AB203" t="s">
        <v>268</v>
      </c>
      <c r="AC203" t="s">
        <v>268</v>
      </c>
      <c r="AD203" t="s">
        <v>268</v>
      </c>
      <c r="AE203" t="s">
        <v>287</v>
      </c>
      <c r="AF203" t="s">
        <v>268</v>
      </c>
      <c r="AG203" t="s">
        <v>268</v>
      </c>
      <c r="AH203" t="s">
        <v>3167</v>
      </c>
      <c r="AI203" t="s">
        <v>3168</v>
      </c>
      <c r="AJ203" t="s">
        <v>268</v>
      </c>
      <c r="AK203" t="s">
        <v>377</v>
      </c>
      <c r="AL203" t="s">
        <v>268</v>
      </c>
      <c r="AM203" t="s">
        <v>268</v>
      </c>
      <c r="AN203" t="s">
        <v>268</v>
      </c>
      <c r="AO203" t="s">
        <v>268</v>
      </c>
      <c r="AP203" t="s">
        <v>268</v>
      </c>
      <c r="AQ203" t="s">
        <v>268</v>
      </c>
      <c r="AR203" t="s">
        <v>268</v>
      </c>
      <c r="AS203" t="s">
        <v>268</v>
      </c>
      <c r="AT203" t="s">
        <v>268</v>
      </c>
      <c r="AU203" t="s">
        <v>268</v>
      </c>
      <c r="AV203" t="s">
        <v>268</v>
      </c>
      <c r="AW203" t="s">
        <v>268</v>
      </c>
      <c r="AX203" t="s">
        <v>268</v>
      </c>
      <c r="AY203" t="s">
        <v>268</v>
      </c>
      <c r="AZ203" t="s">
        <v>268</v>
      </c>
      <c r="BA203" t="s">
        <v>268</v>
      </c>
      <c r="BB203" t="s">
        <v>268</v>
      </c>
      <c r="BC203" t="s">
        <v>268</v>
      </c>
      <c r="BD203" t="s">
        <v>268</v>
      </c>
      <c r="BE203" t="s">
        <v>268</v>
      </c>
      <c r="BF203" t="s">
        <v>268</v>
      </c>
      <c r="BG203" t="s">
        <v>268</v>
      </c>
      <c r="BH203" t="s">
        <v>268</v>
      </c>
      <c r="BI203" t="s">
        <v>268</v>
      </c>
      <c r="BJ203" t="s">
        <v>268</v>
      </c>
      <c r="BK203" t="s">
        <v>268</v>
      </c>
      <c r="BL203" t="s">
        <v>268</v>
      </c>
      <c r="BM203" t="s">
        <v>268</v>
      </c>
      <c r="BN203" t="s">
        <v>268</v>
      </c>
      <c r="BO203" t="s">
        <v>268</v>
      </c>
      <c r="BP203" t="s">
        <v>268</v>
      </c>
      <c r="BQ203" t="s">
        <v>268</v>
      </c>
      <c r="BR203" t="s">
        <v>268</v>
      </c>
      <c r="BS203" t="s">
        <v>268</v>
      </c>
      <c r="BT203" t="s">
        <v>268</v>
      </c>
      <c r="BU203" t="s">
        <v>268</v>
      </c>
      <c r="BV203" t="s">
        <v>268</v>
      </c>
      <c r="BW203" t="s">
        <v>268</v>
      </c>
      <c r="BX203" t="s">
        <v>268</v>
      </c>
      <c r="BY203">
        <v>60</v>
      </c>
      <c r="BZ203">
        <v>60</v>
      </c>
      <c r="CA203" t="s">
        <v>142</v>
      </c>
      <c r="CB203" s="356">
        <v>122</v>
      </c>
      <c r="CC203" t="s">
        <v>876</v>
      </c>
      <c r="CD203" t="s">
        <v>268</v>
      </c>
      <c r="CE203" t="s">
        <v>268</v>
      </c>
      <c r="CF203" s="356">
        <v>2</v>
      </c>
      <c r="CG203" t="s">
        <v>268</v>
      </c>
      <c r="CH203" t="s">
        <v>268</v>
      </c>
      <c r="CI203" t="s">
        <v>268</v>
      </c>
      <c r="CJ203" t="s">
        <v>268</v>
      </c>
      <c r="CK203" t="s">
        <v>268</v>
      </c>
      <c r="CL203" t="s">
        <v>268</v>
      </c>
      <c r="CM203" t="s">
        <v>11224</v>
      </c>
      <c r="CN203">
        <v>85.95</v>
      </c>
      <c r="CO203" t="s">
        <v>268</v>
      </c>
      <c r="CP203">
        <v>85.95</v>
      </c>
      <c r="CQ203">
        <v>365</v>
      </c>
      <c r="CR203" t="s">
        <v>878</v>
      </c>
      <c r="CS203" t="s">
        <v>11225</v>
      </c>
      <c r="CT203" t="s">
        <v>11226</v>
      </c>
      <c r="CU203" t="s">
        <v>11227</v>
      </c>
      <c r="CV203" t="s">
        <v>268</v>
      </c>
      <c r="CW203" t="s">
        <v>268</v>
      </c>
      <c r="CX203" t="s">
        <v>268</v>
      </c>
      <c r="CY203" t="s">
        <v>268</v>
      </c>
      <c r="CZ203" t="s">
        <v>268</v>
      </c>
      <c r="DA203" t="s">
        <v>268</v>
      </c>
      <c r="DB203" s="429">
        <f t="shared" si="45"/>
        <v>0</v>
      </c>
      <c r="DC203" s="284">
        <f t="shared" si="46"/>
        <v>0</v>
      </c>
      <c r="DD203" s="284">
        <f t="shared" si="47"/>
        <v>0</v>
      </c>
      <c r="DE203" s="284">
        <f t="shared" si="48"/>
        <v>0</v>
      </c>
      <c r="DF203" s="295">
        <f t="shared" si="49"/>
        <v>60</v>
      </c>
      <c r="DG203" s="284">
        <f t="shared" si="50"/>
        <v>0</v>
      </c>
      <c r="DH203" s="284">
        <f t="shared" si="51"/>
        <v>0</v>
      </c>
      <c r="DI203" s="284">
        <f t="shared" si="52"/>
        <v>0</v>
      </c>
      <c r="DJ203" s="284">
        <f t="shared" si="53"/>
        <v>0</v>
      </c>
      <c r="DK203" s="295">
        <f t="shared" si="54"/>
        <v>1</v>
      </c>
      <c r="DL203" s="297">
        <f t="shared" si="55"/>
        <v>2</v>
      </c>
      <c r="DM203" s="430">
        <f>IFERROR(IF(CA203="D",IF(DL203="A dispo.",DF203*VLOOKUP('DATI INPUT'!$F$27,TARIFFE_UD,4,FALSE),DF203*VLOOKUP(DL203,TARIFFE_UD,4,FALSE)),DF203*VLOOKUP(CB203-100,TARIFFE_UND,4,FALSE)),0)</f>
        <v>34.511501713248464</v>
      </c>
      <c r="DN203" s="430">
        <f>IFERROR(IF(CA203="D",IF(DL203="A dispo.",DK203*VLOOKUP('DATI INPUT'!$F$27,TARIFFE_UD,5,FALSE),DK203*VLOOKUP(DL203,TARIFFE_UD,5,FALSE)),DK203*VLOOKUP(CB203-100,TARIFFE_UND,5,FALSE)),0)</f>
        <v>51.443731886070836</v>
      </c>
      <c r="DO203" s="431">
        <f t="shared" si="56"/>
        <v>5.2335993192968999E-3</v>
      </c>
      <c r="DP203" s="299">
        <f>IFERROR(IF(CA203="D",IF(DL203="A dispo.",DF203*VLOOKUP('DATI INPUT'!$F$27,TARIFFE_UD,2,FALSE),DF203*VLOOKUP(DL203,TARIFFE_UD,2,FALSE)),DF203*VLOOKUP(CB203-100,TARIFFE_UND,2,FALSE)),0)</f>
        <v>43.117299489289316</v>
      </c>
      <c r="DQ203" s="299">
        <f>IFERROR(IF(CA203="D",IF(DL203="A dispo.",DK203*VLOOKUP('DATI INPUT'!$F$27,TARIFFE_UD,3,FALSE),DK203*VLOOKUP(DL203,TARIFFE_UD,3,FALSE)),DK203*VLOOKUP(CB203-100,TARIFFE_UND,3,FALSE)),0)</f>
        <v>46.077822723118445</v>
      </c>
      <c r="DR203" s="299">
        <f t="shared" si="57"/>
        <v>89.195122212407767</v>
      </c>
    </row>
    <row r="204" spans="1:122" x14ac:dyDescent="0.25">
      <c r="A204" t="s">
        <v>3169</v>
      </c>
      <c r="B204" t="s">
        <v>3170</v>
      </c>
      <c r="C204" t="s">
        <v>3171</v>
      </c>
      <c r="D204" t="s">
        <v>3172</v>
      </c>
      <c r="E204" t="s">
        <v>268</v>
      </c>
      <c r="F204" t="s">
        <v>156</v>
      </c>
      <c r="G204" t="s">
        <v>3173</v>
      </c>
      <c r="H204" t="s">
        <v>1326</v>
      </c>
      <c r="I204" t="s">
        <v>3174</v>
      </c>
      <c r="J204" t="s">
        <v>156</v>
      </c>
      <c r="K204" t="s">
        <v>3175</v>
      </c>
      <c r="L204" t="s">
        <v>984</v>
      </c>
      <c r="M204" t="s">
        <v>10378</v>
      </c>
      <c r="N204" t="s">
        <v>984</v>
      </c>
      <c r="O204" t="s">
        <v>873</v>
      </c>
      <c r="P204" t="s">
        <v>10367</v>
      </c>
      <c r="Q204" t="s">
        <v>276</v>
      </c>
      <c r="R204" t="s">
        <v>268</v>
      </c>
      <c r="S204" t="s">
        <v>268</v>
      </c>
      <c r="T204" t="s">
        <v>268</v>
      </c>
      <c r="U204" t="s">
        <v>268</v>
      </c>
      <c r="V204" t="s">
        <v>268</v>
      </c>
      <c r="W204" t="s">
        <v>10378</v>
      </c>
      <c r="X204" t="s">
        <v>10367</v>
      </c>
      <c r="Y204" t="s">
        <v>276</v>
      </c>
      <c r="Z204" t="s">
        <v>268</v>
      </c>
      <c r="AA204" t="s">
        <v>268</v>
      </c>
      <c r="AB204" t="s">
        <v>268</v>
      </c>
      <c r="AC204" t="s">
        <v>268</v>
      </c>
      <c r="AD204" t="s">
        <v>268</v>
      </c>
      <c r="AE204" t="s">
        <v>287</v>
      </c>
      <c r="AF204" t="s">
        <v>1811</v>
      </c>
      <c r="AG204" t="s">
        <v>875</v>
      </c>
      <c r="AH204" t="s">
        <v>2154</v>
      </c>
      <c r="AI204" t="s">
        <v>952</v>
      </c>
      <c r="AJ204" t="s">
        <v>268</v>
      </c>
      <c r="AK204" t="s">
        <v>395</v>
      </c>
      <c r="AL204" t="s">
        <v>268</v>
      </c>
      <c r="AM204" t="s">
        <v>405</v>
      </c>
      <c r="AN204" t="s">
        <v>268</v>
      </c>
      <c r="AO204" t="s">
        <v>268</v>
      </c>
      <c r="AP204" t="s">
        <v>268</v>
      </c>
      <c r="AQ204" t="s">
        <v>268</v>
      </c>
      <c r="AR204" t="s">
        <v>268</v>
      </c>
      <c r="AS204" t="s">
        <v>268</v>
      </c>
      <c r="AT204" t="s">
        <v>268</v>
      </c>
      <c r="AU204" t="s">
        <v>268</v>
      </c>
      <c r="AV204" t="s">
        <v>268</v>
      </c>
      <c r="AW204" t="s">
        <v>268</v>
      </c>
      <c r="AX204" t="s">
        <v>268</v>
      </c>
      <c r="AY204" t="s">
        <v>268</v>
      </c>
      <c r="AZ204" t="s">
        <v>268</v>
      </c>
      <c r="BA204" t="s">
        <v>268</v>
      </c>
      <c r="BB204" t="s">
        <v>268</v>
      </c>
      <c r="BC204" t="s">
        <v>268</v>
      </c>
      <c r="BD204" t="s">
        <v>268</v>
      </c>
      <c r="BE204" t="s">
        <v>268</v>
      </c>
      <c r="BF204" t="s">
        <v>268</v>
      </c>
      <c r="BG204" t="s">
        <v>268</v>
      </c>
      <c r="BH204" t="s">
        <v>268</v>
      </c>
      <c r="BI204" t="s">
        <v>268</v>
      </c>
      <c r="BJ204" t="s">
        <v>268</v>
      </c>
      <c r="BK204" t="s">
        <v>268</v>
      </c>
      <c r="BL204" t="s">
        <v>268</v>
      </c>
      <c r="BM204" t="s">
        <v>268</v>
      </c>
      <c r="BN204" t="s">
        <v>268</v>
      </c>
      <c r="BO204" t="s">
        <v>268</v>
      </c>
      <c r="BP204" t="s">
        <v>268</v>
      </c>
      <c r="BQ204" t="s">
        <v>268</v>
      </c>
      <c r="BR204" t="s">
        <v>268</v>
      </c>
      <c r="BS204" t="s">
        <v>268</v>
      </c>
      <c r="BT204" t="s">
        <v>268</v>
      </c>
      <c r="BU204" t="s">
        <v>268</v>
      </c>
      <c r="BV204" t="s">
        <v>268</v>
      </c>
      <c r="BW204" t="s">
        <v>268</v>
      </c>
      <c r="BX204" t="s">
        <v>268</v>
      </c>
      <c r="BY204">
        <v>45.7</v>
      </c>
      <c r="BZ204">
        <v>45.7</v>
      </c>
      <c r="CA204" t="s">
        <v>142</v>
      </c>
      <c r="CB204" s="356">
        <v>122</v>
      </c>
      <c r="CC204" t="s">
        <v>876</v>
      </c>
      <c r="CD204" t="s">
        <v>268</v>
      </c>
      <c r="CE204" t="s">
        <v>268</v>
      </c>
      <c r="CF204" s="356">
        <v>1</v>
      </c>
      <c r="CG204" t="s">
        <v>268</v>
      </c>
      <c r="CH204" t="s">
        <v>268</v>
      </c>
      <c r="CI204" t="s">
        <v>268</v>
      </c>
      <c r="CJ204" t="s">
        <v>268</v>
      </c>
      <c r="CK204" t="s">
        <v>268</v>
      </c>
      <c r="CL204" t="s">
        <v>268</v>
      </c>
      <c r="CM204" t="s">
        <v>11224</v>
      </c>
      <c r="CN204">
        <v>39.46</v>
      </c>
      <c r="CO204" t="s">
        <v>268</v>
      </c>
      <c r="CP204">
        <v>39.46</v>
      </c>
      <c r="CQ204">
        <v>365</v>
      </c>
      <c r="CR204" t="s">
        <v>878</v>
      </c>
      <c r="CS204" t="s">
        <v>11225</v>
      </c>
      <c r="CT204" t="s">
        <v>11226</v>
      </c>
      <c r="CU204" t="s">
        <v>11227</v>
      </c>
      <c r="CV204" t="s">
        <v>268</v>
      </c>
      <c r="CW204" t="s">
        <v>268</v>
      </c>
      <c r="CX204" t="s">
        <v>268</v>
      </c>
      <c r="CY204" t="s">
        <v>268</v>
      </c>
      <c r="CZ204" t="s">
        <v>268</v>
      </c>
      <c r="DA204" t="s">
        <v>268</v>
      </c>
      <c r="DB204" s="429">
        <f t="shared" si="45"/>
        <v>0</v>
      </c>
      <c r="DC204" s="284">
        <f t="shared" si="46"/>
        <v>0</v>
      </c>
      <c r="DD204" s="284">
        <f t="shared" si="47"/>
        <v>0</v>
      </c>
      <c r="DE204" s="284">
        <f t="shared" si="48"/>
        <v>0</v>
      </c>
      <c r="DF204" s="295">
        <f t="shared" si="49"/>
        <v>45.699999999999996</v>
      </c>
      <c r="DG204" s="284">
        <f t="shared" si="50"/>
        <v>0</v>
      </c>
      <c r="DH204" s="284">
        <f t="shared" si="51"/>
        <v>0</v>
      </c>
      <c r="DI204" s="284">
        <f t="shared" si="52"/>
        <v>0</v>
      </c>
      <c r="DJ204" s="284">
        <f t="shared" si="53"/>
        <v>0</v>
      </c>
      <c r="DK204" s="295">
        <f t="shared" si="54"/>
        <v>1</v>
      </c>
      <c r="DL204" s="297">
        <f t="shared" si="55"/>
        <v>1</v>
      </c>
      <c r="DM204" s="430">
        <f>IFERROR(IF(CA204="D",IF(DL204="A dispo.",DF204*VLOOKUP('DATI INPUT'!$F$27,TARIFFE_UD,4,FALSE),DF204*VLOOKUP(DL204,TARIFFE_UD,4,FALSE)),DF204*VLOOKUP(CB204-100,TARIFFE_UND,4,FALSE)),0)</f>
        <v>22.531080404220777</v>
      </c>
      <c r="DN204" s="430">
        <f>IFERROR(IF(CA204="D",IF(DL204="A dispo.",DK204*VLOOKUP('DATI INPUT'!$F$27,TARIFFE_UD,5,FALSE),DK204*VLOOKUP(DL204,TARIFFE_UD,5,FALSE)),DK204*VLOOKUP(CB204-100,TARIFFE_UND,5,FALSE)),0)</f>
        <v>16.930848468833439</v>
      </c>
      <c r="DO204" s="431">
        <f t="shared" si="56"/>
        <v>1.9288730542186272E-3</v>
      </c>
      <c r="DP204" s="299">
        <f>IFERROR(IF(CA204="D",IF(DL204="A dispo.",DF204*VLOOKUP('DATI INPUT'!$F$27,TARIFFE_UD,2,FALSE),DF204*VLOOKUP(DL204,TARIFFE_UD,2,FALSE)),DF204*VLOOKUP(CB204-100,TARIFFE_UND,2,FALSE)),0)</f>
        <v>28.149436952293165</v>
      </c>
      <c r="DQ204" s="299">
        <f>IFERROR(IF(CA204="D",IF(DL204="A dispo.",DK204*VLOOKUP('DATI INPUT'!$F$27,TARIFFE_UD,3,FALSE),DK204*VLOOKUP(DL204,TARIFFE_UD,3,FALSE)),DK204*VLOOKUP(CB204-100,TARIFFE_UND,3,FALSE)),0)</f>
        <v>15.164853048114928</v>
      </c>
      <c r="DR204" s="299">
        <f t="shared" si="57"/>
        <v>43.314290000408093</v>
      </c>
    </row>
    <row r="205" spans="1:122" x14ac:dyDescent="0.25">
      <c r="A205" t="s">
        <v>3177</v>
      </c>
      <c r="B205" t="s">
        <v>3178</v>
      </c>
      <c r="C205" t="s">
        <v>3179</v>
      </c>
      <c r="D205" t="s">
        <v>3180</v>
      </c>
      <c r="E205" t="s">
        <v>268</v>
      </c>
      <c r="F205" t="s">
        <v>156</v>
      </c>
      <c r="G205" t="s">
        <v>3181</v>
      </c>
      <c r="H205" t="s">
        <v>1326</v>
      </c>
      <c r="I205" t="s">
        <v>3182</v>
      </c>
      <c r="J205" t="s">
        <v>274</v>
      </c>
      <c r="K205" t="s">
        <v>3183</v>
      </c>
      <c r="L205" t="s">
        <v>3118</v>
      </c>
      <c r="M205" t="s">
        <v>10379</v>
      </c>
      <c r="N205" t="s">
        <v>984</v>
      </c>
      <c r="O205" t="s">
        <v>873</v>
      </c>
      <c r="P205" t="s">
        <v>10367</v>
      </c>
      <c r="Q205" t="s">
        <v>294</v>
      </c>
      <c r="R205" t="s">
        <v>268</v>
      </c>
      <c r="S205" t="s">
        <v>268</v>
      </c>
      <c r="T205" t="s">
        <v>268</v>
      </c>
      <c r="U205" t="s">
        <v>268</v>
      </c>
      <c r="V205" t="s">
        <v>268</v>
      </c>
      <c r="W205" t="s">
        <v>10379</v>
      </c>
      <c r="X205" t="s">
        <v>10367</v>
      </c>
      <c r="Y205" t="s">
        <v>294</v>
      </c>
      <c r="Z205" t="s">
        <v>268</v>
      </c>
      <c r="AA205" t="s">
        <v>268</v>
      </c>
      <c r="AB205" t="s">
        <v>268</v>
      </c>
      <c r="AC205" t="s">
        <v>268</v>
      </c>
      <c r="AD205" t="s">
        <v>268</v>
      </c>
      <c r="AE205" t="s">
        <v>287</v>
      </c>
      <c r="AF205" t="s">
        <v>1811</v>
      </c>
      <c r="AG205" t="s">
        <v>875</v>
      </c>
      <c r="AH205" t="s">
        <v>2154</v>
      </c>
      <c r="AI205" t="s">
        <v>3185</v>
      </c>
      <c r="AJ205" t="s">
        <v>268</v>
      </c>
      <c r="AK205" t="s">
        <v>381</v>
      </c>
      <c r="AL205" t="s">
        <v>268</v>
      </c>
      <c r="AM205" t="s">
        <v>405</v>
      </c>
      <c r="AN205" t="s">
        <v>268</v>
      </c>
      <c r="AO205" t="s">
        <v>268</v>
      </c>
      <c r="AP205" t="s">
        <v>268</v>
      </c>
      <c r="AQ205" t="s">
        <v>268</v>
      </c>
      <c r="AR205" t="s">
        <v>268</v>
      </c>
      <c r="AS205" t="s">
        <v>268</v>
      </c>
      <c r="AT205" t="s">
        <v>268</v>
      </c>
      <c r="AU205" t="s">
        <v>268</v>
      </c>
      <c r="AV205" t="s">
        <v>268</v>
      </c>
      <c r="AW205" t="s">
        <v>268</v>
      </c>
      <c r="AX205" t="s">
        <v>268</v>
      </c>
      <c r="AY205" t="s">
        <v>268</v>
      </c>
      <c r="AZ205" t="s">
        <v>268</v>
      </c>
      <c r="BA205" t="s">
        <v>268</v>
      </c>
      <c r="BB205" t="s">
        <v>268</v>
      </c>
      <c r="BC205" t="s">
        <v>268</v>
      </c>
      <c r="BD205" t="s">
        <v>268</v>
      </c>
      <c r="BE205" t="s">
        <v>268</v>
      </c>
      <c r="BF205" t="s">
        <v>268</v>
      </c>
      <c r="BG205" t="s">
        <v>268</v>
      </c>
      <c r="BH205" t="s">
        <v>268</v>
      </c>
      <c r="BI205" t="s">
        <v>268</v>
      </c>
      <c r="BJ205" t="s">
        <v>268</v>
      </c>
      <c r="BK205" t="s">
        <v>268</v>
      </c>
      <c r="BL205" t="s">
        <v>268</v>
      </c>
      <c r="BM205" t="s">
        <v>268</v>
      </c>
      <c r="BN205" t="s">
        <v>268</v>
      </c>
      <c r="BO205" t="s">
        <v>268</v>
      </c>
      <c r="BP205" t="s">
        <v>268</v>
      </c>
      <c r="BQ205" t="s">
        <v>268</v>
      </c>
      <c r="BR205" t="s">
        <v>268</v>
      </c>
      <c r="BS205" t="s">
        <v>268</v>
      </c>
      <c r="BT205" t="s">
        <v>268</v>
      </c>
      <c r="BU205" t="s">
        <v>268</v>
      </c>
      <c r="BV205" t="s">
        <v>268</v>
      </c>
      <c r="BW205" t="s">
        <v>268</v>
      </c>
      <c r="BX205" t="s">
        <v>268</v>
      </c>
      <c r="BY205">
        <v>100</v>
      </c>
      <c r="BZ205">
        <v>100</v>
      </c>
      <c r="CA205" t="s">
        <v>142</v>
      </c>
      <c r="CB205" s="356">
        <v>122</v>
      </c>
      <c r="CC205" t="s">
        <v>876</v>
      </c>
      <c r="CD205" t="s">
        <v>268</v>
      </c>
      <c r="CE205" t="s">
        <v>268</v>
      </c>
      <c r="CF205" s="356">
        <v>2</v>
      </c>
      <c r="CG205" t="s">
        <v>268</v>
      </c>
      <c r="CH205" t="s">
        <v>268</v>
      </c>
      <c r="CI205" t="s">
        <v>268</v>
      </c>
      <c r="CJ205" t="s">
        <v>268</v>
      </c>
      <c r="CK205" t="s">
        <v>268</v>
      </c>
      <c r="CL205" t="s">
        <v>268</v>
      </c>
      <c r="CM205" t="s">
        <v>11224</v>
      </c>
      <c r="CN205">
        <v>108.96</v>
      </c>
      <c r="CO205" t="s">
        <v>268</v>
      </c>
      <c r="CP205">
        <v>108.96</v>
      </c>
      <c r="CQ205">
        <v>365</v>
      </c>
      <c r="CR205" t="s">
        <v>878</v>
      </c>
      <c r="CS205" t="s">
        <v>11225</v>
      </c>
      <c r="CT205" t="s">
        <v>11226</v>
      </c>
      <c r="CU205" t="s">
        <v>11227</v>
      </c>
      <c r="CV205" t="s">
        <v>268</v>
      </c>
      <c r="CW205" t="s">
        <v>268</v>
      </c>
      <c r="CX205" t="s">
        <v>268</v>
      </c>
      <c r="CY205" t="s">
        <v>268</v>
      </c>
      <c r="CZ205" t="s">
        <v>268</v>
      </c>
      <c r="DA205" t="s">
        <v>268</v>
      </c>
      <c r="DB205" s="429">
        <f t="shared" si="45"/>
        <v>0</v>
      </c>
      <c r="DC205" s="284">
        <f t="shared" si="46"/>
        <v>0</v>
      </c>
      <c r="DD205" s="284">
        <f t="shared" si="47"/>
        <v>0</v>
      </c>
      <c r="DE205" s="284">
        <f t="shared" si="48"/>
        <v>0</v>
      </c>
      <c r="DF205" s="295">
        <f t="shared" si="49"/>
        <v>100</v>
      </c>
      <c r="DG205" s="284">
        <f t="shared" si="50"/>
        <v>0</v>
      </c>
      <c r="DH205" s="284">
        <f t="shared" si="51"/>
        <v>0</v>
      </c>
      <c r="DI205" s="284">
        <f t="shared" si="52"/>
        <v>0</v>
      </c>
      <c r="DJ205" s="284">
        <f t="shared" si="53"/>
        <v>0</v>
      </c>
      <c r="DK205" s="295">
        <f t="shared" si="54"/>
        <v>1</v>
      </c>
      <c r="DL205" s="297">
        <f t="shared" si="55"/>
        <v>2</v>
      </c>
      <c r="DM205" s="430">
        <f>IFERROR(IF(CA205="D",IF(DL205="A dispo.",DF205*VLOOKUP('DATI INPUT'!$F$27,TARIFFE_UD,4,FALSE),DF205*VLOOKUP(DL205,TARIFFE_UD,4,FALSE)),DF205*VLOOKUP(CB205-100,TARIFFE_UND,4,FALSE)),0)</f>
        <v>57.519169522080773</v>
      </c>
      <c r="DN205" s="430">
        <f>IFERROR(IF(CA205="D",IF(DL205="A dispo.",DK205*VLOOKUP('DATI INPUT'!$F$27,TARIFFE_UD,5,FALSE),DK205*VLOOKUP(DL205,TARIFFE_UD,5,FALSE)),DK205*VLOOKUP(CB205-100,TARIFFE_UND,5,FALSE)),0)</f>
        <v>51.443731886070836</v>
      </c>
      <c r="DO205" s="431">
        <f t="shared" si="56"/>
        <v>2.9014081516152146E-3</v>
      </c>
      <c r="DP205" s="299">
        <f>IFERROR(IF(CA205="D",IF(DL205="A dispo.",DF205*VLOOKUP('DATI INPUT'!$F$27,TARIFFE_UD,2,FALSE),DF205*VLOOKUP(DL205,TARIFFE_UD,2,FALSE)),DF205*VLOOKUP(CB205-100,TARIFFE_UND,2,FALSE)),0)</f>
        <v>71.8621658154822</v>
      </c>
      <c r="DQ205" s="299">
        <f>IFERROR(IF(CA205="D",IF(DL205="A dispo.",DK205*VLOOKUP('DATI INPUT'!$F$27,TARIFFE_UD,3,FALSE),DK205*VLOOKUP(DL205,TARIFFE_UD,3,FALSE)),DK205*VLOOKUP(CB205-100,TARIFFE_UND,3,FALSE)),0)</f>
        <v>46.077822723118445</v>
      </c>
      <c r="DR205" s="299">
        <f t="shared" si="57"/>
        <v>117.93998853860064</v>
      </c>
    </row>
    <row r="206" spans="1:122" x14ac:dyDescent="0.25">
      <c r="A206" t="s">
        <v>3194</v>
      </c>
      <c r="B206" t="s">
        <v>3195</v>
      </c>
      <c r="C206" t="s">
        <v>482</v>
      </c>
      <c r="D206" t="s">
        <v>3196</v>
      </c>
      <c r="E206" t="s">
        <v>268</v>
      </c>
      <c r="F206" t="s">
        <v>156</v>
      </c>
      <c r="G206" t="s">
        <v>3197</v>
      </c>
      <c r="H206" t="s">
        <v>1033</v>
      </c>
      <c r="I206" t="s">
        <v>3198</v>
      </c>
      <c r="J206" t="s">
        <v>274</v>
      </c>
      <c r="K206" t="s">
        <v>3199</v>
      </c>
      <c r="L206" t="s">
        <v>960</v>
      </c>
      <c r="M206" t="s">
        <v>3200</v>
      </c>
      <c r="N206" t="s">
        <v>3201</v>
      </c>
      <c r="O206" t="s">
        <v>3202</v>
      </c>
      <c r="P206" t="s">
        <v>3203</v>
      </c>
      <c r="Q206" t="s">
        <v>339</v>
      </c>
      <c r="R206" t="s">
        <v>268</v>
      </c>
      <c r="S206" t="s">
        <v>268</v>
      </c>
      <c r="T206" t="s">
        <v>268</v>
      </c>
      <c r="U206" t="s">
        <v>268</v>
      </c>
      <c r="V206" t="s">
        <v>268</v>
      </c>
      <c r="W206" t="s">
        <v>2955</v>
      </c>
      <c r="X206" t="s">
        <v>1310</v>
      </c>
      <c r="Y206" t="s">
        <v>285</v>
      </c>
      <c r="Z206" t="s">
        <v>268</v>
      </c>
      <c r="AA206" t="s">
        <v>268</v>
      </c>
      <c r="AB206" t="s">
        <v>268</v>
      </c>
      <c r="AC206" t="s">
        <v>268</v>
      </c>
      <c r="AD206" t="s">
        <v>268</v>
      </c>
      <c r="AE206" t="s">
        <v>287</v>
      </c>
      <c r="AF206" t="s">
        <v>1811</v>
      </c>
      <c r="AG206" t="s">
        <v>875</v>
      </c>
      <c r="AH206" t="s">
        <v>1812</v>
      </c>
      <c r="AI206" t="s">
        <v>1144</v>
      </c>
      <c r="AJ206" t="s">
        <v>268</v>
      </c>
      <c r="AK206" t="s">
        <v>395</v>
      </c>
      <c r="AL206" t="s">
        <v>268</v>
      </c>
      <c r="AM206" t="s">
        <v>288</v>
      </c>
      <c r="AN206" t="s">
        <v>268</v>
      </c>
      <c r="AO206" t="s">
        <v>268</v>
      </c>
      <c r="AP206" t="s">
        <v>268</v>
      </c>
      <c r="AQ206" t="s">
        <v>268</v>
      </c>
      <c r="AR206" t="s">
        <v>268</v>
      </c>
      <c r="AS206" t="s">
        <v>268</v>
      </c>
      <c r="AT206" t="s">
        <v>268</v>
      </c>
      <c r="AU206" t="s">
        <v>268</v>
      </c>
      <c r="AV206" t="s">
        <v>268</v>
      </c>
      <c r="AW206" t="s">
        <v>268</v>
      </c>
      <c r="AX206" t="s">
        <v>268</v>
      </c>
      <c r="AY206" t="s">
        <v>268</v>
      </c>
      <c r="AZ206" t="s">
        <v>268</v>
      </c>
      <c r="BA206" t="s">
        <v>268</v>
      </c>
      <c r="BB206" t="s">
        <v>268</v>
      </c>
      <c r="BC206" t="s">
        <v>268</v>
      </c>
      <c r="BD206" t="s">
        <v>268</v>
      </c>
      <c r="BE206" t="s">
        <v>268</v>
      </c>
      <c r="BF206" t="s">
        <v>268</v>
      </c>
      <c r="BG206" t="s">
        <v>268</v>
      </c>
      <c r="BH206" t="s">
        <v>268</v>
      </c>
      <c r="BI206" t="s">
        <v>268</v>
      </c>
      <c r="BJ206" t="s">
        <v>268</v>
      </c>
      <c r="BK206" t="s">
        <v>268</v>
      </c>
      <c r="BL206" t="s">
        <v>268</v>
      </c>
      <c r="BM206" t="s">
        <v>268</v>
      </c>
      <c r="BN206" t="s">
        <v>268</v>
      </c>
      <c r="BO206" t="s">
        <v>268</v>
      </c>
      <c r="BP206" t="s">
        <v>268</v>
      </c>
      <c r="BQ206" t="s">
        <v>268</v>
      </c>
      <c r="BR206" t="s">
        <v>268</v>
      </c>
      <c r="BS206" t="s">
        <v>268</v>
      </c>
      <c r="BT206" t="s">
        <v>268</v>
      </c>
      <c r="BU206" t="s">
        <v>268</v>
      </c>
      <c r="BV206" t="s">
        <v>268</v>
      </c>
      <c r="BW206" t="s">
        <v>268</v>
      </c>
      <c r="BX206" t="s">
        <v>268</v>
      </c>
      <c r="BY206">
        <v>70</v>
      </c>
      <c r="BZ206">
        <v>70</v>
      </c>
      <c r="CA206" t="s">
        <v>142</v>
      </c>
      <c r="CB206" s="356">
        <v>122</v>
      </c>
      <c r="CC206" t="s">
        <v>876</v>
      </c>
      <c r="CD206" t="s">
        <v>268</v>
      </c>
      <c r="CE206" t="s">
        <v>268</v>
      </c>
      <c r="CF206" t="s">
        <v>268</v>
      </c>
      <c r="CG206" t="s">
        <v>268</v>
      </c>
      <c r="CH206" t="s">
        <v>268</v>
      </c>
      <c r="CI206" t="s">
        <v>268</v>
      </c>
      <c r="CJ206" t="s">
        <v>268</v>
      </c>
      <c r="CK206" t="s">
        <v>268</v>
      </c>
      <c r="CL206" t="s">
        <v>268</v>
      </c>
      <c r="CM206" t="s">
        <v>11224</v>
      </c>
      <c r="CN206">
        <v>111.77</v>
      </c>
      <c r="CO206" t="s">
        <v>268</v>
      </c>
      <c r="CP206">
        <v>111.77</v>
      </c>
      <c r="CQ206">
        <v>365</v>
      </c>
      <c r="CR206" t="s">
        <v>878</v>
      </c>
      <c r="CS206" t="s">
        <v>11225</v>
      </c>
      <c r="CT206" t="s">
        <v>11226</v>
      </c>
      <c r="CU206" t="s">
        <v>11227</v>
      </c>
      <c r="CV206" t="s">
        <v>268</v>
      </c>
      <c r="CW206" t="s">
        <v>268</v>
      </c>
      <c r="CX206" t="s">
        <v>268</v>
      </c>
      <c r="CY206" t="s">
        <v>268</v>
      </c>
      <c r="CZ206" t="s">
        <v>268</v>
      </c>
      <c r="DA206" t="s">
        <v>268</v>
      </c>
      <c r="DB206" s="429">
        <f t="shared" si="45"/>
        <v>0</v>
      </c>
      <c r="DC206" s="284">
        <f t="shared" si="46"/>
        <v>0</v>
      </c>
      <c r="DD206" s="284">
        <f t="shared" si="47"/>
        <v>0</v>
      </c>
      <c r="DE206" s="284">
        <f t="shared" si="48"/>
        <v>0</v>
      </c>
      <c r="DF206" s="295">
        <f t="shared" si="49"/>
        <v>70</v>
      </c>
      <c r="DG206" s="284">
        <f t="shared" si="50"/>
        <v>0</v>
      </c>
      <c r="DH206" s="284">
        <f t="shared" si="51"/>
        <v>0</v>
      </c>
      <c r="DI206" s="284">
        <f t="shared" si="52"/>
        <v>0</v>
      </c>
      <c r="DJ206" s="284">
        <f t="shared" si="53"/>
        <v>0</v>
      </c>
      <c r="DK206" s="295">
        <f t="shared" si="54"/>
        <v>1</v>
      </c>
      <c r="DL206" s="297" t="str">
        <f t="shared" si="55"/>
        <v>A dispo.</v>
      </c>
      <c r="DM206" s="430">
        <f>IFERROR(IF(CA206="D",IF(DL206="A dispo.",DF206*VLOOKUP('DATI INPUT'!$F$27,TARIFFE_UD,4,FALSE),DF206*VLOOKUP(DL206,TARIFFE_UD,4,FALSE)),DF206*VLOOKUP(CB206-100,TARIFFE_UND,4,FALSE)),0)</f>
        <v>44.37193077417659</v>
      </c>
      <c r="DN206" s="430">
        <f>IFERROR(IF(CA206="D",IF(DL206="A dispo.",DK206*VLOOKUP('DATI INPUT'!$F$27,TARIFFE_UD,5,FALSE),DK206*VLOOKUP(DL206,TARIFFE_UD,5,FALSE)),DK206*VLOOKUP(CB206-100,TARIFFE_UND,5,FALSE)),0)</f>
        <v>67.397800635548478</v>
      </c>
      <c r="DO206" s="431">
        <f t="shared" si="56"/>
        <v>-2.6859027492776022E-4</v>
      </c>
      <c r="DP206" s="299">
        <f>IFERROR(IF(CA206="D",IF(DL206="A dispo.",DF206*VLOOKUP('DATI INPUT'!$F$27,TARIFFE_UD,2,FALSE),DF206*VLOOKUP(DL206,TARIFFE_UD,2,FALSE)),DF206*VLOOKUP(CB206-100,TARIFFE_UND,2,FALSE)),0)</f>
        <v>55.436527914800543</v>
      </c>
      <c r="DQ206" s="299">
        <f>IFERROR(IF(CA206="D",IF(DL206="A dispo.",DK206*VLOOKUP('DATI INPUT'!$F$27,TARIFFE_UD,3,FALSE),DK206*VLOOKUP(DL206,TARIFFE_UD,3,FALSE)),DK206*VLOOKUP(CB206-100,TARIFFE_UND,3,FALSE)),0)</f>
        <v>60.367780403072892</v>
      </c>
      <c r="DR206" s="299">
        <f t="shared" si="57"/>
        <v>115.80430831787343</v>
      </c>
    </row>
    <row r="207" spans="1:122" x14ac:dyDescent="0.25">
      <c r="A207" t="s">
        <v>3204</v>
      </c>
      <c r="B207" t="s">
        <v>668</v>
      </c>
      <c r="C207" t="s">
        <v>483</v>
      </c>
      <c r="D207" t="s">
        <v>3205</v>
      </c>
      <c r="E207" t="s">
        <v>268</v>
      </c>
      <c r="F207" t="s">
        <v>156</v>
      </c>
      <c r="G207" t="s">
        <v>3206</v>
      </c>
      <c r="H207" t="s">
        <v>1326</v>
      </c>
      <c r="I207" t="s">
        <v>616</v>
      </c>
      <c r="J207" t="s">
        <v>156</v>
      </c>
      <c r="K207" t="s">
        <v>3207</v>
      </c>
      <c r="L207" t="s">
        <v>960</v>
      </c>
      <c r="M207" t="s">
        <v>3208</v>
      </c>
      <c r="N207" t="s">
        <v>303</v>
      </c>
      <c r="O207" t="s">
        <v>3209</v>
      </c>
      <c r="P207" t="s">
        <v>3210</v>
      </c>
      <c r="Q207" t="s">
        <v>279</v>
      </c>
      <c r="R207" t="s">
        <v>268</v>
      </c>
      <c r="S207" t="s">
        <v>268</v>
      </c>
      <c r="T207" t="s">
        <v>268</v>
      </c>
      <c r="U207" t="s">
        <v>268</v>
      </c>
      <c r="V207" t="s">
        <v>268</v>
      </c>
      <c r="W207" t="s">
        <v>3211</v>
      </c>
      <c r="X207" t="s">
        <v>1962</v>
      </c>
      <c r="Y207" t="s">
        <v>290</v>
      </c>
      <c r="Z207" t="s">
        <v>268</v>
      </c>
      <c r="AA207" t="s">
        <v>268</v>
      </c>
      <c r="AB207" t="s">
        <v>268</v>
      </c>
      <c r="AC207" t="s">
        <v>268</v>
      </c>
      <c r="AD207" t="s">
        <v>268</v>
      </c>
      <c r="AE207" t="s">
        <v>268</v>
      </c>
      <c r="AF207" t="s">
        <v>268</v>
      </c>
      <c r="AG207" t="s">
        <v>268</v>
      </c>
      <c r="AH207" t="s">
        <v>268</v>
      </c>
      <c r="AI207" t="s">
        <v>268</v>
      </c>
      <c r="AJ207" t="s">
        <v>268</v>
      </c>
      <c r="AK207" t="s">
        <v>268</v>
      </c>
      <c r="AL207" t="s">
        <v>268</v>
      </c>
      <c r="AM207" t="s">
        <v>268</v>
      </c>
      <c r="AN207" t="s">
        <v>268</v>
      </c>
      <c r="AO207" t="s">
        <v>268</v>
      </c>
      <c r="AP207" t="s">
        <v>268</v>
      </c>
      <c r="AQ207" t="s">
        <v>268</v>
      </c>
      <c r="AR207" t="s">
        <v>268</v>
      </c>
      <c r="AS207" t="s">
        <v>268</v>
      </c>
      <c r="AT207" t="s">
        <v>268</v>
      </c>
      <c r="AU207" t="s">
        <v>268</v>
      </c>
      <c r="AV207" t="s">
        <v>268</v>
      </c>
      <c r="AW207" t="s">
        <v>268</v>
      </c>
      <c r="AX207" t="s">
        <v>268</v>
      </c>
      <c r="AY207" t="s">
        <v>268</v>
      </c>
      <c r="AZ207" t="s">
        <v>268</v>
      </c>
      <c r="BA207" t="s">
        <v>268</v>
      </c>
      <c r="BB207" t="s">
        <v>268</v>
      </c>
      <c r="BC207" t="s">
        <v>268</v>
      </c>
      <c r="BD207" t="s">
        <v>268</v>
      </c>
      <c r="BE207" t="s">
        <v>268</v>
      </c>
      <c r="BF207" t="s">
        <v>268</v>
      </c>
      <c r="BG207" t="s">
        <v>268</v>
      </c>
      <c r="BH207" t="s">
        <v>268</v>
      </c>
      <c r="BI207" t="s">
        <v>268</v>
      </c>
      <c r="BJ207" t="s">
        <v>268</v>
      </c>
      <c r="BK207" t="s">
        <v>268</v>
      </c>
      <c r="BL207" t="s">
        <v>268</v>
      </c>
      <c r="BM207" t="s">
        <v>268</v>
      </c>
      <c r="BN207" t="s">
        <v>268</v>
      </c>
      <c r="BO207" t="s">
        <v>268</v>
      </c>
      <c r="BP207" t="s">
        <v>268</v>
      </c>
      <c r="BQ207" t="s">
        <v>268</v>
      </c>
      <c r="BR207" t="s">
        <v>268</v>
      </c>
      <c r="BS207" t="s">
        <v>268</v>
      </c>
      <c r="BT207" t="s">
        <v>268</v>
      </c>
      <c r="BU207" t="s">
        <v>268</v>
      </c>
      <c r="BV207" t="s">
        <v>268</v>
      </c>
      <c r="BW207" t="s">
        <v>268</v>
      </c>
      <c r="BX207" t="s">
        <v>268</v>
      </c>
      <c r="BY207">
        <v>60</v>
      </c>
      <c r="BZ207">
        <v>60</v>
      </c>
      <c r="CA207" t="s">
        <v>142</v>
      </c>
      <c r="CB207" s="356">
        <v>122</v>
      </c>
      <c r="CC207" t="s">
        <v>876</v>
      </c>
      <c r="CD207" t="s">
        <v>268</v>
      </c>
      <c r="CE207" t="s">
        <v>268</v>
      </c>
      <c r="CF207" t="s">
        <v>268</v>
      </c>
      <c r="CG207" t="s">
        <v>268</v>
      </c>
      <c r="CH207" t="s">
        <v>268</v>
      </c>
      <c r="CI207" t="s">
        <v>268</v>
      </c>
      <c r="CJ207" t="s">
        <v>268</v>
      </c>
      <c r="CK207" t="s">
        <v>268</v>
      </c>
      <c r="CL207" t="s">
        <v>268</v>
      </c>
      <c r="CM207" t="s">
        <v>11224</v>
      </c>
      <c r="CN207">
        <v>105.43</v>
      </c>
      <c r="CO207" t="s">
        <v>268</v>
      </c>
      <c r="CP207">
        <v>105.43</v>
      </c>
      <c r="CQ207">
        <v>365</v>
      </c>
      <c r="CR207" t="s">
        <v>878</v>
      </c>
      <c r="CS207" t="s">
        <v>11225</v>
      </c>
      <c r="CT207" t="s">
        <v>11226</v>
      </c>
      <c r="CU207" t="s">
        <v>11227</v>
      </c>
      <c r="CV207" t="s">
        <v>268</v>
      </c>
      <c r="CW207" t="s">
        <v>268</v>
      </c>
      <c r="CX207" t="s">
        <v>268</v>
      </c>
      <c r="CY207" t="s">
        <v>268</v>
      </c>
      <c r="CZ207" t="s">
        <v>268</v>
      </c>
      <c r="DA207" t="s">
        <v>268</v>
      </c>
      <c r="DB207" s="429">
        <f t="shared" si="45"/>
        <v>0</v>
      </c>
      <c r="DC207" s="284">
        <f t="shared" si="46"/>
        <v>0</v>
      </c>
      <c r="DD207" s="284">
        <f t="shared" si="47"/>
        <v>0</v>
      </c>
      <c r="DE207" s="284">
        <f t="shared" si="48"/>
        <v>0</v>
      </c>
      <c r="DF207" s="295">
        <f t="shared" si="49"/>
        <v>60</v>
      </c>
      <c r="DG207" s="284">
        <f t="shared" si="50"/>
        <v>0</v>
      </c>
      <c r="DH207" s="284">
        <f t="shared" si="51"/>
        <v>0</v>
      </c>
      <c r="DI207" s="284">
        <f t="shared" si="52"/>
        <v>0</v>
      </c>
      <c r="DJ207" s="284">
        <f t="shared" si="53"/>
        <v>0</v>
      </c>
      <c r="DK207" s="295">
        <f t="shared" si="54"/>
        <v>1</v>
      </c>
      <c r="DL207" s="297" t="str">
        <f t="shared" si="55"/>
        <v>A dispo.</v>
      </c>
      <c r="DM207" s="430">
        <f>IFERROR(IF(CA207="D",IF(DL207="A dispo.",DF207*VLOOKUP('DATI INPUT'!$F$27,TARIFFE_UD,4,FALSE),DF207*VLOOKUP(DL207,TARIFFE_UD,4,FALSE)),DF207*VLOOKUP(CB207-100,TARIFFE_UND,4,FALSE)),0)</f>
        <v>38.033083520722791</v>
      </c>
      <c r="DN207" s="430">
        <f>IFERROR(IF(CA207="D",IF(DL207="A dispo.",DK207*VLOOKUP('DATI INPUT'!$F$27,TARIFFE_UD,5,FALSE),DK207*VLOOKUP(DL207,TARIFFE_UD,5,FALSE)),DK207*VLOOKUP(CB207-100,TARIFFE_UND,5,FALSE)),0)</f>
        <v>67.397800635548478</v>
      </c>
      <c r="DO207" s="431">
        <f t="shared" si="56"/>
        <v>8.8415627126892105E-4</v>
      </c>
      <c r="DP207" s="299">
        <f>IFERROR(IF(CA207="D",IF(DL207="A dispo.",DF207*VLOOKUP('DATI INPUT'!$F$27,TARIFFE_UD,2,FALSE),DF207*VLOOKUP(DL207,TARIFFE_UD,2,FALSE)),DF207*VLOOKUP(CB207-100,TARIFFE_UND,2,FALSE)),0)</f>
        <v>47.517023926971895</v>
      </c>
      <c r="DQ207" s="299">
        <f>IFERROR(IF(CA207="D",IF(DL207="A dispo.",DK207*VLOOKUP('DATI INPUT'!$F$27,TARIFFE_UD,3,FALSE),DK207*VLOOKUP(DL207,TARIFFE_UD,3,FALSE)),DK207*VLOOKUP(CB207-100,TARIFFE_UND,3,FALSE)),0)</f>
        <v>60.367780403072892</v>
      </c>
      <c r="DR207" s="299">
        <f t="shared" si="57"/>
        <v>107.88480433004479</v>
      </c>
    </row>
    <row r="208" spans="1:122" x14ac:dyDescent="0.25">
      <c r="A208" t="s">
        <v>3212</v>
      </c>
      <c r="B208" t="s">
        <v>1392</v>
      </c>
      <c r="C208" t="s">
        <v>487</v>
      </c>
      <c r="D208" t="s">
        <v>3213</v>
      </c>
      <c r="E208" t="s">
        <v>268</v>
      </c>
      <c r="F208" t="s">
        <v>156</v>
      </c>
      <c r="G208" t="s">
        <v>3214</v>
      </c>
      <c r="H208" t="s">
        <v>1033</v>
      </c>
      <c r="I208" t="s">
        <v>3215</v>
      </c>
      <c r="J208" t="s">
        <v>156</v>
      </c>
      <c r="K208" t="s">
        <v>3216</v>
      </c>
      <c r="L208" t="s">
        <v>984</v>
      </c>
      <c r="M208" t="s">
        <v>3217</v>
      </c>
      <c r="N208" t="s">
        <v>1242</v>
      </c>
      <c r="O208" t="s">
        <v>1408</v>
      </c>
      <c r="P208" t="s">
        <v>3218</v>
      </c>
      <c r="Q208" t="s">
        <v>296</v>
      </c>
      <c r="R208" t="s">
        <v>268</v>
      </c>
      <c r="S208" t="s">
        <v>268</v>
      </c>
      <c r="T208" t="s">
        <v>268</v>
      </c>
      <c r="U208" t="s">
        <v>268</v>
      </c>
      <c r="V208" t="s">
        <v>268</v>
      </c>
      <c r="W208" t="s">
        <v>2292</v>
      </c>
      <c r="X208" t="s">
        <v>887</v>
      </c>
      <c r="Y208" t="s">
        <v>485</v>
      </c>
      <c r="Z208" t="s">
        <v>268</v>
      </c>
      <c r="AA208" t="s">
        <v>268</v>
      </c>
      <c r="AB208" t="s">
        <v>268</v>
      </c>
      <c r="AC208" t="s">
        <v>268</v>
      </c>
      <c r="AD208" t="s">
        <v>268</v>
      </c>
      <c r="AE208" t="s">
        <v>287</v>
      </c>
      <c r="AF208" t="s">
        <v>1811</v>
      </c>
      <c r="AG208" t="s">
        <v>875</v>
      </c>
      <c r="AH208" t="s">
        <v>1848</v>
      </c>
      <c r="AI208" t="s">
        <v>2293</v>
      </c>
      <c r="AJ208" t="s">
        <v>268</v>
      </c>
      <c r="AK208" t="s">
        <v>669</v>
      </c>
      <c r="AL208" t="s">
        <v>268</v>
      </c>
      <c r="AM208" t="s">
        <v>268</v>
      </c>
      <c r="AN208" t="s">
        <v>268</v>
      </c>
      <c r="AO208" t="s">
        <v>268</v>
      </c>
      <c r="AP208" t="s">
        <v>268</v>
      </c>
      <c r="AQ208" t="s">
        <v>268</v>
      </c>
      <c r="AR208" t="s">
        <v>268</v>
      </c>
      <c r="AS208" t="s">
        <v>268</v>
      </c>
      <c r="AT208" t="s">
        <v>268</v>
      </c>
      <c r="AU208" t="s">
        <v>268</v>
      </c>
      <c r="AV208" t="s">
        <v>268</v>
      </c>
      <c r="AW208" t="s">
        <v>268</v>
      </c>
      <c r="AX208" t="s">
        <v>268</v>
      </c>
      <c r="AY208" t="s">
        <v>268</v>
      </c>
      <c r="AZ208" t="s">
        <v>268</v>
      </c>
      <c r="BA208" t="s">
        <v>268</v>
      </c>
      <c r="BB208" t="s">
        <v>268</v>
      </c>
      <c r="BC208" t="s">
        <v>268</v>
      </c>
      <c r="BD208" t="s">
        <v>268</v>
      </c>
      <c r="BE208" t="s">
        <v>268</v>
      </c>
      <c r="BF208" t="s">
        <v>268</v>
      </c>
      <c r="BG208" t="s">
        <v>268</v>
      </c>
      <c r="BH208" t="s">
        <v>268</v>
      </c>
      <c r="BI208" t="s">
        <v>268</v>
      </c>
      <c r="BJ208" t="s">
        <v>268</v>
      </c>
      <c r="BK208" t="s">
        <v>268</v>
      </c>
      <c r="BL208" t="s">
        <v>268</v>
      </c>
      <c r="BM208" t="s">
        <v>268</v>
      </c>
      <c r="BN208" t="s">
        <v>268</v>
      </c>
      <c r="BO208" t="s">
        <v>268</v>
      </c>
      <c r="BP208" t="s">
        <v>268</v>
      </c>
      <c r="BQ208" t="s">
        <v>268</v>
      </c>
      <c r="BR208" t="s">
        <v>268</v>
      </c>
      <c r="BS208" t="s">
        <v>268</v>
      </c>
      <c r="BT208" t="s">
        <v>268</v>
      </c>
      <c r="BU208" t="s">
        <v>268</v>
      </c>
      <c r="BV208" t="s">
        <v>268</v>
      </c>
      <c r="BW208" t="s">
        <v>268</v>
      </c>
      <c r="BX208" t="s">
        <v>268</v>
      </c>
      <c r="BY208">
        <v>46.38</v>
      </c>
      <c r="BZ208">
        <v>46.38</v>
      </c>
      <c r="CA208" t="s">
        <v>142</v>
      </c>
      <c r="CB208" s="356">
        <v>122</v>
      </c>
      <c r="CC208" t="s">
        <v>876</v>
      </c>
      <c r="CD208" t="s">
        <v>268</v>
      </c>
      <c r="CE208" t="s">
        <v>268</v>
      </c>
      <c r="CF208" t="s">
        <v>268</v>
      </c>
      <c r="CG208" t="s">
        <v>268</v>
      </c>
      <c r="CH208" t="s">
        <v>268</v>
      </c>
      <c r="CI208" t="s">
        <v>268</v>
      </c>
      <c r="CJ208" t="s">
        <v>268</v>
      </c>
      <c r="CK208" t="s">
        <v>268</v>
      </c>
      <c r="CL208" t="s">
        <v>268</v>
      </c>
      <c r="CM208" t="s">
        <v>11224</v>
      </c>
      <c r="CN208">
        <v>96.8</v>
      </c>
      <c r="CO208" t="s">
        <v>268</v>
      </c>
      <c r="CP208">
        <v>96.8</v>
      </c>
      <c r="CQ208">
        <v>365</v>
      </c>
      <c r="CR208" t="s">
        <v>878</v>
      </c>
      <c r="CS208" t="s">
        <v>11225</v>
      </c>
      <c r="CT208" t="s">
        <v>11226</v>
      </c>
      <c r="CU208" t="s">
        <v>11227</v>
      </c>
      <c r="CV208" t="s">
        <v>268</v>
      </c>
      <c r="CW208" t="s">
        <v>268</v>
      </c>
      <c r="CX208" t="s">
        <v>268</v>
      </c>
      <c r="CY208" t="s">
        <v>268</v>
      </c>
      <c r="CZ208" t="s">
        <v>268</v>
      </c>
      <c r="DA208" t="s">
        <v>268</v>
      </c>
      <c r="DB208" s="429">
        <f t="shared" si="45"/>
        <v>0</v>
      </c>
      <c r="DC208" s="284">
        <f t="shared" si="46"/>
        <v>0</v>
      </c>
      <c r="DD208" s="284">
        <f t="shared" si="47"/>
        <v>0</v>
      </c>
      <c r="DE208" s="284">
        <f t="shared" si="48"/>
        <v>0</v>
      </c>
      <c r="DF208" s="295">
        <f t="shared" si="49"/>
        <v>46.38</v>
      </c>
      <c r="DG208" s="284">
        <f t="shared" si="50"/>
        <v>0</v>
      </c>
      <c r="DH208" s="284">
        <f t="shared" si="51"/>
        <v>0</v>
      </c>
      <c r="DI208" s="284">
        <f t="shared" si="52"/>
        <v>0</v>
      </c>
      <c r="DJ208" s="284">
        <f t="shared" si="53"/>
        <v>0</v>
      </c>
      <c r="DK208" s="295">
        <f t="shared" si="54"/>
        <v>1</v>
      </c>
      <c r="DL208" s="297" t="str">
        <f t="shared" si="55"/>
        <v>A dispo.</v>
      </c>
      <c r="DM208" s="430">
        <f>IFERROR(IF(CA208="D",IF(DL208="A dispo.",DF208*VLOOKUP('DATI INPUT'!$F$27,TARIFFE_UD,4,FALSE),DF208*VLOOKUP(DL208,TARIFFE_UD,4,FALSE)),DF208*VLOOKUP(CB208-100,TARIFFE_UND,4,FALSE)),0)</f>
        <v>29.399573561518721</v>
      </c>
      <c r="DN208" s="430">
        <f>IFERROR(IF(CA208="D",IF(DL208="A dispo.",DK208*VLOOKUP('DATI INPUT'!$F$27,TARIFFE_UD,5,FALSE),DK208*VLOOKUP(DL208,TARIFFE_UD,5,FALSE)),DK208*VLOOKUP(CB208-100,TARIFFE_UND,5,FALSE)),0)</f>
        <v>67.397800635548478</v>
      </c>
      <c r="DO208" s="431">
        <f t="shared" si="56"/>
        <v>-2.6258029327976828E-3</v>
      </c>
      <c r="DP208" s="299">
        <f>IFERROR(IF(CA208="D",IF(DL208="A dispo.",DF208*VLOOKUP('DATI INPUT'!$F$27,TARIFFE_UD,2,FALSE),DF208*VLOOKUP(DL208,TARIFFE_UD,2,FALSE)),DF208*VLOOKUP(CB208-100,TARIFFE_UND,2,FALSE)),0)</f>
        <v>36.730659495549276</v>
      </c>
      <c r="DQ208" s="299">
        <f>IFERROR(IF(CA208="D",IF(DL208="A dispo.",DK208*VLOOKUP('DATI INPUT'!$F$27,TARIFFE_UD,3,FALSE),DK208*VLOOKUP(DL208,TARIFFE_UD,3,FALSE)),DK208*VLOOKUP(CB208-100,TARIFFE_UND,3,FALSE)),0)</f>
        <v>60.367780403072892</v>
      </c>
      <c r="DR208" s="299">
        <f t="shared" si="57"/>
        <v>97.098439898622161</v>
      </c>
    </row>
    <row r="209" spans="1:122" x14ac:dyDescent="0.25">
      <c r="A209" t="s">
        <v>3219</v>
      </c>
      <c r="B209" t="s">
        <v>989</v>
      </c>
      <c r="C209" t="s">
        <v>3220</v>
      </c>
      <c r="D209" t="s">
        <v>3221</v>
      </c>
      <c r="E209" t="s">
        <v>268</v>
      </c>
      <c r="F209" t="s">
        <v>156</v>
      </c>
      <c r="G209" t="s">
        <v>3222</v>
      </c>
      <c r="H209" t="s">
        <v>1033</v>
      </c>
      <c r="I209" t="s">
        <v>3223</v>
      </c>
      <c r="J209" t="s">
        <v>156</v>
      </c>
      <c r="K209" t="s">
        <v>3224</v>
      </c>
      <c r="L209" t="s">
        <v>984</v>
      </c>
      <c r="M209" t="s">
        <v>2997</v>
      </c>
      <c r="N209" t="s">
        <v>984</v>
      </c>
      <c r="O209" t="s">
        <v>873</v>
      </c>
      <c r="P209" t="s">
        <v>1046</v>
      </c>
      <c r="Q209" t="s">
        <v>313</v>
      </c>
      <c r="R209" t="s">
        <v>268</v>
      </c>
      <c r="S209" t="s">
        <v>268</v>
      </c>
      <c r="T209" t="s">
        <v>268</v>
      </c>
      <c r="U209" t="s">
        <v>268</v>
      </c>
      <c r="V209" t="s">
        <v>268</v>
      </c>
      <c r="W209" t="s">
        <v>2997</v>
      </c>
      <c r="X209" t="s">
        <v>1046</v>
      </c>
      <c r="Y209" t="s">
        <v>313</v>
      </c>
      <c r="Z209" t="s">
        <v>268</v>
      </c>
      <c r="AA209" t="s">
        <v>268</v>
      </c>
      <c r="AB209" t="s">
        <v>268</v>
      </c>
      <c r="AC209" t="s">
        <v>268</v>
      </c>
      <c r="AD209" t="s">
        <v>268</v>
      </c>
      <c r="AE209" t="s">
        <v>287</v>
      </c>
      <c r="AF209" t="s">
        <v>1811</v>
      </c>
      <c r="AG209" t="s">
        <v>875</v>
      </c>
      <c r="AH209" t="s">
        <v>1812</v>
      </c>
      <c r="AI209" t="s">
        <v>2048</v>
      </c>
      <c r="AJ209" t="s">
        <v>268</v>
      </c>
      <c r="AK209" t="s">
        <v>382</v>
      </c>
      <c r="AL209" t="s">
        <v>268</v>
      </c>
      <c r="AM209" t="s">
        <v>355</v>
      </c>
      <c r="AN209" t="s">
        <v>268</v>
      </c>
      <c r="AO209" t="s">
        <v>268</v>
      </c>
      <c r="AP209" t="s">
        <v>268</v>
      </c>
      <c r="AQ209" t="s">
        <v>268</v>
      </c>
      <c r="AR209" t="s">
        <v>268</v>
      </c>
      <c r="AS209" t="s">
        <v>268</v>
      </c>
      <c r="AT209" t="s">
        <v>268</v>
      </c>
      <c r="AU209" t="s">
        <v>268</v>
      </c>
      <c r="AV209" t="s">
        <v>268</v>
      </c>
      <c r="AW209" t="s">
        <v>268</v>
      </c>
      <c r="AX209" t="s">
        <v>268</v>
      </c>
      <c r="AY209" t="s">
        <v>268</v>
      </c>
      <c r="AZ209" t="s">
        <v>268</v>
      </c>
      <c r="BA209" t="s">
        <v>268</v>
      </c>
      <c r="BB209" t="s">
        <v>268</v>
      </c>
      <c r="BC209" t="s">
        <v>268</v>
      </c>
      <c r="BD209" t="s">
        <v>268</v>
      </c>
      <c r="BE209" t="s">
        <v>268</v>
      </c>
      <c r="BF209" t="s">
        <v>268</v>
      </c>
      <c r="BG209" t="s">
        <v>268</v>
      </c>
      <c r="BH209" t="s">
        <v>268</v>
      </c>
      <c r="BI209" t="s">
        <v>268</v>
      </c>
      <c r="BJ209" t="s">
        <v>268</v>
      </c>
      <c r="BK209" t="s">
        <v>268</v>
      </c>
      <c r="BL209" t="s">
        <v>268</v>
      </c>
      <c r="BM209" t="s">
        <v>268</v>
      </c>
      <c r="BN209" t="s">
        <v>268</v>
      </c>
      <c r="BO209" t="s">
        <v>268</v>
      </c>
      <c r="BP209" t="s">
        <v>268</v>
      </c>
      <c r="BQ209" t="s">
        <v>268</v>
      </c>
      <c r="BR209" t="s">
        <v>268</v>
      </c>
      <c r="BS209" t="s">
        <v>268</v>
      </c>
      <c r="BT209" t="s">
        <v>268</v>
      </c>
      <c r="BU209" t="s">
        <v>268</v>
      </c>
      <c r="BV209" t="s">
        <v>268</v>
      </c>
      <c r="BW209" t="s">
        <v>268</v>
      </c>
      <c r="BX209" t="s">
        <v>268</v>
      </c>
      <c r="BY209">
        <v>151</v>
      </c>
      <c r="BZ209">
        <v>151</v>
      </c>
      <c r="CA209" t="s">
        <v>142</v>
      </c>
      <c r="CB209" s="356">
        <v>122</v>
      </c>
      <c r="CC209" t="s">
        <v>876</v>
      </c>
      <c r="CD209" t="s">
        <v>268</v>
      </c>
      <c r="CE209" t="s">
        <v>268</v>
      </c>
      <c r="CF209" s="356">
        <v>1</v>
      </c>
      <c r="CG209" t="s">
        <v>268</v>
      </c>
      <c r="CH209" t="s">
        <v>268</v>
      </c>
      <c r="CI209" t="s">
        <v>268</v>
      </c>
      <c r="CJ209" t="s">
        <v>268</v>
      </c>
      <c r="CK209" t="s">
        <v>268</v>
      </c>
      <c r="CL209" t="s">
        <v>268</v>
      </c>
      <c r="CM209" t="s">
        <v>11224</v>
      </c>
      <c r="CN209">
        <v>91.38</v>
      </c>
      <c r="CO209" t="s">
        <v>268</v>
      </c>
      <c r="CP209">
        <v>91.38</v>
      </c>
      <c r="CQ209">
        <v>365</v>
      </c>
      <c r="CR209" t="s">
        <v>878</v>
      </c>
      <c r="CS209" t="s">
        <v>11225</v>
      </c>
      <c r="CT209" t="s">
        <v>11226</v>
      </c>
      <c r="CU209" t="s">
        <v>11227</v>
      </c>
      <c r="CV209" t="s">
        <v>268</v>
      </c>
      <c r="CW209" t="s">
        <v>268</v>
      </c>
      <c r="CX209" t="s">
        <v>268</v>
      </c>
      <c r="CY209" t="s">
        <v>268</v>
      </c>
      <c r="CZ209" t="s">
        <v>268</v>
      </c>
      <c r="DA209" t="s">
        <v>268</v>
      </c>
      <c r="DB209" s="429">
        <f t="shared" si="45"/>
        <v>0</v>
      </c>
      <c r="DC209" s="284">
        <f t="shared" si="46"/>
        <v>0</v>
      </c>
      <c r="DD209" s="284">
        <f t="shared" si="47"/>
        <v>0</v>
      </c>
      <c r="DE209" s="284">
        <f t="shared" si="48"/>
        <v>0</v>
      </c>
      <c r="DF209" s="295">
        <f t="shared" si="49"/>
        <v>151</v>
      </c>
      <c r="DG209" s="284">
        <f t="shared" si="50"/>
        <v>0</v>
      </c>
      <c r="DH209" s="284">
        <f t="shared" si="51"/>
        <v>0</v>
      </c>
      <c r="DI209" s="284">
        <f t="shared" si="52"/>
        <v>0</v>
      </c>
      <c r="DJ209" s="284">
        <f t="shared" si="53"/>
        <v>0</v>
      </c>
      <c r="DK209" s="295">
        <f t="shared" si="54"/>
        <v>1</v>
      </c>
      <c r="DL209" s="297">
        <f t="shared" si="55"/>
        <v>1</v>
      </c>
      <c r="DM209" s="430">
        <f>IFERROR(IF(CA209="D",IF(DL209="A dispo.",DF209*VLOOKUP('DATI INPUT'!$F$27,TARIFFE_UD,4,FALSE),DF209*VLOOKUP(DL209,TARIFFE_UD,4,FALSE)),DF209*VLOOKUP(CB209-100,TARIFFE_UND,4,FALSE)),0)</f>
        <v>74.446239410007394</v>
      </c>
      <c r="DN209" s="430">
        <f>IFERROR(IF(CA209="D",IF(DL209="A dispo.",DK209*VLOOKUP('DATI INPUT'!$F$27,TARIFFE_UD,5,FALSE),DK209*VLOOKUP(DL209,TARIFFE_UD,5,FALSE)),DK209*VLOOKUP(CB209-100,TARIFFE_UND,5,FALSE)),0)</f>
        <v>16.930848468833439</v>
      </c>
      <c r="DO209" s="431">
        <f t="shared" si="56"/>
        <v>-2.9121211591700558E-3</v>
      </c>
      <c r="DP209" s="299">
        <f>IFERROR(IF(CA209="D",IF(DL209="A dispo.",DF209*VLOOKUP('DATI INPUT'!$F$27,TARIFFE_UD,2,FALSE),DF209*VLOOKUP(DL209,TARIFFE_UD,2,FALSE)),DF209*VLOOKUP(CB209-100,TARIFFE_UND,2,FALSE)),0)</f>
        <v>93.010174612609802</v>
      </c>
      <c r="DQ209" s="299">
        <f>IFERROR(IF(CA209="D",IF(DL209="A dispo.",DK209*VLOOKUP('DATI INPUT'!$F$27,TARIFFE_UD,3,FALSE),DK209*VLOOKUP(DL209,TARIFFE_UD,3,FALSE)),DK209*VLOOKUP(CB209-100,TARIFFE_UND,3,FALSE)),0)</f>
        <v>15.164853048114928</v>
      </c>
      <c r="DR209" s="299">
        <f t="shared" si="57"/>
        <v>108.17502766072474</v>
      </c>
    </row>
    <row r="210" spans="1:122" x14ac:dyDescent="0.25">
      <c r="A210" t="s">
        <v>3233</v>
      </c>
      <c r="B210" t="s">
        <v>3234</v>
      </c>
      <c r="C210" t="s">
        <v>3235</v>
      </c>
      <c r="D210" t="s">
        <v>3236</v>
      </c>
      <c r="E210" t="s">
        <v>3237</v>
      </c>
      <c r="F210" t="s">
        <v>156</v>
      </c>
      <c r="G210" t="s">
        <v>3238</v>
      </c>
      <c r="H210" t="s">
        <v>926</v>
      </c>
      <c r="I210" t="s">
        <v>3239</v>
      </c>
      <c r="J210" t="s">
        <v>274</v>
      </c>
      <c r="K210" t="s">
        <v>3240</v>
      </c>
      <c r="L210" t="s">
        <v>872</v>
      </c>
      <c r="M210" t="s">
        <v>3241</v>
      </c>
      <c r="N210" t="s">
        <v>984</v>
      </c>
      <c r="O210" t="s">
        <v>873</v>
      </c>
      <c r="P210" t="s">
        <v>3242</v>
      </c>
      <c r="Q210" t="s">
        <v>276</v>
      </c>
      <c r="R210" t="s">
        <v>268</v>
      </c>
      <c r="S210" t="s">
        <v>268</v>
      </c>
      <c r="T210" t="s">
        <v>268</v>
      </c>
      <c r="U210" t="s">
        <v>268</v>
      </c>
      <c r="V210" t="s">
        <v>268</v>
      </c>
      <c r="W210" t="s">
        <v>3241</v>
      </c>
      <c r="X210" t="s">
        <v>3242</v>
      </c>
      <c r="Y210" t="s">
        <v>276</v>
      </c>
      <c r="Z210" t="s">
        <v>268</v>
      </c>
      <c r="AA210" t="s">
        <v>268</v>
      </c>
      <c r="AB210" t="s">
        <v>268</v>
      </c>
      <c r="AC210" t="s">
        <v>268</v>
      </c>
      <c r="AD210" t="s">
        <v>268</v>
      </c>
      <c r="AE210" t="s">
        <v>287</v>
      </c>
      <c r="AF210" t="s">
        <v>1811</v>
      </c>
      <c r="AG210" t="s">
        <v>875</v>
      </c>
      <c r="AH210" t="s">
        <v>1848</v>
      </c>
      <c r="AI210" t="s">
        <v>3243</v>
      </c>
      <c r="AJ210" t="s">
        <v>268</v>
      </c>
      <c r="AK210" t="s">
        <v>268</v>
      </c>
      <c r="AL210" t="s">
        <v>268</v>
      </c>
      <c r="AM210" t="s">
        <v>355</v>
      </c>
      <c r="AN210" t="s">
        <v>268</v>
      </c>
      <c r="AO210" t="s">
        <v>268</v>
      </c>
      <c r="AP210" t="s">
        <v>268</v>
      </c>
      <c r="AQ210" t="s">
        <v>268</v>
      </c>
      <c r="AR210" t="s">
        <v>268</v>
      </c>
      <c r="AS210" t="s">
        <v>268</v>
      </c>
      <c r="AT210" t="s">
        <v>268</v>
      </c>
      <c r="AU210" t="s">
        <v>268</v>
      </c>
      <c r="AV210" t="s">
        <v>268</v>
      </c>
      <c r="AW210" t="s">
        <v>268</v>
      </c>
      <c r="AX210" t="s">
        <v>268</v>
      </c>
      <c r="AY210" t="s">
        <v>268</v>
      </c>
      <c r="AZ210" t="s">
        <v>268</v>
      </c>
      <c r="BA210" t="s">
        <v>268</v>
      </c>
      <c r="BB210" t="s">
        <v>268</v>
      </c>
      <c r="BC210" t="s">
        <v>268</v>
      </c>
      <c r="BD210" t="s">
        <v>268</v>
      </c>
      <c r="BE210" t="s">
        <v>268</v>
      </c>
      <c r="BF210" t="s">
        <v>268</v>
      </c>
      <c r="BG210" t="s">
        <v>268</v>
      </c>
      <c r="BH210" t="s">
        <v>268</v>
      </c>
      <c r="BI210" t="s">
        <v>268</v>
      </c>
      <c r="BJ210" t="s">
        <v>268</v>
      </c>
      <c r="BK210" t="s">
        <v>268</v>
      </c>
      <c r="BL210" t="s">
        <v>268</v>
      </c>
      <c r="BM210" t="s">
        <v>268</v>
      </c>
      <c r="BN210" t="s">
        <v>268</v>
      </c>
      <c r="BO210" t="s">
        <v>268</v>
      </c>
      <c r="BP210" t="s">
        <v>268</v>
      </c>
      <c r="BQ210" t="s">
        <v>268</v>
      </c>
      <c r="BR210" t="s">
        <v>268</v>
      </c>
      <c r="BS210" t="s">
        <v>268</v>
      </c>
      <c r="BT210" t="s">
        <v>268</v>
      </c>
      <c r="BU210" t="s">
        <v>268</v>
      </c>
      <c r="BV210" t="s">
        <v>268</v>
      </c>
      <c r="BW210" t="s">
        <v>268</v>
      </c>
      <c r="BX210" t="s">
        <v>268</v>
      </c>
      <c r="BY210">
        <v>56.6</v>
      </c>
      <c r="BZ210">
        <v>56.6</v>
      </c>
      <c r="CA210" t="s">
        <v>142</v>
      </c>
      <c r="CB210" s="356">
        <v>122</v>
      </c>
      <c r="CC210" t="s">
        <v>876</v>
      </c>
      <c r="CD210" t="s">
        <v>268</v>
      </c>
      <c r="CE210" t="s">
        <v>268</v>
      </c>
      <c r="CF210" s="356">
        <v>3</v>
      </c>
      <c r="CG210" t="s">
        <v>268</v>
      </c>
      <c r="CH210" t="s">
        <v>268</v>
      </c>
      <c r="CI210" t="s">
        <v>268</v>
      </c>
      <c r="CJ210" t="s">
        <v>268</v>
      </c>
      <c r="CK210" t="s">
        <v>268</v>
      </c>
      <c r="CL210" t="s">
        <v>268</v>
      </c>
      <c r="CM210" t="s">
        <v>11224</v>
      </c>
      <c r="CN210">
        <v>103.28</v>
      </c>
      <c r="CO210" t="s">
        <v>268</v>
      </c>
      <c r="CP210">
        <v>103.28</v>
      </c>
      <c r="CQ210">
        <v>365</v>
      </c>
      <c r="CR210" t="s">
        <v>878</v>
      </c>
      <c r="CS210" t="s">
        <v>11225</v>
      </c>
      <c r="CT210" t="s">
        <v>11226</v>
      </c>
      <c r="CU210" t="s">
        <v>11227</v>
      </c>
      <c r="CV210" t="s">
        <v>268</v>
      </c>
      <c r="CW210" t="s">
        <v>268</v>
      </c>
      <c r="CX210" t="s">
        <v>268</v>
      </c>
      <c r="CY210" t="s">
        <v>268</v>
      </c>
      <c r="CZ210" t="s">
        <v>268</v>
      </c>
      <c r="DA210" t="s">
        <v>268</v>
      </c>
      <c r="DB210" s="429">
        <f t="shared" si="45"/>
        <v>0</v>
      </c>
      <c r="DC210" s="284">
        <f t="shared" si="46"/>
        <v>0</v>
      </c>
      <c r="DD210" s="284">
        <f t="shared" si="47"/>
        <v>0</v>
      </c>
      <c r="DE210" s="284">
        <f t="shared" si="48"/>
        <v>0</v>
      </c>
      <c r="DF210" s="295">
        <f t="shared" si="49"/>
        <v>56.6</v>
      </c>
      <c r="DG210" s="284">
        <f t="shared" si="50"/>
        <v>0</v>
      </c>
      <c r="DH210" s="284">
        <f t="shared" si="51"/>
        <v>0</v>
      </c>
      <c r="DI210" s="284">
        <f t="shared" si="52"/>
        <v>0</v>
      </c>
      <c r="DJ210" s="284">
        <f t="shared" si="53"/>
        <v>0</v>
      </c>
      <c r="DK210" s="295">
        <f t="shared" si="54"/>
        <v>1</v>
      </c>
      <c r="DL210" s="297">
        <f t="shared" si="55"/>
        <v>3</v>
      </c>
      <c r="DM210" s="430">
        <f>IFERROR(IF(CA210="D",IF(DL210="A dispo.",DF210*VLOOKUP('DATI INPUT'!$F$27,TARIFFE_UD,4,FALSE),DF210*VLOOKUP(DL210,TARIFFE_UD,4,FALSE)),DF210*VLOOKUP(CB210-100,TARIFFE_UND,4,FALSE)),0)</f>
        <v>35.877875454548501</v>
      </c>
      <c r="DN210" s="430">
        <f>IFERROR(IF(CA210="D",IF(DL210="A dispo.",DK210*VLOOKUP('DATI INPUT'!$F$27,TARIFFE_UD,5,FALSE),DK210*VLOOKUP(DL210,TARIFFE_UD,5,FALSE)),DK210*VLOOKUP(CB210-100,TARIFFE_UND,5,FALSE)),0)</f>
        <v>67.397800635548478</v>
      </c>
      <c r="DO210" s="431">
        <f t="shared" si="56"/>
        <v>-4.3239099030216721E-3</v>
      </c>
      <c r="DP210" s="299">
        <f>IFERROR(IF(CA210="D",IF(DL210="A dispo.",DF210*VLOOKUP('DATI INPUT'!$F$27,TARIFFE_UD,2,FALSE),DF210*VLOOKUP(DL210,TARIFFE_UD,2,FALSE)),DF210*VLOOKUP(CB210-100,TARIFFE_UND,2,FALSE)),0)</f>
        <v>44.824392571110153</v>
      </c>
      <c r="DQ210" s="299">
        <f>IFERROR(IF(CA210="D",IF(DL210="A dispo.",DK210*VLOOKUP('DATI INPUT'!$F$27,TARIFFE_UD,3,FALSE),DK210*VLOOKUP(DL210,TARIFFE_UD,3,FALSE)),DK210*VLOOKUP(CB210-100,TARIFFE_UND,3,FALSE)),0)</f>
        <v>60.367780403072892</v>
      </c>
      <c r="DR210" s="299">
        <f t="shared" si="57"/>
        <v>105.19217297418305</v>
      </c>
    </row>
    <row r="211" spans="1:122" x14ac:dyDescent="0.25">
      <c r="A211" t="s">
        <v>3244</v>
      </c>
      <c r="B211" t="s">
        <v>3234</v>
      </c>
      <c r="C211" t="s">
        <v>3245</v>
      </c>
      <c r="D211" t="s">
        <v>3236</v>
      </c>
      <c r="E211" t="s">
        <v>3237</v>
      </c>
      <c r="F211" t="s">
        <v>156</v>
      </c>
      <c r="G211" t="s">
        <v>3238</v>
      </c>
      <c r="H211" t="s">
        <v>926</v>
      </c>
      <c r="I211" t="s">
        <v>3239</v>
      </c>
      <c r="J211" t="s">
        <v>274</v>
      </c>
      <c r="K211" t="s">
        <v>3240</v>
      </c>
      <c r="L211" t="s">
        <v>872</v>
      </c>
      <c r="M211" t="s">
        <v>3241</v>
      </c>
      <c r="N211" t="s">
        <v>984</v>
      </c>
      <c r="O211" t="s">
        <v>873</v>
      </c>
      <c r="P211" t="s">
        <v>3242</v>
      </c>
      <c r="Q211" t="s">
        <v>276</v>
      </c>
      <c r="R211" t="s">
        <v>268</v>
      </c>
      <c r="S211" t="s">
        <v>268</v>
      </c>
      <c r="T211" t="s">
        <v>268</v>
      </c>
      <c r="U211" t="s">
        <v>268</v>
      </c>
      <c r="V211" t="s">
        <v>268</v>
      </c>
      <c r="W211" t="s">
        <v>3241</v>
      </c>
      <c r="X211" t="s">
        <v>3242</v>
      </c>
      <c r="Y211" t="s">
        <v>276</v>
      </c>
      <c r="Z211" t="s">
        <v>268</v>
      </c>
      <c r="AA211" t="s">
        <v>268</v>
      </c>
      <c r="AB211" t="s">
        <v>268</v>
      </c>
      <c r="AC211" t="s">
        <v>268</v>
      </c>
      <c r="AD211" t="s">
        <v>268</v>
      </c>
      <c r="AE211" t="s">
        <v>287</v>
      </c>
      <c r="AF211" t="s">
        <v>1811</v>
      </c>
      <c r="AG211" t="s">
        <v>875</v>
      </c>
      <c r="AH211" t="s">
        <v>1848</v>
      </c>
      <c r="AI211" t="s">
        <v>3243</v>
      </c>
      <c r="AJ211" t="s">
        <v>268</v>
      </c>
      <c r="AK211" t="s">
        <v>268</v>
      </c>
      <c r="AL211" t="s">
        <v>268</v>
      </c>
      <c r="AM211" t="s">
        <v>355</v>
      </c>
      <c r="AN211" t="s">
        <v>268</v>
      </c>
      <c r="AO211" t="s">
        <v>268</v>
      </c>
      <c r="AP211" t="s">
        <v>268</v>
      </c>
      <c r="AQ211" t="s">
        <v>268</v>
      </c>
      <c r="AR211" t="s">
        <v>268</v>
      </c>
      <c r="AS211" t="s">
        <v>268</v>
      </c>
      <c r="AT211" t="s">
        <v>268</v>
      </c>
      <c r="AU211" t="s">
        <v>268</v>
      </c>
      <c r="AV211" t="s">
        <v>268</v>
      </c>
      <c r="AW211" t="s">
        <v>268</v>
      </c>
      <c r="AX211" t="s">
        <v>268</v>
      </c>
      <c r="AY211" t="s">
        <v>268</v>
      </c>
      <c r="AZ211" t="s">
        <v>268</v>
      </c>
      <c r="BA211" t="s">
        <v>268</v>
      </c>
      <c r="BB211" t="s">
        <v>268</v>
      </c>
      <c r="BC211" t="s">
        <v>268</v>
      </c>
      <c r="BD211" t="s">
        <v>268</v>
      </c>
      <c r="BE211" t="s">
        <v>268</v>
      </c>
      <c r="BF211" t="s">
        <v>268</v>
      </c>
      <c r="BG211" t="s">
        <v>268</v>
      </c>
      <c r="BH211" t="s">
        <v>268</v>
      </c>
      <c r="BI211" t="s">
        <v>268</v>
      </c>
      <c r="BJ211" t="s">
        <v>268</v>
      </c>
      <c r="BK211" t="s">
        <v>268</v>
      </c>
      <c r="BL211" t="s">
        <v>268</v>
      </c>
      <c r="BM211" t="s">
        <v>268</v>
      </c>
      <c r="BN211" t="s">
        <v>268</v>
      </c>
      <c r="BO211" t="s">
        <v>268</v>
      </c>
      <c r="BP211" t="s">
        <v>268</v>
      </c>
      <c r="BQ211" t="s">
        <v>268</v>
      </c>
      <c r="BR211" t="s">
        <v>268</v>
      </c>
      <c r="BS211" t="s">
        <v>268</v>
      </c>
      <c r="BT211" t="s">
        <v>268</v>
      </c>
      <c r="BU211" t="s">
        <v>268</v>
      </c>
      <c r="BV211" t="s">
        <v>268</v>
      </c>
      <c r="BW211" t="s">
        <v>268</v>
      </c>
      <c r="BX211" t="s">
        <v>268</v>
      </c>
      <c r="BY211">
        <v>32.6</v>
      </c>
      <c r="BZ211">
        <v>32.6</v>
      </c>
      <c r="CA211" t="s">
        <v>142</v>
      </c>
      <c r="CB211" s="356">
        <v>123</v>
      </c>
      <c r="CC211" t="s">
        <v>1817</v>
      </c>
      <c r="CD211" t="s">
        <v>268</v>
      </c>
      <c r="CE211" t="s">
        <v>268</v>
      </c>
      <c r="CF211" s="356">
        <v>3</v>
      </c>
      <c r="CG211" t="s">
        <v>268</v>
      </c>
      <c r="CH211" t="s">
        <v>268</v>
      </c>
      <c r="CI211" t="s">
        <v>268</v>
      </c>
      <c r="CJ211" t="s">
        <v>268</v>
      </c>
      <c r="CK211" t="s">
        <v>268</v>
      </c>
      <c r="CL211" t="s">
        <v>268</v>
      </c>
      <c r="CM211" t="s">
        <v>11224</v>
      </c>
      <c r="CN211">
        <v>20.66</v>
      </c>
      <c r="CO211" t="s">
        <v>268</v>
      </c>
      <c r="CP211">
        <v>20.66</v>
      </c>
      <c r="CQ211">
        <v>365</v>
      </c>
      <c r="CR211" t="s">
        <v>878</v>
      </c>
      <c r="CS211" t="s">
        <v>11225</v>
      </c>
      <c r="CT211" t="s">
        <v>11226</v>
      </c>
      <c r="CU211" t="s">
        <v>11227</v>
      </c>
      <c r="CV211" t="s">
        <v>268</v>
      </c>
      <c r="CW211" t="s">
        <v>268</v>
      </c>
      <c r="CX211" t="s">
        <v>268</v>
      </c>
      <c r="CY211" t="s">
        <v>268</v>
      </c>
      <c r="CZ211" t="s">
        <v>268</v>
      </c>
      <c r="DA211" t="s">
        <v>268</v>
      </c>
      <c r="DB211" s="429">
        <f t="shared" si="45"/>
        <v>0</v>
      </c>
      <c r="DC211" s="284">
        <f t="shared" si="46"/>
        <v>0</v>
      </c>
      <c r="DD211" s="284">
        <f t="shared" si="47"/>
        <v>0</v>
      </c>
      <c r="DE211" s="284">
        <f t="shared" si="48"/>
        <v>0</v>
      </c>
      <c r="DF211" s="295">
        <f t="shared" si="49"/>
        <v>32.6</v>
      </c>
      <c r="DG211" s="284">
        <f t="shared" si="50"/>
        <v>1</v>
      </c>
      <c r="DH211" s="284">
        <f t="shared" si="51"/>
        <v>0</v>
      </c>
      <c r="DI211" s="284">
        <f t="shared" si="52"/>
        <v>0</v>
      </c>
      <c r="DJ211" s="284">
        <f t="shared" si="53"/>
        <v>0</v>
      </c>
      <c r="DK211" s="295">
        <f t="shared" si="54"/>
        <v>0</v>
      </c>
      <c r="DL211" s="297">
        <f t="shared" si="55"/>
        <v>3</v>
      </c>
      <c r="DM211" s="430">
        <f>IFERROR(IF(CA211="D",IF(DL211="A dispo.",DF211*VLOOKUP('DATI INPUT'!$F$27,TARIFFE_UD,4,FALSE),DF211*VLOOKUP(DL211,TARIFFE_UD,4,FALSE)),DF211*VLOOKUP(CB211-100,TARIFFE_UND,4,FALSE)),0)</f>
        <v>20.664642046259385</v>
      </c>
      <c r="DN211" s="430">
        <f>IFERROR(IF(CA211="D",IF(DL211="A dispo.",DK211*VLOOKUP('DATI INPUT'!$F$27,TARIFFE_UD,5,FALSE),DK211*VLOOKUP(DL211,TARIFFE_UD,5,FALSE)),DK211*VLOOKUP(CB211-100,TARIFFE_UND,5,FALSE)),0)</f>
        <v>0</v>
      </c>
      <c r="DO211" s="431">
        <f t="shared" si="56"/>
        <v>4.6420462593843581E-3</v>
      </c>
      <c r="DP211" s="299">
        <f>IFERROR(IF(CA211="D",IF(DL211="A dispo.",DF211*VLOOKUP('DATI INPUT'!$F$27,TARIFFE_UD,2,FALSE),DF211*VLOOKUP(DL211,TARIFFE_UD,2,FALSE)),DF211*VLOOKUP(CB211-100,TARIFFE_UND,2,FALSE)),0)</f>
        <v>25.817583000321395</v>
      </c>
      <c r="DQ211" s="299">
        <f>IFERROR(IF(CA211="D",IF(DL211="A dispo.",DK211*VLOOKUP('DATI INPUT'!$F$27,TARIFFE_UD,3,FALSE),DK211*VLOOKUP(DL211,TARIFFE_UD,3,FALSE)),DK211*VLOOKUP(CB211-100,TARIFFE_UND,3,FALSE)),0)</f>
        <v>0</v>
      </c>
      <c r="DR211" s="299">
        <f t="shared" si="57"/>
        <v>25.817583000321395</v>
      </c>
    </row>
    <row r="212" spans="1:122" x14ac:dyDescent="0.25">
      <c r="A212" t="s">
        <v>3246</v>
      </c>
      <c r="B212" t="s">
        <v>3247</v>
      </c>
      <c r="C212" t="s">
        <v>1358</v>
      </c>
      <c r="D212" t="s">
        <v>3248</v>
      </c>
      <c r="E212" t="s">
        <v>268</v>
      </c>
      <c r="F212" t="s">
        <v>156</v>
      </c>
      <c r="G212" t="s">
        <v>3249</v>
      </c>
      <c r="H212" t="s">
        <v>1033</v>
      </c>
      <c r="I212" t="s">
        <v>3250</v>
      </c>
      <c r="J212" t="s">
        <v>274</v>
      </c>
      <c r="K212" t="s">
        <v>3251</v>
      </c>
      <c r="L212" t="s">
        <v>960</v>
      </c>
      <c r="M212" t="s">
        <v>3252</v>
      </c>
      <c r="N212" t="s">
        <v>984</v>
      </c>
      <c r="O212" t="s">
        <v>873</v>
      </c>
      <c r="P212" t="s">
        <v>613</v>
      </c>
      <c r="Q212" t="s">
        <v>346</v>
      </c>
      <c r="R212" t="s">
        <v>268</v>
      </c>
      <c r="S212" t="s">
        <v>268</v>
      </c>
      <c r="T212" t="s">
        <v>268</v>
      </c>
      <c r="U212" t="s">
        <v>268</v>
      </c>
      <c r="V212" t="s">
        <v>268</v>
      </c>
      <c r="W212" t="s">
        <v>3252</v>
      </c>
      <c r="X212" t="s">
        <v>613</v>
      </c>
      <c r="Y212" t="s">
        <v>346</v>
      </c>
      <c r="Z212" t="s">
        <v>268</v>
      </c>
      <c r="AA212" t="s">
        <v>268</v>
      </c>
      <c r="AB212" t="s">
        <v>268</v>
      </c>
      <c r="AC212" t="s">
        <v>268</v>
      </c>
      <c r="AD212" t="s">
        <v>268</v>
      </c>
      <c r="AE212" t="s">
        <v>287</v>
      </c>
      <c r="AF212" t="s">
        <v>1811</v>
      </c>
      <c r="AG212" t="s">
        <v>875</v>
      </c>
      <c r="AH212" t="s">
        <v>1812</v>
      </c>
      <c r="AI212" t="s">
        <v>578</v>
      </c>
      <c r="AJ212" t="s">
        <v>268</v>
      </c>
      <c r="AK212" t="s">
        <v>366</v>
      </c>
      <c r="AL212" t="s">
        <v>268</v>
      </c>
      <c r="AM212" t="s">
        <v>355</v>
      </c>
      <c r="AN212" t="s">
        <v>268</v>
      </c>
      <c r="AO212" t="s">
        <v>268</v>
      </c>
      <c r="AP212" t="s">
        <v>268</v>
      </c>
      <c r="AQ212" t="s">
        <v>268</v>
      </c>
      <c r="AR212" t="s">
        <v>268</v>
      </c>
      <c r="AS212" t="s">
        <v>268</v>
      </c>
      <c r="AT212" t="s">
        <v>268</v>
      </c>
      <c r="AU212" t="s">
        <v>268</v>
      </c>
      <c r="AV212" t="s">
        <v>268</v>
      </c>
      <c r="AW212" t="s">
        <v>268</v>
      </c>
      <c r="AX212" t="s">
        <v>268</v>
      </c>
      <c r="AY212" t="s">
        <v>268</v>
      </c>
      <c r="AZ212" t="s">
        <v>268</v>
      </c>
      <c r="BA212" t="s">
        <v>268</v>
      </c>
      <c r="BB212" t="s">
        <v>268</v>
      </c>
      <c r="BC212" t="s">
        <v>268</v>
      </c>
      <c r="BD212" t="s">
        <v>268</v>
      </c>
      <c r="BE212" t="s">
        <v>268</v>
      </c>
      <c r="BF212" t="s">
        <v>268</v>
      </c>
      <c r="BG212" t="s">
        <v>268</v>
      </c>
      <c r="BH212" t="s">
        <v>268</v>
      </c>
      <c r="BI212" t="s">
        <v>268</v>
      </c>
      <c r="BJ212" t="s">
        <v>268</v>
      </c>
      <c r="BK212" t="s">
        <v>268</v>
      </c>
      <c r="BL212" t="s">
        <v>268</v>
      </c>
      <c r="BM212" t="s">
        <v>268</v>
      </c>
      <c r="BN212" t="s">
        <v>268</v>
      </c>
      <c r="BO212" t="s">
        <v>268</v>
      </c>
      <c r="BP212" t="s">
        <v>268</v>
      </c>
      <c r="BQ212" t="s">
        <v>268</v>
      </c>
      <c r="BR212" t="s">
        <v>268</v>
      </c>
      <c r="BS212" t="s">
        <v>268</v>
      </c>
      <c r="BT212" t="s">
        <v>268</v>
      </c>
      <c r="BU212" t="s">
        <v>268</v>
      </c>
      <c r="BV212" t="s">
        <v>268</v>
      </c>
      <c r="BW212" t="s">
        <v>268</v>
      </c>
      <c r="BX212" t="s">
        <v>268</v>
      </c>
      <c r="BY212">
        <v>59</v>
      </c>
      <c r="BZ212">
        <v>59</v>
      </c>
      <c r="CA212" t="s">
        <v>142</v>
      </c>
      <c r="CB212" s="356">
        <v>122</v>
      </c>
      <c r="CC212" t="s">
        <v>876</v>
      </c>
      <c r="CD212" t="s">
        <v>268</v>
      </c>
      <c r="CE212" t="s">
        <v>268</v>
      </c>
      <c r="CF212" s="356">
        <v>2</v>
      </c>
      <c r="CG212" t="s">
        <v>268</v>
      </c>
      <c r="CH212" t="s">
        <v>268</v>
      </c>
      <c r="CI212" t="s">
        <v>268</v>
      </c>
      <c r="CJ212" t="s">
        <v>268</v>
      </c>
      <c r="CK212" t="s">
        <v>268</v>
      </c>
      <c r="CL212" t="s">
        <v>268</v>
      </c>
      <c r="CM212" t="s">
        <v>11224</v>
      </c>
      <c r="CN212">
        <v>85.38</v>
      </c>
      <c r="CO212" t="s">
        <v>268</v>
      </c>
      <c r="CP212">
        <v>85.38</v>
      </c>
      <c r="CQ212">
        <v>365</v>
      </c>
      <c r="CR212" t="s">
        <v>878</v>
      </c>
      <c r="CS212" t="s">
        <v>11225</v>
      </c>
      <c r="CT212" t="s">
        <v>11226</v>
      </c>
      <c r="CU212" t="s">
        <v>11227</v>
      </c>
      <c r="CV212" t="s">
        <v>268</v>
      </c>
      <c r="CW212" t="s">
        <v>268</v>
      </c>
      <c r="CX212" t="s">
        <v>268</v>
      </c>
      <c r="CY212" t="s">
        <v>268</v>
      </c>
      <c r="CZ212" t="s">
        <v>268</v>
      </c>
      <c r="DA212" t="s">
        <v>268</v>
      </c>
      <c r="DB212" s="429">
        <f t="shared" si="45"/>
        <v>0</v>
      </c>
      <c r="DC212" s="284">
        <f t="shared" si="46"/>
        <v>0</v>
      </c>
      <c r="DD212" s="284">
        <f t="shared" si="47"/>
        <v>0</v>
      </c>
      <c r="DE212" s="284">
        <f t="shared" si="48"/>
        <v>0</v>
      </c>
      <c r="DF212" s="295">
        <f t="shared" si="49"/>
        <v>59</v>
      </c>
      <c r="DG212" s="284">
        <f t="shared" si="50"/>
        <v>0</v>
      </c>
      <c r="DH212" s="284">
        <f t="shared" si="51"/>
        <v>0</v>
      </c>
      <c r="DI212" s="284">
        <f t="shared" si="52"/>
        <v>0</v>
      </c>
      <c r="DJ212" s="284">
        <f t="shared" si="53"/>
        <v>0</v>
      </c>
      <c r="DK212" s="295">
        <f t="shared" si="54"/>
        <v>1</v>
      </c>
      <c r="DL212" s="297">
        <f t="shared" si="55"/>
        <v>2</v>
      </c>
      <c r="DM212" s="430">
        <f>IFERROR(IF(CA212="D",IF(DL212="A dispo.",DF212*VLOOKUP('DATI INPUT'!$F$27,TARIFFE_UD,4,FALSE),DF212*VLOOKUP(DL212,TARIFFE_UD,4,FALSE)),DF212*VLOOKUP(CB212-100,TARIFFE_UND,4,FALSE)),0)</f>
        <v>33.936310018027655</v>
      </c>
      <c r="DN212" s="430">
        <f>IFERROR(IF(CA212="D",IF(DL212="A dispo.",DK212*VLOOKUP('DATI INPUT'!$F$27,TARIFFE_UD,5,FALSE),DK212*VLOOKUP(DL212,TARIFFE_UD,5,FALSE)),DK212*VLOOKUP(CB212-100,TARIFFE_UND,5,FALSE)),0)</f>
        <v>51.443731886070836</v>
      </c>
      <c r="DO212" s="431">
        <f t="shared" si="56"/>
        <v>4.1904098495137987E-5</v>
      </c>
      <c r="DP212" s="299">
        <f>IFERROR(IF(CA212="D",IF(DL212="A dispo.",DF212*VLOOKUP('DATI INPUT'!$F$27,TARIFFE_UD,2,FALSE),DF212*VLOOKUP(DL212,TARIFFE_UD,2,FALSE)),DF212*VLOOKUP(CB212-100,TARIFFE_UND,2,FALSE)),0)</f>
        <v>42.398677831134492</v>
      </c>
      <c r="DQ212" s="299">
        <f>IFERROR(IF(CA212="D",IF(DL212="A dispo.",DK212*VLOOKUP('DATI INPUT'!$F$27,TARIFFE_UD,3,FALSE),DK212*VLOOKUP(DL212,TARIFFE_UD,3,FALSE)),DK212*VLOOKUP(CB212-100,TARIFFE_UND,3,FALSE)),0)</f>
        <v>46.077822723118445</v>
      </c>
      <c r="DR212" s="299">
        <f t="shared" si="57"/>
        <v>88.476500554252937</v>
      </c>
    </row>
    <row r="213" spans="1:122" x14ac:dyDescent="0.25">
      <c r="A213" t="s">
        <v>3253</v>
      </c>
      <c r="B213" t="s">
        <v>3254</v>
      </c>
      <c r="C213" t="s">
        <v>3255</v>
      </c>
      <c r="D213" t="s">
        <v>3256</v>
      </c>
      <c r="E213" t="s">
        <v>268</v>
      </c>
      <c r="F213" t="s">
        <v>156</v>
      </c>
      <c r="G213" t="s">
        <v>3257</v>
      </c>
      <c r="H213" t="s">
        <v>1033</v>
      </c>
      <c r="I213" t="s">
        <v>3258</v>
      </c>
      <c r="J213" t="s">
        <v>274</v>
      </c>
      <c r="K213" t="s">
        <v>3259</v>
      </c>
      <c r="L213" t="s">
        <v>871</v>
      </c>
      <c r="M213" t="s">
        <v>3260</v>
      </c>
      <c r="N213" t="s">
        <v>984</v>
      </c>
      <c r="O213" t="s">
        <v>873</v>
      </c>
      <c r="P213" t="s">
        <v>1934</v>
      </c>
      <c r="Q213" t="s">
        <v>494</v>
      </c>
      <c r="R213" t="s">
        <v>268</v>
      </c>
      <c r="S213" t="s">
        <v>268</v>
      </c>
      <c r="T213" t="s">
        <v>268</v>
      </c>
      <c r="U213" t="s">
        <v>268</v>
      </c>
      <c r="V213" t="s">
        <v>268</v>
      </c>
      <c r="W213" t="s">
        <v>3260</v>
      </c>
      <c r="X213" t="s">
        <v>1934</v>
      </c>
      <c r="Y213" t="s">
        <v>494</v>
      </c>
      <c r="Z213" t="s">
        <v>268</v>
      </c>
      <c r="AA213" t="s">
        <v>268</v>
      </c>
      <c r="AB213" t="s">
        <v>268</v>
      </c>
      <c r="AC213" t="s">
        <v>268</v>
      </c>
      <c r="AD213" t="s">
        <v>268</v>
      </c>
      <c r="AE213" t="s">
        <v>287</v>
      </c>
      <c r="AF213" t="s">
        <v>1811</v>
      </c>
      <c r="AG213" t="s">
        <v>875</v>
      </c>
      <c r="AH213" t="s">
        <v>1812</v>
      </c>
      <c r="AI213" t="s">
        <v>3261</v>
      </c>
      <c r="AJ213" t="s">
        <v>268</v>
      </c>
      <c r="AK213" t="s">
        <v>381</v>
      </c>
      <c r="AL213" t="s">
        <v>268</v>
      </c>
      <c r="AM213" t="s">
        <v>355</v>
      </c>
      <c r="AN213" t="s">
        <v>268</v>
      </c>
      <c r="AO213" t="s">
        <v>268</v>
      </c>
      <c r="AP213" t="s">
        <v>268</v>
      </c>
      <c r="AQ213" t="s">
        <v>268</v>
      </c>
      <c r="AR213" t="s">
        <v>268</v>
      </c>
      <c r="AS213" t="s">
        <v>268</v>
      </c>
      <c r="AT213" t="s">
        <v>268</v>
      </c>
      <c r="AU213" t="s">
        <v>268</v>
      </c>
      <c r="AV213" t="s">
        <v>268</v>
      </c>
      <c r="AW213" t="s">
        <v>268</v>
      </c>
      <c r="AX213" t="s">
        <v>268</v>
      </c>
      <c r="AY213" t="s">
        <v>268</v>
      </c>
      <c r="AZ213" t="s">
        <v>268</v>
      </c>
      <c r="BA213" t="s">
        <v>268</v>
      </c>
      <c r="BB213" t="s">
        <v>268</v>
      </c>
      <c r="BC213" t="s">
        <v>268</v>
      </c>
      <c r="BD213" t="s">
        <v>268</v>
      </c>
      <c r="BE213" t="s">
        <v>268</v>
      </c>
      <c r="BF213" t="s">
        <v>268</v>
      </c>
      <c r="BG213" t="s">
        <v>268</v>
      </c>
      <c r="BH213" t="s">
        <v>268</v>
      </c>
      <c r="BI213" t="s">
        <v>268</v>
      </c>
      <c r="BJ213" t="s">
        <v>268</v>
      </c>
      <c r="BK213" t="s">
        <v>268</v>
      </c>
      <c r="BL213" t="s">
        <v>268</v>
      </c>
      <c r="BM213" t="s">
        <v>268</v>
      </c>
      <c r="BN213" t="s">
        <v>268</v>
      </c>
      <c r="BO213" t="s">
        <v>268</v>
      </c>
      <c r="BP213" t="s">
        <v>268</v>
      </c>
      <c r="BQ213" t="s">
        <v>268</v>
      </c>
      <c r="BR213" t="s">
        <v>268</v>
      </c>
      <c r="BS213" t="s">
        <v>268</v>
      </c>
      <c r="BT213" t="s">
        <v>268</v>
      </c>
      <c r="BU213" t="s">
        <v>268</v>
      </c>
      <c r="BV213" t="s">
        <v>268</v>
      </c>
      <c r="BW213" t="s">
        <v>268</v>
      </c>
      <c r="BX213" t="s">
        <v>268</v>
      </c>
      <c r="BY213">
        <v>98</v>
      </c>
      <c r="BZ213">
        <v>98</v>
      </c>
      <c r="CA213" t="s">
        <v>142</v>
      </c>
      <c r="CB213" s="356">
        <v>122</v>
      </c>
      <c r="CC213" t="s">
        <v>876</v>
      </c>
      <c r="CD213" t="s">
        <v>268</v>
      </c>
      <c r="CE213" t="s">
        <v>268</v>
      </c>
      <c r="CF213" s="356">
        <v>5</v>
      </c>
      <c r="CG213" t="s">
        <v>268</v>
      </c>
      <c r="CH213" t="s">
        <v>268</v>
      </c>
      <c r="CI213" t="s">
        <v>268</v>
      </c>
      <c r="CJ213" t="s">
        <v>268</v>
      </c>
      <c r="CK213" t="s">
        <v>268</v>
      </c>
      <c r="CL213" t="s">
        <v>268</v>
      </c>
      <c r="CM213" t="s">
        <v>11224</v>
      </c>
      <c r="CN213">
        <v>181.7</v>
      </c>
      <c r="CO213" t="s">
        <v>268</v>
      </c>
      <c r="CP213">
        <v>181.7</v>
      </c>
      <c r="CQ213">
        <v>365</v>
      </c>
      <c r="CR213" t="s">
        <v>878</v>
      </c>
      <c r="CS213" t="s">
        <v>11225</v>
      </c>
      <c r="CT213" t="s">
        <v>11226</v>
      </c>
      <c r="CU213" t="s">
        <v>11227</v>
      </c>
      <c r="CV213" t="s">
        <v>268</v>
      </c>
      <c r="CW213" t="s">
        <v>268</v>
      </c>
      <c r="CX213" t="s">
        <v>268</v>
      </c>
      <c r="CY213" t="s">
        <v>268</v>
      </c>
      <c r="CZ213" t="s">
        <v>268</v>
      </c>
      <c r="DA213" t="s">
        <v>268</v>
      </c>
      <c r="DB213" s="429">
        <f t="shared" si="45"/>
        <v>0</v>
      </c>
      <c r="DC213" s="284">
        <f t="shared" si="46"/>
        <v>0</v>
      </c>
      <c r="DD213" s="284">
        <f t="shared" si="47"/>
        <v>0</v>
      </c>
      <c r="DE213" s="284">
        <f t="shared" si="48"/>
        <v>0</v>
      </c>
      <c r="DF213" s="295">
        <f t="shared" si="49"/>
        <v>98</v>
      </c>
      <c r="DG213" s="284">
        <f t="shared" si="50"/>
        <v>0</v>
      </c>
      <c r="DH213" s="284">
        <f t="shared" si="51"/>
        <v>0</v>
      </c>
      <c r="DI213" s="284">
        <f t="shared" si="52"/>
        <v>0</v>
      </c>
      <c r="DJ213" s="284">
        <f t="shared" si="53"/>
        <v>0</v>
      </c>
      <c r="DK213" s="295">
        <f t="shared" si="54"/>
        <v>1</v>
      </c>
      <c r="DL213" s="297">
        <f t="shared" si="55"/>
        <v>5</v>
      </c>
      <c r="DM213" s="430">
        <f>IFERROR(IF(CA213="D",IF(DL213="A dispo.",DF213*VLOOKUP('DATI INPUT'!$F$27,TARIFFE_UD,4,FALSE),DF213*VLOOKUP(DL213,TARIFFE_UD,4,FALSE)),DF213*VLOOKUP(CB213-100,TARIFFE_UND,4,FALSE)),0)</f>
        <v>71.32377020738015</v>
      </c>
      <c r="DN213" s="430">
        <f>IFERROR(IF(CA213="D",IF(DL213="A dispo.",DK213*VLOOKUP('DATI INPUT'!$F$27,TARIFFE_UD,5,FALSE),DK213*VLOOKUP(DL213,TARIFFE_UD,5,FALSE)),DK213*VLOOKUP(CB213-100,TARIFFE_UND,5,FALSE)),0)</f>
        <v>110.3761082872026</v>
      </c>
      <c r="DO213" s="431">
        <f t="shared" si="56"/>
        <v>-1.2150541724054165E-4</v>
      </c>
      <c r="DP213" s="299">
        <f>IFERROR(IF(CA213="D",IF(DL213="A dispo.",DF213*VLOOKUP('DATI INPUT'!$F$27,TARIFFE_UD,2,FALSE),DF213*VLOOKUP(DL213,TARIFFE_UD,2,FALSE)),DF213*VLOOKUP(CB213-100,TARIFFE_UND,2,FALSE)),0)</f>
        <v>89.109085611197926</v>
      </c>
      <c r="DQ213" s="299">
        <f>IFERROR(IF(CA213="D",IF(DL213="A dispo.",DK213*VLOOKUP('DATI INPUT'!$F$27,TARIFFE_UD,3,FALSE),DK213*VLOOKUP(DL213,TARIFFE_UD,3,FALSE)),DK213*VLOOKUP(CB213-100,TARIFFE_UND,3,FALSE)),0)</f>
        <v>98.863176602133862</v>
      </c>
      <c r="DR213" s="299">
        <f t="shared" si="57"/>
        <v>187.97226221333179</v>
      </c>
    </row>
    <row r="214" spans="1:122" x14ac:dyDescent="0.25">
      <c r="A214" t="s">
        <v>3262</v>
      </c>
      <c r="B214" t="s">
        <v>3254</v>
      </c>
      <c r="C214" t="s">
        <v>3263</v>
      </c>
      <c r="D214" t="s">
        <v>3256</v>
      </c>
      <c r="E214" t="s">
        <v>268</v>
      </c>
      <c r="F214" t="s">
        <v>156</v>
      </c>
      <c r="G214" t="s">
        <v>3257</v>
      </c>
      <c r="H214" t="s">
        <v>1033</v>
      </c>
      <c r="I214" t="s">
        <v>3258</v>
      </c>
      <c r="J214" t="s">
        <v>274</v>
      </c>
      <c r="K214" t="s">
        <v>3259</v>
      </c>
      <c r="L214" t="s">
        <v>871</v>
      </c>
      <c r="M214" t="s">
        <v>3260</v>
      </c>
      <c r="N214" t="s">
        <v>984</v>
      </c>
      <c r="O214" t="s">
        <v>873</v>
      </c>
      <c r="P214" t="s">
        <v>1934</v>
      </c>
      <c r="Q214" t="s">
        <v>494</v>
      </c>
      <c r="R214" t="s">
        <v>268</v>
      </c>
      <c r="S214" t="s">
        <v>268</v>
      </c>
      <c r="T214" t="s">
        <v>268</v>
      </c>
      <c r="U214" t="s">
        <v>268</v>
      </c>
      <c r="V214" t="s">
        <v>268</v>
      </c>
      <c r="W214" t="s">
        <v>3260</v>
      </c>
      <c r="X214" t="s">
        <v>1934</v>
      </c>
      <c r="Y214" t="s">
        <v>494</v>
      </c>
      <c r="Z214" t="s">
        <v>268</v>
      </c>
      <c r="AA214" t="s">
        <v>268</v>
      </c>
      <c r="AB214" t="s">
        <v>268</v>
      </c>
      <c r="AC214" t="s">
        <v>268</v>
      </c>
      <c r="AD214" t="s">
        <v>268</v>
      </c>
      <c r="AE214" t="s">
        <v>287</v>
      </c>
      <c r="AF214" t="s">
        <v>1811</v>
      </c>
      <c r="AG214" t="s">
        <v>875</v>
      </c>
      <c r="AH214" t="s">
        <v>1812</v>
      </c>
      <c r="AI214" t="s">
        <v>3261</v>
      </c>
      <c r="AJ214" t="s">
        <v>268</v>
      </c>
      <c r="AK214" t="s">
        <v>377</v>
      </c>
      <c r="AL214" t="s">
        <v>268</v>
      </c>
      <c r="AM214" t="s">
        <v>353</v>
      </c>
      <c r="AN214" t="s">
        <v>268</v>
      </c>
      <c r="AO214" t="s">
        <v>268</v>
      </c>
      <c r="AP214" t="s">
        <v>268</v>
      </c>
      <c r="AQ214" t="s">
        <v>268</v>
      </c>
      <c r="AR214" t="s">
        <v>268</v>
      </c>
      <c r="AS214" t="s">
        <v>268</v>
      </c>
      <c r="AT214" t="s">
        <v>268</v>
      </c>
      <c r="AU214" t="s">
        <v>268</v>
      </c>
      <c r="AV214" t="s">
        <v>268</v>
      </c>
      <c r="AW214" t="s">
        <v>268</v>
      </c>
      <c r="AX214" t="s">
        <v>268</v>
      </c>
      <c r="AY214" t="s">
        <v>268</v>
      </c>
      <c r="AZ214" t="s">
        <v>268</v>
      </c>
      <c r="BA214" t="s">
        <v>268</v>
      </c>
      <c r="BB214" t="s">
        <v>268</v>
      </c>
      <c r="BC214" t="s">
        <v>268</v>
      </c>
      <c r="BD214" t="s">
        <v>268</v>
      </c>
      <c r="BE214" t="s">
        <v>268</v>
      </c>
      <c r="BF214" t="s">
        <v>268</v>
      </c>
      <c r="BG214" t="s">
        <v>268</v>
      </c>
      <c r="BH214" t="s">
        <v>268</v>
      </c>
      <c r="BI214" t="s">
        <v>268</v>
      </c>
      <c r="BJ214" t="s">
        <v>268</v>
      </c>
      <c r="BK214" t="s">
        <v>268</v>
      </c>
      <c r="BL214" t="s">
        <v>268</v>
      </c>
      <c r="BM214" t="s">
        <v>268</v>
      </c>
      <c r="BN214" t="s">
        <v>268</v>
      </c>
      <c r="BO214" t="s">
        <v>268</v>
      </c>
      <c r="BP214" t="s">
        <v>268</v>
      </c>
      <c r="BQ214" t="s">
        <v>268</v>
      </c>
      <c r="BR214" t="s">
        <v>268</v>
      </c>
      <c r="BS214" t="s">
        <v>268</v>
      </c>
      <c r="BT214" t="s">
        <v>268</v>
      </c>
      <c r="BU214" t="s">
        <v>268</v>
      </c>
      <c r="BV214" t="s">
        <v>268</v>
      </c>
      <c r="BW214" t="s">
        <v>268</v>
      </c>
      <c r="BX214" t="s">
        <v>268</v>
      </c>
      <c r="BY214">
        <v>60</v>
      </c>
      <c r="BZ214">
        <v>60</v>
      </c>
      <c r="CA214" t="s">
        <v>142</v>
      </c>
      <c r="CB214" s="356">
        <v>123</v>
      </c>
      <c r="CC214" t="s">
        <v>1817</v>
      </c>
      <c r="CD214" t="s">
        <v>268</v>
      </c>
      <c r="CE214" t="s">
        <v>268</v>
      </c>
      <c r="CF214" s="356">
        <v>5</v>
      </c>
      <c r="CG214" t="s">
        <v>268</v>
      </c>
      <c r="CH214" t="s">
        <v>268</v>
      </c>
      <c r="CI214" t="s">
        <v>268</v>
      </c>
      <c r="CJ214" t="s">
        <v>268</v>
      </c>
      <c r="CK214" t="s">
        <v>268</v>
      </c>
      <c r="CL214" t="s">
        <v>268</v>
      </c>
      <c r="CM214" t="s">
        <v>11224</v>
      </c>
      <c r="CN214">
        <v>43.67</v>
      </c>
      <c r="CO214" t="s">
        <v>268</v>
      </c>
      <c r="CP214">
        <v>43.67</v>
      </c>
      <c r="CQ214">
        <v>365</v>
      </c>
      <c r="CR214" t="s">
        <v>878</v>
      </c>
      <c r="CS214" t="s">
        <v>11225</v>
      </c>
      <c r="CT214" t="s">
        <v>11226</v>
      </c>
      <c r="CU214" t="s">
        <v>11227</v>
      </c>
      <c r="CV214" t="s">
        <v>268</v>
      </c>
      <c r="CW214" t="s">
        <v>268</v>
      </c>
      <c r="CX214" t="s">
        <v>268</v>
      </c>
      <c r="CY214" t="s">
        <v>268</v>
      </c>
      <c r="CZ214" t="s">
        <v>268</v>
      </c>
      <c r="DA214" t="s">
        <v>268</v>
      </c>
      <c r="DB214" s="429">
        <f t="shared" si="45"/>
        <v>0</v>
      </c>
      <c r="DC214" s="284">
        <f t="shared" si="46"/>
        <v>0</v>
      </c>
      <c r="DD214" s="284">
        <f t="shared" si="47"/>
        <v>0</v>
      </c>
      <c r="DE214" s="284">
        <f t="shared" si="48"/>
        <v>0</v>
      </c>
      <c r="DF214" s="295">
        <f t="shared" si="49"/>
        <v>60</v>
      </c>
      <c r="DG214" s="284">
        <f t="shared" si="50"/>
        <v>1</v>
      </c>
      <c r="DH214" s="284">
        <f t="shared" si="51"/>
        <v>0</v>
      </c>
      <c r="DI214" s="284">
        <f t="shared" si="52"/>
        <v>0</v>
      </c>
      <c r="DJ214" s="284">
        <f t="shared" si="53"/>
        <v>0</v>
      </c>
      <c r="DK214" s="295">
        <f t="shared" si="54"/>
        <v>0</v>
      </c>
      <c r="DL214" s="297">
        <f t="shared" si="55"/>
        <v>5</v>
      </c>
      <c r="DM214" s="430">
        <f>IFERROR(IF(CA214="D",IF(DL214="A dispo.",DF214*VLOOKUP('DATI INPUT'!$F$27,TARIFFE_UD,4,FALSE),DF214*VLOOKUP(DL214,TARIFFE_UD,4,FALSE)),DF214*VLOOKUP(CB214-100,TARIFFE_UND,4,FALSE)),0)</f>
        <v>43.667614412681729</v>
      </c>
      <c r="DN214" s="430">
        <f>IFERROR(IF(CA214="D",IF(DL214="A dispo.",DK214*VLOOKUP('DATI INPUT'!$F$27,TARIFFE_UD,5,FALSE),DK214*VLOOKUP(DL214,TARIFFE_UD,5,FALSE)),DK214*VLOOKUP(CB214-100,TARIFFE_UND,5,FALSE)),0)</f>
        <v>0</v>
      </c>
      <c r="DO214" s="431">
        <f t="shared" si="56"/>
        <v>-2.3855873182725418E-3</v>
      </c>
      <c r="DP214" s="299">
        <f>IFERROR(IF(CA214="D",IF(DL214="A dispo.",DF214*VLOOKUP('DATI INPUT'!$F$27,TARIFFE_UD,2,FALSE),DF214*VLOOKUP(DL214,TARIFFE_UD,2,FALSE)),DF214*VLOOKUP(CB214-100,TARIFFE_UND,2,FALSE)),0)</f>
        <v>54.556583027264033</v>
      </c>
      <c r="DQ214" s="299">
        <f>IFERROR(IF(CA214="D",IF(DL214="A dispo.",DK214*VLOOKUP('DATI INPUT'!$F$27,TARIFFE_UD,3,FALSE),DK214*VLOOKUP(DL214,TARIFFE_UD,3,FALSE)),DK214*VLOOKUP(CB214-100,TARIFFE_UND,3,FALSE)),0)</f>
        <v>0</v>
      </c>
      <c r="DR214" s="299">
        <f t="shared" si="57"/>
        <v>54.556583027264033</v>
      </c>
    </row>
    <row r="215" spans="1:122" x14ac:dyDescent="0.25">
      <c r="A215" t="s">
        <v>3264</v>
      </c>
      <c r="B215" t="s">
        <v>3265</v>
      </c>
      <c r="C215" t="s">
        <v>3266</v>
      </c>
      <c r="D215" t="s">
        <v>3267</v>
      </c>
      <c r="E215" t="s">
        <v>268</v>
      </c>
      <c r="F215" t="s">
        <v>156</v>
      </c>
      <c r="G215" t="s">
        <v>3268</v>
      </c>
      <c r="H215" t="s">
        <v>1033</v>
      </c>
      <c r="I215" t="s">
        <v>3269</v>
      </c>
      <c r="J215" t="s">
        <v>274</v>
      </c>
      <c r="K215" t="s">
        <v>3270</v>
      </c>
      <c r="L215" t="s">
        <v>960</v>
      </c>
      <c r="M215" t="s">
        <v>3271</v>
      </c>
      <c r="N215" t="s">
        <v>1746</v>
      </c>
      <c r="O215" t="s">
        <v>3272</v>
      </c>
      <c r="P215" t="s">
        <v>3273</v>
      </c>
      <c r="Q215" t="s">
        <v>293</v>
      </c>
      <c r="R215" t="s">
        <v>268</v>
      </c>
      <c r="S215" t="s">
        <v>268</v>
      </c>
      <c r="T215" t="s">
        <v>268</v>
      </c>
      <c r="U215" t="s">
        <v>268</v>
      </c>
      <c r="V215" t="s">
        <v>268</v>
      </c>
      <c r="W215" t="s">
        <v>3274</v>
      </c>
      <c r="X215" t="s">
        <v>2045</v>
      </c>
      <c r="Y215" t="s">
        <v>298</v>
      </c>
      <c r="Z215" t="s">
        <v>268</v>
      </c>
      <c r="AA215" t="s">
        <v>268</v>
      </c>
      <c r="AB215" t="s">
        <v>268</v>
      </c>
      <c r="AC215" t="s">
        <v>268</v>
      </c>
      <c r="AD215" t="s">
        <v>268</v>
      </c>
      <c r="AE215" t="s">
        <v>287</v>
      </c>
      <c r="AF215" t="s">
        <v>1811</v>
      </c>
      <c r="AG215" t="s">
        <v>875</v>
      </c>
      <c r="AH215" t="s">
        <v>2047</v>
      </c>
      <c r="AI215" t="s">
        <v>787</v>
      </c>
      <c r="AJ215" t="s">
        <v>268</v>
      </c>
      <c r="AK215" t="s">
        <v>366</v>
      </c>
      <c r="AL215" t="s">
        <v>268</v>
      </c>
      <c r="AM215" t="s">
        <v>288</v>
      </c>
      <c r="AN215" t="s">
        <v>268</v>
      </c>
      <c r="AO215" t="s">
        <v>268</v>
      </c>
      <c r="AP215" t="s">
        <v>268</v>
      </c>
      <c r="AQ215" t="s">
        <v>268</v>
      </c>
      <c r="AR215" t="s">
        <v>268</v>
      </c>
      <c r="AS215" t="s">
        <v>268</v>
      </c>
      <c r="AT215" t="s">
        <v>268</v>
      </c>
      <c r="AU215" t="s">
        <v>268</v>
      </c>
      <c r="AV215" t="s">
        <v>268</v>
      </c>
      <c r="AW215" t="s">
        <v>268</v>
      </c>
      <c r="AX215" t="s">
        <v>268</v>
      </c>
      <c r="AY215" t="s">
        <v>268</v>
      </c>
      <c r="AZ215" t="s">
        <v>268</v>
      </c>
      <c r="BA215" t="s">
        <v>268</v>
      </c>
      <c r="BB215" t="s">
        <v>268</v>
      </c>
      <c r="BC215" t="s">
        <v>268</v>
      </c>
      <c r="BD215" t="s">
        <v>268</v>
      </c>
      <c r="BE215" t="s">
        <v>268</v>
      </c>
      <c r="BF215" t="s">
        <v>268</v>
      </c>
      <c r="BG215" t="s">
        <v>268</v>
      </c>
      <c r="BH215" t="s">
        <v>268</v>
      </c>
      <c r="BI215" t="s">
        <v>268</v>
      </c>
      <c r="BJ215" t="s">
        <v>268</v>
      </c>
      <c r="BK215" t="s">
        <v>268</v>
      </c>
      <c r="BL215" t="s">
        <v>268</v>
      </c>
      <c r="BM215" t="s">
        <v>268</v>
      </c>
      <c r="BN215" t="s">
        <v>268</v>
      </c>
      <c r="BO215" t="s">
        <v>268</v>
      </c>
      <c r="BP215" t="s">
        <v>268</v>
      </c>
      <c r="BQ215" t="s">
        <v>268</v>
      </c>
      <c r="BR215" t="s">
        <v>268</v>
      </c>
      <c r="BS215" t="s">
        <v>268</v>
      </c>
      <c r="BT215" t="s">
        <v>268</v>
      </c>
      <c r="BU215" t="s">
        <v>268</v>
      </c>
      <c r="BV215" t="s">
        <v>268</v>
      </c>
      <c r="BW215" t="s">
        <v>268</v>
      </c>
      <c r="BX215" t="s">
        <v>268</v>
      </c>
      <c r="BY215">
        <v>67</v>
      </c>
      <c r="BZ215">
        <v>67</v>
      </c>
      <c r="CA215" t="s">
        <v>142</v>
      </c>
      <c r="CB215" s="356">
        <v>122</v>
      </c>
      <c r="CC215" t="s">
        <v>876</v>
      </c>
      <c r="CD215" t="s">
        <v>268</v>
      </c>
      <c r="CE215" t="s">
        <v>268</v>
      </c>
      <c r="CF215" t="s">
        <v>268</v>
      </c>
      <c r="CG215" t="s">
        <v>268</v>
      </c>
      <c r="CH215" t="s">
        <v>268</v>
      </c>
      <c r="CI215" t="s">
        <v>268</v>
      </c>
      <c r="CJ215" t="s">
        <v>268</v>
      </c>
      <c r="CK215" t="s">
        <v>268</v>
      </c>
      <c r="CL215" t="s">
        <v>268</v>
      </c>
      <c r="CM215" t="s">
        <v>11224</v>
      </c>
      <c r="CN215">
        <v>109.87</v>
      </c>
      <c r="CO215" t="s">
        <v>268</v>
      </c>
      <c r="CP215">
        <v>109.87</v>
      </c>
      <c r="CQ215">
        <v>365</v>
      </c>
      <c r="CR215" t="s">
        <v>878</v>
      </c>
      <c r="CS215" t="s">
        <v>11225</v>
      </c>
      <c r="CT215" t="s">
        <v>11226</v>
      </c>
      <c r="CU215" t="s">
        <v>11227</v>
      </c>
      <c r="CV215" t="s">
        <v>268</v>
      </c>
      <c r="CW215" t="s">
        <v>268</v>
      </c>
      <c r="CX215" t="s">
        <v>268</v>
      </c>
      <c r="CY215" t="s">
        <v>268</v>
      </c>
      <c r="CZ215" t="s">
        <v>268</v>
      </c>
      <c r="DA215" t="s">
        <v>268</v>
      </c>
      <c r="DB215" s="429">
        <f t="shared" si="45"/>
        <v>0</v>
      </c>
      <c r="DC215" s="284">
        <f t="shared" si="46"/>
        <v>0</v>
      </c>
      <c r="DD215" s="284">
        <f t="shared" si="47"/>
        <v>0</v>
      </c>
      <c r="DE215" s="284">
        <f t="shared" si="48"/>
        <v>0</v>
      </c>
      <c r="DF215" s="295">
        <f t="shared" si="49"/>
        <v>67</v>
      </c>
      <c r="DG215" s="284">
        <f t="shared" si="50"/>
        <v>0</v>
      </c>
      <c r="DH215" s="284">
        <f t="shared" si="51"/>
        <v>0</v>
      </c>
      <c r="DI215" s="284">
        <f t="shared" si="52"/>
        <v>0</v>
      </c>
      <c r="DJ215" s="284">
        <f t="shared" si="53"/>
        <v>0</v>
      </c>
      <c r="DK215" s="295">
        <f t="shared" si="54"/>
        <v>1</v>
      </c>
      <c r="DL215" s="297" t="str">
        <f t="shared" si="55"/>
        <v>A dispo.</v>
      </c>
      <c r="DM215" s="430">
        <f>IFERROR(IF(CA215="D",IF(DL215="A dispo.",DF215*VLOOKUP('DATI INPUT'!$F$27,TARIFFE_UD,4,FALSE),DF215*VLOOKUP(DL215,TARIFFE_UD,4,FALSE)),DF215*VLOOKUP(CB215-100,TARIFFE_UND,4,FALSE)),0)</f>
        <v>42.470276598140451</v>
      </c>
      <c r="DN215" s="430">
        <f>IFERROR(IF(CA215="D",IF(DL215="A dispo.",DK215*VLOOKUP('DATI INPUT'!$F$27,TARIFFE_UD,5,FALSE),DK215*VLOOKUP(DL215,TARIFFE_UD,5,FALSE)),DK215*VLOOKUP(CB215-100,TARIFFE_UND,5,FALSE)),0)</f>
        <v>67.397800635548478</v>
      </c>
      <c r="DO215" s="431">
        <f t="shared" si="56"/>
        <v>-1.9227663110825688E-3</v>
      </c>
      <c r="DP215" s="299">
        <f>IFERROR(IF(CA215="D",IF(DL215="A dispo.",DF215*VLOOKUP('DATI INPUT'!$F$27,TARIFFE_UD,2,FALSE),DF215*VLOOKUP(DL215,TARIFFE_UD,2,FALSE)),DF215*VLOOKUP(CB215-100,TARIFFE_UND,2,FALSE)),0)</f>
        <v>53.060676718451944</v>
      </c>
      <c r="DQ215" s="299">
        <f>IFERROR(IF(CA215="D",IF(DL215="A dispo.",DK215*VLOOKUP('DATI INPUT'!$F$27,TARIFFE_UD,3,FALSE),DK215*VLOOKUP(DL215,TARIFFE_UD,3,FALSE)),DK215*VLOOKUP(CB215-100,TARIFFE_UND,3,FALSE)),0)</f>
        <v>60.367780403072892</v>
      </c>
      <c r="DR215" s="299">
        <f t="shared" si="57"/>
        <v>113.42845712152484</v>
      </c>
    </row>
    <row r="216" spans="1:122" x14ac:dyDescent="0.25">
      <c r="A216" t="s">
        <v>3275</v>
      </c>
      <c r="B216" t="s">
        <v>3265</v>
      </c>
      <c r="C216" t="s">
        <v>3276</v>
      </c>
      <c r="D216" t="s">
        <v>3267</v>
      </c>
      <c r="E216" t="s">
        <v>268</v>
      </c>
      <c r="F216" t="s">
        <v>156</v>
      </c>
      <c r="G216" t="s">
        <v>3268</v>
      </c>
      <c r="H216" t="s">
        <v>1033</v>
      </c>
      <c r="I216" t="s">
        <v>3269</v>
      </c>
      <c r="J216" t="s">
        <v>274</v>
      </c>
      <c r="K216" t="s">
        <v>3270</v>
      </c>
      <c r="L216" t="s">
        <v>960</v>
      </c>
      <c r="M216" t="s">
        <v>3271</v>
      </c>
      <c r="N216" t="s">
        <v>1746</v>
      </c>
      <c r="O216" t="s">
        <v>3272</v>
      </c>
      <c r="P216" t="s">
        <v>3273</v>
      </c>
      <c r="Q216" t="s">
        <v>293</v>
      </c>
      <c r="R216" t="s">
        <v>268</v>
      </c>
      <c r="S216" t="s">
        <v>268</v>
      </c>
      <c r="T216" t="s">
        <v>268</v>
      </c>
      <c r="U216" t="s">
        <v>268</v>
      </c>
      <c r="V216" t="s">
        <v>268</v>
      </c>
      <c r="W216" t="s">
        <v>3274</v>
      </c>
      <c r="X216" t="s">
        <v>2045</v>
      </c>
      <c r="Y216" t="s">
        <v>298</v>
      </c>
      <c r="Z216" t="s">
        <v>268</v>
      </c>
      <c r="AA216" t="s">
        <v>268</v>
      </c>
      <c r="AB216" t="s">
        <v>268</v>
      </c>
      <c r="AC216" t="s">
        <v>268</v>
      </c>
      <c r="AD216" t="s">
        <v>268</v>
      </c>
      <c r="AE216" t="s">
        <v>287</v>
      </c>
      <c r="AF216" t="s">
        <v>1811</v>
      </c>
      <c r="AG216" t="s">
        <v>875</v>
      </c>
      <c r="AH216" t="s">
        <v>2047</v>
      </c>
      <c r="AI216" t="s">
        <v>787</v>
      </c>
      <c r="AJ216" t="s">
        <v>268</v>
      </c>
      <c r="AK216" t="s">
        <v>377</v>
      </c>
      <c r="AL216" t="s">
        <v>268</v>
      </c>
      <c r="AM216" t="s">
        <v>288</v>
      </c>
      <c r="AN216" t="s">
        <v>268</v>
      </c>
      <c r="AO216" t="s">
        <v>268</v>
      </c>
      <c r="AP216" t="s">
        <v>268</v>
      </c>
      <c r="AQ216" t="s">
        <v>268</v>
      </c>
      <c r="AR216" t="s">
        <v>268</v>
      </c>
      <c r="AS216" t="s">
        <v>268</v>
      </c>
      <c r="AT216" t="s">
        <v>268</v>
      </c>
      <c r="AU216" t="s">
        <v>268</v>
      </c>
      <c r="AV216" t="s">
        <v>268</v>
      </c>
      <c r="AW216" t="s">
        <v>268</v>
      </c>
      <c r="AX216" t="s">
        <v>268</v>
      </c>
      <c r="AY216" t="s">
        <v>268</v>
      </c>
      <c r="AZ216" t="s">
        <v>268</v>
      </c>
      <c r="BA216" t="s">
        <v>268</v>
      </c>
      <c r="BB216" t="s">
        <v>268</v>
      </c>
      <c r="BC216" t="s">
        <v>268</v>
      </c>
      <c r="BD216" t="s">
        <v>268</v>
      </c>
      <c r="BE216" t="s">
        <v>268</v>
      </c>
      <c r="BF216" t="s">
        <v>268</v>
      </c>
      <c r="BG216" t="s">
        <v>268</v>
      </c>
      <c r="BH216" t="s">
        <v>268</v>
      </c>
      <c r="BI216" t="s">
        <v>268</v>
      </c>
      <c r="BJ216" t="s">
        <v>268</v>
      </c>
      <c r="BK216" t="s">
        <v>268</v>
      </c>
      <c r="BL216" t="s">
        <v>268</v>
      </c>
      <c r="BM216" t="s">
        <v>268</v>
      </c>
      <c r="BN216" t="s">
        <v>268</v>
      </c>
      <c r="BO216" t="s">
        <v>268</v>
      </c>
      <c r="BP216" t="s">
        <v>268</v>
      </c>
      <c r="BQ216" t="s">
        <v>268</v>
      </c>
      <c r="BR216" t="s">
        <v>268</v>
      </c>
      <c r="BS216" t="s">
        <v>268</v>
      </c>
      <c r="BT216" t="s">
        <v>268</v>
      </c>
      <c r="BU216" t="s">
        <v>268</v>
      </c>
      <c r="BV216" t="s">
        <v>268</v>
      </c>
      <c r="BW216" t="s">
        <v>268</v>
      </c>
      <c r="BX216" t="s">
        <v>268</v>
      </c>
      <c r="BY216">
        <v>66.5</v>
      </c>
      <c r="BZ216">
        <v>66.5</v>
      </c>
      <c r="CA216" t="s">
        <v>142</v>
      </c>
      <c r="CB216" s="356">
        <v>122</v>
      </c>
      <c r="CC216" t="s">
        <v>876</v>
      </c>
      <c r="CD216" t="s">
        <v>268</v>
      </c>
      <c r="CE216" t="s">
        <v>268</v>
      </c>
      <c r="CF216" t="s">
        <v>268</v>
      </c>
      <c r="CG216" t="s">
        <v>268</v>
      </c>
      <c r="CH216" t="s">
        <v>268</v>
      </c>
      <c r="CI216" t="s">
        <v>268</v>
      </c>
      <c r="CJ216" t="s">
        <v>268</v>
      </c>
      <c r="CK216" t="s">
        <v>268</v>
      </c>
      <c r="CL216" t="s">
        <v>268</v>
      </c>
      <c r="CM216" t="s">
        <v>11224</v>
      </c>
      <c r="CN216">
        <v>109.55</v>
      </c>
      <c r="CO216" t="s">
        <v>268</v>
      </c>
      <c r="CP216">
        <v>109.55</v>
      </c>
      <c r="CQ216">
        <v>365</v>
      </c>
      <c r="CR216" t="s">
        <v>878</v>
      </c>
      <c r="CS216" t="s">
        <v>11225</v>
      </c>
      <c r="CT216" t="s">
        <v>11226</v>
      </c>
      <c r="CU216" t="s">
        <v>11227</v>
      </c>
      <c r="CV216" t="s">
        <v>268</v>
      </c>
      <c r="CW216" t="s">
        <v>268</v>
      </c>
      <c r="CX216" t="s">
        <v>268</v>
      </c>
      <c r="CY216" t="s">
        <v>268</v>
      </c>
      <c r="CZ216" t="s">
        <v>268</v>
      </c>
      <c r="DA216" t="s">
        <v>268</v>
      </c>
      <c r="DB216" s="429">
        <f t="shared" si="45"/>
        <v>0</v>
      </c>
      <c r="DC216" s="284">
        <f t="shared" si="46"/>
        <v>0</v>
      </c>
      <c r="DD216" s="284">
        <f t="shared" si="47"/>
        <v>0</v>
      </c>
      <c r="DE216" s="284">
        <f t="shared" si="48"/>
        <v>0</v>
      </c>
      <c r="DF216" s="295">
        <f t="shared" si="49"/>
        <v>66.5</v>
      </c>
      <c r="DG216" s="284">
        <f t="shared" si="50"/>
        <v>0</v>
      </c>
      <c r="DH216" s="284">
        <f t="shared" si="51"/>
        <v>0</v>
      </c>
      <c r="DI216" s="284">
        <f t="shared" si="52"/>
        <v>0</v>
      </c>
      <c r="DJ216" s="284">
        <f t="shared" si="53"/>
        <v>0</v>
      </c>
      <c r="DK216" s="295">
        <f t="shared" si="54"/>
        <v>1</v>
      </c>
      <c r="DL216" s="297" t="str">
        <f t="shared" si="55"/>
        <v>A dispo.</v>
      </c>
      <c r="DM216" s="430">
        <f>IFERROR(IF(CA216="D",IF(DL216="A dispo.",DF216*VLOOKUP('DATI INPUT'!$F$27,TARIFFE_UD,4,FALSE),DF216*VLOOKUP(DL216,TARIFFE_UD,4,FALSE)),DF216*VLOOKUP(CB216-100,TARIFFE_UND,4,FALSE)),0)</f>
        <v>42.15333423546776</v>
      </c>
      <c r="DN216" s="430">
        <f>IFERROR(IF(CA216="D",IF(DL216="A dispo.",DK216*VLOOKUP('DATI INPUT'!$F$27,TARIFFE_UD,5,FALSE),DK216*VLOOKUP(DL216,TARIFFE_UD,5,FALSE)),DK216*VLOOKUP(CB216-100,TARIFFE_UND,5,FALSE)),0)</f>
        <v>67.397800635548478</v>
      </c>
      <c r="DO216" s="431">
        <f t="shared" si="56"/>
        <v>1.1348710162479847E-3</v>
      </c>
      <c r="DP216" s="299">
        <f>IFERROR(IF(CA216="D",IF(DL216="A dispo.",DF216*VLOOKUP('DATI INPUT'!$F$27,TARIFFE_UD,2,FALSE),DF216*VLOOKUP(DL216,TARIFFE_UD,2,FALSE)),DF216*VLOOKUP(CB216-100,TARIFFE_UND,2,FALSE)),0)</f>
        <v>52.664701519060515</v>
      </c>
      <c r="DQ216" s="299">
        <f>IFERROR(IF(CA216="D",IF(DL216="A dispo.",DK216*VLOOKUP('DATI INPUT'!$F$27,TARIFFE_UD,3,FALSE),DK216*VLOOKUP(DL216,TARIFFE_UD,3,FALSE)),DK216*VLOOKUP(CB216-100,TARIFFE_UND,3,FALSE)),0)</f>
        <v>60.367780403072892</v>
      </c>
      <c r="DR216" s="299">
        <f t="shared" si="57"/>
        <v>113.0324819221334</v>
      </c>
    </row>
    <row r="217" spans="1:122" x14ac:dyDescent="0.25">
      <c r="A217" t="s">
        <v>3277</v>
      </c>
      <c r="B217" t="s">
        <v>3265</v>
      </c>
      <c r="C217" t="s">
        <v>3278</v>
      </c>
      <c r="D217" t="s">
        <v>3267</v>
      </c>
      <c r="E217" t="s">
        <v>268</v>
      </c>
      <c r="F217" t="s">
        <v>156</v>
      </c>
      <c r="G217" t="s">
        <v>3268</v>
      </c>
      <c r="H217" t="s">
        <v>1033</v>
      </c>
      <c r="I217" t="s">
        <v>3269</v>
      </c>
      <c r="J217" t="s">
        <v>274</v>
      </c>
      <c r="K217" t="s">
        <v>3270</v>
      </c>
      <c r="L217" t="s">
        <v>960</v>
      </c>
      <c r="M217" t="s">
        <v>3271</v>
      </c>
      <c r="N217" t="s">
        <v>1746</v>
      </c>
      <c r="O217" t="s">
        <v>3272</v>
      </c>
      <c r="P217" t="s">
        <v>3273</v>
      </c>
      <c r="Q217" t="s">
        <v>293</v>
      </c>
      <c r="R217" t="s">
        <v>268</v>
      </c>
      <c r="S217" t="s">
        <v>268</v>
      </c>
      <c r="T217" t="s">
        <v>268</v>
      </c>
      <c r="U217" t="s">
        <v>268</v>
      </c>
      <c r="V217" t="s">
        <v>268</v>
      </c>
      <c r="W217" t="s">
        <v>3274</v>
      </c>
      <c r="X217" t="s">
        <v>2045</v>
      </c>
      <c r="Y217" t="s">
        <v>298</v>
      </c>
      <c r="Z217" t="s">
        <v>268</v>
      </c>
      <c r="AA217" t="s">
        <v>268</v>
      </c>
      <c r="AB217" t="s">
        <v>268</v>
      </c>
      <c r="AC217" t="s">
        <v>268</v>
      </c>
      <c r="AD217" t="s">
        <v>268</v>
      </c>
      <c r="AE217" t="s">
        <v>287</v>
      </c>
      <c r="AF217" t="s">
        <v>1811</v>
      </c>
      <c r="AG217" t="s">
        <v>875</v>
      </c>
      <c r="AH217" t="s">
        <v>2047</v>
      </c>
      <c r="AI217" t="s">
        <v>787</v>
      </c>
      <c r="AJ217" t="s">
        <v>268</v>
      </c>
      <c r="AK217" t="s">
        <v>381</v>
      </c>
      <c r="AL217" t="s">
        <v>268</v>
      </c>
      <c r="AM217" t="s">
        <v>288</v>
      </c>
      <c r="AN217" t="s">
        <v>268</v>
      </c>
      <c r="AO217" t="s">
        <v>268</v>
      </c>
      <c r="AP217" t="s">
        <v>268</v>
      </c>
      <c r="AQ217" t="s">
        <v>268</v>
      </c>
      <c r="AR217" t="s">
        <v>268</v>
      </c>
      <c r="AS217" t="s">
        <v>268</v>
      </c>
      <c r="AT217" t="s">
        <v>268</v>
      </c>
      <c r="AU217" t="s">
        <v>268</v>
      </c>
      <c r="AV217" t="s">
        <v>268</v>
      </c>
      <c r="AW217" t="s">
        <v>268</v>
      </c>
      <c r="AX217" t="s">
        <v>268</v>
      </c>
      <c r="AY217" t="s">
        <v>268</v>
      </c>
      <c r="AZ217" t="s">
        <v>268</v>
      </c>
      <c r="BA217" t="s">
        <v>268</v>
      </c>
      <c r="BB217" t="s">
        <v>268</v>
      </c>
      <c r="BC217" t="s">
        <v>268</v>
      </c>
      <c r="BD217" t="s">
        <v>268</v>
      </c>
      <c r="BE217" t="s">
        <v>268</v>
      </c>
      <c r="BF217" t="s">
        <v>268</v>
      </c>
      <c r="BG217" t="s">
        <v>268</v>
      </c>
      <c r="BH217" t="s">
        <v>268</v>
      </c>
      <c r="BI217" t="s">
        <v>268</v>
      </c>
      <c r="BJ217" t="s">
        <v>268</v>
      </c>
      <c r="BK217" t="s">
        <v>268</v>
      </c>
      <c r="BL217" t="s">
        <v>268</v>
      </c>
      <c r="BM217" t="s">
        <v>268</v>
      </c>
      <c r="BN217" t="s">
        <v>268</v>
      </c>
      <c r="BO217" t="s">
        <v>268</v>
      </c>
      <c r="BP217" t="s">
        <v>268</v>
      </c>
      <c r="BQ217" t="s">
        <v>268</v>
      </c>
      <c r="BR217" t="s">
        <v>268</v>
      </c>
      <c r="BS217" t="s">
        <v>268</v>
      </c>
      <c r="BT217" t="s">
        <v>268</v>
      </c>
      <c r="BU217" t="s">
        <v>268</v>
      </c>
      <c r="BV217" t="s">
        <v>268</v>
      </c>
      <c r="BW217" t="s">
        <v>268</v>
      </c>
      <c r="BX217" t="s">
        <v>268</v>
      </c>
      <c r="BY217">
        <v>66.5</v>
      </c>
      <c r="BZ217">
        <v>66.5</v>
      </c>
      <c r="CA217" t="s">
        <v>142</v>
      </c>
      <c r="CB217" s="356">
        <v>122</v>
      </c>
      <c r="CC217" t="s">
        <v>876</v>
      </c>
      <c r="CD217" t="s">
        <v>268</v>
      </c>
      <c r="CE217" t="s">
        <v>268</v>
      </c>
      <c r="CF217" t="s">
        <v>268</v>
      </c>
      <c r="CG217" t="s">
        <v>268</v>
      </c>
      <c r="CH217" t="s">
        <v>268</v>
      </c>
      <c r="CI217" t="s">
        <v>268</v>
      </c>
      <c r="CJ217" t="s">
        <v>268</v>
      </c>
      <c r="CK217" t="s">
        <v>268</v>
      </c>
      <c r="CL217" t="s">
        <v>268</v>
      </c>
      <c r="CM217" t="s">
        <v>11224</v>
      </c>
      <c r="CN217">
        <v>109.55</v>
      </c>
      <c r="CO217" t="s">
        <v>268</v>
      </c>
      <c r="CP217">
        <v>109.55</v>
      </c>
      <c r="CQ217">
        <v>365</v>
      </c>
      <c r="CR217" t="s">
        <v>878</v>
      </c>
      <c r="CS217" t="s">
        <v>11225</v>
      </c>
      <c r="CT217" t="s">
        <v>11226</v>
      </c>
      <c r="CU217" t="s">
        <v>11227</v>
      </c>
      <c r="CV217" t="s">
        <v>268</v>
      </c>
      <c r="CW217" t="s">
        <v>268</v>
      </c>
      <c r="CX217" t="s">
        <v>268</v>
      </c>
      <c r="CY217" t="s">
        <v>268</v>
      </c>
      <c r="CZ217" t="s">
        <v>268</v>
      </c>
      <c r="DA217" t="s">
        <v>268</v>
      </c>
      <c r="DB217" s="429">
        <f t="shared" si="45"/>
        <v>0</v>
      </c>
      <c r="DC217" s="284">
        <f t="shared" si="46"/>
        <v>0</v>
      </c>
      <c r="DD217" s="284">
        <f t="shared" si="47"/>
        <v>0</v>
      </c>
      <c r="DE217" s="284">
        <f t="shared" si="48"/>
        <v>0</v>
      </c>
      <c r="DF217" s="295">
        <f t="shared" si="49"/>
        <v>66.5</v>
      </c>
      <c r="DG217" s="284">
        <f t="shared" si="50"/>
        <v>0</v>
      </c>
      <c r="DH217" s="284">
        <f t="shared" si="51"/>
        <v>0</v>
      </c>
      <c r="DI217" s="284">
        <f t="shared" si="52"/>
        <v>0</v>
      </c>
      <c r="DJ217" s="284">
        <f t="shared" si="53"/>
        <v>0</v>
      </c>
      <c r="DK217" s="295">
        <f t="shared" si="54"/>
        <v>1</v>
      </c>
      <c r="DL217" s="297" t="str">
        <f t="shared" si="55"/>
        <v>A dispo.</v>
      </c>
      <c r="DM217" s="430">
        <f>IFERROR(IF(CA217="D",IF(DL217="A dispo.",DF217*VLOOKUP('DATI INPUT'!$F$27,TARIFFE_UD,4,FALSE),DF217*VLOOKUP(DL217,TARIFFE_UD,4,FALSE)),DF217*VLOOKUP(CB217-100,TARIFFE_UND,4,FALSE)),0)</f>
        <v>42.15333423546776</v>
      </c>
      <c r="DN217" s="430">
        <f>IFERROR(IF(CA217="D",IF(DL217="A dispo.",DK217*VLOOKUP('DATI INPUT'!$F$27,TARIFFE_UD,5,FALSE),DK217*VLOOKUP(DL217,TARIFFE_UD,5,FALSE)),DK217*VLOOKUP(CB217-100,TARIFFE_UND,5,FALSE)),0)</f>
        <v>67.397800635548478</v>
      </c>
      <c r="DO217" s="431">
        <f t="shared" si="56"/>
        <v>1.1348710162479847E-3</v>
      </c>
      <c r="DP217" s="299">
        <f>IFERROR(IF(CA217="D",IF(DL217="A dispo.",DF217*VLOOKUP('DATI INPUT'!$F$27,TARIFFE_UD,2,FALSE),DF217*VLOOKUP(DL217,TARIFFE_UD,2,FALSE)),DF217*VLOOKUP(CB217-100,TARIFFE_UND,2,FALSE)),0)</f>
        <v>52.664701519060515</v>
      </c>
      <c r="DQ217" s="299">
        <f>IFERROR(IF(CA217="D",IF(DL217="A dispo.",DK217*VLOOKUP('DATI INPUT'!$F$27,TARIFFE_UD,3,FALSE),DK217*VLOOKUP(DL217,TARIFFE_UD,3,FALSE)),DK217*VLOOKUP(CB217-100,TARIFFE_UND,3,FALSE)),0)</f>
        <v>60.367780403072892</v>
      </c>
      <c r="DR217" s="299">
        <f t="shared" si="57"/>
        <v>113.0324819221334</v>
      </c>
    </row>
    <row r="218" spans="1:122" x14ac:dyDescent="0.25">
      <c r="A218" t="s">
        <v>3279</v>
      </c>
      <c r="B218" t="s">
        <v>3280</v>
      </c>
      <c r="C218" t="s">
        <v>3281</v>
      </c>
      <c r="D218" t="s">
        <v>3282</v>
      </c>
      <c r="E218" t="s">
        <v>268</v>
      </c>
      <c r="F218" t="s">
        <v>156</v>
      </c>
      <c r="G218" t="s">
        <v>3283</v>
      </c>
      <c r="H218" t="s">
        <v>1033</v>
      </c>
      <c r="I218" t="s">
        <v>3284</v>
      </c>
      <c r="J218" t="s">
        <v>274</v>
      </c>
      <c r="K218" t="s">
        <v>3285</v>
      </c>
      <c r="L218" t="s">
        <v>984</v>
      </c>
      <c r="M218" t="s">
        <v>3286</v>
      </c>
      <c r="N218" t="s">
        <v>984</v>
      </c>
      <c r="O218" t="s">
        <v>873</v>
      </c>
      <c r="P218" t="s">
        <v>1934</v>
      </c>
      <c r="Q218" t="s">
        <v>276</v>
      </c>
      <c r="R218" t="s">
        <v>268</v>
      </c>
      <c r="S218" t="s">
        <v>268</v>
      </c>
      <c r="T218" t="s">
        <v>268</v>
      </c>
      <c r="U218" t="s">
        <v>268</v>
      </c>
      <c r="V218" t="s">
        <v>268</v>
      </c>
      <c r="W218" t="s">
        <v>3286</v>
      </c>
      <c r="X218" t="s">
        <v>1934</v>
      </c>
      <c r="Y218" t="s">
        <v>276</v>
      </c>
      <c r="Z218" t="s">
        <v>268</v>
      </c>
      <c r="AA218" t="s">
        <v>268</v>
      </c>
      <c r="AB218" t="s">
        <v>268</v>
      </c>
      <c r="AC218" t="s">
        <v>268</v>
      </c>
      <c r="AD218" t="s">
        <v>268</v>
      </c>
      <c r="AE218" t="s">
        <v>287</v>
      </c>
      <c r="AF218" t="s">
        <v>1811</v>
      </c>
      <c r="AG218" t="s">
        <v>875</v>
      </c>
      <c r="AH218" t="s">
        <v>1812</v>
      </c>
      <c r="AI218" t="s">
        <v>3287</v>
      </c>
      <c r="AJ218" t="s">
        <v>268</v>
      </c>
      <c r="AK218" t="s">
        <v>410</v>
      </c>
      <c r="AL218" t="s">
        <v>268</v>
      </c>
      <c r="AM218" t="s">
        <v>355</v>
      </c>
      <c r="AN218" t="s">
        <v>268</v>
      </c>
      <c r="AO218" t="s">
        <v>268</v>
      </c>
      <c r="AP218" t="s">
        <v>268</v>
      </c>
      <c r="AQ218" t="s">
        <v>268</v>
      </c>
      <c r="AR218" t="s">
        <v>268</v>
      </c>
      <c r="AS218" t="s">
        <v>268</v>
      </c>
      <c r="AT218" t="s">
        <v>268</v>
      </c>
      <c r="AU218" t="s">
        <v>268</v>
      </c>
      <c r="AV218" t="s">
        <v>268</v>
      </c>
      <c r="AW218" t="s">
        <v>268</v>
      </c>
      <c r="AX218" t="s">
        <v>268</v>
      </c>
      <c r="AY218" t="s">
        <v>268</v>
      </c>
      <c r="AZ218" t="s">
        <v>268</v>
      </c>
      <c r="BA218" t="s">
        <v>268</v>
      </c>
      <c r="BB218" t="s">
        <v>268</v>
      </c>
      <c r="BC218" t="s">
        <v>268</v>
      </c>
      <c r="BD218" t="s">
        <v>268</v>
      </c>
      <c r="BE218" t="s">
        <v>268</v>
      </c>
      <c r="BF218" t="s">
        <v>268</v>
      </c>
      <c r="BG218" t="s">
        <v>268</v>
      </c>
      <c r="BH218" t="s">
        <v>268</v>
      </c>
      <c r="BI218" t="s">
        <v>268</v>
      </c>
      <c r="BJ218" t="s">
        <v>268</v>
      </c>
      <c r="BK218" t="s">
        <v>268</v>
      </c>
      <c r="BL218" t="s">
        <v>268</v>
      </c>
      <c r="BM218" t="s">
        <v>268</v>
      </c>
      <c r="BN218" t="s">
        <v>268</v>
      </c>
      <c r="BO218" t="s">
        <v>268</v>
      </c>
      <c r="BP218" t="s">
        <v>268</v>
      </c>
      <c r="BQ218" t="s">
        <v>268</v>
      </c>
      <c r="BR218" t="s">
        <v>268</v>
      </c>
      <c r="BS218" t="s">
        <v>268</v>
      </c>
      <c r="BT218" t="s">
        <v>268</v>
      </c>
      <c r="BU218" t="s">
        <v>268</v>
      </c>
      <c r="BV218" t="s">
        <v>268</v>
      </c>
      <c r="BW218" t="s">
        <v>268</v>
      </c>
      <c r="BX218" t="s">
        <v>268</v>
      </c>
      <c r="BY218">
        <v>84</v>
      </c>
      <c r="BZ218">
        <v>84</v>
      </c>
      <c r="CA218" t="s">
        <v>142</v>
      </c>
      <c r="CB218" s="356">
        <v>122</v>
      </c>
      <c r="CC218" t="s">
        <v>876</v>
      </c>
      <c r="CD218" t="s">
        <v>268</v>
      </c>
      <c r="CE218" t="s">
        <v>268</v>
      </c>
      <c r="CF218" s="356">
        <v>3</v>
      </c>
      <c r="CG218" t="s">
        <v>268</v>
      </c>
      <c r="CH218" t="s">
        <v>268</v>
      </c>
      <c r="CI218" t="s">
        <v>268</v>
      </c>
      <c r="CJ218" t="s">
        <v>268</v>
      </c>
      <c r="CK218" t="s">
        <v>268</v>
      </c>
      <c r="CL218" t="s">
        <v>268</v>
      </c>
      <c r="CM218" t="s">
        <v>11224</v>
      </c>
      <c r="CN218">
        <v>120.65</v>
      </c>
      <c r="CO218" t="s">
        <v>268</v>
      </c>
      <c r="CP218">
        <v>120.65</v>
      </c>
      <c r="CQ218">
        <v>365</v>
      </c>
      <c r="CR218" t="s">
        <v>878</v>
      </c>
      <c r="CS218" t="s">
        <v>11225</v>
      </c>
      <c r="CT218" t="s">
        <v>11226</v>
      </c>
      <c r="CU218" t="s">
        <v>11227</v>
      </c>
      <c r="CV218" t="s">
        <v>268</v>
      </c>
      <c r="CW218" t="s">
        <v>268</v>
      </c>
      <c r="CX218" t="s">
        <v>268</v>
      </c>
      <c r="CY218" t="s">
        <v>268</v>
      </c>
      <c r="CZ218" t="s">
        <v>268</v>
      </c>
      <c r="DA218" t="s">
        <v>268</v>
      </c>
      <c r="DB218" s="429">
        <f t="shared" si="45"/>
        <v>0</v>
      </c>
      <c r="DC218" s="284">
        <f t="shared" si="46"/>
        <v>0</v>
      </c>
      <c r="DD218" s="284">
        <f t="shared" si="47"/>
        <v>0</v>
      </c>
      <c r="DE218" s="284">
        <f t="shared" si="48"/>
        <v>0</v>
      </c>
      <c r="DF218" s="295">
        <f t="shared" si="49"/>
        <v>84</v>
      </c>
      <c r="DG218" s="284">
        <f t="shared" si="50"/>
        <v>0</v>
      </c>
      <c r="DH218" s="284">
        <f t="shared" si="51"/>
        <v>0</v>
      </c>
      <c r="DI218" s="284">
        <f t="shared" si="52"/>
        <v>0</v>
      </c>
      <c r="DJ218" s="284">
        <f t="shared" si="53"/>
        <v>0</v>
      </c>
      <c r="DK218" s="295">
        <f t="shared" si="54"/>
        <v>1</v>
      </c>
      <c r="DL218" s="297">
        <f t="shared" si="55"/>
        <v>3</v>
      </c>
      <c r="DM218" s="430">
        <f>IFERROR(IF(CA218="D",IF(DL218="A dispo.",DF218*VLOOKUP('DATI INPUT'!$F$27,TARIFFE_UD,4,FALSE),DF218*VLOOKUP(DL218,TARIFFE_UD,4,FALSE)),DF218*VLOOKUP(CB218-100,TARIFFE_UND,4,FALSE)),0)</f>
        <v>53.246316929011911</v>
      </c>
      <c r="DN218" s="430">
        <f>IFERROR(IF(CA218="D",IF(DL218="A dispo.",DK218*VLOOKUP('DATI INPUT'!$F$27,TARIFFE_UD,5,FALSE),DK218*VLOOKUP(DL218,TARIFFE_UD,5,FALSE)),DK218*VLOOKUP(CB218-100,TARIFFE_UND,5,FALSE)),0)</f>
        <v>67.397800635548478</v>
      </c>
      <c r="DO218" s="431">
        <f t="shared" si="56"/>
        <v>-5.882435439616529E-3</v>
      </c>
      <c r="DP218" s="299">
        <f>IFERROR(IF(CA218="D",IF(DL218="A dispo.",DF218*VLOOKUP('DATI INPUT'!$F$27,TARIFFE_UD,2,FALSE),DF218*VLOOKUP(DL218,TARIFFE_UD,2,FALSE)),DF218*VLOOKUP(CB218-100,TARIFFE_UND,2,FALSE)),0)</f>
        <v>66.523833497760648</v>
      </c>
      <c r="DQ218" s="299">
        <f>IFERROR(IF(CA218="D",IF(DL218="A dispo.",DK218*VLOOKUP('DATI INPUT'!$F$27,TARIFFE_UD,3,FALSE),DK218*VLOOKUP(DL218,TARIFFE_UD,3,FALSE)),DK218*VLOOKUP(CB218-100,TARIFFE_UND,3,FALSE)),0)</f>
        <v>60.367780403072892</v>
      </c>
      <c r="DR218" s="299">
        <f t="shared" si="57"/>
        <v>126.89161390083353</v>
      </c>
    </row>
    <row r="219" spans="1:122" x14ac:dyDescent="0.25">
      <c r="A219" t="s">
        <v>3288</v>
      </c>
      <c r="B219" t="s">
        <v>3289</v>
      </c>
      <c r="C219" t="s">
        <v>3290</v>
      </c>
      <c r="D219" t="s">
        <v>3291</v>
      </c>
      <c r="E219" t="s">
        <v>268</v>
      </c>
      <c r="F219" t="s">
        <v>156</v>
      </c>
      <c r="G219" t="s">
        <v>3292</v>
      </c>
      <c r="H219" t="s">
        <v>1033</v>
      </c>
      <c r="I219" t="s">
        <v>3293</v>
      </c>
      <c r="J219" t="s">
        <v>156</v>
      </c>
      <c r="K219" t="s">
        <v>3294</v>
      </c>
      <c r="L219" t="s">
        <v>984</v>
      </c>
      <c r="M219" t="s">
        <v>2945</v>
      </c>
      <c r="N219" t="s">
        <v>1163</v>
      </c>
      <c r="O219" t="s">
        <v>873</v>
      </c>
      <c r="P219" t="s">
        <v>2946</v>
      </c>
      <c r="Q219" t="s">
        <v>916</v>
      </c>
      <c r="R219" t="s">
        <v>268</v>
      </c>
      <c r="S219" t="s">
        <v>268</v>
      </c>
      <c r="T219" t="s">
        <v>268</v>
      </c>
      <c r="U219" t="s">
        <v>268</v>
      </c>
      <c r="V219" t="s">
        <v>268</v>
      </c>
      <c r="W219" t="s">
        <v>3295</v>
      </c>
      <c r="X219" t="s">
        <v>2241</v>
      </c>
      <c r="Y219" t="s">
        <v>330</v>
      </c>
      <c r="Z219" t="s">
        <v>268</v>
      </c>
      <c r="AA219" t="s">
        <v>268</v>
      </c>
      <c r="AB219" t="s">
        <v>268</v>
      </c>
      <c r="AC219" t="s">
        <v>268</v>
      </c>
      <c r="AD219" t="s">
        <v>268</v>
      </c>
      <c r="AE219" t="s">
        <v>287</v>
      </c>
      <c r="AF219" t="s">
        <v>1811</v>
      </c>
      <c r="AG219" t="s">
        <v>875</v>
      </c>
      <c r="AH219" t="s">
        <v>1848</v>
      </c>
      <c r="AI219" t="s">
        <v>627</v>
      </c>
      <c r="AJ219" t="s">
        <v>268</v>
      </c>
      <c r="AK219" t="s">
        <v>377</v>
      </c>
      <c r="AL219" t="s">
        <v>268</v>
      </c>
      <c r="AM219" t="s">
        <v>405</v>
      </c>
      <c r="AN219" t="s">
        <v>268</v>
      </c>
      <c r="AO219" t="s">
        <v>268</v>
      </c>
      <c r="AP219" t="s">
        <v>268</v>
      </c>
      <c r="AQ219" t="s">
        <v>268</v>
      </c>
      <c r="AR219" t="s">
        <v>268</v>
      </c>
      <c r="AS219" t="s">
        <v>268</v>
      </c>
      <c r="AT219" t="s">
        <v>268</v>
      </c>
      <c r="AU219" t="s">
        <v>268</v>
      </c>
      <c r="AV219" t="s">
        <v>268</v>
      </c>
      <c r="AW219" t="s">
        <v>268</v>
      </c>
      <c r="AX219" t="s">
        <v>268</v>
      </c>
      <c r="AY219" t="s">
        <v>268</v>
      </c>
      <c r="AZ219" t="s">
        <v>268</v>
      </c>
      <c r="BA219" t="s">
        <v>268</v>
      </c>
      <c r="BB219" t="s">
        <v>268</v>
      </c>
      <c r="BC219" t="s">
        <v>268</v>
      </c>
      <c r="BD219" t="s">
        <v>268</v>
      </c>
      <c r="BE219" t="s">
        <v>268</v>
      </c>
      <c r="BF219" t="s">
        <v>268</v>
      </c>
      <c r="BG219" t="s">
        <v>268</v>
      </c>
      <c r="BH219" t="s">
        <v>268</v>
      </c>
      <c r="BI219" t="s">
        <v>268</v>
      </c>
      <c r="BJ219" t="s">
        <v>268</v>
      </c>
      <c r="BK219" t="s">
        <v>268</v>
      </c>
      <c r="BL219" t="s">
        <v>268</v>
      </c>
      <c r="BM219" t="s">
        <v>268</v>
      </c>
      <c r="BN219" t="s">
        <v>268</v>
      </c>
      <c r="BO219" t="s">
        <v>268</v>
      </c>
      <c r="BP219" t="s">
        <v>268</v>
      </c>
      <c r="BQ219" t="s">
        <v>268</v>
      </c>
      <c r="BR219" t="s">
        <v>268</v>
      </c>
      <c r="BS219" t="s">
        <v>268</v>
      </c>
      <c r="BT219" t="s">
        <v>268</v>
      </c>
      <c r="BU219" t="s">
        <v>268</v>
      </c>
      <c r="BV219" t="s">
        <v>268</v>
      </c>
      <c r="BW219" t="s">
        <v>268</v>
      </c>
      <c r="BX219" t="s">
        <v>268</v>
      </c>
      <c r="BY219">
        <v>70</v>
      </c>
      <c r="BZ219">
        <v>70</v>
      </c>
      <c r="CA219" t="s">
        <v>142</v>
      </c>
      <c r="CB219" s="356">
        <v>122</v>
      </c>
      <c r="CC219" t="s">
        <v>876</v>
      </c>
      <c r="CD219" t="s">
        <v>268</v>
      </c>
      <c r="CE219" t="s">
        <v>268</v>
      </c>
      <c r="CF219" t="s">
        <v>268</v>
      </c>
      <c r="CG219" t="s">
        <v>268</v>
      </c>
      <c r="CH219" t="s">
        <v>268</v>
      </c>
      <c r="CI219" t="s">
        <v>268</v>
      </c>
      <c r="CJ219" t="s">
        <v>268</v>
      </c>
      <c r="CK219" t="s">
        <v>268</v>
      </c>
      <c r="CL219" t="s">
        <v>268</v>
      </c>
      <c r="CM219" t="s">
        <v>11224</v>
      </c>
      <c r="CN219">
        <v>111.77</v>
      </c>
      <c r="CO219" t="s">
        <v>268</v>
      </c>
      <c r="CP219">
        <v>111.77</v>
      </c>
      <c r="CQ219">
        <v>365</v>
      </c>
      <c r="CR219" t="s">
        <v>878</v>
      </c>
      <c r="CS219" t="s">
        <v>11225</v>
      </c>
      <c r="CT219" t="s">
        <v>11226</v>
      </c>
      <c r="CU219" t="s">
        <v>11227</v>
      </c>
      <c r="CV219" t="s">
        <v>268</v>
      </c>
      <c r="CW219" t="s">
        <v>268</v>
      </c>
      <c r="CX219" t="s">
        <v>268</v>
      </c>
      <c r="CY219" t="s">
        <v>268</v>
      </c>
      <c r="CZ219" t="s">
        <v>268</v>
      </c>
      <c r="DA219" t="s">
        <v>268</v>
      </c>
      <c r="DB219" s="429">
        <f t="shared" si="45"/>
        <v>0</v>
      </c>
      <c r="DC219" s="284">
        <f t="shared" si="46"/>
        <v>0</v>
      </c>
      <c r="DD219" s="284">
        <f t="shared" si="47"/>
        <v>0</v>
      </c>
      <c r="DE219" s="284">
        <f t="shared" si="48"/>
        <v>0</v>
      </c>
      <c r="DF219" s="295">
        <f t="shared" si="49"/>
        <v>70</v>
      </c>
      <c r="DG219" s="284">
        <f t="shared" si="50"/>
        <v>0</v>
      </c>
      <c r="DH219" s="284">
        <f t="shared" si="51"/>
        <v>0</v>
      </c>
      <c r="DI219" s="284">
        <f t="shared" si="52"/>
        <v>0</v>
      </c>
      <c r="DJ219" s="284">
        <f t="shared" si="53"/>
        <v>0</v>
      </c>
      <c r="DK219" s="295">
        <f t="shared" si="54"/>
        <v>1</v>
      </c>
      <c r="DL219" s="297" t="str">
        <f t="shared" si="55"/>
        <v>A dispo.</v>
      </c>
      <c r="DM219" s="430">
        <f>IFERROR(IF(CA219="D",IF(DL219="A dispo.",DF219*VLOOKUP('DATI INPUT'!$F$27,TARIFFE_UD,4,FALSE),DF219*VLOOKUP(DL219,TARIFFE_UD,4,FALSE)),DF219*VLOOKUP(CB219-100,TARIFFE_UND,4,FALSE)),0)</f>
        <v>44.37193077417659</v>
      </c>
      <c r="DN219" s="430">
        <f>IFERROR(IF(CA219="D",IF(DL219="A dispo.",DK219*VLOOKUP('DATI INPUT'!$F$27,TARIFFE_UD,5,FALSE),DK219*VLOOKUP(DL219,TARIFFE_UD,5,FALSE)),DK219*VLOOKUP(CB219-100,TARIFFE_UND,5,FALSE)),0)</f>
        <v>67.397800635548478</v>
      </c>
      <c r="DO219" s="431">
        <f t="shared" si="56"/>
        <v>-2.6859027492776022E-4</v>
      </c>
      <c r="DP219" s="299">
        <f>IFERROR(IF(CA219="D",IF(DL219="A dispo.",DF219*VLOOKUP('DATI INPUT'!$F$27,TARIFFE_UD,2,FALSE),DF219*VLOOKUP(DL219,TARIFFE_UD,2,FALSE)),DF219*VLOOKUP(CB219-100,TARIFFE_UND,2,FALSE)),0)</f>
        <v>55.436527914800543</v>
      </c>
      <c r="DQ219" s="299">
        <f>IFERROR(IF(CA219="D",IF(DL219="A dispo.",DK219*VLOOKUP('DATI INPUT'!$F$27,TARIFFE_UD,3,FALSE),DK219*VLOOKUP(DL219,TARIFFE_UD,3,FALSE)),DK219*VLOOKUP(CB219-100,TARIFFE_UND,3,FALSE)),0)</f>
        <v>60.367780403072892</v>
      </c>
      <c r="DR219" s="299">
        <f t="shared" si="57"/>
        <v>115.80430831787343</v>
      </c>
    </row>
    <row r="220" spans="1:122" x14ac:dyDescent="0.25">
      <c r="A220" t="s">
        <v>3296</v>
      </c>
      <c r="B220" t="s">
        <v>992</v>
      </c>
      <c r="C220" t="s">
        <v>3297</v>
      </c>
      <c r="D220" t="s">
        <v>3298</v>
      </c>
      <c r="E220" t="s">
        <v>268</v>
      </c>
      <c r="F220" t="s">
        <v>156</v>
      </c>
      <c r="G220" t="s">
        <v>3299</v>
      </c>
      <c r="H220" t="s">
        <v>1033</v>
      </c>
      <c r="I220" t="s">
        <v>3300</v>
      </c>
      <c r="J220" t="s">
        <v>156</v>
      </c>
      <c r="K220" t="s">
        <v>3301</v>
      </c>
      <c r="L220" t="s">
        <v>960</v>
      </c>
      <c r="M220" t="s">
        <v>3302</v>
      </c>
      <c r="N220" t="s">
        <v>984</v>
      </c>
      <c r="O220" t="s">
        <v>873</v>
      </c>
      <c r="P220" t="s">
        <v>1847</v>
      </c>
      <c r="Q220" t="s">
        <v>489</v>
      </c>
      <c r="R220" t="s">
        <v>268</v>
      </c>
      <c r="S220" t="s">
        <v>268</v>
      </c>
      <c r="T220" t="s">
        <v>268</v>
      </c>
      <c r="U220" t="s">
        <v>268</v>
      </c>
      <c r="V220" t="s">
        <v>268</v>
      </c>
      <c r="W220" t="s">
        <v>3302</v>
      </c>
      <c r="X220" t="s">
        <v>1847</v>
      </c>
      <c r="Y220" t="s">
        <v>489</v>
      </c>
      <c r="Z220" t="s">
        <v>268</v>
      </c>
      <c r="AA220" t="s">
        <v>268</v>
      </c>
      <c r="AB220" t="s">
        <v>268</v>
      </c>
      <c r="AC220" t="s">
        <v>268</v>
      </c>
      <c r="AD220" t="s">
        <v>268</v>
      </c>
      <c r="AE220" t="s">
        <v>287</v>
      </c>
      <c r="AF220" t="s">
        <v>1811</v>
      </c>
      <c r="AG220" t="s">
        <v>875</v>
      </c>
      <c r="AH220" t="s">
        <v>1848</v>
      </c>
      <c r="AI220" t="s">
        <v>772</v>
      </c>
      <c r="AJ220" t="s">
        <v>268</v>
      </c>
      <c r="AK220" t="s">
        <v>366</v>
      </c>
      <c r="AL220" t="s">
        <v>268</v>
      </c>
      <c r="AM220" t="s">
        <v>405</v>
      </c>
      <c r="AN220" t="s">
        <v>268</v>
      </c>
      <c r="AO220" t="s">
        <v>268</v>
      </c>
      <c r="AP220" t="s">
        <v>268</v>
      </c>
      <c r="AQ220" t="s">
        <v>268</v>
      </c>
      <c r="AR220" t="s">
        <v>268</v>
      </c>
      <c r="AS220" t="s">
        <v>268</v>
      </c>
      <c r="AT220" t="s">
        <v>268</v>
      </c>
      <c r="AU220" t="s">
        <v>268</v>
      </c>
      <c r="AV220" t="s">
        <v>268</v>
      </c>
      <c r="AW220" t="s">
        <v>268</v>
      </c>
      <c r="AX220" t="s">
        <v>268</v>
      </c>
      <c r="AY220" t="s">
        <v>268</v>
      </c>
      <c r="AZ220" t="s">
        <v>268</v>
      </c>
      <c r="BA220" t="s">
        <v>268</v>
      </c>
      <c r="BB220" t="s">
        <v>268</v>
      </c>
      <c r="BC220" t="s">
        <v>268</v>
      </c>
      <c r="BD220" t="s">
        <v>268</v>
      </c>
      <c r="BE220" t="s">
        <v>268</v>
      </c>
      <c r="BF220" t="s">
        <v>268</v>
      </c>
      <c r="BG220" t="s">
        <v>268</v>
      </c>
      <c r="BH220" t="s">
        <v>268</v>
      </c>
      <c r="BI220" t="s">
        <v>268</v>
      </c>
      <c r="BJ220" t="s">
        <v>268</v>
      </c>
      <c r="BK220" t="s">
        <v>268</v>
      </c>
      <c r="BL220" t="s">
        <v>268</v>
      </c>
      <c r="BM220" t="s">
        <v>268</v>
      </c>
      <c r="BN220" t="s">
        <v>268</v>
      </c>
      <c r="BO220" t="s">
        <v>268</v>
      </c>
      <c r="BP220" t="s">
        <v>268</v>
      </c>
      <c r="BQ220" t="s">
        <v>268</v>
      </c>
      <c r="BR220" t="s">
        <v>268</v>
      </c>
      <c r="BS220" t="s">
        <v>268</v>
      </c>
      <c r="BT220" t="s">
        <v>268</v>
      </c>
      <c r="BU220" t="s">
        <v>268</v>
      </c>
      <c r="BV220" t="s">
        <v>268</v>
      </c>
      <c r="BW220" t="s">
        <v>268</v>
      </c>
      <c r="BX220" t="s">
        <v>268</v>
      </c>
      <c r="BY220">
        <v>70</v>
      </c>
      <c r="BZ220">
        <v>70</v>
      </c>
      <c r="CA220" t="s">
        <v>142</v>
      </c>
      <c r="CB220" s="356">
        <v>122</v>
      </c>
      <c r="CC220" t="s">
        <v>876</v>
      </c>
      <c r="CD220" t="s">
        <v>268</v>
      </c>
      <c r="CE220" t="s">
        <v>268</v>
      </c>
      <c r="CF220" t="s">
        <v>268</v>
      </c>
      <c r="CG220" t="s">
        <v>268</v>
      </c>
      <c r="CH220" t="s">
        <v>268</v>
      </c>
      <c r="CI220" t="s">
        <v>268</v>
      </c>
      <c r="CJ220" t="s">
        <v>268</v>
      </c>
      <c r="CK220" t="s">
        <v>268</v>
      </c>
      <c r="CL220" t="s">
        <v>268</v>
      </c>
      <c r="CM220" t="s">
        <v>11224</v>
      </c>
      <c r="CN220">
        <v>111.77</v>
      </c>
      <c r="CO220" t="s">
        <v>268</v>
      </c>
      <c r="CP220">
        <v>111.77</v>
      </c>
      <c r="CQ220">
        <v>365</v>
      </c>
      <c r="CR220" t="s">
        <v>878</v>
      </c>
      <c r="CS220" t="s">
        <v>11225</v>
      </c>
      <c r="CT220" t="s">
        <v>11226</v>
      </c>
      <c r="CU220" t="s">
        <v>11227</v>
      </c>
      <c r="CV220" t="s">
        <v>268</v>
      </c>
      <c r="CW220" t="s">
        <v>268</v>
      </c>
      <c r="CX220" t="s">
        <v>268</v>
      </c>
      <c r="CY220" t="s">
        <v>268</v>
      </c>
      <c r="CZ220" t="s">
        <v>268</v>
      </c>
      <c r="DA220" t="s">
        <v>268</v>
      </c>
      <c r="DB220" s="429">
        <f t="shared" si="45"/>
        <v>0</v>
      </c>
      <c r="DC220" s="284">
        <f t="shared" si="46"/>
        <v>0</v>
      </c>
      <c r="DD220" s="284">
        <f t="shared" si="47"/>
        <v>0</v>
      </c>
      <c r="DE220" s="284">
        <f t="shared" si="48"/>
        <v>0</v>
      </c>
      <c r="DF220" s="295">
        <f t="shared" si="49"/>
        <v>70</v>
      </c>
      <c r="DG220" s="284">
        <f t="shared" si="50"/>
        <v>0</v>
      </c>
      <c r="DH220" s="284">
        <f t="shared" si="51"/>
        <v>0</v>
      </c>
      <c r="DI220" s="284">
        <f t="shared" si="52"/>
        <v>0</v>
      </c>
      <c r="DJ220" s="284">
        <f t="shared" si="53"/>
        <v>0</v>
      </c>
      <c r="DK220" s="295">
        <f t="shared" si="54"/>
        <v>1</v>
      </c>
      <c r="DL220" s="297" t="str">
        <f t="shared" si="55"/>
        <v>A dispo.</v>
      </c>
      <c r="DM220" s="430">
        <f>IFERROR(IF(CA220="D",IF(DL220="A dispo.",DF220*VLOOKUP('DATI INPUT'!$F$27,TARIFFE_UD,4,FALSE),DF220*VLOOKUP(DL220,TARIFFE_UD,4,FALSE)),DF220*VLOOKUP(CB220-100,TARIFFE_UND,4,FALSE)),0)</f>
        <v>44.37193077417659</v>
      </c>
      <c r="DN220" s="430">
        <f>IFERROR(IF(CA220="D",IF(DL220="A dispo.",DK220*VLOOKUP('DATI INPUT'!$F$27,TARIFFE_UD,5,FALSE),DK220*VLOOKUP(DL220,TARIFFE_UD,5,FALSE)),DK220*VLOOKUP(CB220-100,TARIFFE_UND,5,FALSE)),0)</f>
        <v>67.397800635548478</v>
      </c>
      <c r="DO220" s="431">
        <f t="shared" si="56"/>
        <v>-2.6859027492776022E-4</v>
      </c>
      <c r="DP220" s="299">
        <f>IFERROR(IF(CA220="D",IF(DL220="A dispo.",DF220*VLOOKUP('DATI INPUT'!$F$27,TARIFFE_UD,2,FALSE),DF220*VLOOKUP(DL220,TARIFFE_UD,2,FALSE)),DF220*VLOOKUP(CB220-100,TARIFFE_UND,2,FALSE)),0)</f>
        <v>55.436527914800543</v>
      </c>
      <c r="DQ220" s="299">
        <f>IFERROR(IF(CA220="D",IF(DL220="A dispo.",DK220*VLOOKUP('DATI INPUT'!$F$27,TARIFFE_UD,3,FALSE),DK220*VLOOKUP(DL220,TARIFFE_UD,3,FALSE)),DK220*VLOOKUP(CB220-100,TARIFFE_UND,3,FALSE)),0)</f>
        <v>60.367780403072892</v>
      </c>
      <c r="DR220" s="299">
        <f t="shared" si="57"/>
        <v>115.80430831787343</v>
      </c>
    </row>
    <row r="221" spans="1:122" x14ac:dyDescent="0.25">
      <c r="A221" t="s">
        <v>3313</v>
      </c>
      <c r="B221" t="s">
        <v>1399</v>
      </c>
      <c r="C221" t="s">
        <v>1361</v>
      </c>
      <c r="D221" t="s">
        <v>3314</v>
      </c>
      <c r="E221" t="s">
        <v>268</v>
      </c>
      <c r="F221" t="s">
        <v>156</v>
      </c>
      <c r="G221" t="s">
        <v>3315</v>
      </c>
      <c r="H221" t="s">
        <v>3316</v>
      </c>
      <c r="I221" t="s">
        <v>3317</v>
      </c>
      <c r="J221" t="s">
        <v>274</v>
      </c>
      <c r="K221" t="s">
        <v>3318</v>
      </c>
      <c r="L221" t="s">
        <v>1899</v>
      </c>
      <c r="M221" t="s">
        <v>3319</v>
      </c>
      <c r="N221" t="s">
        <v>3320</v>
      </c>
      <c r="O221" t="s">
        <v>3321</v>
      </c>
      <c r="P221" t="s">
        <v>3322</v>
      </c>
      <c r="Q221" t="s">
        <v>1337</v>
      </c>
      <c r="R221" t="s">
        <v>268</v>
      </c>
      <c r="S221" t="s">
        <v>268</v>
      </c>
      <c r="T221" t="s">
        <v>268</v>
      </c>
      <c r="U221" t="s">
        <v>268</v>
      </c>
      <c r="V221" t="s">
        <v>268</v>
      </c>
      <c r="W221" t="s">
        <v>1829</v>
      </c>
      <c r="X221" t="s">
        <v>1830</v>
      </c>
      <c r="Y221" t="s">
        <v>315</v>
      </c>
      <c r="Z221" t="s">
        <v>268</v>
      </c>
      <c r="AA221" t="s">
        <v>268</v>
      </c>
      <c r="AB221" t="s">
        <v>268</v>
      </c>
      <c r="AC221" t="s">
        <v>268</v>
      </c>
      <c r="AD221" t="s">
        <v>268</v>
      </c>
      <c r="AE221" t="s">
        <v>287</v>
      </c>
      <c r="AF221" t="s">
        <v>1811</v>
      </c>
      <c r="AG221" t="s">
        <v>875</v>
      </c>
      <c r="AH221" t="s">
        <v>1831</v>
      </c>
      <c r="AI221" t="s">
        <v>764</v>
      </c>
      <c r="AJ221" t="s">
        <v>268</v>
      </c>
      <c r="AK221" t="s">
        <v>382</v>
      </c>
      <c r="AL221" t="s">
        <v>268</v>
      </c>
      <c r="AM221" t="s">
        <v>355</v>
      </c>
      <c r="AN221" t="s">
        <v>268</v>
      </c>
      <c r="AO221" t="s">
        <v>268</v>
      </c>
      <c r="AP221" t="s">
        <v>268</v>
      </c>
      <c r="AQ221" t="s">
        <v>268</v>
      </c>
      <c r="AR221" t="s">
        <v>268</v>
      </c>
      <c r="AS221" t="s">
        <v>268</v>
      </c>
      <c r="AT221" t="s">
        <v>268</v>
      </c>
      <c r="AU221" t="s">
        <v>268</v>
      </c>
      <c r="AV221" t="s">
        <v>268</v>
      </c>
      <c r="AW221" t="s">
        <v>268</v>
      </c>
      <c r="AX221" t="s">
        <v>268</v>
      </c>
      <c r="AY221" t="s">
        <v>268</v>
      </c>
      <c r="AZ221" t="s">
        <v>268</v>
      </c>
      <c r="BA221" t="s">
        <v>268</v>
      </c>
      <c r="BB221" t="s">
        <v>268</v>
      </c>
      <c r="BC221" t="s">
        <v>268</v>
      </c>
      <c r="BD221" t="s">
        <v>268</v>
      </c>
      <c r="BE221" t="s">
        <v>268</v>
      </c>
      <c r="BF221" t="s">
        <v>268</v>
      </c>
      <c r="BG221" t="s">
        <v>268</v>
      </c>
      <c r="BH221" t="s">
        <v>268</v>
      </c>
      <c r="BI221" t="s">
        <v>268</v>
      </c>
      <c r="BJ221" t="s">
        <v>268</v>
      </c>
      <c r="BK221" t="s">
        <v>268</v>
      </c>
      <c r="BL221" t="s">
        <v>268</v>
      </c>
      <c r="BM221" t="s">
        <v>268</v>
      </c>
      <c r="BN221" t="s">
        <v>268</v>
      </c>
      <c r="BO221" t="s">
        <v>268</v>
      </c>
      <c r="BP221" t="s">
        <v>268</v>
      </c>
      <c r="BQ221" t="s">
        <v>268</v>
      </c>
      <c r="BR221" t="s">
        <v>268</v>
      </c>
      <c r="BS221" t="s">
        <v>268</v>
      </c>
      <c r="BT221" t="s">
        <v>268</v>
      </c>
      <c r="BU221" t="s">
        <v>268</v>
      </c>
      <c r="BV221" t="s">
        <v>268</v>
      </c>
      <c r="BW221" t="s">
        <v>268</v>
      </c>
      <c r="BX221" t="s">
        <v>268</v>
      </c>
      <c r="BY221">
        <v>31</v>
      </c>
      <c r="BZ221">
        <v>31</v>
      </c>
      <c r="CA221" t="s">
        <v>142</v>
      </c>
      <c r="CB221" s="356">
        <v>122</v>
      </c>
      <c r="CC221" t="s">
        <v>876</v>
      </c>
      <c r="CD221" t="s">
        <v>268</v>
      </c>
      <c r="CE221" t="s">
        <v>268</v>
      </c>
      <c r="CF221" t="s">
        <v>268</v>
      </c>
      <c r="CG221" t="s">
        <v>268</v>
      </c>
      <c r="CH221" t="s">
        <v>268</v>
      </c>
      <c r="CI221" t="s">
        <v>268</v>
      </c>
      <c r="CJ221" t="s">
        <v>268</v>
      </c>
      <c r="CK221" t="s">
        <v>268</v>
      </c>
      <c r="CL221" t="s">
        <v>268</v>
      </c>
      <c r="CM221" t="s">
        <v>11224</v>
      </c>
      <c r="CN221">
        <v>87.05</v>
      </c>
      <c r="CO221" t="s">
        <v>268</v>
      </c>
      <c r="CP221">
        <v>87.05</v>
      </c>
      <c r="CQ221">
        <v>365</v>
      </c>
      <c r="CR221" t="s">
        <v>878</v>
      </c>
      <c r="CS221" t="s">
        <v>11225</v>
      </c>
      <c r="CT221" t="s">
        <v>11226</v>
      </c>
      <c r="CU221" t="s">
        <v>11227</v>
      </c>
      <c r="CV221" t="s">
        <v>268</v>
      </c>
      <c r="CW221" t="s">
        <v>268</v>
      </c>
      <c r="CX221" t="s">
        <v>268</v>
      </c>
      <c r="CY221" t="s">
        <v>268</v>
      </c>
      <c r="CZ221" t="s">
        <v>268</v>
      </c>
      <c r="DA221" t="s">
        <v>268</v>
      </c>
      <c r="DB221" s="429">
        <f t="shared" si="45"/>
        <v>0</v>
      </c>
      <c r="DC221" s="284">
        <f t="shared" si="46"/>
        <v>0</v>
      </c>
      <c r="DD221" s="284">
        <f t="shared" si="47"/>
        <v>0</v>
      </c>
      <c r="DE221" s="284">
        <f t="shared" si="48"/>
        <v>0</v>
      </c>
      <c r="DF221" s="295">
        <f t="shared" si="49"/>
        <v>31</v>
      </c>
      <c r="DG221" s="284">
        <f t="shared" si="50"/>
        <v>0</v>
      </c>
      <c r="DH221" s="284">
        <f t="shared" si="51"/>
        <v>0</v>
      </c>
      <c r="DI221" s="284">
        <f t="shared" si="52"/>
        <v>0</v>
      </c>
      <c r="DJ221" s="284">
        <f t="shared" si="53"/>
        <v>0</v>
      </c>
      <c r="DK221" s="295">
        <f t="shared" si="54"/>
        <v>1</v>
      </c>
      <c r="DL221" s="297" t="str">
        <f t="shared" si="55"/>
        <v>A dispo.</v>
      </c>
      <c r="DM221" s="430">
        <f>IFERROR(IF(CA221="D",IF(DL221="A dispo.",DF221*VLOOKUP('DATI INPUT'!$F$27,TARIFFE_UD,4,FALSE),DF221*VLOOKUP(DL221,TARIFFE_UD,4,FALSE)),DF221*VLOOKUP(CB221-100,TARIFFE_UND,4,FALSE)),0)</f>
        <v>19.650426485706777</v>
      </c>
      <c r="DN221" s="430">
        <f>IFERROR(IF(CA221="D",IF(DL221="A dispo.",DK221*VLOOKUP('DATI INPUT'!$F$27,TARIFFE_UD,5,FALSE),DK221*VLOOKUP(DL221,TARIFFE_UD,5,FALSE)),DK221*VLOOKUP(CB221-100,TARIFFE_UND,5,FALSE)),0)</f>
        <v>67.397800635548478</v>
      </c>
      <c r="DO221" s="431">
        <f t="shared" si="56"/>
        <v>-1.7728787447452987E-3</v>
      </c>
      <c r="DP221" s="299">
        <f>IFERROR(IF(CA221="D",IF(DL221="A dispo.",DF221*VLOOKUP('DATI INPUT'!$F$27,TARIFFE_UD,2,FALSE),DF221*VLOOKUP(DL221,TARIFFE_UD,2,FALSE)),DF221*VLOOKUP(CB221-100,TARIFFE_UND,2,FALSE)),0)</f>
        <v>24.55046236226881</v>
      </c>
      <c r="DQ221" s="299">
        <f>IFERROR(IF(CA221="D",IF(DL221="A dispo.",DK221*VLOOKUP('DATI INPUT'!$F$27,TARIFFE_UD,3,FALSE),DK221*VLOOKUP(DL221,TARIFFE_UD,3,FALSE)),DK221*VLOOKUP(CB221-100,TARIFFE_UND,3,FALSE)),0)</f>
        <v>60.367780403072892</v>
      </c>
      <c r="DR221" s="299">
        <f t="shared" si="57"/>
        <v>84.918242765341702</v>
      </c>
    </row>
    <row r="222" spans="1:122" x14ac:dyDescent="0.25">
      <c r="A222" t="s">
        <v>3323</v>
      </c>
      <c r="B222" t="s">
        <v>1399</v>
      </c>
      <c r="C222" t="s">
        <v>930</v>
      </c>
      <c r="D222" t="s">
        <v>3314</v>
      </c>
      <c r="E222" t="s">
        <v>268</v>
      </c>
      <c r="F222" t="s">
        <v>156</v>
      </c>
      <c r="G222" t="s">
        <v>3315</v>
      </c>
      <c r="H222" t="s">
        <v>3316</v>
      </c>
      <c r="I222" t="s">
        <v>3317</v>
      </c>
      <c r="J222" t="s">
        <v>274</v>
      </c>
      <c r="K222" t="s">
        <v>3318</v>
      </c>
      <c r="L222" t="s">
        <v>1899</v>
      </c>
      <c r="M222" t="s">
        <v>3319</v>
      </c>
      <c r="N222" t="s">
        <v>3320</v>
      </c>
      <c r="O222" t="s">
        <v>3321</v>
      </c>
      <c r="P222" t="s">
        <v>3322</v>
      </c>
      <c r="Q222" t="s">
        <v>1337</v>
      </c>
      <c r="R222" t="s">
        <v>268</v>
      </c>
      <c r="S222" t="s">
        <v>268</v>
      </c>
      <c r="T222" t="s">
        <v>268</v>
      </c>
      <c r="U222" t="s">
        <v>268</v>
      </c>
      <c r="V222" t="s">
        <v>268</v>
      </c>
      <c r="W222" t="s">
        <v>1829</v>
      </c>
      <c r="X222" t="s">
        <v>1830</v>
      </c>
      <c r="Y222" t="s">
        <v>315</v>
      </c>
      <c r="Z222" t="s">
        <v>268</v>
      </c>
      <c r="AA222" t="s">
        <v>268</v>
      </c>
      <c r="AB222" t="s">
        <v>268</v>
      </c>
      <c r="AC222" t="s">
        <v>268</v>
      </c>
      <c r="AD222" t="s">
        <v>268</v>
      </c>
      <c r="AE222" t="s">
        <v>287</v>
      </c>
      <c r="AF222" t="s">
        <v>1811</v>
      </c>
      <c r="AG222" t="s">
        <v>875</v>
      </c>
      <c r="AH222" t="s">
        <v>1831</v>
      </c>
      <c r="AI222" t="s">
        <v>764</v>
      </c>
      <c r="AJ222" t="s">
        <v>268</v>
      </c>
      <c r="AK222" t="s">
        <v>382</v>
      </c>
      <c r="AL222" t="s">
        <v>268</v>
      </c>
      <c r="AM222" t="s">
        <v>355</v>
      </c>
      <c r="AN222" t="s">
        <v>268</v>
      </c>
      <c r="AO222" t="s">
        <v>268</v>
      </c>
      <c r="AP222" t="s">
        <v>268</v>
      </c>
      <c r="AQ222" t="s">
        <v>268</v>
      </c>
      <c r="AR222" t="s">
        <v>268</v>
      </c>
      <c r="AS222" t="s">
        <v>268</v>
      </c>
      <c r="AT222" t="s">
        <v>268</v>
      </c>
      <c r="AU222" t="s">
        <v>268</v>
      </c>
      <c r="AV222" t="s">
        <v>268</v>
      </c>
      <c r="AW222" t="s">
        <v>268</v>
      </c>
      <c r="AX222" t="s">
        <v>268</v>
      </c>
      <c r="AY222" t="s">
        <v>268</v>
      </c>
      <c r="AZ222" t="s">
        <v>268</v>
      </c>
      <c r="BA222" t="s">
        <v>268</v>
      </c>
      <c r="BB222" t="s">
        <v>268</v>
      </c>
      <c r="BC222" t="s">
        <v>268</v>
      </c>
      <c r="BD222" t="s">
        <v>268</v>
      </c>
      <c r="BE222" t="s">
        <v>268</v>
      </c>
      <c r="BF222" t="s">
        <v>268</v>
      </c>
      <c r="BG222" t="s">
        <v>268</v>
      </c>
      <c r="BH222" t="s">
        <v>268</v>
      </c>
      <c r="BI222" t="s">
        <v>268</v>
      </c>
      <c r="BJ222" t="s">
        <v>268</v>
      </c>
      <c r="BK222" t="s">
        <v>268</v>
      </c>
      <c r="BL222" t="s">
        <v>268</v>
      </c>
      <c r="BM222" t="s">
        <v>268</v>
      </c>
      <c r="BN222" t="s">
        <v>268</v>
      </c>
      <c r="BO222" t="s">
        <v>268</v>
      </c>
      <c r="BP222" t="s">
        <v>268</v>
      </c>
      <c r="BQ222" t="s">
        <v>268</v>
      </c>
      <c r="BR222" t="s">
        <v>268</v>
      </c>
      <c r="BS222" t="s">
        <v>268</v>
      </c>
      <c r="BT222" t="s">
        <v>268</v>
      </c>
      <c r="BU222" t="s">
        <v>268</v>
      </c>
      <c r="BV222" t="s">
        <v>268</v>
      </c>
      <c r="BW222" t="s">
        <v>268</v>
      </c>
      <c r="BX222" t="s">
        <v>268</v>
      </c>
      <c r="BY222">
        <v>14</v>
      </c>
      <c r="BZ222">
        <v>14</v>
      </c>
      <c r="CA222" t="s">
        <v>142</v>
      </c>
      <c r="CB222" s="356">
        <v>123</v>
      </c>
      <c r="CC222" t="s">
        <v>1817</v>
      </c>
      <c r="CD222" t="s">
        <v>268</v>
      </c>
      <c r="CE222" t="s">
        <v>268</v>
      </c>
      <c r="CF222" t="s">
        <v>268</v>
      </c>
      <c r="CG222" t="s">
        <v>268</v>
      </c>
      <c r="CH222" t="s">
        <v>268</v>
      </c>
      <c r="CI222" t="s">
        <v>268</v>
      </c>
      <c r="CJ222" t="s">
        <v>268</v>
      </c>
      <c r="CK222" t="s">
        <v>268</v>
      </c>
      <c r="CL222" t="s">
        <v>268</v>
      </c>
      <c r="CM222" t="s">
        <v>11224</v>
      </c>
      <c r="CN222">
        <v>8.8699999999999992</v>
      </c>
      <c r="CO222" t="s">
        <v>268</v>
      </c>
      <c r="CP222">
        <v>8.8699999999999992</v>
      </c>
      <c r="CQ222">
        <v>365</v>
      </c>
      <c r="CR222" t="s">
        <v>878</v>
      </c>
      <c r="CS222" t="s">
        <v>11225</v>
      </c>
      <c r="CT222" t="s">
        <v>11226</v>
      </c>
      <c r="CU222" t="s">
        <v>11227</v>
      </c>
      <c r="CV222" t="s">
        <v>268</v>
      </c>
      <c r="CW222" t="s">
        <v>268</v>
      </c>
      <c r="CX222" t="s">
        <v>268</v>
      </c>
      <c r="CY222" t="s">
        <v>268</v>
      </c>
      <c r="CZ222" t="s">
        <v>268</v>
      </c>
      <c r="DA222" t="s">
        <v>268</v>
      </c>
      <c r="DB222" s="429">
        <f t="shared" si="45"/>
        <v>0</v>
      </c>
      <c r="DC222" s="284">
        <f t="shared" si="46"/>
        <v>0</v>
      </c>
      <c r="DD222" s="284">
        <f t="shared" si="47"/>
        <v>0</v>
      </c>
      <c r="DE222" s="284">
        <f t="shared" si="48"/>
        <v>0</v>
      </c>
      <c r="DF222" s="295">
        <f t="shared" si="49"/>
        <v>14</v>
      </c>
      <c r="DG222" s="284">
        <f t="shared" si="50"/>
        <v>1</v>
      </c>
      <c r="DH222" s="284">
        <f t="shared" si="51"/>
        <v>0</v>
      </c>
      <c r="DI222" s="284">
        <f t="shared" si="52"/>
        <v>0</v>
      </c>
      <c r="DJ222" s="284">
        <f t="shared" si="53"/>
        <v>0</v>
      </c>
      <c r="DK222" s="295">
        <f t="shared" si="54"/>
        <v>0</v>
      </c>
      <c r="DL222" s="297" t="str">
        <f t="shared" si="55"/>
        <v>A dispo.</v>
      </c>
      <c r="DM222" s="430">
        <f>IFERROR(IF(CA222="D",IF(DL222="A dispo.",DF222*VLOOKUP('DATI INPUT'!$F$27,TARIFFE_UD,4,FALSE),DF222*VLOOKUP(DL222,TARIFFE_UD,4,FALSE)),DF222*VLOOKUP(CB222-100,TARIFFE_UND,4,FALSE)),0)</f>
        <v>8.8743861548353173</v>
      </c>
      <c r="DN222" s="430">
        <f>IFERROR(IF(CA222="D",IF(DL222="A dispo.",DK222*VLOOKUP('DATI INPUT'!$F$27,TARIFFE_UD,5,FALSE),DK222*VLOOKUP(DL222,TARIFFE_UD,5,FALSE)),DK222*VLOOKUP(CB222-100,TARIFFE_UND,5,FALSE)),0)</f>
        <v>0</v>
      </c>
      <c r="DO222" s="431">
        <f t="shared" si="56"/>
        <v>4.3861548353181234E-3</v>
      </c>
      <c r="DP222" s="299">
        <f>IFERROR(IF(CA222="D",IF(DL222="A dispo.",DF222*VLOOKUP('DATI INPUT'!$F$27,TARIFFE_UD,2,FALSE),DF222*VLOOKUP(DL222,TARIFFE_UD,2,FALSE)),DF222*VLOOKUP(CB222-100,TARIFFE_UND,2,FALSE)),0)</f>
        <v>11.087305582960109</v>
      </c>
      <c r="DQ222" s="299">
        <f>IFERROR(IF(CA222="D",IF(DL222="A dispo.",DK222*VLOOKUP('DATI INPUT'!$F$27,TARIFFE_UD,3,FALSE),DK222*VLOOKUP(DL222,TARIFFE_UD,3,FALSE)),DK222*VLOOKUP(CB222-100,TARIFFE_UND,3,FALSE)),0)</f>
        <v>0</v>
      </c>
      <c r="DR222" s="299">
        <f t="shared" si="57"/>
        <v>11.087305582960109</v>
      </c>
    </row>
    <row r="223" spans="1:122" x14ac:dyDescent="0.25">
      <c r="A223" t="s">
        <v>3324</v>
      </c>
      <c r="B223" t="s">
        <v>1399</v>
      </c>
      <c r="C223" t="s">
        <v>3325</v>
      </c>
      <c r="D223" t="s">
        <v>3314</v>
      </c>
      <c r="E223" t="s">
        <v>268</v>
      </c>
      <c r="F223" t="s">
        <v>156</v>
      </c>
      <c r="G223" t="s">
        <v>3315</v>
      </c>
      <c r="H223" t="s">
        <v>3316</v>
      </c>
      <c r="I223" t="s">
        <v>3317</v>
      </c>
      <c r="J223" t="s">
        <v>274</v>
      </c>
      <c r="K223" t="s">
        <v>3318</v>
      </c>
      <c r="L223" t="s">
        <v>1899</v>
      </c>
      <c r="M223" t="s">
        <v>3319</v>
      </c>
      <c r="N223" t="s">
        <v>3320</v>
      </c>
      <c r="O223" t="s">
        <v>3321</v>
      </c>
      <c r="P223" t="s">
        <v>3322</v>
      </c>
      <c r="Q223" t="s">
        <v>1337</v>
      </c>
      <c r="R223" t="s">
        <v>268</v>
      </c>
      <c r="S223" t="s">
        <v>268</v>
      </c>
      <c r="T223" t="s">
        <v>268</v>
      </c>
      <c r="U223" t="s">
        <v>268</v>
      </c>
      <c r="V223" t="s">
        <v>268</v>
      </c>
      <c r="W223" t="s">
        <v>1829</v>
      </c>
      <c r="X223" t="s">
        <v>1830</v>
      </c>
      <c r="Y223" t="s">
        <v>315</v>
      </c>
      <c r="Z223" t="s">
        <v>268</v>
      </c>
      <c r="AA223" t="s">
        <v>268</v>
      </c>
      <c r="AB223" t="s">
        <v>268</v>
      </c>
      <c r="AC223" t="s">
        <v>268</v>
      </c>
      <c r="AD223" t="s">
        <v>268</v>
      </c>
      <c r="AE223" t="s">
        <v>287</v>
      </c>
      <c r="AF223" t="s">
        <v>1811</v>
      </c>
      <c r="AG223" t="s">
        <v>875</v>
      </c>
      <c r="AH223" t="s">
        <v>1831</v>
      </c>
      <c r="AI223" t="s">
        <v>764</v>
      </c>
      <c r="AJ223" t="s">
        <v>268</v>
      </c>
      <c r="AK223" t="s">
        <v>382</v>
      </c>
      <c r="AL223" t="s">
        <v>268</v>
      </c>
      <c r="AM223" t="s">
        <v>355</v>
      </c>
      <c r="AN223" t="s">
        <v>268</v>
      </c>
      <c r="AO223" t="s">
        <v>268</v>
      </c>
      <c r="AP223" t="s">
        <v>268</v>
      </c>
      <c r="AQ223" t="s">
        <v>268</v>
      </c>
      <c r="AR223" t="s">
        <v>268</v>
      </c>
      <c r="AS223" t="s">
        <v>268</v>
      </c>
      <c r="AT223" t="s">
        <v>268</v>
      </c>
      <c r="AU223" t="s">
        <v>268</v>
      </c>
      <c r="AV223" t="s">
        <v>268</v>
      </c>
      <c r="AW223" t="s">
        <v>268</v>
      </c>
      <c r="AX223" t="s">
        <v>268</v>
      </c>
      <c r="AY223" t="s">
        <v>268</v>
      </c>
      <c r="AZ223" t="s">
        <v>268</v>
      </c>
      <c r="BA223" t="s">
        <v>268</v>
      </c>
      <c r="BB223" t="s">
        <v>268</v>
      </c>
      <c r="BC223" t="s">
        <v>268</v>
      </c>
      <c r="BD223" t="s">
        <v>268</v>
      </c>
      <c r="BE223" t="s">
        <v>268</v>
      </c>
      <c r="BF223" t="s">
        <v>268</v>
      </c>
      <c r="BG223" t="s">
        <v>268</v>
      </c>
      <c r="BH223" t="s">
        <v>268</v>
      </c>
      <c r="BI223" t="s">
        <v>268</v>
      </c>
      <c r="BJ223" t="s">
        <v>268</v>
      </c>
      <c r="BK223" t="s">
        <v>268</v>
      </c>
      <c r="BL223" t="s">
        <v>268</v>
      </c>
      <c r="BM223" t="s">
        <v>268</v>
      </c>
      <c r="BN223" t="s">
        <v>268</v>
      </c>
      <c r="BO223" t="s">
        <v>268</v>
      </c>
      <c r="BP223" t="s">
        <v>268</v>
      </c>
      <c r="BQ223" t="s">
        <v>268</v>
      </c>
      <c r="BR223" t="s">
        <v>268</v>
      </c>
      <c r="BS223" t="s">
        <v>268</v>
      </c>
      <c r="BT223" t="s">
        <v>268</v>
      </c>
      <c r="BU223" t="s">
        <v>268</v>
      </c>
      <c r="BV223" t="s">
        <v>268</v>
      </c>
      <c r="BW223" t="s">
        <v>268</v>
      </c>
      <c r="BX223" t="s">
        <v>268</v>
      </c>
      <c r="BY223">
        <v>1.7</v>
      </c>
      <c r="BZ223">
        <v>1.7</v>
      </c>
      <c r="CA223" t="s">
        <v>142</v>
      </c>
      <c r="CB223" s="356">
        <v>123</v>
      </c>
      <c r="CC223" t="s">
        <v>1817</v>
      </c>
      <c r="CD223" t="s">
        <v>268</v>
      </c>
      <c r="CE223" t="s">
        <v>268</v>
      </c>
      <c r="CF223" t="s">
        <v>268</v>
      </c>
      <c r="CG223" t="s">
        <v>268</v>
      </c>
      <c r="CH223" t="s">
        <v>268</v>
      </c>
      <c r="CI223" t="s">
        <v>268</v>
      </c>
      <c r="CJ223" t="s">
        <v>268</v>
      </c>
      <c r="CK223" t="s">
        <v>268</v>
      </c>
      <c r="CL223" t="s">
        <v>268</v>
      </c>
      <c r="CM223" t="s">
        <v>11224</v>
      </c>
      <c r="CN223">
        <v>1.08</v>
      </c>
      <c r="CO223" t="s">
        <v>268</v>
      </c>
      <c r="CP223">
        <v>1.08</v>
      </c>
      <c r="CQ223">
        <v>365</v>
      </c>
      <c r="CR223" t="s">
        <v>878</v>
      </c>
      <c r="CS223" t="s">
        <v>11225</v>
      </c>
      <c r="CT223" t="s">
        <v>11226</v>
      </c>
      <c r="CU223" t="s">
        <v>11227</v>
      </c>
      <c r="CV223" t="s">
        <v>268</v>
      </c>
      <c r="CW223" t="s">
        <v>268</v>
      </c>
      <c r="CX223" t="s">
        <v>268</v>
      </c>
      <c r="CY223" t="s">
        <v>268</v>
      </c>
      <c r="CZ223" t="s">
        <v>268</v>
      </c>
      <c r="DA223" t="s">
        <v>268</v>
      </c>
      <c r="DB223" s="429">
        <f t="shared" si="45"/>
        <v>0</v>
      </c>
      <c r="DC223" s="284">
        <f t="shared" si="46"/>
        <v>0</v>
      </c>
      <c r="DD223" s="284">
        <f t="shared" si="47"/>
        <v>0</v>
      </c>
      <c r="DE223" s="284">
        <f t="shared" si="48"/>
        <v>0</v>
      </c>
      <c r="DF223" s="295">
        <f t="shared" si="49"/>
        <v>1.7</v>
      </c>
      <c r="DG223" s="284">
        <f t="shared" si="50"/>
        <v>1</v>
      </c>
      <c r="DH223" s="284">
        <f t="shared" si="51"/>
        <v>0</v>
      </c>
      <c r="DI223" s="284">
        <f t="shared" si="52"/>
        <v>0</v>
      </c>
      <c r="DJ223" s="284">
        <f t="shared" si="53"/>
        <v>0</v>
      </c>
      <c r="DK223" s="295">
        <f t="shared" si="54"/>
        <v>0</v>
      </c>
      <c r="DL223" s="297" t="str">
        <f t="shared" si="55"/>
        <v>A dispo.</v>
      </c>
      <c r="DM223" s="430">
        <f>IFERROR(IF(CA223="D",IF(DL223="A dispo.",DF223*VLOOKUP('DATI INPUT'!$F$27,TARIFFE_UD,4,FALSE),DF223*VLOOKUP(DL223,TARIFFE_UD,4,FALSE)),DF223*VLOOKUP(CB223-100,TARIFFE_UND,4,FALSE)),0)</f>
        <v>1.0776040330871457</v>
      </c>
      <c r="DN223" s="430">
        <f>IFERROR(IF(CA223="D",IF(DL223="A dispo.",DK223*VLOOKUP('DATI INPUT'!$F$27,TARIFFE_UD,5,FALSE),DK223*VLOOKUP(DL223,TARIFFE_UD,5,FALSE)),DK223*VLOOKUP(CB223-100,TARIFFE_UND,5,FALSE)),0)</f>
        <v>0</v>
      </c>
      <c r="DO223" s="431">
        <f t="shared" si="56"/>
        <v>-2.3959669128543748E-3</v>
      </c>
      <c r="DP223" s="299">
        <f>IFERROR(IF(CA223="D",IF(DL223="A dispo.",DF223*VLOOKUP('DATI INPUT'!$F$27,TARIFFE_UD,2,FALSE),DF223*VLOOKUP(DL223,TARIFFE_UD,2,FALSE)),DF223*VLOOKUP(CB223-100,TARIFFE_UND,2,FALSE)),0)</f>
        <v>1.3463156779308703</v>
      </c>
      <c r="DQ223" s="299">
        <f>IFERROR(IF(CA223="D",IF(DL223="A dispo.",DK223*VLOOKUP('DATI INPUT'!$F$27,TARIFFE_UD,3,FALSE),DK223*VLOOKUP(DL223,TARIFFE_UD,3,FALSE)),DK223*VLOOKUP(CB223-100,TARIFFE_UND,3,FALSE)),0)</f>
        <v>0</v>
      </c>
      <c r="DR223" s="299">
        <f t="shared" si="57"/>
        <v>1.3463156779308703</v>
      </c>
    </row>
    <row r="224" spans="1:122" x14ac:dyDescent="0.25">
      <c r="A224" t="s">
        <v>3326</v>
      </c>
      <c r="B224" t="s">
        <v>1226</v>
      </c>
      <c r="C224" t="s">
        <v>3327</v>
      </c>
      <c r="D224" t="s">
        <v>3328</v>
      </c>
      <c r="E224" t="s">
        <v>268</v>
      </c>
      <c r="F224" t="s">
        <v>156</v>
      </c>
      <c r="G224" t="s">
        <v>3329</v>
      </c>
      <c r="H224" t="s">
        <v>3316</v>
      </c>
      <c r="I224" t="s">
        <v>3330</v>
      </c>
      <c r="J224" t="s">
        <v>274</v>
      </c>
      <c r="K224" t="s">
        <v>3331</v>
      </c>
      <c r="L224" t="s">
        <v>1899</v>
      </c>
      <c r="M224" t="s">
        <v>3332</v>
      </c>
      <c r="N224" t="s">
        <v>1899</v>
      </c>
      <c r="O224" t="s">
        <v>3333</v>
      </c>
      <c r="P224" t="s">
        <v>3122</v>
      </c>
      <c r="Q224" t="s">
        <v>275</v>
      </c>
      <c r="R224" t="s">
        <v>268</v>
      </c>
      <c r="S224" t="s">
        <v>268</v>
      </c>
      <c r="T224" t="s">
        <v>268</v>
      </c>
      <c r="U224" t="s">
        <v>268</v>
      </c>
      <c r="V224" t="s">
        <v>268</v>
      </c>
      <c r="W224" t="s">
        <v>3334</v>
      </c>
      <c r="X224" t="s">
        <v>1922</v>
      </c>
      <c r="Y224" t="s">
        <v>293</v>
      </c>
      <c r="Z224" t="s">
        <v>268</v>
      </c>
      <c r="AA224" t="s">
        <v>268</v>
      </c>
      <c r="AB224" t="s">
        <v>268</v>
      </c>
      <c r="AC224" t="s">
        <v>268</v>
      </c>
      <c r="AD224" t="s">
        <v>268</v>
      </c>
      <c r="AE224" t="s">
        <v>287</v>
      </c>
      <c r="AF224" t="s">
        <v>1811</v>
      </c>
      <c r="AG224" t="s">
        <v>875</v>
      </c>
      <c r="AH224" t="s">
        <v>1848</v>
      </c>
      <c r="AI224" t="s">
        <v>652</v>
      </c>
      <c r="AJ224" t="s">
        <v>268</v>
      </c>
      <c r="AK224" t="s">
        <v>410</v>
      </c>
      <c r="AL224" t="s">
        <v>268</v>
      </c>
      <c r="AM224" t="s">
        <v>355</v>
      </c>
      <c r="AN224" t="s">
        <v>268</v>
      </c>
      <c r="AO224" t="s">
        <v>268</v>
      </c>
      <c r="AP224" t="s">
        <v>268</v>
      </c>
      <c r="AQ224" t="s">
        <v>268</v>
      </c>
      <c r="AR224" t="s">
        <v>268</v>
      </c>
      <c r="AS224" t="s">
        <v>268</v>
      </c>
      <c r="AT224" t="s">
        <v>268</v>
      </c>
      <c r="AU224" t="s">
        <v>268</v>
      </c>
      <c r="AV224" t="s">
        <v>268</v>
      </c>
      <c r="AW224" t="s">
        <v>268</v>
      </c>
      <c r="AX224" t="s">
        <v>268</v>
      </c>
      <c r="AY224" t="s">
        <v>268</v>
      </c>
      <c r="AZ224" t="s">
        <v>268</v>
      </c>
      <c r="BA224" t="s">
        <v>268</v>
      </c>
      <c r="BB224" t="s">
        <v>268</v>
      </c>
      <c r="BC224" t="s">
        <v>268</v>
      </c>
      <c r="BD224" t="s">
        <v>268</v>
      </c>
      <c r="BE224" t="s">
        <v>268</v>
      </c>
      <c r="BF224" t="s">
        <v>268</v>
      </c>
      <c r="BG224" t="s">
        <v>268</v>
      </c>
      <c r="BH224" t="s">
        <v>268</v>
      </c>
      <c r="BI224" t="s">
        <v>268</v>
      </c>
      <c r="BJ224" t="s">
        <v>268</v>
      </c>
      <c r="BK224" t="s">
        <v>268</v>
      </c>
      <c r="BL224" t="s">
        <v>268</v>
      </c>
      <c r="BM224" t="s">
        <v>268</v>
      </c>
      <c r="BN224" t="s">
        <v>268</v>
      </c>
      <c r="BO224" t="s">
        <v>268</v>
      </c>
      <c r="BP224" t="s">
        <v>268</v>
      </c>
      <c r="BQ224" t="s">
        <v>268</v>
      </c>
      <c r="BR224" t="s">
        <v>268</v>
      </c>
      <c r="BS224" t="s">
        <v>268</v>
      </c>
      <c r="BT224" t="s">
        <v>268</v>
      </c>
      <c r="BU224" t="s">
        <v>268</v>
      </c>
      <c r="BV224" t="s">
        <v>268</v>
      </c>
      <c r="BW224" t="s">
        <v>268</v>
      </c>
      <c r="BX224" t="s">
        <v>268</v>
      </c>
      <c r="BY224">
        <v>86</v>
      </c>
      <c r="BZ224">
        <v>86</v>
      </c>
      <c r="CA224" t="s">
        <v>142</v>
      </c>
      <c r="CB224" s="356">
        <v>122</v>
      </c>
      <c r="CC224" t="s">
        <v>876</v>
      </c>
      <c r="CD224" t="s">
        <v>268</v>
      </c>
      <c r="CE224" t="s">
        <v>268</v>
      </c>
      <c r="CF224" t="s">
        <v>268</v>
      </c>
      <c r="CG224" t="s">
        <v>268</v>
      </c>
      <c r="CH224" t="s">
        <v>268</v>
      </c>
      <c r="CI224" t="s">
        <v>268</v>
      </c>
      <c r="CJ224" t="s">
        <v>268</v>
      </c>
      <c r="CK224" t="s">
        <v>268</v>
      </c>
      <c r="CL224" t="s">
        <v>268</v>
      </c>
      <c r="CM224" t="s">
        <v>11224</v>
      </c>
      <c r="CN224">
        <v>121.91</v>
      </c>
      <c r="CO224" t="s">
        <v>268</v>
      </c>
      <c r="CP224">
        <v>121.91</v>
      </c>
      <c r="CQ224">
        <v>365</v>
      </c>
      <c r="CR224" t="s">
        <v>878</v>
      </c>
      <c r="CS224" t="s">
        <v>11225</v>
      </c>
      <c r="CT224" t="s">
        <v>11226</v>
      </c>
      <c r="CU224" t="s">
        <v>11227</v>
      </c>
      <c r="CV224" t="s">
        <v>268</v>
      </c>
      <c r="CW224" t="s">
        <v>268</v>
      </c>
      <c r="CX224" t="s">
        <v>268</v>
      </c>
      <c r="CY224" t="s">
        <v>268</v>
      </c>
      <c r="CZ224" t="s">
        <v>268</v>
      </c>
      <c r="DA224" t="s">
        <v>268</v>
      </c>
      <c r="DB224" s="429">
        <f t="shared" si="45"/>
        <v>0</v>
      </c>
      <c r="DC224" s="284">
        <f t="shared" si="46"/>
        <v>0</v>
      </c>
      <c r="DD224" s="284">
        <f t="shared" si="47"/>
        <v>0</v>
      </c>
      <c r="DE224" s="284">
        <f t="shared" si="48"/>
        <v>0</v>
      </c>
      <c r="DF224" s="295">
        <f t="shared" si="49"/>
        <v>86</v>
      </c>
      <c r="DG224" s="284">
        <f t="shared" si="50"/>
        <v>0</v>
      </c>
      <c r="DH224" s="284">
        <f t="shared" si="51"/>
        <v>0</v>
      </c>
      <c r="DI224" s="284">
        <f t="shared" si="52"/>
        <v>0</v>
      </c>
      <c r="DJ224" s="284">
        <f t="shared" si="53"/>
        <v>0</v>
      </c>
      <c r="DK224" s="295">
        <f t="shared" si="54"/>
        <v>1</v>
      </c>
      <c r="DL224" s="297" t="str">
        <f t="shared" si="55"/>
        <v>A dispo.</v>
      </c>
      <c r="DM224" s="430">
        <f>IFERROR(IF(CA224="D",IF(DL224="A dispo.",DF224*VLOOKUP('DATI INPUT'!$F$27,TARIFFE_UD,4,FALSE),DF224*VLOOKUP(DL224,TARIFFE_UD,4,FALSE)),DF224*VLOOKUP(CB224-100,TARIFFE_UND,4,FALSE)),0)</f>
        <v>54.514086379702668</v>
      </c>
      <c r="DN224" s="430">
        <f>IFERROR(IF(CA224="D",IF(DL224="A dispo.",DK224*VLOOKUP('DATI INPUT'!$F$27,TARIFFE_UD,5,FALSE),DK224*VLOOKUP(DL224,TARIFFE_UD,5,FALSE)),DK224*VLOOKUP(CB224-100,TARIFFE_UND,5,FALSE)),0)</f>
        <v>67.397800635548478</v>
      </c>
      <c r="DO224" s="431">
        <f t="shared" si="56"/>
        <v>1.8870152511567539E-3</v>
      </c>
      <c r="DP224" s="299">
        <f>IFERROR(IF(CA224="D",IF(DL224="A dispo.",DF224*VLOOKUP('DATI INPUT'!$F$27,TARIFFE_UD,2,FALSE),DF224*VLOOKUP(DL224,TARIFFE_UD,2,FALSE)),DF224*VLOOKUP(CB224-100,TARIFFE_UND,2,FALSE)),0)</f>
        <v>68.107734295326381</v>
      </c>
      <c r="DQ224" s="299">
        <f>IFERROR(IF(CA224="D",IF(DL224="A dispo.",DK224*VLOOKUP('DATI INPUT'!$F$27,TARIFFE_UD,3,FALSE),DK224*VLOOKUP(DL224,TARIFFE_UD,3,FALSE)),DK224*VLOOKUP(CB224-100,TARIFFE_UND,3,FALSE)),0)</f>
        <v>60.367780403072892</v>
      </c>
      <c r="DR224" s="299">
        <f t="shared" si="57"/>
        <v>128.47551469839928</v>
      </c>
    </row>
    <row r="225" spans="1:122" x14ac:dyDescent="0.25">
      <c r="A225" t="s">
        <v>3335</v>
      </c>
      <c r="B225" t="s">
        <v>1226</v>
      </c>
      <c r="C225" t="s">
        <v>3336</v>
      </c>
      <c r="D225" t="s">
        <v>3328</v>
      </c>
      <c r="E225" t="s">
        <v>268</v>
      </c>
      <c r="F225" t="s">
        <v>156</v>
      </c>
      <c r="G225" t="s">
        <v>3329</v>
      </c>
      <c r="H225" t="s">
        <v>3316</v>
      </c>
      <c r="I225" t="s">
        <v>3330</v>
      </c>
      <c r="J225" t="s">
        <v>274</v>
      </c>
      <c r="K225" t="s">
        <v>3331</v>
      </c>
      <c r="L225" t="s">
        <v>1899</v>
      </c>
      <c r="M225" t="s">
        <v>3332</v>
      </c>
      <c r="N225" t="s">
        <v>1899</v>
      </c>
      <c r="O225" t="s">
        <v>3333</v>
      </c>
      <c r="P225" t="s">
        <v>3122</v>
      </c>
      <c r="Q225" t="s">
        <v>275</v>
      </c>
      <c r="R225" t="s">
        <v>268</v>
      </c>
      <c r="S225" t="s">
        <v>268</v>
      </c>
      <c r="T225" t="s">
        <v>268</v>
      </c>
      <c r="U225" t="s">
        <v>268</v>
      </c>
      <c r="V225" t="s">
        <v>268</v>
      </c>
      <c r="W225" t="s">
        <v>1933</v>
      </c>
      <c r="X225" t="s">
        <v>1934</v>
      </c>
      <c r="Y225" t="s">
        <v>544</v>
      </c>
      <c r="Z225" t="s">
        <v>268</v>
      </c>
      <c r="AA225" t="s">
        <v>268</v>
      </c>
      <c r="AB225" t="s">
        <v>268</v>
      </c>
      <c r="AC225" t="s">
        <v>268</v>
      </c>
      <c r="AD225" t="s">
        <v>268</v>
      </c>
      <c r="AE225" t="s">
        <v>287</v>
      </c>
      <c r="AF225" t="s">
        <v>1811</v>
      </c>
      <c r="AG225" t="s">
        <v>875</v>
      </c>
      <c r="AH225" t="s">
        <v>1935</v>
      </c>
      <c r="AI225" t="s">
        <v>3337</v>
      </c>
      <c r="AJ225" t="s">
        <v>268</v>
      </c>
      <c r="AK225" t="s">
        <v>354</v>
      </c>
      <c r="AL225" t="s">
        <v>268</v>
      </c>
      <c r="AM225" t="s">
        <v>353</v>
      </c>
      <c r="AN225" t="s">
        <v>268</v>
      </c>
      <c r="AO225" t="s">
        <v>268</v>
      </c>
      <c r="AP225" t="s">
        <v>268</v>
      </c>
      <c r="AQ225" t="s">
        <v>268</v>
      </c>
      <c r="AR225" t="s">
        <v>268</v>
      </c>
      <c r="AS225" t="s">
        <v>268</v>
      </c>
      <c r="AT225" t="s">
        <v>268</v>
      </c>
      <c r="AU225" t="s">
        <v>268</v>
      </c>
      <c r="AV225" t="s">
        <v>268</v>
      </c>
      <c r="AW225" t="s">
        <v>268</v>
      </c>
      <c r="AX225" t="s">
        <v>268</v>
      </c>
      <c r="AY225" t="s">
        <v>268</v>
      </c>
      <c r="AZ225" t="s">
        <v>268</v>
      </c>
      <c r="BA225" t="s">
        <v>268</v>
      </c>
      <c r="BB225" t="s">
        <v>268</v>
      </c>
      <c r="BC225" t="s">
        <v>268</v>
      </c>
      <c r="BD225" t="s">
        <v>268</v>
      </c>
      <c r="BE225" t="s">
        <v>268</v>
      </c>
      <c r="BF225" t="s">
        <v>268</v>
      </c>
      <c r="BG225" t="s">
        <v>268</v>
      </c>
      <c r="BH225" t="s">
        <v>268</v>
      </c>
      <c r="BI225" t="s">
        <v>268</v>
      </c>
      <c r="BJ225" t="s">
        <v>268</v>
      </c>
      <c r="BK225" t="s">
        <v>268</v>
      </c>
      <c r="BL225" t="s">
        <v>268</v>
      </c>
      <c r="BM225" t="s">
        <v>268</v>
      </c>
      <c r="BN225" t="s">
        <v>268</v>
      </c>
      <c r="BO225" t="s">
        <v>268</v>
      </c>
      <c r="BP225" t="s">
        <v>268</v>
      </c>
      <c r="BQ225" t="s">
        <v>268</v>
      </c>
      <c r="BR225" t="s">
        <v>268</v>
      </c>
      <c r="BS225" t="s">
        <v>268</v>
      </c>
      <c r="BT225" t="s">
        <v>268</v>
      </c>
      <c r="BU225" t="s">
        <v>268</v>
      </c>
      <c r="BV225" t="s">
        <v>268</v>
      </c>
      <c r="BW225" t="s">
        <v>268</v>
      </c>
      <c r="BX225" t="s">
        <v>268</v>
      </c>
      <c r="BY225">
        <v>16</v>
      </c>
      <c r="BZ225">
        <v>16</v>
      </c>
      <c r="CA225" t="s">
        <v>142</v>
      </c>
      <c r="CB225" s="356">
        <v>123</v>
      </c>
      <c r="CC225" t="s">
        <v>1817</v>
      </c>
      <c r="CD225" t="s">
        <v>268</v>
      </c>
      <c r="CE225" t="s">
        <v>268</v>
      </c>
      <c r="CF225" t="s">
        <v>268</v>
      </c>
      <c r="CG225" t="s">
        <v>268</v>
      </c>
      <c r="CH225" t="s">
        <v>268</v>
      </c>
      <c r="CI225" t="s">
        <v>268</v>
      </c>
      <c r="CJ225" t="s">
        <v>268</v>
      </c>
      <c r="CK225" t="s">
        <v>268</v>
      </c>
      <c r="CL225" t="s">
        <v>3338</v>
      </c>
      <c r="CM225" t="s">
        <v>11224</v>
      </c>
      <c r="CN225">
        <v>10.14</v>
      </c>
      <c r="CO225" t="s">
        <v>268</v>
      </c>
      <c r="CP225">
        <v>10.14</v>
      </c>
      <c r="CQ225">
        <v>365</v>
      </c>
      <c r="CR225" t="s">
        <v>878</v>
      </c>
      <c r="CS225" t="s">
        <v>11225</v>
      </c>
      <c r="CT225" t="s">
        <v>11226</v>
      </c>
      <c r="CU225" t="s">
        <v>11227</v>
      </c>
      <c r="CV225" t="s">
        <v>268</v>
      </c>
      <c r="CW225" t="s">
        <v>268</v>
      </c>
      <c r="CX225" t="s">
        <v>268</v>
      </c>
      <c r="CY225" t="s">
        <v>268</v>
      </c>
      <c r="CZ225" t="s">
        <v>268</v>
      </c>
      <c r="DA225" t="s">
        <v>268</v>
      </c>
      <c r="DB225" s="429">
        <f t="shared" si="45"/>
        <v>0</v>
      </c>
      <c r="DC225" s="284">
        <f t="shared" si="46"/>
        <v>0</v>
      </c>
      <c r="DD225" s="284">
        <f t="shared" si="47"/>
        <v>0</v>
      </c>
      <c r="DE225" s="284">
        <f t="shared" si="48"/>
        <v>0</v>
      </c>
      <c r="DF225" s="295">
        <f t="shared" si="49"/>
        <v>16</v>
      </c>
      <c r="DG225" s="284">
        <f t="shared" si="50"/>
        <v>1</v>
      </c>
      <c r="DH225" s="284">
        <f t="shared" si="51"/>
        <v>0</v>
      </c>
      <c r="DI225" s="284">
        <f t="shared" si="52"/>
        <v>0</v>
      </c>
      <c r="DJ225" s="284">
        <f t="shared" si="53"/>
        <v>0</v>
      </c>
      <c r="DK225" s="295">
        <f t="shared" si="54"/>
        <v>0</v>
      </c>
      <c r="DL225" s="297" t="str">
        <f t="shared" si="55"/>
        <v>A dispo.</v>
      </c>
      <c r="DM225" s="430">
        <f>IFERROR(IF(CA225="D",IF(DL225="A dispo.",DF225*VLOOKUP('DATI INPUT'!$F$27,TARIFFE_UD,4,FALSE),DF225*VLOOKUP(DL225,TARIFFE_UD,4,FALSE)),DF225*VLOOKUP(CB225-100,TARIFFE_UND,4,FALSE)),0)</f>
        <v>10.142155605526078</v>
      </c>
      <c r="DN225" s="430">
        <f>IFERROR(IF(CA225="D",IF(DL225="A dispo.",DK225*VLOOKUP('DATI INPUT'!$F$27,TARIFFE_UD,5,FALSE),DK225*VLOOKUP(DL225,TARIFFE_UD,5,FALSE)),DK225*VLOOKUP(CB225-100,TARIFFE_UND,5,FALSE)),0)</f>
        <v>0</v>
      </c>
      <c r="DO225" s="431">
        <f t="shared" si="56"/>
        <v>2.1556055260774087E-3</v>
      </c>
      <c r="DP225" s="299">
        <f>IFERROR(IF(CA225="D",IF(DL225="A dispo.",DF225*VLOOKUP('DATI INPUT'!$F$27,TARIFFE_UD,2,FALSE),DF225*VLOOKUP(DL225,TARIFFE_UD,2,FALSE)),DF225*VLOOKUP(CB225-100,TARIFFE_UND,2,FALSE)),0)</f>
        <v>12.671206380525838</v>
      </c>
      <c r="DQ225" s="299">
        <f>IFERROR(IF(CA225="D",IF(DL225="A dispo.",DK225*VLOOKUP('DATI INPUT'!$F$27,TARIFFE_UD,3,FALSE),DK225*VLOOKUP(DL225,TARIFFE_UD,3,FALSE)),DK225*VLOOKUP(CB225-100,TARIFFE_UND,3,FALSE)),0)</f>
        <v>0</v>
      </c>
      <c r="DR225" s="299">
        <f t="shared" si="57"/>
        <v>12.671206380525838</v>
      </c>
    </row>
    <row r="226" spans="1:122" x14ac:dyDescent="0.25">
      <c r="A226" t="s">
        <v>3339</v>
      </c>
      <c r="B226" t="s">
        <v>1401</v>
      </c>
      <c r="C226" t="s">
        <v>505</v>
      </c>
      <c r="D226" t="s">
        <v>3340</v>
      </c>
      <c r="E226" t="s">
        <v>268</v>
      </c>
      <c r="F226" t="s">
        <v>156</v>
      </c>
      <c r="G226" t="s">
        <v>3341</v>
      </c>
      <c r="H226" t="s">
        <v>3342</v>
      </c>
      <c r="I226" t="s">
        <v>979</v>
      </c>
      <c r="J226" t="s">
        <v>156</v>
      </c>
      <c r="K226" t="s">
        <v>3343</v>
      </c>
      <c r="L226" t="s">
        <v>303</v>
      </c>
      <c r="M226" t="s">
        <v>3344</v>
      </c>
      <c r="N226" t="s">
        <v>3345</v>
      </c>
      <c r="O226" t="s">
        <v>1768</v>
      </c>
      <c r="P226" t="s">
        <v>3346</v>
      </c>
      <c r="Q226" t="s">
        <v>300</v>
      </c>
      <c r="R226" t="s">
        <v>268</v>
      </c>
      <c r="S226" t="s">
        <v>268</v>
      </c>
      <c r="T226" t="s">
        <v>268</v>
      </c>
      <c r="U226" t="s">
        <v>268</v>
      </c>
      <c r="V226" t="s">
        <v>268</v>
      </c>
      <c r="W226" t="s">
        <v>1961</v>
      </c>
      <c r="X226" t="s">
        <v>1962</v>
      </c>
      <c r="Y226" t="s">
        <v>271</v>
      </c>
      <c r="Z226" t="s">
        <v>268</v>
      </c>
      <c r="AA226" t="s">
        <v>268</v>
      </c>
      <c r="AB226" t="s">
        <v>268</v>
      </c>
      <c r="AC226" t="s">
        <v>268</v>
      </c>
      <c r="AD226" t="s">
        <v>268</v>
      </c>
      <c r="AE226" t="s">
        <v>287</v>
      </c>
      <c r="AF226" t="s">
        <v>1811</v>
      </c>
      <c r="AG226" t="s">
        <v>875</v>
      </c>
      <c r="AH226" t="s">
        <v>1963</v>
      </c>
      <c r="AI226" t="s">
        <v>552</v>
      </c>
      <c r="AJ226" t="s">
        <v>268</v>
      </c>
      <c r="AK226" t="s">
        <v>381</v>
      </c>
      <c r="AL226" t="s">
        <v>268</v>
      </c>
      <c r="AM226" t="s">
        <v>355</v>
      </c>
      <c r="AN226" t="s">
        <v>268</v>
      </c>
      <c r="AO226" t="s">
        <v>268</v>
      </c>
      <c r="AP226" t="s">
        <v>268</v>
      </c>
      <c r="AQ226" t="s">
        <v>268</v>
      </c>
      <c r="AR226" t="s">
        <v>268</v>
      </c>
      <c r="AS226" t="s">
        <v>268</v>
      </c>
      <c r="AT226" t="s">
        <v>268</v>
      </c>
      <c r="AU226" t="s">
        <v>268</v>
      </c>
      <c r="AV226" t="s">
        <v>268</v>
      </c>
      <c r="AW226" t="s">
        <v>268</v>
      </c>
      <c r="AX226" t="s">
        <v>268</v>
      </c>
      <c r="AY226" t="s">
        <v>268</v>
      </c>
      <c r="AZ226" t="s">
        <v>268</v>
      </c>
      <c r="BA226" t="s">
        <v>268</v>
      </c>
      <c r="BB226" t="s">
        <v>268</v>
      </c>
      <c r="BC226" t="s">
        <v>268</v>
      </c>
      <c r="BD226" t="s">
        <v>268</v>
      </c>
      <c r="BE226" t="s">
        <v>268</v>
      </c>
      <c r="BF226" t="s">
        <v>268</v>
      </c>
      <c r="BG226" t="s">
        <v>268</v>
      </c>
      <c r="BH226" t="s">
        <v>268</v>
      </c>
      <c r="BI226" t="s">
        <v>268</v>
      </c>
      <c r="BJ226" t="s">
        <v>268</v>
      </c>
      <c r="BK226" t="s">
        <v>268</v>
      </c>
      <c r="BL226" t="s">
        <v>268</v>
      </c>
      <c r="BM226" t="s">
        <v>268</v>
      </c>
      <c r="BN226" t="s">
        <v>268</v>
      </c>
      <c r="BO226" t="s">
        <v>268</v>
      </c>
      <c r="BP226" t="s">
        <v>268</v>
      </c>
      <c r="BQ226" t="s">
        <v>268</v>
      </c>
      <c r="BR226" t="s">
        <v>268</v>
      </c>
      <c r="BS226" t="s">
        <v>268</v>
      </c>
      <c r="BT226" t="s">
        <v>268</v>
      </c>
      <c r="BU226" t="s">
        <v>268</v>
      </c>
      <c r="BV226" t="s">
        <v>268</v>
      </c>
      <c r="BW226" t="s">
        <v>268</v>
      </c>
      <c r="BX226" t="s">
        <v>268</v>
      </c>
      <c r="BY226">
        <v>30</v>
      </c>
      <c r="BZ226">
        <v>30</v>
      </c>
      <c r="CA226" t="s">
        <v>142</v>
      </c>
      <c r="CB226" s="356">
        <v>122</v>
      </c>
      <c r="CC226" t="s">
        <v>876</v>
      </c>
      <c r="CD226" t="s">
        <v>268</v>
      </c>
      <c r="CE226" t="s">
        <v>268</v>
      </c>
      <c r="CF226" t="s">
        <v>268</v>
      </c>
      <c r="CG226" t="s">
        <v>268</v>
      </c>
      <c r="CH226" t="s">
        <v>268</v>
      </c>
      <c r="CI226" t="s">
        <v>268</v>
      </c>
      <c r="CJ226" t="s">
        <v>268</v>
      </c>
      <c r="CK226" t="s">
        <v>268</v>
      </c>
      <c r="CL226" t="s">
        <v>268</v>
      </c>
      <c r="CM226" t="s">
        <v>11224</v>
      </c>
      <c r="CN226">
        <v>86.42</v>
      </c>
      <c r="CO226" t="s">
        <v>268</v>
      </c>
      <c r="CP226">
        <v>86.42</v>
      </c>
      <c r="CQ226">
        <v>365</v>
      </c>
      <c r="CR226" t="s">
        <v>878</v>
      </c>
      <c r="CS226" t="s">
        <v>11225</v>
      </c>
      <c r="CT226" t="s">
        <v>11226</v>
      </c>
      <c r="CU226" t="s">
        <v>11227</v>
      </c>
      <c r="CV226" t="s">
        <v>268</v>
      </c>
      <c r="CW226" t="s">
        <v>268</v>
      </c>
      <c r="CX226" t="s">
        <v>268</v>
      </c>
      <c r="CY226" t="s">
        <v>268</v>
      </c>
      <c r="CZ226" t="s">
        <v>268</v>
      </c>
      <c r="DA226" t="s">
        <v>268</v>
      </c>
      <c r="DB226" s="429">
        <f t="shared" si="45"/>
        <v>0</v>
      </c>
      <c r="DC226" s="284">
        <f t="shared" si="46"/>
        <v>0</v>
      </c>
      <c r="DD226" s="284">
        <f t="shared" si="47"/>
        <v>0</v>
      </c>
      <c r="DE226" s="284">
        <f t="shared" si="48"/>
        <v>0</v>
      </c>
      <c r="DF226" s="295">
        <f t="shared" si="49"/>
        <v>30</v>
      </c>
      <c r="DG226" s="284">
        <f t="shared" si="50"/>
        <v>0</v>
      </c>
      <c r="DH226" s="284">
        <f t="shared" si="51"/>
        <v>0</v>
      </c>
      <c r="DI226" s="284">
        <f t="shared" si="52"/>
        <v>0</v>
      </c>
      <c r="DJ226" s="284">
        <f t="shared" si="53"/>
        <v>0</v>
      </c>
      <c r="DK226" s="295">
        <f t="shared" si="54"/>
        <v>1</v>
      </c>
      <c r="DL226" s="297" t="str">
        <f t="shared" si="55"/>
        <v>A dispo.</v>
      </c>
      <c r="DM226" s="430">
        <f>IFERROR(IF(CA226="D",IF(DL226="A dispo.",DF226*VLOOKUP('DATI INPUT'!$F$27,TARIFFE_UD,4,FALSE),DF226*VLOOKUP(DL226,TARIFFE_UD,4,FALSE)),DF226*VLOOKUP(CB226-100,TARIFFE_UND,4,FALSE)),0)</f>
        <v>19.016541760361395</v>
      </c>
      <c r="DN226" s="430">
        <f>IFERROR(IF(CA226="D",IF(DL226="A dispo.",DK226*VLOOKUP('DATI INPUT'!$F$27,TARIFFE_UD,5,FALSE),DK226*VLOOKUP(DL226,TARIFFE_UD,5,FALSE)),DK226*VLOOKUP(CB226-100,TARIFFE_UND,5,FALSE)),0)</f>
        <v>67.397800635548478</v>
      </c>
      <c r="DO226" s="431">
        <f t="shared" si="56"/>
        <v>-5.6576040901319402E-3</v>
      </c>
      <c r="DP226" s="299">
        <f>IFERROR(IF(CA226="D",IF(DL226="A dispo.",DF226*VLOOKUP('DATI INPUT'!$F$27,TARIFFE_UD,2,FALSE),DF226*VLOOKUP(DL226,TARIFFE_UD,2,FALSE)),DF226*VLOOKUP(CB226-100,TARIFFE_UND,2,FALSE)),0)</f>
        <v>23.758511963485947</v>
      </c>
      <c r="DQ226" s="299">
        <f>IFERROR(IF(CA226="D",IF(DL226="A dispo.",DK226*VLOOKUP('DATI INPUT'!$F$27,TARIFFE_UD,3,FALSE),DK226*VLOOKUP(DL226,TARIFFE_UD,3,FALSE)),DK226*VLOOKUP(CB226-100,TARIFFE_UND,3,FALSE)),0)</f>
        <v>60.367780403072892</v>
      </c>
      <c r="DR226" s="299">
        <f t="shared" si="57"/>
        <v>84.126292366558843</v>
      </c>
    </row>
    <row r="227" spans="1:122" x14ac:dyDescent="0.25">
      <c r="A227" t="s">
        <v>3347</v>
      </c>
      <c r="B227" t="s">
        <v>3348</v>
      </c>
      <c r="C227" t="s">
        <v>3349</v>
      </c>
      <c r="D227" t="s">
        <v>3350</v>
      </c>
      <c r="E227" t="s">
        <v>268</v>
      </c>
      <c r="F227" t="s">
        <v>156</v>
      </c>
      <c r="G227" t="s">
        <v>3351</v>
      </c>
      <c r="H227" t="s">
        <v>3307</v>
      </c>
      <c r="I227" t="s">
        <v>3352</v>
      </c>
      <c r="J227" t="s">
        <v>156</v>
      </c>
      <c r="K227" t="s">
        <v>3353</v>
      </c>
      <c r="L227" t="s">
        <v>960</v>
      </c>
      <c r="M227" t="s">
        <v>3354</v>
      </c>
      <c r="N227" t="s">
        <v>984</v>
      </c>
      <c r="O227" t="s">
        <v>873</v>
      </c>
      <c r="P227" t="s">
        <v>887</v>
      </c>
      <c r="Q227" t="s">
        <v>346</v>
      </c>
      <c r="R227" t="s">
        <v>268</v>
      </c>
      <c r="S227" t="s">
        <v>268</v>
      </c>
      <c r="T227" t="s">
        <v>268</v>
      </c>
      <c r="U227" t="s">
        <v>268</v>
      </c>
      <c r="V227" t="s">
        <v>268</v>
      </c>
      <c r="W227" t="s">
        <v>3354</v>
      </c>
      <c r="X227" t="s">
        <v>887</v>
      </c>
      <c r="Y227" t="s">
        <v>346</v>
      </c>
      <c r="Z227" t="s">
        <v>268</v>
      </c>
      <c r="AA227" t="s">
        <v>268</v>
      </c>
      <c r="AB227" t="s">
        <v>268</v>
      </c>
      <c r="AC227" t="s">
        <v>268</v>
      </c>
      <c r="AD227" t="s">
        <v>268</v>
      </c>
      <c r="AE227" t="s">
        <v>287</v>
      </c>
      <c r="AF227" t="s">
        <v>1811</v>
      </c>
      <c r="AG227" t="s">
        <v>875</v>
      </c>
      <c r="AH227" t="s">
        <v>1848</v>
      </c>
      <c r="AI227" t="s">
        <v>901</v>
      </c>
      <c r="AJ227" t="s">
        <v>268</v>
      </c>
      <c r="AK227" t="s">
        <v>395</v>
      </c>
      <c r="AL227" t="s">
        <v>268</v>
      </c>
      <c r="AM227" t="s">
        <v>288</v>
      </c>
      <c r="AN227" t="s">
        <v>268</v>
      </c>
      <c r="AO227" t="s">
        <v>268</v>
      </c>
      <c r="AP227" t="s">
        <v>268</v>
      </c>
      <c r="AQ227" t="s">
        <v>268</v>
      </c>
      <c r="AR227" t="s">
        <v>268</v>
      </c>
      <c r="AS227" t="s">
        <v>268</v>
      </c>
      <c r="AT227" t="s">
        <v>268</v>
      </c>
      <c r="AU227" t="s">
        <v>268</v>
      </c>
      <c r="AV227" t="s">
        <v>268</v>
      </c>
      <c r="AW227" t="s">
        <v>268</v>
      </c>
      <c r="AX227" t="s">
        <v>268</v>
      </c>
      <c r="AY227" t="s">
        <v>268</v>
      </c>
      <c r="AZ227" t="s">
        <v>268</v>
      </c>
      <c r="BA227" t="s">
        <v>268</v>
      </c>
      <c r="BB227" t="s">
        <v>268</v>
      </c>
      <c r="BC227" t="s">
        <v>268</v>
      </c>
      <c r="BD227" t="s">
        <v>268</v>
      </c>
      <c r="BE227" t="s">
        <v>268</v>
      </c>
      <c r="BF227" t="s">
        <v>268</v>
      </c>
      <c r="BG227" t="s">
        <v>268</v>
      </c>
      <c r="BH227" t="s">
        <v>268</v>
      </c>
      <c r="BI227" t="s">
        <v>268</v>
      </c>
      <c r="BJ227" t="s">
        <v>268</v>
      </c>
      <c r="BK227" t="s">
        <v>268</v>
      </c>
      <c r="BL227" t="s">
        <v>268</v>
      </c>
      <c r="BM227" t="s">
        <v>268</v>
      </c>
      <c r="BN227" t="s">
        <v>268</v>
      </c>
      <c r="BO227" t="s">
        <v>268</v>
      </c>
      <c r="BP227" t="s">
        <v>268</v>
      </c>
      <c r="BQ227" t="s">
        <v>268</v>
      </c>
      <c r="BR227" t="s">
        <v>268</v>
      </c>
      <c r="BS227" t="s">
        <v>268</v>
      </c>
      <c r="BT227" t="s">
        <v>268</v>
      </c>
      <c r="BU227" t="s">
        <v>268</v>
      </c>
      <c r="BV227" t="s">
        <v>268</v>
      </c>
      <c r="BW227" t="s">
        <v>268</v>
      </c>
      <c r="BX227" t="s">
        <v>268</v>
      </c>
      <c r="BY227">
        <v>49</v>
      </c>
      <c r="BZ227">
        <v>49</v>
      </c>
      <c r="CA227" t="s">
        <v>142</v>
      </c>
      <c r="CB227" s="356">
        <v>122</v>
      </c>
      <c r="CC227" t="s">
        <v>876</v>
      </c>
      <c r="CD227" t="s">
        <v>268</v>
      </c>
      <c r="CE227" t="s">
        <v>268</v>
      </c>
      <c r="CF227" s="356">
        <v>1</v>
      </c>
      <c r="CG227" t="s">
        <v>268</v>
      </c>
      <c r="CH227" t="s">
        <v>268</v>
      </c>
      <c r="CI227" t="s">
        <v>268</v>
      </c>
      <c r="CJ227" t="s">
        <v>268</v>
      </c>
      <c r="CK227" t="s">
        <v>268</v>
      </c>
      <c r="CL227" t="s">
        <v>268</v>
      </c>
      <c r="CM227" t="s">
        <v>11224</v>
      </c>
      <c r="CN227">
        <v>41.09</v>
      </c>
      <c r="CO227" t="s">
        <v>268</v>
      </c>
      <c r="CP227">
        <v>41.09</v>
      </c>
      <c r="CQ227">
        <v>365</v>
      </c>
      <c r="CR227" t="s">
        <v>878</v>
      </c>
      <c r="CS227" t="s">
        <v>11225</v>
      </c>
      <c r="CT227" t="s">
        <v>11226</v>
      </c>
      <c r="CU227" t="s">
        <v>11227</v>
      </c>
      <c r="CV227" t="s">
        <v>268</v>
      </c>
      <c r="CW227" t="s">
        <v>268</v>
      </c>
      <c r="CX227" t="s">
        <v>268</v>
      </c>
      <c r="CY227" t="s">
        <v>268</v>
      </c>
      <c r="CZ227" t="s">
        <v>268</v>
      </c>
      <c r="DA227" t="s">
        <v>268</v>
      </c>
      <c r="DB227" s="429">
        <f t="shared" si="45"/>
        <v>0</v>
      </c>
      <c r="DC227" s="284">
        <f t="shared" si="46"/>
        <v>0</v>
      </c>
      <c r="DD227" s="284">
        <f t="shared" si="47"/>
        <v>0</v>
      </c>
      <c r="DE227" s="284">
        <f t="shared" si="48"/>
        <v>0</v>
      </c>
      <c r="DF227" s="295">
        <f t="shared" si="49"/>
        <v>49</v>
      </c>
      <c r="DG227" s="284">
        <f t="shared" si="50"/>
        <v>0</v>
      </c>
      <c r="DH227" s="284">
        <f t="shared" si="51"/>
        <v>0</v>
      </c>
      <c r="DI227" s="284">
        <f t="shared" si="52"/>
        <v>0</v>
      </c>
      <c r="DJ227" s="284">
        <f t="shared" si="53"/>
        <v>0</v>
      </c>
      <c r="DK227" s="295">
        <f t="shared" si="54"/>
        <v>1</v>
      </c>
      <c r="DL227" s="297">
        <f t="shared" si="55"/>
        <v>1</v>
      </c>
      <c r="DM227" s="430">
        <f>IFERROR(IF(CA227="D",IF(DL227="A dispo.",DF227*VLOOKUP('DATI INPUT'!$F$27,TARIFFE_UD,4,FALSE),DF227*VLOOKUP(DL227,TARIFFE_UD,4,FALSE)),DF227*VLOOKUP(CB227-100,TARIFFE_UND,4,FALSE)),0)</f>
        <v>24.15805119927392</v>
      </c>
      <c r="DN227" s="430">
        <f>IFERROR(IF(CA227="D",IF(DL227="A dispo.",DK227*VLOOKUP('DATI INPUT'!$F$27,TARIFFE_UD,5,FALSE),DK227*VLOOKUP(DL227,TARIFFE_UD,5,FALSE)),DK227*VLOOKUP(CB227-100,TARIFFE_UND,5,FALSE)),0)</f>
        <v>16.930848468833439</v>
      </c>
      <c r="DO227" s="431">
        <f t="shared" si="56"/>
        <v>-1.1003318926441352E-3</v>
      </c>
      <c r="DP227" s="299">
        <f>IFERROR(IF(CA227="D",IF(DL227="A dispo.",DF227*VLOOKUP('DATI INPUT'!$F$27,TARIFFE_UD,2,FALSE),DF227*VLOOKUP(DL227,TARIFFE_UD,2,FALSE)),DF227*VLOOKUP(CB227-100,TARIFFE_UND,2,FALSE)),0)</f>
        <v>30.182109642502521</v>
      </c>
      <c r="DQ227" s="299">
        <f>IFERROR(IF(CA227="D",IF(DL227="A dispo.",DK227*VLOOKUP('DATI INPUT'!$F$27,TARIFFE_UD,3,FALSE),DK227*VLOOKUP(DL227,TARIFFE_UD,3,FALSE)),DK227*VLOOKUP(CB227-100,TARIFFE_UND,3,FALSE)),0)</f>
        <v>15.164853048114928</v>
      </c>
      <c r="DR227" s="299">
        <f t="shared" si="57"/>
        <v>45.346962690617445</v>
      </c>
    </row>
    <row r="228" spans="1:122" x14ac:dyDescent="0.25">
      <c r="A228" t="s">
        <v>3355</v>
      </c>
      <c r="B228" t="s">
        <v>3348</v>
      </c>
      <c r="C228" t="s">
        <v>3356</v>
      </c>
      <c r="D228" t="s">
        <v>3350</v>
      </c>
      <c r="E228" t="s">
        <v>268</v>
      </c>
      <c r="F228" t="s">
        <v>156</v>
      </c>
      <c r="G228" t="s">
        <v>3351</v>
      </c>
      <c r="H228" t="s">
        <v>3307</v>
      </c>
      <c r="I228" t="s">
        <v>3352</v>
      </c>
      <c r="J228" t="s">
        <v>156</v>
      </c>
      <c r="K228" t="s">
        <v>3353</v>
      </c>
      <c r="L228" t="s">
        <v>960</v>
      </c>
      <c r="M228" t="s">
        <v>3354</v>
      </c>
      <c r="N228" t="s">
        <v>984</v>
      </c>
      <c r="O228" t="s">
        <v>873</v>
      </c>
      <c r="P228" t="s">
        <v>887</v>
      </c>
      <c r="Q228" t="s">
        <v>346</v>
      </c>
      <c r="R228" t="s">
        <v>268</v>
      </c>
      <c r="S228" t="s">
        <v>268</v>
      </c>
      <c r="T228" t="s">
        <v>268</v>
      </c>
      <c r="U228" t="s">
        <v>268</v>
      </c>
      <c r="V228" t="s">
        <v>268</v>
      </c>
      <c r="W228" t="s">
        <v>3354</v>
      </c>
      <c r="X228" t="s">
        <v>887</v>
      </c>
      <c r="Y228" t="s">
        <v>346</v>
      </c>
      <c r="Z228" t="s">
        <v>268</v>
      </c>
      <c r="AA228" t="s">
        <v>268</v>
      </c>
      <c r="AB228" t="s">
        <v>268</v>
      </c>
      <c r="AC228" t="s">
        <v>268</v>
      </c>
      <c r="AD228" t="s">
        <v>268</v>
      </c>
      <c r="AE228" t="s">
        <v>287</v>
      </c>
      <c r="AF228" t="s">
        <v>1811</v>
      </c>
      <c r="AG228" t="s">
        <v>875</v>
      </c>
      <c r="AH228" t="s">
        <v>1848</v>
      </c>
      <c r="AI228" t="s">
        <v>3357</v>
      </c>
      <c r="AJ228" t="s">
        <v>268</v>
      </c>
      <c r="AK228" t="s">
        <v>381</v>
      </c>
      <c r="AL228" t="s">
        <v>268</v>
      </c>
      <c r="AM228" t="s">
        <v>288</v>
      </c>
      <c r="AN228" t="s">
        <v>268</v>
      </c>
      <c r="AO228" t="s">
        <v>268</v>
      </c>
      <c r="AP228" t="s">
        <v>268</v>
      </c>
      <c r="AQ228" t="s">
        <v>268</v>
      </c>
      <c r="AR228" t="s">
        <v>268</v>
      </c>
      <c r="AS228" t="s">
        <v>268</v>
      </c>
      <c r="AT228" t="s">
        <v>268</v>
      </c>
      <c r="AU228" t="s">
        <v>268</v>
      </c>
      <c r="AV228" t="s">
        <v>268</v>
      </c>
      <c r="AW228" t="s">
        <v>268</v>
      </c>
      <c r="AX228" t="s">
        <v>268</v>
      </c>
      <c r="AY228" t="s">
        <v>268</v>
      </c>
      <c r="AZ228" t="s">
        <v>268</v>
      </c>
      <c r="BA228" t="s">
        <v>268</v>
      </c>
      <c r="BB228" t="s">
        <v>268</v>
      </c>
      <c r="BC228" t="s">
        <v>268</v>
      </c>
      <c r="BD228" t="s">
        <v>268</v>
      </c>
      <c r="BE228" t="s">
        <v>268</v>
      </c>
      <c r="BF228" t="s">
        <v>268</v>
      </c>
      <c r="BG228" t="s">
        <v>268</v>
      </c>
      <c r="BH228" t="s">
        <v>268</v>
      </c>
      <c r="BI228" t="s">
        <v>268</v>
      </c>
      <c r="BJ228" t="s">
        <v>268</v>
      </c>
      <c r="BK228" t="s">
        <v>268</v>
      </c>
      <c r="BL228" t="s">
        <v>268</v>
      </c>
      <c r="BM228" t="s">
        <v>268</v>
      </c>
      <c r="BN228" t="s">
        <v>268</v>
      </c>
      <c r="BO228" t="s">
        <v>268</v>
      </c>
      <c r="BP228" t="s">
        <v>268</v>
      </c>
      <c r="BQ228" t="s">
        <v>268</v>
      </c>
      <c r="BR228" t="s">
        <v>268</v>
      </c>
      <c r="BS228" t="s">
        <v>268</v>
      </c>
      <c r="BT228" t="s">
        <v>268</v>
      </c>
      <c r="BU228" t="s">
        <v>268</v>
      </c>
      <c r="BV228" t="s">
        <v>268</v>
      </c>
      <c r="BW228" t="s">
        <v>268</v>
      </c>
      <c r="BX228" t="s">
        <v>268</v>
      </c>
      <c r="BY228">
        <v>59</v>
      </c>
      <c r="BZ228">
        <v>59</v>
      </c>
      <c r="CA228" t="s">
        <v>142</v>
      </c>
      <c r="CB228" s="356">
        <v>122</v>
      </c>
      <c r="CC228" t="s">
        <v>876</v>
      </c>
      <c r="CD228" t="s">
        <v>268</v>
      </c>
      <c r="CE228" t="s">
        <v>268</v>
      </c>
      <c r="CF228" s="356">
        <v>1</v>
      </c>
      <c r="CG228" t="s">
        <v>268</v>
      </c>
      <c r="CH228" t="s">
        <v>268</v>
      </c>
      <c r="CI228" t="s">
        <v>268</v>
      </c>
      <c r="CJ228" t="s">
        <v>268</v>
      </c>
      <c r="CK228" t="s">
        <v>268</v>
      </c>
      <c r="CL228" t="s">
        <v>268</v>
      </c>
      <c r="CM228" t="s">
        <v>11224</v>
      </c>
      <c r="CN228">
        <v>46.02</v>
      </c>
      <c r="CO228" t="s">
        <v>268</v>
      </c>
      <c r="CP228">
        <v>46.02</v>
      </c>
      <c r="CQ228">
        <v>365</v>
      </c>
      <c r="CR228" t="s">
        <v>878</v>
      </c>
      <c r="CS228" t="s">
        <v>11225</v>
      </c>
      <c r="CT228" t="s">
        <v>11226</v>
      </c>
      <c r="CU228" t="s">
        <v>11227</v>
      </c>
      <c r="CV228" t="s">
        <v>268</v>
      </c>
      <c r="CW228" t="s">
        <v>268</v>
      </c>
      <c r="CX228" t="s">
        <v>268</v>
      </c>
      <c r="CY228" t="s">
        <v>268</v>
      </c>
      <c r="CZ228" t="s">
        <v>268</v>
      </c>
      <c r="DA228" t="s">
        <v>268</v>
      </c>
      <c r="DB228" s="429">
        <f t="shared" si="45"/>
        <v>0</v>
      </c>
      <c r="DC228" s="284">
        <f t="shared" si="46"/>
        <v>0</v>
      </c>
      <c r="DD228" s="284">
        <f t="shared" si="47"/>
        <v>0</v>
      </c>
      <c r="DE228" s="284">
        <f t="shared" si="48"/>
        <v>0</v>
      </c>
      <c r="DF228" s="295">
        <f t="shared" si="49"/>
        <v>59</v>
      </c>
      <c r="DG228" s="284">
        <f t="shared" si="50"/>
        <v>0</v>
      </c>
      <c r="DH228" s="284">
        <f t="shared" si="51"/>
        <v>0</v>
      </c>
      <c r="DI228" s="284">
        <f t="shared" si="52"/>
        <v>0</v>
      </c>
      <c r="DJ228" s="284">
        <f t="shared" si="53"/>
        <v>0</v>
      </c>
      <c r="DK228" s="295">
        <f t="shared" si="54"/>
        <v>1</v>
      </c>
      <c r="DL228" s="297">
        <f t="shared" si="55"/>
        <v>1</v>
      </c>
      <c r="DM228" s="430">
        <f>IFERROR(IF(CA228="D",IF(DL228="A dispo.",DF228*VLOOKUP('DATI INPUT'!$F$27,TARIFFE_UD,4,FALSE),DF228*VLOOKUP(DL228,TARIFFE_UD,4,FALSE)),DF228*VLOOKUP(CB228-100,TARIFFE_UND,4,FALSE)),0)</f>
        <v>29.088265729737987</v>
      </c>
      <c r="DN228" s="430">
        <f>IFERROR(IF(CA228="D",IF(DL228="A dispo.",DK228*VLOOKUP('DATI INPUT'!$F$27,TARIFFE_UD,5,FALSE),DK228*VLOOKUP(DL228,TARIFFE_UD,5,FALSE)),DK228*VLOOKUP(CB228-100,TARIFFE_UND,5,FALSE)),0)</f>
        <v>16.930848468833439</v>
      </c>
      <c r="DO228" s="431">
        <f t="shared" si="56"/>
        <v>-8.8580142857352939E-4</v>
      </c>
      <c r="DP228" s="299">
        <f>IFERROR(IF(CA228="D",IF(DL228="A dispo.",DF228*VLOOKUP('DATI INPUT'!$F$27,TARIFFE_UD,2,FALSE),DF228*VLOOKUP(DL228,TARIFFE_UD,2,FALSE)),DF228*VLOOKUP(CB228-100,TARIFFE_UND,2,FALSE)),0)</f>
        <v>36.341723855258138</v>
      </c>
      <c r="DQ228" s="299">
        <f>IFERROR(IF(CA228="D",IF(DL228="A dispo.",DK228*VLOOKUP('DATI INPUT'!$F$27,TARIFFE_UD,3,FALSE),DK228*VLOOKUP(DL228,TARIFFE_UD,3,FALSE)),DK228*VLOOKUP(CB228-100,TARIFFE_UND,3,FALSE)),0)</f>
        <v>15.164853048114928</v>
      </c>
      <c r="DR228" s="299">
        <f t="shared" si="57"/>
        <v>51.506576903373066</v>
      </c>
    </row>
    <row r="229" spans="1:122" x14ac:dyDescent="0.25">
      <c r="A229" t="s">
        <v>3358</v>
      </c>
      <c r="B229" t="s">
        <v>3348</v>
      </c>
      <c r="C229" t="s">
        <v>3359</v>
      </c>
      <c r="D229" t="s">
        <v>3350</v>
      </c>
      <c r="E229" t="s">
        <v>268</v>
      </c>
      <c r="F229" t="s">
        <v>156</v>
      </c>
      <c r="G229" t="s">
        <v>3351</v>
      </c>
      <c r="H229" t="s">
        <v>3307</v>
      </c>
      <c r="I229" t="s">
        <v>3352</v>
      </c>
      <c r="J229" t="s">
        <v>156</v>
      </c>
      <c r="K229" t="s">
        <v>3353</v>
      </c>
      <c r="L229" t="s">
        <v>960</v>
      </c>
      <c r="M229" t="s">
        <v>3354</v>
      </c>
      <c r="N229" t="s">
        <v>984</v>
      </c>
      <c r="O229" t="s">
        <v>873</v>
      </c>
      <c r="P229" t="s">
        <v>887</v>
      </c>
      <c r="Q229" t="s">
        <v>346</v>
      </c>
      <c r="R229" t="s">
        <v>268</v>
      </c>
      <c r="S229" t="s">
        <v>268</v>
      </c>
      <c r="T229" t="s">
        <v>268</v>
      </c>
      <c r="U229" t="s">
        <v>268</v>
      </c>
      <c r="V229" t="s">
        <v>268</v>
      </c>
      <c r="W229" t="s">
        <v>3354</v>
      </c>
      <c r="X229" t="s">
        <v>887</v>
      </c>
      <c r="Y229" t="s">
        <v>346</v>
      </c>
      <c r="Z229" t="s">
        <v>268</v>
      </c>
      <c r="AA229" t="s">
        <v>268</v>
      </c>
      <c r="AB229" t="s">
        <v>268</v>
      </c>
      <c r="AC229" t="s">
        <v>268</v>
      </c>
      <c r="AD229" t="s">
        <v>268</v>
      </c>
      <c r="AE229" t="s">
        <v>287</v>
      </c>
      <c r="AF229" t="s">
        <v>1811</v>
      </c>
      <c r="AG229" t="s">
        <v>875</v>
      </c>
      <c r="AH229" t="s">
        <v>1848</v>
      </c>
      <c r="AI229" t="s">
        <v>3357</v>
      </c>
      <c r="AJ229" t="s">
        <v>268</v>
      </c>
      <c r="AK229" t="s">
        <v>395</v>
      </c>
      <c r="AL229" t="s">
        <v>268</v>
      </c>
      <c r="AM229" t="s">
        <v>288</v>
      </c>
      <c r="AN229" t="s">
        <v>268</v>
      </c>
      <c r="AO229" t="s">
        <v>268</v>
      </c>
      <c r="AP229" t="s">
        <v>268</v>
      </c>
      <c r="AQ229" t="s">
        <v>268</v>
      </c>
      <c r="AR229" t="s">
        <v>268</v>
      </c>
      <c r="AS229" t="s">
        <v>268</v>
      </c>
      <c r="AT229" t="s">
        <v>268</v>
      </c>
      <c r="AU229" t="s">
        <v>268</v>
      </c>
      <c r="AV229" t="s">
        <v>268</v>
      </c>
      <c r="AW229" t="s">
        <v>268</v>
      </c>
      <c r="AX229" t="s">
        <v>268</v>
      </c>
      <c r="AY229" t="s">
        <v>268</v>
      </c>
      <c r="AZ229" t="s">
        <v>268</v>
      </c>
      <c r="BA229" t="s">
        <v>268</v>
      </c>
      <c r="BB229" t="s">
        <v>268</v>
      </c>
      <c r="BC229" t="s">
        <v>268</v>
      </c>
      <c r="BD229" t="s">
        <v>268</v>
      </c>
      <c r="BE229" t="s">
        <v>268</v>
      </c>
      <c r="BF229" t="s">
        <v>268</v>
      </c>
      <c r="BG229" t="s">
        <v>268</v>
      </c>
      <c r="BH229" t="s">
        <v>268</v>
      </c>
      <c r="BI229" t="s">
        <v>268</v>
      </c>
      <c r="BJ229" t="s">
        <v>268</v>
      </c>
      <c r="BK229" t="s">
        <v>268</v>
      </c>
      <c r="BL229" t="s">
        <v>268</v>
      </c>
      <c r="BM229" t="s">
        <v>268</v>
      </c>
      <c r="BN229" t="s">
        <v>268</v>
      </c>
      <c r="BO229" t="s">
        <v>268</v>
      </c>
      <c r="BP229" t="s">
        <v>268</v>
      </c>
      <c r="BQ229" t="s">
        <v>268</v>
      </c>
      <c r="BR229" t="s">
        <v>268</v>
      </c>
      <c r="BS229" t="s">
        <v>268</v>
      </c>
      <c r="BT229" t="s">
        <v>268</v>
      </c>
      <c r="BU229" t="s">
        <v>268</v>
      </c>
      <c r="BV229" t="s">
        <v>268</v>
      </c>
      <c r="BW229" t="s">
        <v>268</v>
      </c>
      <c r="BX229" t="s">
        <v>268</v>
      </c>
      <c r="BY229">
        <v>60</v>
      </c>
      <c r="BZ229">
        <v>60</v>
      </c>
      <c r="CA229" t="s">
        <v>142</v>
      </c>
      <c r="CB229" s="356">
        <v>122</v>
      </c>
      <c r="CC229" t="s">
        <v>876</v>
      </c>
      <c r="CD229" t="s">
        <v>268</v>
      </c>
      <c r="CE229" t="s">
        <v>268</v>
      </c>
      <c r="CF229" s="356">
        <v>1</v>
      </c>
      <c r="CG229" t="s">
        <v>268</v>
      </c>
      <c r="CH229" t="s">
        <v>268</v>
      </c>
      <c r="CI229" t="s">
        <v>268</v>
      </c>
      <c r="CJ229" t="s">
        <v>268</v>
      </c>
      <c r="CK229" t="s">
        <v>268</v>
      </c>
      <c r="CL229" t="s">
        <v>268</v>
      </c>
      <c r="CM229" t="s">
        <v>11224</v>
      </c>
      <c r="CN229">
        <v>46.51</v>
      </c>
      <c r="CO229" t="s">
        <v>268</v>
      </c>
      <c r="CP229">
        <v>46.51</v>
      </c>
      <c r="CQ229">
        <v>365</v>
      </c>
      <c r="CR229" t="s">
        <v>878</v>
      </c>
      <c r="CS229" t="s">
        <v>11225</v>
      </c>
      <c r="CT229" t="s">
        <v>11226</v>
      </c>
      <c r="CU229" t="s">
        <v>11227</v>
      </c>
      <c r="CV229" t="s">
        <v>268</v>
      </c>
      <c r="CW229" t="s">
        <v>268</v>
      </c>
      <c r="CX229" t="s">
        <v>268</v>
      </c>
      <c r="CY229" t="s">
        <v>268</v>
      </c>
      <c r="CZ229" t="s">
        <v>268</v>
      </c>
      <c r="DA229" t="s">
        <v>268</v>
      </c>
      <c r="DB229" s="429">
        <f t="shared" si="45"/>
        <v>0</v>
      </c>
      <c r="DC229" s="284">
        <f t="shared" si="46"/>
        <v>0</v>
      </c>
      <c r="DD229" s="284">
        <f t="shared" si="47"/>
        <v>0</v>
      </c>
      <c r="DE229" s="284">
        <f t="shared" si="48"/>
        <v>0</v>
      </c>
      <c r="DF229" s="295">
        <f t="shared" si="49"/>
        <v>60</v>
      </c>
      <c r="DG229" s="284">
        <f t="shared" si="50"/>
        <v>0</v>
      </c>
      <c r="DH229" s="284">
        <f t="shared" si="51"/>
        <v>0</v>
      </c>
      <c r="DI229" s="284">
        <f t="shared" si="52"/>
        <v>0</v>
      </c>
      <c r="DJ229" s="284">
        <f t="shared" si="53"/>
        <v>0</v>
      </c>
      <c r="DK229" s="295">
        <f t="shared" si="54"/>
        <v>1</v>
      </c>
      <c r="DL229" s="297">
        <f t="shared" si="55"/>
        <v>1</v>
      </c>
      <c r="DM229" s="430">
        <f>IFERROR(IF(CA229="D",IF(DL229="A dispo.",DF229*VLOOKUP('DATI INPUT'!$F$27,TARIFFE_UD,4,FALSE),DF229*VLOOKUP(DL229,TARIFFE_UD,4,FALSE)),DF229*VLOOKUP(CB229-100,TARIFFE_UND,4,FALSE)),0)</f>
        <v>29.581287182784394</v>
      </c>
      <c r="DN229" s="430">
        <f>IFERROR(IF(CA229="D",IF(DL229="A dispo.",DK229*VLOOKUP('DATI INPUT'!$F$27,TARIFFE_UD,5,FALSE),DK229*VLOOKUP(DL229,TARIFFE_UD,5,FALSE)),DK229*VLOOKUP(CB229-100,TARIFFE_UND,5,FALSE)),0)</f>
        <v>16.930848468833439</v>
      </c>
      <c r="DO229" s="431">
        <f t="shared" si="56"/>
        <v>2.1356516178343554E-3</v>
      </c>
      <c r="DP229" s="299">
        <f>IFERROR(IF(CA229="D",IF(DL229="A dispo.",DF229*VLOOKUP('DATI INPUT'!$F$27,TARIFFE_UD,2,FALSE),DF229*VLOOKUP(DL229,TARIFFE_UD,2,FALSE)),DF229*VLOOKUP(CB229-100,TARIFFE_UND,2,FALSE)),0)</f>
        <v>36.957685276533695</v>
      </c>
      <c r="DQ229" s="299">
        <f>IFERROR(IF(CA229="D",IF(DL229="A dispo.",DK229*VLOOKUP('DATI INPUT'!$F$27,TARIFFE_UD,3,FALSE),DK229*VLOOKUP(DL229,TARIFFE_UD,3,FALSE)),DK229*VLOOKUP(CB229-100,TARIFFE_UND,3,FALSE)),0)</f>
        <v>15.164853048114928</v>
      </c>
      <c r="DR229" s="299">
        <f t="shared" si="57"/>
        <v>52.122538324648623</v>
      </c>
    </row>
    <row r="230" spans="1:122" x14ac:dyDescent="0.25">
      <c r="A230" t="s">
        <v>3360</v>
      </c>
      <c r="B230" t="s">
        <v>3348</v>
      </c>
      <c r="C230" t="s">
        <v>3361</v>
      </c>
      <c r="D230" t="s">
        <v>3350</v>
      </c>
      <c r="E230" t="s">
        <v>268</v>
      </c>
      <c r="F230" t="s">
        <v>156</v>
      </c>
      <c r="G230" t="s">
        <v>3351</v>
      </c>
      <c r="H230" t="s">
        <v>3307</v>
      </c>
      <c r="I230" t="s">
        <v>3352</v>
      </c>
      <c r="J230" t="s">
        <v>156</v>
      </c>
      <c r="K230" t="s">
        <v>3353</v>
      </c>
      <c r="L230" t="s">
        <v>960</v>
      </c>
      <c r="M230" t="s">
        <v>3354</v>
      </c>
      <c r="N230" t="s">
        <v>984</v>
      </c>
      <c r="O230" t="s">
        <v>873</v>
      </c>
      <c r="P230" t="s">
        <v>887</v>
      </c>
      <c r="Q230" t="s">
        <v>346</v>
      </c>
      <c r="R230" t="s">
        <v>268</v>
      </c>
      <c r="S230" t="s">
        <v>268</v>
      </c>
      <c r="T230" t="s">
        <v>268</v>
      </c>
      <c r="U230" t="s">
        <v>268</v>
      </c>
      <c r="V230" t="s">
        <v>268</v>
      </c>
      <c r="W230" t="s">
        <v>3354</v>
      </c>
      <c r="X230" t="s">
        <v>887</v>
      </c>
      <c r="Y230" t="s">
        <v>346</v>
      </c>
      <c r="Z230" t="s">
        <v>268</v>
      </c>
      <c r="AA230" t="s">
        <v>268</v>
      </c>
      <c r="AB230" t="s">
        <v>268</v>
      </c>
      <c r="AC230" t="s">
        <v>268</v>
      </c>
      <c r="AD230" t="s">
        <v>268</v>
      </c>
      <c r="AE230" t="s">
        <v>287</v>
      </c>
      <c r="AF230" t="s">
        <v>1811</v>
      </c>
      <c r="AG230" t="s">
        <v>875</v>
      </c>
      <c r="AH230" t="s">
        <v>1848</v>
      </c>
      <c r="AI230" t="s">
        <v>3357</v>
      </c>
      <c r="AJ230" t="s">
        <v>268</v>
      </c>
      <c r="AK230" t="s">
        <v>395</v>
      </c>
      <c r="AL230" t="s">
        <v>268</v>
      </c>
      <c r="AM230" t="s">
        <v>288</v>
      </c>
      <c r="AN230" t="s">
        <v>268</v>
      </c>
      <c r="AO230" t="s">
        <v>268</v>
      </c>
      <c r="AP230" t="s">
        <v>268</v>
      </c>
      <c r="AQ230" t="s">
        <v>268</v>
      </c>
      <c r="AR230" t="s">
        <v>268</v>
      </c>
      <c r="AS230" t="s">
        <v>268</v>
      </c>
      <c r="AT230" t="s">
        <v>268</v>
      </c>
      <c r="AU230" t="s">
        <v>268</v>
      </c>
      <c r="AV230" t="s">
        <v>268</v>
      </c>
      <c r="AW230" t="s">
        <v>268</v>
      </c>
      <c r="AX230" t="s">
        <v>268</v>
      </c>
      <c r="AY230" t="s">
        <v>268</v>
      </c>
      <c r="AZ230" t="s">
        <v>268</v>
      </c>
      <c r="BA230" t="s">
        <v>268</v>
      </c>
      <c r="BB230" t="s">
        <v>268</v>
      </c>
      <c r="BC230" t="s">
        <v>268</v>
      </c>
      <c r="BD230" t="s">
        <v>268</v>
      </c>
      <c r="BE230" t="s">
        <v>268</v>
      </c>
      <c r="BF230" t="s">
        <v>268</v>
      </c>
      <c r="BG230" t="s">
        <v>268</v>
      </c>
      <c r="BH230" t="s">
        <v>268</v>
      </c>
      <c r="BI230" t="s">
        <v>268</v>
      </c>
      <c r="BJ230" t="s">
        <v>268</v>
      </c>
      <c r="BK230" t="s">
        <v>268</v>
      </c>
      <c r="BL230" t="s">
        <v>268</v>
      </c>
      <c r="BM230" t="s">
        <v>268</v>
      </c>
      <c r="BN230" t="s">
        <v>268</v>
      </c>
      <c r="BO230" t="s">
        <v>268</v>
      </c>
      <c r="BP230" t="s">
        <v>268</v>
      </c>
      <c r="BQ230" t="s">
        <v>268</v>
      </c>
      <c r="BR230" t="s">
        <v>268</v>
      </c>
      <c r="BS230" t="s">
        <v>268</v>
      </c>
      <c r="BT230" t="s">
        <v>268</v>
      </c>
      <c r="BU230" t="s">
        <v>268</v>
      </c>
      <c r="BV230" t="s">
        <v>268</v>
      </c>
      <c r="BW230" t="s">
        <v>268</v>
      </c>
      <c r="BX230" t="s">
        <v>268</v>
      </c>
      <c r="BY230">
        <v>40</v>
      </c>
      <c r="BZ230">
        <v>40</v>
      </c>
      <c r="CA230" t="s">
        <v>142</v>
      </c>
      <c r="CB230" s="356">
        <v>122</v>
      </c>
      <c r="CC230" t="s">
        <v>876</v>
      </c>
      <c r="CD230" t="s">
        <v>268</v>
      </c>
      <c r="CE230" t="s">
        <v>268</v>
      </c>
      <c r="CF230" s="356">
        <v>1</v>
      </c>
      <c r="CG230" t="s">
        <v>268</v>
      </c>
      <c r="CH230" t="s">
        <v>268</v>
      </c>
      <c r="CI230" t="s">
        <v>268</v>
      </c>
      <c r="CJ230" t="s">
        <v>268</v>
      </c>
      <c r="CK230" t="s">
        <v>268</v>
      </c>
      <c r="CL230" t="s">
        <v>268</v>
      </c>
      <c r="CM230" t="s">
        <v>11224</v>
      </c>
      <c r="CN230">
        <v>36.65</v>
      </c>
      <c r="CO230" t="s">
        <v>268</v>
      </c>
      <c r="CP230">
        <v>36.65</v>
      </c>
      <c r="CQ230">
        <v>365</v>
      </c>
      <c r="CR230" t="s">
        <v>878</v>
      </c>
      <c r="CS230" t="s">
        <v>11225</v>
      </c>
      <c r="CT230" t="s">
        <v>11226</v>
      </c>
      <c r="CU230" t="s">
        <v>11227</v>
      </c>
      <c r="CV230" t="s">
        <v>268</v>
      </c>
      <c r="CW230" t="s">
        <v>268</v>
      </c>
      <c r="CX230" t="s">
        <v>268</v>
      </c>
      <c r="CY230" t="s">
        <v>268</v>
      </c>
      <c r="CZ230" t="s">
        <v>268</v>
      </c>
      <c r="DA230" t="s">
        <v>268</v>
      </c>
      <c r="DB230" s="429">
        <f t="shared" si="45"/>
        <v>0</v>
      </c>
      <c r="DC230" s="284">
        <f t="shared" si="46"/>
        <v>0</v>
      </c>
      <c r="DD230" s="284">
        <f t="shared" si="47"/>
        <v>0</v>
      </c>
      <c r="DE230" s="284">
        <f t="shared" si="48"/>
        <v>0</v>
      </c>
      <c r="DF230" s="295">
        <f t="shared" si="49"/>
        <v>40</v>
      </c>
      <c r="DG230" s="284">
        <f t="shared" si="50"/>
        <v>0</v>
      </c>
      <c r="DH230" s="284">
        <f t="shared" si="51"/>
        <v>0</v>
      </c>
      <c r="DI230" s="284">
        <f t="shared" si="52"/>
        <v>0</v>
      </c>
      <c r="DJ230" s="284">
        <f t="shared" si="53"/>
        <v>0</v>
      </c>
      <c r="DK230" s="295">
        <f t="shared" si="54"/>
        <v>1</v>
      </c>
      <c r="DL230" s="297">
        <f t="shared" si="55"/>
        <v>1</v>
      </c>
      <c r="DM230" s="430">
        <f>IFERROR(IF(CA230="D",IF(DL230="A dispo.",DF230*VLOOKUP('DATI INPUT'!$F$27,TARIFFE_UD,4,FALSE),DF230*VLOOKUP(DL230,TARIFFE_UD,4,FALSE)),DF230*VLOOKUP(CB230-100,TARIFFE_UND,4,FALSE)),0)</f>
        <v>19.72085812185626</v>
      </c>
      <c r="DN230" s="430">
        <f>IFERROR(IF(CA230="D",IF(DL230="A dispo.",DK230*VLOOKUP('DATI INPUT'!$F$27,TARIFFE_UD,5,FALSE),DK230*VLOOKUP(DL230,TARIFFE_UD,5,FALSE)),DK230*VLOOKUP(CB230-100,TARIFFE_UND,5,FALSE)),0)</f>
        <v>16.930848468833439</v>
      </c>
      <c r="DO230" s="431">
        <f t="shared" si="56"/>
        <v>1.7065906897002492E-3</v>
      </c>
      <c r="DP230" s="299">
        <f>IFERROR(IF(CA230="D",IF(DL230="A dispo.",DF230*VLOOKUP('DATI INPUT'!$F$27,TARIFFE_UD,2,FALSE),DF230*VLOOKUP(DL230,TARIFFE_UD,2,FALSE)),DF230*VLOOKUP(CB230-100,TARIFFE_UND,2,FALSE)),0)</f>
        <v>24.638456851022465</v>
      </c>
      <c r="DQ230" s="299">
        <f>IFERROR(IF(CA230="D",IF(DL230="A dispo.",DK230*VLOOKUP('DATI INPUT'!$F$27,TARIFFE_UD,3,FALSE),DK230*VLOOKUP(DL230,TARIFFE_UD,3,FALSE)),DK230*VLOOKUP(CB230-100,TARIFFE_UND,3,FALSE)),0)</f>
        <v>15.164853048114928</v>
      </c>
      <c r="DR230" s="299">
        <f t="shared" si="57"/>
        <v>39.803309899137389</v>
      </c>
    </row>
    <row r="231" spans="1:122" x14ac:dyDescent="0.25">
      <c r="A231" t="s">
        <v>3362</v>
      </c>
      <c r="B231" t="s">
        <v>3363</v>
      </c>
      <c r="C231" t="s">
        <v>3364</v>
      </c>
      <c r="D231" t="s">
        <v>1720</v>
      </c>
      <c r="E231" t="s">
        <v>268</v>
      </c>
      <c r="F231" t="s">
        <v>156</v>
      </c>
      <c r="G231" t="s">
        <v>1721</v>
      </c>
      <c r="H231" t="s">
        <v>1722</v>
      </c>
      <c r="I231" t="s">
        <v>365</v>
      </c>
      <c r="J231" t="s">
        <v>274</v>
      </c>
      <c r="K231" t="s">
        <v>1723</v>
      </c>
      <c r="L231" t="s">
        <v>1016</v>
      </c>
      <c r="M231" t="s">
        <v>3365</v>
      </c>
      <c r="N231" t="s">
        <v>984</v>
      </c>
      <c r="O231" t="s">
        <v>873</v>
      </c>
      <c r="P231" t="s">
        <v>1962</v>
      </c>
      <c r="Q231" t="s">
        <v>276</v>
      </c>
      <c r="R231" t="s">
        <v>268</v>
      </c>
      <c r="S231" t="s">
        <v>268</v>
      </c>
      <c r="T231" t="s">
        <v>268</v>
      </c>
      <c r="U231" t="s">
        <v>268</v>
      </c>
      <c r="V231" t="s">
        <v>268</v>
      </c>
      <c r="W231" t="s">
        <v>3365</v>
      </c>
      <c r="X231" t="s">
        <v>1962</v>
      </c>
      <c r="Y231" t="s">
        <v>276</v>
      </c>
      <c r="Z231" t="s">
        <v>268</v>
      </c>
      <c r="AA231" t="s">
        <v>268</v>
      </c>
      <c r="AB231" t="s">
        <v>268</v>
      </c>
      <c r="AC231" t="s">
        <v>268</v>
      </c>
      <c r="AD231" t="s">
        <v>268</v>
      </c>
      <c r="AE231" t="s">
        <v>287</v>
      </c>
      <c r="AF231" t="s">
        <v>1811</v>
      </c>
      <c r="AG231" t="s">
        <v>875</v>
      </c>
      <c r="AH231" t="s">
        <v>1963</v>
      </c>
      <c r="AI231" t="s">
        <v>1200</v>
      </c>
      <c r="AJ231" t="s">
        <v>268</v>
      </c>
      <c r="AK231" t="s">
        <v>377</v>
      </c>
      <c r="AL231" t="s">
        <v>268</v>
      </c>
      <c r="AM231" t="s">
        <v>355</v>
      </c>
      <c r="AN231" t="s">
        <v>268</v>
      </c>
      <c r="AO231" t="s">
        <v>268</v>
      </c>
      <c r="AP231" t="s">
        <v>268</v>
      </c>
      <c r="AQ231" t="s">
        <v>268</v>
      </c>
      <c r="AR231" t="s">
        <v>268</v>
      </c>
      <c r="AS231" t="s">
        <v>268</v>
      </c>
      <c r="AT231" t="s">
        <v>268</v>
      </c>
      <c r="AU231" t="s">
        <v>268</v>
      </c>
      <c r="AV231" t="s">
        <v>268</v>
      </c>
      <c r="AW231" t="s">
        <v>268</v>
      </c>
      <c r="AX231" t="s">
        <v>268</v>
      </c>
      <c r="AY231" t="s">
        <v>268</v>
      </c>
      <c r="AZ231" t="s">
        <v>268</v>
      </c>
      <c r="BA231" t="s">
        <v>268</v>
      </c>
      <c r="BB231" t="s">
        <v>268</v>
      </c>
      <c r="BC231" t="s">
        <v>268</v>
      </c>
      <c r="BD231" t="s">
        <v>268</v>
      </c>
      <c r="BE231" t="s">
        <v>268</v>
      </c>
      <c r="BF231" t="s">
        <v>268</v>
      </c>
      <c r="BG231" t="s">
        <v>268</v>
      </c>
      <c r="BH231" t="s">
        <v>268</v>
      </c>
      <c r="BI231" t="s">
        <v>268</v>
      </c>
      <c r="BJ231" t="s">
        <v>268</v>
      </c>
      <c r="BK231" t="s">
        <v>268</v>
      </c>
      <c r="BL231" t="s">
        <v>268</v>
      </c>
      <c r="BM231" t="s">
        <v>268</v>
      </c>
      <c r="BN231" t="s">
        <v>268</v>
      </c>
      <c r="BO231" t="s">
        <v>268</v>
      </c>
      <c r="BP231" t="s">
        <v>268</v>
      </c>
      <c r="BQ231" t="s">
        <v>268</v>
      </c>
      <c r="BR231" t="s">
        <v>268</v>
      </c>
      <c r="BS231" t="s">
        <v>268</v>
      </c>
      <c r="BT231" t="s">
        <v>268</v>
      </c>
      <c r="BU231" t="s">
        <v>268</v>
      </c>
      <c r="BV231" t="s">
        <v>268</v>
      </c>
      <c r="BW231" t="s">
        <v>268</v>
      </c>
      <c r="BX231" t="s">
        <v>268</v>
      </c>
      <c r="BY231">
        <v>125</v>
      </c>
      <c r="BZ231">
        <v>125</v>
      </c>
      <c r="CA231" t="s">
        <v>142</v>
      </c>
      <c r="CB231" s="356">
        <v>122</v>
      </c>
      <c r="CC231" t="s">
        <v>876</v>
      </c>
      <c r="CD231" t="s">
        <v>268</v>
      </c>
      <c r="CE231" t="s">
        <v>268</v>
      </c>
      <c r="CF231" s="356">
        <v>2</v>
      </c>
      <c r="CG231" t="s">
        <v>268</v>
      </c>
      <c r="CH231" t="s">
        <v>268</v>
      </c>
      <c r="CI231" t="s">
        <v>268</v>
      </c>
      <c r="CJ231" t="s">
        <v>268</v>
      </c>
      <c r="CK231" t="s">
        <v>268</v>
      </c>
      <c r="CL231" t="s">
        <v>268</v>
      </c>
      <c r="CM231" t="s">
        <v>11224</v>
      </c>
      <c r="CN231">
        <v>123.34</v>
      </c>
      <c r="CO231" t="s">
        <v>268</v>
      </c>
      <c r="CP231">
        <v>123.34</v>
      </c>
      <c r="CQ231">
        <v>365</v>
      </c>
      <c r="CR231" t="s">
        <v>878</v>
      </c>
      <c r="CS231" t="s">
        <v>11225</v>
      </c>
      <c r="CT231" t="s">
        <v>11226</v>
      </c>
      <c r="CU231" t="s">
        <v>11227</v>
      </c>
      <c r="CV231" t="s">
        <v>268</v>
      </c>
      <c r="CW231" t="s">
        <v>268</v>
      </c>
      <c r="CX231" t="s">
        <v>268</v>
      </c>
      <c r="CY231" t="s">
        <v>268</v>
      </c>
      <c r="CZ231" t="s">
        <v>268</v>
      </c>
      <c r="DA231" t="s">
        <v>268</v>
      </c>
      <c r="DB231" s="429">
        <f t="shared" si="45"/>
        <v>0</v>
      </c>
      <c r="DC231" s="284">
        <f t="shared" si="46"/>
        <v>0</v>
      </c>
      <c r="DD231" s="284">
        <f t="shared" si="47"/>
        <v>0</v>
      </c>
      <c r="DE231" s="284">
        <f t="shared" si="48"/>
        <v>0</v>
      </c>
      <c r="DF231" s="295">
        <f t="shared" si="49"/>
        <v>125</v>
      </c>
      <c r="DG231" s="284">
        <f t="shared" si="50"/>
        <v>0</v>
      </c>
      <c r="DH231" s="284">
        <f t="shared" si="51"/>
        <v>0</v>
      </c>
      <c r="DI231" s="284">
        <f t="shared" si="52"/>
        <v>0</v>
      </c>
      <c r="DJ231" s="284">
        <f t="shared" si="53"/>
        <v>0</v>
      </c>
      <c r="DK231" s="295">
        <f t="shared" si="54"/>
        <v>1</v>
      </c>
      <c r="DL231" s="297">
        <f t="shared" si="55"/>
        <v>2</v>
      </c>
      <c r="DM231" s="430">
        <f>IFERROR(IF(CA231="D",IF(DL231="A dispo.",DF231*VLOOKUP('DATI INPUT'!$F$27,TARIFFE_UD,4,FALSE),DF231*VLOOKUP(DL231,TARIFFE_UD,4,FALSE)),DF231*VLOOKUP(CB231-100,TARIFFE_UND,4,FALSE)),0)</f>
        <v>71.898961902600959</v>
      </c>
      <c r="DN231" s="430">
        <f>IFERROR(IF(CA231="D",IF(DL231="A dispo.",DK231*VLOOKUP('DATI INPUT'!$F$27,TARIFFE_UD,5,FALSE),DK231*VLOOKUP(DL231,TARIFFE_UD,5,FALSE)),DK231*VLOOKUP(CB231-100,TARIFFE_UND,5,FALSE)),0)</f>
        <v>51.443731886070836</v>
      </c>
      <c r="DO231" s="431">
        <f t="shared" si="56"/>
        <v>2.6937886717917081E-3</v>
      </c>
      <c r="DP231" s="299">
        <f>IFERROR(IF(CA231="D",IF(DL231="A dispo.",DF231*VLOOKUP('DATI INPUT'!$F$27,TARIFFE_UD,2,FALSE),DF231*VLOOKUP(DL231,TARIFFE_UD,2,FALSE)),DF231*VLOOKUP(CB231-100,TARIFFE_UND,2,FALSE)),0)</f>
        <v>89.827707269352743</v>
      </c>
      <c r="DQ231" s="299">
        <f>IFERROR(IF(CA231="D",IF(DL231="A dispo.",DK231*VLOOKUP('DATI INPUT'!$F$27,TARIFFE_UD,3,FALSE),DK231*VLOOKUP(DL231,TARIFFE_UD,3,FALSE)),DK231*VLOOKUP(CB231-100,TARIFFE_UND,3,FALSE)),0)</f>
        <v>46.077822723118445</v>
      </c>
      <c r="DR231" s="299">
        <f t="shared" si="57"/>
        <v>135.9055299924712</v>
      </c>
    </row>
    <row r="232" spans="1:122" x14ac:dyDescent="0.25">
      <c r="A232" t="s">
        <v>3366</v>
      </c>
      <c r="B232" t="s">
        <v>3363</v>
      </c>
      <c r="C232" t="s">
        <v>3367</v>
      </c>
      <c r="D232" t="s">
        <v>1720</v>
      </c>
      <c r="E232" t="s">
        <v>268</v>
      </c>
      <c r="F232" t="s">
        <v>156</v>
      </c>
      <c r="G232" t="s">
        <v>1721</v>
      </c>
      <c r="H232" t="s">
        <v>1722</v>
      </c>
      <c r="I232" t="s">
        <v>365</v>
      </c>
      <c r="J232" t="s">
        <v>274</v>
      </c>
      <c r="K232" t="s">
        <v>1723</v>
      </c>
      <c r="L232" t="s">
        <v>1016</v>
      </c>
      <c r="M232" t="s">
        <v>3365</v>
      </c>
      <c r="N232" t="s">
        <v>984</v>
      </c>
      <c r="O232" t="s">
        <v>873</v>
      </c>
      <c r="P232" t="s">
        <v>1962</v>
      </c>
      <c r="Q232" t="s">
        <v>276</v>
      </c>
      <c r="R232" t="s">
        <v>268</v>
      </c>
      <c r="S232" t="s">
        <v>268</v>
      </c>
      <c r="T232" t="s">
        <v>268</v>
      </c>
      <c r="U232" t="s">
        <v>268</v>
      </c>
      <c r="V232" t="s">
        <v>268</v>
      </c>
      <c r="W232" t="s">
        <v>3365</v>
      </c>
      <c r="X232" t="s">
        <v>1962</v>
      </c>
      <c r="Y232" t="s">
        <v>276</v>
      </c>
      <c r="Z232" t="s">
        <v>268</v>
      </c>
      <c r="AA232" t="s">
        <v>268</v>
      </c>
      <c r="AB232" t="s">
        <v>268</v>
      </c>
      <c r="AC232" t="s">
        <v>268</v>
      </c>
      <c r="AD232" t="s">
        <v>268</v>
      </c>
      <c r="AE232" t="s">
        <v>287</v>
      </c>
      <c r="AF232" t="s">
        <v>1811</v>
      </c>
      <c r="AG232" t="s">
        <v>875</v>
      </c>
      <c r="AH232" t="s">
        <v>1963</v>
      </c>
      <c r="AI232" t="s">
        <v>547</v>
      </c>
      <c r="AJ232" t="s">
        <v>268</v>
      </c>
      <c r="AK232" t="s">
        <v>377</v>
      </c>
      <c r="AL232" t="s">
        <v>268</v>
      </c>
      <c r="AM232" t="s">
        <v>353</v>
      </c>
      <c r="AN232" t="s">
        <v>268</v>
      </c>
      <c r="AO232" t="s">
        <v>268</v>
      </c>
      <c r="AP232" t="s">
        <v>268</v>
      </c>
      <c r="AQ232" t="s">
        <v>268</v>
      </c>
      <c r="AR232" t="s">
        <v>268</v>
      </c>
      <c r="AS232" t="s">
        <v>268</v>
      </c>
      <c r="AT232" t="s">
        <v>268</v>
      </c>
      <c r="AU232" t="s">
        <v>268</v>
      </c>
      <c r="AV232" t="s">
        <v>268</v>
      </c>
      <c r="AW232" t="s">
        <v>268</v>
      </c>
      <c r="AX232" t="s">
        <v>268</v>
      </c>
      <c r="AY232" t="s">
        <v>268</v>
      </c>
      <c r="AZ232" t="s">
        <v>268</v>
      </c>
      <c r="BA232" t="s">
        <v>268</v>
      </c>
      <c r="BB232" t="s">
        <v>268</v>
      </c>
      <c r="BC232" t="s">
        <v>268</v>
      </c>
      <c r="BD232" t="s">
        <v>268</v>
      </c>
      <c r="BE232" t="s">
        <v>268</v>
      </c>
      <c r="BF232" t="s">
        <v>268</v>
      </c>
      <c r="BG232" t="s">
        <v>268</v>
      </c>
      <c r="BH232" t="s">
        <v>268</v>
      </c>
      <c r="BI232" t="s">
        <v>268</v>
      </c>
      <c r="BJ232" t="s">
        <v>268</v>
      </c>
      <c r="BK232" t="s">
        <v>268</v>
      </c>
      <c r="BL232" t="s">
        <v>268</v>
      </c>
      <c r="BM232" t="s">
        <v>268</v>
      </c>
      <c r="BN232" t="s">
        <v>268</v>
      </c>
      <c r="BO232" t="s">
        <v>268</v>
      </c>
      <c r="BP232" t="s">
        <v>268</v>
      </c>
      <c r="BQ232" t="s">
        <v>268</v>
      </c>
      <c r="BR232" t="s">
        <v>268</v>
      </c>
      <c r="BS232" t="s">
        <v>268</v>
      </c>
      <c r="BT232" t="s">
        <v>268</v>
      </c>
      <c r="BU232" t="s">
        <v>268</v>
      </c>
      <c r="BV232" t="s">
        <v>268</v>
      </c>
      <c r="BW232" t="s">
        <v>268</v>
      </c>
      <c r="BX232" t="s">
        <v>268</v>
      </c>
      <c r="BY232">
        <v>12.5</v>
      </c>
      <c r="BZ232">
        <v>12.5</v>
      </c>
      <c r="CA232" t="s">
        <v>142</v>
      </c>
      <c r="CB232" s="356">
        <v>123</v>
      </c>
      <c r="CC232" t="s">
        <v>1817</v>
      </c>
      <c r="CD232" t="s">
        <v>268</v>
      </c>
      <c r="CE232" t="s">
        <v>268</v>
      </c>
      <c r="CF232" s="356">
        <v>2</v>
      </c>
      <c r="CG232" t="s">
        <v>268</v>
      </c>
      <c r="CH232" t="s">
        <v>268</v>
      </c>
      <c r="CI232" t="s">
        <v>268</v>
      </c>
      <c r="CJ232" t="s">
        <v>268</v>
      </c>
      <c r="CK232" t="s">
        <v>268</v>
      </c>
      <c r="CL232" t="s">
        <v>268</v>
      </c>
      <c r="CM232" t="s">
        <v>11224</v>
      </c>
      <c r="CN232">
        <v>7.19</v>
      </c>
      <c r="CO232" t="s">
        <v>268</v>
      </c>
      <c r="CP232">
        <v>7.19</v>
      </c>
      <c r="CQ232">
        <v>365</v>
      </c>
      <c r="CR232" t="s">
        <v>878</v>
      </c>
      <c r="CS232" t="s">
        <v>11225</v>
      </c>
      <c r="CT232" t="s">
        <v>11226</v>
      </c>
      <c r="CU232" t="s">
        <v>11227</v>
      </c>
      <c r="CV232" t="s">
        <v>268</v>
      </c>
      <c r="CW232" t="s">
        <v>268</v>
      </c>
      <c r="CX232" t="s">
        <v>268</v>
      </c>
      <c r="CY232" t="s">
        <v>268</v>
      </c>
      <c r="CZ232" t="s">
        <v>268</v>
      </c>
      <c r="DA232" t="s">
        <v>268</v>
      </c>
      <c r="DB232" s="429">
        <f t="shared" si="45"/>
        <v>0</v>
      </c>
      <c r="DC232" s="284">
        <f t="shared" si="46"/>
        <v>0</v>
      </c>
      <c r="DD232" s="284">
        <f t="shared" si="47"/>
        <v>0</v>
      </c>
      <c r="DE232" s="284">
        <f t="shared" si="48"/>
        <v>0</v>
      </c>
      <c r="DF232" s="295">
        <f t="shared" si="49"/>
        <v>12.5</v>
      </c>
      <c r="DG232" s="284">
        <f t="shared" si="50"/>
        <v>1</v>
      </c>
      <c r="DH232" s="284">
        <f t="shared" si="51"/>
        <v>0</v>
      </c>
      <c r="DI232" s="284">
        <f t="shared" si="52"/>
        <v>0</v>
      </c>
      <c r="DJ232" s="284">
        <f t="shared" si="53"/>
        <v>0</v>
      </c>
      <c r="DK232" s="295">
        <f t="shared" si="54"/>
        <v>0</v>
      </c>
      <c r="DL232" s="297">
        <f t="shared" si="55"/>
        <v>2</v>
      </c>
      <c r="DM232" s="430">
        <f>IFERROR(IF(CA232="D",IF(DL232="A dispo.",DF232*VLOOKUP('DATI INPUT'!$F$27,TARIFFE_UD,4,FALSE),DF232*VLOOKUP(DL232,TARIFFE_UD,4,FALSE)),DF232*VLOOKUP(CB232-100,TARIFFE_UND,4,FALSE)),0)</f>
        <v>7.1898961902600966</v>
      </c>
      <c r="DN232" s="430">
        <f>IFERROR(IF(CA232="D",IF(DL232="A dispo.",DK232*VLOOKUP('DATI INPUT'!$F$27,TARIFFE_UD,5,FALSE),DK232*VLOOKUP(DL232,TARIFFE_UD,5,FALSE)),DK232*VLOOKUP(CB232-100,TARIFFE_UND,5,FALSE)),0)</f>
        <v>0</v>
      </c>
      <c r="DO232" s="431">
        <f t="shared" si="56"/>
        <v>-1.0380973990375963E-4</v>
      </c>
      <c r="DP232" s="299">
        <f>IFERROR(IF(CA232="D",IF(DL232="A dispo.",DF232*VLOOKUP('DATI INPUT'!$F$27,TARIFFE_UD,2,FALSE),DF232*VLOOKUP(DL232,TARIFFE_UD,2,FALSE)),DF232*VLOOKUP(CB232-100,TARIFFE_UND,2,FALSE)),0)</f>
        <v>8.982770726935275</v>
      </c>
      <c r="DQ232" s="299">
        <f>IFERROR(IF(CA232="D",IF(DL232="A dispo.",DK232*VLOOKUP('DATI INPUT'!$F$27,TARIFFE_UD,3,FALSE),DK232*VLOOKUP(DL232,TARIFFE_UD,3,FALSE)),DK232*VLOOKUP(CB232-100,TARIFFE_UND,3,FALSE)),0)</f>
        <v>0</v>
      </c>
      <c r="DR232" s="299">
        <f t="shared" si="57"/>
        <v>8.982770726935275</v>
      </c>
    </row>
    <row r="233" spans="1:122" x14ac:dyDescent="0.25">
      <c r="A233" t="s">
        <v>3376</v>
      </c>
      <c r="B233" t="s">
        <v>1402</v>
      </c>
      <c r="C233" t="s">
        <v>3377</v>
      </c>
      <c r="D233" t="s">
        <v>3378</v>
      </c>
      <c r="E233" t="s">
        <v>268</v>
      </c>
      <c r="F233" t="s">
        <v>156</v>
      </c>
      <c r="G233" t="s">
        <v>3379</v>
      </c>
      <c r="H233" t="s">
        <v>3307</v>
      </c>
      <c r="I233" t="s">
        <v>351</v>
      </c>
      <c r="J233" t="s">
        <v>274</v>
      </c>
      <c r="K233" t="s">
        <v>3380</v>
      </c>
      <c r="L233" t="s">
        <v>960</v>
      </c>
      <c r="M233" t="s">
        <v>3381</v>
      </c>
      <c r="N233" t="s">
        <v>962</v>
      </c>
      <c r="O233" t="s">
        <v>1176</v>
      </c>
      <c r="P233" t="s">
        <v>3382</v>
      </c>
      <c r="Q233" t="s">
        <v>275</v>
      </c>
      <c r="R233" t="s">
        <v>268</v>
      </c>
      <c r="S233" t="s">
        <v>268</v>
      </c>
      <c r="T233" t="s">
        <v>268</v>
      </c>
      <c r="U233" t="s">
        <v>268</v>
      </c>
      <c r="V233" t="s">
        <v>268</v>
      </c>
      <c r="W233" t="s">
        <v>3383</v>
      </c>
      <c r="X233" t="s">
        <v>3242</v>
      </c>
      <c r="Y233" t="s">
        <v>269</v>
      </c>
      <c r="Z233" t="s">
        <v>268</v>
      </c>
      <c r="AA233" t="s">
        <v>268</v>
      </c>
      <c r="AB233" t="s">
        <v>268</v>
      </c>
      <c r="AC233" t="s">
        <v>268</v>
      </c>
      <c r="AD233" t="s">
        <v>268</v>
      </c>
      <c r="AE233" t="s">
        <v>287</v>
      </c>
      <c r="AF233" t="s">
        <v>1811</v>
      </c>
      <c r="AG233" t="s">
        <v>875</v>
      </c>
      <c r="AH233" t="s">
        <v>1848</v>
      </c>
      <c r="AI233" t="s">
        <v>1235</v>
      </c>
      <c r="AJ233" t="s">
        <v>268</v>
      </c>
      <c r="AK233" t="s">
        <v>377</v>
      </c>
      <c r="AL233" t="s">
        <v>268</v>
      </c>
      <c r="AM233" t="s">
        <v>405</v>
      </c>
      <c r="AN233" t="s">
        <v>268</v>
      </c>
      <c r="AO233" t="s">
        <v>268</v>
      </c>
      <c r="AP233" t="s">
        <v>268</v>
      </c>
      <c r="AQ233" t="s">
        <v>268</v>
      </c>
      <c r="AR233" t="s">
        <v>268</v>
      </c>
      <c r="AS233" t="s">
        <v>268</v>
      </c>
      <c r="AT233" t="s">
        <v>268</v>
      </c>
      <c r="AU233" t="s">
        <v>268</v>
      </c>
      <c r="AV233" t="s">
        <v>268</v>
      </c>
      <c r="AW233" t="s">
        <v>268</v>
      </c>
      <c r="AX233" t="s">
        <v>268</v>
      </c>
      <c r="AY233" t="s">
        <v>268</v>
      </c>
      <c r="AZ233" t="s">
        <v>268</v>
      </c>
      <c r="BA233" t="s">
        <v>268</v>
      </c>
      <c r="BB233" t="s">
        <v>268</v>
      </c>
      <c r="BC233" t="s">
        <v>268</v>
      </c>
      <c r="BD233" t="s">
        <v>268</v>
      </c>
      <c r="BE233" t="s">
        <v>268</v>
      </c>
      <c r="BF233" t="s">
        <v>268</v>
      </c>
      <c r="BG233" t="s">
        <v>268</v>
      </c>
      <c r="BH233" t="s">
        <v>268</v>
      </c>
      <c r="BI233" t="s">
        <v>268</v>
      </c>
      <c r="BJ233" t="s">
        <v>268</v>
      </c>
      <c r="BK233" t="s">
        <v>268</v>
      </c>
      <c r="BL233" t="s">
        <v>268</v>
      </c>
      <c r="BM233" t="s">
        <v>268</v>
      </c>
      <c r="BN233" t="s">
        <v>268</v>
      </c>
      <c r="BO233" t="s">
        <v>268</v>
      </c>
      <c r="BP233" t="s">
        <v>268</v>
      </c>
      <c r="BQ233" t="s">
        <v>268</v>
      </c>
      <c r="BR233" t="s">
        <v>268</v>
      </c>
      <c r="BS233" t="s">
        <v>268</v>
      </c>
      <c r="BT233" t="s">
        <v>268</v>
      </c>
      <c r="BU233" t="s">
        <v>268</v>
      </c>
      <c r="BV233" t="s">
        <v>268</v>
      </c>
      <c r="BW233" t="s">
        <v>268</v>
      </c>
      <c r="BX233" t="s">
        <v>268</v>
      </c>
      <c r="BY233">
        <v>75</v>
      </c>
      <c r="BZ233">
        <v>75</v>
      </c>
      <c r="CA233" t="s">
        <v>142</v>
      </c>
      <c r="CB233" s="356">
        <v>122</v>
      </c>
      <c r="CC233" t="s">
        <v>876</v>
      </c>
      <c r="CD233" t="s">
        <v>268</v>
      </c>
      <c r="CE233" t="s">
        <v>268</v>
      </c>
      <c r="CF233" t="s">
        <v>268</v>
      </c>
      <c r="CG233" t="s">
        <v>268</v>
      </c>
      <c r="CH233" t="s">
        <v>268</v>
      </c>
      <c r="CI233" t="s">
        <v>268</v>
      </c>
      <c r="CJ233" t="s">
        <v>268</v>
      </c>
      <c r="CK233" t="s">
        <v>268</v>
      </c>
      <c r="CL233" t="s">
        <v>268</v>
      </c>
      <c r="CM233" t="s">
        <v>11224</v>
      </c>
      <c r="CN233">
        <v>114.94</v>
      </c>
      <c r="CO233" t="s">
        <v>268</v>
      </c>
      <c r="CP233">
        <v>114.94</v>
      </c>
      <c r="CQ233">
        <v>365</v>
      </c>
      <c r="CR233" t="s">
        <v>878</v>
      </c>
      <c r="CS233" t="s">
        <v>11225</v>
      </c>
      <c r="CT233" t="s">
        <v>11226</v>
      </c>
      <c r="CU233" t="s">
        <v>11227</v>
      </c>
      <c r="CV233" t="s">
        <v>268</v>
      </c>
      <c r="CW233" t="s">
        <v>268</v>
      </c>
      <c r="CX233" t="s">
        <v>268</v>
      </c>
      <c r="CY233" t="s">
        <v>268</v>
      </c>
      <c r="CZ233" t="s">
        <v>268</v>
      </c>
      <c r="DA233" t="s">
        <v>268</v>
      </c>
      <c r="DB233" s="429">
        <f t="shared" si="45"/>
        <v>0</v>
      </c>
      <c r="DC233" s="284">
        <f t="shared" si="46"/>
        <v>0</v>
      </c>
      <c r="DD233" s="284">
        <f t="shared" si="47"/>
        <v>0</v>
      </c>
      <c r="DE233" s="284">
        <f t="shared" si="48"/>
        <v>0</v>
      </c>
      <c r="DF233" s="295">
        <f t="shared" si="49"/>
        <v>75</v>
      </c>
      <c r="DG233" s="284">
        <f t="shared" si="50"/>
        <v>0</v>
      </c>
      <c r="DH233" s="284">
        <f t="shared" si="51"/>
        <v>0</v>
      </c>
      <c r="DI233" s="284">
        <f t="shared" si="52"/>
        <v>0</v>
      </c>
      <c r="DJ233" s="284">
        <f t="shared" si="53"/>
        <v>0</v>
      </c>
      <c r="DK233" s="295">
        <f t="shared" si="54"/>
        <v>1</v>
      </c>
      <c r="DL233" s="297" t="str">
        <f t="shared" si="55"/>
        <v>A dispo.</v>
      </c>
      <c r="DM233" s="430">
        <f>IFERROR(IF(CA233="D",IF(DL233="A dispo.",DF233*VLOOKUP('DATI INPUT'!$F$27,TARIFFE_UD,4,FALSE),DF233*VLOOKUP(DL233,TARIFFE_UD,4,FALSE)),DF233*VLOOKUP(CB233-100,TARIFFE_UND,4,FALSE)),0)</f>
        <v>47.541354400903494</v>
      </c>
      <c r="DN233" s="430">
        <f>IFERROR(IF(CA233="D",IF(DL233="A dispo.",DK233*VLOOKUP('DATI INPUT'!$F$27,TARIFFE_UD,5,FALSE),DK233*VLOOKUP(DL233,TARIFFE_UD,5,FALSE)),DK233*VLOOKUP(CB233-100,TARIFFE_UND,5,FALSE)),0)</f>
        <v>67.397800635548478</v>
      </c>
      <c r="DO233" s="431">
        <f t="shared" si="56"/>
        <v>-8.4496354801899543E-4</v>
      </c>
      <c r="DP233" s="299">
        <f>IFERROR(IF(CA233="D",IF(DL233="A dispo.",DF233*VLOOKUP('DATI INPUT'!$F$27,TARIFFE_UD,2,FALSE),DF233*VLOOKUP(DL233,TARIFFE_UD,2,FALSE)),DF233*VLOOKUP(CB233-100,TARIFFE_UND,2,FALSE)),0)</f>
        <v>59.396279908714867</v>
      </c>
      <c r="DQ233" s="299">
        <f>IFERROR(IF(CA233="D",IF(DL233="A dispo.",DK233*VLOOKUP('DATI INPUT'!$F$27,TARIFFE_UD,3,FALSE),DK233*VLOOKUP(DL233,TARIFFE_UD,3,FALSE)),DK233*VLOOKUP(CB233-100,TARIFFE_UND,3,FALSE)),0)</f>
        <v>60.367780403072892</v>
      </c>
      <c r="DR233" s="299">
        <f t="shared" si="57"/>
        <v>119.76406031178776</v>
      </c>
    </row>
    <row r="234" spans="1:122" x14ac:dyDescent="0.25">
      <c r="A234" t="s">
        <v>3384</v>
      </c>
      <c r="B234" t="s">
        <v>993</v>
      </c>
      <c r="C234" t="s">
        <v>507</v>
      </c>
      <c r="D234" t="s">
        <v>3385</v>
      </c>
      <c r="E234" t="s">
        <v>268</v>
      </c>
      <c r="F234" t="s">
        <v>156</v>
      </c>
      <c r="G234" t="s">
        <v>3386</v>
      </c>
      <c r="H234" t="s">
        <v>3307</v>
      </c>
      <c r="I234" t="s">
        <v>3387</v>
      </c>
      <c r="J234" t="s">
        <v>156</v>
      </c>
      <c r="K234" t="s">
        <v>3388</v>
      </c>
      <c r="L234" t="s">
        <v>960</v>
      </c>
      <c r="M234" t="s">
        <v>3389</v>
      </c>
      <c r="N234" t="s">
        <v>984</v>
      </c>
      <c r="O234" t="s">
        <v>873</v>
      </c>
      <c r="P234" t="s">
        <v>1922</v>
      </c>
      <c r="Q234" t="s">
        <v>276</v>
      </c>
      <c r="R234" t="s">
        <v>268</v>
      </c>
      <c r="S234" t="s">
        <v>268</v>
      </c>
      <c r="T234" t="s">
        <v>268</v>
      </c>
      <c r="U234" t="s">
        <v>268</v>
      </c>
      <c r="V234" t="s">
        <v>268</v>
      </c>
      <c r="W234" t="s">
        <v>3389</v>
      </c>
      <c r="X234" t="s">
        <v>1922</v>
      </c>
      <c r="Y234" t="s">
        <v>276</v>
      </c>
      <c r="Z234" t="s">
        <v>268</v>
      </c>
      <c r="AA234" t="s">
        <v>268</v>
      </c>
      <c r="AB234" t="s">
        <v>268</v>
      </c>
      <c r="AC234" t="s">
        <v>268</v>
      </c>
      <c r="AD234" t="s">
        <v>268</v>
      </c>
      <c r="AE234" t="s">
        <v>287</v>
      </c>
      <c r="AF234" t="s">
        <v>1811</v>
      </c>
      <c r="AG234" t="s">
        <v>875</v>
      </c>
      <c r="AH234" t="s">
        <v>1812</v>
      </c>
      <c r="AI234" t="s">
        <v>963</v>
      </c>
      <c r="AJ234" t="s">
        <v>268</v>
      </c>
      <c r="AK234" t="s">
        <v>366</v>
      </c>
      <c r="AL234" t="s">
        <v>268</v>
      </c>
      <c r="AM234" t="s">
        <v>268</v>
      </c>
      <c r="AN234" t="s">
        <v>268</v>
      </c>
      <c r="AO234" t="s">
        <v>268</v>
      </c>
      <c r="AP234" t="s">
        <v>268</v>
      </c>
      <c r="AQ234" t="s">
        <v>268</v>
      </c>
      <c r="AR234" t="s">
        <v>268</v>
      </c>
      <c r="AS234" t="s">
        <v>268</v>
      </c>
      <c r="AT234" t="s">
        <v>268</v>
      </c>
      <c r="AU234" t="s">
        <v>268</v>
      </c>
      <c r="AV234" t="s">
        <v>268</v>
      </c>
      <c r="AW234" t="s">
        <v>268</v>
      </c>
      <c r="AX234" t="s">
        <v>268</v>
      </c>
      <c r="AY234" t="s">
        <v>268</v>
      </c>
      <c r="AZ234" t="s">
        <v>268</v>
      </c>
      <c r="BA234" t="s">
        <v>268</v>
      </c>
      <c r="BB234" t="s">
        <v>268</v>
      </c>
      <c r="BC234" t="s">
        <v>268</v>
      </c>
      <c r="BD234" t="s">
        <v>268</v>
      </c>
      <c r="BE234" t="s">
        <v>268</v>
      </c>
      <c r="BF234" t="s">
        <v>268</v>
      </c>
      <c r="BG234" t="s">
        <v>268</v>
      </c>
      <c r="BH234" t="s">
        <v>268</v>
      </c>
      <c r="BI234" t="s">
        <v>268</v>
      </c>
      <c r="BJ234" t="s">
        <v>268</v>
      </c>
      <c r="BK234" t="s">
        <v>268</v>
      </c>
      <c r="BL234" t="s">
        <v>268</v>
      </c>
      <c r="BM234" t="s">
        <v>268</v>
      </c>
      <c r="BN234" t="s">
        <v>268</v>
      </c>
      <c r="BO234" t="s">
        <v>268</v>
      </c>
      <c r="BP234" t="s">
        <v>268</v>
      </c>
      <c r="BQ234" t="s">
        <v>268</v>
      </c>
      <c r="BR234" t="s">
        <v>268</v>
      </c>
      <c r="BS234" t="s">
        <v>268</v>
      </c>
      <c r="BT234" t="s">
        <v>268</v>
      </c>
      <c r="BU234" t="s">
        <v>268</v>
      </c>
      <c r="BV234" t="s">
        <v>268</v>
      </c>
      <c r="BW234" t="s">
        <v>268</v>
      </c>
      <c r="BX234" t="s">
        <v>268</v>
      </c>
      <c r="BY234">
        <v>45</v>
      </c>
      <c r="BZ234">
        <v>45</v>
      </c>
      <c r="CA234" t="s">
        <v>142</v>
      </c>
      <c r="CB234" s="356">
        <v>122</v>
      </c>
      <c r="CC234" t="s">
        <v>876</v>
      </c>
      <c r="CD234" t="s">
        <v>268</v>
      </c>
      <c r="CE234" t="s">
        <v>268</v>
      </c>
      <c r="CF234" s="356">
        <v>1</v>
      </c>
      <c r="CG234" t="s">
        <v>268</v>
      </c>
      <c r="CH234" t="s">
        <v>268</v>
      </c>
      <c r="CI234" t="s">
        <v>268</v>
      </c>
      <c r="CJ234" t="s">
        <v>268</v>
      </c>
      <c r="CK234" t="s">
        <v>268</v>
      </c>
      <c r="CL234" t="s">
        <v>268</v>
      </c>
      <c r="CM234" t="s">
        <v>11224</v>
      </c>
      <c r="CN234">
        <v>39.119999999999997</v>
      </c>
      <c r="CO234" t="s">
        <v>268</v>
      </c>
      <c r="CP234">
        <v>39.119999999999997</v>
      </c>
      <c r="CQ234">
        <v>365</v>
      </c>
      <c r="CR234" t="s">
        <v>878</v>
      </c>
      <c r="CS234" t="s">
        <v>11225</v>
      </c>
      <c r="CT234" t="s">
        <v>11226</v>
      </c>
      <c r="CU234" t="s">
        <v>11227</v>
      </c>
      <c r="CV234" t="s">
        <v>268</v>
      </c>
      <c r="CW234" t="s">
        <v>268</v>
      </c>
      <c r="CX234" t="s">
        <v>268</v>
      </c>
      <c r="CY234" t="s">
        <v>268</v>
      </c>
      <c r="CZ234" t="s">
        <v>268</v>
      </c>
      <c r="DA234" t="s">
        <v>268</v>
      </c>
      <c r="DB234" s="429">
        <f t="shared" si="45"/>
        <v>0</v>
      </c>
      <c r="DC234" s="284">
        <f t="shared" si="46"/>
        <v>0</v>
      </c>
      <c r="DD234" s="284">
        <f t="shared" si="47"/>
        <v>0</v>
      </c>
      <c r="DE234" s="284">
        <f t="shared" si="48"/>
        <v>0</v>
      </c>
      <c r="DF234" s="295">
        <f t="shared" si="49"/>
        <v>45</v>
      </c>
      <c r="DG234" s="284">
        <f t="shared" si="50"/>
        <v>0</v>
      </c>
      <c r="DH234" s="284">
        <f t="shared" si="51"/>
        <v>0</v>
      </c>
      <c r="DI234" s="284">
        <f t="shared" si="52"/>
        <v>0</v>
      </c>
      <c r="DJ234" s="284">
        <f t="shared" si="53"/>
        <v>0</v>
      </c>
      <c r="DK234" s="295">
        <f t="shared" si="54"/>
        <v>1</v>
      </c>
      <c r="DL234" s="297">
        <f t="shared" si="55"/>
        <v>1</v>
      </c>
      <c r="DM234" s="430">
        <f>IFERROR(IF(CA234="D",IF(DL234="A dispo.",DF234*VLOOKUP('DATI INPUT'!$F$27,TARIFFE_UD,4,FALSE),DF234*VLOOKUP(DL234,TARIFFE_UD,4,FALSE)),DF234*VLOOKUP(CB234-100,TARIFFE_UND,4,FALSE)),0)</f>
        <v>22.185965387088295</v>
      </c>
      <c r="DN234" s="430">
        <f>IFERROR(IF(CA234="D",IF(DL234="A dispo.",DK234*VLOOKUP('DATI INPUT'!$F$27,TARIFFE_UD,5,FALSE),DK234*VLOOKUP(DL234,TARIFFE_UD,5,FALSE)),DK234*VLOOKUP(CB234-100,TARIFFE_UND,5,FALSE)),0)</f>
        <v>16.930848468833439</v>
      </c>
      <c r="DO234" s="431">
        <f t="shared" si="56"/>
        <v>-3.1861440782634531E-3</v>
      </c>
      <c r="DP234" s="299">
        <f>IFERROR(IF(CA234="D",IF(DL234="A dispo.",DF234*VLOOKUP('DATI INPUT'!$F$27,TARIFFE_UD,2,FALSE),DF234*VLOOKUP(DL234,TARIFFE_UD,2,FALSE)),DF234*VLOOKUP(CB234-100,TARIFFE_UND,2,FALSE)),0)</f>
        <v>27.718263957400275</v>
      </c>
      <c r="DQ234" s="299">
        <f>IFERROR(IF(CA234="D",IF(DL234="A dispo.",DK234*VLOOKUP('DATI INPUT'!$F$27,TARIFFE_UD,3,FALSE),DK234*VLOOKUP(DL234,TARIFFE_UD,3,FALSE)),DK234*VLOOKUP(CB234-100,TARIFFE_UND,3,FALSE)),0)</f>
        <v>15.164853048114928</v>
      </c>
      <c r="DR234" s="299">
        <f t="shared" si="57"/>
        <v>42.883117005515203</v>
      </c>
    </row>
    <row r="235" spans="1:122" x14ac:dyDescent="0.25">
      <c r="A235" t="s">
        <v>3390</v>
      </c>
      <c r="B235" t="s">
        <v>3391</v>
      </c>
      <c r="C235" t="s">
        <v>3392</v>
      </c>
      <c r="D235" t="s">
        <v>3393</v>
      </c>
      <c r="E235" t="s">
        <v>268</v>
      </c>
      <c r="F235" t="s">
        <v>156</v>
      </c>
      <c r="G235" t="s">
        <v>3394</v>
      </c>
      <c r="H235" t="s">
        <v>3307</v>
      </c>
      <c r="I235" t="s">
        <v>3395</v>
      </c>
      <c r="J235" t="s">
        <v>156</v>
      </c>
      <c r="K235" t="s">
        <v>3396</v>
      </c>
      <c r="L235" t="s">
        <v>984</v>
      </c>
      <c r="M235" t="s">
        <v>3397</v>
      </c>
      <c r="N235" t="s">
        <v>3398</v>
      </c>
      <c r="O235" t="s">
        <v>3399</v>
      </c>
      <c r="P235" t="s">
        <v>3400</v>
      </c>
      <c r="Q235" t="s">
        <v>341</v>
      </c>
      <c r="R235" t="s">
        <v>268</v>
      </c>
      <c r="S235" t="s">
        <v>268</v>
      </c>
      <c r="T235" t="s">
        <v>268</v>
      </c>
      <c r="U235" t="s">
        <v>268</v>
      </c>
      <c r="V235" t="s">
        <v>268</v>
      </c>
      <c r="W235" t="s">
        <v>1933</v>
      </c>
      <c r="X235" t="s">
        <v>1934</v>
      </c>
      <c r="Y235" t="s">
        <v>544</v>
      </c>
      <c r="Z235" t="s">
        <v>268</v>
      </c>
      <c r="AA235" t="s">
        <v>268</v>
      </c>
      <c r="AB235" t="s">
        <v>268</v>
      </c>
      <c r="AC235" t="s">
        <v>268</v>
      </c>
      <c r="AD235" t="s">
        <v>268</v>
      </c>
      <c r="AE235" t="s">
        <v>287</v>
      </c>
      <c r="AF235" t="s">
        <v>1811</v>
      </c>
      <c r="AG235" t="s">
        <v>875</v>
      </c>
      <c r="AH235" t="s">
        <v>1935</v>
      </c>
      <c r="AI235" t="s">
        <v>677</v>
      </c>
      <c r="AJ235" t="s">
        <v>268</v>
      </c>
      <c r="AK235" t="s">
        <v>354</v>
      </c>
      <c r="AL235" t="s">
        <v>268</v>
      </c>
      <c r="AM235" t="s">
        <v>288</v>
      </c>
      <c r="AN235" t="s">
        <v>268</v>
      </c>
      <c r="AO235" t="s">
        <v>268</v>
      </c>
      <c r="AP235" t="s">
        <v>268</v>
      </c>
      <c r="AQ235" t="s">
        <v>268</v>
      </c>
      <c r="AR235" t="s">
        <v>268</v>
      </c>
      <c r="AS235" t="s">
        <v>268</v>
      </c>
      <c r="AT235" t="s">
        <v>268</v>
      </c>
      <c r="AU235" t="s">
        <v>268</v>
      </c>
      <c r="AV235" t="s">
        <v>268</v>
      </c>
      <c r="AW235" t="s">
        <v>268</v>
      </c>
      <c r="AX235" t="s">
        <v>268</v>
      </c>
      <c r="AY235" t="s">
        <v>268</v>
      </c>
      <c r="AZ235" t="s">
        <v>268</v>
      </c>
      <c r="BA235" t="s">
        <v>268</v>
      </c>
      <c r="BB235" t="s">
        <v>268</v>
      </c>
      <c r="BC235" t="s">
        <v>268</v>
      </c>
      <c r="BD235" t="s">
        <v>268</v>
      </c>
      <c r="BE235" t="s">
        <v>268</v>
      </c>
      <c r="BF235" t="s">
        <v>268</v>
      </c>
      <c r="BG235" t="s">
        <v>268</v>
      </c>
      <c r="BH235" t="s">
        <v>268</v>
      </c>
      <c r="BI235" t="s">
        <v>268</v>
      </c>
      <c r="BJ235" t="s">
        <v>268</v>
      </c>
      <c r="BK235" t="s">
        <v>268</v>
      </c>
      <c r="BL235" t="s">
        <v>268</v>
      </c>
      <c r="BM235" t="s">
        <v>268</v>
      </c>
      <c r="BN235" t="s">
        <v>268</v>
      </c>
      <c r="BO235" t="s">
        <v>268</v>
      </c>
      <c r="BP235" t="s">
        <v>268</v>
      </c>
      <c r="BQ235" t="s">
        <v>268</v>
      </c>
      <c r="BR235" t="s">
        <v>268</v>
      </c>
      <c r="BS235" t="s">
        <v>268</v>
      </c>
      <c r="BT235" t="s">
        <v>268</v>
      </c>
      <c r="BU235" t="s">
        <v>268</v>
      </c>
      <c r="BV235" t="s">
        <v>268</v>
      </c>
      <c r="BW235" t="s">
        <v>268</v>
      </c>
      <c r="BX235" t="s">
        <v>268</v>
      </c>
      <c r="BY235">
        <v>40</v>
      </c>
      <c r="BZ235">
        <v>40</v>
      </c>
      <c r="CA235" t="s">
        <v>142</v>
      </c>
      <c r="CB235" s="356">
        <v>122</v>
      </c>
      <c r="CC235" t="s">
        <v>876</v>
      </c>
      <c r="CD235" t="s">
        <v>268</v>
      </c>
      <c r="CE235" t="s">
        <v>268</v>
      </c>
      <c r="CF235" t="s">
        <v>268</v>
      </c>
      <c r="CG235" t="s">
        <v>268</v>
      </c>
      <c r="CH235" t="s">
        <v>268</v>
      </c>
      <c r="CI235" t="s">
        <v>268</v>
      </c>
      <c r="CJ235" t="s">
        <v>268</v>
      </c>
      <c r="CK235" t="s">
        <v>268</v>
      </c>
      <c r="CL235" t="s">
        <v>268</v>
      </c>
      <c r="CM235" t="s">
        <v>11224</v>
      </c>
      <c r="CN235">
        <v>92.76</v>
      </c>
      <c r="CO235" t="s">
        <v>268</v>
      </c>
      <c r="CP235">
        <v>92.76</v>
      </c>
      <c r="CQ235">
        <v>365</v>
      </c>
      <c r="CR235" t="s">
        <v>878</v>
      </c>
      <c r="CS235" t="s">
        <v>11225</v>
      </c>
      <c r="CT235" t="s">
        <v>11226</v>
      </c>
      <c r="CU235" t="s">
        <v>11227</v>
      </c>
      <c r="CV235" t="s">
        <v>268</v>
      </c>
      <c r="CW235" t="s">
        <v>268</v>
      </c>
      <c r="CX235" t="s">
        <v>268</v>
      </c>
      <c r="CY235" t="s">
        <v>268</v>
      </c>
      <c r="CZ235" t="s">
        <v>268</v>
      </c>
      <c r="DA235" t="s">
        <v>268</v>
      </c>
      <c r="DB235" s="429">
        <f t="shared" si="45"/>
        <v>0</v>
      </c>
      <c r="DC235" s="284">
        <f t="shared" si="46"/>
        <v>0</v>
      </c>
      <c r="DD235" s="284">
        <f t="shared" si="47"/>
        <v>0</v>
      </c>
      <c r="DE235" s="284">
        <f t="shared" si="48"/>
        <v>0</v>
      </c>
      <c r="DF235" s="295">
        <f t="shared" si="49"/>
        <v>40</v>
      </c>
      <c r="DG235" s="284">
        <f t="shared" si="50"/>
        <v>0</v>
      </c>
      <c r="DH235" s="284">
        <f t="shared" si="51"/>
        <v>0</v>
      </c>
      <c r="DI235" s="284">
        <f t="shared" si="52"/>
        <v>0</v>
      </c>
      <c r="DJ235" s="284">
        <f t="shared" si="53"/>
        <v>0</v>
      </c>
      <c r="DK235" s="295">
        <f t="shared" si="54"/>
        <v>1</v>
      </c>
      <c r="DL235" s="297" t="str">
        <f t="shared" si="55"/>
        <v>A dispo.</v>
      </c>
      <c r="DM235" s="430">
        <f>IFERROR(IF(CA235="D",IF(DL235="A dispo.",DF235*VLOOKUP('DATI INPUT'!$F$27,TARIFFE_UD,4,FALSE),DF235*VLOOKUP(DL235,TARIFFE_UD,4,FALSE)),DF235*VLOOKUP(CB235-100,TARIFFE_UND,4,FALSE)),0)</f>
        <v>25.355389013815195</v>
      </c>
      <c r="DN235" s="430">
        <f>IFERROR(IF(CA235="D",IF(DL235="A dispo.",DK235*VLOOKUP('DATI INPUT'!$F$27,TARIFFE_UD,5,FALSE),DK235*VLOOKUP(DL235,TARIFFE_UD,5,FALSE)),DK235*VLOOKUP(CB235-100,TARIFFE_UND,5,FALSE)),0)</f>
        <v>67.397800635548478</v>
      </c>
      <c r="DO235" s="431">
        <f t="shared" si="56"/>
        <v>-6.8103506363286215E-3</v>
      </c>
      <c r="DP235" s="299">
        <f>IFERROR(IF(CA235="D",IF(DL235="A dispo.",DF235*VLOOKUP('DATI INPUT'!$F$27,TARIFFE_UD,2,FALSE),DF235*VLOOKUP(DL235,TARIFFE_UD,2,FALSE)),DF235*VLOOKUP(CB235-100,TARIFFE_UND,2,FALSE)),0)</f>
        <v>31.678015951314595</v>
      </c>
      <c r="DQ235" s="299">
        <f>IFERROR(IF(CA235="D",IF(DL235="A dispo.",DK235*VLOOKUP('DATI INPUT'!$F$27,TARIFFE_UD,3,FALSE),DK235*VLOOKUP(DL235,TARIFFE_UD,3,FALSE)),DK235*VLOOKUP(CB235-100,TARIFFE_UND,3,FALSE)),0)</f>
        <v>60.367780403072892</v>
      </c>
      <c r="DR235" s="299">
        <f t="shared" si="57"/>
        <v>92.045796354387491</v>
      </c>
    </row>
    <row r="236" spans="1:122" x14ac:dyDescent="0.25">
      <c r="A236" t="s">
        <v>3401</v>
      </c>
      <c r="B236" t="s">
        <v>3391</v>
      </c>
      <c r="C236" t="s">
        <v>508</v>
      </c>
      <c r="D236" t="s">
        <v>3393</v>
      </c>
      <c r="E236" t="s">
        <v>268</v>
      </c>
      <c r="F236" t="s">
        <v>156</v>
      </c>
      <c r="G236" t="s">
        <v>3394</v>
      </c>
      <c r="H236" t="s">
        <v>3307</v>
      </c>
      <c r="I236" t="s">
        <v>3395</v>
      </c>
      <c r="J236" t="s">
        <v>156</v>
      </c>
      <c r="K236" t="s">
        <v>3396</v>
      </c>
      <c r="L236" t="s">
        <v>984</v>
      </c>
      <c r="M236" t="s">
        <v>3397</v>
      </c>
      <c r="N236" t="s">
        <v>3398</v>
      </c>
      <c r="O236" t="s">
        <v>3399</v>
      </c>
      <c r="P236" t="s">
        <v>3400</v>
      </c>
      <c r="Q236" t="s">
        <v>341</v>
      </c>
      <c r="R236" t="s">
        <v>268</v>
      </c>
      <c r="S236" t="s">
        <v>268</v>
      </c>
      <c r="T236" t="s">
        <v>268</v>
      </c>
      <c r="U236" t="s">
        <v>268</v>
      </c>
      <c r="V236" t="s">
        <v>268</v>
      </c>
      <c r="W236" t="s">
        <v>1933</v>
      </c>
      <c r="X236" t="s">
        <v>1934</v>
      </c>
      <c r="Y236" t="s">
        <v>544</v>
      </c>
      <c r="Z236" t="s">
        <v>268</v>
      </c>
      <c r="AA236" t="s">
        <v>268</v>
      </c>
      <c r="AB236" t="s">
        <v>268</v>
      </c>
      <c r="AC236" t="s">
        <v>268</v>
      </c>
      <c r="AD236" t="s">
        <v>268</v>
      </c>
      <c r="AE236" t="s">
        <v>287</v>
      </c>
      <c r="AF236" t="s">
        <v>1811</v>
      </c>
      <c r="AG236" t="s">
        <v>875</v>
      </c>
      <c r="AH236" t="s">
        <v>1935</v>
      </c>
      <c r="AI236" t="s">
        <v>677</v>
      </c>
      <c r="AJ236" t="s">
        <v>268</v>
      </c>
      <c r="AK236" t="s">
        <v>2086</v>
      </c>
      <c r="AL236" t="s">
        <v>268</v>
      </c>
      <c r="AM236" t="s">
        <v>353</v>
      </c>
      <c r="AN236" t="s">
        <v>268</v>
      </c>
      <c r="AO236" t="s">
        <v>268</v>
      </c>
      <c r="AP236" t="s">
        <v>268</v>
      </c>
      <c r="AQ236" t="s">
        <v>268</v>
      </c>
      <c r="AR236" t="s">
        <v>268</v>
      </c>
      <c r="AS236" t="s">
        <v>268</v>
      </c>
      <c r="AT236" t="s">
        <v>268</v>
      </c>
      <c r="AU236" t="s">
        <v>268</v>
      </c>
      <c r="AV236" t="s">
        <v>268</v>
      </c>
      <c r="AW236" t="s">
        <v>268</v>
      </c>
      <c r="AX236" t="s">
        <v>268</v>
      </c>
      <c r="AY236" t="s">
        <v>268</v>
      </c>
      <c r="AZ236" t="s">
        <v>268</v>
      </c>
      <c r="BA236" t="s">
        <v>268</v>
      </c>
      <c r="BB236" t="s">
        <v>268</v>
      </c>
      <c r="BC236" t="s">
        <v>268</v>
      </c>
      <c r="BD236" t="s">
        <v>268</v>
      </c>
      <c r="BE236" t="s">
        <v>268</v>
      </c>
      <c r="BF236" t="s">
        <v>268</v>
      </c>
      <c r="BG236" t="s">
        <v>268</v>
      </c>
      <c r="BH236" t="s">
        <v>268</v>
      </c>
      <c r="BI236" t="s">
        <v>268</v>
      </c>
      <c r="BJ236" t="s">
        <v>268</v>
      </c>
      <c r="BK236" t="s">
        <v>268</v>
      </c>
      <c r="BL236" t="s">
        <v>268</v>
      </c>
      <c r="BM236" t="s">
        <v>268</v>
      </c>
      <c r="BN236" t="s">
        <v>268</v>
      </c>
      <c r="BO236" t="s">
        <v>268</v>
      </c>
      <c r="BP236" t="s">
        <v>268</v>
      </c>
      <c r="BQ236" t="s">
        <v>268</v>
      </c>
      <c r="BR236" t="s">
        <v>268</v>
      </c>
      <c r="BS236" t="s">
        <v>268</v>
      </c>
      <c r="BT236" t="s">
        <v>268</v>
      </c>
      <c r="BU236" t="s">
        <v>268</v>
      </c>
      <c r="BV236" t="s">
        <v>268</v>
      </c>
      <c r="BW236" t="s">
        <v>268</v>
      </c>
      <c r="BX236" t="s">
        <v>268</v>
      </c>
      <c r="BY236">
        <v>18</v>
      </c>
      <c r="BZ236">
        <v>18</v>
      </c>
      <c r="CA236" t="s">
        <v>142</v>
      </c>
      <c r="CB236" s="356">
        <v>123</v>
      </c>
      <c r="CC236" t="s">
        <v>1817</v>
      </c>
      <c r="CD236" t="s">
        <v>268</v>
      </c>
      <c r="CE236" t="s">
        <v>268</v>
      </c>
      <c r="CF236" t="s">
        <v>268</v>
      </c>
      <c r="CG236" t="s">
        <v>268</v>
      </c>
      <c r="CH236" t="s">
        <v>268</v>
      </c>
      <c r="CI236" t="s">
        <v>268</v>
      </c>
      <c r="CJ236" t="s">
        <v>268</v>
      </c>
      <c r="CK236" t="s">
        <v>268</v>
      </c>
      <c r="CL236" t="s">
        <v>268</v>
      </c>
      <c r="CM236" t="s">
        <v>11224</v>
      </c>
      <c r="CN236">
        <v>11.41</v>
      </c>
      <c r="CO236" t="s">
        <v>268</v>
      </c>
      <c r="CP236">
        <v>11.41</v>
      </c>
      <c r="CQ236">
        <v>365</v>
      </c>
      <c r="CR236" t="s">
        <v>878</v>
      </c>
      <c r="CS236" t="s">
        <v>11225</v>
      </c>
      <c r="CT236" t="s">
        <v>11226</v>
      </c>
      <c r="CU236" t="s">
        <v>11227</v>
      </c>
      <c r="CV236" t="s">
        <v>268</v>
      </c>
      <c r="CW236" t="s">
        <v>268</v>
      </c>
      <c r="CX236" t="s">
        <v>268</v>
      </c>
      <c r="CY236" t="s">
        <v>268</v>
      </c>
      <c r="CZ236" t="s">
        <v>268</v>
      </c>
      <c r="DA236" t="s">
        <v>268</v>
      </c>
      <c r="DB236" s="429">
        <f t="shared" si="45"/>
        <v>0</v>
      </c>
      <c r="DC236" s="284">
        <f t="shared" si="46"/>
        <v>0</v>
      </c>
      <c r="DD236" s="284">
        <f t="shared" si="47"/>
        <v>0</v>
      </c>
      <c r="DE236" s="284">
        <f t="shared" si="48"/>
        <v>0</v>
      </c>
      <c r="DF236" s="295">
        <f t="shared" si="49"/>
        <v>18</v>
      </c>
      <c r="DG236" s="284">
        <f t="shared" si="50"/>
        <v>1</v>
      </c>
      <c r="DH236" s="284">
        <f t="shared" si="51"/>
        <v>0</v>
      </c>
      <c r="DI236" s="284">
        <f t="shared" si="52"/>
        <v>0</v>
      </c>
      <c r="DJ236" s="284">
        <f t="shared" si="53"/>
        <v>0</v>
      </c>
      <c r="DK236" s="295">
        <f t="shared" si="54"/>
        <v>0</v>
      </c>
      <c r="DL236" s="297" t="str">
        <f t="shared" si="55"/>
        <v>A dispo.</v>
      </c>
      <c r="DM236" s="430">
        <f>IFERROR(IF(CA236="D",IF(DL236="A dispo.",DF236*VLOOKUP('DATI INPUT'!$F$27,TARIFFE_UD,4,FALSE),DF236*VLOOKUP(DL236,TARIFFE_UD,4,FALSE)),DF236*VLOOKUP(CB236-100,TARIFFE_UND,4,FALSE)),0)</f>
        <v>11.409925056216839</v>
      </c>
      <c r="DN236" s="430">
        <f>IFERROR(IF(CA236="D",IF(DL236="A dispo.",DK236*VLOOKUP('DATI INPUT'!$F$27,TARIFFE_UD,5,FALSE),DK236*VLOOKUP(DL236,TARIFFE_UD,5,FALSE)),DK236*VLOOKUP(CB236-100,TARIFFE_UND,5,FALSE)),0)</f>
        <v>0</v>
      </c>
      <c r="DO236" s="431">
        <f t="shared" si="56"/>
        <v>-7.4943783161529609E-5</v>
      </c>
      <c r="DP236" s="299">
        <f>IFERROR(IF(CA236="D",IF(DL236="A dispo.",DF236*VLOOKUP('DATI INPUT'!$F$27,TARIFFE_UD,2,FALSE),DF236*VLOOKUP(DL236,TARIFFE_UD,2,FALSE)),DF236*VLOOKUP(CB236-100,TARIFFE_UND,2,FALSE)),0)</f>
        <v>14.255107178091567</v>
      </c>
      <c r="DQ236" s="299">
        <f>IFERROR(IF(CA236="D",IF(DL236="A dispo.",DK236*VLOOKUP('DATI INPUT'!$F$27,TARIFFE_UD,3,FALSE),DK236*VLOOKUP(DL236,TARIFFE_UD,3,FALSE)),DK236*VLOOKUP(CB236-100,TARIFFE_UND,3,FALSE)),0)</f>
        <v>0</v>
      </c>
      <c r="DR236" s="299">
        <f t="shared" si="57"/>
        <v>14.255107178091567</v>
      </c>
    </row>
    <row r="237" spans="1:122" x14ac:dyDescent="0.25">
      <c r="A237" t="s">
        <v>3402</v>
      </c>
      <c r="B237" t="s">
        <v>3403</v>
      </c>
      <c r="C237" t="s">
        <v>3404</v>
      </c>
      <c r="D237" t="s">
        <v>3405</v>
      </c>
      <c r="E237" t="s">
        <v>3406</v>
      </c>
      <c r="F237" t="s">
        <v>156</v>
      </c>
      <c r="G237" t="s">
        <v>3407</v>
      </c>
      <c r="H237" t="s">
        <v>3408</v>
      </c>
      <c r="I237" t="s">
        <v>3409</v>
      </c>
      <c r="J237" t="s">
        <v>274</v>
      </c>
      <c r="K237" t="s">
        <v>3410</v>
      </c>
      <c r="L237" t="s">
        <v>3411</v>
      </c>
      <c r="M237" t="s">
        <v>3412</v>
      </c>
      <c r="N237" t="s">
        <v>984</v>
      </c>
      <c r="O237" t="s">
        <v>873</v>
      </c>
      <c r="P237" t="s">
        <v>613</v>
      </c>
      <c r="Q237" t="s">
        <v>309</v>
      </c>
      <c r="R237" t="s">
        <v>268</v>
      </c>
      <c r="S237" t="s">
        <v>268</v>
      </c>
      <c r="T237" t="s">
        <v>268</v>
      </c>
      <c r="U237" t="s">
        <v>268</v>
      </c>
      <c r="V237" t="s">
        <v>268</v>
      </c>
      <c r="W237" t="s">
        <v>3412</v>
      </c>
      <c r="X237" t="s">
        <v>613</v>
      </c>
      <c r="Y237" t="s">
        <v>309</v>
      </c>
      <c r="Z237" t="s">
        <v>268</v>
      </c>
      <c r="AA237" t="s">
        <v>268</v>
      </c>
      <c r="AB237" t="s">
        <v>268</v>
      </c>
      <c r="AC237" t="s">
        <v>268</v>
      </c>
      <c r="AD237" t="s">
        <v>268</v>
      </c>
      <c r="AE237" t="s">
        <v>268</v>
      </c>
      <c r="AF237" t="s">
        <v>268</v>
      </c>
      <c r="AG237" t="s">
        <v>268</v>
      </c>
      <c r="AH237" t="s">
        <v>268</v>
      </c>
      <c r="AI237" t="s">
        <v>268</v>
      </c>
      <c r="AJ237" t="s">
        <v>268</v>
      </c>
      <c r="AK237" t="s">
        <v>268</v>
      </c>
      <c r="AL237" t="s">
        <v>268</v>
      </c>
      <c r="AM237" t="s">
        <v>268</v>
      </c>
      <c r="AN237" t="s">
        <v>268</v>
      </c>
      <c r="AO237" t="s">
        <v>268</v>
      </c>
      <c r="AP237" t="s">
        <v>268</v>
      </c>
      <c r="AQ237" t="s">
        <v>268</v>
      </c>
      <c r="AR237" t="s">
        <v>268</v>
      </c>
      <c r="AS237" t="s">
        <v>268</v>
      </c>
      <c r="AT237" t="s">
        <v>268</v>
      </c>
      <c r="AU237" t="s">
        <v>268</v>
      </c>
      <c r="AV237" t="s">
        <v>268</v>
      </c>
      <c r="AW237" t="s">
        <v>268</v>
      </c>
      <c r="AX237" t="s">
        <v>268</v>
      </c>
      <c r="AY237" t="s">
        <v>268</v>
      </c>
      <c r="AZ237" t="s">
        <v>268</v>
      </c>
      <c r="BA237" t="s">
        <v>268</v>
      </c>
      <c r="BB237" t="s">
        <v>268</v>
      </c>
      <c r="BC237" t="s">
        <v>268</v>
      </c>
      <c r="BD237" t="s">
        <v>268</v>
      </c>
      <c r="BE237" t="s">
        <v>268</v>
      </c>
      <c r="BF237" t="s">
        <v>268</v>
      </c>
      <c r="BG237" t="s">
        <v>268</v>
      </c>
      <c r="BH237" t="s">
        <v>268</v>
      </c>
      <c r="BI237" t="s">
        <v>268</v>
      </c>
      <c r="BJ237" t="s">
        <v>268</v>
      </c>
      <c r="BK237" t="s">
        <v>268</v>
      </c>
      <c r="BL237" t="s">
        <v>268</v>
      </c>
      <c r="BM237" t="s">
        <v>268</v>
      </c>
      <c r="BN237" t="s">
        <v>268</v>
      </c>
      <c r="BO237" t="s">
        <v>268</v>
      </c>
      <c r="BP237" t="s">
        <v>268</v>
      </c>
      <c r="BQ237" t="s">
        <v>268</v>
      </c>
      <c r="BR237" t="s">
        <v>268</v>
      </c>
      <c r="BS237" t="s">
        <v>268</v>
      </c>
      <c r="BT237" t="s">
        <v>268</v>
      </c>
      <c r="BU237" t="s">
        <v>268</v>
      </c>
      <c r="BV237" t="s">
        <v>268</v>
      </c>
      <c r="BW237" t="s">
        <v>268</v>
      </c>
      <c r="BX237" t="s">
        <v>268</v>
      </c>
      <c r="BY237">
        <v>110</v>
      </c>
      <c r="BZ237">
        <v>110</v>
      </c>
      <c r="CA237" t="s">
        <v>143</v>
      </c>
      <c r="CB237" s="356">
        <v>102</v>
      </c>
      <c r="CC237" t="s">
        <v>1377</v>
      </c>
      <c r="CD237" t="s">
        <v>268</v>
      </c>
      <c r="CE237" t="s">
        <v>268</v>
      </c>
      <c r="CF237" t="s">
        <v>268</v>
      </c>
      <c r="CG237" t="s">
        <v>268</v>
      </c>
      <c r="CH237" t="s">
        <v>268</v>
      </c>
      <c r="CI237" t="s">
        <v>268</v>
      </c>
      <c r="CJ237" t="s">
        <v>268</v>
      </c>
      <c r="CK237" t="s">
        <v>268</v>
      </c>
      <c r="CL237" t="s">
        <v>268</v>
      </c>
      <c r="CM237" t="s">
        <v>11224</v>
      </c>
      <c r="CN237">
        <v>218</v>
      </c>
      <c r="CO237" t="s">
        <v>268</v>
      </c>
      <c r="CP237">
        <v>218</v>
      </c>
      <c r="CQ237">
        <v>365</v>
      </c>
      <c r="CR237" t="s">
        <v>878</v>
      </c>
      <c r="CS237" t="s">
        <v>11225</v>
      </c>
      <c r="CT237" t="s">
        <v>11226</v>
      </c>
      <c r="CU237" t="s">
        <v>11227</v>
      </c>
      <c r="CV237" t="s">
        <v>268</v>
      </c>
      <c r="CW237" t="s">
        <v>268</v>
      </c>
      <c r="CX237" t="s">
        <v>268</v>
      </c>
      <c r="CY237" t="s">
        <v>268</v>
      </c>
      <c r="CZ237" t="s">
        <v>268</v>
      </c>
      <c r="DA237" t="s">
        <v>268</v>
      </c>
      <c r="DB237" s="429">
        <f t="shared" si="45"/>
        <v>0</v>
      </c>
      <c r="DC237" s="284">
        <f t="shared" si="46"/>
        <v>0</v>
      </c>
      <c r="DD237" s="284">
        <f t="shared" si="47"/>
        <v>0</v>
      </c>
      <c r="DE237" s="284">
        <f t="shared" si="48"/>
        <v>0</v>
      </c>
      <c r="DF237" s="295">
        <f t="shared" si="49"/>
        <v>110</v>
      </c>
      <c r="DG237" s="284">
        <f t="shared" si="50"/>
        <v>0</v>
      </c>
      <c r="DH237" s="284">
        <f t="shared" si="51"/>
        <v>0</v>
      </c>
      <c r="DI237" s="284">
        <f t="shared" si="52"/>
        <v>0</v>
      </c>
      <c r="DJ237" s="284">
        <f t="shared" si="53"/>
        <v>0</v>
      </c>
      <c r="DK237" s="295">
        <f t="shared" si="54"/>
        <v>110</v>
      </c>
      <c r="DL237" s="297" t="str">
        <f t="shared" si="55"/>
        <v/>
      </c>
      <c r="DM237" s="430">
        <f>IFERROR(IF(CA237="D",IF(DL237="A dispo.",DF237*VLOOKUP('DATI INPUT'!$F$27,TARIFFE_UD,4,FALSE),DF237*VLOOKUP(DL237,TARIFFE_UD,4,FALSE)),DF237*VLOOKUP(CB237-100,TARIFFE_UND,4,FALSE)),0)</f>
        <v>36.133538719039528</v>
      </c>
      <c r="DN237" s="430">
        <f>IFERROR(IF(CA237="D",IF(DL237="A dispo.",DK237*VLOOKUP('DATI INPUT'!$F$27,TARIFFE_UD,5,FALSE),DK237*VLOOKUP(DL237,TARIFFE_UD,5,FALSE)),DK237*VLOOKUP(CB237-100,TARIFFE_UND,5,FALSE)),0)</f>
        <v>181.86745806599112</v>
      </c>
      <c r="DO237" s="431">
        <f t="shared" si="56"/>
        <v>9.9678503065092627E-4</v>
      </c>
      <c r="DP237" s="299">
        <f>IFERROR(IF(CA237="D",IF(DL237="A dispo.",DF237*VLOOKUP('DATI INPUT'!$F$27,TARIFFE_UD,2,FALSE),DF237*VLOOKUP(DL237,TARIFFE_UD,2,FALSE)),DF237*VLOOKUP(CB237-100,TARIFFE_UND,2,FALSE)),0)</f>
        <v>51.098376737233792</v>
      </c>
      <c r="DQ237" s="299">
        <f>IFERROR(IF(CA237="D",IF(DL237="A dispo.",DK237*VLOOKUP('DATI INPUT'!$F$27,TARIFFE_UD,3,FALSE),DK237*VLOOKUP(DL237,TARIFFE_UD,3,FALSE)),DK237*VLOOKUP(CB237-100,TARIFFE_UND,3,FALSE)),0)</f>
        <v>184.50686868236031</v>
      </c>
      <c r="DR237" s="299">
        <f t="shared" si="57"/>
        <v>235.6052454195941</v>
      </c>
    </row>
    <row r="238" spans="1:122" x14ac:dyDescent="0.25">
      <c r="A238" t="s">
        <v>3413</v>
      </c>
      <c r="B238" t="s">
        <v>3403</v>
      </c>
      <c r="C238" t="s">
        <v>3414</v>
      </c>
      <c r="D238" t="s">
        <v>3405</v>
      </c>
      <c r="E238" t="s">
        <v>3406</v>
      </c>
      <c r="F238" t="s">
        <v>156</v>
      </c>
      <c r="G238" t="s">
        <v>3407</v>
      </c>
      <c r="H238" t="s">
        <v>3408</v>
      </c>
      <c r="I238" t="s">
        <v>3409</v>
      </c>
      <c r="J238" t="s">
        <v>274</v>
      </c>
      <c r="K238" t="s">
        <v>3410</v>
      </c>
      <c r="L238" t="s">
        <v>3411</v>
      </c>
      <c r="M238" t="s">
        <v>3412</v>
      </c>
      <c r="N238" t="s">
        <v>984</v>
      </c>
      <c r="O238" t="s">
        <v>873</v>
      </c>
      <c r="P238" t="s">
        <v>613</v>
      </c>
      <c r="Q238" t="s">
        <v>309</v>
      </c>
      <c r="R238" t="s">
        <v>268</v>
      </c>
      <c r="S238" t="s">
        <v>268</v>
      </c>
      <c r="T238" t="s">
        <v>268</v>
      </c>
      <c r="U238" t="s">
        <v>268</v>
      </c>
      <c r="V238" t="s">
        <v>268</v>
      </c>
      <c r="W238" t="s">
        <v>3412</v>
      </c>
      <c r="X238" t="s">
        <v>613</v>
      </c>
      <c r="Y238" t="s">
        <v>309</v>
      </c>
      <c r="Z238" t="s">
        <v>268</v>
      </c>
      <c r="AA238" t="s">
        <v>268</v>
      </c>
      <c r="AB238" t="s">
        <v>268</v>
      </c>
      <c r="AC238" t="s">
        <v>268</v>
      </c>
      <c r="AD238" t="s">
        <v>268</v>
      </c>
      <c r="AE238" t="s">
        <v>287</v>
      </c>
      <c r="AF238" t="s">
        <v>1811</v>
      </c>
      <c r="AG238" t="s">
        <v>875</v>
      </c>
      <c r="AH238" t="s">
        <v>1812</v>
      </c>
      <c r="AI238" t="s">
        <v>952</v>
      </c>
      <c r="AJ238" t="s">
        <v>268</v>
      </c>
      <c r="AK238" t="s">
        <v>395</v>
      </c>
      <c r="AL238" t="s">
        <v>268</v>
      </c>
      <c r="AM238" t="s">
        <v>563</v>
      </c>
      <c r="AN238" t="s">
        <v>268</v>
      </c>
      <c r="AO238" t="s">
        <v>268</v>
      </c>
      <c r="AP238" t="s">
        <v>268</v>
      </c>
      <c r="AQ238" t="s">
        <v>268</v>
      </c>
      <c r="AR238" t="s">
        <v>268</v>
      </c>
      <c r="AS238" t="s">
        <v>268</v>
      </c>
      <c r="AT238" t="s">
        <v>268</v>
      </c>
      <c r="AU238" t="s">
        <v>268</v>
      </c>
      <c r="AV238" t="s">
        <v>268</v>
      </c>
      <c r="AW238" t="s">
        <v>268</v>
      </c>
      <c r="AX238" t="s">
        <v>268</v>
      </c>
      <c r="AY238" t="s">
        <v>268</v>
      </c>
      <c r="AZ238" t="s">
        <v>268</v>
      </c>
      <c r="BA238" t="s">
        <v>268</v>
      </c>
      <c r="BB238" t="s">
        <v>268</v>
      </c>
      <c r="BC238" t="s">
        <v>268</v>
      </c>
      <c r="BD238" t="s">
        <v>268</v>
      </c>
      <c r="BE238" t="s">
        <v>268</v>
      </c>
      <c r="BF238" t="s">
        <v>268</v>
      </c>
      <c r="BG238" t="s">
        <v>268</v>
      </c>
      <c r="BH238" t="s">
        <v>268</v>
      </c>
      <c r="BI238" t="s">
        <v>268</v>
      </c>
      <c r="BJ238" t="s">
        <v>268</v>
      </c>
      <c r="BK238" t="s">
        <v>268</v>
      </c>
      <c r="BL238" t="s">
        <v>268</v>
      </c>
      <c r="BM238" t="s">
        <v>268</v>
      </c>
      <c r="BN238" t="s">
        <v>268</v>
      </c>
      <c r="BO238" t="s">
        <v>268</v>
      </c>
      <c r="BP238" t="s">
        <v>268</v>
      </c>
      <c r="BQ238" t="s">
        <v>268</v>
      </c>
      <c r="BR238" t="s">
        <v>268</v>
      </c>
      <c r="BS238" t="s">
        <v>268</v>
      </c>
      <c r="BT238" t="s">
        <v>268</v>
      </c>
      <c r="BU238" t="s">
        <v>268</v>
      </c>
      <c r="BV238" t="s">
        <v>268</v>
      </c>
      <c r="BW238" t="s">
        <v>268</v>
      </c>
      <c r="BX238" t="s">
        <v>268</v>
      </c>
      <c r="BY238">
        <v>230</v>
      </c>
      <c r="BZ238">
        <v>230</v>
      </c>
      <c r="CA238" t="s">
        <v>143</v>
      </c>
      <c r="CB238" s="356">
        <v>104</v>
      </c>
      <c r="CC238" t="s">
        <v>1027</v>
      </c>
      <c r="CD238" t="s">
        <v>268</v>
      </c>
      <c r="CE238" t="s">
        <v>268</v>
      </c>
      <c r="CF238" t="s">
        <v>268</v>
      </c>
      <c r="CG238" t="s">
        <v>11228</v>
      </c>
      <c r="CH238" t="s">
        <v>268</v>
      </c>
      <c r="CI238" t="s">
        <v>268</v>
      </c>
      <c r="CJ238" t="s">
        <v>268</v>
      </c>
      <c r="CK238" t="s">
        <v>268</v>
      </c>
      <c r="CL238" t="s">
        <v>268</v>
      </c>
      <c r="CM238" t="s">
        <v>11224</v>
      </c>
      <c r="CN238">
        <v>202.5</v>
      </c>
      <c r="CO238" t="s">
        <v>268</v>
      </c>
      <c r="CP238">
        <v>202.5</v>
      </c>
      <c r="CQ238">
        <v>365</v>
      </c>
      <c r="CR238" t="s">
        <v>878</v>
      </c>
      <c r="CS238" t="s">
        <v>11225</v>
      </c>
      <c r="CT238" t="s">
        <v>11226</v>
      </c>
      <c r="CU238" t="s">
        <v>11227</v>
      </c>
      <c r="CV238" t="s">
        <v>268</v>
      </c>
      <c r="CW238" t="s">
        <v>268</v>
      </c>
      <c r="CX238" t="s">
        <v>268</v>
      </c>
      <c r="CY238" t="s">
        <v>268</v>
      </c>
      <c r="CZ238" t="s">
        <v>268</v>
      </c>
      <c r="DA238" t="s">
        <v>268</v>
      </c>
      <c r="DB238" s="429">
        <f t="shared" si="45"/>
        <v>0</v>
      </c>
      <c r="DC238" s="284">
        <f t="shared" si="46"/>
        <v>0</v>
      </c>
      <c r="DD238" s="284">
        <f t="shared" si="47"/>
        <v>0</v>
      </c>
      <c r="DE238" s="284">
        <f t="shared" si="48"/>
        <v>0</v>
      </c>
      <c r="DF238" s="295">
        <f t="shared" si="49"/>
        <v>230</v>
      </c>
      <c r="DG238" s="284">
        <f t="shared" si="50"/>
        <v>0</v>
      </c>
      <c r="DH238" s="284">
        <f t="shared" si="51"/>
        <v>0</v>
      </c>
      <c r="DI238" s="284">
        <f t="shared" si="52"/>
        <v>0</v>
      </c>
      <c r="DJ238" s="284">
        <f t="shared" si="53"/>
        <v>0</v>
      </c>
      <c r="DK238" s="295">
        <f t="shared" si="54"/>
        <v>230</v>
      </c>
      <c r="DL238" s="297" t="str">
        <f t="shared" si="55"/>
        <v/>
      </c>
      <c r="DM238" s="430">
        <f>IFERROR(IF(CA238="D",IF(DL238="A dispo.",DF238*VLOOKUP('DATI INPUT'!$F$27,TARIFFE_UD,4,FALSE),DF238*VLOOKUP(DL238,TARIFFE_UD,4,FALSE)),DF238*VLOOKUP(CB238-100,TARIFFE_UND,4,FALSE)),0)</f>
        <v>28.331979222883266</v>
      </c>
      <c r="DN238" s="430">
        <f>IFERROR(IF(CA238="D",IF(DL238="A dispo.",DK238*VLOOKUP('DATI INPUT'!$F$27,TARIFFE_UD,5,FALSE),DK238*VLOOKUP(DL238,TARIFFE_UD,5,FALSE)),DK238*VLOOKUP(CB238-100,TARIFFE_UND,5,FALSE)),0)</f>
        <v>174.16869682933222</v>
      </c>
      <c r="DO238" s="431">
        <f t="shared" si="56"/>
        <v>6.7605221548205918E-4</v>
      </c>
      <c r="DP238" s="299">
        <f>IFERROR(IF(CA238="D",IF(DL238="A dispo.",DF238*VLOOKUP('DATI INPUT'!$F$27,TARIFFE_UD,2,FALSE),DF238*VLOOKUP(DL238,TARIFFE_UD,2,FALSE)),DF238*VLOOKUP(CB238-100,TARIFFE_UND,2,FALSE)),0)</f>
        <v>40.065772668967405</v>
      </c>
      <c r="DQ238" s="299">
        <f>IFERROR(IF(CA238="D",IF(DL238="A dispo.",DK238*VLOOKUP('DATI INPUT'!$F$27,TARIFFE_UD,3,FALSE),DK238*VLOOKUP(DL238,TARIFFE_UD,3,FALSE)),DK238*VLOOKUP(CB238-100,TARIFFE_UND,3,FALSE)),0)</f>
        <v>176.69637667012995</v>
      </c>
      <c r="DR238" s="299">
        <f t="shared" si="57"/>
        <v>216.76214933909736</v>
      </c>
    </row>
    <row r="239" spans="1:122" x14ac:dyDescent="0.25">
      <c r="A239" t="s">
        <v>3415</v>
      </c>
      <c r="B239" t="s">
        <v>1409</v>
      </c>
      <c r="C239" t="s">
        <v>3416</v>
      </c>
      <c r="D239" t="s">
        <v>3417</v>
      </c>
      <c r="E239" t="s">
        <v>268</v>
      </c>
      <c r="F239" t="s">
        <v>156</v>
      </c>
      <c r="G239" t="s">
        <v>3418</v>
      </c>
      <c r="H239" t="s">
        <v>3307</v>
      </c>
      <c r="I239" t="s">
        <v>3419</v>
      </c>
      <c r="J239" t="s">
        <v>274</v>
      </c>
      <c r="K239" t="s">
        <v>3420</v>
      </c>
      <c r="L239" t="s">
        <v>960</v>
      </c>
      <c r="M239" t="s">
        <v>1933</v>
      </c>
      <c r="N239" t="s">
        <v>984</v>
      </c>
      <c r="O239" t="s">
        <v>873</v>
      </c>
      <c r="P239" t="s">
        <v>1934</v>
      </c>
      <c r="Q239" t="s">
        <v>544</v>
      </c>
      <c r="R239" t="s">
        <v>268</v>
      </c>
      <c r="S239" t="s">
        <v>268</v>
      </c>
      <c r="T239" t="s">
        <v>268</v>
      </c>
      <c r="U239" t="s">
        <v>268</v>
      </c>
      <c r="V239" t="s">
        <v>268</v>
      </c>
      <c r="W239" t="s">
        <v>1933</v>
      </c>
      <c r="X239" t="s">
        <v>1934</v>
      </c>
      <c r="Y239" t="s">
        <v>544</v>
      </c>
      <c r="Z239" t="s">
        <v>268</v>
      </c>
      <c r="AA239" t="s">
        <v>268</v>
      </c>
      <c r="AB239" t="s">
        <v>268</v>
      </c>
      <c r="AC239" t="s">
        <v>268</v>
      </c>
      <c r="AD239" t="s">
        <v>268</v>
      </c>
      <c r="AE239" t="s">
        <v>287</v>
      </c>
      <c r="AF239" t="s">
        <v>1811</v>
      </c>
      <c r="AG239" t="s">
        <v>875</v>
      </c>
      <c r="AH239" t="s">
        <v>1935</v>
      </c>
      <c r="AI239" t="s">
        <v>677</v>
      </c>
      <c r="AJ239" t="s">
        <v>268</v>
      </c>
      <c r="AK239" t="s">
        <v>410</v>
      </c>
      <c r="AL239" t="s">
        <v>268</v>
      </c>
      <c r="AM239" t="s">
        <v>288</v>
      </c>
      <c r="AN239" t="s">
        <v>268</v>
      </c>
      <c r="AO239" t="s">
        <v>268</v>
      </c>
      <c r="AP239" t="s">
        <v>268</v>
      </c>
      <c r="AQ239" t="s">
        <v>268</v>
      </c>
      <c r="AR239" t="s">
        <v>268</v>
      </c>
      <c r="AS239" t="s">
        <v>268</v>
      </c>
      <c r="AT239" t="s">
        <v>268</v>
      </c>
      <c r="AU239" t="s">
        <v>268</v>
      </c>
      <c r="AV239" t="s">
        <v>268</v>
      </c>
      <c r="AW239" t="s">
        <v>268</v>
      </c>
      <c r="AX239" t="s">
        <v>268</v>
      </c>
      <c r="AY239" t="s">
        <v>268</v>
      </c>
      <c r="AZ239" t="s">
        <v>268</v>
      </c>
      <c r="BA239" t="s">
        <v>268</v>
      </c>
      <c r="BB239" t="s">
        <v>268</v>
      </c>
      <c r="BC239" t="s">
        <v>268</v>
      </c>
      <c r="BD239" t="s">
        <v>268</v>
      </c>
      <c r="BE239" t="s">
        <v>268</v>
      </c>
      <c r="BF239" t="s">
        <v>268</v>
      </c>
      <c r="BG239" t="s">
        <v>268</v>
      </c>
      <c r="BH239" t="s">
        <v>268</v>
      </c>
      <c r="BI239" t="s">
        <v>268</v>
      </c>
      <c r="BJ239" t="s">
        <v>268</v>
      </c>
      <c r="BK239" t="s">
        <v>268</v>
      </c>
      <c r="BL239" t="s">
        <v>268</v>
      </c>
      <c r="BM239" t="s">
        <v>268</v>
      </c>
      <c r="BN239" t="s">
        <v>268</v>
      </c>
      <c r="BO239" t="s">
        <v>268</v>
      </c>
      <c r="BP239" t="s">
        <v>268</v>
      </c>
      <c r="BQ239" t="s">
        <v>268</v>
      </c>
      <c r="BR239" t="s">
        <v>268</v>
      </c>
      <c r="BS239" t="s">
        <v>268</v>
      </c>
      <c r="BT239" t="s">
        <v>268</v>
      </c>
      <c r="BU239" t="s">
        <v>268</v>
      </c>
      <c r="BV239" t="s">
        <v>268</v>
      </c>
      <c r="BW239" t="s">
        <v>268</v>
      </c>
      <c r="BX239" t="s">
        <v>268</v>
      </c>
      <c r="BY239">
        <v>67</v>
      </c>
      <c r="BZ239">
        <v>67</v>
      </c>
      <c r="CA239" t="s">
        <v>142</v>
      </c>
      <c r="CB239" s="356">
        <v>122</v>
      </c>
      <c r="CC239" t="s">
        <v>876</v>
      </c>
      <c r="CD239" t="s">
        <v>268</v>
      </c>
      <c r="CE239" t="s">
        <v>268</v>
      </c>
      <c r="CF239" s="356">
        <v>1</v>
      </c>
      <c r="CG239" t="s">
        <v>268</v>
      </c>
      <c r="CH239" t="s">
        <v>268</v>
      </c>
      <c r="CI239" t="s">
        <v>268</v>
      </c>
      <c r="CJ239" t="s">
        <v>268</v>
      </c>
      <c r="CK239" t="s">
        <v>268</v>
      </c>
      <c r="CL239" t="s">
        <v>268</v>
      </c>
      <c r="CM239" t="s">
        <v>11224</v>
      </c>
      <c r="CN239">
        <v>49.96</v>
      </c>
      <c r="CO239" t="s">
        <v>268</v>
      </c>
      <c r="CP239">
        <v>49.96</v>
      </c>
      <c r="CQ239">
        <v>365</v>
      </c>
      <c r="CR239" t="s">
        <v>878</v>
      </c>
      <c r="CS239" t="s">
        <v>11225</v>
      </c>
      <c r="CT239" t="s">
        <v>11226</v>
      </c>
      <c r="CU239" t="s">
        <v>11227</v>
      </c>
      <c r="CV239" t="s">
        <v>268</v>
      </c>
      <c r="CW239" t="s">
        <v>268</v>
      </c>
      <c r="CX239" t="s">
        <v>268</v>
      </c>
      <c r="CY239" t="s">
        <v>268</v>
      </c>
      <c r="CZ239" t="s">
        <v>268</v>
      </c>
      <c r="DA239" t="s">
        <v>268</v>
      </c>
      <c r="DB239" s="429">
        <f t="shared" si="45"/>
        <v>0</v>
      </c>
      <c r="DC239" s="284">
        <f t="shared" si="46"/>
        <v>0</v>
      </c>
      <c r="DD239" s="284">
        <f t="shared" si="47"/>
        <v>0</v>
      </c>
      <c r="DE239" s="284">
        <f t="shared" si="48"/>
        <v>0</v>
      </c>
      <c r="DF239" s="295">
        <f t="shared" si="49"/>
        <v>67</v>
      </c>
      <c r="DG239" s="284">
        <f t="shared" si="50"/>
        <v>0</v>
      </c>
      <c r="DH239" s="284">
        <f t="shared" si="51"/>
        <v>0</v>
      </c>
      <c r="DI239" s="284">
        <f t="shared" si="52"/>
        <v>0</v>
      </c>
      <c r="DJ239" s="284">
        <f t="shared" si="53"/>
        <v>0</v>
      </c>
      <c r="DK239" s="295">
        <f t="shared" si="54"/>
        <v>1</v>
      </c>
      <c r="DL239" s="297">
        <f t="shared" si="55"/>
        <v>1</v>
      </c>
      <c r="DM239" s="430">
        <f>IFERROR(IF(CA239="D",IF(DL239="A dispo.",DF239*VLOOKUP('DATI INPUT'!$F$27,TARIFFE_UD,4,FALSE),DF239*VLOOKUP(DL239,TARIFFE_UD,4,FALSE)),DF239*VLOOKUP(CB239-100,TARIFFE_UND,4,FALSE)),0)</f>
        <v>33.032437354109241</v>
      </c>
      <c r="DN239" s="430">
        <f>IFERROR(IF(CA239="D",IF(DL239="A dispo.",DK239*VLOOKUP('DATI INPUT'!$F$27,TARIFFE_UD,5,FALSE),DK239*VLOOKUP(DL239,TARIFFE_UD,5,FALSE)),DK239*VLOOKUP(CB239-100,TARIFFE_UND,5,FALSE)),0)</f>
        <v>16.930848468833439</v>
      </c>
      <c r="DO239" s="431">
        <f t="shared" si="56"/>
        <v>3.2858229426793173E-3</v>
      </c>
      <c r="DP239" s="299">
        <f>IFERROR(IF(CA239="D",IF(DL239="A dispo.",DF239*VLOOKUP('DATI INPUT'!$F$27,TARIFFE_UD,2,FALSE),DF239*VLOOKUP(DL239,TARIFFE_UD,2,FALSE)),DF239*VLOOKUP(CB239-100,TARIFFE_UND,2,FALSE)),0)</f>
        <v>41.26941522546263</v>
      </c>
      <c r="DQ239" s="299">
        <f>IFERROR(IF(CA239="D",IF(DL239="A dispo.",DK239*VLOOKUP('DATI INPUT'!$F$27,TARIFFE_UD,3,FALSE),DK239*VLOOKUP(DL239,TARIFFE_UD,3,FALSE)),DK239*VLOOKUP(CB239-100,TARIFFE_UND,3,FALSE)),0)</f>
        <v>15.164853048114928</v>
      </c>
      <c r="DR239" s="299">
        <f t="shared" si="57"/>
        <v>56.434268273577558</v>
      </c>
    </row>
    <row r="240" spans="1:122" x14ac:dyDescent="0.25">
      <c r="A240" t="s">
        <v>3421</v>
      </c>
      <c r="B240" t="s">
        <v>1409</v>
      </c>
      <c r="C240" t="s">
        <v>1364</v>
      </c>
      <c r="D240" t="s">
        <v>3417</v>
      </c>
      <c r="E240" t="s">
        <v>268</v>
      </c>
      <c r="F240" t="s">
        <v>156</v>
      </c>
      <c r="G240" t="s">
        <v>3418</v>
      </c>
      <c r="H240" t="s">
        <v>3307</v>
      </c>
      <c r="I240" t="s">
        <v>3419</v>
      </c>
      <c r="J240" t="s">
        <v>274</v>
      </c>
      <c r="K240" t="s">
        <v>3420</v>
      </c>
      <c r="L240" t="s">
        <v>960</v>
      </c>
      <c r="M240" t="s">
        <v>1933</v>
      </c>
      <c r="N240" t="s">
        <v>984</v>
      </c>
      <c r="O240" t="s">
        <v>873</v>
      </c>
      <c r="P240" t="s">
        <v>1934</v>
      </c>
      <c r="Q240" t="s">
        <v>544</v>
      </c>
      <c r="R240" t="s">
        <v>268</v>
      </c>
      <c r="S240" t="s">
        <v>268</v>
      </c>
      <c r="T240" t="s">
        <v>268</v>
      </c>
      <c r="U240" t="s">
        <v>268</v>
      </c>
      <c r="V240" t="s">
        <v>268</v>
      </c>
      <c r="W240" t="s">
        <v>1933</v>
      </c>
      <c r="X240" t="s">
        <v>1934</v>
      </c>
      <c r="Y240" t="s">
        <v>544</v>
      </c>
      <c r="Z240" t="s">
        <v>268</v>
      </c>
      <c r="AA240" t="s">
        <v>268</v>
      </c>
      <c r="AB240" t="s">
        <v>268</v>
      </c>
      <c r="AC240" t="s">
        <v>268</v>
      </c>
      <c r="AD240" t="s">
        <v>268</v>
      </c>
      <c r="AE240" t="s">
        <v>287</v>
      </c>
      <c r="AF240" t="s">
        <v>1811</v>
      </c>
      <c r="AG240" t="s">
        <v>875</v>
      </c>
      <c r="AH240" t="s">
        <v>1935</v>
      </c>
      <c r="AI240" t="s">
        <v>677</v>
      </c>
      <c r="AJ240" t="s">
        <v>268</v>
      </c>
      <c r="AK240" t="s">
        <v>726</v>
      </c>
      <c r="AL240" t="s">
        <v>268</v>
      </c>
      <c r="AM240" t="s">
        <v>353</v>
      </c>
      <c r="AN240" t="s">
        <v>268</v>
      </c>
      <c r="AO240" t="s">
        <v>268</v>
      </c>
      <c r="AP240" t="s">
        <v>268</v>
      </c>
      <c r="AQ240" t="s">
        <v>268</v>
      </c>
      <c r="AR240" t="s">
        <v>268</v>
      </c>
      <c r="AS240" t="s">
        <v>268</v>
      </c>
      <c r="AT240" t="s">
        <v>268</v>
      </c>
      <c r="AU240" t="s">
        <v>268</v>
      </c>
      <c r="AV240" t="s">
        <v>268</v>
      </c>
      <c r="AW240" t="s">
        <v>268</v>
      </c>
      <c r="AX240" t="s">
        <v>268</v>
      </c>
      <c r="AY240" t="s">
        <v>268</v>
      </c>
      <c r="AZ240" t="s">
        <v>268</v>
      </c>
      <c r="BA240" t="s">
        <v>268</v>
      </c>
      <c r="BB240" t="s">
        <v>268</v>
      </c>
      <c r="BC240" t="s">
        <v>268</v>
      </c>
      <c r="BD240" t="s">
        <v>268</v>
      </c>
      <c r="BE240" t="s">
        <v>268</v>
      </c>
      <c r="BF240" t="s">
        <v>268</v>
      </c>
      <c r="BG240" t="s">
        <v>268</v>
      </c>
      <c r="BH240" t="s">
        <v>268</v>
      </c>
      <c r="BI240" t="s">
        <v>268</v>
      </c>
      <c r="BJ240" t="s">
        <v>268</v>
      </c>
      <c r="BK240" t="s">
        <v>268</v>
      </c>
      <c r="BL240" t="s">
        <v>268</v>
      </c>
      <c r="BM240" t="s">
        <v>268</v>
      </c>
      <c r="BN240" t="s">
        <v>268</v>
      </c>
      <c r="BO240" t="s">
        <v>268</v>
      </c>
      <c r="BP240" t="s">
        <v>268</v>
      </c>
      <c r="BQ240" t="s">
        <v>268</v>
      </c>
      <c r="BR240" t="s">
        <v>268</v>
      </c>
      <c r="BS240" t="s">
        <v>268</v>
      </c>
      <c r="BT240" t="s">
        <v>268</v>
      </c>
      <c r="BU240" t="s">
        <v>268</v>
      </c>
      <c r="BV240" t="s">
        <v>268</v>
      </c>
      <c r="BW240" t="s">
        <v>268</v>
      </c>
      <c r="BX240" t="s">
        <v>268</v>
      </c>
      <c r="BY240">
        <v>43</v>
      </c>
      <c r="BZ240">
        <v>43</v>
      </c>
      <c r="CA240" t="s">
        <v>142</v>
      </c>
      <c r="CB240" s="356">
        <v>123</v>
      </c>
      <c r="CC240" t="s">
        <v>1817</v>
      </c>
      <c r="CD240" t="s">
        <v>268</v>
      </c>
      <c r="CE240" t="s">
        <v>268</v>
      </c>
      <c r="CF240" s="356">
        <v>1</v>
      </c>
      <c r="CG240" t="s">
        <v>268</v>
      </c>
      <c r="CH240" t="s">
        <v>268</v>
      </c>
      <c r="CI240" t="s">
        <v>268</v>
      </c>
      <c r="CJ240" t="s">
        <v>268</v>
      </c>
      <c r="CK240" t="s">
        <v>268</v>
      </c>
      <c r="CL240" t="s">
        <v>268</v>
      </c>
      <c r="CM240" t="s">
        <v>11224</v>
      </c>
      <c r="CN240">
        <v>21.2</v>
      </c>
      <c r="CO240" t="s">
        <v>268</v>
      </c>
      <c r="CP240">
        <v>21.2</v>
      </c>
      <c r="CQ240">
        <v>365</v>
      </c>
      <c r="CR240" t="s">
        <v>878</v>
      </c>
      <c r="CS240" t="s">
        <v>11225</v>
      </c>
      <c r="CT240" t="s">
        <v>11226</v>
      </c>
      <c r="CU240" t="s">
        <v>11227</v>
      </c>
      <c r="CV240" t="s">
        <v>268</v>
      </c>
      <c r="CW240" t="s">
        <v>268</v>
      </c>
      <c r="CX240" t="s">
        <v>268</v>
      </c>
      <c r="CY240" t="s">
        <v>268</v>
      </c>
      <c r="CZ240" t="s">
        <v>268</v>
      </c>
      <c r="DA240" t="s">
        <v>268</v>
      </c>
      <c r="DB240" s="429">
        <f t="shared" si="45"/>
        <v>0</v>
      </c>
      <c r="DC240" s="284">
        <f t="shared" si="46"/>
        <v>0</v>
      </c>
      <c r="DD240" s="284">
        <f t="shared" si="47"/>
        <v>0</v>
      </c>
      <c r="DE240" s="284">
        <f t="shared" si="48"/>
        <v>0</v>
      </c>
      <c r="DF240" s="295">
        <f t="shared" si="49"/>
        <v>43</v>
      </c>
      <c r="DG240" s="284">
        <f t="shared" si="50"/>
        <v>1</v>
      </c>
      <c r="DH240" s="284">
        <f t="shared" si="51"/>
        <v>0</v>
      </c>
      <c r="DI240" s="284">
        <f t="shared" si="52"/>
        <v>0</v>
      </c>
      <c r="DJ240" s="284">
        <f t="shared" si="53"/>
        <v>0</v>
      </c>
      <c r="DK240" s="295">
        <f t="shared" si="54"/>
        <v>0</v>
      </c>
      <c r="DL240" s="297">
        <f t="shared" si="55"/>
        <v>1</v>
      </c>
      <c r="DM240" s="430">
        <f>IFERROR(IF(CA240="D",IF(DL240="A dispo.",DF240*VLOOKUP('DATI INPUT'!$F$27,TARIFFE_UD,4,FALSE),DF240*VLOOKUP(DL240,TARIFFE_UD,4,FALSE)),DF240*VLOOKUP(CB240-100,TARIFFE_UND,4,FALSE)),0)</f>
        <v>21.199922480995482</v>
      </c>
      <c r="DN240" s="430">
        <f>IFERROR(IF(CA240="D",IF(DL240="A dispo.",DK240*VLOOKUP('DATI INPUT'!$F$27,TARIFFE_UD,5,FALSE),DK240*VLOOKUP(DL240,TARIFFE_UD,5,FALSE)),DK240*VLOOKUP(CB240-100,TARIFFE_UND,5,FALSE)),0)</f>
        <v>0</v>
      </c>
      <c r="DO240" s="431">
        <f t="shared" si="56"/>
        <v>-7.7519004516801715E-5</v>
      </c>
      <c r="DP240" s="299">
        <f>IFERROR(IF(CA240="D",IF(DL240="A dispo.",DF240*VLOOKUP('DATI INPUT'!$F$27,TARIFFE_UD,2,FALSE),DF240*VLOOKUP(DL240,TARIFFE_UD,2,FALSE)),DF240*VLOOKUP(CB240-100,TARIFFE_UND,2,FALSE)),0)</f>
        <v>26.48634111484915</v>
      </c>
      <c r="DQ240" s="299">
        <f>IFERROR(IF(CA240="D",IF(DL240="A dispo.",DK240*VLOOKUP('DATI INPUT'!$F$27,TARIFFE_UD,3,FALSE),DK240*VLOOKUP(DL240,TARIFFE_UD,3,FALSE)),DK240*VLOOKUP(CB240-100,TARIFFE_UND,3,FALSE)),0)</f>
        <v>0</v>
      </c>
      <c r="DR240" s="299">
        <f t="shared" si="57"/>
        <v>26.48634111484915</v>
      </c>
    </row>
    <row r="241" spans="1:122" x14ac:dyDescent="0.25">
      <c r="A241" t="s">
        <v>3422</v>
      </c>
      <c r="B241" t="s">
        <v>3423</v>
      </c>
      <c r="C241" t="s">
        <v>3424</v>
      </c>
      <c r="D241" t="s">
        <v>3425</v>
      </c>
      <c r="E241" t="s">
        <v>268</v>
      </c>
      <c r="F241" t="s">
        <v>156</v>
      </c>
      <c r="G241" t="s">
        <v>3426</v>
      </c>
      <c r="H241" t="s">
        <v>3427</v>
      </c>
      <c r="I241" t="s">
        <v>3428</v>
      </c>
      <c r="J241" t="s">
        <v>274</v>
      </c>
      <c r="K241" t="s">
        <v>3429</v>
      </c>
      <c r="L241" t="s">
        <v>984</v>
      </c>
      <c r="M241" t="s">
        <v>3430</v>
      </c>
      <c r="N241" t="s">
        <v>984</v>
      </c>
      <c r="O241" t="s">
        <v>873</v>
      </c>
      <c r="P241" t="s">
        <v>887</v>
      </c>
      <c r="Q241" t="s">
        <v>282</v>
      </c>
      <c r="R241" t="s">
        <v>154</v>
      </c>
      <c r="S241" t="s">
        <v>268</v>
      </c>
      <c r="T241" t="s">
        <v>268</v>
      </c>
      <c r="U241" t="s">
        <v>268</v>
      </c>
      <c r="V241" t="s">
        <v>268</v>
      </c>
      <c r="W241" t="s">
        <v>3430</v>
      </c>
      <c r="X241" t="s">
        <v>887</v>
      </c>
      <c r="Y241" t="s">
        <v>282</v>
      </c>
      <c r="Z241" t="s">
        <v>154</v>
      </c>
      <c r="AA241" t="s">
        <v>268</v>
      </c>
      <c r="AB241" t="s">
        <v>268</v>
      </c>
      <c r="AC241" t="s">
        <v>268</v>
      </c>
      <c r="AD241" t="s">
        <v>268</v>
      </c>
      <c r="AE241" t="s">
        <v>287</v>
      </c>
      <c r="AF241" t="s">
        <v>1811</v>
      </c>
      <c r="AG241" t="s">
        <v>875</v>
      </c>
      <c r="AH241" t="s">
        <v>1848</v>
      </c>
      <c r="AI241" t="s">
        <v>755</v>
      </c>
      <c r="AJ241" t="s">
        <v>268</v>
      </c>
      <c r="AK241" t="s">
        <v>377</v>
      </c>
      <c r="AL241" t="s">
        <v>268</v>
      </c>
      <c r="AM241" t="s">
        <v>405</v>
      </c>
      <c r="AN241" t="s">
        <v>268</v>
      </c>
      <c r="AO241" t="s">
        <v>268</v>
      </c>
      <c r="AP241" t="s">
        <v>268</v>
      </c>
      <c r="AQ241" t="s">
        <v>268</v>
      </c>
      <c r="AR241" t="s">
        <v>268</v>
      </c>
      <c r="AS241" t="s">
        <v>268</v>
      </c>
      <c r="AT241" t="s">
        <v>268</v>
      </c>
      <c r="AU241" t="s">
        <v>268</v>
      </c>
      <c r="AV241" t="s">
        <v>268</v>
      </c>
      <c r="AW241" t="s">
        <v>268</v>
      </c>
      <c r="AX241" t="s">
        <v>268</v>
      </c>
      <c r="AY241" t="s">
        <v>268</v>
      </c>
      <c r="AZ241" t="s">
        <v>268</v>
      </c>
      <c r="BA241" t="s">
        <v>268</v>
      </c>
      <c r="BB241" t="s">
        <v>268</v>
      </c>
      <c r="BC241" t="s">
        <v>268</v>
      </c>
      <c r="BD241" t="s">
        <v>268</v>
      </c>
      <c r="BE241" t="s">
        <v>268</v>
      </c>
      <c r="BF241" t="s">
        <v>268</v>
      </c>
      <c r="BG241" t="s">
        <v>268</v>
      </c>
      <c r="BH241" t="s">
        <v>268</v>
      </c>
      <c r="BI241" t="s">
        <v>268</v>
      </c>
      <c r="BJ241" t="s">
        <v>268</v>
      </c>
      <c r="BK241" t="s">
        <v>268</v>
      </c>
      <c r="BL241" t="s">
        <v>268</v>
      </c>
      <c r="BM241" t="s">
        <v>268</v>
      </c>
      <c r="BN241" t="s">
        <v>268</v>
      </c>
      <c r="BO241" t="s">
        <v>268</v>
      </c>
      <c r="BP241" t="s">
        <v>268</v>
      </c>
      <c r="BQ241" t="s">
        <v>268</v>
      </c>
      <c r="BR241" t="s">
        <v>268</v>
      </c>
      <c r="BS241" t="s">
        <v>268</v>
      </c>
      <c r="BT241" t="s">
        <v>268</v>
      </c>
      <c r="BU241" t="s">
        <v>268</v>
      </c>
      <c r="BV241" t="s">
        <v>268</v>
      </c>
      <c r="BW241" t="s">
        <v>268</v>
      </c>
      <c r="BX241" t="s">
        <v>268</v>
      </c>
      <c r="BY241">
        <v>135</v>
      </c>
      <c r="BZ241">
        <v>135</v>
      </c>
      <c r="CA241" t="s">
        <v>142</v>
      </c>
      <c r="CB241" s="356">
        <v>122</v>
      </c>
      <c r="CC241" t="s">
        <v>876</v>
      </c>
      <c r="CD241" t="s">
        <v>268</v>
      </c>
      <c r="CE241" t="s">
        <v>268</v>
      </c>
      <c r="CF241" s="356">
        <v>6</v>
      </c>
      <c r="CG241" t="s">
        <v>268</v>
      </c>
      <c r="CH241" t="s">
        <v>268</v>
      </c>
      <c r="CI241" t="s">
        <v>268</v>
      </c>
      <c r="CJ241" t="s">
        <v>268</v>
      </c>
      <c r="CK241" t="s">
        <v>268</v>
      </c>
      <c r="CL241" t="s">
        <v>268</v>
      </c>
      <c r="CM241" t="s">
        <v>11224</v>
      </c>
      <c r="CN241">
        <v>230.32</v>
      </c>
      <c r="CO241" t="s">
        <v>268</v>
      </c>
      <c r="CP241">
        <v>230.32</v>
      </c>
      <c r="CQ241">
        <v>365</v>
      </c>
      <c r="CR241" t="s">
        <v>878</v>
      </c>
      <c r="CS241" t="s">
        <v>11225</v>
      </c>
      <c r="CT241" t="s">
        <v>11226</v>
      </c>
      <c r="CU241" t="s">
        <v>11227</v>
      </c>
      <c r="CV241" t="s">
        <v>268</v>
      </c>
      <c r="CW241" t="s">
        <v>268</v>
      </c>
      <c r="CX241" t="s">
        <v>268</v>
      </c>
      <c r="CY241" t="s">
        <v>268</v>
      </c>
      <c r="CZ241" t="s">
        <v>268</v>
      </c>
      <c r="DA241" t="s">
        <v>268</v>
      </c>
      <c r="DB241" s="429">
        <f t="shared" si="45"/>
        <v>0</v>
      </c>
      <c r="DC241" s="284">
        <f t="shared" si="46"/>
        <v>0</v>
      </c>
      <c r="DD241" s="284">
        <f t="shared" si="47"/>
        <v>0</v>
      </c>
      <c r="DE241" s="284">
        <f t="shared" si="48"/>
        <v>0</v>
      </c>
      <c r="DF241" s="295">
        <f t="shared" si="49"/>
        <v>135</v>
      </c>
      <c r="DG241" s="284">
        <f t="shared" si="50"/>
        <v>0</v>
      </c>
      <c r="DH241" s="284">
        <f t="shared" si="51"/>
        <v>0</v>
      </c>
      <c r="DI241" s="284">
        <f t="shared" si="52"/>
        <v>0</v>
      </c>
      <c r="DJ241" s="284">
        <f t="shared" si="53"/>
        <v>0</v>
      </c>
      <c r="DK241" s="295">
        <f t="shared" si="54"/>
        <v>1</v>
      </c>
      <c r="DL241" s="297">
        <f t="shared" si="55"/>
        <v>6</v>
      </c>
      <c r="DM241" s="430">
        <f>IFERROR(IF(CA241="D",IF(DL241="A dispo.",DF241*VLOOKUP('DATI INPUT'!$F$27,TARIFFE_UD,4,FALSE),DF241*VLOOKUP(DL241,TARIFFE_UD,4,FALSE)),DF241*VLOOKUP(CB241-100,TARIFFE_UND,4,FALSE)),0)</f>
        <v>103.00626786862424</v>
      </c>
      <c r="DN241" s="430">
        <f>IFERROR(IF(CA241="D",IF(DL241="A dispo.",DK241*VLOOKUP('DATI INPUT'!$F$27,TARIFFE_UD,5,FALSE),DK241*VLOOKUP(DL241,TARIFFE_UD,5,FALSE)),DK241*VLOOKUP(CB241-100,TARIFFE_UND,5,FALSE)),0)</f>
        <v>127.30695675603603</v>
      </c>
      <c r="DO241" s="431">
        <f t="shared" si="56"/>
        <v>-6.7753753397141736E-3</v>
      </c>
      <c r="DP241" s="299">
        <f>IFERROR(IF(CA241="D",IF(DL241="A dispo.",DF241*VLOOKUP('DATI INPUT'!$F$27,TARIFFE_UD,2,FALSE),DF241*VLOOKUP(DL241,TARIFFE_UD,2,FALSE)),DF241*VLOOKUP(CB241-100,TARIFFE_UND,2,FALSE)),0)</f>
        <v>128.69193980221559</v>
      </c>
      <c r="DQ241" s="299">
        <f>IFERROR(IF(CA241="D",IF(DL241="A dispo.",DK241*VLOOKUP('DATI INPUT'!$F$27,TARIFFE_UD,3,FALSE),DK241*VLOOKUP(DL241,TARIFFE_UD,3,FALSE)),DK241*VLOOKUP(CB241-100,TARIFFE_UND,3,FALSE)),0)</f>
        <v>114.0280296502488</v>
      </c>
      <c r="DR241" s="299">
        <f t="shared" si="57"/>
        <v>242.7199694524644</v>
      </c>
    </row>
    <row r="242" spans="1:122" x14ac:dyDescent="0.25">
      <c r="A242" t="s">
        <v>3431</v>
      </c>
      <c r="B242" t="s">
        <v>997</v>
      </c>
      <c r="C242" t="s">
        <v>3432</v>
      </c>
      <c r="D242" t="s">
        <v>3433</v>
      </c>
      <c r="E242" t="s">
        <v>268</v>
      </c>
      <c r="F242" t="s">
        <v>156</v>
      </c>
      <c r="G242" t="s">
        <v>3434</v>
      </c>
      <c r="H242" t="s">
        <v>3427</v>
      </c>
      <c r="I242" t="s">
        <v>351</v>
      </c>
      <c r="J242" t="s">
        <v>274</v>
      </c>
      <c r="K242" t="s">
        <v>3435</v>
      </c>
      <c r="L242" t="s">
        <v>960</v>
      </c>
      <c r="M242" t="s">
        <v>3436</v>
      </c>
      <c r="N242" t="s">
        <v>984</v>
      </c>
      <c r="O242" t="s">
        <v>873</v>
      </c>
      <c r="P242" t="s">
        <v>3437</v>
      </c>
      <c r="Q242" t="s">
        <v>280</v>
      </c>
      <c r="R242" t="s">
        <v>268</v>
      </c>
      <c r="S242" t="s">
        <v>268</v>
      </c>
      <c r="T242" t="s">
        <v>268</v>
      </c>
      <c r="U242" t="s">
        <v>268</v>
      </c>
      <c r="V242" t="s">
        <v>268</v>
      </c>
      <c r="W242" t="s">
        <v>3436</v>
      </c>
      <c r="X242" t="s">
        <v>3437</v>
      </c>
      <c r="Y242" t="s">
        <v>280</v>
      </c>
      <c r="Z242" t="s">
        <v>268</v>
      </c>
      <c r="AA242" t="s">
        <v>268</v>
      </c>
      <c r="AB242" t="s">
        <v>268</v>
      </c>
      <c r="AC242" t="s">
        <v>268</v>
      </c>
      <c r="AD242" t="s">
        <v>268</v>
      </c>
      <c r="AE242" t="s">
        <v>287</v>
      </c>
      <c r="AF242" t="s">
        <v>1811</v>
      </c>
      <c r="AG242" t="s">
        <v>875</v>
      </c>
      <c r="AH242" t="s">
        <v>1831</v>
      </c>
      <c r="AI242" t="s">
        <v>968</v>
      </c>
      <c r="AJ242" t="s">
        <v>268</v>
      </c>
      <c r="AK242" t="s">
        <v>382</v>
      </c>
      <c r="AL242" t="s">
        <v>268</v>
      </c>
      <c r="AM242" t="s">
        <v>353</v>
      </c>
      <c r="AN242" t="s">
        <v>268</v>
      </c>
      <c r="AO242" t="s">
        <v>268</v>
      </c>
      <c r="AP242" t="s">
        <v>268</v>
      </c>
      <c r="AQ242" t="s">
        <v>268</v>
      </c>
      <c r="AR242" t="s">
        <v>268</v>
      </c>
      <c r="AS242" t="s">
        <v>268</v>
      </c>
      <c r="AT242" t="s">
        <v>268</v>
      </c>
      <c r="AU242" t="s">
        <v>268</v>
      </c>
      <c r="AV242" t="s">
        <v>268</v>
      </c>
      <c r="AW242" t="s">
        <v>268</v>
      </c>
      <c r="AX242" t="s">
        <v>268</v>
      </c>
      <c r="AY242" t="s">
        <v>268</v>
      </c>
      <c r="AZ242" t="s">
        <v>268</v>
      </c>
      <c r="BA242" t="s">
        <v>268</v>
      </c>
      <c r="BB242" t="s">
        <v>268</v>
      </c>
      <c r="BC242" t="s">
        <v>268</v>
      </c>
      <c r="BD242" t="s">
        <v>268</v>
      </c>
      <c r="BE242" t="s">
        <v>268</v>
      </c>
      <c r="BF242" t="s">
        <v>268</v>
      </c>
      <c r="BG242" t="s">
        <v>268</v>
      </c>
      <c r="BH242" t="s">
        <v>268</v>
      </c>
      <c r="BI242" t="s">
        <v>268</v>
      </c>
      <c r="BJ242" t="s">
        <v>268</v>
      </c>
      <c r="BK242" t="s">
        <v>268</v>
      </c>
      <c r="BL242" t="s">
        <v>268</v>
      </c>
      <c r="BM242" t="s">
        <v>268</v>
      </c>
      <c r="BN242" t="s">
        <v>268</v>
      </c>
      <c r="BO242" t="s">
        <v>268</v>
      </c>
      <c r="BP242" t="s">
        <v>268</v>
      </c>
      <c r="BQ242" t="s">
        <v>268</v>
      </c>
      <c r="BR242" t="s">
        <v>268</v>
      </c>
      <c r="BS242" t="s">
        <v>268</v>
      </c>
      <c r="BT242" t="s">
        <v>268</v>
      </c>
      <c r="BU242" t="s">
        <v>268</v>
      </c>
      <c r="BV242" t="s">
        <v>268</v>
      </c>
      <c r="BW242" t="s">
        <v>268</v>
      </c>
      <c r="BX242" t="s">
        <v>268</v>
      </c>
      <c r="BY242">
        <v>80</v>
      </c>
      <c r="BZ242">
        <v>80</v>
      </c>
      <c r="CA242" t="s">
        <v>142</v>
      </c>
      <c r="CB242" s="356">
        <v>122</v>
      </c>
      <c r="CC242" t="s">
        <v>876</v>
      </c>
      <c r="CD242" t="s">
        <v>268</v>
      </c>
      <c r="CE242" t="s">
        <v>268</v>
      </c>
      <c r="CF242" s="356">
        <v>2</v>
      </c>
      <c r="CG242" t="s">
        <v>268</v>
      </c>
      <c r="CH242" t="s">
        <v>268</v>
      </c>
      <c r="CI242" t="s">
        <v>268</v>
      </c>
      <c r="CJ242" t="s">
        <v>268</v>
      </c>
      <c r="CK242" t="s">
        <v>268</v>
      </c>
      <c r="CL242" t="s">
        <v>268</v>
      </c>
      <c r="CM242" t="s">
        <v>11224</v>
      </c>
      <c r="CN242">
        <v>97.46</v>
      </c>
      <c r="CO242" t="s">
        <v>268</v>
      </c>
      <c r="CP242">
        <v>97.46</v>
      </c>
      <c r="CQ242">
        <v>365</v>
      </c>
      <c r="CR242" t="s">
        <v>878</v>
      </c>
      <c r="CS242" t="s">
        <v>11225</v>
      </c>
      <c r="CT242" t="s">
        <v>11226</v>
      </c>
      <c r="CU242" t="s">
        <v>11227</v>
      </c>
      <c r="CV242" t="s">
        <v>268</v>
      </c>
      <c r="CW242" t="s">
        <v>268</v>
      </c>
      <c r="CX242" t="s">
        <v>268</v>
      </c>
      <c r="CY242" t="s">
        <v>268</v>
      </c>
      <c r="CZ242" t="s">
        <v>268</v>
      </c>
      <c r="DA242" t="s">
        <v>268</v>
      </c>
      <c r="DB242" s="429">
        <f t="shared" si="45"/>
        <v>0</v>
      </c>
      <c r="DC242" s="284">
        <f t="shared" si="46"/>
        <v>0</v>
      </c>
      <c r="DD242" s="284">
        <f t="shared" si="47"/>
        <v>0</v>
      </c>
      <c r="DE242" s="284">
        <f t="shared" si="48"/>
        <v>0</v>
      </c>
      <c r="DF242" s="295">
        <f t="shared" si="49"/>
        <v>80</v>
      </c>
      <c r="DG242" s="284">
        <f t="shared" si="50"/>
        <v>0</v>
      </c>
      <c r="DH242" s="284">
        <f t="shared" si="51"/>
        <v>0</v>
      </c>
      <c r="DI242" s="284">
        <f t="shared" si="52"/>
        <v>0</v>
      </c>
      <c r="DJ242" s="284">
        <f t="shared" si="53"/>
        <v>0</v>
      </c>
      <c r="DK242" s="295">
        <f t="shared" si="54"/>
        <v>1</v>
      </c>
      <c r="DL242" s="297">
        <f t="shared" si="55"/>
        <v>2</v>
      </c>
      <c r="DM242" s="430">
        <f>IFERROR(IF(CA242="D",IF(DL242="A dispo.",DF242*VLOOKUP('DATI INPUT'!$F$27,TARIFFE_UD,4,FALSE),DF242*VLOOKUP(DL242,TARIFFE_UD,4,FALSE)),DF242*VLOOKUP(CB242-100,TARIFFE_UND,4,FALSE)),0)</f>
        <v>46.015335617664618</v>
      </c>
      <c r="DN242" s="430">
        <f>IFERROR(IF(CA242="D",IF(DL242="A dispo.",DK242*VLOOKUP('DATI INPUT'!$F$27,TARIFFE_UD,5,FALSE),DK242*VLOOKUP(DL242,TARIFFE_UD,5,FALSE)),DK242*VLOOKUP(CB242-100,TARIFFE_UND,5,FALSE)),0)</f>
        <v>51.443731886070836</v>
      </c>
      <c r="DO242" s="431">
        <f t="shared" si="56"/>
        <v>-9.3249626453939527E-4</v>
      </c>
      <c r="DP242" s="299">
        <f>IFERROR(IF(CA242="D",IF(DL242="A dispo.",DF242*VLOOKUP('DATI INPUT'!$F$27,TARIFFE_UD,2,FALSE),DF242*VLOOKUP(DL242,TARIFFE_UD,2,FALSE)),DF242*VLOOKUP(CB242-100,TARIFFE_UND,2,FALSE)),0)</f>
        <v>57.489732652385754</v>
      </c>
      <c r="DQ242" s="299">
        <f>IFERROR(IF(CA242="D",IF(DL242="A dispo.",DK242*VLOOKUP('DATI INPUT'!$F$27,TARIFFE_UD,3,FALSE),DK242*VLOOKUP(DL242,TARIFFE_UD,3,FALSE)),DK242*VLOOKUP(CB242-100,TARIFFE_UND,3,FALSE)),0)</f>
        <v>46.077822723118445</v>
      </c>
      <c r="DR242" s="299">
        <f t="shared" si="57"/>
        <v>103.5675553755042</v>
      </c>
    </row>
    <row r="243" spans="1:122" x14ac:dyDescent="0.25">
      <c r="A243" t="s">
        <v>3438</v>
      </c>
      <c r="B243" t="s">
        <v>1411</v>
      </c>
      <c r="C243" t="s">
        <v>3439</v>
      </c>
      <c r="D243" t="s">
        <v>3440</v>
      </c>
      <c r="E243" t="s">
        <v>268</v>
      </c>
      <c r="F243" t="s">
        <v>156</v>
      </c>
      <c r="G243" t="s">
        <v>3441</v>
      </c>
      <c r="H243" t="s">
        <v>3307</v>
      </c>
      <c r="I243" t="s">
        <v>3442</v>
      </c>
      <c r="J243" t="s">
        <v>156</v>
      </c>
      <c r="K243" t="s">
        <v>3443</v>
      </c>
      <c r="L243" t="s">
        <v>960</v>
      </c>
      <c r="M243" t="s">
        <v>1309</v>
      </c>
      <c r="N243" t="s">
        <v>984</v>
      </c>
      <c r="O243" t="s">
        <v>873</v>
      </c>
      <c r="P243" t="s">
        <v>1310</v>
      </c>
      <c r="Q243" t="s">
        <v>343</v>
      </c>
      <c r="R243" t="s">
        <v>268</v>
      </c>
      <c r="S243" t="s">
        <v>268</v>
      </c>
      <c r="T243" t="s">
        <v>268</v>
      </c>
      <c r="U243" t="s">
        <v>268</v>
      </c>
      <c r="V243" t="s">
        <v>268</v>
      </c>
      <c r="W243" t="s">
        <v>1309</v>
      </c>
      <c r="X243" t="s">
        <v>1310</v>
      </c>
      <c r="Y243" t="s">
        <v>343</v>
      </c>
      <c r="Z243" t="s">
        <v>268</v>
      </c>
      <c r="AA243" t="s">
        <v>268</v>
      </c>
      <c r="AB243" t="s">
        <v>268</v>
      </c>
      <c r="AC243" t="s">
        <v>268</v>
      </c>
      <c r="AD243" t="s">
        <v>268</v>
      </c>
      <c r="AE243" t="s">
        <v>287</v>
      </c>
      <c r="AF243" t="s">
        <v>1811</v>
      </c>
      <c r="AG243" t="s">
        <v>875</v>
      </c>
      <c r="AH243" t="s">
        <v>1812</v>
      </c>
      <c r="AI243" t="s">
        <v>898</v>
      </c>
      <c r="AJ243" t="s">
        <v>268</v>
      </c>
      <c r="AK243" t="s">
        <v>366</v>
      </c>
      <c r="AL243" t="s">
        <v>268</v>
      </c>
      <c r="AM243" t="s">
        <v>355</v>
      </c>
      <c r="AN243" t="s">
        <v>268</v>
      </c>
      <c r="AO243" t="s">
        <v>268</v>
      </c>
      <c r="AP243" t="s">
        <v>268</v>
      </c>
      <c r="AQ243" t="s">
        <v>268</v>
      </c>
      <c r="AR243" t="s">
        <v>268</v>
      </c>
      <c r="AS243" t="s">
        <v>268</v>
      </c>
      <c r="AT243" t="s">
        <v>268</v>
      </c>
      <c r="AU243" t="s">
        <v>268</v>
      </c>
      <c r="AV243" t="s">
        <v>268</v>
      </c>
      <c r="AW243" t="s">
        <v>268</v>
      </c>
      <c r="AX243" t="s">
        <v>268</v>
      </c>
      <c r="AY243" t="s">
        <v>268</v>
      </c>
      <c r="AZ243" t="s">
        <v>268</v>
      </c>
      <c r="BA243" t="s">
        <v>268</v>
      </c>
      <c r="BB243" t="s">
        <v>268</v>
      </c>
      <c r="BC243" t="s">
        <v>268</v>
      </c>
      <c r="BD243" t="s">
        <v>268</v>
      </c>
      <c r="BE243" t="s">
        <v>268</v>
      </c>
      <c r="BF243" t="s">
        <v>268</v>
      </c>
      <c r="BG243" t="s">
        <v>268</v>
      </c>
      <c r="BH243" t="s">
        <v>268</v>
      </c>
      <c r="BI243" t="s">
        <v>268</v>
      </c>
      <c r="BJ243" t="s">
        <v>268</v>
      </c>
      <c r="BK243" t="s">
        <v>268</v>
      </c>
      <c r="BL243" t="s">
        <v>268</v>
      </c>
      <c r="BM243" t="s">
        <v>268</v>
      </c>
      <c r="BN243" t="s">
        <v>268</v>
      </c>
      <c r="BO243" t="s">
        <v>268</v>
      </c>
      <c r="BP243" t="s">
        <v>268</v>
      </c>
      <c r="BQ243" t="s">
        <v>268</v>
      </c>
      <c r="BR243" t="s">
        <v>268</v>
      </c>
      <c r="BS243" t="s">
        <v>268</v>
      </c>
      <c r="BT243" t="s">
        <v>268</v>
      </c>
      <c r="BU243" t="s">
        <v>268</v>
      </c>
      <c r="BV243" t="s">
        <v>268</v>
      </c>
      <c r="BW243" t="s">
        <v>268</v>
      </c>
      <c r="BX243" t="s">
        <v>268</v>
      </c>
      <c r="BY243">
        <v>60</v>
      </c>
      <c r="BZ243">
        <v>60</v>
      </c>
      <c r="CA243" t="s">
        <v>142</v>
      </c>
      <c r="CB243" s="356">
        <v>122</v>
      </c>
      <c r="CC243" t="s">
        <v>876</v>
      </c>
      <c r="CD243" t="s">
        <v>268</v>
      </c>
      <c r="CE243" t="s">
        <v>268</v>
      </c>
      <c r="CF243" s="356">
        <v>1</v>
      </c>
      <c r="CG243" t="s">
        <v>268</v>
      </c>
      <c r="CH243" t="s">
        <v>268</v>
      </c>
      <c r="CI243" t="s">
        <v>268</v>
      </c>
      <c r="CJ243" t="s">
        <v>268</v>
      </c>
      <c r="CK243" t="s">
        <v>268</v>
      </c>
      <c r="CL243" t="s">
        <v>268</v>
      </c>
      <c r="CM243" t="s">
        <v>11224</v>
      </c>
      <c r="CN243">
        <v>46.51</v>
      </c>
      <c r="CO243" t="s">
        <v>268</v>
      </c>
      <c r="CP243">
        <v>46.51</v>
      </c>
      <c r="CQ243">
        <v>365</v>
      </c>
      <c r="CR243" t="s">
        <v>878</v>
      </c>
      <c r="CS243" t="s">
        <v>11225</v>
      </c>
      <c r="CT243" t="s">
        <v>11226</v>
      </c>
      <c r="CU243" t="s">
        <v>11227</v>
      </c>
      <c r="CV243" t="s">
        <v>268</v>
      </c>
      <c r="CW243" t="s">
        <v>268</v>
      </c>
      <c r="CX243" t="s">
        <v>268</v>
      </c>
      <c r="CY243" t="s">
        <v>268</v>
      </c>
      <c r="CZ243" t="s">
        <v>268</v>
      </c>
      <c r="DA243" t="s">
        <v>268</v>
      </c>
      <c r="DB243" s="429">
        <f t="shared" si="45"/>
        <v>0</v>
      </c>
      <c r="DC243" s="284">
        <f t="shared" si="46"/>
        <v>0</v>
      </c>
      <c r="DD243" s="284">
        <f t="shared" si="47"/>
        <v>0</v>
      </c>
      <c r="DE243" s="284">
        <f t="shared" si="48"/>
        <v>0</v>
      </c>
      <c r="DF243" s="295">
        <f t="shared" si="49"/>
        <v>60</v>
      </c>
      <c r="DG243" s="284">
        <f t="shared" si="50"/>
        <v>0</v>
      </c>
      <c r="DH243" s="284">
        <f t="shared" si="51"/>
        <v>0</v>
      </c>
      <c r="DI243" s="284">
        <f t="shared" si="52"/>
        <v>0</v>
      </c>
      <c r="DJ243" s="284">
        <f t="shared" si="53"/>
        <v>0</v>
      </c>
      <c r="DK243" s="295">
        <f t="shared" si="54"/>
        <v>1</v>
      </c>
      <c r="DL243" s="297">
        <f t="shared" si="55"/>
        <v>1</v>
      </c>
      <c r="DM243" s="430">
        <f>IFERROR(IF(CA243="D",IF(DL243="A dispo.",DF243*VLOOKUP('DATI INPUT'!$F$27,TARIFFE_UD,4,FALSE),DF243*VLOOKUP(DL243,TARIFFE_UD,4,FALSE)),DF243*VLOOKUP(CB243-100,TARIFFE_UND,4,FALSE)),0)</f>
        <v>29.581287182784394</v>
      </c>
      <c r="DN243" s="430">
        <f>IFERROR(IF(CA243="D",IF(DL243="A dispo.",DK243*VLOOKUP('DATI INPUT'!$F$27,TARIFFE_UD,5,FALSE),DK243*VLOOKUP(DL243,TARIFFE_UD,5,FALSE)),DK243*VLOOKUP(CB243-100,TARIFFE_UND,5,FALSE)),0)</f>
        <v>16.930848468833439</v>
      </c>
      <c r="DO243" s="431">
        <f t="shared" si="56"/>
        <v>2.1356516178343554E-3</v>
      </c>
      <c r="DP243" s="299">
        <f>IFERROR(IF(CA243="D",IF(DL243="A dispo.",DF243*VLOOKUP('DATI INPUT'!$F$27,TARIFFE_UD,2,FALSE),DF243*VLOOKUP(DL243,TARIFFE_UD,2,FALSE)),DF243*VLOOKUP(CB243-100,TARIFFE_UND,2,FALSE)),0)</f>
        <v>36.957685276533695</v>
      </c>
      <c r="DQ243" s="299">
        <f>IFERROR(IF(CA243="D",IF(DL243="A dispo.",DK243*VLOOKUP('DATI INPUT'!$F$27,TARIFFE_UD,3,FALSE),DK243*VLOOKUP(DL243,TARIFFE_UD,3,FALSE)),DK243*VLOOKUP(CB243-100,TARIFFE_UND,3,FALSE)),0)</f>
        <v>15.164853048114928</v>
      </c>
      <c r="DR243" s="299">
        <f t="shared" si="57"/>
        <v>52.122538324648623</v>
      </c>
    </row>
    <row r="244" spans="1:122" x14ac:dyDescent="0.25">
      <c r="A244" t="s">
        <v>3444</v>
      </c>
      <c r="B244" t="s">
        <v>1413</v>
      </c>
      <c r="C244" t="s">
        <v>3445</v>
      </c>
      <c r="D244" t="s">
        <v>3446</v>
      </c>
      <c r="E244" t="s">
        <v>268</v>
      </c>
      <c r="F244" t="s">
        <v>156</v>
      </c>
      <c r="G244" t="s">
        <v>3447</v>
      </c>
      <c r="H244" t="s">
        <v>3427</v>
      </c>
      <c r="I244" t="s">
        <v>1442</v>
      </c>
      <c r="J244" t="s">
        <v>156</v>
      </c>
      <c r="K244" t="s">
        <v>3448</v>
      </c>
      <c r="L244" t="s">
        <v>960</v>
      </c>
      <c r="M244" t="s">
        <v>3449</v>
      </c>
      <c r="N244" t="s">
        <v>984</v>
      </c>
      <c r="O244" t="s">
        <v>873</v>
      </c>
      <c r="P244" t="s">
        <v>887</v>
      </c>
      <c r="Q244" t="s">
        <v>330</v>
      </c>
      <c r="R244" t="s">
        <v>268</v>
      </c>
      <c r="S244" t="s">
        <v>268</v>
      </c>
      <c r="T244" t="s">
        <v>268</v>
      </c>
      <c r="U244" t="s">
        <v>268</v>
      </c>
      <c r="V244" t="s">
        <v>268</v>
      </c>
      <c r="W244" t="s">
        <v>3449</v>
      </c>
      <c r="X244" t="s">
        <v>887</v>
      </c>
      <c r="Y244" t="s">
        <v>330</v>
      </c>
      <c r="Z244" t="s">
        <v>268</v>
      </c>
      <c r="AA244" t="s">
        <v>268</v>
      </c>
      <c r="AB244" t="s">
        <v>268</v>
      </c>
      <c r="AC244" t="s">
        <v>268</v>
      </c>
      <c r="AD244" t="s">
        <v>268</v>
      </c>
      <c r="AE244" t="s">
        <v>287</v>
      </c>
      <c r="AF244" t="s">
        <v>1811</v>
      </c>
      <c r="AG244" t="s">
        <v>875</v>
      </c>
      <c r="AH244" t="s">
        <v>1848</v>
      </c>
      <c r="AI244" t="s">
        <v>938</v>
      </c>
      <c r="AJ244" t="s">
        <v>268</v>
      </c>
      <c r="AK244" t="s">
        <v>410</v>
      </c>
      <c r="AL244" t="s">
        <v>268</v>
      </c>
      <c r="AM244" t="s">
        <v>355</v>
      </c>
      <c r="AN244" t="s">
        <v>268</v>
      </c>
      <c r="AO244" t="s">
        <v>268</v>
      </c>
      <c r="AP244" t="s">
        <v>268</v>
      </c>
      <c r="AQ244" t="s">
        <v>268</v>
      </c>
      <c r="AR244" t="s">
        <v>268</v>
      </c>
      <c r="AS244" t="s">
        <v>268</v>
      </c>
      <c r="AT244" t="s">
        <v>268</v>
      </c>
      <c r="AU244" t="s">
        <v>268</v>
      </c>
      <c r="AV244" t="s">
        <v>268</v>
      </c>
      <c r="AW244" t="s">
        <v>268</v>
      </c>
      <c r="AX244" t="s">
        <v>268</v>
      </c>
      <c r="AY244" t="s">
        <v>268</v>
      </c>
      <c r="AZ244" t="s">
        <v>268</v>
      </c>
      <c r="BA244" t="s">
        <v>268</v>
      </c>
      <c r="BB244" t="s">
        <v>268</v>
      </c>
      <c r="BC244" t="s">
        <v>268</v>
      </c>
      <c r="BD244" t="s">
        <v>268</v>
      </c>
      <c r="BE244" t="s">
        <v>268</v>
      </c>
      <c r="BF244" t="s">
        <v>268</v>
      </c>
      <c r="BG244" t="s">
        <v>268</v>
      </c>
      <c r="BH244" t="s">
        <v>268</v>
      </c>
      <c r="BI244" t="s">
        <v>268</v>
      </c>
      <c r="BJ244" t="s">
        <v>268</v>
      </c>
      <c r="BK244" t="s">
        <v>268</v>
      </c>
      <c r="BL244" t="s">
        <v>268</v>
      </c>
      <c r="BM244" t="s">
        <v>268</v>
      </c>
      <c r="BN244" t="s">
        <v>268</v>
      </c>
      <c r="BO244" t="s">
        <v>268</v>
      </c>
      <c r="BP244" t="s">
        <v>268</v>
      </c>
      <c r="BQ244" t="s">
        <v>268</v>
      </c>
      <c r="BR244" t="s">
        <v>268</v>
      </c>
      <c r="BS244" t="s">
        <v>268</v>
      </c>
      <c r="BT244" t="s">
        <v>268</v>
      </c>
      <c r="BU244" t="s">
        <v>268</v>
      </c>
      <c r="BV244" t="s">
        <v>268</v>
      </c>
      <c r="BW244" t="s">
        <v>268</v>
      </c>
      <c r="BX244" t="s">
        <v>268</v>
      </c>
      <c r="BY244">
        <v>77</v>
      </c>
      <c r="BZ244">
        <v>77</v>
      </c>
      <c r="CA244" t="s">
        <v>142</v>
      </c>
      <c r="CB244" s="356">
        <v>122</v>
      </c>
      <c r="CC244" t="s">
        <v>876</v>
      </c>
      <c r="CD244" t="s">
        <v>268</v>
      </c>
      <c r="CE244" t="s">
        <v>268</v>
      </c>
      <c r="CF244" s="356">
        <v>2</v>
      </c>
      <c r="CG244" t="s">
        <v>268</v>
      </c>
      <c r="CH244" t="s">
        <v>268</v>
      </c>
      <c r="CI244" t="s">
        <v>268</v>
      </c>
      <c r="CJ244" t="s">
        <v>268</v>
      </c>
      <c r="CK244" t="s">
        <v>268</v>
      </c>
      <c r="CL244" t="s">
        <v>268</v>
      </c>
      <c r="CM244" t="s">
        <v>11224</v>
      </c>
      <c r="CN244">
        <v>95.73</v>
      </c>
      <c r="CO244" t="s">
        <v>268</v>
      </c>
      <c r="CP244">
        <v>95.73</v>
      </c>
      <c r="CQ244">
        <v>365</v>
      </c>
      <c r="CR244" t="s">
        <v>878</v>
      </c>
      <c r="CS244" t="s">
        <v>11225</v>
      </c>
      <c r="CT244" t="s">
        <v>11226</v>
      </c>
      <c r="CU244" t="s">
        <v>11227</v>
      </c>
      <c r="CV244" t="s">
        <v>268</v>
      </c>
      <c r="CW244" t="s">
        <v>268</v>
      </c>
      <c r="CX244" t="s">
        <v>268</v>
      </c>
      <c r="CY244" t="s">
        <v>268</v>
      </c>
      <c r="CZ244" t="s">
        <v>268</v>
      </c>
      <c r="DA244" t="s">
        <v>268</v>
      </c>
      <c r="DB244" s="429">
        <f t="shared" si="45"/>
        <v>0</v>
      </c>
      <c r="DC244" s="284">
        <f t="shared" si="46"/>
        <v>0</v>
      </c>
      <c r="DD244" s="284">
        <f t="shared" si="47"/>
        <v>0</v>
      </c>
      <c r="DE244" s="284">
        <f t="shared" si="48"/>
        <v>0</v>
      </c>
      <c r="DF244" s="295">
        <f t="shared" si="49"/>
        <v>77</v>
      </c>
      <c r="DG244" s="284">
        <f t="shared" si="50"/>
        <v>0</v>
      </c>
      <c r="DH244" s="284">
        <f t="shared" si="51"/>
        <v>0</v>
      </c>
      <c r="DI244" s="284">
        <f t="shared" si="52"/>
        <v>0</v>
      </c>
      <c r="DJ244" s="284">
        <f t="shared" si="53"/>
        <v>0</v>
      </c>
      <c r="DK244" s="295">
        <f t="shared" si="54"/>
        <v>1</v>
      </c>
      <c r="DL244" s="297">
        <f t="shared" si="55"/>
        <v>2</v>
      </c>
      <c r="DM244" s="430">
        <f>IFERROR(IF(CA244="D",IF(DL244="A dispo.",DF244*VLOOKUP('DATI INPUT'!$F$27,TARIFFE_UD,4,FALSE),DF244*VLOOKUP(DL244,TARIFFE_UD,4,FALSE)),DF244*VLOOKUP(CB244-100,TARIFFE_UND,4,FALSE)),0)</f>
        <v>44.289760532002191</v>
      </c>
      <c r="DN244" s="430">
        <f>IFERROR(IF(CA244="D",IF(DL244="A dispo.",DK244*VLOOKUP('DATI INPUT'!$F$27,TARIFFE_UD,5,FALSE),DK244*VLOOKUP(DL244,TARIFFE_UD,5,FALSE)),DK244*VLOOKUP(CB244-100,TARIFFE_UND,5,FALSE)),0)</f>
        <v>51.443731886070836</v>
      </c>
      <c r="DO244" s="431">
        <f t="shared" si="56"/>
        <v>3.4924180730229182E-3</v>
      </c>
      <c r="DP244" s="299">
        <f>IFERROR(IF(CA244="D",IF(DL244="A dispo.",DF244*VLOOKUP('DATI INPUT'!$F$27,TARIFFE_UD,2,FALSE),DF244*VLOOKUP(DL244,TARIFFE_UD,2,FALSE)),DF244*VLOOKUP(CB244-100,TARIFFE_UND,2,FALSE)),0)</f>
        <v>55.33386767792129</v>
      </c>
      <c r="DQ244" s="299">
        <f>IFERROR(IF(CA244="D",IF(DL244="A dispo.",DK244*VLOOKUP('DATI INPUT'!$F$27,TARIFFE_UD,3,FALSE),DK244*VLOOKUP(DL244,TARIFFE_UD,3,FALSE)),DK244*VLOOKUP(CB244-100,TARIFFE_UND,3,FALSE)),0)</f>
        <v>46.077822723118445</v>
      </c>
      <c r="DR244" s="299">
        <f t="shared" si="57"/>
        <v>101.41169040103973</v>
      </c>
    </row>
    <row r="245" spans="1:122" x14ac:dyDescent="0.25">
      <c r="A245" t="s">
        <v>3450</v>
      </c>
      <c r="B245" t="s">
        <v>1413</v>
      </c>
      <c r="C245" t="s">
        <v>3451</v>
      </c>
      <c r="D245" t="s">
        <v>3446</v>
      </c>
      <c r="E245" t="s">
        <v>268</v>
      </c>
      <c r="F245" t="s">
        <v>156</v>
      </c>
      <c r="G245" t="s">
        <v>3447</v>
      </c>
      <c r="H245" t="s">
        <v>3427</v>
      </c>
      <c r="I245" t="s">
        <v>1442</v>
      </c>
      <c r="J245" t="s">
        <v>156</v>
      </c>
      <c r="K245" t="s">
        <v>3448</v>
      </c>
      <c r="L245" t="s">
        <v>960</v>
      </c>
      <c r="M245" t="s">
        <v>3449</v>
      </c>
      <c r="N245" t="s">
        <v>984</v>
      </c>
      <c r="O245" t="s">
        <v>873</v>
      </c>
      <c r="P245" t="s">
        <v>887</v>
      </c>
      <c r="Q245" t="s">
        <v>330</v>
      </c>
      <c r="R245" t="s">
        <v>268</v>
      </c>
      <c r="S245" t="s">
        <v>268</v>
      </c>
      <c r="T245" t="s">
        <v>268</v>
      </c>
      <c r="U245" t="s">
        <v>268</v>
      </c>
      <c r="V245" t="s">
        <v>268</v>
      </c>
      <c r="W245" t="s">
        <v>1454</v>
      </c>
      <c r="X245" t="s">
        <v>1298</v>
      </c>
      <c r="Y245" t="s">
        <v>275</v>
      </c>
      <c r="Z245" t="s">
        <v>268</v>
      </c>
      <c r="AA245" t="s">
        <v>268</v>
      </c>
      <c r="AB245" t="s">
        <v>268</v>
      </c>
      <c r="AC245" t="s">
        <v>268</v>
      </c>
      <c r="AD245" t="s">
        <v>268</v>
      </c>
      <c r="AE245" t="s">
        <v>287</v>
      </c>
      <c r="AF245" t="s">
        <v>1811</v>
      </c>
      <c r="AG245" t="s">
        <v>875</v>
      </c>
      <c r="AH245" t="s">
        <v>2529</v>
      </c>
      <c r="AI245" t="s">
        <v>2577</v>
      </c>
      <c r="AJ245" t="s">
        <v>268</v>
      </c>
      <c r="AK245" t="s">
        <v>381</v>
      </c>
      <c r="AL245" t="s">
        <v>268</v>
      </c>
      <c r="AM245" t="s">
        <v>355</v>
      </c>
      <c r="AN245" t="s">
        <v>268</v>
      </c>
      <c r="AO245" t="s">
        <v>268</v>
      </c>
      <c r="AP245" t="s">
        <v>268</v>
      </c>
      <c r="AQ245" t="s">
        <v>268</v>
      </c>
      <c r="AR245" t="s">
        <v>268</v>
      </c>
      <c r="AS245" t="s">
        <v>268</v>
      </c>
      <c r="AT245" t="s">
        <v>268</v>
      </c>
      <c r="AU245" t="s">
        <v>268</v>
      </c>
      <c r="AV245" t="s">
        <v>268</v>
      </c>
      <c r="AW245" t="s">
        <v>268</v>
      </c>
      <c r="AX245" t="s">
        <v>268</v>
      </c>
      <c r="AY245" t="s">
        <v>268</v>
      </c>
      <c r="AZ245" t="s">
        <v>268</v>
      </c>
      <c r="BA245" t="s">
        <v>268</v>
      </c>
      <c r="BB245" t="s">
        <v>268</v>
      </c>
      <c r="BC245" t="s">
        <v>268</v>
      </c>
      <c r="BD245" t="s">
        <v>268</v>
      </c>
      <c r="BE245" t="s">
        <v>268</v>
      </c>
      <c r="BF245" t="s">
        <v>268</v>
      </c>
      <c r="BG245" t="s">
        <v>268</v>
      </c>
      <c r="BH245" t="s">
        <v>268</v>
      </c>
      <c r="BI245" t="s">
        <v>268</v>
      </c>
      <c r="BJ245" t="s">
        <v>268</v>
      </c>
      <c r="BK245" t="s">
        <v>268</v>
      </c>
      <c r="BL245" t="s">
        <v>268</v>
      </c>
      <c r="BM245" t="s">
        <v>268</v>
      </c>
      <c r="BN245" t="s">
        <v>268</v>
      </c>
      <c r="BO245" t="s">
        <v>268</v>
      </c>
      <c r="BP245" t="s">
        <v>268</v>
      </c>
      <c r="BQ245" t="s">
        <v>268</v>
      </c>
      <c r="BR245" t="s">
        <v>268</v>
      </c>
      <c r="BS245" t="s">
        <v>268</v>
      </c>
      <c r="BT245" t="s">
        <v>268</v>
      </c>
      <c r="BU245" t="s">
        <v>268</v>
      </c>
      <c r="BV245" t="s">
        <v>268</v>
      </c>
      <c r="BW245" t="s">
        <v>268</v>
      </c>
      <c r="BX245" t="s">
        <v>268</v>
      </c>
      <c r="BY245">
        <v>60</v>
      </c>
      <c r="BZ245">
        <v>60</v>
      </c>
      <c r="CA245" t="s">
        <v>142</v>
      </c>
      <c r="CB245" s="356">
        <v>122</v>
      </c>
      <c r="CC245" t="s">
        <v>876</v>
      </c>
      <c r="CD245" t="s">
        <v>268</v>
      </c>
      <c r="CE245" t="s">
        <v>268</v>
      </c>
      <c r="CF245" s="356">
        <v>1</v>
      </c>
      <c r="CG245" t="s">
        <v>268</v>
      </c>
      <c r="CH245" t="s">
        <v>268</v>
      </c>
      <c r="CI245" t="s">
        <v>268</v>
      </c>
      <c r="CJ245" t="s">
        <v>268</v>
      </c>
      <c r="CK245" t="s">
        <v>268</v>
      </c>
      <c r="CL245" t="s">
        <v>268</v>
      </c>
      <c r="CM245" t="s">
        <v>11224</v>
      </c>
      <c r="CN245">
        <v>46.51</v>
      </c>
      <c r="CO245" t="s">
        <v>268</v>
      </c>
      <c r="CP245">
        <v>46.51</v>
      </c>
      <c r="CQ245">
        <v>365</v>
      </c>
      <c r="CR245" t="s">
        <v>878</v>
      </c>
      <c r="CS245" t="s">
        <v>11225</v>
      </c>
      <c r="CT245" t="s">
        <v>11226</v>
      </c>
      <c r="CU245" t="s">
        <v>11227</v>
      </c>
      <c r="CV245" t="s">
        <v>268</v>
      </c>
      <c r="CW245" t="s">
        <v>268</v>
      </c>
      <c r="CX245" t="s">
        <v>268</v>
      </c>
      <c r="CY245" t="s">
        <v>268</v>
      </c>
      <c r="CZ245" t="s">
        <v>268</v>
      </c>
      <c r="DA245" t="s">
        <v>268</v>
      </c>
      <c r="DB245" s="429">
        <f t="shared" si="45"/>
        <v>0</v>
      </c>
      <c r="DC245" s="284">
        <f t="shared" si="46"/>
        <v>0</v>
      </c>
      <c r="DD245" s="284">
        <f t="shared" si="47"/>
        <v>0</v>
      </c>
      <c r="DE245" s="284">
        <f t="shared" si="48"/>
        <v>0</v>
      </c>
      <c r="DF245" s="295">
        <f t="shared" si="49"/>
        <v>60</v>
      </c>
      <c r="DG245" s="284">
        <f t="shared" si="50"/>
        <v>0</v>
      </c>
      <c r="DH245" s="284">
        <f t="shared" si="51"/>
        <v>0</v>
      </c>
      <c r="DI245" s="284">
        <f t="shared" si="52"/>
        <v>0</v>
      </c>
      <c r="DJ245" s="284">
        <f t="shared" si="53"/>
        <v>0</v>
      </c>
      <c r="DK245" s="295">
        <f t="shared" si="54"/>
        <v>1</v>
      </c>
      <c r="DL245" s="297">
        <f t="shared" si="55"/>
        <v>1</v>
      </c>
      <c r="DM245" s="430">
        <f>IFERROR(IF(CA245="D",IF(DL245="A dispo.",DF245*VLOOKUP('DATI INPUT'!$F$27,TARIFFE_UD,4,FALSE),DF245*VLOOKUP(DL245,TARIFFE_UD,4,FALSE)),DF245*VLOOKUP(CB245-100,TARIFFE_UND,4,FALSE)),0)</f>
        <v>29.581287182784394</v>
      </c>
      <c r="DN245" s="430">
        <f>IFERROR(IF(CA245="D",IF(DL245="A dispo.",DK245*VLOOKUP('DATI INPUT'!$F$27,TARIFFE_UD,5,FALSE),DK245*VLOOKUP(DL245,TARIFFE_UD,5,FALSE)),DK245*VLOOKUP(CB245-100,TARIFFE_UND,5,FALSE)),0)</f>
        <v>16.930848468833439</v>
      </c>
      <c r="DO245" s="431">
        <f t="shared" si="56"/>
        <v>2.1356516178343554E-3</v>
      </c>
      <c r="DP245" s="299">
        <f>IFERROR(IF(CA245="D",IF(DL245="A dispo.",DF245*VLOOKUP('DATI INPUT'!$F$27,TARIFFE_UD,2,FALSE),DF245*VLOOKUP(DL245,TARIFFE_UD,2,FALSE)),DF245*VLOOKUP(CB245-100,TARIFFE_UND,2,FALSE)),0)</f>
        <v>36.957685276533695</v>
      </c>
      <c r="DQ245" s="299">
        <f>IFERROR(IF(CA245="D",IF(DL245="A dispo.",DK245*VLOOKUP('DATI INPUT'!$F$27,TARIFFE_UD,3,FALSE),DK245*VLOOKUP(DL245,TARIFFE_UD,3,FALSE)),DK245*VLOOKUP(CB245-100,TARIFFE_UND,3,FALSE)),0)</f>
        <v>15.164853048114928</v>
      </c>
      <c r="DR245" s="299">
        <f t="shared" si="57"/>
        <v>52.122538324648623</v>
      </c>
    </row>
    <row r="246" spans="1:122" x14ac:dyDescent="0.25">
      <c r="A246" t="s">
        <v>3452</v>
      </c>
      <c r="B246" t="s">
        <v>1413</v>
      </c>
      <c r="C246" t="s">
        <v>3453</v>
      </c>
      <c r="D246" t="s">
        <v>3446</v>
      </c>
      <c r="E246" t="s">
        <v>268</v>
      </c>
      <c r="F246" t="s">
        <v>156</v>
      </c>
      <c r="G246" t="s">
        <v>3447</v>
      </c>
      <c r="H246" t="s">
        <v>3427</v>
      </c>
      <c r="I246" t="s">
        <v>1442</v>
      </c>
      <c r="J246" t="s">
        <v>156</v>
      </c>
      <c r="K246" t="s">
        <v>3448</v>
      </c>
      <c r="L246" t="s">
        <v>960</v>
      </c>
      <c r="M246" t="s">
        <v>3449</v>
      </c>
      <c r="N246" t="s">
        <v>984</v>
      </c>
      <c r="O246" t="s">
        <v>873</v>
      </c>
      <c r="P246" t="s">
        <v>887</v>
      </c>
      <c r="Q246" t="s">
        <v>330</v>
      </c>
      <c r="R246" t="s">
        <v>268</v>
      </c>
      <c r="S246" t="s">
        <v>268</v>
      </c>
      <c r="T246" t="s">
        <v>268</v>
      </c>
      <c r="U246" t="s">
        <v>268</v>
      </c>
      <c r="V246" t="s">
        <v>268</v>
      </c>
      <c r="W246" t="s">
        <v>3449</v>
      </c>
      <c r="X246" t="s">
        <v>887</v>
      </c>
      <c r="Y246" t="s">
        <v>330</v>
      </c>
      <c r="Z246" t="s">
        <v>268</v>
      </c>
      <c r="AA246" t="s">
        <v>268</v>
      </c>
      <c r="AB246" t="s">
        <v>268</v>
      </c>
      <c r="AC246" t="s">
        <v>268</v>
      </c>
      <c r="AD246" t="s">
        <v>268</v>
      </c>
      <c r="AE246" t="s">
        <v>287</v>
      </c>
      <c r="AF246" t="s">
        <v>1811</v>
      </c>
      <c r="AG246" t="s">
        <v>875</v>
      </c>
      <c r="AH246" t="s">
        <v>1848</v>
      </c>
      <c r="AI246" t="s">
        <v>938</v>
      </c>
      <c r="AJ246" t="s">
        <v>268</v>
      </c>
      <c r="AK246" t="s">
        <v>410</v>
      </c>
      <c r="AL246" t="s">
        <v>268</v>
      </c>
      <c r="AM246" t="s">
        <v>355</v>
      </c>
      <c r="AN246" t="s">
        <v>268</v>
      </c>
      <c r="AO246" t="s">
        <v>268</v>
      </c>
      <c r="AP246" t="s">
        <v>268</v>
      </c>
      <c r="AQ246" t="s">
        <v>268</v>
      </c>
      <c r="AR246" t="s">
        <v>268</v>
      </c>
      <c r="AS246" t="s">
        <v>268</v>
      </c>
      <c r="AT246" t="s">
        <v>268</v>
      </c>
      <c r="AU246" t="s">
        <v>268</v>
      </c>
      <c r="AV246" t="s">
        <v>268</v>
      </c>
      <c r="AW246" t="s">
        <v>268</v>
      </c>
      <c r="AX246" t="s">
        <v>268</v>
      </c>
      <c r="AY246" t="s">
        <v>268</v>
      </c>
      <c r="AZ246" t="s">
        <v>268</v>
      </c>
      <c r="BA246" t="s">
        <v>268</v>
      </c>
      <c r="BB246" t="s">
        <v>268</v>
      </c>
      <c r="BC246" t="s">
        <v>268</v>
      </c>
      <c r="BD246" t="s">
        <v>268</v>
      </c>
      <c r="BE246" t="s">
        <v>268</v>
      </c>
      <c r="BF246" t="s">
        <v>268</v>
      </c>
      <c r="BG246" t="s">
        <v>268</v>
      </c>
      <c r="BH246" t="s">
        <v>268</v>
      </c>
      <c r="BI246" t="s">
        <v>268</v>
      </c>
      <c r="BJ246" t="s">
        <v>268</v>
      </c>
      <c r="BK246" t="s">
        <v>268</v>
      </c>
      <c r="BL246" t="s">
        <v>268</v>
      </c>
      <c r="BM246" t="s">
        <v>268</v>
      </c>
      <c r="BN246" t="s">
        <v>268</v>
      </c>
      <c r="BO246" t="s">
        <v>268</v>
      </c>
      <c r="BP246" t="s">
        <v>268</v>
      </c>
      <c r="BQ246" t="s">
        <v>268</v>
      </c>
      <c r="BR246" t="s">
        <v>268</v>
      </c>
      <c r="BS246" t="s">
        <v>268</v>
      </c>
      <c r="BT246" t="s">
        <v>268</v>
      </c>
      <c r="BU246" t="s">
        <v>268</v>
      </c>
      <c r="BV246" t="s">
        <v>268</v>
      </c>
      <c r="BW246" t="s">
        <v>268</v>
      </c>
      <c r="BX246" t="s">
        <v>268</v>
      </c>
      <c r="BY246">
        <v>25</v>
      </c>
      <c r="BZ246">
        <v>25</v>
      </c>
      <c r="CA246" t="s">
        <v>142</v>
      </c>
      <c r="CB246" s="356">
        <v>123</v>
      </c>
      <c r="CC246" t="s">
        <v>1817</v>
      </c>
      <c r="CD246" t="s">
        <v>268</v>
      </c>
      <c r="CE246" t="s">
        <v>268</v>
      </c>
      <c r="CF246" s="356">
        <v>2</v>
      </c>
      <c r="CG246" t="s">
        <v>268</v>
      </c>
      <c r="CH246" t="s">
        <v>268</v>
      </c>
      <c r="CI246" t="s">
        <v>268</v>
      </c>
      <c r="CJ246" t="s">
        <v>268</v>
      </c>
      <c r="CK246" t="s">
        <v>268</v>
      </c>
      <c r="CL246" t="s">
        <v>268</v>
      </c>
      <c r="CM246" t="s">
        <v>11224</v>
      </c>
      <c r="CN246">
        <v>14.38</v>
      </c>
      <c r="CO246" t="s">
        <v>268</v>
      </c>
      <c r="CP246">
        <v>14.38</v>
      </c>
      <c r="CQ246">
        <v>365</v>
      </c>
      <c r="CR246" t="s">
        <v>878</v>
      </c>
      <c r="CS246" t="s">
        <v>11225</v>
      </c>
      <c r="CT246" t="s">
        <v>11226</v>
      </c>
      <c r="CU246" t="s">
        <v>11227</v>
      </c>
      <c r="CV246" t="s">
        <v>268</v>
      </c>
      <c r="CW246" t="s">
        <v>268</v>
      </c>
      <c r="CX246" t="s">
        <v>268</v>
      </c>
      <c r="CY246" t="s">
        <v>268</v>
      </c>
      <c r="CZ246" t="s">
        <v>268</v>
      </c>
      <c r="DA246" t="s">
        <v>268</v>
      </c>
      <c r="DB246" s="429">
        <f t="shared" si="45"/>
        <v>0</v>
      </c>
      <c r="DC246" s="284">
        <f t="shared" si="46"/>
        <v>0</v>
      </c>
      <c r="DD246" s="284">
        <f t="shared" si="47"/>
        <v>0</v>
      </c>
      <c r="DE246" s="284">
        <f t="shared" si="48"/>
        <v>0</v>
      </c>
      <c r="DF246" s="295">
        <f t="shared" si="49"/>
        <v>25</v>
      </c>
      <c r="DG246" s="284">
        <f t="shared" si="50"/>
        <v>1</v>
      </c>
      <c r="DH246" s="284">
        <f t="shared" si="51"/>
        <v>0</v>
      </c>
      <c r="DI246" s="284">
        <f t="shared" si="52"/>
        <v>0</v>
      </c>
      <c r="DJ246" s="284">
        <f t="shared" si="53"/>
        <v>0</v>
      </c>
      <c r="DK246" s="295">
        <f t="shared" si="54"/>
        <v>0</v>
      </c>
      <c r="DL246" s="297">
        <f t="shared" si="55"/>
        <v>2</v>
      </c>
      <c r="DM246" s="430">
        <f>IFERROR(IF(CA246="D",IF(DL246="A dispo.",DF246*VLOOKUP('DATI INPUT'!$F$27,TARIFFE_UD,4,FALSE),DF246*VLOOKUP(DL246,TARIFFE_UD,4,FALSE)),DF246*VLOOKUP(CB246-100,TARIFFE_UND,4,FALSE)),0)</f>
        <v>14.379792380520193</v>
      </c>
      <c r="DN246" s="430">
        <f>IFERROR(IF(CA246="D",IF(DL246="A dispo.",DK246*VLOOKUP('DATI INPUT'!$F$27,TARIFFE_UD,5,FALSE),DK246*VLOOKUP(DL246,TARIFFE_UD,5,FALSE)),DK246*VLOOKUP(CB246-100,TARIFFE_UND,5,FALSE)),0)</f>
        <v>0</v>
      </c>
      <c r="DO246" s="431">
        <f t="shared" si="56"/>
        <v>-2.0761947980751927E-4</v>
      </c>
      <c r="DP246" s="299">
        <f>IFERROR(IF(CA246="D",IF(DL246="A dispo.",DF246*VLOOKUP('DATI INPUT'!$F$27,TARIFFE_UD,2,FALSE),DF246*VLOOKUP(DL246,TARIFFE_UD,2,FALSE)),DF246*VLOOKUP(CB246-100,TARIFFE_UND,2,FALSE)),0)</f>
        <v>17.96554145387055</v>
      </c>
      <c r="DQ246" s="299">
        <f>IFERROR(IF(CA246="D",IF(DL246="A dispo.",DK246*VLOOKUP('DATI INPUT'!$F$27,TARIFFE_UD,3,FALSE),DK246*VLOOKUP(DL246,TARIFFE_UD,3,FALSE)),DK246*VLOOKUP(CB246-100,TARIFFE_UND,3,FALSE)),0)</f>
        <v>0</v>
      </c>
      <c r="DR246" s="299">
        <f t="shared" si="57"/>
        <v>17.96554145387055</v>
      </c>
    </row>
    <row r="247" spans="1:122" x14ac:dyDescent="0.25">
      <c r="A247" t="s">
        <v>3454</v>
      </c>
      <c r="B247" t="s">
        <v>3455</v>
      </c>
      <c r="C247" t="s">
        <v>3456</v>
      </c>
      <c r="D247" t="s">
        <v>3457</v>
      </c>
      <c r="E247" t="s">
        <v>268</v>
      </c>
      <c r="F247" t="s">
        <v>156</v>
      </c>
      <c r="G247" t="s">
        <v>3458</v>
      </c>
      <c r="H247" t="s">
        <v>3427</v>
      </c>
      <c r="I247" t="s">
        <v>3459</v>
      </c>
      <c r="J247" t="s">
        <v>274</v>
      </c>
      <c r="K247" t="s">
        <v>3460</v>
      </c>
      <c r="L247" t="s">
        <v>960</v>
      </c>
      <c r="M247" t="s">
        <v>3436</v>
      </c>
      <c r="N247" t="s">
        <v>984</v>
      </c>
      <c r="O247" t="s">
        <v>873</v>
      </c>
      <c r="P247" t="s">
        <v>3437</v>
      </c>
      <c r="Q247" t="s">
        <v>280</v>
      </c>
      <c r="R247" t="s">
        <v>268</v>
      </c>
      <c r="S247" t="s">
        <v>268</v>
      </c>
      <c r="T247" t="s">
        <v>268</v>
      </c>
      <c r="U247" t="s">
        <v>268</v>
      </c>
      <c r="V247" t="s">
        <v>268</v>
      </c>
      <c r="W247" t="s">
        <v>3436</v>
      </c>
      <c r="X247" t="s">
        <v>3437</v>
      </c>
      <c r="Y247" t="s">
        <v>280</v>
      </c>
      <c r="Z247" t="s">
        <v>268</v>
      </c>
      <c r="AA247" t="s">
        <v>268</v>
      </c>
      <c r="AB247" t="s">
        <v>268</v>
      </c>
      <c r="AC247" t="s">
        <v>268</v>
      </c>
      <c r="AD247" t="s">
        <v>268</v>
      </c>
      <c r="AE247" t="s">
        <v>287</v>
      </c>
      <c r="AF247" t="s">
        <v>1811</v>
      </c>
      <c r="AG247" t="s">
        <v>875</v>
      </c>
      <c r="AH247" t="s">
        <v>1831</v>
      </c>
      <c r="AI247" t="s">
        <v>968</v>
      </c>
      <c r="AJ247" t="s">
        <v>268</v>
      </c>
      <c r="AK247" t="s">
        <v>377</v>
      </c>
      <c r="AL247" t="s">
        <v>268</v>
      </c>
      <c r="AM247" t="s">
        <v>288</v>
      </c>
      <c r="AN247" t="s">
        <v>268</v>
      </c>
      <c r="AO247" t="s">
        <v>268</v>
      </c>
      <c r="AP247" t="s">
        <v>268</v>
      </c>
      <c r="AQ247" t="s">
        <v>268</v>
      </c>
      <c r="AR247" t="s">
        <v>268</v>
      </c>
      <c r="AS247" t="s">
        <v>268</v>
      </c>
      <c r="AT247" t="s">
        <v>268</v>
      </c>
      <c r="AU247" t="s">
        <v>268</v>
      </c>
      <c r="AV247" t="s">
        <v>268</v>
      </c>
      <c r="AW247" t="s">
        <v>268</v>
      </c>
      <c r="AX247" t="s">
        <v>268</v>
      </c>
      <c r="AY247" t="s">
        <v>268</v>
      </c>
      <c r="AZ247" t="s">
        <v>268</v>
      </c>
      <c r="BA247" t="s">
        <v>268</v>
      </c>
      <c r="BB247" t="s">
        <v>268</v>
      </c>
      <c r="BC247" t="s">
        <v>268</v>
      </c>
      <c r="BD247" t="s">
        <v>268</v>
      </c>
      <c r="BE247" t="s">
        <v>268</v>
      </c>
      <c r="BF247" t="s">
        <v>268</v>
      </c>
      <c r="BG247" t="s">
        <v>268</v>
      </c>
      <c r="BH247" t="s">
        <v>268</v>
      </c>
      <c r="BI247" t="s">
        <v>268</v>
      </c>
      <c r="BJ247" t="s">
        <v>268</v>
      </c>
      <c r="BK247" t="s">
        <v>268</v>
      </c>
      <c r="BL247" t="s">
        <v>268</v>
      </c>
      <c r="BM247" t="s">
        <v>268</v>
      </c>
      <c r="BN247" t="s">
        <v>268</v>
      </c>
      <c r="BO247" t="s">
        <v>268</v>
      </c>
      <c r="BP247" t="s">
        <v>268</v>
      </c>
      <c r="BQ247" t="s">
        <v>268</v>
      </c>
      <c r="BR247" t="s">
        <v>268</v>
      </c>
      <c r="BS247" t="s">
        <v>268</v>
      </c>
      <c r="BT247" t="s">
        <v>268</v>
      </c>
      <c r="BU247" t="s">
        <v>268</v>
      </c>
      <c r="BV247" t="s">
        <v>268</v>
      </c>
      <c r="BW247" t="s">
        <v>268</v>
      </c>
      <c r="BX247" t="s">
        <v>268</v>
      </c>
      <c r="BY247">
        <v>72</v>
      </c>
      <c r="BZ247">
        <v>72</v>
      </c>
      <c r="CA247" t="s">
        <v>142</v>
      </c>
      <c r="CB247" s="356">
        <v>122</v>
      </c>
      <c r="CC247" t="s">
        <v>876</v>
      </c>
      <c r="CD247" t="s">
        <v>268</v>
      </c>
      <c r="CE247" t="s">
        <v>268</v>
      </c>
      <c r="CF247" s="356">
        <v>1</v>
      </c>
      <c r="CG247" t="s">
        <v>268</v>
      </c>
      <c r="CH247" t="s">
        <v>268</v>
      </c>
      <c r="CI247" t="s">
        <v>268</v>
      </c>
      <c r="CJ247" t="s">
        <v>268</v>
      </c>
      <c r="CK247" t="s">
        <v>268</v>
      </c>
      <c r="CL247" t="s">
        <v>268</v>
      </c>
      <c r="CM247" t="s">
        <v>11224</v>
      </c>
      <c r="CN247">
        <v>52.43</v>
      </c>
      <c r="CO247" t="s">
        <v>268</v>
      </c>
      <c r="CP247">
        <v>52.43</v>
      </c>
      <c r="CQ247">
        <v>365</v>
      </c>
      <c r="CR247" t="s">
        <v>878</v>
      </c>
      <c r="CS247" t="s">
        <v>11225</v>
      </c>
      <c r="CT247" t="s">
        <v>11226</v>
      </c>
      <c r="CU247" t="s">
        <v>11227</v>
      </c>
      <c r="CV247" t="s">
        <v>268</v>
      </c>
      <c r="CW247" t="s">
        <v>268</v>
      </c>
      <c r="CX247" t="s">
        <v>268</v>
      </c>
      <c r="CY247" t="s">
        <v>268</v>
      </c>
      <c r="CZ247" t="s">
        <v>268</v>
      </c>
      <c r="DA247" t="s">
        <v>268</v>
      </c>
      <c r="DB247" s="429">
        <f t="shared" si="45"/>
        <v>0</v>
      </c>
      <c r="DC247" s="284">
        <f t="shared" si="46"/>
        <v>0</v>
      </c>
      <c r="DD247" s="284">
        <f t="shared" si="47"/>
        <v>0</v>
      </c>
      <c r="DE247" s="284">
        <f t="shared" si="48"/>
        <v>0</v>
      </c>
      <c r="DF247" s="295">
        <f t="shared" si="49"/>
        <v>72</v>
      </c>
      <c r="DG247" s="284">
        <f t="shared" si="50"/>
        <v>0</v>
      </c>
      <c r="DH247" s="284">
        <f t="shared" si="51"/>
        <v>0</v>
      </c>
      <c r="DI247" s="284">
        <f t="shared" si="52"/>
        <v>0</v>
      </c>
      <c r="DJ247" s="284">
        <f t="shared" si="53"/>
        <v>0</v>
      </c>
      <c r="DK247" s="295">
        <f t="shared" si="54"/>
        <v>1</v>
      </c>
      <c r="DL247" s="297">
        <f t="shared" si="55"/>
        <v>1</v>
      </c>
      <c r="DM247" s="430">
        <f>IFERROR(IF(CA247="D",IF(DL247="A dispo.",DF247*VLOOKUP('DATI INPUT'!$F$27,TARIFFE_UD,4,FALSE),DF247*VLOOKUP(DL247,TARIFFE_UD,4,FALSE)),DF247*VLOOKUP(CB247-100,TARIFFE_UND,4,FALSE)),0)</f>
        <v>35.497544619341269</v>
      </c>
      <c r="DN247" s="430">
        <f>IFERROR(IF(CA247="D",IF(DL247="A dispo.",DK247*VLOOKUP('DATI INPUT'!$F$27,TARIFFE_UD,5,FALSE),DK247*VLOOKUP(DL247,TARIFFE_UD,5,FALSE)),DK247*VLOOKUP(CB247-100,TARIFFE_UND,5,FALSE)),0)</f>
        <v>16.930848468833439</v>
      </c>
      <c r="DO247" s="431">
        <f t="shared" si="56"/>
        <v>-1.6069118252914905E-3</v>
      </c>
      <c r="DP247" s="299">
        <f>IFERROR(IF(CA247="D",IF(DL247="A dispo.",DF247*VLOOKUP('DATI INPUT'!$F$27,TARIFFE_UD,2,FALSE),DF247*VLOOKUP(DL247,TARIFFE_UD,2,FALSE)),DF247*VLOOKUP(CB247-100,TARIFFE_UND,2,FALSE)),0)</f>
        <v>44.349222331840437</v>
      </c>
      <c r="DQ247" s="299">
        <f>IFERROR(IF(CA247="D",IF(DL247="A dispo.",DK247*VLOOKUP('DATI INPUT'!$F$27,TARIFFE_UD,3,FALSE),DK247*VLOOKUP(DL247,TARIFFE_UD,3,FALSE)),DK247*VLOOKUP(CB247-100,TARIFFE_UND,3,FALSE)),0)</f>
        <v>15.164853048114928</v>
      </c>
      <c r="DR247" s="299">
        <f t="shared" si="57"/>
        <v>59.514075379955365</v>
      </c>
    </row>
    <row r="248" spans="1:122" x14ac:dyDescent="0.25">
      <c r="A248" t="s">
        <v>3461</v>
      </c>
      <c r="B248" t="s">
        <v>3462</v>
      </c>
      <c r="C248" t="s">
        <v>3463</v>
      </c>
      <c r="D248" t="s">
        <v>3464</v>
      </c>
      <c r="E248" t="s">
        <v>268</v>
      </c>
      <c r="F248" t="s">
        <v>156</v>
      </c>
      <c r="G248" t="s">
        <v>3465</v>
      </c>
      <c r="H248" t="s">
        <v>3307</v>
      </c>
      <c r="I248" t="s">
        <v>3466</v>
      </c>
      <c r="J248" t="s">
        <v>156</v>
      </c>
      <c r="K248" t="s">
        <v>3467</v>
      </c>
      <c r="L248" t="s">
        <v>960</v>
      </c>
      <c r="M248" t="s">
        <v>3468</v>
      </c>
      <c r="N248" t="s">
        <v>971</v>
      </c>
      <c r="O248" t="s">
        <v>873</v>
      </c>
      <c r="P248" t="s">
        <v>3469</v>
      </c>
      <c r="Q248" t="s">
        <v>329</v>
      </c>
      <c r="R248" t="s">
        <v>154</v>
      </c>
      <c r="S248" t="s">
        <v>268</v>
      </c>
      <c r="T248" t="s">
        <v>268</v>
      </c>
      <c r="U248" t="s">
        <v>268</v>
      </c>
      <c r="V248" t="s">
        <v>268</v>
      </c>
      <c r="W248" t="s">
        <v>3470</v>
      </c>
      <c r="X248" t="s">
        <v>1922</v>
      </c>
      <c r="Y248" t="s">
        <v>276</v>
      </c>
      <c r="Z248" t="s">
        <v>154</v>
      </c>
      <c r="AA248" t="s">
        <v>268</v>
      </c>
      <c r="AB248" t="s">
        <v>268</v>
      </c>
      <c r="AC248" t="s">
        <v>268</v>
      </c>
      <c r="AD248" t="s">
        <v>268</v>
      </c>
      <c r="AE248" t="s">
        <v>287</v>
      </c>
      <c r="AF248" t="s">
        <v>1811</v>
      </c>
      <c r="AG248" t="s">
        <v>875</v>
      </c>
      <c r="AH248" t="s">
        <v>1812</v>
      </c>
      <c r="AI248" t="s">
        <v>963</v>
      </c>
      <c r="AJ248" t="s">
        <v>268</v>
      </c>
      <c r="AK248" t="s">
        <v>366</v>
      </c>
      <c r="AL248" t="s">
        <v>268</v>
      </c>
      <c r="AM248" t="s">
        <v>268</v>
      </c>
      <c r="AN248" t="s">
        <v>268</v>
      </c>
      <c r="AO248" t="s">
        <v>268</v>
      </c>
      <c r="AP248" t="s">
        <v>268</v>
      </c>
      <c r="AQ248" t="s">
        <v>268</v>
      </c>
      <c r="AR248" t="s">
        <v>268</v>
      </c>
      <c r="AS248" t="s">
        <v>268</v>
      </c>
      <c r="AT248" t="s">
        <v>268</v>
      </c>
      <c r="AU248" t="s">
        <v>268</v>
      </c>
      <c r="AV248" t="s">
        <v>268</v>
      </c>
      <c r="AW248" t="s">
        <v>268</v>
      </c>
      <c r="AX248" t="s">
        <v>268</v>
      </c>
      <c r="AY248" t="s">
        <v>268</v>
      </c>
      <c r="AZ248" t="s">
        <v>268</v>
      </c>
      <c r="BA248" t="s">
        <v>268</v>
      </c>
      <c r="BB248" t="s">
        <v>268</v>
      </c>
      <c r="BC248" t="s">
        <v>268</v>
      </c>
      <c r="BD248" t="s">
        <v>268</v>
      </c>
      <c r="BE248" t="s">
        <v>268</v>
      </c>
      <c r="BF248" t="s">
        <v>268</v>
      </c>
      <c r="BG248" t="s">
        <v>268</v>
      </c>
      <c r="BH248" t="s">
        <v>268</v>
      </c>
      <c r="BI248" t="s">
        <v>268</v>
      </c>
      <c r="BJ248" t="s">
        <v>268</v>
      </c>
      <c r="BK248" t="s">
        <v>268</v>
      </c>
      <c r="BL248" t="s">
        <v>268</v>
      </c>
      <c r="BM248" t="s">
        <v>268</v>
      </c>
      <c r="BN248" t="s">
        <v>268</v>
      </c>
      <c r="BO248" t="s">
        <v>268</v>
      </c>
      <c r="BP248" t="s">
        <v>268</v>
      </c>
      <c r="BQ248" t="s">
        <v>268</v>
      </c>
      <c r="BR248" t="s">
        <v>268</v>
      </c>
      <c r="BS248" t="s">
        <v>268</v>
      </c>
      <c r="BT248" t="s">
        <v>268</v>
      </c>
      <c r="BU248" t="s">
        <v>268</v>
      </c>
      <c r="BV248" t="s">
        <v>268</v>
      </c>
      <c r="BW248" t="s">
        <v>268</v>
      </c>
      <c r="BX248" t="s">
        <v>268</v>
      </c>
      <c r="BY248">
        <v>60</v>
      </c>
      <c r="BZ248">
        <v>60</v>
      </c>
      <c r="CA248" t="s">
        <v>142</v>
      </c>
      <c r="CB248" s="356">
        <v>122</v>
      </c>
      <c r="CC248" t="s">
        <v>876</v>
      </c>
      <c r="CD248" t="s">
        <v>268</v>
      </c>
      <c r="CE248" t="s">
        <v>268</v>
      </c>
      <c r="CF248" t="s">
        <v>268</v>
      </c>
      <c r="CG248" t="s">
        <v>268</v>
      </c>
      <c r="CH248" t="s">
        <v>268</v>
      </c>
      <c r="CI248" t="s">
        <v>268</v>
      </c>
      <c r="CJ248" t="s">
        <v>268</v>
      </c>
      <c r="CK248" t="s">
        <v>268</v>
      </c>
      <c r="CL248" t="s">
        <v>268</v>
      </c>
      <c r="CM248" t="s">
        <v>11224</v>
      </c>
      <c r="CN248">
        <v>105.43</v>
      </c>
      <c r="CO248" t="s">
        <v>268</v>
      </c>
      <c r="CP248">
        <v>105.43</v>
      </c>
      <c r="CQ248">
        <v>365</v>
      </c>
      <c r="CR248" t="s">
        <v>878</v>
      </c>
      <c r="CS248" t="s">
        <v>11225</v>
      </c>
      <c r="CT248" t="s">
        <v>11226</v>
      </c>
      <c r="CU248" t="s">
        <v>11227</v>
      </c>
      <c r="CV248" t="s">
        <v>268</v>
      </c>
      <c r="CW248" t="s">
        <v>268</v>
      </c>
      <c r="CX248" t="s">
        <v>268</v>
      </c>
      <c r="CY248" t="s">
        <v>268</v>
      </c>
      <c r="CZ248" t="s">
        <v>268</v>
      </c>
      <c r="DA248" t="s">
        <v>268</v>
      </c>
      <c r="DB248" s="429">
        <f t="shared" si="45"/>
        <v>0</v>
      </c>
      <c r="DC248" s="284">
        <f t="shared" si="46"/>
        <v>0</v>
      </c>
      <c r="DD248" s="284">
        <f t="shared" si="47"/>
        <v>0</v>
      </c>
      <c r="DE248" s="284">
        <f t="shared" si="48"/>
        <v>0</v>
      </c>
      <c r="DF248" s="295">
        <f t="shared" si="49"/>
        <v>60</v>
      </c>
      <c r="DG248" s="284">
        <f t="shared" si="50"/>
        <v>0</v>
      </c>
      <c r="DH248" s="284">
        <f t="shared" si="51"/>
        <v>0</v>
      </c>
      <c r="DI248" s="284">
        <f t="shared" si="52"/>
        <v>0</v>
      </c>
      <c r="DJ248" s="284">
        <f t="shared" si="53"/>
        <v>0</v>
      </c>
      <c r="DK248" s="295">
        <f t="shared" si="54"/>
        <v>1</v>
      </c>
      <c r="DL248" s="297" t="str">
        <f t="shared" si="55"/>
        <v>A dispo.</v>
      </c>
      <c r="DM248" s="430">
        <f>IFERROR(IF(CA248="D",IF(DL248="A dispo.",DF248*VLOOKUP('DATI INPUT'!$F$27,TARIFFE_UD,4,FALSE),DF248*VLOOKUP(DL248,TARIFFE_UD,4,FALSE)),DF248*VLOOKUP(CB248-100,TARIFFE_UND,4,FALSE)),0)</f>
        <v>38.033083520722791</v>
      </c>
      <c r="DN248" s="430">
        <f>IFERROR(IF(CA248="D",IF(DL248="A dispo.",DK248*VLOOKUP('DATI INPUT'!$F$27,TARIFFE_UD,5,FALSE),DK248*VLOOKUP(DL248,TARIFFE_UD,5,FALSE)),DK248*VLOOKUP(CB248-100,TARIFFE_UND,5,FALSE)),0)</f>
        <v>67.397800635548478</v>
      </c>
      <c r="DO248" s="431">
        <f t="shared" si="56"/>
        <v>8.8415627126892105E-4</v>
      </c>
      <c r="DP248" s="299">
        <f>IFERROR(IF(CA248="D",IF(DL248="A dispo.",DF248*VLOOKUP('DATI INPUT'!$F$27,TARIFFE_UD,2,FALSE),DF248*VLOOKUP(DL248,TARIFFE_UD,2,FALSE)),DF248*VLOOKUP(CB248-100,TARIFFE_UND,2,FALSE)),0)</f>
        <v>47.517023926971895</v>
      </c>
      <c r="DQ248" s="299">
        <f>IFERROR(IF(CA248="D",IF(DL248="A dispo.",DK248*VLOOKUP('DATI INPUT'!$F$27,TARIFFE_UD,3,FALSE),DK248*VLOOKUP(DL248,TARIFFE_UD,3,FALSE)),DK248*VLOOKUP(CB248-100,TARIFFE_UND,3,FALSE)),0)</f>
        <v>60.367780403072892</v>
      </c>
      <c r="DR248" s="299">
        <f t="shared" si="57"/>
        <v>107.88480433004479</v>
      </c>
    </row>
    <row r="249" spans="1:122" x14ac:dyDescent="0.25">
      <c r="A249" t="s">
        <v>3471</v>
      </c>
      <c r="B249" t="s">
        <v>1002</v>
      </c>
      <c r="C249" t="s">
        <v>1366</v>
      </c>
      <c r="D249" t="s">
        <v>3472</v>
      </c>
      <c r="E249" t="s">
        <v>268</v>
      </c>
      <c r="F249" t="s">
        <v>156</v>
      </c>
      <c r="G249" t="s">
        <v>3473</v>
      </c>
      <c r="H249" t="s">
        <v>3307</v>
      </c>
      <c r="I249" t="s">
        <v>3474</v>
      </c>
      <c r="J249" t="s">
        <v>274</v>
      </c>
      <c r="K249" t="s">
        <v>1443</v>
      </c>
      <c r="L249" t="s">
        <v>960</v>
      </c>
      <c r="M249" t="s">
        <v>3475</v>
      </c>
      <c r="N249" t="s">
        <v>3476</v>
      </c>
      <c r="O249" t="s">
        <v>1231</v>
      </c>
      <c r="P249" t="s">
        <v>3477</v>
      </c>
      <c r="Q249" t="s">
        <v>268</v>
      </c>
      <c r="R249" t="s">
        <v>268</v>
      </c>
      <c r="S249" t="s">
        <v>268</v>
      </c>
      <c r="T249" t="s">
        <v>268</v>
      </c>
      <c r="U249" t="s">
        <v>268</v>
      </c>
      <c r="V249" t="s">
        <v>268</v>
      </c>
      <c r="W249" t="s">
        <v>3478</v>
      </c>
      <c r="X249" t="s">
        <v>1922</v>
      </c>
      <c r="Y249" t="s">
        <v>304</v>
      </c>
      <c r="Z249" t="s">
        <v>268</v>
      </c>
      <c r="AA249" t="s">
        <v>268</v>
      </c>
      <c r="AB249" t="s">
        <v>268</v>
      </c>
      <c r="AC249" t="s">
        <v>268</v>
      </c>
      <c r="AD249" t="s">
        <v>268</v>
      </c>
      <c r="AE249" t="s">
        <v>287</v>
      </c>
      <c r="AF249" t="s">
        <v>1811</v>
      </c>
      <c r="AG249" t="s">
        <v>875</v>
      </c>
      <c r="AH249" t="s">
        <v>1848</v>
      </c>
      <c r="AI249" t="s">
        <v>793</v>
      </c>
      <c r="AJ249" t="s">
        <v>268</v>
      </c>
      <c r="AK249" t="s">
        <v>377</v>
      </c>
      <c r="AL249" t="s">
        <v>268</v>
      </c>
      <c r="AM249" t="s">
        <v>405</v>
      </c>
      <c r="AN249" t="s">
        <v>268</v>
      </c>
      <c r="AO249" t="s">
        <v>268</v>
      </c>
      <c r="AP249" t="s">
        <v>268</v>
      </c>
      <c r="AQ249" t="s">
        <v>268</v>
      </c>
      <c r="AR249" t="s">
        <v>268</v>
      </c>
      <c r="AS249" t="s">
        <v>268</v>
      </c>
      <c r="AT249" t="s">
        <v>268</v>
      </c>
      <c r="AU249" t="s">
        <v>268</v>
      </c>
      <c r="AV249" t="s">
        <v>268</v>
      </c>
      <c r="AW249" t="s">
        <v>268</v>
      </c>
      <c r="AX249" t="s">
        <v>268</v>
      </c>
      <c r="AY249" t="s">
        <v>268</v>
      </c>
      <c r="AZ249" t="s">
        <v>268</v>
      </c>
      <c r="BA249" t="s">
        <v>268</v>
      </c>
      <c r="BB249" t="s">
        <v>268</v>
      </c>
      <c r="BC249" t="s">
        <v>268</v>
      </c>
      <c r="BD249" t="s">
        <v>268</v>
      </c>
      <c r="BE249" t="s">
        <v>268</v>
      </c>
      <c r="BF249" t="s">
        <v>268</v>
      </c>
      <c r="BG249" t="s">
        <v>268</v>
      </c>
      <c r="BH249" t="s">
        <v>268</v>
      </c>
      <c r="BI249" t="s">
        <v>268</v>
      </c>
      <c r="BJ249" t="s">
        <v>268</v>
      </c>
      <c r="BK249" t="s">
        <v>268</v>
      </c>
      <c r="BL249" t="s">
        <v>268</v>
      </c>
      <c r="BM249" t="s">
        <v>268</v>
      </c>
      <c r="BN249" t="s">
        <v>268</v>
      </c>
      <c r="BO249" t="s">
        <v>268</v>
      </c>
      <c r="BP249" t="s">
        <v>268</v>
      </c>
      <c r="BQ249" t="s">
        <v>268</v>
      </c>
      <c r="BR249" t="s">
        <v>268</v>
      </c>
      <c r="BS249" t="s">
        <v>268</v>
      </c>
      <c r="BT249" t="s">
        <v>268</v>
      </c>
      <c r="BU249" t="s">
        <v>268</v>
      </c>
      <c r="BV249" t="s">
        <v>268</v>
      </c>
      <c r="BW249" t="s">
        <v>268</v>
      </c>
      <c r="BX249" t="s">
        <v>268</v>
      </c>
      <c r="BY249">
        <v>35</v>
      </c>
      <c r="BZ249">
        <v>35</v>
      </c>
      <c r="CA249" t="s">
        <v>142</v>
      </c>
      <c r="CB249" s="356">
        <v>122</v>
      </c>
      <c r="CC249" t="s">
        <v>876</v>
      </c>
      <c r="CD249" t="s">
        <v>268</v>
      </c>
      <c r="CE249" t="s">
        <v>268</v>
      </c>
      <c r="CF249" t="s">
        <v>268</v>
      </c>
      <c r="CG249" t="s">
        <v>268</v>
      </c>
      <c r="CH249" t="s">
        <v>268</v>
      </c>
      <c r="CI249" t="s">
        <v>268</v>
      </c>
      <c r="CJ249" t="s">
        <v>268</v>
      </c>
      <c r="CK249" t="s">
        <v>268</v>
      </c>
      <c r="CL249" t="s">
        <v>268</v>
      </c>
      <c r="CM249" t="s">
        <v>11224</v>
      </c>
      <c r="CN249">
        <v>89.59</v>
      </c>
      <c r="CO249" t="s">
        <v>268</v>
      </c>
      <c r="CP249">
        <v>89.59</v>
      </c>
      <c r="CQ249">
        <v>365</v>
      </c>
      <c r="CR249" t="s">
        <v>878</v>
      </c>
      <c r="CS249" t="s">
        <v>11225</v>
      </c>
      <c r="CT249" t="s">
        <v>11226</v>
      </c>
      <c r="CU249" t="s">
        <v>11227</v>
      </c>
      <c r="CV249" t="s">
        <v>268</v>
      </c>
      <c r="CW249" t="s">
        <v>268</v>
      </c>
      <c r="CX249" t="s">
        <v>268</v>
      </c>
      <c r="CY249" t="s">
        <v>268</v>
      </c>
      <c r="CZ249" t="s">
        <v>268</v>
      </c>
      <c r="DA249" t="s">
        <v>268</v>
      </c>
      <c r="DB249" s="429">
        <f t="shared" si="45"/>
        <v>0</v>
      </c>
      <c r="DC249" s="284">
        <f t="shared" si="46"/>
        <v>0</v>
      </c>
      <c r="DD249" s="284">
        <f t="shared" si="47"/>
        <v>0</v>
      </c>
      <c r="DE249" s="284">
        <f t="shared" si="48"/>
        <v>0</v>
      </c>
      <c r="DF249" s="295">
        <f t="shared" si="49"/>
        <v>35</v>
      </c>
      <c r="DG249" s="284">
        <f t="shared" si="50"/>
        <v>0</v>
      </c>
      <c r="DH249" s="284">
        <f t="shared" si="51"/>
        <v>0</v>
      </c>
      <c r="DI249" s="284">
        <f t="shared" si="52"/>
        <v>0</v>
      </c>
      <c r="DJ249" s="284">
        <f t="shared" si="53"/>
        <v>0</v>
      </c>
      <c r="DK249" s="295">
        <f t="shared" si="54"/>
        <v>1</v>
      </c>
      <c r="DL249" s="297" t="str">
        <f t="shared" si="55"/>
        <v>A dispo.</v>
      </c>
      <c r="DM249" s="430">
        <f>IFERROR(IF(CA249="D",IF(DL249="A dispo.",DF249*VLOOKUP('DATI INPUT'!$F$27,TARIFFE_UD,4,FALSE),DF249*VLOOKUP(DL249,TARIFFE_UD,4,FALSE)),DF249*VLOOKUP(CB249-100,TARIFFE_UND,4,FALSE)),0)</f>
        <v>22.185965387088295</v>
      </c>
      <c r="DN249" s="430">
        <f>IFERROR(IF(CA249="D",IF(DL249="A dispo.",DK249*VLOOKUP('DATI INPUT'!$F$27,TARIFFE_UD,5,FALSE),DK249*VLOOKUP(DL249,TARIFFE_UD,5,FALSE)),DK249*VLOOKUP(CB249-100,TARIFFE_UND,5,FALSE)),0)</f>
        <v>67.397800635548478</v>
      </c>
      <c r="DO249" s="431">
        <f t="shared" si="56"/>
        <v>-6.2339773632231754E-3</v>
      </c>
      <c r="DP249" s="299">
        <f>IFERROR(IF(CA249="D",IF(DL249="A dispo.",DF249*VLOOKUP('DATI INPUT'!$F$27,TARIFFE_UD,2,FALSE),DF249*VLOOKUP(DL249,TARIFFE_UD,2,FALSE)),DF249*VLOOKUP(CB249-100,TARIFFE_UND,2,FALSE)),0)</f>
        <v>27.718263957400271</v>
      </c>
      <c r="DQ249" s="299">
        <f>IFERROR(IF(CA249="D",IF(DL249="A dispo.",DK249*VLOOKUP('DATI INPUT'!$F$27,TARIFFE_UD,3,FALSE),DK249*VLOOKUP(DL249,TARIFFE_UD,3,FALSE)),DK249*VLOOKUP(CB249-100,TARIFFE_UND,3,FALSE)),0)</f>
        <v>60.367780403072892</v>
      </c>
      <c r="DR249" s="299">
        <f t="shared" si="57"/>
        <v>88.086044360473167</v>
      </c>
    </row>
    <row r="250" spans="1:122" x14ac:dyDescent="0.25">
      <c r="A250" t="s">
        <v>3479</v>
      </c>
      <c r="B250" t="s">
        <v>1002</v>
      </c>
      <c r="C250" t="s">
        <v>3480</v>
      </c>
      <c r="D250" t="s">
        <v>3472</v>
      </c>
      <c r="E250" t="s">
        <v>268</v>
      </c>
      <c r="F250" t="s">
        <v>156</v>
      </c>
      <c r="G250" t="s">
        <v>3473</v>
      </c>
      <c r="H250" t="s">
        <v>3307</v>
      </c>
      <c r="I250" t="s">
        <v>3474</v>
      </c>
      <c r="J250" t="s">
        <v>274</v>
      </c>
      <c r="K250" t="s">
        <v>1443</v>
      </c>
      <c r="L250" t="s">
        <v>960</v>
      </c>
      <c r="M250" t="s">
        <v>3475</v>
      </c>
      <c r="N250" t="s">
        <v>3476</v>
      </c>
      <c r="O250" t="s">
        <v>1231</v>
      </c>
      <c r="P250" t="s">
        <v>3477</v>
      </c>
      <c r="Q250" t="s">
        <v>268</v>
      </c>
      <c r="R250" t="s">
        <v>268</v>
      </c>
      <c r="S250" t="s">
        <v>268</v>
      </c>
      <c r="T250" t="s">
        <v>268</v>
      </c>
      <c r="U250" t="s">
        <v>268</v>
      </c>
      <c r="V250" t="s">
        <v>268</v>
      </c>
      <c r="W250" t="s">
        <v>3478</v>
      </c>
      <c r="X250" t="s">
        <v>1922</v>
      </c>
      <c r="Y250" t="s">
        <v>304</v>
      </c>
      <c r="Z250" t="s">
        <v>268</v>
      </c>
      <c r="AA250" t="s">
        <v>268</v>
      </c>
      <c r="AB250" t="s">
        <v>268</v>
      </c>
      <c r="AC250" t="s">
        <v>268</v>
      </c>
      <c r="AD250" t="s">
        <v>268</v>
      </c>
      <c r="AE250" t="s">
        <v>287</v>
      </c>
      <c r="AF250" t="s">
        <v>1811</v>
      </c>
      <c r="AG250" t="s">
        <v>875</v>
      </c>
      <c r="AH250" t="s">
        <v>1848</v>
      </c>
      <c r="AI250" t="s">
        <v>793</v>
      </c>
      <c r="AJ250" t="s">
        <v>268</v>
      </c>
      <c r="AK250" t="s">
        <v>377</v>
      </c>
      <c r="AL250" t="s">
        <v>268</v>
      </c>
      <c r="AM250" t="s">
        <v>405</v>
      </c>
      <c r="AN250" t="s">
        <v>268</v>
      </c>
      <c r="AO250" t="s">
        <v>268</v>
      </c>
      <c r="AP250" t="s">
        <v>268</v>
      </c>
      <c r="AQ250" t="s">
        <v>268</v>
      </c>
      <c r="AR250" t="s">
        <v>268</v>
      </c>
      <c r="AS250" t="s">
        <v>268</v>
      </c>
      <c r="AT250" t="s">
        <v>268</v>
      </c>
      <c r="AU250" t="s">
        <v>268</v>
      </c>
      <c r="AV250" t="s">
        <v>268</v>
      </c>
      <c r="AW250" t="s">
        <v>268</v>
      </c>
      <c r="AX250" t="s">
        <v>268</v>
      </c>
      <c r="AY250" t="s">
        <v>268</v>
      </c>
      <c r="AZ250" t="s">
        <v>268</v>
      </c>
      <c r="BA250" t="s">
        <v>268</v>
      </c>
      <c r="BB250" t="s">
        <v>268</v>
      </c>
      <c r="BC250" t="s">
        <v>268</v>
      </c>
      <c r="BD250" t="s">
        <v>268</v>
      </c>
      <c r="BE250" t="s">
        <v>268</v>
      </c>
      <c r="BF250" t="s">
        <v>268</v>
      </c>
      <c r="BG250" t="s">
        <v>268</v>
      </c>
      <c r="BH250" t="s">
        <v>268</v>
      </c>
      <c r="BI250" t="s">
        <v>268</v>
      </c>
      <c r="BJ250" t="s">
        <v>268</v>
      </c>
      <c r="BK250" t="s">
        <v>268</v>
      </c>
      <c r="BL250" t="s">
        <v>268</v>
      </c>
      <c r="BM250" t="s">
        <v>268</v>
      </c>
      <c r="BN250" t="s">
        <v>268</v>
      </c>
      <c r="BO250" t="s">
        <v>268</v>
      </c>
      <c r="BP250" t="s">
        <v>268</v>
      </c>
      <c r="BQ250" t="s">
        <v>268</v>
      </c>
      <c r="BR250" t="s">
        <v>268</v>
      </c>
      <c r="BS250" t="s">
        <v>268</v>
      </c>
      <c r="BT250" t="s">
        <v>268</v>
      </c>
      <c r="BU250" t="s">
        <v>268</v>
      </c>
      <c r="BV250" t="s">
        <v>268</v>
      </c>
      <c r="BW250" t="s">
        <v>268</v>
      </c>
      <c r="BX250" t="s">
        <v>268</v>
      </c>
      <c r="BY250">
        <v>20</v>
      </c>
      <c r="BZ250">
        <v>20</v>
      </c>
      <c r="CA250" t="s">
        <v>142</v>
      </c>
      <c r="CB250" s="356">
        <v>123</v>
      </c>
      <c r="CC250" t="s">
        <v>1817</v>
      </c>
      <c r="CD250" t="s">
        <v>268</v>
      </c>
      <c r="CE250" t="s">
        <v>268</v>
      </c>
      <c r="CF250" t="s">
        <v>268</v>
      </c>
      <c r="CG250" t="s">
        <v>268</v>
      </c>
      <c r="CH250" t="s">
        <v>268</v>
      </c>
      <c r="CI250" t="s">
        <v>268</v>
      </c>
      <c r="CJ250" t="s">
        <v>268</v>
      </c>
      <c r="CK250" t="s">
        <v>268</v>
      </c>
      <c r="CL250" t="s">
        <v>268</v>
      </c>
      <c r="CM250" t="s">
        <v>11224</v>
      </c>
      <c r="CN250">
        <v>12.68</v>
      </c>
      <c r="CO250" t="s">
        <v>268</v>
      </c>
      <c r="CP250">
        <v>12.68</v>
      </c>
      <c r="CQ250">
        <v>365</v>
      </c>
      <c r="CR250" t="s">
        <v>878</v>
      </c>
      <c r="CS250" t="s">
        <v>11225</v>
      </c>
      <c r="CT250" t="s">
        <v>11226</v>
      </c>
      <c r="CU250" t="s">
        <v>11227</v>
      </c>
      <c r="CV250" t="s">
        <v>268</v>
      </c>
      <c r="CW250" t="s">
        <v>268</v>
      </c>
      <c r="CX250" t="s">
        <v>268</v>
      </c>
      <c r="CY250" t="s">
        <v>268</v>
      </c>
      <c r="CZ250" t="s">
        <v>268</v>
      </c>
      <c r="DA250" t="s">
        <v>268</v>
      </c>
      <c r="DB250" s="429">
        <f t="shared" si="45"/>
        <v>0</v>
      </c>
      <c r="DC250" s="284">
        <f t="shared" si="46"/>
        <v>0</v>
      </c>
      <c r="DD250" s="284">
        <f t="shared" si="47"/>
        <v>0</v>
      </c>
      <c r="DE250" s="284">
        <f t="shared" si="48"/>
        <v>0</v>
      </c>
      <c r="DF250" s="295">
        <f t="shared" si="49"/>
        <v>20</v>
      </c>
      <c r="DG250" s="284">
        <f t="shared" si="50"/>
        <v>1</v>
      </c>
      <c r="DH250" s="284">
        <f t="shared" si="51"/>
        <v>0</v>
      </c>
      <c r="DI250" s="284">
        <f t="shared" si="52"/>
        <v>0</v>
      </c>
      <c r="DJ250" s="284">
        <f t="shared" si="53"/>
        <v>0</v>
      </c>
      <c r="DK250" s="295">
        <f t="shared" si="54"/>
        <v>0</v>
      </c>
      <c r="DL250" s="297" t="str">
        <f t="shared" si="55"/>
        <v>A dispo.</v>
      </c>
      <c r="DM250" s="430">
        <f>IFERROR(IF(CA250="D",IF(DL250="A dispo.",DF250*VLOOKUP('DATI INPUT'!$F$27,TARIFFE_UD,4,FALSE),DF250*VLOOKUP(DL250,TARIFFE_UD,4,FALSE)),DF250*VLOOKUP(CB250-100,TARIFFE_UND,4,FALSE)),0)</f>
        <v>12.677694506907597</v>
      </c>
      <c r="DN250" s="430">
        <f>IFERROR(IF(CA250="D",IF(DL250="A dispo.",DK250*VLOOKUP('DATI INPUT'!$F$27,TARIFFE_UD,5,FALSE),DK250*VLOOKUP(DL250,TARIFFE_UD,5,FALSE)),DK250*VLOOKUP(CB250-100,TARIFFE_UND,5,FALSE)),0)</f>
        <v>0</v>
      </c>
      <c r="DO250" s="431">
        <f t="shared" si="56"/>
        <v>-2.3054930924022443E-3</v>
      </c>
      <c r="DP250" s="299">
        <f>IFERROR(IF(CA250="D",IF(DL250="A dispo.",DF250*VLOOKUP('DATI INPUT'!$F$27,TARIFFE_UD,2,FALSE),DF250*VLOOKUP(DL250,TARIFFE_UD,2,FALSE)),DF250*VLOOKUP(CB250-100,TARIFFE_UND,2,FALSE)),0)</f>
        <v>15.839007975657298</v>
      </c>
      <c r="DQ250" s="299">
        <f>IFERROR(IF(CA250="D",IF(DL250="A dispo.",DK250*VLOOKUP('DATI INPUT'!$F$27,TARIFFE_UD,3,FALSE),DK250*VLOOKUP(DL250,TARIFFE_UD,3,FALSE)),DK250*VLOOKUP(CB250-100,TARIFFE_UND,3,FALSE)),0)</f>
        <v>0</v>
      </c>
      <c r="DR250" s="299">
        <f t="shared" si="57"/>
        <v>15.839007975657298</v>
      </c>
    </row>
    <row r="251" spans="1:122" x14ac:dyDescent="0.25">
      <c r="A251" t="s">
        <v>3481</v>
      </c>
      <c r="B251" t="s">
        <v>3482</v>
      </c>
      <c r="C251" t="s">
        <v>512</v>
      </c>
      <c r="D251" t="s">
        <v>3483</v>
      </c>
      <c r="E251" t="s">
        <v>268</v>
      </c>
      <c r="F251" t="s">
        <v>156</v>
      </c>
      <c r="G251" t="s">
        <v>3484</v>
      </c>
      <c r="H251" t="s">
        <v>3427</v>
      </c>
      <c r="I251" t="s">
        <v>3485</v>
      </c>
      <c r="J251" t="s">
        <v>274</v>
      </c>
      <c r="K251" t="s">
        <v>3486</v>
      </c>
      <c r="L251" t="s">
        <v>960</v>
      </c>
      <c r="M251" t="s">
        <v>3487</v>
      </c>
      <c r="N251" t="s">
        <v>984</v>
      </c>
      <c r="O251" t="s">
        <v>873</v>
      </c>
      <c r="P251" t="s">
        <v>3488</v>
      </c>
      <c r="Q251" t="s">
        <v>275</v>
      </c>
      <c r="R251" t="s">
        <v>268</v>
      </c>
      <c r="S251" t="s">
        <v>268</v>
      </c>
      <c r="T251" t="s">
        <v>268</v>
      </c>
      <c r="U251" t="s">
        <v>268</v>
      </c>
      <c r="V251" t="s">
        <v>268</v>
      </c>
      <c r="W251" t="s">
        <v>3487</v>
      </c>
      <c r="X251" t="s">
        <v>3488</v>
      </c>
      <c r="Y251" t="s">
        <v>275</v>
      </c>
      <c r="Z251" t="s">
        <v>268</v>
      </c>
      <c r="AA251" t="s">
        <v>268</v>
      </c>
      <c r="AB251" t="s">
        <v>268</v>
      </c>
      <c r="AC251" t="s">
        <v>268</v>
      </c>
      <c r="AD251" t="s">
        <v>268</v>
      </c>
      <c r="AE251" t="s">
        <v>287</v>
      </c>
      <c r="AF251" t="s">
        <v>1811</v>
      </c>
      <c r="AG251" t="s">
        <v>875</v>
      </c>
      <c r="AH251" t="s">
        <v>1831</v>
      </c>
      <c r="AI251" t="s">
        <v>3489</v>
      </c>
      <c r="AJ251" t="s">
        <v>268</v>
      </c>
      <c r="AK251" t="s">
        <v>395</v>
      </c>
      <c r="AL251" t="s">
        <v>268</v>
      </c>
      <c r="AM251" t="s">
        <v>355</v>
      </c>
      <c r="AN251" t="s">
        <v>268</v>
      </c>
      <c r="AO251" t="s">
        <v>268</v>
      </c>
      <c r="AP251" t="s">
        <v>268</v>
      </c>
      <c r="AQ251" t="s">
        <v>268</v>
      </c>
      <c r="AR251" t="s">
        <v>268</v>
      </c>
      <c r="AS251" t="s">
        <v>268</v>
      </c>
      <c r="AT251" t="s">
        <v>268</v>
      </c>
      <c r="AU251" t="s">
        <v>268</v>
      </c>
      <c r="AV251" t="s">
        <v>268</v>
      </c>
      <c r="AW251" t="s">
        <v>268</v>
      </c>
      <c r="AX251" t="s">
        <v>268</v>
      </c>
      <c r="AY251" t="s">
        <v>268</v>
      </c>
      <c r="AZ251" t="s">
        <v>268</v>
      </c>
      <c r="BA251" t="s">
        <v>268</v>
      </c>
      <c r="BB251" t="s">
        <v>268</v>
      </c>
      <c r="BC251" t="s">
        <v>268</v>
      </c>
      <c r="BD251" t="s">
        <v>268</v>
      </c>
      <c r="BE251" t="s">
        <v>268</v>
      </c>
      <c r="BF251" t="s">
        <v>268</v>
      </c>
      <c r="BG251" t="s">
        <v>268</v>
      </c>
      <c r="BH251" t="s">
        <v>268</v>
      </c>
      <c r="BI251" t="s">
        <v>268</v>
      </c>
      <c r="BJ251" t="s">
        <v>268</v>
      </c>
      <c r="BK251" t="s">
        <v>268</v>
      </c>
      <c r="BL251" t="s">
        <v>268</v>
      </c>
      <c r="BM251" t="s">
        <v>268</v>
      </c>
      <c r="BN251" t="s">
        <v>268</v>
      </c>
      <c r="BO251" t="s">
        <v>268</v>
      </c>
      <c r="BP251" t="s">
        <v>268</v>
      </c>
      <c r="BQ251" t="s">
        <v>268</v>
      </c>
      <c r="BR251" t="s">
        <v>268</v>
      </c>
      <c r="BS251" t="s">
        <v>268</v>
      </c>
      <c r="BT251" t="s">
        <v>268</v>
      </c>
      <c r="BU251" t="s">
        <v>268</v>
      </c>
      <c r="BV251" t="s">
        <v>268</v>
      </c>
      <c r="BW251" t="s">
        <v>268</v>
      </c>
      <c r="BX251" t="s">
        <v>268</v>
      </c>
      <c r="BY251">
        <v>90</v>
      </c>
      <c r="BZ251">
        <v>90</v>
      </c>
      <c r="CA251" t="s">
        <v>142</v>
      </c>
      <c r="CB251" s="356">
        <v>122</v>
      </c>
      <c r="CC251" t="s">
        <v>876</v>
      </c>
      <c r="CD251" t="s">
        <v>268</v>
      </c>
      <c r="CE251" t="s">
        <v>268</v>
      </c>
      <c r="CF251" s="356">
        <v>4</v>
      </c>
      <c r="CG251" t="s">
        <v>268</v>
      </c>
      <c r="CH251" t="s">
        <v>268</v>
      </c>
      <c r="CI251" t="s">
        <v>268</v>
      </c>
      <c r="CJ251" t="s">
        <v>268</v>
      </c>
      <c r="CK251" t="s">
        <v>268</v>
      </c>
      <c r="CL251" t="s">
        <v>268</v>
      </c>
      <c r="CM251" t="s">
        <v>11224</v>
      </c>
      <c r="CN251">
        <v>143.66</v>
      </c>
      <c r="CO251" t="s">
        <v>268</v>
      </c>
      <c r="CP251">
        <v>143.66</v>
      </c>
      <c r="CQ251">
        <v>365</v>
      </c>
      <c r="CR251" t="s">
        <v>878</v>
      </c>
      <c r="CS251" t="s">
        <v>11225</v>
      </c>
      <c r="CT251" t="s">
        <v>11226</v>
      </c>
      <c r="CU251" t="s">
        <v>11227</v>
      </c>
      <c r="CV251" t="s">
        <v>268</v>
      </c>
      <c r="CW251" t="s">
        <v>268</v>
      </c>
      <c r="CX251" t="s">
        <v>268</v>
      </c>
      <c r="CY251" t="s">
        <v>268</v>
      </c>
      <c r="CZ251" t="s">
        <v>268</v>
      </c>
      <c r="DA251" t="s">
        <v>268</v>
      </c>
      <c r="DB251" s="429">
        <f t="shared" si="45"/>
        <v>0</v>
      </c>
      <c r="DC251" s="284">
        <f t="shared" si="46"/>
        <v>0</v>
      </c>
      <c r="DD251" s="284">
        <f t="shared" si="47"/>
        <v>0</v>
      </c>
      <c r="DE251" s="284">
        <f t="shared" si="48"/>
        <v>0</v>
      </c>
      <c r="DF251" s="295">
        <f t="shared" si="49"/>
        <v>90</v>
      </c>
      <c r="DG251" s="284">
        <f t="shared" si="50"/>
        <v>0</v>
      </c>
      <c r="DH251" s="284">
        <f t="shared" si="51"/>
        <v>0</v>
      </c>
      <c r="DI251" s="284">
        <f t="shared" si="52"/>
        <v>0</v>
      </c>
      <c r="DJ251" s="284">
        <f t="shared" si="53"/>
        <v>0</v>
      </c>
      <c r="DK251" s="295">
        <f t="shared" si="54"/>
        <v>1</v>
      </c>
      <c r="DL251" s="297">
        <f t="shared" si="55"/>
        <v>4</v>
      </c>
      <c r="DM251" s="430">
        <f>IFERROR(IF(CA251="D",IF(DL251="A dispo.",DF251*VLOOKUP('DATI INPUT'!$F$27,TARIFFE_UD,4,FALSE),DF251*VLOOKUP(DL251,TARIFFE_UD,4,FALSE)),DF251*VLOOKUP(CB251-100,TARIFFE_UND,4,FALSE)),0)</f>
        <v>61.275523450053377</v>
      </c>
      <c r="DN251" s="430">
        <f>IFERROR(IF(CA251="D",IF(DL251="A dispo.",DK251*VLOOKUP('DATI INPUT'!$F$27,TARIFFE_UD,5,FALSE),DK251*VLOOKUP(DL251,TARIFFE_UD,5,FALSE)),DK251*VLOOKUP(CB251-100,TARIFFE_UND,5,FALSE)),0)</f>
        <v>82.375089665670373</v>
      </c>
      <c r="DO251" s="431">
        <f t="shared" si="56"/>
        <v>-9.3868842762390159E-3</v>
      </c>
      <c r="DP251" s="299">
        <f>IFERROR(IF(CA251="D",IF(DL251="A dispo.",DF251*VLOOKUP('DATI INPUT'!$F$27,TARIFFE_UD,2,FALSE),DF251*VLOOKUP(DL251,TARIFFE_UD,2,FALSE)),DF251*VLOOKUP(CB251-100,TARIFFE_UND,2,FALSE)),0)</f>
        <v>76.555205215676949</v>
      </c>
      <c r="DQ251" s="299">
        <f>IFERROR(IF(CA251="D",IF(DL251="A dispo.",DK251*VLOOKUP('DATI INPUT'!$F$27,TARIFFE_UD,3,FALSE),DK251*VLOOKUP(DL251,TARIFFE_UD,3,FALSE)),DK251*VLOOKUP(CB251-100,TARIFFE_UND,3,FALSE)),0)</f>
        <v>73.78284271486686</v>
      </c>
      <c r="DR251" s="299">
        <f t="shared" si="57"/>
        <v>150.33804793054381</v>
      </c>
    </row>
    <row r="252" spans="1:122" x14ac:dyDescent="0.25">
      <c r="A252" t="s">
        <v>3490</v>
      </c>
      <c r="B252" t="s">
        <v>3482</v>
      </c>
      <c r="C252" t="s">
        <v>1368</v>
      </c>
      <c r="D252" t="s">
        <v>3483</v>
      </c>
      <c r="E252" t="s">
        <v>268</v>
      </c>
      <c r="F252" t="s">
        <v>156</v>
      </c>
      <c r="G252" t="s">
        <v>3484</v>
      </c>
      <c r="H252" t="s">
        <v>3427</v>
      </c>
      <c r="I252" t="s">
        <v>3485</v>
      </c>
      <c r="J252" t="s">
        <v>274</v>
      </c>
      <c r="K252" t="s">
        <v>3486</v>
      </c>
      <c r="L252" t="s">
        <v>960</v>
      </c>
      <c r="M252" t="s">
        <v>3487</v>
      </c>
      <c r="N252" t="s">
        <v>984</v>
      </c>
      <c r="O252" t="s">
        <v>873</v>
      </c>
      <c r="P252" t="s">
        <v>3488</v>
      </c>
      <c r="Q252" t="s">
        <v>275</v>
      </c>
      <c r="R252" t="s">
        <v>268</v>
      </c>
      <c r="S252" t="s">
        <v>268</v>
      </c>
      <c r="T252" t="s">
        <v>268</v>
      </c>
      <c r="U252" t="s">
        <v>268</v>
      </c>
      <c r="V252" t="s">
        <v>268</v>
      </c>
      <c r="W252" t="s">
        <v>3487</v>
      </c>
      <c r="X252" t="s">
        <v>3488</v>
      </c>
      <c r="Y252" t="s">
        <v>275</v>
      </c>
      <c r="Z252" t="s">
        <v>268</v>
      </c>
      <c r="AA252" t="s">
        <v>268</v>
      </c>
      <c r="AB252" t="s">
        <v>268</v>
      </c>
      <c r="AC252" t="s">
        <v>268</v>
      </c>
      <c r="AD252" t="s">
        <v>268</v>
      </c>
      <c r="AE252" t="s">
        <v>287</v>
      </c>
      <c r="AF252" t="s">
        <v>1811</v>
      </c>
      <c r="AG252" t="s">
        <v>875</v>
      </c>
      <c r="AH252" t="s">
        <v>1831</v>
      </c>
      <c r="AI252" t="s">
        <v>3489</v>
      </c>
      <c r="AJ252" t="s">
        <v>268</v>
      </c>
      <c r="AK252" t="s">
        <v>381</v>
      </c>
      <c r="AL252" t="s">
        <v>268</v>
      </c>
      <c r="AM252" t="s">
        <v>353</v>
      </c>
      <c r="AN252" t="s">
        <v>268</v>
      </c>
      <c r="AO252" t="s">
        <v>268</v>
      </c>
      <c r="AP252" t="s">
        <v>268</v>
      </c>
      <c r="AQ252" t="s">
        <v>268</v>
      </c>
      <c r="AR252" t="s">
        <v>268</v>
      </c>
      <c r="AS252" t="s">
        <v>268</v>
      </c>
      <c r="AT252" t="s">
        <v>268</v>
      </c>
      <c r="AU252" t="s">
        <v>268</v>
      </c>
      <c r="AV252" t="s">
        <v>268</v>
      </c>
      <c r="AW252" t="s">
        <v>268</v>
      </c>
      <c r="AX252" t="s">
        <v>268</v>
      </c>
      <c r="AY252" t="s">
        <v>268</v>
      </c>
      <c r="AZ252" t="s">
        <v>268</v>
      </c>
      <c r="BA252" t="s">
        <v>268</v>
      </c>
      <c r="BB252" t="s">
        <v>268</v>
      </c>
      <c r="BC252" t="s">
        <v>268</v>
      </c>
      <c r="BD252" t="s">
        <v>268</v>
      </c>
      <c r="BE252" t="s">
        <v>268</v>
      </c>
      <c r="BF252" t="s">
        <v>268</v>
      </c>
      <c r="BG252" t="s">
        <v>268</v>
      </c>
      <c r="BH252" t="s">
        <v>268</v>
      </c>
      <c r="BI252" t="s">
        <v>268</v>
      </c>
      <c r="BJ252" t="s">
        <v>268</v>
      </c>
      <c r="BK252" t="s">
        <v>268</v>
      </c>
      <c r="BL252" t="s">
        <v>268</v>
      </c>
      <c r="BM252" t="s">
        <v>268</v>
      </c>
      <c r="BN252" t="s">
        <v>268</v>
      </c>
      <c r="BO252" t="s">
        <v>268</v>
      </c>
      <c r="BP252" t="s">
        <v>268</v>
      </c>
      <c r="BQ252" t="s">
        <v>268</v>
      </c>
      <c r="BR252" t="s">
        <v>268</v>
      </c>
      <c r="BS252" t="s">
        <v>268</v>
      </c>
      <c r="BT252" t="s">
        <v>268</v>
      </c>
      <c r="BU252" t="s">
        <v>268</v>
      </c>
      <c r="BV252" t="s">
        <v>268</v>
      </c>
      <c r="BW252" t="s">
        <v>268</v>
      </c>
      <c r="BX252" t="s">
        <v>268</v>
      </c>
      <c r="BY252">
        <v>40</v>
      </c>
      <c r="BZ252">
        <v>40</v>
      </c>
      <c r="CA252" t="s">
        <v>142</v>
      </c>
      <c r="CB252" s="356">
        <v>123</v>
      </c>
      <c r="CC252" t="s">
        <v>1817</v>
      </c>
      <c r="CD252" t="s">
        <v>268</v>
      </c>
      <c r="CE252" t="s">
        <v>268</v>
      </c>
      <c r="CF252" s="356">
        <v>4</v>
      </c>
      <c r="CG252" t="s">
        <v>268</v>
      </c>
      <c r="CH252" t="s">
        <v>268</v>
      </c>
      <c r="CI252" t="s">
        <v>268</v>
      </c>
      <c r="CJ252" t="s">
        <v>268</v>
      </c>
      <c r="CK252" t="s">
        <v>268</v>
      </c>
      <c r="CL252" t="s">
        <v>268</v>
      </c>
      <c r="CM252" t="s">
        <v>11224</v>
      </c>
      <c r="CN252">
        <v>27.23</v>
      </c>
      <c r="CO252" t="s">
        <v>268</v>
      </c>
      <c r="CP252">
        <v>27.23</v>
      </c>
      <c r="CQ252">
        <v>365</v>
      </c>
      <c r="CR252" t="s">
        <v>878</v>
      </c>
      <c r="CS252" t="s">
        <v>11225</v>
      </c>
      <c r="CT252" t="s">
        <v>11226</v>
      </c>
      <c r="CU252" t="s">
        <v>11227</v>
      </c>
      <c r="CV252" t="s">
        <v>268</v>
      </c>
      <c r="CW252" t="s">
        <v>268</v>
      </c>
      <c r="CX252" t="s">
        <v>268</v>
      </c>
      <c r="CY252" t="s">
        <v>268</v>
      </c>
      <c r="CZ252" t="s">
        <v>268</v>
      </c>
      <c r="DA252" t="s">
        <v>268</v>
      </c>
      <c r="DB252" s="429">
        <f t="shared" si="45"/>
        <v>0</v>
      </c>
      <c r="DC252" s="284">
        <f t="shared" si="46"/>
        <v>0</v>
      </c>
      <c r="DD252" s="284">
        <f t="shared" si="47"/>
        <v>0</v>
      </c>
      <c r="DE252" s="284">
        <f t="shared" si="48"/>
        <v>0</v>
      </c>
      <c r="DF252" s="295">
        <f t="shared" si="49"/>
        <v>40</v>
      </c>
      <c r="DG252" s="284">
        <f t="shared" si="50"/>
        <v>1</v>
      </c>
      <c r="DH252" s="284">
        <f t="shared" si="51"/>
        <v>0</v>
      </c>
      <c r="DI252" s="284">
        <f t="shared" si="52"/>
        <v>0</v>
      </c>
      <c r="DJ252" s="284">
        <f t="shared" si="53"/>
        <v>0</v>
      </c>
      <c r="DK252" s="295">
        <f t="shared" si="54"/>
        <v>0</v>
      </c>
      <c r="DL252" s="297">
        <f t="shared" si="55"/>
        <v>4</v>
      </c>
      <c r="DM252" s="430">
        <f>IFERROR(IF(CA252="D",IF(DL252="A dispo.",DF252*VLOOKUP('DATI INPUT'!$F$27,TARIFFE_UD,4,FALSE),DF252*VLOOKUP(DL252,TARIFFE_UD,4,FALSE)),DF252*VLOOKUP(CB252-100,TARIFFE_UND,4,FALSE)),0)</f>
        <v>27.233565977801501</v>
      </c>
      <c r="DN252" s="430">
        <f>IFERROR(IF(CA252="D",IF(DL252="A dispo.",DK252*VLOOKUP('DATI INPUT'!$F$27,TARIFFE_UD,5,FALSE),DK252*VLOOKUP(DL252,TARIFFE_UD,5,FALSE)),DK252*VLOOKUP(CB252-100,TARIFFE_UND,5,FALSE)),0)</f>
        <v>0</v>
      </c>
      <c r="DO252" s="431">
        <f t="shared" si="56"/>
        <v>3.565977801500253E-3</v>
      </c>
      <c r="DP252" s="299">
        <f>IFERROR(IF(CA252="D",IF(DL252="A dispo.",DF252*VLOOKUP('DATI INPUT'!$F$27,TARIFFE_UD,2,FALSE),DF252*VLOOKUP(DL252,TARIFFE_UD,2,FALSE)),DF252*VLOOKUP(CB252-100,TARIFFE_UND,2,FALSE)),0)</f>
        <v>34.024535651411981</v>
      </c>
      <c r="DQ252" s="299">
        <f>IFERROR(IF(CA252="D",IF(DL252="A dispo.",DK252*VLOOKUP('DATI INPUT'!$F$27,TARIFFE_UD,3,FALSE),DK252*VLOOKUP(DL252,TARIFFE_UD,3,FALSE)),DK252*VLOOKUP(CB252-100,TARIFFE_UND,3,FALSE)),0)</f>
        <v>0</v>
      </c>
      <c r="DR252" s="299">
        <f t="shared" si="57"/>
        <v>34.024535651411981</v>
      </c>
    </row>
    <row r="253" spans="1:122" x14ac:dyDescent="0.25">
      <c r="A253" t="s">
        <v>3491</v>
      </c>
      <c r="B253" t="s">
        <v>3482</v>
      </c>
      <c r="C253" t="s">
        <v>514</v>
      </c>
      <c r="D253" t="s">
        <v>3483</v>
      </c>
      <c r="E253" t="s">
        <v>268</v>
      </c>
      <c r="F253" t="s">
        <v>156</v>
      </c>
      <c r="G253" t="s">
        <v>3484</v>
      </c>
      <c r="H253" t="s">
        <v>3427</v>
      </c>
      <c r="I253" t="s">
        <v>3485</v>
      </c>
      <c r="J253" t="s">
        <v>274</v>
      </c>
      <c r="K253" t="s">
        <v>3486</v>
      </c>
      <c r="L253" t="s">
        <v>960</v>
      </c>
      <c r="M253" t="s">
        <v>3487</v>
      </c>
      <c r="N253" t="s">
        <v>984</v>
      </c>
      <c r="O253" t="s">
        <v>873</v>
      </c>
      <c r="P253" t="s">
        <v>3488</v>
      </c>
      <c r="Q253" t="s">
        <v>275</v>
      </c>
      <c r="R253" t="s">
        <v>268</v>
      </c>
      <c r="S253" t="s">
        <v>268</v>
      </c>
      <c r="T253" t="s">
        <v>268</v>
      </c>
      <c r="U253" t="s">
        <v>268</v>
      </c>
      <c r="V253" t="s">
        <v>268</v>
      </c>
      <c r="W253" t="s">
        <v>3487</v>
      </c>
      <c r="X253" t="s">
        <v>3488</v>
      </c>
      <c r="Y253" t="s">
        <v>275</v>
      </c>
      <c r="Z253" t="s">
        <v>268</v>
      </c>
      <c r="AA253" t="s">
        <v>268</v>
      </c>
      <c r="AB253" t="s">
        <v>268</v>
      </c>
      <c r="AC253" t="s">
        <v>268</v>
      </c>
      <c r="AD253" t="s">
        <v>268</v>
      </c>
      <c r="AE253" t="s">
        <v>287</v>
      </c>
      <c r="AF253" t="s">
        <v>1811</v>
      </c>
      <c r="AG253" t="s">
        <v>875</v>
      </c>
      <c r="AH253" t="s">
        <v>1831</v>
      </c>
      <c r="AI253" t="s">
        <v>3489</v>
      </c>
      <c r="AJ253" t="s">
        <v>268</v>
      </c>
      <c r="AK253" t="s">
        <v>381</v>
      </c>
      <c r="AL253" t="s">
        <v>268</v>
      </c>
      <c r="AM253" t="s">
        <v>353</v>
      </c>
      <c r="AN253" t="s">
        <v>268</v>
      </c>
      <c r="AO253" t="s">
        <v>268</v>
      </c>
      <c r="AP253" t="s">
        <v>268</v>
      </c>
      <c r="AQ253" t="s">
        <v>268</v>
      </c>
      <c r="AR253" t="s">
        <v>268</v>
      </c>
      <c r="AS253" t="s">
        <v>268</v>
      </c>
      <c r="AT253" t="s">
        <v>268</v>
      </c>
      <c r="AU253" t="s">
        <v>268</v>
      </c>
      <c r="AV253" t="s">
        <v>268</v>
      </c>
      <c r="AW253" t="s">
        <v>268</v>
      </c>
      <c r="AX253" t="s">
        <v>268</v>
      </c>
      <c r="AY253" t="s">
        <v>268</v>
      </c>
      <c r="AZ253" t="s">
        <v>268</v>
      </c>
      <c r="BA253" t="s">
        <v>268</v>
      </c>
      <c r="BB253" t="s">
        <v>268</v>
      </c>
      <c r="BC253" t="s">
        <v>268</v>
      </c>
      <c r="BD253" t="s">
        <v>268</v>
      </c>
      <c r="BE253" t="s">
        <v>268</v>
      </c>
      <c r="BF253" t="s">
        <v>268</v>
      </c>
      <c r="BG253" t="s">
        <v>268</v>
      </c>
      <c r="BH253" t="s">
        <v>268</v>
      </c>
      <c r="BI253" t="s">
        <v>268</v>
      </c>
      <c r="BJ253" t="s">
        <v>268</v>
      </c>
      <c r="BK253" t="s">
        <v>268</v>
      </c>
      <c r="BL253" t="s">
        <v>268</v>
      </c>
      <c r="BM253" t="s">
        <v>268</v>
      </c>
      <c r="BN253" t="s">
        <v>268</v>
      </c>
      <c r="BO253" t="s">
        <v>268</v>
      </c>
      <c r="BP253" t="s">
        <v>268</v>
      </c>
      <c r="BQ253" t="s">
        <v>268</v>
      </c>
      <c r="BR253" t="s">
        <v>268</v>
      </c>
      <c r="BS253" t="s">
        <v>268</v>
      </c>
      <c r="BT253" t="s">
        <v>268</v>
      </c>
      <c r="BU253" t="s">
        <v>268</v>
      </c>
      <c r="BV253" t="s">
        <v>268</v>
      </c>
      <c r="BW253" t="s">
        <v>268</v>
      </c>
      <c r="BX253" t="s">
        <v>268</v>
      </c>
      <c r="BY253">
        <v>18</v>
      </c>
      <c r="BZ253">
        <v>18</v>
      </c>
      <c r="CA253" t="s">
        <v>142</v>
      </c>
      <c r="CB253" s="356">
        <v>123</v>
      </c>
      <c r="CC253" t="s">
        <v>1817</v>
      </c>
      <c r="CD253" t="s">
        <v>268</v>
      </c>
      <c r="CE253" t="s">
        <v>268</v>
      </c>
      <c r="CF253" s="356">
        <v>4</v>
      </c>
      <c r="CG253" t="s">
        <v>268</v>
      </c>
      <c r="CH253" t="s">
        <v>268</v>
      </c>
      <c r="CI253" t="s">
        <v>268</v>
      </c>
      <c r="CJ253" t="s">
        <v>268</v>
      </c>
      <c r="CK253" t="s">
        <v>268</v>
      </c>
      <c r="CL253" t="s">
        <v>268</v>
      </c>
      <c r="CM253" t="s">
        <v>11224</v>
      </c>
      <c r="CN253">
        <v>12.26</v>
      </c>
      <c r="CO253" t="s">
        <v>268</v>
      </c>
      <c r="CP253">
        <v>12.26</v>
      </c>
      <c r="CQ253">
        <v>365</v>
      </c>
      <c r="CR253" t="s">
        <v>878</v>
      </c>
      <c r="CS253" t="s">
        <v>11225</v>
      </c>
      <c r="CT253" t="s">
        <v>11226</v>
      </c>
      <c r="CU253" t="s">
        <v>11227</v>
      </c>
      <c r="CV253" t="s">
        <v>268</v>
      </c>
      <c r="CW253" t="s">
        <v>268</v>
      </c>
      <c r="CX253" t="s">
        <v>268</v>
      </c>
      <c r="CY253" t="s">
        <v>268</v>
      </c>
      <c r="CZ253" t="s">
        <v>268</v>
      </c>
      <c r="DA253" t="s">
        <v>268</v>
      </c>
      <c r="DB253" s="429">
        <f t="shared" si="45"/>
        <v>0</v>
      </c>
      <c r="DC253" s="284">
        <f t="shared" si="46"/>
        <v>0</v>
      </c>
      <c r="DD253" s="284">
        <f t="shared" si="47"/>
        <v>0</v>
      </c>
      <c r="DE253" s="284">
        <f t="shared" si="48"/>
        <v>0</v>
      </c>
      <c r="DF253" s="295">
        <f t="shared" si="49"/>
        <v>18</v>
      </c>
      <c r="DG253" s="284">
        <f t="shared" si="50"/>
        <v>1</v>
      </c>
      <c r="DH253" s="284">
        <f t="shared" si="51"/>
        <v>0</v>
      </c>
      <c r="DI253" s="284">
        <f t="shared" si="52"/>
        <v>0</v>
      </c>
      <c r="DJ253" s="284">
        <f t="shared" si="53"/>
        <v>0</v>
      </c>
      <c r="DK253" s="295">
        <f t="shared" si="54"/>
        <v>0</v>
      </c>
      <c r="DL253" s="297">
        <f t="shared" si="55"/>
        <v>4</v>
      </c>
      <c r="DM253" s="430">
        <f>IFERROR(IF(CA253="D",IF(DL253="A dispo.",DF253*VLOOKUP('DATI INPUT'!$F$27,TARIFFE_UD,4,FALSE),DF253*VLOOKUP(DL253,TARIFFE_UD,4,FALSE)),DF253*VLOOKUP(CB253-100,TARIFFE_UND,4,FALSE)),0)</f>
        <v>12.255104690010675</v>
      </c>
      <c r="DN253" s="430">
        <f>IFERROR(IF(CA253="D",IF(DL253="A dispo.",DK253*VLOOKUP('DATI INPUT'!$F$27,TARIFFE_UD,5,FALSE),DK253*VLOOKUP(DL253,TARIFFE_UD,5,FALSE)),DK253*VLOOKUP(CB253-100,TARIFFE_UND,5,FALSE)),0)</f>
        <v>0</v>
      </c>
      <c r="DO253" s="431">
        <f t="shared" si="56"/>
        <v>-4.8953099893243035E-3</v>
      </c>
      <c r="DP253" s="299">
        <f>IFERROR(IF(CA253="D",IF(DL253="A dispo.",DF253*VLOOKUP('DATI INPUT'!$F$27,TARIFFE_UD,2,FALSE),DF253*VLOOKUP(DL253,TARIFFE_UD,2,FALSE)),DF253*VLOOKUP(CB253-100,TARIFFE_UND,2,FALSE)),0)</f>
        <v>15.31104104313539</v>
      </c>
      <c r="DQ253" s="299">
        <f>IFERROR(IF(CA253="D",IF(DL253="A dispo.",DK253*VLOOKUP('DATI INPUT'!$F$27,TARIFFE_UD,3,FALSE),DK253*VLOOKUP(DL253,TARIFFE_UD,3,FALSE)),DK253*VLOOKUP(CB253-100,TARIFFE_UND,3,FALSE)),0)</f>
        <v>0</v>
      </c>
      <c r="DR253" s="299">
        <f t="shared" si="57"/>
        <v>15.31104104313539</v>
      </c>
    </row>
    <row r="254" spans="1:122" x14ac:dyDescent="0.25">
      <c r="A254" t="s">
        <v>3492</v>
      </c>
      <c r="B254" t="s">
        <v>3493</v>
      </c>
      <c r="C254" t="s">
        <v>516</v>
      </c>
      <c r="D254" t="s">
        <v>3494</v>
      </c>
      <c r="E254" t="s">
        <v>268</v>
      </c>
      <c r="F254" t="s">
        <v>156</v>
      </c>
      <c r="G254" t="s">
        <v>3495</v>
      </c>
      <c r="H254" t="s">
        <v>3307</v>
      </c>
      <c r="I254" t="s">
        <v>616</v>
      </c>
      <c r="J254" t="s">
        <v>156</v>
      </c>
      <c r="K254" t="s">
        <v>3496</v>
      </c>
      <c r="L254" t="s">
        <v>984</v>
      </c>
      <c r="M254" t="s">
        <v>3497</v>
      </c>
      <c r="N254" t="s">
        <v>984</v>
      </c>
      <c r="O254" t="s">
        <v>873</v>
      </c>
      <c r="P254" t="s">
        <v>3006</v>
      </c>
      <c r="Q254" t="s">
        <v>304</v>
      </c>
      <c r="R254" t="s">
        <v>268</v>
      </c>
      <c r="S254" t="s">
        <v>268</v>
      </c>
      <c r="T254" t="s">
        <v>268</v>
      </c>
      <c r="U254" t="s">
        <v>268</v>
      </c>
      <c r="V254" t="s">
        <v>268</v>
      </c>
      <c r="W254" t="s">
        <v>3497</v>
      </c>
      <c r="X254" t="s">
        <v>3006</v>
      </c>
      <c r="Y254" t="s">
        <v>304</v>
      </c>
      <c r="Z254" t="s">
        <v>268</v>
      </c>
      <c r="AA254" t="s">
        <v>268</v>
      </c>
      <c r="AB254" t="s">
        <v>268</v>
      </c>
      <c r="AC254" t="s">
        <v>268</v>
      </c>
      <c r="AD254" t="s">
        <v>268</v>
      </c>
      <c r="AE254" t="s">
        <v>268</v>
      </c>
      <c r="AF254" t="s">
        <v>268</v>
      </c>
      <c r="AG254" t="s">
        <v>268</v>
      </c>
      <c r="AH254" t="s">
        <v>268</v>
      </c>
      <c r="AI254" t="s">
        <v>268</v>
      </c>
      <c r="AJ254" t="s">
        <v>268</v>
      </c>
      <c r="AK254" t="s">
        <v>268</v>
      </c>
      <c r="AL254" t="s">
        <v>268</v>
      </c>
      <c r="AM254" t="s">
        <v>268</v>
      </c>
      <c r="AN254" t="s">
        <v>268</v>
      </c>
      <c r="AO254" t="s">
        <v>268</v>
      </c>
      <c r="AP254" t="s">
        <v>268</v>
      </c>
      <c r="AQ254" t="s">
        <v>268</v>
      </c>
      <c r="AR254" t="s">
        <v>268</v>
      </c>
      <c r="AS254" t="s">
        <v>268</v>
      </c>
      <c r="AT254" t="s">
        <v>268</v>
      </c>
      <c r="AU254" t="s">
        <v>268</v>
      </c>
      <c r="AV254" t="s">
        <v>268</v>
      </c>
      <c r="AW254" t="s">
        <v>268</v>
      </c>
      <c r="AX254" t="s">
        <v>268</v>
      </c>
      <c r="AY254" t="s">
        <v>268</v>
      </c>
      <c r="AZ254" t="s">
        <v>268</v>
      </c>
      <c r="BA254" t="s">
        <v>268</v>
      </c>
      <c r="BB254" t="s">
        <v>268</v>
      </c>
      <c r="BC254" t="s">
        <v>268</v>
      </c>
      <c r="BD254" t="s">
        <v>268</v>
      </c>
      <c r="BE254" t="s">
        <v>268</v>
      </c>
      <c r="BF254" t="s">
        <v>268</v>
      </c>
      <c r="BG254" t="s">
        <v>268</v>
      </c>
      <c r="BH254" t="s">
        <v>268</v>
      </c>
      <c r="BI254" t="s">
        <v>268</v>
      </c>
      <c r="BJ254" t="s">
        <v>268</v>
      </c>
      <c r="BK254" t="s">
        <v>268</v>
      </c>
      <c r="BL254" t="s">
        <v>268</v>
      </c>
      <c r="BM254" t="s">
        <v>268</v>
      </c>
      <c r="BN254" t="s">
        <v>268</v>
      </c>
      <c r="BO254" t="s">
        <v>268</v>
      </c>
      <c r="BP254" t="s">
        <v>268</v>
      </c>
      <c r="BQ254" t="s">
        <v>268</v>
      </c>
      <c r="BR254" t="s">
        <v>268</v>
      </c>
      <c r="BS254" t="s">
        <v>268</v>
      </c>
      <c r="BT254" t="s">
        <v>268</v>
      </c>
      <c r="BU254" t="s">
        <v>268</v>
      </c>
      <c r="BV254" t="s">
        <v>268</v>
      </c>
      <c r="BW254" t="s">
        <v>268</v>
      </c>
      <c r="BX254" t="s">
        <v>268</v>
      </c>
      <c r="BY254">
        <v>40</v>
      </c>
      <c r="BZ254">
        <v>40</v>
      </c>
      <c r="CA254" t="s">
        <v>142</v>
      </c>
      <c r="CB254" s="356">
        <v>122</v>
      </c>
      <c r="CC254" t="s">
        <v>876</v>
      </c>
      <c r="CD254" t="s">
        <v>268</v>
      </c>
      <c r="CE254" t="s">
        <v>268</v>
      </c>
      <c r="CF254" t="s">
        <v>268</v>
      </c>
      <c r="CG254" t="s">
        <v>268</v>
      </c>
      <c r="CH254" t="s">
        <v>268</v>
      </c>
      <c r="CI254" t="s">
        <v>268</v>
      </c>
      <c r="CJ254" t="s">
        <v>268</v>
      </c>
      <c r="CK254" t="s">
        <v>268</v>
      </c>
      <c r="CL254" t="s">
        <v>268</v>
      </c>
      <c r="CM254" t="s">
        <v>11224</v>
      </c>
      <c r="CN254">
        <v>92.76</v>
      </c>
      <c r="CO254" t="s">
        <v>268</v>
      </c>
      <c r="CP254">
        <v>92.76</v>
      </c>
      <c r="CQ254">
        <v>365</v>
      </c>
      <c r="CR254" t="s">
        <v>878</v>
      </c>
      <c r="CS254" t="s">
        <v>11225</v>
      </c>
      <c r="CT254" t="s">
        <v>11226</v>
      </c>
      <c r="CU254" t="s">
        <v>11227</v>
      </c>
      <c r="CV254" t="s">
        <v>268</v>
      </c>
      <c r="CW254" t="s">
        <v>268</v>
      </c>
      <c r="CX254" t="s">
        <v>268</v>
      </c>
      <c r="CY254" t="s">
        <v>268</v>
      </c>
      <c r="CZ254" t="s">
        <v>268</v>
      </c>
      <c r="DA254" t="s">
        <v>268</v>
      </c>
      <c r="DB254" s="429">
        <f t="shared" si="45"/>
        <v>0</v>
      </c>
      <c r="DC254" s="284">
        <f t="shared" si="46"/>
        <v>0</v>
      </c>
      <c r="DD254" s="284">
        <f t="shared" si="47"/>
        <v>0</v>
      </c>
      <c r="DE254" s="284">
        <f t="shared" si="48"/>
        <v>0</v>
      </c>
      <c r="DF254" s="295">
        <f t="shared" si="49"/>
        <v>40</v>
      </c>
      <c r="DG254" s="284">
        <f t="shared" si="50"/>
        <v>0</v>
      </c>
      <c r="DH254" s="284">
        <f t="shared" si="51"/>
        <v>0</v>
      </c>
      <c r="DI254" s="284">
        <f t="shared" si="52"/>
        <v>0</v>
      </c>
      <c r="DJ254" s="284">
        <f t="shared" si="53"/>
        <v>0</v>
      </c>
      <c r="DK254" s="295">
        <f t="shared" si="54"/>
        <v>1</v>
      </c>
      <c r="DL254" s="297" t="str">
        <f t="shared" si="55"/>
        <v>A dispo.</v>
      </c>
      <c r="DM254" s="430">
        <f>IFERROR(IF(CA254="D",IF(DL254="A dispo.",DF254*VLOOKUP('DATI INPUT'!$F$27,TARIFFE_UD,4,FALSE),DF254*VLOOKUP(DL254,TARIFFE_UD,4,FALSE)),DF254*VLOOKUP(CB254-100,TARIFFE_UND,4,FALSE)),0)</f>
        <v>25.355389013815195</v>
      </c>
      <c r="DN254" s="430">
        <f>IFERROR(IF(CA254="D",IF(DL254="A dispo.",DK254*VLOOKUP('DATI INPUT'!$F$27,TARIFFE_UD,5,FALSE),DK254*VLOOKUP(DL254,TARIFFE_UD,5,FALSE)),DK254*VLOOKUP(CB254-100,TARIFFE_UND,5,FALSE)),0)</f>
        <v>67.397800635548478</v>
      </c>
      <c r="DO254" s="431">
        <f t="shared" si="56"/>
        <v>-6.8103506363286215E-3</v>
      </c>
      <c r="DP254" s="299">
        <f>IFERROR(IF(CA254="D",IF(DL254="A dispo.",DF254*VLOOKUP('DATI INPUT'!$F$27,TARIFFE_UD,2,FALSE),DF254*VLOOKUP(DL254,TARIFFE_UD,2,FALSE)),DF254*VLOOKUP(CB254-100,TARIFFE_UND,2,FALSE)),0)</f>
        <v>31.678015951314595</v>
      </c>
      <c r="DQ254" s="299">
        <f>IFERROR(IF(CA254="D",IF(DL254="A dispo.",DK254*VLOOKUP('DATI INPUT'!$F$27,TARIFFE_UD,3,FALSE),DK254*VLOOKUP(DL254,TARIFFE_UD,3,FALSE)),DK254*VLOOKUP(CB254-100,TARIFFE_UND,3,FALSE)),0)</f>
        <v>60.367780403072892</v>
      </c>
      <c r="DR254" s="299">
        <f t="shared" si="57"/>
        <v>92.045796354387491</v>
      </c>
    </row>
    <row r="255" spans="1:122" x14ac:dyDescent="0.25">
      <c r="A255" t="s">
        <v>3498</v>
      </c>
      <c r="B255" t="s">
        <v>3499</v>
      </c>
      <c r="C255" t="s">
        <v>517</v>
      </c>
      <c r="D255" t="s">
        <v>3500</v>
      </c>
      <c r="E255" t="s">
        <v>268</v>
      </c>
      <c r="F255" t="s">
        <v>156</v>
      </c>
      <c r="G255" t="s">
        <v>3501</v>
      </c>
      <c r="H255" t="s">
        <v>3307</v>
      </c>
      <c r="I255" t="s">
        <v>3502</v>
      </c>
      <c r="J255" t="s">
        <v>274</v>
      </c>
      <c r="K255" t="s">
        <v>3503</v>
      </c>
      <c r="L255" t="s">
        <v>984</v>
      </c>
      <c r="M255" t="s">
        <v>3504</v>
      </c>
      <c r="N255" t="s">
        <v>3505</v>
      </c>
      <c r="O255" t="s">
        <v>3506</v>
      </c>
      <c r="P255" t="s">
        <v>3507</v>
      </c>
      <c r="Q255" t="s">
        <v>280</v>
      </c>
      <c r="R255" t="s">
        <v>268</v>
      </c>
      <c r="S255" t="s">
        <v>268</v>
      </c>
      <c r="T255" t="s">
        <v>268</v>
      </c>
      <c r="U255" t="s">
        <v>268</v>
      </c>
      <c r="V255" t="s">
        <v>268</v>
      </c>
      <c r="W255" t="s">
        <v>1933</v>
      </c>
      <c r="X255" t="s">
        <v>1934</v>
      </c>
      <c r="Y255" t="s">
        <v>544</v>
      </c>
      <c r="Z255" t="s">
        <v>268</v>
      </c>
      <c r="AA255" t="s">
        <v>268</v>
      </c>
      <c r="AB255" t="s">
        <v>268</v>
      </c>
      <c r="AC255" t="s">
        <v>268</v>
      </c>
      <c r="AD255" t="s">
        <v>268</v>
      </c>
      <c r="AE255" t="s">
        <v>287</v>
      </c>
      <c r="AF255" t="s">
        <v>1811</v>
      </c>
      <c r="AG255" t="s">
        <v>875</v>
      </c>
      <c r="AH255" t="s">
        <v>1935</v>
      </c>
      <c r="AI255" t="s">
        <v>677</v>
      </c>
      <c r="AJ255" t="s">
        <v>268</v>
      </c>
      <c r="AK255" t="s">
        <v>382</v>
      </c>
      <c r="AL255" t="s">
        <v>268</v>
      </c>
      <c r="AM255" t="s">
        <v>288</v>
      </c>
      <c r="AN255" t="s">
        <v>268</v>
      </c>
      <c r="AO255" t="s">
        <v>268</v>
      </c>
      <c r="AP255" t="s">
        <v>268</v>
      </c>
      <c r="AQ255" t="s">
        <v>268</v>
      </c>
      <c r="AR255" t="s">
        <v>268</v>
      </c>
      <c r="AS255" t="s">
        <v>268</v>
      </c>
      <c r="AT255" t="s">
        <v>268</v>
      </c>
      <c r="AU255" t="s">
        <v>268</v>
      </c>
      <c r="AV255" t="s">
        <v>268</v>
      </c>
      <c r="AW255" t="s">
        <v>268</v>
      </c>
      <c r="AX255" t="s">
        <v>268</v>
      </c>
      <c r="AY255" t="s">
        <v>268</v>
      </c>
      <c r="AZ255" t="s">
        <v>268</v>
      </c>
      <c r="BA255" t="s">
        <v>268</v>
      </c>
      <c r="BB255" t="s">
        <v>268</v>
      </c>
      <c r="BC255" t="s">
        <v>268</v>
      </c>
      <c r="BD255" t="s">
        <v>268</v>
      </c>
      <c r="BE255" t="s">
        <v>268</v>
      </c>
      <c r="BF255" t="s">
        <v>268</v>
      </c>
      <c r="BG255" t="s">
        <v>268</v>
      </c>
      <c r="BH255" t="s">
        <v>268</v>
      </c>
      <c r="BI255" t="s">
        <v>268</v>
      </c>
      <c r="BJ255" t="s">
        <v>268</v>
      </c>
      <c r="BK255" t="s">
        <v>268</v>
      </c>
      <c r="BL255" t="s">
        <v>268</v>
      </c>
      <c r="BM255" t="s">
        <v>268</v>
      </c>
      <c r="BN255" t="s">
        <v>268</v>
      </c>
      <c r="BO255" t="s">
        <v>268</v>
      </c>
      <c r="BP255" t="s">
        <v>268</v>
      </c>
      <c r="BQ255" t="s">
        <v>268</v>
      </c>
      <c r="BR255" t="s">
        <v>268</v>
      </c>
      <c r="BS255" t="s">
        <v>268</v>
      </c>
      <c r="BT255" t="s">
        <v>268</v>
      </c>
      <c r="BU255" t="s">
        <v>268</v>
      </c>
      <c r="BV255" t="s">
        <v>268</v>
      </c>
      <c r="BW255" t="s">
        <v>268</v>
      </c>
      <c r="BX255" t="s">
        <v>268</v>
      </c>
      <c r="BY255">
        <v>40</v>
      </c>
      <c r="BZ255">
        <v>40</v>
      </c>
      <c r="CA255" t="s">
        <v>142</v>
      </c>
      <c r="CB255" s="356">
        <v>122</v>
      </c>
      <c r="CC255" t="s">
        <v>876</v>
      </c>
      <c r="CD255" t="s">
        <v>268</v>
      </c>
      <c r="CE255" t="s">
        <v>268</v>
      </c>
      <c r="CF255" t="s">
        <v>268</v>
      </c>
      <c r="CG255" t="s">
        <v>268</v>
      </c>
      <c r="CH255" t="s">
        <v>268</v>
      </c>
      <c r="CI255" t="s">
        <v>268</v>
      </c>
      <c r="CJ255" t="s">
        <v>268</v>
      </c>
      <c r="CK255" t="s">
        <v>268</v>
      </c>
      <c r="CL255" t="s">
        <v>268</v>
      </c>
      <c r="CM255" t="s">
        <v>11224</v>
      </c>
      <c r="CN255">
        <v>92.76</v>
      </c>
      <c r="CO255" t="s">
        <v>268</v>
      </c>
      <c r="CP255">
        <v>92.76</v>
      </c>
      <c r="CQ255">
        <v>365</v>
      </c>
      <c r="CR255" t="s">
        <v>878</v>
      </c>
      <c r="CS255" t="s">
        <v>11225</v>
      </c>
      <c r="CT255" t="s">
        <v>11226</v>
      </c>
      <c r="CU255" t="s">
        <v>11227</v>
      </c>
      <c r="CV255" t="s">
        <v>268</v>
      </c>
      <c r="CW255" t="s">
        <v>268</v>
      </c>
      <c r="CX255" t="s">
        <v>268</v>
      </c>
      <c r="CY255" t="s">
        <v>268</v>
      </c>
      <c r="CZ255" t="s">
        <v>268</v>
      </c>
      <c r="DA255" t="s">
        <v>268</v>
      </c>
      <c r="DB255" s="429">
        <f t="shared" si="45"/>
        <v>0</v>
      </c>
      <c r="DC255" s="284">
        <f t="shared" si="46"/>
        <v>0</v>
      </c>
      <c r="DD255" s="284">
        <f t="shared" si="47"/>
        <v>0</v>
      </c>
      <c r="DE255" s="284">
        <f t="shared" si="48"/>
        <v>0</v>
      </c>
      <c r="DF255" s="295">
        <f t="shared" si="49"/>
        <v>40</v>
      </c>
      <c r="DG255" s="284">
        <f t="shared" si="50"/>
        <v>0</v>
      </c>
      <c r="DH255" s="284">
        <f t="shared" si="51"/>
        <v>0</v>
      </c>
      <c r="DI255" s="284">
        <f t="shared" si="52"/>
        <v>0</v>
      </c>
      <c r="DJ255" s="284">
        <f t="shared" si="53"/>
        <v>0</v>
      </c>
      <c r="DK255" s="295">
        <f t="shared" si="54"/>
        <v>1</v>
      </c>
      <c r="DL255" s="297" t="str">
        <f t="shared" si="55"/>
        <v>A dispo.</v>
      </c>
      <c r="DM255" s="430">
        <f>IFERROR(IF(CA255="D",IF(DL255="A dispo.",DF255*VLOOKUP('DATI INPUT'!$F$27,TARIFFE_UD,4,FALSE),DF255*VLOOKUP(DL255,TARIFFE_UD,4,FALSE)),DF255*VLOOKUP(CB255-100,TARIFFE_UND,4,FALSE)),0)</f>
        <v>25.355389013815195</v>
      </c>
      <c r="DN255" s="430">
        <f>IFERROR(IF(CA255="D",IF(DL255="A dispo.",DK255*VLOOKUP('DATI INPUT'!$F$27,TARIFFE_UD,5,FALSE),DK255*VLOOKUP(DL255,TARIFFE_UD,5,FALSE)),DK255*VLOOKUP(CB255-100,TARIFFE_UND,5,FALSE)),0)</f>
        <v>67.397800635548478</v>
      </c>
      <c r="DO255" s="431">
        <f t="shared" si="56"/>
        <v>-6.8103506363286215E-3</v>
      </c>
      <c r="DP255" s="299">
        <f>IFERROR(IF(CA255="D",IF(DL255="A dispo.",DF255*VLOOKUP('DATI INPUT'!$F$27,TARIFFE_UD,2,FALSE),DF255*VLOOKUP(DL255,TARIFFE_UD,2,FALSE)),DF255*VLOOKUP(CB255-100,TARIFFE_UND,2,FALSE)),0)</f>
        <v>31.678015951314595</v>
      </c>
      <c r="DQ255" s="299">
        <f>IFERROR(IF(CA255="D",IF(DL255="A dispo.",DK255*VLOOKUP('DATI INPUT'!$F$27,TARIFFE_UD,3,FALSE),DK255*VLOOKUP(DL255,TARIFFE_UD,3,FALSE)),DK255*VLOOKUP(CB255-100,TARIFFE_UND,3,FALSE)),0)</f>
        <v>60.367780403072892</v>
      </c>
      <c r="DR255" s="299">
        <f t="shared" si="57"/>
        <v>92.045796354387491</v>
      </c>
    </row>
    <row r="256" spans="1:122" x14ac:dyDescent="0.25">
      <c r="A256" t="s">
        <v>3508</v>
      </c>
      <c r="B256" t="s">
        <v>3499</v>
      </c>
      <c r="C256" t="s">
        <v>518</v>
      </c>
      <c r="D256" t="s">
        <v>3500</v>
      </c>
      <c r="E256" t="s">
        <v>268</v>
      </c>
      <c r="F256" t="s">
        <v>156</v>
      </c>
      <c r="G256" t="s">
        <v>3501</v>
      </c>
      <c r="H256" t="s">
        <v>3307</v>
      </c>
      <c r="I256" t="s">
        <v>3502</v>
      </c>
      <c r="J256" t="s">
        <v>274</v>
      </c>
      <c r="K256" t="s">
        <v>3503</v>
      </c>
      <c r="L256" t="s">
        <v>984</v>
      </c>
      <c r="M256" t="s">
        <v>3504</v>
      </c>
      <c r="N256" t="s">
        <v>3505</v>
      </c>
      <c r="O256" t="s">
        <v>3506</v>
      </c>
      <c r="P256" t="s">
        <v>3507</v>
      </c>
      <c r="Q256" t="s">
        <v>280</v>
      </c>
      <c r="R256" t="s">
        <v>268</v>
      </c>
      <c r="S256" t="s">
        <v>268</v>
      </c>
      <c r="T256" t="s">
        <v>268</v>
      </c>
      <c r="U256" t="s">
        <v>268</v>
      </c>
      <c r="V256" t="s">
        <v>268</v>
      </c>
      <c r="W256" t="s">
        <v>1933</v>
      </c>
      <c r="X256" t="s">
        <v>1934</v>
      </c>
      <c r="Y256" t="s">
        <v>544</v>
      </c>
      <c r="Z256" t="s">
        <v>268</v>
      </c>
      <c r="AA256" t="s">
        <v>268</v>
      </c>
      <c r="AB256" t="s">
        <v>268</v>
      </c>
      <c r="AC256" t="s">
        <v>268</v>
      </c>
      <c r="AD256" t="s">
        <v>268</v>
      </c>
      <c r="AE256" t="s">
        <v>287</v>
      </c>
      <c r="AF256" t="s">
        <v>1811</v>
      </c>
      <c r="AG256" t="s">
        <v>875</v>
      </c>
      <c r="AH256" t="s">
        <v>1935</v>
      </c>
      <c r="AI256" t="s">
        <v>677</v>
      </c>
      <c r="AJ256" t="s">
        <v>268</v>
      </c>
      <c r="AK256" t="s">
        <v>3509</v>
      </c>
      <c r="AL256" t="s">
        <v>268</v>
      </c>
      <c r="AM256" t="s">
        <v>353</v>
      </c>
      <c r="AN256" t="s">
        <v>268</v>
      </c>
      <c r="AO256" t="s">
        <v>268</v>
      </c>
      <c r="AP256" t="s">
        <v>268</v>
      </c>
      <c r="AQ256" t="s">
        <v>268</v>
      </c>
      <c r="AR256" t="s">
        <v>268</v>
      </c>
      <c r="AS256" t="s">
        <v>268</v>
      </c>
      <c r="AT256" t="s">
        <v>268</v>
      </c>
      <c r="AU256" t="s">
        <v>268</v>
      </c>
      <c r="AV256" t="s">
        <v>268</v>
      </c>
      <c r="AW256" t="s">
        <v>268</v>
      </c>
      <c r="AX256" t="s">
        <v>268</v>
      </c>
      <c r="AY256" t="s">
        <v>268</v>
      </c>
      <c r="AZ256" t="s">
        <v>268</v>
      </c>
      <c r="BA256" t="s">
        <v>268</v>
      </c>
      <c r="BB256" t="s">
        <v>268</v>
      </c>
      <c r="BC256" t="s">
        <v>268</v>
      </c>
      <c r="BD256" t="s">
        <v>268</v>
      </c>
      <c r="BE256" t="s">
        <v>268</v>
      </c>
      <c r="BF256" t="s">
        <v>268</v>
      </c>
      <c r="BG256" t="s">
        <v>268</v>
      </c>
      <c r="BH256" t="s">
        <v>268</v>
      </c>
      <c r="BI256" t="s">
        <v>268</v>
      </c>
      <c r="BJ256" t="s">
        <v>268</v>
      </c>
      <c r="BK256" t="s">
        <v>268</v>
      </c>
      <c r="BL256" t="s">
        <v>268</v>
      </c>
      <c r="BM256" t="s">
        <v>268</v>
      </c>
      <c r="BN256" t="s">
        <v>268</v>
      </c>
      <c r="BO256" t="s">
        <v>268</v>
      </c>
      <c r="BP256" t="s">
        <v>268</v>
      </c>
      <c r="BQ256" t="s">
        <v>268</v>
      </c>
      <c r="BR256" t="s">
        <v>268</v>
      </c>
      <c r="BS256" t="s">
        <v>268</v>
      </c>
      <c r="BT256" t="s">
        <v>268</v>
      </c>
      <c r="BU256" t="s">
        <v>268</v>
      </c>
      <c r="BV256" t="s">
        <v>268</v>
      </c>
      <c r="BW256" t="s">
        <v>268</v>
      </c>
      <c r="BX256" t="s">
        <v>268</v>
      </c>
      <c r="BY256">
        <v>15</v>
      </c>
      <c r="BZ256">
        <v>15</v>
      </c>
      <c r="CA256" t="s">
        <v>142</v>
      </c>
      <c r="CB256" s="356">
        <v>123</v>
      </c>
      <c r="CC256" t="s">
        <v>1817</v>
      </c>
      <c r="CD256" t="s">
        <v>268</v>
      </c>
      <c r="CE256" t="s">
        <v>268</v>
      </c>
      <c r="CF256" t="s">
        <v>268</v>
      </c>
      <c r="CG256" t="s">
        <v>268</v>
      </c>
      <c r="CH256" t="s">
        <v>268</v>
      </c>
      <c r="CI256" t="s">
        <v>268</v>
      </c>
      <c r="CJ256" t="s">
        <v>268</v>
      </c>
      <c r="CK256" t="s">
        <v>268</v>
      </c>
      <c r="CL256" t="s">
        <v>268</v>
      </c>
      <c r="CM256" t="s">
        <v>11224</v>
      </c>
      <c r="CN256">
        <v>9.51</v>
      </c>
      <c r="CO256" t="s">
        <v>268</v>
      </c>
      <c r="CP256">
        <v>9.51</v>
      </c>
      <c r="CQ256">
        <v>365</v>
      </c>
      <c r="CR256" t="s">
        <v>878</v>
      </c>
      <c r="CS256" t="s">
        <v>11225</v>
      </c>
      <c r="CT256" t="s">
        <v>11226</v>
      </c>
      <c r="CU256" t="s">
        <v>11227</v>
      </c>
      <c r="CV256" t="s">
        <v>268</v>
      </c>
      <c r="CW256" t="s">
        <v>268</v>
      </c>
      <c r="CX256" t="s">
        <v>268</v>
      </c>
      <c r="CY256" t="s">
        <v>268</v>
      </c>
      <c r="CZ256" t="s">
        <v>268</v>
      </c>
      <c r="DA256" t="s">
        <v>268</v>
      </c>
      <c r="DB256" s="429">
        <f t="shared" si="45"/>
        <v>0</v>
      </c>
      <c r="DC256" s="284">
        <f t="shared" si="46"/>
        <v>0</v>
      </c>
      <c r="DD256" s="284">
        <f t="shared" si="47"/>
        <v>0</v>
      </c>
      <c r="DE256" s="284">
        <f t="shared" si="48"/>
        <v>0</v>
      </c>
      <c r="DF256" s="295">
        <f t="shared" si="49"/>
        <v>15</v>
      </c>
      <c r="DG256" s="284">
        <f t="shared" si="50"/>
        <v>1</v>
      </c>
      <c r="DH256" s="284">
        <f t="shared" si="51"/>
        <v>0</v>
      </c>
      <c r="DI256" s="284">
        <f t="shared" si="52"/>
        <v>0</v>
      </c>
      <c r="DJ256" s="284">
        <f t="shared" si="53"/>
        <v>0</v>
      </c>
      <c r="DK256" s="295">
        <f t="shared" si="54"/>
        <v>0</v>
      </c>
      <c r="DL256" s="297" t="str">
        <f t="shared" si="55"/>
        <v>A dispo.</v>
      </c>
      <c r="DM256" s="430">
        <f>IFERROR(IF(CA256="D",IF(DL256="A dispo.",DF256*VLOOKUP('DATI INPUT'!$F$27,TARIFFE_UD,4,FALSE),DF256*VLOOKUP(DL256,TARIFFE_UD,4,FALSE)),DF256*VLOOKUP(CB256-100,TARIFFE_UND,4,FALSE)),0)</f>
        <v>9.5082708801806977</v>
      </c>
      <c r="DN256" s="430">
        <f>IFERROR(IF(CA256="D",IF(DL256="A dispo.",DK256*VLOOKUP('DATI INPUT'!$F$27,TARIFFE_UD,5,FALSE),DK256*VLOOKUP(DL256,TARIFFE_UD,5,FALSE)),DK256*VLOOKUP(CB256-100,TARIFFE_UND,5,FALSE)),0)</f>
        <v>0</v>
      </c>
      <c r="DO256" s="431">
        <f t="shared" si="56"/>
        <v>-1.7291198193021273E-3</v>
      </c>
      <c r="DP256" s="299">
        <f>IFERROR(IF(CA256="D",IF(DL256="A dispo.",DF256*VLOOKUP('DATI INPUT'!$F$27,TARIFFE_UD,2,FALSE),DF256*VLOOKUP(DL256,TARIFFE_UD,2,FALSE)),DF256*VLOOKUP(CB256-100,TARIFFE_UND,2,FALSE)),0)</f>
        <v>11.879255981742974</v>
      </c>
      <c r="DQ256" s="299">
        <f>IFERROR(IF(CA256="D",IF(DL256="A dispo.",DK256*VLOOKUP('DATI INPUT'!$F$27,TARIFFE_UD,3,FALSE),DK256*VLOOKUP(DL256,TARIFFE_UD,3,FALSE)),DK256*VLOOKUP(CB256-100,TARIFFE_UND,3,FALSE)),0)</f>
        <v>0</v>
      </c>
      <c r="DR256" s="299">
        <f t="shared" si="57"/>
        <v>11.879255981742974</v>
      </c>
    </row>
    <row r="257" spans="1:122" x14ac:dyDescent="0.25">
      <c r="A257" t="s">
        <v>3510</v>
      </c>
      <c r="B257" t="s">
        <v>3511</v>
      </c>
      <c r="C257" t="s">
        <v>519</v>
      </c>
      <c r="D257" t="s">
        <v>3512</v>
      </c>
      <c r="E257" t="s">
        <v>268</v>
      </c>
      <c r="F257" t="s">
        <v>156</v>
      </c>
      <c r="G257" t="s">
        <v>3513</v>
      </c>
      <c r="H257" t="s">
        <v>3427</v>
      </c>
      <c r="I257" t="s">
        <v>310</v>
      </c>
      <c r="J257" t="s">
        <v>274</v>
      </c>
      <c r="K257" t="s">
        <v>3514</v>
      </c>
      <c r="L257" t="s">
        <v>984</v>
      </c>
      <c r="M257" t="s">
        <v>3515</v>
      </c>
      <c r="N257" t="s">
        <v>3516</v>
      </c>
      <c r="O257" t="s">
        <v>896</v>
      </c>
      <c r="P257" t="s">
        <v>3517</v>
      </c>
      <c r="Q257" t="s">
        <v>346</v>
      </c>
      <c r="R257" t="s">
        <v>268</v>
      </c>
      <c r="S257" t="s">
        <v>268</v>
      </c>
      <c r="T257" t="s">
        <v>268</v>
      </c>
      <c r="U257" t="s">
        <v>268</v>
      </c>
      <c r="V257" t="s">
        <v>268</v>
      </c>
      <c r="W257" t="s">
        <v>3430</v>
      </c>
      <c r="X257" t="s">
        <v>887</v>
      </c>
      <c r="Y257" t="s">
        <v>282</v>
      </c>
      <c r="Z257" t="s">
        <v>154</v>
      </c>
      <c r="AA257" t="s">
        <v>268</v>
      </c>
      <c r="AB257" t="s">
        <v>268</v>
      </c>
      <c r="AC257" t="s">
        <v>268</v>
      </c>
      <c r="AD257" t="s">
        <v>268</v>
      </c>
      <c r="AE257" t="s">
        <v>287</v>
      </c>
      <c r="AF257" t="s">
        <v>1811</v>
      </c>
      <c r="AG257" t="s">
        <v>875</v>
      </c>
      <c r="AH257" t="s">
        <v>1848</v>
      </c>
      <c r="AI257" t="s">
        <v>755</v>
      </c>
      <c r="AJ257" t="s">
        <v>268</v>
      </c>
      <c r="AK257" t="s">
        <v>381</v>
      </c>
      <c r="AL257" t="s">
        <v>268</v>
      </c>
      <c r="AM257" t="s">
        <v>405</v>
      </c>
      <c r="AN257" t="s">
        <v>268</v>
      </c>
      <c r="AO257" t="s">
        <v>268</v>
      </c>
      <c r="AP257" t="s">
        <v>268</v>
      </c>
      <c r="AQ257" t="s">
        <v>268</v>
      </c>
      <c r="AR257" t="s">
        <v>268</v>
      </c>
      <c r="AS257" t="s">
        <v>268</v>
      </c>
      <c r="AT257" t="s">
        <v>268</v>
      </c>
      <c r="AU257" t="s">
        <v>268</v>
      </c>
      <c r="AV257" t="s">
        <v>268</v>
      </c>
      <c r="AW257" t="s">
        <v>268</v>
      </c>
      <c r="AX257" t="s">
        <v>268</v>
      </c>
      <c r="AY257" t="s">
        <v>268</v>
      </c>
      <c r="AZ257" t="s">
        <v>268</v>
      </c>
      <c r="BA257" t="s">
        <v>268</v>
      </c>
      <c r="BB257" t="s">
        <v>268</v>
      </c>
      <c r="BC257" t="s">
        <v>268</v>
      </c>
      <c r="BD257" t="s">
        <v>268</v>
      </c>
      <c r="BE257" t="s">
        <v>268</v>
      </c>
      <c r="BF257" t="s">
        <v>268</v>
      </c>
      <c r="BG257" t="s">
        <v>268</v>
      </c>
      <c r="BH257" t="s">
        <v>268</v>
      </c>
      <c r="BI257" t="s">
        <v>268</v>
      </c>
      <c r="BJ257" t="s">
        <v>268</v>
      </c>
      <c r="BK257" t="s">
        <v>268</v>
      </c>
      <c r="BL257" t="s">
        <v>268</v>
      </c>
      <c r="BM257" t="s">
        <v>268</v>
      </c>
      <c r="BN257" t="s">
        <v>268</v>
      </c>
      <c r="BO257" t="s">
        <v>268</v>
      </c>
      <c r="BP257" t="s">
        <v>268</v>
      </c>
      <c r="BQ257" t="s">
        <v>268</v>
      </c>
      <c r="BR257" t="s">
        <v>268</v>
      </c>
      <c r="BS257" t="s">
        <v>268</v>
      </c>
      <c r="BT257" t="s">
        <v>268</v>
      </c>
      <c r="BU257" t="s">
        <v>268</v>
      </c>
      <c r="BV257" t="s">
        <v>268</v>
      </c>
      <c r="BW257" t="s">
        <v>268</v>
      </c>
      <c r="BX257" t="s">
        <v>268</v>
      </c>
      <c r="BY257">
        <v>80</v>
      </c>
      <c r="BZ257">
        <v>80</v>
      </c>
      <c r="CA257" t="s">
        <v>142</v>
      </c>
      <c r="CB257" s="356">
        <v>122</v>
      </c>
      <c r="CC257" t="s">
        <v>876</v>
      </c>
      <c r="CD257" t="s">
        <v>268</v>
      </c>
      <c r="CE257" t="s">
        <v>268</v>
      </c>
      <c r="CF257" t="s">
        <v>268</v>
      </c>
      <c r="CG257" t="s">
        <v>268</v>
      </c>
      <c r="CH257" t="s">
        <v>268</v>
      </c>
      <c r="CI257" t="s">
        <v>268</v>
      </c>
      <c r="CJ257" t="s">
        <v>268</v>
      </c>
      <c r="CK257" t="s">
        <v>268</v>
      </c>
      <c r="CL257" t="s">
        <v>268</v>
      </c>
      <c r="CM257" t="s">
        <v>11224</v>
      </c>
      <c r="CN257">
        <v>118.11</v>
      </c>
      <c r="CO257" t="s">
        <v>268</v>
      </c>
      <c r="CP257">
        <v>118.11</v>
      </c>
      <c r="CQ257">
        <v>365</v>
      </c>
      <c r="CR257" t="s">
        <v>878</v>
      </c>
      <c r="CS257" t="s">
        <v>11225</v>
      </c>
      <c r="CT257" t="s">
        <v>11226</v>
      </c>
      <c r="CU257" t="s">
        <v>11227</v>
      </c>
      <c r="CV257" t="s">
        <v>268</v>
      </c>
      <c r="CW257" t="s">
        <v>268</v>
      </c>
      <c r="CX257" t="s">
        <v>268</v>
      </c>
      <c r="CY257" t="s">
        <v>268</v>
      </c>
      <c r="CZ257" t="s">
        <v>268</v>
      </c>
      <c r="DA257" t="s">
        <v>268</v>
      </c>
      <c r="DB257" s="429">
        <f t="shared" si="45"/>
        <v>0</v>
      </c>
      <c r="DC257" s="284">
        <f t="shared" si="46"/>
        <v>0</v>
      </c>
      <c r="DD257" s="284">
        <f t="shared" si="47"/>
        <v>0</v>
      </c>
      <c r="DE257" s="284">
        <f t="shared" si="48"/>
        <v>0</v>
      </c>
      <c r="DF257" s="295">
        <f t="shared" si="49"/>
        <v>80</v>
      </c>
      <c r="DG257" s="284">
        <f t="shared" si="50"/>
        <v>0</v>
      </c>
      <c r="DH257" s="284">
        <f t="shared" si="51"/>
        <v>0</v>
      </c>
      <c r="DI257" s="284">
        <f t="shared" si="52"/>
        <v>0</v>
      </c>
      <c r="DJ257" s="284">
        <f t="shared" si="53"/>
        <v>0</v>
      </c>
      <c r="DK257" s="295">
        <f t="shared" si="54"/>
        <v>1</v>
      </c>
      <c r="DL257" s="297" t="str">
        <f t="shared" si="55"/>
        <v>A dispo.</v>
      </c>
      <c r="DM257" s="430">
        <f>IFERROR(IF(CA257="D",IF(DL257="A dispo.",DF257*VLOOKUP('DATI INPUT'!$F$27,TARIFFE_UD,4,FALSE),DF257*VLOOKUP(DL257,TARIFFE_UD,4,FALSE)),DF257*VLOOKUP(CB257-100,TARIFFE_UND,4,FALSE)),0)</f>
        <v>50.71077802763039</v>
      </c>
      <c r="DN257" s="430">
        <f>IFERROR(IF(CA257="D",IF(DL257="A dispo.",DK257*VLOOKUP('DATI INPUT'!$F$27,TARIFFE_UD,5,FALSE),DK257*VLOOKUP(DL257,TARIFFE_UD,5,FALSE)),DK257*VLOOKUP(CB257-100,TARIFFE_UND,5,FALSE)),0)</f>
        <v>67.397800635548478</v>
      </c>
      <c r="DO257" s="431">
        <f t="shared" si="56"/>
        <v>-1.4213368211386523E-3</v>
      </c>
      <c r="DP257" s="299">
        <f>IFERROR(IF(CA257="D",IF(DL257="A dispo.",DF257*VLOOKUP('DATI INPUT'!$F$27,TARIFFE_UD,2,FALSE),DF257*VLOOKUP(DL257,TARIFFE_UD,2,FALSE)),DF257*VLOOKUP(CB257-100,TARIFFE_UND,2,FALSE)),0)</f>
        <v>63.356031902629191</v>
      </c>
      <c r="DQ257" s="299">
        <f>IFERROR(IF(CA257="D",IF(DL257="A dispo.",DK257*VLOOKUP('DATI INPUT'!$F$27,TARIFFE_UD,3,FALSE),DK257*VLOOKUP(DL257,TARIFFE_UD,3,FALSE)),DK257*VLOOKUP(CB257-100,TARIFFE_UND,3,FALSE)),0)</f>
        <v>60.367780403072892</v>
      </c>
      <c r="DR257" s="299">
        <f t="shared" si="57"/>
        <v>123.72381230570208</v>
      </c>
    </row>
    <row r="258" spans="1:122" x14ac:dyDescent="0.25">
      <c r="A258" t="s">
        <v>3518</v>
      </c>
      <c r="B258" t="s">
        <v>1216</v>
      </c>
      <c r="C258" t="s">
        <v>3519</v>
      </c>
      <c r="D258" t="s">
        <v>3520</v>
      </c>
      <c r="E258" t="s">
        <v>268</v>
      </c>
      <c r="F258" t="s">
        <v>156</v>
      </c>
      <c r="G258" t="s">
        <v>3521</v>
      </c>
      <c r="H258" t="s">
        <v>3307</v>
      </c>
      <c r="I258" t="s">
        <v>3522</v>
      </c>
      <c r="J258" t="s">
        <v>156</v>
      </c>
      <c r="K258" t="s">
        <v>3523</v>
      </c>
      <c r="L258" t="s">
        <v>960</v>
      </c>
      <c r="M258" t="s">
        <v>3478</v>
      </c>
      <c r="N258" t="s">
        <v>984</v>
      </c>
      <c r="O258" t="s">
        <v>873</v>
      </c>
      <c r="P258" t="s">
        <v>1922</v>
      </c>
      <c r="Q258" t="s">
        <v>304</v>
      </c>
      <c r="R258" t="s">
        <v>268</v>
      </c>
      <c r="S258" t="s">
        <v>268</v>
      </c>
      <c r="T258" t="s">
        <v>268</v>
      </c>
      <c r="U258" t="s">
        <v>268</v>
      </c>
      <c r="V258" t="s">
        <v>268</v>
      </c>
      <c r="W258" t="s">
        <v>3478</v>
      </c>
      <c r="X258" t="s">
        <v>1922</v>
      </c>
      <c r="Y258" t="s">
        <v>304</v>
      </c>
      <c r="Z258" t="s">
        <v>268</v>
      </c>
      <c r="AA258" t="s">
        <v>268</v>
      </c>
      <c r="AB258" t="s">
        <v>268</v>
      </c>
      <c r="AC258" t="s">
        <v>268</v>
      </c>
      <c r="AD258" t="s">
        <v>268</v>
      </c>
      <c r="AE258" t="s">
        <v>287</v>
      </c>
      <c r="AF258" t="s">
        <v>1811</v>
      </c>
      <c r="AG258" t="s">
        <v>875</v>
      </c>
      <c r="AH258" t="s">
        <v>1848</v>
      </c>
      <c r="AI258" t="s">
        <v>793</v>
      </c>
      <c r="AJ258" t="s">
        <v>268</v>
      </c>
      <c r="AK258" t="s">
        <v>377</v>
      </c>
      <c r="AL258" t="s">
        <v>268</v>
      </c>
      <c r="AM258" t="s">
        <v>405</v>
      </c>
      <c r="AN258" t="s">
        <v>268</v>
      </c>
      <c r="AO258" t="s">
        <v>268</v>
      </c>
      <c r="AP258" t="s">
        <v>268</v>
      </c>
      <c r="AQ258" t="s">
        <v>268</v>
      </c>
      <c r="AR258" t="s">
        <v>268</v>
      </c>
      <c r="AS258" t="s">
        <v>268</v>
      </c>
      <c r="AT258" t="s">
        <v>268</v>
      </c>
      <c r="AU258" t="s">
        <v>268</v>
      </c>
      <c r="AV258" t="s">
        <v>268</v>
      </c>
      <c r="AW258" t="s">
        <v>268</v>
      </c>
      <c r="AX258" t="s">
        <v>268</v>
      </c>
      <c r="AY258" t="s">
        <v>268</v>
      </c>
      <c r="AZ258" t="s">
        <v>268</v>
      </c>
      <c r="BA258" t="s">
        <v>268</v>
      </c>
      <c r="BB258" t="s">
        <v>268</v>
      </c>
      <c r="BC258" t="s">
        <v>268</v>
      </c>
      <c r="BD258" t="s">
        <v>268</v>
      </c>
      <c r="BE258" t="s">
        <v>268</v>
      </c>
      <c r="BF258" t="s">
        <v>268</v>
      </c>
      <c r="BG258" t="s">
        <v>268</v>
      </c>
      <c r="BH258" t="s">
        <v>268</v>
      </c>
      <c r="BI258" t="s">
        <v>268</v>
      </c>
      <c r="BJ258" t="s">
        <v>268</v>
      </c>
      <c r="BK258" t="s">
        <v>268</v>
      </c>
      <c r="BL258" t="s">
        <v>268</v>
      </c>
      <c r="BM258" t="s">
        <v>268</v>
      </c>
      <c r="BN258" t="s">
        <v>268</v>
      </c>
      <c r="BO258" t="s">
        <v>268</v>
      </c>
      <c r="BP258" t="s">
        <v>268</v>
      </c>
      <c r="BQ258" t="s">
        <v>268</v>
      </c>
      <c r="BR258" t="s">
        <v>268</v>
      </c>
      <c r="BS258" t="s">
        <v>268</v>
      </c>
      <c r="BT258" t="s">
        <v>268</v>
      </c>
      <c r="BU258" t="s">
        <v>268</v>
      </c>
      <c r="BV258" t="s">
        <v>268</v>
      </c>
      <c r="BW258" t="s">
        <v>268</v>
      </c>
      <c r="BX258" t="s">
        <v>268</v>
      </c>
      <c r="BY258">
        <v>45</v>
      </c>
      <c r="BZ258">
        <v>45</v>
      </c>
      <c r="CA258" t="s">
        <v>142</v>
      </c>
      <c r="CB258" s="356">
        <v>122</v>
      </c>
      <c r="CC258" t="s">
        <v>876</v>
      </c>
      <c r="CD258" t="s">
        <v>268</v>
      </c>
      <c r="CE258" t="s">
        <v>268</v>
      </c>
      <c r="CF258" s="356">
        <v>1</v>
      </c>
      <c r="CG258" t="s">
        <v>268</v>
      </c>
      <c r="CH258" t="s">
        <v>268</v>
      </c>
      <c r="CI258" t="s">
        <v>268</v>
      </c>
      <c r="CJ258" t="s">
        <v>268</v>
      </c>
      <c r="CK258" t="s">
        <v>268</v>
      </c>
      <c r="CL258" t="s">
        <v>268</v>
      </c>
      <c r="CM258" t="s">
        <v>11224</v>
      </c>
      <c r="CN258">
        <v>39.119999999999997</v>
      </c>
      <c r="CO258" t="s">
        <v>268</v>
      </c>
      <c r="CP258">
        <v>39.119999999999997</v>
      </c>
      <c r="CQ258">
        <v>365</v>
      </c>
      <c r="CR258" t="s">
        <v>878</v>
      </c>
      <c r="CS258" t="s">
        <v>11225</v>
      </c>
      <c r="CT258" t="s">
        <v>11226</v>
      </c>
      <c r="CU258" t="s">
        <v>11227</v>
      </c>
      <c r="CV258" t="s">
        <v>268</v>
      </c>
      <c r="CW258" t="s">
        <v>268</v>
      </c>
      <c r="CX258" t="s">
        <v>268</v>
      </c>
      <c r="CY258" t="s">
        <v>268</v>
      </c>
      <c r="CZ258" t="s">
        <v>268</v>
      </c>
      <c r="DA258" t="s">
        <v>268</v>
      </c>
      <c r="DB258" s="429">
        <f t="shared" si="45"/>
        <v>0</v>
      </c>
      <c r="DC258" s="284">
        <f t="shared" si="46"/>
        <v>0</v>
      </c>
      <c r="DD258" s="284">
        <f t="shared" si="47"/>
        <v>0</v>
      </c>
      <c r="DE258" s="284">
        <f t="shared" si="48"/>
        <v>0</v>
      </c>
      <c r="DF258" s="295">
        <f t="shared" si="49"/>
        <v>45</v>
      </c>
      <c r="DG258" s="284">
        <f t="shared" si="50"/>
        <v>0</v>
      </c>
      <c r="DH258" s="284">
        <f t="shared" si="51"/>
        <v>0</v>
      </c>
      <c r="DI258" s="284">
        <f t="shared" si="52"/>
        <v>0</v>
      </c>
      <c r="DJ258" s="284">
        <f t="shared" si="53"/>
        <v>0</v>
      </c>
      <c r="DK258" s="295">
        <f t="shared" si="54"/>
        <v>1</v>
      </c>
      <c r="DL258" s="297">
        <f t="shared" si="55"/>
        <v>1</v>
      </c>
      <c r="DM258" s="430">
        <f>IFERROR(IF(CA258="D",IF(DL258="A dispo.",DF258*VLOOKUP('DATI INPUT'!$F$27,TARIFFE_UD,4,FALSE),DF258*VLOOKUP(DL258,TARIFFE_UD,4,FALSE)),DF258*VLOOKUP(CB258-100,TARIFFE_UND,4,FALSE)),0)</f>
        <v>22.185965387088295</v>
      </c>
      <c r="DN258" s="430">
        <f>IFERROR(IF(CA258="D",IF(DL258="A dispo.",DK258*VLOOKUP('DATI INPUT'!$F$27,TARIFFE_UD,5,FALSE),DK258*VLOOKUP(DL258,TARIFFE_UD,5,FALSE)),DK258*VLOOKUP(CB258-100,TARIFFE_UND,5,FALSE)),0)</f>
        <v>16.930848468833439</v>
      </c>
      <c r="DO258" s="431">
        <f t="shared" si="56"/>
        <v>-3.1861440782634531E-3</v>
      </c>
      <c r="DP258" s="299">
        <f>IFERROR(IF(CA258="D",IF(DL258="A dispo.",DF258*VLOOKUP('DATI INPUT'!$F$27,TARIFFE_UD,2,FALSE),DF258*VLOOKUP(DL258,TARIFFE_UD,2,FALSE)),DF258*VLOOKUP(CB258-100,TARIFFE_UND,2,FALSE)),0)</f>
        <v>27.718263957400275</v>
      </c>
      <c r="DQ258" s="299">
        <f>IFERROR(IF(CA258="D",IF(DL258="A dispo.",DK258*VLOOKUP('DATI INPUT'!$F$27,TARIFFE_UD,3,FALSE),DK258*VLOOKUP(DL258,TARIFFE_UD,3,FALSE)),DK258*VLOOKUP(CB258-100,TARIFFE_UND,3,FALSE)),0)</f>
        <v>15.164853048114928</v>
      </c>
      <c r="DR258" s="299">
        <f t="shared" si="57"/>
        <v>42.883117005515203</v>
      </c>
    </row>
    <row r="259" spans="1:122" x14ac:dyDescent="0.25">
      <c r="A259" t="s">
        <v>10380</v>
      </c>
      <c r="B259" t="s">
        <v>3525</v>
      </c>
      <c r="C259" t="s">
        <v>3526</v>
      </c>
      <c r="D259" t="s">
        <v>3527</v>
      </c>
      <c r="E259" t="s">
        <v>268</v>
      </c>
      <c r="F259" t="s">
        <v>156</v>
      </c>
      <c r="G259" t="s">
        <v>3528</v>
      </c>
      <c r="H259" t="s">
        <v>3427</v>
      </c>
      <c r="I259" t="s">
        <v>3529</v>
      </c>
      <c r="J259" t="s">
        <v>156</v>
      </c>
      <c r="K259" t="s">
        <v>3530</v>
      </c>
      <c r="L259" t="s">
        <v>960</v>
      </c>
      <c r="M259" t="s">
        <v>3531</v>
      </c>
      <c r="N259" t="s">
        <v>3532</v>
      </c>
      <c r="O259" t="s">
        <v>3533</v>
      </c>
      <c r="P259" t="s">
        <v>3534</v>
      </c>
      <c r="Q259" t="s">
        <v>282</v>
      </c>
      <c r="R259" t="s">
        <v>268</v>
      </c>
      <c r="S259" t="s">
        <v>268</v>
      </c>
      <c r="T259" t="s">
        <v>268</v>
      </c>
      <c r="U259" t="s">
        <v>268</v>
      </c>
      <c r="V259" t="s">
        <v>268</v>
      </c>
      <c r="W259" t="s">
        <v>3535</v>
      </c>
      <c r="X259" t="s">
        <v>887</v>
      </c>
      <c r="Y259" t="s">
        <v>275</v>
      </c>
      <c r="Z259" t="s">
        <v>268</v>
      </c>
      <c r="AA259" t="s">
        <v>268</v>
      </c>
      <c r="AB259" t="s">
        <v>268</v>
      </c>
      <c r="AC259" t="s">
        <v>268</v>
      </c>
      <c r="AD259" t="s">
        <v>268</v>
      </c>
      <c r="AE259" t="s">
        <v>287</v>
      </c>
      <c r="AF259" t="s">
        <v>1811</v>
      </c>
      <c r="AG259" t="s">
        <v>875</v>
      </c>
      <c r="AH259" t="s">
        <v>1848</v>
      </c>
      <c r="AI259" t="s">
        <v>917</v>
      </c>
      <c r="AJ259" t="s">
        <v>268</v>
      </c>
      <c r="AK259" t="s">
        <v>366</v>
      </c>
      <c r="AL259" t="s">
        <v>268</v>
      </c>
      <c r="AM259" t="s">
        <v>405</v>
      </c>
      <c r="AN259" t="s">
        <v>268</v>
      </c>
      <c r="AO259" t="s">
        <v>268</v>
      </c>
      <c r="AP259" t="s">
        <v>268</v>
      </c>
      <c r="AQ259" t="s">
        <v>268</v>
      </c>
      <c r="AR259" t="s">
        <v>268</v>
      </c>
      <c r="AS259" t="s">
        <v>268</v>
      </c>
      <c r="AT259" t="s">
        <v>268</v>
      </c>
      <c r="AU259" t="s">
        <v>268</v>
      </c>
      <c r="AV259" t="s">
        <v>268</v>
      </c>
      <c r="AW259" t="s">
        <v>268</v>
      </c>
      <c r="AX259" t="s">
        <v>268</v>
      </c>
      <c r="AY259" t="s">
        <v>268</v>
      </c>
      <c r="AZ259" t="s">
        <v>268</v>
      </c>
      <c r="BA259" t="s">
        <v>268</v>
      </c>
      <c r="BB259" t="s">
        <v>268</v>
      </c>
      <c r="BC259" t="s">
        <v>268</v>
      </c>
      <c r="BD259" t="s">
        <v>268</v>
      </c>
      <c r="BE259" t="s">
        <v>268</v>
      </c>
      <c r="BF259" t="s">
        <v>268</v>
      </c>
      <c r="BG259" t="s">
        <v>268</v>
      </c>
      <c r="BH259" t="s">
        <v>268</v>
      </c>
      <c r="BI259" t="s">
        <v>268</v>
      </c>
      <c r="BJ259" t="s">
        <v>268</v>
      </c>
      <c r="BK259" t="s">
        <v>268</v>
      </c>
      <c r="BL259" t="s">
        <v>268</v>
      </c>
      <c r="BM259" t="s">
        <v>268</v>
      </c>
      <c r="BN259" t="s">
        <v>268</v>
      </c>
      <c r="BO259" t="s">
        <v>268</v>
      </c>
      <c r="BP259" t="s">
        <v>268</v>
      </c>
      <c r="BQ259" t="s">
        <v>268</v>
      </c>
      <c r="BR259" t="s">
        <v>268</v>
      </c>
      <c r="BS259" t="s">
        <v>268</v>
      </c>
      <c r="BT259" t="s">
        <v>268</v>
      </c>
      <c r="BU259" t="s">
        <v>268</v>
      </c>
      <c r="BV259" t="s">
        <v>268</v>
      </c>
      <c r="BW259" t="s">
        <v>268</v>
      </c>
      <c r="BX259" t="s">
        <v>268</v>
      </c>
      <c r="BY259" s="432">
        <v>0</v>
      </c>
      <c r="BZ259">
        <v>48</v>
      </c>
      <c r="CA259" s="432" t="s">
        <v>142</v>
      </c>
      <c r="CB259" t="s">
        <v>268</v>
      </c>
      <c r="CC259" t="s">
        <v>268</v>
      </c>
      <c r="CD259" t="s">
        <v>268</v>
      </c>
      <c r="CE259" t="s">
        <v>268</v>
      </c>
      <c r="CF259" t="s">
        <v>268</v>
      </c>
      <c r="CG259" t="s">
        <v>268</v>
      </c>
      <c r="CH259" t="s">
        <v>268</v>
      </c>
      <c r="CI259" t="s">
        <v>268</v>
      </c>
      <c r="CJ259" t="s">
        <v>268</v>
      </c>
      <c r="CK259" t="s">
        <v>268</v>
      </c>
      <c r="CL259" t="s">
        <v>268</v>
      </c>
      <c r="CM259" t="s">
        <v>11224</v>
      </c>
      <c r="CN259" t="s">
        <v>268</v>
      </c>
      <c r="CO259" t="s">
        <v>268</v>
      </c>
      <c r="CP259" s="432">
        <v>0</v>
      </c>
      <c r="CQ259" s="432">
        <v>0</v>
      </c>
      <c r="CR259" t="s">
        <v>268</v>
      </c>
      <c r="CS259" t="s">
        <v>268</v>
      </c>
      <c r="CT259" t="s">
        <v>11226</v>
      </c>
      <c r="CU259" t="s">
        <v>11227</v>
      </c>
      <c r="CV259" t="s">
        <v>268</v>
      </c>
      <c r="CW259" t="s">
        <v>268</v>
      </c>
      <c r="CX259" t="s">
        <v>268</v>
      </c>
      <c r="CY259" t="s">
        <v>268</v>
      </c>
      <c r="CZ259" t="s">
        <v>268</v>
      </c>
      <c r="DA259" t="s">
        <v>268</v>
      </c>
      <c r="DB259" s="429">
        <f t="shared" ref="DB259:DB322" si="58">IFERROR(VLOOKUP(CC259,Rid_ud,2,FALSE),0)</f>
        <v>0</v>
      </c>
      <c r="DC259" s="284">
        <f t="shared" ref="DC259:DC322" si="59">IFERROR(VLOOKUP(CG259,rid,2,FALSE),0)</f>
        <v>0</v>
      </c>
      <c r="DD259" s="284">
        <f t="shared" ref="DD259:DD322" si="60">IFERROR(VLOOKUP(CH259,rid,2,FALSE),0)</f>
        <v>0</v>
      </c>
      <c r="DE259" s="284">
        <f t="shared" ref="DE259:DE322" si="61">IFERROR(VLOOKUP(CI259,rid,2,FALSE),0)</f>
        <v>0</v>
      </c>
      <c r="DF259" s="295">
        <f t="shared" ref="DF259:DF322" si="62">((((BY259-(BY259*DB259))-((BY259-(BY259*DB259))*DC259))-(((BY259-(BY259*DB259))-((BY259-(BY259*DB259))*DC259))*DD259))-((((BY259-(BY259*DB259))-((BY259-(BY259*DB259))*DC259))-(((BY259-(BY259*DB259))-((BY259-(BY259*DB259))*DC259))*DD259))*DE259))/365*CQ259</f>
        <v>0</v>
      </c>
      <c r="DG259" s="284">
        <f t="shared" ref="DG259:DG322" si="63">IFERROR(VLOOKUP(CC259,Rid_ud,3,FALSE),0)</f>
        <v>0</v>
      </c>
      <c r="DH259" s="284">
        <f t="shared" ref="DH259:DH322" si="64">IFERROR(VLOOKUP(CG259,rid,3,FALSE),0)</f>
        <v>0</v>
      </c>
      <c r="DI259" s="284">
        <f t="shared" ref="DI259:DI322" si="65">IFERROR(VLOOKUP(CH259,rid,3,FALSE),0)</f>
        <v>0</v>
      </c>
      <c r="DJ259" s="284">
        <f t="shared" ref="DJ259:DJ322" si="66">IFERROR(VLOOKUP(CI259,rid,3,FALSE),0)</f>
        <v>0</v>
      </c>
      <c r="DK259" s="295">
        <f t="shared" ref="DK259:DK322" si="67">IF(CA259="D",(((1-(1*DG259))-((1-(1*DG259))*DH259))-(((1-(1*DG259))-((1-(1*DG259))*DH259))*DI259))-((((1-(1*DG259))-((1-(1*DG259))*DH259))-(((1-(1*DG259))-((1-(1*DG259))*DH259))*DI259))*DJ259),(((BY259-(BY259*DG259))-((BY259-(BY259*DG259))*DH259))-(((BY259-(BY259*DG259))-((BY259-(BY259*DG259))*DH259))*DI259))-((((BY259-(BY259*DG259))-((BY259-(BY259*DG259))*DH259))-(((BY259-(BY259*DG259))-((BY259-(BY259*DG259))*DH259))*DI259))*DJ259))/365*CQ259</f>
        <v>0</v>
      </c>
      <c r="DL259" s="297" t="str">
        <f t="shared" ref="DL259:DL322" si="68">IF(CA259="D",IF(OR(CF259&lt;1,CF259=""),"A dispo.",IF(CF259&gt;6,6,CF259)),"")</f>
        <v>A dispo.</v>
      </c>
      <c r="DM259" s="430">
        <f>IFERROR(IF(CA259="D",IF(DL259="A dispo.",DF259*VLOOKUP('DATI INPUT'!$F$27,TARIFFE_UD,4,FALSE),DF259*VLOOKUP(DL259,TARIFFE_UD,4,FALSE)),DF259*VLOOKUP(CB259-100,TARIFFE_UND,4,FALSE)),0)</f>
        <v>0</v>
      </c>
      <c r="DN259" s="430">
        <f>IFERROR(IF(CA259="D",IF(DL259="A dispo.",DK259*VLOOKUP('DATI INPUT'!$F$27,TARIFFE_UD,5,FALSE),DK259*VLOOKUP(DL259,TARIFFE_UD,5,FALSE)),DK259*VLOOKUP(CB259-100,TARIFFE_UND,5,FALSE)),0)</f>
        <v>0</v>
      </c>
      <c r="DO259" s="431">
        <f t="shared" ref="DO259:DO322" si="69">DM259+DN259-CP259</f>
        <v>0</v>
      </c>
      <c r="DP259" s="299">
        <f>IFERROR(IF(CA259="D",IF(DL259="A dispo.",DF259*VLOOKUP('DATI INPUT'!$F$27,TARIFFE_UD,2,FALSE),DF259*VLOOKUP(DL259,TARIFFE_UD,2,FALSE)),DF259*VLOOKUP(CB259-100,TARIFFE_UND,2,FALSE)),0)</f>
        <v>0</v>
      </c>
      <c r="DQ259" s="299">
        <f>IFERROR(IF(CA259="D",IF(DL259="A dispo.",DK259*VLOOKUP('DATI INPUT'!$F$27,TARIFFE_UD,3,FALSE),DK259*VLOOKUP(DL259,TARIFFE_UD,3,FALSE)),DK259*VLOOKUP(CB259-100,TARIFFE_UND,3,FALSE)),0)</f>
        <v>0</v>
      </c>
      <c r="DR259" s="299">
        <f t="shared" ref="DR259:DR322" si="70">DQ259+DP259</f>
        <v>0</v>
      </c>
    </row>
    <row r="260" spans="1:122" x14ac:dyDescent="0.25">
      <c r="A260" t="s">
        <v>3536</v>
      </c>
      <c r="B260" t="s">
        <v>1005</v>
      </c>
      <c r="C260" t="s">
        <v>3537</v>
      </c>
      <c r="D260" t="s">
        <v>3538</v>
      </c>
      <c r="E260" t="s">
        <v>268</v>
      </c>
      <c r="F260" t="s">
        <v>156</v>
      </c>
      <c r="G260" t="s">
        <v>3539</v>
      </c>
      <c r="H260" t="s">
        <v>3307</v>
      </c>
      <c r="I260" t="s">
        <v>3540</v>
      </c>
      <c r="J260" t="s">
        <v>274</v>
      </c>
      <c r="K260" t="s">
        <v>3541</v>
      </c>
      <c r="L260" t="s">
        <v>871</v>
      </c>
      <c r="M260" t="s">
        <v>3542</v>
      </c>
      <c r="N260" t="s">
        <v>984</v>
      </c>
      <c r="O260" t="s">
        <v>873</v>
      </c>
      <c r="P260" t="s">
        <v>1847</v>
      </c>
      <c r="Q260" t="s">
        <v>315</v>
      </c>
      <c r="R260" t="s">
        <v>268</v>
      </c>
      <c r="S260" t="s">
        <v>268</v>
      </c>
      <c r="T260" t="s">
        <v>268</v>
      </c>
      <c r="U260" t="s">
        <v>268</v>
      </c>
      <c r="V260" t="s">
        <v>268</v>
      </c>
      <c r="W260" t="s">
        <v>3542</v>
      </c>
      <c r="X260" t="s">
        <v>1847</v>
      </c>
      <c r="Y260" t="s">
        <v>315</v>
      </c>
      <c r="Z260" t="s">
        <v>268</v>
      </c>
      <c r="AA260" t="s">
        <v>268</v>
      </c>
      <c r="AB260" t="s">
        <v>268</v>
      </c>
      <c r="AC260" t="s">
        <v>268</v>
      </c>
      <c r="AD260" t="s">
        <v>268</v>
      </c>
      <c r="AE260" t="s">
        <v>268</v>
      </c>
      <c r="AF260" t="s">
        <v>268</v>
      </c>
      <c r="AG260" t="s">
        <v>268</v>
      </c>
      <c r="AH260" t="s">
        <v>268</v>
      </c>
      <c r="AI260" t="s">
        <v>268</v>
      </c>
      <c r="AJ260" t="s">
        <v>268</v>
      </c>
      <c r="AK260" t="s">
        <v>268</v>
      </c>
      <c r="AL260" t="s">
        <v>268</v>
      </c>
      <c r="AM260" t="s">
        <v>268</v>
      </c>
      <c r="AN260" t="s">
        <v>268</v>
      </c>
      <c r="AO260" t="s">
        <v>268</v>
      </c>
      <c r="AP260" t="s">
        <v>268</v>
      </c>
      <c r="AQ260" t="s">
        <v>268</v>
      </c>
      <c r="AR260" t="s">
        <v>268</v>
      </c>
      <c r="AS260" t="s">
        <v>268</v>
      </c>
      <c r="AT260" t="s">
        <v>268</v>
      </c>
      <c r="AU260" t="s">
        <v>268</v>
      </c>
      <c r="AV260" t="s">
        <v>268</v>
      </c>
      <c r="AW260" t="s">
        <v>268</v>
      </c>
      <c r="AX260" t="s">
        <v>268</v>
      </c>
      <c r="AY260" t="s">
        <v>268</v>
      </c>
      <c r="AZ260" t="s">
        <v>268</v>
      </c>
      <c r="BA260" t="s">
        <v>268</v>
      </c>
      <c r="BB260" t="s">
        <v>268</v>
      </c>
      <c r="BC260" t="s">
        <v>268</v>
      </c>
      <c r="BD260" t="s">
        <v>268</v>
      </c>
      <c r="BE260" t="s">
        <v>268</v>
      </c>
      <c r="BF260" t="s">
        <v>268</v>
      </c>
      <c r="BG260" t="s">
        <v>268</v>
      </c>
      <c r="BH260" t="s">
        <v>268</v>
      </c>
      <c r="BI260" t="s">
        <v>268</v>
      </c>
      <c r="BJ260" t="s">
        <v>268</v>
      </c>
      <c r="BK260" t="s">
        <v>268</v>
      </c>
      <c r="BL260" t="s">
        <v>268</v>
      </c>
      <c r="BM260" t="s">
        <v>268</v>
      </c>
      <c r="BN260" t="s">
        <v>268</v>
      </c>
      <c r="BO260" t="s">
        <v>268</v>
      </c>
      <c r="BP260" t="s">
        <v>268</v>
      </c>
      <c r="BQ260" t="s">
        <v>268</v>
      </c>
      <c r="BR260" t="s">
        <v>268</v>
      </c>
      <c r="BS260" t="s">
        <v>268</v>
      </c>
      <c r="BT260" t="s">
        <v>268</v>
      </c>
      <c r="BU260" t="s">
        <v>268</v>
      </c>
      <c r="BV260" t="s">
        <v>268</v>
      </c>
      <c r="BW260" t="s">
        <v>268</v>
      </c>
      <c r="BX260" t="s">
        <v>268</v>
      </c>
      <c r="BY260">
        <v>60</v>
      </c>
      <c r="BZ260">
        <v>60</v>
      </c>
      <c r="CA260" t="s">
        <v>142</v>
      </c>
      <c r="CB260" s="356">
        <v>122</v>
      </c>
      <c r="CC260" t="s">
        <v>876</v>
      </c>
      <c r="CD260" t="s">
        <v>268</v>
      </c>
      <c r="CE260" t="s">
        <v>268</v>
      </c>
      <c r="CF260" s="356">
        <v>1</v>
      </c>
      <c r="CG260" t="s">
        <v>268</v>
      </c>
      <c r="CH260" t="s">
        <v>268</v>
      </c>
      <c r="CI260" t="s">
        <v>268</v>
      </c>
      <c r="CJ260" t="s">
        <v>268</v>
      </c>
      <c r="CK260" t="s">
        <v>268</v>
      </c>
      <c r="CL260" t="s">
        <v>268</v>
      </c>
      <c r="CM260" t="s">
        <v>11224</v>
      </c>
      <c r="CN260">
        <v>46.51</v>
      </c>
      <c r="CO260" t="s">
        <v>268</v>
      </c>
      <c r="CP260">
        <v>46.51</v>
      </c>
      <c r="CQ260">
        <v>365</v>
      </c>
      <c r="CR260" t="s">
        <v>878</v>
      </c>
      <c r="CS260" t="s">
        <v>11225</v>
      </c>
      <c r="CT260" t="s">
        <v>11226</v>
      </c>
      <c r="CU260" t="s">
        <v>11227</v>
      </c>
      <c r="CV260" t="s">
        <v>268</v>
      </c>
      <c r="CW260" t="s">
        <v>268</v>
      </c>
      <c r="CX260" t="s">
        <v>268</v>
      </c>
      <c r="CY260" t="s">
        <v>268</v>
      </c>
      <c r="CZ260" t="s">
        <v>268</v>
      </c>
      <c r="DA260" t="s">
        <v>268</v>
      </c>
      <c r="DB260" s="429">
        <f t="shared" si="58"/>
        <v>0</v>
      </c>
      <c r="DC260" s="284">
        <f t="shared" si="59"/>
        <v>0</v>
      </c>
      <c r="DD260" s="284">
        <f t="shared" si="60"/>
        <v>0</v>
      </c>
      <c r="DE260" s="284">
        <f t="shared" si="61"/>
        <v>0</v>
      </c>
      <c r="DF260" s="295">
        <f t="shared" si="62"/>
        <v>60</v>
      </c>
      <c r="DG260" s="284">
        <f t="shared" si="63"/>
        <v>0</v>
      </c>
      <c r="DH260" s="284">
        <f t="shared" si="64"/>
        <v>0</v>
      </c>
      <c r="DI260" s="284">
        <f t="shared" si="65"/>
        <v>0</v>
      </c>
      <c r="DJ260" s="284">
        <f t="shared" si="66"/>
        <v>0</v>
      </c>
      <c r="DK260" s="295">
        <f t="shared" si="67"/>
        <v>1</v>
      </c>
      <c r="DL260" s="297">
        <f t="shared" si="68"/>
        <v>1</v>
      </c>
      <c r="DM260" s="430">
        <f>IFERROR(IF(CA260="D",IF(DL260="A dispo.",DF260*VLOOKUP('DATI INPUT'!$F$27,TARIFFE_UD,4,FALSE),DF260*VLOOKUP(DL260,TARIFFE_UD,4,FALSE)),DF260*VLOOKUP(CB260-100,TARIFFE_UND,4,FALSE)),0)</f>
        <v>29.581287182784394</v>
      </c>
      <c r="DN260" s="430">
        <f>IFERROR(IF(CA260="D",IF(DL260="A dispo.",DK260*VLOOKUP('DATI INPUT'!$F$27,TARIFFE_UD,5,FALSE),DK260*VLOOKUP(DL260,TARIFFE_UD,5,FALSE)),DK260*VLOOKUP(CB260-100,TARIFFE_UND,5,FALSE)),0)</f>
        <v>16.930848468833439</v>
      </c>
      <c r="DO260" s="431">
        <f t="shared" si="69"/>
        <v>2.1356516178343554E-3</v>
      </c>
      <c r="DP260" s="299">
        <f>IFERROR(IF(CA260="D",IF(DL260="A dispo.",DF260*VLOOKUP('DATI INPUT'!$F$27,TARIFFE_UD,2,FALSE),DF260*VLOOKUP(DL260,TARIFFE_UD,2,FALSE)),DF260*VLOOKUP(CB260-100,TARIFFE_UND,2,FALSE)),0)</f>
        <v>36.957685276533695</v>
      </c>
      <c r="DQ260" s="299">
        <f>IFERROR(IF(CA260="D",IF(DL260="A dispo.",DK260*VLOOKUP('DATI INPUT'!$F$27,TARIFFE_UD,3,FALSE),DK260*VLOOKUP(DL260,TARIFFE_UD,3,FALSE)),DK260*VLOOKUP(CB260-100,TARIFFE_UND,3,FALSE)),0)</f>
        <v>15.164853048114928</v>
      </c>
      <c r="DR260" s="299">
        <f t="shared" si="70"/>
        <v>52.122538324648623</v>
      </c>
    </row>
    <row r="261" spans="1:122" x14ac:dyDescent="0.25">
      <c r="A261" t="s">
        <v>3543</v>
      </c>
      <c r="B261" t="s">
        <v>1005</v>
      </c>
      <c r="C261" t="s">
        <v>3544</v>
      </c>
      <c r="D261" t="s">
        <v>3538</v>
      </c>
      <c r="E261" t="s">
        <v>268</v>
      </c>
      <c r="F261" t="s">
        <v>156</v>
      </c>
      <c r="G261" t="s">
        <v>3539</v>
      </c>
      <c r="H261" t="s">
        <v>3307</v>
      </c>
      <c r="I261" t="s">
        <v>3540</v>
      </c>
      <c r="J261" t="s">
        <v>274</v>
      </c>
      <c r="K261" t="s">
        <v>3541</v>
      </c>
      <c r="L261" t="s">
        <v>871</v>
      </c>
      <c r="M261" t="s">
        <v>3542</v>
      </c>
      <c r="N261" t="s">
        <v>984</v>
      </c>
      <c r="O261" t="s">
        <v>873</v>
      </c>
      <c r="P261" t="s">
        <v>1847</v>
      </c>
      <c r="Q261" t="s">
        <v>315</v>
      </c>
      <c r="R261" t="s">
        <v>268</v>
      </c>
      <c r="S261" t="s">
        <v>268</v>
      </c>
      <c r="T261" t="s">
        <v>268</v>
      </c>
      <c r="U261" t="s">
        <v>268</v>
      </c>
      <c r="V261" t="s">
        <v>268</v>
      </c>
      <c r="W261" t="s">
        <v>3545</v>
      </c>
      <c r="X261" t="s">
        <v>1922</v>
      </c>
      <c r="Y261" t="s">
        <v>466</v>
      </c>
      <c r="Z261" t="s">
        <v>268</v>
      </c>
      <c r="AA261" t="s">
        <v>268</v>
      </c>
      <c r="AB261" t="s">
        <v>268</v>
      </c>
      <c r="AC261" t="s">
        <v>268</v>
      </c>
      <c r="AD261" t="s">
        <v>268</v>
      </c>
      <c r="AE261" t="s">
        <v>287</v>
      </c>
      <c r="AF261" t="s">
        <v>1811</v>
      </c>
      <c r="AG261" t="s">
        <v>875</v>
      </c>
      <c r="AH261" t="s">
        <v>1848</v>
      </c>
      <c r="AI261" t="s">
        <v>838</v>
      </c>
      <c r="AJ261" t="s">
        <v>268</v>
      </c>
      <c r="AK261" t="s">
        <v>366</v>
      </c>
      <c r="AL261" t="s">
        <v>268</v>
      </c>
      <c r="AM261" t="s">
        <v>353</v>
      </c>
      <c r="AN261" t="s">
        <v>268</v>
      </c>
      <c r="AO261" t="s">
        <v>268</v>
      </c>
      <c r="AP261" t="s">
        <v>268</v>
      </c>
      <c r="AQ261" t="s">
        <v>268</v>
      </c>
      <c r="AR261" t="s">
        <v>268</v>
      </c>
      <c r="AS261" t="s">
        <v>268</v>
      </c>
      <c r="AT261" t="s">
        <v>268</v>
      </c>
      <c r="AU261" t="s">
        <v>268</v>
      </c>
      <c r="AV261" t="s">
        <v>268</v>
      </c>
      <c r="AW261" t="s">
        <v>268</v>
      </c>
      <c r="AX261" t="s">
        <v>268</v>
      </c>
      <c r="AY261" t="s">
        <v>268</v>
      </c>
      <c r="AZ261" t="s">
        <v>268</v>
      </c>
      <c r="BA261" t="s">
        <v>268</v>
      </c>
      <c r="BB261" t="s">
        <v>268</v>
      </c>
      <c r="BC261" t="s">
        <v>268</v>
      </c>
      <c r="BD261" t="s">
        <v>268</v>
      </c>
      <c r="BE261" t="s">
        <v>268</v>
      </c>
      <c r="BF261" t="s">
        <v>268</v>
      </c>
      <c r="BG261" t="s">
        <v>268</v>
      </c>
      <c r="BH261" t="s">
        <v>268</v>
      </c>
      <c r="BI261" t="s">
        <v>268</v>
      </c>
      <c r="BJ261" t="s">
        <v>268</v>
      </c>
      <c r="BK261" t="s">
        <v>268</v>
      </c>
      <c r="BL261" t="s">
        <v>268</v>
      </c>
      <c r="BM261" t="s">
        <v>268</v>
      </c>
      <c r="BN261" t="s">
        <v>268</v>
      </c>
      <c r="BO261" t="s">
        <v>268</v>
      </c>
      <c r="BP261" t="s">
        <v>268</v>
      </c>
      <c r="BQ261" t="s">
        <v>268</v>
      </c>
      <c r="BR261" t="s">
        <v>268</v>
      </c>
      <c r="BS261" t="s">
        <v>268</v>
      </c>
      <c r="BT261" t="s">
        <v>268</v>
      </c>
      <c r="BU261" t="s">
        <v>268</v>
      </c>
      <c r="BV261" t="s">
        <v>268</v>
      </c>
      <c r="BW261" t="s">
        <v>268</v>
      </c>
      <c r="BX261" t="s">
        <v>268</v>
      </c>
      <c r="BY261">
        <v>50</v>
      </c>
      <c r="BZ261">
        <v>50</v>
      </c>
      <c r="CA261" t="s">
        <v>142</v>
      </c>
      <c r="CB261" s="356">
        <v>123</v>
      </c>
      <c r="CC261" t="s">
        <v>1817</v>
      </c>
      <c r="CD261" t="s">
        <v>268</v>
      </c>
      <c r="CE261" t="s">
        <v>268</v>
      </c>
      <c r="CF261" s="356">
        <v>1</v>
      </c>
      <c r="CG261" t="s">
        <v>268</v>
      </c>
      <c r="CH261" t="s">
        <v>268</v>
      </c>
      <c r="CI261" t="s">
        <v>268</v>
      </c>
      <c r="CJ261" t="s">
        <v>268</v>
      </c>
      <c r="CK261" t="s">
        <v>268</v>
      </c>
      <c r="CL261" t="s">
        <v>3546</v>
      </c>
      <c r="CM261" t="s">
        <v>11224</v>
      </c>
      <c r="CN261">
        <v>24.65</v>
      </c>
      <c r="CO261" t="s">
        <v>268</v>
      </c>
      <c r="CP261">
        <v>24.65</v>
      </c>
      <c r="CQ261">
        <v>365</v>
      </c>
      <c r="CR261" t="s">
        <v>878</v>
      </c>
      <c r="CS261" t="s">
        <v>11225</v>
      </c>
      <c r="CT261" t="s">
        <v>11226</v>
      </c>
      <c r="CU261" t="s">
        <v>11227</v>
      </c>
      <c r="CV261" t="s">
        <v>268</v>
      </c>
      <c r="CW261" t="s">
        <v>268</v>
      </c>
      <c r="CX261" t="s">
        <v>268</v>
      </c>
      <c r="CY261" t="s">
        <v>268</v>
      </c>
      <c r="CZ261" t="s">
        <v>268</v>
      </c>
      <c r="DA261" t="s">
        <v>268</v>
      </c>
      <c r="DB261" s="429">
        <f t="shared" si="58"/>
        <v>0</v>
      </c>
      <c r="DC261" s="284">
        <f t="shared" si="59"/>
        <v>0</v>
      </c>
      <c r="DD261" s="284">
        <f t="shared" si="60"/>
        <v>0</v>
      </c>
      <c r="DE261" s="284">
        <f t="shared" si="61"/>
        <v>0</v>
      </c>
      <c r="DF261" s="295">
        <f t="shared" si="62"/>
        <v>50</v>
      </c>
      <c r="DG261" s="284">
        <f t="shared" si="63"/>
        <v>1</v>
      </c>
      <c r="DH261" s="284">
        <f t="shared" si="64"/>
        <v>0</v>
      </c>
      <c r="DI261" s="284">
        <f t="shared" si="65"/>
        <v>0</v>
      </c>
      <c r="DJ261" s="284">
        <f t="shared" si="66"/>
        <v>0</v>
      </c>
      <c r="DK261" s="295">
        <f t="shared" si="67"/>
        <v>0</v>
      </c>
      <c r="DL261" s="297">
        <f t="shared" si="68"/>
        <v>1</v>
      </c>
      <c r="DM261" s="430">
        <f>IFERROR(IF(CA261="D",IF(DL261="A dispo.",DF261*VLOOKUP('DATI INPUT'!$F$27,TARIFFE_UD,4,FALSE),DF261*VLOOKUP(DL261,TARIFFE_UD,4,FALSE)),DF261*VLOOKUP(CB261-100,TARIFFE_UND,4,FALSE)),0)</f>
        <v>24.651072652320327</v>
      </c>
      <c r="DN261" s="430">
        <f>IFERROR(IF(CA261="D",IF(DL261="A dispo.",DK261*VLOOKUP('DATI INPUT'!$F$27,TARIFFE_UD,5,FALSE),DK261*VLOOKUP(DL261,TARIFFE_UD,5,FALSE)),DK261*VLOOKUP(CB261-100,TARIFFE_UND,5,FALSE)),0)</f>
        <v>0</v>
      </c>
      <c r="DO261" s="431">
        <f t="shared" si="69"/>
        <v>1.0726523203281602E-3</v>
      </c>
      <c r="DP261" s="299">
        <f>IFERROR(IF(CA261="D",IF(DL261="A dispo.",DF261*VLOOKUP('DATI INPUT'!$F$27,TARIFFE_UD,2,FALSE),DF261*VLOOKUP(DL261,TARIFFE_UD,2,FALSE)),DF261*VLOOKUP(CB261-100,TARIFFE_UND,2,FALSE)),0)</f>
        <v>30.798071063778082</v>
      </c>
      <c r="DQ261" s="299">
        <f>IFERROR(IF(CA261="D",IF(DL261="A dispo.",DK261*VLOOKUP('DATI INPUT'!$F$27,TARIFFE_UD,3,FALSE),DK261*VLOOKUP(DL261,TARIFFE_UD,3,FALSE)),DK261*VLOOKUP(CB261-100,TARIFFE_UND,3,FALSE)),0)</f>
        <v>0</v>
      </c>
      <c r="DR261" s="299">
        <f t="shared" si="70"/>
        <v>30.798071063778082</v>
      </c>
    </row>
    <row r="262" spans="1:122" x14ac:dyDescent="0.25">
      <c r="A262" t="s">
        <v>3547</v>
      </c>
      <c r="B262" t="s">
        <v>454</v>
      </c>
      <c r="C262" t="s">
        <v>3548</v>
      </c>
      <c r="D262" t="s">
        <v>3549</v>
      </c>
      <c r="E262" t="s">
        <v>268</v>
      </c>
      <c r="F262" t="s">
        <v>156</v>
      </c>
      <c r="G262" t="s">
        <v>3550</v>
      </c>
      <c r="H262" t="s">
        <v>3427</v>
      </c>
      <c r="I262" t="s">
        <v>1311</v>
      </c>
      <c r="J262" t="s">
        <v>156</v>
      </c>
      <c r="K262" t="s">
        <v>3551</v>
      </c>
      <c r="L262" t="s">
        <v>960</v>
      </c>
      <c r="M262" t="s">
        <v>3552</v>
      </c>
      <c r="N262" t="s">
        <v>984</v>
      </c>
      <c r="O262" t="s">
        <v>873</v>
      </c>
      <c r="P262" t="s">
        <v>2241</v>
      </c>
      <c r="Q262" t="s">
        <v>293</v>
      </c>
      <c r="R262" t="s">
        <v>268</v>
      </c>
      <c r="S262" t="s">
        <v>268</v>
      </c>
      <c r="T262" t="s">
        <v>268</v>
      </c>
      <c r="U262" t="s">
        <v>268</v>
      </c>
      <c r="V262" t="s">
        <v>268</v>
      </c>
      <c r="W262" t="s">
        <v>3552</v>
      </c>
      <c r="X262" t="s">
        <v>2241</v>
      </c>
      <c r="Y262" t="s">
        <v>293</v>
      </c>
      <c r="Z262" t="s">
        <v>268</v>
      </c>
      <c r="AA262" t="s">
        <v>268</v>
      </c>
      <c r="AB262" t="s">
        <v>268</v>
      </c>
      <c r="AC262" t="s">
        <v>268</v>
      </c>
      <c r="AD262" t="s">
        <v>268</v>
      </c>
      <c r="AE262" t="s">
        <v>287</v>
      </c>
      <c r="AF262" t="s">
        <v>1811</v>
      </c>
      <c r="AG262" t="s">
        <v>875</v>
      </c>
      <c r="AH262" t="s">
        <v>1848</v>
      </c>
      <c r="AI262" t="s">
        <v>1039</v>
      </c>
      <c r="AJ262" t="s">
        <v>268</v>
      </c>
      <c r="AK262" t="s">
        <v>377</v>
      </c>
      <c r="AL262" t="s">
        <v>268</v>
      </c>
      <c r="AM262" t="s">
        <v>288</v>
      </c>
      <c r="AN262" t="s">
        <v>287</v>
      </c>
      <c r="AO262" t="s">
        <v>1811</v>
      </c>
      <c r="AP262" t="s">
        <v>875</v>
      </c>
      <c r="AQ262" t="s">
        <v>1848</v>
      </c>
      <c r="AR262" t="s">
        <v>1039</v>
      </c>
      <c r="AS262" t="s">
        <v>268</v>
      </c>
      <c r="AT262" t="s">
        <v>366</v>
      </c>
      <c r="AU262" t="s">
        <v>268</v>
      </c>
      <c r="AV262" t="s">
        <v>353</v>
      </c>
      <c r="AW262" t="s">
        <v>268</v>
      </c>
      <c r="AX262" t="s">
        <v>268</v>
      </c>
      <c r="AY262" t="s">
        <v>268</v>
      </c>
      <c r="AZ262" t="s">
        <v>268</v>
      </c>
      <c r="BA262" t="s">
        <v>268</v>
      </c>
      <c r="BB262" t="s">
        <v>268</v>
      </c>
      <c r="BC262" t="s">
        <v>268</v>
      </c>
      <c r="BD262" t="s">
        <v>268</v>
      </c>
      <c r="BE262" t="s">
        <v>268</v>
      </c>
      <c r="BF262" t="s">
        <v>268</v>
      </c>
      <c r="BG262" t="s">
        <v>268</v>
      </c>
      <c r="BH262" t="s">
        <v>268</v>
      </c>
      <c r="BI262" t="s">
        <v>268</v>
      </c>
      <c r="BJ262" t="s">
        <v>268</v>
      </c>
      <c r="BK262" t="s">
        <v>268</v>
      </c>
      <c r="BL262" t="s">
        <v>268</v>
      </c>
      <c r="BM262" t="s">
        <v>268</v>
      </c>
      <c r="BN262" t="s">
        <v>268</v>
      </c>
      <c r="BO262" t="s">
        <v>268</v>
      </c>
      <c r="BP262" t="s">
        <v>268</v>
      </c>
      <c r="BQ262" t="s">
        <v>268</v>
      </c>
      <c r="BR262" t="s">
        <v>268</v>
      </c>
      <c r="BS262" t="s">
        <v>268</v>
      </c>
      <c r="BT262" t="s">
        <v>268</v>
      </c>
      <c r="BU262" t="s">
        <v>268</v>
      </c>
      <c r="BV262" t="s">
        <v>268</v>
      </c>
      <c r="BW262" t="s">
        <v>268</v>
      </c>
      <c r="BX262" t="s">
        <v>268</v>
      </c>
      <c r="BY262">
        <v>70</v>
      </c>
      <c r="BZ262">
        <v>70</v>
      </c>
      <c r="CA262" t="s">
        <v>142</v>
      </c>
      <c r="CB262" s="356">
        <v>122</v>
      </c>
      <c r="CC262" t="s">
        <v>876</v>
      </c>
      <c r="CD262" t="s">
        <v>268</v>
      </c>
      <c r="CE262" t="s">
        <v>268</v>
      </c>
      <c r="CF262" s="356">
        <v>2</v>
      </c>
      <c r="CG262" t="s">
        <v>268</v>
      </c>
      <c r="CH262" t="s">
        <v>268</v>
      </c>
      <c r="CI262" t="s">
        <v>268</v>
      </c>
      <c r="CJ262" t="s">
        <v>268</v>
      </c>
      <c r="CK262" t="s">
        <v>268</v>
      </c>
      <c r="CL262" t="s">
        <v>268</v>
      </c>
      <c r="CM262" t="s">
        <v>11224</v>
      </c>
      <c r="CN262">
        <v>91.7</v>
      </c>
      <c r="CO262" t="s">
        <v>268</v>
      </c>
      <c r="CP262">
        <v>91.7</v>
      </c>
      <c r="CQ262">
        <v>365</v>
      </c>
      <c r="CR262" t="s">
        <v>878</v>
      </c>
      <c r="CS262" t="s">
        <v>11225</v>
      </c>
      <c r="CT262" t="s">
        <v>11226</v>
      </c>
      <c r="CU262" t="s">
        <v>11227</v>
      </c>
      <c r="CV262" t="s">
        <v>268</v>
      </c>
      <c r="CW262" t="s">
        <v>268</v>
      </c>
      <c r="CX262" t="s">
        <v>268</v>
      </c>
      <c r="CY262" t="s">
        <v>268</v>
      </c>
      <c r="CZ262" t="s">
        <v>268</v>
      </c>
      <c r="DA262" t="s">
        <v>268</v>
      </c>
      <c r="DB262" s="429">
        <f t="shared" si="58"/>
        <v>0</v>
      </c>
      <c r="DC262" s="284">
        <f t="shared" si="59"/>
        <v>0</v>
      </c>
      <c r="DD262" s="284">
        <f t="shared" si="60"/>
        <v>0</v>
      </c>
      <c r="DE262" s="284">
        <f t="shared" si="61"/>
        <v>0</v>
      </c>
      <c r="DF262" s="295">
        <f t="shared" si="62"/>
        <v>70</v>
      </c>
      <c r="DG262" s="284">
        <f t="shared" si="63"/>
        <v>0</v>
      </c>
      <c r="DH262" s="284">
        <f t="shared" si="64"/>
        <v>0</v>
      </c>
      <c r="DI262" s="284">
        <f t="shared" si="65"/>
        <v>0</v>
      </c>
      <c r="DJ262" s="284">
        <f t="shared" si="66"/>
        <v>0</v>
      </c>
      <c r="DK262" s="295">
        <f t="shared" si="67"/>
        <v>1</v>
      </c>
      <c r="DL262" s="297">
        <f t="shared" si="68"/>
        <v>2</v>
      </c>
      <c r="DM262" s="430">
        <f>IFERROR(IF(CA262="D",IF(DL262="A dispo.",DF262*VLOOKUP('DATI INPUT'!$F$27,TARIFFE_UD,4,FALSE),DF262*VLOOKUP(DL262,TARIFFE_UD,4,FALSE)),DF262*VLOOKUP(CB262-100,TARIFFE_UND,4,FALSE)),0)</f>
        <v>40.263418665456541</v>
      </c>
      <c r="DN262" s="430">
        <f>IFERROR(IF(CA262="D",IF(DL262="A dispo.",DK262*VLOOKUP('DATI INPUT'!$F$27,TARIFFE_UD,5,FALSE),DK262*VLOOKUP(DL262,TARIFFE_UD,5,FALSE)),DK262*VLOOKUP(CB262-100,TARIFFE_UND,5,FALSE)),0)</f>
        <v>51.443731886070836</v>
      </c>
      <c r="DO262" s="431">
        <f t="shared" si="69"/>
        <v>7.1505515273742049E-3</v>
      </c>
      <c r="DP262" s="299">
        <f>IFERROR(IF(CA262="D",IF(DL262="A dispo.",DF262*VLOOKUP('DATI INPUT'!$F$27,TARIFFE_UD,2,FALSE),DF262*VLOOKUP(DL262,TARIFFE_UD,2,FALSE)),DF262*VLOOKUP(CB262-100,TARIFFE_UND,2,FALSE)),0)</f>
        <v>50.303516070837532</v>
      </c>
      <c r="DQ262" s="299">
        <f>IFERROR(IF(CA262="D",IF(DL262="A dispo.",DK262*VLOOKUP('DATI INPUT'!$F$27,TARIFFE_UD,3,FALSE),DK262*VLOOKUP(DL262,TARIFFE_UD,3,FALSE)),DK262*VLOOKUP(CB262-100,TARIFFE_UND,3,FALSE)),0)</f>
        <v>46.077822723118445</v>
      </c>
      <c r="DR262" s="299">
        <f t="shared" si="70"/>
        <v>96.381338793955976</v>
      </c>
    </row>
    <row r="263" spans="1:122" x14ac:dyDescent="0.25">
      <c r="A263" t="s">
        <v>3553</v>
      </c>
      <c r="B263" t="s">
        <v>3554</v>
      </c>
      <c r="C263" t="s">
        <v>3555</v>
      </c>
      <c r="D263" t="s">
        <v>3556</v>
      </c>
      <c r="E263" t="s">
        <v>268</v>
      </c>
      <c r="F263" t="s">
        <v>156</v>
      </c>
      <c r="G263" t="s">
        <v>3557</v>
      </c>
      <c r="H263" t="s">
        <v>3307</v>
      </c>
      <c r="I263" t="s">
        <v>3558</v>
      </c>
      <c r="J263" t="s">
        <v>274</v>
      </c>
      <c r="K263" t="s">
        <v>3013</v>
      </c>
      <c r="L263" t="s">
        <v>960</v>
      </c>
      <c r="M263" t="s">
        <v>3559</v>
      </c>
      <c r="N263" t="s">
        <v>984</v>
      </c>
      <c r="O263" t="s">
        <v>873</v>
      </c>
      <c r="P263" t="s">
        <v>1922</v>
      </c>
      <c r="Q263" t="s">
        <v>323</v>
      </c>
      <c r="R263" t="s">
        <v>268</v>
      </c>
      <c r="S263" t="s">
        <v>268</v>
      </c>
      <c r="T263" t="s">
        <v>268</v>
      </c>
      <c r="U263" t="s">
        <v>268</v>
      </c>
      <c r="V263" t="s">
        <v>268</v>
      </c>
      <c r="W263" t="s">
        <v>3559</v>
      </c>
      <c r="X263" t="s">
        <v>1922</v>
      </c>
      <c r="Y263" t="s">
        <v>323</v>
      </c>
      <c r="Z263" t="s">
        <v>268</v>
      </c>
      <c r="AA263" t="s">
        <v>268</v>
      </c>
      <c r="AB263" t="s">
        <v>268</v>
      </c>
      <c r="AC263" t="s">
        <v>268</v>
      </c>
      <c r="AD263" t="s">
        <v>268</v>
      </c>
      <c r="AE263" t="s">
        <v>287</v>
      </c>
      <c r="AF263" t="s">
        <v>1811</v>
      </c>
      <c r="AG263" t="s">
        <v>875</v>
      </c>
      <c r="AH263" t="s">
        <v>1848</v>
      </c>
      <c r="AI263" t="s">
        <v>717</v>
      </c>
      <c r="AJ263" t="s">
        <v>268</v>
      </c>
      <c r="AK263" t="s">
        <v>381</v>
      </c>
      <c r="AL263" t="s">
        <v>268</v>
      </c>
      <c r="AM263" t="s">
        <v>405</v>
      </c>
      <c r="AN263" t="s">
        <v>268</v>
      </c>
      <c r="AO263" t="s">
        <v>268</v>
      </c>
      <c r="AP263" t="s">
        <v>268</v>
      </c>
      <c r="AQ263" t="s">
        <v>268</v>
      </c>
      <c r="AR263" t="s">
        <v>268</v>
      </c>
      <c r="AS263" t="s">
        <v>268</v>
      </c>
      <c r="AT263" t="s">
        <v>268</v>
      </c>
      <c r="AU263" t="s">
        <v>268</v>
      </c>
      <c r="AV263" t="s">
        <v>268</v>
      </c>
      <c r="AW263" t="s">
        <v>268</v>
      </c>
      <c r="AX263" t="s">
        <v>268</v>
      </c>
      <c r="AY263" t="s">
        <v>268</v>
      </c>
      <c r="AZ263" t="s">
        <v>268</v>
      </c>
      <c r="BA263" t="s">
        <v>268</v>
      </c>
      <c r="BB263" t="s">
        <v>268</v>
      </c>
      <c r="BC263" t="s">
        <v>268</v>
      </c>
      <c r="BD263" t="s">
        <v>268</v>
      </c>
      <c r="BE263" t="s">
        <v>268</v>
      </c>
      <c r="BF263" t="s">
        <v>268</v>
      </c>
      <c r="BG263" t="s">
        <v>268</v>
      </c>
      <c r="BH263" t="s">
        <v>268</v>
      </c>
      <c r="BI263" t="s">
        <v>268</v>
      </c>
      <c r="BJ263" t="s">
        <v>268</v>
      </c>
      <c r="BK263" t="s">
        <v>268</v>
      </c>
      <c r="BL263" t="s">
        <v>268</v>
      </c>
      <c r="BM263" t="s">
        <v>268</v>
      </c>
      <c r="BN263" t="s">
        <v>268</v>
      </c>
      <c r="BO263" t="s">
        <v>268</v>
      </c>
      <c r="BP263" t="s">
        <v>268</v>
      </c>
      <c r="BQ263" t="s">
        <v>268</v>
      </c>
      <c r="BR263" t="s">
        <v>268</v>
      </c>
      <c r="BS263" t="s">
        <v>268</v>
      </c>
      <c r="BT263" t="s">
        <v>268</v>
      </c>
      <c r="BU263" t="s">
        <v>268</v>
      </c>
      <c r="BV263" t="s">
        <v>268</v>
      </c>
      <c r="BW263" t="s">
        <v>268</v>
      </c>
      <c r="BX263" t="s">
        <v>268</v>
      </c>
      <c r="BY263">
        <v>104.9</v>
      </c>
      <c r="BZ263">
        <v>104.9</v>
      </c>
      <c r="CA263" t="s">
        <v>142</v>
      </c>
      <c r="CB263" s="356">
        <v>122</v>
      </c>
      <c r="CC263" t="s">
        <v>876</v>
      </c>
      <c r="CD263" t="s">
        <v>268</v>
      </c>
      <c r="CE263" t="s">
        <v>268</v>
      </c>
      <c r="CF263" s="356">
        <v>2</v>
      </c>
      <c r="CG263" t="s">
        <v>268</v>
      </c>
      <c r="CH263" t="s">
        <v>268</v>
      </c>
      <c r="CI263" t="s">
        <v>268</v>
      </c>
      <c r="CJ263" t="s">
        <v>268</v>
      </c>
      <c r="CK263" t="s">
        <v>268</v>
      </c>
      <c r="CL263" t="s">
        <v>3560</v>
      </c>
      <c r="CM263" t="s">
        <v>11224</v>
      </c>
      <c r="CN263">
        <v>111.78</v>
      </c>
      <c r="CO263" t="s">
        <v>268</v>
      </c>
      <c r="CP263">
        <v>111.78</v>
      </c>
      <c r="CQ263">
        <v>365</v>
      </c>
      <c r="CR263" t="s">
        <v>878</v>
      </c>
      <c r="CS263" t="s">
        <v>11225</v>
      </c>
      <c r="CT263" t="s">
        <v>11226</v>
      </c>
      <c r="CU263" t="s">
        <v>11227</v>
      </c>
      <c r="CV263" t="s">
        <v>268</v>
      </c>
      <c r="CW263" t="s">
        <v>268</v>
      </c>
      <c r="CX263" t="s">
        <v>268</v>
      </c>
      <c r="CY263" t="s">
        <v>268</v>
      </c>
      <c r="CZ263" t="s">
        <v>268</v>
      </c>
      <c r="DA263" t="s">
        <v>268</v>
      </c>
      <c r="DB263" s="429">
        <f t="shared" si="58"/>
        <v>0</v>
      </c>
      <c r="DC263" s="284">
        <f t="shared" si="59"/>
        <v>0</v>
      </c>
      <c r="DD263" s="284">
        <f t="shared" si="60"/>
        <v>0</v>
      </c>
      <c r="DE263" s="284">
        <f t="shared" si="61"/>
        <v>0</v>
      </c>
      <c r="DF263" s="295">
        <f t="shared" si="62"/>
        <v>104.9</v>
      </c>
      <c r="DG263" s="284">
        <f t="shared" si="63"/>
        <v>0</v>
      </c>
      <c r="DH263" s="284">
        <f t="shared" si="64"/>
        <v>0</v>
      </c>
      <c r="DI263" s="284">
        <f t="shared" si="65"/>
        <v>0</v>
      </c>
      <c r="DJ263" s="284">
        <f t="shared" si="66"/>
        <v>0</v>
      </c>
      <c r="DK263" s="295">
        <f t="shared" si="67"/>
        <v>1</v>
      </c>
      <c r="DL263" s="297">
        <f t="shared" si="68"/>
        <v>2</v>
      </c>
      <c r="DM263" s="430">
        <f>IFERROR(IF(CA263="D",IF(DL263="A dispo.",DF263*VLOOKUP('DATI INPUT'!$F$27,TARIFFE_UD,4,FALSE),DF263*VLOOKUP(DL263,TARIFFE_UD,4,FALSE)),DF263*VLOOKUP(CB263-100,TARIFFE_UND,4,FALSE)),0)</f>
        <v>60.337608828662731</v>
      </c>
      <c r="DN263" s="430">
        <f>IFERROR(IF(CA263="D",IF(DL263="A dispo.",DK263*VLOOKUP('DATI INPUT'!$F$27,TARIFFE_UD,5,FALSE),DK263*VLOOKUP(DL263,TARIFFE_UD,5,FALSE)),DK263*VLOOKUP(CB263-100,TARIFFE_UND,5,FALSE)),0)</f>
        <v>51.443731886070836</v>
      </c>
      <c r="DO263" s="431">
        <f t="shared" si="69"/>
        <v>1.3407147335726677E-3</v>
      </c>
      <c r="DP263" s="299">
        <f>IFERROR(IF(CA263="D",IF(DL263="A dispo.",DF263*VLOOKUP('DATI INPUT'!$F$27,TARIFFE_UD,2,FALSE),DF263*VLOOKUP(DL263,TARIFFE_UD,2,FALSE)),DF263*VLOOKUP(CB263-100,TARIFFE_UND,2,FALSE)),0)</f>
        <v>75.383411940440823</v>
      </c>
      <c r="DQ263" s="299">
        <f>IFERROR(IF(CA263="D",IF(DL263="A dispo.",DK263*VLOOKUP('DATI INPUT'!$F$27,TARIFFE_UD,3,FALSE),DK263*VLOOKUP(DL263,TARIFFE_UD,3,FALSE)),DK263*VLOOKUP(CB263-100,TARIFFE_UND,3,FALSE)),0)</f>
        <v>46.077822723118445</v>
      </c>
      <c r="DR263" s="299">
        <f t="shared" si="70"/>
        <v>121.46123466355927</v>
      </c>
    </row>
    <row r="264" spans="1:122" x14ac:dyDescent="0.25">
      <c r="A264" t="s">
        <v>3561</v>
      </c>
      <c r="B264" t="s">
        <v>3562</v>
      </c>
      <c r="C264" t="s">
        <v>1371</v>
      </c>
      <c r="D264" t="s">
        <v>3563</v>
      </c>
      <c r="E264" t="s">
        <v>268</v>
      </c>
      <c r="F264" t="s">
        <v>156</v>
      </c>
      <c r="G264" t="s">
        <v>3564</v>
      </c>
      <c r="H264" t="s">
        <v>3427</v>
      </c>
      <c r="I264" t="s">
        <v>2362</v>
      </c>
      <c r="J264" t="s">
        <v>156</v>
      </c>
      <c r="K264" t="s">
        <v>3565</v>
      </c>
      <c r="L264" t="s">
        <v>984</v>
      </c>
      <c r="M264" t="s">
        <v>3566</v>
      </c>
      <c r="N264" t="s">
        <v>3567</v>
      </c>
      <c r="O264" t="s">
        <v>3568</v>
      </c>
      <c r="P264" t="s">
        <v>3569</v>
      </c>
      <c r="Q264" t="s">
        <v>346</v>
      </c>
      <c r="R264" t="s">
        <v>268</v>
      </c>
      <c r="S264" t="s">
        <v>268</v>
      </c>
      <c r="T264" t="s">
        <v>268</v>
      </c>
      <c r="U264" t="s">
        <v>268</v>
      </c>
      <c r="V264" t="s">
        <v>268</v>
      </c>
      <c r="W264" t="s">
        <v>3570</v>
      </c>
      <c r="X264" t="s">
        <v>1934</v>
      </c>
      <c r="Y264" t="s">
        <v>1275</v>
      </c>
      <c r="Z264" t="s">
        <v>268</v>
      </c>
      <c r="AA264" t="s">
        <v>268</v>
      </c>
      <c r="AB264" t="s">
        <v>268</v>
      </c>
      <c r="AC264" t="s">
        <v>268</v>
      </c>
      <c r="AD264" t="s">
        <v>268</v>
      </c>
      <c r="AE264" t="s">
        <v>287</v>
      </c>
      <c r="AF264" t="s">
        <v>1811</v>
      </c>
      <c r="AG264" t="s">
        <v>875</v>
      </c>
      <c r="AH264" t="s">
        <v>1935</v>
      </c>
      <c r="AI264" t="s">
        <v>3571</v>
      </c>
      <c r="AJ264" t="s">
        <v>268</v>
      </c>
      <c r="AK264" t="s">
        <v>381</v>
      </c>
      <c r="AL264" t="s">
        <v>268</v>
      </c>
      <c r="AM264" t="s">
        <v>355</v>
      </c>
      <c r="AN264" t="s">
        <v>268</v>
      </c>
      <c r="AO264" t="s">
        <v>268</v>
      </c>
      <c r="AP264" t="s">
        <v>268</v>
      </c>
      <c r="AQ264" t="s">
        <v>268</v>
      </c>
      <c r="AR264" t="s">
        <v>268</v>
      </c>
      <c r="AS264" t="s">
        <v>268</v>
      </c>
      <c r="AT264" t="s">
        <v>268</v>
      </c>
      <c r="AU264" t="s">
        <v>268</v>
      </c>
      <c r="AV264" t="s">
        <v>268</v>
      </c>
      <c r="AW264" t="s">
        <v>268</v>
      </c>
      <c r="AX264" t="s">
        <v>268</v>
      </c>
      <c r="AY264" t="s">
        <v>268</v>
      </c>
      <c r="AZ264" t="s">
        <v>268</v>
      </c>
      <c r="BA264" t="s">
        <v>268</v>
      </c>
      <c r="BB264" t="s">
        <v>268</v>
      </c>
      <c r="BC264" t="s">
        <v>268</v>
      </c>
      <c r="BD264" t="s">
        <v>268</v>
      </c>
      <c r="BE264" t="s">
        <v>268</v>
      </c>
      <c r="BF264" t="s">
        <v>268</v>
      </c>
      <c r="BG264" t="s">
        <v>268</v>
      </c>
      <c r="BH264" t="s">
        <v>268</v>
      </c>
      <c r="BI264" t="s">
        <v>268</v>
      </c>
      <c r="BJ264" t="s">
        <v>268</v>
      </c>
      <c r="BK264" t="s">
        <v>268</v>
      </c>
      <c r="BL264" t="s">
        <v>268</v>
      </c>
      <c r="BM264" t="s">
        <v>268</v>
      </c>
      <c r="BN264" t="s">
        <v>268</v>
      </c>
      <c r="BO264" t="s">
        <v>268</v>
      </c>
      <c r="BP264" t="s">
        <v>268</v>
      </c>
      <c r="BQ264" t="s">
        <v>268</v>
      </c>
      <c r="BR264" t="s">
        <v>268</v>
      </c>
      <c r="BS264" t="s">
        <v>268</v>
      </c>
      <c r="BT264" t="s">
        <v>268</v>
      </c>
      <c r="BU264" t="s">
        <v>268</v>
      </c>
      <c r="BV264" t="s">
        <v>268</v>
      </c>
      <c r="BW264" t="s">
        <v>268</v>
      </c>
      <c r="BX264" t="s">
        <v>268</v>
      </c>
      <c r="BY264">
        <v>100</v>
      </c>
      <c r="BZ264">
        <v>100</v>
      </c>
      <c r="CA264" t="s">
        <v>142</v>
      </c>
      <c r="CB264" s="356">
        <v>122</v>
      </c>
      <c r="CC264" t="s">
        <v>876</v>
      </c>
      <c r="CD264" t="s">
        <v>268</v>
      </c>
      <c r="CE264" t="s">
        <v>268</v>
      </c>
      <c r="CF264" t="s">
        <v>268</v>
      </c>
      <c r="CG264" t="s">
        <v>268</v>
      </c>
      <c r="CH264" t="s">
        <v>268</v>
      </c>
      <c r="CI264" t="s">
        <v>268</v>
      </c>
      <c r="CJ264" t="s">
        <v>268</v>
      </c>
      <c r="CK264" t="s">
        <v>268</v>
      </c>
      <c r="CL264" t="s">
        <v>268</v>
      </c>
      <c r="CM264" t="s">
        <v>11224</v>
      </c>
      <c r="CN264">
        <v>130.79</v>
      </c>
      <c r="CO264" t="s">
        <v>268</v>
      </c>
      <c r="CP264">
        <v>130.79</v>
      </c>
      <c r="CQ264">
        <v>365</v>
      </c>
      <c r="CR264" t="s">
        <v>878</v>
      </c>
      <c r="CS264" t="s">
        <v>11225</v>
      </c>
      <c r="CT264" t="s">
        <v>11226</v>
      </c>
      <c r="CU264" t="s">
        <v>11227</v>
      </c>
      <c r="CV264" t="s">
        <v>268</v>
      </c>
      <c r="CW264" t="s">
        <v>268</v>
      </c>
      <c r="CX264" t="s">
        <v>268</v>
      </c>
      <c r="CY264" t="s">
        <v>268</v>
      </c>
      <c r="CZ264" t="s">
        <v>268</v>
      </c>
      <c r="DA264" t="s">
        <v>268</v>
      </c>
      <c r="DB264" s="429">
        <f t="shared" si="58"/>
        <v>0</v>
      </c>
      <c r="DC264" s="284">
        <f t="shared" si="59"/>
        <v>0</v>
      </c>
      <c r="DD264" s="284">
        <f t="shared" si="60"/>
        <v>0</v>
      </c>
      <c r="DE264" s="284">
        <f t="shared" si="61"/>
        <v>0</v>
      </c>
      <c r="DF264" s="295">
        <f t="shared" si="62"/>
        <v>100</v>
      </c>
      <c r="DG264" s="284">
        <f t="shared" si="63"/>
        <v>0</v>
      </c>
      <c r="DH264" s="284">
        <f t="shared" si="64"/>
        <v>0</v>
      </c>
      <c r="DI264" s="284">
        <f t="shared" si="65"/>
        <v>0</v>
      </c>
      <c r="DJ264" s="284">
        <f t="shared" si="66"/>
        <v>0</v>
      </c>
      <c r="DK264" s="295">
        <f t="shared" si="67"/>
        <v>1</v>
      </c>
      <c r="DL264" s="297" t="str">
        <f t="shared" si="68"/>
        <v>A dispo.</v>
      </c>
      <c r="DM264" s="430">
        <f>IFERROR(IF(CA264="D",IF(DL264="A dispo.",DF264*VLOOKUP('DATI INPUT'!$F$27,TARIFFE_UD,4,FALSE),DF264*VLOOKUP(DL264,TARIFFE_UD,4,FALSE)),DF264*VLOOKUP(CB264-100,TARIFFE_UND,4,FALSE)),0)</f>
        <v>63.388472534537989</v>
      </c>
      <c r="DN264" s="430">
        <f>IFERROR(IF(CA264="D",IF(DL264="A dispo.",DK264*VLOOKUP('DATI INPUT'!$F$27,TARIFFE_UD,5,FALSE),DK264*VLOOKUP(DL264,TARIFFE_UD,5,FALSE)),DK264*VLOOKUP(CB264-100,TARIFFE_UND,5,FALSE)),0)</f>
        <v>67.397800635548478</v>
      </c>
      <c r="DO264" s="431">
        <f t="shared" si="69"/>
        <v>-3.726829913517804E-3</v>
      </c>
      <c r="DP264" s="299">
        <f>IFERROR(IF(CA264="D",IF(DL264="A dispo.",DF264*VLOOKUP('DATI INPUT'!$F$27,TARIFFE_UD,2,FALSE),DF264*VLOOKUP(DL264,TARIFFE_UD,2,FALSE)),DF264*VLOOKUP(CB264-100,TARIFFE_UND,2,FALSE)),0)</f>
        <v>79.195039878286494</v>
      </c>
      <c r="DQ264" s="299">
        <f>IFERROR(IF(CA264="D",IF(DL264="A dispo.",DK264*VLOOKUP('DATI INPUT'!$F$27,TARIFFE_UD,3,FALSE),DK264*VLOOKUP(DL264,TARIFFE_UD,3,FALSE)),DK264*VLOOKUP(CB264-100,TARIFFE_UND,3,FALSE)),0)</f>
        <v>60.367780403072892</v>
      </c>
      <c r="DR264" s="299">
        <f t="shared" si="70"/>
        <v>139.56282028135939</v>
      </c>
    </row>
    <row r="265" spans="1:122" x14ac:dyDescent="0.25">
      <c r="A265" t="s">
        <v>3572</v>
      </c>
      <c r="B265" t="s">
        <v>3573</v>
      </c>
      <c r="C265" t="s">
        <v>1373</v>
      </c>
      <c r="D265" t="s">
        <v>3574</v>
      </c>
      <c r="E265" t="s">
        <v>268</v>
      </c>
      <c r="F265" t="s">
        <v>156</v>
      </c>
      <c r="G265" t="s">
        <v>3575</v>
      </c>
      <c r="H265" t="s">
        <v>3427</v>
      </c>
      <c r="I265" t="s">
        <v>3576</v>
      </c>
      <c r="J265" t="s">
        <v>156</v>
      </c>
      <c r="K265" t="s">
        <v>3577</v>
      </c>
      <c r="L265" t="s">
        <v>960</v>
      </c>
      <c r="M265" t="s">
        <v>3578</v>
      </c>
      <c r="N265" t="s">
        <v>984</v>
      </c>
      <c r="O265" t="s">
        <v>873</v>
      </c>
      <c r="P265" t="s">
        <v>613</v>
      </c>
      <c r="Q265" t="s">
        <v>333</v>
      </c>
      <c r="R265" t="s">
        <v>268</v>
      </c>
      <c r="S265" t="s">
        <v>268</v>
      </c>
      <c r="T265" t="s">
        <v>268</v>
      </c>
      <c r="U265" t="s">
        <v>268</v>
      </c>
      <c r="V265" t="s">
        <v>268</v>
      </c>
      <c r="W265" t="s">
        <v>3578</v>
      </c>
      <c r="X265" t="s">
        <v>613</v>
      </c>
      <c r="Y265" t="s">
        <v>333</v>
      </c>
      <c r="Z265" t="s">
        <v>268</v>
      </c>
      <c r="AA265" t="s">
        <v>268</v>
      </c>
      <c r="AB265" t="s">
        <v>268</v>
      </c>
      <c r="AC265" t="s">
        <v>268</v>
      </c>
      <c r="AD265" t="s">
        <v>268</v>
      </c>
      <c r="AE265" t="s">
        <v>287</v>
      </c>
      <c r="AF265" t="s">
        <v>1811</v>
      </c>
      <c r="AG265" t="s">
        <v>875</v>
      </c>
      <c r="AH265" t="s">
        <v>1812</v>
      </c>
      <c r="AI265" t="s">
        <v>789</v>
      </c>
      <c r="AJ265" t="s">
        <v>268</v>
      </c>
      <c r="AK265" t="s">
        <v>725</v>
      </c>
      <c r="AL265" t="s">
        <v>268</v>
      </c>
      <c r="AM265" t="s">
        <v>288</v>
      </c>
      <c r="AN265" t="s">
        <v>268</v>
      </c>
      <c r="AO265" t="s">
        <v>268</v>
      </c>
      <c r="AP265" t="s">
        <v>268</v>
      </c>
      <c r="AQ265" t="s">
        <v>268</v>
      </c>
      <c r="AR265" t="s">
        <v>268</v>
      </c>
      <c r="AS265" t="s">
        <v>268</v>
      </c>
      <c r="AT265" t="s">
        <v>268</v>
      </c>
      <c r="AU265" t="s">
        <v>268</v>
      </c>
      <c r="AV265" t="s">
        <v>268</v>
      </c>
      <c r="AW265" t="s">
        <v>268</v>
      </c>
      <c r="AX265" t="s">
        <v>268</v>
      </c>
      <c r="AY265" t="s">
        <v>268</v>
      </c>
      <c r="AZ265" t="s">
        <v>268</v>
      </c>
      <c r="BA265" t="s">
        <v>268</v>
      </c>
      <c r="BB265" t="s">
        <v>268</v>
      </c>
      <c r="BC265" t="s">
        <v>268</v>
      </c>
      <c r="BD265" t="s">
        <v>268</v>
      </c>
      <c r="BE265" t="s">
        <v>268</v>
      </c>
      <c r="BF265" t="s">
        <v>268</v>
      </c>
      <c r="BG265" t="s">
        <v>268</v>
      </c>
      <c r="BH265" t="s">
        <v>268</v>
      </c>
      <c r="BI265" t="s">
        <v>268</v>
      </c>
      <c r="BJ265" t="s">
        <v>268</v>
      </c>
      <c r="BK265" t="s">
        <v>268</v>
      </c>
      <c r="BL265" t="s">
        <v>268</v>
      </c>
      <c r="BM265" t="s">
        <v>268</v>
      </c>
      <c r="BN265" t="s">
        <v>268</v>
      </c>
      <c r="BO265" t="s">
        <v>268</v>
      </c>
      <c r="BP265" t="s">
        <v>268</v>
      </c>
      <c r="BQ265" t="s">
        <v>268</v>
      </c>
      <c r="BR265" t="s">
        <v>268</v>
      </c>
      <c r="BS265" t="s">
        <v>268</v>
      </c>
      <c r="BT265" t="s">
        <v>268</v>
      </c>
      <c r="BU265" t="s">
        <v>268</v>
      </c>
      <c r="BV265" t="s">
        <v>268</v>
      </c>
      <c r="BW265" t="s">
        <v>268</v>
      </c>
      <c r="BX265" t="s">
        <v>268</v>
      </c>
      <c r="BY265">
        <v>49</v>
      </c>
      <c r="BZ265">
        <v>49</v>
      </c>
      <c r="CA265" t="s">
        <v>142</v>
      </c>
      <c r="CB265" s="356">
        <v>122</v>
      </c>
      <c r="CC265" t="s">
        <v>876</v>
      </c>
      <c r="CD265" t="s">
        <v>268</v>
      </c>
      <c r="CE265" t="s">
        <v>268</v>
      </c>
      <c r="CF265" s="356">
        <v>2</v>
      </c>
      <c r="CG265" t="s">
        <v>268</v>
      </c>
      <c r="CH265" t="s">
        <v>268</v>
      </c>
      <c r="CI265" t="s">
        <v>268</v>
      </c>
      <c r="CJ265" t="s">
        <v>268</v>
      </c>
      <c r="CK265" t="s">
        <v>268</v>
      </c>
      <c r="CL265" t="s">
        <v>3579</v>
      </c>
      <c r="CM265" t="s">
        <v>11224</v>
      </c>
      <c r="CN265">
        <v>79.62</v>
      </c>
      <c r="CO265" t="s">
        <v>268</v>
      </c>
      <c r="CP265">
        <v>79.62</v>
      </c>
      <c r="CQ265">
        <v>365</v>
      </c>
      <c r="CR265" t="s">
        <v>878</v>
      </c>
      <c r="CS265" t="s">
        <v>11225</v>
      </c>
      <c r="CT265" t="s">
        <v>11226</v>
      </c>
      <c r="CU265" t="s">
        <v>11227</v>
      </c>
      <c r="CV265" t="s">
        <v>268</v>
      </c>
      <c r="CW265" t="s">
        <v>268</v>
      </c>
      <c r="CX265" t="s">
        <v>268</v>
      </c>
      <c r="CY265" t="s">
        <v>268</v>
      </c>
      <c r="CZ265" t="s">
        <v>268</v>
      </c>
      <c r="DA265" t="s">
        <v>268</v>
      </c>
      <c r="DB265" s="429">
        <f t="shared" si="58"/>
        <v>0</v>
      </c>
      <c r="DC265" s="284">
        <f t="shared" si="59"/>
        <v>0</v>
      </c>
      <c r="DD265" s="284">
        <f t="shared" si="60"/>
        <v>0</v>
      </c>
      <c r="DE265" s="284">
        <f t="shared" si="61"/>
        <v>0</v>
      </c>
      <c r="DF265" s="295">
        <f t="shared" si="62"/>
        <v>49</v>
      </c>
      <c r="DG265" s="284">
        <f t="shared" si="63"/>
        <v>0</v>
      </c>
      <c r="DH265" s="284">
        <f t="shared" si="64"/>
        <v>0</v>
      </c>
      <c r="DI265" s="284">
        <f t="shared" si="65"/>
        <v>0</v>
      </c>
      <c r="DJ265" s="284">
        <f t="shared" si="66"/>
        <v>0</v>
      </c>
      <c r="DK265" s="295">
        <f t="shared" si="67"/>
        <v>1</v>
      </c>
      <c r="DL265" s="297">
        <f t="shared" si="68"/>
        <v>2</v>
      </c>
      <c r="DM265" s="430">
        <f>IFERROR(IF(CA265="D",IF(DL265="A dispo.",DF265*VLOOKUP('DATI INPUT'!$F$27,TARIFFE_UD,4,FALSE),DF265*VLOOKUP(DL265,TARIFFE_UD,4,FALSE)),DF265*VLOOKUP(CB265-100,TARIFFE_UND,4,FALSE)),0)</f>
        <v>28.184393065819577</v>
      </c>
      <c r="DN265" s="430">
        <f>IFERROR(IF(CA265="D",IF(DL265="A dispo.",DK265*VLOOKUP('DATI INPUT'!$F$27,TARIFFE_UD,5,FALSE),DK265*VLOOKUP(DL265,TARIFFE_UD,5,FALSE)),DK265*VLOOKUP(CB265-100,TARIFFE_UND,5,FALSE)),0)</f>
        <v>51.443731886070836</v>
      </c>
      <c r="DO265" s="431">
        <f t="shared" si="69"/>
        <v>8.1249518904087381E-3</v>
      </c>
      <c r="DP265" s="299">
        <f>IFERROR(IF(CA265="D",IF(DL265="A dispo.",DF265*VLOOKUP('DATI INPUT'!$F$27,TARIFFE_UD,2,FALSE),DF265*VLOOKUP(DL265,TARIFFE_UD,2,FALSE)),DF265*VLOOKUP(CB265-100,TARIFFE_UND,2,FALSE)),0)</f>
        <v>35.212461249586276</v>
      </c>
      <c r="DQ265" s="299">
        <f>IFERROR(IF(CA265="D",IF(DL265="A dispo.",DK265*VLOOKUP('DATI INPUT'!$F$27,TARIFFE_UD,3,FALSE),DK265*VLOOKUP(DL265,TARIFFE_UD,3,FALSE)),DK265*VLOOKUP(CB265-100,TARIFFE_UND,3,FALSE)),0)</f>
        <v>46.077822723118445</v>
      </c>
      <c r="DR265" s="299">
        <f t="shared" si="70"/>
        <v>81.290283972704714</v>
      </c>
    </row>
    <row r="266" spans="1:122" x14ac:dyDescent="0.25">
      <c r="A266" t="s">
        <v>3580</v>
      </c>
      <c r="B266" t="s">
        <v>1417</v>
      </c>
      <c r="C266" t="s">
        <v>522</v>
      </c>
      <c r="D266" t="s">
        <v>3581</v>
      </c>
      <c r="E266" t="s">
        <v>268</v>
      </c>
      <c r="F266" t="s">
        <v>156</v>
      </c>
      <c r="G266" t="s">
        <v>3582</v>
      </c>
      <c r="H266" t="s">
        <v>3427</v>
      </c>
      <c r="I266" t="s">
        <v>281</v>
      </c>
      <c r="J266" t="s">
        <v>156</v>
      </c>
      <c r="K266" t="s">
        <v>3583</v>
      </c>
      <c r="L266" t="s">
        <v>984</v>
      </c>
      <c r="M266" t="s">
        <v>3584</v>
      </c>
      <c r="N266" t="s">
        <v>1135</v>
      </c>
      <c r="O266" t="s">
        <v>896</v>
      </c>
      <c r="P266" t="s">
        <v>1962</v>
      </c>
      <c r="Q266" t="s">
        <v>275</v>
      </c>
      <c r="R266" t="s">
        <v>268</v>
      </c>
      <c r="S266" t="s">
        <v>268</v>
      </c>
      <c r="T266" t="s">
        <v>268</v>
      </c>
      <c r="U266" t="s">
        <v>268</v>
      </c>
      <c r="V266" t="s">
        <v>268</v>
      </c>
      <c r="W266" t="s">
        <v>3585</v>
      </c>
      <c r="X266" t="s">
        <v>2506</v>
      </c>
      <c r="Y266" t="s">
        <v>309</v>
      </c>
      <c r="Z266" t="s">
        <v>268</v>
      </c>
      <c r="AA266" t="s">
        <v>268</v>
      </c>
      <c r="AB266" t="s">
        <v>268</v>
      </c>
      <c r="AC266" t="s">
        <v>268</v>
      </c>
      <c r="AD266" t="s">
        <v>268</v>
      </c>
      <c r="AE266" t="s">
        <v>287</v>
      </c>
      <c r="AF266" t="s">
        <v>1811</v>
      </c>
      <c r="AG266" t="s">
        <v>875</v>
      </c>
      <c r="AH266" t="s">
        <v>1848</v>
      </c>
      <c r="AI266" t="s">
        <v>1020</v>
      </c>
      <c r="AJ266" t="s">
        <v>268</v>
      </c>
      <c r="AK266" t="s">
        <v>395</v>
      </c>
      <c r="AL266" t="s">
        <v>268</v>
      </c>
      <c r="AM266" t="s">
        <v>405</v>
      </c>
      <c r="AN266" t="s">
        <v>268</v>
      </c>
      <c r="AO266" t="s">
        <v>268</v>
      </c>
      <c r="AP266" t="s">
        <v>268</v>
      </c>
      <c r="AQ266" t="s">
        <v>268</v>
      </c>
      <c r="AR266" t="s">
        <v>268</v>
      </c>
      <c r="AS266" t="s">
        <v>268</v>
      </c>
      <c r="AT266" t="s">
        <v>268</v>
      </c>
      <c r="AU266" t="s">
        <v>268</v>
      </c>
      <c r="AV266" t="s">
        <v>268</v>
      </c>
      <c r="AW266" t="s">
        <v>268</v>
      </c>
      <c r="AX266" t="s">
        <v>268</v>
      </c>
      <c r="AY266" t="s">
        <v>268</v>
      </c>
      <c r="AZ266" t="s">
        <v>268</v>
      </c>
      <c r="BA266" t="s">
        <v>268</v>
      </c>
      <c r="BB266" t="s">
        <v>268</v>
      </c>
      <c r="BC266" t="s">
        <v>268</v>
      </c>
      <c r="BD266" t="s">
        <v>268</v>
      </c>
      <c r="BE266" t="s">
        <v>268</v>
      </c>
      <c r="BF266" t="s">
        <v>268</v>
      </c>
      <c r="BG266" t="s">
        <v>268</v>
      </c>
      <c r="BH266" t="s">
        <v>268</v>
      </c>
      <c r="BI266" t="s">
        <v>268</v>
      </c>
      <c r="BJ266" t="s">
        <v>268</v>
      </c>
      <c r="BK266" t="s">
        <v>268</v>
      </c>
      <c r="BL266" t="s">
        <v>268</v>
      </c>
      <c r="BM266" t="s">
        <v>268</v>
      </c>
      <c r="BN266" t="s">
        <v>268</v>
      </c>
      <c r="BO266" t="s">
        <v>268</v>
      </c>
      <c r="BP266" t="s">
        <v>268</v>
      </c>
      <c r="BQ266" t="s">
        <v>268</v>
      </c>
      <c r="BR266" t="s">
        <v>268</v>
      </c>
      <c r="BS266" t="s">
        <v>268</v>
      </c>
      <c r="BT266" t="s">
        <v>268</v>
      </c>
      <c r="BU266" t="s">
        <v>268</v>
      </c>
      <c r="BV266" t="s">
        <v>268</v>
      </c>
      <c r="BW266" t="s">
        <v>268</v>
      </c>
      <c r="BX266" t="s">
        <v>268</v>
      </c>
      <c r="BY266">
        <v>42</v>
      </c>
      <c r="BZ266">
        <v>42</v>
      </c>
      <c r="CA266" t="s">
        <v>142</v>
      </c>
      <c r="CB266" s="356">
        <v>122</v>
      </c>
      <c r="CC266" t="s">
        <v>876</v>
      </c>
      <c r="CD266" t="s">
        <v>268</v>
      </c>
      <c r="CE266" t="s">
        <v>268</v>
      </c>
      <c r="CF266" t="s">
        <v>268</v>
      </c>
      <c r="CG266" t="s">
        <v>268</v>
      </c>
      <c r="CH266" t="s">
        <v>268</v>
      </c>
      <c r="CI266" t="s">
        <v>268</v>
      </c>
      <c r="CJ266" t="s">
        <v>268</v>
      </c>
      <c r="CK266" t="s">
        <v>268</v>
      </c>
      <c r="CL266" t="s">
        <v>268</v>
      </c>
      <c r="CM266" t="s">
        <v>11224</v>
      </c>
      <c r="CN266">
        <v>94.02</v>
      </c>
      <c r="CO266" t="s">
        <v>268</v>
      </c>
      <c r="CP266">
        <v>94.02</v>
      </c>
      <c r="CQ266">
        <v>365</v>
      </c>
      <c r="CR266" t="s">
        <v>878</v>
      </c>
      <c r="CS266" t="s">
        <v>11225</v>
      </c>
      <c r="CT266" t="s">
        <v>11226</v>
      </c>
      <c r="CU266" t="s">
        <v>11227</v>
      </c>
      <c r="CV266" t="s">
        <v>268</v>
      </c>
      <c r="CW266" t="s">
        <v>268</v>
      </c>
      <c r="CX266" t="s">
        <v>268</v>
      </c>
      <c r="CY266" t="s">
        <v>268</v>
      </c>
      <c r="CZ266" t="s">
        <v>268</v>
      </c>
      <c r="DA266" t="s">
        <v>268</v>
      </c>
      <c r="DB266" s="429">
        <f t="shared" si="58"/>
        <v>0</v>
      </c>
      <c r="DC266" s="284">
        <f t="shared" si="59"/>
        <v>0</v>
      </c>
      <c r="DD266" s="284">
        <f t="shared" si="60"/>
        <v>0</v>
      </c>
      <c r="DE266" s="284">
        <f t="shared" si="61"/>
        <v>0</v>
      </c>
      <c r="DF266" s="295">
        <f t="shared" si="62"/>
        <v>42</v>
      </c>
      <c r="DG266" s="284">
        <f t="shared" si="63"/>
        <v>0</v>
      </c>
      <c r="DH266" s="284">
        <f t="shared" si="64"/>
        <v>0</v>
      </c>
      <c r="DI266" s="284">
        <f t="shared" si="65"/>
        <v>0</v>
      </c>
      <c r="DJ266" s="284">
        <f t="shared" si="66"/>
        <v>0</v>
      </c>
      <c r="DK266" s="295">
        <f t="shared" si="67"/>
        <v>1</v>
      </c>
      <c r="DL266" s="297" t="str">
        <f t="shared" si="68"/>
        <v>A dispo.</v>
      </c>
      <c r="DM266" s="430">
        <f>IFERROR(IF(CA266="D",IF(DL266="A dispo.",DF266*VLOOKUP('DATI INPUT'!$F$27,TARIFFE_UD,4,FALSE),DF266*VLOOKUP(DL266,TARIFFE_UD,4,FALSE)),DF266*VLOOKUP(CB266-100,TARIFFE_UND,4,FALSE)),0)</f>
        <v>26.623158464505956</v>
      </c>
      <c r="DN266" s="430">
        <f>IFERROR(IF(CA266="D",IF(DL266="A dispo.",DK266*VLOOKUP('DATI INPUT'!$F$27,TARIFFE_UD,5,FALSE),DK266*VLOOKUP(DL266,TARIFFE_UD,5,FALSE)),DK266*VLOOKUP(CB266-100,TARIFFE_UND,5,FALSE)),0)</f>
        <v>67.397800635548478</v>
      </c>
      <c r="DO266" s="431">
        <f t="shared" si="69"/>
        <v>9.5910005443045065E-4</v>
      </c>
      <c r="DP266" s="299">
        <f>IFERROR(IF(CA266="D",IF(DL266="A dispo.",DF266*VLOOKUP('DATI INPUT'!$F$27,TARIFFE_UD,2,FALSE),DF266*VLOOKUP(DL266,TARIFFE_UD,2,FALSE)),DF266*VLOOKUP(CB266-100,TARIFFE_UND,2,FALSE)),0)</f>
        <v>33.261916748880324</v>
      </c>
      <c r="DQ266" s="299">
        <f>IFERROR(IF(CA266="D",IF(DL266="A dispo.",DK266*VLOOKUP('DATI INPUT'!$F$27,TARIFFE_UD,3,FALSE),DK266*VLOOKUP(DL266,TARIFFE_UD,3,FALSE)),DK266*VLOOKUP(CB266-100,TARIFFE_UND,3,FALSE)),0)</f>
        <v>60.367780403072892</v>
      </c>
      <c r="DR266" s="299">
        <f t="shared" si="70"/>
        <v>93.629697151953224</v>
      </c>
    </row>
    <row r="267" spans="1:122" x14ac:dyDescent="0.25">
      <c r="A267" t="s">
        <v>3586</v>
      </c>
      <c r="B267" t="s">
        <v>3587</v>
      </c>
      <c r="C267" t="s">
        <v>523</v>
      </c>
      <c r="D267" t="s">
        <v>3588</v>
      </c>
      <c r="E267" t="s">
        <v>268</v>
      </c>
      <c r="F267" t="s">
        <v>156</v>
      </c>
      <c r="G267" t="s">
        <v>3589</v>
      </c>
      <c r="H267" t="s">
        <v>3590</v>
      </c>
      <c r="I267" t="s">
        <v>310</v>
      </c>
      <c r="J267" t="s">
        <v>274</v>
      </c>
      <c r="K267" t="s">
        <v>3591</v>
      </c>
      <c r="L267" t="s">
        <v>3592</v>
      </c>
      <c r="M267" t="s">
        <v>3593</v>
      </c>
      <c r="N267" t="s">
        <v>3592</v>
      </c>
      <c r="O267" t="s">
        <v>3594</v>
      </c>
      <c r="P267" t="s">
        <v>268</v>
      </c>
      <c r="Q267" t="s">
        <v>268</v>
      </c>
      <c r="R267" t="s">
        <v>268</v>
      </c>
      <c r="S267" t="s">
        <v>268</v>
      </c>
      <c r="T267" t="s">
        <v>268</v>
      </c>
      <c r="U267" t="s">
        <v>268</v>
      </c>
      <c r="V267" t="s">
        <v>268</v>
      </c>
      <c r="W267" t="s">
        <v>3595</v>
      </c>
      <c r="X267" t="s">
        <v>2930</v>
      </c>
      <c r="Y267" t="s">
        <v>282</v>
      </c>
      <c r="Z267" t="s">
        <v>268</v>
      </c>
      <c r="AA267" t="s">
        <v>268</v>
      </c>
      <c r="AB267" t="s">
        <v>268</v>
      </c>
      <c r="AC267" t="s">
        <v>268</v>
      </c>
      <c r="AD267" t="s">
        <v>268</v>
      </c>
      <c r="AE267" t="s">
        <v>287</v>
      </c>
      <c r="AF267" t="s">
        <v>1811</v>
      </c>
      <c r="AG267" t="s">
        <v>875</v>
      </c>
      <c r="AH267" t="s">
        <v>1848</v>
      </c>
      <c r="AI267" t="s">
        <v>785</v>
      </c>
      <c r="AJ267" t="s">
        <v>268</v>
      </c>
      <c r="AK267" t="s">
        <v>410</v>
      </c>
      <c r="AL267" t="s">
        <v>268</v>
      </c>
      <c r="AM267" t="s">
        <v>288</v>
      </c>
      <c r="AN267" t="s">
        <v>268</v>
      </c>
      <c r="AO267" t="s">
        <v>268</v>
      </c>
      <c r="AP267" t="s">
        <v>268</v>
      </c>
      <c r="AQ267" t="s">
        <v>268</v>
      </c>
      <c r="AR267" t="s">
        <v>268</v>
      </c>
      <c r="AS267" t="s">
        <v>268</v>
      </c>
      <c r="AT267" t="s">
        <v>268</v>
      </c>
      <c r="AU267" t="s">
        <v>268</v>
      </c>
      <c r="AV267" t="s">
        <v>268</v>
      </c>
      <c r="AW267" t="s">
        <v>268</v>
      </c>
      <c r="AX267" t="s">
        <v>268</v>
      </c>
      <c r="AY267" t="s">
        <v>268</v>
      </c>
      <c r="AZ267" t="s">
        <v>268</v>
      </c>
      <c r="BA267" t="s">
        <v>268</v>
      </c>
      <c r="BB267" t="s">
        <v>268</v>
      </c>
      <c r="BC267" t="s">
        <v>268</v>
      </c>
      <c r="BD267" t="s">
        <v>268</v>
      </c>
      <c r="BE267" t="s">
        <v>268</v>
      </c>
      <c r="BF267" t="s">
        <v>268</v>
      </c>
      <c r="BG267" t="s">
        <v>268</v>
      </c>
      <c r="BH267" t="s">
        <v>268</v>
      </c>
      <c r="BI267" t="s">
        <v>268</v>
      </c>
      <c r="BJ267" t="s">
        <v>268</v>
      </c>
      <c r="BK267" t="s">
        <v>268</v>
      </c>
      <c r="BL267" t="s">
        <v>268</v>
      </c>
      <c r="BM267" t="s">
        <v>268</v>
      </c>
      <c r="BN267" t="s">
        <v>268</v>
      </c>
      <c r="BO267" t="s">
        <v>268</v>
      </c>
      <c r="BP267" t="s">
        <v>268</v>
      </c>
      <c r="BQ267" t="s">
        <v>268</v>
      </c>
      <c r="BR267" t="s">
        <v>268</v>
      </c>
      <c r="BS267" t="s">
        <v>268</v>
      </c>
      <c r="BT267" t="s">
        <v>268</v>
      </c>
      <c r="BU267" t="s">
        <v>268</v>
      </c>
      <c r="BV267" t="s">
        <v>268</v>
      </c>
      <c r="BW267" t="s">
        <v>268</v>
      </c>
      <c r="BX267" t="s">
        <v>268</v>
      </c>
      <c r="BY267">
        <v>32</v>
      </c>
      <c r="BZ267">
        <v>32</v>
      </c>
      <c r="CA267" t="s">
        <v>142</v>
      </c>
      <c r="CB267" s="356">
        <v>122</v>
      </c>
      <c r="CC267" t="s">
        <v>876</v>
      </c>
      <c r="CD267" t="s">
        <v>268</v>
      </c>
      <c r="CE267" t="s">
        <v>268</v>
      </c>
      <c r="CF267" t="s">
        <v>268</v>
      </c>
      <c r="CG267" t="s">
        <v>268</v>
      </c>
      <c r="CH267" t="s">
        <v>268</v>
      </c>
      <c r="CI267" t="s">
        <v>268</v>
      </c>
      <c r="CJ267" t="s">
        <v>268</v>
      </c>
      <c r="CK267" t="s">
        <v>268</v>
      </c>
      <c r="CL267" t="s">
        <v>268</v>
      </c>
      <c r="CM267" t="s">
        <v>11224</v>
      </c>
      <c r="CN267">
        <v>87.68</v>
      </c>
      <c r="CO267" t="s">
        <v>268</v>
      </c>
      <c r="CP267">
        <v>87.68</v>
      </c>
      <c r="CQ267">
        <v>365</v>
      </c>
      <c r="CR267" t="s">
        <v>878</v>
      </c>
      <c r="CS267" t="s">
        <v>11225</v>
      </c>
      <c r="CT267" t="s">
        <v>11226</v>
      </c>
      <c r="CU267" t="s">
        <v>11227</v>
      </c>
      <c r="CV267" t="s">
        <v>268</v>
      </c>
      <c r="CW267" t="s">
        <v>268</v>
      </c>
      <c r="CX267" t="s">
        <v>268</v>
      </c>
      <c r="CY267" t="s">
        <v>268</v>
      </c>
      <c r="CZ267" t="s">
        <v>268</v>
      </c>
      <c r="DA267" t="s">
        <v>268</v>
      </c>
      <c r="DB267" s="429">
        <f t="shared" si="58"/>
        <v>0</v>
      </c>
      <c r="DC267" s="284">
        <f t="shared" si="59"/>
        <v>0</v>
      </c>
      <c r="DD267" s="284">
        <f t="shared" si="60"/>
        <v>0</v>
      </c>
      <c r="DE267" s="284">
        <f t="shared" si="61"/>
        <v>0</v>
      </c>
      <c r="DF267" s="295">
        <f t="shared" si="62"/>
        <v>32</v>
      </c>
      <c r="DG267" s="284">
        <f t="shared" si="63"/>
        <v>0</v>
      </c>
      <c r="DH267" s="284">
        <f t="shared" si="64"/>
        <v>0</v>
      </c>
      <c r="DI267" s="284">
        <f t="shared" si="65"/>
        <v>0</v>
      </c>
      <c r="DJ267" s="284">
        <f t="shared" si="66"/>
        <v>0</v>
      </c>
      <c r="DK267" s="295">
        <f t="shared" si="67"/>
        <v>1</v>
      </c>
      <c r="DL267" s="297" t="str">
        <f t="shared" si="68"/>
        <v>A dispo.</v>
      </c>
      <c r="DM267" s="430">
        <f>IFERROR(IF(CA267="D",IF(DL267="A dispo.",DF267*VLOOKUP('DATI INPUT'!$F$27,TARIFFE_UD,4,FALSE),DF267*VLOOKUP(DL267,TARIFFE_UD,4,FALSE)),DF267*VLOOKUP(CB267-100,TARIFFE_UND,4,FALSE)),0)</f>
        <v>20.284311211052156</v>
      </c>
      <c r="DN267" s="430">
        <f>IFERROR(IF(CA267="D",IF(DL267="A dispo.",DK267*VLOOKUP('DATI INPUT'!$F$27,TARIFFE_UD,5,FALSE),DK267*VLOOKUP(DL267,TARIFFE_UD,5,FALSE)),DK267*VLOOKUP(CB267-100,TARIFFE_UND,5,FALSE)),0)</f>
        <v>67.397800635548478</v>
      </c>
      <c r="DO267" s="431">
        <f t="shared" si="69"/>
        <v>2.1118466006271319E-3</v>
      </c>
      <c r="DP267" s="299">
        <f>IFERROR(IF(CA267="D",IF(DL267="A dispo.",DF267*VLOOKUP('DATI INPUT'!$F$27,TARIFFE_UD,2,FALSE),DF267*VLOOKUP(DL267,TARIFFE_UD,2,FALSE)),DF267*VLOOKUP(CB267-100,TARIFFE_UND,2,FALSE)),0)</f>
        <v>25.342412761051676</v>
      </c>
      <c r="DQ267" s="299">
        <f>IFERROR(IF(CA267="D",IF(DL267="A dispo.",DK267*VLOOKUP('DATI INPUT'!$F$27,TARIFFE_UD,3,FALSE),DK267*VLOOKUP(DL267,TARIFFE_UD,3,FALSE)),DK267*VLOOKUP(CB267-100,TARIFFE_UND,3,FALSE)),0)</f>
        <v>60.367780403072892</v>
      </c>
      <c r="DR267" s="299">
        <f t="shared" si="70"/>
        <v>85.710193164124576</v>
      </c>
    </row>
    <row r="268" spans="1:122" x14ac:dyDescent="0.25">
      <c r="A268" t="s">
        <v>3596</v>
      </c>
      <c r="B268" t="s">
        <v>1419</v>
      </c>
      <c r="C268" t="s">
        <v>524</v>
      </c>
      <c r="D268" t="s">
        <v>3597</v>
      </c>
      <c r="E268" t="s">
        <v>268</v>
      </c>
      <c r="F268" t="s">
        <v>156</v>
      </c>
      <c r="G268" t="s">
        <v>3598</v>
      </c>
      <c r="H268" t="s">
        <v>3307</v>
      </c>
      <c r="I268" t="s">
        <v>3599</v>
      </c>
      <c r="J268" t="s">
        <v>156</v>
      </c>
      <c r="K268" t="s">
        <v>3600</v>
      </c>
      <c r="L268" t="s">
        <v>960</v>
      </c>
      <c r="M268" t="s">
        <v>3601</v>
      </c>
      <c r="N268" t="s">
        <v>984</v>
      </c>
      <c r="O268" t="s">
        <v>873</v>
      </c>
      <c r="P268" t="s">
        <v>1830</v>
      </c>
      <c r="Q268" t="s">
        <v>276</v>
      </c>
      <c r="R268" t="s">
        <v>268</v>
      </c>
      <c r="S268" t="s">
        <v>268</v>
      </c>
      <c r="T268" t="s">
        <v>268</v>
      </c>
      <c r="U268" t="s">
        <v>268</v>
      </c>
      <c r="V268" t="s">
        <v>268</v>
      </c>
      <c r="W268" t="s">
        <v>3601</v>
      </c>
      <c r="X268" t="s">
        <v>1830</v>
      </c>
      <c r="Y268" t="s">
        <v>276</v>
      </c>
      <c r="Z268" t="s">
        <v>268</v>
      </c>
      <c r="AA268" t="s">
        <v>268</v>
      </c>
      <c r="AB268" t="s">
        <v>268</v>
      </c>
      <c r="AC268" t="s">
        <v>268</v>
      </c>
      <c r="AD268" t="s">
        <v>268</v>
      </c>
      <c r="AE268" t="s">
        <v>287</v>
      </c>
      <c r="AF268" t="s">
        <v>1811</v>
      </c>
      <c r="AG268" t="s">
        <v>875</v>
      </c>
      <c r="AH268" t="s">
        <v>1831</v>
      </c>
      <c r="AI268" t="s">
        <v>1813</v>
      </c>
      <c r="AJ268" t="s">
        <v>268</v>
      </c>
      <c r="AK268" t="s">
        <v>381</v>
      </c>
      <c r="AL268" t="s">
        <v>268</v>
      </c>
      <c r="AM268" t="s">
        <v>288</v>
      </c>
      <c r="AN268" t="s">
        <v>268</v>
      </c>
      <c r="AO268" t="s">
        <v>268</v>
      </c>
      <c r="AP268" t="s">
        <v>268</v>
      </c>
      <c r="AQ268" t="s">
        <v>268</v>
      </c>
      <c r="AR268" t="s">
        <v>268</v>
      </c>
      <c r="AS268" t="s">
        <v>268</v>
      </c>
      <c r="AT268" t="s">
        <v>268</v>
      </c>
      <c r="AU268" t="s">
        <v>268</v>
      </c>
      <c r="AV268" t="s">
        <v>268</v>
      </c>
      <c r="AW268" t="s">
        <v>268</v>
      </c>
      <c r="AX268" t="s">
        <v>268</v>
      </c>
      <c r="AY268" t="s">
        <v>268</v>
      </c>
      <c r="AZ268" t="s">
        <v>268</v>
      </c>
      <c r="BA268" t="s">
        <v>268</v>
      </c>
      <c r="BB268" t="s">
        <v>268</v>
      </c>
      <c r="BC268" t="s">
        <v>268</v>
      </c>
      <c r="BD268" t="s">
        <v>268</v>
      </c>
      <c r="BE268" t="s">
        <v>268</v>
      </c>
      <c r="BF268" t="s">
        <v>268</v>
      </c>
      <c r="BG268" t="s">
        <v>268</v>
      </c>
      <c r="BH268" t="s">
        <v>268</v>
      </c>
      <c r="BI268" t="s">
        <v>268</v>
      </c>
      <c r="BJ268" t="s">
        <v>268</v>
      </c>
      <c r="BK268" t="s">
        <v>268</v>
      </c>
      <c r="BL268" t="s">
        <v>268</v>
      </c>
      <c r="BM268" t="s">
        <v>268</v>
      </c>
      <c r="BN268" t="s">
        <v>268</v>
      </c>
      <c r="BO268" t="s">
        <v>268</v>
      </c>
      <c r="BP268" t="s">
        <v>268</v>
      </c>
      <c r="BQ268" t="s">
        <v>268</v>
      </c>
      <c r="BR268" t="s">
        <v>268</v>
      </c>
      <c r="BS268" t="s">
        <v>268</v>
      </c>
      <c r="BT268" t="s">
        <v>268</v>
      </c>
      <c r="BU268" t="s">
        <v>268</v>
      </c>
      <c r="BV268" t="s">
        <v>268</v>
      </c>
      <c r="BW268" t="s">
        <v>268</v>
      </c>
      <c r="BX268" t="s">
        <v>268</v>
      </c>
      <c r="BY268">
        <v>90</v>
      </c>
      <c r="BZ268">
        <v>90</v>
      </c>
      <c r="CA268" t="s">
        <v>142</v>
      </c>
      <c r="CB268" s="356">
        <v>122</v>
      </c>
      <c r="CC268" t="s">
        <v>876</v>
      </c>
      <c r="CD268" t="s">
        <v>268</v>
      </c>
      <c r="CE268" t="s">
        <v>268</v>
      </c>
      <c r="CF268" s="356">
        <v>2</v>
      </c>
      <c r="CG268" t="s">
        <v>268</v>
      </c>
      <c r="CH268" t="s">
        <v>268</v>
      </c>
      <c r="CI268" t="s">
        <v>268</v>
      </c>
      <c r="CJ268" t="s">
        <v>268</v>
      </c>
      <c r="CK268" t="s">
        <v>268</v>
      </c>
      <c r="CL268" t="s">
        <v>268</v>
      </c>
      <c r="CM268" t="s">
        <v>11224</v>
      </c>
      <c r="CN268">
        <v>103.21</v>
      </c>
      <c r="CO268" t="s">
        <v>268</v>
      </c>
      <c r="CP268">
        <v>103.21</v>
      </c>
      <c r="CQ268">
        <v>365</v>
      </c>
      <c r="CR268" t="s">
        <v>878</v>
      </c>
      <c r="CS268" t="s">
        <v>11225</v>
      </c>
      <c r="CT268" t="s">
        <v>11226</v>
      </c>
      <c r="CU268" t="s">
        <v>11227</v>
      </c>
      <c r="CV268" t="s">
        <v>268</v>
      </c>
      <c r="CW268" t="s">
        <v>268</v>
      </c>
      <c r="CX268" t="s">
        <v>268</v>
      </c>
      <c r="CY268" t="s">
        <v>268</v>
      </c>
      <c r="CZ268" t="s">
        <v>268</v>
      </c>
      <c r="DA268" t="s">
        <v>268</v>
      </c>
      <c r="DB268" s="429">
        <f t="shared" si="58"/>
        <v>0</v>
      </c>
      <c r="DC268" s="284">
        <f t="shared" si="59"/>
        <v>0</v>
      </c>
      <c r="DD268" s="284">
        <f t="shared" si="60"/>
        <v>0</v>
      </c>
      <c r="DE268" s="284">
        <f t="shared" si="61"/>
        <v>0</v>
      </c>
      <c r="DF268" s="295">
        <f t="shared" si="62"/>
        <v>90</v>
      </c>
      <c r="DG268" s="284">
        <f t="shared" si="63"/>
        <v>0</v>
      </c>
      <c r="DH268" s="284">
        <f t="shared" si="64"/>
        <v>0</v>
      </c>
      <c r="DI268" s="284">
        <f t="shared" si="65"/>
        <v>0</v>
      </c>
      <c r="DJ268" s="284">
        <f t="shared" si="66"/>
        <v>0</v>
      </c>
      <c r="DK268" s="295">
        <f t="shared" si="67"/>
        <v>1</v>
      </c>
      <c r="DL268" s="297">
        <f t="shared" si="68"/>
        <v>2</v>
      </c>
      <c r="DM268" s="430">
        <f>IFERROR(IF(CA268="D",IF(DL268="A dispo.",DF268*VLOOKUP('DATI INPUT'!$F$27,TARIFFE_UD,4,FALSE),DF268*VLOOKUP(DL268,TARIFFE_UD,4,FALSE)),DF268*VLOOKUP(CB268-100,TARIFFE_UND,4,FALSE)),0)</f>
        <v>51.767252569872696</v>
      </c>
      <c r="DN268" s="430">
        <f>IFERROR(IF(CA268="D",IF(DL268="A dispo.",DK268*VLOOKUP('DATI INPUT'!$F$27,TARIFFE_UD,5,FALSE),DK268*VLOOKUP(DL268,TARIFFE_UD,5,FALSE)),DK268*VLOOKUP(CB268-100,TARIFFE_UND,5,FALSE)),0)</f>
        <v>51.443731886070836</v>
      </c>
      <c r="DO268" s="431">
        <f t="shared" si="69"/>
        <v>9.8445594353790966E-4</v>
      </c>
      <c r="DP268" s="299">
        <f>IFERROR(IF(CA268="D",IF(DL268="A dispo.",DF268*VLOOKUP('DATI INPUT'!$F$27,TARIFFE_UD,2,FALSE),DF268*VLOOKUP(DL268,TARIFFE_UD,2,FALSE)),DF268*VLOOKUP(CB268-100,TARIFFE_UND,2,FALSE)),0)</f>
        <v>64.675949233933977</v>
      </c>
      <c r="DQ268" s="299">
        <f>IFERROR(IF(CA268="D",IF(DL268="A dispo.",DK268*VLOOKUP('DATI INPUT'!$F$27,TARIFFE_UD,3,FALSE),DK268*VLOOKUP(DL268,TARIFFE_UD,3,FALSE)),DK268*VLOOKUP(CB268-100,TARIFFE_UND,3,FALSE)),0)</f>
        <v>46.077822723118445</v>
      </c>
      <c r="DR268" s="299">
        <f t="shared" si="70"/>
        <v>110.75377195705242</v>
      </c>
    </row>
    <row r="269" spans="1:122" x14ac:dyDescent="0.25">
      <c r="A269" t="s">
        <v>3602</v>
      </c>
      <c r="B269" t="s">
        <v>1419</v>
      </c>
      <c r="C269" t="s">
        <v>3603</v>
      </c>
      <c r="D269" t="s">
        <v>3597</v>
      </c>
      <c r="E269" t="s">
        <v>268</v>
      </c>
      <c r="F269" t="s">
        <v>156</v>
      </c>
      <c r="G269" t="s">
        <v>3598</v>
      </c>
      <c r="H269" t="s">
        <v>3307</v>
      </c>
      <c r="I269" t="s">
        <v>3599</v>
      </c>
      <c r="J269" t="s">
        <v>156</v>
      </c>
      <c r="K269" t="s">
        <v>3600</v>
      </c>
      <c r="L269" t="s">
        <v>960</v>
      </c>
      <c r="M269" t="s">
        <v>3601</v>
      </c>
      <c r="N269" t="s">
        <v>984</v>
      </c>
      <c r="O269" t="s">
        <v>873</v>
      </c>
      <c r="P269" t="s">
        <v>1830</v>
      </c>
      <c r="Q269" t="s">
        <v>276</v>
      </c>
      <c r="R269" t="s">
        <v>268</v>
      </c>
      <c r="S269" t="s">
        <v>268</v>
      </c>
      <c r="T269" t="s">
        <v>268</v>
      </c>
      <c r="U269" t="s">
        <v>268</v>
      </c>
      <c r="V269" t="s">
        <v>268</v>
      </c>
      <c r="W269" t="s">
        <v>3601</v>
      </c>
      <c r="X269" t="s">
        <v>1830</v>
      </c>
      <c r="Y269" t="s">
        <v>276</v>
      </c>
      <c r="Z269" t="s">
        <v>268</v>
      </c>
      <c r="AA269" t="s">
        <v>268</v>
      </c>
      <c r="AB269" t="s">
        <v>268</v>
      </c>
      <c r="AC269" t="s">
        <v>268</v>
      </c>
      <c r="AD269" t="s">
        <v>268</v>
      </c>
      <c r="AE269" t="s">
        <v>287</v>
      </c>
      <c r="AF269" t="s">
        <v>1811</v>
      </c>
      <c r="AG269" t="s">
        <v>875</v>
      </c>
      <c r="AH269" t="s">
        <v>1831</v>
      </c>
      <c r="AI269" t="s">
        <v>1813</v>
      </c>
      <c r="AJ269" t="s">
        <v>268</v>
      </c>
      <c r="AK269" t="s">
        <v>366</v>
      </c>
      <c r="AL269" t="s">
        <v>268</v>
      </c>
      <c r="AM269" t="s">
        <v>411</v>
      </c>
      <c r="AN269" t="s">
        <v>268</v>
      </c>
      <c r="AO269" t="s">
        <v>268</v>
      </c>
      <c r="AP269" t="s">
        <v>268</v>
      </c>
      <c r="AQ269" t="s">
        <v>268</v>
      </c>
      <c r="AR269" t="s">
        <v>268</v>
      </c>
      <c r="AS269" t="s">
        <v>268</v>
      </c>
      <c r="AT269" t="s">
        <v>268</v>
      </c>
      <c r="AU269" t="s">
        <v>268</v>
      </c>
      <c r="AV269" t="s">
        <v>268</v>
      </c>
      <c r="AW269" t="s">
        <v>268</v>
      </c>
      <c r="AX269" t="s">
        <v>268</v>
      </c>
      <c r="AY269" t="s">
        <v>268</v>
      </c>
      <c r="AZ269" t="s">
        <v>268</v>
      </c>
      <c r="BA269" t="s">
        <v>268</v>
      </c>
      <c r="BB269" t="s">
        <v>268</v>
      </c>
      <c r="BC269" t="s">
        <v>268</v>
      </c>
      <c r="BD269" t="s">
        <v>268</v>
      </c>
      <c r="BE269" t="s">
        <v>268</v>
      </c>
      <c r="BF269" t="s">
        <v>268</v>
      </c>
      <c r="BG269" t="s">
        <v>268</v>
      </c>
      <c r="BH269" t="s">
        <v>268</v>
      </c>
      <c r="BI269" t="s">
        <v>268</v>
      </c>
      <c r="BJ269" t="s">
        <v>268</v>
      </c>
      <c r="BK269" t="s">
        <v>268</v>
      </c>
      <c r="BL269" t="s">
        <v>268</v>
      </c>
      <c r="BM269" t="s">
        <v>268</v>
      </c>
      <c r="BN269" t="s">
        <v>268</v>
      </c>
      <c r="BO269" t="s">
        <v>268</v>
      </c>
      <c r="BP269" t="s">
        <v>268</v>
      </c>
      <c r="BQ269" t="s">
        <v>268</v>
      </c>
      <c r="BR269" t="s">
        <v>268</v>
      </c>
      <c r="BS269" t="s">
        <v>268</v>
      </c>
      <c r="BT269" t="s">
        <v>268</v>
      </c>
      <c r="BU269" t="s">
        <v>268</v>
      </c>
      <c r="BV269" t="s">
        <v>268</v>
      </c>
      <c r="BW269" t="s">
        <v>268</v>
      </c>
      <c r="BX269" t="s">
        <v>268</v>
      </c>
      <c r="BY269">
        <v>25</v>
      </c>
      <c r="BZ269">
        <v>25</v>
      </c>
      <c r="CA269" t="s">
        <v>142</v>
      </c>
      <c r="CB269" s="356">
        <v>123</v>
      </c>
      <c r="CC269" t="s">
        <v>1817</v>
      </c>
      <c r="CD269" t="s">
        <v>268</v>
      </c>
      <c r="CE269" t="s">
        <v>268</v>
      </c>
      <c r="CF269" s="356">
        <v>2</v>
      </c>
      <c r="CG269" t="s">
        <v>268</v>
      </c>
      <c r="CH269" t="s">
        <v>268</v>
      </c>
      <c r="CI269" t="s">
        <v>268</v>
      </c>
      <c r="CJ269" t="s">
        <v>268</v>
      </c>
      <c r="CK269" t="s">
        <v>268</v>
      </c>
      <c r="CL269" t="s">
        <v>268</v>
      </c>
      <c r="CM269" t="s">
        <v>11224</v>
      </c>
      <c r="CN269">
        <v>14.38</v>
      </c>
      <c r="CO269" t="s">
        <v>268</v>
      </c>
      <c r="CP269">
        <v>14.38</v>
      </c>
      <c r="CQ269">
        <v>365</v>
      </c>
      <c r="CR269" t="s">
        <v>878</v>
      </c>
      <c r="CS269" t="s">
        <v>11225</v>
      </c>
      <c r="CT269" t="s">
        <v>11226</v>
      </c>
      <c r="CU269" t="s">
        <v>11227</v>
      </c>
      <c r="CV269" t="s">
        <v>268</v>
      </c>
      <c r="CW269" t="s">
        <v>268</v>
      </c>
      <c r="CX269" t="s">
        <v>268</v>
      </c>
      <c r="CY269" t="s">
        <v>268</v>
      </c>
      <c r="CZ269" t="s">
        <v>268</v>
      </c>
      <c r="DA269" t="s">
        <v>268</v>
      </c>
      <c r="DB269" s="429">
        <f t="shared" si="58"/>
        <v>0</v>
      </c>
      <c r="DC269" s="284">
        <f t="shared" si="59"/>
        <v>0</v>
      </c>
      <c r="DD269" s="284">
        <f t="shared" si="60"/>
        <v>0</v>
      </c>
      <c r="DE269" s="284">
        <f t="shared" si="61"/>
        <v>0</v>
      </c>
      <c r="DF269" s="295">
        <f t="shared" si="62"/>
        <v>25</v>
      </c>
      <c r="DG269" s="284">
        <f t="shared" si="63"/>
        <v>1</v>
      </c>
      <c r="DH269" s="284">
        <f t="shared" si="64"/>
        <v>0</v>
      </c>
      <c r="DI269" s="284">
        <f t="shared" si="65"/>
        <v>0</v>
      </c>
      <c r="DJ269" s="284">
        <f t="shared" si="66"/>
        <v>0</v>
      </c>
      <c r="DK269" s="295">
        <f t="shared" si="67"/>
        <v>0</v>
      </c>
      <c r="DL269" s="297">
        <f t="shared" si="68"/>
        <v>2</v>
      </c>
      <c r="DM269" s="430">
        <f>IFERROR(IF(CA269="D",IF(DL269="A dispo.",DF269*VLOOKUP('DATI INPUT'!$F$27,TARIFFE_UD,4,FALSE),DF269*VLOOKUP(DL269,TARIFFE_UD,4,FALSE)),DF269*VLOOKUP(CB269-100,TARIFFE_UND,4,FALSE)),0)</f>
        <v>14.379792380520193</v>
      </c>
      <c r="DN269" s="430">
        <f>IFERROR(IF(CA269="D",IF(DL269="A dispo.",DK269*VLOOKUP('DATI INPUT'!$F$27,TARIFFE_UD,5,FALSE),DK269*VLOOKUP(DL269,TARIFFE_UD,5,FALSE)),DK269*VLOOKUP(CB269-100,TARIFFE_UND,5,FALSE)),0)</f>
        <v>0</v>
      </c>
      <c r="DO269" s="431">
        <f t="shared" si="69"/>
        <v>-2.0761947980751927E-4</v>
      </c>
      <c r="DP269" s="299">
        <f>IFERROR(IF(CA269="D",IF(DL269="A dispo.",DF269*VLOOKUP('DATI INPUT'!$F$27,TARIFFE_UD,2,FALSE),DF269*VLOOKUP(DL269,TARIFFE_UD,2,FALSE)),DF269*VLOOKUP(CB269-100,TARIFFE_UND,2,FALSE)),0)</f>
        <v>17.96554145387055</v>
      </c>
      <c r="DQ269" s="299">
        <f>IFERROR(IF(CA269="D",IF(DL269="A dispo.",DK269*VLOOKUP('DATI INPUT'!$F$27,TARIFFE_UD,3,FALSE),DK269*VLOOKUP(DL269,TARIFFE_UD,3,FALSE)),DK269*VLOOKUP(CB269-100,TARIFFE_UND,3,FALSE)),0)</f>
        <v>0</v>
      </c>
      <c r="DR269" s="299">
        <f t="shared" si="70"/>
        <v>17.96554145387055</v>
      </c>
    </row>
    <row r="270" spans="1:122" x14ac:dyDescent="0.25">
      <c r="A270" t="s">
        <v>3604</v>
      </c>
      <c r="B270" t="s">
        <v>1006</v>
      </c>
      <c r="C270" t="s">
        <v>3605</v>
      </c>
      <c r="D270" t="s">
        <v>3606</v>
      </c>
      <c r="E270" t="s">
        <v>268</v>
      </c>
      <c r="F270" t="s">
        <v>156</v>
      </c>
      <c r="G270" t="s">
        <v>3607</v>
      </c>
      <c r="H270" t="s">
        <v>3608</v>
      </c>
      <c r="I270" t="s">
        <v>326</v>
      </c>
      <c r="J270" t="s">
        <v>274</v>
      </c>
      <c r="K270" t="s">
        <v>3609</v>
      </c>
      <c r="L270" t="s">
        <v>152</v>
      </c>
      <c r="M270" t="s">
        <v>3610</v>
      </c>
      <c r="N270" t="s">
        <v>984</v>
      </c>
      <c r="O270" t="s">
        <v>873</v>
      </c>
      <c r="P270" t="s">
        <v>1847</v>
      </c>
      <c r="Q270" t="s">
        <v>304</v>
      </c>
      <c r="R270" t="s">
        <v>268</v>
      </c>
      <c r="S270" t="s">
        <v>268</v>
      </c>
      <c r="T270" t="s">
        <v>268</v>
      </c>
      <c r="U270" t="s">
        <v>268</v>
      </c>
      <c r="V270" t="s">
        <v>268</v>
      </c>
      <c r="W270" t="s">
        <v>3610</v>
      </c>
      <c r="X270" t="s">
        <v>1847</v>
      </c>
      <c r="Y270" t="s">
        <v>304</v>
      </c>
      <c r="Z270" t="s">
        <v>268</v>
      </c>
      <c r="AA270" t="s">
        <v>268</v>
      </c>
      <c r="AB270" t="s">
        <v>268</v>
      </c>
      <c r="AC270" t="s">
        <v>268</v>
      </c>
      <c r="AD270" t="s">
        <v>268</v>
      </c>
      <c r="AE270" t="s">
        <v>287</v>
      </c>
      <c r="AF270" t="s">
        <v>1811</v>
      </c>
      <c r="AG270" t="s">
        <v>875</v>
      </c>
      <c r="AH270" t="s">
        <v>1848</v>
      </c>
      <c r="AI270" t="s">
        <v>956</v>
      </c>
      <c r="AJ270" t="s">
        <v>268</v>
      </c>
      <c r="AK270" t="s">
        <v>366</v>
      </c>
      <c r="AL270" t="s">
        <v>268</v>
      </c>
      <c r="AM270" t="s">
        <v>288</v>
      </c>
      <c r="AN270" t="s">
        <v>268</v>
      </c>
      <c r="AO270" t="s">
        <v>268</v>
      </c>
      <c r="AP270" t="s">
        <v>268</v>
      </c>
      <c r="AQ270" t="s">
        <v>268</v>
      </c>
      <c r="AR270" t="s">
        <v>268</v>
      </c>
      <c r="AS270" t="s">
        <v>268</v>
      </c>
      <c r="AT270" t="s">
        <v>268</v>
      </c>
      <c r="AU270" t="s">
        <v>268</v>
      </c>
      <c r="AV270" t="s">
        <v>268</v>
      </c>
      <c r="AW270" t="s">
        <v>268</v>
      </c>
      <c r="AX270" t="s">
        <v>268</v>
      </c>
      <c r="AY270" t="s">
        <v>268</v>
      </c>
      <c r="AZ270" t="s">
        <v>268</v>
      </c>
      <c r="BA270" t="s">
        <v>268</v>
      </c>
      <c r="BB270" t="s">
        <v>268</v>
      </c>
      <c r="BC270" t="s">
        <v>268</v>
      </c>
      <c r="BD270" t="s">
        <v>268</v>
      </c>
      <c r="BE270" t="s">
        <v>268</v>
      </c>
      <c r="BF270" t="s">
        <v>268</v>
      </c>
      <c r="BG270" t="s">
        <v>268</v>
      </c>
      <c r="BH270" t="s">
        <v>268</v>
      </c>
      <c r="BI270" t="s">
        <v>268</v>
      </c>
      <c r="BJ270" t="s">
        <v>268</v>
      </c>
      <c r="BK270" t="s">
        <v>268</v>
      </c>
      <c r="BL270" t="s">
        <v>268</v>
      </c>
      <c r="BM270" t="s">
        <v>268</v>
      </c>
      <c r="BN270" t="s">
        <v>268</v>
      </c>
      <c r="BO270" t="s">
        <v>268</v>
      </c>
      <c r="BP270" t="s">
        <v>268</v>
      </c>
      <c r="BQ270" t="s">
        <v>268</v>
      </c>
      <c r="BR270" t="s">
        <v>268</v>
      </c>
      <c r="BS270" t="s">
        <v>268</v>
      </c>
      <c r="BT270" t="s">
        <v>268</v>
      </c>
      <c r="BU270" t="s">
        <v>268</v>
      </c>
      <c r="BV270" t="s">
        <v>268</v>
      </c>
      <c r="BW270" t="s">
        <v>268</v>
      </c>
      <c r="BX270" t="s">
        <v>268</v>
      </c>
      <c r="BY270">
        <v>148.94999999999999</v>
      </c>
      <c r="BZ270">
        <v>148.94999999999999</v>
      </c>
      <c r="CA270" t="s">
        <v>142</v>
      </c>
      <c r="CB270" s="356">
        <v>122</v>
      </c>
      <c r="CC270" t="s">
        <v>876</v>
      </c>
      <c r="CD270" t="s">
        <v>268</v>
      </c>
      <c r="CE270" t="s">
        <v>268</v>
      </c>
      <c r="CF270" s="356">
        <v>4</v>
      </c>
      <c r="CG270" t="s">
        <v>268</v>
      </c>
      <c r="CH270" t="s">
        <v>268</v>
      </c>
      <c r="CI270" t="s">
        <v>268</v>
      </c>
      <c r="CJ270" t="s">
        <v>268</v>
      </c>
      <c r="CK270" t="s">
        <v>268</v>
      </c>
      <c r="CL270" t="s">
        <v>268</v>
      </c>
      <c r="CM270" t="s">
        <v>11224</v>
      </c>
      <c r="CN270">
        <v>183.79</v>
      </c>
      <c r="CO270" t="s">
        <v>268</v>
      </c>
      <c r="CP270">
        <v>183.79</v>
      </c>
      <c r="CQ270">
        <v>365</v>
      </c>
      <c r="CR270" t="s">
        <v>878</v>
      </c>
      <c r="CS270" t="s">
        <v>11225</v>
      </c>
      <c r="CT270" t="s">
        <v>11226</v>
      </c>
      <c r="CU270" t="s">
        <v>11227</v>
      </c>
      <c r="CV270" t="s">
        <v>268</v>
      </c>
      <c r="CW270" t="s">
        <v>268</v>
      </c>
      <c r="CX270" t="s">
        <v>268</v>
      </c>
      <c r="CY270" t="s">
        <v>268</v>
      </c>
      <c r="CZ270" t="s">
        <v>268</v>
      </c>
      <c r="DA270" t="s">
        <v>268</v>
      </c>
      <c r="DB270" s="429">
        <f t="shared" si="58"/>
        <v>0</v>
      </c>
      <c r="DC270" s="284">
        <f t="shared" si="59"/>
        <v>0</v>
      </c>
      <c r="DD270" s="284">
        <f t="shared" si="60"/>
        <v>0</v>
      </c>
      <c r="DE270" s="284">
        <f t="shared" si="61"/>
        <v>0</v>
      </c>
      <c r="DF270" s="295">
        <f t="shared" si="62"/>
        <v>148.94999999999999</v>
      </c>
      <c r="DG270" s="284">
        <f t="shared" si="63"/>
        <v>0</v>
      </c>
      <c r="DH270" s="284">
        <f t="shared" si="64"/>
        <v>0</v>
      </c>
      <c r="DI270" s="284">
        <f t="shared" si="65"/>
        <v>0</v>
      </c>
      <c r="DJ270" s="284">
        <f t="shared" si="66"/>
        <v>0</v>
      </c>
      <c r="DK270" s="295">
        <f t="shared" si="67"/>
        <v>1</v>
      </c>
      <c r="DL270" s="297">
        <f t="shared" si="68"/>
        <v>4</v>
      </c>
      <c r="DM270" s="430">
        <f>IFERROR(IF(CA270="D",IF(DL270="A dispo.",DF270*VLOOKUP('DATI INPUT'!$F$27,TARIFFE_UD,4,FALSE),DF270*VLOOKUP(DL270,TARIFFE_UD,4,FALSE)),DF270*VLOOKUP(CB270-100,TARIFFE_UND,4,FALSE)),0)</f>
        <v>101.41099130983834</v>
      </c>
      <c r="DN270" s="430">
        <f>IFERROR(IF(CA270="D",IF(DL270="A dispo.",DK270*VLOOKUP('DATI INPUT'!$F$27,TARIFFE_UD,5,FALSE),DK270*VLOOKUP(DL270,TARIFFE_UD,5,FALSE)),DK270*VLOOKUP(CB270-100,TARIFFE_UND,5,FALSE)),0)</f>
        <v>82.375089665670373</v>
      </c>
      <c r="DO270" s="431">
        <f t="shared" si="69"/>
        <v>-3.919024491295886E-3</v>
      </c>
      <c r="DP270" s="299">
        <f>IFERROR(IF(CA270="D",IF(DL270="A dispo.",DF270*VLOOKUP('DATI INPUT'!$F$27,TARIFFE_UD,2,FALSE),DF270*VLOOKUP(DL270,TARIFFE_UD,2,FALSE)),DF270*VLOOKUP(CB270-100,TARIFFE_UND,2,FALSE)),0)</f>
        <v>126.69886463194534</v>
      </c>
      <c r="DQ270" s="299">
        <f>IFERROR(IF(CA270="D",IF(DL270="A dispo.",DK270*VLOOKUP('DATI INPUT'!$F$27,TARIFFE_UD,3,FALSE),DK270*VLOOKUP(DL270,TARIFFE_UD,3,FALSE)),DK270*VLOOKUP(CB270-100,TARIFFE_UND,3,FALSE)),0)</f>
        <v>73.78284271486686</v>
      </c>
      <c r="DR270" s="299">
        <f t="shared" si="70"/>
        <v>200.48170734681219</v>
      </c>
    </row>
    <row r="271" spans="1:122" x14ac:dyDescent="0.25">
      <c r="A271" t="s">
        <v>3611</v>
      </c>
      <c r="B271" t="s">
        <v>1421</v>
      </c>
      <c r="C271" t="s">
        <v>3612</v>
      </c>
      <c r="D271" t="s">
        <v>3613</v>
      </c>
      <c r="E271" t="s">
        <v>268</v>
      </c>
      <c r="F271" t="s">
        <v>156</v>
      </c>
      <c r="G271" t="s">
        <v>3614</v>
      </c>
      <c r="H271" t="s">
        <v>3615</v>
      </c>
      <c r="I271" t="s">
        <v>1410</v>
      </c>
      <c r="J271" t="s">
        <v>274</v>
      </c>
      <c r="K271" t="s">
        <v>3616</v>
      </c>
      <c r="L271" t="s">
        <v>960</v>
      </c>
      <c r="M271" t="s">
        <v>3617</v>
      </c>
      <c r="N271" t="s">
        <v>984</v>
      </c>
      <c r="O271" t="s">
        <v>873</v>
      </c>
      <c r="P271" t="s">
        <v>1847</v>
      </c>
      <c r="Q271" t="s">
        <v>2268</v>
      </c>
      <c r="R271" t="s">
        <v>268</v>
      </c>
      <c r="S271" t="s">
        <v>268</v>
      </c>
      <c r="T271" t="s">
        <v>268</v>
      </c>
      <c r="U271" t="s">
        <v>268</v>
      </c>
      <c r="V271" t="s">
        <v>268</v>
      </c>
      <c r="W271" t="s">
        <v>3617</v>
      </c>
      <c r="X271" t="s">
        <v>1847</v>
      </c>
      <c r="Y271" t="s">
        <v>2268</v>
      </c>
      <c r="Z271" t="s">
        <v>268</v>
      </c>
      <c r="AA271" t="s">
        <v>268</v>
      </c>
      <c r="AB271" t="s">
        <v>268</v>
      </c>
      <c r="AC271" t="s">
        <v>268</v>
      </c>
      <c r="AD271" t="s">
        <v>268</v>
      </c>
      <c r="AE271" t="s">
        <v>287</v>
      </c>
      <c r="AF271" t="s">
        <v>1811</v>
      </c>
      <c r="AG271" t="s">
        <v>875</v>
      </c>
      <c r="AH271" t="s">
        <v>1848</v>
      </c>
      <c r="AI271" t="s">
        <v>1780</v>
      </c>
      <c r="AJ271" t="s">
        <v>268</v>
      </c>
      <c r="AK271" t="s">
        <v>381</v>
      </c>
      <c r="AL271" t="s">
        <v>268</v>
      </c>
      <c r="AM271" t="s">
        <v>405</v>
      </c>
      <c r="AN271" t="s">
        <v>268</v>
      </c>
      <c r="AO271" t="s">
        <v>268</v>
      </c>
      <c r="AP271" t="s">
        <v>268</v>
      </c>
      <c r="AQ271" t="s">
        <v>268</v>
      </c>
      <c r="AR271" t="s">
        <v>268</v>
      </c>
      <c r="AS271" t="s">
        <v>268</v>
      </c>
      <c r="AT271" t="s">
        <v>268</v>
      </c>
      <c r="AU271" t="s">
        <v>268</v>
      </c>
      <c r="AV271" t="s">
        <v>268</v>
      </c>
      <c r="AW271" t="s">
        <v>268</v>
      </c>
      <c r="AX271" t="s">
        <v>268</v>
      </c>
      <c r="AY271" t="s">
        <v>268</v>
      </c>
      <c r="AZ271" t="s">
        <v>268</v>
      </c>
      <c r="BA271" t="s">
        <v>268</v>
      </c>
      <c r="BB271" t="s">
        <v>268</v>
      </c>
      <c r="BC271" t="s">
        <v>268</v>
      </c>
      <c r="BD271" t="s">
        <v>268</v>
      </c>
      <c r="BE271" t="s">
        <v>268</v>
      </c>
      <c r="BF271" t="s">
        <v>268</v>
      </c>
      <c r="BG271" t="s">
        <v>268</v>
      </c>
      <c r="BH271" t="s">
        <v>268</v>
      </c>
      <c r="BI271" t="s">
        <v>268</v>
      </c>
      <c r="BJ271" t="s">
        <v>268</v>
      </c>
      <c r="BK271" t="s">
        <v>268</v>
      </c>
      <c r="BL271" t="s">
        <v>268</v>
      </c>
      <c r="BM271" t="s">
        <v>268</v>
      </c>
      <c r="BN271" t="s">
        <v>268</v>
      </c>
      <c r="BO271" t="s">
        <v>268</v>
      </c>
      <c r="BP271" t="s">
        <v>268</v>
      </c>
      <c r="BQ271" t="s">
        <v>268</v>
      </c>
      <c r="BR271" t="s">
        <v>268</v>
      </c>
      <c r="BS271" t="s">
        <v>268</v>
      </c>
      <c r="BT271" t="s">
        <v>268</v>
      </c>
      <c r="BU271" t="s">
        <v>268</v>
      </c>
      <c r="BV271" t="s">
        <v>268</v>
      </c>
      <c r="BW271" t="s">
        <v>268</v>
      </c>
      <c r="BX271" t="s">
        <v>268</v>
      </c>
      <c r="BY271">
        <v>120</v>
      </c>
      <c r="BZ271">
        <v>120</v>
      </c>
      <c r="CA271" t="s">
        <v>142</v>
      </c>
      <c r="CB271" s="356">
        <v>122</v>
      </c>
      <c r="CC271" t="s">
        <v>876</v>
      </c>
      <c r="CD271" t="s">
        <v>268</v>
      </c>
      <c r="CE271" t="s">
        <v>268</v>
      </c>
      <c r="CF271" s="356">
        <v>1</v>
      </c>
      <c r="CG271" t="s">
        <v>268</v>
      </c>
      <c r="CH271" t="s">
        <v>268</v>
      </c>
      <c r="CI271" t="s">
        <v>268</v>
      </c>
      <c r="CJ271" t="s">
        <v>268</v>
      </c>
      <c r="CK271" t="s">
        <v>268</v>
      </c>
      <c r="CL271" t="s">
        <v>268</v>
      </c>
      <c r="CM271" t="s">
        <v>11224</v>
      </c>
      <c r="CN271">
        <v>76.09</v>
      </c>
      <c r="CO271" t="s">
        <v>268</v>
      </c>
      <c r="CP271">
        <v>76.09</v>
      </c>
      <c r="CQ271">
        <v>365</v>
      </c>
      <c r="CR271" t="s">
        <v>878</v>
      </c>
      <c r="CS271" t="s">
        <v>11225</v>
      </c>
      <c r="CT271" t="s">
        <v>11226</v>
      </c>
      <c r="CU271" t="s">
        <v>11227</v>
      </c>
      <c r="CV271" t="s">
        <v>268</v>
      </c>
      <c r="CW271" t="s">
        <v>268</v>
      </c>
      <c r="CX271" t="s">
        <v>268</v>
      </c>
      <c r="CY271" t="s">
        <v>268</v>
      </c>
      <c r="CZ271" t="s">
        <v>268</v>
      </c>
      <c r="DA271" t="s">
        <v>268</v>
      </c>
      <c r="DB271" s="429">
        <f t="shared" si="58"/>
        <v>0</v>
      </c>
      <c r="DC271" s="284">
        <f t="shared" si="59"/>
        <v>0</v>
      </c>
      <c r="DD271" s="284">
        <f t="shared" si="60"/>
        <v>0</v>
      </c>
      <c r="DE271" s="284">
        <f t="shared" si="61"/>
        <v>0</v>
      </c>
      <c r="DF271" s="295">
        <f t="shared" si="62"/>
        <v>120</v>
      </c>
      <c r="DG271" s="284">
        <f t="shared" si="63"/>
        <v>0</v>
      </c>
      <c r="DH271" s="284">
        <f t="shared" si="64"/>
        <v>0</v>
      </c>
      <c r="DI271" s="284">
        <f t="shared" si="65"/>
        <v>0</v>
      </c>
      <c r="DJ271" s="284">
        <f t="shared" si="66"/>
        <v>0</v>
      </c>
      <c r="DK271" s="295">
        <f t="shared" si="67"/>
        <v>1</v>
      </c>
      <c r="DL271" s="297">
        <f t="shared" si="68"/>
        <v>1</v>
      </c>
      <c r="DM271" s="430">
        <f>IFERROR(IF(CA271="D",IF(DL271="A dispo.",DF271*VLOOKUP('DATI INPUT'!$F$27,TARIFFE_UD,4,FALSE),DF271*VLOOKUP(DL271,TARIFFE_UD,4,FALSE)),DF271*VLOOKUP(CB271-100,TARIFFE_UND,4,FALSE)),0)</f>
        <v>59.162574365568787</v>
      </c>
      <c r="DN271" s="430">
        <f>IFERROR(IF(CA271="D",IF(DL271="A dispo.",DK271*VLOOKUP('DATI INPUT'!$F$27,TARIFFE_UD,5,FALSE),DK271*VLOOKUP(DL271,TARIFFE_UD,5,FALSE)),DK271*VLOOKUP(CB271-100,TARIFFE_UND,5,FALSE)),0)</f>
        <v>16.930848468833439</v>
      </c>
      <c r="DO271" s="431">
        <f t="shared" si="69"/>
        <v>3.4228344022153578E-3</v>
      </c>
      <c r="DP271" s="299">
        <f>IFERROR(IF(CA271="D",IF(DL271="A dispo.",DF271*VLOOKUP('DATI INPUT'!$F$27,TARIFFE_UD,2,FALSE),DF271*VLOOKUP(DL271,TARIFFE_UD,2,FALSE)),DF271*VLOOKUP(CB271-100,TARIFFE_UND,2,FALSE)),0)</f>
        <v>73.91537055306739</v>
      </c>
      <c r="DQ271" s="299">
        <f>IFERROR(IF(CA271="D",IF(DL271="A dispo.",DK271*VLOOKUP('DATI INPUT'!$F$27,TARIFFE_UD,3,FALSE),DK271*VLOOKUP(DL271,TARIFFE_UD,3,FALSE)),DK271*VLOOKUP(CB271-100,TARIFFE_UND,3,FALSE)),0)</f>
        <v>15.164853048114928</v>
      </c>
      <c r="DR271" s="299">
        <f t="shared" si="70"/>
        <v>89.080223601182325</v>
      </c>
    </row>
    <row r="272" spans="1:122" x14ac:dyDescent="0.25">
      <c r="A272" t="s">
        <v>3618</v>
      </c>
      <c r="B272" t="s">
        <v>1269</v>
      </c>
      <c r="C272" t="s">
        <v>3619</v>
      </c>
      <c r="D272" t="s">
        <v>3620</v>
      </c>
      <c r="E272" t="s">
        <v>3621</v>
      </c>
      <c r="F272" t="s">
        <v>156</v>
      </c>
      <c r="G272" t="s">
        <v>3622</v>
      </c>
      <c r="H272" t="s">
        <v>3307</v>
      </c>
      <c r="I272" t="s">
        <v>3623</v>
      </c>
      <c r="J272" t="s">
        <v>274</v>
      </c>
      <c r="K272" t="s">
        <v>3624</v>
      </c>
      <c r="L272" t="s">
        <v>984</v>
      </c>
      <c r="M272" t="s">
        <v>3625</v>
      </c>
      <c r="N272" t="s">
        <v>984</v>
      </c>
      <c r="O272" t="s">
        <v>873</v>
      </c>
      <c r="P272" t="s">
        <v>1934</v>
      </c>
      <c r="Q272" t="s">
        <v>272</v>
      </c>
      <c r="R272" t="s">
        <v>268</v>
      </c>
      <c r="S272" t="s">
        <v>268</v>
      </c>
      <c r="T272" t="s">
        <v>268</v>
      </c>
      <c r="U272" t="s">
        <v>268</v>
      </c>
      <c r="V272" t="s">
        <v>268</v>
      </c>
      <c r="W272" t="s">
        <v>3625</v>
      </c>
      <c r="X272" t="s">
        <v>1934</v>
      </c>
      <c r="Y272" t="s">
        <v>272</v>
      </c>
      <c r="Z272" t="s">
        <v>268</v>
      </c>
      <c r="AA272" t="s">
        <v>268</v>
      </c>
      <c r="AB272" t="s">
        <v>268</v>
      </c>
      <c r="AC272" t="s">
        <v>268</v>
      </c>
      <c r="AD272" t="s">
        <v>268</v>
      </c>
      <c r="AE272" t="s">
        <v>287</v>
      </c>
      <c r="AF272" t="s">
        <v>1811</v>
      </c>
      <c r="AG272" t="s">
        <v>875</v>
      </c>
      <c r="AH272" t="s">
        <v>2576</v>
      </c>
      <c r="AI272" t="s">
        <v>973</v>
      </c>
      <c r="AJ272" t="s">
        <v>268</v>
      </c>
      <c r="AK272" t="s">
        <v>381</v>
      </c>
      <c r="AL272" t="s">
        <v>268</v>
      </c>
      <c r="AM272" t="s">
        <v>355</v>
      </c>
      <c r="AN272" t="s">
        <v>268</v>
      </c>
      <c r="AO272" t="s">
        <v>268</v>
      </c>
      <c r="AP272" t="s">
        <v>268</v>
      </c>
      <c r="AQ272" t="s">
        <v>268</v>
      </c>
      <c r="AR272" t="s">
        <v>268</v>
      </c>
      <c r="AS272" t="s">
        <v>268</v>
      </c>
      <c r="AT272" t="s">
        <v>268</v>
      </c>
      <c r="AU272" t="s">
        <v>268</v>
      </c>
      <c r="AV272" t="s">
        <v>268</v>
      </c>
      <c r="AW272" t="s">
        <v>268</v>
      </c>
      <c r="AX272" t="s">
        <v>268</v>
      </c>
      <c r="AY272" t="s">
        <v>268</v>
      </c>
      <c r="AZ272" t="s">
        <v>268</v>
      </c>
      <c r="BA272" t="s">
        <v>268</v>
      </c>
      <c r="BB272" t="s">
        <v>268</v>
      </c>
      <c r="BC272" t="s">
        <v>268</v>
      </c>
      <c r="BD272" t="s">
        <v>268</v>
      </c>
      <c r="BE272" t="s">
        <v>268</v>
      </c>
      <c r="BF272" t="s">
        <v>268</v>
      </c>
      <c r="BG272" t="s">
        <v>268</v>
      </c>
      <c r="BH272" t="s">
        <v>268</v>
      </c>
      <c r="BI272" t="s">
        <v>268</v>
      </c>
      <c r="BJ272" t="s">
        <v>268</v>
      </c>
      <c r="BK272" t="s">
        <v>268</v>
      </c>
      <c r="BL272" t="s">
        <v>268</v>
      </c>
      <c r="BM272" t="s">
        <v>268</v>
      </c>
      <c r="BN272" t="s">
        <v>268</v>
      </c>
      <c r="BO272" t="s">
        <v>268</v>
      </c>
      <c r="BP272" t="s">
        <v>268</v>
      </c>
      <c r="BQ272" t="s">
        <v>268</v>
      </c>
      <c r="BR272" t="s">
        <v>268</v>
      </c>
      <c r="BS272" t="s">
        <v>268</v>
      </c>
      <c r="BT272" t="s">
        <v>268</v>
      </c>
      <c r="BU272" t="s">
        <v>268</v>
      </c>
      <c r="BV272" t="s">
        <v>268</v>
      </c>
      <c r="BW272" t="s">
        <v>268</v>
      </c>
      <c r="BX272" t="s">
        <v>268</v>
      </c>
      <c r="BY272">
        <v>132</v>
      </c>
      <c r="BZ272">
        <v>132</v>
      </c>
      <c r="CA272" t="s">
        <v>142</v>
      </c>
      <c r="CB272" s="356">
        <v>122</v>
      </c>
      <c r="CC272" t="s">
        <v>876</v>
      </c>
      <c r="CD272" t="s">
        <v>268</v>
      </c>
      <c r="CE272" t="s">
        <v>268</v>
      </c>
      <c r="CF272" s="356">
        <v>2</v>
      </c>
      <c r="CG272" t="s">
        <v>268</v>
      </c>
      <c r="CH272" t="s">
        <v>268</v>
      </c>
      <c r="CI272" t="s">
        <v>268</v>
      </c>
      <c r="CJ272" t="s">
        <v>268</v>
      </c>
      <c r="CK272" t="s">
        <v>268</v>
      </c>
      <c r="CL272" t="s">
        <v>268</v>
      </c>
      <c r="CM272" t="s">
        <v>11224</v>
      </c>
      <c r="CN272">
        <v>127.37</v>
      </c>
      <c r="CO272" t="s">
        <v>268</v>
      </c>
      <c r="CP272">
        <v>127.37</v>
      </c>
      <c r="CQ272">
        <v>365</v>
      </c>
      <c r="CR272" t="s">
        <v>878</v>
      </c>
      <c r="CS272" t="s">
        <v>11225</v>
      </c>
      <c r="CT272" t="s">
        <v>11226</v>
      </c>
      <c r="CU272" t="s">
        <v>11227</v>
      </c>
      <c r="CV272" t="s">
        <v>268</v>
      </c>
      <c r="CW272" t="s">
        <v>268</v>
      </c>
      <c r="CX272" t="s">
        <v>268</v>
      </c>
      <c r="CY272" t="s">
        <v>268</v>
      </c>
      <c r="CZ272" t="s">
        <v>268</v>
      </c>
      <c r="DA272" t="s">
        <v>268</v>
      </c>
      <c r="DB272" s="429">
        <f t="shared" si="58"/>
        <v>0</v>
      </c>
      <c r="DC272" s="284">
        <f t="shared" si="59"/>
        <v>0</v>
      </c>
      <c r="DD272" s="284">
        <f t="shared" si="60"/>
        <v>0</v>
      </c>
      <c r="DE272" s="284">
        <f t="shared" si="61"/>
        <v>0</v>
      </c>
      <c r="DF272" s="295">
        <f t="shared" si="62"/>
        <v>132</v>
      </c>
      <c r="DG272" s="284">
        <f t="shared" si="63"/>
        <v>0</v>
      </c>
      <c r="DH272" s="284">
        <f t="shared" si="64"/>
        <v>0</v>
      </c>
      <c r="DI272" s="284">
        <f t="shared" si="65"/>
        <v>0</v>
      </c>
      <c r="DJ272" s="284">
        <f t="shared" si="66"/>
        <v>0</v>
      </c>
      <c r="DK272" s="295">
        <f t="shared" si="67"/>
        <v>1</v>
      </c>
      <c r="DL272" s="297">
        <f t="shared" si="68"/>
        <v>2</v>
      </c>
      <c r="DM272" s="430">
        <f>IFERROR(IF(CA272="D",IF(DL272="A dispo.",DF272*VLOOKUP('DATI INPUT'!$F$27,TARIFFE_UD,4,FALSE),DF272*VLOOKUP(DL272,TARIFFE_UD,4,FALSE)),DF272*VLOOKUP(CB272-100,TARIFFE_UND,4,FALSE)),0)</f>
        <v>75.925303769146623</v>
      </c>
      <c r="DN272" s="430">
        <f>IFERROR(IF(CA272="D",IF(DL272="A dispo.",DK272*VLOOKUP('DATI INPUT'!$F$27,TARIFFE_UD,5,FALSE),DK272*VLOOKUP(DL272,TARIFFE_UD,5,FALSE)),DK272*VLOOKUP(CB272-100,TARIFFE_UND,5,FALSE)),0)</f>
        <v>51.443731886070836</v>
      </c>
      <c r="DO272" s="431">
        <f t="shared" si="69"/>
        <v>-9.6434478254536771E-4</v>
      </c>
      <c r="DP272" s="299">
        <f>IFERROR(IF(CA272="D",IF(DL272="A dispo.",DF272*VLOOKUP('DATI INPUT'!$F$27,TARIFFE_UD,2,FALSE),DF272*VLOOKUP(DL272,TARIFFE_UD,2,FALSE)),DF272*VLOOKUP(CB272-100,TARIFFE_UND,2,FALSE)),0)</f>
        <v>94.858058876436502</v>
      </c>
      <c r="DQ272" s="299">
        <f>IFERROR(IF(CA272="D",IF(DL272="A dispo.",DK272*VLOOKUP('DATI INPUT'!$F$27,TARIFFE_UD,3,FALSE),DK272*VLOOKUP(DL272,TARIFFE_UD,3,FALSE)),DK272*VLOOKUP(CB272-100,TARIFFE_UND,3,FALSE)),0)</f>
        <v>46.077822723118445</v>
      </c>
      <c r="DR272" s="299">
        <f t="shared" si="70"/>
        <v>140.93588159955493</v>
      </c>
    </row>
    <row r="273" spans="1:122" x14ac:dyDescent="0.25">
      <c r="A273" t="s">
        <v>10858</v>
      </c>
      <c r="B273" t="s">
        <v>1269</v>
      </c>
      <c r="C273" t="s">
        <v>3627</v>
      </c>
      <c r="D273" t="s">
        <v>3620</v>
      </c>
      <c r="E273" t="s">
        <v>3621</v>
      </c>
      <c r="F273" t="s">
        <v>156</v>
      </c>
      <c r="G273" t="s">
        <v>3622</v>
      </c>
      <c r="H273" t="s">
        <v>3307</v>
      </c>
      <c r="I273" t="s">
        <v>3623</v>
      </c>
      <c r="J273" t="s">
        <v>274</v>
      </c>
      <c r="K273" t="s">
        <v>3624</v>
      </c>
      <c r="L273" t="s">
        <v>984</v>
      </c>
      <c r="M273" t="s">
        <v>3625</v>
      </c>
      <c r="N273" t="s">
        <v>984</v>
      </c>
      <c r="O273" t="s">
        <v>873</v>
      </c>
      <c r="P273" t="s">
        <v>1934</v>
      </c>
      <c r="Q273" t="s">
        <v>272</v>
      </c>
      <c r="R273" t="s">
        <v>268</v>
      </c>
      <c r="S273" t="s">
        <v>268</v>
      </c>
      <c r="T273" t="s">
        <v>268</v>
      </c>
      <c r="U273" t="s">
        <v>268</v>
      </c>
      <c r="V273" t="s">
        <v>268</v>
      </c>
      <c r="W273" t="s">
        <v>3625</v>
      </c>
      <c r="X273" t="s">
        <v>1934</v>
      </c>
      <c r="Y273" t="s">
        <v>272</v>
      </c>
      <c r="Z273" t="s">
        <v>268</v>
      </c>
      <c r="AA273" t="s">
        <v>268</v>
      </c>
      <c r="AB273" t="s">
        <v>268</v>
      </c>
      <c r="AC273" t="s">
        <v>268</v>
      </c>
      <c r="AD273" t="s">
        <v>268</v>
      </c>
      <c r="AE273" t="s">
        <v>287</v>
      </c>
      <c r="AF273" t="s">
        <v>1811</v>
      </c>
      <c r="AG273" t="s">
        <v>875</v>
      </c>
      <c r="AH273" t="s">
        <v>2576</v>
      </c>
      <c r="AI273" t="s">
        <v>973</v>
      </c>
      <c r="AJ273" t="s">
        <v>268</v>
      </c>
      <c r="AK273" t="s">
        <v>377</v>
      </c>
      <c r="AL273" t="s">
        <v>268</v>
      </c>
      <c r="AM273" t="s">
        <v>411</v>
      </c>
      <c r="AN273" t="s">
        <v>268</v>
      </c>
      <c r="AO273" t="s">
        <v>268</v>
      </c>
      <c r="AP273" t="s">
        <v>268</v>
      </c>
      <c r="AQ273" t="s">
        <v>268</v>
      </c>
      <c r="AR273" t="s">
        <v>268</v>
      </c>
      <c r="AS273" t="s">
        <v>268</v>
      </c>
      <c r="AT273" t="s">
        <v>268</v>
      </c>
      <c r="AU273" t="s">
        <v>268</v>
      </c>
      <c r="AV273" t="s">
        <v>268</v>
      </c>
      <c r="AW273" t="s">
        <v>268</v>
      </c>
      <c r="AX273" t="s">
        <v>268</v>
      </c>
      <c r="AY273" t="s">
        <v>268</v>
      </c>
      <c r="AZ273" t="s">
        <v>268</v>
      </c>
      <c r="BA273" t="s">
        <v>268</v>
      </c>
      <c r="BB273" t="s">
        <v>268</v>
      </c>
      <c r="BC273" t="s">
        <v>268</v>
      </c>
      <c r="BD273" t="s">
        <v>268</v>
      </c>
      <c r="BE273" t="s">
        <v>268</v>
      </c>
      <c r="BF273" t="s">
        <v>268</v>
      </c>
      <c r="BG273" t="s">
        <v>268</v>
      </c>
      <c r="BH273" t="s">
        <v>268</v>
      </c>
      <c r="BI273" t="s">
        <v>268</v>
      </c>
      <c r="BJ273" t="s">
        <v>268</v>
      </c>
      <c r="BK273" t="s">
        <v>268</v>
      </c>
      <c r="BL273" t="s">
        <v>268</v>
      </c>
      <c r="BM273" t="s">
        <v>268</v>
      </c>
      <c r="BN273" t="s">
        <v>268</v>
      </c>
      <c r="BO273" t="s">
        <v>268</v>
      </c>
      <c r="BP273" t="s">
        <v>268</v>
      </c>
      <c r="BQ273" t="s">
        <v>268</v>
      </c>
      <c r="BR273" t="s">
        <v>268</v>
      </c>
      <c r="BS273" t="s">
        <v>268</v>
      </c>
      <c r="BT273" t="s">
        <v>268</v>
      </c>
      <c r="BU273" t="s">
        <v>268</v>
      </c>
      <c r="BV273" t="s">
        <v>268</v>
      </c>
      <c r="BW273" t="s">
        <v>268</v>
      </c>
      <c r="BX273" t="s">
        <v>268</v>
      </c>
      <c r="BY273">
        <v>113</v>
      </c>
      <c r="BZ273">
        <v>113</v>
      </c>
      <c r="CA273" t="s">
        <v>142</v>
      </c>
      <c r="CB273" s="356">
        <v>123</v>
      </c>
      <c r="CC273" t="s">
        <v>1817</v>
      </c>
      <c r="CD273" t="s">
        <v>268</v>
      </c>
      <c r="CE273" t="s">
        <v>268</v>
      </c>
      <c r="CF273" s="356">
        <v>2</v>
      </c>
      <c r="CG273" t="s">
        <v>268</v>
      </c>
      <c r="CH273" t="s">
        <v>268</v>
      </c>
      <c r="CI273" t="s">
        <v>268</v>
      </c>
      <c r="CJ273" t="s">
        <v>268</v>
      </c>
      <c r="CK273" t="s">
        <v>268</v>
      </c>
      <c r="CL273" t="s">
        <v>268</v>
      </c>
      <c r="CM273" t="s">
        <v>11224</v>
      </c>
      <c r="CN273">
        <v>65</v>
      </c>
      <c r="CO273" t="s">
        <v>268</v>
      </c>
      <c r="CP273">
        <v>65</v>
      </c>
      <c r="CQ273">
        <v>365</v>
      </c>
      <c r="CR273" t="s">
        <v>878</v>
      </c>
      <c r="CS273" t="s">
        <v>11225</v>
      </c>
      <c r="CT273" t="s">
        <v>11226</v>
      </c>
      <c r="CU273" t="s">
        <v>11227</v>
      </c>
      <c r="CV273" t="s">
        <v>268</v>
      </c>
      <c r="CW273" t="s">
        <v>268</v>
      </c>
      <c r="CX273" t="s">
        <v>268</v>
      </c>
      <c r="CY273" t="s">
        <v>268</v>
      </c>
      <c r="CZ273" t="s">
        <v>268</v>
      </c>
      <c r="DA273" t="s">
        <v>268</v>
      </c>
      <c r="DB273" s="429">
        <f t="shared" si="58"/>
        <v>0</v>
      </c>
      <c r="DC273" s="284">
        <f t="shared" si="59"/>
        <v>0</v>
      </c>
      <c r="DD273" s="284">
        <f t="shared" si="60"/>
        <v>0</v>
      </c>
      <c r="DE273" s="284">
        <f t="shared" si="61"/>
        <v>0</v>
      </c>
      <c r="DF273" s="295">
        <f t="shared" si="62"/>
        <v>113</v>
      </c>
      <c r="DG273" s="284">
        <f t="shared" si="63"/>
        <v>1</v>
      </c>
      <c r="DH273" s="284">
        <f t="shared" si="64"/>
        <v>0</v>
      </c>
      <c r="DI273" s="284">
        <f t="shared" si="65"/>
        <v>0</v>
      </c>
      <c r="DJ273" s="284">
        <f t="shared" si="66"/>
        <v>0</v>
      </c>
      <c r="DK273" s="295">
        <f t="shared" si="67"/>
        <v>0</v>
      </c>
      <c r="DL273" s="297">
        <f t="shared" si="68"/>
        <v>2</v>
      </c>
      <c r="DM273" s="430">
        <f>IFERROR(IF(CA273="D",IF(DL273="A dispo.",DF273*VLOOKUP('DATI INPUT'!$F$27,TARIFFE_UD,4,FALSE),DF273*VLOOKUP(DL273,TARIFFE_UD,4,FALSE)),DF273*VLOOKUP(CB273-100,TARIFFE_UND,4,FALSE)),0)</f>
        <v>64.996661559951278</v>
      </c>
      <c r="DN273" s="430">
        <f>IFERROR(IF(CA273="D",IF(DL273="A dispo.",DK273*VLOOKUP('DATI INPUT'!$F$27,TARIFFE_UD,5,FALSE),DK273*VLOOKUP(DL273,TARIFFE_UD,5,FALSE)),DK273*VLOOKUP(CB273-100,TARIFFE_UND,5,FALSE)),0)</f>
        <v>0</v>
      </c>
      <c r="DO273" s="431">
        <f t="shared" si="69"/>
        <v>-3.338440048722191E-3</v>
      </c>
      <c r="DP273" s="299">
        <f>IFERROR(IF(CA273="D",IF(DL273="A dispo.",DF273*VLOOKUP('DATI INPUT'!$F$27,TARIFFE_UD,2,FALSE),DF273*VLOOKUP(DL273,TARIFFE_UD,2,FALSE)),DF273*VLOOKUP(CB273-100,TARIFFE_UND,2,FALSE)),0)</f>
        <v>81.204247371494873</v>
      </c>
      <c r="DQ273" s="299">
        <f>IFERROR(IF(CA273="D",IF(DL273="A dispo.",DK273*VLOOKUP('DATI INPUT'!$F$27,TARIFFE_UD,3,FALSE),DK273*VLOOKUP(DL273,TARIFFE_UD,3,FALSE)),DK273*VLOOKUP(CB273-100,TARIFFE_UND,3,FALSE)),0)</f>
        <v>0</v>
      </c>
      <c r="DR273" s="299">
        <f t="shared" si="70"/>
        <v>81.204247371494873</v>
      </c>
    </row>
    <row r="274" spans="1:122" x14ac:dyDescent="0.25">
      <c r="A274" t="s">
        <v>3628</v>
      </c>
      <c r="B274" t="s">
        <v>3629</v>
      </c>
      <c r="C274" t="s">
        <v>526</v>
      </c>
      <c r="D274" t="s">
        <v>3630</v>
      </c>
      <c r="E274" t="s">
        <v>268</v>
      </c>
      <c r="F274" t="s">
        <v>156</v>
      </c>
      <c r="G274" t="s">
        <v>3631</v>
      </c>
      <c r="H274" t="s">
        <v>3615</v>
      </c>
      <c r="I274" t="s">
        <v>3632</v>
      </c>
      <c r="J274" t="s">
        <v>274</v>
      </c>
      <c r="K274" t="s">
        <v>3633</v>
      </c>
      <c r="L274" t="s">
        <v>3634</v>
      </c>
      <c r="M274" t="s">
        <v>3635</v>
      </c>
      <c r="N274" t="s">
        <v>3634</v>
      </c>
      <c r="O274" t="s">
        <v>896</v>
      </c>
      <c r="P274" t="s">
        <v>3636</v>
      </c>
      <c r="Q274" t="s">
        <v>269</v>
      </c>
      <c r="R274" t="s">
        <v>268</v>
      </c>
      <c r="S274" t="s">
        <v>268</v>
      </c>
      <c r="T274" t="s">
        <v>268</v>
      </c>
      <c r="U274" t="s">
        <v>268</v>
      </c>
      <c r="V274" t="s">
        <v>268</v>
      </c>
      <c r="W274" t="s">
        <v>3637</v>
      </c>
      <c r="X274" t="s">
        <v>1298</v>
      </c>
      <c r="Y274" t="s">
        <v>282</v>
      </c>
      <c r="Z274" t="s">
        <v>268</v>
      </c>
      <c r="AA274" t="s">
        <v>268</v>
      </c>
      <c r="AB274" t="s">
        <v>268</v>
      </c>
      <c r="AC274" t="s">
        <v>268</v>
      </c>
      <c r="AD274" t="s">
        <v>268</v>
      </c>
      <c r="AE274" t="s">
        <v>287</v>
      </c>
      <c r="AF274" t="s">
        <v>1811</v>
      </c>
      <c r="AG274" t="s">
        <v>875</v>
      </c>
      <c r="AH274" t="s">
        <v>2529</v>
      </c>
      <c r="AI274" t="s">
        <v>909</v>
      </c>
      <c r="AJ274" t="s">
        <v>268</v>
      </c>
      <c r="AK274" t="s">
        <v>366</v>
      </c>
      <c r="AL274" t="s">
        <v>268</v>
      </c>
      <c r="AM274" t="s">
        <v>268</v>
      </c>
      <c r="AN274" t="s">
        <v>268</v>
      </c>
      <c r="AO274" t="s">
        <v>268</v>
      </c>
      <c r="AP274" t="s">
        <v>268</v>
      </c>
      <c r="AQ274" t="s">
        <v>268</v>
      </c>
      <c r="AR274" t="s">
        <v>268</v>
      </c>
      <c r="AS274" t="s">
        <v>268</v>
      </c>
      <c r="AT274" t="s">
        <v>268</v>
      </c>
      <c r="AU274" t="s">
        <v>268</v>
      </c>
      <c r="AV274" t="s">
        <v>268</v>
      </c>
      <c r="AW274" t="s">
        <v>268</v>
      </c>
      <c r="AX274" t="s">
        <v>268</v>
      </c>
      <c r="AY274" t="s">
        <v>268</v>
      </c>
      <c r="AZ274" t="s">
        <v>268</v>
      </c>
      <c r="BA274" t="s">
        <v>268</v>
      </c>
      <c r="BB274" t="s">
        <v>268</v>
      </c>
      <c r="BC274" t="s">
        <v>268</v>
      </c>
      <c r="BD274" t="s">
        <v>268</v>
      </c>
      <c r="BE274" t="s">
        <v>268</v>
      </c>
      <c r="BF274" t="s">
        <v>268</v>
      </c>
      <c r="BG274" t="s">
        <v>268</v>
      </c>
      <c r="BH274" t="s">
        <v>268</v>
      </c>
      <c r="BI274" t="s">
        <v>268</v>
      </c>
      <c r="BJ274" t="s">
        <v>268</v>
      </c>
      <c r="BK274" t="s">
        <v>268</v>
      </c>
      <c r="BL274" t="s">
        <v>268</v>
      </c>
      <c r="BM274" t="s">
        <v>268</v>
      </c>
      <c r="BN274" t="s">
        <v>268</v>
      </c>
      <c r="BO274" t="s">
        <v>268</v>
      </c>
      <c r="BP274" t="s">
        <v>268</v>
      </c>
      <c r="BQ274" t="s">
        <v>268</v>
      </c>
      <c r="BR274" t="s">
        <v>268</v>
      </c>
      <c r="BS274" t="s">
        <v>268</v>
      </c>
      <c r="BT274" t="s">
        <v>268</v>
      </c>
      <c r="BU274" t="s">
        <v>268</v>
      </c>
      <c r="BV274" t="s">
        <v>268</v>
      </c>
      <c r="BW274" t="s">
        <v>268</v>
      </c>
      <c r="BX274" t="s">
        <v>268</v>
      </c>
      <c r="BY274">
        <v>80</v>
      </c>
      <c r="BZ274">
        <v>80</v>
      </c>
      <c r="CA274" t="s">
        <v>142</v>
      </c>
      <c r="CB274" s="356">
        <v>122</v>
      </c>
      <c r="CC274" t="s">
        <v>876</v>
      </c>
      <c r="CD274" t="s">
        <v>268</v>
      </c>
      <c r="CE274" t="s">
        <v>268</v>
      </c>
      <c r="CF274" t="s">
        <v>268</v>
      </c>
      <c r="CG274" t="s">
        <v>268</v>
      </c>
      <c r="CH274" t="s">
        <v>268</v>
      </c>
      <c r="CI274" t="s">
        <v>268</v>
      </c>
      <c r="CJ274" t="s">
        <v>268</v>
      </c>
      <c r="CK274" t="s">
        <v>268</v>
      </c>
      <c r="CL274" t="s">
        <v>268</v>
      </c>
      <c r="CM274" t="s">
        <v>11224</v>
      </c>
      <c r="CN274">
        <v>118.11</v>
      </c>
      <c r="CO274" t="s">
        <v>268</v>
      </c>
      <c r="CP274">
        <v>118.11</v>
      </c>
      <c r="CQ274">
        <v>365</v>
      </c>
      <c r="CR274" t="s">
        <v>878</v>
      </c>
      <c r="CS274" t="s">
        <v>11225</v>
      </c>
      <c r="CT274" t="s">
        <v>11226</v>
      </c>
      <c r="CU274" t="s">
        <v>11227</v>
      </c>
      <c r="CV274" t="s">
        <v>268</v>
      </c>
      <c r="CW274" t="s">
        <v>268</v>
      </c>
      <c r="CX274" t="s">
        <v>268</v>
      </c>
      <c r="CY274" t="s">
        <v>268</v>
      </c>
      <c r="CZ274" t="s">
        <v>268</v>
      </c>
      <c r="DA274" t="s">
        <v>268</v>
      </c>
      <c r="DB274" s="429">
        <f t="shared" si="58"/>
        <v>0</v>
      </c>
      <c r="DC274" s="284">
        <f t="shared" si="59"/>
        <v>0</v>
      </c>
      <c r="DD274" s="284">
        <f t="shared" si="60"/>
        <v>0</v>
      </c>
      <c r="DE274" s="284">
        <f t="shared" si="61"/>
        <v>0</v>
      </c>
      <c r="DF274" s="295">
        <f t="shared" si="62"/>
        <v>80</v>
      </c>
      <c r="DG274" s="284">
        <f t="shared" si="63"/>
        <v>0</v>
      </c>
      <c r="DH274" s="284">
        <f t="shared" si="64"/>
        <v>0</v>
      </c>
      <c r="DI274" s="284">
        <f t="shared" si="65"/>
        <v>0</v>
      </c>
      <c r="DJ274" s="284">
        <f t="shared" si="66"/>
        <v>0</v>
      </c>
      <c r="DK274" s="295">
        <f t="shared" si="67"/>
        <v>1</v>
      </c>
      <c r="DL274" s="297" t="str">
        <f t="shared" si="68"/>
        <v>A dispo.</v>
      </c>
      <c r="DM274" s="430">
        <f>IFERROR(IF(CA274="D",IF(DL274="A dispo.",DF274*VLOOKUP('DATI INPUT'!$F$27,TARIFFE_UD,4,FALSE),DF274*VLOOKUP(DL274,TARIFFE_UD,4,FALSE)),DF274*VLOOKUP(CB274-100,TARIFFE_UND,4,FALSE)),0)</f>
        <v>50.71077802763039</v>
      </c>
      <c r="DN274" s="430">
        <f>IFERROR(IF(CA274="D",IF(DL274="A dispo.",DK274*VLOOKUP('DATI INPUT'!$F$27,TARIFFE_UD,5,FALSE),DK274*VLOOKUP(DL274,TARIFFE_UD,5,FALSE)),DK274*VLOOKUP(CB274-100,TARIFFE_UND,5,FALSE)),0)</f>
        <v>67.397800635548478</v>
      </c>
      <c r="DO274" s="431">
        <f t="shared" si="69"/>
        <v>-1.4213368211386523E-3</v>
      </c>
      <c r="DP274" s="299">
        <f>IFERROR(IF(CA274="D",IF(DL274="A dispo.",DF274*VLOOKUP('DATI INPUT'!$F$27,TARIFFE_UD,2,FALSE),DF274*VLOOKUP(DL274,TARIFFE_UD,2,FALSE)),DF274*VLOOKUP(CB274-100,TARIFFE_UND,2,FALSE)),0)</f>
        <v>63.356031902629191</v>
      </c>
      <c r="DQ274" s="299">
        <f>IFERROR(IF(CA274="D",IF(DL274="A dispo.",DK274*VLOOKUP('DATI INPUT'!$F$27,TARIFFE_UD,3,FALSE),DK274*VLOOKUP(DL274,TARIFFE_UD,3,FALSE)),DK274*VLOOKUP(CB274-100,TARIFFE_UND,3,FALSE)),0)</f>
        <v>60.367780403072892</v>
      </c>
      <c r="DR274" s="299">
        <f t="shared" si="70"/>
        <v>123.72381230570208</v>
      </c>
    </row>
    <row r="275" spans="1:122" x14ac:dyDescent="0.25">
      <c r="A275" t="s">
        <v>3638</v>
      </c>
      <c r="B275" t="s">
        <v>3639</v>
      </c>
      <c r="C275" t="s">
        <v>3640</v>
      </c>
      <c r="D275" t="s">
        <v>3641</v>
      </c>
      <c r="E275" t="s">
        <v>268</v>
      </c>
      <c r="F275" t="s">
        <v>156</v>
      </c>
      <c r="G275" t="s">
        <v>3642</v>
      </c>
      <c r="H275" t="s">
        <v>3307</v>
      </c>
      <c r="I275" t="s">
        <v>357</v>
      </c>
      <c r="J275" t="s">
        <v>274</v>
      </c>
      <c r="K275" t="s">
        <v>3643</v>
      </c>
      <c r="L275" t="s">
        <v>960</v>
      </c>
      <c r="M275" t="s">
        <v>11229</v>
      </c>
      <c r="N275" t="s">
        <v>1163</v>
      </c>
      <c r="O275" t="s">
        <v>873</v>
      </c>
      <c r="P275" t="s">
        <v>11230</v>
      </c>
      <c r="Q275" t="s">
        <v>271</v>
      </c>
      <c r="R275" t="s">
        <v>268</v>
      </c>
      <c r="S275" t="s">
        <v>268</v>
      </c>
      <c r="T275" t="s">
        <v>268</v>
      </c>
      <c r="U275" t="s">
        <v>268</v>
      </c>
      <c r="V275" t="s">
        <v>268</v>
      </c>
      <c r="W275" t="s">
        <v>10381</v>
      </c>
      <c r="X275" t="s">
        <v>10382</v>
      </c>
      <c r="Y275" t="s">
        <v>280</v>
      </c>
      <c r="Z275" t="s">
        <v>268</v>
      </c>
      <c r="AA275" t="s">
        <v>268</v>
      </c>
      <c r="AB275" t="s">
        <v>268</v>
      </c>
      <c r="AC275" t="s">
        <v>268</v>
      </c>
      <c r="AD275" t="s">
        <v>268</v>
      </c>
      <c r="AE275" t="s">
        <v>287</v>
      </c>
      <c r="AF275" t="s">
        <v>1811</v>
      </c>
      <c r="AG275" t="s">
        <v>875</v>
      </c>
      <c r="AH275" t="s">
        <v>2576</v>
      </c>
      <c r="AI275" t="s">
        <v>884</v>
      </c>
      <c r="AJ275" t="s">
        <v>268</v>
      </c>
      <c r="AK275" t="s">
        <v>366</v>
      </c>
      <c r="AL275" t="s">
        <v>268</v>
      </c>
      <c r="AM275" t="s">
        <v>431</v>
      </c>
      <c r="AN275" t="s">
        <v>268</v>
      </c>
      <c r="AO275" t="s">
        <v>268</v>
      </c>
      <c r="AP275" t="s">
        <v>268</v>
      </c>
      <c r="AQ275" t="s">
        <v>268</v>
      </c>
      <c r="AR275" t="s">
        <v>268</v>
      </c>
      <c r="AS275" t="s">
        <v>268</v>
      </c>
      <c r="AT275" t="s">
        <v>268</v>
      </c>
      <c r="AU275" t="s">
        <v>268</v>
      </c>
      <c r="AV275" t="s">
        <v>268</v>
      </c>
      <c r="AW275" t="s">
        <v>268</v>
      </c>
      <c r="AX275" t="s">
        <v>268</v>
      </c>
      <c r="AY275" t="s">
        <v>268</v>
      </c>
      <c r="AZ275" t="s">
        <v>268</v>
      </c>
      <c r="BA275" t="s">
        <v>268</v>
      </c>
      <c r="BB275" t="s">
        <v>268</v>
      </c>
      <c r="BC275" t="s">
        <v>268</v>
      </c>
      <c r="BD275" t="s">
        <v>268</v>
      </c>
      <c r="BE275" t="s">
        <v>268</v>
      </c>
      <c r="BF275" t="s">
        <v>268</v>
      </c>
      <c r="BG275" t="s">
        <v>268</v>
      </c>
      <c r="BH275" t="s">
        <v>268</v>
      </c>
      <c r="BI275" t="s">
        <v>268</v>
      </c>
      <c r="BJ275" t="s">
        <v>268</v>
      </c>
      <c r="BK275" t="s">
        <v>268</v>
      </c>
      <c r="BL275" t="s">
        <v>268</v>
      </c>
      <c r="BM275" t="s">
        <v>268</v>
      </c>
      <c r="BN275" t="s">
        <v>268</v>
      </c>
      <c r="BO275" t="s">
        <v>268</v>
      </c>
      <c r="BP275" t="s">
        <v>268</v>
      </c>
      <c r="BQ275" t="s">
        <v>268</v>
      </c>
      <c r="BR275" t="s">
        <v>268</v>
      </c>
      <c r="BS275" t="s">
        <v>268</v>
      </c>
      <c r="BT275" t="s">
        <v>268</v>
      </c>
      <c r="BU275" t="s">
        <v>268</v>
      </c>
      <c r="BV275" t="s">
        <v>268</v>
      </c>
      <c r="BW275" t="s">
        <v>268</v>
      </c>
      <c r="BX275" t="s">
        <v>268</v>
      </c>
      <c r="BY275">
        <v>154</v>
      </c>
      <c r="BZ275">
        <v>154</v>
      </c>
      <c r="CA275" t="s">
        <v>142</v>
      </c>
      <c r="CB275" s="356">
        <v>122</v>
      </c>
      <c r="CC275" t="s">
        <v>876</v>
      </c>
      <c r="CD275" t="s">
        <v>268</v>
      </c>
      <c r="CE275" t="s">
        <v>268</v>
      </c>
      <c r="CF275" t="s">
        <v>268</v>
      </c>
      <c r="CG275" t="s">
        <v>268</v>
      </c>
      <c r="CH275" t="s">
        <v>268</v>
      </c>
      <c r="CI275" t="s">
        <v>268</v>
      </c>
      <c r="CJ275" t="s">
        <v>268</v>
      </c>
      <c r="CK275" t="s">
        <v>268</v>
      </c>
      <c r="CL275" t="s">
        <v>268</v>
      </c>
      <c r="CM275" t="s">
        <v>11224</v>
      </c>
      <c r="CN275">
        <v>165.02</v>
      </c>
      <c r="CO275" t="s">
        <v>268</v>
      </c>
      <c r="CP275">
        <v>165.02</v>
      </c>
      <c r="CQ275">
        <v>365</v>
      </c>
      <c r="CR275" t="s">
        <v>878</v>
      </c>
      <c r="CS275" t="s">
        <v>11225</v>
      </c>
      <c r="CT275" t="s">
        <v>11226</v>
      </c>
      <c r="CU275" t="s">
        <v>11227</v>
      </c>
      <c r="CV275" t="s">
        <v>268</v>
      </c>
      <c r="CW275" t="s">
        <v>268</v>
      </c>
      <c r="CX275" t="s">
        <v>268</v>
      </c>
      <c r="CY275" t="s">
        <v>268</v>
      </c>
      <c r="CZ275" t="s">
        <v>268</v>
      </c>
      <c r="DA275" t="s">
        <v>268</v>
      </c>
      <c r="DB275" s="429">
        <f t="shared" si="58"/>
        <v>0</v>
      </c>
      <c r="DC275" s="284">
        <f t="shared" si="59"/>
        <v>0</v>
      </c>
      <c r="DD275" s="284">
        <f t="shared" si="60"/>
        <v>0</v>
      </c>
      <c r="DE275" s="284">
        <f t="shared" si="61"/>
        <v>0</v>
      </c>
      <c r="DF275" s="295">
        <f t="shared" si="62"/>
        <v>154</v>
      </c>
      <c r="DG275" s="284">
        <f t="shared" si="63"/>
        <v>0</v>
      </c>
      <c r="DH275" s="284">
        <f t="shared" si="64"/>
        <v>0</v>
      </c>
      <c r="DI275" s="284">
        <f t="shared" si="65"/>
        <v>0</v>
      </c>
      <c r="DJ275" s="284">
        <f t="shared" si="66"/>
        <v>0</v>
      </c>
      <c r="DK275" s="295">
        <f t="shared" si="67"/>
        <v>1</v>
      </c>
      <c r="DL275" s="297" t="str">
        <f t="shared" si="68"/>
        <v>A dispo.</v>
      </c>
      <c r="DM275" s="430">
        <f>IFERROR(IF(CA275="D",IF(DL275="A dispo.",DF275*VLOOKUP('DATI INPUT'!$F$27,TARIFFE_UD,4,FALSE),DF275*VLOOKUP(DL275,TARIFFE_UD,4,FALSE)),DF275*VLOOKUP(CB275-100,TARIFFE_UND,4,FALSE)),0)</f>
        <v>97.618247703188501</v>
      </c>
      <c r="DN275" s="430">
        <f>IFERROR(IF(CA275="D",IF(DL275="A dispo.",DK275*VLOOKUP('DATI INPUT'!$F$27,TARIFFE_UD,5,FALSE),DK275*VLOOKUP(DL275,TARIFFE_UD,5,FALSE)),DK275*VLOOKUP(CB275-100,TARIFFE_UND,5,FALSE)),0)</f>
        <v>67.397800635548478</v>
      </c>
      <c r="DO275" s="431">
        <f t="shared" si="69"/>
        <v>-3.9516612630166037E-3</v>
      </c>
      <c r="DP275" s="299">
        <f>IFERROR(IF(CA275="D",IF(DL275="A dispo.",DF275*VLOOKUP('DATI INPUT'!$F$27,TARIFFE_UD,2,FALSE),DF275*VLOOKUP(DL275,TARIFFE_UD,2,FALSE)),DF275*VLOOKUP(CB275-100,TARIFFE_UND,2,FALSE)),0)</f>
        <v>121.9603614125612</v>
      </c>
      <c r="DQ275" s="299">
        <f>IFERROR(IF(CA275="D",IF(DL275="A dispo.",DK275*VLOOKUP('DATI INPUT'!$F$27,TARIFFE_UD,3,FALSE),DK275*VLOOKUP(DL275,TARIFFE_UD,3,FALSE)),DK275*VLOOKUP(CB275-100,TARIFFE_UND,3,FALSE)),0)</f>
        <v>60.367780403072892</v>
      </c>
      <c r="DR275" s="299">
        <f t="shared" si="70"/>
        <v>182.3281418156341</v>
      </c>
    </row>
    <row r="276" spans="1:122" x14ac:dyDescent="0.25">
      <c r="A276" t="s">
        <v>3646</v>
      </c>
      <c r="B276" t="s">
        <v>3639</v>
      </c>
      <c r="C276" t="s">
        <v>3647</v>
      </c>
      <c r="D276" t="s">
        <v>3641</v>
      </c>
      <c r="E276" t="s">
        <v>268</v>
      </c>
      <c r="F276" t="s">
        <v>156</v>
      </c>
      <c r="G276" t="s">
        <v>3642</v>
      </c>
      <c r="H276" t="s">
        <v>3307</v>
      </c>
      <c r="I276" t="s">
        <v>357</v>
      </c>
      <c r="J276" t="s">
        <v>274</v>
      </c>
      <c r="K276" t="s">
        <v>3643</v>
      </c>
      <c r="L276" t="s">
        <v>960</v>
      </c>
      <c r="M276" t="s">
        <v>11229</v>
      </c>
      <c r="N276" t="s">
        <v>1163</v>
      </c>
      <c r="O276" t="s">
        <v>873</v>
      </c>
      <c r="P276" t="s">
        <v>11230</v>
      </c>
      <c r="Q276" t="s">
        <v>271</v>
      </c>
      <c r="R276" t="s">
        <v>268</v>
      </c>
      <c r="S276" t="s">
        <v>268</v>
      </c>
      <c r="T276" t="s">
        <v>268</v>
      </c>
      <c r="U276" t="s">
        <v>268</v>
      </c>
      <c r="V276" t="s">
        <v>268</v>
      </c>
      <c r="W276" t="s">
        <v>10381</v>
      </c>
      <c r="X276" t="s">
        <v>10382</v>
      </c>
      <c r="Y276" t="s">
        <v>280</v>
      </c>
      <c r="Z276" t="s">
        <v>268</v>
      </c>
      <c r="AA276" t="s">
        <v>268</v>
      </c>
      <c r="AB276" t="s">
        <v>268</v>
      </c>
      <c r="AC276" t="s">
        <v>268</v>
      </c>
      <c r="AD276" t="s">
        <v>268</v>
      </c>
      <c r="AE276" t="s">
        <v>287</v>
      </c>
      <c r="AF276" t="s">
        <v>1811</v>
      </c>
      <c r="AG276" t="s">
        <v>875</v>
      </c>
      <c r="AH276" t="s">
        <v>2576</v>
      </c>
      <c r="AI276" t="s">
        <v>884</v>
      </c>
      <c r="AJ276" t="s">
        <v>268</v>
      </c>
      <c r="AK276" t="s">
        <v>366</v>
      </c>
      <c r="AL276" t="s">
        <v>268</v>
      </c>
      <c r="AM276" t="s">
        <v>431</v>
      </c>
      <c r="AN276" t="s">
        <v>268</v>
      </c>
      <c r="AO276" t="s">
        <v>268</v>
      </c>
      <c r="AP276" t="s">
        <v>268</v>
      </c>
      <c r="AQ276" t="s">
        <v>268</v>
      </c>
      <c r="AR276" t="s">
        <v>268</v>
      </c>
      <c r="AS276" t="s">
        <v>268</v>
      </c>
      <c r="AT276" t="s">
        <v>268</v>
      </c>
      <c r="AU276" t="s">
        <v>268</v>
      </c>
      <c r="AV276" t="s">
        <v>268</v>
      </c>
      <c r="AW276" t="s">
        <v>268</v>
      </c>
      <c r="AX276" t="s">
        <v>268</v>
      </c>
      <c r="AY276" t="s">
        <v>268</v>
      </c>
      <c r="AZ276" t="s">
        <v>268</v>
      </c>
      <c r="BA276" t="s">
        <v>268</v>
      </c>
      <c r="BB276" t="s">
        <v>268</v>
      </c>
      <c r="BC276" t="s">
        <v>268</v>
      </c>
      <c r="BD276" t="s">
        <v>268</v>
      </c>
      <c r="BE276" t="s">
        <v>268</v>
      </c>
      <c r="BF276" t="s">
        <v>268</v>
      </c>
      <c r="BG276" t="s">
        <v>268</v>
      </c>
      <c r="BH276" t="s">
        <v>268</v>
      </c>
      <c r="BI276" t="s">
        <v>268</v>
      </c>
      <c r="BJ276" t="s">
        <v>268</v>
      </c>
      <c r="BK276" t="s">
        <v>268</v>
      </c>
      <c r="BL276" t="s">
        <v>268</v>
      </c>
      <c r="BM276" t="s">
        <v>268</v>
      </c>
      <c r="BN276" t="s">
        <v>268</v>
      </c>
      <c r="BO276" t="s">
        <v>268</v>
      </c>
      <c r="BP276" t="s">
        <v>268</v>
      </c>
      <c r="BQ276" t="s">
        <v>268</v>
      </c>
      <c r="BR276" t="s">
        <v>268</v>
      </c>
      <c r="BS276" t="s">
        <v>268</v>
      </c>
      <c r="BT276" t="s">
        <v>268</v>
      </c>
      <c r="BU276" t="s">
        <v>268</v>
      </c>
      <c r="BV276" t="s">
        <v>268</v>
      </c>
      <c r="BW276" t="s">
        <v>268</v>
      </c>
      <c r="BX276" t="s">
        <v>268</v>
      </c>
      <c r="BY276">
        <v>22</v>
      </c>
      <c r="BZ276">
        <v>22</v>
      </c>
      <c r="CA276" t="s">
        <v>142</v>
      </c>
      <c r="CB276" s="356">
        <v>123</v>
      </c>
      <c r="CC276" t="s">
        <v>1817</v>
      </c>
      <c r="CD276" t="s">
        <v>268</v>
      </c>
      <c r="CE276" t="s">
        <v>268</v>
      </c>
      <c r="CF276" s="356">
        <v>1</v>
      </c>
      <c r="CG276" t="s">
        <v>268</v>
      </c>
      <c r="CH276" t="s">
        <v>268</v>
      </c>
      <c r="CI276" t="s">
        <v>268</v>
      </c>
      <c r="CJ276" t="s">
        <v>268</v>
      </c>
      <c r="CK276" t="s">
        <v>268</v>
      </c>
      <c r="CL276" t="s">
        <v>1786</v>
      </c>
      <c r="CM276" t="s">
        <v>11224</v>
      </c>
      <c r="CN276">
        <v>10.85</v>
      </c>
      <c r="CO276" t="s">
        <v>268</v>
      </c>
      <c r="CP276">
        <v>10.85</v>
      </c>
      <c r="CQ276">
        <v>365</v>
      </c>
      <c r="CR276" t="s">
        <v>878</v>
      </c>
      <c r="CS276" t="s">
        <v>11225</v>
      </c>
      <c r="CT276" t="s">
        <v>11226</v>
      </c>
      <c r="CU276" t="s">
        <v>11227</v>
      </c>
      <c r="CV276" t="s">
        <v>268</v>
      </c>
      <c r="CW276" t="s">
        <v>268</v>
      </c>
      <c r="CX276" t="s">
        <v>268</v>
      </c>
      <c r="CY276" t="s">
        <v>268</v>
      </c>
      <c r="CZ276" t="s">
        <v>268</v>
      </c>
      <c r="DA276" t="s">
        <v>268</v>
      </c>
      <c r="DB276" s="429">
        <f t="shared" si="58"/>
        <v>0</v>
      </c>
      <c r="DC276" s="284">
        <f t="shared" si="59"/>
        <v>0</v>
      </c>
      <c r="DD276" s="284">
        <f t="shared" si="60"/>
        <v>0</v>
      </c>
      <c r="DE276" s="284">
        <f t="shared" si="61"/>
        <v>0</v>
      </c>
      <c r="DF276" s="295">
        <f t="shared" si="62"/>
        <v>22</v>
      </c>
      <c r="DG276" s="284">
        <f t="shared" si="63"/>
        <v>1</v>
      </c>
      <c r="DH276" s="284">
        <f t="shared" si="64"/>
        <v>0</v>
      </c>
      <c r="DI276" s="284">
        <f t="shared" si="65"/>
        <v>0</v>
      </c>
      <c r="DJ276" s="284">
        <f t="shared" si="66"/>
        <v>0</v>
      </c>
      <c r="DK276" s="295">
        <f t="shared" si="67"/>
        <v>0</v>
      </c>
      <c r="DL276" s="297">
        <f t="shared" si="68"/>
        <v>1</v>
      </c>
      <c r="DM276" s="430">
        <f>IFERROR(IF(CA276="D",IF(DL276="A dispo.",DF276*VLOOKUP('DATI INPUT'!$F$27,TARIFFE_UD,4,FALSE),DF276*VLOOKUP(DL276,TARIFFE_UD,4,FALSE)),DF276*VLOOKUP(CB276-100,TARIFFE_UND,4,FALSE)),0)</f>
        <v>10.846471967020944</v>
      </c>
      <c r="DN276" s="430">
        <f>IFERROR(IF(CA276="D",IF(DL276="A dispo.",DK276*VLOOKUP('DATI INPUT'!$F$27,TARIFFE_UD,5,FALSE),DK276*VLOOKUP(DL276,TARIFFE_UD,5,FALSE)),DK276*VLOOKUP(CB276-100,TARIFFE_UND,5,FALSE)),0)</f>
        <v>0</v>
      </c>
      <c r="DO276" s="431">
        <f t="shared" si="69"/>
        <v>-3.52803297905524E-3</v>
      </c>
      <c r="DP276" s="299">
        <f>IFERROR(IF(CA276="D",IF(DL276="A dispo.",DF276*VLOOKUP('DATI INPUT'!$F$27,TARIFFE_UD,2,FALSE),DF276*VLOOKUP(DL276,TARIFFE_UD,2,FALSE)),DF276*VLOOKUP(CB276-100,TARIFFE_UND,2,FALSE)),0)</f>
        <v>13.551151268062355</v>
      </c>
      <c r="DQ276" s="299">
        <f>IFERROR(IF(CA276="D",IF(DL276="A dispo.",DK276*VLOOKUP('DATI INPUT'!$F$27,TARIFFE_UD,3,FALSE),DK276*VLOOKUP(DL276,TARIFFE_UD,3,FALSE)),DK276*VLOOKUP(CB276-100,TARIFFE_UND,3,FALSE)),0)</f>
        <v>0</v>
      </c>
      <c r="DR276" s="299">
        <f t="shared" si="70"/>
        <v>13.551151268062355</v>
      </c>
    </row>
    <row r="277" spans="1:122" x14ac:dyDescent="0.25">
      <c r="A277" t="s">
        <v>3652</v>
      </c>
      <c r="B277" t="s">
        <v>3639</v>
      </c>
      <c r="C277" t="s">
        <v>3653</v>
      </c>
      <c r="D277" t="s">
        <v>3641</v>
      </c>
      <c r="E277" t="s">
        <v>268</v>
      </c>
      <c r="F277" t="s">
        <v>156</v>
      </c>
      <c r="G277" t="s">
        <v>3642</v>
      </c>
      <c r="H277" t="s">
        <v>3307</v>
      </c>
      <c r="I277" t="s">
        <v>357</v>
      </c>
      <c r="J277" t="s">
        <v>274</v>
      </c>
      <c r="K277" t="s">
        <v>3643</v>
      </c>
      <c r="L277" t="s">
        <v>960</v>
      </c>
      <c r="M277" t="s">
        <v>11229</v>
      </c>
      <c r="N277" t="s">
        <v>1163</v>
      </c>
      <c r="O277" t="s">
        <v>873</v>
      </c>
      <c r="P277" t="s">
        <v>11230</v>
      </c>
      <c r="Q277" t="s">
        <v>271</v>
      </c>
      <c r="R277" t="s">
        <v>268</v>
      </c>
      <c r="S277" t="s">
        <v>268</v>
      </c>
      <c r="T277" t="s">
        <v>268</v>
      </c>
      <c r="U277" t="s">
        <v>268</v>
      </c>
      <c r="V277" t="s">
        <v>268</v>
      </c>
      <c r="W277" t="s">
        <v>1933</v>
      </c>
      <c r="X277" t="s">
        <v>1934</v>
      </c>
      <c r="Y277" t="s">
        <v>544</v>
      </c>
      <c r="Z277" t="s">
        <v>268</v>
      </c>
      <c r="AA277" t="s">
        <v>268</v>
      </c>
      <c r="AB277" t="s">
        <v>268</v>
      </c>
      <c r="AC277" t="s">
        <v>268</v>
      </c>
      <c r="AD277" t="s">
        <v>268</v>
      </c>
      <c r="AE277" t="s">
        <v>287</v>
      </c>
      <c r="AF277" t="s">
        <v>1811</v>
      </c>
      <c r="AG277" t="s">
        <v>875</v>
      </c>
      <c r="AH277" t="s">
        <v>1935</v>
      </c>
      <c r="AI277" t="s">
        <v>3337</v>
      </c>
      <c r="AJ277" t="s">
        <v>268</v>
      </c>
      <c r="AK277" t="s">
        <v>413</v>
      </c>
      <c r="AL277" t="s">
        <v>268</v>
      </c>
      <c r="AM277" t="s">
        <v>353</v>
      </c>
      <c r="AN277" t="s">
        <v>268</v>
      </c>
      <c r="AO277" t="s">
        <v>268</v>
      </c>
      <c r="AP277" t="s">
        <v>268</v>
      </c>
      <c r="AQ277" t="s">
        <v>268</v>
      </c>
      <c r="AR277" t="s">
        <v>268</v>
      </c>
      <c r="AS277" t="s">
        <v>268</v>
      </c>
      <c r="AT277" t="s">
        <v>268</v>
      </c>
      <c r="AU277" t="s">
        <v>268</v>
      </c>
      <c r="AV277" t="s">
        <v>268</v>
      </c>
      <c r="AW277" t="s">
        <v>268</v>
      </c>
      <c r="AX277" t="s">
        <v>268</v>
      </c>
      <c r="AY277" t="s">
        <v>268</v>
      </c>
      <c r="AZ277" t="s">
        <v>268</v>
      </c>
      <c r="BA277" t="s">
        <v>268</v>
      </c>
      <c r="BB277" t="s">
        <v>268</v>
      </c>
      <c r="BC277" t="s">
        <v>268</v>
      </c>
      <c r="BD277" t="s">
        <v>268</v>
      </c>
      <c r="BE277" t="s">
        <v>268</v>
      </c>
      <c r="BF277" t="s">
        <v>268</v>
      </c>
      <c r="BG277" t="s">
        <v>268</v>
      </c>
      <c r="BH277" t="s">
        <v>268</v>
      </c>
      <c r="BI277" t="s">
        <v>268</v>
      </c>
      <c r="BJ277" t="s">
        <v>268</v>
      </c>
      <c r="BK277" t="s">
        <v>268</v>
      </c>
      <c r="BL277" t="s">
        <v>268</v>
      </c>
      <c r="BM277" t="s">
        <v>268</v>
      </c>
      <c r="BN277" t="s">
        <v>268</v>
      </c>
      <c r="BO277" t="s">
        <v>268</v>
      </c>
      <c r="BP277" t="s">
        <v>268</v>
      </c>
      <c r="BQ277" t="s">
        <v>268</v>
      </c>
      <c r="BR277" t="s">
        <v>268</v>
      </c>
      <c r="BS277" t="s">
        <v>268</v>
      </c>
      <c r="BT277" t="s">
        <v>268</v>
      </c>
      <c r="BU277" t="s">
        <v>268</v>
      </c>
      <c r="BV277" t="s">
        <v>268</v>
      </c>
      <c r="BW277" t="s">
        <v>268</v>
      </c>
      <c r="BX277" t="s">
        <v>268</v>
      </c>
      <c r="BY277">
        <v>18</v>
      </c>
      <c r="BZ277">
        <v>18</v>
      </c>
      <c r="CA277" t="s">
        <v>142</v>
      </c>
      <c r="CB277" s="356">
        <v>123</v>
      </c>
      <c r="CC277" t="s">
        <v>1817</v>
      </c>
      <c r="CD277" t="s">
        <v>268</v>
      </c>
      <c r="CE277" t="s">
        <v>268</v>
      </c>
      <c r="CF277" t="s">
        <v>268</v>
      </c>
      <c r="CG277" t="s">
        <v>268</v>
      </c>
      <c r="CH277" t="s">
        <v>268</v>
      </c>
      <c r="CI277" t="s">
        <v>268</v>
      </c>
      <c r="CJ277" t="s">
        <v>268</v>
      </c>
      <c r="CK277" t="s">
        <v>268</v>
      </c>
      <c r="CL277" t="s">
        <v>3338</v>
      </c>
      <c r="CM277" t="s">
        <v>11224</v>
      </c>
      <c r="CN277">
        <v>11.41</v>
      </c>
      <c r="CO277" t="s">
        <v>268</v>
      </c>
      <c r="CP277">
        <v>11.41</v>
      </c>
      <c r="CQ277">
        <v>365</v>
      </c>
      <c r="CR277" t="s">
        <v>878</v>
      </c>
      <c r="CS277" t="s">
        <v>11225</v>
      </c>
      <c r="CT277" t="s">
        <v>11226</v>
      </c>
      <c r="CU277" t="s">
        <v>11227</v>
      </c>
      <c r="CV277" t="s">
        <v>268</v>
      </c>
      <c r="CW277" t="s">
        <v>268</v>
      </c>
      <c r="CX277" t="s">
        <v>268</v>
      </c>
      <c r="CY277" t="s">
        <v>268</v>
      </c>
      <c r="CZ277" t="s">
        <v>268</v>
      </c>
      <c r="DA277" t="s">
        <v>268</v>
      </c>
      <c r="DB277" s="429">
        <f t="shared" si="58"/>
        <v>0</v>
      </c>
      <c r="DC277" s="284">
        <f t="shared" si="59"/>
        <v>0</v>
      </c>
      <c r="DD277" s="284">
        <f t="shared" si="60"/>
        <v>0</v>
      </c>
      <c r="DE277" s="284">
        <f t="shared" si="61"/>
        <v>0</v>
      </c>
      <c r="DF277" s="295">
        <f t="shared" si="62"/>
        <v>18</v>
      </c>
      <c r="DG277" s="284">
        <f t="shared" si="63"/>
        <v>1</v>
      </c>
      <c r="DH277" s="284">
        <f t="shared" si="64"/>
        <v>0</v>
      </c>
      <c r="DI277" s="284">
        <f t="shared" si="65"/>
        <v>0</v>
      </c>
      <c r="DJ277" s="284">
        <f t="shared" si="66"/>
        <v>0</v>
      </c>
      <c r="DK277" s="295">
        <f t="shared" si="67"/>
        <v>0</v>
      </c>
      <c r="DL277" s="297" t="str">
        <f t="shared" si="68"/>
        <v>A dispo.</v>
      </c>
      <c r="DM277" s="430">
        <f>IFERROR(IF(CA277="D",IF(DL277="A dispo.",DF277*VLOOKUP('DATI INPUT'!$F$27,TARIFFE_UD,4,FALSE),DF277*VLOOKUP(DL277,TARIFFE_UD,4,FALSE)),DF277*VLOOKUP(CB277-100,TARIFFE_UND,4,FALSE)),0)</f>
        <v>11.409925056216839</v>
      </c>
      <c r="DN277" s="430">
        <f>IFERROR(IF(CA277="D",IF(DL277="A dispo.",DK277*VLOOKUP('DATI INPUT'!$F$27,TARIFFE_UD,5,FALSE),DK277*VLOOKUP(DL277,TARIFFE_UD,5,FALSE)),DK277*VLOOKUP(CB277-100,TARIFFE_UND,5,FALSE)),0)</f>
        <v>0</v>
      </c>
      <c r="DO277" s="431">
        <f t="shared" si="69"/>
        <v>-7.4943783161529609E-5</v>
      </c>
      <c r="DP277" s="299">
        <f>IFERROR(IF(CA277="D",IF(DL277="A dispo.",DF277*VLOOKUP('DATI INPUT'!$F$27,TARIFFE_UD,2,FALSE),DF277*VLOOKUP(DL277,TARIFFE_UD,2,FALSE)),DF277*VLOOKUP(CB277-100,TARIFFE_UND,2,FALSE)),0)</f>
        <v>14.255107178091567</v>
      </c>
      <c r="DQ277" s="299">
        <f>IFERROR(IF(CA277="D",IF(DL277="A dispo.",DK277*VLOOKUP('DATI INPUT'!$F$27,TARIFFE_UD,3,FALSE),DK277*VLOOKUP(DL277,TARIFFE_UD,3,FALSE)),DK277*VLOOKUP(CB277-100,TARIFFE_UND,3,FALSE)),0)</f>
        <v>0</v>
      </c>
      <c r="DR277" s="299">
        <f t="shared" si="70"/>
        <v>14.255107178091567</v>
      </c>
    </row>
    <row r="278" spans="1:122" x14ac:dyDescent="0.25">
      <c r="A278" t="s">
        <v>3654</v>
      </c>
      <c r="B278" t="s">
        <v>3655</v>
      </c>
      <c r="C278" t="s">
        <v>1381</v>
      </c>
      <c r="D278" t="s">
        <v>3656</v>
      </c>
      <c r="E278" t="s">
        <v>268</v>
      </c>
      <c r="F278" t="s">
        <v>156</v>
      </c>
      <c r="G278" t="s">
        <v>3657</v>
      </c>
      <c r="H278" t="s">
        <v>3658</v>
      </c>
      <c r="I278" t="s">
        <v>449</v>
      </c>
      <c r="J278" t="s">
        <v>156</v>
      </c>
      <c r="K278" t="s">
        <v>3659</v>
      </c>
      <c r="L278" t="s">
        <v>1195</v>
      </c>
      <c r="M278" t="s">
        <v>3660</v>
      </c>
      <c r="N278" t="s">
        <v>3661</v>
      </c>
      <c r="O278" t="s">
        <v>943</v>
      </c>
      <c r="P278" t="s">
        <v>3662</v>
      </c>
      <c r="Q278" t="s">
        <v>304</v>
      </c>
      <c r="R278" t="s">
        <v>3663</v>
      </c>
      <c r="S278" t="s">
        <v>268</v>
      </c>
      <c r="T278" t="s">
        <v>268</v>
      </c>
      <c r="U278" t="s">
        <v>268</v>
      </c>
      <c r="V278" t="s">
        <v>268</v>
      </c>
      <c r="W278" t="s">
        <v>2044</v>
      </c>
      <c r="X278" t="s">
        <v>2045</v>
      </c>
      <c r="Y278" t="s">
        <v>333</v>
      </c>
      <c r="Z278" t="s">
        <v>268</v>
      </c>
      <c r="AA278" t="s">
        <v>268</v>
      </c>
      <c r="AB278" t="s">
        <v>268</v>
      </c>
      <c r="AC278" t="s">
        <v>268</v>
      </c>
      <c r="AD278" t="s">
        <v>268</v>
      </c>
      <c r="AE278" t="s">
        <v>287</v>
      </c>
      <c r="AF278" t="s">
        <v>1811</v>
      </c>
      <c r="AG278" t="s">
        <v>875</v>
      </c>
      <c r="AH278" t="s">
        <v>2047</v>
      </c>
      <c r="AI278" t="s">
        <v>747</v>
      </c>
      <c r="AJ278" t="s">
        <v>268</v>
      </c>
      <c r="AK278" t="s">
        <v>366</v>
      </c>
      <c r="AL278" t="s">
        <v>268</v>
      </c>
      <c r="AM278" t="s">
        <v>288</v>
      </c>
      <c r="AN278" t="s">
        <v>287</v>
      </c>
      <c r="AO278" t="s">
        <v>1811</v>
      </c>
      <c r="AP278" t="s">
        <v>875</v>
      </c>
      <c r="AQ278" t="s">
        <v>2047</v>
      </c>
      <c r="AR278" t="s">
        <v>756</v>
      </c>
      <c r="AS278" t="s">
        <v>268</v>
      </c>
      <c r="AT278" t="s">
        <v>377</v>
      </c>
      <c r="AU278" t="s">
        <v>268</v>
      </c>
      <c r="AV278" t="s">
        <v>288</v>
      </c>
      <c r="AW278" t="s">
        <v>268</v>
      </c>
      <c r="AX278" t="s">
        <v>268</v>
      </c>
      <c r="AY278" t="s">
        <v>268</v>
      </c>
      <c r="AZ278" t="s">
        <v>268</v>
      </c>
      <c r="BA278" t="s">
        <v>268</v>
      </c>
      <c r="BB278" t="s">
        <v>268</v>
      </c>
      <c r="BC278" t="s">
        <v>268</v>
      </c>
      <c r="BD278" t="s">
        <v>268</v>
      </c>
      <c r="BE278" t="s">
        <v>268</v>
      </c>
      <c r="BF278" t="s">
        <v>268</v>
      </c>
      <c r="BG278" t="s">
        <v>268</v>
      </c>
      <c r="BH278" t="s">
        <v>268</v>
      </c>
      <c r="BI278" t="s">
        <v>268</v>
      </c>
      <c r="BJ278" t="s">
        <v>268</v>
      </c>
      <c r="BK278" t="s">
        <v>268</v>
      </c>
      <c r="BL278" t="s">
        <v>268</v>
      </c>
      <c r="BM278" t="s">
        <v>268</v>
      </c>
      <c r="BN278" t="s">
        <v>268</v>
      </c>
      <c r="BO278" t="s">
        <v>268</v>
      </c>
      <c r="BP278" t="s">
        <v>268</v>
      </c>
      <c r="BQ278" t="s">
        <v>268</v>
      </c>
      <c r="BR278" t="s">
        <v>268</v>
      </c>
      <c r="BS278" t="s">
        <v>268</v>
      </c>
      <c r="BT278" t="s">
        <v>268</v>
      </c>
      <c r="BU278" t="s">
        <v>268</v>
      </c>
      <c r="BV278" t="s">
        <v>268</v>
      </c>
      <c r="BW278" t="s">
        <v>268</v>
      </c>
      <c r="BX278" t="s">
        <v>268</v>
      </c>
      <c r="BY278">
        <v>150.07</v>
      </c>
      <c r="BZ278">
        <v>150.07</v>
      </c>
      <c r="CA278" t="s">
        <v>142</v>
      </c>
      <c r="CB278" s="356">
        <v>122</v>
      </c>
      <c r="CC278" t="s">
        <v>876</v>
      </c>
      <c r="CD278" t="s">
        <v>268</v>
      </c>
      <c r="CE278" t="s">
        <v>268</v>
      </c>
      <c r="CF278" t="s">
        <v>268</v>
      </c>
      <c r="CG278" t="s">
        <v>268</v>
      </c>
      <c r="CH278" t="s">
        <v>268</v>
      </c>
      <c r="CI278" t="s">
        <v>268</v>
      </c>
      <c r="CJ278" t="s">
        <v>268</v>
      </c>
      <c r="CK278" t="s">
        <v>268</v>
      </c>
      <c r="CL278" t="s">
        <v>268</v>
      </c>
      <c r="CM278" t="s">
        <v>11224</v>
      </c>
      <c r="CN278">
        <v>162.53</v>
      </c>
      <c r="CO278" t="s">
        <v>268</v>
      </c>
      <c r="CP278">
        <v>162.53</v>
      </c>
      <c r="CQ278">
        <v>365</v>
      </c>
      <c r="CR278" t="s">
        <v>878</v>
      </c>
      <c r="CS278" t="s">
        <v>11225</v>
      </c>
      <c r="CT278" t="s">
        <v>11226</v>
      </c>
      <c r="CU278" t="s">
        <v>11227</v>
      </c>
      <c r="CV278" t="s">
        <v>268</v>
      </c>
      <c r="CW278" t="s">
        <v>268</v>
      </c>
      <c r="CX278" t="s">
        <v>268</v>
      </c>
      <c r="CY278" t="s">
        <v>268</v>
      </c>
      <c r="CZ278" t="s">
        <v>268</v>
      </c>
      <c r="DA278" t="s">
        <v>268</v>
      </c>
      <c r="DB278" s="429">
        <f t="shared" si="58"/>
        <v>0</v>
      </c>
      <c r="DC278" s="284">
        <f t="shared" si="59"/>
        <v>0</v>
      </c>
      <c r="DD278" s="284">
        <f t="shared" si="60"/>
        <v>0</v>
      </c>
      <c r="DE278" s="284">
        <f t="shared" si="61"/>
        <v>0</v>
      </c>
      <c r="DF278" s="295">
        <f t="shared" si="62"/>
        <v>150.07</v>
      </c>
      <c r="DG278" s="284">
        <f t="shared" si="63"/>
        <v>0</v>
      </c>
      <c r="DH278" s="284">
        <f t="shared" si="64"/>
        <v>0</v>
      </c>
      <c r="DI278" s="284">
        <f t="shared" si="65"/>
        <v>0</v>
      </c>
      <c r="DJ278" s="284">
        <f t="shared" si="66"/>
        <v>0</v>
      </c>
      <c r="DK278" s="295">
        <f t="shared" si="67"/>
        <v>1</v>
      </c>
      <c r="DL278" s="297" t="str">
        <f t="shared" si="68"/>
        <v>A dispo.</v>
      </c>
      <c r="DM278" s="430">
        <f>IFERROR(IF(CA278="D",IF(DL278="A dispo.",DF278*VLOOKUP('DATI INPUT'!$F$27,TARIFFE_UD,4,FALSE),DF278*VLOOKUP(DL278,TARIFFE_UD,4,FALSE)),DF278*VLOOKUP(CB278-100,TARIFFE_UND,4,FALSE)),0)</f>
        <v>95.127080732581149</v>
      </c>
      <c r="DN278" s="430">
        <f>IFERROR(IF(CA278="D",IF(DL278="A dispo.",DK278*VLOOKUP('DATI INPUT'!$F$27,TARIFFE_UD,5,FALSE),DK278*VLOOKUP(DL278,TARIFFE_UD,5,FALSE)),DK278*VLOOKUP(CB278-100,TARIFFE_UND,5,FALSE)),0)</f>
        <v>67.397800635548478</v>
      </c>
      <c r="DO278" s="431">
        <f t="shared" si="69"/>
        <v>-5.1186318703742018E-3</v>
      </c>
      <c r="DP278" s="299">
        <f>IFERROR(IF(CA278="D",IF(DL278="A dispo.",DF278*VLOOKUP('DATI INPUT'!$F$27,TARIFFE_UD,2,FALSE),DF278*VLOOKUP(DL278,TARIFFE_UD,2,FALSE)),DF278*VLOOKUP(CB278-100,TARIFFE_UND,2,FALSE)),0)</f>
        <v>118.84799634534453</v>
      </c>
      <c r="DQ278" s="299">
        <f>IFERROR(IF(CA278="D",IF(DL278="A dispo.",DK278*VLOOKUP('DATI INPUT'!$F$27,TARIFFE_UD,3,FALSE),DK278*VLOOKUP(DL278,TARIFFE_UD,3,FALSE)),DK278*VLOOKUP(CB278-100,TARIFFE_UND,3,FALSE)),0)</f>
        <v>60.367780403072892</v>
      </c>
      <c r="DR278" s="299">
        <f t="shared" si="70"/>
        <v>179.21577674841743</v>
      </c>
    </row>
    <row r="279" spans="1:122" x14ac:dyDescent="0.25">
      <c r="A279" t="s">
        <v>11231</v>
      </c>
      <c r="B279" t="s">
        <v>3665</v>
      </c>
      <c r="C279" t="s">
        <v>3666</v>
      </c>
      <c r="D279" t="s">
        <v>3667</v>
      </c>
      <c r="E279" t="s">
        <v>268</v>
      </c>
      <c r="F279" t="s">
        <v>156</v>
      </c>
      <c r="G279" t="s">
        <v>3668</v>
      </c>
      <c r="H279" t="s">
        <v>3307</v>
      </c>
      <c r="I279" t="s">
        <v>3669</v>
      </c>
      <c r="J279" t="s">
        <v>274</v>
      </c>
      <c r="K279" t="s">
        <v>3670</v>
      </c>
      <c r="L279" t="s">
        <v>960</v>
      </c>
      <c r="M279" t="s">
        <v>3671</v>
      </c>
      <c r="N279" t="s">
        <v>303</v>
      </c>
      <c r="O279" t="s">
        <v>908</v>
      </c>
      <c r="P279" t="s">
        <v>3672</v>
      </c>
      <c r="Q279" t="s">
        <v>299</v>
      </c>
      <c r="R279" t="s">
        <v>154</v>
      </c>
      <c r="S279" t="s">
        <v>268</v>
      </c>
      <c r="T279" t="s">
        <v>268</v>
      </c>
      <c r="U279" t="s">
        <v>268</v>
      </c>
      <c r="V279" t="s">
        <v>268</v>
      </c>
      <c r="W279" t="s">
        <v>3673</v>
      </c>
      <c r="X279" t="s">
        <v>1847</v>
      </c>
      <c r="Y279" t="s">
        <v>293</v>
      </c>
      <c r="Z279" t="s">
        <v>268</v>
      </c>
      <c r="AA279" t="s">
        <v>268</v>
      </c>
      <c r="AB279" t="s">
        <v>268</v>
      </c>
      <c r="AC279" t="s">
        <v>268</v>
      </c>
      <c r="AD279" t="s">
        <v>268</v>
      </c>
      <c r="AE279" t="s">
        <v>287</v>
      </c>
      <c r="AF279" t="s">
        <v>1811</v>
      </c>
      <c r="AG279" t="s">
        <v>875</v>
      </c>
      <c r="AH279" t="s">
        <v>1848</v>
      </c>
      <c r="AI279" t="s">
        <v>1214</v>
      </c>
      <c r="AJ279" t="s">
        <v>268</v>
      </c>
      <c r="AK279" t="s">
        <v>366</v>
      </c>
      <c r="AL279" t="s">
        <v>268</v>
      </c>
      <c r="AM279" t="s">
        <v>405</v>
      </c>
      <c r="AN279" t="s">
        <v>268</v>
      </c>
      <c r="AO279" t="s">
        <v>268</v>
      </c>
      <c r="AP279" t="s">
        <v>268</v>
      </c>
      <c r="AQ279" t="s">
        <v>268</v>
      </c>
      <c r="AR279" t="s">
        <v>268</v>
      </c>
      <c r="AS279" t="s">
        <v>268</v>
      </c>
      <c r="AT279" t="s">
        <v>268</v>
      </c>
      <c r="AU279" t="s">
        <v>268</v>
      </c>
      <c r="AV279" t="s">
        <v>268</v>
      </c>
      <c r="AW279" t="s">
        <v>268</v>
      </c>
      <c r="AX279" t="s">
        <v>268</v>
      </c>
      <c r="AY279" t="s">
        <v>268</v>
      </c>
      <c r="AZ279" t="s">
        <v>268</v>
      </c>
      <c r="BA279" t="s">
        <v>268</v>
      </c>
      <c r="BB279" t="s">
        <v>268</v>
      </c>
      <c r="BC279" t="s">
        <v>268</v>
      </c>
      <c r="BD279" t="s">
        <v>268</v>
      </c>
      <c r="BE279" t="s">
        <v>268</v>
      </c>
      <c r="BF279" t="s">
        <v>268</v>
      </c>
      <c r="BG279" t="s">
        <v>268</v>
      </c>
      <c r="BH279" t="s">
        <v>268</v>
      </c>
      <c r="BI279" t="s">
        <v>268</v>
      </c>
      <c r="BJ279" t="s">
        <v>268</v>
      </c>
      <c r="BK279" t="s">
        <v>268</v>
      </c>
      <c r="BL279" t="s">
        <v>268</v>
      </c>
      <c r="BM279" t="s">
        <v>268</v>
      </c>
      <c r="BN279" t="s">
        <v>268</v>
      </c>
      <c r="BO279" t="s">
        <v>268</v>
      </c>
      <c r="BP279" t="s">
        <v>268</v>
      </c>
      <c r="BQ279" t="s">
        <v>268</v>
      </c>
      <c r="BR279" t="s">
        <v>268</v>
      </c>
      <c r="BS279" t="s">
        <v>268</v>
      </c>
      <c r="BT279" t="s">
        <v>268</v>
      </c>
      <c r="BU279" t="s">
        <v>268</v>
      </c>
      <c r="BV279" t="s">
        <v>268</v>
      </c>
      <c r="BW279" t="s">
        <v>268</v>
      </c>
      <c r="BX279" t="s">
        <v>268</v>
      </c>
      <c r="BY279" s="432">
        <v>0</v>
      </c>
      <c r="BZ279">
        <v>45</v>
      </c>
      <c r="CA279" s="432" t="s">
        <v>142</v>
      </c>
      <c r="CB279" t="s">
        <v>268</v>
      </c>
      <c r="CC279" t="s">
        <v>268</v>
      </c>
      <c r="CD279" t="s">
        <v>268</v>
      </c>
      <c r="CE279" t="s">
        <v>268</v>
      </c>
      <c r="CF279" t="s">
        <v>268</v>
      </c>
      <c r="CG279" t="s">
        <v>268</v>
      </c>
      <c r="CH279" t="s">
        <v>268</v>
      </c>
      <c r="CI279" t="s">
        <v>268</v>
      </c>
      <c r="CJ279" t="s">
        <v>268</v>
      </c>
      <c r="CK279" t="s">
        <v>268</v>
      </c>
      <c r="CL279" t="s">
        <v>268</v>
      </c>
      <c r="CM279" t="s">
        <v>11224</v>
      </c>
      <c r="CN279" t="s">
        <v>268</v>
      </c>
      <c r="CO279" t="s">
        <v>268</v>
      </c>
      <c r="CP279" s="432">
        <v>0</v>
      </c>
      <c r="CQ279" s="432">
        <v>0</v>
      </c>
      <c r="CR279" t="s">
        <v>268</v>
      </c>
      <c r="CS279" t="s">
        <v>268</v>
      </c>
      <c r="CT279" t="s">
        <v>11226</v>
      </c>
      <c r="CU279" t="s">
        <v>11227</v>
      </c>
      <c r="CV279" t="s">
        <v>268</v>
      </c>
      <c r="CW279" t="s">
        <v>268</v>
      </c>
      <c r="CX279" t="s">
        <v>268</v>
      </c>
      <c r="CY279" t="s">
        <v>268</v>
      </c>
      <c r="CZ279" t="s">
        <v>268</v>
      </c>
      <c r="DA279" t="s">
        <v>268</v>
      </c>
      <c r="DB279" s="429">
        <f t="shared" si="58"/>
        <v>0</v>
      </c>
      <c r="DC279" s="284">
        <f t="shared" si="59"/>
        <v>0</v>
      </c>
      <c r="DD279" s="284">
        <f t="shared" si="60"/>
        <v>0</v>
      </c>
      <c r="DE279" s="284">
        <f t="shared" si="61"/>
        <v>0</v>
      </c>
      <c r="DF279" s="295">
        <f t="shared" si="62"/>
        <v>0</v>
      </c>
      <c r="DG279" s="284">
        <f t="shared" si="63"/>
        <v>0</v>
      </c>
      <c r="DH279" s="284">
        <f t="shared" si="64"/>
        <v>0</v>
      </c>
      <c r="DI279" s="284">
        <f t="shared" si="65"/>
        <v>0</v>
      </c>
      <c r="DJ279" s="284">
        <f t="shared" si="66"/>
        <v>0</v>
      </c>
      <c r="DK279" s="295">
        <f t="shared" si="67"/>
        <v>0</v>
      </c>
      <c r="DL279" s="297" t="str">
        <f t="shared" si="68"/>
        <v>A dispo.</v>
      </c>
      <c r="DM279" s="430">
        <f>IFERROR(IF(CA279="D",IF(DL279="A dispo.",DF279*VLOOKUP('DATI INPUT'!$F$27,TARIFFE_UD,4,FALSE),DF279*VLOOKUP(DL279,TARIFFE_UD,4,FALSE)),DF279*VLOOKUP(CB279-100,TARIFFE_UND,4,FALSE)),0)</f>
        <v>0</v>
      </c>
      <c r="DN279" s="430">
        <f>IFERROR(IF(CA279="D",IF(DL279="A dispo.",DK279*VLOOKUP('DATI INPUT'!$F$27,TARIFFE_UD,5,FALSE),DK279*VLOOKUP(DL279,TARIFFE_UD,5,FALSE)),DK279*VLOOKUP(CB279-100,TARIFFE_UND,5,FALSE)),0)</f>
        <v>0</v>
      </c>
      <c r="DO279" s="431">
        <f t="shared" si="69"/>
        <v>0</v>
      </c>
      <c r="DP279" s="299">
        <f>IFERROR(IF(CA279="D",IF(DL279="A dispo.",DF279*VLOOKUP('DATI INPUT'!$F$27,TARIFFE_UD,2,FALSE),DF279*VLOOKUP(DL279,TARIFFE_UD,2,FALSE)),DF279*VLOOKUP(CB279-100,TARIFFE_UND,2,FALSE)),0)</f>
        <v>0</v>
      </c>
      <c r="DQ279" s="299">
        <f>IFERROR(IF(CA279="D",IF(DL279="A dispo.",DK279*VLOOKUP('DATI INPUT'!$F$27,TARIFFE_UD,3,FALSE),DK279*VLOOKUP(DL279,TARIFFE_UD,3,FALSE)),DK279*VLOOKUP(CB279-100,TARIFFE_UND,3,FALSE)),0)</f>
        <v>0</v>
      </c>
      <c r="DR279" s="299">
        <f t="shared" si="70"/>
        <v>0</v>
      </c>
    </row>
    <row r="280" spans="1:122" x14ac:dyDescent="0.25">
      <c r="A280" t="s">
        <v>3674</v>
      </c>
      <c r="B280" t="s">
        <v>1423</v>
      </c>
      <c r="C280" t="s">
        <v>3675</v>
      </c>
      <c r="D280" t="s">
        <v>3676</v>
      </c>
      <c r="E280" t="s">
        <v>268</v>
      </c>
      <c r="F280" t="s">
        <v>156</v>
      </c>
      <c r="G280" t="s">
        <v>3677</v>
      </c>
      <c r="H280" t="s">
        <v>922</v>
      </c>
      <c r="I280" t="s">
        <v>3678</v>
      </c>
      <c r="J280" t="s">
        <v>274</v>
      </c>
      <c r="K280" t="s">
        <v>3679</v>
      </c>
      <c r="L280" t="s">
        <v>872</v>
      </c>
      <c r="M280" t="s">
        <v>3680</v>
      </c>
      <c r="N280" t="s">
        <v>984</v>
      </c>
      <c r="O280" t="s">
        <v>873</v>
      </c>
      <c r="P280" t="s">
        <v>613</v>
      </c>
      <c r="Q280" t="s">
        <v>484</v>
      </c>
      <c r="R280" t="s">
        <v>268</v>
      </c>
      <c r="S280" t="s">
        <v>268</v>
      </c>
      <c r="T280" t="s">
        <v>268</v>
      </c>
      <c r="U280" t="s">
        <v>268</v>
      </c>
      <c r="V280" t="s">
        <v>268</v>
      </c>
      <c r="W280" t="s">
        <v>3681</v>
      </c>
      <c r="X280" t="s">
        <v>613</v>
      </c>
      <c r="Y280" t="s">
        <v>502</v>
      </c>
      <c r="Z280" t="s">
        <v>268</v>
      </c>
      <c r="AA280" t="s">
        <v>268</v>
      </c>
      <c r="AB280" t="s">
        <v>268</v>
      </c>
      <c r="AC280" t="s">
        <v>268</v>
      </c>
      <c r="AD280" t="s">
        <v>268</v>
      </c>
      <c r="AE280" t="s">
        <v>287</v>
      </c>
      <c r="AF280" t="s">
        <v>1811</v>
      </c>
      <c r="AG280" t="s">
        <v>875</v>
      </c>
      <c r="AH280" t="s">
        <v>1831</v>
      </c>
      <c r="AI280" t="s">
        <v>3682</v>
      </c>
      <c r="AJ280" t="s">
        <v>268</v>
      </c>
      <c r="AK280" t="s">
        <v>410</v>
      </c>
      <c r="AL280" t="s">
        <v>268</v>
      </c>
      <c r="AM280" t="s">
        <v>268</v>
      </c>
      <c r="AN280" t="s">
        <v>268</v>
      </c>
      <c r="AO280" t="s">
        <v>268</v>
      </c>
      <c r="AP280" t="s">
        <v>268</v>
      </c>
      <c r="AQ280" t="s">
        <v>268</v>
      </c>
      <c r="AR280" t="s">
        <v>268</v>
      </c>
      <c r="AS280" t="s">
        <v>268</v>
      </c>
      <c r="AT280" t="s">
        <v>268</v>
      </c>
      <c r="AU280" t="s">
        <v>268</v>
      </c>
      <c r="AV280" t="s">
        <v>268</v>
      </c>
      <c r="AW280" t="s">
        <v>268</v>
      </c>
      <c r="AX280" t="s">
        <v>268</v>
      </c>
      <c r="AY280" t="s">
        <v>268</v>
      </c>
      <c r="AZ280" t="s">
        <v>268</v>
      </c>
      <c r="BA280" t="s">
        <v>268</v>
      </c>
      <c r="BB280" t="s">
        <v>268</v>
      </c>
      <c r="BC280" t="s">
        <v>268</v>
      </c>
      <c r="BD280" t="s">
        <v>268</v>
      </c>
      <c r="BE280" t="s">
        <v>268</v>
      </c>
      <c r="BF280" t="s">
        <v>268</v>
      </c>
      <c r="BG280" t="s">
        <v>268</v>
      </c>
      <c r="BH280" t="s">
        <v>268</v>
      </c>
      <c r="BI280" t="s">
        <v>268</v>
      </c>
      <c r="BJ280" t="s">
        <v>268</v>
      </c>
      <c r="BK280" t="s">
        <v>268</v>
      </c>
      <c r="BL280" t="s">
        <v>268</v>
      </c>
      <c r="BM280" t="s">
        <v>268</v>
      </c>
      <c r="BN280" t="s">
        <v>268</v>
      </c>
      <c r="BO280" t="s">
        <v>268</v>
      </c>
      <c r="BP280" t="s">
        <v>268</v>
      </c>
      <c r="BQ280" t="s">
        <v>268</v>
      </c>
      <c r="BR280" t="s">
        <v>268</v>
      </c>
      <c r="BS280" t="s">
        <v>268</v>
      </c>
      <c r="BT280" t="s">
        <v>268</v>
      </c>
      <c r="BU280" t="s">
        <v>268</v>
      </c>
      <c r="BV280" t="s">
        <v>268</v>
      </c>
      <c r="BW280" t="s">
        <v>268</v>
      </c>
      <c r="BX280" t="s">
        <v>268</v>
      </c>
      <c r="BY280">
        <v>24</v>
      </c>
      <c r="BZ280">
        <v>24</v>
      </c>
      <c r="CA280" t="s">
        <v>143</v>
      </c>
      <c r="CB280" s="356">
        <v>112</v>
      </c>
      <c r="CC280" t="s">
        <v>637</v>
      </c>
      <c r="CD280" t="s">
        <v>268</v>
      </c>
      <c r="CE280" t="s">
        <v>268</v>
      </c>
      <c r="CF280" t="s">
        <v>268</v>
      </c>
      <c r="CG280" t="s">
        <v>11228</v>
      </c>
      <c r="CH280" t="s">
        <v>268</v>
      </c>
      <c r="CI280" t="s">
        <v>268</v>
      </c>
      <c r="CJ280" t="s">
        <v>268</v>
      </c>
      <c r="CK280" t="s">
        <v>268</v>
      </c>
      <c r="CL280" t="s">
        <v>268</v>
      </c>
      <c r="CM280" t="s">
        <v>11224</v>
      </c>
      <c r="CN280">
        <v>42.84</v>
      </c>
      <c r="CO280" t="s">
        <v>268</v>
      </c>
      <c r="CP280">
        <v>42.84</v>
      </c>
      <c r="CQ280">
        <v>365</v>
      </c>
      <c r="CR280" t="s">
        <v>878</v>
      </c>
      <c r="CS280" t="s">
        <v>11225</v>
      </c>
      <c r="CT280" t="s">
        <v>11226</v>
      </c>
      <c r="CU280" t="s">
        <v>11227</v>
      </c>
      <c r="CV280" t="s">
        <v>268</v>
      </c>
      <c r="CW280" t="s">
        <v>268</v>
      </c>
      <c r="CX280" t="s">
        <v>268</v>
      </c>
      <c r="CY280" t="s">
        <v>268</v>
      </c>
      <c r="CZ280" t="s">
        <v>268</v>
      </c>
      <c r="DA280" t="s">
        <v>268</v>
      </c>
      <c r="DB280" s="429">
        <f t="shared" si="58"/>
        <v>0</v>
      </c>
      <c r="DC280" s="284">
        <f t="shared" si="59"/>
        <v>0</v>
      </c>
      <c r="DD280" s="284">
        <f t="shared" si="60"/>
        <v>0</v>
      </c>
      <c r="DE280" s="284">
        <f t="shared" si="61"/>
        <v>0</v>
      </c>
      <c r="DF280" s="295">
        <f t="shared" si="62"/>
        <v>23.999999999999996</v>
      </c>
      <c r="DG280" s="284">
        <f t="shared" si="63"/>
        <v>0</v>
      </c>
      <c r="DH280" s="284">
        <f t="shared" si="64"/>
        <v>0</v>
      </c>
      <c r="DI280" s="284">
        <f t="shared" si="65"/>
        <v>0</v>
      </c>
      <c r="DJ280" s="284">
        <f t="shared" si="66"/>
        <v>0</v>
      </c>
      <c r="DK280" s="295">
        <f t="shared" si="67"/>
        <v>23.999999999999996</v>
      </c>
      <c r="DL280" s="297" t="str">
        <f t="shared" si="68"/>
        <v/>
      </c>
      <c r="DM280" s="430">
        <f>IFERROR(IF(CA280="D",IF(DL280="A dispo.",DF280*VLOOKUP('DATI INPUT'!$F$27,TARIFFE_UD,4,FALSE),DF280*VLOOKUP(DL280,TARIFFE_UD,4,FALSE)),DF280*VLOOKUP(CB280-100,TARIFFE_UND,4,FALSE)),0)</f>
        <v>7.0953130575568517</v>
      </c>
      <c r="DN280" s="430">
        <f>IFERROR(IF(CA280="D",IF(DL280="A dispo.",DK280*VLOOKUP('DATI INPUT'!$F$27,TARIFFE_UD,5,FALSE),DK280*VLOOKUP(DL280,TARIFFE_UD,5,FALSE)),DK280*VLOOKUP(CB280-100,TARIFFE_UND,5,FALSE)),0)</f>
        <v>35.742445610193393</v>
      </c>
      <c r="DO280" s="431">
        <f t="shared" si="69"/>
        <v>-2.2413322497598642E-3</v>
      </c>
      <c r="DP280" s="299">
        <f>IFERROR(IF(CA280="D",IF(DL280="A dispo.",DF280*VLOOKUP('DATI INPUT'!$F$27,TARIFFE_UD,2,FALSE),DF280*VLOOKUP(DL280,TARIFFE_UD,2,FALSE)),DF280*VLOOKUP(CB280-100,TARIFFE_UND,2,FALSE)),0)</f>
        <v>10.033863068402272</v>
      </c>
      <c r="DQ280" s="299">
        <f>IFERROR(IF(CA280="D",IF(DL280="A dispo.",DK280*VLOOKUP('DATI INPUT'!$F$27,TARIFFE_UD,3,FALSE),DK280*VLOOKUP(DL280,TARIFFE_UD,3,FALSE)),DK280*VLOOKUP(CB280-100,TARIFFE_UND,3,FALSE)),0)</f>
        <v>36.261169473174483</v>
      </c>
      <c r="DR280" s="299">
        <f t="shared" si="70"/>
        <v>46.295032541576759</v>
      </c>
    </row>
    <row r="281" spans="1:122" x14ac:dyDescent="0.25">
      <c r="A281" t="s">
        <v>3689</v>
      </c>
      <c r="B281" t="s">
        <v>572</v>
      </c>
      <c r="C281" t="s">
        <v>3690</v>
      </c>
      <c r="D281" t="s">
        <v>3691</v>
      </c>
      <c r="E281" t="s">
        <v>268</v>
      </c>
      <c r="F281" t="s">
        <v>156</v>
      </c>
      <c r="G281" t="s">
        <v>3692</v>
      </c>
      <c r="H281" t="s">
        <v>3693</v>
      </c>
      <c r="I281" t="s">
        <v>306</v>
      </c>
      <c r="J281" t="s">
        <v>274</v>
      </c>
      <c r="K281" t="s">
        <v>3694</v>
      </c>
      <c r="L281" t="s">
        <v>960</v>
      </c>
      <c r="M281" t="s">
        <v>10383</v>
      </c>
      <c r="N281" t="s">
        <v>984</v>
      </c>
      <c r="O281" t="s">
        <v>873</v>
      </c>
      <c r="P281" t="s">
        <v>10382</v>
      </c>
      <c r="Q281" t="s">
        <v>269</v>
      </c>
      <c r="R281" t="s">
        <v>268</v>
      </c>
      <c r="S281" t="s">
        <v>268</v>
      </c>
      <c r="T281" t="s">
        <v>268</v>
      </c>
      <c r="U281" t="s">
        <v>268</v>
      </c>
      <c r="V281" t="s">
        <v>268</v>
      </c>
      <c r="W281" t="s">
        <v>10383</v>
      </c>
      <c r="X281" t="s">
        <v>10382</v>
      </c>
      <c r="Y281" t="s">
        <v>269</v>
      </c>
      <c r="Z281" t="s">
        <v>268</v>
      </c>
      <c r="AA281" t="s">
        <v>268</v>
      </c>
      <c r="AB281" t="s">
        <v>268</v>
      </c>
      <c r="AC281" t="s">
        <v>268</v>
      </c>
      <c r="AD281" t="s">
        <v>268</v>
      </c>
      <c r="AE281" t="s">
        <v>287</v>
      </c>
      <c r="AF281" t="s">
        <v>1811</v>
      </c>
      <c r="AG281" t="s">
        <v>875</v>
      </c>
      <c r="AH281" t="s">
        <v>2576</v>
      </c>
      <c r="AI281" t="s">
        <v>977</v>
      </c>
      <c r="AJ281" t="s">
        <v>268</v>
      </c>
      <c r="AK281" t="s">
        <v>366</v>
      </c>
      <c r="AL281" t="s">
        <v>268</v>
      </c>
      <c r="AM281" t="s">
        <v>288</v>
      </c>
      <c r="AN281" t="s">
        <v>287</v>
      </c>
      <c r="AO281" t="s">
        <v>1811</v>
      </c>
      <c r="AP281" t="s">
        <v>875</v>
      </c>
      <c r="AQ281" t="s">
        <v>2576</v>
      </c>
      <c r="AR281" t="s">
        <v>977</v>
      </c>
      <c r="AS281" t="s">
        <v>268</v>
      </c>
      <c r="AT281" t="s">
        <v>377</v>
      </c>
      <c r="AU281" t="s">
        <v>268</v>
      </c>
      <c r="AV281" t="s">
        <v>353</v>
      </c>
      <c r="AW281" t="s">
        <v>268</v>
      </c>
      <c r="AX281" t="s">
        <v>268</v>
      </c>
      <c r="AY281" t="s">
        <v>268</v>
      </c>
      <c r="AZ281" t="s">
        <v>268</v>
      </c>
      <c r="BA281" t="s">
        <v>268</v>
      </c>
      <c r="BB281" t="s">
        <v>268</v>
      </c>
      <c r="BC281" t="s">
        <v>268</v>
      </c>
      <c r="BD281" t="s">
        <v>268</v>
      </c>
      <c r="BE281" t="s">
        <v>268</v>
      </c>
      <c r="BF281" t="s">
        <v>268</v>
      </c>
      <c r="BG281" t="s">
        <v>268</v>
      </c>
      <c r="BH281" t="s">
        <v>268</v>
      </c>
      <c r="BI281" t="s">
        <v>268</v>
      </c>
      <c r="BJ281" t="s">
        <v>268</v>
      </c>
      <c r="BK281" t="s">
        <v>268</v>
      </c>
      <c r="BL281" t="s">
        <v>268</v>
      </c>
      <c r="BM281" t="s">
        <v>268</v>
      </c>
      <c r="BN281" t="s">
        <v>268</v>
      </c>
      <c r="BO281" t="s">
        <v>268</v>
      </c>
      <c r="BP281" t="s">
        <v>268</v>
      </c>
      <c r="BQ281" t="s">
        <v>268</v>
      </c>
      <c r="BR281" t="s">
        <v>268</v>
      </c>
      <c r="BS281" t="s">
        <v>268</v>
      </c>
      <c r="BT281" t="s">
        <v>268</v>
      </c>
      <c r="BU281" t="s">
        <v>268</v>
      </c>
      <c r="BV281" t="s">
        <v>268</v>
      </c>
      <c r="BW281" t="s">
        <v>268</v>
      </c>
      <c r="BX281" t="s">
        <v>268</v>
      </c>
      <c r="BY281">
        <v>102</v>
      </c>
      <c r="BZ281">
        <v>102</v>
      </c>
      <c r="CA281" t="s">
        <v>142</v>
      </c>
      <c r="CB281" s="356">
        <v>122</v>
      </c>
      <c r="CC281" t="s">
        <v>876</v>
      </c>
      <c r="CD281" t="s">
        <v>268</v>
      </c>
      <c r="CE281" t="s">
        <v>268</v>
      </c>
      <c r="CF281" s="356">
        <v>3</v>
      </c>
      <c r="CG281" t="s">
        <v>268</v>
      </c>
      <c r="CH281" t="s">
        <v>268</v>
      </c>
      <c r="CI281" t="s">
        <v>268</v>
      </c>
      <c r="CJ281" t="s">
        <v>268</v>
      </c>
      <c r="CK281" t="s">
        <v>268</v>
      </c>
      <c r="CL281" t="s">
        <v>268</v>
      </c>
      <c r="CM281" t="s">
        <v>11224</v>
      </c>
      <c r="CN281">
        <v>132.06</v>
      </c>
      <c r="CO281" t="s">
        <v>268</v>
      </c>
      <c r="CP281">
        <v>132.06</v>
      </c>
      <c r="CQ281">
        <v>365</v>
      </c>
      <c r="CR281" t="s">
        <v>878</v>
      </c>
      <c r="CS281" t="s">
        <v>11225</v>
      </c>
      <c r="CT281" t="s">
        <v>11226</v>
      </c>
      <c r="CU281" t="s">
        <v>11227</v>
      </c>
      <c r="CV281" t="s">
        <v>268</v>
      </c>
      <c r="CW281" t="s">
        <v>268</v>
      </c>
      <c r="CX281" t="s">
        <v>268</v>
      </c>
      <c r="CY281" t="s">
        <v>268</v>
      </c>
      <c r="CZ281" t="s">
        <v>268</v>
      </c>
      <c r="DA281" t="s">
        <v>268</v>
      </c>
      <c r="DB281" s="429">
        <f t="shared" si="58"/>
        <v>0</v>
      </c>
      <c r="DC281" s="284">
        <f t="shared" si="59"/>
        <v>0</v>
      </c>
      <c r="DD281" s="284">
        <f t="shared" si="60"/>
        <v>0</v>
      </c>
      <c r="DE281" s="284">
        <f t="shared" si="61"/>
        <v>0</v>
      </c>
      <c r="DF281" s="295">
        <f t="shared" si="62"/>
        <v>102</v>
      </c>
      <c r="DG281" s="284">
        <f t="shared" si="63"/>
        <v>0</v>
      </c>
      <c r="DH281" s="284">
        <f t="shared" si="64"/>
        <v>0</v>
      </c>
      <c r="DI281" s="284">
        <f t="shared" si="65"/>
        <v>0</v>
      </c>
      <c r="DJ281" s="284">
        <f t="shared" si="66"/>
        <v>0</v>
      </c>
      <c r="DK281" s="295">
        <f t="shared" si="67"/>
        <v>1</v>
      </c>
      <c r="DL281" s="297">
        <f t="shared" si="68"/>
        <v>3</v>
      </c>
      <c r="DM281" s="430">
        <f>IFERROR(IF(CA281="D",IF(DL281="A dispo.",DF281*VLOOKUP('DATI INPUT'!$F$27,TARIFFE_UD,4,FALSE),DF281*VLOOKUP(DL281,TARIFFE_UD,4,FALSE)),DF281*VLOOKUP(CB281-100,TARIFFE_UND,4,FALSE)),0)</f>
        <v>64.656241985228746</v>
      </c>
      <c r="DN281" s="430">
        <f>IFERROR(IF(CA281="D",IF(DL281="A dispo.",DK281*VLOOKUP('DATI INPUT'!$F$27,TARIFFE_UD,5,FALSE),DK281*VLOOKUP(DL281,TARIFFE_UD,5,FALSE)),DK281*VLOOKUP(CB281-100,TARIFFE_UND,5,FALSE)),0)</f>
        <v>67.397800635548478</v>
      </c>
      <c r="DO281" s="431">
        <f t="shared" si="69"/>
        <v>-5.9573792227638478E-3</v>
      </c>
      <c r="DP281" s="299">
        <f>IFERROR(IF(CA281="D",IF(DL281="A dispo.",DF281*VLOOKUP('DATI INPUT'!$F$27,TARIFFE_UD,2,FALSE),DF281*VLOOKUP(DL281,TARIFFE_UD,2,FALSE)),DF281*VLOOKUP(CB281-100,TARIFFE_UND,2,FALSE)),0)</f>
        <v>80.778940675852212</v>
      </c>
      <c r="DQ281" s="299">
        <f>IFERROR(IF(CA281="D",IF(DL281="A dispo.",DK281*VLOOKUP('DATI INPUT'!$F$27,TARIFFE_UD,3,FALSE),DK281*VLOOKUP(DL281,TARIFFE_UD,3,FALSE)),DK281*VLOOKUP(CB281-100,TARIFFE_UND,3,FALSE)),0)</f>
        <v>60.367780403072892</v>
      </c>
      <c r="DR281" s="299">
        <f t="shared" si="70"/>
        <v>141.14672107892511</v>
      </c>
    </row>
    <row r="282" spans="1:122" x14ac:dyDescent="0.25">
      <c r="A282" t="s">
        <v>3696</v>
      </c>
      <c r="B282" t="s">
        <v>572</v>
      </c>
      <c r="C282" t="s">
        <v>3697</v>
      </c>
      <c r="D282" t="s">
        <v>3691</v>
      </c>
      <c r="E282" t="s">
        <v>268</v>
      </c>
      <c r="F282" t="s">
        <v>156</v>
      </c>
      <c r="G282" t="s">
        <v>3692</v>
      </c>
      <c r="H282" t="s">
        <v>3693</v>
      </c>
      <c r="I282" t="s">
        <v>306</v>
      </c>
      <c r="J282" t="s">
        <v>274</v>
      </c>
      <c r="K282" t="s">
        <v>3694</v>
      </c>
      <c r="L282" t="s">
        <v>960</v>
      </c>
      <c r="M282" t="s">
        <v>10383</v>
      </c>
      <c r="N282" t="s">
        <v>984</v>
      </c>
      <c r="O282" t="s">
        <v>873</v>
      </c>
      <c r="P282" t="s">
        <v>10382</v>
      </c>
      <c r="Q282" t="s">
        <v>269</v>
      </c>
      <c r="R282" t="s">
        <v>268</v>
      </c>
      <c r="S282" t="s">
        <v>268</v>
      </c>
      <c r="T282" t="s">
        <v>268</v>
      </c>
      <c r="U282" t="s">
        <v>268</v>
      </c>
      <c r="V282" t="s">
        <v>268</v>
      </c>
      <c r="W282" t="s">
        <v>10383</v>
      </c>
      <c r="X282" t="s">
        <v>10382</v>
      </c>
      <c r="Y282" t="s">
        <v>269</v>
      </c>
      <c r="Z282" t="s">
        <v>268</v>
      </c>
      <c r="AA282" t="s">
        <v>268</v>
      </c>
      <c r="AB282" t="s">
        <v>268</v>
      </c>
      <c r="AC282" t="s">
        <v>268</v>
      </c>
      <c r="AD282" t="s">
        <v>268</v>
      </c>
      <c r="AE282" t="s">
        <v>287</v>
      </c>
      <c r="AF282" t="s">
        <v>1811</v>
      </c>
      <c r="AG282" t="s">
        <v>875</v>
      </c>
      <c r="AH282" t="s">
        <v>2576</v>
      </c>
      <c r="AI282" t="s">
        <v>977</v>
      </c>
      <c r="AJ282" t="s">
        <v>268</v>
      </c>
      <c r="AK282" t="s">
        <v>377</v>
      </c>
      <c r="AL282" t="s">
        <v>268</v>
      </c>
      <c r="AM282" t="s">
        <v>353</v>
      </c>
      <c r="AN282" t="s">
        <v>268</v>
      </c>
      <c r="AO282" t="s">
        <v>268</v>
      </c>
      <c r="AP282" t="s">
        <v>268</v>
      </c>
      <c r="AQ282" t="s">
        <v>268</v>
      </c>
      <c r="AR282" t="s">
        <v>268</v>
      </c>
      <c r="AS282" t="s">
        <v>268</v>
      </c>
      <c r="AT282" t="s">
        <v>268</v>
      </c>
      <c r="AU282" t="s">
        <v>268</v>
      </c>
      <c r="AV282" t="s">
        <v>268</v>
      </c>
      <c r="AW282" t="s">
        <v>268</v>
      </c>
      <c r="AX282" t="s">
        <v>268</v>
      </c>
      <c r="AY282" t="s">
        <v>268</v>
      </c>
      <c r="AZ282" t="s">
        <v>268</v>
      </c>
      <c r="BA282" t="s">
        <v>268</v>
      </c>
      <c r="BB282" t="s">
        <v>268</v>
      </c>
      <c r="BC282" t="s">
        <v>268</v>
      </c>
      <c r="BD282" t="s">
        <v>268</v>
      </c>
      <c r="BE282" t="s">
        <v>268</v>
      </c>
      <c r="BF282" t="s">
        <v>268</v>
      </c>
      <c r="BG282" t="s">
        <v>268</v>
      </c>
      <c r="BH282" t="s">
        <v>268</v>
      </c>
      <c r="BI282" t="s">
        <v>268</v>
      </c>
      <c r="BJ282" t="s">
        <v>268</v>
      </c>
      <c r="BK282" t="s">
        <v>268</v>
      </c>
      <c r="BL282" t="s">
        <v>268</v>
      </c>
      <c r="BM282" t="s">
        <v>268</v>
      </c>
      <c r="BN282" t="s">
        <v>268</v>
      </c>
      <c r="BO282" t="s">
        <v>268</v>
      </c>
      <c r="BP282" t="s">
        <v>268</v>
      </c>
      <c r="BQ282" t="s">
        <v>268</v>
      </c>
      <c r="BR282" t="s">
        <v>268</v>
      </c>
      <c r="BS282" t="s">
        <v>268</v>
      </c>
      <c r="BT282" t="s">
        <v>268</v>
      </c>
      <c r="BU282" t="s">
        <v>268</v>
      </c>
      <c r="BV282" t="s">
        <v>268</v>
      </c>
      <c r="BW282" t="s">
        <v>268</v>
      </c>
      <c r="BX282" t="s">
        <v>268</v>
      </c>
      <c r="BY282">
        <v>31.5</v>
      </c>
      <c r="BZ282">
        <v>31.5</v>
      </c>
      <c r="CA282" t="s">
        <v>142</v>
      </c>
      <c r="CB282" s="356">
        <v>123</v>
      </c>
      <c r="CC282" t="s">
        <v>1817</v>
      </c>
      <c r="CD282" t="s">
        <v>268</v>
      </c>
      <c r="CE282" t="s">
        <v>268</v>
      </c>
      <c r="CF282" s="356">
        <v>3</v>
      </c>
      <c r="CG282" t="s">
        <v>268</v>
      </c>
      <c r="CH282" t="s">
        <v>268</v>
      </c>
      <c r="CI282" t="s">
        <v>268</v>
      </c>
      <c r="CJ282" t="s">
        <v>268</v>
      </c>
      <c r="CK282" t="s">
        <v>268</v>
      </c>
      <c r="CL282" t="s">
        <v>2895</v>
      </c>
      <c r="CM282" t="s">
        <v>11224</v>
      </c>
      <c r="CN282">
        <v>19.97</v>
      </c>
      <c r="CO282" t="s">
        <v>268</v>
      </c>
      <c r="CP282">
        <v>19.97</v>
      </c>
      <c r="CQ282">
        <v>365</v>
      </c>
      <c r="CR282" t="s">
        <v>878</v>
      </c>
      <c r="CS282" t="s">
        <v>11225</v>
      </c>
      <c r="CT282" t="s">
        <v>11226</v>
      </c>
      <c r="CU282" t="s">
        <v>11227</v>
      </c>
      <c r="CV282" t="s">
        <v>268</v>
      </c>
      <c r="CW282" t="s">
        <v>268</v>
      </c>
      <c r="CX282" t="s">
        <v>268</v>
      </c>
      <c r="CY282" t="s">
        <v>268</v>
      </c>
      <c r="CZ282" t="s">
        <v>268</v>
      </c>
      <c r="DA282" t="s">
        <v>268</v>
      </c>
      <c r="DB282" s="429">
        <f t="shared" si="58"/>
        <v>0</v>
      </c>
      <c r="DC282" s="284">
        <f t="shared" si="59"/>
        <v>0</v>
      </c>
      <c r="DD282" s="284">
        <f t="shared" si="60"/>
        <v>0</v>
      </c>
      <c r="DE282" s="284">
        <f t="shared" si="61"/>
        <v>0</v>
      </c>
      <c r="DF282" s="295">
        <f t="shared" si="62"/>
        <v>31.500000000000004</v>
      </c>
      <c r="DG282" s="284">
        <f t="shared" si="63"/>
        <v>1</v>
      </c>
      <c r="DH282" s="284">
        <f t="shared" si="64"/>
        <v>0</v>
      </c>
      <c r="DI282" s="284">
        <f t="shared" si="65"/>
        <v>0</v>
      </c>
      <c r="DJ282" s="284">
        <f t="shared" si="66"/>
        <v>0</v>
      </c>
      <c r="DK282" s="295">
        <f t="shared" si="67"/>
        <v>0</v>
      </c>
      <c r="DL282" s="297">
        <f t="shared" si="68"/>
        <v>3</v>
      </c>
      <c r="DM282" s="430">
        <f>IFERROR(IF(CA282="D",IF(DL282="A dispo.",DF282*VLOOKUP('DATI INPUT'!$F$27,TARIFFE_UD,4,FALSE),DF282*VLOOKUP(DL282,TARIFFE_UD,4,FALSE)),DF282*VLOOKUP(CB282-100,TARIFFE_UND,4,FALSE)),0)</f>
        <v>19.967368848379468</v>
      </c>
      <c r="DN282" s="430">
        <f>IFERROR(IF(CA282="D",IF(DL282="A dispo.",DK282*VLOOKUP('DATI INPUT'!$F$27,TARIFFE_UD,5,FALSE),DK282*VLOOKUP(DL282,TARIFFE_UD,5,FALSE)),DK282*VLOOKUP(CB282-100,TARIFFE_UND,5,FALSE)),0)</f>
        <v>0</v>
      </c>
      <c r="DO282" s="431">
        <f t="shared" si="69"/>
        <v>-2.6311516205304031E-3</v>
      </c>
      <c r="DP282" s="299">
        <f>IFERROR(IF(CA282="D",IF(DL282="A dispo.",DF282*VLOOKUP('DATI INPUT'!$F$27,TARIFFE_UD,2,FALSE),DF282*VLOOKUP(DL282,TARIFFE_UD,2,FALSE)),DF282*VLOOKUP(CB282-100,TARIFFE_UND,2,FALSE)),0)</f>
        <v>24.946437561660247</v>
      </c>
      <c r="DQ282" s="299">
        <f>IFERROR(IF(CA282="D",IF(DL282="A dispo.",DK282*VLOOKUP('DATI INPUT'!$F$27,TARIFFE_UD,3,FALSE),DK282*VLOOKUP(DL282,TARIFFE_UD,3,FALSE)),DK282*VLOOKUP(CB282-100,TARIFFE_UND,3,FALSE)),0)</f>
        <v>0</v>
      </c>
      <c r="DR282" s="299">
        <f t="shared" si="70"/>
        <v>24.946437561660247</v>
      </c>
    </row>
    <row r="283" spans="1:122" x14ac:dyDescent="0.25">
      <c r="A283" t="s">
        <v>3698</v>
      </c>
      <c r="B283" t="s">
        <v>3699</v>
      </c>
      <c r="C283" t="s">
        <v>3700</v>
      </c>
      <c r="D283" t="s">
        <v>3701</v>
      </c>
      <c r="E283" t="s">
        <v>268</v>
      </c>
      <c r="F283" t="s">
        <v>156</v>
      </c>
      <c r="G283" t="s">
        <v>3702</v>
      </c>
      <c r="H283" t="s">
        <v>3307</v>
      </c>
      <c r="I283" t="s">
        <v>365</v>
      </c>
      <c r="J283" t="s">
        <v>274</v>
      </c>
      <c r="K283" t="s">
        <v>3703</v>
      </c>
      <c r="L283" t="s">
        <v>960</v>
      </c>
      <c r="M283" t="s">
        <v>3704</v>
      </c>
      <c r="N283" t="s">
        <v>984</v>
      </c>
      <c r="O283" t="s">
        <v>873</v>
      </c>
      <c r="P283" t="s">
        <v>3705</v>
      </c>
      <c r="Q283" t="s">
        <v>280</v>
      </c>
      <c r="R283" t="s">
        <v>268</v>
      </c>
      <c r="S283" t="s">
        <v>268</v>
      </c>
      <c r="T283" t="s">
        <v>268</v>
      </c>
      <c r="U283" t="s">
        <v>268</v>
      </c>
      <c r="V283" t="s">
        <v>268</v>
      </c>
      <c r="W283" t="s">
        <v>3704</v>
      </c>
      <c r="X283" t="s">
        <v>3705</v>
      </c>
      <c r="Y283" t="s">
        <v>280</v>
      </c>
      <c r="Z283" t="s">
        <v>268</v>
      </c>
      <c r="AA283" t="s">
        <v>268</v>
      </c>
      <c r="AB283" t="s">
        <v>268</v>
      </c>
      <c r="AC283" t="s">
        <v>268</v>
      </c>
      <c r="AD283" t="s">
        <v>268</v>
      </c>
      <c r="AE283" t="s">
        <v>268</v>
      </c>
      <c r="AF283" t="s">
        <v>268</v>
      </c>
      <c r="AG283" t="s">
        <v>268</v>
      </c>
      <c r="AH283" t="s">
        <v>268</v>
      </c>
      <c r="AI283" t="s">
        <v>268</v>
      </c>
      <c r="AJ283" t="s">
        <v>268</v>
      </c>
      <c r="AK283" t="s">
        <v>268</v>
      </c>
      <c r="AL283" t="s">
        <v>268</v>
      </c>
      <c r="AM283" t="s">
        <v>268</v>
      </c>
      <c r="AN283" t="s">
        <v>268</v>
      </c>
      <c r="AO283" t="s">
        <v>268</v>
      </c>
      <c r="AP283" t="s">
        <v>268</v>
      </c>
      <c r="AQ283" t="s">
        <v>268</v>
      </c>
      <c r="AR283" t="s">
        <v>268</v>
      </c>
      <c r="AS283" t="s">
        <v>268</v>
      </c>
      <c r="AT283" t="s">
        <v>268</v>
      </c>
      <c r="AU283" t="s">
        <v>268</v>
      </c>
      <c r="AV283" t="s">
        <v>268</v>
      </c>
      <c r="AW283" t="s">
        <v>268</v>
      </c>
      <c r="AX283" t="s">
        <v>268</v>
      </c>
      <c r="AY283" t="s">
        <v>268</v>
      </c>
      <c r="AZ283" t="s">
        <v>268</v>
      </c>
      <c r="BA283" t="s">
        <v>268</v>
      </c>
      <c r="BB283" t="s">
        <v>268</v>
      </c>
      <c r="BC283" t="s">
        <v>268</v>
      </c>
      <c r="BD283" t="s">
        <v>268</v>
      </c>
      <c r="BE283" t="s">
        <v>268</v>
      </c>
      <c r="BF283" t="s">
        <v>268</v>
      </c>
      <c r="BG283" t="s">
        <v>268</v>
      </c>
      <c r="BH283" t="s">
        <v>268</v>
      </c>
      <c r="BI283" t="s">
        <v>268</v>
      </c>
      <c r="BJ283" t="s">
        <v>268</v>
      </c>
      <c r="BK283" t="s">
        <v>268</v>
      </c>
      <c r="BL283" t="s">
        <v>268</v>
      </c>
      <c r="BM283" t="s">
        <v>268</v>
      </c>
      <c r="BN283" t="s">
        <v>268</v>
      </c>
      <c r="BO283" t="s">
        <v>268</v>
      </c>
      <c r="BP283" t="s">
        <v>268</v>
      </c>
      <c r="BQ283" t="s">
        <v>268</v>
      </c>
      <c r="BR283" t="s">
        <v>268</v>
      </c>
      <c r="BS283" t="s">
        <v>268</v>
      </c>
      <c r="BT283" t="s">
        <v>268</v>
      </c>
      <c r="BU283" t="s">
        <v>268</v>
      </c>
      <c r="BV283" t="s">
        <v>268</v>
      </c>
      <c r="BW283" t="s">
        <v>268</v>
      </c>
      <c r="BX283" t="s">
        <v>268</v>
      </c>
      <c r="BY283">
        <v>65</v>
      </c>
      <c r="BZ283">
        <v>65</v>
      </c>
      <c r="CA283" t="s">
        <v>142</v>
      </c>
      <c r="CB283" s="356">
        <v>122</v>
      </c>
      <c r="CC283" t="s">
        <v>876</v>
      </c>
      <c r="CD283" t="s">
        <v>268</v>
      </c>
      <c r="CE283" t="s">
        <v>268</v>
      </c>
      <c r="CF283" s="356">
        <v>1</v>
      </c>
      <c r="CG283" t="s">
        <v>268</v>
      </c>
      <c r="CH283" t="s">
        <v>268</v>
      </c>
      <c r="CI283" t="s">
        <v>268</v>
      </c>
      <c r="CJ283" t="s">
        <v>268</v>
      </c>
      <c r="CK283" t="s">
        <v>268</v>
      </c>
      <c r="CL283" t="s">
        <v>268</v>
      </c>
      <c r="CM283" t="s">
        <v>11224</v>
      </c>
      <c r="CN283">
        <v>48.98</v>
      </c>
      <c r="CO283" t="s">
        <v>268</v>
      </c>
      <c r="CP283">
        <v>48.98</v>
      </c>
      <c r="CQ283">
        <v>365</v>
      </c>
      <c r="CR283" t="s">
        <v>878</v>
      </c>
      <c r="CS283" t="s">
        <v>11225</v>
      </c>
      <c r="CT283" t="s">
        <v>11226</v>
      </c>
      <c r="CU283" t="s">
        <v>11227</v>
      </c>
      <c r="CV283" t="s">
        <v>268</v>
      </c>
      <c r="CW283" t="s">
        <v>268</v>
      </c>
      <c r="CX283" t="s">
        <v>268</v>
      </c>
      <c r="CY283" t="s">
        <v>268</v>
      </c>
      <c r="CZ283" t="s">
        <v>268</v>
      </c>
      <c r="DA283" t="s">
        <v>268</v>
      </c>
      <c r="DB283" s="429">
        <f t="shared" si="58"/>
        <v>0</v>
      </c>
      <c r="DC283" s="284">
        <f t="shared" si="59"/>
        <v>0</v>
      </c>
      <c r="DD283" s="284">
        <f t="shared" si="60"/>
        <v>0</v>
      </c>
      <c r="DE283" s="284">
        <f t="shared" si="61"/>
        <v>0</v>
      </c>
      <c r="DF283" s="295">
        <f t="shared" si="62"/>
        <v>65</v>
      </c>
      <c r="DG283" s="284">
        <f t="shared" si="63"/>
        <v>0</v>
      </c>
      <c r="DH283" s="284">
        <f t="shared" si="64"/>
        <v>0</v>
      </c>
      <c r="DI283" s="284">
        <f t="shared" si="65"/>
        <v>0</v>
      </c>
      <c r="DJ283" s="284">
        <f t="shared" si="66"/>
        <v>0</v>
      </c>
      <c r="DK283" s="295">
        <f t="shared" si="67"/>
        <v>1</v>
      </c>
      <c r="DL283" s="297">
        <f t="shared" si="68"/>
        <v>1</v>
      </c>
      <c r="DM283" s="430">
        <f>IFERROR(IF(CA283="D",IF(DL283="A dispo.",DF283*VLOOKUP('DATI INPUT'!$F$27,TARIFFE_UD,4,FALSE),DF283*VLOOKUP(DL283,TARIFFE_UD,4,FALSE)),DF283*VLOOKUP(CB283-100,TARIFFE_UND,4,FALSE)),0)</f>
        <v>32.046394448016429</v>
      </c>
      <c r="DN283" s="430">
        <f>IFERROR(IF(CA283="D",IF(DL283="A dispo.",DK283*VLOOKUP('DATI INPUT'!$F$27,TARIFFE_UD,5,FALSE),DK283*VLOOKUP(DL283,TARIFFE_UD,5,FALSE)),DK283*VLOOKUP(CB283-100,TARIFFE_UND,5,FALSE)),0)</f>
        <v>16.930848468833439</v>
      </c>
      <c r="DO283" s="431">
        <f t="shared" si="69"/>
        <v>-2.7570831501293469E-3</v>
      </c>
      <c r="DP283" s="299">
        <f>IFERROR(IF(CA283="D",IF(DL283="A dispo.",DF283*VLOOKUP('DATI INPUT'!$F$27,TARIFFE_UD,2,FALSE),DF283*VLOOKUP(DL283,TARIFFE_UD,2,FALSE)),DF283*VLOOKUP(CB283-100,TARIFFE_UND,2,FALSE)),0)</f>
        <v>40.037492382911509</v>
      </c>
      <c r="DQ283" s="299">
        <f>IFERROR(IF(CA283="D",IF(DL283="A dispo.",DK283*VLOOKUP('DATI INPUT'!$F$27,TARIFFE_UD,3,FALSE),DK283*VLOOKUP(DL283,TARIFFE_UD,3,FALSE)),DK283*VLOOKUP(CB283-100,TARIFFE_UND,3,FALSE)),0)</f>
        <v>15.164853048114928</v>
      </c>
      <c r="DR283" s="299">
        <f t="shared" si="70"/>
        <v>55.202345431026437</v>
      </c>
    </row>
    <row r="284" spans="1:122" x14ac:dyDescent="0.25">
      <c r="A284" t="s">
        <v>3706</v>
      </c>
      <c r="B284" t="s">
        <v>1019</v>
      </c>
      <c r="C284" t="s">
        <v>3707</v>
      </c>
      <c r="D284" t="s">
        <v>3708</v>
      </c>
      <c r="E284" t="s">
        <v>268</v>
      </c>
      <c r="F284" t="s">
        <v>156</v>
      </c>
      <c r="G284" t="s">
        <v>3709</v>
      </c>
      <c r="H284" t="s">
        <v>3710</v>
      </c>
      <c r="I284" t="s">
        <v>310</v>
      </c>
      <c r="J284" t="s">
        <v>274</v>
      </c>
      <c r="K284" t="s">
        <v>3711</v>
      </c>
      <c r="L284" t="s">
        <v>2536</v>
      </c>
      <c r="M284" t="s">
        <v>3712</v>
      </c>
      <c r="N284" t="s">
        <v>3713</v>
      </c>
      <c r="O284" t="s">
        <v>3714</v>
      </c>
      <c r="P284" t="s">
        <v>874</v>
      </c>
      <c r="Q284" t="s">
        <v>3715</v>
      </c>
      <c r="R284" t="s">
        <v>268</v>
      </c>
      <c r="S284" t="s">
        <v>268</v>
      </c>
      <c r="T284" t="s">
        <v>268</v>
      </c>
      <c r="U284" t="s">
        <v>268</v>
      </c>
      <c r="V284" t="s">
        <v>268</v>
      </c>
      <c r="W284" t="s">
        <v>3716</v>
      </c>
      <c r="X284" t="s">
        <v>3717</v>
      </c>
      <c r="Y284" t="s">
        <v>268</v>
      </c>
      <c r="Z284" t="s">
        <v>268</v>
      </c>
      <c r="AA284" t="s">
        <v>268</v>
      </c>
      <c r="AB284" t="s">
        <v>268</v>
      </c>
      <c r="AC284" t="s">
        <v>268</v>
      </c>
      <c r="AD284" t="s">
        <v>268</v>
      </c>
      <c r="AE284" t="s">
        <v>287</v>
      </c>
      <c r="AF284" t="s">
        <v>1811</v>
      </c>
      <c r="AG284" t="s">
        <v>875</v>
      </c>
      <c r="AH284" t="s">
        <v>888</v>
      </c>
      <c r="AI284" t="s">
        <v>750</v>
      </c>
      <c r="AJ284" t="s">
        <v>268</v>
      </c>
      <c r="AK284" t="s">
        <v>268</v>
      </c>
      <c r="AL284" t="s">
        <v>268</v>
      </c>
      <c r="AM284" t="s">
        <v>405</v>
      </c>
      <c r="AN284" t="s">
        <v>268</v>
      </c>
      <c r="AO284" t="s">
        <v>268</v>
      </c>
      <c r="AP284" t="s">
        <v>268</v>
      </c>
      <c r="AQ284" t="s">
        <v>268</v>
      </c>
      <c r="AR284" t="s">
        <v>268</v>
      </c>
      <c r="AS284" t="s">
        <v>268</v>
      </c>
      <c r="AT284" t="s">
        <v>268</v>
      </c>
      <c r="AU284" t="s">
        <v>268</v>
      </c>
      <c r="AV284" t="s">
        <v>268</v>
      </c>
      <c r="AW284" t="s">
        <v>268</v>
      </c>
      <c r="AX284" t="s">
        <v>268</v>
      </c>
      <c r="AY284" t="s">
        <v>268</v>
      </c>
      <c r="AZ284" t="s">
        <v>268</v>
      </c>
      <c r="BA284" t="s">
        <v>268</v>
      </c>
      <c r="BB284" t="s">
        <v>268</v>
      </c>
      <c r="BC284" t="s">
        <v>268</v>
      </c>
      <c r="BD284" t="s">
        <v>268</v>
      </c>
      <c r="BE284" t="s">
        <v>268</v>
      </c>
      <c r="BF284" t="s">
        <v>268</v>
      </c>
      <c r="BG284" t="s">
        <v>268</v>
      </c>
      <c r="BH284" t="s">
        <v>268</v>
      </c>
      <c r="BI284" t="s">
        <v>268</v>
      </c>
      <c r="BJ284" t="s">
        <v>268</v>
      </c>
      <c r="BK284" t="s">
        <v>268</v>
      </c>
      <c r="BL284" t="s">
        <v>268</v>
      </c>
      <c r="BM284" t="s">
        <v>268</v>
      </c>
      <c r="BN284" t="s">
        <v>268</v>
      </c>
      <c r="BO284" t="s">
        <v>268</v>
      </c>
      <c r="BP284" t="s">
        <v>268</v>
      </c>
      <c r="BQ284" t="s">
        <v>268</v>
      </c>
      <c r="BR284" t="s">
        <v>268</v>
      </c>
      <c r="BS284" t="s">
        <v>268</v>
      </c>
      <c r="BT284" t="s">
        <v>268</v>
      </c>
      <c r="BU284" t="s">
        <v>268</v>
      </c>
      <c r="BV284" t="s">
        <v>268</v>
      </c>
      <c r="BW284" t="s">
        <v>268</v>
      </c>
      <c r="BX284" t="s">
        <v>268</v>
      </c>
      <c r="BY284">
        <v>160</v>
      </c>
      <c r="BZ284">
        <v>160</v>
      </c>
      <c r="CA284" t="s">
        <v>142</v>
      </c>
      <c r="CB284" s="356">
        <v>122</v>
      </c>
      <c r="CC284" t="s">
        <v>876</v>
      </c>
      <c r="CD284" t="s">
        <v>268</v>
      </c>
      <c r="CE284" t="s">
        <v>268</v>
      </c>
      <c r="CF284" t="s">
        <v>268</v>
      </c>
      <c r="CG284" t="s">
        <v>268</v>
      </c>
      <c r="CH284" t="s">
        <v>268</v>
      </c>
      <c r="CI284" t="s">
        <v>268</v>
      </c>
      <c r="CJ284" t="s">
        <v>268</v>
      </c>
      <c r="CK284" t="s">
        <v>268</v>
      </c>
      <c r="CL284" t="s">
        <v>268</v>
      </c>
      <c r="CM284" t="s">
        <v>11224</v>
      </c>
      <c r="CN284">
        <v>168.82</v>
      </c>
      <c r="CO284" t="s">
        <v>268</v>
      </c>
      <c r="CP284">
        <v>168.82</v>
      </c>
      <c r="CQ284">
        <v>365</v>
      </c>
      <c r="CR284" t="s">
        <v>878</v>
      </c>
      <c r="CS284" t="s">
        <v>11225</v>
      </c>
      <c r="CT284" t="s">
        <v>11226</v>
      </c>
      <c r="CU284" t="s">
        <v>11227</v>
      </c>
      <c r="CV284" t="s">
        <v>268</v>
      </c>
      <c r="CW284" t="s">
        <v>268</v>
      </c>
      <c r="CX284" t="s">
        <v>268</v>
      </c>
      <c r="CY284" t="s">
        <v>268</v>
      </c>
      <c r="CZ284" t="s">
        <v>268</v>
      </c>
      <c r="DA284" t="s">
        <v>268</v>
      </c>
      <c r="DB284" s="429">
        <f t="shared" si="58"/>
        <v>0</v>
      </c>
      <c r="DC284" s="284">
        <f t="shared" si="59"/>
        <v>0</v>
      </c>
      <c r="DD284" s="284">
        <f t="shared" si="60"/>
        <v>0</v>
      </c>
      <c r="DE284" s="284">
        <f t="shared" si="61"/>
        <v>0</v>
      </c>
      <c r="DF284" s="295">
        <f t="shared" si="62"/>
        <v>160</v>
      </c>
      <c r="DG284" s="284">
        <f t="shared" si="63"/>
        <v>0</v>
      </c>
      <c r="DH284" s="284">
        <f t="shared" si="64"/>
        <v>0</v>
      </c>
      <c r="DI284" s="284">
        <f t="shared" si="65"/>
        <v>0</v>
      </c>
      <c r="DJ284" s="284">
        <f t="shared" si="66"/>
        <v>0</v>
      </c>
      <c r="DK284" s="295">
        <f t="shared" si="67"/>
        <v>1</v>
      </c>
      <c r="DL284" s="297" t="str">
        <f t="shared" si="68"/>
        <v>A dispo.</v>
      </c>
      <c r="DM284" s="430">
        <f>IFERROR(IF(CA284="D",IF(DL284="A dispo.",DF284*VLOOKUP('DATI INPUT'!$F$27,TARIFFE_UD,4,FALSE),DF284*VLOOKUP(DL284,TARIFFE_UD,4,FALSE)),DF284*VLOOKUP(CB284-100,TARIFFE_UND,4,FALSE)),0)</f>
        <v>101.42155605526078</v>
      </c>
      <c r="DN284" s="430">
        <f>IFERROR(IF(CA284="D",IF(DL284="A dispo.",DK284*VLOOKUP('DATI INPUT'!$F$27,TARIFFE_UD,5,FALSE),DK284*VLOOKUP(DL284,TARIFFE_UD,5,FALSE)),DK284*VLOOKUP(CB284-100,TARIFFE_UND,5,FALSE)),0)</f>
        <v>67.397800635548478</v>
      </c>
      <c r="DO284" s="431">
        <f t="shared" si="69"/>
        <v>-6.4330919073540827E-4</v>
      </c>
      <c r="DP284" s="299">
        <f>IFERROR(IF(CA284="D",IF(DL284="A dispo.",DF284*VLOOKUP('DATI INPUT'!$F$27,TARIFFE_UD,2,FALSE),DF284*VLOOKUP(DL284,TARIFFE_UD,2,FALSE)),DF284*VLOOKUP(CB284-100,TARIFFE_UND,2,FALSE)),0)</f>
        <v>126.71206380525838</v>
      </c>
      <c r="DQ284" s="299">
        <f>IFERROR(IF(CA284="D",IF(DL284="A dispo.",DK284*VLOOKUP('DATI INPUT'!$F$27,TARIFFE_UD,3,FALSE),DK284*VLOOKUP(DL284,TARIFFE_UD,3,FALSE)),DK284*VLOOKUP(CB284-100,TARIFFE_UND,3,FALSE)),0)</f>
        <v>60.367780403072892</v>
      </c>
      <c r="DR284" s="299">
        <f t="shared" si="70"/>
        <v>187.07984420833128</v>
      </c>
    </row>
    <row r="285" spans="1:122" x14ac:dyDescent="0.25">
      <c r="A285" t="s">
        <v>3718</v>
      </c>
      <c r="B285" t="s">
        <v>3719</v>
      </c>
      <c r="C285" t="s">
        <v>528</v>
      </c>
      <c r="D285" t="s">
        <v>3720</v>
      </c>
      <c r="E285" t="s">
        <v>268</v>
      </c>
      <c r="F285" t="s">
        <v>156</v>
      </c>
      <c r="G285" t="s">
        <v>3721</v>
      </c>
      <c r="H285" t="s">
        <v>3307</v>
      </c>
      <c r="I285" t="s">
        <v>310</v>
      </c>
      <c r="J285" t="s">
        <v>274</v>
      </c>
      <c r="K285" t="s">
        <v>3722</v>
      </c>
      <c r="L285" t="s">
        <v>960</v>
      </c>
      <c r="M285" t="s">
        <v>10859</v>
      </c>
      <c r="N285" t="s">
        <v>984</v>
      </c>
      <c r="O285" t="s">
        <v>873</v>
      </c>
      <c r="P285" t="s">
        <v>1934</v>
      </c>
      <c r="Q285" t="s">
        <v>462</v>
      </c>
      <c r="R285" t="s">
        <v>154</v>
      </c>
      <c r="S285" t="s">
        <v>268</v>
      </c>
      <c r="T285" t="s">
        <v>268</v>
      </c>
      <c r="U285" t="s">
        <v>268</v>
      </c>
      <c r="V285" t="s">
        <v>268</v>
      </c>
      <c r="W285" t="s">
        <v>3723</v>
      </c>
      <c r="X285" t="s">
        <v>1934</v>
      </c>
      <c r="Y285" t="s">
        <v>462</v>
      </c>
      <c r="Z285" t="s">
        <v>268</v>
      </c>
      <c r="AA285" t="s">
        <v>268</v>
      </c>
      <c r="AB285" t="s">
        <v>268</v>
      </c>
      <c r="AC285" t="s">
        <v>268</v>
      </c>
      <c r="AD285" t="s">
        <v>268</v>
      </c>
      <c r="AE285" t="s">
        <v>287</v>
      </c>
      <c r="AF285" t="s">
        <v>1811</v>
      </c>
      <c r="AG285" t="s">
        <v>875</v>
      </c>
      <c r="AH285" t="s">
        <v>1935</v>
      </c>
      <c r="AI285" t="s">
        <v>955</v>
      </c>
      <c r="AJ285" t="s">
        <v>268</v>
      </c>
      <c r="AK285" t="s">
        <v>377</v>
      </c>
      <c r="AL285" t="s">
        <v>268</v>
      </c>
      <c r="AM285" t="s">
        <v>268</v>
      </c>
      <c r="AN285" t="s">
        <v>268</v>
      </c>
      <c r="AO285" t="s">
        <v>268</v>
      </c>
      <c r="AP285" t="s">
        <v>268</v>
      </c>
      <c r="AQ285" t="s">
        <v>268</v>
      </c>
      <c r="AR285" t="s">
        <v>268</v>
      </c>
      <c r="AS285" t="s">
        <v>268</v>
      </c>
      <c r="AT285" t="s">
        <v>268</v>
      </c>
      <c r="AU285" t="s">
        <v>268</v>
      </c>
      <c r="AV285" t="s">
        <v>268</v>
      </c>
      <c r="AW285" t="s">
        <v>268</v>
      </c>
      <c r="AX285" t="s">
        <v>268</v>
      </c>
      <c r="AY285" t="s">
        <v>268</v>
      </c>
      <c r="AZ285" t="s">
        <v>268</v>
      </c>
      <c r="BA285" t="s">
        <v>268</v>
      </c>
      <c r="BB285" t="s">
        <v>268</v>
      </c>
      <c r="BC285" t="s">
        <v>268</v>
      </c>
      <c r="BD285" t="s">
        <v>268</v>
      </c>
      <c r="BE285" t="s">
        <v>268</v>
      </c>
      <c r="BF285" t="s">
        <v>268</v>
      </c>
      <c r="BG285" t="s">
        <v>268</v>
      </c>
      <c r="BH285" t="s">
        <v>268</v>
      </c>
      <c r="BI285" t="s">
        <v>268</v>
      </c>
      <c r="BJ285" t="s">
        <v>268</v>
      </c>
      <c r="BK285" t="s">
        <v>268</v>
      </c>
      <c r="BL285" t="s">
        <v>268</v>
      </c>
      <c r="BM285" t="s">
        <v>268</v>
      </c>
      <c r="BN285" t="s">
        <v>268</v>
      </c>
      <c r="BO285" t="s">
        <v>268</v>
      </c>
      <c r="BP285" t="s">
        <v>268</v>
      </c>
      <c r="BQ285" t="s">
        <v>268</v>
      </c>
      <c r="BR285" t="s">
        <v>268</v>
      </c>
      <c r="BS285" t="s">
        <v>268</v>
      </c>
      <c r="BT285" t="s">
        <v>268</v>
      </c>
      <c r="BU285" t="s">
        <v>268</v>
      </c>
      <c r="BV285" t="s">
        <v>268</v>
      </c>
      <c r="BW285" t="s">
        <v>268</v>
      </c>
      <c r="BX285" t="s">
        <v>268</v>
      </c>
      <c r="BY285">
        <v>100</v>
      </c>
      <c r="BZ285">
        <v>100</v>
      </c>
      <c r="CA285" t="s">
        <v>142</v>
      </c>
      <c r="CB285" s="356">
        <v>122</v>
      </c>
      <c r="CC285" t="s">
        <v>876</v>
      </c>
      <c r="CD285" t="s">
        <v>268</v>
      </c>
      <c r="CE285" t="s">
        <v>268</v>
      </c>
      <c r="CF285" s="356">
        <v>2</v>
      </c>
      <c r="CG285" t="s">
        <v>268</v>
      </c>
      <c r="CH285" t="s">
        <v>268</v>
      </c>
      <c r="CI285" t="s">
        <v>268</v>
      </c>
      <c r="CJ285" t="s">
        <v>268</v>
      </c>
      <c r="CK285" t="s">
        <v>268</v>
      </c>
      <c r="CL285" t="s">
        <v>268</v>
      </c>
      <c r="CM285" t="s">
        <v>11224</v>
      </c>
      <c r="CN285">
        <v>108.96</v>
      </c>
      <c r="CO285" t="s">
        <v>268</v>
      </c>
      <c r="CP285">
        <v>108.96</v>
      </c>
      <c r="CQ285">
        <v>365</v>
      </c>
      <c r="CR285" t="s">
        <v>878</v>
      </c>
      <c r="CS285" t="s">
        <v>11225</v>
      </c>
      <c r="CT285" t="s">
        <v>11226</v>
      </c>
      <c r="CU285" t="s">
        <v>11227</v>
      </c>
      <c r="CV285" t="s">
        <v>268</v>
      </c>
      <c r="CW285" t="s">
        <v>268</v>
      </c>
      <c r="CX285" t="s">
        <v>268</v>
      </c>
      <c r="CY285" t="s">
        <v>268</v>
      </c>
      <c r="CZ285" t="s">
        <v>268</v>
      </c>
      <c r="DA285" t="s">
        <v>268</v>
      </c>
      <c r="DB285" s="429">
        <f t="shared" si="58"/>
        <v>0</v>
      </c>
      <c r="DC285" s="284">
        <f t="shared" si="59"/>
        <v>0</v>
      </c>
      <c r="DD285" s="284">
        <f t="shared" si="60"/>
        <v>0</v>
      </c>
      <c r="DE285" s="284">
        <f t="shared" si="61"/>
        <v>0</v>
      </c>
      <c r="DF285" s="295">
        <f t="shared" si="62"/>
        <v>100</v>
      </c>
      <c r="DG285" s="284">
        <f t="shared" si="63"/>
        <v>0</v>
      </c>
      <c r="DH285" s="284">
        <f t="shared" si="64"/>
        <v>0</v>
      </c>
      <c r="DI285" s="284">
        <f t="shared" si="65"/>
        <v>0</v>
      </c>
      <c r="DJ285" s="284">
        <f t="shared" si="66"/>
        <v>0</v>
      </c>
      <c r="DK285" s="295">
        <f t="shared" si="67"/>
        <v>1</v>
      </c>
      <c r="DL285" s="297">
        <f t="shared" si="68"/>
        <v>2</v>
      </c>
      <c r="DM285" s="430">
        <f>IFERROR(IF(CA285="D",IF(DL285="A dispo.",DF285*VLOOKUP('DATI INPUT'!$F$27,TARIFFE_UD,4,FALSE),DF285*VLOOKUP(DL285,TARIFFE_UD,4,FALSE)),DF285*VLOOKUP(CB285-100,TARIFFE_UND,4,FALSE)),0)</f>
        <v>57.519169522080773</v>
      </c>
      <c r="DN285" s="430">
        <f>IFERROR(IF(CA285="D",IF(DL285="A dispo.",DK285*VLOOKUP('DATI INPUT'!$F$27,TARIFFE_UD,5,FALSE),DK285*VLOOKUP(DL285,TARIFFE_UD,5,FALSE)),DK285*VLOOKUP(CB285-100,TARIFFE_UND,5,FALSE)),0)</f>
        <v>51.443731886070836</v>
      </c>
      <c r="DO285" s="431">
        <f t="shared" si="69"/>
        <v>2.9014081516152146E-3</v>
      </c>
      <c r="DP285" s="299">
        <f>IFERROR(IF(CA285="D",IF(DL285="A dispo.",DF285*VLOOKUP('DATI INPUT'!$F$27,TARIFFE_UD,2,FALSE),DF285*VLOOKUP(DL285,TARIFFE_UD,2,FALSE)),DF285*VLOOKUP(CB285-100,TARIFFE_UND,2,FALSE)),0)</f>
        <v>71.8621658154822</v>
      </c>
      <c r="DQ285" s="299">
        <f>IFERROR(IF(CA285="D",IF(DL285="A dispo.",DK285*VLOOKUP('DATI INPUT'!$F$27,TARIFFE_UD,3,FALSE),DK285*VLOOKUP(DL285,TARIFFE_UD,3,FALSE)),DK285*VLOOKUP(CB285-100,TARIFFE_UND,3,FALSE)),0)</f>
        <v>46.077822723118445</v>
      </c>
      <c r="DR285" s="299">
        <f t="shared" si="70"/>
        <v>117.93998853860064</v>
      </c>
    </row>
    <row r="286" spans="1:122" x14ac:dyDescent="0.25">
      <c r="A286" t="s">
        <v>3724</v>
      </c>
      <c r="B286" t="s">
        <v>3725</v>
      </c>
      <c r="C286" t="s">
        <v>530</v>
      </c>
      <c r="D286" t="s">
        <v>3726</v>
      </c>
      <c r="E286" t="s">
        <v>268</v>
      </c>
      <c r="F286" t="s">
        <v>156</v>
      </c>
      <c r="G286" t="s">
        <v>3727</v>
      </c>
      <c r="H286" t="s">
        <v>3728</v>
      </c>
      <c r="I286" t="s">
        <v>400</v>
      </c>
      <c r="J286" t="s">
        <v>274</v>
      </c>
      <c r="K286" t="s">
        <v>3729</v>
      </c>
      <c r="L286" t="s">
        <v>303</v>
      </c>
      <c r="M286" t="s">
        <v>3730</v>
      </c>
      <c r="N286" t="s">
        <v>984</v>
      </c>
      <c r="O286" t="s">
        <v>873</v>
      </c>
      <c r="P286" t="s">
        <v>1962</v>
      </c>
      <c r="Q286" t="s">
        <v>280</v>
      </c>
      <c r="R286" t="s">
        <v>268</v>
      </c>
      <c r="S286" t="s">
        <v>268</v>
      </c>
      <c r="T286" t="s">
        <v>268</v>
      </c>
      <c r="U286" t="s">
        <v>268</v>
      </c>
      <c r="V286" t="s">
        <v>268</v>
      </c>
      <c r="W286" t="s">
        <v>3730</v>
      </c>
      <c r="X286" t="s">
        <v>1962</v>
      </c>
      <c r="Y286" t="s">
        <v>280</v>
      </c>
      <c r="Z286" t="s">
        <v>268</v>
      </c>
      <c r="AA286" t="s">
        <v>268</v>
      </c>
      <c r="AB286" t="s">
        <v>268</v>
      </c>
      <c r="AC286" t="s">
        <v>268</v>
      </c>
      <c r="AD286" t="s">
        <v>268</v>
      </c>
      <c r="AE286" t="s">
        <v>287</v>
      </c>
      <c r="AF286" t="s">
        <v>1811</v>
      </c>
      <c r="AG286" t="s">
        <v>875</v>
      </c>
      <c r="AH286" t="s">
        <v>1963</v>
      </c>
      <c r="AI286" t="s">
        <v>1736</v>
      </c>
      <c r="AJ286" t="s">
        <v>268</v>
      </c>
      <c r="AK286" t="s">
        <v>366</v>
      </c>
      <c r="AL286" t="s">
        <v>268</v>
      </c>
      <c r="AM286" t="s">
        <v>268</v>
      </c>
      <c r="AN286" t="s">
        <v>268</v>
      </c>
      <c r="AO286" t="s">
        <v>268</v>
      </c>
      <c r="AP286" t="s">
        <v>268</v>
      </c>
      <c r="AQ286" t="s">
        <v>268</v>
      </c>
      <c r="AR286" t="s">
        <v>268</v>
      </c>
      <c r="AS286" t="s">
        <v>268</v>
      </c>
      <c r="AT286" t="s">
        <v>268</v>
      </c>
      <c r="AU286" t="s">
        <v>268</v>
      </c>
      <c r="AV286" t="s">
        <v>268</v>
      </c>
      <c r="AW286" t="s">
        <v>268</v>
      </c>
      <c r="AX286" t="s">
        <v>268</v>
      </c>
      <c r="AY286" t="s">
        <v>268</v>
      </c>
      <c r="AZ286" t="s">
        <v>268</v>
      </c>
      <c r="BA286" t="s">
        <v>268</v>
      </c>
      <c r="BB286" t="s">
        <v>268</v>
      </c>
      <c r="BC286" t="s">
        <v>268</v>
      </c>
      <c r="BD286" t="s">
        <v>268</v>
      </c>
      <c r="BE286" t="s">
        <v>268</v>
      </c>
      <c r="BF286" t="s">
        <v>268</v>
      </c>
      <c r="BG286" t="s">
        <v>268</v>
      </c>
      <c r="BH286" t="s">
        <v>268</v>
      </c>
      <c r="BI286" t="s">
        <v>268</v>
      </c>
      <c r="BJ286" t="s">
        <v>268</v>
      </c>
      <c r="BK286" t="s">
        <v>268</v>
      </c>
      <c r="BL286" t="s">
        <v>268</v>
      </c>
      <c r="BM286" t="s">
        <v>268</v>
      </c>
      <c r="BN286" t="s">
        <v>268</v>
      </c>
      <c r="BO286" t="s">
        <v>268</v>
      </c>
      <c r="BP286" t="s">
        <v>268</v>
      </c>
      <c r="BQ286" t="s">
        <v>268</v>
      </c>
      <c r="BR286" t="s">
        <v>268</v>
      </c>
      <c r="BS286" t="s">
        <v>268</v>
      </c>
      <c r="BT286" t="s">
        <v>268</v>
      </c>
      <c r="BU286" t="s">
        <v>268</v>
      </c>
      <c r="BV286" t="s">
        <v>268</v>
      </c>
      <c r="BW286" t="s">
        <v>268</v>
      </c>
      <c r="BX286" t="s">
        <v>268</v>
      </c>
      <c r="BY286">
        <v>91</v>
      </c>
      <c r="BZ286">
        <v>91</v>
      </c>
      <c r="CA286" t="s">
        <v>142</v>
      </c>
      <c r="CB286" s="356">
        <v>122</v>
      </c>
      <c r="CC286" t="s">
        <v>876</v>
      </c>
      <c r="CD286" t="s">
        <v>268</v>
      </c>
      <c r="CE286" t="s">
        <v>268</v>
      </c>
      <c r="CF286" s="356">
        <v>3</v>
      </c>
      <c r="CG286" t="s">
        <v>268</v>
      </c>
      <c r="CH286" t="s">
        <v>268</v>
      </c>
      <c r="CI286" t="s">
        <v>268</v>
      </c>
      <c r="CJ286" t="s">
        <v>268</v>
      </c>
      <c r="CK286" t="s">
        <v>268</v>
      </c>
      <c r="CL286" t="s">
        <v>268</v>
      </c>
      <c r="CM286" t="s">
        <v>11224</v>
      </c>
      <c r="CN286">
        <v>125.08</v>
      </c>
      <c r="CO286" t="s">
        <v>268</v>
      </c>
      <c r="CP286">
        <v>125.08</v>
      </c>
      <c r="CQ286">
        <v>365</v>
      </c>
      <c r="CR286" t="s">
        <v>878</v>
      </c>
      <c r="CS286" t="s">
        <v>11225</v>
      </c>
      <c r="CT286" t="s">
        <v>11226</v>
      </c>
      <c r="CU286" t="s">
        <v>11227</v>
      </c>
      <c r="CV286" t="s">
        <v>268</v>
      </c>
      <c r="CW286" t="s">
        <v>268</v>
      </c>
      <c r="CX286" t="s">
        <v>268</v>
      </c>
      <c r="CY286" t="s">
        <v>268</v>
      </c>
      <c r="CZ286" t="s">
        <v>268</v>
      </c>
      <c r="DA286" t="s">
        <v>268</v>
      </c>
      <c r="DB286" s="429">
        <f t="shared" si="58"/>
        <v>0</v>
      </c>
      <c r="DC286" s="284">
        <f t="shared" si="59"/>
        <v>0</v>
      </c>
      <c r="DD286" s="284">
        <f t="shared" si="60"/>
        <v>0</v>
      </c>
      <c r="DE286" s="284">
        <f t="shared" si="61"/>
        <v>0</v>
      </c>
      <c r="DF286" s="295">
        <f t="shared" si="62"/>
        <v>91</v>
      </c>
      <c r="DG286" s="284">
        <f t="shared" si="63"/>
        <v>0</v>
      </c>
      <c r="DH286" s="284">
        <f t="shared" si="64"/>
        <v>0</v>
      </c>
      <c r="DI286" s="284">
        <f t="shared" si="65"/>
        <v>0</v>
      </c>
      <c r="DJ286" s="284">
        <f t="shared" si="66"/>
        <v>0</v>
      </c>
      <c r="DK286" s="295">
        <f t="shared" si="67"/>
        <v>1</v>
      </c>
      <c r="DL286" s="297">
        <f t="shared" si="68"/>
        <v>3</v>
      </c>
      <c r="DM286" s="430">
        <f>IFERROR(IF(CA286="D",IF(DL286="A dispo.",DF286*VLOOKUP('DATI INPUT'!$F$27,TARIFFE_UD,4,FALSE),DF286*VLOOKUP(DL286,TARIFFE_UD,4,FALSE)),DF286*VLOOKUP(CB286-100,TARIFFE_UND,4,FALSE)),0)</f>
        <v>57.683510006429572</v>
      </c>
      <c r="DN286" s="430">
        <f>IFERROR(IF(CA286="D",IF(DL286="A dispo.",DK286*VLOOKUP('DATI INPUT'!$F$27,TARIFFE_UD,5,FALSE),DK286*VLOOKUP(DL286,TARIFFE_UD,5,FALSE)),DK286*VLOOKUP(CB286-100,TARIFFE_UND,5,FALSE)),0)</f>
        <v>67.397800635548478</v>
      </c>
      <c r="DO286" s="431">
        <f t="shared" si="69"/>
        <v>1.3106419780513079E-3</v>
      </c>
      <c r="DP286" s="299">
        <f>IFERROR(IF(CA286="D",IF(DL286="A dispo.",DF286*VLOOKUP('DATI INPUT'!$F$27,TARIFFE_UD,2,FALSE),DF286*VLOOKUP(DL286,TARIFFE_UD,2,FALSE)),DF286*VLOOKUP(CB286-100,TARIFFE_UND,2,FALSE)),0)</f>
        <v>72.067486289240705</v>
      </c>
      <c r="DQ286" s="299">
        <f>IFERROR(IF(CA286="D",IF(DL286="A dispo.",DK286*VLOOKUP('DATI INPUT'!$F$27,TARIFFE_UD,3,FALSE),DK286*VLOOKUP(DL286,TARIFFE_UD,3,FALSE)),DK286*VLOOKUP(CB286-100,TARIFFE_UND,3,FALSE)),0)</f>
        <v>60.367780403072892</v>
      </c>
      <c r="DR286" s="299">
        <f t="shared" si="70"/>
        <v>132.4352666923136</v>
      </c>
    </row>
    <row r="287" spans="1:122" x14ac:dyDescent="0.25">
      <c r="A287" t="s">
        <v>3731</v>
      </c>
      <c r="B287" t="s">
        <v>3725</v>
      </c>
      <c r="C287" t="s">
        <v>3732</v>
      </c>
      <c r="D287" t="s">
        <v>3726</v>
      </c>
      <c r="E287" t="s">
        <v>268</v>
      </c>
      <c r="F287" t="s">
        <v>156</v>
      </c>
      <c r="G287" t="s">
        <v>3727</v>
      </c>
      <c r="H287" t="s">
        <v>3728</v>
      </c>
      <c r="I287" t="s">
        <v>400</v>
      </c>
      <c r="J287" t="s">
        <v>274</v>
      </c>
      <c r="K287" t="s">
        <v>3729</v>
      </c>
      <c r="L287" t="s">
        <v>303</v>
      </c>
      <c r="M287" t="s">
        <v>3730</v>
      </c>
      <c r="N287" t="s">
        <v>984</v>
      </c>
      <c r="O287" t="s">
        <v>873</v>
      </c>
      <c r="P287" t="s">
        <v>1962</v>
      </c>
      <c r="Q287" t="s">
        <v>280</v>
      </c>
      <c r="R287" t="s">
        <v>268</v>
      </c>
      <c r="S287" t="s">
        <v>268</v>
      </c>
      <c r="T287" t="s">
        <v>268</v>
      </c>
      <c r="U287" t="s">
        <v>268</v>
      </c>
      <c r="V287" t="s">
        <v>268</v>
      </c>
      <c r="W287" t="s">
        <v>3730</v>
      </c>
      <c r="X287" t="s">
        <v>1962</v>
      </c>
      <c r="Y287" t="s">
        <v>280</v>
      </c>
      <c r="Z287" t="s">
        <v>268</v>
      </c>
      <c r="AA287" t="s">
        <v>268</v>
      </c>
      <c r="AB287" t="s">
        <v>268</v>
      </c>
      <c r="AC287" t="s">
        <v>268</v>
      </c>
      <c r="AD287" t="s">
        <v>268</v>
      </c>
      <c r="AE287" t="s">
        <v>287</v>
      </c>
      <c r="AF287" t="s">
        <v>1811</v>
      </c>
      <c r="AG287" t="s">
        <v>875</v>
      </c>
      <c r="AH287" t="s">
        <v>1963</v>
      </c>
      <c r="AI287" t="s">
        <v>1736</v>
      </c>
      <c r="AJ287" t="s">
        <v>268</v>
      </c>
      <c r="AK287" t="s">
        <v>366</v>
      </c>
      <c r="AL287" t="s">
        <v>268</v>
      </c>
      <c r="AM287" t="s">
        <v>268</v>
      </c>
      <c r="AN287" t="s">
        <v>268</v>
      </c>
      <c r="AO287" t="s">
        <v>268</v>
      </c>
      <c r="AP287" t="s">
        <v>268</v>
      </c>
      <c r="AQ287" t="s">
        <v>268</v>
      </c>
      <c r="AR287" t="s">
        <v>268</v>
      </c>
      <c r="AS287" t="s">
        <v>268</v>
      </c>
      <c r="AT287" t="s">
        <v>268</v>
      </c>
      <c r="AU287" t="s">
        <v>268</v>
      </c>
      <c r="AV287" t="s">
        <v>268</v>
      </c>
      <c r="AW287" t="s">
        <v>268</v>
      </c>
      <c r="AX287" t="s">
        <v>268</v>
      </c>
      <c r="AY287" t="s">
        <v>268</v>
      </c>
      <c r="AZ287" t="s">
        <v>268</v>
      </c>
      <c r="BA287" t="s">
        <v>268</v>
      </c>
      <c r="BB287" t="s">
        <v>268</v>
      </c>
      <c r="BC287" t="s">
        <v>268</v>
      </c>
      <c r="BD287" t="s">
        <v>268</v>
      </c>
      <c r="BE287" t="s">
        <v>268</v>
      </c>
      <c r="BF287" t="s">
        <v>268</v>
      </c>
      <c r="BG287" t="s">
        <v>268</v>
      </c>
      <c r="BH287" t="s">
        <v>268</v>
      </c>
      <c r="BI287" t="s">
        <v>268</v>
      </c>
      <c r="BJ287" t="s">
        <v>268</v>
      </c>
      <c r="BK287" t="s">
        <v>268</v>
      </c>
      <c r="BL287" t="s">
        <v>268</v>
      </c>
      <c r="BM287" t="s">
        <v>268</v>
      </c>
      <c r="BN287" t="s">
        <v>268</v>
      </c>
      <c r="BO287" t="s">
        <v>268</v>
      </c>
      <c r="BP287" t="s">
        <v>268</v>
      </c>
      <c r="BQ287" t="s">
        <v>268</v>
      </c>
      <c r="BR287" t="s">
        <v>268</v>
      </c>
      <c r="BS287" t="s">
        <v>268</v>
      </c>
      <c r="BT287" t="s">
        <v>268</v>
      </c>
      <c r="BU287" t="s">
        <v>268</v>
      </c>
      <c r="BV287" t="s">
        <v>268</v>
      </c>
      <c r="BW287" t="s">
        <v>268</v>
      </c>
      <c r="BX287" t="s">
        <v>268</v>
      </c>
      <c r="BY287">
        <v>82.27</v>
      </c>
      <c r="BZ287">
        <v>82.27</v>
      </c>
      <c r="CA287" t="s">
        <v>142</v>
      </c>
      <c r="CB287" s="356">
        <v>122</v>
      </c>
      <c r="CC287" t="s">
        <v>876</v>
      </c>
      <c r="CD287" t="s">
        <v>268</v>
      </c>
      <c r="CE287" t="s">
        <v>268</v>
      </c>
      <c r="CF287" s="356">
        <v>1</v>
      </c>
      <c r="CG287" t="s">
        <v>268</v>
      </c>
      <c r="CH287" t="s">
        <v>268</v>
      </c>
      <c r="CI287" t="s">
        <v>268</v>
      </c>
      <c r="CJ287" t="s">
        <v>268</v>
      </c>
      <c r="CK287" t="s">
        <v>268</v>
      </c>
      <c r="CL287" t="s">
        <v>3733</v>
      </c>
      <c r="CM287" t="s">
        <v>11224</v>
      </c>
      <c r="CN287">
        <v>57.49</v>
      </c>
      <c r="CO287" t="s">
        <v>268</v>
      </c>
      <c r="CP287">
        <v>57.49</v>
      </c>
      <c r="CQ287">
        <v>365</v>
      </c>
      <c r="CR287" t="s">
        <v>878</v>
      </c>
      <c r="CS287" t="s">
        <v>11225</v>
      </c>
      <c r="CT287" t="s">
        <v>11226</v>
      </c>
      <c r="CU287" t="s">
        <v>11227</v>
      </c>
      <c r="CV287" t="s">
        <v>268</v>
      </c>
      <c r="CW287" t="s">
        <v>268</v>
      </c>
      <c r="CX287" t="s">
        <v>268</v>
      </c>
      <c r="CY287" t="s">
        <v>268</v>
      </c>
      <c r="CZ287" t="s">
        <v>268</v>
      </c>
      <c r="DA287" t="s">
        <v>268</v>
      </c>
      <c r="DB287" s="429">
        <f t="shared" si="58"/>
        <v>0</v>
      </c>
      <c r="DC287" s="284">
        <f t="shared" si="59"/>
        <v>0</v>
      </c>
      <c r="DD287" s="284">
        <f t="shared" si="60"/>
        <v>0</v>
      </c>
      <c r="DE287" s="284">
        <f t="shared" si="61"/>
        <v>0</v>
      </c>
      <c r="DF287" s="295">
        <f t="shared" si="62"/>
        <v>82.27</v>
      </c>
      <c r="DG287" s="284">
        <f t="shared" si="63"/>
        <v>0</v>
      </c>
      <c r="DH287" s="284">
        <f t="shared" si="64"/>
        <v>0</v>
      </c>
      <c r="DI287" s="284">
        <f t="shared" si="65"/>
        <v>0</v>
      </c>
      <c r="DJ287" s="284">
        <f t="shared" si="66"/>
        <v>0</v>
      </c>
      <c r="DK287" s="295">
        <f t="shared" si="67"/>
        <v>1</v>
      </c>
      <c r="DL287" s="297">
        <f t="shared" si="68"/>
        <v>1</v>
      </c>
      <c r="DM287" s="430">
        <f>IFERROR(IF(CA287="D",IF(DL287="A dispo.",DF287*VLOOKUP('DATI INPUT'!$F$27,TARIFFE_UD,4,FALSE),DF287*VLOOKUP(DL287,TARIFFE_UD,4,FALSE)),DF287*VLOOKUP(CB287-100,TARIFFE_UND,4,FALSE)),0)</f>
        <v>40.560874942127867</v>
      </c>
      <c r="DN287" s="430">
        <f>IFERROR(IF(CA287="D",IF(DL287="A dispo.",DK287*VLOOKUP('DATI INPUT'!$F$27,TARIFFE_UD,5,FALSE),DK287*VLOOKUP(DL287,TARIFFE_UD,5,FALSE)),DK287*VLOOKUP(CB287-100,TARIFFE_UND,5,FALSE)),0)</f>
        <v>16.930848468833439</v>
      </c>
      <c r="DO287" s="431">
        <f t="shared" si="69"/>
        <v>1.7234109613042392E-3</v>
      </c>
      <c r="DP287" s="299">
        <f>IFERROR(IF(CA287="D",IF(DL287="A dispo.",DF287*VLOOKUP('DATI INPUT'!$F$27,TARIFFE_UD,2,FALSE),DF287*VLOOKUP(DL287,TARIFFE_UD,2,FALSE)),DF287*VLOOKUP(CB287-100,TARIFFE_UND,2,FALSE)),0)</f>
        <v>50.675146128340451</v>
      </c>
      <c r="DQ287" s="299">
        <f>IFERROR(IF(CA287="D",IF(DL287="A dispo.",DK287*VLOOKUP('DATI INPUT'!$F$27,TARIFFE_UD,3,FALSE),DK287*VLOOKUP(DL287,TARIFFE_UD,3,FALSE)),DK287*VLOOKUP(CB287-100,TARIFFE_UND,3,FALSE)),0)</f>
        <v>15.164853048114928</v>
      </c>
      <c r="DR287" s="299">
        <f t="shared" si="70"/>
        <v>65.839999176455379</v>
      </c>
    </row>
    <row r="288" spans="1:122" x14ac:dyDescent="0.25">
      <c r="A288" t="s">
        <v>3734</v>
      </c>
      <c r="B288" t="s">
        <v>3725</v>
      </c>
      <c r="C288" t="s">
        <v>3735</v>
      </c>
      <c r="D288" t="s">
        <v>3726</v>
      </c>
      <c r="E288" t="s">
        <v>268</v>
      </c>
      <c r="F288" t="s">
        <v>156</v>
      </c>
      <c r="G288" t="s">
        <v>3727</v>
      </c>
      <c r="H288" t="s">
        <v>3728</v>
      </c>
      <c r="I288" t="s">
        <v>400</v>
      </c>
      <c r="J288" t="s">
        <v>274</v>
      </c>
      <c r="K288" t="s">
        <v>3729</v>
      </c>
      <c r="L288" t="s">
        <v>303</v>
      </c>
      <c r="M288" t="s">
        <v>3730</v>
      </c>
      <c r="N288" t="s">
        <v>984</v>
      </c>
      <c r="O288" t="s">
        <v>873</v>
      </c>
      <c r="P288" t="s">
        <v>1962</v>
      </c>
      <c r="Q288" t="s">
        <v>280</v>
      </c>
      <c r="R288" t="s">
        <v>268</v>
      </c>
      <c r="S288" t="s">
        <v>268</v>
      </c>
      <c r="T288" t="s">
        <v>268</v>
      </c>
      <c r="U288" t="s">
        <v>268</v>
      </c>
      <c r="V288" t="s">
        <v>268</v>
      </c>
      <c r="W288" t="s">
        <v>3730</v>
      </c>
      <c r="X288" t="s">
        <v>1962</v>
      </c>
      <c r="Y288" t="s">
        <v>280</v>
      </c>
      <c r="Z288" t="s">
        <v>268</v>
      </c>
      <c r="AA288" t="s">
        <v>268</v>
      </c>
      <c r="AB288" t="s">
        <v>268</v>
      </c>
      <c r="AC288" t="s">
        <v>268</v>
      </c>
      <c r="AD288" t="s">
        <v>268</v>
      </c>
      <c r="AE288" t="s">
        <v>287</v>
      </c>
      <c r="AF288" t="s">
        <v>1811</v>
      </c>
      <c r="AG288" t="s">
        <v>875</v>
      </c>
      <c r="AH288" t="s">
        <v>1963</v>
      </c>
      <c r="AI288" t="s">
        <v>1736</v>
      </c>
      <c r="AJ288" t="s">
        <v>268</v>
      </c>
      <c r="AK288" t="s">
        <v>377</v>
      </c>
      <c r="AL288" t="s">
        <v>268</v>
      </c>
      <c r="AM288" t="s">
        <v>268</v>
      </c>
      <c r="AN288" t="s">
        <v>268</v>
      </c>
      <c r="AO288" t="s">
        <v>268</v>
      </c>
      <c r="AP288" t="s">
        <v>268</v>
      </c>
      <c r="AQ288" t="s">
        <v>268</v>
      </c>
      <c r="AR288" t="s">
        <v>268</v>
      </c>
      <c r="AS288" t="s">
        <v>268</v>
      </c>
      <c r="AT288" t="s">
        <v>268</v>
      </c>
      <c r="AU288" t="s">
        <v>268</v>
      </c>
      <c r="AV288" t="s">
        <v>268</v>
      </c>
      <c r="AW288" t="s">
        <v>268</v>
      </c>
      <c r="AX288" t="s">
        <v>268</v>
      </c>
      <c r="AY288" t="s">
        <v>268</v>
      </c>
      <c r="AZ288" t="s">
        <v>268</v>
      </c>
      <c r="BA288" t="s">
        <v>268</v>
      </c>
      <c r="BB288" t="s">
        <v>268</v>
      </c>
      <c r="BC288" t="s">
        <v>268</v>
      </c>
      <c r="BD288" t="s">
        <v>268</v>
      </c>
      <c r="BE288" t="s">
        <v>268</v>
      </c>
      <c r="BF288" t="s">
        <v>268</v>
      </c>
      <c r="BG288" t="s">
        <v>268</v>
      </c>
      <c r="BH288" t="s">
        <v>268</v>
      </c>
      <c r="BI288" t="s">
        <v>268</v>
      </c>
      <c r="BJ288" t="s">
        <v>268</v>
      </c>
      <c r="BK288" t="s">
        <v>268</v>
      </c>
      <c r="BL288" t="s">
        <v>268</v>
      </c>
      <c r="BM288" t="s">
        <v>268</v>
      </c>
      <c r="BN288" t="s">
        <v>268</v>
      </c>
      <c r="BO288" t="s">
        <v>268</v>
      </c>
      <c r="BP288" t="s">
        <v>268</v>
      </c>
      <c r="BQ288" t="s">
        <v>268</v>
      </c>
      <c r="BR288" t="s">
        <v>268</v>
      </c>
      <c r="BS288" t="s">
        <v>268</v>
      </c>
      <c r="BT288" t="s">
        <v>268</v>
      </c>
      <c r="BU288" t="s">
        <v>268</v>
      </c>
      <c r="BV288" t="s">
        <v>268</v>
      </c>
      <c r="BW288" t="s">
        <v>268</v>
      </c>
      <c r="BX288" t="s">
        <v>268</v>
      </c>
      <c r="BY288">
        <v>82</v>
      </c>
      <c r="BZ288">
        <v>82</v>
      </c>
      <c r="CA288" t="s">
        <v>142</v>
      </c>
      <c r="CB288" s="356">
        <v>123</v>
      </c>
      <c r="CC288" t="s">
        <v>1817</v>
      </c>
      <c r="CD288" t="s">
        <v>268</v>
      </c>
      <c r="CE288" t="s">
        <v>268</v>
      </c>
      <c r="CF288" s="356">
        <v>3</v>
      </c>
      <c r="CG288" t="s">
        <v>268</v>
      </c>
      <c r="CH288" t="s">
        <v>268</v>
      </c>
      <c r="CI288" t="s">
        <v>268</v>
      </c>
      <c r="CJ288" t="s">
        <v>268</v>
      </c>
      <c r="CK288" t="s">
        <v>268</v>
      </c>
      <c r="CL288" t="s">
        <v>268</v>
      </c>
      <c r="CM288" t="s">
        <v>11224</v>
      </c>
      <c r="CN288">
        <v>51.98</v>
      </c>
      <c r="CO288" t="s">
        <v>268</v>
      </c>
      <c r="CP288">
        <v>51.98</v>
      </c>
      <c r="CQ288">
        <v>365</v>
      </c>
      <c r="CR288" t="s">
        <v>878</v>
      </c>
      <c r="CS288" t="s">
        <v>11225</v>
      </c>
      <c r="CT288" t="s">
        <v>11226</v>
      </c>
      <c r="CU288" t="s">
        <v>11227</v>
      </c>
      <c r="CV288" t="s">
        <v>268</v>
      </c>
      <c r="CW288" t="s">
        <v>268</v>
      </c>
      <c r="CX288" t="s">
        <v>268</v>
      </c>
      <c r="CY288" t="s">
        <v>268</v>
      </c>
      <c r="CZ288" t="s">
        <v>268</v>
      </c>
      <c r="DA288" t="s">
        <v>268</v>
      </c>
      <c r="DB288" s="429">
        <f t="shared" si="58"/>
        <v>0</v>
      </c>
      <c r="DC288" s="284">
        <f t="shared" si="59"/>
        <v>0</v>
      </c>
      <c r="DD288" s="284">
        <f t="shared" si="60"/>
        <v>0</v>
      </c>
      <c r="DE288" s="284">
        <f t="shared" si="61"/>
        <v>0</v>
      </c>
      <c r="DF288" s="295">
        <f t="shared" si="62"/>
        <v>82</v>
      </c>
      <c r="DG288" s="284">
        <f t="shared" si="63"/>
        <v>1</v>
      </c>
      <c r="DH288" s="284">
        <f t="shared" si="64"/>
        <v>0</v>
      </c>
      <c r="DI288" s="284">
        <f t="shared" si="65"/>
        <v>0</v>
      </c>
      <c r="DJ288" s="284">
        <f t="shared" si="66"/>
        <v>0</v>
      </c>
      <c r="DK288" s="295">
        <f t="shared" si="67"/>
        <v>0</v>
      </c>
      <c r="DL288" s="297">
        <f t="shared" si="68"/>
        <v>3</v>
      </c>
      <c r="DM288" s="430">
        <f>IFERROR(IF(CA288="D",IF(DL288="A dispo.",DF288*VLOOKUP('DATI INPUT'!$F$27,TARIFFE_UD,4,FALSE),DF288*VLOOKUP(DL288,TARIFFE_UD,4,FALSE)),DF288*VLOOKUP(CB288-100,TARIFFE_UND,4,FALSE)),0)</f>
        <v>51.978547478321147</v>
      </c>
      <c r="DN288" s="430">
        <f>IFERROR(IF(CA288="D",IF(DL288="A dispo.",DK288*VLOOKUP('DATI INPUT'!$F$27,TARIFFE_UD,5,FALSE),DK288*VLOOKUP(DL288,TARIFFE_UD,5,FALSE)),DK288*VLOOKUP(CB288-100,TARIFFE_UND,5,FALSE)),0)</f>
        <v>0</v>
      </c>
      <c r="DO288" s="431">
        <f t="shared" si="69"/>
        <v>-1.4525216788499051E-3</v>
      </c>
      <c r="DP288" s="299">
        <f>IFERROR(IF(CA288="D",IF(DL288="A dispo.",DF288*VLOOKUP('DATI INPUT'!$F$27,TARIFFE_UD,2,FALSE),DF288*VLOOKUP(DL288,TARIFFE_UD,2,FALSE)),DF288*VLOOKUP(CB288-100,TARIFFE_UND,2,FALSE)),0)</f>
        <v>64.939932700194916</v>
      </c>
      <c r="DQ288" s="299">
        <f>IFERROR(IF(CA288="D",IF(DL288="A dispo.",DK288*VLOOKUP('DATI INPUT'!$F$27,TARIFFE_UD,3,FALSE),DK288*VLOOKUP(DL288,TARIFFE_UD,3,FALSE)),DK288*VLOOKUP(CB288-100,TARIFFE_UND,3,FALSE)),0)</f>
        <v>0</v>
      </c>
      <c r="DR288" s="299">
        <f t="shared" si="70"/>
        <v>64.939932700194916</v>
      </c>
    </row>
    <row r="289" spans="1:122" x14ac:dyDescent="0.25">
      <c r="A289" t="s">
        <v>11232</v>
      </c>
      <c r="B289" t="s">
        <v>3745</v>
      </c>
      <c r="C289" t="s">
        <v>941</v>
      </c>
      <c r="D289" t="s">
        <v>3746</v>
      </c>
      <c r="E289" t="s">
        <v>268</v>
      </c>
      <c r="F289" t="s">
        <v>156</v>
      </c>
      <c r="G289" t="s">
        <v>3747</v>
      </c>
      <c r="H289" t="s">
        <v>3748</v>
      </c>
      <c r="I289" t="s">
        <v>2550</v>
      </c>
      <c r="J289" t="s">
        <v>274</v>
      </c>
      <c r="K289" t="s">
        <v>3749</v>
      </c>
      <c r="L289" t="s">
        <v>3750</v>
      </c>
      <c r="M289" t="s">
        <v>3751</v>
      </c>
      <c r="N289" t="s">
        <v>1195</v>
      </c>
      <c r="O289" t="s">
        <v>1196</v>
      </c>
      <c r="P289" t="s">
        <v>3752</v>
      </c>
      <c r="Q289" t="s">
        <v>313</v>
      </c>
      <c r="R289" t="s">
        <v>154</v>
      </c>
      <c r="S289" t="s">
        <v>268</v>
      </c>
      <c r="T289" t="s">
        <v>268</v>
      </c>
      <c r="U289" t="s">
        <v>268</v>
      </c>
      <c r="V289" t="s">
        <v>268</v>
      </c>
      <c r="W289" t="s">
        <v>3753</v>
      </c>
      <c r="X289" t="s">
        <v>3754</v>
      </c>
      <c r="Y289" t="s">
        <v>272</v>
      </c>
      <c r="Z289" t="s">
        <v>268</v>
      </c>
      <c r="AA289" t="s">
        <v>268</v>
      </c>
      <c r="AB289" t="s">
        <v>268</v>
      </c>
      <c r="AC289" t="s">
        <v>268</v>
      </c>
      <c r="AD289" t="s">
        <v>268</v>
      </c>
      <c r="AE289" t="s">
        <v>287</v>
      </c>
      <c r="AF289" t="s">
        <v>1811</v>
      </c>
      <c r="AG289" t="s">
        <v>875</v>
      </c>
      <c r="AH289" t="s">
        <v>2047</v>
      </c>
      <c r="AI289" t="s">
        <v>1277</v>
      </c>
      <c r="AJ289" t="s">
        <v>268</v>
      </c>
      <c r="AK289" t="s">
        <v>381</v>
      </c>
      <c r="AL289" t="s">
        <v>268</v>
      </c>
      <c r="AM289" t="s">
        <v>288</v>
      </c>
      <c r="AN289" t="s">
        <v>287</v>
      </c>
      <c r="AO289" t="s">
        <v>1811</v>
      </c>
      <c r="AP289" t="s">
        <v>875</v>
      </c>
      <c r="AQ289" t="s">
        <v>2047</v>
      </c>
      <c r="AR289" t="s">
        <v>1277</v>
      </c>
      <c r="AS289" t="s">
        <v>268</v>
      </c>
      <c r="AT289" t="s">
        <v>377</v>
      </c>
      <c r="AU289" t="s">
        <v>268</v>
      </c>
      <c r="AV289" t="s">
        <v>288</v>
      </c>
      <c r="AW289" t="s">
        <v>268</v>
      </c>
      <c r="AX289" t="s">
        <v>268</v>
      </c>
      <c r="AY289" t="s">
        <v>268</v>
      </c>
      <c r="AZ289" t="s">
        <v>268</v>
      </c>
      <c r="BA289" t="s">
        <v>268</v>
      </c>
      <c r="BB289" t="s">
        <v>268</v>
      </c>
      <c r="BC289" t="s">
        <v>268</v>
      </c>
      <c r="BD289" t="s">
        <v>268</v>
      </c>
      <c r="BE289" t="s">
        <v>268</v>
      </c>
      <c r="BF289" t="s">
        <v>268</v>
      </c>
      <c r="BG289" t="s">
        <v>268</v>
      </c>
      <c r="BH289" t="s">
        <v>268</v>
      </c>
      <c r="BI289" t="s">
        <v>268</v>
      </c>
      <c r="BJ289" t="s">
        <v>268</v>
      </c>
      <c r="BK289" t="s">
        <v>268</v>
      </c>
      <c r="BL289" t="s">
        <v>268</v>
      </c>
      <c r="BM289" t="s">
        <v>268</v>
      </c>
      <c r="BN289" t="s">
        <v>268</v>
      </c>
      <c r="BO289" t="s">
        <v>268</v>
      </c>
      <c r="BP289" t="s">
        <v>268</v>
      </c>
      <c r="BQ289" t="s">
        <v>268</v>
      </c>
      <c r="BR289" t="s">
        <v>268</v>
      </c>
      <c r="BS289" t="s">
        <v>268</v>
      </c>
      <c r="BT289" t="s">
        <v>268</v>
      </c>
      <c r="BU289" t="s">
        <v>268</v>
      </c>
      <c r="BV289" t="s">
        <v>268</v>
      </c>
      <c r="BW289" t="s">
        <v>268</v>
      </c>
      <c r="BX289" t="s">
        <v>268</v>
      </c>
      <c r="BY289">
        <v>57</v>
      </c>
      <c r="BZ289">
        <v>57</v>
      </c>
      <c r="CA289" t="s">
        <v>142</v>
      </c>
      <c r="CB289" s="356">
        <v>122</v>
      </c>
      <c r="CC289" t="s">
        <v>876</v>
      </c>
      <c r="CD289" t="s">
        <v>268</v>
      </c>
      <c r="CE289" t="s">
        <v>268</v>
      </c>
      <c r="CF289" t="s">
        <v>268</v>
      </c>
      <c r="CG289" t="s">
        <v>268</v>
      </c>
      <c r="CH289" t="s">
        <v>268</v>
      </c>
      <c r="CI289" t="s">
        <v>268</v>
      </c>
      <c r="CJ289" t="s">
        <v>268</v>
      </c>
      <c r="CK289" t="s">
        <v>268</v>
      </c>
      <c r="CL289" t="s">
        <v>11233</v>
      </c>
      <c r="CM289" t="s">
        <v>11224</v>
      </c>
      <c r="CN289">
        <v>103.53</v>
      </c>
      <c r="CO289" t="s">
        <v>268</v>
      </c>
      <c r="CP289">
        <v>103.53</v>
      </c>
      <c r="CQ289">
        <v>365</v>
      </c>
      <c r="CR289" t="s">
        <v>878</v>
      </c>
      <c r="CS289" t="s">
        <v>11225</v>
      </c>
      <c r="CT289" t="s">
        <v>11226</v>
      </c>
      <c r="CU289" t="s">
        <v>11227</v>
      </c>
      <c r="CV289" t="s">
        <v>268</v>
      </c>
      <c r="CW289" t="s">
        <v>268</v>
      </c>
      <c r="CX289" t="s">
        <v>268</v>
      </c>
      <c r="CY289" t="s">
        <v>268</v>
      </c>
      <c r="CZ289" t="s">
        <v>268</v>
      </c>
      <c r="DA289" t="s">
        <v>268</v>
      </c>
      <c r="DB289" s="429">
        <f t="shared" si="58"/>
        <v>0</v>
      </c>
      <c r="DC289" s="284">
        <f t="shared" si="59"/>
        <v>0</v>
      </c>
      <c r="DD289" s="284">
        <f t="shared" si="60"/>
        <v>0</v>
      </c>
      <c r="DE289" s="284">
        <f t="shared" si="61"/>
        <v>0</v>
      </c>
      <c r="DF289" s="295">
        <f t="shared" si="62"/>
        <v>57</v>
      </c>
      <c r="DG289" s="284">
        <f t="shared" si="63"/>
        <v>0</v>
      </c>
      <c r="DH289" s="284">
        <f t="shared" si="64"/>
        <v>0</v>
      </c>
      <c r="DI289" s="284">
        <f t="shared" si="65"/>
        <v>0</v>
      </c>
      <c r="DJ289" s="284">
        <f t="shared" si="66"/>
        <v>0</v>
      </c>
      <c r="DK289" s="295">
        <f t="shared" si="67"/>
        <v>1</v>
      </c>
      <c r="DL289" s="297" t="str">
        <f t="shared" si="68"/>
        <v>A dispo.</v>
      </c>
      <c r="DM289" s="430">
        <f>IFERROR(IF(CA289="D",IF(DL289="A dispo.",DF289*VLOOKUP('DATI INPUT'!$F$27,TARIFFE_UD,4,FALSE),DF289*VLOOKUP(DL289,TARIFFE_UD,4,FALSE)),DF289*VLOOKUP(CB289-100,TARIFFE_UND,4,FALSE)),0)</f>
        <v>36.131429344686651</v>
      </c>
      <c r="DN289" s="430">
        <f>IFERROR(IF(CA289="D",IF(DL289="A dispo.",DK289*VLOOKUP('DATI INPUT'!$F$27,TARIFFE_UD,5,FALSE),DK289*VLOOKUP(DL289,TARIFFE_UD,5,FALSE)),DK289*VLOOKUP(CB289-100,TARIFFE_UND,5,FALSE)),0)</f>
        <v>67.397800635548478</v>
      </c>
      <c r="DO289" s="431">
        <f t="shared" si="69"/>
        <v>-7.7001976487167667E-4</v>
      </c>
      <c r="DP289" s="299">
        <f>IFERROR(IF(CA289="D",IF(DL289="A dispo.",DF289*VLOOKUP('DATI INPUT'!$F$27,TARIFFE_UD,2,FALSE),DF289*VLOOKUP(DL289,TARIFFE_UD,2,FALSE)),DF289*VLOOKUP(CB289-100,TARIFFE_UND,2,FALSE)),0)</f>
        <v>45.141172730623296</v>
      </c>
      <c r="DQ289" s="299">
        <f>IFERROR(IF(CA289="D",IF(DL289="A dispo.",DK289*VLOOKUP('DATI INPUT'!$F$27,TARIFFE_UD,3,FALSE),DK289*VLOOKUP(DL289,TARIFFE_UD,3,FALSE)),DK289*VLOOKUP(CB289-100,TARIFFE_UND,3,FALSE)),0)</f>
        <v>60.367780403072892</v>
      </c>
      <c r="DR289" s="299">
        <f t="shared" si="70"/>
        <v>105.5089531336962</v>
      </c>
    </row>
    <row r="290" spans="1:122" x14ac:dyDescent="0.25">
      <c r="A290" t="s">
        <v>3755</v>
      </c>
      <c r="B290" t="s">
        <v>3756</v>
      </c>
      <c r="C290" t="s">
        <v>3757</v>
      </c>
      <c r="D290" t="s">
        <v>3758</v>
      </c>
      <c r="E290" t="s">
        <v>268</v>
      </c>
      <c r="F290" t="s">
        <v>156</v>
      </c>
      <c r="G290" t="s">
        <v>3759</v>
      </c>
      <c r="H290" t="s">
        <v>3307</v>
      </c>
      <c r="I290" t="s">
        <v>3760</v>
      </c>
      <c r="J290" t="s">
        <v>274</v>
      </c>
      <c r="K290" t="s">
        <v>3761</v>
      </c>
      <c r="L290" t="s">
        <v>960</v>
      </c>
      <c r="M290" t="s">
        <v>3762</v>
      </c>
      <c r="N290" t="s">
        <v>984</v>
      </c>
      <c r="O290" t="s">
        <v>873</v>
      </c>
      <c r="P290" t="s">
        <v>1934</v>
      </c>
      <c r="Q290" t="s">
        <v>463</v>
      </c>
      <c r="R290" t="s">
        <v>268</v>
      </c>
      <c r="S290" t="s">
        <v>268</v>
      </c>
      <c r="T290" t="s">
        <v>268</v>
      </c>
      <c r="U290" t="s">
        <v>268</v>
      </c>
      <c r="V290" t="s">
        <v>268</v>
      </c>
      <c r="W290" t="s">
        <v>3762</v>
      </c>
      <c r="X290" t="s">
        <v>1934</v>
      </c>
      <c r="Y290" t="s">
        <v>463</v>
      </c>
      <c r="Z290" t="s">
        <v>268</v>
      </c>
      <c r="AA290" t="s">
        <v>268</v>
      </c>
      <c r="AB290" t="s">
        <v>268</v>
      </c>
      <c r="AC290" t="s">
        <v>268</v>
      </c>
      <c r="AD290" t="s">
        <v>268</v>
      </c>
      <c r="AE290" t="s">
        <v>287</v>
      </c>
      <c r="AF290" t="s">
        <v>1811</v>
      </c>
      <c r="AG290" t="s">
        <v>875</v>
      </c>
      <c r="AH290" t="s">
        <v>1935</v>
      </c>
      <c r="AI290" t="s">
        <v>955</v>
      </c>
      <c r="AJ290" t="s">
        <v>268</v>
      </c>
      <c r="AK290" t="s">
        <v>377</v>
      </c>
      <c r="AL290" t="s">
        <v>268</v>
      </c>
      <c r="AM290" t="s">
        <v>268</v>
      </c>
      <c r="AN290" t="s">
        <v>268</v>
      </c>
      <c r="AO290" t="s">
        <v>268</v>
      </c>
      <c r="AP290" t="s">
        <v>268</v>
      </c>
      <c r="AQ290" t="s">
        <v>268</v>
      </c>
      <c r="AR290" t="s">
        <v>268</v>
      </c>
      <c r="AS290" t="s">
        <v>268</v>
      </c>
      <c r="AT290" t="s">
        <v>268</v>
      </c>
      <c r="AU290" t="s">
        <v>268</v>
      </c>
      <c r="AV290" t="s">
        <v>268</v>
      </c>
      <c r="AW290" t="s">
        <v>268</v>
      </c>
      <c r="AX290" t="s">
        <v>268</v>
      </c>
      <c r="AY290" t="s">
        <v>268</v>
      </c>
      <c r="AZ290" t="s">
        <v>268</v>
      </c>
      <c r="BA290" t="s">
        <v>268</v>
      </c>
      <c r="BB290" t="s">
        <v>268</v>
      </c>
      <c r="BC290" t="s">
        <v>268</v>
      </c>
      <c r="BD290" t="s">
        <v>268</v>
      </c>
      <c r="BE290" t="s">
        <v>268</v>
      </c>
      <c r="BF290" t="s">
        <v>268</v>
      </c>
      <c r="BG290" t="s">
        <v>268</v>
      </c>
      <c r="BH290" t="s">
        <v>268</v>
      </c>
      <c r="BI290" t="s">
        <v>268</v>
      </c>
      <c r="BJ290" t="s">
        <v>268</v>
      </c>
      <c r="BK290" t="s">
        <v>268</v>
      </c>
      <c r="BL290" t="s">
        <v>268</v>
      </c>
      <c r="BM290" t="s">
        <v>268</v>
      </c>
      <c r="BN290" t="s">
        <v>268</v>
      </c>
      <c r="BO290" t="s">
        <v>268</v>
      </c>
      <c r="BP290" t="s">
        <v>268</v>
      </c>
      <c r="BQ290" t="s">
        <v>268</v>
      </c>
      <c r="BR290" t="s">
        <v>268</v>
      </c>
      <c r="BS290" t="s">
        <v>268</v>
      </c>
      <c r="BT290" t="s">
        <v>268</v>
      </c>
      <c r="BU290" t="s">
        <v>268</v>
      </c>
      <c r="BV290" t="s">
        <v>268</v>
      </c>
      <c r="BW290" t="s">
        <v>268</v>
      </c>
      <c r="BX290" t="s">
        <v>268</v>
      </c>
      <c r="BY290">
        <v>132</v>
      </c>
      <c r="BZ290">
        <v>132</v>
      </c>
      <c r="CA290" t="s">
        <v>142</v>
      </c>
      <c r="CB290" s="356">
        <v>122</v>
      </c>
      <c r="CC290" t="s">
        <v>876</v>
      </c>
      <c r="CD290" t="s">
        <v>268</v>
      </c>
      <c r="CE290" t="s">
        <v>268</v>
      </c>
      <c r="CF290" s="356">
        <v>2</v>
      </c>
      <c r="CG290" t="s">
        <v>268</v>
      </c>
      <c r="CH290" t="s">
        <v>268</v>
      </c>
      <c r="CI290" t="s">
        <v>268</v>
      </c>
      <c r="CJ290" t="s">
        <v>268</v>
      </c>
      <c r="CK290" t="s">
        <v>268</v>
      </c>
      <c r="CL290" t="s">
        <v>268</v>
      </c>
      <c r="CM290" t="s">
        <v>11224</v>
      </c>
      <c r="CN290">
        <v>127.37</v>
      </c>
      <c r="CO290" t="s">
        <v>268</v>
      </c>
      <c r="CP290">
        <v>127.37</v>
      </c>
      <c r="CQ290">
        <v>365</v>
      </c>
      <c r="CR290" t="s">
        <v>878</v>
      </c>
      <c r="CS290" t="s">
        <v>11225</v>
      </c>
      <c r="CT290" t="s">
        <v>11226</v>
      </c>
      <c r="CU290" t="s">
        <v>11227</v>
      </c>
      <c r="CV290" t="s">
        <v>268</v>
      </c>
      <c r="CW290" t="s">
        <v>268</v>
      </c>
      <c r="CX290" t="s">
        <v>268</v>
      </c>
      <c r="CY290" t="s">
        <v>268</v>
      </c>
      <c r="CZ290" t="s">
        <v>268</v>
      </c>
      <c r="DA290" t="s">
        <v>268</v>
      </c>
      <c r="DB290" s="429">
        <f t="shared" si="58"/>
        <v>0</v>
      </c>
      <c r="DC290" s="284">
        <f t="shared" si="59"/>
        <v>0</v>
      </c>
      <c r="DD290" s="284">
        <f t="shared" si="60"/>
        <v>0</v>
      </c>
      <c r="DE290" s="284">
        <f t="shared" si="61"/>
        <v>0</v>
      </c>
      <c r="DF290" s="295">
        <f t="shared" si="62"/>
        <v>132</v>
      </c>
      <c r="DG290" s="284">
        <f t="shared" si="63"/>
        <v>0</v>
      </c>
      <c r="DH290" s="284">
        <f t="shared" si="64"/>
        <v>0</v>
      </c>
      <c r="DI290" s="284">
        <f t="shared" si="65"/>
        <v>0</v>
      </c>
      <c r="DJ290" s="284">
        <f t="shared" si="66"/>
        <v>0</v>
      </c>
      <c r="DK290" s="295">
        <f t="shared" si="67"/>
        <v>1</v>
      </c>
      <c r="DL290" s="297">
        <f t="shared" si="68"/>
        <v>2</v>
      </c>
      <c r="DM290" s="430">
        <f>IFERROR(IF(CA290="D",IF(DL290="A dispo.",DF290*VLOOKUP('DATI INPUT'!$F$27,TARIFFE_UD,4,FALSE),DF290*VLOOKUP(DL290,TARIFFE_UD,4,FALSE)),DF290*VLOOKUP(CB290-100,TARIFFE_UND,4,FALSE)),0)</f>
        <v>75.925303769146623</v>
      </c>
      <c r="DN290" s="430">
        <f>IFERROR(IF(CA290="D",IF(DL290="A dispo.",DK290*VLOOKUP('DATI INPUT'!$F$27,TARIFFE_UD,5,FALSE),DK290*VLOOKUP(DL290,TARIFFE_UD,5,FALSE)),DK290*VLOOKUP(CB290-100,TARIFFE_UND,5,FALSE)),0)</f>
        <v>51.443731886070836</v>
      </c>
      <c r="DO290" s="431">
        <f t="shared" si="69"/>
        <v>-9.6434478254536771E-4</v>
      </c>
      <c r="DP290" s="299">
        <f>IFERROR(IF(CA290="D",IF(DL290="A dispo.",DF290*VLOOKUP('DATI INPUT'!$F$27,TARIFFE_UD,2,FALSE),DF290*VLOOKUP(DL290,TARIFFE_UD,2,FALSE)),DF290*VLOOKUP(CB290-100,TARIFFE_UND,2,FALSE)),0)</f>
        <v>94.858058876436502</v>
      </c>
      <c r="DQ290" s="299">
        <f>IFERROR(IF(CA290="D",IF(DL290="A dispo.",DK290*VLOOKUP('DATI INPUT'!$F$27,TARIFFE_UD,3,FALSE),DK290*VLOOKUP(DL290,TARIFFE_UD,3,FALSE)),DK290*VLOOKUP(CB290-100,TARIFFE_UND,3,FALSE)),0)</f>
        <v>46.077822723118445</v>
      </c>
      <c r="DR290" s="299">
        <f t="shared" si="70"/>
        <v>140.93588159955493</v>
      </c>
    </row>
    <row r="291" spans="1:122" x14ac:dyDescent="0.25">
      <c r="A291" t="s">
        <v>10860</v>
      </c>
      <c r="B291" t="s">
        <v>3756</v>
      </c>
      <c r="C291" t="s">
        <v>3764</v>
      </c>
      <c r="D291" t="s">
        <v>3758</v>
      </c>
      <c r="E291" t="s">
        <v>268</v>
      </c>
      <c r="F291" t="s">
        <v>156</v>
      </c>
      <c r="G291" t="s">
        <v>3759</v>
      </c>
      <c r="H291" t="s">
        <v>3307</v>
      </c>
      <c r="I291" t="s">
        <v>3760</v>
      </c>
      <c r="J291" t="s">
        <v>274</v>
      </c>
      <c r="K291" t="s">
        <v>3761</v>
      </c>
      <c r="L291" t="s">
        <v>960</v>
      </c>
      <c r="M291" t="s">
        <v>3762</v>
      </c>
      <c r="N291" t="s">
        <v>984</v>
      </c>
      <c r="O291" t="s">
        <v>873</v>
      </c>
      <c r="P291" t="s">
        <v>1934</v>
      </c>
      <c r="Q291" t="s">
        <v>463</v>
      </c>
      <c r="R291" t="s">
        <v>268</v>
      </c>
      <c r="S291" t="s">
        <v>268</v>
      </c>
      <c r="T291" t="s">
        <v>268</v>
      </c>
      <c r="U291" t="s">
        <v>268</v>
      </c>
      <c r="V291" t="s">
        <v>268</v>
      </c>
      <c r="W291" t="s">
        <v>3762</v>
      </c>
      <c r="X291" t="s">
        <v>1934</v>
      </c>
      <c r="Y291" t="s">
        <v>463</v>
      </c>
      <c r="Z291" t="s">
        <v>268</v>
      </c>
      <c r="AA291" t="s">
        <v>268</v>
      </c>
      <c r="AB291" t="s">
        <v>268</v>
      </c>
      <c r="AC291" t="s">
        <v>268</v>
      </c>
      <c r="AD291" t="s">
        <v>268</v>
      </c>
      <c r="AE291" t="s">
        <v>287</v>
      </c>
      <c r="AF291" t="s">
        <v>1811</v>
      </c>
      <c r="AG291" t="s">
        <v>875</v>
      </c>
      <c r="AH291" t="s">
        <v>1935</v>
      </c>
      <c r="AI291" t="s">
        <v>955</v>
      </c>
      <c r="AJ291" t="s">
        <v>268</v>
      </c>
      <c r="AK291" t="s">
        <v>366</v>
      </c>
      <c r="AL291" t="s">
        <v>268</v>
      </c>
      <c r="AM291" t="s">
        <v>268</v>
      </c>
      <c r="AN291" t="s">
        <v>268</v>
      </c>
      <c r="AO291" t="s">
        <v>268</v>
      </c>
      <c r="AP291" t="s">
        <v>268</v>
      </c>
      <c r="AQ291" t="s">
        <v>268</v>
      </c>
      <c r="AR291" t="s">
        <v>268</v>
      </c>
      <c r="AS291" t="s">
        <v>268</v>
      </c>
      <c r="AT291" t="s">
        <v>268</v>
      </c>
      <c r="AU291" t="s">
        <v>268</v>
      </c>
      <c r="AV291" t="s">
        <v>268</v>
      </c>
      <c r="AW291" t="s">
        <v>268</v>
      </c>
      <c r="AX291" t="s">
        <v>268</v>
      </c>
      <c r="AY291" t="s">
        <v>268</v>
      </c>
      <c r="AZ291" t="s">
        <v>268</v>
      </c>
      <c r="BA291" t="s">
        <v>268</v>
      </c>
      <c r="BB291" t="s">
        <v>268</v>
      </c>
      <c r="BC291" t="s">
        <v>268</v>
      </c>
      <c r="BD291" t="s">
        <v>268</v>
      </c>
      <c r="BE291" t="s">
        <v>268</v>
      </c>
      <c r="BF291" t="s">
        <v>268</v>
      </c>
      <c r="BG291" t="s">
        <v>268</v>
      </c>
      <c r="BH291" t="s">
        <v>268</v>
      </c>
      <c r="BI291" t="s">
        <v>268</v>
      </c>
      <c r="BJ291" t="s">
        <v>268</v>
      </c>
      <c r="BK291" t="s">
        <v>268</v>
      </c>
      <c r="BL291" t="s">
        <v>268</v>
      </c>
      <c r="BM291" t="s">
        <v>268</v>
      </c>
      <c r="BN291" t="s">
        <v>268</v>
      </c>
      <c r="BO291" t="s">
        <v>268</v>
      </c>
      <c r="BP291" t="s">
        <v>268</v>
      </c>
      <c r="BQ291" t="s">
        <v>268</v>
      </c>
      <c r="BR291" t="s">
        <v>268</v>
      </c>
      <c r="BS291" t="s">
        <v>268</v>
      </c>
      <c r="BT291" t="s">
        <v>268</v>
      </c>
      <c r="BU291" t="s">
        <v>268</v>
      </c>
      <c r="BV291" t="s">
        <v>268</v>
      </c>
      <c r="BW291" t="s">
        <v>268</v>
      </c>
      <c r="BX291" t="s">
        <v>268</v>
      </c>
      <c r="BY291">
        <v>40</v>
      </c>
      <c r="BZ291">
        <v>40</v>
      </c>
      <c r="CA291" t="s">
        <v>143</v>
      </c>
      <c r="CB291" s="356">
        <v>109</v>
      </c>
      <c r="CC291" t="s">
        <v>10844</v>
      </c>
      <c r="CD291" t="s">
        <v>268</v>
      </c>
      <c r="CE291" t="s">
        <v>268</v>
      </c>
      <c r="CF291" t="s">
        <v>268</v>
      </c>
      <c r="CG291" t="s">
        <v>11228</v>
      </c>
      <c r="CH291" t="s">
        <v>268</v>
      </c>
      <c r="CI291" t="s">
        <v>268</v>
      </c>
      <c r="CJ291" t="s">
        <v>268</v>
      </c>
      <c r="CK291" t="s">
        <v>268</v>
      </c>
      <c r="CL291" t="s">
        <v>10846</v>
      </c>
      <c r="CM291" t="s">
        <v>11224</v>
      </c>
      <c r="CN291">
        <v>57.79</v>
      </c>
      <c r="CO291" t="s">
        <v>268</v>
      </c>
      <c r="CP291">
        <v>57.79</v>
      </c>
      <c r="CQ291">
        <v>365</v>
      </c>
      <c r="CR291" t="s">
        <v>878</v>
      </c>
      <c r="CS291" t="s">
        <v>11225</v>
      </c>
      <c r="CT291" t="s">
        <v>11226</v>
      </c>
      <c r="CU291" t="s">
        <v>11227</v>
      </c>
      <c r="CV291" t="s">
        <v>268</v>
      </c>
      <c r="CW291" t="s">
        <v>268</v>
      </c>
      <c r="CX291" t="s">
        <v>268</v>
      </c>
      <c r="CY291" t="s">
        <v>268</v>
      </c>
      <c r="CZ291" t="s">
        <v>268</v>
      </c>
      <c r="DA291" t="s">
        <v>268</v>
      </c>
      <c r="DB291" s="429">
        <f t="shared" si="58"/>
        <v>0</v>
      </c>
      <c r="DC291" s="284">
        <f t="shared" si="59"/>
        <v>0</v>
      </c>
      <c r="DD291" s="284">
        <f t="shared" si="60"/>
        <v>0</v>
      </c>
      <c r="DE291" s="284">
        <f t="shared" si="61"/>
        <v>0</v>
      </c>
      <c r="DF291" s="295">
        <f t="shared" si="62"/>
        <v>40</v>
      </c>
      <c r="DG291" s="284">
        <f t="shared" si="63"/>
        <v>0</v>
      </c>
      <c r="DH291" s="284">
        <f t="shared" si="64"/>
        <v>0</v>
      </c>
      <c r="DI291" s="284">
        <f t="shared" si="65"/>
        <v>0</v>
      </c>
      <c r="DJ291" s="284">
        <f t="shared" si="66"/>
        <v>0</v>
      </c>
      <c r="DK291" s="295">
        <f t="shared" si="67"/>
        <v>40</v>
      </c>
      <c r="DL291" s="297" t="str">
        <f t="shared" si="68"/>
        <v/>
      </c>
      <c r="DM291" s="430">
        <f>IFERROR(IF(CA291="D",IF(DL291="A dispo.",DF291*VLOOKUP('DATI INPUT'!$F$27,TARIFFE_UD,4,FALSE),DF291*VLOOKUP(DL291,TARIFFE_UD,4,FALSE)),DF291*VLOOKUP(CB291-100,TARIFFE_UND,4,FALSE)),0)</f>
        <v>9.5261147532013286</v>
      </c>
      <c r="DN291" s="430">
        <f>IFERROR(IF(CA291="D",IF(DL291="A dispo.",DK291*VLOOKUP('DATI INPUT'!$F$27,TARIFFE_UD,5,FALSE),DK291*VLOOKUP(DL291,TARIFFE_UD,5,FALSE)),DK291*VLOOKUP(CB291-100,TARIFFE_UND,5,FALSE)),0)</f>
        <v>48.262398309809164</v>
      </c>
      <c r="DO291" s="431">
        <f t="shared" si="69"/>
        <v>-1.4869369895080808E-3</v>
      </c>
      <c r="DP291" s="299">
        <f>IFERROR(IF(CA291="D",IF(DL291="A dispo.",DF291*VLOOKUP('DATI INPUT'!$F$27,TARIFFE_UD,2,FALSE),DF291*VLOOKUP(DL291,TARIFFE_UD,2,FALSE)),DF291*VLOOKUP(CB291-100,TARIFFE_UND,2,FALSE)),0)</f>
        <v>13.471390230725273</v>
      </c>
      <c r="DQ291" s="299">
        <f>IFERROR(IF(CA291="D",IF(DL291="A dispo.",DK291*VLOOKUP('DATI INPUT'!$F$27,TARIFFE_UD,3,FALSE),DK291*VLOOKUP(DL291,TARIFFE_UD,3,FALSE)),DK291*VLOOKUP(CB291-100,TARIFFE_UND,3,FALSE)),0)</f>
        <v>48.962822056998327</v>
      </c>
      <c r="DR291" s="299">
        <f t="shared" si="70"/>
        <v>62.434212287723597</v>
      </c>
    </row>
    <row r="292" spans="1:122" x14ac:dyDescent="0.25">
      <c r="A292" t="s">
        <v>3765</v>
      </c>
      <c r="B292" t="s">
        <v>1274</v>
      </c>
      <c r="C292" t="s">
        <v>3766</v>
      </c>
      <c r="D292" t="s">
        <v>3767</v>
      </c>
      <c r="E292" t="s">
        <v>268</v>
      </c>
      <c r="F292" t="s">
        <v>156</v>
      </c>
      <c r="G292" t="s">
        <v>3768</v>
      </c>
      <c r="H292" t="s">
        <v>3769</v>
      </c>
      <c r="I292" t="s">
        <v>365</v>
      </c>
      <c r="J292" t="s">
        <v>274</v>
      </c>
      <c r="K292" t="s">
        <v>3770</v>
      </c>
      <c r="L292" t="s">
        <v>3771</v>
      </c>
      <c r="M292" t="s">
        <v>3772</v>
      </c>
      <c r="N292" t="s">
        <v>984</v>
      </c>
      <c r="O292" t="s">
        <v>873</v>
      </c>
      <c r="P292" t="s">
        <v>1934</v>
      </c>
      <c r="Q292" t="s">
        <v>488</v>
      </c>
      <c r="R292" t="s">
        <v>268</v>
      </c>
      <c r="S292" t="s">
        <v>268</v>
      </c>
      <c r="T292" t="s">
        <v>268</v>
      </c>
      <c r="U292" t="s">
        <v>268</v>
      </c>
      <c r="V292" t="s">
        <v>268</v>
      </c>
      <c r="W292" t="s">
        <v>3772</v>
      </c>
      <c r="X292" t="s">
        <v>1934</v>
      </c>
      <c r="Y292" t="s">
        <v>488</v>
      </c>
      <c r="Z292" t="s">
        <v>268</v>
      </c>
      <c r="AA292" t="s">
        <v>268</v>
      </c>
      <c r="AB292" t="s">
        <v>268</v>
      </c>
      <c r="AC292" t="s">
        <v>268</v>
      </c>
      <c r="AD292" t="s">
        <v>268</v>
      </c>
      <c r="AE292" t="s">
        <v>287</v>
      </c>
      <c r="AF292" t="s">
        <v>1811</v>
      </c>
      <c r="AG292" t="s">
        <v>268</v>
      </c>
      <c r="AH292" t="s">
        <v>1935</v>
      </c>
      <c r="AI292" t="s">
        <v>3773</v>
      </c>
      <c r="AJ292" t="s">
        <v>268</v>
      </c>
      <c r="AK292" t="s">
        <v>410</v>
      </c>
      <c r="AL292" t="s">
        <v>268</v>
      </c>
      <c r="AM292" t="s">
        <v>288</v>
      </c>
      <c r="AN292" t="s">
        <v>268</v>
      </c>
      <c r="AO292" t="s">
        <v>268</v>
      </c>
      <c r="AP292" t="s">
        <v>268</v>
      </c>
      <c r="AQ292" t="s">
        <v>268</v>
      </c>
      <c r="AR292" t="s">
        <v>268</v>
      </c>
      <c r="AS292" t="s">
        <v>268</v>
      </c>
      <c r="AT292" t="s">
        <v>268</v>
      </c>
      <c r="AU292" t="s">
        <v>268</v>
      </c>
      <c r="AV292" t="s">
        <v>268</v>
      </c>
      <c r="AW292" t="s">
        <v>268</v>
      </c>
      <c r="AX292" t="s">
        <v>268</v>
      </c>
      <c r="AY292" t="s">
        <v>268</v>
      </c>
      <c r="AZ292" t="s">
        <v>268</v>
      </c>
      <c r="BA292" t="s">
        <v>268</v>
      </c>
      <c r="BB292" t="s">
        <v>268</v>
      </c>
      <c r="BC292" t="s">
        <v>268</v>
      </c>
      <c r="BD292" t="s">
        <v>268</v>
      </c>
      <c r="BE292" t="s">
        <v>268</v>
      </c>
      <c r="BF292" t="s">
        <v>268</v>
      </c>
      <c r="BG292" t="s">
        <v>268</v>
      </c>
      <c r="BH292" t="s">
        <v>268</v>
      </c>
      <c r="BI292" t="s">
        <v>268</v>
      </c>
      <c r="BJ292" t="s">
        <v>268</v>
      </c>
      <c r="BK292" t="s">
        <v>268</v>
      </c>
      <c r="BL292" t="s">
        <v>268</v>
      </c>
      <c r="BM292" t="s">
        <v>268</v>
      </c>
      <c r="BN292" t="s">
        <v>268</v>
      </c>
      <c r="BO292" t="s">
        <v>268</v>
      </c>
      <c r="BP292" t="s">
        <v>268</v>
      </c>
      <c r="BQ292" t="s">
        <v>268</v>
      </c>
      <c r="BR292" t="s">
        <v>268</v>
      </c>
      <c r="BS292" t="s">
        <v>268</v>
      </c>
      <c r="BT292" t="s">
        <v>268</v>
      </c>
      <c r="BU292" t="s">
        <v>268</v>
      </c>
      <c r="BV292" t="s">
        <v>268</v>
      </c>
      <c r="BW292" t="s">
        <v>268</v>
      </c>
      <c r="BX292" t="s">
        <v>268</v>
      </c>
      <c r="BY292">
        <v>111</v>
      </c>
      <c r="BZ292">
        <v>111</v>
      </c>
      <c r="CA292" t="s">
        <v>142</v>
      </c>
      <c r="CB292" s="356">
        <v>122</v>
      </c>
      <c r="CC292" t="s">
        <v>876</v>
      </c>
      <c r="CD292" t="s">
        <v>268</v>
      </c>
      <c r="CE292" t="s">
        <v>268</v>
      </c>
      <c r="CF292" s="356">
        <v>2</v>
      </c>
      <c r="CG292" t="s">
        <v>268</v>
      </c>
      <c r="CH292" t="s">
        <v>268</v>
      </c>
      <c r="CI292" t="s">
        <v>268</v>
      </c>
      <c r="CJ292" t="s">
        <v>268</v>
      </c>
      <c r="CK292" t="s">
        <v>268</v>
      </c>
      <c r="CL292" t="s">
        <v>268</v>
      </c>
      <c r="CM292" t="s">
        <v>11224</v>
      </c>
      <c r="CN292">
        <v>115.29</v>
      </c>
      <c r="CO292" t="s">
        <v>268</v>
      </c>
      <c r="CP292">
        <v>115.29</v>
      </c>
      <c r="CQ292">
        <v>365</v>
      </c>
      <c r="CR292" t="s">
        <v>878</v>
      </c>
      <c r="CS292" t="s">
        <v>11225</v>
      </c>
      <c r="CT292" t="s">
        <v>11226</v>
      </c>
      <c r="CU292" t="s">
        <v>11227</v>
      </c>
      <c r="CV292" t="s">
        <v>268</v>
      </c>
      <c r="CW292" t="s">
        <v>268</v>
      </c>
      <c r="CX292" t="s">
        <v>268</v>
      </c>
      <c r="CY292" t="s">
        <v>268</v>
      </c>
      <c r="CZ292" t="s">
        <v>268</v>
      </c>
      <c r="DA292" t="s">
        <v>268</v>
      </c>
      <c r="DB292" s="429">
        <f t="shared" si="58"/>
        <v>0</v>
      </c>
      <c r="DC292" s="284">
        <f t="shared" si="59"/>
        <v>0</v>
      </c>
      <c r="DD292" s="284">
        <f t="shared" si="60"/>
        <v>0</v>
      </c>
      <c r="DE292" s="284">
        <f t="shared" si="61"/>
        <v>0</v>
      </c>
      <c r="DF292" s="295">
        <f t="shared" si="62"/>
        <v>111.00000000000001</v>
      </c>
      <c r="DG292" s="284">
        <f t="shared" si="63"/>
        <v>0</v>
      </c>
      <c r="DH292" s="284">
        <f t="shared" si="64"/>
        <v>0</v>
      </c>
      <c r="DI292" s="284">
        <f t="shared" si="65"/>
        <v>0</v>
      </c>
      <c r="DJ292" s="284">
        <f t="shared" si="66"/>
        <v>0</v>
      </c>
      <c r="DK292" s="295">
        <f t="shared" si="67"/>
        <v>1</v>
      </c>
      <c r="DL292" s="297">
        <f t="shared" si="68"/>
        <v>2</v>
      </c>
      <c r="DM292" s="430">
        <f>IFERROR(IF(CA292="D",IF(DL292="A dispo.",DF292*VLOOKUP('DATI INPUT'!$F$27,TARIFFE_UD,4,FALSE),DF292*VLOOKUP(DL292,TARIFFE_UD,4,FALSE)),DF292*VLOOKUP(CB292-100,TARIFFE_UND,4,FALSE)),0)</f>
        <v>63.846278169509667</v>
      </c>
      <c r="DN292" s="430">
        <f>IFERROR(IF(CA292="D",IF(DL292="A dispo.",DK292*VLOOKUP('DATI INPUT'!$F$27,TARIFFE_UD,5,FALSE),DK292*VLOOKUP(DL292,TARIFFE_UD,5,FALSE)),DK292*VLOOKUP(CB292-100,TARIFFE_UND,5,FALSE)),0)</f>
        <v>51.443731886070836</v>
      </c>
      <c r="DO292" s="431">
        <f t="shared" si="69"/>
        <v>1.005558048916555E-5</v>
      </c>
      <c r="DP292" s="299">
        <f>IFERROR(IF(CA292="D",IF(DL292="A dispo.",DF292*VLOOKUP('DATI INPUT'!$F$27,TARIFFE_UD,2,FALSE),DF292*VLOOKUP(DL292,TARIFFE_UD,2,FALSE)),DF292*VLOOKUP(CB292-100,TARIFFE_UND,2,FALSE)),0)</f>
        <v>79.76700405518524</v>
      </c>
      <c r="DQ292" s="299">
        <f>IFERROR(IF(CA292="D",IF(DL292="A dispo.",DK292*VLOOKUP('DATI INPUT'!$F$27,TARIFFE_UD,3,FALSE),DK292*VLOOKUP(DL292,TARIFFE_UD,3,FALSE)),DK292*VLOOKUP(CB292-100,TARIFFE_UND,3,FALSE)),0)</f>
        <v>46.077822723118445</v>
      </c>
      <c r="DR292" s="299">
        <f t="shared" si="70"/>
        <v>125.84482677830368</v>
      </c>
    </row>
    <row r="293" spans="1:122" x14ac:dyDescent="0.25">
      <c r="A293" t="s">
        <v>3774</v>
      </c>
      <c r="B293" t="s">
        <v>1274</v>
      </c>
      <c r="C293" t="s">
        <v>3775</v>
      </c>
      <c r="D293" t="s">
        <v>3767</v>
      </c>
      <c r="E293" t="s">
        <v>268</v>
      </c>
      <c r="F293" t="s">
        <v>156</v>
      </c>
      <c r="G293" t="s">
        <v>3768</v>
      </c>
      <c r="H293" t="s">
        <v>3769</v>
      </c>
      <c r="I293" t="s">
        <v>365</v>
      </c>
      <c r="J293" t="s">
        <v>274</v>
      </c>
      <c r="K293" t="s">
        <v>3770</v>
      </c>
      <c r="L293" t="s">
        <v>3771</v>
      </c>
      <c r="M293" t="s">
        <v>3772</v>
      </c>
      <c r="N293" t="s">
        <v>984</v>
      </c>
      <c r="O293" t="s">
        <v>873</v>
      </c>
      <c r="P293" t="s">
        <v>1934</v>
      </c>
      <c r="Q293" t="s">
        <v>488</v>
      </c>
      <c r="R293" t="s">
        <v>268</v>
      </c>
      <c r="S293" t="s">
        <v>268</v>
      </c>
      <c r="T293" t="s">
        <v>268</v>
      </c>
      <c r="U293" t="s">
        <v>268</v>
      </c>
      <c r="V293" t="s">
        <v>268</v>
      </c>
      <c r="W293" t="s">
        <v>3772</v>
      </c>
      <c r="X293" t="s">
        <v>1934</v>
      </c>
      <c r="Y293" t="s">
        <v>488</v>
      </c>
      <c r="Z293" t="s">
        <v>268</v>
      </c>
      <c r="AA293" t="s">
        <v>268</v>
      </c>
      <c r="AB293" t="s">
        <v>268</v>
      </c>
      <c r="AC293" t="s">
        <v>268</v>
      </c>
      <c r="AD293" t="s">
        <v>268</v>
      </c>
      <c r="AE293" t="s">
        <v>287</v>
      </c>
      <c r="AF293" t="s">
        <v>1811</v>
      </c>
      <c r="AG293" t="s">
        <v>268</v>
      </c>
      <c r="AH293" t="s">
        <v>1935</v>
      </c>
      <c r="AI293" t="s">
        <v>3773</v>
      </c>
      <c r="AJ293" t="s">
        <v>268</v>
      </c>
      <c r="AK293" t="s">
        <v>354</v>
      </c>
      <c r="AL293" t="s">
        <v>268</v>
      </c>
      <c r="AM293" t="s">
        <v>288</v>
      </c>
      <c r="AN293" t="s">
        <v>268</v>
      </c>
      <c r="AO293" t="s">
        <v>268</v>
      </c>
      <c r="AP293" t="s">
        <v>268</v>
      </c>
      <c r="AQ293" t="s">
        <v>268</v>
      </c>
      <c r="AR293" t="s">
        <v>268</v>
      </c>
      <c r="AS293" t="s">
        <v>268</v>
      </c>
      <c r="AT293" t="s">
        <v>268</v>
      </c>
      <c r="AU293" t="s">
        <v>268</v>
      </c>
      <c r="AV293" t="s">
        <v>268</v>
      </c>
      <c r="AW293" t="s">
        <v>268</v>
      </c>
      <c r="AX293" t="s">
        <v>268</v>
      </c>
      <c r="AY293" t="s">
        <v>268</v>
      </c>
      <c r="AZ293" t="s">
        <v>268</v>
      </c>
      <c r="BA293" t="s">
        <v>268</v>
      </c>
      <c r="BB293" t="s">
        <v>268</v>
      </c>
      <c r="BC293" t="s">
        <v>268</v>
      </c>
      <c r="BD293" t="s">
        <v>268</v>
      </c>
      <c r="BE293" t="s">
        <v>268</v>
      </c>
      <c r="BF293" t="s">
        <v>268</v>
      </c>
      <c r="BG293" t="s">
        <v>268</v>
      </c>
      <c r="BH293" t="s">
        <v>268</v>
      </c>
      <c r="BI293" t="s">
        <v>268</v>
      </c>
      <c r="BJ293" t="s">
        <v>268</v>
      </c>
      <c r="BK293" t="s">
        <v>268</v>
      </c>
      <c r="BL293" t="s">
        <v>268</v>
      </c>
      <c r="BM293" t="s">
        <v>268</v>
      </c>
      <c r="BN293" t="s">
        <v>268</v>
      </c>
      <c r="BO293" t="s">
        <v>268</v>
      </c>
      <c r="BP293" t="s">
        <v>268</v>
      </c>
      <c r="BQ293" t="s">
        <v>268</v>
      </c>
      <c r="BR293" t="s">
        <v>268</v>
      </c>
      <c r="BS293" t="s">
        <v>268</v>
      </c>
      <c r="BT293" t="s">
        <v>268</v>
      </c>
      <c r="BU293" t="s">
        <v>268</v>
      </c>
      <c r="BV293" t="s">
        <v>268</v>
      </c>
      <c r="BW293" t="s">
        <v>268</v>
      </c>
      <c r="BX293" t="s">
        <v>268</v>
      </c>
      <c r="BY293">
        <v>111</v>
      </c>
      <c r="BZ293">
        <v>111</v>
      </c>
      <c r="CA293" t="s">
        <v>142</v>
      </c>
      <c r="CB293" s="356">
        <v>122</v>
      </c>
      <c r="CC293" t="s">
        <v>876</v>
      </c>
      <c r="CD293" t="s">
        <v>268</v>
      </c>
      <c r="CE293" t="s">
        <v>268</v>
      </c>
      <c r="CF293" s="356">
        <v>1</v>
      </c>
      <c r="CG293" t="s">
        <v>268</v>
      </c>
      <c r="CH293" t="s">
        <v>268</v>
      </c>
      <c r="CI293" t="s">
        <v>268</v>
      </c>
      <c r="CJ293" t="s">
        <v>268</v>
      </c>
      <c r="CK293" t="s">
        <v>268</v>
      </c>
      <c r="CL293" t="s">
        <v>268</v>
      </c>
      <c r="CM293" t="s">
        <v>11224</v>
      </c>
      <c r="CN293">
        <v>71.66</v>
      </c>
      <c r="CO293" t="s">
        <v>268</v>
      </c>
      <c r="CP293">
        <v>71.66</v>
      </c>
      <c r="CQ293">
        <v>365</v>
      </c>
      <c r="CR293" t="s">
        <v>878</v>
      </c>
      <c r="CS293" t="s">
        <v>11225</v>
      </c>
      <c r="CT293" t="s">
        <v>11226</v>
      </c>
      <c r="CU293" t="s">
        <v>11227</v>
      </c>
      <c r="CV293" t="s">
        <v>268</v>
      </c>
      <c r="CW293" t="s">
        <v>268</v>
      </c>
      <c r="CX293" t="s">
        <v>268</v>
      </c>
      <c r="CY293" t="s">
        <v>268</v>
      </c>
      <c r="CZ293" t="s">
        <v>268</v>
      </c>
      <c r="DA293" t="s">
        <v>268</v>
      </c>
      <c r="DB293" s="429">
        <f t="shared" si="58"/>
        <v>0</v>
      </c>
      <c r="DC293" s="284">
        <f t="shared" si="59"/>
        <v>0</v>
      </c>
      <c r="DD293" s="284">
        <f t="shared" si="60"/>
        <v>0</v>
      </c>
      <c r="DE293" s="284">
        <f t="shared" si="61"/>
        <v>0</v>
      </c>
      <c r="DF293" s="295">
        <f t="shared" si="62"/>
        <v>111.00000000000001</v>
      </c>
      <c r="DG293" s="284">
        <f t="shared" si="63"/>
        <v>0</v>
      </c>
      <c r="DH293" s="284">
        <f t="shared" si="64"/>
        <v>0</v>
      </c>
      <c r="DI293" s="284">
        <f t="shared" si="65"/>
        <v>0</v>
      </c>
      <c r="DJ293" s="284">
        <f t="shared" si="66"/>
        <v>0</v>
      </c>
      <c r="DK293" s="295">
        <f t="shared" si="67"/>
        <v>1</v>
      </c>
      <c r="DL293" s="297">
        <f t="shared" si="68"/>
        <v>1</v>
      </c>
      <c r="DM293" s="430">
        <f>IFERROR(IF(CA293="D",IF(DL293="A dispo.",DF293*VLOOKUP('DATI INPUT'!$F$27,TARIFFE_UD,4,FALSE),DF293*VLOOKUP(DL293,TARIFFE_UD,4,FALSE)),DF293*VLOOKUP(CB293-100,TARIFFE_UND,4,FALSE)),0)</f>
        <v>54.725381288151134</v>
      </c>
      <c r="DN293" s="430">
        <f>IFERROR(IF(CA293="D",IF(DL293="A dispo.",DK293*VLOOKUP('DATI INPUT'!$F$27,TARIFFE_UD,5,FALSE),DK293*VLOOKUP(DL293,TARIFFE_UD,5,FALSE)),DK293*VLOOKUP(CB293-100,TARIFFE_UND,5,FALSE)),0)</f>
        <v>16.930848468833439</v>
      </c>
      <c r="DO293" s="431">
        <f t="shared" si="69"/>
        <v>-3.7702430154240574E-3</v>
      </c>
      <c r="DP293" s="299">
        <f>IFERROR(IF(CA293="D",IF(DL293="A dispo.",DF293*VLOOKUP('DATI INPUT'!$F$27,TARIFFE_UD,2,FALSE),DF293*VLOOKUP(DL293,TARIFFE_UD,2,FALSE)),DF293*VLOOKUP(CB293-100,TARIFFE_UND,2,FALSE)),0)</f>
        <v>68.371717761587348</v>
      </c>
      <c r="DQ293" s="299">
        <f>IFERROR(IF(CA293="D",IF(DL293="A dispo.",DK293*VLOOKUP('DATI INPUT'!$F$27,TARIFFE_UD,3,FALSE),DK293*VLOOKUP(DL293,TARIFFE_UD,3,FALSE)),DK293*VLOOKUP(CB293-100,TARIFFE_UND,3,FALSE)),0)</f>
        <v>15.164853048114928</v>
      </c>
      <c r="DR293" s="299">
        <f t="shared" si="70"/>
        <v>83.536570809702283</v>
      </c>
    </row>
    <row r="294" spans="1:122" x14ac:dyDescent="0.25">
      <c r="A294" t="s">
        <v>3776</v>
      </c>
      <c r="B294" t="s">
        <v>1274</v>
      </c>
      <c r="C294" t="s">
        <v>3777</v>
      </c>
      <c r="D294" t="s">
        <v>3767</v>
      </c>
      <c r="E294" t="s">
        <v>268</v>
      </c>
      <c r="F294" t="s">
        <v>156</v>
      </c>
      <c r="G294" t="s">
        <v>3768</v>
      </c>
      <c r="H294" t="s">
        <v>3769</v>
      </c>
      <c r="I294" t="s">
        <v>365</v>
      </c>
      <c r="J294" t="s">
        <v>274</v>
      </c>
      <c r="K294" t="s">
        <v>3770</v>
      </c>
      <c r="L294" t="s">
        <v>3771</v>
      </c>
      <c r="M294" t="s">
        <v>3772</v>
      </c>
      <c r="N294" t="s">
        <v>984</v>
      </c>
      <c r="O294" t="s">
        <v>873</v>
      </c>
      <c r="P294" t="s">
        <v>1934</v>
      </c>
      <c r="Q294" t="s">
        <v>488</v>
      </c>
      <c r="R294" t="s">
        <v>268</v>
      </c>
      <c r="S294" t="s">
        <v>268</v>
      </c>
      <c r="T294" t="s">
        <v>268</v>
      </c>
      <c r="U294" t="s">
        <v>268</v>
      </c>
      <c r="V294" t="s">
        <v>268</v>
      </c>
      <c r="W294" t="s">
        <v>3772</v>
      </c>
      <c r="X294" t="s">
        <v>1934</v>
      </c>
      <c r="Y294" t="s">
        <v>488</v>
      </c>
      <c r="Z294" t="s">
        <v>268</v>
      </c>
      <c r="AA294" t="s">
        <v>268</v>
      </c>
      <c r="AB294" t="s">
        <v>268</v>
      </c>
      <c r="AC294" t="s">
        <v>268</v>
      </c>
      <c r="AD294" t="s">
        <v>268</v>
      </c>
      <c r="AE294" t="s">
        <v>287</v>
      </c>
      <c r="AF294" t="s">
        <v>1811</v>
      </c>
      <c r="AG294" t="s">
        <v>268</v>
      </c>
      <c r="AH294" t="s">
        <v>1935</v>
      </c>
      <c r="AI294" t="s">
        <v>3773</v>
      </c>
      <c r="AJ294" t="s">
        <v>268</v>
      </c>
      <c r="AK294" t="s">
        <v>377</v>
      </c>
      <c r="AL294" t="s">
        <v>268</v>
      </c>
      <c r="AM294" t="s">
        <v>353</v>
      </c>
      <c r="AN294" t="s">
        <v>287</v>
      </c>
      <c r="AO294" t="s">
        <v>1811</v>
      </c>
      <c r="AP294" t="s">
        <v>268</v>
      </c>
      <c r="AQ294" t="s">
        <v>1935</v>
      </c>
      <c r="AR294" t="s">
        <v>3773</v>
      </c>
      <c r="AS294" t="s">
        <v>268</v>
      </c>
      <c r="AT294" t="s">
        <v>395</v>
      </c>
      <c r="AU294" t="s">
        <v>268</v>
      </c>
      <c r="AV294" t="s">
        <v>353</v>
      </c>
      <c r="AW294" t="s">
        <v>287</v>
      </c>
      <c r="AX294" t="s">
        <v>1811</v>
      </c>
      <c r="AY294" t="s">
        <v>268</v>
      </c>
      <c r="AZ294" t="s">
        <v>1935</v>
      </c>
      <c r="BA294" t="s">
        <v>3773</v>
      </c>
      <c r="BB294" t="s">
        <v>268</v>
      </c>
      <c r="BC294" t="s">
        <v>381</v>
      </c>
      <c r="BD294" t="s">
        <v>268</v>
      </c>
      <c r="BE294" t="s">
        <v>353</v>
      </c>
      <c r="BF294" t="s">
        <v>268</v>
      </c>
      <c r="BG294" t="s">
        <v>268</v>
      </c>
      <c r="BH294" t="s">
        <v>268</v>
      </c>
      <c r="BI294" t="s">
        <v>268</v>
      </c>
      <c r="BJ294" t="s">
        <v>268</v>
      </c>
      <c r="BK294" t="s">
        <v>268</v>
      </c>
      <c r="BL294" t="s">
        <v>268</v>
      </c>
      <c r="BM294" t="s">
        <v>268</v>
      </c>
      <c r="BN294" t="s">
        <v>268</v>
      </c>
      <c r="BO294" t="s">
        <v>268</v>
      </c>
      <c r="BP294" t="s">
        <v>268</v>
      </c>
      <c r="BQ294" t="s">
        <v>268</v>
      </c>
      <c r="BR294" t="s">
        <v>268</v>
      </c>
      <c r="BS294" t="s">
        <v>268</v>
      </c>
      <c r="BT294" t="s">
        <v>268</v>
      </c>
      <c r="BU294" t="s">
        <v>268</v>
      </c>
      <c r="BV294" t="s">
        <v>268</v>
      </c>
      <c r="BW294" t="s">
        <v>268</v>
      </c>
      <c r="BX294" t="s">
        <v>268</v>
      </c>
      <c r="BY294">
        <v>125</v>
      </c>
      <c r="BZ294">
        <v>125</v>
      </c>
      <c r="CA294" t="s">
        <v>142</v>
      </c>
      <c r="CB294" s="356">
        <v>123</v>
      </c>
      <c r="CC294" t="s">
        <v>1817</v>
      </c>
      <c r="CD294" t="s">
        <v>268</v>
      </c>
      <c r="CE294" t="s">
        <v>268</v>
      </c>
      <c r="CF294" s="356">
        <v>2</v>
      </c>
      <c r="CG294" t="s">
        <v>268</v>
      </c>
      <c r="CH294" t="s">
        <v>268</v>
      </c>
      <c r="CI294" t="s">
        <v>268</v>
      </c>
      <c r="CJ294" t="s">
        <v>268</v>
      </c>
      <c r="CK294" t="s">
        <v>268</v>
      </c>
      <c r="CL294" t="s">
        <v>268</v>
      </c>
      <c r="CM294" t="s">
        <v>11224</v>
      </c>
      <c r="CN294">
        <v>71.900000000000006</v>
      </c>
      <c r="CO294" t="s">
        <v>268</v>
      </c>
      <c r="CP294">
        <v>71.900000000000006</v>
      </c>
      <c r="CQ294">
        <v>365</v>
      </c>
      <c r="CR294" t="s">
        <v>878</v>
      </c>
      <c r="CS294" t="s">
        <v>11225</v>
      </c>
      <c r="CT294" t="s">
        <v>11226</v>
      </c>
      <c r="CU294" t="s">
        <v>11227</v>
      </c>
      <c r="CV294" t="s">
        <v>268</v>
      </c>
      <c r="CW294" t="s">
        <v>268</v>
      </c>
      <c r="CX294" t="s">
        <v>268</v>
      </c>
      <c r="CY294" t="s">
        <v>268</v>
      </c>
      <c r="CZ294" t="s">
        <v>268</v>
      </c>
      <c r="DA294" t="s">
        <v>268</v>
      </c>
      <c r="DB294" s="429">
        <f t="shared" si="58"/>
        <v>0</v>
      </c>
      <c r="DC294" s="284">
        <f t="shared" si="59"/>
        <v>0</v>
      </c>
      <c r="DD294" s="284">
        <f t="shared" si="60"/>
        <v>0</v>
      </c>
      <c r="DE294" s="284">
        <f t="shared" si="61"/>
        <v>0</v>
      </c>
      <c r="DF294" s="295">
        <f t="shared" si="62"/>
        <v>125</v>
      </c>
      <c r="DG294" s="284">
        <f t="shared" si="63"/>
        <v>1</v>
      </c>
      <c r="DH294" s="284">
        <f t="shared" si="64"/>
        <v>0</v>
      </c>
      <c r="DI294" s="284">
        <f t="shared" si="65"/>
        <v>0</v>
      </c>
      <c r="DJ294" s="284">
        <f t="shared" si="66"/>
        <v>0</v>
      </c>
      <c r="DK294" s="295">
        <f t="shared" si="67"/>
        <v>0</v>
      </c>
      <c r="DL294" s="297">
        <f t="shared" si="68"/>
        <v>2</v>
      </c>
      <c r="DM294" s="430">
        <f>IFERROR(IF(CA294="D",IF(DL294="A dispo.",DF294*VLOOKUP('DATI INPUT'!$F$27,TARIFFE_UD,4,FALSE),DF294*VLOOKUP(DL294,TARIFFE_UD,4,FALSE)),DF294*VLOOKUP(CB294-100,TARIFFE_UND,4,FALSE)),0)</f>
        <v>71.898961902600959</v>
      </c>
      <c r="DN294" s="430">
        <f>IFERROR(IF(CA294="D",IF(DL294="A dispo.",DK294*VLOOKUP('DATI INPUT'!$F$27,TARIFFE_UD,5,FALSE),DK294*VLOOKUP(DL294,TARIFFE_UD,5,FALSE)),DK294*VLOOKUP(CB294-100,TARIFFE_UND,5,FALSE)),0)</f>
        <v>0</v>
      </c>
      <c r="DO294" s="431">
        <f t="shared" si="69"/>
        <v>-1.0380973990464781E-3</v>
      </c>
      <c r="DP294" s="299">
        <f>IFERROR(IF(CA294="D",IF(DL294="A dispo.",DF294*VLOOKUP('DATI INPUT'!$F$27,TARIFFE_UD,2,FALSE),DF294*VLOOKUP(DL294,TARIFFE_UD,2,FALSE)),DF294*VLOOKUP(CB294-100,TARIFFE_UND,2,FALSE)),0)</f>
        <v>89.827707269352743</v>
      </c>
      <c r="DQ294" s="299">
        <f>IFERROR(IF(CA294="D",IF(DL294="A dispo.",DK294*VLOOKUP('DATI INPUT'!$F$27,TARIFFE_UD,3,FALSE),DK294*VLOOKUP(DL294,TARIFFE_UD,3,FALSE)),DK294*VLOOKUP(CB294-100,TARIFFE_UND,3,FALSE)),0)</f>
        <v>0</v>
      </c>
      <c r="DR294" s="299">
        <f t="shared" si="70"/>
        <v>89.827707269352743</v>
      </c>
    </row>
    <row r="295" spans="1:122" x14ac:dyDescent="0.25">
      <c r="A295" t="s">
        <v>3778</v>
      </c>
      <c r="B295" t="s">
        <v>3779</v>
      </c>
      <c r="C295" t="s">
        <v>3780</v>
      </c>
      <c r="D295" t="s">
        <v>3781</v>
      </c>
      <c r="E295" t="s">
        <v>268</v>
      </c>
      <c r="F295" t="s">
        <v>156</v>
      </c>
      <c r="G295" t="s">
        <v>3782</v>
      </c>
      <c r="H295" t="s">
        <v>3307</v>
      </c>
      <c r="I295" t="s">
        <v>3783</v>
      </c>
      <c r="J295" t="s">
        <v>274</v>
      </c>
      <c r="K295" t="s">
        <v>3784</v>
      </c>
      <c r="L295" t="s">
        <v>960</v>
      </c>
      <c r="M295" t="s">
        <v>3785</v>
      </c>
      <c r="N295" t="s">
        <v>984</v>
      </c>
      <c r="O295" t="s">
        <v>873</v>
      </c>
      <c r="P295" t="s">
        <v>3006</v>
      </c>
      <c r="Q295" t="s">
        <v>269</v>
      </c>
      <c r="R295" t="s">
        <v>268</v>
      </c>
      <c r="S295" t="s">
        <v>268</v>
      </c>
      <c r="T295" t="s">
        <v>268</v>
      </c>
      <c r="U295" t="s">
        <v>268</v>
      </c>
      <c r="V295" t="s">
        <v>268</v>
      </c>
      <c r="W295" t="s">
        <v>3785</v>
      </c>
      <c r="X295" t="s">
        <v>3006</v>
      </c>
      <c r="Y295" t="s">
        <v>269</v>
      </c>
      <c r="Z295" t="s">
        <v>268</v>
      </c>
      <c r="AA295" t="s">
        <v>268</v>
      </c>
      <c r="AB295" t="s">
        <v>268</v>
      </c>
      <c r="AC295" t="s">
        <v>268</v>
      </c>
      <c r="AD295" t="s">
        <v>268</v>
      </c>
      <c r="AE295" t="s">
        <v>287</v>
      </c>
      <c r="AF295" t="s">
        <v>1811</v>
      </c>
      <c r="AG295" t="s">
        <v>875</v>
      </c>
      <c r="AH295" t="s">
        <v>1848</v>
      </c>
      <c r="AI295" t="s">
        <v>766</v>
      </c>
      <c r="AJ295" t="s">
        <v>268</v>
      </c>
      <c r="AK295" t="s">
        <v>395</v>
      </c>
      <c r="AL295" t="s">
        <v>268</v>
      </c>
      <c r="AM295" t="s">
        <v>405</v>
      </c>
      <c r="AN295" t="s">
        <v>268</v>
      </c>
      <c r="AO295" t="s">
        <v>268</v>
      </c>
      <c r="AP295" t="s">
        <v>268</v>
      </c>
      <c r="AQ295" t="s">
        <v>268</v>
      </c>
      <c r="AR295" t="s">
        <v>268</v>
      </c>
      <c r="AS295" t="s">
        <v>268</v>
      </c>
      <c r="AT295" t="s">
        <v>268</v>
      </c>
      <c r="AU295" t="s">
        <v>268</v>
      </c>
      <c r="AV295" t="s">
        <v>268</v>
      </c>
      <c r="AW295" t="s">
        <v>268</v>
      </c>
      <c r="AX295" t="s">
        <v>268</v>
      </c>
      <c r="AY295" t="s">
        <v>268</v>
      </c>
      <c r="AZ295" t="s">
        <v>268</v>
      </c>
      <c r="BA295" t="s">
        <v>268</v>
      </c>
      <c r="BB295" t="s">
        <v>268</v>
      </c>
      <c r="BC295" t="s">
        <v>268</v>
      </c>
      <c r="BD295" t="s">
        <v>268</v>
      </c>
      <c r="BE295" t="s">
        <v>268</v>
      </c>
      <c r="BF295" t="s">
        <v>268</v>
      </c>
      <c r="BG295" t="s">
        <v>268</v>
      </c>
      <c r="BH295" t="s">
        <v>268</v>
      </c>
      <c r="BI295" t="s">
        <v>268</v>
      </c>
      <c r="BJ295" t="s">
        <v>268</v>
      </c>
      <c r="BK295" t="s">
        <v>268</v>
      </c>
      <c r="BL295" t="s">
        <v>268</v>
      </c>
      <c r="BM295" t="s">
        <v>268</v>
      </c>
      <c r="BN295" t="s">
        <v>268</v>
      </c>
      <c r="BO295" t="s">
        <v>268</v>
      </c>
      <c r="BP295" t="s">
        <v>268</v>
      </c>
      <c r="BQ295" t="s">
        <v>268</v>
      </c>
      <c r="BR295" t="s">
        <v>268</v>
      </c>
      <c r="BS295" t="s">
        <v>268</v>
      </c>
      <c r="BT295" t="s">
        <v>268</v>
      </c>
      <c r="BU295" t="s">
        <v>268</v>
      </c>
      <c r="BV295" t="s">
        <v>268</v>
      </c>
      <c r="BW295" t="s">
        <v>268</v>
      </c>
      <c r="BX295" t="s">
        <v>268</v>
      </c>
      <c r="BY295">
        <v>118.03</v>
      </c>
      <c r="BZ295">
        <v>118.03</v>
      </c>
      <c r="CA295" t="s">
        <v>142</v>
      </c>
      <c r="CB295" s="356">
        <v>122</v>
      </c>
      <c r="CC295" t="s">
        <v>876</v>
      </c>
      <c r="CD295" t="s">
        <v>268</v>
      </c>
      <c r="CE295" t="s">
        <v>268</v>
      </c>
      <c r="CF295" t="s">
        <v>268</v>
      </c>
      <c r="CG295" t="s">
        <v>268</v>
      </c>
      <c r="CH295" t="s">
        <v>268</v>
      </c>
      <c r="CI295" t="s">
        <v>268</v>
      </c>
      <c r="CJ295" t="s">
        <v>268</v>
      </c>
      <c r="CK295" t="s">
        <v>268</v>
      </c>
      <c r="CL295" t="s">
        <v>268</v>
      </c>
      <c r="CM295" t="s">
        <v>11224</v>
      </c>
      <c r="CN295">
        <v>142.22</v>
      </c>
      <c r="CO295" t="s">
        <v>268</v>
      </c>
      <c r="CP295">
        <v>142.22</v>
      </c>
      <c r="CQ295">
        <v>365</v>
      </c>
      <c r="CR295" t="s">
        <v>878</v>
      </c>
      <c r="CS295" t="s">
        <v>11225</v>
      </c>
      <c r="CT295" t="s">
        <v>11226</v>
      </c>
      <c r="CU295" t="s">
        <v>11227</v>
      </c>
      <c r="CV295" t="s">
        <v>268</v>
      </c>
      <c r="CW295" t="s">
        <v>268</v>
      </c>
      <c r="CX295" t="s">
        <v>268</v>
      </c>
      <c r="CY295" t="s">
        <v>268</v>
      </c>
      <c r="CZ295" t="s">
        <v>268</v>
      </c>
      <c r="DA295" t="s">
        <v>268</v>
      </c>
      <c r="DB295" s="429">
        <f t="shared" si="58"/>
        <v>0</v>
      </c>
      <c r="DC295" s="284">
        <f t="shared" si="59"/>
        <v>0</v>
      </c>
      <c r="DD295" s="284">
        <f t="shared" si="60"/>
        <v>0</v>
      </c>
      <c r="DE295" s="284">
        <f t="shared" si="61"/>
        <v>0</v>
      </c>
      <c r="DF295" s="295">
        <f t="shared" si="62"/>
        <v>118.03</v>
      </c>
      <c r="DG295" s="284">
        <f t="shared" si="63"/>
        <v>0</v>
      </c>
      <c r="DH295" s="284">
        <f t="shared" si="64"/>
        <v>0</v>
      </c>
      <c r="DI295" s="284">
        <f t="shared" si="65"/>
        <v>0</v>
      </c>
      <c r="DJ295" s="284">
        <f t="shared" si="66"/>
        <v>0</v>
      </c>
      <c r="DK295" s="295">
        <f t="shared" si="67"/>
        <v>1</v>
      </c>
      <c r="DL295" s="297" t="str">
        <f t="shared" si="68"/>
        <v>A dispo.</v>
      </c>
      <c r="DM295" s="430">
        <f>IFERROR(IF(CA295="D",IF(DL295="A dispo.",DF295*VLOOKUP('DATI INPUT'!$F$27,TARIFFE_UD,4,FALSE),DF295*VLOOKUP(DL295,TARIFFE_UD,4,FALSE)),DF295*VLOOKUP(CB295-100,TARIFFE_UND,4,FALSE)),0)</f>
        <v>74.817414132515182</v>
      </c>
      <c r="DN295" s="430">
        <f>IFERROR(IF(CA295="D",IF(DL295="A dispo.",DK295*VLOOKUP('DATI INPUT'!$F$27,TARIFFE_UD,5,FALSE),DK295*VLOOKUP(DL295,TARIFFE_UD,5,FALSE)),DK295*VLOOKUP(CB295-100,TARIFFE_UND,5,FALSE)),0)</f>
        <v>67.397800635548478</v>
      </c>
      <c r="DO295" s="431">
        <f t="shared" si="69"/>
        <v>-4.7852319363244078E-3</v>
      </c>
      <c r="DP295" s="299">
        <f>IFERROR(IF(CA295="D",IF(DL295="A dispo.",DF295*VLOOKUP('DATI INPUT'!$F$27,TARIFFE_UD,2,FALSE),DF295*VLOOKUP(DL295,TARIFFE_UD,2,FALSE)),DF295*VLOOKUP(CB295-100,TARIFFE_UND,2,FALSE)),0)</f>
        <v>93.47390556834155</v>
      </c>
      <c r="DQ295" s="299">
        <f>IFERROR(IF(CA295="D",IF(DL295="A dispo.",DK295*VLOOKUP('DATI INPUT'!$F$27,TARIFFE_UD,3,FALSE),DK295*VLOOKUP(DL295,TARIFFE_UD,3,FALSE)),DK295*VLOOKUP(CB295-100,TARIFFE_UND,3,FALSE)),0)</f>
        <v>60.367780403072892</v>
      </c>
      <c r="DR295" s="299">
        <f t="shared" si="70"/>
        <v>153.84168597141445</v>
      </c>
    </row>
    <row r="296" spans="1:122" x14ac:dyDescent="0.25">
      <c r="A296" t="s">
        <v>3786</v>
      </c>
      <c r="B296" t="s">
        <v>3779</v>
      </c>
      <c r="C296" t="s">
        <v>3787</v>
      </c>
      <c r="D296" t="s">
        <v>3781</v>
      </c>
      <c r="E296" t="s">
        <v>268</v>
      </c>
      <c r="F296" t="s">
        <v>156</v>
      </c>
      <c r="G296" t="s">
        <v>3782</v>
      </c>
      <c r="H296" t="s">
        <v>3307</v>
      </c>
      <c r="I296" t="s">
        <v>3783</v>
      </c>
      <c r="J296" t="s">
        <v>274</v>
      </c>
      <c r="K296" t="s">
        <v>3784</v>
      </c>
      <c r="L296" t="s">
        <v>960</v>
      </c>
      <c r="M296" t="s">
        <v>3785</v>
      </c>
      <c r="N296" t="s">
        <v>984</v>
      </c>
      <c r="O296" t="s">
        <v>873</v>
      </c>
      <c r="P296" t="s">
        <v>3006</v>
      </c>
      <c r="Q296" t="s">
        <v>269</v>
      </c>
      <c r="R296" t="s">
        <v>268</v>
      </c>
      <c r="S296" t="s">
        <v>268</v>
      </c>
      <c r="T296" t="s">
        <v>268</v>
      </c>
      <c r="U296" t="s">
        <v>268</v>
      </c>
      <c r="V296" t="s">
        <v>268</v>
      </c>
      <c r="W296" t="s">
        <v>3785</v>
      </c>
      <c r="X296" t="s">
        <v>3006</v>
      </c>
      <c r="Y296" t="s">
        <v>269</v>
      </c>
      <c r="Z296" t="s">
        <v>268</v>
      </c>
      <c r="AA296" t="s">
        <v>268</v>
      </c>
      <c r="AB296" t="s">
        <v>268</v>
      </c>
      <c r="AC296" t="s">
        <v>268</v>
      </c>
      <c r="AD296" t="s">
        <v>268</v>
      </c>
      <c r="AE296" t="s">
        <v>287</v>
      </c>
      <c r="AF296" t="s">
        <v>1811</v>
      </c>
      <c r="AG296" t="s">
        <v>875</v>
      </c>
      <c r="AH296" t="s">
        <v>1848</v>
      </c>
      <c r="AI296" t="s">
        <v>766</v>
      </c>
      <c r="AJ296" t="s">
        <v>268</v>
      </c>
      <c r="AK296" t="s">
        <v>381</v>
      </c>
      <c r="AL296" t="s">
        <v>268</v>
      </c>
      <c r="AM296" t="s">
        <v>367</v>
      </c>
      <c r="AN296" t="s">
        <v>268</v>
      </c>
      <c r="AO296" t="s">
        <v>268</v>
      </c>
      <c r="AP296" t="s">
        <v>268</v>
      </c>
      <c r="AQ296" t="s">
        <v>268</v>
      </c>
      <c r="AR296" t="s">
        <v>268</v>
      </c>
      <c r="AS296" t="s">
        <v>268</v>
      </c>
      <c r="AT296" t="s">
        <v>268</v>
      </c>
      <c r="AU296" t="s">
        <v>268</v>
      </c>
      <c r="AV296" t="s">
        <v>268</v>
      </c>
      <c r="AW296" t="s">
        <v>268</v>
      </c>
      <c r="AX296" t="s">
        <v>268</v>
      </c>
      <c r="AY296" t="s">
        <v>268</v>
      </c>
      <c r="AZ296" t="s">
        <v>268</v>
      </c>
      <c r="BA296" t="s">
        <v>268</v>
      </c>
      <c r="BB296" t="s">
        <v>268</v>
      </c>
      <c r="BC296" t="s">
        <v>268</v>
      </c>
      <c r="BD296" t="s">
        <v>268</v>
      </c>
      <c r="BE296" t="s">
        <v>268</v>
      </c>
      <c r="BF296" t="s">
        <v>268</v>
      </c>
      <c r="BG296" t="s">
        <v>268</v>
      </c>
      <c r="BH296" t="s">
        <v>268</v>
      </c>
      <c r="BI296" t="s">
        <v>268</v>
      </c>
      <c r="BJ296" t="s">
        <v>268</v>
      </c>
      <c r="BK296" t="s">
        <v>268</v>
      </c>
      <c r="BL296" t="s">
        <v>268</v>
      </c>
      <c r="BM296" t="s">
        <v>268</v>
      </c>
      <c r="BN296" t="s">
        <v>268</v>
      </c>
      <c r="BO296" t="s">
        <v>268</v>
      </c>
      <c r="BP296" t="s">
        <v>268</v>
      </c>
      <c r="BQ296" t="s">
        <v>268</v>
      </c>
      <c r="BR296" t="s">
        <v>268</v>
      </c>
      <c r="BS296" t="s">
        <v>268</v>
      </c>
      <c r="BT296" t="s">
        <v>268</v>
      </c>
      <c r="BU296" t="s">
        <v>268</v>
      </c>
      <c r="BV296" t="s">
        <v>268</v>
      </c>
      <c r="BW296" t="s">
        <v>268</v>
      </c>
      <c r="BX296" t="s">
        <v>268</v>
      </c>
      <c r="BY296">
        <v>8.5</v>
      </c>
      <c r="BZ296">
        <v>8.5</v>
      </c>
      <c r="CA296" t="s">
        <v>142</v>
      </c>
      <c r="CB296" s="356">
        <v>123</v>
      </c>
      <c r="CC296" t="s">
        <v>1817</v>
      </c>
      <c r="CD296" t="s">
        <v>268</v>
      </c>
      <c r="CE296" t="s">
        <v>268</v>
      </c>
      <c r="CF296" t="s">
        <v>268</v>
      </c>
      <c r="CG296" t="s">
        <v>268</v>
      </c>
      <c r="CH296" t="s">
        <v>268</v>
      </c>
      <c r="CI296" t="s">
        <v>268</v>
      </c>
      <c r="CJ296" t="s">
        <v>268</v>
      </c>
      <c r="CK296" t="s">
        <v>268</v>
      </c>
      <c r="CL296" t="s">
        <v>268</v>
      </c>
      <c r="CM296" t="s">
        <v>11224</v>
      </c>
      <c r="CN296">
        <v>5.39</v>
      </c>
      <c r="CO296" t="s">
        <v>268</v>
      </c>
      <c r="CP296">
        <v>5.39</v>
      </c>
      <c r="CQ296">
        <v>365</v>
      </c>
      <c r="CR296" t="s">
        <v>878</v>
      </c>
      <c r="CS296" t="s">
        <v>11225</v>
      </c>
      <c r="CT296" t="s">
        <v>11226</v>
      </c>
      <c r="CU296" t="s">
        <v>11227</v>
      </c>
      <c r="CV296" t="s">
        <v>268</v>
      </c>
      <c r="CW296" t="s">
        <v>268</v>
      </c>
      <c r="CX296" t="s">
        <v>268</v>
      </c>
      <c r="CY296" t="s">
        <v>268</v>
      </c>
      <c r="CZ296" t="s">
        <v>268</v>
      </c>
      <c r="DA296" t="s">
        <v>268</v>
      </c>
      <c r="DB296" s="429">
        <f t="shared" si="58"/>
        <v>0</v>
      </c>
      <c r="DC296" s="284">
        <f t="shared" si="59"/>
        <v>0</v>
      </c>
      <c r="DD296" s="284">
        <f t="shared" si="60"/>
        <v>0</v>
      </c>
      <c r="DE296" s="284">
        <f t="shared" si="61"/>
        <v>0</v>
      </c>
      <c r="DF296" s="295">
        <f t="shared" si="62"/>
        <v>8.5</v>
      </c>
      <c r="DG296" s="284">
        <f t="shared" si="63"/>
        <v>1</v>
      </c>
      <c r="DH296" s="284">
        <f t="shared" si="64"/>
        <v>0</v>
      </c>
      <c r="DI296" s="284">
        <f t="shared" si="65"/>
        <v>0</v>
      </c>
      <c r="DJ296" s="284">
        <f t="shared" si="66"/>
        <v>0</v>
      </c>
      <c r="DK296" s="295">
        <f t="shared" si="67"/>
        <v>0</v>
      </c>
      <c r="DL296" s="297" t="str">
        <f t="shared" si="68"/>
        <v>A dispo.</v>
      </c>
      <c r="DM296" s="430">
        <f>IFERROR(IF(CA296="D",IF(DL296="A dispo.",DF296*VLOOKUP('DATI INPUT'!$F$27,TARIFFE_UD,4,FALSE),DF296*VLOOKUP(DL296,TARIFFE_UD,4,FALSE)),DF296*VLOOKUP(CB296-100,TARIFFE_UND,4,FALSE)),0)</f>
        <v>5.3880201654357291</v>
      </c>
      <c r="DN296" s="430">
        <f>IFERROR(IF(CA296="D",IF(DL296="A dispo.",DK296*VLOOKUP('DATI INPUT'!$F$27,TARIFFE_UD,5,FALSE),DK296*VLOOKUP(DL296,TARIFFE_UD,5,FALSE)),DK296*VLOOKUP(CB296-100,TARIFFE_UND,5,FALSE)),0)</f>
        <v>0</v>
      </c>
      <c r="DO296" s="431">
        <f t="shared" si="69"/>
        <v>-1.9798345642705328E-3</v>
      </c>
      <c r="DP296" s="299">
        <f>IFERROR(IF(CA296="D",IF(DL296="A dispo.",DF296*VLOOKUP('DATI INPUT'!$F$27,TARIFFE_UD,2,FALSE),DF296*VLOOKUP(DL296,TARIFFE_UD,2,FALSE)),DF296*VLOOKUP(CB296-100,TARIFFE_UND,2,FALSE)),0)</f>
        <v>6.7315783896543513</v>
      </c>
      <c r="DQ296" s="299">
        <f>IFERROR(IF(CA296="D",IF(DL296="A dispo.",DK296*VLOOKUP('DATI INPUT'!$F$27,TARIFFE_UD,3,FALSE),DK296*VLOOKUP(DL296,TARIFFE_UD,3,FALSE)),DK296*VLOOKUP(CB296-100,TARIFFE_UND,3,FALSE)),0)</f>
        <v>0</v>
      </c>
      <c r="DR296" s="299">
        <f t="shared" si="70"/>
        <v>6.7315783896543513</v>
      </c>
    </row>
    <row r="297" spans="1:122" x14ac:dyDescent="0.25">
      <c r="A297" t="s">
        <v>3806</v>
      </c>
      <c r="B297" t="s">
        <v>3807</v>
      </c>
      <c r="C297" t="s">
        <v>3808</v>
      </c>
      <c r="D297" t="s">
        <v>3809</v>
      </c>
      <c r="E297" t="s">
        <v>268</v>
      </c>
      <c r="F297" t="s">
        <v>156</v>
      </c>
      <c r="G297" t="s">
        <v>3810</v>
      </c>
      <c r="H297" t="s">
        <v>931</v>
      </c>
      <c r="I297" t="s">
        <v>3811</v>
      </c>
      <c r="J297" t="s">
        <v>156</v>
      </c>
      <c r="K297" t="s">
        <v>3812</v>
      </c>
      <c r="L297" t="s">
        <v>872</v>
      </c>
      <c r="M297" t="s">
        <v>2937</v>
      </c>
      <c r="N297" t="s">
        <v>984</v>
      </c>
      <c r="O297" t="s">
        <v>873</v>
      </c>
      <c r="P297" t="s">
        <v>2506</v>
      </c>
      <c r="Q297" t="s">
        <v>277</v>
      </c>
      <c r="R297" t="s">
        <v>268</v>
      </c>
      <c r="S297" t="s">
        <v>268</v>
      </c>
      <c r="T297" t="s">
        <v>268</v>
      </c>
      <c r="U297" t="s">
        <v>268</v>
      </c>
      <c r="V297" t="s">
        <v>268</v>
      </c>
      <c r="W297" t="s">
        <v>2937</v>
      </c>
      <c r="X297" t="s">
        <v>2506</v>
      </c>
      <c r="Y297" t="s">
        <v>277</v>
      </c>
      <c r="Z297" t="s">
        <v>268</v>
      </c>
      <c r="AA297" t="s">
        <v>268</v>
      </c>
      <c r="AB297" t="s">
        <v>268</v>
      </c>
      <c r="AC297" t="s">
        <v>268</v>
      </c>
      <c r="AD297" t="s">
        <v>268</v>
      </c>
      <c r="AE297" t="s">
        <v>287</v>
      </c>
      <c r="AF297" t="s">
        <v>1811</v>
      </c>
      <c r="AG297" t="s">
        <v>875</v>
      </c>
      <c r="AH297" t="s">
        <v>1848</v>
      </c>
      <c r="AI297" t="s">
        <v>1253</v>
      </c>
      <c r="AJ297" t="s">
        <v>268</v>
      </c>
      <c r="AK297" t="s">
        <v>381</v>
      </c>
      <c r="AL297" t="s">
        <v>268</v>
      </c>
      <c r="AM297" t="s">
        <v>405</v>
      </c>
      <c r="AN297" t="s">
        <v>268</v>
      </c>
      <c r="AO297" t="s">
        <v>268</v>
      </c>
      <c r="AP297" t="s">
        <v>268</v>
      </c>
      <c r="AQ297" t="s">
        <v>268</v>
      </c>
      <c r="AR297" t="s">
        <v>268</v>
      </c>
      <c r="AS297" t="s">
        <v>268</v>
      </c>
      <c r="AT297" t="s">
        <v>268</v>
      </c>
      <c r="AU297" t="s">
        <v>268</v>
      </c>
      <c r="AV297" t="s">
        <v>268</v>
      </c>
      <c r="AW297" t="s">
        <v>268</v>
      </c>
      <c r="AX297" t="s">
        <v>268</v>
      </c>
      <c r="AY297" t="s">
        <v>268</v>
      </c>
      <c r="AZ297" t="s">
        <v>268</v>
      </c>
      <c r="BA297" t="s">
        <v>268</v>
      </c>
      <c r="BB297" t="s">
        <v>268</v>
      </c>
      <c r="BC297" t="s">
        <v>268</v>
      </c>
      <c r="BD297" t="s">
        <v>268</v>
      </c>
      <c r="BE297" t="s">
        <v>268</v>
      </c>
      <c r="BF297" t="s">
        <v>268</v>
      </c>
      <c r="BG297" t="s">
        <v>268</v>
      </c>
      <c r="BH297" t="s">
        <v>268</v>
      </c>
      <c r="BI297" t="s">
        <v>268</v>
      </c>
      <c r="BJ297" t="s">
        <v>268</v>
      </c>
      <c r="BK297" t="s">
        <v>268</v>
      </c>
      <c r="BL297" t="s">
        <v>268</v>
      </c>
      <c r="BM297" t="s">
        <v>268</v>
      </c>
      <c r="BN297" t="s">
        <v>268</v>
      </c>
      <c r="BO297" t="s">
        <v>268</v>
      </c>
      <c r="BP297" t="s">
        <v>268</v>
      </c>
      <c r="BQ297" t="s">
        <v>268</v>
      </c>
      <c r="BR297" t="s">
        <v>268</v>
      </c>
      <c r="BS297" t="s">
        <v>268</v>
      </c>
      <c r="BT297" t="s">
        <v>268</v>
      </c>
      <c r="BU297" t="s">
        <v>268</v>
      </c>
      <c r="BV297" t="s">
        <v>268</v>
      </c>
      <c r="BW297" t="s">
        <v>268</v>
      </c>
      <c r="BX297" t="s">
        <v>268</v>
      </c>
      <c r="BY297">
        <v>60</v>
      </c>
      <c r="BZ297">
        <v>60</v>
      </c>
      <c r="CA297" t="s">
        <v>142</v>
      </c>
      <c r="CB297" s="356">
        <v>122</v>
      </c>
      <c r="CC297" t="s">
        <v>876</v>
      </c>
      <c r="CD297" t="s">
        <v>268</v>
      </c>
      <c r="CE297" t="s">
        <v>268</v>
      </c>
      <c r="CF297" s="356">
        <v>1</v>
      </c>
      <c r="CG297" t="s">
        <v>268</v>
      </c>
      <c r="CH297" t="s">
        <v>268</v>
      </c>
      <c r="CI297" t="s">
        <v>268</v>
      </c>
      <c r="CJ297" t="s">
        <v>268</v>
      </c>
      <c r="CK297" t="s">
        <v>268</v>
      </c>
      <c r="CL297" t="s">
        <v>268</v>
      </c>
      <c r="CM297" t="s">
        <v>11224</v>
      </c>
      <c r="CN297">
        <v>46.51</v>
      </c>
      <c r="CO297" t="s">
        <v>268</v>
      </c>
      <c r="CP297">
        <v>46.51</v>
      </c>
      <c r="CQ297">
        <v>365</v>
      </c>
      <c r="CR297" t="s">
        <v>878</v>
      </c>
      <c r="CS297" t="s">
        <v>11225</v>
      </c>
      <c r="CT297" t="s">
        <v>11226</v>
      </c>
      <c r="CU297" t="s">
        <v>11227</v>
      </c>
      <c r="CV297" t="s">
        <v>268</v>
      </c>
      <c r="CW297" t="s">
        <v>268</v>
      </c>
      <c r="CX297" t="s">
        <v>268</v>
      </c>
      <c r="CY297" t="s">
        <v>268</v>
      </c>
      <c r="CZ297" t="s">
        <v>268</v>
      </c>
      <c r="DA297" t="s">
        <v>268</v>
      </c>
      <c r="DB297" s="429">
        <f t="shared" si="58"/>
        <v>0</v>
      </c>
      <c r="DC297" s="284">
        <f t="shared" si="59"/>
        <v>0</v>
      </c>
      <c r="DD297" s="284">
        <f t="shared" si="60"/>
        <v>0</v>
      </c>
      <c r="DE297" s="284">
        <f t="shared" si="61"/>
        <v>0</v>
      </c>
      <c r="DF297" s="295">
        <f t="shared" si="62"/>
        <v>60</v>
      </c>
      <c r="DG297" s="284">
        <f t="shared" si="63"/>
        <v>0</v>
      </c>
      <c r="DH297" s="284">
        <f t="shared" si="64"/>
        <v>0</v>
      </c>
      <c r="DI297" s="284">
        <f t="shared" si="65"/>
        <v>0</v>
      </c>
      <c r="DJ297" s="284">
        <f t="shared" si="66"/>
        <v>0</v>
      </c>
      <c r="DK297" s="295">
        <f t="shared" si="67"/>
        <v>1</v>
      </c>
      <c r="DL297" s="297">
        <f t="shared" si="68"/>
        <v>1</v>
      </c>
      <c r="DM297" s="430">
        <f>IFERROR(IF(CA297="D",IF(DL297="A dispo.",DF297*VLOOKUP('DATI INPUT'!$F$27,TARIFFE_UD,4,FALSE),DF297*VLOOKUP(DL297,TARIFFE_UD,4,FALSE)),DF297*VLOOKUP(CB297-100,TARIFFE_UND,4,FALSE)),0)</f>
        <v>29.581287182784394</v>
      </c>
      <c r="DN297" s="430">
        <f>IFERROR(IF(CA297="D",IF(DL297="A dispo.",DK297*VLOOKUP('DATI INPUT'!$F$27,TARIFFE_UD,5,FALSE),DK297*VLOOKUP(DL297,TARIFFE_UD,5,FALSE)),DK297*VLOOKUP(CB297-100,TARIFFE_UND,5,FALSE)),0)</f>
        <v>16.930848468833439</v>
      </c>
      <c r="DO297" s="431">
        <f t="shared" si="69"/>
        <v>2.1356516178343554E-3</v>
      </c>
      <c r="DP297" s="299">
        <f>IFERROR(IF(CA297="D",IF(DL297="A dispo.",DF297*VLOOKUP('DATI INPUT'!$F$27,TARIFFE_UD,2,FALSE),DF297*VLOOKUP(DL297,TARIFFE_UD,2,FALSE)),DF297*VLOOKUP(CB297-100,TARIFFE_UND,2,FALSE)),0)</f>
        <v>36.957685276533695</v>
      </c>
      <c r="DQ297" s="299">
        <f>IFERROR(IF(CA297="D",IF(DL297="A dispo.",DK297*VLOOKUP('DATI INPUT'!$F$27,TARIFFE_UD,3,FALSE),DK297*VLOOKUP(DL297,TARIFFE_UD,3,FALSE)),DK297*VLOOKUP(CB297-100,TARIFFE_UND,3,FALSE)),0)</f>
        <v>15.164853048114928</v>
      </c>
      <c r="DR297" s="299">
        <f t="shared" si="70"/>
        <v>52.122538324648623</v>
      </c>
    </row>
    <row r="298" spans="1:122" x14ac:dyDescent="0.25">
      <c r="A298" t="s">
        <v>3813</v>
      </c>
      <c r="B298" t="s">
        <v>3814</v>
      </c>
      <c r="C298" t="s">
        <v>3815</v>
      </c>
      <c r="D298" t="s">
        <v>3816</v>
      </c>
      <c r="E298" t="s">
        <v>268</v>
      </c>
      <c r="F298" t="s">
        <v>156</v>
      </c>
      <c r="G298" t="s">
        <v>3817</v>
      </c>
      <c r="H298" t="s">
        <v>931</v>
      </c>
      <c r="I298" t="s">
        <v>3818</v>
      </c>
      <c r="J298" t="s">
        <v>274</v>
      </c>
      <c r="K298" t="s">
        <v>3819</v>
      </c>
      <c r="L298" t="s">
        <v>872</v>
      </c>
      <c r="M298" t="s">
        <v>3820</v>
      </c>
      <c r="N298" t="s">
        <v>984</v>
      </c>
      <c r="O298" t="s">
        <v>873</v>
      </c>
      <c r="P298" t="s">
        <v>2506</v>
      </c>
      <c r="Q298" t="s">
        <v>343</v>
      </c>
      <c r="R298" t="s">
        <v>268</v>
      </c>
      <c r="S298" t="s">
        <v>268</v>
      </c>
      <c r="T298" t="s">
        <v>268</v>
      </c>
      <c r="U298" t="s">
        <v>268</v>
      </c>
      <c r="V298" t="s">
        <v>268</v>
      </c>
      <c r="W298" t="s">
        <v>3820</v>
      </c>
      <c r="X298" t="s">
        <v>2506</v>
      </c>
      <c r="Y298" t="s">
        <v>343</v>
      </c>
      <c r="Z298" t="s">
        <v>268</v>
      </c>
      <c r="AA298" t="s">
        <v>268</v>
      </c>
      <c r="AB298" t="s">
        <v>268</v>
      </c>
      <c r="AC298" t="s">
        <v>268</v>
      </c>
      <c r="AD298" t="s">
        <v>268</v>
      </c>
      <c r="AE298" t="s">
        <v>287</v>
      </c>
      <c r="AF298" t="s">
        <v>1811</v>
      </c>
      <c r="AG298" t="s">
        <v>875</v>
      </c>
      <c r="AH298" t="s">
        <v>1848</v>
      </c>
      <c r="AI298" t="s">
        <v>1248</v>
      </c>
      <c r="AJ298" t="s">
        <v>268</v>
      </c>
      <c r="AK298" t="s">
        <v>366</v>
      </c>
      <c r="AL298" t="s">
        <v>268</v>
      </c>
      <c r="AM298" t="s">
        <v>405</v>
      </c>
      <c r="AN298" t="s">
        <v>268</v>
      </c>
      <c r="AO298" t="s">
        <v>268</v>
      </c>
      <c r="AP298" t="s">
        <v>268</v>
      </c>
      <c r="AQ298" t="s">
        <v>268</v>
      </c>
      <c r="AR298" t="s">
        <v>268</v>
      </c>
      <c r="AS298" t="s">
        <v>268</v>
      </c>
      <c r="AT298" t="s">
        <v>268</v>
      </c>
      <c r="AU298" t="s">
        <v>268</v>
      </c>
      <c r="AV298" t="s">
        <v>268</v>
      </c>
      <c r="AW298" t="s">
        <v>268</v>
      </c>
      <c r="AX298" t="s">
        <v>268</v>
      </c>
      <c r="AY298" t="s">
        <v>268</v>
      </c>
      <c r="AZ298" t="s">
        <v>268</v>
      </c>
      <c r="BA298" t="s">
        <v>268</v>
      </c>
      <c r="BB298" t="s">
        <v>268</v>
      </c>
      <c r="BC298" t="s">
        <v>268</v>
      </c>
      <c r="BD298" t="s">
        <v>268</v>
      </c>
      <c r="BE298" t="s">
        <v>268</v>
      </c>
      <c r="BF298" t="s">
        <v>268</v>
      </c>
      <c r="BG298" t="s">
        <v>268</v>
      </c>
      <c r="BH298" t="s">
        <v>268</v>
      </c>
      <c r="BI298" t="s">
        <v>268</v>
      </c>
      <c r="BJ298" t="s">
        <v>268</v>
      </c>
      <c r="BK298" t="s">
        <v>268</v>
      </c>
      <c r="BL298" t="s">
        <v>268</v>
      </c>
      <c r="BM298" t="s">
        <v>268</v>
      </c>
      <c r="BN298" t="s">
        <v>268</v>
      </c>
      <c r="BO298" t="s">
        <v>268</v>
      </c>
      <c r="BP298" t="s">
        <v>268</v>
      </c>
      <c r="BQ298" t="s">
        <v>268</v>
      </c>
      <c r="BR298" t="s">
        <v>268</v>
      </c>
      <c r="BS298" t="s">
        <v>268</v>
      </c>
      <c r="BT298" t="s">
        <v>268</v>
      </c>
      <c r="BU298" t="s">
        <v>268</v>
      </c>
      <c r="BV298" t="s">
        <v>268</v>
      </c>
      <c r="BW298" t="s">
        <v>268</v>
      </c>
      <c r="BX298" t="s">
        <v>268</v>
      </c>
      <c r="BY298">
        <v>35</v>
      </c>
      <c r="BZ298">
        <v>35</v>
      </c>
      <c r="CA298" t="s">
        <v>142</v>
      </c>
      <c r="CB298" s="356">
        <v>122</v>
      </c>
      <c r="CC298" t="s">
        <v>876</v>
      </c>
      <c r="CD298" t="s">
        <v>268</v>
      </c>
      <c r="CE298" t="s">
        <v>268</v>
      </c>
      <c r="CF298" s="356">
        <v>2</v>
      </c>
      <c r="CG298" t="s">
        <v>268</v>
      </c>
      <c r="CH298" t="s">
        <v>268</v>
      </c>
      <c r="CI298" t="s">
        <v>268</v>
      </c>
      <c r="CJ298" t="s">
        <v>268</v>
      </c>
      <c r="CK298" t="s">
        <v>268</v>
      </c>
      <c r="CL298" t="s">
        <v>268</v>
      </c>
      <c r="CM298" t="s">
        <v>11224</v>
      </c>
      <c r="CN298">
        <v>71.569999999999993</v>
      </c>
      <c r="CO298" t="s">
        <v>268</v>
      </c>
      <c r="CP298">
        <v>71.569999999999993</v>
      </c>
      <c r="CQ298">
        <v>365</v>
      </c>
      <c r="CR298" t="s">
        <v>878</v>
      </c>
      <c r="CS298" t="s">
        <v>11225</v>
      </c>
      <c r="CT298" t="s">
        <v>11226</v>
      </c>
      <c r="CU298" t="s">
        <v>11227</v>
      </c>
      <c r="CV298" t="s">
        <v>268</v>
      </c>
      <c r="CW298" t="s">
        <v>268</v>
      </c>
      <c r="CX298" t="s">
        <v>268</v>
      </c>
      <c r="CY298" t="s">
        <v>268</v>
      </c>
      <c r="CZ298" t="s">
        <v>268</v>
      </c>
      <c r="DA298" t="s">
        <v>268</v>
      </c>
      <c r="DB298" s="429">
        <f t="shared" si="58"/>
        <v>0</v>
      </c>
      <c r="DC298" s="284">
        <f t="shared" si="59"/>
        <v>0</v>
      </c>
      <c r="DD298" s="284">
        <f t="shared" si="60"/>
        <v>0</v>
      </c>
      <c r="DE298" s="284">
        <f t="shared" si="61"/>
        <v>0</v>
      </c>
      <c r="DF298" s="295">
        <f t="shared" si="62"/>
        <v>35</v>
      </c>
      <c r="DG298" s="284">
        <f t="shared" si="63"/>
        <v>0</v>
      </c>
      <c r="DH298" s="284">
        <f t="shared" si="64"/>
        <v>0</v>
      </c>
      <c r="DI298" s="284">
        <f t="shared" si="65"/>
        <v>0</v>
      </c>
      <c r="DJ298" s="284">
        <f t="shared" si="66"/>
        <v>0</v>
      </c>
      <c r="DK298" s="295">
        <f t="shared" si="67"/>
        <v>1</v>
      </c>
      <c r="DL298" s="297">
        <f t="shared" si="68"/>
        <v>2</v>
      </c>
      <c r="DM298" s="430">
        <f>IFERROR(IF(CA298="D",IF(DL298="A dispo.",DF298*VLOOKUP('DATI INPUT'!$F$27,TARIFFE_UD,4,FALSE),DF298*VLOOKUP(DL298,TARIFFE_UD,4,FALSE)),DF298*VLOOKUP(CB298-100,TARIFFE_UND,4,FALSE)),0)</f>
        <v>20.131709332728271</v>
      </c>
      <c r="DN298" s="430">
        <f>IFERROR(IF(CA298="D",IF(DL298="A dispo.",DK298*VLOOKUP('DATI INPUT'!$F$27,TARIFFE_UD,5,FALSE),DK298*VLOOKUP(DL298,TARIFFE_UD,5,FALSE)),DK298*VLOOKUP(CB298-100,TARIFFE_UND,5,FALSE)),0)</f>
        <v>51.443731886070836</v>
      </c>
      <c r="DO298" s="431">
        <f t="shared" si="69"/>
        <v>5.4412187991204064E-3</v>
      </c>
      <c r="DP298" s="299">
        <f>IFERROR(IF(CA298="D",IF(DL298="A dispo.",DF298*VLOOKUP('DATI INPUT'!$F$27,TARIFFE_UD,2,FALSE),DF298*VLOOKUP(DL298,TARIFFE_UD,2,FALSE)),DF298*VLOOKUP(CB298-100,TARIFFE_UND,2,FALSE)),0)</f>
        <v>25.151758035418766</v>
      </c>
      <c r="DQ298" s="299">
        <f>IFERROR(IF(CA298="D",IF(DL298="A dispo.",DK298*VLOOKUP('DATI INPUT'!$F$27,TARIFFE_UD,3,FALSE),DK298*VLOOKUP(DL298,TARIFFE_UD,3,FALSE)),DK298*VLOOKUP(CB298-100,TARIFFE_UND,3,FALSE)),0)</f>
        <v>46.077822723118445</v>
      </c>
      <c r="DR298" s="299">
        <f t="shared" si="70"/>
        <v>71.22958075853721</v>
      </c>
    </row>
    <row r="299" spans="1:122" x14ac:dyDescent="0.25">
      <c r="A299" t="s">
        <v>3821</v>
      </c>
      <c r="B299" t="s">
        <v>3822</v>
      </c>
      <c r="C299" t="s">
        <v>3823</v>
      </c>
      <c r="D299" t="s">
        <v>3824</v>
      </c>
      <c r="E299" t="s">
        <v>268</v>
      </c>
      <c r="F299" t="s">
        <v>156</v>
      </c>
      <c r="G299" t="s">
        <v>3825</v>
      </c>
      <c r="H299" t="s">
        <v>3307</v>
      </c>
      <c r="I299" t="s">
        <v>389</v>
      </c>
      <c r="J299" t="s">
        <v>156</v>
      </c>
      <c r="K299" t="s">
        <v>3826</v>
      </c>
      <c r="L299" t="s">
        <v>960</v>
      </c>
      <c r="M299" t="s">
        <v>3827</v>
      </c>
      <c r="N299" t="s">
        <v>984</v>
      </c>
      <c r="O299" t="s">
        <v>873</v>
      </c>
      <c r="P299" t="s">
        <v>1922</v>
      </c>
      <c r="Q299" t="s">
        <v>484</v>
      </c>
      <c r="R299" t="s">
        <v>268</v>
      </c>
      <c r="S299" t="s">
        <v>268</v>
      </c>
      <c r="T299" t="s">
        <v>268</v>
      </c>
      <c r="U299" t="s">
        <v>268</v>
      </c>
      <c r="V299" t="s">
        <v>268</v>
      </c>
      <c r="W299" t="s">
        <v>3827</v>
      </c>
      <c r="X299" t="s">
        <v>1922</v>
      </c>
      <c r="Y299" t="s">
        <v>484</v>
      </c>
      <c r="Z299" t="s">
        <v>268</v>
      </c>
      <c r="AA299" t="s">
        <v>268</v>
      </c>
      <c r="AB299" t="s">
        <v>268</v>
      </c>
      <c r="AC299" t="s">
        <v>268</v>
      </c>
      <c r="AD299" t="s">
        <v>268</v>
      </c>
      <c r="AE299" t="s">
        <v>287</v>
      </c>
      <c r="AF299" t="s">
        <v>1811</v>
      </c>
      <c r="AG299" t="s">
        <v>875</v>
      </c>
      <c r="AH299" t="s">
        <v>1848</v>
      </c>
      <c r="AI299" t="s">
        <v>1025</v>
      </c>
      <c r="AJ299" t="s">
        <v>268</v>
      </c>
      <c r="AK299" t="s">
        <v>395</v>
      </c>
      <c r="AL299" t="s">
        <v>268</v>
      </c>
      <c r="AM299" t="s">
        <v>405</v>
      </c>
      <c r="AN299" t="s">
        <v>268</v>
      </c>
      <c r="AO299" t="s">
        <v>268</v>
      </c>
      <c r="AP299" t="s">
        <v>268</v>
      </c>
      <c r="AQ299" t="s">
        <v>268</v>
      </c>
      <c r="AR299" t="s">
        <v>268</v>
      </c>
      <c r="AS299" t="s">
        <v>268</v>
      </c>
      <c r="AT299" t="s">
        <v>268</v>
      </c>
      <c r="AU299" t="s">
        <v>268</v>
      </c>
      <c r="AV299" t="s">
        <v>268</v>
      </c>
      <c r="AW299" t="s">
        <v>268</v>
      </c>
      <c r="AX299" t="s">
        <v>268</v>
      </c>
      <c r="AY299" t="s">
        <v>268</v>
      </c>
      <c r="AZ299" t="s">
        <v>268</v>
      </c>
      <c r="BA299" t="s">
        <v>268</v>
      </c>
      <c r="BB299" t="s">
        <v>268</v>
      </c>
      <c r="BC299" t="s">
        <v>268</v>
      </c>
      <c r="BD299" t="s">
        <v>268</v>
      </c>
      <c r="BE299" t="s">
        <v>268</v>
      </c>
      <c r="BF299" t="s">
        <v>268</v>
      </c>
      <c r="BG299" t="s">
        <v>268</v>
      </c>
      <c r="BH299" t="s">
        <v>268</v>
      </c>
      <c r="BI299" t="s">
        <v>268</v>
      </c>
      <c r="BJ299" t="s">
        <v>268</v>
      </c>
      <c r="BK299" t="s">
        <v>268</v>
      </c>
      <c r="BL299" t="s">
        <v>268</v>
      </c>
      <c r="BM299" t="s">
        <v>268</v>
      </c>
      <c r="BN299" t="s">
        <v>268</v>
      </c>
      <c r="BO299" t="s">
        <v>268</v>
      </c>
      <c r="BP299" t="s">
        <v>268</v>
      </c>
      <c r="BQ299" t="s">
        <v>268</v>
      </c>
      <c r="BR299" t="s">
        <v>268</v>
      </c>
      <c r="BS299" t="s">
        <v>268</v>
      </c>
      <c r="BT299" t="s">
        <v>268</v>
      </c>
      <c r="BU299" t="s">
        <v>268</v>
      </c>
      <c r="BV299" t="s">
        <v>268</v>
      </c>
      <c r="BW299" t="s">
        <v>268</v>
      </c>
      <c r="BX299" t="s">
        <v>268</v>
      </c>
      <c r="BY299">
        <v>40</v>
      </c>
      <c r="BZ299">
        <v>40</v>
      </c>
      <c r="CA299" t="s">
        <v>142</v>
      </c>
      <c r="CB299" s="356">
        <v>122</v>
      </c>
      <c r="CC299" t="s">
        <v>876</v>
      </c>
      <c r="CD299" t="s">
        <v>268</v>
      </c>
      <c r="CE299" t="s">
        <v>268</v>
      </c>
      <c r="CF299" s="356">
        <v>1</v>
      </c>
      <c r="CG299" t="s">
        <v>268</v>
      </c>
      <c r="CH299" t="s">
        <v>268</v>
      </c>
      <c r="CI299" t="s">
        <v>268</v>
      </c>
      <c r="CJ299" t="s">
        <v>268</v>
      </c>
      <c r="CK299" t="s">
        <v>268</v>
      </c>
      <c r="CL299" t="s">
        <v>268</v>
      </c>
      <c r="CM299" t="s">
        <v>11224</v>
      </c>
      <c r="CN299">
        <v>36.65</v>
      </c>
      <c r="CO299" t="s">
        <v>268</v>
      </c>
      <c r="CP299">
        <v>36.65</v>
      </c>
      <c r="CQ299">
        <v>365</v>
      </c>
      <c r="CR299" t="s">
        <v>878</v>
      </c>
      <c r="CS299" t="s">
        <v>11225</v>
      </c>
      <c r="CT299" t="s">
        <v>11226</v>
      </c>
      <c r="CU299" t="s">
        <v>11227</v>
      </c>
      <c r="CV299" t="s">
        <v>268</v>
      </c>
      <c r="CW299" t="s">
        <v>268</v>
      </c>
      <c r="CX299" t="s">
        <v>268</v>
      </c>
      <c r="CY299" t="s">
        <v>268</v>
      </c>
      <c r="CZ299" t="s">
        <v>268</v>
      </c>
      <c r="DA299" t="s">
        <v>268</v>
      </c>
      <c r="DB299" s="429">
        <f t="shared" si="58"/>
        <v>0</v>
      </c>
      <c r="DC299" s="284">
        <f t="shared" si="59"/>
        <v>0</v>
      </c>
      <c r="DD299" s="284">
        <f t="shared" si="60"/>
        <v>0</v>
      </c>
      <c r="DE299" s="284">
        <f t="shared" si="61"/>
        <v>0</v>
      </c>
      <c r="DF299" s="295">
        <f t="shared" si="62"/>
        <v>40</v>
      </c>
      <c r="DG299" s="284">
        <f t="shared" si="63"/>
        <v>0</v>
      </c>
      <c r="DH299" s="284">
        <f t="shared" si="64"/>
        <v>0</v>
      </c>
      <c r="DI299" s="284">
        <f t="shared" si="65"/>
        <v>0</v>
      </c>
      <c r="DJ299" s="284">
        <f t="shared" si="66"/>
        <v>0</v>
      </c>
      <c r="DK299" s="295">
        <f t="shared" si="67"/>
        <v>1</v>
      </c>
      <c r="DL299" s="297">
        <f t="shared" si="68"/>
        <v>1</v>
      </c>
      <c r="DM299" s="430">
        <f>IFERROR(IF(CA299="D",IF(DL299="A dispo.",DF299*VLOOKUP('DATI INPUT'!$F$27,TARIFFE_UD,4,FALSE),DF299*VLOOKUP(DL299,TARIFFE_UD,4,FALSE)),DF299*VLOOKUP(CB299-100,TARIFFE_UND,4,FALSE)),0)</f>
        <v>19.72085812185626</v>
      </c>
      <c r="DN299" s="430">
        <f>IFERROR(IF(CA299="D",IF(DL299="A dispo.",DK299*VLOOKUP('DATI INPUT'!$F$27,TARIFFE_UD,5,FALSE),DK299*VLOOKUP(DL299,TARIFFE_UD,5,FALSE)),DK299*VLOOKUP(CB299-100,TARIFFE_UND,5,FALSE)),0)</f>
        <v>16.930848468833439</v>
      </c>
      <c r="DO299" s="431">
        <f t="shared" si="69"/>
        <v>1.7065906897002492E-3</v>
      </c>
      <c r="DP299" s="299">
        <f>IFERROR(IF(CA299="D",IF(DL299="A dispo.",DF299*VLOOKUP('DATI INPUT'!$F$27,TARIFFE_UD,2,FALSE),DF299*VLOOKUP(DL299,TARIFFE_UD,2,FALSE)),DF299*VLOOKUP(CB299-100,TARIFFE_UND,2,FALSE)),0)</f>
        <v>24.638456851022465</v>
      </c>
      <c r="DQ299" s="299">
        <f>IFERROR(IF(CA299="D",IF(DL299="A dispo.",DK299*VLOOKUP('DATI INPUT'!$F$27,TARIFFE_UD,3,FALSE),DK299*VLOOKUP(DL299,TARIFFE_UD,3,FALSE)),DK299*VLOOKUP(CB299-100,TARIFFE_UND,3,FALSE)),0)</f>
        <v>15.164853048114928</v>
      </c>
      <c r="DR299" s="299">
        <f t="shared" si="70"/>
        <v>39.803309899137389</v>
      </c>
    </row>
    <row r="300" spans="1:122" x14ac:dyDescent="0.25">
      <c r="A300" t="s">
        <v>3828</v>
      </c>
      <c r="B300" t="s">
        <v>3829</v>
      </c>
      <c r="C300" t="s">
        <v>3830</v>
      </c>
      <c r="D300" t="s">
        <v>3831</v>
      </c>
      <c r="E300" t="s">
        <v>268</v>
      </c>
      <c r="F300" t="s">
        <v>156</v>
      </c>
      <c r="G300" t="s">
        <v>3832</v>
      </c>
      <c r="H300" t="s">
        <v>3307</v>
      </c>
      <c r="I300" t="s">
        <v>3833</v>
      </c>
      <c r="J300" t="s">
        <v>156</v>
      </c>
      <c r="K300" t="s">
        <v>3834</v>
      </c>
      <c r="L300" t="s">
        <v>960</v>
      </c>
      <c r="M300" t="s">
        <v>3835</v>
      </c>
      <c r="N300" t="s">
        <v>1533</v>
      </c>
      <c r="O300" t="s">
        <v>1534</v>
      </c>
      <c r="P300" t="s">
        <v>3836</v>
      </c>
      <c r="Q300" t="s">
        <v>282</v>
      </c>
      <c r="R300" t="s">
        <v>280</v>
      </c>
      <c r="S300" t="s">
        <v>268</v>
      </c>
      <c r="T300" t="s">
        <v>268</v>
      </c>
      <c r="U300" t="s">
        <v>268</v>
      </c>
      <c r="V300" t="s">
        <v>268</v>
      </c>
      <c r="W300" t="s">
        <v>3837</v>
      </c>
      <c r="X300" t="s">
        <v>3006</v>
      </c>
      <c r="Y300" t="s">
        <v>315</v>
      </c>
      <c r="Z300" t="s">
        <v>268</v>
      </c>
      <c r="AA300" t="s">
        <v>268</v>
      </c>
      <c r="AB300" t="s">
        <v>268</v>
      </c>
      <c r="AC300" t="s">
        <v>268</v>
      </c>
      <c r="AD300" t="s">
        <v>268</v>
      </c>
      <c r="AE300" t="s">
        <v>287</v>
      </c>
      <c r="AF300" t="s">
        <v>1811</v>
      </c>
      <c r="AG300" t="s">
        <v>875</v>
      </c>
      <c r="AH300" t="s">
        <v>1848</v>
      </c>
      <c r="AI300" t="s">
        <v>665</v>
      </c>
      <c r="AJ300" t="s">
        <v>268</v>
      </c>
      <c r="AK300" t="s">
        <v>366</v>
      </c>
      <c r="AL300" t="s">
        <v>268</v>
      </c>
      <c r="AM300" t="s">
        <v>405</v>
      </c>
      <c r="AN300" t="s">
        <v>268</v>
      </c>
      <c r="AO300" t="s">
        <v>268</v>
      </c>
      <c r="AP300" t="s">
        <v>268</v>
      </c>
      <c r="AQ300" t="s">
        <v>268</v>
      </c>
      <c r="AR300" t="s">
        <v>268</v>
      </c>
      <c r="AS300" t="s">
        <v>268</v>
      </c>
      <c r="AT300" t="s">
        <v>268</v>
      </c>
      <c r="AU300" t="s">
        <v>268</v>
      </c>
      <c r="AV300" t="s">
        <v>268</v>
      </c>
      <c r="AW300" t="s">
        <v>268</v>
      </c>
      <c r="AX300" t="s">
        <v>268</v>
      </c>
      <c r="AY300" t="s">
        <v>268</v>
      </c>
      <c r="AZ300" t="s">
        <v>268</v>
      </c>
      <c r="BA300" t="s">
        <v>268</v>
      </c>
      <c r="BB300" t="s">
        <v>268</v>
      </c>
      <c r="BC300" t="s">
        <v>268</v>
      </c>
      <c r="BD300" t="s">
        <v>268</v>
      </c>
      <c r="BE300" t="s">
        <v>268</v>
      </c>
      <c r="BF300" t="s">
        <v>268</v>
      </c>
      <c r="BG300" t="s">
        <v>268</v>
      </c>
      <c r="BH300" t="s">
        <v>268</v>
      </c>
      <c r="BI300" t="s">
        <v>268</v>
      </c>
      <c r="BJ300" t="s">
        <v>268</v>
      </c>
      <c r="BK300" t="s">
        <v>268</v>
      </c>
      <c r="BL300" t="s">
        <v>268</v>
      </c>
      <c r="BM300" t="s">
        <v>268</v>
      </c>
      <c r="BN300" t="s">
        <v>268</v>
      </c>
      <c r="BO300" t="s">
        <v>268</v>
      </c>
      <c r="BP300" t="s">
        <v>268</v>
      </c>
      <c r="BQ300" t="s">
        <v>268</v>
      </c>
      <c r="BR300" t="s">
        <v>268</v>
      </c>
      <c r="BS300" t="s">
        <v>268</v>
      </c>
      <c r="BT300" t="s">
        <v>268</v>
      </c>
      <c r="BU300" t="s">
        <v>268</v>
      </c>
      <c r="BV300" t="s">
        <v>268</v>
      </c>
      <c r="BW300" t="s">
        <v>268</v>
      </c>
      <c r="BX300" t="s">
        <v>268</v>
      </c>
      <c r="BY300">
        <v>40</v>
      </c>
      <c r="BZ300">
        <v>40</v>
      </c>
      <c r="CA300" t="s">
        <v>142</v>
      </c>
      <c r="CB300" s="356">
        <v>122</v>
      </c>
      <c r="CC300" t="s">
        <v>876</v>
      </c>
      <c r="CD300" t="s">
        <v>268</v>
      </c>
      <c r="CE300" t="s">
        <v>268</v>
      </c>
      <c r="CF300" t="s">
        <v>268</v>
      </c>
      <c r="CG300" t="s">
        <v>268</v>
      </c>
      <c r="CH300" t="s">
        <v>268</v>
      </c>
      <c r="CI300" t="s">
        <v>268</v>
      </c>
      <c r="CJ300" t="s">
        <v>268</v>
      </c>
      <c r="CK300" t="s">
        <v>268</v>
      </c>
      <c r="CL300" t="s">
        <v>268</v>
      </c>
      <c r="CM300" t="s">
        <v>11224</v>
      </c>
      <c r="CN300">
        <v>92.76</v>
      </c>
      <c r="CO300" t="s">
        <v>268</v>
      </c>
      <c r="CP300">
        <v>92.76</v>
      </c>
      <c r="CQ300">
        <v>365</v>
      </c>
      <c r="CR300" t="s">
        <v>878</v>
      </c>
      <c r="CS300" t="s">
        <v>11225</v>
      </c>
      <c r="CT300" t="s">
        <v>11226</v>
      </c>
      <c r="CU300" t="s">
        <v>11227</v>
      </c>
      <c r="CV300" t="s">
        <v>268</v>
      </c>
      <c r="CW300" t="s">
        <v>268</v>
      </c>
      <c r="CX300" t="s">
        <v>268</v>
      </c>
      <c r="CY300" t="s">
        <v>268</v>
      </c>
      <c r="CZ300" t="s">
        <v>268</v>
      </c>
      <c r="DA300" t="s">
        <v>268</v>
      </c>
      <c r="DB300" s="429">
        <f t="shared" si="58"/>
        <v>0</v>
      </c>
      <c r="DC300" s="284">
        <f t="shared" si="59"/>
        <v>0</v>
      </c>
      <c r="DD300" s="284">
        <f t="shared" si="60"/>
        <v>0</v>
      </c>
      <c r="DE300" s="284">
        <f t="shared" si="61"/>
        <v>0</v>
      </c>
      <c r="DF300" s="295">
        <f t="shared" si="62"/>
        <v>40</v>
      </c>
      <c r="DG300" s="284">
        <f t="shared" si="63"/>
        <v>0</v>
      </c>
      <c r="DH300" s="284">
        <f t="shared" si="64"/>
        <v>0</v>
      </c>
      <c r="DI300" s="284">
        <f t="shared" si="65"/>
        <v>0</v>
      </c>
      <c r="DJ300" s="284">
        <f t="shared" si="66"/>
        <v>0</v>
      </c>
      <c r="DK300" s="295">
        <f t="shared" si="67"/>
        <v>1</v>
      </c>
      <c r="DL300" s="297" t="str">
        <f t="shared" si="68"/>
        <v>A dispo.</v>
      </c>
      <c r="DM300" s="430">
        <f>IFERROR(IF(CA300="D",IF(DL300="A dispo.",DF300*VLOOKUP('DATI INPUT'!$F$27,TARIFFE_UD,4,FALSE),DF300*VLOOKUP(DL300,TARIFFE_UD,4,FALSE)),DF300*VLOOKUP(CB300-100,TARIFFE_UND,4,FALSE)),0)</f>
        <v>25.355389013815195</v>
      </c>
      <c r="DN300" s="430">
        <f>IFERROR(IF(CA300="D",IF(DL300="A dispo.",DK300*VLOOKUP('DATI INPUT'!$F$27,TARIFFE_UD,5,FALSE),DK300*VLOOKUP(DL300,TARIFFE_UD,5,FALSE)),DK300*VLOOKUP(CB300-100,TARIFFE_UND,5,FALSE)),0)</f>
        <v>67.397800635548478</v>
      </c>
      <c r="DO300" s="431">
        <f t="shared" si="69"/>
        <v>-6.8103506363286215E-3</v>
      </c>
      <c r="DP300" s="299">
        <f>IFERROR(IF(CA300="D",IF(DL300="A dispo.",DF300*VLOOKUP('DATI INPUT'!$F$27,TARIFFE_UD,2,FALSE),DF300*VLOOKUP(DL300,TARIFFE_UD,2,FALSE)),DF300*VLOOKUP(CB300-100,TARIFFE_UND,2,FALSE)),0)</f>
        <v>31.678015951314595</v>
      </c>
      <c r="DQ300" s="299">
        <f>IFERROR(IF(CA300="D",IF(DL300="A dispo.",DK300*VLOOKUP('DATI INPUT'!$F$27,TARIFFE_UD,3,FALSE),DK300*VLOOKUP(DL300,TARIFFE_UD,3,FALSE)),DK300*VLOOKUP(CB300-100,TARIFFE_UND,3,FALSE)),0)</f>
        <v>60.367780403072892</v>
      </c>
      <c r="DR300" s="299">
        <f t="shared" si="70"/>
        <v>92.045796354387491</v>
      </c>
    </row>
    <row r="301" spans="1:122" x14ac:dyDescent="0.25">
      <c r="A301" t="s">
        <v>3838</v>
      </c>
      <c r="B301" t="s">
        <v>1032</v>
      </c>
      <c r="C301" t="s">
        <v>3839</v>
      </c>
      <c r="D301" t="s">
        <v>3840</v>
      </c>
      <c r="E301" t="s">
        <v>268</v>
      </c>
      <c r="F301" t="s">
        <v>156</v>
      </c>
      <c r="G301" t="s">
        <v>3841</v>
      </c>
      <c r="H301" t="s">
        <v>1241</v>
      </c>
      <c r="I301" t="s">
        <v>3842</v>
      </c>
      <c r="J301" t="s">
        <v>156</v>
      </c>
      <c r="K301" t="s">
        <v>3843</v>
      </c>
      <c r="L301" t="s">
        <v>960</v>
      </c>
      <c r="M301" t="s">
        <v>3844</v>
      </c>
      <c r="N301" t="s">
        <v>3845</v>
      </c>
      <c r="O301" t="s">
        <v>3846</v>
      </c>
      <c r="P301" t="s">
        <v>3847</v>
      </c>
      <c r="Q301" t="s">
        <v>3848</v>
      </c>
      <c r="R301" t="s">
        <v>268</v>
      </c>
      <c r="S301" t="s">
        <v>268</v>
      </c>
      <c r="T301" t="s">
        <v>268</v>
      </c>
      <c r="U301" t="s">
        <v>268</v>
      </c>
      <c r="V301" t="s">
        <v>268</v>
      </c>
      <c r="W301" t="s">
        <v>3849</v>
      </c>
      <c r="X301" t="s">
        <v>2045</v>
      </c>
      <c r="Y301" t="s">
        <v>346</v>
      </c>
      <c r="Z301" t="s">
        <v>268</v>
      </c>
      <c r="AA301" t="s">
        <v>268</v>
      </c>
      <c r="AB301" t="s">
        <v>268</v>
      </c>
      <c r="AC301" t="s">
        <v>268</v>
      </c>
      <c r="AD301" t="s">
        <v>268</v>
      </c>
      <c r="AE301" t="s">
        <v>287</v>
      </c>
      <c r="AF301" t="s">
        <v>1811</v>
      </c>
      <c r="AG301" t="s">
        <v>875</v>
      </c>
      <c r="AH301" t="s">
        <v>2047</v>
      </c>
      <c r="AI301" t="s">
        <v>679</v>
      </c>
      <c r="AJ301" t="s">
        <v>268</v>
      </c>
      <c r="AK301" t="s">
        <v>354</v>
      </c>
      <c r="AL301" t="s">
        <v>268</v>
      </c>
      <c r="AM301" t="s">
        <v>288</v>
      </c>
      <c r="AN301" t="s">
        <v>268</v>
      </c>
      <c r="AO301" t="s">
        <v>268</v>
      </c>
      <c r="AP301" t="s">
        <v>268</v>
      </c>
      <c r="AQ301" t="s">
        <v>268</v>
      </c>
      <c r="AR301" t="s">
        <v>268</v>
      </c>
      <c r="AS301" t="s">
        <v>268</v>
      </c>
      <c r="AT301" t="s">
        <v>268</v>
      </c>
      <c r="AU301" t="s">
        <v>268</v>
      </c>
      <c r="AV301" t="s">
        <v>268</v>
      </c>
      <c r="AW301" t="s">
        <v>268</v>
      </c>
      <c r="AX301" t="s">
        <v>268</v>
      </c>
      <c r="AY301" t="s">
        <v>268</v>
      </c>
      <c r="AZ301" t="s">
        <v>268</v>
      </c>
      <c r="BA301" t="s">
        <v>268</v>
      </c>
      <c r="BB301" t="s">
        <v>268</v>
      </c>
      <c r="BC301" t="s">
        <v>268</v>
      </c>
      <c r="BD301" t="s">
        <v>268</v>
      </c>
      <c r="BE301" t="s">
        <v>268</v>
      </c>
      <c r="BF301" t="s">
        <v>268</v>
      </c>
      <c r="BG301" t="s">
        <v>268</v>
      </c>
      <c r="BH301" t="s">
        <v>268</v>
      </c>
      <c r="BI301" t="s">
        <v>268</v>
      </c>
      <c r="BJ301" t="s">
        <v>268</v>
      </c>
      <c r="BK301" t="s">
        <v>268</v>
      </c>
      <c r="BL301" t="s">
        <v>268</v>
      </c>
      <c r="BM301" t="s">
        <v>268</v>
      </c>
      <c r="BN301" t="s">
        <v>268</v>
      </c>
      <c r="BO301" t="s">
        <v>268</v>
      </c>
      <c r="BP301" t="s">
        <v>268</v>
      </c>
      <c r="BQ301" t="s">
        <v>268</v>
      </c>
      <c r="BR301" t="s">
        <v>268</v>
      </c>
      <c r="BS301" t="s">
        <v>268</v>
      </c>
      <c r="BT301" t="s">
        <v>268</v>
      </c>
      <c r="BU301" t="s">
        <v>268</v>
      </c>
      <c r="BV301" t="s">
        <v>268</v>
      </c>
      <c r="BW301" t="s">
        <v>268</v>
      </c>
      <c r="BX301" t="s">
        <v>268</v>
      </c>
      <c r="BY301">
        <v>80</v>
      </c>
      <c r="BZ301">
        <v>80</v>
      </c>
      <c r="CA301" t="s">
        <v>142</v>
      </c>
      <c r="CB301" s="356">
        <v>122</v>
      </c>
      <c r="CC301" t="s">
        <v>876</v>
      </c>
      <c r="CD301" t="s">
        <v>268</v>
      </c>
      <c r="CE301" t="s">
        <v>268</v>
      </c>
      <c r="CF301" s="356">
        <v>1</v>
      </c>
      <c r="CG301" t="s">
        <v>268</v>
      </c>
      <c r="CH301" t="s">
        <v>268</v>
      </c>
      <c r="CI301" t="s">
        <v>268</v>
      </c>
      <c r="CJ301" t="s">
        <v>268</v>
      </c>
      <c r="CK301" t="s">
        <v>268</v>
      </c>
      <c r="CL301" t="s">
        <v>268</v>
      </c>
      <c r="CM301" t="s">
        <v>11224</v>
      </c>
      <c r="CN301">
        <v>56.37</v>
      </c>
      <c r="CO301" t="s">
        <v>268</v>
      </c>
      <c r="CP301">
        <v>56.37</v>
      </c>
      <c r="CQ301">
        <v>365</v>
      </c>
      <c r="CR301" t="s">
        <v>878</v>
      </c>
      <c r="CS301" t="s">
        <v>11225</v>
      </c>
      <c r="CT301" t="s">
        <v>11226</v>
      </c>
      <c r="CU301" t="s">
        <v>11227</v>
      </c>
      <c r="CV301" t="s">
        <v>268</v>
      </c>
      <c r="CW301" t="s">
        <v>268</v>
      </c>
      <c r="CX301" t="s">
        <v>268</v>
      </c>
      <c r="CY301" t="s">
        <v>268</v>
      </c>
      <c r="CZ301" t="s">
        <v>268</v>
      </c>
      <c r="DA301" t="s">
        <v>268</v>
      </c>
      <c r="DB301" s="429">
        <f t="shared" si="58"/>
        <v>0</v>
      </c>
      <c r="DC301" s="284">
        <f t="shared" si="59"/>
        <v>0</v>
      </c>
      <c r="DD301" s="284">
        <f t="shared" si="60"/>
        <v>0</v>
      </c>
      <c r="DE301" s="284">
        <f t="shared" si="61"/>
        <v>0</v>
      </c>
      <c r="DF301" s="295">
        <f t="shared" si="62"/>
        <v>80</v>
      </c>
      <c r="DG301" s="284">
        <f t="shared" si="63"/>
        <v>0</v>
      </c>
      <c r="DH301" s="284">
        <f t="shared" si="64"/>
        <v>0</v>
      </c>
      <c r="DI301" s="284">
        <f t="shared" si="65"/>
        <v>0</v>
      </c>
      <c r="DJ301" s="284">
        <f t="shared" si="66"/>
        <v>0</v>
      </c>
      <c r="DK301" s="295">
        <f t="shared" si="67"/>
        <v>1</v>
      </c>
      <c r="DL301" s="297">
        <f t="shared" si="68"/>
        <v>1</v>
      </c>
      <c r="DM301" s="430">
        <f>IFERROR(IF(CA301="D",IF(DL301="A dispo.",DF301*VLOOKUP('DATI INPUT'!$F$27,TARIFFE_UD,4,FALSE),DF301*VLOOKUP(DL301,TARIFFE_UD,4,FALSE)),DF301*VLOOKUP(CB301-100,TARIFFE_UND,4,FALSE)),0)</f>
        <v>39.44171624371252</v>
      </c>
      <c r="DN301" s="430">
        <f>IFERROR(IF(CA301="D",IF(DL301="A dispo.",DK301*VLOOKUP('DATI INPUT'!$F$27,TARIFFE_UD,5,FALSE),DK301*VLOOKUP(DL301,TARIFFE_UD,5,FALSE)),DK301*VLOOKUP(CB301-100,TARIFFE_UND,5,FALSE)),0)</f>
        <v>16.930848468833439</v>
      </c>
      <c r="DO301" s="431">
        <f t="shared" si="69"/>
        <v>2.5647125459613562E-3</v>
      </c>
      <c r="DP301" s="299">
        <f>IFERROR(IF(CA301="D",IF(DL301="A dispo.",DF301*VLOOKUP('DATI INPUT'!$F$27,TARIFFE_UD,2,FALSE),DF301*VLOOKUP(DL301,TARIFFE_UD,2,FALSE)),DF301*VLOOKUP(CB301-100,TARIFFE_UND,2,FALSE)),0)</f>
        <v>49.276913702044929</v>
      </c>
      <c r="DQ301" s="299">
        <f>IFERROR(IF(CA301="D",IF(DL301="A dispo.",DK301*VLOOKUP('DATI INPUT'!$F$27,TARIFFE_UD,3,FALSE),DK301*VLOOKUP(DL301,TARIFFE_UD,3,FALSE)),DK301*VLOOKUP(CB301-100,TARIFFE_UND,3,FALSE)),0)</f>
        <v>15.164853048114928</v>
      </c>
      <c r="DR301" s="299">
        <f t="shared" si="70"/>
        <v>64.441766750159857</v>
      </c>
    </row>
    <row r="302" spans="1:122" x14ac:dyDescent="0.25">
      <c r="A302" t="s">
        <v>3850</v>
      </c>
      <c r="B302" t="s">
        <v>3851</v>
      </c>
      <c r="C302" t="s">
        <v>534</v>
      </c>
      <c r="D302" t="s">
        <v>3852</v>
      </c>
      <c r="E302" t="s">
        <v>268</v>
      </c>
      <c r="F302" t="s">
        <v>156</v>
      </c>
      <c r="G302" t="s">
        <v>3853</v>
      </c>
      <c r="H302" t="s">
        <v>3307</v>
      </c>
      <c r="I302" t="s">
        <v>3854</v>
      </c>
      <c r="J302" t="s">
        <v>274</v>
      </c>
      <c r="K302" t="s">
        <v>3855</v>
      </c>
      <c r="L302" t="s">
        <v>984</v>
      </c>
      <c r="M302" t="s">
        <v>3856</v>
      </c>
      <c r="N302" t="s">
        <v>984</v>
      </c>
      <c r="O302" t="s">
        <v>873</v>
      </c>
      <c r="P302" t="s">
        <v>3006</v>
      </c>
      <c r="Q302" t="s">
        <v>309</v>
      </c>
      <c r="R302" t="s">
        <v>268</v>
      </c>
      <c r="S302" t="s">
        <v>268</v>
      </c>
      <c r="T302" t="s">
        <v>268</v>
      </c>
      <c r="U302" t="s">
        <v>268</v>
      </c>
      <c r="V302" t="s">
        <v>268</v>
      </c>
      <c r="W302" t="s">
        <v>3856</v>
      </c>
      <c r="X302" t="s">
        <v>3006</v>
      </c>
      <c r="Y302" t="s">
        <v>309</v>
      </c>
      <c r="Z302" t="s">
        <v>268</v>
      </c>
      <c r="AA302" t="s">
        <v>268</v>
      </c>
      <c r="AB302" t="s">
        <v>268</v>
      </c>
      <c r="AC302" t="s">
        <v>268</v>
      </c>
      <c r="AD302" t="s">
        <v>268</v>
      </c>
      <c r="AE302" t="s">
        <v>287</v>
      </c>
      <c r="AF302" t="s">
        <v>1811</v>
      </c>
      <c r="AG302" t="s">
        <v>875</v>
      </c>
      <c r="AH302" t="s">
        <v>1848</v>
      </c>
      <c r="AI302" t="s">
        <v>891</v>
      </c>
      <c r="AJ302" t="s">
        <v>268</v>
      </c>
      <c r="AK302" t="s">
        <v>410</v>
      </c>
      <c r="AL302" t="s">
        <v>268</v>
      </c>
      <c r="AM302" t="s">
        <v>405</v>
      </c>
      <c r="AN302" t="s">
        <v>268</v>
      </c>
      <c r="AO302" t="s">
        <v>268</v>
      </c>
      <c r="AP302" t="s">
        <v>268</v>
      </c>
      <c r="AQ302" t="s">
        <v>268</v>
      </c>
      <c r="AR302" t="s">
        <v>268</v>
      </c>
      <c r="AS302" t="s">
        <v>268</v>
      </c>
      <c r="AT302" t="s">
        <v>268</v>
      </c>
      <c r="AU302" t="s">
        <v>268</v>
      </c>
      <c r="AV302" t="s">
        <v>268</v>
      </c>
      <c r="AW302" t="s">
        <v>268</v>
      </c>
      <c r="AX302" t="s">
        <v>268</v>
      </c>
      <c r="AY302" t="s">
        <v>268</v>
      </c>
      <c r="AZ302" t="s">
        <v>268</v>
      </c>
      <c r="BA302" t="s">
        <v>268</v>
      </c>
      <c r="BB302" t="s">
        <v>268</v>
      </c>
      <c r="BC302" t="s">
        <v>268</v>
      </c>
      <c r="BD302" t="s">
        <v>268</v>
      </c>
      <c r="BE302" t="s">
        <v>268</v>
      </c>
      <c r="BF302" t="s">
        <v>268</v>
      </c>
      <c r="BG302" t="s">
        <v>268</v>
      </c>
      <c r="BH302" t="s">
        <v>268</v>
      </c>
      <c r="BI302" t="s">
        <v>268</v>
      </c>
      <c r="BJ302" t="s">
        <v>268</v>
      </c>
      <c r="BK302" t="s">
        <v>268</v>
      </c>
      <c r="BL302" t="s">
        <v>268</v>
      </c>
      <c r="BM302" t="s">
        <v>268</v>
      </c>
      <c r="BN302" t="s">
        <v>268</v>
      </c>
      <c r="BO302" t="s">
        <v>268</v>
      </c>
      <c r="BP302" t="s">
        <v>268</v>
      </c>
      <c r="BQ302" t="s">
        <v>268</v>
      </c>
      <c r="BR302" t="s">
        <v>268</v>
      </c>
      <c r="BS302" t="s">
        <v>268</v>
      </c>
      <c r="BT302" t="s">
        <v>268</v>
      </c>
      <c r="BU302" t="s">
        <v>268</v>
      </c>
      <c r="BV302" t="s">
        <v>268</v>
      </c>
      <c r="BW302" t="s">
        <v>268</v>
      </c>
      <c r="BX302" t="s">
        <v>268</v>
      </c>
      <c r="BY302">
        <v>66.209999999999994</v>
      </c>
      <c r="BZ302">
        <v>66.209999999999994</v>
      </c>
      <c r="CA302" t="s">
        <v>142</v>
      </c>
      <c r="CB302" s="356">
        <v>122</v>
      </c>
      <c r="CC302" t="s">
        <v>876</v>
      </c>
      <c r="CD302" t="s">
        <v>268</v>
      </c>
      <c r="CE302" t="s">
        <v>268</v>
      </c>
      <c r="CF302" s="356">
        <v>1</v>
      </c>
      <c r="CG302" t="s">
        <v>268</v>
      </c>
      <c r="CH302" t="s">
        <v>268</v>
      </c>
      <c r="CI302" t="s">
        <v>268</v>
      </c>
      <c r="CJ302" t="s">
        <v>268</v>
      </c>
      <c r="CK302" t="s">
        <v>268</v>
      </c>
      <c r="CL302" t="s">
        <v>268</v>
      </c>
      <c r="CM302" t="s">
        <v>11224</v>
      </c>
      <c r="CN302">
        <v>49.57</v>
      </c>
      <c r="CO302" t="s">
        <v>268</v>
      </c>
      <c r="CP302">
        <v>49.57</v>
      </c>
      <c r="CQ302">
        <v>365</v>
      </c>
      <c r="CR302" t="s">
        <v>878</v>
      </c>
      <c r="CS302" t="s">
        <v>11225</v>
      </c>
      <c r="CT302" t="s">
        <v>11226</v>
      </c>
      <c r="CU302" t="s">
        <v>11227</v>
      </c>
      <c r="CV302" t="s">
        <v>268</v>
      </c>
      <c r="CW302" t="s">
        <v>268</v>
      </c>
      <c r="CX302" t="s">
        <v>268</v>
      </c>
      <c r="CY302" t="s">
        <v>268</v>
      </c>
      <c r="CZ302" t="s">
        <v>268</v>
      </c>
      <c r="DA302" t="s">
        <v>268</v>
      </c>
      <c r="DB302" s="429">
        <f t="shared" si="58"/>
        <v>0</v>
      </c>
      <c r="DC302" s="284">
        <f t="shared" si="59"/>
        <v>0</v>
      </c>
      <c r="DD302" s="284">
        <f t="shared" si="60"/>
        <v>0</v>
      </c>
      <c r="DE302" s="284">
        <f t="shared" si="61"/>
        <v>0</v>
      </c>
      <c r="DF302" s="295">
        <f t="shared" si="62"/>
        <v>66.209999999999994</v>
      </c>
      <c r="DG302" s="284">
        <f t="shared" si="63"/>
        <v>0</v>
      </c>
      <c r="DH302" s="284">
        <f t="shared" si="64"/>
        <v>0</v>
      </c>
      <c r="DI302" s="284">
        <f t="shared" si="65"/>
        <v>0</v>
      </c>
      <c r="DJ302" s="284">
        <f t="shared" si="66"/>
        <v>0</v>
      </c>
      <c r="DK302" s="295">
        <f t="shared" si="67"/>
        <v>1</v>
      </c>
      <c r="DL302" s="297">
        <f t="shared" si="68"/>
        <v>1</v>
      </c>
      <c r="DM302" s="430">
        <f>IFERROR(IF(CA302="D",IF(DL302="A dispo.",DF302*VLOOKUP('DATI INPUT'!$F$27,TARIFFE_UD,4,FALSE),DF302*VLOOKUP(DL302,TARIFFE_UD,4,FALSE)),DF302*VLOOKUP(CB302-100,TARIFFE_UND,4,FALSE)),0)</f>
        <v>32.642950406202573</v>
      </c>
      <c r="DN302" s="430">
        <f>IFERROR(IF(CA302="D",IF(DL302="A dispo.",DK302*VLOOKUP('DATI INPUT'!$F$27,TARIFFE_UD,5,FALSE),DK302*VLOOKUP(DL302,TARIFFE_UD,5,FALSE)),DK302*VLOOKUP(CB302-100,TARIFFE_UND,5,FALSE)),0)</f>
        <v>16.930848468833439</v>
      </c>
      <c r="DO302" s="431">
        <f t="shared" si="69"/>
        <v>3.7988750360113954E-3</v>
      </c>
      <c r="DP302" s="299">
        <f>IFERROR(IF(CA302="D",IF(DL302="A dispo.",DF302*VLOOKUP('DATI INPUT'!$F$27,TARIFFE_UD,2,FALSE),DF302*VLOOKUP(DL302,TARIFFE_UD,2,FALSE)),DF302*VLOOKUP(CB302-100,TARIFFE_UND,2,FALSE)),0)</f>
        <v>40.782805702654933</v>
      </c>
      <c r="DQ302" s="299">
        <f>IFERROR(IF(CA302="D",IF(DL302="A dispo.",DK302*VLOOKUP('DATI INPUT'!$F$27,TARIFFE_UD,3,FALSE),DK302*VLOOKUP(DL302,TARIFFE_UD,3,FALSE)),DK302*VLOOKUP(CB302-100,TARIFFE_UND,3,FALSE)),0)</f>
        <v>15.164853048114928</v>
      </c>
      <c r="DR302" s="299">
        <f t="shared" si="70"/>
        <v>55.947658750769861</v>
      </c>
    </row>
    <row r="303" spans="1:122" x14ac:dyDescent="0.25">
      <c r="A303" t="s">
        <v>3857</v>
      </c>
      <c r="B303" t="s">
        <v>1034</v>
      </c>
      <c r="C303" t="s">
        <v>3858</v>
      </c>
      <c r="D303" t="s">
        <v>3859</v>
      </c>
      <c r="E303" t="s">
        <v>268</v>
      </c>
      <c r="F303" t="s">
        <v>156</v>
      </c>
      <c r="G303" t="s">
        <v>3860</v>
      </c>
      <c r="H303" t="s">
        <v>3307</v>
      </c>
      <c r="I303" t="s">
        <v>3861</v>
      </c>
      <c r="J303" t="s">
        <v>274</v>
      </c>
      <c r="K303" t="s">
        <v>3862</v>
      </c>
      <c r="L303" t="s">
        <v>960</v>
      </c>
      <c r="M303" t="s">
        <v>3863</v>
      </c>
      <c r="N303" t="s">
        <v>984</v>
      </c>
      <c r="O303" t="s">
        <v>873</v>
      </c>
      <c r="P303" t="s">
        <v>3242</v>
      </c>
      <c r="Q303" t="s">
        <v>282</v>
      </c>
      <c r="R303" t="s">
        <v>268</v>
      </c>
      <c r="S303" t="s">
        <v>268</v>
      </c>
      <c r="T303" t="s">
        <v>268</v>
      </c>
      <c r="U303" t="s">
        <v>268</v>
      </c>
      <c r="V303" t="s">
        <v>268</v>
      </c>
      <c r="W303" t="s">
        <v>3863</v>
      </c>
      <c r="X303" t="s">
        <v>3242</v>
      </c>
      <c r="Y303" t="s">
        <v>282</v>
      </c>
      <c r="Z303" t="s">
        <v>268</v>
      </c>
      <c r="AA303" t="s">
        <v>268</v>
      </c>
      <c r="AB303" t="s">
        <v>268</v>
      </c>
      <c r="AC303" t="s">
        <v>268</v>
      </c>
      <c r="AD303" t="s">
        <v>268</v>
      </c>
      <c r="AE303" t="s">
        <v>287</v>
      </c>
      <c r="AF303" t="s">
        <v>1811</v>
      </c>
      <c r="AG303" t="s">
        <v>875</v>
      </c>
      <c r="AH303" t="s">
        <v>1848</v>
      </c>
      <c r="AI303" t="s">
        <v>1202</v>
      </c>
      <c r="AJ303" t="s">
        <v>268</v>
      </c>
      <c r="AK303" t="s">
        <v>410</v>
      </c>
      <c r="AL303" t="s">
        <v>268</v>
      </c>
      <c r="AM303" t="s">
        <v>405</v>
      </c>
      <c r="AN303" t="s">
        <v>268</v>
      </c>
      <c r="AO303" t="s">
        <v>268</v>
      </c>
      <c r="AP303" t="s">
        <v>268</v>
      </c>
      <c r="AQ303" t="s">
        <v>268</v>
      </c>
      <c r="AR303" t="s">
        <v>268</v>
      </c>
      <c r="AS303" t="s">
        <v>268</v>
      </c>
      <c r="AT303" t="s">
        <v>268</v>
      </c>
      <c r="AU303" t="s">
        <v>268</v>
      </c>
      <c r="AV303" t="s">
        <v>268</v>
      </c>
      <c r="AW303" t="s">
        <v>268</v>
      </c>
      <c r="AX303" t="s">
        <v>268</v>
      </c>
      <c r="AY303" t="s">
        <v>268</v>
      </c>
      <c r="AZ303" t="s">
        <v>268</v>
      </c>
      <c r="BA303" t="s">
        <v>268</v>
      </c>
      <c r="BB303" t="s">
        <v>268</v>
      </c>
      <c r="BC303" t="s">
        <v>268</v>
      </c>
      <c r="BD303" t="s">
        <v>268</v>
      </c>
      <c r="BE303" t="s">
        <v>268</v>
      </c>
      <c r="BF303" t="s">
        <v>268</v>
      </c>
      <c r="BG303" t="s">
        <v>268</v>
      </c>
      <c r="BH303" t="s">
        <v>268</v>
      </c>
      <c r="BI303" t="s">
        <v>268</v>
      </c>
      <c r="BJ303" t="s">
        <v>268</v>
      </c>
      <c r="BK303" t="s">
        <v>268</v>
      </c>
      <c r="BL303" t="s">
        <v>268</v>
      </c>
      <c r="BM303" t="s">
        <v>268</v>
      </c>
      <c r="BN303" t="s">
        <v>268</v>
      </c>
      <c r="BO303" t="s">
        <v>268</v>
      </c>
      <c r="BP303" t="s">
        <v>268</v>
      </c>
      <c r="BQ303" t="s">
        <v>268</v>
      </c>
      <c r="BR303" t="s">
        <v>268</v>
      </c>
      <c r="BS303" t="s">
        <v>268</v>
      </c>
      <c r="BT303" t="s">
        <v>268</v>
      </c>
      <c r="BU303" t="s">
        <v>268</v>
      </c>
      <c r="BV303" t="s">
        <v>268</v>
      </c>
      <c r="BW303" t="s">
        <v>268</v>
      </c>
      <c r="BX303" t="s">
        <v>268</v>
      </c>
      <c r="BY303">
        <v>60</v>
      </c>
      <c r="BZ303">
        <v>60</v>
      </c>
      <c r="CA303" t="s">
        <v>142</v>
      </c>
      <c r="CB303" s="356">
        <v>122</v>
      </c>
      <c r="CC303" t="s">
        <v>876</v>
      </c>
      <c r="CD303" t="s">
        <v>268</v>
      </c>
      <c r="CE303" t="s">
        <v>268</v>
      </c>
      <c r="CF303" s="356">
        <v>2</v>
      </c>
      <c r="CG303" t="s">
        <v>268</v>
      </c>
      <c r="CH303" t="s">
        <v>268</v>
      </c>
      <c r="CI303" t="s">
        <v>268</v>
      </c>
      <c r="CJ303" t="s">
        <v>268</v>
      </c>
      <c r="CK303" t="s">
        <v>268</v>
      </c>
      <c r="CL303" t="s">
        <v>268</v>
      </c>
      <c r="CM303" t="s">
        <v>11224</v>
      </c>
      <c r="CN303">
        <v>85.95</v>
      </c>
      <c r="CO303" t="s">
        <v>268</v>
      </c>
      <c r="CP303">
        <v>85.95</v>
      </c>
      <c r="CQ303">
        <v>365</v>
      </c>
      <c r="CR303" t="s">
        <v>878</v>
      </c>
      <c r="CS303" t="s">
        <v>11225</v>
      </c>
      <c r="CT303" t="s">
        <v>11226</v>
      </c>
      <c r="CU303" t="s">
        <v>11227</v>
      </c>
      <c r="CV303" t="s">
        <v>268</v>
      </c>
      <c r="CW303" t="s">
        <v>268</v>
      </c>
      <c r="CX303" t="s">
        <v>268</v>
      </c>
      <c r="CY303" t="s">
        <v>268</v>
      </c>
      <c r="CZ303" t="s">
        <v>268</v>
      </c>
      <c r="DA303" t="s">
        <v>268</v>
      </c>
      <c r="DB303" s="429">
        <f t="shared" si="58"/>
        <v>0</v>
      </c>
      <c r="DC303" s="284">
        <f t="shared" si="59"/>
        <v>0</v>
      </c>
      <c r="DD303" s="284">
        <f t="shared" si="60"/>
        <v>0</v>
      </c>
      <c r="DE303" s="284">
        <f t="shared" si="61"/>
        <v>0</v>
      </c>
      <c r="DF303" s="295">
        <f t="shared" si="62"/>
        <v>60</v>
      </c>
      <c r="DG303" s="284">
        <f t="shared" si="63"/>
        <v>0</v>
      </c>
      <c r="DH303" s="284">
        <f t="shared" si="64"/>
        <v>0</v>
      </c>
      <c r="DI303" s="284">
        <f t="shared" si="65"/>
        <v>0</v>
      </c>
      <c r="DJ303" s="284">
        <f t="shared" si="66"/>
        <v>0</v>
      </c>
      <c r="DK303" s="295">
        <f t="shared" si="67"/>
        <v>1</v>
      </c>
      <c r="DL303" s="297">
        <f t="shared" si="68"/>
        <v>2</v>
      </c>
      <c r="DM303" s="430">
        <f>IFERROR(IF(CA303="D",IF(DL303="A dispo.",DF303*VLOOKUP('DATI INPUT'!$F$27,TARIFFE_UD,4,FALSE),DF303*VLOOKUP(DL303,TARIFFE_UD,4,FALSE)),DF303*VLOOKUP(CB303-100,TARIFFE_UND,4,FALSE)),0)</f>
        <v>34.511501713248464</v>
      </c>
      <c r="DN303" s="430">
        <f>IFERROR(IF(CA303="D",IF(DL303="A dispo.",DK303*VLOOKUP('DATI INPUT'!$F$27,TARIFFE_UD,5,FALSE),DK303*VLOOKUP(DL303,TARIFFE_UD,5,FALSE)),DK303*VLOOKUP(CB303-100,TARIFFE_UND,5,FALSE)),0)</f>
        <v>51.443731886070836</v>
      </c>
      <c r="DO303" s="431">
        <f t="shared" si="69"/>
        <v>5.2335993192968999E-3</v>
      </c>
      <c r="DP303" s="299">
        <f>IFERROR(IF(CA303="D",IF(DL303="A dispo.",DF303*VLOOKUP('DATI INPUT'!$F$27,TARIFFE_UD,2,FALSE),DF303*VLOOKUP(DL303,TARIFFE_UD,2,FALSE)),DF303*VLOOKUP(CB303-100,TARIFFE_UND,2,FALSE)),0)</f>
        <v>43.117299489289316</v>
      </c>
      <c r="DQ303" s="299">
        <f>IFERROR(IF(CA303="D",IF(DL303="A dispo.",DK303*VLOOKUP('DATI INPUT'!$F$27,TARIFFE_UD,3,FALSE),DK303*VLOOKUP(DL303,TARIFFE_UD,3,FALSE)),DK303*VLOOKUP(CB303-100,TARIFFE_UND,3,FALSE)),0)</f>
        <v>46.077822723118445</v>
      </c>
      <c r="DR303" s="299">
        <f t="shared" si="70"/>
        <v>89.195122212407767</v>
      </c>
    </row>
    <row r="304" spans="1:122" x14ac:dyDescent="0.25">
      <c r="A304" t="s">
        <v>3864</v>
      </c>
      <c r="B304" t="s">
        <v>1034</v>
      </c>
      <c r="C304" t="s">
        <v>3865</v>
      </c>
      <c r="D304" t="s">
        <v>3859</v>
      </c>
      <c r="E304" t="s">
        <v>268</v>
      </c>
      <c r="F304" t="s">
        <v>156</v>
      </c>
      <c r="G304" t="s">
        <v>3860</v>
      </c>
      <c r="H304" t="s">
        <v>3307</v>
      </c>
      <c r="I304" t="s">
        <v>3861</v>
      </c>
      <c r="J304" t="s">
        <v>274</v>
      </c>
      <c r="K304" t="s">
        <v>3862</v>
      </c>
      <c r="L304" t="s">
        <v>960</v>
      </c>
      <c r="M304" t="s">
        <v>3863</v>
      </c>
      <c r="N304" t="s">
        <v>984</v>
      </c>
      <c r="O304" t="s">
        <v>873</v>
      </c>
      <c r="P304" t="s">
        <v>3242</v>
      </c>
      <c r="Q304" t="s">
        <v>282</v>
      </c>
      <c r="R304" t="s">
        <v>268</v>
      </c>
      <c r="S304" t="s">
        <v>268</v>
      </c>
      <c r="T304" t="s">
        <v>268</v>
      </c>
      <c r="U304" t="s">
        <v>268</v>
      </c>
      <c r="V304" t="s">
        <v>268</v>
      </c>
      <c r="W304" t="s">
        <v>2823</v>
      </c>
      <c r="X304" t="s">
        <v>613</v>
      </c>
      <c r="Y304" t="s">
        <v>276</v>
      </c>
      <c r="Z304" t="s">
        <v>268</v>
      </c>
      <c r="AA304" t="s">
        <v>268</v>
      </c>
      <c r="AB304" t="s">
        <v>268</v>
      </c>
      <c r="AC304" t="s">
        <v>268</v>
      </c>
      <c r="AD304" t="s">
        <v>268</v>
      </c>
      <c r="AE304" t="s">
        <v>287</v>
      </c>
      <c r="AF304" t="s">
        <v>1811</v>
      </c>
      <c r="AG304" t="s">
        <v>875</v>
      </c>
      <c r="AH304" t="s">
        <v>1848</v>
      </c>
      <c r="AI304" t="s">
        <v>2743</v>
      </c>
      <c r="AJ304" t="s">
        <v>268</v>
      </c>
      <c r="AK304" t="s">
        <v>3866</v>
      </c>
      <c r="AL304" t="s">
        <v>268</v>
      </c>
      <c r="AM304" t="s">
        <v>353</v>
      </c>
      <c r="AN304" t="s">
        <v>268</v>
      </c>
      <c r="AO304" t="s">
        <v>268</v>
      </c>
      <c r="AP304" t="s">
        <v>268</v>
      </c>
      <c r="AQ304" t="s">
        <v>268</v>
      </c>
      <c r="AR304" t="s">
        <v>268</v>
      </c>
      <c r="AS304" t="s">
        <v>268</v>
      </c>
      <c r="AT304" t="s">
        <v>268</v>
      </c>
      <c r="AU304" t="s">
        <v>268</v>
      </c>
      <c r="AV304" t="s">
        <v>268</v>
      </c>
      <c r="AW304" t="s">
        <v>268</v>
      </c>
      <c r="AX304" t="s">
        <v>268</v>
      </c>
      <c r="AY304" t="s">
        <v>268</v>
      </c>
      <c r="AZ304" t="s">
        <v>268</v>
      </c>
      <c r="BA304" t="s">
        <v>268</v>
      </c>
      <c r="BB304" t="s">
        <v>268</v>
      </c>
      <c r="BC304" t="s">
        <v>268</v>
      </c>
      <c r="BD304" t="s">
        <v>268</v>
      </c>
      <c r="BE304" t="s">
        <v>268</v>
      </c>
      <c r="BF304" t="s">
        <v>268</v>
      </c>
      <c r="BG304" t="s">
        <v>268</v>
      </c>
      <c r="BH304" t="s">
        <v>268</v>
      </c>
      <c r="BI304" t="s">
        <v>268</v>
      </c>
      <c r="BJ304" t="s">
        <v>268</v>
      </c>
      <c r="BK304" t="s">
        <v>268</v>
      </c>
      <c r="BL304" t="s">
        <v>268</v>
      </c>
      <c r="BM304" t="s">
        <v>268</v>
      </c>
      <c r="BN304" t="s">
        <v>268</v>
      </c>
      <c r="BO304" t="s">
        <v>268</v>
      </c>
      <c r="BP304" t="s">
        <v>268</v>
      </c>
      <c r="BQ304" t="s">
        <v>268</v>
      </c>
      <c r="BR304" t="s">
        <v>268</v>
      </c>
      <c r="BS304" t="s">
        <v>268</v>
      </c>
      <c r="BT304" t="s">
        <v>268</v>
      </c>
      <c r="BU304" t="s">
        <v>268</v>
      </c>
      <c r="BV304" t="s">
        <v>268</v>
      </c>
      <c r="BW304" t="s">
        <v>268</v>
      </c>
      <c r="BX304" t="s">
        <v>268</v>
      </c>
      <c r="BY304">
        <v>15</v>
      </c>
      <c r="BZ304">
        <v>15</v>
      </c>
      <c r="CA304" t="s">
        <v>142</v>
      </c>
      <c r="CB304" s="356">
        <v>123</v>
      </c>
      <c r="CC304" t="s">
        <v>1817</v>
      </c>
      <c r="CD304" t="s">
        <v>268</v>
      </c>
      <c r="CE304" t="s">
        <v>268</v>
      </c>
      <c r="CF304" s="356">
        <v>2</v>
      </c>
      <c r="CG304" t="s">
        <v>268</v>
      </c>
      <c r="CH304" t="s">
        <v>268</v>
      </c>
      <c r="CI304" t="s">
        <v>268</v>
      </c>
      <c r="CJ304" t="s">
        <v>268</v>
      </c>
      <c r="CK304" t="s">
        <v>268</v>
      </c>
      <c r="CL304" t="s">
        <v>268</v>
      </c>
      <c r="CM304" t="s">
        <v>11224</v>
      </c>
      <c r="CN304">
        <v>8.6300000000000008</v>
      </c>
      <c r="CO304" t="s">
        <v>268</v>
      </c>
      <c r="CP304">
        <v>8.6300000000000008</v>
      </c>
      <c r="CQ304">
        <v>365</v>
      </c>
      <c r="CR304" t="s">
        <v>878</v>
      </c>
      <c r="CS304" t="s">
        <v>11225</v>
      </c>
      <c r="CT304" t="s">
        <v>11226</v>
      </c>
      <c r="CU304" t="s">
        <v>11227</v>
      </c>
      <c r="CV304" t="s">
        <v>268</v>
      </c>
      <c r="CW304" t="s">
        <v>268</v>
      </c>
      <c r="CX304" t="s">
        <v>268</v>
      </c>
      <c r="CY304" t="s">
        <v>268</v>
      </c>
      <c r="CZ304" t="s">
        <v>268</v>
      </c>
      <c r="DA304" t="s">
        <v>268</v>
      </c>
      <c r="DB304" s="429">
        <f t="shared" si="58"/>
        <v>0</v>
      </c>
      <c r="DC304" s="284">
        <f t="shared" si="59"/>
        <v>0</v>
      </c>
      <c r="DD304" s="284">
        <f t="shared" si="60"/>
        <v>0</v>
      </c>
      <c r="DE304" s="284">
        <f t="shared" si="61"/>
        <v>0</v>
      </c>
      <c r="DF304" s="295">
        <f t="shared" si="62"/>
        <v>15</v>
      </c>
      <c r="DG304" s="284">
        <f t="shared" si="63"/>
        <v>1</v>
      </c>
      <c r="DH304" s="284">
        <f t="shared" si="64"/>
        <v>0</v>
      </c>
      <c r="DI304" s="284">
        <f t="shared" si="65"/>
        <v>0</v>
      </c>
      <c r="DJ304" s="284">
        <f t="shared" si="66"/>
        <v>0</v>
      </c>
      <c r="DK304" s="295">
        <f t="shared" si="67"/>
        <v>0</v>
      </c>
      <c r="DL304" s="297">
        <f t="shared" si="68"/>
        <v>2</v>
      </c>
      <c r="DM304" s="430">
        <f>IFERROR(IF(CA304="D",IF(DL304="A dispo.",DF304*VLOOKUP('DATI INPUT'!$F$27,TARIFFE_UD,4,FALSE),DF304*VLOOKUP(DL304,TARIFFE_UD,4,FALSE)),DF304*VLOOKUP(CB304-100,TARIFFE_UND,4,FALSE)),0)</f>
        <v>8.627875428312116</v>
      </c>
      <c r="DN304" s="430">
        <f>IFERROR(IF(CA304="D",IF(DL304="A dispo.",DK304*VLOOKUP('DATI INPUT'!$F$27,TARIFFE_UD,5,FALSE),DK304*VLOOKUP(DL304,TARIFFE_UD,5,FALSE)),DK304*VLOOKUP(CB304-100,TARIFFE_UND,5,FALSE)),0)</f>
        <v>0</v>
      </c>
      <c r="DO304" s="431">
        <f t="shared" si="69"/>
        <v>-2.1245716878848242E-3</v>
      </c>
      <c r="DP304" s="299">
        <f>IFERROR(IF(CA304="D",IF(DL304="A dispo.",DF304*VLOOKUP('DATI INPUT'!$F$27,TARIFFE_UD,2,FALSE),DF304*VLOOKUP(DL304,TARIFFE_UD,2,FALSE)),DF304*VLOOKUP(CB304-100,TARIFFE_UND,2,FALSE)),0)</f>
        <v>10.779324872322329</v>
      </c>
      <c r="DQ304" s="299">
        <f>IFERROR(IF(CA304="D",IF(DL304="A dispo.",DK304*VLOOKUP('DATI INPUT'!$F$27,TARIFFE_UD,3,FALSE),DK304*VLOOKUP(DL304,TARIFFE_UD,3,FALSE)),DK304*VLOOKUP(CB304-100,TARIFFE_UND,3,FALSE)),0)</f>
        <v>0</v>
      </c>
      <c r="DR304" s="299">
        <f t="shared" si="70"/>
        <v>10.779324872322329</v>
      </c>
    </row>
    <row r="305" spans="1:122" x14ac:dyDescent="0.25">
      <c r="A305" t="s">
        <v>3867</v>
      </c>
      <c r="B305" t="s">
        <v>1438</v>
      </c>
      <c r="C305" t="s">
        <v>3868</v>
      </c>
      <c r="D305" t="s">
        <v>3869</v>
      </c>
      <c r="E305" t="s">
        <v>268</v>
      </c>
      <c r="F305" t="s">
        <v>156</v>
      </c>
      <c r="G305" t="s">
        <v>3870</v>
      </c>
      <c r="H305" t="s">
        <v>1241</v>
      </c>
      <c r="I305" t="s">
        <v>3871</v>
      </c>
      <c r="J305" t="s">
        <v>274</v>
      </c>
      <c r="K305" t="s">
        <v>3872</v>
      </c>
      <c r="L305" t="s">
        <v>960</v>
      </c>
      <c r="M305" t="s">
        <v>3873</v>
      </c>
      <c r="N305" t="s">
        <v>984</v>
      </c>
      <c r="O305" t="s">
        <v>873</v>
      </c>
      <c r="P305" t="s">
        <v>2045</v>
      </c>
      <c r="Q305" t="s">
        <v>343</v>
      </c>
      <c r="R305" t="s">
        <v>268</v>
      </c>
      <c r="S305" t="s">
        <v>268</v>
      </c>
      <c r="T305" t="s">
        <v>268</v>
      </c>
      <c r="U305" t="s">
        <v>268</v>
      </c>
      <c r="V305" t="s">
        <v>268</v>
      </c>
      <c r="W305" t="s">
        <v>3873</v>
      </c>
      <c r="X305" t="s">
        <v>2045</v>
      </c>
      <c r="Y305" t="s">
        <v>343</v>
      </c>
      <c r="Z305" t="s">
        <v>268</v>
      </c>
      <c r="AA305" t="s">
        <v>268</v>
      </c>
      <c r="AB305" t="s">
        <v>268</v>
      </c>
      <c r="AC305" t="s">
        <v>268</v>
      </c>
      <c r="AD305" t="s">
        <v>268</v>
      </c>
      <c r="AE305" t="s">
        <v>287</v>
      </c>
      <c r="AF305" t="s">
        <v>1811</v>
      </c>
      <c r="AG305" t="s">
        <v>875</v>
      </c>
      <c r="AH305" t="s">
        <v>2047</v>
      </c>
      <c r="AI305" t="s">
        <v>3874</v>
      </c>
      <c r="AJ305" t="s">
        <v>268</v>
      </c>
      <c r="AK305" t="s">
        <v>354</v>
      </c>
      <c r="AL305" t="s">
        <v>268</v>
      </c>
      <c r="AM305" t="s">
        <v>353</v>
      </c>
      <c r="AN305" t="s">
        <v>287</v>
      </c>
      <c r="AO305" t="s">
        <v>1811</v>
      </c>
      <c r="AP305" t="s">
        <v>875</v>
      </c>
      <c r="AQ305" t="s">
        <v>2047</v>
      </c>
      <c r="AR305" t="s">
        <v>3874</v>
      </c>
      <c r="AS305" t="s">
        <v>268</v>
      </c>
      <c r="AT305" t="s">
        <v>382</v>
      </c>
      <c r="AU305" t="s">
        <v>268</v>
      </c>
      <c r="AV305" t="s">
        <v>431</v>
      </c>
      <c r="AW305" t="s">
        <v>287</v>
      </c>
      <c r="AX305" t="s">
        <v>1811</v>
      </c>
      <c r="AY305" t="s">
        <v>875</v>
      </c>
      <c r="AZ305" t="s">
        <v>2047</v>
      </c>
      <c r="BA305" t="s">
        <v>679</v>
      </c>
      <c r="BB305" t="s">
        <v>268</v>
      </c>
      <c r="BC305" t="s">
        <v>382</v>
      </c>
      <c r="BD305" t="s">
        <v>268</v>
      </c>
      <c r="BE305" t="s">
        <v>411</v>
      </c>
      <c r="BF305" t="s">
        <v>268</v>
      </c>
      <c r="BG305" t="s">
        <v>268</v>
      </c>
      <c r="BH305" t="s">
        <v>268</v>
      </c>
      <c r="BI305" t="s">
        <v>268</v>
      </c>
      <c r="BJ305" t="s">
        <v>268</v>
      </c>
      <c r="BK305" t="s">
        <v>268</v>
      </c>
      <c r="BL305" t="s">
        <v>268</v>
      </c>
      <c r="BM305" t="s">
        <v>268</v>
      </c>
      <c r="BN305" t="s">
        <v>268</v>
      </c>
      <c r="BO305" t="s">
        <v>268</v>
      </c>
      <c r="BP305" t="s">
        <v>268</v>
      </c>
      <c r="BQ305" t="s">
        <v>268</v>
      </c>
      <c r="BR305" t="s">
        <v>268</v>
      </c>
      <c r="BS305" t="s">
        <v>268</v>
      </c>
      <c r="BT305" t="s">
        <v>268</v>
      </c>
      <c r="BU305" t="s">
        <v>268</v>
      </c>
      <c r="BV305" t="s">
        <v>268</v>
      </c>
      <c r="BW305" t="s">
        <v>268</v>
      </c>
      <c r="BX305" t="s">
        <v>268</v>
      </c>
      <c r="BY305">
        <v>120</v>
      </c>
      <c r="BZ305">
        <v>120</v>
      </c>
      <c r="CA305" t="s">
        <v>142</v>
      </c>
      <c r="CB305" s="356">
        <v>122</v>
      </c>
      <c r="CC305" t="s">
        <v>876</v>
      </c>
      <c r="CD305" t="s">
        <v>268</v>
      </c>
      <c r="CE305" t="s">
        <v>268</v>
      </c>
      <c r="CF305" s="356">
        <v>2</v>
      </c>
      <c r="CG305" t="s">
        <v>268</v>
      </c>
      <c r="CH305" t="s">
        <v>268</v>
      </c>
      <c r="CI305" t="s">
        <v>268</v>
      </c>
      <c r="CJ305" t="s">
        <v>268</v>
      </c>
      <c r="CK305" t="s">
        <v>268</v>
      </c>
      <c r="CL305" t="s">
        <v>268</v>
      </c>
      <c r="CM305" t="s">
        <v>11224</v>
      </c>
      <c r="CN305">
        <v>120.46</v>
      </c>
      <c r="CO305" t="s">
        <v>268</v>
      </c>
      <c r="CP305">
        <v>120.46</v>
      </c>
      <c r="CQ305">
        <v>365</v>
      </c>
      <c r="CR305" t="s">
        <v>878</v>
      </c>
      <c r="CS305" t="s">
        <v>11225</v>
      </c>
      <c r="CT305" t="s">
        <v>11226</v>
      </c>
      <c r="CU305" t="s">
        <v>11227</v>
      </c>
      <c r="CV305" t="s">
        <v>268</v>
      </c>
      <c r="CW305" t="s">
        <v>268</v>
      </c>
      <c r="CX305" t="s">
        <v>268</v>
      </c>
      <c r="CY305" t="s">
        <v>268</v>
      </c>
      <c r="CZ305" t="s">
        <v>268</v>
      </c>
      <c r="DA305" t="s">
        <v>268</v>
      </c>
      <c r="DB305" s="429">
        <f t="shared" si="58"/>
        <v>0</v>
      </c>
      <c r="DC305" s="284">
        <f t="shared" si="59"/>
        <v>0</v>
      </c>
      <c r="DD305" s="284">
        <f t="shared" si="60"/>
        <v>0</v>
      </c>
      <c r="DE305" s="284">
        <f t="shared" si="61"/>
        <v>0</v>
      </c>
      <c r="DF305" s="295">
        <f t="shared" si="62"/>
        <v>120</v>
      </c>
      <c r="DG305" s="284">
        <f t="shared" si="63"/>
        <v>0</v>
      </c>
      <c r="DH305" s="284">
        <f t="shared" si="64"/>
        <v>0</v>
      </c>
      <c r="DI305" s="284">
        <f t="shared" si="65"/>
        <v>0</v>
      </c>
      <c r="DJ305" s="284">
        <f t="shared" si="66"/>
        <v>0</v>
      </c>
      <c r="DK305" s="295">
        <f t="shared" si="67"/>
        <v>1</v>
      </c>
      <c r="DL305" s="297">
        <f t="shared" si="68"/>
        <v>2</v>
      </c>
      <c r="DM305" s="430">
        <f>IFERROR(IF(CA305="D",IF(DL305="A dispo.",DF305*VLOOKUP('DATI INPUT'!$F$27,TARIFFE_UD,4,FALSE),DF305*VLOOKUP(DL305,TARIFFE_UD,4,FALSE)),DF305*VLOOKUP(CB305-100,TARIFFE_UND,4,FALSE)),0)</f>
        <v>69.023003426496928</v>
      </c>
      <c r="DN305" s="430">
        <f>IFERROR(IF(CA305="D",IF(DL305="A dispo.",DK305*VLOOKUP('DATI INPUT'!$F$27,TARIFFE_UD,5,FALSE),DK305*VLOOKUP(DL305,TARIFFE_UD,5,FALSE)),DK305*VLOOKUP(CB305-100,TARIFFE_UND,5,FALSE)),0)</f>
        <v>51.443731886070836</v>
      </c>
      <c r="DO305" s="431">
        <f t="shared" si="69"/>
        <v>6.7353125677698245E-3</v>
      </c>
      <c r="DP305" s="299">
        <f>IFERROR(IF(CA305="D",IF(DL305="A dispo.",DF305*VLOOKUP('DATI INPUT'!$F$27,TARIFFE_UD,2,FALSE),DF305*VLOOKUP(DL305,TARIFFE_UD,2,FALSE)),DF305*VLOOKUP(CB305-100,TARIFFE_UND,2,FALSE)),0)</f>
        <v>86.234598978578632</v>
      </c>
      <c r="DQ305" s="299">
        <f>IFERROR(IF(CA305="D",IF(DL305="A dispo.",DK305*VLOOKUP('DATI INPUT'!$F$27,TARIFFE_UD,3,FALSE),DK305*VLOOKUP(DL305,TARIFFE_UD,3,FALSE)),DK305*VLOOKUP(CB305-100,TARIFFE_UND,3,FALSE)),0)</f>
        <v>46.077822723118445</v>
      </c>
      <c r="DR305" s="299">
        <f t="shared" si="70"/>
        <v>132.31242170169708</v>
      </c>
    </row>
    <row r="306" spans="1:122" x14ac:dyDescent="0.25">
      <c r="A306" t="s">
        <v>3875</v>
      </c>
      <c r="B306" t="s">
        <v>1036</v>
      </c>
      <c r="C306" t="s">
        <v>535</v>
      </c>
      <c r="D306" t="s">
        <v>3876</v>
      </c>
      <c r="E306" t="s">
        <v>268</v>
      </c>
      <c r="F306" t="s">
        <v>156</v>
      </c>
      <c r="G306" t="s">
        <v>3877</v>
      </c>
      <c r="H306" t="s">
        <v>3307</v>
      </c>
      <c r="I306" t="s">
        <v>3878</v>
      </c>
      <c r="J306" t="s">
        <v>274</v>
      </c>
      <c r="K306" t="s">
        <v>3879</v>
      </c>
      <c r="L306" t="s">
        <v>3880</v>
      </c>
      <c r="M306" t="s">
        <v>3881</v>
      </c>
      <c r="N306" t="s">
        <v>3882</v>
      </c>
      <c r="O306" t="s">
        <v>3883</v>
      </c>
      <c r="P306" t="s">
        <v>1544</v>
      </c>
      <c r="Q306" t="s">
        <v>331</v>
      </c>
      <c r="R306" t="s">
        <v>268</v>
      </c>
      <c r="S306" t="s">
        <v>268</v>
      </c>
      <c r="T306" t="s">
        <v>268</v>
      </c>
      <c r="U306" t="s">
        <v>268</v>
      </c>
      <c r="V306" t="s">
        <v>268</v>
      </c>
      <c r="W306" t="s">
        <v>3884</v>
      </c>
      <c r="X306" t="s">
        <v>2116</v>
      </c>
      <c r="Y306" t="s">
        <v>271</v>
      </c>
      <c r="Z306" t="s">
        <v>268</v>
      </c>
      <c r="AA306" t="s">
        <v>268</v>
      </c>
      <c r="AB306" t="s">
        <v>268</v>
      </c>
      <c r="AC306" t="s">
        <v>268</v>
      </c>
      <c r="AD306" t="s">
        <v>268</v>
      </c>
      <c r="AE306" t="s">
        <v>287</v>
      </c>
      <c r="AF306" t="s">
        <v>1811</v>
      </c>
      <c r="AG306" t="s">
        <v>875</v>
      </c>
      <c r="AH306" t="s">
        <v>1812</v>
      </c>
      <c r="AI306" t="s">
        <v>790</v>
      </c>
      <c r="AJ306" t="s">
        <v>268</v>
      </c>
      <c r="AK306" t="s">
        <v>395</v>
      </c>
      <c r="AL306" t="s">
        <v>268</v>
      </c>
      <c r="AM306" t="s">
        <v>405</v>
      </c>
      <c r="AN306" t="s">
        <v>268</v>
      </c>
      <c r="AO306" t="s">
        <v>268</v>
      </c>
      <c r="AP306" t="s">
        <v>268</v>
      </c>
      <c r="AQ306" t="s">
        <v>268</v>
      </c>
      <c r="AR306" t="s">
        <v>268</v>
      </c>
      <c r="AS306" t="s">
        <v>268</v>
      </c>
      <c r="AT306" t="s">
        <v>268</v>
      </c>
      <c r="AU306" t="s">
        <v>268</v>
      </c>
      <c r="AV306" t="s">
        <v>268</v>
      </c>
      <c r="AW306" t="s">
        <v>268</v>
      </c>
      <c r="AX306" t="s">
        <v>268</v>
      </c>
      <c r="AY306" t="s">
        <v>268</v>
      </c>
      <c r="AZ306" t="s">
        <v>268</v>
      </c>
      <c r="BA306" t="s">
        <v>268</v>
      </c>
      <c r="BB306" t="s">
        <v>268</v>
      </c>
      <c r="BC306" t="s">
        <v>268</v>
      </c>
      <c r="BD306" t="s">
        <v>268</v>
      </c>
      <c r="BE306" t="s">
        <v>268</v>
      </c>
      <c r="BF306" t="s">
        <v>268</v>
      </c>
      <c r="BG306" t="s">
        <v>268</v>
      </c>
      <c r="BH306" t="s">
        <v>268</v>
      </c>
      <c r="BI306" t="s">
        <v>268</v>
      </c>
      <c r="BJ306" t="s">
        <v>268</v>
      </c>
      <c r="BK306" t="s">
        <v>268</v>
      </c>
      <c r="BL306" t="s">
        <v>268</v>
      </c>
      <c r="BM306" t="s">
        <v>268</v>
      </c>
      <c r="BN306" t="s">
        <v>268</v>
      </c>
      <c r="BO306" t="s">
        <v>268</v>
      </c>
      <c r="BP306" t="s">
        <v>268</v>
      </c>
      <c r="BQ306" t="s">
        <v>268</v>
      </c>
      <c r="BR306" t="s">
        <v>268</v>
      </c>
      <c r="BS306" t="s">
        <v>268</v>
      </c>
      <c r="BT306" t="s">
        <v>268</v>
      </c>
      <c r="BU306" t="s">
        <v>268</v>
      </c>
      <c r="BV306" t="s">
        <v>268</v>
      </c>
      <c r="BW306" t="s">
        <v>268</v>
      </c>
      <c r="BX306" t="s">
        <v>268</v>
      </c>
      <c r="BY306">
        <v>70</v>
      </c>
      <c r="BZ306">
        <v>70</v>
      </c>
      <c r="CA306" t="s">
        <v>142</v>
      </c>
      <c r="CB306" s="356">
        <v>122</v>
      </c>
      <c r="CC306" t="s">
        <v>876</v>
      </c>
      <c r="CD306" t="s">
        <v>268</v>
      </c>
      <c r="CE306" t="s">
        <v>268</v>
      </c>
      <c r="CF306" t="s">
        <v>268</v>
      </c>
      <c r="CG306" t="s">
        <v>268</v>
      </c>
      <c r="CH306" t="s">
        <v>268</v>
      </c>
      <c r="CI306" t="s">
        <v>268</v>
      </c>
      <c r="CJ306" t="s">
        <v>268</v>
      </c>
      <c r="CK306" t="s">
        <v>268</v>
      </c>
      <c r="CL306" t="s">
        <v>268</v>
      </c>
      <c r="CM306" t="s">
        <v>11224</v>
      </c>
      <c r="CN306">
        <v>111.77</v>
      </c>
      <c r="CO306" t="s">
        <v>268</v>
      </c>
      <c r="CP306">
        <v>111.77</v>
      </c>
      <c r="CQ306">
        <v>365</v>
      </c>
      <c r="CR306" t="s">
        <v>878</v>
      </c>
      <c r="CS306" t="s">
        <v>11225</v>
      </c>
      <c r="CT306" t="s">
        <v>11226</v>
      </c>
      <c r="CU306" t="s">
        <v>11227</v>
      </c>
      <c r="CV306" t="s">
        <v>268</v>
      </c>
      <c r="CW306" t="s">
        <v>268</v>
      </c>
      <c r="CX306" t="s">
        <v>268</v>
      </c>
      <c r="CY306" t="s">
        <v>268</v>
      </c>
      <c r="CZ306" t="s">
        <v>268</v>
      </c>
      <c r="DA306" t="s">
        <v>268</v>
      </c>
      <c r="DB306" s="429">
        <f t="shared" si="58"/>
        <v>0</v>
      </c>
      <c r="DC306" s="284">
        <f t="shared" si="59"/>
        <v>0</v>
      </c>
      <c r="DD306" s="284">
        <f t="shared" si="60"/>
        <v>0</v>
      </c>
      <c r="DE306" s="284">
        <f t="shared" si="61"/>
        <v>0</v>
      </c>
      <c r="DF306" s="295">
        <f t="shared" si="62"/>
        <v>70</v>
      </c>
      <c r="DG306" s="284">
        <f t="shared" si="63"/>
        <v>0</v>
      </c>
      <c r="DH306" s="284">
        <f t="shared" si="64"/>
        <v>0</v>
      </c>
      <c r="DI306" s="284">
        <f t="shared" si="65"/>
        <v>0</v>
      </c>
      <c r="DJ306" s="284">
        <f t="shared" si="66"/>
        <v>0</v>
      </c>
      <c r="DK306" s="295">
        <f t="shared" si="67"/>
        <v>1</v>
      </c>
      <c r="DL306" s="297" t="str">
        <f t="shared" si="68"/>
        <v>A dispo.</v>
      </c>
      <c r="DM306" s="430">
        <f>IFERROR(IF(CA306="D",IF(DL306="A dispo.",DF306*VLOOKUP('DATI INPUT'!$F$27,TARIFFE_UD,4,FALSE),DF306*VLOOKUP(DL306,TARIFFE_UD,4,FALSE)),DF306*VLOOKUP(CB306-100,TARIFFE_UND,4,FALSE)),0)</f>
        <v>44.37193077417659</v>
      </c>
      <c r="DN306" s="430">
        <f>IFERROR(IF(CA306="D",IF(DL306="A dispo.",DK306*VLOOKUP('DATI INPUT'!$F$27,TARIFFE_UD,5,FALSE),DK306*VLOOKUP(DL306,TARIFFE_UD,5,FALSE)),DK306*VLOOKUP(CB306-100,TARIFFE_UND,5,FALSE)),0)</f>
        <v>67.397800635548478</v>
      </c>
      <c r="DO306" s="431">
        <f t="shared" si="69"/>
        <v>-2.6859027492776022E-4</v>
      </c>
      <c r="DP306" s="299">
        <f>IFERROR(IF(CA306="D",IF(DL306="A dispo.",DF306*VLOOKUP('DATI INPUT'!$F$27,TARIFFE_UD,2,FALSE),DF306*VLOOKUP(DL306,TARIFFE_UD,2,FALSE)),DF306*VLOOKUP(CB306-100,TARIFFE_UND,2,FALSE)),0)</f>
        <v>55.436527914800543</v>
      </c>
      <c r="DQ306" s="299">
        <f>IFERROR(IF(CA306="D",IF(DL306="A dispo.",DK306*VLOOKUP('DATI INPUT'!$F$27,TARIFFE_UD,3,FALSE),DK306*VLOOKUP(DL306,TARIFFE_UD,3,FALSE)),DK306*VLOOKUP(CB306-100,TARIFFE_UND,3,FALSE)),0)</f>
        <v>60.367780403072892</v>
      </c>
      <c r="DR306" s="299">
        <f t="shared" si="70"/>
        <v>115.80430831787343</v>
      </c>
    </row>
    <row r="307" spans="1:122" x14ac:dyDescent="0.25">
      <c r="A307" t="s">
        <v>3885</v>
      </c>
      <c r="B307" t="s">
        <v>3886</v>
      </c>
      <c r="C307" t="s">
        <v>3887</v>
      </c>
      <c r="D307" t="s">
        <v>3888</v>
      </c>
      <c r="E307" t="s">
        <v>268</v>
      </c>
      <c r="F307" t="s">
        <v>156</v>
      </c>
      <c r="G307" t="s">
        <v>3889</v>
      </c>
      <c r="H307" t="s">
        <v>1241</v>
      </c>
      <c r="I307" t="s">
        <v>3890</v>
      </c>
      <c r="J307" t="s">
        <v>274</v>
      </c>
      <c r="K307" t="s">
        <v>3891</v>
      </c>
      <c r="L307" t="s">
        <v>960</v>
      </c>
      <c r="M307" t="s">
        <v>3892</v>
      </c>
      <c r="N307" t="s">
        <v>984</v>
      </c>
      <c r="O307" t="s">
        <v>873</v>
      </c>
      <c r="P307" t="s">
        <v>3893</v>
      </c>
      <c r="Q307" t="s">
        <v>271</v>
      </c>
      <c r="R307" t="s">
        <v>268</v>
      </c>
      <c r="S307" t="s">
        <v>268</v>
      </c>
      <c r="T307" t="s">
        <v>268</v>
      </c>
      <c r="U307" t="s">
        <v>268</v>
      </c>
      <c r="V307" t="s">
        <v>268</v>
      </c>
      <c r="W307" t="s">
        <v>3892</v>
      </c>
      <c r="X307" t="s">
        <v>3893</v>
      </c>
      <c r="Y307" t="s">
        <v>271</v>
      </c>
      <c r="Z307" t="s">
        <v>268</v>
      </c>
      <c r="AA307" t="s">
        <v>268</v>
      </c>
      <c r="AB307" t="s">
        <v>268</v>
      </c>
      <c r="AC307" t="s">
        <v>268</v>
      </c>
      <c r="AD307" t="s">
        <v>268</v>
      </c>
      <c r="AE307" t="s">
        <v>287</v>
      </c>
      <c r="AF307" t="s">
        <v>1811</v>
      </c>
      <c r="AG307" t="s">
        <v>875</v>
      </c>
      <c r="AH307" t="s">
        <v>3894</v>
      </c>
      <c r="AI307" t="s">
        <v>1250</v>
      </c>
      <c r="AJ307" t="s">
        <v>268</v>
      </c>
      <c r="AK307" t="s">
        <v>366</v>
      </c>
      <c r="AL307" t="s">
        <v>268</v>
      </c>
      <c r="AM307" t="s">
        <v>405</v>
      </c>
      <c r="AN307" t="s">
        <v>268</v>
      </c>
      <c r="AO307" t="s">
        <v>268</v>
      </c>
      <c r="AP307" t="s">
        <v>268</v>
      </c>
      <c r="AQ307" t="s">
        <v>268</v>
      </c>
      <c r="AR307" t="s">
        <v>268</v>
      </c>
      <c r="AS307" t="s">
        <v>268</v>
      </c>
      <c r="AT307" t="s">
        <v>268</v>
      </c>
      <c r="AU307" t="s">
        <v>268</v>
      </c>
      <c r="AV307" t="s">
        <v>268</v>
      </c>
      <c r="AW307" t="s">
        <v>268</v>
      </c>
      <c r="AX307" t="s">
        <v>268</v>
      </c>
      <c r="AY307" t="s">
        <v>268</v>
      </c>
      <c r="AZ307" t="s">
        <v>268</v>
      </c>
      <c r="BA307" t="s">
        <v>268</v>
      </c>
      <c r="BB307" t="s">
        <v>268</v>
      </c>
      <c r="BC307" t="s">
        <v>268</v>
      </c>
      <c r="BD307" t="s">
        <v>268</v>
      </c>
      <c r="BE307" t="s">
        <v>268</v>
      </c>
      <c r="BF307" t="s">
        <v>268</v>
      </c>
      <c r="BG307" t="s">
        <v>268</v>
      </c>
      <c r="BH307" t="s">
        <v>268</v>
      </c>
      <c r="BI307" t="s">
        <v>268</v>
      </c>
      <c r="BJ307" t="s">
        <v>268</v>
      </c>
      <c r="BK307" t="s">
        <v>268</v>
      </c>
      <c r="BL307" t="s">
        <v>268</v>
      </c>
      <c r="BM307" t="s">
        <v>268</v>
      </c>
      <c r="BN307" t="s">
        <v>268</v>
      </c>
      <c r="BO307" t="s">
        <v>268</v>
      </c>
      <c r="BP307" t="s">
        <v>268</v>
      </c>
      <c r="BQ307" t="s">
        <v>268</v>
      </c>
      <c r="BR307" t="s">
        <v>268</v>
      </c>
      <c r="BS307" t="s">
        <v>268</v>
      </c>
      <c r="BT307" t="s">
        <v>268</v>
      </c>
      <c r="BU307" t="s">
        <v>268</v>
      </c>
      <c r="BV307" t="s">
        <v>268</v>
      </c>
      <c r="BW307" t="s">
        <v>268</v>
      </c>
      <c r="BX307" t="s">
        <v>268</v>
      </c>
      <c r="BY307">
        <v>50</v>
      </c>
      <c r="BZ307">
        <v>50</v>
      </c>
      <c r="CA307" t="s">
        <v>142</v>
      </c>
      <c r="CB307" s="356">
        <v>122</v>
      </c>
      <c r="CC307" t="s">
        <v>876</v>
      </c>
      <c r="CD307" t="s">
        <v>268</v>
      </c>
      <c r="CE307" t="s">
        <v>268</v>
      </c>
      <c r="CF307" s="356">
        <v>2</v>
      </c>
      <c r="CG307" t="s">
        <v>268</v>
      </c>
      <c r="CH307" t="s">
        <v>268</v>
      </c>
      <c r="CI307" t="s">
        <v>268</v>
      </c>
      <c r="CJ307" t="s">
        <v>268</v>
      </c>
      <c r="CK307" t="s">
        <v>268</v>
      </c>
      <c r="CL307" t="s">
        <v>268</v>
      </c>
      <c r="CM307" t="s">
        <v>11224</v>
      </c>
      <c r="CN307">
        <v>80.2</v>
      </c>
      <c r="CO307" t="s">
        <v>268</v>
      </c>
      <c r="CP307">
        <v>80.2</v>
      </c>
      <c r="CQ307">
        <v>365</v>
      </c>
      <c r="CR307" t="s">
        <v>878</v>
      </c>
      <c r="CS307" t="s">
        <v>11225</v>
      </c>
      <c r="CT307" t="s">
        <v>11226</v>
      </c>
      <c r="CU307" t="s">
        <v>11227</v>
      </c>
      <c r="CV307" t="s">
        <v>268</v>
      </c>
      <c r="CW307" t="s">
        <v>268</v>
      </c>
      <c r="CX307" t="s">
        <v>268</v>
      </c>
      <c r="CY307" t="s">
        <v>268</v>
      </c>
      <c r="CZ307" t="s">
        <v>268</v>
      </c>
      <c r="DA307" t="s">
        <v>268</v>
      </c>
      <c r="DB307" s="429">
        <f t="shared" si="58"/>
        <v>0</v>
      </c>
      <c r="DC307" s="284">
        <f t="shared" si="59"/>
        <v>0</v>
      </c>
      <c r="DD307" s="284">
        <f t="shared" si="60"/>
        <v>0</v>
      </c>
      <c r="DE307" s="284">
        <f t="shared" si="61"/>
        <v>0</v>
      </c>
      <c r="DF307" s="295">
        <f t="shared" si="62"/>
        <v>50</v>
      </c>
      <c r="DG307" s="284">
        <f t="shared" si="63"/>
        <v>0</v>
      </c>
      <c r="DH307" s="284">
        <f t="shared" si="64"/>
        <v>0</v>
      </c>
      <c r="DI307" s="284">
        <f t="shared" si="65"/>
        <v>0</v>
      </c>
      <c r="DJ307" s="284">
        <f t="shared" si="66"/>
        <v>0</v>
      </c>
      <c r="DK307" s="295">
        <f t="shared" si="67"/>
        <v>1</v>
      </c>
      <c r="DL307" s="297">
        <f t="shared" si="68"/>
        <v>2</v>
      </c>
      <c r="DM307" s="430">
        <f>IFERROR(IF(CA307="D",IF(DL307="A dispo.",DF307*VLOOKUP('DATI INPUT'!$F$27,TARIFFE_UD,4,FALSE),DF307*VLOOKUP(DL307,TARIFFE_UD,4,FALSE)),DF307*VLOOKUP(CB307-100,TARIFFE_UND,4,FALSE)),0)</f>
        <v>28.759584761040387</v>
      </c>
      <c r="DN307" s="430">
        <f>IFERROR(IF(CA307="D",IF(DL307="A dispo.",DK307*VLOOKUP('DATI INPUT'!$F$27,TARIFFE_UD,5,FALSE),DK307*VLOOKUP(DL307,TARIFFE_UD,5,FALSE)),DK307*VLOOKUP(CB307-100,TARIFFE_UND,5,FALSE)),0)</f>
        <v>51.443731886070836</v>
      </c>
      <c r="DO307" s="431">
        <f t="shared" si="69"/>
        <v>3.316647111219595E-3</v>
      </c>
      <c r="DP307" s="299">
        <f>IFERROR(IF(CA307="D",IF(DL307="A dispo.",DF307*VLOOKUP('DATI INPUT'!$F$27,TARIFFE_UD,2,FALSE),DF307*VLOOKUP(DL307,TARIFFE_UD,2,FALSE)),DF307*VLOOKUP(CB307-100,TARIFFE_UND,2,FALSE)),0)</f>
        <v>35.9310829077411</v>
      </c>
      <c r="DQ307" s="299">
        <f>IFERROR(IF(CA307="D",IF(DL307="A dispo.",DK307*VLOOKUP('DATI INPUT'!$F$27,TARIFFE_UD,3,FALSE),DK307*VLOOKUP(DL307,TARIFFE_UD,3,FALSE)),DK307*VLOOKUP(CB307-100,TARIFFE_UND,3,FALSE)),0)</f>
        <v>46.077822723118445</v>
      </c>
      <c r="DR307" s="299">
        <f t="shared" si="70"/>
        <v>82.008905630859545</v>
      </c>
    </row>
    <row r="308" spans="1:122" x14ac:dyDescent="0.25">
      <c r="A308" t="s">
        <v>3895</v>
      </c>
      <c r="B308" t="s">
        <v>1038</v>
      </c>
      <c r="C308" t="s">
        <v>536</v>
      </c>
      <c r="D308" t="s">
        <v>3896</v>
      </c>
      <c r="E308" t="s">
        <v>268</v>
      </c>
      <c r="F308" t="s">
        <v>156</v>
      </c>
      <c r="G308" t="s">
        <v>3897</v>
      </c>
      <c r="H308" t="s">
        <v>3307</v>
      </c>
      <c r="I308" t="s">
        <v>445</v>
      </c>
      <c r="J308" t="s">
        <v>156</v>
      </c>
      <c r="K308" t="s">
        <v>3898</v>
      </c>
      <c r="L308" t="s">
        <v>871</v>
      </c>
      <c r="M308" t="s">
        <v>3899</v>
      </c>
      <c r="N308" t="s">
        <v>984</v>
      </c>
      <c r="O308" t="s">
        <v>873</v>
      </c>
      <c r="P308" t="s">
        <v>1934</v>
      </c>
      <c r="Q308" t="s">
        <v>486</v>
      </c>
      <c r="R308" t="s">
        <v>268</v>
      </c>
      <c r="S308" t="s">
        <v>268</v>
      </c>
      <c r="T308" t="s">
        <v>268</v>
      </c>
      <c r="U308" t="s">
        <v>268</v>
      </c>
      <c r="V308" t="s">
        <v>268</v>
      </c>
      <c r="W308" t="s">
        <v>3899</v>
      </c>
      <c r="X308" t="s">
        <v>1934</v>
      </c>
      <c r="Y308" t="s">
        <v>486</v>
      </c>
      <c r="Z308" t="s">
        <v>268</v>
      </c>
      <c r="AA308" t="s">
        <v>268</v>
      </c>
      <c r="AB308" t="s">
        <v>268</v>
      </c>
      <c r="AC308" t="s">
        <v>268</v>
      </c>
      <c r="AD308" t="s">
        <v>268</v>
      </c>
      <c r="AE308" t="s">
        <v>287</v>
      </c>
      <c r="AF308" t="s">
        <v>1811</v>
      </c>
      <c r="AG308" t="s">
        <v>875</v>
      </c>
      <c r="AH308" t="s">
        <v>1935</v>
      </c>
      <c r="AI308" t="s">
        <v>3900</v>
      </c>
      <c r="AJ308" t="s">
        <v>268</v>
      </c>
      <c r="AK308" t="s">
        <v>366</v>
      </c>
      <c r="AL308" t="s">
        <v>268</v>
      </c>
      <c r="AM308" t="s">
        <v>431</v>
      </c>
      <c r="AN308" t="s">
        <v>268</v>
      </c>
      <c r="AO308" t="s">
        <v>268</v>
      </c>
      <c r="AP308" t="s">
        <v>268</v>
      </c>
      <c r="AQ308" t="s">
        <v>268</v>
      </c>
      <c r="AR308" t="s">
        <v>268</v>
      </c>
      <c r="AS308" t="s">
        <v>268</v>
      </c>
      <c r="AT308" t="s">
        <v>268</v>
      </c>
      <c r="AU308" t="s">
        <v>268</v>
      </c>
      <c r="AV308" t="s">
        <v>268</v>
      </c>
      <c r="AW308" t="s">
        <v>268</v>
      </c>
      <c r="AX308" t="s">
        <v>268</v>
      </c>
      <c r="AY308" t="s">
        <v>268</v>
      </c>
      <c r="AZ308" t="s">
        <v>268</v>
      </c>
      <c r="BA308" t="s">
        <v>268</v>
      </c>
      <c r="BB308" t="s">
        <v>268</v>
      </c>
      <c r="BC308" t="s">
        <v>268</v>
      </c>
      <c r="BD308" t="s">
        <v>268</v>
      </c>
      <c r="BE308" t="s">
        <v>268</v>
      </c>
      <c r="BF308" t="s">
        <v>268</v>
      </c>
      <c r="BG308" t="s">
        <v>268</v>
      </c>
      <c r="BH308" t="s">
        <v>268</v>
      </c>
      <c r="BI308" t="s">
        <v>268</v>
      </c>
      <c r="BJ308" t="s">
        <v>268</v>
      </c>
      <c r="BK308" t="s">
        <v>268</v>
      </c>
      <c r="BL308" t="s">
        <v>268</v>
      </c>
      <c r="BM308" t="s">
        <v>268</v>
      </c>
      <c r="BN308" t="s">
        <v>268</v>
      </c>
      <c r="BO308" t="s">
        <v>268</v>
      </c>
      <c r="BP308" t="s">
        <v>268</v>
      </c>
      <c r="BQ308" t="s">
        <v>268</v>
      </c>
      <c r="BR308" t="s">
        <v>268</v>
      </c>
      <c r="BS308" t="s">
        <v>268</v>
      </c>
      <c r="BT308" t="s">
        <v>268</v>
      </c>
      <c r="BU308" t="s">
        <v>268</v>
      </c>
      <c r="BV308" t="s">
        <v>268</v>
      </c>
      <c r="BW308" t="s">
        <v>268</v>
      </c>
      <c r="BX308" t="s">
        <v>268</v>
      </c>
      <c r="BY308">
        <v>226.41</v>
      </c>
      <c r="BZ308">
        <v>226.41</v>
      </c>
      <c r="CA308" t="s">
        <v>142</v>
      </c>
      <c r="CB308" s="356">
        <v>122</v>
      </c>
      <c r="CC308" t="s">
        <v>876</v>
      </c>
      <c r="CD308" t="s">
        <v>268</v>
      </c>
      <c r="CE308" t="s">
        <v>268</v>
      </c>
      <c r="CF308" s="356">
        <v>3</v>
      </c>
      <c r="CG308" t="s">
        <v>268</v>
      </c>
      <c r="CH308" t="s">
        <v>268</v>
      </c>
      <c r="CI308" t="s">
        <v>268</v>
      </c>
      <c r="CJ308" t="s">
        <v>268</v>
      </c>
      <c r="CK308" t="s">
        <v>268</v>
      </c>
      <c r="CL308" t="s">
        <v>3901</v>
      </c>
      <c r="CM308" t="s">
        <v>11224</v>
      </c>
      <c r="CN308">
        <v>210.92</v>
      </c>
      <c r="CO308" t="s">
        <v>268</v>
      </c>
      <c r="CP308">
        <v>210.92</v>
      </c>
      <c r="CQ308">
        <v>365</v>
      </c>
      <c r="CR308" t="s">
        <v>878</v>
      </c>
      <c r="CS308" t="s">
        <v>11225</v>
      </c>
      <c r="CT308" t="s">
        <v>11226</v>
      </c>
      <c r="CU308" t="s">
        <v>11227</v>
      </c>
      <c r="CV308" t="s">
        <v>268</v>
      </c>
      <c r="CW308" t="s">
        <v>268</v>
      </c>
      <c r="CX308" t="s">
        <v>268</v>
      </c>
      <c r="CY308" t="s">
        <v>268</v>
      </c>
      <c r="CZ308" t="s">
        <v>268</v>
      </c>
      <c r="DA308" t="s">
        <v>268</v>
      </c>
      <c r="DB308" s="429">
        <f t="shared" si="58"/>
        <v>0</v>
      </c>
      <c r="DC308" s="284">
        <f t="shared" si="59"/>
        <v>0</v>
      </c>
      <c r="DD308" s="284">
        <f t="shared" si="60"/>
        <v>0</v>
      </c>
      <c r="DE308" s="284">
        <f t="shared" si="61"/>
        <v>0</v>
      </c>
      <c r="DF308" s="295">
        <f t="shared" si="62"/>
        <v>226.41</v>
      </c>
      <c r="DG308" s="284">
        <f t="shared" si="63"/>
        <v>0</v>
      </c>
      <c r="DH308" s="284">
        <f t="shared" si="64"/>
        <v>0</v>
      </c>
      <c r="DI308" s="284">
        <f t="shared" si="65"/>
        <v>0</v>
      </c>
      <c r="DJ308" s="284">
        <f t="shared" si="66"/>
        <v>0</v>
      </c>
      <c r="DK308" s="295">
        <f t="shared" si="67"/>
        <v>1</v>
      </c>
      <c r="DL308" s="297">
        <f t="shared" si="68"/>
        <v>3</v>
      </c>
      <c r="DM308" s="430">
        <f>IFERROR(IF(CA308="D",IF(DL308="A dispo.",DF308*VLOOKUP('DATI INPUT'!$F$27,TARIFFE_UD,4,FALSE),DF308*VLOOKUP(DL308,TARIFFE_UD,4,FALSE)),DF308*VLOOKUP(CB308-100,TARIFFE_UND,4,FALSE)),0)</f>
        <v>143.51784066544747</v>
      </c>
      <c r="DN308" s="430">
        <f>IFERROR(IF(CA308="D",IF(DL308="A dispo.",DK308*VLOOKUP('DATI INPUT'!$F$27,TARIFFE_UD,5,FALSE),DK308*VLOOKUP(DL308,TARIFFE_UD,5,FALSE)),DK308*VLOOKUP(CB308-100,TARIFFE_UND,5,FALSE)),0)</f>
        <v>67.397800635548478</v>
      </c>
      <c r="DO308" s="431">
        <f t="shared" si="69"/>
        <v>-4.3586990040296314E-3</v>
      </c>
      <c r="DP308" s="299">
        <f>IFERROR(IF(CA308="D",IF(DL308="A dispo.",DF308*VLOOKUP('DATI INPUT'!$F$27,TARIFFE_UD,2,FALSE),DF308*VLOOKUP(DL308,TARIFFE_UD,2,FALSE)),DF308*VLOOKUP(CB308-100,TARIFFE_UND,2,FALSE)),0)</f>
        <v>179.30548978842845</v>
      </c>
      <c r="DQ308" s="299">
        <f>IFERROR(IF(CA308="D",IF(DL308="A dispo.",DK308*VLOOKUP('DATI INPUT'!$F$27,TARIFFE_UD,3,FALSE),DK308*VLOOKUP(DL308,TARIFFE_UD,3,FALSE)),DK308*VLOOKUP(CB308-100,TARIFFE_UND,3,FALSE)),0)</f>
        <v>60.367780403072892</v>
      </c>
      <c r="DR308" s="299">
        <f t="shared" si="70"/>
        <v>239.67327019150133</v>
      </c>
    </row>
    <row r="309" spans="1:122" x14ac:dyDescent="0.25">
      <c r="A309" t="s">
        <v>3902</v>
      </c>
      <c r="B309" t="s">
        <v>1038</v>
      </c>
      <c r="C309" t="s">
        <v>3903</v>
      </c>
      <c r="D309" t="s">
        <v>3896</v>
      </c>
      <c r="E309" t="s">
        <v>268</v>
      </c>
      <c r="F309" t="s">
        <v>156</v>
      </c>
      <c r="G309" t="s">
        <v>3897</v>
      </c>
      <c r="H309" t="s">
        <v>3307</v>
      </c>
      <c r="I309" t="s">
        <v>445</v>
      </c>
      <c r="J309" t="s">
        <v>156</v>
      </c>
      <c r="K309" t="s">
        <v>3898</v>
      </c>
      <c r="L309" t="s">
        <v>871</v>
      </c>
      <c r="M309" t="s">
        <v>3899</v>
      </c>
      <c r="N309" t="s">
        <v>984</v>
      </c>
      <c r="O309" t="s">
        <v>873</v>
      </c>
      <c r="P309" t="s">
        <v>1934</v>
      </c>
      <c r="Q309" t="s">
        <v>486</v>
      </c>
      <c r="R309" t="s">
        <v>268</v>
      </c>
      <c r="S309" t="s">
        <v>268</v>
      </c>
      <c r="T309" t="s">
        <v>268</v>
      </c>
      <c r="U309" t="s">
        <v>268</v>
      </c>
      <c r="V309" t="s">
        <v>268</v>
      </c>
      <c r="W309" t="s">
        <v>3899</v>
      </c>
      <c r="X309" t="s">
        <v>1934</v>
      </c>
      <c r="Y309" t="s">
        <v>486</v>
      </c>
      <c r="Z309" t="s">
        <v>268</v>
      </c>
      <c r="AA309" t="s">
        <v>268</v>
      </c>
      <c r="AB309" t="s">
        <v>268</v>
      </c>
      <c r="AC309" t="s">
        <v>268</v>
      </c>
      <c r="AD309" t="s">
        <v>268</v>
      </c>
      <c r="AE309" t="s">
        <v>287</v>
      </c>
      <c r="AF309" t="s">
        <v>1811</v>
      </c>
      <c r="AG309" t="s">
        <v>875</v>
      </c>
      <c r="AH309" t="s">
        <v>1935</v>
      </c>
      <c r="AI309" t="s">
        <v>3900</v>
      </c>
      <c r="AJ309" t="s">
        <v>268</v>
      </c>
      <c r="AK309" t="s">
        <v>377</v>
      </c>
      <c r="AL309" t="s">
        <v>268</v>
      </c>
      <c r="AM309" t="s">
        <v>353</v>
      </c>
      <c r="AN309" t="s">
        <v>268</v>
      </c>
      <c r="AO309" t="s">
        <v>268</v>
      </c>
      <c r="AP309" t="s">
        <v>268</v>
      </c>
      <c r="AQ309" t="s">
        <v>268</v>
      </c>
      <c r="AR309" t="s">
        <v>268</v>
      </c>
      <c r="AS309" t="s">
        <v>268</v>
      </c>
      <c r="AT309" t="s">
        <v>268</v>
      </c>
      <c r="AU309" t="s">
        <v>268</v>
      </c>
      <c r="AV309" t="s">
        <v>268</v>
      </c>
      <c r="AW309" t="s">
        <v>268</v>
      </c>
      <c r="AX309" t="s">
        <v>268</v>
      </c>
      <c r="AY309" t="s">
        <v>268</v>
      </c>
      <c r="AZ309" t="s">
        <v>268</v>
      </c>
      <c r="BA309" t="s">
        <v>268</v>
      </c>
      <c r="BB309" t="s">
        <v>268</v>
      </c>
      <c r="BC309" t="s">
        <v>268</v>
      </c>
      <c r="BD309" t="s">
        <v>268</v>
      </c>
      <c r="BE309" t="s">
        <v>268</v>
      </c>
      <c r="BF309" t="s">
        <v>268</v>
      </c>
      <c r="BG309" t="s">
        <v>268</v>
      </c>
      <c r="BH309" t="s">
        <v>268</v>
      </c>
      <c r="BI309" t="s">
        <v>268</v>
      </c>
      <c r="BJ309" t="s">
        <v>268</v>
      </c>
      <c r="BK309" t="s">
        <v>268</v>
      </c>
      <c r="BL309" t="s">
        <v>268</v>
      </c>
      <c r="BM309" t="s">
        <v>268</v>
      </c>
      <c r="BN309" t="s">
        <v>268</v>
      </c>
      <c r="BO309" t="s">
        <v>268</v>
      </c>
      <c r="BP309" t="s">
        <v>268</v>
      </c>
      <c r="BQ309" t="s">
        <v>268</v>
      </c>
      <c r="BR309" t="s">
        <v>268</v>
      </c>
      <c r="BS309" t="s">
        <v>268</v>
      </c>
      <c r="BT309" t="s">
        <v>268</v>
      </c>
      <c r="BU309" t="s">
        <v>268</v>
      </c>
      <c r="BV309" t="s">
        <v>268</v>
      </c>
      <c r="BW309" t="s">
        <v>268</v>
      </c>
      <c r="BX309" t="s">
        <v>268</v>
      </c>
      <c r="BY309">
        <v>36.71</v>
      </c>
      <c r="BZ309">
        <v>36.71</v>
      </c>
      <c r="CA309" t="s">
        <v>142</v>
      </c>
      <c r="CB309" s="356">
        <v>123</v>
      </c>
      <c r="CC309" t="s">
        <v>1817</v>
      </c>
      <c r="CD309" t="s">
        <v>268</v>
      </c>
      <c r="CE309" t="s">
        <v>268</v>
      </c>
      <c r="CF309" s="356">
        <v>3</v>
      </c>
      <c r="CG309" t="s">
        <v>268</v>
      </c>
      <c r="CH309" t="s">
        <v>268</v>
      </c>
      <c r="CI309" t="s">
        <v>268</v>
      </c>
      <c r="CJ309" t="s">
        <v>268</v>
      </c>
      <c r="CK309" t="s">
        <v>268</v>
      </c>
      <c r="CL309" t="s">
        <v>3904</v>
      </c>
      <c r="CM309" t="s">
        <v>11224</v>
      </c>
      <c r="CN309">
        <v>23.27</v>
      </c>
      <c r="CO309" t="s">
        <v>268</v>
      </c>
      <c r="CP309">
        <v>23.27</v>
      </c>
      <c r="CQ309">
        <v>365</v>
      </c>
      <c r="CR309" t="s">
        <v>878</v>
      </c>
      <c r="CS309" t="s">
        <v>11225</v>
      </c>
      <c r="CT309" t="s">
        <v>11226</v>
      </c>
      <c r="CU309" t="s">
        <v>11227</v>
      </c>
      <c r="CV309" t="s">
        <v>268</v>
      </c>
      <c r="CW309" t="s">
        <v>268</v>
      </c>
      <c r="CX309" t="s">
        <v>268</v>
      </c>
      <c r="CY309" t="s">
        <v>268</v>
      </c>
      <c r="CZ309" t="s">
        <v>268</v>
      </c>
      <c r="DA309" t="s">
        <v>268</v>
      </c>
      <c r="DB309" s="429">
        <f t="shared" si="58"/>
        <v>0</v>
      </c>
      <c r="DC309" s="284">
        <f t="shared" si="59"/>
        <v>0</v>
      </c>
      <c r="DD309" s="284">
        <f t="shared" si="60"/>
        <v>0</v>
      </c>
      <c r="DE309" s="284">
        <f t="shared" si="61"/>
        <v>0</v>
      </c>
      <c r="DF309" s="295">
        <f t="shared" si="62"/>
        <v>36.71</v>
      </c>
      <c r="DG309" s="284">
        <f t="shared" si="63"/>
        <v>1</v>
      </c>
      <c r="DH309" s="284">
        <f t="shared" si="64"/>
        <v>0</v>
      </c>
      <c r="DI309" s="284">
        <f t="shared" si="65"/>
        <v>0</v>
      </c>
      <c r="DJ309" s="284">
        <f t="shared" si="66"/>
        <v>0</v>
      </c>
      <c r="DK309" s="295">
        <f t="shared" si="67"/>
        <v>0</v>
      </c>
      <c r="DL309" s="297">
        <f t="shared" si="68"/>
        <v>3</v>
      </c>
      <c r="DM309" s="430">
        <f>IFERROR(IF(CA309="D",IF(DL309="A dispo.",DF309*VLOOKUP('DATI INPUT'!$F$27,TARIFFE_UD,4,FALSE),DF309*VLOOKUP(DL309,TARIFFE_UD,4,FALSE)),DF309*VLOOKUP(CB309-100,TARIFFE_UND,4,FALSE)),0)</f>
        <v>23.269908267428896</v>
      </c>
      <c r="DN309" s="430">
        <f>IFERROR(IF(CA309="D",IF(DL309="A dispo.",DK309*VLOOKUP('DATI INPUT'!$F$27,TARIFFE_UD,5,FALSE),DK309*VLOOKUP(DL309,TARIFFE_UD,5,FALSE)),DK309*VLOOKUP(CB309-100,TARIFFE_UND,5,FALSE)),0)</f>
        <v>0</v>
      </c>
      <c r="DO309" s="431">
        <f t="shared" si="69"/>
        <v>-9.1732571103619875E-5</v>
      </c>
      <c r="DP309" s="299">
        <f>IFERROR(IF(CA309="D",IF(DL309="A dispo.",DF309*VLOOKUP('DATI INPUT'!$F$27,TARIFFE_UD,2,FALSE),DF309*VLOOKUP(DL309,TARIFFE_UD,2,FALSE)),DF309*VLOOKUP(CB309-100,TARIFFE_UND,2,FALSE)),0)</f>
        <v>29.072499139318971</v>
      </c>
      <c r="DQ309" s="299">
        <f>IFERROR(IF(CA309="D",IF(DL309="A dispo.",DK309*VLOOKUP('DATI INPUT'!$F$27,TARIFFE_UD,3,FALSE),DK309*VLOOKUP(DL309,TARIFFE_UD,3,FALSE)),DK309*VLOOKUP(CB309-100,TARIFFE_UND,3,FALSE)),0)</f>
        <v>0</v>
      </c>
      <c r="DR309" s="299">
        <f t="shared" si="70"/>
        <v>29.072499139318971</v>
      </c>
    </row>
    <row r="310" spans="1:122" x14ac:dyDescent="0.25">
      <c r="A310" t="s">
        <v>3905</v>
      </c>
      <c r="B310" t="s">
        <v>1440</v>
      </c>
      <c r="C310" t="s">
        <v>3906</v>
      </c>
      <c r="D310" t="s">
        <v>3907</v>
      </c>
      <c r="E310" t="s">
        <v>268</v>
      </c>
      <c r="F310" t="s">
        <v>156</v>
      </c>
      <c r="G310" t="s">
        <v>3908</v>
      </c>
      <c r="H310" t="s">
        <v>1241</v>
      </c>
      <c r="I310" t="s">
        <v>3909</v>
      </c>
      <c r="J310" t="s">
        <v>156</v>
      </c>
      <c r="K310" t="s">
        <v>3910</v>
      </c>
      <c r="L310" t="s">
        <v>960</v>
      </c>
      <c r="M310" t="s">
        <v>3911</v>
      </c>
      <c r="N310" t="s">
        <v>1135</v>
      </c>
      <c r="O310" t="s">
        <v>873</v>
      </c>
      <c r="P310" t="s">
        <v>3662</v>
      </c>
      <c r="Q310" t="s">
        <v>911</v>
      </c>
      <c r="R310" t="s">
        <v>268</v>
      </c>
      <c r="S310" t="s">
        <v>268</v>
      </c>
      <c r="T310" t="s">
        <v>268</v>
      </c>
      <c r="U310" t="s">
        <v>268</v>
      </c>
      <c r="V310" t="s">
        <v>268</v>
      </c>
      <c r="W310" t="s">
        <v>3912</v>
      </c>
      <c r="X310" t="s">
        <v>1934</v>
      </c>
      <c r="Y310" t="s">
        <v>545</v>
      </c>
      <c r="Z310" t="s">
        <v>268</v>
      </c>
      <c r="AA310" t="s">
        <v>268</v>
      </c>
      <c r="AB310" t="s">
        <v>268</v>
      </c>
      <c r="AC310" t="s">
        <v>268</v>
      </c>
      <c r="AD310" t="s">
        <v>268</v>
      </c>
      <c r="AE310" t="s">
        <v>287</v>
      </c>
      <c r="AF310" t="s">
        <v>1811</v>
      </c>
      <c r="AG310" t="s">
        <v>875</v>
      </c>
      <c r="AH310" t="s">
        <v>1935</v>
      </c>
      <c r="AI310" t="s">
        <v>1132</v>
      </c>
      <c r="AJ310" t="s">
        <v>268</v>
      </c>
      <c r="AK310" t="s">
        <v>381</v>
      </c>
      <c r="AL310" t="s">
        <v>268</v>
      </c>
      <c r="AM310" t="s">
        <v>355</v>
      </c>
      <c r="AN310" t="s">
        <v>268</v>
      </c>
      <c r="AO310" t="s">
        <v>268</v>
      </c>
      <c r="AP310" t="s">
        <v>268</v>
      </c>
      <c r="AQ310" t="s">
        <v>268</v>
      </c>
      <c r="AR310" t="s">
        <v>268</v>
      </c>
      <c r="AS310" t="s">
        <v>268</v>
      </c>
      <c r="AT310" t="s">
        <v>268</v>
      </c>
      <c r="AU310" t="s">
        <v>268</v>
      </c>
      <c r="AV310" t="s">
        <v>268</v>
      </c>
      <c r="AW310" t="s">
        <v>268</v>
      </c>
      <c r="AX310" t="s">
        <v>268</v>
      </c>
      <c r="AY310" t="s">
        <v>268</v>
      </c>
      <c r="AZ310" t="s">
        <v>268</v>
      </c>
      <c r="BA310" t="s">
        <v>268</v>
      </c>
      <c r="BB310" t="s">
        <v>268</v>
      </c>
      <c r="BC310" t="s">
        <v>268</v>
      </c>
      <c r="BD310" t="s">
        <v>268</v>
      </c>
      <c r="BE310" t="s">
        <v>268</v>
      </c>
      <c r="BF310" t="s">
        <v>268</v>
      </c>
      <c r="BG310" t="s">
        <v>268</v>
      </c>
      <c r="BH310" t="s">
        <v>268</v>
      </c>
      <c r="BI310" t="s">
        <v>268</v>
      </c>
      <c r="BJ310" t="s">
        <v>268</v>
      </c>
      <c r="BK310" t="s">
        <v>268</v>
      </c>
      <c r="BL310" t="s">
        <v>268</v>
      </c>
      <c r="BM310" t="s">
        <v>268</v>
      </c>
      <c r="BN310" t="s">
        <v>268</v>
      </c>
      <c r="BO310" t="s">
        <v>268</v>
      </c>
      <c r="BP310" t="s">
        <v>268</v>
      </c>
      <c r="BQ310" t="s">
        <v>268</v>
      </c>
      <c r="BR310" t="s">
        <v>268</v>
      </c>
      <c r="BS310" t="s">
        <v>268</v>
      </c>
      <c r="BT310" t="s">
        <v>268</v>
      </c>
      <c r="BU310" t="s">
        <v>268</v>
      </c>
      <c r="BV310" t="s">
        <v>268</v>
      </c>
      <c r="BW310" t="s">
        <v>268</v>
      </c>
      <c r="BX310" t="s">
        <v>268</v>
      </c>
      <c r="BY310">
        <v>48</v>
      </c>
      <c r="BZ310">
        <v>48</v>
      </c>
      <c r="CA310" t="s">
        <v>142</v>
      </c>
      <c r="CB310" s="356">
        <v>122</v>
      </c>
      <c r="CC310" t="s">
        <v>876</v>
      </c>
      <c r="CD310" t="s">
        <v>268</v>
      </c>
      <c r="CE310" t="s">
        <v>268</v>
      </c>
      <c r="CF310" s="356">
        <v>1</v>
      </c>
      <c r="CG310" t="s">
        <v>268</v>
      </c>
      <c r="CH310" t="s">
        <v>268</v>
      </c>
      <c r="CI310" t="s">
        <v>268</v>
      </c>
      <c r="CJ310" t="s">
        <v>268</v>
      </c>
      <c r="CK310" t="s">
        <v>268</v>
      </c>
      <c r="CL310" t="s">
        <v>268</v>
      </c>
      <c r="CM310" t="s">
        <v>11224</v>
      </c>
      <c r="CN310">
        <v>40.590000000000003</v>
      </c>
      <c r="CO310" t="s">
        <v>268</v>
      </c>
      <c r="CP310">
        <v>40.590000000000003</v>
      </c>
      <c r="CQ310">
        <v>365</v>
      </c>
      <c r="CR310" t="s">
        <v>878</v>
      </c>
      <c r="CS310" t="s">
        <v>11225</v>
      </c>
      <c r="CT310" t="s">
        <v>11226</v>
      </c>
      <c r="CU310" t="s">
        <v>11227</v>
      </c>
      <c r="CV310" t="s">
        <v>268</v>
      </c>
      <c r="CW310" t="s">
        <v>268</v>
      </c>
      <c r="CX310" t="s">
        <v>268</v>
      </c>
      <c r="CY310" t="s">
        <v>268</v>
      </c>
      <c r="CZ310" t="s">
        <v>268</v>
      </c>
      <c r="DA310" t="s">
        <v>268</v>
      </c>
      <c r="DB310" s="429">
        <f t="shared" si="58"/>
        <v>0</v>
      </c>
      <c r="DC310" s="284">
        <f t="shared" si="59"/>
        <v>0</v>
      </c>
      <c r="DD310" s="284">
        <f t="shared" si="60"/>
        <v>0</v>
      </c>
      <c r="DE310" s="284">
        <f t="shared" si="61"/>
        <v>0</v>
      </c>
      <c r="DF310" s="295">
        <f t="shared" si="62"/>
        <v>47.999999999999993</v>
      </c>
      <c r="DG310" s="284">
        <f t="shared" si="63"/>
        <v>0</v>
      </c>
      <c r="DH310" s="284">
        <f t="shared" si="64"/>
        <v>0</v>
      </c>
      <c r="DI310" s="284">
        <f t="shared" si="65"/>
        <v>0</v>
      </c>
      <c r="DJ310" s="284">
        <f t="shared" si="66"/>
        <v>0</v>
      </c>
      <c r="DK310" s="295">
        <f t="shared" si="67"/>
        <v>1</v>
      </c>
      <c r="DL310" s="297">
        <f t="shared" si="68"/>
        <v>1</v>
      </c>
      <c r="DM310" s="430">
        <f>IFERROR(IF(CA310="D",IF(DL310="A dispo.",DF310*VLOOKUP('DATI INPUT'!$F$27,TARIFFE_UD,4,FALSE),DF310*VLOOKUP(DL310,TARIFFE_UD,4,FALSE)),DF310*VLOOKUP(CB310-100,TARIFFE_UND,4,FALSE)),0)</f>
        <v>23.665029746227511</v>
      </c>
      <c r="DN310" s="430">
        <f>IFERROR(IF(CA310="D",IF(DL310="A dispo.",DK310*VLOOKUP('DATI INPUT'!$F$27,TARIFFE_UD,5,FALSE),DK310*VLOOKUP(DL310,TARIFFE_UD,5,FALSE)),DK310*VLOOKUP(CB310-100,TARIFFE_UND,5,FALSE)),0)</f>
        <v>16.930848468833439</v>
      </c>
      <c r="DO310" s="431">
        <f t="shared" si="69"/>
        <v>5.8782150609459904E-3</v>
      </c>
      <c r="DP310" s="299">
        <f>IFERROR(IF(CA310="D",IF(DL310="A dispo.",DF310*VLOOKUP('DATI INPUT'!$F$27,TARIFFE_UD,2,FALSE),DF310*VLOOKUP(DL310,TARIFFE_UD,2,FALSE)),DF310*VLOOKUP(CB310-100,TARIFFE_UND,2,FALSE)),0)</f>
        <v>29.566148221226953</v>
      </c>
      <c r="DQ310" s="299">
        <f>IFERROR(IF(CA310="D",IF(DL310="A dispo.",DK310*VLOOKUP('DATI INPUT'!$F$27,TARIFFE_UD,3,FALSE),DK310*VLOOKUP(DL310,TARIFFE_UD,3,FALSE)),DK310*VLOOKUP(CB310-100,TARIFFE_UND,3,FALSE)),0)</f>
        <v>15.164853048114928</v>
      </c>
      <c r="DR310" s="299">
        <f t="shared" si="70"/>
        <v>44.731001269341881</v>
      </c>
    </row>
    <row r="311" spans="1:122" x14ac:dyDescent="0.25">
      <c r="A311" t="s">
        <v>3913</v>
      </c>
      <c r="B311" t="s">
        <v>1040</v>
      </c>
      <c r="C311" t="s">
        <v>3914</v>
      </c>
      <c r="D311" t="s">
        <v>3915</v>
      </c>
      <c r="E311" t="s">
        <v>268</v>
      </c>
      <c r="F311" t="s">
        <v>156</v>
      </c>
      <c r="G311" t="s">
        <v>3916</v>
      </c>
      <c r="H311" t="s">
        <v>3307</v>
      </c>
      <c r="I311" t="s">
        <v>3917</v>
      </c>
      <c r="J311" t="s">
        <v>274</v>
      </c>
      <c r="K311" t="s">
        <v>3918</v>
      </c>
      <c r="L311" t="s">
        <v>3919</v>
      </c>
      <c r="M311" t="s">
        <v>3920</v>
      </c>
      <c r="N311" t="s">
        <v>303</v>
      </c>
      <c r="O311" t="s">
        <v>1215</v>
      </c>
      <c r="P311" t="s">
        <v>3921</v>
      </c>
      <c r="Q311" t="s">
        <v>279</v>
      </c>
      <c r="R311" t="s">
        <v>268</v>
      </c>
      <c r="S311" t="s">
        <v>268</v>
      </c>
      <c r="T311" t="s">
        <v>268</v>
      </c>
      <c r="U311" t="s">
        <v>268</v>
      </c>
      <c r="V311" t="s">
        <v>268</v>
      </c>
      <c r="W311" t="s">
        <v>3922</v>
      </c>
      <c r="X311" t="s">
        <v>2506</v>
      </c>
      <c r="Y311" t="s">
        <v>304</v>
      </c>
      <c r="Z311" t="s">
        <v>268</v>
      </c>
      <c r="AA311" t="s">
        <v>268</v>
      </c>
      <c r="AB311" t="s">
        <v>268</v>
      </c>
      <c r="AC311" t="s">
        <v>268</v>
      </c>
      <c r="AD311" t="s">
        <v>268</v>
      </c>
      <c r="AE311" t="s">
        <v>287</v>
      </c>
      <c r="AF311" t="s">
        <v>1811</v>
      </c>
      <c r="AG311" t="s">
        <v>875</v>
      </c>
      <c r="AH311" t="s">
        <v>1848</v>
      </c>
      <c r="AI311" t="s">
        <v>949</v>
      </c>
      <c r="AJ311" t="s">
        <v>268</v>
      </c>
      <c r="AK311" t="s">
        <v>366</v>
      </c>
      <c r="AL311" t="s">
        <v>268</v>
      </c>
      <c r="AM311" t="s">
        <v>405</v>
      </c>
      <c r="AN311" t="s">
        <v>268</v>
      </c>
      <c r="AO311" t="s">
        <v>268</v>
      </c>
      <c r="AP311" t="s">
        <v>268</v>
      </c>
      <c r="AQ311" t="s">
        <v>268</v>
      </c>
      <c r="AR311" t="s">
        <v>268</v>
      </c>
      <c r="AS311" t="s">
        <v>268</v>
      </c>
      <c r="AT311" t="s">
        <v>268</v>
      </c>
      <c r="AU311" t="s">
        <v>268</v>
      </c>
      <c r="AV311" t="s">
        <v>268</v>
      </c>
      <c r="AW311" t="s">
        <v>268</v>
      </c>
      <c r="AX311" t="s">
        <v>268</v>
      </c>
      <c r="AY311" t="s">
        <v>268</v>
      </c>
      <c r="AZ311" t="s">
        <v>268</v>
      </c>
      <c r="BA311" t="s">
        <v>268</v>
      </c>
      <c r="BB311" t="s">
        <v>268</v>
      </c>
      <c r="BC311" t="s">
        <v>268</v>
      </c>
      <c r="BD311" t="s">
        <v>268</v>
      </c>
      <c r="BE311" t="s">
        <v>268</v>
      </c>
      <c r="BF311" t="s">
        <v>268</v>
      </c>
      <c r="BG311" t="s">
        <v>268</v>
      </c>
      <c r="BH311" t="s">
        <v>268</v>
      </c>
      <c r="BI311" t="s">
        <v>268</v>
      </c>
      <c r="BJ311" t="s">
        <v>268</v>
      </c>
      <c r="BK311" t="s">
        <v>268</v>
      </c>
      <c r="BL311" t="s">
        <v>268</v>
      </c>
      <c r="BM311" t="s">
        <v>268</v>
      </c>
      <c r="BN311" t="s">
        <v>268</v>
      </c>
      <c r="BO311" t="s">
        <v>268</v>
      </c>
      <c r="BP311" t="s">
        <v>268</v>
      </c>
      <c r="BQ311" t="s">
        <v>268</v>
      </c>
      <c r="BR311" t="s">
        <v>268</v>
      </c>
      <c r="BS311" t="s">
        <v>268</v>
      </c>
      <c r="BT311" t="s">
        <v>268</v>
      </c>
      <c r="BU311" t="s">
        <v>268</v>
      </c>
      <c r="BV311" t="s">
        <v>268</v>
      </c>
      <c r="BW311" t="s">
        <v>268</v>
      </c>
      <c r="BX311" t="s">
        <v>268</v>
      </c>
      <c r="BY311">
        <v>80</v>
      </c>
      <c r="BZ311">
        <v>80</v>
      </c>
      <c r="CA311" t="s">
        <v>142</v>
      </c>
      <c r="CB311" s="356">
        <v>122</v>
      </c>
      <c r="CC311" t="s">
        <v>876</v>
      </c>
      <c r="CD311" t="s">
        <v>268</v>
      </c>
      <c r="CE311" t="s">
        <v>268</v>
      </c>
      <c r="CF311" t="s">
        <v>268</v>
      </c>
      <c r="CG311" t="s">
        <v>268</v>
      </c>
      <c r="CH311" t="s">
        <v>268</v>
      </c>
      <c r="CI311" t="s">
        <v>268</v>
      </c>
      <c r="CJ311" t="s">
        <v>268</v>
      </c>
      <c r="CK311" t="s">
        <v>268</v>
      </c>
      <c r="CL311" t="s">
        <v>268</v>
      </c>
      <c r="CM311" t="s">
        <v>11224</v>
      </c>
      <c r="CN311">
        <v>118.11</v>
      </c>
      <c r="CO311" t="s">
        <v>268</v>
      </c>
      <c r="CP311">
        <v>118.11</v>
      </c>
      <c r="CQ311">
        <v>365</v>
      </c>
      <c r="CR311" t="s">
        <v>878</v>
      </c>
      <c r="CS311" t="s">
        <v>11225</v>
      </c>
      <c r="CT311" t="s">
        <v>11226</v>
      </c>
      <c r="CU311" t="s">
        <v>11227</v>
      </c>
      <c r="CV311" t="s">
        <v>268</v>
      </c>
      <c r="CW311" t="s">
        <v>268</v>
      </c>
      <c r="CX311" t="s">
        <v>268</v>
      </c>
      <c r="CY311" t="s">
        <v>268</v>
      </c>
      <c r="CZ311" t="s">
        <v>268</v>
      </c>
      <c r="DA311" t="s">
        <v>268</v>
      </c>
      <c r="DB311" s="429">
        <f t="shared" si="58"/>
        <v>0</v>
      </c>
      <c r="DC311" s="284">
        <f t="shared" si="59"/>
        <v>0</v>
      </c>
      <c r="DD311" s="284">
        <f t="shared" si="60"/>
        <v>0</v>
      </c>
      <c r="DE311" s="284">
        <f t="shared" si="61"/>
        <v>0</v>
      </c>
      <c r="DF311" s="295">
        <f t="shared" si="62"/>
        <v>80</v>
      </c>
      <c r="DG311" s="284">
        <f t="shared" si="63"/>
        <v>0</v>
      </c>
      <c r="DH311" s="284">
        <f t="shared" si="64"/>
        <v>0</v>
      </c>
      <c r="DI311" s="284">
        <f t="shared" si="65"/>
        <v>0</v>
      </c>
      <c r="DJ311" s="284">
        <f t="shared" si="66"/>
        <v>0</v>
      </c>
      <c r="DK311" s="295">
        <f t="shared" si="67"/>
        <v>1</v>
      </c>
      <c r="DL311" s="297" t="str">
        <f t="shared" si="68"/>
        <v>A dispo.</v>
      </c>
      <c r="DM311" s="430">
        <f>IFERROR(IF(CA311="D",IF(DL311="A dispo.",DF311*VLOOKUP('DATI INPUT'!$F$27,TARIFFE_UD,4,FALSE),DF311*VLOOKUP(DL311,TARIFFE_UD,4,FALSE)),DF311*VLOOKUP(CB311-100,TARIFFE_UND,4,FALSE)),0)</f>
        <v>50.71077802763039</v>
      </c>
      <c r="DN311" s="430">
        <f>IFERROR(IF(CA311="D",IF(DL311="A dispo.",DK311*VLOOKUP('DATI INPUT'!$F$27,TARIFFE_UD,5,FALSE),DK311*VLOOKUP(DL311,TARIFFE_UD,5,FALSE)),DK311*VLOOKUP(CB311-100,TARIFFE_UND,5,FALSE)),0)</f>
        <v>67.397800635548478</v>
      </c>
      <c r="DO311" s="431">
        <f t="shared" si="69"/>
        <v>-1.4213368211386523E-3</v>
      </c>
      <c r="DP311" s="299">
        <f>IFERROR(IF(CA311="D",IF(DL311="A dispo.",DF311*VLOOKUP('DATI INPUT'!$F$27,TARIFFE_UD,2,FALSE),DF311*VLOOKUP(DL311,TARIFFE_UD,2,FALSE)),DF311*VLOOKUP(CB311-100,TARIFFE_UND,2,FALSE)),0)</f>
        <v>63.356031902629191</v>
      </c>
      <c r="DQ311" s="299">
        <f>IFERROR(IF(CA311="D",IF(DL311="A dispo.",DK311*VLOOKUP('DATI INPUT'!$F$27,TARIFFE_UD,3,FALSE),DK311*VLOOKUP(DL311,TARIFFE_UD,3,FALSE)),DK311*VLOOKUP(CB311-100,TARIFFE_UND,3,FALSE)),0)</f>
        <v>60.367780403072892</v>
      </c>
      <c r="DR311" s="299">
        <f t="shared" si="70"/>
        <v>123.72381230570208</v>
      </c>
    </row>
    <row r="312" spans="1:122" x14ac:dyDescent="0.25">
      <c r="A312" t="s">
        <v>3923</v>
      </c>
      <c r="B312" t="s">
        <v>3924</v>
      </c>
      <c r="C312" t="s">
        <v>3925</v>
      </c>
      <c r="D312" t="s">
        <v>3926</v>
      </c>
      <c r="E312" t="s">
        <v>268</v>
      </c>
      <c r="F312" t="s">
        <v>156</v>
      </c>
      <c r="G312" t="s">
        <v>3927</v>
      </c>
      <c r="H312" t="s">
        <v>1241</v>
      </c>
      <c r="I312" t="s">
        <v>3928</v>
      </c>
      <c r="J312" t="s">
        <v>156</v>
      </c>
      <c r="K312" t="s">
        <v>3929</v>
      </c>
      <c r="L312" t="s">
        <v>960</v>
      </c>
      <c r="M312" t="s">
        <v>3849</v>
      </c>
      <c r="N312" t="s">
        <v>984</v>
      </c>
      <c r="O312" t="s">
        <v>873</v>
      </c>
      <c r="P312" t="s">
        <v>2045</v>
      </c>
      <c r="Q312" t="s">
        <v>346</v>
      </c>
      <c r="R312" t="s">
        <v>268</v>
      </c>
      <c r="S312" t="s">
        <v>268</v>
      </c>
      <c r="T312" t="s">
        <v>268</v>
      </c>
      <c r="U312" t="s">
        <v>268</v>
      </c>
      <c r="V312" t="s">
        <v>268</v>
      </c>
      <c r="W312" t="s">
        <v>3849</v>
      </c>
      <c r="X312" t="s">
        <v>2045</v>
      </c>
      <c r="Y312" t="s">
        <v>346</v>
      </c>
      <c r="Z312" t="s">
        <v>268</v>
      </c>
      <c r="AA312" t="s">
        <v>268</v>
      </c>
      <c r="AB312" t="s">
        <v>268</v>
      </c>
      <c r="AC312" t="s">
        <v>268</v>
      </c>
      <c r="AD312" t="s">
        <v>268</v>
      </c>
      <c r="AE312" t="s">
        <v>287</v>
      </c>
      <c r="AF312" t="s">
        <v>1811</v>
      </c>
      <c r="AG312" t="s">
        <v>875</v>
      </c>
      <c r="AH312" t="s">
        <v>2047</v>
      </c>
      <c r="AI312" t="s">
        <v>679</v>
      </c>
      <c r="AJ312" t="s">
        <v>268</v>
      </c>
      <c r="AK312" t="s">
        <v>410</v>
      </c>
      <c r="AL312" t="s">
        <v>268</v>
      </c>
      <c r="AM312" t="s">
        <v>288</v>
      </c>
      <c r="AN312" t="s">
        <v>268</v>
      </c>
      <c r="AO312" t="s">
        <v>268</v>
      </c>
      <c r="AP312" t="s">
        <v>268</v>
      </c>
      <c r="AQ312" t="s">
        <v>268</v>
      </c>
      <c r="AR312" t="s">
        <v>268</v>
      </c>
      <c r="AS312" t="s">
        <v>268</v>
      </c>
      <c r="AT312" t="s">
        <v>268</v>
      </c>
      <c r="AU312" t="s">
        <v>268</v>
      </c>
      <c r="AV312" t="s">
        <v>268</v>
      </c>
      <c r="AW312" t="s">
        <v>268</v>
      </c>
      <c r="AX312" t="s">
        <v>268</v>
      </c>
      <c r="AY312" t="s">
        <v>268</v>
      </c>
      <c r="AZ312" t="s">
        <v>268</v>
      </c>
      <c r="BA312" t="s">
        <v>268</v>
      </c>
      <c r="BB312" t="s">
        <v>268</v>
      </c>
      <c r="BC312" t="s">
        <v>268</v>
      </c>
      <c r="BD312" t="s">
        <v>268</v>
      </c>
      <c r="BE312" t="s">
        <v>268</v>
      </c>
      <c r="BF312" t="s">
        <v>268</v>
      </c>
      <c r="BG312" t="s">
        <v>268</v>
      </c>
      <c r="BH312" t="s">
        <v>268</v>
      </c>
      <c r="BI312" t="s">
        <v>268</v>
      </c>
      <c r="BJ312" t="s">
        <v>268</v>
      </c>
      <c r="BK312" t="s">
        <v>268</v>
      </c>
      <c r="BL312" t="s">
        <v>268</v>
      </c>
      <c r="BM312" t="s">
        <v>268</v>
      </c>
      <c r="BN312" t="s">
        <v>268</v>
      </c>
      <c r="BO312" t="s">
        <v>268</v>
      </c>
      <c r="BP312" t="s">
        <v>268</v>
      </c>
      <c r="BQ312" t="s">
        <v>268</v>
      </c>
      <c r="BR312" t="s">
        <v>268</v>
      </c>
      <c r="BS312" t="s">
        <v>268</v>
      </c>
      <c r="BT312" t="s">
        <v>268</v>
      </c>
      <c r="BU312" t="s">
        <v>268</v>
      </c>
      <c r="BV312" t="s">
        <v>268</v>
      </c>
      <c r="BW312" t="s">
        <v>268</v>
      </c>
      <c r="BX312" t="s">
        <v>268</v>
      </c>
      <c r="BY312">
        <v>80</v>
      </c>
      <c r="BZ312">
        <v>80</v>
      </c>
      <c r="CA312" t="s">
        <v>142</v>
      </c>
      <c r="CB312" s="356">
        <v>122</v>
      </c>
      <c r="CC312" t="s">
        <v>876</v>
      </c>
      <c r="CD312" t="s">
        <v>268</v>
      </c>
      <c r="CE312" t="s">
        <v>268</v>
      </c>
      <c r="CF312" s="356">
        <v>1</v>
      </c>
      <c r="CG312" t="s">
        <v>268</v>
      </c>
      <c r="CH312" t="s">
        <v>268</v>
      </c>
      <c r="CI312" t="s">
        <v>268</v>
      </c>
      <c r="CJ312" t="s">
        <v>268</v>
      </c>
      <c r="CK312" t="s">
        <v>268</v>
      </c>
      <c r="CL312" t="s">
        <v>268</v>
      </c>
      <c r="CM312" t="s">
        <v>11224</v>
      </c>
      <c r="CN312">
        <v>56.37</v>
      </c>
      <c r="CO312" t="s">
        <v>268</v>
      </c>
      <c r="CP312">
        <v>56.37</v>
      </c>
      <c r="CQ312">
        <v>365</v>
      </c>
      <c r="CR312" t="s">
        <v>878</v>
      </c>
      <c r="CS312" t="s">
        <v>11225</v>
      </c>
      <c r="CT312" t="s">
        <v>11226</v>
      </c>
      <c r="CU312" t="s">
        <v>11227</v>
      </c>
      <c r="CV312" t="s">
        <v>268</v>
      </c>
      <c r="CW312" t="s">
        <v>268</v>
      </c>
      <c r="CX312" t="s">
        <v>268</v>
      </c>
      <c r="CY312" t="s">
        <v>268</v>
      </c>
      <c r="CZ312" t="s">
        <v>268</v>
      </c>
      <c r="DA312" t="s">
        <v>268</v>
      </c>
      <c r="DB312" s="429">
        <f t="shared" si="58"/>
        <v>0</v>
      </c>
      <c r="DC312" s="284">
        <f t="shared" si="59"/>
        <v>0</v>
      </c>
      <c r="DD312" s="284">
        <f t="shared" si="60"/>
        <v>0</v>
      </c>
      <c r="DE312" s="284">
        <f t="shared" si="61"/>
        <v>0</v>
      </c>
      <c r="DF312" s="295">
        <f t="shared" si="62"/>
        <v>80</v>
      </c>
      <c r="DG312" s="284">
        <f t="shared" si="63"/>
        <v>0</v>
      </c>
      <c r="DH312" s="284">
        <f t="shared" si="64"/>
        <v>0</v>
      </c>
      <c r="DI312" s="284">
        <f t="shared" si="65"/>
        <v>0</v>
      </c>
      <c r="DJ312" s="284">
        <f t="shared" si="66"/>
        <v>0</v>
      </c>
      <c r="DK312" s="295">
        <f t="shared" si="67"/>
        <v>1</v>
      </c>
      <c r="DL312" s="297">
        <f t="shared" si="68"/>
        <v>1</v>
      </c>
      <c r="DM312" s="430">
        <f>IFERROR(IF(CA312="D",IF(DL312="A dispo.",DF312*VLOOKUP('DATI INPUT'!$F$27,TARIFFE_UD,4,FALSE),DF312*VLOOKUP(DL312,TARIFFE_UD,4,FALSE)),DF312*VLOOKUP(CB312-100,TARIFFE_UND,4,FALSE)),0)</f>
        <v>39.44171624371252</v>
      </c>
      <c r="DN312" s="430">
        <f>IFERROR(IF(CA312="D",IF(DL312="A dispo.",DK312*VLOOKUP('DATI INPUT'!$F$27,TARIFFE_UD,5,FALSE),DK312*VLOOKUP(DL312,TARIFFE_UD,5,FALSE)),DK312*VLOOKUP(CB312-100,TARIFFE_UND,5,FALSE)),0)</f>
        <v>16.930848468833439</v>
      </c>
      <c r="DO312" s="431">
        <f t="shared" si="69"/>
        <v>2.5647125459613562E-3</v>
      </c>
      <c r="DP312" s="299">
        <f>IFERROR(IF(CA312="D",IF(DL312="A dispo.",DF312*VLOOKUP('DATI INPUT'!$F$27,TARIFFE_UD,2,FALSE),DF312*VLOOKUP(DL312,TARIFFE_UD,2,FALSE)),DF312*VLOOKUP(CB312-100,TARIFFE_UND,2,FALSE)),0)</f>
        <v>49.276913702044929</v>
      </c>
      <c r="DQ312" s="299">
        <f>IFERROR(IF(CA312="D",IF(DL312="A dispo.",DK312*VLOOKUP('DATI INPUT'!$F$27,TARIFFE_UD,3,FALSE),DK312*VLOOKUP(DL312,TARIFFE_UD,3,FALSE)),DK312*VLOOKUP(CB312-100,TARIFFE_UND,3,FALSE)),0)</f>
        <v>15.164853048114928</v>
      </c>
      <c r="DR312" s="299">
        <f t="shared" si="70"/>
        <v>64.441766750159857</v>
      </c>
    </row>
    <row r="313" spans="1:122" x14ac:dyDescent="0.25">
      <c r="A313" t="s">
        <v>3930</v>
      </c>
      <c r="B313" t="s">
        <v>1042</v>
      </c>
      <c r="C313" t="s">
        <v>3931</v>
      </c>
      <c r="D313" t="s">
        <v>3932</v>
      </c>
      <c r="E313" t="s">
        <v>268</v>
      </c>
      <c r="F313" t="s">
        <v>156</v>
      </c>
      <c r="G313" t="s">
        <v>3933</v>
      </c>
      <c r="H313" t="s">
        <v>1470</v>
      </c>
      <c r="I313" t="s">
        <v>3934</v>
      </c>
      <c r="J313" t="s">
        <v>274</v>
      </c>
      <c r="K313" t="s">
        <v>3935</v>
      </c>
      <c r="L313" t="s">
        <v>303</v>
      </c>
      <c r="M313" t="s">
        <v>3936</v>
      </c>
      <c r="N313" t="s">
        <v>3937</v>
      </c>
      <c r="O313" t="s">
        <v>3938</v>
      </c>
      <c r="P313" t="s">
        <v>2074</v>
      </c>
      <c r="Q313" t="s">
        <v>270</v>
      </c>
      <c r="R313" t="s">
        <v>268</v>
      </c>
      <c r="S313" t="s">
        <v>268</v>
      </c>
      <c r="T313" t="s">
        <v>268</v>
      </c>
      <c r="U313" t="s">
        <v>268</v>
      </c>
      <c r="V313" t="s">
        <v>268</v>
      </c>
      <c r="W313" t="s">
        <v>2044</v>
      </c>
      <c r="X313" t="s">
        <v>2045</v>
      </c>
      <c r="Y313" t="s">
        <v>333</v>
      </c>
      <c r="Z313" t="s">
        <v>268</v>
      </c>
      <c r="AA313" t="s">
        <v>268</v>
      </c>
      <c r="AB313" t="s">
        <v>268</v>
      </c>
      <c r="AC313" t="s">
        <v>268</v>
      </c>
      <c r="AD313" t="s">
        <v>268</v>
      </c>
      <c r="AE313" t="s">
        <v>287</v>
      </c>
      <c r="AF313" t="s">
        <v>1811</v>
      </c>
      <c r="AG313" t="s">
        <v>875</v>
      </c>
      <c r="AH313" t="s">
        <v>2047</v>
      </c>
      <c r="AI313" t="s">
        <v>754</v>
      </c>
      <c r="AJ313" t="s">
        <v>268</v>
      </c>
      <c r="AK313" t="s">
        <v>366</v>
      </c>
      <c r="AL313" t="s">
        <v>268</v>
      </c>
      <c r="AM313" t="s">
        <v>405</v>
      </c>
      <c r="AN313" t="s">
        <v>268</v>
      </c>
      <c r="AO313" t="s">
        <v>268</v>
      </c>
      <c r="AP313" t="s">
        <v>268</v>
      </c>
      <c r="AQ313" t="s">
        <v>268</v>
      </c>
      <c r="AR313" t="s">
        <v>268</v>
      </c>
      <c r="AS313" t="s">
        <v>268</v>
      </c>
      <c r="AT313" t="s">
        <v>268</v>
      </c>
      <c r="AU313" t="s">
        <v>268</v>
      </c>
      <c r="AV313" t="s">
        <v>268</v>
      </c>
      <c r="AW313" t="s">
        <v>268</v>
      </c>
      <c r="AX313" t="s">
        <v>268</v>
      </c>
      <c r="AY313" t="s">
        <v>268</v>
      </c>
      <c r="AZ313" t="s">
        <v>268</v>
      </c>
      <c r="BA313" t="s">
        <v>268</v>
      </c>
      <c r="BB313" t="s">
        <v>268</v>
      </c>
      <c r="BC313" t="s">
        <v>268</v>
      </c>
      <c r="BD313" t="s">
        <v>268</v>
      </c>
      <c r="BE313" t="s">
        <v>268</v>
      </c>
      <c r="BF313" t="s">
        <v>268</v>
      </c>
      <c r="BG313" t="s">
        <v>268</v>
      </c>
      <c r="BH313" t="s">
        <v>268</v>
      </c>
      <c r="BI313" t="s">
        <v>268</v>
      </c>
      <c r="BJ313" t="s">
        <v>268</v>
      </c>
      <c r="BK313" t="s">
        <v>268</v>
      </c>
      <c r="BL313" t="s">
        <v>268</v>
      </c>
      <c r="BM313" t="s">
        <v>268</v>
      </c>
      <c r="BN313" t="s">
        <v>268</v>
      </c>
      <c r="BO313" t="s">
        <v>268</v>
      </c>
      <c r="BP313" t="s">
        <v>268</v>
      </c>
      <c r="BQ313" t="s">
        <v>268</v>
      </c>
      <c r="BR313" t="s">
        <v>268</v>
      </c>
      <c r="BS313" t="s">
        <v>268</v>
      </c>
      <c r="BT313" t="s">
        <v>268</v>
      </c>
      <c r="BU313" t="s">
        <v>268</v>
      </c>
      <c r="BV313" t="s">
        <v>268</v>
      </c>
      <c r="BW313" t="s">
        <v>268</v>
      </c>
      <c r="BX313" t="s">
        <v>268</v>
      </c>
      <c r="BY313">
        <v>67</v>
      </c>
      <c r="BZ313">
        <v>67</v>
      </c>
      <c r="CA313" t="s">
        <v>142</v>
      </c>
      <c r="CB313" s="356">
        <v>122</v>
      </c>
      <c r="CC313" t="s">
        <v>876</v>
      </c>
      <c r="CD313" t="s">
        <v>268</v>
      </c>
      <c r="CE313" t="s">
        <v>268</v>
      </c>
      <c r="CF313" t="s">
        <v>268</v>
      </c>
      <c r="CG313" t="s">
        <v>268</v>
      </c>
      <c r="CH313" t="s">
        <v>268</v>
      </c>
      <c r="CI313" t="s">
        <v>268</v>
      </c>
      <c r="CJ313" t="s">
        <v>268</v>
      </c>
      <c r="CK313" t="s">
        <v>268</v>
      </c>
      <c r="CL313" t="s">
        <v>268</v>
      </c>
      <c r="CM313" t="s">
        <v>11224</v>
      </c>
      <c r="CN313">
        <v>109.87</v>
      </c>
      <c r="CO313" t="s">
        <v>268</v>
      </c>
      <c r="CP313">
        <v>109.87</v>
      </c>
      <c r="CQ313">
        <v>365</v>
      </c>
      <c r="CR313" t="s">
        <v>878</v>
      </c>
      <c r="CS313" t="s">
        <v>11225</v>
      </c>
      <c r="CT313" t="s">
        <v>11226</v>
      </c>
      <c r="CU313" t="s">
        <v>11227</v>
      </c>
      <c r="CV313" t="s">
        <v>268</v>
      </c>
      <c r="CW313" t="s">
        <v>268</v>
      </c>
      <c r="CX313" t="s">
        <v>268</v>
      </c>
      <c r="CY313" t="s">
        <v>268</v>
      </c>
      <c r="CZ313" t="s">
        <v>268</v>
      </c>
      <c r="DA313" t="s">
        <v>268</v>
      </c>
      <c r="DB313" s="429">
        <f t="shared" si="58"/>
        <v>0</v>
      </c>
      <c r="DC313" s="284">
        <f t="shared" si="59"/>
        <v>0</v>
      </c>
      <c r="DD313" s="284">
        <f t="shared" si="60"/>
        <v>0</v>
      </c>
      <c r="DE313" s="284">
        <f t="shared" si="61"/>
        <v>0</v>
      </c>
      <c r="DF313" s="295">
        <f t="shared" si="62"/>
        <v>67</v>
      </c>
      <c r="DG313" s="284">
        <f t="shared" si="63"/>
        <v>0</v>
      </c>
      <c r="DH313" s="284">
        <f t="shared" si="64"/>
        <v>0</v>
      </c>
      <c r="DI313" s="284">
        <f t="shared" si="65"/>
        <v>0</v>
      </c>
      <c r="DJ313" s="284">
        <f t="shared" si="66"/>
        <v>0</v>
      </c>
      <c r="DK313" s="295">
        <f t="shared" si="67"/>
        <v>1</v>
      </c>
      <c r="DL313" s="297" t="str">
        <f t="shared" si="68"/>
        <v>A dispo.</v>
      </c>
      <c r="DM313" s="430">
        <f>IFERROR(IF(CA313="D",IF(DL313="A dispo.",DF313*VLOOKUP('DATI INPUT'!$F$27,TARIFFE_UD,4,FALSE),DF313*VLOOKUP(DL313,TARIFFE_UD,4,FALSE)),DF313*VLOOKUP(CB313-100,TARIFFE_UND,4,FALSE)),0)</f>
        <v>42.470276598140451</v>
      </c>
      <c r="DN313" s="430">
        <f>IFERROR(IF(CA313="D",IF(DL313="A dispo.",DK313*VLOOKUP('DATI INPUT'!$F$27,TARIFFE_UD,5,FALSE),DK313*VLOOKUP(DL313,TARIFFE_UD,5,FALSE)),DK313*VLOOKUP(CB313-100,TARIFFE_UND,5,FALSE)),0)</f>
        <v>67.397800635548478</v>
      </c>
      <c r="DO313" s="431">
        <f t="shared" si="69"/>
        <v>-1.9227663110825688E-3</v>
      </c>
      <c r="DP313" s="299">
        <f>IFERROR(IF(CA313="D",IF(DL313="A dispo.",DF313*VLOOKUP('DATI INPUT'!$F$27,TARIFFE_UD,2,FALSE),DF313*VLOOKUP(DL313,TARIFFE_UD,2,FALSE)),DF313*VLOOKUP(CB313-100,TARIFFE_UND,2,FALSE)),0)</f>
        <v>53.060676718451944</v>
      </c>
      <c r="DQ313" s="299">
        <f>IFERROR(IF(CA313="D",IF(DL313="A dispo.",DK313*VLOOKUP('DATI INPUT'!$F$27,TARIFFE_UD,3,FALSE),DK313*VLOOKUP(DL313,TARIFFE_UD,3,FALSE)),DK313*VLOOKUP(CB313-100,TARIFFE_UND,3,FALSE)),0)</f>
        <v>60.367780403072892</v>
      </c>
      <c r="DR313" s="299">
        <f t="shared" si="70"/>
        <v>113.42845712152484</v>
      </c>
    </row>
    <row r="314" spans="1:122" x14ac:dyDescent="0.25">
      <c r="A314" t="s">
        <v>3939</v>
      </c>
      <c r="B314" t="s">
        <v>1760</v>
      </c>
      <c r="C314" t="s">
        <v>3940</v>
      </c>
      <c r="D314" t="s">
        <v>3941</v>
      </c>
      <c r="E314" t="s">
        <v>268</v>
      </c>
      <c r="F314" t="s">
        <v>156</v>
      </c>
      <c r="G314" t="s">
        <v>3942</v>
      </c>
      <c r="H314" t="s">
        <v>3307</v>
      </c>
      <c r="I314" t="s">
        <v>3943</v>
      </c>
      <c r="J314" t="s">
        <v>274</v>
      </c>
      <c r="K314" t="s">
        <v>3944</v>
      </c>
      <c r="L314" t="s">
        <v>960</v>
      </c>
      <c r="M314" t="s">
        <v>3945</v>
      </c>
      <c r="N314" t="s">
        <v>303</v>
      </c>
      <c r="O314" t="s">
        <v>1273</v>
      </c>
      <c r="P314" t="s">
        <v>3946</v>
      </c>
      <c r="Q314" t="s">
        <v>309</v>
      </c>
      <c r="R314" t="s">
        <v>268</v>
      </c>
      <c r="S314" t="s">
        <v>268</v>
      </c>
      <c r="T314" t="s">
        <v>268</v>
      </c>
      <c r="U314" t="s">
        <v>268</v>
      </c>
      <c r="V314" t="s">
        <v>268</v>
      </c>
      <c r="W314" t="s">
        <v>3947</v>
      </c>
      <c r="X314" t="s">
        <v>1922</v>
      </c>
      <c r="Y314" t="s">
        <v>282</v>
      </c>
      <c r="Z314" t="s">
        <v>268</v>
      </c>
      <c r="AA314" t="s">
        <v>268</v>
      </c>
      <c r="AB314" t="s">
        <v>268</v>
      </c>
      <c r="AC314" t="s">
        <v>268</v>
      </c>
      <c r="AD314" t="s">
        <v>268</v>
      </c>
      <c r="AE314" t="s">
        <v>287</v>
      </c>
      <c r="AF314" t="s">
        <v>1811</v>
      </c>
      <c r="AG314" t="s">
        <v>875</v>
      </c>
      <c r="AH314" t="s">
        <v>1812</v>
      </c>
      <c r="AI314" t="s">
        <v>963</v>
      </c>
      <c r="AJ314" t="s">
        <v>268</v>
      </c>
      <c r="AK314" t="s">
        <v>366</v>
      </c>
      <c r="AL314" t="s">
        <v>268</v>
      </c>
      <c r="AM314" t="s">
        <v>268</v>
      </c>
      <c r="AN314" t="s">
        <v>268</v>
      </c>
      <c r="AO314" t="s">
        <v>268</v>
      </c>
      <c r="AP314" t="s">
        <v>268</v>
      </c>
      <c r="AQ314" t="s">
        <v>268</v>
      </c>
      <c r="AR314" t="s">
        <v>268</v>
      </c>
      <c r="AS314" t="s">
        <v>268</v>
      </c>
      <c r="AT314" t="s">
        <v>268</v>
      </c>
      <c r="AU314" t="s">
        <v>268</v>
      </c>
      <c r="AV314" t="s">
        <v>268</v>
      </c>
      <c r="AW314" t="s">
        <v>268</v>
      </c>
      <c r="AX314" t="s">
        <v>268</v>
      </c>
      <c r="AY314" t="s">
        <v>268</v>
      </c>
      <c r="AZ314" t="s">
        <v>268</v>
      </c>
      <c r="BA314" t="s">
        <v>268</v>
      </c>
      <c r="BB314" t="s">
        <v>268</v>
      </c>
      <c r="BC314" t="s">
        <v>268</v>
      </c>
      <c r="BD314" t="s">
        <v>268</v>
      </c>
      <c r="BE314" t="s">
        <v>268</v>
      </c>
      <c r="BF314" t="s">
        <v>268</v>
      </c>
      <c r="BG314" t="s">
        <v>268</v>
      </c>
      <c r="BH314" t="s">
        <v>268</v>
      </c>
      <c r="BI314" t="s">
        <v>268</v>
      </c>
      <c r="BJ314" t="s">
        <v>268</v>
      </c>
      <c r="BK314" t="s">
        <v>268</v>
      </c>
      <c r="BL314" t="s">
        <v>268</v>
      </c>
      <c r="BM314" t="s">
        <v>268</v>
      </c>
      <c r="BN314" t="s">
        <v>268</v>
      </c>
      <c r="BO314" t="s">
        <v>268</v>
      </c>
      <c r="BP314" t="s">
        <v>268</v>
      </c>
      <c r="BQ314" t="s">
        <v>268</v>
      </c>
      <c r="BR314" t="s">
        <v>268</v>
      </c>
      <c r="BS314" t="s">
        <v>268</v>
      </c>
      <c r="BT314" t="s">
        <v>268</v>
      </c>
      <c r="BU314" t="s">
        <v>268</v>
      </c>
      <c r="BV314" t="s">
        <v>268</v>
      </c>
      <c r="BW314" t="s">
        <v>268</v>
      </c>
      <c r="BX314" t="s">
        <v>268</v>
      </c>
      <c r="BY314">
        <v>120</v>
      </c>
      <c r="BZ314">
        <v>120</v>
      </c>
      <c r="CA314" t="s">
        <v>142</v>
      </c>
      <c r="CB314" s="356">
        <v>122</v>
      </c>
      <c r="CC314" t="s">
        <v>876</v>
      </c>
      <c r="CD314" t="s">
        <v>268</v>
      </c>
      <c r="CE314" t="s">
        <v>268</v>
      </c>
      <c r="CF314" t="s">
        <v>268</v>
      </c>
      <c r="CG314" t="s">
        <v>268</v>
      </c>
      <c r="CH314" t="s">
        <v>268</v>
      </c>
      <c r="CI314" t="s">
        <v>268</v>
      </c>
      <c r="CJ314" t="s">
        <v>268</v>
      </c>
      <c r="CK314" t="s">
        <v>268</v>
      </c>
      <c r="CL314" t="s">
        <v>268</v>
      </c>
      <c r="CM314" t="s">
        <v>11224</v>
      </c>
      <c r="CN314">
        <v>143.47</v>
      </c>
      <c r="CO314" t="s">
        <v>268</v>
      </c>
      <c r="CP314">
        <v>143.47</v>
      </c>
      <c r="CQ314">
        <v>365</v>
      </c>
      <c r="CR314" t="s">
        <v>878</v>
      </c>
      <c r="CS314" t="s">
        <v>11225</v>
      </c>
      <c r="CT314" t="s">
        <v>11226</v>
      </c>
      <c r="CU314" t="s">
        <v>11227</v>
      </c>
      <c r="CV314" t="s">
        <v>268</v>
      </c>
      <c r="CW314" t="s">
        <v>268</v>
      </c>
      <c r="CX314" t="s">
        <v>268</v>
      </c>
      <c r="CY314" t="s">
        <v>268</v>
      </c>
      <c r="CZ314" t="s">
        <v>268</v>
      </c>
      <c r="DA314" t="s">
        <v>268</v>
      </c>
      <c r="DB314" s="429">
        <f t="shared" si="58"/>
        <v>0</v>
      </c>
      <c r="DC314" s="284">
        <f t="shared" si="59"/>
        <v>0</v>
      </c>
      <c r="DD314" s="284">
        <f t="shared" si="60"/>
        <v>0</v>
      </c>
      <c r="DE314" s="284">
        <f t="shared" si="61"/>
        <v>0</v>
      </c>
      <c r="DF314" s="295">
        <f t="shared" si="62"/>
        <v>120</v>
      </c>
      <c r="DG314" s="284">
        <f t="shared" si="63"/>
        <v>0</v>
      </c>
      <c r="DH314" s="284">
        <f t="shared" si="64"/>
        <v>0</v>
      </c>
      <c r="DI314" s="284">
        <f t="shared" si="65"/>
        <v>0</v>
      </c>
      <c r="DJ314" s="284">
        <f t="shared" si="66"/>
        <v>0</v>
      </c>
      <c r="DK314" s="295">
        <f t="shared" si="67"/>
        <v>1</v>
      </c>
      <c r="DL314" s="297" t="str">
        <f t="shared" si="68"/>
        <v>A dispo.</v>
      </c>
      <c r="DM314" s="430">
        <f>IFERROR(IF(CA314="D",IF(DL314="A dispo.",DF314*VLOOKUP('DATI INPUT'!$F$27,TARIFFE_UD,4,FALSE),DF314*VLOOKUP(DL314,TARIFFE_UD,4,FALSE)),DF314*VLOOKUP(CB314-100,TARIFFE_UND,4,FALSE)),0)</f>
        <v>76.066167041445581</v>
      </c>
      <c r="DN314" s="430">
        <f>IFERROR(IF(CA314="D",IF(DL314="A dispo.",DK314*VLOOKUP('DATI INPUT'!$F$27,TARIFFE_UD,5,FALSE),DK314*VLOOKUP(DL314,TARIFFE_UD,5,FALSE)),DK314*VLOOKUP(CB314-100,TARIFFE_UND,5,FALSE)),0)</f>
        <v>67.397800635548478</v>
      </c>
      <c r="DO314" s="431">
        <f t="shared" si="69"/>
        <v>-6.0323230059395883E-3</v>
      </c>
      <c r="DP314" s="299">
        <f>IFERROR(IF(CA314="D",IF(DL314="A dispo.",DF314*VLOOKUP('DATI INPUT'!$F$27,TARIFFE_UD,2,FALSE),DF314*VLOOKUP(DL314,TARIFFE_UD,2,FALSE)),DF314*VLOOKUP(CB314-100,TARIFFE_UND,2,FALSE)),0)</f>
        <v>95.03404785394379</v>
      </c>
      <c r="DQ314" s="299">
        <f>IFERROR(IF(CA314="D",IF(DL314="A dispo.",DK314*VLOOKUP('DATI INPUT'!$F$27,TARIFFE_UD,3,FALSE),DK314*VLOOKUP(DL314,TARIFFE_UD,3,FALSE)),DK314*VLOOKUP(CB314-100,TARIFFE_UND,3,FALSE)),0)</f>
        <v>60.367780403072892</v>
      </c>
      <c r="DR314" s="299">
        <f t="shared" si="70"/>
        <v>155.40182825701669</v>
      </c>
    </row>
    <row r="315" spans="1:122" x14ac:dyDescent="0.25">
      <c r="A315" t="s">
        <v>3948</v>
      </c>
      <c r="B315" t="s">
        <v>1044</v>
      </c>
      <c r="C315" t="s">
        <v>3949</v>
      </c>
      <c r="D315" t="s">
        <v>3950</v>
      </c>
      <c r="E315" t="s">
        <v>268</v>
      </c>
      <c r="F315" t="s">
        <v>156</v>
      </c>
      <c r="G315" t="s">
        <v>3951</v>
      </c>
      <c r="H315" t="s">
        <v>3307</v>
      </c>
      <c r="I315" t="s">
        <v>362</v>
      </c>
      <c r="J315" t="s">
        <v>274</v>
      </c>
      <c r="K315" t="s">
        <v>3952</v>
      </c>
      <c r="L315" t="s">
        <v>984</v>
      </c>
      <c r="M315" t="s">
        <v>3863</v>
      </c>
      <c r="N315" t="s">
        <v>984</v>
      </c>
      <c r="O315" t="s">
        <v>873</v>
      </c>
      <c r="P315" t="s">
        <v>3242</v>
      </c>
      <c r="Q315" t="s">
        <v>282</v>
      </c>
      <c r="R315" t="s">
        <v>268</v>
      </c>
      <c r="S315" t="s">
        <v>268</v>
      </c>
      <c r="T315" t="s">
        <v>268</v>
      </c>
      <c r="U315" t="s">
        <v>268</v>
      </c>
      <c r="V315" t="s">
        <v>268</v>
      </c>
      <c r="W315" t="s">
        <v>3863</v>
      </c>
      <c r="X315" t="s">
        <v>3242</v>
      </c>
      <c r="Y315" t="s">
        <v>282</v>
      </c>
      <c r="Z315" t="s">
        <v>268</v>
      </c>
      <c r="AA315" t="s">
        <v>268</v>
      </c>
      <c r="AB315" t="s">
        <v>268</v>
      </c>
      <c r="AC315" t="s">
        <v>268</v>
      </c>
      <c r="AD315" t="s">
        <v>268</v>
      </c>
      <c r="AE315" t="s">
        <v>287</v>
      </c>
      <c r="AF315" t="s">
        <v>1811</v>
      </c>
      <c r="AG315" t="s">
        <v>875</v>
      </c>
      <c r="AH315" t="s">
        <v>1848</v>
      </c>
      <c r="AI315" t="s">
        <v>1202</v>
      </c>
      <c r="AJ315" t="s">
        <v>268</v>
      </c>
      <c r="AK315" t="s">
        <v>395</v>
      </c>
      <c r="AL315" t="s">
        <v>268</v>
      </c>
      <c r="AM315" t="s">
        <v>405</v>
      </c>
      <c r="AN315" t="s">
        <v>268</v>
      </c>
      <c r="AO315" t="s">
        <v>268</v>
      </c>
      <c r="AP315" t="s">
        <v>268</v>
      </c>
      <c r="AQ315" t="s">
        <v>268</v>
      </c>
      <c r="AR315" t="s">
        <v>268</v>
      </c>
      <c r="AS315" t="s">
        <v>268</v>
      </c>
      <c r="AT315" t="s">
        <v>268</v>
      </c>
      <c r="AU315" t="s">
        <v>268</v>
      </c>
      <c r="AV315" t="s">
        <v>268</v>
      </c>
      <c r="AW315" t="s">
        <v>268</v>
      </c>
      <c r="AX315" t="s">
        <v>268</v>
      </c>
      <c r="AY315" t="s">
        <v>268</v>
      </c>
      <c r="AZ315" t="s">
        <v>268</v>
      </c>
      <c r="BA315" t="s">
        <v>268</v>
      </c>
      <c r="BB315" t="s">
        <v>268</v>
      </c>
      <c r="BC315" t="s">
        <v>268</v>
      </c>
      <c r="BD315" t="s">
        <v>268</v>
      </c>
      <c r="BE315" t="s">
        <v>268</v>
      </c>
      <c r="BF315" t="s">
        <v>268</v>
      </c>
      <c r="BG315" t="s">
        <v>268</v>
      </c>
      <c r="BH315" t="s">
        <v>268</v>
      </c>
      <c r="BI315" t="s">
        <v>268</v>
      </c>
      <c r="BJ315" t="s">
        <v>268</v>
      </c>
      <c r="BK315" t="s">
        <v>268</v>
      </c>
      <c r="BL315" t="s">
        <v>268</v>
      </c>
      <c r="BM315" t="s">
        <v>268</v>
      </c>
      <c r="BN315" t="s">
        <v>268</v>
      </c>
      <c r="BO315" t="s">
        <v>268</v>
      </c>
      <c r="BP315" t="s">
        <v>268</v>
      </c>
      <c r="BQ315" t="s">
        <v>268</v>
      </c>
      <c r="BR315" t="s">
        <v>268</v>
      </c>
      <c r="BS315" t="s">
        <v>268</v>
      </c>
      <c r="BT315" t="s">
        <v>268</v>
      </c>
      <c r="BU315" t="s">
        <v>268</v>
      </c>
      <c r="BV315" t="s">
        <v>268</v>
      </c>
      <c r="BW315" t="s">
        <v>268</v>
      </c>
      <c r="BX315" t="s">
        <v>268</v>
      </c>
      <c r="BY315">
        <v>32</v>
      </c>
      <c r="BZ315">
        <v>32</v>
      </c>
      <c r="CA315" t="s">
        <v>142</v>
      </c>
      <c r="CB315" s="356">
        <v>122</v>
      </c>
      <c r="CC315" t="s">
        <v>876</v>
      </c>
      <c r="CD315" t="s">
        <v>268</v>
      </c>
      <c r="CE315" t="s">
        <v>268</v>
      </c>
      <c r="CF315" s="356">
        <v>1</v>
      </c>
      <c r="CG315" t="s">
        <v>268</v>
      </c>
      <c r="CH315" t="s">
        <v>268</v>
      </c>
      <c r="CI315" t="s">
        <v>268</v>
      </c>
      <c r="CJ315" t="s">
        <v>268</v>
      </c>
      <c r="CK315" t="s">
        <v>268</v>
      </c>
      <c r="CL315" t="s">
        <v>268</v>
      </c>
      <c r="CM315" t="s">
        <v>11224</v>
      </c>
      <c r="CN315">
        <v>32.71</v>
      </c>
      <c r="CO315" t="s">
        <v>268</v>
      </c>
      <c r="CP315">
        <v>32.71</v>
      </c>
      <c r="CQ315">
        <v>365</v>
      </c>
      <c r="CR315" t="s">
        <v>878</v>
      </c>
      <c r="CS315" t="s">
        <v>11225</v>
      </c>
      <c r="CT315" t="s">
        <v>11226</v>
      </c>
      <c r="CU315" t="s">
        <v>11227</v>
      </c>
      <c r="CV315" t="s">
        <v>268</v>
      </c>
      <c r="CW315" t="s">
        <v>268</v>
      </c>
      <c r="CX315" t="s">
        <v>268</v>
      </c>
      <c r="CY315" t="s">
        <v>268</v>
      </c>
      <c r="CZ315" t="s">
        <v>268</v>
      </c>
      <c r="DA315" t="s">
        <v>268</v>
      </c>
      <c r="DB315" s="429">
        <f t="shared" si="58"/>
        <v>0</v>
      </c>
      <c r="DC315" s="284">
        <f t="shared" si="59"/>
        <v>0</v>
      </c>
      <c r="DD315" s="284">
        <f t="shared" si="60"/>
        <v>0</v>
      </c>
      <c r="DE315" s="284">
        <f t="shared" si="61"/>
        <v>0</v>
      </c>
      <c r="DF315" s="295">
        <f t="shared" si="62"/>
        <v>32</v>
      </c>
      <c r="DG315" s="284">
        <f t="shared" si="63"/>
        <v>0</v>
      </c>
      <c r="DH315" s="284">
        <f t="shared" si="64"/>
        <v>0</v>
      </c>
      <c r="DI315" s="284">
        <f t="shared" si="65"/>
        <v>0</v>
      </c>
      <c r="DJ315" s="284">
        <f t="shared" si="66"/>
        <v>0</v>
      </c>
      <c r="DK315" s="295">
        <f t="shared" si="67"/>
        <v>1</v>
      </c>
      <c r="DL315" s="297">
        <f t="shared" si="68"/>
        <v>1</v>
      </c>
      <c r="DM315" s="430">
        <f>IFERROR(IF(CA315="D",IF(DL315="A dispo.",DF315*VLOOKUP('DATI INPUT'!$F$27,TARIFFE_UD,4,FALSE),DF315*VLOOKUP(DL315,TARIFFE_UD,4,FALSE)),DF315*VLOOKUP(CB315-100,TARIFFE_UND,4,FALSE)),0)</f>
        <v>15.776686497485009</v>
      </c>
      <c r="DN315" s="430">
        <f>IFERROR(IF(CA315="D",IF(DL315="A dispo.",DK315*VLOOKUP('DATI INPUT'!$F$27,TARIFFE_UD,5,FALSE),DK315*VLOOKUP(DL315,TARIFFE_UD,5,FALSE)),DK315*VLOOKUP(CB315-100,TARIFFE_UND,5,FALSE)),0)</f>
        <v>16.930848468833439</v>
      </c>
      <c r="DO315" s="431">
        <f t="shared" si="69"/>
        <v>-2.4650336815525975E-3</v>
      </c>
      <c r="DP315" s="299">
        <f>IFERROR(IF(CA315="D",IF(DL315="A dispo.",DF315*VLOOKUP('DATI INPUT'!$F$27,TARIFFE_UD,2,FALSE),DF315*VLOOKUP(DL315,TARIFFE_UD,2,FALSE)),DF315*VLOOKUP(CB315-100,TARIFFE_UND,2,FALSE)),0)</f>
        <v>19.710765480817972</v>
      </c>
      <c r="DQ315" s="299">
        <f>IFERROR(IF(CA315="D",IF(DL315="A dispo.",DK315*VLOOKUP('DATI INPUT'!$F$27,TARIFFE_UD,3,FALSE),DK315*VLOOKUP(DL315,TARIFFE_UD,3,FALSE)),DK315*VLOOKUP(CB315-100,TARIFFE_UND,3,FALSE)),0)</f>
        <v>15.164853048114928</v>
      </c>
      <c r="DR315" s="299">
        <f t="shared" si="70"/>
        <v>34.875618528932904</v>
      </c>
    </row>
    <row r="316" spans="1:122" x14ac:dyDescent="0.25">
      <c r="A316" t="s">
        <v>3953</v>
      </c>
      <c r="B316" t="s">
        <v>868</v>
      </c>
      <c r="C316" t="s">
        <v>3954</v>
      </c>
      <c r="D316" t="s">
        <v>3955</v>
      </c>
      <c r="E316" t="s">
        <v>268</v>
      </c>
      <c r="F316" t="s">
        <v>156</v>
      </c>
      <c r="G316" t="s">
        <v>3956</v>
      </c>
      <c r="H316" t="s">
        <v>3307</v>
      </c>
      <c r="I316" t="s">
        <v>3957</v>
      </c>
      <c r="J316" t="s">
        <v>274</v>
      </c>
      <c r="K316" t="s">
        <v>3958</v>
      </c>
      <c r="L316" t="s">
        <v>960</v>
      </c>
      <c r="M316" t="s">
        <v>3959</v>
      </c>
      <c r="N316" t="s">
        <v>303</v>
      </c>
      <c r="O316" t="s">
        <v>1273</v>
      </c>
      <c r="P316" t="s">
        <v>3960</v>
      </c>
      <c r="Q316" t="s">
        <v>493</v>
      </c>
      <c r="R316" t="s">
        <v>268</v>
      </c>
      <c r="S316" t="s">
        <v>268</v>
      </c>
      <c r="T316" t="s">
        <v>268</v>
      </c>
      <c r="U316" t="s">
        <v>268</v>
      </c>
      <c r="V316" t="s">
        <v>268</v>
      </c>
      <c r="W316" t="s">
        <v>1522</v>
      </c>
      <c r="X316" t="s">
        <v>1310</v>
      </c>
      <c r="Y316" t="s">
        <v>346</v>
      </c>
      <c r="Z316" t="s">
        <v>268</v>
      </c>
      <c r="AA316" t="s">
        <v>268</v>
      </c>
      <c r="AB316" t="s">
        <v>268</v>
      </c>
      <c r="AC316" t="s">
        <v>268</v>
      </c>
      <c r="AD316" t="s">
        <v>268</v>
      </c>
      <c r="AE316" t="s">
        <v>287</v>
      </c>
      <c r="AF316" t="s">
        <v>1811</v>
      </c>
      <c r="AG316" t="s">
        <v>875</v>
      </c>
      <c r="AH316" t="s">
        <v>1812</v>
      </c>
      <c r="AI316" t="s">
        <v>741</v>
      </c>
      <c r="AJ316" t="s">
        <v>268</v>
      </c>
      <c r="AK316" t="s">
        <v>375</v>
      </c>
      <c r="AL316" t="s">
        <v>268</v>
      </c>
      <c r="AM316" t="s">
        <v>288</v>
      </c>
      <c r="AN316" t="s">
        <v>268</v>
      </c>
      <c r="AO316" t="s">
        <v>268</v>
      </c>
      <c r="AP316" t="s">
        <v>268</v>
      </c>
      <c r="AQ316" t="s">
        <v>268</v>
      </c>
      <c r="AR316" t="s">
        <v>268</v>
      </c>
      <c r="AS316" t="s">
        <v>268</v>
      </c>
      <c r="AT316" t="s">
        <v>268</v>
      </c>
      <c r="AU316" t="s">
        <v>268</v>
      </c>
      <c r="AV316" t="s">
        <v>268</v>
      </c>
      <c r="AW316" t="s">
        <v>268</v>
      </c>
      <c r="AX316" t="s">
        <v>268</v>
      </c>
      <c r="AY316" t="s">
        <v>268</v>
      </c>
      <c r="AZ316" t="s">
        <v>268</v>
      </c>
      <c r="BA316" t="s">
        <v>268</v>
      </c>
      <c r="BB316" t="s">
        <v>268</v>
      </c>
      <c r="BC316" t="s">
        <v>268</v>
      </c>
      <c r="BD316" t="s">
        <v>268</v>
      </c>
      <c r="BE316" t="s">
        <v>268</v>
      </c>
      <c r="BF316" t="s">
        <v>268</v>
      </c>
      <c r="BG316" t="s">
        <v>268</v>
      </c>
      <c r="BH316" t="s">
        <v>268</v>
      </c>
      <c r="BI316" t="s">
        <v>268</v>
      </c>
      <c r="BJ316" t="s">
        <v>268</v>
      </c>
      <c r="BK316" t="s">
        <v>268</v>
      </c>
      <c r="BL316" t="s">
        <v>268</v>
      </c>
      <c r="BM316" t="s">
        <v>268</v>
      </c>
      <c r="BN316" t="s">
        <v>268</v>
      </c>
      <c r="BO316" t="s">
        <v>268</v>
      </c>
      <c r="BP316" t="s">
        <v>268</v>
      </c>
      <c r="BQ316" t="s">
        <v>268</v>
      </c>
      <c r="BR316" t="s">
        <v>268</v>
      </c>
      <c r="BS316" t="s">
        <v>268</v>
      </c>
      <c r="BT316" t="s">
        <v>268</v>
      </c>
      <c r="BU316" t="s">
        <v>268</v>
      </c>
      <c r="BV316" t="s">
        <v>268</v>
      </c>
      <c r="BW316" t="s">
        <v>268</v>
      </c>
      <c r="BX316" t="s">
        <v>268</v>
      </c>
      <c r="BY316">
        <v>64</v>
      </c>
      <c r="BZ316">
        <v>64</v>
      </c>
      <c r="CA316" t="s">
        <v>142</v>
      </c>
      <c r="CB316" s="356">
        <v>122</v>
      </c>
      <c r="CC316" t="s">
        <v>876</v>
      </c>
      <c r="CD316" t="s">
        <v>268</v>
      </c>
      <c r="CE316" t="s">
        <v>268</v>
      </c>
      <c r="CF316" t="s">
        <v>268</v>
      </c>
      <c r="CG316" t="s">
        <v>268</v>
      </c>
      <c r="CH316" t="s">
        <v>268</v>
      </c>
      <c r="CI316" t="s">
        <v>268</v>
      </c>
      <c r="CJ316" t="s">
        <v>268</v>
      </c>
      <c r="CK316" t="s">
        <v>268</v>
      </c>
      <c r="CL316" t="s">
        <v>268</v>
      </c>
      <c r="CM316" t="s">
        <v>11224</v>
      </c>
      <c r="CN316">
        <v>107.97</v>
      </c>
      <c r="CO316" t="s">
        <v>268</v>
      </c>
      <c r="CP316">
        <v>107.97</v>
      </c>
      <c r="CQ316">
        <v>365</v>
      </c>
      <c r="CR316" t="s">
        <v>878</v>
      </c>
      <c r="CS316" t="s">
        <v>11225</v>
      </c>
      <c r="CT316" t="s">
        <v>11226</v>
      </c>
      <c r="CU316" t="s">
        <v>11227</v>
      </c>
      <c r="CV316" t="s">
        <v>268</v>
      </c>
      <c r="CW316" t="s">
        <v>268</v>
      </c>
      <c r="CX316" t="s">
        <v>268</v>
      </c>
      <c r="CY316" t="s">
        <v>268</v>
      </c>
      <c r="CZ316" t="s">
        <v>268</v>
      </c>
      <c r="DA316" t="s">
        <v>268</v>
      </c>
      <c r="DB316" s="429">
        <f t="shared" si="58"/>
        <v>0</v>
      </c>
      <c r="DC316" s="284">
        <f t="shared" si="59"/>
        <v>0</v>
      </c>
      <c r="DD316" s="284">
        <f t="shared" si="60"/>
        <v>0</v>
      </c>
      <c r="DE316" s="284">
        <f t="shared" si="61"/>
        <v>0</v>
      </c>
      <c r="DF316" s="295">
        <f t="shared" si="62"/>
        <v>64</v>
      </c>
      <c r="DG316" s="284">
        <f t="shared" si="63"/>
        <v>0</v>
      </c>
      <c r="DH316" s="284">
        <f t="shared" si="64"/>
        <v>0</v>
      </c>
      <c r="DI316" s="284">
        <f t="shared" si="65"/>
        <v>0</v>
      </c>
      <c r="DJ316" s="284">
        <f t="shared" si="66"/>
        <v>0</v>
      </c>
      <c r="DK316" s="295">
        <f t="shared" si="67"/>
        <v>1</v>
      </c>
      <c r="DL316" s="297" t="str">
        <f t="shared" si="68"/>
        <v>A dispo.</v>
      </c>
      <c r="DM316" s="430">
        <f>IFERROR(IF(CA316="D",IF(DL316="A dispo.",DF316*VLOOKUP('DATI INPUT'!$F$27,TARIFFE_UD,4,FALSE),DF316*VLOOKUP(DL316,TARIFFE_UD,4,FALSE)),DF316*VLOOKUP(CB316-100,TARIFFE_UND,4,FALSE)),0)</f>
        <v>40.568622422104312</v>
      </c>
      <c r="DN316" s="430">
        <f>IFERROR(IF(CA316="D",IF(DL316="A dispo.",DK316*VLOOKUP('DATI INPUT'!$F$27,TARIFFE_UD,5,FALSE),DK316*VLOOKUP(DL316,TARIFFE_UD,5,FALSE)),DK316*VLOOKUP(CB316-100,TARIFFE_UND,5,FALSE)),0)</f>
        <v>67.397800635548478</v>
      </c>
      <c r="DO316" s="431">
        <f t="shared" si="69"/>
        <v>-3.5769423472089557E-3</v>
      </c>
      <c r="DP316" s="299">
        <f>IFERROR(IF(CA316="D",IF(DL316="A dispo.",DF316*VLOOKUP('DATI INPUT'!$F$27,TARIFFE_UD,2,FALSE),DF316*VLOOKUP(DL316,TARIFFE_UD,2,FALSE)),DF316*VLOOKUP(CB316-100,TARIFFE_UND,2,FALSE)),0)</f>
        <v>50.684825522103353</v>
      </c>
      <c r="DQ316" s="299">
        <f>IFERROR(IF(CA316="D",IF(DL316="A dispo.",DK316*VLOOKUP('DATI INPUT'!$F$27,TARIFFE_UD,3,FALSE),DK316*VLOOKUP(DL316,TARIFFE_UD,3,FALSE)),DK316*VLOOKUP(CB316-100,TARIFFE_UND,3,FALSE)),0)</f>
        <v>60.367780403072892</v>
      </c>
      <c r="DR316" s="299">
        <f t="shared" si="70"/>
        <v>111.05260592517624</v>
      </c>
    </row>
    <row r="317" spans="1:122" x14ac:dyDescent="0.25">
      <c r="A317" t="s">
        <v>3961</v>
      </c>
      <c r="B317" t="s">
        <v>868</v>
      </c>
      <c r="C317" t="s">
        <v>3962</v>
      </c>
      <c r="D317" t="s">
        <v>3955</v>
      </c>
      <c r="E317" t="s">
        <v>268</v>
      </c>
      <c r="F317" t="s">
        <v>156</v>
      </c>
      <c r="G317" t="s">
        <v>3956</v>
      </c>
      <c r="H317" t="s">
        <v>3307</v>
      </c>
      <c r="I317" t="s">
        <v>3957</v>
      </c>
      <c r="J317" t="s">
        <v>274</v>
      </c>
      <c r="K317" t="s">
        <v>3958</v>
      </c>
      <c r="L317" t="s">
        <v>960</v>
      </c>
      <c r="M317" t="s">
        <v>3959</v>
      </c>
      <c r="N317" t="s">
        <v>303</v>
      </c>
      <c r="O317" t="s">
        <v>1273</v>
      </c>
      <c r="P317" t="s">
        <v>3960</v>
      </c>
      <c r="Q317" t="s">
        <v>493</v>
      </c>
      <c r="R317" t="s">
        <v>268</v>
      </c>
      <c r="S317" t="s">
        <v>268</v>
      </c>
      <c r="T317" t="s">
        <v>268</v>
      </c>
      <c r="U317" t="s">
        <v>268</v>
      </c>
      <c r="V317" t="s">
        <v>268</v>
      </c>
      <c r="W317" t="s">
        <v>3963</v>
      </c>
      <c r="X317" t="s">
        <v>613</v>
      </c>
      <c r="Y317" t="s">
        <v>299</v>
      </c>
      <c r="Z317" t="s">
        <v>153</v>
      </c>
      <c r="AA317" t="s">
        <v>268</v>
      </c>
      <c r="AB317" t="s">
        <v>268</v>
      </c>
      <c r="AC317" t="s">
        <v>268</v>
      </c>
      <c r="AD317" t="s">
        <v>268</v>
      </c>
      <c r="AE317" t="s">
        <v>287</v>
      </c>
      <c r="AF317" t="s">
        <v>1811</v>
      </c>
      <c r="AG317" t="s">
        <v>875</v>
      </c>
      <c r="AH317" t="s">
        <v>1812</v>
      </c>
      <c r="AI317" t="s">
        <v>741</v>
      </c>
      <c r="AJ317" t="s">
        <v>268</v>
      </c>
      <c r="AK317" t="s">
        <v>395</v>
      </c>
      <c r="AL317" t="s">
        <v>268</v>
      </c>
      <c r="AM317" t="s">
        <v>353</v>
      </c>
      <c r="AN317" t="s">
        <v>268</v>
      </c>
      <c r="AO317" t="s">
        <v>268</v>
      </c>
      <c r="AP317" t="s">
        <v>268</v>
      </c>
      <c r="AQ317" t="s">
        <v>268</v>
      </c>
      <c r="AR317" t="s">
        <v>268</v>
      </c>
      <c r="AS317" t="s">
        <v>268</v>
      </c>
      <c r="AT317" t="s">
        <v>268</v>
      </c>
      <c r="AU317" t="s">
        <v>268</v>
      </c>
      <c r="AV317" t="s">
        <v>268</v>
      </c>
      <c r="AW317" t="s">
        <v>268</v>
      </c>
      <c r="AX317" t="s">
        <v>268</v>
      </c>
      <c r="AY317" t="s">
        <v>268</v>
      </c>
      <c r="AZ317" t="s">
        <v>268</v>
      </c>
      <c r="BA317" t="s">
        <v>268</v>
      </c>
      <c r="BB317" t="s">
        <v>268</v>
      </c>
      <c r="BC317" t="s">
        <v>268</v>
      </c>
      <c r="BD317" t="s">
        <v>268</v>
      </c>
      <c r="BE317" t="s">
        <v>268</v>
      </c>
      <c r="BF317" t="s">
        <v>268</v>
      </c>
      <c r="BG317" t="s">
        <v>268</v>
      </c>
      <c r="BH317" t="s">
        <v>268</v>
      </c>
      <c r="BI317" t="s">
        <v>268</v>
      </c>
      <c r="BJ317" t="s">
        <v>268</v>
      </c>
      <c r="BK317" t="s">
        <v>268</v>
      </c>
      <c r="BL317" t="s">
        <v>268</v>
      </c>
      <c r="BM317" t="s">
        <v>268</v>
      </c>
      <c r="BN317" t="s">
        <v>268</v>
      </c>
      <c r="BO317" t="s">
        <v>268</v>
      </c>
      <c r="BP317" t="s">
        <v>268</v>
      </c>
      <c r="BQ317" t="s">
        <v>268</v>
      </c>
      <c r="BR317" t="s">
        <v>268</v>
      </c>
      <c r="BS317" t="s">
        <v>268</v>
      </c>
      <c r="BT317" t="s">
        <v>268</v>
      </c>
      <c r="BU317" t="s">
        <v>268</v>
      </c>
      <c r="BV317" t="s">
        <v>268</v>
      </c>
      <c r="BW317" t="s">
        <v>268</v>
      </c>
      <c r="BX317" t="s">
        <v>268</v>
      </c>
      <c r="BY317">
        <v>18</v>
      </c>
      <c r="BZ317">
        <v>18</v>
      </c>
      <c r="CA317" t="s">
        <v>142</v>
      </c>
      <c r="CB317" s="356">
        <v>123</v>
      </c>
      <c r="CC317" t="s">
        <v>1817</v>
      </c>
      <c r="CD317" t="s">
        <v>268</v>
      </c>
      <c r="CE317" t="s">
        <v>268</v>
      </c>
      <c r="CF317" t="s">
        <v>268</v>
      </c>
      <c r="CG317" t="s">
        <v>268</v>
      </c>
      <c r="CH317" t="s">
        <v>268</v>
      </c>
      <c r="CI317" t="s">
        <v>268</v>
      </c>
      <c r="CJ317" t="s">
        <v>268</v>
      </c>
      <c r="CK317" t="s">
        <v>268</v>
      </c>
      <c r="CL317" t="s">
        <v>268</v>
      </c>
      <c r="CM317" t="s">
        <v>11224</v>
      </c>
      <c r="CN317">
        <v>11.41</v>
      </c>
      <c r="CO317" t="s">
        <v>268</v>
      </c>
      <c r="CP317">
        <v>11.41</v>
      </c>
      <c r="CQ317">
        <v>365</v>
      </c>
      <c r="CR317" t="s">
        <v>878</v>
      </c>
      <c r="CS317" t="s">
        <v>11225</v>
      </c>
      <c r="CT317" t="s">
        <v>11226</v>
      </c>
      <c r="CU317" t="s">
        <v>11227</v>
      </c>
      <c r="CV317" t="s">
        <v>268</v>
      </c>
      <c r="CW317" t="s">
        <v>268</v>
      </c>
      <c r="CX317" t="s">
        <v>268</v>
      </c>
      <c r="CY317" t="s">
        <v>268</v>
      </c>
      <c r="CZ317" t="s">
        <v>268</v>
      </c>
      <c r="DA317" t="s">
        <v>268</v>
      </c>
      <c r="DB317" s="429">
        <f t="shared" si="58"/>
        <v>0</v>
      </c>
      <c r="DC317" s="284">
        <f t="shared" si="59"/>
        <v>0</v>
      </c>
      <c r="DD317" s="284">
        <f t="shared" si="60"/>
        <v>0</v>
      </c>
      <c r="DE317" s="284">
        <f t="shared" si="61"/>
        <v>0</v>
      </c>
      <c r="DF317" s="295">
        <f t="shared" si="62"/>
        <v>18</v>
      </c>
      <c r="DG317" s="284">
        <f t="shared" si="63"/>
        <v>1</v>
      </c>
      <c r="DH317" s="284">
        <f t="shared" si="64"/>
        <v>0</v>
      </c>
      <c r="DI317" s="284">
        <f t="shared" si="65"/>
        <v>0</v>
      </c>
      <c r="DJ317" s="284">
        <f t="shared" si="66"/>
        <v>0</v>
      </c>
      <c r="DK317" s="295">
        <f t="shared" si="67"/>
        <v>0</v>
      </c>
      <c r="DL317" s="297" t="str">
        <f t="shared" si="68"/>
        <v>A dispo.</v>
      </c>
      <c r="DM317" s="430">
        <f>IFERROR(IF(CA317="D",IF(DL317="A dispo.",DF317*VLOOKUP('DATI INPUT'!$F$27,TARIFFE_UD,4,FALSE),DF317*VLOOKUP(DL317,TARIFFE_UD,4,FALSE)),DF317*VLOOKUP(CB317-100,TARIFFE_UND,4,FALSE)),0)</f>
        <v>11.409925056216839</v>
      </c>
      <c r="DN317" s="430">
        <f>IFERROR(IF(CA317="D",IF(DL317="A dispo.",DK317*VLOOKUP('DATI INPUT'!$F$27,TARIFFE_UD,5,FALSE),DK317*VLOOKUP(DL317,TARIFFE_UD,5,FALSE)),DK317*VLOOKUP(CB317-100,TARIFFE_UND,5,FALSE)),0)</f>
        <v>0</v>
      </c>
      <c r="DO317" s="431">
        <f t="shared" si="69"/>
        <v>-7.4943783161529609E-5</v>
      </c>
      <c r="DP317" s="299">
        <f>IFERROR(IF(CA317="D",IF(DL317="A dispo.",DF317*VLOOKUP('DATI INPUT'!$F$27,TARIFFE_UD,2,FALSE),DF317*VLOOKUP(DL317,TARIFFE_UD,2,FALSE)),DF317*VLOOKUP(CB317-100,TARIFFE_UND,2,FALSE)),0)</f>
        <v>14.255107178091567</v>
      </c>
      <c r="DQ317" s="299">
        <f>IFERROR(IF(CA317="D",IF(DL317="A dispo.",DK317*VLOOKUP('DATI INPUT'!$F$27,TARIFFE_UD,3,FALSE),DK317*VLOOKUP(DL317,TARIFFE_UD,3,FALSE)),DK317*VLOOKUP(CB317-100,TARIFFE_UND,3,FALSE)),0)</f>
        <v>0</v>
      </c>
      <c r="DR317" s="299">
        <f t="shared" si="70"/>
        <v>14.255107178091567</v>
      </c>
    </row>
    <row r="318" spans="1:122" x14ac:dyDescent="0.25">
      <c r="A318" t="s">
        <v>3964</v>
      </c>
      <c r="B318" t="s">
        <v>1045</v>
      </c>
      <c r="C318" t="s">
        <v>3965</v>
      </c>
      <c r="D318" t="s">
        <v>3966</v>
      </c>
      <c r="E318" t="s">
        <v>268</v>
      </c>
      <c r="F318" t="s">
        <v>156</v>
      </c>
      <c r="G318" t="s">
        <v>3967</v>
      </c>
      <c r="H318" t="s">
        <v>3307</v>
      </c>
      <c r="I318" t="s">
        <v>1265</v>
      </c>
      <c r="J318" t="s">
        <v>156</v>
      </c>
      <c r="K318" t="s">
        <v>2174</v>
      </c>
      <c r="L318" t="s">
        <v>871</v>
      </c>
      <c r="M318" t="s">
        <v>3968</v>
      </c>
      <c r="N318" t="s">
        <v>303</v>
      </c>
      <c r="O318" t="s">
        <v>908</v>
      </c>
      <c r="P318" t="s">
        <v>3969</v>
      </c>
      <c r="Q318" t="s">
        <v>269</v>
      </c>
      <c r="R318" t="s">
        <v>268</v>
      </c>
      <c r="S318" t="s">
        <v>268</v>
      </c>
      <c r="T318" t="s">
        <v>268</v>
      </c>
      <c r="U318" t="s">
        <v>268</v>
      </c>
      <c r="V318" t="s">
        <v>268</v>
      </c>
      <c r="W318" t="s">
        <v>3970</v>
      </c>
      <c r="X318" t="s">
        <v>1310</v>
      </c>
      <c r="Y318" t="s">
        <v>277</v>
      </c>
      <c r="Z318" t="s">
        <v>268</v>
      </c>
      <c r="AA318" t="s">
        <v>268</v>
      </c>
      <c r="AB318" t="s">
        <v>268</v>
      </c>
      <c r="AC318" t="s">
        <v>268</v>
      </c>
      <c r="AD318" t="s">
        <v>268</v>
      </c>
      <c r="AE318" t="s">
        <v>287</v>
      </c>
      <c r="AF318" t="s">
        <v>1811</v>
      </c>
      <c r="AG318" t="s">
        <v>875</v>
      </c>
      <c r="AH318" t="s">
        <v>1812</v>
      </c>
      <c r="AI318" t="s">
        <v>763</v>
      </c>
      <c r="AJ318" t="s">
        <v>268</v>
      </c>
      <c r="AK318" t="s">
        <v>410</v>
      </c>
      <c r="AL318" t="s">
        <v>268</v>
      </c>
      <c r="AM318" t="s">
        <v>355</v>
      </c>
      <c r="AN318" t="s">
        <v>268</v>
      </c>
      <c r="AO318" t="s">
        <v>268</v>
      </c>
      <c r="AP318" t="s">
        <v>268</v>
      </c>
      <c r="AQ318" t="s">
        <v>268</v>
      </c>
      <c r="AR318" t="s">
        <v>268</v>
      </c>
      <c r="AS318" t="s">
        <v>268</v>
      </c>
      <c r="AT318" t="s">
        <v>268</v>
      </c>
      <c r="AU318" t="s">
        <v>268</v>
      </c>
      <c r="AV318" t="s">
        <v>268</v>
      </c>
      <c r="AW318" t="s">
        <v>268</v>
      </c>
      <c r="AX318" t="s">
        <v>268</v>
      </c>
      <c r="AY318" t="s">
        <v>268</v>
      </c>
      <c r="AZ318" t="s">
        <v>268</v>
      </c>
      <c r="BA318" t="s">
        <v>268</v>
      </c>
      <c r="BB318" t="s">
        <v>268</v>
      </c>
      <c r="BC318" t="s">
        <v>268</v>
      </c>
      <c r="BD318" t="s">
        <v>268</v>
      </c>
      <c r="BE318" t="s">
        <v>268</v>
      </c>
      <c r="BF318" t="s">
        <v>268</v>
      </c>
      <c r="BG318" t="s">
        <v>268</v>
      </c>
      <c r="BH318" t="s">
        <v>268</v>
      </c>
      <c r="BI318" t="s">
        <v>268</v>
      </c>
      <c r="BJ318" t="s">
        <v>268</v>
      </c>
      <c r="BK318" t="s">
        <v>268</v>
      </c>
      <c r="BL318" t="s">
        <v>268</v>
      </c>
      <c r="BM318" t="s">
        <v>268</v>
      </c>
      <c r="BN318" t="s">
        <v>268</v>
      </c>
      <c r="BO318" t="s">
        <v>268</v>
      </c>
      <c r="BP318" t="s">
        <v>268</v>
      </c>
      <c r="BQ318" t="s">
        <v>268</v>
      </c>
      <c r="BR318" t="s">
        <v>268</v>
      </c>
      <c r="BS318" t="s">
        <v>268</v>
      </c>
      <c r="BT318" t="s">
        <v>268</v>
      </c>
      <c r="BU318" t="s">
        <v>268</v>
      </c>
      <c r="BV318" t="s">
        <v>268</v>
      </c>
      <c r="BW318" t="s">
        <v>268</v>
      </c>
      <c r="BX318" t="s">
        <v>268</v>
      </c>
      <c r="BY318">
        <v>66</v>
      </c>
      <c r="BZ318">
        <v>66</v>
      </c>
      <c r="CA318" t="s">
        <v>142</v>
      </c>
      <c r="CB318" s="356">
        <v>122</v>
      </c>
      <c r="CC318" t="s">
        <v>876</v>
      </c>
      <c r="CD318" t="s">
        <v>268</v>
      </c>
      <c r="CE318" t="s">
        <v>268</v>
      </c>
      <c r="CF318" t="s">
        <v>268</v>
      </c>
      <c r="CG318" t="s">
        <v>268</v>
      </c>
      <c r="CH318" t="s">
        <v>268</v>
      </c>
      <c r="CI318" t="s">
        <v>268</v>
      </c>
      <c r="CJ318" t="s">
        <v>268</v>
      </c>
      <c r="CK318" t="s">
        <v>268</v>
      </c>
      <c r="CL318" t="s">
        <v>268</v>
      </c>
      <c r="CM318" t="s">
        <v>11224</v>
      </c>
      <c r="CN318">
        <v>109.24</v>
      </c>
      <c r="CO318" t="s">
        <v>268</v>
      </c>
      <c r="CP318">
        <v>109.24</v>
      </c>
      <c r="CQ318">
        <v>365</v>
      </c>
      <c r="CR318" t="s">
        <v>878</v>
      </c>
      <c r="CS318" t="s">
        <v>11225</v>
      </c>
      <c r="CT318" t="s">
        <v>11226</v>
      </c>
      <c r="CU318" t="s">
        <v>11227</v>
      </c>
      <c r="CV318" t="s">
        <v>268</v>
      </c>
      <c r="CW318" t="s">
        <v>268</v>
      </c>
      <c r="CX318" t="s">
        <v>268</v>
      </c>
      <c r="CY318" t="s">
        <v>268</v>
      </c>
      <c r="CZ318" t="s">
        <v>268</v>
      </c>
      <c r="DA318" t="s">
        <v>268</v>
      </c>
      <c r="DB318" s="429">
        <f t="shared" si="58"/>
        <v>0</v>
      </c>
      <c r="DC318" s="284">
        <f t="shared" si="59"/>
        <v>0</v>
      </c>
      <c r="DD318" s="284">
        <f t="shared" si="60"/>
        <v>0</v>
      </c>
      <c r="DE318" s="284">
        <f t="shared" si="61"/>
        <v>0</v>
      </c>
      <c r="DF318" s="295">
        <f t="shared" si="62"/>
        <v>66</v>
      </c>
      <c r="DG318" s="284">
        <f t="shared" si="63"/>
        <v>0</v>
      </c>
      <c r="DH318" s="284">
        <f t="shared" si="64"/>
        <v>0</v>
      </c>
      <c r="DI318" s="284">
        <f t="shared" si="65"/>
        <v>0</v>
      </c>
      <c r="DJ318" s="284">
        <f t="shared" si="66"/>
        <v>0</v>
      </c>
      <c r="DK318" s="295">
        <f t="shared" si="67"/>
        <v>1</v>
      </c>
      <c r="DL318" s="297" t="str">
        <f t="shared" si="68"/>
        <v>A dispo.</v>
      </c>
      <c r="DM318" s="430">
        <f>IFERROR(IF(CA318="D",IF(DL318="A dispo.",DF318*VLOOKUP('DATI INPUT'!$F$27,TARIFFE_UD,4,FALSE),DF318*VLOOKUP(DL318,TARIFFE_UD,4,FALSE)),DF318*VLOOKUP(CB318-100,TARIFFE_UND,4,FALSE)),0)</f>
        <v>41.836391872795069</v>
      </c>
      <c r="DN318" s="430">
        <f>IFERROR(IF(CA318="D",IF(DL318="A dispo.",DK318*VLOOKUP('DATI INPUT'!$F$27,TARIFFE_UD,5,FALSE),DK318*VLOOKUP(DL318,TARIFFE_UD,5,FALSE)),DK318*VLOOKUP(CB318-100,TARIFFE_UND,5,FALSE)),0)</f>
        <v>67.397800635548478</v>
      </c>
      <c r="DO318" s="431">
        <f t="shared" si="69"/>
        <v>-5.8074916564549994E-3</v>
      </c>
      <c r="DP318" s="299">
        <f>IFERROR(IF(CA318="D",IF(DL318="A dispo.",DF318*VLOOKUP('DATI INPUT'!$F$27,TARIFFE_UD,2,FALSE),DF318*VLOOKUP(DL318,TARIFFE_UD,2,FALSE)),DF318*VLOOKUP(CB318-100,TARIFFE_UND,2,FALSE)),0)</f>
        <v>52.268726319669085</v>
      </c>
      <c r="DQ318" s="299">
        <f>IFERROR(IF(CA318="D",IF(DL318="A dispo.",DK318*VLOOKUP('DATI INPUT'!$F$27,TARIFFE_UD,3,FALSE),DK318*VLOOKUP(DL318,TARIFFE_UD,3,FALSE)),DK318*VLOOKUP(CB318-100,TARIFFE_UND,3,FALSE)),0)</f>
        <v>60.367780403072892</v>
      </c>
      <c r="DR318" s="299">
        <f t="shared" si="70"/>
        <v>112.63650672274198</v>
      </c>
    </row>
    <row r="319" spans="1:122" x14ac:dyDescent="0.25">
      <c r="A319" t="s">
        <v>3971</v>
      </c>
      <c r="B319" t="s">
        <v>1045</v>
      </c>
      <c r="C319" t="s">
        <v>3972</v>
      </c>
      <c r="D319" t="s">
        <v>3966</v>
      </c>
      <c r="E319" t="s">
        <v>268</v>
      </c>
      <c r="F319" t="s">
        <v>156</v>
      </c>
      <c r="G319" t="s">
        <v>3967</v>
      </c>
      <c r="H319" t="s">
        <v>3307</v>
      </c>
      <c r="I319" t="s">
        <v>1265</v>
      </c>
      <c r="J319" t="s">
        <v>156</v>
      </c>
      <c r="K319" t="s">
        <v>2174</v>
      </c>
      <c r="L319" t="s">
        <v>871</v>
      </c>
      <c r="M319" t="s">
        <v>3968</v>
      </c>
      <c r="N319" t="s">
        <v>303</v>
      </c>
      <c r="O319" t="s">
        <v>908</v>
      </c>
      <c r="P319" t="s">
        <v>3969</v>
      </c>
      <c r="Q319" t="s">
        <v>269</v>
      </c>
      <c r="R319" t="s">
        <v>268</v>
      </c>
      <c r="S319" t="s">
        <v>268</v>
      </c>
      <c r="T319" t="s">
        <v>268</v>
      </c>
      <c r="U319" t="s">
        <v>268</v>
      </c>
      <c r="V319" t="s">
        <v>268</v>
      </c>
      <c r="W319" t="s">
        <v>3970</v>
      </c>
      <c r="X319" t="s">
        <v>1310</v>
      </c>
      <c r="Y319" t="s">
        <v>277</v>
      </c>
      <c r="Z319" t="s">
        <v>268</v>
      </c>
      <c r="AA319" t="s">
        <v>268</v>
      </c>
      <c r="AB319" t="s">
        <v>268</v>
      </c>
      <c r="AC319" t="s">
        <v>268</v>
      </c>
      <c r="AD319" t="s">
        <v>268</v>
      </c>
      <c r="AE319" t="s">
        <v>287</v>
      </c>
      <c r="AF319" t="s">
        <v>1811</v>
      </c>
      <c r="AG319" t="s">
        <v>875</v>
      </c>
      <c r="AH319" t="s">
        <v>1812</v>
      </c>
      <c r="AI319" t="s">
        <v>763</v>
      </c>
      <c r="AJ319" t="s">
        <v>268</v>
      </c>
      <c r="AK319" t="s">
        <v>366</v>
      </c>
      <c r="AL319" t="s">
        <v>268</v>
      </c>
      <c r="AM319" t="s">
        <v>268</v>
      </c>
      <c r="AN319" t="s">
        <v>268</v>
      </c>
      <c r="AO319" t="s">
        <v>268</v>
      </c>
      <c r="AP319" t="s">
        <v>268</v>
      </c>
      <c r="AQ319" t="s">
        <v>268</v>
      </c>
      <c r="AR319" t="s">
        <v>268</v>
      </c>
      <c r="AS319" t="s">
        <v>268</v>
      </c>
      <c r="AT319" t="s">
        <v>268</v>
      </c>
      <c r="AU319" t="s">
        <v>268</v>
      </c>
      <c r="AV319" t="s">
        <v>268</v>
      </c>
      <c r="AW319" t="s">
        <v>268</v>
      </c>
      <c r="AX319" t="s">
        <v>268</v>
      </c>
      <c r="AY319" t="s">
        <v>268</v>
      </c>
      <c r="AZ319" t="s">
        <v>268</v>
      </c>
      <c r="BA319" t="s">
        <v>268</v>
      </c>
      <c r="BB319" t="s">
        <v>268</v>
      </c>
      <c r="BC319" t="s">
        <v>268</v>
      </c>
      <c r="BD319" t="s">
        <v>268</v>
      </c>
      <c r="BE319" t="s">
        <v>268</v>
      </c>
      <c r="BF319" t="s">
        <v>268</v>
      </c>
      <c r="BG319" t="s">
        <v>268</v>
      </c>
      <c r="BH319" t="s">
        <v>268</v>
      </c>
      <c r="BI319" t="s">
        <v>268</v>
      </c>
      <c r="BJ319" t="s">
        <v>268</v>
      </c>
      <c r="BK319" t="s">
        <v>268</v>
      </c>
      <c r="BL319" t="s">
        <v>268</v>
      </c>
      <c r="BM319" t="s">
        <v>268</v>
      </c>
      <c r="BN319" t="s">
        <v>268</v>
      </c>
      <c r="BO319" t="s">
        <v>268</v>
      </c>
      <c r="BP319" t="s">
        <v>268</v>
      </c>
      <c r="BQ319" t="s">
        <v>268</v>
      </c>
      <c r="BR319" t="s">
        <v>268</v>
      </c>
      <c r="BS319" t="s">
        <v>268</v>
      </c>
      <c r="BT319" t="s">
        <v>268</v>
      </c>
      <c r="BU319" t="s">
        <v>268</v>
      </c>
      <c r="BV319" t="s">
        <v>268</v>
      </c>
      <c r="BW319" t="s">
        <v>268</v>
      </c>
      <c r="BX319" t="s">
        <v>268</v>
      </c>
      <c r="BY319">
        <v>27</v>
      </c>
      <c r="BZ319">
        <v>27</v>
      </c>
      <c r="CA319" t="s">
        <v>142</v>
      </c>
      <c r="CB319" s="356">
        <v>123</v>
      </c>
      <c r="CC319" t="s">
        <v>1817</v>
      </c>
      <c r="CD319" t="s">
        <v>268</v>
      </c>
      <c r="CE319" t="s">
        <v>268</v>
      </c>
      <c r="CF319" t="s">
        <v>268</v>
      </c>
      <c r="CG319" t="s">
        <v>268</v>
      </c>
      <c r="CH319" t="s">
        <v>268</v>
      </c>
      <c r="CI319" t="s">
        <v>268</v>
      </c>
      <c r="CJ319" t="s">
        <v>268</v>
      </c>
      <c r="CK319" t="s">
        <v>268</v>
      </c>
      <c r="CL319" t="s">
        <v>268</v>
      </c>
      <c r="CM319" t="s">
        <v>11224</v>
      </c>
      <c r="CN319">
        <v>17.11</v>
      </c>
      <c r="CO319" t="s">
        <v>268</v>
      </c>
      <c r="CP319">
        <v>17.11</v>
      </c>
      <c r="CQ319">
        <v>365</v>
      </c>
      <c r="CR319" t="s">
        <v>878</v>
      </c>
      <c r="CS319" t="s">
        <v>11225</v>
      </c>
      <c r="CT319" t="s">
        <v>11226</v>
      </c>
      <c r="CU319" t="s">
        <v>11227</v>
      </c>
      <c r="CV319" t="s">
        <v>268</v>
      </c>
      <c r="CW319" t="s">
        <v>268</v>
      </c>
      <c r="CX319" t="s">
        <v>268</v>
      </c>
      <c r="CY319" t="s">
        <v>268</v>
      </c>
      <c r="CZ319" t="s">
        <v>268</v>
      </c>
      <c r="DA319" t="s">
        <v>268</v>
      </c>
      <c r="DB319" s="429">
        <f t="shared" si="58"/>
        <v>0</v>
      </c>
      <c r="DC319" s="284">
        <f t="shared" si="59"/>
        <v>0</v>
      </c>
      <c r="DD319" s="284">
        <f t="shared" si="60"/>
        <v>0</v>
      </c>
      <c r="DE319" s="284">
        <f t="shared" si="61"/>
        <v>0</v>
      </c>
      <c r="DF319" s="295">
        <f t="shared" si="62"/>
        <v>27</v>
      </c>
      <c r="DG319" s="284">
        <f t="shared" si="63"/>
        <v>1</v>
      </c>
      <c r="DH319" s="284">
        <f t="shared" si="64"/>
        <v>0</v>
      </c>
      <c r="DI319" s="284">
        <f t="shared" si="65"/>
        <v>0</v>
      </c>
      <c r="DJ319" s="284">
        <f t="shared" si="66"/>
        <v>0</v>
      </c>
      <c r="DK319" s="295">
        <f t="shared" si="67"/>
        <v>0</v>
      </c>
      <c r="DL319" s="297" t="str">
        <f t="shared" si="68"/>
        <v>A dispo.</v>
      </c>
      <c r="DM319" s="430">
        <f>IFERROR(IF(CA319="D",IF(DL319="A dispo.",DF319*VLOOKUP('DATI INPUT'!$F$27,TARIFFE_UD,4,FALSE),DF319*VLOOKUP(DL319,TARIFFE_UD,4,FALSE)),DF319*VLOOKUP(CB319-100,TARIFFE_UND,4,FALSE)),0)</f>
        <v>17.114887584325256</v>
      </c>
      <c r="DN319" s="430">
        <f>IFERROR(IF(CA319="D",IF(DL319="A dispo.",DK319*VLOOKUP('DATI INPUT'!$F$27,TARIFFE_UD,5,FALSE),DK319*VLOOKUP(DL319,TARIFFE_UD,5,FALSE)),DK319*VLOOKUP(CB319-100,TARIFFE_UND,5,FALSE)),0)</f>
        <v>0</v>
      </c>
      <c r="DO319" s="431">
        <f t="shared" si="69"/>
        <v>4.8875843252567108E-3</v>
      </c>
      <c r="DP319" s="299">
        <f>IFERROR(IF(CA319="D",IF(DL319="A dispo.",DF319*VLOOKUP('DATI INPUT'!$F$27,TARIFFE_UD,2,FALSE),DF319*VLOOKUP(DL319,TARIFFE_UD,2,FALSE)),DF319*VLOOKUP(CB319-100,TARIFFE_UND,2,FALSE)),0)</f>
        <v>21.382660767137352</v>
      </c>
      <c r="DQ319" s="299">
        <f>IFERROR(IF(CA319="D",IF(DL319="A dispo.",DK319*VLOOKUP('DATI INPUT'!$F$27,TARIFFE_UD,3,FALSE),DK319*VLOOKUP(DL319,TARIFFE_UD,3,FALSE)),DK319*VLOOKUP(CB319-100,TARIFFE_UND,3,FALSE)),0)</f>
        <v>0</v>
      </c>
      <c r="DR319" s="299">
        <f t="shared" si="70"/>
        <v>21.382660767137352</v>
      </c>
    </row>
    <row r="320" spans="1:122" x14ac:dyDescent="0.25">
      <c r="A320" t="s">
        <v>3973</v>
      </c>
      <c r="B320" t="s">
        <v>650</v>
      </c>
      <c r="C320" t="s">
        <v>3974</v>
      </c>
      <c r="D320" t="s">
        <v>3975</v>
      </c>
      <c r="E320" t="s">
        <v>268</v>
      </c>
      <c r="F320" t="s">
        <v>156</v>
      </c>
      <c r="G320" t="s">
        <v>3976</v>
      </c>
      <c r="H320" t="s">
        <v>3307</v>
      </c>
      <c r="I320" t="s">
        <v>3977</v>
      </c>
      <c r="J320" t="s">
        <v>274</v>
      </c>
      <c r="K320" t="s">
        <v>3978</v>
      </c>
      <c r="L320" t="s">
        <v>871</v>
      </c>
      <c r="M320" t="s">
        <v>3979</v>
      </c>
      <c r="N320" t="s">
        <v>1204</v>
      </c>
      <c r="O320" t="s">
        <v>1526</v>
      </c>
      <c r="P320" t="s">
        <v>3980</v>
      </c>
      <c r="Q320" t="s">
        <v>499</v>
      </c>
      <c r="R320" t="s">
        <v>268</v>
      </c>
      <c r="S320" t="s">
        <v>268</v>
      </c>
      <c r="T320" t="s">
        <v>268</v>
      </c>
      <c r="U320" t="s">
        <v>268</v>
      </c>
      <c r="V320" t="s">
        <v>268</v>
      </c>
      <c r="W320" t="s">
        <v>1506</v>
      </c>
      <c r="X320" t="s">
        <v>613</v>
      </c>
      <c r="Y320" t="s">
        <v>282</v>
      </c>
      <c r="Z320" t="s">
        <v>268</v>
      </c>
      <c r="AA320" t="s">
        <v>268</v>
      </c>
      <c r="AB320" t="s">
        <v>268</v>
      </c>
      <c r="AC320" t="s">
        <v>268</v>
      </c>
      <c r="AD320" t="s">
        <v>268</v>
      </c>
      <c r="AE320" t="s">
        <v>287</v>
      </c>
      <c r="AF320" t="s">
        <v>1811</v>
      </c>
      <c r="AG320" t="s">
        <v>875</v>
      </c>
      <c r="AH320" t="s">
        <v>1848</v>
      </c>
      <c r="AI320" t="s">
        <v>2743</v>
      </c>
      <c r="AJ320" t="s">
        <v>268</v>
      </c>
      <c r="AK320" t="s">
        <v>3981</v>
      </c>
      <c r="AL320" t="s">
        <v>268</v>
      </c>
      <c r="AM320" t="s">
        <v>405</v>
      </c>
      <c r="AN320" t="s">
        <v>268</v>
      </c>
      <c r="AO320" t="s">
        <v>268</v>
      </c>
      <c r="AP320" t="s">
        <v>268</v>
      </c>
      <c r="AQ320" t="s">
        <v>268</v>
      </c>
      <c r="AR320" t="s">
        <v>268</v>
      </c>
      <c r="AS320" t="s">
        <v>268</v>
      </c>
      <c r="AT320" t="s">
        <v>268</v>
      </c>
      <c r="AU320" t="s">
        <v>268</v>
      </c>
      <c r="AV320" t="s">
        <v>268</v>
      </c>
      <c r="AW320" t="s">
        <v>268</v>
      </c>
      <c r="AX320" t="s">
        <v>268</v>
      </c>
      <c r="AY320" t="s">
        <v>268</v>
      </c>
      <c r="AZ320" t="s">
        <v>268</v>
      </c>
      <c r="BA320" t="s">
        <v>268</v>
      </c>
      <c r="BB320" t="s">
        <v>268</v>
      </c>
      <c r="BC320" t="s">
        <v>268</v>
      </c>
      <c r="BD320" t="s">
        <v>268</v>
      </c>
      <c r="BE320" t="s">
        <v>268</v>
      </c>
      <c r="BF320" t="s">
        <v>268</v>
      </c>
      <c r="BG320" t="s">
        <v>268</v>
      </c>
      <c r="BH320" t="s">
        <v>268</v>
      </c>
      <c r="BI320" t="s">
        <v>268</v>
      </c>
      <c r="BJ320" t="s">
        <v>268</v>
      </c>
      <c r="BK320" t="s">
        <v>268</v>
      </c>
      <c r="BL320" t="s">
        <v>268</v>
      </c>
      <c r="BM320" t="s">
        <v>268</v>
      </c>
      <c r="BN320" t="s">
        <v>268</v>
      </c>
      <c r="BO320" t="s">
        <v>268</v>
      </c>
      <c r="BP320" t="s">
        <v>268</v>
      </c>
      <c r="BQ320" t="s">
        <v>268</v>
      </c>
      <c r="BR320" t="s">
        <v>268</v>
      </c>
      <c r="BS320" t="s">
        <v>268</v>
      </c>
      <c r="BT320" t="s">
        <v>268</v>
      </c>
      <c r="BU320" t="s">
        <v>268</v>
      </c>
      <c r="BV320" t="s">
        <v>268</v>
      </c>
      <c r="BW320" t="s">
        <v>268</v>
      </c>
      <c r="BX320" t="s">
        <v>268</v>
      </c>
      <c r="BY320">
        <v>40</v>
      </c>
      <c r="BZ320">
        <v>40</v>
      </c>
      <c r="CA320" t="s">
        <v>142</v>
      </c>
      <c r="CB320" s="356">
        <v>122</v>
      </c>
      <c r="CC320" t="s">
        <v>876</v>
      </c>
      <c r="CD320" t="s">
        <v>268</v>
      </c>
      <c r="CE320" t="s">
        <v>268</v>
      </c>
      <c r="CF320" t="s">
        <v>268</v>
      </c>
      <c r="CG320" t="s">
        <v>268</v>
      </c>
      <c r="CH320" t="s">
        <v>268</v>
      </c>
      <c r="CI320" t="s">
        <v>268</v>
      </c>
      <c r="CJ320" t="s">
        <v>268</v>
      </c>
      <c r="CK320" t="s">
        <v>268</v>
      </c>
      <c r="CL320" t="s">
        <v>268</v>
      </c>
      <c r="CM320" t="s">
        <v>11224</v>
      </c>
      <c r="CN320">
        <v>92.76</v>
      </c>
      <c r="CO320" t="s">
        <v>268</v>
      </c>
      <c r="CP320">
        <v>92.76</v>
      </c>
      <c r="CQ320">
        <v>365</v>
      </c>
      <c r="CR320" t="s">
        <v>878</v>
      </c>
      <c r="CS320" t="s">
        <v>11225</v>
      </c>
      <c r="CT320" t="s">
        <v>11226</v>
      </c>
      <c r="CU320" t="s">
        <v>11227</v>
      </c>
      <c r="CV320" t="s">
        <v>268</v>
      </c>
      <c r="CW320" t="s">
        <v>268</v>
      </c>
      <c r="CX320" t="s">
        <v>268</v>
      </c>
      <c r="CY320" t="s">
        <v>268</v>
      </c>
      <c r="CZ320" t="s">
        <v>268</v>
      </c>
      <c r="DA320" t="s">
        <v>268</v>
      </c>
      <c r="DB320" s="429">
        <f t="shared" si="58"/>
        <v>0</v>
      </c>
      <c r="DC320" s="284">
        <f t="shared" si="59"/>
        <v>0</v>
      </c>
      <c r="DD320" s="284">
        <f t="shared" si="60"/>
        <v>0</v>
      </c>
      <c r="DE320" s="284">
        <f t="shared" si="61"/>
        <v>0</v>
      </c>
      <c r="DF320" s="295">
        <f t="shared" si="62"/>
        <v>40</v>
      </c>
      <c r="DG320" s="284">
        <f t="shared" si="63"/>
        <v>0</v>
      </c>
      <c r="DH320" s="284">
        <f t="shared" si="64"/>
        <v>0</v>
      </c>
      <c r="DI320" s="284">
        <f t="shared" si="65"/>
        <v>0</v>
      </c>
      <c r="DJ320" s="284">
        <f t="shared" si="66"/>
        <v>0</v>
      </c>
      <c r="DK320" s="295">
        <f t="shared" si="67"/>
        <v>1</v>
      </c>
      <c r="DL320" s="297" t="str">
        <f t="shared" si="68"/>
        <v>A dispo.</v>
      </c>
      <c r="DM320" s="430">
        <f>IFERROR(IF(CA320="D",IF(DL320="A dispo.",DF320*VLOOKUP('DATI INPUT'!$F$27,TARIFFE_UD,4,FALSE),DF320*VLOOKUP(DL320,TARIFFE_UD,4,FALSE)),DF320*VLOOKUP(CB320-100,TARIFFE_UND,4,FALSE)),0)</f>
        <v>25.355389013815195</v>
      </c>
      <c r="DN320" s="430">
        <f>IFERROR(IF(CA320="D",IF(DL320="A dispo.",DK320*VLOOKUP('DATI INPUT'!$F$27,TARIFFE_UD,5,FALSE),DK320*VLOOKUP(DL320,TARIFFE_UD,5,FALSE)),DK320*VLOOKUP(CB320-100,TARIFFE_UND,5,FALSE)),0)</f>
        <v>67.397800635548478</v>
      </c>
      <c r="DO320" s="431">
        <f t="shared" si="69"/>
        <v>-6.8103506363286215E-3</v>
      </c>
      <c r="DP320" s="299">
        <f>IFERROR(IF(CA320="D",IF(DL320="A dispo.",DF320*VLOOKUP('DATI INPUT'!$F$27,TARIFFE_UD,2,FALSE),DF320*VLOOKUP(DL320,TARIFFE_UD,2,FALSE)),DF320*VLOOKUP(CB320-100,TARIFFE_UND,2,FALSE)),0)</f>
        <v>31.678015951314595</v>
      </c>
      <c r="DQ320" s="299">
        <f>IFERROR(IF(CA320="D",IF(DL320="A dispo.",DK320*VLOOKUP('DATI INPUT'!$F$27,TARIFFE_UD,3,FALSE),DK320*VLOOKUP(DL320,TARIFFE_UD,3,FALSE)),DK320*VLOOKUP(CB320-100,TARIFFE_UND,3,FALSE)),0)</f>
        <v>60.367780403072892</v>
      </c>
      <c r="DR320" s="299">
        <f t="shared" si="70"/>
        <v>92.045796354387491</v>
      </c>
    </row>
    <row r="321" spans="1:122" x14ac:dyDescent="0.25">
      <c r="A321" t="s">
        <v>3982</v>
      </c>
      <c r="B321" t="s">
        <v>3983</v>
      </c>
      <c r="C321" t="s">
        <v>3984</v>
      </c>
      <c r="D321" t="s">
        <v>3985</v>
      </c>
      <c r="E321" t="s">
        <v>268</v>
      </c>
      <c r="F321" t="s">
        <v>156</v>
      </c>
      <c r="G321" t="s">
        <v>3986</v>
      </c>
      <c r="H321" t="s">
        <v>1151</v>
      </c>
      <c r="I321" t="s">
        <v>3987</v>
      </c>
      <c r="J321" t="s">
        <v>156</v>
      </c>
      <c r="K321" t="s">
        <v>3988</v>
      </c>
      <c r="L321" t="s">
        <v>871</v>
      </c>
      <c r="M321" t="s">
        <v>3989</v>
      </c>
      <c r="N321" t="s">
        <v>984</v>
      </c>
      <c r="O321" t="s">
        <v>873</v>
      </c>
      <c r="P321" t="s">
        <v>2617</v>
      </c>
      <c r="Q321" t="s">
        <v>282</v>
      </c>
      <c r="R321" t="s">
        <v>268</v>
      </c>
      <c r="S321" t="s">
        <v>268</v>
      </c>
      <c r="T321" t="s">
        <v>268</v>
      </c>
      <c r="U321" t="s">
        <v>268</v>
      </c>
      <c r="V321" t="s">
        <v>268</v>
      </c>
      <c r="W321" t="s">
        <v>3989</v>
      </c>
      <c r="X321" t="s">
        <v>2617</v>
      </c>
      <c r="Y321" t="s">
        <v>282</v>
      </c>
      <c r="Z321" t="s">
        <v>268</v>
      </c>
      <c r="AA321" t="s">
        <v>268</v>
      </c>
      <c r="AB321" t="s">
        <v>268</v>
      </c>
      <c r="AC321" t="s">
        <v>268</v>
      </c>
      <c r="AD321" t="s">
        <v>268</v>
      </c>
      <c r="AE321" t="s">
        <v>287</v>
      </c>
      <c r="AF321" t="s">
        <v>1811</v>
      </c>
      <c r="AG321" t="s">
        <v>875</v>
      </c>
      <c r="AH321" t="s">
        <v>1848</v>
      </c>
      <c r="AI321" t="s">
        <v>899</v>
      </c>
      <c r="AJ321" t="s">
        <v>268</v>
      </c>
      <c r="AK321" t="s">
        <v>377</v>
      </c>
      <c r="AL321" t="s">
        <v>268</v>
      </c>
      <c r="AM321" t="s">
        <v>355</v>
      </c>
      <c r="AN321" t="s">
        <v>268</v>
      </c>
      <c r="AO321" t="s">
        <v>268</v>
      </c>
      <c r="AP321" t="s">
        <v>268</v>
      </c>
      <c r="AQ321" t="s">
        <v>268</v>
      </c>
      <c r="AR321" t="s">
        <v>268</v>
      </c>
      <c r="AS321" t="s">
        <v>268</v>
      </c>
      <c r="AT321" t="s">
        <v>268</v>
      </c>
      <c r="AU321" t="s">
        <v>268</v>
      </c>
      <c r="AV321" t="s">
        <v>268</v>
      </c>
      <c r="AW321" t="s">
        <v>268</v>
      </c>
      <c r="AX321" t="s">
        <v>268</v>
      </c>
      <c r="AY321" t="s">
        <v>268</v>
      </c>
      <c r="AZ321" t="s">
        <v>268</v>
      </c>
      <c r="BA321" t="s">
        <v>268</v>
      </c>
      <c r="BB321" t="s">
        <v>268</v>
      </c>
      <c r="BC321" t="s">
        <v>268</v>
      </c>
      <c r="BD321" t="s">
        <v>268</v>
      </c>
      <c r="BE321" t="s">
        <v>268</v>
      </c>
      <c r="BF321" t="s">
        <v>268</v>
      </c>
      <c r="BG321" t="s">
        <v>268</v>
      </c>
      <c r="BH321" t="s">
        <v>268</v>
      </c>
      <c r="BI321" t="s">
        <v>268</v>
      </c>
      <c r="BJ321" t="s">
        <v>268</v>
      </c>
      <c r="BK321" t="s">
        <v>268</v>
      </c>
      <c r="BL321" t="s">
        <v>268</v>
      </c>
      <c r="BM321" t="s">
        <v>268</v>
      </c>
      <c r="BN321" t="s">
        <v>268</v>
      </c>
      <c r="BO321" t="s">
        <v>268</v>
      </c>
      <c r="BP321" t="s">
        <v>268</v>
      </c>
      <c r="BQ321" t="s">
        <v>268</v>
      </c>
      <c r="BR321" t="s">
        <v>268</v>
      </c>
      <c r="BS321" t="s">
        <v>268</v>
      </c>
      <c r="BT321" t="s">
        <v>268</v>
      </c>
      <c r="BU321" t="s">
        <v>268</v>
      </c>
      <c r="BV321" t="s">
        <v>268</v>
      </c>
      <c r="BW321" t="s">
        <v>268</v>
      </c>
      <c r="BX321" t="s">
        <v>268</v>
      </c>
      <c r="BY321">
        <v>52</v>
      </c>
      <c r="BZ321">
        <v>52</v>
      </c>
      <c r="CA321" t="s">
        <v>142</v>
      </c>
      <c r="CB321" s="356">
        <v>122</v>
      </c>
      <c r="CC321" t="s">
        <v>876</v>
      </c>
      <c r="CD321" t="s">
        <v>268</v>
      </c>
      <c r="CE321" t="s">
        <v>268</v>
      </c>
      <c r="CF321" s="356">
        <v>2</v>
      </c>
      <c r="CG321" t="s">
        <v>268</v>
      </c>
      <c r="CH321" t="s">
        <v>268</v>
      </c>
      <c r="CI321" t="s">
        <v>268</v>
      </c>
      <c r="CJ321" t="s">
        <v>268</v>
      </c>
      <c r="CK321" t="s">
        <v>268</v>
      </c>
      <c r="CL321" t="s">
        <v>268</v>
      </c>
      <c r="CM321" t="s">
        <v>11224</v>
      </c>
      <c r="CN321">
        <v>81.349999999999994</v>
      </c>
      <c r="CO321" t="s">
        <v>268</v>
      </c>
      <c r="CP321">
        <v>81.349999999999994</v>
      </c>
      <c r="CQ321">
        <v>365</v>
      </c>
      <c r="CR321" t="s">
        <v>878</v>
      </c>
      <c r="CS321" t="s">
        <v>11225</v>
      </c>
      <c r="CT321" t="s">
        <v>11226</v>
      </c>
      <c r="CU321" t="s">
        <v>11227</v>
      </c>
      <c r="CV321" t="s">
        <v>268</v>
      </c>
      <c r="CW321" t="s">
        <v>268</v>
      </c>
      <c r="CX321" t="s">
        <v>268</v>
      </c>
      <c r="CY321" t="s">
        <v>268</v>
      </c>
      <c r="CZ321" t="s">
        <v>268</v>
      </c>
      <c r="DA321" t="s">
        <v>268</v>
      </c>
      <c r="DB321" s="429">
        <f t="shared" si="58"/>
        <v>0</v>
      </c>
      <c r="DC321" s="284">
        <f t="shared" si="59"/>
        <v>0</v>
      </c>
      <c r="DD321" s="284">
        <f t="shared" si="60"/>
        <v>0</v>
      </c>
      <c r="DE321" s="284">
        <f t="shared" si="61"/>
        <v>0</v>
      </c>
      <c r="DF321" s="295">
        <f t="shared" si="62"/>
        <v>52</v>
      </c>
      <c r="DG321" s="284">
        <f t="shared" si="63"/>
        <v>0</v>
      </c>
      <c r="DH321" s="284">
        <f t="shared" si="64"/>
        <v>0</v>
      </c>
      <c r="DI321" s="284">
        <f t="shared" si="65"/>
        <v>0</v>
      </c>
      <c r="DJ321" s="284">
        <f t="shared" si="66"/>
        <v>0</v>
      </c>
      <c r="DK321" s="295">
        <f t="shared" si="67"/>
        <v>1</v>
      </c>
      <c r="DL321" s="297">
        <f t="shared" si="68"/>
        <v>2</v>
      </c>
      <c r="DM321" s="430">
        <f>IFERROR(IF(CA321="D",IF(DL321="A dispo.",DF321*VLOOKUP('DATI INPUT'!$F$27,TARIFFE_UD,4,FALSE),DF321*VLOOKUP(DL321,TARIFFE_UD,4,FALSE)),DF321*VLOOKUP(CB321-100,TARIFFE_UND,4,FALSE)),0)</f>
        <v>29.909968151482001</v>
      </c>
      <c r="DN321" s="430">
        <f>IFERROR(IF(CA321="D",IF(DL321="A dispo.",DK321*VLOOKUP('DATI INPUT'!$F$27,TARIFFE_UD,5,FALSE),DK321*VLOOKUP(DL321,TARIFFE_UD,5,FALSE)),DK321*VLOOKUP(CB321-100,TARIFFE_UND,5,FALSE)),0)</f>
        <v>51.443731886070836</v>
      </c>
      <c r="DO321" s="431">
        <f t="shared" si="69"/>
        <v>3.7000375528464247E-3</v>
      </c>
      <c r="DP321" s="299">
        <f>IFERROR(IF(CA321="D",IF(DL321="A dispo.",DF321*VLOOKUP('DATI INPUT'!$F$27,TARIFFE_UD,2,FALSE),DF321*VLOOKUP(DL321,TARIFFE_UD,2,FALSE)),DF321*VLOOKUP(CB321-100,TARIFFE_UND,2,FALSE)),0)</f>
        <v>37.36832622405074</v>
      </c>
      <c r="DQ321" s="299">
        <f>IFERROR(IF(CA321="D",IF(DL321="A dispo.",DK321*VLOOKUP('DATI INPUT'!$F$27,TARIFFE_UD,3,FALSE),DK321*VLOOKUP(DL321,TARIFFE_UD,3,FALSE)),DK321*VLOOKUP(CB321-100,TARIFFE_UND,3,FALSE)),0)</f>
        <v>46.077822723118445</v>
      </c>
      <c r="DR321" s="299">
        <f t="shared" si="70"/>
        <v>83.446148947169178</v>
      </c>
    </row>
    <row r="322" spans="1:122" x14ac:dyDescent="0.25">
      <c r="A322" t="s">
        <v>3990</v>
      </c>
      <c r="B322" t="s">
        <v>3983</v>
      </c>
      <c r="C322" t="s">
        <v>3991</v>
      </c>
      <c r="D322" t="s">
        <v>3985</v>
      </c>
      <c r="E322" t="s">
        <v>268</v>
      </c>
      <c r="F322" t="s">
        <v>156</v>
      </c>
      <c r="G322" t="s">
        <v>3986</v>
      </c>
      <c r="H322" t="s">
        <v>1151</v>
      </c>
      <c r="I322" t="s">
        <v>3987</v>
      </c>
      <c r="J322" t="s">
        <v>156</v>
      </c>
      <c r="K322" t="s">
        <v>3988</v>
      </c>
      <c r="L322" t="s">
        <v>871</v>
      </c>
      <c r="M322" t="s">
        <v>3989</v>
      </c>
      <c r="N322" t="s">
        <v>984</v>
      </c>
      <c r="O322" t="s">
        <v>873</v>
      </c>
      <c r="P322" t="s">
        <v>2617</v>
      </c>
      <c r="Q322" t="s">
        <v>282</v>
      </c>
      <c r="R322" t="s">
        <v>268</v>
      </c>
      <c r="S322" t="s">
        <v>268</v>
      </c>
      <c r="T322" t="s">
        <v>268</v>
      </c>
      <c r="U322" t="s">
        <v>268</v>
      </c>
      <c r="V322" t="s">
        <v>268</v>
      </c>
      <c r="W322" t="s">
        <v>3374</v>
      </c>
      <c r="X322" t="s">
        <v>1046</v>
      </c>
      <c r="Y322" t="s">
        <v>329</v>
      </c>
      <c r="Z322" t="s">
        <v>268</v>
      </c>
      <c r="AA322" t="s">
        <v>268</v>
      </c>
      <c r="AB322" t="s">
        <v>268</v>
      </c>
      <c r="AC322" t="s">
        <v>268</v>
      </c>
      <c r="AD322" t="s">
        <v>268</v>
      </c>
      <c r="AE322" t="s">
        <v>287</v>
      </c>
      <c r="AF322" t="s">
        <v>1811</v>
      </c>
      <c r="AG322" t="s">
        <v>875</v>
      </c>
      <c r="AH322" t="s">
        <v>1848</v>
      </c>
      <c r="AI322" t="s">
        <v>899</v>
      </c>
      <c r="AJ322" t="s">
        <v>268</v>
      </c>
      <c r="AK322" t="s">
        <v>366</v>
      </c>
      <c r="AL322" t="s">
        <v>268</v>
      </c>
      <c r="AM322" t="s">
        <v>411</v>
      </c>
      <c r="AN322" t="s">
        <v>268</v>
      </c>
      <c r="AO322" t="s">
        <v>268</v>
      </c>
      <c r="AP322" t="s">
        <v>268</v>
      </c>
      <c r="AQ322" t="s">
        <v>268</v>
      </c>
      <c r="AR322" t="s">
        <v>268</v>
      </c>
      <c r="AS322" t="s">
        <v>268</v>
      </c>
      <c r="AT322" t="s">
        <v>268</v>
      </c>
      <c r="AU322" t="s">
        <v>268</v>
      </c>
      <c r="AV322" t="s">
        <v>268</v>
      </c>
      <c r="AW322" t="s">
        <v>268</v>
      </c>
      <c r="AX322" t="s">
        <v>268</v>
      </c>
      <c r="AY322" t="s">
        <v>268</v>
      </c>
      <c r="AZ322" t="s">
        <v>268</v>
      </c>
      <c r="BA322" t="s">
        <v>268</v>
      </c>
      <c r="BB322" t="s">
        <v>268</v>
      </c>
      <c r="BC322" t="s">
        <v>268</v>
      </c>
      <c r="BD322" t="s">
        <v>268</v>
      </c>
      <c r="BE322" t="s">
        <v>268</v>
      </c>
      <c r="BF322" t="s">
        <v>268</v>
      </c>
      <c r="BG322" t="s">
        <v>268</v>
      </c>
      <c r="BH322" t="s">
        <v>268</v>
      </c>
      <c r="BI322" t="s">
        <v>268</v>
      </c>
      <c r="BJ322" t="s">
        <v>268</v>
      </c>
      <c r="BK322" t="s">
        <v>268</v>
      </c>
      <c r="BL322" t="s">
        <v>268</v>
      </c>
      <c r="BM322" t="s">
        <v>268</v>
      </c>
      <c r="BN322" t="s">
        <v>268</v>
      </c>
      <c r="BO322" t="s">
        <v>268</v>
      </c>
      <c r="BP322" t="s">
        <v>268</v>
      </c>
      <c r="BQ322" t="s">
        <v>268</v>
      </c>
      <c r="BR322" t="s">
        <v>268</v>
      </c>
      <c r="BS322" t="s">
        <v>268</v>
      </c>
      <c r="BT322" t="s">
        <v>268</v>
      </c>
      <c r="BU322" t="s">
        <v>268</v>
      </c>
      <c r="BV322" t="s">
        <v>268</v>
      </c>
      <c r="BW322" t="s">
        <v>268</v>
      </c>
      <c r="BX322" t="s">
        <v>268</v>
      </c>
      <c r="BY322">
        <v>30</v>
      </c>
      <c r="BZ322">
        <v>30</v>
      </c>
      <c r="CA322" t="s">
        <v>142</v>
      </c>
      <c r="CB322" s="356">
        <v>123</v>
      </c>
      <c r="CC322" t="s">
        <v>1817</v>
      </c>
      <c r="CD322" t="s">
        <v>268</v>
      </c>
      <c r="CE322" t="s">
        <v>268</v>
      </c>
      <c r="CF322" s="356">
        <v>2</v>
      </c>
      <c r="CG322" t="s">
        <v>268</v>
      </c>
      <c r="CH322" t="s">
        <v>268</v>
      </c>
      <c r="CI322" t="s">
        <v>268</v>
      </c>
      <c r="CJ322" t="s">
        <v>268</v>
      </c>
      <c r="CK322" t="s">
        <v>268</v>
      </c>
      <c r="CL322" t="s">
        <v>268</v>
      </c>
      <c r="CM322" t="s">
        <v>11224</v>
      </c>
      <c r="CN322">
        <v>17.260000000000002</v>
      </c>
      <c r="CO322" t="s">
        <v>268</v>
      </c>
      <c r="CP322">
        <v>17.260000000000002</v>
      </c>
      <c r="CQ322">
        <v>365</v>
      </c>
      <c r="CR322" t="s">
        <v>878</v>
      </c>
      <c r="CS322" t="s">
        <v>11225</v>
      </c>
      <c r="CT322" t="s">
        <v>11226</v>
      </c>
      <c r="CU322" t="s">
        <v>11227</v>
      </c>
      <c r="CV322" t="s">
        <v>268</v>
      </c>
      <c r="CW322" t="s">
        <v>268</v>
      </c>
      <c r="CX322" t="s">
        <v>268</v>
      </c>
      <c r="CY322" t="s">
        <v>268</v>
      </c>
      <c r="CZ322" t="s">
        <v>268</v>
      </c>
      <c r="DA322" t="s">
        <v>268</v>
      </c>
      <c r="DB322" s="429">
        <f t="shared" si="58"/>
        <v>0</v>
      </c>
      <c r="DC322" s="284">
        <f t="shared" si="59"/>
        <v>0</v>
      </c>
      <c r="DD322" s="284">
        <f t="shared" si="60"/>
        <v>0</v>
      </c>
      <c r="DE322" s="284">
        <f t="shared" si="61"/>
        <v>0</v>
      </c>
      <c r="DF322" s="295">
        <f t="shared" si="62"/>
        <v>30</v>
      </c>
      <c r="DG322" s="284">
        <f t="shared" si="63"/>
        <v>1</v>
      </c>
      <c r="DH322" s="284">
        <f t="shared" si="64"/>
        <v>0</v>
      </c>
      <c r="DI322" s="284">
        <f t="shared" si="65"/>
        <v>0</v>
      </c>
      <c r="DJ322" s="284">
        <f t="shared" si="66"/>
        <v>0</v>
      </c>
      <c r="DK322" s="295">
        <f t="shared" si="67"/>
        <v>0</v>
      </c>
      <c r="DL322" s="297">
        <f t="shared" si="68"/>
        <v>2</v>
      </c>
      <c r="DM322" s="430">
        <f>IFERROR(IF(CA322="D",IF(DL322="A dispo.",DF322*VLOOKUP('DATI INPUT'!$F$27,TARIFFE_UD,4,FALSE),DF322*VLOOKUP(DL322,TARIFFE_UD,4,FALSE)),DF322*VLOOKUP(CB322-100,TARIFFE_UND,4,FALSE)),0)</f>
        <v>17.255750856624232</v>
      </c>
      <c r="DN322" s="430">
        <f>IFERROR(IF(CA322="D",IF(DL322="A dispo.",DK322*VLOOKUP('DATI INPUT'!$F$27,TARIFFE_UD,5,FALSE),DK322*VLOOKUP(DL322,TARIFFE_UD,5,FALSE)),DK322*VLOOKUP(CB322-100,TARIFFE_UND,5,FALSE)),0)</f>
        <v>0</v>
      </c>
      <c r="DO322" s="431">
        <f t="shared" si="69"/>
        <v>-4.2491433757696484E-3</v>
      </c>
      <c r="DP322" s="299">
        <f>IFERROR(IF(CA322="D",IF(DL322="A dispo.",DF322*VLOOKUP('DATI INPUT'!$F$27,TARIFFE_UD,2,FALSE),DF322*VLOOKUP(DL322,TARIFFE_UD,2,FALSE)),DF322*VLOOKUP(CB322-100,TARIFFE_UND,2,FALSE)),0)</f>
        <v>21.558649744644658</v>
      </c>
      <c r="DQ322" s="299">
        <f>IFERROR(IF(CA322="D",IF(DL322="A dispo.",DK322*VLOOKUP('DATI INPUT'!$F$27,TARIFFE_UD,3,FALSE),DK322*VLOOKUP(DL322,TARIFFE_UD,3,FALSE)),DK322*VLOOKUP(CB322-100,TARIFFE_UND,3,FALSE)),0)</f>
        <v>0</v>
      </c>
      <c r="DR322" s="299">
        <f t="shared" si="70"/>
        <v>21.558649744644658</v>
      </c>
    </row>
    <row r="323" spans="1:122" x14ac:dyDescent="0.25">
      <c r="A323" t="s">
        <v>11234</v>
      </c>
      <c r="B323" t="s">
        <v>1444</v>
      </c>
      <c r="C323" t="s">
        <v>3993</v>
      </c>
      <c r="D323" t="s">
        <v>3994</v>
      </c>
      <c r="E323" t="s">
        <v>268</v>
      </c>
      <c r="F323" t="s">
        <v>156</v>
      </c>
      <c r="G323" t="s">
        <v>3995</v>
      </c>
      <c r="H323" t="s">
        <v>3996</v>
      </c>
      <c r="I323" t="s">
        <v>310</v>
      </c>
      <c r="J323" t="s">
        <v>274</v>
      </c>
      <c r="K323" t="s">
        <v>3997</v>
      </c>
      <c r="L323" t="s">
        <v>1191</v>
      </c>
      <c r="M323" t="s">
        <v>3998</v>
      </c>
      <c r="N323" t="s">
        <v>1191</v>
      </c>
      <c r="O323" t="s">
        <v>873</v>
      </c>
      <c r="P323" t="s">
        <v>3999</v>
      </c>
      <c r="Q323" t="s">
        <v>313</v>
      </c>
      <c r="R323" t="s">
        <v>268</v>
      </c>
      <c r="S323" t="s">
        <v>268</v>
      </c>
      <c r="T323" t="s">
        <v>268</v>
      </c>
      <c r="U323" t="s">
        <v>268</v>
      </c>
      <c r="V323" t="s">
        <v>268</v>
      </c>
      <c r="W323" t="s">
        <v>4000</v>
      </c>
      <c r="X323" t="s">
        <v>3754</v>
      </c>
      <c r="Y323" t="s">
        <v>290</v>
      </c>
      <c r="Z323" t="s">
        <v>268</v>
      </c>
      <c r="AA323" t="s">
        <v>268</v>
      </c>
      <c r="AB323" t="s">
        <v>268</v>
      </c>
      <c r="AC323" t="s">
        <v>268</v>
      </c>
      <c r="AD323" t="s">
        <v>268</v>
      </c>
      <c r="AE323" t="s">
        <v>287</v>
      </c>
      <c r="AF323" t="s">
        <v>1811</v>
      </c>
      <c r="AG323" t="s">
        <v>875</v>
      </c>
      <c r="AH323" t="s">
        <v>2047</v>
      </c>
      <c r="AI323" t="s">
        <v>1277</v>
      </c>
      <c r="AJ323" t="s">
        <v>268</v>
      </c>
      <c r="AK323" t="s">
        <v>377</v>
      </c>
      <c r="AL323" t="s">
        <v>268</v>
      </c>
      <c r="AM323" t="s">
        <v>288</v>
      </c>
      <c r="AN323" t="s">
        <v>268</v>
      </c>
      <c r="AO323" t="s">
        <v>268</v>
      </c>
      <c r="AP323" t="s">
        <v>268</v>
      </c>
      <c r="AQ323" t="s">
        <v>268</v>
      </c>
      <c r="AR323" t="s">
        <v>268</v>
      </c>
      <c r="AS323" t="s">
        <v>268</v>
      </c>
      <c r="AT323" t="s">
        <v>268</v>
      </c>
      <c r="AU323" t="s">
        <v>268</v>
      </c>
      <c r="AV323" t="s">
        <v>268</v>
      </c>
      <c r="AW323" t="s">
        <v>268</v>
      </c>
      <c r="AX323" t="s">
        <v>268</v>
      </c>
      <c r="AY323" t="s">
        <v>268</v>
      </c>
      <c r="AZ323" t="s">
        <v>268</v>
      </c>
      <c r="BA323" t="s">
        <v>268</v>
      </c>
      <c r="BB323" t="s">
        <v>268</v>
      </c>
      <c r="BC323" t="s">
        <v>268</v>
      </c>
      <c r="BD323" t="s">
        <v>268</v>
      </c>
      <c r="BE323" t="s">
        <v>268</v>
      </c>
      <c r="BF323" t="s">
        <v>268</v>
      </c>
      <c r="BG323" t="s">
        <v>268</v>
      </c>
      <c r="BH323" t="s">
        <v>268</v>
      </c>
      <c r="BI323" t="s">
        <v>268</v>
      </c>
      <c r="BJ323" t="s">
        <v>268</v>
      </c>
      <c r="BK323" t="s">
        <v>268</v>
      </c>
      <c r="BL323" t="s">
        <v>268</v>
      </c>
      <c r="BM323" t="s">
        <v>268</v>
      </c>
      <c r="BN323" t="s">
        <v>268</v>
      </c>
      <c r="BO323" t="s">
        <v>268</v>
      </c>
      <c r="BP323" t="s">
        <v>268</v>
      </c>
      <c r="BQ323" t="s">
        <v>268</v>
      </c>
      <c r="BR323" t="s">
        <v>268</v>
      </c>
      <c r="BS323" t="s">
        <v>268</v>
      </c>
      <c r="BT323" t="s">
        <v>268</v>
      </c>
      <c r="BU323" t="s">
        <v>268</v>
      </c>
      <c r="BV323" t="s">
        <v>268</v>
      </c>
      <c r="BW323" t="s">
        <v>268</v>
      </c>
      <c r="BX323" t="s">
        <v>268</v>
      </c>
      <c r="BY323">
        <v>57</v>
      </c>
      <c r="BZ323">
        <v>57</v>
      </c>
      <c r="CA323" t="s">
        <v>142</v>
      </c>
      <c r="CB323" s="356">
        <v>122</v>
      </c>
      <c r="CC323" t="s">
        <v>876</v>
      </c>
      <c r="CD323" t="s">
        <v>268</v>
      </c>
      <c r="CE323" t="s">
        <v>268</v>
      </c>
      <c r="CF323" t="s">
        <v>268</v>
      </c>
      <c r="CG323" t="s">
        <v>2132</v>
      </c>
      <c r="CH323" t="s">
        <v>268</v>
      </c>
      <c r="CI323" t="s">
        <v>268</v>
      </c>
      <c r="CJ323" t="s">
        <v>268</v>
      </c>
      <c r="CK323" t="s">
        <v>268</v>
      </c>
      <c r="CL323" t="s">
        <v>268</v>
      </c>
      <c r="CM323" t="s">
        <v>11224</v>
      </c>
      <c r="CN323">
        <v>103.53</v>
      </c>
      <c r="CO323">
        <v>-77.650000000000006</v>
      </c>
      <c r="CP323">
        <v>25.88</v>
      </c>
      <c r="CQ323">
        <v>365</v>
      </c>
      <c r="CR323" t="s">
        <v>878</v>
      </c>
      <c r="CS323" t="s">
        <v>11225</v>
      </c>
      <c r="CT323" t="s">
        <v>11226</v>
      </c>
      <c r="CU323" t="s">
        <v>11227</v>
      </c>
      <c r="CV323" t="s">
        <v>268</v>
      </c>
      <c r="CW323" t="s">
        <v>268</v>
      </c>
      <c r="CX323" t="s">
        <v>268</v>
      </c>
      <c r="CY323" t="s">
        <v>268</v>
      </c>
      <c r="CZ323" t="s">
        <v>268</v>
      </c>
      <c r="DA323" t="s">
        <v>268</v>
      </c>
      <c r="DB323" s="429">
        <f t="shared" ref="DB323:DB386" si="71">IFERROR(VLOOKUP(CC323,Rid_ud,2,FALSE),0)</f>
        <v>0</v>
      </c>
      <c r="DC323" s="284">
        <f t="shared" ref="DC323:DC386" si="72">IFERROR(VLOOKUP(CG323,rid,2,FALSE),0)</f>
        <v>0.75</v>
      </c>
      <c r="DD323" s="284">
        <f t="shared" ref="DD323:DD386" si="73">IFERROR(VLOOKUP(CH323,rid,2,FALSE),0)</f>
        <v>0</v>
      </c>
      <c r="DE323" s="284">
        <f t="shared" ref="DE323:DE386" si="74">IFERROR(VLOOKUP(CI323,rid,2,FALSE),0)</f>
        <v>0</v>
      </c>
      <c r="DF323" s="295">
        <f t="shared" ref="DF323:DF386" si="75">((((BY323-(BY323*DB323))-((BY323-(BY323*DB323))*DC323))-(((BY323-(BY323*DB323))-((BY323-(BY323*DB323))*DC323))*DD323))-((((BY323-(BY323*DB323))-((BY323-(BY323*DB323))*DC323))-(((BY323-(BY323*DB323))-((BY323-(BY323*DB323))*DC323))*DD323))*DE323))/365*CQ323</f>
        <v>14.25</v>
      </c>
      <c r="DG323" s="284">
        <f t="shared" ref="DG323:DG386" si="76">IFERROR(VLOOKUP(CC323,Rid_ud,3,FALSE),0)</f>
        <v>0</v>
      </c>
      <c r="DH323" s="284">
        <f t="shared" ref="DH323:DH386" si="77">IFERROR(VLOOKUP(CG323,rid,3,FALSE),0)</f>
        <v>0.75</v>
      </c>
      <c r="DI323" s="284">
        <f t="shared" ref="DI323:DI386" si="78">IFERROR(VLOOKUP(CH323,rid,3,FALSE),0)</f>
        <v>0</v>
      </c>
      <c r="DJ323" s="284">
        <f t="shared" ref="DJ323:DJ386" si="79">IFERROR(VLOOKUP(CI323,rid,3,FALSE),0)</f>
        <v>0</v>
      </c>
      <c r="DK323" s="295">
        <f t="shared" ref="DK323:DK386" si="80">IF(CA323="D",(((1-(1*DG323))-((1-(1*DG323))*DH323))-(((1-(1*DG323))-((1-(1*DG323))*DH323))*DI323))-((((1-(1*DG323))-((1-(1*DG323))*DH323))-(((1-(1*DG323))-((1-(1*DG323))*DH323))*DI323))*DJ323),(((BY323-(BY323*DG323))-((BY323-(BY323*DG323))*DH323))-(((BY323-(BY323*DG323))-((BY323-(BY323*DG323))*DH323))*DI323))-((((BY323-(BY323*DG323))-((BY323-(BY323*DG323))*DH323))-(((BY323-(BY323*DG323))-((BY323-(BY323*DG323))*DH323))*DI323))*DJ323))/365*CQ323</f>
        <v>0.25</v>
      </c>
      <c r="DL323" s="297" t="str">
        <f t="shared" ref="DL323:DL386" si="81">IF(CA323="D",IF(OR(CF323&lt;1,CF323=""),"A dispo.",IF(CF323&gt;6,6,CF323)),"")</f>
        <v>A dispo.</v>
      </c>
      <c r="DM323" s="430">
        <f>IFERROR(IF(CA323="D",IF(DL323="A dispo.",DF323*VLOOKUP('DATI INPUT'!$F$27,TARIFFE_UD,4,FALSE),DF323*VLOOKUP(DL323,TARIFFE_UD,4,FALSE)),DF323*VLOOKUP(CB323-100,TARIFFE_UND,4,FALSE)),0)</f>
        <v>9.0328573361716629</v>
      </c>
      <c r="DN323" s="430">
        <f>IFERROR(IF(CA323="D",IF(DL323="A dispo.",DK323*VLOOKUP('DATI INPUT'!$F$27,TARIFFE_UD,5,FALSE),DK323*VLOOKUP(DL323,TARIFFE_UD,5,FALSE)),DK323*VLOOKUP(CB323-100,TARIFFE_UND,5,FALSE)),0)</f>
        <v>16.849450158887119</v>
      </c>
      <c r="DO323" s="431">
        <f t="shared" ref="DO323:DO386" si="82">DM323+DN323-CP323</f>
        <v>2.3074950587833598E-3</v>
      </c>
      <c r="DP323" s="299">
        <f>IFERROR(IF(CA323="D",IF(DL323="A dispo.",DF323*VLOOKUP('DATI INPUT'!$F$27,TARIFFE_UD,2,FALSE),DF323*VLOOKUP(DL323,TARIFFE_UD,2,FALSE)),DF323*VLOOKUP(CB323-100,TARIFFE_UND,2,FALSE)),0)</f>
        <v>11.285293182655824</v>
      </c>
      <c r="DQ323" s="299">
        <f>IFERROR(IF(CA323="D",IF(DL323="A dispo.",DK323*VLOOKUP('DATI INPUT'!$F$27,TARIFFE_UD,3,FALSE),DK323*VLOOKUP(DL323,TARIFFE_UD,3,FALSE)),DK323*VLOOKUP(CB323-100,TARIFFE_UND,3,FALSE)),0)</f>
        <v>15.091945100768223</v>
      </c>
      <c r="DR323" s="299">
        <f t="shared" ref="DR323:DR386" si="83">DQ323+DP323</f>
        <v>26.377238283424049</v>
      </c>
    </row>
    <row r="324" spans="1:122" x14ac:dyDescent="0.25">
      <c r="A324" t="s">
        <v>4009</v>
      </c>
      <c r="B324" t="s">
        <v>4010</v>
      </c>
      <c r="C324" t="s">
        <v>549</v>
      </c>
      <c r="D324" t="s">
        <v>4011</v>
      </c>
      <c r="E324" t="s">
        <v>268</v>
      </c>
      <c r="F324" t="s">
        <v>156</v>
      </c>
      <c r="G324" t="s">
        <v>4012</v>
      </c>
      <c r="H324" t="s">
        <v>3307</v>
      </c>
      <c r="I324" t="s">
        <v>4013</v>
      </c>
      <c r="J324" t="s">
        <v>274</v>
      </c>
      <c r="K324" t="s">
        <v>4014</v>
      </c>
      <c r="L324" t="s">
        <v>960</v>
      </c>
      <c r="M324" t="s">
        <v>4015</v>
      </c>
      <c r="N324" t="s">
        <v>303</v>
      </c>
      <c r="O324" t="s">
        <v>1273</v>
      </c>
      <c r="P324" t="s">
        <v>4016</v>
      </c>
      <c r="Q324" t="s">
        <v>329</v>
      </c>
      <c r="R324" t="s">
        <v>268</v>
      </c>
      <c r="S324" t="s">
        <v>268</v>
      </c>
      <c r="T324" t="s">
        <v>268</v>
      </c>
      <c r="U324" t="s">
        <v>268</v>
      </c>
      <c r="V324" t="s">
        <v>268</v>
      </c>
      <c r="W324" t="s">
        <v>3970</v>
      </c>
      <c r="X324" t="s">
        <v>1310</v>
      </c>
      <c r="Y324" t="s">
        <v>277</v>
      </c>
      <c r="Z324" t="s">
        <v>268</v>
      </c>
      <c r="AA324" t="s">
        <v>268</v>
      </c>
      <c r="AB324" t="s">
        <v>268</v>
      </c>
      <c r="AC324" t="s">
        <v>268</v>
      </c>
      <c r="AD324" t="s">
        <v>268</v>
      </c>
      <c r="AE324" t="s">
        <v>287</v>
      </c>
      <c r="AF324" t="s">
        <v>1811</v>
      </c>
      <c r="AG324" t="s">
        <v>875</v>
      </c>
      <c r="AH324" t="s">
        <v>1812</v>
      </c>
      <c r="AI324" t="s">
        <v>763</v>
      </c>
      <c r="AJ324" t="s">
        <v>268</v>
      </c>
      <c r="AK324" t="s">
        <v>354</v>
      </c>
      <c r="AL324" t="s">
        <v>268</v>
      </c>
      <c r="AM324" t="s">
        <v>355</v>
      </c>
      <c r="AN324" t="s">
        <v>268</v>
      </c>
      <c r="AO324" t="s">
        <v>268</v>
      </c>
      <c r="AP324" t="s">
        <v>268</v>
      </c>
      <c r="AQ324" t="s">
        <v>268</v>
      </c>
      <c r="AR324" t="s">
        <v>268</v>
      </c>
      <c r="AS324" t="s">
        <v>268</v>
      </c>
      <c r="AT324" t="s">
        <v>268</v>
      </c>
      <c r="AU324" t="s">
        <v>268</v>
      </c>
      <c r="AV324" t="s">
        <v>268</v>
      </c>
      <c r="AW324" t="s">
        <v>268</v>
      </c>
      <c r="AX324" t="s">
        <v>268</v>
      </c>
      <c r="AY324" t="s">
        <v>268</v>
      </c>
      <c r="AZ324" t="s">
        <v>268</v>
      </c>
      <c r="BA324" t="s">
        <v>268</v>
      </c>
      <c r="BB324" t="s">
        <v>268</v>
      </c>
      <c r="BC324" t="s">
        <v>268</v>
      </c>
      <c r="BD324" t="s">
        <v>268</v>
      </c>
      <c r="BE324" t="s">
        <v>268</v>
      </c>
      <c r="BF324" t="s">
        <v>268</v>
      </c>
      <c r="BG324" t="s">
        <v>268</v>
      </c>
      <c r="BH324" t="s">
        <v>268</v>
      </c>
      <c r="BI324" t="s">
        <v>268</v>
      </c>
      <c r="BJ324" t="s">
        <v>268</v>
      </c>
      <c r="BK324" t="s">
        <v>268</v>
      </c>
      <c r="BL324" t="s">
        <v>268</v>
      </c>
      <c r="BM324" t="s">
        <v>268</v>
      </c>
      <c r="BN324" t="s">
        <v>268</v>
      </c>
      <c r="BO324" t="s">
        <v>268</v>
      </c>
      <c r="BP324" t="s">
        <v>268</v>
      </c>
      <c r="BQ324" t="s">
        <v>268</v>
      </c>
      <c r="BR324" t="s">
        <v>268</v>
      </c>
      <c r="BS324" t="s">
        <v>268</v>
      </c>
      <c r="BT324" t="s">
        <v>268</v>
      </c>
      <c r="BU324" t="s">
        <v>268</v>
      </c>
      <c r="BV324" t="s">
        <v>268</v>
      </c>
      <c r="BW324" t="s">
        <v>268</v>
      </c>
      <c r="BX324" t="s">
        <v>268</v>
      </c>
      <c r="BY324">
        <v>66</v>
      </c>
      <c r="BZ324">
        <v>66</v>
      </c>
      <c r="CA324" t="s">
        <v>142</v>
      </c>
      <c r="CB324" s="356">
        <v>122</v>
      </c>
      <c r="CC324" t="s">
        <v>876</v>
      </c>
      <c r="CD324" t="s">
        <v>268</v>
      </c>
      <c r="CE324" t="s">
        <v>268</v>
      </c>
      <c r="CF324" t="s">
        <v>268</v>
      </c>
      <c r="CG324" t="s">
        <v>268</v>
      </c>
      <c r="CH324" t="s">
        <v>268</v>
      </c>
      <c r="CI324" t="s">
        <v>268</v>
      </c>
      <c r="CJ324" t="s">
        <v>268</v>
      </c>
      <c r="CK324" t="s">
        <v>268</v>
      </c>
      <c r="CL324" t="s">
        <v>268</v>
      </c>
      <c r="CM324" t="s">
        <v>11224</v>
      </c>
      <c r="CN324">
        <v>109.24</v>
      </c>
      <c r="CO324" t="s">
        <v>268</v>
      </c>
      <c r="CP324">
        <v>109.24</v>
      </c>
      <c r="CQ324">
        <v>365</v>
      </c>
      <c r="CR324" t="s">
        <v>878</v>
      </c>
      <c r="CS324" t="s">
        <v>11225</v>
      </c>
      <c r="CT324" t="s">
        <v>11226</v>
      </c>
      <c r="CU324" t="s">
        <v>11227</v>
      </c>
      <c r="CV324" t="s">
        <v>268</v>
      </c>
      <c r="CW324" t="s">
        <v>268</v>
      </c>
      <c r="CX324" t="s">
        <v>268</v>
      </c>
      <c r="CY324" t="s">
        <v>268</v>
      </c>
      <c r="CZ324" t="s">
        <v>268</v>
      </c>
      <c r="DA324" t="s">
        <v>268</v>
      </c>
      <c r="DB324" s="429">
        <f t="shared" si="71"/>
        <v>0</v>
      </c>
      <c r="DC324" s="284">
        <f t="shared" si="72"/>
        <v>0</v>
      </c>
      <c r="DD324" s="284">
        <f t="shared" si="73"/>
        <v>0</v>
      </c>
      <c r="DE324" s="284">
        <f t="shared" si="74"/>
        <v>0</v>
      </c>
      <c r="DF324" s="295">
        <f t="shared" si="75"/>
        <v>66</v>
      </c>
      <c r="DG324" s="284">
        <f t="shared" si="76"/>
        <v>0</v>
      </c>
      <c r="DH324" s="284">
        <f t="shared" si="77"/>
        <v>0</v>
      </c>
      <c r="DI324" s="284">
        <f t="shared" si="78"/>
        <v>0</v>
      </c>
      <c r="DJ324" s="284">
        <f t="shared" si="79"/>
        <v>0</v>
      </c>
      <c r="DK324" s="295">
        <f t="shared" si="80"/>
        <v>1</v>
      </c>
      <c r="DL324" s="297" t="str">
        <f t="shared" si="81"/>
        <v>A dispo.</v>
      </c>
      <c r="DM324" s="430">
        <f>IFERROR(IF(CA324="D",IF(DL324="A dispo.",DF324*VLOOKUP('DATI INPUT'!$F$27,TARIFFE_UD,4,FALSE),DF324*VLOOKUP(DL324,TARIFFE_UD,4,FALSE)),DF324*VLOOKUP(CB324-100,TARIFFE_UND,4,FALSE)),0)</f>
        <v>41.836391872795069</v>
      </c>
      <c r="DN324" s="430">
        <f>IFERROR(IF(CA324="D",IF(DL324="A dispo.",DK324*VLOOKUP('DATI INPUT'!$F$27,TARIFFE_UD,5,FALSE),DK324*VLOOKUP(DL324,TARIFFE_UD,5,FALSE)),DK324*VLOOKUP(CB324-100,TARIFFE_UND,5,FALSE)),0)</f>
        <v>67.397800635548478</v>
      </c>
      <c r="DO324" s="431">
        <f t="shared" si="82"/>
        <v>-5.8074916564549994E-3</v>
      </c>
      <c r="DP324" s="299">
        <f>IFERROR(IF(CA324="D",IF(DL324="A dispo.",DF324*VLOOKUP('DATI INPUT'!$F$27,TARIFFE_UD,2,FALSE),DF324*VLOOKUP(DL324,TARIFFE_UD,2,FALSE)),DF324*VLOOKUP(CB324-100,TARIFFE_UND,2,FALSE)),0)</f>
        <v>52.268726319669085</v>
      </c>
      <c r="DQ324" s="299">
        <f>IFERROR(IF(CA324="D",IF(DL324="A dispo.",DK324*VLOOKUP('DATI INPUT'!$F$27,TARIFFE_UD,3,FALSE),DK324*VLOOKUP(DL324,TARIFFE_UD,3,FALSE)),DK324*VLOOKUP(CB324-100,TARIFFE_UND,3,FALSE)),0)</f>
        <v>60.367780403072892</v>
      </c>
      <c r="DR324" s="299">
        <f t="shared" si="83"/>
        <v>112.63650672274198</v>
      </c>
    </row>
    <row r="325" spans="1:122" x14ac:dyDescent="0.25">
      <c r="A325" t="s">
        <v>4017</v>
      </c>
      <c r="B325" t="s">
        <v>4010</v>
      </c>
      <c r="C325" t="s">
        <v>550</v>
      </c>
      <c r="D325" t="s">
        <v>4011</v>
      </c>
      <c r="E325" t="s">
        <v>268</v>
      </c>
      <c r="F325" t="s">
        <v>156</v>
      </c>
      <c r="G325" t="s">
        <v>4012</v>
      </c>
      <c r="H325" t="s">
        <v>3307</v>
      </c>
      <c r="I325" t="s">
        <v>4013</v>
      </c>
      <c r="J325" t="s">
        <v>274</v>
      </c>
      <c r="K325" t="s">
        <v>4014</v>
      </c>
      <c r="L325" t="s">
        <v>960</v>
      </c>
      <c r="M325" t="s">
        <v>4015</v>
      </c>
      <c r="N325" t="s">
        <v>303</v>
      </c>
      <c r="O325" t="s">
        <v>1273</v>
      </c>
      <c r="P325" t="s">
        <v>4016</v>
      </c>
      <c r="Q325" t="s">
        <v>329</v>
      </c>
      <c r="R325" t="s">
        <v>268</v>
      </c>
      <c r="S325" t="s">
        <v>268</v>
      </c>
      <c r="T325" t="s">
        <v>268</v>
      </c>
      <c r="U325" t="s">
        <v>268</v>
      </c>
      <c r="V325" t="s">
        <v>268</v>
      </c>
      <c r="W325" t="s">
        <v>3970</v>
      </c>
      <c r="X325" t="s">
        <v>1310</v>
      </c>
      <c r="Y325" t="s">
        <v>277</v>
      </c>
      <c r="Z325" t="s">
        <v>268</v>
      </c>
      <c r="AA325" t="s">
        <v>268</v>
      </c>
      <c r="AB325" t="s">
        <v>268</v>
      </c>
      <c r="AC325" t="s">
        <v>268</v>
      </c>
      <c r="AD325" t="s">
        <v>268</v>
      </c>
      <c r="AE325" t="s">
        <v>287</v>
      </c>
      <c r="AF325" t="s">
        <v>1811</v>
      </c>
      <c r="AG325" t="s">
        <v>875</v>
      </c>
      <c r="AH325" t="s">
        <v>1812</v>
      </c>
      <c r="AI325" t="s">
        <v>763</v>
      </c>
      <c r="AJ325" t="s">
        <v>268</v>
      </c>
      <c r="AK325" t="s">
        <v>354</v>
      </c>
      <c r="AL325" t="s">
        <v>268</v>
      </c>
      <c r="AM325" t="s">
        <v>355</v>
      </c>
      <c r="AN325" t="s">
        <v>268</v>
      </c>
      <c r="AO325" t="s">
        <v>268</v>
      </c>
      <c r="AP325" t="s">
        <v>268</v>
      </c>
      <c r="AQ325" t="s">
        <v>268</v>
      </c>
      <c r="AR325" t="s">
        <v>268</v>
      </c>
      <c r="AS325" t="s">
        <v>268</v>
      </c>
      <c r="AT325" t="s">
        <v>268</v>
      </c>
      <c r="AU325" t="s">
        <v>268</v>
      </c>
      <c r="AV325" t="s">
        <v>268</v>
      </c>
      <c r="AW325" t="s">
        <v>268</v>
      </c>
      <c r="AX325" t="s">
        <v>268</v>
      </c>
      <c r="AY325" t="s">
        <v>268</v>
      </c>
      <c r="AZ325" t="s">
        <v>268</v>
      </c>
      <c r="BA325" t="s">
        <v>268</v>
      </c>
      <c r="BB325" t="s">
        <v>268</v>
      </c>
      <c r="BC325" t="s">
        <v>268</v>
      </c>
      <c r="BD325" t="s">
        <v>268</v>
      </c>
      <c r="BE325" t="s">
        <v>268</v>
      </c>
      <c r="BF325" t="s">
        <v>268</v>
      </c>
      <c r="BG325" t="s">
        <v>268</v>
      </c>
      <c r="BH325" t="s">
        <v>268</v>
      </c>
      <c r="BI325" t="s">
        <v>268</v>
      </c>
      <c r="BJ325" t="s">
        <v>268</v>
      </c>
      <c r="BK325" t="s">
        <v>268</v>
      </c>
      <c r="BL325" t="s">
        <v>268</v>
      </c>
      <c r="BM325" t="s">
        <v>268</v>
      </c>
      <c r="BN325" t="s">
        <v>268</v>
      </c>
      <c r="BO325" t="s">
        <v>268</v>
      </c>
      <c r="BP325" t="s">
        <v>268</v>
      </c>
      <c r="BQ325" t="s">
        <v>268</v>
      </c>
      <c r="BR325" t="s">
        <v>268</v>
      </c>
      <c r="BS325" t="s">
        <v>268</v>
      </c>
      <c r="BT325" t="s">
        <v>268</v>
      </c>
      <c r="BU325" t="s">
        <v>268</v>
      </c>
      <c r="BV325" t="s">
        <v>268</v>
      </c>
      <c r="BW325" t="s">
        <v>268</v>
      </c>
      <c r="BX325" t="s">
        <v>268</v>
      </c>
      <c r="BY325">
        <v>27</v>
      </c>
      <c r="BZ325">
        <v>27</v>
      </c>
      <c r="CA325" t="s">
        <v>142</v>
      </c>
      <c r="CB325" s="356">
        <v>123</v>
      </c>
      <c r="CC325" t="s">
        <v>1817</v>
      </c>
      <c r="CD325" t="s">
        <v>268</v>
      </c>
      <c r="CE325" t="s">
        <v>268</v>
      </c>
      <c r="CF325" t="s">
        <v>268</v>
      </c>
      <c r="CG325" t="s">
        <v>268</v>
      </c>
      <c r="CH325" t="s">
        <v>268</v>
      </c>
      <c r="CI325" t="s">
        <v>268</v>
      </c>
      <c r="CJ325" t="s">
        <v>268</v>
      </c>
      <c r="CK325" t="s">
        <v>268</v>
      </c>
      <c r="CL325" t="s">
        <v>268</v>
      </c>
      <c r="CM325" t="s">
        <v>11224</v>
      </c>
      <c r="CN325">
        <v>17.11</v>
      </c>
      <c r="CO325" t="s">
        <v>268</v>
      </c>
      <c r="CP325">
        <v>17.11</v>
      </c>
      <c r="CQ325">
        <v>365</v>
      </c>
      <c r="CR325" t="s">
        <v>878</v>
      </c>
      <c r="CS325" t="s">
        <v>11225</v>
      </c>
      <c r="CT325" t="s">
        <v>11226</v>
      </c>
      <c r="CU325" t="s">
        <v>11227</v>
      </c>
      <c r="CV325" t="s">
        <v>268</v>
      </c>
      <c r="CW325" t="s">
        <v>268</v>
      </c>
      <c r="CX325" t="s">
        <v>268</v>
      </c>
      <c r="CY325" t="s">
        <v>268</v>
      </c>
      <c r="CZ325" t="s">
        <v>268</v>
      </c>
      <c r="DA325" t="s">
        <v>268</v>
      </c>
      <c r="DB325" s="429">
        <f t="shared" si="71"/>
        <v>0</v>
      </c>
      <c r="DC325" s="284">
        <f t="shared" si="72"/>
        <v>0</v>
      </c>
      <c r="DD325" s="284">
        <f t="shared" si="73"/>
        <v>0</v>
      </c>
      <c r="DE325" s="284">
        <f t="shared" si="74"/>
        <v>0</v>
      </c>
      <c r="DF325" s="295">
        <f t="shared" si="75"/>
        <v>27</v>
      </c>
      <c r="DG325" s="284">
        <f t="shared" si="76"/>
        <v>1</v>
      </c>
      <c r="DH325" s="284">
        <f t="shared" si="77"/>
        <v>0</v>
      </c>
      <c r="DI325" s="284">
        <f t="shared" si="78"/>
        <v>0</v>
      </c>
      <c r="DJ325" s="284">
        <f t="shared" si="79"/>
        <v>0</v>
      </c>
      <c r="DK325" s="295">
        <f t="shared" si="80"/>
        <v>0</v>
      </c>
      <c r="DL325" s="297" t="str">
        <f t="shared" si="81"/>
        <v>A dispo.</v>
      </c>
      <c r="DM325" s="430">
        <f>IFERROR(IF(CA325="D",IF(DL325="A dispo.",DF325*VLOOKUP('DATI INPUT'!$F$27,TARIFFE_UD,4,FALSE),DF325*VLOOKUP(DL325,TARIFFE_UD,4,FALSE)),DF325*VLOOKUP(CB325-100,TARIFFE_UND,4,FALSE)),0)</f>
        <v>17.114887584325256</v>
      </c>
      <c r="DN325" s="430">
        <f>IFERROR(IF(CA325="D",IF(DL325="A dispo.",DK325*VLOOKUP('DATI INPUT'!$F$27,TARIFFE_UD,5,FALSE),DK325*VLOOKUP(DL325,TARIFFE_UD,5,FALSE)),DK325*VLOOKUP(CB325-100,TARIFFE_UND,5,FALSE)),0)</f>
        <v>0</v>
      </c>
      <c r="DO325" s="431">
        <f t="shared" si="82"/>
        <v>4.8875843252567108E-3</v>
      </c>
      <c r="DP325" s="299">
        <f>IFERROR(IF(CA325="D",IF(DL325="A dispo.",DF325*VLOOKUP('DATI INPUT'!$F$27,TARIFFE_UD,2,FALSE),DF325*VLOOKUP(DL325,TARIFFE_UD,2,FALSE)),DF325*VLOOKUP(CB325-100,TARIFFE_UND,2,FALSE)),0)</f>
        <v>21.382660767137352</v>
      </c>
      <c r="DQ325" s="299">
        <f>IFERROR(IF(CA325="D",IF(DL325="A dispo.",DK325*VLOOKUP('DATI INPUT'!$F$27,TARIFFE_UD,3,FALSE),DK325*VLOOKUP(DL325,TARIFFE_UD,3,FALSE)),DK325*VLOOKUP(CB325-100,TARIFFE_UND,3,FALSE)),0)</f>
        <v>0</v>
      </c>
      <c r="DR325" s="299">
        <f t="shared" si="83"/>
        <v>21.382660767137352</v>
      </c>
    </row>
    <row r="326" spans="1:122" x14ac:dyDescent="0.25">
      <c r="A326" t="s">
        <v>4018</v>
      </c>
      <c r="B326" t="s">
        <v>1047</v>
      </c>
      <c r="C326" t="s">
        <v>4019</v>
      </c>
      <c r="D326" t="s">
        <v>4020</v>
      </c>
      <c r="E326" t="s">
        <v>268</v>
      </c>
      <c r="F326" t="s">
        <v>156</v>
      </c>
      <c r="G326" t="s">
        <v>4021</v>
      </c>
      <c r="H326" t="s">
        <v>4022</v>
      </c>
      <c r="I326" t="s">
        <v>1065</v>
      </c>
      <c r="J326" t="s">
        <v>156</v>
      </c>
      <c r="K326" t="s">
        <v>4023</v>
      </c>
      <c r="L326" t="s">
        <v>10456</v>
      </c>
      <c r="M326" t="s">
        <v>4025</v>
      </c>
      <c r="N326" t="s">
        <v>303</v>
      </c>
      <c r="O326" t="s">
        <v>1273</v>
      </c>
      <c r="P326" t="s">
        <v>4026</v>
      </c>
      <c r="Q326" t="s">
        <v>488</v>
      </c>
      <c r="R326" t="s">
        <v>268</v>
      </c>
      <c r="S326" t="s">
        <v>268</v>
      </c>
      <c r="T326" t="s">
        <v>268</v>
      </c>
      <c r="U326" t="s">
        <v>268</v>
      </c>
      <c r="V326" t="s">
        <v>268</v>
      </c>
      <c r="W326" t="s">
        <v>1829</v>
      </c>
      <c r="X326" t="s">
        <v>1830</v>
      </c>
      <c r="Y326" t="s">
        <v>315</v>
      </c>
      <c r="Z326" t="s">
        <v>268</v>
      </c>
      <c r="AA326" t="s">
        <v>268</v>
      </c>
      <c r="AB326" t="s">
        <v>268</v>
      </c>
      <c r="AC326" t="s">
        <v>268</v>
      </c>
      <c r="AD326" t="s">
        <v>268</v>
      </c>
      <c r="AE326" t="s">
        <v>287</v>
      </c>
      <c r="AF326" t="s">
        <v>1811</v>
      </c>
      <c r="AG326" t="s">
        <v>875</v>
      </c>
      <c r="AH326" t="s">
        <v>1831</v>
      </c>
      <c r="AI326" t="s">
        <v>2552</v>
      </c>
      <c r="AJ326" t="s">
        <v>268</v>
      </c>
      <c r="AK326" t="s">
        <v>410</v>
      </c>
      <c r="AL326" t="s">
        <v>268</v>
      </c>
      <c r="AM326" t="s">
        <v>355</v>
      </c>
      <c r="AN326" t="s">
        <v>268</v>
      </c>
      <c r="AO326" t="s">
        <v>268</v>
      </c>
      <c r="AP326" t="s">
        <v>268</v>
      </c>
      <c r="AQ326" t="s">
        <v>268</v>
      </c>
      <c r="AR326" t="s">
        <v>268</v>
      </c>
      <c r="AS326" t="s">
        <v>268</v>
      </c>
      <c r="AT326" t="s">
        <v>268</v>
      </c>
      <c r="AU326" t="s">
        <v>268</v>
      </c>
      <c r="AV326" t="s">
        <v>268</v>
      </c>
      <c r="AW326" t="s">
        <v>268</v>
      </c>
      <c r="AX326" t="s">
        <v>268</v>
      </c>
      <c r="AY326" t="s">
        <v>268</v>
      </c>
      <c r="AZ326" t="s">
        <v>268</v>
      </c>
      <c r="BA326" t="s">
        <v>268</v>
      </c>
      <c r="BB326" t="s">
        <v>268</v>
      </c>
      <c r="BC326" t="s">
        <v>268</v>
      </c>
      <c r="BD326" t="s">
        <v>268</v>
      </c>
      <c r="BE326" t="s">
        <v>268</v>
      </c>
      <c r="BF326" t="s">
        <v>268</v>
      </c>
      <c r="BG326" t="s">
        <v>268</v>
      </c>
      <c r="BH326" t="s">
        <v>268</v>
      </c>
      <c r="BI326" t="s">
        <v>268</v>
      </c>
      <c r="BJ326" t="s">
        <v>268</v>
      </c>
      <c r="BK326" t="s">
        <v>268</v>
      </c>
      <c r="BL326" t="s">
        <v>268</v>
      </c>
      <c r="BM326" t="s">
        <v>268</v>
      </c>
      <c r="BN326" t="s">
        <v>268</v>
      </c>
      <c r="BO326" t="s">
        <v>268</v>
      </c>
      <c r="BP326" t="s">
        <v>268</v>
      </c>
      <c r="BQ326" t="s">
        <v>268</v>
      </c>
      <c r="BR326" t="s">
        <v>268</v>
      </c>
      <c r="BS326" t="s">
        <v>268</v>
      </c>
      <c r="BT326" t="s">
        <v>268</v>
      </c>
      <c r="BU326" t="s">
        <v>268</v>
      </c>
      <c r="BV326" t="s">
        <v>268</v>
      </c>
      <c r="BW326" t="s">
        <v>268</v>
      </c>
      <c r="BX326" t="s">
        <v>268</v>
      </c>
      <c r="BY326">
        <v>31.3</v>
      </c>
      <c r="BZ326">
        <v>31.3</v>
      </c>
      <c r="CA326" t="s">
        <v>142</v>
      </c>
      <c r="CB326" s="356">
        <v>122</v>
      </c>
      <c r="CC326" t="s">
        <v>876</v>
      </c>
      <c r="CD326" t="s">
        <v>268</v>
      </c>
      <c r="CE326" t="s">
        <v>268</v>
      </c>
      <c r="CF326" t="s">
        <v>268</v>
      </c>
      <c r="CG326" t="s">
        <v>268</v>
      </c>
      <c r="CH326" t="s">
        <v>268</v>
      </c>
      <c r="CI326" t="s">
        <v>268</v>
      </c>
      <c r="CJ326" t="s">
        <v>268</v>
      </c>
      <c r="CK326" t="s">
        <v>268</v>
      </c>
      <c r="CL326" t="s">
        <v>268</v>
      </c>
      <c r="CM326" t="s">
        <v>11224</v>
      </c>
      <c r="CN326">
        <v>87.24</v>
      </c>
      <c r="CO326" t="s">
        <v>268</v>
      </c>
      <c r="CP326">
        <v>87.24</v>
      </c>
      <c r="CQ326">
        <v>365</v>
      </c>
      <c r="CR326" t="s">
        <v>878</v>
      </c>
      <c r="CS326" t="s">
        <v>11225</v>
      </c>
      <c r="CT326" t="s">
        <v>11226</v>
      </c>
      <c r="CU326" t="s">
        <v>11227</v>
      </c>
      <c r="CV326" t="s">
        <v>268</v>
      </c>
      <c r="CW326" t="s">
        <v>268</v>
      </c>
      <c r="CX326" t="s">
        <v>268</v>
      </c>
      <c r="CY326" t="s">
        <v>268</v>
      </c>
      <c r="CZ326" t="s">
        <v>268</v>
      </c>
      <c r="DA326" t="s">
        <v>268</v>
      </c>
      <c r="DB326" s="429">
        <f t="shared" si="71"/>
        <v>0</v>
      </c>
      <c r="DC326" s="284">
        <f t="shared" si="72"/>
        <v>0</v>
      </c>
      <c r="DD326" s="284">
        <f t="shared" si="73"/>
        <v>0</v>
      </c>
      <c r="DE326" s="284">
        <f t="shared" si="74"/>
        <v>0</v>
      </c>
      <c r="DF326" s="295">
        <f t="shared" si="75"/>
        <v>31.3</v>
      </c>
      <c r="DG326" s="284">
        <f t="shared" si="76"/>
        <v>0</v>
      </c>
      <c r="DH326" s="284">
        <f t="shared" si="77"/>
        <v>0</v>
      </c>
      <c r="DI326" s="284">
        <f t="shared" si="78"/>
        <v>0</v>
      </c>
      <c r="DJ326" s="284">
        <f t="shared" si="79"/>
        <v>0</v>
      </c>
      <c r="DK326" s="295">
        <f t="shared" si="80"/>
        <v>1</v>
      </c>
      <c r="DL326" s="297" t="str">
        <f t="shared" si="81"/>
        <v>A dispo.</v>
      </c>
      <c r="DM326" s="430">
        <f>IFERROR(IF(CA326="D",IF(DL326="A dispo.",DF326*VLOOKUP('DATI INPUT'!$F$27,TARIFFE_UD,4,FALSE),DF326*VLOOKUP(DL326,TARIFFE_UD,4,FALSE)),DF326*VLOOKUP(CB326-100,TARIFFE_UND,4,FALSE)),0)</f>
        <v>19.84059190331039</v>
      </c>
      <c r="DN326" s="430">
        <f>IFERROR(IF(CA326="D",IF(DL326="A dispo.",DK326*VLOOKUP('DATI INPUT'!$F$27,TARIFFE_UD,5,FALSE),DK326*VLOOKUP(DL326,TARIFFE_UD,5,FALSE)),DK326*VLOOKUP(CB326-100,TARIFFE_UND,5,FALSE)),0)</f>
        <v>67.397800635548478</v>
      </c>
      <c r="DO326" s="431">
        <f t="shared" si="82"/>
        <v>-1.6074611411198703E-3</v>
      </c>
      <c r="DP326" s="299">
        <f>IFERROR(IF(CA326="D",IF(DL326="A dispo.",DF326*VLOOKUP('DATI INPUT'!$F$27,TARIFFE_UD,2,FALSE),DF326*VLOOKUP(DL326,TARIFFE_UD,2,FALSE)),DF326*VLOOKUP(CB326-100,TARIFFE_UND,2,FALSE)),0)</f>
        <v>24.788047481903671</v>
      </c>
      <c r="DQ326" s="299">
        <f>IFERROR(IF(CA326="D",IF(DL326="A dispo.",DK326*VLOOKUP('DATI INPUT'!$F$27,TARIFFE_UD,3,FALSE),DK326*VLOOKUP(DL326,TARIFFE_UD,3,FALSE)),DK326*VLOOKUP(CB326-100,TARIFFE_UND,3,FALSE)),0)</f>
        <v>60.367780403072892</v>
      </c>
      <c r="DR326" s="299">
        <f t="shared" si="83"/>
        <v>85.15582788497656</v>
      </c>
    </row>
    <row r="327" spans="1:122" x14ac:dyDescent="0.25">
      <c r="A327" t="s">
        <v>4027</v>
      </c>
      <c r="B327" t="s">
        <v>1047</v>
      </c>
      <c r="C327" t="s">
        <v>4028</v>
      </c>
      <c r="D327" t="s">
        <v>4020</v>
      </c>
      <c r="E327" t="s">
        <v>268</v>
      </c>
      <c r="F327" t="s">
        <v>156</v>
      </c>
      <c r="G327" t="s">
        <v>4021</v>
      </c>
      <c r="H327" t="s">
        <v>4022</v>
      </c>
      <c r="I327" t="s">
        <v>1065</v>
      </c>
      <c r="J327" t="s">
        <v>156</v>
      </c>
      <c r="K327" t="s">
        <v>4023</v>
      </c>
      <c r="L327" t="s">
        <v>10456</v>
      </c>
      <c r="M327" t="s">
        <v>4025</v>
      </c>
      <c r="N327" t="s">
        <v>303</v>
      </c>
      <c r="O327" t="s">
        <v>1273</v>
      </c>
      <c r="P327" t="s">
        <v>4026</v>
      </c>
      <c r="Q327" t="s">
        <v>488</v>
      </c>
      <c r="R327" t="s">
        <v>268</v>
      </c>
      <c r="S327" t="s">
        <v>268</v>
      </c>
      <c r="T327" t="s">
        <v>268</v>
      </c>
      <c r="U327" t="s">
        <v>268</v>
      </c>
      <c r="V327" t="s">
        <v>268</v>
      </c>
      <c r="W327" t="s">
        <v>1829</v>
      </c>
      <c r="X327" t="s">
        <v>1830</v>
      </c>
      <c r="Y327" t="s">
        <v>315</v>
      </c>
      <c r="Z327" t="s">
        <v>268</v>
      </c>
      <c r="AA327" t="s">
        <v>268</v>
      </c>
      <c r="AB327" t="s">
        <v>268</v>
      </c>
      <c r="AC327" t="s">
        <v>268</v>
      </c>
      <c r="AD327" t="s">
        <v>268</v>
      </c>
      <c r="AE327" t="s">
        <v>287</v>
      </c>
      <c r="AF327" t="s">
        <v>1811</v>
      </c>
      <c r="AG327" t="s">
        <v>875</v>
      </c>
      <c r="AH327" t="s">
        <v>1831</v>
      </c>
      <c r="AI327" t="s">
        <v>1011</v>
      </c>
      <c r="AJ327" t="s">
        <v>268</v>
      </c>
      <c r="AK327" t="s">
        <v>354</v>
      </c>
      <c r="AL327" t="s">
        <v>268</v>
      </c>
      <c r="AM327" t="s">
        <v>353</v>
      </c>
      <c r="AN327" t="s">
        <v>268</v>
      </c>
      <c r="AO327" t="s">
        <v>268</v>
      </c>
      <c r="AP327" t="s">
        <v>268</v>
      </c>
      <c r="AQ327" t="s">
        <v>268</v>
      </c>
      <c r="AR327" t="s">
        <v>268</v>
      </c>
      <c r="AS327" t="s">
        <v>268</v>
      </c>
      <c r="AT327" t="s">
        <v>268</v>
      </c>
      <c r="AU327" t="s">
        <v>268</v>
      </c>
      <c r="AV327" t="s">
        <v>268</v>
      </c>
      <c r="AW327" t="s">
        <v>268</v>
      </c>
      <c r="AX327" t="s">
        <v>268</v>
      </c>
      <c r="AY327" t="s">
        <v>268</v>
      </c>
      <c r="AZ327" t="s">
        <v>268</v>
      </c>
      <c r="BA327" t="s">
        <v>268</v>
      </c>
      <c r="BB327" t="s">
        <v>268</v>
      </c>
      <c r="BC327" t="s">
        <v>268</v>
      </c>
      <c r="BD327" t="s">
        <v>268</v>
      </c>
      <c r="BE327" t="s">
        <v>268</v>
      </c>
      <c r="BF327" t="s">
        <v>268</v>
      </c>
      <c r="BG327" t="s">
        <v>268</v>
      </c>
      <c r="BH327" t="s">
        <v>268</v>
      </c>
      <c r="BI327" t="s">
        <v>268</v>
      </c>
      <c r="BJ327" t="s">
        <v>268</v>
      </c>
      <c r="BK327" t="s">
        <v>268</v>
      </c>
      <c r="BL327" t="s">
        <v>268</v>
      </c>
      <c r="BM327" t="s">
        <v>268</v>
      </c>
      <c r="BN327" t="s">
        <v>268</v>
      </c>
      <c r="BO327" t="s">
        <v>268</v>
      </c>
      <c r="BP327" t="s">
        <v>268</v>
      </c>
      <c r="BQ327" t="s">
        <v>268</v>
      </c>
      <c r="BR327" t="s">
        <v>268</v>
      </c>
      <c r="BS327" t="s">
        <v>268</v>
      </c>
      <c r="BT327" t="s">
        <v>268</v>
      </c>
      <c r="BU327" t="s">
        <v>268</v>
      </c>
      <c r="BV327" t="s">
        <v>268</v>
      </c>
      <c r="BW327" t="s">
        <v>268</v>
      </c>
      <c r="BX327" t="s">
        <v>268</v>
      </c>
      <c r="BY327">
        <v>14</v>
      </c>
      <c r="BZ327">
        <v>14</v>
      </c>
      <c r="CA327" t="s">
        <v>142</v>
      </c>
      <c r="CB327" s="356">
        <v>123</v>
      </c>
      <c r="CC327" t="s">
        <v>1817</v>
      </c>
      <c r="CD327" t="s">
        <v>268</v>
      </c>
      <c r="CE327" t="s">
        <v>268</v>
      </c>
      <c r="CF327" t="s">
        <v>268</v>
      </c>
      <c r="CG327" t="s">
        <v>268</v>
      </c>
      <c r="CH327" t="s">
        <v>268</v>
      </c>
      <c r="CI327" t="s">
        <v>268</v>
      </c>
      <c r="CJ327" t="s">
        <v>268</v>
      </c>
      <c r="CK327" t="s">
        <v>268</v>
      </c>
      <c r="CL327" t="s">
        <v>268</v>
      </c>
      <c r="CM327" t="s">
        <v>11224</v>
      </c>
      <c r="CN327">
        <v>8.8699999999999992</v>
      </c>
      <c r="CO327" t="s">
        <v>268</v>
      </c>
      <c r="CP327">
        <v>8.8699999999999992</v>
      </c>
      <c r="CQ327">
        <v>365</v>
      </c>
      <c r="CR327" t="s">
        <v>878</v>
      </c>
      <c r="CS327" t="s">
        <v>11225</v>
      </c>
      <c r="CT327" t="s">
        <v>11226</v>
      </c>
      <c r="CU327" t="s">
        <v>11227</v>
      </c>
      <c r="CV327" t="s">
        <v>268</v>
      </c>
      <c r="CW327" t="s">
        <v>268</v>
      </c>
      <c r="CX327" t="s">
        <v>268</v>
      </c>
      <c r="CY327" t="s">
        <v>268</v>
      </c>
      <c r="CZ327" t="s">
        <v>268</v>
      </c>
      <c r="DA327" t="s">
        <v>268</v>
      </c>
      <c r="DB327" s="429">
        <f t="shared" si="71"/>
        <v>0</v>
      </c>
      <c r="DC327" s="284">
        <f t="shared" si="72"/>
        <v>0</v>
      </c>
      <c r="DD327" s="284">
        <f t="shared" si="73"/>
        <v>0</v>
      </c>
      <c r="DE327" s="284">
        <f t="shared" si="74"/>
        <v>0</v>
      </c>
      <c r="DF327" s="295">
        <f t="shared" si="75"/>
        <v>14</v>
      </c>
      <c r="DG327" s="284">
        <f t="shared" si="76"/>
        <v>1</v>
      </c>
      <c r="DH327" s="284">
        <f t="shared" si="77"/>
        <v>0</v>
      </c>
      <c r="DI327" s="284">
        <f t="shared" si="78"/>
        <v>0</v>
      </c>
      <c r="DJ327" s="284">
        <f t="shared" si="79"/>
        <v>0</v>
      </c>
      <c r="DK327" s="295">
        <f t="shared" si="80"/>
        <v>0</v>
      </c>
      <c r="DL327" s="297" t="str">
        <f t="shared" si="81"/>
        <v>A dispo.</v>
      </c>
      <c r="DM327" s="430">
        <f>IFERROR(IF(CA327="D",IF(DL327="A dispo.",DF327*VLOOKUP('DATI INPUT'!$F$27,TARIFFE_UD,4,FALSE),DF327*VLOOKUP(DL327,TARIFFE_UD,4,FALSE)),DF327*VLOOKUP(CB327-100,TARIFFE_UND,4,FALSE)),0)</f>
        <v>8.8743861548353173</v>
      </c>
      <c r="DN327" s="430">
        <f>IFERROR(IF(CA327="D",IF(DL327="A dispo.",DK327*VLOOKUP('DATI INPUT'!$F$27,TARIFFE_UD,5,FALSE),DK327*VLOOKUP(DL327,TARIFFE_UD,5,FALSE)),DK327*VLOOKUP(CB327-100,TARIFFE_UND,5,FALSE)),0)</f>
        <v>0</v>
      </c>
      <c r="DO327" s="431">
        <f t="shared" si="82"/>
        <v>4.3861548353181234E-3</v>
      </c>
      <c r="DP327" s="299">
        <f>IFERROR(IF(CA327="D",IF(DL327="A dispo.",DF327*VLOOKUP('DATI INPUT'!$F$27,TARIFFE_UD,2,FALSE),DF327*VLOOKUP(DL327,TARIFFE_UD,2,FALSE)),DF327*VLOOKUP(CB327-100,TARIFFE_UND,2,FALSE)),0)</f>
        <v>11.087305582960109</v>
      </c>
      <c r="DQ327" s="299">
        <f>IFERROR(IF(CA327="D",IF(DL327="A dispo.",DK327*VLOOKUP('DATI INPUT'!$F$27,TARIFFE_UD,3,FALSE),DK327*VLOOKUP(DL327,TARIFFE_UD,3,FALSE)),DK327*VLOOKUP(CB327-100,TARIFFE_UND,3,FALSE)),0)</f>
        <v>0</v>
      </c>
      <c r="DR327" s="299">
        <f t="shared" si="83"/>
        <v>11.087305582960109</v>
      </c>
    </row>
    <row r="328" spans="1:122" x14ac:dyDescent="0.25">
      <c r="A328" t="s">
        <v>4029</v>
      </c>
      <c r="B328" t="s">
        <v>1047</v>
      </c>
      <c r="C328" t="s">
        <v>4030</v>
      </c>
      <c r="D328" t="s">
        <v>4020</v>
      </c>
      <c r="E328" t="s">
        <v>268</v>
      </c>
      <c r="F328" t="s">
        <v>156</v>
      </c>
      <c r="G328" t="s">
        <v>4021</v>
      </c>
      <c r="H328" t="s">
        <v>4022</v>
      </c>
      <c r="I328" t="s">
        <v>1065</v>
      </c>
      <c r="J328" t="s">
        <v>156</v>
      </c>
      <c r="K328" t="s">
        <v>4023</v>
      </c>
      <c r="L328" t="s">
        <v>10456</v>
      </c>
      <c r="M328" t="s">
        <v>4025</v>
      </c>
      <c r="N328" t="s">
        <v>303</v>
      </c>
      <c r="O328" t="s">
        <v>1273</v>
      </c>
      <c r="P328" t="s">
        <v>4026</v>
      </c>
      <c r="Q328" t="s">
        <v>488</v>
      </c>
      <c r="R328" t="s">
        <v>268</v>
      </c>
      <c r="S328" t="s">
        <v>268</v>
      </c>
      <c r="T328" t="s">
        <v>268</v>
      </c>
      <c r="U328" t="s">
        <v>268</v>
      </c>
      <c r="V328" t="s">
        <v>268</v>
      </c>
      <c r="W328" t="s">
        <v>1829</v>
      </c>
      <c r="X328" t="s">
        <v>1830</v>
      </c>
      <c r="Y328" t="s">
        <v>315</v>
      </c>
      <c r="Z328" t="s">
        <v>268</v>
      </c>
      <c r="AA328" t="s">
        <v>268</v>
      </c>
      <c r="AB328" t="s">
        <v>268</v>
      </c>
      <c r="AC328" t="s">
        <v>268</v>
      </c>
      <c r="AD328" t="s">
        <v>268</v>
      </c>
      <c r="AE328" t="s">
        <v>287</v>
      </c>
      <c r="AF328" t="s">
        <v>1811</v>
      </c>
      <c r="AG328" t="s">
        <v>875</v>
      </c>
      <c r="AH328" t="s">
        <v>1831</v>
      </c>
      <c r="AI328" t="s">
        <v>1011</v>
      </c>
      <c r="AJ328" t="s">
        <v>268</v>
      </c>
      <c r="AK328" t="s">
        <v>354</v>
      </c>
      <c r="AL328" t="s">
        <v>268</v>
      </c>
      <c r="AM328" t="s">
        <v>353</v>
      </c>
      <c r="AN328" t="s">
        <v>268</v>
      </c>
      <c r="AO328" t="s">
        <v>268</v>
      </c>
      <c r="AP328" t="s">
        <v>268</v>
      </c>
      <c r="AQ328" t="s">
        <v>268</v>
      </c>
      <c r="AR328" t="s">
        <v>268</v>
      </c>
      <c r="AS328" t="s">
        <v>268</v>
      </c>
      <c r="AT328" t="s">
        <v>268</v>
      </c>
      <c r="AU328" t="s">
        <v>268</v>
      </c>
      <c r="AV328" t="s">
        <v>268</v>
      </c>
      <c r="AW328" t="s">
        <v>268</v>
      </c>
      <c r="AX328" t="s">
        <v>268</v>
      </c>
      <c r="AY328" t="s">
        <v>268</v>
      </c>
      <c r="AZ328" t="s">
        <v>268</v>
      </c>
      <c r="BA328" t="s">
        <v>268</v>
      </c>
      <c r="BB328" t="s">
        <v>268</v>
      </c>
      <c r="BC328" t="s">
        <v>268</v>
      </c>
      <c r="BD328" t="s">
        <v>268</v>
      </c>
      <c r="BE328" t="s">
        <v>268</v>
      </c>
      <c r="BF328" t="s">
        <v>268</v>
      </c>
      <c r="BG328" t="s">
        <v>268</v>
      </c>
      <c r="BH328" t="s">
        <v>268</v>
      </c>
      <c r="BI328" t="s">
        <v>268</v>
      </c>
      <c r="BJ328" t="s">
        <v>268</v>
      </c>
      <c r="BK328" t="s">
        <v>268</v>
      </c>
      <c r="BL328" t="s">
        <v>268</v>
      </c>
      <c r="BM328" t="s">
        <v>268</v>
      </c>
      <c r="BN328" t="s">
        <v>268</v>
      </c>
      <c r="BO328" t="s">
        <v>268</v>
      </c>
      <c r="BP328" t="s">
        <v>268</v>
      </c>
      <c r="BQ328" t="s">
        <v>268</v>
      </c>
      <c r="BR328" t="s">
        <v>268</v>
      </c>
      <c r="BS328" t="s">
        <v>268</v>
      </c>
      <c r="BT328" t="s">
        <v>268</v>
      </c>
      <c r="BU328" t="s">
        <v>268</v>
      </c>
      <c r="BV328" t="s">
        <v>268</v>
      </c>
      <c r="BW328" t="s">
        <v>268</v>
      </c>
      <c r="BX328" t="s">
        <v>268</v>
      </c>
      <c r="BY328">
        <v>2</v>
      </c>
      <c r="BZ328">
        <v>2</v>
      </c>
      <c r="CA328" t="s">
        <v>142</v>
      </c>
      <c r="CB328" s="356">
        <v>123</v>
      </c>
      <c r="CC328" t="s">
        <v>1817</v>
      </c>
      <c r="CD328" t="s">
        <v>268</v>
      </c>
      <c r="CE328" t="s">
        <v>268</v>
      </c>
      <c r="CF328" t="s">
        <v>268</v>
      </c>
      <c r="CG328" t="s">
        <v>268</v>
      </c>
      <c r="CH328" t="s">
        <v>268</v>
      </c>
      <c r="CI328" t="s">
        <v>268</v>
      </c>
      <c r="CJ328" t="s">
        <v>268</v>
      </c>
      <c r="CK328" t="s">
        <v>268</v>
      </c>
      <c r="CL328" t="s">
        <v>268</v>
      </c>
      <c r="CM328" t="s">
        <v>11224</v>
      </c>
      <c r="CN328">
        <v>1.27</v>
      </c>
      <c r="CO328" t="s">
        <v>268</v>
      </c>
      <c r="CP328">
        <v>1.27</v>
      </c>
      <c r="CQ328">
        <v>365</v>
      </c>
      <c r="CR328" t="s">
        <v>878</v>
      </c>
      <c r="CS328" t="s">
        <v>11225</v>
      </c>
      <c r="CT328" t="s">
        <v>11226</v>
      </c>
      <c r="CU328" t="s">
        <v>11227</v>
      </c>
      <c r="CV328" t="s">
        <v>268</v>
      </c>
      <c r="CW328" t="s">
        <v>268</v>
      </c>
      <c r="CX328" t="s">
        <v>268</v>
      </c>
      <c r="CY328" t="s">
        <v>268</v>
      </c>
      <c r="CZ328" t="s">
        <v>268</v>
      </c>
      <c r="DA328" t="s">
        <v>268</v>
      </c>
      <c r="DB328" s="429">
        <f t="shared" si="71"/>
        <v>0</v>
      </c>
      <c r="DC328" s="284">
        <f t="shared" si="72"/>
        <v>0</v>
      </c>
      <c r="DD328" s="284">
        <f t="shared" si="73"/>
        <v>0</v>
      </c>
      <c r="DE328" s="284">
        <f t="shared" si="74"/>
        <v>0</v>
      </c>
      <c r="DF328" s="295">
        <f t="shared" si="75"/>
        <v>2</v>
      </c>
      <c r="DG328" s="284">
        <f t="shared" si="76"/>
        <v>1</v>
      </c>
      <c r="DH328" s="284">
        <f t="shared" si="77"/>
        <v>0</v>
      </c>
      <c r="DI328" s="284">
        <f t="shared" si="78"/>
        <v>0</v>
      </c>
      <c r="DJ328" s="284">
        <f t="shared" si="79"/>
        <v>0</v>
      </c>
      <c r="DK328" s="295">
        <f t="shared" si="80"/>
        <v>0</v>
      </c>
      <c r="DL328" s="297" t="str">
        <f t="shared" si="81"/>
        <v>A dispo.</v>
      </c>
      <c r="DM328" s="430">
        <f>IFERROR(IF(CA328="D",IF(DL328="A dispo.",DF328*VLOOKUP('DATI INPUT'!$F$27,TARIFFE_UD,4,FALSE),DF328*VLOOKUP(DL328,TARIFFE_UD,4,FALSE)),DF328*VLOOKUP(CB328-100,TARIFFE_UND,4,FALSE)),0)</f>
        <v>1.2677694506907597</v>
      </c>
      <c r="DN328" s="430">
        <f>IFERROR(IF(CA328="D",IF(DL328="A dispo.",DK328*VLOOKUP('DATI INPUT'!$F$27,TARIFFE_UD,5,FALSE),DK328*VLOOKUP(DL328,TARIFFE_UD,5,FALSE)),DK328*VLOOKUP(CB328-100,TARIFFE_UND,5,FALSE)),0)</f>
        <v>0</v>
      </c>
      <c r="DO328" s="431">
        <f t="shared" si="82"/>
        <v>-2.2305493092402706E-3</v>
      </c>
      <c r="DP328" s="299">
        <f>IFERROR(IF(CA328="D",IF(DL328="A dispo.",DF328*VLOOKUP('DATI INPUT'!$F$27,TARIFFE_UD,2,FALSE),DF328*VLOOKUP(DL328,TARIFFE_UD,2,FALSE)),DF328*VLOOKUP(CB328-100,TARIFFE_UND,2,FALSE)),0)</f>
        <v>1.5839007975657298</v>
      </c>
      <c r="DQ328" s="299">
        <f>IFERROR(IF(CA328="D",IF(DL328="A dispo.",DK328*VLOOKUP('DATI INPUT'!$F$27,TARIFFE_UD,3,FALSE),DK328*VLOOKUP(DL328,TARIFFE_UD,3,FALSE)),DK328*VLOOKUP(CB328-100,TARIFFE_UND,3,FALSE)),0)</f>
        <v>0</v>
      </c>
      <c r="DR328" s="299">
        <f t="shared" si="83"/>
        <v>1.5839007975657298</v>
      </c>
    </row>
    <row r="329" spans="1:122" x14ac:dyDescent="0.25">
      <c r="A329" t="s">
        <v>4031</v>
      </c>
      <c r="B329" t="s">
        <v>1048</v>
      </c>
      <c r="C329" t="s">
        <v>4032</v>
      </c>
      <c r="D329" t="s">
        <v>4033</v>
      </c>
      <c r="E329" t="s">
        <v>268</v>
      </c>
      <c r="F329" t="s">
        <v>156</v>
      </c>
      <c r="G329" t="s">
        <v>4034</v>
      </c>
      <c r="H329" t="s">
        <v>3307</v>
      </c>
      <c r="I329" t="s">
        <v>2568</v>
      </c>
      <c r="J329" t="s">
        <v>274</v>
      </c>
      <c r="K329" t="s">
        <v>4035</v>
      </c>
      <c r="L329" t="s">
        <v>960</v>
      </c>
      <c r="M329" t="s">
        <v>4036</v>
      </c>
      <c r="N329" t="s">
        <v>984</v>
      </c>
      <c r="O329" t="s">
        <v>873</v>
      </c>
      <c r="P329" t="s">
        <v>3006</v>
      </c>
      <c r="Q329" t="s">
        <v>346</v>
      </c>
      <c r="R329" t="s">
        <v>268</v>
      </c>
      <c r="S329" t="s">
        <v>268</v>
      </c>
      <c r="T329" t="s">
        <v>268</v>
      </c>
      <c r="U329" t="s">
        <v>268</v>
      </c>
      <c r="V329" t="s">
        <v>268</v>
      </c>
      <c r="W329" t="s">
        <v>4036</v>
      </c>
      <c r="X329" t="s">
        <v>3006</v>
      </c>
      <c r="Y329" t="s">
        <v>346</v>
      </c>
      <c r="Z329" t="s">
        <v>268</v>
      </c>
      <c r="AA329" t="s">
        <v>268</v>
      </c>
      <c r="AB329" t="s">
        <v>268</v>
      </c>
      <c r="AC329" t="s">
        <v>268</v>
      </c>
      <c r="AD329" t="s">
        <v>268</v>
      </c>
      <c r="AE329" t="s">
        <v>287</v>
      </c>
      <c r="AF329" t="s">
        <v>1811</v>
      </c>
      <c r="AG329" t="s">
        <v>875</v>
      </c>
      <c r="AH329" t="s">
        <v>1848</v>
      </c>
      <c r="AI329" t="s">
        <v>889</v>
      </c>
      <c r="AJ329" t="s">
        <v>268</v>
      </c>
      <c r="AK329" t="s">
        <v>395</v>
      </c>
      <c r="AL329" t="s">
        <v>268</v>
      </c>
      <c r="AM329" t="s">
        <v>405</v>
      </c>
      <c r="AN329" t="s">
        <v>268</v>
      </c>
      <c r="AO329" t="s">
        <v>268</v>
      </c>
      <c r="AP329" t="s">
        <v>268</v>
      </c>
      <c r="AQ329" t="s">
        <v>268</v>
      </c>
      <c r="AR329" t="s">
        <v>268</v>
      </c>
      <c r="AS329" t="s">
        <v>268</v>
      </c>
      <c r="AT329" t="s">
        <v>268</v>
      </c>
      <c r="AU329" t="s">
        <v>268</v>
      </c>
      <c r="AV329" t="s">
        <v>268</v>
      </c>
      <c r="AW329" t="s">
        <v>268</v>
      </c>
      <c r="AX329" t="s">
        <v>268</v>
      </c>
      <c r="AY329" t="s">
        <v>268</v>
      </c>
      <c r="AZ329" t="s">
        <v>268</v>
      </c>
      <c r="BA329" t="s">
        <v>268</v>
      </c>
      <c r="BB329" t="s">
        <v>268</v>
      </c>
      <c r="BC329" t="s">
        <v>268</v>
      </c>
      <c r="BD329" t="s">
        <v>268</v>
      </c>
      <c r="BE329" t="s">
        <v>268</v>
      </c>
      <c r="BF329" t="s">
        <v>268</v>
      </c>
      <c r="BG329" t="s">
        <v>268</v>
      </c>
      <c r="BH329" t="s">
        <v>268</v>
      </c>
      <c r="BI329" t="s">
        <v>268</v>
      </c>
      <c r="BJ329" t="s">
        <v>268</v>
      </c>
      <c r="BK329" t="s">
        <v>268</v>
      </c>
      <c r="BL329" t="s">
        <v>268</v>
      </c>
      <c r="BM329" t="s">
        <v>268</v>
      </c>
      <c r="BN329" t="s">
        <v>268</v>
      </c>
      <c r="BO329" t="s">
        <v>268</v>
      </c>
      <c r="BP329" t="s">
        <v>268</v>
      </c>
      <c r="BQ329" t="s">
        <v>268</v>
      </c>
      <c r="BR329" t="s">
        <v>268</v>
      </c>
      <c r="BS329" t="s">
        <v>268</v>
      </c>
      <c r="BT329" t="s">
        <v>268</v>
      </c>
      <c r="BU329" t="s">
        <v>268</v>
      </c>
      <c r="BV329" t="s">
        <v>268</v>
      </c>
      <c r="BW329" t="s">
        <v>268</v>
      </c>
      <c r="BX329" t="s">
        <v>268</v>
      </c>
      <c r="BY329">
        <v>90</v>
      </c>
      <c r="BZ329">
        <v>90</v>
      </c>
      <c r="CA329" t="s">
        <v>142</v>
      </c>
      <c r="CB329" s="356">
        <v>122</v>
      </c>
      <c r="CC329" t="s">
        <v>876</v>
      </c>
      <c r="CD329" t="s">
        <v>268</v>
      </c>
      <c r="CE329" t="s">
        <v>268</v>
      </c>
      <c r="CF329" s="356">
        <v>1</v>
      </c>
      <c r="CG329" t="s">
        <v>268</v>
      </c>
      <c r="CH329" t="s">
        <v>268</v>
      </c>
      <c r="CI329" t="s">
        <v>268</v>
      </c>
      <c r="CJ329" t="s">
        <v>268</v>
      </c>
      <c r="CK329" t="s">
        <v>268</v>
      </c>
      <c r="CL329" t="s">
        <v>268</v>
      </c>
      <c r="CM329" t="s">
        <v>11224</v>
      </c>
      <c r="CN329">
        <v>61.3</v>
      </c>
      <c r="CO329" t="s">
        <v>268</v>
      </c>
      <c r="CP329">
        <v>61.3</v>
      </c>
      <c r="CQ329">
        <v>365</v>
      </c>
      <c r="CR329" t="s">
        <v>878</v>
      </c>
      <c r="CS329" t="s">
        <v>11225</v>
      </c>
      <c r="CT329" t="s">
        <v>11226</v>
      </c>
      <c r="CU329" t="s">
        <v>11227</v>
      </c>
      <c r="CV329" t="s">
        <v>268</v>
      </c>
      <c r="CW329" t="s">
        <v>268</v>
      </c>
      <c r="CX329" t="s">
        <v>268</v>
      </c>
      <c r="CY329" t="s">
        <v>268</v>
      </c>
      <c r="CZ329" t="s">
        <v>268</v>
      </c>
      <c r="DA329" t="s">
        <v>268</v>
      </c>
      <c r="DB329" s="429">
        <f t="shared" si="71"/>
        <v>0</v>
      </c>
      <c r="DC329" s="284">
        <f t="shared" si="72"/>
        <v>0</v>
      </c>
      <c r="DD329" s="284">
        <f t="shared" si="73"/>
        <v>0</v>
      </c>
      <c r="DE329" s="284">
        <f t="shared" si="74"/>
        <v>0</v>
      </c>
      <c r="DF329" s="295">
        <f t="shared" si="75"/>
        <v>90</v>
      </c>
      <c r="DG329" s="284">
        <f t="shared" si="76"/>
        <v>0</v>
      </c>
      <c r="DH329" s="284">
        <f t="shared" si="77"/>
        <v>0</v>
      </c>
      <c r="DI329" s="284">
        <f t="shared" si="78"/>
        <v>0</v>
      </c>
      <c r="DJ329" s="284">
        <f t="shared" si="79"/>
        <v>0</v>
      </c>
      <c r="DK329" s="295">
        <f t="shared" si="80"/>
        <v>1</v>
      </c>
      <c r="DL329" s="297">
        <f t="shared" si="81"/>
        <v>1</v>
      </c>
      <c r="DM329" s="430">
        <f>IFERROR(IF(CA329="D",IF(DL329="A dispo.",DF329*VLOOKUP('DATI INPUT'!$F$27,TARIFFE_UD,4,FALSE),DF329*VLOOKUP(DL329,TARIFFE_UD,4,FALSE)),DF329*VLOOKUP(CB329-100,TARIFFE_UND,4,FALSE)),0)</f>
        <v>44.37193077417659</v>
      </c>
      <c r="DN329" s="430">
        <f>IFERROR(IF(CA329="D",IF(DL329="A dispo.",DK329*VLOOKUP('DATI INPUT'!$F$27,TARIFFE_UD,5,FALSE),DK329*VLOOKUP(DL329,TARIFFE_UD,5,FALSE)),DK329*VLOOKUP(CB329-100,TARIFFE_UND,5,FALSE)),0)</f>
        <v>16.930848468833439</v>
      </c>
      <c r="DO329" s="431">
        <f t="shared" si="82"/>
        <v>2.7792430100319621E-3</v>
      </c>
      <c r="DP329" s="299">
        <f>IFERROR(IF(CA329="D",IF(DL329="A dispo.",DF329*VLOOKUP('DATI INPUT'!$F$27,TARIFFE_UD,2,FALSE),DF329*VLOOKUP(DL329,TARIFFE_UD,2,FALSE)),DF329*VLOOKUP(CB329-100,TARIFFE_UND,2,FALSE)),0)</f>
        <v>55.43652791480055</v>
      </c>
      <c r="DQ329" s="299">
        <f>IFERROR(IF(CA329="D",IF(DL329="A dispo.",DK329*VLOOKUP('DATI INPUT'!$F$27,TARIFFE_UD,3,FALSE),DK329*VLOOKUP(DL329,TARIFFE_UD,3,FALSE)),DK329*VLOOKUP(CB329-100,TARIFFE_UND,3,FALSE)),0)</f>
        <v>15.164853048114928</v>
      </c>
      <c r="DR329" s="299">
        <f t="shared" si="83"/>
        <v>70.601380962915471</v>
      </c>
    </row>
    <row r="330" spans="1:122" x14ac:dyDescent="0.25">
      <c r="A330" t="s">
        <v>4037</v>
      </c>
      <c r="B330" t="s">
        <v>4038</v>
      </c>
      <c r="C330" t="s">
        <v>4039</v>
      </c>
      <c r="D330" t="s">
        <v>4040</v>
      </c>
      <c r="E330" t="s">
        <v>268</v>
      </c>
      <c r="F330" t="s">
        <v>156</v>
      </c>
      <c r="G330" t="s">
        <v>4041</v>
      </c>
      <c r="H330" t="s">
        <v>4042</v>
      </c>
      <c r="I330" t="s">
        <v>373</v>
      </c>
      <c r="J330" t="s">
        <v>274</v>
      </c>
      <c r="K330" t="s">
        <v>4043</v>
      </c>
      <c r="L330" t="s">
        <v>4044</v>
      </c>
      <c r="M330" t="s">
        <v>4045</v>
      </c>
      <c r="N330" t="s">
        <v>1825</v>
      </c>
      <c r="O330" t="s">
        <v>4046</v>
      </c>
      <c r="P330" t="s">
        <v>4047</v>
      </c>
      <c r="Q330" t="s">
        <v>298</v>
      </c>
      <c r="R330" t="s">
        <v>268</v>
      </c>
      <c r="S330" t="s">
        <v>268</v>
      </c>
      <c r="T330" t="s">
        <v>268</v>
      </c>
      <c r="U330" t="s">
        <v>268</v>
      </c>
      <c r="V330" t="s">
        <v>268</v>
      </c>
      <c r="W330" t="s">
        <v>1829</v>
      </c>
      <c r="X330" t="s">
        <v>1830</v>
      </c>
      <c r="Y330" t="s">
        <v>315</v>
      </c>
      <c r="Z330" t="s">
        <v>268</v>
      </c>
      <c r="AA330" t="s">
        <v>268</v>
      </c>
      <c r="AB330" t="s">
        <v>268</v>
      </c>
      <c r="AC330" t="s">
        <v>268</v>
      </c>
      <c r="AD330" t="s">
        <v>268</v>
      </c>
      <c r="AE330" t="s">
        <v>287</v>
      </c>
      <c r="AF330" t="s">
        <v>1811</v>
      </c>
      <c r="AG330" t="s">
        <v>875</v>
      </c>
      <c r="AH330" t="s">
        <v>1831</v>
      </c>
      <c r="AI330" t="s">
        <v>764</v>
      </c>
      <c r="AJ330" t="s">
        <v>268</v>
      </c>
      <c r="AK330" t="s">
        <v>395</v>
      </c>
      <c r="AL330" t="s">
        <v>268</v>
      </c>
      <c r="AM330" t="s">
        <v>355</v>
      </c>
      <c r="AN330" t="s">
        <v>268</v>
      </c>
      <c r="AO330" t="s">
        <v>268</v>
      </c>
      <c r="AP330" t="s">
        <v>268</v>
      </c>
      <c r="AQ330" t="s">
        <v>268</v>
      </c>
      <c r="AR330" t="s">
        <v>268</v>
      </c>
      <c r="AS330" t="s">
        <v>268</v>
      </c>
      <c r="AT330" t="s">
        <v>268</v>
      </c>
      <c r="AU330" t="s">
        <v>268</v>
      </c>
      <c r="AV330" t="s">
        <v>268</v>
      </c>
      <c r="AW330" t="s">
        <v>268</v>
      </c>
      <c r="AX330" t="s">
        <v>268</v>
      </c>
      <c r="AY330" t="s">
        <v>268</v>
      </c>
      <c r="AZ330" t="s">
        <v>268</v>
      </c>
      <c r="BA330" t="s">
        <v>268</v>
      </c>
      <c r="BB330" t="s">
        <v>268</v>
      </c>
      <c r="BC330" t="s">
        <v>268</v>
      </c>
      <c r="BD330" t="s">
        <v>268</v>
      </c>
      <c r="BE330" t="s">
        <v>268</v>
      </c>
      <c r="BF330" t="s">
        <v>268</v>
      </c>
      <c r="BG330" t="s">
        <v>268</v>
      </c>
      <c r="BH330" t="s">
        <v>268</v>
      </c>
      <c r="BI330" t="s">
        <v>268</v>
      </c>
      <c r="BJ330" t="s">
        <v>268</v>
      </c>
      <c r="BK330" t="s">
        <v>268</v>
      </c>
      <c r="BL330" t="s">
        <v>268</v>
      </c>
      <c r="BM330" t="s">
        <v>268</v>
      </c>
      <c r="BN330" t="s">
        <v>268</v>
      </c>
      <c r="BO330" t="s">
        <v>268</v>
      </c>
      <c r="BP330" t="s">
        <v>268</v>
      </c>
      <c r="BQ330" t="s">
        <v>268</v>
      </c>
      <c r="BR330" t="s">
        <v>268</v>
      </c>
      <c r="BS330" t="s">
        <v>268</v>
      </c>
      <c r="BT330" t="s">
        <v>268</v>
      </c>
      <c r="BU330" t="s">
        <v>268</v>
      </c>
      <c r="BV330" t="s">
        <v>268</v>
      </c>
      <c r="BW330" t="s">
        <v>268</v>
      </c>
      <c r="BX330" t="s">
        <v>268</v>
      </c>
      <c r="BY330">
        <v>38</v>
      </c>
      <c r="BZ330">
        <v>38</v>
      </c>
      <c r="CA330" t="s">
        <v>142</v>
      </c>
      <c r="CB330" s="356">
        <v>122</v>
      </c>
      <c r="CC330" t="s">
        <v>876</v>
      </c>
      <c r="CD330" t="s">
        <v>268</v>
      </c>
      <c r="CE330" t="s">
        <v>268</v>
      </c>
      <c r="CF330" t="s">
        <v>268</v>
      </c>
      <c r="CG330" t="s">
        <v>268</v>
      </c>
      <c r="CH330" t="s">
        <v>268</v>
      </c>
      <c r="CI330" t="s">
        <v>268</v>
      </c>
      <c r="CJ330" t="s">
        <v>268</v>
      </c>
      <c r="CK330" t="s">
        <v>268</v>
      </c>
      <c r="CL330" t="s">
        <v>268</v>
      </c>
      <c r="CM330" t="s">
        <v>11224</v>
      </c>
      <c r="CN330">
        <v>91.49</v>
      </c>
      <c r="CO330" t="s">
        <v>268</v>
      </c>
      <c r="CP330">
        <v>91.49</v>
      </c>
      <c r="CQ330">
        <v>365</v>
      </c>
      <c r="CR330" t="s">
        <v>878</v>
      </c>
      <c r="CS330" t="s">
        <v>11225</v>
      </c>
      <c r="CT330" t="s">
        <v>11226</v>
      </c>
      <c r="CU330" t="s">
        <v>11227</v>
      </c>
      <c r="CV330" t="s">
        <v>268</v>
      </c>
      <c r="CW330" t="s">
        <v>268</v>
      </c>
      <c r="CX330" t="s">
        <v>268</v>
      </c>
      <c r="CY330" t="s">
        <v>268</v>
      </c>
      <c r="CZ330" t="s">
        <v>268</v>
      </c>
      <c r="DA330" t="s">
        <v>268</v>
      </c>
      <c r="DB330" s="429">
        <f t="shared" si="71"/>
        <v>0</v>
      </c>
      <c r="DC330" s="284">
        <f t="shared" si="72"/>
        <v>0</v>
      </c>
      <c r="DD330" s="284">
        <f t="shared" si="73"/>
        <v>0</v>
      </c>
      <c r="DE330" s="284">
        <f t="shared" si="74"/>
        <v>0</v>
      </c>
      <c r="DF330" s="295">
        <f t="shared" si="75"/>
        <v>38</v>
      </c>
      <c r="DG330" s="284">
        <f t="shared" si="76"/>
        <v>0</v>
      </c>
      <c r="DH330" s="284">
        <f t="shared" si="77"/>
        <v>0</v>
      </c>
      <c r="DI330" s="284">
        <f t="shared" si="78"/>
        <v>0</v>
      </c>
      <c r="DJ330" s="284">
        <f t="shared" si="79"/>
        <v>0</v>
      </c>
      <c r="DK330" s="295">
        <f t="shared" si="80"/>
        <v>1</v>
      </c>
      <c r="DL330" s="297" t="str">
        <f t="shared" si="81"/>
        <v>A dispo.</v>
      </c>
      <c r="DM330" s="430">
        <f>IFERROR(IF(CA330="D",IF(DL330="A dispo.",DF330*VLOOKUP('DATI INPUT'!$F$27,TARIFFE_UD,4,FALSE),DF330*VLOOKUP(DL330,TARIFFE_UD,4,FALSE)),DF330*VLOOKUP(CB330-100,TARIFFE_UND,4,FALSE)),0)</f>
        <v>24.087619563124434</v>
      </c>
      <c r="DN330" s="430">
        <f>IFERROR(IF(CA330="D",IF(DL330="A dispo.",DK330*VLOOKUP('DATI INPUT'!$F$27,TARIFFE_UD,5,FALSE),DK330*VLOOKUP(DL330,TARIFFE_UD,5,FALSE)),DK330*VLOOKUP(CB330-100,TARIFFE_UND,5,FALSE)),0)</f>
        <v>67.397800635548478</v>
      </c>
      <c r="DO330" s="431">
        <f t="shared" si="82"/>
        <v>-4.5798013270825777E-3</v>
      </c>
      <c r="DP330" s="299">
        <f>IFERROR(IF(CA330="D",IF(DL330="A dispo.",DF330*VLOOKUP('DATI INPUT'!$F$27,TARIFFE_UD,2,FALSE),DF330*VLOOKUP(DL330,TARIFFE_UD,2,FALSE)),DF330*VLOOKUP(CB330-100,TARIFFE_UND,2,FALSE)),0)</f>
        <v>30.094115153748866</v>
      </c>
      <c r="DQ330" s="299">
        <f>IFERROR(IF(CA330="D",IF(DL330="A dispo.",DK330*VLOOKUP('DATI INPUT'!$F$27,TARIFFE_UD,3,FALSE),DK330*VLOOKUP(DL330,TARIFFE_UD,3,FALSE)),DK330*VLOOKUP(CB330-100,TARIFFE_UND,3,FALSE)),0)</f>
        <v>60.367780403072892</v>
      </c>
      <c r="DR330" s="299">
        <f t="shared" si="83"/>
        <v>90.461895556821759</v>
      </c>
    </row>
    <row r="331" spans="1:122" x14ac:dyDescent="0.25">
      <c r="A331" t="s">
        <v>4048</v>
      </c>
      <c r="B331" t="s">
        <v>4038</v>
      </c>
      <c r="C331" t="s">
        <v>1395</v>
      </c>
      <c r="D331" t="s">
        <v>4040</v>
      </c>
      <c r="E331" t="s">
        <v>268</v>
      </c>
      <c r="F331" t="s">
        <v>156</v>
      </c>
      <c r="G331" t="s">
        <v>4041</v>
      </c>
      <c r="H331" t="s">
        <v>4042</v>
      </c>
      <c r="I331" t="s">
        <v>373</v>
      </c>
      <c r="J331" t="s">
        <v>274</v>
      </c>
      <c r="K331" t="s">
        <v>4043</v>
      </c>
      <c r="L331" t="s">
        <v>4044</v>
      </c>
      <c r="M331" t="s">
        <v>4045</v>
      </c>
      <c r="N331" t="s">
        <v>1825</v>
      </c>
      <c r="O331" t="s">
        <v>4046</v>
      </c>
      <c r="P331" t="s">
        <v>4047</v>
      </c>
      <c r="Q331" t="s">
        <v>298</v>
      </c>
      <c r="R331" t="s">
        <v>268</v>
      </c>
      <c r="S331" t="s">
        <v>268</v>
      </c>
      <c r="T331" t="s">
        <v>268</v>
      </c>
      <c r="U331" t="s">
        <v>268</v>
      </c>
      <c r="V331" t="s">
        <v>268</v>
      </c>
      <c r="W331" t="s">
        <v>1829</v>
      </c>
      <c r="X331" t="s">
        <v>1830</v>
      </c>
      <c r="Y331" t="s">
        <v>315</v>
      </c>
      <c r="Z331" t="s">
        <v>268</v>
      </c>
      <c r="AA331" t="s">
        <v>268</v>
      </c>
      <c r="AB331" t="s">
        <v>268</v>
      </c>
      <c r="AC331" t="s">
        <v>268</v>
      </c>
      <c r="AD331" t="s">
        <v>268</v>
      </c>
      <c r="AE331" t="s">
        <v>287</v>
      </c>
      <c r="AF331" t="s">
        <v>1811</v>
      </c>
      <c r="AG331" t="s">
        <v>875</v>
      </c>
      <c r="AH331" t="s">
        <v>1831</v>
      </c>
      <c r="AI331" t="s">
        <v>1011</v>
      </c>
      <c r="AJ331" t="s">
        <v>268</v>
      </c>
      <c r="AK331" t="s">
        <v>727</v>
      </c>
      <c r="AL331" t="s">
        <v>268</v>
      </c>
      <c r="AM331" t="s">
        <v>353</v>
      </c>
      <c r="AN331" t="s">
        <v>268</v>
      </c>
      <c r="AO331" t="s">
        <v>268</v>
      </c>
      <c r="AP331" t="s">
        <v>268</v>
      </c>
      <c r="AQ331" t="s">
        <v>268</v>
      </c>
      <c r="AR331" t="s">
        <v>268</v>
      </c>
      <c r="AS331" t="s">
        <v>268</v>
      </c>
      <c r="AT331" t="s">
        <v>268</v>
      </c>
      <c r="AU331" t="s">
        <v>268</v>
      </c>
      <c r="AV331" t="s">
        <v>268</v>
      </c>
      <c r="AW331" t="s">
        <v>268</v>
      </c>
      <c r="AX331" t="s">
        <v>268</v>
      </c>
      <c r="AY331" t="s">
        <v>268</v>
      </c>
      <c r="AZ331" t="s">
        <v>268</v>
      </c>
      <c r="BA331" t="s">
        <v>268</v>
      </c>
      <c r="BB331" t="s">
        <v>268</v>
      </c>
      <c r="BC331" t="s">
        <v>268</v>
      </c>
      <c r="BD331" t="s">
        <v>268</v>
      </c>
      <c r="BE331" t="s">
        <v>268</v>
      </c>
      <c r="BF331" t="s">
        <v>268</v>
      </c>
      <c r="BG331" t="s">
        <v>268</v>
      </c>
      <c r="BH331" t="s">
        <v>268</v>
      </c>
      <c r="BI331" t="s">
        <v>268</v>
      </c>
      <c r="BJ331" t="s">
        <v>268</v>
      </c>
      <c r="BK331" t="s">
        <v>268</v>
      </c>
      <c r="BL331" t="s">
        <v>268</v>
      </c>
      <c r="BM331" t="s">
        <v>268</v>
      </c>
      <c r="BN331" t="s">
        <v>268</v>
      </c>
      <c r="BO331" t="s">
        <v>268</v>
      </c>
      <c r="BP331" t="s">
        <v>268</v>
      </c>
      <c r="BQ331" t="s">
        <v>268</v>
      </c>
      <c r="BR331" t="s">
        <v>268</v>
      </c>
      <c r="BS331" t="s">
        <v>268</v>
      </c>
      <c r="BT331" t="s">
        <v>268</v>
      </c>
      <c r="BU331" t="s">
        <v>268</v>
      </c>
      <c r="BV331" t="s">
        <v>268</v>
      </c>
      <c r="BW331" t="s">
        <v>268</v>
      </c>
      <c r="BX331" t="s">
        <v>268</v>
      </c>
      <c r="BY331">
        <v>17</v>
      </c>
      <c r="BZ331">
        <v>17</v>
      </c>
      <c r="CA331" t="s">
        <v>142</v>
      </c>
      <c r="CB331" s="356">
        <v>123</v>
      </c>
      <c r="CC331" t="s">
        <v>1817</v>
      </c>
      <c r="CD331" t="s">
        <v>268</v>
      </c>
      <c r="CE331" t="s">
        <v>268</v>
      </c>
      <c r="CF331" t="s">
        <v>268</v>
      </c>
      <c r="CG331" t="s">
        <v>268</v>
      </c>
      <c r="CH331" t="s">
        <v>268</v>
      </c>
      <c r="CI331" t="s">
        <v>268</v>
      </c>
      <c r="CJ331" t="s">
        <v>268</v>
      </c>
      <c r="CK331" t="s">
        <v>268</v>
      </c>
      <c r="CL331" t="s">
        <v>268</v>
      </c>
      <c r="CM331" t="s">
        <v>11224</v>
      </c>
      <c r="CN331">
        <v>10.78</v>
      </c>
      <c r="CO331" t="s">
        <v>268</v>
      </c>
      <c r="CP331">
        <v>10.78</v>
      </c>
      <c r="CQ331">
        <v>365</v>
      </c>
      <c r="CR331" t="s">
        <v>878</v>
      </c>
      <c r="CS331" t="s">
        <v>11225</v>
      </c>
      <c r="CT331" t="s">
        <v>11226</v>
      </c>
      <c r="CU331" t="s">
        <v>11227</v>
      </c>
      <c r="CV331" t="s">
        <v>268</v>
      </c>
      <c r="CW331" t="s">
        <v>268</v>
      </c>
      <c r="CX331" t="s">
        <v>268</v>
      </c>
      <c r="CY331" t="s">
        <v>268</v>
      </c>
      <c r="CZ331" t="s">
        <v>268</v>
      </c>
      <c r="DA331" t="s">
        <v>268</v>
      </c>
      <c r="DB331" s="429">
        <f t="shared" si="71"/>
        <v>0</v>
      </c>
      <c r="DC331" s="284">
        <f t="shared" si="72"/>
        <v>0</v>
      </c>
      <c r="DD331" s="284">
        <f t="shared" si="73"/>
        <v>0</v>
      </c>
      <c r="DE331" s="284">
        <f t="shared" si="74"/>
        <v>0</v>
      </c>
      <c r="DF331" s="295">
        <f t="shared" si="75"/>
        <v>17</v>
      </c>
      <c r="DG331" s="284">
        <f t="shared" si="76"/>
        <v>1</v>
      </c>
      <c r="DH331" s="284">
        <f t="shared" si="77"/>
        <v>0</v>
      </c>
      <c r="DI331" s="284">
        <f t="shared" si="78"/>
        <v>0</v>
      </c>
      <c r="DJ331" s="284">
        <f t="shared" si="79"/>
        <v>0</v>
      </c>
      <c r="DK331" s="295">
        <f t="shared" si="80"/>
        <v>0</v>
      </c>
      <c r="DL331" s="297" t="str">
        <f t="shared" si="81"/>
        <v>A dispo.</v>
      </c>
      <c r="DM331" s="430">
        <f>IFERROR(IF(CA331="D",IF(DL331="A dispo.",DF331*VLOOKUP('DATI INPUT'!$F$27,TARIFFE_UD,4,FALSE),DF331*VLOOKUP(DL331,TARIFFE_UD,4,FALSE)),DF331*VLOOKUP(CB331-100,TARIFFE_UND,4,FALSE)),0)</f>
        <v>10.776040330871458</v>
      </c>
      <c r="DN331" s="430">
        <f>IFERROR(IF(CA331="D",IF(DL331="A dispo.",DK331*VLOOKUP('DATI INPUT'!$F$27,TARIFFE_UD,5,FALSE),DK331*VLOOKUP(DL331,TARIFFE_UD,5,FALSE)),DK331*VLOOKUP(CB331-100,TARIFFE_UND,5,FALSE)),0)</f>
        <v>0</v>
      </c>
      <c r="DO331" s="431">
        <f t="shared" si="82"/>
        <v>-3.9596691285410657E-3</v>
      </c>
      <c r="DP331" s="299">
        <f>IFERROR(IF(CA331="D",IF(DL331="A dispo.",DF331*VLOOKUP('DATI INPUT'!$F$27,TARIFFE_UD,2,FALSE),DF331*VLOOKUP(DL331,TARIFFE_UD,2,FALSE)),DF331*VLOOKUP(CB331-100,TARIFFE_UND,2,FALSE)),0)</f>
        <v>13.463156779308703</v>
      </c>
      <c r="DQ331" s="299">
        <f>IFERROR(IF(CA331="D",IF(DL331="A dispo.",DK331*VLOOKUP('DATI INPUT'!$F$27,TARIFFE_UD,3,FALSE),DK331*VLOOKUP(DL331,TARIFFE_UD,3,FALSE)),DK331*VLOOKUP(CB331-100,TARIFFE_UND,3,FALSE)),0)</f>
        <v>0</v>
      </c>
      <c r="DR331" s="299">
        <f t="shared" si="83"/>
        <v>13.463156779308703</v>
      </c>
    </row>
    <row r="332" spans="1:122" x14ac:dyDescent="0.25">
      <c r="A332" t="s">
        <v>4049</v>
      </c>
      <c r="B332" t="s">
        <v>4050</v>
      </c>
      <c r="C332" t="s">
        <v>4051</v>
      </c>
      <c r="D332" t="s">
        <v>4052</v>
      </c>
      <c r="E332" t="s">
        <v>268</v>
      </c>
      <c r="F332" t="s">
        <v>156</v>
      </c>
      <c r="G332" t="s">
        <v>4053</v>
      </c>
      <c r="H332" t="s">
        <v>1505</v>
      </c>
      <c r="I332" t="s">
        <v>4054</v>
      </c>
      <c r="J332" t="s">
        <v>156</v>
      </c>
      <c r="K332" t="s">
        <v>4055</v>
      </c>
      <c r="L332" t="s">
        <v>960</v>
      </c>
      <c r="M332" t="s">
        <v>10384</v>
      </c>
      <c r="N332" t="s">
        <v>984</v>
      </c>
      <c r="O332" t="s">
        <v>873</v>
      </c>
      <c r="P332" t="s">
        <v>10367</v>
      </c>
      <c r="Q332" t="s">
        <v>277</v>
      </c>
      <c r="R332" t="s">
        <v>268</v>
      </c>
      <c r="S332" t="s">
        <v>268</v>
      </c>
      <c r="T332" t="s">
        <v>268</v>
      </c>
      <c r="U332" t="s">
        <v>268</v>
      </c>
      <c r="V332" t="s">
        <v>268</v>
      </c>
      <c r="W332" t="s">
        <v>10384</v>
      </c>
      <c r="X332" t="s">
        <v>10367</v>
      </c>
      <c r="Y332" t="s">
        <v>277</v>
      </c>
      <c r="Z332" t="s">
        <v>268</v>
      </c>
      <c r="AA332" t="s">
        <v>268</v>
      </c>
      <c r="AB332" t="s">
        <v>268</v>
      </c>
      <c r="AC332" t="s">
        <v>268</v>
      </c>
      <c r="AD332" t="s">
        <v>268</v>
      </c>
      <c r="AE332" t="s">
        <v>287</v>
      </c>
      <c r="AF332" t="s">
        <v>1811</v>
      </c>
      <c r="AG332" t="s">
        <v>875</v>
      </c>
      <c r="AH332" t="s">
        <v>2154</v>
      </c>
      <c r="AI332" t="s">
        <v>952</v>
      </c>
      <c r="AJ332" t="s">
        <v>268</v>
      </c>
      <c r="AK332" t="s">
        <v>395</v>
      </c>
      <c r="AL332" t="s">
        <v>268</v>
      </c>
      <c r="AM332" t="s">
        <v>405</v>
      </c>
      <c r="AN332" t="s">
        <v>287</v>
      </c>
      <c r="AO332" t="s">
        <v>1811</v>
      </c>
      <c r="AP332" t="s">
        <v>875</v>
      </c>
      <c r="AQ332" t="s">
        <v>2154</v>
      </c>
      <c r="AR332" t="s">
        <v>952</v>
      </c>
      <c r="AS332" t="s">
        <v>268</v>
      </c>
      <c r="AT332" t="s">
        <v>410</v>
      </c>
      <c r="AU332" t="s">
        <v>268</v>
      </c>
      <c r="AV332" t="s">
        <v>405</v>
      </c>
      <c r="AW332" t="s">
        <v>268</v>
      </c>
      <c r="AX332" t="s">
        <v>268</v>
      </c>
      <c r="AY332" t="s">
        <v>268</v>
      </c>
      <c r="AZ332" t="s">
        <v>268</v>
      </c>
      <c r="BA332" t="s">
        <v>268</v>
      </c>
      <c r="BB332" t="s">
        <v>268</v>
      </c>
      <c r="BC332" t="s">
        <v>268</v>
      </c>
      <c r="BD332" t="s">
        <v>268</v>
      </c>
      <c r="BE332" t="s">
        <v>268</v>
      </c>
      <c r="BF332" t="s">
        <v>268</v>
      </c>
      <c r="BG332" t="s">
        <v>268</v>
      </c>
      <c r="BH332" t="s">
        <v>268</v>
      </c>
      <c r="BI332" t="s">
        <v>268</v>
      </c>
      <c r="BJ332" t="s">
        <v>268</v>
      </c>
      <c r="BK332" t="s">
        <v>268</v>
      </c>
      <c r="BL332" t="s">
        <v>268</v>
      </c>
      <c r="BM332" t="s">
        <v>268</v>
      </c>
      <c r="BN332" t="s">
        <v>268</v>
      </c>
      <c r="BO332" t="s">
        <v>268</v>
      </c>
      <c r="BP332" t="s">
        <v>268</v>
      </c>
      <c r="BQ332" t="s">
        <v>268</v>
      </c>
      <c r="BR332" t="s">
        <v>268</v>
      </c>
      <c r="BS332" t="s">
        <v>268</v>
      </c>
      <c r="BT332" t="s">
        <v>268</v>
      </c>
      <c r="BU332" t="s">
        <v>268</v>
      </c>
      <c r="BV332" t="s">
        <v>268</v>
      </c>
      <c r="BW332" t="s">
        <v>268</v>
      </c>
      <c r="BX332" t="s">
        <v>268</v>
      </c>
      <c r="BY332">
        <v>66.2</v>
      </c>
      <c r="BZ332">
        <v>66.2</v>
      </c>
      <c r="CA332" t="s">
        <v>142</v>
      </c>
      <c r="CB332" s="356">
        <v>122</v>
      </c>
      <c r="CC332" t="s">
        <v>876</v>
      </c>
      <c r="CD332" t="s">
        <v>268</v>
      </c>
      <c r="CE332" t="s">
        <v>268</v>
      </c>
      <c r="CF332" s="356">
        <v>1</v>
      </c>
      <c r="CG332" t="s">
        <v>268</v>
      </c>
      <c r="CH332" t="s">
        <v>268</v>
      </c>
      <c r="CI332" t="s">
        <v>268</v>
      </c>
      <c r="CJ332" t="s">
        <v>268</v>
      </c>
      <c r="CK332" t="s">
        <v>268</v>
      </c>
      <c r="CL332" t="s">
        <v>268</v>
      </c>
      <c r="CM332" t="s">
        <v>11224</v>
      </c>
      <c r="CN332">
        <v>49.57</v>
      </c>
      <c r="CO332" t="s">
        <v>268</v>
      </c>
      <c r="CP332">
        <v>49.57</v>
      </c>
      <c r="CQ332">
        <v>365</v>
      </c>
      <c r="CR332" t="s">
        <v>878</v>
      </c>
      <c r="CS332" t="s">
        <v>11225</v>
      </c>
      <c r="CT332" t="s">
        <v>11226</v>
      </c>
      <c r="CU332" t="s">
        <v>11227</v>
      </c>
      <c r="CV332" t="s">
        <v>268</v>
      </c>
      <c r="CW332" t="s">
        <v>268</v>
      </c>
      <c r="CX332" t="s">
        <v>268</v>
      </c>
      <c r="CY332" t="s">
        <v>268</v>
      </c>
      <c r="CZ332" t="s">
        <v>268</v>
      </c>
      <c r="DA332" t="s">
        <v>268</v>
      </c>
      <c r="DB332" s="429">
        <f t="shared" si="71"/>
        <v>0</v>
      </c>
      <c r="DC332" s="284">
        <f t="shared" si="72"/>
        <v>0</v>
      </c>
      <c r="DD332" s="284">
        <f t="shared" si="73"/>
        <v>0</v>
      </c>
      <c r="DE332" s="284">
        <f t="shared" si="74"/>
        <v>0</v>
      </c>
      <c r="DF332" s="295">
        <f t="shared" si="75"/>
        <v>66.2</v>
      </c>
      <c r="DG332" s="284">
        <f t="shared" si="76"/>
        <v>0</v>
      </c>
      <c r="DH332" s="284">
        <f t="shared" si="77"/>
        <v>0</v>
      </c>
      <c r="DI332" s="284">
        <f t="shared" si="78"/>
        <v>0</v>
      </c>
      <c r="DJ332" s="284">
        <f t="shared" si="79"/>
        <v>0</v>
      </c>
      <c r="DK332" s="295">
        <f t="shared" si="80"/>
        <v>1</v>
      </c>
      <c r="DL332" s="297">
        <f t="shared" si="81"/>
        <v>1</v>
      </c>
      <c r="DM332" s="430">
        <f>IFERROR(IF(CA332="D",IF(DL332="A dispo.",DF332*VLOOKUP('DATI INPUT'!$F$27,TARIFFE_UD,4,FALSE),DF332*VLOOKUP(DL332,TARIFFE_UD,4,FALSE)),DF332*VLOOKUP(CB332-100,TARIFFE_UND,4,FALSE)),0)</f>
        <v>32.638020191672112</v>
      </c>
      <c r="DN332" s="430">
        <f>IFERROR(IF(CA332="D",IF(DL332="A dispo.",DK332*VLOOKUP('DATI INPUT'!$F$27,TARIFFE_UD,5,FALSE),DK332*VLOOKUP(DL332,TARIFFE_UD,5,FALSE)),DK332*VLOOKUP(CB332-100,TARIFFE_UND,5,FALSE)),0)</f>
        <v>16.930848468833439</v>
      </c>
      <c r="DO332" s="431">
        <f t="shared" si="82"/>
        <v>-1.1313394944494348E-3</v>
      </c>
      <c r="DP332" s="299">
        <f>IFERROR(IF(CA332="D",IF(DL332="A dispo.",DF332*VLOOKUP('DATI INPUT'!$F$27,TARIFFE_UD,2,FALSE),DF332*VLOOKUP(DL332,TARIFFE_UD,2,FALSE)),DF332*VLOOKUP(CB332-100,TARIFFE_UND,2,FALSE)),0)</f>
        <v>40.776646088442185</v>
      </c>
      <c r="DQ332" s="299">
        <f>IFERROR(IF(CA332="D",IF(DL332="A dispo.",DK332*VLOOKUP('DATI INPUT'!$F$27,TARIFFE_UD,3,FALSE),DK332*VLOOKUP(DL332,TARIFFE_UD,3,FALSE)),DK332*VLOOKUP(CB332-100,TARIFFE_UND,3,FALSE)),0)</f>
        <v>15.164853048114928</v>
      </c>
      <c r="DR332" s="299">
        <f t="shared" si="83"/>
        <v>55.941499136557113</v>
      </c>
    </row>
    <row r="333" spans="1:122" x14ac:dyDescent="0.25">
      <c r="A333" t="s">
        <v>4057</v>
      </c>
      <c r="B333" t="s">
        <v>1452</v>
      </c>
      <c r="C333" t="s">
        <v>4058</v>
      </c>
      <c r="D333" t="s">
        <v>4059</v>
      </c>
      <c r="E333" t="s">
        <v>268</v>
      </c>
      <c r="F333" t="s">
        <v>156</v>
      </c>
      <c r="G333" t="s">
        <v>4060</v>
      </c>
      <c r="H333" t="s">
        <v>1505</v>
      </c>
      <c r="I333" t="s">
        <v>2336</v>
      </c>
      <c r="J333" t="s">
        <v>274</v>
      </c>
      <c r="K333" t="s">
        <v>1551</v>
      </c>
      <c r="L333" t="s">
        <v>960</v>
      </c>
      <c r="M333" t="s">
        <v>4061</v>
      </c>
      <c r="N333" t="s">
        <v>984</v>
      </c>
      <c r="O333" t="s">
        <v>873</v>
      </c>
      <c r="P333" t="s">
        <v>4062</v>
      </c>
      <c r="Q333" t="s">
        <v>269</v>
      </c>
      <c r="R333" t="s">
        <v>268</v>
      </c>
      <c r="S333" t="s">
        <v>268</v>
      </c>
      <c r="T333" t="s">
        <v>268</v>
      </c>
      <c r="U333" t="s">
        <v>268</v>
      </c>
      <c r="V333" t="s">
        <v>268</v>
      </c>
      <c r="W333" t="s">
        <v>4061</v>
      </c>
      <c r="X333" t="s">
        <v>4062</v>
      </c>
      <c r="Y333" t="s">
        <v>269</v>
      </c>
      <c r="Z333" t="s">
        <v>268</v>
      </c>
      <c r="AA333" t="s">
        <v>268</v>
      </c>
      <c r="AB333" t="s">
        <v>268</v>
      </c>
      <c r="AC333" t="s">
        <v>268</v>
      </c>
      <c r="AD333" t="s">
        <v>268</v>
      </c>
      <c r="AE333" t="s">
        <v>287</v>
      </c>
      <c r="AF333" t="s">
        <v>1811</v>
      </c>
      <c r="AG333" t="s">
        <v>875</v>
      </c>
      <c r="AH333" t="s">
        <v>2154</v>
      </c>
      <c r="AI333" t="s">
        <v>1736</v>
      </c>
      <c r="AJ333" t="s">
        <v>268</v>
      </c>
      <c r="AK333" t="s">
        <v>268</v>
      </c>
      <c r="AL333" t="s">
        <v>268</v>
      </c>
      <c r="AM333" t="s">
        <v>411</v>
      </c>
      <c r="AN333" t="s">
        <v>268</v>
      </c>
      <c r="AO333" t="s">
        <v>268</v>
      </c>
      <c r="AP333" t="s">
        <v>268</v>
      </c>
      <c r="AQ333" t="s">
        <v>268</v>
      </c>
      <c r="AR333" t="s">
        <v>268</v>
      </c>
      <c r="AS333" t="s">
        <v>268</v>
      </c>
      <c r="AT333" t="s">
        <v>268</v>
      </c>
      <c r="AU333" t="s">
        <v>268</v>
      </c>
      <c r="AV333" t="s">
        <v>268</v>
      </c>
      <c r="AW333" t="s">
        <v>268</v>
      </c>
      <c r="AX333" t="s">
        <v>268</v>
      </c>
      <c r="AY333" t="s">
        <v>268</v>
      </c>
      <c r="AZ333" t="s">
        <v>268</v>
      </c>
      <c r="BA333" t="s">
        <v>268</v>
      </c>
      <c r="BB333" t="s">
        <v>268</v>
      </c>
      <c r="BC333" t="s">
        <v>268</v>
      </c>
      <c r="BD333" t="s">
        <v>268</v>
      </c>
      <c r="BE333" t="s">
        <v>268</v>
      </c>
      <c r="BF333" t="s">
        <v>268</v>
      </c>
      <c r="BG333" t="s">
        <v>268</v>
      </c>
      <c r="BH333" t="s">
        <v>268</v>
      </c>
      <c r="BI333" t="s">
        <v>268</v>
      </c>
      <c r="BJ333" t="s">
        <v>268</v>
      </c>
      <c r="BK333" t="s">
        <v>268</v>
      </c>
      <c r="BL333" t="s">
        <v>268</v>
      </c>
      <c r="BM333" t="s">
        <v>268</v>
      </c>
      <c r="BN333" t="s">
        <v>268</v>
      </c>
      <c r="BO333" t="s">
        <v>268</v>
      </c>
      <c r="BP333" t="s">
        <v>268</v>
      </c>
      <c r="BQ333" t="s">
        <v>268</v>
      </c>
      <c r="BR333" t="s">
        <v>268</v>
      </c>
      <c r="BS333" t="s">
        <v>268</v>
      </c>
      <c r="BT333" t="s">
        <v>268</v>
      </c>
      <c r="BU333" t="s">
        <v>268</v>
      </c>
      <c r="BV333" t="s">
        <v>268</v>
      </c>
      <c r="BW333" t="s">
        <v>268</v>
      </c>
      <c r="BX333" t="s">
        <v>268</v>
      </c>
      <c r="BY333">
        <v>87</v>
      </c>
      <c r="BZ333">
        <v>87</v>
      </c>
      <c r="CA333" t="s">
        <v>142</v>
      </c>
      <c r="CB333" s="356">
        <v>122</v>
      </c>
      <c r="CC333" t="s">
        <v>876</v>
      </c>
      <c r="CD333" t="s">
        <v>268</v>
      </c>
      <c r="CE333" t="s">
        <v>268</v>
      </c>
      <c r="CF333" s="356">
        <v>2</v>
      </c>
      <c r="CG333" t="s">
        <v>268</v>
      </c>
      <c r="CH333" t="s">
        <v>268</v>
      </c>
      <c r="CI333" t="s">
        <v>268</v>
      </c>
      <c r="CJ333" t="s">
        <v>268</v>
      </c>
      <c r="CK333" t="s">
        <v>268</v>
      </c>
      <c r="CL333" t="s">
        <v>268</v>
      </c>
      <c r="CM333" t="s">
        <v>11224</v>
      </c>
      <c r="CN333">
        <v>101.48</v>
      </c>
      <c r="CO333" t="s">
        <v>268</v>
      </c>
      <c r="CP333">
        <v>101.48</v>
      </c>
      <c r="CQ333">
        <v>365</v>
      </c>
      <c r="CR333" t="s">
        <v>878</v>
      </c>
      <c r="CS333" t="s">
        <v>11225</v>
      </c>
      <c r="CT333" t="s">
        <v>11226</v>
      </c>
      <c r="CU333" t="s">
        <v>11227</v>
      </c>
      <c r="CV333" t="s">
        <v>268</v>
      </c>
      <c r="CW333" t="s">
        <v>268</v>
      </c>
      <c r="CX333" t="s">
        <v>268</v>
      </c>
      <c r="CY333" t="s">
        <v>268</v>
      </c>
      <c r="CZ333" t="s">
        <v>268</v>
      </c>
      <c r="DA333" t="s">
        <v>268</v>
      </c>
      <c r="DB333" s="429">
        <f t="shared" si="71"/>
        <v>0</v>
      </c>
      <c r="DC333" s="284">
        <f t="shared" si="72"/>
        <v>0</v>
      </c>
      <c r="DD333" s="284">
        <f t="shared" si="73"/>
        <v>0</v>
      </c>
      <c r="DE333" s="284">
        <f t="shared" si="74"/>
        <v>0</v>
      </c>
      <c r="DF333" s="295">
        <f t="shared" si="75"/>
        <v>87</v>
      </c>
      <c r="DG333" s="284">
        <f t="shared" si="76"/>
        <v>0</v>
      </c>
      <c r="DH333" s="284">
        <f t="shared" si="77"/>
        <v>0</v>
      </c>
      <c r="DI333" s="284">
        <f t="shared" si="78"/>
        <v>0</v>
      </c>
      <c r="DJ333" s="284">
        <f t="shared" si="79"/>
        <v>0</v>
      </c>
      <c r="DK333" s="295">
        <f t="shared" si="80"/>
        <v>1</v>
      </c>
      <c r="DL333" s="297">
        <f t="shared" si="81"/>
        <v>2</v>
      </c>
      <c r="DM333" s="430">
        <f>IFERROR(IF(CA333="D",IF(DL333="A dispo.",DF333*VLOOKUP('DATI INPUT'!$F$27,TARIFFE_UD,4,FALSE),DF333*VLOOKUP(DL333,TARIFFE_UD,4,FALSE)),DF333*VLOOKUP(CB333-100,TARIFFE_UND,4,FALSE)),0)</f>
        <v>50.041677484210268</v>
      </c>
      <c r="DN333" s="430">
        <f>IFERROR(IF(CA333="D",IF(DL333="A dispo.",DK333*VLOOKUP('DATI INPUT'!$F$27,TARIFFE_UD,5,FALSE),DK333*VLOOKUP(DL333,TARIFFE_UD,5,FALSE)),DK333*VLOOKUP(CB333-100,TARIFFE_UND,5,FALSE)),0)</f>
        <v>51.443731886070836</v>
      </c>
      <c r="DO333" s="431">
        <f t="shared" si="82"/>
        <v>5.4093702811002231E-3</v>
      </c>
      <c r="DP333" s="299">
        <f>IFERROR(IF(CA333="D",IF(DL333="A dispo.",DF333*VLOOKUP('DATI INPUT'!$F$27,TARIFFE_UD,2,FALSE),DF333*VLOOKUP(DL333,TARIFFE_UD,2,FALSE)),DF333*VLOOKUP(CB333-100,TARIFFE_UND,2,FALSE)),0)</f>
        <v>62.520084259469506</v>
      </c>
      <c r="DQ333" s="299">
        <f>IFERROR(IF(CA333="D",IF(DL333="A dispo.",DK333*VLOOKUP('DATI INPUT'!$F$27,TARIFFE_UD,3,FALSE),DK333*VLOOKUP(DL333,TARIFFE_UD,3,FALSE)),DK333*VLOOKUP(CB333-100,TARIFFE_UND,3,FALSE)),0)</f>
        <v>46.077822723118445</v>
      </c>
      <c r="DR333" s="299">
        <f t="shared" si="83"/>
        <v>108.59790698258794</v>
      </c>
    </row>
    <row r="334" spans="1:122" x14ac:dyDescent="0.25">
      <c r="A334" t="s">
        <v>4063</v>
      </c>
      <c r="B334" t="s">
        <v>4064</v>
      </c>
      <c r="C334" t="s">
        <v>4065</v>
      </c>
      <c r="D334" t="s">
        <v>4066</v>
      </c>
      <c r="E334" t="s">
        <v>268</v>
      </c>
      <c r="F334" t="s">
        <v>156</v>
      </c>
      <c r="G334" t="s">
        <v>4067</v>
      </c>
      <c r="H334" t="s">
        <v>959</v>
      </c>
      <c r="I334" t="s">
        <v>4068</v>
      </c>
      <c r="J334" t="s">
        <v>156</v>
      </c>
      <c r="K334" t="s">
        <v>4069</v>
      </c>
      <c r="L334" t="s">
        <v>960</v>
      </c>
      <c r="M334" t="s">
        <v>4070</v>
      </c>
      <c r="N334" t="s">
        <v>152</v>
      </c>
      <c r="O334" t="s">
        <v>1270</v>
      </c>
      <c r="P334" t="s">
        <v>4071</v>
      </c>
      <c r="Q334" t="s">
        <v>272</v>
      </c>
      <c r="R334" t="s">
        <v>268</v>
      </c>
      <c r="S334" t="s">
        <v>268</v>
      </c>
      <c r="T334" t="s">
        <v>268</v>
      </c>
      <c r="U334" t="s">
        <v>268</v>
      </c>
      <c r="V334" t="s">
        <v>268</v>
      </c>
      <c r="W334" t="s">
        <v>2823</v>
      </c>
      <c r="X334" t="s">
        <v>613</v>
      </c>
      <c r="Y334" t="s">
        <v>276</v>
      </c>
      <c r="Z334" t="s">
        <v>268</v>
      </c>
      <c r="AA334" t="s">
        <v>268</v>
      </c>
      <c r="AB334" t="s">
        <v>268</v>
      </c>
      <c r="AC334" t="s">
        <v>268</v>
      </c>
      <c r="AD334" t="s">
        <v>268</v>
      </c>
      <c r="AE334" t="s">
        <v>287</v>
      </c>
      <c r="AF334" t="s">
        <v>1811</v>
      </c>
      <c r="AG334" t="s">
        <v>875</v>
      </c>
      <c r="AH334" t="s">
        <v>1848</v>
      </c>
      <c r="AI334" t="s">
        <v>2743</v>
      </c>
      <c r="AJ334" t="s">
        <v>268</v>
      </c>
      <c r="AK334" t="s">
        <v>4072</v>
      </c>
      <c r="AL334" t="s">
        <v>268</v>
      </c>
      <c r="AM334" t="s">
        <v>405</v>
      </c>
      <c r="AN334" t="s">
        <v>268</v>
      </c>
      <c r="AO334" t="s">
        <v>268</v>
      </c>
      <c r="AP334" t="s">
        <v>268</v>
      </c>
      <c r="AQ334" t="s">
        <v>268</v>
      </c>
      <c r="AR334" t="s">
        <v>268</v>
      </c>
      <c r="AS334" t="s">
        <v>268</v>
      </c>
      <c r="AT334" t="s">
        <v>268</v>
      </c>
      <c r="AU334" t="s">
        <v>268</v>
      </c>
      <c r="AV334" t="s">
        <v>268</v>
      </c>
      <c r="AW334" t="s">
        <v>268</v>
      </c>
      <c r="AX334" t="s">
        <v>268</v>
      </c>
      <c r="AY334" t="s">
        <v>268</v>
      </c>
      <c r="AZ334" t="s">
        <v>268</v>
      </c>
      <c r="BA334" t="s">
        <v>268</v>
      </c>
      <c r="BB334" t="s">
        <v>268</v>
      </c>
      <c r="BC334" t="s">
        <v>268</v>
      </c>
      <c r="BD334" t="s">
        <v>268</v>
      </c>
      <c r="BE334" t="s">
        <v>268</v>
      </c>
      <c r="BF334" t="s">
        <v>268</v>
      </c>
      <c r="BG334" t="s">
        <v>268</v>
      </c>
      <c r="BH334" t="s">
        <v>268</v>
      </c>
      <c r="BI334" t="s">
        <v>268</v>
      </c>
      <c r="BJ334" t="s">
        <v>268</v>
      </c>
      <c r="BK334" t="s">
        <v>268</v>
      </c>
      <c r="BL334" t="s">
        <v>268</v>
      </c>
      <c r="BM334" t="s">
        <v>268</v>
      </c>
      <c r="BN334" t="s">
        <v>268</v>
      </c>
      <c r="BO334" t="s">
        <v>268</v>
      </c>
      <c r="BP334" t="s">
        <v>268</v>
      </c>
      <c r="BQ334" t="s">
        <v>268</v>
      </c>
      <c r="BR334" t="s">
        <v>268</v>
      </c>
      <c r="BS334" t="s">
        <v>268</v>
      </c>
      <c r="BT334" t="s">
        <v>268</v>
      </c>
      <c r="BU334" t="s">
        <v>268</v>
      </c>
      <c r="BV334" t="s">
        <v>268</v>
      </c>
      <c r="BW334" t="s">
        <v>268</v>
      </c>
      <c r="BX334" t="s">
        <v>268</v>
      </c>
      <c r="BY334">
        <v>35</v>
      </c>
      <c r="BZ334">
        <v>35</v>
      </c>
      <c r="CA334" t="s">
        <v>142</v>
      </c>
      <c r="CB334" s="356">
        <v>122</v>
      </c>
      <c r="CC334" t="s">
        <v>876</v>
      </c>
      <c r="CD334" t="s">
        <v>268</v>
      </c>
      <c r="CE334" t="s">
        <v>268</v>
      </c>
      <c r="CF334" t="s">
        <v>268</v>
      </c>
      <c r="CG334" t="s">
        <v>268</v>
      </c>
      <c r="CH334" t="s">
        <v>268</v>
      </c>
      <c r="CI334" t="s">
        <v>268</v>
      </c>
      <c r="CJ334" t="s">
        <v>268</v>
      </c>
      <c r="CK334" t="s">
        <v>268</v>
      </c>
      <c r="CL334" t="s">
        <v>268</v>
      </c>
      <c r="CM334" t="s">
        <v>11224</v>
      </c>
      <c r="CN334">
        <v>89.59</v>
      </c>
      <c r="CO334" t="s">
        <v>268</v>
      </c>
      <c r="CP334">
        <v>89.59</v>
      </c>
      <c r="CQ334">
        <v>365</v>
      </c>
      <c r="CR334" t="s">
        <v>878</v>
      </c>
      <c r="CS334" t="s">
        <v>11225</v>
      </c>
      <c r="CT334" t="s">
        <v>11226</v>
      </c>
      <c r="CU334" t="s">
        <v>11227</v>
      </c>
      <c r="CV334" t="s">
        <v>268</v>
      </c>
      <c r="CW334" t="s">
        <v>268</v>
      </c>
      <c r="CX334" t="s">
        <v>268</v>
      </c>
      <c r="CY334" t="s">
        <v>268</v>
      </c>
      <c r="CZ334" t="s">
        <v>268</v>
      </c>
      <c r="DA334" t="s">
        <v>268</v>
      </c>
      <c r="DB334" s="429">
        <f t="shared" si="71"/>
        <v>0</v>
      </c>
      <c r="DC334" s="284">
        <f t="shared" si="72"/>
        <v>0</v>
      </c>
      <c r="DD334" s="284">
        <f t="shared" si="73"/>
        <v>0</v>
      </c>
      <c r="DE334" s="284">
        <f t="shared" si="74"/>
        <v>0</v>
      </c>
      <c r="DF334" s="295">
        <f t="shared" si="75"/>
        <v>35</v>
      </c>
      <c r="DG334" s="284">
        <f t="shared" si="76"/>
        <v>0</v>
      </c>
      <c r="DH334" s="284">
        <f t="shared" si="77"/>
        <v>0</v>
      </c>
      <c r="DI334" s="284">
        <f t="shared" si="78"/>
        <v>0</v>
      </c>
      <c r="DJ334" s="284">
        <f t="shared" si="79"/>
        <v>0</v>
      </c>
      <c r="DK334" s="295">
        <f t="shared" si="80"/>
        <v>1</v>
      </c>
      <c r="DL334" s="297" t="str">
        <f t="shared" si="81"/>
        <v>A dispo.</v>
      </c>
      <c r="DM334" s="430">
        <f>IFERROR(IF(CA334="D",IF(DL334="A dispo.",DF334*VLOOKUP('DATI INPUT'!$F$27,TARIFFE_UD,4,FALSE),DF334*VLOOKUP(DL334,TARIFFE_UD,4,FALSE)),DF334*VLOOKUP(CB334-100,TARIFFE_UND,4,FALSE)),0)</f>
        <v>22.185965387088295</v>
      </c>
      <c r="DN334" s="430">
        <f>IFERROR(IF(CA334="D",IF(DL334="A dispo.",DK334*VLOOKUP('DATI INPUT'!$F$27,TARIFFE_UD,5,FALSE),DK334*VLOOKUP(DL334,TARIFFE_UD,5,FALSE)),DK334*VLOOKUP(CB334-100,TARIFFE_UND,5,FALSE)),0)</f>
        <v>67.397800635548478</v>
      </c>
      <c r="DO334" s="431">
        <f t="shared" si="82"/>
        <v>-6.2339773632231754E-3</v>
      </c>
      <c r="DP334" s="299">
        <f>IFERROR(IF(CA334="D",IF(DL334="A dispo.",DF334*VLOOKUP('DATI INPUT'!$F$27,TARIFFE_UD,2,FALSE),DF334*VLOOKUP(DL334,TARIFFE_UD,2,FALSE)),DF334*VLOOKUP(CB334-100,TARIFFE_UND,2,FALSE)),0)</f>
        <v>27.718263957400271</v>
      </c>
      <c r="DQ334" s="299">
        <f>IFERROR(IF(CA334="D",IF(DL334="A dispo.",DK334*VLOOKUP('DATI INPUT'!$F$27,TARIFFE_UD,3,FALSE),DK334*VLOOKUP(DL334,TARIFFE_UD,3,FALSE)),DK334*VLOOKUP(CB334-100,TARIFFE_UND,3,FALSE)),0)</f>
        <v>60.367780403072892</v>
      </c>
      <c r="DR334" s="299">
        <f t="shared" si="83"/>
        <v>88.086044360473167</v>
      </c>
    </row>
    <row r="335" spans="1:122" x14ac:dyDescent="0.25">
      <c r="A335" t="s">
        <v>4073</v>
      </c>
      <c r="B335" t="s">
        <v>4064</v>
      </c>
      <c r="C335" t="s">
        <v>4074</v>
      </c>
      <c r="D335" t="s">
        <v>4066</v>
      </c>
      <c r="E335" t="s">
        <v>268</v>
      </c>
      <c r="F335" t="s">
        <v>156</v>
      </c>
      <c r="G335" t="s">
        <v>4067</v>
      </c>
      <c r="H335" t="s">
        <v>959</v>
      </c>
      <c r="I335" t="s">
        <v>4068</v>
      </c>
      <c r="J335" t="s">
        <v>156</v>
      </c>
      <c r="K335" t="s">
        <v>4069</v>
      </c>
      <c r="L335" t="s">
        <v>960</v>
      </c>
      <c r="M335" t="s">
        <v>4070</v>
      </c>
      <c r="N335" t="s">
        <v>152</v>
      </c>
      <c r="O335" t="s">
        <v>1270</v>
      </c>
      <c r="P335" t="s">
        <v>4071</v>
      </c>
      <c r="Q335" t="s">
        <v>272</v>
      </c>
      <c r="R335" t="s">
        <v>268</v>
      </c>
      <c r="S335" t="s">
        <v>268</v>
      </c>
      <c r="T335" t="s">
        <v>268</v>
      </c>
      <c r="U335" t="s">
        <v>268</v>
      </c>
      <c r="V335" t="s">
        <v>268</v>
      </c>
      <c r="W335" t="s">
        <v>2823</v>
      </c>
      <c r="X335" t="s">
        <v>613</v>
      </c>
      <c r="Y335" t="s">
        <v>276</v>
      </c>
      <c r="Z335" t="s">
        <v>268</v>
      </c>
      <c r="AA335" t="s">
        <v>268</v>
      </c>
      <c r="AB335" t="s">
        <v>268</v>
      </c>
      <c r="AC335" t="s">
        <v>268</v>
      </c>
      <c r="AD335" t="s">
        <v>268</v>
      </c>
      <c r="AE335" t="s">
        <v>287</v>
      </c>
      <c r="AF335" t="s">
        <v>1811</v>
      </c>
      <c r="AG335" t="s">
        <v>875</v>
      </c>
      <c r="AH335" t="s">
        <v>1848</v>
      </c>
      <c r="AI335" t="s">
        <v>2743</v>
      </c>
      <c r="AJ335" t="s">
        <v>268</v>
      </c>
      <c r="AK335" t="s">
        <v>4075</v>
      </c>
      <c r="AL335" t="s">
        <v>268</v>
      </c>
      <c r="AM335" t="s">
        <v>353</v>
      </c>
      <c r="AN335" t="s">
        <v>268</v>
      </c>
      <c r="AO335" t="s">
        <v>268</v>
      </c>
      <c r="AP335" t="s">
        <v>268</v>
      </c>
      <c r="AQ335" t="s">
        <v>268</v>
      </c>
      <c r="AR335" t="s">
        <v>268</v>
      </c>
      <c r="AS335" t="s">
        <v>268</v>
      </c>
      <c r="AT335" t="s">
        <v>268</v>
      </c>
      <c r="AU335" t="s">
        <v>268</v>
      </c>
      <c r="AV335" t="s">
        <v>268</v>
      </c>
      <c r="AW335" t="s">
        <v>268</v>
      </c>
      <c r="AX335" t="s">
        <v>268</v>
      </c>
      <c r="AY335" t="s">
        <v>268</v>
      </c>
      <c r="AZ335" t="s">
        <v>268</v>
      </c>
      <c r="BA335" t="s">
        <v>268</v>
      </c>
      <c r="BB335" t="s">
        <v>268</v>
      </c>
      <c r="BC335" t="s">
        <v>268</v>
      </c>
      <c r="BD335" t="s">
        <v>268</v>
      </c>
      <c r="BE335" t="s">
        <v>268</v>
      </c>
      <c r="BF335" t="s">
        <v>268</v>
      </c>
      <c r="BG335" t="s">
        <v>268</v>
      </c>
      <c r="BH335" t="s">
        <v>268</v>
      </c>
      <c r="BI335" t="s">
        <v>268</v>
      </c>
      <c r="BJ335" t="s">
        <v>268</v>
      </c>
      <c r="BK335" t="s">
        <v>268</v>
      </c>
      <c r="BL335" t="s">
        <v>268</v>
      </c>
      <c r="BM335" t="s">
        <v>268</v>
      </c>
      <c r="BN335" t="s">
        <v>268</v>
      </c>
      <c r="BO335" t="s">
        <v>268</v>
      </c>
      <c r="BP335" t="s">
        <v>268</v>
      </c>
      <c r="BQ335" t="s">
        <v>268</v>
      </c>
      <c r="BR335" t="s">
        <v>268</v>
      </c>
      <c r="BS335" t="s">
        <v>268</v>
      </c>
      <c r="BT335" t="s">
        <v>268</v>
      </c>
      <c r="BU335" t="s">
        <v>268</v>
      </c>
      <c r="BV335" t="s">
        <v>268</v>
      </c>
      <c r="BW335" t="s">
        <v>268</v>
      </c>
      <c r="BX335" t="s">
        <v>268</v>
      </c>
      <c r="BY335">
        <v>13</v>
      </c>
      <c r="BZ335">
        <v>13</v>
      </c>
      <c r="CA335" t="s">
        <v>142</v>
      </c>
      <c r="CB335" s="356">
        <v>123</v>
      </c>
      <c r="CC335" t="s">
        <v>1817</v>
      </c>
      <c r="CD335" t="s">
        <v>268</v>
      </c>
      <c r="CE335" t="s">
        <v>268</v>
      </c>
      <c r="CF335" t="s">
        <v>268</v>
      </c>
      <c r="CG335" t="s">
        <v>268</v>
      </c>
      <c r="CH335" t="s">
        <v>268</v>
      </c>
      <c r="CI335" t="s">
        <v>268</v>
      </c>
      <c r="CJ335" t="s">
        <v>268</v>
      </c>
      <c r="CK335" t="s">
        <v>268</v>
      </c>
      <c r="CL335" t="s">
        <v>268</v>
      </c>
      <c r="CM335" t="s">
        <v>11224</v>
      </c>
      <c r="CN335">
        <v>8.24</v>
      </c>
      <c r="CO335" t="s">
        <v>268</v>
      </c>
      <c r="CP335">
        <v>8.24</v>
      </c>
      <c r="CQ335">
        <v>365</v>
      </c>
      <c r="CR335" t="s">
        <v>878</v>
      </c>
      <c r="CS335" t="s">
        <v>11225</v>
      </c>
      <c r="CT335" t="s">
        <v>11226</v>
      </c>
      <c r="CU335" t="s">
        <v>11227</v>
      </c>
      <c r="CV335" t="s">
        <v>268</v>
      </c>
      <c r="CW335" t="s">
        <v>268</v>
      </c>
      <c r="CX335" t="s">
        <v>268</v>
      </c>
      <c r="CY335" t="s">
        <v>268</v>
      </c>
      <c r="CZ335" t="s">
        <v>268</v>
      </c>
      <c r="DA335" t="s">
        <v>268</v>
      </c>
      <c r="DB335" s="429">
        <f t="shared" si="71"/>
        <v>0</v>
      </c>
      <c r="DC335" s="284">
        <f t="shared" si="72"/>
        <v>0</v>
      </c>
      <c r="DD335" s="284">
        <f t="shared" si="73"/>
        <v>0</v>
      </c>
      <c r="DE335" s="284">
        <f t="shared" si="74"/>
        <v>0</v>
      </c>
      <c r="DF335" s="295">
        <f t="shared" si="75"/>
        <v>13</v>
      </c>
      <c r="DG335" s="284">
        <f t="shared" si="76"/>
        <v>1</v>
      </c>
      <c r="DH335" s="284">
        <f t="shared" si="77"/>
        <v>0</v>
      </c>
      <c r="DI335" s="284">
        <f t="shared" si="78"/>
        <v>0</v>
      </c>
      <c r="DJ335" s="284">
        <f t="shared" si="79"/>
        <v>0</v>
      </c>
      <c r="DK335" s="295">
        <f t="shared" si="80"/>
        <v>0</v>
      </c>
      <c r="DL335" s="297" t="str">
        <f t="shared" si="81"/>
        <v>A dispo.</v>
      </c>
      <c r="DM335" s="430">
        <f>IFERROR(IF(CA335="D",IF(DL335="A dispo.",DF335*VLOOKUP('DATI INPUT'!$F$27,TARIFFE_UD,4,FALSE),DF335*VLOOKUP(DL335,TARIFFE_UD,4,FALSE)),DF335*VLOOKUP(CB335-100,TARIFFE_UND,4,FALSE)),0)</f>
        <v>8.2405014294899388</v>
      </c>
      <c r="DN335" s="430">
        <f>IFERROR(IF(CA335="D",IF(DL335="A dispo.",DK335*VLOOKUP('DATI INPUT'!$F$27,TARIFFE_UD,5,FALSE),DK335*VLOOKUP(DL335,TARIFFE_UD,5,FALSE)),DK335*VLOOKUP(CB335-100,TARIFFE_UND,5,FALSE)),0)</f>
        <v>0</v>
      </c>
      <c r="DO335" s="431">
        <f t="shared" si="82"/>
        <v>5.0142948993858738E-4</v>
      </c>
      <c r="DP335" s="299">
        <f>IFERROR(IF(CA335="D",IF(DL335="A dispo.",DF335*VLOOKUP('DATI INPUT'!$F$27,TARIFFE_UD,2,FALSE),DF335*VLOOKUP(DL335,TARIFFE_UD,2,FALSE)),DF335*VLOOKUP(CB335-100,TARIFFE_UND,2,FALSE)),0)</f>
        <v>10.295355184177243</v>
      </c>
      <c r="DQ335" s="299">
        <f>IFERROR(IF(CA335="D",IF(DL335="A dispo.",DK335*VLOOKUP('DATI INPUT'!$F$27,TARIFFE_UD,3,FALSE),DK335*VLOOKUP(DL335,TARIFFE_UD,3,FALSE)),DK335*VLOOKUP(CB335-100,TARIFFE_UND,3,FALSE)),0)</f>
        <v>0</v>
      </c>
      <c r="DR335" s="299">
        <f t="shared" si="83"/>
        <v>10.295355184177243</v>
      </c>
    </row>
    <row r="336" spans="1:122" x14ac:dyDescent="0.25">
      <c r="A336" t="s">
        <v>4076</v>
      </c>
      <c r="B336" t="s">
        <v>1050</v>
      </c>
      <c r="C336" t="s">
        <v>4077</v>
      </c>
      <c r="D336" t="s">
        <v>4078</v>
      </c>
      <c r="E336" t="s">
        <v>268</v>
      </c>
      <c r="F336" t="s">
        <v>156</v>
      </c>
      <c r="G336" t="s">
        <v>4079</v>
      </c>
      <c r="H336" t="s">
        <v>1505</v>
      </c>
      <c r="I336" t="s">
        <v>360</v>
      </c>
      <c r="J336" t="s">
        <v>274</v>
      </c>
      <c r="K336" t="s">
        <v>4080</v>
      </c>
      <c r="L336" t="s">
        <v>960</v>
      </c>
      <c r="M336" t="s">
        <v>4081</v>
      </c>
      <c r="N336" t="s">
        <v>984</v>
      </c>
      <c r="O336" t="s">
        <v>873</v>
      </c>
      <c r="P336" t="s">
        <v>2560</v>
      </c>
      <c r="Q336" t="s">
        <v>282</v>
      </c>
      <c r="R336" t="s">
        <v>154</v>
      </c>
      <c r="S336" t="s">
        <v>268</v>
      </c>
      <c r="T336" t="s">
        <v>268</v>
      </c>
      <c r="U336" t="s">
        <v>268</v>
      </c>
      <c r="V336" t="s">
        <v>268</v>
      </c>
      <c r="W336" t="s">
        <v>4082</v>
      </c>
      <c r="X336" t="s">
        <v>2560</v>
      </c>
      <c r="Y336" t="s">
        <v>282</v>
      </c>
      <c r="Z336" t="s">
        <v>268</v>
      </c>
      <c r="AA336" t="s">
        <v>268</v>
      </c>
      <c r="AB336" t="s">
        <v>268</v>
      </c>
      <c r="AC336" t="s">
        <v>268</v>
      </c>
      <c r="AD336" t="s">
        <v>268</v>
      </c>
      <c r="AE336" t="s">
        <v>287</v>
      </c>
      <c r="AF336" t="s">
        <v>1811</v>
      </c>
      <c r="AG336" t="s">
        <v>875</v>
      </c>
      <c r="AH336" t="s">
        <v>2154</v>
      </c>
      <c r="AI336" t="s">
        <v>708</v>
      </c>
      <c r="AJ336" t="s">
        <v>268</v>
      </c>
      <c r="AK336" t="s">
        <v>366</v>
      </c>
      <c r="AL336" t="s">
        <v>268</v>
      </c>
      <c r="AM336" t="s">
        <v>355</v>
      </c>
      <c r="AN336" t="s">
        <v>268</v>
      </c>
      <c r="AO336" t="s">
        <v>268</v>
      </c>
      <c r="AP336" t="s">
        <v>268</v>
      </c>
      <c r="AQ336" t="s">
        <v>268</v>
      </c>
      <c r="AR336" t="s">
        <v>268</v>
      </c>
      <c r="AS336" t="s">
        <v>268</v>
      </c>
      <c r="AT336" t="s">
        <v>268</v>
      </c>
      <c r="AU336" t="s">
        <v>268</v>
      </c>
      <c r="AV336" t="s">
        <v>268</v>
      </c>
      <c r="AW336" t="s">
        <v>268</v>
      </c>
      <c r="AX336" t="s">
        <v>268</v>
      </c>
      <c r="AY336" t="s">
        <v>268</v>
      </c>
      <c r="AZ336" t="s">
        <v>268</v>
      </c>
      <c r="BA336" t="s">
        <v>268</v>
      </c>
      <c r="BB336" t="s">
        <v>268</v>
      </c>
      <c r="BC336" t="s">
        <v>268</v>
      </c>
      <c r="BD336" t="s">
        <v>268</v>
      </c>
      <c r="BE336" t="s">
        <v>268</v>
      </c>
      <c r="BF336" t="s">
        <v>268</v>
      </c>
      <c r="BG336" t="s">
        <v>268</v>
      </c>
      <c r="BH336" t="s">
        <v>268</v>
      </c>
      <c r="BI336" t="s">
        <v>268</v>
      </c>
      <c r="BJ336" t="s">
        <v>268</v>
      </c>
      <c r="BK336" t="s">
        <v>268</v>
      </c>
      <c r="BL336" t="s">
        <v>268</v>
      </c>
      <c r="BM336" t="s">
        <v>268</v>
      </c>
      <c r="BN336" t="s">
        <v>268</v>
      </c>
      <c r="BO336" t="s">
        <v>268</v>
      </c>
      <c r="BP336" t="s">
        <v>268</v>
      </c>
      <c r="BQ336" t="s">
        <v>268</v>
      </c>
      <c r="BR336" t="s">
        <v>268</v>
      </c>
      <c r="BS336" t="s">
        <v>268</v>
      </c>
      <c r="BT336" t="s">
        <v>268</v>
      </c>
      <c r="BU336" t="s">
        <v>268</v>
      </c>
      <c r="BV336" t="s">
        <v>268</v>
      </c>
      <c r="BW336" t="s">
        <v>268</v>
      </c>
      <c r="BX336" t="s">
        <v>268</v>
      </c>
      <c r="BY336">
        <v>47.84</v>
      </c>
      <c r="BZ336">
        <v>47.84</v>
      </c>
      <c r="CA336" t="s">
        <v>142</v>
      </c>
      <c r="CB336" s="356">
        <v>122</v>
      </c>
      <c r="CC336" t="s">
        <v>876</v>
      </c>
      <c r="CD336" t="s">
        <v>268</v>
      </c>
      <c r="CE336" t="s">
        <v>268</v>
      </c>
      <c r="CF336" s="356">
        <v>1</v>
      </c>
      <c r="CG336" t="s">
        <v>268</v>
      </c>
      <c r="CH336" t="s">
        <v>268</v>
      </c>
      <c r="CI336" t="s">
        <v>268</v>
      </c>
      <c r="CJ336" t="s">
        <v>268</v>
      </c>
      <c r="CK336" t="s">
        <v>268</v>
      </c>
      <c r="CL336" t="s">
        <v>268</v>
      </c>
      <c r="CM336" t="s">
        <v>11224</v>
      </c>
      <c r="CN336">
        <v>40.520000000000003</v>
      </c>
      <c r="CO336" t="s">
        <v>268</v>
      </c>
      <c r="CP336">
        <v>40.520000000000003</v>
      </c>
      <c r="CQ336">
        <v>365</v>
      </c>
      <c r="CR336" t="s">
        <v>878</v>
      </c>
      <c r="CS336" t="s">
        <v>11225</v>
      </c>
      <c r="CT336" t="s">
        <v>11226</v>
      </c>
      <c r="CU336" t="s">
        <v>11227</v>
      </c>
      <c r="CV336" t="s">
        <v>268</v>
      </c>
      <c r="CW336" t="s">
        <v>268</v>
      </c>
      <c r="CX336" t="s">
        <v>268</v>
      </c>
      <c r="CY336" t="s">
        <v>268</v>
      </c>
      <c r="CZ336" t="s">
        <v>268</v>
      </c>
      <c r="DA336" t="s">
        <v>268</v>
      </c>
      <c r="DB336" s="429">
        <f t="shared" si="71"/>
        <v>0</v>
      </c>
      <c r="DC336" s="284">
        <f t="shared" si="72"/>
        <v>0</v>
      </c>
      <c r="DD336" s="284">
        <f t="shared" si="73"/>
        <v>0</v>
      </c>
      <c r="DE336" s="284">
        <f t="shared" si="74"/>
        <v>0</v>
      </c>
      <c r="DF336" s="295">
        <f t="shared" si="75"/>
        <v>47.84</v>
      </c>
      <c r="DG336" s="284">
        <f t="shared" si="76"/>
        <v>0</v>
      </c>
      <c r="DH336" s="284">
        <f t="shared" si="77"/>
        <v>0</v>
      </c>
      <c r="DI336" s="284">
        <f t="shared" si="78"/>
        <v>0</v>
      </c>
      <c r="DJ336" s="284">
        <f t="shared" si="79"/>
        <v>0</v>
      </c>
      <c r="DK336" s="295">
        <f t="shared" si="80"/>
        <v>1</v>
      </c>
      <c r="DL336" s="297">
        <f t="shared" si="81"/>
        <v>1</v>
      </c>
      <c r="DM336" s="430">
        <f>IFERROR(IF(CA336="D",IF(DL336="A dispo.",DF336*VLOOKUP('DATI INPUT'!$F$27,TARIFFE_UD,4,FALSE),DF336*VLOOKUP(DL336,TARIFFE_UD,4,FALSE)),DF336*VLOOKUP(CB336-100,TARIFFE_UND,4,FALSE)),0)</f>
        <v>23.586146313740091</v>
      </c>
      <c r="DN336" s="430">
        <f>IFERROR(IF(CA336="D",IF(DL336="A dispo.",DK336*VLOOKUP('DATI INPUT'!$F$27,TARIFFE_UD,5,FALSE),DK336*VLOOKUP(DL336,TARIFFE_UD,5,FALSE)),DK336*VLOOKUP(CB336-100,TARIFFE_UND,5,FALSE)),0)</f>
        <v>16.930848468833439</v>
      </c>
      <c r="DO336" s="431">
        <f t="shared" si="82"/>
        <v>-3.0052174264696419E-3</v>
      </c>
      <c r="DP336" s="299">
        <f>IFERROR(IF(CA336="D",IF(DL336="A dispo.",DF336*VLOOKUP('DATI INPUT'!$F$27,TARIFFE_UD,2,FALSE),DF336*VLOOKUP(DL336,TARIFFE_UD,2,FALSE)),DF336*VLOOKUP(CB336-100,TARIFFE_UND,2,FALSE)),0)</f>
        <v>29.467594393822871</v>
      </c>
      <c r="DQ336" s="299">
        <f>IFERROR(IF(CA336="D",IF(DL336="A dispo.",DK336*VLOOKUP('DATI INPUT'!$F$27,TARIFFE_UD,3,FALSE),DK336*VLOOKUP(DL336,TARIFFE_UD,3,FALSE)),DK336*VLOOKUP(CB336-100,TARIFFE_UND,3,FALSE)),0)</f>
        <v>15.164853048114928</v>
      </c>
      <c r="DR336" s="299">
        <f t="shared" si="83"/>
        <v>44.632447441937799</v>
      </c>
    </row>
    <row r="337" spans="1:122" x14ac:dyDescent="0.25">
      <c r="A337" t="s">
        <v>4083</v>
      </c>
      <c r="B337" t="s">
        <v>4084</v>
      </c>
      <c r="C337" t="s">
        <v>4085</v>
      </c>
      <c r="D337" t="s">
        <v>4086</v>
      </c>
      <c r="E337" t="s">
        <v>268</v>
      </c>
      <c r="F337" t="s">
        <v>156</v>
      </c>
      <c r="G337" t="s">
        <v>4087</v>
      </c>
      <c r="H337" t="s">
        <v>1505</v>
      </c>
      <c r="I337" t="s">
        <v>4088</v>
      </c>
      <c r="J337" t="s">
        <v>274</v>
      </c>
      <c r="K337" t="s">
        <v>4089</v>
      </c>
      <c r="L337" t="s">
        <v>4090</v>
      </c>
      <c r="M337" t="s">
        <v>10385</v>
      </c>
      <c r="N337" t="s">
        <v>984</v>
      </c>
      <c r="O337" t="s">
        <v>873</v>
      </c>
      <c r="P337" t="s">
        <v>10374</v>
      </c>
      <c r="Q337" t="s">
        <v>279</v>
      </c>
      <c r="R337" t="s">
        <v>268</v>
      </c>
      <c r="S337" t="s">
        <v>268</v>
      </c>
      <c r="T337" t="s">
        <v>268</v>
      </c>
      <c r="U337" t="s">
        <v>268</v>
      </c>
      <c r="V337" t="s">
        <v>268</v>
      </c>
      <c r="W337" t="s">
        <v>10385</v>
      </c>
      <c r="X337" t="s">
        <v>10374</v>
      </c>
      <c r="Y337" t="s">
        <v>279</v>
      </c>
      <c r="Z337" t="s">
        <v>268</v>
      </c>
      <c r="AA337" t="s">
        <v>268</v>
      </c>
      <c r="AB337" t="s">
        <v>268</v>
      </c>
      <c r="AC337" t="s">
        <v>268</v>
      </c>
      <c r="AD337" t="s">
        <v>268</v>
      </c>
      <c r="AE337" t="s">
        <v>287</v>
      </c>
      <c r="AF337" t="s">
        <v>1811</v>
      </c>
      <c r="AG337" t="s">
        <v>875</v>
      </c>
      <c r="AH337" t="s">
        <v>2154</v>
      </c>
      <c r="AI337" t="s">
        <v>1398</v>
      </c>
      <c r="AJ337" t="s">
        <v>268</v>
      </c>
      <c r="AK337" t="s">
        <v>366</v>
      </c>
      <c r="AL337" t="s">
        <v>268</v>
      </c>
      <c r="AM337" t="s">
        <v>355</v>
      </c>
      <c r="AN337" t="s">
        <v>268</v>
      </c>
      <c r="AO337" t="s">
        <v>268</v>
      </c>
      <c r="AP337" t="s">
        <v>268</v>
      </c>
      <c r="AQ337" t="s">
        <v>268</v>
      </c>
      <c r="AR337" t="s">
        <v>268</v>
      </c>
      <c r="AS337" t="s">
        <v>268</v>
      </c>
      <c r="AT337" t="s">
        <v>268</v>
      </c>
      <c r="AU337" t="s">
        <v>268</v>
      </c>
      <c r="AV337" t="s">
        <v>268</v>
      </c>
      <c r="AW337" t="s">
        <v>268</v>
      </c>
      <c r="AX337" t="s">
        <v>268</v>
      </c>
      <c r="AY337" t="s">
        <v>268</v>
      </c>
      <c r="AZ337" t="s">
        <v>268</v>
      </c>
      <c r="BA337" t="s">
        <v>268</v>
      </c>
      <c r="BB337" t="s">
        <v>268</v>
      </c>
      <c r="BC337" t="s">
        <v>268</v>
      </c>
      <c r="BD337" t="s">
        <v>268</v>
      </c>
      <c r="BE337" t="s">
        <v>268</v>
      </c>
      <c r="BF337" t="s">
        <v>268</v>
      </c>
      <c r="BG337" t="s">
        <v>268</v>
      </c>
      <c r="BH337" t="s">
        <v>268</v>
      </c>
      <c r="BI337" t="s">
        <v>268</v>
      </c>
      <c r="BJ337" t="s">
        <v>268</v>
      </c>
      <c r="BK337" t="s">
        <v>268</v>
      </c>
      <c r="BL337" t="s">
        <v>268</v>
      </c>
      <c r="BM337" t="s">
        <v>268</v>
      </c>
      <c r="BN337" t="s">
        <v>268</v>
      </c>
      <c r="BO337" t="s">
        <v>268</v>
      </c>
      <c r="BP337" t="s">
        <v>268</v>
      </c>
      <c r="BQ337" t="s">
        <v>268</v>
      </c>
      <c r="BR337" t="s">
        <v>268</v>
      </c>
      <c r="BS337" t="s">
        <v>268</v>
      </c>
      <c r="BT337" t="s">
        <v>268</v>
      </c>
      <c r="BU337" t="s">
        <v>268</v>
      </c>
      <c r="BV337" t="s">
        <v>268</v>
      </c>
      <c r="BW337" t="s">
        <v>268</v>
      </c>
      <c r="BX337" t="s">
        <v>268</v>
      </c>
      <c r="BY337">
        <v>56.82</v>
      </c>
      <c r="BZ337">
        <v>56.82</v>
      </c>
      <c r="CA337" t="s">
        <v>142</v>
      </c>
      <c r="CB337" s="356">
        <v>122</v>
      </c>
      <c r="CC337" t="s">
        <v>876</v>
      </c>
      <c r="CD337" t="s">
        <v>268</v>
      </c>
      <c r="CE337" t="s">
        <v>268</v>
      </c>
      <c r="CF337" s="356">
        <v>1</v>
      </c>
      <c r="CG337" t="s">
        <v>268</v>
      </c>
      <c r="CH337" t="s">
        <v>268</v>
      </c>
      <c r="CI337" t="s">
        <v>268</v>
      </c>
      <c r="CJ337" t="s">
        <v>268</v>
      </c>
      <c r="CK337" t="s">
        <v>268</v>
      </c>
      <c r="CL337" t="s">
        <v>268</v>
      </c>
      <c r="CM337" t="s">
        <v>11224</v>
      </c>
      <c r="CN337">
        <v>44.94</v>
      </c>
      <c r="CO337" t="s">
        <v>268</v>
      </c>
      <c r="CP337">
        <v>44.94</v>
      </c>
      <c r="CQ337">
        <v>365</v>
      </c>
      <c r="CR337" t="s">
        <v>878</v>
      </c>
      <c r="CS337" t="s">
        <v>11225</v>
      </c>
      <c r="CT337" t="s">
        <v>11226</v>
      </c>
      <c r="CU337" t="s">
        <v>11227</v>
      </c>
      <c r="CV337" t="s">
        <v>268</v>
      </c>
      <c r="CW337" t="s">
        <v>268</v>
      </c>
      <c r="CX337" t="s">
        <v>268</v>
      </c>
      <c r="CY337" t="s">
        <v>268</v>
      </c>
      <c r="CZ337" t="s">
        <v>268</v>
      </c>
      <c r="DA337" t="s">
        <v>268</v>
      </c>
      <c r="DB337" s="429">
        <f t="shared" si="71"/>
        <v>0</v>
      </c>
      <c r="DC337" s="284">
        <f t="shared" si="72"/>
        <v>0</v>
      </c>
      <c r="DD337" s="284">
        <f t="shared" si="73"/>
        <v>0</v>
      </c>
      <c r="DE337" s="284">
        <f t="shared" si="74"/>
        <v>0</v>
      </c>
      <c r="DF337" s="295">
        <f t="shared" si="75"/>
        <v>56.82</v>
      </c>
      <c r="DG337" s="284">
        <f t="shared" si="76"/>
        <v>0</v>
      </c>
      <c r="DH337" s="284">
        <f t="shared" si="77"/>
        <v>0</v>
      </c>
      <c r="DI337" s="284">
        <f t="shared" si="78"/>
        <v>0</v>
      </c>
      <c r="DJ337" s="284">
        <f t="shared" si="79"/>
        <v>0</v>
      </c>
      <c r="DK337" s="295">
        <f t="shared" si="80"/>
        <v>1</v>
      </c>
      <c r="DL337" s="297">
        <f t="shared" si="81"/>
        <v>1</v>
      </c>
      <c r="DM337" s="430">
        <f>IFERROR(IF(CA337="D",IF(DL337="A dispo.",DF337*VLOOKUP('DATI INPUT'!$F$27,TARIFFE_UD,4,FALSE),DF337*VLOOKUP(DL337,TARIFFE_UD,4,FALSE)),DF337*VLOOKUP(CB337-100,TARIFFE_UND,4,FALSE)),0)</f>
        <v>28.013478962096819</v>
      </c>
      <c r="DN337" s="430">
        <f>IFERROR(IF(CA337="D",IF(DL337="A dispo.",DK337*VLOOKUP('DATI INPUT'!$F$27,TARIFFE_UD,5,FALSE),DK337*VLOOKUP(DL337,TARIFFE_UD,5,FALSE)),DK337*VLOOKUP(CB337-100,TARIFFE_UND,5,FALSE)),0)</f>
        <v>16.930848468833439</v>
      </c>
      <c r="DO337" s="431">
        <f t="shared" si="82"/>
        <v>4.3274309302603342E-3</v>
      </c>
      <c r="DP337" s="299">
        <f>IFERROR(IF(CA337="D",IF(DL337="A dispo.",DF337*VLOOKUP('DATI INPUT'!$F$27,TARIFFE_UD,2,FALSE),DF337*VLOOKUP(DL337,TARIFFE_UD,2,FALSE)),DF337*VLOOKUP(CB337-100,TARIFFE_UND,2,FALSE)),0)</f>
        <v>34.998927956877409</v>
      </c>
      <c r="DQ337" s="299">
        <f>IFERROR(IF(CA337="D",IF(DL337="A dispo.",DK337*VLOOKUP('DATI INPUT'!$F$27,TARIFFE_UD,3,FALSE),DK337*VLOOKUP(DL337,TARIFFE_UD,3,FALSE)),DK337*VLOOKUP(CB337-100,TARIFFE_UND,3,FALSE)),0)</f>
        <v>15.164853048114928</v>
      </c>
      <c r="DR337" s="299">
        <f t="shared" si="83"/>
        <v>50.163781004992337</v>
      </c>
    </row>
    <row r="338" spans="1:122" x14ac:dyDescent="0.25">
      <c r="A338" t="s">
        <v>4092</v>
      </c>
      <c r="B338" t="s">
        <v>1460</v>
      </c>
      <c r="C338" t="s">
        <v>4093</v>
      </c>
      <c r="D338" t="s">
        <v>4094</v>
      </c>
      <c r="E338" t="s">
        <v>268</v>
      </c>
      <c r="F338" t="s">
        <v>156</v>
      </c>
      <c r="G338" t="s">
        <v>4095</v>
      </c>
      <c r="H338" t="s">
        <v>966</v>
      </c>
      <c r="I338" t="s">
        <v>4096</v>
      </c>
      <c r="J338" t="s">
        <v>274</v>
      </c>
      <c r="K338" t="s">
        <v>4097</v>
      </c>
      <c r="L338" t="s">
        <v>4098</v>
      </c>
      <c r="M338" t="s">
        <v>2432</v>
      </c>
      <c r="N338" t="s">
        <v>984</v>
      </c>
      <c r="O338" t="s">
        <v>873</v>
      </c>
      <c r="P338" t="s">
        <v>1934</v>
      </c>
      <c r="Q338" t="s">
        <v>294</v>
      </c>
      <c r="R338" t="s">
        <v>268</v>
      </c>
      <c r="S338" t="s">
        <v>268</v>
      </c>
      <c r="T338" t="s">
        <v>268</v>
      </c>
      <c r="U338" t="s">
        <v>268</v>
      </c>
      <c r="V338" t="s">
        <v>268</v>
      </c>
      <c r="W338" t="s">
        <v>2432</v>
      </c>
      <c r="X338" t="s">
        <v>1934</v>
      </c>
      <c r="Y338" t="s">
        <v>294</v>
      </c>
      <c r="Z338" t="s">
        <v>268</v>
      </c>
      <c r="AA338" t="s">
        <v>268</v>
      </c>
      <c r="AB338" t="s">
        <v>268</v>
      </c>
      <c r="AC338" t="s">
        <v>268</v>
      </c>
      <c r="AD338" t="s">
        <v>268</v>
      </c>
      <c r="AE338" t="s">
        <v>287</v>
      </c>
      <c r="AF338" t="s">
        <v>1811</v>
      </c>
      <c r="AG338" t="s">
        <v>875</v>
      </c>
      <c r="AH338" t="s">
        <v>1935</v>
      </c>
      <c r="AI338" t="s">
        <v>2433</v>
      </c>
      <c r="AJ338" t="s">
        <v>268</v>
      </c>
      <c r="AK338" t="s">
        <v>669</v>
      </c>
      <c r="AL338" t="s">
        <v>268</v>
      </c>
      <c r="AM338" t="s">
        <v>288</v>
      </c>
      <c r="AN338" t="s">
        <v>268</v>
      </c>
      <c r="AO338" t="s">
        <v>268</v>
      </c>
      <c r="AP338" t="s">
        <v>268</v>
      </c>
      <c r="AQ338" t="s">
        <v>268</v>
      </c>
      <c r="AR338" t="s">
        <v>268</v>
      </c>
      <c r="AS338" t="s">
        <v>268</v>
      </c>
      <c r="AT338" t="s">
        <v>268</v>
      </c>
      <c r="AU338" t="s">
        <v>268</v>
      </c>
      <c r="AV338" t="s">
        <v>268</v>
      </c>
      <c r="AW338" t="s">
        <v>268</v>
      </c>
      <c r="AX338" t="s">
        <v>268</v>
      </c>
      <c r="AY338" t="s">
        <v>268</v>
      </c>
      <c r="AZ338" t="s">
        <v>268</v>
      </c>
      <c r="BA338" t="s">
        <v>268</v>
      </c>
      <c r="BB338" t="s">
        <v>268</v>
      </c>
      <c r="BC338" t="s">
        <v>268</v>
      </c>
      <c r="BD338" t="s">
        <v>268</v>
      </c>
      <c r="BE338" t="s">
        <v>268</v>
      </c>
      <c r="BF338" t="s">
        <v>268</v>
      </c>
      <c r="BG338" t="s">
        <v>268</v>
      </c>
      <c r="BH338" t="s">
        <v>268</v>
      </c>
      <c r="BI338" t="s">
        <v>268</v>
      </c>
      <c r="BJ338" t="s">
        <v>268</v>
      </c>
      <c r="BK338" t="s">
        <v>268</v>
      </c>
      <c r="BL338" t="s">
        <v>268</v>
      </c>
      <c r="BM338" t="s">
        <v>268</v>
      </c>
      <c r="BN338" t="s">
        <v>268</v>
      </c>
      <c r="BO338" t="s">
        <v>268</v>
      </c>
      <c r="BP338" t="s">
        <v>268</v>
      </c>
      <c r="BQ338" t="s">
        <v>268</v>
      </c>
      <c r="BR338" t="s">
        <v>268</v>
      </c>
      <c r="BS338" t="s">
        <v>268</v>
      </c>
      <c r="BT338" t="s">
        <v>268</v>
      </c>
      <c r="BU338" t="s">
        <v>268</v>
      </c>
      <c r="BV338" t="s">
        <v>268</v>
      </c>
      <c r="BW338" t="s">
        <v>268</v>
      </c>
      <c r="BX338" t="s">
        <v>268</v>
      </c>
      <c r="BY338">
        <v>100</v>
      </c>
      <c r="BZ338">
        <v>100</v>
      </c>
      <c r="CA338" t="s">
        <v>142</v>
      </c>
      <c r="CB338" s="356">
        <v>122</v>
      </c>
      <c r="CC338" t="s">
        <v>876</v>
      </c>
      <c r="CD338" t="s">
        <v>268</v>
      </c>
      <c r="CE338" t="s">
        <v>268</v>
      </c>
      <c r="CF338" s="356">
        <v>3</v>
      </c>
      <c r="CG338" t="s">
        <v>268</v>
      </c>
      <c r="CH338" t="s">
        <v>268</v>
      </c>
      <c r="CI338" t="s">
        <v>268</v>
      </c>
      <c r="CJ338" t="s">
        <v>268</v>
      </c>
      <c r="CK338" t="s">
        <v>268</v>
      </c>
      <c r="CL338" t="s">
        <v>268</v>
      </c>
      <c r="CM338" t="s">
        <v>11224</v>
      </c>
      <c r="CN338">
        <v>130.79</v>
      </c>
      <c r="CO338" t="s">
        <v>268</v>
      </c>
      <c r="CP338">
        <v>130.79</v>
      </c>
      <c r="CQ338">
        <v>365</v>
      </c>
      <c r="CR338" t="s">
        <v>878</v>
      </c>
      <c r="CS338" t="s">
        <v>11225</v>
      </c>
      <c r="CT338" t="s">
        <v>11226</v>
      </c>
      <c r="CU338" t="s">
        <v>11227</v>
      </c>
      <c r="CV338" t="s">
        <v>268</v>
      </c>
      <c r="CW338" t="s">
        <v>268</v>
      </c>
      <c r="CX338" t="s">
        <v>268</v>
      </c>
      <c r="CY338" t="s">
        <v>268</v>
      </c>
      <c r="CZ338" t="s">
        <v>268</v>
      </c>
      <c r="DA338" t="s">
        <v>268</v>
      </c>
      <c r="DB338" s="429">
        <f t="shared" si="71"/>
        <v>0</v>
      </c>
      <c r="DC338" s="284">
        <f t="shared" si="72"/>
        <v>0</v>
      </c>
      <c r="DD338" s="284">
        <f t="shared" si="73"/>
        <v>0</v>
      </c>
      <c r="DE338" s="284">
        <f t="shared" si="74"/>
        <v>0</v>
      </c>
      <c r="DF338" s="295">
        <f t="shared" si="75"/>
        <v>100</v>
      </c>
      <c r="DG338" s="284">
        <f t="shared" si="76"/>
        <v>0</v>
      </c>
      <c r="DH338" s="284">
        <f t="shared" si="77"/>
        <v>0</v>
      </c>
      <c r="DI338" s="284">
        <f t="shared" si="78"/>
        <v>0</v>
      </c>
      <c r="DJ338" s="284">
        <f t="shared" si="79"/>
        <v>0</v>
      </c>
      <c r="DK338" s="295">
        <f t="shared" si="80"/>
        <v>1</v>
      </c>
      <c r="DL338" s="297">
        <f t="shared" si="81"/>
        <v>3</v>
      </c>
      <c r="DM338" s="430">
        <f>IFERROR(IF(CA338="D",IF(DL338="A dispo.",DF338*VLOOKUP('DATI INPUT'!$F$27,TARIFFE_UD,4,FALSE),DF338*VLOOKUP(DL338,TARIFFE_UD,4,FALSE)),DF338*VLOOKUP(CB338-100,TARIFFE_UND,4,FALSE)),0)</f>
        <v>63.388472534537989</v>
      </c>
      <c r="DN338" s="430">
        <f>IFERROR(IF(CA338="D",IF(DL338="A dispo.",DK338*VLOOKUP('DATI INPUT'!$F$27,TARIFFE_UD,5,FALSE),DK338*VLOOKUP(DL338,TARIFFE_UD,5,FALSE)),DK338*VLOOKUP(CB338-100,TARIFFE_UND,5,FALSE)),0)</f>
        <v>67.397800635548478</v>
      </c>
      <c r="DO338" s="431">
        <f t="shared" si="82"/>
        <v>-3.726829913517804E-3</v>
      </c>
      <c r="DP338" s="299">
        <f>IFERROR(IF(CA338="D",IF(DL338="A dispo.",DF338*VLOOKUP('DATI INPUT'!$F$27,TARIFFE_UD,2,FALSE),DF338*VLOOKUP(DL338,TARIFFE_UD,2,FALSE)),DF338*VLOOKUP(CB338-100,TARIFFE_UND,2,FALSE)),0)</f>
        <v>79.195039878286494</v>
      </c>
      <c r="DQ338" s="299">
        <f>IFERROR(IF(CA338="D",IF(DL338="A dispo.",DK338*VLOOKUP('DATI INPUT'!$F$27,TARIFFE_UD,3,FALSE),DK338*VLOOKUP(DL338,TARIFFE_UD,3,FALSE)),DK338*VLOOKUP(CB338-100,TARIFFE_UND,3,FALSE)),0)</f>
        <v>60.367780403072892</v>
      </c>
      <c r="DR338" s="299">
        <f t="shared" si="83"/>
        <v>139.56282028135939</v>
      </c>
    </row>
    <row r="339" spans="1:122" x14ac:dyDescent="0.25">
      <c r="A339" t="s">
        <v>4099</v>
      </c>
      <c r="B339" t="s">
        <v>4100</v>
      </c>
      <c r="C339" t="s">
        <v>554</v>
      </c>
      <c r="D339" t="s">
        <v>4101</v>
      </c>
      <c r="E339" t="s">
        <v>268</v>
      </c>
      <c r="F339" t="s">
        <v>156</v>
      </c>
      <c r="G339" t="s">
        <v>4102</v>
      </c>
      <c r="H339" t="s">
        <v>1505</v>
      </c>
      <c r="I339" t="s">
        <v>609</v>
      </c>
      <c r="J339" t="s">
        <v>274</v>
      </c>
      <c r="K339" t="s">
        <v>4103</v>
      </c>
      <c r="L339" t="s">
        <v>960</v>
      </c>
      <c r="M339" t="s">
        <v>4082</v>
      </c>
      <c r="N339" t="s">
        <v>984</v>
      </c>
      <c r="O339" t="s">
        <v>873</v>
      </c>
      <c r="P339" t="s">
        <v>2560</v>
      </c>
      <c r="Q339" t="s">
        <v>282</v>
      </c>
      <c r="R339" t="s">
        <v>268</v>
      </c>
      <c r="S339" t="s">
        <v>268</v>
      </c>
      <c r="T339" t="s">
        <v>268</v>
      </c>
      <c r="U339" t="s">
        <v>268</v>
      </c>
      <c r="V339" t="s">
        <v>268</v>
      </c>
      <c r="W339" t="s">
        <v>10385</v>
      </c>
      <c r="X339" t="s">
        <v>10374</v>
      </c>
      <c r="Y339" t="s">
        <v>279</v>
      </c>
      <c r="Z339" t="s">
        <v>268</v>
      </c>
      <c r="AA339" t="s">
        <v>268</v>
      </c>
      <c r="AB339" t="s">
        <v>268</v>
      </c>
      <c r="AC339" t="s">
        <v>268</v>
      </c>
      <c r="AD339" t="s">
        <v>268</v>
      </c>
      <c r="AE339" t="s">
        <v>287</v>
      </c>
      <c r="AF339" t="s">
        <v>1811</v>
      </c>
      <c r="AG339" t="s">
        <v>875</v>
      </c>
      <c r="AH339" t="s">
        <v>2154</v>
      </c>
      <c r="AI339" t="s">
        <v>1011</v>
      </c>
      <c r="AJ339" t="s">
        <v>268</v>
      </c>
      <c r="AK339" t="s">
        <v>366</v>
      </c>
      <c r="AL339" t="s">
        <v>268</v>
      </c>
      <c r="AM339" t="s">
        <v>355</v>
      </c>
      <c r="AN339" t="s">
        <v>268</v>
      </c>
      <c r="AO339" t="s">
        <v>268</v>
      </c>
      <c r="AP339" t="s">
        <v>268</v>
      </c>
      <c r="AQ339" t="s">
        <v>268</v>
      </c>
      <c r="AR339" t="s">
        <v>268</v>
      </c>
      <c r="AS339" t="s">
        <v>268</v>
      </c>
      <c r="AT339" t="s">
        <v>268</v>
      </c>
      <c r="AU339" t="s">
        <v>268</v>
      </c>
      <c r="AV339" t="s">
        <v>268</v>
      </c>
      <c r="AW339" t="s">
        <v>268</v>
      </c>
      <c r="AX339" t="s">
        <v>268</v>
      </c>
      <c r="AY339" t="s">
        <v>268</v>
      </c>
      <c r="AZ339" t="s">
        <v>268</v>
      </c>
      <c r="BA339" t="s">
        <v>268</v>
      </c>
      <c r="BB339" t="s">
        <v>268</v>
      </c>
      <c r="BC339" t="s">
        <v>268</v>
      </c>
      <c r="BD339" t="s">
        <v>268</v>
      </c>
      <c r="BE339" t="s">
        <v>268</v>
      </c>
      <c r="BF339" t="s">
        <v>268</v>
      </c>
      <c r="BG339" t="s">
        <v>268</v>
      </c>
      <c r="BH339" t="s">
        <v>268</v>
      </c>
      <c r="BI339" t="s">
        <v>268</v>
      </c>
      <c r="BJ339" t="s">
        <v>268</v>
      </c>
      <c r="BK339" t="s">
        <v>268</v>
      </c>
      <c r="BL339" t="s">
        <v>268</v>
      </c>
      <c r="BM339" t="s">
        <v>268</v>
      </c>
      <c r="BN339" t="s">
        <v>268</v>
      </c>
      <c r="BO339" t="s">
        <v>268</v>
      </c>
      <c r="BP339" t="s">
        <v>268</v>
      </c>
      <c r="BQ339" t="s">
        <v>268</v>
      </c>
      <c r="BR339" t="s">
        <v>268</v>
      </c>
      <c r="BS339" t="s">
        <v>268</v>
      </c>
      <c r="BT339" t="s">
        <v>268</v>
      </c>
      <c r="BU339" t="s">
        <v>268</v>
      </c>
      <c r="BV339" t="s">
        <v>268</v>
      </c>
      <c r="BW339" t="s">
        <v>268</v>
      </c>
      <c r="BX339" t="s">
        <v>268</v>
      </c>
      <c r="BY339">
        <v>36.82</v>
      </c>
      <c r="BZ339">
        <v>36.82</v>
      </c>
      <c r="CA339" t="s">
        <v>142</v>
      </c>
      <c r="CB339" s="356">
        <v>122</v>
      </c>
      <c r="CC339" t="s">
        <v>876</v>
      </c>
      <c r="CD339" t="s">
        <v>268</v>
      </c>
      <c r="CE339" t="s">
        <v>268</v>
      </c>
      <c r="CF339" s="356">
        <v>1</v>
      </c>
      <c r="CG339" t="s">
        <v>268</v>
      </c>
      <c r="CH339" t="s">
        <v>268</v>
      </c>
      <c r="CI339" t="s">
        <v>268</v>
      </c>
      <c r="CJ339" t="s">
        <v>268</v>
      </c>
      <c r="CK339" t="s">
        <v>268</v>
      </c>
      <c r="CL339" t="s">
        <v>268</v>
      </c>
      <c r="CM339" t="s">
        <v>11224</v>
      </c>
      <c r="CN339">
        <v>35.08</v>
      </c>
      <c r="CO339" t="s">
        <v>268</v>
      </c>
      <c r="CP339">
        <v>35.08</v>
      </c>
      <c r="CQ339">
        <v>365</v>
      </c>
      <c r="CR339" t="s">
        <v>878</v>
      </c>
      <c r="CS339" t="s">
        <v>11225</v>
      </c>
      <c r="CT339" t="s">
        <v>11226</v>
      </c>
      <c r="CU339" t="s">
        <v>11227</v>
      </c>
      <c r="CV339" t="s">
        <v>268</v>
      </c>
      <c r="CW339" t="s">
        <v>268</v>
      </c>
      <c r="CX339" t="s">
        <v>268</v>
      </c>
      <c r="CY339" t="s">
        <v>268</v>
      </c>
      <c r="CZ339" t="s">
        <v>268</v>
      </c>
      <c r="DA339" t="s">
        <v>268</v>
      </c>
      <c r="DB339" s="429">
        <f t="shared" si="71"/>
        <v>0</v>
      </c>
      <c r="DC339" s="284">
        <f t="shared" si="72"/>
        <v>0</v>
      </c>
      <c r="DD339" s="284">
        <f t="shared" si="73"/>
        <v>0</v>
      </c>
      <c r="DE339" s="284">
        <f t="shared" si="74"/>
        <v>0</v>
      </c>
      <c r="DF339" s="295">
        <f t="shared" si="75"/>
        <v>36.82</v>
      </c>
      <c r="DG339" s="284">
        <f t="shared" si="76"/>
        <v>0</v>
      </c>
      <c r="DH339" s="284">
        <f t="shared" si="77"/>
        <v>0</v>
      </c>
      <c r="DI339" s="284">
        <f t="shared" si="78"/>
        <v>0</v>
      </c>
      <c r="DJ339" s="284">
        <f t="shared" si="79"/>
        <v>0</v>
      </c>
      <c r="DK339" s="295">
        <f t="shared" si="80"/>
        <v>1</v>
      </c>
      <c r="DL339" s="297">
        <f t="shared" si="81"/>
        <v>1</v>
      </c>
      <c r="DM339" s="430">
        <f>IFERROR(IF(CA339="D",IF(DL339="A dispo.",DF339*VLOOKUP('DATI INPUT'!$F$27,TARIFFE_UD,4,FALSE),DF339*VLOOKUP(DL339,TARIFFE_UD,4,FALSE)),DF339*VLOOKUP(CB339-100,TARIFFE_UND,4,FALSE)),0)</f>
        <v>18.153049901168689</v>
      </c>
      <c r="DN339" s="430">
        <f>IFERROR(IF(CA339="D",IF(DL339="A dispo.",DK339*VLOOKUP('DATI INPUT'!$F$27,TARIFFE_UD,5,FALSE),DK339*VLOOKUP(DL339,TARIFFE_UD,5,FALSE)),DK339*VLOOKUP(CB339-100,TARIFFE_UND,5,FALSE)),0)</f>
        <v>16.930848468833439</v>
      </c>
      <c r="DO339" s="431">
        <f t="shared" si="82"/>
        <v>3.8983700021333334E-3</v>
      </c>
      <c r="DP339" s="299">
        <f>IFERROR(IF(CA339="D",IF(DL339="A dispo.",DF339*VLOOKUP('DATI INPUT'!$F$27,TARIFFE_UD,2,FALSE),DF339*VLOOKUP(DL339,TARIFFE_UD,2,FALSE)),DF339*VLOOKUP(CB339-100,TARIFFE_UND,2,FALSE)),0)</f>
        <v>22.679699531366179</v>
      </c>
      <c r="DQ339" s="299">
        <f>IFERROR(IF(CA339="D",IF(DL339="A dispo.",DK339*VLOOKUP('DATI INPUT'!$F$27,TARIFFE_UD,3,FALSE),DK339*VLOOKUP(DL339,TARIFFE_UD,3,FALSE)),DK339*VLOOKUP(CB339-100,TARIFFE_UND,3,FALSE)),0)</f>
        <v>15.164853048114928</v>
      </c>
      <c r="DR339" s="299">
        <f t="shared" si="83"/>
        <v>37.844552579481103</v>
      </c>
    </row>
    <row r="340" spans="1:122" x14ac:dyDescent="0.25">
      <c r="A340" t="s">
        <v>4104</v>
      </c>
      <c r="B340" t="s">
        <v>4100</v>
      </c>
      <c r="C340" t="s">
        <v>4105</v>
      </c>
      <c r="D340" t="s">
        <v>4101</v>
      </c>
      <c r="E340" t="s">
        <v>268</v>
      </c>
      <c r="F340" t="s">
        <v>156</v>
      </c>
      <c r="G340" t="s">
        <v>4102</v>
      </c>
      <c r="H340" t="s">
        <v>1505</v>
      </c>
      <c r="I340" t="s">
        <v>609</v>
      </c>
      <c r="J340" t="s">
        <v>274</v>
      </c>
      <c r="K340" t="s">
        <v>4103</v>
      </c>
      <c r="L340" t="s">
        <v>960</v>
      </c>
      <c r="M340" t="s">
        <v>4082</v>
      </c>
      <c r="N340" t="s">
        <v>984</v>
      </c>
      <c r="O340" t="s">
        <v>873</v>
      </c>
      <c r="P340" t="s">
        <v>2560</v>
      </c>
      <c r="Q340" t="s">
        <v>282</v>
      </c>
      <c r="R340" t="s">
        <v>268</v>
      </c>
      <c r="S340" t="s">
        <v>268</v>
      </c>
      <c r="T340" t="s">
        <v>268</v>
      </c>
      <c r="U340" t="s">
        <v>268</v>
      </c>
      <c r="V340" t="s">
        <v>268</v>
      </c>
      <c r="W340" t="s">
        <v>4082</v>
      </c>
      <c r="X340" t="s">
        <v>2560</v>
      </c>
      <c r="Y340" t="s">
        <v>282</v>
      </c>
      <c r="Z340" t="s">
        <v>268</v>
      </c>
      <c r="AA340" t="s">
        <v>268</v>
      </c>
      <c r="AB340" t="s">
        <v>268</v>
      </c>
      <c r="AC340" t="s">
        <v>268</v>
      </c>
      <c r="AD340" t="s">
        <v>268</v>
      </c>
      <c r="AE340" t="s">
        <v>287</v>
      </c>
      <c r="AF340" t="s">
        <v>1811</v>
      </c>
      <c r="AG340" t="s">
        <v>875</v>
      </c>
      <c r="AH340" t="s">
        <v>2154</v>
      </c>
      <c r="AI340" t="s">
        <v>1011</v>
      </c>
      <c r="AJ340" t="s">
        <v>268</v>
      </c>
      <c r="AK340" t="s">
        <v>366</v>
      </c>
      <c r="AL340" t="s">
        <v>268</v>
      </c>
      <c r="AM340" t="s">
        <v>355</v>
      </c>
      <c r="AN340" t="s">
        <v>268</v>
      </c>
      <c r="AO340" t="s">
        <v>268</v>
      </c>
      <c r="AP340" t="s">
        <v>268</v>
      </c>
      <c r="AQ340" t="s">
        <v>268</v>
      </c>
      <c r="AR340" t="s">
        <v>268</v>
      </c>
      <c r="AS340" t="s">
        <v>268</v>
      </c>
      <c r="AT340" t="s">
        <v>268</v>
      </c>
      <c r="AU340" t="s">
        <v>268</v>
      </c>
      <c r="AV340" t="s">
        <v>268</v>
      </c>
      <c r="AW340" t="s">
        <v>268</v>
      </c>
      <c r="AX340" t="s">
        <v>268</v>
      </c>
      <c r="AY340" t="s">
        <v>268</v>
      </c>
      <c r="AZ340" t="s">
        <v>268</v>
      </c>
      <c r="BA340" t="s">
        <v>268</v>
      </c>
      <c r="BB340" t="s">
        <v>268</v>
      </c>
      <c r="BC340" t="s">
        <v>268</v>
      </c>
      <c r="BD340" t="s">
        <v>268</v>
      </c>
      <c r="BE340" t="s">
        <v>268</v>
      </c>
      <c r="BF340" t="s">
        <v>268</v>
      </c>
      <c r="BG340" t="s">
        <v>268</v>
      </c>
      <c r="BH340" t="s">
        <v>268</v>
      </c>
      <c r="BI340" t="s">
        <v>268</v>
      </c>
      <c r="BJ340" t="s">
        <v>268</v>
      </c>
      <c r="BK340" t="s">
        <v>268</v>
      </c>
      <c r="BL340" t="s">
        <v>268</v>
      </c>
      <c r="BM340" t="s">
        <v>268</v>
      </c>
      <c r="BN340" t="s">
        <v>268</v>
      </c>
      <c r="BO340" t="s">
        <v>268</v>
      </c>
      <c r="BP340" t="s">
        <v>268</v>
      </c>
      <c r="BQ340" t="s">
        <v>268</v>
      </c>
      <c r="BR340" t="s">
        <v>268</v>
      </c>
      <c r="BS340" t="s">
        <v>268</v>
      </c>
      <c r="BT340" t="s">
        <v>268</v>
      </c>
      <c r="BU340" t="s">
        <v>268</v>
      </c>
      <c r="BV340" t="s">
        <v>268</v>
      </c>
      <c r="BW340" t="s">
        <v>268</v>
      </c>
      <c r="BX340" t="s">
        <v>268</v>
      </c>
      <c r="BY340">
        <v>78.75</v>
      </c>
      <c r="BZ340">
        <v>78.75</v>
      </c>
      <c r="CA340" t="s">
        <v>142</v>
      </c>
      <c r="CB340" s="356">
        <v>122</v>
      </c>
      <c r="CC340" t="s">
        <v>876</v>
      </c>
      <c r="CD340" t="s">
        <v>268</v>
      </c>
      <c r="CE340" t="s">
        <v>268</v>
      </c>
      <c r="CF340" s="356">
        <v>1</v>
      </c>
      <c r="CG340" t="s">
        <v>268</v>
      </c>
      <c r="CH340" t="s">
        <v>268</v>
      </c>
      <c r="CI340" t="s">
        <v>268</v>
      </c>
      <c r="CJ340" t="s">
        <v>268</v>
      </c>
      <c r="CK340" t="s">
        <v>268</v>
      </c>
      <c r="CL340" t="s">
        <v>268</v>
      </c>
      <c r="CM340" t="s">
        <v>11224</v>
      </c>
      <c r="CN340">
        <v>55.76</v>
      </c>
      <c r="CO340" t="s">
        <v>268</v>
      </c>
      <c r="CP340">
        <v>55.76</v>
      </c>
      <c r="CQ340">
        <v>365</v>
      </c>
      <c r="CR340" t="s">
        <v>878</v>
      </c>
      <c r="CS340" t="s">
        <v>11225</v>
      </c>
      <c r="CT340" t="s">
        <v>11226</v>
      </c>
      <c r="CU340" t="s">
        <v>11227</v>
      </c>
      <c r="CV340" t="s">
        <v>268</v>
      </c>
      <c r="CW340" t="s">
        <v>268</v>
      </c>
      <c r="CX340" t="s">
        <v>268</v>
      </c>
      <c r="CY340" t="s">
        <v>268</v>
      </c>
      <c r="CZ340" t="s">
        <v>268</v>
      </c>
      <c r="DA340" t="s">
        <v>268</v>
      </c>
      <c r="DB340" s="429">
        <f t="shared" si="71"/>
        <v>0</v>
      </c>
      <c r="DC340" s="284">
        <f t="shared" si="72"/>
        <v>0</v>
      </c>
      <c r="DD340" s="284">
        <f t="shared" si="73"/>
        <v>0</v>
      </c>
      <c r="DE340" s="284">
        <f t="shared" si="74"/>
        <v>0</v>
      </c>
      <c r="DF340" s="295">
        <f t="shared" si="75"/>
        <v>78.75</v>
      </c>
      <c r="DG340" s="284">
        <f t="shared" si="76"/>
        <v>0</v>
      </c>
      <c r="DH340" s="284">
        <f t="shared" si="77"/>
        <v>0</v>
      </c>
      <c r="DI340" s="284">
        <f t="shared" si="78"/>
        <v>0</v>
      </c>
      <c r="DJ340" s="284">
        <f t="shared" si="79"/>
        <v>0</v>
      </c>
      <c r="DK340" s="295">
        <f t="shared" si="80"/>
        <v>1</v>
      </c>
      <c r="DL340" s="297">
        <f t="shared" si="81"/>
        <v>1</v>
      </c>
      <c r="DM340" s="430">
        <f>IFERROR(IF(CA340="D",IF(DL340="A dispo.",DF340*VLOOKUP('DATI INPUT'!$F$27,TARIFFE_UD,4,FALSE),DF340*VLOOKUP(DL340,TARIFFE_UD,4,FALSE)),DF340*VLOOKUP(CB340-100,TARIFFE_UND,4,FALSE)),0)</f>
        <v>38.825439427404518</v>
      </c>
      <c r="DN340" s="430">
        <f>IFERROR(IF(CA340="D",IF(DL340="A dispo.",DK340*VLOOKUP('DATI INPUT'!$F$27,TARIFFE_UD,5,FALSE),DK340*VLOOKUP(DL340,TARIFFE_UD,5,FALSE)),DK340*VLOOKUP(CB340-100,TARIFFE_UND,5,FALSE)),0)</f>
        <v>16.930848468833439</v>
      </c>
      <c r="DO340" s="431">
        <f t="shared" si="82"/>
        <v>-3.712103762040897E-3</v>
      </c>
      <c r="DP340" s="299">
        <f>IFERROR(IF(CA340="D",IF(DL340="A dispo.",DF340*VLOOKUP('DATI INPUT'!$F$27,TARIFFE_UD,2,FALSE),DF340*VLOOKUP(DL340,TARIFFE_UD,2,FALSE)),DF340*VLOOKUP(CB340-100,TARIFFE_UND,2,FALSE)),0)</f>
        <v>48.506961925450476</v>
      </c>
      <c r="DQ340" s="299">
        <f>IFERROR(IF(CA340="D",IF(DL340="A dispo.",DK340*VLOOKUP('DATI INPUT'!$F$27,TARIFFE_UD,3,FALSE),DK340*VLOOKUP(DL340,TARIFFE_UD,3,FALSE)),DK340*VLOOKUP(CB340-100,TARIFFE_UND,3,FALSE)),0)</f>
        <v>15.164853048114928</v>
      </c>
      <c r="DR340" s="299">
        <f t="shared" si="83"/>
        <v>63.671814973565404</v>
      </c>
    </row>
    <row r="341" spans="1:122" x14ac:dyDescent="0.25">
      <c r="A341" t="s">
        <v>4106</v>
      </c>
      <c r="B341" t="s">
        <v>1461</v>
      </c>
      <c r="C341" t="s">
        <v>4107</v>
      </c>
      <c r="D341" t="s">
        <v>4108</v>
      </c>
      <c r="E341" t="s">
        <v>268</v>
      </c>
      <c r="F341" t="s">
        <v>156</v>
      </c>
      <c r="G341" t="s">
        <v>4109</v>
      </c>
      <c r="H341" t="s">
        <v>966</v>
      </c>
      <c r="I341" t="s">
        <v>4110</v>
      </c>
      <c r="J341" t="s">
        <v>274</v>
      </c>
      <c r="K341" t="s">
        <v>4111</v>
      </c>
      <c r="L341" t="s">
        <v>4112</v>
      </c>
      <c r="M341" t="s">
        <v>4113</v>
      </c>
      <c r="N341" t="s">
        <v>984</v>
      </c>
      <c r="O341" t="s">
        <v>873</v>
      </c>
      <c r="P341" t="s">
        <v>1310</v>
      </c>
      <c r="Q341" t="s">
        <v>279</v>
      </c>
      <c r="R341" t="s">
        <v>268</v>
      </c>
      <c r="S341" t="s">
        <v>268</v>
      </c>
      <c r="T341" t="s">
        <v>268</v>
      </c>
      <c r="U341" t="s">
        <v>268</v>
      </c>
      <c r="V341" t="s">
        <v>268</v>
      </c>
      <c r="W341" t="s">
        <v>4113</v>
      </c>
      <c r="X341" t="s">
        <v>1310</v>
      </c>
      <c r="Y341" t="s">
        <v>279</v>
      </c>
      <c r="Z341" t="s">
        <v>268</v>
      </c>
      <c r="AA341" t="s">
        <v>268</v>
      </c>
      <c r="AB341" t="s">
        <v>268</v>
      </c>
      <c r="AC341" t="s">
        <v>268</v>
      </c>
      <c r="AD341" t="s">
        <v>268</v>
      </c>
      <c r="AE341" t="s">
        <v>287</v>
      </c>
      <c r="AF341" t="s">
        <v>1811</v>
      </c>
      <c r="AG341" t="s">
        <v>875</v>
      </c>
      <c r="AH341" t="s">
        <v>1812</v>
      </c>
      <c r="AI341" t="s">
        <v>1277</v>
      </c>
      <c r="AJ341" t="s">
        <v>268</v>
      </c>
      <c r="AK341" t="s">
        <v>395</v>
      </c>
      <c r="AL341" t="s">
        <v>268</v>
      </c>
      <c r="AM341" t="s">
        <v>405</v>
      </c>
      <c r="AN341" t="s">
        <v>268</v>
      </c>
      <c r="AO341" t="s">
        <v>268</v>
      </c>
      <c r="AP341" t="s">
        <v>268</v>
      </c>
      <c r="AQ341" t="s">
        <v>268</v>
      </c>
      <c r="AR341" t="s">
        <v>268</v>
      </c>
      <c r="AS341" t="s">
        <v>268</v>
      </c>
      <c r="AT341" t="s">
        <v>268</v>
      </c>
      <c r="AU341" t="s">
        <v>268</v>
      </c>
      <c r="AV341" t="s">
        <v>268</v>
      </c>
      <c r="AW341" t="s">
        <v>268</v>
      </c>
      <c r="AX341" t="s">
        <v>268</v>
      </c>
      <c r="AY341" t="s">
        <v>268</v>
      </c>
      <c r="AZ341" t="s">
        <v>268</v>
      </c>
      <c r="BA341" t="s">
        <v>268</v>
      </c>
      <c r="BB341" t="s">
        <v>268</v>
      </c>
      <c r="BC341" t="s">
        <v>268</v>
      </c>
      <c r="BD341" t="s">
        <v>268</v>
      </c>
      <c r="BE341" t="s">
        <v>268</v>
      </c>
      <c r="BF341" t="s">
        <v>268</v>
      </c>
      <c r="BG341" t="s">
        <v>268</v>
      </c>
      <c r="BH341" t="s">
        <v>268</v>
      </c>
      <c r="BI341" t="s">
        <v>268</v>
      </c>
      <c r="BJ341" t="s">
        <v>268</v>
      </c>
      <c r="BK341" t="s">
        <v>268</v>
      </c>
      <c r="BL341" t="s">
        <v>268</v>
      </c>
      <c r="BM341" t="s">
        <v>268</v>
      </c>
      <c r="BN341" t="s">
        <v>268</v>
      </c>
      <c r="BO341" t="s">
        <v>268</v>
      </c>
      <c r="BP341" t="s">
        <v>268</v>
      </c>
      <c r="BQ341" t="s">
        <v>268</v>
      </c>
      <c r="BR341" t="s">
        <v>268</v>
      </c>
      <c r="BS341" t="s">
        <v>268</v>
      </c>
      <c r="BT341" t="s">
        <v>268</v>
      </c>
      <c r="BU341" t="s">
        <v>268</v>
      </c>
      <c r="BV341" t="s">
        <v>268</v>
      </c>
      <c r="BW341" t="s">
        <v>268</v>
      </c>
      <c r="BX341" t="s">
        <v>268</v>
      </c>
      <c r="BY341">
        <v>70.400000000000006</v>
      </c>
      <c r="BZ341">
        <v>70.400000000000006</v>
      </c>
      <c r="CA341" t="s">
        <v>142</v>
      </c>
      <c r="CB341" s="356">
        <v>122</v>
      </c>
      <c r="CC341" t="s">
        <v>876</v>
      </c>
      <c r="CD341" t="s">
        <v>268</v>
      </c>
      <c r="CE341" t="s">
        <v>268</v>
      </c>
      <c r="CF341" s="356">
        <v>1</v>
      </c>
      <c r="CG341" t="s">
        <v>268</v>
      </c>
      <c r="CH341" t="s">
        <v>268</v>
      </c>
      <c r="CI341" t="s">
        <v>268</v>
      </c>
      <c r="CJ341" t="s">
        <v>268</v>
      </c>
      <c r="CK341" t="s">
        <v>268</v>
      </c>
      <c r="CL341" t="s">
        <v>268</v>
      </c>
      <c r="CM341" t="s">
        <v>11224</v>
      </c>
      <c r="CN341">
        <v>51.64</v>
      </c>
      <c r="CO341" t="s">
        <v>268</v>
      </c>
      <c r="CP341">
        <v>51.64</v>
      </c>
      <c r="CQ341">
        <v>365</v>
      </c>
      <c r="CR341" t="s">
        <v>878</v>
      </c>
      <c r="CS341" t="s">
        <v>11225</v>
      </c>
      <c r="CT341" t="s">
        <v>11226</v>
      </c>
      <c r="CU341" t="s">
        <v>11227</v>
      </c>
      <c r="CV341" t="s">
        <v>268</v>
      </c>
      <c r="CW341" t="s">
        <v>268</v>
      </c>
      <c r="CX341" t="s">
        <v>268</v>
      </c>
      <c r="CY341" t="s">
        <v>268</v>
      </c>
      <c r="CZ341" t="s">
        <v>268</v>
      </c>
      <c r="DA341" t="s">
        <v>268</v>
      </c>
      <c r="DB341" s="429">
        <f t="shared" si="71"/>
        <v>0</v>
      </c>
      <c r="DC341" s="284">
        <f t="shared" si="72"/>
        <v>0</v>
      </c>
      <c r="DD341" s="284">
        <f t="shared" si="73"/>
        <v>0</v>
      </c>
      <c r="DE341" s="284">
        <f t="shared" si="74"/>
        <v>0</v>
      </c>
      <c r="DF341" s="295">
        <f t="shared" si="75"/>
        <v>70.400000000000006</v>
      </c>
      <c r="DG341" s="284">
        <f t="shared" si="76"/>
        <v>0</v>
      </c>
      <c r="DH341" s="284">
        <f t="shared" si="77"/>
        <v>0</v>
      </c>
      <c r="DI341" s="284">
        <f t="shared" si="78"/>
        <v>0</v>
      </c>
      <c r="DJ341" s="284">
        <f t="shared" si="79"/>
        <v>0</v>
      </c>
      <c r="DK341" s="295">
        <f t="shared" si="80"/>
        <v>1</v>
      </c>
      <c r="DL341" s="297">
        <f t="shared" si="81"/>
        <v>1</v>
      </c>
      <c r="DM341" s="430">
        <f>IFERROR(IF(CA341="D",IF(DL341="A dispo.",DF341*VLOOKUP('DATI INPUT'!$F$27,TARIFFE_UD,4,FALSE),DF341*VLOOKUP(DL341,TARIFFE_UD,4,FALSE)),DF341*VLOOKUP(CB341-100,TARIFFE_UND,4,FALSE)),0)</f>
        <v>34.708710294467025</v>
      </c>
      <c r="DN341" s="430">
        <f>IFERROR(IF(CA341="D",IF(DL341="A dispo.",DK341*VLOOKUP('DATI INPUT'!$F$27,TARIFFE_UD,5,FALSE),DK341*VLOOKUP(DL341,TARIFFE_UD,5,FALSE)),DK341*VLOOKUP(CB341-100,TARIFFE_UND,5,FALSE)),0)</f>
        <v>16.930848468833439</v>
      </c>
      <c r="DO341" s="431">
        <f t="shared" si="82"/>
        <v>-4.4123669953677336E-4</v>
      </c>
      <c r="DP341" s="299">
        <f>IFERROR(IF(CA341="D",IF(DL341="A dispo.",DF341*VLOOKUP('DATI INPUT'!$F$27,TARIFFE_UD,2,FALSE),DF341*VLOOKUP(DL341,TARIFFE_UD,2,FALSE)),DF341*VLOOKUP(CB341-100,TARIFFE_UND,2,FALSE)),0)</f>
        <v>43.363684057799546</v>
      </c>
      <c r="DQ341" s="299">
        <f>IFERROR(IF(CA341="D",IF(DL341="A dispo.",DK341*VLOOKUP('DATI INPUT'!$F$27,TARIFFE_UD,3,FALSE),DK341*VLOOKUP(DL341,TARIFFE_UD,3,FALSE)),DK341*VLOOKUP(CB341-100,TARIFFE_UND,3,FALSE)),0)</f>
        <v>15.164853048114928</v>
      </c>
      <c r="DR341" s="299">
        <f t="shared" si="83"/>
        <v>58.528537105914474</v>
      </c>
    </row>
    <row r="342" spans="1:122" x14ac:dyDescent="0.25">
      <c r="A342" t="s">
        <v>11235</v>
      </c>
      <c r="B342" t="s">
        <v>1463</v>
      </c>
      <c r="C342" t="s">
        <v>4115</v>
      </c>
      <c r="D342" t="s">
        <v>4116</v>
      </c>
      <c r="E342" t="s">
        <v>268</v>
      </c>
      <c r="F342" t="s">
        <v>156</v>
      </c>
      <c r="G342" t="s">
        <v>4117</v>
      </c>
      <c r="H342" t="s">
        <v>1505</v>
      </c>
      <c r="I342" t="s">
        <v>4118</v>
      </c>
      <c r="J342" t="s">
        <v>156</v>
      </c>
      <c r="K342" t="s">
        <v>4119</v>
      </c>
      <c r="L342" t="s">
        <v>984</v>
      </c>
      <c r="M342" t="s">
        <v>2559</v>
      </c>
      <c r="N342" t="s">
        <v>984</v>
      </c>
      <c r="O342" t="s">
        <v>873</v>
      </c>
      <c r="P342" t="s">
        <v>2560</v>
      </c>
      <c r="Q342" t="s">
        <v>323</v>
      </c>
      <c r="R342" t="s">
        <v>268</v>
      </c>
      <c r="S342" t="s">
        <v>268</v>
      </c>
      <c r="T342" t="s">
        <v>268</v>
      </c>
      <c r="U342" t="s">
        <v>268</v>
      </c>
      <c r="V342" t="s">
        <v>268</v>
      </c>
      <c r="W342" t="s">
        <v>2559</v>
      </c>
      <c r="X342" t="s">
        <v>2560</v>
      </c>
      <c r="Y342" t="s">
        <v>323</v>
      </c>
      <c r="Z342" t="s">
        <v>268</v>
      </c>
      <c r="AA342" t="s">
        <v>268</v>
      </c>
      <c r="AB342" t="s">
        <v>268</v>
      </c>
      <c r="AC342" t="s">
        <v>268</v>
      </c>
      <c r="AD342" t="s">
        <v>268</v>
      </c>
      <c r="AE342" t="s">
        <v>287</v>
      </c>
      <c r="AF342" t="s">
        <v>1811</v>
      </c>
      <c r="AG342" t="s">
        <v>875</v>
      </c>
      <c r="AH342" t="s">
        <v>1963</v>
      </c>
      <c r="AI342" t="s">
        <v>763</v>
      </c>
      <c r="AJ342" t="s">
        <v>268</v>
      </c>
      <c r="AK342" t="s">
        <v>377</v>
      </c>
      <c r="AL342" t="s">
        <v>268</v>
      </c>
      <c r="AM342" t="s">
        <v>268</v>
      </c>
      <c r="AN342" t="s">
        <v>268</v>
      </c>
      <c r="AO342" t="s">
        <v>268</v>
      </c>
      <c r="AP342" t="s">
        <v>268</v>
      </c>
      <c r="AQ342" t="s">
        <v>268</v>
      </c>
      <c r="AR342" t="s">
        <v>268</v>
      </c>
      <c r="AS342" t="s">
        <v>268</v>
      </c>
      <c r="AT342" t="s">
        <v>268</v>
      </c>
      <c r="AU342" t="s">
        <v>268</v>
      </c>
      <c r="AV342" t="s">
        <v>268</v>
      </c>
      <c r="AW342" t="s">
        <v>268</v>
      </c>
      <c r="AX342" t="s">
        <v>268</v>
      </c>
      <c r="AY342" t="s">
        <v>268</v>
      </c>
      <c r="AZ342" t="s">
        <v>268</v>
      </c>
      <c r="BA342" t="s">
        <v>268</v>
      </c>
      <c r="BB342" t="s">
        <v>268</v>
      </c>
      <c r="BC342" t="s">
        <v>268</v>
      </c>
      <c r="BD342" t="s">
        <v>268</v>
      </c>
      <c r="BE342" t="s">
        <v>268</v>
      </c>
      <c r="BF342" t="s">
        <v>268</v>
      </c>
      <c r="BG342" t="s">
        <v>268</v>
      </c>
      <c r="BH342" t="s">
        <v>268</v>
      </c>
      <c r="BI342" t="s">
        <v>268</v>
      </c>
      <c r="BJ342" t="s">
        <v>268</v>
      </c>
      <c r="BK342" t="s">
        <v>268</v>
      </c>
      <c r="BL342" t="s">
        <v>268</v>
      </c>
      <c r="BM342" t="s">
        <v>268</v>
      </c>
      <c r="BN342" t="s">
        <v>268</v>
      </c>
      <c r="BO342" t="s">
        <v>268</v>
      </c>
      <c r="BP342" t="s">
        <v>268</v>
      </c>
      <c r="BQ342" t="s">
        <v>268</v>
      </c>
      <c r="BR342" t="s">
        <v>268</v>
      </c>
      <c r="BS342" t="s">
        <v>268</v>
      </c>
      <c r="BT342" t="s">
        <v>268</v>
      </c>
      <c r="BU342" t="s">
        <v>268</v>
      </c>
      <c r="BV342" t="s">
        <v>268</v>
      </c>
      <c r="BW342" t="s">
        <v>268</v>
      </c>
      <c r="BX342" t="s">
        <v>268</v>
      </c>
      <c r="BY342">
        <v>65.569999999999993</v>
      </c>
      <c r="BZ342">
        <v>65.569999999999993</v>
      </c>
      <c r="CA342" t="s">
        <v>142</v>
      </c>
      <c r="CB342" s="356">
        <v>122</v>
      </c>
      <c r="CC342" t="s">
        <v>876</v>
      </c>
      <c r="CD342" t="s">
        <v>268</v>
      </c>
      <c r="CE342" t="s">
        <v>268</v>
      </c>
      <c r="CF342" s="356">
        <v>2</v>
      </c>
      <c r="CG342" t="s">
        <v>268</v>
      </c>
      <c r="CH342" t="s">
        <v>268</v>
      </c>
      <c r="CI342" t="s">
        <v>268</v>
      </c>
      <c r="CJ342" t="s">
        <v>268</v>
      </c>
      <c r="CK342" t="s">
        <v>268</v>
      </c>
      <c r="CL342" t="s">
        <v>268</v>
      </c>
      <c r="CM342" t="s">
        <v>11224</v>
      </c>
      <c r="CN342">
        <v>16.850000000000001</v>
      </c>
      <c r="CO342" t="s">
        <v>268</v>
      </c>
      <c r="CP342">
        <v>16.850000000000001</v>
      </c>
      <c r="CQ342">
        <v>69</v>
      </c>
      <c r="CR342" t="s">
        <v>878</v>
      </c>
      <c r="CS342" t="s">
        <v>11225</v>
      </c>
      <c r="CT342" t="s">
        <v>11226</v>
      </c>
      <c r="CU342" t="s">
        <v>11236</v>
      </c>
      <c r="CV342" t="s">
        <v>268</v>
      </c>
      <c r="CW342" t="s">
        <v>268</v>
      </c>
      <c r="CX342" t="s">
        <v>268</v>
      </c>
      <c r="CY342" t="s">
        <v>268</v>
      </c>
      <c r="CZ342" t="s">
        <v>268</v>
      </c>
      <c r="DA342" t="s">
        <v>268</v>
      </c>
      <c r="DB342" s="429">
        <f t="shared" si="71"/>
        <v>0</v>
      </c>
      <c r="DC342" s="284">
        <f t="shared" si="72"/>
        <v>0</v>
      </c>
      <c r="DD342" s="284">
        <f t="shared" si="73"/>
        <v>0</v>
      </c>
      <c r="DE342" s="284">
        <f t="shared" si="74"/>
        <v>0</v>
      </c>
      <c r="DF342" s="295">
        <f t="shared" si="75"/>
        <v>12.395424657534246</v>
      </c>
      <c r="DG342" s="284">
        <f t="shared" si="76"/>
        <v>0</v>
      </c>
      <c r="DH342" s="284">
        <f t="shared" si="77"/>
        <v>0</v>
      </c>
      <c r="DI342" s="284">
        <f t="shared" si="78"/>
        <v>0</v>
      </c>
      <c r="DJ342" s="284">
        <f t="shared" si="79"/>
        <v>0</v>
      </c>
      <c r="DK342" s="295">
        <f t="shared" si="80"/>
        <v>0.18904109589041096</v>
      </c>
      <c r="DL342" s="297">
        <f t="shared" si="81"/>
        <v>2</v>
      </c>
      <c r="DM342" s="430">
        <f>IFERROR(IF(CA342="D",IF(DL342="A dispo.",DF342*VLOOKUP('DATI INPUT'!$F$27,TARIFFE_UD,4,FALSE),DF342*VLOOKUP(DL342,TARIFFE_UD,4,FALSE)),DF342*VLOOKUP(CB342-100,TARIFFE_UND,4,FALSE)),0)</f>
        <v>7.1297453217489224</v>
      </c>
      <c r="DN342" s="430">
        <f>IFERROR(IF(CA342="D",IF(DL342="A dispo.",DK342*VLOOKUP('DATI INPUT'!$F$27,TARIFFE_UD,5,FALSE),DK342*VLOOKUP(DL342,TARIFFE_UD,5,FALSE)),DK342*VLOOKUP(CB342-100,TARIFFE_UND,5,FALSE)),0)</f>
        <v>9.7249794524353081</v>
      </c>
      <c r="DO342" s="431">
        <f t="shared" si="82"/>
        <v>4.7247741842291191E-3</v>
      </c>
      <c r="DP342" s="299">
        <f>IFERROR(IF(CA342="D",IF(DL342="A dispo.",DF342*VLOOKUP('DATI INPUT'!$F$27,TARIFFE_UD,2,FALSE),DF342*VLOOKUP(DL342,TARIFFE_UD,2,FALSE)),DF342*VLOOKUP(CB342-100,TARIFFE_UND,2,FALSE)),0)</f>
        <v>8.9076206209304249</v>
      </c>
      <c r="DQ342" s="299">
        <f>IFERROR(IF(CA342="D",IF(DL342="A dispo.",DK342*VLOOKUP('DATI INPUT'!$F$27,TARIFFE_UD,3,FALSE),DK342*VLOOKUP(DL342,TARIFFE_UD,3,FALSE)),DK342*VLOOKUP(CB342-100,TARIFFE_UND,3,FALSE)),0)</f>
        <v>8.7106021038223904</v>
      </c>
      <c r="DR342" s="299">
        <f t="shared" si="83"/>
        <v>17.618222724752815</v>
      </c>
    </row>
    <row r="343" spans="1:122" x14ac:dyDescent="0.25">
      <c r="A343" t="s">
        <v>4114</v>
      </c>
      <c r="B343" t="s">
        <v>1463</v>
      </c>
      <c r="C343" t="s">
        <v>4115</v>
      </c>
      <c r="D343" t="s">
        <v>4116</v>
      </c>
      <c r="E343" t="s">
        <v>268</v>
      </c>
      <c r="F343" t="s">
        <v>156</v>
      </c>
      <c r="G343" t="s">
        <v>4117</v>
      </c>
      <c r="H343" t="s">
        <v>1505</v>
      </c>
      <c r="I343" t="s">
        <v>4118</v>
      </c>
      <c r="J343" t="s">
        <v>156</v>
      </c>
      <c r="K343" t="s">
        <v>4119</v>
      </c>
      <c r="L343" t="s">
        <v>984</v>
      </c>
      <c r="M343" t="s">
        <v>2559</v>
      </c>
      <c r="N343" t="s">
        <v>984</v>
      </c>
      <c r="O343" t="s">
        <v>873</v>
      </c>
      <c r="P343" t="s">
        <v>2560</v>
      </c>
      <c r="Q343" t="s">
        <v>323</v>
      </c>
      <c r="R343" t="s">
        <v>268</v>
      </c>
      <c r="S343" t="s">
        <v>268</v>
      </c>
      <c r="T343" t="s">
        <v>268</v>
      </c>
      <c r="U343" t="s">
        <v>268</v>
      </c>
      <c r="V343" t="s">
        <v>268</v>
      </c>
      <c r="W343" t="s">
        <v>2559</v>
      </c>
      <c r="X343" t="s">
        <v>2560</v>
      </c>
      <c r="Y343" t="s">
        <v>323</v>
      </c>
      <c r="Z343" t="s">
        <v>268</v>
      </c>
      <c r="AA343" t="s">
        <v>268</v>
      </c>
      <c r="AB343" t="s">
        <v>268</v>
      </c>
      <c r="AC343" t="s">
        <v>268</v>
      </c>
      <c r="AD343" t="s">
        <v>268</v>
      </c>
      <c r="AE343" t="s">
        <v>287</v>
      </c>
      <c r="AF343" t="s">
        <v>1811</v>
      </c>
      <c r="AG343" t="s">
        <v>875</v>
      </c>
      <c r="AH343" t="s">
        <v>1963</v>
      </c>
      <c r="AI343" t="s">
        <v>763</v>
      </c>
      <c r="AJ343" t="s">
        <v>268</v>
      </c>
      <c r="AK343" t="s">
        <v>377</v>
      </c>
      <c r="AL343" t="s">
        <v>268</v>
      </c>
      <c r="AM343" t="s">
        <v>268</v>
      </c>
      <c r="AN343" t="s">
        <v>268</v>
      </c>
      <c r="AO343" t="s">
        <v>268</v>
      </c>
      <c r="AP343" t="s">
        <v>268</v>
      </c>
      <c r="AQ343" t="s">
        <v>268</v>
      </c>
      <c r="AR343" t="s">
        <v>268</v>
      </c>
      <c r="AS343" t="s">
        <v>268</v>
      </c>
      <c r="AT343" t="s">
        <v>268</v>
      </c>
      <c r="AU343" t="s">
        <v>268</v>
      </c>
      <c r="AV343" t="s">
        <v>268</v>
      </c>
      <c r="AW343" t="s">
        <v>268</v>
      </c>
      <c r="AX343" t="s">
        <v>268</v>
      </c>
      <c r="AY343" t="s">
        <v>268</v>
      </c>
      <c r="AZ343" t="s">
        <v>268</v>
      </c>
      <c r="BA343" t="s">
        <v>268</v>
      </c>
      <c r="BB343" t="s">
        <v>268</v>
      </c>
      <c r="BC343" t="s">
        <v>268</v>
      </c>
      <c r="BD343" t="s">
        <v>268</v>
      </c>
      <c r="BE343" t="s">
        <v>268</v>
      </c>
      <c r="BF343" t="s">
        <v>268</v>
      </c>
      <c r="BG343" t="s">
        <v>268</v>
      </c>
      <c r="BH343" t="s">
        <v>268</v>
      </c>
      <c r="BI343" t="s">
        <v>268</v>
      </c>
      <c r="BJ343" t="s">
        <v>268</v>
      </c>
      <c r="BK343" t="s">
        <v>268</v>
      </c>
      <c r="BL343" t="s">
        <v>268</v>
      </c>
      <c r="BM343" t="s">
        <v>268</v>
      </c>
      <c r="BN343" t="s">
        <v>268</v>
      </c>
      <c r="BO343" t="s">
        <v>268</v>
      </c>
      <c r="BP343" t="s">
        <v>268</v>
      </c>
      <c r="BQ343" t="s">
        <v>268</v>
      </c>
      <c r="BR343" t="s">
        <v>268</v>
      </c>
      <c r="BS343" t="s">
        <v>268</v>
      </c>
      <c r="BT343" t="s">
        <v>268</v>
      </c>
      <c r="BU343" t="s">
        <v>268</v>
      </c>
      <c r="BV343" t="s">
        <v>268</v>
      </c>
      <c r="BW343" t="s">
        <v>268</v>
      </c>
      <c r="BX343" t="s">
        <v>268</v>
      </c>
      <c r="BY343">
        <v>65.569999999999993</v>
      </c>
      <c r="BZ343">
        <v>65.569999999999993</v>
      </c>
      <c r="CA343" t="s">
        <v>142</v>
      </c>
      <c r="CB343" s="356">
        <v>122</v>
      </c>
      <c r="CC343" t="s">
        <v>876</v>
      </c>
      <c r="CD343" t="s">
        <v>268</v>
      </c>
      <c r="CE343" t="s">
        <v>268</v>
      </c>
      <c r="CF343" s="356">
        <v>1</v>
      </c>
      <c r="CG343" t="s">
        <v>268</v>
      </c>
      <c r="CH343" t="s">
        <v>268</v>
      </c>
      <c r="CI343" t="s">
        <v>268</v>
      </c>
      <c r="CJ343" t="s">
        <v>268</v>
      </c>
      <c r="CK343" t="s">
        <v>268</v>
      </c>
      <c r="CL343" t="s">
        <v>268</v>
      </c>
      <c r="CM343" t="s">
        <v>11224</v>
      </c>
      <c r="CN343">
        <v>39.950000000000003</v>
      </c>
      <c r="CO343" t="s">
        <v>268</v>
      </c>
      <c r="CP343">
        <v>39.950000000000003</v>
      </c>
      <c r="CQ343">
        <v>296</v>
      </c>
      <c r="CR343" t="s">
        <v>878</v>
      </c>
      <c r="CS343" t="s">
        <v>11225</v>
      </c>
      <c r="CT343" t="s">
        <v>11237</v>
      </c>
      <c r="CU343" t="s">
        <v>11227</v>
      </c>
      <c r="CV343" t="s">
        <v>268</v>
      </c>
      <c r="CW343" t="s">
        <v>268</v>
      </c>
      <c r="CX343" t="s">
        <v>268</v>
      </c>
      <c r="CY343" t="s">
        <v>268</v>
      </c>
      <c r="CZ343" t="s">
        <v>268</v>
      </c>
      <c r="DA343" t="s">
        <v>268</v>
      </c>
      <c r="DB343" s="429">
        <f t="shared" si="71"/>
        <v>0</v>
      </c>
      <c r="DC343" s="284">
        <f t="shared" si="72"/>
        <v>0</v>
      </c>
      <c r="DD343" s="284">
        <f t="shared" si="73"/>
        <v>0</v>
      </c>
      <c r="DE343" s="284">
        <f t="shared" si="74"/>
        <v>0</v>
      </c>
      <c r="DF343" s="295">
        <f t="shared" si="75"/>
        <v>53.174575342465751</v>
      </c>
      <c r="DG343" s="284">
        <f t="shared" si="76"/>
        <v>0</v>
      </c>
      <c r="DH343" s="284">
        <f t="shared" si="77"/>
        <v>0</v>
      </c>
      <c r="DI343" s="284">
        <f t="shared" si="78"/>
        <v>0</v>
      </c>
      <c r="DJ343" s="284">
        <f t="shared" si="79"/>
        <v>0</v>
      </c>
      <c r="DK343" s="295">
        <f t="shared" si="80"/>
        <v>0.81095890410958904</v>
      </c>
      <c r="DL343" s="297">
        <f t="shared" si="81"/>
        <v>1</v>
      </c>
      <c r="DM343" s="430">
        <f>IFERROR(IF(CA343="D",IF(DL343="A dispo.",DF343*VLOOKUP('DATI INPUT'!$F$27,TARIFFE_UD,4,FALSE),DF343*VLOOKUP(DL343,TARIFFE_UD,4,FALSE)),DF343*VLOOKUP(CB343-100,TARIFFE_UND,4,FALSE)),0)</f>
        <v>26.216206400468085</v>
      </c>
      <c r="DN343" s="430">
        <f>IFERROR(IF(CA343="D",IF(DL343="A dispo.",DK343*VLOOKUP('DATI INPUT'!$F$27,TARIFFE_UD,5,FALSE),DK343*VLOOKUP(DL343,TARIFFE_UD,5,FALSE)),DK343*VLOOKUP(CB343-100,TARIFFE_UND,5,FALSE)),0)</f>
        <v>13.730222319930679</v>
      </c>
      <c r="DO343" s="431">
        <f t="shared" si="82"/>
        <v>-3.5712796012390413E-3</v>
      </c>
      <c r="DP343" s="299">
        <f>IFERROR(IF(CA343="D",IF(DL343="A dispo.",DF343*VLOOKUP('DATI INPUT'!$F$27,TARIFFE_UD,2,FALSE),DF343*VLOOKUP(DL343,TARIFFE_UD,2,FALSE)),DF343*VLOOKUP(CB343-100,TARIFFE_UND,2,FALSE)),0)</f>
        <v>32.75348700366964</v>
      </c>
      <c r="DQ343" s="299">
        <f>IFERROR(IF(CA343="D",IF(DL343="A dispo.",DK343*VLOOKUP('DATI INPUT'!$F$27,TARIFFE_UD,3,FALSE),DK343*VLOOKUP(DL343,TARIFFE_UD,3,FALSE)),DK343*VLOOKUP(CB343-100,TARIFFE_UND,3,FALSE)),0)</f>
        <v>12.298072608882244</v>
      </c>
      <c r="DR343" s="299">
        <f t="shared" si="83"/>
        <v>45.051559612551884</v>
      </c>
    </row>
    <row r="344" spans="1:122" x14ac:dyDescent="0.25">
      <c r="A344" t="s">
        <v>11238</v>
      </c>
      <c r="B344" t="s">
        <v>1463</v>
      </c>
      <c r="C344" t="s">
        <v>4121</v>
      </c>
      <c r="D344" t="s">
        <v>4116</v>
      </c>
      <c r="E344" t="s">
        <v>268</v>
      </c>
      <c r="F344" t="s">
        <v>156</v>
      </c>
      <c r="G344" t="s">
        <v>4117</v>
      </c>
      <c r="H344" t="s">
        <v>1505</v>
      </c>
      <c r="I344" t="s">
        <v>4118</v>
      </c>
      <c r="J344" t="s">
        <v>156</v>
      </c>
      <c r="K344" t="s">
        <v>4119</v>
      </c>
      <c r="L344" t="s">
        <v>984</v>
      </c>
      <c r="M344" t="s">
        <v>2559</v>
      </c>
      <c r="N344" t="s">
        <v>984</v>
      </c>
      <c r="O344" t="s">
        <v>873</v>
      </c>
      <c r="P344" t="s">
        <v>2560</v>
      </c>
      <c r="Q344" t="s">
        <v>323</v>
      </c>
      <c r="R344" t="s">
        <v>268</v>
      </c>
      <c r="S344" t="s">
        <v>268</v>
      </c>
      <c r="T344" t="s">
        <v>268</v>
      </c>
      <c r="U344" t="s">
        <v>268</v>
      </c>
      <c r="V344" t="s">
        <v>268</v>
      </c>
      <c r="W344" t="s">
        <v>2559</v>
      </c>
      <c r="X344" t="s">
        <v>2560</v>
      </c>
      <c r="Y344" t="s">
        <v>323</v>
      </c>
      <c r="Z344" t="s">
        <v>268</v>
      </c>
      <c r="AA344" t="s">
        <v>268</v>
      </c>
      <c r="AB344" t="s">
        <v>268</v>
      </c>
      <c r="AC344" t="s">
        <v>268</v>
      </c>
      <c r="AD344" t="s">
        <v>268</v>
      </c>
      <c r="AE344" t="s">
        <v>287</v>
      </c>
      <c r="AF344" t="s">
        <v>1811</v>
      </c>
      <c r="AG344" t="s">
        <v>875</v>
      </c>
      <c r="AH344" t="s">
        <v>1963</v>
      </c>
      <c r="AI344" t="s">
        <v>763</v>
      </c>
      <c r="AJ344" t="s">
        <v>268</v>
      </c>
      <c r="AK344" t="s">
        <v>377</v>
      </c>
      <c r="AL344" t="s">
        <v>268</v>
      </c>
      <c r="AM344" t="s">
        <v>268</v>
      </c>
      <c r="AN344" t="s">
        <v>268</v>
      </c>
      <c r="AO344" t="s">
        <v>268</v>
      </c>
      <c r="AP344" t="s">
        <v>268</v>
      </c>
      <c r="AQ344" t="s">
        <v>268</v>
      </c>
      <c r="AR344" t="s">
        <v>268</v>
      </c>
      <c r="AS344" t="s">
        <v>268</v>
      </c>
      <c r="AT344" t="s">
        <v>268</v>
      </c>
      <c r="AU344" t="s">
        <v>268</v>
      </c>
      <c r="AV344" t="s">
        <v>268</v>
      </c>
      <c r="AW344" t="s">
        <v>268</v>
      </c>
      <c r="AX344" t="s">
        <v>268</v>
      </c>
      <c r="AY344" t="s">
        <v>268</v>
      </c>
      <c r="AZ344" t="s">
        <v>268</v>
      </c>
      <c r="BA344" t="s">
        <v>268</v>
      </c>
      <c r="BB344" t="s">
        <v>268</v>
      </c>
      <c r="BC344" t="s">
        <v>268</v>
      </c>
      <c r="BD344" t="s">
        <v>268</v>
      </c>
      <c r="BE344" t="s">
        <v>268</v>
      </c>
      <c r="BF344" t="s">
        <v>268</v>
      </c>
      <c r="BG344" t="s">
        <v>268</v>
      </c>
      <c r="BH344" t="s">
        <v>268</v>
      </c>
      <c r="BI344" t="s">
        <v>268</v>
      </c>
      <c r="BJ344" t="s">
        <v>268</v>
      </c>
      <c r="BK344" t="s">
        <v>268</v>
      </c>
      <c r="BL344" t="s">
        <v>268</v>
      </c>
      <c r="BM344" t="s">
        <v>268</v>
      </c>
      <c r="BN344" t="s">
        <v>268</v>
      </c>
      <c r="BO344" t="s">
        <v>268</v>
      </c>
      <c r="BP344" t="s">
        <v>268</v>
      </c>
      <c r="BQ344" t="s">
        <v>268</v>
      </c>
      <c r="BR344" t="s">
        <v>268</v>
      </c>
      <c r="BS344" t="s">
        <v>268</v>
      </c>
      <c r="BT344" t="s">
        <v>268</v>
      </c>
      <c r="BU344" t="s">
        <v>268</v>
      </c>
      <c r="BV344" t="s">
        <v>268</v>
      </c>
      <c r="BW344" t="s">
        <v>268</v>
      </c>
      <c r="BX344" t="s">
        <v>268</v>
      </c>
      <c r="BY344">
        <v>24.14</v>
      </c>
      <c r="BZ344">
        <v>24.14</v>
      </c>
      <c r="CA344" t="s">
        <v>142</v>
      </c>
      <c r="CB344" s="356">
        <v>123</v>
      </c>
      <c r="CC344" t="s">
        <v>1817</v>
      </c>
      <c r="CD344" t="s">
        <v>268</v>
      </c>
      <c r="CE344" t="s">
        <v>268</v>
      </c>
      <c r="CF344" s="356">
        <v>2</v>
      </c>
      <c r="CG344" t="s">
        <v>268</v>
      </c>
      <c r="CH344" t="s">
        <v>268</v>
      </c>
      <c r="CI344" t="s">
        <v>268</v>
      </c>
      <c r="CJ344" t="s">
        <v>268</v>
      </c>
      <c r="CK344" t="s">
        <v>268</v>
      </c>
      <c r="CL344" t="s">
        <v>268</v>
      </c>
      <c r="CM344" t="s">
        <v>11224</v>
      </c>
      <c r="CN344">
        <v>2.62</v>
      </c>
      <c r="CO344" t="s">
        <v>268</v>
      </c>
      <c r="CP344">
        <v>2.62</v>
      </c>
      <c r="CQ344">
        <v>69</v>
      </c>
      <c r="CR344" t="s">
        <v>878</v>
      </c>
      <c r="CS344" t="s">
        <v>11225</v>
      </c>
      <c r="CT344" t="s">
        <v>11226</v>
      </c>
      <c r="CU344" t="s">
        <v>11236</v>
      </c>
      <c r="CV344" t="s">
        <v>268</v>
      </c>
      <c r="CW344" t="s">
        <v>268</v>
      </c>
      <c r="CX344" t="s">
        <v>268</v>
      </c>
      <c r="CY344" t="s">
        <v>268</v>
      </c>
      <c r="CZ344" t="s">
        <v>268</v>
      </c>
      <c r="DA344" t="s">
        <v>268</v>
      </c>
      <c r="DB344" s="429">
        <f t="shared" si="71"/>
        <v>0</v>
      </c>
      <c r="DC344" s="284">
        <f t="shared" si="72"/>
        <v>0</v>
      </c>
      <c r="DD344" s="284">
        <f t="shared" si="73"/>
        <v>0</v>
      </c>
      <c r="DE344" s="284">
        <f t="shared" si="74"/>
        <v>0</v>
      </c>
      <c r="DF344" s="295">
        <f t="shared" si="75"/>
        <v>4.5634520547945208</v>
      </c>
      <c r="DG344" s="284">
        <f t="shared" si="76"/>
        <v>1</v>
      </c>
      <c r="DH344" s="284">
        <f t="shared" si="77"/>
        <v>0</v>
      </c>
      <c r="DI344" s="284">
        <f t="shared" si="78"/>
        <v>0</v>
      </c>
      <c r="DJ344" s="284">
        <f t="shared" si="79"/>
        <v>0</v>
      </c>
      <c r="DK344" s="295">
        <f t="shared" si="80"/>
        <v>0</v>
      </c>
      <c r="DL344" s="297">
        <f t="shared" si="81"/>
        <v>2</v>
      </c>
      <c r="DM344" s="430">
        <f>IFERROR(IF(CA344="D",IF(DL344="A dispo.",DF344*VLOOKUP('DATI INPUT'!$F$27,TARIFFE_UD,4,FALSE),DF344*VLOOKUP(DL344,TARIFFE_UD,4,FALSE)),DF344*VLOOKUP(CB344-100,TARIFFE_UND,4,FALSE)),0)</f>
        <v>2.6248597234561388</v>
      </c>
      <c r="DN344" s="430">
        <f>IFERROR(IF(CA344="D",IF(DL344="A dispo.",DK344*VLOOKUP('DATI INPUT'!$F$27,TARIFFE_UD,5,FALSE),DK344*VLOOKUP(DL344,TARIFFE_UD,5,FALSE)),DK344*VLOOKUP(CB344-100,TARIFFE_UND,5,FALSE)),0)</f>
        <v>0</v>
      </c>
      <c r="DO344" s="431">
        <f t="shared" si="82"/>
        <v>4.8597234561387204E-3</v>
      </c>
      <c r="DP344" s="299">
        <f>IFERROR(IF(CA344="D",IF(DL344="A dispo.",DF344*VLOOKUP('DATI INPUT'!$F$27,TARIFFE_UD,2,FALSE),DF344*VLOOKUP(DL344,TARIFFE_UD,2,FALSE)),DF344*VLOOKUP(CB344-100,TARIFFE_UND,2,FALSE)),0)</f>
        <v>3.2793954825264677</v>
      </c>
      <c r="DQ344" s="299">
        <f>IFERROR(IF(CA344="D",IF(DL344="A dispo.",DK344*VLOOKUP('DATI INPUT'!$F$27,TARIFFE_UD,3,FALSE),DK344*VLOOKUP(DL344,TARIFFE_UD,3,FALSE)),DK344*VLOOKUP(CB344-100,TARIFFE_UND,3,FALSE)),0)</f>
        <v>0</v>
      </c>
      <c r="DR344" s="299">
        <f t="shared" si="83"/>
        <v>3.2793954825264677</v>
      </c>
    </row>
    <row r="345" spans="1:122" x14ac:dyDescent="0.25">
      <c r="A345" t="s">
        <v>4120</v>
      </c>
      <c r="B345" t="s">
        <v>1463</v>
      </c>
      <c r="C345" t="s">
        <v>4121</v>
      </c>
      <c r="D345" t="s">
        <v>4116</v>
      </c>
      <c r="E345" t="s">
        <v>268</v>
      </c>
      <c r="F345" t="s">
        <v>156</v>
      </c>
      <c r="G345" t="s">
        <v>4117</v>
      </c>
      <c r="H345" t="s">
        <v>1505</v>
      </c>
      <c r="I345" t="s">
        <v>4118</v>
      </c>
      <c r="J345" t="s">
        <v>156</v>
      </c>
      <c r="K345" t="s">
        <v>4119</v>
      </c>
      <c r="L345" t="s">
        <v>984</v>
      </c>
      <c r="M345" t="s">
        <v>2559</v>
      </c>
      <c r="N345" t="s">
        <v>984</v>
      </c>
      <c r="O345" t="s">
        <v>873</v>
      </c>
      <c r="P345" t="s">
        <v>2560</v>
      </c>
      <c r="Q345" t="s">
        <v>323</v>
      </c>
      <c r="R345" t="s">
        <v>268</v>
      </c>
      <c r="S345" t="s">
        <v>268</v>
      </c>
      <c r="T345" t="s">
        <v>268</v>
      </c>
      <c r="U345" t="s">
        <v>268</v>
      </c>
      <c r="V345" t="s">
        <v>268</v>
      </c>
      <c r="W345" t="s">
        <v>2559</v>
      </c>
      <c r="X345" t="s">
        <v>2560</v>
      </c>
      <c r="Y345" t="s">
        <v>323</v>
      </c>
      <c r="Z345" t="s">
        <v>268</v>
      </c>
      <c r="AA345" t="s">
        <v>268</v>
      </c>
      <c r="AB345" t="s">
        <v>268</v>
      </c>
      <c r="AC345" t="s">
        <v>268</v>
      </c>
      <c r="AD345" t="s">
        <v>268</v>
      </c>
      <c r="AE345" t="s">
        <v>287</v>
      </c>
      <c r="AF345" t="s">
        <v>1811</v>
      </c>
      <c r="AG345" t="s">
        <v>875</v>
      </c>
      <c r="AH345" t="s">
        <v>1963</v>
      </c>
      <c r="AI345" t="s">
        <v>763</v>
      </c>
      <c r="AJ345" t="s">
        <v>268</v>
      </c>
      <c r="AK345" t="s">
        <v>377</v>
      </c>
      <c r="AL345" t="s">
        <v>268</v>
      </c>
      <c r="AM345" t="s">
        <v>268</v>
      </c>
      <c r="AN345" t="s">
        <v>268</v>
      </c>
      <c r="AO345" t="s">
        <v>268</v>
      </c>
      <c r="AP345" t="s">
        <v>268</v>
      </c>
      <c r="AQ345" t="s">
        <v>268</v>
      </c>
      <c r="AR345" t="s">
        <v>268</v>
      </c>
      <c r="AS345" t="s">
        <v>268</v>
      </c>
      <c r="AT345" t="s">
        <v>268</v>
      </c>
      <c r="AU345" t="s">
        <v>268</v>
      </c>
      <c r="AV345" t="s">
        <v>268</v>
      </c>
      <c r="AW345" t="s">
        <v>268</v>
      </c>
      <c r="AX345" t="s">
        <v>268</v>
      </c>
      <c r="AY345" t="s">
        <v>268</v>
      </c>
      <c r="AZ345" t="s">
        <v>268</v>
      </c>
      <c r="BA345" t="s">
        <v>268</v>
      </c>
      <c r="BB345" t="s">
        <v>268</v>
      </c>
      <c r="BC345" t="s">
        <v>268</v>
      </c>
      <c r="BD345" t="s">
        <v>268</v>
      </c>
      <c r="BE345" t="s">
        <v>268</v>
      </c>
      <c r="BF345" t="s">
        <v>268</v>
      </c>
      <c r="BG345" t="s">
        <v>268</v>
      </c>
      <c r="BH345" t="s">
        <v>268</v>
      </c>
      <c r="BI345" t="s">
        <v>268</v>
      </c>
      <c r="BJ345" t="s">
        <v>268</v>
      </c>
      <c r="BK345" t="s">
        <v>268</v>
      </c>
      <c r="BL345" t="s">
        <v>268</v>
      </c>
      <c r="BM345" t="s">
        <v>268</v>
      </c>
      <c r="BN345" t="s">
        <v>268</v>
      </c>
      <c r="BO345" t="s">
        <v>268</v>
      </c>
      <c r="BP345" t="s">
        <v>268</v>
      </c>
      <c r="BQ345" t="s">
        <v>268</v>
      </c>
      <c r="BR345" t="s">
        <v>268</v>
      </c>
      <c r="BS345" t="s">
        <v>268</v>
      </c>
      <c r="BT345" t="s">
        <v>268</v>
      </c>
      <c r="BU345" t="s">
        <v>268</v>
      </c>
      <c r="BV345" t="s">
        <v>268</v>
      </c>
      <c r="BW345" t="s">
        <v>268</v>
      </c>
      <c r="BX345" t="s">
        <v>268</v>
      </c>
      <c r="BY345">
        <v>24.14</v>
      </c>
      <c r="BZ345">
        <v>24.14</v>
      </c>
      <c r="CA345" t="s">
        <v>142</v>
      </c>
      <c r="CB345" s="356">
        <v>123</v>
      </c>
      <c r="CC345" t="s">
        <v>1817</v>
      </c>
      <c r="CD345" t="s">
        <v>268</v>
      </c>
      <c r="CE345" t="s">
        <v>268</v>
      </c>
      <c r="CF345" s="356">
        <v>1</v>
      </c>
      <c r="CG345" t="s">
        <v>268</v>
      </c>
      <c r="CH345" t="s">
        <v>268</v>
      </c>
      <c r="CI345" t="s">
        <v>268</v>
      </c>
      <c r="CJ345" t="s">
        <v>268</v>
      </c>
      <c r="CK345" t="s">
        <v>268</v>
      </c>
      <c r="CL345" t="s">
        <v>268</v>
      </c>
      <c r="CM345" t="s">
        <v>11224</v>
      </c>
      <c r="CN345">
        <v>9.65</v>
      </c>
      <c r="CO345" t="s">
        <v>268</v>
      </c>
      <c r="CP345">
        <v>9.65</v>
      </c>
      <c r="CQ345">
        <v>296</v>
      </c>
      <c r="CR345" t="s">
        <v>878</v>
      </c>
      <c r="CS345" t="s">
        <v>11225</v>
      </c>
      <c r="CT345" t="s">
        <v>11237</v>
      </c>
      <c r="CU345" t="s">
        <v>11227</v>
      </c>
      <c r="CV345" t="s">
        <v>268</v>
      </c>
      <c r="CW345" t="s">
        <v>268</v>
      </c>
      <c r="CX345" t="s">
        <v>268</v>
      </c>
      <c r="CY345" t="s">
        <v>268</v>
      </c>
      <c r="CZ345" t="s">
        <v>268</v>
      </c>
      <c r="DA345" t="s">
        <v>268</v>
      </c>
      <c r="DB345" s="429">
        <f t="shared" si="71"/>
        <v>0</v>
      </c>
      <c r="DC345" s="284">
        <f t="shared" si="72"/>
        <v>0</v>
      </c>
      <c r="DD345" s="284">
        <f t="shared" si="73"/>
        <v>0</v>
      </c>
      <c r="DE345" s="284">
        <f t="shared" si="74"/>
        <v>0</v>
      </c>
      <c r="DF345" s="295">
        <f t="shared" si="75"/>
        <v>19.57654794520548</v>
      </c>
      <c r="DG345" s="284">
        <f t="shared" si="76"/>
        <v>1</v>
      </c>
      <c r="DH345" s="284">
        <f t="shared" si="77"/>
        <v>0</v>
      </c>
      <c r="DI345" s="284">
        <f t="shared" si="78"/>
        <v>0</v>
      </c>
      <c r="DJ345" s="284">
        <f t="shared" si="79"/>
        <v>0</v>
      </c>
      <c r="DK345" s="295">
        <f t="shared" si="80"/>
        <v>0</v>
      </c>
      <c r="DL345" s="297">
        <f t="shared" si="81"/>
        <v>1</v>
      </c>
      <c r="DM345" s="430">
        <f>IFERROR(IF(CA345="D",IF(DL345="A dispo.",DF345*VLOOKUP('DATI INPUT'!$F$27,TARIFFE_UD,4,FALSE),DF345*VLOOKUP(DL345,TARIFFE_UD,4,FALSE)),DF345*VLOOKUP(CB345-100,TARIFFE_UND,4,FALSE)),0)</f>
        <v>9.6516581135778505</v>
      </c>
      <c r="DN345" s="430">
        <f>IFERROR(IF(CA345="D",IF(DL345="A dispo.",DK345*VLOOKUP('DATI INPUT'!$F$27,TARIFFE_UD,5,FALSE),DK345*VLOOKUP(DL345,TARIFFE_UD,5,FALSE)),DK345*VLOOKUP(CB345-100,TARIFFE_UND,5,FALSE)),0)</f>
        <v>0</v>
      </c>
      <c r="DO345" s="431">
        <f t="shared" si="82"/>
        <v>1.6581135778501732E-3</v>
      </c>
      <c r="DP345" s="299">
        <f>IFERROR(IF(CA345="D",IF(DL345="A dispo.",DF345*VLOOKUP('DATI INPUT'!$F$27,TARIFFE_UD,2,FALSE),DF345*VLOOKUP(DL345,TARIFFE_UD,2,FALSE)),DF345*VLOOKUP(CB345-100,TARIFFE_UND,2,FALSE)),0)</f>
        <v>12.058398295997943</v>
      </c>
      <c r="DQ345" s="299">
        <f>IFERROR(IF(CA345="D",IF(DL345="A dispo.",DK345*VLOOKUP('DATI INPUT'!$F$27,TARIFFE_UD,3,FALSE),DK345*VLOOKUP(DL345,TARIFFE_UD,3,FALSE)),DK345*VLOOKUP(CB345-100,TARIFFE_UND,3,FALSE)),0)</f>
        <v>0</v>
      </c>
      <c r="DR345" s="299">
        <f t="shared" si="83"/>
        <v>12.058398295997943</v>
      </c>
    </row>
    <row r="346" spans="1:122" x14ac:dyDescent="0.25">
      <c r="A346" t="s">
        <v>4122</v>
      </c>
      <c r="B346" t="s">
        <v>4123</v>
      </c>
      <c r="C346" t="s">
        <v>4124</v>
      </c>
      <c r="D346" t="s">
        <v>4125</v>
      </c>
      <c r="E346" t="s">
        <v>268</v>
      </c>
      <c r="F346" t="s">
        <v>156</v>
      </c>
      <c r="G346" t="s">
        <v>4126</v>
      </c>
      <c r="H346" t="s">
        <v>966</v>
      </c>
      <c r="I346" t="s">
        <v>4127</v>
      </c>
      <c r="J346" t="s">
        <v>156</v>
      </c>
      <c r="K346" t="s">
        <v>4128</v>
      </c>
      <c r="L346" t="s">
        <v>4098</v>
      </c>
      <c r="M346" t="s">
        <v>4129</v>
      </c>
      <c r="N346" t="s">
        <v>1135</v>
      </c>
      <c r="O346" t="s">
        <v>873</v>
      </c>
      <c r="P346" t="s">
        <v>2258</v>
      </c>
      <c r="Q346" t="s">
        <v>1304</v>
      </c>
      <c r="R346" t="s">
        <v>268</v>
      </c>
      <c r="S346" t="s">
        <v>268</v>
      </c>
      <c r="T346" t="s">
        <v>268</v>
      </c>
      <c r="U346" t="s">
        <v>268</v>
      </c>
      <c r="V346" t="s">
        <v>268</v>
      </c>
      <c r="W346" t="s">
        <v>4130</v>
      </c>
      <c r="X346" t="s">
        <v>1298</v>
      </c>
      <c r="Y346" t="s">
        <v>346</v>
      </c>
      <c r="Z346" t="s">
        <v>268</v>
      </c>
      <c r="AA346" t="s">
        <v>268</v>
      </c>
      <c r="AB346" t="s">
        <v>268</v>
      </c>
      <c r="AC346" t="s">
        <v>268</v>
      </c>
      <c r="AD346" t="s">
        <v>268</v>
      </c>
      <c r="AE346" t="s">
        <v>287</v>
      </c>
      <c r="AF346" t="s">
        <v>1811</v>
      </c>
      <c r="AG346" t="s">
        <v>875</v>
      </c>
      <c r="AH346" t="s">
        <v>2529</v>
      </c>
      <c r="AI346" t="s">
        <v>2507</v>
      </c>
      <c r="AJ346" t="s">
        <v>268</v>
      </c>
      <c r="AK346" t="s">
        <v>268</v>
      </c>
      <c r="AL346" t="s">
        <v>268</v>
      </c>
      <c r="AM346" t="s">
        <v>355</v>
      </c>
      <c r="AN346" t="s">
        <v>268</v>
      </c>
      <c r="AO346" t="s">
        <v>268</v>
      </c>
      <c r="AP346" t="s">
        <v>268</v>
      </c>
      <c r="AQ346" t="s">
        <v>268</v>
      </c>
      <c r="AR346" t="s">
        <v>268</v>
      </c>
      <c r="AS346" t="s">
        <v>268</v>
      </c>
      <c r="AT346" t="s">
        <v>268</v>
      </c>
      <c r="AU346" t="s">
        <v>268</v>
      </c>
      <c r="AV346" t="s">
        <v>268</v>
      </c>
      <c r="AW346" t="s">
        <v>268</v>
      </c>
      <c r="AX346" t="s">
        <v>268</v>
      </c>
      <c r="AY346" t="s">
        <v>268</v>
      </c>
      <c r="AZ346" t="s">
        <v>268</v>
      </c>
      <c r="BA346" t="s">
        <v>268</v>
      </c>
      <c r="BB346" t="s">
        <v>268</v>
      </c>
      <c r="BC346" t="s">
        <v>268</v>
      </c>
      <c r="BD346" t="s">
        <v>268</v>
      </c>
      <c r="BE346" t="s">
        <v>268</v>
      </c>
      <c r="BF346" t="s">
        <v>268</v>
      </c>
      <c r="BG346" t="s">
        <v>268</v>
      </c>
      <c r="BH346" t="s">
        <v>268</v>
      </c>
      <c r="BI346" t="s">
        <v>268</v>
      </c>
      <c r="BJ346" t="s">
        <v>268</v>
      </c>
      <c r="BK346" t="s">
        <v>268</v>
      </c>
      <c r="BL346" t="s">
        <v>268</v>
      </c>
      <c r="BM346" t="s">
        <v>268</v>
      </c>
      <c r="BN346" t="s">
        <v>268</v>
      </c>
      <c r="BO346" t="s">
        <v>268</v>
      </c>
      <c r="BP346" t="s">
        <v>268</v>
      </c>
      <c r="BQ346" t="s">
        <v>268</v>
      </c>
      <c r="BR346" t="s">
        <v>268</v>
      </c>
      <c r="BS346" t="s">
        <v>268</v>
      </c>
      <c r="BT346" t="s">
        <v>268</v>
      </c>
      <c r="BU346" t="s">
        <v>268</v>
      </c>
      <c r="BV346" t="s">
        <v>268</v>
      </c>
      <c r="BW346" t="s">
        <v>268</v>
      </c>
      <c r="BX346" t="s">
        <v>268</v>
      </c>
      <c r="BY346">
        <v>70.3</v>
      </c>
      <c r="BZ346">
        <v>70.3</v>
      </c>
      <c r="CA346" t="s">
        <v>142</v>
      </c>
      <c r="CB346" s="356">
        <v>122</v>
      </c>
      <c r="CC346" t="s">
        <v>876</v>
      </c>
      <c r="CD346" t="s">
        <v>268</v>
      </c>
      <c r="CE346" t="s">
        <v>268</v>
      </c>
      <c r="CF346" t="s">
        <v>268</v>
      </c>
      <c r="CG346" t="s">
        <v>268</v>
      </c>
      <c r="CH346" t="s">
        <v>268</v>
      </c>
      <c r="CI346" t="s">
        <v>268</v>
      </c>
      <c r="CJ346" t="s">
        <v>268</v>
      </c>
      <c r="CK346" t="s">
        <v>268</v>
      </c>
      <c r="CL346" t="s">
        <v>268</v>
      </c>
      <c r="CM346" t="s">
        <v>11224</v>
      </c>
      <c r="CN346">
        <v>111.96</v>
      </c>
      <c r="CO346" t="s">
        <v>268</v>
      </c>
      <c r="CP346">
        <v>111.96</v>
      </c>
      <c r="CQ346">
        <v>365</v>
      </c>
      <c r="CR346" t="s">
        <v>878</v>
      </c>
      <c r="CS346" t="s">
        <v>11225</v>
      </c>
      <c r="CT346" t="s">
        <v>11226</v>
      </c>
      <c r="CU346" t="s">
        <v>11227</v>
      </c>
      <c r="CV346" t="s">
        <v>268</v>
      </c>
      <c r="CW346" t="s">
        <v>268</v>
      </c>
      <c r="CX346" t="s">
        <v>268</v>
      </c>
      <c r="CY346" t="s">
        <v>268</v>
      </c>
      <c r="CZ346" t="s">
        <v>268</v>
      </c>
      <c r="DA346" t="s">
        <v>268</v>
      </c>
      <c r="DB346" s="429">
        <f t="shared" si="71"/>
        <v>0</v>
      </c>
      <c r="DC346" s="284">
        <f t="shared" si="72"/>
        <v>0</v>
      </c>
      <c r="DD346" s="284">
        <f t="shared" si="73"/>
        <v>0</v>
      </c>
      <c r="DE346" s="284">
        <f t="shared" si="74"/>
        <v>0</v>
      </c>
      <c r="DF346" s="295">
        <f t="shared" si="75"/>
        <v>70.3</v>
      </c>
      <c r="DG346" s="284">
        <f t="shared" si="76"/>
        <v>0</v>
      </c>
      <c r="DH346" s="284">
        <f t="shared" si="77"/>
        <v>0</v>
      </c>
      <c r="DI346" s="284">
        <f t="shared" si="78"/>
        <v>0</v>
      </c>
      <c r="DJ346" s="284">
        <f t="shared" si="79"/>
        <v>0</v>
      </c>
      <c r="DK346" s="295">
        <f t="shared" si="80"/>
        <v>1</v>
      </c>
      <c r="DL346" s="297" t="str">
        <f t="shared" si="81"/>
        <v>A dispo.</v>
      </c>
      <c r="DM346" s="430">
        <f>IFERROR(IF(CA346="D",IF(DL346="A dispo.",DF346*VLOOKUP('DATI INPUT'!$F$27,TARIFFE_UD,4,FALSE),DF346*VLOOKUP(DL346,TARIFFE_UD,4,FALSE)),DF346*VLOOKUP(CB346-100,TARIFFE_UND,4,FALSE)),0)</f>
        <v>44.562096191780206</v>
      </c>
      <c r="DN346" s="430">
        <f>IFERROR(IF(CA346="D",IF(DL346="A dispo.",DK346*VLOOKUP('DATI INPUT'!$F$27,TARIFFE_UD,5,FALSE),DK346*VLOOKUP(DL346,TARIFFE_UD,5,FALSE)),DK346*VLOOKUP(CB346-100,TARIFFE_UND,5,FALSE)),0)</f>
        <v>67.397800635548478</v>
      </c>
      <c r="DO346" s="431">
        <f t="shared" si="82"/>
        <v>-1.0317267130233176E-4</v>
      </c>
      <c r="DP346" s="299">
        <f>IFERROR(IF(CA346="D",IF(DL346="A dispo.",DF346*VLOOKUP('DATI INPUT'!$F$27,TARIFFE_UD,2,FALSE),DF346*VLOOKUP(DL346,TARIFFE_UD,2,FALSE)),DF346*VLOOKUP(CB346-100,TARIFFE_UND,2,FALSE)),0)</f>
        <v>55.6741130344354</v>
      </c>
      <c r="DQ346" s="299">
        <f>IFERROR(IF(CA346="D",IF(DL346="A dispo.",DK346*VLOOKUP('DATI INPUT'!$F$27,TARIFFE_UD,3,FALSE),DK346*VLOOKUP(DL346,TARIFFE_UD,3,FALSE)),DK346*VLOOKUP(CB346-100,TARIFFE_UND,3,FALSE)),0)</f>
        <v>60.367780403072892</v>
      </c>
      <c r="DR346" s="299">
        <f t="shared" si="83"/>
        <v>116.04189343750829</v>
      </c>
    </row>
    <row r="347" spans="1:122" x14ac:dyDescent="0.25">
      <c r="A347" t="s">
        <v>4131</v>
      </c>
      <c r="B347" t="s">
        <v>654</v>
      </c>
      <c r="C347" t="s">
        <v>4132</v>
      </c>
      <c r="D347" t="s">
        <v>4133</v>
      </c>
      <c r="E347" t="s">
        <v>4134</v>
      </c>
      <c r="F347" t="s">
        <v>156</v>
      </c>
      <c r="G347" t="s">
        <v>4135</v>
      </c>
      <c r="H347" t="s">
        <v>966</v>
      </c>
      <c r="I347" t="s">
        <v>408</v>
      </c>
      <c r="J347" t="s">
        <v>274</v>
      </c>
      <c r="K347" t="s">
        <v>4136</v>
      </c>
      <c r="L347" t="s">
        <v>4137</v>
      </c>
      <c r="M347" t="s">
        <v>10386</v>
      </c>
      <c r="N347" t="s">
        <v>984</v>
      </c>
      <c r="O347" t="s">
        <v>873</v>
      </c>
      <c r="P347" t="s">
        <v>10365</v>
      </c>
      <c r="Q347" t="s">
        <v>374</v>
      </c>
      <c r="R347" t="s">
        <v>268</v>
      </c>
      <c r="S347" t="s">
        <v>268</v>
      </c>
      <c r="T347" t="s">
        <v>268</v>
      </c>
      <c r="U347" t="s">
        <v>268</v>
      </c>
      <c r="V347" t="s">
        <v>268</v>
      </c>
      <c r="W347" t="s">
        <v>10386</v>
      </c>
      <c r="X347" t="s">
        <v>10365</v>
      </c>
      <c r="Y347" t="s">
        <v>374</v>
      </c>
      <c r="Z347" t="s">
        <v>268</v>
      </c>
      <c r="AA347" t="s">
        <v>268</v>
      </c>
      <c r="AB347" t="s">
        <v>268</v>
      </c>
      <c r="AC347" t="s">
        <v>268</v>
      </c>
      <c r="AD347" t="s">
        <v>268</v>
      </c>
      <c r="AE347" t="s">
        <v>287</v>
      </c>
      <c r="AF347" t="s">
        <v>1811</v>
      </c>
      <c r="AG347" t="s">
        <v>875</v>
      </c>
      <c r="AH347" t="s">
        <v>380</v>
      </c>
      <c r="AI347" t="s">
        <v>786</v>
      </c>
      <c r="AJ347" t="s">
        <v>268</v>
      </c>
      <c r="AK347" t="s">
        <v>366</v>
      </c>
      <c r="AL347" t="s">
        <v>268</v>
      </c>
      <c r="AM347" t="s">
        <v>355</v>
      </c>
      <c r="AN347" t="s">
        <v>268</v>
      </c>
      <c r="AO347" t="s">
        <v>268</v>
      </c>
      <c r="AP347" t="s">
        <v>268</v>
      </c>
      <c r="AQ347" t="s">
        <v>268</v>
      </c>
      <c r="AR347" t="s">
        <v>268</v>
      </c>
      <c r="AS347" t="s">
        <v>268</v>
      </c>
      <c r="AT347" t="s">
        <v>268</v>
      </c>
      <c r="AU347" t="s">
        <v>268</v>
      </c>
      <c r="AV347" t="s">
        <v>268</v>
      </c>
      <c r="AW347" t="s">
        <v>268</v>
      </c>
      <c r="AX347" t="s">
        <v>268</v>
      </c>
      <c r="AY347" t="s">
        <v>268</v>
      </c>
      <c r="AZ347" t="s">
        <v>268</v>
      </c>
      <c r="BA347" t="s">
        <v>268</v>
      </c>
      <c r="BB347" t="s">
        <v>268</v>
      </c>
      <c r="BC347" t="s">
        <v>268</v>
      </c>
      <c r="BD347" t="s">
        <v>268</v>
      </c>
      <c r="BE347" t="s">
        <v>268</v>
      </c>
      <c r="BF347" t="s">
        <v>268</v>
      </c>
      <c r="BG347" t="s">
        <v>268</v>
      </c>
      <c r="BH347" t="s">
        <v>268</v>
      </c>
      <c r="BI347" t="s">
        <v>268</v>
      </c>
      <c r="BJ347" t="s">
        <v>268</v>
      </c>
      <c r="BK347" t="s">
        <v>268</v>
      </c>
      <c r="BL347" t="s">
        <v>268</v>
      </c>
      <c r="BM347" t="s">
        <v>268</v>
      </c>
      <c r="BN347" t="s">
        <v>268</v>
      </c>
      <c r="BO347" t="s">
        <v>268</v>
      </c>
      <c r="BP347" t="s">
        <v>268</v>
      </c>
      <c r="BQ347" t="s">
        <v>268</v>
      </c>
      <c r="BR347" t="s">
        <v>268</v>
      </c>
      <c r="BS347" t="s">
        <v>268</v>
      </c>
      <c r="BT347" t="s">
        <v>268</v>
      </c>
      <c r="BU347" t="s">
        <v>268</v>
      </c>
      <c r="BV347" t="s">
        <v>268</v>
      </c>
      <c r="BW347" t="s">
        <v>268</v>
      </c>
      <c r="BX347" t="s">
        <v>268</v>
      </c>
      <c r="BY347">
        <v>106.08</v>
      </c>
      <c r="BZ347">
        <v>106.08</v>
      </c>
      <c r="CA347" t="s">
        <v>142</v>
      </c>
      <c r="CB347" s="356">
        <v>122</v>
      </c>
      <c r="CC347" t="s">
        <v>876</v>
      </c>
      <c r="CD347" t="s">
        <v>268</v>
      </c>
      <c r="CE347" t="s">
        <v>268</v>
      </c>
      <c r="CF347" s="356">
        <v>3</v>
      </c>
      <c r="CG347" t="s">
        <v>268</v>
      </c>
      <c r="CH347" t="s">
        <v>268</v>
      </c>
      <c r="CI347" t="s">
        <v>268</v>
      </c>
      <c r="CJ347" t="s">
        <v>268</v>
      </c>
      <c r="CK347" t="s">
        <v>268</v>
      </c>
      <c r="CL347" t="s">
        <v>4139</v>
      </c>
      <c r="CM347" t="s">
        <v>11224</v>
      </c>
      <c r="CN347">
        <v>134.63999999999999</v>
      </c>
      <c r="CO347" t="s">
        <v>268</v>
      </c>
      <c r="CP347">
        <v>134.63999999999999</v>
      </c>
      <c r="CQ347">
        <v>365</v>
      </c>
      <c r="CR347" t="s">
        <v>878</v>
      </c>
      <c r="CS347" t="s">
        <v>11225</v>
      </c>
      <c r="CT347" t="s">
        <v>11226</v>
      </c>
      <c r="CU347" t="s">
        <v>11227</v>
      </c>
      <c r="CV347" t="s">
        <v>268</v>
      </c>
      <c r="CW347" t="s">
        <v>268</v>
      </c>
      <c r="CX347" t="s">
        <v>268</v>
      </c>
      <c r="CY347" t="s">
        <v>268</v>
      </c>
      <c r="CZ347" t="s">
        <v>268</v>
      </c>
      <c r="DA347" t="s">
        <v>268</v>
      </c>
      <c r="DB347" s="429">
        <f t="shared" si="71"/>
        <v>0</v>
      </c>
      <c r="DC347" s="284">
        <f t="shared" si="72"/>
        <v>0</v>
      </c>
      <c r="DD347" s="284">
        <f t="shared" si="73"/>
        <v>0</v>
      </c>
      <c r="DE347" s="284">
        <f t="shared" si="74"/>
        <v>0</v>
      </c>
      <c r="DF347" s="295">
        <f t="shared" si="75"/>
        <v>106.08</v>
      </c>
      <c r="DG347" s="284">
        <f t="shared" si="76"/>
        <v>0</v>
      </c>
      <c r="DH347" s="284">
        <f t="shared" si="77"/>
        <v>0</v>
      </c>
      <c r="DI347" s="284">
        <f t="shared" si="78"/>
        <v>0</v>
      </c>
      <c r="DJ347" s="284">
        <f t="shared" si="79"/>
        <v>0</v>
      </c>
      <c r="DK347" s="295">
        <f t="shared" si="80"/>
        <v>1</v>
      </c>
      <c r="DL347" s="297">
        <f t="shared" si="81"/>
        <v>3</v>
      </c>
      <c r="DM347" s="430">
        <f>IFERROR(IF(CA347="D",IF(DL347="A dispo.",DF347*VLOOKUP('DATI INPUT'!$F$27,TARIFFE_UD,4,FALSE),DF347*VLOOKUP(DL347,TARIFFE_UD,4,FALSE)),DF347*VLOOKUP(CB347-100,TARIFFE_UND,4,FALSE)),0)</f>
        <v>67.242491664637896</v>
      </c>
      <c r="DN347" s="430">
        <f>IFERROR(IF(CA347="D",IF(DL347="A dispo.",DK347*VLOOKUP('DATI INPUT'!$F$27,TARIFFE_UD,5,FALSE),DK347*VLOOKUP(DL347,TARIFFE_UD,5,FALSE)),DK347*VLOOKUP(CB347-100,TARIFFE_UND,5,FALSE)),0)</f>
        <v>67.397800635548478</v>
      </c>
      <c r="DO347" s="431">
        <f t="shared" si="82"/>
        <v>2.9230018640191702E-4</v>
      </c>
      <c r="DP347" s="299">
        <f>IFERROR(IF(CA347="D",IF(DL347="A dispo.",DF347*VLOOKUP('DATI INPUT'!$F$27,TARIFFE_UD,2,FALSE),DF347*VLOOKUP(DL347,TARIFFE_UD,2,FALSE)),DF347*VLOOKUP(CB347-100,TARIFFE_UND,2,FALSE)),0)</f>
        <v>84.010098302886306</v>
      </c>
      <c r="DQ347" s="299">
        <f>IFERROR(IF(CA347="D",IF(DL347="A dispo.",DK347*VLOOKUP('DATI INPUT'!$F$27,TARIFFE_UD,3,FALSE),DK347*VLOOKUP(DL347,TARIFFE_UD,3,FALSE)),DK347*VLOOKUP(CB347-100,TARIFFE_UND,3,FALSE)),0)</f>
        <v>60.367780403072892</v>
      </c>
      <c r="DR347" s="299">
        <f t="shared" si="83"/>
        <v>144.3778787059592</v>
      </c>
    </row>
    <row r="348" spans="1:122" x14ac:dyDescent="0.25">
      <c r="A348" t="s">
        <v>4140</v>
      </c>
      <c r="B348" t="s">
        <v>1052</v>
      </c>
      <c r="C348" t="s">
        <v>4141</v>
      </c>
      <c r="D348" t="s">
        <v>4142</v>
      </c>
      <c r="E348" t="s">
        <v>268</v>
      </c>
      <c r="F348" t="s">
        <v>156</v>
      </c>
      <c r="G348" t="s">
        <v>4143</v>
      </c>
      <c r="H348" t="s">
        <v>4144</v>
      </c>
      <c r="I348" t="s">
        <v>4145</v>
      </c>
      <c r="J348" t="s">
        <v>274</v>
      </c>
      <c r="K348" t="s">
        <v>4146</v>
      </c>
      <c r="L348" t="s">
        <v>880</v>
      </c>
      <c r="M348" t="s">
        <v>10387</v>
      </c>
      <c r="N348" t="s">
        <v>984</v>
      </c>
      <c r="O348" t="s">
        <v>873</v>
      </c>
      <c r="P348" t="s">
        <v>10365</v>
      </c>
      <c r="Q348" t="s">
        <v>285</v>
      </c>
      <c r="R348" t="s">
        <v>268</v>
      </c>
      <c r="S348" t="s">
        <v>268</v>
      </c>
      <c r="T348" t="s">
        <v>268</v>
      </c>
      <c r="U348" t="s">
        <v>268</v>
      </c>
      <c r="V348" t="s">
        <v>268</v>
      </c>
      <c r="W348" t="s">
        <v>10387</v>
      </c>
      <c r="X348" t="s">
        <v>10365</v>
      </c>
      <c r="Y348" t="s">
        <v>285</v>
      </c>
      <c r="Z348" t="s">
        <v>268</v>
      </c>
      <c r="AA348" t="s">
        <v>268</v>
      </c>
      <c r="AB348" t="s">
        <v>268</v>
      </c>
      <c r="AC348" t="s">
        <v>268</v>
      </c>
      <c r="AD348" t="s">
        <v>268</v>
      </c>
      <c r="AE348" t="s">
        <v>287</v>
      </c>
      <c r="AF348" t="s">
        <v>1811</v>
      </c>
      <c r="AG348" t="s">
        <v>875</v>
      </c>
      <c r="AH348" t="s">
        <v>380</v>
      </c>
      <c r="AI348" t="s">
        <v>786</v>
      </c>
      <c r="AJ348" t="s">
        <v>268</v>
      </c>
      <c r="AK348" t="s">
        <v>669</v>
      </c>
      <c r="AL348" t="s">
        <v>268</v>
      </c>
      <c r="AM348" t="s">
        <v>355</v>
      </c>
      <c r="AN348" t="s">
        <v>268</v>
      </c>
      <c r="AO348" t="s">
        <v>268</v>
      </c>
      <c r="AP348" t="s">
        <v>268</v>
      </c>
      <c r="AQ348" t="s">
        <v>268</v>
      </c>
      <c r="AR348" t="s">
        <v>268</v>
      </c>
      <c r="AS348" t="s">
        <v>268</v>
      </c>
      <c r="AT348" t="s">
        <v>268</v>
      </c>
      <c r="AU348" t="s">
        <v>268</v>
      </c>
      <c r="AV348" t="s">
        <v>268</v>
      </c>
      <c r="AW348" t="s">
        <v>268</v>
      </c>
      <c r="AX348" t="s">
        <v>268</v>
      </c>
      <c r="AY348" t="s">
        <v>268</v>
      </c>
      <c r="AZ348" t="s">
        <v>268</v>
      </c>
      <c r="BA348" t="s">
        <v>268</v>
      </c>
      <c r="BB348" t="s">
        <v>268</v>
      </c>
      <c r="BC348" t="s">
        <v>268</v>
      </c>
      <c r="BD348" t="s">
        <v>268</v>
      </c>
      <c r="BE348" t="s">
        <v>268</v>
      </c>
      <c r="BF348" t="s">
        <v>268</v>
      </c>
      <c r="BG348" t="s">
        <v>268</v>
      </c>
      <c r="BH348" t="s">
        <v>268</v>
      </c>
      <c r="BI348" t="s">
        <v>268</v>
      </c>
      <c r="BJ348" t="s">
        <v>268</v>
      </c>
      <c r="BK348" t="s">
        <v>268</v>
      </c>
      <c r="BL348" t="s">
        <v>268</v>
      </c>
      <c r="BM348" t="s">
        <v>268</v>
      </c>
      <c r="BN348" t="s">
        <v>268</v>
      </c>
      <c r="BO348" t="s">
        <v>268</v>
      </c>
      <c r="BP348" t="s">
        <v>268</v>
      </c>
      <c r="BQ348" t="s">
        <v>268</v>
      </c>
      <c r="BR348" t="s">
        <v>268</v>
      </c>
      <c r="BS348" t="s">
        <v>268</v>
      </c>
      <c r="BT348" t="s">
        <v>268</v>
      </c>
      <c r="BU348" t="s">
        <v>268</v>
      </c>
      <c r="BV348" t="s">
        <v>268</v>
      </c>
      <c r="BW348" t="s">
        <v>268</v>
      </c>
      <c r="BX348" t="s">
        <v>268</v>
      </c>
      <c r="BY348">
        <v>93.07</v>
      </c>
      <c r="BZ348">
        <v>93.07</v>
      </c>
      <c r="CA348" t="s">
        <v>142</v>
      </c>
      <c r="CB348" s="356">
        <v>122</v>
      </c>
      <c r="CC348" t="s">
        <v>876</v>
      </c>
      <c r="CD348" t="s">
        <v>268</v>
      </c>
      <c r="CE348" t="s">
        <v>268</v>
      </c>
      <c r="CF348" s="356">
        <v>2</v>
      </c>
      <c r="CG348" t="s">
        <v>268</v>
      </c>
      <c r="CH348" t="s">
        <v>268</v>
      </c>
      <c r="CI348" t="s">
        <v>268</v>
      </c>
      <c r="CJ348" t="s">
        <v>268</v>
      </c>
      <c r="CK348" t="s">
        <v>268</v>
      </c>
      <c r="CL348" t="s">
        <v>4148</v>
      </c>
      <c r="CM348" t="s">
        <v>11224</v>
      </c>
      <c r="CN348">
        <v>104.97</v>
      </c>
      <c r="CO348" t="s">
        <v>268</v>
      </c>
      <c r="CP348">
        <v>104.97</v>
      </c>
      <c r="CQ348">
        <v>365</v>
      </c>
      <c r="CR348" t="s">
        <v>878</v>
      </c>
      <c r="CS348" t="s">
        <v>11225</v>
      </c>
      <c r="CT348" t="s">
        <v>11226</v>
      </c>
      <c r="CU348" t="s">
        <v>11227</v>
      </c>
      <c r="CV348" t="s">
        <v>268</v>
      </c>
      <c r="CW348" t="s">
        <v>268</v>
      </c>
      <c r="CX348" t="s">
        <v>268</v>
      </c>
      <c r="CY348" t="s">
        <v>268</v>
      </c>
      <c r="CZ348" t="s">
        <v>268</v>
      </c>
      <c r="DA348" t="s">
        <v>268</v>
      </c>
      <c r="DB348" s="429">
        <f t="shared" si="71"/>
        <v>0</v>
      </c>
      <c r="DC348" s="284">
        <f t="shared" si="72"/>
        <v>0</v>
      </c>
      <c r="DD348" s="284">
        <f t="shared" si="73"/>
        <v>0</v>
      </c>
      <c r="DE348" s="284">
        <f t="shared" si="74"/>
        <v>0</v>
      </c>
      <c r="DF348" s="295">
        <f t="shared" si="75"/>
        <v>93.07</v>
      </c>
      <c r="DG348" s="284">
        <f t="shared" si="76"/>
        <v>0</v>
      </c>
      <c r="DH348" s="284">
        <f t="shared" si="77"/>
        <v>0</v>
      </c>
      <c r="DI348" s="284">
        <f t="shared" si="78"/>
        <v>0</v>
      </c>
      <c r="DJ348" s="284">
        <f t="shared" si="79"/>
        <v>0</v>
      </c>
      <c r="DK348" s="295">
        <f t="shared" si="80"/>
        <v>1</v>
      </c>
      <c r="DL348" s="297">
        <f t="shared" si="81"/>
        <v>2</v>
      </c>
      <c r="DM348" s="430">
        <f>IFERROR(IF(CA348="D",IF(DL348="A dispo.",DF348*VLOOKUP('DATI INPUT'!$F$27,TARIFFE_UD,4,FALSE),DF348*VLOOKUP(DL348,TARIFFE_UD,4,FALSE)),DF348*VLOOKUP(CB348-100,TARIFFE_UND,4,FALSE)),0)</f>
        <v>53.53309107420057</v>
      </c>
      <c r="DN348" s="430">
        <f>IFERROR(IF(CA348="D",IF(DL348="A dispo.",DK348*VLOOKUP('DATI INPUT'!$F$27,TARIFFE_UD,5,FALSE),DK348*VLOOKUP(DL348,TARIFFE_UD,5,FALSE)),DK348*VLOOKUP(CB348-100,TARIFFE_UND,5,FALSE)),0)</f>
        <v>51.443731886070836</v>
      </c>
      <c r="DO348" s="431">
        <f t="shared" si="82"/>
        <v>6.8229602714069415E-3</v>
      </c>
      <c r="DP348" s="299">
        <f>IFERROR(IF(CA348="D",IF(DL348="A dispo.",DF348*VLOOKUP('DATI INPUT'!$F$27,TARIFFE_UD,2,FALSE),DF348*VLOOKUP(DL348,TARIFFE_UD,2,FALSE)),DF348*VLOOKUP(CB348-100,TARIFFE_UND,2,FALSE)),0)</f>
        <v>66.882117724469268</v>
      </c>
      <c r="DQ348" s="299">
        <f>IFERROR(IF(CA348="D",IF(DL348="A dispo.",DK348*VLOOKUP('DATI INPUT'!$F$27,TARIFFE_UD,3,FALSE),DK348*VLOOKUP(DL348,TARIFFE_UD,3,FALSE)),DK348*VLOOKUP(CB348-100,TARIFFE_UND,3,FALSE)),0)</f>
        <v>46.077822723118445</v>
      </c>
      <c r="DR348" s="299">
        <f t="shared" si="83"/>
        <v>112.95994044758771</v>
      </c>
    </row>
    <row r="349" spans="1:122" x14ac:dyDescent="0.25">
      <c r="A349" t="s">
        <v>4149</v>
      </c>
      <c r="B349" t="s">
        <v>1465</v>
      </c>
      <c r="C349" t="s">
        <v>556</v>
      </c>
      <c r="D349" t="s">
        <v>4150</v>
      </c>
      <c r="E349" t="s">
        <v>268</v>
      </c>
      <c r="F349" t="s">
        <v>156</v>
      </c>
      <c r="G349" t="s">
        <v>4151</v>
      </c>
      <c r="H349" t="s">
        <v>4152</v>
      </c>
      <c r="I349" t="s">
        <v>4153</v>
      </c>
      <c r="J349" t="s">
        <v>274</v>
      </c>
      <c r="K349" t="s">
        <v>4154</v>
      </c>
      <c r="L349" t="s">
        <v>4044</v>
      </c>
      <c r="M349" t="s">
        <v>4155</v>
      </c>
      <c r="N349" t="s">
        <v>2127</v>
      </c>
      <c r="O349" t="s">
        <v>2128</v>
      </c>
      <c r="P349" t="s">
        <v>4156</v>
      </c>
      <c r="Q349" t="s">
        <v>386</v>
      </c>
      <c r="R349" t="s">
        <v>268</v>
      </c>
      <c r="S349" t="s">
        <v>268</v>
      </c>
      <c r="T349" t="s">
        <v>268</v>
      </c>
      <c r="U349" t="s">
        <v>268</v>
      </c>
      <c r="V349" t="s">
        <v>268</v>
      </c>
      <c r="W349" t="s">
        <v>4157</v>
      </c>
      <c r="X349" t="s">
        <v>2575</v>
      </c>
      <c r="Y349" t="s">
        <v>276</v>
      </c>
      <c r="Z349" t="s">
        <v>268</v>
      </c>
      <c r="AA349" t="s">
        <v>268</v>
      </c>
      <c r="AB349" t="s">
        <v>268</v>
      </c>
      <c r="AC349" t="s">
        <v>268</v>
      </c>
      <c r="AD349" t="s">
        <v>268</v>
      </c>
      <c r="AE349" t="s">
        <v>287</v>
      </c>
      <c r="AF349" t="s">
        <v>1811</v>
      </c>
      <c r="AG349" t="s">
        <v>875</v>
      </c>
      <c r="AH349" t="s">
        <v>2576</v>
      </c>
      <c r="AI349" t="s">
        <v>2577</v>
      </c>
      <c r="AJ349" t="s">
        <v>268</v>
      </c>
      <c r="AK349" t="s">
        <v>381</v>
      </c>
      <c r="AL349" t="s">
        <v>268</v>
      </c>
      <c r="AM349" t="s">
        <v>288</v>
      </c>
      <c r="AN349" t="s">
        <v>268</v>
      </c>
      <c r="AO349" t="s">
        <v>268</v>
      </c>
      <c r="AP349" t="s">
        <v>268</v>
      </c>
      <c r="AQ349" t="s">
        <v>268</v>
      </c>
      <c r="AR349" t="s">
        <v>268</v>
      </c>
      <c r="AS349" t="s">
        <v>268</v>
      </c>
      <c r="AT349" t="s">
        <v>268</v>
      </c>
      <c r="AU349" t="s">
        <v>268</v>
      </c>
      <c r="AV349" t="s">
        <v>268</v>
      </c>
      <c r="AW349" t="s">
        <v>268</v>
      </c>
      <c r="AX349" t="s">
        <v>268</v>
      </c>
      <c r="AY349" t="s">
        <v>268</v>
      </c>
      <c r="AZ349" t="s">
        <v>268</v>
      </c>
      <c r="BA349" t="s">
        <v>268</v>
      </c>
      <c r="BB349" t="s">
        <v>268</v>
      </c>
      <c r="BC349" t="s">
        <v>268</v>
      </c>
      <c r="BD349" t="s">
        <v>268</v>
      </c>
      <c r="BE349" t="s">
        <v>268</v>
      </c>
      <c r="BF349" t="s">
        <v>268</v>
      </c>
      <c r="BG349" t="s">
        <v>268</v>
      </c>
      <c r="BH349" t="s">
        <v>268</v>
      </c>
      <c r="BI349" t="s">
        <v>268</v>
      </c>
      <c r="BJ349" t="s">
        <v>268</v>
      </c>
      <c r="BK349" t="s">
        <v>268</v>
      </c>
      <c r="BL349" t="s">
        <v>268</v>
      </c>
      <c r="BM349" t="s">
        <v>268</v>
      </c>
      <c r="BN349" t="s">
        <v>268</v>
      </c>
      <c r="BO349" t="s">
        <v>268</v>
      </c>
      <c r="BP349" t="s">
        <v>268</v>
      </c>
      <c r="BQ349" t="s">
        <v>268</v>
      </c>
      <c r="BR349" t="s">
        <v>268</v>
      </c>
      <c r="BS349" t="s">
        <v>268</v>
      </c>
      <c r="BT349" t="s">
        <v>268</v>
      </c>
      <c r="BU349" t="s">
        <v>268</v>
      </c>
      <c r="BV349" t="s">
        <v>268</v>
      </c>
      <c r="BW349" t="s">
        <v>268</v>
      </c>
      <c r="BX349" t="s">
        <v>268</v>
      </c>
      <c r="BY349">
        <v>50</v>
      </c>
      <c r="BZ349">
        <v>50</v>
      </c>
      <c r="CA349" t="s">
        <v>142</v>
      </c>
      <c r="CB349" s="356">
        <v>122</v>
      </c>
      <c r="CC349" t="s">
        <v>876</v>
      </c>
      <c r="CD349" t="s">
        <v>268</v>
      </c>
      <c r="CE349" t="s">
        <v>268</v>
      </c>
      <c r="CF349" t="s">
        <v>268</v>
      </c>
      <c r="CG349" t="s">
        <v>268</v>
      </c>
      <c r="CH349" t="s">
        <v>268</v>
      </c>
      <c r="CI349" t="s">
        <v>268</v>
      </c>
      <c r="CJ349" t="s">
        <v>268</v>
      </c>
      <c r="CK349" t="s">
        <v>268</v>
      </c>
      <c r="CL349" t="s">
        <v>268</v>
      </c>
      <c r="CM349" t="s">
        <v>11224</v>
      </c>
      <c r="CN349">
        <v>99.09</v>
      </c>
      <c r="CO349" t="s">
        <v>268</v>
      </c>
      <c r="CP349">
        <v>99.09</v>
      </c>
      <c r="CQ349">
        <v>365</v>
      </c>
      <c r="CR349" t="s">
        <v>878</v>
      </c>
      <c r="CS349" t="s">
        <v>11225</v>
      </c>
      <c r="CT349" t="s">
        <v>11226</v>
      </c>
      <c r="CU349" t="s">
        <v>11227</v>
      </c>
      <c r="CV349" t="s">
        <v>268</v>
      </c>
      <c r="CW349" t="s">
        <v>268</v>
      </c>
      <c r="CX349" t="s">
        <v>268</v>
      </c>
      <c r="CY349" t="s">
        <v>268</v>
      </c>
      <c r="CZ349" t="s">
        <v>268</v>
      </c>
      <c r="DA349" t="s">
        <v>268</v>
      </c>
      <c r="DB349" s="429">
        <f t="shared" si="71"/>
        <v>0</v>
      </c>
      <c r="DC349" s="284">
        <f t="shared" si="72"/>
        <v>0</v>
      </c>
      <c r="DD349" s="284">
        <f t="shared" si="73"/>
        <v>0</v>
      </c>
      <c r="DE349" s="284">
        <f t="shared" si="74"/>
        <v>0</v>
      </c>
      <c r="DF349" s="295">
        <f t="shared" si="75"/>
        <v>50</v>
      </c>
      <c r="DG349" s="284">
        <f t="shared" si="76"/>
        <v>0</v>
      </c>
      <c r="DH349" s="284">
        <f t="shared" si="77"/>
        <v>0</v>
      </c>
      <c r="DI349" s="284">
        <f t="shared" si="78"/>
        <v>0</v>
      </c>
      <c r="DJ349" s="284">
        <f t="shared" si="79"/>
        <v>0</v>
      </c>
      <c r="DK349" s="295">
        <f t="shared" si="80"/>
        <v>1</v>
      </c>
      <c r="DL349" s="297" t="str">
        <f t="shared" si="81"/>
        <v>A dispo.</v>
      </c>
      <c r="DM349" s="430">
        <f>IFERROR(IF(CA349="D",IF(DL349="A dispo.",DF349*VLOOKUP('DATI INPUT'!$F$27,TARIFFE_UD,4,FALSE),DF349*VLOOKUP(DL349,TARIFFE_UD,4,FALSE)),DF349*VLOOKUP(CB349-100,TARIFFE_UND,4,FALSE)),0)</f>
        <v>31.694236267268995</v>
      </c>
      <c r="DN349" s="430">
        <f>IFERROR(IF(CA349="D",IF(DL349="A dispo.",DK349*VLOOKUP('DATI INPUT'!$F$27,TARIFFE_UD,5,FALSE),DK349*VLOOKUP(DL349,TARIFFE_UD,5,FALSE)),DK349*VLOOKUP(CB349-100,TARIFFE_UND,5,FALSE)),0)</f>
        <v>67.397800635548478</v>
      </c>
      <c r="DO349" s="431">
        <f t="shared" si="82"/>
        <v>2.0369028174656023E-3</v>
      </c>
      <c r="DP349" s="299">
        <f>IFERROR(IF(CA349="D",IF(DL349="A dispo.",DF349*VLOOKUP('DATI INPUT'!$F$27,TARIFFE_UD,2,FALSE),DF349*VLOOKUP(DL349,TARIFFE_UD,2,FALSE)),DF349*VLOOKUP(CB349-100,TARIFFE_UND,2,FALSE)),0)</f>
        <v>39.597519939143247</v>
      </c>
      <c r="DQ349" s="299">
        <f>IFERROR(IF(CA349="D",IF(DL349="A dispo.",DK349*VLOOKUP('DATI INPUT'!$F$27,TARIFFE_UD,3,FALSE),DK349*VLOOKUP(DL349,TARIFFE_UD,3,FALSE)),DK349*VLOOKUP(CB349-100,TARIFFE_UND,3,FALSE)),0)</f>
        <v>60.367780403072892</v>
      </c>
      <c r="DR349" s="299">
        <f t="shared" si="83"/>
        <v>99.965300342216139</v>
      </c>
    </row>
    <row r="350" spans="1:122" x14ac:dyDescent="0.25">
      <c r="A350" t="s">
        <v>4158</v>
      </c>
      <c r="B350" t="s">
        <v>1465</v>
      </c>
      <c r="C350" t="s">
        <v>4159</v>
      </c>
      <c r="D350" t="s">
        <v>4150</v>
      </c>
      <c r="E350" t="s">
        <v>268</v>
      </c>
      <c r="F350" t="s">
        <v>156</v>
      </c>
      <c r="G350" t="s">
        <v>4151</v>
      </c>
      <c r="H350" t="s">
        <v>4152</v>
      </c>
      <c r="I350" t="s">
        <v>4153</v>
      </c>
      <c r="J350" t="s">
        <v>274</v>
      </c>
      <c r="K350" t="s">
        <v>4154</v>
      </c>
      <c r="L350" t="s">
        <v>4044</v>
      </c>
      <c r="M350" t="s">
        <v>4155</v>
      </c>
      <c r="N350" t="s">
        <v>2127</v>
      </c>
      <c r="O350" t="s">
        <v>2128</v>
      </c>
      <c r="P350" t="s">
        <v>4156</v>
      </c>
      <c r="Q350" t="s">
        <v>386</v>
      </c>
      <c r="R350" t="s">
        <v>268</v>
      </c>
      <c r="S350" t="s">
        <v>268</v>
      </c>
      <c r="T350" t="s">
        <v>268</v>
      </c>
      <c r="U350" t="s">
        <v>268</v>
      </c>
      <c r="V350" t="s">
        <v>268</v>
      </c>
      <c r="W350" t="s">
        <v>4157</v>
      </c>
      <c r="X350" t="s">
        <v>2575</v>
      </c>
      <c r="Y350" t="s">
        <v>276</v>
      </c>
      <c r="Z350" t="s">
        <v>268</v>
      </c>
      <c r="AA350" t="s">
        <v>268</v>
      </c>
      <c r="AB350" t="s">
        <v>268</v>
      </c>
      <c r="AC350" t="s">
        <v>268</v>
      </c>
      <c r="AD350" t="s">
        <v>268</v>
      </c>
      <c r="AE350" t="s">
        <v>287</v>
      </c>
      <c r="AF350" t="s">
        <v>1811</v>
      </c>
      <c r="AG350" t="s">
        <v>875</v>
      </c>
      <c r="AH350" t="s">
        <v>2576</v>
      </c>
      <c r="AI350" t="s">
        <v>2577</v>
      </c>
      <c r="AJ350" t="s">
        <v>268</v>
      </c>
      <c r="AK350" t="s">
        <v>395</v>
      </c>
      <c r="AL350" t="s">
        <v>268</v>
      </c>
      <c r="AM350" t="s">
        <v>288</v>
      </c>
      <c r="AN350" t="s">
        <v>268</v>
      </c>
      <c r="AO350" t="s">
        <v>268</v>
      </c>
      <c r="AP350" t="s">
        <v>268</v>
      </c>
      <c r="AQ350" t="s">
        <v>268</v>
      </c>
      <c r="AR350" t="s">
        <v>268</v>
      </c>
      <c r="AS350" t="s">
        <v>268</v>
      </c>
      <c r="AT350" t="s">
        <v>268</v>
      </c>
      <c r="AU350" t="s">
        <v>268</v>
      </c>
      <c r="AV350" t="s">
        <v>268</v>
      </c>
      <c r="AW350" t="s">
        <v>268</v>
      </c>
      <c r="AX350" t="s">
        <v>268</v>
      </c>
      <c r="AY350" t="s">
        <v>268</v>
      </c>
      <c r="AZ350" t="s">
        <v>268</v>
      </c>
      <c r="BA350" t="s">
        <v>268</v>
      </c>
      <c r="BB350" t="s">
        <v>268</v>
      </c>
      <c r="BC350" t="s">
        <v>268</v>
      </c>
      <c r="BD350" t="s">
        <v>268</v>
      </c>
      <c r="BE350" t="s">
        <v>268</v>
      </c>
      <c r="BF350" t="s">
        <v>268</v>
      </c>
      <c r="BG350" t="s">
        <v>268</v>
      </c>
      <c r="BH350" t="s">
        <v>268</v>
      </c>
      <c r="BI350" t="s">
        <v>268</v>
      </c>
      <c r="BJ350" t="s">
        <v>268</v>
      </c>
      <c r="BK350" t="s">
        <v>268</v>
      </c>
      <c r="BL350" t="s">
        <v>268</v>
      </c>
      <c r="BM350" t="s">
        <v>268</v>
      </c>
      <c r="BN350" t="s">
        <v>268</v>
      </c>
      <c r="BO350" t="s">
        <v>268</v>
      </c>
      <c r="BP350" t="s">
        <v>268</v>
      </c>
      <c r="BQ350" t="s">
        <v>268</v>
      </c>
      <c r="BR350" t="s">
        <v>268</v>
      </c>
      <c r="BS350" t="s">
        <v>268</v>
      </c>
      <c r="BT350" t="s">
        <v>268</v>
      </c>
      <c r="BU350" t="s">
        <v>268</v>
      </c>
      <c r="BV350" t="s">
        <v>268</v>
      </c>
      <c r="BW350" t="s">
        <v>268</v>
      </c>
      <c r="BX350" t="s">
        <v>268</v>
      </c>
      <c r="BY350">
        <v>50</v>
      </c>
      <c r="BZ350">
        <v>50</v>
      </c>
      <c r="CA350" t="s">
        <v>142</v>
      </c>
      <c r="CB350" s="356">
        <v>122</v>
      </c>
      <c r="CC350" t="s">
        <v>876</v>
      </c>
      <c r="CD350" t="s">
        <v>268</v>
      </c>
      <c r="CE350" t="s">
        <v>268</v>
      </c>
      <c r="CF350" t="s">
        <v>268</v>
      </c>
      <c r="CG350" t="s">
        <v>268</v>
      </c>
      <c r="CH350" t="s">
        <v>268</v>
      </c>
      <c r="CI350" t="s">
        <v>268</v>
      </c>
      <c r="CJ350" t="s">
        <v>268</v>
      </c>
      <c r="CK350" t="s">
        <v>268</v>
      </c>
      <c r="CL350" t="s">
        <v>268</v>
      </c>
      <c r="CM350" t="s">
        <v>11224</v>
      </c>
      <c r="CN350">
        <v>99.09</v>
      </c>
      <c r="CO350" t="s">
        <v>268</v>
      </c>
      <c r="CP350">
        <v>99.09</v>
      </c>
      <c r="CQ350">
        <v>365</v>
      </c>
      <c r="CR350" t="s">
        <v>878</v>
      </c>
      <c r="CS350" t="s">
        <v>11225</v>
      </c>
      <c r="CT350" t="s">
        <v>11226</v>
      </c>
      <c r="CU350" t="s">
        <v>11227</v>
      </c>
      <c r="CV350" t="s">
        <v>268</v>
      </c>
      <c r="CW350" t="s">
        <v>268</v>
      </c>
      <c r="CX350" t="s">
        <v>268</v>
      </c>
      <c r="CY350" t="s">
        <v>268</v>
      </c>
      <c r="CZ350" t="s">
        <v>268</v>
      </c>
      <c r="DA350" t="s">
        <v>268</v>
      </c>
      <c r="DB350" s="429">
        <f t="shared" si="71"/>
        <v>0</v>
      </c>
      <c r="DC350" s="284">
        <f t="shared" si="72"/>
        <v>0</v>
      </c>
      <c r="DD350" s="284">
        <f t="shared" si="73"/>
        <v>0</v>
      </c>
      <c r="DE350" s="284">
        <f t="shared" si="74"/>
        <v>0</v>
      </c>
      <c r="DF350" s="295">
        <f t="shared" si="75"/>
        <v>50</v>
      </c>
      <c r="DG350" s="284">
        <f t="shared" si="76"/>
        <v>0</v>
      </c>
      <c r="DH350" s="284">
        <f t="shared" si="77"/>
        <v>0</v>
      </c>
      <c r="DI350" s="284">
        <f t="shared" si="78"/>
        <v>0</v>
      </c>
      <c r="DJ350" s="284">
        <f t="shared" si="79"/>
        <v>0</v>
      </c>
      <c r="DK350" s="295">
        <f t="shared" si="80"/>
        <v>1</v>
      </c>
      <c r="DL350" s="297" t="str">
        <f t="shared" si="81"/>
        <v>A dispo.</v>
      </c>
      <c r="DM350" s="430">
        <f>IFERROR(IF(CA350="D",IF(DL350="A dispo.",DF350*VLOOKUP('DATI INPUT'!$F$27,TARIFFE_UD,4,FALSE),DF350*VLOOKUP(DL350,TARIFFE_UD,4,FALSE)),DF350*VLOOKUP(CB350-100,TARIFFE_UND,4,FALSE)),0)</f>
        <v>31.694236267268995</v>
      </c>
      <c r="DN350" s="430">
        <f>IFERROR(IF(CA350="D",IF(DL350="A dispo.",DK350*VLOOKUP('DATI INPUT'!$F$27,TARIFFE_UD,5,FALSE),DK350*VLOOKUP(DL350,TARIFFE_UD,5,FALSE)),DK350*VLOOKUP(CB350-100,TARIFFE_UND,5,FALSE)),0)</f>
        <v>67.397800635548478</v>
      </c>
      <c r="DO350" s="431">
        <f t="shared" si="82"/>
        <v>2.0369028174656023E-3</v>
      </c>
      <c r="DP350" s="299">
        <f>IFERROR(IF(CA350="D",IF(DL350="A dispo.",DF350*VLOOKUP('DATI INPUT'!$F$27,TARIFFE_UD,2,FALSE),DF350*VLOOKUP(DL350,TARIFFE_UD,2,FALSE)),DF350*VLOOKUP(CB350-100,TARIFFE_UND,2,FALSE)),0)</f>
        <v>39.597519939143247</v>
      </c>
      <c r="DQ350" s="299">
        <f>IFERROR(IF(CA350="D",IF(DL350="A dispo.",DK350*VLOOKUP('DATI INPUT'!$F$27,TARIFFE_UD,3,FALSE),DK350*VLOOKUP(DL350,TARIFFE_UD,3,FALSE)),DK350*VLOOKUP(CB350-100,TARIFFE_UND,3,FALSE)),0)</f>
        <v>60.367780403072892</v>
      </c>
      <c r="DR350" s="299">
        <f t="shared" si="83"/>
        <v>99.965300342216139</v>
      </c>
    </row>
    <row r="351" spans="1:122" x14ac:dyDescent="0.25">
      <c r="A351" t="s">
        <v>4160</v>
      </c>
      <c r="B351" t="s">
        <v>645</v>
      </c>
      <c r="C351" t="s">
        <v>557</v>
      </c>
      <c r="D351" t="s">
        <v>4161</v>
      </c>
      <c r="E351" t="s">
        <v>268</v>
      </c>
      <c r="F351" t="s">
        <v>156</v>
      </c>
      <c r="G351" t="s">
        <v>4162</v>
      </c>
      <c r="H351" t="s">
        <v>4163</v>
      </c>
      <c r="I351" t="s">
        <v>326</v>
      </c>
      <c r="J351" t="s">
        <v>274</v>
      </c>
      <c r="K351" t="s">
        <v>4164</v>
      </c>
      <c r="L351" t="s">
        <v>1210</v>
      </c>
      <c r="M351" t="s">
        <v>4165</v>
      </c>
      <c r="N351" t="s">
        <v>984</v>
      </c>
      <c r="O351" t="s">
        <v>873</v>
      </c>
      <c r="P351" t="s">
        <v>4166</v>
      </c>
      <c r="Q351" t="s">
        <v>275</v>
      </c>
      <c r="R351" t="s">
        <v>268</v>
      </c>
      <c r="S351" t="s">
        <v>268</v>
      </c>
      <c r="T351" t="s">
        <v>268</v>
      </c>
      <c r="U351" t="s">
        <v>268</v>
      </c>
      <c r="V351" t="s">
        <v>268</v>
      </c>
      <c r="W351" t="s">
        <v>4165</v>
      </c>
      <c r="X351" t="s">
        <v>4166</v>
      </c>
      <c r="Y351" t="s">
        <v>275</v>
      </c>
      <c r="Z351" t="s">
        <v>268</v>
      </c>
      <c r="AA351" t="s">
        <v>268</v>
      </c>
      <c r="AB351" t="s">
        <v>268</v>
      </c>
      <c r="AC351" t="s">
        <v>268</v>
      </c>
      <c r="AD351" t="s">
        <v>268</v>
      </c>
      <c r="AE351" t="s">
        <v>287</v>
      </c>
      <c r="AF351" t="s">
        <v>1811</v>
      </c>
      <c r="AG351" t="s">
        <v>875</v>
      </c>
      <c r="AH351" t="s">
        <v>4167</v>
      </c>
      <c r="AI351" t="s">
        <v>1556</v>
      </c>
      <c r="AJ351" t="s">
        <v>268</v>
      </c>
      <c r="AK351" t="s">
        <v>366</v>
      </c>
      <c r="AL351" t="s">
        <v>268</v>
      </c>
      <c r="AM351" t="s">
        <v>288</v>
      </c>
      <c r="AN351" t="s">
        <v>268</v>
      </c>
      <c r="AO351" t="s">
        <v>268</v>
      </c>
      <c r="AP351" t="s">
        <v>268</v>
      </c>
      <c r="AQ351" t="s">
        <v>268</v>
      </c>
      <c r="AR351" t="s">
        <v>268</v>
      </c>
      <c r="AS351" t="s">
        <v>268</v>
      </c>
      <c r="AT351" t="s">
        <v>268</v>
      </c>
      <c r="AU351" t="s">
        <v>268</v>
      </c>
      <c r="AV351" t="s">
        <v>268</v>
      </c>
      <c r="AW351" t="s">
        <v>268</v>
      </c>
      <c r="AX351" t="s">
        <v>268</v>
      </c>
      <c r="AY351" t="s">
        <v>268</v>
      </c>
      <c r="AZ351" t="s">
        <v>268</v>
      </c>
      <c r="BA351" t="s">
        <v>268</v>
      </c>
      <c r="BB351" t="s">
        <v>268</v>
      </c>
      <c r="BC351" t="s">
        <v>268</v>
      </c>
      <c r="BD351" t="s">
        <v>268</v>
      </c>
      <c r="BE351" t="s">
        <v>268</v>
      </c>
      <c r="BF351" t="s">
        <v>268</v>
      </c>
      <c r="BG351" t="s">
        <v>268</v>
      </c>
      <c r="BH351" t="s">
        <v>268</v>
      </c>
      <c r="BI351" t="s">
        <v>268</v>
      </c>
      <c r="BJ351" t="s">
        <v>268</v>
      </c>
      <c r="BK351" t="s">
        <v>268</v>
      </c>
      <c r="BL351" t="s">
        <v>268</v>
      </c>
      <c r="BM351" t="s">
        <v>268</v>
      </c>
      <c r="BN351" t="s">
        <v>268</v>
      </c>
      <c r="BO351" t="s">
        <v>268</v>
      </c>
      <c r="BP351" t="s">
        <v>268</v>
      </c>
      <c r="BQ351" t="s">
        <v>268</v>
      </c>
      <c r="BR351" t="s">
        <v>268</v>
      </c>
      <c r="BS351" t="s">
        <v>268</v>
      </c>
      <c r="BT351" t="s">
        <v>268</v>
      </c>
      <c r="BU351" t="s">
        <v>268</v>
      </c>
      <c r="BV351" t="s">
        <v>268</v>
      </c>
      <c r="BW351" t="s">
        <v>268</v>
      </c>
      <c r="BX351" t="s">
        <v>268</v>
      </c>
      <c r="BY351">
        <v>85</v>
      </c>
      <c r="BZ351">
        <v>85</v>
      </c>
      <c r="CA351" t="s">
        <v>142</v>
      </c>
      <c r="CB351" s="356">
        <v>122</v>
      </c>
      <c r="CC351" t="s">
        <v>876</v>
      </c>
      <c r="CD351" t="s">
        <v>268</v>
      </c>
      <c r="CE351" t="s">
        <v>268</v>
      </c>
      <c r="CF351" s="356">
        <v>1</v>
      </c>
      <c r="CG351" t="s">
        <v>2132</v>
      </c>
      <c r="CH351" t="s">
        <v>268</v>
      </c>
      <c r="CI351" t="s">
        <v>268</v>
      </c>
      <c r="CJ351" t="s">
        <v>268</v>
      </c>
      <c r="CK351" t="s">
        <v>268</v>
      </c>
      <c r="CL351" t="s">
        <v>268</v>
      </c>
      <c r="CM351" t="s">
        <v>11224</v>
      </c>
      <c r="CN351">
        <v>58.84</v>
      </c>
      <c r="CO351">
        <v>-44.13</v>
      </c>
      <c r="CP351">
        <v>14.71</v>
      </c>
      <c r="CQ351">
        <v>365</v>
      </c>
      <c r="CR351" t="s">
        <v>878</v>
      </c>
      <c r="CS351" t="s">
        <v>11225</v>
      </c>
      <c r="CT351" t="s">
        <v>11226</v>
      </c>
      <c r="CU351" t="s">
        <v>11227</v>
      </c>
      <c r="CV351" t="s">
        <v>268</v>
      </c>
      <c r="CW351" t="s">
        <v>268</v>
      </c>
      <c r="CX351" t="s">
        <v>268</v>
      </c>
      <c r="CY351" t="s">
        <v>268</v>
      </c>
      <c r="CZ351" t="s">
        <v>268</v>
      </c>
      <c r="DA351" t="s">
        <v>268</v>
      </c>
      <c r="DB351" s="429">
        <f t="shared" si="71"/>
        <v>0</v>
      </c>
      <c r="DC351" s="284">
        <f t="shared" si="72"/>
        <v>0.75</v>
      </c>
      <c r="DD351" s="284">
        <f t="shared" si="73"/>
        <v>0</v>
      </c>
      <c r="DE351" s="284">
        <f t="shared" si="74"/>
        <v>0</v>
      </c>
      <c r="DF351" s="295">
        <f t="shared" si="75"/>
        <v>21.25</v>
      </c>
      <c r="DG351" s="284">
        <f t="shared" si="76"/>
        <v>0</v>
      </c>
      <c r="DH351" s="284">
        <f t="shared" si="77"/>
        <v>0.75</v>
      </c>
      <c r="DI351" s="284">
        <f t="shared" si="78"/>
        <v>0</v>
      </c>
      <c r="DJ351" s="284">
        <f t="shared" si="79"/>
        <v>0</v>
      </c>
      <c r="DK351" s="295">
        <f t="shared" si="80"/>
        <v>0.25</v>
      </c>
      <c r="DL351" s="297">
        <f t="shared" si="81"/>
        <v>1</v>
      </c>
      <c r="DM351" s="430">
        <f>IFERROR(IF(CA351="D",IF(DL351="A dispo.",DF351*VLOOKUP('DATI INPUT'!$F$27,TARIFFE_UD,4,FALSE),DF351*VLOOKUP(DL351,TARIFFE_UD,4,FALSE)),DF351*VLOOKUP(CB351-100,TARIFFE_UND,4,FALSE)),0)</f>
        <v>10.476705877236139</v>
      </c>
      <c r="DN351" s="430">
        <f>IFERROR(IF(CA351="D",IF(DL351="A dispo.",DK351*VLOOKUP('DATI INPUT'!$F$27,TARIFFE_UD,5,FALSE),DK351*VLOOKUP(DL351,TARIFFE_UD,5,FALSE)),DK351*VLOOKUP(CB351-100,TARIFFE_UND,5,FALSE)),0)</f>
        <v>4.2327121172083597</v>
      </c>
      <c r="DO351" s="431">
        <f t="shared" si="82"/>
        <v>-5.8200555550236288E-4</v>
      </c>
      <c r="DP351" s="299">
        <f>IFERROR(IF(CA351="D",IF(DL351="A dispo.",DF351*VLOOKUP('DATI INPUT'!$F$27,TARIFFE_UD,2,FALSE),DF351*VLOOKUP(DL351,TARIFFE_UD,2,FALSE)),DF351*VLOOKUP(CB351-100,TARIFFE_UND,2,FALSE)),0)</f>
        <v>13.089180202105684</v>
      </c>
      <c r="DQ351" s="299">
        <f>IFERROR(IF(CA351="D",IF(DL351="A dispo.",DK351*VLOOKUP('DATI INPUT'!$F$27,TARIFFE_UD,3,FALSE),DK351*VLOOKUP(DL351,TARIFFE_UD,3,FALSE)),DK351*VLOOKUP(CB351-100,TARIFFE_UND,3,FALSE)),0)</f>
        <v>3.791213262028732</v>
      </c>
      <c r="DR351" s="299">
        <f t="shared" si="83"/>
        <v>16.880393464134414</v>
      </c>
    </row>
    <row r="352" spans="1:122" x14ac:dyDescent="0.25">
      <c r="A352" t="s">
        <v>4168</v>
      </c>
      <c r="B352" t="s">
        <v>538</v>
      </c>
      <c r="C352" t="s">
        <v>1396</v>
      </c>
      <c r="D352" t="s">
        <v>4169</v>
      </c>
      <c r="E352" t="s">
        <v>268</v>
      </c>
      <c r="F352" t="s">
        <v>156</v>
      </c>
      <c r="G352" t="s">
        <v>4170</v>
      </c>
      <c r="H352" t="s">
        <v>4171</v>
      </c>
      <c r="I352" t="s">
        <v>4172</v>
      </c>
      <c r="J352" t="s">
        <v>156</v>
      </c>
      <c r="K352" t="s">
        <v>4173</v>
      </c>
      <c r="L352" t="s">
        <v>879</v>
      </c>
      <c r="M352" t="s">
        <v>1378</v>
      </c>
      <c r="N352" t="s">
        <v>984</v>
      </c>
      <c r="O352" t="s">
        <v>873</v>
      </c>
      <c r="P352" t="s">
        <v>613</v>
      </c>
      <c r="Q352" t="s">
        <v>300</v>
      </c>
      <c r="R352" t="s">
        <v>268</v>
      </c>
      <c r="S352" t="s">
        <v>268</v>
      </c>
      <c r="T352" t="s">
        <v>268</v>
      </c>
      <c r="U352" t="s">
        <v>268</v>
      </c>
      <c r="V352" t="s">
        <v>268</v>
      </c>
      <c r="W352" t="s">
        <v>1378</v>
      </c>
      <c r="X352" t="s">
        <v>613</v>
      </c>
      <c r="Y352" t="s">
        <v>300</v>
      </c>
      <c r="Z352" t="s">
        <v>268</v>
      </c>
      <c r="AA352" t="s">
        <v>268</v>
      </c>
      <c r="AB352" t="s">
        <v>268</v>
      </c>
      <c r="AC352" t="s">
        <v>268</v>
      </c>
      <c r="AD352" t="s">
        <v>268</v>
      </c>
      <c r="AE352" t="s">
        <v>287</v>
      </c>
      <c r="AF352" t="s">
        <v>1811</v>
      </c>
      <c r="AG352" t="s">
        <v>268</v>
      </c>
      <c r="AH352" t="s">
        <v>1848</v>
      </c>
      <c r="AI352" t="s">
        <v>4174</v>
      </c>
      <c r="AJ352" t="s">
        <v>268</v>
      </c>
      <c r="AK352" t="s">
        <v>377</v>
      </c>
      <c r="AL352" t="s">
        <v>268</v>
      </c>
      <c r="AM352" t="s">
        <v>268</v>
      </c>
      <c r="AN352" t="s">
        <v>268</v>
      </c>
      <c r="AO352" t="s">
        <v>268</v>
      </c>
      <c r="AP352" t="s">
        <v>268</v>
      </c>
      <c r="AQ352" t="s">
        <v>268</v>
      </c>
      <c r="AR352" t="s">
        <v>268</v>
      </c>
      <c r="AS352" t="s">
        <v>268</v>
      </c>
      <c r="AT352" t="s">
        <v>268</v>
      </c>
      <c r="AU352" t="s">
        <v>268</v>
      </c>
      <c r="AV352" t="s">
        <v>268</v>
      </c>
      <c r="AW352" t="s">
        <v>268</v>
      </c>
      <c r="AX352" t="s">
        <v>268</v>
      </c>
      <c r="AY352" t="s">
        <v>268</v>
      </c>
      <c r="AZ352" t="s">
        <v>268</v>
      </c>
      <c r="BA352" t="s">
        <v>268</v>
      </c>
      <c r="BB352" t="s">
        <v>268</v>
      </c>
      <c r="BC352" t="s">
        <v>268</v>
      </c>
      <c r="BD352" t="s">
        <v>268</v>
      </c>
      <c r="BE352" t="s">
        <v>268</v>
      </c>
      <c r="BF352" t="s">
        <v>268</v>
      </c>
      <c r="BG352" t="s">
        <v>268</v>
      </c>
      <c r="BH352" t="s">
        <v>268</v>
      </c>
      <c r="BI352" t="s">
        <v>268</v>
      </c>
      <c r="BJ352" t="s">
        <v>268</v>
      </c>
      <c r="BK352" t="s">
        <v>268</v>
      </c>
      <c r="BL352" t="s">
        <v>268</v>
      </c>
      <c r="BM352" t="s">
        <v>268</v>
      </c>
      <c r="BN352" t="s">
        <v>268</v>
      </c>
      <c r="BO352" t="s">
        <v>268</v>
      </c>
      <c r="BP352" t="s">
        <v>268</v>
      </c>
      <c r="BQ352" t="s">
        <v>268</v>
      </c>
      <c r="BR352" t="s">
        <v>268</v>
      </c>
      <c r="BS352" t="s">
        <v>268</v>
      </c>
      <c r="BT352" t="s">
        <v>268</v>
      </c>
      <c r="BU352" t="s">
        <v>268</v>
      </c>
      <c r="BV352" t="s">
        <v>268</v>
      </c>
      <c r="BW352" t="s">
        <v>268</v>
      </c>
      <c r="BX352" t="s">
        <v>268</v>
      </c>
      <c r="BY352">
        <v>130</v>
      </c>
      <c r="BZ352">
        <v>130</v>
      </c>
      <c r="CA352" t="s">
        <v>142</v>
      </c>
      <c r="CB352" s="356">
        <v>122</v>
      </c>
      <c r="CC352" t="s">
        <v>876</v>
      </c>
      <c r="CD352" t="s">
        <v>268</v>
      </c>
      <c r="CE352" t="s">
        <v>268</v>
      </c>
      <c r="CF352" s="356">
        <v>3</v>
      </c>
      <c r="CG352" t="s">
        <v>268</v>
      </c>
      <c r="CH352" t="s">
        <v>268</v>
      </c>
      <c r="CI352" t="s">
        <v>268</v>
      </c>
      <c r="CJ352" t="s">
        <v>268</v>
      </c>
      <c r="CK352" t="s">
        <v>268</v>
      </c>
      <c r="CL352" t="s">
        <v>268</v>
      </c>
      <c r="CM352" t="s">
        <v>11224</v>
      </c>
      <c r="CN352">
        <v>149.80000000000001</v>
      </c>
      <c r="CO352" t="s">
        <v>268</v>
      </c>
      <c r="CP352">
        <v>149.80000000000001</v>
      </c>
      <c r="CQ352">
        <v>365</v>
      </c>
      <c r="CR352" t="s">
        <v>878</v>
      </c>
      <c r="CS352" t="s">
        <v>11225</v>
      </c>
      <c r="CT352" t="s">
        <v>11226</v>
      </c>
      <c r="CU352" t="s">
        <v>11227</v>
      </c>
      <c r="CV352" t="s">
        <v>268</v>
      </c>
      <c r="CW352" t="s">
        <v>268</v>
      </c>
      <c r="CX352" t="s">
        <v>268</v>
      </c>
      <c r="CY352" t="s">
        <v>268</v>
      </c>
      <c r="CZ352" t="s">
        <v>268</v>
      </c>
      <c r="DA352" t="s">
        <v>268</v>
      </c>
      <c r="DB352" s="429">
        <f t="shared" si="71"/>
        <v>0</v>
      </c>
      <c r="DC352" s="284">
        <f t="shared" si="72"/>
        <v>0</v>
      </c>
      <c r="DD352" s="284">
        <f t="shared" si="73"/>
        <v>0</v>
      </c>
      <c r="DE352" s="284">
        <f t="shared" si="74"/>
        <v>0</v>
      </c>
      <c r="DF352" s="295">
        <f t="shared" si="75"/>
        <v>130</v>
      </c>
      <c r="DG352" s="284">
        <f t="shared" si="76"/>
        <v>0</v>
      </c>
      <c r="DH352" s="284">
        <f t="shared" si="77"/>
        <v>0</v>
      </c>
      <c r="DI352" s="284">
        <f t="shared" si="78"/>
        <v>0</v>
      </c>
      <c r="DJ352" s="284">
        <f t="shared" si="79"/>
        <v>0</v>
      </c>
      <c r="DK352" s="295">
        <f t="shared" si="80"/>
        <v>1</v>
      </c>
      <c r="DL352" s="297">
        <f t="shared" si="81"/>
        <v>3</v>
      </c>
      <c r="DM352" s="430">
        <f>IFERROR(IF(CA352="D",IF(DL352="A dispo.",DF352*VLOOKUP('DATI INPUT'!$F$27,TARIFFE_UD,4,FALSE),DF352*VLOOKUP(DL352,TARIFFE_UD,4,FALSE)),DF352*VLOOKUP(CB352-100,TARIFFE_UND,4,FALSE)),0)</f>
        <v>82.405014294899388</v>
      </c>
      <c r="DN352" s="430">
        <f>IFERROR(IF(CA352="D",IF(DL352="A dispo.",DK352*VLOOKUP('DATI INPUT'!$F$27,TARIFFE_UD,5,FALSE),DK352*VLOOKUP(DL352,TARIFFE_UD,5,FALSE)),DK352*VLOOKUP(CB352-100,TARIFFE_UND,5,FALSE)),0)</f>
        <v>67.397800635548478</v>
      </c>
      <c r="DO352" s="431">
        <f t="shared" si="82"/>
        <v>2.8149304478688464E-3</v>
      </c>
      <c r="DP352" s="299">
        <f>IFERROR(IF(CA352="D",IF(DL352="A dispo.",DF352*VLOOKUP('DATI INPUT'!$F$27,TARIFFE_UD,2,FALSE),DF352*VLOOKUP(DL352,TARIFFE_UD,2,FALSE)),DF352*VLOOKUP(CB352-100,TARIFFE_UND,2,FALSE)),0)</f>
        <v>102.95355184177244</v>
      </c>
      <c r="DQ352" s="299">
        <f>IFERROR(IF(CA352="D",IF(DL352="A dispo.",DK352*VLOOKUP('DATI INPUT'!$F$27,TARIFFE_UD,3,FALSE),DK352*VLOOKUP(DL352,TARIFFE_UD,3,FALSE)),DK352*VLOOKUP(CB352-100,TARIFFE_UND,3,FALSE)),0)</f>
        <v>60.367780403072892</v>
      </c>
      <c r="DR352" s="299">
        <f t="shared" si="83"/>
        <v>163.32133224484534</v>
      </c>
    </row>
    <row r="353" spans="1:122" x14ac:dyDescent="0.25">
      <c r="A353" t="s">
        <v>4175</v>
      </c>
      <c r="B353" t="s">
        <v>538</v>
      </c>
      <c r="C353" t="s">
        <v>558</v>
      </c>
      <c r="D353" t="s">
        <v>4169</v>
      </c>
      <c r="E353" t="s">
        <v>268</v>
      </c>
      <c r="F353" t="s">
        <v>156</v>
      </c>
      <c r="G353" t="s">
        <v>4170</v>
      </c>
      <c r="H353" t="s">
        <v>4171</v>
      </c>
      <c r="I353" t="s">
        <v>4172</v>
      </c>
      <c r="J353" t="s">
        <v>156</v>
      </c>
      <c r="K353" t="s">
        <v>4173</v>
      </c>
      <c r="L353" t="s">
        <v>879</v>
      </c>
      <c r="M353" t="s">
        <v>1378</v>
      </c>
      <c r="N353" t="s">
        <v>984</v>
      </c>
      <c r="O353" t="s">
        <v>873</v>
      </c>
      <c r="P353" t="s">
        <v>613</v>
      </c>
      <c r="Q353" t="s">
        <v>300</v>
      </c>
      <c r="R353" t="s">
        <v>268</v>
      </c>
      <c r="S353" t="s">
        <v>268</v>
      </c>
      <c r="T353" t="s">
        <v>268</v>
      </c>
      <c r="U353" t="s">
        <v>268</v>
      </c>
      <c r="V353" t="s">
        <v>268</v>
      </c>
      <c r="W353" t="s">
        <v>1378</v>
      </c>
      <c r="X353" t="s">
        <v>613</v>
      </c>
      <c r="Y353" t="s">
        <v>300</v>
      </c>
      <c r="Z353" t="s">
        <v>268</v>
      </c>
      <c r="AA353" t="s">
        <v>268</v>
      </c>
      <c r="AB353" t="s">
        <v>268</v>
      </c>
      <c r="AC353" t="s">
        <v>268</v>
      </c>
      <c r="AD353" t="s">
        <v>268</v>
      </c>
      <c r="AE353" t="s">
        <v>287</v>
      </c>
      <c r="AF353" t="s">
        <v>1811</v>
      </c>
      <c r="AG353" t="s">
        <v>875</v>
      </c>
      <c r="AH353" t="s">
        <v>1848</v>
      </c>
      <c r="AI353" t="s">
        <v>4174</v>
      </c>
      <c r="AJ353" t="s">
        <v>268</v>
      </c>
      <c r="AK353" t="s">
        <v>366</v>
      </c>
      <c r="AL353" t="s">
        <v>268</v>
      </c>
      <c r="AM353" t="s">
        <v>353</v>
      </c>
      <c r="AN353" t="s">
        <v>268</v>
      </c>
      <c r="AO353" t="s">
        <v>268</v>
      </c>
      <c r="AP353" t="s">
        <v>268</v>
      </c>
      <c r="AQ353" t="s">
        <v>268</v>
      </c>
      <c r="AR353" t="s">
        <v>268</v>
      </c>
      <c r="AS353" t="s">
        <v>268</v>
      </c>
      <c r="AT353" t="s">
        <v>268</v>
      </c>
      <c r="AU353" t="s">
        <v>268</v>
      </c>
      <c r="AV353" t="s">
        <v>268</v>
      </c>
      <c r="AW353" t="s">
        <v>268</v>
      </c>
      <c r="AX353" t="s">
        <v>268</v>
      </c>
      <c r="AY353" t="s">
        <v>268</v>
      </c>
      <c r="AZ353" t="s">
        <v>268</v>
      </c>
      <c r="BA353" t="s">
        <v>268</v>
      </c>
      <c r="BB353" t="s">
        <v>268</v>
      </c>
      <c r="BC353" t="s">
        <v>268</v>
      </c>
      <c r="BD353" t="s">
        <v>268</v>
      </c>
      <c r="BE353" t="s">
        <v>268</v>
      </c>
      <c r="BF353" t="s">
        <v>268</v>
      </c>
      <c r="BG353" t="s">
        <v>268</v>
      </c>
      <c r="BH353" t="s">
        <v>268</v>
      </c>
      <c r="BI353" t="s">
        <v>268</v>
      </c>
      <c r="BJ353" t="s">
        <v>268</v>
      </c>
      <c r="BK353" t="s">
        <v>268</v>
      </c>
      <c r="BL353" t="s">
        <v>268</v>
      </c>
      <c r="BM353" t="s">
        <v>268</v>
      </c>
      <c r="BN353" t="s">
        <v>268</v>
      </c>
      <c r="BO353" t="s">
        <v>268</v>
      </c>
      <c r="BP353" t="s">
        <v>268</v>
      </c>
      <c r="BQ353" t="s">
        <v>268</v>
      </c>
      <c r="BR353" t="s">
        <v>268</v>
      </c>
      <c r="BS353" t="s">
        <v>268</v>
      </c>
      <c r="BT353" t="s">
        <v>268</v>
      </c>
      <c r="BU353" t="s">
        <v>268</v>
      </c>
      <c r="BV353" t="s">
        <v>268</v>
      </c>
      <c r="BW353" t="s">
        <v>268</v>
      </c>
      <c r="BX353" t="s">
        <v>268</v>
      </c>
      <c r="BY353">
        <v>60</v>
      </c>
      <c r="BZ353">
        <v>60</v>
      </c>
      <c r="CA353" t="s">
        <v>142</v>
      </c>
      <c r="CB353" s="356">
        <v>123</v>
      </c>
      <c r="CC353" t="s">
        <v>1817</v>
      </c>
      <c r="CD353" t="s">
        <v>268</v>
      </c>
      <c r="CE353" t="s">
        <v>268</v>
      </c>
      <c r="CF353" s="356">
        <v>3</v>
      </c>
      <c r="CG353" t="s">
        <v>268</v>
      </c>
      <c r="CH353" t="s">
        <v>268</v>
      </c>
      <c r="CI353" t="s">
        <v>268</v>
      </c>
      <c r="CJ353" t="s">
        <v>268</v>
      </c>
      <c r="CK353" t="s">
        <v>268</v>
      </c>
      <c r="CL353" t="s">
        <v>268</v>
      </c>
      <c r="CM353" t="s">
        <v>11224</v>
      </c>
      <c r="CN353">
        <v>38.03</v>
      </c>
      <c r="CO353" t="s">
        <v>268</v>
      </c>
      <c r="CP353">
        <v>38.03</v>
      </c>
      <c r="CQ353">
        <v>365</v>
      </c>
      <c r="CR353" t="s">
        <v>878</v>
      </c>
      <c r="CS353" t="s">
        <v>11225</v>
      </c>
      <c r="CT353" t="s">
        <v>11226</v>
      </c>
      <c r="CU353" t="s">
        <v>11227</v>
      </c>
      <c r="CV353" t="s">
        <v>268</v>
      </c>
      <c r="CW353" t="s">
        <v>268</v>
      </c>
      <c r="CX353" t="s">
        <v>268</v>
      </c>
      <c r="CY353" t="s">
        <v>268</v>
      </c>
      <c r="CZ353" t="s">
        <v>268</v>
      </c>
      <c r="DA353" t="s">
        <v>268</v>
      </c>
      <c r="DB353" s="429">
        <f t="shared" si="71"/>
        <v>0</v>
      </c>
      <c r="DC353" s="284">
        <f t="shared" si="72"/>
        <v>0</v>
      </c>
      <c r="DD353" s="284">
        <f t="shared" si="73"/>
        <v>0</v>
      </c>
      <c r="DE353" s="284">
        <f t="shared" si="74"/>
        <v>0</v>
      </c>
      <c r="DF353" s="295">
        <f t="shared" si="75"/>
        <v>60</v>
      </c>
      <c r="DG353" s="284">
        <f t="shared" si="76"/>
        <v>1</v>
      </c>
      <c r="DH353" s="284">
        <f t="shared" si="77"/>
        <v>0</v>
      </c>
      <c r="DI353" s="284">
        <f t="shared" si="78"/>
        <v>0</v>
      </c>
      <c r="DJ353" s="284">
        <f t="shared" si="79"/>
        <v>0</v>
      </c>
      <c r="DK353" s="295">
        <f t="shared" si="80"/>
        <v>0</v>
      </c>
      <c r="DL353" s="297">
        <f t="shared" si="81"/>
        <v>3</v>
      </c>
      <c r="DM353" s="430">
        <f>IFERROR(IF(CA353="D",IF(DL353="A dispo.",DF353*VLOOKUP('DATI INPUT'!$F$27,TARIFFE_UD,4,FALSE),DF353*VLOOKUP(DL353,TARIFFE_UD,4,FALSE)),DF353*VLOOKUP(CB353-100,TARIFFE_UND,4,FALSE)),0)</f>
        <v>38.033083520722791</v>
      </c>
      <c r="DN353" s="430">
        <f>IFERROR(IF(CA353="D",IF(DL353="A dispo.",DK353*VLOOKUP('DATI INPUT'!$F$27,TARIFFE_UD,5,FALSE),DK353*VLOOKUP(DL353,TARIFFE_UD,5,FALSE)),DK353*VLOOKUP(CB353-100,TARIFFE_UND,5,FALSE)),0)</f>
        <v>0</v>
      </c>
      <c r="DO353" s="431">
        <f t="shared" si="82"/>
        <v>3.0835207227895012E-3</v>
      </c>
      <c r="DP353" s="299">
        <f>IFERROR(IF(CA353="D",IF(DL353="A dispo.",DF353*VLOOKUP('DATI INPUT'!$F$27,TARIFFE_UD,2,FALSE),DF353*VLOOKUP(DL353,TARIFFE_UD,2,FALSE)),DF353*VLOOKUP(CB353-100,TARIFFE_UND,2,FALSE)),0)</f>
        <v>47.517023926971895</v>
      </c>
      <c r="DQ353" s="299">
        <f>IFERROR(IF(CA353="D",IF(DL353="A dispo.",DK353*VLOOKUP('DATI INPUT'!$F$27,TARIFFE_UD,3,FALSE),DK353*VLOOKUP(DL353,TARIFFE_UD,3,FALSE)),DK353*VLOOKUP(CB353-100,TARIFFE_UND,3,FALSE)),0)</f>
        <v>0</v>
      </c>
      <c r="DR353" s="299">
        <f t="shared" si="83"/>
        <v>47.517023926971895</v>
      </c>
    </row>
    <row r="354" spans="1:122" x14ac:dyDescent="0.25">
      <c r="A354" t="s">
        <v>4176</v>
      </c>
      <c r="B354" t="s">
        <v>538</v>
      </c>
      <c r="C354" t="s">
        <v>4177</v>
      </c>
      <c r="D354" t="s">
        <v>4169</v>
      </c>
      <c r="E354" t="s">
        <v>268</v>
      </c>
      <c r="F354" t="s">
        <v>156</v>
      </c>
      <c r="G354" t="s">
        <v>4170</v>
      </c>
      <c r="H354" t="s">
        <v>4171</v>
      </c>
      <c r="I354" t="s">
        <v>4172</v>
      </c>
      <c r="J354" t="s">
        <v>156</v>
      </c>
      <c r="K354" t="s">
        <v>4173</v>
      </c>
      <c r="L354" t="s">
        <v>879</v>
      </c>
      <c r="M354" t="s">
        <v>1378</v>
      </c>
      <c r="N354" t="s">
        <v>984</v>
      </c>
      <c r="O354" t="s">
        <v>873</v>
      </c>
      <c r="P354" t="s">
        <v>613</v>
      </c>
      <c r="Q354" t="s">
        <v>300</v>
      </c>
      <c r="R354" t="s">
        <v>268</v>
      </c>
      <c r="S354" t="s">
        <v>268</v>
      </c>
      <c r="T354" t="s">
        <v>268</v>
      </c>
      <c r="U354" t="s">
        <v>268</v>
      </c>
      <c r="V354" t="s">
        <v>268</v>
      </c>
      <c r="W354" t="s">
        <v>10453</v>
      </c>
      <c r="X354" t="s">
        <v>268</v>
      </c>
      <c r="Y354" t="s">
        <v>268</v>
      </c>
      <c r="Z354" t="s">
        <v>268</v>
      </c>
      <c r="AA354" t="s">
        <v>268</v>
      </c>
      <c r="AB354" t="s">
        <v>268</v>
      </c>
      <c r="AC354" t="s">
        <v>268</v>
      </c>
      <c r="AD354" t="s">
        <v>268</v>
      </c>
      <c r="AE354" t="s">
        <v>287</v>
      </c>
      <c r="AF354" t="s">
        <v>1811</v>
      </c>
      <c r="AG354" t="s">
        <v>875</v>
      </c>
      <c r="AH354" t="s">
        <v>1848</v>
      </c>
      <c r="AI354" t="s">
        <v>2409</v>
      </c>
      <c r="AJ354" t="s">
        <v>268</v>
      </c>
      <c r="AK354" t="s">
        <v>366</v>
      </c>
      <c r="AL354" t="s">
        <v>268</v>
      </c>
      <c r="AM354" t="s">
        <v>353</v>
      </c>
      <c r="AN354" t="s">
        <v>268</v>
      </c>
      <c r="AO354" t="s">
        <v>268</v>
      </c>
      <c r="AP354" t="s">
        <v>268</v>
      </c>
      <c r="AQ354" t="s">
        <v>268</v>
      </c>
      <c r="AR354" t="s">
        <v>268</v>
      </c>
      <c r="AS354" t="s">
        <v>268</v>
      </c>
      <c r="AT354" t="s">
        <v>268</v>
      </c>
      <c r="AU354" t="s">
        <v>268</v>
      </c>
      <c r="AV354" t="s">
        <v>268</v>
      </c>
      <c r="AW354" t="s">
        <v>268</v>
      </c>
      <c r="AX354" t="s">
        <v>268</v>
      </c>
      <c r="AY354" t="s">
        <v>268</v>
      </c>
      <c r="AZ354" t="s">
        <v>268</v>
      </c>
      <c r="BA354" t="s">
        <v>268</v>
      </c>
      <c r="BB354" t="s">
        <v>268</v>
      </c>
      <c r="BC354" t="s">
        <v>268</v>
      </c>
      <c r="BD354" t="s">
        <v>268</v>
      </c>
      <c r="BE354" t="s">
        <v>268</v>
      </c>
      <c r="BF354" t="s">
        <v>268</v>
      </c>
      <c r="BG354" t="s">
        <v>268</v>
      </c>
      <c r="BH354" t="s">
        <v>268</v>
      </c>
      <c r="BI354" t="s">
        <v>268</v>
      </c>
      <c r="BJ354" t="s">
        <v>268</v>
      </c>
      <c r="BK354" t="s">
        <v>268</v>
      </c>
      <c r="BL354" t="s">
        <v>268</v>
      </c>
      <c r="BM354" t="s">
        <v>268</v>
      </c>
      <c r="BN354" t="s">
        <v>268</v>
      </c>
      <c r="BO354" t="s">
        <v>268</v>
      </c>
      <c r="BP354" t="s">
        <v>268</v>
      </c>
      <c r="BQ354" t="s">
        <v>268</v>
      </c>
      <c r="BR354" t="s">
        <v>268</v>
      </c>
      <c r="BS354" t="s">
        <v>268</v>
      </c>
      <c r="BT354" t="s">
        <v>268</v>
      </c>
      <c r="BU354" t="s">
        <v>268</v>
      </c>
      <c r="BV354" t="s">
        <v>268</v>
      </c>
      <c r="BW354" t="s">
        <v>268</v>
      </c>
      <c r="BX354" t="s">
        <v>268</v>
      </c>
      <c r="BY354">
        <v>21</v>
      </c>
      <c r="BZ354">
        <v>21</v>
      </c>
      <c r="CA354" t="s">
        <v>142</v>
      </c>
      <c r="CB354" s="356">
        <v>123</v>
      </c>
      <c r="CC354" t="s">
        <v>1817</v>
      </c>
      <c r="CD354" t="s">
        <v>268</v>
      </c>
      <c r="CE354" t="s">
        <v>268</v>
      </c>
      <c r="CF354" s="356">
        <v>3</v>
      </c>
      <c r="CG354" t="s">
        <v>268</v>
      </c>
      <c r="CH354" t="s">
        <v>268</v>
      </c>
      <c r="CI354" t="s">
        <v>268</v>
      </c>
      <c r="CJ354" t="s">
        <v>268</v>
      </c>
      <c r="CK354" t="s">
        <v>268</v>
      </c>
      <c r="CL354" t="s">
        <v>268</v>
      </c>
      <c r="CM354" t="s">
        <v>11224</v>
      </c>
      <c r="CN354">
        <v>13.31</v>
      </c>
      <c r="CO354" t="s">
        <v>268</v>
      </c>
      <c r="CP354">
        <v>13.31</v>
      </c>
      <c r="CQ354">
        <v>365</v>
      </c>
      <c r="CR354" t="s">
        <v>878</v>
      </c>
      <c r="CS354" t="s">
        <v>11225</v>
      </c>
      <c r="CT354" t="s">
        <v>11226</v>
      </c>
      <c r="CU354" t="s">
        <v>11227</v>
      </c>
      <c r="CV354" t="s">
        <v>268</v>
      </c>
      <c r="CW354" t="s">
        <v>268</v>
      </c>
      <c r="CX354" t="s">
        <v>268</v>
      </c>
      <c r="CY354" t="s">
        <v>268</v>
      </c>
      <c r="CZ354" t="s">
        <v>268</v>
      </c>
      <c r="DA354" t="s">
        <v>268</v>
      </c>
      <c r="DB354" s="429">
        <f t="shared" si="71"/>
        <v>0</v>
      </c>
      <c r="DC354" s="284">
        <f t="shared" si="72"/>
        <v>0</v>
      </c>
      <c r="DD354" s="284">
        <f t="shared" si="73"/>
        <v>0</v>
      </c>
      <c r="DE354" s="284">
        <f t="shared" si="74"/>
        <v>0</v>
      </c>
      <c r="DF354" s="295">
        <f t="shared" si="75"/>
        <v>21</v>
      </c>
      <c r="DG354" s="284">
        <f t="shared" si="76"/>
        <v>1</v>
      </c>
      <c r="DH354" s="284">
        <f t="shared" si="77"/>
        <v>0</v>
      </c>
      <c r="DI354" s="284">
        <f t="shared" si="78"/>
        <v>0</v>
      </c>
      <c r="DJ354" s="284">
        <f t="shared" si="79"/>
        <v>0</v>
      </c>
      <c r="DK354" s="295">
        <f t="shared" si="80"/>
        <v>0</v>
      </c>
      <c r="DL354" s="297">
        <f t="shared" si="81"/>
        <v>3</v>
      </c>
      <c r="DM354" s="430">
        <f>IFERROR(IF(CA354="D",IF(DL354="A dispo.",DF354*VLOOKUP('DATI INPUT'!$F$27,TARIFFE_UD,4,FALSE),DF354*VLOOKUP(DL354,TARIFFE_UD,4,FALSE)),DF354*VLOOKUP(CB354-100,TARIFFE_UND,4,FALSE)),0)</f>
        <v>13.311579232252978</v>
      </c>
      <c r="DN354" s="430">
        <f>IFERROR(IF(CA354="D",IF(DL354="A dispo.",DK354*VLOOKUP('DATI INPUT'!$F$27,TARIFFE_UD,5,FALSE),DK354*VLOOKUP(DL354,TARIFFE_UD,5,FALSE)),DK354*VLOOKUP(CB354-100,TARIFFE_UND,5,FALSE)),0)</f>
        <v>0</v>
      </c>
      <c r="DO354" s="431">
        <f t="shared" si="82"/>
        <v>1.5792322529772918E-3</v>
      </c>
      <c r="DP354" s="299">
        <f>IFERROR(IF(CA354="D",IF(DL354="A dispo.",DF354*VLOOKUP('DATI INPUT'!$F$27,TARIFFE_UD,2,FALSE),DF354*VLOOKUP(DL354,TARIFFE_UD,2,FALSE)),DF354*VLOOKUP(CB354-100,TARIFFE_UND,2,FALSE)),0)</f>
        <v>16.630958374440162</v>
      </c>
      <c r="DQ354" s="299">
        <f>IFERROR(IF(CA354="D",IF(DL354="A dispo.",DK354*VLOOKUP('DATI INPUT'!$F$27,TARIFFE_UD,3,FALSE),DK354*VLOOKUP(DL354,TARIFFE_UD,3,FALSE)),DK354*VLOOKUP(CB354-100,TARIFFE_UND,3,FALSE)),0)</f>
        <v>0</v>
      </c>
      <c r="DR354" s="299">
        <f t="shared" si="83"/>
        <v>16.630958374440162</v>
      </c>
    </row>
    <row r="355" spans="1:122" x14ac:dyDescent="0.25">
      <c r="A355" t="s">
        <v>4178</v>
      </c>
      <c r="B355" t="s">
        <v>538</v>
      </c>
      <c r="C355" t="s">
        <v>4179</v>
      </c>
      <c r="D355" t="s">
        <v>4169</v>
      </c>
      <c r="E355" t="s">
        <v>268</v>
      </c>
      <c r="F355" t="s">
        <v>156</v>
      </c>
      <c r="G355" t="s">
        <v>4170</v>
      </c>
      <c r="H355" t="s">
        <v>4171</v>
      </c>
      <c r="I355" t="s">
        <v>4172</v>
      </c>
      <c r="J355" t="s">
        <v>156</v>
      </c>
      <c r="K355" t="s">
        <v>4173</v>
      </c>
      <c r="L355" t="s">
        <v>879</v>
      </c>
      <c r="M355" t="s">
        <v>1378</v>
      </c>
      <c r="N355" t="s">
        <v>984</v>
      </c>
      <c r="O355" t="s">
        <v>873</v>
      </c>
      <c r="P355" t="s">
        <v>613</v>
      </c>
      <c r="Q355" t="s">
        <v>300</v>
      </c>
      <c r="R355" t="s">
        <v>268</v>
      </c>
      <c r="S355" t="s">
        <v>268</v>
      </c>
      <c r="T355" t="s">
        <v>268</v>
      </c>
      <c r="U355" t="s">
        <v>268</v>
      </c>
      <c r="V355" t="s">
        <v>268</v>
      </c>
      <c r="W355" t="s">
        <v>10453</v>
      </c>
      <c r="X355" t="s">
        <v>268</v>
      </c>
      <c r="Y355" t="s">
        <v>268</v>
      </c>
      <c r="Z355" t="s">
        <v>268</v>
      </c>
      <c r="AA355" t="s">
        <v>268</v>
      </c>
      <c r="AB355" t="s">
        <v>268</v>
      </c>
      <c r="AC355" t="s">
        <v>268</v>
      </c>
      <c r="AD355" t="s">
        <v>268</v>
      </c>
      <c r="AE355" t="s">
        <v>287</v>
      </c>
      <c r="AF355" t="s">
        <v>1811</v>
      </c>
      <c r="AG355" t="s">
        <v>875</v>
      </c>
      <c r="AH355" t="s">
        <v>1848</v>
      </c>
      <c r="AI355" t="s">
        <v>2409</v>
      </c>
      <c r="AJ355" t="s">
        <v>268</v>
      </c>
      <c r="AK355" t="s">
        <v>377</v>
      </c>
      <c r="AL355" t="s">
        <v>268</v>
      </c>
      <c r="AM355" t="s">
        <v>353</v>
      </c>
      <c r="AN355" t="s">
        <v>268</v>
      </c>
      <c r="AO355" t="s">
        <v>268</v>
      </c>
      <c r="AP355" t="s">
        <v>268</v>
      </c>
      <c r="AQ355" t="s">
        <v>268</v>
      </c>
      <c r="AR355" t="s">
        <v>268</v>
      </c>
      <c r="AS355" t="s">
        <v>268</v>
      </c>
      <c r="AT355" t="s">
        <v>268</v>
      </c>
      <c r="AU355" t="s">
        <v>268</v>
      </c>
      <c r="AV355" t="s">
        <v>268</v>
      </c>
      <c r="AW355" t="s">
        <v>268</v>
      </c>
      <c r="AX355" t="s">
        <v>268</v>
      </c>
      <c r="AY355" t="s">
        <v>268</v>
      </c>
      <c r="AZ355" t="s">
        <v>268</v>
      </c>
      <c r="BA355" t="s">
        <v>268</v>
      </c>
      <c r="BB355" t="s">
        <v>268</v>
      </c>
      <c r="BC355" t="s">
        <v>268</v>
      </c>
      <c r="BD355" t="s">
        <v>268</v>
      </c>
      <c r="BE355" t="s">
        <v>268</v>
      </c>
      <c r="BF355" t="s">
        <v>268</v>
      </c>
      <c r="BG355" t="s">
        <v>268</v>
      </c>
      <c r="BH355" t="s">
        <v>268</v>
      </c>
      <c r="BI355" t="s">
        <v>268</v>
      </c>
      <c r="BJ355" t="s">
        <v>268</v>
      </c>
      <c r="BK355" t="s">
        <v>268</v>
      </c>
      <c r="BL355" t="s">
        <v>268</v>
      </c>
      <c r="BM355" t="s">
        <v>268</v>
      </c>
      <c r="BN355" t="s">
        <v>268</v>
      </c>
      <c r="BO355" t="s">
        <v>268</v>
      </c>
      <c r="BP355" t="s">
        <v>268</v>
      </c>
      <c r="BQ355" t="s">
        <v>268</v>
      </c>
      <c r="BR355" t="s">
        <v>268</v>
      </c>
      <c r="BS355" t="s">
        <v>268</v>
      </c>
      <c r="BT355" t="s">
        <v>268</v>
      </c>
      <c r="BU355" t="s">
        <v>268</v>
      </c>
      <c r="BV355" t="s">
        <v>268</v>
      </c>
      <c r="BW355" t="s">
        <v>268</v>
      </c>
      <c r="BX355" t="s">
        <v>268</v>
      </c>
      <c r="BY355">
        <v>17</v>
      </c>
      <c r="BZ355">
        <v>17</v>
      </c>
      <c r="CA355" t="s">
        <v>142</v>
      </c>
      <c r="CB355" s="356">
        <v>123</v>
      </c>
      <c r="CC355" t="s">
        <v>1817</v>
      </c>
      <c r="CD355" t="s">
        <v>268</v>
      </c>
      <c r="CE355" t="s">
        <v>268</v>
      </c>
      <c r="CF355" s="356">
        <v>3</v>
      </c>
      <c r="CG355" t="s">
        <v>268</v>
      </c>
      <c r="CH355" t="s">
        <v>268</v>
      </c>
      <c r="CI355" t="s">
        <v>268</v>
      </c>
      <c r="CJ355" t="s">
        <v>268</v>
      </c>
      <c r="CK355" t="s">
        <v>268</v>
      </c>
      <c r="CL355" t="s">
        <v>268</v>
      </c>
      <c r="CM355" t="s">
        <v>11224</v>
      </c>
      <c r="CN355">
        <v>10.78</v>
      </c>
      <c r="CO355" t="s">
        <v>268</v>
      </c>
      <c r="CP355">
        <v>10.78</v>
      </c>
      <c r="CQ355">
        <v>365</v>
      </c>
      <c r="CR355" t="s">
        <v>878</v>
      </c>
      <c r="CS355" t="s">
        <v>11225</v>
      </c>
      <c r="CT355" t="s">
        <v>11226</v>
      </c>
      <c r="CU355" t="s">
        <v>11227</v>
      </c>
      <c r="CV355" t="s">
        <v>268</v>
      </c>
      <c r="CW355" t="s">
        <v>268</v>
      </c>
      <c r="CX355" t="s">
        <v>268</v>
      </c>
      <c r="CY355" t="s">
        <v>268</v>
      </c>
      <c r="CZ355" t="s">
        <v>268</v>
      </c>
      <c r="DA355" t="s">
        <v>268</v>
      </c>
      <c r="DB355" s="429">
        <f t="shared" si="71"/>
        <v>0</v>
      </c>
      <c r="DC355" s="284">
        <f t="shared" si="72"/>
        <v>0</v>
      </c>
      <c r="DD355" s="284">
        <f t="shared" si="73"/>
        <v>0</v>
      </c>
      <c r="DE355" s="284">
        <f t="shared" si="74"/>
        <v>0</v>
      </c>
      <c r="DF355" s="295">
        <f t="shared" si="75"/>
        <v>17</v>
      </c>
      <c r="DG355" s="284">
        <f t="shared" si="76"/>
        <v>1</v>
      </c>
      <c r="DH355" s="284">
        <f t="shared" si="77"/>
        <v>0</v>
      </c>
      <c r="DI355" s="284">
        <f t="shared" si="78"/>
        <v>0</v>
      </c>
      <c r="DJ355" s="284">
        <f t="shared" si="79"/>
        <v>0</v>
      </c>
      <c r="DK355" s="295">
        <f t="shared" si="80"/>
        <v>0</v>
      </c>
      <c r="DL355" s="297">
        <f t="shared" si="81"/>
        <v>3</v>
      </c>
      <c r="DM355" s="430">
        <f>IFERROR(IF(CA355="D",IF(DL355="A dispo.",DF355*VLOOKUP('DATI INPUT'!$F$27,TARIFFE_UD,4,FALSE),DF355*VLOOKUP(DL355,TARIFFE_UD,4,FALSE)),DF355*VLOOKUP(CB355-100,TARIFFE_UND,4,FALSE)),0)</f>
        <v>10.776040330871458</v>
      </c>
      <c r="DN355" s="430">
        <f>IFERROR(IF(CA355="D",IF(DL355="A dispo.",DK355*VLOOKUP('DATI INPUT'!$F$27,TARIFFE_UD,5,FALSE),DK355*VLOOKUP(DL355,TARIFFE_UD,5,FALSE)),DK355*VLOOKUP(CB355-100,TARIFFE_UND,5,FALSE)),0)</f>
        <v>0</v>
      </c>
      <c r="DO355" s="431">
        <f t="shared" si="82"/>
        <v>-3.9596691285410657E-3</v>
      </c>
      <c r="DP355" s="299">
        <f>IFERROR(IF(CA355="D",IF(DL355="A dispo.",DF355*VLOOKUP('DATI INPUT'!$F$27,TARIFFE_UD,2,FALSE),DF355*VLOOKUP(DL355,TARIFFE_UD,2,FALSE)),DF355*VLOOKUP(CB355-100,TARIFFE_UND,2,FALSE)),0)</f>
        <v>13.463156779308703</v>
      </c>
      <c r="DQ355" s="299">
        <f>IFERROR(IF(CA355="D",IF(DL355="A dispo.",DK355*VLOOKUP('DATI INPUT'!$F$27,TARIFFE_UD,3,FALSE),DK355*VLOOKUP(DL355,TARIFFE_UD,3,FALSE)),DK355*VLOOKUP(CB355-100,TARIFFE_UND,3,FALSE)),0)</f>
        <v>0</v>
      </c>
      <c r="DR355" s="299">
        <f t="shared" si="83"/>
        <v>13.463156779308703</v>
      </c>
    </row>
    <row r="356" spans="1:122" x14ac:dyDescent="0.25">
      <c r="A356" t="s">
        <v>4180</v>
      </c>
      <c r="B356" t="s">
        <v>1053</v>
      </c>
      <c r="C356" t="s">
        <v>4181</v>
      </c>
      <c r="D356" t="s">
        <v>4182</v>
      </c>
      <c r="E356" t="s">
        <v>268</v>
      </c>
      <c r="F356" t="s">
        <v>156</v>
      </c>
      <c r="G356" t="s">
        <v>4183</v>
      </c>
      <c r="H356" t="s">
        <v>4184</v>
      </c>
      <c r="I356" t="s">
        <v>4185</v>
      </c>
      <c r="J356" t="s">
        <v>156</v>
      </c>
      <c r="K356" t="s">
        <v>4186</v>
      </c>
      <c r="L356" t="s">
        <v>4187</v>
      </c>
      <c r="M356" t="s">
        <v>2505</v>
      </c>
      <c r="N356" t="s">
        <v>984</v>
      </c>
      <c r="O356" t="s">
        <v>873</v>
      </c>
      <c r="P356" t="s">
        <v>2506</v>
      </c>
      <c r="Q356" t="s">
        <v>290</v>
      </c>
      <c r="R356" t="s">
        <v>268</v>
      </c>
      <c r="S356" t="s">
        <v>268</v>
      </c>
      <c r="T356" t="s">
        <v>268</v>
      </c>
      <c r="U356" t="s">
        <v>268</v>
      </c>
      <c r="V356" t="s">
        <v>268</v>
      </c>
      <c r="W356" t="s">
        <v>4188</v>
      </c>
      <c r="X356" t="s">
        <v>887</v>
      </c>
      <c r="Y356" t="s">
        <v>484</v>
      </c>
      <c r="Z356" t="s">
        <v>268</v>
      </c>
      <c r="AA356" t="s">
        <v>268</v>
      </c>
      <c r="AB356" t="s">
        <v>268</v>
      </c>
      <c r="AC356" t="s">
        <v>268</v>
      </c>
      <c r="AD356" t="s">
        <v>268</v>
      </c>
      <c r="AE356" t="s">
        <v>268</v>
      </c>
      <c r="AF356" t="s">
        <v>268</v>
      </c>
      <c r="AG356" t="s">
        <v>268</v>
      </c>
      <c r="AH356" t="s">
        <v>268</v>
      </c>
      <c r="AI356" t="s">
        <v>268</v>
      </c>
      <c r="AJ356" t="s">
        <v>268</v>
      </c>
      <c r="AK356" t="s">
        <v>268</v>
      </c>
      <c r="AL356" t="s">
        <v>268</v>
      </c>
      <c r="AM356" t="s">
        <v>268</v>
      </c>
      <c r="AN356" t="s">
        <v>268</v>
      </c>
      <c r="AO356" t="s">
        <v>268</v>
      </c>
      <c r="AP356" t="s">
        <v>268</v>
      </c>
      <c r="AQ356" t="s">
        <v>268</v>
      </c>
      <c r="AR356" t="s">
        <v>268</v>
      </c>
      <c r="AS356" t="s">
        <v>268</v>
      </c>
      <c r="AT356" t="s">
        <v>268</v>
      </c>
      <c r="AU356" t="s">
        <v>268</v>
      </c>
      <c r="AV356" t="s">
        <v>268</v>
      </c>
      <c r="AW356" t="s">
        <v>268</v>
      </c>
      <c r="AX356" t="s">
        <v>268</v>
      </c>
      <c r="AY356" t="s">
        <v>268</v>
      </c>
      <c r="AZ356" t="s">
        <v>268</v>
      </c>
      <c r="BA356" t="s">
        <v>268</v>
      </c>
      <c r="BB356" t="s">
        <v>268</v>
      </c>
      <c r="BC356" t="s">
        <v>268</v>
      </c>
      <c r="BD356" t="s">
        <v>268</v>
      </c>
      <c r="BE356" t="s">
        <v>268</v>
      </c>
      <c r="BF356" t="s">
        <v>268</v>
      </c>
      <c r="BG356" t="s">
        <v>268</v>
      </c>
      <c r="BH356" t="s">
        <v>268</v>
      </c>
      <c r="BI356" t="s">
        <v>268</v>
      </c>
      <c r="BJ356" t="s">
        <v>268</v>
      </c>
      <c r="BK356" t="s">
        <v>268</v>
      </c>
      <c r="BL356" t="s">
        <v>268</v>
      </c>
      <c r="BM356" t="s">
        <v>268</v>
      </c>
      <c r="BN356" t="s">
        <v>268</v>
      </c>
      <c r="BO356" t="s">
        <v>268</v>
      </c>
      <c r="BP356" t="s">
        <v>268</v>
      </c>
      <c r="BQ356" t="s">
        <v>268</v>
      </c>
      <c r="BR356" t="s">
        <v>268</v>
      </c>
      <c r="BS356" t="s">
        <v>268</v>
      </c>
      <c r="BT356" t="s">
        <v>268</v>
      </c>
      <c r="BU356" t="s">
        <v>268</v>
      </c>
      <c r="BV356" t="s">
        <v>268</v>
      </c>
      <c r="BW356" t="s">
        <v>268</v>
      </c>
      <c r="BX356" t="s">
        <v>268</v>
      </c>
      <c r="BY356" s="432">
        <v>0</v>
      </c>
      <c r="BZ356">
        <v>50</v>
      </c>
      <c r="CA356" s="432" t="s">
        <v>142</v>
      </c>
      <c r="CB356" t="s">
        <v>268</v>
      </c>
      <c r="CC356" t="s">
        <v>268</v>
      </c>
      <c r="CD356" t="s">
        <v>268</v>
      </c>
      <c r="CE356" t="s">
        <v>268</v>
      </c>
      <c r="CF356" t="s">
        <v>268</v>
      </c>
      <c r="CG356" t="s">
        <v>268</v>
      </c>
      <c r="CH356" t="s">
        <v>268</v>
      </c>
      <c r="CI356" t="s">
        <v>268</v>
      </c>
      <c r="CJ356" t="s">
        <v>268</v>
      </c>
      <c r="CK356" t="s">
        <v>268</v>
      </c>
      <c r="CL356" t="s">
        <v>4189</v>
      </c>
      <c r="CM356" t="s">
        <v>11224</v>
      </c>
      <c r="CN356" t="s">
        <v>268</v>
      </c>
      <c r="CO356" t="s">
        <v>268</v>
      </c>
      <c r="CP356" s="432">
        <v>0</v>
      </c>
      <c r="CQ356" s="432">
        <v>0</v>
      </c>
      <c r="CR356" t="s">
        <v>268</v>
      </c>
      <c r="CS356" t="s">
        <v>268</v>
      </c>
      <c r="CT356" t="s">
        <v>11226</v>
      </c>
      <c r="CU356" t="s">
        <v>11227</v>
      </c>
      <c r="CV356" t="s">
        <v>268</v>
      </c>
      <c r="CW356" t="s">
        <v>268</v>
      </c>
      <c r="CX356" t="s">
        <v>268</v>
      </c>
      <c r="CY356" t="s">
        <v>268</v>
      </c>
      <c r="CZ356" t="s">
        <v>268</v>
      </c>
      <c r="DA356" t="s">
        <v>268</v>
      </c>
      <c r="DB356" s="429">
        <f t="shared" si="71"/>
        <v>0</v>
      </c>
      <c r="DC356" s="284">
        <f t="shared" si="72"/>
        <v>0</v>
      </c>
      <c r="DD356" s="284">
        <f t="shared" si="73"/>
        <v>0</v>
      </c>
      <c r="DE356" s="284">
        <f t="shared" si="74"/>
        <v>0</v>
      </c>
      <c r="DF356" s="295">
        <f t="shared" si="75"/>
        <v>0</v>
      </c>
      <c r="DG356" s="284">
        <f t="shared" si="76"/>
        <v>0</v>
      </c>
      <c r="DH356" s="284">
        <f t="shared" si="77"/>
        <v>0</v>
      </c>
      <c r="DI356" s="284">
        <f t="shared" si="78"/>
        <v>0</v>
      </c>
      <c r="DJ356" s="284">
        <f t="shared" si="79"/>
        <v>0</v>
      </c>
      <c r="DK356" s="295">
        <f t="shared" si="80"/>
        <v>0</v>
      </c>
      <c r="DL356" s="297" t="str">
        <f t="shared" si="81"/>
        <v>A dispo.</v>
      </c>
      <c r="DM356" s="430">
        <f>IFERROR(IF(CA356="D",IF(DL356="A dispo.",DF356*VLOOKUP('DATI INPUT'!$F$27,TARIFFE_UD,4,FALSE),DF356*VLOOKUP(DL356,TARIFFE_UD,4,FALSE)),DF356*VLOOKUP(CB356-100,TARIFFE_UND,4,FALSE)),0)</f>
        <v>0</v>
      </c>
      <c r="DN356" s="430">
        <f>IFERROR(IF(CA356="D",IF(DL356="A dispo.",DK356*VLOOKUP('DATI INPUT'!$F$27,TARIFFE_UD,5,FALSE),DK356*VLOOKUP(DL356,TARIFFE_UD,5,FALSE)),DK356*VLOOKUP(CB356-100,TARIFFE_UND,5,FALSE)),0)</f>
        <v>0</v>
      </c>
      <c r="DO356" s="431">
        <f t="shared" si="82"/>
        <v>0</v>
      </c>
      <c r="DP356" s="299">
        <f>IFERROR(IF(CA356="D",IF(DL356="A dispo.",DF356*VLOOKUP('DATI INPUT'!$F$27,TARIFFE_UD,2,FALSE),DF356*VLOOKUP(DL356,TARIFFE_UD,2,FALSE)),DF356*VLOOKUP(CB356-100,TARIFFE_UND,2,FALSE)),0)</f>
        <v>0</v>
      </c>
      <c r="DQ356" s="299">
        <f>IFERROR(IF(CA356="D",IF(DL356="A dispo.",DK356*VLOOKUP('DATI INPUT'!$F$27,TARIFFE_UD,3,FALSE),DK356*VLOOKUP(DL356,TARIFFE_UD,3,FALSE)),DK356*VLOOKUP(CB356-100,TARIFFE_UND,3,FALSE)),0)</f>
        <v>0</v>
      </c>
      <c r="DR356" s="299">
        <f t="shared" si="83"/>
        <v>0</v>
      </c>
    </row>
    <row r="357" spans="1:122" x14ac:dyDescent="0.25">
      <c r="A357" t="s">
        <v>4190</v>
      </c>
      <c r="B357" t="s">
        <v>1255</v>
      </c>
      <c r="C357" t="s">
        <v>1397</v>
      </c>
      <c r="D357" t="s">
        <v>10530</v>
      </c>
      <c r="E357" t="s">
        <v>10530</v>
      </c>
      <c r="F357" t="s">
        <v>155</v>
      </c>
      <c r="G357" t="s">
        <v>4192</v>
      </c>
      <c r="H357" t="s">
        <v>268</v>
      </c>
      <c r="I357" t="s">
        <v>268</v>
      </c>
      <c r="J357" t="s">
        <v>268</v>
      </c>
      <c r="K357" t="s">
        <v>268</v>
      </c>
      <c r="L357" t="s">
        <v>268</v>
      </c>
      <c r="M357" t="s">
        <v>1538</v>
      </c>
      <c r="N357" t="s">
        <v>303</v>
      </c>
      <c r="O357" t="s">
        <v>1539</v>
      </c>
      <c r="P357" t="s">
        <v>1540</v>
      </c>
      <c r="Q357" t="s">
        <v>293</v>
      </c>
      <c r="R357" t="s">
        <v>268</v>
      </c>
      <c r="S357" t="s">
        <v>268</v>
      </c>
      <c r="T357" t="s">
        <v>268</v>
      </c>
      <c r="U357" t="s">
        <v>268</v>
      </c>
      <c r="V357" t="s">
        <v>268</v>
      </c>
      <c r="W357" t="s">
        <v>4193</v>
      </c>
      <c r="X357" t="s">
        <v>613</v>
      </c>
      <c r="Y357" t="s">
        <v>272</v>
      </c>
      <c r="Z357" t="s">
        <v>157</v>
      </c>
      <c r="AA357" t="s">
        <v>268</v>
      </c>
      <c r="AB357" t="s">
        <v>268</v>
      </c>
      <c r="AC357" t="s">
        <v>268</v>
      </c>
      <c r="AD357" t="s">
        <v>268</v>
      </c>
      <c r="AE357" t="s">
        <v>287</v>
      </c>
      <c r="AF357" t="s">
        <v>1811</v>
      </c>
      <c r="AG357" t="s">
        <v>875</v>
      </c>
      <c r="AH357" t="s">
        <v>1812</v>
      </c>
      <c r="AI357" t="s">
        <v>742</v>
      </c>
      <c r="AJ357" t="s">
        <v>268</v>
      </c>
      <c r="AK357" t="s">
        <v>669</v>
      </c>
      <c r="AL357" t="s">
        <v>268</v>
      </c>
      <c r="AM357" t="s">
        <v>367</v>
      </c>
      <c r="AN357" t="s">
        <v>268</v>
      </c>
      <c r="AO357" t="s">
        <v>268</v>
      </c>
      <c r="AP357" t="s">
        <v>268</v>
      </c>
      <c r="AQ357" t="s">
        <v>268</v>
      </c>
      <c r="AR357" t="s">
        <v>268</v>
      </c>
      <c r="AS357" t="s">
        <v>268</v>
      </c>
      <c r="AT357" t="s">
        <v>268</v>
      </c>
      <c r="AU357" t="s">
        <v>268</v>
      </c>
      <c r="AV357" t="s">
        <v>268</v>
      </c>
      <c r="AW357" t="s">
        <v>268</v>
      </c>
      <c r="AX357" t="s">
        <v>268</v>
      </c>
      <c r="AY357" t="s">
        <v>268</v>
      </c>
      <c r="AZ357" t="s">
        <v>268</v>
      </c>
      <c r="BA357" t="s">
        <v>268</v>
      </c>
      <c r="BB357" t="s">
        <v>268</v>
      </c>
      <c r="BC357" t="s">
        <v>268</v>
      </c>
      <c r="BD357" t="s">
        <v>268</v>
      </c>
      <c r="BE357" t="s">
        <v>268</v>
      </c>
      <c r="BF357" t="s">
        <v>268</v>
      </c>
      <c r="BG357" t="s">
        <v>268</v>
      </c>
      <c r="BH357" t="s">
        <v>268</v>
      </c>
      <c r="BI357" t="s">
        <v>268</v>
      </c>
      <c r="BJ357" t="s">
        <v>268</v>
      </c>
      <c r="BK357" t="s">
        <v>268</v>
      </c>
      <c r="BL357" t="s">
        <v>268</v>
      </c>
      <c r="BM357" t="s">
        <v>268</v>
      </c>
      <c r="BN357" t="s">
        <v>268</v>
      </c>
      <c r="BO357" t="s">
        <v>268</v>
      </c>
      <c r="BP357" t="s">
        <v>268</v>
      </c>
      <c r="BQ357" t="s">
        <v>268</v>
      </c>
      <c r="BR357" t="s">
        <v>268</v>
      </c>
      <c r="BS357" t="s">
        <v>268</v>
      </c>
      <c r="BT357" t="s">
        <v>268</v>
      </c>
      <c r="BU357" t="s">
        <v>268</v>
      </c>
      <c r="BV357" t="s">
        <v>268</v>
      </c>
      <c r="BW357" t="s">
        <v>268</v>
      </c>
      <c r="BX357" t="s">
        <v>268</v>
      </c>
      <c r="BY357">
        <v>108</v>
      </c>
      <c r="BZ357">
        <v>108</v>
      </c>
      <c r="CA357" t="s">
        <v>143</v>
      </c>
      <c r="CB357" s="356">
        <v>108</v>
      </c>
      <c r="CC357" t="s">
        <v>10861</v>
      </c>
      <c r="CD357" t="s">
        <v>268</v>
      </c>
      <c r="CE357" t="s">
        <v>268</v>
      </c>
      <c r="CF357" t="s">
        <v>268</v>
      </c>
      <c r="CG357" t="s">
        <v>11228</v>
      </c>
      <c r="CH357" t="s">
        <v>268</v>
      </c>
      <c r="CI357" t="s">
        <v>268</v>
      </c>
      <c r="CJ357" t="s">
        <v>268</v>
      </c>
      <c r="CK357" t="s">
        <v>268</v>
      </c>
      <c r="CL357" t="s">
        <v>268</v>
      </c>
      <c r="CM357" t="s">
        <v>11224</v>
      </c>
      <c r="CN357">
        <v>268.16000000000003</v>
      </c>
      <c r="CO357" t="s">
        <v>268</v>
      </c>
      <c r="CP357">
        <v>268.16000000000003</v>
      </c>
      <c r="CQ357">
        <v>365</v>
      </c>
      <c r="CR357" t="s">
        <v>878</v>
      </c>
      <c r="CS357" t="s">
        <v>11225</v>
      </c>
      <c r="CT357" t="s">
        <v>11226</v>
      </c>
      <c r="CU357" t="s">
        <v>11227</v>
      </c>
      <c r="CV357" t="s">
        <v>268</v>
      </c>
      <c r="CW357" t="s">
        <v>268</v>
      </c>
      <c r="CX357" t="s">
        <v>268</v>
      </c>
      <c r="CY357" t="s">
        <v>268</v>
      </c>
      <c r="CZ357" t="s">
        <v>268</v>
      </c>
      <c r="DA357" t="s">
        <v>268</v>
      </c>
      <c r="DB357" s="429">
        <f t="shared" si="71"/>
        <v>0</v>
      </c>
      <c r="DC357" s="284">
        <f t="shared" si="72"/>
        <v>0</v>
      </c>
      <c r="DD357" s="284">
        <f t="shared" si="73"/>
        <v>0</v>
      </c>
      <c r="DE357" s="284">
        <f t="shared" si="74"/>
        <v>0</v>
      </c>
      <c r="DF357" s="295">
        <f t="shared" si="75"/>
        <v>108</v>
      </c>
      <c r="DG357" s="284">
        <f t="shared" si="76"/>
        <v>0</v>
      </c>
      <c r="DH357" s="284">
        <f t="shared" si="77"/>
        <v>0</v>
      </c>
      <c r="DI357" s="284">
        <f t="shared" si="78"/>
        <v>0</v>
      </c>
      <c r="DJ357" s="284">
        <f t="shared" si="79"/>
        <v>0</v>
      </c>
      <c r="DK357" s="295">
        <f t="shared" si="80"/>
        <v>108</v>
      </c>
      <c r="DL357" s="297" t="str">
        <f t="shared" si="81"/>
        <v/>
      </c>
      <c r="DM357" s="430">
        <f>IFERROR(IF(CA357="D",IF(DL357="A dispo.",DF357*VLOOKUP('DATI INPUT'!$F$27,TARIFFE_UD,4,FALSE),DF357*VLOOKUP(DL357,TARIFFE_UD,4,FALSE)),DF357*VLOOKUP(CB357-100,TARIFFE_UND,4,FALSE)),0)</f>
        <v>44.345706609730343</v>
      </c>
      <c r="DN357" s="430">
        <f>IFERROR(IF(CA357="D",IF(DL357="A dispo.",DK357*VLOOKUP('DATI INPUT'!$F$27,TARIFFE_UD,5,FALSE),DK357*VLOOKUP(DL357,TARIFFE_UD,5,FALSE)),DK357*VLOOKUP(CB357-100,TARIFFE_UND,5,FALSE)),0)</f>
        <v>223.814347977728</v>
      </c>
      <c r="DO357" s="431">
        <f t="shared" si="82"/>
        <v>5.4587458350852103E-5</v>
      </c>
      <c r="DP357" s="299">
        <f>IFERROR(IF(CA357="D",IF(DL357="A dispo.",DF357*VLOOKUP('DATI INPUT'!$F$27,TARIFFE_UD,2,FALSE),DF357*VLOOKUP(DL357,TARIFFE_UD,2,FALSE)),DF357*VLOOKUP(CB357-100,TARIFFE_UND,2,FALSE)),0)</f>
        <v>62.711644177514202</v>
      </c>
      <c r="DQ357" s="299">
        <f>IFERROR(IF(CA357="D",IF(DL357="A dispo.",DK357*VLOOKUP('DATI INPUT'!$F$27,TARIFFE_UD,3,FALSE),DK357*VLOOKUP(DL357,TARIFFE_UD,3,FALSE)),DK357*VLOOKUP(CB357-100,TARIFFE_UND,3,FALSE)),0)</f>
        <v>227.06252647227655</v>
      </c>
      <c r="DR357" s="299">
        <f t="shared" si="83"/>
        <v>289.77417064979073</v>
      </c>
    </row>
    <row r="358" spans="1:122" x14ac:dyDescent="0.25">
      <c r="A358" t="s">
        <v>4194</v>
      </c>
      <c r="B358" t="s">
        <v>1474</v>
      </c>
      <c r="C358" t="s">
        <v>559</v>
      </c>
      <c r="D358" t="s">
        <v>4195</v>
      </c>
      <c r="E358" t="s">
        <v>268</v>
      </c>
      <c r="F358" t="s">
        <v>156</v>
      </c>
      <c r="G358" t="s">
        <v>4196</v>
      </c>
      <c r="H358" t="s">
        <v>4184</v>
      </c>
      <c r="I358" t="s">
        <v>4197</v>
      </c>
      <c r="J358" t="s">
        <v>274</v>
      </c>
      <c r="K358" t="s">
        <v>4198</v>
      </c>
      <c r="L358" t="s">
        <v>984</v>
      </c>
      <c r="M358" t="s">
        <v>2461</v>
      </c>
      <c r="N358" t="s">
        <v>984</v>
      </c>
      <c r="O358" t="s">
        <v>873</v>
      </c>
      <c r="P358" t="s">
        <v>1310</v>
      </c>
      <c r="Q358" t="s">
        <v>1143</v>
      </c>
      <c r="R358" t="s">
        <v>268</v>
      </c>
      <c r="S358" t="s">
        <v>268</v>
      </c>
      <c r="T358" t="s">
        <v>268</v>
      </c>
      <c r="U358" t="s">
        <v>268</v>
      </c>
      <c r="V358" t="s">
        <v>268</v>
      </c>
      <c r="W358" t="s">
        <v>2461</v>
      </c>
      <c r="X358" t="s">
        <v>1310</v>
      </c>
      <c r="Y358" t="s">
        <v>1143</v>
      </c>
      <c r="Z358" t="s">
        <v>268</v>
      </c>
      <c r="AA358" t="s">
        <v>268</v>
      </c>
      <c r="AB358" t="s">
        <v>268</v>
      </c>
      <c r="AC358" t="s">
        <v>268</v>
      </c>
      <c r="AD358" t="s">
        <v>268</v>
      </c>
      <c r="AE358" t="s">
        <v>287</v>
      </c>
      <c r="AF358" t="s">
        <v>1811</v>
      </c>
      <c r="AG358" t="s">
        <v>875</v>
      </c>
      <c r="AH358" t="s">
        <v>394</v>
      </c>
      <c r="AI358" t="s">
        <v>928</v>
      </c>
      <c r="AJ358" t="s">
        <v>268</v>
      </c>
      <c r="AK358" t="s">
        <v>377</v>
      </c>
      <c r="AL358" t="s">
        <v>268</v>
      </c>
      <c r="AM358" t="s">
        <v>268</v>
      </c>
      <c r="AN358" t="s">
        <v>268</v>
      </c>
      <c r="AO358" t="s">
        <v>268</v>
      </c>
      <c r="AP358" t="s">
        <v>268</v>
      </c>
      <c r="AQ358" t="s">
        <v>268</v>
      </c>
      <c r="AR358" t="s">
        <v>268</v>
      </c>
      <c r="AS358" t="s">
        <v>268</v>
      </c>
      <c r="AT358" t="s">
        <v>268</v>
      </c>
      <c r="AU358" t="s">
        <v>268</v>
      </c>
      <c r="AV358" t="s">
        <v>268</v>
      </c>
      <c r="AW358" t="s">
        <v>268</v>
      </c>
      <c r="AX358" t="s">
        <v>268</v>
      </c>
      <c r="AY358" t="s">
        <v>268</v>
      </c>
      <c r="AZ358" t="s">
        <v>268</v>
      </c>
      <c r="BA358" t="s">
        <v>268</v>
      </c>
      <c r="BB358" t="s">
        <v>268</v>
      </c>
      <c r="BC358" t="s">
        <v>268</v>
      </c>
      <c r="BD358" t="s">
        <v>268</v>
      </c>
      <c r="BE358" t="s">
        <v>268</v>
      </c>
      <c r="BF358" t="s">
        <v>268</v>
      </c>
      <c r="BG358" t="s">
        <v>268</v>
      </c>
      <c r="BH358" t="s">
        <v>268</v>
      </c>
      <c r="BI358" t="s">
        <v>268</v>
      </c>
      <c r="BJ358" t="s">
        <v>268</v>
      </c>
      <c r="BK358" t="s">
        <v>268</v>
      </c>
      <c r="BL358" t="s">
        <v>268</v>
      </c>
      <c r="BM358" t="s">
        <v>268</v>
      </c>
      <c r="BN358" t="s">
        <v>268</v>
      </c>
      <c r="BO358" t="s">
        <v>268</v>
      </c>
      <c r="BP358" t="s">
        <v>268</v>
      </c>
      <c r="BQ358" t="s">
        <v>268</v>
      </c>
      <c r="BR358" t="s">
        <v>268</v>
      </c>
      <c r="BS358" t="s">
        <v>268</v>
      </c>
      <c r="BT358" t="s">
        <v>268</v>
      </c>
      <c r="BU358" t="s">
        <v>268</v>
      </c>
      <c r="BV358" t="s">
        <v>268</v>
      </c>
      <c r="BW358" t="s">
        <v>268</v>
      </c>
      <c r="BX358" t="s">
        <v>268</v>
      </c>
      <c r="BY358">
        <v>167</v>
      </c>
      <c r="BZ358">
        <v>167</v>
      </c>
      <c r="CA358" t="s">
        <v>142</v>
      </c>
      <c r="CB358" s="356">
        <v>122</v>
      </c>
      <c r="CC358" t="s">
        <v>876</v>
      </c>
      <c r="CD358" t="s">
        <v>268</v>
      </c>
      <c r="CE358" t="s">
        <v>268</v>
      </c>
      <c r="CF358" s="356">
        <v>2</v>
      </c>
      <c r="CG358" t="s">
        <v>268</v>
      </c>
      <c r="CH358" t="s">
        <v>268</v>
      </c>
      <c r="CI358" t="s">
        <v>268</v>
      </c>
      <c r="CJ358" t="s">
        <v>268</v>
      </c>
      <c r="CK358" t="s">
        <v>268</v>
      </c>
      <c r="CL358" t="s">
        <v>268</v>
      </c>
      <c r="CM358" t="s">
        <v>11224</v>
      </c>
      <c r="CN358">
        <v>147.5</v>
      </c>
      <c r="CO358" t="s">
        <v>268</v>
      </c>
      <c r="CP358">
        <v>147.5</v>
      </c>
      <c r="CQ358">
        <v>365</v>
      </c>
      <c r="CR358" t="s">
        <v>878</v>
      </c>
      <c r="CS358" t="s">
        <v>11225</v>
      </c>
      <c r="CT358" t="s">
        <v>11226</v>
      </c>
      <c r="CU358" t="s">
        <v>11227</v>
      </c>
      <c r="CV358" t="s">
        <v>268</v>
      </c>
      <c r="CW358" t="s">
        <v>268</v>
      </c>
      <c r="CX358" t="s">
        <v>268</v>
      </c>
      <c r="CY358" t="s">
        <v>268</v>
      </c>
      <c r="CZ358" t="s">
        <v>268</v>
      </c>
      <c r="DA358" t="s">
        <v>268</v>
      </c>
      <c r="DB358" s="429">
        <f t="shared" si="71"/>
        <v>0</v>
      </c>
      <c r="DC358" s="284">
        <f t="shared" si="72"/>
        <v>0</v>
      </c>
      <c r="DD358" s="284">
        <f t="shared" si="73"/>
        <v>0</v>
      </c>
      <c r="DE358" s="284">
        <f t="shared" si="74"/>
        <v>0</v>
      </c>
      <c r="DF358" s="295">
        <f t="shared" si="75"/>
        <v>167</v>
      </c>
      <c r="DG358" s="284">
        <f t="shared" si="76"/>
        <v>0</v>
      </c>
      <c r="DH358" s="284">
        <f t="shared" si="77"/>
        <v>0</v>
      </c>
      <c r="DI358" s="284">
        <f t="shared" si="78"/>
        <v>0</v>
      </c>
      <c r="DJ358" s="284">
        <f t="shared" si="79"/>
        <v>0</v>
      </c>
      <c r="DK358" s="295">
        <f t="shared" si="80"/>
        <v>1</v>
      </c>
      <c r="DL358" s="297">
        <f t="shared" si="81"/>
        <v>2</v>
      </c>
      <c r="DM358" s="430">
        <f>IFERROR(IF(CA358="D",IF(DL358="A dispo.",DF358*VLOOKUP('DATI INPUT'!$F$27,TARIFFE_UD,4,FALSE),DF358*VLOOKUP(DL358,TARIFFE_UD,4,FALSE)),DF358*VLOOKUP(CB358-100,TARIFFE_UND,4,FALSE)),0)</f>
        <v>96.057013101874887</v>
      </c>
      <c r="DN358" s="430">
        <f>IFERROR(IF(CA358="D",IF(DL358="A dispo.",DK358*VLOOKUP('DATI INPUT'!$F$27,TARIFFE_UD,5,FALSE),DK358*VLOOKUP(DL358,TARIFFE_UD,5,FALSE)),DK358*VLOOKUP(CB358-100,TARIFFE_UND,5,FALSE)),0)</f>
        <v>51.443731886070836</v>
      </c>
      <c r="DO358" s="431">
        <f t="shared" si="82"/>
        <v>7.449879457226416E-4</v>
      </c>
      <c r="DP358" s="299">
        <f>IFERROR(IF(CA358="D",IF(DL358="A dispo.",DF358*VLOOKUP('DATI INPUT'!$F$27,TARIFFE_UD,2,FALSE),DF358*VLOOKUP(DL358,TARIFFE_UD,2,FALSE)),DF358*VLOOKUP(CB358-100,TARIFFE_UND,2,FALSE)),0)</f>
        <v>120.00981691185527</v>
      </c>
      <c r="DQ358" s="299">
        <f>IFERROR(IF(CA358="D",IF(DL358="A dispo.",DK358*VLOOKUP('DATI INPUT'!$F$27,TARIFFE_UD,3,FALSE),DK358*VLOOKUP(DL358,TARIFFE_UD,3,FALSE)),DK358*VLOOKUP(CB358-100,TARIFFE_UND,3,FALSE)),0)</f>
        <v>46.077822723118445</v>
      </c>
      <c r="DR358" s="299">
        <f t="shared" si="83"/>
        <v>166.0876396349737</v>
      </c>
    </row>
    <row r="359" spans="1:122" x14ac:dyDescent="0.25">
      <c r="A359" t="s">
        <v>4199</v>
      </c>
      <c r="B359" t="s">
        <v>1474</v>
      </c>
      <c r="C359" t="s">
        <v>4200</v>
      </c>
      <c r="D359" t="s">
        <v>4195</v>
      </c>
      <c r="E359" t="s">
        <v>268</v>
      </c>
      <c r="F359" t="s">
        <v>156</v>
      </c>
      <c r="G359" t="s">
        <v>4196</v>
      </c>
      <c r="H359" t="s">
        <v>4184</v>
      </c>
      <c r="I359" t="s">
        <v>4197</v>
      </c>
      <c r="J359" t="s">
        <v>274</v>
      </c>
      <c r="K359" t="s">
        <v>4198</v>
      </c>
      <c r="L359" t="s">
        <v>984</v>
      </c>
      <c r="M359" t="s">
        <v>2461</v>
      </c>
      <c r="N359" t="s">
        <v>984</v>
      </c>
      <c r="O359" t="s">
        <v>873</v>
      </c>
      <c r="P359" t="s">
        <v>1310</v>
      </c>
      <c r="Q359" t="s">
        <v>1143</v>
      </c>
      <c r="R359" t="s">
        <v>268</v>
      </c>
      <c r="S359" t="s">
        <v>268</v>
      </c>
      <c r="T359" t="s">
        <v>268</v>
      </c>
      <c r="U359" t="s">
        <v>268</v>
      </c>
      <c r="V359" t="s">
        <v>268</v>
      </c>
      <c r="W359" t="s">
        <v>2461</v>
      </c>
      <c r="X359" t="s">
        <v>1310</v>
      </c>
      <c r="Y359" t="s">
        <v>1143</v>
      </c>
      <c r="Z359" t="s">
        <v>268</v>
      </c>
      <c r="AA359" t="s">
        <v>268</v>
      </c>
      <c r="AB359" t="s">
        <v>268</v>
      </c>
      <c r="AC359" t="s">
        <v>268</v>
      </c>
      <c r="AD359" t="s">
        <v>268</v>
      </c>
      <c r="AE359" t="s">
        <v>268</v>
      </c>
      <c r="AF359" t="s">
        <v>268</v>
      </c>
      <c r="AG359" t="s">
        <v>268</v>
      </c>
      <c r="AH359" t="s">
        <v>268</v>
      </c>
      <c r="AI359" t="s">
        <v>268</v>
      </c>
      <c r="AJ359" t="s">
        <v>268</v>
      </c>
      <c r="AK359" t="s">
        <v>268</v>
      </c>
      <c r="AL359" t="s">
        <v>268</v>
      </c>
      <c r="AM359" t="s">
        <v>268</v>
      </c>
      <c r="AN359" t="s">
        <v>268</v>
      </c>
      <c r="AO359" t="s">
        <v>268</v>
      </c>
      <c r="AP359" t="s">
        <v>268</v>
      </c>
      <c r="AQ359" t="s">
        <v>268</v>
      </c>
      <c r="AR359" t="s">
        <v>268</v>
      </c>
      <c r="AS359" t="s">
        <v>268</v>
      </c>
      <c r="AT359" t="s">
        <v>268</v>
      </c>
      <c r="AU359" t="s">
        <v>268</v>
      </c>
      <c r="AV359" t="s">
        <v>268</v>
      </c>
      <c r="AW359" t="s">
        <v>268</v>
      </c>
      <c r="AX359" t="s">
        <v>268</v>
      </c>
      <c r="AY359" t="s">
        <v>268</v>
      </c>
      <c r="AZ359" t="s">
        <v>268</v>
      </c>
      <c r="BA359" t="s">
        <v>268</v>
      </c>
      <c r="BB359" t="s">
        <v>268</v>
      </c>
      <c r="BC359" t="s">
        <v>268</v>
      </c>
      <c r="BD359" t="s">
        <v>268</v>
      </c>
      <c r="BE359" t="s">
        <v>268</v>
      </c>
      <c r="BF359" t="s">
        <v>268</v>
      </c>
      <c r="BG359" t="s">
        <v>268</v>
      </c>
      <c r="BH359" t="s">
        <v>268</v>
      </c>
      <c r="BI359" t="s">
        <v>268</v>
      </c>
      <c r="BJ359" t="s">
        <v>268</v>
      </c>
      <c r="BK359" t="s">
        <v>268</v>
      </c>
      <c r="BL359" t="s">
        <v>268</v>
      </c>
      <c r="BM359" t="s">
        <v>268</v>
      </c>
      <c r="BN359" t="s">
        <v>268</v>
      </c>
      <c r="BO359" t="s">
        <v>268</v>
      </c>
      <c r="BP359" t="s">
        <v>268</v>
      </c>
      <c r="BQ359" t="s">
        <v>268</v>
      </c>
      <c r="BR359" t="s">
        <v>268</v>
      </c>
      <c r="BS359" t="s">
        <v>268</v>
      </c>
      <c r="BT359" t="s">
        <v>268</v>
      </c>
      <c r="BU359" t="s">
        <v>268</v>
      </c>
      <c r="BV359" t="s">
        <v>268</v>
      </c>
      <c r="BW359" t="s">
        <v>268</v>
      </c>
      <c r="BX359" t="s">
        <v>268</v>
      </c>
      <c r="BY359">
        <v>13</v>
      </c>
      <c r="BZ359">
        <v>13</v>
      </c>
      <c r="CA359" t="s">
        <v>142</v>
      </c>
      <c r="CB359" s="356">
        <v>123</v>
      </c>
      <c r="CC359" t="s">
        <v>1817</v>
      </c>
      <c r="CD359" t="s">
        <v>268</v>
      </c>
      <c r="CE359" t="s">
        <v>268</v>
      </c>
      <c r="CF359" s="356">
        <v>2</v>
      </c>
      <c r="CG359" t="s">
        <v>268</v>
      </c>
      <c r="CH359" t="s">
        <v>268</v>
      </c>
      <c r="CI359" t="s">
        <v>268</v>
      </c>
      <c r="CJ359" t="s">
        <v>268</v>
      </c>
      <c r="CK359" t="s">
        <v>268</v>
      </c>
      <c r="CL359" t="s">
        <v>1280</v>
      </c>
      <c r="CM359" t="s">
        <v>11224</v>
      </c>
      <c r="CN359">
        <v>7.48</v>
      </c>
      <c r="CO359" t="s">
        <v>268</v>
      </c>
      <c r="CP359">
        <v>7.48</v>
      </c>
      <c r="CQ359">
        <v>365</v>
      </c>
      <c r="CR359" t="s">
        <v>878</v>
      </c>
      <c r="CS359" t="s">
        <v>11225</v>
      </c>
      <c r="CT359" t="s">
        <v>11226</v>
      </c>
      <c r="CU359" t="s">
        <v>11227</v>
      </c>
      <c r="CV359" t="s">
        <v>268</v>
      </c>
      <c r="CW359" t="s">
        <v>268</v>
      </c>
      <c r="CX359" t="s">
        <v>268</v>
      </c>
      <c r="CY359" t="s">
        <v>268</v>
      </c>
      <c r="CZ359" t="s">
        <v>268</v>
      </c>
      <c r="DA359" t="s">
        <v>268</v>
      </c>
      <c r="DB359" s="429">
        <f t="shared" si="71"/>
        <v>0</v>
      </c>
      <c r="DC359" s="284">
        <f t="shared" si="72"/>
        <v>0</v>
      </c>
      <c r="DD359" s="284">
        <f t="shared" si="73"/>
        <v>0</v>
      </c>
      <c r="DE359" s="284">
        <f t="shared" si="74"/>
        <v>0</v>
      </c>
      <c r="DF359" s="295">
        <f t="shared" si="75"/>
        <v>13</v>
      </c>
      <c r="DG359" s="284">
        <f t="shared" si="76"/>
        <v>1</v>
      </c>
      <c r="DH359" s="284">
        <f t="shared" si="77"/>
        <v>0</v>
      </c>
      <c r="DI359" s="284">
        <f t="shared" si="78"/>
        <v>0</v>
      </c>
      <c r="DJ359" s="284">
        <f t="shared" si="79"/>
        <v>0</v>
      </c>
      <c r="DK359" s="295">
        <f t="shared" si="80"/>
        <v>0</v>
      </c>
      <c r="DL359" s="297">
        <f t="shared" si="81"/>
        <v>2</v>
      </c>
      <c r="DM359" s="430">
        <f>IFERROR(IF(CA359="D",IF(DL359="A dispo.",DF359*VLOOKUP('DATI INPUT'!$F$27,TARIFFE_UD,4,FALSE),DF359*VLOOKUP(DL359,TARIFFE_UD,4,FALSE)),DF359*VLOOKUP(CB359-100,TARIFFE_UND,4,FALSE)),0)</f>
        <v>7.4774920378705003</v>
      </c>
      <c r="DN359" s="430">
        <f>IFERROR(IF(CA359="D",IF(DL359="A dispo.",DK359*VLOOKUP('DATI INPUT'!$F$27,TARIFFE_UD,5,FALSE),DK359*VLOOKUP(DL359,TARIFFE_UD,5,FALSE)),DK359*VLOOKUP(CB359-100,TARIFFE_UND,5,FALSE)),0)</f>
        <v>0</v>
      </c>
      <c r="DO359" s="431">
        <f t="shared" si="82"/>
        <v>-2.5079621295001076E-3</v>
      </c>
      <c r="DP359" s="299">
        <f>IFERROR(IF(CA359="D",IF(DL359="A dispo.",DF359*VLOOKUP('DATI INPUT'!$F$27,TARIFFE_UD,2,FALSE),DF359*VLOOKUP(DL359,TARIFFE_UD,2,FALSE)),DF359*VLOOKUP(CB359-100,TARIFFE_UND,2,FALSE)),0)</f>
        <v>9.3420815560126851</v>
      </c>
      <c r="DQ359" s="299">
        <f>IFERROR(IF(CA359="D",IF(DL359="A dispo.",DK359*VLOOKUP('DATI INPUT'!$F$27,TARIFFE_UD,3,FALSE),DK359*VLOOKUP(DL359,TARIFFE_UD,3,FALSE)),DK359*VLOOKUP(CB359-100,TARIFFE_UND,3,FALSE)),0)</f>
        <v>0</v>
      </c>
      <c r="DR359" s="299">
        <f t="shared" si="83"/>
        <v>9.3420815560126851</v>
      </c>
    </row>
    <row r="360" spans="1:122" x14ac:dyDescent="0.25">
      <c r="A360" t="s">
        <v>4201</v>
      </c>
      <c r="B360" t="s">
        <v>1474</v>
      </c>
      <c r="C360" t="s">
        <v>4202</v>
      </c>
      <c r="D360" t="s">
        <v>4195</v>
      </c>
      <c r="E360" t="s">
        <v>268</v>
      </c>
      <c r="F360" t="s">
        <v>156</v>
      </c>
      <c r="G360" t="s">
        <v>4196</v>
      </c>
      <c r="H360" t="s">
        <v>4184</v>
      </c>
      <c r="I360" t="s">
        <v>4197</v>
      </c>
      <c r="J360" t="s">
        <v>274</v>
      </c>
      <c r="K360" t="s">
        <v>4198</v>
      </c>
      <c r="L360" t="s">
        <v>984</v>
      </c>
      <c r="M360" t="s">
        <v>2461</v>
      </c>
      <c r="N360" t="s">
        <v>984</v>
      </c>
      <c r="O360" t="s">
        <v>873</v>
      </c>
      <c r="P360" t="s">
        <v>1310</v>
      </c>
      <c r="Q360" t="s">
        <v>1143</v>
      </c>
      <c r="R360" t="s">
        <v>268</v>
      </c>
      <c r="S360" t="s">
        <v>268</v>
      </c>
      <c r="T360" t="s">
        <v>268</v>
      </c>
      <c r="U360" t="s">
        <v>268</v>
      </c>
      <c r="V360" t="s">
        <v>268</v>
      </c>
      <c r="W360" t="s">
        <v>2461</v>
      </c>
      <c r="X360" t="s">
        <v>1310</v>
      </c>
      <c r="Y360" t="s">
        <v>1143</v>
      </c>
      <c r="Z360" t="s">
        <v>268</v>
      </c>
      <c r="AA360" t="s">
        <v>268</v>
      </c>
      <c r="AB360" t="s">
        <v>268</v>
      </c>
      <c r="AC360" t="s">
        <v>268</v>
      </c>
      <c r="AD360" t="s">
        <v>268</v>
      </c>
      <c r="AE360" t="s">
        <v>268</v>
      </c>
      <c r="AF360" t="s">
        <v>268</v>
      </c>
      <c r="AG360" t="s">
        <v>268</v>
      </c>
      <c r="AH360" t="s">
        <v>268</v>
      </c>
      <c r="AI360" t="s">
        <v>268</v>
      </c>
      <c r="AJ360" t="s">
        <v>268</v>
      </c>
      <c r="AK360" t="s">
        <v>268</v>
      </c>
      <c r="AL360" t="s">
        <v>268</v>
      </c>
      <c r="AM360" t="s">
        <v>268</v>
      </c>
      <c r="AN360" t="s">
        <v>268</v>
      </c>
      <c r="AO360" t="s">
        <v>268</v>
      </c>
      <c r="AP360" t="s">
        <v>268</v>
      </c>
      <c r="AQ360" t="s">
        <v>268</v>
      </c>
      <c r="AR360" t="s">
        <v>268</v>
      </c>
      <c r="AS360" t="s">
        <v>268</v>
      </c>
      <c r="AT360" t="s">
        <v>268</v>
      </c>
      <c r="AU360" t="s">
        <v>268</v>
      </c>
      <c r="AV360" t="s">
        <v>268</v>
      </c>
      <c r="AW360" t="s">
        <v>268</v>
      </c>
      <c r="AX360" t="s">
        <v>268</v>
      </c>
      <c r="AY360" t="s">
        <v>268</v>
      </c>
      <c r="AZ360" t="s">
        <v>268</v>
      </c>
      <c r="BA360" t="s">
        <v>268</v>
      </c>
      <c r="BB360" t="s">
        <v>268</v>
      </c>
      <c r="BC360" t="s">
        <v>268</v>
      </c>
      <c r="BD360" t="s">
        <v>268</v>
      </c>
      <c r="BE360" t="s">
        <v>268</v>
      </c>
      <c r="BF360" t="s">
        <v>268</v>
      </c>
      <c r="BG360" t="s">
        <v>268</v>
      </c>
      <c r="BH360" t="s">
        <v>268</v>
      </c>
      <c r="BI360" t="s">
        <v>268</v>
      </c>
      <c r="BJ360" t="s">
        <v>268</v>
      </c>
      <c r="BK360" t="s">
        <v>268</v>
      </c>
      <c r="BL360" t="s">
        <v>268</v>
      </c>
      <c r="BM360" t="s">
        <v>268</v>
      </c>
      <c r="BN360" t="s">
        <v>268</v>
      </c>
      <c r="BO360" t="s">
        <v>268</v>
      </c>
      <c r="BP360" t="s">
        <v>268</v>
      </c>
      <c r="BQ360" t="s">
        <v>268</v>
      </c>
      <c r="BR360" t="s">
        <v>268</v>
      </c>
      <c r="BS360" t="s">
        <v>268</v>
      </c>
      <c r="BT360" t="s">
        <v>268</v>
      </c>
      <c r="BU360" t="s">
        <v>268</v>
      </c>
      <c r="BV360" t="s">
        <v>268</v>
      </c>
      <c r="BW360" t="s">
        <v>268</v>
      </c>
      <c r="BX360" t="s">
        <v>268</v>
      </c>
      <c r="BY360">
        <v>43</v>
      </c>
      <c r="BZ360">
        <v>43</v>
      </c>
      <c r="CA360" t="s">
        <v>142</v>
      </c>
      <c r="CB360" s="356">
        <v>123</v>
      </c>
      <c r="CC360" t="s">
        <v>1817</v>
      </c>
      <c r="CD360" t="s">
        <v>268</v>
      </c>
      <c r="CE360" t="s">
        <v>268</v>
      </c>
      <c r="CF360" s="356">
        <v>2</v>
      </c>
      <c r="CG360" t="s">
        <v>268</v>
      </c>
      <c r="CH360" t="s">
        <v>268</v>
      </c>
      <c r="CI360" t="s">
        <v>268</v>
      </c>
      <c r="CJ360" t="s">
        <v>268</v>
      </c>
      <c r="CK360" t="s">
        <v>268</v>
      </c>
      <c r="CL360" t="s">
        <v>4203</v>
      </c>
      <c r="CM360" t="s">
        <v>11224</v>
      </c>
      <c r="CN360">
        <v>24.73</v>
      </c>
      <c r="CO360" t="s">
        <v>268</v>
      </c>
      <c r="CP360">
        <v>24.73</v>
      </c>
      <c r="CQ360">
        <v>365</v>
      </c>
      <c r="CR360" t="s">
        <v>878</v>
      </c>
      <c r="CS360" t="s">
        <v>11225</v>
      </c>
      <c r="CT360" t="s">
        <v>11226</v>
      </c>
      <c r="CU360" t="s">
        <v>11227</v>
      </c>
      <c r="CV360" t="s">
        <v>268</v>
      </c>
      <c r="CW360" t="s">
        <v>268</v>
      </c>
      <c r="CX360" t="s">
        <v>268</v>
      </c>
      <c r="CY360" t="s">
        <v>268</v>
      </c>
      <c r="CZ360" t="s">
        <v>268</v>
      </c>
      <c r="DA360" t="s">
        <v>268</v>
      </c>
      <c r="DB360" s="429">
        <f t="shared" si="71"/>
        <v>0</v>
      </c>
      <c r="DC360" s="284">
        <f t="shared" si="72"/>
        <v>0</v>
      </c>
      <c r="DD360" s="284">
        <f t="shared" si="73"/>
        <v>0</v>
      </c>
      <c r="DE360" s="284">
        <f t="shared" si="74"/>
        <v>0</v>
      </c>
      <c r="DF360" s="295">
        <f t="shared" si="75"/>
        <v>43</v>
      </c>
      <c r="DG360" s="284">
        <f t="shared" si="76"/>
        <v>1</v>
      </c>
      <c r="DH360" s="284">
        <f t="shared" si="77"/>
        <v>0</v>
      </c>
      <c r="DI360" s="284">
        <f t="shared" si="78"/>
        <v>0</v>
      </c>
      <c r="DJ360" s="284">
        <f t="shared" si="79"/>
        <v>0</v>
      </c>
      <c r="DK360" s="295">
        <f t="shared" si="80"/>
        <v>0</v>
      </c>
      <c r="DL360" s="297">
        <f t="shared" si="81"/>
        <v>2</v>
      </c>
      <c r="DM360" s="430">
        <f>IFERROR(IF(CA360="D",IF(DL360="A dispo.",DF360*VLOOKUP('DATI INPUT'!$F$27,TARIFFE_UD,4,FALSE),DF360*VLOOKUP(DL360,TARIFFE_UD,4,FALSE)),DF360*VLOOKUP(CB360-100,TARIFFE_UND,4,FALSE)),0)</f>
        <v>24.733242894494733</v>
      </c>
      <c r="DN360" s="430">
        <f>IFERROR(IF(CA360="D",IF(DL360="A dispo.",DK360*VLOOKUP('DATI INPUT'!$F$27,TARIFFE_UD,5,FALSE),DK360*VLOOKUP(DL360,TARIFFE_UD,5,FALSE)),DK360*VLOOKUP(CB360-100,TARIFFE_UND,5,FALSE)),0)</f>
        <v>0</v>
      </c>
      <c r="DO360" s="431">
        <f t="shared" si="82"/>
        <v>3.2428944947326954E-3</v>
      </c>
      <c r="DP360" s="299">
        <f>IFERROR(IF(CA360="D",IF(DL360="A dispo.",DF360*VLOOKUP('DATI INPUT'!$F$27,TARIFFE_UD,2,FALSE),DF360*VLOOKUP(DL360,TARIFFE_UD,2,FALSE)),DF360*VLOOKUP(CB360-100,TARIFFE_UND,2,FALSE)),0)</f>
        <v>30.900731300657341</v>
      </c>
      <c r="DQ360" s="299">
        <f>IFERROR(IF(CA360="D",IF(DL360="A dispo.",DK360*VLOOKUP('DATI INPUT'!$F$27,TARIFFE_UD,3,FALSE),DK360*VLOOKUP(DL360,TARIFFE_UD,3,FALSE)),DK360*VLOOKUP(CB360-100,TARIFFE_UND,3,FALSE)),0)</f>
        <v>0</v>
      </c>
      <c r="DR360" s="299">
        <f t="shared" si="83"/>
        <v>30.900731300657341</v>
      </c>
    </row>
    <row r="361" spans="1:122" x14ac:dyDescent="0.25">
      <c r="A361" t="s">
        <v>4204</v>
      </c>
      <c r="B361" t="s">
        <v>1474</v>
      </c>
      <c r="C361" t="s">
        <v>560</v>
      </c>
      <c r="D361" t="s">
        <v>4195</v>
      </c>
      <c r="E361" t="s">
        <v>268</v>
      </c>
      <c r="F361" t="s">
        <v>156</v>
      </c>
      <c r="G361" t="s">
        <v>4196</v>
      </c>
      <c r="H361" t="s">
        <v>4184</v>
      </c>
      <c r="I361" t="s">
        <v>4197</v>
      </c>
      <c r="J361" t="s">
        <v>274</v>
      </c>
      <c r="K361" t="s">
        <v>4198</v>
      </c>
      <c r="L361" t="s">
        <v>984</v>
      </c>
      <c r="M361" t="s">
        <v>2461</v>
      </c>
      <c r="N361" t="s">
        <v>984</v>
      </c>
      <c r="O361" t="s">
        <v>873</v>
      </c>
      <c r="P361" t="s">
        <v>1310</v>
      </c>
      <c r="Q361" t="s">
        <v>1143</v>
      </c>
      <c r="R361" t="s">
        <v>268</v>
      </c>
      <c r="S361" t="s">
        <v>268</v>
      </c>
      <c r="T361" t="s">
        <v>268</v>
      </c>
      <c r="U361" t="s">
        <v>268</v>
      </c>
      <c r="V361" t="s">
        <v>268</v>
      </c>
      <c r="W361" t="s">
        <v>2461</v>
      </c>
      <c r="X361" t="s">
        <v>1310</v>
      </c>
      <c r="Y361" t="s">
        <v>1143</v>
      </c>
      <c r="Z361" t="s">
        <v>268</v>
      </c>
      <c r="AA361" t="s">
        <v>268</v>
      </c>
      <c r="AB361" t="s">
        <v>268</v>
      </c>
      <c r="AC361" t="s">
        <v>268</v>
      </c>
      <c r="AD361" t="s">
        <v>268</v>
      </c>
      <c r="AE361" t="s">
        <v>287</v>
      </c>
      <c r="AF361" t="s">
        <v>1811</v>
      </c>
      <c r="AG361" t="s">
        <v>875</v>
      </c>
      <c r="AH361" t="s">
        <v>394</v>
      </c>
      <c r="AI361" t="s">
        <v>928</v>
      </c>
      <c r="AJ361" t="s">
        <v>268</v>
      </c>
      <c r="AK361" t="s">
        <v>381</v>
      </c>
      <c r="AL361" t="s">
        <v>268</v>
      </c>
      <c r="AM361" t="s">
        <v>268</v>
      </c>
      <c r="AN361" t="s">
        <v>268</v>
      </c>
      <c r="AO361" t="s">
        <v>268</v>
      </c>
      <c r="AP361" t="s">
        <v>268</v>
      </c>
      <c r="AQ361" t="s">
        <v>268</v>
      </c>
      <c r="AR361" t="s">
        <v>268</v>
      </c>
      <c r="AS361" t="s">
        <v>268</v>
      </c>
      <c r="AT361" t="s">
        <v>268</v>
      </c>
      <c r="AU361" t="s">
        <v>268</v>
      </c>
      <c r="AV361" t="s">
        <v>268</v>
      </c>
      <c r="AW361" t="s">
        <v>268</v>
      </c>
      <c r="AX361" t="s">
        <v>268</v>
      </c>
      <c r="AY361" t="s">
        <v>268</v>
      </c>
      <c r="AZ361" t="s">
        <v>268</v>
      </c>
      <c r="BA361" t="s">
        <v>268</v>
      </c>
      <c r="BB361" t="s">
        <v>268</v>
      </c>
      <c r="BC361" t="s">
        <v>268</v>
      </c>
      <c r="BD361" t="s">
        <v>268</v>
      </c>
      <c r="BE361" t="s">
        <v>268</v>
      </c>
      <c r="BF361" t="s">
        <v>268</v>
      </c>
      <c r="BG361" t="s">
        <v>268</v>
      </c>
      <c r="BH361" t="s">
        <v>268</v>
      </c>
      <c r="BI361" t="s">
        <v>268</v>
      </c>
      <c r="BJ361" t="s">
        <v>268</v>
      </c>
      <c r="BK361" t="s">
        <v>268</v>
      </c>
      <c r="BL361" t="s">
        <v>268</v>
      </c>
      <c r="BM361" t="s">
        <v>268</v>
      </c>
      <c r="BN361" t="s">
        <v>268</v>
      </c>
      <c r="BO361" t="s">
        <v>268</v>
      </c>
      <c r="BP361" t="s">
        <v>268</v>
      </c>
      <c r="BQ361" t="s">
        <v>268</v>
      </c>
      <c r="BR361" t="s">
        <v>268</v>
      </c>
      <c r="BS361" t="s">
        <v>268</v>
      </c>
      <c r="BT361" t="s">
        <v>268</v>
      </c>
      <c r="BU361" t="s">
        <v>268</v>
      </c>
      <c r="BV361" t="s">
        <v>268</v>
      </c>
      <c r="BW361" t="s">
        <v>268</v>
      </c>
      <c r="BX361" t="s">
        <v>268</v>
      </c>
      <c r="BY361">
        <v>86</v>
      </c>
      <c r="BZ361">
        <v>86</v>
      </c>
      <c r="CA361" t="s">
        <v>142</v>
      </c>
      <c r="CB361" s="356">
        <v>123</v>
      </c>
      <c r="CC361" t="s">
        <v>1817</v>
      </c>
      <c r="CD361" t="s">
        <v>268</v>
      </c>
      <c r="CE361" t="s">
        <v>268</v>
      </c>
      <c r="CF361" s="356">
        <v>2</v>
      </c>
      <c r="CG361" t="s">
        <v>268</v>
      </c>
      <c r="CH361" t="s">
        <v>268</v>
      </c>
      <c r="CI361" t="s">
        <v>268</v>
      </c>
      <c r="CJ361" t="s">
        <v>268</v>
      </c>
      <c r="CK361" t="s">
        <v>268</v>
      </c>
      <c r="CL361" t="s">
        <v>268</v>
      </c>
      <c r="CM361" t="s">
        <v>11224</v>
      </c>
      <c r="CN361">
        <v>49.47</v>
      </c>
      <c r="CO361" t="s">
        <v>268</v>
      </c>
      <c r="CP361">
        <v>49.47</v>
      </c>
      <c r="CQ361">
        <v>365</v>
      </c>
      <c r="CR361" t="s">
        <v>878</v>
      </c>
      <c r="CS361" t="s">
        <v>11225</v>
      </c>
      <c r="CT361" t="s">
        <v>11226</v>
      </c>
      <c r="CU361" t="s">
        <v>11227</v>
      </c>
      <c r="CV361" t="s">
        <v>268</v>
      </c>
      <c r="CW361" t="s">
        <v>268</v>
      </c>
      <c r="CX361" t="s">
        <v>268</v>
      </c>
      <c r="CY361" t="s">
        <v>268</v>
      </c>
      <c r="CZ361" t="s">
        <v>268</v>
      </c>
      <c r="DA361" t="s">
        <v>268</v>
      </c>
      <c r="DB361" s="429">
        <f t="shared" si="71"/>
        <v>0</v>
      </c>
      <c r="DC361" s="284">
        <f t="shared" si="72"/>
        <v>0</v>
      </c>
      <c r="DD361" s="284">
        <f t="shared" si="73"/>
        <v>0</v>
      </c>
      <c r="DE361" s="284">
        <f t="shared" si="74"/>
        <v>0</v>
      </c>
      <c r="DF361" s="295">
        <f t="shared" si="75"/>
        <v>86</v>
      </c>
      <c r="DG361" s="284">
        <f t="shared" si="76"/>
        <v>1</v>
      </c>
      <c r="DH361" s="284">
        <f t="shared" si="77"/>
        <v>0</v>
      </c>
      <c r="DI361" s="284">
        <f t="shared" si="78"/>
        <v>0</v>
      </c>
      <c r="DJ361" s="284">
        <f t="shared" si="79"/>
        <v>0</v>
      </c>
      <c r="DK361" s="295">
        <f t="shared" si="80"/>
        <v>0</v>
      </c>
      <c r="DL361" s="297">
        <f t="shared" si="81"/>
        <v>2</v>
      </c>
      <c r="DM361" s="430">
        <f>IFERROR(IF(CA361="D",IF(DL361="A dispo.",DF361*VLOOKUP('DATI INPUT'!$F$27,TARIFFE_UD,4,FALSE),DF361*VLOOKUP(DL361,TARIFFE_UD,4,FALSE)),DF361*VLOOKUP(CB361-100,TARIFFE_UND,4,FALSE)),0)</f>
        <v>49.466485788989466</v>
      </c>
      <c r="DN361" s="430">
        <f>IFERROR(IF(CA361="D",IF(DL361="A dispo.",DK361*VLOOKUP('DATI INPUT'!$F$27,TARIFFE_UD,5,FALSE),DK361*VLOOKUP(DL361,TARIFFE_UD,5,FALSE)),DK361*VLOOKUP(CB361-100,TARIFFE_UND,5,FALSE)),0)</f>
        <v>0</v>
      </c>
      <c r="DO361" s="431">
        <f t="shared" si="82"/>
        <v>-3.5142110105326196E-3</v>
      </c>
      <c r="DP361" s="299">
        <f>IFERROR(IF(CA361="D",IF(DL361="A dispo.",DF361*VLOOKUP('DATI INPUT'!$F$27,TARIFFE_UD,2,FALSE),DF361*VLOOKUP(DL361,TARIFFE_UD,2,FALSE)),DF361*VLOOKUP(CB361-100,TARIFFE_UND,2,FALSE)),0)</f>
        <v>61.801462601314682</v>
      </c>
      <c r="DQ361" s="299">
        <f>IFERROR(IF(CA361="D",IF(DL361="A dispo.",DK361*VLOOKUP('DATI INPUT'!$F$27,TARIFFE_UD,3,FALSE),DK361*VLOOKUP(DL361,TARIFFE_UD,3,FALSE)),DK361*VLOOKUP(CB361-100,TARIFFE_UND,3,FALSE)),0)</f>
        <v>0</v>
      </c>
      <c r="DR361" s="299">
        <f t="shared" si="83"/>
        <v>61.801462601314682</v>
      </c>
    </row>
    <row r="362" spans="1:122" x14ac:dyDescent="0.25">
      <c r="A362" t="s">
        <v>4205</v>
      </c>
      <c r="B362" t="s">
        <v>1475</v>
      </c>
      <c r="C362" t="s">
        <v>564</v>
      </c>
      <c r="D362" t="s">
        <v>4206</v>
      </c>
      <c r="E362" t="s">
        <v>268</v>
      </c>
      <c r="F362" t="s">
        <v>156</v>
      </c>
      <c r="G362" t="s">
        <v>4207</v>
      </c>
      <c r="H362" t="s">
        <v>4208</v>
      </c>
      <c r="I362" t="s">
        <v>342</v>
      </c>
      <c r="J362" t="s">
        <v>274</v>
      </c>
      <c r="K362" t="s">
        <v>4209</v>
      </c>
      <c r="L362" t="s">
        <v>4210</v>
      </c>
      <c r="M362" t="s">
        <v>4211</v>
      </c>
      <c r="N362" t="s">
        <v>4212</v>
      </c>
      <c r="O362" t="s">
        <v>4213</v>
      </c>
      <c r="P362" t="s">
        <v>4214</v>
      </c>
      <c r="Q362" t="s">
        <v>339</v>
      </c>
      <c r="R362" t="s">
        <v>268</v>
      </c>
      <c r="S362" t="s">
        <v>268</v>
      </c>
      <c r="T362" t="s">
        <v>268</v>
      </c>
      <c r="U362" t="s">
        <v>268</v>
      </c>
      <c r="V362" t="s">
        <v>268</v>
      </c>
      <c r="W362" t="s">
        <v>1829</v>
      </c>
      <c r="X362" t="s">
        <v>1830</v>
      </c>
      <c r="Y362" t="s">
        <v>315</v>
      </c>
      <c r="Z362" t="s">
        <v>268</v>
      </c>
      <c r="AA362" t="s">
        <v>268</v>
      </c>
      <c r="AB362" t="s">
        <v>268</v>
      </c>
      <c r="AC362" t="s">
        <v>268</v>
      </c>
      <c r="AD362" t="s">
        <v>268</v>
      </c>
      <c r="AE362" t="s">
        <v>287</v>
      </c>
      <c r="AF362" t="s">
        <v>1811</v>
      </c>
      <c r="AG362" t="s">
        <v>875</v>
      </c>
      <c r="AH362" t="s">
        <v>1831</v>
      </c>
      <c r="AI362" t="s">
        <v>764</v>
      </c>
      <c r="AJ362" t="s">
        <v>268</v>
      </c>
      <c r="AK362" t="s">
        <v>729</v>
      </c>
      <c r="AL362" t="s">
        <v>268</v>
      </c>
      <c r="AM362" t="s">
        <v>355</v>
      </c>
      <c r="AN362" t="s">
        <v>268</v>
      </c>
      <c r="AO362" t="s">
        <v>268</v>
      </c>
      <c r="AP362" t="s">
        <v>268</v>
      </c>
      <c r="AQ362" t="s">
        <v>268</v>
      </c>
      <c r="AR362" t="s">
        <v>268</v>
      </c>
      <c r="AS362" t="s">
        <v>268</v>
      </c>
      <c r="AT362" t="s">
        <v>268</v>
      </c>
      <c r="AU362" t="s">
        <v>268</v>
      </c>
      <c r="AV362" t="s">
        <v>268</v>
      </c>
      <c r="AW362" t="s">
        <v>268</v>
      </c>
      <c r="AX362" t="s">
        <v>268</v>
      </c>
      <c r="AY362" t="s">
        <v>268</v>
      </c>
      <c r="AZ362" t="s">
        <v>268</v>
      </c>
      <c r="BA362" t="s">
        <v>268</v>
      </c>
      <c r="BB362" t="s">
        <v>268</v>
      </c>
      <c r="BC362" t="s">
        <v>268</v>
      </c>
      <c r="BD362" t="s">
        <v>268</v>
      </c>
      <c r="BE362" t="s">
        <v>268</v>
      </c>
      <c r="BF362" t="s">
        <v>268</v>
      </c>
      <c r="BG362" t="s">
        <v>268</v>
      </c>
      <c r="BH362" t="s">
        <v>268</v>
      </c>
      <c r="BI362" t="s">
        <v>268</v>
      </c>
      <c r="BJ362" t="s">
        <v>268</v>
      </c>
      <c r="BK362" t="s">
        <v>268</v>
      </c>
      <c r="BL362" t="s">
        <v>268</v>
      </c>
      <c r="BM362" t="s">
        <v>268</v>
      </c>
      <c r="BN362" t="s">
        <v>268</v>
      </c>
      <c r="BO362" t="s">
        <v>268</v>
      </c>
      <c r="BP362" t="s">
        <v>268</v>
      </c>
      <c r="BQ362" t="s">
        <v>268</v>
      </c>
      <c r="BR362" t="s">
        <v>268</v>
      </c>
      <c r="BS362" t="s">
        <v>268</v>
      </c>
      <c r="BT362" t="s">
        <v>268</v>
      </c>
      <c r="BU362" t="s">
        <v>268</v>
      </c>
      <c r="BV362" t="s">
        <v>268</v>
      </c>
      <c r="BW362" t="s">
        <v>268</v>
      </c>
      <c r="BX362" t="s">
        <v>268</v>
      </c>
      <c r="BY362">
        <v>25</v>
      </c>
      <c r="BZ362">
        <v>25</v>
      </c>
      <c r="CA362" t="s">
        <v>142</v>
      </c>
      <c r="CB362" s="356">
        <v>122</v>
      </c>
      <c r="CC362" t="s">
        <v>876</v>
      </c>
      <c r="CD362" t="s">
        <v>268</v>
      </c>
      <c r="CE362" t="s">
        <v>268</v>
      </c>
      <c r="CF362" t="s">
        <v>268</v>
      </c>
      <c r="CG362" t="s">
        <v>268</v>
      </c>
      <c r="CH362" t="s">
        <v>268</v>
      </c>
      <c r="CI362" t="s">
        <v>268</v>
      </c>
      <c r="CJ362" t="s">
        <v>268</v>
      </c>
      <c r="CK362" t="s">
        <v>268</v>
      </c>
      <c r="CL362" t="s">
        <v>268</v>
      </c>
      <c r="CM362" t="s">
        <v>11224</v>
      </c>
      <c r="CN362">
        <v>83.25</v>
      </c>
      <c r="CO362" t="s">
        <v>268</v>
      </c>
      <c r="CP362">
        <v>83.25</v>
      </c>
      <c r="CQ362">
        <v>365</v>
      </c>
      <c r="CR362" t="s">
        <v>878</v>
      </c>
      <c r="CS362" t="s">
        <v>11225</v>
      </c>
      <c r="CT362" t="s">
        <v>11226</v>
      </c>
      <c r="CU362" t="s">
        <v>11227</v>
      </c>
      <c r="CV362" t="s">
        <v>268</v>
      </c>
      <c r="CW362" t="s">
        <v>268</v>
      </c>
      <c r="CX362" t="s">
        <v>268</v>
      </c>
      <c r="CY362" t="s">
        <v>268</v>
      </c>
      <c r="CZ362" t="s">
        <v>268</v>
      </c>
      <c r="DA362" t="s">
        <v>268</v>
      </c>
      <c r="DB362" s="429">
        <f t="shared" si="71"/>
        <v>0</v>
      </c>
      <c r="DC362" s="284">
        <f t="shared" si="72"/>
        <v>0</v>
      </c>
      <c r="DD362" s="284">
        <f t="shared" si="73"/>
        <v>0</v>
      </c>
      <c r="DE362" s="284">
        <f t="shared" si="74"/>
        <v>0</v>
      </c>
      <c r="DF362" s="295">
        <f t="shared" si="75"/>
        <v>25</v>
      </c>
      <c r="DG362" s="284">
        <f t="shared" si="76"/>
        <v>0</v>
      </c>
      <c r="DH362" s="284">
        <f t="shared" si="77"/>
        <v>0</v>
      </c>
      <c r="DI362" s="284">
        <f t="shared" si="78"/>
        <v>0</v>
      </c>
      <c r="DJ362" s="284">
        <f t="shared" si="79"/>
        <v>0</v>
      </c>
      <c r="DK362" s="295">
        <f t="shared" si="80"/>
        <v>1</v>
      </c>
      <c r="DL362" s="297" t="str">
        <f t="shared" si="81"/>
        <v>A dispo.</v>
      </c>
      <c r="DM362" s="430">
        <f>IFERROR(IF(CA362="D",IF(DL362="A dispo.",DF362*VLOOKUP('DATI INPUT'!$F$27,TARIFFE_UD,4,FALSE),DF362*VLOOKUP(DL362,TARIFFE_UD,4,FALSE)),DF362*VLOOKUP(CB362-100,TARIFFE_UND,4,FALSE)),0)</f>
        <v>15.847118133634497</v>
      </c>
      <c r="DN362" s="430">
        <f>IFERROR(IF(CA362="D",IF(DL362="A dispo.",DK362*VLOOKUP('DATI INPUT'!$F$27,TARIFFE_UD,5,FALSE),DK362*VLOOKUP(DL362,TARIFFE_UD,5,FALSE)),DK362*VLOOKUP(CB362-100,TARIFFE_UND,5,FALSE)),0)</f>
        <v>67.397800635548478</v>
      </c>
      <c r="DO362" s="431">
        <f t="shared" si="82"/>
        <v>-5.0812308170264942E-3</v>
      </c>
      <c r="DP362" s="299">
        <f>IFERROR(IF(CA362="D",IF(DL362="A dispo.",DF362*VLOOKUP('DATI INPUT'!$F$27,TARIFFE_UD,2,FALSE),DF362*VLOOKUP(DL362,TARIFFE_UD,2,FALSE)),DF362*VLOOKUP(CB362-100,TARIFFE_UND,2,FALSE)),0)</f>
        <v>19.798759969571623</v>
      </c>
      <c r="DQ362" s="299">
        <f>IFERROR(IF(CA362="D",IF(DL362="A dispo.",DK362*VLOOKUP('DATI INPUT'!$F$27,TARIFFE_UD,3,FALSE),DK362*VLOOKUP(DL362,TARIFFE_UD,3,FALSE)),DK362*VLOOKUP(CB362-100,TARIFFE_UND,3,FALSE)),0)</f>
        <v>60.367780403072892</v>
      </c>
      <c r="DR362" s="299">
        <f t="shared" si="83"/>
        <v>80.166540372644519</v>
      </c>
    </row>
    <row r="363" spans="1:122" x14ac:dyDescent="0.25">
      <c r="A363" t="s">
        <v>4215</v>
      </c>
      <c r="B363" t="s">
        <v>1475</v>
      </c>
      <c r="C363" t="s">
        <v>953</v>
      </c>
      <c r="D363" t="s">
        <v>4206</v>
      </c>
      <c r="E363" t="s">
        <v>268</v>
      </c>
      <c r="F363" t="s">
        <v>156</v>
      </c>
      <c r="G363" t="s">
        <v>4207</v>
      </c>
      <c r="H363" t="s">
        <v>4208</v>
      </c>
      <c r="I363" t="s">
        <v>342</v>
      </c>
      <c r="J363" t="s">
        <v>274</v>
      </c>
      <c r="K363" t="s">
        <v>4209</v>
      </c>
      <c r="L363" t="s">
        <v>4210</v>
      </c>
      <c r="M363" t="s">
        <v>4211</v>
      </c>
      <c r="N363" t="s">
        <v>4212</v>
      </c>
      <c r="O363" t="s">
        <v>4213</v>
      </c>
      <c r="P363" t="s">
        <v>4214</v>
      </c>
      <c r="Q363" t="s">
        <v>339</v>
      </c>
      <c r="R363" t="s">
        <v>268</v>
      </c>
      <c r="S363" t="s">
        <v>268</v>
      </c>
      <c r="T363" t="s">
        <v>268</v>
      </c>
      <c r="U363" t="s">
        <v>268</v>
      </c>
      <c r="V363" t="s">
        <v>268</v>
      </c>
      <c r="W363" t="s">
        <v>1829</v>
      </c>
      <c r="X363" t="s">
        <v>1830</v>
      </c>
      <c r="Y363" t="s">
        <v>315</v>
      </c>
      <c r="Z363" t="s">
        <v>268</v>
      </c>
      <c r="AA363" t="s">
        <v>268</v>
      </c>
      <c r="AB363" t="s">
        <v>268</v>
      </c>
      <c r="AC363" t="s">
        <v>268</v>
      </c>
      <c r="AD363" t="s">
        <v>268</v>
      </c>
      <c r="AE363" t="s">
        <v>287</v>
      </c>
      <c r="AF363" t="s">
        <v>1811</v>
      </c>
      <c r="AG363" t="s">
        <v>875</v>
      </c>
      <c r="AH363" t="s">
        <v>1831</v>
      </c>
      <c r="AI363" t="s">
        <v>1011</v>
      </c>
      <c r="AJ363" t="s">
        <v>268</v>
      </c>
      <c r="AK363" t="s">
        <v>381</v>
      </c>
      <c r="AL363" t="s">
        <v>268</v>
      </c>
      <c r="AM363" t="s">
        <v>353</v>
      </c>
      <c r="AN363" t="s">
        <v>268</v>
      </c>
      <c r="AO363" t="s">
        <v>268</v>
      </c>
      <c r="AP363" t="s">
        <v>268</v>
      </c>
      <c r="AQ363" t="s">
        <v>268</v>
      </c>
      <c r="AR363" t="s">
        <v>268</v>
      </c>
      <c r="AS363" t="s">
        <v>268</v>
      </c>
      <c r="AT363" t="s">
        <v>268</v>
      </c>
      <c r="AU363" t="s">
        <v>268</v>
      </c>
      <c r="AV363" t="s">
        <v>268</v>
      </c>
      <c r="AW363" t="s">
        <v>268</v>
      </c>
      <c r="AX363" t="s">
        <v>268</v>
      </c>
      <c r="AY363" t="s">
        <v>268</v>
      </c>
      <c r="AZ363" t="s">
        <v>268</v>
      </c>
      <c r="BA363" t="s">
        <v>268</v>
      </c>
      <c r="BB363" t="s">
        <v>268</v>
      </c>
      <c r="BC363" t="s">
        <v>268</v>
      </c>
      <c r="BD363" t="s">
        <v>268</v>
      </c>
      <c r="BE363" t="s">
        <v>268</v>
      </c>
      <c r="BF363" t="s">
        <v>268</v>
      </c>
      <c r="BG363" t="s">
        <v>268</v>
      </c>
      <c r="BH363" t="s">
        <v>268</v>
      </c>
      <c r="BI363" t="s">
        <v>268</v>
      </c>
      <c r="BJ363" t="s">
        <v>268</v>
      </c>
      <c r="BK363" t="s">
        <v>268</v>
      </c>
      <c r="BL363" t="s">
        <v>268</v>
      </c>
      <c r="BM363" t="s">
        <v>268</v>
      </c>
      <c r="BN363" t="s">
        <v>268</v>
      </c>
      <c r="BO363" t="s">
        <v>268</v>
      </c>
      <c r="BP363" t="s">
        <v>268</v>
      </c>
      <c r="BQ363" t="s">
        <v>268</v>
      </c>
      <c r="BR363" t="s">
        <v>268</v>
      </c>
      <c r="BS363" t="s">
        <v>268</v>
      </c>
      <c r="BT363" t="s">
        <v>268</v>
      </c>
      <c r="BU363" t="s">
        <v>268</v>
      </c>
      <c r="BV363" t="s">
        <v>268</v>
      </c>
      <c r="BW363" t="s">
        <v>268</v>
      </c>
      <c r="BX363" t="s">
        <v>268</v>
      </c>
      <c r="BY363">
        <v>15</v>
      </c>
      <c r="BZ363">
        <v>15</v>
      </c>
      <c r="CA363" t="s">
        <v>142</v>
      </c>
      <c r="CB363" s="356">
        <v>123</v>
      </c>
      <c r="CC363" t="s">
        <v>1817</v>
      </c>
      <c r="CD363" t="s">
        <v>268</v>
      </c>
      <c r="CE363" t="s">
        <v>268</v>
      </c>
      <c r="CF363" t="s">
        <v>268</v>
      </c>
      <c r="CG363" t="s">
        <v>268</v>
      </c>
      <c r="CH363" t="s">
        <v>268</v>
      </c>
      <c r="CI363" t="s">
        <v>268</v>
      </c>
      <c r="CJ363" t="s">
        <v>268</v>
      </c>
      <c r="CK363" t="s">
        <v>268</v>
      </c>
      <c r="CL363" t="s">
        <v>268</v>
      </c>
      <c r="CM363" t="s">
        <v>11224</v>
      </c>
      <c r="CN363">
        <v>9.51</v>
      </c>
      <c r="CO363" t="s">
        <v>268</v>
      </c>
      <c r="CP363">
        <v>9.51</v>
      </c>
      <c r="CQ363">
        <v>365</v>
      </c>
      <c r="CR363" t="s">
        <v>878</v>
      </c>
      <c r="CS363" t="s">
        <v>11225</v>
      </c>
      <c r="CT363" t="s">
        <v>11226</v>
      </c>
      <c r="CU363" t="s">
        <v>11227</v>
      </c>
      <c r="CV363" t="s">
        <v>268</v>
      </c>
      <c r="CW363" t="s">
        <v>268</v>
      </c>
      <c r="CX363" t="s">
        <v>268</v>
      </c>
      <c r="CY363" t="s">
        <v>268</v>
      </c>
      <c r="CZ363" t="s">
        <v>268</v>
      </c>
      <c r="DA363" t="s">
        <v>268</v>
      </c>
      <c r="DB363" s="429">
        <f t="shared" si="71"/>
        <v>0</v>
      </c>
      <c r="DC363" s="284">
        <f t="shared" si="72"/>
        <v>0</v>
      </c>
      <c r="DD363" s="284">
        <f t="shared" si="73"/>
        <v>0</v>
      </c>
      <c r="DE363" s="284">
        <f t="shared" si="74"/>
        <v>0</v>
      </c>
      <c r="DF363" s="295">
        <f t="shared" si="75"/>
        <v>15</v>
      </c>
      <c r="DG363" s="284">
        <f t="shared" si="76"/>
        <v>1</v>
      </c>
      <c r="DH363" s="284">
        <f t="shared" si="77"/>
        <v>0</v>
      </c>
      <c r="DI363" s="284">
        <f t="shared" si="78"/>
        <v>0</v>
      </c>
      <c r="DJ363" s="284">
        <f t="shared" si="79"/>
        <v>0</v>
      </c>
      <c r="DK363" s="295">
        <f t="shared" si="80"/>
        <v>0</v>
      </c>
      <c r="DL363" s="297" t="str">
        <f t="shared" si="81"/>
        <v>A dispo.</v>
      </c>
      <c r="DM363" s="430">
        <f>IFERROR(IF(CA363="D",IF(DL363="A dispo.",DF363*VLOOKUP('DATI INPUT'!$F$27,TARIFFE_UD,4,FALSE),DF363*VLOOKUP(DL363,TARIFFE_UD,4,FALSE)),DF363*VLOOKUP(CB363-100,TARIFFE_UND,4,FALSE)),0)</f>
        <v>9.5082708801806977</v>
      </c>
      <c r="DN363" s="430">
        <f>IFERROR(IF(CA363="D",IF(DL363="A dispo.",DK363*VLOOKUP('DATI INPUT'!$F$27,TARIFFE_UD,5,FALSE),DK363*VLOOKUP(DL363,TARIFFE_UD,5,FALSE)),DK363*VLOOKUP(CB363-100,TARIFFE_UND,5,FALSE)),0)</f>
        <v>0</v>
      </c>
      <c r="DO363" s="431">
        <f t="shared" si="82"/>
        <v>-1.7291198193021273E-3</v>
      </c>
      <c r="DP363" s="299">
        <f>IFERROR(IF(CA363="D",IF(DL363="A dispo.",DF363*VLOOKUP('DATI INPUT'!$F$27,TARIFFE_UD,2,FALSE),DF363*VLOOKUP(DL363,TARIFFE_UD,2,FALSE)),DF363*VLOOKUP(CB363-100,TARIFFE_UND,2,FALSE)),0)</f>
        <v>11.879255981742974</v>
      </c>
      <c r="DQ363" s="299">
        <f>IFERROR(IF(CA363="D",IF(DL363="A dispo.",DK363*VLOOKUP('DATI INPUT'!$F$27,TARIFFE_UD,3,FALSE),DK363*VLOOKUP(DL363,TARIFFE_UD,3,FALSE)),DK363*VLOOKUP(CB363-100,TARIFFE_UND,3,FALSE)),0)</f>
        <v>0</v>
      </c>
      <c r="DR363" s="299">
        <f t="shared" si="83"/>
        <v>11.879255981742974</v>
      </c>
    </row>
    <row r="364" spans="1:122" x14ac:dyDescent="0.25">
      <c r="A364" t="s">
        <v>4216</v>
      </c>
      <c r="B364" t="s">
        <v>4217</v>
      </c>
      <c r="C364" t="s">
        <v>565</v>
      </c>
      <c r="D364" t="s">
        <v>4218</v>
      </c>
      <c r="E364" t="s">
        <v>268</v>
      </c>
      <c r="F364" t="s">
        <v>156</v>
      </c>
      <c r="G364" t="s">
        <v>4219</v>
      </c>
      <c r="H364" t="s">
        <v>4184</v>
      </c>
      <c r="I364" t="s">
        <v>402</v>
      </c>
      <c r="J364" t="s">
        <v>274</v>
      </c>
      <c r="K364" t="s">
        <v>4220</v>
      </c>
      <c r="L364" t="s">
        <v>960</v>
      </c>
      <c r="M364" t="s">
        <v>4221</v>
      </c>
      <c r="N364" t="s">
        <v>984</v>
      </c>
      <c r="O364" t="s">
        <v>873</v>
      </c>
      <c r="P364" t="s">
        <v>1046</v>
      </c>
      <c r="Q364" t="s">
        <v>290</v>
      </c>
      <c r="R364" t="s">
        <v>268</v>
      </c>
      <c r="S364" t="s">
        <v>268</v>
      </c>
      <c r="T364" t="s">
        <v>268</v>
      </c>
      <c r="U364" t="s">
        <v>268</v>
      </c>
      <c r="V364" t="s">
        <v>268</v>
      </c>
      <c r="W364" t="s">
        <v>4221</v>
      </c>
      <c r="X364" t="s">
        <v>1046</v>
      </c>
      <c r="Y364" t="s">
        <v>290</v>
      </c>
      <c r="Z364" t="s">
        <v>268</v>
      </c>
      <c r="AA364" t="s">
        <v>268</v>
      </c>
      <c r="AB364" t="s">
        <v>268</v>
      </c>
      <c r="AC364" t="s">
        <v>268</v>
      </c>
      <c r="AD364" t="s">
        <v>268</v>
      </c>
      <c r="AE364" t="s">
        <v>268</v>
      </c>
      <c r="AF364" t="s">
        <v>268</v>
      </c>
      <c r="AG364" t="s">
        <v>268</v>
      </c>
      <c r="AH364" t="s">
        <v>268</v>
      </c>
      <c r="AI364" t="s">
        <v>268</v>
      </c>
      <c r="AJ364" t="s">
        <v>268</v>
      </c>
      <c r="AK364" t="s">
        <v>268</v>
      </c>
      <c r="AL364" t="s">
        <v>268</v>
      </c>
      <c r="AM364" t="s">
        <v>268</v>
      </c>
      <c r="AN364" t="s">
        <v>268</v>
      </c>
      <c r="AO364" t="s">
        <v>268</v>
      </c>
      <c r="AP364" t="s">
        <v>268</v>
      </c>
      <c r="AQ364" t="s">
        <v>268</v>
      </c>
      <c r="AR364" t="s">
        <v>268</v>
      </c>
      <c r="AS364" t="s">
        <v>268</v>
      </c>
      <c r="AT364" t="s">
        <v>268</v>
      </c>
      <c r="AU364" t="s">
        <v>268</v>
      </c>
      <c r="AV364" t="s">
        <v>268</v>
      </c>
      <c r="AW364" t="s">
        <v>268</v>
      </c>
      <c r="AX364" t="s">
        <v>268</v>
      </c>
      <c r="AY364" t="s">
        <v>268</v>
      </c>
      <c r="AZ364" t="s">
        <v>268</v>
      </c>
      <c r="BA364" t="s">
        <v>268</v>
      </c>
      <c r="BB364" t="s">
        <v>268</v>
      </c>
      <c r="BC364" t="s">
        <v>268</v>
      </c>
      <c r="BD364" t="s">
        <v>268</v>
      </c>
      <c r="BE364" t="s">
        <v>268</v>
      </c>
      <c r="BF364" t="s">
        <v>268</v>
      </c>
      <c r="BG364" t="s">
        <v>268</v>
      </c>
      <c r="BH364" t="s">
        <v>268</v>
      </c>
      <c r="BI364" t="s">
        <v>268</v>
      </c>
      <c r="BJ364" t="s">
        <v>268</v>
      </c>
      <c r="BK364" t="s">
        <v>268</v>
      </c>
      <c r="BL364" t="s">
        <v>268</v>
      </c>
      <c r="BM364" t="s">
        <v>268</v>
      </c>
      <c r="BN364" t="s">
        <v>268</v>
      </c>
      <c r="BO364" t="s">
        <v>268</v>
      </c>
      <c r="BP364" t="s">
        <v>268</v>
      </c>
      <c r="BQ364" t="s">
        <v>268</v>
      </c>
      <c r="BR364" t="s">
        <v>268</v>
      </c>
      <c r="BS364" t="s">
        <v>268</v>
      </c>
      <c r="BT364" t="s">
        <v>268</v>
      </c>
      <c r="BU364" t="s">
        <v>268</v>
      </c>
      <c r="BV364" t="s">
        <v>268</v>
      </c>
      <c r="BW364" t="s">
        <v>268</v>
      </c>
      <c r="BX364" t="s">
        <v>268</v>
      </c>
      <c r="BY364">
        <v>99.62</v>
      </c>
      <c r="BZ364">
        <v>99.62</v>
      </c>
      <c r="CA364" t="s">
        <v>142</v>
      </c>
      <c r="CB364" s="356">
        <v>122</v>
      </c>
      <c r="CC364" t="s">
        <v>876</v>
      </c>
      <c r="CD364" t="s">
        <v>268</v>
      </c>
      <c r="CE364" t="s">
        <v>268</v>
      </c>
      <c r="CF364" s="356">
        <v>3</v>
      </c>
      <c r="CG364" t="s">
        <v>268</v>
      </c>
      <c r="CH364" t="s">
        <v>268</v>
      </c>
      <c r="CI364" t="s">
        <v>268</v>
      </c>
      <c r="CJ364" t="s">
        <v>268</v>
      </c>
      <c r="CK364" t="s">
        <v>268</v>
      </c>
      <c r="CL364" t="s">
        <v>268</v>
      </c>
      <c r="CM364" t="s">
        <v>11224</v>
      </c>
      <c r="CN364">
        <v>130.55000000000001</v>
      </c>
      <c r="CO364" t="s">
        <v>268</v>
      </c>
      <c r="CP364">
        <v>130.55000000000001</v>
      </c>
      <c r="CQ364">
        <v>365</v>
      </c>
      <c r="CR364" t="s">
        <v>878</v>
      </c>
      <c r="CS364" t="s">
        <v>11225</v>
      </c>
      <c r="CT364" t="s">
        <v>11226</v>
      </c>
      <c r="CU364" t="s">
        <v>11227</v>
      </c>
      <c r="CV364" t="s">
        <v>268</v>
      </c>
      <c r="CW364" t="s">
        <v>268</v>
      </c>
      <c r="CX364" t="s">
        <v>268</v>
      </c>
      <c r="CY364" t="s">
        <v>268</v>
      </c>
      <c r="CZ364" t="s">
        <v>268</v>
      </c>
      <c r="DA364" t="s">
        <v>268</v>
      </c>
      <c r="DB364" s="429">
        <f t="shared" si="71"/>
        <v>0</v>
      </c>
      <c r="DC364" s="284">
        <f t="shared" si="72"/>
        <v>0</v>
      </c>
      <c r="DD364" s="284">
        <f t="shared" si="73"/>
        <v>0</v>
      </c>
      <c r="DE364" s="284">
        <f t="shared" si="74"/>
        <v>0</v>
      </c>
      <c r="DF364" s="295">
        <f t="shared" si="75"/>
        <v>99.620000000000019</v>
      </c>
      <c r="DG364" s="284">
        <f t="shared" si="76"/>
        <v>0</v>
      </c>
      <c r="DH364" s="284">
        <f t="shared" si="77"/>
        <v>0</v>
      </c>
      <c r="DI364" s="284">
        <f t="shared" si="78"/>
        <v>0</v>
      </c>
      <c r="DJ364" s="284">
        <f t="shared" si="79"/>
        <v>0</v>
      </c>
      <c r="DK364" s="295">
        <f t="shared" si="80"/>
        <v>1</v>
      </c>
      <c r="DL364" s="297">
        <f t="shared" si="81"/>
        <v>3</v>
      </c>
      <c r="DM364" s="430">
        <f>IFERROR(IF(CA364="D",IF(DL364="A dispo.",DF364*VLOOKUP('DATI INPUT'!$F$27,TARIFFE_UD,4,FALSE),DF364*VLOOKUP(DL364,TARIFFE_UD,4,FALSE)),DF364*VLOOKUP(CB364-100,TARIFFE_UND,4,FALSE)),0)</f>
        <v>63.147596338906752</v>
      </c>
      <c r="DN364" s="430">
        <f>IFERROR(IF(CA364="D",IF(DL364="A dispo.",DK364*VLOOKUP('DATI INPUT'!$F$27,TARIFFE_UD,5,FALSE),DK364*VLOOKUP(DL364,TARIFFE_UD,5,FALSE)),DK364*VLOOKUP(CB364-100,TARIFFE_UND,5,FALSE)),0)</f>
        <v>67.397800635548478</v>
      </c>
      <c r="DO364" s="431">
        <f t="shared" si="82"/>
        <v>-4.6030255447817581E-3</v>
      </c>
      <c r="DP364" s="299">
        <f>IFERROR(IF(CA364="D",IF(DL364="A dispo.",DF364*VLOOKUP('DATI INPUT'!$F$27,TARIFFE_UD,2,FALSE),DF364*VLOOKUP(DL364,TARIFFE_UD,2,FALSE)),DF364*VLOOKUP(CB364-100,TARIFFE_UND,2,FALSE)),0)</f>
        <v>78.894098726749021</v>
      </c>
      <c r="DQ364" s="299">
        <f>IFERROR(IF(CA364="D",IF(DL364="A dispo.",DK364*VLOOKUP('DATI INPUT'!$F$27,TARIFFE_UD,3,FALSE),DK364*VLOOKUP(DL364,TARIFFE_UD,3,FALSE)),DK364*VLOOKUP(CB364-100,TARIFFE_UND,3,FALSE)),0)</f>
        <v>60.367780403072892</v>
      </c>
      <c r="DR364" s="299">
        <f t="shared" si="83"/>
        <v>139.26187912982192</v>
      </c>
    </row>
    <row r="365" spans="1:122" x14ac:dyDescent="0.25">
      <c r="A365" t="s">
        <v>4222</v>
      </c>
      <c r="B365" t="s">
        <v>4217</v>
      </c>
      <c r="C365" t="s">
        <v>567</v>
      </c>
      <c r="D365" t="s">
        <v>4218</v>
      </c>
      <c r="E365" t="s">
        <v>268</v>
      </c>
      <c r="F365" t="s">
        <v>156</v>
      </c>
      <c r="G365" t="s">
        <v>4219</v>
      </c>
      <c r="H365" t="s">
        <v>4184</v>
      </c>
      <c r="I365" t="s">
        <v>402</v>
      </c>
      <c r="J365" t="s">
        <v>274</v>
      </c>
      <c r="K365" t="s">
        <v>4220</v>
      </c>
      <c r="L365" t="s">
        <v>960</v>
      </c>
      <c r="M365" t="s">
        <v>4221</v>
      </c>
      <c r="N365" t="s">
        <v>984</v>
      </c>
      <c r="O365" t="s">
        <v>873</v>
      </c>
      <c r="P365" t="s">
        <v>1046</v>
      </c>
      <c r="Q365" t="s">
        <v>290</v>
      </c>
      <c r="R365" t="s">
        <v>268</v>
      </c>
      <c r="S365" t="s">
        <v>268</v>
      </c>
      <c r="T365" t="s">
        <v>268</v>
      </c>
      <c r="U365" t="s">
        <v>268</v>
      </c>
      <c r="V365" t="s">
        <v>268</v>
      </c>
      <c r="W365" t="s">
        <v>4221</v>
      </c>
      <c r="X365" t="s">
        <v>1046</v>
      </c>
      <c r="Y365" t="s">
        <v>290</v>
      </c>
      <c r="Z365" t="s">
        <v>268</v>
      </c>
      <c r="AA365" t="s">
        <v>268</v>
      </c>
      <c r="AB365" t="s">
        <v>268</v>
      </c>
      <c r="AC365" t="s">
        <v>268</v>
      </c>
      <c r="AD365" t="s">
        <v>268</v>
      </c>
      <c r="AE365" t="s">
        <v>268</v>
      </c>
      <c r="AF365" t="s">
        <v>268</v>
      </c>
      <c r="AG365" t="s">
        <v>268</v>
      </c>
      <c r="AH365" t="s">
        <v>268</v>
      </c>
      <c r="AI365" t="s">
        <v>268</v>
      </c>
      <c r="AJ365" t="s">
        <v>268</v>
      </c>
      <c r="AK365" t="s">
        <v>268</v>
      </c>
      <c r="AL365" t="s">
        <v>268</v>
      </c>
      <c r="AM365" t="s">
        <v>268</v>
      </c>
      <c r="AN365" t="s">
        <v>268</v>
      </c>
      <c r="AO365" t="s">
        <v>268</v>
      </c>
      <c r="AP365" t="s">
        <v>268</v>
      </c>
      <c r="AQ365" t="s">
        <v>268</v>
      </c>
      <c r="AR365" t="s">
        <v>268</v>
      </c>
      <c r="AS365" t="s">
        <v>268</v>
      </c>
      <c r="AT365" t="s">
        <v>268</v>
      </c>
      <c r="AU365" t="s">
        <v>268</v>
      </c>
      <c r="AV365" t="s">
        <v>268</v>
      </c>
      <c r="AW365" t="s">
        <v>268</v>
      </c>
      <c r="AX365" t="s">
        <v>268</v>
      </c>
      <c r="AY365" t="s">
        <v>268</v>
      </c>
      <c r="AZ365" t="s">
        <v>268</v>
      </c>
      <c r="BA365" t="s">
        <v>268</v>
      </c>
      <c r="BB365" t="s">
        <v>268</v>
      </c>
      <c r="BC365" t="s">
        <v>268</v>
      </c>
      <c r="BD365" t="s">
        <v>268</v>
      </c>
      <c r="BE365" t="s">
        <v>268</v>
      </c>
      <c r="BF365" t="s">
        <v>268</v>
      </c>
      <c r="BG365" t="s">
        <v>268</v>
      </c>
      <c r="BH365" t="s">
        <v>268</v>
      </c>
      <c r="BI365" t="s">
        <v>268</v>
      </c>
      <c r="BJ365" t="s">
        <v>268</v>
      </c>
      <c r="BK365" t="s">
        <v>268</v>
      </c>
      <c r="BL365" t="s">
        <v>268</v>
      </c>
      <c r="BM365" t="s">
        <v>268</v>
      </c>
      <c r="BN365" t="s">
        <v>268</v>
      </c>
      <c r="BO365" t="s">
        <v>268</v>
      </c>
      <c r="BP365" t="s">
        <v>268</v>
      </c>
      <c r="BQ365" t="s">
        <v>268</v>
      </c>
      <c r="BR365" t="s">
        <v>268</v>
      </c>
      <c r="BS365" t="s">
        <v>268</v>
      </c>
      <c r="BT365" t="s">
        <v>268</v>
      </c>
      <c r="BU365" t="s">
        <v>268</v>
      </c>
      <c r="BV365" t="s">
        <v>268</v>
      </c>
      <c r="BW365" t="s">
        <v>268</v>
      </c>
      <c r="BX365" t="s">
        <v>268</v>
      </c>
      <c r="BY365">
        <v>99.62</v>
      </c>
      <c r="BZ365">
        <v>99.62</v>
      </c>
      <c r="CA365" t="s">
        <v>142</v>
      </c>
      <c r="CB365" s="356">
        <v>122</v>
      </c>
      <c r="CC365" t="s">
        <v>876</v>
      </c>
      <c r="CD365" t="s">
        <v>268</v>
      </c>
      <c r="CE365" t="s">
        <v>268</v>
      </c>
      <c r="CF365" s="356">
        <v>1</v>
      </c>
      <c r="CG365" t="s">
        <v>268</v>
      </c>
      <c r="CH365" t="s">
        <v>268</v>
      </c>
      <c r="CI365" t="s">
        <v>268</v>
      </c>
      <c r="CJ365" t="s">
        <v>268</v>
      </c>
      <c r="CK365" t="s">
        <v>268</v>
      </c>
      <c r="CL365" t="s">
        <v>4223</v>
      </c>
      <c r="CM365" t="s">
        <v>11224</v>
      </c>
      <c r="CN365">
        <v>66.040000000000006</v>
      </c>
      <c r="CO365" t="s">
        <v>268</v>
      </c>
      <c r="CP365">
        <v>66.040000000000006</v>
      </c>
      <c r="CQ365">
        <v>365</v>
      </c>
      <c r="CR365" t="s">
        <v>878</v>
      </c>
      <c r="CS365" t="s">
        <v>11225</v>
      </c>
      <c r="CT365" t="s">
        <v>11226</v>
      </c>
      <c r="CU365" t="s">
        <v>11227</v>
      </c>
      <c r="CV365" t="s">
        <v>268</v>
      </c>
      <c r="CW365" t="s">
        <v>268</v>
      </c>
      <c r="CX365" t="s">
        <v>268</v>
      </c>
      <c r="CY365" t="s">
        <v>268</v>
      </c>
      <c r="CZ365" t="s">
        <v>268</v>
      </c>
      <c r="DA365" t="s">
        <v>268</v>
      </c>
      <c r="DB365" s="429">
        <f t="shared" si="71"/>
        <v>0</v>
      </c>
      <c r="DC365" s="284">
        <f t="shared" si="72"/>
        <v>0</v>
      </c>
      <c r="DD365" s="284">
        <f t="shared" si="73"/>
        <v>0</v>
      </c>
      <c r="DE365" s="284">
        <f t="shared" si="74"/>
        <v>0</v>
      </c>
      <c r="DF365" s="295">
        <f t="shared" si="75"/>
        <v>99.620000000000019</v>
      </c>
      <c r="DG365" s="284">
        <f t="shared" si="76"/>
        <v>0</v>
      </c>
      <c r="DH365" s="284">
        <f t="shared" si="77"/>
        <v>0</v>
      </c>
      <c r="DI365" s="284">
        <f t="shared" si="78"/>
        <v>0</v>
      </c>
      <c r="DJ365" s="284">
        <f t="shared" si="79"/>
        <v>0</v>
      </c>
      <c r="DK365" s="295">
        <f t="shared" si="80"/>
        <v>1</v>
      </c>
      <c r="DL365" s="297">
        <f t="shared" si="81"/>
        <v>1</v>
      </c>
      <c r="DM365" s="430">
        <f>IFERROR(IF(CA365="D",IF(DL365="A dispo.",DF365*VLOOKUP('DATI INPUT'!$F$27,TARIFFE_UD,4,FALSE),DF365*VLOOKUP(DL365,TARIFFE_UD,4,FALSE)),DF365*VLOOKUP(CB365-100,TARIFFE_UND,4,FALSE)),0)</f>
        <v>49.114797152483028</v>
      </c>
      <c r="DN365" s="430">
        <f>IFERROR(IF(CA365="D",IF(DL365="A dispo.",DK365*VLOOKUP('DATI INPUT'!$F$27,TARIFFE_UD,5,FALSE),DK365*VLOOKUP(DL365,TARIFFE_UD,5,FALSE)),DK365*VLOOKUP(CB365-100,TARIFFE_UND,5,FALSE)),0)</f>
        <v>16.930848468833439</v>
      </c>
      <c r="DO365" s="431">
        <f t="shared" si="82"/>
        <v>5.6456213164608471E-3</v>
      </c>
      <c r="DP365" s="299">
        <f>IFERROR(IF(CA365="D",IF(DL365="A dispo.",DF365*VLOOKUP('DATI INPUT'!$F$27,TARIFFE_UD,2,FALSE),DF365*VLOOKUP(DL365,TARIFFE_UD,2,FALSE)),DF365*VLOOKUP(CB365-100,TARIFFE_UND,2,FALSE)),0)</f>
        <v>61.362076787471459</v>
      </c>
      <c r="DQ365" s="299">
        <f>IFERROR(IF(CA365="D",IF(DL365="A dispo.",DK365*VLOOKUP('DATI INPUT'!$F$27,TARIFFE_UD,3,FALSE),DK365*VLOOKUP(DL365,TARIFFE_UD,3,FALSE)),DK365*VLOOKUP(CB365-100,TARIFFE_UND,3,FALSE)),0)</f>
        <v>15.164853048114928</v>
      </c>
      <c r="DR365" s="299">
        <f t="shared" si="83"/>
        <v>76.526929835586387</v>
      </c>
    </row>
    <row r="366" spans="1:122" x14ac:dyDescent="0.25">
      <c r="A366" t="s">
        <v>4224</v>
      </c>
      <c r="B366" t="s">
        <v>4217</v>
      </c>
      <c r="C366" t="s">
        <v>954</v>
      </c>
      <c r="D366" t="s">
        <v>4218</v>
      </c>
      <c r="E366" t="s">
        <v>268</v>
      </c>
      <c r="F366" t="s">
        <v>156</v>
      </c>
      <c r="G366" t="s">
        <v>4219</v>
      </c>
      <c r="H366" t="s">
        <v>4184</v>
      </c>
      <c r="I366" t="s">
        <v>402</v>
      </c>
      <c r="J366" t="s">
        <v>274</v>
      </c>
      <c r="K366" t="s">
        <v>4220</v>
      </c>
      <c r="L366" t="s">
        <v>960</v>
      </c>
      <c r="M366" t="s">
        <v>4221</v>
      </c>
      <c r="N366" t="s">
        <v>984</v>
      </c>
      <c r="O366" t="s">
        <v>873</v>
      </c>
      <c r="P366" t="s">
        <v>1046</v>
      </c>
      <c r="Q366" t="s">
        <v>290</v>
      </c>
      <c r="R366" t="s">
        <v>268</v>
      </c>
      <c r="S366" t="s">
        <v>268</v>
      </c>
      <c r="T366" t="s">
        <v>268</v>
      </c>
      <c r="U366" t="s">
        <v>268</v>
      </c>
      <c r="V366" t="s">
        <v>268</v>
      </c>
      <c r="W366" t="s">
        <v>4221</v>
      </c>
      <c r="X366" t="s">
        <v>1046</v>
      </c>
      <c r="Y366" t="s">
        <v>290</v>
      </c>
      <c r="Z366" t="s">
        <v>268</v>
      </c>
      <c r="AA366" t="s">
        <v>268</v>
      </c>
      <c r="AB366" t="s">
        <v>268</v>
      </c>
      <c r="AC366" t="s">
        <v>268</v>
      </c>
      <c r="AD366" t="s">
        <v>268</v>
      </c>
      <c r="AE366" t="s">
        <v>287</v>
      </c>
      <c r="AF366" t="s">
        <v>1811</v>
      </c>
      <c r="AG366" t="s">
        <v>875</v>
      </c>
      <c r="AH366" t="s">
        <v>1831</v>
      </c>
      <c r="AI366" t="s">
        <v>899</v>
      </c>
      <c r="AJ366" t="s">
        <v>268</v>
      </c>
      <c r="AK366" t="s">
        <v>366</v>
      </c>
      <c r="AL366" t="s">
        <v>268</v>
      </c>
      <c r="AM366" t="s">
        <v>353</v>
      </c>
      <c r="AN366" t="s">
        <v>268</v>
      </c>
      <c r="AO366" t="s">
        <v>268</v>
      </c>
      <c r="AP366" t="s">
        <v>268</v>
      </c>
      <c r="AQ366" t="s">
        <v>268</v>
      </c>
      <c r="AR366" t="s">
        <v>268</v>
      </c>
      <c r="AS366" t="s">
        <v>268</v>
      </c>
      <c r="AT366" t="s">
        <v>268</v>
      </c>
      <c r="AU366" t="s">
        <v>268</v>
      </c>
      <c r="AV366" t="s">
        <v>268</v>
      </c>
      <c r="AW366" t="s">
        <v>268</v>
      </c>
      <c r="AX366" t="s">
        <v>268</v>
      </c>
      <c r="AY366" t="s">
        <v>268</v>
      </c>
      <c r="AZ366" t="s">
        <v>268</v>
      </c>
      <c r="BA366" t="s">
        <v>268</v>
      </c>
      <c r="BB366" t="s">
        <v>268</v>
      </c>
      <c r="BC366" t="s">
        <v>268</v>
      </c>
      <c r="BD366" t="s">
        <v>268</v>
      </c>
      <c r="BE366" t="s">
        <v>268</v>
      </c>
      <c r="BF366" t="s">
        <v>268</v>
      </c>
      <c r="BG366" t="s">
        <v>268</v>
      </c>
      <c r="BH366" t="s">
        <v>268</v>
      </c>
      <c r="BI366" t="s">
        <v>268</v>
      </c>
      <c r="BJ366" t="s">
        <v>268</v>
      </c>
      <c r="BK366" t="s">
        <v>268</v>
      </c>
      <c r="BL366" t="s">
        <v>268</v>
      </c>
      <c r="BM366" t="s">
        <v>268</v>
      </c>
      <c r="BN366" t="s">
        <v>268</v>
      </c>
      <c r="BO366" t="s">
        <v>268</v>
      </c>
      <c r="BP366" t="s">
        <v>268</v>
      </c>
      <c r="BQ366" t="s">
        <v>268</v>
      </c>
      <c r="BR366" t="s">
        <v>268</v>
      </c>
      <c r="BS366" t="s">
        <v>268</v>
      </c>
      <c r="BT366" t="s">
        <v>268</v>
      </c>
      <c r="BU366" t="s">
        <v>268</v>
      </c>
      <c r="BV366" t="s">
        <v>268</v>
      </c>
      <c r="BW366" t="s">
        <v>268</v>
      </c>
      <c r="BX366" t="s">
        <v>268</v>
      </c>
      <c r="BY366">
        <v>11.91</v>
      </c>
      <c r="BZ366">
        <v>11.91</v>
      </c>
      <c r="CA366" t="s">
        <v>142</v>
      </c>
      <c r="CB366" s="356">
        <v>122</v>
      </c>
      <c r="CC366" t="s">
        <v>876</v>
      </c>
      <c r="CD366" t="s">
        <v>268</v>
      </c>
      <c r="CE366" t="s">
        <v>268</v>
      </c>
      <c r="CF366" s="356">
        <v>1</v>
      </c>
      <c r="CG366" t="s">
        <v>268</v>
      </c>
      <c r="CH366" t="s">
        <v>268</v>
      </c>
      <c r="CI366" t="s">
        <v>268</v>
      </c>
      <c r="CJ366" t="s">
        <v>268</v>
      </c>
      <c r="CK366" t="s">
        <v>268</v>
      </c>
      <c r="CL366" t="s">
        <v>4225</v>
      </c>
      <c r="CM366" t="s">
        <v>11224</v>
      </c>
      <c r="CN366">
        <v>22.8</v>
      </c>
      <c r="CO366" t="s">
        <v>268</v>
      </c>
      <c r="CP366">
        <v>22.8</v>
      </c>
      <c r="CQ366">
        <v>365</v>
      </c>
      <c r="CR366" t="s">
        <v>878</v>
      </c>
      <c r="CS366" t="s">
        <v>11225</v>
      </c>
      <c r="CT366" t="s">
        <v>11226</v>
      </c>
      <c r="CU366" t="s">
        <v>11227</v>
      </c>
      <c r="CV366" t="s">
        <v>268</v>
      </c>
      <c r="CW366" t="s">
        <v>268</v>
      </c>
      <c r="CX366" t="s">
        <v>268</v>
      </c>
      <c r="CY366" t="s">
        <v>268</v>
      </c>
      <c r="CZ366" t="s">
        <v>268</v>
      </c>
      <c r="DA366" t="s">
        <v>268</v>
      </c>
      <c r="DB366" s="429">
        <f t="shared" si="71"/>
        <v>0</v>
      </c>
      <c r="DC366" s="284">
        <f t="shared" si="72"/>
        <v>0</v>
      </c>
      <c r="DD366" s="284">
        <f t="shared" si="73"/>
        <v>0</v>
      </c>
      <c r="DE366" s="284">
        <f t="shared" si="74"/>
        <v>0</v>
      </c>
      <c r="DF366" s="295">
        <f t="shared" si="75"/>
        <v>11.91</v>
      </c>
      <c r="DG366" s="284">
        <f t="shared" si="76"/>
        <v>0</v>
      </c>
      <c r="DH366" s="284">
        <f t="shared" si="77"/>
        <v>0</v>
      </c>
      <c r="DI366" s="284">
        <f t="shared" si="78"/>
        <v>0</v>
      </c>
      <c r="DJ366" s="284">
        <f t="shared" si="79"/>
        <v>0</v>
      </c>
      <c r="DK366" s="295">
        <f t="shared" si="80"/>
        <v>1</v>
      </c>
      <c r="DL366" s="297">
        <f t="shared" si="81"/>
        <v>1</v>
      </c>
      <c r="DM366" s="430">
        <f>IFERROR(IF(CA366="D",IF(DL366="A dispo.",DF366*VLOOKUP('DATI INPUT'!$F$27,TARIFFE_UD,4,FALSE),DF366*VLOOKUP(DL366,TARIFFE_UD,4,FALSE)),DF366*VLOOKUP(CB366-100,TARIFFE_UND,4,FALSE)),0)</f>
        <v>5.8718855057827017</v>
      </c>
      <c r="DN366" s="430">
        <f>IFERROR(IF(CA366="D",IF(DL366="A dispo.",DK366*VLOOKUP('DATI INPUT'!$F$27,TARIFFE_UD,5,FALSE),DK366*VLOOKUP(DL366,TARIFFE_UD,5,FALSE)),DK366*VLOOKUP(CB366-100,TARIFFE_UND,5,FALSE)),0)</f>
        <v>16.930848468833439</v>
      </c>
      <c r="DO366" s="431">
        <f t="shared" si="82"/>
        <v>2.7339746161381129E-3</v>
      </c>
      <c r="DP366" s="299">
        <f>IFERROR(IF(CA366="D",IF(DL366="A dispo.",DF366*VLOOKUP('DATI INPUT'!$F$27,TARIFFE_UD,2,FALSE),DF366*VLOOKUP(DL366,TARIFFE_UD,2,FALSE)),DF366*VLOOKUP(CB366-100,TARIFFE_UND,2,FALSE)),0)</f>
        <v>7.3361005273919391</v>
      </c>
      <c r="DQ366" s="299">
        <f>IFERROR(IF(CA366="D",IF(DL366="A dispo.",DK366*VLOOKUP('DATI INPUT'!$F$27,TARIFFE_UD,3,FALSE),DK366*VLOOKUP(DL366,TARIFFE_UD,3,FALSE)),DK366*VLOOKUP(CB366-100,TARIFFE_UND,3,FALSE)),0)</f>
        <v>15.164853048114928</v>
      </c>
      <c r="DR366" s="299">
        <f t="shared" si="83"/>
        <v>22.500953575506866</v>
      </c>
    </row>
    <row r="367" spans="1:122" x14ac:dyDescent="0.25">
      <c r="A367" t="s">
        <v>4226</v>
      </c>
      <c r="B367" t="s">
        <v>4217</v>
      </c>
      <c r="C367" t="s">
        <v>4227</v>
      </c>
      <c r="D367" t="s">
        <v>4218</v>
      </c>
      <c r="E367" t="s">
        <v>268</v>
      </c>
      <c r="F367" t="s">
        <v>156</v>
      </c>
      <c r="G367" t="s">
        <v>4219</v>
      </c>
      <c r="H367" t="s">
        <v>4184</v>
      </c>
      <c r="I367" t="s">
        <v>402</v>
      </c>
      <c r="J367" t="s">
        <v>274</v>
      </c>
      <c r="K367" t="s">
        <v>4220</v>
      </c>
      <c r="L367" t="s">
        <v>960</v>
      </c>
      <c r="M367" t="s">
        <v>4221</v>
      </c>
      <c r="N367" t="s">
        <v>984</v>
      </c>
      <c r="O367" t="s">
        <v>873</v>
      </c>
      <c r="P367" t="s">
        <v>1046</v>
      </c>
      <c r="Q367" t="s">
        <v>290</v>
      </c>
      <c r="R367" t="s">
        <v>268</v>
      </c>
      <c r="S367" t="s">
        <v>268</v>
      </c>
      <c r="T367" t="s">
        <v>268</v>
      </c>
      <c r="U367" t="s">
        <v>268</v>
      </c>
      <c r="V367" t="s">
        <v>268</v>
      </c>
      <c r="W367" t="s">
        <v>4221</v>
      </c>
      <c r="X367" t="s">
        <v>1046</v>
      </c>
      <c r="Y367" t="s">
        <v>290</v>
      </c>
      <c r="Z367" t="s">
        <v>268</v>
      </c>
      <c r="AA367" t="s">
        <v>268</v>
      </c>
      <c r="AB367" t="s">
        <v>268</v>
      </c>
      <c r="AC367" t="s">
        <v>268</v>
      </c>
      <c r="AD367" t="s">
        <v>268</v>
      </c>
      <c r="AE367" t="s">
        <v>268</v>
      </c>
      <c r="AF367" t="s">
        <v>268</v>
      </c>
      <c r="AG367" t="s">
        <v>268</v>
      </c>
      <c r="AH367" t="s">
        <v>268</v>
      </c>
      <c r="AI367" t="s">
        <v>268</v>
      </c>
      <c r="AJ367" t="s">
        <v>268</v>
      </c>
      <c r="AK367" t="s">
        <v>268</v>
      </c>
      <c r="AL367" t="s">
        <v>268</v>
      </c>
      <c r="AM367" t="s">
        <v>268</v>
      </c>
      <c r="AN367" t="s">
        <v>268</v>
      </c>
      <c r="AO367" t="s">
        <v>268</v>
      </c>
      <c r="AP367" t="s">
        <v>268</v>
      </c>
      <c r="AQ367" t="s">
        <v>268</v>
      </c>
      <c r="AR367" t="s">
        <v>268</v>
      </c>
      <c r="AS367" t="s">
        <v>268</v>
      </c>
      <c r="AT367" t="s">
        <v>268</v>
      </c>
      <c r="AU367" t="s">
        <v>268</v>
      </c>
      <c r="AV367" t="s">
        <v>268</v>
      </c>
      <c r="AW367" t="s">
        <v>268</v>
      </c>
      <c r="AX367" t="s">
        <v>268</v>
      </c>
      <c r="AY367" t="s">
        <v>268</v>
      </c>
      <c r="AZ367" t="s">
        <v>268</v>
      </c>
      <c r="BA367" t="s">
        <v>268</v>
      </c>
      <c r="BB367" t="s">
        <v>268</v>
      </c>
      <c r="BC367" t="s">
        <v>268</v>
      </c>
      <c r="BD367" t="s">
        <v>268</v>
      </c>
      <c r="BE367" t="s">
        <v>268</v>
      </c>
      <c r="BF367" t="s">
        <v>268</v>
      </c>
      <c r="BG367" t="s">
        <v>268</v>
      </c>
      <c r="BH367" t="s">
        <v>268</v>
      </c>
      <c r="BI367" t="s">
        <v>268</v>
      </c>
      <c r="BJ367" t="s">
        <v>268</v>
      </c>
      <c r="BK367" t="s">
        <v>268</v>
      </c>
      <c r="BL367" t="s">
        <v>268</v>
      </c>
      <c r="BM367" t="s">
        <v>268</v>
      </c>
      <c r="BN367" t="s">
        <v>268</v>
      </c>
      <c r="BO367" t="s">
        <v>268</v>
      </c>
      <c r="BP367" t="s">
        <v>268</v>
      </c>
      <c r="BQ367" t="s">
        <v>268</v>
      </c>
      <c r="BR367" t="s">
        <v>268</v>
      </c>
      <c r="BS367" t="s">
        <v>268</v>
      </c>
      <c r="BT367" t="s">
        <v>268</v>
      </c>
      <c r="BU367" t="s">
        <v>268</v>
      </c>
      <c r="BV367" t="s">
        <v>268</v>
      </c>
      <c r="BW367" t="s">
        <v>268</v>
      </c>
      <c r="BX367" t="s">
        <v>268</v>
      </c>
      <c r="BY367">
        <v>42</v>
      </c>
      <c r="BZ367">
        <v>42</v>
      </c>
      <c r="CA367" t="s">
        <v>142</v>
      </c>
      <c r="CB367" s="356">
        <v>123</v>
      </c>
      <c r="CC367" t="s">
        <v>1817</v>
      </c>
      <c r="CD367" t="s">
        <v>268</v>
      </c>
      <c r="CE367" t="s">
        <v>268</v>
      </c>
      <c r="CF367" s="356">
        <v>3</v>
      </c>
      <c r="CG367" t="s">
        <v>268</v>
      </c>
      <c r="CH367" t="s">
        <v>268</v>
      </c>
      <c r="CI367" t="s">
        <v>268</v>
      </c>
      <c r="CJ367" t="s">
        <v>268</v>
      </c>
      <c r="CK367" t="s">
        <v>268</v>
      </c>
      <c r="CL367" t="s">
        <v>268</v>
      </c>
      <c r="CM367" t="s">
        <v>11224</v>
      </c>
      <c r="CN367">
        <v>26.62</v>
      </c>
      <c r="CO367" t="s">
        <v>268</v>
      </c>
      <c r="CP367">
        <v>26.62</v>
      </c>
      <c r="CQ367">
        <v>365</v>
      </c>
      <c r="CR367" t="s">
        <v>878</v>
      </c>
      <c r="CS367" t="s">
        <v>11225</v>
      </c>
      <c r="CT367" t="s">
        <v>11226</v>
      </c>
      <c r="CU367" t="s">
        <v>11227</v>
      </c>
      <c r="CV367" t="s">
        <v>268</v>
      </c>
      <c r="CW367" t="s">
        <v>268</v>
      </c>
      <c r="CX367" t="s">
        <v>268</v>
      </c>
      <c r="CY367" t="s">
        <v>268</v>
      </c>
      <c r="CZ367" t="s">
        <v>268</v>
      </c>
      <c r="DA367" t="s">
        <v>268</v>
      </c>
      <c r="DB367" s="429">
        <f t="shared" si="71"/>
        <v>0</v>
      </c>
      <c r="DC367" s="284">
        <f t="shared" si="72"/>
        <v>0</v>
      </c>
      <c r="DD367" s="284">
        <f t="shared" si="73"/>
        <v>0</v>
      </c>
      <c r="DE367" s="284">
        <f t="shared" si="74"/>
        <v>0</v>
      </c>
      <c r="DF367" s="295">
        <f t="shared" si="75"/>
        <v>42</v>
      </c>
      <c r="DG367" s="284">
        <f t="shared" si="76"/>
        <v>1</v>
      </c>
      <c r="DH367" s="284">
        <f t="shared" si="77"/>
        <v>0</v>
      </c>
      <c r="DI367" s="284">
        <f t="shared" si="78"/>
        <v>0</v>
      </c>
      <c r="DJ367" s="284">
        <f t="shared" si="79"/>
        <v>0</v>
      </c>
      <c r="DK367" s="295">
        <f t="shared" si="80"/>
        <v>0</v>
      </c>
      <c r="DL367" s="297">
        <f t="shared" si="81"/>
        <v>3</v>
      </c>
      <c r="DM367" s="430">
        <f>IFERROR(IF(CA367="D",IF(DL367="A dispo.",DF367*VLOOKUP('DATI INPUT'!$F$27,TARIFFE_UD,4,FALSE),DF367*VLOOKUP(DL367,TARIFFE_UD,4,FALSE)),DF367*VLOOKUP(CB367-100,TARIFFE_UND,4,FALSE)),0)</f>
        <v>26.623158464505956</v>
      </c>
      <c r="DN367" s="430">
        <f>IFERROR(IF(CA367="D",IF(DL367="A dispo.",DK367*VLOOKUP('DATI INPUT'!$F$27,TARIFFE_UD,5,FALSE),DK367*VLOOKUP(DL367,TARIFFE_UD,5,FALSE)),DK367*VLOOKUP(CB367-100,TARIFFE_UND,5,FALSE)),0)</f>
        <v>0</v>
      </c>
      <c r="DO367" s="431">
        <f t="shared" si="82"/>
        <v>3.1584645059545835E-3</v>
      </c>
      <c r="DP367" s="299">
        <f>IFERROR(IF(CA367="D",IF(DL367="A dispo.",DF367*VLOOKUP('DATI INPUT'!$F$27,TARIFFE_UD,2,FALSE),DF367*VLOOKUP(DL367,TARIFFE_UD,2,FALSE)),DF367*VLOOKUP(CB367-100,TARIFFE_UND,2,FALSE)),0)</f>
        <v>33.261916748880324</v>
      </c>
      <c r="DQ367" s="299">
        <f>IFERROR(IF(CA367="D",IF(DL367="A dispo.",DK367*VLOOKUP('DATI INPUT'!$F$27,TARIFFE_UD,3,FALSE),DK367*VLOOKUP(DL367,TARIFFE_UD,3,FALSE)),DK367*VLOOKUP(CB367-100,TARIFFE_UND,3,FALSE)),0)</f>
        <v>0</v>
      </c>
      <c r="DR367" s="299">
        <f t="shared" si="83"/>
        <v>33.261916748880324</v>
      </c>
    </row>
    <row r="368" spans="1:122" x14ac:dyDescent="0.25">
      <c r="A368" t="s">
        <v>4228</v>
      </c>
      <c r="B368" t="s">
        <v>4217</v>
      </c>
      <c r="C368" t="s">
        <v>4229</v>
      </c>
      <c r="D368" t="s">
        <v>4218</v>
      </c>
      <c r="E368" t="s">
        <v>268</v>
      </c>
      <c r="F368" t="s">
        <v>156</v>
      </c>
      <c r="G368" t="s">
        <v>4219</v>
      </c>
      <c r="H368" t="s">
        <v>4184</v>
      </c>
      <c r="I368" t="s">
        <v>402</v>
      </c>
      <c r="J368" t="s">
        <v>274</v>
      </c>
      <c r="K368" t="s">
        <v>4220</v>
      </c>
      <c r="L368" t="s">
        <v>960</v>
      </c>
      <c r="M368" t="s">
        <v>4221</v>
      </c>
      <c r="N368" t="s">
        <v>984</v>
      </c>
      <c r="O368" t="s">
        <v>873</v>
      </c>
      <c r="P368" t="s">
        <v>1046</v>
      </c>
      <c r="Q368" t="s">
        <v>290</v>
      </c>
      <c r="R368" t="s">
        <v>268</v>
      </c>
      <c r="S368" t="s">
        <v>268</v>
      </c>
      <c r="T368" t="s">
        <v>268</v>
      </c>
      <c r="U368" t="s">
        <v>268</v>
      </c>
      <c r="V368" t="s">
        <v>268</v>
      </c>
      <c r="W368" t="s">
        <v>1933</v>
      </c>
      <c r="X368" t="s">
        <v>1934</v>
      </c>
      <c r="Y368" t="s">
        <v>544</v>
      </c>
      <c r="Z368" t="s">
        <v>268</v>
      </c>
      <c r="AA368" t="s">
        <v>268</v>
      </c>
      <c r="AB368" t="s">
        <v>268</v>
      </c>
      <c r="AC368" t="s">
        <v>268</v>
      </c>
      <c r="AD368" t="s">
        <v>268</v>
      </c>
      <c r="AE368" t="s">
        <v>287</v>
      </c>
      <c r="AF368" t="s">
        <v>1811</v>
      </c>
      <c r="AG368" t="s">
        <v>875</v>
      </c>
      <c r="AH368" t="s">
        <v>1935</v>
      </c>
      <c r="AI368" t="s">
        <v>3337</v>
      </c>
      <c r="AJ368" t="s">
        <v>268</v>
      </c>
      <c r="AK368" t="s">
        <v>352</v>
      </c>
      <c r="AL368" t="s">
        <v>268</v>
      </c>
      <c r="AM368" t="s">
        <v>353</v>
      </c>
      <c r="AN368" t="s">
        <v>268</v>
      </c>
      <c r="AO368" t="s">
        <v>268</v>
      </c>
      <c r="AP368" t="s">
        <v>268</v>
      </c>
      <c r="AQ368" t="s">
        <v>268</v>
      </c>
      <c r="AR368" t="s">
        <v>268</v>
      </c>
      <c r="AS368" t="s">
        <v>268</v>
      </c>
      <c r="AT368" t="s">
        <v>268</v>
      </c>
      <c r="AU368" t="s">
        <v>268</v>
      </c>
      <c r="AV368" t="s">
        <v>268</v>
      </c>
      <c r="AW368" t="s">
        <v>268</v>
      </c>
      <c r="AX368" t="s">
        <v>268</v>
      </c>
      <c r="AY368" t="s">
        <v>268</v>
      </c>
      <c r="AZ368" t="s">
        <v>268</v>
      </c>
      <c r="BA368" t="s">
        <v>268</v>
      </c>
      <c r="BB368" t="s">
        <v>268</v>
      </c>
      <c r="BC368" t="s">
        <v>268</v>
      </c>
      <c r="BD368" t="s">
        <v>268</v>
      </c>
      <c r="BE368" t="s">
        <v>268</v>
      </c>
      <c r="BF368" t="s">
        <v>268</v>
      </c>
      <c r="BG368" t="s">
        <v>268</v>
      </c>
      <c r="BH368" t="s">
        <v>268</v>
      </c>
      <c r="BI368" t="s">
        <v>268</v>
      </c>
      <c r="BJ368" t="s">
        <v>268</v>
      </c>
      <c r="BK368" t="s">
        <v>268</v>
      </c>
      <c r="BL368" t="s">
        <v>268</v>
      </c>
      <c r="BM368" t="s">
        <v>268</v>
      </c>
      <c r="BN368" t="s">
        <v>268</v>
      </c>
      <c r="BO368" t="s">
        <v>268</v>
      </c>
      <c r="BP368" t="s">
        <v>268</v>
      </c>
      <c r="BQ368" t="s">
        <v>268</v>
      </c>
      <c r="BR368" t="s">
        <v>268</v>
      </c>
      <c r="BS368" t="s">
        <v>268</v>
      </c>
      <c r="BT368" t="s">
        <v>268</v>
      </c>
      <c r="BU368" t="s">
        <v>268</v>
      </c>
      <c r="BV368" t="s">
        <v>268</v>
      </c>
      <c r="BW368" t="s">
        <v>268</v>
      </c>
      <c r="BX368" t="s">
        <v>268</v>
      </c>
      <c r="BY368">
        <v>16</v>
      </c>
      <c r="BZ368">
        <v>16</v>
      </c>
      <c r="CA368" t="s">
        <v>142</v>
      </c>
      <c r="CB368" s="356">
        <v>123</v>
      </c>
      <c r="CC368" t="s">
        <v>1817</v>
      </c>
      <c r="CD368" t="s">
        <v>268</v>
      </c>
      <c r="CE368" t="s">
        <v>268</v>
      </c>
      <c r="CF368" s="356">
        <v>3</v>
      </c>
      <c r="CG368" t="s">
        <v>268</v>
      </c>
      <c r="CH368" t="s">
        <v>268</v>
      </c>
      <c r="CI368" t="s">
        <v>268</v>
      </c>
      <c r="CJ368" t="s">
        <v>268</v>
      </c>
      <c r="CK368" t="s">
        <v>268</v>
      </c>
      <c r="CL368" t="s">
        <v>3338</v>
      </c>
      <c r="CM368" t="s">
        <v>11224</v>
      </c>
      <c r="CN368">
        <v>10.14</v>
      </c>
      <c r="CO368" t="s">
        <v>268</v>
      </c>
      <c r="CP368">
        <v>10.14</v>
      </c>
      <c r="CQ368">
        <v>365</v>
      </c>
      <c r="CR368" t="s">
        <v>878</v>
      </c>
      <c r="CS368" t="s">
        <v>11225</v>
      </c>
      <c r="CT368" t="s">
        <v>11226</v>
      </c>
      <c r="CU368" t="s">
        <v>11227</v>
      </c>
      <c r="CV368" t="s">
        <v>268</v>
      </c>
      <c r="CW368" t="s">
        <v>268</v>
      </c>
      <c r="CX368" t="s">
        <v>268</v>
      </c>
      <c r="CY368" t="s">
        <v>268</v>
      </c>
      <c r="CZ368" t="s">
        <v>268</v>
      </c>
      <c r="DA368" t="s">
        <v>268</v>
      </c>
      <c r="DB368" s="429">
        <f t="shared" si="71"/>
        <v>0</v>
      </c>
      <c r="DC368" s="284">
        <f t="shared" si="72"/>
        <v>0</v>
      </c>
      <c r="DD368" s="284">
        <f t="shared" si="73"/>
        <v>0</v>
      </c>
      <c r="DE368" s="284">
        <f t="shared" si="74"/>
        <v>0</v>
      </c>
      <c r="DF368" s="295">
        <f t="shared" si="75"/>
        <v>16</v>
      </c>
      <c r="DG368" s="284">
        <f t="shared" si="76"/>
        <v>1</v>
      </c>
      <c r="DH368" s="284">
        <f t="shared" si="77"/>
        <v>0</v>
      </c>
      <c r="DI368" s="284">
        <f t="shared" si="78"/>
        <v>0</v>
      </c>
      <c r="DJ368" s="284">
        <f t="shared" si="79"/>
        <v>0</v>
      </c>
      <c r="DK368" s="295">
        <f t="shared" si="80"/>
        <v>0</v>
      </c>
      <c r="DL368" s="297">
        <f t="shared" si="81"/>
        <v>3</v>
      </c>
      <c r="DM368" s="430">
        <f>IFERROR(IF(CA368="D",IF(DL368="A dispo.",DF368*VLOOKUP('DATI INPUT'!$F$27,TARIFFE_UD,4,FALSE),DF368*VLOOKUP(DL368,TARIFFE_UD,4,FALSE)),DF368*VLOOKUP(CB368-100,TARIFFE_UND,4,FALSE)),0)</f>
        <v>10.142155605526078</v>
      </c>
      <c r="DN368" s="430">
        <f>IFERROR(IF(CA368="D",IF(DL368="A dispo.",DK368*VLOOKUP('DATI INPUT'!$F$27,TARIFFE_UD,5,FALSE),DK368*VLOOKUP(DL368,TARIFFE_UD,5,FALSE)),DK368*VLOOKUP(CB368-100,TARIFFE_UND,5,FALSE)),0)</f>
        <v>0</v>
      </c>
      <c r="DO368" s="431">
        <f t="shared" si="82"/>
        <v>2.1556055260774087E-3</v>
      </c>
      <c r="DP368" s="299">
        <f>IFERROR(IF(CA368="D",IF(DL368="A dispo.",DF368*VLOOKUP('DATI INPUT'!$F$27,TARIFFE_UD,2,FALSE),DF368*VLOOKUP(DL368,TARIFFE_UD,2,FALSE)),DF368*VLOOKUP(CB368-100,TARIFFE_UND,2,FALSE)),0)</f>
        <v>12.671206380525838</v>
      </c>
      <c r="DQ368" s="299">
        <f>IFERROR(IF(CA368="D",IF(DL368="A dispo.",DK368*VLOOKUP('DATI INPUT'!$F$27,TARIFFE_UD,3,FALSE),DK368*VLOOKUP(DL368,TARIFFE_UD,3,FALSE)),DK368*VLOOKUP(CB368-100,TARIFFE_UND,3,FALSE)),0)</f>
        <v>0</v>
      </c>
      <c r="DR368" s="299">
        <f t="shared" si="83"/>
        <v>12.671206380525838</v>
      </c>
    </row>
    <row r="369" spans="1:122" x14ac:dyDescent="0.25">
      <c r="A369" t="s">
        <v>4230</v>
      </c>
      <c r="B369" t="s">
        <v>4231</v>
      </c>
      <c r="C369" t="s">
        <v>4232</v>
      </c>
      <c r="D369" t="s">
        <v>4233</v>
      </c>
      <c r="E369" t="s">
        <v>268</v>
      </c>
      <c r="F369" t="s">
        <v>156</v>
      </c>
      <c r="G369" t="s">
        <v>4234</v>
      </c>
      <c r="H369" t="s">
        <v>1175</v>
      </c>
      <c r="I369" t="s">
        <v>4235</v>
      </c>
      <c r="J369" t="s">
        <v>156</v>
      </c>
      <c r="K369" t="s">
        <v>4236</v>
      </c>
      <c r="L369" t="s">
        <v>960</v>
      </c>
      <c r="M369" t="s">
        <v>4237</v>
      </c>
      <c r="N369" t="s">
        <v>871</v>
      </c>
      <c r="O369" t="s">
        <v>897</v>
      </c>
      <c r="P369" t="s">
        <v>4238</v>
      </c>
      <c r="Q369" t="s">
        <v>275</v>
      </c>
      <c r="R369" t="s">
        <v>268</v>
      </c>
      <c r="S369" t="s">
        <v>268</v>
      </c>
      <c r="T369" t="s">
        <v>268</v>
      </c>
      <c r="U369" t="s">
        <v>268</v>
      </c>
      <c r="V369" t="s">
        <v>271</v>
      </c>
      <c r="W369" t="s">
        <v>2044</v>
      </c>
      <c r="X369" t="s">
        <v>2045</v>
      </c>
      <c r="Y369" t="s">
        <v>333</v>
      </c>
      <c r="Z369" t="s">
        <v>268</v>
      </c>
      <c r="AA369" t="s">
        <v>268</v>
      </c>
      <c r="AB369" t="s">
        <v>268</v>
      </c>
      <c r="AC369" t="s">
        <v>268</v>
      </c>
      <c r="AD369" t="s">
        <v>268</v>
      </c>
      <c r="AE369" t="s">
        <v>287</v>
      </c>
      <c r="AF369" t="s">
        <v>1811</v>
      </c>
      <c r="AG369" t="s">
        <v>875</v>
      </c>
      <c r="AH369" t="s">
        <v>2047</v>
      </c>
      <c r="AI369" t="s">
        <v>784</v>
      </c>
      <c r="AJ369" t="s">
        <v>268</v>
      </c>
      <c r="AK369" t="s">
        <v>1021</v>
      </c>
      <c r="AL369" t="s">
        <v>268</v>
      </c>
      <c r="AM369" t="s">
        <v>355</v>
      </c>
      <c r="AN369" t="s">
        <v>268</v>
      </c>
      <c r="AO369" t="s">
        <v>268</v>
      </c>
      <c r="AP369" t="s">
        <v>268</v>
      </c>
      <c r="AQ369" t="s">
        <v>268</v>
      </c>
      <c r="AR369" t="s">
        <v>268</v>
      </c>
      <c r="AS369" t="s">
        <v>268</v>
      </c>
      <c r="AT369" t="s">
        <v>268</v>
      </c>
      <c r="AU369" t="s">
        <v>268</v>
      </c>
      <c r="AV369" t="s">
        <v>268</v>
      </c>
      <c r="AW369" t="s">
        <v>268</v>
      </c>
      <c r="AX369" t="s">
        <v>268</v>
      </c>
      <c r="AY369" t="s">
        <v>268</v>
      </c>
      <c r="AZ369" t="s">
        <v>268</v>
      </c>
      <c r="BA369" t="s">
        <v>268</v>
      </c>
      <c r="BB369" t="s">
        <v>268</v>
      </c>
      <c r="BC369" t="s">
        <v>268</v>
      </c>
      <c r="BD369" t="s">
        <v>268</v>
      </c>
      <c r="BE369" t="s">
        <v>268</v>
      </c>
      <c r="BF369" t="s">
        <v>268</v>
      </c>
      <c r="BG369" t="s">
        <v>268</v>
      </c>
      <c r="BH369" t="s">
        <v>268</v>
      </c>
      <c r="BI369" t="s">
        <v>268</v>
      </c>
      <c r="BJ369" t="s">
        <v>268</v>
      </c>
      <c r="BK369" t="s">
        <v>268</v>
      </c>
      <c r="BL369" t="s">
        <v>268</v>
      </c>
      <c r="BM369" t="s">
        <v>268</v>
      </c>
      <c r="BN369" t="s">
        <v>268</v>
      </c>
      <c r="BO369" t="s">
        <v>268</v>
      </c>
      <c r="BP369" t="s">
        <v>268</v>
      </c>
      <c r="BQ369" t="s">
        <v>268</v>
      </c>
      <c r="BR369" t="s">
        <v>268</v>
      </c>
      <c r="BS369" t="s">
        <v>268</v>
      </c>
      <c r="BT369" t="s">
        <v>268</v>
      </c>
      <c r="BU369" t="s">
        <v>268</v>
      </c>
      <c r="BV369" t="s">
        <v>268</v>
      </c>
      <c r="BW369" t="s">
        <v>268</v>
      </c>
      <c r="BX369" t="s">
        <v>268</v>
      </c>
      <c r="BY369">
        <v>84</v>
      </c>
      <c r="BZ369">
        <v>84</v>
      </c>
      <c r="CA369" t="s">
        <v>142</v>
      </c>
      <c r="CB369" s="356">
        <v>122</v>
      </c>
      <c r="CC369" t="s">
        <v>876</v>
      </c>
      <c r="CD369" t="s">
        <v>268</v>
      </c>
      <c r="CE369" t="s">
        <v>268</v>
      </c>
      <c r="CF369" t="s">
        <v>268</v>
      </c>
      <c r="CG369" t="s">
        <v>268</v>
      </c>
      <c r="CH369" t="s">
        <v>268</v>
      </c>
      <c r="CI369" t="s">
        <v>268</v>
      </c>
      <c r="CJ369" t="s">
        <v>268</v>
      </c>
      <c r="CK369" t="s">
        <v>268</v>
      </c>
      <c r="CL369" t="s">
        <v>268</v>
      </c>
      <c r="CM369" t="s">
        <v>11224</v>
      </c>
      <c r="CN369">
        <v>120.65</v>
      </c>
      <c r="CO369" t="s">
        <v>268</v>
      </c>
      <c r="CP369">
        <v>120.65</v>
      </c>
      <c r="CQ369">
        <v>365</v>
      </c>
      <c r="CR369" t="s">
        <v>878</v>
      </c>
      <c r="CS369" t="s">
        <v>11225</v>
      </c>
      <c r="CT369" t="s">
        <v>11226</v>
      </c>
      <c r="CU369" t="s">
        <v>11227</v>
      </c>
      <c r="CV369" t="s">
        <v>268</v>
      </c>
      <c r="CW369" t="s">
        <v>268</v>
      </c>
      <c r="CX369" t="s">
        <v>268</v>
      </c>
      <c r="CY369" t="s">
        <v>268</v>
      </c>
      <c r="CZ369" t="s">
        <v>268</v>
      </c>
      <c r="DA369" t="s">
        <v>268</v>
      </c>
      <c r="DB369" s="429">
        <f t="shared" si="71"/>
        <v>0</v>
      </c>
      <c r="DC369" s="284">
        <f t="shared" si="72"/>
        <v>0</v>
      </c>
      <c r="DD369" s="284">
        <f t="shared" si="73"/>
        <v>0</v>
      </c>
      <c r="DE369" s="284">
        <f t="shared" si="74"/>
        <v>0</v>
      </c>
      <c r="DF369" s="295">
        <f t="shared" si="75"/>
        <v>84</v>
      </c>
      <c r="DG369" s="284">
        <f t="shared" si="76"/>
        <v>0</v>
      </c>
      <c r="DH369" s="284">
        <f t="shared" si="77"/>
        <v>0</v>
      </c>
      <c r="DI369" s="284">
        <f t="shared" si="78"/>
        <v>0</v>
      </c>
      <c r="DJ369" s="284">
        <f t="shared" si="79"/>
        <v>0</v>
      </c>
      <c r="DK369" s="295">
        <f t="shared" si="80"/>
        <v>1</v>
      </c>
      <c r="DL369" s="297" t="str">
        <f t="shared" si="81"/>
        <v>A dispo.</v>
      </c>
      <c r="DM369" s="430">
        <f>IFERROR(IF(CA369="D",IF(DL369="A dispo.",DF369*VLOOKUP('DATI INPUT'!$F$27,TARIFFE_UD,4,FALSE),DF369*VLOOKUP(DL369,TARIFFE_UD,4,FALSE)),DF369*VLOOKUP(CB369-100,TARIFFE_UND,4,FALSE)),0)</f>
        <v>53.246316929011911</v>
      </c>
      <c r="DN369" s="430">
        <f>IFERROR(IF(CA369="D",IF(DL369="A dispo.",DK369*VLOOKUP('DATI INPUT'!$F$27,TARIFFE_UD,5,FALSE),DK369*VLOOKUP(DL369,TARIFFE_UD,5,FALSE)),DK369*VLOOKUP(CB369-100,TARIFFE_UND,5,FALSE)),0)</f>
        <v>67.397800635548478</v>
      </c>
      <c r="DO369" s="431">
        <f t="shared" si="82"/>
        <v>-5.882435439616529E-3</v>
      </c>
      <c r="DP369" s="299">
        <f>IFERROR(IF(CA369="D",IF(DL369="A dispo.",DF369*VLOOKUP('DATI INPUT'!$F$27,TARIFFE_UD,2,FALSE),DF369*VLOOKUP(DL369,TARIFFE_UD,2,FALSE)),DF369*VLOOKUP(CB369-100,TARIFFE_UND,2,FALSE)),0)</f>
        <v>66.523833497760648</v>
      </c>
      <c r="DQ369" s="299">
        <f>IFERROR(IF(CA369="D",IF(DL369="A dispo.",DK369*VLOOKUP('DATI INPUT'!$F$27,TARIFFE_UD,3,FALSE),DK369*VLOOKUP(DL369,TARIFFE_UD,3,FALSE)),DK369*VLOOKUP(CB369-100,TARIFFE_UND,3,FALSE)),0)</f>
        <v>60.367780403072892</v>
      </c>
      <c r="DR369" s="299">
        <f t="shared" si="83"/>
        <v>126.89161390083353</v>
      </c>
    </row>
    <row r="370" spans="1:122" x14ac:dyDescent="0.25">
      <c r="A370" t="s">
        <v>4239</v>
      </c>
      <c r="B370" t="s">
        <v>4231</v>
      </c>
      <c r="C370" t="s">
        <v>4240</v>
      </c>
      <c r="D370" t="s">
        <v>4233</v>
      </c>
      <c r="E370" t="s">
        <v>268</v>
      </c>
      <c r="F370" t="s">
        <v>156</v>
      </c>
      <c r="G370" t="s">
        <v>4234</v>
      </c>
      <c r="H370" t="s">
        <v>1175</v>
      </c>
      <c r="I370" t="s">
        <v>4235</v>
      </c>
      <c r="J370" t="s">
        <v>156</v>
      </c>
      <c r="K370" t="s">
        <v>4236</v>
      </c>
      <c r="L370" t="s">
        <v>960</v>
      </c>
      <c r="M370" t="s">
        <v>4237</v>
      </c>
      <c r="N370" t="s">
        <v>871</v>
      </c>
      <c r="O370" t="s">
        <v>897</v>
      </c>
      <c r="P370" t="s">
        <v>4238</v>
      </c>
      <c r="Q370" t="s">
        <v>275</v>
      </c>
      <c r="R370" t="s">
        <v>268</v>
      </c>
      <c r="S370" t="s">
        <v>268</v>
      </c>
      <c r="T370" t="s">
        <v>268</v>
      </c>
      <c r="U370" t="s">
        <v>268</v>
      </c>
      <c r="V370" t="s">
        <v>271</v>
      </c>
      <c r="W370" t="s">
        <v>2044</v>
      </c>
      <c r="X370" t="s">
        <v>2045</v>
      </c>
      <c r="Y370" t="s">
        <v>333</v>
      </c>
      <c r="Z370" t="s">
        <v>268</v>
      </c>
      <c r="AA370" t="s">
        <v>268</v>
      </c>
      <c r="AB370" t="s">
        <v>268</v>
      </c>
      <c r="AC370" t="s">
        <v>268</v>
      </c>
      <c r="AD370" t="s">
        <v>268</v>
      </c>
      <c r="AE370" t="s">
        <v>287</v>
      </c>
      <c r="AF370" t="s">
        <v>1811</v>
      </c>
      <c r="AG370" t="s">
        <v>875</v>
      </c>
      <c r="AH370" t="s">
        <v>2047</v>
      </c>
      <c r="AI370" t="s">
        <v>784</v>
      </c>
      <c r="AJ370" t="s">
        <v>268</v>
      </c>
      <c r="AK370" t="s">
        <v>2746</v>
      </c>
      <c r="AL370" t="s">
        <v>268</v>
      </c>
      <c r="AM370" t="s">
        <v>355</v>
      </c>
      <c r="AN370" t="s">
        <v>268</v>
      </c>
      <c r="AO370" t="s">
        <v>268</v>
      </c>
      <c r="AP370" t="s">
        <v>268</v>
      </c>
      <c r="AQ370" t="s">
        <v>268</v>
      </c>
      <c r="AR370" t="s">
        <v>268</v>
      </c>
      <c r="AS370" t="s">
        <v>268</v>
      </c>
      <c r="AT370" t="s">
        <v>268</v>
      </c>
      <c r="AU370" t="s">
        <v>268</v>
      </c>
      <c r="AV370" t="s">
        <v>268</v>
      </c>
      <c r="AW370" t="s">
        <v>268</v>
      </c>
      <c r="AX370" t="s">
        <v>268</v>
      </c>
      <c r="AY370" t="s">
        <v>268</v>
      </c>
      <c r="AZ370" t="s">
        <v>268</v>
      </c>
      <c r="BA370" t="s">
        <v>268</v>
      </c>
      <c r="BB370" t="s">
        <v>268</v>
      </c>
      <c r="BC370" t="s">
        <v>268</v>
      </c>
      <c r="BD370" t="s">
        <v>268</v>
      </c>
      <c r="BE370" t="s">
        <v>268</v>
      </c>
      <c r="BF370" t="s">
        <v>268</v>
      </c>
      <c r="BG370" t="s">
        <v>268</v>
      </c>
      <c r="BH370" t="s">
        <v>268</v>
      </c>
      <c r="BI370" t="s">
        <v>268</v>
      </c>
      <c r="BJ370" t="s">
        <v>268</v>
      </c>
      <c r="BK370" t="s">
        <v>268</v>
      </c>
      <c r="BL370" t="s">
        <v>268</v>
      </c>
      <c r="BM370" t="s">
        <v>268</v>
      </c>
      <c r="BN370" t="s">
        <v>268</v>
      </c>
      <c r="BO370" t="s">
        <v>268</v>
      </c>
      <c r="BP370" t="s">
        <v>268</v>
      </c>
      <c r="BQ370" t="s">
        <v>268</v>
      </c>
      <c r="BR370" t="s">
        <v>268</v>
      </c>
      <c r="BS370" t="s">
        <v>268</v>
      </c>
      <c r="BT370" t="s">
        <v>268</v>
      </c>
      <c r="BU370" t="s">
        <v>268</v>
      </c>
      <c r="BV370" t="s">
        <v>268</v>
      </c>
      <c r="BW370" t="s">
        <v>268</v>
      </c>
      <c r="BX370" t="s">
        <v>268</v>
      </c>
      <c r="BY370">
        <v>116</v>
      </c>
      <c r="BZ370">
        <v>116</v>
      </c>
      <c r="CA370" t="s">
        <v>142</v>
      </c>
      <c r="CB370" s="356">
        <v>122</v>
      </c>
      <c r="CC370" t="s">
        <v>876</v>
      </c>
      <c r="CD370" t="s">
        <v>268</v>
      </c>
      <c r="CE370" t="s">
        <v>268</v>
      </c>
      <c r="CF370" t="s">
        <v>268</v>
      </c>
      <c r="CG370" t="s">
        <v>268</v>
      </c>
      <c r="CH370" t="s">
        <v>268</v>
      </c>
      <c r="CI370" t="s">
        <v>268</v>
      </c>
      <c r="CJ370" t="s">
        <v>268</v>
      </c>
      <c r="CK370" t="s">
        <v>268</v>
      </c>
      <c r="CL370" t="s">
        <v>268</v>
      </c>
      <c r="CM370" t="s">
        <v>11224</v>
      </c>
      <c r="CN370">
        <v>140.93</v>
      </c>
      <c r="CO370" t="s">
        <v>268</v>
      </c>
      <c r="CP370">
        <v>140.93</v>
      </c>
      <c r="CQ370">
        <v>365</v>
      </c>
      <c r="CR370" t="s">
        <v>878</v>
      </c>
      <c r="CS370" t="s">
        <v>11225</v>
      </c>
      <c r="CT370" t="s">
        <v>11226</v>
      </c>
      <c r="CU370" t="s">
        <v>11227</v>
      </c>
      <c r="CV370" t="s">
        <v>268</v>
      </c>
      <c r="CW370" t="s">
        <v>268</v>
      </c>
      <c r="CX370" t="s">
        <v>268</v>
      </c>
      <c r="CY370" t="s">
        <v>268</v>
      </c>
      <c r="CZ370" t="s">
        <v>268</v>
      </c>
      <c r="DA370" t="s">
        <v>268</v>
      </c>
      <c r="DB370" s="429">
        <f t="shared" si="71"/>
        <v>0</v>
      </c>
      <c r="DC370" s="284">
        <f t="shared" si="72"/>
        <v>0</v>
      </c>
      <c r="DD370" s="284">
        <f t="shared" si="73"/>
        <v>0</v>
      </c>
      <c r="DE370" s="284">
        <f t="shared" si="74"/>
        <v>0</v>
      </c>
      <c r="DF370" s="295">
        <f t="shared" si="75"/>
        <v>116.00000000000001</v>
      </c>
      <c r="DG370" s="284">
        <f t="shared" si="76"/>
        <v>0</v>
      </c>
      <c r="DH370" s="284">
        <f t="shared" si="77"/>
        <v>0</v>
      </c>
      <c r="DI370" s="284">
        <f t="shared" si="78"/>
        <v>0</v>
      </c>
      <c r="DJ370" s="284">
        <f t="shared" si="79"/>
        <v>0</v>
      </c>
      <c r="DK370" s="295">
        <f t="shared" si="80"/>
        <v>1</v>
      </c>
      <c r="DL370" s="297" t="str">
        <f t="shared" si="81"/>
        <v>A dispo.</v>
      </c>
      <c r="DM370" s="430">
        <f>IFERROR(IF(CA370="D",IF(DL370="A dispo.",DF370*VLOOKUP('DATI INPUT'!$F$27,TARIFFE_UD,4,FALSE),DF370*VLOOKUP(DL370,TARIFFE_UD,4,FALSE)),DF370*VLOOKUP(CB370-100,TARIFFE_UND,4,FALSE)),0)</f>
        <v>73.530628140064081</v>
      </c>
      <c r="DN370" s="430">
        <f>IFERROR(IF(CA370="D",IF(DL370="A dispo.",DK370*VLOOKUP('DATI INPUT'!$F$27,TARIFFE_UD,5,FALSE),DK370*VLOOKUP(DL370,TARIFFE_UD,5,FALSE)),DK370*VLOOKUP(CB370-100,TARIFFE_UND,5,FALSE)),0)</f>
        <v>67.397800635548478</v>
      </c>
      <c r="DO370" s="431">
        <f t="shared" si="82"/>
        <v>-1.5712243874475007E-3</v>
      </c>
      <c r="DP370" s="299">
        <f>IFERROR(IF(CA370="D",IF(DL370="A dispo.",DF370*VLOOKUP('DATI INPUT'!$F$27,TARIFFE_UD,2,FALSE),DF370*VLOOKUP(DL370,TARIFFE_UD,2,FALSE)),DF370*VLOOKUP(CB370-100,TARIFFE_UND,2,FALSE)),0)</f>
        <v>91.866246258812339</v>
      </c>
      <c r="DQ370" s="299">
        <f>IFERROR(IF(CA370="D",IF(DL370="A dispo.",DK370*VLOOKUP('DATI INPUT'!$F$27,TARIFFE_UD,3,FALSE),DK370*VLOOKUP(DL370,TARIFFE_UD,3,FALSE)),DK370*VLOOKUP(CB370-100,TARIFFE_UND,3,FALSE)),0)</f>
        <v>60.367780403072892</v>
      </c>
      <c r="DR370" s="299">
        <f t="shared" si="83"/>
        <v>152.23402666188522</v>
      </c>
    </row>
    <row r="371" spans="1:122" x14ac:dyDescent="0.25">
      <c r="A371" t="s">
        <v>4241</v>
      </c>
      <c r="B371" t="s">
        <v>4231</v>
      </c>
      <c r="C371" t="s">
        <v>4242</v>
      </c>
      <c r="D371" t="s">
        <v>4233</v>
      </c>
      <c r="E371" t="s">
        <v>268</v>
      </c>
      <c r="F371" t="s">
        <v>156</v>
      </c>
      <c r="G371" t="s">
        <v>4234</v>
      </c>
      <c r="H371" t="s">
        <v>1175</v>
      </c>
      <c r="I371" t="s">
        <v>4235</v>
      </c>
      <c r="J371" t="s">
        <v>156</v>
      </c>
      <c r="K371" t="s">
        <v>4236</v>
      </c>
      <c r="L371" t="s">
        <v>960</v>
      </c>
      <c r="M371" t="s">
        <v>4237</v>
      </c>
      <c r="N371" t="s">
        <v>871</v>
      </c>
      <c r="O371" t="s">
        <v>897</v>
      </c>
      <c r="P371" t="s">
        <v>4238</v>
      </c>
      <c r="Q371" t="s">
        <v>275</v>
      </c>
      <c r="R371" t="s">
        <v>268</v>
      </c>
      <c r="S371" t="s">
        <v>268</v>
      </c>
      <c r="T371" t="s">
        <v>268</v>
      </c>
      <c r="U371" t="s">
        <v>268</v>
      </c>
      <c r="V371" t="s">
        <v>271</v>
      </c>
      <c r="W371" t="s">
        <v>2044</v>
      </c>
      <c r="X371" t="s">
        <v>2045</v>
      </c>
      <c r="Y371" t="s">
        <v>333</v>
      </c>
      <c r="Z371" t="s">
        <v>268</v>
      </c>
      <c r="AA371" t="s">
        <v>268</v>
      </c>
      <c r="AB371" t="s">
        <v>268</v>
      </c>
      <c r="AC371" t="s">
        <v>268</v>
      </c>
      <c r="AD371" t="s">
        <v>268</v>
      </c>
      <c r="AE371" t="s">
        <v>287</v>
      </c>
      <c r="AF371" t="s">
        <v>1811</v>
      </c>
      <c r="AG371" t="s">
        <v>875</v>
      </c>
      <c r="AH371" t="s">
        <v>2047</v>
      </c>
      <c r="AI371" t="s">
        <v>784</v>
      </c>
      <c r="AJ371" t="s">
        <v>268</v>
      </c>
      <c r="AK371" t="s">
        <v>3866</v>
      </c>
      <c r="AL371" t="s">
        <v>268</v>
      </c>
      <c r="AM371" t="s">
        <v>353</v>
      </c>
      <c r="AN371" t="s">
        <v>287</v>
      </c>
      <c r="AO371" t="s">
        <v>1811</v>
      </c>
      <c r="AP371" t="s">
        <v>875</v>
      </c>
      <c r="AQ371" t="s">
        <v>2047</v>
      </c>
      <c r="AR371" t="s">
        <v>784</v>
      </c>
      <c r="AS371" t="s">
        <v>268</v>
      </c>
      <c r="AT371" t="s">
        <v>2446</v>
      </c>
      <c r="AU371" t="s">
        <v>268</v>
      </c>
      <c r="AV371" t="s">
        <v>353</v>
      </c>
      <c r="AW371" t="s">
        <v>268</v>
      </c>
      <c r="AX371" t="s">
        <v>268</v>
      </c>
      <c r="AY371" t="s">
        <v>268</v>
      </c>
      <c r="AZ371" t="s">
        <v>268</v>
      </c>
      <c r="BA371" t="s">
        <v>268</v>
      </c>
      <c r="BB371" t="s">
        <v>268</v>
      </c>
      <c r="BC371" t="s">
        <v>268</v>
      </c>
      <c r="BD371" t="s">
        <v>268</v>
      </c>
      <c r="BE371" t="s">
        <v>268</v>
      </c>
      <c r="BF371" t="s">
        <v>268</v>
      </c>
      <c r="BG371" t="s">
        <v>268</v>
      </c>
      <c r="BH371" t="s">
        <v>268</v>
      </c>
      <c r="BI371" t="s">
        <v>268</v>
      </c>
      <c r="BJ371" t="s">
        <v>268</v>
      </c>
      <c r="BK371" t="s">
        <v>268</v>
      </c>
      <c r="BL371" t="s">
        <v>268</v>
      </c>
      <c r="BM371" t="s">
        <v>268</v>
      </c>
      <c r="BN371" t="s">
        <v>268</v>
      </c>
      <c r="BO371" t="s">
        <v>268</v>
      </c>
      <c r="BP371" t="s">
        <v>268</v>
      </c>
      <c r="BQ371" t="s">
        <v>268</v>
      </c>
      <c r="BR371" t="s">
        <v>268</v>
      </c>
      <c r="BS371" t="s">
        <v>268</v>
      </c>
      <c r="BT371" t="s">
        <v>268</v>
      </c>
      <c r="BU371" t="s">
        <v>268</v>
      </c>
      <c r="BV371" t="s">
        <v>268</v>
      </c>
      <c r="BW371" t="s">
        <v>268</v>
      </c>
      <c r="BX371" t="s">
        <v>268</v>
      </c>
      <c r="BY371">
        <v>29</v>
      </c>
      <c r="BZ371">
        <v>29</v>
      </c>
      <c r="CA371" t="s">
        <v>142</v>
      </c>
      <c r="CB371" s="356">
        <v>123</v>
      </c>
      <c r="CC371" t="s">
        <v>1817</v>
      </c>
      <c r="CD371" t="s">
        <v>268</v>
      </c>
      <c r="CE371" t="s">
        <v>268</v>
      </c>
      <c r="CF371" t="s">
        <v>268</v>
      </c>
      <c r="CG371" t="s">
        <v>268</v>
      </c>
      <c r="CH371" t="s">
        <v>268</v>
      </c>
      <c r="CI371" t="s">
        <v>268</v>
      </c>
      <c r="CJ371" t="s">
        <v>268</v>
      </c>
      <c r="CK371" t="s">
        <v>268</v>
      </c>
      <c r="CL371" t="s">
        <v>268</v>
      </c>
      <c r="CM371" t="s">
        <v>11224</v>
      </c>
      <c r="CN371">
        <v>18.38</v>
      </c>
      <c r="CO371" t="s">
        <v>268</v>
      </c>
      <c r="CP371">
        <v>18.38</v>
      </c>
      <c r="CQ371">
        <v>365</v>
      </c>
      <c r="CR371" t="s">
        <v>878</v>
      </c>
      <c r="CS371" t="s">
        <v>11225</v>
      </c>
      <c r="CT371" t="s">
        <v>11226</v>
      </c>
      <c r="CU371" t="s">
        <v>11227</v>
      </c>
      <c r="CV371" t="s">
        <v>268</v>
      </c>
      <c r="CW371" t="s">
        <v>268</v>
      </c>
      <c r="CX371" t="s">
        <v>268</v>
      </c>
      <c r="CY371" t="s">
        <v>268</v>
      </c>
      <c r="CZ371" t="s">
        <v>268</v>
      </c>
      <c r="DA371" t="s">
        <v>268</v>
      </c>
      <c r="DB371" s="429">
        <f t="shared" si="71"/>
        <v>0</v>
      </c>
      <c r="DC371" s="284">
        <f t="shared" si="72"/>
        <v>0</v>
      </c>
      <c r="DD371" s="284">
        <f t="shared" si="73"/>
        <v>0</v>
      </c>
      <c r="DE371" s="284">
        <f t="shared" si="74"/>
        <v>0</v>
      </c>
      <c r="DF371" s="295">
        <f t="shared" si="75"/>
        <v>29.000000000000004</v>
      </c>
      <c r="DG371" s="284">
        <f t="shared" si="76"/>
        <v>1</v>
      </c>
      <c r="DH371" s="284">
        <f t="shared" si="77"/>
        <v>0</v>
      </c>
      <c r="DI371" s="284">
        <f t="shared" si="78"/>
        <v>0</v>
      </c>
      <c r="DJ371" s="284">
        <f t="shared" si="79"/>
        <v>0</v>
      </c>
      <c r="DK371" s="295">
        <f t="shared" si="80"/>
        <v>0</v>
      </c>
      <c r="DL371" s="297" t="str">
        <f t="shared" si="81"/>
        <v>A dispo.</v>
      </c>
      <c r="DM371" s="430">
        <f>IFERROR(IF(CA371="D",IF(DL371="A dispo.",DF371*VLOOKUP('DATI INPUT'!$F$27,TARIFFE_UD,4,FALSE),DF371*VLOOKUP(DL371,TARIFFE_UD,4,FALSE)),DF371*VLOOKUP(CB371-100,TARIFFE_UND,4,FALSE)),0)</f>
        <v>18.38265703501602</v>
      </c>
      <c r="DN371" s="430">
        <f>IFERROR(IF(CA371="D",IF(DL371="A dispo.",DK371*VLOOKUP('DATI INPUT'!$F$27,TARIFFE_UD,5,FALSE),DK371*VLOOKUP(DL371,TARIFFE_UD,5,FALSE)),DK371*VLOOKUP(CB371-100,TARIFFE_UND,5,FALSE)),0)</f>
        <v>0</v>
      </c>
      <c r="DO371" s="431">
        <f t="shared" si="82"/>
        <v>2.6570350160213252E-3</v>
      </c>
      <c r="DP371" s="299">
        <f>IFERROR(IF(CA371="D",IF(DL371="A dispo.",DF371*VLOOKUP('DATI INPUT'!$F$27,TARIFFE_UD,2,FALSE),DF371*VLOOKUP(DL371,TARIFFE_UD,2,FALSE)),DF371*VLOOKUP(CB371-100,TARIFFE_UND,2,FALSE)),0)</f>
        <v>22.966561564703085</v>
      </c>
      <c r="DQ371" s="299">
        <f>IFERROR(IF(CA371="D",IF(DL371="A dispo.",DK371*VLOOKUP('DATI INPUT'!$F$27,TARIFFE_UD,3,FALSE),DK371*VLOOKUP(DL371,TARIFFE_UD,3,FALSE)),DK371*VLOOKUP(CB371-100,TARIFFE_UND,3,FALSE)),0)</f>
        <v>0</v>
      </c>
      <c r="DR371" s="299">
        <f t="shared" si="83"/>
        <v>22.966561564703085</v>
      </c>
    </row>
    <row r="372" spans="1:122" x14ac:dyDescent="0.25">
      <c r="A372" t="s">
        <v>4243</v>
      </c>
      <c r="B372" t="s">
        <v>4244</v>
      </c>
      <c r="C372" t="s">
        <v>4245</v>
      </c>
      <c r="D372" t="s">
        <v>4246</v>
      </c>
      <c r="E372" t="s">
        <v>268</v>
      </c>
      <c r="F372" t="s">
        <v>156</v>
      </c>
      <c r="G372" t="s">
        <v>4247</v>
      </c>
      <c r="H372" t="s">
        <v>4184</v>
      </c>
      <c r="I372" t="s">
        <v>4248</v>
      </c>
      <c r="J372" t="s">
        <v>156</v>
      </c>
      <c r="K372" t="s">
        <v>4249</v>
      </c>
      <c r="L372" t="s">
        <v>960</v>
      </c>
      <c r="M372" t="s">
        <v>4250</v>
      </c>
      <c r="N372" t="s">
        <v>984</v>
      </c>
      <c r="O372" t="s">
        <v>873</v>
      </c>
      <c r="P372" t="s">
        <v>1046</v>
      </c>
      <c r="Q372" t="s">
        <v>386</v>
      </c>
      <c r="R372" t="s">
        <v>268</v>
      </c>
      <c r="S372" t="s">
        <v>268</v>
      </c>
      <c r="T372" t="s">
        <v>268</v>
      </c>
      <c r="U372" t="s">
        <v>268</v>
      </c>
      <c r="V372" t="s">
        <v>268</v>
      </c>
      <c r="W372" t="s">
        <v>4250</v>
      </c>
      <c r="X372" t="s">
        <v>1046</v>
      </c>
      <c r="Y372" t="s">
        <v>386</v>
      </c>
      <c r="Z372" t="s">
        <v>268</v>
      </c>
      <c r="AA372" t="s">
        <v>268</v>
      </c>
      <c r="AB372" t="s">
        <v>268</v>
      </c>
      <c r="AC372" t="s">
        <v>268</v>
      </c>
      <c r="AD372" t="s">
        <v>268</v>
      </c>
      <c r="AE372" t="s">
        <v>287</v>
      </c>
      <c r="AF372" t="s">
        <v>1811</v>
      </c>
      <c r="AG372" t="s">
        <v>875</v>
      </c>
      <c r="AH372" t="s">
        <v>1812</v>
      </c>
      <c r="AI372" t="s">
        <v>818</v>
      </c>
      <c r="AJ372" t="s">
        <v>268</v>
      </c>
      <c r="AK372" t="s">
        <v>366</v>
      </c>
      <c r="AL372" t="s">
        <v>268</v>
      </c>
      <c r="AM372" t="s">
        <v>268</v>
      </c>
      <c r="AN372" t="s">
        <v>268</v>
      </c>
      <c r="AO372" t="s">
        <v>268</v>
      </c>
      <c r="AP372" t="s">
        <v>268</v>
      </c>
      <c r="AQ372" t="s">
        <v>268</v>
      </c>
      <c r="AR372" t="s">
        <v>268</v>
      </c>
      <c r="AS372" t="s">
        <v>268</v>
      </c>
      <c r="AT372" t="s">
        <v>268</v>
      </c>
      <c r="AU372" t="s">
        <v>268</v>
      </c>
      <c r="AV372" t="s">
        <v>268</v>
      </c>
      <c r="AW372" t="s">
        <v>268</v>
      </c>
      <c r="AX372" t="s">
        <v>268</v>
      </c>
      <c r="AY372" t="s">
        <v>268</v>
      </c>
      <c r="AZ372" t="s">
        <v>268</v>
      </c>
      <c r="BA372" t="s">
        <v>268</v>
      </c>
      <c r="BB372" t="s">
        <v>268</v>
      </c>
      <c r="BC372" t="s">
        <v>268</v>
      </c>
      <c r="BD372" t="s">
        <v>268</v>
      </c>
      <c r="BE372" t="s">
        <v>268</v>
      </c>
      <c r="BF372" t="s">
        <v>268</v>
      </c>
      <c r="BG372" t="s">
        <v>268</v>
      </c>
      <c r="BH372" t="s">
        <v>268</v>
      </c>
      <c r="BI372" t="s">
        <v>268</v>
      </c>
      <c r="BJ372" t="s">
        <v>268</v>
      </c>
      <c r="BK372" t="s">
        <v>268</v>
      </c>
      <c r="BL372" t="s">
        <v>268</v>
      </c>
      <c r="BM372" t="s">
        <v>268</v>
      </c>
      <c r="BN372" t="s">
        <v>268</v>
      </c>
      <c r="BO372" t="s">
        <v>268</v>
      </c>
      <c r="BP372" t="s">
        <v>268</v>
      </c>
      <c r="BQ372" t="s">
        <v>268</v>
      </c>
      <c r="BR372" t="s">
        <v>268</v>
      </c>
      <c r="BS372" t="s">
        <v>268</v>
      </c>
      <c r="BT372" t="s">
        <v>268</v>
      </c>
      <c r="BU372" t="s">
        <v>268</v>
      </c>
      <c r="BV372" t="s">
        <v>268</v>
      </c>
      <c r="BW372" t="s">
        <v>268</v>
      </c>
      <c r="BX372" t="s">
        <v>268</v>
      </c>
      <c r="BY372">
        <v>28</v>
      </c>
      <c r="BZ372">
        <v>28</v>
      </c>
      <c r="CA372" t="s">
        <v>142</v>
      </c>
      <c r="CB372" s="356">
        <v>122</v>
      </c>
      <c r="CC372" t="s">
        <v>876</v>
      </c>
      <c r="CD372" t="s">
        <v>268</v>
      </c>
      <c r="CE372" t="s">
        <v>268</v>
      </c>
      <c r="CF372" t="s">
        <v>268</v>
      </c>
      <c r="CG372" t="s">
        <v>268</v>
      </c>
      <c r="CH372" t="s">
        <v>268</v>
      </c>
      <c r="CI372" t="s">
        <v>268</v>
      </c>
      <c r="CJ372" t="s">
        <v>268</v>
      </c>
      <c r="CK372" t="s">
        <v>268</v>
      </c>
      <c r="CL372" t="s">
        <v>4251</v>
      </c>
      <c r="CM372" t="s">
        <v>11224</v>
      </c>
      <c r="CN372">
        <v>85.15</v>
      </c>
      <c r="CO372" t="s">
        <v>268</v>
      </c>
      <c r="CP372">
        <v>85.15</v>
      </c>
      <c r="CQ372">
        <v>365</v>
      </c>
      <c r="CR372" t="s">
        <v>878</v>
      </c>
      <c r="CS372" t="s">
        <v>11225</v>
      </c>
      <c r="CT372" t="s">
        <v>11226</v>
      </c>
      <c r="CU372" t="s">
        <v>11227</v>
      </c>
      <c r="CV372" t="s">
        <v>268</v>
      </c>
      <c r="CW372" t="s">
        <v>268</v>
      </c>
      <c r="CX372" t="s">
        <v>268</v>
      </c>
      <c r="CY372" t="s">
        <v>268</v>
      </c>
      <c r="CZ372" t="s">
        <v>268</v>
      </c>
      <c r="DA372" t="s">
        <v>268</v>
      </c>
      <c r="DB372" s="429">
        <f t="shared" si="71"/>
        <v>0</v>
      </c>
      <c r="DC372" s="284">
        <f t="shared" si="72"/>
        <v>0</v>
      </c>
      <c r="DD372" s="284">
        <f t="shared" si="73"/>
        <v>0</v>
      </c>
      <c r="DE372" s="284">
        <f t="shared" si="74"/>
        <v>0</v>
      </c>
      <c r="DF372" s="295">
        <f t="shared" si="75"/>
        <v>28</v>
      </c>
      <c r="DG372" s="284">
        <f t="shared" si="76"/>
        <v>0</v>
      </c>
      <c r="DH372" s="284">
        <f t="shared" si="77"/>
        <v>0</v>
      </c>
      <c r="DI372" s="284">
        <f t="shared" si="78"/>
        <v>0</v>
      </c>
      <c r="DJ372" s="284">
        <f t="shared" si="79"/>
        <v>0</v>
      </c>
      <c r="DK372" s="295">
        <f t="shared" si="80"/>
        <v>1</v>
      </c>
      <c r="DL372" s="297" t="str">
        <f t="shared" si="81"/>
        <v>A dispo.</v>
      </c>
      <c r="DM372" s="430">
        <f>IFERROR(IF(CA372="D",IF(DL372="A dispo.",DF372*VLOOKUP('DATI INPUT'!$F$27,TARIFFE_UD,4,FALSE),DF372*VLOOKUP(DL372,TARIFFE_UD,4,FALSE)),DF372*VLOOKUP(CB372-100,TARIFFE_UND,4,FALSE)),0)</f>
        <v>17.748772309670635</v>
      </c>
      <c r="DN372" s="430">
        <f>IFERROR(IF(CA372="D",IF(DL372="A dispo.",DK372*VLOOKUP('DATI INPUT'!$F$27,TARIFFE_UD,5,FALSE),DK372*VLOOKUP(DL372,TARIFFE_UD,5,FALSE)),DK372*VLOOKUP(CB372-100,TARIFFE_UND,5,FALSE)),0)</f>
        <v>67.397800635548478</v>
      </c>
      <c r="DO372" s="431">
        <f t="shared" si="82"/>
        <v>-3.4270547809001073E-3</v>
      </c>
      <c r="DP372" s="299">
        <f>IFERROR(IF(CA372="D",IF(DL372="A dispo.",DF372*VLOOKUP('DATI INPUT'!$F$27,TARIFFE_UD,2,FALSE),DF372*VLOOKUP(DL372,TARIFFE_UD,2,FALSE)),DF372*VLOOKUP(CB372-100,TARIFFE_UND,2,FALSE)),0)</f>
        <v>22.174611165920219</v>
      </c>
      <c r="DQ372" s="299">
        <f>IFERROR(IF(CA372="D",IF(DL372="A dispo.",DK372*VLOOKUP('DATI INPUT'!$F$27,TARIFFE_UD,3,FALSE),DK372*VLOOKUP(DL372,TARIFFE_UD,3,FALSE)),DK372*VLOOKUP(CB372-100,TARIFFE_UND,3,FALSE)),0)</f>
        <v>60.367780403072892</v>
      </c>
      <c r="DR372" s="299">
        <f t="shared" si="83"/>
        <v>82.542391568993111</v>
      </c>
    </row>
    <row r="373" spans="1:122" x14ac:dyDescent="0.25">
      <c r="A373" t="s">
        <v>4252</v>
      </c>
      <c r="B373" t="s">
        <v>4253</v>
      </c>
      <c r="C373" t="s">
        <v>1406</v>
      </c>
      <c r="D373" t="s">
        <v>4254</v>
      </c>
      <c r="E373" t="s">
        <v>268</v>
      </c>
      <c r="F373" t="s">
        <v>156</v>
      </c>
      <c r="G373" t="s">
        <v>4255</v>
      </c>
      <c r="H373" t="s">
        <v>4256</v>
      </c>
      <c r="I373" t="s">
        <v>4257</v>
      </c>
      <c r="J373" t="s">
        <v>156</v>
      </c>
      <c r="K373" t="s">
        <v>4258</v>
      </c>
      <c r="L373" t="s">
        <v>984</v>
      </c>
      <c r="M373" t="s">
        <v>1330</v>
      </c>
      <c r="N373" t="s">
        <v>984</v>
      </c>
      <c r="O373" t="s">
        <v>873</v>
      </c>
      <c r="P373" t="s">
        <v>1310</v>
      </c>
      <c r="Q373" t="s">
        <v>309</v>
      </c>
      <c r="R373" t="s">
        <v>268</v>
      </c>
      <c r="S373" t="s">
        <v>268</v>
      </c>
      <c r="T373" t="s">
        <v>268</v>
      </c>
      <c r="U373" t="s">
        <v>268</v>
      </c>
      <c r="V373" t="s">
        <v>268</v>
      </c>
      <c r="W373" t="s">
        <v>1330</v>
      </c>
      <c r="X373" t="s">
        <v>1310</v>
      </c>
      <c r="Y373" t="s">
        <v>309</v>
      </c>
      <c r="Z373" t="s">
        <v>268</v>
      </c>
      <c r="AA373" t="s">
        <v>268</v>
      </c>
      <c r="AB373" t="s">
        <v>268</v>
      </c>
      <c r="AC373" t="s">
        <v>268</v>
      </c>
      <c r="AD373" t="s">
        <v>268</v>
      </c>
      <c r="AE373" t="s">
        <v>287</v>
      </c>
      <c r="AF373" t="s">
        <v>1811</v>
      </c>
      <c r="AG373" t="s">
        <v>875</v>
      </c>
      <c r="AH373" t="s">
        <v>1812</v>
      </c>
      <c r="AI373" t="s">
        <v>891</v>
      </c>
      <c r="AJ373" t="s">
        <v>268</v>
      </c>
      <c r="AK373" t="s">
        <v>377</v>
      </c>
      <c r="AL373" t="s">
        <v>268</v>
      </c>
      <c r="AM373" t="s">
        <v>405</v>
      </c>
      <c r="AN373" t="s">
        <v>268</v>
      </c>
      <c r="AO373" t="s">
        <v>268</v>
      </c>
      <c r="AP373" t="s">
        <v>268</v>
      </c>
      <c r="AQ373" t="s">
        <v>268</v>
      </c>
      <c r="AR373" t="s">
        <v>268</v>
      </c>
      <c r="AS373" t="s">
        <v>268</v>
      </c>
      <c r="AT373" t="s">
        <v>268</v>
      </c>
      <c r="AU373" t="s">
        <v>268</v>
      </c>
      <c r="AV373" t="s">
        <v>268</v>
      </c>
      <c r="AW373" t="s">
        <v>268</v>
      </c>
      <c r="AX373" t="s">
        <v>268</v>
      </c>
      <c r="AY373" t="s">
        <v>268</v>
      </c>
      <c r="AZ373" t="s">
        <v>268</v>
      </c>
      <c r="BA373" t="s">
        <v>268</v>
      </c>
      <c r="BB373" t="s">
        <v>268</v>
      </c>
      <c r="BC373" t="s">
        <v>268</v>
      </c>
      <c r="BD373" t="s">
        <v>268</v>
      </c>
      <c r="BE373" t="s">
        <v>268</v>
      </c>
      <c r="BF373" t="s">
        <v>268</v>
      </c>
      <c r="BG373" t="s">
        <v>268</v>
      </c>
      <c r="BH373" t="s">
        <v>268</v>
      </c>
      <c r="BI373" t="s">
        <v>268</v>
      </c>
      <c r="BJ373" t="s">
        <v>268</v>
      </c>
      <c r="BK373" t="s">
        <v>268</v>
      </c>
      <c r="BL373" t="s">
        <v>268</v>
      </c>
      <c r="BM373" t="s">
        <v>268</v>
      </c>
      <c r="BN373" t="s">
        <v>268</v>
      </c>
      <c r="BO373" t="s">
        <v>268</v>
      </c>
      <c r="BP373" t="s">
        <v>268</v>
      </c>
      <c r="BQ373" t="s">
        <v>268</v>
      </c>
      <c r="BR373" t="s">
        <v>268</v>
      </c>
      <c r="BS373" t="s">
        <v>268</v>
      </c>
      <c r="BT373" t="s">
        <v>268</v>
      </c>
      <c r="BU373" t="s">
        <v>268</v>
      </c>
      <c r="BV373" t="s">
        <v>268</v>
      </c>
      <c r="BW373" t="s">
        <v>268</v>
      </c>
      <c r="BX373" t="s">
        <v>268</v>
      </c>
      <c r="BY373">
        <v>93</v>
      </c>
      <c r="BZ373">
        <v>93</v>
      </c>
      <c r="CA373" t="s">
        <v>142</v>
      </c>
      <c r="CB373" s="356">
        <v>122</v>
      </c>
      <c r="CC373" t="s">
        <v>876</v>
      </c>
      <c r="CD373" t="s">
        <v>268</v>
      </c>
      <c r="CE373" t="s">
        <v>268</v>
      </c>
      <c r="CF373" s="356">
        <v>2</v>
      </c>
      <c r="CG373" t="s">
        <v>268</v>
      </c>
      <c r="CH373" t="s">
        <v>268</v>
      </c>
      <c r="CI373" t="s">
        <v>268</v>
      </c>
      <c r="CJ373" t="s">
        <v>268</v>
      </c>
      <c r="CK373" t="s">
        <v>268</v>
      </c>
      <c r="CL373" t="s">
        <v>268</v>
      </c>
      <c r="CM373" t="s">
        <v>11224</v>
      </c>
      <c r="CN373">
        <v>104.93</v>
      </c>
      <c r="CO373" t="s">
        <v>268</v>
      </c>
      <c r="CP373">
        <v>104.93</v>
      </c>
      <c r="CQ373">
        <v>365</v>
      </c>
      <c r="CR373" t="s">
        <v>878</v>
      </c>
      <c r="CS373" t="s">
        <v>11225</v>
      </c>
      <c r="CT373" t="s">
        <v>11226</v>
      </c>
      <c r="CU373" t="s">
        <v>11227</v>
      </c>
      <c r="CV373" t="s">
        <v>268</v>
      </c>
      <c r="CW373" t="s">
        <v>268</v>
      </c>
      <c r="CX373" t="s">
        <v>268</v>
      </c>
      <c r="CY373" t="s">
        <v>268</v>
      </c>
      <c r="CZ373" t="s">
        <v>268</v>
      </c>
      <c r="DA373" t="s">
        <v>268</v>
      </c>
      <c r="DB373" s="429">
        <f t="shared" si="71"/>
        <v>0</v>
      </c>
      <c r="DC373" s="284">
        <f t="shared" si="72"/>
        <v>0</v>
      </c>
      <c r="DD373" s="284">
        <f t="shared" si="73"/>
        <v>0</v>
      </c>
      <c r="DE373" s="284">
        <f t="shared" si="74"/>
        <v>0</v>
      </c>
      <c r="DF373" s="295">
        <f t="shared" si="75"/>
        <v>93</v>
      </c>
      <c r="DG373" s="284">
        <f t="shared" si="76"/>
        <v>0</v>
      </c>
      <c r="DH373" s="284">
        <f t="shared" si="77"/>
        <v>0</v>
      </c>
      <c r="DI373" s="284">
        <f t="shared" si="78"/>
        <v>0</v>
      </c>
      <c r="DJ373" s="284">
        <f t="shared" si="79"/>
        <v>0</v>
      </c>
      <c r="DK373" s="295">
        <f t="shared" si="80"/>
        <v>1</v>
      </c>
      <c r="DL373" s="297">
        <f t="shared" si="81"/>
        <v>2</v>
      </c>
      <c r="DM373" s="430">
        <f>IFERROR(IF(CA373="D",IF(DL373="A dispo.",DF373*VLOOKUP('DATI INPUT'!$F$27,TARIFFE_UD,4,FALSE),DF373*VLOOKUP(DL373,TARIFFE_UD,4,FALSE)),DF373*VLOOKUP(CB373-100,TARIFFE_UND,4,FALSE)),0)</f>
        <v>53.492827655535116</v>
      </c>
      <c r="DN373" s="430">
        <f>IFERROR(IF(CA373="D",IF(DL373="A dispo.",DK373*VLOOKUP('DATI INPUT'!$F$27,TARIFFE_UD,5,FALSE),DK373*VLOOKUP(DL373,TARIFFE_UD,5,FALSE)),DK373*VLOOKUP(CB373-100,TARIFFE_UND,5,FALSE)),0)</f>
        <v>51.443731886070836</v>
      </c>
      <c r="DO373" s="431">
        <f t="shared" si="82"/>
        <v>6.5595416059522904E-3</v>
      </c>
      <c r="DP373" s="299">
        <f>IFERROR(IF(CA373="D",IF(DL373="A dispo.",DF373*VLOOKUP('DATI INPUT'!$F$27,TARIFFE_UD,2,FALSE),DF373*VLOOKUP(DL373,TARIFFE_UD,2,FALSE)),DF373*VLOOKUP(CB373-100,TARIFFE_UND,2,FALSE)),0)</f>
        <v>66.831814208398441</v>
      </c>
      <c r="DQ373" s="299">
        <f>IFERROR(IF(CA373="D",IF(DL373="A dispo.",DK373*VLOOKUP('DATI INPUT'!$F$27,TARIFFE_UD,3,FALSE),DK373*VLOOKUP(DL373,TARIFFE_UD,3,FALSE)),DK373*VLOOKUP(CB373-100,TARIFFE_UND,3,FALSE)),0)</f>
        <v>46.077822723118445</v>
      </c>
      <c r="DR373" s="299">
        <f t="shared" si="83"/>
        <v>112.90963693151689</v>
      </c>
    </row>
    <row r="374" spans="1:122" x14ac:dyDescent="0.25">
      <c r="A374" t="s">
        <v>4259</v>
      </c>
      <c r="B374" t="s">
        <v>4253</v>
      </c>
      <c r="C374" t="s">
        <v>4260</v>
      </c>
      <c r="D374" t="s">
        <v>4254</v>
      </c>
      <c r="E374" t="s">
        <v>268</v>
      </c>
      <c r="F374" t="s">
        <v>156</v>
      </c>
      <c r="G374" t="s">
        <v>4255</v>
      </c>
      <c r="H374" t="s">
        <v>4256</v>
      </c>
      <c r="I374" t="s">
        <v>4257</v>
      </c>
      <c r="J374" t="s">
        <v>156</v>
      </c>
      <c r="K374" t="s">
        <v>4258</v>
      </c>
      <c r="L374" t="s">
        <v>984</v>
      </c>
      <c r="M374" t="s">
        <v>1330</v>
      </c>
      <c r="N374" t="s">
        <v>984</v>
      </c>
      <c r="O374" t="s">
        <v>873</v>
      </c>
      <c r="P374" t="s">
        <v>1310</v>
      </c>
      <c r="Q374" t="s">
        <v>309</v>
      </c>
      <c r="R374" t="s">
        <v>268</v>
      </c>
      <c r="S374" t="s">
        <v>268</v>
      </c>
      <c r="T374" t="s">
        <v>268</v>
      </c>
      <c r="U374" t="s">
        <v>268</v>
      </c>
      <c r="V374" t="s">
        <v>268</v>
      </c>
      <c r="W374" t="s">
        <v>1330</v>
      </c>
      <c r="X374" t="s">
        <v>1310</v>
      </c>
      <c r="Y374" t="s">
        <v>309</v>
      </c>
      <c r="Z374" t="s">
        <v>268</v>
      </c>
      <c r="AA374" t="s">
        <v>268</v>
      </c>
      <c r="AB374" t="s">
        <v>268</v>
      </c>
      <c r="AC374" t="s">
        <v>268</v>
      </c>
      <c r="AD374" t="s">
        <v>268</v>
      </c>
      <c r="AE374" t="s">
        <v>287</v>
      </c>
      <c r="AF374" t="s">
        <v>1811</v>
      </c>
      <c r="AG374" t="s">
        <v>875</v>
      </c>
      <c r="AH374" t="s">
        <v>1812</v>
      </c>
      <c r="AI374" t="s">
        <v>891</v>
      </c>
      <c r="AJ374" t="s">
        <v>268</v>
      </c>
      <c r="AK374" t="s">
        <v>366</v>
      </c>
      <c r="AL374" t="s">
        <v>268</v>
      </c>
      <c r="AM374" t="s">
        <v>353</v>
      </c>
      <c r="AN374" t="s">
        <v>268</v>
      </c>
      <c r="AO374" t="s">
        <v>268</v>
      </c>
      <c r="AP374" t="s">
        <v>268</v>
      </c>
      <c r="AQ374" t="s">
        <v>268</v>
      </c>
      <c r="AR374" t="s">
        <v>268</v>
      </c>
      <c r="AS374" t="s">
        <v>268</v>
      </c>
      <c r="AT374" t="s">
        <v>268</v>
      </c>
      <c r="AU374" t="s">
        <v>268</v>
      </c>
      <c r="AV374" t="s">
        <v>268</v>
      </c>
      <c r="AW374" t="s">
        <v>268</v>
      </c>
      <c r="AX374" t="s">
        <v>268</v>
      </c>
      <c r="AY374" t="s">
        <v>268</v>
      </c>
      <c r="AZ374" t="s">
        <v>268</v>
      </c>
      <c r="BA374" t="s">
        <v>268</v>
      </c>
      <c r="BB374" t="s">
        <v>268</v>
      </c>
      <c r="BC374" t="s">
        <v>268</v>
      </c>
      <c r="BD374" t="s">
        <v>268</v>
      </c>
      <c r="BE374" t="s">
        <v>268</v>
      </c>
      <c r="BF374" t="s">
        <v>268</v>
      </c>
      <c r="BG374" t="s">
        <v>268</v>
      </c>
      <c r="BH374" t="s">
        <v>268</v>
      </c>
      <c r="BI374" t="s">
        <v>268</v>
      </c>
      <c r="BJ374" t="s">
        <v>268</v>
      </c>
      <c r="BK374" t="s">
        <v>268</v>
      </c>
      <c r="BL374" t="s">
        <v>268</v>
      </c>
      <c r="BM374" t="s">
        <v>268</v>
      </c>
      <c r="BN374" t="s">
        <v>268</v>
      </c>
      <c r="BO374" t="s">
        <v>268</v>
      </c>
      <c r="BP374" t="s">
        <v>268</v>
      </c>
      <c r="BQ374" t="s">
        <v>268</v>
      </c>
      <c r="BR374" t="s">
        <v>268</v>
      </c>
      <c r="BS374" t="s">
        <v>268</v>
      </c>
      <c r="BT374" t="s">
        <v>268</v>
      </c>
      <c r="BU374" t="s">
        <v>268</v>
      </c>
      <c r="BV374" t="s">
        <v>268</v>
      </c>
      <c r="BW374" t="s">
        <v>268</v>
      </c>
      <c r="BX374" t="s">
        <v>268</v>
      </c>
      <c r="BY374">
        <v>30</v>
      </c>
      <c r="BZ374">
        <v>30</v>
      </c>
      <c r="CA374" t="s">
        <v>142</v>
      </c>
      <c r="CB374" s="356">
        <v>122</v>
      </c>
      <c r="CC374" t="s">
        <v>876</v>
      </c>
      <c r="CD374" t="s">
        <v>268</v>
      </c>
      <c r="CE374" t="s">
        <v>268</v>
      </c>
      <c r="CF374" s="356">
        <v>1</v>
      </c>
      <c r="CG374" t="s">
        <v>268</v>
      </c>
      <c r="CH374" t="s">
        <v>268</v>
      </c>
      <c r="CI374" t="s">
        <v>268</v>
      </c>
      <c r="CJ374" t="s">
        <v>268</v>
      </c>
      <c r="CK374" t="s">
        <v>268</v>
      </c>
      <c r="CL374" t="s">
        <v>268</v>
      </c>
      <c r="CM374" t="s">
        <v>11224</v>
      </c>
      <c r="CN374">
        <v>31.72</v>
      </c>
      <c r="CO374" t="s">
        <v>268</v>
      </c>
      <c r="CP374">
        <v>31.72</v>
      </c>
      <c r="CQ374">
        <v>365</v>
      </c>
      <c r="CR374" t="s">
        <v>878</v>
      </c>
      <c r="CS374" t="s">
        <v>11225</v>
      </c>
      <c r="CT374" t="s">
        <v>11226</v>
      </c>
      <c r="CU374" t="s">
        <v>11227</v>
      </c>
      <c r="CV374" t="s">
        <v>268</v>
      </c>
      <c r="CW374" t="s">
        <v>268</v>
      </c>
      <c r="CX374" t="s">
        <v>268</v>
      </c>
      <c r="CY374" t="s">
        <v>268</v>
      </c>
      <c r="CZ374" t="s">
        <v>268</v>
      </c>
      <c r="DA374" t="s">
        <v>268</v>
      </c>
      <c r="DB374" s="429">
        <f t="shared" si="71"/>
        <v>0</v>
      </c>
      <c r="DC374" s="284">
        <f t="shared" si="72"/>
        <v>0</v>
      </c>
      <c r="DD374" s="284">
        <f t="shared" si="73"/>
        <v>0</v>
      </c>
      <c r="DE374" s="284">
        <f t="shared" si="74"/>
        <v>0</v>
      </c>
      <c r="DF374" s="295">
        <f t="shared" si="75"/>
        <v>30</v>
      </c>
      <c r="DG374" s="284">
        <f t="shared" si="76"/>
        <v>0</v>
      </c>
      <c r="DH374" s="284">
        <f t="shared" si="77"/>
        <v>0</v>
      </c>
      <c r="DI374" s="284">
        <f t="shared" si="78"/>
        <v>0</v>
      </c>
      <c r="DJ374" s="284">
        <f t="shared" si="79"/>
        <v>0</v>
      </c>
      <c r="DK374" s="295">
        <f t="shared" si="80"/>
        <v>1</v>
      </c>
      <c r="DL374" s="297">
        <f t="shared" si="81"/>
        <v>1</v>
      </c>
      <c r="DM374" s="430">
        <f>IFERROR(IF(CA374="D",IF(DL374="A dispo.",DF374*VLOOKUP('DATI INPUT'!$F$27,TARIFFE_UD,4,FALSE),DF374*VLOOKUP(DL374,TARIFFE_UD,4,FALSE)),DF374*VLOOKUP(CB374-100,TARIFFE_UND,4,FALSE)),0)</f>
        <v>14.790643591392197</v>
      </c>
      <c r="DN374" s="430">
        <f>IFERROR(IF(CA374="D",IF(DL374="A dispo.",DK374*VLOOKUP('DATI INPUT'!$F$27,TARIFFE_UD,5,FALSE),DK374*VLOOKUP(DL374,TARIFFE_UD,5,FALSE)),DK374*VLOOKUP(CB374-100,TARIFFE_UND,5,FALSE)),0)</f>
        <v>16.930848468833439</v>
      </c>
      <c r="DO374" s="431">
        <f t="shared" si="82"/>
        <v>1.4920602256367488E-3</v>
      </c>
      <c r="DP374" s="299">
        <f>IFERROR(IF(CA374="D",IF(DL374="A dispo.",DF374*VLOOKUP('DATI INPUT'!$F$27,TARIFFE_UD,2,FALSE),DF374*VLOOKUP(DL374,TARIFFE_UD,2,FALSE)),DF374*VLOOKUP(CB374-100,TARIFFE_UND,2,FALSE)),0)</f>
        <v>18.478842638266848</v>
      </c>
      <c r="DQ374" s="299">
        <f>IFERROR(IF(CA374="D",IF(DL374="A dispo.",DK374*VLOOKUP('DATI INPUT'!$F$27,TARIFFE_UD,3,FALSE),DK374*VLOOKUP(DL374,TARIFFE_UD,3,FALSE)),DK374*VLOOKUP(CB374-100,TARIFFE_UND,3,FALSE)),0)</f>
        <v>15.164853048114928</v>
      </c>
      <c r="DR374" s="299">
        <f t="shared" si="83"/>
        <v>33.643695686381776</v>
      </c>
    </row>
    <row r="375" spans="1:122" x14ac:dyDescent="0.25">
      <c r="A375" t="s">
        <v>4261</v>
      </c>
      <c r="B375" t="s">
        <v>1476</v>
      </c>
      <c r="C375" t="s">
        <v>4262</v>
      </c>
      <c r="D375" t="s">
        <v>4263</v>
      </c>
      <c r="E375" t="s">
        <v>268</v>
      </c>
      <c r="F375" t="s">
        <v>156</v>
      </c>
      <c r="G375" t="s">
        <v>4264</v>
      </c>
      <c r="H375" t="s">
        <v>4265</v>
      </c>
      <c r="I375" t="s">
        <v>1030</v>
      </c>
      <c r="J375" t="s">
        <v>274</v>
      </c>
      <c r="K375" t="s">
        <v>4266</v>
      </c>
      <c r="L375" t="s">
        <v>960</v>
      </c>
      <c r="M375" t="s">
        <v>1961</v>
      </c>
      <c r="N375" t="s">
        <v>984</v>
      </c>
      <c r="O375" t="s">
        <v>873</v>
      </c>
      <c r="P375" t="s">
        <v>1962</v>
      </c>
      <c r="Q375" t="s">
        <v>271</v>
      </c>
      <c r="R375" t="s">
        <v>268</v>
      </c>
      <c r="S375" t="s">
        <v>268</v>
      </c>
      <c r="T375" t="s">
        <v>268</v>
      </c>
      <c r="U375" t="s">
        <v>268</v>
      </c>
      <c r="V375" t="s">
        <v>268</v>
      </c>
      <c r="W375" t="s">
        <v>1961</v>
      </c>
      <c r="X375" t="s">
        <v>1962</v>
      </c>
      <c r="Y375" t="s">
        <v>271</v>
      </c>
      <c r="Z375" t="s">
        <v>268</v>
      </c>
      <c r="AA375" t="s">
        <v>268</v>
      </c>
      <c r="AB375" t="s">
        <v>268</v>
      </c>
      <c r="AC375" t="s">
        <v>268</v>
      </c>
      <c r="AD375" t="s">
        <v>268</v>
      </c>
      <c r="AE375" t="s">
        <v>287</v>
      </c>
      <c r="AF375" t="s">
        <v>1811</v>
      </c>
      <c r="AG375" t="s">
        <v>875</v>
      </c>
      <c r="AH375" t="s">
        <v>1963</v>
      </c>
      <c r="AI375" t="s">
        <v>552</v>
      </c>
      <c r="AJ375" t="s">
        <v>268</v>
      </c>
      <c r="AK375" t="s">
        <v>366</v>
      </c>
      <c r="AL375" t="s">
        <v>268</v>
      </c>
      <c r="AM375" t="s">
        <v>355</v>
      </c>
      <c r="AN375" t="s">
        <v>268</v>
      </c>
      <c r="AO375" t="s">
        <v>268</v>
      </c>
      <c r="AP375" t="s">
        <v>268</v>
      </c>
      <c r="AQ375" t="s">
        <v>268</v>
      </c>
      <c r="AR375" t="s">
        <v>268</v>
      </c>
      <c r="AS375" t="s">
        <v>268</v>
      </c>
      <c r="AT375" t="s">
        <v>268</v>
      </c>
      <c r="AU375" t="s">
        <v>268</v>
      </c>
      <c r="AV375" t="s">
        <v>268</v>
      </c>
      <c r="AW375" t="s">
        <v>268</v>
      </c>
      <c r="AX375" t="s">
        <v>268</v>
      </c>
      <c r="AY375" t="s">
        <v>268</v>
      </c>
      <c r="AZ375" t="s">
        <v>268</v>
      </c>
      <c r="BA375" t="s">
        <v>268</v>
      </c>
      <c r="BB375" t="s">
        <v>268</v>
      </c>
      <c r="BC375" t="s">
        <v>268</v>
      </c>
      <c r="BD375" t="s">
        <v>268</v>
      </c>
      <c r="BE375" t="s">
        <v>268</v>
      </c>
      <c r="BF375" t="s">
        <v>268</v>
      </c>
      <c r="BG375" t="s">
        <v>268</v>
      </c>
      <c r="BH375" t="s">
        <v>268</v>
      </c>
      <c r="BI375" t="s">
        <v>268</v>
      </c>
      <c r="BJ375" t="s">
        <v>268</v>
      </c>
      <c r="BK375" t="s">
        <v>268</v>
      </c>
      <c r="BL375" t="s">
        <v>268</v>
      </c>
      <c r="BM375" t="s">
        <v>268</v>
      </c>
      <c r="BN375" t="s">
        <v>268</v>
      </c>
      <c r="BO375" t="s">
        <v>268</v>
      </c>
      <c r="BP375" t="s">
        <v>268</v>
      </c>
      <c r="BQ375" t="s">
        <v>268</v>
      </c>
      <c r="BR375" t="s">
        <v>268</v>
      </c>
      <c r="BS375" t="s">
        <v>268</v>
      </c>
      <c r="BT375" t="s">
        <v>268</v>
      </c>
      <c r="BU375" t="s">
        <v>268</v>
      </c>
      <c r="BV375" t="s">
        <v>268</v>
      </c>
      <c r="BW375" t="s">
        <v>268</v>
      </c>
      <c r="BX375" t="s">
        <v>268</v>
      </c>
      <c r="BY375">
        <v>47.82</v>
      </c>
      <c r="BZ375">
        <v>47.82</v>
      </c>
      <c r="CA375" t="s">
        <v>142</v>
      </c>
      <c r="CB375" s="356">
        <v>122</v>
      </c>
      <c r="CC375" t="s">
        <v>876</v>
      </c>
      <c r="CD375" t="s">
        <v>268</v>
      </c>
      <c r="CE375" t="s">
        <v>268</v>
      </c>
      <c r="CF375" s="356">
        <v>2</v>
      </c>
      <c r="CG375" t="s">
        <v>268</v>
      </c>
      <c r="CH375" t="s">
        <v>268</v>
      </c>
      <c r="CI375" t="s">
        <v>268</v>
      </c>
      <c r="CJ375" t="s">
        <v>268</v>
      </c>
      <c r="CK375" t="s">
        <v>268</v>
      </c>
      <c r="CL375" t="s">
        <v>268</v>
      </c>
      <c r="CM375" t="s">
        <v>11224</v>
      </c>
      <c r="CN375">
        <v>78.95</v>
      </c>
      <c r="CO375" t="s">
        <v>268</v>
      </c>
      <c r="CP375">
        <v>78.95</v>
      </c>
      <c r="CQ375">
        <v>365</v>
      </c>
      <c r="CR375" t="s">
        <v>878</v>
      </c>
      <c r="CS375" t="s">
        <v>11225</v>
      </c>
      <c r="CT375" t="s">
        <v>11226</v>
      </c>
      <c r="CU375" t="s">
        <v>11227</v>
      </c>
      <c r="CV375" t="s">
        <v>268</v>
      </c>
      <c r="CW375" t="s">
        <v>268</v>
      </c>
      <c r="CX375" t="s">
        <v>268</v>
      </c>
      <c r="CY375" t="s">
        <v>268</v>
      </c>
      <c r="CZ375" t="s">
        <v>268</v>
      </c>
      <c r="DA375" t="s">
        <v>268</v>
      </c>
      <c r="DB375" s="429">
        <f t="shared" si="71"/>
        <v>0</v>
      </c>
      <c r="DC375" s="284">
        <f t="shared" si="72"/>
        <v>0</v>
      </c>
      <c r="DD375" s="284">
        <f t="shared" si="73"/>
        <v>0</v>
      </c>
      <c r="DE375" s="284">
        <f t="shared" si="74"/>
        <v>0</v>
      </c>
      <c r="DF375" s="295">
        <f t="shared" si="75"/>
        <v>47.82</v>
      </c>
      <c r="DG375" s="284">
        <f t="shared" si="76"/>
        <v>0</v>
      </c>
      <c r="DH375" s="284">
        <f t="shared" si="77"/>
        <v>0</v>
      </c>
      <c r="DI375" s="284">
        <f t="shared" si="78"/>
        <v>0</v>
      </c>
      <c r="DJ375" s="284">
        <f t="shared" si="79"/>
        <v>0</v>
      </c>
      <c r="DK375" s="295">
        <f t="shared" si="80"/>
        <v>1</v>
      </c>
      <c r="DL375" s="297">
        <f t="shared" si="81"/>
        <v>2</v>
      </c>
      <c r="DM375" s="430">
        <f>IFERROR(IF(CA375="D",IF(DL375="A dispo.",DF375*VLOOKUP('DATI INPUT'!$F$27,TARIFFE_UD,4,FALSE),DF375*VLOOKUP(DL375,TARIFFE_UD,4,FALSE)),DF375*VLOOKUP(CB375-100,TARIFFE_UND,4,FALSE)),0)</f>
        <v>27.505666865459023</v>
      </c>
      <c r="DN375" s="430">
        <f>IFERROR(IF(CA375="D",IF(DL375="A dispo.",DK375*VLOOKUP('DATI INPUT'!$F$27,TARIFFE_UD,5,FALSE),DK375*VLOOKUP(DL375,TARIFFE_UD,5,FALSE)),DK375*VLOOKUP(CB375-100,TARIFFE_UND,5,FALSE)),0)</f>
        <v>51.443731886070836</v>
      </c>
      <c r="DO375" s="431">
        <f t="shared" si="82"/>
        <v>-6.0124847014719762E-4</v>
      </c>
      <c r="DP375" s="299">
        <f>IFERROR(IF(CA375="D",IF(DL375="A dispo.",DF375*VLOOKUP('DATI INPUT'!$F$27,TARIFFE_UD,2,FALSE),DF375*VLOOKUP(DL375,TARIFFE_UD,2,FALSE)),DF375*VLOOKUP(CB375-100,TARIFFE_UND,2,FALSE)),0)</f>
        <v>34.364487692963586</v>
      </c>
      <c r="DQ375" s="299">
        <f>IFERROR(IF(CA375="D",IF(DL375="A dispo.",DK375*VLOOKUP('DATI INPUT'!$F$27,TARIFFE_UD,3,FALSE),DK375*VLOOKUP(DL375,TARIFFE_UD,3,FALSE)),DK375*VLOOKUP(CB375-100,TARIFFE_UND,3,FALSE)),0)</f>
        <v>46.077822723118445</v>
      </c>
      <c r="DR375" s="299">
        <f t="shared" si="83"/>
        <v>80.442310416082023</v>
      </c>
    </row>
    <row r="376" spans="1:122" x14ac:dyDescent="0.25">
      <c r="A376" t="s">
        <v>4267</v>
      </c>
      <c r="B376" t="s">
        <v>1476</v>
      </c>
      <c r="C376" t="s">
        <v>4268</v>
      </c>
      <c r="D376" t="s">
        <v>4263</v>
      </c>
      <c r="E376" t="s">
        <v>268</v>
      </c>
      <c r="F376" t="s">
        <v>156</v>
      </c>
      <c r="G376" t="s">
        <v>4264</v>
      </c>
      <c r="H376" t="s">
        <v>4265</v>
      </c>
      <c r="I376" t="s">
        <v>1030</v>
      </c>
      <c r="J376" t="s">
        <v>274</v>
      </c>
      <c r="K376" t="s">
        <v>4266</v>
      </c>
      <c r="L376" t="s">
        <v>960</v>
      </c>
      <c r="M376" t="s">
        <v>1961</v>
      </c>
      <c r="N376" t="s">
        <v>984</v>
      </c>
      <c r="O376" t="s">
        <v>873</v>
      </c>
      <c r="P376" t="s">
        <v>1962</v>
      </c>
      <c r="Q376" t="s">
        <v>271</v>
      </c>
      <c r="R376" t="s">
        <v>268</v>
      </c>
      <c r="S376" t="s">
        <v>268</v>
      </c>
      <c r="T376" t="s">
        <v>268</v>
      </c>
      <c r="U376" t="s">
        <v>268</v>
      </c>
      <c r="V376" t="s">
        <v>268</v>
      </c>
      <c r="W376" t="s">
        <v>1961</v>
      </c>
      <c r="X376" t="s">
        <v>1962</v>
      </c>
      <c r="Y376" t="s">
        <v>271</v>
      </c>
      <c r="Z376" t="s">
        <v>268</v>
      </c>
      <c r="AA376" t="s">
        <v>268</v>
      </c>
      <c r="AB376" t="s">
        <v>268</v>
      </c>
      <c r="AC376" t="s">
        <v>268</v>
      </c>
      <c r="AD376" t="s">
        <v>268</v>
      </c>
      <c r="AE376" t="s">
        <v>287</v>
      </c>
      <c r="AF376" t="s">
        <v>1811</v>
      </c>
      <c r="AG376" t="s">
        <v>875</v>
      </c>
      <c r="AH376" t="s">
        <v>1963</v>
      </c>
      <c r="AI376" t="s">
        <v>552</v>
      </c>
      <c r="AJ376" t="s">
        <v>268</v>
      </c>
      <c r="AK376" t="s">
        <v>366</v>
      </c>
      <c r="AL376" t="s">
        <v>268</v>
      </c>
      <c r="AM376" t="s">
        <v>355</v>
      </c>
      <c r="AN376" t="s">
        <v>268</v>
      </c>
      <c r="AO376" t="s">
        <v>268</v>
      </c>
      <c r="AP376" t="s">
        <v>268</v>
      </c>
      <c r="AQ376" t="s">
        <v>268</v>
      </c>
      <c r="AR376" t="s">
        <v>268</v>
      </c>
      <c r="AS376" t="s">
        <v>268</v>
      </c>
      <c r="AT376" t="s">
        <v>268</v>
      </c>
      <c r="AU376" t="s">
        <v>268</v>
      </c>
      <c r="AV376" t="s">
        <v>268</v>
      </c>
      <c r="AW376" t="s">
        <v>268</v>
      </c>
      <c r="AX376" t="s">
        <v>268</v>
      </c>
      <c r="AY376" t="s">
        <v>268</v>
      </c>
      <c r="AZ376" t="s">
        <v>268</v>
      </c>
      <c r="BA376" t="s">
        <v>268</v>
      </c>
      <c r="BB376" t="s">
        <v>268</v>
      </c>
      <c r="BC376" t="s">
        <v>268</v>
      </c>
      <c r="BD376" t="s">
        <v>268</v>
      </c>
      <c r="BE376" t="s">
        <v>268</v>
      </c>
      <c r="BF376" t="s">
        <v>268</v>
      </c>
      <c r="BG376" t="s">
        <v>268</v>
      </c>
      <c r="BH376" t="s">
        <v>268</v>
      </c>
      <c r="BI376" t="s">
        <v>268</v>
      </c>
      <c r="BJ376" t="s">
        <v>268</v>
      </c>
      <c r="BK376" t="s">
        <v>268</v>
      </c>
      <c r="BL376" t="s">
        <v>268</v>
      </c>
      <c r="BM376" t="s">
        <v>268</v>
      </c>
      <c r="BN376" t="s">
        <v>268</v>
      </c>
      <c r="BO376" t="s">
        <v>268</v>
      </c>
      <c r="BP376" t="s">
        <v>268</v>
      </c>
      <c r="BQ376" t="s">
        <v>268</v>
      </c>
      <c r="BR376" t="s">
        <v>268</v>
      </c>
      <c r="BS376" t="s">
        <v>268</v>
      </c>
      <c r="BT376" t="s">
        <v>268</v>
      </c>
      <c r="BU376" t="s">
        <v>268</v>
      </c>
      <c r="BV376" t="s">
        <v>268</v>
      </c>
      <c r="BW376" t="s">
        <v>268</v>
      </c>
      <c r="BX376" t="s">
        <v>268</v>
      </c>
      <c r="BY376">
        <v>50.96</v>
      </c>
      <c r="BZ376">
        <v>50.96</v>
      </c>
      <c r="CA376" t="s">
        <v>142</v>
      </c>
      <c r="CB376" s="356">
        <v>123</v>
      </c>
      <c r="CC376" t="s">
        <v>1817</v>
      </c>
      <c r="CD376" t="s">
        <v>268</v>
      </c>
      <c r="CE376" t="s">
        <v>268</v>
      </c>
      <c r="CF376" s="356">
        <v>2</v>
      </c>
      <c r="CG376" t="s">
        <v>268</v>
      </c>
      <c r="CH376" t="s">
        <v>268</v>
      </c>
      <c r="CI376" t="s">
        <v>268</v>
      </c>
      <c r="CJ376" t="s">
        <v>268</v>
      </c>
      <c r="CK376" t="s">
        <v>268</v>
      </c>
      <c r="CL376" t="s">
        <v>268</v>
      </c>
      <c r="CM376" t="s">
        <v>11224</v>
      </c>
      <c r="CN376">
        <v>29.31</v>
      </c>
      <c r="CO376" t="s">
        <v>268</v>
      </c>
      <c r="CP376">
        <v>29.31</v>
      </c>
      <c r="CQ376">
        <v>365</v>
      </c>
      <c r="CR376" t="s">
        <v>878</v>
      </c>
      <c r="CS376" t="s">
        <v>11225</v>
      </c>
      <c r="CT376" t="s">
        <v>11226</v>
      </c>
      <c r="CU376" t="s">
        <v>11227</v>
      </c>
      <c r="CV376" t="s">
        <v>268</v>
      </c>
      <c r="CW376" t="s">
        <v>268</v>
      </c>
      <c r="CX376" t="s">
        <v>268</v>
      </c>
      <c r="CY376" t="s">
        <v>268</v>
      </c>
      <c r="CZ376" t="s">
        <v>268</v>
      </c>
      <c r="DA376" t="s">
        <v>268</v>
      </c>
      <c r="DB376" s="429">
        <f t="shared" si="71"/>
        <v>0</v>
      </c>
      <c r="DC376" s="284">
        <f t="shared" si="72"/>
        <v>0</v>
      </c>
      <c r="DD376" s="284">
        <f t="shared" si="73"/>
        <v>0</v>
      </c>
      <c r="DE376" s="284">
        <f t="shared" si="74"/>
        <v>0</v>
      </c>
      <c r="DF376" s="295">
        <f t="shared" si="75"/>
        <v>50.96</v>
      </c>
      <c r="DG376" s="284">
        <f t="shared" si="76"/>
        <v>1</v>
      </c>
      <c r="DH376" s="284">
        <f t="shared" si="77"/>
        <v>0</v>
      </c>
      <c r="DI376" s="284">
        <f t="shared" si="78"/>
        <v>0</v>
      </c>
      <c r="DJ376" s="284">
        <f t="shared" si="79"/>
        <v>0</v>
      </c>
      <c r="DK376" s="295">
        <f t="shared" si="80"/>
        <v>0</v>
      </c>
      <c r="DL376" s="297">
        <f t="shared" si="81"/>
        <v>2</v>
      </c>
      <c r="DM376" s="430">
        <f>IFERROR(IF(CA376="D",IF(DL376="A dispo.",DF376*VLOOKUP('DATI INPUT'!$F$27,TARIFFE_UD,4,FALSE),DF376*VLOOKUP(DL376,TARIFFE_UD,4,FALSE)),DF376*VLOOKUP(CB376-100,TARIFFE_UND,4,FALSE)),0)</f>
        <v>29.311768788452362</v>
      </c>
      <c r="DN376" s="430">
        <f>IFERROR(IF(CA376="D",IF(DL376="A dispo.",DK376*VLOOKUP('DATI INPUT'!$F$27,TARIFFE_UD,5,FALSE),DK376*VLOOKUP(DL376,TARIFFE_UD,5,FALSE)),DK376*VLOOKUP(CB376-100,TARIFFE_UND,5,FALSE)),0)</f>
        <v>0</v>
      </c>
      <c r="DO376" s="431">
        <f t="shared" si="82"/>
        <v>1.7687884523631681E-3</v>
      </c>
      <c r="DP376" s="299">
        <f>IFERROR(IF(CA376="D",IF(DL376="A dispo.",DF376*VLOOKUP('DATI INPUT'!$F$27,TARIFFE_UD,2,FALSE),DF376*VLOOKUP(DL376,TARIFFE_UD,2,FALSE)),DF376*VLOOKUP(CB376-100,TARIFFE_UND,2,FALSE)),0)</f>
        <v>36.620959699569724</v>
      </c>
      <c r="DQ376" s="299">
        <f>IFERROR(IF(CA376="D",IF(DL376="A dispo.",DK376*VLOOKUP('DATI INPUT'!$F$27,TARIFFE_UD,3,FALSE),DK376*VLOOKUP(DL376,TARIFFE_UD,3,FALSE)),DK376*VLOOKUP(CB376-100,TARIFFE_UND,3,FALSE)),0)</f>
        <v>0</v>
      </c>
      <c r="DR376" s="299">
        <f t="shared" si="83"/>
        <v>36.620959699569724</v>
      </c>
    </row>
    <row r="377" spans="1:122" x14ac:dyDescent="0.25">
      <c r="A377" t="s">
        <v>4269</v>
      </c>
      <c r="B377" t="s">
        <v>1057</v>
      </c>
      <c r="C377" t="s">
        <v>4270</v>
      </c>
      <c r="D377" t="s">
        <v>4271</v>
      </c>
      <c r="E377" t="s">
        <v>268</v>
      </c>
      <c r="F377" t="s">
        <v>156</v>
      </c>
      <c r="G377" t="s">
        <v>4272</v>
      </c>
      <c r="H377" t="s">
        <v>4273</v>
      </c>
      <c r="I377" t="s">
        <v>1627</v>
      </c>
      <c r="J377" t="s">
        <v>156</v>
      </c>
      <c r="K377" t="s">
        <v>4274</v>
      </c>
      <c r="L377" t="s">
        <v>960</v>
      </c>
      <c r="M377" t="s">
        <v>4007</v>
      </c>
      <c r="N377" t="s">
        <v>984</v>
      </c>
      <c r="O377" t="s">
        <v>873</v>
      </c>
      <c r="P377" t="s">
        <v>887</v>
      </c>
      <c r="Q377" t="s">
        <v>293</v>
      </c>
      <c r="R377" t="s">
        <v>268</v>
      </c>
      <c r="S377" t="s">
        <v>268</v>
      </c>
      <c r="T377" t="s">
        <v>268</v>
      </c>
      <c r="U377" t="s">
        <v>268</v>
      </c>
      <c r="V377" t="s">
        <v>268</v>
      </c>
      <c r="W377" t="s">
        <v>4007</v>
      </c>
      <c r="X377" t="s">
        <v>887</v>
      </c>
      <c r="Y377" t="s">
        <v>293</v>
      </c>
      <c r="Z377" t="s">
        <v>268</v>
      </c>
      <c r="AA377" t="s">
        <v>268</v>
      </c>
      <c r="AB377" t="s">
        <v>268</v>
      </c>
      <c r="AC377" t="s">
        <v>268</v>
      </c>
      <c r="AD377" t="s">
        <v>268</v>
      </c>
      <c r="AE377" t="s">
        <v>287</v>
      </c>
      <c r="AF377" t="s">
        <v>1811</v>
      </c>
      <c r="AG377" t="s">
        <v>875</v>
      </c>
      <c r="AH377" t="s">
        <v>1848</v>
      </c>
      <c r="AI377" t="s">
        <v>4008</v>
      </c>
      <c r="AJ377" t="s">
        <v>268</v>
      </c>
      <c r="AK377" t="s">
        <v>375</v>
      </c>
      <c r="AL377" t="s">
        <v>268</v>
      </c>
      <c r="AM377" t="s">
        <v>288</v>
      </c>
      <c r="AN377" t="s">
        <v>268</v>
      </c>
      <c r="AO377" t="s">
        <v>268</v>
      </c>
      <c r="AP377" t="s">
        <v>268</v>
      </c>
      <c r="AQ377" t="s">
        <v>268</v>
      </c>
      <c r="AR377" t="s">
        <v>268</v>
      </c>
      <c r="AS377" t="s">
        <v>268</v>
      </c>
      <c r="AT377" t="s">
        <v>268</v>
      </c>
      <c r="AU377" t="s">
        <v>268</v>
      </c>
      <c r="AV377" t="s">
        <v>268</v>
      </c>
      <c r="AW377" t="s">
        <v>268</v>
      </c>
      <c r="AX377" t="s">
        <v>268</v>
      </c>
      <c r="AY377" t="s">
        <v>268</v>
      </c>
      <c r="AZ377" t="s">
        <v>268</v>
      </c>
      <c r="BA377" t="s">
        <v>268</v>
      </c>
      <c r="BB377" t="s">
        <v>268</v>
      </c>
      <c r="BC377" t="s">
        <v>268</v>
      </c>
      <c r="BD377" t="s">
        <v>268</v>
      </c>
      <c r="BE377" t="s">
        <v>268</v>
      </c>
      <c r="BF377" t="s">
        <v>268</v>
      </c>
      <c r="BG377" t="s">
        <v>268</v>
      </c>
      <c r="BH377" t="s">
        <v>268</v>
      </c>
      <c r="BI377" t="s">
        <v>268</v>
      </c>
      <c r="BJ377" t="s">
        <v>268</v>
      </c>
      <c r="BK377" t="s">
        <v>268</v>
      </c>
      <c r="BL377" t="s">
        <v>268</v>
      </c>
      <c r="BM377" t="s">
        <v>268</v>
      </c>
      <c r="BN377" t="s">
        <v>268</v>
      </c>
      <c r="BO377" t="s">
        <v>268</v>
      </c>
      <c r="BP377" t="s">
        <v>268</v>
      </c>
      <c r="BQ377" t="s">
        <v>268</v>
      </c>
      <c r="BR377" t="s">
        <v>268</v>
      </c>
      <c r="BS377" t="s">
        <v>268</v>
      </c>
      <c r="BT377" t="s">
        <v>268</v>
      </c>
      <c r="BU377" t="s">
        <v>268</v>
      </c>
      <c r="BV377" t="s">
        <v>268</v>
      </c>
      <c r="BW377" t="s">
        <v>268</v>
      </c>
      <c r="BX377" t="s">
        <v>268</v>
      </c>
      <c r="BY377">
        <v>110</v>
      </c>
      <c r="BZ377">
        <v>110</v>
      </c>
      <c r="CA377" t="s">
        <v>142</v>
      </c>
      <c r="CB377" s="356">
        <v>122</v>
      </c>
      <c r="CC377" t="s">
        <v>876</v>
      </c>
      <c r="CD377" t="s">
        <v>268</v>
      </c>
      <c r="CE377" t="s">
        <v>268</v>
      </c>
      <c r="CF377" s="356">
        <v>2</v>
      </c>
      <c r="CG377" t="s">
        <v>268</v>
      </c>
      <c r="CH377" t="s">
        <v>268</v>
      </c>
      <c r="CI377" t="s">
        <v>268</v>
      </c>
      <c r="CJ377" t="s">
        <v>268</v>
      </c>
      <c r="CK377" t="s">
        <v>268</v>
      </c>
      <c r="CL377" t="s">
        <v>268</v>
      </c>
      <c r="CM377" t="s">
        <v>11224</v>
      </c>
      <c r="CN377">
        <v>114.71</v>
      </c>
      <c r="CO377" t="s">
        <v>268</v>
      </c>
      <c r="CP377">
        <v>114.71</v>
      </c>
      <c r="CQ377">
        <v>365</v>
      </c>
      <c r="CR377" t="s">
        <v>878</v>
      </c>
      <c r="CS377" t="s">
        <v>11225</v>
      </c>
      <c r="CT377" t="s">
        <v>11226</v>
      </c>
      <c r="CU377" t="s">
        <v>11227</v>
      </c>
      <c r="CV377" t="s">
        <v>268</v>
      </c>
      <c r="CW377" t="s">
        <v>268</v>
      </c>
      <c r="CX377" t="s">
        <v>268</v>
      </c>
      <c r="CY377" t="s">
        <v>268</v>
      </c>
      <c r="CZ377" t="s">
        <v>268</v>
      </c>
      <c r="DA377" t="s">
        <v>268</v>
      </c>
      <c r="DB377" s="429">
        <f t="shared" si="71"/>
        <v>0</v>
      </c>
      <c r="DC377" s="284">
        <f t="shared" si="72"/>
        <v>0</v>
      </c>
      <c r="DD377" s="284">
        <f t="shared" si="73"/>
        <v>0</v>
      </c>
      <c r="DE377" s="284">
        <f t="shared" si="74"/>
        <v>0</v>
      </c>
      <c r="DF377" s="295">
        <f t="shared" si="75"/>
        <v>110</v>
      </c>
      <c r="DG377" s="284">
        <f t="shared" si="76"/>
        <v>0</v>
      </c>
      <c r="DH377" s="284">
        <f t="shared" si="77"/>
        <v>0</v>
      </c>
      <c r="DI377" s="284">
        <f t="shared" si="78"/>
        <v>0</v>
      </c>
      <c r="DJ377" s="284">
        <f t="shared" si="79"/>
        <v>0</v>
      </c>
      <c r="DK377" s="295">
        <f t="shared" si="80"/>
        <v>1</v>
      </c>
      <c r="DL377" s="297">
        <f t="shared" si="81"/>
        <v>2</v>
      </c>
      <c r="DM377" s="430">
        <f>IFERROR(IF(CA377="D",IF(DL377="A dispo.",DF377*VLOOKUP('DATI INPUT'!$F$27,TARIFFE_UD,4,FALSE),DF377*VLOOKUP(DL377,TARIFFE_UD,4,FALSE)),DF377*VLOOKUP(CB377-100,TARIFFE_UND,4,FALSE)),0)</f>
        <v>63.27108647428885</v>
      </c>
      <c r="DN377" s="430">
        <f>IFERROR(IF(CA377="D",IF(DL377="A dispo.",DK377*VLOOKUP('DATI INPUT'!$F$27,TARIFFE_UD,5,FALSE),DK377*VLOOKUP(DL377,TARIFFE_UD,5,FALSE)),DK377*VLOOKUP(CB377-100,TARIFFE_UND,5,FALSE)),0)</f>
        <v>51.443731886070836</v>
      </c>
      <c r="DO377" s="431">
        <f t="shared" si="82"/>
        <v>4.8183603596925195E-3</v>
      </c>
      <c r="DP377" s="299">
        <f>IFERROR(IF(CA377="D",IF(DL377="A dispo.",DF377*VLOOKUP('DATI INPUT'!$F$27,TARIFFE_UD,2,FALSE),DF377*VLOOKUP(DL377,TARIFFE_UD,2,FALSE)),DF377*VLOOKUP(CB377-100,TARIFFE_UND,2,FALSE)),0)</f>
        <v>79.048382397030409</v>
      </c>
      <c r="DQ377" s="299">
        <f>IFERROR(IF(CA377="D",IF(DL377="A dispo.",DK377*VLOOKUP('DATI INPUT'!$F$27,TARIFFE_UD,3,FALSE),DK377*VLOOKUP(DL377,TARIFFE_UD,3,FALSE)),DK377*VLOOKUP(CB377-100,TARIFFE_UND,3,FALSE)),0)</f>
        <v>46.077822723118445</v>
      </c>
      <c r="DR377" s="299">
        <f t="shared" si="83"/>
        <v>125.12620512014885</v>
      </c>
    </row>
    <row r="378" spans="1:122" x14ac:dyDescent="0.25">
      <c r="A378" t="s">
        <v>4290</v>
      </c>
      <c r="B378" t="s">
        <v>4291</v>
      </c>
      <c r="C378" t="s">
        <v>4292</v>
      </c>
      <c r="D378" t="s">
        <v>4293</v>
      </c>
      <c r="E378" t="s">
        <v>268</v>
      </c>
      <c r="F378" t="s">
        <v>156</v>
      </c>
      <c r="G378" t="s">
        <v>4294</v>
      </c>
      <c r="H378" t="s">
        <v>4273</v>
      </c>
      <c r="I378" t="s">
        <v>4295</v>
      </c>
      <c r="J378" t="s">
        <v>274</v>
      </c>
      <c r="K378" t="s">
        <v>4296</v>
      </c>
      <c r="L378" t="s">
        <v>984</v>
      </c>
      <c r="M378" t="s">
        <v>10388</v>
      </c>
      <c r="N378" t="s">
        <v>984</v>
      </c>
      <c r="O378" t="s">
        <v>873</v>
      </c>
      <c r="P378" t="s">
        <v>10365</v>
      </c>
      <c r="Q378" t="s">
        <v>279</v>
      </c>
      <c r="R378" t="s">
        <v>268</v>
      </c>
      <c r="S378" t="s">
        <v>268</v>
      </c>
      <c r="T378" t="s">
        <v>268</v>
      </c>
      <c r="U378" t="s">
        <v>268</v>
      </c>
      <c r="V378" t="s">
        <v>268</v>
      </c>
      <c r="W378" t="s">
        <v>10388</v>
      </c>
      <c r="X378" t="s">
        <v>10365</v>
      </c>
      <c r="Y378" t="s">
        <v>279</v>
      </c>
      <c r="Z378" t="s">
        <v>268</v>
      </c>
      <c r="AA378" t="s">
        <v>268</v>
      </c>
      <c r="AB378" t="s">
        <v>268</v>
      </c>
      <c r="AC378" t="s">
        <v>268</v>
      </c>
      <c r="AD378" t="s">
        <v>268</v>
      </c>
      <c r="AE378" t="s">
        <v>287</v>
      </c>
      <c r="AF378" t="s">
        <v>1811</v>
      </c>
      <c r="AG378" t="s">
        <v>875</v>
      </c>
      <c r="AH378" t="s">
        <v>380</v>
      </c>
      <c r="AI378" t="s">
        <v>786</v>
      </c>
      <c r="AJ378" t="s">
        <v>268</v>
      </c>
      <c r="AK378" t="s">
        <v>693</v>
      </c>
      <c r="AL378" t="s">
        <v>268</v>
      </c>
      <c r="AM378" t="s">
        <v>355</v>
      </c>
      <c r="AN378" t="s">
        <v>268</v>
      </c>
      <c r="AO378" t="s">
        <v>268</v>
      </c>
      <c r="AP378" t="s">
        <v>268</v>
      </c>
      <c r="AQ378" t="s">
        <v>268</v>
      </c>
      <c r="AR378" t="s">
        <v>268</v>
      </c>
      <c r="AS378" t="s">
        <v>268</v>
      </c>
      <c r="AT378" t="s">
        <v>268</v>
      </c>
      <c r="AU378" t="s">
        <v>268</v>
      </c>
      <c r="AV378" t="s">
        <v>268</v>
      </c>
      <c r="AW378" t="s">
        <v>268</v>
      </c>
      <c r="AX378" t="s">
        <v>268</v>
      </c>
      <c r="AY378" t="s">
        <v>268</v>
      </c>
      <c r="AZ378" t="s">
        <v>268</v>
      </c>
      <c r="BA378" t="s">
        <v>268</v>
      </c>
      <c r="BB378" t="s">
        <v>268</v>
      </c>
      <c r="BC378" t="s">
        <v>268</v>
      </c>
      <c r="BD378" t="s">
        <v>268</v>
      </c>
      <c r="BE378" t="s">
        <v>268</v>
      </c>
      <c r="BF378" t="s">
        <v>268</v>
      </c>
      <c r="BG378" t="s">
        <v>268</v>
      </c>
      <c r="BH378" t="s">
        <v>268</v>
      </c>
      <c r="BI378" t="s">
        <v>268</v>
      </c>
      <c r="BJ378" t="s">
        <v>268</v>
      </c>
      <c r="BK378" t="s">
        <v>268</v>
      </c>
      <c r="BL378" t="s">
        <v>268</v>
      </c>
      <c r="BM378" t="s">
        <v>268</v>
      </c>
      <c r="BN378" t="s">
        <v>268</v>
      </c>
      <c r="BO378" t="s">
        <v>268</v>
      </c>
      <c r="BP378" t="s">
        <v>268</v>
      </c>
      <c r="BQ378" t="s">
        <v>268</v>
      </c>
      <c r="BR378" t="s">
        <v>268</v>
      </c>
      <c r="BS378" t="s">
        <v>268</v>
      </c>
      <c r="BT378" t="s">
        <v>268</v>
      </c>
      <c r="BU378" t="s">
        <v>268</v>
      </c>
      <c r="BV378" t="s">
        <v>268</v>
      </c>
      <c r="BW378" t="s">
        <v>268</v>
      </c>
      <c r="BX378" t="s">
        <v>268</v>
      </c>
      <c r="BY378">
        <v>93.07</v>
      </c>
      <c r="BZ378">
        <v>93.07</v>
      </c>
      <c r="CA378" t="s">
        <v>142</v>
      </c>
      <c r="CB378" s="356">
        <v>122</v>
      </c>
      <c r="CC378" t="s">
        <v>876</v>
      </c>
      <c r="CD378" t="s">
        <v>268</v>
      </c>
      <c r="CE378" t="s">
        <v>268</v>
      </c>
      <c r="CF378" s="356">
        <v>3</v>
      </c>
      <c r="CG378" t="s">
        <v>268</v>
      </c>
      <c r="CH378" t="s">
        <v>268</v>
      </c>
      <c r="CI378" t="s">
        <v>268</v>
      </c>
      <c r="CJ378" t="s">
        <v>268</v>
      </c>
      <c r="CK378" t="s">
        <v>268</v>
      </c>
      <c r="CL378" t="s">
        <v>4139</v>
      </c>
      <c r="CM378" t="s">
        <v>11224</v>
      </c>
      <c r="CN378">
        <v>126.4</v>
      </c>
      <c r="CO378" t="s">
        <v>268</v>
      </c>
      <c r="CP378">
        <v>126.4</v>
      </c>
      <c r="CQ378">
        <v>365</v>
      </c>
      <c r="CR378" t="s">
        <v>878</v>
      </c>
      <c r="CS378" t="s">
        <v>11225</v>
      </c>
      <c r="CT378" t="s">
        <v>11226</v>
      </c>
      <c r="CU378" t="s">
        <v>11227</v>
      </c>
      <c r="CV378" t="s">
        <v>268</v>
      </c>
      <c r="CW378" t="s">
        <v>268</v>
      </c>
      <c r="CX378" t="s">
        <v>268</v>
      </c>
      <c r="CY378" t="s">
        <v>268</v>
      </c>
      <c r="CZ378" t="s">
        <v>268</v>
      </c>
      <c r="DA378" t="s">
        <v>268</v>
      </c>
      <c r="DB378" s="429">
        <f t="shared" si="71"/>
        <v>0</v>
      </c>
      <c r="DC378" s="284">
        <f t="shared" si="72"/>
        <v>0</v>
      </c>
      <c r="DD378" s="284">
        <f t="shared" si="73"/>
        <v>0</v>
      </c>
      <c r="DE378" s="284">
        <f t="shared" si="74"/>
        <v>0</v>
      </c>
      <c r="DF378" s="295">
        <f t="shared" si="75"/>
        <v>93.07</v>
      </c>
      <c r="DG378" s="284">
        <f t="shared" si="76"/>
        <v>0</v>
      </c>
      <c r="DH378" s="284">
        <f t="shared" si="77"/>
        <v>0</v>
      </c>
      <c r="DI378" s="284">
        <f t="shared" si="78"/>
        <v>0</v>
      </c>
      <c r="DJ378" s="284">
        <f t="shared" si="79"/>
        <v>0</v>
      </c>
      <c r="DK378" s="295">
        <f t="shared" si="80"/>
        <v>1</v>
      </c>
      <c r="DL378" s="297">
        <f t="shared" si="81"/>
        <v>3</v>
      </c>
      <c r="DM378" s="430">
        <f>IFERROR(IF(CA378="D",IF(DL378="A dispo.",DF378*VLOOKUP('DATI INPUT'!$F$27,TARIFFE_UD,4,FALSE),DF378*VLOOKUP(DL378,TARIFFE_UD,4,FALSE)),DF378*VLOOKUP(CB378-100,TARIFFE_UND,4,FALSE)),0)</f>
        <v>58.995651387894497</v>
      </c>
      <c r="DN378" s="430">
        <f>IFERROR(IF(CA378="D",IF(DL378="A dispo.",DK378*VLOOKUP('DATI INPUT'!$F$27,TARIFFE_UD,5,FALSE),DK378*VLOOKUP(DL378,TARIFFE_UD,5,FALSE)),DK378*VLOOKUP(CB378-100,TARIFFE_UND,5,FALSE)),0)</f>
        <v>67.397800635548478</v>
      </c>
      <c r="DO378" s="431">
        <f t="shared" si="82"/>
        <v>-6.5479765570302106E-3</v>
      </c>
      <c r="DP378" s="299">
        <f>IFERROR(IF(CA378="D",IF(DL378="A dispo.",DF378*VLOOKUP('DATI INPUT'!$F$27,TARIFFE_UD,2,FALSE),DF378*VLOOKUP(DL378,TARIFFE_UD,2,FALSE)),DF378*VLOOKUP(CB378-100,TARIFFE_UND,2,FALSE)),0)</f>
        <v>73.70682361472123</v>
      </c>
      <c r="DQ378" s="299">
        <f>IFERROR(IF(CA378="D",IF(DL378="A dispo.",DK378*VLOOKUP('DATI INPUT'!$F$27,TARIFFE_UD,3,FALSE),DK378*VLOOKUP(DL378,TARIFFE_UD,3,FALSE)),DK378*VLOOKUP(CB378-100,TARIFFE_UND,3,FALSE)),0)</f>
        <v>60.367780403072892</v>
      </c>
      <c r="DR378" s="299">
        <f t="shared" si="83"/>
        <v>134.07460401779412</v>
      </c>
    </row>
    <row r="379" spans="1:122" x14ac:dyDescent="0.25">
      <c r="A379" t="s">
        <v>4298</v>
      </c>
      <c r="B379" t="s">
        <v>4291</v>
      </c>
      <c r="C379" t="s">
        <v>4299</v>
      </c>
      <c r="D379" t="s">
        <v>4293</v>
      </c>
      <c r="E379" t="s">
        <v>268</v>
      </c>
      <c r="F379" t="s">
        <v>156</v>
      </c>
      <c r="G379" t="s">
        <v>4294</v>
      </c>
      <c r="H379" t="s">
        <v>4273</v>
      </c>
      <c r="I379" t="s">
        <v>4295</v>
      </c>
      <c r="J379" t="s">
        <v>274</v>
      </c>
      <c r="K379" t="s">
        <v>4296</v>
      </c>
      <c r="L379" t="s">
        <v>984</v>
      </c>
      <c r="M379" t="s">
        <v>10388</v>
      </c>
      <c r="N379" t="s">
        <v>984</v>
      </c>
      <c r="O379" t="s">
        <v>873</v>
      </c>
      <c r="P379" t="s">
        <v>10365</v>
      </c>
      <c r="Q379" t="s">
        <v>279</v>
      </c>
      <c r="R379" t="s">
        <v>268</v>
      </c>
      <c r="S379" t="s">
        <v>268</v>
      </c>
      <c r="T379" t="s">
        <v>268</v>
      </c>
      <c r="U379" t="s">
        <v>268</v>
      </c>
      <c r="V379" t="s">
        <v>268</v>
      </c>
      <c r="W379" t="s">
        <v>10388</v>
      </c>
      <c r="X379" t="s">
        <v>10365</v>
      </c>
      <c r="Y379" t="s">
        <v>279</v>
      </c>
      <c r="Z379" t="s">
        <v>268</v>
      </c>
      <c r="AA379" t="s">
        <v>268</v>
      </c>
      <c r="AB379" t="s">
        <v>268</v>
      </c>
      <c r="AC379" t="s">
        <v>268</v>
      </c>
      <c r="AD379" t="s">
        <v>268</v>
      </c>
      <c r="AE379" t="s">
        <v>287</v>
      </c>
      <c r="AF379" t="s">
        <v>1811</v>
      </c>
      <c r="AG379" t="s">
        <v>875</v>
      </c>
      <c r="AH379" t="s">
        <v>380</v>
      </c>
      <c r="AI379" t="s">
        <v>786</v>
      </c>
      <c r="AJ379" t="s">
        <v>268</v>
      </c>
      <c r="AK379" t="s">
        <v>396</v>
      </c>
      <c r="AL379" t="s">
        <v>268</v>
      </c>
      <c r="AM379" t="s">
        <v>353</v>
      </c>
      <c r="AN379" t="s">
        <v>268</v>
      </c>
      <c r="AO379" t="s">
        <v>268</v>
      </c>
      <c r="AP379" t="s">
        <v>268</v>
      </c>
      <c r="AQ379" t="s">
        <v>268</v>
      </c>
      <c r="AR379" t="s">
        <v>268</v>
      </c>
      <c r="AS379" t="s">
        <v>268</v>
      </c>
      <c r="AT379" t="s">
        <v>268</v>
      </c>
      <c r="AU379" t="s">
        <v>268</v>
      </c>
      <c r="AV379" t="s">
        <v>268</v>
      </c>
      <c r="AW379" t="s">
        <v>268</v>
      </c>
      <c r="AX379" t="s">
        <v>268</v>
      </c>
      <c r="AY379" t="s">
        <v>268</v>
      </c>
      <c r="AZ379" t="s">
        <v>268</v>
      </c>
      <c r="BA379" t="s">
        <v>268</v>
      </c>
      <c r="BB379" t="s">
        <v>268</v>
      </c>
      <c r="BC379" t="s">
        <v>268</v>
      </c>
      <c r="BD379" t="s">
        <v>268</v>
      </c>
      <c r="BE379" t="s">
        <v>268</v>
      </c>
      <c r="BF379" t="s">
        <v>268</v>
      </c>
      <c r="BG379" t="s">
        <v>268</v>
      </c>
      <c r="BH379" t="s">
        <v>268</v>
      </c>
      <c r="BI379" t="s">
        <v>268</v>
      </c>
      <c r="BJ379" t="s">
        <v>268</v>
      </c>
      <c r="BK379" t="s">
        <v>268</v>
      </c>
      <c r="BL379" t="s">
        <v>268</v>
      </c>
      <c r="BM379" t="s">
        <v>268</v>
      </c>
      <c r="BN379" t="s">
        <v>268</v>
      </c>
      <c r="BO379" t="s">
        <v>268</v>
      </c>
      <c r="BP379" t="s">
        <v>268</v>
      </c>
      <c r="BQ379" t="s">
        <v>268</v>
      </c>
      <c r="BR379" t="s">
        <v>268</v>
      </c>
      <c r="BS379" t="s">
        <v>268</v>
      </c>
      <c r="BT379" t="s">
        <v>268</v>
      </c>
      <c r="BU379" t="s">
        <v>268</v>
      </c>
      <c r="BV379" t="s">
        <v>268</v>
      </c>
      <c r="BW379" t="s">
        <v>268</v>
      </c>
      <c r="BX379" t="s">
        <v>268</v>
      </c>
      <c r="BY379">
        <v>18</v>
      </c>
      <c r="BZ379">
        <v>18</v>
      </c>
      <c r="CA379" t="s">
        <v>142</v>
      </c>
      <c r="CB379" s="356">
        <v>123</v>
      </c>
      <c r="CC379" t="s">
        <v>1817</v>
      </c>
      <c r="CD379" t="s">
        <v>268</v>
      </c>
      <c r="CE379" t="s">
        <v>268</v>
      </c>
      <c r="CF379" s="356">
        <v>3</v>
      </c>
      <c r="CG379" t="s">
        <v>268</v>
      </c>
      <c r="CH379" t="s">
        <v>268</v>
      </c>
      <c r="CI379" t="s">
        <v>268</v>
      </c>
      <c r="CJ379" t="s">
        <v>268</v>
      </c>
      <c r="CK379" t="s">
        <v>268</v>
      </c>
      <c r="CL379" t="s">
        <v>268</v>
      </c>
      <c r="CM379" t="s">
        <v>11224</v>
      </c>
      <c r="CN379">
        <v>11.41</v>
      </c>
      <c r="CO379" t="s">
        <v>268</v>
      </c>
      <c r="CP379">
        <v>11.41</v>
      </c>
      <c r="CQ379">
        <v>365</v>
      </c>
      <c r="CR379" t="s">
        <v>878</v>
      </c>
      <c r="CS379" t="s">
        <v>11225</v>
      </c>
      <c r="CT379" t="s">
        <v>11226</v>
      </c>
      <c r="CU379" t="s">
        <v>11227</v>
      </c>
      <c r="CV379" t="s">
        <v>268</v>
      </c>
      <c r="CW379" t="s">
        <v>268</v>
      </c>
      <c r="CX379" t="s">
        <v>268</v>
      </c>
      <c r="CY379" t="s">
        <v>268</v>
      </c>
      <c r="CZ379" t="s">
        <v>268</v>
      </c>
      <c r="DA379" t="s">
        <v>268</v>
      </c>
      <c r="DB379" s="429">
        <f t="shared" si="71"/>
        <v>0</v>
      </c>
      <c r="DC379" s="284">
        <f t="shared" si="72"/>
        <v>0</v>
      </c>
      <c r="DD379" s="284">
        <f t="shared" si="73"/>
        <v>0</v>
      </c>
      <c r="DE379" s="284">
        <f t="shared" si="74"/>
        <v>0</v>
      </c>
      <c r="DF379" s="295">
        <f t="shared" si="75"/>
        <v>18</v>
      </c>
      <c r="DG379" s="284">
        <f t="shared" si="76"/>
        <v>1</v>
      </c>
      <c r="DH379" s="284">
        <f t="shared" si="77"/>
        <v>0</v>
      </c>
      <c r="DI379" s="284">
        <f t="shared" si="78"/>
        <v>0</v>
      </c>
      <c r="DJ379" s="284">
        <f t="shared" si="79"/>
        <v>0</v>
      </c>
      <c r="DK379" s="295">
        <f t="shared" si="80"/>
        <v>0</v>
      </c>
      <c r="DL379" s="297">
        <f t="shared" si="81"/>
        <v>3</v>
      </c>
      <c r="DM379" s="430">
        <f>IFERROR(IF(CA379="D",IF(DL379="A dispo.",DF379*VLOOKUP('DATI INPUT'!$F$27,TARIFFE_UD,4,FALSE),DF379*VLOOKUP(DL379,TARIFFE_UD,4,FALSE)),DF379*VLOOKUP(CB379-100,TARIFFE_UND,4,FALSE)),0)</f>
        <v>11.409925056216839</v>
      </c>
      <c r="DN379" s="430">
        <f>IFERROR(IF(CA379="D",IF(DL379="A dispo.",DK379*VLOOKUP('DATI INPUT'!$F$27,TARIFFE_UD,5,FALSE),DK379*VLOOKUP(DL379,TARIFFE_UD,5,FALSE)),DK379*VLOOKUP(CB379-100,TARIFFE_UND,5,FALSE)),0)</f>
        <v>0</v>
      </c>
      <c r="DO379" s="431">
        <f t="shared" si="82"/>
        <v>-7.4943783161529609E-5</v>
      </c>
      <c r="DP379" s="299">
        <f>IFERROR(IF(CA379="D",IF(DL379="A dispo.",DF379*VLOOKUP('DATI INPUT'!$F$27,TARIFFE_UD,2,FALSE),DF379*VLOOKUP(DL379,TARIFFE_UD,2,FALSE)),DF379*VLOOKUP(CB379-100,TARIFFE_UND,2,FALSE)),0)</f>
        <v>14.255107178091567</v>
      </c>
      <c r="DQ379" s="299">
        <f>IFERROR(IF(CA379="D",IF(DL379="A dispo.",DK379*VLOOKUP('DATI INPUT'!$F$27,TARIFFE_UD,3,FALSE),DK379*VLOOKUP(DL379,TARIFFE_UD,3,FALSE)),DK379*VLOOKUP(CB379-100,TARIFFE_UND,3,FALSE)),0)</f>
        <v>0</v>
      </c>
      <c r="DR379" s="299">
        <f t="shared" si="83"/>
        <v>14.255107178091567</v>
      </c>
    </row>
    <row r="380" spans="1:122" x14ac:dyDescent="0.25">
      <c r="A380" t="s">
        <v>4300</v>
      </c>
      <c r="B380" t="s">
        <v>1058</v>
      </c>
      <c r="C380" t="s">
        <v>4301</v>
      </c>
      <c r="D380" t="s">
        <v>4302</v>
      </c>
      <c r="E380" t="s">
        <v>268</v>
      </c>
      <c r="F380" t="s">
        <v>156</v>
      </c>
      <c r="G380" t="s">
        <v>4303</v>
      </c>
      <c r="H380" t="s">
        <v>4304</v>
      </c>
      <c r="I380" t="s">
        <v>363</v>
      </c>
      <c r="J380" t="s">
        <v>274</v>
      </c>
      <c r="K380" t="s">
        <v>4305</v>
      </c>
      <c r="L380" t="s">
        <v>152</v>
      </c>
      <c r="M380" t="s">
        <v>4306</v>
      </c>
      <c r="N380" t="s">
        <v>2536</v>
      </c>
      <c r="O380" t="s">
        <v>4307</v>
      </c>
      <c r="P380" t="s">
        <v>4308</v>
      </c>
      <c r="Q380" t="s">
        <v>343</v>
      </c>
      <c r="R380" t="s">
        <v>268</v>
      </c>
      <c r="S380" t="s">
        <v>268</v>
      </c>
      <c r="T380" t="s">
        <v>268</v>
      </c>
      <c r="U380" t="s">
        <v>268</v>
      </c>
      <c r="V380" t="s">
        <v>268</v>
      </c>
      <c r="W380" t="s">
        <v>1933</v>
      </c>
      <c r="X380" t="s">
        <v>1934</v>
      </c>
      <c r="Y380" t="s">
        <v>544</v>
      </c>
      <c r="Z380" t="s">
        <v>268</v>
      </c>
      <c r="AA380" t="s">
        <v>268</v>
      </c>
      <c r="AB380" t="s">
        <v>268</v>
      </c>
      <c r="AC380" t="s">
        <v>268</v>
      </c>
      <c r="AD380" t="s">
        <v>268</v>
      </c>
      <c r="AE380" t="s">
        <v>287</v>
      </c>
      <c r="AF380" t="s">
        <v>1811</v>
      </c>
      <c r="AG380" t="s">
        <v>875</v>
      </c>
      <c r="AH380" t="s">
        <v>1935</v>
      </c>
      <c r="AI380" t="s">
        <v>4309</v>
      </c>
      <c r="AJ380" t="s">
        <v>268</v>
      </c>
      <c r="AK380" t="s">
        <v>724</v>
      </c>
      <c r="AL380" t="s">
        <v>268</v>
      </c>
      <c r="AM380" t="s">
        <v>355</v>
      </c>
      <c r="AN380" t="s">
        <v>268</v>
      </c>
      <c r="AO380" t="s">
        <v>268</v>
      </c>
      <c r="AP380" t="s">
        <v>268</v>
      </c>
      <c r="AQ380" t="s">
        <v>268</v>
      </c>
      <c r="AR380" t="s">
        <v>268</v>
      </c>
      <c r="AS380" t="s">
        <v>268</v>
      </c>
      <c r="AT380" t="s">
        <v>268</v>
      </c>
      <c r="AU380" t="s">
        <v>268</v>
      </c>
      <c r="AV380" t="s">
        <v>268</v>
      </c>
      <c r="AW380" t="s">
        <v>268</v>
      </c>
      <c r="AX380" t="s">
        <v>268</v>
      </c>
      <c r="AY380" t="s">
        <v>268</v>
      </c>
      <c r="AZ380" t="s">
        <v>268</v>
      </c>
      <c r="BA380" t="s">
        <v>268</v>
      </c>
      <c r="BB380" t="s">
        <v>268</v>
      </c>
      <c r="BC380" t="s">
        <v>268</v>
      </c>
      <c r="BD380" t="s">
        <v>268</v>
      </c>
      <c r="BE380" t="s">
        <v>268</v>
      </c>
      <c r="BF380" t="s">
        <v>268</v>
      </c>
      <c r="BG380" t="s">
        <v>268</v>
      </c>
      <c r="BH380" t="s">
        <v>268</v>
      </c>
      <c r="BI380" t="s">
        <v>268</v>
      </c>
      <c r="BJ380" t="s">
        <v>268</v>
      </c>
      <c r="BK380" t="s">
        <v>268</v>
      </c>
      <c r="BL380" t="s">
        <v>268</v>
      </c>
      <c r="BM380" t="s">
        <v>268</v>
      </c>
      <c r="BN380" t="s">
        <v>268</v>
      </c>
      <c r="BO380" t="s">
        <v>268</v>
      </c>
      <c r="BP380" t="s">
        <v>268</v>
      </c>
      <c r="BQ380" t="s">
        <v>268</v>
      </c>
      <c r="BR380" t="s">
        <v>268</v>
      </c>
      <c r="BS380" t="s">
        <v>268</v>
      </c>
      <c r="BT380" t="s">
        <v>268</v>
      </c>
      <c r="BU380" t="s">
        <v>268</v>
      </c>
      <c r="BV380" t="s">
        <v>268</v>
      </c>
      <c r="BW380" t="s">
        <v>268</v>
      </c>
      <c r="BX380" t="s">
        <v>268</v>
      </c>
      <c r="BY380">
        <v>55</v>
      </c>
      <c r="BZ380">
        <v>55</v>
      </c>
      <c r="CA380" t="s">
        <v>142</v>
      </c>
      <c r="CB380" s="356">
        <v>122</v>
      </c>
      <c r="CC380" t="s">
        <v>876</v>
      </c>
      <c r="CD380" t="s">
        <v>268</v>
      </c>
      <c r="CE380" t="s">
        <v>268</v>
      </c>
      <c r="CF380" t="s">
        <v>268</v>
      </c>
      <c r="CG380" t="s">
        <v>268</v>
      </c>
      <c r="CH380" t="s">
        <v>268</v>
      </c>
      <c r="CI380" t="s">
        <v>268</v>
      </c>
      <c r="CJ380" t="s">
        <v>268</v>
      </c>
      <c r="CK380" t="s">
        <v>268</v>
      </c>
      <c r="CL380" t="s">
        <v>268</v>
      </c>
      <c r="CM380" t="s">
        <v>11224</v>
      </c>
      <c r="CN380">
        <v>102.26</v>
      </c>
      <c r="CO380" t="s">
        <v>268</v>
      </c>
      <c r="CP380">
        <v>102.26</v>
      </c>
      <c r="CQ380">
        <v>365</v>
      </c>
      <c r="CR380" t="s">
        <v>878</v>
      </c>
      <c r="CS380" t="s">
        <v>11225</v>
      </c>
      <c r="CT380" t="s">
        <v>11226</v>
      </c>
      <c r="CU380" t="s">
        <v>11227</v>
      </c>
      <c r="CV380" t="s">
        <v>268</v>
      </c>
      <c r="CW380" t="s">
        <v>268</v>
      </c>
      <c r="CX380" t="s">
        <v>268</v>
      </c>
      <c r="CY380" t="s">
        <v>268</v>
      </c>
      <c r="CZ380" t="s">
        <v>268</v>
      </c>
      <c r="DA380" t="s">
        <v>268</v>
      </c>
      <c r="DB380" s="429">
        <f t="shared" si="71"/>
        <v>0</v>
      </c>
      <c r="DC380" s="284">
        <f t="shared" si="72"/>
        <v>0</v>
      </c>
      <c r="DD380" s="284">
        <f t="shared" si="73"/>
        <v>0</v>
      </c>
      <c r="DE380" s="284">
        <f t="shared" si="74"/>
        <v>0</v>
      </c>
      <c r="DF380" s="295">
        <f t="shared" si="75"/>
        <v>55</v>
      </c>
      <c r="DG380" s="284">
        <f t="shared" si="76"/>
        <v>0</v>
      </c>
      <c r="DH380" s="284">
        <f t="shared" si="77"/>
        <v>0</v>
      </c>
      <c r="DI380" s="284">
        <f t="shared" si="78"/>
        <v>0</v>
      </c>
      <c r="DJ380" s="284">
        <f t="shared" si="79"/>
        <v>0</v>
      </c>
      <c r="DK380" s="295">
        <f t="shared" si="80"/>
        <v>1</v>
      </c>
      <c r="DL380" s="297" t="str">
        <f t="shared" si="81"/>
        <v>A dispo.</v>
      </c>
      <c r="DM380" s="430">
        <f>IFERROR(IF(CA380="D",IF(DL380="A dispo.",DF380*VLOOKUP('DATI INPUT'!$F$27,TARIFFE_UD,4,FALSE),DF380*VLOOKUP(DL380,TARIFFE_UD,4,FALSE)),DF380*VLOOKUP(CB380-100,TARIFFE_UND,4,FALSE)),0)</f>
        <v>34.863659893995894</v>
      </c>
      <c r="DN380" s="430">
        <f>IFERROR(IF(CA380="D",IF(DL380="A dispo.",DK380*VLOOKUP('DATI INPUT'!$F$27,TARIFFE_UD,5,FALSE),DK380*VLOOKUP(DL380,TARIFFE_UD,5,FALSE)),DK380*VLOOKUP(CB380-100,TARIFFE_UND,5,FALSE)),0)</f>
        <v>67.397800635548478</v>
      </c>
      <c r="DO380" s="431">
        <f t="shared" si="82"/>
        <v>1.4605295443601563E-3</v>
      </c>
      <c r="DP380" s="299">
        <f>IFERROR(IF(CA380="D",IF(DL380="A dispo.",DF380*VLOOKUP('DATI INPUT'!$F$27,TARIFFE_UD,2,FALSE),DF380*VLOOKUP(DL380,TARIFFE_UD,2,FALSE)),DF380*VLOOKUP(CB380-100,TARIFFE_UND,2,FALSE)),0)</f>
        <v>43.557271933057571</v>
      </c>
      <c r="DQ380" s="299">
        <f>IFERROR(IF(CA380="D",IF(DL380="A dispo.",DK380*VLOOKUP('DATI INPUT'!$F$27,TARIFFE_UD,3,FALSE),DK380*VLOOKUP(DL380,TARIFFE_UD,3,FALSE)),DK380*VLOOKUP(CB380-100,TARIFFE_UND,3,FALSE)),0)</f>
        <v>60.367780403072892</v>
      </c>
      <c r="DR380" s="299">
        <f t="shared" si="83"/>
        <v>103.92505233613046</v>
      </c>
    </row>
    <row r="381" spans="1:122" x14ac:dyDescent="0.25">
      <c r="A381" t="s">
        <v>4310</v>
      </c>
      <c r="B381" t="s">
        <v>4311</v>
      </c>
      <c r="C381" t="s">
        <v>4312</v>
      </c>
      <c r="D381" t="s">
        <v>4313</v>
      </c>
      <c r="E381" t="s">
        <v>268</v>
      </c>
      <c r="F381" t="s">
        <v>156</v>
      </c>
      <c r="G381" t="s">
        <v>4314</v>
      </c>
      <c r="H381" t="s">
        <v>4273</v>
      </c>
      <c r="I381" t="s">
        <v>4315</v>
      </c>
      <c r="J381" t="s">
        <v>274</v>
      </c>
      <c r="K381" t="s">
        <v>4316</v>
      </c>
      <c r="L381" t="s">
        <v>984</v>
      </c>
      <c r="M381" t="s">
        <v>2811</v>
      </c>
      <c r="N381" t="s">
        <v>984</v>
      </c>
      <c r="O381" t="s">
        <v>873</v>
      </c>
      <c r="P381" t="s">
        <v>2812</v>
      </c>
      <c r="Q381" t="s">
        <v>282</v>
      </c>
      <c r="R381" t="s">
        <v>268</v>
      </c>
      <c r="S381" t="s">
        <v>268</v>
      </c>
      <c r="T381" t="s">
        <v>268</v>
      </c>
      <c r="U381" t="s">
        <v>268</v>
      </c>
      <c r="V381" t="s">
        <v>268</v>
      </c>
      <c r="W381" t="s">
        <v>2811</v>
      </c>
      <c r="X381" t="s">
        <v>2812</v>
      </c>
      <c r="Y381" t="s">
        <v>282</v>
      </c>
      <c r="Z381" t="s">
        <v>268</v>
      </c>
      <c r="AA381" t="s">
        <v>268</v>
      </c>
      <c r="AB381" t="s">
        <v>268</v>
      </c>
      <c r="AC381" t="s">
        <v>268</v>
      </c>
      <c r="AD381" t="s">
        <v>268</v>
      </c>
      <c r="AE381" t="s">
        <v>268</v>
      </c>
      <c r="AF381" t="s">
        <v>268</v>
      </c>
      <c r="AG381" t="s">
        <v>268</v>
      </c>
      <c r="AH381" t="s">
        <v>268</v>
      </c>
      <c r="AI381" t="s">
        <v>268</v>
      </c>
      <c r="AJ381" t="s">
        <v>268</v>
      </c>
      <c r="AK381" t="s">
        <v>268</v>
      </c>
      <c r="AL381" t="s">
        <v>268</v>
      </c>
      <c r="AM381" t="s">
        <v>268</v>
      </c>
      <c r="AN381" t="s">
        <v>268</v>
      </c>
      <c r="AO381" t="s">
        <v>268</v>
      </c>
      <c r="AP381" t="s">
        <v>268</v>
      </c>
      <c r="AQ381" t="s">
        <v>268</v>
      </c>
      <c r="AR381" t="s">
        <v>268</v>
      </c>
      <c r="AS381" t="s">
        <v>268</v>
      </c>
      <c r="AT381" t="s">
        <v>268</v>
      </c>
      <c r="AU381" t="s">
        <v>268</v>
      </c>
      <c r="AV381" t="s">
        <v>268</v>
      </c>
      <c r="AW381" t="s">
        <v>268</v>
      </c>
      <c r="AX381" t="s">
        <v>268</v>
      </c>
      <c r="AY381" t="s">
        <v>268</v>
      </c>
      <c r="AZ381" t="s">
        <v>268</v>
      </c>
      <c r="BA381" t="s">
        <v>268</v>
      </c>
      <c r="BB381" t="s">
        <v>268</v>
      </c>
      <c r="BC381" t="s">
        <v>268</v>
      </c>
      <c r="BD381" t="s">
        <v>268</v>
      </c>
      <c r="BE381" t="s">
        <v>268</v>
      </c>
      <c r="BF381" t="s">
        <v>268</v>
      </c>
      <c r="BG381" t="s">
        <v>268</v>
      </c>
      <c r="BH381" t="s">
        <v>268</v>
      </c>
      <c r="BI381" t="s">
        <v>268</v>
      </c>
      <c r="BJ381" t="s">
        <v>268</v>
      </c>
      <c r="BK381" t="s">
        <v>268</v>
      </c>
      <c r="BL381" t="s">
        <v>268</v>
      </c>
      <c r="BM381" t="s">
        <v>268</v>
      </c>
      <c r="BN381" t="s">
        <v>268</v>
      </c>
      <c r="BO381" t="s">
        <v>268</v>
      </c>
      <c r="BP381" t="s">
        <v>268</v>
      </c>
      <c r="BQ381" t="s">
        <v>268</v>
      </c>
      <c r="BR381" t="s">
        <v>268</v>
      </c>
      <c r="BS381" t="s">
        <v>268</v>
      </c>
      <c r="BT381" t="s">
        <v>268</v>
      </c>
      <c r="BU381" t="s">
        <v>268</v>
      </c>
      <c r="BV381" t="s">
        <v>268</v>
      </c>
      <c r="BW381" t="s">
        <v>268</v>
      </c>
      <c r="BX381" t="s">
        <v>268</v>
      </c>
      <c r="BY381">
        <v>70</v>
      </c>
      <c r="BZ381">
        <v>70</v>
      </c>
      <c r="CA381" t="s">
        <v>142</v>
      </c>
      <c r="CB381" s="356">
        <v>122</v>
      </c>
      <c r="CC381" t="s">
        <v>876</v>
      </c>
      <c r="CD381" t="s">
        <v>268</v>
      </c>
      <c r="CE381" t="s">
        <v>268</v>
      </c>
      <c r="CF381" s="356">
        <v>1</v>
      </c>
      <c r="CG381" t="s">
        <v>268</v>
      </c>
      <c r="CH381" t="s">
        <v>268</v>
      </c>
      <c r="CI381" t="s">
        <v>268</v>
      </c>
      <c r="CJ381" t="s">
        <v>268</v>
      </c>
      <c r="CK381" t="s">
        <v>268</v>
      </c>
      <c r="CL381" t="s">
        <v>268</v>
      </c>
      <c r="CM381" t="s">
        <v>11224</v>
      </c>
      <c r="CN381">
        <v>51.44</v>
      </c>
      <c r="CO381" t="s">
        <v>268</v>
      </c>
      <c r="CP381">
        <v>51.44</v>
      </c>
      <c r="CQ381">
        <v>365</v>
      </c>
      <c r="CR381" t="s">
        <v>878</v>
      </c>
      <c r="CS381" t="s">
        <v>11225</v>
      </c>
      <c r="CT381" t="s">
        <v>11226</v>
      </c>
      <c r="CU381" t="s">
        <v>11227</v>
      </c>
      <c r="CV381" t="s">
        <v>268</v>
      </c>
      <c r="CW381" t="s">
        <v>268</v>
      </c>
      <c r="CX381" t="s">
        <v>268</v>
      </c>
      <c r="CY381" t="s">
        <v>268</v>
      </c>
      <c r="CZ381" t="s">
        <v>268</v>
      </c>
      <c r="DA381" t="s">
        <v>268</v>
      </c>
      <c r="DB381" s="429">
        <f t="shared" si="71"/>
        <v>0</v>
      </c>
      <c r="DC381" s="284">
        <f t="shared" si="72"/>
        <v>0</v>
      </c>
      <c r="DD381" s="284">
        <f t="shared" si="73"/>
        <v>0</v>
      </c>
      <c r="DE381" s="284">
        <f t="shared" si="74"/>
        <v>0</v>
      </c>
      <c r="DF381" s="295">
        <f t="shared" si="75"/>
        <v>70</v>
      </c>
      <c r="DG381" s="284">
        <f t="shared" si="76"/>
        <v>0</v>
      </c>
      <c r="DH381" s="284">
        <f t="shared" si="77"/>
        <v>0</v>
      </c>
      <c r="DI381" s="284">
        <f t="shared" si="78"/>
        <v>0</v>
      </c>
      <c r="DJ381" s="284">
        <f t="shared" si="79"/>
        <v>0</v>
      </c>
      <c r="DK381" s="295">
        <f t="shared" si="80"/>
        <v>1</v>
      </c>
      <c r="DL381" s="297">
        <f t="shared" si="81"/>
        <v>1</v>
      </c>
      <c r="DM381" s="430">
        <f>IFERROR(IF(CA381="D",IF(DL381="A dispo.",DF381*VLOOKUP('DATI INPUT'!$F$27,TARIFFE_UD,4,FALSE),DF381*VLOOKUP(DL381,TARIFFE_UD,4,FALSE)),DF381*VLOOKUP(CB381-100,TARIFFE_UND,4,FALSE)),0)</f>
        <v>34.511501713248457</v>
      </c>
      <c r="DN381" s="430">
        <f>IFERROR(IF(CA381="D",IF(DL381="A dispo.",DK381*VLOOKUP('DATI INPUT'!$F$27,TARIFFE_UD,5,FALSE),DK381*VLOOKUP(DL381,TARIFFE_UD,5,FALSE)),DK381*VLOOKUP(CB381-100,TARIFFE_UND,5,FALSE)),0)</f>
        <v>16.930848468833439</v>
      </c>
      <c r="DO381" s="431">
        <f t="shared" si="82"/>
        <v>2.3501820818978558E-3</v>
      </c>
      <c r="DP381" s="299">
        <f>IFERROR(IF(CA381="D",IF(DL381="A dispo.",DF381*VLOOKUP('DATI INPUT'!$F$27,TARIFFE_UD,2,FALSE),DF381*VLOOKUP(DL381,TARIFFE_UD,2,FALSE)),DF381*VLOOKUP(CB381-100,TARIFFE_UND,2,FALSE)),0)</f>
        <v>43.117299489289316</v>
      </c>
      <c r="DQ381" s="299">
        <f>IFERROR(IF(CA381="D",IF(DL381="A dispo.",DK381*VLOOKUP('DATI INPUT'!$F$27,TARIFFE_UD,3,FALSE),DK381*VLOOKUP(DL381,TARIFFE_UD,3,FALSE)),DK381*VLOOKUP(CB381-100,TARIFFE_UND,3,FALSE)),0)</f>
        <v>15.164853048114928</v>
      </c>
      <c r="DR381" s="299">
        <f t="shared" si="83"/>
        <v>58.282152537404244</v>
      </c>
    </row>
    <row r="382" spans="1:122" x14ac:dyDescent="0.25">
      <c r="A382" t="s">
        <v>4330</v>
      </c>
      <c r="B382" t="s">
        <v>1480</v>
      </c>
      <c r="C382" t="s">
        <v>4331</v>
      </c>
      <c r="D382" t="s">
        <v>4332</v>
      </c>
      <c r="E382" t="s">
        <v>268</v>
      </c>
      <c r="F382" t="s">
        <v>156</v>
      </c>
      <c r="G382" t="s">
        <v>4333</v>
      </c>
      <c r="H382" t="s">
        <v>1749</v>
      </c>
      <c r="I382" t="s">
        <v>318</v>
      </c>
      <c r="J382" t="s">
        <v>274</v>
      </c>
      <c r="K382" t="s">
        <v>4334</v>
      </c>
      <c r="L382" t="s">
        <v>960</v>
      </c>
      <c r="M382" t="s">
        <v>4335</v>
      </c>
      <c r="N382" t="s">
        <v>984</v>
      </c>
      <c r="O382" t="s">
        <v>873</v>
      </c>
      <c r="P382" t="s">
        <v>1830</v>
      </c>
      <c r="Q382" t="s">
        <v>279</v>
      </c>
      <c r="R382" t="s">
        <v>268</v>
      </c>
      <c r="S382" t="s">
        <v>268</v>
      </c>
      <c r="T382" t="s">
        <v>268</v>
      </c>
      <c r="U382" t="s">
        <v>268</v>
      </c>
      <c r="V382" t="s">
        <v>268</v>
      </c>
      <c r="W382" t="s">
        <v>4335</v>
      </c>
      <c r="X382" t="s">
        <v>1830</v>
      </c>
      <c r="Y382" t="s">
        <v>279</v>
      </c>
      <c r="Z382" t="s">
        <v>268</v>
      </c>
      <c r="AA382" t="s">
        <v>268</v>
      </c>
      <c r="AB382" t="s">
        <v>268</v>
      </c>
      <c r="AC382" t="s">
        <v>268</v>
      </c>
      <c r="AD382" t="s">
        <v>268</v>
      </c>
      <c r="AE382" t="s">
        <v>287</v>
      </c>
      <c r="AF382" t="s">
        <v>1811</v>
      </c>
      <c r="AG382" t="s">
        <v>875</v>
      </c>
      <c r="AH382" t="s">
        <v>1831</v>
      </c>
      <c r="AI382" t="s">
        <v>973</v>
      </c>
      <c r="AJ382" t="s">
        <v>268</v>
      </c>
      <c r="AK382" t="s">
        <v>413</v>
      </c>
      <c r="AL382" t="s">
        <v>268</v>
      </c>
      <c r="AM382" t="s">
        <v>288</v>
      </c>
      <c r="AN382" t="s">
        <v>268</v>
      </c>
      <c r="AO382" t="s">
        <v>268</v>
      </c>
      <c r="AP382" t="s">
        <v>268</v>
      </c>
      <c r="AQ382" t="s">
        <v>268</v>
      </c>
      <c r="AR382" t="s">
        <v>268</v>
      </c>
      <c r="AS382" t="s">
        <v>268</v>
      </c>
      <c r="AT382" t="s">
        <v>268</v>
      </c>
      <c r="AU382" t="s">
        <v>268</v>
      </c>
      <c r="AV382" t="s">
        <v>268</v>
      </c>
      <c r="AW382" t="s">
        <v>268</v>
      </c>
      <c r="AX382" t="s">
        <v>268</v>
      </c>
      <c r="AY382" t="s">
        <v>268</v>
      </c>
      <c r="AZ382" t="s">
        <v>268</v>
      </c>
      <c r="BA382" t="s">
        <v>268</v>
      </c>
      <c r="BB382" t="s">
        <v>268</v>
      </c>
      <c r="BC382" t="s">
        <v>268</v>
      </c>
      <c r="BD382" t="s">
        <v>268</v>
      </c>
      <c r="BE382" t="s">
        <v>268</v>
      </c>
      <c r="BF382" t="s">
        <v>268</v>
      </c>
      <c r="BG382" t="s">
        <v>268</v>
      </c>
      <c r="BH382" t="s">
        <v>268</v>
      </c>
      <c r="BI382" t="s">
        <v>268</v>
      </c>
      <c r="BJ382" t="s">
        <v>268</v>
      </c>
      <c r="BK382" t="s">
        <v>268</v>
      </c>
      <c r="BL382" t="s">
        <v>268</v>
      </c>
      <c r="BM382" t="s">
        <v>268</v>
      </c>
      <c r="BN382" t="s">
        <v>268</v>
      </c>
      <c r="BO382" t="s">
        <v>268</v>
      </c>
      <c r="BP382" t="s">
        <v>268</v>
      </c>
      <c r="BQ382" t="s">
        <v>268</v>
      </c>
      <c r="BR382" t="s">
        <v>268</v>
      </c>
      <c r="BS382" t="s">
        <v>268</v>
      </c>
      <c r="BT382" t="s">
        <v>268</v>
      </c>
      <c r="BU382" t="s">
        <v>268</v>
      </c>
      <c r="BV382" t="s">
        <v>268</v>
      </c>
      <c r="BW382" t="s">
        <v>268</v>
      </c>
      <c r="BX382" t="s">
        <v>268</v>
      </c>
      <c r="BY382">
        <v>92.21</v>
      </c>
      <c r="BZ382">
        <v>92.21</v>
      </c>
      <c r="CA382" t="s">
        <v>142</v>
      </c>
      <c r="CB382" s="356">
        <v>122</v>
      </c>
      <c r="CC382" t="s">
        <v>876</v>
      </c>
      <c r="CD382" t="s">
        <v>268</v>
      </c>
      <c r="CE382" t="s">
        <v>268</v>
      </c>
      <c r="CF382" s="356">
        <v>1</v>
      </c>
      <c r="CG382" t="s">
        <v>268</v>
      </c>
      <c r="CH382" t="s">
        <v>268</v>
      </c>
      <c r="CI382" t="s">
        <v>268</v>
      </c>
      <c r="CJ382" t="s">
        <v>268</v>
      </c>
      <c r="CK382" t="s">
        <v>268</v>
      </c>
      <c r="CL382" t="s">
        <v>268</v>
      </c>
      <c r="CM382" t="s">
        <v>11224</v>
      </c>
      <c r="CN382">
        <v>62.39</v>
      </c>
      <c r="CO382" t="s">
        <v>268</v>
      </c>
      <c r="CP382">
        <v>62.39</v>
      </c>
      <c r="CQ382">
        <v>365</v>
      </c>
      <c r="CR382" t="s">
        <v>878</v>
      </c>
      <c r="CS382" t="s">
        <v>11225</v>
      </c>
      <c r="CT382" t="s">
        <v>11226</v>
      </c>
      <c r="CU382" t="s">
        <v>11227</v>
      </c>
      <c r="CV382" t="s">
        <v>268</v>
      </c>
      <c r="CW382" t="s">
        <v>268</v>
      </c>
      <c r="CX382" t="s">
        <v>268</v>
      </c>
      <c r="CY382" t="s">
        <v>268</v>
      </c>
      <c r="CZ382" t="s">
        <v>268</v>
      </c>
      <c r="DA382" t="s">
        <v>268</v>
      </c>
      <c r="DB382" s="429">
        <f t="shared" si="71"/>
        <v>0</v>
      </c>
      <c r="DC382" s="284">
        <f t="shared" si="72"/>
        <v>0</v>
      </c>
      <c r="DD382" s="284">
        <f t="shared" si="73"/>
        <v>0</v>
      </c>
      <c r="DE382" s="284">
        <f t="shared" si="74"/>
        <v>0</v>
      </c>
      <c r="DF382" s="295">
        <f t="shared" si="75"/>
        <v>92.210000000000008</v>
      </c>
      <c r="DG382" s="284">
        <f t="shared" si="76"/>
        <v>0</v>
      </c>
      <c r="DH382" s="284">
        <f t="shared" si="77"/>
        <v>0</v>
      </c>
      <c r="DI382" s="284">
        <f t="shared" si="78"/>
        <v>0</v>
      </c>
      <c r="DJ382" s="284">
        <f t="shared" si="79"/>
        <v>0</v>
      </c>
      <c r="DK382" s="295">
        <f t="shared" si="80"/>
        <v>1</v>
      </c>
      <c r="DL382" s="297">
        <f t="shared" si="81"/>
        <v>1</v>
      </c>
      <c r="DM382" s="430">
        <f>IFERROR(IF(CA382="D",IF(DL382="A dispo.",DF382*VLOOKUP('DATI INPUT'!$F$27,TARIFFE_UD,4,FALSE),DF382*VLOOKUP(DL382,TARIFFE_UD,4,FALSE)),DF382*VLOOKUP(CB382-100,TARIFFE_UND,4,FALSE)),0)</f>
        <v>45.461508185409151</v>
      </c>
      <c r="DN382" s="430">
        <f>IFERROR(IF(CA382="D",IF(DL382="A dispo.",DK382*VLOOKUP('DATI INPUT'!$F$27,TARIFFE_UD,5,FALSE),DK382*VLOOKUP(DL382,TARIFFE_UD,5,FALSE)),DK382*VLOOKUP(CB382-100,TARIFFE_UND,5,FALSE)),0)</f>
        <v>16.930848468833439</v>
      </c>
      <c r="DO382" s="431">
        <f t="shared" si="82"/>
        <v>2.3566542425896841E-3</v>
      </c>
      <c r="DP382" s="299">
        <f>IFERROR(IF(CA382="D",IF(DL382="A dispo.",DF382*VLOOKUP('DATI INPUT'!$F$27,TARIFFE_UD,2,FALSE),DF382*VLOOKUP(DL382,TARIFFE_UD,2,FALSE)),DF382*VLOOKUP(CB382-100,TARIFFE_UND,2,FALSE)),0)</f>
        <v>56.797802655819545</v>
      </c>
      <c r="DQ382" s="299">
        <f>IFERROR(IF(CA382="D",IF(DL382="A dispo.",DK382*VLOOKUP('DATI INPUT'!$F$27,TARIFFE_UD,3,FALSE),DK382*VLOOKUP(DL382,TARIFFE_UD,3,FALSE)),DK382*VLOOKUP(CB382-100,TARIFFE_UND,3,FALSE)),0)</f>
        <v>15.164853048114928</v>
      </c>
      <c r="DR382" s="299">
        <f t="shared" si="83"/>
        <v>71.962655703934473</v>
      </c>
    </row>
    <row r="383" spans="1:122" x14ac:dyDescent="0.25">
      <c r="A383" t="s">
        <v>4336</v>
      </c>
      <c r="B383" t="s">
        <v>1480</v>
      </c>
      <c r="C383" t="s">
        <v>4337</v>
      </c>
      <c r="D383" t="s">
        <v>4332</v>
      </c>
      <c r="E383" t="s">
        <v>268</v>
      </c>
      <c r="F383" t="s">
        <v>156</v>
      </c>
      <c r="G383" t="s">
        <v>4333</v>
      </c>
      <c r="H383" t="s">
        <v>1749</v>
      </c>
      <c r="I383" t="s">
        <v>318</v>
      </c>
      <c r="J383" t="s">
        <v>274</v>
      </c>
      <c r="K383" t="s">
        <v>4334</v>
      </c>
      <c r="L383" t="s">
        <v>960</v>
      </c>
      <c r="M383" t="s">
        <v>4335</v>
      </c>
      <c r="N383" t="s">
        <v>984</v>
      </c>
      <c r="O383" t="s">
        <v>873</v>
      </c>
      <c r="P383" t="s">
        <v>1830</v>
      </c>
      <c r="Q383" t="s">
        <v>279</v>
      </c>
      <c r="R383" t="s">
        <v>268</v>
      </c>
      <c r="S383" t="s">
        <v>268</v>
      </c>
      <c r="T383" t="s">
        <v>268</v>
      </c>
      <c r="U383" t="s">
        <v>268</v>
      </c>
      <c r="V383" t="s">
        <v>268</v>
      </c>
      <c r="W383" t="s">
        <v>4335</v>
      </c>
      <c r="X383" t="s">
        <v>1830</v>
      </c>
      <c r="Y383" t="s">
        <v>279</v>
      </c>
      <c r="Z383" t="s">
        <v>268</v>
      </c>
      <c r="AA383" t="s">
        <v>268</v>
      </c>
      <c r="AB383" t="s">
        <v>268</v>
      </c>
      <c r="AC383" t="s">
        <v>268</v>
      </c>
      <c r="AD383" t="s">
        <v>268</v>
      </c>
      <c r="AE383" t="s">
        <v>287</v>
      </c>
      <c r="AF383" t="s">
        <v>1811</v>
      </c>
      <c r="AG383" t="s">
        <v>875</v>
      </c>
      <c r="AH383" t="s">
        <v>1831</v>
      </c>
      <c r="AI383" t="s">
        <v>973</v>
      </c>
      <c r="AJ383" t="s">
        <v>268</v>
      </c>
      <c r="AK383" t="s">
        <v>354</v>
      </c>
      <c r="AL383" t="s">
        <v>268</v>
      </c>
      <c r="AM383" t="s">
        <v>353</v>
      </c>
      <c r="AN383" t="s">
        <v>268</v>
      </c>
      <c r="AO383" t="s">
        <v>268</v>
      </c>
      <c r="AP383" t="s">
        <v>268</v>
      </c>
      <c r="AQ383" t="s">
        <v>268</v>
      </c>
      <c r="AR383" t="s">
        <v>268</v>
      </c>
      <c r="AS383" t="s">
        <v>268</v>
      </c>
      <c r="AT383" t="s">
        <v>268</v>
      </c>
      <c r="AU383" t="s">
        <v>268</v>
      </c>
      <c r="AV383" t="s">
        <v>268</v>
      </c>
      <c r="AW383" t="s">
        <v>268</v>
      </c>
      <c r="AX383" t="s">
        <v>268</v>
      </c>
      <c r="AY383" t="s">
        <v>268</v>
      </c>
      <c r="AZ383" t="s">
        <v>268</v>
      </c>
      <c r="BA383" t="s">
        <v>268</v>
      </c>
      <c r="BB383" t="s">
        <v>268</v>
      </c>
      <c r="BC383" t="s">
        <v>268</v>
      </c>
      <c r="BD383" t="s">
        <v>268</v>
      </c>
      <c r="BE383" t="s">
        <v>268</v>
      </c>
      <c r="BF383" t="s">
        <v>268</v>
      </c>
      <c r="BG383" t="s">
        <v>268</v>
      </c>
      <c r="BH383" t="s">
        <v>268</v>
      </c>
      <c r="BI383" t="s">
        <v>268</v>
      </c>
      <c r="BJ383" t="s">
        <v>268</v>
      </c>
      <c r="BK383" t="s">
        <v>268</v>
      </c>
      <c r="BL383" t="s">
        <v>268</v>
      </c>
      <c r="BM383" t="s">
        <v>268</v>
      </c>
      <c r="BN383" t="s">
        <v>268</v>
      </c>
      <c r="BO383" t="s">
        <v>268</v>
      </c>
      <c r="BP383" t="s">
        <v>268</v>
      </c>
      <c r="BQ383" t="s">
        <v>268</v>
      </c>
      <c r="BR383" t="s">
        <v>268</v>
      </c>
      <c r="BS383" t="s">
        <v>268</v>
      </c>
      <c r="BT383" t="s">
        <v>268</v>
      </c>
      <c r="BU383" t="s">
        <v>268</v>
      </c>
      <c r="BV383" t="s">
        <v>268</v>
      </c>
      <c r="BW383" t="s">
        <v>268</v>
      </c>
      <c r="BX383" t="s">
        <v>268</v>
      </c>
      <c r="BY383">
        <v>20</v>
      </c>
      <c r="BZ383">
        <v>20</v>
      </c>
      <c r="CA383" t="s">
        <v>142</v>
      </c>
      <c r="CB383" s="356">
        <v>123</v>
      </c>
      <c r="CC383" t="s">
        <v>1817</v>
      </c>
      <c r="CD383" t="s">
        <v>268</v>
      </c>
      <c r="CE383" t="s">
        <v>268</v>
      </c>
      <c r="CF383" s="356">
        <v>1</v>
      </c>
      <c r="CG383" t="s">
        <v>268</v>
      </c>
      <c r="CH383" t="s">
        <v>268</v>
      </c>
      <c r="CI383" t="s">
        <v>268</v>
      </c>
      <c r="CJ383" t="s">
        <v>268</v>
      </c>
      <c r="CK383" t="s">
        <v>268</v>
      </c>
      <c r="CL383" t="s">
        <v>268</v>
      </c>
      <c r="CM383" t="s">
        <v>11224</v>
      </c>
      <c r="CN383">
        <v>9.86</v>
      </c>
      <c r="CO383" t="s">
        <v>268</v>
      </c>
      <c r="CP383">
        <v>9.86</v>
      </c>
      <c r="CQ383">
        <v>365</v>
      </c>
      <c r="CR383" t="s">
        <v>878</v>
      </c>
      <c r="CS383" t="s">
        <v>11225</v>
      </c>
      <c r="CT383" t="s">
        <v>11226</v>
      </c>
      <c r="CU383" t="s">
        <v>11227</v>
      </c>
      <c r="CV383" t="s">
        <v>268</v>
      </c>
      <c r="CW383" t="s">
        <v>268</v>
      </c>
      <c r="CX383" t="s">
        <v>268</v>
      </c>
      <c r="CY383" t="s">
        <v>268</v>
      </c>
      <c r="CZ383" t="s">
        <v>268</v>
      </c>
      <c r="DA383" t="s">
        <v>268</v>
      </c>
      <c r="DB383" s="429">
        <f t="shared" si="71"/>
        <v>0</v>
      </c>
      <c r="DC383" s="284">
        <f t="shared" si="72"/>
        <v>0</v>
      </c>
      <c r="DD383" s="284">
        <f t="shared" si="73"/>
        <v>0</v>
      </c>
      <c r="DE383" s="284">
        <f t="shared" si="74"/>
        <v>0</v>
      </c>
      <c r="DF383" s="295">
        <f t="shared" si="75"/>
        <v>20</v>
      </c>
      <c r="DG383" s="284">
        <f t="shared" si="76"/>
        <v>1</v>
      </c>
      <c r="DH383" s="284">
        <f t="shared" si="77"/>
        <v>0</v>
      </c>
      <c r="DI383" s="284">
        <f t="shared" si="78"/>
        <v>0</v>
      </c>
      <c r="DJ383" s="284">
        <f t="shared" si="79"/>
        <v>0</v>
      </c>
      <c r="DK383" s="295">
        <f t="shared" si="80"/>
        <v>0</v>
      </c>
      <c r="DL383" s="297">
        <f t="shared" si="81"/>
        <v>1</v>
      </c>
      <c r="DM383" s="430">
        <f>IFERROR(IF(CA383="D",IF(DL383="A dispo.",DF383*VLOOKUP('DATI INPUT'!$F$27,TARIFFE_UD,4,FALSE),DF383*VLOOKUP(DL383,TARIFFE_UD,4,FALSE)),DF383*VLOOKUP(CB383-100,TARIFFE_UND,4,FALSE)),0)</f>
        <v>9.86042906092813</v>
      </c>
      <c r="DN383" s="430">
        <f>IFERROR(IF(CA383="D",IF(DL383="A dispo.",DK383*VLOOKUP('DATI INPUT'!$F$27,TARIFFE_UD,5,FALSE),DK383*VLOOKUP(DL383,TARIFFE_UD,5,FALSE)),DK383*VLOOKUP(CB383-100,TARIFFE_UND,5,FALSE)),0)</f>
        <v>0</v>
      </c>
      <c r="DO383" s="431">
        <f t="shared" si="82"/>
        <v>4.2906092813055352E-4</v>
      </c>
      <c r="DP383" s="299">
        <f>IFERROR(IF(CA383="D",IF(DL383="A dispo.",DF383*VLOOKUP('DATI INPUT'!$F$27,TARIFFE_UD,2,FALSE),DF383*VLOOKUP(DL383,TARIFFE_UD,2,FALSE)),DF383*VLOOKUP(CB383-100,TARIFFE_UND,2,FALSE)),0)</f>
        <v>12.319228425511232</v>
      </c>
      <c r="DQ383" s="299">
        <f>IFERROR(IF(CA383="D",IF(DL383="A dispo.",DK383*VLOOKUP('DATI INPUT'!$F$27,TARIFFE_UD,3,FALSE),DK383*VLOOKUP(DL383,TARIFFE_UD,3,FALSE)),DK383*VLOOKUP(CB383-100,TARIFFE_UND,3,FALSE)),0)</f>
        <v>0</v>
      </c>
      <c r="DR383" s="299">
        <f t="shared" si="83"/>
        <v>12.319228425511232</v>
      </c>
    </row>
    <row r="384" spans="1:122" x14ac:dyDescent="0.25">
      <c r="A384" t="s">
        <v>4338</v>
      </c>
      <c r="B384" t="s">
        <v>1480</v>
      </c>
      <c r="C384" t="s">
        <v>4339</v>
      </c>
      <c r="D384" t="s">
        <v>4332</v>
      </c>
      <c r="E384" t="s">
        <v>268</v>
      </c>
      <c r="F384" t="s">
        <v>156</v>
      </c>
      <c r="G384" t="s">
        <v>4333</v>
      </c>
      <c r="H384" t="s">
        <v>1749</v>
      </c>
      <c r="I384" t="s">
        <v>318</v>
      </c>
      <c r="J384" t="s">
        <v>274</v>
      </c>
      <c r="K384" t="s">
        <v>4334</v>
      </c>
      <c r="L384" t="s">
        <v>960</v>
      </c>
      <c r="M384" t="s">
        <v>4335</v>
      </c>
      <c r="N384" t="s">
        <v>984</v>
      </c>
      <c r="O384" t="s">
        <v>873</v>
      </c>
      <c r="P384" t="s">
        <v>1830</v>
      </c>
      <c r="Q384" t="s">
        <v>279</v>
      </c>
      <c r="R384" t="s">
        <v>268</v>
      </c>
      <c r="S384" t="s">
        <v>268</v>
      </c>
      <c r="T384" t="s">
        <v>268</v>
      </c>
      <c r="U384" t="s">
        <v>268</v>
      </c>
      <c r="V384" t="s">
        <v>268</v>
      </c>
      <c r="W384" t="s">
        <v>4335</v>
      </c>
      <c r="X384" t="s">
        <v>1830</v>
      </c>
      <c r="Y384" t="s">
        <v>279</v>
      </c>
      <c r="Z384" t="s">
        <v>268</v>
      </c>
      <c r="AA384" t="s">
        <v>268</v>
      </c>
      <c r="AB384" t="s">
        <v>268</v>
      </c>
      <c r="AC384" t="s">
        <v>268</v>
      </c>
      <c r="AD384" t="s">
        <v>268</v>
      </c>
      <c r="AE384" t="s">
        <v>287</v>
      </c>
      <c r="AF384" t="s">
        <v>1811</v>
      </c>
      <c r="AG384" t="s">
        <v>875</v>
      </c>
      <c r="AH384" t="s">
        <v>1831</v>
      </c>
      <c r="AI384" t="s">
        <v>973</v>
      </c>
      <c r="AJ384" t="s">
        <v>268</v>
      </c>
      <c r="AK384" t="s">
        <v>354</v>
      </c>
      <c r="AL384" t="s">
        <v>268</v>
      </c>
      <c r="AM384" t="s">
        <v>353</v>
      </c>
      <c r="AN384" t="s">
        <v>268</v>
      </c>
      <c r="AO384" t="s">
        <v>268</v>
      </c>
      <c r="AP384" t="s">
        <v>268</v>
      </c>
      <c r="AQ384" t="s">
        <v>268</v>
      </c>
      <c r="AR384" t="s">
        <v>268</v>
      </c>
      <c r="AS384" t="s">
        <v>268</v>
      </c>
      <c r="AT384" t="s">
        <v>268</v>
      </c>
      <c r="AU384" t="s">
        <v>268</v>
      </c>
      <c r="AV384" t="s">
        <v>268</v>
      </c>
      <c r="AW384" t="s">
        <v>268</v>
      </c>
      <c r="AX384" t="s">
        <v>268</v>
      </c>
      <c r="AY384" t="s">
        <v>268</v>
      </c>
      <c r="AZ384" t="s">
        <v>268</v>
      </c>
      <c r="BA384" t="s">
        <v>268</v>
      </c>
      <c r="BB384" t="s">
        <v>268</v>
      </c>
      <c r="BC384" t="s">
        <v>268</v>
      </c>
      <c r="BD384" t="s">
        <v>268</v>
      </c>
      <c r="BE384" t="s">
        <v>268</v>
      </c>
      <c r="BF384" t="s">
        <v>268</v>
      </c>
      <c r="BG384" t="s">
        <v>268</v>
      </c>
      <c r="BH384" t="s">
        <v>268</v>
      </c>
      <c r="BI384" t="s">
        <v>268</v>
      </c>
      <c r="BJ384" t="s">
        <v>268</v>
      </c>
      <c r="BK384" t="s">
        <v>268</v>
      </c>
      <c r="BL384" t="s">
        <v>268</v>
      </c>
      <c r="BM384" t="s">
        <v>268</v>
      </c>
      <c r="BN384" t="s">
        <v>268</v>
      </c>
      <c r="BO384" t="s">
        <v>268</v>
      </c>
      <c r="BP384" t="s">
        <v>268</v>
      </c>
      <c r="BQ384" t="s">
        <v>268</v>
      </c>
      <c r="BR384" t="s">
        <v>268</v>
      </c>
      <c r="BS384" t="s">
        <v>268</v>
      </c>
      <c r="BT384" t="s">
        <v>268</v>
      </c>
      <c r="BU384" t="s">
        <v>268</v>
      </c>
      <c r="BV384" t="s">
        <v>268</v>
      </c>
      <c r="BW384" t="s">
        <v>268</v>
      </c>
      <c r="BX384" t="s">
        <v>268</v>
      </c>
      <c r="BY384">
        <v>56</v>
      </c>
      <c r="BZ384">
        <v>56</v>
      </c>
      <c r="CA384" t="s">
        <v>142</v>
      </c>
      <c r="CB384" s="356">
        <v>123</v>
      </c>
      <c r="CC384" t="s">
        <v>1817</v>
      </c>
      <c r="CD384" t="s">
        <v>268</v>
      </c>
      <c r="CE384" t="s">
        <v>268</v>
      </c>
      <c r="CF384" s="356">
        <v>1</v>
      </c>
      <c r="CG384" t="s">
        <v>268</v>
      </c>
      <c r="CH384" t="s">
        <v>268</v>
      </c>
      <c r="CI384" t="s">
        <v>268</v>
      </c>
      <c r="CJ384" t="s">
        <v>268</v>
      </c>
      <c r="CK384" t="s">
        <v>268</v>
      </c>
      <c r="CL384" t="s">
        <v>268</v>
      </c>
      <c r="CM384" t="s">
        <v>11224</v>
      </c>
      <c r="CN384">
        <v>27.61</v>
      </c>
      <c r="CO384" t="s">
        <v>268</v>
      </c>
      <c r="CP384">
        <v>27.61</v>
      </c>
      <c r="CQ384">
        <v>365</v>
      </c>
      <c r="CR384" t="s">
        <v>878</v>
      </c>
      <c r="CS384" t="s">
        <v>11225</v>
      </c>
      <c r="CT384" t="s">
        <v>11226</v>
      </c>
      <c r="CU384" t="s">
        <v>11227</v>
      </c>
      <c r="CV384" t="s">
        <v>268</v>
      </c>
      <c r="CW384" t="s">
        <v>268</v>
      </c>
      <c r="CX384" t="s">
        <v>268</v>
      </c>
      <c r="CY384" t="s">
        <v>268</v>
      </c>
      <c r="CZ384" t="s">
        <v>268</v>
      </c>
      <c r="DA384" t="s">
        <v>268</v>
      </c>
      <c r="DB384" s="429">
        <f t="shared" si="71"/>
        <v>0</v>
      </c>
      <c r="DC384" s="284">
        <f t="shared" si="72"/>
        <v>0</v>
      </c>
      <c r="DD384" s="284">
        <f t="shared" si="73"/>
        <v>0</v>
      </c>
      <c r="DE384" s="284">
        <f t="shared" si="74"/>
        <v>0</v>
      </c>
      <c r="DF384" s="295">
        <f t="shared" si="75"/>
        <v>56</v>
      </c>
      <c r="DG384" s="284">
        <f t="shared" si="76"/>
        <v>1</v>
      </c>
      <c r="DH384" s="284">
        <f t="shared" si="77"/>
        <v>0</v>
      </c>
      <c r="DI384" s="284">
        <f t="shared" si="78"/>
        <v>0</v>
      </c>
      <c r="DJ384" s="284">
        <f t="shared" si="79"/>
        <v>0</v>
      </c>
      <c r="DK384" s="295">
        <f t="shared" si="80"/>
        <v>0</v>
      </c>
      <c r="DL384" s="297">
        <f t="shared" si="81"/>
        <v>1</v>
      </c>
      <c r="DM384" s="430">
        <f>IFERROR(IF(CA384="D",IF(DL384="A dispo.",DF384*VLOOKUP('DATI INPUT'!$F$27,TARIFFE_UD,4,FALSE),DF384*VLOOKUP(DL384,TARIFFE_UD,4,FALSE)),DF384*VLOOKUP(CB384-100,TARIFFE_UND,4,FALSE)),0)</f>
        <v>27.609201370598768</v>
      </c>
      <c r="DN384" s="430">
        <f>IFERROR(IF(CA384="D",IF(DL384="A dispo.",DK384*VLOOKUP('DATI INPUT'!$F$27,TARIFFE_UD,5,FALSE),DK384*VLOOKUP(DL384,TARIFFE_UD,5,FALSE)),DK384*VLOOKUP(CB384-100,TARIFFE_UND,5,FALSE)),0)</f>
        <v>0</v>
      </c>
      <c r="DO384" s="431">
        <f t="shared" si="82"/>
        <v>-7.9862940123121007E-4</v>
      </c>
      <c r="DP384" s="299">
        <f>IFERROR(IF(CA384="D",IF(DL384="A dispo.",DF384*VLOOKUP('DATI INPUT'!$F$27,TARIFFE_UD,2,FALSE),DF384*VLOOKUP(DL384,TARIFFE_UD,2,FALSE)),DF384*VLOOKUP(CB384-100,TARIFFE_UND,2,FALSE)),0)</f>
        <v>34.493839591431453</v>
      </c>
      <c r="DQ384" s="299">
        <f>IFERROR(IF(CA384="D",IF(DL384="A dispo.",DK384*VLOOKUP('DATI INPUT'!$F$27,TARIFFE_UD,3,FALSE),DK384*VLOOKUP(DL384,TARIFFE_UD,3,FALSE)),DK384*VLOOKUP(CB384-100,TARIFFE_UND,3,FALSE)),0)</f>
        <v>0</v>
      </c>
      <c r="DR384" s="299">
        <f t="shared" si="83"/>
        <v>34.493839591431453</v>
      </c>
    </row>
    <row r="385" spans="1:122" x14ac:dyDescent="0.25">
      <c r="A385" t="s">
        <v>4340</v>
      </c>
      <c r="B385" t="s">
        <v>4341</v>
      </c>
      <c r="C385" t="s">
        <v>4342</v>
      </c>
      <c r="D385" t="s">
        <v>4343</v>
      </c>
      <c r="E385" t="s">
        <v>268</v>
      </c>
      <c r="F385" t="s">
        <v>156</v>
      </c>
      <c r="G385" t="s">
        <v>4344</v>
      </c>
      <c r="H385" t="s">
        <v>1749</v>
      </c>
      <c r="I385" t="s">
        <v>4345</v>
      </c>
      <c r="J385" t="s">
        <v>156</v>
      </c>
      <c r="K385" t="s">
        <v>4346</v>
      </c>
      <c r="L385" t="s">
        <v>984</v>
      </c>
      <c r="M385" t="s">
        <v>10389</v>
      </c>
      <c r="N385" t="s">
        <v>984</v>
      </c>
      <c r="O385" t="s">
        <v>873</v>
      </c>
      <c r="P385" t="s">
        <v>10365</v>
      </c>
      <c r="Q385" t="s">
        <v>329</v>
      </c>
      <c r="R385" t="s">
        <v>268</v>
      </c>
      <c r="S385" t="s">
        <v>268</v>
      </c>
      <c r="T385" t="s">
        <v>268</v>
      </c>
      <c r="U385" t="s">
        <v>268</v>
      </c>
      <c r="V385" t="s">
        <v>268</v>
      </c>
      <c r="W385" t="s">
        <v>10389</v>
      </c>
      <c r="X385" t="s">
        <v>10365</v>
      </c>
      <c r="Y385" t="s">
        <v>329</v>
      </c>
      <c r="Z385" t="s">
        <v>268</v>
      </c>
      <c r="AA385" t="s">
        <v>268</v>
      </c>
      <c r="AB385" t="s">
        <v>268</v>
      </c>
      <c r="AC385" t="s">
        <v>268</v>
      </c>
      <c r="AD385" t="s">
        <v>268</v>
      </c>
      <c r="AE385" t="s">
        <v>287</v>
      </c>
      <c r="AF385" t="s">
        <v>1811</v>
      </c>
      <c r="AG385" t="s">
        <v>875</v>
      </c>
      <c r="AH385" t="s">
        <v>380</v>
      </c>
      <c r="AI385" t="s">
        <v>786</v>
      </c>
      <c r="AJ385" t="s">
        <v>268</v>
      </c>
      <c r="AK385" t="s">
        <v>413</v>
      </c>
      <c r="AL385" t="s">
        <v>268</v>
      </c>
      <c r="AM385" t="s">
        <v>355</v>
      </c>
      <c r="AN385" t="s">
        <v>268</v>
      </c>
      <c r="AO385" t="s">
        <v>268</v>
      </c>
      <c r="AP385" t="s">
        <v>268</v>
      </c>
      <c r="AQ385" t="s">
        <v>268</v>
      </c>
      <c r="AR385" t="s">
        <v>268</v>
      </c>
      <c r="AS385" t="s">
        <v>268</v>
      </c>
      <c r="AT385" t="s">
        <v>268</v>
      </c>
      <c r="AU385" t="s">
        <v>268</v>
      </c>
      <c r="AV385" t="s">
        <v>268</v>
      </c>
      <c r="AW385" t="s">
        <v>268</v>
      </c>
      <c r="AX385" t="s">
        <v>268</v>
      </c>
      <c r="AY385" t="s">
        <v>268</v>
      </c>
      <c r="AZ385" t="s">
        <v>268</v>
      </c>
      <c r="BA385" t="s">
        <v>268</v>
      </c>
      <c r="BB385" t="s">
        <v>268</v>
      </c>
      <c r="BC385" t="s">
        <v>268</v>
      </c>
      <c r="BD385" t="s">
        <v>268</v>
      </c>
      <c r="BE385" t="s">
        <v>268</v>
      </c>
      <c r="BF385" t="s">
        <v>268</v>
      </c>
      <c r="BG385" t="s">
        <v>268</v>
      </c>
      <c r="BH385" t="s">
        <v>268</v>
      </c>
      <c r="BI385" t="s">
        <v>268</v>
      </c>
      <c r="BJ385" t="s">
        <v>268</v>
      </c>
      <c r="BK385" t="s">
        <v>268</v>
      </c>
      <c r="BL385" t="s">
        <v>268</v>
      </c>
      <c r="BM385" t="s">
        <v>268</v>
      </c>
      <c r="BN385" t="s">
        <v>268</v>
      </c>
      <c r="BO385" t="s">
        <v>268</v>
      </c>
      <c r="BP385" t="s">
        <v>268</v>
      </c>
      <c r="BQ385" t="s">
        <v>268</v>
      </c>
      <c r="BR385" t="s">
        <v>268</v>
      </c>
      <c r="BS385" t="s">
        <v>268</v>
      </c>
      <c r="BT385" t="s">
        <v>268</v>
      </c>
      <c r="BU385" t="s">
        <v>268</v>
      </c>
      <c r="BV385" t="s">
        <v>268</v>
      </c>
      <c r="BW385" t="s">
        <v>268</v>
      </c>
      <c r="BX385" t="s">
        <v>268</v>
      </c>
      <c r="BY385">
        <v>93.07</v>
      </c>
      <c r="BZ385">
        <v>93.07</v>
      </c>
      <c r="CA385" t="s">
        <v>142</v>
      </c>
      <c r="CB385" s="356">
        <v>122</v>
      </c>
      <c r="CC385" t="s">
        <v>876</v>
      </c>
      <c r="CD385" t="s">
        <v>268</v>
      </c>
      <c r="CE385" t="s">
        <v>268</v>
      </c>
      <c r="CF385" s="356">
        <v>3</v>
      </c>
      <c r="CG385" t="s">
        <v>268</v>
      </c>
      <c r="CH385" t="s">
        <v>268</v>
      </c>
      <c r="CI385" t="s">
        <v>268</v>
      </c>
      <c r="CJ385" t="s">
        <v>268</v>
      </c>
      <c r="CK385" t="s">
        <v>268</v>
      </c>
      <c r="CL385" t="s">
        <v>268</v>
      </c>
      <c r="CM385" t="s">
        <v>11224</v>
      </c>
      <c r="CN385">
        <v>126.4</v>
      </c>
      <c r="CO385" t="s">
        <v>268</v>
      </c>
      <c r="CP385">
        <v>126.4</v>
      </c>
      <c r="CQ385">
        <v>365</v>
      </c>
      <c r="CR385" t="s">
        <v>878</v>
      </c>
      <c r="CS385" t="s">
        <v>11225</v>
      </c>
      <c r="CT385" t="s">
        <v>11226</v>
      </c>
      <c r="CU385" t="s">
        <v>11227</v>
      </c>
      <c r="CV385" t="s">
        <v>268</v>
      </c>
      <c r="CW385" t="s">
        <v>268</v>
      </c>
      <c r="CX385" t="s">
        <v>268</v>
      </c>
      <c r="CY385" t="s">
        <v>268</v>
      </c>
      <c r="CZ385" t="s">
        <v>268</v>
      </c>
      <c r="DA385" t="s">
        <v>268</v>
      </c>
      <c r="DB385" s="429">
        <f t="shared" si="71"/>
        <v>0</v>
      </c>
      <c r="DC385" s="284">
        <f t="shared" si="72"/>
        <v>0</v>
      </c>
      <c r="DD385" s="284">
        <f t="shared" si="73"/>
        <v>0</v>
      </c>
      <c r="DE385" s="284">
        <f t="shared" si="74"/>
        <v>0</v>
      </c>
      <c r="DF385" s="295">
        <f t="shared" si="75"/>
        <v>93.07</v>
      </c>
      <c r="DG385" s="284">
        <f t="shared" si="76"/>
        <v>0</v>
      </c>
      <c r="DH385" s="284">
        <f t="shared" si="77"/>
        <v>0</v>
      </c>
      <c r="DI385" s="284">
        <f t="shared" si="78"/>
        <v>0</v>
      </c>
      <c r="DJ385" s="284">
        <f t="shared" si="79"/>
        <v>0</v>
      </c>
      <c r="DK385" s="295">
        <f t="shared" si="80"/>
        <v>1</v>
      </c>
      <c r="DL385" s="297">
        <f t="shared" si="81"/>
        <v>3</v>
      </c>
      <c r="DM385" s="430">
        <f>IFERROR(IF(CA385="D",IF(DL385="A dispo.",DF385*VLOOKUP('DATI INPUT'!$F$27,TARIFFE_UD,4,FALSE),DF385*VLOOKUP(DL385,TARIFFE_UD,4,FALSE)),DF385*VLOOKUP(CB385-100,TARIFFE_UND,4,FALSE)),0)</f>
        <v>58.995651387894497</v>
      </c>
      <c r="DN385" s="430">
        <f>IFERROR(IF(CA385="D",IF(DL385="A dispo.",DK385*VLOOKUP('DATI INPUT'!$F$27,TARIFFE_UD,5,FALSE),DK385*VLOOKUP(DL385,TARIFFE_UD,5,FALSE)),DK385*VLOOKUP(CB385-100,TARIFFE_UND,5,FALSE)),0)</f>
        <v>67.397800635548478</v>
      </c>
      <c r="DO385" s="431">
        <f t="shared" si="82"/>
        <v>-6.5479765570302106E-3</v>
      </c>
      <c r="DP385" s="299">
        <f>IFERROR(IF(CA385="D",IF(DL385="A dispo.",DF385*VLOOKUP('DATI INPUT'!$F$27,TARIFFE_UD,2,FALSE),DF385*VLOOKUP(DL385,TARIFFE_UD,2,FALSE)),DF385*VLOOKUP(CB385-100,TARIFFE_UND,2,FALSE)),0)</f>
        <v>73.70682361472123</v>
      </c>
      <c r="DQ385" s="299">
        <f>IFERROR(IF(CA385="D",IF(DL385="A dispo.",DK385*VLOOKUP('DATI INPUT'!$F$27,TARIFFE_UD,3,FALSE),DK385*VLOOKUP(DL385,TARIFFE_UD,3,FALSE)),DK385*VLOOKUP(CB385-100,TARIFFE_UND,3,FALSE)),0)</f>
        <v>60.367780403072892</v>
      </c>
      <c r="DR385" s="299">
        <f t="shared" si="83"/>
        <v>134.07460401779412</v>
      </c>
    </row>
    <row r="386" spans="1:122" x14ac:dyDescent="0.25">
      <c r="A386" t="s">
        <v>4348</v>
      </c>
      <c r="B386" t="s">
        <v>4341</v>
      </c>
      <c r="C386" t="s">
        <v>4349</v>
      </c>
      <c r="D386" t="s">
        <v>4343</v>
      </c>
      <c r="E386" t="s">
        <v>268</v>
      </c>
      <c r="F386" t="s">
        <v>156</v>
      </c>
      <c r="G386" t="s">
        <v>4344</v>
      </c>
      <c r="H386" t="s">
        <v>1749</v>
      </c>
      <c r="I386" t="s">
        <v>4345</v>
      </c>
      <c r="J386" t="s">
        <v>156</v>
      </c>
      <c r="K386" t="s">
        <v>4346</v>
      </c>
      <c r="L386" t="s">
        <v>984</v>
      </c>
      <c r="M386" t="s">
        <v>10389</v>
      </c>
      <c r="N386" t="s">
        <v>984</v>
      </c>
      <c r="O386" t="s">
        <v>873</v>
      </c>
      <c r="P386" t="s">
        <v>10365</v>
      </c>
      <c r="Q386" t="s">
        <v>329</v>
      </c>
      <c r="R386" t="s">
        <v>268</v>
      </c>
      <c r="S386" t="s">
        <v>268</v>
      </c>
      <c r="T386" t="s">
        <v>268</v>
      </c>
      <c r="U386" t="s">
        <v>268</v>
      </c>
      <c r="V386" t="s">
        <v>268</v>
      </c>
      <c r="W386" t="s">
        <v>10389</v>
      </c>
      <c r="X386" t="s">
        <v>10365</v>
      </c>
      <c r="Y386" t="s">
        <v>329</v>
      </c>
      <c r="Z386" t="s">
        <v>268</v>
      </c>
      <c r="AA386" t="s">
        <v>268</v>
      </c>
      <c r="AB386" t="s">
        <v>268</v>
      </c>
      <c r="AC386" t="s">
        <v>268</v>
      </c>
      <c r="AD386" t="s">
        <v>268</v>
      </c>
      <c r="AE386" t="s">
        <v>287</v>
      </c>
      <c r="AF386" t="s">
        <v>1811</v>
      </c>
      <c r="AG386" t="s">
        <v>875</v>
      </c>
      <c r="AH386" t="s">
        <v>380</v>
      </c>
      <c r="AI386" t="s">
        <v>786</v>
      </c>
      <c r="AJ386" t="s">
        <v>268</v>
      </c>
      <c r="AK386" t="s">
        <v>352</v>
      </c>
      <c r="AL386" t="s">
        <v>268</v>
      </c>
      <c r="AM386" t="s">
        <v>353</v>
      </c>
      <c r="AN386" t="s">
        <v>268</v>
      </c>
      <c r="AO386" t="s">
        <v>268</v>
      </c>
      <c r="AP386" t="s">
        <v>268</v>
      </c>
      <c r="AQ386" t="s">
        <v>268</v>
      </c>
      <c r="AR386" t="s">
        <v>268</v>
      </c>
      <c r="AS386" t="s">
        <v>268</v>
      </c>
      <c r="AT386" t="s">
        <v>268</v>
      </c>
      <c r="AU386" t="s">
        <v>268</v>
      </c>
      <c r="AV386" t="s">
        <v>268</v>
      </c>
      <c r="AW386" t="s">
        <v>268</v>
      </c>
      <c r="AX386" t="s">
        <v>268</v>
      </c>
      <c r="AY386" t="s">
        <v>268</v>
      </c>
      <c r="AZ386" t="s">
        <v>268</v>
      </c>
      <c r="BA386" t="s">
        <v>268</v>
      </c>
      <c r="BB386" t="s">
        <v>268</v>
      </c>
      <c r="BC386" t="s">
        <v>268</v>
      </c>
      <c r="BD386" t="s">
        <v>268</v>
      </c>
      <c r="BE386" t="s">
        <v>268</v>
      </c>
      <c r="BF386" t="s">
        <v>268</v>
      </c>
      <c r="BG386" t="s">
        <v>268</v>
      </c>
      <c r="BH386" t="s">
        <v>268</v>
      </c>
      <c r="BI386" t="s">
        <v>268</v>
      </c>
      <c r="BJ386" t="s">
        <v>268</v>
      </c>
      <c r="BK386" t="s">
        <v>268</v>
      </c>
      <c r="BL386" t="s">
        <v>268</v>
      </c>
      <c r="BM386" t="s">
        <v>268</v>
      </c>
      <c r="BN386" t="s">
        <v>268</v>
      </c>
      <c r="BO386" t="s">
        <v>268</v>
      </c>
      <c r="BP386" t="s">
        <v>268</v>
      </c>
      <c r="BQ386" t="s">
        <v>268</v>
      </c>
      <c r="BR386" t="s">
        <v>268</v>
      </c>
      <c r="BS386" t="s">
        <v>268</v>
      </c>
      <c r="BT386" t="s">
        <v>268</v>
      </c>
      <c r="BU386" t="s">
        <v>268</v>
      </c>
      <c r="BV386" t="s">
        <v>268</v>
      </c>
      <c r="BW386" t="s">
        <v>268</v>
      </c>
      <c r="BX386" t="s">
        <v>268</v>
      </c>
      <c r="BY386">
        <v>18</v>
      </c>
      <c r="BZ386">
        <v>18</v>
      </c>
      <c r="CA386" t="s">
        <v>142</v>
      </c>
      <c r="CB386" s="356">
        <v>123</v>
      </c>
      <c r="CC386" t="s">
        <v>1817</v>
      </c>
      <c r="CD386" t="s">
        <v>268</v>
      </c>
      <c r="CE386" t="s">
        <v>268</v>
      </c>
      <c r="CF386" s="356">
        <v>3</v>
      </c>
      <c r="CG386" t="s">
        <v>268</v>
      </c>
      <c r="CH386" t="s">
        <v>268</v>
      </c>
      <c r="CI386" t="s">
        <v>268</v>
      </c>
      <c r="CJ386" t="s">
        <v>268</v>
      </c>
      <c r="CK386" t="s">
        <v>268</v>
      </c>
      <c r="CL386" t="s">
        <v>268</v>
      </c>
      <c r="CM386" t="s">
        <v>11224</v>
      </c>
      <c r="CN386">
        <v>11.41</v>
      </c>
      <c r="CO386" t="s">
        <v>268</v>
      </c>
      <c r="CP386">
        <v>11.41</v>
      </c>
      <c r="CQ386">
        <v>365</v>
      </c>
      <c r="CR386" t="s">
        <v>878</v>
      </c>
      <c r="CS386" t="s">
        <v>11225</v>
      </c>
      <c r="CT386" t="s">
        <v>11226</v>
      </c>
      <c r="CU386" t="s">
        <v>11227</v>
      </c>
      <c r="CV386" t="s">
        <v>268</v>
      </c>
      <c r="CW386" t="s">
        <v>268</v>
      </c>
      <c r="CX386" t="s">
        <v>268</v>
      </c>
      <c r="CY386" t="s">
        <v>268</v>
      </c>
      <c r="CZ386" t="s">
        <v>268</v>
      </c>
      <c r="DA386" t="s">
        <v>268</v>
      </c>
      <c r="DB386" s="429">
        <f t="shared" si="71"/>
        <v>0</v>
      </c>
      <c r="DC386" s="284">
        <f t="shared" si="72"/>
        <v>0</v>
      </c>
      <c r="DD386" s="284">
        <f t="shared" si="73"/>
        <v>0</v>
      </c>
      <c r="DE386" s="284">
        <f t="shared" si="74"/>
        <v>0</v>
      </c>
      <c r="DF386" s="295">
        <f t="shared" si="75"/>
        <v>18</v>
      </c>
      <c r="DG386" s="284">
        <f t="shared" si="76"/>
        <v>1</v>
      </c>
      <c r="DH386" s="284">
        <f t="shared" si="77"/>
        <v>0</v>
      </c>
      <c r="DI386" s="284">
        <f t="shared" si="78"/>
        <v>0</v>
      </c>
      <c r="DJ386" s="284">
        <f t="shared" si="79"/>
        <v>0</v>
      </c>
      <c r="DK386" s="295">
        <f t="shared" si="80"/>
        <v>0</v>
      </c>
      <c r="DL386" s="297">
        <f t="shared" si="81"/>
        <v>3</v>
      </c>
      <c r="DM386" s="430">
        <f>IFERROR(IF(CA386="D",IF(DL386="A dispo.",DF386*VLOOKUP('DATI INPUT'!$F$27,TARIFFE_UD,4,FALSE),DF386*VLOOKUP(DL386,TARIFFE_UD,4,FALSE)),DF386*VLOOKUP(CB386-100,TARIFFE_UND,4,FALSE)),0)</f>
        <v>11.409925056216839</v>
      </c>
      <c r="DN386" s="430">
        <f>IFERROR(IF(CA386="D",IF(DL386="A dispo.",DK386*VLOOKUP('DATI INPUT'!$F$27,TARIFFE_UD,5,FALSE),DK386*VLOOKUP(DL386,TARIFFE_UD,5,FALSE)),DK386*VLOOKUP(CB386-100,TARIFFE_UND,5,FALSE)),0)</f>
        <v>0</v>
      </c>
      <c r="DO386" s="431">
        <f t="shared" si="82"/>
        <v>-7.4943783161529609E-5</v>
      </c>
      <c r="DP386" s="299">
        <f>IFERROR(IF(CA386="D",IF(DL386="A dispo.",DF386*VLOOKUP('DATI INPUT'!$F$27,TARIFFE_UD,2,FALSE),DF386*VLOOKUP(DL386,TARIFFE_UD,2,FALSE)),DF386*VLOOKUP(CB386-100,TARIFFE_UND,2,FALSE)),0)</f>
        <v>14.255107178091567</v>
      </c>
      <c r="DQ386" s="299">
        <f>IFERROR(IF(CA386="D",IF(DL386="A dispo.",DK386*VLOOKUP('DATI INPUT'!$F$27,TARIFFE_UD,3,FALSE),DK386*VLOOKUP(DL386,TARIFFE_UD,3,FALSE)),DK386*VLOOKUP(CB386-100,TARIFFE_UND,3,FALSE)),0)</f>
        <v>0</v>
      </c>
      <c r="DR386" s="299">
        <f t="shared" si="83"/>
        <v>14.255107178091567</v>
      </c>
    </row>
    <row r="387" spans="1:122" x14ac:dyDescent="0.25">
      <c r="A387" t="s">
        <v>4350</v>
      </c>
      <c r="B387" t="s">
        <v>1481</v>
      </c>
      <c r="C387" t="s">
        <v>4351</v>
      </c>
      <c r="D387" t="s">
        <v>4352</v>
      </c>
      <c r="E387" t="s">
        <v>268</v>
      </c>
      <c r="F387" t="s">
        <v>156</v>
      </c>
      <c r="G387" t="s">
        <v>4353</v>
      </c>
      <c r="H387" t="s">
        <v>1749</v>
      </c>
      <c r="I387" t="s">
        <v>1225</v>
      </c>
      <c r="J387" t="s">
        <v>156</v>
      </c>
      <c r="K387" t="s">
        <v>4354</v>
      </c>
      <c r="L387" t="s">
        <v>984</v>
      </c>
      <c r="M387" t="s">
        <v>4335</v>
      </c>
      <c r="N387" t="s">
        <v>984</v>
      </c>
      <c r="O387" t="s">
        <v>873</v>
      </c>
      <c r="P387" t="s">
        <v>1830</v>
      </c>
      <c r="Q387" t="s">
        <v>279</v>
      </c>
      <c r="R387" t="s">
        <v>268</v>
      </c>
      <c r="S387" t="s">
        <v>268</v>
      </c>
      <c r="T387" t="s">
        <v>268</v>
      </c>
      <c r="U387" t="s">
        <v>268</v>
      </c>
      <c r="V387" t="s">
        <v>268</v>
      </c>
      <c r="W387" t="s">
        <v>4335</v>
      </c>
      <c r="X387" t="s">
        <v>1830</v>
      </c>
      <c r="Y387" t="s">
        <v>279</v>
      </c>
      <c r="Z387" t="s">
        <v>268</v>
      </c>
      <c r="AA387" t="s">
        <v>268</v>
      </c>
      <c r="AB387" t="s">
        <v>268</v>
      </c>
      <c r="AC387" t="s">
        <v>268</v>
      </c>
      <c r="AD387" t="s">
        <v>268</v>
      </c>
      <c r="AE387" t="s">
        <v>287</v>
      </c>
      <c r="AF387" t="s">
        <v>1811</v>
      </c>
      <c r="AG387" t="s">
        <v>875</v>
      </c>
      <c r="AH387" t="s">
        <v>1831</v>
      </c>
      <c r="AI387" t="s">
        <v>973</v>
      </c>
      <c r="AJ387" t="s">
        <v>268</v>
      </c>
      <c r="AK387" t="s">
        <v>693</v>
      </c>
      <c r="AL387" t="s">
        <v>268</v>
      </c>
      <c r="AM387" t="s">
        <v>288</v>
      </c>
      <c r="AN387" t="s">
        <v>268</v>
      </c>
      <c r="AO387" t="s">
        <v>268</v>
      </c>
      <c r="AP387" t="s">
        <v>268</v>
      </c>
      <c r="AQ387" t="s">
        <v>268</v>
      </c>
      <c r="AR387" t="s">
        <v>268</v>
      </c>
      <c r="AS387" t="s">
        <v>268</v>
      </c>
      <c r="AT387" t="s">
        <v>268</v>
      </c>
      <c r="AU387" t="s">
        <v>268</v>
      </c>
      <c r="AV387" t="s">
        <v>268</v>
      </c>
      <c r="AW387" t="s">
        <v>268</v>
      </c>
      <c r="AX387" t="s">
        <v>268</v>
      </c>
      <c r="AY387" t="s">
        <v>268</v>
      </c>
      <c r="AZ387" t="s">
        <v>268</v>
      </c>
      <c r="BA387" t="s">
        <v>268</v>
      </c>
      <c r="BB387" t="s">
        <v>268</v>
      </c>
      <c r="BC387" t="s">
        <v>268</v>
      </c>
      <c r="BD387" t="s">
        <v>268</v>
      </c>
      <c r="BE387" t="s">
        <v>268</v>
      </c>
      <c r="BF387" t="s">
        <v>268</v>
      </c>
      <c r="BG387" t="s">
        <v>268</v>
      </c>
      <c r="BH387" t="s">
        <v>268</v>
      </c>
      <c r="BI387" t="s">
        <v>268</v>
      </c>
      <c r="BJ387" t="s">
        <v>268</v>
      </c>
      <c r="BK387" t="s">
        <v>268</v>
      </c>
      <c r="BL387" t="s">
        <v>268</v>
      </c>
      <c r="BM387" t="s">
        <v>268</v>
      </c>
      <c r="BN387" t="s">
        <v>268</v>
      </c>
      <c r="BO387" t="s">
        <v>268</v>
      </c>
      <c r="BP387" t="s">
        <v>268</v>
      </c>
      <c r="BQ387" t="s">
        <v>268</v>
      </c>
      <c r="BR387" t="s">
        <v>268</v>
      </c>
      <c r="BS387" t="s">
        <v>268</v>
      </c>
      <c r="BT387" t="s">
        <v>268</v>
      </c>
      <c r="BU387" t="s">
        <v>268</v>
      </c>
      <c r="BV387" t="s">
        <v>268</v>
      </c>
      <c r="BW387" t="s">
        <v>268</v>
      </c>
      <c r="BX387" t="s">
        <v>268</v>
      </c>
      <c r="BY387">
        <v>90</v>
      </c>
      <c r="BZ387">
        <v>90</v>
      </c>
      <c r="CA387" t="s">
        <v>142</v>
      </c>
      <c r="CB387" s="356">
        <v>122</v>
      </c>
      <c r="CC387" t="s">
        <v>876</v>
      </c>
      <c r="CD387" t="s">
        <v>268</v>
      </c>
      <c r="CE387" t="s">
        <v>268</v>
      </c>
      <c r="CF387" s="356">
        <v>2</v>
      </c>
      <c r="CG387" t="s">
        <v>268</v>
      </c>
      <c r="CH387" t="s">
        <v>268</v>
      </c>
      <c r="CI387" t="s">
        <v>268</v>
      </c>
      <c r="CJ387" t="s">
        <v>268</v>
      </c>
      <c r="CK387" t="s">
        <v>268</v>
      </c>
      <c r="CL387" t="s">
        <v>268</v>
      </c>
      <c r="CM387" t="s">
        <v>11224</v>
      </c>
      <c r="CN387">
        <v>103.21</v>
      </c>
      <c r="CO387" t="s">
        <v>268</v>
      </c>
      <c r="CP387">
        <v>103.21</v>
      </c>
      <c r="CQ387">
        <v>365</v>
      </c>
      <c r="CR387" t="s">
        <v>878</v>
      </c>
      <c r="CS387" t="s">
        <v>11225</v>
      </c>
      <c r="CT387" t="s">
        <v>11226</v>
      </c>
      <c r="CU387" t="s">
        <v>11227</v>
      </c>
      <c r="CV387" t="s">
        <v>268</v>
      </c>
      <c r="CW387" t="s">
        <v>268</v>
      </c>
      <c r="CX387" t="s">
        <v>268</v>
      </c>
      <c r="CY387" t="s">
        <v>268</v>
      </c>
      <c r="CZ387" t="s">
        <v>268</v>
      </c>
      <c r="DA387" t="s">
        <v>268</v>
      </c>
      <c r="DB387" s="429">
        <f t="shared" ref="DB387:DB450" si="84">IFERROR(VLOOKUP(CC387,Rid_ud,2,FALSE),0)</f>
        <v>0</v>
      </c>
      <c r="DC387" s="284">
        <f t="shared" ref="DC387:DC450" si="85">IFERROR(VLOOKUP(CG387,rid,2,FALSE),0)</f>
        <v>0</v>
      </c>
      <c r="DD387" s="284">
        <f t="shared" ref="DD387:DD450" si="86">IFERROR(VLOOKUP(CH387,rid,2,FALSE),0)</f>
        <v>0</v>
      </c>
      <c r="DE387" s="284">
        <f t="shared" ref="DE387:DE450" si="87">IFERROR(VLOOKUP(CI387,rid,2,FALSE),0)</f>
        <v>0</v>
      </c>
      <c r="DF387" s="295">
        <f t="shared" ref="DF387:DF450" si="88">((((BY387-(BY387*DB387))-((BY387-(BY387*DB387))*DC387))-(((BY387-(BY387*DB387))-((BY387-(BY387*DB387))*DC387))*DD387))-((((BY387-(BY387*DB387))-((BY387-(BY387*DB387))*DC387))-(((BY387-(BY387*DB387))-((BY387-(BY387*DB387))*DC387))*DD387))*DE387))/365*CQ387</f>
        <v>90</v>
      </c>
      <c r="DG387" s="284">
        <f t="shared" ref="DG387:DG450" si="89">IFERROR(VLOOKUP(CC387,Rid_ud,3,FALSE),0)</f>
        <v>0</v>
      </c>
      <c r="DH387" s="284">
        <f t="shared" ref="DH387:DH450" si="90">IFERROR(VLOOKUP(CG387,rid,3,FALSE),0)</f>
        <v>0</v>
      </c>
      <c r="DI387" s="284">
        <f t="shared" ref="DI387:DI450" si="91">IFERROR(VLOOKUP(CH387,rid,3,FALSE),0)</f>
        <v>0</v>
      </c>
      <c r="DJ387" s="284">
        <f t="shared" ref="DJ387:DJ450" si="92">IFERROR(VLOOKUP(CI387,rid,3,FALSE),0)</f>
        <v>0</v>
      </c>
      <c r="DK387" s="295">
        <f t="shared" ref="DK387:DK450" si="93">IF(CA387="D",(((1-(1*DG387))-((1-(1*DG387))*DH387))-(((1-(1*DG387))-((1-(1*DG387))*DH387))*DI387))-((((1-(1*DG387))-((1-(1*DG387))*DH387))-(((1-(1*DG387))-((1-(1*DG387))*DH387))*DI387))*DJ387),(((BY387-(BY387*DG387))-((BY387-(BY387*DG387))*DH387))-(((BY387-(BY387*DG387))-((BY387-(BY387*DG387))*DH387))*DI387))-((((BY387-(BY387*DG387))-((BY387-(BY387*DG387))*DH387))-(((BY387-(BY387*DG387))-((BY387-(BY387*DG387))*DH387))*DI387))*DJ387))/365*CQ387</f>
        <v>1</v>
      </c>
      <c r="DL387" s="297">
        <f t="shared" ref="DL387:DL450" si="94">IF(CA387="D",IF(OR(CF387&lt;1,CF387=""),"A dispo.",IF(CF387&gt;6,6,CF387)),"")</f>
        <v>2</v>
      </c>
      <c r="DM387" s="430">
        <f>IFERROR(IF(CA387="D",IF(DL387="A dispo.",DF387*VLOOKUP('DATI INPUT'!$F$27,TARIFFE_UD,4,FALSE),DF387*VLOOKUP(DL387,TARIFFE_UD,4,FALSE)),DF387*VLOOKUP(CB387-100,TARIFFE_UND,4,FALSE)),0)</f>
        <v>51.767252569872696</v>
      </c>
      <c r="DN387" s="430">
        <f>IFERROR(IF(CA387="D",IF(DL387="A dispo.",DK387*VLOOKUP('DATI INPUT'!$F$27,TARIFFE_UD,5,FALSE),DK387*VLOOKUP(DL387,TARIFFE_UD,5,FALSE)),DK387*VLOOKUP(CB387-100,TARIFFE_UND,5,FALSE)),0)</f>
        <v>51.443731886070836</v>
      </c>
      <c r="DO387" s="431">
        <f t="shared" ref="DO387:DO450" si="95">DM387+DN387-CP387</f>
        <v>9.8445594353790966E-4</v>
      </c>
      <c r="DP387" s="299">
        <f>IFERROR(IF(CA387="D",IF(DL387="A dispo.",DF387*VLOOKUP('DATI INPUT'!$F$27,TARIFFE_UD,2,FALSE),DF387*VLOOKUP(DL387,TARIFFE_UD,2,FALSE)),DF387*VLOOKUP(CB387-100,TARIFFE_UND,2,FALSE)),0)</f>
        <v>64.675949233933977</v>
      </c>
      <c r="DQ387" s="299">
        <f>IFERROR(IF(CA387="D",IF(DL387="A dispo.",DK387*VLOOKUP('DATI INPUT'!$F$27,TARIFFE_UD,3,FALSE),DK387*VLOOKUP(DL387,TARIFFE_UD,3,FALSE)),DK387*VLOOKUP(CB387-100,TARIFFE_UND,3,FALSE)),0)</f>
        <v>46.077822723118445</v>
      </c>
      <c r="DR387" s="299">
        <f t="shared" ref="DR387:DR450" si="96">DQ387+DP387</f>
        <v>110.75377195705242</v>
      </c>
    </row>
    <row r="388" spans="1:122" x14ac:dyDescent="0.25">
      <c r="A388" t="s">
        <v>4355</v>
      </c>
      <c r="B388" t="s">
        <v>1481</v>
      </c>
      <c r="C388" t="s">
        <v>573</v>
      </c>
      <c r="D388" t="s">
        <v>4352</v>
      </c>
      <c r="E388" t="s">
        <v>268</v>
      </c>
      <c r="F388" t="s">
        <v>156</v>
      </c>
      <c r="G388" t="s">
        <v>4353</v>
      </c>
      <c r="H388" t="s">
        <v>1749</v>
      </c>
      <c r="I388" t="s">
        <v>1225</v>
      </c>
      <c r="J388" t="s">
        <v>156</v>
      </c>
      <c r="K388" t="s">
        <v>4354</v>
      </c>
      <c r="L388" t="s">
        <v>984</v>
      </c>
      <c r="M388" t="s">
        <v>4335</v>
      </c>
      <c r="N388" t="s">
        <v>984</v>
      </c>
      <c r="O388" t="s">
        <v>873</v>
      </c>
      <c r="P388" t="s">
        <v>1830</v>
      </c>
      <c r="Q388" t="s">
        <v>279</v>
      </c>
      <c r="R388" t="s">
        <v>268</v>
      </c>
      <c r="S388" t="s">
        <v>268</v>
      </c>
      <c r="T388" t="s">
        <v>268</v>
      </c>
      <c r="U388" t="s">
        <v>268</v>
      </c>
      <c r="V388" t="s">
        <v>268</v>
      </c>
      <c r="W388" t="s">
        <v>4335</v>
      </c>
      <c r="X388" t="s">
        <v>1830</v>
      </c>
      <c r="Y388" t="s">
        <v>279</v>
      </c>
      <c r="Z388" t="s">
        <v>268</v>
      </c>
      <c r="AA388" t="s">
        <v>268</v>
      </c>
      <c r="AB388" t="s">
        <v>268</v>
      </c>
      <c r="AC388" t="s">
        <v>268</v>
      </c>
      <c r="AD388" t="s">
        <v>268</v>
      </c>
      <c r="AE388" t="s">
        <v>287</v>
      </c>
      <c r="AF388" t="s">
        <v>1811</v>
      </c>
      <c r="AG388" t="s">
        <v>875</v>
      </c>
      <c r="AH388" t="s">
        <v>1831</v>
      </c>
      <c r="AI388" t="s">
        <v>973</v>
      </c>
      <c r="AJ388" t="s">
        <v>268</v>
      </c>
      <c r="AK388" t="s">
        <v>354</v>
      </c>
      <c r="AL388" t="s">
        <v>268</v>
      </c>
      <c r="AM388" t="s">
        <v>353</v>
      </c>
      <c r="AN388" t="s">
        <v>268</v>
      </c>
      <c r="AO388" t="s">
        <v>268</v>
      </c>
      <c r="AP388" t="s">
        <v>268</v>
      </c>
      <c r="AQ388" t="s">
        <v>268</v>
      </c>
      <c r="AR388" t="s">
        <v>268</v>
      </c>
      <c r="AS388" t="s">
        <v>268</v>
      </c>
      <c r="AT388" t="s">
        <v>268</v>
      </c>
      <c r="AU388" t="s">
        <v>268</v>
      </c>
      <c r="AV388" t="s">
        <v>268</v>
      </c>
      <c r="AW388" t="s">
        <v>268</v>
      </c>
      <c r="AX388" t="s">
        <v>268</v>
      </c>
      <c r="AY388" t="s">
        <v>268</v>
      </c>
      <c r="AZ388" t="s">
        <v>268</v>
      </c>
      <c r="BA388" t="s">
        <v>268</v>
      </c>
      <c r="BB388" t="s">
        <v>268</v>
      </c>
      <c r="BC388" t="s">
        <v>268</v>
      </c>
      <c r="BD388" t="s">
        <v>268</v>
      </c>
      <c r="BE388" t="s">
        <v>268</v>
      </c>
      <c r="BF388" t="s">
        <v>268</v>
      </c>
      <c r="BG388" t="s">
        <v>268</v>
      </c>
      <c r="BH388" t="s">
        <v>268</v>
      </c>
      <c r="BI388" t="s">
        <v>268</v>
      </c>
      <c r="BJ388" t="s">
        <v>268</v>
      </c>
      <c r="BK388" t="s">
        <v>268</v>
      </c>
      <c r="BL388" t="s">
        <v>268</v>
      </c>
      <c r="BM388" t="s">
        <v>268</v>
      </c>
      <c r="BN388" t="s">
        <v>268</v>
      </c>
      <c r="BO388" t="s">
        <v>268</v>
      </c>
      <c r="BP388" t="s">
        <v>268</v>
      </c>
      <c r="BQ388" t="s">
        <v>268</v>
      </c>
      <c r="BR388" t="s">
        <v>268</v>
      </c>
      <c r="BS388" t="s">
        <v>268</v>
      </c>
      <c r="BT388" t="s">
        <v>268</v>
      </c>
      <c r="BU388" t="s">
        <v>268</v>
      </c>
      <c r="BV388" t="s">
        <v>268</v>
      </c>
      <c r="BW388" t="s">
        <v>268</v>
      </c>
      <c r="BX388" t="s">
        <v>268</v>
      </c>
      <c r="BY388">
        <v>20</v>
      </c>
      <c r="BZ388">
        <v>20</v>
      </c>
      <c r="CA388" t="s">
        <v>142</v>
      </c>
      <c r="CB388" s="356">
        <v>123</v>
      </c>
      <c r="CC388" t="s">
        <v>1817</v>
      </c>
      <c r="CD388" t="s">
        <v>268</v>
      </c>
      <c r="CE388" t="s">
        <v>268</v>
      </c>
      <c r="CF388" s="356">
        <v>2</v>
      </c>
      <c r="CG388" t="s">
        <v>268</v>
      </c>
      <c r="CH388" t="s">
        <v>268</v>
      </c>
      <c r="CI388" t="s">
        <v>268</v>
      </c>
      <c r="CJ388" t="s">
        <v>268</v>
      </c>
      <c r="CK388" t="s">
        <v>268</v>
      </c>
      <c r="CL388" t="s">
        <v>268</v>
      </c>
      <c r="CM388" t="s">
        <v>11224</v>
      </c>
      <c r="CN388">
        <v>11.5</v>
      </c>
      <c r="CO388" t="s">
        <v>268</v>
      </c>
      <c r="CP388">
        <v>11.5</v>
      </c>
      <c r="CQ388">
        <v>365</v>
      </c>
      <c r="CR388" t="s">
        <v>878</v>
      </c>
      <c r="CS388" t="s">
        <v>11225</v>
      </c>
      <c r="CT388" t="s">
        <v>11226</v>
      </c>
      <c r="CU388" t="s">
        <v>11227</v>
      </c>
      <c r="CV388" t="s">
        <v>268</v>
      </c>
      <c r="CW388" t="s">
        <v>268</v>
      </c>
      <c r="CX388" t="s">
        <v>268</v>
      </c>
      <c r="CY388" t="s">
        <v>268</v>
      </c>
      <c r="CZ388" t="s">
        <v>268</v>
      </c>
      <c r="DA388" t="s">
        <v>268</v>
      </c>
      <c r="DB388" s="429">
        <f t="shared" si="84"/>
        <v>0</v>
      </c>
      <c r="DC388" s="284">
        <f t="shared" si="85"/>
        <v>0</v>
      </c>
      <c r="DD388" s="284">
        <f t="shared" si="86"/>
        <v>0</v>
      </c>
      <c r="DE388" s="284">
        <f t="shared" si="87"/>
        <v>0</v>
      </c>
      <c r="DF388" s="295">
        <f t="shared" si="88"/>
        <v>20</v>
      </c>
      <c r="DG388" s="284">
        <f t="shared" si="89"/>
        <v>1</v>
      </c>
      <c r="DH388" s="284">
        <f t="shared" si="90"/>
        <v>0</v>
      </c>
      <c r="DI388" s="284">
        <f t="shared" si="91"/>
        <v>0</v>
      </c>
      <c r="DJ388" s="284">
        <f t="shared" si="92"/>
        <v>0</v>
      </c>
      <c r="DK388" s="295">
        <f t="shared" si="93"/>
        <v>0</v>
      </c>
      <c r="DL388" s="297">
        <f t="shared" si="94"/>
        <v>2</v>
      </c>
      <c r="DM388" s="430">
        <f>IFERROR(IF(CA388="D",IF(DL388="A dispo.",DF388*VLOOKUP('DATI INPUT'!$F$27,TARIFFE_UD,4,FALSE),DF388*VLOOKUP(DL388,TARIFFE_UD,4,FALSE)),DF388*VLOOKUP(CB388-100,TARIFFE_UND,4,FALSE)),0)</f>
        <v>11.503833904416155</v>
      </c>
      <c r="DN388" s="430">
        <f>IFERROR(IF(CA388="D",IF(DL388="A dispo.",DK388*VLOOKUP('DATI INPUT'!$F$27,TARIFFE_UD,5,FALSE),DK388*VLOOKUP(DL388,TARIFFE_UD,5,FALSE)),DK388*VLOOKUP(CB388-100,TARIFFE_UND,5,FALSE)),0)</f>
        <v>0</v>
      </c>
      <c r="DO388" s="431">
        <f t="shared" si="95"/>
        <v>3.8339044161546099E-3</v>
      </c>
      <c r="DP388" s="299">
        <f>IFERROR(IF(CA388="D",IF(DL388="A dispo.",DF388*VLOOKUP('DATI INPUT'!$F$27,TARIFFE_UD,2,FALSE),DF388*VLOOKUP(DL388,TARIFFE_UD,2,FALSE)),DF388*VLOOKUP(CB388-100,TARIFFE_UND,2,FALSE)),0)</f>
        <v>14.372433163096439</v>
      </c>
      <c r="DQ388" s="299">
        <f>IFERROR(IF(CA388="D",IF(DL388="A dispo.",DK388*VLOOKUP('DATI INPUT'!$F$27,TARIFFE_UD,3,FALSE),DK388*VLOOKUP(DL388,TARIFFE_UD,3,FALSE)),DK388*VLOOKUP(CB388-100,TARIFFE_UND,3,FALSE)),0)</f>
        <v>0</v>
      </c>
      <c r="DR388" s="299">
        <f t="shared" si="96"/>
        <v>14.372433163096439</v>
      </c>
    </row>
    <row r="389" spans="1:122" x14ac:dyDescent="0.25">
      <c r="A389" t="s">
        <v>4362</v>
      </c>
      <c r="B389" t="s">
        <v>1059</v>
      </c>
      <c r="C389" t="s">
        <v>576</v>
      </c>
      <c r="D389" t="s">
        <v>4363</v>
      </c>
      <c r="E389" t="s">
        <v>268</v>
      </c>
      <c r="F389" t="s">
        <v>156</v>
      </c>
      <c r="G389" t="s">
        <v>4364</v>
      </c>
      <c r="H389" t="s">
        <v>4273</v>
      </c>
      <c r="I389" t="s">
        <v>4365</v>
      </c>
      <c r="J389" t="s">
        <v>274</v>
      </c>
      <c r="K389" t="s">
        <v>4366</v>
      </c>
      <c r="L389" t="s">
        <v>960</v>
      </c>
      <c r="M389" t="s">
        <v>4367</v>
      </c>
      <c r="N389" t="s">
        <v>152</v>
      </c>
      <c r="O389" t="s">
        <v>1755</v>
      </c>
      <c r="P389" t="s">
        <v>268</v>
      </c>
      <c r="Q389" t="s">
        <v>268</v>
      </c>
      <c r="R389" t="s">
        <v>268</v>
      </c>
      <c r="S389" t="s">
        <v>268</v>
      </c>
      <c r="T389" t="s">
        <v>268</v>
      </c>
      <c r="U389" t="s">
        <v>268</v>
      </c>
      <c r="V389" t="s">
        <v>268</v>
      </c>
      <c r="W389" t="s">
        <v>4368</v>
      </c>
      <c r="X389" t="s">
        <v>2241</v>
      </c>
      <c r="Y389" t="s">
        <v>462</v>
      </c>
      <c r="Z389" t="s">
        <v>268</v>
      </c>
      <c r="AA389" t="s">
        <v>268</v>
      </c>
      <c r="AB389" t="s">
        <v>268</v>
      </c>
      <c r="AC389" t="s">
        <v>268</v>
      </c>
      <c r="AD389" t="s">
        <v>268</v>
      </c>
      <c r="AE389" t="s">
        <v>287</v>
      </c>
      <c r="AF389" t="s">
        <v>1811</v>
      </c>
      <c r="AG389" t="s">
        <v>875</v>
      </c>
      <c r="AH389" t="s">
        <v>1848</v>
      </c>
      <c r="AI389" t="s">
        <v>1375</v>
      </c>
      <c r="AJ389" t="s">
        <v>268</v>
      </c>
      <c r="AK389" t="s">
        <v>377</v>
      </c>
      <c r="AL389" t="s">
        <v>268</v>
      </c>
      <c r="AM389" t="s">
        <v>405</v>
      </c>
      <c r="AN389" t="s">
        <v>268</v>
      </c>
      <c r="AO389" t="s">
        <v>268</v>
      </c>
      <c r="AP389" t="s">
        <v>268</v>
      </c>
      <c r="AQ389" t="s">
        <v>268</v>
      </c>
      <c r="AR389" t="s">
        <v>268</v>
      </c>
      <c r="AS389" t="s">
        <v>268</v>
      </c>
      <c r="AT389" t="s">
        <v>268</v>
      </c>
      <c r="AU389" t="s">
        <v>268</v>
      </c>
      <c r="AV389" t="s">
        <v>268</v>
      </c>
      <c r="AW389" t="s">
        <v>268</v>
      </c>
      <c r="AX389" t="s">
        <v>268</v>
      </c>
      <c r="AY389" t="s">
        <v>268</v>
      </c>
      <c r="AZ389" t="s">
        <v>268</v>
      </c>
      <c r="BA389" t="s">
        <v>268</v>
      </c>
      <c r="BB389" t="s">
        <v>268</v>
      </c>
      <c r="BC389" t="s">
        <v>268</v>
      </c>
      <c r="BD389" t="s">
        <v>268</v>
      </c>
      <c r="BE389" t="s">
        <v>268</v>
      </c>
      <c r="BF389" t="s">
        <v>268</v>
      </c>
      <c r="BG389" t="s">
        <v>268</v>
      </c>
      <c r="BH389" t="s">
        <v>268</v>
      </c>
      <c r="BI389" t="s">
        <v>268</v>
      </c>
      <c r="BJ389" t="s">
        <v>268</v>
      </c>
      <c r="BK389" t="s">
        <v>268</v>
      </c>
      <c r="BL389" t="s">
        <v>268</v>
      </c>
      <c r="BM389" t="s">
        <v>268</v>
      </c>
      <c r="BN389" t="s">
        <v>268</v>
      </c>
      <c r="BO389" t="s">
        <v>268</v>
      </c>
      <c r="BP389" t="s">
        <v>268</v>
      </c>
      <c r="BQ389" t="s">
        <v>268</v>
      </c>
      <c r="BR389" t="s">
        <v>268</v>
      </c>
      <c r="BS389" t="s">
        <v>268</v>
      </c>
      <c r="BT389" t="s">
        <v>268</v>
      </c>
      <c r="BU389" t="s">
        <v>268</v>
      </c>
      <c r="BV389" t="s">
        <v>268</v>
      </c>
      <c r="BW389" t="s">
        <v>268</v>
      </c>
      <c r="BX389" t="s">
        <v>268</v>
      </c>
      <c r="BY389">
        <v>73.260000000000005</v>
      </c>
      <c r="BZ389">
        <v>73.260000000000005</v>
      </c>
      <c r="CA389" t="s">
        <v>142</v>
      </c>
      <c r="CB389" s="356">
        <v>122</v>
      </c>
      <c r="CC389" t="s">
        <v>876</v>
      </c>
      <c r="CD389" t="s">
        <v>268</v>
      </c>
      <c r="CE389" t="s">
        <v>268</v>
      </c>
      <c r="CF389" t="s">
        <v>268</v>
      </c>
      <c r="CG389" t="s">
        <v>268</v>
      </c>
      <c r="CH389" t="s">
        <v>268</v>
      </c>
      <c r="CI389" t="s">
        <v>268</v>
      </c>
      <c r="CJ389" t="s">
        <v>268</v>
      </c>
      <c r="CK389" t="s">
        <v>268</v>
      </c>
      <c r="CL389" t="s">
        <v>268</v>
      </c>
      <c r="CM389" t="s">
        <v>11224</v>
      </c>
      <c r="CN389">
        <v>113.84</v>
      </c>
      <c r="CO389" t="s">
        <v>268</v>
      </c>
      <c r="CP389">
        <v>113.84</v>
      </c>
      <c r="CQ389">
        <v>365</v>
      </c>
      <c r="CR389" t="s">
        <v>878</v>
      </c>
      <c r="CS389" t="s">
        <v>11225</v>
      </c>
      <c r="CT389" t="s">
        <v>11226</v>
      </c>
      <c r="CU389" t="s">
        <v>11227</v>
      </c>
      <c r="CV389" t="s">
        <v>268</v>
      </c>
      <c r="CW389" t="s">
        <v>268</v>
      </c>
      <c r="CX389" t="s">
        <v>268</v>
      </c>
      <c r="CY389" t="s">
        <v>268</v>
      </c>
      <c r="CZ389" t="s">
        <v>268</v>
      </c>
      <c r="DA389" t="s">
        <v>268</v>
      </c>
      <c r="DB389" s="429">
        <f t="shared" si="84"/>
        <v>0</v>
      </c>
      <c r="DC389" s="284">
        <f t="shared" si="85"/>
        <v>0</v>
      </c>
      <c r="DD389" s="284">
        <f t="shared" si="86"/>
        <v>0</v>
      </c>
      <c r="DE389" s="284">
        <f t="shared" si="87"/>
        <v>0</v>
      </c>
      <c r="DF389" s="295">
        <f t="shared" si="88"/>
        <v>73.260000000000005</v>
      </c>
      <c r="DG389" s="284">
        <f t="shared" si="89"/>
        <v>0</v>
      </c>
      <c r="DH389" s="284">
        <f t="shared" si="90"/>
        <v>0</v>
      </c>
      <c r="DI389" s="284">
        <f t="shared" si="91"/>
        <v>0</v>
      </c>
      <c r="DJ389" s="284">
        <f t="shared" si="92"/>
        <v>0</v>
      </c>
      <c r="DK389" s="295">
        <f t="shared" si="93"/>
        <v>1</v>
      </c>
      <c r="DL389" s="297" t="str">
        <f t="shared" si="94"/>
        <v>A dispo.</v>
      </c>
      <c r="DM389" s="430">
        <f>IFERROR(IF(CA389="D",IF(DL389="A dispo.",DF389*VLOOKUP('DATI INPUT'!$F$27,TARIFFE_UD,4,FALSE),DF389*VLOOKUP(DL389,TARIFFE_UD,4,FALSE)),DF389*VLOOKUP(CB389-100,TARIFFE_UND,4,FALSE)),0)</f>
        <v>46.438394978802535</v>
      </c>
      <c r="DN389" s="430">
        <f>IFERROR(IF(CA389="D",IF(DL389="A dispo.",DK389*VLOOKUP('DATI INPUT'!$F$27,TARIFFE_UD,5,FALSE),DK389*VLOOKUP(DL389,TARIFFE_UD,5,FALSE)),DK389*VLOOKUP(CB389-100,TARIFFE_UND,5,FALSE)),0)</f>
        <v>67.397800635548478</v>
      </c>
      <c r="DO389" s="431">
        <f t="shared" si="95"/>
        <v>-3.8043856489906602E-3</v>
      </c>
      <c r="DP389" s="299">
        <f>IFERROR(IF(CA389="D",IF(DL389="A dispo.",DF389*VLOOKUP('DATI INPUT'!$F$27,TARIFFE_UD,2,FALSE),DF389*VLOOKUP(DL389,TARIFFE_UD,2,FALSE)),DF389*VLOOKUP(CB389-100,TARIFFE_UND,2,FALSE)),0)</f>
        <v>58.018286214832685</v>
      </c>
      <c r="DQ389" s="299">
        <f>IFERROR(IF(CA389="D",IF(DL389="A dispo.",DK389*VLOOKUP('DATI INPUT'!$F$27,TARIFFE_UD,3,FALSE),DK389*VLOOKUP(DL389,TARIFFE_UD,3,FALSE)),DK389*VLOOKUP(CB389-100,TARIFFE_UND,3,FALSE)),0)</f>
        <v>60.367780403072892</v>
      </c>
      <c r="DR389" s="299">
        <f t="shared" si="96"/>
        <v>118.38606661790558</v>
      </c>
    </row>
    <row r="390" spans="1:122" x14ac:dyDescent="0.25">
      <c r="A390" t="s">
        <v>4369</v>
      </c>
      <c r="B390" t="s">
        <v>4370</v>
      </c>
      <c r="C390" t="s">
        <v>577</v>
      </c>
      <c r="D390" t="s">
        <v>4371</v>
      </c>
      <c r="E390" t="s">
        <v>268</v>
      </c>
      <c r="F390" t="s">
        <v>156</v>
      </c>
      <c r="G390" t="s">
        <v>4372</v>
      </c>
      <c r="H390" t="s">
        <v>1749</v>
      </c>
      <c r="I390" t="s">
        <v>4373</v>
      </c>
      <c r="J390" t="s">
        <v>274</v>
      </c>
      <c r="K390" t="s">
        <v>4374</v>
      </c>
      <c r="L390" t="s">
        <v>984</v>
      </c>
      <c r="M390" t="s">
        <v>4335</v>
      </c>
      <c r="N390" t="s">
        <v>984</v>
      </c>
      <c r="O390" t="s">
        <v>873</v>
      </c>
      <c r="P390" t="s">
        <v>1830</v>
      </c>
      <c r="Q390" t="s">
        <v>279</v>
      </c>
      <c r="R390" t="s">
        <v>268</v>
      </c>
      <c r="S390" t="s">
        <v>268</v>
      </c>
      <c r="T390" t="s">
        <v>268</v>
      </c>
      <c r="U390" t="s">
        <v>268</v>
      </c>
      <c r="V390" t="s">
        <v>268</v>
      </c>
      <c r="W390" t="s">
        <v>4335</v>
      </c>
      <c r="X390" t="s">
        <v>1830</v>
      </c>
      <c r="Y390" t="s">
        <v>279</v>
      </c>
      <c r="Z390" t="s">
        <v>268</v>
      </c>
      <c r="AA390" t="s">
        <v>268</v>
      </c>
      <c r="AB390" t="s">
        <v>268</v>
      </c>
      <c r="AC390" t="s">
        <v>268</v>
      </c>
      <c r="AD390" t="s">
        <v>268</v>
      </c>
      <c r="AE390" t="s">
        <v>287</v>
      </c>
      <c r="AF390" t="s">
        <v>1811</v>
      </c>
      <c r="AG390" t="s">
        <v>875</v>
      </c>
      <c r="AH390" t="s">
        <v>1831</v>
      </c>
      <c r="AI390" t="s">
        <v>973</v>
      </c>
      <c r="AJ390" t="s">
        <v>268</v>
      </c>
      <c r="AK390" t="s">
        <v>352</v>
      </c>
      <c r="AL390" t="s">
        <v>268</v>
      </c>
      <c r="AM390" t="s">
        <v>288</v>
      </c>
      <c r="AN390" t="s">
        <v>268</v>
      </c>
      <c r="AO390" t="s">
        <v>268</v>
      </c>
      <c r="AP390" t="s">
        <v>268</v>
      </c>
      <c r="AQ390" t="s">
        <v>268</v>
      </c>
      <c r="AR390" t="s">
        <v>268</v>
      </c>
      <c r="AS390" t="s">
        <v>268</v>
      </c>
      <c r="AT390" t="s">
        <v>268</v>
      </c>
      <c r="AU390" t="s">
        <v>268</v>
      </c>
      <c r="AV390" t="s">
        <v>268</v>
      </c>
      <c r="AW390" t="s">
        <v>268</v>
      </c>
      <c r="AX390" t="s">
        <v>268</v>
      </c>
      <c r="AY390" t="s">
        <v>268</v>
      </c>
      <c r="AZ390" t="s">
        <v>268</v>
      </c>
      <c r="BA390" t="s">
        <v>268</v>
      </c>
      <c r="BB390" t="s">
        <v>268</v>
      </c>
      <c r="BC390" t="s">
        <v>268</v>
      </c>
      <c r="BD390" t="s">
        <v>268</v>
      </c>
      <c r="BE390" t="s">
        <v>268</v>
      </c>
      <c r="BF390" t="s">
        <v>268</v>
      </c>
      <c r="BG390" t="s">
        <v>268</v>
      </c>
      <c r="BH390" t="s">
        <v>268</v>
      </c>
      <c r="BI390" t="s">
        <v>268</v>
      </c>
      <c r="BJ390" t="s">
        <v>268</v>
      </c>
      <c r="BK390" t="s">
        <v>268</v>
      </c>
      <c r="BL390" t="s">
        <v>268</v>
      </c>
      <c r="BM390" t="s">
        <v>268</v>
      </c>
      <c r="BN390" t="s">
        <v>268</v>
      </c>
      <c r="BO390" t="s">
        <v>268</v>
      </c>
      <c r="BP390" t="s">
        <v>268</v>
      </c>
      <c r="BQ390" t="s">
        <v>268</v>
      </c>
      <c r="BR390" t="s">
        <v>268</v>
      </c>
      <c r="BS390" t="s">
        <v>268</v>
      </c>
      <c r="BT390" t="s">
        <v>268</v>
      </c>
      <c r="BU390" t="s">
        <v>268</v>
      </c>
      <c r="BV390" t="s">
        <v>268</v>
      </c>
      <c r="BW390" t="s">
        <v>268</v>
      </c>
      <c r="BX390" t="s">
        <v>268</v>
      </c>
      <c r="BY390">
        <v>67.209999999999994</v>
      </c>
      <c r="BZ390">
        <v>67.209999999999994</v>
      </c>
      <c r="CA390" t="s">
        <v>142</v>
      </c>
      <c r="CB390" s="356">
        <v>122</v>
      </c>
      <c r="CC390" t="s">
        <v>876</v>
      </c>
      <c r="CD390" t="s">
        <v>268</v>
      </c>
      <c r="CE390" t="s">
        <v>268</v>
      </c>
      <c r="CF390" s="356">
        <v>3</v>
      </c>
      <c r="CG390" t="s">
        <v>268</v>
      </c>
      <c r="CH390" t="s">
        <v>268</v>
      </c>
      <c r="CI390" t="s">
        <v>268</v>
      </c>
      <c r="CJ390" t="s">
        <v>268</v>
      </c>
      <c r="CK390" t="s">
        <v>268</v>
      </c>
      <c r="CL390" t="s">
        <v>268</v>
      </c>
      <c r="CM390" t="s">
        <v>11224</v>
      </c>
      <c r="CN390">
        <v>110</v>
      </c>
      <c r="CO390" t="s">
        <v>268</v>
      </c>
      <c r="CP390">
        <v>110</v>
      </c>
      <c r="CQ390">
        <v>365</v>
      </c>
      <c r="CR390" t="s">
        <v>878</v>
      </c>
      <c r="CS390" t="s">
        <v>11225</v>
      </c>
      <c r="CT390" t="s">
        <v>11226</v>
      </c>
      <c r="CU390" t="s">
        <v>11227</v>
      </c>
      <c r="CV390" t="s">
        <v>268</v>
      </c>
      <c r="CW390" t="s">
        <v>268</v>
      </c>
      <c r="CX390" t="s">
        <v>268</v>
      </c>
      <c r="CY390" t="s">
        <v>268</v>
      </c>
      <c r="CZ390" t="s">
        <v>268</v>
      </c>
      <c r="DA390" t="s">
        <v>268</v>
      </c>
      <c r="DB390" s="429">
        <f t="shared" si="84"/>
        <v>0</v>
      </c>
      <c r="DC390" s="284">
        <f t="shared" si="85"/>
        <v>0</v>
      </c>
      <c r="DD390" s="284">
        <f t="shared" si="86"/>
        <v>0</v>
      </c>
      <c r="DE390" s="284">
        <f t="shared" si="87"/>
        <v>0</v>
      </c>
      <c r="DF390" s="295">
        <f t="shared" si="88"/>
        <v>67.209999999999994</v>
      </c>
      <c r="DG390" s="284">
        <f t="shared" si="89"/>
        <v>0</v>
      </c>
      <c r="DH390" s="284">
        <f t="shared" si="90"/>
        <v>0</v>
      </c>
      <c r="DI390" s="284">
        <f t="shared" si="91"/>
        <v>0</v>
      </c>
      <c r="DJ390" s="284">
        <f t="shared" si="92"/>
        <v>0</v>
      </c>
      <c r="DK390" s="295">
        <f t="shared" si="93"/>
        <v>1</v>
      </c>
      <c r="DL390" s="297">
        <f t="shared" si="94"/>
        <v>3</v>
      </c>
      <c r="DM390" s="430">
        <f>IFERROR(IF(CA390="D",IF(DL390="A dispo.",DF390*VLOOKUP('DATI INPUT'!$F$27,TARIFFE_UD,4,FALSE),DF390*VLOOKUP(DL390,TARIFFE_UD,4,FALSE)),DF390*VLOOKUP(CB390-100,TARIFFE_UND,4,FALSE)),0)</f>
        <v>42.603392390462979</v>
      </c>
      <c r="DN390" s="430">
        <f>IFERROR(IF(CA390="D",IF(DL390="A dispo.",DK390*VLOOKUP('DATI INPUT'!$F$27,TARIFFE_UD,5,FALSE),DK390*VLOOKUP(DL390,TARIFFE_UD,5,FALSE)),DK390*VLOOKUP(CB390-100,TARIFFE_UND,5,FALSE)),0)</f>
        <v>67.397800635548478</v>
      </c>
      <c r="DO390" s="431">
        <f t="shared" si="95"/>
        <v>1.1930260114638713E-3</v>
      </c>
      <c r="DP390" s="299">
        <f>IFERROR(IF(CA390="D",IF(DL390="A dispo.",DF390*VLOOKUP('DATI INPUT'!$F$27,TARIFFE_UD,2,FALSE),DF390*VLOOKUP(DL390,TARIFFE_UD,2,FALSE)),DF390*VLOOKUP(CB390-100,TARIFFE_UND,2,FALSE)),0)</f>
        <v>53.226986302196345</v>
      </c>
      <c r="DQ390" s="299">
        <f>IFERROR(IF(CA390="D",IF(DL390="A dispo.",DK390*VLOOKUP('DATI INPUT'!$F$27,TARIFFE_UD,3,FALSE),DK390*VLOOKUP(DL390,TARIFFE_UD,3,FALSE)),DK390*VLOOKUP(CB390-100,TARIFFE_UND,3,FALSE)),0)</f>
        <v>60.367780403072892</v>
      </c>
      <c r="DR390" s="299">
        <f t="shared" si="96"/>
        <v>113.59476670526924</v>
      </c>
    </row>
    <row r="391" spans="1:122" x14ac:dyDescent="0.25">
      <c r="A391" t="s">
        <v>4375</v>
      </c>
      <c r="B391" t="s">
        <v>4376</v>
      </c>
      <c r="C391" t="s">
        <v>4377</v>
      </c>
      <c r="D391" t="s">
        <v>4378</v>
      </c>
      <c r="E391" t="s">
        <v>268</v>
      </c>
      <c r="F391" t="s">
        <v>156</v>
      </c>
      <c r="G391" t="s">
        <v>4379</v>
      </c>
      <c r="H391" t="s">
        <v>4273</v>
      </c>
      <c r="I391" t="s">
        <v>4380</v>
      </c>
      <c r="J391" t="s">
        <v>274</v>
      </c>
      <c r="K391" t="s">
        <v>4381</v>
      </c>
      <c r="L391" t="s">
        <v>871</v>
      </c>
      <c r="M391" t="s">
        <v>4382</v>
      </c>
      <c r="N391" t="s">
        <v>4383</v>
      </c>
      <c r="O391" t="s">
        <v>4384</v>
      </c>
      <c r="P391" t="s">
        <v>4385</v>
      </c>
      <c r="Q391" t="s">
        <v>280</v>
      </c>
      <c r="R391" t="s">
        <v>268</v>
      </c>
      <c r="S391" t="s">
        <v>268</v>
      </c>
      <c r="T391" t="s">
        <v>268</v>
      </c>
      <c r="U391" t="s">
        <v>268</v>
      </c>
      <c r="V391" t="s">
        <v>268</v>
      </c>
      <c r="W391" t="s">
        <v>4386</v>
      </c>
      <c r="X391" t="s">
        <v>1847</v>
      </c>
      <c r="Y391" t="s">
        <v>462</v>
      </c>
      <c r="Z391" t="s">
        <v>268</v>
      </c>
      <c r="AA391" t="s">
        <v>268</v>
      </c>
      <c r="AB391" t="s">
        <v>268</v>
      </c>
      <c r="AC391" t="s">
        <v>268</v>
      </c>
      <c r="AD391" t="s">
        <v>268</v>
      </c>
      <c r="AE391" t="s">
        <v>287</v>
      </c>
      <c r="AF391" t="s">
        <v>1811</v>
      </c>
      <c r="AG391" t="s">
        <v>875</v>
      </c>
      <c r="AH391" t="s">
        <v>1848</v>
      </c>
      <c r="AI391" t="s">
        <v>4387</v>
      </c>
      <c r="AJ391" t="s">
        <v>268</v>
      </c>
      <c r="AK391" t="s">
        <v>268</v>
      </c>
      <c r="AL391" t="s">
        <v>268</v>
      </c>
      <c r="AM391" t="s">
        <v>288</v>
      </c>
      <c r="AN391" t="s">
        <v>268</v>
      </c>
      <c r="AO391" t="s">
        <v>268</v>
      </c>
      <c r="AP391" t="s">
        <v>268</v>
      </c>
      <c r="AQ391" t="s">
        <v>268</v>
      </c>
      <c r="AR391" t="s">
        <v>268</v>
      </c>
      <c r="AS391" t="s">
        <v>268</v>
      </c>
      <c r="AT391" t="s">
        <v>268</v>
      </c>
      <c r="AU391" t="s">
        <v>268</v>
      </c>
      <c r="AV391" t="s">
        <v>268</v>
      </c>
      <c r="AW391" t="s">
        <v>268</v>
      </c>
      <c r="AX391" t="s">
        <v>268</v>
      </c>
      <c r="AY391" t="s">
        <v>268</v>
      </c>
      <c r="AZ391" t="s">
        <v>268</v>
      </c>
      <c r="BA391" t="s">
        <v>268</v>
      </c>
      <c r="BB391" t="s">
        <v>268</v>
      </c>
      <c r="BC391" t="s">
        <v>268</v>
      </c>
      <c r="BD391" t="s">
        <v>268</v>
      </c>
      <c r="BE391" t="s">
        <v>268</v>
      </c>
      <c r="BF391" t="s">
        <v>268</v>
      </c>
      <c r="BG391" t="s">
        <v>268</v>
      </c>
      <c r="BH391" t="s">
        <v>268</v>
      </c>
      <c r="BI391" t="s">
        <v>268</v>
      </c>
      <c r="BJ391" t="s">
        <v>268</v>
      </c>
      <c r="BK391" t="s">
        <v>268</v>
      </c>
      <c r="BL391" t="s">
        <v>268</v>
      </c>
      <c r="BM391" t="s">
        <v>268</v>
      </c>
      <c r="BN391" t="s">
        <v>268</v>
      </c>
      <c r="BO391" t="s">
        <v>268</v>
      </c>
      <c r="BP391" t="s">
        <v>268</v>
      </c>
      <c r="BQ391" t="s">
        <v>268</v>
      </c>
      <c r="BR391" t="s">
        <v>268</v>
      </c>
      <c r="BS391" t="s">
        <v>268</v>
      </c>
      <c r="BT391" t="s">
        <v>268</v>
      </c>
      <c r="BU391" t="s">
        <v>268</v>
      </c>
      <c r="BV391" t="s">
        <v>268</v>
      </c>
      <c r="BW391" t="s">
        <v>268</v>
      </c>
      <c r="BX391" t="s">
        <v>268</v>
      </c>
      <c r="BY391">
        <v>131</v>
      </c>
      <c r="BZ391">
        <v>131</v>
      </c>
      <c r="CA391" t="s">
        <v>142</v>
      </c>
      <c r="CB391" s="356">
        <v>122</v>
      </c>
      <c r="CC391" t="s">
        <v>876</v>
      </c>
      <c r="CD391" t="s">
        <v>268</v>
      </c>
      <c r="CE391" t="s">
        <v>268</v>
      </c>
      <c r="CF391" t="s">
        <v>268</v>
      </c>
      <c r="CG391" t="s">
        <v>268</v>
      </c>
      <c r="CH391" t="s">
        <v>268</v>
      </c>
      <c r="CI391" t="s">
        <v>268</v>
      </c>
      <c r="CJ391" t="s">
        <v>268</v>
      </c>
      <c r="CK391" t="s">
        <v>268</v>
      </c>
      <c r="CL391" t="s">
        <v>268</v>
      </c>
      <c r="CM391" t="s">
        <v>11224</v>
      </c>
      <c r="CN391">
        <v>150.44</v>
      </c>
      <c r="CO391" t="s">
        <v>268</v>
      </c>
      <c r="CP391">
        <v>150.44</v>
      </c>
      <c r="CQ391">
        <v>365</v>
      </c>
      <c r="CR391" t="s">
        <v>878</v>
      </c>
      <c r="CS391" t="s">
        <v>11225</v>
      </c>
      <c r="CT391" t="s">
        <v>11226</v>
      </c>
      <c r="CU391" t="s">
        <v>11227</v>
      </c>
      <c r="CV391" t="s">
        <v>268</v>
      </c>
      <c r="CW391" t="s">
        <v>268</v>
      </c>
      <c r="CX391" t="s">
        <v>268</v>
      </c>
      <c r="CY391" t="s">
        <v>268</v>
      </c>
      <c r="CZ391" t="s">
        <v>268</v>
      </c>
      <c r="DA391" t="s">
        <v>268</v>
      </c>
      <c r="DB391" s="429">
        <f t="shared" si="84"/>
        <v>0</v>
      </c>
      <c r="DC391" s="284">
        <f t="shared" si="85"/>
        <v>0</v>
      </c>
      <c r="DD391" s="284">
        <f t="shared" si="86"/>
        <v>0</v>
      </c>
      <c r="DE391" s="284">
        <f t="shared" si="87"/>
        <v>0</v>
      </c>
      <c r="DF391" s="295">
        <f t="shared" si="88"/>
        <v>131</v>
      </c>
      <c r="DG391" s="284">
        <f t="shared" si="89"/>
        <v>0</v>
      </c>
      <c r="DH391" s="284">
        <f t="shared" si="90"/>
        <v>0</v>
      </c>
      <c r="DI391" s="284">
        <f t="shared" si="91"/>
        <v>0</v>
      </c>
      <c r="DJ391" s="284">
        <f t="shared" si="92"/>
        <v>0</v>
      </c>
      <c r="DK391" s="295">
        <f t="shared" si="93"/>
        <v>1</v>
      </c>
      <c r="DL391" s="297" t="str">
        <f t="shared" si="94"/>
        <v>A dispo.</v>
      </c>
      <c r="DM391" s="430">
        <f>IFERROR(IF(CA391="D",IF(DL391="A dispo.",DF391*VLOOKUP('DATI INPUT'!$F$27,TARIFFE_UD,4,FALSE),DF391*VLOOKUP(DL391,TARIFFE_UD,4,FALSE)),DF391*VLOOKUP(CB391-100,TARIFFE_UND,4,FALSE)),0)</f>
        <v>83.03889902024477</v>
      </c>
      <c r="DN391" s="430">
        <f>IFERROR(IF(CA391="D",IF(DL391="A dispo.",DK391*VLOOKUP('DATI INPUT'!$F$27,TARIFFE_UD,5,FALSE),DK391*VLOOKUP(DL391,TARIFFE_UD,5,FALSE)),DK391*VLOOKUP(CB391-100,TARIFFE_UND,5,FALSE)),0)</f>
        <v>67.397800635548478</v>
      </c>
      <c r="DO391" s="431">
        <f t="shared" si="95"/>
        <v>-3.3003442067638389E-3</v>
      </c>
      <c r="DP391" s="299">
        <f>IFERROR(IF(CA391="D",IF(DL391="A dispo.",DF391*VLOOKUP('DATI INPUT'!$F$27,TARIFFE_UD,2,FALSE),DF391*VLOOKUP(DL391,TARIFFE_UD,2,FALSE)),DF391*VLOOKUP(CB391-100,TARIFFE_UND,2,FALSE)),0)</f>
        <v>103.7455022405553</v>
      </c>
      <c r="DQ391" s="299">
        <f>IFERROR(IF(CA391="D",IF(DL391="A dispo.",DK391*VLOOKUP('DATI INPUT'!$F$27,TARIFFE_UD,3,FALSE),DK391*VLOOKUP(DL391,TARIFFE_UD,3,FALSE)),DK391*VLOOKUP(CB391-100,TARIFFE_UND,3,FALSE)),0)</f>
        <v>60.367780403072892</v>
      </c>
      <c r="DR391" s="299">
        <f t="shared" si="96"/>
        <v>164.1132826436282</v>
      </c>
    </row>
    <row r="392" spans="1:122" x14ac:dyDescent="0.25">
      <c r="A392" t="s">
        <v>10862</v>
      </c>
      <c r="B392" t="s">
        <v>4376</v>
      </c>
      <c r="C392" t="s">
        <v>4389</v>
      </c>
      <c r="D392" t="s">
        <v>4378</v>
      </c>
      <c r="E392" t="s">
        <v>268</v>
      </c>
      <c r="F392" t="s">
        <v>156</v>
      </c>
      <c r="G392" t="s">
        <v>4379</v>
      </c>
      <c r="H392" t="s">
        <v>4273</v>
      </c>
      <c r="I392" t="s">
        <v>4380</v>
      </c>
      <c r="J392" t="s">
        <v>274</v>
      </c>
      <c r="K392" t="s">
        <v>4381</v>
      </c>
      <c r="L392" t="s">
        <v>871</v>
      </c>
      <c r="M392" t="s">
        <v>4382</v>
      </c>
      <c r="N392" t="s">
        <v>4383</v>
      </c>
      <c r="O392" t="s">
        <v>4384</v>
      </c>
      <c r="P392" t="s">
        <v>4385</v>
      </c>
      <c r="Q392" t="s">
        <v>280</v>
      </c>
      <c r="R392" t="s">
        <v>268</v>
      </c>
      <c r="S392" t="s">
        <v>268</v>
      </c>
      <c r="T392" t="s">
        <v>268</v>
      </c>
      <c r="U392" t="s">
        <v>268</v>
      </c>
      <c r="V392" t="s">
        <v>268</v>
      </c>
      <c r="W392" t="s">
        <v>4386</v>
      </c>
      <c r="X392" t="s">
        <v>1847</v>
      </c>
      <c r="Y392" t="s">
        <v>462</v>
      </c>
      <c r="Z392" t="s">
        <v>268</v>
      </c>
      <c r="AA392" t="s">
        <v>268</v>
      </c>
      <c r="AB392" t="s">
        <v>268</v>
      </c>
      <c r="AC392" t="s">
        <v>268</v>
      </c>
      <c r="AD392" t="s">
        <v>268</v>
      </c>
      <c r="AE392" t="s">
        <v>287</v>
      </c>
      <c r="AF392" t="s">
        <v>1811</v>
      </c>
      <c r="AG392" t="s">
        <v>875</v>
      </c>
      <c r="AH392" t="s">
        <v>1848</v>
      </c>
      <c r="AI392" t="s">
        <v>745</v>
      </c>
      <c r="AJ392" t="s">
        <v>268</v>
      </c>
      <c r="AK392" t="s">
        <v>366</v>
      </c>
      <c r="AL392" t="s">
        <v>268</v>
      </c>
      <c r="AM392" t="s">
        <v>353</v>
      </c>
      <c r="AN392" t="s">
        <v>268</v>
      </c>
      <c r="AO392" t="s">
        <v>268</v>
      </c>
      <c r="AP392" t="s">
        <v>268</v>
      </c>
      <c r="AQ392" t="s">
        <v>268</v>
      </c>
      <c r="AR392" t="s">
        <v>268</v>
      </c>
      <c r="AS392" t="s">
        <v>268</v>
      </c>
      <c r="AT392" t="s">
        <v>268</v>
      </c>
      <c r="AU392" t="s">
        <v>268</v>
      </c>
      <c r="AV392" t="s">
        <v>268</v>
      </c>
      <c r="AW392" t="s">
        <v>268</v>
      </c>
      <c r="AX392" t="s">
        <v>268</v>
      </c>
      <c r="AY392" t="s">
        <v>268</v>
      </c>
      <c r="AZ392" t="s">
        <v>268</v>
      </c>
      <c r="BA392" t="s">
        <v>268</v>
      </c>
      <c r="BB392" t="s">
        <v>268</v>
      </c>
      <c r="BC392" t="s">
        <v>268</v>
      </c>
      <c r="BD392" t="s">
        <v>268</v>
      </c>
      <c r="BE392" t="s">
        <v>268</v>
      </c>
      <c r="BF392" t="s">
        <v>268</v>
      </c>
      <c r="BG392" t="s">
        <v>268</v>
      </c>
      <c r="BH392" t="s">
        <v>268</v>
      </c>
      <c r="BI392" t="s">
        <v>268</v>
      </c>
      <c r="BJ392" t="s">
        <v>268</v>
      </c>
      <c r="BK392" t="s">
        <v>268</v>
      </c>
      <c r="BL392" t="s">
        <v>268</v>
      </c>
      <c r="BM392" t="s">
        <v>268</v>
      </c>
      <c r="BN392" t="s">
        <v>268</v>
      </c>
      <c r="BO392" t="s">
        <v>268</v>
      </c>
      <c r="BP392" t="s">
        <v>268</v>
      </c>
      <c r="BQ392" t="s">
        <v>268</v>
      </c>
      <c r="BR392" t="s">
        <v>268</v>
      </c>
      <c r="BS392" t="s">
        <v>268</v>
      </c>
      <c r="BT392" t="s">
        <v>268</v>
      </c>
      <c r="BU392" t="s">
        <v>268</v>
      </c>
      <c r="BV392" t="s">
        <v>268</v>
      </c>
      <c r="BW392" t="s">
        <v>268</v>
      </c>
      <c r="BX392" t="s">
        <v>268</v>
      </c>
      <c r="BY392">
        <v>4</v>
      </c>
      <c r="BZ392">
        <v>4</v>
      </c>
      <c r="CA392" t="s">
        <v>143</v>
      </c>
      <c r="CB392" s="356">
        <v>109</v>
      </c>
      <c r="CC392" t="s">
        <v>10844</v>
      </c>
      <c r="CD392" t="s">
        <v>268</v>
      </c>
      <c r="CE392" t="s">
        <v>268</v>
      </c>
      <c r="CF392" t="s">
        <v>268</v>
      </c>
      <c r="CG392" t="s">
        <v>11228</v>
      </c>
      <c r="CH392" t="s">
        <v>268</v>
      </c>
      <c r="CI392" t="s">
        <v>268</v>
      </c>
      <c r="CJ392" t="s">
        <v>268</v>
      </c>
      <c r="CK392" t="s">
        <v>268</v>
      </c>
      <c r="CL392" t="s">
        <v>10846</v>
      </c>
      <c r="CM392" t="s">
        <v>11224</v>
      </c>
      <c r="CN392">
        <v>5.78</v>
      </c>
      <c r="CO392" t="s">
        <v>268</v>
      </c>
      <c r="CP392">
        <v>5.78</v>
      </c>
      <c r="CQ392">
        <v>365</v>
      </c>
      <c r="CR392" t="s">
        <v>878</v>
      </c>
      <c r="CS392" t="s">
        <v>11225</v>
      </c>
      <c r="CT392" t="s">
        <v>11226</v>
      </c>
      <c r="CU392" t="s">
        <v>11227</v>
      </c>
      <c r="CV392" t="s">
        <v>268</v>
      </c>
      <c r="CW392" t="s">
        <v>268</v>
      </c>
      <c r="CX392" t="s">
        <v>268</v>
      </c>
      <c r="CY392" t="s">
        <v>268</v>
      </c>
      <c r="CZ392" t="s">
        <v>268</v>
      </c>
      <c r="DA392" t="s">
        <v>268</v>
      </c>
      <c r="DB392" s="429">
        <f t="shared" si="84"/>
        <v>0</v>
      </c>
      <c r="DC392" s="284">
        <f t="shared" si="85"/>
        <v>0</v>
      </c>
      <c r="DD392" s="284">
        <f t="shared" si="86"/>
        <v>0</v>
      </c>
      <c r="DE392" s="284">
        <f t="shared" si="87"/>
        <v>0</v>
      </c>
      <c r="DF392" s="295">
        <f t="shared" si="88"/>
        <v>4</v>
      </c>
      <c r="DG392" s="284">
        <f t="shared" si="89"/>
        <v>0</v>
      </c>
      <c r="DH392" s="284">
        <f t="shared" si="90"/>
        <v>0</v>
      </c>
      <c r="DI392" s="284">
        <f t="shared" si="91"/>
        <v>0</v>
      </c>
      <c r="DJ392" s="284">
        <f t="shared" si="92"/>
        <v>0</v>
      </c>
      <c r="DK392" s="295">
        <f t="shared" si="93"/>
        <v>4</v>
      </c>
      <c r="DL392" s="297" t="str">
        <f t="shared" si="94"/>
        <v/>
      </c>
      <c r="DM392" s="430">
        <f>IFERROR(IF(CA392="D",IF(DL392="A dispo.",DF392*VLOOKUP('DATI INPUT'!$F$27,TARIFFE_UD,4,FALSE),DF392*VLOOKUP(DL392,TARIFFE_UD,4,FALSE)),DF392*VLOOKUP(CB392-100,TARIFFE_UND,4,FALSE)),0)</f>
        <v>0.95261147532013291</v>
      </c>
      <c r="DN392" s="430">
        <f>IFERROR(IF(CA392="D",IF(DL392="A dispo.",DK392*VLOOKUP('DATI INPUT'!$F$27,TARIFFE_UD,5,FALSE),DK392*VLOOKUP(DL392,TARIFFE_UD,5,FALSE)),DK392*VLOOKUP(CB392-100,TARIFFE_UND,5,FALSE)),0)</f>
        <v>4.8262398309809162</v>
      </c>
      <c r="DO392" s="431">
        <f t="shared" si="95"/>
        <v>-1.1486936989513197E-3</v>
      </c>
      <c r="DP392" s="299">
        <f>IFERROR(IF(CA392="D",IF(DL392="A dispo.",DF392*VLOOKUP('DATI INPUT'!$F$27,TARIFFE_UD,2,FALSE),DF392*VLOOKUP(DL392,TARIFFE_UD,2,FALSE)),DF392*VLOOKUP(CB392-100,TARIFFE_UND,2,FALSE)),0)</f>
        <v>1.3471390230725273</v>
      </c>
      <c r="DQ392" s="299">
        <f>IFERROR(IF(CA392="D",IF(DL392="A dispo.",DK392*VLOOKUP('DATI INPUT'!$F$27,TARIFFE_UD,3,FALSE),DK392*VLOOKUP(DL392,TARIFFE_UD,3,FALSE)),DK392*VLOOKUP(CB392-100,TARIFFE_UND,3,FALSE)),0)</f>
        <v>4.8962822056998325</v>
      </c>
      <c r="DR392" s="299">
        <f t="shared" si="96"/>
        <v>6.2434212287723598</v>
      </c>
    </row>
    <row r="393" spans="1:122" x14ac:dyDescent="0.25">
      <c r="A393" t="s">
        <v>4390</v>
      </c>
      <c r="B393" t="s">
        <v>4376</v>
      </c>
      <c r="C393" t="s">
        <v>580</v>
      </c>
      <c r="D393" t="s">
        <v>4378</v>
      </c>
      <c r="E393" t="s">
        <v>268</v>
      </c>
      <c r="F393" t="s">
        <v>156</v>
      </c>
      <c r="G393" t="s">
        <v>4379</v>
      </c>
      <c r="H393" t="s">
        <v>4273</v>
      </c>
      <c r="I393" t="s">
        <v>4380</v>
      </c>
      <c r="J393" t="s">
        <v>274</v>
      </c>
      <c r="K393" t="s">
        <v>4381</v>
      </c>
      <c r="L393" t="s">
        <v>871</v>
      </c>
      <c r="M393" t="s">
        <v>4382</v>
      </c>
      <c r="N393" t="s">
        <v>4383</v>
      </c>
      <c r="O393" t="s">
        <v>4384</v>
      </c>
      <c r="P393" t="s">
        <v>4385</v>
      </c>
      <c r="Q393" t="s">
        <v>280</v>
      </c>
      <c r="R393" t="s">
        <v>268</v>
      </c>
      <c r="S393" t="s">
        <v>268</v>
      </c>
      <c r="T393" t="s">
        <v>268</v>
      </c>
      <c r="U393" t="s">
        <v>268</v>
      </c>
      <c r="V393" t="s">
        <v>268</v>
      </c>
      <c r="W393" t="s">
        <v>4386</v>
      </c>
      <c r="X393" t="s">
        <v>1847</v>
      </c>
      <c r="Y393" t="s">
        <v>462</v>
      </c>
      <c r="Z393" t="s">
        <v>268</v>
      </c>
      <c r="AA393" t="s">
        <v>268</v>
      </c>
      <c r="AB393" t="s">
        <v>268</v>
      </c>
      <c r="AC393" t="s">
        <v>268</v>
      </c>
      <c r="AD393" t="s">
        <v>268</v>
      </c>
      <c r="AE393" t="s">
        <v>287</v>
      </c>
      <c r="AF393" t="s">
        <v>1811</v>
      </c>
      <c r="AG393" t="s">
        <v>875</v>
      </c>
      <c r="AH393" t="s">
        <v>1848</v>
      </c>
      <c r="AI393" t="s">
        <v>3110</v>
      </c>
      <c r="AJ393" t="s">
        <v>268</v>
      </c>
      <c r="AK393" t="s">
        <v>377</v>
      </c>
      <c r="AL393" t="s">
        <v>268</v>
      </c>
      <c r="AM393" t="s">
        <v>411</v>
      </c>
      <c r="AN393" t="s">
        <v>268</v>
      </c>
      <c r="AO393" t="s">
        <v>268</v>
      </c>
      <c r="AP393" t="s">
        <v>268</v>
      </c>
      <c r="AQ393" t="s">
        <v>268</v>
      </c>
      <c r="AR393" t="s">
        <v>268</v>
      </c>
      <c r="AS393" t="s">
        <v>268</v>
      </c>
      <c r="AT393" t="s">
        <v>268</v>
      </c>
      <c r="AU393" t="s">
        <v>268</v>
      </c>
      <c r="AV393" t="s">
        <v>268</v>
      </c>
      <c r="AW393" t="s">
        <v>268</v>
      </c>
      <c r="AX393" t="s">
        <v>268</v>
      </c>
      <c r="AY393" t="s">
        <v>268</v>
      </c>
      <c r="AZ393" t="s">
        <v>268</v>
      </c>
      <c r="BA393" t="s">
        <v>268</v>
      </c>
      <c r="BB393" t="s">
        <v>268</v>
      </c>
      <c r="BC393" t="s">
        <v>268</v>
      </c>
      <c r="BD393" t="s">
        <v>268</v>
      </c>
      <c r="BE393" t="s">
        <v>268</v>
      </c>
      <c r="BF393" t="s">
        <v>268</v>
      </c>
      <c r="BG393" t="s">
        <v>268</v>
      </c>
      <c r="BH393" t="s">
        <v>268</v>
      </c>
      <c r="BI393" t="s">
        <v>268</v>
      </c>
      <c r="BJ393" t="s">
        <v>268</v>
      </c>
      <c r="BK393" t="s">
        <v>268</v>
      </c>
      <c r="BL393" t="s">
        <v>268</v>
      </c>
      <c r="BM393" t="s">
        <v>268</v>
      </c>
      <c r="BN393" t="s">
        <v>268</v>
      </c>
      <c r="BO393" t="s">
        <v>268</v>
      </c>
      <c r="BP393" t="s">
        <v>268</v>
      </c>
      <c r="BQ393" t="s">
        <v>268</v>
      </c>
      <c r="BR393" t="s">
        <v>268</v>
      </c>
      <c r="BS393" t="s">
        <v>268</v>
      </c>
      <c r="BT393" t="s">
        <v>268</v>
      </c>
      <c r="BU393" t="s">
        <v>268</v>
      </c>
      <c r="BV393" t="s">
        <v>268</v>
      </c>
      <c r="BW393" t="s">
        <v>268</v>
      </c>
      <c r="BX393" t="s">
        <v>268</v>
      </c>
      <c r="BY393">
        <v>11</v>
      </c>
      <c r="BZ393">
        <v>11</v>
      </c>
      <c r="CA393" t="s">
        <v>142</v>
      </c>
      <c r="CB393" s="356">
        <v>123</v>
      </c>
      <c r="CC393" t="s">
        <v>1817</v>
      </c>
      <c r="CD393" t="s">
        <v>268</v>
      </c>
      <c r="CE393" t="s">
        <v>268</v>
      </c>
      <c r="CF393" t="s">
        <v>268</v>
      </c>
      <c r="CG393" t="s">
        <v>268</v>
      </c>
      <c r="CH393" t="s">
        <v>268</v>
      </c>
      <c r="CI393" t="s">
        <v>268</v>
      </c>
      <c r="CJ393" t="s">
        <v>268</v>
      </c>
      <c r="CK393" t="s">
        <v>268</v>
      </c>
      <c r="CL393" t="s">
        <v>268</v>
      </c>
      <c r="CM393" t="s">
        <v>11224</v>
      </c>
      <c r="CN393">
        <v>6.97</v>
      </c>
      <c r="CO393" t="s">
        <v>268</v>
      </c>
      <c r="CP393">
        <v>6.97</v>
      </c>
      <c r="CQ393">
        <v>365</v>
      </c>
      <c r="CR393" t="s">
        <v>878</v>
      </c>
      <c r="CS393" t="s">
        <v>11225</v>
      </c>
      <c r="CT393" t="s">
        <v>11226</v>
      </c>
      <c r="CU393" t="s">
        <v>11227</v>
      </c>
      <c r="CV393" t="s">
        <v>268</v>
      </c>
      <c r="CW393" t="s">
        <v>268</v>
      </c>
      <c r="CX393" t="s">
        <v>268</v>
      </c>
      <c r="CY393" t="s">
        <v>268</v>
      </c>
      <c r="CZ393" t="s">
        <v>268</v>
      </c>
      <c r="DA393" t="s">
        <v>268</v>
      </c>
      <c r="DB393" s="429">
        <f t="shared" si="84"/>
        <v>0</v>
      </c>
      <c r="DC393" s="284">
        <f t="shared" si="85"/>
        <v>0</v>
      </c>
      <c r="DD393" s="284">
        <f t="shared" si="86"/>
        <v>0</v>
      </c>
      <c r="DE393" s="284">
        <f t="shared" si="87"/>
        <v>0</v>
      </c>
      <c r="DF393" s="295">
        <f t="shared" si="88"/>
        <v>11</v>
      </c>
      <c r="DG393" s="284">
        <f t="shared" si="89"/>
        <v>1</v>
      </c>
      <c r="DH393" s="284">
        <f t="shared" si="90"/>
        <v>0</v>
      </c>
      <c r="DI393" s="284">
        <f t="shared" si="91"/>
        <v>0</v>
      </c>
      <c r="DJ393" s="284">
        <f t="shared" si="92"/>
        <v>0</v>
      </c>
      <c r="DK393" s="295">
        <f t="shared" si="93"/>
        <v>0</v>
      </c>
      <c r="DL393" s="297" t="str">
        <f t="shared" si="94"/>
        <v>A dispo.</v>
      </c>
      <c r="DM393" s="430">
        <f>IFERROR(IF(CA393="D",IF(DL393="A dispo.",DF393*VLOOKUP('DATI INPUT'!$F$27,TARIFFE_UD,4,FALSE),DF393*VLOOKUP(DL393,TARIFFE_UD,4,FALSE)),DF393*VLOOKUP(CB393-100,TARIFFE_UND,4,FALSE)),0)</f>
        <v>6.9727319787991782</v>
      </c>
      <c r="DN393" s="430">
        <f>IFERROR(IF(CA393="D",IF(DL393="A dispo.",DK393*VLOOKUP('DATI INPUT'!$F$27,TARIFFE_UD,5,FALSE),DK393*VLOOKUP(DL393,TARIFFE_UD,5,FALSE)),DK393*VLOOKUP(CB393-100,TARIFFE_UND,5,FALSE)),0)</f>
        <v>0</v>
      </c>
      <c r="DO393" s="431">
        <f t="shared" si="95"/>
        <v>2.7319787991784139E-3</v>
      </c>
      <c r="DP393" s="299">
        <f>IFERROR(IF(CA393="D",IF(DL393="A dispo.",DF393*VLOOKUP('DATI INPUT'!$F$27,TARIFFE_UD,2,FALSE),DF393*VLOOKUP(DL393,TARIFFE_UD,2,FALSE)),DF393*VLOOKUP(CB393-100,TARIFFE_UND,2,FALSE)),0)</f>
        <v>8.7114543866115142</v>
      </c>
      <c r="DQ393" s="299">
        <f>IFERROR(IF(CA393="D",IF(DL393="A dispo.",DK393*VLOOKUP('DATI INPUT'!$F$27,TARIFFE_UD,3,FALSE),DK393*VLOOKUP(DL393,TARIFFE_UD,3,FALSE)),DK393*VLOOKUP(CB393-100,TARIFFE_UND,3,FALSE)),0)</f>
        <v>0</v>
      </c>
      <c r="DR393" s="299">
        <f t="shared" si="96"/>
        <v>8.7114543866115142</v>
      </c>
    </row>
    <row r="394" spans="1:122" x14ac:dyDescent="0.25">
      <c r="A394" t="s">
        <v>4401</v>
      </c>
      <c r="B394" t="s">
        <v>1489</v>
      </c>
      <c r="C394" t="s">
        <v>4402</v>
      </c>
      <c r="D394" t="s">
        <v>4403</v>
      </c>
      <c r="E394" t="s">
        <v>268</v>
      </c>
      <c r="F394" t="s">
        <v>156</v>
      </c>
      <c r="G394" t="s">
        <v>4404</v>
      </c>
      <c r="H394" t="s">
        <v>4273</v>
      </c>
      <c r="I394" t="s">
        <v>4405</v>
      </c>
      <c r="J394" t="s">
        <v>156</v>
      </c>
      <c r="K394" t="s">
        <v>4406</v>
      </c>
      <c r="L394" t="s">
        <v>960</v>
      </c>
      <c r="M394" t="s">
        <v>4407</v>
      </c>
      <c r="N394" t="s">
        <v>984</v>
      </c>
      <c r="O394" t="s">
        <v>873</v>
      </c>
      <c r="P394" t="s">
        <v>887</v>
      </c>
      <c r="Q394" t="s">
        <v>269</v>
      </c>
      <c r="R394" t="s">
        <v>268</v>
      </c>
      <c r="S394" t="s">
        <v>268</v>
      </c>
      <c r="T394" t="s">
        <v>268</v>
      </c>
      <c r="U394" t="s">
        <v>268</v>
      </c>
      <c r="V394" t="s">
        <v>268</v>
      </c>
      <c r="W394" t="s">
        <v>4407</v>
      </c>
      <c r="X394" t="s">
        <v>887</v>
      </c>
      <c r="Y394" t="s">
        <v>269</v>
      </c>
      <c r="Z394" t="s">
        <v>268</v>
      </c>
      <c r="AA394" t="s">
        <v>268</v>
      </c>
      <c r="AB394" t="s">
        <v>268</v>
      </c>
      <c r="AC394" t="s">
        <v>268</v>
      </c>
      <c r="AD394" t="s">
        <v>268</v>
      </c>
      <c r="AE394" t="s">
        <v>287</v>
      </c>
      <c r="AF394" t="s">
        <v>1811</v>
      </c>
      <c r="AG394" t="s">
        <v>875</v>
      </c>
      <c r="AH394" t="s">
        <v>1848</v>
      </c>
      <c r="AI394" t="s">
        <v>4408</v>
      </c>
      <c r="AJ394" t="s">
        <v>268</v>
      </c>
      <c r="AK394" t="s">
        <v>377</v>
      </c>
      <c r="AL394" t="s">
        <v>268</v>
      </c>
      <c r="AM394" t="s">
        <v>405</v>
      </c>
      <c r="AN394" t="s">
        <v>268</v>
      </c>
      <c r="AO394" t="s">
        <v>268</v>
      </c>
      <c r="AP394" t="s">
        <v>268</v>
      </c>
      <c r="AQ394" t="s">
        <v>268</v>
      </c>
      <c r="AR394" t="s">
        <v>268</v>
      </c>
      <c r="AS394" t="s">
        <v>268</v>
      </c>
      <c r="AT394" t="s">
        <v>268</v>
      </c>
      <c r="AU394" t="s">
        <v>268</v>
      </c>
      <c r="AV394" t="s">
        <v>268</v>
      </c>
      <c r="AW394" t="s">
        <v>268</v>
      </c>
      <c r="AX394" t="s">
        <v>268</v>
      </c>
      <c r="AY394" t="s">
        <v>268</v>
      </c>
      <c r="AZ394" t="s">
        <v>268</v>
      </c>
      <c r="BA394" t="s">
        <v>268</v>
      </c>
      <c r="BB394" t="s">
        <v>268</v>
      </c>
      <c r="BC394" t="s">
        <v>268</v>
      </c>
      <c r="BD394" t="s">
        <v>268</v>
      </c>
      <c r="BE394" t="s">
        <v>268</v>
      </c>
      <c r="BF394" t="s">
        <v>268</v>
      </c>
      <c r="BG394" t="s">
        <v>268</v>
      </c>
      <c r="BH394" t="s">
        <v>268</v>
      </c>
      <c r="BI394" t="s">
        <v>268</v>
      </c>
      <c r="BJ394" t="s">
        <v>268</v>
      </c>
      <c r="BK394" t="s">
        <v>268</v>
      </c>
      <c r="BL394" t="s">
        <v>268</v>
      </c>
      <c r="BM394" t="s">
        <v>268</v>
      </c>
      <c r="BN394" t="s">
        <v>268</v>
      </c>
      <c r="BO394" t="s">
        <v>268</v>
      </c>
      <c r="BP394" t="s">
        <v>268</v>
      </c>
      <c r="BQ394" t="s">
        <v>268</v>
      </c>
      <c r="BR394" t="s">
        <v>268</v>
      </c>
      <c r="BS394" t="s">
        <v>268</v>
      </c>
      <c r="BT394" t="s">
        <v>268</v>
      </c>
      <c r="BU394" t="s">
        <v>268</v>
      </c>
      <c r="BV394" t="s">
        <v>268</v>
      </c>
      <c r="BW394" t="s">
        <v>268</v>
      </c>
      <c r="BX394" t="s">
        <v>268</v>
      </c>
      <c r="BY394">
        <v>64.33</v>
      </c>
      <c r="BZ394">
        <v>64.33</v>
      </c>
      <c r="CA394" t="s">
        <v>142</v>
      </c>
      <c r="CB394" s="356">
        <v>122</v>
      </c>
      <c r="CC394" t="s">
        <v>876</v>
      </c>
      <c r="CD394" t="s">
        <v>268</v>
      </c>
      <c r="CE394" t="s">
        <v>268</v>
      </c>
      <c r="CF394" s="356">
        <v>2</v>
      </c>
      <c r="CG394" t="s">
        <v>268</v>
      </c>
      <c r="CH394" t="s">
        <v>268</v>
      </c>
      <c r="CI394" t="s">
        <v>268</v>
      </c>
      <c r="CJ394" t="s">
        <v>268</v>
      </c>
      <c r="CK394" t="s">
        <v>268</v>
      </c>
      <c r="CL394" t="s">
        <v>268</v>
      </c>
      <c r="CM394" t="s">
        <v>11224</v>
      </c>
      <c r="CN394">
        <v>88.44</v>
      </c>
      <c r="CO394" t="s">
        <v>268</v>
      </c>
      <c r="CP394">
        <v>88.44</v>
      </c>
      <c r="CQ394">
        <v>365</v>
      </c>
      <c r="CR394" t="s">
        <v>878</v>
      </c>
      <c r="CS394" t="s">
        <v>11225</v>
      </c>
      <c r="CT394" t="s">
        <v>11226</v>
      </c>
      <c r="CU394" t="s">
        <v>11227</v>
      </c>
      <c r="CV394" t="s">
        <v>268</v>
      </c>
      <c r="CW394" t="s">
        <v>268</v>
      </c>
      <c r="CX394" t="s">
        <v>268</v>
      </c>
      <c r="CY394" t="s">
        <v>268</v>
      </c>
      <c r="CZ394" t="s">
        <v>268</v>
      </c>
      <c r="DA394" t="s">
        <v>268</v>
      </c>
      <c r="DB394" s="429">
        <f t="shared" si="84"/>
        <v>0</v>
      </c>
      <c r="DC394" s="284">
        <f t="shared" si="85"/>
        <v>0</v>
      </c>
      <c r="DD394" s="284">
        <f t="shared" si="86"/>
        <v>0</v>
      </c>
      <c r="DE394" s="284">
        <f t="shared" si="87"/>
        <v>0</v>
      </c>
      <c r="DF394" s="295">
        <f t="shared" si="88"/>
        <v>64.33</v>
      </c>
      <c r="DG394" s="284">
        <f t="shared" si="89"/>
        <v>0</v>
      </c>
      <c r="DH394" s="284">
        <f t="shared" si="90"/>
        <v>0</v>
      </c>
      <c r="DI394" s="284">
        <f t="shared" si="91"/>
        <v>0</v>
      </c>
      <c r="DJ394" s="284">
        <f t="shared" si="92"/>
        <v>0</v>
      </c>
      <c r="DK394" s="295">
        <f t="shared" si="93"/>
        <v>1</v>
      </c>
      <c r="DL394" s="297">
        <f t="shared" si="94"/>
        <v>2</v>
      </c>
      <c r="DM394" s="430">
        <f>IFERROR(IF(CA394="D",IF(DL394="A dispo.",DF394*VLOOKUP('DATI INPUT'!$F$27,TARIFFE_UD,4,FALSE),DF394*VLOOKUP(DL394,TARIFFE_UD,4,FALSE)),DF394*VLOOKUP(CB394-100,TARIFFE_UND,4,FALSE)),0)</f>
        <v>37.002081753554556</v>
      </c>
      <c r="DN394" s="430">
        <f>IFERROR(IF(CA394="D",IF(DL394="A dispo.",DK394*VLOOKUP('DATI INPUT'!$F$27,TARIFFE_UD,5,FALSE),DK394*VLOOKUP(DL394,TARIFFE_UD,5,FALSE)),DK394*VLOOKUP(CB394-100,TARIFFE_UND,5,FALSE)),0)</f>
        <v>51.443731886070836</v>
      </c>
      <c r="DO394" s="431">
        <f t="shared" si="95"/>
        <v>5.8136396253871681E-3</v>
      </c>
      <c r="DP394" s="299">
        <f>IFERROR(IF(CA394="D",IF(DL394="A dispo.",DF394*VLOOKUP('DATI INPUT'!$F$27,TARIFFE_UD,2,FALSE),DF394*VLOOKUP(DL394,TARIFFE_UD,2,FALSE)),DF394*VLOOKUP(CB394-100,TARIFFE_UND,2,FALSE)),0)</f>
        <v>46.228931269099697</v>
      </c>
      <c r="DQ394" s="299">
        <f>IFERROR(IF(CA394="D",IF(DL394="A dispo.",DK394*VLOOKUP('DATI INPUT'!$F$27,TARIFFE_UD,3,FALSE),DK394*VLOOKUP(DL394,TARIFFE_UD,3,FALSE)),DK394*VLOOKUP(CB394-100,TARIFFE_UND,3,FALSE)),0)</f>
        <v>46.077822723118445</v>
      </c>
      <c r="DR394" s="299">
        <f t="shared" si="96"/>
        <v>92.306753992218148</v>
      </c>
    </row>
    <row r="395" spans="1:122" x14ac:dyDescent="0.25">
      <c r="A395" t="s">
        <v>4409</v>
      </c>
      <c r="B395" t="s">
        <v>1491</v>
      </c>
      <c r="C395" t="s">
        <v>581</v>
      </c>
      <c r="D395" t="s">
        <v>4410</v>
      </c>
      <c r="E395" t="s">
        <v>268</v>
      </c>
      <c r="F395" t="s">
        <v>156</v>
      </c>
      <c r="G395" t="s">
        <v>4411</v>
      </c>
      <c r="H395" t="s">
        <v>4412</v>
      </c>
      <c r="I395" t="s">
        <v>408</v>
      </c>
      <c r="J395" t="s">
        <v>274</v>
      </c>
      <c r="K395" t="s">
        <v>4413</v>
      </c>
      <c r="L395" t="s">
        <v>2536</v>
      </c>
      <c r="M395" t="s">
        <v>4414</v>
      </c>
      <c r="N395" t="s">
        <v>2536</v>
      </c>
      <c r="O395" t="s">
        <v>4307</v>
      </c>
      <c r="P395" t="s">
        <v>4415</v>
      </c>
      <c r="Q395" t="s">
        <v>368</v>
      </c>
      <c r="R395" t="s">
        <v>268</v>
      </c>
      <c r="S395" t="s">
        <v>268</v>
      </c>
      <c r="T395" t="s">
        <v>268</v>
      </c>
      <c r="U395" t="s">
        <v>268</v>
      </c>
      <c r="V395" t="s">
        <v>268</v>
      </c>
      <c r="W395" t="s">
        <v>4416</v>
      </c>
      <c r="X395" t="s">
        <v>2241</v>
      </c>
      <c r="Y395" t="s">
        <v>276</v>
      </c>
      <c r="Z395" t="s">
        <v>268</v>
      </c>
      <c r="AA395" t="s">
        <v>268</v>
      </c>
      <c r="AB395" t="s">
        <v>268</v>
      </c>
      <c r="AC395" t="s">
        <v>268</v>
      </c>
      <c r="AD395" t="s">
        <v>268</v>
      </c>
      <c r="AE395" t="s">
        <v>287</v>
      </c>
      <c r="AF395" t="s">
        <v>1811</v>
      </c>
      <c r="AG395" t="s">
        <v>875</v>
      </c>
      <c r="AH395" t="s">
        <v>1848</v>
      </c>
      <c r="AI395" t="s">
        <v>771</v>
      </c>
      <c r="AJ395" t="s">
        <v>268</v>
      </c>
      <c r="AK395" t="s">
        <v>268</v>
      </c>
      <c r="AL395" t="s">
        <v>268</v>
      </c>
      <c r="AM395" t="s">
        <v>405</v>
      </c>
      <c r="AN395" t="s">
        <v>268</v>
      </c>
      <c r="AO395" t="s">
        <v>268</v>
      </c>
      <c r="AP395" t="s">
        <v>268</v>
      </c>
      <c r="AQ395" t="s">
        <v>268</v>
      </c>
      <c r="AR395" t="s">
        <v>268</v>
      </c>
      <c r="AS395" t="s">
        <v>268</v>
      </c>
      <c r="AT395" t="s">
        <v>268</v>
      </c>
      <c r="AU395" t="s">
        <v>268</v>
      </c>
      <c r="AV395" t="s">
        <v>268</v>
      </c>
      <c r="AW395" t="s">
        <v>268</v>
      </c>
      <c r="AX395" t="s">
        <v>268</v>
      </c>
      <c r="AY395" t="s">
        <v>268</v>
      </c>
      <c r="AZ395" t="s">
        <v>268</v>
      </c>
      <c r="BA395" t="s">
        <v>268</v>
      </c>
      <c r="BB395" t="s">
        <v>268</v>
      </c>
      <c r="BC395" t="s">
        <v>268</v>
      </c>
      <c r="BD395" t="s">
        <v>268</v>
      </c>
      <c r="BE395" t="s">
        <v>268</v>
      </c>
      <c r="BF395" t="s">
        <v>268</v>
      </c>
      <c r="BG395" t="s">
        <v>268</v>
      </c>
      <c r="BH395" t="s">
        <v>268</v>
      </c>
      <c r="BI395" t="s">
        <v>268</v>
      </c>
      <c r="BJ395" t="s">
        <v>268</v>
      </c>
      <c r="BK395" t="s">
        <v>268</v>
      </c>
      <c r="BL395" t="s">
        <v>268</v>
      </c>
      <c r="BM395" t="s">
        <v>268</v>
      </c>
      <c r="BN395" t="s">
        <v>268</v>
      </c>
      <c r="BO395" t="s">
        <v>268</v>
      </c>
      <c r="BP395" t="s">
        <v>268</v>
      </c>
      <c r="BQ395" t="s">
        <v>268</v>
      </c>
      <c r="BR395" t="s">
        <v>268</v>
      </c>
      <c r="BS395" t="s">
        <v>268</v>
      </c>
      <c r="BT395" t="s">
        <v>268</v>
      </c>
      <c r="BU395" t="s">
        <v>268</v>
      </c>
      <c r="BV395" t="s">
        <v>268</v>
      </c>
      <c r="BW395" t="s">
        <v>268</v>
      </c>
      <c r="BX395" t="s">
        <v>268</v>
      </c>
      <c r="BY395">
        <v>56</v>
      </c>
      <c r="BZ395">
        <v>56</v>
      </c>
      <c r="CA395" t="s">
        <v>142</v>
      </c>
      <c r="CB395" s="356">
        <v>122</v>
      </c>
      <c r="CC395" t="s">
        <v>876</v>
      </c>
      <c r="CD395" t="s">
        <v>268</v>
      </c>
      <c r="CE395" t="s">
        <v>268</v>
      </c>
      <c r="CF395" t="s">
        <v>268</v>
      </c>
      <c r="CG395" t="s">
        <v>268</v>
      </c>
      <c r="CH395" t="s">
        <v>268</v>
      </c>
      <c r="CI395" t="s">
        <v>268</v>
      </c>
      <c r="CJ395" t="s">
        <v>268</v>
      </c>
      <c r="CK395" t="s">
        <v>268</v>
      </c>
      <c r="CL395" t="s">
        <v>268</v>
      </c>
      <c r="CM395" t="s">
        <v>11224</v>
      </c>
      <c r="CN395">
        <v>102.9</v>
      </c>
      <c r="CO395" t="s">
        <v>268</v>
      </c>
      <c r="CP395">
        <v>102.9</v>
      </c>
      <c r="CQ395">
        <v>365</v>
      </c>
      <c r="CR395" t="s">
        <v>878</v>
      </c>
      <c r="CS395" t="s">
        <v>11225</v>
      </c>
      <c r="CT395" t="s">
        <v>11226</v>
      </c>
      <c r="CU395" t="s">
        <v>11227</v>
      </c>
      <c r="CV395" t="s">
        <v>268</v>
      </c>
      <c r="CW395" t="s">
        <v>268</v>
      </c>
      <c r="CX395" t="s">
        <v>268</v>
      </c>
      <c r="CY395" t="s">
        <v>268</v>
      </c>
      <c r="CZ395" t="s">
        <v>268</v>
      </c>
      <c r="DA395" t="s">
        <v>268</v>
      </c>
      <c r="DB395" s="429">
        <f t="shared" si="84"/>
        <v>0</v>
      </c>
      <c r="DC395" s="284">
        <f t="shared" si="85"/>
        <v>0</v>
      </c>
      <c r="DD395" s="284">
        <f t="shared" si="86"/>
        <v>0</v>
      </c>
      <c r="DE395" s="284">
        <f t="shared" si="87"/>
        <v>0</v>
      </c>
      <c r="DF395" s="295">
        <f t="shared" si="88"/>
        <v>56</v>
      </c>
      <c r="DG395" s="284">
        <f t="shared" si="89"/>
        <v>0</v>
      </c>
      <c r="DH395" s="284">
        <f t="shared" si="90"/>
        <v>0</v>
      </c>
      <c r="DI395" s="284">
        <f t="shared" si="91"/>
        <v>0</v>
      </c>
      <c r="DJ395" s="284">
        <f t="shared" si="92"/>
        <v>0</v>
      </c>
      <c r="DK395" s="295">
        <f t="shared" si="93"/>
        <v>1</v>
      </c>
      <c r="DL395" s="297" t="str">
        <f t="shared" si="94"/>
        <v>A dispo.</v>
      </c>
      <c r="DM395" s="430">
        <f>IFERROR(IF(CA395="D",IF(DL395="A dispo.",DF395*VLOOKUP('DATI INPUT'!$F$27,TARIFFE_UD,4,FALSE),DF395*VLOOKUP(DL395,TARIFFE_UD,4,FALSE)),DF395*VLOOKUP(CB395-100,TARIFFE_UND,4,FALSE)),0)</f>
        <v>35.497544619341269</v>
      </c>
      <c r="DN395" s="430">
        <f>IFERROR(IF(CA395="D",IF(DL395="A dispo.",DK395*VLOOKUP('DATI INPUT'!$F$27,TARIFFE_UD,5,FALSE),DK395*VLOOKUP(DL395,TARIFFE_UD,5,FALSE)),DK395*VLOOKUP(CB395-100,TARIFFE_UND,5,FALSE)),0)</f>
        <v>67.397800635548478</v>
      </c>
      <c r="DO395" s="431">
        <f t="shared" si="95"/>
        <v>-4.6547451102583182E-3</v>
      </c>
      <c r="DP395" s="299">
        <f>IFERROR(IF(CA395="D",IF(DL395="A dispo.",DF395*VLOOKUP('DATI INPUT'!$F$27,TARIFFE_UD,2,FALSE),DF395*VLOOKUP(DL395,TARIFFE_UD,2,FALSE)),DF395*VLOOKUP(CB395-100,TARIFFE_UND,2,FALSE)),0)</f>
        <v>44.349222331840437</v>
      </c>
      <c r="DQ395" s="299">
        <f>IFERROR(IF(CA395="D",IF(DL395="A dispo.",DK395*VLOOKUP('DATI INPUT'!$F$27,TARIFFE_UD,3,FALSE),DK395*VLOOKUP(DL395,TARIFFE_UD,3,FALSE)),DK395*VLOOKUP(CB395-100,TARIFFE_UND,3,FALSE)),0)</f>
        <v>60.367780403072892</v>
      </c>
      <c r="DR395" s="299">
        <f t="shared" si="96"/>
        <v>104.71700273491334</v>
      </c>
    </row>
    <row r="396" spans="1:122" x14ac:dyDescent="0.25">
      <c r="A396" t="s">
        <v>4417</v>
      </c>
      <c r="B396" t="s">
        <v>1492</v>
      </c>
      <c r="C396" t="s">
        <v>4418</v>
      </c>
      <c r="D396" t="s">
        <v>4419</v>
      </c>
      <c r="E396" t="s">
        <v>268</v>
      </c>
      <c r="F396" t="s">
        <v>156</v>
      </c>
      <c r="G396" t="s">
        <v>4420</v>
      </c>
      <c r="H396" t="s">
        <v>4273</v>
      </c>
      <c r="I396" t="s">
        <v>4421</v>
      </c>
      <c r="J396" t="s">
        <v>274</v>
      </c>
      <c r="K396" t="s">
        <v>4422</v>
      </c>
      <c r="L396" t="s">
        <v>984</v>
      </c>
      <c r="M396" t="s">
        <v>1933</v>
      </c>
      <c r="N396" t="s">
        <v>984</v>
      </c>
      <c r="O396" t="s">
        <v>873</v>
      </c>
      <c r="P396" t="s">
        <v>1934</v>
      </c>
      <c r="Q396" t="s">
        <v>544</v>
      </c>
      <c r="R396" t="s">
        <v>268</v>
      </c>
      <c r="S396" t="s">
        <v>268</v>
      </c>
      <c r="T396" t="s">
        <v>268</v>
      </c>
      <c r="U396" t="s">
        <v>268</v>
      </c>
      <c r="V396" t="s">
        <v>268</v>
      </c>
      <c r="W396" t="s">
        <v>1933</v>
      </c>
      <c r="X396" t="s">
        <v>1934</v>
      </c>
      <c r="Y396" t="s">
        <v>544</v>
      </c>
      <c r="Z396" t="s">
        <v>268</v>
      </c>
      <c r="AA396" t="s">
        <v>268</v>
      </c>
      <c r="AB396" t="s">
        <v>268</v>
      </c>
      <c r="AC396" t="s">
        <v>268</v>
      </c>
      <c r="AD396" t="s">
        <v>268</v>
      </c>
      <c r="AE396" t="s">
        <v>287</v>
      </c>
      <c r="AF396" t="s">
        <v>1811</v>
      </c>
      <c r="AG396" t="s">
        <v>875</v>
      </c>
      <c r="AH396" t="s">
        <v>1935</v>
      </c>
      <c r="AI396" t="s">
        <v>677</v>
      </c>
      <c r="AJ396" t="s">
        <v>268</v>
      </c>
      <c r="AK396" t="s">
        <v>511</v>
      </c>
      <c r="AL396" t="s">
        <v>268</v>
      </c>
      <c r="AM396" t="s">
        <v>288</v>
      </c>
      <c r="AN396" t="s">
        <v>268</v>
      </c>
      <c r="AO396" t="s">
        <v>268</v>
      </c>
      <c r="AP396" t="s">
        <v>268</v>
      </c>
      <c r="AQ396" t="s">
        <v>268</v>
      </c>
      <c r="AR396" t="s">
        <v>268</v>
      </c>
      <c r="AS396" t="s">
        <v>268</v>
      </c>
      <c r="AT396" t="s">
        <v>268</v>
      </c>
      <c r="AU396" t="s">
        <v>268</v>
      </c>
      <c r="AV396" t="s">
        <v>268</v>
      </c>
      <c r="AW396" t="s">
        <v>268</v>
      </c>
      <c r="AX396" t="s">
        <v>268</v>
      </c>
      <c r="AY396" t="s">
        <v>268</v>
      </c>
      <c r="AZ396" t="s">
        <v>268</v>
      </c>
      <c r="BA396" t="s">
        <v>268</v>
      </c>
      <c r="BB396" t="s">
        <v>268</v>
      </c>
      <c r="BC396" t="s">
        <v>268</v>
      </c>
      <c r="BD396" t="s">
        <v>268</v>
      </c>
      <c r="BE396" t="s">
        <v>268</v>
      </c>
      <c r="BF396" t="s">
        <v>268</v>
      </c>
      <c r="BG396" t="s">
        <v>268</v>
      </c>
      <c r="BH396" t="s">
        <v>268</v>
      </c>
      <c r="BI396" t="s">
        <v>268</v>
      </c>
      <c r="BJ396" t="s">
        <v>268</v>
      </c>
      <c r="BK396" t="s">
        <v>268</v>
      </c>
      <c r="BL396" t="s">
        <v>268</v>
      </c>
      <c r="BM396" t="s">
        <v>268</v>
      </c>
      <c r="BN396" t="s">
        <v>268</v>
      </c>
      <c r="BO396" t="s">
        <v>268</v>
      </c>
      <c r="BP396" t="s">
        <v>268</v>
      </c>
      <c r="BQ396" t="s">
        <v>268</v>
      </c>
      <c r="BR396" t="s">
        <v>268</v>
      </c>
      <c r="BS396" t="s">
        <v>268</v>
      </c>
      <c r="BT396" t="s">
        <v>268</v>
      </c>
      <c r="BU396" t="s">
        <v>268</v>
      </c>
      <c r="BV396" t="s">
        <v>268</v>
      </c>
      <c r="BW396" t="s">
        <v>268</v>
      </c>
      <c r="BX396" t="s">
        <v>268</v>
      </c>
      <c r="BY396">
        <v>55</v>
      </c>
      <c r="BZ396">
        <v>55</v>
      </c>
      <c r="CA396" t="s">
        <v>142</v>
      </c>
      <c r="CB396" s="356">
        <v>122</v>
      </c>
      <c r="CC396" t="s">
        <v>876</v>
      </c>
      <c r="CD396" t="s">
        <v>268</v>
      </c>
      <c r="CE396" t="s">
        <v>268</v>
      </c>
      <c r="CF396" s="356">
        <v>3</v>
      </c>
      <c r="CG396" t="s">
        <v>268</v>
      </c>
      <c r="CH396" t="s">
        <v>268</v>
      </c>
      <c r="CI396" t="s">
        <v>268</v>
      </c>
      <c r="CJ396" t="s">
        <v>268</v>
      </c>
      <c r="CK396" t="s">
        <v>268</v>
      </c>
      <c r="CL396" t="s">
        <v>268</v>
      </c>
      <c r="CM396" t="s">
        <v>11224</v>
      </c>
      <c r="CN396">
        <v>102.26</v>
      </c>
      <c r="CO396" t="s">
        <v>268</v>
      </c>
      <c r="CP396">
        <v>102.26</v>
      </c>
      <c r="CQ396">
        <v>365</v>
      </c>
      <c r="CR396" t="s">
        <v>878</v>
      </c>
      <c r="CS396" t="s">
        <v>11225</v>
      </c>
      <c r="CT396" t="s">
        <v>11226</v>
      </c>
      <c r="CU396" t="s">
        <v>11227</v>
      </c>
      <c r="CV396" t="s">
        <v>268</v>
      </c>
      <c r="CW396" t="s">
        <v>268</v>
      </c>
      <c r="CX396" t="s">
        <v>268</v>
      </c>
      <c r="CY396" t="s">
        <v>268</v>
      </c>
      <c r="CZ396" t="s">
        <v>268</v>
      </c>
      <c r="DA396" t="s">
        <v>268</v>
      </c>
      <c r="DB396" s="429">
        <f t="shared" si="84"/>
        <v>0</v>
      </c>
      <c r="DC396" s="284">
        <f t="shared" si="85"/>
        <v>0</v>
      </c>
      <c r="DD396" s="284">
        <f t="shared" si="86"/>
        <v>0</v>
      </c>
      <c r="DE396" s="284">
        <f t="shared" si="87"/>
        <v>0</v>
      </c>
      <c r="DF396" s="295">
        <f t="shared" si="88"/>
        <v>55</v>
      </c>
      <c r="DG396" s="284">
        <f t="shared" si="89"/>
        <v>0</v>
      </c>
      <c r="DH396" s="284">
        <f t="shared" si="90"/>
        <v>0</v>
      </c>
      <c r="DI396" s="284">
        <f t="shared" si="91"/>
        <v>0</v>
      </c>
      <c r="DJ396" s="284">
        <f t="shared" si="92"/>
        <v>0</v>
      </c>
      <c r="DK396" s="295">
        <f t="shared" si="93"/>
        <v>1</v>
      </c>
      <c r="DL396" s="297">
        <f t="shared" si="94"/>
        <v>3</v>
      </c>
      <c r="DM396" s="430">
        <f>IFERROR(IF(CA396="D",IF(DL396="A dispo.",DF396*VLOOKUP('DATI INPUT'!$F$27,TARIFFE_UD,4,FALSE),DF396*VLOOKUP(DL396,TARIFFE_UD,4,FALSE)),DF396*VLOOKUP(CB396-100,TARIFFE_UND,4,FALSE)),0)</f>
        <v>34.863659893995894</v>
      </c>
      <c r="DN396" s="430">
        <f>IFERROR(IF(CA396="D",IF(DL396="A dispo.",DK396*VLOOKUP('DATI INPUT'!$F$27,TARIFFE_UD,5,FALSE),DK396*VLOOKUP(DL396,TARIFFE_UD,5,FALSE)),DK396*VLOOKUP(CB396-100,TARIFFE_UND,5,FALSE)),0)</f>
        <v>67.397800635548478</v>
      </c>
      <c r="DO396" s="431">
        <f t="shared" si="95"/>
        <v>1.4605295443601563E-3</v>
      </c>
      <c r="DP396" s="299">
        <f>IFERROR(IF(CA396="D",IF(DL396="A dispo.",DF396*VLOOKUP('DATI INPUT'!$F$27,TARIFFE_UD,2,FALSE),DF396*VLOOKUP(DL396,TARIFFE_UD,2,FALSE)),DF396*VLOOKUP(CB396-100,TARIFFE_UND,2,FALSE)),0)</f>
        <v>43.557271933057571</v>
      </c>
      <c r="DQ396" s="299">
        <f>IFERROR(IF(CA396="D",IF(DL396="A dispo.",DK396*VLOOKUP('DATI INPUT'!$F$27,TARIFFE_UD,3,FALSE),DK396*VLOOKUP(DL396,TARIFFE_UD,3,FALSE)),DK396*VLOOKUP(CB396-100,TARIFFE_UND,3,FALSE)),0)</f>
        <v>60.367780403072892</v>
      </c>
      <c r="DR396" s="299">
        <f t="shared" si="96"/>
        <v>103.92505233613046</v>
      </c>
    </row>
    <row r="397" spans="1:122" x14ac:dyDescent="0.25">
      <c r="A397" t="s">
        <v>4423</v>
      </c>
      <c r="B397" t="s">
        <v>1492</v>
      </c>
      <c r="C397" t="s">
        <v>4424</v>
      </c>
      <c r="D397" t="s">
        <v>4419</v>
      </c>
      <c r="E397" t="s">
        <v>268</v>
      </c>
      <c r="F397" t="s">
        <v>156</v>
      </c>
      <c r="G397" t="s">
        <v>4420</v>
      </c>
      <c r="H397" t="s">
        <v>4273</v>
      </c>
      <c r="I397" t="s">
        <v>4421</v>
      </c>
      <c r="J397" t="s">
        <v>274</v>
      </c>
      <c r="K397" t="s">
        <v>4422</v>
      </c>
      <c r="L397" t="s">
        <v>984</v>
      </c>
      <c r="M397" t="s">
        <v>1933</v>
      </c>
      <c r="N397" t="s">
        <v>984</v>
      </c>
      <c r="O397" t="s">
        <v>873</v>
      </c>
      <c r="P397" t="s">
        <v>1934</v>
      </c>
      <c r="Q397" t="s">
        <v>544</v>
      </c>
      <c r="R397" t="s">
        <v>268</v>
      </c>
      <c r="S397" t="s">
        <v>268</v>
      </c>
      <c r="T397" t="s">
        <v>268</v>
      </c>
      <c r="U397" t="s">
        <v>268</v>
      </c>
      <c r="V397" t="s">
        <v>268</v>
      </c>
      <c r="W397" t="s">
        <v>1933</v>
      </c>
      <c r="X397" t="s">
        <v>1934</v>
      </c>
      <c r="Y397" t="s">
        <v>544</v>
      </c>
      <c r="Z397" t="s">
        <v>268</v>
      </c>
      <c r="AA397" t="s">
        <v>268</v>
      </c>
      <c r="AB397" t="s">
        <v>268</v>
      </c>
      <c r="AC397" t="s">
        <v>268</v>
      </c>
      <c r="AD397" t="s">
        <v>268</v>
      </c>
      <c r="AE397" t="s">
        <v>287</v>
      </c>
      <c r="AF397" t="s">
        <v>1811</v>
      </c>
      <c r="AG397" t="s">
        <v>875</v>
      </c>
      <c r="AH397" t="s">
        <v>1935</v>
      </c>
      <c r="AI397" t="s">
        <v>677</v>
      </c>
      <c r="AJ397" t="s">
        <v>268</v>
      </c>
      <c r="AK397" t="s">
        <v>780</v>
      </c>
      <c r="AL397" t="s">
        <v>268</v>
      </c>
      <c r="AM397" t="s">
        <v>353</v>
      </c>
      <c r="AN397" t="s">
        <v>268</v>
      </c>
      <c r="AO397" t="s">
        <v>268</v>
      </c>
      <c r="AP397" t="s">
        <v>268</v>
      </c>
      <c r="AQ397" t="s">
        <v>268</v>
      </c>
      <c r="AR397" t="s">
        <v>268</v>
      </c>
      <c r="AS397" t="s">
        <v>268</v>
      </c>
      <c r="AT397" t="s">
        <v>268</v>
      </c>
      <c r="AU397" t="s">
        <v>268</v>
      </c>
      <c r="AV397" t="s">
        <v>268</v>
      </c>
      <c r="AW397" t="s">
        <v>268</v>
      </c>
      <c r="AX397" t="s">
        <v>268</v>
      </c>
      <c r="AY397" t="s">
        <v>268</v>
      </c>
      <c r="AZ397" t="s">
        <v>268</v>
      </c>
      <c r="BA397" t="s">
        <v>268</v>
      </c>
      <c r="BB397" t="s">
        <v>268</v>
      </c>
      <c r="BC397" t="s">
        <v>268</v>
      </c>
      <c r="BD397" t="s">
        <v>268</v>
      </c>
      <c r="BE397" t="s">
        <v>268</v>
      </c>
      <c r="BF397" t="s">
        <v>268</v>
      </c>
      <c r="BG397" t="s">
        <v>268</v>
      </c>
      <c r="BH397" t="s">
        <v>268</v>
      </c>
      <c r="BI397" t="s">
        <v>268</v>
      </c>
      <c r="BJ397" t="s">
        <v>268</v>
      </c>
      <c r="BK397" t="s">
        <v>268</v>
      </c>
      <c r="BL397" t="s">
        <v>268</v>
      </c>
      <c r="BM397" t="s">
        <v>268</v>
      </c>
      <c r="BN397" t="s">
        <v>268</v>
      </c>
      <c r="BO397" t="s">
        <v>268</v>
      </c>
      <c r="BP397" t="s">
        <v>268</v>
      </c>
      <c r="BQ397" t="s">
        <v>268</v>
      </c>
      <c r="BR397" t="s">
        <v>268</v>
      </c>
      <c r="BS397" t="s">
        <v>268</v>
      </c>
      <c r="BT397" t="s">
        <v>268</v>
      </c>
      <c r="BU397" t="s">
        <v>268</v>
      </c>
      <c r="BV397" t="s">
        <v>268</v>
      </c>
      <c r="BW397" t="s">
        <v>268</v>
      </c>
      <c r="BX397" t="s">
        <v>268</v>
      </c>
      <c r="BY397">
        <v>20</v>
      </c>
      <c r="BZ397">
        <v>20</v>
      </c>
      <c r="CA397" t="s">
        <v>142</v>
      </c>
      <c r="CB397" s="356">
        <v>123</v>
      </c>
      <c r="CC397" t="s">
        <v>1817</v>
      </c>
      <c r="CD397" t="s">
        <v>268</v>
      </c>
      <c r="CE397" t="s">
        <v>268</v>
      </c>
      <c r="CF397" s="356">
        <v>3</v>
      </c>
      <c r="CG397" t="s">
        <v>268</v>
      </c>
      <c r="CH397" t="s">
        <v>268</v>
      </c>
      <c r="CI397" t="s">
        <v>268</v>
      </c>
      <c r="CJ397" t="s">
        <v>268</v>
      </c>
      <c r="CK397" t="s">
        <v>268</v>
      </c>
      <c r="CL397" t="s">
        <v>268</v>
      </c>
      <c r="CM397" t="s">
        <v>11224</v>
      </c>
      <c r="CN397">
        <v>12.68</v>
      </c>
      <c r="CO397" t="s">
        <v>268</v>
      </c>
      <c r="CP397">
        <v>12.68</v>
      </c>
      <c r="CQ397">
        <v>365</v>
      </c>
      <c r="CR397" t="s">
        <v>878</v>
      </c>
      <c r="CS397" t="s">
        <v>11225</v>
      </c>
      <c r="CT397" t="s">
        <v>11226</v>
      </c>
      <c r="CU397" t="s">
        <v>11227</v>
      </c>
      <c r="CV397" t="s">
        <v>268</v>
      </c>
      <c r="CW397" t="s">
        <v>268</v>
      </c>
      <c r="CX397" t="s">
        <v>268</v>
      </c>
      <c r="CY397" t="s">
        <v>268</v>
      </c>
      <c r="CZ397" t="s">
        <v>268</v>
      </c>
      <c r="DA397" t="s">
        <v>268</v>
      </c>
      <c r="DB397" s="429">
        <f t="shared" si="84"/>
        <v>0</v>
      </c>
      <c r="DC397" s="284">
        <f t="shared" si="85"/>
        <v>0</v>
      </c>
      <c r="DD397" s="284">
        <f t="shared" si="86"/>
        <v>0</v>
      </c>
      <c r="DE397" s="284">
        <f t="shared" si="87"/>
        <v>0</v>
      </c>
      <c r="DF397" s="295">
        <f t="shared" si="88"/>
        <v>20</v>
      </c>
      <c r="DG397" s="284">
        <f t="shared" si="89"/>
        <v>1</v>
      </c>
      <c r="DH397" s="284">
        <f t="shared" si="90"/>
        <v>0</v>
      </c>
      <c r="DI397" s="284">
        <f t="shared" si="91"/>
        <v>0</v>
      </c>
      <c r="DJ397" s="284">
        <f t="shared" si="92"/>
        <v>0</v>
      </c>
      <c r="DK397" s="295">
        <f t="shared" si="93"/>
        <v>0</v>
      </c>
      <c r="DL397" s="297">
        <f t="shared" si="94"/>
        <v>3</v>
      </c>
      <c r="DM397" s="430">
        <f>IFERROR(IF(CA397="D",IF(DL397="A dispo.",DF397*VLOOKUP('DATI INPUT'!$F$27,TARIFFE_UD,4,FALSE),DF397*VLOOKUP(DL397,TARIFFE_UD,4,FALSE)),DF397*VLOOKUP(CB397-100,TARIFFE_UND,4,FALSE)),0)</f>
        <v>12.677694506907597</v>
      </c>
      <c r="DN397" s="430">
        <f>IFERROR(IF(CA397="D",IF(DL397="A dispo.",DK397*VLOOKUP('DATI INPUT'!$F$27,TARIFFE_UD,5,FALSE),DK397*VLOOKUP(DL397,TARIFFE_UD,5,FALSE)),DK397*VLOOKUP(CB397-100,TARIFFE_UND,5,FALSE)),0)</f>
        <v>0</v>
      </c>
      <c r="DO397" s="431">
        <f t="shared" si="95"/>
        <v>-2.3054930924022443E-3</v>
      </c>
      <c r="DP397" s="299">
        <f>IFERROR(IF(CA397="D",IF(DL397="A dispo.",DF397*VLOOKUP('DATI INPUT'!$F$27,TARIFFE_UD,2,FALSE),DF397*VLOOKUP(DL397,TARIFFE_UD,2,FALSE)),DF397*VLOOKUP(CB397-100,TARIFFE_UND,2,FALSE)),0)</f>
        <v>15.839007975657298</v>
      </c>
      <c r="DQ397" s="299">
        <f>IFERROR(IF(CA397="D",IF(DL397="A dispo.",DK397*VLOOKUP('DATI INPUT'!$F$27,TARIFFE_UD,3,FALSE),DK397*VLOOKUP(DL397,TARIFFE_UD,3,FALSE)),DK397*VLOOKUP(CB397-100,TARIFFE_UND,3,FALSE)),0)</f>
        <v>0</v>
      </c>
      <c r="DR397" s="299">
        <f t="shared" si="96"/>
        <v>15.839007975657298</v>
      </c>
    </row>
    <row r="398" spans="1:122" x14ac:dyDescent="0.25">
      <c r="A398" t="s">
        <v>4432</v>
      </c>
      <c r="B398" t="s">
        <v>1068</v>
      </c>
      <c r="C398" t="s">
        <v>4433</v>
      </c>
      <c r="D398" t="s">
        <v>4434</v>
      </c>
      <c r="E398" t="s">
        <v>268</v>
      </c>
      <c r="F398" t="s">
        <v>156</v>
      </c>
      <c r="G398" t="s">
        <v>4435</v>
      </c>
      <c r="H398" t="s">
        <v>4273</v>
      </c>
      <c r="I398" t="s">
        <v>609</v>
      </c>
      <c r="J398" t="s">
        <v>274</v>
      </c>
      <c r="K398" t="s">
        <v>1712</v>
      </c>
      <c r="L398" t="s">
        <v>871</v>
      </c>
      <c r="M398" t="s">
        <v>4436</v>
      </c>
      <c r="N398" t="s">
        <v>924</v>
      </c>
      <c r="O398" t="s">
        <v>873</v>
      </c>
      <c r="P398" t="s">
        <v>1589</v>
      </c>
      <c r="Q398" t="s">
        <v>343</v>
      </c>
      <c r="R398" t="s">
        <v>268</v>
      </c>
      <c r="S398" t="s">
        <v>268</v>
      </c>
      <c r="T398" t="s">
        <v>268</v>
      </c>
      <c r="U398" t="s">
        <v>268</v>
      </c>
      <c r="V398" t="s">
        <v>268</v>
      </c>
      <c r="W398" t="s">
        <v>4437</v>
      </c>
      <c r="X398" t="s">
        <v>1847</v>
      </c>
      <c r="Y398" t="s">
        <v>4438</v>
      </c>
      <c r="Z398" t="s">
        <v>268</v>
      </c>
      <c r="AA398" t="s">
        <v>268</v>
      </c>
      <c r="AB398" t="s">
        <v>268</v>
      </c>
      <c r="AC398" t="s">
        <v>268</v>
      </c>
      <c r="AD398" t="s">
        <v>268</v>
      </c>
      <c r="AE398" t="s">
        <v>287</v>
      </c>
      <c r="AF398" t="s">
        <v>1811</v>
      </c>
      <c r="AG398" t="s">
        <v>875</v>
      </c>
      <c r="AH398" t="s">
        <v>1848</v>
      </c>
      <c r="AI398" t="s">
        <v>4439</v>
      </c>
      <c r="AJ398" t="s">
        <v>268</v>
      </c>
      <c r="AK398" t="s">
        <v>268</v>
      </c>
      <c r="AL398" t="s">
        <v>268</v>
      </c>
      <c r="AM398" t="s">
        <v>288</v>
      </c>
      <c r="AN398" t="s">
        <v>268</v>
      </c>
      <c r="AO398" t="s">
        <v>268</v>
      </c>
      <c r="AP398" t="s">
        <v>268</v>
      </c>
      <c r="AQ398" t="s">
        <v>268</v>
      </c>
      <c r="AR398" t="s">
        <v>268</v>
      </c>
      <c r="AS398" t="s">
        <v>268</v>
      </c>
      <c r="AT398" t="s">
        <v>268</v>
      </c>
      <c r="AU398" t="s">
        <v>268</v>
      </c>
      <c r="AV398" t="s">
        <v>268</v>
      </c>
      <c r="AW398" t="s">
        <v>268</v>
      </c>
      <c r="AX398" t="s">
        <v>268</v>
      </c>
      <c r="AY398" t="s">
        <v>268</v>
      </c>
      <c r="AZ398" t="s">
        <v>268</v>
      </c>
      <c r="BA398" t="s">
        <v>268</v>
      </c>
      <c r="BB398" t="s">
        <v>268</v>
      </c>
      <c r="BC398" t="s">
        <v>268</v>
      </c>
      <c r="BD398" t="s">
        <v>268</v>
      </c>
      <c r="BE398" t="s">
        <v>268</v>
      </c>
      <c r="BF398" t="s">
        <v>268</v>
      </c>
      <c r="BG398" t="s">
        <v>268</v>
      </c>
      <c r="BH398" t="s">
        <v>268</v>
      </c>
      <c r="BI398" t="s">
        <v>268</v>
      </c>
      <c r="BJ398" t="s">
        <v>268</v>
      </c>
      <c r="BK398" t="s">
        <v>268</v>
      </c>
      <c r="BL398" t="s">
        <v>268</v>
      </c>
      <c r="BM398" t="s">
        <v>268</v>
      </c>
      <c r="BN398" t="s">
        <v>268</v>
      </c>
      <c r="BO398" t="s">
        <v>268</v>
      </c>
      <c r="BP398" t="s">
        <v>268</v>
      </c>
      <c r="BQ398" t="s">
        <v>268</v>
      </c>
      <c r="BR398" t="s">
        <v>268</v>
      </c>
      <c r="BS398" t="s">
        <v>268</v>
      </c>
      <c r="BT398" t="s">
        <v>268</v>
      </c>
      <c r="BU398" t="s">
        <v>268</v>
      </c>
      <c r="BV398" t="s">
        <v>268</v>
      </c>
      <c r="BW398" t="s">
        <v>268</v>
      </c>
      <c r="BX398" t="s">
        <v>268</v>
      </c>
      <c r="BY398">
        <v>51</v>
      </c>
      <c r="BZ398">
        <v>51</v>
      </c>
      <c r="CA398" t="s">
        <v>142</v>
      </c>
      <c r="CB398" s="356">
        <v>122</v>
      </c>
      <c r="CC398" t="s">
        <v>876</v>
      </c>
      <c r="CD398" t="s">
        <v>268</v>
      </c>
      <c r="CE398" t="s">
        <v>268</v>
      </c>
      <c r="CF398" t="s">
        <v>268</v>
      </c>
      <c r="CG398" t="s">
        <v>268</v>
      </c>
      <c r="CH398" t="s">
        <v>268</v>
      </c>
      <c r="CI398" t="s">
        <v>268</v>
      </c>
      <c r="CJ398" t="s">
        <v>268</v>
      </c>
      <c r="CK398" t="s">
        <v>268</v>
      </c>
      <c r="CL398" t="s">
        <v>268</v>
      </c>
      <c r="CM398" t="s">
        <v>11224</v>
      </c>
      <c r="CN398">
        <v>99.73</v>
      </c>
      <c r="CO398" t="s">
        <v>268</v>
      </c>
      <c r="CP398">
        <v>99.73</v>
      </c>
      <c r="CQ398">
        <v>365</v>
      </c>
      <c r="CR398" t="s">
        <v>878</v>
      </c>
      <c r="CS398" t="s">
        <v>11225</v>
      </c>
      <c r="CT398" t="s">
        <v>11226</v>
      </c>
      <c r="CU398" t="s">
        <v>11227</v>
      </c>
      <c r="CV398" t="s">
        <v>268</v>
      </c>
      <c r="CW398" t="s">
        <v>268</v>
      </c>
      <c r="CX398" t="s">
        <v>268</v>
      </c>
      <c r="CY398" t="s">
        <v>268</v>
      </c>
      <c r="CZ398" t="s">
        <v>268</v>
      </c>
      <c r="DA398" t="s">
        <v>268</v>
      </c>
      <c r="DB398" s="429">
        <f t="shared" si="84"/>
        <v>0</v>
      </c>
      <c r="DC398" s="284">
        <f t="shared" si="85"/>
        <v>0</v>
      </c>
      <c r="DD398" s="284">
        <f t="shared" si="86"/>
        <v>0</v>
      </c>
      <c r="DE398" s="284">
        <f t="shared" si="87"/>
        <v>0</v>
      </c>
      <c r="DF398" s="295">
        <f t="shared" si="88"/>
        <v>51</v>
      </c>
      <c r="DG398" s="284">
        <f t="shared" si="89"/>
        <v>0</v>
      </c>
      <c r="DH398" s="284">
        <f t="shared" si="90"/>
        <v>0</v>
      </c>
      <c r="DI398" s="284">
        <f t="shared" si="91"/>
        <v>0</v>
      </c>
      <c r="DJ398" s="284">
        <f t="shared" si="92"/>
        <v>0</v>
      </c>
      <c r="DK398" s="295">
        <f t="shared" si="93"/>
        <v>1</v>
      </c>
      <c r="DL398" s="297" t="str">
        <f t="shared" si="94"/>
        <v>A dispo.</v>
      </c>
      <c r="DM398" s="430">
        <f>IFERROR(IF(CA398="D",IF(DL398="A dispo.",DF398*VLOOKUP('DATI INPUT'!$F$27,TARIFFE_UD,4,FALSE),DF398*VLOOKUP(DL398,TARIFFE_UD,4,FALSE)),DF398*VLOOKUP(CB398-100,TARIFFE_UND,4,FALSE)),0)</f>
        <v>32.328120992614373</v>
      </c>
      <c r="DN398" s="430">
        <f>IFERROR(IF(CA398="D",IF(DL398="A dispo.",DK398*VLOOKUP('DATI INPUT'!$F$27,TARIFFE_UD,5,FALSE),DK398*VLOOKUP(DL398,TARIFFE_UD,5,FALSE)),DK398*VLOOKUP(CB398-100,TARIFFE_UND,5,FALSE)),0)</f>
        <v>67.397800635548478</v>
      </c>
      <c r="DO398" s="431">
        <f t="shared" si="95"/>
        <v>-4.0783718371528721E-3</v>
      </c>
      <c r="DP398" s="299">
        <f>IFERROR(IF(CA398="D",IF(DL398="A dispo.",DF398*VLOOKUP('DATI INPUT'!$F$27,TARIFFE_UD,2,FALSE),DF398*VLOOKUP(DL398,TARIFFE_UD,2,FALSE)),DF398*VLOOKUP(CB398-100,TARIFFE_UND,2,FALSE)),0)</f>
        <v>40.389470337926106</v>
      </c>
      <c r="DQ398" s="299">
        <f>IFERROR(IF(CA398="D",IF(DL398="A dispo.",DK398*VLOOKUP('DATI INPUT'!$F$27,TARIFFE_UD,3,FALSE),DK398*VLOOKUP(DL398,TARIFFE_UD,3,FALSE)),DK398*VLOOKUP(CB398-100,TARIFFE_UND,3,FALSE)),0)</f>
        <v>60.367780403072892</v>
      </c>
      <c r="DR398" s="299">
        <f t="shared" si="96"/>
        <v>100.757250740999</v>
      </c>
    </row>
    <row r="399" spans="1:122" x14ac:dyDescent="0.25">
      <c r="A399" t="s">
        <v>4440</v>
      </c>
      <c r="B399" t="s">
        <v>1070</v>
      </c>
      <c r="C399" t="s">
        <v>4441</v>
      </c>
      <c r="D399" t="s">
        <v>4442</v>
      </c>
      <c r="E399" t="s">
        <v>268</v>
      </c>
      <c r="F399" t="s">
        <v>156</v>
      </c>
      <c r="G399" t="s">
        <v>4443</v>
      </c>
      <c r="H399" t="s">
        <v>4444</v>
      </c>
      <c r="I399" t="s">
        <v>453</v>
      </c>
      <c r="J399" t="s">
        <v>274</v>
      </c>
      <c r="K399" t="s">
        <v>4445</v>
      </c>
      <c r="L399" t="s">
        <v>152</v>
      </c>
      <c r="M399" t="s">
        <v>4446</v>
      </c>
      <c r="N399" t="s">
        <v>1430</v>
      </c>
      <c r="O399" t="s">
        <v>1431</v>
      </c>
      <c r="P399" t="s">
        <v>4447</v>
      </c>
      <c r="Q399" t="s">
        <v>299</v>
      </c>
      <c r="R399" t="s">
        <v>268</v>
      </c>
      <c r="S399" t="s">
        <v>268</v>
      </c>
      <c r="T399" t="s">
        <v>268</v>
      </c>
      <c r="U399" t="s">
        <v>268</v>
      </c>
      <c r="V399" t="s">
        <v>268</v>
      </c>
      <c r="W399" t="s">
        <v>4448</v>
      </c>
      <c r="X399" t="s">
        <v>2045</v>
      </c>
      <c r="Y399" t="s">
        <v>275</v>
      </c>
      <c r="Z399" t="s">
        <v>268</v>
      </c>
      <c r="AA399" t="s">
        <v>268</v>
      </c>
      <c r="AB399" t="s">
        <v>268</v>
      </c>
      <c r="AC399" t="s">
        <v>268</v>
      </c>
      <c r="AD399" t="s">
        <v>268</v>
      </c>
      <c r="AE399" t="s">
        <v>287</v>
      </c>
      <c r="AF399" t="s">
        <v>1811</v>
      </c>
      <c r="AG399" t="s">
        <v>875</v>
      </c>
      <c r="AH399" t="s">
        <v>2047</v>
      </c>
      <c r="AI399" t="s">
        <v>2606</v>
      </c>
      <c r="AJ399" t="s">
        <v>268</v>
      </c>
      <c r="AK399" t="s">
        <v>354</v>
      </c>
      <c r="AL399" t="s">
        <v>268</v>
      </c>
      <c r="AM399" t="s">
        <v>355</v>
      </c>
      <c r="AN399" t="s">
        <v>268</v>
      </c>
      <c r="AO399" t="s">
        <v>268</v>
      </c>
      <c r="AP399" t="s">
        <v>268</v>
      </c>
      <c r="AQ399" t="s">
        <v>268</v>
      </c>
      <c r="AR399" t="s">
        <v>268</v>
      </c>
      <c r="AS399" t="s">
        <v>268</v>
      </c>
      <c r="AT399" t="s">
        <v>268</v>
      </c>
      <c r="AU399" t="s">
        <v>268</v>
      </c>
      <c r="AV399" t="s">
        <v>268</v>
      </c>
      <c r="AW399" t="s">
        <v>268</v>
      </c>
      <c r="AX399" t="s">
        <v>268</v>
      </c>
      <c r="AY399" t="s">
        <v>268</v>
      </c>
      <c r="AZ399" t="s">
        <v>268</v>
      </c>
      <c r="BA399" t="s">
        <v>268</v>
      </c>
      <c r="BB399" t="s">
        <v>268</v>
      </c>
      <c r="BC399" t="s">
        <v>268</v>
      </c>
      <c r="BD399" t="s">
        <v>268</v>
      </c>
      <c r="BE399" t="s">
        <v>268</v>
      </c>
      <c r="BF399" t="s">
        <v>268</v>
      </c>
      <c r="BG399" t="s">
        <v>268</v>
      </c>
      <c r="BH399" t="s">
        <v>268</v>
      </c>
      <c r="BI399" t="s">
        <v>268</v>
      </c>
      <c r="BJ399" t="s">
        <v>268</v>
      </c>
      <c r="BK399" t="s">
        <v>268</v>
      </c>
      <c r="BL399" t="s">
        <v>268</v>
      </c>
      <c r="BM399" t="s">
        <v>268</v>
      </c>
      <c r="BN399" t="s">
        <v>268</v>
      </c>
      <c r="BO399" t="s">
        <v>268</v>
      </c>
      <c r="BP399" t="s">
        <v>268</v>
      </c>
      <c r="BQ399" t="s">
        <v>268</v>
      </c>
      <c r="BR399" t="s">
        <v>268</v>
      </c>
      <c r="BS399" t="s">
        <v>268</v>
      </c>
      <c r="BT399" t="s">
        <v>268</v>
      </c>
      <c r="BU399" t="s">
        <v>268</v>
      </c>
      <c r="BV399" t="s">
        <v>268</v>
      </c>
      <c r="BW399" t="s">
        <v>268</v>
      </c>
      <c r="BX399" t="s">
        <v>268</v>
      </c>
      <c r="BY399">
        <v>50</v>
      </c>
      <c r="BZ399">
        <v>50</v>
      </c>
      <c r="CA399" t="s">
        <v>142</v>
      </c>
      <c r="CB399" s="356">
        <v>122</v>
      </c>
      <c r="CC399" t="s">
        <v>876</v>
      </c>
      <c r="CD399" t="s">
        <v>268</v>
      </c>
      <c r="CE399" t="s">
        <v>268</v>
      </c>
      <c r="CF399" t="s">
        <v>268</v>
      </c>
      <c r="CG399" t="s">
        <v>268</v>
      </c>
      <c r="CH399" t="s">
        <v>268</v>
      </c>
      <c r="CI399" t="s">
        <v>268</v>
      </c>
      <c r="CJ399" t="s">
        <v>268</v>
      </c>
      <c r="CK399" t="s">
        <v>268</v>
      </c>
      <c r="CL399" t="s">
        <v>268</v>
      </c>
      <c r="CM399" t="s">
        <v>11224</v>
      </c>
      <c r="CN399">
        <v>99.09</v>
      </c>
      <c r="CO399" t="s">
        <v>268</v>
      </c>
      <c r="CP399">
        <v>99.09</v>
      </c>
      <c r="CQ399">
        <v>365</v>
      </c>
      <c r="CR399" t="s">
        <v>878</v>
      </c>
      <c r="CS399" t="s">
        <v>11225</v>
      </c>
      <c r="CT399" t="s">
        <v>11226</v>
      </c>
      <c r="CU399" t="s">
        <v>11227</v>
      </c>
      <c r="CV399" t="s">
        <v>268</v>
      </c>
      <c r="CW399" t="s">
        <v>268</v>
      </c>
      <c r="CX399" t="s">
        <v>268</v>
      </c>
      <c r="CY399" t="s">
        <v>268</v>
      </c>
      <c r="CZ399" t="s">
        <v>268</v>
      </c>
      <c r="DA399" t="s">
        <v>268</v>
      </c>
      <c r="DB399" s="429">
        <f t="shared" si="84"/>
        <v>0</v>
      </c>
      <c r="DC399" s="284">
        <f t="shared" si="85"/>
        <v>0</v>
      </c>
      <c r="DD399" s="284">
        <f t="shared" si="86"/>
        <v>0</v>
      </c>
      <c r="DE399" s="284">
        <f t="shared" si="87"/>
        <v>0</v>
      </c>
      <c r="DF399" s="295">
        <f t="shared" si="88"/>
        <v>50</v>
      </c>
      <c r="DG399" s="284">
        <f t="shared" si="89"/>
        <v>0</v>
      </c>
      <c r="DH399" s="284">
        <f t="shared" si="90"/>
        <v>0</v>
      </c>
      <c r="DI399" s="284">
        <f t="shared" si="91"/>
        <v>0</v>
      </c>
      <c r="DJ399" s="284">
        <f t="shared" si="92"/>
        <v>0</v>
      </c>
      <c r="DK399" s="295">
        <f t="shared" si="93"/>
        <v>1</v>
      </c>
      <c r="DL399" s="297" t="str">
        <f t="shared" si="94"/>
        <v>A dispo.</v>
      </c>
      <c r="DM399" s="430">
        <f>IFERROR(IF(CA399="D",IF(DL399="A dispo.",DF399*VLOOKUP('DATI INPUT'!$F$27,TARIFFE_UD,4,FALSE),DF399*VLOOKUP(DL399,TARIFFE_UD,4,FALSE)),DF399*VLOOKUP(CB399-100,TARIFFE_UND,4,FALSE)),0)</f>
        <v>31.694236267268995</v>
      </c>
      <c r="DN399" s="430">
        <f>IFERROR(IF(CA399="D",IF(DL399="A dispo.",DK399*VLOOKUP('DATI INPUT'!$F$27,TARIFFE_UD,5,FALSE),DK399*VLOOKUP(DL399,TARIFFE_UD,5,FALSE)),DK399*VLOOKUP(CB399-100,TARIFFE_UND,5,FALSE)),0)</f>
        <v>67.397800635548478</v>
      </c>
      <c r="DO399" s="431">
        <f t="shared" si="95"/>
        <v>2.0369028174656023E-3</v>
      </c>
      <c r="DP399" s="299">
        <f>IFERROR(IF(CA399="D",IF(DL399="A dispo.",DF399*VLOOKUP('DATI INPUT'!$F$27,TARIFFE_UD,2,FALSE),DF399*VLOOKUP(DL399,TARIFFE_UD,2,FALSE)),DF399*VLOOKUP(CB399-100,TARIFFE_UND,2,FALSE)),0)</f>
        <v>39.597519939143247</v>
      </c>
      <c r="DQ399" s="299">
        <f>IFERROR(IF(CA399="D",IF(DL399="A dispo.",DK399*VLOOKUP('DATI INPUT'!$F$27,TARIFFE_UD,3,FALSE),DK399*VLOOKUP(DL399,TARIFFE_UD,3,FALSE)),DK399*VLOOKUP(CB399-100,TARIFFE_UND,3,FALSE)),0)</f>
        <v>60.367780403072892</v>
      </c>
      <c r="DR399" s="299">
        <f t="shared" si="96"/>
        <v>99.965300342216139</v>
      </c>
    </row>
    <row r="400" spans="1:122" x14ac:dyDescent="0.25">
      <c r="A400" t="s">
        <v>4449</v>
      </c>
      <c r="B400" t="s">
        <v>1070</v>
      </c>
      <c r="C400" t="s">
        <v>4450</v>
      </c>
      <c r="D400" t="s">
        <v>4442</v>
      </c>
      <c r="E400" t="s">
        <v>268</v>
      </c>
      <c r="F400" t="s">
        <v>156</v>
      </c>
      <c r="G400" t="s">
        <v>4443</v>
      </c>
      <c r="H400" t="s">
        <v>4444</v>
      </c>
      <c r="I400" t="s">
        <v>453</v>
      </c>
      <c r="J400" t="s">
        <v>274</v>
      </c>
      <c r="K400" t="s">
        <v>4445</v>
      </c>
      <c r="L400" t="s">
        <v>152</v>
      </c>
      <c r="M400" t="s">
        <v>4446</v>
      </c>
      <c r="N400" t="s">
        <v>1430</v>
      </c>
      <c r="O400" t="s">
        <v>1431</v>
      </c>
      <c r="P400" t="s">
        <v>4447</v>
      </c>
      <c r="Q400" t="s">
        <v>299</v>
      </c>
      <c r="R400" t="s">
        <v>268</v>
      </c>
      <c r="S400" t="s">
        <v>268</v>
      </c>
      <c r="T400" t="s">
        <v>268</v>
      </c>
      <c r="U400" t="s">
        <v>268</v>
      </c>
      <c r="V400" t="s">
        <v>268</v>
      </c>
      <c r="W400" t="s">
        <v>4448</v>
      </c>
      <c r="X400" t="s">
        <v>2045</v>
      </c>
      <c r="Y400" t="s">
        <v>275</v>
      </c>
      <c r="Z400" t="s">
        <v>268</v>
      </c>
      <c r="AA400" t="s">
        <v>268</v>
      </c>
      <c r="AB400" t="s">
        <v>268</v>
      </c>
      <c r="AC400" t="s">
        <v>268</v>
      </c>
      <c r="AD400" t="s">
        <v>268</v>
      </c>
      <c r="AE400" t="s">
        <v>287</v>
      </c>
      <c r="AF400" t="s">
        <v>1811</v>
      </c>
      <c r="AG400" t="s">
        <v>875</v>
      </c>
      <c r="AH400" t="s">
        <v>2047</v>
      </c>
      <c r="AI400" t="s">
        <v>2606</v>
      </c>
      <c r="AJ400" t="s">
        <v>268</v>
      </c>
      <c r="AK400" t="s">
        <v>354</v>
      </c>
      <c r="AL400" t="s">
        <v>268</v>
      </c>
      <c r="AM400" t="s">
        <v>355</v>
      </c>
      <c r="AN400" t="s">
        <v>268</v>
      </c>
      <c r="AO400" t="s">
        <v>268</v>
      </c>
      <c r="AP400" t="s">
        <v>268</v>
      </c>
      <c r="AQ400" t="s">
        <v>268</v>
      </c>
      <c r="AR400" t="s">
        <v>268</v>
      </c>
      <c r="AS400" t="s">
        <v>268</v>
      </c>
      <c r="AT400" t="s">
        <v>268</v>
      </c>
      <c r="AU400" t="s">
        <v>268</v>
      </c>
      <c r="AV400" t="s">
        <v>268</v>
      </c>
      <c r="AW400" t="s">
        <v>268</v>
      </c>
      <c r="AX400" t="s">
        <v>268</v>
      </c>
      <c r="AY400" t="s">
        <v>268</v>
      </c>
      <c r="AZ400" t="s">
        <v>268</v>
      </c>
      <c r="BA400" t="s">
        <v>268</v>
      </c>
      <c r="BB400" t="s">
        <v>268</v>
      </c>
      <c r="BC400" t="s">
        <v>268</v>
      </c>
      <c r="BD400" t="s">
        <v>268</v>
      </c>
      <c r="BE400" t="s">
        <v>268</v>
      </c>
      <c r="BF400" t="s">
        <v>268</v>
      </c>
      <c r="BG400" t="s">
        <v>268</v>
      </c>
      <c r="BH400" t="s">
        <v>268</v>
      </c>
      <c r="BI400" t="s">
        <v>268</v>
      </c>
      <c r="BJ400" t="s">
        <v>268</v>
      </c>
      <c r="BK400" t="s">
        <v>268</v>
      </c>
      <c r="BL400" t="s">
        <v>268</v>
      </c>
      <c r="BM400" t="s">
        <v>268</v>
      </c>
      <c r="BN400" t="s">
        <v>268</v>
      </c>
      <c r="BO400" t="s">
        <v>268</v>
      </c>
      <c r="BP400" t="s">
        <v>268</v>
      </c>
      <c r="BQ400" t="s">
        <v>268</v>
      </c>
      <c r="BR400" t="s">
        <v>268</v>
      </c>
      <c r="BS400" t="s">
        <v>268</v>
      </c>
      <c r="BT400" t="s">
        <v>268</v>
      </c>
      <c r="BU400" t="s">
        <v>268</v>
      </c>
      <c r="BV400" t="s">
        <v>268</v>
      </c>
      <c r="BW400" t="s">
        <v>268</v>
      </c>
      <c r="BX400" t="s">
        <v>268</v>
      </c>
      <c r="BY400">
        <v>32</v>
      </c>
      <c r="BZ400">
        <v>32</v>
      </c>
      <c r="CA400" t="s">
        <v>142</v>
      </c>
      <c r="CB400" s="356">
        <v>122</v>
      </c>
      <c r="CC400" t="s">
        <v>876</v>
      </c>
      <c r="CD400" t="s">
        <v>268</v>
      </c>
      <c r="CE400" t="s">
        <v>268</v>
      </c>
      <c r="CF400" t="s">
        <v>268</v>
      </c>
      <c r="CG400" t="s">
        <v>268</v>
      </c>
      <c r="CH400" t="s">
        <v>268</v>
      </c>
      <c r="CI400" t="s">
        <v>268</v>
      </c>
      <c r="CJ400" t="s">
        <v>268</v>
      </c>
      <c r="CK400" t="s">
        <v>268</v>
      </c>
      <c r="CL400" t="s">
        <v>268</v>
      </c>
      <c r="CM400" t="s">
        <v>11224</v>
      </c>
      <c r="CN400">
        <v>87.68</v>
      </c>
      <c r="CO400" t="s">
        <v>268</v>
      </c>
      <c r="CP400">
        <v>87.68</v>
      </c>
      <c r="CQ400">
        <v>365</v>
      </c>
      <c r="CR400" t="s">
        <v>878</v>
      </c>
      <c r="CS400" t="s">
        <v>11225</v>
      </c>
      <c r="CT400" t="s">
        <v>11226</v>
      </c>
      <c r="CU400" t="s">
        <v>11227</v>
      </c>
      <c r="CV400" t="s">
        <v>268</v>
      </c>
      <c r="CW400" t="s">
        <v>268</v>
      </c>
      <c r="CX400" t="s">
        <v>268</v>
      </c>
      <c r="CY400" t="s">
        <v>268</v>
      </c>
      <c r="CZ400" t="s">
        <v>268</v>
      </c>
      <c r="DA400" t="s">
        <v>268</v>
      </c>
      <c r="DB400" s="429">
        <f t="shared" si="84"/>
        <v>0</v>
      </c>
      <c r="DC400" s="284">
        <f t="shared" si="85"/>
        <v>0</v>
      </c>
      <c r="DD400" s="284">
        <f t="shared" si="86"/>
        <v>0</v>
      </c>
      <c r="DE400" s="284">
        <f t="shared" si="87"/>
        <v>0</v>
      </c>
      <c r="DF400" s="295">
        <f t="shared" si="88"/>
        <v>32</v>
      </c>
      <c r="DG400" s="284">
        <f t="shared" si="89"/>
        <v>0</v>
      </c>
      <c r="DH400" s="284">
        <f t="shared" si="90"/>
        <v>0</v>
      </c>
      <c r="DI400" s="284">
        <f t="shared" si="91"/>
        <v>0</v>
      </c>
      <c r="DJ400" s="284">
        <f t="shared" si="92"/>
        <v>0</v>
      </c>
      <c r="DK400" s="295">
        <f t="shared" si="93"/>
        <v>1</v>
      </c>
      <c r="DL400" s="297" t="str">
        <f t="shared" si="94"/>
        <v>A dispo.</v>
      </c>
      <c r="DM400" s="430">
        <f>IFERROR(IF(CA400="D",IF(DL400="A dispo.",DF400*VLOOKUP('DATI INPUT'!$F$27,TARIFFE_UD,4,FALSE),DF400*VLOOKUP(DL400,TARIFFE_UD,4,FALSE)),DF400*VLOOKUP(CB400-100,TARIFFE_UND,4,FALSE)),0)</f>
        <v>20.284311211052156</v>
      </c>
      <c r="DN400" s="430">
        <f>IFERROR(IF(CA400="D",IF(DL400="A dispo.",DK400*VLOOKUP('DATI INPUT'!$F$27,TARIFFE_UD,5,FALSE),DK400*VLOOKUP(DL400,TARIFFE_UD,5,FALSE)),DK400*VLOOKUP(CB400-100,TARIFFE_UND,5,FALSE)),0)</f>
        <v>67.397800635548478</v>
      </c>
      <c r="DO400" s="431">
        <f t="shared" si="95"/>
        <v>2.1118466006271319E-3</v>
      </c>
      <c r="DP400" s="299">
        <f>IFERROR(IF(CA400="D",IF(DL400="A dispo.",DF400*VLOOKUP('DATI INPUT'!$F$27,TARIFFE_UD,2,FALSE),DF400*VLOOKUP(DL400,TARIFFE_UD,2,FALSE)),DF400*VLOOKUP(CB400-100,TARIFFE_UND,2,FALSE)),0)</f>
        <v>25.342412761051676</v>
      </c>
      <c r="DQ400" s="299">
        <f>IFERROR(IF(CA400="D",IF(DL400="A dispo.",DK400*VLOOKUP('DATI INPUT'!$F$27,TARIFFE_UD,3,FALSE),DK400*VLOOKUP(DL400,TARIFFE_UD,3,FALSE)),DK400*VLOOKUP(CB400-100,TARIFFE_UND,3,FALSE)),0)</f>
        <v>60.367780403072892</v>
      </c>
      <c r="DR400" s="299">
        <f t="shared" si="96"/>
        <v>85.710193164124576</v>
      </c>
    </row>
    <row r="401" spans="1:122" x14ac:dyDescent="0.25">
      <c r="A401" t="s">
        <v>4451</v>
      </c>
      <c r="B401" t="s">
        <v>1070</v>
      </c>
      <c r="C401" t="s">
        <v>4452</v>
      </c>
      <c r="D401" t="s">
        <v>4442</v>
      </c>
      <c r="E401" t="s">
        <v>268</v>
      </c>
      <c r="F401" t="s">
        <v>156</v>
      </c>
      <c r="G401" t="s">
        <v>4443</v>
      </c>
      <c r="H401" t="s">
        <v>4444</v>
      </c>
      <c r="I401" t="s">
        <v>453</v>
      </c>
      <c r="J401" t="s">
        <v>274</v>
      </c>
      <c r="K401" t="s">
        <v>4445</v>
      </c>
      <c r="L401" t="s">
        <v>152</v>
      </c>
      <c r="M401" t="s">
        <v>4446</v>
      </c>
      <c r="N401" t="s">
        <v>1430</v>
      </c>
      <c r="O401" t="s">
        <v>1431</v>
      </c>
      <c r="P401" t="s">
        <v>4447</v>
      </c>
      <c r="Q401" t="s">
        <v>299</v>
      </c>
      <c r="R401" t="s">
        <v>268</v>
      </c>
      <c r="S401" t="s">
        <v>268</v>
      </c>
      <c r="T401" t="s">
        <v>268</v>
      </c>
      <c r="U401" t="s">
        <v>268</v>
      </c>
      <c r="V401" t="s">
        <v>268</v>
      </c>
      <c r="W401" t="s">
        <v>4448</v>
      </c>
      <c r="X401" t="s">
        <v>2045</v>
      </c>
      <c r="Y401" t="s">
        <v>275</v>
      </c>
      <c r="Z401" t="s">
        <v>268</v>
      </c>
      <c r="AA401" t="s">
        <v>268</v>
      </c>
      <c r="AB401" t="s">
        <v>268</v>
      </c>
      <c r="AC401" t="s">
        <v>268</v>
      </c>
      <c r="AD401" t="s">
        <v>268</v>
      </c>
      <c r="AE401" t="s">
        <v>287</v>
      </c>
      <c r="AF401" t="s">
        <v>1811</v>
      </c>
      <c r="AG401" t="s">
        <v>875</v>
      </c>
      <c r="AH401" t="s">
        <v>2047</v>
      </c>
      <c r="AI401" t="s">
        <v>2606</v>
      </c>
      <c r="AJ401" t="s">
        <v>268</v>
      </c>
      <c r="AK401" t="s">
        <v>382</v>
      </c>
      <c r="AL401" t="s">
        <v>268</v>
      </c>
      <c r="AM401" t="s">
        <v>353</v>
      </c>
      <c r="AN401" t="s">
        <v>268</v>
      </c>
      <c r="AO401" t="s">
        <v>268</v>
      </c>
      <c r="AP401" t="s">
        <v>268</v>
      </c>
      <c r="AQ401" t="s">
        <v>268</v>
      </c>
      <c r="AR401" t="s">
        <v>268</v>
      </c>
      <c r="AS401" t="s">
        <v>268</v>
      </c>
      <c r="AT401" t="s">
        <v>268</v>
      </c>
      <c r="AU401" t="s">
        <v>268</v>
      </c>
      <c r="AV401" t="s">
        <v>268</v>
      </c>
      <c r="AW401" t="s">
        <v>268</v>
      </c>
      <c r="AX401" t="s">
        <v>268</v>
      </c>
      <c r="AY401" t="s">
        <v>268</v>
      </c>
      <c r="AZ401" t="s">
        <v>268</v>
      </c>
      <c r="BA401" t="s">
        <v>268</v>
      </c>
      <c r="BB401" t="s">
        <v>268</v>
      </c>
      <c r="BC401" t="s">
        <v>268</v>
      </c>
      <c r="BD401" t="s">
        <v>268</v>
      </c>
      <c r="BE401" t="s">
        <v>268</v>
      </c>
      <c r="BF401" t="s">
        <v>268</v>
      </c>
      <c r="BG401" t="s">
        <v>268</v>
      </c>
      <c r="BH401" t="s">
        <v>268</v>
      </c>
      <c r="BI401" t="s">
        <v>268</v>
      </c>
      <c r="BJ401" t="s">
        <v>268</v>
      </c>
      <c r="BK401" t="s">
        <v>268</v>
      </c>
      <c r="BL401" t="s">
        <v>268</v>
      </c>
      <c r="BM401" t="s">
        <v>268</v>
      </c>
      <c r="BN401" t="s">
        <v>268</v>
      </c>
      <c r="BO401" t="s">
        <v>268</v>
      </c>
      <c r="BP401" t="s">
        <v>268</v>
      </c>
      <c r="BQ401" t="s">
        <v>268</v>
      </c>
      <c r="BR401" t="s">
        <v>268</v>
      </c>
      <c r="BS401" t="s">
        <v>268</v>
      </c>
      <c r="BT401" t="s">
        <v>268</v>
      </c>
      <c r="BU401" t="s">
        <v>268</v>
      </c>
      <c r="BV401" t="s">
        <v>268</v>
      </c>
      <c r="BW401" t="s">
        <v>268</v>
      </c>
      <c r="BX401" t="s">
        <v>268</v>
      </c>
      <c r="BY401">
        <v>25</v>
      </c>
      <c r="BZ401">
        <v>25</v>
      </c>
      <c r="CA401" t="s">
        <v>142</v>
      </c>
      <c r="CB401" s="356">
        <v>123</v>
      </c>
      <c r="CC401" t="s">
        <v>1817</v>
      </c>
      <c r="CD401" t="s">
        <v>268</v>
      </c>
      <c r="CE401" t="s">
        <v>268</v>
      </c>
      <c r="CF401" t="s">
        <v>268</v>
      </c>
      <c r="CG401" t="s">
        <v>268</v>
      </c>
      <c r="CH401" t="s">
        <v>268</v>
      </c>
      <c r="CI401" t="s">
        <v>268</v>
      </c>
      <c r="CJ401" t="s">
        <v>268</v>
      </c>
      <c r="CK401" t="s">
        <v>268</v>
      </c>
      <c r="CL401" t="s">
        <v>268</v>
      </c>
      <c r="CM401" t="s">
        <v>11224</v>
      </c>
      <c r="CN401">
        <v>15.85</v>
      </c>
      <c r="CO401" t="s">
        <v>268</v>
      </c>
      <c r="CP401">
        <v>15.85</v>
      </c>
      <c r="CQ401">
        <v>365</v>
      </c>
      <c r="CR401" t="s">
        <v>878</v>
      </c>
      <c r="CS401" t="s">
        <v>11225</v>
      </c>
      <c r="CT401" t="s">
        <v>11226</v>
      </c>
      <c r="CU401" t="s">
        <v>11227</v>
      </c>
      <c r="CV401" t="s">
        <v>268</v>
      </c>
      <c r="CW401" t="s">
        <v>268</v>
      </c>
      <c r="CX401" t="s">
        <v>268</v>
      </c>
      <c r="CY401" t="s">
        <v>268</v>
      </c>
      <c r="CZ401" t="s">
        <v>268</v>
      </c>
      <c r="DA401" t="s">
        <v>268</v>
      </c>
      <c r="DB401" s="429">
        <f t="shared" si="84"/>
        <v>0</v>
      </c>
      <c r="DC401" s="284">
        <f t="shared" si="85"/>
        <v>0</v>
      </c>
      <c r="DD401" s="284">
        <f t="shared" si="86"/>
        <v>0</v>
      </c>
      <c r="DE401" s="284">
        <f t="shared" si="87"/>
        <v>0</v>
      </c>
      <c r="DF401" s="295">
        <f t="shared" si="88"/>
        <v>25</v>
      </c>
      <c r="DG401" s="284">
        <f t="shared" si="89"/>
        <v>1</v>
      </c>
      <c r="DH401" s="284">
        <f t="shared" si="90"/>
        <v>0</v>
      </c>
      <c r="DI401" s="284">
        <f t="shared" si="91"/>
        <v>0</v>
      </c>
      <c r="DJ401" s="284">
        <f t="shared" si="92"/>
        <v>0</v>
      </c>
      <c r="DK401" s="295">
        <f t="shared" si="93"/>
        <v>0</v>
      </c>
      <c r="DL401" s="297" t="str">
        <f t="shared" si="94"/>
        <v>A dispo.</v>
      </c>
      <c r="DM401" s="430">
        <f>IFERROR(IF(CA401="D",IF(DL401="A dispo.",DF401*VLOOKUP('DATI INPUT'!$F$27,TARIFFE_UD,4,FALSE),DF401*VLOOKUP(DL401,TARIFFE_UD,4,FALSE)),DF401*VLOOKUP(CB401-100,TARIFFE_UND,4,FALSE)),0)</f>
        <v>15.847118133634497</v>
      </c>
      <c r="DN401" s="430">
        <f>IFERROR(IF(CA401="D",IF(DL401="A dispo.",DK401*VLOOKUP('DATI INPUT'!$F$27,TARIFFE_UD,5,FALSE),DK401*VLOOKUP(DL401,TARIFFE_UD,5,FALSE)),DK401*VLOOKUP(CB401-100,TARIFFE_UND,5,FALSE)),0)</f>
        <v>0</v>
      </c>
      <c r="DO401" s="431">
        <f t="shared" si="95"/>
        <v>-2.8818663655023613E-3</v>
      </c>
      <c r="DP401" s="299">
        <f>IFERROR(IF(CA401="D",IF(DL401="A dispo.",DF401*VLOOKUP('DATI INPUT'!$F$27,TARIFFE_UD,2,FALSE),DF401*VLOOKUP(DL401,TARIFFE_UD,2,FALSE)),DF401*VLOOKUP(CB401-100,TARIFFE_UND,2,FALSE)),0)</f>
        <v>19.798759969571623</v>
      </c>
      <c r="DQ401" s="299">
        <f>IFERROR(IF(CA401="D",IF(DL401="A dispo.",DK401*VLOOKUP('DATI INPUT'!$F$27,TARIFFE_UD,3,FALSE),DK401*VLOOKUP(DL401,TARIFFE_UD,3,FALSE)),DK401*VLOOKUP(CB401-100,TARIFFE_UND,3,FALSE)),0)</f>
        <v>0</v>
      </c>
      <c r="DR401" s="299">
        <f t="shared" si="96"/>
        <v>19.798759969571623</v>
      </c>
    </row>
    <row r="402" spans="1:122" x14ac:dyDescent="0.25">
      <c r="A402" t="s">
        <v>4453</v>
      </c>
      <c r="B402" t="s">
        <v>4454</v>
      </c>
      <c r="C402" t="s">
        <v>4455</v>
      </c>
      <c r="D402" t="s">
        <v>4456</v>
      </c>
      <c r="E402" t="s">
        <v>4456</v>
      </c>
      <c r="F402" t="s">
        <v>155</v>
      </c>
      <c r="G402" t="s">
        <v>4457</v>
      </c>
      <c r="H402" t="s">
        <v>268</v>
      </c>
      <c r="I402" t="s">
        <v>268</v>
      </c>
      <c r="J402" t="s">
        <v>268</v>
      </c>
      <c r="K402" t="s">
        <v>268</v>
      </c>
      <c r="L402" t="s">
        <v>268</v>
      </c>
      <c r="M402" t="s">
        <v>4458</v>
      </c>
      <c r="N402" t="s">
        <v>879</v>
      </c>
      <c r="O402" t="s">
        <v>998</v>
      </c>
      <c r="P402" t="s">
        <v>3153</v>
      </c>
      <c r="Q402" t="s">
        <v>268</v>
      </c>
      <c r="R402" t="s">
        <v>268</v>
      </c>
      <c r="S402" t="s">
        <v>268</v>
      </c>
      <c r="T402" t="s">
        <v>268</v>
      </c>
      <c r="U402" t="s">
        <v>268</v>
      </c>
      <c r="V402" t="s">
        <v>268</v>
      </c>
      <c r="W402" t="s">
        <v>2559</v>
      </c>
      <c r="X402" t="s">
        <v>2560</v>
      </c>
      <c r="Y402" t="s">
        <v>323</v>
      </c>
      <c r="Z402" t="s">
        <v>268</v>
      </c>
      <c r="AA402" t="s">
        <v>268</v>
      </c>
      <c r="AB402" t="s">
        <v>268</v>
      </c>
      <c r="AC402" t="s">
        <v>268</v>
      </c>
      <c r="AD402" t="s">
        <v>268</v>
      </c>
      <c r="AE402" t="s">
        <v>268</v>
      </c>
      <c r="AF402" t="s">
        <v>268</v>
      </c>
      <c r="AG402" t="s">
        <v>268</v>
      </c>
      <c r="AH402" t="s">
        <v>268</v>
      </c>
      <c r="AI402" t="s">
        <v>268</v>
      </c>
      <c r="AJ402" t="s">
        <v>268</v>
      </c>
      <c r="AK402" t="s">
        <v>268</v>
      </c>
      <c r="AL402" t="s">
        <v>268</v>
      </c>
      <c r="AM402" t="s">
        <v>268</v>
      </c>
      <c r="AN402" t="s">
        <v>268</v>
      </c>
      <c r="AO402" t="s">
        <v>268</v>
      </c>
      <c r="AP402" t="s">
        <v>268</v>
      </c>
      <c r="AQ402" t="s">
        <v>268</v>
      </c>
      <c r="AR402" t="s">
        <v>268</v>
      </c>
      <c r="AS402" t="s">
        <v>268</v>
      </c>
      <c r="AT402" t="s">
        <v>268</v>
      </c>
      <c r="AU402" t="s">
        <v>268</v>
      </c>
      <c r="AV402" t="s">
        <v>268</v>
      </c>
      <c r="AW402" t="s">
        <v>268</v>
      </c>
      <c r="AX402" t="s">
        <v>268</v>
      </c>
      <c r="AY402" t="s">
        <v>268</v>
      </c>
      <c r="AZ402" t="s">
        <v>268</v>
      </c>
      <c r="BA402" t="s">
        <v>268</v>
      </c>
      <c r="BB402" t="s">
        <v>268</v>
      </c>
      <c r="BC402" t="s">
        <v>268</v>
      </c>
      <c r="BD402" t="s">
        <v>268</v>
      </c>
      <c r="BE402" t="s">
        <v>268</v>
      </c>
      <c r="BF402" t="s">
        <v>268</v>
      </c>
      <c r="BG402" t="s">
        <v>268</v>
      </c>
      <c r="BH402" t="s">
        <v>268</v>
      </c>
      <c r="BI402" t="s">
        <v>268</v>
      </c>
      <c r="BJ402" t="s">
        <v>268</v>
      </c>
      <c r="BK402" t="s">
        <v>268</v>
      </c>
      <c r="BL402" t="s">
        <v>268</v>
      </c>
      <c r="BM402" t="s">
        <v>268</v>
      </c>
      <c r="BN402" t="s">
        <v>268</v>
      </c>
      <c r="BO402" t="s">
        <v>268</v>
      </c>
      <c r="BP402" t="s">
        <v>268</v>
      </c>
      <c r="BQ402" t="s">
        <v>268</v>
      </c>
      <c r="BR402" t="s">
        <v>268</v>
      </c>
      <c r="BS402" t="s">
        <v>268</v>
      </c>
      <c r="BT402" t="s">
        <v>268</v>
      </c>
      <c r="BU402" t="s">
        <v>268</v>
      </c>
      <c r="BV402" t="s">
        <v>268</v>
      </c>
      <c r="BW402" t="s">
        <v>268</v>
      </c>
      <c r="BX402" t="s">
        <v>268</v>
      </c>
      <c r="BY402">
        <v>20</v>
      </c>
      <c r="BZ402">
        <v>20</v>
      </c>
      <c r="CA402" t="s">
        <v>142</v>
      </c>
      <c r="CB402" s="356">
        <v>122</v>
      </c>
      <c r="CC402" t="s">
        <v>876</v>
      </c>
      <c r="CD402" t="s">
        <v>268</v>
      </c>
      <c r="CE402" t="s">
        <v>268</v>
      </c>
      <c r="CF402" t="s">
        <v>268</v>
      </c>
      <c r="CG402" t="s">
        <v>268</v>
      </c>
      <c r="CH402" t="s">
        <v>268</v>
      </c>
      <c r="CI402" t="s">
        <v>268</v>
      </c>
      <c r="CJ402" t="s">
        <v>268</v>
      </c>
      <c r="CK402" t="s">
        <v>268</v>
      </c>
      <c r="CL402" t="s">
        <v>268</v>
      </c>
      <c r="CM402" t="s">
        <v>11224</v>
      </c>
      <c r="CN402">
        <v>80.08</v>
      </c>
      <c r="CO402" t="s">
        <v>268</v>
      </c>
      <c r="CP402">
        <v>80.08</v>
      </c>
      <c r="CQ402">
        <v>365</v>
      </c>
      <c r="CR402" t="s">
        <v>878</v>
      </c>
      <c r="CS402" t="s">
        <v>11225</v>
      </c>
      <c r="CT402" t="s">
        <v>11226</v>
      </c>
      <c r="CU402" t="s">
        <v>11227</v>
      </c>
      <c r="CV402" t="s">
        <v>268</v>
      </c>
      <c r="CW402" t="s">
        <v>268</v>
      </c>
      <c r="CX402" t="s">
        <v>268</v>
      </c>
      <c r="CY402" t="s">
        <v>268</v>
      </c>
      <c r="CZ402" t="s">
        <v>268</v>
      </c>
      <c r="DA402" t="s">
        <v>268</v>
      </c>
      <c r="DB402" s="429">
        <f t="shared" si="84"/>
        <v>0</v>
      </c>
      <c r="DC402" s="284">
        <f t="shared" si="85"/>
        <v>0</v>
      </c>
      <c r="DD402" s="284">
        <f t="shared" si="86"/>
        <v>0</v>
      </c>
      <c r="DE402" s="284">
        <f t="shared" si="87"/>
        <v>0</v>
      </c>
      <c r="DF402" s="295">
        <f t="shared" si="88"/>
        <v>20</v>
      </c>
      <c r="DG402" s="284">
        <f t="shared" si="89"/>
        <v>0</v>
      </c>
      <c r="DH402" s="284">
        <f t="shared" si="90"/>
        <v>0</v>
      </c>
      <c r="DI402" s="284">
        <f t="shared" si="91"/>
        <v>0</v>
      </c>
      <c r="DJ402" s="284">
        <f t="shared" si="92"/>
        <v>0</v>
      </c>
      <c r="DK402" s="295">
        <f t="shared" si="93"/>
        <v>1</v>
      </c>
      <c r="DL402" s="297" t="str">
        <f t="shared" si="94"/>
        <v>A dispo.</v>
      </c>
      <c r="DM402" s="430">
        <f>IFERROR(IF(CA402="D",IF(DL402="A dispo.",DF402*VLOOKUP('DATI INPUT'!$F$27,TARIFFE_UD,4,FALSE),DF402*VLOOKUP(DL402,TARIFFE_UD,4,FALSE)),DF402*VLOOKUP(CB402-100,TARIFFE_UND,4,FALSE)),0)</f>
        <v>12.677694506907597</v>
      </c>
      <c r="DN402" s="430">
        <f>IFERROR(IF(CA402="D",IF(DL402="A dispo.",DK402*VLOOKUP('DATI INPUT'!$F$27,TARIFFE_UD,5,FALSE),DK402*VLOOKUP(DL402,TARIFFE_UD,5,FALSE)),DK402*VLOOKUP(CB402-100,TARIFFE_UND,5,FALSE)),0)</f>
        <v>67.397800635548478</v>
      </c>
      <c r="DO402" s="431">
        <f t="shared" si="95"/>
        <v>-4.5048575439210481E-3</v>
      </c>
      <c r="DP402" s="299">
        <f>IFERROR(IF(CA402="D",IF(DL402="A dispo.",DF402*VLOOKUP('DATI INPUT'!$F$27,TARIFFE_UD,2,FALSE),DF402*VLOOKUP(DL402,TARIFFE_UD,2,FALSE)),DF402*VLOOKUP(CB402-100,TARIFFE_UND,2,FALSE)),0)</f>
        <v>15.839007975657298</v>
      </c>
      <c r="DQ402" s="299">
        <f>IFERROR(IF(CA402="D",IF(DL402="A dispo.",DK402*VLOOKUP('DATI INPUT'!$F$27,TARIFFE_UD,3,FALSE),DK402*VLOOKUP(DL402,TARIFFE_UD,3,FALSE)),DK402*VLOOKUP(CB402-100,TARIFFE_UND,3,FALSE)),0)</f>
        <v>60.367780403072892</v>
      </c>
      <c r="DR402" s="299">
        <f t="shared" si="96"/>
        <v>76.206788378730195</v>
      </c>
    </row>
    <row r="403" spans="1:122" x14ac:dyDescent="0.25">
      <c r="A403" t="s">
        <v>4459</v>
      </c>
      <c r="B403" t="s">
        <v>429</v>
      </c>
      <c r="C403" t="s">
        <v>4460</v>
      </c>
      <c r="D403" t="s">
        <v>4461</v>
      </c>
      <c r="E403" t="s">
        <v>268</v>
      </c>
      <c r="F403" t="s">
        <v>156</v>
      </c>
      <c r="G403" t="s">
        <v>4462</v>
      </c>
      <c r="H403" t="s">
        <v>4463</v>
      </c>
      <c r="I403" t="s">
        <v>387</v>
      </c>
      <c r="J403" t="s">
        <v>274</v>
      </c>
      <c r="K403" t="s">
        <v>4464</v>
      </c>
      <c r="L403" t="s">
        <v>4465</v>
      </c>
      <c r="M403" t="s">
        <v>4466</v>
      </c>
      <c r="N403" t="s">
        <v>1738</v>
      </c>
      <c r="O403" t="s">
        <v>1739</v>
      </c>
      <c r="P403" t="s">
        <v>4467</v>
      </c>
      <c r="Q403" t="s">
        <v>271</v>
      </c>
      <c r="R403" t="s">
        <v>268</v>
      </c>
      <c r="S403" t="s">
        <v>268</v>
      </c>
      <c r="T403" t="s">
        <v>268</v>
      </c>
      <c r="U403" t="s">
        <v>268</v>
      </c>
      <c r="V403" t="s">
        <v>268</v>
      </c>
      <c r="W403" t="s">
        <v>3211</v>
      </c>
      <c r="X403" t="s">
        <v>1962</v>
      </c>
      <c r="Y403" t="s">
        <v>290</v>
      </c>
      <c r="Z403" t="s">
        <v>268</v>
      </c>
      <c r="AA403" t="s">
        <v>268</v>
      </c>
      <c r="AB403" t="s">
        <v>268</v>
      </c>
      <c r="AC403" t="s">
        <v>268</v>
      </c>
      <c r="AD403" t="s">
        <v>268</v>
      </c>
      <c r="AE403" t="s">
        <v>287</v>
      </c>
      <c r="AF403" t="s">
        <v>1811</v>
      </c>
      <c r="AG403" t="s">
        <v>875</v>
      </c>
      <c r="AH403" t="s">
        <v>1963</v>
      </c>
      <c r="AI403" t="s">
        <v>4468</v>
      </c>
      <c r="AJ403" t="s">
        <v>268</v>
      </c>
      <c r="AK403" t="s">
        <v>377</v>
      </c>
      <c r="AL403" t="s">
        <v>268</v>
      </c>
      <c r="AM403" t="s">
        <v>288</v>
      </c>
      <c r="AN403" t="s">
        <v>268</v>
      </c>
      <c r="AO403" t="s">
        <v>268</v>
      </c>
      <c r="AP403" t="s">
        <v>268</v>
      </c>
      <c r="AQ403" t="s">
        <v>268</v>
      </c>
      <c r="AR403" t="s">
        <v>268</v>
      </c>
      <c r="AS403" t="s">
        <v>268</v>
      </c>
      <c r="AT403" t="s">
        <v>268</v>
      </c>
      <c r="AU403" t="s">
        <v>268</v>
      </c>
      <c r="AV403" t="s">
        <v>268</v>
      </c>
      <c r="AW403" t="s">
        <v>268</v>
      </c>
      <c r="AX403" t="s">
        <v>268</v>
      </c>
      <c r="AY403" t="s">
        <v>268</v>
      </c>
      <c r="AZ403" t="s">
        <v>268</v>
      </c>
      <c r="BA403" t="s">
        <v>268</v>
      </c>
      <c r="BB403" t="s">
        <v>268</v>
      </c>
      <c r="BC403" t="s">
        <v>268</v>
      </c>
      <c r="BD403" t="s">
        <v>268</v>
      </c>
      <c r="BE403" t="s">
        <v>268</v>
      </c>
      <c r="BF403" t="s">
        <v>268</v>
      </c>
      <c r="BG403" t="s">
        <v>268</v>
      </c>
      <c r="BH403" t="s">
        <v>268</v>
      </c>
      <c r="BI403" t="s">
        <v>268</v>
      </c>
      <c r="BJ403" t="s">
        <v>268</v>
      </c>
      <c r="BK403" t="s">
        <v>268</v>
      </c>
      <c r="BL403" t="s">
        <v>268</v>
      </c>
      <c r="BM403" t="s">
        <v>268</v>
      </c>
      <c r="BN403" t="s">
        <v>268</v>
      </c>
      <c r="BO403" t="s">
        <v>268</v>
      </c>
      <c r="BP403" t="s">
        <v>268</v>
      </c>
      <c r="BQ403" t="s">
        <v>268</v>
      </c>
      <c r="BR403" t="s">
        <v>268</v>
      </c>
      <c r="BS403" t="s">
        <v>268</v>
      </c>
      <c r="BT403" t="s">
        <v>268</v>
      </c>
      <c r="BU403" t="s">
        <v>268</v>
      </c>
      <c r="BV403" t="s">
        <v>268</v>
      </c>
      <c r="BW403" t="s">
        <v>268</v>
      </c>
      <c r="BX403" t="s">
        <v>268</v>
      </c>
      <c r="BY403">
        <v>30</v>
      </c>
      <c r="BZ403">
        <v>30</v>
      </c>
      <c r="CA403" t="s">
        <v>142</v>
      </c>
      <c r="CB403" s="356">
        <v>122</v>
      </c>
      <c r="CC403" t="s">
        <v>876</v>
      </c>
      <c r="CD403" t="s">
        <v>268</v>
      </c>
      <c r="CE403" t="s">
        <v>268</v>
      </c>
      <c r="CF403" t="s">
        <v>268</v>
      </c>
      <c r="CG403" t="s">
        <v>268</v>
      </c>
      <c r="CH403" t="s">
        <v>268</v>
      </c>
      <c r="CI403" t="s">
        <v>268</v>
      </c>
      <c r="CJ403" t="s">
        <v>268</v>
      </c>
      <c r="CK403" t="s">
        <v>268</v>
      </c>
      <c r="CL403" t="s">
        <v>268</v>
      </c>
      <c r="CM403" t="s">
        <v>11224</v>
      </c>
      <c r="CN403">
        <v>86.42</v>
      </c>
      <c r="CO403" t="s">
        <v>268</v>
      </c>
      <c r="CP403">
        <v>86.42</v>
      </c>
      <c r="CQ403">
        <v>365</v>
      </c>
      <c r="CR403" t="s">
        <v>878</v>
      </c>
      <c r="CS403" t="s">
        <v>11225</v>
      </c>
      <c r="CT403" t="s">
        <v>11226</v>
      </c>
      <c r="CU403" t="s">
        <v>11227</v>
      </c>
      <c r="CV403" t="s">
        <v>268</v>
      </c>
      <c r="CW403" t="s">
        <v>268</v>
      </c>
      <c r="CX403" t="s">
        <v>268</v>
      </c>
      <c r="CY403" t="s">
        <v>268</v>
      </c>
      <c r="CZ403" t="s">
        <v>268</v>
      </c>
      <c r="DA403" t="s">
        <v>268</v>
      </c>
      <c r="DB403" s="429">
        <f t="shared" si="84"/>
        <v>0</v>
      </c>
      <c r="DC403" s="284">
        <f t="shared" si="85"/>
        <v>0</v>
      </c>
      <c r="DD403" s="284">
        <f t="shared" si="86"/>
        <v>0</v>
      </c>
      <c r="DE403" s="284">
        <f t="shared" si="87"/>
        <v>0</v>
      </c>
      <c r="DF403" s="295">
        <f t="shared" si="88"/>
        <v>30</v>
      </c>
      <c r="DG403" s="284">
        <f t="shared" si="89"/>
        <v>0</v>
      </c>
      <c r="DH403" s="284">
        <f t="shared" si="90"/>
        <v>0</v>
      </c>
      <c r="DI403" s="284">
        <f t="shared" si="91"/>
        <v>0</v>
      </c>
      <c r="DJ403" s="284">
        <f t="shared" si="92"/>
        <v>0</v>
      </c>
      <c r="DK403" s="295">
        <f t="shared" si="93"/>
        <v>1</v>
      </c>
      <c r="DL403" s="297" t="str">
        <f t="shared" si="94"/>
        <v>A dispo.</v>
      </c>
      <c r="DM403" s="430">
        <f>IFERROR(IF(CA403="D",IF(DL403="A dispo.",DF403*VLOOKUP('DATI INPUT'!$F$27,TARIFFE_UD,4,FALSE),DF403*VLOOKUP(DL403,TARIFFE_UD,4,FALSE)),DF403*VLOOKUP(CB403-100,TARIFFE_UND,4,FALSE)),0)</f>
        <v>19.016541760361395</v>
      </c>
      <c r="DN403" s="430">
        <f>IFERROR(IF(CA403="D",IF(DL403="A dispo.",DK403*VLOOKUP('DATI INPUT'!$F$27,TARIFFE_UD,5,FALSE),DK403*VLOOKUP(DL403,TARIFFE_UD,5,FALSE)),DK403*VLOOKUP(CB403-100,TARIFFE_UND,5,FALSE)),0)</f>
        <v>67.397800635548478</v>
      </c>
      <c r="DO403" s="431">
        <f t="shared" si="95"/>
        <v>-5.6576040901319402E-3</v>
      </c>
      <c r="DP403" s="299">
        <f>IFERROR(IF(CA403="D",IF(DL403="A dispo.",DF403*VLOOKUP('DATI INPUT'!$F$27,TARIFFE_UD,2,FALSE),DF403*VLOOKUP(DL403,TARIFFE_UD,2,FALSE)),DF403*VLOOKUP(CB403-100,TARIFFE_UND,2,FALSE)),0)</f>
        <v>23.758511963485947</v>
      </c>
      <c r="DQ403" s="299">
        <f>IFERROR(IF(CA403="D",IF(DL403="A dispo.",DK403*VLOOKUP('DATI INPUT'!$F$27,TARIFFE_UD,3,FALSE),DK403*VLOOKUP(DL403,TARIFFE_UD,3,FALSE)),DK403*VLOOKUP(CB403-100,TARIFFE_UND,3,FALSE)),0)</f>
        <v>60.367780403072892</v>
      </c>
      <c r="DR403" s="299">
        <f t="shared" si="96"/>
        <v>84.126292366558843</v>
      </c>
    </row>
    <row r="404" spans="1:122" x14ac:dyDescent="0.25">
      <c r="A404" t="s">
        <v>4469</v>
      </c>
      <c r="B404" t="s">
        <v>520</v>
      </c>
      <c r="C404" t="s">
        <v>4470</v>
      </c>
      <c r="D404" t="s">
        <v>4471</v>
      </c>
      <c r="E404" t="s">
        <v>268</v>
      </c>
      <c r="F404" t="s">
        <v>156</v>
      </c>
      <c r="G404" t="s">
        <v>4472</v>
      </c>
      <c r="H404" t="s">
        <v>983</v>
      </c>
      <c r="I404" t="s">
        <v>4473</v>
      </c>
      <c r="J404" t="s">
        <v>274</v>
      </c>
      <c r="K404" t="s">
        <v>4474</v>
      </c>
      <c r="L404" t="s">
        <v>960</v>
      </c>
      <c r="M404" t="s">
        <v>4475</v>
      </c>
      <c r="N404" t="s">
        <v>984</v>
      </c>
      <c r="O404" t="s">
        <v>873</v>
      </c>
      <c r="P404" t="s">
        <v>1310</v>
      </c>
      <c r="Q404" t="s">
        <v>304</v>
      </c>
      <c r="R404" t="s">
        <v>268</v>
      </c>
      <c r="S404" t="s">
        <v>268</v>
      </c>
      <c r="T404" t="s">
        <v>268</v>
      </c>
      <c r="U404" t="s">
        <v>268</v>
      </c>
      <c r="V404" t="s">
        <v>268</v>
      </c>
      <c r="W404" t="s">
        <v>4475</v>
      </c>
      <c r="X404" t="s">
        <v>1310</v>
      </c>
      <c r="Y404" t="s">
        <v>304</v>
      </c>
      <c r="Z404" t="s">
        <v>268</v>
      </c>
      <c r="AA404" t="s">
        <v>268</v>
      </c>
      <c r="AB404" t="s">
        <v>268</v>
      </c>
      <c r="AC404" t="s">
        <v>268</v>
      </c>
      <c r="AD404" t="s">
        <v>268</v>
      </c>
      <c r="AE404" t="s">
        <v>287</v>
      </c>
      <c r="AF404" t="s">
        <v>1811</v>
      </c>
      <c r="AG404" t="s">
        <v>875</v>
      </c>
      <c r="AH404" t="s">
        <v>1812</v>
      </c>
      <c r="AI404" t="s">
        <v>1312</v>
      </c>
      <c r="AJ404" t="s">
        <v>268</v>
      </c>
      <c r="AK404" t="s">
        <v>395</v>
      </c>
      <c r="AL404" t="s">
        <v>268</v>
      </c>
      <c r="AM404" t="s">
        <v>268</v>
      </c>
      <c r="AN404" t="s">
        <v>268</v>
      </c>
      <c r="AO404" t="s">
        <v>268</v>
      </c>
      <c r="AP404" t="s">
        <v>268</v>
      </c>
      <c r="AQ404" t="s">
        <v>268</v>
      </c>
      <c r="AR404" t="s">
        <v>268</v>
      </c>
      <c r="AS404" t="s">
        <v>268</v>
      </c>
      <c r="AT404" t="s">
        <v>268</v>
      </c>
      <c r="AU404" t="s">
        <v>268</v>
      </c>
      <c r="AV404" t="s">
        <v>268</v>
      </c>
      <c r="AW404" t="s">
        <v>268</v>
      </c>
      <c r="AX404" t="s">
        <v>268</v>
      </c>
      <c r="AY404" t="s">
        <v>268</v>
      </c>
      <c r="AZ404" t="s">
        <v>268</v>
      </c>
      <c r="BA404" t="s">
        <v>268</v>
      </c>
      <c r="BB404" t="s">
        <v>268</v>
      </c>
      <c r="BC404" t="s">
        <v>268</v>
      </c>
      <c r="BD404" t="s">
        <v>268</v>
      </c>
      <c r="BE404" t="s">
        <v>268</v>
      </c>
      <c r="BF404" t="s">
        <v>268</v>
      </c>
      <c r="BG404" t="s">
        <v>268</v>
      </c>
      <c r="BH404" t="s">
        <v>268</v>
      </c>
      <c r="BI404" t="s">
        <v>268</v>
      </c>
      <c r="BJ404" t="s">
        <v>268</v>
      </c>
      <c r="BK404" t="s">
        <v>268</v>
      </c>
      <c r="BL404" t="s">
        <v>268</v>
      </c>
      <c r="BM404" t="s">
        <v>268</v>
      </c>
      <c r="BN404" t="s">
        <v>268</v>
      </c>
      <c r="BO404" t="s">
        <v>268</v>
      </c>
      <c r="BP404" t="s">
        <v>268</v>
      </c>
      <c r="BQ404" t="s">
        <v>268</v>
      </c>
      <c r="BR404" t="s">
        <v>268</v>
      </c>
      <c r="BS404" t="s">
        <v>268</v>
      </c>
      <c r="BT404" t="s">
        <v>268</v>
      </c>
      <c r="BU404" t="s">
        <v>268</v>
      </c>
      <c r="BV404" t="s">
        <v>268</v>
      </c>
      <c r="BW404" t="s">
        <v>268</v>
      </c>
      <c r="BX404" t="s">
        <v>268</v>
      </c>
      <c r="BY404">
        <v>62.32</v>
      </c>
      <c r="BZ404">
        <v>62.32</v>
      </c>
      <c r="CA404" t="s">
        <v>142</v>
      </c>
      <c r="CB404" s="356">
        <v>122</v>
      </c>
      <c r="CC404" t="s">
        <v>876</v>
      </c>
      <c r="CD404" t="s">
        <v>268</v>
      </c>
      <c r="CE404" t="s">
        <v>268</v>
      </c>
      <c r="CF404" s="356">
        <v>1</v>
      </c>
      <c r="CG404" t="s">
        <v>268</v>
      </c>
      <c r="CH404" t="s">
        <v>268</v>
      </c>
      <c r="CI404" t="s">
        <v>268</v>
      </c>
      <c r="CJ404" t="s">
        <v>268</v>
      </c>
      <c r="CK404" t="s">
        <v>268</v>
      </c>
      <c r="CL404" t="s">
        <v>4476</v>
      </c>
      <c r="CM404" t="s">
        <v>11224</v>
      </c>
      <c r="CN404">
        <v>47.66</v>
      </c>
      <c r="CO404" t="s">
        <v>268</v>
      </c>
      <c r="CP404">
        <v>47.66</v>
      </c>
      <c r="CQ404">
        <v>365</v>
      </c>
      <c r="CR404" t="s">
        <v>878</v>
      </c>
      <c r="CS404" t="s">
        <v>11225</v>
      </c>
      <c r="CT404" t="s">
        <v>11226</v>
      </c>
      <c r="CU404" t="s">
        <v>11227</v>
      </c>
      <c r="CV404" t="s">
        <v>268</v>
      </c>
      <c r="CW404" t="s">
        <v>268</v>
      </c>
      <c r="CX404" t="s">
        <v>268</v>
      </c>
      <c r="CY404" t="s">
        <v>268</v>
      </c>
      <c r="CZ404" t="s">
        <v>268</v>
      </c>
      <c r="DA404" t="s">
        <v>268</v>
      </c>
      <c r="DB404" s="429">
        <f t="shared" si="84"/>
        <v>0</v>
      </c>
      <c r="DC404" s="284">
        <f t="shared" si="85"/>
        <v>0</v>
      </c>
      <c r="DD404" s="284">
        <f t="shared" si="86"/>
        <v>0</v>
      </c>
      <c r="DE404" s="284">
        <f t="shared" si="87"/>
        <v>0</v>
      </c>
      <c r="DF404" s="295">
        <f t="shared" si="88"/>
        <v>62.32</v>
      </c>
      <c r="DG404" s="284">
        <f t="shared" si="89"/>
        <v>0</v>
      </c>
      <c r="DH404" s="284">
        <f t="shared" si="90"/>
        <v>0</v>
      </c>
      <c r="DI404" s="284">
        <f t="shared" si="91"/>
        <v>0</v>
      </c>
      <c r="DJ404" s="284">
        <f t="shared" si="92"/>
        <v>0</v>
      </c>
      <c r="DK404" s="295">
        <f t="shared" si="93"/>
        <v>1</v>
      </c>
      <c r="DL404" s="297">
        <f t="shared" si="94"/>
        <v>1</v>
      </c>
      <c r="DM404" s="430">
        <f>IFERROR(IF(CA404="D",IF(DL404="A dispo.",DF404*VLOOKUP('DATI INPUT'!$F$27,TARIFFE_UD,4,FALSE),DF404*VLOOKUP(DL404,TARIFFE_UD,4,FALSE)),DF404*VLOOKUP(CB404-100,TARIFFE_UND,4,FALSE)),0)</f>
        <v>30.725096953852056</v>
      </c>
      <c r="DN404" s="430">
        <f>IFERROR(IF(CA404="D",IF(DL404="A dispo.",DK404*VLOOKUP('DATI INPUT'!$F$27,TARIFFE_UD,5,FALSE),DK404*VLOOKUP(DL404,TARIFFE_UD,5,FALSE)),DK404*VLOOKUP(CB404-100,TARIFFE_UND,5,FALSE)),0)</f>
        <v>16.930848468833439</v>
      </c>
      <c r="DO404" s="431">
        <f t="shared" si="95"/>
        <v>-4.0545773145055364E-3</v>
      </c>
      <c r="DP404" s="299">
        <f>IFERROR(IF(CA404="D",IF(DL404="A dispo.",DF404*VLOOKUP('DATI INPUT'!$F$27,TARIFFE_UD,2,FALSE),DF404*VLOOKUP(DL404,TARIFFE_UD,2,FALSE)),DF404*VLOOKUP(CB404-100,TARIFFE_UND,2,FALSE)),0)</f>
        <v>38.386715773893002</v>
      </c>
      <c r="DQ404" s="299">
        <f>IFERROR(IF(CA404="D",IF(DL404="A dispo.",DK404*VLOOKUP('DATI INPUT'!$F$27,TARIFFE_UD,3,FALSE),DK404*VLOOKUP(DL404,TARIFFE_UD,3,FALSE)),DK404*VLOOKUP(CB404-100,TARIFFE_UND,3,FALSE)),0)</f>
        <v>15.164853048114928</v>
      </c>
      <c r="DR404" s="299">
        <f t="shared" si="96"/>
        <v>53.55156882200793</v>
      </c>
    </row>
    <row r="405" spans="1:122" x14ac:dyDescent="0.25">
      <c r="A405" t="s">
        <v>4477</v>
      </c>
      <c r="B405" t="s">
        <v>520</v>
      </c>
      <c r="C405" t="s">
        <v>4478</v>
      </c>
      <c r="D405" t="s">
        <v>4471</v>
      </c>
      <c r="E405" t="s">
        <v>268</v>
      </c>
      <c r="F405" t="s">
        <v>156</v>
      </c>
      <c r="G405" t="s">
        <v>4472</v>
      </c>
      <c r="H405" t="s">
        <v>983</v>
      </c>
      <c r="I405" t="s">
        <v>4473</v>
      </c>
      <c r="J405" t="s">
        <v>274</v>
      </c>
      <c r="K405" t="s">
        <v>4474</v>
      </c>
      <c r="L405" t="s">
        <v>960</v>
      </c>
      <c r="M405" t="s">
        <v>4475</v>
      </c>
      <c r="N405" t="s">
        <v>984</v>
      </c>
      <c r="O405" t="s">
        <v>873</v>
      </c>
      <c r="P405" t="s">
        <v>1310</v>
      </c>
      <c r="Q405" t="s">
        <v>304</v>
      </c>
      <c r="R405" t="s">
        <v>268</v>
      </c>
      <c r="S405" t="s">
        <v>268</v>
      </c>
      <c r="T405" t="s">
        <v>268</v>
      </c>
      <c r="U405" t="s">
        <v>268</v>
      </c>
      <c r="V405" t="s">
        <v>268</v>
      </c>
      <c r="W405" t="s">
        <v>4475</v>
      </c>
      <c r="X405" t="s">
        <v>1310</v>
      </c>
      <c r="Y405" t="s">
        <v>304</v>
      </c>
      <c r="Z405" t="s">
        <v>268</v>
      </c>
      <c r="AA405" t="s">
        <v>268</v>
      </c>
      <c r="AB405" t="s">
        <v>268</v>
      </c>
      <c r="AC405" t="s">
        <v>268</v>
      </c>
      <c r="AD405" t="s">
        <v>268</v>
      </c>
      <c r="AE405" t="s">
        <v>287</v>
      </c>
      <c r="AF405" t="s">
        <v>1811</v>
      </c>
      <c r="AG405" t="s">
        <v>875</v>
      </c>
      <c r="AH405" t="s">
        <v>1812</v>
      </c>
      <c r="AI405" t="s">
        <v>1312</v>
      </c>
      <c r="AJ405" t="s">
        <v>268</v>
      </c>
      <c r="AK405" t="s">
        <v>395</v>
      </c>
      <c r="AL405" t="s">
        <v>268</v>
      </c>
      <c r="AM405" t="s">
        <v>268</v>
      </c>
      <c r="AN405" t="s">
        <v>268</v>
      </c>
      <c r="AO405" t="s">
        <v>268</v>
      </c>
      <c r="AP405" t="s">
        <v>268</v>
      </c>
      <c r="AQ405" t="s">
        <v>268</v>
      </c>
      <c r="AR405" t="s">
        <v>268</v>
      </c>
      <c r="AS405" t="s">
        <v>268</v>
      </c>
      <c r="AT405" t="s">
        <v>268</v>
      </c>
      <c r="AU405" t="s">
        <v>268</v>
      </c>
      <c r="AV405" t="s">
        <v>268</v>
      </c>
      <c r="AW405" t="s">
        <v>268</v>
      </c>
      <c r="AX405" t="s">
        <v>268</v>
      </c>
      <c r="AY405" t="s">
        <v>268</v>
      </c>
      <c r="AZ405" t="s">
        <v>268</v>
      </c>
      <c r="BA405" t="s">
        <v>268</v>
      </c>
      <c r="BB405" t="s">
        <v>268</v>
      </c>
      <c r="BC405" t="s">
        <v>268</v>
      </c>
      <c r="BD405" t="s">
        <v>268</v>
      </c>
      <c r="BE405" t="s">
        <v>268</v>
      </c>
      <c r="BF405" t="s">
        <v>268</v>
      </c>
      <c r="BG405" t="s">
        <v>268</v>
      </c>
      <c r="BH405" t="s">
        <v>268</v>
      </c>
      <c r="BI405" t="s">
        <v>268</v>
      </c>
      <c r="BJ405" t="s">
        <v>268</v>
      </c>
      <c r="BK405" t="s">
        <v>268</v>
      </c>
      <c r="BL405" t="s">
        <v>268</v>
      </c>
      <c r="BM405" t="s">
        <v>268</v>
      </c>
      <c r="BN405" t="s">
        <v>268</v>
      </c>
      <c r="BO405" t="s">
        <v>268</v>
      </c>
      <c r="BP405" t="s">
        <v>268</v>
      </c>
      <c r="BQ405" t="s">
        <v>268</v>
      </c>
      <c r="BR405" t="s">
        <v>268</v>
      </c>
      <c r="BS405" t="s">
        <v>268</v>
      </c>
      <c r="BT405" t="s">
        <v>268</v>
      </c>
      <c r="BU405" t="s">
        <v>268</v>
      </c>
      <c r="BV405" t="s">
        <v>268</v>
      </c>
      <c r="BW405" t="s">
        <v>268</v>
      </c>
      <c r="BX405" t="s">
        <v>268</v>
      </c>
      <c r="BY405">
        <v>58</v>
      </c>
      <c r="BZ405">
        <v>58</v>
      </c>
      <c r="CA405" t="s">
        <v>142</v>
      </c>
      <c r="CB405" s="356">
        <v>122</v>
      </c>
      <c r="CC405" t="s">
        <v>876</v>
      </c>
      <c r="CD405" t="s">
        <v>268</v>
      </c>
      <c r="CE405" t="s">
        <v>268</v>
      </c>
      <c r="CF405" s="356">
        <v>1</v>
      </c>
      <c r="CG405" t="s">
        <v>268</v>
      </c>
      <c r="CH405" t="s">
        <v>268</v>
      </c>
      <c r="CI405" t="s">
        <v>268</v>
      </c>
      <c r="CJ405" t="s">
        <v>268</v>
      </c>
      <c r="CK405" t="s">
        <v>268</v>
      </c>
      <c r="CL405" t="s">
        <v>268</v>
      </c>
      <c r="CM405" t="s">
        <v>11224</v>
      </c>
      <c r="CN405">
        <v>45.53</v>
      </c>
      <c r="CO405" t="s">
        <v>268</v>
      </c>
      <c r="CP405">
        <v>45.53</v>
      </c>
      <c r="CQ405">
        <v>365</v>
      </c>
      <c r="CR405" t="s">
        <v>878</v>
      </c>
      <c r="CS405" t="s">
        <v>11225</v>
      </c>
      <c r="CT405" t="s">
        <v>11226</v>
      </c>
      <c r="CU405" t="s">
        <v>11227</v>
      </c>
      <c r="CV405" t="s">
        <v>268</v>
      </c>
      <c r="CW405" t="s">
        <v>268</v>
      </c>
      <c r="CX405" t="s">
        <v>268</v>
      </c>
      <c r="CY405" t="s">
        <v>268</v>
      </c>
      <c r="CZ405" t="s">
        <v>268</v>
      </c>
      <c r="DA405" t="s">
        <v>268</v>
      </c>
      <c r="DB405" s="429">
        <f t="shared" si="84"/>
        <v>0</v>
      </c>
      <c r="DC405" s="284">
        <f t="shared" si="85"/>
        <v>0</v>
      </c>
      <c r="DD405" s="284">
        <f t="shared" si="86"/>
        <v>0</v>
      </c>
      <c r="DE405" s="284">
        <f t="shared" si="87"/>
        <v>0</v>
      </c>
      <c r="DF405" s="295">
        <f t="shared" si="88"/>
        <v>58.000000000000007</v>
      </c>
      <c r="DG405" s="284">
        <f t="shared" si="89"/>
        <v>0</v>
      </c>
      <c r="DH405" s="284">
        <f t="shared" si="90"/>
        <v>0</v>
      </c>
      <c r="DI405" s="284">
        <f t="shared" si="91"/>
        <v>0</v>
      </c>
      <c r="DJ405" s="284">
        <f t="shared" si="92"/>
        <v>0</v>
      </c>
      <c r="DK405" s="295">
        <f t="shared" si="93"/>
        <v>1</v>
      </c>
      <c r="DL405" s="297">
        <f t="shared" si="94"/>
        <v>1</v>
      </c>
      <c r="DM405" s="430">
        <f>IFERROR(IF(CA405="D",IF(DL405="A dispo.",DF405*VLOOKUP('DATI INPUT'!$F$27,TARIFFE_UD,4,FALSE),DF405*VLOOKUP(DL405,TARIFFE_UD,4,FALSE)),DF405*VLOOKUP(CB405-100,TARIFFE_UND,4,FALSE)),0)</f>
        <v>28.595244276691584</v>
      </c>
      <c r="DN405" s="430">
        <f>IFERROR(IF(CA405="D",IF(DL405="A dispo.",DK405*VLOOKUP('DATI INPUT'!$F$27,TARIFFE_UD,5,FALSE),DK405*VLOOKUP(DL405,TARIFFE_UD,5,FALSE)),DK405*VLOOKUP(CB405-100,TARIFFE_UND,5,FALSE)),0)</f>
        <v>16.930848468833439</v>
      </c>
      <c r="DO405" s="431">
        <f t="shared" si="95"/>
        <v>-3.9072544749814142E-3</v>
      </c>
      <c r="DP405" s="299">
        <f>IFERROR(IF(CA405="D",IF(DL405="A dispo.",DF405*VLOOKUP('DATI INPUT'!$F$27,TARIFFE_UD,2,FALSE),DF405*VLOOKUP(DL405,TARIFFE_UD,2,FALSE)),DF405*VLOOKUP(CB405-100,TARIFFE_UND,2,FALSE)),0)</f>
        <v>35.725762433982581</v>
      </c>
      <c r="DQ405" s="299">
        <f>IFERROR(IF(CA405="D",IF(DL405="A dispo.",DK405*VLOOKUP('DATI INPUT'!$F$27,TARIFFE_UD,3,FALSE),DK405*VLOOKUP(DL405,TARIFFE_UD,3,FALSE)),DK405*VLOOKUP(CB405-100,TARIFFE_UND,3,FALSE)),0)</f>
        <v>15.164853048114928</v>
      </c>
      <c r="DR405" s="299">
        <f t="shared" si="96"/>
        <v>50.890615482097509</v>
      </c>
    </row>
    <row r="406" spans="1:122" x14ac:dyDescent="0.25">
      <c r="A406" t="s">
        <v>4479</v>
      </c>
      <c r="B406" t="s">
        <v>520</v>
      </c>
      <c r="C406" t="s">
        <v>4480</v>
      </c>
      <c r="D406" t="s">
        <v>4471</v>
      </c>
      <c r="E406" t="s">
        <v>268</v>
      </c>
      <c r="F406" t="s">
        <v>156</v>
      </c>
      <c r="G406" t="s">
        <v>4472</v>
      </c>
      <c r="H406" t="s">
        <v>983</v>
      </c>
      <c r="I406" t="s">
        <v>4473</v>
      </c>
      <c r="J406" t="s">
        <v>274</v>
      </c>
      <c r="K406" t="s">
        <v>4474</v>
      </c>
      <c r="L406" t="s">
        <v>960</v>
      </c>
      <c r="M406" t="s">
        <v>4475</v>
      </c>
      <c r="N406" t="s">
        <v>984</v>
      </c>
      <c r="O406" t="s">
        <v>873</v>
      </c>
      <c r="P406" t="s">
        <v>1310</v>
      </c>
      <c r="Q406" t="s">
        <v>304</v>
      </c>
      <c r="R406" t="s">
        <v>268</v>
      </c>
      <c r="S406" t="s">
        <v>268</v>
      </c>
      <c r="T406" t="s">
        <v>268</v>
      </c>
      <c r="U406" t="s">
        <v>268</v>
      </c>
      <c r="V406" t="s">
        <v>268</v>
      </c>
      <c r="W406" t="s">
        <v>4475</v>
      </c>
      <c r="X406" t="s">
        <v>1310</v>
      </c>
      <c r="Y406" t="s">
        <v>304</v>
      </c>
      <c r="Z406" t="s">
        <v>268</v>
      </c>
      <c r="AA406" t="s">
        <v>268</v>
      </c>
      <c r="AB406" t="s">
        <v>268</v>
      </c>
      <c r="AC406" t="s">
        <v>268</v>
      </c>
      <c r="AD406" t="s">
        <v>268</v>
      </c>
      <c r="AE406" t="s">
        <v>287</v>
      </c>
      <c r="AF406" t="s">
        <v>1811</v>
      </c>
      <c r="AG406" t="s">
        <v>875</v>
      </c>
      <c r="AH406" t="s">
        <v>1812</v>
      </c>
      <c r="AI406" t="s">
        <v>1312</v>
      </c>
      <c r="AJ406" t="s">
        <v>268</v>
      </c>
      <c r="AK406" t="s">
        <v>395</v>
      </c>
      <c r="AL406" t="s">
        <v>268</v>
      </c>
      <c r="AM406" t="s">
        <v>268</v>
      </c>
      <c r="AN406" t="s">
        <v>268</v>
      </c>
      <c r="AO406" t="s">
        <v>268</v>
      </c>
      <c r="AP406" t="s">
        <v>268</v>
      </c>
      <c r="AQ406" t="s">
        <v>268</v>
      </c>
      <c r="AR406" t="s">
        <v>268</v>
      </c>
      <c r="AS406" t="s">
        <v>268</v>
      </c>
      <c r="AT406" t="s">
        <v>268</v>
      </c>
      <c r="AU406" t="s">
        <v>268</v>
      </c>
      <c r="AV406" t="s">
        <v>268</v>
      </c>
      <c r="AW406" t="s">
        <v>268</v>
      </c>
      <c r="AX406" t="s">
        <v>268</v>
      </c>
      <c r="AY406" t="s">
        <v>268</v>
      </c>
      <c r="AZ406" t="s">
        <v>268</v>
      </c>
      <c r="BA406" t="s">
        <v>268</v>
      </c>
      <c r="BB406" t="s">
        <v>268</v>
      </c>
      <c r="BC406" t="s">
        <v>268</v>
      </c>
      <c r="BD406" t="s">
        <v>268</v>
      </c>
      <c r="BE406" t="s">
        <v>268</v>
      </c>
      <c r="BF406" t="s">
        <v>268</v>
      </c>
      <c r="BG406" t="s">
        <v>268</v>
      </c>
      <c r="BH406" t="s">
        <v>268</v>
      </c>
      <c r="BI406" t="s">
        <v>268</v>
      </c>
      <c r="BJ406" t="s">
        <v>268</v>
      </c>
      <c r="BK406" t="s">
        <v>268</v>
      </c>
      <c r="BL406" t="s">
        <v>268</v>
      </c>
      <c r="BM406" t="s">
        <v>268</v>
      </c>
      <c r="BN406" t="s">
        <v>268</v>
      </c>
      <c r="BO406" t="s">
        <v>268</v>
      </c>
      <c r="BP406" t="s">
        <v>268</v>
      </c>
      <c r="BQ406" t="s">
        <v>268</v>
      </c>
      <c r="BR406" t="s">
        <v>268</v>
      </c>
      <c r="BS406" t="s">
        <v>268</v>
      </c>
      <c r="BT406" t="s">
        <v>268</v>
      </c>
      <c r="BU406" t="s">
        <v>268</v>
      </c>
      <c r="BV406" t="s">
        <v>268</v>
      </c>
      <c r="BW406" t="s">
        <v>268</v>
      </c>
      <c r="BX406" t="s">
        <v>268</v>
      </c>
      <c r="BY406">
        <v>65.599999999999994</v>
      </c>
      <c r="BZ406">
        <v>65.599999999999994</v>
      </c>
      <c r="CA406" t="s">
        <v>142</v>
      </c>
      <c r="CB406" s="356">
        <v>122</v>
      </c>
      <c r="CC406" t="s">
        <v>876</v>
      </c>
      <c r="CD406" t="s">
        <v>268</v>
      </c>
      <c r="CE406" t="s">
        <v>268</v>
      </c>
      <c r="CF406" s="356">
        <v>1</v>
      </c>
      <c r="CG406" t="s">
        <v>268</v>
      </c>
      <c r="CH406" t="s">
        <v>268</v>
      </c>
      <c r="CI406" t="s">
        <v>268</v>
      </c>
      <c r="CJ406" t="s">
        <v>268</v>
      </c>
      <c r="CK406" t="s">
        <v>268</v>
      </c>
      <c r="CL406" t="s">
        <v>268</v>
      </c>
      <c r="CM406" t="s">
        <v>11224</v>
      </c>
      <c r="CN406">
        <v>49.27</v>
      </c>
      <c r="CO406" t="s">
        <v>268</v>
      </c>
      <c r="CP406">
        <v>49.27</v>
      </c>
      <c r="CQ406">
        <v>365</v>
      </c>
      <c r="CR406" t="s">
        <v>878</v>
      </c>
      <c r="CS406" t="s">
        <v>11225</v>
      </c>
      <c r="CT406" t="s">
        <v>11226</v>
      </c>
      <c r="CU406" t="s">
        <v>11227</v>
      </c>
      <c r="CV406" t="s">
        <v>268</v>
      </c>
      <c r="CW406" t="s">
        <v>268</v>
      </c>
      <c r="CX406" t="s">
        <v>268</v>
      </c>
      <c r="CY406" t="s">
        <v>268</v>
      </c>
      <c r="CZ406" t="s">
        <v>268</v>
      </c>
      <c r="DA406" t="s">
        <v>268</v>
      </c>
      <c r="DB406" s="429">
        <f t="shared" si="84"/>
        <v>0</v>
      </c>
      <c r="DC406" s="284">
        <f t="shared" si="85"/>
        <v>0</v>
      </c>
      <c r="DD406" s="284">
        <f t="shared" si="86"/>
        <v>0</v>
      </c>
      <c r="DE406" s="284">
        <f t="shared" si="87"/>
        <v>0</v>
      </c>
      <c r="DF406" s="295">
        <f t="shared" si="88"/>
        <v>65.599999999999994</v>
      </c>
      <c r="DG406" s="284">
        <f t="shared" si="89"/>
        <v>0</v>
      </c>
      <c r="DH406" s="284">
        <f t="shared" si="90"/>
        <v>0</v>
      </c>
      <c r="DI406" s="284">
        <f t="shared" si="91"/>
        <v>0</v>
      </c>
      <c r="DJ406" s="284">
        <f t="shared" si="92"/>
        <v>0</v>
      </c>
      <c r="DK406" s="295">
        <f t="shared" si="93"/>
        <v>1</v>
      </c>
      <c r="DL406" s="297">
        <f t="shared" si="94"/>
        <v>1</v>
      </c>
      <c r="DM406" s="430">
        <f>IFERROR(IF(CA406="D",IF(DL406="A dispo.",DF406*VLOOKUP('DATI INPUT'!$F$27,TARIFFE_UD,4,FALSE),DF406*VLOOKUP(DL406,TARIFFE_UD,4,FALSE)),DF406*VLOOKUP(CB406-100,TARIFFE_UND,4,FALSE)),0)</f>
        <v>32.342207319844263</v>
      </c>
      <c r="DN406" s="430">
        <f>IFERROR(IF(CA406="D",IF(DL406="A dispo.",DK406*VLOOKUP('DATI INPUT'!$F$27,TARIFFE_UD,5,FALSE),DK406*VLOOKUP(DL406,TARIFFE_UD,5,FALSE)),DK406*VLOOKUP(CB406-100,TARIFFE_UND,5,FALSE)),0)</f>
        <v>16.930848468833439</v>
      </c>
      <c r="DO406" s="431">
        <f t="shared" si="95"/>
        <v>3.0557886776989562E-3</v>
      </c>
      <c r="DP406" s="299">
        <f>IFERROR(IF(CA406="D",IF(DL406="A dispo.",DF406*VLOOKUP('DATI INPUT'!$F$27,TARIFFE_UD,2,FALSE),DF406*VLOOKUP(DL406,TARIFFE_UD,2,FALSE)),DF406*VLOOKUP(CB406-100,TARIFFE_UND,2,FALSE)),0)</f>
        <v>40.407069235676843</v>
      </c>
      <c r="DQ406" s="299">
        <f>IFERROR(IF(CA406="D",IF(DL406="A dispo.",DK406*VLOOKUP('DATI INPUT'!$F$27,TARIFFE_UD,3,FALSE),DK406*VLOOKUP(DL406,TARIFFE_UD,3,FALSE)),DK406*VLOOKUP(CB406-100,TARIFFE_UND,3,FALSE)),0)</f>
        <v>15.164853048114928</v>
      </c>
      <c r="DR406" s="299">
        <f t="shared" si="96"/>
        <v>55.571922283791771</v>
      </c>
    </row>
    <row r="407" spans="1:122" x14ac:dyDescent="0.25">
      <c r="A407" t="s">
        <v>4481</v>
      </c>
      <c r="B407" t="s">
        <v>520</v>
      </c>
      <c r="C407" t="s">
        <v>4482</v>
      </c>
      <c r="D407" t="s">
        <v>4471</v>
      </c>
      <c r="E407" t="s">
        <v>268</v>
      </c>
      <c r="F407" t="s">
        <v>156</v>
      </c>
      <c r="G407" t="s">
        <v>4472</v>
      </c>
      <c r="H407" t="s">
        <v>983</v>
      </c>
      <c r="I407" t="s">
        <v>4473</v>
      </c>
      <c r="J407" t="s">
        <v>274</v>
      </c>
      <c r="K407" t="s">
        <v>4474</v>
      </c>
      <c r="L407" t="s">
        <v>960</v>
      </c>
      <c r="M407" t="s">
        <v>4475</v>
      </c>
      <c r="N407" t="s">
        <v>984</v>
      </c>
      <c r="O407" t="s">
        <v>873</v>
      </c>
      <c r="P407" t="s">
        <v>1310</v>
      </c>
      <c r="Q407" t="s">
        <v>304</v>
      </c>
      <c r="R407" t="s">
        <v>268</v>
      </c>
      <c r="S407" t="s">
        <v>268</v>
      </c>
      <c r="T407" t="s">
        <v>268</v>
      </c>
      <c r="U407" t="s">
        <v>268</v>
      </c>
      <c r="V407" t="s">
        <v>268</v>
      </c>
      <c r="W407" t="s">
        <v>4475</v>
      </c>
      <c r="X407" t="s">
        <v>1310</v>
      </c>
      <c r="Y407" t="s">
        <v>304</v>
      </c>
      <c r="Z407" t="s">
        <v>268</v>
      </c>
      <c r="AA407" t="s">
        <v>268</v>
      </c>
      <c r="AB407" t="s">
        <v>268</v>
      </c>
      <c r="AC407" t="s">
        <v>268</v>
      </c>
      <c r="AD407" t="s">
        <v>268</v>
      </c>
      <c r="AE407" t="s">
        <v>287</v>
      </c>
      <c r="AF407" t="s">
        <v>1811</v>
      </c>
      <c r="AG407" t="s">
        <v>875</v>
      </c>
      <c r="AH407" t="s">
        <v>1812</v>
      </c>
      <c r="AI407" t="s">
        <v>1312</v>
      </c>
      <c r="AJ407" t="s">
        <v>268</v>
      </c>
      <c r="AK407" t="s">
        <v>377</v>
      </c>
      <c r="AL407" t="s">
        <v>268</v>
      </c>
      <c r="AM407" t="s">
        <v>353</v>
      </c>
      <c r="AN407" t="s">
        <v>268</v>
      </c>
      <c r="AO407" t="s">
        <v>268</v>
      </c>
      <c r="AP407" t="s">
        <v>268</v>
      </c>
      <c r="AQ407" t="s">
        <v>268</v>
      </c>
      <c r="AR407" t="s">
        <v>268</v>
      </c>
      <c r="AS407" t="s">
        <v>268</v>
      </c>
      <c r="AT407" t="s">
        <v>268</v>
      </c>
      <c r="AU407" t="s">
        <v>268</v>
      </c>
      <c r="AV407" t="s">
        <v>268</v>
      </c>
      <c r="AW407" t="s">
        <v>268</v>
      </c>
      <c r="AX407" t="s">
        <v>268</v>
      </c>
      <c r="AY407" t="s">
        <v>268</v>
      </c>
      <c r="AZ407" t="s">
        <v>268</v>
      </c>
      <c r="BA407" t="s">
        <v>268</v>
      </c>
      <c r="BB407" t="s">
        <v>268</v>
      </c>
      <c r="BC407" t="s">
        <v>268</v>
      </c>
      <c r="BD407" t="s">
        <v>268</v>
      </c>
      <c r="BE407" t="s">
        <v>268</v>
      </c>
      <c r="BF407" t="s">
        <v>268</v>
      </c>
      <c r="BG407" t="s">
        <v>268</v>
      </c>
      <c r="BH407" t="s">
        <v>268</v>
      </c>
      <c r="BI407" t="s">
        <v>268</v>
      </c>
      <c r="BJ407" t="s">
        <v>268</v>
      </c>
      <c r="BK407" t="s">
        <v>268</v>
      </c>
      <c r="BL407" t="s">
        <v>268</v>
      </c>
      <c r="BM407" t="s">
        <v>268</v>
      </c>
      <c r="BN407" t="s">
        <v>268</v>
      </c>
      <c r="BO407" t="s">
        <v>268</v>
      </c>
      <c r="BP407" t="s">
        <v>268</v>
      </c>
      <c r="BQ407" t="s">
        <v>268</v>
      </c>
      <c r="BR407" t="s">
        <v>268</v>
      </c>
      <c r="BS407" t="s">
        <v>268</v>
      </c>
      <c r="BT407" t="s">
        <v>268</v>
      </c>
      <c r="BU407" t="s">
        <v>268</v>
      </c>
      <c r="BV407" t="s">
        <v>268</v>
      </c>
      <c r="BW407" t="s">
        <v>268</v>
      </c>
      <c r="BX407" t="s">
        <v>268</v>
      </c>
      <c r="BY407">
        <v>54</v>
      </c>
      <c r="BZ407">
        <v>54</v>
      </c>
      <c r="CA407" t="s">
        <v>142</v>
      </c>
      <c r="CB407" s="356">
        <v>123</v>
      </c>
      <c r="CC407" t="s">
        <v>1817</v>
      </c>
      <c r="CD407" t="s">
        <v>268</v>
      </c>
      <c r="CE407" t="s">
        <v>268</v>
      </c>
      <c r="CF407" s="356">
        <v>1</v>
      </c>
      <c r="CG407" t="s">
        <v>268</v>
      </c>
      <c r="CH407" t="s">
        <v>268</v>
      </c>
      <c r="CI407" t="s">
        <v>268</v>
      </c>
      <c r="CJ407" t="s">
        <v>268</v>
      </c>
      <c r="CK407" t="s">
        <v>268</v>
      </c>
      <c r="CL407" t="s">
        <v>268</v>
      </c>
      <c r="CM407" t="s">
        <v>11224</v>
      </c>
      <c r="CN407">
        <v>26.62</v>
      </c>
      <c r="CO407" t="s">
        <v>268</v>
      </c>
      <c r="CP407">
        <v>26.62</v>
      </c>
      <c r="CQ407">
        <v>365</v>
      </c>
      <c r="CR407" t="s">
        <v>878</v>
      </c>
      <c r="CS407" t="s">
        <v>11225</v>
      </c>
      <c r="CT407" t="s">
        <v>11226</v>
      </c>
      <c r="CU407" t="s">
        <v>11227</v>
      </c>
      <c r="CV407" t="s">
        <v>268</v>
      </c>
      <c r="CW407" t="s">
        <v>268</v>
      </c>
      <c r="CX407" t="s">
        <v>268</v>
      </c>
      <c r="CY407" t="s">
        <v>268</v>
      </c>
      <c r="CZ407" t="s">
        <v>268</v>
      </c>
      <c r="DA407" t="s">
        <v>268</v>
      </c>
      <c r="DB407" s="429">
        <f t="shared" si="84"/>
        <v>0</v>
      </c>
      <c r="DC407" s="284">
        <f t="shared" si="85"/>
        <v>0</v>
      </c>
      <c r="DD407" s="284">
        <f t="shared" si="86"/>
        <v>0</v>
      </c>
      <c r="DE407" s="284">
        <f t="shared" si="87"/>
        <v>0</v>
      </c>
      <c r="DF407" s="295">
        <f t="shared" si="88"/>
        <v>54</v>
      </c>
      <c r="DG407" s="284">
        <f t="shared" si="89"/>
        <v>1</v>
      </c>
      <c r="DH407" s="284">
        <f t="shared" si="90"/>
        <v>0</v>
      </c>
      <c r="DI407" s="284">
        <f t="shared" si="91"/>
        <v>0</v>
      </c>
      <c r="DJ407" s="284">
        <f t="shared" si="92"/>
        <v>0</v>
      </c>
      <c r="DK407" s="295">
        <f t="shared" si="93"/>
        <v>0</v>
      </c>
      <c r="DL407" s="297">
        <f t="shared" si="94"/>
        <v>1</v>
      </c>
      <c r="DM407" s="430">
        <f>IFERROR(IF(CA407="D",IF(DL407="A dispo.",DF407*VLOOKUP('DATI INPUT'!$F$27,TARIFFE_UD,4,FALSE),DF407*VLOOKUP(DL407,TARIFFE_UD,4,FALSE)),DF407*VLOOKUP(CB407-100,TARIFFE_UND,4,FALSE)),0)</f>
        <v>26.623158464505952</v>
      </c>
      <c r="DN407" s="430">
        <f>IFERROR(IF(CA407="D",IF(DL407="A dispo.",DK407*VLOOKUP('DATI INPUT'!$F$27,TARIFFE_UD,5,FALSE),DK407*VLOOKUP(DL407,TARIFFE_UD,5,FALSE)),DK407*VLOOKUP(CB407-100,TARIFFE_UND,5,FALSE)),0)</f>
        <v>0</v>
      </c>
      <c r="DO407" s="431">
        <f t="shared" si="95"/>
        <v>3.1584645059510308E-3</v>
      </c>
      <c r="DP407" s="299">
        <f>IFERROR(IF(CA407="D",IF(DL407="A dispo.",DF407*VLOOKUP('DATI INPUT'!$F$27,TARIFFE_UD,2,FALSE),DF407*VLOOKUP(DL407,TARIFFE_UD,2,FALSE)),DF407*VLOOKUP(CB407-100,TARIFFE_UND,2,FALSE)),0)</f>
        <v>33.261916748880331</v>
      </c>
      <c r="DQ407" s="299">
        <f>IFERROR(IF(CA407="D",IF(DL407="A dispo.",DK407*VLOOKUP('DATI INPUT'!$F$27,TARIFFE_UD,3,FALSE),DK407*VLOOKUP(DL407,TARIFFE_UD,3,FALSE)),DK407*VLOOKUP(CB407-100,TARIFFE_UND,3,FALSE)),0)</f>
        <v>0</v>
      </c>
      <c r="DR407" s="299">
        <f t="shared" si="96"/>
        <v>33.261916748880331</v>
      </c>
    </row>
    <row r="408" spans="1:122" x14ac:dyDescent="0.25">
      <c r="A408" t="s">
        <v>4483</v>
      </c>
      <c r="B408" t="s">
        <v>520</v>
      </c>
      <c r="C408" t="s">
        <v>4484</v>
      </c>
      <c r="D408" t="s">
        <v>4471</v>
      </c>
      <c r="E408" t="s">
        <v>268</v>
      </c>
      <c r="F408" t="s">
        <v>156</v>
      </c>
      <c r="G408" t="s">
        <v>4472</v>
      </c>
      <c r="H408" t="s">
        <v>983</v>
      </c>
      <c r="I408" t="s">
        <v>4473</v>
      </c>
      <c r="J408" t="s">
        <v>274</v>
      </c>
      <c r="K408" t="s">
        <v>4474</v>
      </c>
      <c r="L408" t="s">
        <v>960</v>
      </c>
      <c r="M408" t="s">
        <v>4475</v>
      </c>
      <c r="N408" t="s">
        <v>984</v>
      </c>
      <c r="O408" t="s">
        <v>873</v>
      </c>
      <c r="P408" t="s">
        <v>1310</v>
      </c>
      <c r="Q408" t="s">
        <v>304</v>
      </c>
      <c r="R408" t="s">
        <v>268</v>
      </c>
      <c r="S408" t="s">
        <v>268</v>
      </c>
      <c r="T408" t="s">
        <v>268</v>
      </c>
      <c r="U408" t="s">
        <v>268</v>
      </c>
      <c r="V408" t="s">
        <v>268</v>
      </c>
      <c r="W408" t="s">
        <v>4475</v>
      </c>
      <c r="X408" t="s">
        <v>1310</v>
      </c>
      <c r="Y408" t="s">
        <v>304</v>
      </c>
      <c r="Z408" t="s">
        <v>268</v>
      </c>
      <c r="AA408" t="s">
        <v>268</v>
      </c>
      <c r="AB408" t="s">
        <v>268</v>
      </c>
      <c r="AC408" t="s">
        <v>268</v>
      </c>
      <c r="AD408" t="s">
        <v>268</v>
      </c>
      <c r="AE408" t="s">
        <v>287</v>
      </c>
      <c r="AF408" t="s">
        <v>1811</v>
      </c>
      <c r="AG408" t="s">
        <v>875</v>
      </c>
      <c r="AH408" t="s">
        <v>1812</v>
      </c>
      <c r="AI408" t="s">
        <v>1312</v>
      </c>
      <c r="AJ408" t="s">
        <v>268</v>
      </c>
      <c r="AK408" t="s">
        <v>381</v>
      </c>
      <c r="AL408" t="s">
        <v>268</v>
      </c>
      <c r="AM408" t="s">
        <v>268</v>
      </c>
      <c r="AN408" t="s">
        <v>268</v>
      </c>
      <c r="AO408" t="s">
        <v>268</v>
      </c>
      <c r="AP408" t="s">
        <v>268</v>
      </c>
      <c r="AQ408" t="s">
        <v>268</v>
      </c>
      <c r="AR408" t="s">
        <v>268</v>
      </c>
      <c r="AS408" t="s">
        <v>268</v>
      </c>
      <c r="AT408" t="s">
        <v>268</v>
      </c>
      <c r="AU408" t="s">
        <v>268</v>
      </c>
      <c r="AV408" t="s">
        <v>268</v>
      </c>
      <c r="AW408" t="s">
        <v>268</v>
      </c>
      <c r="AX408" t="s">
        <v>268</v>
      </c>
      <c r="AY408" t="s">
        <v>268</v>
      </c>
      <c r="AZ408" t="s">
        <v>268</v>
      </c>
      <c r="BA408" t="s">
        <v>268</v>
      </c>
      <c r="BB408" t="s">
        <v>268</v>
      </c>
      <c r="BC408" t="s">
        <v>268</v>
      </c>
      <c r="BD408" t="s">
        <v>268</v>
      </c>
      <c r="BE408" t="s">
        <v>268</v>
      </c>
      <c r="BF408" t="s">
        <v>268</v>
      </c>
      <c r="BG408" t="s">
        <v>268</v>
      </c>
      <c r="BH408" t="s">
        <v>268</v>
      </c>
      <c r="BI408" t="s">
        <v>268</v>
      </c>
      <c r="BJ408" t="s">
        <v>268</v>
      </c>
      <c r="BK408" t="s">
        <v>268</v>
      </c>
      <c r="BL408" t="s">
        <v>268</v>
      </c>
      <c r="BM408" t="s">
        <v>268</v>
      </c>
      <c r="BN408" t="s">
        <v>268</v>
      </c>
      <c r="BO408" t="s">
        <v>268</v>
      </c>
      <c r="BP408" t="s">
        <v>268</v>
      </c>
      <c r="BQ408" t="s">
        <v>268</v>
      </c>
      <c r="BR408" t="s">
        <v>268</v>
      </c>
      <c r="BS408" t="s">
        <v>268</v>
      </c>
      <c r="BT408" t="s">
        <v>268</v>
      </c>
      <c r="BU408" t="s">
        <v>268</v>
      </c>
      <c r="BV408" t="s">
        <v>268</v>
      </c>
      <c r="BW408" t="s">
        <v>268</v>
      </c>
      <c r="BX408" t="s">
        <v>268</v>
      </c>
      <c r="BY408">
        <v>60</v>
      </c>
      <c r="BZ408">
        <v>60</v>
      </c>
      <c r="CA408" t="s">
        <v>142</v>
      </c>
      <c r="CB408" s="356">
        <v>123</v>
      </c>
      <c r="CC408" t="s">
        <v>1817</v>
      </c>
      <c r="CD408" t="s">
        <v>268</v>
      </c>
      <c r="CE408" t="s">
        <v>268</v>
      </c>
      <c r="CF408" s="356">
        <v>1</v>
      </c>
      <c r="CG408" t="s">
        <v>268</v>
      </c>
      <c r="CH408" t="s">
        <v>268</v>
      </c>
      <c r="CI408" t="s">
        <v>268</v>
      </c>
      <c r="CJ408" t="s">
        <v>268</v>
      </c>
      <c r="CK408" t="s">
        <v>268</v>
      </c>
      <c r="CL408" t="s">
        <v>4485</v>
      </c>
      <c r="CM408" t="s">
        <v>11224</v>
      </c>
      <c r="CN408">
        <v>29.58</v>
      </c>
      <c r="CO408" t="s">
        <v>268</v>
      </c>
      <c r="CP408">
        <v>29.58</v>
      </c>
      <c r="CQ408">
        <v>365</v>
      </c>
      <c r="CR408" t="s">
        <v>878</v>
      </c>
      <c r="CS408" t="s">
        <v>11225</v>
      </c>
      <c r="CT408" t="s">
        <v>11226</v>
      </c>
      <c r="CU408" t="s">
        <v>11227</v>
      </c>
      <c r="CV408" t="s">
        <v>268</v>
      </c>
      <c r="CW408" t="s">
        <v>268</v>
      </c>
      <c r="CX408" t="s">
        <v>268</v>
      </c>
      <c r="CY408" t="s">
        <v>268</v>
      </c>
      <c r="CZ408" t="s">
        <v>268</v>
      </c>
      <c r="DA408" t="s">
        <v>268</v>
      </c>
      <c r="DB408" s="429">
        <f t="shared" si="84"/>
        <v>0</v>
      </c>
      <c r="DC408" s="284">
        <f t="shared" si="85"/>
        <v>0</v>
      </c>
      <c r="DD408" s="284">
        <f t="shared" si="86"/>
        <v>0</v>
      </c>
      <c r="DE408" s="284">
        <f t="shared" si="87"/>
        <v>0</v>
      </c>
      <c r="DF408" s="295">
        <f t="shared" si="88"/>
        <v>60</v>
      </c>
      <c r="DG408" s="284">
        <f t="shared" si="89"/>
        <v>1</v>
      </c>
      <c r="DH408" s="284">
        <f t="shared" si="90"/>
        <v>0</v>
      </c>
      <c r="DI408" s="284">
        <f t="shared" si="91"/>
        <v>0</v>
      </c>
      <c r="DJ408" s="284">
        <f t="shared" si="92"/>
        <v>0</v>
      </c>
      <c r="DK408" s="295">
        <f t="shared" si="93"/>
        <v>0</v>
      </c>
      <c r="DL408" s="297">
        <f t="shared" si="94"/>
        <v>1</v>
      </c>
      <c r="DM408" s="430">
        <f>IFERROR(IF(CA408="D",IF(DL408="A dispo.",DF408*VLOOKUP('DATI INPUT'!$F$27,TARIFFE_UD,4,FALSE),DF408*VLOOKUP(DL408,TARIFFE_UD,4,FALSE)),DF408*VLOOKUP(CB408-100,TARIFFE_UND,4,FALSE)),0)</f>
        <v>29.581287182784394</v>
      </c>
      <c r="DN408" s="430">
        <f>IFERROR(IF(CA408="D",IF(DL408="A dispo.",DK408*VLOOKUP('DATI INPUT'!$F$27,TARIFFE_UD,5,FALSE),DK408*VLOOKUP(DL408,TARIFFE_UD,5,FALSE)),DK408*VLOOKUP(CB408-100,TARIFFE_UND,5,FALSE)),0)</f>
        <v>0</v>
      </c>
      <c r="DO408" s="431">
        <f t="shared" si="95"/>
        <v>1.2871827843952133E-3</v>
      </c>
      <c r="DP408" s="299">
        <f>IFERROR(IF(CA408="D",IF(DL408="A dispo.",DF408*VLOOKUP('DATI INPUT'!$F$27,TARIFFE_UD,2,FALSE),DF408*VLOOKUP(DL408,TARIFFE_UD,2,FALSE)),DF408*VLOOKUP(CB408-100,TARIFFE_UND,2,FALSE)),0)</f>
        <v>36.957685276533695</v>
      </c>
      <c r="DQ408" s="299">
        <f>IFERROR(IF(CA408="D",IF(DL408="A dispo.",DK408*VLOOKUP('DATI INPUT'!$F$27,TARIFFE_UD,3,FALSE),DK408*VLOOKUP(DL408,TARIFFE_UD,3,FALSE)),DK408*VLOOKUP(CB408-100,TARIFFE_UND,3,FALSE)),0)</f>
        <v>0</v>
      </c>
      <c r="DR408" s="299">
        <f t="shared" si="96"/>
        <v>36.957685276533695</v>
      </c>
    </row>
    <row r="409" spans="1:122" x14ac:dyDescent="0.25">
      <c r="A409" t="s">
        <v>4486</v>
      </c>
      <c r="B409" t="s">
        <v>1072</v>
      </c>
      <c r="C409" t="s">
        <v>4487</v>
      </c>
      <c r="D409" t="s">
        <v>4488</v>
      </c>
      <c r="E409" t="s">
        <v>268</v>
      </c>
      <c r="F409" t="s">
        <v>156</v>
      </c>
      <c r="G409" t="s">
        <v>4489</v>
      </c>
      <c r="H409" t="s">
        <v>4490</v>
      </c>
      <c r="I409" t="s">
        <v>4491</v>
      </c>
      <c r="J409" t="s">
        <v>274</v>
      </c>
      <c r="K409" t="s">
        <v>4492</v>
      </c>
      <c r="L409" t="s">
        <v>872</v>
      </c>
      <c r="M409" t="s">
        <v>4493</v>
      </c>
      <c r="N409" t="s">
        <v>984</v>
      </c>
      <c r="O409" t="s">
        <v>873</v>
      </c>
      <c r="P409" t="s">
        <v>1310</v>
      </c>
      <c r="Q409" t="s">
        <v>323</v>
      </c>
      <c r="R409" t="s">
        <v>268</v>
      </c>
      <c r="S409" t="s">
        <v>268</v>
      </c>
      <c r="T409" t="s">
        <v>268</v>
      </c>
      <c r="U409" t="s">
        <v>268</v>
      </c>
      <c r="V409" t="s">
        <v>268</v>
      </c>
      <c r="W409" t="s">
        <v>4493</v>
      </c>
      <c r="X409" t="s">
        <v>1310</v>
      </c>
      <c r="Y409" t="s">
        <v>323</v>
      </c>
      <c r="Z409" t="s">
        <v>268</v>
      </c>
      <c r="AA409" t="s">
        <v>268</v>
      </c>
      <c r="AB409" t="s">
        <v>268</v>
      </c>
      <c r="AC409" t="s">
        <v>268</v>
      </c>
      <c r="AD409" t="s">
        <v>268</v>
      </c>
      <c r="AE409" t="s">
        <v>287</v>
      </c>
      <c r="AF409" t="s">
        <v>1811</v>
      </c>
      <c r="AG409" t="s">
        <v>875</v>
      </c>
      <c r="AH409" t="s">
        <v>1812</v>
      </c>
      <c r="AI409" t="s">
        <v>4494</v>
      </c>
      <c r="AJ409" t="s">
        <v>268</v>
      </c>
      <c r="AK409" t="s">
        <v>375</v>
      </c>
      <c r="AL409" t="s">
        <v>268</v>
      </c>
      <c r="AM409" t="s">
        <v>288</v>
      </c>
      <c r="AN409" t="s">
        <v>268</v>
      </c>
      <c r="AO409" t="s">
        <v>268</v>
      </c>
      <c r="AP409" t="s">
        <v>268</v>
      </c>
      <c r="AQ409" t="s">
        <v>268</v>
      </c>
      <c r="AR409" t="s">
        <v>268</v>
      </c>
      <c r="AS409" t="s">
        <v>268</v>
      </c>
      <c r="AT409" t="s">
        <v>268</v>
      </c>
      <c r="AU409" t="s">
        <v>268</v>
      </c>
      <c r="AV409" t="s">
        <v>268</v>
      </c>
      <c r="AW409" t="s">
        <v>268</v>
      </c>
      <c r="AX409" t="s">
        <v>268</v>
      </c>
      <c r="AY409" t="s">
        <v>268</v>
      </c>
      <c r="AZ409" t="s">
        <v>268</v>
      </c>
      <c r="BA409" t="s">
        <v>268</v>
      </c>
      <c r="BB409" t="s">
        <v>268</v>
      </c>
      <c r="BC409" t="s">
        <v>268</v>
      </c>
      <c r="BD409" t="s">
        <v>268</v>
      </c>
      <c r="BE409" t="s">
        <v>268</v>
      </c>
      <c r="BF409" t="s">
        <v>268</v>
      </c>
      <c r="BG409" t="s">
        <v>268</v>
      </c>
      <c r="BH409" t="s">
        <v>268</v>
      </c>
      <c r="BI409" t="s">
        <v>268</v>
      </c>
      <c r="BJ409" t="s">
        <v>268</v>
      </c>
      <c r="BK409" t="s">
        <v>268</v>
      </c>
      <c r="BL409" t="s">
        <v>268</v>
      </c>
      <c r="BM409" t="s">
        <v>268</v>
      </c>
      <c r="BN409" t="s">
        <v>268</v>
      </c>
      <c r="BO409" t="s">
        <v>268</v>
      </c>
      <c r="BP409" t="s">
        <v>268</v>
      </c>
      <c r="BQ409" t="s">
        <v>268</v>
      </c>
      <c r="BR409" t="s">
        <v>268</v>
      </c>
      <c r="BS409" t="s">
        <v>268</v>
      </c>
      <c r="BT409" t="s">
        <v>268</v>
      </c>
      <c r="BU409" t="s">
        <v>268</v>
      </c>
      <c r="BV409" t="s">
        <v>268</v>
      </c>
      <c r="BW409" t="s">
        <v>268</v>
      </c>
      <c r="BX409" t="s">
        <v>268</v>
      </c>
      <c r="BY409">
        <v>81</v>
      </c>
      <c r="BZ409">
        <v>81</v>
      </c>
      <c r="CA409" t="s">
        <v>142</v>
      </c>
      <c r="CB409" s="356">
        <v>122</v>
      </c>
      <c r="CC409" t="s">
        <v>876</v>
      </c>
      <c r="CD409" t="s">
        <v>268</v>
      </c>
      <c r="CE409" t="s">
        <v>268</v>
      </c>
      <c r="CF409" s="356">
        <v>1</v>
      </c>
      <c r="CG409" t="s">
        <v>268</v>
      </c>
      <c r="CH409" t="s">
        <v>268</v>
      </c>
      <c r="CI409" t="s">
        <v>268</v>
      </c>
      <c r="CJ409" t="s">
        <v>268</v>
      </c>
      <c r="CK409" t="s">
        <v>268</v>
      </c>
      <c r="CL409" t="s">
        <v>268</v>
      </c>
      <c r="CM409" t="s">
        <v>11224</v>
      </c>
      <c r="CN409">
        <v>56.86</v>
      </c>
      <c r="CO409" t="s">
        <v>268</v>
      </c>
      <c r="CP409">
        <v>56.86</v>
      </c>
      <c r="CQ409">
        <v>365</v>
      </c>
      <c r="CR409" t="s">
        <v>878</v>
      </c>
      <c r="CS409" t="s">
        <v>11225</v>
      </c>
      <c r="CT409" t="s">
        <v>11226</v>
      </c>
      <c r="CU409" t="s">
        <v>11227</v>
      </c>
      <c r="CV409" t="s">
        <v>268</v>
      </c>
      <c r="CW409" t="s">
        <v>268</v>
      </c>
      <c r="CX409" t="s">
        <v>268</v>
      </c>
      <c r="CY409" t="s">
        <v>268</v>
      </c>
      <c r="CZ409" t="s">
        <v>268</v>
      </c>
      <c r="DA409" t="s">
        <v>268</v>
      </c>
      <c r="DB409" s="429">
        <f t="shared" si="84"/>
        <v>0</v>
      </c>
      <c r="DC409" s="284">
        <f t="shared" si="85"/>
        <v>0</v>
      </c>
      <c r="DD409" s="284">
        <f t="shared" si="86"/>
        <v>0</v>
      </c>
      <c r="DE409" s="284">
        <f t="shared" si="87"/>
        <v>0</v>
      </c>
      <c r="DF409" s="295">
        <f t="shared" si="88"/>
        <v>81</v>
      </c>
      <c r="DG409" s="284">
        <f t="shared" si="89"/>
        <v>0</v>
      </c>
      <c r="DH409" s="284">
        <f t="shared" si="90"/>
        <v>0</v>
      </c>
      <c r="DI409" s="284">
        <f t="shared" si="91"/>
        <v>0</v>
      </c>
      <c r="DJ409" s="284">
        <f t="shared" si="92"/>
        <v>0</v>
      </c>
      <c r="DK409" s="295">
        <f t="shared" si="93"/>
        <v>1</v>
      </c>
      <c r="DL409" s="297">
        <f t="shared" si="94"/>
        <v>1</v>
      </c>
      <c r="DM409" s="430">
        <f>IFERROR(IF(CA409="D",IF(DL409="A dispo.",DF409*VLOOKUP('DATI INPUT'!$F$27,TARIFFE_UD,4,FALSE),DF409*VLOOKUP(DL409,TARIFFE_UD,4,FALSE)),DF409*VLOOKUP(CB409-100,TARIFFE_UND,4,FALSE)),0)</f>
        <v>39.93473769675893</v>
      </c>
      <c r="DN409" s="430">
        <f>IFERROR(IF(CA409="D",IF(DL409="A dispo.",DK409*VLOOKUP('DATI INPUT'!$F$27,TARIFFE_UD,5,FALSE),DK409*VLOOKUP(DL409,TARIFFE_UD,5,FALSE)),DK409*VLOOKUP(CB409-100,TARIFFE_UND,5,FALSE)),0)</f>
        <v>16.930848468833439</v>
      </c>
      <c r="DO409" s="431">
        <f t="shared" si="95"/>
        <v>5.586165592369241E-3</v>
      </c>
      <c r="DP409" s="299">
        <f>IFERROR(IF(CA409="D",IF(DL409="A dispo.",DF409*VLOOKUP('DATI INPUT'!$F$27,TARIFFE_UD,2,FALSE),DF409*VLOOKUP(DL409,TARIFFE_UD,2,FALSE)),DF409*VLOOKUP(CB409-100,TARIFFE_UND,2,FALSE)),0)</f>
        <v>49.892875123320493</v>
      </c>
      <c r="DQ409" s="299">
        <f>IFERROR(IF(CA409="D",IF(DL409="A dispo.",DK409*VLOOKUP('DATI INPUT'!$F$27,TARIFFE_UD,3,FALSE),DK409*VLOOKUP(DL409,TARIFFE_UD,3,FALSE)),DK409*VLOOKUP(CB409-100,TARIFFE_UND,3,FALSE)),0)</f>
        <v>15.164853048114928</v>
      </c>
      <c r="DR409" s="299">
        <f t="shared" si="96"/>
        <v>65.057728171435429</v>
      </c>
    </row>
    <row r="410" spans="1:122" x14ac:dyDescent="0.25">
      <c r="A410" t="s">
        <v>4495</v>
      </c>
      <c r="B410" t="s">
        <v>1072</v>
      </c>
      <c r="C410" t="s">
        <v>4496</v>
      </c>
      <c r="D410" t="s">
        <v>4488</v>
      </c>
      <c r="E410" t="s">
        <v>268</v>
      </c>
      <c r="F410" t="s">
        <v>156</v>
      </c>
      <c r="G410" t="s">
        <v>4489</v>
      </c>
      <c r="H410" t="s">
        <v>4490</v>
      </c>
      <c r="I410" t="s">
        <v>4491</v>
      </c>
      <c r="J410" t="s">
        <v>274</v>
      </c>
      <c r="K410" t="s">
        <v>4492</v>
      </c>
      <c r="L410" t="s">
        <v>872</v>
      </c>
      <c r="M410" t="s">
        <v>4493</v>
      </c>
      <c r="N410" t="s">
        <v>984</v>
      </c>
      <c r="O410" t="s">
        <v>873</v>
      </c>
      <c r="P410" t="s">
        <v>1310</v>
      </c>
      <c r="Q410" t="s">
        <v>323</v>
      </c>
      <c r="R410" t="s">
        <v>268</v>
      </c>
      <c r="S410" t="s">
        <v>268</v>
      </c>
      <c r="T410" t="s">
        <v>268</v>
      </c>
      <c r="U410" t="s">
        <v>268</v>
      </c>
      <c r="V410" t="s">
        <v>268</v>
      </c>
      <c r="W410" t="s">
        <v>4493</v>
      </c>
      <c r="X410" t="s">
        <v>1310</v>
      </c>
      <c r="Y410" t="s">
        <v>323</v>
      </c>
      <c r="Z410" t="s">
        <v>268</v>
      </c>
      <c r="AA410" t="s">
        <v>268</v>
      </c>
      <c r="AB410" t="s">
        <v>268</v>
      </c>
      <c r="AC410" t="s">
        <v>268</v>
      </c>
      <c r="AD410" t="s">
        <v>268</v>
      </c>
      <c r="AE410" t="s">
        <v>287</v>
      </c>
      <c r="AF410" t="s">
        <v>1811</v>
      </c>
      <c r="AG410" t="s">
        <v>875</v>
      </c>
      <c r="AH410" t="s">
        <v>1812</v>
      </c>
      <c r="AI410" t="s">
        <v>4494</v>
      </c>
      <c r="AJ410" t="s">
        <v>268</v>
      </c>
      <c r="AK410" t="s">
        <v>413</v>
      </c>
      <c r="AL410" t="s">
        <v>268</v>
      </c>
      <c r="AM410" t="s">
        <v>288</v>
      </c>
      <c r="AN410" t="s">
        <v>268</v>
      </c>
      <c r="AO410" t="s">
        <v>268</v>
      </c>
      <c r="AP410" t="s">
        <v>268</v>
      </c>
      <c r="AQ410" t="s">
        <v>268</v>
      </c>
      <c r="AR410" t="s">
        <v>268</v>
      </c>
      <c r="AS410" t="s">
        <v>268</v>
      </c>
      <c r="AT410" t="s">
        <v>268</v>
      </c>
      <c r="AU410" t="s">
        <v>268</v>
      </c>
      <c r="AV410" t="s">
        <v>268</v>
      </c>
      <c r="AW410" t="s">
        <v>268</v>
      </c>
      <c r="AX410" t="s">
        <v>268</v>
      </c>
      <c r="AY410" t="s">
        <v>268</v>
      </c>
      <c r="AZ410" t="s">
        <v>268</v>
      </c>
      <c r="BA410" t="s">
        <v>268</v>
      </c>
      <c r="BB410" t="s">
        <v>268</v>
      </c>
      <c r="BC410" t="s">
        <v>268</v>
      </c>
      <c r="BD410" t="s">
        <v>268</v>
      </c>
      <c r="BE410" t="s">
        <v>268</v>
      </c>
      <c r="BF410" t="s">
        <v>268</v>
      </c>
      <c r="BG410" t="s">
        <v>268</v>
      </c>
      <c r="BH410" t="s">
        <v>268</v>
      </c>
      <c r="BI410" t="s">
        <v>268</v>
      </c>
      <c r="BJ410" t="s">
        <v>268</v>
      </c>
      <c r="BK410" t="s">
        <v>268</v>
      </c>
      <c r="BL410" t="s">
        <v>268</v>
      </c>
      <c r="BM410" t="s">
        <v>268</v>
      </c>
      <c r="BN410" t="s">
        <v>268</v>
      </c>
      <c r="BO410" t="s">
        <v>268</v>
      </c>
      <c r="BP410" t="s">
        <v>268</v>
      </c>
      <c r="BQ410" t="s">
        <v>268</v>
      </c>
      <c r="BR410" t="s">
        <v>268</v>
      </c>
      <c r="BS410" t="s">
        <v>268</v>
      </c>
      <c r="BT410" t="s">
        <v>268</v>
      </c>
      <c r="BU410" t="s">
        <v>268</v>
      </c>
      <c r="BV410" t="s">
        <v>268</v>
      </c>
      <c r="BW410" t="s">
        <v>268</v>
      </c>
      <c r="BX410" t="s">
        <v>268</v>
      </c>
      <c r="BY410">
        <v>81</v>
      </c>
      <c r="BZ410">
        <v>81</v>
      </c>
      <c r="CA410" t="s">
        <v>142</v>
      </c>
      <c r="CB410" s="356">
        <v>122</v>
      </c>
      <c r="CC410" t="s">
        <v>876</v>
      </c>
      <c r="CD410" t="s">
        <v>268</v>
      </c>
      <c r="CE410" t="s">
        <v>268</v>
      </c>
      <c r="CF410" s="356">
        <v>2</v>
      </c>
      <c r="CG410" t="s">
        <v>268</v>
      </c>
      <c r="CH410" t="s">
        <v>268</v>
      </c>
      <c r="CI410" t="s">
        <v>268</v>
      </c>
      <c r="CJ410" t="s">
        <v>268</v>
      </c>
      <c r="CK410" t="s">
        <v>268</v>
      </c>
      <c r="CL410" t="s">
        <v>268</v>
      </c>
      <c r="CM410" t="s">
        <v>11224</v>
      </c>
      <c r="CN410">
        <v>98.03</v>
      </c>
      <c r="CO410" t="s">
        <v>268</v>
      </c>
      <c r="CP410">
        <v>98.03</v>
      </c>
      <c r="CQ410">
        <v>365</v>
      </c>
      <c r="CR410" t="s">
        <v>878</v>
      </c>
      <c r="CS410" t="s">
        <v>11225</v>
      </c>
      <c r="CT410" t="s">
        <v>11226</v>
      </c>
      <c r="CU410" t="s">
        <v>11227</v>
      </c>
      <c r="CV410" t="s">
        <v>268</v>
      </c>
      <c r="CW410" t="s">
        <v>268</v>
      </c>
      <c r="CX410" t="s">
        <v>268</v>
      </c>
      <c r="CY410" t="s">
        <v>268</v>
      </c>
      <c r="CZ410" t="s">
        <v>268</v>
      </c>
      <c r="DA410" t="s">
        <v>268</v>
      </c>
      <c r="DB410" s="429">
        <f t="shared" si="84"/>
        <v>0</v>
      </c>
      <c r="DC410" s="284">
        <f t="shared" si="85"/>
        <v>0</v>
      </c>
      <c r="DD410" s="284">
        <f t="shared" si="86"/>
        <v>0</v>
      </c>
      <c r="DE410" s="284">
        <f t="shared" si="87"/>
        <v>0</v>
      </c>
      <c r="DF410" s="295">
        <f t="shared" si="88"/>
        <v>81</v>
      </c>
      <c r="DG410" s="284">
        <f t="shared" si="89"/>
        <v>0</v>
      </c>
      <c r="DH410" s="284">
        <f t="shared" si="90"/>
        <v>0</v>
      </c>
      <c r="DI410" s="284">
        <f t="shared" si="91"/>
        <v>0</v>
      </c>
      <c r="DJ410" s="284">
        <f t="shared" si="92"/>
        <v>0</v>
      </c>
      <c r="DK410" s="295">
        <f t="shared" si="93"/>
        <v>1</v>
      </c>
      <c r="DL410" s="297">
        <f t="shared" si="94"/>
        <v>2</v>
      </c>
      <c r="DM410" s="430">
        <f>IFERROR(IF(CA410="D",IF(DL410="A dispo.",DF410*VLOOKUP('DATI INPUT'!$F$27,TARIFFE_UD,4,FALSE),DF410*VLOOKUP(DL410,TARIFFE_UD,4,FALSE)),DF410*VLOOKUP(CB410-100,TARIFFE_UND,4,FALSE)),0)</f>
        <v>46.590527312885428</v>
      </c>
      <c r="DN410" s="430">
        <f>IFERROR(IF(CA410="D",IF(DL410="A dispo.",DK410*VLOOKUP('DATI INPUT'!$F$27,TARIFFE_UD,5,FALSE),DK410*VLOOKUP(DL410,TARIFFE_UD,5,FALSE)),DK410*VLOOKUP(CB410-100,TARIFFE_UND,5,FALSE)),0)</f>
        <v>51.443731886070836</v>
      </c>
      <c r="DO410" s="431">
        <f t="shared" si="95"/>
        <v>4.2591989562623667E-3</v>
      </c>
      <c r="DP410" s="299">
        <f>IFERROR(IF(CA410="D",IF(DL410="A dispo.",DF410*VLOOKUP('DATI INPUT'!$F$27,TARIFFE_UD,2,FALSE),DF410*VLOOKUP(DL410,TARIFFE_UD,2,FALSE)),DF410*VLOOKUP(CB410-100,TARIFFE_UND,2,FALSE)),0)</f>
        <v>58.208354310540578</v>
      </c>
      <c r="DQ410" s="299">
        <f>IFERROR(IF(CA410="D",IF(DL410="A dispo.",DK410*VLOOKUP('DATI INPUT'!$F$27,TARIFFE_UD,3,FALSE),DK410*VLOOKUP(DL410,TARIFFE_UD,3,FALSE)),DK410*VLOOKUP(CB410-100,TARIFFE_UND,3,FALSE)),0)</f>
        <v>46.077822723118445</v>
      </c>
      <c r="DR410" s="299">
        <f t="shared" si="96"/>
        <v>104.28617703365902</v>
      </c>
    </row>
    <row r="411" spans="1:122" x14ac:dyDescent="0.25">
      <c r="A411" t="s">
        <v>4497</v>
      </c>
      <c r="B411" t="s">
        <v>1072</v>
      </c>
      <c r="C411" t="s">
        <v>583</v>
      </c>
      <c r="D411" t="s">
        <v>4488</v>
      </c>
      <c r="E411" t="s">
        <v>268</v>
      </c>
      <c r="F411" t="s">
        <v>156</v>
      </c>
      <c r="G411" t="s">
        <v>4489</v>
      </c>
      <c r="H411" t="s">
        <v>4490</v>
      </c>
      <c r="I411" t="s">
        <v>4491</v>
      </c>
      <c r="J411" t="s">
        <v>274</v>
      </c>
      <c r="K411" t="s">
        <v>4492</v>
      </c>
      <c r="L411" t="s">
        <v>872</v>
      </c>
      <c r="M411" t="s">
        <v>4493</v>
      </c>
      <c r="N411" t="s">
        <v>984</v>
      </c>
      <c r="O411" t="s">
        <v>873</v>
      </c>
      <c r="P411" t="s">
        <v>1310</v>
      </c>
      <c r="Q411" t="s">
        <v>323</v>
      </c>
      <c r="R411" t="s">
        <v>268</v>
      </c>
      <c r="S411" t="s">
        <v>268</v>
      </c>
      <c r="T411" t="s">
        <v>268</v>
      </c>
      <c r="U411" t="s">
        <v>268</v>
      </c>
      <c r="V411" t="s">
        <v>268</v>
      </c>
      <c r="W411" t="s">
        <v>4493</v>
      </c>
      <c r="X411" t="s">
        <v>1310</v>
      </c>
      <c r="Y411" t="s">
        <v>323</v>
      </c>
      <c r="Z411" t="s">
        <v>268</v>
      </c>
      <c r="AA411" t="s">
        <v>268</v>
      </c>
      <c r="AB411" t="s">
        <v>268</v>
      </c>
      <c r="AC411" t="s">
        <v>268</v>
      </c>
      <c r="AD411" t="s">
        <v>268</v>
      </c>
      <c r="AE411" t="s">
        <v>287</v>
      </c>
      <c r="AF411" t="s">
        <v>1811</v>
      </c>
      <c r="AG411" t="s">
        <v>875</v>
      </c>
      <c r="AH411" t="s">
        <v>394</v>
      </c>
      <c r="AI411" t="s">
        <v>552</v>
      </c>
      <c r="AJ411" t="s">
        <v>268</v>
      </c>
      <c r="AK411" t="s">
        <v>377</v>
      </c>
      <c r="AL411" t="s">
        <v>268</v>
      </c>
      <c r="AM411" t="s">
        <v>353</v>
      </c>
      <c r="AN411" t="s">
        <v>268</v>
      </c>
      <c r="AO411" t="s">
        <v>268</v>
      </c>
      <c r="AP411" t="s">
        <v>268</v>
      </c>
      <c r="AQ411" t="s">
        <v>268</v>
      </c>
      <c r="AR411" t="s">
        <v>268</v>
      </c>
      <c r="AS411" t="s">
        <v>268</v>
      </c>
      <c r="AT411" t="s">
        <v>268</v>
      </c>
      <c r="AU411" t="s">
        <v>268</v>
      </c>
      <c r="AV411" t="s">
        <v>268</v>
      </c>
      <c r="AW411" t="s">
        <v>268</v>
      </c>
      <c r="AX411" t="s">
        <v>268</v>
      </c>
      <c r="AY411" t="s">
        <v>268</v>
      </c>
      <c r="AZ411" t="s">
        <v>268</v>
      </c>
      <c r="BA411" t="s">
        <v>268</v>
      </c>
      <c r="BB411" t="s">
        <v>268</v>
      </c>
      <c r="BC411" t="s">
        <v>268</v>
      </c>
      <c r="BD411" t="s">
        <v>268</v>
      </c>
      <c r="BE411" t="s">
        <v>268</v>
      </c>
      <c r="BF411" t="s">
        <v>268</v>
      </c>
      <c r="BG411" t="s">
        <v>268</v>
      </c>
      <c r="BH411" t="s">
        <v>268</v>
      </c>
      <c r="BI411" t="s">
        <v>268</v>
      </c>
      <c r="BJ411" t="s">
        <v>268</v>
      </c>
      <c r="BK411" t="s">
        <v>268</v>
      </c>
      <c r="BL411" t="s">
        <v>268</v>
      </c>
      <c r="BM411" t="s">
        <v>268</v>
      </c>
      <c r="BN411" t="s">
        <v>268</v>
      </c>
      <c r="BO411" t="s">
        <v>268</v>
      </c>
      <c r="BP411" t="s">
        <v>268</v>
      </c>
      <c r="BQ411" t="s">
        <v>268</v>
      </c>
      <c r="BR411" t="s">
        <v>268</v>
      </c>
      <c r="BS411" t="s">
        <v>268</v>
      </c>
      <c r="BT411" t="s">
        <v>268</v>
      </c>
      <c r="BU411" t="s">
        <v>268</v>
      </c>
      <c r="BV411" t="s">
        <v>268</v>
      </c>
      <c r="BW411" t="s">
        <v>268</v>
      </c>
      <c r="BX411" t="s">
        <v>268</v>
      </c>
      <c r="BY411">
        <v>41</v>
      </c>
      <c r="BZ411">
        <v>41</v>
      </c>
      <c r="CA411" t="s">
        <v>142</v>
      </c>
      <c r="CB411" s="356">
        <v>123</v>
      </c>
      <c r="CC411" t="s">
        <v>1817</v>
      </c>
      <c r="CD411" t="s">
        <v>268</v>
      </c>
      <c r="CE411" t="s">
        <v>268</v>
      </c>
      <c r="CF411" s="356">
        <v>2</v>
      </c>
      <c r="CG411" t="s">
        <v>268</v>
      </c>
      <c r="CH411" t="s">
        <v>268</v>
      </c>
      <c r="CI411" t="s">
        <v>268</v>
      </c>
      <c r="CJ411" t="s">
        <v>268</v>
      </c>
      <c r="CK411" t="s">
        <v>268</v>
      </c>
      <c r="CL411" t="s">
        <v>268</v>
      </c>
      <c r="CM411" t="s">
        <v>11224</v>
      </c>
      <c r="CN411">
        <v>23.58</v>
      </c>
      <c r="CO411" t="s">
        <v>268</v>
      </c>
      <c r="CP411">
        <v>23.58</v>
      </c>
      <c r="CQ411">
        <v>365</v>
      </c>
      <c r="CR411" t="s">
        <v>878</v>
      </c>
      <c r="CS411" t="s">
        <v>11225</v>
      </c>
      <c r="CT411" t="s">
        <v>11226</v>
      </c>
      <c r="CU411" t="s">
        <v>11227</v>
      </c>
      <c r="CV411" t="s">
        <v>268</v>
      </c>
      <c r="CW411" t="s">
        <v>268</v>
      </c>
      <c r="CX411" t="s">
        <v>268</v>
      </c>
      <c r="CY411" t="s">
        <v>268</v>
      </c>
      <c r="CZ411" t="s">
        <v>268</v>
      </c>
      <c r="DA411" t="s">
        <v>268</v>
      </c>
      <c r="DB411" s="429">
        <f t="shared" si="84"/>
        <v>0</v>
      </c>
      <c r="DC411" s="284">
        <f t="shared" si="85"/>
        <v>0</v>
      </c>
      <c r="DD411" s="284">
        <f t="shared" si="86"/>
        <v>0</v>
      </c>
      <c r="DE411" s="284">
        <f t="shared" si="87"/>
        <v>0</v>
      </c>
      <c r="DF411" s="295">
        <f t="shared" si="88"/>
        <v>41</v>
      </c>
      <c r="DG411" s="284">
        <f t="shared" si="89"/>
        <v>1</v>
      </c>
      <c r="DH411" s="284">
        <f t="shared" si="90"/>
        <v>0</v>
      </c>
      <c r="DI411" s="284">
        <f t="shared" si="91"/>
        <v>0</v>
      </c>
      <c r="DJ411" s="284">
        <f t="shared" si="92"/>
        <v>0</v>
      </c>
      <c r="DK411" s="295">
        <f t="shared" si="93"/>
        <v>0</v>
      </c>
      <c r="DL411" s="297">
        <f t="shared" si="94"/>
        <v>2</v>
      </c>
      <c r="DM411" s="430">
        <f>IFERROR(IF(CA411="D",IF(DL411="A dispo.",DF411*VLOOKUP('DATI INPUT'!$F$27,TARIFFE_UD,4,FALSE),DF411*VLOOKUP(DL411,TARIFFE_UD,4,FALSE)),DF411*VLOOKUP(CB411-100,TARIFFE_UND,4,FALSE)),0)</f>
        <v>23.582859504053115</v>
      </c>
      <c r="DN411" s="430">
        <f>IFERROR(IF(CA411="D",IF(DL411="A dispo.",DK411*VLOOKUP('DATI INPUT'!$F$27,TARIFFE_UD,5,FALSE),DK411*VLOOKUP(DL411,TARIFFE_UD,5,FALSE)),DK411*VLOOKUP(CB411-100,TARIFFE_UND,5,FALSE)),0)</f>
        <v>0</v>
      </c>
      <c r="DO411" s="431">
        <f t="shared" si="95"/>
        <v>2.8595040531165239E-3</v>
      </c>
      <c r="DP411" s="299">
        <f>IFERROR(IF(CA411="D",IF(DL411="A dispo.",DF411*VLOOKUP('DATI INPUT'!$F$27,TARIFFE_UD,2,FALSE),DF411*VLOOKUP(DL411,TARIFFE_UD,2,FALSE)),DF411*VLOOKUP(CB411-100,TARIFFE_UND,2,FALSE)),0)</f>
        <v>29.463487984347701</v>
      </c>
      <c r="DQ411" s="299">
        <f>IFERROR(IF(CA411="D",IF(DL411="A dispo.",DK411*VLOOKUP('DATI INPUT'!$F$27,TARIFFE_UD,3,FALSE),DK411*VLOOKUP(DL411,TARIFFE_UD,3,FALSE)),DK411*VLOOKUP(CB411-100,TARIFFE_UND,3,FALSE)),0)</f>
        <v>0</v>
      </c>
      <c r="DR411" s="299">
        <f t="shared" si="96"/>
        <v>29.463487984347701</v>
      </c>
    </row>
    <row r="412" spans="1:122" x14ac:dyDescent="0.25">
      <c r="A412" t="s">
        <v>4498</v>
      </c>
      <c r="B412" t="s">
        <v>1072</v>
      </c>
      <c r="C412" t="s">
        <v>4499</v>
      </c>
      <c r="D412" t="s">
        <v>4488</v>
      </c>
      <c r="E412" t="s">
        <v>268</v>
      </c>
      <c r="F412" t="s">
        <v>156</v>
      </c>
      <c r="G412" t="s">
        <v>4489</v>
      </c>
      <c r="H412" t="s">
        <v>4490</v>
      </c>
      <c r="I412" t="s">
        <v>4491</v>
      </c>
      <c r="J412" t="s">
        <v>274</v>
      </c>
      <c r="K412" t="s">
        <v>4492</v>
      </c>
      <c r="L412" t="s">
        <v>872</v>
      </c>
      <c r="M412" t="s">
        <v>4493</v>
      </c>
      <c r="N412" t="s">
        <v>984</v>
      </c>
      <c r="O412" t="s">
        <v>873</v>
      </c>
      <c r="P412" t="s">
        <v>1310</v>
      </c>
      <c r="Q412" t="s">
        <v>323</v>
      </c>
      <c r="R412" t="s">
        <v>268</v>
      </c>
      <c r="S412" t="s">
        <v>268</v>
      </c>
      <c r="T412" t="s">
        <v>268</v>
      </c>
      <c r="U412" t="s">
        <v>268</v>
      </c>
      <c r="V412" t="s">
        <v>268</v>
      </c>
      <c r="W412" t="s">
        <v>4493</v>
      </c>
      <c r="X412" t="s">
        <v>1310</v>
      </c>
      <c r="Y412" t="s">
        <v>323</v>
      </c>
      <c r="Z412" t="s">
        <v>268</v>
      </c>
      <c r="AA412" t="s">
        <v>268</v>
      </c>
      <c r="AB412" t="s">
        <v>268</v>
      </c>
      <c r="AC412" t="s">
        <v>268</v>
      </c>
      <c r="AD412" t="s">
        <v>268</v>
      </c>
      <c r="AE412" t="s">
        <v>287</v>
      </c>
      <c r="AF412" t="s">
        <v>1811</v>
      </c>
      <c r="AG412" t="s">
        <v>875</v>
      </c>
      <c r="AH412" t="s">
        <v>1812</v>
      </c>
      <c r="AI412" t="s">
        <v>4494</v>
      </c>
      <c r="AJ412" t="s">
        <v>268</v>
      </c>
      <c r="AK412" t="s">
        <v>354</v>
      </c>
      <c r="AL412" t="s">
        <v>268</v>
      </c>
      <c r="AM412" t="s">
        <v>353</v>
      </c>
      <c r="AN412" t="s">
        <v>268</v>
      </c>
      <c r="AO412" t="s">
        <v>268</v>
      </c>
      <c r="AP412" t="s">
        <v>268</v>
      </c>
      <c r="AQ412" t="s">
        <v>268</v>
      </c>
      <c r="AR412" t="s">
        <v>268</v>
      </c>
      <c r="AS412" t="s">
        <v>268</v>
      </c>
      <c r="AT412" t="s">
        <v>268</v>
      </c>
      <c r="AU412" t="s">
        <v>268</v>
      </c>
      <c r="AV412" t="s">
        <v>268</v>
      </c>
      <c r="AW412" t="s">
        <v>268</v>
      </c>
      <c r="AX412" t="s">
        <v>268</v>
      </c>
      <c r="AY412" t="s">
        <v>268</v>
      </c>
      <c r="AZ412" t="s">
        <v>268</v>
      </c>
      <c r="BA412" t="s">
        <v>268</v>
      </c>
      <c r="BB412" t="s">
        <v>268</v>
      </c>
      <c r="BC412" t="s">
        <v>268</v>
      </c>
      <c r="BD412" t="s">
        <v>268</v>
      </c>
      <c r="BE412" t="s">
        <v>268</v>
      </c>
      <c r="BF412" t="s">
        <v>268</v>
      </c>
      <c r="BG412" t="s">
        <v>268</v>
      </c>
      <c r="BH412" t="s">
        <v>268</v>
      </c>
      <c r="BI412" t="s">
        <v>268</v>
      </c>
      <c r="BJ412" t="s">
        <v>268</v>
      </c>
      <c r="BK412" t="s">
        <v>268</v>
      </c>
      <c r="BL412" t="s">
        <v>268</v>
      </c>
      <c r="BM412" t="s">
        <v>268</v>
      </c>
      <c r="BN412" t="s">
        <v>268</v>
      </c>
      <c r="BO412" t="s">
        <v>268</v>
      </c>
      <c r="BP412" t="s">
        <v>268</v>
      </c>
      <c r="BQ412" t="s">
        <v>268</v>
      </c>
      <c r="BR412" t="s">
        <v>268</v>
      </c>
      <c r="BS412" t="s">
        <v>268</v>
      </c>
      <c r="BT412" t="s">
        <v>268</v>
      </c>
      <c r="BU412" t="s">
        <v>268</v>
      </c>
      <c r="BV412" t="s">
        <v>268</v>
      </c>
      <c r="BW412" t="s">
        <v>268</v>
      </c>
      <c r="BX412" t="s">
        <v>268</v>
      </c>
      <c r="BY412">
        <v>25</v>
      </c>
      <c r="BZ412">
        <v>25</v>
      </c>
      <c r="CA412" t="s">
        <v>142</v>
      </c>
      <c r="CB412" s="356">
        <v>123</v>
      </c>
      <c r="CC412" t="s">
        <v>1817</v>
      </c>
      <c r="CD412" t="s">
        <v>268</v>
      </c>
      <c r="CE412" t="s">
        <v>268</v>
      </c>
      <c r="CF412" s="356">
        <v>2</v>
      </c>
      <c r="CG412" t="s">
        <v>268</v>
      </c>
      <c r="CH412" t="s">
        <v>268</v>
      </c>
      <c r="CI412" t="s">
        <v>268</v>
      </c>
      <c r="CJ412" t="s">
        <v>268</v>
      </c>
      <c r="CK412" t="s">
        <v>268</v>
      </c>
      <c r="CL412" t="s">
        <v>268</v>
      </c>
      <c r="CM412" t="s">
        <v>11224</v>
      </c>
      <c r="CN412">
        <v>14.38</v>
      </c>
      <c r="CO412" t="s">
        <v>268</v>
      </c>
      <c r="CP412">
        <v>14.38</v>
      </c>
      <c r="CQ412">
        <v>365</v>
      </c>
      <c r="CR412" t="s">
        <v>878</v>
      </c>
      <c r="CS412" t="s">
        <v>11225</v>
      </c>
      <c r="CT412" t="s">
        <v>11226</v>
      </c>
      <c r="CU412" t="s">
        <v>11227</v>
      </c>
      <c r="CV412" t="s">
        <v>268</v>
      </c>
      <c r="CW412" t="s">
        <v>268</v>
      </c>
      <c r="CX412" t="s">
        <v>268</v>
      </c>
      <c r="CY412" t="s">
        <v>268</v>
      </c>
      <c r="CZ412" t="s">
        <v>268</v>
      </c>
      <c r="DA412" t="s">
        <v>268</v>
      </c>
      <c r="DB412" s="429">
        <f t="shared" si="84"/>
        <v>0</v>
      </c>
      <c r="DC412" s="284">
        <f t="shared" si="85"/>
        <v>0</v>
      </c>
      <c r="DD412" s="284">
        <f t="shared" si="86"/>
        <v>0</v>
      </c>
      <c r="DE412" s="284">
        <f t="shared" si="87"/>
        <v>0</v>
      </c>
      <c r="DF412" s="295">
        <f t="shared" si="88"/>
        <v>25</v>
      </c>
      <c r="DG412" s="284">
        <f t="shared" si="89"/>
        <v>1</v>
      </c>
      <c r="DH412" s="284">
        <f t="shared" si="90"/>
        <v>0</v>
      </c>
      <c r="DI412" s="284">
        <f t="shared" si="91"/>
        <v>0</v>
      </c>
      <c r="DJ412" s="284">
        <f t="shared" si="92"/>
        <v>0</v>
      </c>
      <c r="DK412" s="295">
        <f t="shared" si="93"/>
        <v>0</v>
      </c>
      <c r="DL412" s="297">
        <f t="shared" si="94"/>
        <v>2</v>
      </c>
      <c r="DM412" s="430">
        <f>IFERROR(IF(CA412="D",IF(DL412="A dispo.",DF412*VLOOKUP('DATI INPUT'!$F$27,TARIFFE_UD,4,FALSE),DF412*VLOOKUP(DL412,TARIFFE_UD,4,FALSE)),DF412*VLOOKUP(CB412-100,TARIFFE_UND,4,FALSE)),0)</f>
        <v>14.379792380520193</v>
      </c>
      <c r="DN412" s="430">
        <f>IFERROR(IF(CA412="D",IF(DL412="A dispo.",DK412*VLOOKUP('DATI INPUT'!$F$27,TARIFFE_UD,5,FALSE),DK412*VLOOKUP(DL412,TARIFFE_UD,5,FALSE)),DK412*VLOOKUP(CB412-100,TARIFFE_UND,5,FALSE)),0)</f>
        <v>0</v>
      </c>
      <c r="DO412" s="431">
        <f t="shared" si="95"/>
        <v>-2.0761947980751927E-4</v>
      </c>
      <c r="DP412" s="299">
        <f>IFERROR(IF(CA412="D",IF(DL412="A dispo.",DF412*VLOOKUP('DATI INPUT'!$F$27,TARIFFE_UD,2,FALSE),DF412*VLOOKUP(DL412,TARIFFE_UD,2,FALSE)),DF412*VLOOKUP(CB412-100,TARIFFE_UND,2,FALSE)),0)</f>
        <v>17.96554145387055</v>
      </c>
      <c r="DQ412" s="299">
        <f>IFERROR(IF(CA412="D",IF(DL412="A dispo.",DK412*VLOOKUP('DATI INPUT'!$F$27,TARIFFE_UD,3,FALSE),DK412*VLOOKUP(DL412,TARIFFE_UD,3,FALSE)),DK412*VLOOKUP(CB412-100,TARIFFE_UND,3,FALSE)),0)</f>
        <v>0</v>
      </c>
      <c r="DR412" s="299">
        <f t="shared" si="96"/>
        <v>17.96554145387055</v>
      </c>
    </row>
    <row r="413" spans="1:122" x14ac:dyDescent="0.25">
      <c r="A413" t="s">
        <v>4500</v>
      </c>
      <c r="B413" t="s">
        <v>4501</v>
      </c>
      <c r="C413" t="s">
        <v>584</v>
      </c>
      <c r="D413" t="s">
        <v>4502</v>
      </c>
      <c r="E413" t="s">
        <v>268</v>
      </c>
      <c r="F413" t="s">
        <v>156</v>
      </c>
      <c r="G413" t="s">
        <v>4503</v>
      </c>
      <c r="H413" t="s">
        <v>983</v>
      </c>
      <c r="I413" t="s">
        <v>4504</v>
      </c>
      <c r="J413" t="s">
        <v>274</v>
      </c>
      <c r="K413" t="s">
        <v>4505</v>
      </c>
      <c r="L413" t="s">
        <v>984</v>
      </c>
      <c r="M413" t="s">
        <v>4506</v>
      </c>
      <c r="N413" t="s">
        <v>984</v>
      </c>
      <c r="O413" t="s">
        <v>873</v>
      </c>
      <c r="P413" t="s">
        <v>613</v>
      </c>
      <c r="Q413" t="s">
        <v>269</v>
      </c>
      <c r="R413" t="s">
        <v>268</v>
      </c>
      <c r="S413" t="s">
        <v>268</v>
      </c>
      <c r="T413" t="s">
        <v>268</v>
      </c>
      <c r="U413" t="s">
        <v>268</v>
      </c>
      <c r="V413" t="s">
        <v>268</v>
      </c>
      <c r="W413" t="s">
        <v>4506</v>
      </c>
      <c r="X413" t="s">
        <v>613</v>
      </c>
      <c r="Y413" t="s">
        <v>269</v>
      </c>
      <c r="Z413" t="s">
        <v>268</v>
      </c>
      <c r="AA413" t="s">
        <v>268</v>
      </c>
      <c r="AB413" t="s">
        <v>268</v>
      </c>
      <c r="AC413" t="s">
        <v>268</v>
      </c>
      <c r="AD413" t="s">
        <v>268</v>
      </c>
      <c r="AE413" t="s">
        <v>287</v>
      </c>
      <c r="AF413" t="s">
        <v>1811</v>
      </c>
      <c r="AG413" t="s">
        <v>875</v>
      </c>
      <c r="AH413" t="s">
        <v>1812</v>
      </c>
      <c r="AI413" t="s">
        <v>4507</v>
      </c>
      <c r="AJ413" t="s">
        <v>268</v>
      </c>
      <c r="AK413" t="s">
        <v>366</v>
      </c>
      <c r="AL413" t="s">
        <v>268</v>
      </c>
      <c r="AM413" t="s">
        <v>355</v>
      </c>
      <c r="AN413" t="s">
        <v>268</v>
      </c>
      <c r="AO413" t="s">
        <v>268</v>
      </c>
      <c r="AP413" t="s">
        <v>268</v>
      </c>
      <c r="AQ413" t="s">
        <v>268</v>
      </c>
      <c r="AR413" t="s">
        <v>268</v>
      </c>
      <c r="AS413" t="s">
        <v>268</v>
      </c>
      <c r="AT413" t="s">
        <v>268</v>
      </c>
      <c r="AU413" t="s">
        <v>268</v>
      </c>
      <c r="AV413" t="s">
        <v>268</v>
      </c>
      <c r="AW413" t="s">
        <v>268</v>
      </c>
      <c r="AX413" t="s">
        <v>268</v>
      </c>
      <c r="AY413" t="s">
        <v>268</v>
      </c>
      <c r="AZ413" t="s">
        <v>268</v>
      </c>
      <c r="BA413" t="s">
        <v>268</v>
      </c>
      <c r="BB413" t="s">
        <v>268</v>
      </c>
      <c r="BC413" t="s">
        <v>268</v>
      </c>
      <c r="BD413" t="s">
        <v>268</v>
      </c>
      <c r="BE413" t="s">
        <v>268</v>
      </c>
      <c r="BF413" t="s">
        <v>268</v>
      </c>
      <c r="BG413" t="s">
        <v>268</v>
      </c>
      <c r="BH413" t="s">
        <v>268</v>
      </c>
      <c r="BI413" t="s">
        <v>268</v>
      </c>
      <c r="BJ413" t="s">
        <v>268</v>
      </c>
      <c r="BK413" t="s">
        <v>268</v>
      </c>
      <c r="BL413" t="s">
        <v>268</v>
      </c>
      <c r="BM413" t="s">
        <v>268</v>
      </c>
      <c r="BN413" t="s">
        <v>268</v>
      </c>
      <c r="BO413" t="s">
        <v>268</v>
      </c>
      <c r="BP413" t="s">
        <v>268</v>
      </c>
      <c r="BQ413" t="s">
        <v>268</v>
      </c>
      <c r="BR413" t="s">
        <v>268</v>
      </c>
      <c r="BS413" t="s">
        <v>268</v>
      </c>
      <c r="BT413" t="s">
        <v>268</v>
      </c>
      <c r="BU413" t="s">
        <v>268</v>
      </c>
      <c r="BV413" t="s">
        <v>268</v>
      </c>
      <c r="BW413" t="s">
        <v>268</v>
      </c>
      <c r="BX413" t="s">
        <v>268</v>
      </c>
      <c r="BY413">
        <v>90</v>
      </c>
      <c r="BZ413">
        <v>90</v>
      </c>
      <c r="CA413" t="s">
        <v>142</v>
      </c>
      <c r="CB413" s="356">
        <v>122</v>
      </c>
      <c r="CC413" t="s">
        <v>876</v>
      </c>
      <c r="CD413" t="s">
        <v>268</v>
      </c>
      <c r="CE413" t="s">
        <v>268</v>
      </c>
      <c r="CF413" s="356">
        <v>3</v>
      </c>
      <c r="CG413" t="s">
        <v>268</v>
      </c>
      <c r="CH413" t="s">
        <v>268</v>
      </c>
      <c r="CI413" t="s">
        <v>268</v>
      </c>
      <c r="CJ413" t="s">
        <v>268</v>
      </c>
      <c r="CK413" t="s">
        <v>268</v>
      </c>
      <c r="CL413" t="s">
        <v>268</v>
      </c>
      <c r="CM413" t="s">
        <v>11224</v>
      </c>
      <c r="CN413">
        <v>124.45</v>
      </c>
      <c r="CO413" t="s">
        <v>268</v>
      </c>
      <c r="CP413">
        <v>124.45</v>
      </c>
      <c r="CQ413">
        <v>365</v>
      </c>
      <c r="CR413" t="s">
        <v>878</v>
      </c>
      <c r="CS413" t="s">
        <v>11225</v>
      </c>
      <c r="CT413" t="s">
        <v>11226</v>
      </c>
      <c r="CU413" t="s">
        <v>11227</v>
      </c>
      <c r="CV413" t="s">
        <v>268</v>
      </c>
      <c r="CW413" t="s">
        <v>268</v>
      </c>
      <c r="CX413" t="s">
        <v>268</v>
      </c>
      <c r="CY413" t="s">
        <v>268</v>
      </c>
      <c r="CZ413" t="s">
        <v>268</v>
      </c>
      <c r="DA413" t="s">
        <v>268</v>
      </c>
      <c r="DB413" s="429">
        <f t="shared" si="84"/>
        <v>0</v>
      </c>
      <c r="DC413" s="284">
        <f t="shared" si="85"/>
        <v>0</v>
      </c>
      <c r="DD413" s="284">
        <f t="shared" si="86"/>
        <v>0</v>
      </c>
      <c r="DE413" s="284">
        <f t="shared" si="87"/>
        <v>0</v>
      </c>
      <c r="DF413" s="295">
        <f t="shared" si="88"/>
        <v>90</v>
      </c>
      <c r="DG413" s="284">
        <f t="shared" si="89"/>
        <v>0</v>
      </c>
      <c r="DH413" s="284">
        <f t="shared" si="90"/>
        <v>0</v>
      </c>
      <c r="DI413" s="284">
        <f t="shared" si="91"/>
        <v>0</v>
      </c>
      <c r="DJ413" s="284">
        <f t="shared" si="92"/>
        <v>0</v>
      </c>
      <c r="DK413" s="295">
        <f t="shared" si="93"/>
        <v>1</v>
      </c>
      <c r="DL413" s="297">
        <f t="shared" si="94"/>
        <v>3</v>
      </c>
      <c r="DM413" s="430">
        <f>IFERROR(IF(CA413="D",IF(DL413="A dispo.",DF413*VLOOKUP('DATI INPUT'!$F$27,TARIFFE_UD,4,FALSE),DF413*VLOOKUP(DL413,TARIFFE_UD,4,FALSE)),DF413*VLOOKUP(CB413-100,TARIFFE_UND,4,FALSE)),0)</f>
        <v>57.04962528108419</v>
      </c>
      <c r="DN413" s="430">
        <f>IFERROR(IF(CA413="D",IF(DL413="A dispo.",DK413*VLOOKUP('DATI INPUT'!$F$27,TARIFFE_UD,5,FALSE),DK413*VLOOKUP(DL413,TARIFFE_UD,5,FALSE)),DK413*VLOOKUP(CB413-100,TARIFFE_UND,5,FALSE)),0)</f>
        <v>67.397800635548478</v>
      </c>
      <c r="DO413" s="431">
        <f t="shared" si="95"/>
        <v>-2.5740833673353336E-3</v>
      </c>
      <c r="DP413" s="299">
        <f>IFERROR(IF(CA413="D",IF(DL413="A dispo.",DF413*VLOOKUP('DATI INPUT'!$F$27,TARIFFE_UD,2,FALSE),DF413*VLOOKUP(DL413,TARIFFE_UD,2,FALSE)),DF413*VLOOKUP(CB413-100,TARIFFE_UND,2,FALSE)),0)</f>
        <v>71.275535890457846</v>
      </c>
      <c r="DQ413" s="299">
        <f>IFERROR(IF(CA413="D",IF(DL413="A dispo.",DK413*VLOOKUP('DATI INPUT'!$F$27,TARIFFE_UD,3,FALSE),DK413*VLOOKUP(DL413,TARIFFE_UD,3,FALSE)),DK413*VLOOKUP(CB413-100,TARIFFE_UND,3,FALSE)),0)</f>
        <v>60.367780403072892</v>
      </c>
      <c r="DR413" s="299">
        <f t="shared" si="96"/>
        <v>131.64331629353075</v>
      </c>
    </row>
    <row r="414" spans="1:122" x14ac:dyDescent="0.25">
      <c r="A414" t="s">
        <v>4508</v>
      </c>
      <c r="B414" t="s">
        <v>4509</v>
      </c>
      <c r="C414" t="s">
        <v>585</v>
      </c>
      <c r="D414" t="s">
        <v>4510</v>
      </c>
      <c r="E414" t="s">
        <v>268</v>
      </c>
      <c r="F414" t="s">
        <v>156</v>
      </c>
      <c r="G414" t="s">
        <v>4511</v>
      </c>
      <c r="H414" t="s">
        <v>1091</v>
      </c>
      <c r="I414" t="s">
        <v>4512</v>
      </c>
      <c r="J414" t="s">
        <v>156</v>
      </c>
      <c r="K414" t="s">
        <v>4513</v>
      </c>
      <c r="L414" t="s">
        <v>960</v>
      </c>
      <c r="M414" t="s">
        <v>4514</v>
      </c>
      <c r="N414" t="s">
        <v>4090</v>
      </c>
      <c r="O414" t="s">
        <v>4515</v>
      </c>
      <c r="P414" t="s">
        <v>4516</v>
      </c>
      <c r="Q414" t="s">
        <v>368</v>
      </c>
      <c r="R414" t="s">
        <v>268</v>
      </c>
      <c r="S414" t="s">
        <v>268</v>
      </c>
      <c r="T414" t="s">
        <v>268</v>
      </c>
      <c r="U414" t="s">
        <v>268</v>
      </c>
      <c r="V414" t="s">
        <v>268</v>
      </c>
      <c r="W414" t="s">
        <v>10391</v>
      </c>
      <c r="X414" t="s">
        <v>10374</v>
      </c>
      <c r="Y414" t="s">
        <v>272</v>
      </c>
      <c r="Z414" t="s">
        <v>268</v>
      </c>
      <c r="AA414" t="s">
        <v>268</v>
      </c>
      <c r="AB414" t="s">
        <v>268</v>
      </c>
      <c r="AC414" t="s">
        <v>268</v>
      </c>
      <c r="AD414" t="s">
        <v>268</v>
      </c>
      <c r="AE414" t="s">
        <v>287</v>
      </c>
      <c r="AF414" t="s">
        <v>1811</v>
      </c>
      <c r="AG414" t="s">
        <v>875</v>
      </c>
      <c r="AH414" t="s">
        <v>2154</v>
      </c>
      <c r="AI414" t="s">
        <v>388</v>
      </c>
      <c r="AJ414" t="s">
        <v>268</v>
      </c>
      <c r="AK414" t="s">
        <v>395</v>
      </c>
      <c r="AL414" t="s">
        <v>268</v>
      </c>
      <c r="AM414" t="s">
        <v>288</v>
      </c>
      <c r="AN414" t="s">
        <v>268</v>
      </c>
      <c r="AO414" t="s">
        <v>268</v>
      </c>
      <c r="AP414" t="s">
        <v>268</v>
      </c>
      <c r="AQ414" t="s">
        <v>268</v>
      </c>
      <c r="AR414" t="s">
        <v>268</v>
      </c>
      <c r="AS414" t="s">
        <v>268</v>
      </c>
      <c r="AT414" t="s">
        <v>268</v>
      </c>
      <c r="AU414" t="s">
        <v>268</v>
      </c>
      <c r="AV414" t="s">
        <v>268</v>
      </c>
      <c r="AW414" t="s">
        <v>268</v>
      </c>
      <c r="AX414" t="s">
        <v>268</v>
      </c>
      <c r="AY414" t="s">
        <v>268</v>
      </c>
      <c r="AZ414" t="s">
        <v>268</v>
      </c>
      <c r="BA414" t="s">
        <v>268</v>
      </c>
      <c r="BB414" t="s">
        <v>268</v>
      </c>
      <c r="BC414" t="s">
        <v>268</v>
      </c>
      <c r="BD414" t="s">
        <v>268</v>
      </c>
      <c r="BE414" t="s">
        <v>268</v>
      </c>
      <c r="BF414" t="s">
        <v>268</v>
      </c>
      <c r="BG414" t="s">
        <v>268</v>
      </c>
      <c r="BH414" t="s">
        <v>268</v>
      </c>
      <c r="BI414" t="s">
        <v>268</v>
      </c>
      <c r="BJ414" t="s">
        <v>268</v>
      </c>
      <c r="BK414" t="s">
        <v>268</v>
      </c>
      <c r="BL414" t="s">
        <v>268</v>
      </c>
      <c r="BM414" t="s">
        <v>268</v>
      </c>
      <c r="BN414" t="s">
        <v>268</v>
      </c>
      <c r="BO414" t="s">
        <v>268</v>
      </c>
      <c r="BP414" t="s">
        <v>268</v>
      </c>
      <c r="BQ414" t="s">
        <v>268</v>
      </c>
      <c r="BR414" t="s">
        <v>268</v>
      </c>
      <c r="BS414" t="s">
        <v>268</v>
      </c>
      <c r="BT414" t="s">
        <v>268</v>
      </c>
      <c r="BU414" t="s">
        <v>268</v>
      </c>
      <c r="BV414" t="s">
        <v>268</v>
      </c>
      <c r="BW414" t="s">
        <v>268</v>
      </c>
      <c r="BX414" t="s">
        <v>268</v>
      </c>
      <c r="BY414">
        <v>112.05</v>
      </c>
      <c r="BZ414">
        <v>112.05</v>
      </c>
      <c r="CA414" t="s">
        <v>142</v>
      </c>
      <c r="CB414" s="356">
        <v>122</v>
      </c>
      <c r="CC414" t="s">
        <v>876</v>
      </c>
      <c r="CD414" t="s">
        <v>268</v>
      </c>
      <c r="CE414" t="s">
        <v>268</v>
      </c>
      <c r="CF414" t="s">
        <v>268</v>
      </c>
      <c r="CG414" t="s">
        <v>268</v>
      </c>
      <c r="CH414" t="s">
        <v>268</v>
      </c>
      <c r="CI414" t="s">
        <v>268</v>
      </c>
      <c r="CJ414" t="s">
        <v>268</v>
      </c>
      <c r="CK414" t="s">
        <v>268</v>
      </c>
      <c r="CL414" t="s">
        <v>268</v>
      </c>
      <c r="CM414" t="s">
        <v>11224</v>
      </c>
      <c r="CN414">
        <v>138.43</v>
      </c>
      <c r="CO414" t="s">
        <v>268</v>
      </c>
      <c r="CP414">
        <v>138.43</v>
      </c>
      <c r="CQ414">
        <v>365</v>
      </c>
      <c r="CR414" t="s">
        <v>878</v>
      </c>
      <c r="CS414" t="s">
        <v>11225</v>
      </c>
      <c r="CT414" t="s">
        <v>11226</v>
      </c>
      <c r="CU414" t="s">
        <v>11227</v>
      </c>
      <c r="CV414" t="s">
        <v>268</v>
      </c>
      <c r="CW414" t="s">
        <v>268</v>
      </c>
      <c r="CX414" t="s">
        <v>268</v>
      </c>
      <c r="CY414" t="s">
        <v>268</v>
      </c>
      <c r="CZ414" t="s">
        <v>268</v>
      </c>
      <c r="DA414" t="s">
        <v>268</v>
      </c>
      <c r="DB414" s="429">
        <f t="shared" si="84"/>
        <v>0</v>
      </c>
      <c r="DC414" s="284">
        <f t="shared" si="85"/>
        <v>0</v>
      </c>
      <c r="DD414" s="284">
        <f t="shared" si="86"/>
        <v>0</v>
      </c>
      <c r="DE414" s="284">
        <f t="shared" si="87"/>
        <v>0</v>
      </c>
      <c r="DF414" s="295">
        <f t="shared" si="88"/>
        <v>112.05</v>
      </c>
      <c r="DG414" s="284">
        <f t="shared" si="89"/>
        <v>0</v>
      </c>
      <c r="DH414" s="284">
        <f t="shared" si="90"/>
        <v>0</v>
      </c>
      <c r="DI414" s="284">
        <f t="shared" si="91"/>
        <v>0</v>
      </c>
      <c r="DJ414" s="284">
        <f t="shared" si="92"/>
        <v>0</v>
      </c>
      <c r="DK414" s="295">
        <f t="shared" si="93"/>
        <v>1</v>
      </c>
      <c r="DL414" s="297" t="str">
        <f t="shared" si="94"/>
        <v>A dispo.</v>
      </c>
      <c r="DM414" s="430">
        <f>IFERROR(IF(CA414="D",IF(DL414="A dispo.",DF414*VLOOKUP('DATI INPUT'!$F$27,TARIFFE_UD,4,FALSE),DF414*VLOOKUP(DL414,TARIFFE_UD,4,FALSE)),DF414*VLOOKUP(CB414-100,TARIFFE_UND,4,FALSE)),0)</f>
        <v>71.026783474949809</v>
      </c>
      <c r="DN414" s="430">
        <f>IFERROR(IF(CA414="D",IF(DL414="A dispo.",DK414*VLOOKUP('DATI INPUT'!$F$27,TARIFFE_UD,5,FALSE),DK414*VLOOKUP(DL414,TARIFFE_UD,5,FALSE)),DK414*VLOOKUP(CB414-100,TARIFFE_UND,5,FALSE)),0)</f>
        <v>67.397800635548478</v>
      </c>
      <c r="DO414" s="431">
        <f t="shared" si="95"/>
        <v>-5.415889501705351E-3</v>
      </c>
      <c r="DP414" s="299">
        <f>IFERROR(IF(CA414="D",IF(DL414="A dispo.",DF414*VLOOKUP('DATI INPUT'!$F$27,TARIFFE_UD,2,FALSE),DF414*VLOOKUP(DL414,TARIFFE_UD,2,FALSE)),DF414*VLOOKUP(CB414-100,TARIFFE_UND,2,FALSE)),0)</f>
        <v>88.73804218362001</v>
      </c>
      <c r="DQ414" s="299">
        <f>IFERROR(IF(CA414="D",IF(DL414="A dispo.",DK414*VLOOKUP('DATI INPUT'!$F$27,TARIFFE_UD,3,FALSE),DK414*VLOOKUP(DL414,TARIFFE_UD,3,FALSE)),DK414*VLOOKUP(CB414-100,TARIFFE_UND,3,FALSE)),0)</f>
        <v>60.367780403072892</v>
      </c>
      <c r="DR414" s="299">
        <f t="shared" si="96"/>
        <v>149.10582258669291</v>
      </c>
    </row>
    <row r="415" spans="1:122" x14ac:dyDescent="0.25">
      <c r="A415" t="s">
        <v>4518</v>
      </c>
      <c r="B415" t="s">
        <v>4509</v>
      </c>
      <c r="C415" t="s">
        <v>4519</v>
      </c>
      <c r="D415" t="s">
        <v>4510</v>
      </c>
      <c r="E415" t="s">
        <v>268</v>
      </c>
      <c r="F415" t="s">
        <v>156</v>
      </c>
      <c r="G415" t="s">
        <v>4511</v>
      </c>
      <c r="H415" t="s">
        <v>1091</v>
      </c>
      <c r="I415" t="s">
        <v>4512</v>
      </c>
      <c r="J415" t="s">
        <v>156</v>
      </c>
      <c r="K415" t="s">
        <v>4513</v>
      </c>
      <c r="L415" t="s">
        <v>960</v>
      </c>
      <c r="M415" t="s">
        <v>4514</v>
      </c>
      <c r="N415" t="s">
        <v>4090</v>
      </c>
      <c r="O415" t="s">
        <v>4515</v>
      </c>
      <c r="P415" t="s">
        <v>4516</v>
      </c>
      <c r="Q415" t="s">
        <v>368</v>
      </c>
      <c r="R415" t="s">
        <v>268</v>
      </c>
      <c r="S415" t="s">
        <v>268</v>
      </c>
      <c r="T415" t="s">
        <v>268</v>
      </c>
      <c r="U415" t="s">
        <v>268</v>
      </c>
      <c r="V415" t="s">
        <v>268</v>
      </c>
      <c r="W415" t="s">
        <v>10391</v>
      </c>
      <c r="X415" t="s">
        <v>10374</v>
      </c>
      <c r="Y415" t="s">
        <v>272</v>
      </c>
      <c r="Z415" t="s">
        <v>268</v>
      </c>
      <c r="AA415" t="s">
        <v>268</v>
      </c>
      <c r="AB415" t="s">
        <v>268</v>
      </c>
      <c r="AC415" t="s">
        <v>268</v>
      </c>
      <c r="AD415" t="s">
        <v>268</v>
      </c>
      <c r="AE415" t="s">
        <v>287</v>
      </c>
      <c r="AF415" t="s">
        <v>1811</v>
      </c>
      <c r="AG415" t="s">
        <v>875</v>
      </c>
      <c r="AH415" t="s">
        <v>2154</v>
      </c>
      <c r="AI415" t="s">
        <v>965</v>
      </c>
      <c r="AJ415" t="s">
        <v>268</v>
      </c>
      <c r="AK415" t="s">
        <v>366</v>
      </c>
      <c r="AL415" t="s">
        <v>268</v>
      </c>
      <c r="AM415" t="s">
        <v>353</v>
      </c>
      <c r="AN415" t="s">
        <v>268</v>
      </c>
      <c r="AO415" t="s">
        <v>268</v>
      </c>
      <c r="AP415" t="s">
        <v>268</v>
      </c>
      <c r="AQ415" t="s">
        <v>268</v>
      </c>
      <c r="AR415" t="s">
        <v>268</v>
      </c>
      <c r="AS415" t="s">
        <v>268</v>
      </c>
      <c r="AT415" t="s">
        <v>268</v>
      </c>
      <c r="AU415" t="s">
        <v>268</v>
      </c>
      <c r="AV415" t="s">
        <v>268</v>
      </c>
      <c r="AW415" t="s">
        <v>268</v>
      </c>
      <c r="AX415" t="s">
        <v>268</v>
      </c>
      <c r="AY415" t="s">
        <v>268</v>
      </c>
      <c r="AZ415" t="s">
        <v>268</v>
      </c>
      <c r="BA415" t="s">
        <v>268</v>
      </c>
      <c r="BB415" t="s">
        <v>268</v>
      </c>
      <c r="BC415" t="s">
        <v>268</v>
      </c>
      <c r="BD415" t="s">
        <v>268</v>
      </c>
      <c r="BE415" t="s">
        <v>268</v>
      </c>
      <c r="BF415" t="s">
        <v>268</v>
      </c>
      <c r="BG415" t="s">
        <v>268</v>
      </c>
      <c r="BH415" t="s">
        <v>268</v>
      </c>
      <c r="BI415" t="s">
        <v>268</v>
      </c>
      <c r="BJ415" t="s">
        <v>268</v>
      </c>
      <c r="BK415" t="s">
        <v>268</v>
      </c>
      <c r="BL415" t="s">
        <v>268</v>
      </c>
      <c r="BM415" t="s">
        <v>268</v>
      </c>
      <c r="BN415" t="s">
        <v>268</v>
      </c>
      <c r="BO415" t="s">
        <v>268</v>
      </c>
      <c r="BP415" t="s">
        <v>268</v>
      </c>
      <c r="BQ415" t="s">
        <v>268</v>
      </c>
      <c r="BR415" t="s">
        <v>268</v>
      </c>
      <c r="BS415" t="s">
        <v>268</v>
      </c>
      <c r="BT415" t="s">
        <v>268</v>
      </c>
      <c r="BU415" t="s">
        <v>268</v>
      </c>
      <c r="BV415" t="s">
        <v>268</v>
      </c>
      <c r="BW415" t="s">
        <v>268</v>
      </c>
      <c r="BX415" t="s">
        <v>268</v>
      </c>
      <c r="BY415">
        <v>33.92</v>
      </c>
      <c r="BZ415">
        <v>33.92</v>
      </c>
      <c r="CA415" t="s">
        <v>142</v>
      </c>
      <c r="CB415" s="356">
        <v>123</v>
      </c>
      <c r="CC415" t="s">
        <v>1817</v>
      </c>
      <c r="CD415" t="s">
        <v>268</v>
      </c>
      <c r="CE415" t="s">
        <v>268</v>
      </c>
      <c r="CF415" t="s">
        <v>268</v>
      </c>
      <c r="CG415" t="s">
        <v>268</v>
      </c>
      <c r="CH415" t="s">
        <v>268</v>
      </c>
      <c r="CI415" t="s">
        <v>268</v>
      </c>
      <c r="CJ415" t="s">
        <v>268</v>
      </c>
      <c r="CK415" t="s">
        <v>268</v>
      </c>
      <c r="CL415" t="s">
        <v>268</v>
      </c>
      <c r="CM415" t="s">
        <v>11224</v>
      </c>
      <c r="CN415">
        <v>21.5</v>
      </c>
      <c r="CO415" t="s">
        <v>268</v>
      </c>
      <c r="CP415">
        <v>21.5</v>
      </c>
      <c r="CQ415">
        <v>365</v>
      </c>
      <c r="CR415" t="s">
        <v>878</v>
      </c>
      <c r="CS415" t="s">
        <v>11225</v>
      </c>
      <c r="CT415" t="s">
        <v>11226</v>
      </c>
      <c r="CU415" t="s">
        <v>11227</v>
      </c>
      <c r="CV415" t="s">
        <v>268</v>
      </c>
      <c r="CW415" t="s">
        <v>268</v>
      </c>
      <c r="CX415" t="s">
        <v>268</v>
      </c>
      <c r="CY415" t="s">
        <v>268</v>
      </c>
      <c r="CZ415" t="s">
        <v>268</v>
      </c>
      <c r="DA415" t="s">
        <v>268</v>
      </c>
      <c r="DB415" s="429">
        <f t="shared" si="84"/>
        <v>0</v>
      </c>
      <c r="DC415" s="284">
        <f t="shared" si="85"/>
        <v>0</v>
      </c>
      <c r="DD415" s="284">
        <f t="shared" si="86"/>
        <v>0</v>
      </c>
      <c r="DE415" s="284">
        <f t="shared" si="87"/>
        <v>0</v>
      </c>
      <c r="DF415" s="295">
        <f t="shared" si="88"/>
        <v>33.92</v>
      </c>
      <c r="DG415" s="284">
        <f t="shared" si="89"/>
        <v>1</v>
      </c>
      <c r="DH415" s="284">
        <f t="shared" si="90"/>
        <v>0</v>
      </c>
      <c r="DI415" s="284">
        <f t="shared" si="91"/>
        <v>0</v>
      </c>
      <c r="DJ415" s="284">
        <f t="shared" si="92"/>
        <v>0</v>
      </c>
      <c r="DK415" s="295">
        <f t="shared" si="93"/>
        <v>0</v>
      </c>
      <c r="DL415" s="297" t="str">
        <f t="shared" si="94"/>
        <v>A dispo.</v>
      </c>
      <c r="DM415" s="430">
        <f>IFERROR(IF(CA415="D",IF(DL415="A dispo.",DF415*VLOOKUP('DATI INPUT'!$F$27,TARIFFE_UD,4,FALSE),DF415*VLOOKUP(DL415,TARIFFE_UD,4,FALSE)),DF415*VLOOKUP(CB415-100,TARIFFE_UND,4,FALSE)),0)</f>
        <v>21.501369883715288</v>
      </c>
      <c r="DN415" s="430">
        <f>IFERROR(IF(CA415="D",IF(DL415="A dispo.",DK415*VLOOKUP('DATI INPUT'!$F$27,TARIFFE_UD,5,FALSE),DK415*VLOOKUP(DL415,TARIFFE_UD,5,FALSE)),DK415*VLOOKUP(CB415-100,TARIFFE_UND,5,FALSE)),0)</f>
        <v>0</v>
      </c>
      <c r="DO415" s="431">
        <f t="shared" si="95"/>
        <v>1.3698837152880117E-3</v>
      </c>
      <c r="DP415" s="299">
        <f>IFERROR(IF(CA415="D",IF(DL415="A dispo.",DF415*VLOOKUP('DATI INPUT'!$F$27,TARIFFE_UD,2,FALSE),DF415*VLOOKUP(DL415,TARIFFE_UD,2,FALSE)),DF415*VLOOKUP(CB415-100,TARIFFE_UND,2,FALSE)),0)</f>
        <v>26.86295752671478</v>
      </c>
      <c r="DQ415" s="299">
        <f>IFERROR(IF(CA415="D",IF(DL415="A dispo.",DK415*VLOOKUP('DATI INPUT'!$F$27,TARIFFE_UD,3,FALSE),DK415*VLOOKUP(DL415,TARIFFE_UD,3,FALSE)),DK415*VLOOKUP(CB415-100,TARIFFE_UND,3,FALSE)),0)</f>
        <v>0</v>
      </c>
      <c r="DR415" s="299">
        <f t="shared" si="96"/>
        <v>26.86295752671478</v>
      </c>
    </row>
    <row r="416" spans="1:122" x14ac:dyDescent="0.25">
      <c r="A416" t="s">
        <v>4520</v>
      </c>
      <c r="B416" t="s">
        <v>4509</v>
      </c>
      <c r="C416" t="s">
        <v>4521</v>
      </c>
      <c r="D416" t="s">
        <v>4510</v>
      </c>
      <c r="E416" t="s">
        <v>268</v>
      </c>
      <c r="F416" t="s">
        <v>156</v>
      </c>
      <c r="G416" t="s">
        <v>4511</v>
      </c>
      <c r="H416" t="s">
        <v>1091</v>
      </c>
      <c r="I416" t="s">
        <v>4512</v>
      </c>
      <c r="J416" t="s">
        <v>156</v>
      </c>
      <c r="K416" t="s">
        <v>4513</v>
      </c>
      <c r="L416" t="s">
        <v>960</v>
      </c>
      <c r="M416" t="s">
        <v>4514</v>
      </c>
      <c r="N416" t="s">
        <v>4090</v>
      </c>
      <c r="O416" t="s">
        <v>4515</v>
      </c>
      <c r="P416" t="s">
        <v>4516</v>
      </c>
      <c r="Q416" t="s">
        <v>368</v>
      </c>
      <c r="R416" t="s">
        <v>268</v>
      </c>
      <c r="S416" t="s">
        <v>268</v>
      </c>
      <c r="T416" t="s">
        <v>268</v>
      </c>
      <c r="U416" t="s">
        <v>268</v>
      </c>
      <c r="V416" t="s">
        <v>268</v>
      </c>
      <c r="W416" t="s">
        <v>10391</v>
      </c>
      <c r="X416" t="s">
        <v>10374</v>
      </c>
      <c r="Y416" t="s">
        <v>272</v>
      </c>
      <c r="Z416" t="s">
        <v>268</v>
      </c>
      <c r="AA416" t="s">
        <v>268</v>
      </c>
      <c r="AB416" t="s">
        <v>268</v>
      </c>
      <c r="AC416" t="s">
        <v>268</v>
      </c>
      <c r="AD416" t="s">
        <v>268</v>
      </c>
      <c r="AE416" t="s">
        <v>287</v>
      </c>
      <c r="AF416" t="s">
        <v>1811</v>
      </c>
      <c r="AG416" t="s">
        <v>875</v>
      </c>
      <c r="AH416" t="s">
        <v>2154</v>
      </c>
      <c r="AI416" t="s">
        <v>965</v>
      </c>
      <c r="AJ416" t="s">
        <v>268</v>
      </c>
      <c r="AK416" t="s">
        <v>377</v>
      </c>
      <c r="AL416" t="s">
        <v>268</v>
      </c>
      <c r="AM416" t="s">
        <v>353</v>
      </c>
      <c r="AN416" t="s">
        <v>268</v>
      </c>
      <c r="AO416" t="s">
        <v>268</v>
      </c>
      <c r="AP416" t="s">
        <v>268</v>
      </c>
      <c r="AQ416" t="s">
        <v>268</v>
      </c>
      <c r="AR416" t="s">
        <v>268</v>
      </c>
      <c r="AS416" t="s">
        <v>268</v>
      </c>
      <c r="AT416" t="s">
        <v>268</v>
      </c>
      <c r="AU416" t="s">
        <v>268</v>
      </c>
      <c r="AV416" t="s">
        <v>268</v>
      </c>
      <c r="AW416" t="s">
        <v>268</v>
      </c>
      <c r="AX416" t="s">
        <v>268</v>
      </c>
      <c r="AY416" t="s">
        <v>268</v>
      </c>
      <c r="AZ416" t="s">
        <v>268</v>
      </c>
      <c r="BA416" t="s">
        <v>268</v>
      </c>
      <c r="BB416" t="s">
        <v>268</v>
      </c>
      <c r="BC416" t="s">
        <v>268</v>
      </c>
      <c r="BD416" t="s">
        <v>268</v>
      </c>
      <c r="BE416" t="s">
        <v>268</v>
      </c>
      <c r="BF416" t="s">
        <v>268</v>
      </c>
      <c r="BG416" t="s">
        <v>268</v>
      </c>
      <c r="BH416" t="s">
        <v>268</v>
      </c>
      <c r="BI416" t="s">
        <v>268</v>
      </c>
      <c r="BJ416" t="s">
        <v>268</v>
      </c>
      <c r="BK416" t="s">
        <v>268</v>
      </c>
      <c r="BL416" t="s">
        <v>268</v>
      </c>
      <c r="BM416" t="s">
        <v>268</v>
      </c>
      <c r="BN416" t="s">
        <v>268</v>
      </c>
      <c r="BO416" t="s">
        <v>268</v>
      </c>
      <c r="BP416" t="s">
        <v>268</v>
      </c>
      <c r="BQ416" t="s">
        <v>268</v>
      </c>
      <c r="BR416" t="s">
        <v>268</v>
      </c>
      <c r="BS416" t="s">
        <v>268</v>
      </c>
      <c r="BT416" t="s">
        <v>268</v>
      </c>
      <c r="BU416" t="s">
        <v>268</v>
      </c>
      <c r="BV416" t="s">
        <v>268</v>
      </c>
      <c r="BW416" t="s">
        <v>268</v>
      </c>
      <c r="BX416" t="s">
        <v>268</v>
      </c>
      <c r="BY416">
        <v>12.95</v>
      </c>
      <c r="BZ416">
        <v>12.95</v>
      </c>
      <c r="CA416" t="s">
        <v>142</v>
      </c>
      <c r="CB416" s="356">
        <v>123</v>
      </c>
      <c r="CC416" t="s">
        <v>1817</v>
      </c>
      <c r="CD416" t="s">
        <v>268</v>
      </c>
      <c r="CE416" t="s">
        <v>268</v>
      </c>
      <c r="CF416" t="s">
        <v>268</v>
      </c>
      <c r="CG416" t="s">
        <v>268</v>
      </c>
      <c r="CH416" t="s">
        <v>268</v>
      </c>
      <c r="CI416" t="s">
        <v>268</v>
      </c>
      <c r="CJ416" t="s">
        <v>268</v>
      </c>
      <c r="CK416" t="s">
        <v>268</v>
      </c>
      <c r="CL416" t="s">
        <v>268</v>
      </c>
      <c r="CM416" t="s">
        <v>11224</v>
      </c>
      <c r="CN416">
        <v>8.2100000000000009</v>
      </c>
      <c r="CO416" t="s">
        <v>268</v>
      </c>
      <c r="CP416">
        <v>8.2100000000000009</v>
      </c>
      <c r="CQ416">
        <v>365</v>
      </c>
      <c r="CR416" t="s">
        <v>878</v>
      </c>
      <c r="CS416" t="s">
        <v>11225</v>
      </c>
      <c r="CT416" t="s">
        <v>11226</v>
      </c>
      <c r="CU416" t="s">
        <v>11227</v>
      </c>
      <c r="CV416" t="s">
        <v>268</v>
      </c>
      <c r="CW416" t="s">
        <v>268</v>
      </c>
      <c r="CX416" t="s">
        <v>268</v>
      </c>
      <c r="CY416" t="s">
        <v>268</v>
      </c>
      <c r="CZ416" t="s">
        <v>268</v>
      </c>
      <c r="DA416" t="s">
        <v>268</v>
      </c>
      <c r="DB416" s="429">
        <f t="shared" si="84"/>
        <v>0</v>
      </c>
      <c r="DC416" s="284">
        <f t="shared" si="85"/>
        <v>0</v>
      </c>
      <c r="DD416" s="284">
        <f t="shared" si="86"/>
        <v>0</v>
      </c>
      <c r="DE416" s="284">
        <f t="shared" si="87"/>
        <v>0</v>
      </c>
      <c r="DF416" s="295">
        <f t="shared" si="88"/>
        <v>12.95</v>
      </c>
      <c r="DG416" s="284">
        <f t="shared" si="89"/>
        <v>1</v>
      </c>
      <c r="DH416" s="284">
        <f t="shared" si="90"/>
        <v>0</v>
      </c>
      <c r="DI416" s="284">
        <f t="shared" si="91"/>
        <v>0</v>
      </c>
      <c r="DJ416" s="284">
        <f t="shared" si="92"/>
        <v>0</v>
      </c>
      <c r="DK416" s="295">
        <f t="shared" si="93"/>
        <v>0</v>
      </c>
      <c r="DL416" s="297" t="str">
        <f t="shared" si="94"/>
        <v>A dispo.</v>
      </c>
      <c r="DM416" s="430">
        <f>IFERROR(IF(CA416="D",IF(DL416="A dispo.",DF416*VLOOKUP('DATI INPUT'!$F$27,TARIFFE_UD,4,FALSE),DF416*VLOOKUP(DL416,TARIFFE_UD,4,FALSE)),DF416*VLOOKUP(CB416-100,TARIFFE_UND,4,FALSE)),0)</f>
        <v>8.2088071932226683</v>
      </c>
      <c r="DN416" s="430">
        <f>IFERROR(IF(CA416="D",IF(DL416="A dispo.",DK416*VLOOKUP('DATI INPUT'!$F$27,TARIFFE_UD,5,FALSE),DK416*VLOOKUP(DL416,TARIFFE_UD,5,FALSE)),DK416*VLOOKUP(CB416-100,TARIFFE_UND,5,FALSE)),0)</f>
        <v>0</v>
      </c>
      <c r="DO416" s="431">
        <f t="shared" si="95"/>
        <v>-1.1928067773325779E-3</v>
      </c>
      <c r="DP416" s="299">
        <f>IFERROR(IF(CA416="D",IF(DL416="A dispo.",DF416*VLOOKUP('DATI INPUT'!$F$27,TARIFFE_UD,2,FALSE),DF416*VLOOKUP(DL416,TARIFFE_UD,2,FALSE)),DF416*VLOOKUP(CB416-100,TARIFFE_UND,2,FALSE)),0)</f>
        <v>10.2557576642381</v>
      </c>
      <c r="DQ416" s="299">
        <f>IFERROR(IF(CA416="D",IF(DL416="A dispo.",DK416*VLOOKUP('DATI INPUT'!$F$27,TARIFFE_UD,3,FALSE),DK416*VLOOKUP(DL416,TARIFFE_UD,3,FALSE)),DK416*VLOOKUP(CB416-100,TARIFFE_UND,3,FALSE)),0)</f>
        <v>0</v>
      </c>
      <c r="DR416" s="299">
        <f t="shared" si="96"/>
        <v>10.2557576642381</v>
      </c>
    </row>
    <row r="417" spans="1:122" x14ac:dyDescent="0.25">
      <c r="A417" t="s">
        <v>4522</v>
      </c>
      <c r="B417" t="s">
        <v>1078</v>
      </c>
      <c r="C417" t="s">
        <v>586</v>
      </c>
      <c r="D417" t="s">
        <v>4523</v>
      </c>
      <c r="E417" t="s">
        <v>268</v>
      </c>
      <c r="F417" t="s">
        <v>156</v>
      </c>
      <c r="G417" t="s">
        <v>4524</v>
      </c>
      <c r="H417" t="s">
        <v>983</v>
      </c>
      <c r="I417" t="s">
        <v>4525</v>
      </c>
      <c r="J417" t="s">
        <v>156</v>
      </c>
      <c r="K417" t="s">
        <v>4526</v>
      </c>
      <c r="L417" t="s">
        <v>960</v>
      </c>
      <c r="M417" t="s">
        <v>4527</v>
      </c>
      <c r="N417" t="s">
        <v>984</v>
      </c>
      <c r="O417" t="s">
        <v>873</v>
      </c>
      <c r="P417" t="s">
        <v>2506</v>
      </c>
      <c r="Q417" t="s">
        <v>280</v>
      </c>
      <c r="R417" t="s">
        <v>268</v>
      </c>
      <c r="S417" t="s">
        <v>268</v>
      </c>
      <c r="T417" t="s">
        <v>268</v>
      </c>
      <c r="U417" t="s">
        <v>268</v>
      </c>
      <c r="V417" t="s">
        <v>268</v>
      </c>
      <c r="W417" t="s">
        <v>4527</v>
      </c>
      <c r="X417" t="s">
        <v>2506</v>
      </c>
      <c r="Y417" t="s">
        <v>280</v>
      </c>
      <c r="Z417" t="s">
        <v>268</v>
      </c>
      <c r="AA417" t="s">
        <v>268</v>
      </c>
      <c r="AB417" t="s">
        <v>268</v>
      </c>
      <c r="AC417" t="s">
        <v>268</v>
      </c>
      <c r="AD417" t="s">
        <v>268</v>
      </c>
      <c r="AE417" t="s">
        <v>287</v>
      </c>
      <c r="AF417" t="s">
        <v>1811</v>
      </c>
      <c r="AG417" t="s">
        <v>875</v>
      </c>
      <c r="AH417" t="s">
        <v>1848</v>
      </c>
      <c r="AI417" t="s">
        <v>1264</v>
      </c>
      <c r="AJ417" t="s">
        <v>268</v>
      </c>
      <c r="AK417" t="s">
        <v>381</v>
      </c>
      <c r="AL417" t="s">
        <v>268</v>
      </c>
      <c r="AM417" t="s">
        <v>405</v>
      </c>
      <c r="AN417" t="s">
        <v>287</v>
      </c>
      <c r="AO417" t="s">
        <v>1811</v>
      </c>
      <c r="AP417" t="s">
        <v>875</v>
      </c>
      <c r="AQ417" t="s">
        <v>1848</v>
      </c>
      <c r="AR417" t="s">
        <v>1264</v>
      </c>
      <c r="AS417" t="s">
        <v>268</v>
      </c>
      <c r="AT417" t="s">
        <v>377</v>
      </c>
      <c r="AU417" t="s">
        <v>268</v>
      </c>
      <c r="AV417" t="s">
        <v>405</v>
      </c>
      <c r="AW417" t="s">
        <v>268</v>
      </c>
      <c r="AX417" t="s">
        <v>268</v>
      </c>
      <c r="AY417" t="s">
        <v>268</v>
      </c>
      <c r="AZ417" t="s">
        <v>268</v>
      </c>
      <c r="BA417" t="s">
        <v>268</v>
      </c>
      <c r="BB417" t="s">
        <v>268</v>
      </c>
      <c r="BC417" t="s">
        <v>268</v>
      </c>
      <c r="BD417" t="s">
        <v>268</v>
      </c>
      <c r="BE417" t="s">
        <v>268</v>
      </c>
      <c r="BF417" t="s">
        <v>268</v>
      </c>
      <c r="BG417" t="s">
        <v>268</v>
      </c>
      <c r="BH417" t="s">
        <v>268</v>
      </c>
      <c r="BI417" t="s">
        <v>268</v>
      </c>
      <c r="BJ417" t="s">
        <v>268</v>
      </c>
      <c r="BK417" t="s">
        <v>268</v>
      </c>
      <c r="BL417" t="s">
        <v>268</v>
      </c>
      <c r="BM417" t="s">
        <v>268</v>
      </c>
      <c r="BN417" t="s">
        <v>268</v>
      </c>
      <c r="BO417" t="s">
        <v>268</v>
      </c>
      <c r="BP417" t="s">
        <v>268</v>
      </c>
      <c r="BQ417" t="s">
        <v>268</v>
      </c>
      <c r="BR417" t="s">
        <v>268</v>
      </c>
      <c r="BS417" t="s">
        <v>268</v>
      </c>
      <c r="BT417" t="s">
        <v>268</v>
      </c>
      <c r="BU417" t="s">
        <v>268</v>
      </c>
      <c r="BV417" t="s">
        <v>268</v>
      </c>
      <c r="BW417" t="s">
        <v>268</v>
      </c>
      <c r="BX417" t="s">
        <v>268</v>
      </c>
      <c r="BY417">
        <v>155</v>
      </c>
      <c r="BZ417">
        <v>155</v>
      </c>
      <c r="CA417" t="s">
        <v>142</v>
      </c>
      <c r="CB417" s="356">
        <v>122</v>
      </c>
      <c r="CC417" t="s">
        <v>876</v>
      </c>
      <c r="CD417" t="s">
        <v>268</v>
      </c>
      <c r="CE417" t="s">
        <v>268</v>
      </c>
      <c r="CF417" s="356">
        <v>2</v>
      </c>
      <c r="CG417" t="s">
        <v>268</v>
      </c>
      <c r="CH417" t="s">
        <v>268</v>
      </c>
      <c r="CI417" t="s">
        <v>268</v>
      </c>
      <c r="CJ417" t="s">
        <v>268</v>
      </c>
      <c r="CK417" t="s">
        <v>268</v>
      </c>
      <c r="CL417" t="s">
        <v>268</v>
      </c>
      <c r="CM417" t="s">
        <v>11224</v>
      </c>
      <c r="CN417">
        <v>140.59</v>
      </c>
      <c r="CO417" t="s">
        <v>268</v>
      </c>
      <c r="CP417">
        <v>140.59</v>
      </c>
      <c r="CQ417">
        <v>365</v>
      </c>
      <c r="CR417" t="s">
        <v>878</v>
      </c>
      <c r="CS417" t="s">
        <v>11225</v>
      </c>
      <c r="CT417" t="s">
        <v>11226</v>
      </c>
      <c r="CU417" t="s">
        <v>11227</v>
      </c>
      <c r="CV417" t="s">
        <v>268</v>
      </c>
      <c r="CW417" t="s">
        <v>268</v>
      </c>
      <c r="CX417" t="s">
        <v>268</v>
      </c>
      <c r="CY417" t="s">
        <v>268</v>
      </c>
      <c r="CZ417" t="s">
        <v>268</v>
      </c>
      <c r="DA417" t="s">
        <v>268</v>
      </c>
      <c r="DB417" s="429">
        <f t="shared" si="84"/>
        <v>0</v>
      </c>
      <c r="DC417" s="284">
        <f t="shared" si="85"/>
        <v>0</v>
      </c>
      <c r="DD417" s="284">
        <f t="shared" si="86"/>
        <v>0</v>
      </c>
      <c r="DE417" s="284">
        <f t="shared" si="87"/>
        <v>0</v>
      </c>
      <c r="DF417" s="295">
        <f t="shared" si="88"/>
        <v>155</v>
      </c>
      <c r="DG417" s="284">
        <f t="shared" si="89"/>
        <v>0</v>
      </c>
      <c r="DH417" s="284">
        <f t="shared" si="90"/>
        <v>0</v>
      </c>
      <c r="DI417" s="284">
        <f t="shared" si="91"/>
        <v>0</v>
      </c>
      <c r="DJ417" s="284">
        <f t="shared" si="92"/>
        <v>0</v>
      </c>
      <c r="DK417" s="295">
        <f t="shared" si="93"/>
        <v>1</v>
      </c>
      <c r="DL417" s="297">
        <f t="shared" si="94"/>
        <v>2</v>
      </c>
      <c r="DM417" s="430">
        <f>IFERROR(IF(CA417="D",IF(DL417="A dispo.",DF417*VLOOKUP('DATI INPUT'!$F$27,TARIFFE_UD,4,FALSE),DF417*VLOOKUP(DL417,TARIFFE_UD,4,FALSE)),DF417*VLOOKUP(CB417-100,TARIFFE_UND,4,FALSE)),0)</f>
        <v>89.154712759225191</v>
      </c>
      <c r="DN417" s="430">
        <f>IFERROR(IF(CA417="D",IF(DL417="A dispo.",DK417*VLOOKUP('DATI INPUT'!$F$27,TARIFFE_UD,5,FALSE),DK417*VLOOKUP(DL417,TARIFFE_UD,5,FALSE)),DK417*VLOOKUP(CB417-100,TARIFFE_UND,5,FALSE)),0)</f>
        <v>51.443731886070836</v>
      </c>
      <c r="DO417" s="431">
        <f t="shared" si="95"/>
        <v>8.444645296009412E-3</v>
      </c>
      <c r="DP417" s="299">
        <f>IFERROR(IF(CA417="D",IF(DL417="A dispo.",DF417*VLOOKUP('DATI INPUT'!$F$27,TARIFFE_UD,2,FALSE),DF417*VLOOKUP(DL417,TARIFFE_UD,2,FALSE)),DF417*VLOOKUP(CB417-100,TARIFFE_UND,2,FALSE)),0)</f>
        <v>111.3863570139974</v>
      </c>
      <c r="DQ417" s="299">
        <f>IFERROR(IF(CA417="D",IF(DL417="A dispo.",DK417*VLOOKUP('DATI INPUT'!$F$27,TARIFFE_UD,3,FALSE),DK417*VLOOKUP(DL417,TARIFFE_UD,3,FALSE)),DK417*VLOOKUP(CB417-100,TARIFFE_UND,3,FALSE)),0)</f>
        <v>46.077822723118445</v>
      </c>
      <c r="DR417" s="299">
        <f t="shared" si="96"/>
        <v>157.46417973711584</v>
      </c>
    </row>
    <row r="418" spans="1:122" x14ac:dyDescent="0.25">
      <c r="A418" t="s">
        <v>4535</v>
      </c>
      <c r="B418" t="s">
        <v>1502</v>
      </c>
      <c r="C418" t="s">
        <v>4536</v>
      </c>
      <c r="D418" t="s">
        <v>4537</v>
      </c>
      <c r="E418" t="s">
        <v>268</v>
      </c>
      <c r="F418" t="s">
        <v>156</v>
      </c>
      <c r="G418" t="s">
        <v>4538</v>
      </c>
      <c r="H418" t="s">
        <v>1091</v>
      </c>
      <c r="I418" t="s">
        <v>4539</v>
      </c>
      <c r="J418" t="s">
        <v>274</v>
      </c>
      <c r="K418" t="s">
        <v>4540</v>
      </c>
      <c r="L418" t="s">
        <v>960</v>
      </c>
      <c r="M418" t="s">
        <v>4541</v>
      </c>
      <c r="N418" t="s">
        <v>4542</v>
      </c>
      <c r="O418" t="s">
        <v>4543</v>
      </c>
      <c r="P418" t="s">
        <v>4544</v>
      </c>
      <c r="Q418" t="s">
        <v>282</v>
      </c>
      <c r="R418" t="s">
        <v>268</v>
      </c>
      <c r="S418" t="s">
        <v>268</v>
      </c>
      <c r="T418" t="s">
        <v>268</v>
      </c>
      <c r="U418" t="s">
        <v>268</v>
      </c>
      <c r="V418" t="s">
        <v>268</v>
      </c>
      <c r="W418" t="s">
        <v>10375</v>
      </c>
      <c r="X418" t="s">
        <v>10367</v>
      </c>
      <c r="Y418" t="s">
        <v>343</v>
      </c>
      <c r="Z418" t="s">
        <v>268</v>
      </c>
      <c r="AA418" t="s">
        <v>268</v>
      </c>
      <c r="AB418" t="s">
        <v>268</v>
      </c>
      <c r="AC418" t="s">
        <v>268</v>
      </c>
      <c r="AD418" t="s">
        <v>268</v>
      </c>
      <c r="AE418" t="s">
        <v>287</v>
      </c>
      <c r="AF418" t="s">
        <v>1811</v>
      </c>
      <c r="AG418" t="s">
        <v>875</v>
      </c>
      <c r="AH418" t="s">
        <v>1981</v>
      </c>
      <c r="AI418" t="s">
        <v>3688</v>
      </c>
      <c r="AJ418" t="s">
        <v>268</v>
      </c>
      <c r="AK418" t="s">
        <v>268</v>
      </c>
      <c r="AL418" t="s">
        <v>268</v>
      </c>
      <c r="AM418" t="s">
        <v>411</v>
      </c>
      <c r="AN418" t="s">
        <v>287</v>
      </c>
      <c r="AO418" t="s">
        <v>1811</v>
      </c>
      <c r="AP418" t="s">
        <v>875</v>
      </c>
      <c r="AQ418" t="s">
        <v>2154</v>
      </c>
      <c r="AR418" t="s">
        <v>752</v>
      </c>
      <c r="AS418" t="s">
        <v>268</v>
      </c>
      <c r="AT418" t="s">
        <v>395</v>
      </c>
      <c r="AU418" t="s">
        <v>268</v>
      </c>
      <c r="AV418" t="s">
        <v>405</v>
      </c>
      <c r="AW418" t="s">
        <v>268</v>
      </c>
      <c r="AX418" t="s">
        <v>268</v>
      </c>
      <c r="AY418" t="s">
        <v>268</v>
      </c>
      <c r="AZ418" t="s">
        <v>268</v>
      </c>
      <c r="BA418" t="s">
        <v>268</v>
      </c>
      <c r="BB418" t="s">
        <v>268</v>
      </c>
      <c r="BC418" t="s">
        <v>268</v>
      </c>
      <c r="BD418" t="s">
        <v>268</v>
      </c>
      <c r="BE418" t="s">
        <v>268</v>
      </c>
      <c r="BF418" t="s">
        <v>268</v>
      </c>
      <c r="BG418" t="s">
        <v>268</v>
      </c>
      <c r="BH418" t="s">
        <v>268</v>
      </c>
      <c r="BI418" t="s">
        <v>268</v>
      </c>
      <c r="BJ418" t="s">
        <v>268</v>
      </c>
      <c r="BK418" t="s">
        <v>268</v>
      </c>
      <c r="BL418" t="s">
        <v>268</v>
      </c>
      <c r="BM418" t="s">
        <v>268</v>
      </c>
      <c r="BN418" t="s">
        <v>268</v>
      </c>
      <c r="BO418" t="s">
        <v>268</v>
      </c>
      <c r="BP418" t="s">
        <v>268</v>
      </c>
      <c r="BQ418" t="s">
        <v>268</v>
      </c>
      <c r="BR418" t="s">
        <v>268</v>
      </c>
      <c r="BS418" t="s">
        <v>268</v>
      </c>
      <c r="BT418" t="s">
        <v>268</v>
      </c>
      <c r="BU418" t="s">
        <v>268</v>
      </c>
      <c r="BV418" t="s">
        <v>268</v>
      </c>
      <c r="BW418" t="s">
        <v>268</v>
      </c>
      <c r="BX418" t="s">
        <v>268</v>
      </c>
      <c r="BY418">
        <v>77.5</v>
      </c>
      <c r="BZ418">
        <v>77.5</v>
      </c>
      <c r="CA418" t="s">
        <v>142</v>
      </c>
      <c r="CB418" s="356">
        <v>122</v>
      </c>
      <c r="CC418" t="s">
        <v>876</v>
      </c>
      <c r="CD418" t="s">
        <v>268</v>
      </c>
      <c r="CE418" t="s">
        <v>268</v>
      </c>
      <c r="CF418" t="s">
        <v>268</v>
      </c>
      <c r="CG418" t="s">
        <v>268</v>
      </c>
      <c r="CH418" t="s">
        <v>268</v>
      </c>
      <c r="CI418" t="s">
        <v>268</v>
      </c>
      <c r="CJ418" t="s">
        <v>268</v>
      </c>
      <c r="CK418" t="s">
        <v>268</v>
      </c>
      <c r="CL418" t="s">
        <v>268</v>
      </c>
      <c r="CM418" t="s">
        <v>11224</v>
      </c>
      <c r="CN418">
        <v>116.53</v>
      </c>
      <c r="CO418" t="s">
        <v>268</v>
      </c>
      <c r="CP418">
        <v>116.53</v>
      </c>
      <c r="CQ418">
        <v>365</v>
      </c>
      <c r="CR418" t="s">
        <v>878</v>
      </c>
      <c r="CS418" t="s">
        <v>11225</v>
      </c>
      <c r="CT418" t="s">
        <v>11226</v>
      </c>
      <c r="CU418" t="s">
        <v>11227</v>
      </c>
      <c r="CV418" t="s">
        <v>268</v>
      </c>
      <c r="CW418" t="s">
        <v>268</v>
      </c>
      <c r="CX418" t="s">
        <v>268</v>
      </c>
      <c r="CY418" t="s">
        <v>268</v>
      </c>
      <c r="CZ418" t="s">
        <v>268</v>
      </c>
      <c r="DA418" t="s">
        <v>268</v>
      </c>
      <c r="DB418" s="429">
        <f t="shared" si="84"/>
        <v>0</v>
      </c>
      <c r="DC418" s="284">
        <f t="shared" si="85"/>
        <v>0</v>
      </c>
      <c r="DD418" s="284">
        <f t="shared" si="86"/>
        <v>0</v>
      </c>
      <c r="DE418" s="284">
        <f t="shared" si="87"/>
        <v>0</v>
      </c>
      <c r="DF418" s="295">
        <f t="shared" si="88"/>
        <v>77.5</v>
      </c>
      <c r="DG418" s="284">
        <f t="shared" si="89"/>
        <v>0</v>
      </c>
      <c r="DH418" s="284">
        <f t="shared" si="90"/>
        <v>0</v>
      </c>
      <c r="DI418" s="284">
        <f t="shared" si="91"/>
        <v>0</v>
      </c>
      <c r="DJ418" s="284">
        <f t="shared" si="92"/>
        <v>0</v>
      </c>
      <c r="DK418" s="295">
        <f t="shared" si="93"/>
        <v>1</v>
      </c>
      <c r="DL418" s="297" t="str">
        <f t="shared" si="94"/>
        <v>A dispo.</v>
      </c>
      <c r="DM418" s="430">
        <f>IFERROR(IF(CA418="D",IF(DL418="A dispo.",DF418*VLOOKUP('DATI INPUT'!$F$27,TARIFFE_UD,4,FALSE),DF418*VLOOKUP(DL418,TARIFFE_UD,4,FALSE)),DF418*VLOOKUP(CB418-100,TARIFFE_UND,4,FALSE)),0)</f>
        <v>49.126066214266942</v>
      </c>
      <c r="DN418" s="430">
        <f>IFERROR(IF(CA418="D",IF(DL418="A dispo.",DK418*VLOOKUP('DATI INPUT'!$F$27,TARIFFE_UD,5,FALSE),DK418*VLOOKUP(DL418,TARIFFE_UD,5,FALSE)),DK418*VLOOKUP(CB418-100,TARIFFE_UND,5,FALSE)),0)</f>
        <v>67.397800635548478</v>
      </c>
      <c r="DO418" s="431">
        <f t="shared" si="95"/>
        <v>-6.1331501845813818E-3</v>
      </c>
      <c r="DP418" s="299">
        <f>IFERROR(IF(CA418="D",IF(DL418="A dispo.",DF418*VLOOKUP('DATI INPUT'!$F$27,TARIFFE_UD,2,FALSE),DF418*VLOOKUP(DL418,TARIFFE_UD,2,FALSE)),DF418*VLOOKUP(CB418-100,TARIFFE_UND,2,FALSE)),0)</f>
        <v>61.376155905672029</v>
      </c>
      <c r="DQ418" s="299">
        <f>IFERROR(IF(CA418="D",IF(DL418="A dispo.",DK418*VLOOKUP('DATI INPUT'!$F$27,TARIFFE_UD,3,FALSE),DK418*VLOOKUP(DL418,TARIFFE_UD,3,FALSE)),DK418*VLOOKUP(CB418-100,TARIFFE_UND,3,FALSE)),0)</f>
        <v>60.367780403072892</v>
      </c>
      <c r="DR418" s="299">
        <f t="shared" si="96"/>
        <v>121.74393630874492</v>
      </c>
    </row>
    <row r="419" spans="1:122" x14ac:dyDescent="0.25">
      <c r="A419" t="s">
        <v>4545</v>
      </c>
      <c r="B419" t="s">
        <v>4546</v>
      </c>
      <c r="C419" t="s">
        <v>4547</v>
      </c>
      <c r="D419" t="s">
        <v>4548</v>
      </c>
      <c r="E419" t="s">
        <v>268</v>
      </c>
      <c r="F419" t="s">
        <v>156</v>
      </c>
      <c r="G419" t="s">
        <v>4549</v>
      </c>
      <c r="H419" t="s">
        <v>1091</v>
      </c>
      <c r="I419" t="s">
        <v>4550</v>
      </c>
      <c r="J419" t="s">
        <v>274</v>
      </c>
      <c r="K419" t="s">
        <v>4551</v>
      </c>
      <c r="L419" t="s">
        <v>960</v>
      </c>
      <c r="M419" t="s">
        <v>4552</v>
      </c>
      <c r="N419" t="s">
        <v>152</v>
      </c>
      <c r="O419" t="s">
        <v>4553</v>
      </c>
      <c r="P419" t="s">
        <v>4554</v>
      </c>
      <c r="Q419" t="s">
        <v>313</v>
      </c>
      <c r="R419" t="s">
        <v>268</v>
      </c>
      <c r="S419" t="s">
        <v>268</v>
      </c>
      <c r="T419" t="s">
        <v>268</v>
      </c>
      <c r="U419" t="s">
        <v>268</v>
      </c>
      <c r="V419" t="s">
        <v>268</v>
      </c>
      <c r="W419" t="s">
        <v>10392</v>
      </c>
      <c r="X419" t="s">
        <v>10367</v>
      </c>
      <c r="Y419" t="s">
        <v>293</v>
      </c>
      <c r="Z419" t="s">
        <v>268</v>
      </c>
      <c r="AA419" t="s">
        <v>268</v>
      </c>
      <c r="AB419" t="s">
        <v>268</v>
      </c>
      <c r="AC419" t="s">
        <v>268</v>
      </c>
      <c r="AD419" t="s">
        <v>268</v>
      </c>
      <c r="AE419" t="s">
        <v>287</v>
      </c>
      <c r="AF419" t="s">
        <v>1811</v>
      </c>
      <c r="AG419" t="s">
        <v>875</v>
      </c>
      <c r="AH419" t="s">
        <v>2154</v>
      </c>
      <c r="AI419" t="s">
        <v>752</v>
      </c>
      <c r="AJ419" t="s">
        <v>268</v>
      </c>
      <c r="AK419" t="s">
        <v>395</v>
      </c>
      <c r="AL419" t="s">
        <v>268</v>
      </c>
      <c r="AM419" t="s">
        <v>405</v>
      </c>
      <c r="AN419" t="s">
        <v>268</v>
      </c>
      <c r="AO419" t="s">
        <v>268</v>
      </c>
      <c r="AP419" t="s">
        <v>268</v>
      </c>
      <c r="AQ419" t="s">
        <v>268</v>
      </c>
      <c r="AR419" t="s">
        <v>268</v>
      </c>
      <c r="AS419" t="s">
        <v>268</v>
      </c>
      <c r="AT419" t="s">
        <v>268</v>
      </c>
      <c r="AU419" t="s">
        <v>268</v>
      </c>
      <c r="AV419" t="s">
        <v>268</v>
      </c>
      <c r="AW419" t="s">
        <v>268</v>
      </c>
      <c r="AX419" t="s">
        <v>268</v>
      </c>
      <c r="AY419" t="s">
        <v>268</v>
      </c>
      <c r="AZ419" t="s">
        <v>268</v>
      </c>
      <c r="BA419" t="s">
        <v>268</v>
      </c>
      <c r="BB419" t="s">
        <v>268</v>
      </c>
      <c r="BC419" t="s">
        <v>268</v>
      </c>
      <c r="BD419" t="s">
        <v>268</v>
      </c>
      <c r="BE419" t="s">
        <v>268</v>
      </c>
      <c r="BF419" t="s">
        <v>268</v>
      </c>
      <c r="BG419" t="s">
        <v>268</v>
      </c>
      <c r="BH419" t="s">
        <v>268</v>
      </c>
      <c r="BI419" t="s">
        <v>268</v>
      </c>
      <c r="BJ419" t="s">
        <v>268</v>
      </c>
      <c r="BK419" t="s">
        <v>268</v>
      </c>
      <c r="BL419" t="s">
        <v>268</v>
      </c>
      <c r="BM419" t="s">
        <v>268</v>
      </c>
      <c r="BN419" t="s">
        <v>268</v>
      </c>
      <c r="BO419" t="s">
        <v>268</v>
      </c>
      <c r="BP419" t="s">
        <v>268</v>
      </c>
      <c r="BQ419" t="s">
        <v>268</v>
      </c>
      <c r="BR419" t="s">
        <v>268</v>
      </c>
      <c r="BS419" t="s">
        <v>268</v>
      </c>
      <c r="BT419" t="s">
        <v>268</v>
      </c>
      <c r="BU419" t="s">
        <v>268</v>
      </c>
      <c r="BV419" t="s">
        <v>268</v>
      </c>
      <c r="BW419" t="s">
        <v>268</v>
      </c>
      <c r="BX419" t="s">
        <v>268</v>
      </c>
      <c r="BY419">
        <v>100</v>
      </c>
      <c r="BZ419">
        <v>100</v>
      </c>
      <c r="CA419" t="s">
        <v>142</v>
      </c>
      <c r="CB419" s="356">
        <v>122</v>
      </c>
      <c r="CC419" t="s">
        <v>876</v>
      </c>
      <c r="CD419" t="s">
        <v>268</v>
      </c>
      <c r="CE419" t="s">
        <v>268</v>
      </c>
      <c r="CF419" t="s">
        <v>268</v>
      </c>
      <c r="CG419" t="s">
        <v>268</v>
      </c>
      <c r="CH419" t="s">
        <v>268</v>
      </c>
      <c r="CI419" t="s">
        <v>268</v>
      </c>
      <c r="CJ419" t="s">
        <v>268</v>
      </c>
      <c r="CK419" t="s">
        <v>268</v>
      </c>
      <c r="CL419" t="s">
        <v>268</v>
      </c>
      <c r="CM419" t="s">
        <v>11224</v>
      </c>
      <c r="CN419">
        <v>130.79</v>
      </c>
      <c r="CO419" t="s">
        <v>268</v>
      </c>
      <c r="CP419">
        <v>130.79</v>
      </c>
      <c r="CQ419">
        <v>365</v>
      </c>
      <c r="CR419" t="s">
        <v>878</v>
      </c>
      <c r="CS419" t="s">
        <v>11225</v>
      </c>
      <c r="CT419" t="s">
        <v>11226</v>
      </c>
      <c r="CU419" t="s">
        <v>11227</v>
      </c>
      <c r="CV419" t="s">
        <v>268</v>
      </c>
      <c r="CW419" t="s">
        <v>268</v>
      </c>
      <c r="CX419" t="s">
        <v>268</v>
      </c>
      <c r="CY419" t="s">
        <v>268</v>
      </c>
      <c r="CZ419" t="s">
        <v>268</v>
      </c>
      <c r="DA419" t="s">
        <v>268</v>
      </c>
      <c r="DB419" s="429">
        <f t="shared" si="84"/>
        <v>0</v>
      </c>
      <c r="DC419" s="284">
        <f t="shared" si="85"/>
        <v>0</v>
      </c>
      <c r="DD419" s="284">
        <f t="shared" si="86"/>
        <v>0</v>
      </c>
      <c r="DE419" s="284">
        <f t="shared" si="87"/>
        <v>0</v>
      </c>
      <c r="DF419" s="295">
        <f t="shared" si="88"/>
        <v>100</v>
      </c>
      <c r="DG419" s="284">
        <f t="shared" si="89"/>
        <v>0</v>
      </c>
      <c r="DH419" s="284">
        <f t="shared" si="90"/>
        <v>0</v>
      </c>
      <c r="DI419" s="284">
        <f t="shared" si="91"/>
        <v>0</v>
      </c>
      <c r="DJ419" s="284">
        <f t="shared" si="92"/>
        <v>0</v>
      </c>
      <c r="DK419" s="295">
        <f t="shared" si="93"/>
        <v>1</v>
      </c>
      <c r="DL419" s="297" t="str">
        <f t="shared" si="94"/>
        <v>A dispo.</v>
      </c>
      <c r="DM419" s="430">
        <f>IFERROR(IF(CA419="D",IF(DL419="A dispo.",DF419*VLOOKUP('DATI INPUT'!$F$27,TARIFFE_UD,4,FALSE),DF419*VLOOKUP(DL419,TARIFFE_UD,4,FALSE)),DF419*VLOOKUP(CB419-100,TARIFFE_UND,4,FALSE)),0)</f>
        <v>63.388472534537989</v>
      </c>
      <c r="DN419" s="430">
        <f>IFERROR(IF(CA419="D",IF(DL419="A dispo.",DK419*VLOOKUP('DATI INPUT'!$F$27,TARIFFE_UD,5,FALSE),DK419*VLOOKUP(DL419,TARIFFE_UD,5,FALSE)),DK419*VLOOKUP(CB419-100,TARIFFE_UND,5,FALSE)),0)</f>
        <v>67.397800635548478</v>
      </c>
      <c r="DO419" s="431">
        <f t="shared" si="95"/>
        <v>-3.726829913517804E-3</v>
      </c>
      <c r="DP419" s="299">
        <f>IFERROR(IF(CA419="D",IF(DL419="A dispo.",DF419*VLOOKUP('DATI INPUT'!$F$27,TARIFFE_UD,2,FALSE),DF419*VLOOKUP(DL419,TARIFFE_UD,2,FALSE)),DF419*VLOOKUP(CB419-100,TARIFFE_UND,2,FALSE)),0)</f>
        <v>79.195039878286494</v>
      </c>
      <c r="DQ419" s="299">
        <f>IFERROR(IF(CA419="D",IF(DL419="A dispo.",DK419*VLOOKUP('DATI INPUT'!$F$27,TARIFFE_UD,3,FALSE),DK419*VLOOKUP(DL419,TARIFFE_UD,3,FALSE)),DK419*VLOOKUP(CB419-100,TARIFFE_UND,3,FALSE)),0)</f>
        <v>60.367780403072892</v>
      </c>
      <c r="DR419" s="299">
        <f t="shared" si="96"/>
        <v>139.56282028135939</v>
      </c>
    </row>
    <row r="420" spans="1:122" x14ac:dyDescent="0.25">
      <c r="A420" t="s">
        <v>4556</v>
      </c>
      <c r="B420" t="s">
        <v>4557</v>
      </c>
      <c r="C420" t="s">
        <v>4558</v>
      </c>
      <c r="D420" t="s">
        <v>4559</v>
      </c>
      <c r="E420" t="s">
        <v>268</v>
      </c>
      <c r="F420" t="s">
        <v>156</v>
      </c>
      <c r="G420" t="s">
        <v>4560</v>
      </c>
      <c r="H420" t="s">
        <v>1091</v>
      </c>
      <c r="I420" t="s">
        <v>2101</v>
      </c>
      <c r="J420" t="s">
        <v>274</v>
      </c>
      <c r="K420" t="s">
        <v>4561</v>
      </c>
      <c r="L420" t="s">
        <v>960</v>
      </c>
      <c r="M420" t="s">
        <v>4562</v>
      </c>
      <c r="N420" t="s">
        <v>984</v>
      </c>
      <c r="O420" t="s">
        <v>873</v>
      </c>
      <c r="P420" t="s">
        <v>1962</v>
      </c>
      <c r="Q420" t="s">
        <v>343</v>
      </c>
      <c r="R420" t="s">
        <v>268</v>
      </c>
      <c r="S420" t="s">
        <v>268</v>
      </c>
      <c r="T420" t="s">
        <v>268</v>
      </c>
      <c r="U420" t="s">
        <v>268</v>
      </c>
      <c r="V420" t="s">
        <v>268</v>
      </c>
      <c r="W420" t="s">
        <v>4562</v>
      </c>
      <c r="X420" t="s">
        <v>1962</v>
      </c>
      <c r="Y420" t="s">
        <v>343</v>
      </c>
      <c r="Z420" t="s">
        <v>268</v>
      </c>
      <c r="AA420" t="s">
        <v>268</v>
      </c>
      <c r="AB420" t="s">
        <v>268</v>
      </c>
      <c r="AC420" t="s">
        <v>268</v>
      </c>
      <c r="AD420" t="s">
        <v>268</v>
      </c>
      <c r="AE420" t="s">
        <v>287</v>
      </c>
      <c r="AF420" t="s">
        <v>1811</v>
      </c>
      <c r="AG420" t="s">
        <v>875</v>
      </c>
      <c r="AH420" t="s">
        <v>1963</v>
      </c>
      <c r="AI420" t="s">
        <v>1066</v>
      </c>
      <c r="AJ420" t="s">
        <v>268</v>
      </c>
      <c r="AK420" t="s">
        <v>382</v>
      </c>
      <c r="AL420" t="s">
        <v>268</v>
      </c>
      <c r="AM420" t="s">
        <v>355</v>
      </c>
      <c r="AN420" t="s">
        <v>268</v>
      </c>
      <c r="AO420" t="s">
        <v>268</v>
      </c>
      <c r="AP420" t="s">
        <v>268</v>
      </c>
      <c r="AQ420" t="s">
        <v>268</v>
      </c>
      <c r="AR420" t="s">
        <v>268</v>
      </c>
      <c r="AS420" t="s">
        <v>268</v>
      </c>
      <c r="AT420" t="s">
        <v>268</v>
      </c>
      <c r="AU420" t="s">
        <v>268</v>
      </c>
      <c r="AV420" t="s">
        <v>268</v>
      </c>
      <c r="AW420" t="s">
        <v>268</v>
      </c>
      <c r="AX420" t="s">
        <v>268</v>
      </c>
      <c r="AY420" t="s">
        <v>268</v>
      </c>
      <c r="AZ420" t="s">
        <v>268</v>
      </c>
      <c r="BA420" t="s">
        <v>268</v>
      </c>
      <c r="BB420" t="s">
        <v>268</v>
      </c>
      <c r="BC420" t="s">
        <v>268</v>
      </c>
      <c r="BD420" t="s">
        <v>268</v>
      </c>
      <c r="BE420" t="s">
        <v>268</v>
      </c>
      <c r="BF420" t="s">
        <v>268</v>
      </c>
      <c r="BG420" t="s">
        <v>268</v>
      </c>
      <c r="BH420" t="s">
        <v>268</v>
      </c>
      <c r="BI420" t="s">
        <v>268</v>
      </c>
      <c r="BJ420" t="s">
        <v>268</v>
      </c>
      <c r="BK420" t="s">
        <v>268</v>
      </c>
      <c r="BL420" t="s">
        <v>268</v>
      </c>
      <c r="BM420" t="s">
        <v>268</v>
      </c>
      <c r="BN420" t="s">
        <v>268</v>
      </c>
      <c r="BO420" t="s">
        <v>268</v>
      </c>
      <c r="BP420" t="s">
        <v>268</v>
      </c>
      <c r="BQ420" t="s">
        <v>268</v>
      </c>
      <c r="BR420" t="s">
        <v>268</v>
      </c>
      <c r="BS420" t="s">
        <v>268</v>
      </c>
      <c r="BT420" t="s">
        <v>268</v>
      </c>
      <c r="BU420" t="s">
        <v>268</v>
      </c>
      <c r="BV420" t="s">
        <v>268</v>
      </c>
      <c r="BW420" t="s">
        <v>268</v>
      </c>
      <c r="BX420" t="s">
        <v>268</v>
      </c>
      <c r="BY420">
        <v>65</v>
      </c>
      <c r="BZ420">
        <v>65</v>
      </c>
      <c r="CA420" t="s">
        <v>142</v>
      </c>
      <c r="CB420" s="356">
        <v>122</v>
      </c>
      <c r="CC420" t="s">
        <v>876</v>
      </c>
      <c r="CD420" t="s">
        <v>268</v>
      </c>
      <c r="CE420" t="s">
        <v>268</v>
      </c>
      <c r="CF420" s="356">
        <v>1</v>
      </c>
      <c r="CG420" t="s">
        <v>268</v>
      </c>
      <c r="CH420" t="s">
        <v>268</v>
      </c>
      <c r="CI420" t="s">
        <v>268</v>
      </c>
      <c r="CJ420" t="s">
        <v>268</v>
      </c>
      <c r="CK420" t="s">
        <v>268</v>
      </c>
      <c r="CL420" t="s">
        <v>268</v>
      </c>
      <c r="CM420" t="s">
        <v>11224</v>
      </c>
      <c r="CN420">
        <v>48.98</v>
      </c>
      <c r="CO420" t="s">
        <v>268</v>
      </c>
      <c r="CP420">
        <v>48.98</v>
      </c>
      <c r="CQ420">
        <v>365</v>
      </c>
      <c r="CR420" t="s">
        <v>878</v>
      </c>
      <c r="CS420" t="s">
        <v>11225</v>
      </c>
      <c r="CT420" t="s">
        <v>11226</v>
      </c>
      <c r="CU420" t="s">
        <v>11227</v>
      </c>
      <c r="CV420" t="s">
        <v>268</v>
      </c>
      <c r="CW420" t="s">
        <v>268</v>
      </c>
      <c r="CX420" t="s">
        <v>268</v>
      </c>
      <c r="CY420" t="s">
        <v>268</v>
      </c>
      <c r="CZ420" t="s">
        <v>268</v>
      </c>
      <c r="DA420" t="s">
        <v>268</v>
      </c>
      <c r="DB420" s="429">
        <f t="shared" si="84"/>
        <v>0</v>
      </c>
      <c r="DC420" s="284">
        <f t="shared" si="85"/>
        <v>0</v>
      </c>
      <c r="DD420" s="284">
        <f t="shared" si="86"/>
        <v>0</v>
      </c>
      <c r="DE420" s="284">
        <f t="shared" si="87"/>
        <v>0</v>
      </c>
      <c r="DF420" s="295">
        <f t="shared" si="88"/>
        <v>65</v>
      </c>
      <c r="DG420" s="284">
        <f t="shared" si="89"/>
        <v>0</v>
      </c>
      <c r="DH420" s="284">
        <f t="shared" si="90"/>
        <v>0</v>
      </c>
      <c r="DI420" s="284">
        <f t="shared" si="91"/>
        <v>0</v>
      </c>
      <c r="DJ420" s="284">
        <f t="shared" si="92"/>
        <v>0</v>
      </c>
      <c r="DK420" s="295">
        <f t="shared" si="93"/>
        <v>1</v>
      </c>
      <c r="DL420" s="297">
        <f t="shared" si="94"/>
        <v>1</v>
      </c>
      <c r="DM420" s="430">
        <f>IFERROR(IF(CA420="D",IF(DL420="A dispo.",DF420*VLOOKUP('DATI INPUT'!$F$27,TARIFFE_UD,4,FALSE),DF420*VLOOKUP(DL420,TARIFFE_UD,4,FALSE)),DF420*VLOOKUP(CB420-100,TARIFFE_UND,4,FALSE)),0)</f>
        <v>32.046394448016429</v>
      </c>
      <c r="DN420" s="430">
        <f>IFERROR(IF(CA420="D",IF(DL420="A dispo.",DK420*VLOOKUP('DATI INPUT'!$F$27,TARIFFE_UD,5,FALSE),DK420*VLOOKUP(DL420,TARIFFE_UD,5,FALSE)),DK420*VLOOKUP(CB420-100,TARIFFE_UND,5,FALSE)),0)</f>
        <v>16.930848468833439</v>
      </c>
      <c r="DO420" s="431">
        <f t="shared" si="95"/>
        <v>-2.7570831501293469E-3</v>
      </c>
      <c r="DP420" s="299">
        <f>IFERROR(IF(CA420="D",IF(DL420="A dispo.",DF420*VLOOKUP('DATI INPUT'!$F$27,TARIFFE_UD,2,FALSE),DF420*VLOOKUP(DL420,TARIFFE_UD,2,FALSE)),DF420*VLOOKUP(CB420-100,TARIFFE_UND,2,FALSE)),0)</f>
        <v>40.037492382911509</v>
      </c>
      <c r="DQ420" s="299">
        <f>IFERROR(IF(CA420="D",IF(DL420="A dispo.",DK420*VLOOKUP('DATI INPUT'!$F$27,TARIFFE_UD,3,FALSE),DK420*VLOOKUP(DL420,TARIFFE_UD,3,FALSE)),DK420*VLOOKUP(CB420-100,TARIFFE_UND,3,FALSE)),0)</f>
        <v>15.164853048114928</v>
      </c>
      <c r="DR420" s="299">
        <f t="shared" si="96"/>
        <v>55.202345431026437</v>
      </c>
    </row>
    <row r="421" spans="1:122" x14ac:dyDescent="0.25">
      <c r="A421" t="s">
        <v>4563</v>
      </c>
      <c r="B421" t="s">
        <v>4557</v>
      </c>
      <c r="C421" t="s">
        <v>589</v>
      </c>
      <c r="D421" t="s">
        <v>4559</v>
      </c>
      <c r="E421" t="s">
        <v>268</v>
      </c>
      <c r="F421" t="s">
        <v>156</v>
      </c>
      <c r="G421" t="s">
        <v>4560</v>
      </c>
      <c r="H421" t="s">
        <v>1091</v>
      </c>
      <c r="I421" t="s">
        <v>2101</v>
      </c>
      <c r="J421" t="s">
        <v>274</v>
      </c>
      <c r="K421" t="s">
        <v>4561</v>
      </c>
      <c r="L421" t="s">
        <v>960</v>
      </c>
      <c r="M421" t="s">
        <v>4562</v>
      </c>
      <c r="N421" t="s">
        <v>984</v>
      </c>
      <c r="O421" t="s">
        <v>873</v>
      </c>
      <c r="P421" t="s">
        <v>1962</v>
      </c>
      <c r="Q421" t="s">
        <v>343</v>
      </c>
      <c r="R421" t="s">
        <v>268</v>
      </c>
      <c r="S421" t="s">
        <v>268</v>
      </c>
      <c r="T421" t="s">
        <v>268</v>
      </c>
      <c r="U421" t="s">
        <v>268</v>
      </c>
      <c r="V421" t="s">
        <v>268</v>
      </c>
      <c r="W421" t="s">
        <v>4562</v>
      </c>
      <c r="X421" t="s">
        <v>1962</v>
      </c>
      <c r="Y421" t="s">
        <v>343</v>
      </c>
      <c r="Z421" t="s">
        <v>268</v>
      </c>
      <c r="AA421" t="s">
        <v>268</v>
      </c>
      <c r="AB421" t="s">
        <v>268</v>
      </c>
      <c r="AC421" t="s">
        <v>268</v>
      </c>
      <c r="AD421" t="s">
        <v>268</v>
      </c>
      <c r="AE421" t="s">
        <v>287</v>
      </c>
      <c r="AF421" t="s">
        <v>1811</v>
      </c>
      <c r="AG421" t="s">
        <v>875</v>
      </c>
      <c r="AH421" t="s">
        <v>1963</v>
      </c>
      <c r="AI421" t="s">
        <v>1066</v>
      </c>
      <c r="AJ421" t="s">
        <v>268</v>
      </c>
      <c r="AK421" t="s">
        <v>366</v>
      </c>
      <c r="AL421" t="s">
        <v>268</v>
      </c>
      <c r="AM421" t="s">
        <v>353</v>
      </c>
      <c r="AN421" t="s">
        <v>268</v>
      </c>
      <c r="AO421" t="s">
        <v>268</v>
      </c>
      <c r="AP421" t="s">
        <v>268</v>
      </c>
      <c r="AQ421" t="s">
        <v>268</v>
      </c>
      <c r="AR421" t="s">
        <v>268</v>
      </c>
      <c r="AS421" t="s">
        <v>268</v>
      </c>
      <c r="AT421" t="s">
        <v>268</v>
      </c>
      <c r="AU421" t="s">
        <v>268</v>
      </c>
      <c r="AV421" t="s">
        <v>268</v>
      </c>
      <c r="AW421" t="s">
        <v>268</v>
      </c>
      <c r="AX421" t="s">
        <v>268</v>
      </c>
      <c r="AY421" t="s">
        <v>268</v>
      </c>
      <c r="AZ421" t="s">
        <v>268</v>
      </c>
      <c r="BA421" t="s">
        <v>268</v>
      </c>
      <c r="BB421" t="s">
        <v>268</v>
      </c>
      <c r="BC421" t="s">
        <v>268</v>
      </c>
      <c r="BD421" t="s">
        <v>268</v>
      </c>
      <c r="BE421" t="s">
        <v>268</v>
      </c>
      <c r="BF421" t="s">
        <v>268</v>
      </c>
      <c r="BG421" t="s">
        <v>268</v>
      </c>
      <c r="BH421" t="s">
        <v>268</v>
      </c>
      <c r="BI421" t="s">
        <v>268</v>
      </c>
      <c r="BJ421" t="s">
        <v>268</v>
      </c>
      <c r="BK421" t="s">
        <v>268</v>
      </c>
      <c r="BL421" t="s">
        <v>268</v>
      </c>
      <c r="BM421" t="s">
        <v>268</v>
      </c>
      <c r="BN421" t="s">
        <v>268</v>
      </c>
      <c r="BO421" t="s">
        <v>268</v>
      </c>
      <c r="BP421" t="s">
        <v>268</v>
      </c>
      <c r="BQ421" t="s">
        <v>268</v>
      </c>
      <c r="BR421" t="s">
        <v>268</v>
      </c>
      <c r="BS421" t="s">
        <v>268</v>
      </c>
      <c r="BT421" t="s">
        <v>268</v>
      </c>
      <c r="BU421" t="s">
        <v>268</v>
      </c>
      <c r="BV421" t="s">
        <v>268</v>
      </c>
      <c r="BW421" t="s">
        <v>268</v>
      </c>
      <c r="BX421" t="s">
        <v>268</v>
      </c>
      <c r="BY421">
        <v>2</v>
      </c>
      <c r="BZ421">
        <v>2</v>
      </c>
      <c r="CA421" t="s">
        <v>142</v>
      </c>
      <c r="CB421" s="356">
        <v>123</v>
      </c>
      <c r="CC421" t="s">
        <v>1817</v>
      </c>
      <c r="CD421" t="s">
        <v>268</v>
      </c>
      <c r="CE421" t="s">
        <v>268</v>
      </c>
      <c r="CF421" s="356">
        <v>1</v>
      </c>
      <c r="CG421" t="s">
        <v>268</v>
      </c>
      <c r="CH421" t="s">
        <v>268</v>
      </c>
      <c r="CI421" t="s">
        <v>268</v>
      </c>
      <c r="CJ421" t="s">
        <v>268</v>
      </c>
      <c r="CK421" t="s">
        <v>268</v>
      </c>
      <c r="CL421" t="s">
        <v>268</v>
      </c>
      <c r="CM421" t="s">
        <v>11224</v>
      </c>
      <c r="CN421">
        <v>0.99</v>
      </c>
      <c r="CO421" t="s">
        <v>268</v>
      </c>
      <c r="CP421">
        <v>0.99</v>
      </c>
      <c r="CQ421">
        <v>365</v>
      </c>
      <c r="CR421" t="s">
        <v>878</v>
      </c>
      <c r="CS421" t="s">
        <v>11225</v>
      </c>
      <c r="CT421" t="s">
        <v>11226</v>
      </c>
      <c r="CU421" t="s">
        <v>11227</v>
      </c>
      <c r="CV421" t="s">
        <v>268</v>
      </c>
      <c r="CW421" t="s">
        <v>268</v>
      </c>
      <c r="CX421" t="s">
        <v>268</v>
      </c>
      <c r="CY421" t="s">
        <v>268</v>
      </c>
      <c r="CZ421" t="s">
        <v>268</v>
      </c>
      <c r="DA421" t="s">
        <v>268</v>
      </c>
      <c r="DB421" s="429">
        <f t="shared" si="84"/>
        <v>0</v>
      </c>
      <c r="DC421" s="284">
        <f t="shared" si="85"/>
        <v>0</v>
      </c>
      <c r="DD421" s="284">
        <f t="shared" si="86"/>
        <v>0</v>
      </c>
      <c r="DE421" s="284">
        <f t="shared" si="87"/>
        <v>0</v>
      </c>
      <c r="DF421" s="295">
        <f t="shared" si="88"/>
        <v>2</v>
      </c>
      <c r="DG421" s="284">
        <f t="shared" si="89"/>
        <v>1</v>
      </c>
      <c r="DH421" s="284">
        <f t="shared" si="90"/>
        <v>0</v>
      </c>
      <c r="DI421" s="284">
        <f t="shared" si="91"/>
        <v>0</v>
      </c>
      <c r="DJ421" s="284">
        <f t="shared" si="92"/>
        <v>0</v>
      </c>
      <c r="DK421" s="295">
        <f t="shared" si="93"/>
        <v>0</v>
      </c>
      <c r="DL421" s="297">
        <f t="shared" si="94"/>
        <v>1</v>
      </c>
      <c r="DM421" s="430">
        <f>IFERROR(IF(CA421="D",IF(DL421="A dispo.",DF421*VLOOKUP('DATI INPUT'!$F$27,TARIFFE_UD,4,FALSE),DF421*VLOOKUP(DL421,TARIFFE_UD,4,FALSE)),DF421*VLOOKUP(CB421-100,TARIFFE_UND,4,FALSE)),0)</f>
        <v>0.98604290609281309</v>
      </c>
      <c r="DN421" s="430">
        <f>IFERROR(IF(CA421="D",IF(DL421="A dispo.",DK421*VLOOKUP('DATI INPUT'!$F$27,TARIFFE_UD,5,FALSE),DK421*VLOOKUP(DL421,TARIFFE_UD,5,FALSE)),DK421*VLOOKUP(CB421-100,TARIFFE_UND,5,FALSE)),0)</f>
        <v>0</v>
      </c>
      <c r="DO421" s="431">
        <f t="shared" si="95"/>
        <v>-3.9570939071869038E-3</v>
      </c>
      <c r="DP421" s="299">
        <f>IFERROR(IF(CA421="D",IF(DL421="A dispo.",DF421*VLOOKUP('DATI INPUT'!$F$27,TARIFFE_UD,2,FALSE),DF421*VLOOKUP(DL421,TARIFFE_UD,2,FALSE)),DF421*VLOOKUP(CB421-100,TARIFFE_UND,2,FALSE)),0)</f>
        <v>1.2319228425511233</v>
      </c>
      <c r="DQ421" s="299">
        <f>IFERROR(IF(CA421="D",IF(DL421="A dispo.",DK421*VLOOKUP('DATI INPUT'!$F$27,TARIFFE_UD,3,FALSE),DK421*VLOOKUP(DL421,TARIFFE_UD,3,FALSE)),DK421*VLOOKUP(CB421-100,TARIFFE_UND,3,FALSE)),0)</f>
        <v>0</v>
      </c>
      <c r="DR421" s="299">
        <f t="shared" si="96"/>
        <v>1.2319228425511233</v>
      </c>
    </row>
    <row r="422" spans="1:122" x14ac:dyDescent="0.25">
      <c r="A422" t="s">
        <v>4564</v>
      </c>
      <c r="B422" t="s">
        <v>4565</v>
      </c>
      <c r="C422" t="s">
        <v>4566</v>
      </c>
      <c r="D422" t="s">
        <v>4567</v>
      </c>
      <c r="E422" t="s">
        <v>268</v>
      </c>
      <c r="F422" t="s">
        <v>156</v>
      </c>
      <c r="G422" t="s">
        <v>4568</v>
      </c>
      <c r="H422" t="s">
        <v>1091</v>
      </c>
      <c r="I422" t="s">
        <v>4569</v>
      </c>
      <c r="J422" t="s">
        <v>156</v>
      </c>
      <c r="K422" t="s">
        <v>4570</v>
      </c>
      <c r="L422" t="s">
        <v>960</v>
      </c>
      <c r="M422" t="s">
        <v>4571</v>
      </c>
      <c r="N422" t="s">
        <v>303</v>
      </c>
      <c r="O422" t="s">
        <v>1273</v>
      </c>
      <c r="P422" t="s">
        <v>4572</v>
      </c>
      <c r="Q422" t="s">
        <v>315</v>
      </c>
      <c r="R422" t="s">
        <v>268</v>
      </c>
      <c r="S422" t="s">
        <v>268</v>
      </c>
      <c r="T422" t="s">
        <v>268</v>
      </c>
      <c r="U422" t="s">
        <v>268</v>
      </c>
      <c r="V422" t="s">
        <v>268</v>
      </c>
      <c r="W422" t="s">
        <v>4061</v>
      </c>
      <c r="X422" t="s">
        <v>4062</v>
      </c>
      <c r="Y422" t="s">
        <v>269</v>
      </c>
      <c r="Z422" t="s">
        <v>268</v>
      </c>
      <c r="AA422" t="s">
        <v>268</v>
      </c>
      <c r="AB422" t="s">
        <v>268</v>
      </c>
      <c r="AC422" t="s">
        <v>268</v>
      </c>
      <c r="AD422" t="s">
        <v>268</v>
      </c>
      <c r="AE422" t="s">
        <v>287</v>
      </c>
      <c r="AF422" t="s">
        <v>1811</v>
      </c>
      <c r="AG422" t="s">
        <v>875</v>
      </c>
      <c r="AH422" t="s">
        <v>2154</v>
      </c>
      <c r="AI422" t="s">
        <v>1194</v>
      </c>
      <c r="AJ422" t="s">
        <v>268</v>
      </c>
      <c r="AK422" t="s">
        <v>381</v>
      </c>
      <c r="AL422" t="s">
        <v>268</v>
      </c>
      <c r="AM422" t="s">
        <v>405</v>
      </c>
      <c r="AN422" t="s">
        <v>268</v>
      </c>
      <c r="AO422" t="s">
        <v>268</v>
      </c>
      <c r="AP422" t="s">
        <v>268</v>
      </c>
      <c r="AQ422" t="s">
        <v>268</v>
      </c>
      <c r="AR422" t="s">
        <v>268</v>
      </c>
      <c r="AS422" t="s">
        <v>268</v>
      </c>
      <c r="AT422" t="s">
        <v>268</v>
      </c>
      <c r="AU422" t="s">
        <v>268</v>
      </c>
      <c r="AV422" t="s">
        <v>268</v>
      </c>
      <c r="AW422" t="s">
        <v>268</v>
      </c>
      <c r="AX422" t="s">
        <v>268</v>
      </c>
      <c r="AY422" t="s">
        <v>268</v>
      </c>
      <c r="AZ422" t="s">
        <v>268</v>
      </c>
      <c r="BA422" t="s">
        <v>268</v>
      </c>
      <c r="BB422" t="s">
        <v>268</v>
      </c>
      <c r="BC422" t="s">
        <v>268</v>
      </c>
      <c r="BD422" t="s">
        <v>268</v>
      </c>
      <c r="BE422" t="s">
        <v>268</v>
      </c>
      <c r="BF422" t="s">
        <v>268</v>
      </c>
      <c r="BG422" t="s">
        <v>268</v>
      </c>
      <c r="BH422" t="s">
        <v>268</v>
      </c>
      <c r="BI422" t="s">
        <v>268</v>
      </c>
      <c r="BJ422" t="s">
        <v>268</v>
      </c>
      <c r="BK422" t="s">
        <v>268</v>
      </c>
      <c r="BL422" t="s">
        <v>268</v>
      </c>
      <c r="BM422" t="s">
        <v>268</v>
      </c>
      <c r="BN422" t="s">
        <v>268</v>
      </c>
      <c r="BO422" t="s">
        <v>268</v>
      </c>
      <c r="BP422" t="s">
        <v>268</v>
      </c>
      <c r="BQ422" t="s">
        <v>268</v>
      </c>
      <c r="BR422" t="s">
        <v>268</v>
      </c>
      <c r="BS422" t="s">
        <v>268</v>
      </c>
      <c r="BT422" t="s">
        <v>268</v>
      </c>
      <c r="BU422" t="s">
        <v>268</v>
      </c>
      <c r="BV422" t="s">
        <v>268</v>
      </c>
      <c r="BW422" t="s">
        <v>268</v>
      </c>
      <c r="BX422" t="s">
        <v>268</v>
      </c>
      <c r="BY422">
        <v>89.5</v>
      </c>
      <c r="BZ422">
        <v>89.5</v>
      </c>
      <c r="CA422" t="s">
        <v>142</v>
      </c>
      <c r="CB422" s="356">
        <v>122</v>
      </c>
      <c r="CC422" t="s">
        <v>876</v>
      </c>
      <c r="CD422" t="s">
        <v>268</v>
      </c>
      <c r="CE422" t="s">
        <v>268</v>
      </c>
      <c r="CF422" t="s">
        <v>268</v>
      </c>
      <c r="CG422" t="s">
        <v>268</v>
      </c>
      <c r="CH422" t="s">
        <v>268</v>
      </c>
      <c r="CI422" t="s">
        <v>268</v>
      </c>
      <c r="CJ422" t="s">
        <v>268</v>
      </c>
      <c r="CK422" t="s">
        <v>268</v>
      </c>
      <c r="CL422" t="s">
        <v>268</v>
      </c>
      <c r="CM422" t="s">
        <v>11224</v>
      </c>
      <c r="CN422">
        <v>124.13</v>
      </c>
      <c r="CO422" t="s">
        <v>268</v>
      </c>
      <c r="CP422">
        <v>124.13</v>
      </c>
      <c r="CQ422">
        <v>365</v>
      </c>
      <c r="CR422" t="s">
        <v>878</v>
      </c>
      <c r="CS422" t="s">
        <v>11225</v>
      </c>
      <c r="CT422" t="s">
        <v>11226</v>
      </c>
      <c r="CU422" t="s">
        <v>11227</v>
      </c>
      <c r="CV422" t="s">
        <v>268</v>
      </c>
      <c r="CW422" t="s">
        <v>268</v>
      </c>
      <c r="CX422" t="s">
        <v>268</v>
      </c>
      <c r="CY422" t="s">
        <v>268</v>
      </c>
      <c r="CZ422" t="s">
        <v>268</v>
      </c>
      <c r="DA422" t="s">
        <v>268</v>
      </c>
      <c r="DB422" s="429">
        <f t="shared" si="84"/>
        <v>0</v>
      </c>
      <c r="DC422" s="284">
        <f t="shared" si="85"/>
        <v>0</v>
      </c>
      <c r="DD422" s="284">
        <f t="shared" si="86"/>
        <v>0</v>
      </c>
      <c r="DE422" s="284">
        <f t="shared" si="87"/>
        <v>0</v>
      </c>
      <c r="DF422" s="295">
        <f t="shared" si="88"/>
        <v>89.5</v>
      </c>
      <c r="DG422" s="284">
        <f t="shared" si="89"/>
        <v>0</v>
      </c>
      <c r="DH422" s="284">
        <f t="shared" si="90"/>
        <v>0</v>
      </c>
      <c r="DI422" s="284">
        <f t="shared" si="91"/>
        <v>0</v>
      </c>
      <c r="DJ422" s="284">
        <f t="shared" si="92"/>
        <v>0</v>
      </c>
      <c r="DK422" s="295">
        <f t="shared" si="93"/>
        <v>1</v>
      </c>
      <c r="DL422" s="297" t="str">
        <f t="shared" si="94"/>
        <v>A dispo.</v>
      </c>
      <c r="DM422" s="430">
        <f>IFERROR(IF(CA422="D",IF(DL422="A dispo.",DF422*VLOOKUP('DATI INPUT'!$F$27,TARIFFE_UD,4,FALSE),DF422*VLOOKUP(DL422,TARIFFE_UD,4,FALSE)),DF422*VLOOKUP(CB422-100,TARIFFE_UND,4,FALSE)),0)</f>
        <v>56.732682918411498</v>
      </c>
      <c r="DN422" s="430">
        <f>IFERROR(IF(CA422="D",IF(DL422="A dispo.",DK422*VLOOKUP('DATI INPUT'!$F$27,TARIFFE_UD,5,FALSE),DK422*VLOOKUP(DL422,TARIFFE_UD,5,FALSE)),DK422*VLOOKUP(CB422-100,TARIFFE_UND,5,FALSE)),0)</f>
        <v>67.397800635548478</v>
      </c>
      <c r="DO422" s="431">
        <f t="shared" si="95"/>
        <v>4.8355395998100903E-4</v>
      </c>
      <c r="DP422" s="299">
        <f>IFERROR(IF(CA422="D",IF(DL422="A dispo.",DF422*VLOOKUP('DATI INPUT'!$F$27,TARIFFE_UD,2,FALSE),DF422*VLOOKUP(DL422,TARIFFE_UD,2,FALSE)),DF422*VLOOKUP(CB422-100,TARIFFE_UND,2,FALSE)),0)</f>
        <v>70.879560691066402</v>
      </c>
      <c r="DQ422" s="299">
        <f>IFERROR(IF(CA422="D",IF(DL422="A dispo.",DK422*VLOOKUP('DATI INPUT'!$F$27,TARIFFE_UD,3,FALSE),DK422*VLOOKUP(DL422,TARIFFE_UD,3,FALSE)),DK422*VLOOKUP(CB422-100,TARIFFE_UND,3,FALSE)),0)</f>
        <v>60.367780403072892</v>
      </c>
      <c r="DR422" s="299">
        <f t="shared" si="96"/>
        <v>131.2473410941393</v>
      </c>
    </row>
    <row r="423" spans="1:122" x14ac:dyDescent="0.25">
      <c r="A423" t="s">
        <v>4582</v>
      </c>
      <c r="B423" t="s">
        <v>4583</v>
      </c>
      <c r="C423" t="s">
        <v>4584</v>
      </c>
      <c r="D423" t="s">
        <v>4585</v>
      </c>
      <c r="E423" t="s">
        <v>268</v>
      </c>
      <c r="F423" t="s">
        <v>156</v>
      </c>
      <c r="G423" t="s">
        <v>4586</v>
      </c>
      <c r="H423" t="s">
        <v>983</v>
      </c>
      <c r="I423" t="s">
        <v>376</v>
      </c>
      <c r="J423" t="s">
        <v>274</v>
      </c>
      <c r="K423" t="s">
        <v>4587</v>
      </c>
      <c r="L423" t="s">
        <v>984</v>
      </c>
      <c r="M423" t="s">
        <v>4588</v>
      </c>
      <c r="N423" t="s">
        <v>984</v>
      </c>
      <c r="O423" t="s">
        <v>873</v>
      </c>
      <c r="P423" t="s">
        <v>1934</v>
      </c>
      <c r="Q423" t="s">
        <v>386</v>
      </c>
      <c r="R423" t="s">
        <v>268</v>
      </c>
      <c r="S423" t="s">
        <v>268</v>
      </c>
      <c r="T423" t="s">
        <v>268</v>
      </c>
      <c r="U423" t="s">
        <v>268</v>
      </c>
      <c r="V423" t="s">
        <v>268</v>
      </c>
      <c r="W423" t="s">
        <v>4588</v>
      </c>
      <c r="X423" t="s">
        <v>1934</v>
      </c>
      <c r="Y423" t="s">
        <v>386</v>
      </c>
      <c r="Z423" t="s">
        <v>268</v>
      </c>
      <c r="AA423" t="s">
        <v>268</v>
      </c>
      <c r="AB423" t="s">
        <v>268</v>
      </c>
      <c r="AC423" t="s">
        <v>268</v>
      </c>
      <c r="AD423" t="s">
        <v>268</v>
      </c>
      <c r="AE423" t="s">
        <v>287</v>
      </c>
      <c r="AF423" t="s">
        <v>1811</v>
      </c>
      <c r="AG423" t="s">
        <v>875</v>
      </c>
      <c r="AH423" t="s">
        <v>2576</v>
      </c>
      <c r="AI423" t="s">
        <v>4589</v>
      </c>
      <c r="AJ423" t="s">
        <v>268</v>
      </c>
      <c r="AK423" t="s">
        <v>377</v>
      </c>
      <c r="AL423" t="s">
        <v>268</v>
      </c>
      <c r="AM423" t="s">
        <v>355</v>
      </c>
      <c r="AN423" t="s">
        <v>268</v>
      </c>
      <c r="AO423" t="s">
        <v>268</v>
      </c>
      <c r="AP423" t="s">
        <v>268</v>
      </c>
      <c r="AQ423" t="s">
        <v>268</v>
      </c>
      <c r="AR423" t="s">
        <v>268</v>
      </c>
      <c r="AS423" t="s">
        <v>268</v>
      </c>
      <c r="AT423" t="s">
        <v>268</v>
      </c>
      <c r="AU423" t="s">
        <v>268</v>
      </c>
      <c r="AV423" t="s">
        <v>268</v>
      </c>
      <c r="AW423" t="s">
        <v>268</v>
      </c>
      <c r="AX423" t="s">
        <v>268</v>
      </c>
      <c r="AY423" t="s">
        <v>268</v>
      </c>
      <c r="AZ423" t="s">
        <v>268</v>
      </c>
      <c r="BA423" t="s">
        <v>268</v>
      </c>
      <c r="BB423" t="s">
        <v>268</v>
      </c>
      <c r="BC423" t="s">
        <v>268</v>
      </c>
      <c r="BD423" t="s">
        <v>268</v>
      </c>
      <c r="BE423" t="s">
        <v>268</v>
      </c>
      <c r="BF423" t="s">
        <v>268</v>
      </c>
      <c r="BG423" t="s">
        <v>268</v>
      </c>
      <c r="BH423" t="s">
        <v>268</v>
      </c>
      <c r="BI423" t="s">
        <v>268</v>
      </c>
      <c r="BJ423" t="s">
        <v>268</v>
      </c>
      <c r="BK423" t="s">
        <v>268</v>
      </c>
      <c r="BL423" t="s">
        <v>268</v>
      </c>
      <c r="BM423" t="s">
        <v>268</v>
      </c>
      <c r="BN423" t="s">
        <v>268</v>
      </c>
      <c r="BO423" t="s">
        <v>268</v>
      </c>
      <c r="BP423" t="s">
        <v>268</v>
      </c>
      <c r="BQ423" t="s">
        <v>268</v>
      </c>
      <c r="BR423" t="s">
        <v>268</v>
      </c>
      <c r="BS423" t="s">
        <v>268</v>
      </c>
      <c r="BT423" t="s">
        <v>268</v>
      </c>
      <c r="BU423" t="s">
        <v>268</v>
      </c>
      <c r="BV423" t="s">
        <v>268</v>
      </c>
      <c r="BW423" t="s">
        <v>268</v>
      </c>
      <c r="BX423" t="s">
        <v>268</v>
      </c>
      <c r="BY423">
        <v>80</v>
      </c>
      <c r="BZ423">
        <v>80</v>
      </c>
      <c r="CA423" t="s">
        <v>142</v>
      </c>
      <c r="CB423" s="356">
        <v>122</v>
      </c>
      <c r="CC423" t="s">
        <v>876</v>
      </c>
      <c r="CD423" t="s">
        <v>268</v>
      </c>
      <c r="CE423" t="s">
        <v>268</v>
      </c>
      <c r="CF423" s="356">
        <v>3</v>
      </c>
      <c r="CG423" t="s">
        <v>268</v>
      </c>
      <c r="CH423" t="s">
        <v>268</v>
      </c>
      <c r="CI423" t="s">
        <v>268</v>
      </c>
      <c r="CJ423" t="s">
        <v>268</v>
      </c>
      <c r="CK423" t="s">
        <v>268</v>
      </c>
      <c r="CL423" t="s">
        <v>268</v>
      </c>
      <c r="CM423" t="s">
        <v>11224</v>
      </c>
      <c r="CN423">
        <v>118.11</v>
      </c>
      <c r="CO423" t="s">
        <v>268</v>
      </c>
      <c r="CP423">
        <v>118.11</v>
      </c>
      <c r="CQ423">
        <v>365</v>
      </c>
      <c r="CR423" t="s">
        <v>878</v>
      </c>
      <c r="CS423" t="s">
        <v>11225</v>
      </c>
      <c r="CT423" t="s">
        <v>11226</v>
      </c>
      <c r="CU423" t="s">
        <v>11227</v>
      </c>
      <c r="CV423" t="s">
        <v>268</v>
      </c>
      <c r="CW423" t="s">
        <v>268</v>
      </c>
      <c r="CX423" t="s">
        <v>268</v>
      </c>
      <c r="CY423" t="s">
        <v>268</v>
      </c>
      <c r="CZ423" t="s">
        <v>268</v>
      </c>
      <c r="DA423" t="s">
        <v>268</v>
      </c>
      <c r="DB423" s="429">
        <f t="shared" si="84"/>
        <v>0</v>
      </c>
      <c r="DC423" s="284">
        <f t="shared" si="85"/>
        <v>0</v>
      </c>
      <c r="DD423" s="284">
        <f t="shared" si="86"/>
        <v>0</v>
      </c>
      <c r="DE423" s="284">
        <f t="shared" si="87"/>
        <v>0</v>
      </c>
      <c r="DF423" s="295">
        <f t="shared" si="88"/>
        <v>80</v>
      </c>
      <c r="DG423" s="284">
        <f t="shared" si="89"/>
        <v>0</v>
      </c>
      <c r="DH423" s="284">
        <f t="shared" si="90"/>
        <v>0</v>
      </c>
      <c r="DI423" s="284">
        <f t="shared" si="91"/>
        <v>0</v>
      </c>
      <c r="DJ423" s="284">
        <f t="shared" si="92"/>
        <v>0</v>
      </c>
      <c r="DK423" s="295">
        <f t="shared" si="93"/>
        <v>1</v>
      </c>
      <c r="DL423" s="297">
        <f t="shared" si="94"/>
        <v>3</v>
      </c>
      <c r="DM423" s="430">
        <f>IFERROR(IF(CA423="D",IF(DL423="A dispo.",DF423*VLOOKUP('DATI INPUT'!$F$27,TARIFFE_UD,4,FALSE),DF423*VLOOKUP(DL423,TARIFFE_UD,4,FALSE)),DF423*VLOOKUP(CB423-100,TARIFFE_UND,4,FALSE)),0)</f>
        <v>50.71077802763039</v>
      </c>
      <c r="DN423" s="430">
        <f>IFERROR(IF(CA423="D",IF(DL423="A dispo.",DK423*VLOOKUP('DATI INPUT'!$F$27,TARIFFE_UD,5,FALSE),DK423*VLOOKUP(DL423,TARIFFE_UD,5,FALSE)),DK423*VLOOKUP(CB423-100,TARIFFE_UND,5,FALSE)),0)</f>
        <v>67.397800635548478</v>
      </c>
      <c r="DO423" s="431">
        <f t="shared" si="95"/>
        <v>-1.4213368211386523E-3</v>
      </c>
      <c r="DP423" s="299">
        <f>IFERROR(IF(CA423="D",IF(DL423="A dispo.",DF423*VLOOKUP('DATI INPUT'!$F$27,TARIFFE_UD,2,FALSE),DF423*VLOOKUP(DL423,TARIFFE_UD,2,FALSE)),DF423*VLOOKUP(CB423-100,TARIFFE_UND,2,FALSE)),0)</f>
        <v>63.356031902629191</v>
      </c>
      <c r="DQ423" s="299">
        <f>IFERROR(IF(CA423="D",IF(DL423="A dispo.",DK423*VLOOKUP('DATI INPUT'!$F$27,TARIFFE_UD,3,FALSE),DK423*VLOOKUP(DL423,TARIFFE_UD,3,FALSE)),DK423*VLOOKUP(CB423-100,TARIFFE_UND,3,FALSE)),0)</f>
        <v>60.367780403072892</v>
      </c>
      <c r="DR423" s="299">
        <f t="shared" si="96"/>
        <v>123.72381230570208</v>
      </c>
    </row>
    <row r="424" spans="1:122" x14ac:dyDescent="0.25">
      <c r="A424" t="s">
        <v>4590</v>
      </c>
      <c r="B424" t="s">
        <v>4583</v>
      </c>
      <c r="C424" t="s">
        <v>4591</v>
      </c>
      <c r="D424" t="s">
        <v>4585</v>
      </c>
      <c r="E424" t="s">
        <v>268</v>
      </c>
      <c r="F424" t="s">
        <v>156</v>
      </c>
      <c r="G424" t="s">
        <v>4586</v>
      </c>
      <c r="H424" t="s">
        <v>983</v>
      </c>
      <c r="I424" t="s">
        <v>376</v>
      </c>
      <c r="J424" t="s">
        <v>274</v>
      </c>
      <c r="K424" t="s">
        <v>4587</v>
      </c>
      <c r="L424" t="s">
        <v>984</v>
      </c>
      <c r="M424" t="s">
        <v>4588</v>
      </c>
      <c r="N424" t="s">
        <v>984</v>
      </c>
      <c r="O424" t="s">
        <v>873</v>
      </c>
      <c r="P424" t="s">
        <v>1934</v>
      </c>
      <c r="Q424" t="s">
        <v>386</v>
      </c>
      <c r="R424" t="s">
        <v>268</v>
      </c>
      <c r="S424" t="s">
        <v>268</v>
      </c>
      <c r="T424" t="s">
        <v>268</v>
      </c>
      <c r="U424" t="s">
        <v>268</v>
      </c>
      <c r="V424" t="s">
        <v>268</v>
      </c>
      <c r="W424" t="s">
        <v>4588</v>
      </c>
      <c r="X424" t="s">
        <v>1934</v>
      </c>
      <c r="Y424" t="s">
        <v>386</v>
      </c>
      <c r="Z424" t="s">
        <v>268</v>
      </c>
      <c r="AA424" t="s">
        <v>268</v>
      </c>
      <c r="AB424" t="s">
        <v>268</v>
      </c>
      <c r="AC424" t="s">
        <v>268</v>
      </c>
      <c r="AD424" t="s">
        <v>268</v>
      </c>
      <c r="AE424" t="s">
        <v>287</v>
      </c>
      <c r="AF424" t="s">
        <v>1811</v>
      </c>
      <c r="AG424" t="s">
        <v>875</v>
      </c>
      <c r="AH424" t="s">
        <v>2576</v>
      </c>
      <c r="AI424" t="s">
        <v>4589</v>
      </c>
      <c r="AJ424" t="s">
        <v>268</v>
      </c>
      <c r="AK424" t="s">
        <v>377</v>
      </c>
      <c r="AL424" t="s">
        <v>268</v>
      </c>
      <c r="AM424" t="s">
        <v>355</v>
      </c>
      <c r="AN424" t="s">
        <v>268</v>
      </c>
      <c r="AO424" t="s">
        <v>268</v>
      </c>
      <c r="AP424" t="s">
        <v>268</v>
      </c>
      <c r="AQ424" t="s">
        <v>268</v>
      </c>
      <c r="AR424" t="s">
        <v>268</v>
      </c>
      <c r="AS424" t="s">
        <v>268</v>
      </c>
      <c r="AT424" t="s">
        <v>268</v>
      </c>
      <c r="AU424" t="s">
        <v>268</v>
      </c>
      <c r="AV424" t="s">
        <v>268</v>
      </c>
      <c r="AW424" t="s">
        <v>268</v>
      </c>
      <c r="AX424" t="s">
        <v>268</v>
      </c>
      <c r="AY424" t="s">
        <v>268</v>
      </c>
      <c r="AZ424" t="s">
        <v>268</v>
      </c>
      <c r="BA424" t="s">
        <v>268</v>
      </c>
      <c r="BB424" t="s">
        <v>268</v>
      </c>
      <c r="BC424" t="s">
        <v>268</v>
      </c>
      <c r="BD424" t="s">
        <v>268</v>
      </c>
      <c r="BE424" t="s">
        <v>268</v>
      </c>
      <c r="BF424" t="s">
        <v>268</v>
      </c>
      <c r="BG424" t="s">
        <v>268</v>
      </c>
      <c r="BH424" t="s">
        <v>268</v>
      </c>
      <c r="BI424" t="s">
        <v>268</v>
      </c>
      <c r="BJ424" t="s">
        <v>268</v>
      </c>
      <c r="BK424" t="s">
        <v>268</v>
      </c>
      <c r="BL424" t="s">
        <v>268</v>
      </c>
      <c r="BM424" t="s">
        <v>268</v>
      </c>
      <c r="BN424" t="s">
        <v>268</v>
      </c>
      <c r="BO424" t="s">
        <v>268</v>
      </c>
      <c r="BP424" t="s">
        <v>268</v>
      </c>
      <c r="BQ424" t="s">
        <v>268</v>
      </c>
      <c r="BR424" t="s">
        <v>268</v>
      </c>
      <c r="BS424" t="s">
        <v>268</v>
      </c>
      <c r="BT424" t="s">
        <v>268</v>
      </c>
      <c r="BU424" t="s">
        <v>268</v>
      </c>
      <c r="BV424" t="s">
        <v>268</v>
      </c>
      <c r="BW424" t="s">
        <v>268</v>
      </c>
      <c r="BX424" t="s">
        <v>268</v>
      </c>
      <c r="BY424">
        <v>40</v>
      </c>
      <c r="BZ424">
        <v>40</v>
      </c>
      <c r="CA424" t="s">
        <v>142</v>
      </c>
      <c r="CB424" s="356">
        <v>123</v>
      </c>
      <c r="CC424" t="s">
        <v>1817</v>
      </c>
      <c r="CD424" t="s">
        <v>268</v>
      </c>
      <c r="CE424" t="s">
        <v>268</v>
      </c>
      <c r="CF424" s="356">
        <v>3</v>
      </c>
      <c r="CG424" t="s">
        <v>268</v>
      </c>
      <c r="CH424" t="s">
        <v>268</v>
      </c>
      <c r="CI424" t="s">
        <v>268</v>
      </c>
      <c r="CJ424" t="s">
        <v>268</v>
      </c>
      <c r="CK424" t="s">
        <v>268</v>
      </c>
      <c r="CL424" t="s">
        <v>268</v>
      </c>
      <c r="CM424" t="s">
        <v>11224</v>
      </c>
      <c r="CN424">
        <v>25.36</v>
      </c>
      <c r="CO424" t="s">
        <v>268</v>
      </c>
      <c r="CP424">
        <v>25.36</v>
      </c>
      <c r="CQ424">
        <v>365</v>
      </c>
      <c r="CR424" t="s">
        <v>878</v>
      </c>
      <c r="CS424" t="s">
        <v>11225</v>
      </c>
      <c r="CT424" t="s">
        <v>11226</v>
      </c>
      <c r="CU424" t="s">
        <v>11227</v>
      </c>
      <c r="CV424" t="s">
        <v>268</v>
      </c>
      <c r="CW424" t="s">
        <v>268</v>
      </c>
      <c r="CX424" t="s">
        <v>268</v>
      </c>
      <c r="CY424" t="s">
        <v>268</v>
      </c>
      <c r="CZ424" t="s">
        <v>268</v>
      </c>
      <c r="DA424" t="s">
        <v>268</v>
      </c>
      <c r="DB424" s="429">
        <f t="shared" si="84"/>
        <v>0</v>
      </c>
      <c r="DC424" s="284">
        <f t="shared" si="85"/>
        <v>0</v>
      </c>
      <c r="DD424" s="284">
        <f t="shared" si="86"/>
        <v>0</v>
      </c>
      <c r="DE424" s="284">
        <f t="shared" si="87"/>
        <v>0</v>
      </c>
      <c r="DF424" s="295">
        <f t="shared" si="88"/>
        <v>40</v>
      </c>
      <c r="DG424" s="284">
        <f t="shared" si="89"/>
        <v>1</v>
      </c>
      <c r="DH424" s="284">
        <f t="shared" si="90"/>
        <v>0</v>
      </c>
      <c r="DI424" s="284">
        <f t="shared" si="91"/>
        <v>0</v>
      </c>
      <c r="DJ424" s="284">
        <f t="shared" si="92"/>
        <v>0</v>
      </c>
      <c r="DK424" s="295">
        <f t="shared" si="93"/>
        <v>0</v>
      </c>
      <c r="DL424" s="297">
        <f t="shared" si="94"/>
        <v>3</v>
      </c>
      <c r="DM424" s="430">
        <f>IFERROR(IF(CA424="D",IF(DL424="A dispo.",DF424*VLOOKUP('DATI INPUT'!$F$27,TARIFFE_UD,4,FALSE),DF424*VLOOKUP(DL424,TARIFFE_UD,4,FALSE)),DF424*VLOOKUP(CB424-100,TARIFFE_UND,4,FALSE)),0)</f>
        <v>25.355389013815195</v>
      </c>
      <c r="DN424" s="430">
        <f>IFERROR(IF(CA424="D",IF(DL424="A dispo.",DK424*VLOOKUP('DATI INPUT'!$F$27,TARIFFE_UD,5,FALSE),DK424*VLOOKUP(DL424,TARIFFE_UD,5,FALSE)),DK424*VLOOKUP(CB424-100,TARIFFE_UND,5,FALSE)),0)</f>
        <v>0</v>
      </c>
      <c r="DO424" s="431">
        <f t="shared" si="95"/>
        <v>-4.6109861848044886E-3</v>
      </c>
      <c r="DP424" s="299">
        <f>IFERROR(IF(CA424="D",IF(DL424="A dispo.",DF424*VLOOKUP('DATI INPUT'!$F$27,TARIFFE_UD,2,FALSE),DF424*VLOOKUP(DL424,TARIFFE_UD,2,FALSE)),DF424*VLOOKUP(CB424-100,TARIFFE_UND,2,FALSE)),0)</f>
        <v>31.678015951314595</v>
      </c>
      <c r="DQ424" s="299">
        <f>IFERROR(IF(CA424="D",IF(DL424="A dispo.",DK424*VLOOKUP('DATI INPUT'!$F$27,TARIFFE_UD,3,FALSE),DK424*VLOOKUP(DL424,TARIFFE_UD,3,FALSE)),DK424*VLOOKUP(CB424-100,TARIFFE_UND,3,FALSE)),0)</f>
        <v>0</v>
      </c>
      <c r="DR424" s="299">
        <f t="shared" si="96"/>
        <v>31.678015951314595</v>
      </c>
    </row>
    <row r="425" spans="1:122" x14ac:dyDescent="0.25">
      <c r="A425" t="s">
        <v>4592</v>
      </c>
      <c r="B425" t="s">
        <v>1087</v>
      </c>
      <c r="C425" t="s">
        <v>4593</v>
      </c>
      <c r="D425" t="s">
        <v>4594</v>
      </c>
      <c r="E425" t="s">
        <v>268</v>
      </c>
      <c r="F425" t="s">
        <v>156</v>
      </c>
      <c r="G425" t="s">
        <v>4595</v>
      </c>
      <c r="H425" t="s">
        <v>1091</v>
      </c>
      <c r="I425" t="s">
        <v>4596</v>
      </c>
      <c r="J425" t="s">
        <v>274</v>
      </c>
      <c r="K425" t="s">
        <v>4597</v>
      </c>
      <c r="L425" t="s">
        <v>960</v>
      </c>
      <c r="M425" t="s">
        <v>4598</v>
      </c>
      <c r="N425" t="s">
        <v>4599</v>
      </c>
      <c r="O425" t="s">
        <v>4600</v>
      </c>
      <c r="P425" t="s">
        <v>3346</v>
      </c>
      <c r="Q425" t="s">
        <v>269</v>
      </c>
      <c r="R425" t="s">
        <v>268</v>
      </c>
      <c r="S425" t="s">
        <v>268</v>
      </c>
      <c r="T425" t="s">
        <v>268</v>
      </c>
      <c r="U425" t="s">
        <v>268</v>
      </c>
      <c r="V425" t="s">
        <v>268</v>
      </c>
      <c r="W425" t="s">
        <v>10391</v>
      </c>
      <c r="X425" t="s">
        <v>10374</v>
      </c>
      <c r="Y425" t="s">
        <v>272</v>
      </c>
      <c r="Z425" t="s">
        <v>268</v>
      </c>
      <c r="AA425" t="s">
        <v>268</v>
      </c>
      <c r="AB425" t="s">
        <v>268</v>
      </c>
      <c r="AC425" t="s">
        <v>268</v>
      </c>
      <c r="AD425" t="s">
        <v>268</v>
      </c>
      <c r="AE425" t="s">
        <v>287</v>
      </c>
      <c r="AF425" t="s">
        <v>1811</v>
      </c>
      <c r="AG425" t="s">
        <v>875</v>
      </c>
      <c r="AH425" t="s">
        <v>2154</v>
      </c>
      <c r="AI425" t="s">
        <v>388</v>
      </c>
      <c r="AJ425" t="s">
        <v>268</v>
      </c>
      <c r="AK425" t="s">
        <v>366</v>
      </c>
      <c r="AL425" t="s">
        <v>268</v>
      </c>
      <c r="AM425" t="s">
        <v>405</v>
      </c>
      <c r="AN425" t="s">
        <v>268</v>
      </c>
      <c r="AO425" t="s">
        <v>268</v>
      </c>
      <c r="AP425" t="s">
        <v>268</v>
      </c>
      <c r="AQ425" t="s">
        <v>268</v>
      </c>
      <c r="AR425" t="s">
        <v>268</v>
      </c>
      <c r="AS425" t="s">
        <v>268</v>
      </c>
      <c r="AT425" t="s">
        <v>268</v>
      </c>
      <c r="AU425" t="s">
        <v>268</v>
      </c>
      <c r="AV425" t="s">
        <v>268</v>
      </c>
      <c r="AW425" t="s">
        <v>268</v>
      </c>
      <c r="AX425" t="s">
        <v>268</v>
      </c>
      <c r="AY425" t="s">
        <v>268</v>
      </c>
      <c r="AZ425" t="s">
        <v>268</v>
      </c>
      <c r="BA425" t="s">
        <v>268</v>
      </c>
      <c r="BB425" t="s">
        <v>268</v>
      </c>
      <c r="BC425" t="s">
        <v>268</v>
      </c>
      <c r="BD425" t="s">
        <v>268</v>
      </c>
      <c r="BE425" t="s">
        <v>268</v>
      </c>
      <c r="BF425" t="s">
        <v>268</v>
      </c>
      <c r="BG425" t="s">
        <v>268</v>
      </c>
      <c r="BH425" t="s">
        <v>268</v>
      </c>
      <c r="BI425" t="s">
        <v>268</v>
      </c>
      <c r="BJ425" t="s">
        <v>268</v>
      </c>
      <c r="BK425" t="s">
        <v>268</v>
      </c>
      <c r="BL425" t="s">
        <v>268</v>
      </c>
      <c r="BM425" t="s">
        <v>268</v>
      </c>
      <c r="BN425" t="s">
        <v>268</v>
      </c>
      <c r="BO425" t="s">
        <v>268</v>
      </c>
      <c r="BP425" t="s">
        <v>268</v>
      </c>
      <c r="BQ425" t="s">
        <v>268</v>
      </c>
      <c r="BR425" t="s">
        <v>268</v>
      </c>
      <c r="BS425" t="s">
        <v>268</v>
      </c>
      <c r="BT425" t="s">
        <v>268</v>
      </c>
      <c r="BU425" t="s">
        <v>268</v>
      </c>
      <c r="BV425" t="s">
        <v>268</v>
      </c>
      <c r="BW425" t="s">
        <v>268</v>
      </c>
      <c r="BX425" t="s">
        <v>268</v>
      </c>
      <c r="BY425">
        <v>105</v>
      </c>
      <c r="BZ425">
        <v>105</v>
      </c>
      <c r="CA425" t="s">
        <v>142</v>
      </c>
      <c r="CB425" s="356">
        <v>122</v>
      </c>
      <c r="CC425" t="s">
        <v>876</v>
      </c>
      <c r="CD425" t="s">
        <v>268</v>
      </c>
      <c r="CE425" t="s">
        <v>268</v>
      </c>
      <c r="CF425" t="s">
        <v>268</v>
      </c>
      <c r="CG425" t="s">
        <v>268</v>
      </c>
      <c r="CH425" t="s">
        <v>268</v>
      </c>
      <c r="CI425" t="s">
        <v>268</v>
      </c>
      <c r="CJ425" t="s">
        <v>268</v>
      </c>
      <c r="CK425" t="s">
        <v>268</v>
      </c>
      <c r="CL425" t="s">
        <v>268</v>
      </c>
      <c r="CM425" t="s">
        <v>11224</v>
      </c>
      <c r="CN425">
        <v>133.96</v>
      </c>
      <c r="CO425" t="s">
        <v>268</v>
      </c>
      <c r="CP425">
        <v>133.96</v>
      </c>
      <c r="CQ425">
        <v>365</v>
      </c>
      <c r="CR425" t="s">
        <v>878</v>
      </c>
      <c r="CS425" t="s">
        <v>11225</v>
      </c>
      <c r="CT425" t="s">
        <v>11226</v>
      </c>
      <c r="CU425" t="s">
        <v>11227</v>
      </c>
      <c r="CV425" t="s">
        <v>268</v>
      </c>
      <c r="CW425" t="s">
        <v>268</v>
      </c>
      <c r="CX425" t="s">
        <v>268</v>
      </c>
      <c r="CY425" t="s">
        <v>268</v>
      </c>
      <c r="CZ425" t="s">
        <v>268</v>
      </c>
      <c r="DA425" t="s">
        <v>268</v>
      </c>
      <c r="DB425" s="429">
        <f t="shared" si="84"/>
        <v>0</v>
      </c>
      <c r="DC425" s="284">
        <f t="shared" si="85"/>
        <v>0</v>
      </c>
      <c r="DD425" s="284">
        <f t="shared" si="86"/>
        <v>0</v>
      </c>
      <c r="DE425" s="284">
        <f t="shared" si="87"/>
        <v>0</v>
      </c>
      <c r="DF425" s="295">
        <f t="shared" si="88"/>
        <v>105</v>
      </c>
      <c r="DG425" s="284">
        <f t="shared" si="89"/>
        <v>0</v>
      </c>
      <c r="DH425" s="284">
        <f t="shared" si="90"/>
        <v>0</v>
      </c>
      <c r="DI425" s="284">
        <f t="shared" si="91"/>
        <v>0</v>
      </c>
      <c r="DJ425" s="284">
        <f t="shared" si="92"/>
        <v>0</v>
      </c>
      <c r="DK425" s="295">
        <f t="shared" si="93"/>
        <v>1</v>
      </c>
      <c r="DL425" s="297" t="str">
        <f t="shared" si="94"/>
        <v>A dispo.</v>
      </c>
      <c r="DM425" s="430">
        <f>IFERROR(IF(CA425="D",IF(DL425="A dispo.",DF425*VLOOKUP('DATI INPUT'!$F$27,TARIFFE_UD,4,FALSE),DF425*VLOOKUP(DL425,TARIFFE_UD,4,FALSE)),DF425*VLOOKUP(CB425-100,TARIFFE_UND,4,FALSE)),0)</f>
        <v>66.557896161264892</v>
      </c>
      <c r="DN425" s="430">
        <f>IFERROR(IF(CA425="D",IF(DL425="A dispo.",DK425*VLOOKUP('DATI INPUT'!$F$27,TARIFFE_UD,5,FALSE),DK425*VLOOKUP(DL425,TARIFFE_UD,5,FALSE)),DK425*VLOOKUP(CB425-100,TARIFFE_UND,5,FALSE)),0)</f>
        <v>67.397800635548478</v>
      </c>
      <c r="DO425" s="431">
        <f t="shared" si="95"/>
        <v>-4.3032031866516718E-3</v>
      </c>
      <c r="DP425" s="299">
        <f>IFERROR(IF(CA425="D",IF(DL425="A dispo.",DF425*VLOOKUP('DATI INPUT'!$F$27,TARIFFE_UD,2,FALSE),DF425*VLOOKUP(DL425,TARIFFE_UD,2,FALSE)),DF425*VLOOKUP(CB425-100,TARIFFE_UND,2,FALSE)),0)</f>
        <v>83.154791872200818</v>
      </c>
      <c r="DQ425" s="299">
        <f>IFERROR(IF(CA425="D",IF(DL425="A dispo.",DK425*VLOOKUP('DATI INPUT'!$F$27,TARIFFE_UD,3,FALSE),DK425*VLOOKUP(DL425,TARIFFE_UD,3,FALSE)),DK425*VLOOKUP(CB425-100,TARIFFE_UND,3,FALSE)),0)</f>
        <v>60.367780403072892</v>
      </c>
      <c r="DR425" s="299">
        <f t="shared" si="96"/>
        <v>143.52257227527372</v>
      </c>
    </row>
    <row r="426" spans="1:122" x14ac:dyDescent="0.25">
      <c r="A426" t="s">
        <v>4601</v>
      </c>
      <c r="B426" t="s">
        <v>4602</v>
      </c>
      <c r="C426" t="s">
        <v>4603</v>
      </c>
      <c r="D426" t="s">
        <v>4604</v>
      </c>
      <c r="E426" t="s">
        <v>268</v>
      </c>
      <c r="F426" t="s">
        <v>156</v>
      </c>
      <c r="G426" t="s">
        <v>4605</v>
      </c>
      <c r="H426" t="s">
        <v>1091</v>
      </c>
      <c r="I426" t="s">
        <v>393</v>
      </c>
      <c r="J426" t="s">
        <v>274</v>
      </c>
      <c r="K426" t="s">
        <v>4606</v>
      </c>
      <c r="L426" t="s">
        <v>960</v>
      </c>
      <c r="M426" t="s">
        <v>4607</v>
      </c>
      <c r="N426" t="s">
        <v>303</v>
      </c>
      <c r="O426" t="s">
        <v>4608</v>
      </c>
      <c r="P426" t="s">
        <v>4609</v>
      </c>
      <c r="Q426" t="s">
        <v>1340</v>
      </c>
      <c r="R426" t="s">
        <v>268</v>
      </c>
      <c r="S426" t="s">
        <v>268</v>
      </c>
      <c r="T426" t="s">
        <v>268</v>
      </c>
      <c r="U426" t="s">
        <v>268</v>
      </c>
      <c r="V426" t="s">
        <v>268</v>
      </c>
      <c r="W426" t="s">
        <v>4562</v>
      </c>
      <c r="X426" t="s">
        <v>1962</v>
      </c>
      <c r="Y426" t="s">
        <v>343</v>
      </c>
      <c r="Z426" t="s">
        <v>268</v>
      </c>
      <c r="AA426" t="s">
        <v>268</v>
      </c>
      <c r="AB426" t="s">
        <v>268</v>
      </c>
      <c r="AC426" t="s">
        <v>268</v>
      </c>
      <c r="AD426" t="s">
        <v>268</v>
      </c>
      <c r="AE426" t="s">
        <v>287</v>
      </c>
      <c r="AF426" t="s">
        <v>1811</v>
      </c>
      <c r="AG426" t="s">
        <v>875</v>
      </c>
      <c r="AH426" t="s">
        <v>1963</v>
      </c>
      <c r="AI426" t="s">
        <v>1066</v>
      </c>
      <c r="AJ426" t="s">
        <v>268</v>
      </c>
      <c r="AK426" t="s">
        <v>354</v>
      </c>
      <c r="AL426" t="s">
        <v>268</v>
      </c>
      <c r="AM426" t="s">
        <v>355</v>
      </c>
      <c r="AN426" t="s">
        <v>268</v>
      </c>
      <c r="AO426" t="s">
        <v>268</v>
      </c>
      <c r="AP426" t="s">
        <v>268</v>
      </c>
      <c r="AQ426" t="s">
        <v>268</v>
      </c>
      <c r="AR426" t="s">
        <v>268</v>
      </c>
      <c r="AS426" t="s">
        <v>268</v>
      </c>
      <c r="AT426" t="s">
        <v>268</v>
      </c>
      <c r="AU426" t="s">
        <v>268</v>
      </c>
      <c r="AV426" t="s">
        <v>268</v>
      </c>
      <c r="AW426" t="s">
        <v>268</v>
      </c>
      <c r="AX426" t="s">
        <v>268</v>
      </c>
      <c r="AY426" t="s">
        <v>268</v>
      </c>
      <c r="AZ426" t="s">
        <v>268</v>
      </c>
      <c r="BA426" t="s">
        <v>268</v>
      </c>
      <c r="BB426" t="s">
        <v>268</v>
      </c>
      <c r="BC426" t="s">
        <v>268</v>
      </c>
      <c r="BD426" t="s">
        <v>268</v>
      </c>
      <c r="BE426" t="s">
        <v>268</v>
      </c>
      <c r="BF426" t="s">
        <v>268</v>
      </c>
      <c r="BG426" t="s">
        <v>268</v>
      </c>
      <c r="BH426" t="s">
        <v>268</v>
      </c>
      <c r="BI426" t="s">
        <v>268</v>
      </c>
      <c r="BJ426" t="s">
        <v>268</v>
      </c>
      <c r="BK426" t="s">
        <v>268</v>
      </c>
      <c r="BL426" t="s">
        <v>268</v>
      </c>
      <c r="BM426" t="s">
        <v>268</v>
      </c>
      <c r="BN426" t="s">
        <v>268</v>
      </c>
      <c r="BO426" t="s">
        <v>268</v>
      </c>
      <c r="BP426" t="s">
        <v>268</v>
      </c>
      <c r="BQ426" t="s">
        <v>268</v>
      </c>
      <c r="BR426" t="s">
        <v>268</v>
      </c>
      <c r="BS426" t="s">
        <v>268</v>
      </c>
      <c r="BT426" t="s">
        <v>268</v>
      </c>
      <c r="BU426" t="s">
        <v>268</v>
      </c>
      <c r="BV426" t="s">
        <v>268</v>
      </c>
      <c r="BW426" t="s">
        <v>268</v>
      </c>
      <c r="BX426" t="s">
        <v>268</v>
      </c>
      <c r="BY426">
        <v>60</v>
      </c>
      <c r="BZ426">
        <v>60</v>
      </c>
      <c r="CA426" t="s">
        <v>142</v>
      </c>
      <c r="CB426" s="356">
        <v>122</v>
      </c>
      <c r="CC426" t="s">
        <v>876</v>
      </c>
      <c r="CD426" t="s">
        <v>268</v>
      </c>
      <c r="CE426" t="s">
        <v>268</v>
      </c>
      <c r="CF426" t="s">
        <v>268</v>
      </c>
      <c r="CG426" t="s">
        <v>268</v>
      </c>
      <c r="CH426" t="s">
        <v>268</v>
      </c>
      <c r="CI426" t="s">
        <v>268</v>
      </c>
      <c r="CJ426" t="s">
        <v>268</v>
      </c>
      <c r="CK426" t="s">
        <v>268</v>
      </c>
      <c r="CL426" t="s">
        <v>268</v>
      </c>
      <c r="CM426" t="s">
        <v>11224</v>
      </c>
      <c r="CN426">
        <v>105.43</v>
      </c>
      <c r="CO426" t="s">
        <v>268</v>
      </c>
      <c r="CP426">
        <v>105.43</v>
      </c>
      <c r="CQ426">
        <v>365</v>
      </c>
      <c r="CR426" t="s">
        <v>878</v>
      </c>
      <c r="CS426" t="s">
        <v>11225</v>
      </c>
      <c r="CT426" t="s">
        <v>11226</v>
      </c>
      <c r="CU426" t="s">
        <v>11227</v>
      </c>
      <c r="CV426" t="s">
        <v>268</v>
      </c>
      <c r="CW426" t="s">
        <v>268</v>
      </c>
      <c r="CX426" t="s">
        <v>268</v>
      </c>
      <c r="CY426" t="s">
        <v>268</v>
      </c>
      <c r="CZ426" t="s">
        <v>268</v>
      </c>
      <c r="DA426" t="s">
        <v>268</v>
      </c>
      <c r="DB426" s="429">
        <f t="shared" si="84"/>
        <v>0</v>
      </c>
      <c r="DC426" s="284">
        <f t="shared" si="85"/>
        <v>0</v>
      </c>
      <c r="DD426" s="284">
        <f t="shared" si="86"/>
        <v>0</v>
      </c>
      <c r="DE426" s="284">
        <f t="shared" si="87"/>
        <v>0</v>
      </c>
      <c r="DF426" s="295">
        <f t="shared" si="88"/>
        <v>60</v>
      </c>
      <c r="DG426" s="284">
        <f t="shared" si="89"/>
        <v>0</v>
      </c>
      <c r="DH426" s="284">
        <f t="shared" si="90"/>
        <v>0</v>
      </c>
      <c r="DI426" s="284">
        <f t="shared" si="91"/>
        <v>0</v>
      </c>
      <c r="DJ426" s="284">
        <f t="shared" si="92"/>
        <v>0</v>
      </c>
      <c r="DK426" s="295">
        <f t="shared" si="93"/>
        <v>1</v>
      </c>
      <c r="DL426" s="297" t="str">
        <f t="shared" si="94"/>
        <v>A dispo.</v>
      </c>
      <c r="DM426" s="430">
        <f>IFERROR(IF(CA426="D",IF(DL426="A dispo.",DF426*VLOOKUP('DATI INPUT'!$F$27,TARIFFE_UD,4,FALSE),DF426*VLOOKUP(DL426,TARIFFE_UD,4,FALSE)),DF426*VLOOKUP(CB426-100,TARIFFE_UND,4,FALSE)),0)</f>
        <v>38.033083520722791</v>
      </c>
      <c r="DN426" s="430">
        <f>IFERROR(IF(CA426="D",IF(DL426="A dispo.",DK426*VLOOKUP('DATI INPUT'!$F$27,TARIFFE_UD,5,FALSE),DK426*VLOOKUP(DL426,TARIFFE_UD,5,FALSE)),DK426*VLOOKUP(CB426-100,TARIFFE_UND,5,FALSE)),0)</f>
        <v>67.397800635548478</v>
      </c>
      <c r="DO426" s="431">
        <f t="shared" si="95"/>
        <v>8.8415627126892105E-4</v>
      </c>
      <c r="DP426" s="299">
        <f>IFERROR(IF(CA426="D",IF(DL426="A dispo.",DF426*VLOOKUP('DATI INPUT'!$F$27,TARIFFE_UD,2,FALSE),DF426*VLOOKUP(DL426,TARIFFE_UD,2,FALSE)),DF426*VLOOKUP(CB426-100,TARIFFE_UND,2,FALSE)),0)</f>
        <v>47.517023926971895</v>
      </c>
      <c r="DQ426" s="299">
        <f>IFERROR(IF(CA426="D",IF(DL426="A dispo.",DK426*VLOOKUP('DATI INPUT'!$F$27,TARIFFE_UD,3,FALSE),DK426*VLOOKUP(DL426,TARIFFE_UD,3,FALSE)),DK426*VLOOKUP(CB426-100,TARIFFE_UND,3,FALSE)),0)</f>
        <v>60.367780403072892</v>
      </c>
      <c r="DR426" s="299">
        <f t="shared" si="96"/>
        <v>107.88480433004479</v>
      </c>
    </row>
    <row r="427" spans="1:122" x14ac:dyDescent="0.25">
      <c r="A427" t="s">
        <v>4610</v>
      </c>
      <c r="B427" t="s">
        <v>4602</v>
      </c>
      <c r="C427" t="s">
        <v>4611</v>
      </c>
      <c r="D427" t="s">
        <v>4604</v>
      </c>
      <c r="E427" t="s">
        <v>268</v>
      </c>
      <c r="F427" t="s">
        <v>156</v>
      </c>
      <c r="G427" t="s">
        <v>4605</v>
      </c>
      <c r="H427" t="s">
        <v>1091</v>
      </c>
      <c r="I427" t="s">
        <v>393</v>
      </c>
      <c r="J427" t="s">
        <v>274</v>
      </c>
      <c r="K427" t="s">
        <v>4606</v>
      </c>
      <c r="L427" t="s">
        <v>960</v>
      </c>
      <c r="M427" t="s">
        <v>4607</v>
      </c>
      <c r="N427" t="s">
        <v>303</v>
      </c>
      <c r="O427" t="s">
        <v>4608</v>
      </c>
      <c r="P427" t="s">
        <v>4609</v>
      </c>
      <c r="Q427" t="s">
        <v>1340</v>
      </c>
      <c r="R427" t="s">
        <v>268</v>
      </c>
      <c r="S427" t="s">
        <v>268</v>
      </c>
      <c r="T427" t="s">
        <v>268</v>
      </c>
      <c r="U427" t="s">
        <v>268</v>
      </c>
      <c r="V427" t="s">
        <v>268</v>
      </c>
      <c r="W427" t="s">
        <v>4562</v>
      </c>
      <c r="X427" t="s">
        <v>1962</v>
      </c>
      <c r="Y427" t="s">
        <v>343</v>
      </c>
      <c r="Z427" t="s">
        <v>268</v>
      </c>
      <c r="AA427" t="s">
        <v>268</v>
      </c>
      <c r="AB427" t="s">
        <v>268</v>
      </c>
      <c r="AC427" t="s">
        <v>268</v>
      </c>
      <c r="AD427" t="s">
        <v>268</v>
      </c>
      <c r="AE427" t="s">
        <v>287</v>
      </c>
      <c r="AF427" t="s">
        <v>1811</v>
      </c>
      <c r="AG427" t="s">
        <v>875</v>
      </c>
      <c r="AH427" t="s">
        <v>1963</v>
      </c>
      <c r="AI427" t="s">
        <v>1066</v>
      </c>
      <c r="AJ427" t="s">
        <v>268</v>
      </c>
      <c r="AK427" t="s">
        <v>354</v>
      </c>
      <c r="AL427" t="s">
        <v>268</v>
      </c>
      <c r="AM427" t="s">
        <v>355</v>
      </c>
      <c r="AN427" t="s">
        <v>268</v>
      </c>
      <c r="AO427" t="s">
        <v>268</v>
      </c>
      <c r="AP427" t="s">
        <v>268</v>
      </c>
      <c r="AQ427" t="s">
        <v>268</v>
      </c>
      <c r="AR427" t="s">
        <v>268</v>
      </c>
      <c r="AS427" t="s">
        <v>268</v>
      </c>
      <c r="AT427" t="s">
        <v>268</v>
      </c>
      <c r="AU427" t="s">
        <v>268</v>
      </c>
      <c r="AV427" t="s">
        <v>268</v>
      </c>
      <c r="AW427" t="s">
        <v>268</v>
      </c>
      <c r="AX427" t="s">
        <v>268</v>
      </c>
      <c r="AY427" t="s">
        <v>268</v>
      </c>
      <c r="AZ427" t="s">
        <v>268</v>
      </c>
      <c r="BA427" t="s">
        <v>268</v>
      </c>
      <c r="BB427" t="s">
        <v>268</v>
      </c>
      <c r="BC427" t="s">
        <v>268</v>
      </c>
      <c r="BD427" t="s">
        <v>268</v>
      </c>
      <c r="BE427" t="s">
        <v>268</v>
      </c>
      <c r="BF427" t="s">
        <v>268</v>
      </c>
      <c r="BG427" t="s">
        <v>268</v>
      </c>
      <c r="BH427" t="s">
        <v>268</v>
      </c>
      <c r="BI427" t="s">
        <v>268</v>
      </c>
      <c r="BJ427" t="s">
        <v>268</v>
      </c>
      <c r="BK427" t="s">
        <v>268</v>
      </c>
      <c r="BL427" t="s">
        <v>268</v>
      </c>
      <c r="BM427" t="s">
        <v>268</v>
      </c>
      <c r="BN427" t="s">
        <v>268</v>
      </c>
      <c r="BO427" t="s">
        <v>268</v>
      </c>
      <c r="BP427" t="s">
        <v>268</v>
      </c>
      <c r="BQ427" t="s">
        <v>268</v>
      </c>
      <c r="BR427" t="s">
        <v>268</v>
      </c>
      <c r="BS427" t="s">
        <v>268</v>
      </c>
      <c r="BT427" t="s">
        <v>268</v>
      </c>
      <c r="BU427" t="s">
        <v>268</v>
      </c>
      <c r="BV427" t="s">
        <v>268</v>
      </c>
      <c r="BW427" t="s">
        <v>268</v>
      </c>
      <c r="BX427" t="s">
        <v>268</v>
      </c>
      <c r="BY427">
        <v>2</v>
      </c>
      <c r="BZ427">
        <v>2</v>
      </c>
      <c r="CA427" t="s">
        <v>142</v>
      </c>
      <c r="CB427" s="356">
        <v>123</v>
      </c>
      <c r="CC427" t="s">
        <v>1817</v>
      </c>
      <c r="CD427" t="s">
        <v>268</v>
      </c>
      <c r="CE427" t="s">
        <v>268</v>
      </c>
      <c r="CF427" t="s">
        <v>268</v>
      </c>
      <c r="CG427" t="s">
        <v>268</v>
      </c>
      <c r="CH427" t="s">
        <v>268</v>
      </c>
      <c r="CI427" t="s">
        <v>268</v>
      </c>
      <c r="CJ427" t="s">
        <v>268</v>
      </c>
      <c r="CK427" t="s">
        <v>268</v>
      </c>
      <c r="CL427" t="s">
        <v>268</v>
      </c>
      <c r="CM427" t="s">
        <v>11224</v>
      </c>
      <c r="CN427">
        <v>1.27</v>
      </c>
      <c r="CO427" t="s">
        <v>268</v>
      </c>
      <c r="CP427">
        <v>1.27</v>
      </c>
      <c r="CQ427">
        <v>365</v>
      </c>
      <c r="CR427" t="s">
        <v>878</v>
      </c>
      <c r="CS427" t="s">
        <v>11225</v>
      </c>
      <c r="CT427" t="s">
        <v>11226</v>
      </c>
      <c r="CU427" t="s">
        <v>11227</v>
      </c>
      <c r="CV427" t="s">
        <v>268</v>
      </c>
      <c r="CW427" t="s">
        <v>268</v>
      </c>
      <c r="CX427" t="s">
        <v>268</v>
      </c>
      <c r="CY427" t="s">
        <v>268</v>
      </c>
      <c r="CZ427" t="s">
        <v>268</v>
      </c>
      <c r="DA427" t="s">
        <v>268</v>
      </c>
      <c r="DB427" s="429">
        <f t="shared" si="84"/>
        <v>0</v>
      </c>
      <c r="DC427" s="284">
        <f t="shared" si="85"/>
        <v>0</v>
      </c>
      <c r="DD427" s="284">
        <f t="shared" si="86"/>
        <v>0</v>
      </c>
      <c r="DE427" s="284">
        <f t="shared" si="87"/>
        <v>0</v>
      </c>
      <c r="DF427" s="295">
        <f t="shared" si="88"/>
        <v>2</v>
      </c>
      <c r="DG427" s="284">
        <f t="shared" si="89"/>
        <v>1</v>
      </c>
      <c r="DH427" s="284">
        <f t="shared" si="90"/>
        <v>0</v>
      </c>
      <c r="DI427" s="284">
        <f t="shared" si="91"/>
        <v>0</v>
      </c>
      <c r="DJ427" s="284">
        <f t="shared" si="92"/>
        <v>0</v>
      </c>
      <c r="DK427" s="295">
        <f t="shared" si="93"/>
        <v>0</v>
      </c>
      <c r="DL427" s="297" t="str">
        <f t="shared" si="94"/>
        <v>A dispo.</v>
      </c>
      <c r="DM427" s="430">
        <f>IFERROR(IF(CA427="D",IF(DL427="A dispo.",DF427*VLOOKUP('DATI INPUT'!$F$27,TARIFFE_UD,4,FALSE),DF427*VLOOKUP(DL427,TARIFFE_UD,4,FALSE)),DF427*VLOOKUP(CB427-100,TARIFFE_UND,4,FALSE)),0)</f>
        <v>1.2677694506907597</v>
      </c>
      <c r="DN427" s="430">
        <f>IFERROR(IF(CA427="D",IF(DL427="A dispo.",DK427*VLOOKUP('DATI INPUT'!$F$27,TARIFFE_UD,5,FALSE),DK427*VLOOKUP(DL427,TARIFFE_UD,5,FALSE)),DK427*VLOOKUP(CB427-100,TARIFFE_UND,5,FALSE)),0)</f>
        <v>0</v>
      </c>
      <c r="DO427" s="431">
        <f t="shared" si="95"/>
        <v>-2.2305493092402706E-3</v>
      </c>
      <c r="DP427" s="299">
        <f>IFERROR(IF(CA427="D",IF(DL427="A dispo.",DF427*VLOOKUP('DATI INPUT'!$F$27,TARIFFE_UD,2,FALSE),DF427*VLOOKUP(DL427,TARIFFE_UD,2,FALSE)),DF427*VLOOKUP(CB427-100,TARIFFE_UND,2,FALSE)),0)</f>
        <v>1.5839007975657298</v>
      </c>
      <c r="DQ427" s="299">
        <f>IFERROR(IF(CA427="D",IF(DL427="A dispo.",DK427*VLOOKUP('DATI INPUT'!$F$27,TARIFFE_UD,3,FALSE),DK427*VLOOKUP(DL427,TARIFFE_UD,3,FALSE)),DK427*VLOOKUP(CB427-100,TARIFFE_UND,3,FALSE)),0)</f>
        <v>0</v>
      </c>
      <c r="DR427" s="299">
        <f t="shared" si="96"/>
        <v>1.5839007975657298</v>
      </c>
    </row>
    <row r="428" spans="1:122" x14ac:dyDescent="0.25">
      <c r="A428" t="s">
        <v>4612</v>
      </c>
      <c r="B428" t="s">
        <v>4613</v>
      </c>
      <c r="C428" t="s">
        <v>1418</v>
      </c>
      <c r="D428" t="s">
        <v>4614</v>
      </c>
      <c r="E428" t="s">
        <v>268</v>
      </c>
      <c r="F428" t="s">
        <v>156</v>
      </c>
      <c r="G428" t="s">
        <v>4615</v>
      </c>
      <c r="H428" t="s">
        <v>983</v>
      </c>
      <c r="I428" t="s">
        <v>521</v>
      </c>
      <c r="J428" t="s">
        <v>156</v>
      </c>
      <c r="K428" t="s">
        <v>4616</v>
      </c>
      <c r="L428" t="s">
        <v>871</v>
      </c>
      <c r="M428" t="s">
        <v>4617</v>
      </c>
      <c r="N428" t="s">
        <v>984</v>
      </c>
      <c r="O428" t="s">
        <v>873</v>
      </c>
      <c r="P428" t="s">
        <v>3705</v>
      </c>
      <c r="Q428" t="s">
        <v>304</v>
      </c>
      <c r="R428" t="s">
        <v>268</v>
      </c>
      <c r="S428" t="s">
        <v>268</v>
      </c>
      <c r="T428" t="s">
        <v>268</v>
      </c>
      <c r="U428" t="s">
        <v>268</v>
      </c>
      <c r="V428" t="s">
        <v>268</v>
      </c>
      <c r="W428" t="s">
        <v>4617</v>
      </c>
      <c r="X428" t="s">
        <v>3705</v>
      </c>
      <c r="Y428" t="s">
        <v>304</v>
      </c>
      <c r="Z428" t="s">
        <v>268</v>
      </c>
      <c r="AA428" t="s">
        <v>268</v>
      </c>
      <c r="AB428" t="s">
        <v>268</v>
      </c>
      <c r="AC428" t="s">
        <v>268</v>
      </c>
      <c r="AD428" t="s">
        <v>268</v>
      </c>
      <c r="AE428" t="s">
        <v>287</v>
      </c>
      <c r="AF428" t="s">
        <v>1811</v>
      </c>
      <c r="AG428" t="s">
        <v>875</v>
      </c>
      <c r="AH428" t="s">
        <v>1848</v>
      </c>
      <c r="AI428" t="s">
        <v>4618</v>
      </c>
      <c r="AJ428" t="s">
        <v>268</v>
      </c>
      <c r="AK428" t="s">
        <v>268</v>
      </c>
      <c r="AL428" t="s">
        <v>268</v>
      </c>
      <c r="AM428" t="s">
        <v>355</v>
      </c>
      <c r="AN428" t="s">
        <v>268</v>
      </c>
      <c r="AO428" t="s">
        <v>268</v>
      </c>
      <c r="AP428" t="s">
        <v>268</v>
      </c>
      <c r="AQ428" t="s">
        <v>268</v>
      </c>
      <c r="AR428" t="s">
        <v>268</v>
      </c>
      <c r="AS428" t="s">
        <v>268</v>
      </c>
      <c r="AT428" t="s">
        <v>268</v>
      </c>
      <c r="AU428" t="s">
        <v>268</v>
      </c>
      <c r="AV428" t="s">
        <v>268</v>
      </c>
      <c r="AW428" t="s">
        <v>268</v>
      </c>
      <c r="AX428" t="s">
        <v>268</v>
      </c>
      <c r="AY428" t="s">
        <v>268</v>
      </c>
      <c r="AZ428" t="s">
        <v>268</v>
      </c>
      <c r="BA428" t="s">
        <v>268</v>
      </c>
      <c r="BB428" t="s">
        <v>268</v>
      </c>
      <c r="BC428" t="s">
        <v>268</v>
      </c>
      <c r="BD428" t="s">
        <v>268</v>
      </c>
      <c r="BE428" t="s">
        <v>268</v>
      </c>
      <c r="BF428" t="s">
        <v>268</v>
      </c>
      <c r="BG428" t="s">
        <v>268</v>
      </c>
      <c r="BH428" t="s">
        <v>268</v>
      </c>
      <c r="BI428" t="s">
        <v>268</v>
      </c>
      <c r="BJ428" t="s">
        <v>268</v>
      </c>
      <c r="BK428" t="s">
        <v>268</v>
      </c>
      <c r="BL428" t="s">
        <v>268</v>
      </c>
      <c r="BM428" t="s">
        <v>268</v>
      </c>
      <c r="BN428" t="s">
        <v>268</v>
      </c>
      <c r="BO428" t="s">
        <v>268</v>
      </c>
      <c r="BP428" t="s">
        <v>268</v>
      </c>
      <c r="BQ428" t="s">
        <v>268</v>
      </c>
      <c r="BR428" t="s">
        <v>268</v>
      </c>
      <c r="BS428" t="s">
        <v>268</v>
      </c>
      <c r="BT428" t="s">
        <v>268</v>
      </c>
      <c r="BU428" t="s">
        <v>268</v>
      </c>
      <c r="BV428" t="s">
        <v>268</v>
      </c>
      <c r="BW428" t="s">
        <v>268</v>
      </c>
      <c r="BX428" t="s">
        <v>268</v>
      </c>
      <c r="BY428">
        <v>87</v>
      </c>
      <c r="BZ428">
        <v>87</v>
      </c>
      <c r="CA428" t="s">
        <v>142</v>
      </c>
      <c r="CB428" s="356">
        <v>122</v>
      </c>
      <c r="CC428" t="s">
        <v>876</v>
      </c>
      <c r="CD428" t="s">
        <v>268</v>
      </c>
      <c r="CE428" t="s">
        <v>268</v>
      </c>
      <c r="CF428" s="356">
        <v>2</v>
      </c>
      <c r="CG428" t="s">
        <v>268</v>
      </c>
      <c r="CH428" t="s">
        <v>268</v>
      </c>
      <c r="CI428" t="s">
        <v>268</v>
      </c>
      <c r="CJ428" t="s">
        <v>268</v>
      </c>
      <c r="CK428" t="s">
        <v>268</v>
      </c>
      <c r="CL428" t="s">
        <v>268</v>
      </c>
      <c r="CM428" t="s">
        <v>11224</v>
      </c>
      <c r="CN428">
        <v>101.48</v>
      </c>
      <c r="CO428" t="s">
        <v>268</v>
      </c>
      <c r="CP428">
        <v>101.48</v>
      </c>
      <c r="CQ428">
        <v>365</v>
      </c>
      <c r="CR428" t="s">
        <v>878</v>
      </c>
      <c r="CS428" t="s">
        <v>11225</v>
      </c>
      <c r="CT428" t="s">
        <v>11226</v>
      </c>
      <c r="CU428" t="s">
        <v>11227</v>
      </c>
      <c r="CV428" t="s">
        <v>268</v>
      </c>
      <c r="CW428" t="s">
        <v>268</v>
      </c>
      <c r="CX428" t="s">
        <v>268</v>
      </c>
      <c r="CY428" t="s">
        <v>268</v>
      </c>
      <c r="CZ428" t="s">
        <v>268</v>
      </c>
      <c r="DA428" t="s">
        <v>268</v>
      </c>
      <c r="DB428" s="429">
        <f t="shared" si="84"/>
        <v>0</v>
      </c>
      <c r="DC428" s="284">
        <f t="shared" si="85"/>
        <v>0</v>
      </c>
      <c r="DD428" s="284">
        <f t="shared" si="86"/>
        <v>0</v>
      </c>
      <c r="DE428" s="284">
        <f t="shared" si="87"/>
        <v>0</v>
      </c>
      <c r="DF428" s="295">
        <f t="shared" si="88"/>
        <v>87</v>
      </c>
      <c r="DG428" s="284">
        <f t="shared" si="89"/>
        <v>0</v>
      </c>
      <c r="DH428" s="284">
        <f t="shared" si="90"/>
        <v>0</v>
      </c>
      <c r="DI428" s="284">
        <f t="shared" si="91"/>
        <v>0</v>
      </c>
      <c r="DJ428" s="284">
        <f t="shared" si="92"/>
        <v>0</v>
      </c>
      <c r="DK428" s="295">
        <f t="shared" si="93"/>
        <v>1</v>
      </c>
      <c r="DL428" s="297">
        <f t="shared" si="94"/>
        <v>2</v>
      </c>
      <c r="DM428" s="430">
        <f>IFERROR(IF(CA428="D",IF(DL428="A dispo.",DF428*VLOOKUP('DATI INPUT'!$F$27,TARIFFE_UD,4,FALSE),DF428*VLOOKUP(DL428,TARIFFE_UD,4,FALSE)),DF428*VLOOKUP(CB428-100,TARIFFE_UND,4,FALSE)),0)</f>
        <v>50.041677484210268</v>
      </c>
      <c r="DN428" s="430">
        <f>IFERROR(IF(CA428="D",IF(DL428="A dispo.",DK428*VLOOKUP('DATI INPUT'!$F$27,TARIFFE_UD,5,FALSE),DK428*VLOOKUP(DL428,TARIFFE_UD,5,FALSE)),DK428*VLOOKUP(CB428-100,TARIFFE_UND,5,FALSE)),0)</f>
        <v>51.443731886070836</v>
      </c>
      <c r="DO428" s="431">
        <f t="shared" si="95"/>
        <v>5.4093702811002231E-3</v>
      </c>
      <c r="DP428" s="299">
        <f>IFERROR(IF(CA428="D",IF(DL428="A dispo.",DF428*VLOOKUP('DATI INPUT'!$F$27,TARIFFE_UD,2,FALSE),DF428*VLOOKUP(DL428,TARIFFE_UD,2,FALSE)),DF428*VLOOKUP(CB428-100,TARIFFE_UND,2,FALSE)),0)</f>
        <v>62.520084259469506</v>
      </c>
      <c r="DQ428" s="299">
        <f>IFERROR(IF(CA428="D",IF(DL428="A dispo.",DK428*VLOOKUP('DATI INPUT'!$F$27,TARIFFE_UD,3,FALSE),DK428*VLOOKUP(DL428,TARIFFE_UD,3,FALSE)),DK428*VLOOKUP(CB428-100,TARIFFE_UND,3,FALSE)),0)</f>
        <v>46.077822723118445</v>
      </c>
      <c r="DR428" s="299">
        <f t="shared" si="96"/>
        <v>108.59790698258794</v>
      </c>
    </row>
    <row r="429" spans="1:122" x14ac:dyDescent="0.25">
      <c r="A429" t="s">
        <v>4619</v>
      </c>
      <c r="B429" t="s">
        <v>1504</v>
      </c>
      <c r="C429" t="s">
        <v>4620</v>
      </c>
      <c r="D429" t="s">
        <v>4621</v>
      </c>
      <c r="E429" t="s">
        <v>4622</v>
      </c>
      <c r="F429" t="s">
        <v>156</v>
      </c>
      <c r="G429" t="s">
        <v>4623</v>
      </c>
      <c r="H429" t="s">
        <v>983</v>
      </c>
      <c r="I429" t="s">
        <v>4624</v>
      </c>
      <c r="J429" t="s">
        <v>274</v>
      </c>
      <c r="K429" t="s">
        <v>4625</v>
      </c>
      <c r="L429" t="s">
        <v>4112</v>
      </c>
      <c r="M429" t="s">
        <v>10389</v>
      </c>
      <c r="N429" t="s">
        <v>984</v>
      </c>
      <c r="O429" t="s">
        <v>873</v>
      </c>
      <c r="P429" t="s">
        <v>10365</v>
      </c>
      <c r="Q429" t="s">
        <v>329</v>
      </c>
      <c r="R429" t="s">
        <v>268</v>
      </c>
      <c r="S429" t="s">
        <v>268</v>
      </c>
      <c r="T429" t="s">
        <v>268</v>
      </c>
      <c r="U429" t="s">
        <v>268</v>
      </c>
      <c r="V429" t="s">
        <v>268</v>
      </c>
      <c r="W429" t="s">
        <v>10393</v>
      </c>
      <c r="X429" t="s">
        <v>10365</v>
      </c>
      <c r="Y429" t="s">
        <v>282</v>
      </c>
      <c r="Z429" t="s">
        <v>268</v>
      </c>
      <c r="AA429" t="s">
        <v>268</v>
      </c>
      <c r="AB429" t="s">
        <v>268</v>
      </c>
      <c r="AC429" t="s">
        <v>268</v>
      </c>
      <c r="AD429" t="s">
        <v>268</v>
      </c>
      <c r="AE429" t="s">
        <v>287</v>
      </c>
      <c r="AF429" t="s">
        <v>1811</v>
      </c>
      <c r="AG429" t="s">
        <v>875</v>
      </c>
      <c r="AH429" t="s">
        <v>1831</v>
      </c>
      <c r="AI429" t="s">
        <v>928</v>
      </c>
      <c r="AJ429" t="s">
        <v>268</v>
      </c>
      <c r="AK429" t="s">
        <v>354</v>
      </c>
      <c r="AL429" t="s">
        <v>268</v>
      </c>
      <c r="AM429" t="s">
        <v>743</v>
      </c>
      <c r="AN429" t="s">
        <v>268</v>
      </c>
      <c r="AO429" t="s">
        <v>268</v>
      </c>
      <c r="AP429" t="s">
        <v>268</v>
      </c>
      <c r="AQ429" t="s">
        <v>268</v>
      </c>
      <c r="AR429" t="s">
        <v>268</v>
      </c>
      <c r="AS429" t="s">
        <v>268</v>
      </c>
      <c r="AT429" t="s">
        <v>268</v>
      </c>
      <c r="AU429" t="s">
        <v>268</v>
      </c>
      <c r="AV429" t="s">
        <v>268</v>
      </c>
      <c r="AW429" t="s">
        <v>268</v>
      </c>
      <c r="AX429" t="s">
        <v>268</v>
      </c>
      <c r="AY429" t="s">
        <v>268</v>
      </c>
      <c r="AZ429" t="s">
        <v>268</v>
      </c>
      <c r="BA429" t="s">
        <v>268</v>
      </c>
      <c r="BB429" t="s">
        <v>268</v>
      </c>
      <c r="BC429" t="s">
        <v>268</v>
      </c>
      <c r="BD429" t="s">
        <v>268</v>
      </c>
      <c r="BE429" t="s">
        <v>268</v>
      </c>
      <c r="BF429" t="s">
        <v>268</v>
      </c>
      <c r="BG429" t="s">
        <v>268</v>
      </c>
      <c r="BH429" t="s">
        <v>268</v>
      </c>
      <c r="BI429" t="s">
        <v>268</v>
      </c>
      <c r="BJ429" t="s">
        <v>268</v>
      </c>
      <c r="BK429" t="s">
        <v>268</v>
      </c>
      <c r="BL429" t="s">
        <v>268</v>
      </c>
      <c r="BM429" t="s">
        <v>268</v>
      </c>
      <c r="BN429" t="s">
        <v>268</v>
      </c>
      <c r="BO429" t="s">
        <v>268</v>
      </c>
      <c r="BP429" t="s">
        <v>268</v>
      </c>
      <c r="BQ429" t="s">
        <v>268</v>
      </c>
      <c r="BR429" t="s">
        <v>268</v>
      </c>
      <c r="BS429" t="s">
        <v>268</v>
      </c>
      <c r="BT429" t="s">
        <v>268</v>
      </c>
      <c r="BU429" t="s">
        <v>268</v>
      </c>
      <c r="BV429" t="s">
        <v>268</v>
      </c>
      <c r="BW429" t="s">
        <v>268</v>
      </c>
      <c r="BX429" t="s">
        <v>268</v>
      </c>
      <c r="BY429">
        <v>563.09</v>
      </c>
      <c r="BZ429">
        <v>563.09</v>
      </c>
      <c r="CA429" t="s">
        <v>143</v>
      </c>
      <c r="CB429" s="356">
        <v>105</v>
      </c>
      <c r="CC429" t="s">
        <v>1146</v>
      </c>
      <c r="CD429" t="s">
        <v>268</v>
      </c>
      <c r="CE429" t="s">
        <v>268</v>
      </c>
      <c r="CF429" t="s">
        <v>268</v>
      </c>
      <c r="CG429" t="s">
        <v>10845</v>
      </c>
      <c r="CH429" t="s">
        <v>268</v>
      </c>
      <c r="CI429" t="s">
        <v>268</v>
      </c>
      <c r="CJ429" t="s">
        <v>268</v>
      </c>
      <c r="CK429" t="s">
        <v>268</v>
      </c>
      <c r="CL429" t="s">
        <v>268</v>
      </c>
      <c r="CM429" t="s">
        <v>11224</v>
      </c>
      <c r="CN429">
        <v>1496.75</v>
      </c>
      <c r="CO429" t="s">
        <v>268</v>
      </c>
      <c r="CP429">
        <v>1496.75</v>
      </c>
      <c r="CQ429">
        <v>365</v>
      </c>
      <c r="CR429" t="s">
        <v>878</v>
      </c>
      <c r="CS429" t="s">
        <v>11225</v>
      </c>
      <c r="CT429" t="s">
        <v>11226</v>
      </c>
      <c r="CU429" t="s">
        <v>11227</v>
      </c>
      <c r="CV429" t="s">
        <v>268</v>
      </c>
      <c r="CW429" t="s">
        <v>268</v>
      </c>
      <c r="CX429" t="s">
        <v>268</v>
      </c>
      <c r="CY429" t="s">
        <v>268</v>
      </c>
      <c r="CZ429" t="s">
        <v>268</v>
      </c>
      <c r="DA429" t="s">
        <v>268</v>
      </c>
      <c r="DB429" s="429">
        <f t="shared" si="84"/>
        <v>0</v>
      </c>
      <c r="DC429" s="284">
        <f t="shared" si="85"/>
        <v>0</v>
      </c>
      <c r="DD429" s="284">
        <f t="shared" si="86"/>
        <v>0</v>
      </c>
      <c r="DE429" s="284">
        <f t="shared" si="87"/>
        <v>0</v>
      </c>
      <c r="DF429" s="295">
        <f t="shared" si="88"/>
        <v>563.09</v>
      </c>
      <c r="DG429" s="284">
        <f t="shared" si="89"/>
        <v>0</v>
      </c>
      <c r="DH429" s="284">
        <f t="shared" si="90"/>
        <v>0</v>
      </c>
      <c r="DI429" s="284">
        <f t="shared" si="91"/>
        <v>0</v>
      </c>
      <c r="DJ429" s="284">
        <f t="shared" si="92"/>
        <v>0</v>
      </c>
      <c r="DK429" s="295">
        <f t="shared" si="93"/>
        <v>563.09</v>
      </c>
      <c r="DL429" s="297" t="str">
        <f t="shared" si="94"/>
        <v/>
      </c>
      <c r="DM429" s="430">
        <f>IFERROR(IF(CA429="D",IF(DL429="A dispo.",DF429*VLOOKUP('DATI INPUT'!$F$27,TARIFFE_UD,4,FALSE),DF429*VLOOKUP(DL429,TARIFFE_UD,4,FALSE)),DF429*VLOOKUP(CB429-100,TARIFFE_UND,4,FALSE)),0)</f>
        <v>247.39414453994604</v>
      </c>
      <c r="DN429" s="430">
        <f>IFERROR(IF(CA429="D",IF(DL429="A dispo.",DK429*VLOOKUP('DATI INPUT'!$F$27,TARIFFE_UD,5,FALSE),DK429*VLOOKUP(DL429,TARIFFE_UD,5,FALSE)),DK429*VLOOKUP(CB429-100,TARIFFE_UND,5,FALSE)),0)</f>
        <v>1249.3602995132696</v>
      </c>
      <c r="DO429" s="431">
        <f t="shared" si="95"/>
        <v>4.4440532155931578E-3</v>
      </c>
      <c r="DP429" s="299">
        <f>IFERROR(IF(CA429="D",IF(DL429="A dispo.",DF429*VLOOKUP('DATI INPUT'!$F$27,TARIFFE_UD,2,FALSE),DF429*VLOOKUP(DL429,TARIFFE_UD,2,FALSE)),DF429*VLOOKUP(CB429-100,TARIFFE_UND,2,FALSE)),0)</f>
        <v>349.85333981769105</v>
      </c>
      <c r="DQ429" s="299">
        <f>IFERROR(IF(CA429="D",IF(DL429="A dispo.",DK429*VLOOKUP('DATI INPUT'!$F$27,TARIFFE_UD,3,FALSE),DK429*VLOOKUP(DL429,TARIFFE_UD,3,FALSE)),DK429*VLOOKUP(CB429-100,TARIFFE_UND,3,FALSE)),0)</f>
        <v>1267.4920470687284</v>
      </c>
      <c r="DR429" s="299">
        <f t="shared" si="96"/>
        <v>1617.3453868864194</v>
      </c>
    </row>
    <row r="430" spans="1:122" x14ac:dyDescent="0.25">
      <c r="A430" t="s">
        <v>4627</v>
      </c>
      <c r="B430" t="s">
        <v>1504</v>
      </c>
      <c r="C430" t="s">
        <v>591</v>
      </c>
      <c r="D430" t="s">
        <v>4621</v>
      </c>
      <c r="E430" t="s">
        <v>4622</v>
      </c>
      <c r="F430" t="s">
        <v>156</v>
      </c>
      <c r="G430" t="s">
        <v>4623</v>
      </c>
      <c r="H430" t="s">
        <v>983</v>
      </c>
      <c r="I430" t="s">
        <v>4624</v>
      </c>
      <c r="J430" t="s">
        <v>274</v>
      </c>
      <c r="K430" t="s">
        <v>4625</v>
      </c>
      <c r="L430" t="s">
        <v>4112</v>
      </c>
      <c r="M430" t="s">
        <v>10389</v>
      </c>
      <c r="N430" t="s">
        <v>984</v>
      </c>
      <c r="O430" t="s">
        <v>873</v>
      </c>
      <c r="P430" t="s">
        <v>10365</v>
      </c>
      <c r="Q430" t="s">
        <v>329</v>
      </c>
      <c r="R430" t="s">
        <v>268</v>
      </c>
      <c r="S430" t="s">
        <v>268</v>
      </c>
      <c r="T430" t="s">
        <v>268</v>
      </c>
      <c r="U430" t="s">
        <v>268</v>
      </c>
      <c r="V430" t="s">
        <v>268</v>
      </c>
      <c r="W430" t="s">
        <v>10393</v>
      </c>
      <c r="X430" t="s">
        <v>10365</v>
      </c>
      <c r="Y430" t="s">
        <v>282</v>
      </c>
      <c r="Z430" t="s">
        <v>268</v>
      </c>
      <c r="AA430" t="s">
        <v>268</v>
      </c>
      <c r="AB430" t="s">
        <v>268</v>
      </c>
      <c r="AC430" t="s">
        <v>268</v>
      </c>
      <c r="AD430" t="s">
        <v>268</v>
      </c>
      <c r="AE430" t="s">
        <v>287</v>
      </c>
      <c r="AF430" t="s">
        <v>1811</v>
      </c>
      <c r="AG430" t="s">
        <v>875</v>
      </c>
      <c r="AH430" t="s">
        <v>1831</v>
      </c>
      <c r="AI430" t="s">
        <v>4628</v>
      </c>
      <c r="AJ430" t="s">
        <v>268</v>
      </c>
      <c r="AK430" t="s">
        <v>377</v>
      </c>
      <c r="AL430" t="s">
        <v>268</v>
      </c>
      <c r="AM430" t="s">
        <v>743</v>
      </c>
      <c r="AN430" t="s">
        <v>268</v>
      </c>
      <c r="AO430" t="s">
        <v>268</v>
      </c>
      <c r="AP430" t="s">
        <v>268</v>
      </c>
      <c r="AQ430" t="s">
        <v>268</v>
      </c>
      <c r="AR430" t="s">
        <v>268</v>
      </c>
      <c r="AS430" t="s">
        <v>268</v>
      </c>
      <c r="AT430" t="s">
        <v>268</v>
      </c>
      <c r="AU430" t="s">
        <v>268</v>
      </c>
      <c r="AV430" t="s">
        <v>268</v>
      </c>
      <c r="AW430" t="s">
        <v>268</v>
      </c>
      <c r="AX430" t="s">
        <v>268</v>
      </c>
      <c r="AY430" t="s">
        <v>268</v>
      </c>
      <c r="AZ430" t="s">
        <v>268</v>
      </c>
      <c r="BA430" t="s">
        <v>268</v>
      </c>
      <c r="BB430" t="s">
        <v>268</v>
      </c>
      <c r="BC430" t="s">
        <v>268</v>
      </c>
      <c r="BD430" t="s">
        <v>268</v>
      </c>
      <c r="BE430" t="s">
        <v>268</v>
      </c>
      <c r="BF430" t="s">
        <v>268</v>
      </c>
      <c r="BG430" t="s">
        <v>268</v>
      </c>
      <c r="BH430" t="s">
        <v>268</v>
      </c>
      <c r="BI430" t="s">
        <v>268</v>
      </c>
      <c r="BJ430" t="s">
        <v>268</v>
      </c>
      <c r="BK430" t="s">
        <v>268</v>
      </c>
      <c r="BL430" t="s">
        <v>268</v>
      </c>
      <c r="BM430" t="s">
        <v>268</v>
      </c>
      <c r="BN430" t="s">
        <v>268</v>
      </c>
      <c r="BO430" t="s">
        <v>268</v>
      </c>
      <c r="BP430" t="s">
        <v>268</v>
      </c>
      <c r="BQ430" t="s">
        <v>268</v>
      </c>
      <c r="BR430" t="s">
        <v>268</v>
      </c>
      <c r="BS430" t="s">
        <v>268</v>
      </c>
      <c r="BT430" t="s">
        <v>268</v>
      </c>
      <c r="BU430" t="s">
        <v>268</v>
      </c>
      <c r="BV430" t="s">
        <v>268</v>
      </c>
      <c r="BW430" t="s">
        <v>268</v>
      </c>
      <c r="BX430" t="s">
        <v>268</v>
      </c>
      <c r="BY430">
        <v>54.6</v>
      </c>
      <c r="BZ430">
        <v>54.6</v>
      </c>
      <c r="CA430" t="s">
        <v>143</v>
      </c>
      <c r="CB430" s="356">
        <v>105</v>
      </c>
      <c r="CC430" t="s">
        <v>1146</v>
      </c>
      <c r="CD430" t="s">
        <v>268</v>
      </c>
      <c r="CE430" t="s">
        <v>268</v>
      </c>
      <c r="CF430" t="s">
        <v>268</v>
      </c>
      <c r="CG430" t="s">
        <v>10845</v>
      </c>
      <c r="CH430" t="s">
        <v>268</v>
      </c>
      <c r="CI430" t="s">
        <v>268</v>
      </c>
      <c r="CJ430" t="s">
        <v>268</v>
      </c>
      <c r="CK430" t="s">
        <v>268</v>
      </c>
      <c r="CL430" t="s">
        <v>268</v>
      </c>
      <c r="CM430" t="s">
        <v>11224</v>
      </c>
      <c r="CN430">
        <v>145.13</v>
      </c>
      <c r="CO430" t="s">
        <v>268</v>
      </c>
      <c r="CP430">
        <v>145.13</v>
      </c>
      <c r="CQ430">
        <v>365</v>
      </c>
      <c r="CR430" t="s">
        <v>878</v>
      </c>
      <c r="CS430" t="s">
        <v>11225</v>
      </c>
      <c r="CT430" t="s">
        <v>11226</v>
      </c>
      <c r="CU430" t="s">
        <v>11227</v>
      </c>
      <c r="CV430" t="s">
        <v>268</v>
      </c>
      <c r="CW430" t="s">
        <v>268</v>
      </c>
      <c r="CX430" t="s">
        <v>268</v>
      </c>
      <c r="CY430" t="s">
        <v>268</v>
      </c>
      <c r="CZ430" t="s">
        <v>268</v>
      </c>
      <c r="DA430" t="s">
        <v>268</v>
      </c>
      <c r="DB430" s="429">
        <f t="shared" si="84"/>
        <v>0</v>
      </c>
      <c r="DC430" s="284">
        <f t="shared" si="85"/>
        <v>0</v>
      </c>
      <c r="DD430" s="284">
        <f t="shared" si="86"/>
        <v>0</v>
      </c>
      <c r="DE430" s="284">
        <f t="shared" si="87"/>
        <v>0</v>
      </c>
      <c r="DF430" s="295">
        <f t="shared" si="88"/>
        <v>54.6</v>
      </c>
      <c r="DG430" s="284">
        <f t="shared" si="89"/>
        <v>0</v>
      </c>
      <c r="DH430" s="284">
        <f t="shared" si="90"/>
        <v>0</v>
      </c>
      <c r="DI430" s="284">
        <f t="shared" si="91"/>
        <v>0</v>
      </c>
      <c r="DJ430" s="284">
        <f t="shared" si="92"/>
        <v>0</v>
      </c>
      <c r="DK430" s="295">
        <f t="shared" si="93"/>
        <v>54.6</v>
      </c>
      <c r="DL430" s="297" t="str">
        <f t="shared" si="94"/>
        <v/>
      </c>
      <c r="DM430" s="430">
        <f>IFERROR(IF(CA430="D",IF(DL430="A dispo.",DF430*VLOOKUP('DATI INPUT'!$F$27,TARIFFE_UD,4,FALSE),DF430*VLOOKUP(DL430,TARIFFE_UD,4,FALSE)),DF430*VLOOKUP(CB430-100,TARIFFE_UND,4,FALSE)),0)</f>
        <v>23.988563625496909</v>
      </c>
      <c r="DN430" s="430">
        <f>IFERROR(IF(CA430="D",IF(DL430="A dispo.",DK430*VLOOKUP('DATI INPUT'!$F$27,TARIFFE_UD,5,FALSE),DK430*VLOOKUP(DL430,TARIFFE_UD,5,FALSE)),DK430*VLOOKUP(CB430-100,TARIFFE_UND,5,FALSE)),0)</f>
        <v>121.14417296244743</v>
      </c>
      <c r="DO430" s="431">
        <f t="shared" si="95"/>
        <v>2.7365879443550511E-3</v>
      </c>
      <c r="DP430" s="299">
        <f>IFERROR(IF(CA430="D",IF(DL430="A dispo.",DF430*VLOOKUP('DATI INPUT'!$F$27,TARIFFE_UD,2,FALSE),DF430*VLOOKUP(DL430,TARIFFE_UD,2,FALSE)),DF430*VLOOKUP(CB430-100,TARIFFE_UND,2,FALSE)),0)</f>
        <v>33.923515519803104</v>
      </c>
      <c r="DQ430" s="299">
        <f>IFERROR(IF(CA430="D",IF(DL430="A dispo.",DK430*VLOOKUP('DATI INPUT'!$F$27,TARIFFE_UD,3,FALSE),DK430*VLOOKUP(DL430,TARIFFE_UD,3,FALSE)),DK430*VLOOKUP(CB430-100,TARIFFE_UND,3,FALSE)),0)</f>
        <v>122.9023171605828</v>
      </c>
      <c r="DR430" s="299">
        <f t="shared" si="96"/>
        <v>156.8258326803859</v>
      </c>
    </row>
    <row r="431" spans="1:122" x14ac:dyDescent="0.25">
      <c r="A431" t="s">
        <v>4629</v>
      </c>
      <c r="B431" t="s">
        <v>1504</v>
      </c>
      <c r="C431" t="s">
        <v>1420</v>
      </c>
      <c r="D431" t="s">
        <v>4621</v>
      </c>
      <c r="E431" t="s">
        <v>4622</v>
      </c>
      <c r="F431" t="s">
        <v>156</v>
      </c>
      <c r="G431" t="s">
        <v>4623</v>
      </c>
      <c r="H431" t="s">
        <v>983</v>
      </c>
      <c r="I431" t="s">
        <v>4624</v>
      </c>
      <c r="J431" t="s">
        <v>274</v>
      </c>
      <c r="K431" t="s">
        <v>4625</v>
      </c>
      <c r="L431" t="s">
        <v>4112</v>
      </c>
      <c r="M431" t="s">
        <v>10389</v>
      </c>
      <c r="N431" t="s">
        <v>984</v>
      </c>
      <c r="O431" t="s">
        <v>873</v>
      </c>
      <c r="P431" t="s">
        <v>10365</v>
      </c>
      <c r="Q431" t="s">
        <v>329</v>
      </c>
      <c r="R431" t="s">
        <v>268</v>
      </c>
      <c r="S431" t="s">
        <v>268</v>
      </c>
      <c r="T431" t="s">
        <v>268</v>
      </c>
      <c r="U431" t="s">
        <v>268</v>
      </c>
      <c r="V431" t="s">
        <v>268</v>
      </c>
      <c r="W431" t="s">
        <v>10393</v>
      </c>
      <c r="X431" t="s">
        <v>10365</v>
      </c>
      <c r="Y431" t="s">
        <v>282</v>
      </c>
      <c r="Z431" t="s">
        <v>268</v>
      </c>
      <c r="AA431" t="s">
        <v>268</v>
      </c>
      <c r="AB431" t="s">
        <v>268</v>
      </c>
      <c r="AC431" t="s">
        <v>268</v>
      </c>
      <c r="AD431" t="s">
        <v>268</v>
      </c>
      <c r="AE431" t="s">
        <v>287</v>
      </c>
      <c r="AF431" t="s">
        <v>1811</v>
      </c>
      <c r="AG431" t="s">
        <v>875</v>
      </c>
      <c r="AH431" t="s">
        <v>1831</v>
      </c>
      <c r="AI431" t="s">
        <v>928</v>
      </c>
      <c r="AJ431" t="s">
        <v>268</v>
      </c>
      <c r="AK431" t="s">
        <v>410</v>
      </c>
      <c r="AL431" t="s">
        <v>268</v>
      </c>
      <c r="AM431" t="s">
        <v>411</v>
      </c>
      <c r="AN431" t="s">
        <v>268</v>
      </c>
      <c r="AO431" t="s">
        <v>268</v>
      </c>
      <c r="AP431" t="s">
        <v>268</v>
      </c>
      <c r="AQ431" t="s">
        <v>268</v>
      </c>
      <c r="AR431" t="s">
        <v>268</v>
      </c>
      <c r="AS431" t="s">
        <v>268</v>
      </c>
      <c r="AT431" t="s">
        <v>268</v>
      </c>
      <c r="AU431" t="s">
        <v>268</v>
      </c>
      <c r="AV431" t="s">
        <v>268</v>
      </c>
      <c r="AW431" t="s">
        <v>268</v>
      </c>
      <c r="AX431" t="s">
        <v>268</v>
      </c>
      <c r="AY431" t="s">
        <v>268</v>
      </c>
      <c r="AZ431" t="s">
        <v>268</v>
      </c>
      <c r="BA431" t="s">
        <v>268</v>
      </c>
      <c r="BB431" t="s">
        <v>268</v>
      </c>
      <c r="BC431" t="s">
        <v>268</v>
      </c>
      <c r="BD431" t="s">
        <v>268</v>
      </c>
      <c r="BE431" t="s">
        <v>268</v>
      </c>
      <c r="BF431" t="s">
        <v>268</v>
      </c>
      <c r="BG431" t="s">
        <v>268</v>
      </c>
      <c r="BH431" t="s">
        <v>268</v>
      </c>
      <c r="BI431" t="s">
        <v>268</v>
      </c>
      <c r="BJ431" t="s">
        <v>268</v>
      </c>
      <c r="BK431" t="s">
        <v>268</v>
      </c>
      <c r="BL431" t="s">
        <v>268</v>
      </c>
      <c r="BM431" t="s">
        <v>268</v>
      </c>
      <c r="BN431" t="s">
        <v>268</v>
      </c>
      <c r="BO431" t="s">
        <v>268</v>
      </c>
      <c r="BP431" t="s">
        <v>268</v>
      </c>
      <c r="BQ431" t="s">
        <v>268</v>
      </c>
      <c r="BR431" t="s">
        <v>268</v>
      </c>
      <c r="BS431" t="s">
        <v>268</v>
      </c>
      <c r="BT431" t="s">
        <v>268</v>
      </c>
      <c r="BU431" t="s">
        <v>268</v>
      </c>
      <c r="BV431" t="s">
        <v>268</v>
      </c>
      <c r="BW431" t="s">
        <v>268</v>
      </c>
      <c r="BX431" t="s">
        <v>268</v>
      </c>
      <c r="BY431">
        <v>167</v>
      </c>
      <c r="BZ431">
        <v>167</v>
      </c>
      <c r="CA431" t="s">
        <v>142</v>
      </c>
      <c r="CB431" s="356">
        <v>123</v>
      </c>
      <c r="CC431" t="s">
        <v>1817</v>
      </c>
      <c r="CD431" t="s">
        <v>268</v>
      </c>
      <c r="CE431" t="s">
        <v>268</v>
      </c>
      <c r="CF431" t="s">
        <v>268</v>
      </c>
      <c r="CG431" t="s">
        <v>268</v>
      </c>
      <c r="CH431" t="s">
        <v>268</v>
      </c>
      <c r="CI431" t="s">
        <v>268</v>
      </c>
      <c r="CJ431" t="s">
        <v>268</v>
      </c>
      <c r="CK431" t="s">
        <v>268</v>
      </c>
      <c r="CL431" t="s">
        <v>4630</v>
      </c>
      <c r="CM431" t="s">
        <v>11224</v>
      </c>
      <c r="CN431">
        <v>105.86</v>
      </c>
      <c r="CO431" t="s">
        <v>268</v>
      </c>
      <c r="CP431">
        <v>105.86</v>
      </c>
      <c r="CQ431">
        <v>365</v>
      </c>
      <c r="CR431" t="s">
        <v>878</v>
      </c>
      <c r="CS431" t="s">
        <v>11225</v>
      </c>
      <c r="CT431" t="s">
        <v>11226</v>
      </c>
      <c r="CU431" t="s">
        <v>11227</v>
      </c>
      <c r="CV431" t="s">
        <v>268</v>
      </c>
      <c r="CW431" t="s">
        <v>268</v>
      </c>
      <c r="CX431" t="s">
        <v>268</v>
      </c>
      <c r="CY431" t="s">
        <v>268</v>
      </c>
      <c r="CZ431" t="s">
        <v>268</v>
      </c>
      <c r="DA431" t="s">
        <v>268</v>
      </c>
      <c r="DB431" s="429">
        <f t="shared" si="84"/>
        <v>0</v>
      </c>
      <c r="DC431" s="284">
        <f t="shared" si="85"/>
        <v>0</v>
      </c>
      <c r="DD431" s="284">
        <f t="shared" si="86"/>
        <v>0</v>
      </c>
      <c r="DE431" s="284">
        <f t="shared" si="87"/>
        <v>0</v>
      </c>
      <c r="DF431" s="295">
        <f t="shared" si="88"/>
        <v>167</v>
      </c>
      <c r="DG431" s="284">
        <f t="shared" si="89"/>
        <v>1</v>
      </c>
      <c r="DH431" s="284">
        <f t="shared" si="90"/>
        <v>0</v>
      </c>
      <c r="DI431" s="284">
        <f t="shared" si="91"/>
        <v>0</v>
      </c>
      <c r="DJ431" s="284">
        <f t="shared" si="92"/>
        <v>0</v>
      </c>
      <c r="DK431" s="295">
        <f t="shared" si="93"/>
        <v>0</v>
      </c>
      <c r="DL431" s="297" t="str">
        <f t="shared" si="94"/>
        <v>A dispo.</v>
      </c>
      <c r="DM431" s="430">
        <f>IFERROR(IF(CA431="D",IF(DL431="A dispo.",DF431*VLOOKUP('DATI INPUT'!$F$27,TARIFFE_UD,4,FALSE),DF431*VLOOKUP(DL431,TARIFFE_UD,4,FALSE)),DF431*VLOOKUP(CB431-100,TARIFFE_UND,4,FALSE)),0)</f>
        <v>105.85874913267844</v>
      </c>
      <c r="DN431" s="430">
        <f>IFERROR(IF(CA431="D",IF(DL431="A dispo.",DK431*VLOOKUP('DATI INPUT'!$F$27,TARIFFE_UD,5,FALSE),DK431*VLOOKUP(DL431,TARIFFE_UD,5,FALSE)),DK431*VLOOKUP(CB431-100,TARIFFE_UND,5,FALSE)),0)</f>
        <v>0</v>
      </c>
      <c r="DO431" s="431">
        <f t="shared" si="95"/>
        <v>-1.2508673215592125E-3</v>
      </c>
      <c r="DP431" s="299">
        <f>IFERROR(IF(CA431="D",IF(DL431="A dispo.",DF431*VLOOKUP('DATI INPUT'!$F$27,TARIFFE_UD,2,FALSE),DF431*VLOOKUP(DL431,TARIFFE_UD,2,FALSE)),DF431*VLOOKUP(CB431-100,TARIFFE_UND,2,FALSE)),0)</f>
        <v>132.25571659673844</v>
      </c>
      <c r="DQ431" s="299">
        <f>IFERROR(IF(CA431="D",IF(DL431="A dispo.",DK431*VLOOKUP('DATI INPUT'!$F$27,TARIFFE_UD,3,FALSE),DK431*VLOOKUP(DL431,TARIFFE_UD,3,FALSE)),DK431*VLOOKUP(CB431-100,TARIFFE_UND,3,FALSE)),0)</f>
        <v>0</v>
      </c>
      <c r="DR431" s="299">
        <f t="shared" si="96"/>
        <v>132.25571659673844</v>
      </c>
    </row>
    <row r="432" spans="1:122" x14ac:dyDescent="0.25">
      <c r="A432" t="s">
        <v>4631</v>
      </c>
      <c r="B432" t="s">
        <v>4632</v>
      </c>
      <c r="C432" t="s">
        <v>592</v>
      </c>
      <c r="D432" t="s">
        <v>4633</v>
      </c>
      <c r="E432" t="s">
        <v>268</v>
      </c>
      <c r="F432" t="s">
        <v>156</v>
      </c>
      <c r="G432" t="s">
        <v>4634</v>
      </c>
      <c r="H432" t="s">
        <v>1091</v>
      </c>
      <c r="I432" t="s">
        <v>391</v>
      </c>
      <c r="J432" t="s">
        <v>274</v>
      </c>
      <c r="K432" t="s">
        <v>4635</v>
      </c>
      <c r="L432" t="s">
        <v>871</v>
      </c>
      <c r="M432" t="s">
        <v>4636</v>
      </c>
      <c r="N432" t="s">
        <v>984</v>
      </c>
      <c r="O432" t="s">
        <v>873</v>
      </c>
      <c r="P432" t="s">
        <v>1962</v>
      </c>
      <c r="Q432" t="s">
        <v>282</v>
      </c>
      <c r="R432" t="s">
        <v>268</v>
      </c>
      <c r="S432" t="s">
        <v>268</v>
      </c>
      <c r="T432" t="s">
        <v>268</v>
      </c>
      <c r="U432" t="s">
        <v>268</v>
      </c>
      <c r="V432" t="s">
        <v>268</v>
      </c>
      <c r="W432" t="s">
        <v>4636</v>
      </c>
      <c r="X432" t="s">
        <v>1962</v>
      </c>
      <c r="Y432" t="s">
        <v>282</v>
      </c>
      <c r="Z432" t="s">
        <v>268</v>
      </c>
      <c r="AA432" t="s">
        <v>268</v>
      </c>
      <c r="AB432" t="s">
        <v>268</v>
      </c>
      <c r="AC432" t="s">
        <v>268</v>
      </c>
      <c r="AD432" t="s">
        <v>268</v>
      </c>
      <c r="AE432" t="s">
        <v>287</v>
      </c>
      <c r="AF432" t="s">
        <v>1811</v>
      </c>
      <c r="AG432" t="s">
        <v>875</v>
      </c>
      <c r="AH432" t="s">
        <v>1963</v>
      </c>
      <c r="AI432" t="s">
        <v>889</v>
      </c>
      <c r="AJ432" t="s">
        <v>268</v>
      </c>
      <c r="AK432" t="s">
        <v>395</v>
      </c>
      <c r="AL432" t="s">
        <v>268</v>
      </c>
      <c r="AM432" t="s">
        <v>268</v>
      </c>
      <c r="AN432" t="s">
        <v>268</v>
      </c>
      <c r="AO432" t="s">
        <v>268</v>
      </c>
      <c r="AP432" t="s">
        <v>268</v>
      </c>
      <c r="AQ432" t="s">
        <v>268</v>
      </c>
      <c r="AR432" t="s">
        <v>268</v>
      </c>
      <c r="AS432" t="s">
        <v>268</v>
      </c>
      <c r="AT432" t="s">
        <v>268</v>
      </c>
      <c r="AU432" t="s">
        <v>268</v>
      </c>
      <c r="AV432" t="s">
        <v>268</v>
      </c>
      <c r="AW432" t="s">
        <v>268</v>
      </c>
      <c r="AX432" t="s">
        <v>268</v>
      </c>
      <c r="AY432" t="s">
        <v>268</v>
      </c>
      <c r="AZ432" t="s">
        <v>268</v>
      </c>
      <c r="BA432" t="s">
        <v>268</v>
      </c>
      <c r="BB432" t="s">
        <v>268</v>
      </c>
      <c r="BC432" t="s">
        <v>268</v>
      </c>
      <c r="BD432" t="s">
        <v>268</v>
      </c>
      <c r="BE432" t="s">
        <v>268</v>
      </c>
      <c r="BF432" t="s">
        <v>268</v>
      </c>
      <c r="BG432" t="s">
        <v>268</v>
      </c>
      <c r="BH432" t="s">
        <v>268</v>
      </c>
      <c r="BI432" t="s">
        <v>268</v>
      </c>
      <c r="BJ432" t="s">
        <v>268</v>
      </c>
      <c r="BK432" t="s">
        <v>268</v>
      </c>
      <c r="BL432" t="s">
        <v>268</v>
      </c>
      <c r="BM432" t="s">
        <v>268</v>
      </c>
      <c r="BN432" t="s">
        <v>268</v>
      </c>
      <c r="BO432" t="s">
        <v>268</v>
      </c>
      <c r="BP432" t="s">
        <v>268</v>
      </c>
      <c r="BQ432" t="s">
        <v>268</v>
      </c>
      <c r="BR432" t="s">
        <v>268</v>
      </c>
      <c r="BS432" t="s">
        <v>268</v>
      </c>
      <c r="BT432" t="s">
        <v>268</v>
      </c>
      <c r="BU432" t="s">
        <v>268</v>
      </c>
      <c r="BV432" t="s">
        <v>268</v>
      </c>
      <c r="BW432" t="s">
        <v>268</v>
      </c>
      <c r="BX432" t="s">
        <v>268</v>
      </c>
      <c r="BY432">
        <v>58</v>
      </c>
      <c r="BZ432">
        <v>58</v>
      </c>
      <c r="CA432" t="s">
        <v>142</v>
      </c>
      <c r="CB432" s="356">
        <v>122</v>
      </c>
      <c r="CC432" t="s">
        <v>876</v>
      </c>
      <c r="CD432" t="s">
        <v>268</v>
      </c>
      <c r="CE432" t="s">
        <v>268</v>
      </c>
      <c r="CF432" s="356">
        <v>6</v>
      </c>
      <c r="CG432" t="s">
        <v>268</v>
      </c>
      <c r="CH432" t="s">
        <v>268</v>
      </c>
      <c r="CI432" t="s">
        <v>268</v>
      </c>
      <c r="CJ432" t="s">
        <v>268</v>
      </c>
      <c r="CK432" t="s">
        <v>268</v>
      </c>
      <c r="CL432" t="s">
        <v>268</v>
      </c>
      <c r="CM432" t="s">
        <v>11224</v>
      </c>
      <c r="CN432">
        <v>171.56</v>
      </c>
      <c r="CO432" t="s">
        <v>268</v>
      </c>
      <c r="CP432">
        <v>171.56</v>
      </c>
      <c r="CQ432">
        <v>365</v>
      </c>
      <c r="CR432" t="s">
        <v>878</v>
      </c>
      <c r="CS432" t="s">
        <v>11225</v>
      </c>
      <c r="CT432" t="s">
        <v>11226</v>
      </c>
      <c r="CU432" t="s">
        <v>11227</v>
      </c>
      <c r="CV432" t="s">
        <v>268</v>
      </c>
      <c r="CW432" t="s">
        <v>268</v>
      </c>
      <c r="CX432" t="s">
        <v>268</v>
      </c>
      <c r="CY432" t="s">
        <v>268</v>
      </c>
      <c r="CZ432" t="s">
        <v>268</v>
      </c>
      <c r="DA432" t="s">
        <v>268</v>
      </c>
      <c r="DB432" s="429">
        <f t="shared" si="84"/>
        <v>0</v>
      </c>
      <c r="DC432" s="284">
        <f t="shared" si="85"/>
        <v>0</v>
      </c>
      <c r="DD432" s="284">
        <f t="shared" si="86"/>
        <v>0</v>
      </c>
      <c r="DE432" s="284">
        <f t="shared" si="87"/>
        <v>0</v>
      </c>
      <c r="DF432" s="295">
        <f t="shared" si="88"/>
        <v>58.000000000000007</v>
      </c>
      <c r="DG432" s="284">
        <f t="shared" si="89"/>
        <v>0</v>
      </c>
      <c r="DH432" s="284">
        <f t="shared" si="90"/>
        <v>0</v>
      </c>
      <c r="DI432" s="284">
        <f t="shared" si="91"/>
        <v>0</v>
      </c>
      <c r="DJ432" s="284">
        <f t="shared" si="92"/>
        <v>0</v>
      </c>
      <c r="DK432" s="295">
        <f t="shared" si="93"/>
        <v>1</v>
      </c>
      <c r="DL432" s="297">
        <f t="shared" si="94"/>
        <v>6</v>
      </c>
      <c r="DM432" s="430">
        <f>IFERROR(IF(CA432="D",IF(DL432="A dispo.",DF432*VLOOKUP('DATI INPUT'!$F$27,TARIFFE_UD,4,FALSE),DF432*VLOOKUP(DL432,TARIFFE_UD,4,FALSE)),DF432*VLOOKUP(CB432-100,TARIFFE_UND,4,FALSE)),0)</f>
        <v>44.254544713927459</v>
      </c>
      <c r="DN432" s="430">
        <f>IFERROR(IF(CA432="D",IF(DL432="A dispo.",DK432*VLOOKUP('DATI INPUT'!$F$27,TARIFFE_UD,5,FALSE),DK432*VLOOKUP(DL432,TARIFFE_UD,5,FALSE)),DK432*VLOOKUP(CB432-100,TARIFFE_UND,5,FALSE)),0)</f>
        <v>127.30695675603603</v>
      </c>
      <c r="DO432" s="431">
        <f t="shared" si="95"/>
        <v>1.5014699635003126E-3</v>
      </c>
      <c r="DP432" s="299">
        <f>IFERROR(IF(CA432="D",IF(DL432="A dispo.",DF432*VLOOKUP('DATI INPUT'!$F$27,TARIFFE_UD,2,FALSE),DF432*VLOOKUP(DL432,TARIFFE_UD,2,FALSE)),DF432*VLOOKUP(CB432-100,TARIFFE_UND,2,FALSE)),0)</f>
        <v>55.289870433544479</v>
      </c>
      <c r="DQ432" s="299">
        <f>IFERROR(IF(CA432="D",IF(DL432="A dispo.",DK432*VLOOKUP('DATI INPUT'!$F$27,TARIFFE_UD,3,FALSE),DK432*VLOOKUP(DL432,TARIFFE_UD,3,FALSE)),DK432*VLOOKUP(CB432-100,TARIFFE_UND,3,FALSE)),0)</f>
        <v>114.0280296502488</v>
      </c>
      <c r="DR432" s="299">
        <f t="shared" si="96"/>
        <v>169.31790008379329</v>
      </c>
    </row>
    <row r="433" spans="1:122" x14ac:dyDescent="0.25">
      <c r="A433" t="s">
        <v>4637</v>
      </c>
      <c r="B433" t="s">
        <v>4632</v>
      </c>
      <c r="C433" t="s">
        <v>593</v>
      </c>
      <c r="D433" t="s">
        <v>4633</v>
      </c>
      <c r="E433" t="s">
        <v>268</v>
      </c>
      <c r="F433" t="s">
        <v>156</v>
      </c>
      <c r="G433" t="s">
        <v>4634</v>
      </c>
      <c r="H433" t="s">
        <v>1091</v>
      </c>
      <c r="I433" t="s">
        <v>391</v>
      </c>
      <c r="J433" t="s">
        <v>274</v>
      </c>
      <c r="K433" t="s">
        <v>4635</v>
      </c>
      <c r="L433" t="s">
        <v>871</v>
      </c>
      <c r="M433" t="s">
        <v>4636</v>
      </c>
      <c r="N433" t="s">
        <v>984</v>
      </c>
      <c r="O433" t="s">
        <v>873</v>
      </c>
      <c r="P433" t="s">
        <v>1962</v>
      </c>
      <c r="Q433" t="s">
        <v>282</v>
      </c>
      <c r="R433" t="s">
        <v>268</v>
      </c>
      <c r="S433" t="s">
        <v>268</v>
      </c>
      <c r="T433" t="s">
        <v>268</v>
      </c>
      <c r="U433" t="s">
        <v>268</v>
      </c>
      <c r="V433" t="s">
        <v>268</v>
      </c>
      <c r="W433" t="s">
        <v>4636</v>
      </c>
      <c r="X433" t="s">
        <v>1962</v>
      </c>
      <c r="Y433" t="s">
        <v>282</v>
      </c>
      <c r="Z433" t="s">
        <v>268</v>
      </c>
      <c r="AA433" t="s">
        <v>268</v>
      </c>
      <c r="AB433" t="s">
        <v>268</v>
      </c>
      <c r="AC433" t="s">
        <v>268</v>
      </c>
      <c r="AD433" t="s">
        <v>268</v>
      </c>
      <c r="AE433" t="s">
        <v>287</v>
      </c>
      <c r="AF433" t="s">
        <v>1811</v>
      </c>
      <c r="AG433" t="s">
        <v>875</v>
      </c>
      <c r="AH433" t="s">
        <v>1963</v>
      </c>
      <c r="AI433" t="s">
        <v>889</v>
      </c>
      <c r="AJ433" t="s">
        <v>268</v>
      </c>
      <c r="AK433" t="s">
        <v>377</v>
      </c>
      <c r="AL433" t="s">
        <v>268</v>
      </c>
      <c r="AM433" t="s">
        <v>353</v>
      </c>
      <c r="AN433" t="s">
        <v>268</v>
      </c>
      <c r="AO433" t="s">
        <v>268</v>
      </c>
      <c r="AP433" t="s">
        <v>268</v>
      </c>
      <c r="AQ433" t="s">
        <v>268</v>
      </c>
      <c r="AR433" t="s">
        <v>268</v>
      </c>
      <c r="AS433" t="s">
        <v>268</v>
      </c>
      <c r="AT433" t="s">
        <v>268</v>
      </c>
      <c r="AU433" t="s">
        <v>268</v>
      </c>
      <c r="AV433" t="s">
        <v>268</v>
      </c>
      <c r="AW433" t="s">
        <v>268</v>
      </c>
      <c r="AX433" t="s">
        <v>268</v>
      </c>
      <c r="AY433" t="s">
        <v>268</v>
      </c>
      <c r="AZ433" t="s">
        <v>268</v>
      </c>
      <c r="BA433" t="s">
        <v>268</v>
      </c>
      <c r="BB433" t="s">
        <v>268</v>
      </c>
      <c r="BC433" t="s">
        <v>268</v>
      </c>
      <c r="BD433" t="s">
        <v>268</v>
      </c>
      <c r="BE433" t="s">
        <v>268</v>
      </c>
      <c r="BF433" t="s">
        <v>268</v>
      </c>
      <c r="BG433" t="s">
        <v>268</v>
      </c>
      <c r="BH433" t="s">
        <v>268</v>
      </c>
      <c r="BI433" t="s">
        <v>268</v>
      </c>
      <c r="BJ433" t="s">
        <v>268</v>
      </c>
      <c r="BK433" t="s">
        <v>268</v>
      </c>
      <c r="BL433" t="s">
        <v>268</v>
      </c>
      <c r="BM433" t="s">
        <v>268</v>
      </c>
      <c r="BN433" t="s">
        <v>268</v>
      </c>
      <c r="BO433" t="s">
        <v>268</v>
      </c>
      <c r="BP433" t="s">
        <v>268</v>
      </c>
      <c r="BQ433" t="s">
        <v>268</v>
      </c>
      <c r="BR433" t="s">
        <v>268</v>
      </c>
      <c r="BS433" t="s">
        <v>268</v>
      </c>
      <c r="BT433" t="s">
        <v>268</v>
      </c>
      <c r="BU433" t="s">
        <v>268</v>
      </c>
      <c r="BV433" t="s">
        <v>268</v>
      </c>
      <c r="BW433" t="s">
        <v>268</v>
      </c>
      <c r="BX433" t="s">
        <v>268</v>
      </c>
      <c r="BY433">
        <v>42</v>
      </c>
      <c r="BZ433">
        <v>42</v>
      </c>
      <c r="CA433" t="s">
        <v>142</v>
      </c>
      <c r="CB433" s="356">
        <v>123</v>
      </c>
      <c r="CC433" t="s">
        <v>1817</v>
      </c>
      <c r="CD433" t="s">
        <v>268</v>
      </c>
      <c r="CE433" t="s">
        <v>268</v>
      </c>
      <c r="CF433" s="356">
        <v>6</v>
      </c>
      <c r="CG433" t="s">
        <v>268</v>
      </c>
      <c r="CH433" t="s">
        <v>268</v>
      </c>
      <c r="CI433" t="s">
        <v>268</v>
      </c>
      <c r="CJ433" t="s">
        <v>268</v>
      </c>
      <c r="CK433" t="s">
        <v>268</v>
      </c>
      <c r="CL433" t="s">
        <v>268</v>
      </c>
      <c r="CM433" t="s">
        <v>11224</v>
      </c>
      <c r="CN433">
        <v>32.049999999999997</v>
      </c>
      <c r="CO433" t="s">
        <v>268</v>
      </c>
      <c r="CP433">
        <v>32.049999999999997</v>
      </c>
      <c r="CQ433">
        <v>365</v>
      </c>
      <c r="CR433" t="s">
        <v>878</v>
      </c>
      <c r="CS433" t="s">
        <v>11225</v>
      </c>
      <c r="CT433" t="s">
        <v>11226</v>
      </c>
      <c r="CU433" t="s">
        <v>11227</v>
      </c>
      <c r="CV433" t="s">
        <v>268</v>
      </c>
      <c r="CW433" t="s">
        <v>268</v>
      </c>
      <c r="CX433" t="s">
        <v>268</v>
      </c>
      <c r="CY433" t="s">
        <v>268</v>
      </c>
      <c r="CZ433" t="s">
        <v>268</v>
      </c>
      <c r="DA433" t="s">
        <v>268</v>
      </c>
      <c r="DB433" s="429">
        <f t="shared" si="84"/>
        <v>0</v>
      </c>
      <c r="DC433" s="284">
        <f t="shared" si="85"/>
        <v>0</v>
      </c>
      <c r="DD433" s="284">
        <f t="shared" si="86"/>
        <v>0</v>
      </c>
      <c r="DE433" s="284">
        <f t="shared" si="87"/>
        <v>0</v>
      </c>
      <c r="DF433" s="295">
        <f t="shared" si="88"/>
        <v>42</v>
      </c>
      <c r="DG433" s="284">
        <f t="shared" si="89"/>
        <v>1</v>
      </c>
      <c r="DH433" s="284">
        <f t="shared" si="90"/>
        <v>0</v>
      </c>
      <c r="DI433" s="284">
        <f t="shared" si="91"/>
        <v>0</v>
      </c>
      <c r="DJ433" s="284">
        <f t="shared" si="92"/>
        <v>0</v>
      </c>
      <c r="DK433" s="295">
        <f t="shared" si="93"/>
        <v>0</v>
      </c>
      <c r="DL433" s="297">
        <f t="shared" si="94"/>
        <v>6</v>
      </c>
      <c r="DM433" s="430">
        <f>IFERROR(IF(CA433="D",IF(DL433="A dispo.",DF433*VLOOKUP('DATI INPUT'!$F$27,TARIFFE_UD,4,FALSE),DF433*VLOOKUP(DL433,TARIFFE_UD,4,FALSE)),DF433*VLOOKUP(CB433-100,TARIFFE_UND,4,FALSE)),0)</f>
        <v>32.046394448016429</v>
      </c>
      <c r="DN433" s="430">
        <f>IFERROR(IF(CA433="D",IF(DL433="A dispo.",DK433*VLOOKUP('DATI INPUT'!$F$27,TARIFFE_UD,5,FALSE),DK433*VLOOKUP(DL433,TARIFFE_UD,5,FALSE)),DK433*VLOOKUP(CB433-100,TARIFFE_UND,5,FALSE)),0)</f>
        <v>0</v>
      </c>
      <c r="DO433" s="431">
        <f t="shared" si="95"/>
        <v>-3.605551983568489E-3</v>
      </c>
      <c r="DP433" s="299">
        <f>IFERROR(IF(CA433="D",IF(DL433="A dispo.",DF433*VLOOKUP('DATI INPUT'!$F$27,TARIFFE_UD,2,FALSE),DF433*VLOOKUP(DL433,TARIFFE_UD,2,FALSE)),DF433*VLOOKUP(CB433-100,TARIFFE_UND,2,FALSE)),0)</f>
        <v>40.037492382911516</v>
      </c>
      <c r="DQ433" s="299">
        <f>IFERROR(IF(CA433="D",IF(DL433="A dispo.",DK433*VLOOKUP('DATI INPUT'!$F$27,TARIFFE_UD,3,FALSE),DK433*VLOOKUP(DL433,TARIFFE_UD,3,FALSE)),DK433*VLOOKUP(CB433-100,TARIFFE_UND,3,FALSE)),0)</f>
        <v>0</v>
      </c>
      <c r="DR433" s="299">
        <f t="shared" si="96"/>
        <v>40.037492382911516</v>
      </c>
    </row>
    <row r="434" spans="1:122" x14ac:dyDescent="0.25">
      <c r="A434" t="s">
        <v>4638</v>
      </c>
      <c r="B434" t="s">
        <v>4632</v>
      </c>
      <c r="C434" t="s">
        <v>594</v>
      </c>
      <c r="D434" t="s">
        <v>4633</v>
      </c>
      <c r="E434" t="s">
        <v>268</v>
      </c>
      <c r="F434" t="s">
        <v>156</v>
      </c>
      <c r="G434" t="s">
        <v>4634</v>
      </c>
      <c r="H434" t="s">
        <v>1091</v>
      </c>
      <c r="I434" t="s">
        <v>391</v>
      </c>
      <c r="J434" t="s">
        <v>274</v>
      </c>
      <c r="K434" t="s">
        <v>4635</v>
      </c>
      <c r="L434" t="s">
        <v>871</v>
      </c>
      <c r="M434" t="s">
        <v>4636</v>
      </c>
      <c r="N434" t="s">
        <v>984</v>
      </c>
      <c r="O434" t="s">
        <v>873</v>
      </c>
      <c r="P434" t="s">
        <v>1962</v>
      </c>
      <c r="Q434" t="s">
        <v>282</v>
      </c>
      <c r="R434" t="s">
        <v>268</v>
      </c>
      <c r="S434" t="s">
        <v>268</v>
      </c>
      <c r="T434" t="s">
        <v>268</v>
      </c>
      <c r="U434" t="s">
        <v>268</v>
      </c>
      <c r="V434" t="s">
        <v>268</v>
      </c>
      <c r="W434" t="s">
        <v>3211</v>
      </c>
      <c r="X434" t="s">
        <v>1962</v>
      </c>
      <c r="Y434" t="s">
        <v>290</v>
      </c>
      <c r="Z434" t="s">
        <v>268</v>
      </c>
      <c r="AA434" t="s">
        <v>268</v>
      </c>
      <c r="AB434" t="s">
        <v>268</v>
      </c>
      <c r="AC434" t="s">
        <v>268</v>
      </c>
      <c r="AD434" t="s">
        <v>268</v>
      </c>
      <c r="AE434" t="s">
        <v>287</v>
      </c>
      <c r="AF434" t="s">
        <v>1811</v>
      </c>
      <c r="AG434" t="s">
        <v>875</v>
      </c>
      <c r="AH434" t="s">
        <v>1963</v>
      </c>
      <c r="AI434" t="s">
        <v>889</v>
      </c>
      <c r="AJ434" t="s">
        <v>268</v>
      </c>
      <c r="AK434" t="s">
        <v>377</v>
      </c>
      <c r="AL434" t="s">
        <v>268</v>
      </c>
      <c r="AM434" t="s">
        <v>353</v>
      </c>
      <c r="AN434" t="s">
        <v>268</v>
      </c>
      <c r="AO434" t="s">
        <v>268</v>
      </c>
      <c r="AP434" t="s">
        <v>268</v>
      </c>
      <c r="AQ434" t="s">
        <v>268</v>
      </c>
      <c r="AR434" t="s">
        <v>268</v>
      </c>
      <c r="AS434" t="s">
        <v>268</v>
      </c>
      <c r="AT434" t="s">
        <v>268</v>
      </c>
      <c r="AU434" t="s">
        <v>268</v>
      </c>
      <c r="AV434" t="s">
        <v>268</v>
      </c>
      <c r="AW434" t="s">
        <v>268</v>
      </c>
      <c r="AX434" t="s">
        <v>268</v>
      </c>
      <c r="AY434" t="s">
        <v>268</v>
      </c>
      <c r="AZ434" t="s">
        <v>268</v>
      </c>
      <c r="BA434" t="s">
        <v>268</v>
      </c>
      <c r="BB434" t="s">
        <v>268</v>
      </c>
      <c r="BC434" t="s">
        <v>268</v>
      </c>
      <c r="BD434" t="s">
        <v>268</v>
      </c>
      <c r="BE434" t="s">
        <v>268</v>
      </c>
      <c r="BF434" t="s">
        <v>268</v>
      </c>
      <c r="BG434" t="s">
        <v>268</v>
      </c>
      <c r="BH434" t="s">
        <v>268</v>
      </c>
      <c r="BI434" t="s">
        <v>268</v>
      </c>
      <c r="BJ434" t="s">
        <v>268</v>
      </c>
      <c r="BK434" t="s">
        <v>268</v>
      </c>
      <c r="BL434" t="s">
        <v>268</v>
      </c>
      <c r="BM434" t="s">
        <v>268</v>
      </c>
      <c r="BN434" t="s">
        <v>268</v>
      </c>
      <c r="BO434" t="s">
        <v>268</v>
      </c>
      <c r="BP434" t="s">
        <v>268</v>
      </c>
      <c r="BQ434" t="s">
        <v>268</v>
      </c>
      <c r="BR434" t="s">
        <v>268</v>
      </c>
      <c r="BS434" t="s">
        <v>268</v>
      </c>
      <c r="BT434" t="s">
        <v>268</v>
      </c>
      <c r="BU434" t="s">
        <v>268</v>
      </c>
      <c r="BV434" t="s">
        <v>268</v>
      </c>
      <c r="BW434" t="s">
        <v>268</v>
      </c>
      <c r="BX434" t="s">
        <v>268</v>
      </c>
      <c r="BY434">
        <v>14.7</v>
      </c>
      <c r="BZ434">
        <v>14.7</v>
      </c>
      <c r="CA434" t="s">
        <v>142</v>
      </c>
      <c r="CB434" s="356">
        <v>123</v>
      </c>
      <c r="CC434" t="s">
        <v>1817</v>
      </c>
      <c r="CD434" t="s">
        <v>268</v>
      </c>
      <c r="CE434" t="s">
        <v>268</v>
      </c>
      <c r="CF434" s="356">
        <v>6</v>
      </c>
      <c r="CG434" t="s">
        <v>268</v>
      </c>
      <c r="CH434" t="s">
        <v>268</v>
      </c>
      <c r="CI434" t="s">
        <v>268</v>
      </c>
      <c r="CJ434" t="s">
        <v>268</v>
      </c>
      <c r="CK434" t="s">
        <v>268</v>
      </c>
      <c r="CL434" t="s">
        <v>4639</v>
      </c>
      <c r="CM434" t="s">
        <v>11224</v>
      </c>
      <c r="CN434">
        <v>11.22</v>
      </c>
      <c r="CO434" t="s">
        <v>268</v>
      </c>
      <c r="CP434">
        <v>11.22</v>
      </c>
      <c r="CQ434">
        <v>365</v>
      </c>
      <c r="CR434" t="s">
        <v>878</v>
      </c>
      <c r="CS434" t="s">
        <v>11225</v>
      </c>
      <c r="CT434" t="s">
        <v>11226</v>
      </c>
      <c r="CU434" t="s">
        <v>11227</v>
      </c>
      <c r="CV434" t="s">
        <v>268</v>
      </c>
      <c r="CW434" t="s">
        <v>268</v>
      </c>
      <c r="CX434" t="s">
        <v>268</v>
      </c>
      <c r="CY434" t="s">
        <v>268</v>
      </c>
      <c r="CZ434" t="s">
        <v>268</v>
      </c>
      <c r="DA434" t="s">
        <v>268</v>
      </c>
      <c r="DB434" s="429">
        <f t="shared" si="84"/>
        <v>0</v>
      </c>
      <c r="DC434" s="284">
        <f t="shared" si="85"/>
        <v>0</v>
      </c>
      <c r="DD434" s="284">
        <f t="shared" si="86"/>
        <v>0</v>
      </c>
      <c r="DE434" s="284">
        <f t="shared" si="87"/>
        <v>0</v>
      </c>
      <c r="DF434" s="295">
        <f t="shared" si="88"/>
        <v>14.7</v>
      </c>
      <c r="DG434" s="284">
        <f t="shared" si="89"/>
        <v>1</v>
      </c>
      <c r="DH434" s="284">
        <f t="shared" si="90"/>
        <v>0</v>
      </c>
      <c r="DI434" s="284">
        <f t="shared" si="91"/>
        <v>0</v>
      </c>
      <c r="DJ434" s="284">
        <f t="shared" si="92"/>
        <v>0</v>
      </c>
      <c r="DK434" s="295">
        <f t="shared" si="93"/>
        <v>0</v>
      </c>
      <c r="DL434" s="297">
        <f t="shared" si="94"/>
        <v>6</v>
      </c>
      <c r="DM434" s="430">
        <f>IFERROR(IF(CA434="D",IF(DL434="A dispo.",DF434*VLOOKUP('DATI INPUT'!$F$27,TARIFFE_UD,4,FALSE),DF434*VLOOKUP(DL434,TARIFFE_UD,4,FALSE)),DF434*VLOOKUP(CB434-100,TARIFFE_UND,4,FALSE)),0)</f>
        <v>11.21623805680575</v>
      </c>
      <c r="DN434" s="430">
        <f>IFERROR(IF(CA434="D",IF(DL434="A dispo.",DK434*VLOOKUP('DATI INPUT'!$F$27,TARIFFE_UD,5,FALSE),DK434*VLOOKUP(DL434,TARIFFE_UD,5,FALSE)),DK434*VLOOKUP(CB434-100,TARIFFE_UND,5,FALSE)),0)</f>
        <v>0</v>
      </c>
      <c r="DO434" s="431">
        <f t="shared" si="95"/>
        <v>-3.7619431942506054E-3</v>
      </c>
      <c r="DP434" s="299">
        <f>IFERROR(IF(CA434="D",IF(DL434="A dispo.",DF434*VLOOKUP('DATI INPUT'!$F$27,TARIFFE_UD,2,FALSE),DF434*VLOOKUP(DL434,TARIFFE_UD,2,FALSE)),DF434*VLOOKUP(CB434-100,TARIFFE_UND,2,FALSE)),0)</f>
        <v>14.013122334019029</v>
      </c>
      <c r="DQ434" s="299">
        <f>IFERROR(IF(CA434="D",IF(DL434="A dispo.",DK434*VLOOKUP('DATI INPUT'!$F$27,TARIFFE_UD,3,FALSE),DK434*VLOOKUP(DL434,TARIFFE_UD,3,FALSE)),DK434*VLOOKUP(CB434-100,TARIFFE_UND,3,FALSE)),0)</f>
        <v>0</v>
      </c>
      <c r="DR434" s="299">
        <f t="shared" si="96"/>
        <v>14.013122334019029</v>
      </c>
    </row>
    <row r="435" spans="1:122" x14ac:dyDescent="0.25">
      <c r="A435" t="s">
        <v>4640</v>
      </c>
      <c r="B435" t="s">
        <v>4641</v>
      </c>
      <c r="C435" t="s">
        <v>595</v>
      </c>
      <c r="D435" t="s">
        <v>4642</v>
      </c>
      <c r="E435" t="s">
        <v>268</v>
      </c>
      <c r="F435" t="s">
        <v>156</v>
      </c>
      <c r="G435" t="s">
        <v>4643</v>
      </c>
      <c r="H435" t="s">
        <v>1091</v>
      </c>
      <c r="I435" t="s">
        <v>4644</v>
      </c>
      <c r="J435" t="s">
        <v>274</v>
      </c>
      <c r="K435" t="s">
        <v>4645</v>
      </c>
      <c r="L435" t="s">
        <v>960</v>
      </c>
      <c r="M435" t="s">
        <v>4646</v>
      </c>
      <c r="N435" t="s">
        <v>984</v>
      </c>
      <c r="O435" t="s">
        <v>873</v>
      </c>
      <c r="P435" t="s">
        <v>1962</v>
      </c>
      <c r="Q435" t="s">
        <v>341</v>
      </c>
      <c r="R435" t="s">
        <v>268</v>
      </c>
      <c r="S435" t="s">
        <v>268</v>
      </c>
      <c r="T435" t="s">
        <v>268</v>
      </c>
      <c r="U435" t="s">
        <v>268</v>
      </c>
      <c r="V435" t="s">
        <v>268</v>
      </c>
      <c r="W435" t="s">
        <v>4646</v>
      </c>
      <c r="X435" t="s">
        <v>1962</v>
      </c>
      <c r="Y435" t="s">
        <v>341</v>
      </c>
      <c r="Z435" t="s">
        <v>268</v>
      </c>
      <c r="AA435" t="s">
        <v>268</v>
      </c>
      <c r="AB435" t="s">
        <v>268</v>
      </c>
      <c r="AC435" t="s">
        <v>268</v>
      </c>
      <c r="AD435" t="s">
        <v>268</v>
      </c>
      <c r="AE435" t="s">
        <v>287</v>
      </c>
      <c r="AF435" t="s">
        <v>1811</v>
      </c>
      <c r="AG435" t="s">
        <v>875</v>
      </c>
      <c r="AH435" t="s">
        <v>1963</v>
      </c>
      <c r="AI435" t="s">
        <v>1066</v>
      </c>
      <c r="AJ435" t="s">
        <v>268</v>
      </c>
      <c r="AK435" t="s">
        <v>381</v>
      </c>
      <c r="AL435" t="s">
        <v>268</v>
      </c>
      <c r="AM435" t="s">
        <v>355</v>
      </c>
      <c r="AN435" t="s">
        <v>268</v>
      </c>
      <c r="AO435" t="s">
        <v>268</v>
      </c>
      <c r="AP435" t="s">
        <v>268</v>
      </c>
      <c r="AQ435" t="s">
        <v>268</v>
      </c>
      <c r="AR435" t="s">
        <v>268</v>
      </c>
      <c r="AS435" t="s">
        <v>268</v>
      </c>
      <c r="AT435" t="s">
        <v>268</v>
      </c>
      <c r="AU435" t="s">
        <v>268</v>
      </c>
      <c r="AV435" t="s">
        <v>268</v>
      </c>
      <c r="AW435" t="s">
        <v>268</v>
      </c>
      <c r="AX435" t="s">
        <v>268</v>
      </c>
      <c r="AY435" t="s">
        <v>268</v>
      </c>
      <c r="AZ435" t="s">
        <v>268</v>
      </c>
      <c r="BA435" t="s">
        <v>268</v>
      </c>
      <c r="BB435" t="s">
        <v>268</v>
      </c>
      <c r="BC435" t="s">
        <v>268</v>
      </c>
      <c r="BD435" t="s">
        <v>268</v>
      </c>
      <c r="BE435" t="s">
        <v>268</v>
      </c>
      <c r="BF435" t="s">
        <v>268</v>
      </c>
      <c r="BG435" t="s">
        <v>268</v>
      </c>
      <c r="BH435" t="s">
        <v>268</v>
      </c>
      <c r="BI435" t="s">
        <v>268</v>
      </c>
      <c r="BJ435" t="s">
        <v>268</v>
      </c>
      <c r="BK435" t="s">
        <v>268</v>
      </c>
      <c r="BL435" t="s">
        <v>268</v>
      </c>
      <c r="BM435" t="s">
        <v>268</v>
      </c>
      <c r="BN435" t="s">
        <v>268</v>
      </c>
      <c r="BO435" t="s">
        <v>268</v>
      </c>
      <c r="BP435" t="s">
        <v>268</v>
      </c>
      <c r="BQ435" t="s">
        <v>268</v>
      </c>
      <c r="BR435" t="s">
        <v>268</v>
      </c>
      <c r="BS435" t="s">
        <v>268</v>
      </c>
      <c r="BT435" t="s">
        <v>268</v>
      </c>
      <c r="BU435" t="s">
        <v>268</v>
      </c>
      <c r="BV435" t="s">
        <v>268</v>
      </c>
      <c r="BW435" t="s">
        <v>268</v>
      </c>
      <c r="BX435" t="s">
        <v>268</v>
      </c>
      <c r="BY435">
        <v>65</v>
      </c>
      <c r="BZ435">
        <v>65</v>
      </c>
      <c r="CA435" t="s">
        <v>142</v>
      </c>
      <c r="CB435" s="356">
        <v>122</v>
      </c>
      <c r="CC435" t="s">
        <v>876</v>
      </c>
      <c r="CD435" t="s">
        <v>268</v>
      </c>
      <c r="CE435" t="s">
        <v>268</v>
      </c>
      <c r="CF435" s="356">
        <v>1</v>
      </c>
      <c r="CG435" t="s">
        <v>268</v>
      </c>
      <c r="CH435" t="s">
        <v>268</v>
      </c>
      <c r="CI435" t="s">
        <v>268</v>
      </c>
      <c r="CJ435" t="s">
        <v>268</v>
      </c>
      <c r="CK435" t="s">
        <v>268</v>
      </c>
      <c r="CL435" t="s">
        <v>268</v>
      </c>
      <c r="CM435" t="s">
        <v>11224</v>
      </c>
      <c r="CN435">
        <v>48.98</v>
      </c>
      <c r="CO435" t="s">
        <v>268</v>
      </c>
      <c r="CP435">
        <v>48.98</v>
      </c>
      <c r="CQ435">
        <v>365</v>
      </c>
      <c r="CR435" t="s">
        <v>878</v>
      </c>
      <c r="CS435" t="s">
        <v>11225</v>
      </c>
      <c r="CT435" t="s">
        <v>11226</v>
      </c>
      <c r="CU435" t="s">
        <v>11227</v>
      </c>
      <c r="CV435" t="s">
        <v>268</v>
      </c>
      <c r="CW435" t="s">
        <v>268</v>
      </c>
      <c r="CX435" t="s">
        <v>268</v>
      </c>
      <c r="CY435" t="s">
        <v>268</v>
      </c>
      <c r="CZ435" t="s">
        <v>268</v>
      </c>
      <c r="DA435" t="s">
        <v>268</v>
      </c>
      <c r="DB435" s="429">
        <f t="shared" si="84"/>
        <v>0</v>
      </c>
      <c r="DC435" s="284">
        <f t="shared" si="85"/>
        <v>0</v>
      </c>
      <c r="DD435" s="284">
        <f t="shared" si="86"/>
        <v>0</v>
      </c>
      <c r="DE435" s="284">
        <f t="shared" si="87"/>
        <v>0</v>
      </c>
      <c r="DF435" s="295">
        <f t="shared" si="88"/>
        <v>65</v>
      </c>
      <c r="DG435" s="284">
        <f t="shared" si="89"/>
        <v>0</v>
      </c>
      <c r="DH435" s="284">
        <f t="shared" si="90"/>
        <v>0</v>
      </c>
      <c r="DI435" s="284">
        <f t="shared" si="91"/>
        <v>0</v>
      </c>
      <c r="DJ435" s="284">
        <f t="shared" si="92"/>
        <v>0</v>
      </c>
      <c r="DK435" s="295">
        <f t="shared" si="93"/>
        <v>1</v>
      </c>
      <c r="DL435" s="297">
        <f t="shared" si="94"/>
        <v>1</v>
      </c>
      <c r="DM435" s="430">
        <f>IFERROR(IF(CA435="D",IF(DL435="A dispo.",DF435*VLOOKUP('DATI INPUT'!$F$27,TARIFFE_UD,4,FALSE),DF435*VLOOKUP(DL435,TARIFFE_UD,4,FALSE)),DF435*VLOOKUP(CB435-100,TARIFFE_UND,4,FALSE)),0)</f>
        <v>32.046394448016429</v>
      </c>
      <c r="DN435" s="430">
        <f>IFERROR(IF(CA435="D",IF(DL435="A dispo.",DK435*VLOOKUP('DATI INPUT'!$F$27,TARIFFE_UD,5,FALSE),DK435*VLOOKUP(DL435,TARIFFE_UD,5,FALSE)),DK435*VLOOKUP(CB435-100,TARIFFE_UND,5,FALSE)),0)</f>
        <v>16.930848468833439</v>
      </c>
      <c r="DO435" s="431">
        <f t="shared" si="95"/>
        <v>-2.7570831501293469E-3</v>
      </c>
      <c r="DP435" s="299">
        <f>IFERROR(IF(CA435="D",IF(DL435="A dispo.",DF435*VLOOKUP('DATI INPUT'!$F$27,TARIFFE_UD,2,FALSE),DF435*VLOOKUP(DL435,TARIFFE_UD,2,FALSE)),DF435*VLOOKUP(CB435-100,TARIFFE_UND,2,FALSE)),0)</f>
        <v>40.037492382911509</v>
      </c>
      <c r="DQ435" s="299">
        <f>IFERROR(IF(CA435="D",IF(DL435="A dispo.",DK435*VLOOKUP('DATI INPUT'!$F$27,TARIFFE_UD,3,FALSE),DK435*VLOOKUP(DL435,TARIFFE_UD,3,FALSE)),DK435*VLOOKUP(CB435-100,TARIFFE_UND,3,FALSE)),0)</f>
        <v>15.164853048114928</v>
      </c>
      <c r="DR435" s="299">
        <f t="shared" si="96"/>
        <v>55.202345431026437</v>
      </c>
    </row>
    <row r="436" spans="1:122" x14ac:dyDescent="0.25">
      <c r="A436" t="s">
        <v>4647</v>
      </c>
      <c r="B436" t="s">
        <v>4641</v>
      </c>
      <c r="C436" t="s">
        <v>1422</v>
      </c>
      <c r="D436" t="s">
        <v>4642</v>
      </c>
      <c r="E436" t="s">
        <v>268</v>
      </c>
      <c r="F436" t="s">
        <v>156</v>
      </c>
      <c r="G436" t="s">
        <v>4643</v>
      </c>
      <c r="H436" t="s">
        <v>1091</v>
      </c>
      <c r="I436" t="s">
        <v>4644</v>
      </c>
      <c r="J436" t="s">
        <v>274</v>
      </c>
      <c r="K436" t="s">
        <v>4645</v>
      </c>
      <c r="L436" t="s">
        <v>960</v>
      </c>
      <c r="M436" t="s">
        <v>4646</v>
      </c>
      <c r="N436" t="s">
        <v>984</v>
      </c>
      <c r="O436" t="s">
        <v>873</v>
      </c>
      <c r="P436" t="s">
        <v>1962</v>
      </c>
      <c r="Q436" t="s">
        <v>341</v>
      </c>
      <c r="R436" t="s">
        <v>268</v>
      </c>
      <c r="S436" t="s">
        <v>268</v>
      </c>
      <c r="T436" t="s">
        <v>268</v>
      </c>
      <c r="U436" t="s">
        <v>268</v>
      </c>
      <c r="V436" t="s">
        <v>268</v>
      </c>
      <c r="W436" t="s">
        <v>4562</v>
      </c>
      <c r="X436" t="s">
        <v>1962</v>
      </c>
      <c r="Y436" t="s">
        <v>343</v>
      </c>
      <c r="Z436" t="s">
        <v>268</v>
      </c>
      <c r="AA436" t="s">
        <v>268</v>
      </c>
      <c r="AB436" t="s">
        <v>268</v>
      </c>
      <c r="AC436" t="s">
        <v>268</v>
      </c>
      <c r="AD436" t="s">
        <v>268</v>
      </c>
      <c r="AE436" t="s">
        <v>287</v>
      </c>
      <c r="AF436" t="s">
        <v>1811</v>
      </c>
      <c r="AG436" t="s">
        <v>875</v>
      </c>
      <c r="AH436" t="s">
        <v>1963</v>
      </c>
      <c r="AI436" t="s">
        <v>1066</v>
      </c>
      <c r="AJ436" t="s">
        <v>268</v>
      </c>
      <c r="AK436" t="s">
        <v>366</v>
      </c>
      <c r="AL436" t="s">
        <v>268</v>
      </c>
      <c r="AM436" t="s">
        <v>353</v>
      </c>
      <c r="AN436" t="s">
        <v>268</v>
      </c>
      <c r="AO436" t="s">
        <v>268</v>
      </c>
      <c r="AP436" t="s">
        <v>268</v>
      </c>
      <c r="AQ436" t="s">
        <v>268</v>
      </c>
      <c r="AR436" t="s">
        <v>268</v>
      </c>
      <c r="AS436" t="s">
        <v>268</v>
      </c>
      <c r="AT436" t="s">
        <v>268</v>
      </c>
      <c r="AU436" t="s">
        <v>268</v>
      </c>
      <c r="AV436" t="s">
        <v>268</v>
      </c>
      <c r="AW436" t="s">
        <v>268</v>
      </c>
      <c r="AX436" t="s">
        <v>268</v>
      </c>
      <c r="AY436" t="s">
        <v>268</v>
      </c>
      <c r="AZ436" t="s">
        <v>268</v>
      </c>
      <c r="BA436" t="s">
        <v>268</v>
      </c>
      <c r="BB436" t="s">
        <v>268</v>
      </c>
      <c r="BC436" t="s">
        <v>268</v>
      </c>
      <c r="BD436" t="s">
        <v>268</v>
      </c>
      <c r="BE436" t="s">
        <v>268</v>
      </c>
      <c r="BF436" t="s">
        <v>268</v>
      </c>
      <c r="BG436" t="s">
        <v>268</v>
      </c>
      <c r="BH436" t="s">
        <v>268</v>
      </c>
      <c r="BI436" t="s">
        <v>268</v>
      </c>
      <c r="BJ436" t="s">
        <v>268</v>
      </c>
      <c r="BK436" t="s">
        <v>268</v>
      </c>
      <c r="BL436" t="s">
        <v>268</v>
      </c>
      <c r="BM436" t="s">
        <v>268</v>
      </c>
      <c r="BN436" t="s">
        <v>268</v>
      </c>
      <c r="BO436" t="s">
        <v>268</v>
      </c>
      <c r="BP436" t="s">
        <v>268</v>
      </c>
      <c r="BQ436" t="s">
        <v>268</v>
      </c>
      <c r="BR436" t="s">
        <v>268</v>
      </c>
      <c r="BS436" t="s">
        <v>268</v>
      </c>
      <c r="BT436" t="s">
        <v>268</v>
      </c>
      <c r="BU436" t="s">
        <v>268</v>
      </c>
      <c r="BV436" t="s">
        <v>268</v>
      </c>
      <c r="BW436" t="s">
        <v>268</v>
      </c>
      <c r="BX436" t="s">
        <v>268</v>
      </c>
      <c r="BY436">
        <v>2</v>
      </c>
      <c r="BZ436">
        <v>2</v>
      </c>
      <c r="CA436" t="s">
        <v>142</v>
      </c>
      <c r="CB436" s="356">
        <v>123</v>
      </c>
      <c r="CC436" t="s">
        <v>1817</v>
      </c>
      <c r="CD436" t="s">
        <v>268</v>
      </c>
      <c r="CE436" t="s">
        <v>268</v>
      </c>
      <c r="CF436" s="356">
        <v>1</v>
      </c>
      <c r="CG436" t="s">
        <v>268</v>
      </c>
      <c r="CH436" t="s">
        <v>268</v>
      </c>
      <c r="CI436" t="s">
        <v>268</v>
      </c>
      <c r="CJ436" t="s">
        <v>268</v>
      </c>
      <c r="CK436" t="s">
        <v>268</v>
      </c>
      <c r="CL436" t="s">
        <v>268</v>
      </c>
      <c r="CM436" t="s">
        <v>11224</v>
      </c>
      <c r="CN436">
        <v>0.99</v>
      </c>
      <c r="CO436" t="s">
        <v>268</v>
      </c>
      <c r="CP436">
        <v>0.99</v>
      </c>
      <c r="CQ436">
        <v>365</v>
      </c>
      <c r="CR436" t="s">
        <v>878</v>
      </c>
      <c r="CS436" t="s">
        <v>11225</v>
      </c>
      <c r="CT436" t="s">
        <v>11226</v>
      </c>
      <c r="CU436" t="s">
        <v>11227</v>
      </c>
      <c r="CV436" t="s">
        <v>268</v>
      </c>
      <c r="CW436" t="s">
        <v>268</v>
      </c>
      <c r="CX436" t="s">
        <v>268</v>
      </c>
      <c r="CY436" t="s">
        <v>268</v>
      </c>
      <c r="CZ436" t="s">
        <v>268</v>
      </c>
      <c r="DA436" t="s">
        <v>268</v>
      </c>
      <c r="DB436" s="429">
        <f t="shared" si="84"/>
        <v>0</v>
      </c>
      <c r="DC436" s="284">
        <f t="shared" si="85"/>
        <v>0</v>
      </c>
      <c r="DD436" s="284">
        <f t="shared" si="86"/>
        <v>0</v>
      </c>
      <c r="DE436" s="284">
        <f t="shared" si="87"/>
        <v>0</v>
      </c>
      <c r="DF436" s="295">
        <f t="shared" si="88"/>
        <v>2</v>
      </c>
      <c r="DG436" s="284">
        <f t="shared" si="89"/>
        <v>1</v>
      </c>
      <c r="DH436" s="284">
        <f t="shared" si="90"/>
        <v>0</v>
      </c>
      <c r="DI436" s="284">
        <f t="shared" si="91"/>
        <v>0</v>
      </c>
      <c r="DJ436" s="284">
        <f t="shared" si="92"/>
        <v>0</v>
      </c>
      <c r="DK436" s="295">
        <f t="shared" si="93"/>
        <v>0</v>
      </c>
      <c r="DL436" s="297">
        <f t="shared" si="94"/>
        <v>1</v>
      </c>
      <c r="DM436" s="430">
        <f>IFERROR(IF(CA436="D",IF(DL436="A dispo.",DF436*VLOOKUP('DATI INPUT'!$F$27,TARIFFE_UD,4,FALSE),DF436*VLOOKUP(DL436,TARIFFE_UD,4,FALSE)),DF436*VLOOKUP(CB436-100,TARIFFE_UND,4,FALSE)),0)</f>
        <v>0.98604290609281309</v>
      </c>
      <c r="DN436" s="430">
        <f>IFERROR(IF(CA436="D",IF(DL436="A dispo.",DK436*VLOOKUP('DATI INPUT'!$F$27,TARIFFE_UD,5,FALSE),DK436*VLOOKUP(DL436,TARIFFE_UD,5,FALSE)),DK436*VLOOKUP(CB436-100,TARIFFE_UND,5,FALSE)),0)</f>
        <v>0</v>
      </c>
      <c r="DO436" s="431">
        <f t="shared" si="95"/>
        <v>-3.9570939071869038E-3</v>
      </c>
      <c r="DP436" s="299">
        <f>IFERROR(IF(CA436="D",IF(DL436="A dispo.",DF436*VLOOKUP('DATI INPUT'!$F$27,TARIFFE_UD,2,FALSE),DF436*VLOOKUP(DL436,TARIFFE_UD,2,FALSE)),DF436*VLOOKUP(CB436-100,TARIFFE_UND,2,FALSE)),0)</f>
        <v>1.2319228425511233</v>
      </c>
      <c r="DQ436" s="299">
        <f>IFERROR(IF(CA436="D",IF(DL436="A dispo.",DK436*VLOOKUP('DATI INPUT'!$F$27,TARIFFE_UD,3,FALSE),DK436*VLOOKUP(DL436,TARIFFE_UD,3,FALSE)),DK436*VLOOKUP(CB436-100,TARIFFE_UND,3,FALSE)),0)</f>
        <v>0</v>
      </c>
      <c r="DR436" s="299">
        <f t="shared" si="96"/>
        <v>1.2319228425511233</v>
      </c>
    </row>
    <row r="437" spans="1:122" x14ac:dyDescent="0.25">
      <c r="A437" t="s">
        <v>4648</v>
      </c>
      <c r="B437" t="s">
        <v>4649</v>
      </c>
      <c r="C437" t="s">
        <v>596</v>
      </c>
      <c r="D437" t="s">
        <v>4650</v>
      </c>
      <c r="E437" t="s">
        <v>268</v>
      </c>
      <c r="F437" t="s">
        <v>156</v>
      </c>
      <c r="G437" t="s">
        <v>4651</v>
      </c>
      <c r="H437" t="s">
        <v>983</v>
      </c>
      <c r="I437" t="s">
        <v>4652</v>
      </c>
      <c r="J437" t="s">
        <v>156</v>
      </c>
      <c r="K437" t="s">
        <v>4653</v>
      </c>
      <c r="L437" t="s">
        <v>960</v>
      </c>
      <c r="M437" t="s">
        <v>4657</v>
      </c>
      <c r="N437" t="s">
        <v>984</v>
      </c>
      <c r="O437" t="s">
        <v>873</v>
      </c>
      <c r="P437" t="s">
        <v>2258</v>
      </c>
      <c r="Q437" t="s">
        <v>280</v>
      </c>
      <c r="R437" t="s">
        <v>268</v>
      </c>
      <c r="S437" t="s">
        <v>268</v>
      </c>
      <c r="T437" t="s">
        <v>268</v>
      </c>
      <c r="U437" t="s">
        <v>268</v>
      </c>
      <c r="V437" t="s">
        <v>268</v>
      </c>
      <c r="W437" t="s">
        <v>4657</v>
      </c>
      <c r="X437" t="s">
        <v>2258</v>
      </c>
      <c r="Y437" t="s">
        <v>280</v>
      </c>
      <c r="Z437" t="s">
        <v>268</v>
      </c>
      <c r="AA437" t="s">
        <v>268</v>
      </c>
      <c r="AB437" t="s">
        <v>268</v>
      </c>
      <c r="AC437" t="s">
        <v>268</v>
      </c>
      <c r="AD437" t="s">
        <v>268</v>
      </c>
      <c r="AE437" t="s">
        <v>287</v>
      </c>
      <c r="AF437" t="s">
        <v>1811</v>
      </c>
      <c r="AG437" t="s">
        <v>875</v>
      </c>
      <c r="AH437" t="s">
        <v>1848</v>
      </c>
      <c r="AI437" t="s">
        <v>4658</v>
      </c>
      <c r="AJ437" t="s">
        <v>268</v>
      </c>
      <c r="AK437" t="s">
        <v>366</v>
      </c>
      <c r="AL437" t="s">
        <v>268</v>
      </c>
      <c r="AM437" t="s">
        <v>405</v>
      </c>
      <c r="AN437" t="s">
        <v>268</v>
      </c>
      <c r="AO437" t="s">
        <v>268</v>
      </c>
      <c r="AP437" t="s">
        <v>268</v>
      </c>
      <c r="AQ437" t="s">
        <v>268</v>
      </c>
      <c r="AR437" t="s">
        <v>268</v>
      </c>
      <c r="AS437" t="s">
        <v>268</v>
      </c>
      <c r="AT437" t="s">
        <v>268</v>
      </c>
      <c r="AU437" t="s">
        <v>268</v>
      </c>
      <c r="AV437" t="s">
        <v>268</v>
      </c>
      <c r="AW437" t="s">
        <v>268</v>
      </c>
      <c r="AX437" t="s">
        <v>268</v>
      </c>
      <c r="AY437" t="s">
        <v>268</v>
      </c>
      <c r="AZ437" t="s">
        <v>268</v>
      </c>
      <c r="BA437" t="s">
        <v>268</v>
      </c>
      <c r="BB437" t="s">
        <v>268</v>
      </c>
      <c r="BC437" t="s">
        <v>268</v>
      </c>
      <c r="BD437" t="s">
        <v>268</v>
      </c>
      <c r="BE437" t="s">
        <v>268</v>
      </c>
      <c r="BF437" t="s">
        <v>268</v>
      </c>
      <c r="BG437" t="s">
        <v>268</v>
      </c>
      <c r="BH437" t="s">
        <v>268</v>
      </c>
      <c r="BI437" t="s">
        <v>268</v>
      </c>
      <c r="BJ437" t="s">
        <v>268</v>
      </c>
      <c r="BK437" t="s">
        <v>268</v>
      </c>
      <c r="BL437" t="s">
        <v>268</v>
      </c>
      <c r="BM437" t="s">
        <v>268</v>
      </c>
      <c r="BN437" t="s">
        <v>268</v>
      </c>
      <c r="BO437" t="s">
        <v>268</v>
      </c>
      <c r="BP437" t="s">
        <v>268</v>
      </c>
      <c r="BQ437" t="s">
        <v>268</v>
      </c>
      <c r="BR437" t="s">
        <v>268</v>
      </c>
      <c r="BS437" t="s">
        <v>268</v>
      </c>
      <c r="BT437" t="s">
        <v>268</v>
      </c>
      <c r="BU437" t="s">
        <v>268</v>
      </c>
      <c r="BV437" t="s">
        <v>268</v>
      </c>
      <c r="BW437" t="s">
        <v>268</v>
      </c>
      <c r="BX437" t="s">
        <v>268</v>
      </c>
      <c r="BY437">
        <v>53</v>
      </c>
      <c r="BZ437">
        <v>53</v>
      </c>
      <c r="CA437" t="s">
        <v>142</v>
      </c>
      <c r="CB437" s="356">
        <v>122</v>
      </c>
      <c r="CC437" t="s">
        <v>876</v>
      </c>
      <c r="CD437" t="s">
        <v>268</v>
      </c>
      <c r="CE437" t="s">
        <v>268</v>
      </c>
      <c r="CF437" s="356">
        <v>1</v>
      </c>
      <c r="CG437" t="s">
        <v>268</v>
      </c>
      <c r="CH437" t="s">
        <v>268</v>
      </c>
      <c r="CI437" t="s">
        <v>268</v>
      </c>
      <c r="CJ437" t="s">
        <v>268</v>
      </c>
      <c r="CK437" t="s">
        <v>268</v>
      </c>
      <c r="CL437" t="s">
        <v>268</v>
      </c>
      <c r="CM437" t="s">
        <v>11224</v>
      </c>
      <c r="CN437">
        <v>43.06</v>
      </c>
      <c r="CO437" t="s">
        <v>268</v>
      </c>
      <c r="CP437">
        <v>43.06</v>
      </c>
      <c r="CQ437">
        <v>365</v>
      </c>
      <c r="CR437" t="s">
        <v>878</v>
      </c>
      <c r="CS437" t="s">
        <v>11225</v>
      </c>
      <c r="CT437" t="s">
        <v>11226</v>
      </c>
      <c r="CU437" t="s">
        <v>11227</v>
      </c>
      <c r="CV437" t="s">
        <v>268</v>
      </c>
      <c r="CW437" t="s">
        <v>268</v>
      </c>
      <c r="CX437" t="s">
        <v>268</v>
      </c>
      <c r="CY437" t="s">
        <v>268</v>
      </c>
      <c r="CZ437" t="s">
        <v>268</v>
      </c>
      <c r="DA437" t="s">
        <v>268</v>
      </c>
      <c r="DB437" s="429">
        <f t="shared" si="84"/>
        <v>0</v>
      </c>
      <c r="DC437" s="284">
        <f t="shared" si="85"/>
        <v>0</v>
      </c>
      <c r="DD437" s="284">
        <f t="shared" si="86"/>
        <v>0</v>
      </c>
      <c r="DE437" s="284">
        <f t="shared" si="87"/>
        <v>0</v>
      </c>
      <c r="DF437" s="295">
        <f t="shared" si="88"/>
        <v>52.999999999999993</v>
      </c>
      <c r="DG437" s="284">
        <f t="shared" si="89"/>
        <v>0</v>
      </c>
      <c r="DH437" s="284">
        <f t="shared" si="90"/>
        <v>0</v>
      </c>
      <c r="DI437" s="284">
        <f t="shared" si="91"/>
        <v>0</v>
      </c>
      <c r="DJ437" s="284">
        <f t="shared" si="92"/>
        <v>0</v>
      </c>
      <c r="DK437" s="295">
        <f t="shared" si="93"/>
        <v>1</v>
      </c>
      <c r="DL437" s="297">
        <f t="shared" si="94"/>
        <v>1</v>
      </c>
      <c r="DM437" s="430">
        <f>IFERROR(IF(CA437="D",IF(DL437="A dispo.",DF437*VLOOKUP('DATI INPUT'!$F$27,TARIFFE_UD,4,FALSE),DF437*VLOOKUP(DL437,TARIFFE_UD,4,FALSE)),DF437*VLOOKUP(CB437-100,TARIFFE_UND,4,FALSE)),0)</f>
        <v>26.130137011459542</v>
      </c>
      <c r="DN437" s="430">
        <f>IFERROR(IF(CA437="D",IF(DL437="A dispo.",DK437*VLOOKUP('DATI INPUT'!$F$27,TARIFFE_UD,5,FALSE),DK437*VLOOKUP(DL437,TARIFFE_UD,5,FALSE)),DK437*VLOOKUP(CB437-100,TARIFFE_UND,5,FALSE)),0)</f>
        <v>16.930848468833439</v>
      </c>
      <c r="DO437" s="431">
        <f t="shared" si="95"/>
        <v>9.8548029298228812E-4</v>
      </c>
      <c r="DP437" s="299">
        <f>IFERROR(IF(CA437="D",IF(DL437="A dispo.",DF437*VLOOKUP('DATI INPUT'!$F$27,TARIFFE_UD,2,FALSE),DF437*VLOOKUP(DL437,TARIFFE_UD,2,FALSE)),DF437*VLOOKUP(CB437-100,TARIFFE_UND,2,FALSE)),0)</f>
        <v>32.64595532760476</v>
      </c>
      <c r="DQ437" s="299">
        <f>IFERROR(IF(CA437="D",IF(DL437="A dispo.",DK437*VLOOKUP('DATI INPUT'!$F$27,TARIFFE_UD,3,FALSE),DK437*VLOOKUP(DL437,TARIFFE_UD,3,FALSE)),DK437*VLOOKUP(CB437-100,TARIFFE_UND,3,FALSE)),0)</f>
        <v>15.164853048114928</v>
      </c>
      <c r="DR437" s="299">
        <f t="shared" si="96"/>
        <v>47.810808375719688</v>
      </c>
    </row>
    <row r="438" spans="1:122" x14ac:dyDescent="0.25">
      <c r="A438" t="s">
        <v>4659</v>
      </c>
      <c r="B438" t="s">
        <v>4649</v>
      </c>
      <c r="C438" t="s">
        <v>597</v>
      </c>
      <c r="D438" t="s">
        <v>4650</v>
      </c>
      <c r="E438" t="s">
        <v>268</v>
      </c>
      <c r="F438" t="s">
        <v>156</v>
      </c>
      <c r="G438" t="s">
        <v>4651</v>
      </c>
      <c r="H438" t="s">
        <v>983</v>
      </c>
      <c r="I438" t="s">
        <v>4652</v>
      </c>
      <c r="J438" t="s">
        <v>156</v>
      </c>
      <c r="K438" t="s">
        <v>4653</v>
      </c>
      <c r="L438" t="s">
        <v>960</v>
      </c>
      <c r="M438" t="s">
        <v>4657</v>
      </c>
      <c r="N438" t="s">
        <v>984</v>
      </c>
      <c r="O438" t="s">
        <v>873</v>
      </c>
      <c r="P438" t="s">
        <v>2258</v>
      </c>
      <c r="Q438" t="s">
        <v>280</v>
      </c>
      <c r="R438" t="s">
        <v>268</v>
      </c>
      <c r="S438" t="s">
        <v>268</v>
      </c>
      <c r="T438" t="s">
        <v>268</v>
      </c>
      <c r="U438" t="s">
        <v>268</v>
      </c>
      <c r="V438" t="s">
        <v>268</v>
      </c>
      <c r="W438" t="s">
        <v>4657</v>
      </c>
      <c r="X438" t="s">
        <v>2258</v>
      </c>
      <c r="Y438" t="s">
        <v>280</v>
      </c>
      <c r="Z438" t="s">
        <v>268</v>
      </c>
      <c r="AA438" t="s">
        <v>268</v>
      </c>
      <c r="AB438" t="s">
        <v>268</v>
      </c>
      <c r="AC438" t="s">
        <v>268</v>
      </c>
      <c r="AD438" t="s">
        <v>268</v>
      </c>
      <c r="AE438" t="s">
        <v>287</v>
      </c>
      <c r="AF438" t="s">
        <v>1811</v>
      </c>
      <c r="AG438" t="s">
        <v>875</v>
      </c>
      <c r="AH438" t="s">
        <v>1848</v>
      </c>
      <c r="AI438" t="s">
        <v>4658</v>
      </c>
      <c r="AJ438" t="s">
        <v>268</v>
      </c>
      <c r="AK438" t="s">
        <v>366</v>
      </c>
      <c r="AL438" t="s">
        <v>268</v>
      </c>
      <c r="AM438" t="s">
        <v>405</v>
      </c>
      <c r="AN438" t="s">
        <v>268</v>
      </c>
      <c r="AO438" t="s">
        <v>268</v>
      </c>
      <c r="AP438" t="s">
        <v>268</v>
      </c>
      <c r="AQ438" t="s">
        <v>268</v>
      </c>
      <c r="AR438" t="s">
        <v>268</v>
      </c>
      <c r="AS438" t="s">
        <v>268</v>
      </c>
      <c r="AT438" t="s">
        <v>268</v>
      </c>
      <c r="AU438" t="s">
        <v>268</v>
      </c>
      <c r="AV438" t="s">
        <v>268</v>
      </c>
      <c r="AW438" t="s">
        <v>268</v>
      </c>
      <c r="AX438" t="s">
        <v>268</v>
      </c>
      <c r="AY438" t="s">
        <v>268</v>
      </c>
      <c r="AZ438" t="s">
        <v>268</v>
      </c>
      <c r="BA438" t="s">
        <v>268</v>
      </c>
      <c r="BB438" t="s">
        <v>268</v>
      </c>
      <c r="BC438" t="s">
        <v>268</v>
      </c>
      <c r="BD438" t="s">
        <v>268</v>
      </c>
      <c r="BE438" t="s">
        <v>268</v>
      </c>
      <c r="BF438" t="s">
        <v>268</v>
      </c>
      <c r="BG438" t="s">
        <v>268</v>
      </c>
      <c r="BH438" t="s">
        <v>268</v>
      </c>
      <c r="BI438" t="s">
        <v>268</v>
      </c>
      <c r="BJ438" t="s">
        <v>268</v>
      </c>
      <c r="BK438" t="s">
        <v>268</v>
      </c>
      <c r="BL438" t="s">
        <v>268</v>
      </c>
      <c r="BM438" t="s">
        <v>268</v>
      </c>
      <c r="BN438" t="s">
        <v>268</v>
      </c>
      <c r="BO438" t="s">
        <v>268</v>
      </c>
      <c r="BP438" t="s">
        <v>268</v>
      </c>
      <c r="BQ438" t="s">
        <v>268</v>
      </c>
      <c r="BR438" t="s">
        <v>268</v>
      </c>
      <c r="BS438" t="s">
        <v>268</v>
      </c>
      <c r="BT438" t="s">
        <v>268</v>
      </c>
      <c r="BU438" t="s">
        <v>268</v>
      </c>
      <c r="BV438" t="s">
        <v>268</v>
      </c>
      <c r="BW438" t="s">
        <v>268</v>
      </c>
      <c r="BX438" t="s">
        <v>268</v>
      </c>
      <c r="BY438">
        <v>10</v>
      </c>
      <c r="BZ438">
        <v>10</v>
      </c>
      <c r="CA438" t="s">
        <v>142</v>
      </c>
      <c r="CB438" s="356">
        <v>123</v>
      </c>
      <c r="CC438" t="s">
        <v>1817</v>
      </c>
      <c r="CD438" t="s">
        <v>268</v>
      </c>
      <c r="CE438" t="s">
        <v>268</v>
      </c>
      <c r="CF438" s="356">
        <v>1</v>
      </c>
      <c r="CG438" t="s">
        <v>268</v>
      </c>
      <c r="CH438" t="s">
        <v>268</v>
      </c>
      <c r="CI438" t="s">
        <v>268</v>
      </c>
      <c r="CJ438" t="s">
        <v>268</v>
      </c>
      <c r="CK438" t="s">
        <v>268</v>
      </c>
      <c r="CL438" t="s">
        <v>268</v>
      </c>
      <c r="CM438" t="s">
        <v>11224</v>
      </c>
      <c r="CN438">
        <v>4.93</v>
      </c>
      <c r="CO438" t="s">
        <v>268</v>
      </c>
      <c r="CP438">
        <v>4.93</v>
      </c>
      <c r="CQ438">
        <v>365</v>
      </c>
      <c r="CR438" t="s">
        <v>878</v>
      </c>
      <c r="CS438" t="s">
        <v>11225</v>
      </c>
      <c r="CT438" t="s">
        <v>11226</v>
      </c>
      <c r="CU438" t="s">
        <v>11227</v>
      </c>
      <c r="CV438" t="s">
        <v>268</v>
      </c>
      <c r="CW438" t="s">
        <v>268</v>
      </c>
      <c r="CX438" t="s">
        <v>268</v>
      </c>
      <c r="CY438" t="s">
        <v>268</v>
      </c>
      <c r="CZ438" t="s">
        <v>268</v>
      </c>
      <c r="DA438" t="s">
        <v>268</v>
      </c>
      <c r="DB438" s="429">
        <f t="shared" si="84"/>
        <v>0</v>
      </c>
      <c r="DC438" s="284">
        <f t="shared" si="85"/>
        <v>0</v>
      </c>
      <c r="DD438" s="284">
        <f t="shared" si="86"/>
        <v>0</v>
      </c>
      <c r="DE438" s="284">
        <f t="shared" si="87"/>
        <v>0</v>
      </c>
      <c r="DF438" s="295">
        <f t="shared" si="88"/>
        <v>10</v>
      </c>
      <c r="DG438" s="284">
        <f t="shared" si="89"/>
        <v>1</v>
      </c>
      <c r="DH438" s="284">
        <f t="shared" si="90"/>
        <v>0</v>
      </c>
      <c r="DI438" s="284">
        <f t="shared" si="91"/>
        <v>0</v>
      </c>
      <c r="DJ438" s="284">
        <f t="shared" si="92"/>
        <v>0</v>
      </c>
      <c r="DK438" s="295">
        <f t="shared" si="93"/>
        <v>0</v>
      </c>
      <c r="DL438" s="297">
        <f t="shared" si="94"/>
        <v>1</v>
      </c>
      <c r="DM438" s="430">
        <f>IFERROR(IF(CA438="D",IF(DL438="A dispo.",DF438*VLOOKUP('DATI INPUT'!$F$27,TARIFFE_UD,4,FALSE),DF438*VLOOKUP(DL438,TARIFFE_UD,4,FALSE)),DF438*VLOOKUP(CB438-100,TARIFFE_UND,4,FALSE)),0)</f>
        <v>4.930214530464065</v>
      </c>
      <c r="DN438" s="430">
        <f>IFERROR(IF(CA438="D",IF(DL438="A dispo.",DK438*VLOOKUP('DATI INPUT'!$F$27,TARIFFE_UD,5,FALSE),DK438*VLOOKUP(DL438,TARIFFE_UD,5,FALSE)),DK438*VLOOKUP(CB438-100,TARIFFE_UND,5,FALSE)),0)</f>
        <v>0</v>
      </c>
      <c r="DO438" s="431">
        <f t="shared" si="95"/>
        <v>2.1453046406527676E-4</v>
      </c>
      <c r="DP438" s="299">
        <f>IFERROR(IF(CA438="D",IF(DL438="A dispo.",DF438*VLOOKUP('DATI INPUT'!$F$27,TARIFFE_UD,2,FALSE),DF438*VLOOKUP(DL438,TARIFFE_UD,2,FALSE)),DF438*VLOOKUP(CB438-100,TARIFFE_UND,2,FALSE)),0)</f>
        <v>6.1596142127556162</v>
      </c>
      <c r="DQ438" s="299">
        <f>IFERROR(IF(CA438="D",IF(DL438="A dispo.",DK438*VLOOKUP('DATI INPUT'!$F$27,TARIFFE_UD,3,FALSE),DK438*VLOOKUP(DL438,TARIFFE_UD,3,FALSE)),DK438*VLOOKUP(CB438-100,TARIFFE_UND,3,FALSE)),0)</f>
        <v>0</v>
      </c>
      <c r="DR438" s="299">
        <f t="shared" si="96"/>
        <v>6.1596142127556162</v>
      </c>
    </row>
    <row r="439" spans="1:122" x14ac:dyDescent="0.25">
      <c r="A439" t="s">
        <v>4670</v>
      </c>
      <c r="B439" t="s">
        <v>1096</v>
      </c>
      <c r="C439" t="s">
        <v>4671</v>
      </c>
      <c r="D439" t="s">
        <v>4672</v>
      </c>
      <c r="E439" t="s">
        <v>268</v>
      </c>
      <c r="F439" t="s">
        <v>156</v>
      </c>
      <c r="G439" t="s">
        <v>4673</v>
      </c>
      <c r="H439" t="s">
        <v>983</v>
      </c>
      <c r="I439" t="s">
        <v>344</v>
      </c>
      <c r="J439" t="s">
        <v>274</v>
      </c>
      <c r="K439" t="s">
        <v>4674</v>
      </c>
      <c r="L439" t="s">
        <v>152</v>
      </c>
      <c r="M439" t="s">
        <v>4675</v>
      </c>
      <c r="N439" t="s">
        <v>984</v>
      </c>
      <c r="O439" t="s">
        <v>873</v>
      </c>
      <c r="P439" t="s">
        <v>2116</v>
      </c>
      <c r="Q439" t="s">
        <v>277</v>
      </c>
      <c r="R439" t="s">
        <v>153</v>
      </c>
      <c r="S439" t="s">
        <v>268</v>
      </c>
      <c r="T439" t="s">
        <v>268</v>
      </c>
      <c r="U439" t="s">
        <v>268</v>
      </c>
      <c r="V439" t="s">
        <v>268</v>
      </c>
      <c r="W439" t="s">
        <v>4675</v>
      </c>
      <c r="X439" t="s">
        <v>2116</v>
      </c>
      <c r="Y439" t="s">
        <v>277</v>
      </c>
      <c r="Z439" t="s">
        <v>153</v>
      </c>
      <c r="AA439" t="s">
        <v>268</v>
      </c>
      <c r="AB439" t="s">
        <v>268</v>
      </c>
      <c r="AC439" t="s">
        <v>268</v>
      </c>
      <c r="AD439" t="s">
        <v>268</v>
      </c>
      <c r="AE439" t="s">
        <v>287</v>
      </c>
      <c r="AF439" t="s">
        <v>1811</v>
      </c>
      <c r="AG439" t="s">
        <v>875</v>
      </c>
      <c r="AH439" t="s">
        <v>1812</v>
      </c>
      <c r="AI439" t="s">
        <v>1188</v>
      </c>
      <c r="AJ439" t="s">
        <v>268</v>
      </c>
      <c r="AK439" t="s">
        <v>375</v>
      </c>
      <c r="AL439" t="s">
        <v>268</v>
      </c>
      <c r="AM439" t="s">
        <v>355</v>
      </c>
      <c r="AN439" t="s">
        <v>268</v>
      </c>
      <c r="AO439" t="s">
        <v>268</v>
      </c>
      <c r="AP439" t="s">
        <v>268</v>
      </c>
      <c r="AQ439" t="s">
        <v>268</v>
      </c>
      <c r="AR439" t="s">
        <v>268</v>
      </c>
      <c r="AS439" t="s">
        <v>268</v>
      </c>
      <c r="AT439" t="s">
        <v>268</v>
      </c>
      <c r="AU439" t="s">
        <v>268</v>
      </c>
      <c r="AV439" t="s">
        <v>268</v>
      </c>
      <c r="AW439" t="s">
        <v>268</v>
      </c>
      <c r="AX439" t="s">
        <v>268</v>
      </c>
      <c r="AY439" t="s">
        <v>268</v>
      </c>
      <c r="AZ439" t="s">
        <v>268</v>
      </c>
      <c r="BA439" t="s">
        <v>268</v>
      </c>
      <c r="BB439" t="s">
        <v>268</v>
      </c>
      <c r="BC439" t="s">
        <v>268</v>
      </c>
      <c r="BD439" t="s">
        <v>268</v>
      </c>
      <c r="BE439" t="s">
        <v>268</v>
      </c>
      <c r="BF439" t="s">
        <v>268</v>
      </c>
      <c r="BG439" t="s">
        <v>268</v>
      </c>
      <c r="BH439" t="s">
        <v>268</v>
      </c>
      <c r="BI439" t="s">
        <v>268</v>
      </c>
      <c r="BJ439" t="s">
        <v>268</v>
      </c>
      <c r="BK439" t="s">
        <v>268</v>
      </c>
      <c r="BL439" t="s">
        <v>268</v>
      </c>
      <c r="BM439" t="s">
        <v>268</v>
      </c>
      <c r="BN439" t="s">
        <v>268</v>
      </c>
      <c r="BO439" t="s">
        <v>268</v>
      </c>
      <c r="BP439" t="s">
        <v>268</v>
      </c>
      <c r="BQ439" t="s">
        <v>268</v>
      </c>
      <c r="BR439" t="s">
        <v>268</v>
      </c>
      <c r="BS439" t="s">
        <v>268</v>
      </c>
      <c r="BT439" t="s">
        <v>268</v>
      </c>
      <c r="BU439" t="s">
        <v>268</v>
      </c>
      <c r="BV439" t="s">
        <v>268</v>
      </c>
      <c r="BW439" t="s">
        <v>268</v>
      </c>
      <c r="BX439" t="s">
        <v>268</v>
      </c>
      <c r="BY439">
        <v>73.430000000000007</v>
      </c>
      <c r="BZ439">
        <v>73.430000000000007</v>
      </c>
      <c r="CA439" t="s">
        <v>142</v>
      </c>
      <c r="CB439" s="356">
        <v>122</v>
      </c>
      <c r="CC439" t="s">
        <v>876</v>
      </c>
      <c r="CD439" t="s">
        <v>268</v>
      </c>
      <c r="CE439" t="s">
        <v>268</v>
      </c>
      <c r="CF439" s="356">
        <v>3</v>
      </c>
      <c r="CG439" t="s">
        <v>268</v>
      </c>
      <c r="CH439" t="s">
        <v>268</v>
      </c>
      <c r="CI439" t="s">
        <v>268</v>
      </c>
      <c r="CJ439" t="s">
        <v>268</v>
      </c>
      <c r="CK439" t="s">
        <v>268</v>
      </c>
      <c r="CL439" t="s">
        <v>268</v>
      </c>
      <c r="CM439" t="s">
        <v>11224</v>
      </c>
      <c r="CN439">
        <v>113.95</v>
      </c>
      <c r="CO439" t="s">
        <v>268</v>
      </c>
      <c r="CP439">
        <v>113.95</v>
      </c>
      <c r="CQ439">
        <v>365</v>
      </c>
      <c r="CR439" t="s">
        <v>878</v>
      </c>
      <c r="CS439" t="s">
        <v>11225</v>
      </c>
      <c r="CT439" t="s">
        <v>11226</v>
      </c>
      <c r="CU439" t="s">
        <v>11227</v>
      </c>
      <c r="CV439" t="s">
        <v>268</v>
      </c>
      <c r="CW439" t="s">
        <v>268</v>
      </c>
      <c r="CX439" t="s">
        <v>268</v>
      </c>
      <c r="CY439" t="s">
        <v>268</v>
      </c>
      <c r="CZ439" t="s">
        <v>268</v>
      </c>
      <c r="DA439" t="s">
        <v>268</v>
      </c>
      <c r="DB439" s="429">
        <f t="shared" si="84"/>
        <v>0</v>
      </c>
      <c r="DC439" s="284">
        <f t="shared" si="85"/>
        <v>0</v>
      </c>
      <c r="DD439" s="284">
        <f t="shared" si="86"/>
        <v>0</v>
      </c>
      <c r="DE439" s="284">
        <f t="shared" si="87"/>
        <v>0</v>
      </c>
      <c r="DF439" s="295">
        <f t="shared" si="88"/>
        <v>73.430000000000007</v>
      </c>
      <c r="DG439" s="284">
        <f t="shared" si="89"/>
        <v>0</v>
      </c>
      <c r="DH439" s="284">
        <f t="shared" si="90"/>
        <v>0</v>
      </c>
      <c r="DI439" s="284">
        <f t="shared" si="91"/>
        <v>0</v>
      </c>
      <c r="DJ439" s="284">
        <f t="shared" si="92"/>
        <v>0</v>
      </c>
      <c r="DK439" s="295">
        <f t="shared" si="93"/>
        <v>1</v>
      </c>
      <c r="DL439" s="297">
        <f t="shared" si="94"/>
        <v>3</v>
      </c>
      <c r="DM439" s="430">
        <f>IFERROR(IF(CA439="D",IF(DL439="A dispo.",DF439*VLOOKUP('DATI INPUT'!$F$27,TARIFFE_UD,4,FALSE),DF439*VLOOKUP(DL439,TARIFFE_UD,4,FALSE)),DF439*VLOOKUP(CB439-100,TARIFFE_UND,4,FALSE)),0)</f>
        <v>46.546155382111252</v>
      </c>
      <c r="DN439" s="430">
        <f>IFERROR(IF(CA439="D",IF(DL439="A dispo.",DK439*VLOOKUP('DATI INPUT'!$F$27,TARIFFE_UD,5,FALSE),DK439*VLOOKUP(DL439,TARIFFE_UD,5,FALSE)),DK439*VLOOKUP(CB439-100,TARIFFE_UND,5,FALSE)),0)</f>
        <v>67.397800635548478</v>
      </c>
      <c r="DO439" s="431">
        <f t="shared" si="95"/>
        <v>-6.0439823402731463E-3</v>
      </c>
      <c r="DP439" s="299">
        <f>IFERROR(IF(CA439="D",IF(DL439="A dispo.",DF439*VLOOKUP('DATI INPUT'!$F$27,TARIFFE_UD,2,FALSE),DF439*VLOOKUP(DL439,TARIFFE_UD,2,FALSE)),DF439*VLOOKUP(CB439-100,TARIFFE_UND,2,FALSE)),0)</f>
        <v>58.152917782625771</v>
      </c>
      <c r="DQ439" s="299">
        <f>IFERROR(IF(CA439="D",IF(DL439="A dispo.",DK439*VLOOKUP('DATI INPUT'!$F$27,TARIFFE_UD,3,FALSE),DK439*VLOOKUP(DL439,TARIFFE_UD,3,FALSE)),DK439*VLOOKUP(CB439-100,TARIFFE_UND,3,FALSE)),0)</f>
        <v>60.367780403072892</v>
      </c>
      <c r="DR439" s="299">
        <f t="shared" si="96"/>
        <v>118.52069818569866</v>
      </c>
    </row>
    <row r="440" spans="1:122" x14ac:dyDescent="0.25">
      <c r="A440" t="s">
        <v>4676</v>
      </c>
      <c r="B440" t="s">
        <v>4677</v>
      </c>
      <c r="C440" t="s">
        <v>4678</v>
      </c>
      <c r="D440" t="s">
        <v>4679</v>
      </c>
      <c r="E440" t="s">
        <v>268</v>
      </c>
      <c r="F440" t="s">
        <v>156</v>
      </c>
      <c r="G440" t="s">
        <v>4680</v>
      </c>
      <c r="H440" t="s">
        <v>1091</v>
      </c>
      <c r="I440" t="s">
        <v>4681</v>
      </c>
      <c r="J440" t="s">
        <v>274</v>
      </c>
      <c r="K440" t="s">
        <v>4682</v>
      </c>
      <c r="L440" t="s">
        <v>303</v>
      </c>
      <c r="M440" t="s">
        <v>4683</v>
      </c>
      <c r="N440" t="s">
        <v>1192</v>
      </c>
      <c r="O440" t="s">
        <v>1193</v>
      </c>
      <c r="P440" t="s">
        <v>4684</v>
      </c>
      <c r="Q440" t="s">
        <v>343</v>
      </c>
      <c r="R440" t="s">
        <v>268</v>
      </c>
      <c r="S440" t="s">
        <v>268</v>
      </c>
      <c r="T440" t="s">
        <v>268</v>
      </c>
      <c r="U440" t="s">
        <v>268</v>
      </c>
      <c r="V440" t="s">
        <v>268</v>
      </c>
      <c r="W440" t="s">
        <v>10368</v>
      </c>
      <c r="X440" t="s">
        <v>10367</v>
      </c>
      <c r="Y440" t="s">
        <v>279</v>
      </c>
      <c r="Z440" t="s">
        <v>268</v>
      </c>
      <c r="AA440" t="s">
        <v>268</v>
      </c>
      <c r="AB440" t="s">
        <v>268</v>
      </c>
      <c r="AC440" t="s">
        <v>268</v>
      </c>
      <c r="AD440" t="s">
        <v>268</v>
      </c>
      <c r="AE440" t="s">
        <v>287</v>
      </c>
      <c r="AF440" t="s">
        <v>1811</v>
      </c>
      <c r="AG440" t="s">
        <v>875</v>
      </c>
      <c r="AH440" t="s">
        <v>2154</v>
      </c>
      <c r="AI440" t="s">
        <v>1173</v>
      </c>
      <c r="AJ440" t="s">
        <v>268</v>
      </c>
      <c r="AK440" t="s">
        <v>382</v>
      </c>
      <c r="AL440" t="s">
        <v>268</v>
      </c>
      <c r="AM440" t="s">
        <v>288</v>
      </c>
      <c r="AN440" t="s">
        <v>268</v>
      </c>
      <c r="AO440" t="s">
        <v>268</v>
      </c>
      <c r="AP440" t="s">
        <v>268</v>
      </c>
      <c r="AQ440" t="s">
        <v>268</v>
      </c>
      <c r="AR440" t="s">
        <v>268</v>
      </c>
      <c r="AS440" t="s">
        <v>268</v>
      </c>
      <c r="AT440" t="s">
        <v>268</v>
      </c>
      <c r="AU440" t="s">
        <v>268</v>
      </c>
      <c r="AV440" t="s">
        <v>268</v>
      </c>
      <c r="AW440" t="s">
        <v>268</v>
      </c>
      <c r="AX440" t="s">
        <v>268</v>
      </c>
      <c r="AY440" t="s">
        <v>268</v>
      </c>
      <c r="AZ440" t="s">
        <v>268</v>
      </c>
      <c r="BA440" t="s">
        <v>268</v>
      </c>
      <c r="BB440" t="s">
        <v>268</v>
      </c>
      <c r="BC440" t="s">
        <v>268</v>
      </c>
      <c r="BD440" t="s">
        <v>268</v>
      </c>
      <c r="BE440" t="s">
        <v>268</v>
      </c>
      <c r="BF440" t="s">
        <v>268</v>
      </c>
      <c r="BG440" t="s">
        <v>268</v>
      </c>
      <c r="BH440" t="s">
        <v>268</v>
      </c>
      <c r="BI440" t="s">
        <v>268</v>
      </c>
      <c r="BJ440" t="s">
        <v>268</v>
      </c>
      <c r="BK440" t="s">
        <v>268</v>
      </c>
      <c r="BL440" t="s">
        <v>268</v>
      </c>
      <c r="BM440" t="s">
        <v>268</v>
      </c>
      <c r="BN440" t="s">
        <v>268</v>
      </c>
      <c r="BO440" t="s">
        <v>268</v>
      </c>
      <c r="BP440" t="s">
        <v>268</v>
      </c>
      <c r="BQ440" t="s">
        <v>268</v>
      </c>
      <c r="BR440" t="s">
        <v>268</v>
      </c>
      <c r="BS440" t="s">
        <v>268</v>
      </c>
      <c r="BT440" t="s">
        <v>268</v>
      </c>
      <c r="BU440" t="s">
        <v>268</v>
      </c>
      <c r="BV440" t="s">
        <v>268</v>
      </c>
      <c r="BW440" t="s">
        <v>268</v>
      </c>
      <c r="BX440" t="s">
        <v>268</v>
      </c>
      <c r="BY440">
        <v>86.24</v>
      </c>
      <c r="BZ440">
        <v>86.24</v>
      </c>
      <c r="CA440" t="s">
        <v>142</v>
      </c>
      <c r="CB440" s="356">
        <v>122</v>
      </c>
      <c r="CC440" t="s">
        <v>876</v>
      </c>
      <c r="CD440" t="s">
        <v>268</v>
      </c>
      <c r="CE440" t="s">
        <v>268</v>
      </c>
      <c r="CF440" t="s">
        <v>268</v>
      </c>
      <c r="CG440" t="s">
        <v>268</v>
      </c>
      <c r="CH440" t="s">
        <v>268</v>
      </c>
      <c r="CI440" t="s">
        <v>268</v>
      </c>
      <c r="CJ440" t="s">
        <v>268</v>
      </c>
      <c r="CK440" t="s">
        <v>268</v>
      </c>
      <c r="CL440" t="s">
        <v>3338</v>
      </c>
      <c r="CM440" t="s">
        <v>11224</v>
      </c>
      <c r="CN440">
        <v>122.07</v>
      </c>
      <c r="CO440" t="s">
        <v>268</v>
      </c>
      <c r="CP440">
        <v>122.07</v>
      </c>
      <c r="CQ440">
        <v>365</v>
      </c>
      <c r="CR440" t="s">
        <v>878</v>
      </c>
      <c r="CS440" t="s">
        <v>11225</v>
      </c>
      <c r="CT440" t="s">
        <v>11226</v>
      </c>
      <c r="CU440" t="s">
        <v>11227</v>
      </c>
      <c r="CV440" t="s">
        <v>268</v>
      </c>
      <c r="CW440" t="s">
        <v>268</v>
      </c>
      <c r="CX440" t="s">
        <v>268</v>
      </c>
      <c r="CY440" t="s">
        <v>268</v>
      </c>
      <c r="CZ440" t="s">
        <v>268</v>
      </c>
      <c r="DA440" t="s">
        <v>268</v>
      </c>
      <c r="DB440" s="429">
        <f t="shared" si="84"/>
        <v>0</v>
      </c>
      <c r="DC440" s="284">
        <f t="shared" si="85"/>
        <v>0</v>
      </c>
      <c r="DD440" s="284">
        <f t="shared" si="86"/>
        <v>0</v>
      </c>
      <c r="DE440" s="284">
        <f t="shared" si="87"/>
        <v>0</v>
      </c>
      <c r="DF440" s="295">
        <f t="shared" si="88"/>
        <v>86.24</v>
      </c>
      <c r="DG440" s="284">
        <f t="shared" si="89"/>
        <v>0</v>
      </c>
      <c r="DH440" s="284">
        <f t="shared" si="90"/>
        <v>0</v>
      </c>
      <c r="DI440" s="284">
        <f t="shared" si="91"/>
        <v>0</v>
      </c>
      <c r="DJ440" s="284">
        <f t="shared" si="92"/>
        <v>0</v>
      </c>
      <c r="DK440" s="295">
        <f t="shared" si="93"/>
        <v>1</v>
      </c>
      <c r="DL440" s="297" t="str">
        <f t="shared" si="94"/>
        <v>A dispo.</v>
      </c>
      <c r="DM440" s="430">
        <f>IFERROR(IF(CA440="D",IF(DL440="A dispo.",DF440*VLOOKUP('DATI INPUT'!$F$27,TARIFFE_UD,4,FALSE),DF440*VLOOKUP(DL440,TARIFFE_UD,4,FALSE)),DF440*VLOOKUP(CB440-100,TARIFFE_UND,4,FALSE)),0)</f>
        <v>54.666218713785554</v>
      </c>
      <c r="DN440" s="430">
        <f>IFERROR(IF(CA440="D",IF(DL440="A dispo.",DK440*VLOOKUP('DATI INPUT'!$F$27,TARIFFE_UD,5,FALSE),DK440*VLOOKUP(DL440,TARIFFE_UD,5,FALSE)),DK440*VLOOKUP(CB440-100,TARIFFE_UND,5,FALSE)),0)</f>
        <v>67.397800635548478</v>
      </c>
      <c r="DO440" s="431">
        <f t="shared" si="95"/>
        <v>-5.9806506659612069E-3</v>
      </c>
      <c r="DP440" s="299">
        <f>IFERROR(IF(CA440="D",IF(DL440="A dispo.",DF440*VLOOKUP('DATI INPUT'!$F$27,TARIFFE_UD,2,FALSE),DF440*VLOOKUP(DL440,TARIFFE_UD,2,FALSE)),DF440*VLOOKUP(CB440-100,TARIFFE_UND,2,FALSE)),0)</f>
        <v>68.297802391034267</v>
      </c>
      <c r="DQ440" s="299">
        <f>IFERROR(IF(CA440="D",IF(DL440="A dispo.",DK440*VLOOKUP('DATI INPUT'!$F$27,TARIFFE_UD,3,FALSE),DK440*VLOOKUP(DL440,TARIFFE_UD,3,FALSE)),DK440*VLOOKUP(CB440-100,TARIFFE_UND,3,FALSE)),0)</f>
        <v>60.367780403072892</v>
      </c>
      <c r="DR440" s="299">
        <f t="shared" si="96"/>
        <v>128.66558279410717</v>
      </c>
    </row>
    <row r="441" spans="1:122" x14ac:dyDescent="0.25">
      <c r="A441" t="s">
        <v>4685</v>
      </c>
      <c r="B441" t="s">
        <v>4677</v>
      </c>
      <c r="C441" t="s">
        <v>4686</v>
      </c>
      <c r="D441" t="s">
        <v>4679</v>
      </c>
      <c r="E441" t="s">
        <v>268</v>
      </c>
      <c r="F441" t="s">
        <v>156</v>
      </c>
      <c r="G441" t="s">
        <v>4680</v>
      </c>
      <c r="H441" t="s">
        <v>1091</v>
      </c>
      <c r="I441" t="s">
        <v>4681</v>
      </c>
      <c r="J441" t="s">
        <v>274</v>
      </c>
      <c r="K441" t="s">
        <v>4682</v>
      </c>
      <c r="L441" t="s">
        <v>303</v>
      </c>
      <c r="M441" t="s">
        <v>4683</v>
      </c>
      <c r="N441" t="s">
        <v>1192</v>
      </c>
      <c r="O441" t="s">
        <v>1193</v>
      </c>
      <c r="P441" t="s">
        <v>4684</v>
      </c>
      <c r="Q441" t="s">
        <v>343</v>
      </c>
      <c r="R441" t="s">
        <v>268</v>
      </c>
      <c r="S441" t="s">
        <v>268</v>
      </c>
      <c r="T441" t="s">
        <v>268</v>
      </c>
      <c r="U441" t="s">
        <v>268</v>
      </c>
      <c r="V441" t="s">
        <v>268</v>
      </c>
      <c r="W441" t="s">
        <v>10368</v>
      </c>
      <c r="X441" t="s">
        <v>10367</v>
      </c>
      <c r="Y441" t="s">
        <v>279</v>
      </c>
      <c r="Z441" t="s">
        <v>268</v>
      </c>
      <c r="AA441" t="s">
        <v>268</v>
      </c>
      <c r="AB441" t="s">
        <v>268</v>
      </c>
      <c r="AC441" t="s">
        <v>268</v>
      </c>
      <c r="AD441" t="s">
        <v>268</v>
      </c>
      <c r="AE441" t="s">
        <v>287</v>
      </c>
      <c r="AF441" t="s">
        <v>1811</v>
      </c>
      <c r="AG441" t="s">
        <v>875</v>
      </c>
      <c r="AH441" t="s">
        <v>2154</v>
      </c>
      <c r="AI441" t="s">
        <v>1173</v>
      </c>
      <c r="AJ441" t="s">
        <v>268</v>
      </c>
      <c r="AK441" t="s">
        <v>395</v>
      </c>
      <c r="AL441" t="s">
        <v>268</v>
      </c>
      <c r="AM441" t="s">
        <v>288</v>
      </c>
      <c r="AN441" t="s">
        <v>268</v>
      </c>
      <c r="AO441" t="s">
        <v>268</v>
      </c>
      <c r="AP441" t="s">
        <v>268</v>
      </c>
      <c r="AQ441" t="s">
        <v>268</v>
      </c>
      <c r="AR441" t="s">
        <v>268</v>
      </c>
      <c r="AS441" t="s">
        <v>268</v>
      </c>
      <c r="AT441" t="s">
        <v>268</v>
      </c>
      <c r="AU441" t="s">
        <v>268</v>
      </c>
      <c r="AV441" t="s">
        <v>268</v>
      </c>
      <c r="AW441" t="s">
        <v>268</v>
      </c>
      <c r="AX441" t="s">
        <v>268</v>
      </c>
      <c r="AY441" t="s">
        <v>268</v>
      </c>
      <c r="AZ441" t="s">
        <v>268</v>
      </c>
      <c r="BA441" t="s">
        <v>268</v>
      </c>
      <c r="BB441" t="s">
        <v>268</v>
      </c>
      <c r="BC441" t="s">
        <v>268</v>
      </c>
      <c r="BD441" t="s">
        <v>268</v>
      </c>
      <c r="BE441" t="s">
        <v>268</v>
      </c>
      <c r="BF441" t="s">
        <v>268</v>
      </c>
      <c r="BG441" t="s">
        <v>268</v>
      </c>
      <c r="BH441" t="s">
        <v>268</v>
      </c>
      <c r="BI441" t="s">
        <v>268</v>
      </c>
      <c r="BJ441" t="s">
        <v>268</v>
      </c>
      <c r="BK441" t="s">
        <v>268</v>
      </c>
      <c r="BL441" t="s">
        <v>268</v>
      </c>
      <c r="BM441" t="s">
        <v>268</v>
      </c>
      <c r="BN441" t="s">
        <v>268</v>
      </c>
      <c r="BO441" t="s">
        <v>268</v>
      </c>
      <c r="BP441" t="s">
        <v>268</v>
      </c>
      <c r="BQ441" t="s">
        <v>268</v>
      </c>
      <c r="BR441" t="s">
        <v>268</v>
      </c>
      <c r="BS441" t="s">
        <v>268</v>
      </c>
      <c r="BT441" t="s">
        <v>268</v>
      </c>
      <c r="BU441" t="s">
        <v>268</v>
      </c>
      <c r="BV441" t="s">
        <v>268</v>
      </c>
      <c r="BW441" t="s">
        <v>268</v>
      </c>
      <c r="BX441" t="s">
        <v>268</v>
      </c>
      <c r="BY441">
        <v>55</v>
      </c>
      <c r="BZ441">
        <v>55</v>
      </c>
      <c r="CA441" t="s">
        <v>142</v>
      </c>
      <c r="CB441" s="356">
        <v>122</v>
      </c>
      <c r="CC441" t="s">
        <v>876</v>
      </c>
      <c r="CD441" t="s">
        <v>268</v>
      </c>
      <c r="CE441" t="s">
        <v>268</v>
      </c>
      <c r="CF441" t="s">
        <v>268</v>
      </c>
      <c r="CG441" t="s">
        <v>268</v>
      </c>
      <c r="CH441" t="s">
        <v>268</v>
      </c>
      <c r="CI441" t="s">
        <v>268</v>
      </c>
      <c r="CJ441" t="s">
        <v>268</v>
      </c>
      <c r="CK441" t="s">
        <v>268</v>
      </c>
      <c r="CL441" t="s">
        <v>4687</v>
      </c>
      <c r="CM441" t="s">
        <v>11224</v>
      </c>
      <c r="CN441">
        <v>102.26</v>
      </c>
      <c r="CO441" t="s">
        <v>268</v>
      </c>
      <c r="CP441">
        <v>102.26</v>
      </c>
      <c r="CQ441">
        <v>365</v>
      </c>
      <c r="CR441" t="s">
        <v>878</v>
      </c>
      <c r="CS441" t="s">
        <v>11225</v>
      </c>
      <c r="CT441" t="s">
        <v>11226</v>
      </c>
      <c r="CU441" t="s">
        <v>11227</v>
      </c>
      <c r="CV441" t="s">
        <v>268</v>
      </c>
      <c r="CW441" t="s">
        <v>268</v>
      </c>
      <c r="CX441" t="s">
        <v>268</v>
      </c>
      <c r="CY441" t="s">
        <v>268</v>
      </c>
      <c r="CZ441" t="s">
        <v>268</v>
      </c>
      <c r="DA441" t="s">
        <v>268</v>
      </c>
      <c r="DB441" s="429">
        <f t="shared" si="84"/>
        <v>0</v>
      </c>
      <c r="DC441" s="284">
        <f t="shared" si="85"/>
        <v>0</v>
      </c>
      <c r="DD441" s="284">
        <f t="shared" si="86"/>
        <v>0</v>
      </c>
      <c r="DE441" s="284">
        <f t="shared" si="87"/>
        <v>0</v>
      </c>
      <c r="DF441" s="295">
        <f t="shared" si="88"/>
        <v>55</v>
      </c>
      <c r="DG441" s="284">
        <f t="shared" si="89"/>
        <v>0</v>
      </c>
      <c r="DH441" s="284">
        <f t="shared" si="90"/>
        <v>0</v>
      </c>
      <c r="DI441" s="284">
        <f t="shared" si="91"/>
        <v>0</v>
      </c>
      <c r="DJ441" s="284">
        <f t="shared" si="92"/>
        <v>0</v>
      </c>
      <c r="DK441" s="295">
        <f t="shared" si="93"/>
        <v>1</v>
      </c>
      <c r="DL441" s="297" t="str">
        <f t="shared" si="94"/>
        <v>A dispo.</v>
      </c>
      <c r="DM441" s="430">
        <f>IFERROR(IF(CA441="D",IF(DL441="A dispo.",DF441*VLOOKUP('DATI INPUT'!$F$27,TARIFFE_UD,4,FALSE),DF441*VLOOKUP(DL441,TARIFFE_UD,4,FALSE)),DF441*VLOOKUP(CB441-100,TARIFFE_UND,4,FALSE)),0)</f>
        <v>34.863659893995894</v>
      </c>
      <c r="DN441" s="430">
        <f>IFERROR(IF(CA441="D",IF(DL441="A dispo.",DK441*VLOOKUP('DATI INPUT'!$F$27,TARIFFE_UD,5,FALSE),DK441*VLOOKUP(DL441,TARIFFE_UD,5,FALSE)),DK441*VLOOKUP(CB441-100,TARIFFE_UND,5,FALSE)),0)</f>
        <v>67.397800635548478</v>
      </c>
      <c r="DO441" s="431">
        <f t="shared" si="95"/>
        <v>1.4605295443601563E-3</v>
      </c>
      <c r="DP441" s="299">
        <f>IFERROR(IF(CA441="D",IF(DL441="A dispo.",DF441*VLOOKUP('DATI INPUT'!$F$27,TARIFFE_UD,2,FALSE),DF441*VLOOKUP(DL441,TARIFFE_UD,2,FALSE)),DF441*VLOOKUP(CB441-100,TARIFFE_UND,2,FALSE)),0)</f>
        <v>43.557271933057571</v>
      </c>
      <c r="DQ441" s="299">
        <f>IFERROR(IF(CA441="D",IF(DL441="A dispo.",DK441*VLOOKUP('DATI INPUT'!$F$27,TARIFFE_UD,3,FALSE),DK441*VLOOKUP(DL441,TARIFFE_UD,3,FALSE)),DK441*VLOOKUP(CB441-100,TARIFFE_UND,3,FALSE)),0)</f>
        <v>60.367780403072892</v>
      </c>
      <c r="DR441" s="299">
        <f t="shared" si="96"/>
        <v>103.92505233613046</v>
      </c>
    </row>
    <row r="442" spans="1:122" x14ac:dyDescent="0.25">
      <c r="A442" t="s">
        <v>4688</v>
      </c>
      <c r="B442" t="s">
        <v>4689</v>
      </c>
      <c r="C442" t="s">
        <v>4690</v>
      </c>
      <c r="D442" t="s">
        <v>4691</v>
      </c>
      <c r="E442" t="s">
        <v>268</v>
      </c>
      <c r="F442" t="s">
        <v>156</v>
      </c>
      <c r="G442" t="s">
        <v>4692</v>
      </c>
      <c r="H442" t="s">
        <v>983</v>
      </c>
      <c r="I442" t="s">
        <v>4693</v>
      </c>
      <c r="J442" t="s">
        <v>274</v>
      </c>
      <c r="K442" t="s">
        <v>4694</v>
      </c>
      <c r="L442" t="s">
        <v>871</v>
      </c>
      <c r="M442" t="s">
        <v>4695</v>
      </c>
      <c r="N442" t="s">
        <v>984</v>
      </c>
      <c r="O442" t="s">
        <v>873</v>
      </c>
      <c r="P442" t="s">
        <v>1847</v>
      </c>
      <c r="Q442" t="s">
        <v>386</v>
      </c>
      <c r="R442" t="s">
        <v>268</v>
      </c>
      <c r="S442" t="s">
        <v>268</v>
      </c>
      <c r="T442" t="s">
        <v>268</v>
      </c>
      <c r="U442" t="s">
        <v>268</v>
      </c>
      <c r="V442" t="s">
        <v>268</v>
      </c>
      <c r="W442" t="s">
        <v>4695</v>
      </c>
      <c r="X442" t="s">
        <v>1847</v>
      </c>
      <c r="Y442" t="s">
        <v>386</v>
      </c>
      <c r="Z442" t="s">
        <v>268</v>
      </c>
      <c r="AA442" t="s">
        <v>268</v>
      </c>
      <c r="AB442" t="s">
        <v>268</v>
      </c>
      <c r="AC442" t="s">
        <v>268</v>
      </c>
      <c r="AD442" t="s">
        <v>268</v>
      </c>
      <c r="AE442" t="s">
        <v>287</v>
      </c>
      <c r="AF442" t="s">
        <v>1811</v>
      </c>
      <c r="AG442" t="s">
        <v>875</v>
      </c>
      <c r="AH442" t="s">
        <v>1848</v>
      </c>
      <c r="AI442" t="s">
        <v>859</v>
      </c>
      <c r="AJ442" t="s">
        <v>268</v>
      </c>
      <c r="AK442" t="s">
        <v>366</v>
      </c>
      <c r="AL442" t="s">
        <v>268</v>
      </c>
      <c r="AM442" t="s">
        <v>355</v>
      </c>
      <c r="AN442" t="s">
        <v>268</v>
      </c>
      <c r="AO442" t="s">
        <v>268</v>
      </c>
      <c r="AP442" t="s">
        <v>268</v>
      </c>
      <c r="AQ442" t="s">
        <v>268</v>
      </c>
      <c r="AR442" t="s">
        <v>268</v>
      </c>
      <c r="AS442" t="s">
        <v>268</v>
      </c>
      <c r="AT442" t="s">
        <v>268</v>
      </c>
      <c r="AU442" t="s">
        <v>268</v>
      </c>
      <c r="AV442" t="s">
        <v>268</v>
      </c>
      <c r="AW442" t="s">
        <v>268</v>
      </c>
      <c r="AX442" t="s">
        <v>268</v>
      </c>
      <c r="AY442" t="s">
        <v>268</v>
      </c>
      <c r="AZ442" t="s">
        <v>268</v>
      </c>
      <c r="BA442" t="s">
        <v>268</v>
      </c>
      <c r="BB442" t="s">
        <v>268</v>
      </c>
      <c r="BC442" t="s">
        <v>268</v>
      </c>
      <c r="BD442" t="s">
        <v>268</v>
      </c>
      <c r="BE442" t="s">
        <v>268</v>
      </c>
      <c r="BF442" t="s">
        <v>268</v>
      </c>
      <c r="BG442" t="s">
        <v>268</v>
      </c>
      <c r="BH442" t="s">
        <v>268</v>
      </c>
      <c r="BI442" t="s">
        <v>268</v>
      </c>
      <c r="BJ442" t="s">
        <v>268</v>
      </c>
      <c r="BK442" t="s">
        <v>268</v>
      </c>
      <c r="BL442" t="s">
        <v>268</v>
      </c>
      <c r="BM442" t="s">
        <v>268</v>
      </c>
      <c r="BN442" t="s">
        <v>268</v>
      </c>
      <c r="BO442" t="s">
        <v>268</v>
      </c>
      <c r="BP442" t="s">
        <v>268</v>
      </c>
      <c r="BQ442" t="s">
        <v>268</v>
      </c>
      <c r="BR442" t="s">
        <v>268</v>
      </c>
      <c r="BS442" t="s">
        <v>268</v>
      </c>
      <c r="BT442" t="s">
        <v>268</v>
      </c>
      <c r="BU442" t="s">
        <v>268</v>
      </c>
      <c r="BV442" t="s">
        <v>268</v>
      </c>
      <c r="BW442" t="s">
        <v>268</v>
      </c>
      <c r="BX442" t="s">
        <v>268</v>
      </c>
      <c r="BY442">
        <v>50</v>
      </c>
      <c r="BZ442">
        <v>50</v>
      </c>
      <c r="CA442" t="s">
        <v>142</v>
      </c>
      <c r="CB442" s="356">
        <v>122</v>
      </c>
      <c r="CC442" t="s">
        <v>876</v>
      </c>
      <c r="CD442" t="s">
        <v>268</v>
      </c>
      <c r="CE442" t="s">
        <v>268</v>
      </c>
      <c r="CF442" s="356">
        <v>1</v>
      </c>
      <c r="CG442" t="s">
        <v>268</v>
      </c>
      <c r="CH442" t="s">
        <v>268</v>
      </c>
      <c r="CI442" t="s">
        <v>268</v>
      </c>
      <c r="CJ442" t="s">
        <v>268</v>
      </c>
      <c r="CK442" t="s">
        <v>268</v>
      </c>
      <c r="CL442" t="s">
        <v>268</v>
      </c>
      <c r="CM442" t="s">
        <v>11224</v>
      </c>
      <c r="CN442">
        <v>41.58</v>
      </c>
      <c r="CO442" t="s">
        <v>268</v>
      </c>
      <c r="CP442">
        <v>41.58</v>
      </c>
      <c r="CQ442">
        <v>365</v>
      </c>
      <c r="CR442" t="s">
        <v>878</v>
      </c>
      <c r="CS442" t="s">
        <v>11225</v>
      </c>
      <c r="CT442" t="s">
        <v>11226</v>
      </c>
      <c r="CU442" t="s">
        <v>11227</v>
      </c>
      <c r="CV442" t="s">
        <v>268</v>
      </c>
      <c r="CW442" t="s">
        <v>268</v>
      </c>
      <c r="CX442" t="s">
        <v>268</v>
      </c>
      <c r="CY442" t="s">
        <v>268</v>
      </c>
      <c r="CZ442" t="s">
        <v>268</v>
      </c>
      <c r="DA442" t="s">
        <v>268</v>
      </c>
      <c r="DB442" s="429">
        <f t="shared" si="84"/>
        <v>0</v>
      </c>
      <c r="DC442" s="284">
        <f t="shared" si="85"/>
        <v>0</v>
      </c>
      <c r="DD442" s="284">
        <f t="shared" si="86"/>
        <v>0</v>
      </c>
      <c r="DE442" s="284">
        <f t="shared" si="87"/>
        <v>0</v>
      </c>
      <c r="DF442" s="295">
        <f t="shared" si="88"/>
        <v>50</v>
      </c>
      <c r="DG442" s="284">
        <f t="shared" si="89"/>
        <v>0</v>
      </c>
      <c r="DH442" s="284">
        <f t="shared" si="90"/>
        <v>0</v>
      </c>
      <c r="DI442" s="284">
        <f t="shared" si="91"/>
        <v>0</v>
      </c>
      <c r="DJ442" s="284">
        <f t="shared" si="92"/>
        <v>0</v>
      </c>
      <c r="DK442" s="295">
        <f t="shared" si="93"/>
        <v>1</v>
      </c>
      <c r="DL442" s="297">
        <f t="shared" si="94"/>
        <v>1</v>
      </c>
      <c r="DM442" s="430">
        <f>IFERROR(IF(CA442="D",IF(DL442="A dispo.",DF442*VLOOKUP('DATI INPUT'!$F$27,TARIFFE_UD,4,FALSE),DF442*VLOOKUP(DL442,TARIFFE_UD,4,FALSE)),DF442*VLOOKUP(CB442-100,TARIFFE_UND,4,FALSE)),0)</f>
        <v>24.651072652320327</v>
      </c>
      <c r="DN442" s="430">
        <f>IFERROR(IF(CA442="D",IF(DL442="A dispo.",DK442*VLOOKUP('DATI INPUT'!$F$27,TARIFFE_UD,5,FALSE),DK442*VLOOKUP(DL442,TARIFFE_UD,5,FALSE)),DK442*VLOOKUP(CB442-100,TARIFFE_UND,5,FALSE)),0)</f>
        <v>16.930848468833439</v>
      </c>
      <c r="DO442" s="431">
        <f t="shared" si="95"/>
        <v>1.921121153770855E-3</v>
      </c>
      <c r="DP442" s="299">
        <f>IFERROR(IF(CA442="D",IF(DL442="A dispo.",DF442*VLOOKUP('DATI INPUT'!$F$27,TARIFFE_UD,2,FALSE),DF442*VLOOKUP(DL442,TARIFFE_UD,2,FALSE)),DF442*VLOOKUP(CB442-100,TARIFFE_UND,2,FALSE)),0)</f>
        <v>30.798071063778082</v>
      </c>
      <c r="DQ442" s="299">
        <f>IFERROR(IF(CA442="D",IF(DL442="A dispo.",DK442*VLOOKUP('DATI INPUT'!$F$27,TARIFFE_UD,3,FALSE),DK442*VLOOKUP(DL442,TARIFFE_UD,3,FALSE)),DK442*VLOOKUP(CB442-100,TARIFFE_UND,3,FALSE)),0)</f>
        <v>15.164853048114928</v>
      </c>
      <c r="DR442" s="299">
        <f t="shared" si="96"/>
        <v>45.96292411189301</v>
      </c>
    </row>
    <row r="443" spans="1:122" x14ac:dyDescent="0.25">
      <c r="A443" t="s">
        <v>4696</v>
      </c>
      <c r="B443" t="s">
        <v>4689</v>
      </c>
      <c r="C443" t="s">
        <v>1424</v>
      </c>
      <c r="D443" t="s">
        <v>4691</v>
      </c>
      <c r="E443" t="s">
        <v>268</v>
      </c>
      <c r="F443" t="s">
        <v>156</v>
      </c>
      <c r="G443" t="s">
        <v>4692</v>
      </c>
      <c r="H443" t="s">
        <v>983</v>
      </c>
      <c r="I443" t="s">
        <v>4693</v>
      </c>
      <c r="J443" t="s">
        <v>274</v>
      </c>
      <c r="K443" t="s">
        <v>4694</v>
      </c>
      <c r="L443" t="s">
        <v>871</v>
      </c>
      <c r="M443" t="s">
        <v>4695</v>
      </c>
      <c r="N443" t="s">
        <v>984</v>
      </c>
      <c r="O443" t="s">
        <v>873</v>
      </c>
      <c r="P443" t="s">
        <v>1847</v>
      </c>
      <c r="Q443" t="s">
        <v>386</v>
      </c>
      <c r="R443" t="s">
        <v>268</v>
      </c>
      <c r="S443" t="s">
        <v>268</v>
      </c>
      <c r="T443" t="s">
        <v>268</v>
      </c>
      <c r="U443" t="s">
        <v>268</v>
      </c>
      <c r="V443" t="s">
        <v>268</v>
      </c>
      <c r="W443" t="s">
        <v>4697</v>
      </c>
      <c r="X443" t="s">
        <v>1847</v>
      </c>
      <c r="Y443" t="s">
        <v>386</v>
      </c>
      <c r="Z443" t="s">
        <v>153</v>
      </c>
      <c r="AA443" t="s">
        <v>268</v>
      </c>
      <c r="AB443" t="s">
        <v>268</v>
      </c>
      <c r="AC443" t="s">
        <v>268</v>
      </c>
      <c r="AD443" t="s">
        <v>268</v>
      </c>
      <c r="AE443" t="s">
        <v>287</v>
      </c>
      <c r="AF443" t="s">
        <v>1811</v>
      </c>
      <c r="AG443" t="s">
        <v>875</v>
      </c>
      <c r="AH443" t="s">
        <v>1848</v>
      </c>
      <c r="AI443" t="s">
        <v>859</v>
      </c>
      <c r="AJ443" t="s">
        <v>268</v>
      </c>
      <c r="AK443" t="s">
        <v>366</v>
      </c>
      <c r="AL443" t="s">
        <v>268</v>
      </c>
      <c r="AM443" t="s">
        <v>355</v>
      </c>
      <c r="AN443" t="s">
        <v>268</v>
      </c>
      <c r="AO443" t="s">
        <v>268</v>
      </c>
      <c r="AP443" t="s">
        <v>268</v>
      </c>
      <c r="AQ443" t="s">
        <v>268</v>
      </c>
      <c r="AR443" t="s">
        <v>268</v>
      </c>
      <c r="AS443" t="s">
        <v>268</v>
      </c>
      <c r="AT443" t="s">
        <v>268</v>
      </c>
      <c r="AU443" t="s">
        <v>268</v>
      </c>
      <c r="AV443" t="s">
        <v>268</v>
      </c>
      <c r="AW443" t="s">
        <v>268</v>
      </c>
      <c r="AX443" t="s">
        <v>268</v>
      </c>
      <c r="AY443" t="s">
        <v>268</v>
      </c>
      <c r="AZ443" t="s">
        <v>268</v>
      </c>
      <c r="BA443" t="s">
        <v>268</v>
      </c>
      <c r="BB443" t="s">
        <v>268</v>
      </c>
      <c r="BC443" t="s">
        <v>268</v>
      </c>
      <c r="BD443" t="s">
        <v>268</v>
      </c>
      <c r="BE443" t="s">
        <v>268</v>
      </c>
      <c r="BF443" t="s">
        <v>268</v>
      </c>
      <c r="BG443" t="s">
        <v>268</v>
      </c>
      <c r="BH443" t="s">
        <v>268</v>
      </c>
      <c r="BI443" t="s">
        <v>268</v>
      </c>
      <c r="BJ443" t="s">
        <v>268</v>
      </c>
      <c r="BK443" t="s">
        <v>268</v>
      </c>
      <c r="BL443" t="s">
        <v>268</v>
      </c>
      <c r="BM443" t="s">
        <v>268</v>
      </c>
      <c r="BN443" t="s">
        <v>268</v>
      </c>
      <c r="BO443" t="s">
        <v>268</v>
      </c>
      <c r="BP443" t="s">
        <v>268</v>
      </c>
      <c r="BQ443" t="s">
        <v>268</v>
      </c>
      <c r="BR443" t="s">
        <v>268</v>
      </c>
      <c r="BS443" t="s">
        <v>268</v>
      </c>
      <c r="BT443" t="s">
        <v>268</v>
      </c>
      <c r="BU443" t="s">
        <v>268</v>
      </c>
      <c r="BV443" t="s">
        <v>268</v>
      </c>
      <c r="BW443" t="s">
        <v>268</v>
      </c>
      <c r="BX443" t="s">
        <v>268</v>
      </c>
      <c r="BY443">
        <v>62.7</v>
      </c>
      <c r="BZ443">
        <v>62.7</v>
      </c>
      <c r="CA443" t="s">
        <v>142</v>
      </c>
      <c r="CB443" s="356">
        <v>122</v>
      </c>
      <c r="CC443" t="s">
        <v>876</v>
      </c>
      <c r="CD443" t="s">
        <v>268</v>
      </c>
      <c r="CE443" t="s">
        <v>268</v>
      </c>
      <c r="CF443" s="356">
        <v>3</v>
      </c>
      <c r="CG443" t="s">
        <v>268</v>
      </c>
      <c r="CH443" t="s">
        <v>268</v>
      </c>
      <c r="CI443" t="s">
        <v>268</v>
      </c>
      <c r="CJ443" t="s">
        <v>268</v>
      </c>
      <c r="CK443" t="s">
        <v>268</v>
      </c>
      <c r="CL443" t="s">
        <v>268</v>
      </c>
      <c r="CM443" t="s">
        <v>11224</v>
      </c>
      <c r="CN443">
        <v>107.14</v>
      </c>
      <c r="CO443" t="s">
        <v>268</v>
      </c>
      <c r="CP443">
        <v>107.14</v>
      </c>
      <c r="CQ443">
        <v>365</v>
      </c>
      <c r="CR443" t="s">
        <v>878</v>
      </c>
      <c r="CS443" t="s">
        <v>11225</v>
      </c>
      <c r="CT443" t="s">
        <v>11226</v>
      </c>
      <c r="CU443" t="s">
        <v>11227</v>
      </c>
      <c r="CV443" t="s">
        <v>268</v>
      </c>
      <c r="CW443" t="s">
        <v>268</v>
      </c>
      <c r="CX443" t="s">
        <v>268</v>
      </c>
      <c r="CY443" t="s">
        <v>268</v>
      </c>
      <c r="CZ443" t="s">
        <v>268</v>
      </c>
      <c r="DA443" t="s">
        <v>268</v>
      </c>
      <c r="DB443" s="429">
        <f t="shared" si="84"/>
        <v>0</v>
      </c>
      <c r="DC443" s="284">
        <f t="shared" si="85"/>
        <v>0</v>
      </c>
      <c r="DD443" s="284">
        <f t="shared" si="86"/>
        <v>0</v>
      </c>
      <c r="DE443" s="284">
        <f t="shared" si="87"/>
        <v>0</v>
      </c>
      <c r="DF443" s="295">
        <f t="shared" si="88"/>
        <v>62.7</v>
      </c>
      <c r="DG443" s="284">
        <f t="shared" si="89"/>
        <v>0</v>
      </c>
      <c r="DH443" s="284">
        <f t="shared" si="90"/>
        <v>0</v>
      </c>
      <c r="DI443" s="284">
        <f t="shared" si="91"/>
        <v>0</v>
      </c>
      <c r="DJ443" s="284">
        <f t="shared" si="92"/>
        <v>0</v>
      </c>
      <c r="DK443" s="295">
        <f t="shared" si="93"/>
        <v>1</v>
      </c>
      <c r="DL443" s="297">
        <f t="shared" si="94"/>
        <v>3</v>
      </c>
      <c r="DM443" s="430">
        <f>IFERROR(IF(CA443="D",IF(DL443="A dispo.",DF443*VLOOKUP('DATI INPUT'!$F$27,TARIFFE_UD,4,FALSE),DF443*VLOOKUP(DL443,TARIFFE_UD,4,FALSE)),DF443*VLOOKUP(CB443-100,TARIFFE_UND,4,FALSE)),0)</f>
        <v>39.744572279155321</v>
      </c>
      <c r="DN443" s="430">
        <f>IFERROR(IF(CA443="D",IF(DL443="A dispo.",DK443*VLOOKUP('DATI INPUT'!$F$27,TARIFFE_UD,5,FALSE),DK443*VLOOKUP(DL443,TARIFFE_UD,5,FALSE)),DK443*VLOOKUP(CB443-100,TARIFFE_UND,5,FALSE)),0)</f>
        <v>67.397800635548478</v>
      </c>
      <c r="DO443" s="431">
        <f t="shared" si="95"/>
        <v>2.3729147037983012E-3</v>
      </c>
      <c r="DP443" s="299">
        <f>IFERROR(IF(CA443="D",IF(DL443="A dispo.",DF443*VLOOKUP('DATI INPUT'!$F$27,TARIFFE_UD,2,FALSE),DF443*VLOOKUP(DL443,TARIFFE_UD,2,FALSE)),DF443*VLOOKUP(CB443-100,TARIFFE_UND,2,FALSE)),0)</f>
        <v>49.655290003685629</v>
      </c>
      <c r="DQ443" s="299">
        <f>IFERROR(IF(CA443="D",IF(DL443="A dispo.",DK443*VLOOKUP('DATI INPUT'!$F$27,TARIFFE_UD,3,FALSE),DK443*VLOOKUP(DL443,TARIFFE_UD,3,FALSE)),DK443*VLOOKUP(CB443-100,TARIFFE_UND,3,FALSE)),0)</f>
        <v>60.367780403072892</v>
      </c>
      <c r="DR443" s="299">
        <f t="shared" si="96"/>
        <v>110.02307040675852</v>
      </c>
    </row>
    <row r="444" spans="1:122" x14ac:dyDescent="0.25">
      <c r="A444" t="s">
        <v>4698</v>
      </c>
      <c r="B444" t="s">
        <v>4689</v>
      </c>
      <c r="C444" t="s">
        <v>599</v>
      </c>
      <c r="D444" t="s">
        <v>4691</v>
      </c>
      <c r="E444" t="s">
        <v>268</v>
      </c>
      <c r="F444" t="s">
        <v>156</v>
      </c>
      <c r="G444" t="s">
        <v>4692</v>
      </c>
      <c r="H444" t="s">
        <v>983</v>
      </c>
      <c r="I444" t="s">
        <v>4693</v>
      </c>
      <c r="J444" t="s">
        <v>274</v>
      </c>
      <c r="K444" t="s">
        <v>4694</v>
      </c>
      <c r="L444" t="s">
        <v>871</v>
      </c>
      <c r="M444" t="s">
        <v>4695</v>
      </c>
      <c r="N444" t="s">
        <v>984</v>
      </c>
      <c r="O444" t="s">
        <v>873</v>
      </c>
      <c r="P444" t="s">
        <v>1847</v>
      </c>
      <c r="Q444" t="s">
        <v>386</v>
      </c>
      <c r="R444" t="s">
        <v>268</v>
      </c>
      <c r="S444" t="s">
        <v>268</v>
      </c>
      <c r="T444" t="s">
        <v>268</v>
      </c>
      <c r="U444" t="s">
        <v>268</v>
      </c>
      <c r="V444" t="s">
        <v>268</v>
      </c>
      <c r="W444" t="s">
        <v>4695</v>
      </c>
      <c r="X444" t="s">
        <v>1847</v>
      </c>
      <c r="Y444" t="s">
        <v>386</v>
      </c>
      <c r="Z444" t="s">
        <v>268</v>
      </c>
      <c r="AA444" t="s">
        <v>268</v>
      </c>
      <c r="AB444" t="s">
        <v>268</v>
      </c>
      <c r="AC444" t="s">
        <v>268</v>
      </c>
      <c r="AD444" t="s">
        <v>268</v>
      </c>
      <c r="AE444" t="s">
        <v>287</v>
      </c>
      <c r="AF444" t="s">
        <v>1811</v>
      </c>
      <c r="AG444" t="s">
        <v>875</v>
      </c>
      <c r="AH444" t="s">
        <v>1848</v>
      </c>
      <c r="AI444" t="s">
        <v>859</v>
      </c>
      <c r="AJ444" t="s">
        <v>268</v>
      </c>
      <c r="AK444" t="s">
        <v>366</v>
      </c>
      <c r="AL444" t="s">
        <v>268</v>
      </c>
      <c r="AM444" t="s">
        <v>355</v>
      </c>
      <c r="AN444" t="s">
        <v>268</v>
      </c>
      <c r="AO444" t="s">
        <v>268</v>
      </c>
      <c r="AP444" t="s">
        <v>268</v>
      </c>
      <c r="AQ444" t="s">
        <v>268</v>
      </c>
      <c r="AR444" t="s">
        <v>268</v>
      </c>
      <c r="AS444" t="s">
        <v>268</v>
      </c>
      <c r="AT444" t="s">
        <v>268</v>
      </c>
      <c r="AU444" t="s">
        <v>268</v>
      </c>
      <c r="AV444" t="s">
        <v>268</v>
      </c>
      <c r="AW444" t="s">
        <v>268</v>
      </c>
      <c r="AX444" t="s">
        <v>268</v>
      </c>
      <c r="AY444" t="s">
        <v>268</v>
      </c>
      <c r="AZ444" t="s">
        <v>268</v>
      </c>
      <c r="BA444" t="s">
        <v>268</v>
      </c>
      <c r="BB444" t="s">
        <v>268</v>
      </c>
      <c r="BC444" t="s">
        <v>268</v>
      </c>
      <c r="BD444" t="s">
        <v>268</v>
      </c>
      <c r="BE444" t="s">
        <v>268</v>
      </c>
      <c r="BF444" t="s">
        <v>268</v>
      </c>
      <c r="BG444" t="s">
        <v>268</v>
      </c>
      <c r="BH444" t="s">
        <v>268</v>
      </c>
      <c r="BI444" t="s">
        <v>268</v>
      </c>
      <c r="BJ444" t="s">
        <v>268</v>
      </c>
      <c r="BK444" t="s">
        <v>268</v>
      </c>
      <c r="BL444" t="s">
        <v>268</v>
      </c>
      <c r="BM444" t="s">
        <v>268</v>
      </c>
      <c r="BN444" t="s">
        <v>268</v>
      </c>
      <c r="BO444" t="s">
        <v>268</v>
      </c>
      <c r="BP444" t="s">
        <v>268</v>
      </c>
      <c r="BQ444" t="s">
        <v>268</v>
      </c>
      <c r="BR444" t="s">
        <v>268</v>
      </c>
      <c r="BS444" t="s">
        <v>268</v>
      </c>
      <c r="BT444" t="s">
        <v>268</v>
      </c>
      <c r="BU444" t="s">
        <v>268</v>
      </c>
      <c r="BV444" t="s">
        <v>268</v>
      </c>
      <c r="BW444" t="s">
        <v>268</v>
      </c>
      <c r="BX444" t="s">
        <v>268</v>
      </c>
      <c r="BY444">
        <v>12</v>
      </c>
      <c r="BZ444">
        <v>12</v>
      </c>
      <c r="CA444" t="s">
        <v>142</v>
      </c>
      <c r="CB444" s="356">
        <v>123</v>
      </c>
      <c r="CC444" t="s">
        <v>1817</v>
      </c>
      <c r="CD444" t="s">
        <v>268</v>
      </c>
      <c r="CE444" t="s">
        <v>268</v>
      </c>
      <c r="CF444" s="356">
        <v>3</v>
      </c>
      <c r="CG444" t="s">
        <v>268</v>
      </c>
      <c r="CH444" t="s">
        <v>268</v>
      </c>
      <c r="CI444" t="s">
        <v>268</v>
      </c>
      <c r="CJ444" t="s">
        <v>268</v>
      </c>
      <c r="CK444" t="s">
        <v>268</v>
      </c>
      <c r="CL444" t="s">
        <v>268</v>
      </c>
      <c r="CM444" t="s">
        <v>11224</v>
      </c>
      <c r="CN444">
        <v>7.61</v>
      </c>
      <c r="CO444" t="s">
        <v>268</v>
      </c>
      <c r="CP444">
        <v>7.61</v>
      </c>
      <c r="CQ444">
        <v>365</v>
      </c>
      <c r="CR444" t="s">
        <v>878</v>
      </c>
      <c r="CS444" t="s">
        <v>11225</v>
      </c>
      <c r="CT444" t="s">
        <v>11226</v>
      </c>
      <c r="CU444" t="s">
        <v>11227</v>
      </c>
      <c r="CV444" t="s">
        <v>268</v>
      </c>
      <c r="CW444" t="s">
        <v>268</v>
      </c>
      <c r="CX444" t="s">
        <v>268</v>
      </c>
      <c r="CY444" t="s">
        <v>268</v>
      </c>
      <c r="CZ444" t="s">
        <v>268</v>
      </c>
      <c r="DA444" t="s">
        <v>268</v>
      </c>
      <c r="DB444" s="429">
        <f t="shared" si="84"/>
        <v>0</v>
      </c>
      <c r="DC444" s="284">
        <f t="shared" si="85"/>
        <v>0</v>
      </c>
      <c r="DD444" s="284">
        <f t="shared" si="86"/>
        <v>0</v>
      </c>
      <c r="DE444" s="284">
        <f t="shared" si="87"/>
        <v>0</v>
      </c>
      <c r="DF444" s="295">
        <f t="shared" si="88"/>
        <v>11.999999999999998</v>
      </c>
      <c r="DG444" s="284">
        <f t="shared" si="89"/>
        <v>1</v>
      </c>
      <c r="DH444" s="284">
        <f t="shared" si="90"/>
        <v>0</v>
      </c>
      <c r="DI444" s="284">
        <f t="shared" si="91"/>
        <v>0</v>
      </c>
      <c r="DJ444" s="284">
        <f t="shared" si="92"/>
        <v>0</v>
      </c>
      <c r="DK444" s="295">
        <f t="shared" si="93"/>
        <v>0</v>
      </c>
      <c r="DL444" s="297">
        <f t="shared" si="94"/>
        <v>3</v>
      </c>
      <c r="DM444" s="430">
        <f>IFERROR(IF(CA444="D",IF(DL444="A dispo.",DF444*VLOOKUP('DATI INPUT'!$F$27,TARIFFE_UD,4,FALSE),DF444*VLOOKUP(DL444,TARIFFE_UD,4,FALSE)),DF444*VLOOKUP(CB444-100,TARIFFE_UND,4,FALSE)),0)</f>
        <v>7.6066167041445576</v>
      </c>
      <c r="DN444" s="430">
        <f>IFERROR(IF(CA444="D",IF(DL444="A dispo.",DK444*VLOOKUP('DATI INPUT'!$F$27,TARIFFE_UD,5,FALSE),DK444*VLOOKUP(DL444,TARIFFE_UD,5,FALSE)),DK444*VLOOKUP(CB444-100,TARIFFE_UND,5,FALSE)),0)</f>
        <v>0</v>
      </c>
      <c r="DO444" s="431">
        <f t="shared" si="95"/>
        <v>-3.383295855442725E-3</v>
      </c>
      <c r="DP444" s="299">
        <f>IFERROR(IF(CA444="D",IF(DL444="A dispo.",DF444*VLOOKUP('DATI INPUT'!$F$27,TARIFFE_UD,2,FALSE),DF444*VLOOKUP(DL444,TARIFFE_UD,2,FALSE)),DF444*VLOOKUP(CB444-100,TARIFFE_UND,2,FALSE)),0)</f>
        <v>9.5034047853943768</v>
      </c>
      <c r="DQ444" s="299">
        <f>IFERROR(IF(CA444="D",IF(DL444="A dispo.",DK444*VLOOKUP('DATI INPUT'!$F$27,TARIFFE_UD,3,FALSE),DK444*VLOOKUP(DL444,TARIFFE_UD,3,FALSE)),DK444*VLOOKUP(CB444-100,TARIFFE_UND,3,FALSE)),0)</f>
        <v>0</v>
      </c>
      <c r="DR444" s="299">
        <f t="shared" si="96"/>
        <v>9.5034047853943768</v>
      </c>
    </row>
    <row r="445" spans="1:122" x14ac:dyDescent="0.25">
      <c r="A445" t="s">
        <v>4699</v>
      </c>
      <c r="B445" t="s">
        <v>4700</v>
      </c>
      <c r="C445" t="s">
        <v>600</v>
      </c>
      <c r="D445" t="s">
        <v>4701</v>
      </c>
      <c r="E445" t="s">
        <v>268</v>
      </c>
      <c r="F445" t="s">
        <v>156</v>
      </c>
      <c r="G445" t="s">
        <v>4702</v>
      </c>
      <c r="H445" t="s">
        <v>1091</v>
      </c>
      <c r="I445" t="s">
        <v>4703</v>
      </c>
      <c r="J445" t="s">
        <v>156</v>
      </c>
      <c r="K445" t="s">
        <v>4704</v>
      </c>
      <c r="L445" t="s">
        <v>960</v>
      </c>
      <c r="M445" t="s">
        <v>4705</v>
      </c>
      <c r="N445" t="s">
        <v>303</v>
      </c>
      <c r="O445" t="s">
        <v>1273</v>
      </c>
      <c r="P445" t="s">
        <v>1732</v>
      </c>
      <c r="Q445" t="s">
        <v>1451</v>
      </c>
      <c r="R445" t="s">
        <v>157</v>
      </c>
      <c r="S445" t="s">
        <v>268</v>
      </c>
      <c r="T445" t="s">
        <v>268</v>
      </c>
      <c r="U445" t="s">
        <v>268</v>
      </c>
      <c r="V445" t="s">
        <v>268</v>
      </c>
      <c r="W445" t="s">
        <v>4706</v>
      </c>
      <c r="X445" t="s">
        <v>2560</v>
      </c>
      <c r="Y445" t="s">
        <v>304</v>
      </c>
      <c r="Z445" t="s">
        <v>268</v>
      </c>
      <c r="AA445" t="s">
        <v>268</v>
      </c>
      <c r="AB445" t="s">
        <v>268</v>
      </c>
      <c r="AC445" t="s">
        <v>268</v>
      </c>
      <c r="AD445" t="s">
        <v>268</v>
      </c>
      <c r="AE445" t="s">
        <v>287</v>
      </c>
      <c r="AF445" t="s">
        <v>1811</v>
      </c>
      <c r="AG445" t="s">
        <v>875</v>
      </c>
      <c r="AH445" t="s">
        <v>1963</v>
      </c>
      <c r="AI445" t="s">
        <v>4707</v>
      </c>
      <c r="AJ445" t="s">
        <v>268</v>
      </c>
      <c r="AK445" t="s">
        <v>395</v>
      </c>
      <c r="AL445" t="s">
        <v>268</v>
      </c>
      <c r="AM445" t="s">
        <v>355</v>
      </c>
      <c r="AN445" t="s">
        <v>268</v>
      </c>
      <c r="AO445" t="s">
        <v>268</v>
      </c>
      <c r="AP445" t="s">
        <v>268</v>
      </c>
      <c r="AQ445" t="s">
        <v>268</v>
      </c>
      <c r="AR445" t="s">
        <v>268</v>
      </c>
      <c r="AS445" t="s">
        <v>268</v>
      </c>
      <c r="AT445" t="s">
        <v>268</v>
      </c>
      <c r="AU445" t="s">
        <v>268</v>
      </c>
      <c r="AV445" t="s">
        <v>268</v>
      </c>
      <c r="AW445" t="s">
        <v>268</v>
      </c>
      <c r="AX445" t="s">
        <v>268</v>
      </c>
      <c r="AY445" t="s">
        <v>268</v>
      </c>
      <c r="AZ445" t="s">
        <v>268</v>
      </c>
      <c r="BA445" t="s">
        <v>268</v>
      </c>
      <c r="BB445" t="s">
        <v>268</v>
      </c>
      <c r="BC445" t="s">
        <v>268</v>
      </c>
      <c r="BD445" t="s">
        <v>268</v>
      </c>
      <c r="BE445" t="s">
        <v>268</v>
      </c>
      <c r="BF445" t="s">
        <v>268</v>
      </c>
      <c r="BG445" t="s">
        <v>268</v>
      </c>
      <c r="BH445" t="s">
        <v>268</v>
      </c>
      <c r="BI445" t="s">
        <v>268</v>
      </c>
      <c r="BJ445" t="s">
        <v>268</v>
      </c>
      <c r="BK445" t="s">
        <v>268</v>
      </c>
      <c r="BL445" t="s">
        <v>268</v>
      </c>
      <c r="BM445" t="s">
        <v>268</v>
      </c>
      <c r="BN445" t="s">
        <v>268</v>
      </c>
      <c r="BO445" t="s">
        <v>268</v>
      </c>
      <c r="BP445" t="s">
        <v>268</v>
      </c>
      <c r="BQ445" t="s">
        <v>268</v>
      </c>
      <c r="BR445" t="s">
        <v>268</v>
      </c>
      <c r="BS445" t="s">
        <v>268</v>
      </c>
      <c r="BT445" t="s">
        <v>268</v>
      </c>
      <c r="BU445" t="s">
        <v>268</v>
      </c>
      <c r="BV445" t="s">
        <v>268</v>
      </c>
      <c r="BW445" t="s">
        <v>268</v>
      </c>
      <c r="BX445" t="s">
        <v>268</v>
      </c>
      <c r="BY445">
        <v>86</v>
      </c>
      <c r="BZ445">
        <v>86</v>
      </c>
      <c r="CA445" t="s">
        <v>142</v>
      </c>
      <c r="CB445" s="356">
        <v>122</v>
      </c>
      <c r="CC445" t="s">
        <v>876</v>
      </c>
      <c r="CD445" t="s">
        <v>268</v>
      </c>
      <c r="CE445" t="s">
        <v>268</v>
      </c>
      <c r="CF445" t="s">
        <v>268</v>
      </c>
      <c r="CG445" t="s">
        <v>268</v>
      </c>
      <c r="CH445" t="s">
        <v>268</v>
      </c>
      <c r="CI445" t="s">
        <v>268</v>
      </c>
      <c r="CJ445" t="s">
        <v>268</v>
      </c>
      <c r="CK445" t="s">
        <v>268</v>
      </c>
      <c r="CL445" t="s">
        <v>268</v>
      </c>
      <c r="CM445" t="s">
        <v>11224</v>
      </c>
      <c r="CN445">
        <v>121.91</v>
      </c>
      <c r="CO445" t="s">
        <v>268</v>
      </c>
      <c r="CP445">
        <v>121.91</v>
      </c>
      <c r="CQ445">
        <v>365</v>
      </c>
      <c r="CR445" t="s">
        <v>878</v>
      </c>
      <c r="CS445" t="s">
        <v>11225</v>
      </c>
      <c r="CT445" t="s">
        <v>11226</v>
      </c>
      <c r="CU445" t="s">
        <v>11227</v>
      </c>
      <c r="CV445" t="s">
        <v>268</v>
      </c>
      <c r="CW445" t="s">
        <v>268</v>
      </c>
      <c r="CX445" t="s">
        <v>268</v>
      </c>
      <c r="CY445" t="s">
        <v>268</v>
      </c>
      <c r="CZ445" t="s">
        <v>268</v>
      </c>
      <c r="DA445" t="s">
        <v>268</v>
      </c>
      <c r="DB445" s="429">
        <f t="shared" si="84"/>
        <v>0</v>
      </c>
      <c r="DC445" s="284">
        <f t="shared" si="85"/>
        <v>0</v>
      </c>
      <c r="DD445" s="284">
        <f t="shared" si="86"/>
        <v>0</v>
      </c>
      <c r="DE445" s="284">
        <f t="shared" si="87"/>
        <v>0</v>
      </c>
      <c r="DF445" s="295">
        <f t="shared" si="88"/>
        <v>86</v>
      </c>
      <c r="DG445" s="284">
        <f t="shared" si="89"/>
        <v>0</v>
      </c>
      <c r="DH445" s="284">
        <f t="shared" si="90"/>
        <v>0</v>
      </c>
      <c r="DI445" s="284">
        <f t="shared" si="91"/>
        <v>0</v>
      </c>
      <c r="DJ445" s="284">
        <f t="shared" si="92"/>
        <v>0</v>
      </c>
      <c r="DK445" s="295">
        <f t="shared" si="93"/>
        <v>1</v>
      </c>
      <c r="DL445" s="297" t="str">
        <f t="shared" si="94"/>
        <v>A dispo.</v>
      </c>
      <c r="DM445" s="430">
        <f>IFERROR(IF(CA445="D",IF(DL445="A dispo.",DF445*VLOOKUP('DATI INPUT'!$F$27,TARIFFE_UD,4,FALSE),DF445*VLOOKUP(DL445,TARIFFE_UD,4,FALSE)),DF445*VLOOKUP(CB445-100,TARIFFE_UND,4,FALSE)),0)</f>
        <v>54.514086379702668</v>
      </c>
      <c r="DN445" s="430">
        <f>IFERROR(IF(CA445="D",IF(DL445="A dispo.",DK445*VLOOKUP('DATI INPUT'!$F$27,TARIFFE_UD,5,FALSE),DK445*VLOOKUP(DL445,TARIFFE_UD,5,FALSE)),DK445*VLOOKUP(CB445-100,TARIFFE_UND,5,FALSE)),0)</f>
        <v>67.397800635548478</v>
      </c>
      <c r="DO445" s="431">
        <f t="shared" si="95"/>
        <v>1.8870152511567539E-3</v>
      </c>
      <c r="DP445" s="299">
        <f>IFERROR(IF(CA445="D",IF(DL445="A dispo.",DF445*VLOOKUP('DATI INPUT'!$F$27,TARIFFE_UD,2,FALSE),DF445*VLOOKUP(DL445,TARIFFE_UD,2,FALSE)),DF445*VLOOKUP(CB445-100,TARIFFE_UND,2,FALSE)),0)</f>
        <v>68.107734295326381</v>
      </c>
      <c r="DQ445" s="299">
        <f>IFERROR(IF(CA445="D",IF(DL445="A dispo.",DK445*VLOOKUP('DATI INPUT'!$F$27,TARIFFE_UD,3,FALSE),DK445*VLOOKUP(DL445,TARIFFE_UD,3,FALSE)),DK445*VLOOKUP(CB445-100,TARIFFE_UND,3,FALSE)),0)</f>
        <v>60.367780403072892</v>
      </c>
      <c r="DR445" s="299">
        <f t="shared" si="96"/>
        <v>128.47551469839928</v>
      </c>
    </row>
    <row r="446" spans="1:122" x14ac:dyDescent="0.25">
      <c r="A446" t="s">
        <v>4708</v>
      </c>
      <c r="B446" t="s">
        <v>4700</v>
      </c>
      <c r="C446" t="s">
        <v>601</v>
      </c>
      <c r="D446" t="s">
        <v>4701</v>
      </c>
      <c r="E446" t="s">
        <v>268</v>
      </c>
      <c r="F446" t="s">
        <v>156</v>
      </c>
      <c r="G446" t="s">
        <v>4702</v>
      </c>
      <c r="H446" t="s">
        <v>1091</v>
      </c>
      <c r="I446" t="s">
        <v>4703</v>
      </c>
      <c r="J446" t="s">
        <v>156</v>
      </c>
      <c r="K446" t="s">
        <v>4704</v>
      </c>
      <c r="L446" t="s">
        <v>960</v>
      </c>
      <c r="M446" t="s">
        <v>4705</v>
      </c>
      <c r="N446" t="s">
        <v>303</v>
      </c>
      <c r="O446" t="s">
        <v>1273</v>
      </c>
      <c r="P446" t="s">
        <v>1732</v>
      </c>
      <c r="Q446" t="s">
        <v>1451</v>
      </c>
      <c r="R446" t="s">
        <v>157</v>
      </c>
      <c r="S446" t="s">
        <v>268</v>
      </c>
      <c r="T446" t="s">
        <v>268</v>
      </c>
      <c r="U446" t="s">
        <v>268</v>
      </c>
      <c r="V446" t="s">
        <v>268</v>
      </c>
      <c r="W446" t="s">
        <v>4706</v>
      </c>
      <c r="X446" t="s">
        <v>2560</v>
      </c>
      <c r="Y446" t="s">
        <v>304</v>
      </c>
      <c r="Z446" t="s">
        <v>268</v>
      </c>
      <c r="AA446" t="s">
        <v>268</v>
      </c>
      <c r="AB446" t="s">
        <v>268</v>
      </c>
      <c r="AC446" t="s">
        <v>268</v>
      </c>
      <c r="AD446" t="s">
        <v>268</v>
      </c>
      <c r="AE446" t="s">
        <v>287</v>
      </c>
      <c r="AF446" t="s">
        <v>1811</v>
      </c>
      <c r="AG446" t="s">
        <v>875</v>
      </c>
      <c r="AH446" t="s">
        <v>1963</v>
      </c>
      <c r="AI446" t="s">
        <v>4707</v>
      </c>
      <c r="AJ446" t="s">
        <v>268</v>
      </c>
      <c r="AK446" t="s">
        <v>395</v>
      </c>
      <c r="AL446" t="s">
        <v>268</v>
      </c>
      <c r="AM446" t="s">
        <v>355</v>
      </c>
      <c r="AN446" t="s">
        <v>268</v>
      </c>
      <c r="AO446" t="s">
        <v>268</v>
      </c>
      <c r="AP446" t="s">
        <v>268</v>
      </c>
      <c r="AQ446" t="s">
        <v>268</v>
      </c>
      <c r="AR446" t="s">
        <v>268</v>
      </c>
      <c r="AS446" t="s">
        <v>268</v>
      </c>
      <c r="AT446" t="s">
        <v>268</v>
      </c>
      <c r="AU446" t="s">
        <v>268</v>
      </c>
      <c r="AV446" t="s">
        <v>268</v>
      </c>
      <c r="AW446" t="s">
        <v>268</v>
      </c>
      <c r="AX446" t="s">
        <v>268</v>
      </c>
      <c r="AY446" t="s">
        <v>268</v>
      </c>
      <c r="AZ446" t="s">
        <v>268</v>
      </c>
      <c r="BA446" t="s">
        <v>268</v>
      </c>
      <c r="BB446" t="s">
        <v>268</v>
      </c>
      <c r="BC446" t="s">
        <v>268</v>
      </c>
      <c r="BD446" t="s">
        <v>268</v>
      </c>
      <c r="BE446" t="s">
        <v>268</v>
      </c>
      <c r="BF446" t="s">
        <v>268</v>
      </c>
      <c r="BG446" t="s">
        <v>268</v>
      </c>
      <c r="BH446" t="s">
        <v>268</v>
      </c>
      <c r="BI446" t="s">
        <v>268</v>
      </c>
      <c r="BJ446" t="s">
        <v>268</v>
      </c>
      <c r="BK446" t="s">
        <v>268</v>
      </c>
      <c r="BL446" t="s">
        <v>268</v>
      </c>
      <c r="BM446" t="s">
        <v>268</v>
      </c>
      <c r="BN446" t="s">
        <v>268</v>
      </c>
      <c r="BO446" t="s">
        <v>268</v>
      </c>
      <c r="BP446" t="s">
        <v>268</v>
      </c>
      <c r="BQ446" t="s">
        <v>268</v>
      </c>
      <c r="BR446" t="s">
        <v>268</v>
      </c>
      <c r="BS446" t="s">
        <v>268</v>
      </c>
      <c r="BT446" t="s">
        <v>268</v>
      </c>
      <c r="BU446" t="s">
        <v>268</v>
      </c>
      <c r="BV446" t="s">
        <v>268</v>
      </c>
      <c r="BW446" t="s">
        <v>268</v>
      </c>
      <c r="BX446" t="s">
        <v>268</v>
      </c>
      <c r="BY446">
        <v>30</v>
      </c>
      <c r="BZ446">
        <v>30</v>
      </c>
      <c r="CA446" t="s">
        <v>142</v>
      </c>
      <c r="CB446" s="356">
        <v>123</v>
      </c>
      <c r="CC446" t="s">
        <v>1817</v>
      </c>
      <c r="CD446" t="s">
        <v>268</v>
      </c>
      <c r="CE446" t="s">
        <v>268</v>
      </c>
      <c r="CF446" t="s">
        <v>268</v>
      </c>
      <c r="CG446" t="s">
        <v>268</v>
      </c>
      <c r="CH446" t="s">
        <v>268</v>
      </c>
      <c r="CI446" t="s">
        <v>268</v>
      </c>
      <c r="CJ446" t="s">
        <v>268</v>
      </c>
      <c r="CK446" t="s">
        <v>268</v>
      </c>
      <c r="CL446" t="s">
        <v>4709</v>
      </c>
      <c r="CM446" t="s">
        <v>11224</v>
      </c>
      <c r="CN446">
        <v>19.02</v>
      </c>
      <c r="CO446" t="s">
        <v>268</v>
      </c>
      <c r="CP446">
        <v>19.02</v>
      </c>
      <c r="CQ446">
        <v>365</v>
      </c>
      <c r="CR446" t="s">
        <v>878</v>
      </c>
      <c r="CS446" t="s">
        <v>11225</v>
      </c>
      <c r="CT446" t="s">
        <v>11226</v>
      </c>
      <c r="CU446" t="s">
        <v>11227</v>
      </c>
      <c r="CV446" t="s">
        <v>268</v>
      </c>
      <c r="CW446" t="s">
        <v>268</v>
      </c>
      <c r="CX446" t="s">
        <v>268</v>
      </c>
      <c r="CY446" t="s">
        <v>268</v>
      </c>
      <c r="CZ446" t="s">
        <v>268</v>
      </c>
      <c r="DA446" t="s">
        <v>268</v>
      </c>
      <c r="DB446" s="429">
        <f t="shared" si="84"/>
        <v>0</v>
      </c>
      <c r="DC446" s="284">
        <f t="shared" si="85"/>
        <v>0</v>
      </c>
      <c r="DD446" s="284">
        <f t="shared" si="86"/>
        <v>0</v>
      </c>
      <c r="DE446" s="284">
        <f t="shared" si="87"/>
        <v>0</v>
      </c>
      <c r="DF446" s="295">
        <f t="shared" si="88"/>
        <v>30</v>
      </c>
      <c r="DG446" s="284">
        <f t="shared" si="89"/>
        <v>1</v>
      </c>
      <c r="DH446" s="284">
        <f t="shared" si="90"/>
        <v>0</v>
      </c>
      <c r="DI446" s="284">
        <f t="shared" si="91"/>
        <v>0</v>
      </c>
      <c r="DJ446" s="284">
        <f t="shared" si="92"/>
        <v>0</v>
      </c>
      <c r="DK446" s="295">
        <f t="shared" si="93"/>
        <v>0</v>
      </c>
      <c r="DL446" s="297" t="str">
        <f t="shared" si="94"/>
        <v>A dispo.</v>
      </c>
      <c r="DM446" s="430">
        <f>IFERROR(IF(CA446="D",IF(DL446="A dispo.",DF446*VLOOKUP('DATI INPUT'!$F$27,TARIFFE_UD,4,FALSE),DF446*VLOOKUP(DL446,TARIFFE_UD,4,FALSE)),DF446*VLOOKUP(CB446-100,TARIFFE_UND,4,FALSE)),0)</f>
        <v>19.016541760361395</v>
      </c>
      <c r="DN446" s="430">
        <f>IFERROR(IF(CA446="D",IF(DL446="A dispo.",DK446*VLOOKUP('DATI INPUT'!$F$27,TARIFFE_UD,5,FALSE),DK446*VLOOKUP(DL446,TARIFFE_UD,5,FALSE)),DK446*VLOOKUP(CB446-100,TARIFFE_UND,5,FALSE)),0)</f>
        <v>0</v>
      </c>
      <c r="DO446" s="431">
        <f t="shared" si="95"/>
        <v>-3.4582396386042547E-3</v>
      </c>
      <c r="DP446" s="299">
        <f>IFERROR(IF(CA446="D",IF(DL446="A dispo.",DF446*VLOOKUP('DATI INPUT'!$F$27,TARIFFE_UD,2,FALSE),DF446*VLOOKUP(DL446,TARIFFE_UD,2,FALSE)),DF446*VLOOKUP(CB446-100,TARIFFE_UND,2,FALSE)),0)</f>
        <v>23.758511963485947</v>
      </c>
      <c r="DQ446" s="299">
        <f>IFERROR(IF(CA446="D",IF(DL446="A dispo.",DK446*VLOOKUP('DATI INPUT'!$F$27,TARIFFE_UD,3,FALSE),DK446*VLOOKUP(DL446,TARIFFE_UD,3,FALSE)),DK446*VLOOKUP(CB446-100,TARIFFE_UND,3,FALSE)),0)</f>
        <v>0</v>
      </c>
      <c r="DR446" s="299">
        <f t="shared" si="96"/>
        <v>23.758511963485947</v>
      </c>
    </row>
    <row r="447" spans="1:122" x14ac:dyDescent="0.25">
      <c r="A447" t="s">
        <v>4710</v>
      </c>
      <c r="B447" t="s">
        <v>4711</v>
      </c>
      <c r="C447" t="s">
        <v>602</v>
      </c>
      <c r="D447" t="s">
        <v>4712</v>
      </c>
      <c r="E447" t="s">
        <v>268</v>
      </c>
      <c r="F447" t="s">
        <v>156</v>
      </c>
      <c r="G447" t="s">
        <v>4713</v>
      </c>
      <c r="H447" t="s">
        <v>1091</v>
      </c>
      <c r="I447" t="s">
        <v>4714</v>
      </c>
      <c r="J447" t="s">
        <v>274</v>
      </c>
      <c r="K447" t="s">
        <v>4715</v>
      </c>
      <c r="L447" t="s">
        <v>960</v>
      </c>
      <c r="M447" t="s">
        <v>4562</v>
      </c>
      <c r="N447" t="s">
        <v>984</v>
      </c>
      <c r="O447" t="s">
        <v>873</v>
      </c>
      <c r="P447" t="s">
        <v>1962</v>
      </c>
      <c r="Q447" t="s">
        <v>343</v>
      </c>
      <c r="R447" t="s">
        <v>268</v>
      </c>
      <c r="S447" t="s">
        <v>268</v>
      </c>
      <c r="T447" t="s">
        <v>268</v>
      </c>
      <c r="U447" t="s">
        <v>268</v>
      </c>
      <c r="V447" t="s">
        <v>268</v>
      </c>
      <c r="W447" t="s">
        <v>4562</v>
      </c>
      <c r="X447" t="s">
        <v>1962</v>
      </c>
      <c r="Y447" t="s">
        <v>343</v>
      </c>
      <c r="Z447" t="s">
        <v>268</v>
      </c>
      <c r="AA447" t="s">
        <v>268</v>
      </c>
      <c r="AB447" t="s">
        <v>268</v>
      </c>
      <c r="AC447" t="s">
        <v>268</v>
      </c>
      <c r="AD447" t="s">
        <v>268</v>
      </c>
      <c r="AE447" t="s">
        <v>287</v>
      </c>
      <c r="AF447" t="s">
        <v>1811</v>
      </c>
      <c r="AG447" t="s">
        <v>875</v>
      </c>
      <c r="AH447" t="s">
        <v>1963</v>
      </c>
      <c r="AI447" t="s">
        <v>1066</v>
      </c>
      <c r="AJ447" t="s">
        <v>268</v>
      </c>
      <c r="AK447" t="s">
        <v>375</v>
      </c>
      <c r="AL447" t="s">
        <v>268</v>
      </c>
      <c r="AM447" t="s">
        <v>355</v>
      </c>
      <c r="AN447" t="s">
        <v>268</v>
      </c>
      <c r="AO447" t="s">
        <v>268</v>
      </c>
      <c r="AP447" t="s">
        <v>268</v>
      </c>
      <c r="AQ447" t="s">
        <v>268</v>
      </c>
      <c r="AR447" t="s">
        <v>268</v>
      </c>
      <c r="AS447" t="s">
        <v>268</v>
      </c>
      <c r="AT447" t="s">
        <v>268</v>
      </c>
      <c r="AU447" t="s">
        <v>268</v>
      </c>
      <c r="AV447" t="s">
        <v>268</v>
      </c>
      <c r="AW447" t="s">
        <v>268</v>
      </c>
      <c r="AX447" t="s">
        <v>268</v>
      </c>
      <c r="AY447" t="s">
        <v>268</v>
      </c>
      <c r="AZ447" t="s">
        <v>268</v>
      </c>
      <c r="BA447" t="s">
        <v>268</v>
      </c>
      <c r="BB447" t="s">
        <v>268</v>
      </c>
      <c r="BC447" t="s">
        <v>268</v>
      </c>
      <c r="BD447" t="s">
        <v>268</v>
      </c>
      <c r="BE447" t="s">
        <v>268</v>
      </c>
      <c r="BF447" t="s">
        <v>268</v>
      </c>
      <c r="BG447" t="s">
        <v>268</v>
      </c>
      <c r="BH447" t="s">
        <v>268</v>
      </c>
      <c r="BI447" t="s">
        <v>268</v>
      </c>
      <c r="BJ447" t="s">
        <v>268</v>
      </c>
      <c r="BK447" t="s">
        <v>268</v>
      </c>
      <c r="BL447" t="s">
        <v>268</v>
      </c>
      <c r="BM447" t="s">
        <v>268</v>
      </c>
      <c r="BN447" t="s">
        <v>268</v>
      </c>
      <c r="BO447" t="s">
        <v>268</v>
      </c>
      <c r="BP447" t="s">
        <v>268</v>
      </c>
      <c r="BQ447" t="s">
        <v>268</v>
      </c>
      <c r="BR447" t="s">
        <v>268</v>
      </c>
      <c r="BS447" t="s">
        <v>268</v>
      </c>
      <c r="BT447" t="s">
        <v>268</v>
      </c>
      <c r="BU447" t="s">
        <v>268</v>
      </c>
      <c r="BV447" t="s">
        <v>268</v>
      </c>
      <c r="BW447" t="s">
        <v>268</v>
      </c>
      <c r="BX447" t="s">
        <v>268</v>
      </c>
      <c r="BY447">
        <v>60</v>
      </c>
      <c r="BZ447">
        <v>60</v>
      </c>
      <c r="CA447" t="s">
        <v>142</v>
      </c>
      <c r="CB447" s="356">
        <v>122</v>
      </c>
      <c r="CC447" t="s">
        <v>876</v>
      </c>
      <c r="CD447" t="s">
        <v>268</v>
      </c>
      <c r="CE447" t="s">
        <v>268</v>
      </c>
      <c r="CF447" s="356">
        <v>1</v>
      </c>
      <c r="CG447" t="s">
        <v>268</v>
      </c>
      <c r="CH447" t="s">
        <v>268</v>
      </c>
      <c r="CI447" t="s">
        <v>268</v>
      </c>
      <c r="CJ447" t="s">
        <v>268</v>
      </c>
      <c r="CK447" t="s">
        <v>268</v>
      </c>
      <c r="CL447" t="s">
        <v>268</v>
      </c>
      <c r="CM447" t="s">
        <v>11224</v>
      </c>
      <c r="CN447">
        <v>46.51</v>
      </c>
      <c r="CO447" t="s">
        <v>268</v>
      </c>
      <c r="CP447">
        <v>46.51</v>
      </c>
      <c r="CQ447">
        <v>365</v>
      </c>
      <c r="CR447" t="s">
        <v>878</v>
      </c>
      <c r="CS447" t="s">
        <v>11225</v>
      </c>
      <c r="CT447" t="s">
        <v>11226</v>
      </c>
      <c r="CU447" t="s">
        <v>11227</v>
      </c>
      <c r="CV447" t="s">
        <v>268</v>
      </c>
      <c r="CW447" t="s">
        <v>268</v>
      </c>
      <c r="CX447" t="s">
        <v>268</v>
      </c>
      <c r="CY447" t="s">
        <v>268</v>
      </c>
      <c r="CZ447" t="s">
        <v>268</v>
      </c>
      <c r="DA447" t="s">
        <v>268</v>
      </c>
      <c r="DB447" s="429">
        <f t="shared" si="84"/>
        <v>0</v>
      </c>
      <c r="DC447" s="284">
        <f t="shared" si="85"/>
        <v>0</v>
      </c>
      <c r="DD447" s="284">
        <f t="shared" si="86"/>
        <v>0</v>
      </c>
      <c r="DE447" s="284">
        <f t="shared" si="87"/>
        <v>0</v>
      </c>
      <c r="DF447" s="295">
        <f t="shared" si="88"/>
        <v>60</v>
      </c>
      <c r="DG447" s="284">
        <f t="shared" si="89"/>
        <v>0</v>
      </c>
      <c r="DH447" s="284">
        <f t="shared" si="90"/>
        <v>0</v>
      </c>
      <c r="DI447" s="284">
        <f t="shared" si="91"/>
        <v>0</v>
      </c>
      <c r="DJ447" s="284">
        <f t="shared" si="92"/>
        <v>0</v>
      </c>
      <c r="DK447" s="295">
        <f t="shared" si="93"/>
        <v>1</v>
      </c>
      <c r="DL447" s="297">
        <f t="shared" si="94"/>
        <v>1</v>
      </c>
      <c r="DM447" s="430">
        <f>IFERROR(IF(CA447="D",IF(DL447="A dispo.",DF447*VLOOKUP('DATI INPUT'!$F$27,TARIFFE_UD,4,FALSE),DF447*VLOOKUP(DL447,TARIFFE_UD,4,FALSE)),DF447*VLOOKUP(CB447-100,TARIFFE_UND,4,FALSE)),0)</f>
        <v>29.581287182784394</v>
      </c>
      <c r="DN447" s="430">
        <f>IFERROR(IF(CA447="D",IF(DL447="A dispo.",DK447*VLOOKUP('DATI INPUT'!$F$27,TARIFFE_UD,5,FALSE),DK447*VLOOKUP(DL447,TARIFFE_UD,5,FALSE)),DK447*VLOOKUP(CB447-100,TARIFFE_UND,5,FALSE)),0)</f>
        <v>16.930848468833439</v>
      </c>
      <c r="DO447" s="431">
        <f t="shared" si="95"/>
        <v>2.1356516178343554E-3</v>
      </c>
      <c r="DP447" s="299">
        <f>IFERROR(IF(CA447="D",IF(DL447="A dispo.",DF447*VLOOKUP('DATI INPUT'!$F$27,TARIFFE_UD,2,FALSE),DF447*VLOOKUP(DL447,TARIFFE_UD,2,FALSE)),DF447*VLOOKUP(CB447-100,TARIFFE_UND,2,FALSE)),0)</f>
        <v>36.957685276533695</v>
      </c>
      <c r="DQ447" s="299">
        <f>IFERROR(IF(CA447="D",IF(DL447="A dispo.",DK447*VLOOKUP('DATI INPUT'!$F$27,TARIFFE_UD,3,FALSE),DK447*VLOOKUP(DL447,TARIFFE_UD,3,FALSE)),DK447*VLOOKUP(CB447-100,TARIFFE_UND,3,FALSE)),0)</f>
        <v>15.164853048114928</v>
      </c>
      <c r="DR447" s="299">
        <f t="shared" si="96"/>
        <v>52.122538324648623</v>
      </c>
    </row>
    <row r="448" spans="1:122" x14ac:dyDescent="0.25">
      <c r="A448" t="s">
        <v>4716</v>
      </c>
      <c r="B448" t="s">
        <v>4711</v>
      </c>
      <c r="C448" t="s">
        <v>4717</v>
      </c>
      <c r="D448" t="s">
        <v>4712</v>
      </c>
      <c r="E448" t="s">
        <v>268</v>
      </c>
      <c r="F448" t="s">
        <v>156</v>
      </c>
      <c r="G448" t="s">
        <v>4713</v>
      </c>
      <c r="H448" t="s">
        <v>1091</v>
      </c>
      <c r="I448" t="s">
        <v>4714</v>
      </c>
      <c r="J448" t="s">
        <v>274</v>
      </c>
      <c r="K448" t="s">
        <v>4715</v>
      </c>
      <c r="L448" t="s">
        <v>960</v>
      </c>
      <c r="M448" t="s">
        <v>4562</v>
      </c>
      <c r="N448" t="s">
        <v>984</v>
      </c>
      <c r="O448" t="s">
        <v>873</v>
      </c>
      <c r="P448" t="s">
        <v>1962</v>
      </c>
      <c r="Q448" t="s">
        <v>343</v>
      </c>
      <c r="R448" t="s">
        <v>268</v>
      </c>
      <c r="S448" t="s">
        <v>268</v>
      </c>
      <c r="T448" t="s">
        <v>268</v>
      </c>
      <c r="U448" t="s">
        <v>268</v>
      </c>
      <c r="V448" t="s">
        <v>268</v>
      </c>
      <c r="W448" t="s">
        <v>4562</v>
      </c>
      <c r="X448" t="s">
        <v>1962</v>
      </c>
      <c r="Y448" t="s">
        <v>343</v>
      </c>
      <c r="Z448" t="s">
        <v>268</v>
      </c>
      <c r="AA448" t="s">
        <v>268</v>
      </c>
      <c r="AB448" t="s">
        <v>268</v>
      </c>
      <c r="AC448" t="s">
        <v>268</v>
      </c>
      <c r="AD448" t="s">
        <v>268</v>
      </c>
      <c r="AE448" t="s">
        <v>287</v>
      </c>
      <c r="AF448" t="s">
        <v>1811</v>
      </c>
      <c r="AG448" t="s">
        <v>875</v>
      </c>
      <c r="AH448" t="s">
        <v>1963</v>
      </c>
      <c r="AI448" t="s">
        <v>1066</v>
      </c>
      <c r="AJ448" t="s">
        <v>268</v>
      </c>
      <c r="AK448" t="s">
        <v>366</v>
      </c>
      <c r="AL448" t="s">
        <v>268</v>
      </c>
      <c r="AM448" t="s">
        <v>353</v>
      </c>
      <c r="AN448" t="s">
        <v>268</v>
      </c>
      <c r="AO448" t="s">
        <v>268</v>
      </c>
      <c r="AP448" t="s">
        <v>268</v>
      </c>
      <c r="AQ448" t="s">
        <v>268</v>
      </c>
      <c r="AR448" t="s">
        <v>268</v>
      </c>
      <c r="AS448" t="s">
        <v>268</v>
      </c>
      <c r="AT448" t="s">
        <v>268</v>
      </c>
      <c r="AU448" t="s">
        <v>268</v>
      </c>
      <c r="AV448" t="s">
        <v>268</v>
      </c>
      <c r="AW448" t="s">
        <v>268</v>
      </c>
      <c r="AX448" t="s">
        <v>268</v>
      </c>
      <c r="AY448" t="s">
        <v>268</v>
      </c>
      <c r="AZ448" t="s">
        <v>268</v>
      </c>
      <c r="BA448" t="s">
        <v>268</v>
      </c>
      <c r="BB448" t="s">
        <v>268</v>
      </c>
      <c r="BC448" t="s">
        <v>268</v>
      </c>
      <c r="BD448" t="s">
        <v>268</v>
      </c>
      <c r="BE448" t="s">
        <v>268</v>
      </c>
      <c r="BF448" t="s">
        <v>268</v>
      </c>
      <c r="BG448" t="s">
        <v>268</v>
      </c>
      <c r="BH448" t="s">
        <v>268</v>
      </c>
      <c r="BI448" t="s">
        <v>268</v>
      </c>
      <c r="BJ448" t="s">
        <v>268</v>
      </c>
      <c r="BK448" t="s">
        <v>268</v>
      </c>
      <c r="BL448" t="s">
        <v>268</v>
      </c>
      <c r="BM448" t="s">
        <v>268</v>
      </c>
      <c r="BN448" t="s">
        <v>268</v>
      </c>
      <c r="BO448" t="s">
        <v>268</v>
      </c>
      <c r="BP448" t="s">
        <v>268</v>
      </c>
      <c r="BQ448" t="s">
        <v>268</v>
      </c>
      <c r="BR448" t="s">
        <v>268</v>
      </c>
      <c r="BS448" t="s">
        <v>268</v>
      </c>
      <c r="BT448" t="s">
        <v>268</v>
      </c>
      <c r="BU448" t="s">
        <v>268</v>
      </c>
      <c r="BV448" t="s">
        <v>268</v>
      </c>
      <c r="BW448" t="s">
        <v>268</v>
      </c>
      <c r="BX448" t="s">
        <v>268</v>
      </c>
      <c r="BY448">
        <v>2</v>
      </c>
      <c r="BZ448">
        <v>2</v>
      </c>
      <c r="CA448" t="s">
        <v>142</v>
      </c>
      <c r="CB448" s="356">
        <v>123</v>
      </c>
      <c r="CC448" t="s">
        <v>1817</v>
      </c>
      <c r="CD448" t="s">
        <v>268</v>
      </c>
      <c r="CE448" t="s">
        <v>268</v>
      </c>
      <c r="CF448" s="356">
        <v>1</v>
      </c>
      <c r="CG448" t="s">
        <v>268</v>
      </c>
      <c r="CH448" t="s">
        <v>268</v>
      </c>
      <c r="CI448" t="s">
        <v>268</v>
      </c>
      <c r="CJ448" t="s">
        <v>268</v>
      </c>
      <c r="CK448" t="s">
        <v>268</v>
      </c>
      <c r="CL448" t="s">
        <v>268</v>
      </c>
      <c r="CM448" t="s">
        <v>11224</v>
      </c>
      <c r="CN448">
        <v>0.99</v>
      </c>
      <c r="CO448" t="s">
        <v>268</v>
      </c>
      <c r="CP448">
        <v>0.99</v>
      </c>
      <c r="CQ448">
        <v>365</v>
      </c>
      <c r="CR448" t="s">
        <v>878</v>
      </c>
      <c r="CS448" t="s">
        <v>11225</v>
      </c>
      <c r="CT448" t="s">
        <v>11226</v>
      </c>
      <c r="CU448" t="s">
        <v>11227</v>
      </c>
      <c r="CV448" t="s">
        <v>268</v>
      </c>
      <c r="CW448" t="s">
        <v>268</v>
      </c>
      <c r="CX448" t="s">
        <v>268</v>
      </c>
      <c r="CY448" t="s">
        <v>268</v>
      </c>
      <c r="CZ448" t="s">
        <v>268</v>
      </c>
      <c r="DA448" t="s">
        <v>268</v>
      </c>
      <c r="DB448" s="429">
        <f t="shared" si="84"/>
        <v>0</v>
      </c>
      <c r="DC448" s="284">
        <f t="shared" si="85"/>
        <v>0</v>
      </c>
      <c r="DD448" s="284">
        <f t="shared" si="86"/>
        <v>0</v>
      </c>
      <c r="DE448" s="284">
        <f t="shared" si="87"/>
        <v>0</v>
      </c>
      <c r="DF448" s="295">
        <f t="shared" si="88"/>
        <v>2</v>
      </c>
      <c r="DG448" s="284">
        <f t="shared" si="89"/>
        <v>1</v>
      </c>
      <c r="DH448" s="284">
        <f t="shared" si="90"/>
        <v>0</v>
      </c>
      <c r="DI448" s="284">
        <f t="shared" si="91"/>
        <v>0</v>
      </c>
      <c r="DJ448" s="284">
        <f t="shared" si="92"/>
        <v>0</v>
      </c>
      <c r="DK448" s="295">
        <f t="shared" si="93"/>
        <v>0</v>
      </c>
      <c r="DL448" s="297">
        <f t="shared" si="94"/>
        <v>1</v>
      </c>
      <c r="DM448" s="430">
        <f>IFERROR(IF(CA448="D",IF(DL448="A dispo.",DF448*VLOOKUP('DATI INPUT'!$F$27,TARIFFE_UD,4,FALSE),DF448*VLOOKUP(DL448,TARIFFE_UD,4,FALSE)),DF448*VLOOKUP(CB448-100,TARIFFE_UND,4,FALSE)),0)</f>
        <v>0.98604290609281309</v>
      </c>
      <c r="DN448" s="430">
        <f>IFERROR(IF(CA448="D",IF(DL448="A dispo.",DK448*VLOOKUP('DATI INPUT'!$F$27,TARIFFE_UD,5,FALSE),DK448*VLOOKUP(DL448,TARIFFE_UD,5,FALSE)),DK448*VLOOKUP(CB448-100,TARIFFE_UND,5,FALSE)),0)</f>
        <v>0</v>
      </c>
      <c r="DO448" s="431">
        <f t="shared" si="95"/>
        <v>-3.9570939071869038E-3</v>
      </c>
      <c r="DP448" s="299">
        <f>IFERROR(IF(CA448="D",IF(DL448="A dispo.",DF448*VLOOKUP('DATI INPUT'!$F$27,TARIFFE_UD,2,FALSE),DF448*VLOOKUP(DL448,TARIFFE_UD,2,FALSE)),DF448*VLOOKUP(CB448-100,TARIFFE_UND,2,FALSE)),0)</f>
        <v>1.2319228425511233</v>
      </c>
      <c r="DQ448" s="299">
        <f>IFERROR(IF(CA448="D",IF(DL448="A dispo.",DK448*VLOOKUP('DATI INPUT'!$F$27,TARIFFE_UD,3,FALSE),DK448*VLOOKUP(DL448,TARIFFE_UD,3,FALSE)),DK448*VLOOKUP(CB448-100,TARIFFE_UND,3,FALSE)),0)</f>
        <v>0</v>
      </c>
      <c r="DR448" s="299">
        <f t="shared" si="96"/>
        <v>1.2319228425511233</v>
      </c>
    </row>
    <row r="449" spans="1:122" x14ac:dyDescent="0.25">
      <c r="A449" t="s">
        <v>4718</v>
      </c>
      <c r="B449" t="s">
        <v>4719</v>
      </c>
      <c r="C449" t="s">
        <v>4720</v>
      </c>
      <c r="D449" t="s">
        <v>4721</v>
      </c>
      <c r="E449" t="s">
        <v>268</v>
      </c>
      <c r="F449" t="s">
        <v>155</v>
      </c>
      <c r="G449" t="s">
        <v>4722</v>
      </c>
      <c r="H449" t="s">
        <v>268</v>
      </c>
      <c r="I449" t="s">
        <v>268</v>
      </c>
      <c r="J449" t="s">
        <v>268</v>
      </c>
      <c r="K449" t="s">
        <v>268</v>
      </c>
      <c r="L449" t="s">
        <v>268</v>
      </c>
      <c r="M449" t="s">
        <v>1743</v>
      </c>
      <c r="N449" t="s">
        <v>984</v>
      </c>
      <c r="O449" t="s">
        <v>873</v>
      </c>
      <c r="P449" t="s">
        <v>1310</v>
      </c>
      <c r="Q449" t="s">
        <v>465</v>
      </c>
      <c r="R449" t="s">
        <v>268</v>
      </c>
      <c r="S449" t="s">
        <v>268</v>
      </c>
      <c r="T449" t="s">
        <v>268</v>
      </c>
      <c r="U449" t="s">
        <v>268</v>
      </c>
      <c r="V449" t="s">
        <v>268</v>
      </c>
      <c r="W449" t="s">
        <v>1743</v>
      </c>
      <c r="X449" t="s">
        <v>1310</v>
      </c>
      <c r="Y449" t="s">
        <v>465</v>
      </c>
      <c r="Z449" t="s">
        <v>268</v>
      </c>
      <c r="AA449" t="s">
        <v>268</v>
      </c>
      <c r="AB449" t="s">
        <v>268</v>
      </c>
      <c r="AC449" t="s">
        <v>268</v>
      </c>
      <c r="AD449" t="s">
        <v>268</v>
      </c>
      <c r="AE449" t="s">
        <v>268</v>
      </c>
      <c r="AF449" t="s">
        <v>268</v>
      </c>
      <c r="AG449" t="s">
        <v>268</v>
      </c>
      <c r="AH449" t="s">
        <v>268</v>
      </c>
      <c r="AI449" t="s">
        <v>268</v>
      </c>
      <c r="AJ449" t="s">
        <v>268</v>
      </c>
      <c r="AK449" t="s">
        <v>268</v>
      </c>
      <c r="AL449" t="s">
        <v>268</v>
      </c>
      <c r="AM449" t="s">
        <v>268</v>
      </c>
      <c r="AN449" t="s">
        <v>268</v>
      </c>
      <c r="AO449" t="s">
        <v>268</v>
      </c>
      <c r="AP449" t="s">
        <v>268</v>
      </c>
      <c r="AQ449" t="s">
        <v>268</v>
      </c>
      <c r="AR449" t="s">
        <v>268</v>
      </c>
      <c r="AS449" t="s">
        <v>268</v>
      </c>
      <c r="AT449" t="s">
        <v>268</v>
      </c>
      <c r="AU449" t="s">
        <v>268</v>
      </c>
      <c r="AV449" t="s">
        <v>268</v>
      </c>
      <c r="AW449" t="s">
        <v>268</v>
      </c>
      <c r="AX449" t="s">
        <v>268</v>
      </c>
      <c r="AY449" t="s">
        <v>268</v>
      </c>
      <c r="AZ449" t="s">
        <v>268</v>
      </c>
      <c r="BA449" t="s">
        <v>268</v>
      </c>
      <c r="BB449" t="s">
        <v>268</v>
      </c>
      <c r="BC449" t="s">
        <v>268</v>
      </c>
      <c r="BD449" t="s">
        <v>268</v>
      </c>
      <c r="BE449" t="s">
        <v>268</v>
      </c>
      <c r="BF449" t="s">
        <v>268</v>
      </c>
      <c r="BG449" t="s">
        <v>268</v>
      </c>
      <c r="BH449" t="s">
        <v>268</v>
      </c>
      <c r="BI449" t="s">
        <v>268</v>
      </c>
      <c r="BJ449" t="s">
        <v>268</v>
      </c>
      <c r="BK449" t="s">
        <v>268</v>
      </c>
      <c r="BL449" t="s">
        <v>268</v>
      </c>
      <c r="BM449" t="s">
        <v>268</v>
      </c>
      <c r="BN449" t="s">
        <v>268</v>
      </c>
      <c r="BO449" t="s">
        <v>268</v>
      </c>
      <c r="BP449" t="s">
        <v>268</v>
      </c>
      <c r="BQ449" t="s">
        <v>268</v>
      </c>
      <c r="BR449" t="s">
        <v>268</v>
      </c>
      <c r="BS449" t="s">
        <v>268</v>
      </c>
      <c r="BT449" t="s">
        <v>268</v>
      </c>
      <c r="BU449" t="s">
        <v>268</v>
      </c>
      <c r="BV449" t="s">
        <v>268</v>
      </c>
      <c r="BW449" t="s">
        <v>268</v>
      </c>
      <c r="BX449" t="s">
        <v>268</v>
      </c>
      <c r="BY449">
        <v>226.36</v>
      </c>
      <c r="BZ449">
        <v>226.36</v>
      </c>
      <c r="CA449" t="s">
        <v>143</v>
      </c>
      <c r="CB449" s="356">
        <v>108</v>
      </c>
      <c r="CC449" t="s">
        <v>10861</v>
      </c>
      <c r="CD449" t="s">
        <v>268</v>
      </c>
      <c r="CE449" t="s">
        <v>268</v>
      </c>
      <c r="CF449" t="s">
        <v>268</v>
      </c>
      <c r="CG449" t="s">
        <v>11228</v>
      </c>
      <c r="CH449" t="s">
        <v>268</v>
      </c>
      <c r="CI449" t="s">
        <v>268</v>
      </c>
      <c r="CJ449" t="s">
        <v>268</v>
      </c>
      <c r="CK449" t="s">
        <v>268</v>
      </c>
      <c r="CL449" t="s">
        <v>268</v>
      </c>
      <c r="CM449" t="s">
        <v>11224</v>
      </c>
      <c r="CN449">
        <v>562.04999999999995</v>
      </c>
      <c r="CO449" t="s">
        <v>268</v>
      </c>
      <c r="CP449">
        <v>562.04999999999995</v>
      </c>
      <c r="CQ449">
        <v>365</v>
      </c>
      <c r="CR449" t="s">
        <v>878</v>
      </c>
      <c r="CS449" t="s">
        <v>11225</v>
      </c>
      <c r="CT449" t="s">
        <v>11226</v>
      </c>
      <c r="CU449" t="s">
        <v>11227</v>
      </c>
      <c r="CV449" t="s">
        <v>268</v>
      </c>
      <c r="CW449" t="s">
        <v>268</v>
      </c>
      <c r="CX449" t="s">
        <v>268</v>
      </c>
      <c r="CY449" t="s">
        <v>268</v>
      </c>
      <c r="CZ449" t="s">
        <v>268</v>
      </c>
      <c r="DA449" t="s">
        <v>268</v>
      </c>
      <c r="DB449" s="429">
        <f t="shared" si="84"/>
        <v>0</v>
      </c>
      <c r="DC449" s="284">
        <f t="shared" si="85"/>
        <v>0</v>
      </c>
      <c r="DD449" s="284">
        <f t="shared" si="86"/>
        <v>0</v>
      </c>
      <c r="DE449" s="284">
        <f t="shared" si="87"/>
        <v>0</v>
      </c>
      <c r="DF449" s="295">
        <f t="shared" si="88"/>
        <v>226.35999999999999</v>
      </c>
      <c r="DG449" s="284">
        <f t="shared" si="89"/>
        <v>0</v>
      </c>
      <c r="DH449" s="284">
        <f t="shared" si="90"/>
        <v>0</v>
      </c>
      <c r="DI449" s="284">
        <f t="shared" si="91"/>
        <v>0</v>
      </c>
      <c r="DJ449" s="284">
        <f t="shared" si="92"/>
        <v>0</v>
      </c>
      <c r="DK449" s="295">
        <f t="shared" si="93"/>
        <v>226.35999999999999</v>
      </c>
      <c r="DL449" s="297" t="str">
        <f t="shared" si="94"/>
        <v/>
      </c>
      <c r="DM449" s="430">
        <f>IFERROR(IF(CA449="D",IF(DL449="A dispo.",DF449*VLOOKUP('DATI INPUT'!$F$27,TARIFFE_UD,4,FALSE),DF449*VLOOKUP(DL449,TARIFFE_UD,4,FALSE)),DF449*VLOOKUP(CB449-100,TARIFFE_UND,4,FALSE)),0)</f>
        <v>92.945316186838511</v>
      </c>
      <c r="DN449" s="430">
        <f>IFERROR(IF(CA449="D",IF(DL449="A dispo.",DK449*VLOOKUP('DATI INPUT'!$F$27,TARIFFE_UD,5,FALSE),DK449*VLOOKUP(DL449,TARIFFE_UD,5,FALSE)),DK449*VLOOKUP(CB449-100,TARIFFE_UND,5,FALSE)),0)</f>
        <v>469.09829452072688</v>
      </c>
      <c r="DO449" s="431">
        <f t="shared" si="95"/>
        <v>-6.389292434505478E-3</v>
      </c>
      <c r="DP449" s="299">
        <f>IFERROR(IF(CA449="D",IF(DL449="A dispo.",DF449*VLOOKUP('DATI INPUT'!$F$27,TARIFFE_UD,2,FALSE),DF449*VLOOKUP(DL449,TARIFFE_UD,2,FALSE)),DF449*VLOOKUP(CB449-100,TARIFFE_UND,2,FALSE)),0)</f>
        <v>131.43896088909366</v>
      </c>
      <c r="DQ449" s="299">
        <f>IFERROR(IF(CA449="D",IF(DL449="A dispo.",DK449*VLOOKUP('DATI INPUT'!$F$27,TARIFFE_UD,3,FALSE),DK449*VLOOKUP(DL449,TARIFFE_UD,3,FALSE)),DK449*VLOOKUP(CB449-100,TARIFFE_UND,3,FALSE)),0)</f>
        <v>475.90623603948626</v>
      </c>
      <c r="DR449" s="299">
        <f t="shared" si="96"/>
        <v>607.34519692857998</v>
      </c>
    </row>
    <row r="450" spans="1:122" x14ac:dyDescent="0.25">
      <c r="A450" t="s">
        <v>4723</v>
      </c>
      <c r="B450" t="s">
        <v>1507</v>
      </c>
      <c r="C450" t="s">
        <v>4724</v>
      </c>
      <c r="D450" t="s">
        <v>4725</v>
      </c>
      <c r="E450" t="s">
        <v>268</v>
      </c>
      <c r="F450" t="s">
        <v>156</v>
      </c>
      <c r="G450" t="s">
        <v>4726</v>
      </c>
      <c r="H450" t="s">
        <v>1091</v>
      </c>
      <c r="I450" t="s">
        <v>4727</v>
      </c>
      <c r="J450" t="s">
        <v>274</v>
      </c>
      <c r="K450" t="s">
        <v>4728</v>
      </c>
      <c r="L450" t="s">
        <v>984</v>
      </c>
      <c r="M450" t="s">
        <v>4729</v>
      </c>
      <c r="N450" t="s">
        <v>4730</v>
      </c>
      <c r="O450" t="s">
        <v>1801</v>
      </c>
      <c r="P450" t="s">
        <v>1740</v>
      </c>
      <c r="Q450" t="s">
        <v>294</v>
      </c>
      <c r="R450" t="s">
        <v>268</v>
      </c>
      <c r="S450" t="s">
        <v>268</v>
      </c>
      <c r="T450" t="s">
        <v>268</v>
      </c>
      <c r="U450" t="s">
        <v>268</v>
      </c>
      <c r="V450" t="s">
        <v>268</v>
      </c>
      <c r="W450" t="s">
        <v>4562</v>
      </c>
      <c r="X450" t="s">
        <v>1962</v>
      </c>
      <c r="Y450" t="s">
        <v>343</v>
      </c>
      <c r="Z450" t="s">
        <v>268</v>
      </c>
      <c r="AA450" t="s">
        <v>268</v>
      </c>
      <c r="AB450" t="s">
        <v>268</v>
      </c>
      <c r="AC450" t="s">
        <v>268</v>
      </c>
      <c r="AD450" t="s">
        <v>268</v>
      </c>
      <c r="AE450" t="s">
        <v>287</v>
      </c>
      <c r="AF450" t="s">
        <v>1811</v>
      </c>
      <c r="AG450" t="s">
        <v>875</v>
      </c>
      <c r="AH450" t="s">
        <v>1963</v>
      </c>
      <c r="AI450" t="s">
        <v>1066</v>
      </c>
      <c r="AJ450" t="s">
        <v>268</v>
      </c>
      <c r="AK450" t="s">
        <v>410</v>
      </c>
      <c r="AL450" t="s">
        <v>268</v>
      </c>
      <c r="AM450" t="s">
        <v>355</v>
      </c>
      <c r="AN450" t="s">
        <v>268</v>
      </c>
      <c r="AO450" t="s">
        <v>268</v>
      </c>
      <c r="AP450" t="s">
        <v>268</v>
      </c>
      <c r="AQ450" t="s">
        <v>268</v>
      </c>
      <c r="AR450" t="s">
        <v>268</v>
      </c>
      <c r="AS450" t="s">
        <v>268</v>
      </c>
      <c r="AT450" t="s">
        <v>268</v>
      </c>
      <c r="AU450" t="s">
        <v>268</v>
      </c>
      <c r="AV450" t="s">
        <v>268</v>
      </c>
      <c r="AW450" t="s">
        <v>268</v>
      </c>
      <c r="AX450" t="s">
        <v>268</v>
      </c>
      <c r="AY450" t="s">
        <v>268</v>
      </c>
      <c r="AZ450" t="s">
        <v>268</v>
      </c>
      <c r="BA450" t="s">
        <v>268</v>
      </c>
      <c r="BB450" t="s">
        <v>268</v>
      </c>
      <c r="BC450" t="s">
        <v>268</v>
      </c>
      <c r="BD450" t="s">
        <v>268</v>
      </c>
      <c r="BE450" t="s">
        <v>268</v>
      </c>
      <c r="BF450" t="s">
        <v>268</v>
      </c>
      <c r="BG450" t="s">
        <v>268</v>
      </c>
      <c r="BH450" t="s">
        <v>268</v>
      </c>
      <c r="BI450" t="s">
        <v>268</v>
      </c>
      <c r="BJ450" t="s">
        <v>268</v>
      </c>
      <c r="BK450" t="s">
        <v>268</v>
      </c>
      <c r="BL450" t="s">
        <v>268</v>
      </c>
      <c r="BM450" t="s">
        <v>268</v>
      </c>
      <c r="BN450" t="s">
        <v>268</v>
      </c>
      <c r="BO450" t="s">
        <v>268</v>
      </c>
      <c r="BP450" t="s">
        <v>268</v>
      </c>
      <c r="BQ450" t="s">
        <v>268</v>
      </c>
      <c r="BR450" t="s">
        <v>268</v>
      </c>
      <c r="BS450" t="s">
        <v>268</v>
      </c>
      <c r="BT450" t="s">
        <v>268</v>
      </c>
      <c r="BU450" t="s">
        <v>268</v>
      </c>
      <c r="BV450" t="s">
        <v>268</v>
      </c>
      <c r="BW450" t="s">
        <v>268</v>
      </c>
      <c r="BX450" t="s">
        <v>268</v>
      </c>
      <c r="BY450">
        <v>65</v>
      </c>
      <c r="BZ450">
        <v>65</v>
      </c>
      <c r="CA450" t="s">
        <v>142</v>
      </c>
      <c r="CB450" s="356">
        <v>122</v>
      </c>
      <c r="CC450" t="s">
        <v>876</v>
      </c>
      <c r="CD450" t="s">
        <v>268</v>
      </c>
      <c r="CE450" t="s">
        <v>268</v>
      </c>
      <c r="CF450" t="s">
        <v>268</v>
      </c>
      <c r="CG450" t="s">
        <v>268</v>
      </c>
      <c r="CH450" t="s">
        <v>268</v>
      </c>
      <c r="CI450" t="s">
        <v>268</v>
      </c>
      <c r="CJ450" t="s">
        <v>268</v>
      </c>
      <c r="CK450" t="s">
        <v>268</v>
      </c>
      <c r="CL450" t="s">
        <v>268</v>
      </c>
      <c r="CM450" t="s">
        <v>11224</v>
      </c>
      <c r="CN450">
        <v>108.6</v>
      </c>
      <c r="CO450" t="s">
        <v>268</v>
      </c>
      <c r="CP450">
        <v>108.6</v>
      </c>
      <c r="CQ450">
        <v>365</v>
      </c>
      <c r="CR450" t="s">
        <v>878</v>
      </c>
      <c r="CS450" t="s">
        <v>11225</v>
      </c>
      <c r="CT450" t="s">
        <v>11226</v>
      </c>
      <c r="CU450" t="s">
        <v>11227</v>
      </c>
      <c r="CV450" t="s">
        <v>268</v>
      </c>
      <c r="CW450" t="s">
        <v>268</v>
      </c>
      <c r="CX450" t="s">
        <v>268</v>
      </c>
      <c r="CY450" t="s">
        <v>268</v>
      </c>
      <c r="CZ450" t="s">
        <v>268</v>
      </c>
      <c r="DA450" t="s">
        <v>268</v>
      </c>
      <c r="DB450" s="429">
        <f t="shared" si="84"/>
        <v>0</v>
      </c>
      <c r="DC450" s="284">
        <f t="shared" si="85"/>
        <v>0</v>
      </c>
      <c r="DD450" s="284">
        <f t="shared" si="86"/>
        <v>0</v>
      </c>
      <c r="DE450" s="284">
        <f t="shared" si="87"/>
        <v>0</v>
      </c>
      <c r="DF450" s="295">
        <f t="shared" si="88"/>
        <v>65</v>
      </c>
      <c r="DG450" s="284">
        <f t="shared" si="89"/>
        <v>0</v>
      </c>
      <c r="DH450" s="284">
        <f t="shared" si="90"/>
        <v>0</v>
      </c>
      <c r="DI450" s="284">
        <f t="shared" si="91"/>
        <v>0</v>
      </c>
      <c r="DJ450" s="284">
        <f t="shared" si="92"/>
        <v>0</v>
      </c>
      <c r="DK450" s="295">
        <f t="shared" si="93"/>
        <v>1</v>
      </c>
      <c r="DL450" s="297" t="str">
        <f t="shared" si="94"/>
        <v>A dispo.</v>
      </c>
      <c r="DM450" s="430">
        <f>IFERROR(IF(CA450="D",IF(DL450="A dispo.",DF450*VLOOKUP('DATI INPUT'!$F$27,TARIFFE_UD,4,FALSE),DF450*VLOOKUP(DL450,TARIFFE_UD,4,FALSE)),DF450*VLOOKUP(CB450-100,TARIFFE_UND,4,FALSE)),0)</f>
        <v>41.202507147449694</v>
      </c>
      <c r="DN450" s="430">
        <f>IFERROR(IF(CA450="D",IF(DL450="A dispo.",DK450*VLOOKUP('DATI INPUT'!$F$27,TARIFFE_UD,5,FALSE),DK450*VLOOKUP(DL450,TARIFFE_UD,5,FALSE)),DK450*VLOOKUP(CB450-100,TARIFFE_UND,5,FALSE)),0)</f>
        <v>67.397800635548478</v>
      </c>
      <c r="DO450" s="431">
        <f t="shared" si="95"/>
        <v>3.0778299817768584E-4</v>
      </c>
      <c r="DP450" s="299">
        <f>IFERROR(IF(CA450="D",IF(DL450="A dispo.",DF450*VLOOKUP('DATI INPUT'!$F$27,TARIFFE_UD,2,FALSE),DF450*VLOOKUP(DL450,TARIFFE_UD,2,FALSE)),DF450*VLOOKUP(CB450-100,TARIFFE_UND,2,FALSE)),0)</f>
        <v>51.476775920886219</v>
      </c>
      <c r="DQ450" s="299">
        <f>IFERROR(IF(CA450="D",IF(DL450="A dispo.",DK450*VLOOKUP('DATI INPUT'!$F$27,TARIFFE_UD,3,FALSE),DK450*VLOOKUP(DL450,TARIFFE_UD,3,FALSE)),DK450*VLOOKUP(CB450-100,TARIFFE_UND,3,FALSE)),0)</f>
        <v>60.367780403072892</v>
      </c>
      <c r="DR450" s="299">
        <f t="shared" si="96"/>
        <v>111.84455632395911</v>
      </c>
    </row>
    <row r="451" spans="1:122" x14ac:dyDescent="0.25">
      <c r="A451" t="s">
        <v>4731</v>
      </c>
      <c r="B451" t="s">
        <v>1507</v>
      </c>
      <c r="C451" t="s">
        <v>603</v>
      </c>
      <c r="D451" t="s">
        <v>4725</v>
      </c>
      <c r="E451" t="s">
        <v>268</v>
      </c>
      <c r="F451" t="s">
        <v>156</v>
      </c>
      <c r="G451" t="s">
        <v>4726</v>
      </c>
      <c r="H451" t="s">
        <v>1091</v>
      </c>
      <c r="I451" t="s">
        <v>4727</v>
      </c>
      <c r="J451" t="s">
        <v>274</v>
      </c>
      <c r="K451" t="s">
        <v>4728</v>
      </c>
      <c r="L451" t="s">
        <v>984</v>
      </c>
      <c r="M451" t="s">
        <v>4729</v>
      </c>
      <c r="N451" t="s">
        <v>4730</v>
      </c>
      <c r="O451" t="s">
        <v>1801</v>
      </c>
      <c r="P451" t="s">
        <v>1740</v>
      </c>
      <c r="Q451" t="s">
        <v>294</v>
      </c>
      <c r="R451" t="s">
        <v>268</v>
      </c>
      <c r="S451" t="s">
        <v>268</v>
      </c>
      <c r="T451" t="s">
        <v>268</v>
      </c>
      <c r="U451" t="s">
        <v>268</v>
      </c>
      <c r="V451" t="s">
        <v>268</v>
      </c>
      <c r="W451" t="s">
        <v>4562</v>
      </c>
      <c r="X451" t="s">
        <v>1962</v>
      </c>
      <c r="Y451" t="s">
        <v>343</v>
      </c>
      <c r="Z451" t="s">
        <v>268</v>
      </c>
      <c r="AA451" t="s">
        <v>268</v>
      </c>
      <c r="AB451" t="s">
        <v>268</v>
      </c>
      <c r="AC451" t="s">
        <v>268</v>
      </c>
      <c r="AD451" t="s">
        <v>268</v>
      </c>
      <c r="AE451" t="s">
        <v>287</v>
      </c>
      <c r="AF451" t="s">
        <v>1811</v>
      </c>
      <c r="AG451" t="s">
        <v>875</v>
      </c>
      <c r="AH451" t="s">
        <v>1963</v>
      </c>
      <c r="AI451" t="s">
        <v>1066</v>
      </c>
      <c r="AJ451" t="s">
        <v>268</v>
      </c>
      <c r="AK451" t="s">
        <v>366</v>
      </c>
      <c r="AL451" t="s">
        <v>268</v>
      </c>
      <c r="AM451" t="s">
        <v>353</v>
      </c>
      <c r="AN451" t="s">
        <v>268</v>
      </c>
      <c r="AO451" t="s">
        <v>268</v>
      </c>
      <c r="AP451" t="s">
        <v>268</v>
      </c>
      <c r="AQ451" t="s">
        <v>268</v>
      </c>
      <c r="AR451" t="s">
        <v>268</v>
      </c>
      <c r="AS451" t="s">
        <v>268</v>
      </c>
      <c r="AT451" t="s">
        <v>268</v>
      </c>
      <c r="AU451" t="s">
        <v>268</v>
      </c>
      <c r="AV451" t="s">
        <v>268</v>
      </c>
      <c r="AW451" t="s">
        <v>268</v>
      </c>
      <c r="AX451" t="s">
        <v>268</v>
      </c>
      <c r="AY451" t="s">
        <v>268</v>
      </c>
      <c r="AZ451" t="s">
        <v>268</v>
      </c>
      <c r="BA451" t="s">
        <v>268</v>
      </c>
      <c r="BB451" t="s">
        <v>268</v>
      </c>
      <c r="BC451" t="s">
        <v>268</v>
      </c>
      <c r="BD451" t="s">
        <v>268</v>
      </c>
      <c r="BE451" t="s">
        <v>268</v>
      </c>
      <c r="BF451" t="s">
        <v>268</v>
      </c>
      <c r="BG451" t="s">
        <v>268</v>
      </c>
      <c r="BH451" t="s">
        <v>268</v>
      </c>
      <c r="BI451" t="s">
        <v>268</v>
      </c>
      <c r="BJ451" t="s">
        <v>268</v>
      </c>
      <c r="BK451" t="s">
        <v>268</v>
      </c>
      <c r="BL451" t="s">
        <v>268</v>
      </c>
      <c r="BM451" t="s">
        <v>268</v>
      </c>
      <c r="BN451" t="s">
        <v>268</v>
      </c>
      <c r="BO451" t="s">
        <v>268</v>
      </c>
      <c r="BP451" t="s">
        <v>268</v>
      </c>
      <c r="BQ451" t="s">
        <v>268</v>
      </c>
      <c r="BR451" t="s">
        <v>268</v>
      </c>
      <c r="BS451" t="s">
        <v>268</v>
      </c>
      <c r="BT451" t="s">
        <v>268</v>
      </c>
      <c r="BU451" t="s">
        <v>268</v>
      </c>
      <c r="BV451" t="s">
        <v>268</v>
      </c>
      <c r="BW451" t="s">
        <v>268</v>
      </c>
      <c r="BX451" t="s">
        <v>268</v>
      </c>
      <c r="BY451">
        <v>2</v>
      </c>
      <c r="BZ451">
        <v>2</v>
      </c>
      <c r="CA451" t="s">
        <v>142</v>
      </c>
      <c r="CB451" s="356">
        <v>123</v>
      </c>
      <c r="CC451" t="s">
        <v>1817</v>
      </c>
      <c r="CD451" t="s">
        <v>268</v>
      </c>
      <c r="CE451" t="s">
        <v>268</v>
      </c>
      <c r="CF451" t="s">
        <v>268</v>
      </c>
      <c r="CG451" t="s">
        <v>268</v>
      </c>
      <c r="CH451" t="s">
        <v>268</v>
      </c>
      <c r="CI451" t="s">
        <v>268</v>
      </c>
      <c r="CJ451" t="s">
        <v>268</v>
      </c>
      <c r="CK451" t="s">
        <v>268</v>
      </c>
      <c r="CL451" t="s">
        <v>268</v>
      </c>
      <c r="CM451" t="s">
        <v>11224</v>
      </c>
      <c r="CN451">
        <v>1.27</v>
      </c>
      <c r="CO451" t="s">
        <v>268</v>
      </c>
      <c r="CP451">
        <v>1.27</v>
      </c>
      <c r="CQ451">
        <v>365</v>
      </c>
      <c r="CR451" t="s">
        <v>878</v>
      </c>
      <c r="CS451" t="s">
        <v>11225</v>
      </c>
      <c r="CT451" t="s">
        <v>11226</v>
      </c>
      <c r="CU451" t="s">
        <v>11227</v>
      </c>
      <c r="CV451" t="s">
        <v>268</v>
      </c>
      <c r="CW451" t="s">
        <v>268</v>
      </c>
      <c r="CX451" t="s">
        <v>268</v>
      </c>
      <c r="CY451" t="s">
        <v>268</v>
      </c>
      <c r="CZ451" t="s">
        <v>268</v>
      </c>
      <c r="DA451" t="s">
        <v>268</v>
      </c>
      <c r="DB451" s="429">
        <f t="shared" ref="DB451:DB514" si="97">IFERROR(VLOOKUP(CC451,Rid_ud,2,FALSE),0)</f>
        <v>0</v>
      </c>
      <c r="DC451" s="284">
        <f t="shared" ref="DC451:DC514" si="98">IFERROR(VLOOKUP(CG451,rid,2,FALSE),0)</f>
        <v>0</v>
      </c>
      <c r="DD451" s="284">
        <f t="shared" ref="DD451:DD514" si="99">IFERROR(VLOOKUP(CH451,rid,2,FALSE),0)</f>
        <v>0</v>
      </c>
      <c r="DE451" s="284">
        <f t="shared" ref="DE451:DE514" si="100">IFERROR(VLOOKUP(CI451,rid,2,FALSE),0)</f>
        <v>0</v>
      </c>
      <c r="DF451" s="295">
        <f t="shared" ref="DF451:DF514" si="101">((((BY451-(BY451*DB451))-((BY451-(BY451*DB451))*DC451))-(((BY451-(BY451*DB451))-((BY451-(BY451*DB451))*DC451))*DD451))-((((BY451-(BY451*DB451))-((BY451-(BY451*DB451))*DC451))-(((BY451-(BY451*DB451))-((BY451-(BY451*DB451))*DC451))*DD451))*DE451))/365*CQ451</f>
        <v>2</v>
      </c>
      <c r="DG451" s="284">
        <f t="shared" ref="DG451:DG514" si="102">IFERROR(VLOOKUP(CC451,Rid_ud,3,FALSE),0)</f>
        <v>1</v>
      </c>
      <c r="DH451" s="284">
        <f t="shared" ref="DH451:DH514" si="103">IFERROR(VLOOKUP(CG451,rid,3,FALSE),0)</f>
        <v>0</v>
      </c>
      <c r="DI451" s="284">
        <f t="shared" ref="DI451:DI514" si="104">IFERROR(VLOOKUP(CH451,rid,3,FALSE),0)</f>
        <v>0</v>
      </c>
      <c r="DJ451" s="284">
        <f t="shared" ref="DJ451:DJ514" si="105">IFERROR(VLOOKUP(CI451,rid,3,FALSE),0)</f>
        <v>0</v>
      </c>
      <c r="DK451" s="295">
        <f t="shared" ref="DK451:DK514" si="106">IF(CA451="D",(((1-(1*DG451))-((1-(1*DG451))*DH451))-(((1-(1*DG451))-((1-(1*DG451))*DH451))*DI451))-((((1-(1*DG451))-((1-(1*DG451))*DH451))-(((1-(1*DG451))-((1-(1*DG451))*DH451))*DI451))*DJ451),(((BY451-(BY451*DG451))-((BY451-(BY451*DG451))*DH451))-(((BY451-(BY451*DG451))-((BY451-(BY451*DG451))*DH451))*DI451))-((((BY451-(BY451*DG451))-((BY451-(BY451*DG451))*DH451))-(((BY451-(BY451*DG451))-((BY451-(BY451*DG451))*DH451))*DI451))*DJ451))/365*CQ451</f>
        <v>0</v>
      </c>
      <c r="DL451" s="297" t="str">
        <f t="shared" ref="DL451:DL514" si="107">IF(CA451="D",IF(OR(CF451&lt;1,CF451=""),"A dispo.",IF(CF451&gt;6,6,CF451)),"")</f>
        <v>A dispo.</v>
      </c>
      <c r="DM451" s="430">
        <f>IFERROR(IF(CA451="D",IF(DL451="A dispo.",DF451*VLOOKUP('DATI INPUT'!$F$27,TARIFFE_UD,4,FALSE),DF451*VLOOKUP(DL451,TARIFFE_UD,4,FALSE)),DF451*VLOOKUP(CB451-100,TARIFFE_UND,4,FALSE)),0)</f>
        <v>1.2677694506907597</v>
      </c>
      <c r="DN451" s="430">
        <f>IFERROR(IF(CA451="D",IF(DL451="A dispo.",DK451*VLOOKUP('DATI INPUT'!$F$27,TARIFFE_UD,5,FALSE),DK451*VLOOKUP(DL451,TARIFFE_UD,5,FALSE)),DK451*VLOOKUP(CB451-100,TARIFFE_UND,5,FALSE)),0)</f>
        <v>0</v>
      </c>
      <c r="DO451" s="431">
        <f t="shared" ref="DO451:DO514" si="108">DM451+DN451-CP451</f>
        <v>-2.2305493092402706E-3</v>
      </c>
      <c r="DP451" s="299">
        <f>IFERROR(IF(CA451="D",IF(DL451="A dispo.",DF451*VLOOKUP('DATI INPUT'!$F$27,TARIFFE_UD,2,FALSE),DF451*VLOOKUP(DL451,TARIFFE_UD,2,FALSE)),DF451*VLOOKUP(CB451-100,TARIFFE_UND,2,FALSE)),0)</f>
        <v>1.5839007975657298</v>
      </c>
      <c r="DQ451" s="299">
        <f>IFERROR(IF(CA451="D",IF(DL451="A dispo.",DK451*VLOOKUP('DATI INPUT'!$F$27,TARIFFE_UD,3,FALSE),DK451*VLOOKUP(DL451,TARIFFE_UD,3,FALSE)),DK451*VLOOKUP(CB451-100,TARIFFE_UND,3,FALSE)),0)</f>
        <v>0</v>
      </c>
      <c r="DR451" s="299">
        <f t="shared" ref="DR451:DR514" si="109">DQ451+DP451</f>
        <v>1.5839007975657298</v>
      </c>
    </row>
    <row r="452" spans="1:122" x14ac:dyDescent="0.25">
      <c r="A452" t="s">
        <v>4732</v>
      </c>
      <c r="B452" t="s">
        <v>4733</v>
      </c>
      <c r="C452" t="s">
        <v>4734</v>
      </c>
      <c r="D452" t="s">
        <v>4735</v>
      </c>
      <c r="E452" t="s">
        <v>268</v>
      </c>
      <c r="F452" t="s">
        <v>156</v>
      </c>
      <c r="G452" t="s">
        <v>4736</v>
      </c>
      <c r="H452" t="s">
        <v>4737</v>
      </c>
      <c r="I452" t="s">
        <v>4738</v>
      </c>
      <c r="J452" t="s">
        <v>156</v>
      </c>
      <c r="K452" t="s">
        <v>4739</v>
      </c>
      <c r="L452" t="s">
        <v>960</v>
      </c>
      <c r="M452" t="s">
        <v>10394</v>
      </c>
      <c r="N452" t="s">
        <v>984</v>
      </c>
      <c r="O452" t="s">
        <v>873</v>
      </c>
      <c r="P452" t="s">
        <v>10367</v>
      </c>
      <c r="Q452" t="s">
        <v>386</v>
      </c>
      <c r="R452" t="s">
        <v>268</v>
      </c>
      <c r="S452" t="s">
        <v>268</v>
      </c>
      <c r="T452" t="s">
        <v>268</v>
      </c>
      <c r="U452" t="s">
        <v>268</v>
      </c>
      <c r="V452" t="s">
        <v>268</v>
      </c>
      <c r="W452" t="s">
        <v>10395</v>
      </c>
      <c r="X452" t="s">
        <v>10367</v>
      </c>
      <c r="Y452" t="s">
        <v>272</v>
      </c>
      <c r="Z452" t="s">
        <v>268</v>
      </c>
      <c r="AA452" t="s">
        <v>268</v>
      </c>
      <c r="AB452" t="s">
        <v>268</v>
      </c>
      <c r="AC452" t="s">
        <v>268</v>
      </c>
      <c r="AD452" t="s">
        <v>268</v>
      </c>
      <c r="AE452" t="s">
        <v>287</v>
      </c>
      <c r="AF452" t="s">
        <v>1811</v>
      </c>
      <c r="AG452" t="s">
        <v>875</v>
      </c>
      <c r="AH452" t="s">
        <v>2154</v>
      </c>
      <c r="AI452" t="s">
        <v>4742</v>
      </c>
      <c r="AJ452" t="s">
        <v>268</v>
      </c>
      <c r="AK452" t="s">
        <v>395</v>
      </c>
      <c r="AL452" t="s">
        <v>268</v>
      </c>
      <c r="AM452" t="s">
        <v>405</v>
      </c>
      <c r="AN452" t="s">
        <v>268</v>
      </c>
      <c r="AO452" t="s">
        <v>268</v>
      </c>
      <c r="AP452" t="s">
        <v>268</v>
      </c>
      <c r="AQ452" t="s">
        <v>268</v>
      </c>
      <c r="AR452" t="s">
        <v>268</v>
      </c>
      <c r="AS452" t="s">
        <v>268</v>
      </c>
      <c r="AT452" t="s">
        <v>268</v>
      </c>
      <c r="AU452" t="s">
        <v>268</v>
      </c>
      <c r="AV452" t="s">
        <v>268</v>
      </c>
      <c r="AW452" t="s">
        <v>268</v>
      </c>
      <c r="AX452" t="s">
        <v>268</v>
      </c>
      <c r="AY452" t="s">
        <v>268</v>
      </c>
      <c r="AZ452" t="s">
        <v>268</v>
      </c>
      <c r="BA452" t="s">
        <v>268</v>
      </c>
      <c r="BB452" t="s">
        <v>268</v>
      </c>
      <c r="BC452" t="s">
        <v>268</v>
      </c>
      <c r="BD452" t="s">
        <v>268</v>
      </c>
      <c r="BE452" t="s">
        <v>268</v>
      </c>
      <c r="BF452" t="s">
        <v>268</v>
      </c>
      <c r="BG452" t="s">
        <v>268</v>
      </c>
      <c r="BH452" t="s">
        <v>268</v>
      </c>
      <c r="BI452" t="s">
        <v>268</v>
      </c>
      <c r="BJ452" t="s">
        <v>268</v>
      </c>
      <c r="BK452" t="s">
        <v>268</v>
      </c>
      <c r="BL452" t="s">
        <v>268</v>
      </c>
      <c r="BM452" t="s">
        <v>268</v>
      </c>
      <c r="BN452" t="s">
        <v>268</v>
      </c>
      <c r="BO452" t="s">
        <v>268</v>
      </c>
      <c r="BP452" t="s">
        <v>268</v>
      </c>
      <c r="BQ452" t="s">
        <v>268</v>
      </c>
      <c r="BR452" t="s">
        <v>268</v>
      </c>
      <c r="BS452" t="s">
        <v>268</v>
      </c>
      <c r="BT452" t="s">
        <v>268</v>
      </c>
      <c r="BU452" t="s">
        <v>268</v>
      </c>
      <c r="BV452" t="s">
        <v>268</v>
      </c>
      <c r="BW452" t="s">
        <v>268</v>
      </c>
      <c r="BX452" t="s">
        <v>268</v>
      </c>
      <c r="BY452">
        <v>53</v>
      </c>
      <c r="BZ452">
        <v>53</v>
      </c>
      <c r="CA452" t="s">
        <v>142</v>
      </c>
      <c r="CB452" s="356">
        <v>122</v>
      </c>
      <c r="CC452" t="s">
        <v>876</v>
      </c>
      <c r="CD452" t="s">
        <v>268</v>
      </c>
      <c r="CE452" t="s">
        <v>268</v>
      </c>
      <c r="CF452" s="356">
        <v>1</v>
      </c>
      <c r="CG452" t="s">
        <v>268</v>
      </c>
      <c r="CH452" t="s">
        <v>268</v>
      </c>
      <c r="CI452" t="s">
        <v>268</v>
      </c>
      <c r="CJ452" t="s">
        <v>268</v>
      </c>
      <c r="CK452" t="s">
        <v>268</v>
      </c>
      <c r="CL452" t="s">
        <v>268</v>
      </c>
      <c r="CM452" t="s">
        <v>11224</v>
      </c>
      <c r="CN452">
        <v>43.06</v>
      </c>
      <c r="CO452" t="s">
        <v>268</v>
      </c>
      <c r="CP452">
        <v>43.06</v>
      </c>
      <c r="CQ452">
        <v>365</v>
      </c>
      <c r="CR452" t="s">
        <v>878</v>
      </c>
      <c r="CS452" t="s">
        <v>11225</v>
      </c>
      <c r="CT452" t="s">
        <v>11226</v>
      </c>
      <c r="CU452" t="s">
        <v>11227</v>
      </c>
      <c r="CV452" t="s">
        <v>268</v>
      </c>
      <c r="CW452" t="s">
        <v>268</v>
      </c>
      <c r="CX452" t="s">
        <v>268</v>
      </c>
      <c r="CY452" t="s">
        <v>268</v>
      </c>
      <c r="CZ452" t="s">
        <v>268</v>
      </c>
      <c r="DA452" t="s">
        <v>268</v>
      </c>
      <c r="DB452" s="429">
        <f t="shared" si="97"/>
        <v>0</v>
      </c>
      <c r="DC452" s="284">
        <f t="shared" si="98"/>
        <v>0</v>
      </c>
      <c r="DD452" s="284">
        <f t="shared" si="99"/>
        <v>0</v>
      </c>
      <c r="DE452" s="284">
        <f t="shared" si="100"/>
        <v>0</v>
      </c>
      <c r="DF452" s="295">
        <f t="shared" si="101"/>
        <v>52.999999999999993</v>
      </c>
      <c r="DG452" s="284">
        <f t="shared" si="102"/>
        <v>0</v>
      </c>
      <c r="DH452" s="284">
        <f t="shared" si="103"/>
        <v>0</v>
      </c>
      <c r="DI452" s="284">
        <f t="shared" si="104"/>
        <v>0</v>
      </c>
      <c r="DJ452" s="284">
        <f t="shared" si="105"/>
        <v>0</v>
      </c>
      <c r="DK452" s="295">
        <f t="shared" si="106"/>
        <v>1</v>
      </c>
      <c r="DL452" s="297">
        <f t="shared" si="107"/>
        <v>1</v>
      </c>
      <c r="DM452" s="430">
        <f>IFERROR(IF(CA452="D",IF(DL452="A dispo.",DF452*VLOOKUP('DATI INPUT'!$F$27,TARIFFE_UD,4,FALSE),DF452*VLOOKUP(DL452,TARIFFE_UD,4,FALSE)),DF452*VLOOKUP(CB452-100,TARIFFE_UND,4,FALSE)),0)</f>
        <v>26.130137011459542</v>
      </c>
      <c r="DN452" s="430">
        <f>IFERROR(IF(CA452="D",IF(DL452="A dispo.",DK452*VLOOKUP('DATI INPUT'!$F$27,TARIFFE_UD,5,FALSE),DK452*VLOOKUP(DL452,TARIFFE_UD,5,FALSE)),DK452*VLOOKUP(CB452-100,TARIFFE_UND,5,FALSE)),0)</f>
        <v>16.930848468833439</v>
      </c>
      <c r="DO452" s="431">
        <f t="shared" si="108"/>
        <v>9.8548029298228812E-4</v>
      </c>
      <c r="DP452" s="299">
        <f>IFERROR(IF(CA452="D",IF(DL452="A dispo.",DF452*VLOOKUP('DATI INPUT'!$F$27,TARIFFE_UD,2,FALSE),DF452*VLOOKUP(DL452,TARIFFE_UD,2,FALSE)),DF452*VLOOKUP(CB452-100,TARIFFE_UND,2,FALSE)),0)</f>
        <v>32.64595532760476</v>
      </c>
      <c r="DQ452" s="299">
        <f>IFERROR(IF(CA452="D",IF(DL452="A dispo.",DK452*VLOOKUP('DATI INPUT'!$F$27,TARIFFE_UD,3,FALSE),DK452*VLOOKUP(DL452,TARIFFE_UD,3,FALSE)),DK452*VLOOKUP(CB452-100,TARIFFE_UND,3,FALSE)),0)</f>
        <v>15.164853048114928</v>
      </c>
      <c r="DR452" s="299">
        <f t="shared" si="109"/>
        <v>47.810808375719688</v>
      </c>
    </row>
    <row r="453" spans="1:122" x14ac:dyDescent="0.25">
      <c r="A453" t="s">
        <v>4743</v>
      </c>
      <c r="B453" t="s">
        <v>4733</v>
      </c>
      <c r="C453" t="s">
        <v>4744</v>
      </c>
      <c r="D453" t="s">
        <v>4735</v>
      </c>
      <c r="E453" t="s">
        <v>268</v>
      </c>
      <c r="F453" t="s">
        <v>156</v>
      </c>
      <c r="G453" t="s">
        <v>4736</v>
      </c>
      <c r="H453" t="s">
        <v>4737</v>
      </c>
      <c r="I453" t="s">
        <v>4738</v>
      </c>
      <c r="J453" t="s">
        <v>156</v>
      </c>
      <c r="K453" t="s">
        <v>4739</v>
      </c>
      <c r="L453" t="s">
        <v>960</v>
      </c>
      <c r="M453" t="s">
        <v>10394</v>
      </c>
      <c r="N453" t="s">
        <v>984</v>
      </c>
      <c r="O453" t="s">
        <v>873</v>
      </c>
      <c r="P453" t="s">
        <v>10367</v>
      </c>
      <c r="Q453" t="s">
        <v>386</v>
      </c>
      <c r="R453" t="s">
        <v>268</v>
      </c>
      <c r="S453" t="s">
        <v>268</v>
      </c>
      <c r="T453" t="s">
        <v>268</v>
      </c>
      <c r="U453" t="s">
        <v>268</v>
      </c>
      <c r="V453" t="s">
        <v>268</v>
      </c>
      <c r="W453" t="s">
        <v>10395</v>
      </c>
      <c r="X453" t="s">
        <v>10367</v>
      </c>
      <c r="Y453" t="s">
        <v>272</v>
      </c>
      <c r="Z453" t="s">
        <v>268</v>
      </c>
      <c r="AA453" t="s">
        <v>268</v>
      </c>
      <c r="AB453" t="s">
        <v>268</v>
      </c>
      <c r="AC453" t="s">
        <v>268</v>
      </c>
      <c r="AD453" t="s">
        <v>268</v>
      </c>
      <c r="AE453" t="s">
        <v>287</v>
      </c>
      <c r="AF453" t="s">
        <v>1811</v>
      </c>
      <c r="AG453" t="s">
        <v>875</v>
      </c>
      <c r="AH453" t="s">
        <v>2154</v>
      </c>
      <c r="AI453" t="s">
        <v>4742</v>
      </c>
      <c r="AJ453" t="s">
        <v>268</v>
      </c>
      <c r="AK453" t="s">
        <v>395</v>
      </c>
      <c r="AL453" t="s">
        <v>268</v>
      </c>
      <c r="AM453" t="s">
        <v>405</v>
      </c>
      <c r="AN453" t="s">
        <v>268</v>
      </c>
      <c r="AO453" t="s">
        <v>268</v>
      </c>
      <c r="AP453" t="s">
        <v>268</v>
      </c>
      <c r="AQ453" t="s">
        <v>268</v>
      </c>
      <c r="AR453" t="s">
        <v>268</v>
      </c>
      <c r="AS453" t="s">
        <v>268</v>
      </c>
      <c r="AT453" t="s">
        <v>268</v>
      </c>
      <c r="AU453" t="s">
        <v>268</v>
      </c>
      <c r="AV453" t="s">
        <v>268</v>
      </c>
      <c r="AW453" t="s">
        <v>268</v>
      </c>
      <c r="AX453" t="s">
        <v>268</v>
      </c>
      <c r="AY453" t="s">
        <v>268</v>
      </c>
      <c r="AZ453" t="s">
        <v>268</v>
      </c>
      <c r="BA453" t="s">
        <v>268</v>
      </c>
      <c r="BB453" t="s">
        <v>268</v>
      </c>
      <c r="BC453" t="s">
        <v>268</v>
      </c>
      <c r="BD453" t="s">
        <v>268</v>
      </c>
      <c r="BE453" t="s">
        <v>268</v>
      </c>
      <c r="BF453" t="s">
        <v>268</v>
      </c>
      <c r="BG453" t="s">
        <v>268</v>
      </c>
      <c r="BH453" t="s">
        <v>268</v>
      </c>
      <c r="BI453" t="s">
        <v>268</v>
      </c>
      <c r="BJ453" t="s">
        <v>268</v>
      </c>
      <c r="BK453" t="s">
        <v>268</v>
      </c>
      <c r="BL453" t="s">
        <v>268</v>
      </c>
      <c r="BM453" t="s">
        <v>268</v>
      </c>
      <c r="BN453" t="s">
        <v>268</v>
      </c>
      <c r="BO453" t="s">
        <v>268</v>
      </c>
      <c r="BP453" t="s">
        <v>268</v>
      </c>
      <c r="BQ453" t="s">
        <v>268</v>
      </c>
      <c r="BR453" t="s">
        <v>268</v>
      </c>
      <c r="BS453" t="s">
        <v>268</v>
      </c>
      <c r="BT453" t="s">
        <v>268</v>
      </c>
      <c r="BU453" t="s">
        <v>268</v>
      </c>
      <c r="BV453" t="s">
        <v>268</v>
      </c>
      <c r="BW453" t="s">
        <v>268</v>
      </c>
      <c r="BX453" t="s">
        <v>268</v>
      </c>
      <c r="BY453">
        <v>53</v>
      </c>
      <c r="BZ453">
        <v>53</v>
      </c>
      <c r="CA453" t="s">
        <v>142</v>
      </c>
      <c r="CB453" s="356">
        <v>122</v>
      </c>
      <c r="CC453" t="s">
        <v>876</v>
      </c>
      <c r="CD453" t="s">
        <v>268</v>
      </c>
      <c r="CE453" t="s">
        <v>268</v>
      </c>
      <c r="CF453" s="356">
        <v>2</v>
      </c>
      <c r="CG453" t="s">
        <v>268</v>
      </c>
      <c r="CH453" t="s">
        <v>268</v>
      </c>
      <c r="CI453" t="s">
        <v>268</v>
      </c>
      <c r="CJ453" t="s">
        <v>268</v>
      </c>
      <c r="CK453" t="s">
        <v>268</v>
      </c>
      <c r="CL453" t="s">
        <v>268</v>
      </c>
      <c r="CM453" t="s">
        <v>11224</v>
      </c>
      <c r="CN453">
        <v>81.93</v>
      </c>
      <c r="CO453" t="s">
        <v>268</v>
      </c>
      <c r="CP453">
        <v>81.93</v>
      </c>
      <c r="CQ453">
        <v>365</v>
      </c>
      <c r="CR453" t="s">
        <v>878</v>
      </c>
      <c r="CS453" t="s">
        <v>11225</v>
      </c>
      <c r="CT453" t="s">
        <v>11226</v>
      </c>
      <c r="CU453" t="s">
        <v>11227</v>
      </c>
      <c r="CV453" t="s">
        <v>268</v>
      </c>
      <c r="CW453" t="s">
        <v>268</v>
      </c>
      <c r="CX453" t="s">
        <v>268</v>
      </c>
      <c r="CY453" t="s">
        <v>268</v>
      </c>
      <c r="CZ453" t="s">
        <v>268</v>
      </c>
      <c r="DA453" t="s">
        <v>268</v>
      </c>
      <c r="DB453" s="429">
        <f t="shared" si="97"/>
        <v>0</v>
      </c>
      <c r="DC453" s="284">
        <f t="shared" si="98"/>
        <v>0</v>
      </c>
      <c r="DD453" s="284">
        <f t="shared" si="99"/>
        <v>0</v>
      </c>
      <c r="DE453" s="284">
        <f t="shared" si="100"/>
        <v>0</v>
      </c>
      <c r="DF453" s="295">
        <f t="shared" si="101"/>
        <v>52.999999999999993</v>
      </c>
      <c r="DG453" s="284">
        <f t="shared" si="102"/>
        <v>0</v>
      </c>
      <c r="DH453" s="284">
        <f t="shared" si="103"/>
        <v>0</v>
      </c>
      <c r="DI453" s="284">
        <f t="shared" si="104"/>
        <v>0</v>
      </c>
      <c r="DJ453" s="284">
        <f t="shared" si="105"/>
        <v>0</v>
      </c>
      <c r="DK453" s="295">
        <f t="shared" si="106"/>
        <v>1</v>
      </c>
      <c r="DL453" s="297">
        <f t="shared" si="107"/>
        <v>2</v>
      </c>
      <c r="DM453" s="430">
        <f>IFERROR(IF(CA453="D",IF(DL453="A dispo.",DF453*VLOOKUP('DATI INPUT'!$F$27,TARIFFE_UD,4,FALSE),DF453*VLOOKUP(DL453,TARIFFE_UD,4,FALSE)),DF453*VLOOKUP(CB453-100,TARIFFE_UND,4,FALSE)),0)</f>
        <v>30.485159846702803</v>
      </c>
      <c r="DN453" s="430">
        <f>IFERROR(IF(CA453="D",IF(DL453="A dispo.",DK453*VLOOKUP('DATI INPUT'!$F$27,TARIFFE_UD,5,FALSE),DK453*VLOOKUP(DL453,TARIFFE_UD,5,FALSE)),DK453*VLOOKUP(CB453-100,TARIFFE_UND,5,FALSE)),0)</f>
        <v>51.443731886070836</v>
      </c>
      <c r="DO453" s="431">
        <f t="shared" si="108"/>
        <v>-1.1082672263711402E-3</v>
      </c>
      <c r="DP453" s="299">
        <f>IFERROR(IF(CA453="D",IF(DL453="A dispo.",DF453*VLOOKUP('DATI INPUT'!$F$27,TARIFFE_UD,2,FALSE),DF453*VLOOKUP(DL453,TARIFFE_UD,2,FALSE)),DF453*VLOOKUP(CB453-100,TARIFFE_UND,2,FALSE)),0)</f>
        <v>38.086947882205557</v>
      </c>
      <c r="DQ453" s="299">
        <f>IFERROR(IF(CA453="D",IF(DL453="A dispo.",DK453*VLOOKUP('DATI INPUT'!$F$27,TARIFFE_UD,3,FALSE),DK453*VLOOKUP(DL453,TARIFFE_UD,3,FALSE)),DK453*VLOOKUP(CB453-100,TARIFFE_UND,3,FALSE)),0)</f>
        <v>46.077822723118445</v>
      </c>
      <c r="DR453" s="299">
        <f t="shared" si="109"/>
        <v>84.164770605324009</v>
      </c>
    </row>
    <row r="454" spans="1:122" x14ac:dyDescent="0.25">
      <c r="A454" t="s">
        <v>4745</v>
      </c>
      <c r="B454" t="s">
        <v>1508</v>
      </c>
      <c r="C454" t="s">
        <v>4746</v>
      </c>
      <c r="D454" t="s">
        <v>4747</v>
      </c>
      <c r="E454" t="s">
        <v>268</v>
      </c>
      <c r="F454" t="s">
        <v>156</v>
      </c>
      <c r="G454" t="s">
        <v>4748</v>
      </c>
      <c r="H454" t="s">
        <v>1091</v>
      </c>
      <c r="I454" t="s">
        <v>4749</v>
      </c>
      <c r="J454" t="s">
        <v>156</v>
      </c>
      <c r="K454" t="s">
        <v>4750</v>
      </c>
      <c r="L454" t="s">
        <v>871</v>
      </c>
      <c r="M454" t="s">
        <v>4751</v>
      </c>
      <c r="N454" t="s">
        <v>303</v>
      </c>
      <c r="O454" t="s">
        <v>4608</v>
      </c>
      <c r="P454" t="s">
        <v>4752</v>
      </c>
      <c r="Q454" t="s">
        <v>1340</v>
      </c>
      <c r="R454" t="s">
        <v>268</v>
      </c>
      <c r="S454" t="s">
        <v>268</v>
      </c>
      <c r="T454" t="s">
        <v>268</v>
      </c>
      <c r="U454" t="s">
        <v>268</v>
      </c>
      <c r="V454" t="s">
        <v>268</v>
      </c>
      <c r="W454" t="s">
        <v>4562</v>
      </c>
      <c r="X454" t="s">
        <v>1962</v>
      </c>
      <c r="Y454" t="s">
        <v>343</v>
      </c>
      <c r="Z454" t="s">
        <v>268</v>
      </c>
      <c r="AA454" t="s">
        <v>268</v>
      </c>
      <c r="AB454" t="s">
        <v>268</v>
      </c>
      <c r="AC454" t="s">
        <v>268</v>
      </c>
      <c r="AD454" t="s">
        <v>268</v>
      </c>
      <c r="AE454" t="s">
        <v>287</v>
      </c>
      <c r="AF454" t="s">
        <v>1811</v>
      </c>
      <c r="AG454" t="s">
        <v>875</v>
      </c>
      <c r="AH454" t="s">
        <v>1963</v>
      </c>
      <c r="AI454" t="s">
        <v>1066</v>
      </c>
      <c r="AJ454" t="s">
        <v>268</v>
      </c>
      <c r="AK454" t="s">
        <v>395</v>
      </c>
      <c r="AL454" t="s">
        <v>268</v>
      </c>
      <c r="AM454" t="s">
        <v>355</v>
      </c>
      <c r="AN454" t="s">
        <v>268</v>
      </c>
      <c r="AO454" t="s">
        <v>268</v>
      </c>
      <c r="AP454" t="s">
        <v>268</v>
      </c>
      <c r="AQ454" t="s">
        <v>268</v>
      </c>
      <c r="AR454" t="s">
        <v>268</v>
      </c>
      <c r="AS454" t="s">
        <v>268</v>
      </c>
      <c r="AT454" t="s">
        <v>268</v>
      </c>
      <c r="AU454" t="s">
        <v>268</v>
      </c>
      <c r="AV454" t="s">
        <v>268</v>
      </c>
      <c r="AW454" t="s">
        <v>268</v>
      </c>
      <c r="AX454" t="s">
        <v>268</v>
      </c>
      <c r="AY454" t="s">
        <v>268</v>
      </c>
      <c r="AZ454" t="s">
        <v>268</v>
      </c>
      <c r="BA454" t="s">
        <v>268</v>
      </c>
      <c r="BB454" t="s">
        <v>268</v>
      </c>
      <c r="BC454" t="s">
        <v>268</v>
      </c>
      <c r="BD454" t="s">
        <v>268</v>
      </c>
      <c r="BE454" t="s">
        <v>268</v>
      </c>
      <c r="BF454" t="s">
        <v>268</v>
      </c>
      <c r="BG454" t="s">
        <v>268</v>
      </c>
      <c r="BH454" t="s">
        <v>268</v>
      </c>
      <c r="BI454" t="s">
        <v>268</v>
      </c>
      <c r="BJ454" t="s">
        <v>268</v>
      </c>
      <c r="BK454" t="s">
        <v>268</v>
      </c>
      <c r="BL454" t="s">
        <v>268</v>
      </c>
      <c r="BM454" t="s">
        <v>268</v>
      </c>
      <c r="BN454" t="s">
        <v>268</v>
      </c>
      <c r="BO454" t="s">
        <v>268</v>
      </c>
      <c r="BP454" t="s">
        <v>268</v>
      </c>
      <c r="BQ454" t="s">
        <v>268</v>
      </c>
      <c r="BR454" t="s">
        <v>268</v>
      </c>
      <c r="BS454" t="s">
        <v>268</v>
      </c>
      <c r="BT454" t="s">
        <v>268</v>
      </c>
      <c r="BU454" t="s">
        <v>268</v>
      </c>
      <c r="BV454" t="s">
        <v>268</v>
      </c>
      <c r="BW454" t="s">
        <v>268</v>
      </c>
      <c r="BX454" t="s">
        <v>268</v>
      </c>
      <c r="BY454">
        <v>60</v>
      </c>
      <c r="BZ454">
        <v>60</v>
      </c>
      <c r="CA454" t="s">
        <v>142</v>
      </c>
      <c r="CB454" s="356">
        <v>122</v>
      </c>
      <c r="CC454" t="s">
        <v>876</v>
      </c>
      <c r="CD454" t="s">
        <v>268</v>
      </c>
      <c r="CE454" t="s">
        <v>268</v>
      </c>
      <c r="CF454" t="s">
        <v>268</v>
      </c>
      <c r="CG454" t="s">
        <v>268</v>
      </c>
      <c r="CH454" t="s">
        <v>268</v>
      </c>
      <c r="CI454" t="s">
        <v>268</v>
      </c>
      <c r="CJ454" t="s">
        <v>268</v>
      </c>
      <c r="CK454" t="s">
        <v>268</v>
      </c>
      <c r="CL454" t="s">
        <v>268</v>
      </c>
      <c r="CM454" t="s">
        <v>11224</v>
      </c>
      <c r="CN454">
        <v>105.43</v>
      </c>
      <c r="CO454" t="s">
        <v>268</v>
      </c>
      <c r="CP454">
        <v>105.43</v>
      </c>
      <c r="CQ454">
        <v>365</v>
      </c>
      <c r="CR454" t="s">
        <v>878</v>
      </c>
      <c r="CS454" t="s">
        <v>11225</v>
      </c>
      <c r="CT454" t="s">
        <v>11226</v>
      </c>
      <c r="CU454" t="s">
        <v>11227</v>
      </c>
      <c r="CV454" t="s">
        <v>268</v>
      </c>
      <c r="CW454" t="s">
        <v>268</v>
      </c>
      <c r="CX454" t="s">
        <v>268</v>
      </c>
      <c r="CY454" t="s">
        <v>268</v>
      </c>
      <c r="CZ454" t="s">
        <v>268</v>
      </c>
      <c r="DA454" t="s">
        <v>268</v>
      </c>
      <c r="DB454" s="429">
        <f t="shared" si="97"/>
        <v>0</v>
      </c>
      <c r="DC454" s="284">
        <f t="shared" si="98"/>
        <v>0</v>
      </c>
      <c r="DD454" s="284">
        <f t="shared" si="99"/>
        <v>0</v>
      </c>
      <c r="DE454" s="284">
        <f t="shared" si="100"/>
        <v>0</v>
      </c>
      <c r="DF454" s="295">
        <f t="shared" si="101"/>
        <v>60</v>
      </c>
      <c r="DG454" s="284">
        <f t="shared" si="102"/>
        <v>0</v>
      </c>
      <c r="DH454" s="284">
        <f t="shared" si="103"/>
        <v>0</v>
      </c>
      <c r="DI454" s="284">
        <f t="shared" si="104"/>
        <v>0</v>
      </c>
      <c r="DJ454" s="284">
        <f t="shared" si="105"/>
        <v>0</v>
      </c>
      <c r="DK454" s="295">
        <f t="shared" si="106"/>
        <v>1</v>
      </c>
      <c r="DL454" s="297" t="str">
        <f t="shared" si="107"/>
        <v>A dispo.</v>
      </c>
      <c r="DM454" s="430">
        <f>IFERROR(IF(CA454="D",IF(DL454="A dispo.",DF454*VLOOKUP('DATI INPUT'!$F$27,TARIFFE_UD,4,FALSE),DF454*VLOOKUP(DL454,TARIFFE_UD,4,FALSE)),DF454*VLOOKUP(CB454-100,TARIFFE_UND,4,FALSE)),0)</f>
        <v>38.033083520722791</v>
      </c>
      <c r="DN454" s="430">
        <f>IFERROR(IF(CA454="D",IF(DL454="A dispo.",DK454*VLOOKUP('DATI INPUT'!$F$27,TARIFFE_UD,5,FALSE),DK454*VLOOKUP(DL454,TARIFFE_UD,5,FALSE)),DK454*VLOOKUP(CB454-100,TARIFFE_UND,5,FALSE)),0)</f>
        <v>67.397800635548478</v>
      </c>
      <c r="DO454" s="431">
        <f t="shared" si="108"/>
        <v>8.8415627126892105E-4</v>
      </c>
      <c r="DP454" s="299">
        <f>IFERROR(IF(CA454="D",IF(DL454="A dispo.",DF454*VLOOKUP('DATI INPUT'!$F$27,TARIFFE_UD,2,FALSE),DF454*VLOOKUP(DL454,TARIFFE_UD,2,FALSE)),DF454*VLOOKUP(CB454-100,TARIFFE_UND,2,FALSE)),0)</f>
        <v>47.517023926971895</v>
      </c>
      <c r="DQ454" s="299">
        <f>IFERROR(IF(CA454="D",IF(DL454="A dispo.",DK454*VLOOKUP('DATI INPUT'!$F$27,TARIFFE_UD,3,FALSE),DK454*VLOOKUP(DL454,TARIFFE_UD,3,FALSE)),DK454*VLOOKUP(CB454-100,TARIFFE_UND,3,FALSE)),0)</f>
        <v>60.367780403072892</v>
      </c>
      <c r="DR454" s="299">
        <f t="shared" si="109"/>
        <v>107.88480433004479</v>
      </c>
    </row>
    <row r="455" spans="1:122" x14ac:dyDescent="0.25">
      <c r="A455" t="s">
        <v>4753</v>
      </c>
      <c r="B455" t="s">
        <v>1508</v>
      </c>
      <c r="C455" t="s">
        <v>4754</v>
      </c>
      <c r="D455" t="s">
        <v>4747</v>
      </c>
      <c r="E455" t="s">
        <v>268</v>
      </c>
      <c r="F455" t="s">
        <v>156</v>
      </c>
      <c r="G455" t="s">
        <v>4748</v>
      </c>
      <c r="H455" t="s">
        <v>1091</v>
      </c>
      <c r="I455" t="s">
        <v>4749</v>
      </c>
      <c r="J455" t="s">
        <v>156</v>
      </c>
      <c r="K455" t="s">
        <v>4750</v>
      </c>
      <c r="L455" t="s">
        <v>871</v>
      </c>
      <c r="M455" t="s">
        <v>4751</v>
      </c>
      <c r="N455" t="s">
        <v>303</v>
      </c>
      <c r="O455" t="s">
        <v>4608</v>
      </c>
      <c r="P455" t="s">
        <v>4752</v>
      </c>
      <c r="Q455" t="s">
        <v>1340</v>
      </c>
      <c r="R455" t="s">
        <v>268</v>
      </c>
      <c r="S455" t="s">
        <v>268</v>
      </c>
      <c r="T455" t="s">
        <v>268</v>
      </c>
      <c r="U455" t="s">
        <v>268</v>
      </c>
      <c r="V455" t="s">
        <v>268</v>
      </c>
      <c r="W455" t="s">
        <v>4562</v>
      </c>
      <c r="X455" t="s">
        <v>1962</v>
      </c>
      <c r="Y455" t="s">
        <v>343</v>
      </c>
      <c r="Z455" t="s">
        <v>268</v>
      </c>
      <c r="AA455" t="s">
        <v>268</v>
      </c>
      <c r="AB455" t="s">
        <v>268</v>
      </c>
      <c r="AC455" t="s">
        <v>268</v>
      </c>
      <c r="AD455" t="s">
        <v>268</v>
      </c>
      <c r="AE455" t="s">
        <v>287</v>
      </c>
      <c r="AF455" t="s">
        <v>1811</v>
      </c>
      <c r="AG455" t="s">
        <v>875</v>
      </c>
      <c r="AH455" t="s">
        <v>1963</v>
      </c>
      <c r="AI455" t="s">
        <v>1066</v>
      </c>
      <c r="AJ455" t="s">
        <v>268</v>
      </c>
      <c r="AK455" t="s">
        <v>366</v>
      </c>
      <c r="AL455" t="s">
        <v>268</v>
      </c>
      <c r="AM455" t="s">
        <v>353</v>
      </c>
      <c r="AN455" t="s">
        <v>268</v>
      </c>
      <c r="AO455" t="s">
        <v>268</v>
      </c>
      <c r="AP455" t="s">
        <v>268</v>
      </c>
      <c r="AQ455" t="s">
        <v>268</v>
      </c>
      <c r="AR455" t="s">
        <v>268</v>
      </c>
      <c r="AS455" t="s">
        <v>268</v>
      </c>
      <c r="AT455" t="s">
        <v>268</v>
      </c>
      <c r="AU455" t="s">
        <v>268</v>
      </c>
      <c r="AV455" t="s">
        <v>268</v>
      </c>
      <c r="AW455" t="s">
        <v>268</v>
      </c>
      <c r="AX455" t="s">
        <v>268</v>
      </c>
      <c r="AY455" t="s">
        <v>268</v>
      </c>
      <c r="AZ455" t="s">
        <v>268</v>
      </c>
      <c r="BA455" t="s">
        <v>268</v>
      </c>
      <c r="BB455" t="s">
        <v>268</v>
      </c>
      <c r="BC455" t="s">
        <v>268</v>
      </c>
      <c r="BD455" t="s">
        <v>268</v>
      </c>
      <c r="BE455" t="s">
        <v>268</v>
      </c>
      <c r="BF455" t="s">
        <v>268</v>
      </c>
      <c r="BG455" t="s">
        <v>268</v>
      </c>
      <c r="BH455" t="s">
        <v>268</v>
      </c>
      <c r="BI455" t="s">
        <v>268</v>
      </c>
      <c r="BJ455" t="s">
        <v>268</v>
      </c>
      <c r="BK455" t="s">
        <v>268</v>
      </c>
      <c r="BL455" t="s">
        <v>268</v>
      </c>
      <c r="BM455" t="s">
        <v>268</v>
      </c>
      <c r="BN455" t="s">
        <v>268</v>
      </c>
      <c r="BO455" t="s">
        <v>268</v>
      </c>
      <c r="BP455" t="s">
        <v>268</v>
      </c>
      <c r="BQ455" t="s">
        <v>268</v>
      </c>
      <c r="BR455" t="s">
        <v>268</v>
      </c>
      <c r="BS455" t="s">
        <v>268</v>
      </c>
      <c r="BT455" t="s">
        <v>268</v>
      </c>
      <c r="BU455" t="s">
        <v>268</v>
      </c>
      <c r="BV455" t="s">
        <v>268</v>
      </c>
      <c r="BW455" t="s">
        <v>268</v>
      </c>
      <c r="BX455" t="s">
        <v>268</v>
      </c>
      <c r="BY455">
        <v>2</v>
      </c>
      <c r="BZ455">
        <v>2</v>
      </c>
      <c r="CA455" t="s">
        <v>142</v>
      </c>
      <c r="CB455" s="356">
        <v>123</v>
      </c>
      <c r="CC455" t="s">
        <v>1817</v>
      </c>
      <c r="CD455" t="s">
        <v>268</v>
      </c>
      <c r="CE455" t="s">
        <v>268</v>
      </c>
      <c r="CF455" t="s">
        <v>268</v>
      </c>
      <c r="CG455" t="s">
        <v>268</v>
      </c>
      <c r="CH455" t="s">
        <v>268</v>
      </c>
      <c r="CI455" t="s">
        <v>268</v>
      </c>
      <c r="CJ455" t="s">
        <v>268</v>
      </c>
      <c r="CK455" t="s">
        <v>268</v>
      </c>
      <c r="CL455" t="s">
        <v>268</v>
      </c>
      <c r="CM455" t="s">
        <v>11224</v>
      </c>
      <c r="CN455">
        <v>1.27</v>
      </c>
      <c r="CO455" t="s">
        <v>268</v>
      </c>
      <c r="CP455">
        <v>1.27</v>
      </c>
      <c r="CQ455">
        <v>365</v>
      </c>
      <c r="CR455" t="s">
        <v>878</v>
      </c>
      <c r="CS455" t="s">
        <v>11225</v>
      </c>
      <c r="CT455" t="s">
        <v>11226</v>
      </c>
      <c r="CU455" t="s">
        <v>11227</v>
      </c>
      <c r="CV455" t="s">
        <v>268</v>
      </c>
      <c r="CW455" t="s">
        <v>268</v>
      </c>
      <c r="CX455" t="s">
        <v>268</v>
      </c>
      <c r="CY455" t="s">
        <v>268</v>
      </c>
      <c r="CZ455" t="s">
        <v>268</v>
      </c>
      <c r="DA455" t="s">
        <v>268</v>
      </c>
      <c r="DB455" s="429">
        <f t="shared" si="97"/>
        <v>0</v>
      </c>
      <c r="DC455" s="284">
        <f t="shared" si="98"/>
        <v>0</v>
      </c>
      <c r="DD455" s="284">
        <f t="shared" si="99"/>
        <v>0</v>
      </c>
      <c r="DE455" s="284">
        <f t="shared" si="100"/>
        <v>0</v>
      </c>
      <c r="DF455" s="295">
        <f t="shared" si="101"/>
        <v>2</v>
      </c>
      <c r="DG455" s="284">
        <f t="shared" si="102"/>
        <v>1</v>
      </c>
      <c r="DH455" s="284">
        <f t="shared" si="103"/>
        <v>0</v>
      </c>
      <c r="DI455" s="284">
        <f t="shared" si="104"/>
        <v>0</v>
      </c>
      <c r="DJ455" s="284">
        <f t="shared" si="105"/>
        <v>0</v>
      </c>
      <c r="DK455" s="295">
        <f t="shared" si="106"/>
        <v>0</v>
      </c>
      <c r="DL455" s="297" t="str">
        <f t="shared" si="107"/>
        <v>A dispo.</v>
      </c>
      <c r="DM455" s="430">
        <f>IFERROR(IF(CA455="D",IF(DL455="A dispo.",DF455*VLOOKUP('DATI INPUT'!$F$27,TARIFFE_UD,4,FALSE),DF455*VLOOKUP(DL455,TARIFFE_UD,4,FALSE)),DF455*VLOOKUP(CB455-100,TARIFFE_UND,4,FALSE)),0)</f>
        <v>1.2677694506907597</v>
      </c>
      <c r="DN455" s="430">
        <f>IFERROR(IF(CA455="D",IF(DL455="A dispo.",DK455*VLOOKUP('DATI INPUT'!$F$27,TARIFFE_UD,5,FALSE),DK455*VLOOKUP(DL455,TARIFFE_UD,5,FALSE)),DK455*VLOOKUP(CB455-100,TARIFFE_UND,5,FALSE)),0)</f>
        <v>0</v>
      </c>
      <c r="DO455" s="431">
        <f t="shared" si="108"/>
        <v>-2.2305493092402706E-3</v>
      </c>
      <c r="DP455" s="299">
        <f>IFERROR(IF(CA455="D",IF(DL455="A dispo.",DF455*VLOOKUP('DATI INPUT'!$F$27,TARIFFE_UD,2,FALSE),DF455*VLOOKUP(DL455,TARIFFE_UD,2,FALSE)),DF455*VLOOKUP(CB455-100,TARIFFE_UND,2,FALSE)),0)</f>
        <v>1.5839007975657298</v>
      </c>
      <c r="DQ455" s="299">
        <f>IFERROR(IF(CA455="D",IF(DL455="A dispo.",DK455*VLOOKUP('DATI INPUT'!$F$27,TARIFFE_UD,3,FALSE),DK455*VLOOKUP(DL455,TARIFFE_UD,3,FALSE)),DK455*VLOOKUP(CB455-100,TARIFFE_UND,3,FALSE)),0)</f>
        <v>0</v>
      </c>
      <c r="DR455" s="299">
        <f t="shared" si="109"/>
        <v>1.5839007975657298</v>
      </c>
    </row>
    <row r="456" spans="1:122" x14ac:dyDescent="0.25">
      <c r="A456" t="s">
        <v>4755</v>
      </c>
      <c r="B456" t="s">
        <v>4756</v>
      </c>
      <c r="C456" t="s">
        <v>4757</v>
      </c>
      <c r="D456" t="s">
        <v>4758</v>
      </c>
      <c r="E456" t="s">
        <v>268</v>
      </c>
      <c r="F456" t="s">
        <v>156</v>
      </c>
      <c r="G456" t="s">
        <v>4759</v>
      </c>
      <c r="H456" t="s">
        <v>4737</v>
      </c>
      <c r="I456" t="s">
        <v>4760</v>
      </c>
      <c r="J456" t="s">
        <v>156</v>
      </c>
      <c r="K456" t="s">
        <v>4761</v>
      </c>
      <c r="L456" t="s">
        <v>984</v>
      </c>
      <c r="M456" t="s">
        <v>4762</v>
      </c>
      <c r="N456" t="s">
        <v>513</v>
      </c>
      <c r="O456" t="s">
        <v>4763</v>
      </c>
      <c r="P456" t="s">
        <v>4764</v>
      </c>
      <c r="Q456" t="s">
        <v>294</v>
      </c>
      <c r="R456" t="s">
        <v>268</v>
      </c>
      <c r="S456" t="s">
        <v>268</v>
      </c>
      <c r="T456" t="s">
        <v>268</v>
      </c>
      <c r="U456" t="s">
        <v>268</v>
      </c>
      <c r="V456" t="s">
        <v>268</v>
      </c>
      <c r="W456" t="s">
        <v>10368</v>
      </c>
      <c r="X456" t="s">
        <v>10367</v>
      </c>
      <c r="Y456" t="s">
        <v>279</v>
      </c>
      <c r="Z456" t="s">
        <v>268</v>
      </c>
      <c r="AA456" t="s">
        <v>268</v>
      </c>
      <c r="AB456" t="s">
        <v>268</v>
      </c>
      <c r="AC456" t="s">
        <v>268</v>
      </c>
      <c r="AD456" t="s">
        <v>268</v>
      </c>
      <c r="AE456" t="s">
        <v>287</v>
      </c>
      <c r="AF456" t="s">
        <v>1811</v>
      </c>
      <c r="AG456" t="s">
        <v>875</v>
      </c>
      <c r="AH456" t="s">
        <v>2154</v>
      </c>
      <c r="AI456" t="s">
        <v>4765</v>
      </c>
      <c r="AJ456" t="s">
        <v>268</v>
      </c>
      <c r="AK456" t="s">
        <v>366</v>
      </c>
      <c r="AL456" t="s">
        <v>268</v>
      </c>
      <c r="AM456" t="s">
        <v>405</v>
      </c>
      <c r="AN456" t="s">
        <v>268</v>
      </c>
      <c r="AO456" t="s">
        <v>268</v>
      </c>
      <c r="AP456" t="s">
        <v>268</v>
      </c>
      <c r="AQ456" t="s">
        <v>268</v>
      </c>
      <c r="AR456" t="s">
        <v>268</v>
      </c>
      <c r="AS456" t="s">
        <v>268</v>
      </c>
      <c r="AT456" t="s">
        <v>268</v>
      </c>
      <c r="AU456" t="s">
        <v>268</v>
      </c>
      <c r="AV456" t="s">
        <v>268</v>
      </c>
      <c r="AW456" t="s">
        <v>268</v>
      </c>
      <c r="AX456" t="s">
        <v>268</v>
      </c>
      <c r="AY456" t="s">
        <v>268</v>
      </c>
      <c r="AZ456" t="s">
        <v>268</v>
      </c>
      <c r="BA456" t="s">
        <v>268</v>
      </c>
      <c r="BB456" t="s">
        <v>268</v>
      </c>
      <c r="BC456" t="s">
        <v>268</v>
      </c>
      <c r="BD456" t="s">
        <v>268</v>
      </c>
      <c r="BE456" t="s">
        <v>268</v>
      </c>
      <c r="BF456" t="s">
        <v>268</v>
      </c>
      <c r="BG456" t="s">
        <v>268</v>
      </c>
      <c r="BH456" t="s">
        <v>268</v>
      </c>
      <c r="BI456" t="s">
        <v>268</v>
      </c>
      <c r="BJ456" t="s">
        <v>268</v>
      </c>
      <c r="BK456" t="s">
        <v>268</v>
      </c>
      <c r="BL456" t="s">
        <v>268</v>
      </c>
      <c r="BM456" t="s">
        <v>268</v>
      </c>
      <c r="BN456" t="s">
        <v>268</v>
      </c>
      <c r="BO456" t="s">
        <v>268</v>
      </c>
      <c r="BP456" t="s">
        <v>268</v>
      </c>
      <c r="BQ456" t="s">
        <v>268</v>
      </c>
      <c r="BR456" t="s">
        <v>268</v>
      </c>
      <c r="BS456" t="s">
        <v>268</v>
      </c>
      <c r="BT456" t="s">
        <v>268</v>
      </c>
      <c r="BU456" t="s">
        <v>268</v>
      </c>
      <c r="BV456" t="s">
        <v>268</v>
      </c>
      <c r="BW456" t="s">
        <v>268</v>
      </c>
      <c r="BX456" t="s">
        <v>268</v>
      </c>
      <c r="BY456">
        <v>33.299999999999997</v>
      </c>
      <c r="BZ456">
        <v>33.299999999999997</v>
      </c>
      <c r="CA456" t="s">
        <v>142</v>
      </c>
      <c r="CB456" s="356">
        <v>122</v>
      </c>
      <c r="CC456" t="s">
        <v>876</v>
      </c>
      <c r="CD456" t="s">
        <v>268</v>
      </c>
      <c r="CE456" t="s">
        <v>268</v>
      </c>
      <c r="CF456" t="s">
        <v>268</v>
      </c>
      <c r="CG456" t="s">
        <v>268</v>
      </c>
      <c r="CH456" t="s">
        <v>268</v>
      </c>
      <c r="CI456" t="s">
        <v>268</v>
      </c>
      <c r="CJ456" t="s">
        <v>268</v>
      </c>
      <c r="CK456" t="s">
        <v>268</v>
      </c>
      <c r="CL456" t="s">
        <v>268</v>
      </c>
      <c r="CM456" t="s">
        <v>11224</v>
      </c>
      <c r="CN456">
        <v>88.51</v>
      </c>
      <c r="CO456" t="s">
        <v>268</v>
      </c>
      <c r="CP456">
        <v>88.51</v>
      </c>
      <c r="CQ456">
        <v>365</v>
      </c>
      <c r="CR456" t="s">
        <v>878</v>
      </c>
      <c r="CS456" t="s">
        <v>11225</v>
      </c>
      <c r="CT456" t="s">
        <v>11226</v>
      </c>
      <c r="CU456" t="s">
        <v>11227</v>
      </c>
      <c r="CV456" t="s">
        <v>268</v>
      </c>
      <c r="CW456" t="s">
        <v>268</v>
      </c>
      <c r="CX456" t="s">
        <v>268</v>
      </c>
      <c r="CY456" t="s">
        <v>268</v>
      </c>
      <c r="CZ456" t="s">
        <v>268</v>
      </c>
      <c r="DA456" t="s">
        <v>268</v>
      </c>
      <c r="DB456" s="429">
        <f t="shared" si="97"/>
        <v>0</v>
      </c>
      <c r="DC456" s="284">
        <f t="shared" si="98"/>
        <v>0</v>
      </c>
      <c r="DD456" s="284">
        <f t="shared" si="99"/>
        <v>0</v>
      </c>
      <c r="DE456" s="284">
        <f t="shared" si="100"/>
        <v>0</v>
      </c>
      <c r="DF456" s="295">
        <f t="shared" si="101"/>
        <v>33.299999999999997</v>
      </c>
      <c r="DG456" s="284">
        <f t="shared" si="102"/>
        <v>0</v>
      </c>
      <c r="DH456" s="284">
        <f t="shared" si="103"/>
        <v>0</v>
      </c>
      <c r="DI456" s="284">
        <f t="shared" si="104"/>
        <v>0</v>
      </c>
      <c r="DJ456" s="284">
        <f t="shared" si="105"/>
        <v>0</v>
      </c>
      <c r="DK456" s="295">
        <f t="shared" si="106"/>
        <v>1</v>
      </c>
      <c r="DL456" s="297" t="str">
        <f t="shared" si="107"/>
        <v>A dispo.</v>
      </c>
      <c r="DM456" s="430">
        <f>IFERROR(IF(CA456="D",IF(DL456="A dispo.",DF456*VLOOKUP('DATI INPUT'!$F$27,TARIFFE_UD,4,FALSE),DF456*VLOOKUP(DL456,TARIFFE_UD,4,FALSE)),DF456*VLOOKUP(CB456-100,TARIFFE_UND,4,FALSE)),0)</f>
        <v>21.108361354001147</v>
      </c>
      <c r="DN456" s="430">
        <f>IFERROR(IF(CA456="D",IF(DL456="A dispo.",DK456*VLOOKUP('DATI INPUT'!$F$27,TARIFFE_UD,5,FALSE),DK456*VLOOKUP(DL456,TARIFFE_UD,5,FALSE)),DK456*VLOOKUP(CB456-100,TARIFFE_UND,5,FALSE)),0)</f>
        <v>67.397800635548478</v>
      </c>
      <c r="DO456" s="431">
        <f t="shared" si="108"/>
        <v>-3.8380104503801249E-3</v>
      </c>
      <c r="DP456" s="299">
        <f>IFERROR(IF(CA456="D",IF(DL456="A dispo.",DF456*VLOOKUP('DATI INPUT'!$F$27,TARIFFE_UD,2,FALSE),DF456*VLOOKUP(DL456,TARIFFE_UD,2,FALSE)),DF456*VLOOKUP(CB456-100,TARIFFE_UND,2,FALSE)),0)</f>
        <v>26.371948279469397</v>
      </c>
      <c r="DQ456" s="299">
        <f>IFERROR(IF(CA456="D",IF(DL456="A dispo.",DK456*VLOOKUP('DATI INPUT'!$F$27,TARIFFE_UD,3,FALSE),DK456*VLOOKUP(DL456,TARIFFE_UD,3,FALSE)),DK456*VLOOKUP(CB456-100,TARIFFE_UND,3,FALSE)),0)</f>
        <v>60.367780403072892</v>
      </c>
      <c r="DR456" s="299">
        <f t="shared" si="109"/>
        <v>86.739728682542292</v>
      </c>
    </row>
    <row r="457" spans="1:122" x14ac:dyDescent="0.25">
      <c r="A457" t="s">
        <v>4766</v>
      </c>
      <c r="B457" t="s">
        <v>1108</v>
      </c>
      <c r="C457" t="s">
        <v>4767</v>
      </c>
      <c r="D457" t="s">
        <v>4768</v>
      </c>
      <c r="E457" t="s">
        <v>268</v>
      </c>
      <c r="F457" t="s">
        <v>156</v>
      </c>
      <c r="G457" t="s">
        <v>4769</v>
      </c>
      <c r="H457" t="s">
        <v>4770</v>
      </c>
      <c r="I457" t="s">
        <v>440</v>
      </c>
      <c r="J457" t="s">
        <v>274</v>
      </c>
      <c r="K457" t="s">
        <v>4771</v>
      </c>
      <c r="L457" t="s">
        <v>4772</v>
      </c>
      <c r="M457" t="s">
        <v>4773</v>
      </c>
      <c r="N457" t="s">
        <v>4774</v>
      </c>
      <c r="O457" t="s">
        <v>4775</v>
      </c>
      <c r="P457" t="s">
        <v>4776</v>
      </c>
      <c r="Q457" t="s">
        <v>280</v>
      </c>
      <c r="R457" t="s">
        <v>268</v>
      </c>
      <c r="S457" t="s">
        <v>268</v>
      </c>
      <c r="T457" t="s">
        <v>268</v>
      </c>
      <c r="U457" t="s">
        <v>268</v>
      </c>
      <c r="V457" t="s">
        <v>268</v>
      </c>
      <c r="W457" t="s">
        <v>4777</v>
      </c>
      <c r="X457" t="s">
        <v>887</v>
      </c>
      <c r="Y457" t="s">
        <v>1315</v>
      </c>
      <c r="Z457" t="s">
        <v>268</v>
      </c>
      <c r="AA457" t="s">
        <v>268</v>
      </c>
      <c r="AB457" t="s">
        <v>268</v>
      </c>
      <c r="AC457" t="s">
        <v>268</v>
      </c>
      <c r="AD457" t="s">
        <v>268</v>
      </c>
      <c r="AE457" t="s">
        <v>287</v>
      </c>
      <c r="AF457" t="s">
        <v>1811</v>
      </c>
      <c r="AG457" t="s">
        <v>875</v>
      </c>
      <c r="AH457" t="s">
        <v>1848</v>
      </c>
      <c r="AI457" t="s">
        <v>4778</v>
      </c>
      <c r="AJ457" t="s">
        <v>268</v>
      </c>
      <c r="AK457" t="s">
        <v>366</v>
      </c>
      <c r="AL457" t="s">
        <v>268</v>
      </c>
      <c r="AM457" t="s">
        <v>405</v>
      </c>
      <c r="AN457" t="s">
        <v>268</v>
      </c>
      <c r="AO457" t="s">
        <v>268</v>
      </c>
      <c r="AP457" t="s">
        <v>268</v>
      </c>
      <c r="AQ457" t="s">
        <v>268</v>
      </c>
      <c r="AR457" t="s">
        <v>268</v>
      </c>
      <c r="AS457" t="s">
        <v>268</v>
      </c>
      <c r="AT457" t="s">
        <v>268</v>
      </c>
      <c r="AU457" t="s">
        <v>268</v>
      </c>
      <c r="AV457" t="s">
        <v>268</v>
      </c>
      <c r="AW457" t="s">
        <v>268</v>
      </c>
      <c r="AX457" t="s">
        <v>268</v>
      </c>
      <c r="AY457" t="s">
        <v>268</v>
      </c>
      <c r="AZ457" t="s">
        <v>268</v>
      </c>
      <c r="BA457" t="s">
        <v>268</v>
      </c>
      <c r="BB457" t="s">
        <v>268</v>
      </c>
      <c r="BC457" t="s">
        <v>268</v>
      </c>
      <c r="BD457" t="s">
        <v>268</v>
      </c>
      <c r="BE457" t="s">
        <v>268</v>
      </c>
      <c r="BF457" t="s">
        <v>268</v>
      </c>
      <c r="BG457" t="s">
        <v>268</v>
      </c>
      <c r="BH457" t="s">
        <v>268</v>
      </c>
      <c r="BI457" t="s">
        <v>268</v>
      </c>
      <c r="BJ457" t="s">
        <v>268</v>
      </c>
      <c r="BK457" t="s">
        <v>268</v>
      </c>
      <c r="BL457" t="s">
        <v>268</v>
      </c>
      <c r="BM457" t="s">
        <v>268</v>
      </c>
      <c r="BN457" t="s">
        <v>268</v>
      </c>
      <c r="BO457" t="s">
        <v>268</v>
      </c>
      <c r="BP457" t="s">
        <v>268</v>
      </c>
      <c r="BQ457" t="s">
        <v>268</v>
      </c>
      <c r="BR457" t="s">
        <v>268</v>
      </c>
      <c r="BS457" t="s">
        <v>268</v>
      </c>
      <c r="BT457" t="s">
        <v>268</v>
      </c>
      <c r="BU457" t="s">
        <v>268</v>
      </c>
      <c r="BV457" t="s">
        <v>268</v>
      </c>
      <c r="BW457" t="s">
        <v>268</v>
      </c>
      <c r="BX457" t="s">
        <v>268</v>
      </c>
      <c r="BY457">
        <v>74</v>
      </c>
      <c r="BZ457">
        <v>74</v>
      </c>
      <c r="CA457" t="s">
        <v>142</v>
      </c>
      <c r="CB457" s="356">
        <v>122</v>
      </c>
      <c r="CC457" t="s">
        <v>876</v>
      </c>
      <c r="CD457" t="s">
        <v>268</v>
      </c>
      <c r="CE457" t="s">
        <v>268</v>
      </c>
      <c r="CF457" t="s">
        <v>268</v>
      </c>
      <c r="CG457" t="s">
        <v>268</v>
      </c>
      <c r="CH457" t="s">
        <v>268</v>
      </c>
      <c r="CI457" t="s">
        <v>268</v>
      </c>
      <c r="CJ457" t="s">
        <v>268</v>
      </c>
      <c r="CK457" t="s">
        <v>268</v>
      </c>
      <c r="CL457" t="s">
        <v>268</v>
      </c>
      <c r="CM457" t="s">
        <v>11224</v>
      </c>
      <c r="CN457">
        <v>114.31</v>
      </c>
      <c r="CO457" t="s">
        <v>268</v>
      </c>
      <c r="CP457">
        <v>114.31</v>
      </c>
      <c r="CQ457">
        <v>365</v>
      </c>
      <c r="CR457" t="s">
        <v>878</v>
      </c>
      <c r="CS457" t="s">
        <v>11225</v>
      </c>
      <c r="CT457" t="s">
        <v>11226</v>
      </c>
      <c r="CU457" t="s">
        <v>11227</v>
      </c>
      <c r="CV457" t="s">
        <v>268</v>
      </c>
      <c r="CW457" t="s">
        <v>268</v>
      </c>
      <c r="CX457" t="s">
        <v>268</v>
      </c>
      <c r="CY457" t="s">
        <v>268</v>
      </c>
      <c r="CZ457" t="s">
        <v>268</v>
      </c>
      <c r="DA457" t="s">
        <v>268</v>
      </c>
      <c r="DB457" s="429">
        <f t="shared" si="97"/>
        <v>0</v>
      </c>
      <c r="DC457" s="284">
        <f t="shared" si="98"/>
        <v>0</v>
      </c>
      <c r="DD457" s="284">
        <f t="shared" si="99"/>
        <v>0</v>
      </c>
      <c r="DE457" s="284">
        <f t="shared" si="100"/>
        <v>0</v>
      </c>
      <c r="DF457" s="295">
        <f t="shared" si="101"/>
        <v>74</v>
      </c>
      <c r="DG457" s="284">
        <f t="shared" si="102"/>
        <v>0</v>
      </c>
      <c r="DH457" s="284">
        <f t="shared" si="103"/>
        <v>0</v>
      </c>
      <c r="DI457" s="284">
        <f t="shared" si="104"/>
        <v>0</v>
      </c>
      <c r="DJ457" s="284">
        <f t="shared" si="105"/>
        <v>0</v>
      </c>
      <c r="DK457" s="295">
        <f t="shared" si="106"/>
        <v>1</v>
      </c>
      <c r="DL457" s="297" t="str">
        <f t="shared" si="107"/>
        <v>A dispo.</v>
      </c>
      <c r="DM457" s="430">
        <f>IFERROR(IF(CA457="D",IF(DL457="A dispo.",DF457*VLOOKUP('DATI INPUT'!$F$27,TARIFFE_UD,4,FALSE),DF457*VLOOKUP(DL457,TARIFFE_UD,4,FALSE)),DF457*VLOOKUP(CB457-100,TARIFFE_UND,4,FALSE)),0)</f>
        <v>46.907469675558112</v>
      </c>
      <c r="DN457" s="430">
        <f>IFERROR(IF(CA457="D",IF(DL457="A dispo.",DK457*VLOOKUP('DATI INPUT'!$F$27,TARIFFE_UD,5,FALSE),DK457*VLOOKUP(DL457,TARIFFE_UD,5,FALSE)),DK457*VLOOKUP(CB457-100,TARIFFE_UND,5,FALSE)),0)</f>
        <v>67.397800635548478</v>
      </c>
      <c r="DO457" s="431">
        <f t="shared" si="108"/>
        <v>-4.7296888934056369E-3</v>
      </c>
      <c r="DP457" s="299">
        <f>IFERROR(IF(CA457="D",IF(DL457="A dispo.",DF457*VLOOKUP('DATI INPUT'!$F$27,TARIFFE_UD,2,FALSE),DF457*VLOOKUP(DL457,TARIFFE_UD,2,FALSE)),DF457*VLOOKUP(CB457-100,TARIFFE_UND,2,FALSE)),0)</f>
        <v>58.604329509932001</v>
      </c>
      <c r="DQ457" s="299">
        <f>IFERROR(IF(CA457="D",IF(DL457="A dispo.",DK457*VLOOKUP('DATI INPUT'!$F$27,TARIFFE_UD,3,FALSE),DK457*VLOOKUP(DL457,TARIFFE_UD,3,FALSE)),DK457*VLOOKUP(CB457-100,TARIFFE_UND,3,FALSE)),0)</f>
        <v>60.367780403072892</v>
      </c>
      <c r="DR457" s="299">
        <f t="shared" si="109"/>
        <v>118.97210991300489</v>
      </c>
    </row>
    <row r="458" spans="1:122" x14ac:dyDescent="0.25">
      <c r="A458" t="s">
        <v>10531</v>
      </c>
      <c r="B458" t="s">
        <v>4780</v>
      </c>
      <c r="C458" t="s">
        <v>4781</v>
      </c>
      <c r="D458" t="s">
        <v>4782</v>
      </c>
      <c r="E458" t="s">
        <v>268</v>
      </c>
      <c r="F458" t="s">
        <v>156</v>
      </c>
      <c r="G458" t="s">
        <v>4783</v>
      </c>
      <c r="H458" t="s">
        <v>4737</v>
      </c>
      <c r="I458" t="s">
        <v>4784</v>
      </c>
      <c r="J458" t="s">
        <v>156</v>
      </c>
      <c r="K458" t="s">
        <v>4785</v>
      </c>
      <c r="L458" t="s">
        <v>960</v>
      </c>
      <c r="M458" t="s">
        <v>4786</v>
      </c>
      <c r="N458" t="s">
        <v>4787</v>
      </c>
      <c r="O458" t="s">
        <v>4788</v>
      </c>
      <c r="P458" t="s">
        <v>4789</v>
      </c>
      <c r="Q458" t="s">
        <v>280</v>
      </c>
      <c r="R458" t="s">
        <v>268</v>
      </c>
      <c r="S458" t="s">
        <v>268</v>
      </c>
      <c r="T458" t="s">
        <v>268</v>
      </c>
      <c r="U458" t="s">
        <v>268</v>
      </c>
      <c r="V458" t="s">
        <v>299</v>
      </c>
      <c r="W458" t="s">
        <v>10368</v>
      </c>
      <c r="X458" t="s">
        <v>10367</v>
      </c>
      <c r="Y458" t="s">
        <v>279</v>
      </c>
      <c r="Z458" t="s">
        <v>268</v>
      </c>
      <c r="AA458" t="s">
        <v>268</v>
      </c>
      <c r="AB458" t="s">
        <v>268</v>
      </c>
      <c r="AC458" t="s">
        <v>268</v>
      </c>
      <c r="AD458" t="s">
        <v>268</v>
      </c>
      <c r="AE458" t="s">
        <v>287</v>
      </c>
      <c r="AF458" t="s">
        <v>1811</v>
      </c>
      <c r="AG458" t="s">
        <v>875</v>
      </c>
      <c r="AH458" t="s">
        <v>2154</v>
      </c>
      <c r="AI458" t="s">
        <v>4765</v>
      </c>
      <c r="AJ458" t="s">
        <v>268</v>
      </c>
      <c r="AK458" t="s">
        <v>366</v>
      </c>
      <c r="AL458" t="s">
        <v>268</v>
      </c>
      <c r="AM458" t="s">
        <v>405</v>
      </c>
      <c r="AN458" t="s">
        <v>268</v>
      </c>
      <c r="AO458" t="s">
        <v>268</v>
      </c>
      <c r="AP458" t="s">
        <v>268</v>
      </c>
      <c r="AQ458" t="s">
        <v>268</v>
      </c>
      <c r="AR458" t="s">
        <v>268</v>
      </c>
      <c r="AS458" t="s">
        <v>268</v>
      </c>
      <c r="AT458" t="s">
        <v>268</v>
      </c>
      <c r="AU458" t="s">
        <v>268</v>
      </c>
      <c r="AV458" t="s">
        <v>268</v>
      </c>
      <c r="AW458" t="s">
        <v>268</v>
      </c>
      <c r="AX458" t="s">
        <v>268</v>
      </c>
      <c r="AY458" t="s">
        <v>268</v>
      </c>
      <c r="AZ458" t="s">
        <v>268</v>
      </c>
      <c r="BA458" t="s">
        <v>268</v>
      </c>
      <c r="BB458" t="s">
        <v>268</v>
      </c>
      <c r="BC458" t="s">
        <v>268</v>
      </c>
      <c r="BD458" t="s">
        <v>268</v>
      </c>
      <c r="BE458" t="s">
        <v>268</v>
      </c>
      <c r="BF458" t="s">
        <v>268</v>
      </c>
      <c r="BG458" t="s">
        <v>268</v>
      </c>
      <c r="BH458" t="s">
        <v>268</v>
      </c>
      <c r="BI458" t="s">
        <v>268</v>
      </c>
      <c r="BJ458" t="s">
        <v>268</v>
      </c>
      <c r="BK458" t="s">
        <v>268</v>
      </c>
      <c r="BL458" t="s">
        <v>268</v>
      </c>
      <c r="BM458" t="s">
        <v>268</v>
      </c>
      <c r="BN458" t="s">
        <v>268</v>
      </c>
      <c r="BO458" t="s">
        <v>268</v>
      </c>
      <c r="BP458" t="s">
        <v>268</v>
      </c>
      <c r="BQ458" t="s">
        <v>268</v>
      </c>
      <c r="BR458" t="s">
        <v>268</v>
      </c>
      <c r="BS458" t="s">
        <v>268</v>
      </c>
      <c r="BT458" t="s">
        <v>268</v>
      </c>
      <c r="BU458" t="s">
        <v>268</v>
      </c>
      <c r="BV458" t="s">
        <v>268</v>
      </c>
      <c r="BW458" t="s">
        <v>268</v>
      </c>
      <c r="BX458" t="s">
        <v>268</v>
      </c>
      <c r="BY458" s="432">
        <v>0</v>
      </c>
      <c r="BZ458">
        <v>16.7</v>
      </c>
      <c r="CA458" s="432" t="s">
        <v>142</v>
      </c>
      <c r="CB458" t="s">
        <v>268</v>
      </c>
      <c r="CC458" t="s">
        <v>268</v>
      </c>
      <c r="CD458" t="s">
        <v>268</v>
      </c>
      <c r="CE458" t="s">
        <v>268</v>
      </c>
      <c r="CF458" t="s">
        <v>268</v>
      </c>
      <c r="CG458" t="s">
        <v>268</v>
      </c>
      <c r="CH458" t="s">
        <v>268</v>
      </c>
      <c r="CI458" t="s">
        <v>268</v>
      </c>
      <c r="CJ458" t="s">
        <v>268</v>
      </c>
      <c r="CK458" t="s">
        <v>268</v>
      </c>
      <c r="CL458" t="s">
        <v>268</v>
      </c>
      <c r="CM458" t="s">
        <v>11224</v>
      </c>
      <c r="CN458" t="s">
        <v>268</v>
      </c>
      <c r="CO458" t="s">
        <v>268</v>
      </c>
      <c r="CP458" s="432">
        <v>0</v>
      </c>
      <c r="CQ458" s="432">
        <v>0</v>
      </c>
      <c r="CR458" t="s">
        <v>268</v>
      </c>
      <c r="CS458" t="s">
        <v>268</v>
      </c>
      <c r="CT458" t="s">
        <v>11226</v>
      </c>
      <c r="CU458" t="s">
        <v>11227</v>
      </c>
      <c r="CV458" t="s">
        <v>268</v>
      </c>
      <c r="CW458" t="s">
        <v>268</v>
      </c>
      <c r="CX458" t="s">
        <v>268</v>
      </c>
      <c r="CY458" t="s">
        <v>268</v>
      </c>
      <c r="CZ458" t="s">
        <v>268</v>
      </c>
      <c r="DA458" t="s">
        <v>268</v>
      </c>
      <c r="DB458" s="429">
        <f t="shared" si="97"/>
        <v>0</v>
      </c>
      <c r="DC458" s="284">
        <f t="shared" si="98"/>
        <v>0</v>
      </c>
      <c r="DD458" s="284">
        <f t="shared" si="99"/>
        <v>0</v>
      </c>
      <c r="DE458" s="284">
        <f t="shared" si="100"/>
        <v>0</v>
      </c>
      <c r="DF458" s="295">
        <f t="shared" si="101"/>
        <v>0</v>
      </c>
      <c r="DG458" s="284">
        <f t="shared" si="102"/>
        <v>0</v>
      </c>
      <c r="DH458" s="284">
        <f t="shared" si="103"/>
        <v>0</v>
      </c>
      <c r="DI458" s="284">
        <f t="shared" si="104"/>
        <v>0</v>
      </c>
      <c r="DJ458" s="284">
        <f t="shared" si="105"/>
        <v>0</v>
      </c>
      <c r="DK458" s="295">
        <f t="shared" si="106"/>
        <v>0</v>
      </c>
      <c r="DL458" s="297" t="str">
        <f t="shared" si="107"/>
        <v>A dispo.</v>
      </c>
      <c r="DM458" s="430">
        <f>IFERROR(IF(CA458="D",IF(DL458="A dispo.",DF458*VLOOKUP('DATI INPUT'!$F$27,TARIFFE_UD,4,FALSE),DF458*VLOOKUP(DL458,TARIFFE_UD,4,FALSE)),DF458*VLOOKUP(CB458-100,TARIFFE_UND,4,FALSE)),0)</f>
        <v>0</v>
      </c>
      <c r="DN458" s="430">
        <f>IFERROR(IF(CA458="D",IF(DL458="A dispo.",DK458*VLOOKUP('DATI INPUT'!$F$27,TARIFFE_UD,5,FALSE),DK458*VLOOKUP(DL458,TARIFFE_UD,5,FALSE)),DK458*VLOOKUP(CB458-100,TARIFFE_UND,5,FALSE)),0)</f>
        <v>0</v>
      </c>
      <c r="DO458" s="431">
        <f t="shared" si="108"/>
        <v>0</v>
      </c>
      <c r="DP458" s="299">
        <f>IFERROR(IF(CA458="D",IF(DL458="A dispo.",DF458*VLOOKUP('DATI INPUT'!$F$27,TARIFFE_UD,2,FALSE),DF458*VLOOKUP(DL458,TARIFFE_UD,2,FALSE)),DF458*VLOOKUP(CB458-100,TARIFFE_UND,2,FALSE)),0)</f>
        <v>0</v>
      </c>
      <c r="DQ458" s="299">
        <f>IFERROR(IF(CA458="D",IF(DL458="A dispo.",DK458*VLOOKUP('DATI INPUT'!$F$27,TARIFFE_UD,3,FALSE),DK458*VLOOKUP(DL458,TARIFFE_UD,3,FALSE)),DK458*VLOOKUP(CB458-100,TARIFFE_UND,3,FALSE)),0)</f>
        <v>0</v>
      </c>
      <c r="DR458" s="299">
        <f t="shared" si="109"/>
        <v>0</v>
      </c>
    </row>
    <row r="459" spans="1:122" x14ac:dyDescent="0.25">
      <c r="A459" t="s">
        <v>4790</v>
      </c>
      <c r="B459" t="s">
        <v>4791</v>
      </c>
      <c r="C459" t="s">
        <v>605</v>
      </c>
      <c r="D459" t="s">
        <v>4792</v>
      </c>
      <c r="E459" t="s">
        <v>268</v>
      </c>
      <c r="F459" t="s">
        <v>156</v>
      </c>
      <c r="G459" t="s">
        <v>4793</v>
      </c>
      <c r="H459" t="s">
        <v>4794</v>
      </c>
      <c r="I459" t="s">
        <v>4795</v>
      </c>
      <c r="J459" t="s">
        <v>156</v>
      </c>
      <c r="K459" t="s">
        <v>4796</v>
      </c>
      <c r="L459" t="s">
        <v>2536</v>
      </c>
      <c r="M459" t="s">
        <v>4797</v>
      </c>
      <c r="N459" t="s">
        <v>1899</v>
      </c>
      <c r="O459" t="s">
        <v>3333</v>
      </c>
      <c r="P459" t="s">
        <v>3122</v>
      </c>
      <c r="Q459" t="s">
        <v>343</v>
      </c>
      <c r="R459" t="s">
        <v>268</v>
      </c>
      <c r="S459" t="s">
        <v>268</v>
      </c>
      <c r="T459" t="s">
        <v>268</v>
      </c>
      <c r="U459" t="s">
        <v>268</v>
      </c>
      <c r="V459" t="s">
        <v>268</v>
      </c>
      <c r="W459" t="s">
        <v>4798</v>
      </c>
      <c r="X459" t="s">
        <v>2617</v>
      </c>
      <c r="Y459" t="s">
        <v>277</v>
      </c>
      <c r="Z459" t="s">
        <v>268</v>
      </c>
      <c r="AA459" t="s">
        <v>268</v>
      </c>
      <c r="AB459" t="s">
        <v>268</v>
      </c>
      <c r="AC459" t="s">
        <v>268</v>
      </c>
      <c r="AD459" t="s">
        <v>268</v>
      </c>
      <c r="AE459" t="s">
        <v>287</v>
      </c>
      <c r="AF459" t="s">
        <v>1811</v>
      </c>
      <c r="AG459" t="s">
        <v>875</v>
      </c>
      <c r="AH459" t="s">
        <v>1848</v>
      </c>
      <c r="AI459" t="s">
        <v>4799</v>
      </c>
      <c r="AJ459" t="s">
        <v>268</v>
      </c>
      <c r="AK459" t="s">
        <v>375</v>
      </c>
      <c r="AL459" t="s">
        <v>268</v>
      </c>
      <c r="AM459" t="s">
        <v>268</v>
      </c>
      <c r="AN459" t="s">
        <v>287</v>
      </c>
      <c r="AO459" t="s">
        <v>1811</v>
      </c>
      <c r="AP459" t="s">
        <v>875</v>
      </c>
      <c r="AQ459" t="s">
        <v>1848</v>
      </c>
      <c r="AR459" t="s">
        <v>4799</v>
      </c>
      <c r="AS459" t="s">
        <v>268</v>
      </c>
      <c r="AT459" t="s">
        <v>382</v>
      </c>
      <c r="AU459" t="s">
        <v>268</v>
      </c>
      <c r="AV459" t="s">
        <v>268</v>
      </c>
      <c r="AW459" t="s">
        <v>268</v>
      </c>
      <c r="AX459" t="s">
        <v>268</v>
      </c>
      <c r="AY459" t="s">
        <v>268</v>
      </c>
      <c r="AZ459" t="s">
        <v>268</v>
      </c>
      <c r="BA459" t="s">
        <v>268</v>
      </c>
      <c r="BB459" t="s">
        <v>268</v>
      </c>
      <c r="BC459" t="s">
        <v>268</v>
      </c>
      <c r="BD459" t="s">
        <v>268</v>
      </c>
      <c r="BE459" t="s">
        <v>268</v>
      </c>
      <c r="BF459" t="s">
        <v>268</v>
      </c>
      <c r="BG459" t="s">
        <v>268</v>
      </c>
      <c r="BH459" t="s">
        <v>268</v>
      </c>
      <c r="BI459" t="s">
        <v>268</v>
      </c>
      <c r="BJ459" t="s">
        <v>268</v>
      </c>
      <c r="BK459" t="s">
        <v>268</v>
      </c>
      <c r="BL459" t="s">
        <v>268</v>
      </c>
      <c r="BM459" t="s">
        <v>268</v>
      </c>
      <c r="BN459" t="s">
        <v>268</v>
      </c>
      <c r="BO459" t="s">
        <v>268</v>
      </c>
      <c r="BP459" t="s">
        <v>268</v>
      </c>
      <c r="BQ459" t="s">
        <v>268</v>
      </c>
      <c r="BR459" t="s">
        <v>268</v>
      </c>
      <c r="BS459" t="s">
        <v>268</v>
      </c>
      <c r="BT459" t="s">
        <v>268</v>
      </c>
      <c r="BU459" t="s">
        <v>268</v>
      </c>
      <c r="BV459" t="s">
        <v>268</v>
      </c>
      <c r="BW459" t="s">
        <v>268</v>
      </c>
      <c r="BX459" t="s">
        <v>268</v>
      </c>
      <c r="BY459">
        <v>59.5</v>
      </c>
      <c r="BZ459">
        <v>59.5</v>
      </c>
      <c r="CA459" t="s">
        <v>142</v>
      </c>
      <c r="CB459" s="356">
        <v>122</v>
      </c>
      <c r="CC459" t="s">
        <v>876</v>
      </c>
      <c r="CD459" t="s">
        <v>268</v>
      </c>
      <c r="CE459" t="s">
        <v>268</v>
      </c>
      <c r="CF459" t="s">
        <v>268</v>
      </c>
      <c r="CG459" t="s">
        <v>268</v>
      </c>
      <c r="CH459" t="s">
        <v>268</v>
      </c>
      <c r="CI459" t="s">
        <v>268</v>
      </c>
      <c r="CJ459" t="s">
        <v>268</v>
      </c>
      <c r="CK459" t="s">
        <v>268</v>
      </c>
      <c r="CL459" t="s">
        <v>268</v>
      </c>
      <c r="CM459" t="s">
        <v>11224</v>
      </c>
      <c r="CN459">
        <v>105.12</v>
      </c>
      <c r="CO459" t="s">
        <v>268</v>
      </c>
      <c r="CP459">
        <v>105.12</v>
      </c>
      <c r="CQ459">
        <v>365</v>
      </c>
      <c r="CR459" t="s">
        <v>878</v>
      </c>
      <c r="CS459" t="s">
        <v>11225</v>
      </c>
      <c r="CT459" t="s">
        <v>11226</v>
      </c>
      <c r="CU459" t="s">
        <v>11227</v>
      </c>
      <c r="CV459" t="s">
        <v>268</v>
      </c>
      <c r="CW459" t="s">
        <v>268</v>
      </c>
      <c r="CX459" t="s">
        <v>268</v>
      </c>
      <c r="CY459" t="s">
        <v>268</v>
      </c>
      <c r="CZ459" t="s">
        <v>268</v>
      </c>
      <c r="DA459" t="s">
        <v>268</v>
      </c>
      <c r="DB459" s="429">
        <f t="shared" si="97"/>
        <v>0</v>
      </c>
      <c r="DC459" s="284">
        <f t="shared" si="98"/>
        <v>0</v>
      </c>
      <c r="DD459" s="284">
        <f t="shared" si="99"/>
        <v>0</v>
      </c>
      <c r="DE459" s="284">
        <f t="shared" si="100"/>
        <v>0</v>
      </c>
      <c r="DF459" s="295">
        <f t="shared" si="101"/>
        <v>59.5</v>
      </c>
      <c r="DG459" s="284">
        <f t="shared" si="102"/>
        <v>0</v>
      </c>
      <c r="DH459" s="284">
        <f t="shared" si="103"/>
        <v>0</v>
      </c>
      <c r="DI459" s="284">
        <f t="shared" si="104"/>
        <v>0</v>
      </c>
      <c r="DJ459" s="284">
        <f t="shared" si="105"/>
        <v>0</v>
      </c>
      <c r="DK459" s="295">
        <f t="shared" si="106"/>
        <v>1</v>
      </c>
      <c r="DL459" s="297" t="str">
        <f t="shared" si="107"/>
        <v>A dispo.</v>
      </c>
      <c r="DM459" s="430">
        <f>IFERROR(IF(CA459="D",IF(DL459="A dispo.",DF459*VLOOKUP('DATI INPUT'!$F$27,TARIFFE_UD,4,FALSE),DF459*VLOOKUP(DL459,TARIFFE_UD,4,FALSE)),DF459*VLOOKUP(CB459-100,TARIFFE_UND,4,FALSE)),0)</f>
        <v>37.7161411580501</v>
      </c>
      <c r="DN459" s="430">
        <f>IFERROR(IF(CA459="D",IF(DL459="A dispo.",DK459*VLOOKUP('DATI INPUT'!$F$27,TARIFFE_UD,5,FALSE),DK459*VLOOKUP(DL459,TARIFFE_UD,5,FALSE)),DK459*VLOOKUP(CB459-100,TARIFFE_UND,5,FALSE)),0)</f>
        <v>67.397800635548478</v>
      </c>
      <c r="DO459" s="431">
        <f t="shared" si="108"/>
        <v>-6.0582064014340631E-3</v>
      </c>
      <c r="DP459" s="299">
        <f>IFERROR(IF(CA459="D",IF(DL459="A dispo.",DF459*VLOOKUP('DATI INPUT'!$F$27,TARIFFE_UD,2,FALSE),DF459*VLOOKUP(DL459,TARIFFE_UD,2,FALSE)),DF459*VLOOKUP(CB459-100,TARIFFE_UND,2,FALSE)),0)</f>
        <v>47.121048727580458</v>
      </c>
      <c r="DQ459" s="299">
        <f>IFERROR(IF(CA459="D",IF(DL459="A dispo.",DK459*VLOOKUP('DATI INPUT'!$F$27,TARIFFE_UD,3,FALSE),DK459*VLOOKUP(DL459,TARIFFE_UD,3,FALSE)),DK459*VLOOKUP(CB459-100,TARIFFE_UND,3,FALSE)),0)</f>
        <v>60.367780403072892</v>
      </c>
      <c r="DR459" s="299">
        <f t="shared" si="109"/>
        <v>107.48882913065336</v>
      </c>
    </row>
    <row r="460" spans="1:122" x14ac:dyDescent="0.25">
      <c r="A460" t="s">
        <v>11239</v>
      </c>
      <c r="B460" t="s">
        <v>4801</v>
      </c>
      <c r="C460" t="s">
        <v>608</v>
      </c>
      <c r="D460" t="s">
        <v>4802</v>
      </c>
      <c r="E460" t="s">
        <v>268</v>
      </c>
      <c r="F460" t="s">
        <v>156</v>
      </c>
      <c r="G460" t="s">
        <v>4803</v>
      </c>
      <c r="H460" t="s">
        <v>986</v>
      </c>
      <c r="I460" t="s">
        <v>4804</v>
      </c>
      <c r="J460" t="s">
        <v>156</v>
      </c>
      <c r="K460" t="s">
        <v>4805</v>
      </c>
      <c r="L460" t="s">
        <v>984</v>
      </c>
      <c r="M460" t="s">
        <v>4806</v>
      </c>
      <c r="N460" t="s">
        <v>984</v>
      </c>
      <c r="O460" t="s">
        <v>873</v>
      </c>
      <c r="P460" t="s">
        <v>2116</v>
      </c>
      <c r="Q460" t="s">
        <v>309</v>
      </c>
      <c r="R460" t="s">
        <v>268</v>
      </c>
      <c r="S460" t="s">
        <v>268</v>
      </c>
      <c r="T460" t="s">
        <v>268</v>
      </c>
      <c r="U460" t="s">
        <v>268</v>
      </c>
      <c r="V460" t="s">
        <v>268</v>
      </c>
      <c r="W460" t="s">
        <v>4806</v>
      </c>
      <c r="X460" t="s">
        <v>2116</v>
      </c>
      <c r="Y460" t="s">
        <v>309</v>
      </c>
      <c r="Z460" t="s">
        <v>268</v>
      </c>
      <c r="AA460" t="s">
        <v>268</v>
      </c>
      <c r="AB460" t="s">
        <v>268</v>
      </c>
      <c r="AC460" t="s">
        <v>268</v>
      </c>
      <c r="AD460" t="s">
        <v>268</v>
      </c>
      <c r="AE460" t="s">
        <v>287</v>
      </c>
      <c r="AF460" t="s">
        <v>1811</v>
      </c>
      <c r="AG460" t="s">
        <v>875</v>
      </c>
      <c r="AH460" t="s">
        <v>1812</v>
      </c>
      <c r="AI460" t="s">
        <v>881</v>
      </c>
      <c r="AJ460" t="s">
        <v>268</v>
      </c>
      <c r="AK460" t="s">
        <v>366</v>
      </c>
      <c r="AL460" t="s">
        <v>268</v>
      </c>
      <c r="AM460" t="s">
        <v>355</v>
      </c>
      <c r="AN460" t="s">
        <v>268</v>
      </c>
      <c r="AO460" t="s">
        <v>268</v>
      </c>
      <c r="AP460" t="s">
        <v>268</v>
      </c>
      <c r="AQ460" t="s">
        <v>268</v>
      </c>
      <c r="AR460" t="s">
        <v>268</v>
      </c>
      <c r="AS460" t="s">
        <v>268</v>
      </c>
      <c r="AT460" t="s">
        <v>268</v>
      </c>
      <c r="AU460" t="s">
        <v>268</v>
      </c>
      <c r="AV460" t="s">
        <v>268</v>
      </c>
      <c r="AW460" t="s">
        <v>268</v>
      </c>
      <c r="AX460" t="s">
        <v>268</v>
      </c>
      <c r="AY460" t="s">
        <v>268</v>
      </c>
      <c r="AZ460" t="s">
        <v>268</v>
      </c>
      <c r="BA460" t="s">
        <v>268</v>
      </c>
      <c r="BB460" t="s">
        <v>268</v>
      </c>
      <c r="BC460" t="s">
        <v>268</v>
      </c>
      <c r="BD460" t="s">
        <v>268</v>
      </c>
      <c r="BE460" t="s">
        <v>268</v>
      </c>
      <c r="BF460" t="s">
        <v>268</v>
      </c>
      <c r="BG460" t="s">
        <v>268</v>
      </c>
      <c r="BH460" t="s">
        <v>268</v>
      </c>
      <c r="BI460" t="s">
        <v>268</v>
      </c>
      <c r="BJ460" t="s">
        <v>268</v>
      </c>
      <c r="BK460" t="s">
        <v>268</v>
      </c>
      <c r="BL460" t="s">
        <v>268</v>
      </c>
      <c r="BM460" t="s">
        <v>268</v>
      </c>
      <c r="BN460" t="s">
        <v>268</v>
      </c>
      <c r="BO460" t="s">
        <v>268</v>
      </c>
      <c r="BP460" t="s">
        <v>268</v>
      </c>
      <c r="BQ460" t="s">
        <v>268</v>
      </c>
      <c r="BR460" t="s">
        <v>268</v>
      </c>
      <c r="BS460" t="s">
        <v>268</v>
      </c>
      <c r="BT460" t="s">
        <v>268</v>
      </c>
      <c r="BU460" t="s">
        <v>268</v>
      </c>
      <c r="BV460" t="s">
        <v>268</v>
      </c>
      <c r="BW460" t="s">
        <v>268</v>
      </c>
      <c r="BX460" t="s">
        <v>268</v>
      </c>
      <c r="BY460">
        <v>55.55</v>
      </c>
      <c r="BZ460">
        <v>55.55</v>
      </c>
      <c r="CA460" t="s">
        <v>142</v>
      </c>
      <c r="CB460" s="356">
        <v>122</v>
      </c>
      <c r="CC460" t="s">
        <v>876</v>
      </c>
      <c r="CD460" t="s">
        <v>268</v>
      </c>
      <c r="CE460" t="s">
        <v>268</v>
      </c>
      <c r="CF460" s="356">
        <v>2</v>
      </c>
      <c r="CG460" t="s">
        <v>268</v>
      </c>
      <c r="CH460" t="s">
        <v>268</v>
      </c>
      <c r="CI460" t="s">
        <v>268</v>
      </c>
      <c r="CJ460" t="s">
        <v>268</v>
      </c>
      <c r="CK460" t="s">
        <v>268</v>
      </c>
      <c r="CL460" t="s">
        <v>268</v>
      </c>
      <c r="CM460" t="s">
        <v>11224</v>
      </c>
      <c r="CN460">
        <v>3.2</v>
      </c>
      <c r="CO460" t="s">
        <v>268</v>
      </c>
      <c r="CP460">
        <v>3.2</v>
      </c>
      <c r="CQ460">
        <v>14</v>
      </c>
      <c r="CR460" t="s">
        <v>878</v>
      </c>
      <c r="CS460" t="s">
        <v>11225</v>
      </c>
      <c r="CT460" t="s">
        <v>11226</v>
      </c>
      <c r="CU460" t="s">
        <v>11240</v>
      </c>
      <c r="CV460" t="s">
        <v>268</v>
      </c>
      <c r="CW460" t="s">
        <v>268</v>
      </c>
      <c r="CX460" t="s">
        <v>268</v>
      </c>
      <c r="CY460" t="s">
        <v>268</v>
      </c>
      <c r="CZ460" t="s">
        <v>268</v>
      </c>
      <c r="DA460" t="s">
        <v>268</v>
      </c>
      <c r="DB460" s="429">
        <f t="shared" si="97"/>
        <v>0</v>
      </c>
      <c r="DC460" s="284">
        <f t="shared" si="98"/>
        <v>0</v>
      </c>
      <c r="DD460" s="284">
        <f t="shared" si="99"/>
        <v>0</v>
      </c>
      <c r="DE460" s="284">
        <f t="shared" si="100"/>
        <v>0</v>
      </c>
      <c r="DF460" s="295">
        <f t="shared" si="101"/>
        <v>2.1306849315068495</v>
      </c>
      <c r="DG460" s="284">
        <f t="shared" si="102"/>
        <v>0</v>
      </c>
      <c r="DH460" s="284">
        <f t="shared" si="103"/>
        <v>0</v>
      </c>
      <c r="DI460" s="284">
        <f t="shared" si="104"/>
        <v>0</v>
      </c>
      <c r="DJ460" s="284">
        <f t="shared" si="105"/>
        <v>0</v>
      </c>
      <c r="DK460" s="295">
        <f t="shared" si="106"/>
        <v>3.8356164383561646E-2</v>
      </c>
      <c r="DL460" s="297">
        <f t="shared" si="107"/>
        <v>2</v>
      </c>
      <c r="DM460" s="430">
        <f>IFERROR(IF(CA460="D",IF(DL460="A dispo.",DF460*VLOOKUP('DATI INPUT'!$F$27,TARIFFE_UD,4,FALSE),DF460*VLOOKUP(DL460,TARIFFE_UD,4,FALSE)),DF460*VLOOKUP(CB460-100,TARIFFE_UND,4,FALSE)),0)</f>
        <v>1.2255522777348553</v>
      </c>
      <c r="DN460" s="430">
        <f>IFERROR(IF(CA460="D",IF(DL460="A dispo.",DK460*VLOOKUP('DATI INPUT'!$F$27,TARIFFE_UD,5,FALSE),DK460*VLOOKUP(DL460,TARIFFE_UD,5,FALSE)),DK460*VLOOKUP(CB460-100,TARIFFE_UND,5,FALSE)),0)</f>
        <v>1.9731842367260048</v>
      </c>
      <c r="DO460" s="431">
        <f t="shared" si="108"/>
        <v>-1.2634855391402411E-3</v>
      </c>
      <c r="DP460" s="299">
        <f>IFERROR(IF(CA460="D",IF(DL460="A dispo.",DF460*VLOOKUP('DATI INPUT'!$F$27,TARIFFE_UD,2,FALSE),DF460*VLOOKUP(DL460,TARIFFE_UD,2,FALSE)),DF460*VLOOKUP(CB460-100,TARIFFE_UND,2,FALSE)),0)</f>
        <v>1.5311563384849454</v>
      </c>
      <c r="DQ460" s="299">
        <f>IFERROR(IF(CA460="D",IF(DL460="A dispo.",DK460*VLOOKUP('DATI INPUT'!$F$27,TARIFFE_UD,3,FALSE),DK460*VLOOKUP(DL460,TARIFFE_UD,3,FALSE)),DK460*VLOOKUP(CB460-100,TARIFFE_UND,3,FALSE)),0)</f>
        <v>1.7673685428045431</v>
      </c>
      <c r="DR460" s="299">
        <f t="shared" si="109"/>
        <v>3.2985248812894885</v>
      </c>
    </row>
    <row r="461" spans="1:122" x14ac:dyDescent="0.25">
      <c r="A461" t="s">
        <v>4800</v>
      </c>
      <c r="B461" t="s">
        <v>4801</v>
      </c>
      <c r="C461" t="s">
        <v>608</v>
      </c>
      <c r="D461" t="s">
        <v>4802</v>
      </c>
      <c r="E461" t="s">
        <v>268</v>
      </c>
      <c r="F461" t="s">
        <v>156</v>
      </c>
      <c r="G461" t="s">
        <v>4803</v>
      </c>
      <c r="H461" t="s">
        <v>986</v>
      </c>
      <c r="I461" t="s">
        <v>4804</v>
      </c>
      <c r="J461" t="s">
        <v>156</v>
      </c>
      <c r="K461" t="s">
        <v>4805</v>
      </c>
      <c r="L461" t="s">
        <v>984</v>
      </c>
      <c r="M461" t="s">
        <v>4806</v>
      </c>
      <c r="N461" t="s">
        <v>984</v>
      </c>
      <c r="O461" t="s">
        <v>873</v>
      </c>
      <c r="P461" t="s">
        <v>2116</v>
      </c>
      <c r="Q461" t="s">
        <v>309</v>
      </c>
      <c r="R461" t="s">
        <v>268</v>
      </c>
      <c r="S461" t="s">
        <v>268</v>
      </c>
      <c r="T461" t="s">
        <v>268</v>
      </c>
      <c r="U461" t="s">
        <v>268</v>
      </c>
      <c r="V461" t="s">
        <v>268</v>
      </c>
      <c r="W461" t="s">
        <v>4806</v>
      </c>
      <c r="X461" t="s">
        <v>2116</v>
      </c>
      <c r="Y461" t="s">
        <v>309</v>
      </c>
      <c r="Z461" t="s">
        <v>268</v>
      </c>
      <c r="AA461" t="s">
        <v>268</v>
      </c>
      <c r="AB461" t="s">
        <v>268</v>
      </c>
      <c r="AC461" t="s">
        <v>268</v>
      </c>
      <c r="AD461" t="s">
        <v>268</v>
      </c>
      <c r="AE461" t="s">
        <v>287</v>
      </c>
      <c r="AF461" t="s">
        <v>1811</v>
      </c>
      <c r="AG461" t="s">
        <v>875</v>
      </c>
      <c r="AH461" t="s">
        <v>1812</v>
      </c>
      <c r="AI461" t="s">
        <v>881</v>
      </c>
      <c r="AJ461" t="s">
        <v>268</v>
      </c>
      <c r="AK461" t="s">
        <v>366</v>
      </c>
      <c r="AL461" t="s">
        <v>268</v>
      </c>
      <c r="AM461" t="s">
        <v>355</v>
      </c>
      <c r="AN461" t="s">
        <v>268</v>
      </c>
      <c r="AO461" t="s">
        <v>268</v>
      </c>
      <c r="AP461" t="s">
        <v>268</v>
      </c>
      <c r="AQ461" t="s">
        <v>268</v>
      </c>
      <c r="AR461" t="s">
        <v>268</v>
      </c>
      <c r="AS461" t="s">
        <v>268</v>
      </c>
      <c r="AT461" t="s">
        <v>268</v>
      </c>
      <c r="AU461" t="s">
        <v>268</v>
      </c>
      <c r="AV461" t="s">
        <v>268</v>
      </c>
      <c r="AW461" t="s">
        <v>268</v>
      </c>
      <c r="AX461" t="s">
        <v>268</v>
      </c>
      <c r="AY461" t="s">
        <v>268</v>
      </c>
      <c r="AZ461" t="s">
        <v>268</v>
      </c>
      <c r="BA461" t="s">
        <v>268</v>
      </c>
      <c r="BB461" t="s">
        <v>268</v>
      </c>
      <c r="BC461" t="s">
        <v>268</v>
      </c>
      <c r="BD461" t="s">
        <v>268</v>
      </c>
      <c r="BE461" t="s">
        <v>268</v>
      </c>
      <c r="BF461" t="s">
        <v>268</v>
      </c>
      <c r="BG461" t="s">
        <v>268</v>
      </c>
      <c r="BH461" t="s">
        <v>268</v>
      </c>
      <c r="BI461" t="s">
        <v>268</v>
      </c>
      <c r="BJ461" t="s">
        <v>268</v>
      </c>
      <c r="BK461" t="s">
        <v>268</v>
      </c>
      <c r="BL461" t="s">
        <v>268</v>
      </c>
      <c r="BM461" t="s">
        <v>268</v>
      </c>
      <c r="BN461" t="s">
        <v>268</v>
      </c>
      <c r="BO461" t="s">
        <v>268</v>
      </c>
      <c r="BP461" t="s">
        <v>268</v>
      </c>
      <c r="BQ461" t="s">
        <v>268</v>
      </c>
      <c r="BR461" t="s">
        <v>268</v>
      </c>
      <c r="BS461" t="s">
        <v>268</v>
      </c>
      <c r="BT461" t="s">
        <v>268</v>
      </c>
      <c r="BU461" t="s">
        <v>268</v>
      </c>
      <c r="BV461" t="s">
        <v>268</v>
      </c>
      <c r="BW461" t="s">
        <v>268</v>
      </c>
      <c r="BX461" t="s">
        <v>268</v>
      </c>
      <c r="BY461">
        <v>55.55</v>
      </c>
      <c r="BZ461">
        <v>55.55</v>
      </c>
      <c r="CA461" t="s">
        <v>142</v>
      </c>
      <c r="CB461" s="356">
        <v>122</v>
      </c>
      <c r="CC461" t="s">
        <v>876</v>
      </c>
      <c r="CD461" t="s">
        <v>268</v>
      </c>
      <c r="CE461" t="s">
        <v>268</v>
      </c>
      <c r="CF461" s="356">
        <v>1</v>
      </c>
      <c r="CG461" t="s">
        <v>268</v>
      </c>
      <c r="CH461" t="s">
        <v>268</v>
      </c>
      <c r="CI461" t="s">
        <v>268</v>
      </c>
      <c r="CJ461" t="s">
        <v>268</v>
      </c>
      <c r="CK461" t="s">
        <v>268</v>
      </c>
      <c r="CL461" t="s">
        <v>268</v>
      </c>
      <c r="CM461" t="s">
        <v>11224</v>
      </c>
      <c r="CN461">
        <v>42.62</v>
      </c>
      <c r="CO461" t="s">
        <v>268</v>
      </c>
      <c r="CP461">
        <v>42.62</v>
      </c>
      <c r="CQ461">
        <v>351</v>
      </c>
      <c r="CR461" t="s">
        <v>878</v>
      </c>
      <c r="CS461" t="s">
        <v>11225</v>
      </c>
      <c r="CT461" t="s">
        <v>11241</v>
      </c>
      <c r="CU461" t="s">
        <v>11227</v>
      </c>
      <c r="CV461" t="s">
        <v>268</v>
      </c>
      <c r="CW461" t="s">
        <v>268</v>
      </c>
      <c r="CX461" t="s">
        <v>268</v>
      </c>
      <c r="CY461" t="s">
        <v>268</v>
      </c>
      <c r="CZ461" t="s">
        <v>268</v>
      </c>
      <c r="DA461" t="s">
        <v>268</v>
      </c>
      <c r="DB461" s="429">
        <f t="shared" si="97"/>
        <v>0</v>
      </c>
      <c r="DC461" s="284">
        <f t="shared" si="98"/>
        <v>0</v>
      </c>
      <c r="DD461" s="284">
        <f t="shared" si="99"/>
        <v>0</v>
      </c>
      <c r="DE461" s="284">
        <f t="shared" si="100"/>
        <v>0</v>
      </c>
      <c r="DF461" s="295">
        <f t="shared" si="101"/>
        <v>53.419315068493148</v>
      </c>
      <c r="DG461" s="284">
        <f t="shared" si="102"/>
        <v>0</v>
      </c>
      <c r="DH461" s="284">
        <f t="shared" si="103"/>
        <v>0</v>
      </c>
      <c r="DI461" s="284">
        <f t="shared" si="104"/>
        <v>0</v>
      </c>
      <c r="DJ461" s="284">
        <f t="shared" si="105"/>
        <v>0</v>
      </c>
      <c r="DK461" s="295">
        <f t="shared" si="106"/>
        <v>0.9616438356164384</v>
      </c>
      <c r="DL461" s="297">
        <f t="shared" si="107"/>
        <v>1</v>
      </c>
      <c r="DM461" s="430">
        <f>IFERROR(IF(CA461="D",IF(DL461="A dispo.",DF461*VLOOKUP('DATI INPUT'!$F$27,TARIFFE_UD,4,FALSE),DF461*VLOOKUP(DL461,TARIFFE_UD,4,FALSE)),DF461*VLOOKUP(CB461-100,TARIFFE_UND,4,FALSE)),0)</f>
        <v>26.336868335812291</v>
      </c>
      <c r="DN461" s="430">
        <f>IFERROR(IF(CA461="D",IF(DL461="A dispo.",DK461*VLOOKUP('DATI INPUT'!$F$27,TARIFFE_UD,5,FALSE),DK461*VLOOKUP(DL461,TARIFFE_UD,5,FALSE)),DK461*VLOOKUP(CB461-100,TARIFFE_UND,5,FALSE)),0)</f>
        <v>16.281446061809692</v>
      </c>
      <c r="DO461" s="431">
        <f t="shared" si="108"/>
        <v>-1.6856023780107421E-3</v>
      </c>
      <c r="DP461" s="299">
        <f>IFERROR(IF(CA461="D",IF(DL461="A dispo.",DF461*VLOOKUP('DATI INPUT'!$F$27,TARIFFE_UD,2,FALSE),DF461*VLOOKUP(DL461,TARIFFE_UD,2,FALSE)),DF461*VLOOKUP(CB461-100,TARIFFE_UND,2,FALSE)),0)</f>
        <v>32.904237233156067</v>
      </c>
      <c r="DQ461" s="299">
        <f>IFERROR(IF(CA461="D",IF(DL461="A dispo.",DK461*VLOOKUP('DATI INPUT'!$F$27,TARIFFE_UD,3,FALSE),DK461*VLOOKUP(DL461,TARIFFE_UD,3,FALSE)),DK461*VLOOKUP(CB461-100,TARIFFE_UND,3,FALSE)),0)</f>
        <v>14.583187451748877</v>
      </c>
      <c r="DR461" s="299">
        <f t="shared" si="109"/>
        <v>47.487424684904944</v>
      </c>
    </row>
    <row r="462" spans="1:122" x14ac:dyDescent="0.25">
      <c r="A462" t="s">
        <v>4807</v>
      </c>
      <c r="B462" t="s">
        <v>4808</v>
      </c>
      <c r="C462" t="s">
        <v>4809</v>
      </c>
      <c r="D462" t="s">
        <v>4810</v>
      </c>
      <c r="E462" t="s">
        <v>268</v>
      </c>
      <c r="F462" t="s">
        <v>156</v>
      </c>
      <c r="G462" t="s">
        <v>4811</v>
      </c>
      <c r="H462" t="s">
        <v>4812</v>
      </c>
      <c r="I462" t="s">
        <v>2979</v>
      </c>
      <c r="J462" t="s">
        <v>274</v>
      </c>
      <c r="K462" t="s">
        <v>4813</v>
      </c>
      <c r="L462" t="s">
        <v>1891</v>
      </c>
      <c r="M462" t="s">
        <v>4814</v>
      </c>
      <c r="N462" t="s">
        <v>1891</v>
      </c>
      <c r="O462" t="s">
        <v>1892</v>
      </c>
      <c r="P462" t="s">
        <v>4815</v>
      </c>
      <c r="Q462" t="s">
        <v>276</v>
      </c>
      <c r="R462" t="s">
        <v>268</v>
      </c>
      <c r="S462" t="s">
        <v>268</v>
      </c>
      <c r="T462" t="s">
        <v>268</v>
      </c>
      <c r="U462" t="s">
        <v>268</v>
      </c>
      <c r="V462" t="s">
        <v>268</v>
      </c>
      <c r="W462" t="s">
        <v>1933</v>
      </c>
      <c r="X462" t="s">
        <v>1934</v>
      </c>
      <c r="Y462" t="s">
        <v>544</v>
      </c>
      <c r="Z462" t="s">
        <v>268</v>
      </c>
      <c r="AA462" t="s">
        <v>268</v>
      </c>
      <c r="AB462" t="s">
        <v>268</v>
      </c>
      <c r="AC462" t="s">
        <v>268</v>
      </c>
      <c r="AD462" t="s">
        <v>268</v>
      </c>
      <c r="AE462" t="s">
        <v>287</v>
      </c>
      <c r="AF462" t="s">
        <v>1811</v>
      </c>
      <c r="AG462" t="s">
        <v>875</v>
      </c>
      <c r="AH462" t="s">
        <v>1935</v>
      </c>
      <c r="AI462" t="s">
        <v>677</v>
      </c>
      <c r="AJ462" t="s">
        <v>268</v>
      </c>
      <c r="AK462" t="s">
        <v>381</v>
      </c>
      <c r="AL462" t="s">
        <v>268</v>
      </c>
      <c r="AM462" t="s">
        <v>288</v>
      </c>
      <c r="AN462" t="s">
        <v>268</v>
      </c>
      <c r="AO462" t="s">
        <v>268</v>
      </c>
      <c r="AP462" t="s">
        <v>268</v>
      </c>
      <c r="AQ462" t="s">
        <v>268</v>
      </c>
      <c r="AR462" t="s">
        <v>268</v>
      </c>
      <c r="AS462" t="s">
        <v>268</v>
      </c>
      <c r="AT462" t="s">
        <v>268</v>
      </c>
      <c r="AU462" t="s">
        <v>268</v>
      </c>
      <c r="AV462" t="s">
        <v>268</v>
      </c>
      <c r="AW462" t="s">
        <v>268</v>
      </c>
      <c r="AX462" t="s">
        <v>268</v>
      </c>
      <c r="AY462" t="s">
        <v>268</v>
      </c>
      <c r="AZ462" t="s">
        <v>268</v>
      </c>
      <c r="BA462" t="s">
        <v>268</v>
      </c>
      <c r="BB462" t="s">
        <v>268</v>
      </c>
      <c r="BC462" t="s">
        <v>268</v>
      </c>
      <c r="BD462" t="s">
        <v>268</v>
      </c>
      <c r="BE462" t="s">
        <v>268</v>
      </c>
      <c r="BF462" t="s">
        <v>268</v>
      </c>
      <c r="BG462" t="s">
        <v>268</v>
      </c>
      <c r="BH462" t="s">
        <v>268</v>
      </c>
      <c r="BI462" t="s">
        <v>268</v>
      </c>
      <c r="BJ462" t="s">
        <v>268</v>
      </c>
      <c r="BK462" t="s">
        <v>268</v>
      </c>
      <c r="BL462" t="s">
        <v>268</v>
      </c>
      <c r="BM462" t="s">
        <v>268</v>
      </c>
      <c r="BN462" t="s">
        <v>268</v>
      </c>
      <c r="BO462" t="s">
        <v>268</v>
      </c>
      <c r="BP462" t="s">
        <v>268</v>
      </c>
      <c r="BQ462" t="s">
        <v>268</v>
      </c>
      <c r="BR462" t="s">
        <v>268</v>
      </c>
      <c r="BS462" t="s">
        <v>268</v>
      </c>
      <c r="BT462" t="s">
        <v>268</v>
      </c>
      <c r="BU462" t="s">
        <v>268</v>
      </c>
      <c r="BV462" t="s">
        <v>268</v>
      </c>
      <c r="BW462" t="s">
        <v>268</v>
      </c>
      <c r="BX462" t="s">
        <v>268</v>
      </c>
      <c r="BY462">
        <v>43</v>
      </c>
      <c r="BZ462">
        <v>43</v>
      </c>
      <c r="CA462" t="s">
        <v>142</v>
      </c>
      <c r="CB462" s="356">
        <v>122</v>
      </c>
      <c r="CC462" t="s">
        <v>876</v>
      </c>
      <c r="CD462" t="s">
        <v>268</v>
      </c>
      <c r="CE462" t="s">
        <v>268</v>
      </c>
      <c r="CF462" t="s">
        <v>268</v>
      </c>
      <c r="CG462" t="s">
        <v>268</v>
      </c>
      <c r="CH462" t="s">
        <v>268</v>
      </c>
      <c r="CI462" t="s">
        <v>268</v>
      </c>
      <c r="CJ462" t="s">
        <v>268</v>
      </c>
      <c r="CK462" t="s">
        <v>268</v>
      </c>
      <c r="CL462" t="s">
        <v>268</v>
      </c>
      <c r="CM462" t="s">
        <v>11224</v>
      </c>
      <c r="CN462">
        <v>94.66</v>
      </c>
      <c r="CO462" t="s">
        <v>268</v>
      </c>
      <c r="CP462">
        <v>94.66</v>
      </c>
      <c r="CQ462">
        <v>365</v>
      </c>
      <c r="CR462" t="s">
        <v>878</v>
      </c>
      <c r="CS462" t="s">
        <v>11225</v>
      </c>
      <c r="CT462" t="s">
        <v>11226</v>
      </c>
      <c r="CU462" t="s">
        <v>11227</v>
      </c>
      <c r="CV462" t="s">
        <v>268</v>
      </c>
      <c r="CW462" t="s">
        <v>268</v>
      </c>
      <c r="CX462" t="s">
        <v>268</v>
      </c>
      <c r="CY462" t="s">
        <v>268</v>
      </c>
      <c r="CZ462" t="s">
        <v>268</v>
      </c>
      <c r="DA462" t="s">
        <v>268</v>
      </c>
      <c r="DB462" s="429">
        <f t="shared" si="97"/>
        <v>0</v>
      </c>
      <c r="DC462" s="284">
        <f t="shared" si="98"/>
        <v>0</v>
      </c>
      <c r="DD462" s="284">
        <f t="shared" si="99"/>
        <v>0</v>
      </c>
      <c r="DE462" s="284">
        <f t="shared" si="100"/>
        <v>0</v>
      </c>
      <c r="DF462" s="295">
        <f t="shared" si="101"/>
        <v>43</v>
      </c>
      <c r="DG462" s="284">
        <f t="shared" si="102"/>
        <v>0</v>
      </c>
      <c r="DH462" s="284">
        <f t="shared" si="103"/>
        <v>0</v>
      </c>
      <c r="DI462" s="284">
        <f t="shared" si="104"/>
        <v>0</v>
      </c>
      <c r="DJ462" s="284">
        <f t="shared" si="105"/>
        <v>0</v>
      </c>
      <c r="DK462" s="295">
        <f t="shared" si="106"/>
        <v>1</v>
      </c>
      <c r="DL462" s="297" t="str">
        <f t="shared" si="107"/>
        <v>A dispo.</v>
      </c>
      <c r="DM462" s="430">
        <f>IFERROR(IF(CA462="D",IF(DL462="A dispo.",DF462*VLOOKUP('DATI INPUT'!$F$27,TARIFFE_UD,4,FALSE),DF462*VLOOKUP(DL462,TARIFFE_UD,4,FALSE)),DF462*VLOOKUP(CB462-100,TARIFFE_UND,4,FALSE)),0)</f>
        <v>27.257043189851334</v>
      </c>
      <c r="DN462" s="430">
        <f>IFERROR(IF(CA462="D",IF(DL462="A dispo.",DK462*VLOOKUP('DATI INPUT'!$F$27,TARIFFE_UD,5,FALSE),DK462*VLOOKUP(DL462,TARIFFE_UD,5,FALSE)),DK462*VLOOKUP(CB462-100,TARIFFE_UND,5,FALSE)),0)</f>
        <v>67.397800635548478</v>
      </c>
      <c r="DO462" s="431">
        <f t="shared" si="108"/>
        <v>-5.1561746001880238E-3</v>
      </c>
      <c r="DP462" s="299">
        <f>IFERROR(IF(CA462="D",IF(DL462="A dispo.",DF462*VLOOKUP('DATI INPUT'!$F$27,TARIFFE_UD,2,FALSE),DF462*VLOOKUP(DL462,TARIFFE_UD,2,FALSE)),DF462*VLOOKUP(CB462-100,TARIFFE_UND,2,FALSE)),0)</f>
        <v>34.05386714766319</v>
      </c>
      <c r="DQ462" s="299">
        <f>IFERROR(IF(CA462="D",IF(DL462="A dispo.",DK462*VLOOKUP('DATI INPUT'!$F$27,TARIFFE_UD,3,FALSE),DK462*VLOOKUP(DL462,TARIFFE_UD,3,FALSE)),DK462*VLOOKUP(CB462-100,TARIFFE_UND,3,FALSE)),0)</f>
        <v>60.367780403072892</v>
      </c>
      <c r="DR462" s="299">
        <f t="shared" si="109"/>
        <v>94.421647550736083</v>
      </c>
    </row>
    <row r="463" spans="1:122" x14ac:dyDescent="0.25">
      <c r="A463" t="s">
        <v>4816</v>
      </c>
      <c r="B463" t="s">
        <v>4808</v>
      </c>
      <c r="C463" t="s">
        <v>4817</v>
      </c>
      <c r="D463" t="s">
        <v>4810</v>
      </c>
      <c r="E463" t="s">
        <v>268</v>
      </c>
      <c r="F463" t="s">
        <v>156</v>
      </c>
      <c r="G463" t="s">
        <v>4811</v>
      </c>
      <c r="H463" t="s">
        <v>4812</v>
      </c>
      <c r="I463" t="s">
        <v>2979</v>
      </c>
      <c r="J463" t="s">
        <v>274</v>
      </c>
      <c r="K463" t="s">
        <v>4813</v>
      </c>
      <c r="L463" t="s">
        <v>1891</v>
      </c>
      <c r="M463" t="s">
        <v>4814</v>
      </c>
      <c r="N463" t="s">
        <v>1891</v>
      </c>
      <c r="O463" t="s">
        <v>1892</v>
      </c>
      <c r="P463" t="s">
        <v>4815</v>
      </c>
      <c r="Q463" t="s">
        <v>276</v>
      </c>
      <c r="R463" t="s">
        <v>268</v>
      </c>
      <c r="S463" t="s">
        <v>268</v>
      </c>
      <c r="T463" t="s">
        <v>268</v>
      </c>
      <c r="U463" t="s">
        <v>268</v>
      </c>
      <c r="V463" t="s">
        <v>268</v>
      </c>
      <c r="W463" t="s">
        <v>1933</v>
      </c>
      <c r="X463" t="s">
        <v>1934</v>
      </c>
      <c r="Y463" t="s">
        <v>544</v>
      </c>
      <c r="Z463" t="s">
        <v>268</v>
      </c>
      <c r="AA463" t="s">
        <v>268</v>
      </c>
      <c r="AB463" t="s">
        <v>268</v>
      </c>
      <c r="AC463" t="s">
        <v>268</v>
      </c>
      <c r="AD463" t="s">
        <v>268</v>
      </c>
      <c r="AE463" t="s">
        <v>287</v>
      </c>
      <c r="AF463" t="s">
        <v>1811</v>
      </c>
      <c r="AG463" t="s">
        <v>875</v>
      </c>
      <c r="AH463" t="s">
        <v>1935</v>
      </c>
      <c r="AI463" t="s">
        <v>677</v>
      </c>
      <c r="AJ463" t="s">
        <v>268</v>
      </c>
      <c r="AK463" t="s">
        <v>532</v>
      </c>
      <c r="AL463" t="s">
        <v>268</v>
      </c>
      <c r="AM463" t="s">
        <v>353</v>
      </c>
      <c r="AN463" t="s">
        <v>268</v>
      </c>
      <c r="AO463" t="s">
        <v>268</v>
      </c>
      <c r="AP463" t="s">
        <v>268</v>
      </c>
      <c r="AQ463" t="s">
        <v>268</v>
      </c>
      <c r="AR463" t="s">
        <v>268</v>
      </c>
      <c r="AS463" t="s">
        <v>268</v>
      </c>
      <c r="AT463" t="s">
        <v>268</v>
      </c>
      <c r="AU463" t="s">
        <v>268</v>
      </c>
      <c r="AV463" t="s">
        <v>268</v>
      </c>
      <c r="AW463" t="s">
        <v>268</v>
      </c>
      <c r="AX463" t="s">
        <v>268</v>
      </c>
      <c r="AY463" t="s">
        <v>268</v>
      </c>
      <c r="AZ463" t="s">
        <v>268</v>
      </c>
      <c r="BA463" t="s">
        <v>268</v>
      </c>
      <c r="BB463" t="s">
        <v>268</v>
      </c>
      <c r="BC463" t="s">
        <v>268</v>
      </c>
      <c r="BD463" t="s">
        <v>268</v>
      </c>
      <c r="BE463" t="s">
        <v>268</v>
      </c>
      <c r="BF463" t="s">
        <v>268</v>
      </c>
      <c r="BG463" t="s">
        <v>268</v>
      </c>
      <c r="BH463" t="s">
        <v>268</v>
      </c>
      <c r="BI463" t="s">
        <v>268</v>
      </c>
      <c r="BJ463" t="s">
        <v>268</v>
      </c>
      <c r="BK463" t="s">
        <v>268</v>
      </c>
      <c r="BL463" t="s">
        <v>268</v>
      </c>
      <c r="BM463" t="s">
        <v>268</v>
      </c>
      <c r="BN463" t="s">
        <v>268</v>
      </c>
      <c r="BO463" t="s">
        <v>268</v>
      </c>
      <c r="BP463" t="s">
        <v>268</v>
      </c>
      <c r="BQ463" t="s">
        <v>268</v>
      </c>
      <c r="BR463" t="s">
        <v>268</v>
      </c>
      <c r="BS463" t="s">
        <v>268</v>
      </c>
      <c r="BT463" t="s">
        <v>268</v>
      </c>
      <c r="BU463" t="s">
        <v>268</v>
      </c>
      <c r="BV463" t="s">
        <v>268</v>
      </c>
      <c r="BW463" t="s">
        <v>268</v>
      </c>
      <c r="BX463" t="s">
        <v>268</v>
      </c>
      <c r="BY463">
        <v>17</v>
      </c>
      <c r="BZ463">
        <v>17</v>
      </c>
      <c r="CA463" t="s">
        <v>142</v>
      </c>
      <c r="CB463" s="356">
        <v>123</v>
      </c>
      <c r="CC463" t="s">
        <v>1817</v>
      </c>
      <c r="CD463" t="s">
        <v>268</v>
      </c>
      <c r="CE463" t="s">
        <v>268</v>
      </c>
      <c r="CF463" t="s">
        <v>268</v>
      </c>
      <c r="CG463" t="s">
        <v>268</v>
      </c>
      <c r="CH463" t="s">
        <v>268</v>
      </c>
      <c r="CI463" t="s">
        <v>268</v>
      </c>
      <c r="CJ463" t="s">
        <v>268</v>
      </c>
      <c r="CK463" t="s">
        <v>268</v>
      </c>
      <c r="CL463" t="s">
        <v>268</v>
      </c>
      <c r="CM463" t="s">
        <v>11224</v>
      </c>
      <c r="CN463">
        <v>10.78</v>
      </c>
      <c r="CO463" t="s">
        <v>268</v>
      </c>
      <c r="CP463">
        <v>10.78</v>
      </c>
      <c r="CQ463">
        <v>365</v>
      </c>
      <c r="CR463" t="s">
        <v>878</v>
      </c>
      <c r="CS463" t="s">
        <v>11225</v>
      </c>
      <c r="CT463" t="s">
        <v>11226</v>
      </c>
      <c r="CU463" t="s">
        <v>11227</v>
      </c>
      <c r="CV463" t="s">
        <v>268</v>
      </c>
      <c r="CW463" t="s">
        <v>268</v>
      </c>
      <c r="CX463" t="s">
        <v>268</v>
      </c>
      <c r="CY463" t="s">
        <v>268</v>
      </c>
      <c r="CZ463" t="s">
        <v>268</v>
      </c>
      <c r="DA463" t="s">
        <v>268</v>
      </c>
      <c r="DB463" s="429">
        <f t="shared" si="97"/>
        <v>0</v>
      </c>
      <c r="DC463" s="284">
        <f t="shared" si="98"/>
        <v>0</v>
      </c>
      <c r="DD463" s="284">
        <f t="shared" si="99"/>
        <v>0</v>
      </c>
      <c r="DE463" s="284">
        <f t="shared" si="100"/>
        <v>0</v>
      </c>
      <c r="DF463" s="295">
        <f t="shared" si="101"/>
        <v>17</v>
      </c>
      <c r="DG463" s="284">
        <f t="shared" si="102"/>
        <v>1</v>
      </c>
      <c r="DH463" s="284">
        <f t="shared" si="103"/>
        <v>0</v>
      </c>
      <c r="DI463" s="284">
        <f t="shared" si="104"/>
        <v>0</v>
      </c>
      <c r="DJ463" s="284">
        <f t="shared" si="105"/>
        <v>0</v>
      </c>
      <c r="DK463" s="295">
        <f t="shared" si="106"/>
        <v>0</v>
      </c>
      <c r="DL463" s="297" t="str">
        <f t="shared" si="107"/>
        <v>A dispo.</v>
      </c>
      <c r="DM463" s="430">
        <f>IFERROR(IF(CA463="D",IF(DL463="A dispo.",DF463*VLOOKUP('DATI INPUT'!$F$27,TARIFFE_UD,4,FALSE),DF463*VLOOKUP(DL463,TARIFFE_UD,4,FALSE)),DF463*VLOOKUP(CB463-100,TARIFFE_UND,4,FALSE)),0)</f>
        <v>10.776040330871458</v>
      </c>
      <c r="DN463" s="430">
        <f>IFERROR(IF(CA463="D",IF(DL463="A dispo.",DK463*VLOOKUP('DATI INPUT'!$F$27,TARIFFE_UD,5,FALSE),DK463*VLOOKUP(DL463,TARIFFE_UD,5,FALSE)),DK463*VLOOKUP(CB463-100,TARIFFE_UND,5,FALSE)),0)</f>
        <v>0</v>
      </c>
      <c r="DO463" s="431">
        <f t="shared" si="108"/>
        <v>-3.9596691285410657E-3</v>
      </c>
      <c r="DP463" s="299">
        <f>IFERROR(IF(CA463="D",IF(DL463="A dispo.",DF463*VLOOKUP('DATI INPUT'!$F$27,TARIFFE_UD,2,FALSE),DF463*VLOOKUP(DL463,TARIFFE_UD,2,FALSE)),DF463*VLOOKUP(CB463-100,TARIFFE_UND,2,FALSE)),0)</f>
        <v>13.463156779308703</v>
      </c>
      <c r="DQ463" s="299">
        <f>IFERROR(IF(CA463="D",IF(DL463="A dispo.",DK463*VLOOKUP('DATI INPUT'!$F$27,TARIFFE_UD,3,FALSE),DK463*VLOOKUP(DL463,TARIFFE_UD,3,FALSE)),DK463*VLOOKUP(CB463-100,TARIFFE_UND,3,FALSE)),0)</f>
        <v>0</v>
      </c>
      <c r="DR463" s="299">
        <f t="shared" si="109"/>
        <v>13.463156779308703</v>
      </c>
    </row>
    <row r="464" spans="1:122" x14ac:dyDescent="0.25">
      <c r="A464" t="s">
        <v>4818</v>
      </c>
      <c r="B464" t="s">
        <v>1510</v>
      </c>
      <c r="C464" t="s">
        <v>1429</v>
      </c>
      <c r="D464" t="s">
        <v>4819</v>
      </c>
      <c r="E464" t="s">
        <v>268</v>
      </c>
      <c r="F464" t="s">
        <v>156</v>
      </c>
      <c r="G464" t="s">
        <v>4820</v>
      </c>
      <c r="H464" t="s">
        <v>986</v>
      </c>
      <c r="I464" t="s">
        <v>4821</v>
      </c>
      <c r="J464" t="s">
        <v>156</v>
      </c>
      <c r="K464" t="s">
        <v>4822</v>
      </c>
      <c r="L464" t="s">
        <v>4823</v>
      </c>
      <c r="M464" t="s">
        <v>4824</v>
      </c>
      <c r="N464" t="s">
        <v>4823</v>
      </c>
      <c r="O464" t="s">
        <v>4825</v>
      </c>
      <c r="P464" t="s">
        <v>4826</v>
      </c>
      <c r="Q464" t="s">
        <v>268</v>
      </c>
      <c r="R464" t="s">
        <v>268</v>
      </c>
      <c r="S464" t="s">
        <v>268</v>
      </c>
      <c r="T464" t="s">
        <v>268</v>
      </c>
      <c r="U464" t="s">
        <v>268</v>
      </c>
      <c r="V464" t="s">
        <v>268</v>
      </c>
      <c r="W464" t="s">
        <v>4827</v>
      </c>
      <c r="X464" t="s">
        <v>2506</v>
      </c>
      <c r="Y464" t="s">
        <v>275</v>
      </c>
      <c r="Z464" t="s">
        <v>268</v>
      </c>
      <c r="AA464" t="s">
        <v>268</v>
      </c>
      <c r="AB464" t="s">
        <v>268</v>
      </c>
      <c r="AC464" t="s">
        <v>268</v>
      </c>
      <c r="AD464" t="s">
        <v>268</v>
      </c>
      <c r="AE464" t="s">
        <v>287</v>
      </c>
      <c r="AF464" t="s">
        <v>1811</v>
      </c>
      <c r="AG464" t="s">
        <v>875</v>
      </c>
      <c r="AH464" t="s">
        <v>1848</v>
      </c>
      <c r="AI464" t="s">
        <v>4408</v>
      </c>
      <c r="AJ464" t="s">
        <v>268</v>
      </c>
      <c r="AK464" t="s">
        <v>410</v>
      </c>
      <c r="AL464" t="s">
        <v>268</v>
      </c>
      <c r="AM464" t="s">
        <v>405</v>
      </c>
      <c r="AN464" t="s">
        <v>268</v>
      </c>
      <c r="AO464" t="s">
        <v>268</v>
      </c>
      <c r="AP464" t="s">
        <v>268</v>
      </c>
      <c r="AQ464" t="s">
        <v>268</v>
      </c>
      <c r="AR464" t="s">
        <v>268</v>
      </c>
      <c r="AS464" t="s">
        <v>268</v>
      </c>
      <c r="AT464" t="s">
        <v>268</v>
      </c>
      <c r="AU464" t="s">
        <v>268</v>
      </c>
      <c r="AV464" t="s">
        <v>268</v>
      </c>
      <c r="AW464" t="s">
        <v>268</v>
      </c>
      <c r="AX464" t="s">
        <v>268</v>
      </c>
      <c r="AY464" t="s">
        <v>268</v>
      </c>
      <c r="AZ464" t="s">
        <v>268</v>
      </c>
      <c r="BA464" t="s">
        <v>268</v>
      </c>
      <c r="BB464" t="s">
        <v>268</v>
      </c>
      <c r="BC464" t="s">
        <v>268</v>
      </c>
      <c r="BD464" t="s">
        <v>268</v>
      </c>
      <c r="BE464" t="s">
        <v>268</v>
      </c>
      <c r="BF464" t="s">
        <v>268</v>
      </c>
      <c r="BG464" t="s">
        <v>268</v>
      </c>
      <c r="BH464" t="s">
        <v>268</v>
      </c>
      <c r="BI464" t="s">
        <v>268</v>
      </c>
      <c r="BJ464" t="s">
        <v>268</v>
      </c>
      <c r="BK464" t="s">
        <v>268</v>
      </c>
      <c r="BL464" t="s">
        <v>268</v>
      </c>
      <c r="BM464" t="s">
        <v>268</v>
      </c>
      <c r="BN464" t="s">
        <v>268</v>
      </c>
      <c r="BO464" t="s">
        <v>268</v>
      </c>
      <c r="BP464" t="s">
        <v>268</v>
      </c>
      <c r="BQ464" t="s">
        <v>268</v>
      </c>
      <c r="BR464" t="s">
        <v>268</v>
      </c>
      <c r="BS464" t="s">
        <v>268</v>
      </c>
      <c r="BT464" t="s">
        <v>268</v>
      </c>
      <c r="BU464" t="s">
        <v>268</v>
      </c>
      <c r="BV464" t="s">
        <v>268</v>
      </c>
      <c r="BW464" t="s">
        <v>268</v>
      </c>
      <c r="BX464" t="s">
        <v>268</v>
      </c>
      <c r="BY464">
        <v>25</v>
      </c>
      <c r="BZ464">
        <v>25</v>
      </c>
      <c r="CA464" t="s">
        <v>142</v>
      </c>
      <c r="CB464" s="356">
        <v>122</v>
      </c>
      <c r="CC464" t="s">
        <v>876</v>
      </c>
      <c r="CD464" t="s">
        <v>268</v>
      </c>
      <c r="CE464" t="s">
        <v>268</v>
      </c>
      <c r="CF464" s="356">
        <v>1</v>
      </c>
      <c r="CG464" t="s">
        <v>268</v>
      </c>
      <c r="CH464" t="s">
        <v>268</v>
      </c>
      <c r="CI464" t="s">
        <v>268</v>
      </c>
      <c r="CJ464" t="s">
        <v>268</v>
      </c>
      <c r="CK464" t="s">
        <v>268</v>
      </c>
      <c r="CL464" t="s">
        <v>268</v>
      </c>
      <c r="CM464" t="s">
        <v>11224</v>
      </c>
      <c r="CN464">
        <v>29.26</v>
      </c>
      <c r="CO464" t="s">
        <v>268</v>
      </c>
      <c r="CP464">
        <v>29.26</v>
      </c>
      <c r="CQ464">
        <v>365</v>
      </c>
      <c r="CR464" t="s">
        <v>878</v>
      </c>
      <c r="CS464" t="s">
        <v>11225</v>
      </c>
      <c r="CT464" t="s">
        <v>11226</v>
      </c>
      <c r="CU464" t="s">
        <v>11227</v>
      </c>
      <c r="CV464" t="s">
        <v>268</v>
      </c>
      <c r="CW464" t="s">
        <v>268</v>
      </c>
      <c r="CX464" t="s">
        <v>268</v>
      </c>
      <c r="CY464" t="s">
        <v>268</v>
      </c>
      <c r="CZ464" t="s">
        <v>268</v>
      </c>
      <c r="DA464" t="s">
        <v>268</v>
      </c>
      <c r="DB464" s="429">
        <f t="shared" si="97"/>
        <v>0</v>
      </c>
      <c r="DC464" s="284">
        <f t="shared" si="98"/>
        <v>0</v>
      </c>
      <c r="DD464" s="284">
        <f t="shared" si="99"/>
        <v>0</v>
      </c>
      <c r="DE464" s="284">
        <f t="shared" si="100"/>
        <v>0</v>
      </c>
      <c r="DF464" s="295">
        <f t="shared" si="101"/>
        <v>25</v>
      </c>
      <c r="DG464" s="284">
        <f t="shared" si="102"/>
        <v>0</v>
      </c>
      <c r="DH464" s="284">
        <f t="shared" si="103"/>
        <v>0</v>
      </c>
      <c r="DI464" s="284">
        <f t="shared" si="104"/>
        <v>0</v>
      </c>
      <c r="DJ464" s="284">
        <f t="shared" si="105"/>
        <v>0</v>
      </c>
      <c r="DK464" s="295">
        <f t="shared" si="106"/>
        <v>1</v>
      </c>
      <c r="DL464" s="297">
        <f t="shared" si="107"/>
        <v>1</v>
      </c>
      <c r="DM464" s="430">
        <f>IFERROR(IF(CA464="D",IF(DL464="A dispo.",DF464*VLOOKUP('DATI INPUT'!$F$27,TARIFFE_UD,4,FALSE),DF464*VLOOKUP(DL464,TARIFFE_UD,4,FALSE)),DF464*VLOOKUP(CB464-100,TARIFFE_UND,4,FALSE)),0)</f>
        <v>12.325536326160163</v>
      </c>
      <c r="DN464" s="430">
        <f>IFERROR(IF(CA464="D",IF(DL464="A dispo.",DK464*VLOOKUP('DATI INPUT'!$F$27,TARIFFE_UD,5,FALSE),DK464*VLOOKUP(DL464,TARIFFE_UD,5,FALSE)),DK464*VLOOKUP(CB464-100,TARIFFE_UND,5,FALSE)),0)</f>
        <v>16.930848468833439</v>
      </c>
      <c r="DO464" s="431">
        <f t="shared" si="108"/>
        <v>-3.6152050064011121E-3</v>
      </c>
      <c r="DP464" s="299">
        <f>IFERROR(IF(CA464="D",IF(DL464="A dispo.",DF464*VLOOKUP('DATI INPUT'!$F$27,TARIFFE_UD,2,FALSE),DF464*VLOOKUP(DL464,TARIFFE_UD,2,FALSE)),DF464*VLOOKUP(CB464-100,TARIFFE_UND,2,FALSE)),0)</f>
        <v>15.399035531889041</v>
      </c>
      <c r="DQ464" s="299">
        <f>IFERROR(IF(CA464="D",IF(DL464="A dispo.",DK464*VLOOKUP('DATI INPUT'!$F$27,TARIFFE_UD,3,FALSE),DK464*VLOOKUP(DL464,TARIFFE_UD,3,FALSE)),DK464*VLOOKUP(CB464-100,TARIFFE_UND,3,FALSE)),0)</f>
        <v>15.164853048114928</v>
      </c>
      <c r="DR464" s="299">
        <f t="shared" si="109"/>
        <v>30.563888580003969</v>
      </c>
    </row>
    <row r="465" spans="1:122" x14ac:dyDescent="0.25">
      <c r="A465" t="s">
        <v>4828</v>
      </c>
      <c r="B465" t="s">
        <v>1511</v>
      </c>
      <c r="C465" t="s">
        <v>4829</v>
      </c>
      <c r="D465" t="s">
        <v>4830</v>
      </c>
      <c r="E465" t="s">
        <v>268</v>
      </c>
      <c r="F465" t="s">
        <v>156</v>
      </c>
      <c r="G465" t="s">
        <v>4831</v>
      </c>
      <c r="H465" t="s">
        <v>4832</v>
      </c>
      <c r="I465" t="s">
        <v>340</v>
      </c>
      <c r="J465" t="s">
        <v>274</v>
      </c>
      <c r="K465" t="s">
        <v>4833</v>
      </c>
      <c r="L465" t="s">
        <v>4834</v>
      </c>
      <c r="M465" t="s">
        <v>4835</v>
      </c>
      <c r="N465" t="s">
        <v>4836</v>
      </c>
      <c r="O465" t="s">
        <v>943</v>
      </c>
      <c r="P465" t="s">
        <v>4837</v>
      </c>
      <c r="Q465" t="s">
        <v>285</v>
      </c>
      <c r="R465" t="s">
        <v>268</v>
      </c>
      <c r="S465" t="s">
        <v>268</v>
      </c>
      <c r="T465" t="s">
        <v>268</v>
      </c>
      <c r="U465" t="s">
        <v>268</v>
      </c>
      <c r="V465" t="s">
        <v>268</v>
      </c>
      <c r="W465" t="s">
        <v>4838</v>
      </c>
      <c r="X465" t="s">
        <v>1847</v>
      </c>
      <c r="Y465" t="s">
        <v>272</v>
      </c>
      <c r="Z465" t="s">
        <v>268</v>
      </c>
      <c r="AA465" t="s">
        <v>268</v>
      </c>
      <c r="AB465" t="s">
        <v>268</v>
      </c>
      <c r="AC465" t="s">
        <v>268</v>
      </c>
      <c r="AD465" t="s">
        <v>268</v>
      </c>
      <c r="AE465" t="s">
        <v>287</v>
      </c>
      <c r="AF465" t="s">
        <v>1811</v>
      </c>
      <c r="AG465" t="s">
        <v>875</v>
      </c>
      <c r="AH465" t="s">
        <v>1848</v>
      </c>
      <c r="AI465" t="s">
        <v>2433</v>
      </c>
      <c r="AJ465" t="s">
        <v>268</v>
      </c>
      <c r="AK465" t="s">
        <v>381</v>
      </c>
      <c r="AL465" t="s">
        <v>268</v>
      </c>
      <c r="AM465" t="s">
        <v>355</v>
      </c>
      <c r="AN465" t="s">
        <v>268</v>
      </c>
      <c r="AO465" t="s">
        <v>268</v>
      </c>
      <c r="AP465" t="s">
        <v>268</v>
      </c>
      <c r="AQ465" t="s">
        <v>268</v>
      </c>
      <c r="AR465" t="s">
        <v>268</v>
      </c>
      <c r="AS465" t="s">
        <v>268</v>
      </c>
      <c r="AT465" t="s">
        <v>268</v>
      </c>
      <c r="AU465" t="s">
        <v>268</v>
      </c>
      <c r="AV465" t="s">
        <v>268</v>
      </c>
      <c r="AW465" t="s">
        <v>268</v>
      </c>
      <c r="AX465" t="s">
        <v>268</v>
      </c>
      <c r="AY465" t="s">
        <v>268</v>
      </c>
      <c r="AZ465" t="s">
        <v>268</v>
      </c>
      <c r="BA465" t="s">
        <v>268</v>
      </c>
      <c r="BB465" t="s">
        <v>268</v>
      </c>
      <c r="BC465" t="s">
        <v>268</v>
      </c>
      <c r="BD465" t="s">
        <v>268</v>
      </c>
      <c r="BE465" t="s">
        <v>268</v>
      </c>
      <c r="BF465" t="s">
        <v>268</v>
      </c>
      <c r="BG465" t="s">
        <v>268</v>
      </c>
      <c r="BH465" t="s">
        <v>268</v>
      </c>
      <c r="BI465" t="s">
        <v>268</v>
      </c>
      <c r="BJ465" t="s">
        <v>268</v>
      </c>
      <c r="BK465" t="s">
        <v>268</v>
      </c>
      <c r="BL465" t="s">
        <v>268</v>
      </c>
      <c r="BM465" t="s">
        <v>268</v>
      </c>
      <c r="BN465" t="s">
        <v>268</v>
      </c>
      <c r="BO465" t="s">
        <v>268</v>
      </c>
      <c r="BP465" t="s">
        <v>268</v>
      </c>
      <c r="BQ465" t="s">
        <v>268</v>
      </c>
      <c r="BR465" t="s">
        <v>268</v>
      </c>
      <c r="BS465" t="s">
        <v>268</v>
      </c>
      <c r="BT465" t="s">
        <v>268</v>
      </c>
      <c r="BU465" t="s">
        <v>268</v>
      </c>
      <c r="BV465" t="s">
        <v>268</v>
      </c>
      <c r="BW465" t="s">
        <v>268</v>
      </c>
      <c r="BX465" t="s">
        <v>268</v>
      </c>
      <c r="BY465">
        <v>62</v>
      </c>
      <c r="BZ465">
        <v>62</v>
      </c>
      <c r="CA465" t="s">
        <v>142</v>
      </c>
      <c r="CB465" s="356">
        <v>122</v>
      </c>
      <c r="CC465" t="s">
        <v>876</v>
      </c>
      <c r="CD465" t="s">
        <v>268</v>
      </c>
      <c r="CE465" t="s">
        <v>268</v>
      </c>
      <c r="CF465" t="s">
        <v>268</v>
      </c>
      <c r="CG465" t="s">
        <v>268</v>
      </c>
      <c r="CH465" t="s">
        <v>268</v>
      </c>
      <c r="CI465" t="s">
        <v>268</v>
      </c>
      <c r="CJ465" t="s">
        <v>268</v>
      </c>
      <c r="CK465" t="s">
        <v>268</v>
      </c>
      <c r="CL465" t="s">
        <v>268</v>
      </c>
      <c r="CM465" t="s">
        <v>11224</v>
      </c>
      <c r="CN465">
        <v>106.7</v>
      </c>
      <c r="CO465" t="s">
        <v>268</v>
      </c>
      <c r="CP465">
        <v>106.7</v>
      </c>
      <c r="CQ465">
        <v>365</v>
      </c>
      <c r="CR465" t="s">
        <v>878</v>
      </c>
      <c r="CS465" t="s">
        <v>11225</v>
      </c>
      <c r="CT465" t="s">
        <v>11226</v>
      </c>
      <c r="CU465" t="s">
        <v>11227</v>
      </c>
      <c r="CV465" t="s">
        <v>268</v>
      </c>
      <c r="CW465" t="s">
        <v>268</v>
      </c>
      <c r="CX465" t="s">
        <v>268</v>
      </c>
      <c r="CY465" t="s">
        <v>268</v>
      </c>
      <c r="CZ465" t="s">
        <v>268</v>
      </c>
      <c r="DA465" t="s">
        <v>268</v>
      </c>
      <c r="DB465" s="429">
        <f t="shared" si="97"/>
        <v>0</v>
      </c>
      <c r="DC465" s="284">
        <f t="shared" si="98"/>
        <v>0</v>
      </c>
      <c r="DD465" s="284">
        <f t="shared" si="99"/>
        <v>0</v>
      </c>
      <c r="DE465" s="284">
        <f t="shared" si="100"/>
        <v>0</v>
      </c>
      <c r="DF465" s="295">
        <f t="shared" si="101"/>
        <v>62</v>
      </c>
      <c r="DG465" s="284">
        <f t="shared" si="102"/>
        <v>0</v>
      </c>
      <c r="DH465" s="284">
        <f t="shared" si="103"/>
        <v>0</v>
      </c>
      <c r="DI465" s="284">
        <f t="shared" si="104"/>
        <v>0</v>
      </c>
      <c r="DJ465" s="284">
        <f t="shared" si="105"/>
        <v>0</v>
      </c>
      <c r="DK465" s="295">
        <f t="shared" si="106"/>
        <v>1</v>
      </c>
      <c r="DL465" s="297" t="str">
        <f t="shared" si="107"/>
        <v>A dispo.</v>
      </c>
      <c r="DM465" s="430">
        <f>IFERROR(IF(CA465="D",IF(DL465="A dispo.",DF465*VLOOKUP('DATI INPUT'!$F$27,TARIFFE_UD,4,FALSE),DF465*VLOOKUP(DL465,TARIFFE_UD,4,FALSE)),DF465*VLOOKUP(CB465-100,TARIFFE_UND,4,FALSE)),0)</f>
        <v>39.300852971413555</v>
      </c>
      <c r="DN465" s="430">
        <f>IFERROR(IF(CA465="D",IF(DL465="A dispo.",DK465*VLOOKUP('DATI INPUT'!$F$27,TARIFFE_UD,5,FALSE),DK465*VLOOKUP(DL465,TARIFFE_UD,5,FALSE)),DK465*VLOOKUP(CB465-100,TARIFFE_UND,5,FALSE)),0)</f>
        <v>67.397800635548478</v>
      </c>
      <c r="DO465" s="431">
        <f t="shared" si="108"/>
        <v>-1.3463930379629119E-3</v>
      </c>
      <c r="DP465" s="299">
        <f>IFERROR(IF(CA465="D",IF(DL465="A dispo.",DF465*VLOOKUP('DATI INPUT'!$F$27,TARIFFE_UD,2,FALSE),DF465*VLOOKUP(DL465,TARIFFE_UD,2,FALSE)),DF465*VLOOKUP(CB465-100,TARIFFE_UND,2,FALSE)),0)</f>
        <v>49.10092472453762</v>
      </c>
      <c r="DQ465" s="299">
        <f>IFERROR(IF(CA465="D",IF(DL465="A dispo.",DK465*VLOOKUP('DATI INPUT'!$F$27,TARIFFE_UD,3,FALSE),DK465*VLOOKUP(DL465,TARIFFE_UD,3,FALSE)),DK465*VLOOKUP(CB465-100,TARIFFE_UND,3,FALSE)),0)</f>
        <v>60.367780403072892</v>
      </c>
      <c r="DR465" s="299">
        <f t="shared" si="109"/>
        <v>109.46870512761052</v>
      </c>
    </row>
    <row r="466" spans="1:122" x14ac:dyDescent="0.25">
      <c r="A466" t="s">
        <v>4839</v>
      </c>
      <c r="B466" t="s">
        <v>1112</v>
      </c>
      <c r="C466" t="s">
        <v>4840</v>
      </c>
      <c r="D466" t="s">
        <v>4841</v>
      </c>
      <c r="E466" t="s">
        <v>268</v>
      </c>
      <c r="F466" t="s">
        <v>156</v>
      </c>
      <c r="G466" t="s">
        <v>4842</v>
      </c>
      <c r="H466" t="s">
        <v>4843</v>
      </c>
      <c r="I466" t="s">
        <v>357</v>
      </c>
      <c r="J466" t="s">
        <v>274</v>
      </c>
      <c r="K466" t="s">
        <v>4844</v>
      </c>
      <c r="L466" t="s">
        <v>4845</v>
      </c>
      <c r="M466" t="s">
        <v>4846</v>
      </c>
      <c r="N466" t="s">
        <v>4847</v>
      </c>
      <c r="O466" t="s">
        <v>4848</v>
      </c>
      <c r="P466" t="s">
        <v>4849</v>
      </c>
      <c r="Q466" t="s">
        <v>660</v>
      </c>
      <c r="R466" t="s">
        <v>154</v>
      </c>
      <c r="S466" t="s">
        <v>268</v>
      </c>
      <c r="T466" t="s">
        <v>268</v>
      </c>
      <c r="U466" t="s">
        <v>268</v>
      </c>
      <c r="V466" t="s">
        <v>268</v>
      </c>
      <c r="W466" t="s">
        <v>1829</v>
      </c>
      <c r="X466" t="s">
        <v>1830</v>
      </c>
      <c r="Y466" t="s">
        <v>315</v>
      </c>
      <c r="Z466" t="s">
        <v>268</v>
      </c>
      <c r="AA466" t="s">
        <v>268</v>
      </c>
      <c r="AB466" t="s">
        <v>268</v>
      </c>
      <c r="AC466" t="s">
        <v>268</v>
      </c>
      <c r="AD466" t="s">
        <v>268</v>
      </c>
      <c r="AE466" t="s">
        <v>287</v>
      </c>
      <c r="AF466" t="s">
        <v>1811</v>
      </c>
      <c r="AG466" t="s">
        <v>875</v>
      </c>
      <c r="AH466" t="s">
        <v>1831</v>
      </c>
      <c r="AI466" t="s">
        <v>764</v>
      </c>
      <c r="AJ466" t="s">
        <v>268</v>
      </c>
      <c r="AK466" t="s">
        <v>3509</v>
      </c>
      <c r="AL466" t="s">
        <v>268</v>
      </c>
      <c r="AM466" t="s">
        <v>355</v>
      </c>
      <c r="AN466" t="s">
        <v>268</v>
      </c>
      <c r="AO466" t="s">
        <v>268</v>
      </c>
      <c r="AP466" t="s">
        <v>268</v>
      </c>
      <c r="AQ466" t="s">
        <v>268</v>
      </c>
      <c r="AR466" t="s">
        <v>268</v>
      </c>
      <c r="AS466" t="s">
        <v>268</v>
      </c>
      <c r="AT466" t="s">
        <v>268</v>
      </c>
      <c r="AU466" t="s">
        <v>268</v>
      </c>
      <c r="AV466" t="s">
        <v>268</v>
      </c>
      <c r="AW466" t="s">
        <v>268</v>
      </c>
      <c r="AX466" t="s">
        <v>268</v>
      </c>
      <c r="AY466" t="s">
        <v>268</v>
      </c>
      <c r="AZ466" t="s">
        <v>268</v>
      </c>
      <c r="BA466" t="s">
        <v>268</v>
      </c>
      <c r="BB466" t="s">
        <v>268</v>
      </c>
      <c r="BC466" t="s">
        <v>268</v>
      </c>
      <c r="BD466" t="s">
        <v>268</v>
      </c>
      <c r="BE466" t="s">
        <v>268</v>
      </c>
      <c r="BF466" t="s">
        <v>268</v>
      </c>
      <c r="BG466" t="s">
        <v>268</v>
      </c>
      <c r="BH466" t="s">
        <v>268</v>
      </c>
      <c r="BI466" t="s">
        <v>268</v>
      </c>
      <c r="BJ466" t="s">
        <v>268</v>
      </c>
      <c r="BK466" t="s">
        <v>268</v>
      </c>
      <c r="BL466" t="s">
        <v>268</v>
      </c>
      <c r="BM466" t="s">
        <v>268</v>
      </c>
      <c r="BN466" t="s">
        <v>268</v>
      </c>
      <c r="BO466" t="s">
        <v>268</v>
      </c>
      <c r="BP466" t="s">
        <v>268</v>
      </c>
      <c r="BQ466" t="s">
        <v>268</v>
      </c>
      <c r="BR466" t="s">
        <v>268</v>
      </c>
      <c r="BS466" t="s">
        <v>268</v>
      </c>
      <c r="BT466" t="s">
        <v>268</v>
      </c>
      <c r="BU466" t="s">
        <v>268</v>
      </c>
      <c r="BV466" t="s">
        <v>268</v>
      </c>
      <c r="BW466" t="s">
        <v>268</v>
      </c>
      <c r="BX466" t="s">
        <v>268</v>
      </c>
      <c r="BY466">
        <v>65</v>
      </c>
      <c r="BZ466">
        <v>65</v>
      </c>
      <c r="CA466" t="s">
        <v>142</v>
      </c>
      <c r="CB466" s="356">
        <v>122</v>
      </c>
      <c r="CC466" t="s">
        <v>876</v>
      </c>
      <c r="CD466" t="s">
        <v>268</v>
      </c>
      <c r="CE466" t="s">
        <v>268</v>
      </c>
      <c r="CF466" t="s">
        <v>268</v>
      </c>
      <c r="CG466" t="s">
        <v>268</v>
      </c>
      <c r="CH466" t="s">
        <v>268</v>
      </c>
      <c r="CI466" t="s">
        <v>268</v>
      </c>
      <c r="CJ466" t="s">
        <v>268</v>
      </c>
      <c r="CK466" t="s">
        <v>268</v>
      </c>
      <c r="CL466" t="s">
        <v>268</v>
      </c>
      <c r="CM466" t="s">
        <v>11224</v>
      </c>
      <c r="CN466">
        <v>108.6</v>
      </c>
      <c r="CO466" t="s">
        <v>268</v>
      </c>
      <c r="CP466">
        <v>108.6</v>
      </c>
      <c r="CQ466">
        <v>365</v>
      </c>
      <c r="CR466" t="s">
        <v>878</v>
      </c>
      <c r="CS466" t="s">
        <v>11225</v>
      </c>
      <c r="CT466" t="s">
        <v>11226</v>
      </c>
      <c r="CU466" t="s">
        <v>11227</v>
      </c>
      <c r="CV466" t="s">
        <v>268</v>
      </c>
      <c r="CW466" t="s">
        <v>268</v>
      </c>
      <c r="CX466" t="s">
        <v>268</v>
      </c>
      <c r="CY466" t="s">
        <v>268</v>
      </c>
      <c r="CZ466" t="s">
        <v>268</v>
      </c>
      <c r="DA466" t="s">
        <v>268</v>
      </c>
      <c r="DB466" s="429">
        <f t="shared" si="97"/>
        <v>0</v>
      </c>
      <c r="DC466" s="284">
        <f t="shared" si="98"/>
        <v>0</v>
      </c>
      <c r="DD466" s="284">
        <f t="shared" si="99"/>
        <v>0</v>
      </c>
      <c r="DE466" s="284">
        <f t="shared" si="100"/>
        <v>0</v>
      </c>
      <c r="DF466" s="295">
        <f t="shared" si="101"/>
        <v>65</v>
      </c>
      <c r="DG466" s="284">
        <f t="shared" si="102"/>
        <v>0</v>
      </c>
      <c r="DH466" s="284">
        <f t="shared" si="103"/>
        <v>0</v>
      </c>
      <c r="DI466" s="284">
        <f t="shared" si="104"/>
        <v>0</v>
      </c>
      <c r="DJ466" s="284">
        <f t="shared" si="105"/>
        <v>0</v>
      </c>
      <c r="DK466" s="295">
        <f t="shared" si="106"/>
        <v>1</v>
      </c>
      <c r="DL466" s="297" t="str">
        <f t="shared" si="107"/>
        <v>A dispo.</v>
      </c>
      <c r="DM466" s="430">
        <f>IFERROR(IF(CA466="D",IF(DL466="A dispo.",DF466*VLOOKUP('DATI INPUT'!$F$27,TARIFFE_UD,4,FALSE),DF466*VLOOKUP(DL466,TARIFFE_UD,4,FALSE)),DF466*VLOOKUP(CB466-100,TARIFFE_UND,4,FALSE)),0)</f>
        <v>41.202507147449694</v>
      </c>
      <c r="DN466" s="430">
        <f>IFERROR(IF(CA466="D",IF(DL466="A dispo.",DK466*VLOOKUP('DATI INPUT'!$F$27,TARIFFE_UD,5,FALSE),DK466*VLOOKUP(DL466,TARIFFE_UD,5,FALSE)),DK466*VLOOKUP(CB466-100,TARIFFE_UND,5,FALSE)),0)</f>
        <v>67.397800635548478</v>
      </c>
      <c r="DO466" s="431">
        <f t="shared" si="108"/>
        <v>3.0778299817768584E-4</v>
      </c>
      <c r="DP466" s="299">
        <f>IFERROR(IF(CA466="D",IF(DL466="A dispo.",DF466*VLOOKUP('DATI INPUT'!$F$27,TARIFFE_UD,2,FALSE),DF466*VLOOKUP(DL466,TARIFFE_UD,2,FALSE)),DF466*VLOOKUP(CB466-100,TARIFFE_UND,2,FALSE)),0)</f>
        <v>51.476775920886219</v>
      </c>
      <c r="DQ466" s="299">
        <f>IFERROR(IF(CA466="D",IF(DL466="A dispo.",DK466*VLOOKUP('DATI INPUT'!$F$27,TARIFFE_UD,3,FALSE),DK466*VLOOKUP(DL466,TARIFFE_UD,3,FALSE)),DK466*VLOOKUP(CB466-100,TARIFFE_UND,3,FALSE)),0)</f>
        <v>60.367780403072892</v>
      </c>
      <c r="DR466" s="299">
        <f t="shared" si="109"/>
        <v>111.84455632395911</v>
      </c>
    </row>
    <row r="467" spans="1:122" x14ac:dyDescent="0.25">
      <c r="A467" t="s">
        <v>4850</v>
      </c>
      <c r="B467" t="s">
        <v>4851</v>
      </c>
      <c r="C467" t="s">
        <v>4852</v>
      </c>
      <c r="D467" t="s">
        <v>4853</v>
      </c>
      <c r="E467" t="s">
        <v>268</v>
      </c>
      <c r="F467" t="s">
        <v>156</v>
      </c>
      <c r="G467" t="s">
        <v>4854</v>
      </c>
      <c r="H467" t="s">
        <v>986</v>
      </c>
      <c r="I467" t="s">
        <v>2290</v>
      </c>
      <c r="J467" t="s">
        <v>274</v>
      </c>
      <c r="K467" t="s">
        <v>3609</v>
      </c>
      <c r="L467" t="s">
        <v>4823</v>
      </c>
      <c r="M467" t="s">
        <v>4855</v>
      </c>
      <c r="N467" t="s">
        <v>4856</v>
      </c>
      <c r="O467" t="s">
        <v>4857</v>
      </c>
      <c r="P467" t="s">
        <v>4858</v>
      </c>
      <c r="Q467" t="s">
        <v>304</v>
      </c>
      <c r="R467" t="s">
        <v>268</v>
      </c>
      <c r="S467" t="s">
        <v>268</v>
      </c>
      <c r="T467" t="s">
        <v>268</v>
      </c>
      <c r="U467" t="s">
        <v>268</v>
      </c>
      <c r="V467" t="s">
        <v>268</v>
      </c>
      <c r="W467" t="s">
        <v>4827</v>
      </c>
      <c r="X467" t="s">
        <v>2506</v>
      </c>
      <c r="Y467" t="s">
        <v>275</v>
      </c>
      <c r="Z467" t="s">
        <v>268</v>
      </c>
      <c r="AA467" t="s">
        <v>268</v>
      </c>
      <c r="AB467" t="s">
        <v>268</v>
      </c>
      <c r="AC467" t="s">
        <v>268</v>
      </c>
      <c r="AD467" t="s">
        <v>268</v>
      </c>
      <c r="AE467" t="s">
        <v>287</v>
      </c>
      <c r="AF467" t="s">
        <v>1811</v>
      </c>
      <c r="AG467" t="s">
        <v>875</v>
      </c>
      <c r="AH467" t="s">
        <v>1848</v>
      </c>
      <c r="AI467" t="s">
        <v>4408</v>
      </c>
      <c r="AJ467" t="s">
        <v>268</v>
      </c>
      <c r="AK467" t="s">
        <v>354</v>
      </c>
      <c r="AL467" t="s">
        <v>268</v>
      </c>
      <c r="AM467" t="s">
        <v>405</v>
      </c>
      <c r="AN467" t="s">
        <v>268</v>
      </c>
      <c r="AO467" t="s">
        <v>268</v>
      </c>
      <c r="AP467" t="s">
        <v>268</v>
      </c>
      <c r="AQ467" t="s">
        <v>268</v>
      </c>
      <c r="AR467" t="s">
        <v>268</v>
      </c>
      <c r="AS467" t="s">
        <v>268</v>
      </c>
      <c r="AT467" t="s">
        <v>268</v>
      </c>
      <c r="AU467" t="s">
        <v>268</v>
      </c>
      <c r="AV467" t="s">
        <v>268</v>
      </c>
      <c r="AW467" t="s">
        <v>268</v>
      </c>
      <c r="AX467" t="s">
        <v>268</v>
      </c>
      <c r="AY467" t="s">
        <v>268</v>
      </c>
      <c r="AZ467" t="s">
        <v>268</v>
      </c>
      <c r="BA467" t="s">
        <v>268</v>
      </c>
      <c r="BB467" t="s">
        <v>268</v>
      </c>
      <c r="BC467" t="s">
        <v>268</v>
      </c>
      <c r="BD467" t="s">
        <v>268</v>
      </c>
      <c r="BE467" t="s">
        <v>268</v>
      </c>
      <c r="BF467" t="s">
        <v>268</v>
      </c>
      <c r="BG467" t="s">
        <v>268</v>
      </c>
      <c r="BH467" t="s">
        <v>268</v>
      </c>
      <c r="BI467" t="s">
        <v>268</v>
      </c>
      <c r="BJ467" t="s">
        <v>268</v>
      </c>
      <c r="BK467" t="s">
        <v>268</v>
      </c>
      <c r="BL467" t="s">
        <v>268</v>
      </c>
      <c r="BM467" t="s">
        <v>268</v>
      </c>
      <c r="BN467" t="s">
        <v>268</v>
      </c>
      <c r="BO467" t="s">
        <v>268</v>
      </c>
      <c r="BP467" t="s">
        <v>268</v>
      </c>
      <c r="BQ467" t="s">
        <v>268</v>
      </c>
      <c r="BR467" t="s">
        <v>268</v>
      </c>
      <c r="BS467" t="s">
        <v>268</v>
      </c>
      <c r="BT467" t="s">
        <v>268</v>
      </c>
      <c r="BU467" t="s">
        <v>268</v>
      </c>
      <c r="BV467" t="s">
        <v>268</v>
      </c>
      <c r="BW467" t="s">
        <v>268</v>
      </c>
      <c r="BX467" t="s">
        <v>268</v>
      </c>
      <c r="BY467">
        <v>40</v>
      </c>
      <c r="BZ467">
        <v>40</v>
      </c>
      <c r="CA467" t="s">
        <v>142</v>
      </c>
      <c r="CB467" s="356">
        <v>122</v>
      </c>
      <c r="CC467" t="s">
        <v>876</v>
      </c>
      <c r="CD467" t="s">
        <v>268</v>
      </c>
      <c r="CE467" t="s">
        <v>268</v>
      </c>
      <c r="CF467" s="356">
        <v>1</v>
      </c>
      <c r="CG467" t="s">
        <v>268</v>
      </c>
      <c r="CH467" t="s">
        <v>268</v>
      </c>
      <c r="CI467" t="s">
        <v>268</v>
      </c>
      <c r="CJ467" t="s">
        <v>268</v>
      </c>
      <c r="CK467" t="s">
        <v>268</v>
      </c>
      <c r="CL467" t="s">
        <v>268</v>
      </c>
      <c r="CM467" t="s">
        <v>11224</v>
      </c>
      <c r="CN467">
        <v>36.65</v>
      </c>
      <c r="CO467" t="s">
        <v>268</v>
      </c>
      <c r="CP467">
        <v>36.65</v>
      </c>
      <c r="CQ467">
        <v>365</v>
      </c>
      <c r="CR467" t="s">
        <v>878</v>
      </c>
      <c r="CS467" t="s">
        <v>11225</v>
      </c>
      <c r="CT467" t="s">
        <v>11226</v>
      </c>
      <c r="CU467" t="s">
        <v>11227</v>
      </c>
      <c r="CV467" t="s">
        <v>268</v>
      </c>
      <c r="CW467" t="s">
        <v>268</v>
      </c>
      <c r="CX467" t="s">
        <v>268</v>
      </c>
      <c r="CY467" t="s">
        <v>268</v>
      </c>
      <c r="CZ467" t="s">
        <v>268</v>
      </c>
      <c r="DA467" t="s">
        <v>268</v>
      </c>
      <c r="DB467" s="429">
        <f t="shared" si="97"/>
        <v>0</v>
      </c>
      <c r="DC467" s="284">
        <f t="shared" si="98"/>
        <v>0</v>
      </c>
      <c r="DD467" s="284">
        <f t="shared" si="99"/>
        <v>0</v>
      </c>
      <c r="DE467" s="284">
        <f t="shared" si="100"/>
        <v>0</v>
      </c>
      <c r="DF467" s="295">
        <f t="shared" si="101"/>
        <v>40</v>
      </c>
      <c r="DG467" s="284">
        <f t="shared" si="102"/>
        <v>0</v>
      </c>
      <c r="DH467" s="284">
        <f t="shared" si="103"/>
        <v>0</v>
      </c>
      <c r="DI467" s="284">
        <f t="shared" si="104"/>
        <v>0</v>
      </c>
      <c r="DJ467" s="284">
        <f t="shared" si="105"/>
        <v>0</v>
      </c>
      <c r="DK467" s="295">
        <f t="shared" si="106"/>
        <v>1</v>
      </c>
      <c r="DL467" s="297">
        <f t="shared" si="107"/>
        <v>1</v>
      </c>
      <c r="DM467" s="430">
        <f>IFERROR(IF(CA467="D",IF(DL467="A dispo.",DF467*VLOOKUP('DATI INPUT'!$F$27,TARIFFE_UD,4,FALSE),DF467*VLOOKUP(DL467,TARIFFE_UD,4,FALSE)),DF467*VLOOKUP(CB467-100,TARIFFE_UND,4,FALSE)),0)</f>
        <v>19.72085812185626</v>
      </c>
      <c r="DN467" s="430">
        <f>IFERROR(IF(CA467="D",IF(DL467="A dispo.",DK467*VLOOKUP('DATI INPUT'!$F$27,TARIFFE_UD,5,FALSE),DK467*VLOOKUP(DL467,TARIFFE_UD,5,FALSE)),DK467*VLOOKUP(CB467-100,TARIFFE_UND,5,FALSE)),0)</f>
        <v>16.930848468833439</v>
      </c>
      <c r="DO467" s="431">
        <f t="shared" si="108"/>
        <v>1.7065906897002492E-3</v>
      </c>
      <c r="DP467" s="299">
        <f>IFERROR(IF(CA467="D",IF(DL467="A dispo.",DF467*VLOOKUP('DATI INPUT'!$F$27,TARIFFE_UD,2,FALSE),DF467*VLOOKUP(DL467,TARIFFE_UD,2,FALSE)),DF467*VLOOKUP(CB467-100,TARIFFE_UND,2,FALSE)),0)</f>
        <v>24.638456851022465</v>
      </c>
      <c r="DQ467" s="299">
        <f>IFERROR(IF(CA467="D",IF(DL467="A dispo.",DK467*VLOOKUP('DATI INPUT'!$F$27,TARIFFE_UD,3,FALSE),DK467*VLOOKUP(DL467,TARIFFE_UD,3,FALSE)),DK467*VLOOKUP(CB467-100,TARIFFE_UND,3,FALSE)),0)</f>
        <v>15.164853048114928</v>
      </c>
      <c r="DR467" s="299">
        <f t="shared" si="109"/>
        <v>39.803309899137389</v>
      </c>
    </row>
    <row r="468" spans="1:122" x14ac:dyDescent="0.25">
      <c r="A468" t="s">
        <v>4859</v>
      </c>
      <c r="B468" t="s">
        <v>670</v>
      </c>
      <c r="C468" t="s">
        <v>4860</v>
      </c>
      <c r="D468" t="s">
        <v>4861</v>
      </c>
      <c r="E468" t="s">
        <v>268</v>
      </c>
      <c r="F468" t="s">
        <v>156</v>
      </c>
      <c r="G468" t="s">
        <v>4862</v>
      </c>
      <c r="H468" t="s">
        <v>4863</v>
      </c>
      <c r="I468" t="s">
        <v>407</v>
      </c>
      <c r="J468" t="s">
        <v>274</v>
      </c>
      <c r="K468" t="s">
        <v>4864</v>
      </c>
      <c r="L468" t="s">
        <v>1135</v>
      </c>
      <c r="M468" t="s">
        <v>8430</v>
      </c>
      <c r="N468" t="s">
        <v>984</v>
      </c>
      <c r="O468" t="s">
        <v>873</v>
      </c>
      <c r="P468" t="s">
        <v>3006</v>
      </c>
      <c r="Q468" t="s">
        <v>277</v>
      </c>
      <c r="R468" t="s">
        <v>268</v>
      </c>
      <c r="S468" t="s">
        <v>268</v>
      </c>
      <c r="T468" t="s">
        <v>268</v>
      </c>
      <c r="U468" t="s">
        <v>268</v>
      </c>
      <c r="V468" t="s">
        <v>268</v>
      </c>
      <c r="W468" t="s">
        <v>3687</v>
      </c>
      <c r="X468" t="s">
        <v>1934</v>
      </c>
      <c r="Y468" t="s">
        <v>493</v>
      </c>
      <c r="Z468" t="s">
        <v>268</v>
      </c>
      <c r="AA468" t="s">
        <v>268</v>
      </c>
      <c r="AB468" t="s">
        <v>268</v>
      </c>
      <c r="AC468" t="s">
        <v>268</v>
      </c>
      <c r="AD468" t="s">
        <v>268</v>
      </c>
      <c r="AE468" t="s">
        <v>287</v>
      </c>
      <c r="AF468" t="s">
        <v>1811</v>
      </c>
      <c r="AG468" t="s">
        <v>875</v>
      </c>
      <c r="AH468" t="s">
        <v>1935</v>
      </c>
      <c r="AI468" t="s">
        <v>3796</v>
      </c>
      <c r="AJ468" t="s">
        <v>268</v>
      </c>
      <c r="AK468" t="s">
        <v>354</v>
      </c>
      <c r="AL468" t="s">
        <v>268</v>
      </c>
      <c r="AM468" t="s">
        <v>288</v>
      </c>
      <c r="AN468" t="s">
        <v>268</v>
      </c>
      <c r="AO468" t="s">
        <v>268</v>
      </c>
      <c r="AP468" t="s">
        <v>268</v>
      </c>
      <c r="AQ468" t="s">
        <v>268</v>
      </c>
      <c r="AR468" t="s">
        <v>268</v>
      </c>
      <c r="AS468" t="s">
        <v>268</v>
      </c>
      <c r="AT468" t="s">
        <v>268</v>
      </c>
      <c r="AU468" t="s">
        <v>268</v>
      </c>
      <c r="AV468" t="s">
        <v>268</v>
      </c>
      <c r="AW468" t="s">
        <v>268</v>
      </c>
      <c r="AX468" t="s">
        <v>268</v>
      </c>
      <c r="AY468" t="s">
        <v>268</v>
      </c>
      <c r="AZ468" t="s">
        <v>268</v>
      </c>
      <c r="BA468" t="s">
        <v>268</v>
      </c>
      <c r="BB468" t="s">
        <v>268</v>
      </c>
      <c r="BC468" t="s">
        <v>268</v>
      </c>
      <c r="BD468" t="s">
        <v>268</v>
      </c>
      <c r="BE468" t="s">
        <v>268</v>
      </c>
      <c r="BF468" t="s">
        <v>268</v>
      </c>
      <c r="BG468" t="s">
        <v>268</v>
      </c>
      <c r="BH468" t="s">
        <v>268</v>
      </c>
      <c r="BI468" t="s">
        <v>268</v>
      </c>
      <c r="BJ468" t="s">
        <v>268</v>
      </c>
      <c r="BK468" t="s">
        <v>268</v>
      </c>
      <c r="BL468" t="s">
        <v>268</v>
      </c>
      <c r="BM468" t="s">
        <v>268</v>
      </c>
      <c r="BN468" t="s">
        <v>268</v>
      </c>
      <c r="BO468" t="s">
        <v>268</v>
      </c>
      <c r="BP468" t="s">
        <v>268</v>
      </c>
      <c r="BQ468" t="s">
        <v>268</v>
      </c>
      <c r="BR468" t="s">
        <v>268</v>
      </c>
      <c r="BS468" t="s">
        <v>268</v>
      </c>
      <c r="BT468" t="s">
        <v>268</v>
      </c>
      <c r="BU468" t="s">
        <v>268</v>
      </c>
      <c r="BV468" t="s">
        <v>268</v>
      </c>
      <c r="BW468" t="s">
        <v>268</v>
      </c>
      <c r="BX468" t="s">
        <v>268</v>
      </c>
      <c r="BY468">
        <v>57</v>
      </c>
      <c r="BZ468">
        <v>57</v>
      </c>
      <c r="CA468" t="s">
        <v>142</v>
      </c>
      <c r="CB468" s="356">
        <v>122</v>
      </c>
      <c r="CC468" t="s">
        <v>876</v>
      </c>
      <c r="CD468" t="s">
        <v>268</v>
      </c>
      <c r="CE468" t="s">
        <v>268</v>
      </c>
      <c r="CF468" s="356">
        <v>2</v>
      </c>
      <c r="CG468" t="s">
        <v>268</v>
      </c>
      <c r="CH468" t="s">
        <v>268</v>
      </c>
      <c r="CI468" t="s">
        <v>268</v>
      </c>
      <c r="CJ468" t="s">
        <v>268</v>
      </c>
      <c r="CK468" t="s">
        <v>268</v>
      </c>
      <c r="CL468" t="s">
        <v>268</v>
      </c>
      <c r="CM468" t="s">
        <v>11224</v>
      </c>
      <c r="CN468">
        <v>84.23</v>
      </c>
      <c r="CO468" t="s">
        <v>268</v>
      </c>
      <c r="CP468">
        <v>84.23</v>
      </c>
      <c r="CQ468">
        <v>365</v>
      </c>
      <c r="CR468" t="s">
        <v>878</v>
      </c>
      <c r="CS468" t="s">
        <v>11225</v>
      </c>
      <c r="CT468" t="s">
        <v>11226</v>
      </c>
      <c r="CU468" t="s">
        <v>11227</v>
      </c>
      <c r="CV468" t="s">
        <v>268</v>
      </c>
      <c r="CW468" t="s">
        <v>268</v>
      </c>
      <c r="CX468" t="s">
        <v>268</v>
      </c>
      <c r="CY468" t="s">
        <v>268</v>
      </c>
      <c r="CZ468" t="s">
        <v>268</v>
      </c>
      <c r="DA468" t="s">
        <v>268</v>
      </c>
      <c r="DB468" s="429">
        <f t="shared" si="97"/>
        <v>0</v>
      </c>
      <c r="DC468" s="284">
        <f t="shared" si="98"/>
        <v>0</v>
      </c>
      <c r="DD468" s="284">
        <f t="shared" si="99"/>
        <v>0</v>
      </c>
      <c r="DE468" s="284">
        <f t="shared" si="100"/>
        <v>0</v>
      </c>
      <c r="DF468" s="295">
        <f t="shared" si="101"/>
        <v>57</v>
      </c>
      <c r="DG468" s="284">
        <f t="shared" si="102"/>
        <v>0</v>
      </c>
      <c r="DH468" s="284">
        <f t="shared" si="103"/>
        <v>0</v>
      </c>
      <c r="DI468" s="284">
        <f t="shared" si="104"/>
        <v>0</v>
      </c>
      <c r="DJ468" s="284">
        <f t="shared" si="105"/>
        <v>0</v>
      </c>
      <c r="DK468" s="295">
        <f t="shared" si="106"/>
        <v>1</v>
      </c>
      <c r="DL468" s="297">
        <f t="shared" si="107"/>
        <v>2</v>
      </c>
      <c r="DM468" s="430">
        <f>IFERROR(IF(CA468="D",IF(DL468="A dispo.",DF468*VLOOKUP('DATI INPUT'!$F$27,TARIFFE_UD,4,FALSE),DF468*VLOOKUP(DL468,TARIFFE_UD,4,FALSE)),DF468*VLOOKUP(CB468-100,TARIFFE_UND,4,FALSE)),0)</f>
        <v>32.785926627586036</v>
      </c>
      <c r="DN468" s="430">
        <f>IFERROR(IF(CA468="D",IF(DL468="A dispo.",DK468*VLOOKUP('DATI INPUT'!$F$27,TARIFFE_UD,5,FALSE),DK468*VLOOKUP(DL468,TARIFFE_UD,5,FALSE)),DK468*VLOOKUP(CB468-100,TARIFFE_UND,5,FALSE)),0)</f>
        <v>51.443731886070836</v>
      </c>
      <c r="DO468" s="431">
        <f t="shared" si="108"/>
        <v>-3.4148634313169168E-4</v>
      </c>
      <c r="DP468" s="299">
        <f>IFERROR(IF(CA468="D",IF(DL468="A dispo.",DF468*VLOOKUP('DATI INPUT'!$F$27,TARIFFE_UD,2,FALSE),DF468*VLOOKUP(DL468,TARIFFE_UD,2,FALSE)),DF468*VLOOKUP(CB468-100,TARIFFE_UND,2,FALSE)),0)</f>
        <v>40.961434514824852</v>
      </c>
      <c r="DQ468" s="299">
        <f>IFERROR(IF(CA468="D",IF(DL468="A dispo.",DK468*VLOOKUP('DATI INPUT'!$F$27,TARIFFE_UD,3,FALSE),DK468*VLOOKUP(DL468,TARIFFE_UD,3,FALSE)),DK468*VLOOKUP(CB468-100,TARIFFE_UND,3,FALSE)),0)</f>
        <v>46.077822723118445</v>
      </c>
      <c r="DR468" s="299">
        <f t="shared" si="109"/>
        <v>87.039257237943303</v>
      </c>
    </row>
    <row r="469" spans="1:122" x14ac:dyDescent="0.25">
      <c r="A469" t="s">
        <v>4865</v>
      </c>
      <c r="B469" t="s">
        <v>670</v>
      </c>
      <c r="C469" t="s">
        <v>4866</v>
      </c>
      <c r="D469" t="s">
        <v>4861</v>
      </c>
      <c r="E469" t="s">
        <v>268</v>
      </c>
      <c r="F469" t="s">
        <v>156</v>
      </c>
      <c r="G469" t="s">
        <v>4862</v>
      </c>
      <c r="H469" t="s">
        <v>4863</v>
      </c>
      <c r="I469" t="s">
        <v>407</v>
      </c>
      <c r="J469" t="s">
        <v>274</v>
      </c>
      <c r="K469" t="s">
        <v>4864</v>
      </c>
      <c r="L469" t="s">
        <v>1135</v>
      </c>
      <c r="M469" t="s">
        <v>8430</v>
      </c>
      <c r="N469" t="s">
        <v>984</v>
      </c>
      <c r="O469" t="s">
        <v>873</v>
      </c>
      <c r="P469" t="s">
        <v>3006</v>
      </c>
      <c r="Q469" t="s">
        <v>277</v>
      </c>
      <c r="R469" t="s">
        <v>268</v>
      </c>
      <c r="S469" t="s">
        <v>268</v>
      </c>
      <c r="T469" t="s">
        <v>268</v>
      </c>
      <c r="U469" t="s">
        <v>268</v>
      </c>
      <c r="V469" t="s">
        <v>268</v>
      </c>
      <c r="W469" t="s">
        <v>1933</v>
      </c>
      <c r="X469" t="s">
        <v>1934</v>
      </c>
      <c r="Y469" t="s">
        <v>544</v>
      </c>
      <c r="Z469" t="s">
        <v>268</v>
      </c>
      <c r="AA469" t="s">
        <v>268</v>
      </c>
      <c r="AB469" t="s">
        <v>268</v>
      </c>
      <c r="AC469" t="s">
        <v>268</v>
      </c>
      <c r="AD469" t="s">
        <v>268</v>
      </c>
      <c r="AE469" t="s">
        <v>287</v>
      </c>
      <c r="AF469" t="s">
        <v>1811</v>
      </c>
      <c r="AG469" t="s">
        <v>875</v>
      </c>
      <c r="AH469" t="s">
        <v>1935</v>
      </c>
      <c r="AI469" t="s">
        <v>3337</v>
      </c>
      <c r="AJ469" t="s">
        <v>268</v>
      </c>
      <c r="AK469" t="s">
        <v>381</v>
      </c>
      <c r="AL469" t="s">
        <v>268</v>
      </c>
      <c r="AM469" t="s">
        <v>353</v>
      </c>
      <c r="AN469" t="s">
        <v>268</v>
      </c>
      <c r="AO469" t="s">
        <v>268</v>
      </c>
      <c r="AP469" t="s">
        <v>268</v>
      </c>
      <c r="AQ469" t="s">
        <v>268</v>
      </c>
      <c r="AR469" t="s">
        <v>268</v>
      </c>
      <c r="AS469" t="s">
        <v>268</v>
      </c>
      <c r="AT469" t="s">
        <v>268</v>
      </c>
      <c r="AU469" t="s">
        <v>268</v>
      </c>
      <c r="AV469" t="s">
        <v>268</v>
      </c>
      <c r="AW469" t="s">
        <v>268</v>
      </c>
      <c r="AX469" t="s">
        <v>268</v>
      </c>
      <c r="AY469" t="s">
        <v>268</v>
      </c>
      <c r="AZ469" t="s">
        <v>268</v>
      </c>
      <c r="BA469" t="s">
        <v>268</v>
      </c>
      <c r="BB469" t="s">
        <v>268</v>
      </c>
      <c r="BC469" t="s">
        <v>268</v>
      </c>
      <c r="BD469" t="s">
        <v>268</v>
      </c>
      <c r="BE469" t="s">
        <v>268</v>
      </c>
      <c r="BF469" t="s">
        <v>268</v>
      </c>
      <c r="BG469" t="s">
        <v>268</v>
      </c>
      <c r="BH469" t="s">
        <v>268</v>
      </c>
      <c r="BI469" t="s">
        <v>268</v>
      </c>
      <c r="BJ469" t="s">
        <v>268</v>
      </c>
      <c r="BK469" t="s">
        <v>268</v>
      </c>
      <c r="BL469" t="s">
        <v>268</v>
      </c>
      <c r="BM469" t="s">
        <v>268</v>
      </c>
      <c r="BN469" t="s">
        <v>268</v>
      </c>
      <c r="BO469" t="s">
        <v>268</v>
      </c>
      <c r="BP469" t="s">
        <v>268</v>
      </c>
      <c r="BQ469" t="s">
        <v>268</v>
      </c>
      <c r="BR469" t="s">
        <v>268</v>
      </c>
      <c r="BS469" t="s">
        <v>268</v>
      </c>
      <c r="BT469" t="s">
        <v>268</v>
      </c>
      <c r="BU469" t="s">
        <v>268</v>
      </c>
      <c r="BV469" t="s">
        <v>268</v>
      </c>
      <c r="BW469" t="s">
        <v>268</v>
      </c>
      <c r="BX469" t="s">
        <v>268</v>
      </c>
      <c r="BY469">
        <v>16</v>
      </c>
      <c r="BZ469">
        <v>16</v>
      </c>
      <c r="CA469" t="s">
        <v>142</v>
      </c>
      <c r="CB469" s="356">
        <v>123</v>
      </c>
      <c r="CC469" t="s">
        <v>1817</v>
      </c>
      <c r="CD469" t="s">
        <v>268</v>
      </c>
      <c r="CE469" t="s">
        <v>268</v>
      </c>
      <c r="CF469" s="356">
        <v>2</v>
      </c>
      <c r="CG469" t="s">
        <v>268</v>
      </c>
      <c r="CH469" t="s">
        <v>268</v>
      </c>
      <c r="CI469" t="s">
        <v>268</v>
      </c>
      <c r="CJ469" t="s">
        <v>268</v>
      </c>
      <c r="CK469" t="s">
        <v>268</v>
      </c>
      <c r="CL469" t="s">
        <v>3338</v>
      </c>
      <c r="CM469" t="s">
        <v>11224</v>
      </c>
      <c r="CN469">
        <v>9.1999999999999993</v>
      </c>
      <c r="CO469" t="s">
        <v>268</v>
      </c>
      <c r="CP469">
        <v>9.1999999999999993</v>
      </c>
      <c r="CQ469">
        <v>365</v>
      </c>
      <c r="CR469" t="s">
        <v>878</v>
      </c>
      <c r="CS469" t="s">
        <v>11225</v>
      </c>
      <c r="CT469" t="s">
        <v>11226</v>
      </c>
      <c r="CU469" t="s">
        <v>11227</v>
      </c>
      <c r="CV469" t="s">
        <v>268</v>
      </c>
      <c r="CW469" t="s">
        <v>268</v>
      </c>
      <c r="CX469" t="s">
        <v>268</v>
      </c>
      <c r="CY469" t="s">
        <v>268</v>
      </c>
      <c r="CZ469" t="s">
        <v>268</v>
      </c>
      <c r="DA469" t="s">
        <v>268</v>
      </c>
      <c r="DB469" s="429">
        <f t="shared" si="97"/>
        <v>0</v>
      </c>
      <c r="DC469" s="284">
        <f t="shared" si="98"/>
        <v>0</v>
      </c>
      <c r="DD469" s="284">
        <f t="shared" si="99"/>
        <v>0</v>
      </c>
      <c r="DE469" s="284">
        <f t="shared" si="100"/>
        <v>0</v>
      </c>
      <c r="DF469" s="295">
        <f t="shared" si="101"/>
        <v>16</v>
      </c>
      <c r="DG469" s="284">
        <f t="shared" si="102"/>
        <v>1</v>
      </c>
      <c r="DH469" s="284">
        <f t="shared" si="103"/>
        <v>0</v>
      </c>
      <c r="DI469" s="284">
        <f t="shared" si="104"/>
        <v>0</v>
      </c>
      <c r="DJ469" s="284">
        <f t="shared" si="105"/>
        <v>0</v>
      </c>
      <c r="DK469" s="295">
        <f t="shared" si="106"/>
        <v>0</v>
      </c>
      <c r="DL469" s="297">
        <f t="shared" si="107"/>
        <v>2</v>
      </c>
      <c r="DM469" s="430">
        <f>IFERROR(IF(CA469="D",IF(DL469="A dispo.",DF469*VLOOKUP('DATI INPUT'!$F$27,TARIFFE_UD,4,FALSE),DF469*VLOOKUP(DL469,TARIFFE_UD,4,FALSE)),DF469*VLOOKUP(CB469-100,TARIFFE_UND,4,FALSE)),0)</f>
        <v>9.2030671235329233</v>
      </c>
      <c r="DN469" s="430">
        <f>IFERROR(IF(CA469="D",IF(DL469="A dispo.",DK469*VLOOKUP('DATI INPUT'!$F$27,TARIFFE_UD,5,FALSE),DK469*VLOOKUP(DL469,TARIFFE_UD,5,FALSE)),DK469*VLOOKUP(CB469-100,TARIFFE_UND,5,FALSE)),0)</f>
        <v>0</v>
      </c>
      <c r="DO469" s="431">
        <f t="shared" si="108"/>
        <v>3.0671235329240432E-3</v>
      </c>
      <c r="DP469" s="299">
        <f>IFERROR(IF(CA469="D",IF(DL469="A dispo.",DF469*VLOOKUP('DATI INPUT'!$F$27,TARIFFE_UD,2,FALSE),DF469*VLOOKUP(DL469,TARIFFE_UD,2,FALSE)),DF469*VLOOKUP(CB469-100,TARIFFE_UND,2,FALSE)),0)</f>
        <v>11.497946530477151</v>
      </c>
      <c r="DQ469" s="299">
        <f>IFERROR(IF(CA469="D",IF(DL469="A dispo.",DK469*VLOOKUP('DATI INPUT'!$F$27,TARIFFE_UD,3,FALSE),DK469*VLOOKUP(DL469,TARIFFE_UD,3,FALSE)),DK469*VLOOKUP(CB469-100,TARIFFE_UND,3,FALSE)),0)</f>
        <v>0</v>
      </c>
      <c r="DR469" s="299">
        <f t="shared" si="109"/>
        <v>11.497946530477151</v>
      </c>
    </row>
    <row r="470" spans="1:122" x14ac:dyDescent="0.25">
      <c r="A470" t="s">
        <v>4867</v>
      </c>
      <c r="B470" t="s">
        <v>670</v>
      </c>
      <c r="C470" t="s">
        <v>4868</v>
      </c>
      <c r="D470" t="s">
        <v>4861</v>
      </c>
      <c r="E470" t="s">
        <v>268</v>
      </c>
      <c r="F470" t="s">
        <v>156</v>
      </c>
      <c r="G470" t="s">
        <v>4862</v>
      </c>
      <c r="H470" t="s">
        <v>4863</v>
      </c>
      <c r="I470" t="s">
        <v>407</v>
      </c>
      <c r="J470" t="s">
        <v>274</v>
      </c>
      <c r="K470" t="s">
        <v>4864</v>
      </c>
      <c r="L470" t="s">
        <v>1135</v>
      </c>
      <c r="M470" t="s">
        <v>8430</v>
      </c>
      <c r="N470" t="s">
        <v>984</v>
      </c>
      <c r="O470" t="s">
        <v>873</v>
      </c>
      <c r="P470" t="s">
        <v>3006</v>
      </c>
      <c r="Q470" t="s">
        <v>277</v>
      </c>
      <c r="R470" t="s">
        <v>268</v>
      </c>
      <c r="S470" t="s">
        <v>268</v>
      </c>
      <c r="T470" t="s">
        <v>268</v>
      </c>
      <c r="U470" t="s">
        <v>268</v>
      </c>
      <c r="V470" t="s">
        <v>268</v>
      </c>
      <c r="W470" t="s">
        <v>3687</v>
      </c>
      <c r="X470" t="s">
        <v>1934</v>
      </c>
      <c r="Y470" t="s">
        <v>493</v>
      </c>
      <c r="Z470" t="s">
        <v>268</v>
      </c>
      <c r="AA470" t="s">
        <v>268</v>
      </c>
      <c r="AB470" t="s">
        <v>268</v>
      </c>
      <c r="AC470" t="s">
        <v>268</v>
      </c>
      <c r="AD470" t="s">
        <v>268</v>
      </c>
      <c r="AE470" t="s">
        <v>287</v>
      </c>
      <c r="AF470" t="s">
        <v>1811</v>
      </c>
      <c r="AG470" t="s">
        <v>875</v>
      </c>
      <c r="AH470" t="s">
        <v>1935</v>
      </c>
      <c r="AI470" t="s">
        <v>3796</v>
      </c>
      <c r="AJ470" t="s">
        <v>268</v>
      </c>
      <c r="AK470" t="s">
        <v>693</v>
      </c>
      <c r="AL470" t="s">
        <v>268</v>
      </c>
      <c r="AM470" t="s">
        <v>411</v>
      </c>
      <c r="AN470" t="s">
        <v>268</v>
      </c>
      <c r="AO470" t="s">
        <v>268</v>
      </c>
      <c r="AP470" t="s">
        <v>268</v>
      </c>
      <c r="AQ470" t="s">
        <v>268</v>
      </c>
      <c r="AR470" t="s">
        <v>268</v>
      </c>
      <c r="AS470" t="s">
        <v>268</v>
      </c>
      <c r="AT470" t="s">
        <v>268</v>
      </c>
      <c r="AU470" t="s">
        <v>268</v>
      </c>
      <c r="AV470" t="s">
        <v>268</v>
      </c>
      <c r="AW470" t="s">
        <v>268</v>
      </c>
      <c r="AX470" t="s">
        <v>268</v>
      </c>
      <c r="AY470" t="s">
        <v>268</v>
      </c>
      <c r="AZ470" t="s">
        <v>268</v>
      </c>
      <c r="BA470" t="s">
        <v>268</v>
      </c>
      <c r="BB470" t="s">
        <v>268</v>
      </c>
      <c r="BC470" t="s">
        <v>268</v>
      </c>
      <c r="BD470" t="s">
        <v>268</v>
      </c>
      <c r="BE470" t="s">
        <v>268</v>
      </c>
      <c r="BF470" t="s">
        <v>268</v>
      </c>
      <c r="BG470" t="s">
        <v>268</v>
      </c>
      <c r="BH470" t="s">
        <v>268</v>
      </c>
      <c r="BI470" t="s">
        <v>268</v>
      </c>
      <c r="BJ470" t="s">
        <v>268</v>
      </c>
      <c r="BK470" t="s">
        <v>268</v>
      </c>
      <c r="BL470" t="s">
        <v>268</v>
      </c>
      <c r="BM470" t="s">
        <v>268</v>
      </c>
      <c r="BN470" t="s">
        <v>268</v>
      </c>
      <c r="BO470" t="s">
        <v>268</v>
      </c>
      <c r="BP470" t="s">
        <v>268</v>
      </c>
      <c r="BQ470" t="s">
        <v>268</v>
      </c>
      <c r="BR470" t="s">
        <v>268</v>
      </c>
      <c r="BS470" t="s">
        <v>268</v>
      </c>
      <c r="BT470" t="s">
        <v>268</v>
      </c>
      <c r="BU470" t="s">
        <v>268</v>
      </c>
      <c r="BV470" t="s">
        <v>268</v>
      </c>
      <c r="BW470" t="s">
        <v>268</v>
      </c>
      <c r="BX470" t="s">
        <v>268</v>
      </c>
      <c r="BY470">
        <v>3</v>
      </c>
      <c r="BZ470">
        <v>3</v>
      </c>
      <c r="CA470" t="s">
        <v>142</v>
      </c>
      <c r="CB470" s="356">
        <v>123</v>
      </c>
      <c r="CC470" t="s">
        <v>1817</v>
      </c>
      <c r="CD470" t="s">
        <v>268</v>
      </c>
      <c r="CE470" t="s">
        <v>268</v>
      </c>
      <c r="CF470" s="356">
        <v>2</v>
      </c>
      <c r="CG470" t="s">
        <v>268</v>
      </c>
      <c r="CH470" t="s">
        <v>268</v>
      </c>
      <c r="CI470" t="s">
        <v>268</v>
      </c>
      <c r="CJ470" t="s">
        <v>268</v>
      </c>
      <c r="CK470" t="s">
        <v>268</v>
      </c>
      <c r="CL470" t="s">
        <v>268</v>
      </c>
      <c r="CM470" t="s">
        <v>11224</v>
      </c>
      <c r="CN470">
        <v>1.73</v>
      </c>
      <c r="CO470" t="s">
        <v>268</v>
      </c>
      <c r="CP470">
        <v>1.73</v>
      </c>
      <c r="CQ470">
        <v>365</v>
      </c>
      <c r="CR470" t="s">
        <v>878</v>
      </c>
      <c r="CS470" t="s">
        <v>11225</v>
      </c>
      <c r="CT470" t="s">
        <v>11226</v>
      </c>
      <c r="CU470" t="s">
        <v>11227</v>
      </c>
      <c r="CV470" t="s">
        <v>268</v>
      </c>
      <c r="CW470" t="s">
        <v>268</v>
      </c>
      <c r="CX470" t="s">
        <v>268</v>
      </c>
      <c r="CY470" t="s">
        <v>268</v>
      </c>
      <c r="CZ470" t="s">
        <v>268</v>
      </c>
      <c r="DA470" t="s">
        <v>268</v>
      </c>
      <c r="DB470" s="429">
        <f t="shared" si="97"/>
        <v>0</v>
      </c>
      <c r="DC470" s="284">
        <f t="shared" si="98"/>
        <v>0</v>
      </c>
      <c r="DD470" s="284">
        <f t="shared" si="99"/>
        <v>0</v>
      </c>
      <c r="DE470" s="284">
        <f t="shared" si="100"/>
        <v>0</v>
      </c>
      <c r="DF470" s="295">
        <f t="shared" si="101"/>
        <v>2.9999999999999996</v>
      </c>
      <c r="DG470" s="284">
        <f t="shared" si="102"/>
        <v>1</v>
      </c>
      <c r="DH470" s="284">
        <f t="shared" si="103"/>
        <v>0</v>
      </c>
      <c r="DI470" s="284">
        <f t="shared" si="104"/>
        <v>0</v>
      </c>
      <c r="DJ470" s="284">
        <f t="shared" si="105"/>
        <v>0</v>
      </c>
      <c r="DK470" s="295">
        <f t="shared" si="106"/>
        <v>0</v>
      </c>
      <c r="DL470" s="297">
        <f t="shared" si="107"/>
        <v>2</v>
      </c>
      <c r="DM470" s="430">
        <f>IFERROR(IF(CA470="D",IF(DL470="A dispo.",DF470*VLOOKUP('DATI INPUT'!$F$27,TARIFFE_UD,4,FALSE),DF470*VLOOKUP(DL470,TARIFFE_UD,4,FALSE)),DF470*VLOOKUP(CB470-100,TARIFFE_UND,4,FALSE)),0)</f>
        <v>1.7255750856624228</v>
      </c>
      <c r="DN470" s="430">
        <f>IFERROR(IF(CA470="D",IF(DL470="A dispo.",DK470*VLOOKUP('DATI INPUT'!$F$27,TARIFFE_UD,5,FALSE),DK470*VLOOKUP(DL470,TARIFFE_UD,5,FALSE)),DK470*VLOOKUP(CB470-100,TARIFFE_UND,5,FALSE)),0)</f>
        <v>0</v>
      </c>
      <c r="DO470" s="431">
        <f t="shared" si="108"/>
        <v>-4.4249143375771904E-3</v>
      </c>
      <c r="DP470" s="299">
        <f>IFERROR(IF(CA470="D",IF(DL470="A dispo.",DF470*VLOOKUP('DATI INPUT'!$F$27,TARIFFE_UD,2,FALSE),DF470*VLOOKUP(DL470,TARIFFE_UD,2,FALSE)),DF470*VLOOKUP(CB470-100,TARIFFE_UND,2,FALSE)),0)</f>
        <v>2.1558649744644653</v>
      </c>
      <c r="DQ470" s="299">
        <f>IFERROR(IF(CA470="D",IF(DL470="A dispo.",DK470*VLOOKUP('DATI INPUT'!$F$27,TARIFFE_UD,3,FALSE),DK470*VLOOKUP(DL470,TARIFFE_UD,3,FALSE)),DK470*VLOOKUP(CB470-100,TARIFFE_UND,3,FALSE)),0)</f>
        <v>0</v>
      </c>
      <c r="DR470" s="299">
        <f t="shared" si="109"/>
        <v>2.1558649744644653</v>
      </c>
    </row>
    <row r="471" spans="1:122" x14ac:dyDescent="0.25">
      <c r="A471" t="s">
        <v>4869</v>
      </c>
      <c r="B471" t="s">
        <v>4870</v>
      </c>
      <c r="C471" t="s">
        <v>4871</v>
      </c>
      <c r="D471" t="s">
        <v>4872</v>
      </c>
      <c r="E471" t="s">
        <v>268</v>
      </c>
      <c r="F471" t="s">
        <v>156</v>
      </c>
      <c r="G471" t="s">
        <v>4873</v>
      </c>
      <c r="H471" t="s">
        <v>986</v>
      </c>
      <c r="I471" t="s">
        <v>476</v>
      </c>
      <c r="J471" t="s">
        <v>156</v>
      </c>
      <c r="K471" t="s">
        <v>4874</v>
      </c>
      <c r="L471" t="s">
        <v>960</v>
      </c>
      <c r="M471" t="s">
        <v>4875</v>
      </c>
      <c r="N471" t="s">
        <v>984</v>
      </c>
      <c r="O471" t="s">
        <v>873</v>
      </c>
      <c r="P471" t="s">
        <v>2506</v>
      </c>
      <c r="Q471" t="s">
        <v>343</v>
      </c>
      <c r="R471" t="s">
        <v>154</v>
      </c>
      <c r="S471" t="s">
        <v>268</v>
      </c>
      <c r="T471" t="s">
        <v>268</v>
      </c>
      <c r="U471" t="s">
        <v>268</v>
      </c>
      <c r="V471" t="s">
        <v>268</v>
      </c>
      <c r="W471" t="s">
        <v>3820</v>
      </c>
      <c r="X471" t="s">
        <v>2506</v>
      </c>
      <c r="Y471" t="s">
        <v>343</v>
      </c>
      <c r="Z471" t="s">
        <v>268</v>
      </c>
      <c r="AA471" t="s">
        <v>268</v>
      </c>
      <c r="AB471" t="s">
        <v>268</v>
      </c>
      <c r="AC471" t="s">
        <v>268</v>
      </c>
      <c r="AD471" t="s">
        <v>268</v>
      </c>
      <c r="AE471" t="s">
        <v>287</v>
      </c>
      <c r="AF471" t="s">
        <v>1811</v>
      </c>
      <c r="AG471" t="s">
        <v>875</v>
      </c>
      <c r="AH471" t="s">
        <v>1848</v>
      </c>
      <c r="AI471" t="s">
        <v>800</v>
      </c>
      <c r="AJ471" t="s">
        <v>268</v>
      </c>
      <c r="AK471" t="s">
        <v>377</v>
      </c>
      <c r="AL471" t="s">
        <v>268</v>
      </c>
      <c r="AM471" t="s">
        <v>268</v>
      </c>
      <c r="AN471" t="s">
        <v>268</v>
      </c>
      <c r="AO471" t="s">
        <v>268</v>
      </c>
      <c r="AP471" t="s">
        <v>268</v>
      </c>
      <c r="AQ471" t="s">
        <v>268</v>
      </c>
      <c r="AR471" t="s">
        <v>268</v>
      </c>
      <c r="AS471" t="s">
        <v>268</v>
      </c>
      <c r="AT471" t="s">
        <v>268</v>
      </c>
      <c r="AU471" t="s">
        <v>268</v>
      </c>
      <c r="AV471" t="s">
        <v>268</v>
      </c>
      <c r="AW471" t="s">
        <v>268</v>
      </c>
      <c r="AX471" t="s">
        <v>268</v>
      </c>
      <c r="AY471" t="s">
        <v>268</v>
      </c>
      <c r="AZ471" t="s">
        <v>268</v>
      </c>
      <c r="BA471" t="s">
        <v>268</v>
      </c>
      <c r="BB471" t="s">
        <v>268</v>
      </c>
      <c r="BC471" t="s">
        <v>268</v>
      </c>
      <c r="BD471" t="s">
        <v>268</v>
      </c>
      <c r="BE471" t="s">
        <v>268</v>
      </c>
      <c r="BF471" t="s">
        <v>268</v>
      </c>
      <c r="BG471" t="s">
        <v>268</v>
      </c>
      <c r="BH471" t="s">
        <v>268</v>
      </c>
      <c r="BI471" t="s">
        <v>268</v>
      </c>
      <c r="BJ471" t="s">
        <v>268</v>
      </c>
      <c r="BK471" t="s">
        <v>268</v>
      </c>
      <c r="BL471" t="s">
        <v>268</v>
      </c>
      <c r="BM471" t="s">
        <v>268</v>
      </c>
      <c r="BN471" t="s">
        <v>268</v>
      </c>
      <c r="BO471" t="s">
        <v>268</v>
      </c>
      <c r="BP471" t="s">
        <v>268</v>
      </c>
      <c r="BQ471" t="s">
        <v>268</v>
      </c>
      <c r="BR471" t="s">
        <v>268</v>
      </c>
      <c r="BS471" t="s">
        <v>268</v>
      </c>
      <c r="BT471" t="s">
        <v>268</v>
      </c>
      <c r="BU471" t="s">
        <v>268</v>
      </c>
      <c r="BV471" t="s">
        <v>268</v>
      </c>
      <c r="BW471" t="s">
        <v>268</v>
      </c>
      <c r="BX471" t="s">
        <v>268</v>
      </c>
      <c r="BY471">
        <v>125</v>
      </c>
      <c r="BZ471">
        <v>125</v>
      </c>
      <c r="CA471" t="s">
        <v>142</v>
      </c>
      <c r="CB471" s="356">
        <v>122</v>
      </c>
      <c r="CC471" t="s">
        <v>876</v>
      </c>
      <c r="CD471" t="s">
        <v>268</v>
      </c>
      <c r="CE471" t="s">
        <v>268</v>
      </c>
      <c r="CF471" s="356">
        <v>1</v>
      </c>
      <c r="CG471" t="s">
        <v>268</v>
      </c>
      <c r="CH471" t="s">
        <v>268</v>
      </c>
      <c r="CI471" t="s">
        <v>268</v>
      </c>
      <c r="CJ471" t="s">
        <v>268</v>
      </c>
      <c r="CK471" t="s">
        <v>268</v>
      </c>
      <c r="CL471" t="s">
        <v>4876</v>
      </c>
      <c r="CM471" t="s">
        <v>11224</v>
      </c>
      <c r="CN471">
        <v>78.56</v>
      </c>
      <c r="CO471" t="s">
        <v>268</v>
      </c>
      <c r="CP471">
        <v>78.56</v>
      </c>
      <c r="CQ471">
        <v>365</v>
      </c>
      <c r="CR471" t="s">
        <v>878</v>
      </c>
      <c r="CS471" t="s">
        <v>11225</v>
      </c>
      <c r="CT471" t="s">
        <v>11226</v>
      </c>
      <c r="CU471" t="s">
        <v>11227</v>
      </c>
      <c r="CV471" t="s">
        <v>268</v>
      </c>
      <c r="CW471" t="s">
        <v>268</v>
      </c>
      <c r="CX471" t="s">
        <v>268</v>
      </c>
      <c r="CY471" t="s">
        <v>268</v>
      </c>
      <c r="CZ471" t="s">
        <v>268</v>
      </c>
      <c r="DA471" t="s">
        <v>268</v>
      </c>
      <c r="DB471" s="429">
        <f t="shared" si="97"/>
        <v>0</v>
      </c>
      <c r="DC471" s="284">
        <f t="shared" si="98"/>
        <v>0</v>
      </c>
      <c r="DD471" s="284">
        <f t="shared" si="99"/>
        <v>0</v>
      </c>
      <c r="DE471" s="284">
        <f t="shared" si="100"/>
        <v>0</v>
      </c>
      <c r="DF471" s="295">
        <f t="shared" si="101"/>
        <v>125</v>
      </c>
      <c r="DG471" s="284">
        <f t="shared" si="102"/>
        <v>0</v>
      </c>
      <c r="DH471" s="284">
        <f t="shared" si="103"/>
        <v>0</v>
      </c>
      <c r="DI471" s="284">
        <f t="shared" si="104"/>
        <v>0</v>
      </c>
      <c r="DJ471" s="284">
        <f t="shared" si="105"/>
        <v>0</v>
      </c>
      <c r="DK471" s="295">
        <f t="shared" si="106"/>
        <v>1</v>
      </c>
      <c r="DL471" s="297">
        <f t="shared" si="107"/>
        <v>1</v>
      </c>
      <c r="DM471" s="430">
        <f>IFERROR(IF(CA471="D",IF(DL471="A dispo.",DF471*VLOOKUP('DATI INPUT'!$F$27,TARIFFE_UD,4,FALSE),DF471*VLOOKUP(DL471,TARIFFE_UD,4,FALSE)),DF471*VLOOKUP(CB471-100,TARIFFE_UND,4,FALSE)),0)</f>
        <v>61.627681630800815</v>
      </c>
      <c r="DN471" s="430">
        <f>IFERROR(IF(CA471="D",IF(DL471="A dispo.",DK471*VLOOKUP('DATI INPUT'!$F$27,TARIFFE_UD,5,FALSE),DK471*VLOOKUP(DL471,TARIFFE_UD,5,FALSE)),DK471*VLOOKUP(CB471-100,TARIFFE_UND,5,FALSE)),0)</f>
        <v>16.930848468833439</v>
      </c>
      <c r="DO471" s="431">
        <f t="shared" si="108"/>
        <v>-1.4699003657483445E-3</v>
      </c>
      <c r="DP471" s="299">
        <f>IFERROR(IF(CA471="D",IF(DL471="A dispo.",DF471*VLOOKUP('DATI INPUT'!$F$27,TARIFFE_UD,2,FALSE),DF471*VLOOKUP(DL471,TARIFFE_UD,2,FALSE)),DF471*VLOOKUP(CB471-100,TARIFFE_UND,2,FALSE)),0)</f>
        <v>76.995177659445204</v>
      </c>
      <c r="DQ471" s="299">
        <f>IFERROR(IF(CA471="D",IF(DL471="A dispo.",DK471*VLOOKUP('DATI INPUT'!$F$27,TARIFFE_UD,3,FALSE),DK471*VLOOKUP(DL471,TARIFFE_UD,3,FALSE)),DK471*VLOOKUP(CB471-100,TARIFFE_UND,3,FALSE)),0)</f>
        <v>15.164853048114928</v>
      </c>
      <c r="DR471" s="299">
        <f t="shared" si="109"/>
        <v>92.160030707560139</v>
      </c>
    </row>
    <row r="472" spans="1:122" x14ac:dyDescent="0.25">
      <c r="A472" t="s">
        <v>4877</v>
      </c>
      <c r="B472" t="s">
        <v>1514</v>
      </c>
      <c r="C472" t="s">
        <v>4878</v>
      </c>
      <c r="D472" t="s">
        <v>4879</v>
      </c>
      <c r="E472" t="s">
        <v>268</v>
      </c>
      <c r="F472" t="s">
        <v>156</v>
      </c>
      <c r="G472" t="s">
        <v>4880</v>
      </c>
      <c r="H472" t="s">
        <v>4881</v>
      </c>
      <c r="I472" t="s">
        <v>307</v>
      </c>
      <c r="J472" t="s">
        <v>274</v>
      </c>
      <c r="K472" t="s">
        <v>4882</v>
      </c>
      <c r="L472" t="s">
        <v>1307</v>
      </c>
      <c r="M472" t="s">
        <v>4883</v>
      </c>
      <c r="N472" t="s">
        <v>152</v>
      </c>
      <c r="O472" t="s">
        <v>4884</v>
      </c>
      <c r="P472" t="s">
        <v>4885</v>
      </c>
      <c r="Q472" t="s">
        <v>315</v>
      </c>
      <c r="R472" t="s">
        <v>268</v>
      </c>
      <c r="S472" t="s">
        <v>268</v>
      </c>
      <c r="T472" t="s">
        <v>268</v>
      </c>
      <c r="U472" t="s">
        <v>268</v>
      </c>
      <c r="V472" t="s">
        <v>268</v>
      </c>
      <c r="W472" t="s">
        <v>3211</v>
      </c>
      <c r="X472" t="s">
        <v>1962</v>
      </c>
      <c r="Y472" t="s">
        <v>290</v>
      </c>
      <c r="Z472" t="s">
        <v>268</v>
      </c>
      <c r="AA472" t="s">
        <v>268</v>
      </c>
      <c r="AB472" t="s">
        <v>268</v>
      </c>
      <c r="AC472" t="s">
        <v>268</v>
      </c>
      <c r="AD472" t="s">
        <v>268</v>
      </c>
      <c r="AE472" t="s">
        <v>287</v>
      </c>
      <c r="AF472" t="s">
        <v>1811</v>
      </c>
      <c r="AG472" t="s">
        <v>875</v>
      </c>
      <c r="AH472" t="s">
        <v>1963</v>
      </c>
      <c r="AI472" t="s">
        <v>665</v>
      </c>
      <c r="AJ472" t="s">
        <v>268</v>
      </c>
      <c r="AK472" t="s">
        <v>395</v>
      </c>
      <c r="AL472" t="s">
        <v>268</v>
      </c>
      <c r="AM472" t="s">
        <v>288</v>
      </c>
      <c r="AN472" t="s">
        <v>268</v>
      </c>
      <c r="AO472" t="s">
        <v>268</v>
      </c>
      <c r="AP472" t="s">
        <v>268</v>
      </c>
      <c r="AQ472" t="s">
        <v>268</v>
      </c>
      <c r="AR472" t="s">
        <v>268</v>
      </c>
      <c r="AS472" t="s">
        <v>268</v>
      </c>
      <c r="AT472" t="s">
        <v>268</v>
      </c>
      <c r="AU472" t="s">
        <v>268</v>
      </c>
      <c r="AV472" t="s">
        <v>268</v>
      </c>
      <c r="AW472" t="s">
        <v>268</v>
      </c>
      <c r="AX472" t="s">
        <v>268</v>
      </c>
      <c r="AY472" t="s">
        <v>268</v>
      </c>
      <c r="AZ472" t="s">
        <v>268</v>
      </c>
      <c r="BA472" t="s">
        <v>268</v>
      </c>
      <c r="BB472" t="s">
        <v>268</v>
      </c>
      <c r="BC472" t="s">
        <v>268</v>
      </c>
      <c r="BD472" t="s">
        <v>268</v>
      </c>
      <c r="BE472" t="s">
        <v>268</v>
      </c>
      <c r="BF472" t="s">
        <v>268</v>
      </c>
      <c r="BG472" t="s">
        <v>268</v>
      </c>
      <c r="BH472" t="s">
        <v>268</v>
      </c>
      <c r="BI472" t="s">
        <v>268</v>
      </c>
      <c r="BJ472" t="s">
        <v>268</v>
      </c>
      <c r="BK472" t="s">
        <v>268</v>
      </c>
      <c r="BL472" t="s">
        <v>268</v>
      </c>
      <c r="BM472" t="s">
        <v>268</v>
      </c>
      <c r="BN472" t="s">
        <v>268</v>
      </c>
      <c r="BO472" t="s">
        <v>268</v>
      </c>
      <c r="BP472" t="s">
        <v>268</v>
      </c>
      <c r="BQ472" t="s">
        <v>268</v>
      </c>
      <c r="BR472" t="s">
        <v>268</v>
      </c>
      <c r="BS472" t="s">
        <v>268</v>
      </c>
      <c r="BT472" t="s">
        <v>268</v>
      </c>
      <c r="BU472" t="s">
        <v>268</v>
      </c>
      <c r="BV472" t="s">
        <v>268</v>
      </c>
      <c r="BW472" t="s">
        <v>268</v>
      </c>
      <c r="BX472" t="s">
        <v>268</v>
      </c>
      <c r="BY472">
        <v>63</v>
      </c>
      <c r="BZ472">
        <v>63</v>
      </c>
      <c r="CA472" t="s">
        <v>142</v>
      </c>
      <c r="CB472" s="356">
        <v>122</v>
      </c>
      <c r="CC472" t="s">
        <v>876</v>
      </c>
      <c r="CD472" t="s">
        <v>268</v>
      </c>
      <c r="CE472" t="s">
        <v>268</v>
      </c>
      <c r="CF472" t="s">
        <v>268</v>
      </c>
      <c r="CG472" t="s">
        <v>268</v>
      </c>
      <c r="CH472" t="s">
        <v>268</v>
      </c>
      <c r="CI472" t="s">
        <v>268</v>
      </c>
      <c r="CJ472" t="s">
        <v>268</v>
      </c>
      <c r="CK472" t="s">
        <v>268</v>
      </c>
      <c r="CL472" t="s">
        <v>268</v>
      </c>
      <c r="CM472" t="s">
        <v>11224</v>
      </c>
      <c r="CN472">
        <v>107.33</v>
      </c>
      <c r="CO472" t="s">
        <v>268</v>
      </c>
      <c r="CP472">
        <v>107.33</v>
      </c>
      <c r="CQ472">
        <v>365</v>
      </c>
      <c r="CR472" t="s">
        <v>878</v>
      </c>
      <c r="CS472" t="s">
        <v>11225</v>
      </c>
      <c r="CT472" t="s">
        <v>11226</v>
      </c>
      <c r="CU472" t="s">
        <v>11227</v>
      </c>
      <c r="CV472" t="s">
        <v>268</v>
      </c>
      <c r="CW472" t="s">
        <v>268</v>
      </c>
      <c r="CX472" t="s">
        <v>268</v>
      </c>
      <c r="CY472" t="s">
        <v>268</v>
      </c>
      <c r="CZ472" t="s">
        <v>268</v>
      </c>
      <c r="DA472" t="s">
        <v>268</v>
      </c>
      <c r="DB472" s="429">
        <f t="shared" si="97"/>
        <v>0</v>
      </c>
      <c r="DC472" s="284">
        <f t="shared" si="98"/>
        <v>0</v>
      </c>
      <c r="DD472" s="284">
        <f t="shared" si="99"/>
        <v>0</v>
      </c>
      <c r="DE472" s="284">
        <f t="shared" si="100"/>
        <v>0</v>
      </c>
      <c r="DF472" s="295">
        <f t="shared" si="101"/>
        <v>63.000000000000007</v>
      </c>
      <c r="DG472" s="284">
        <f t="shared" si="102"/>
        <v>0</v>
      </c>
      <c r="DH472" s="284">
        <f t="shared" si="103"/>
        <v>0</v>
      </c>
      <c r="DI472" s="284">
        <f t="shared" si="104"/>
        <v>0</v>
      </c>
      <c r="DJ472" s="284">
        <f t="shared" si="105"/>
        <v>0</v>
      </c>
      <c r="DK472" s="295">
        <f t="shared" si="106"/>
        <v>1</v>
      </c>
      <c r="DL472" s="297" t="str">
        <f t="shared" si="107"/>
        <v>A dispo.</v>
      </c>
      <c r="DM472" s="430">
        <f>IFERROR(IF(CA472="D",IF(DL472="A dispo.",DF472*VLOOKUP('DATI INPUT'!$F$27,TARIFFE_UD,4,FALSE),DF472*VLOOKUP(DL472,TARIFFE_UD,4,FALSE)),DF472*VLOOKUP(CB472-100,TARIFFE_UND,4,FALSE)),0)</f>
        <v>39.934737696758937</v>
      </c>
      <c r="DN472" s="430">
        <f>IFERROR(IF(CA472="D",IF(DL472="A dispo.",DK472*VLOOKUP('DATI INPUT'!$F$27,TARIFFE_UD,5,FALSE),DK472*VLOOKUP(DL472,TARIFFE_UD,5,FALSE)),DK472*VLOOKUP(CB472-100,TARIFFE_UND,5,FALSE)),0)</f>
        <v>67.397800635548478</v>
      </c>
      <c r="DO472" s="431">
        <f t="shared" si="108"/>
        <v>2.5383323074237296E-3</v>
      </c>
      <c r="DP472" s="299">
        <f>IFERROR(IF(CA472="D",IF(DL472="A dispo.",DF472*VLOOKUP('DATI INPUT'!$F$27,TARIFFE_UD,2,FALSE),DF472*VLOOKUP(DL472,TARIFFE_UD,2,FALSE)),DF472*VLOOKUP(CB472-100,TARIFFE_UND,2,FALSE)),0)</f>
        <v>49.892875123320493</v>
      </c>
      <c r="DQ472" s="299">
        <f>IFERROR(IF(CA472="D",IF(DL472="A dispo.",DK472*VLOOKUP('DATI INPUT'!$F$27,TARIFFE_UD,3,FALSE),DK472*VLOOKUP(DL472,TARIFFE_UD,3,FALSE)),DK472*VLOOKUP(CB472-100,TARIFFE_UND,3,FALSE)),0)</f>
        <v>60.367780403072892</v>
      </c>
      <c r="DR472" s="299">
        <f t="shared" si="109"/>
        <v>110.26065552639338</v>
      </c>
    </row>
    <row r="473" spans="1:122" x14ac:dyDescent="0.25">
      <c r="A473" t="s">
        <v>4897</v>
      </c>
      <c r="B473" t="s">
        <v>4898</v>
      </c>
      <c r="C473" t="s">
        <v>1433</v>
      </c>
      <c r="D473" t="s">
        <v>4899</v>
      </c>
      <c r="E473" t="s">
        <v>268</v>
      </c>
      <c r="F473" t="s">
        <v>156</v>
      </c>
      <c r="G473" t="s">
        <v>4900</v>
      </c>
      <c r="H473" t="s">
        <v>986</v>
      </c>
      <c r="I473" t="s">
        <v>360</v>
      </c>
      <c r="J473" t="s">
        <v>274</v>
      </c>
      <c r="K473" t="s">
        <v>4901</v>
      </c>
      <c r="L473" t="s">
        <v>960</v>
      </c>
      <c r="M473" t="s">
        <v>4902</v>
      </c>
      <c r="N473" t="s">
        <v>1562</v>
      </c>
      <c r="O473" t="s">
        <v>873</v>
      </c>
      <c r="P473" t="s">
        <v>4903</v>
      </c>
      <c r="Q473" t="s">
        <v>489</v>
      </c>
      <c r="R473" t="s">
        <v>268</v>
      </c>
      <c r="S473" t="s">
        <v>268</v>
      </c>
      <c r="T473" t="s">
        <v>268</v>
      </c>
      <c r="U473" t="s">
        <v>268</v>
      </c>
      <c r="V473" t="s">
        <v>268</v>
      </c>
      <c r="W473" t="s">
        <v>4904</v>
      </c>
      <c r="X473" t="s">
        <v>2506</v>
      </c>
      <c r="Y473" t="s">
        <v>271</v>
      </c>
      <c r="Z473" t="s">
        <v>268</v>
      </c>
      <c r="AA473" t="s">
        <v>268</v>
      </c>
      <c r="AB473" t="s">
        <v>268</v>
      </c>
      <c r="AC473" t="s">
        <v>268</v>
      </c>
      <c r="AD473" t="s">
        <v>268</v>
      </c>
      <c r="AE473" t="s">
        <v>287</v>
      </c>
      <c r="AF473" t="s">
        <v>1811</v>
      </c>
      <c r="AG473" t="s">
        <v>875</v>
      </c>
      <c r="AH473" t="s">
        <v>1848</v>
      </c>
      <c r="AI473" t="s">
        <v>3773</v>
      </c>
      <c r="AJ473" t="s">
        <v>268</v>
      </c>
      <c r="AK473" t="s">
        <v>377</v>
      </c>
      <c r="AL473" t="s">
        <v>268</v>
      </c>
      <c r="AM473" t="s">
        <v>268</v>
      </c>
      <c r="AN473" t="s">
        <v>268</v>
      </c>
      <c r="AO473" t="s">
        <v>268</v>
      </c>
      <c r="AP473" t="s">
        <v>268</v>
      </c>
      <c r="AQ473" t="s">
        <v>268</v>
      </c>
      <c r="AR473" t="s">
        <v>268</v>
      </c>
      <c r="AS473" t="s">
        <v>268</v>
      </c>
      <c r="AT473" t="s">
        <v>268</v>
      </c>
      <c r="AU473" t="s">
        <v>268</v>
      </c>
      <c r="AV473" t="s">
        <v>268</v>
      </c>
      <c r="AW473" t="s">
        <v>268</v>
      </c>
      <c r="AX473" t="s">
        <v>268</v>
      </c>
      <c r="AY473" t="s">
        <v>268</v>
      </c>
      <c r="AZ473" t="s">
        <v>268</v>
      </c>
      <c r="BA473" t="s">
        <v>268</v>
      </c>
      <c r="BB473" t="s">
        <v>268</v>
      </c>
      <c r="BC473" t="s">
        <v>268</v>
      </c>
      <c r="BD473" t="s">
        <v>268</v>
      </c>
      <c r="BE473" t="s">
        <v>268</v>
      </c>
      <c r="BF473" t="s">
        <v>268</v>
      </c>
      <c r="BG473" t="s">
        <v>268</v>
      </c>
      <c r="BH473" t="s">
        <v>268</v>
      </c>
      <c r="BI473" t="s">
        <v>268</v>
      </c>
      <c r="BJ473" t="s">
        <v>268</v>
      </c>
      <c r="BK473" t="s">
        <v>268</v>
      </c>
      <c r="BL473" t="s">
        <v>268</v>
      </c>
      <c r="BM473" t="s">
        <v>268</v>
      </c>
      <c r="BN473" t="s">
        <v>268</v>
      </c>
      <c r="BO473" t="s">
        <v>268</v>
      </c>
      <c r="BP473" t="s">
        <v>268</v>
      </c>
      <c r="BQ473" t="s">
        <v>268</v>
      </c>
      <c r="BR473" t="s">
        <v>268</v>
      </c>
      <c r="BS473" t="s">
        <v>268</v>
      </c>
      <c r="BT473" t="s">
        <v>268</v>
      </c>
      <c r="BU473" t="s">
        <v>268</v>
      </c>
      <c r="BV473" t="s">
        <v>268</v>
      </c>
      <c r="BW473" t="s">
        <v>268</v>
      </c>
      <c r="BX473" t="s">
        <v>268</v>
      </c>
      <c r="BY473">
        <v>75</v>
      </c>
      <c r="BZ473">
        <v>75</v>
      </c>
      <c r="CA473" t="s">
        <v>142</v>
      </c>
      <c r="CB473" s="356">
        <v>122</v>
      </c>
      <c r="CC473" t="s">
        <v>876</v>
      </c>
      <c r="CD473" t="s">
        <v>268</v>
      </c>
      <c r="CE473" t="s">
        <v>268</v>
      </c>
      <c r="CF473" t="s">
        <v>268</v>
      </c>
      <c r="CG473" t="s">
        <v>268</v>
      </c>
      <c r="CH473" t="s">
        <v>268</v>
      </c>
      <c r="CI473" t="s">
        <v>268</v>
      </c>
      <c r="CJ473" t="s">
        <v>268</v>
      </c>
      <c r="CK473" t="s">
        <v>268</v>
      </c>
      <c r="CL473" t="s">
        <v>268</v>
      </c>
      <c r="CM473" t="s">
        <v>11224</v>
      </c>
      <c r="CN473">
        <v>114.94</v>
      </c>
      <c r="CO473" t="s">
        <v>268</v>
      </c>
      <c r="CP473">
        <v>114.94</v>
      </c>
      <c r="CQ473">
        <v>365</v>
      </c>
      <c r="CR473" t="s">
        <v>878</v>
      </c>
      <c r="CS473" t="s">
        <v>11225</v>
      </c>
      <c r="CT473" t="s">
        <v>11226</v>
      </c>
      <c r="CU473" t="s">
        <v>11227</v>
      </c>
      <c r="CV473" t="s">
        <v>268</v>
      </c>
      <c r="CW473" t="s">
        <v>268</v>
      </c>
      <c r="CX473" t="s">
        <v>268</v>
      </c>
      <c r="CY473" t="s">
        <v>268</v>
      </c>
      <c r="CZ473" t="s">
        <v>268</v>
      </c>
      <c r="DA473" t="s">
        <v>268</v>
      </c>
      <c r="DB473" s="429">
        <f t="shared" si="97"/>
        <v>0</v>
      </c>
      <c r="DC473" s="284">
        <f t="shared" si="98"/>
        <v>0</v>
      </c>
      <c r="DD473" s="284">
        <f t="shared" si="99"/>
        <v>0</v>
      </c>
      <c r="DE473" s="284">
        <f t="shared" si="100"/>
        <v>0</v>
      </c>
      <c r="DF473" s="295">
        <f t="shared" si="101"/>
        <v>75</v>
      </c>
      <c r="DG473" s="284">
        <f t="shared" si="102"/>
        <v>0</v>
      </c>
      <c r="DH473" s="284">
        <f t="shared" si="103"/>
        <v>0</v>
      </c>
      <c r="DI473" s="284">
        <f t="shared" si="104"/>
        <v>0</v>
      </c>
      <c r="DJ473" s="284">
        <f t="shared" si="105"/>
        <v>0</v>
      </c>
      <c r="DK473" s="295">
        <f t="shared" si="106"/>
        <v>1</v>
      </c>
      <c r="DL473" s="297" t="str">
        <f t="shared" si="107"/>
        <v>A dispo.</v>
      </c>
      <c r="DM473" s="430">
        <f>IFERROR(IF(CA473="D",IF(DL473="A dispo.",DF473*VLOOKUP('DATI INPUT'!$F$27,TARIFFE_UD,4,FALSE),DF473*VLOOKUP(DL473,TARIFFE_UD,4,FALSE)),DF473*VLOOKUP(CB473-100,TARIFFE_UND,4,FALSE)),0)</f>
        <v>47.541354400903494</v>
      </c>
      <c r="DN473" s="430">
        <f>IFERROR(IF(CA473="D",IF(DL473="A dispo.",DK473*VLOOKUP('DATI INPUT'!$F$27,TARIFFE_UD,5,FALSE),DK473*VLOOKUP(DL473,TARIFFE_UD,5,FALSE)),DK473*VLOOKUP(CB473-100,TARIFFE_UND,5,FALSE)),0)</f>
        <v>67.397800635548478</v>
      </c>
      <c r="DO473" s="431">
        <f t="shared" si="108"/>
        <v>-8.4496354801899543E-4</v>
      </c>
      <c r="DP473" s="299">
        <f>IFERROR(IF(CA473="D",IF(DL473="A dispo.",DF473*VLOOKUP('DATI INPUT'!$F$27,TARIFFE_UD,2,FALSE),DF473*VLOOKUP(DL473,TARIFFE_UD,2,FALSE)),DF473*VLOOKUP(CB473-100,TARIFFE_UND,2,FALSE)),0)</f>
        <v>59.396279908714867</v>
      </c>
      <c r="DQ473" s="299">
        <f>IFERROR(IF(CA473="D",IF(DL473="A dispo.",DK473*VLOOKUP('DATI INPUT'!$F$27,TARIFFE_UD,3,FALSE),DK473*VLOOKUP(DL473,TARIFFE_UD,3,FALSE)),DK473*VLOOKUP(CB473-100,TARIFFE_UND,3,FALSE)),0)</f>
        <v>60.367780403072892</v>
      </c>
      <c r="DR473" s="299">
        <f t="shared" si="109"/>
        <v>119.76406031178776</v>
      </c>
    </row>
    <row r="474" spans="1:122" x14ac:dyDescent="0.25">
      <c r="A474" t="s">
        <v>4905</v>
      </c>
      <c r="B474" t="s">
        <v>4898</v>
      </c>
      <c r="C474" t="s">
        <v>4906</v>
      </c>
      <c r="D474" t="s">
        <v>4899</v>
      </c>
      <c r="E474" t="s">
        <v>268</v>
      </c>
      <c r="F474" t="s">
        <v>156</v>
      </c>
      <c r="G474" t="s">
        <v>4900</v>
      </c>
      <c r="H474" t="s">
        <v>986</v>
      </c>
      <c r="I474" t="s">
        <v>360</v>
      </c>
      <c r="J474" t="s">
        <v>274</v>
      </c>
      <c r="K474" t="s">
        <v>4901</v>
      </c>
      <c r="L474" t="s">
        <v>960</v>
      </c>
      <c r="M474" t="s">
        <v>4902</v>
      </c>
      <c r="N474" t="s">
        <v>1562</v>
      </c>
      <c r="O474" t="s">
        <v>873</v>
      </c>
      <c r="P474" t="s">
        <v>4903</v>
      </c>
      <c r="Q474" t="s">
        <v>489</v>
      </c>
      <c r="R474" t="s">
        <v>268</v>
      </c>
      <c r="S474" t="s">
        <v>268</v>
      </c>
      <c r="T474" t="s">
        <v>268</v>
      </c>
      <c r="U474" t="s">
        <v>268</v>
      </c>
      <c r="V474" t="s">
        <v>268</v>
      </c>
      <c r="W474" t="s">
        <v>4904</v>
      </c>
      <c r="X474" t="s">
        <v>2506</v>
      </c>
      <c r="Y474" t="s">
        <v>271</v>
      </c>
      <c r="Z474" t="s">
        <v>268</v>
      </c>
      <c r="AA474" t="s">
        <v>268</v>
      </c>
      <c r="AB474" t="s">
        <v>268</v>
      </c>
      <c r="AC474" t="s">
        <v>268</v>
      </c>
      <c r="AD474" t="s">
        <v>268</v>
      </c>
      <c r="AE474" t="s">
        <v>287</v>
      </c>
      <c r="AF474" t="s">
        <v>1811</v>
      </c>
      <c r="AG474" t="s">
        <v>875</v>
      </c>
      <c r="AH474" t="s">
        <v>1848</v>
      </c>
      <c r="AI474" t="s">
        <v>3773</v>
      </c>
      <c r="AJ474" t="s">
        <v>268</v>
      </c>
      <c r="AK474" t="s">
        <v>366</v>
      </c>
      <c r="AL474" t="s">
        <v>268</v>
      </c>
      <c r="AM474" t="s">
        <v>268</v>
      </c>
      <c r="AN474" t="s">
        <v>268</v>
      </c>
      <c r="AO474" t="s">
        <v>268</v>
      </c>
      <c r="AP474" t="s">
        <v>268</v>
      </c>
      <c r="AQ474" t="s">
        <v>268</v>
      </c>
      <c r="AR474" t="s">
        <v>268</v>
      </c>
      <c r="AS474" t="s">
        <v>268</v>
      </c>
      <c r="AT474" t="s">
        <v>268</v>
      </c>
      <c r="AU474" t="s">
        <v>268</v>
      </c>
      <c r="AV474" t="s">
        <v>268</v>
      </c>
      <c r="AW474" t="s">
        <v>268</v>
      </c>
      <c r="AX474" t="s">
        <v>268</v>
      </c>
      <c r="AY474" t="s">
        <v>268</v>
      </c>
      <c r="AZ474" t="s">
        <v>268</v>
      </c>
      <c r="BA474" t="s">
        <v>268</v>
      </c>
      <c r="BB474" t="s">
        <v>268</v>
      </c>
      <c r="BC474" t="s">
        <v>268</v>
      </c>
      <c r="BD474" t="s">
        <v>268</v>
      </c>
      <c r="BE474" t="s">
        <v>268</v>
      </c>
      <c r="BF474" t="s">
        <v>268</v>
      </c>
      <c r="BG474" t="s">
        <v>268</v>
      </c>
      <c r="BH474" t="s">
        <v>268</v>
      </c>
      <c r="BI474" t="s">
        <v>268</v>
      </c>
      <c r="BJ474" t="s">
        <v>268</v>
      </c>
      <c r="BK474" t="s">
        <v>268</v>
      </c>
      <c r="BL474" t="s">
        <v>268</v>
      </c>
      <c r="BM474" t="s">
        <v>268</v>
      </c>
      <c r="BN474" t="s">
        <v>268</v>
      </c>
      <c r="BO474" t="s">
        <v>268</v>
      </c>
      <c r="BP474" t="s">
        <v>268</v>
      </c>
      <c r="BQ474" t="s">
        <v>268</v>
      </c>
      <c r="BR474" t="s">
        <v>268</v>
      </c>
      <c r="BS474" t="s">
        <v>268</v>
      </c>
      <c r="BT474" t="s">
        <v>268</v>
      </c>
      <c r="BU474" t="s">
        <v>268</v>
      </c>
      <c r="BV474" t="s">
        <v>268</v>
      </c>
      <c r="BW474" t="s">
        <v>268</v>
      </c>
      <c r="BX474" t="s">
        <v>268</v>
      </c>
      <c r="BY474">
        <v>25</v>
      </c>
      <c r="BZ474">
        <v>25</v>
      </c>
      <c r="CA474" t="s">
        <v>142</v>
      </c>
      <c r="CB474" s="356">
        <v>123</v>
      </c>
      <c r="CC474" t="s">
        <v>1817</v>
      </c>
      <c r="CD474" t="s">
        <v>268</v>
      </c>
      <c r="CE474" t="s">
        <v>268</v>
      </c>
      <c r="CF474" t="s">
        <v>268</v>
      </c>
      <c r="CG474" t="s">
        <v>268</v>
      </c>
      <c r="CH474" t="s">
        <v>268</v>
      </c>
      <c r="CI474" t="s">
        <v>268</v>
      </c>
      <c r="CJ474" t="s">
        <v>268</v>
      </c>
      <c r="CK474" t="s">
        <v>268</v>
      </c>
      <c r="CL474" t="s">
        <v>268</v>
      </c>
      <c r="CM474" t="s">
        <v>11224</v>
      </c>
      <c r="CN474">
        <v>15.85</v>
      </c>
      <c r="CO474" t="s">
        <v>268</v>
      </c>
      <c r="CP474">
        <v>15.85</v>
      </c>
      <c r="CQ474">
        <v>365</v>
      </c>
      <c r="CR474" t="s">
        <v>878</v>
      </c>
      <c r="CS474" t="s">
        <v>11225</v>
      </c>
      <c r="CT474" t="s">
        <v>11226</v>
      </c>
      <c r="CU474" t="s">
        <v>11227</v>
      </c>
      <c r="CV474" t="s">
        <v>268</v>
      </c>
      <c r="CW474" t="s">
        <v>268</v>
      </c>
      <c r="CX474" t="s">
        <v>268</v>
      </c>
      <c r="CY474" t="s">
        <v>268</v>
      </c>
      <c r="CZ474" t="s">
        <v>268</v>
      </c>
      <c r="DA474" t="s">
        <v>268</v>
      </c>
      <c r="DB474" s="429">
        <f t="shared" si="97"/>
        <v>0</v>
      </c>
      <c r="DC474" s="284">
        <f t="shared" si="98"/>
        <v>0</v>
      </c>
      <c r="DD474" s="284">
        <f t="shared" si="99"/>
        <v>0</v>
      </c>
      <c r="DE474" s="284">
        <f t="shared" si="100"/>
        <v>0</v>
      </c>
      <c r="DF474" s="295">
        <f t="shared" si="101"/>
        <v>25</v>
      </c>
      <c r="DG474" s="284">
        <f t="shared" si="102"/>
        <v>1</v>
      </c>
      <c r="DH474" s="284">
        <f t="shared" si="103"/>
        <v>0</v>
      </c>
      <c r="DI474" s="284">
        <f t="shared" si="104"/>
        <v>0</v>
      </c>
      <c r="DJ474" s="284">
        <f t="shared" si="105"/>
        <v>0</v>
      </c>
      <c r="DK474" s="295">
        <f t="shared" si="106"/>
        <v>0</v>
      </c>
      <c r="DL474" s="297" t="str">
        <f t="shared" si="107"/>
        <v>A dispo.</v>
      </c>
      <c r="DM474" s="430">
        <f>IFERROR(IF(CA474="D",IF(DL474="A dispo.",DF474*VLOOKUP('DATI INPUT'!$F$27,TARIFFE_UD,4,FALSE),DF474*VLOOKUP(DL474,TARIFFE_UD,4,FALSE)),DF474*VLOOKUP(CB474-100,TARIFFE_UND,4,FALSE)),0)</f>
        <v>15.847118133634497</v>
      </c>
      <c r="DN474" s="430">
        <f>IFERROR(IF(CA474="D",IF(DL474="A dispo.",DK474*VLOOKUP('DATI INPUT'!$F$27,TARIFFE_UD,5,FALSE),DK474*VLOOKUP(DL474,TARIFFE_UD,5,FALSE)),DK474*VLOOKUP(CB474-100,TARIFFE_UND,5,FALSE)),0)</f>
        <v>0</v>
      </c>
      <c r="DO474" s="431">
        <f t="shared" si="108"/>
        <v>-2.8818663655023613E-3</v>
      </c>
      <c r="DP474" s="299">
        <f>IFERROR(IF(CA474="D",IF(DL474="A dispo.",DF474*VLOOKUP('DATI INPUT'!$F$27,TARIFFE_UD,2,FALSE),DF474*VLOOKUP(DL474,TARIFFE_UD,2,FALSE)),DF474*VLOOKUP(CB474-100,TARIFFE_UND,2,FALSE)),0)</f>
        <v>19.798759969571623</v>
      </c>
      <c r="DQ474" s="299">
        <f>IFERROR(IF(CA474="D",IF(DL474="A dispo.",DK474*VLOOKUP('DATI INPUT'!$F$27,TARIFFE_UD,3,FALSE),DK474*VLOOKUP(DL474,TARIFFE_UD,3,FALSE)),DK474*VLOOKUP(CB474-100,TARIFFE_UND,3,FALSE)),0)</f>
        <v>0</v>
      </c>
      <c r="DR474" s="299">
        <f t="shared" si="109"/>
        <v>19.798759969571623</v>
      </c>
    </row>
    <row r="475" spans="1:122" x14ac:dyDescent="0.25">
      <c r="A475" t="s">
        <v>4907</v>
      </c>
      <c r="B475" t="s">
        <v>1515</v>
      </c>
      <c r="C475" t="s">
        <v>4908</v>
      </c>
      <c r="D475" t="s">
        <v>4909</v>
      </c>
      <c r="E475" t="s">
        <v>268</v>
      </c>
      <c r="F475" t="s">
        <v>156</v>
      </c>
      <c r="G475" t="s">
        <v>4910</v>
      </c>
      <c r="H475" t="s">
        <v>4890</v>
      </c>
      <c r="I475" t="s">
        <v>351</v>
      </c>
      <c r="J475" t="s">
        <v>274</v>
      </c>
      <c r="K475" t="s">
        <v>4911</v>
      </c>
      <c r="L475" t="s">
        <v>984</v>
      </c>
      <c r="M475" t="s">
        <v>4912</v>
      </c>
      <c r="N475" t="s">
        <v>303</v>
      </c>
      <c r="O475" t="s">
        <v>1273</v>
      </c>
      <c r="P475" t="s">
        <v>4913</v>
      </c>
      <c r="Q475" t="s">
        <v>275</v>
      </c>
      <c r="R475" t="s">
        <v>268</v>
      </c>
      <c r="S475" t="s">
        <v>268</v>
      </c>
      <c r="T475" t="s">
        <v>268</v>
      </c>
      <c r="U475" t="s">
        <v>268</v>
      </c>
      <c r="V475" t="s">
        <v>268</v>
      </c>
      <c r="W475" t="s">
        <v>4914</v>
      </c>
      <c r="X475" t="s">
        <v>1830</v>
      </c>
      <c r="Y475" t="s">
        <v>275</v>
      </c>
      <c r="Z475" t="s">
        <v>268</v>
      </c>
      <c r="AA475" t="s">
        <v>268</v>
      </c>
      <c r="AB475" t="s">
        <v>268</v>
      </c>
      <c r="AC475" t="s">
        <v>268</v>
      </c>
      <c r="AD475" t="s">
        <v>268</v>
      </c>
      <c r="AE475" t="s">
        <v>287</v>
      </c>
      <c r="AF475" t="s">
        <v>1811</v>
      </c>
      <c r="AG475" t="s">
        <v>875</v>
      </c>
      <c r="AH475" t="s">
        <v>1848</v>
      </c>
      <c r="AI475" t="s">
        <v>4915</v>
      </c>
      <c r="AJ475" t="s">
        <v>268</v>
      </c>
      <c r="AK475" t="s">
        <v>354</v>
      </c>
      <c r="AL475" t="s">
        <v>268</v>
      </c>
      <c r="AM475" t="s">
        <v>405</v>
      </c>
      <c r="AN475" t="s">
        <v>287</v>
      </c>
      <c r="AO475" t="s">
        <v>1811</v>
      </c>
      <c r="AP475" t="s">
        <v>875</v>
      </c>
      <c r="AQ475" t="s">
        <v>1848</v>
      </c>
      <c r="AR475" t="s">
        <v>4915</v>
      </c>
      <c r="AS475" t="s">
        <v>268</v>
      </c>
      <c r="AT475" t="s">
        <v>377</v>
      </c>
      <c r="AU475" t="s">
        <v>268</v>
      </c>
      <c r="AV475" t="s">
        <v>405</v>
      </c>
      <c r="AW475" t="s">
        <v>268</v>
      </c>
      <c r="AX475" t="s">
        <v>268</v>
      </c>
      <c r="AY475" t="s">
        <v>268</v>
      </c>
      <c r="AZ475" t="s">
        <v>268</v>
      </c>
      <c r="BA475" t="s">
        <v>268</v>
      </c>
      <c r="BB475" t="s">
        <v>268</v>
      </c>
      <c r="BC475" t="s">
        <v>268</v>
      </c>
      <c r="BD475" t="s">
        <v>268</v>
      </c>
      <c r="BE475" t="s">
        <v>268</v>
      </c>
      <c r="BF475" t="s">
        <v>268</v>
      </c>
      <c r="BG475" t="s">
        <v>268</v>
      </c>
      <c r="BH475" t="s">
        <v>268</v>
      </c>
      <c r="BI475" t="s">
        <v>268</v>
      </c>
      <c r="BJ475" t="s">
        <v>268</v>
      </c>
      <c r="BK475" t="s">
        <v>268</v>
      </c>
      <c r="BL475" t="s">
        <v>268</v>
      </c>
      <c r="BM475" t="s">
        <v>268</v>
      </c>
      <c r="BN475" t="s">
        <v>268</v>
      </c>
      <c r="BO475" t="s">
        <v>268</v>
      </c>
      <c r="BP475" t="s">
        <v>268</v>
      </c>
      <c r="BQ475" t="s">
        <v>268</v>
      </c>
      <c r="BR475" t="s">
        <v>268</v>
      </c>
      <c r="BS475" t="s">
        <v>268</v>
      </c>
      <c r="BT475" t="s">
        <v>268</v>
      </c>
      <c r="BU475" t="s">
        <v>268</v>
      </c>
      <c r="BV475" t="s">
        <v>268</v>
      </c>
      <c r="BW475" t="s">
        <v>268</v>
      </c>
      <c r="BX475" t="s">
        <v>268</v>
      </c>
      <c r="BY475">
        <v>134.13</v>
      </c>
      <c r="BZ475">
        <v>134.13</v>
      </c>
      <c r="CA475" t="s">
        <v>142</v>
      </c>
      <c r="CB475" s="356">
        <v>122</v>
      </c>
      <c r="CC475" t="s">
        <v>876</v>
      </c>
      <c r="CD475" t="s">
        <v>268</v>
      </c>
      <c r="CE475" t="s">
        <v>268</v>
      </c>
      <c r="CF475" t="s">
        <v>268</v>
      </c>
      <c r="CG475" t="s">
        <v>268</v>
      </c>
      <c r="CH475" t="s">
        <v>268</v>
      </c>
      <c r="CI475" t="s">
        <v>268</v>
      </c>
      <c r="CJ475" t="s">
        <v>268</v>
      </c>
      <c r="CK475" t="s">
        <v>268</v>
      </c>
      <c r="CL475" t="s">
        <v>268</v>
      </c>
      <c r="CM475" t="s">
        <v>11224</v>
      </c>
      <c r="CN475">
        <v>152.41999999999999</v>
      </c>
      <c r="CO475" t="s">
        <v>268</v>
      </c>
      <c r="CP475">
        <v>152.41999999999999</v>
      </c>
      <c r="CQ475">
        <v>365</v>
      </c>
      <c r="CR475" t="s">
        <v>878</v>
      </c>
      <c r="CS475" t="s">
        <v>11225</v>
      </c>
      <c r="CT475" t="s">
        <v>11226</v>
      </c>
      <c r="CU475" t="s">
        <v>11227</v>
      </c>
      <c r="CV475" t="s">
        <v>268</v>
      </c>
      <c r="CW475" t="s">
        <v>268</v>
      </c>
      <c r="CX475" t="s">
        <v>268</v>
      </c>
      <c r="CY475" t="s">
        <v>268</v>
      </c>
      <c r="CZ475" t="s">
        <v>268</v>
      </c>
      <c r="DA475" t="s">
        <v>268</v>
      </c>
      <c r="DB475" s="429">
        <f t="shared" si="97"/>
        <v>0</v>
      </c>
      <c r="DC475" s="284">
        <f t="shared" si="98"/>
        <v>0</v>
      </c>
      <c r="DD475" s="284">
        <f t="shared" si="99"/>
        <v>0</v>
      </c>
      <c r="DE475" s="284">
        <f t="shared" si="100"/>
        <v>0</v>
      </c>
      <c r="DF475" s="295">
        <f t="shared" si="101"/>
        <v>134.13</v>
      </c>
      <c r="DG475" s="284">
        <f t="shared" si="102"/>
        <v>0</v>
      </c>
      <c r="DH475" s="284">
        <f t="shared" si="103"/>
        <v>0</v>
      </c>
      <c r="DI475" s="284">
        <f t="shared" si="104"/>
        <v>0</v>
      </c>
      <c r="DJ475" s="284">
        <f t="shared" si="105"/>
        <v>0</v>
      </c>
      <c r="DK475" s="295">
        <f t="shared" si="106"/>
        <v>1</v>
      </c>
      <c r="DL475" s="297" t="str">
        <f t="shared" si="107"/>
        <v>A dispo.</v>
      </c>
      <c r="DM475" s="430">
        <f>IFERROR(IF(CA475="D",IF(DL475="A dispo.",DF475*VLOOKUP('DATI INPUT'!$F$27,TARIFFE_UD,4,FALSE),DF475*VLOOKUP(DL475,TARIFFE_UD,4,FALSE)),DF475*VLOOKUP(CB475-100,TARIFFE_UND,4,FALSE)),0)</f>
        <v>85.022958210575794</v>
      </c>
      <c r="DN475" s="430">
        <f>IFERROR(IF(CA475="D",IF(DL475="A dispo.",DK475*VLOOKUP('DATI INPUT'!$F$27,TARIFFE_UD,5,FALSE),DK475*VLOOKUP(DL475,TARIFFE_UD,5,FALSE)),DK475*VLOOKUP(CB475-100,TARIFFE_UND,5,FALSE)),0)</f>
        <v>67.397800635548478</v>
      </c>
      <c r="DO475" s="431">
        <f t="shared" si="108"/>
        <v>7.5884612428467335E-4</v>
      </c>
      <c r="DP475" s="299">
        <f>IFERROR(IF(CA475="D",IF(DL475="A dispo.",DF475*VLOOKUP('DATI INPUT'!$F$27,TARIFFE_UD,2,FALSE),DF475*VLOOKUP(DL475,TARIFFE_UD,2,FALSE)),DF475*VLOOKUP(CB475-100,TARIFFE_UND,2,FALSE)),0)</f>
        <v>106.22430698874567</v>
      </c>
      <c r="DQ475" s="299">
        <f>IFERROR(IF(CA475="D",IF(DL475="A dispo.",DK475*VLOOKUP('DATI INPUT'!$F$27,TARIFFE_UD,3,FALSE),DK475*VLOOKUP(DL475,TARIFFE_UD,3,FALSE)),DK475*VLOOKUP(CB475-100,TARIFFE_UND,3,FALSE)),0)</f>
        <v>60.367780403072892</v>
      </c>
      <c r="DR475" s="299">
        <f t="shared" si="109"/>
        <v>166.59208739181855</v>
      </c>
    </row>
    <row r="476" spans="1:122" x14ac:dyDescent="0.25">
      <c r="A476" t="s">
        <v>4921</v>
      </c>
      <c r="B476" t="s">
        <v>4922</v>
      </c>
      <c r="C476" t="s">
        <v>4923</v>
      </c>
      <c r="D476" t="s">
        <v>4924</v>
      </c>
      <c r="E476" t="s">
        <v>268</v>
      </c>
      <c r="F476" t="s">
        <v>156</v>
      </c>
      <c r="G476" t="s">
        <v>4925</v>
      </c>
      <c r="H476" t="s">
        <v>986</v>
      </c>
      <c r="I476" t="s">
        <v>4926</v>
      </c>
      <c r="J476" t="s">
        <v>274</v>
      </c>
      <c r="K476" t="s">
        <v>4927</v>
      </c>
      <c r="L476" t="s">
        <v>871</v>
      </c>
      <c r="M476" t="s">
        <v>4928</v>
      </c>
      <c r="N476" t="s">
        <v>984</v>
      </c>
      <c r="O476" t="s">
        <v>873</v>
      </c>
      <c r="P476" t="s">
        <v>151</v>
      </c>
      <c r="Q476" t="s">
        <v>271</v>
      </c>
      <c r="R476" t="s">
        <v>154</v>
      </c>
      <c r="S476" t="s">
        <v>268</v>
      </c>
      <c r="T476" t="s">
        <v>268</v>
      </c>
      <c r="U476" t="s">
        <v>268</v>
      </c>
      <c r="V476" t="s">
        <v>268</v>
      </c>
      <c r="W476" t="s">
        <v>4806</v>
      </c>
      <c r="X476" t="s">
        <v>2116</v>
      </c>
      <c r="Y476" t="s">
        <v>309</v>
      </c>
      <c r="Z476" t="s">
        <v>268</v>
      </c>
      <c r="AA476" t="s">
        <v>268</v>
      </c>
      <c r="AB476" t="s">
        <v>268</v>
      </c>
      <c r="AC476" t="s">
        <v>268</v>
      </c>
      <c r="AD476" t="s">
        <v>268</v>
      </c>
      <c r="AE476" t="s">
        <v>287</v>
      </c>
      <c r="AF476" t="s">
        <v>1811</v>
      </c>
      <c r="AG476" t="s">
        <v>875</v>
      </c>
      <c r="AH476" t="s">
        <v>1812</v>
      </c>
      <c r="AI476" t="s">
        <v>881</v>
      </c>
      <c r="AJ476" t="s">
        <v>268</v>
      </c>
      <c r="AK476" t="s">
        <v>377</v>
      </c>
      <c r="AL476" t="s">
        <v>268</v>
      </c>
      <c r="AM476" t="s">
        <v>355</v>
      </c>
      <c r="AN476" t="s">
        <v>268</v>
      </c>
      <c r="AO476" t="s">
        <v>268</v>
      </c>
      <c r="AP476" t="s">
        <v>268</v>
      </c>
      <c r="AQ476" t="s">
        <v>268</v>
      </c>
      <c r="AR476" t="s">
        <v>268</v>
      </c>
      <c r="AS476" t="s">
        <v>268</v>
      </c>
      <c r="AT476" t="s">
        <v>268</v>
      </c>
      <c r="AU476" t="s">
        <v>268</v>
      </c>
      <c r="AV476" t="s">
        <v>268</v>
      </c>
      <c r="AW476" t="s">
        <v>268</v>
      </c>
      <c r="AX476" t="s">
        <v>268</v>
      </c>
      <c r="AY476" t="s">
        <v>268</v>
      </c>
      <c r="AZ476" t="s">
        <v>268</v>
      </c>
      <c r="BA476" t="s">
        <v>268</v>
      </c>
      <c r="BB476" t="s">
        <v>268</v>
      </c>
      <c r="BC476" t="s">
        <v>268</v>
      </c>
      <c r="BD476" t="s">
        <v>268</v>
      </c>
      <c r="BE476" t="s">
        <v>268</v>
      </c>
      <c r="BF476" t="s">
        <v>268</v>
      </c>
      <c r="BG476" t="s">
        <v>268</v>
      </c>
      <c r="BH476" t="s">
        <v>268</v>
      </c>
      <c r="BI476" t="s">
        <v>268</v>
      </c>
      <c r="BJ476" t="s">
        <v>268</v>
      </c>
      <c r="BK476" t="s">
        <v>268</v>
      </c>
      <c r="BL476" t="s">
        <v>268</v>
      </c>
      <c r="BM476" t="s">
        <v>268</v>
      </c>
      <c r="BN476" t="s">
        <v>268</v>
      </c>
      <c r="BO476" t="s">
        <v>268</v>
      </c>
      <c r="BP476" t="s">
        <v>268</v>
      </c>
      <c r="BQ476" t="s">
        <v>268</v>
      </c>
      <c r="BR476" t="s">
        <v>268</v>
      </c>
      <c r="BS476" t="s">
        <v>268</v>
      </c>
      <c r="BT476" t="s">
        <v>268</v>
      </c>
      <c r="BU476" t="s">
        <v>268</v>
      </c>
      <c r="BV476" t="s">
        <v>268</v>
      </c>
      <c r="BW476" t="s">
        <v>268</v>
      </c>
      <c r="BX476" t="s">
        <v>268</v>
      </c>
      <c r="BY476">
        <v>55.55</v>
      </c>
      <c r="BZ476">
        <v>55.55</v>
      </c>
      <c r="CA476" t="s">
        <v>142</v>
      </c>
      <c r="CB476" s="356">
        <v>122</v>
      </c>
      <c r="CC476" t="s">
        <v>876</v>
      </c>
      <c r="CD476" t="s">
        <v>268</v>
      </c>
      <c r="CE476" t="s">
        <v>268</v>
      </c>
      <c r="CF476" s="356">
        <v>4</v>
      </c>
      <c r="CG476" t="s">
        <v>268</v>
      </c>
      <c r="CH476" t="s">
        <v>268</v>
      </c>
      <c r="CI476" t="s">
        <v>268</v>
      </c>
      <c r="CJ476" t="s">
        <v>268</v>
      </c>
      <c r="CK476" t="s">
        <v>268</v>
      </c>
      <c r="CL476" t="s">
        <v>268</v>
      </c>
      <c r="CM476" t="s">
        <v>11224</v>
      </c>
      <c r="CN476">
        <v>120.2</v>
      </c>
      <c r="CO476" t="s">
        <v>268</v>
      </c>
      <c r="CP476">
        <v>120.2</v>
      </c>
      <c r="CQ476">
        <v>365</v>
      </c>
      <c r="CR476" t="s">
        <v>878</v>
      </c>
      <c r="CS476" t="s">
        <v>11225</v>
      </c>
      <c r="CT476" t="s">
        <v>11226</v>
      </c>
      <c r="CU476" t="s">
        <v>11227</v>
      </c>
      <c r="CV476" t="s">
        <v>268</v>
      </c>
      <c r="CW476" t="s">
        <v>268</v>
      </c>
      <c r="CX476" t="s">
        <v>268</v>
      </c>
      <c r="CY476" t="s">
        <v>268</v>
      </c>
      <c r="CZ476" t="s">
        <v>268</v>
      </c>
      <c r="DA476" t="s">
        <v>268</v>
      </c>
      <c r="DB476" s="429">
        <f t="shared" si="97"/>
        <v>0</v>
      </c>
      <c r="DC476" s="284">
        <f t="shared" si="98"/>
        <v>0</v>
      </c>
      <c r="DD476" s="284">
        <f t="shared" si="99"/>
        <v>0</v>
      </c>
      <c r="DE476" s="284">
        <f t="shared" si="100"/>
        <v>0</v>
      </c>
      <c r="DF476" s="295">
        <f t="shared" si="101"/>
        <v>55.550000000000004</v>
      </c>
      <c r="DG476" s="284">
        <f t="shared" si="102"/>
        <v>0</v>
      </c>
      <c r="DH476" s="284">
        <f t="shared" si="103"/>
        <v>0</v>
      </c>
      <c r="DI476" s="284">
        <f t="shared" si="104"/>
        <v>0</v>
      </c>
      <c r="DJ476" s="284">
        <f t="shared" si="105"/>
        <v>0</v>
      </c>
      <c r="DK476" s="295">
        <f t="shared" si="106"/>
        <v>1</v>
      </c>
      <c r="DL476" s="297">
        <f t="shared" si="107"/>
        <v>4</v>
      </c>
      <c r="DM476" s="430">
        <f>IFERROR(IF(CA476="D",IF(DL476="A dispo.",DF476*VLOOKUP('DATI INPUT'!$F$27,TARIFFE_UD,4,FALSE),DF476*VLOOKUP(DL476,TARIFFE_UD,4,FALSE)),DF476*VLOOKUP(CB476-100,TARIFFE_UND,4,FALSE)),0)</f>
        <v>37.82061475167184</v>
      </c>
      <c r="DN476" s="430">
        <f>IFERROR(IF(CA476="D",IF(DL476="A dispo.",DK476*VLOOKUP('DATI INPUT'!$F$27,TARIFFE_UD,5,FALSE),DK476*VLOOKUP(DL476,TARIFFE_UD,5,FALSE)),DK476*VLOOKUP(CB476-100,TARIFFE_UND,5,FALSE)),0)</f>
        <v>82.375089665670373</v>
      </c>
      <c r="DO476" s="431">
        <f t="shared" si="108"/>
        <v>-4.2955826577895095E-3</v>
      </c>
      <c r="DP476" s="299">
        <f>IFERROR(IF(CA476="D",IF(DL476="A dispo.",DF476*VLOOKUP('DATI INPUT'!$F$27,TARIFFE_UD,2,FALSE),DF476*VLOOKUP(DL476,TARIFFE_UD,2,FALSE)),DF476*VLOOKUP(CB476-100,TARIFFE_UND,2,FALSE)),0)</f>
        <v>47.251573885898388</v>
      </c>
      <c r="DQ476" s="299">
        <f>IFERROR(IF(CA476="D",IF(DL476="A dispo.",DK476*VLOOKUP('DATI INPUT'!$F$27,TARIFFE_UD,3,FALSE),DK476*VLOOKUP(DL476,TARIFFE_UD,3,FALSE)),DK476*VLOOKUP(CB476-100,TARIFFE_UND,3,FALSE)),0)</f>
        <v>73.78284271486686</v>
      </c>
      <c r="DR476" s="299">
        <f t="shared" si="109"/>
        <v>121.03441660076524</v>
      </c>
    </row>
    <row r="477" spans="1:122" x14ac:dyDescent="0.25">
      <c r="A477" t="s">
        <v>4938</v>
      </c>
      <c r="B477" t="s">
        <v>690</v>
      </c>
      <c r="C477" t="s">
        <v>4939</v>
      </c>
      <c r="D477" t="s">
        <v>4940</v>
      </c>
      <c r="E477" t="s">
        <v>268</v>
      </c>
      <c r="F477" t="s">
        <v>156</v>
      </c>
      <c r="G477" t="s">
        <v>4941</v>
      </c>
      <c r="H477" t="s">
        <v>4890</v>
      </c>
      <c r="I477" t="s">
        <v>4942</v>
      </c>
      <c r="J477" t="s">
        <v>274</v>
      </c>
      <c r="K477" t="s">
        <v>4943</v>
      </c>
      <c r="L477" t="s">
        <v>984</v>
      </c>
      <c r="M477" t="s">
        <v>4944</v>
      </c>
      <c r="N477" t="s">
        <v>971</v>
      </c>
      <c r="O477" t="s">
        <v>873</v>
      </c>
      <c r="P477" t="s">
        <v>4945</v>
      </c>
      <c r="Q477" t="s">
        <v>309</v>
      </c>
      <c r="R477" t="s">
        <v>268</v>
      </c>
      <c r="S477" t="s">
        <v>268</v>
      </c>
      <c r="T477" t="s">
        <v>268</v>
      </c>
      <c r="U477" t="s">
        <v>268</v>
      </c>
      <c r="V477" t="s">
        <v>268</v>
      </c>
      <c r="W477" t="s">
        <v>4946</v>
      </c>
      <c r="X477" t="s">
        <v>1830</v>
      </c>
      <c r="Y477" t="s">
        <v>271</v>
      </c>
      <c r="Z477" t="s">
        <v>268</v>
      </c>
      <c r="AA477" t="s">
        <v>268</v>
      </c>
      <c r="AB477" t="s">
        <v>268</v>
      </c>
      <c r="AC477" t="s">
        <v>268</v>
      </c>
      <c r="AD477" t="s">
        <v>268</v>
      </c>
      <c r="AE477" t="s">
        <v>287</v>
      </c>
      <c r="AF477" t="s">
        <v>1811</v>
      </c>
      <c r="AG477" t="s">
        <v>875</v>
      </c>
      <c r="AH477" t="s">
        <v>1848</v>
      </c>
      <c r="AI477" t="s">
        <v>4915</v>
      </c>
      <c r="AJ477" t="s">
        <v>268</v>
      </c>
      <c r="AK477" t="s">
        <v>410</v>
      </c>
      <c r="AL477" t="s">
        <v>268</v>
      </c>
      <c r="AM477" t="s">
        <v>405</v>
      </c>
      <c r="AN477" t="s">
        <v>287</v>
      </c>
      <c r="AO477" t="s">
        <v>1811</v>
      </c>
      <c r="AP477" t="s">
        <v>875</v>
      </c>
      <c r="AQ477" t="s">
        <v>1848</v>
      </c>
      <c r="AR477" t="s">
        <v>4947</v>
      </c>
      <c r="AS477" t="s">
        <v>268</v>
      </c>
      <c r="AT477" t="s">
        <v>268</v>
      </c>
      <c r="AU477" t="s">
        <v>268</v>
      </c>
      <c r="AV477" t="s">
        <v>411</v>
      </c>
      <c r="AW477" t="s">
        <v>268</v>
      </c>
      <c r="AX477" t="s">
        <v>268</v>
      </c>
      <c r="AY477" t="s">
        <v>268</v>
      </c>
      <c r="AZ477" t="s">
        <v>268</v>
      </c>
      <c r="BA477" t="s">
        <v>268</v>
      </c>
      <c r="BB477" t="s">
        <v>268</v>
      </c>
      <c r="BC477" t="s">
        <v>268</v>
      </c>
      <c r="BD477" t="s">
        <v>268</v>
      </c>
      <c r="BE477" t="s">
        <v>268</v>
      </c>
      <c r="BF477" t="s">
        <v>268</v>
      </c>
      <c r="BG477" t="s">
        <v>268</v>
      </c>
      <c r="BH477" t="s">
        <v>268</v>
      </c>
      <c r="BI477" t="s">
        <v>268</v>
      </c>
      <c r="BJ477" t="s">
        <v>268</v>
      </c>
      <c r="BK477" t="s">
        <v>268</v>
      </c>
      <c r="BL477" t="s">
        <v>268</v>
      </c>
      <c r="BM477" t="s">
        <v>268</v>
      </c>
      <c r="BN477" t="s">
        <v>268</v>
      </c>
      <c r="BO477" t="s">
        <v>268</v>
      </c>
      <c r="BP477" t="s">
        <v>268</v>
      </c>
      <c r="BQ477" t="s">
        <v>268</v>
      </c>
      <c r="BR477" t="s">
        <v>268</v>
      </c>
      <c r="BS477" t="s">
        <v>268</v>
      </c>
      <c r="BT477" t="s">
        <v>268</v>
      </c>
      <c r="BU477" t="s">
        <v>268</v>
      </c>
      <c r="BV477" t="s">
        <v>268</v>
      </c>
      <c r="BW477" t="s">
        <v>268</v>
      </c>
      <c r="BX477" t="s">
        <v>268</v>
      </c>
      <c r="BY477">
        <v>55</v>
      </c>
      <c r="BZ477">
        <v>55</v>
      </c>
      <c r="CA477" t="s">
        <v>142</v>
      </c>
      <c r="CB477" s="356">
        <v>122</v>
      </c>
      <c r="CC477" t="s">
        <v>876</v>
      </c>
      <c r="CD477" t="s">
        <v>268</v>
      </c>
      <c r="CE477" t="s">
        <v>268</v>
      </c>
      <c r="CF477" t="s">
        <v>268</v>
      </c>
      <c r="CG477" t="s">
        <v>268</v>
      </c>
      <c r="CH477" t="s">
        <v>268</v>
      </c>
      <c r="CI477" t="s">
        <v>268</v>
      </c>
      <c r="CJ477" t="s">
        <v>268</v>
      </c>
      <c r="CK477" t="s">
        <v>268</v>
      </c>
      <c r="CL477" t="s">
        <v>268</v>
      </c>
      <c r="CM477" t="s">
        <v>11224</v>
      </c>
      <c r="CN477">
        <v>102.26</v>
      </c>
      <c r="CO477" t="s">
        <v>268</v>
      </c>
      <c r="CP477">
        <v>102.26</v>
      </c>
      <c r="CQ477">
        <v>365</v>
      </c>
      <c r="CR477" t="s">
        <v>878</v>
      </c>
      <c r="CS477" t="s">
        <v>11225</v>
      </c>
      <c r="CT477" t="s">
        <v>11226</v>
      </c>
      <c r="CU477" t="s">
        <v>11227</v>
      </c>
      <c r="CV477" t="s">
        <v>268</v>
      </c>
      <c r="CW477" t="s">
        <v>268</v>
      </c>
      <c r="CX477" t="s">
        <v>268</v>
      </c>
      <c r="CY477" t="s">
        <v>268</v>
      </c>
      <c r="CZ477" t="s">
        <v>268</v>
      </c>
      <c r="DA477" t="s">
        <v>268</v>
      </c>
      <c r="DB477" s="429">
        <f t="shared" si="97"/>
        <v>0</v>
      </c>
      <c r="DC477" s="284">
        <f t="shared" si="98"/>
        <v>0</v>
      </c>
      <c r="DD477" s="284">
        <f t="shared" si="99"/>
        <v>0</v>
      </c>
      <c r="DE477" s="284">
        <f t="shared" si="100"/>
        <v>0</v>
      </c>
      <c r="DF477" s="295">
        <f t="shared" si="101"/>
        <v>55</v>
      </c>
      <c r="DG477" s="284">
        <f t="shared" si="102"/>
        <v>0</v>
      </c>
      <c r="DH477" s="284">
        <f t="shared" si="103"/>
        <v>0</v>
      </c>
      <c r="DI477" s="284">
        <f t="shared" si="104"/>
        <v>0</v>
      </c>
      <c r="DJ477" s="284">
        <f t="shared" si="105"/>
        <v>0</v>
      </c>
      <c r="DK477" s="295">
        <f t="shared" si="106"/>
        <v>1</v>
      </c>
      <c r="DL477" s="297" t="str">
        <f t="shared" si="107"/>
        <v>A dispo.</v>
      </c>
      <c r="DM477" s="430">
        <f>IFERROR(IF(CA477="D",IF(DL477="A dispo.",DF477*VLOOKUP('DATI INPUT'!$F$27,TARIFFE_UD,4,FALSE),DF477*VLOOKUP(DL477,TARIFFE_UD,4,FALSE)),DF477*VLOOKUP(CB477-100,TARIFFE_UND,4,FALSE)),0)</f>
        <v>34.863659893995894</v>
      </c>
      <c r="DN477" s="430">
        <f>IFERROR(IF(CA477="D",IF(DL477="A dispo.",DK477*VLOOKUP('DATI INPUT'!$F$27,TARIFFE_UD,5,FALSE),DK477*VLOOKUP(DL477,TARIFFE_UD,5,FALSE)),DK477*VLOOKUP(CB477-100,TARIFFE_UND,5,FALSE)),0)</f>
        <v>67.397800635548478</v>
      </c>
      <c r="DO477" s="431">
        <f t="shared" si="108"/>
        <v>1.4605295443601563E-3</v>
      </c>
      <c r="DP477" s="299">
        <f>IFERROR(IF(CA477="D",IF(DL477="A dispo.",DF477*VLOOKUP('DATI INPUT'!$F$27,TARIFFE_UD,2,FALSE),DF477*VLOOKUP(DL477,TARIFFE_UD,2,FALSE)),DF477*VLOOKUP(CB477-100,TARIFFE_UND,2,FALSE)),0)</f>
        <v>43.557271933057571</v>
      </c>
      <c r="DQ477" s="299">
        <f>IFERROR(IF(CA477="D",IF(DL477="A dispo.",DK477*VLOOKUP('DATI INPUT'!$F$27,TARIFFE_UD,3,FALSE),DK477*VLOOKUP(DL477,TARIFFE_UD,3,FALSE)),DK477*VLOOKUP(CB477-100,TARIFFE_UND,3,FALSE)),0)</f>
        <v>60.367780403072892</v>
      </c>
      <c r="DR477" s="299">
        <f t="shared" si="109"/>
        <v>103.92505233613046</v>
      </c>
    </row>
    <row r="478" spans="1:122" x14ac:dyDescent="0.25">
      <c r="A478" t="s">
        <v>4948</v>
      </c>
      <c r="B478" t="s">
        <v>690</v>
      </c>
      <c r="C478" t="s">
        <v>4949</v>
      </c>
      <c r="D478" t="s">
        <v>4940</v>
      </c>
      <c r="E478" t="s">
        <v>268</v>
      </c>
      <c r="F478" t="s">
        <v>156</v>
      </c>
      <c r="G478" t="s">
        <v>4941</v>
      </c>
      <c r="H478" t="s">
        <v>4890</v>
      </c>
      <c r="I478" t="s">
        <v>4942</v>
      </c>
      <c r="J478" t="s">
        <v>274</v>
      </c>
      <c r="K478" t="s">
        <v>4943</v>
      </c>
      <c r="L478" t="s">
        <v>984</v>
      </c>
      <c r="M478" t="s">
        <v>4944</v>
      </c>
      <c r="N478" t="s">
        <v>971</v>
      </c>
      <c r="O478" t="s">
        <v>873</v>
      </c>
      <c r="P478" t="s">
        <v>4945</v>
      </c>
      <c r="Q478" t="s">
        <v>309</v>
      </c>
      <c r="R478" t="s">
        <v>268</v>
      </c>
      <c r="S478" t="s">
        <v>268</v>
      </c>
      <c r="T478" t="s">
        <v>268</v>
      </c>
      <c r="U478" t="s">
        <v>268</v>
      </c>
      <c r="V478" t="s">
        <v>268</v>
      </c>
      <c r="W478" t="s">
        <v>10453</v>
      </c>
      <c r="X478" t="s">
        <v>268</v>
      </c>
      <c r="Y478" t="s">
        <v>268</v>
      </c>
      <c r="Z478" t="s">
        <v>268</v>
      </c>
      <c r="AA478" t="s">
        <v>268</v>
      </c>
      <c r="AB478" t="s">
        <v>268</v>
      </c>
      <c r="AC478" t="s">
        <v>268</v>
      </c>
      <c r="AD478" t="s">
        <v>268</v>
      </c>
      <c r="AE478" t="s">
        <v>287</v>
      </c>
      <c r="AF478" t="s">
        <v>1811</v>
      </c>
      <c r="AG478" t="s">
        <v>875</v>
      </c>
      <c r="AH478" t="s">
        <v>1848</v>
      </c>
      <c r="AI478" t="s">
        <v>4947</v>
      </c>
      <c r="AJ478" t="s">
        <v>268</v>
      </c>
      <c r="AK478" t="s">
        <v>268</v>
      </c>
      <c r="AL478" t="s">
        <v>268</v>
      </c>
      <c r="AM478" t="s">
        <v>411</v>
      </c>
      <c r="AN478" t="s">
        <v>268</v>
      </c>
      <c r="AO478" t="s">
        <v>268</v>
      </c>
      <c r="AP478" t="s">
        <v>268</v>
      </c>
      <c r="AQ478" t="s">
        <v>268</v>
      </c>
      <c r="AR478" t="s">
        <v>268</v>
      </c>
      <c r="AS478" t="s">
        <v>268</v>
      </c>
      <c r="AT478" t="s">
        <v>268</v>
      </c>
      <c r="AU478" t="s">
        <v>268</v>
      </c>
      <c r="AV478" t="s">
        <v>268</v>
      </c>
      <c r="AW478" t="s">
        <v>268</v>
      </c>
      <c r="AX478" t="s">
        <v>268</v>
      </c>
      <c r="AY478" t="s">
        <v>268</v>
      </c>
      <c r="AZ478" t="s">
        <v>268</v>
      </c>
      <c r="BA478" t="s">
        <v>268</v>
      </c>
      <c r="BB478" t="s">
        <v>268</v>
      </c>
      <c r="BC478" t="s">
        <v>268</v>
      </c>
      <c r="BD478" t="s">
        <v>268</v>
      </c>
      <c r="BE478" t="s">
        <v>268</v>
      </c>
      <c r="BF478" t="s">
        <v>268</v>
      </c>
      <c r="BG478" t="s">
        <v>268</v>
      </c>
      <c r="BH478" t="s">
        <v>268</v>
      </c>
      <c r="BI478" t="s">
        <v>268</v>
      </c>
      <c r="BJ478" t="s">
        <v>268</v>
      </c>
      <c r="BK478" t="s">
        <v>268</v>
      </c>
      <c r="BL478" t="s">
        <v>268</v>
      </c>
      <c r="BM478" t="s">
        <v>268</v>
      </c>
      <c r="BN478" t="s">
        <v>268</v>
      </c>
      <c r="BO478" t="s">
        <v>268</v>
      </c>
      <c r="BP478" t="s">
        <v>268</v>
      </c>
      <c r="BQ478" t="s">
        <v>268</v>
      </c>
      <c r="BR478" t="s">
        <v>268</v>
      </c>
      <c r="BS478" t="s">
        <v>268</v>
      </c>
      <c r="BT478" t="s">
        <v>268</v>
      </c>
      <c r="BU478" t="s">
        <v>268</v>
      </c>
      <c r="BV478" t="s">
        <v>268</v>
      </c>
      <c r="BW478" t="s">
        <v>268</v>
      </c>
      <c r="BX478" t="s">
        <v>268</v>
      </c>
      <c r="BY478">
        <v>32.24</v>
      </c>
      <c r="BZ478">
        <v>32.24</v>
      </c>
      <c r="CA478" t="s">
        <v>142</v>
      </c>
      <c r="CB478" s="356">
        <v>123</v>
      </c>
      <c r="CC478" t="s">
        <v>1817</v>
      </c>
      <c r="CD478" t="s">
        <v>268</v>
      </c>
      <c r="CE478" t="s">
        <v>268</v>
      </c>
      <c r="CF478" t="s">
        <v>268</v>
      </c>
      <c r="CG478" t="s">
        <v>268</v>
      </c>
      <c r="CH478" t="s">
        <v>268</v>
      </c>
      <c r="CI478" t="s">
        <v>268</v>
      </c>
      <c r="CJ478" t="s">
        <v>268</v>
      </c>
      <c r="CK478" t="s">
        <v>268</v>
      </c>
      <c r="CL478" t="s">
        <v>2895</v>
      </c>
      <c r="CM478" t="s">
        <v>11224</v>
      </c>
      <c r="CN478">
        <v>20.440000000000001</v>
      </c>
      <c r="CO478" t="s">
        <v>268</v>
      </c>
      <c r="CP478">
        <v>20.440000000000001</v>
      </c>
      <c r="CQ478">
        <v>365</v>
      </c>
      <c r="CR478" t="s">
        <v>878</v>
      </c>
      <c r="CS478" t="s">
        <v>11225</v>
      </c>
      <c r="CT478" t="s">
        <v>11226</v>
      </c>
      <c r="CU478" t="s">
        <v>11227</v>
      </c>
      <c r="CV478" t="s">
        <v>268</v>
      </c>
      <c r="CW478" t="s">
        <v>268</v>
      </c>
      <c r="CX478" t="s">
        <v>268</v>
      </c>
      <c r="CY478" t="s">
        <v>268</v>
      </c>
      <c r="CZ478" t="s">
        <v>268</v>
      </c>
      <c r="DA478" t="s">
        <v>268</v>
      </c>
      <c r="DB478" s="429">
        <f t="shared" si="97"/>
        <v>0</v>
      </c>
      <c r="DC478" s="284">
        <f t="shared" si="98"/>
        <v>0</v>
      </c>
      <c r="DD478" s="284">
        <f t="shared" si="99"/>
        <v>0</v>
      </c>
      <c r="DE478" s="284">
        <f t="shared" si="100"/>
        <v>0</v>
      </c>
      <c r="DF478" s="295">
        <f t="shared" si="101"/>
        <v>32.24</v>
      </c>
      <c r="DG478" s="284">
        <f t="shared" si="102"/>
        <v>1</v>
      </c>
      <c r="DH478" s="284">
        <f t="shared" si="103"/>
        <v>0</v>
      </c>
      <c r="DI478" s="284">
        <f t="shared" si="104"/>
        <v>0</v>
      </c>
      <c r="DJ478" s="284">
        <f t="shared" si="105"/>
        <v>0</v>
      </c>
      <c r="DK478" s="295">
        <f t="shared" si="106"/>
        <v>0</v>
      </c>
      <c r="DL478" s="297" t="str">
        <f t="shared" si="107"/>
        <v>A dispo.</v>
      </c>
      <c r="DM478" s="430">
        <f>IFERROR(IF(CA478="D",IF(DL478="A dispo.",DF478*VLOOKUP('DATI INPUT'!$F$27,TARIFFE_UD,4,FALSE),DF478*VLOOKUP(DL478,TARIFFE_UD,4,FALSE)),DF478*VLOOKUP(CB478-100,TARIFFE_UND,4,FALSE)),0)</f>
        <v>20.436443545135049</v>
      </c>
      <c r="DN478" s="430">
        <f>IFERROR(IF(CA478="D",IF(DL478="A dispo.",DK478*VLOOKUP('DATI INPUT'!$F$27,TARIFFE_UD,5,FALSE),DK478*VLOOKUP(DL478,TARIFFE_UD,5,FALSE)),DK478*VLOOKUP(CB478-100,TARIFFE_UND,5,FALSE)),0)</f>
        <v>0</v>
      </c>
      <c r="DO478" s="431">
        <f t="shared" si="108"/>
        <v>-3.5564548649524852E-3</v>
      </c>
      <c r="DP478" s="299">
        <f>IFERROR(IF(CA478="D",IF(DL478="A dispo.",DF478*VLOOKUP('DATI INPUT'!$F$27,TARIFFE_UD,2,FALSE),DF478*VLOOKUP(DL478,TARIFFE_UD,2,FALSE)),DF478*VLOOKUP(CB478-100,TARIFFE_UND,2,FALSE)),0)</f>
        <v>25.532480856759566</v>
      </c>
      <c r="DQ478" s="299">
        <f>IFERROR(IF(CA478="D",IF(DL478="A dispo.",DK478*VLOOKUP('DATI INPUT'!$F$27,TARIFFE_UD,3,FALSE),DK478*VLOOKUP(DL478,TARIFFE_UD,3,FALSE)),DK478*VLOOKUP(CB478-100,TARIFFE_UND,3,FALSE)),0)</f>
        <v>0</v>
      </c>
      <c r="DR478" s="299">
        <f t="shared" si="109"/>
        <v>25.532480856759566</v>
      </c>
    </row>
    <row r="479" spans="1:122" x14ac:dyDescent="0.25">
      <c r="A479" t="s">
        <v>4950</v>
      </c>
      <c r="B479" t="s">
        <v>1126</v>
      </c>
      <c r="C479" t="s">
        <v>4951</v>
      </c>
      <c r="D479" t="s">
        <v>4952</v>
      </c>
      <c r="E479" t="s">
        <v>268</v>
      </c>
      <c r="F479" t="s">
        <v>156</v>
      </c>
      <c r="G479" t="s">
        <v>4953</v>
      </c>
      <c r="H479" t="s">
        <v>4890</v>
      </c>
      <c r="I479" t="s">
        <v>365</v>
      </c>
      <c r="J479" t="s">
        <v>274</v>
      </c>
      <c r="K479" t="s">
        <v>4954</v>
      </c>
      <c r="L479" t="s">
        <v>984</v>
      </c>
      <c r="M479" t="s">
        <v>4955</v>
      </c>
      <c r="N479" t="s">
        <v>4956</v>
      </c>
      <c r="O479" t="s">
        <v>943</v>
      </c>
      <c r="P479" t="s">
        <v>1297</v>
      </c>
      <c r="Q479" t="s">
        <v>341</v>
      </c>
      <c r="R479" t="s">
        <v>268</v>
      </c>
      <c r="S479" t="s">
        <v>268</v>
      </c>
      <c r="T479" t="s">
        <v>268</v>
      </c>
      <c r="U479" t="s">
        <v>268</v>
      </c>
      <c r="V479" t="s">
        <v>268</v>
      </c>
      <c r="W479" t="s">
        <v>4957</v>
      </c>
      <c r="X479" t="s">
        <v>1847</v>
      </c>
      <c r="Y479" t="s">
        <v>545</v>
      </c>
      <c r="Z479" t="s">
        <v>268</v>
      </c>
      <c r="AA479" t="s">
        <v>268</v>
      </c>
      <c r="AB479" t="s">
        <v>268</v>
      </c>
      <c r="AC479" t="s">
        <v>268</v>
      </c>
      <c r="AD479" t="s">
        <v>268</v>
      </c>
      <c r="AE479" t="s">
        <v>287</v>
      </c>
      <c r="AF479" t="s">
        <v>1811</v>
      </c>
      <c r="AG479" t="s">
        <v>875</v>
      </c>
      <c r="AH479" t="s">
        <v>1848</v>
      </c>
      <c r="AI479" t="s">
        <v>956</v>
      </c>
      <c r="AJ479" t="s">
        <v>268</v>
      </c>
      <c r="AK479" t="s">
        <v>377</v>
      </c>
      <c r="AL479" t="s">
        <v>268</v>
      </c>
      <c r="AM479" t="s">
        <v>288</v>
      </c>
      <c r="AN479" t="s">
        <v>268</v>
      </c>
      <c r="AO479" t="s">
        <v>268</v>
      </c>
      <c r="AP479" t="s">
        <v>268</v>
      </c>
      <c r="AQ479" t="s">
        <v>268</v>
      </c>
      <c r="AR479" t="s">
        <v>268</v>
      </c>
      <c r="AS479" t="s">
        <v>268</v>
      </c>
      <c r="AT479" t="s">
        <v>268</v>
      </c>
      <c r="AU479" t="s">
        <v>268</v>
      </c>
      <c r="AV479" t="s">
        <v>268</v>
      </c>
      <c r="AW479" t="s">
        <v>268</v>
      </c>
      <c r="AX479" t="s">
        <v>268</v>
      </c>
      <c r="AY479" t="s">
        <v>268</v>
      </c>
      <c r="AZ479" t="s">
        <v>268</v>
      </c>
      <c r="BA479" t="s">
        <v>268</v>
      </c>
      <c r="BB479" t="s">
        <v>268</v>
      </c>
      <c r="BC479" t="s">
        <v>268</v>
      </c>
      <c r="BD479" t="s">
        <v>268</v>
      </c>
      <c r="BE479" t="s">
        <v>268</v>
      </c>
      <c r="BF479" t="s">
        <v>268</v>
      </c>
      <c r="BG479" t="s">
        <v>268</v>
      </c>
      <c r="BH479" t="s">
        <v>268</v>
      </c>
      <c r="BI479" t="s">
        <v>268</v>
      </c>
      <c r="BJ479" t="s">
        <v>268</v>
      </c>
      <c r="BK479" t="s">
        <v>268</v>
      </c>
      <c r="BL479" t="s">
        <v>268</v>
      </c>
      <c r="BM479" t="s">
        <v>268</v>
      </c>
      <c r="BN479" t="s">
        <v>268</v>
      </c>
      <c r="BO479" t="s">
        <v>268</v>
      </c>
      <c r="BP479" t="s">
        <v>268</v>
      </c>
      <c r="BQ479" t="s">
        <v>268</v>
      </c>
      <c r="BR479" t="s">
        <v>268</v>
      </c>
      <c r="BS479" t="s">
        <v>268</v>
      </c>
      <c r="BT479" t="s">
        <v>268</v>
      </c>
      <c r="BU479" t="s">
        <v>268</v>
      </c>
      <c r="BV479" t="s">
        <v>268</v>
      </c>
      <c r="BW479" t="s">
        <v>268</v>
      </c>
      <c r="BX479" t="s">
        <v>268</v>
      </c>
      <c r="BY479">
        <v>120</v>
      </c>
      <c r="BZ479">
        <v>120</v>
      </c>
      <c r="CA479" t="s">
        <v>142</v>
      </c>
      <c r="CB479" s="356">
        <v>122</v>
      </c>
      <c r="CC479" t="s">
        <v>876</v>
      </c>
      <c r="CD479" t="s">
        <v>268</v>
      </c>
      <c r="CE479" t="s">
        <v>268</v>
      </c>
      <c r="CF479" t="s">
        <v>268</v>
      </c>
      <c r="CG479" t="s">
        <v>268</v>
      </c>
      <c r="CH479" t="s">
        <v>268</v>
      </c>
      <c r="CI479" t="s">
        <v>268</v>
      </c>
      <c r="CJ479" t="s">
        <v>268</v>
      </c>
      <c r="CK479" t="s">
        <v>268</v>
      </c>
      <c r="CL479" t="s">
        <v>268</v>
      </c>
      <c r="CM479" t="s">
        <v>11224</v>
      </c>
      <c r="CN479">
        <v>143.47</v>
      </c>
      <c r="CO479" t="s">
        <v>268</v>
      </c>
      <c r="CP479">
        <v>143.47</v>
      </c>
      <c r="CQ479">
        <v>365</v>
      </c>
      <c r="CR479" t="s">
        <v>878</v>
      </c>
      <c r="CS479" t="s">
        <v>11225</v>
      </c>
      <c r="CT479" t="s">
        <v>11226</v>
      </c>
      <c r="CU479" t="s">
        <v>11227</v>
      </c>
      <c r="CV479" t="s">
        <v>268</v>
      </c>
      <c r="CW479" t="s">
        <v>268</v>
      </c>
      <c r="CX479" t="s">
        <v>268</v>
      </c>
      <c r="CY479" t="s">
        <v>268</v>
      </c>
      <c r="CZ479" t="s">
        <v>268</v>
      </c>
      <c r="DA479" t="s">
        <v>268</v>
      </c>
      <c r="DB479" s="429">
        <f t="shared" si="97"/>
        <v>0</v>
      </c>
      <c r="DC479" s="284">
        <f t="shared" si="98"/>
        <v>0</v>
      </c>
      <c r="DD479" s="284">
        <f t="shared" si="99"/>
        <v>0</v>
      </c>
      <c r="DE479" s="284">
        <f t="shared" si="100"/>
        <v>0</v>
      </c>
      <c r="DF479" s="295">
        <f t="shared" si="101"/>
        <v>120</v>
      </c>
      <c r="DG479" s="284">
        <f t="shared" si="102"/>
        <v>0</v>
      </c>
      <c r="DH479" s="284">
        <f t="shared" si="103"/>
        <v>0</v>
      </c>
      <c r="DI479" s="284">
        <f t="shared" si="104"/>
        <v>0</v>
      </c>
      <c r="DJ479" s="284">
        <f t="shared" si="105"/>
        <v>0</v>
      </c>
      <c r="DK479" s="295">
        <f t="shared" si="106"/>
        <v>1</v>
      </c>
      <c r="DL479" s="297" t="str">
        <f t="shared" si="107"/>
        <v>A dispo.</v>
      </c>
      <c r="DM479" s="430">
        <f>IFERROR(IF(CA479="D",IF(DL479="A dispo.",DF479*VLOOKUP('DATI INPUT'!$F$27,TARIFFE_UD,4,FALSE),DF479*VLOOKUP(DL479,TARIFFE_UD,4,FALSE)),DF479*VLOOKUP(CB479-100,TARIFFE_UND,4,FALSE)),0)</f>
        <v>76.066167041445581</v>
      </c>
      <c r="DN479" s="430">
        <f>IFERROR(IF(CA479="D",IF(DL479="A dispo.",DK479*VLOOKUP('DATI INPUT'!$F$27,TARIFFE_UD,5,FALSE),DK479*VLOOKUP(DL479,TARIFFE_UD,5,FALSE)),DK479*VLOOKUP(CB479-100,TARIFFE_UND,5,FALSE)),0)</f>
        <v>67.397800635548478</v>
      </c>
      <c r="DO479" s="431">
        <f t="shared" si="108"/>
        <v>-6.0323230059395883E-3</v>
      </c>
      <c r="DP479" s="299">
        <f>IFERROR(IF(CA479="D",IF(DL479="A dispo.",DF479*VLOOKUP('DATI INPUT'!$F$27,TARIFFE_UD,2,FALSE),DF479*VLOOKUP(DL479,TARIFFE_UD,2,FALSE)),DF479*VLOOKUP(CB479-100,TARIFFE_UND,2,FALSE)),0)</f>
        <v>95.03404785394379</v>
      </c>
      <c r="DQ479" s="299">
        <f>IFERROR(IF(CA479="D",IF(DL479="A dispo.",DK479*VLOOKUP('DATI INPUT'!$F$27,TARIFFE_UD,3,FALSE),DK479*VLOOKUP(DL479,TARIFFE_UD,3,FALSE)),DK479*VLOOKUP(CB479-100,TARIFFE_UND,3,FALSE)),0)</f>
        <v>60.367780403072892</v>
      </c>
      <c r="DR479" s="299">
        <f t="shared" si="109"/>
        <v>155.40182825701669</v>
      </c>
    </row>
    <row r="480" spans="1:122" x14ac:dyDescent="0.25">
      <c r="A480" t="s">
        <v>4958</v>
      </c>
      <c r="B480" t="s">
        <v>1282</v>
      </c>
      <c r="C480" t="s">
        <v>4959</v>
      </c>
      <c r="D480" t="s">
        <v>4960</v>
      </c>
      <c r="E480" t="s">
        <v>268</v>
      </c>
      <c r="F480" t="s">
        <v>156</v>
      </c>
      <c r="G480" t="s">
        <v>4961</v>
      </c>
      <c r="H480" t="s">
        <v>4890</v>
      </c>
      <c r="I480" t="s">
        <v>4962</v>
      </c>
      <c r="J480" t="s">
        <v>156</v>
      </c>
      <c r="K480" t="s">
        <v>4963</v>
      </c>
      <c r="L480" t="s">
        <v>960</v>
      </c>
      <c r="M480" t="s">
        <v>4964</v>
      </c>
      <c r="N480" t="s">
        <v>984</v>
      </c>
      <c r="O480" t="s">
        <v>873</v>
      </c>
      <c r="P480" t="s">
        <v>3705</v>
      </c>
      <c r="Q480" t="s">
        <v>293</v>
      </c>
      <c r="R480" t="s">
        <v>268</v>
      </c>
      <c r="S480" t="s">
        <v>268</v>
      </c>
      <c r="T480" t="s">
        <v>268</v>
      </c>
      <c r="U480" t="s">
        <v>268</v>
      </c>
      <c r="V480" t="s">
        <v>268</v>
      </c>
      <c r="W480" t="s">
        <v>4964</v>
      </c>
      <c r="X480" t="s">
        <v>3705</v>
      </c>
      <c r="Y480" t="s">
        <v>293</v>
      </c>
      <c r="Z480" t="s">
        <v>268</v>
      </c>
      <c r="AA480" t="s">
        <v>268</v>
      </c>
      <c r="AB480" t="s">
        <v>268</v>
      </c>
      <c r="AC480" t="s">
        <v>268</v>
      </c>
      <c r="AD480" t="s">
        <v>268</v>
      </c>
      <c r="AE480" t="s">
        <v>287</v>
      </c>
      <c r="AF480" t="s">
        <v>1811</v>
      </c>
      <c r="AG480" t="s">
        <v>875</v>
      </c>
      <c r="AH480" t="s">
        <v>1848</v>
      </c>
      <c r="AI480" t="s">
        <v>1485</v>
      </c>
      <c r="AJ480" t="s">
        <v>268</v>
      </c>
      <c r="AK480" t="s">
        <v>268</v>
      </c>
      <c r="AL480" t="s">
        <v>268</v>
      </c>
      <c r="AM480" t="s">
        <v>355</v>
      </c>
      <c r="AN480" t="s">
        <v>268</v>
      </c>
      <c r="AO480" t="s">
        <v>268</v>
      </c>
      <c r="AP480" t="s">
        <v>268</v>
      </c>
      <c r="AQ480" t="s">
        <v>268</v>
      </c>
      <c r="AR480" t="s">
        <v>268</v>
      </c>
      <c r="AS480" t="s">
        <v>268</v>
      </c>
      <c r="AT480" t="s">
        <v>268</v>
      </c>
      <c r="AU480" t="s">
        <v>268</v>
      </c>
      <c r="AV480" t="s">
        <v>268</v>
      </c>
      <c r="AW480" t="s">
        <v>268</v>
      </c>
      <c r="AX480" t="s">
        <v>268</v>
      </c>
      <c r="AY480" t="s">
        <v>268</v>
      </c>
      <c r="AZ480" t="s">
        <v>268</v>
      </c>
      <c r="BA480" t="s">
        <v>268</v>
      </c>
      <c r="BB480" t="s">
        <v>268</v>
      </c>
      <c r="BC480" t="s">
        <v>268</v>
      </c>
      <c r="BD480" t="s">
        <v>268</v>
      </c>
      <c r="BE480" t="s">
        <v>268</v>
      </c>
      <c r="BF480" t="s">
        <v>268</v>
      </c>
      <c r="BG480" t="s">
        <v>268</v>
      </c>
      <c r="BH480" t="s">
        <v>268</v>
      </c>
      <c r="BI480" t="s">
        <v>268</v>
      </c>
      <c r="BJ480" t="s">
        <v>268</v>
      </c>
      <c r="BK480" t="s">
        <v>268</v>
      </c>
      <c r="BL480" t="s">
        <v>268</v>
      </c>
      <c r="BM480" t="s">
        <v>268</v>
      </c>
      <c r="BN480" t="s">
        <v>268</v>
      </c>
      <c r="BO480" t="s">
        <v>268</v>
      </c>
      <c r="BP480" t="s">
        <v>268</v>
      </c>
      <c r="BQ480" t="s">
        <v>268</v>
      </c>
      <c r="BR480" t="s">
        <v>268</v>
      </c>
      <c r="BS480" t="s">
        <v>268</v>
      </c>
      <c r="BT480" t="s">
        <v>268</v>
      </c>
      <c r="BU480" t="s">
        <v>268</v>
      </c>
      <c r="BV480" t="s">
        <v>268</v>
      </c>
      <c r="BW480" t="s">
        <v>268</v>
      </c>
      <c r="BX480" t="s">
        <v>268</v>
      </c>
      <c r="BY480">
        <v>80</v>
      </c>
      <c r="BZ480">
        <v>80</v>
      </c>
      <c r="CA480" t="s">
        <v>142</v>
      </c>
      <c r="CB480" s="356">
        <v>122</v>
      </c>
      <c r="CC480" t="s">
        <v>876</v>
      </c>
      <c r="CD480" t="s">
        <v>268</v>
      </c>
      <c r="CE480" t="s">
        <v>268</v>
      </c>
      <c r="CF480" s="356">
        <v>1</v>
      </c>
      <c r="CG480" t="s">
        <v>268</v>
      </c>
      <c r="CH480" t="s">
        <v>268</v>
      </c>
      <c r="CI480" t="s">
        <v>268</v>
      </c>
      <c r="CJ480" t="s">
        <v>268</v>
      </c>
      <c r="CK480" t="s">
        <v>268</v>
      </c>
      <c r="CL480" t="s">
        <v>268</v>
      </c>
      <c r="CM480" t="s">
        <v>11224</v>
      </c>
      <c r="CN480">
        <v>56.37</v>
      </c>
      <c r="CO480" t="s">
        <v>268</v>
      </c>
      <c r="CP480">
        <v>56.37</v>
      </c>
      <c r="CQ480">
        <v>365</v>
      </c>
      <c r="CR480" t="s">
        <v>878</v>
      </c>
      <c r="CS480" t="s">
        <v>11225</v>
      </c>
      <c r="CT480" t="s">
        <v>11226</v>
      </c>
      <c r="CU480" t="s">
        <v>11227</v>
      </c>
      <c r="CV480" t="s">
        <v>268</v>
      </c>
      <c r="CW480" t="s">
        <v>268</v>
      </c>
      <c r="CX480" t="s">
        <v>268</v>
      </c>
      <c r="CY480" t="s">
        <v>268</v>
      </c>
      <c r="CZ480" t="s">
        <v>268</v>
      </c>
      <c r="DA480" t="s">
        <v>268</v>
      </c>
      <c r="DB480" s="429">
        <f t="shared" si="97"/>
        <v>0</v>
      </c>
      <c r="DC480" s="284">
        <f t="shared" si="98"/>
        <v>0</v>
      </c>
      <c r="DD480" s="284">
        <f t="shared" si="99"/>
        <v>0</v>
      </c>
      <c r="DE480" s="284">
        <f t="shared" si="100"/>
        <v>0</v>
      </c>
      <c r="DF480" s="295">
        <f t="shared" si="101"/>
        <v>80</v>
      </c>
      <c r="DG480" s="284">
        <f t="shared" si="102"/>
        <v>0</v>
      </c>
      <c r="DH480" s="284">
        <f t="shared" si="103"/>
        <v>0</v>
      </c>
      <c r="DI480" s="284">
        <f t="shared" si="104"/>
        <v>0</v>
      </c>
      <c r="DJ480" s="284">
        <f t="shared" si="105"/>
        <v>0</v>
      </c>
      <c r="DK480" s="295">
        <f t="shared" si="106"/>
        <v>1</v>
      </c>
      <c r="DL480" s="297">
        <f t="shared" si="107"/>
        <v>1</v>
      </c>
      <c r="DM480" s="430">
        <f>IFERROR(IF(CA480="D",IF(DL480="A dispo.",DF480*VLOOKUP('DATI INPUT'!$F$27,TARIFFE_UD,4,FALSE),DF480*VLOOKUP(DL480,TARIFFE_UD,4,FALSE)),DF480*VLOOKUP(CB480-100,TARIFFE_UND,4,FALSE)),0)</f>
        <v>39.44171624371252</v>
      </c>
      <c r="DN480" s="430">
        <f>IFERROR(IF(CA480="D",IF(DL480="A dispo.",DK480*VLOOKUP('DATI INPUT'!$F$27,TARIFFE_UD,5,FALSE),DK480*VLOOKUP(DL480,TARIFFE_UD,5,FALSE)),DK480*VLOOKUP(CB480-100,TARIFFE_UND,5,FALSE)),0)</f>
        <v>16.930848468833439</v>
      </c>
      <c r="DO480" s="431">
        <f t="shared" si="108"/>
        <v>2.5647125459613562E-3</v>
      </c>
      <c r="DP480" s="299">
        <f>IFERROR(IF(CA480="D",IF(DL480="A dispo.",DF480*VLOOKUP('DATI INPUT'!$F$27,TARIFFE_UD,2,FALSE),DF480*VLOOKUP(DL480,TARIFFE_UD,2,FALSE)),DF480*VLOOKUP(CB480-100,TARIFFE_UND,2,FALSE)),0)</f>
        <v>49.276913702044929</v>
      </c>
      <c r="DQ480" s="299">
        <f>IFERROR(IF(CA480="D",IF(DL480="A dispo.",DK480*VLOOKUP('DATI INPUT'!$F$27,TARIFFE_UD,3,FALSE),DK480*VLOOKUP(DL480,TARIFFE_UD,3,FALSE)),DK480*VLOOKUP(CB480-100,TARIFFE_UND,3,FALSE)),0)</f>
        <v>15.164853048114928</v>
      </c>
      <c r="DR480" s="299">
        <f t="shared" si="109"/>
        <v>64.441766750159857</v>
      </c>
    </row>
    <row r="481" spans="1:122" x14ac:dyDescent="0.25">
      <c r="A481" t="s">
        <v>4965</v>
      </c>
      <c r="B481" t="s">
        <v>4966</v>
      </c>
      <c r="C481" t="s">
        <v>4967</v>
      </c>
      <c r="D481" t="s">
        <v>10396</v>
      </c>
      <c r="E481" t="s">
        <v>268</v>
      </c>
      <c r="F481" t="s">
        <v>156</v>
      </c>
      <c r="G481" t="s">
        <v>4969</v>
      </c>
      <c r="H481" t="s">
        <v>986</v>
      </c>
      <c r="I481" t="s">
        <v>281</v>
      </c>
      <c r="J481" t="s">
        <v>156</v>
      </c>
      <c r="K481" t="s">
        <v>4970</v>
      </c>
      <c r="L481" t="s">
        <v>960</v>
      </c>
      <c r="M481" t="s">
        <v>4971</v>
      </c>
      <c r="N481" t="s">
        <v>1016</v>
      </c>
      <c r="O481" t="s">
        <v>1017</v>
      </c>
      <c r="P481" t="s">
        <v>4972</v>
      </c>
      <c r="Q481" t="s">
        <v>277</v>
      </c>
      <c r="R481" t="s">
        <v>268</v>
      </c>
      <c r="S481" t="s">
        <v>268</v>
      </c>
      <c r="T481" t="s">
        <v>268</v>
      </c>
      <c r="U481" t="s">
        <v>268</v>
      </c>
      <c r="V481" t="s">
        <v>268</v>
      </c>
      <c r="W481" t="s">
        <v>4827</v>
      </c>
      <c r="X481" t="s">
        <v>2506</v>
      </c>
      <c r="Y481" t="s">
        <v>275</v>
      </c>
      <c r="Z481" t="s">
        <v>268</v>
      </c>
      <c r="AA481" t="s">
        <v>268</v>
      </c>
      <c r="AB481" t="s">
        <v>268</v>
      </c>
      <c r="AC481" t="s">
        <v>268</v>
      </c>
      <c r="AD481" t="s">
        <v>268</v>
      </c>
      <c r="AE481" t="s">
        <v>287</v>
      </c>
      <c r="AF481" t="s">
        <v>1811</v>
      </c>
      <c r="AG481" t="s">
        <v>875</v>
      </c>
      <c r="AH481" t="s">
        <v>1848</v>
      </c>
      <c r="AI481" t="s">
        <v>4408</v>
      </c>
      <c r="AJ481" t="s">
        <v>268</v>
      </c>
      <c r="AK481" t="s">
        <v>354</v>
      </c>
      <c r="AL481" t="s">
        <v>268</v>
      </c>
      <c r="AM481" t="s">
        <v>405</v>
      </c>
      <c r="AN481" t="s">
        <v>268</v>
      </c>
      <c r="AO481" t="s">
        <v>268</v>
      </c>
      <c r="AP481" t="s">
        <v>268</v>
      </c>
      <c r="AQ481" t="s">
        <v>268</v>
      </c>
      <c r="AR481" t="s">
        <v>268</v>
      </c>
      <c r="AS481" t="s">
        <v>268</v>
      </c>
      <c r="AT481" t="s">
        <v>268</v>
      </c>
      <c r="AU481" t="s">
        <v>268</v>
      </c>
      <c r="AV481" t="s">
        <v>268</v>
      </c>
      <c r="AW481" t="s">
        <v>268</v>
      </c>
      <c r="AX481" t="s">
        <v>268</v>
      </c>
      <c r="AY481" t="s">
        <v>268</v>
      </c>
      <c r="AZ481" t="s">
        <v>268</v>
      </c>
      <c r="BA481" t="s">
        <v>268</v>
      </c>
      <c r="BB481" t="s">
        <v>268</v>
      </c>
      <c r="BC481" t="s">
        <v>268</v>
      </c>
      <c r="BD481" t="s">
        <v>268</v>
      </c>
      <c r="BE481" t="s">
        <v>268</v>
      </c>
      <c r="BF481" t="s">
        <v>268</v>
      </c>
      <c r="BG481" t="s">
        <v>268</v>
      </c>
      <c r="BH481" t="s">
        <v>268</v>
      </c>
      <c r="BI481" t="s">
        <v>268</v>
      </c>
      <c r="BJ481" t="s">
        <v>268</v>
      </c>
      <c r="BK481" t="s">
        <v>268</v>
      </c>
      <c r="BL481" t="s">
        <v>268</v>
      </c>
      <c r="BM481" t="s">
        <v>268</v>
      </c>
      <c r="BN481" t="s">
        <v>268</v>
      </c>
      <c r="BO481" t="s">
        <v>268</v>
      </c>
      <c r="BP481" t="s">
        <v>268</v>
      </c>
      <c r="BQ481" t="s">
        <v>268</v>
      </c>
      <c r="BR481" t="s">
        <v>268</v>
      </c>
      <c r="BS481" t="s">
        <v>268</v>
      </c>
      <c r="BT481" t="s">
        <v>268</v>
      </c>
      <c r="BU481" t="s">
        <v>268</v>
      </c>
      <c r="BV481" t="s">
        <v>268</v>
      </c>
      <c r="BW481" t="s">
        <v>268</v>
      </c>
      <c r="BX481" t="s">
        <v>268</v>
      </c>
      <c r="BY481">
        <v>40</v>
      </c>
      <c r="BZ481">
        <v>40</v>
      </c>
      <c r="CA481" t="s">
        <v>142</v>
      </c>
      <c r="CB481" s="356">
        <v>122</v>
      </c>
      <c r="CC481" t="s">
        <v>876</v>
      </c>
      <c r="CD481" t="s">
        <v>268</v>
      </c>
      <c r="CE481" t="s">
        <v>268</v>
      </c>
      <c r="CF481" t="s">
        <v>268</v>
      </c>
      <c r="CG481" t="s">
        <v>268</v>
      </c>
      <c r="CH481" t="s">
        <v>268</v>
      </c>
      <c r="CI481" t="s">
        <v>268</v>
      </c>
      <c r="CJ481" t="s">
        <v>268</v>
      </c>
      <c r="CK481" t="s">
        <v>268</v>
      </c>
      <c r="CL481" t="s">
        <v>268</v>
      </c>
      <c r="CM481" t="s">
        <v>11224</v>
      </c>
      <c r="CN481">
        <v>92.76</v>
      </c>
      <c r="CO481" t="s">
        <v>268</v>
      </c>
      <c r="CP481">
        <v>92.76</v>
      </c>
      <c r="CQ481">
        <v>365</v>
      </c>
      <c r="CR481" t="s">
        <v>878</v>
      </c>
      <c r="CS481" t="s">
        <v>11225</v>
      </c>
      <c r="CT481" t="s">
        <v>11226</v>
      </c>
      <c r="CU481" t="s">
        <v>11227</v>
      </c>
      <c r="CV481" t="s">
        <v>268</v>
      </c>
      <c r="CW481" t="s">
        <v>268</v>
      </c>
      <c r="CX481" t="s">
        <v>268</v>
      </c>
      <c r="CY481" t="s">
        <v>268</v>
      </c>
      <c r="CZ481" t="s">
        <v>268</v>
      </c>
      <c r="DA481" t="s">
        <v>268</v>
      </c>
      <c r="DB481" s="429">
        <f t="shared" si="97"/>
        <v>0</v>
      </c>
      <c r="DC481" s="284">
        <f t="shared" si="98"/>
        <v>0</v>
      </c>
      <c r="DD481" s="284">
        <f t="shared" si="99"/>
        <v>0</v>
      </c>
      <c r="DE481" s="284">
        <f t="shared" si="100"/>
        <v>0</v>
      </c>
      <c r="DF481" s="295">
        <f t="shared" si="101"/>
        <v>40</v>
      </c>
      <c r="DG481" s="284">
        <f t="shared" si="102"/>
        <v>0</v>
      </c>
      <c r="DH481" s="284">
        <f t="shared" si="103"/>
        <v>0</v>
      </c>
      <c r="DI481" s="284">
        <f t="shared" si="104"/>
        <v>0</v>
      </c>
      <c r="DJ481" s="284">
        <f t="shared" si="105"/>
        <v>0</v>
      </c>
      <c r="DK481" s="295">
        <f t="shared" si="106"/>
        <v>1</v>
      </c>
      <c r="DL481" s="297" t="str">
        <f t="shared" si="107"/>
        <v>A dispo.</v>
      </c>
      <c r="DM481" s="430">
        <f>IFERROR(IF(CA481="D",IF(DL481="A dispo.",DF481*VLOOKUP('DATI INPUT'!$F$27,TARIFFE_UD,4,FALSE),DF481*VLOOKUP(DL481,TARIFFE_UD,4,FALSE)),DF481*VLOOKUP(CB481-100,TARIFFE_UND,4,FALSE)),0)</f>
        <v>25.355389013815195</v>
      </c>
      <c r="DN481" s="430">
        <f>IFERROR(IF(CA481="D",IF(DL481="A dispo.",DK481*VLOOKUP('DATI INPUT'!$F$27,TARIFFE_UD,5,FALSE),DK481*VLOOKUP(DL481,TARIFFE_UD,5,FALSE)),DK481*VLOOKUP(CB481-100,TARIFFE_UND,5,FALSE)),0)</f>
        <v>67.397800635548478</v>
      </c>
      <c r="DO481" s="431">
        <f t="shared" si="108"/>
        <v>-6.8103506363286215E-3</v>
      </c>
      <c r="DP481" s="299">
        <f>IFERROR(IF(CA481="D",IF(DL481="A dispo.",DF481*VLOOKUP('DATI INPUT'!$F$27,TARIFFE_UD,2,FALSE),DF481*VLOOKUP(DL481,TARIFFE_UD,2,FALSE)),DF481*VLOOKUP(CB481-100,TARIFFE_UND,2,FALSE)),0)</f>
        <v>31.678015951314595</v>
      </c>
      <c r="DQ481" s="299">
        <f>IFERROR(IF(CA481="D",IF(DL481="A dispo.",DK481*VLOOKUP('DATI INPUT'!$F$27,TARIFFE_UD,3,FALSE),DK481*VLOOKUP(DL481,TARIFFE_UD,3,FALSE)),DK481*VLOOKUP(CB481-100,TARIFFE_UND,3,FALSE)),0)</f>
        <v>60.367780403072892</v>
      </c>
      <c r="DR481" s="299">
        <f t="shared" si="109"/>
        <v>92.045796354387491</v>
      </c>
    </row>
    <row r="482" spans="1:122" x14ac:dyDescent="0.25">
      <c r="A482" t="s">
        <v>4973</v>
      </c>
      <c r="B482" t="s">
        <v>1130</v>
      </c>
      <c r="C482" t="s">
        <v>4974</v>
      </c>
      <c r="D482" t="s">
        <v>4975</v>
      </c>
      <c r="E482" t="s">
        <v>268</v>
      </c>
      <c r="F482" t="s">
        <v>156</v>
      </c>
      <c r="G482" t="s">
        <v>4976</v>
      </c>
      <c r="H482" t="s">
        <v>4890</v>
      </c>
      <c r="I482" t="s">
        <v>4977</v>
      </c>
      <c r="J482" t="s">
        <v>274</v>
      </c>
      <c r="K482" t="s">
        <v>4978</v>
      </c>
      <c r="L482" t="s">
        <v>984</v>
      </c>
      <c r="M482" t="s">
        <v>4979</v>
      </c>
      <c r="N482" t="s">
        <v>984</v>
      </c>
      <c r="O482" t="s">
        <v>873</v>
      </c>
      <c r="P482" t="s">
        <v>1847</v>
      </c>
      <c r="Q482" t="s">
        <v>296</v>
      </c>
      <c r="R482" t="s">
        <v>268</v>
      </c>
      <c r="S482" t="s">
        <v>268</v>
      </c>
      <c r="T482" t="s">
        <v>268</v>
      </c>
      <c r="U482" t="s">
        <v>268</v>
      </c>
      <c r="V482" t="s">
        <v>268</v>
      </c>
      <c r="W482" t="s">
        <v>4979</v>
      </c>
      <c r="X482" t="s">
        <v>1847</v>
      </c>
      <c r="Y482" t="s">
        <v>296</v>
      </c>
      <c r="Z482" t="s">
        <v>268</v>
      </c>
      <c r="AA482" t="s">
        <v>268</v>
      </c>
      <c r="AB482" t="s">
        <v>268</v>
      </c>
      <c r="AC482" t="s">
        <v>268</v>
      </c>
      <c r="AD482" t="s">
        <v>268</v>
      </c>
      <c r="AE482" t="s">
        <v>287</v>
      </c>
      <c r="AF482" t="s">
        <v>1811</v>
      </c>
      <c r="AG482" t="s">
        <v>875</v>
      </c>
      <c r="AH482" t="s">
        <v>1848</v>
      </c>
      <c r="AI482" t="s">
        <v>4980</v>
      </c>
      <c r="AJ482" t="s">
        <v>268</v>
      </c>
      <c r="AK482" t="s">
        <v>268</v>
      </c>
      <c r="AL482" t="s">
        <v>268</v>
      </c>
      <c r="AM482" t="s">
        <v>405</v>
      </c>
      <c r="AN482" t="s">
        <v>268</v>
      </c>
      <c r="AO482" t="s">
        <v>268</v>
      </c>
      <c r="AP482" t="s">
        <v>268</v>
      </c>
      <c r="AQ482" t="s">
        <v>268</v>
      </c>
      <c r="AR482" t="s">
        <v>268</v>
      </c>
      <c r="AS482" t="s">
        <v>268</v>
      </c>
      <c r="AT482" t="s">
        <v>268</v>
      </c>
      <c r="AU482" t="s">
        <v>268</v>
      </c>
      <c r="AV482" t="s">
        <v>268</v>
      </c>
      <c r="AW482" t="s">
        <v>268</v>
      </c>
      <c r="AX482" t="s">
        <v>268</v>
      </c>
      <c r="AY482" t="s">
        <v>268</v>
      </c>
      <c r="AZ482" t="s">
        <v>268</v>
      </c>
      <c r="BA482" t="s">
        <v>268</v>
      </c>
      <c r="BB482" t="s">
        <v>268</v>
      </c>
      <c r="BC482" t="s">
        <v>268</v>
      </c>
      <c r="BD482" t="s">
        <v>268</v>
      </c>
      <c r="BE482" t="s">
        <v>268</v>
      </c>
      <c r="BF482" t="s">
        <v>268</v>
      </c>
      <c r="BG482" t="s">
        <v>268</v>
      </c>
      <c r="BH482" t="s">
        <v>268</v>
      </c>
      <c r="BI482" t="s">
        <v>268</v>
      </c>
      <c r="BJ482" t="s">
        <v>268</v>
      </c>
      <c r="BK482" t="s">
        <v>268</v>
      </c>
      <c r="BL482" t="s">
        <v>268</v>
      </c>
      <c r="BM482" t="s">
        <v>268</v>
      </c>
      <c r="BN482" t="s">
        <v>268</v>
      </c>
      <c r="BO482" t="s">
        <v>268</v>
      </c>
      <c r="BP482" t="s">
        <v>268</v>
      </c>
      <c r="BQ482" t="s">
        <v>268</v>
      </c>
      <c r="BR482" t="s">
        <v>268</v>
      </c>
      <c r="BS482" t="s">
        <v>268</v>
      </c>
      <c r="BT482" t="s">
        <v>268</v>
      </c>
      <c r="BU482" t="s">
        <v>268</v>
      </c>
      <c r="BV482" t="s">
        <v>268</v>
      </c>
      <c r="BW482" t="s">
        <v>268</v>
      </c>
      <c r="BX482" t="s">
        <v>268</v>
      </c>
      <c r="BY482">
        <v>29</v>
      </c>
      <c r="BZ482">
        <v>29</v>
      </c>
      <c r="CA482" t="s">
        <v>142</v>
      </c>
      <c r="CB482" s="356">
        <v>122</v>
      </c>
      <c r="CC482" t="s">
        <v>876</v>
      </c>
      <c r="CD482" t="s">
        <v>268</v>
      </c>
      <c r="CE482" t="s">
        <v>268</v>
      </c>
      <c r="CF482" s="356">
        <v>1</v>
      </c>
      <c r="CG482" t="s">
        <v>268</v>
      </c>
      <c r="CH482" t="s">
        <v>268</v>
      </c>
      <c r="CI482" t="s">
        <v>268</v>
      </c>
      <c r="CJ482" t="s">
        <v>268</v>
      </c>
      <c r="CK482" t="s">
        <v>268</v>
      </c>
      <c r="CL482" t="s">
        <v>268</v>
      </c>
      <c r="CM482" t="s">
        <v>11224</v>
      </c>
      <c r="CN482">
        <v>31.23</v>
      </c>
      <c r="CO482" t="s">
        <v>268</v>
      </c>
      <c r="CP482">
        <v>31.23</v>
      </c>
      <c r="CQ482">
        <v>365</v>
      </c>
      <c r="CR482" t="s">
        <v>878</v>
      </c>
      <c r="CS482" t="s">
        <v>11225</v>
      </c>
      <c r="CT482" t="s">
        <v>11226</v>
      </c>
      <c r="CU482" t="s">
        <v>11227</v>
      </c>
      <c r="CV482" t="s">
        <v>268</v>
      </c>
      <c r="CW482" t="s">
        <v>268</v>
      </c>
      <c r="CX482" t="s">
        <v>268</v>
      </c>
      <c r="CY482" t="s">
        <v>268</v>
      </c>
      <c r="CZ482" t="s">
        <v>268</v>
      </c>
      <c r="DA482" t="s">
        <v>268</v>
      </c>
      <c r="DB482" s="429">
        <f t="shared" si="97"/>
        <v>0</v>
      </c>
      <c r="DC482" s="284">
        <f t="shared" si="98"/>
        <v>0</v>
      </c>
      <c r="DD482" s="284">
        <f t="shared" si="99"/>
        <v>0</v>
      </c>
      <c r="DE482" s="284">
        <f t="shared" si="100"/>
        <v>0</v>
      </c>
      <c r="DF482" s="295">
        <f t="shared" si="101"/>
        <v>29.000000000000004</v>
      </c>
      <c r="DG482" s="284">
        <f t="shared" si="102"/>
        <v>0</v>
      </c>
      <c r="DH482" s="284">
        <f t="shared" si="103"/>
        <v>0</v>
      </c>
      <c r="DI482" s="284">
        <f t="shared" si="104"/>
        <v>0</v>
      </c>
      <c r="DJ482" s="284">
        <f t="shared" si="105"/>
        <v>0</v>
      </c>
      <c r="DK482" s="295">
        <f t="shared" si="106"/>
        <v>1</v>
      </c>
      <c r="DL482" s="297">
        <f t="shared" si="107"/>
        <v>1</v>
      </c>
      <c r="DM482" s="430">
        <f>IFERROR(IF(CA482="D",IF(DL482="A dispo.",DF482*VLOOKUP('DATI INPUT'!$F$27,TARIFFE_UD,4,FALSE),DF482*VLOOKUP(DL482,TARIFFE_UD,4,FALSE)),DF482*VLOOKUP(CB482-100,TARIFFE_UND,4,FALSE)),0)</f>
        <v>14.297622138345792</v>
      </c>
      <c r="DN482" s="430">
        <f>IFERROR(IF(CA482="D",IF(DL482="A dispo.",DK482*VLOOKUP('DATI INPUT'!$F$27,TARIFFE_UD,5,FALSE),DK482*VLOOKUP(DL482,TARIFFE_UD,5,FALSE)),DK482*VLOOKUP(CB482-100,TARIFFE_UND,5,FALSE)),0)</f>
        <v>16.930848468833439</v>
      </c>
      <c r="DO482" s="431">
        <f t="shared" si="108"/>
        <v>-1.5293928207675833E-3</v>
      </c>
      <c r="DP482" s="299">
        <f>IFERROR(IF(CA482="D",IF(DL482="A dispo.",DF482*VLOOKUP('DATI INPUT'!$F$27,TARIFFE_UD,2,FALSE),DF482*VLOOKUP(DL482,TARIFFE_UD,2,FALSE)),DF482*VLOOKUP(CB482-100,TARIFFE_UND,2,FALSE)),0)</f>
        <v>17.862881216991291</v>
      </c>
      <c r="DQ482" s="299">
        <f>IFERROR(IF(CA482="D",IF(DL482="A dispo.",DK482*VLOOKUP('DATI INPUT'!$F$27,TARIFFE_UD,3,FALSE),DK482*VLOOKUP(DL482,TARIFFE_UD,3,FALSE)),DK482*VLOOKUP(CB482-100,TARIFFE_UND,3,FALSE)),0)</f>
        <v>15.164853048114928</v>
      </c>
      <c r="DR482" s="299">
        <f t="shared" si="109"/>
        <v>33.027734265106218</v>
      </c>
    </row>
    <row r="483" spans="1:122" x14ac:dyDescent="0.25">
      <c r="A483" t="s">
        <v>4981</v>
      </c>
      <c r="B483" t="s">
        <v>1130</v>
      </c>
      <c r="C483" t="s">
        <v>4982</v>
      </c>
      <c r="D483" t="s">
        <v>4975</v>
      </c>
      <c r="E483" t="s">
        <v>268</v>
      </c>
      <c r="F483" t="s">
        <v>156</v>
      </c>
      <c r="G483" t="s">
        <v>4976</v>
      </c>
      <c r="H483" t="s">
        <v>4890</v>
      </c>
      <c r="I483" t="s">
        <v>4977</v>
      </c>
      <c r="J483" t="s">
        <v>274</v>
      </c>
      <c r="K483" t="s">
        <v>4978</v>
      </c>
      <c r="L483" t="s">
        <v>984</v>
      </c>
      <c r="M483" t="s">
        <v>4979</v>
      </c>
      <c r="N483" t="s">
        <v>984</v>
      </c>
      <c r="O483" t="s">
        <v>873</v>
      </c>
      <c r="P483" t="s">
        <v>1847</v>
      </c>
      <c r="Q483" t="s">
        <v>296</v>
      </c>
      <c r="R483" t="s">
        <v>268</v>
      </c>
      <c r="S483" t="s">
        <v>268</v>
      </c>
      <c r="T483" t="s">
        <v>268</v>
      </c>
      <c r="U483" t="s">
        <v>268</v>
      </c>
      <c r="V483" t="s">
        <v>268</v>
      </c>
      <c r="W483" t="s">
        <v>4979</v>
      </c>
      <c r="X483" t="s">
        <v>1847</v>
      </c>
      <c r="Y483" t="s">
        <v>296</v>
      </c>
      <c r="Z483" t="s">
        <v>268</v>
      </c>
      <c r="AA483" t="s">
        <v>268</v>
      </c>
      <c r="AB483" t="s">
        <v>268</v>
      </c>
      <c r="AC483" t="s">
        <v>268</v>
      </c>
      <c r="AD483" t="s">
        <v>268</v>
      </c>
      <c r="AE483" t="s">
        <v>287</v>
      </c>
      <c r="AF483" t="s">
        <v>1811</v>
      </c>
      <c r="AG483" t="s">
        <v>875</v>
      </c>
      <c r="AH483" t="s">
        <v>1848</v>
      </c>
      <c r="AI483" t="s">
        <v>671</v>
      </c>
      <c r="AJ483" t="s">
        <v>268</v>
      </c>
      <c r="AK483" t="s">
        <v>377</v>
      </c>
      <c r="AL483" t="s">
        <v>268</v>
      </c>
      <c r="AM483" t="s">
        <v>268</v>
      </c>
      <c r="AN483" t="s">
        <v>268</v>
      </c>
      <c r="AO483" t="s">
        <v>268</v>
      </c>
      <c r="AP483" t="s">
        <v>268</v>
      </c>
      <c r="AQ483" t="s">
        <v>268</v>
      </c>
      <c r="AR483" t="s">
        <v>268</v>
      </c>
      <c r="AS483" t="s">
        <v>268</v>
      </c>
      <c r="AT483" t="s">
        <v>268</v>
      </c>
      <c r="AU483" t="s">
        <v>268</v>
      </c>
      <c r="AV483" t="s">
        <v>268</v>
      </c>
      <c r="AW483" t="s">
        <v>268</v>
      </c>
      <c r="AX483" t="s">
        <v>268</v>
      </c>
      <c r="AY483" t="s">
        <v>268</v>
      </c>
      <c r="AZ483" t="s">
        <v>268</v>
      </c>
      <c r="BA483" t="s">
        <v>268</v>
      </c>
      <c r="BB483" t="s">
        <v>268</v>
      </c>
      <c r="BC483" t="s">
        <v>268</v>
      </c>
      <c r="BD483" t="s">
        <v>268</v>
      </c>
      <c r="BE483" t="s">
        <v>268</v>
      </c>
      <c r="BF483" t="s">
        <v>268</v>
      </c>
      <c r="BG483" t="s">
        <v>268</v>
      </c>
      <c r="BH483" t="s">
        <v>268</v>
      </c>
      <c r="BI483" t="s">
        <v>268</v>
      </c>
      <c r="BJ483" t="s">
        <v>268</v>
      </c>
      <c r="BK483" t="s">
        <v>268</v>
      </c>
      <c r="BL483" t="s">
        <v>268</v>
      </c>
      <c r="BM483" t="s">
        <v>268</v>
      </c>
      <c r="BN483" t="s">
        <v>268</v>
      </c>
      <c r="BO483" t="s">
        <v>268</v>
      </c>
      <c r="BP483" t="s">
        <v>268</v>
      </c>
      <c r="BQ483" t="s">
        <v>268</v>
      </c>
      <c r="BR483" t="s">
        <v>268</v>
      </c>
      <c r="BS483" t="s">
        <v>268</v>
      </c>
      <c r="BT483" t="s">
        <v>268</v>
      </c>
      <c r="BU483" t="s">
        <v>268</v>
      </c>
      <c r="BV483" t="s">
        <v>268</v>
      </c>
      <c r="BW483" t="s">
        <v>268</v>
      </c>
      <c r="BX483" t="s">
        <v>268</v>
      </c>
      <c r="BY483">
        <v>35</v>
      </c>
      <c r="BZ483">
        <v>35</v>
      </c>
      <c r="CA483" t="s">
        <v>142</v>
      </c>
      <c r="CB483" s="356">
        <v>122</v>
      </c>
      <c r="CC483" t="s">
        <v>876</v>
      </c>
      <c r="CD483" t="s">
        <v>268</v>
      </c>
      <c r="CE483" t="s">
        <v>268</v>
      </c>
      <c r="CF483" s="356">
        <v>1</v>
      </c>
      <c r="CG483" t="s">
        <v>268</v>
      </c>
      <c r="CH483" t="s">
        <v>268</v>
      </c>
      <c r="CI483" t="s">
        <v>268</v>
      </c>
      <c r="CJ483" t="s">
        <v>268</v>
      </c>
      <c r="CK483" t="s">
        <v>268</v>
      </c>
      <c r="CL483" t="s">
        <v>4983</v>
      </c>
      <c r="CM483" t="s">
        <v>11224</v>
      </c>
      <c r="CN483">
        <v>34.19</v>
      </c>
      <c r="CO483" t="s">
        <v>268</v>
      </c>
      <c r="CP483">
        <v>34.19</v>
      </c>
      <c r="CQ483">
        <v>365</v>
      </c>
      <c r="CR483" t="s">
        <v>878</v>
      </c>
      <c r="CS483" t="s">
        <v>11225</v>
      </c>
      <c r="CT483" t="s">
        <v>11226</v>
      </c>
      <c r="CU483" t="s">
        <v>11227</v>
      </c>
      <c r="CV483" t="s">
        <v>268</v>
      </c>
      <c r="CW483" t="s">
        <v>268</v>
      </c>
      <c r="CX483" t="s">
        <v>268</v>
      </c>
      <c r="CY483" t="s">
        <v>268</v>
      </c>
      <c r="CZ483" t="s">
        <v>268</v>
      </c>
      <c r="DA483" t="s">
        <v>268</v>
      </c>
      <c r="DB483" s="429">
        <f t="shared" si="97"/>
        <v>0</v>
      </c>
      <c r="DC483" s="284">
        <f t="shared" si="98"/>
        <v>0</v>
      </c>
      <c r="DD483" s="284">
        <f t="shared" si="99"/>
        <v>0</v>
      </c>
      <c r="DE483" s="284">
        <f t="shared" si="100"/>
        <v>0</v>
      </c>
      <c r="DF483" s="295">
        <f t="shared" si="101"/>
        <v>35</v>
      </c>
      <c r="DG483" s="284">
        <f t="shared" si="102"/>
        <v>0</v>
      </c>
      <c r="DH483" s="284">
        <f t="shared" si="103"/>
        <v>0</v>
      </c>
      <c r="DI483" s="284">
        <f t="shared" si="104"/>
        <v>0</v>
      </c>
      <c r="DJ483" s="284">
        <f t="shared" si="105"/>
        <v>0</v>
      </c>
      <c r="DK483" s="295">
        <f t="shared" si="106"/>
        <v>1</v>
      </c>
      <c r="DL483" s="297">
        <f t="shared" si="107"/>
        <v>1</v>
      </c>
      <c r="DM483" s="430">
        <f>IFERROR(IF(CA483="D",IF(DL483="A dispo.",DF483*VLOOKUP('DATI INPUT'!$F$27,TARIFFE_UD,4,FALSE),DF483*VLOOKUP(DL483,TARIFFE_UD,4,FALSE)),DF483*VLOOKUP(CB483-100,TARIFFE_UND,4,FALSE)),0)</f>
        <v>17.255750856624228</v>
      </c>
      <c r="DN483" s="430">
        <f>IFERROR(IF(CA483="D",IF(DL483="A dispo.",DK483*VLOOKUP('DATI INPUT'!$F$27,TARIFFE_UD,5,FALSE),DK483*VLOOKUP(DL483,TARIFFE_UD,5,FALSE)),DK483*VLOOKUP(CB483-100,TARIFFE_UND,5,FALSE)),0)</f>
        <v>16.930848468833439</v>
      </c>
      <c r="DO483" s="431">
        <f t="shared" si="108"/>
        <v>-3.400674542334059E-3</v>
      </c>
      <c r="DP483" s="299">
        <f>IFERROR(IF(CA483="D",IF(DL483="A dispo.",DF483*VLOOKUP('DATI INPUT'!$F$27,TARIFFE_UD,2,FALSE),DF483*VLOOKUP(DL483,TARIFFE_UD,2,FALSE)),DF483*VLOOKUP(CB483-100,TARIFFE_UND,2,FALSE)),0)</f>
        <v>21.558649744644658</v>
      </c>
      <c r="DQ483" s="299">
        <f>IFERROR(IF(CA483="D",IF(DL483="A dispo.",DK483*VLOOKUP('DATI INPUT'!$F$27,TARIFFE_UD,3,FALSE),DK483*VLOOKUP(DL483,TARIFFE_UD,3,FALSE)),DK483*VLOOKUP(CB483-100,TARIFFE_UND,3,FALSE)),0)</f>
        <v>15.164853048114928</v>
      </c>
      <c r="DR483" s="299">
        <f t="shared" si="109"/>
        <v>36.723502792759589</v>
      </c>
    </row>
    <row r="484" spans="1:122" x14ac:dyDescent="0.25">
      <c r="A484" t="s">
        <v>4984</v>
      </c>
      <c r="B484" t="s">
        <v>1130</v>
      </c>
      <c r="C484" t="s">
        <v>4985</v>
      </c>
      <c r="D484" t="s">
        <v>4975</v>
      </c>
      <c r="E484" t="s">
        <v>268</v>
      </c>
      <c r="F484" t="s">
        <v>156</v>
      </c>
      <c r="G484" t="s">
        <v>4976</v>
      </c>
      <c r="H484" t="s">
        <v>4890</v>
      </c>
      <c r="I484" t="s">
        <v>4977</v>
      </c>
      <c r="J484" t="s">
        <v>274</v>
      </c>
      <c r="K484" t="s">
        <v>4978</v>
      </c>
      <c r="L484" t="s">
        <v>984</v>
      </c>
      <c r="M484" t="s">
        <v>4979</v>
      </c>
      <c r="N484" t="s">
        <v>984</v>
      </c>
      <c r="O484" t="s">
        <v>873</v>
      </c>
      <c r="P484" t="s">
        <v>1847</v>
      </c>
      <c r="Q484" t="s">
        <v>296</v>
      </c>
      <c r="R484" t="s">
        <v>268</v>
      </c>
      <c r="S484" t="s">
        <v>268</v>
      </c>
      <c r="T484" t="s">
        <v>268</v>
      </c>
      <c r="U484" t="s">
        <v>268</v>
      </c>
      <c r="V484" t="s">
        <v>268</v>
      </c>
      <c r="W484" t="s">
        <v>4979</v>
      </c>
      <c r="X484" t="s">
        <v>1847</v>
      </c>
      <c r="Y484" t="s">
        <v>296</v>
      </c>
      <c r="Z484" t="s">
        <v>268</v>
      </c>
      <c r="AA484" t="s">
        <v>268</v>
      </c>
      <c r="AB484" t="s">
        <v>268</v>
      </c>
      <c r="AC484" t="s">
        <v>268</v>
      </c>
      <c r="AD484" t="s">
        <v>268</v>
      </c>
      <c r="AE484" t="s">
        <v>287</v>
      </c>
      <c r="AF484" t="s">
        <v>1811</v>
      </c>
      <c r="AG484" t="s">
        <v>875</v>
      </c>
      <c r="AH484" t="s">
        <v>1848</v>
      </c>
      <c r="AI484" t="s">
        <v>772</v>
      </c>
      <c r="AJ484" t="s">
        <v>268</v>
      </c>
      <c r="AK484" t="s">
        <v>377</v>
      </c>
      <c r="AL484" t="s">
        <v>268</v>
      </c>
      <c r="AM484" t="s">
        <v>367</v>
      </c>
      <c r="AN484" t="s">
        <v>268</v>
      </c>
      <c r="AO484" t="s">
        <v>268</v>
      </c>
      <c r="AP484" t="s">
        <v>268</v>
      </c>
      <c r="AQ484" t="s">
        <v>268</v>
      </c>
      <c r="AR484" t="s">
        <v>268</v>
      </c>
      <c r="AS484" t="s">
        <v>268</v>
      </c>
      <c r="AT484" t="s">
        <v>268</v>
      </c>
      <c r="AU484" t="s">
        <v>268</v>
      </c>
      <c r="AV484" t="s">
        <v>268</v>
      </c>
      <c r="AW484" t="s">
        <v>268</v>
      </c>
      <c r="AX484" t="s">
        <v>268</v>
      </c>
      <c r="AY484" t="s">
        <v>268</v>
      </c>
      <c r="AZ484" t="s">
        <v>268</v>
      </c>
      <c r="BA484" t="s">
        <v>268</v>
      </c>
      <c r="BB484" t="s">
        <v>268</v>
      </c>
      <c r="BC484" t="s">
        <v>268</v>
      </c>
      <c r="BD484" t="s">
        <v>268</v>
      </c>
      <c r="BE484" t="s">
        <v>268</v>
      </c>
      <c r="BF484" t="s">
        <v>268</v>
      </c>
      <c r="BG484" t="s">
        <v>268</v>
      </c>
      <c r="BH484" t="s">
        <v>268</v>
      </c>
      <c r="BI484" t="s">
        <v>268</v>
      </c>
      <c r="BJ484" t="s">
        <v>268</v>
      </c>
      <c r="BK484" t="s">
        <v>268</v>
      </c>
      <c r="BL484" t="s">
        <v>268</v>
      </c>
      <c r="BM484" t="s">
        <v>268</v>
      </c>
      <c r="BN484" t="s">
        <v>268</v>
      </c>
      <c r="BO484" t="s">
        <v>268</v>
      </c>
      <c r="BP484" t="s">
        <v>268</v>
      </c>
      <c r="BQ484" t="s">
        <v>268</v>
      </c>
      <c r="BR484" t="s">
        <v>268</v>
      </c>
      <c r="BS484" t="s">
        <v>268</v>
      </c>
      <c r="BT484" t="s">
        <v>268</v>
      </c>
      <c r="BU484" t="s">
        <v>268</v>
      </c>
      <c r="BV484" t="s">
        <v>268</v>
      </c>
      <c r="BW484" t="s">
        <v>268</v>
      </c>
      <c r="BX484" t="s">
        <v>268</v>
      </c>
      <c r="BY484">
        <v>40</v>
      </c>
      <c r="BZ484">
        <v>40</v>
      </c>
      <c r="CA484" t="s">
        <v>143</v>
      </c>
      <c r="CB484" s="356">
        <v>117</v>
      </c>
      <c r="CC484" t="s">
        <v>392</v>
      </c>
      <c r="CD484" t="s">
        <v>268</v>
      </c>
      <c r="CE484" t="s">
        <v>268</v>
      </c>
      <c r="CF484" t="s">
        <v>268</v>
      </c>
      <c r="CG484" t="s">
        <v>10845</v>
      </c>
      <c r="CH484" t="s">
        <v>268</v>
      </c>
      <c r="CI484" t="s">
        <v>268</v>
      </c>
      <c r="CJ484" t="s">
        <v>268</v>
      </c>
      <c r="CK484" t="s">
        <v>268</v>
      </c>
      <c r="CL484" t="s">
        <v>268</v>
      </c>
      <c r="CM484" t="s">
        <v>11224</v>
      </c>
      <c r="CN484">
        <v>180.43</v>
      </c>
      <c r="CO484" t="s">
        <v>268</v>
      </c>
      <c r="CP484">
        <v>180.43</v>
      </c>
      <c r="CQ484">
        <v>365</v>
      </c>
      <c r="CR484" t="s">
        <v>878</v>
      </c>
      <c r="CS484" t="s">
        <v>11225</v>
      </c>
      <c r="CT484" t="s">
        <v>11226</v>
      </c>
      <c r="CU484" t="s">
        <v>11227</v>
      </c>
      <c r="CV484" t="s">
        <v>268</v>
      </c>
      <c r="CW484" t="s">
        <v>268</v>
      </c>
      <c r="CX484" t="s">
        <v>268</v>
      </c>
      <c r="CY484" t="s">
        <v>268</v>
      </c>
      <c r="CZ484" t="s">
        <v>268</v>
      </c>
      <c r="DA484" t="s">
        <v>268</v>
      </c>
      <c r="DB484" s="429">
        <f t="shared" si="97"/>
        <v>0</v>
      </c>
      <c r="DC484" s="284">
        <f t="shared" si="98"/>
        <v>0</v>
      </c>
      <c r="DD484" s="284">
        <f t="shared" si="99"/>
        <v>0</v>
      </c>
      <c r="DE484" s="284">
        <f t="shared" si="100"/>
        <v>0</v>
      </c>
      <c r="DF484" s="295">
        <f t="shared" si="101"/>
        <v>40</v>
      </c>
      <c r="DG484" s="284">
        <f t="shared" si="102"/>
        <v>0</v>
      </c>
      <c r="DH484" s="284">
        <f t="shared" si="103"/>
        <v>0</v>
      </c>
      <c r="DI484" s="284">
        <f t="shared" si="104"/>
        <v>0</v>
      </c>
      <c r="DJ484" s="284">
        <f t="shared" si="105"/>
        <v>0</v>
      </c>
      <c r="DK484" s="295">
        <f t="shared" si="106"/>
        <v>40</v>
      </c>
      <c r="DL484" s="297" t="str">
        <f t="shared" si="107"/>
        <v/>
      </c>
      <c r="DM484" s="430">
        <f>IFERROR(IF(CA484="D",IF(DL484="A dispo.",DF484*VLOOKUP('DATI INPUT'!$F$27,TARIFFE_UD,4,FALSE),DF484*VLOOKUP(DL484,TARIFFE_UD,4,FALSE)),DF484*VLOOKUP(CB484-100,TARIFFE_UND,4,FALSE)),0)</f>
        <v>29.892291122114521</v>
      </c>
      <c r="DN484" s="430">
        <f>IFERROR(IF(CA484="D",IF(DL484="A dispo.",DK484*VLOOKUP('DATI INPUT'!$F$27,TARIFFE_UD,5,FALSE),DK484*VLOOKUP(DL484,TARIFFE_UD,5,FALSE)),DK484*VLOOKUP(CB484-100,TARIFFE_UND,5,FALSE)),0)</f>
        <v>150.54233447683151</v>
      </c>
      <c r="DO484" s="431">
        <f t="shared" si="108"/>
        <v>4.6255989460348701E-3</v>
      </c>
      <c r="DP484" s="299">
        <f>IFERROR(IF(CA484="D",IF(DL484="A dispo.",DF484*VLOOKUP('DATI INPUT'!$F$27,TARIFFE_UD,2,FALSE),DF484*VLOOKUP(DL484,TARIFFE_UD,2,FALSE)),DF484*VLOOKUP(CB484-100,TARIFFE_UND,2,FALSE)),0)</f>
        <v>42.272293482620682</v>
      </c>
      <c r="DQ484" s="299">
        <f>IFERROR(IF(CA484="D",IF(DL484="A dispo.",DK484*VLOOKUP('DATI INPUT'!$F$27,TARIFFE_UD,3,FALSE),DK484*VLOOKUP(DL484,TARIFFE_UD,3,FALSE)),DK484*VLOOKUP(CB484-100,TARIFFE_UND,3,FALSE)),0)</f>
        <v>152.72712905226885</v>
      </c>
      <c r="DR484" s="299">
        <f t="shared" si="109"/>
        <v>194.99942253488953</v>
      </c>
    </row>
    <row r="485" spans="1:122" x14ac:dyDescent="0.25">
      <c r="A485" t="s">
        <v>4986</v>
      </c>
      <c r="B485" t="s">
        <v>1130</v>
      </c>
      <c r="C485" t="s">
        <v>4987</v>
      </c>
      <c r="D485" t="s">
        <v>4975</v>
      </c>
      <c r="E485" t="s">
        <v>268</v>
      </c>
      <c r="F485" t="s">
        <v>156</v>
      </c>
      <c r="G485" t="s">
        <v>4976</v>
      </c>
      <c r="H485" t="s">
        <v>4890</v>
      </c>
      <c r="I485" t="s">
        <v>4977</v>
      </c>
      <c r="J485" t="s">
        <v>274</v>
      </c>
      <c r="K485" t="s">
        <v>4978</v>
      </c>
      <c r="L485" t="s">
        <v>984</v>
      </c>
      <c r="M485" t="s">
        <v>4979</v>
      </c>
      <c r="N485" t="s">
        <v>984</v>
      </c>
      <c r="O485" t="s">
        <v>873</v>
      </c>
      <c r="P485" t="s">
        <v>1847</v>
      </c>
      <c r="Q485" t="s">
        <v>296</v>
      </c>
      <c r="R485" t="s">
        <v>268</v>
      </c>
      <c r="S485" t="s">
        <v>268</v>
      </c>
      <c r="T485" t="s">
        <v>268</v>
      </c>
      <c r="U485" t="s">
        <v>268</v>
      </c>
      <c r="V485" t="s">
        <v>268</v>
      </c>
      <c r="W485" t="s">
        <v>4979</v>
      </c>
      <c r="X485" t="s">
        <v>1847</v>
      </c>
      <c r="Y485" t="s">
        <v>296</v>
      </c>
      <c r="Z485" t="s">
        <v>268</v>
      </c>
      <c r="AA485" t="s">
        <v>268</v>
      </c>
      <c r="AB485" t="s">
        <v>268</v>
      </c>
      <c r="AC485" t="s">
        <v>268</v>
      </c>
      <c r="AD485" t="s">
        <v>268</v>
      </c>
      <c r="AE485" t="s">
        <v>287</v>
      </c>
      <c r="AF485" t="s">
        <v>1811</v>
      </c>
      <c r="AG485" t="s">
        <v>875</v>
      </c>
      <c r="AH485" t="s">
        <v>1848</v>
      </c>
      <c r="AI485" t="s">
        <v>772</v>
      </c>
      <c r="AJ485" t="s">
        <v>268</v>
      </c>
      <c r="AK485" t="s">
        <v>377</v>
      </c>
      <c r="AL485" t="s">
        <v>268</v>
      </c>
      <c r="AM485" t="s">
        <v>367</v>
      </c>
      <c r="AN485" t="s">
        <v>268</v>
      </c>
      <c r="AO485" t="s">
        <v>268</v>
      </c>
      <c r="AP485" t="s">
        <v>268</v>
      </c>
      <c r="AQ485" t="s">
        <v>268</v>
      </c>
      <c r="AR485" t="s">
        <v>268</v>
      </c>
      <c r="AS485" t="s">
        <v>268</v>
      </c>
      <c r="AT485" t="s">
        <v>268</v>
      </c>
      <c r="AU485" t="s">
        <v>268</v>
      </c>
      <c r="AV485" t="s">
        <v>268</v>
      </c>
      <c r="AW485" t="s">
        <v>268</v>
      </c>
      <c r="AX485" t="s">
        <v>268</v>
      </c>
      <c r="AY485" t="s">
        <v>268</v>
      </c>
      <c r="AZ485" t="s">
        <v>268</v>
      </c>
      <c r="BA485" t="s">
        <v>268</v>
      </c>
      <c r="BB485" t="s">
        <v>268</v>
      </c>
      <c r="BC485" t="s">
        <v>268</v>
      </c>
      <c r="BD485" t="s">
        <v>268</v>
      </c>
      <c r="BE485" t="s">
        <v>268</v>
      </c>
      <c r="BF485" t="s">
        <v>268</v>
      </c>
      <c r="BG485" t="s">
        <v>268</v>
      </c>
      <c r="BH485" t="s">
        <v>268</v>
      </c>
      <c r="BI485" t="s">
        <v>268</v>
      </c>
      <c r="BJ485" t="s">
        <v>268</v>
      </c>
      <c r="BK485" t="s">
        <v>268</v>
      </c>
      <c r="BL485" t="s">
        <v>268</v>
      </c>
      <c r="BM485" t="s">
        <v>268</v>
      </c>
      <c r="BN485" t="s">
        <v>268</v>
      </c>
      <c r="BO485" t="s">
        <v>268</v>
      </c>
      <c r="BP485" t="s">
        <v>268</v>
      </c>
      <c r="BQ485" t="s">
        <v>268</v>
      </c>
      <c r="BR485" t="s">
        <v>268</v>
      </c>
      <c r="BS485" t="s">
        <v>268</v>
      </c>
      <c r="BT485" t="s">
        <v>268</v>
      </c>
      <c r="BU485" t="s">
        <v>268</v>
      </c>
      <c r="BV485" t="s">
        <v>268</v>
      </c>
      <c r="BW485" t="s">
        <v>268</v>
      </c>
      <c r="BX485" t="s">
        <v>268</v>
      </c>
      <c r="BY485">
        <v>21</v>
      </c>
      <c r="BZ485">
        <v>21</v>
      </c>
      <c r="CA485" t="s">
        <v>142</v>
      </c>
      <c r="CB485" s="356">
        <v>123</v>
      </c>
      <c r="CC485" t="s">
        <v>1817</v>
      </c>
      <c r="CD485" t="s">
        <v>268</v>
      </c>
      <c r="CE485" t="s">
        <v>268</v>
      </c>
      <c r="CF485" s="356">
        <v>1</v>
      </c>
      <c r="CG485" t="s">
        <v>268</v>
      </c>
      <c r="CH485" t="s">
        <v>268</v>
      </c>
      <c r="CI485" t="s">
        <v>268</v>
      </c>
      <c r="CJ485" t="s">
        <v>268</v>
      </c>
      <c r="CK485" t="s">
        <v>268</v>
      </c>
      <c r="CL485" t="s">
        <v>268</v>
      </c>
      <c r="CM485" t="s">
        <v>11224</v>
      </c>
      <c r="CN485">
        <v>10.35</v>
      </c>
      <c r="CO485" t="s">
        <v>268</v>
      </c>
      <c r="CP485">
        <v>10.35</v>
      </c>
      <c r="CQ485">
        <v>365</v>
      </c>
      <c r="CR485" t="s">
        <v>878</v>
      </c>
      <c r="CS485" t="s">
        <v>11225</v>
      </c>
      <c r="CT485" t="s">
        <v>11226</v>
      </c>
      <c r="CU485" t="s">
        <v>11227</v>
      </c>
      <c r="CV485" t="s">
        <v>268</v>
      </c>
      <c r="CW485" t="s">
        <v>268</v>
      </c>
      <c r="CX485" t="s">
        <v>268</v>
      </c>
      <c r="CY485" t="s">
        <v>268</v>
      </c>
      <c r="CZ485" t="s">
        <v>268</v>
      </c>
      <c r="DA485" t="s">
        <v>268</v>
      </c>
      <c r="DB485" s="429">
        <f t="shared" si="97"/>
        <v>0</v>
      </c>
      <c r="DC485" s="284">
        <f t="shared" si="98"/>
        <v>0</v>
      </c>
      <c r="DD485" s="284">
        <f t="shared" si="99"/>
        <v>0</v>
      </c>
      <c r="DE485" s="284">
        <f t="shared" si="100"/>
        <v>0</v>
      </c>
      <c r="DF485" s="295">
        <f t="shared" si="101"/>
        <v>21</v>
      </c>
      <c r="DG485" s="284">
        <f t="shared" si="102"/>
        <v>1</v>
      </c>
      <c r="DH485" s="284">
        <f t="shared" si="103"/>
        <v>0</v>
      </c>
      <c r="DI485" s="284">
        <f t="shared" si="104"/>
        <v>0</v>
      </c>
      <c r="DJ485" s="284">
        <f t="shared" si="105"/>
        <v>0</v>
      </c>
      <c r="DK485" s="295">
        <f t="shared" si="106"/>
        <v>0</v>
      </c>
      <c r="DL485" s="297">
        <f t="shared" si="107"/>
        <v>1</v>
      </c>
      <c r="DM485" s="430">
        <f>IFERROR(IF(CA485="D",IF(DL485="A dispo.",DF485*VLOOKUP('DATI INPUT'!$F$27,TARIFFE_UD,4,FALSE),DF485*VLOOKUP(DL485,TARIFFE_UD,4,FALSE)),DF485*VLOOKUP(CB485-100,TARIFFE_UND,4,FALSE)),0)</f>
        <v>10.353450513974538</v>
      </c>
      <c r="DN485" s="430">
        <f>IFERROR(IF(CA485="D",IF(DL485="A dispo.",DK485*VLOOKUP('DATI INPUT'!$F$27,TARIFFE_UD,5,FALSE),DK485*VLOOKUP(DL485,TARIFFE_UD,5,FALSE)),DK485*VLOOKUP(CB485-100,TARIFFE_UND,5,FALSE)),0)</f>
        <v>0</v>
      </c>
      <c r="DO485" s="431">
        <f t="shared" si="108"/>
        <v>3.4505139745384383E-3</v>
      </c>
      <c r="DP485" s="299">
        <f>IFERROR(IF(CA485="D",IF(DL485="A dispo.",DF485*VLOOKUP('DATI INPUT'!$F$27,TARIFFE_UD,2,FALSE),DF485*VLOOKUP(DL485,TARIFFE_UD,2,FALSE)),DF485*VLOOKUP(CB485-100,TARIFFE_UND,2,FALSE)),0)</f>
        <v>12.935189846786795</v>
      </c>
      <c r="DQ485" s="299">
        <f>IFERROR(IF(CA485="D",IF(DL485="A dispo.",DK485*VLOOKUP('DATI INPUT'!$F$27,TARIFFE_UD,3,FALSE),DK485*VLOOKUP(DL485,TARIFFE_UD,3,FALSE)),DK485*VLOOKUP(CB485-100,TARIFFE_UND,3,FALSE)),0)</f>
        <v>0</v>
      </c>
      <c r="DR485" s="299">
        <f t="shared" si="109"/>
        <v>12.935189846786795</v>
      </c>
    </row>
    <row r="486" spans="1:122" x14ac:dyDescent="0.25">
      <c r="A486" t="s">
        <v>4988</v>
      </c>
      <c r="B486" t="s">
        <v>4989</v>
      </c>
      <c r="C486" t="s">
        <v>618</v>
      </c>
      <c r="D486" t="s">
        <v>4990</v>
      </c>
      <c r="E486" t="s">
        <v>268</v>
      </c>
      <c r="F486" t="s">
        <v>156</v>
      </c>
      <c r="G486" t="s">
        <v>4991</v>
      </c>
      <c r="H486" t="s">
        <v>986</v>
      </c>
      <c r="I486" t="s">
        <v>4992</v>
      </c>
      <c r="J486" t="s">
        <v>274</v>
      </c>
      <c r="K486" t="s">
        <v>4993</v>
      </c>
      <c r="L486" t="s">
        <v>984</v>
      </c>
      <c r="M486" t="s">
        <v>4994</v>
      </c>
      <c r="N486" t="s">
        <v>984</v>
      </c>
      <c r="O486" t="s">
        <v>873</v>
      </c>
      <c r="P486" t="s">
        <v>2258</v>
      </c>
      <c r="Q486" t="s">
        <v>282</v>
      </c>
      <c r="R486" t="s">
        <v>268</v>
      </c>
      <c r="S486" t="s">
        <v>268</v>
      </c>
      <c r="T486" t="s">
        <v>268</v>
      </c>
      <c r="U486" t="s">
        <v>268</v>
      </c>
      <c r="V486" t="s">
        <v>268</v>
      </c>
      <c r="W486" t="s">
        <v>4994</v>
      </c>
      <c r="X486" t="s">
        <v>2258</v>
      </c>
      <c r="Y486" t="s">
        <v>282</v>
      </c>
      <c r="Z486" t="s">
        <v>268</v>
      </c>
      <c r="AA486" t="s">
        <v>268</v>
      </c>
      <c r="AB486" t="s">
        <v>268</v>
      </c>
      <c r="AC486" t="s">
        <v>268</v>
      </c>
      <c r="AD486" t="s">
        <v>268</v>
      </c>
      <c r="AE486" t="s">
        <v>287</v>
      </c>
      <c r="AF486" t="s">
        <v>1811</v>
      </c>
      <c r="AG486" t="s">
        <v>875</v>
      </c>
      <c r="AH486" t="s">
        <v>1848</v>
      </c>
      <c r="AI486" t="s">
        <v>742</v>
      </c>
      <c r="AJ486" t="s">
        <v>268</v>
      </c>
      <c r="AK486" t="s">
        <v>366</v>
      </c>
      <c r="AL486" t="s">
        <v>268</v>
      </c>
      <c r="AM486" t="s">
        <v>268</v>
      </c>
      <c r="AN486" t="s">
        <v>268</v>
      </c>
      <c r="AO486" t="s">
        <v>268</v>
      </c>
      <c r="AP486" t="s">
        <v>268</v>
      </c>
      <c r="AQ486" t="s">
        <v>268</v>
      </c>
      <c r="AR486" t="s">
        <v>268</v>
      </c>
      <c r="AS486" t="s">
        <v>268</v>
      </c>
      <c r="AT486" t="s">
        <v>268</v>
      </c>
      <c r="AU486" t="s">
        <v>268</v>
      </c>
      <c r="AV486" t="s">
        <v>268</v>
      </c>
      <c r="AW486" t="s">
        <v>268</v>
      </c>
      <c r="AX486" t="s">
        <v>268</v>
      </c>
      <c r="AY486" t="s">
        <v>268</v>
      </c>
      <c r="AZ486" t="s">
        <v>268</v>
      </c>
      <c r="BA486" t="s">
        <v>268</v>
      </c>
      <c r="BB486" t="s">
        <v>268</v>
      </c>
      <c r="BC486" t="s">
        <v>268</v>
      </c>
      <c r="BD486" t="s">
        <v>268</v>
      </c>
      <c r="BE486" t="s">
        <v>268</v>
      </c>
      <c r="BF486" t="s">
        <v>268</v>
      </c>
      <c r="BG486" t="s">
        <v>268</v>
      </c>
      <c r="BH486" t="s">
        <v>268</v>
      </c>
      <c r="BI486" t="s">
        <v>268</v>
      </c>
      <c r="BJ486" t="s">
        <v>268</v>
      </c>
      <c r="BK486" t="s">
        <v>268</v>
      </c>
      <c r="BL486" t="s">
        <v>268</v>
      </c>
      <c r="BM486" t="s">
        <v>268</v>
      </c>
      <c r="BN486" t="s">
        <v>268</v>
      </c>
      <c r="BO486" t="s">
        <v>268</v>
      </c>
      <c r="BP486" t="s">
        <v>268</v>
      </c>
      <c r="BQ486" t="s">
        <v>268</v>
      </c>
      <c r="BR486" t="s">
        <v>268</v>
      </c>
      <c r="BS486" t="s">
        <v>268</v>
      </c>
      <c r="BT486" t="s">
        <v>268</v>
      </c>
      <c r="BU486" t="s">
        <v>268</v>
      </c>
      <c r="BV486" t="s">
        <v>268</v>
      </c>
      <c r="BW486" t="s">
        <v>268</v>
      </c>
      <c r="BX486" t="s">
        <v>268</v>
      </c>
      <c r="BY486">
        <v>25</v>
      </c>
      <c r="BZ486">
        <v>25</v>
      </c>
      <c r="CA486" t="s">
        <v>142</v>
      </c>
      <c r="CB486" s="356">
        <v>122</v>
      </c>
      <c r="CC486" t="s">
        <v>876</v>
      </c>
      <c r="CD486" t="s">
        <v>268</v>
      </c>
      <c r="CE486" t="s">
        <v>268</v>
      </c>
      <c r="CF486" s="356">
        <v>2</v>
      </c>
      <c r="CG486" t="s">
        <v>268</v>
      </c>
      <c r="CH486" t="s">
        <v>268</v>
      </c>
      <c r="CI486" t="s">
        <v>268</v>
      </c>
      <c r="CJ486" t="s">
        <v>268</v>
      </c>
      <c r="CK486" t="s">
        <v>268</v>
      </c>
      <c r="CL486" t="s">
        <v>268</v>
      </c>
      <c r="CM486" t="s">
        <v>11224</v>
      </c>
      <c r="CN486">
        <v>65.819999999999993</v>
      </c>
      <c r="CO486" t="s">
        <v>268</v>
      </c>
      <c r="CP486">
        <v>65.819999999999993</v>
      </c>
      <c r="CQ486">
        <v>365</v>
      </c>
      <c r="CR486" t="s">
        <v>878</v>
      </c>
      <c r="CS486" t="s">
        <v>11225</v>
      </c>
      <c r="CT486" t="s">
        <v>11226</v>
      </c>
      <c r="CU486" t="s">
        <v>11227</v>
      </c>
      <c r="CV486" t="s">
        <v>268</v>
      </c>
      <c r="CW486" t="s">
        <v>268</v>
      </c>
      <c r="CX486" t="s">
        <v>268</v>
      </c>
      <c r="CY486" t="s">
        <v>268</v>
      </c>
      <c r="CZ486" t="s">
        <v>268</v>
      </c>
      <c r="DA486" t="s">
        <v>268</v>
      </c>
      <c r="DB486" s="429">
        <f t="shared" si="97"/>
        <v>0</v>
      </c>
      <c r="DC486" s="284">
        <f t="shared" si="98"/>
        <v>0</v>
      </c>
      <c r="DD486" s="284">
        <f t="shared" si="99"/>
        <v>0</v>
      </c>
      <c r="DE486" s="284">
        <f t="shared" si="100"/>
        <v>0</v>
      </c>
      <c r="DF486" s="295">
        <f t="shared" si="101"/>
        <v>25</v>
      </c>
      <c r="DG486" s="284">
        <f t="shared" si="102"/>
        <v>0</v>
      </c>
      <c r="DH486" s="284">
        <f t="shared" si="103"/>
        <v>0</v>
      </c>
      <c r="DI486" s="284">
        <f t="shared" si="104"/>
        <v>0</v>
      </c>
      <c r="DJ486" s="284">
        <f t="shared" si="105"/>
        <v>0</v>
      </c>
      <c r="DK486" s="295">
        <f t="shared" si="106"/>
        <v>1</v>
      </c>
      <c r="DL486" s="297">
        <f t="shared" si="107"/>
        <v>2</v>
      </c>
      <c r="DM486" s="430">
        <f>IFERROR(IF(CA486="D",IF(DL486="A dispo.",DF486*VLOOKUP('DATI INPUT'!$F$27,TARIFFE_UD,4,FALSE),DF486*VLOOKUP(DL486,TARIFFE_UD,4,FALSE)),DF486*VLOOKUP(CB486-100,TARIFFE_UND,4,FALSE)),0)</f>
        <v>14.379792380520193</v>
      </c>
      <c r="DN486" s="430">
        <f>IFERROR(IF(CA486="D",IF(DL486="A dispo.",DK486*VLOOKUP('DATI INPUT'!$F$27,TARIFFE_UD,5,FALSE),DK486*VLOOKUP(DL486,TARIFFE_UD,5,FALSE)),DK486*VLOOKUP(CB486-100,TARIFFE_UND,5,FALSE)),0)</f>
        <v>51.443731886070836</v>
      </c>
      <c r="DO486" s="431">
        <f t="shared" si="108"/>
        <v>3.5242665910288906E-3</v>
      </c>
      <c r="DP486" s="299">
        <f>IFERROR(IF(CA486="D",IF(DL486="A dispo.",DF486*VLOOKUP('DATI INPUT'!$F$27,TARIFFE_UD,2,FALSE),DF486*VLOOKUP(DL486,TARIFFE_UD,2,FALSE)),DF486*VLOOKUP(CB486-100,TARIFFE_UND,2,FALSE)),0)</f>
        <v>17.96554145387055</v>
      </c>
      <c r="DQ486" s="299">
        <f>IFERROR(IF(CA486="D",IF(DL486="A dispo.",DK486*VLOOKUP('DATI INPUT'!$F$27,TARIFFE_UD,3,FALSE),DK486*VLOOKUP(DL486,TARIFFE_UD,3,FALSE)),DK486*VLOOKUP(CB486-100,TARIFFE_UND,3,FALSE)),0)</f>
        <v>46.077822723118445</v>
      </c>
      <c r="DR486" s="299">
        <f t="shared" si="109"/>
        <v>64.043364176989002</v>
      </c>
    </row>
    <row r="487" spans="1:122" x14ac:dyDescent="0.25">
      <c r="A487" t="s">
        <v>4995</v>
      </c>
      <c r="B487" t="s">
        <v>531</v>
      </c>
      <c r="C487" t="s">
        <v>4996</v>
      </c>
      <c r="D487" t="s">
        <v>4997</v>
      </c>
      <c r="E487" t="s">
        <v>268</v>
      </c>
      <c r="F487" t="s">
        <v>156</v>
      </c>
      <c r="G487" t="s">
        <v>4998</v>
      </c>
      <c r="H487" t="s">
        <v>1744</v>
      </c>
      <c r="I487" t="s">
        <v>4999</v>
      </c>
      <c r="J487" t="s">
        <v>156</v>
      </c>
      <c r="K487" t="s">
        <v>5000</v>
      </c>
      <c r="L487" t="s">
        <v>960</v>
      </c>
      <c r="M487" t="s">
        <v>4946</v>
      </c>
      <c r="N487" t="s">
        <v>984</v>
      </c>
      <c r="O487" t="s">
        <v>873</v>
      </c>
      <c r="P487" t="s">
        <v>1830</v>
      </c>
      <c r="Q487" t="s">
        <v>271</v>
      </c>
      <c r="R487" t="s">
        <v>268</v>
      </c>
      <c r="S487" t="s">
        <v>268</v>
      </c>
      <c r="T487" t="s">
        <v>268</v>
      </c>
      <c r="U487" t="s">
        <v>268</v>
      </c>
      <c r="V487" t="s">
        <v>268</v>
      </c>
      <c r="W487" t="s">
        <v>4946</v>
      </c>
      <c r="X487" t="s">
        <v>1830</v>
      </c>
      <c r="Y487" t="s">
        <v>271</v>
      </c>
      <c r="Z487" t="s">
        <v>268</v>
      </c>
      <c r="AA487" t="s">
        <v>268</v>
      </c>
      <c r="AB487" t="s">
        <v>268</v>
      </c>
      <c r="AC487" t="s">
        <v>268</v>
      </c>
      <c r="AD487" t="s">
        <v>268</v>
      </c>
      <c r="AE487" t="s">
        <v>287</v>
      </c>
      <c r="AF487" t="s">
        <v>1811</v>
      </c>
      <c r="AG487" t="s">
        <v>875</v>
      </c>
      <c r="AH487" t="s">
        <v>1848</v>
      </c>
      <c r="AI487" t="s">
        <v>4915</v>
      </c>
      <c r="AJ487" t="s">
        <v>268</v>
      </c>
      <c r="AK487" t="s">
        <v>381</v>
      </c>
      <c r="AL487" t="s">
        <v>268</v>
      </c>
      <c r="AM487" t="s">
        <v>405</v>
      </c>
      <c r="AN487" t="s">
        <v>287</v>
      </c>
      <c r="AO487" t="s">
        <v>1811</v>
      </c>
      <c r="AP487" t="s">
        <v>875</v>
      </c>
      <c r="AQ487" t="s">
        <v>1848</v>
      </c>
      <c r="AR487" t="s">
        <v>4915</v>
      </c>
      <c r="AS487" t="s">
        <v>268</v>
      </c>
      <c r="AT487" t="s">
        <v>395</v>
      </c>
      <c r="AU487" t="s">
        <v>268</v>
      </c>
      <c r="AV487" t="s">
        <v>405</v>
      </c>
      <c r="AW487" t="s">
        <v>268</v>
      </c>
      <c r="AX487" t="s">
        <v>268</v>
      </c>
      <c r="AY487" t="s">
        <v>268</v>
      </c>
      <c r="AZ487" t="s">
        <v>268</v>
      </c>
      <c r="BA487" t="s">
        <v>268</v>
      </c>
      <c r="BB487" t="s">
        <v>268</v>
      </c>
      <c r="BC487" t="s">
        <v>268</v>
      </c>
      <c r="BD487" t="s">
        <v>268</v>
      </c>
      <c r="BE487" t="s">
        <v>268</v>
      </c>
      <c r="BF487" t="s">
        <v>268</v>
      </c>
      <c r="BG487" t="s">
        <v>268</v>
      </c>
      <c r="BH487" t="s">
        <v>268</v>
      </c>
      <c r="BI487" t="s">
        <v>268</v>
      </c>
      <c r="BJ487" t="s">
        <v>268</v>
      </c>
      <c r="BK487" t="s">
        <v>268</v>
      </c>
      <c r="BL487" t="s">
        <v>268</v>
      </c>
      <c r="BM487" t="s">
        <v>268</v>
      </c>
      <c r="BN487" t="s">
        <v>268</v>
      </c>
      <c r="BO487" t="s">
        <v>268</v>
      </c>
      <c r="BP487" t="s">
        <v>268</v>
      </c>
      <c r="BQ487" t="s">
        <v>268</v>
      </c>
      <c r="BR487" t="s">
        <v>268</v>
      </c>
      <c r="BS487" t="s">
        <v>268</v>
      </c>
      <c r="BT487" t="s">
        <v>268</v>
      </c>
      <c r="BU487" t="s">
        <v>268</v>
      </c>
      <c r="BV487" t="s">
        <v>268</v>
      </c>
      <c r="BW487" t="s">
        <v>268</v>
      </c>
      <c r="BX487" t="s">
        <v>268</v>
      </c>
      <c r="BY487">
        <v>55</v>
      </c>
      <c r="BZ487">
        <v>55</v>
      </c>
      <c r="CA487" t="s">
        <v>142</v>
      </c>
      <c r="CB487" s="356">
        <v>122</v>
      </c>
      <c r="CC487" t="s">
        <v>876</v>
      </c>
      <c r="CD487" t="s">
        <v>268</v>
      </c>
      <c r="CE487" t="s">
        <v>268</v>
      </c>
      <c r="CF487" t="s">
        <v>268</v>
      </c>
      <c r="CG487" t="s">
        <v>268</v>
      </c>
      <c r="CH487" t="s">
        <v>268</v>
      </c>
      <c r="CI487" t="s">
        <v>268</v>
      </c>
      <c r="CJ487" t="s">
        <v>268</v>
      </c>
      <c r="CK487" t="s">
        <v>268</v>
      </c>
      <c r="CL487" t="s">
        <v>268</v>
      </c>
      <c r="CM487" t="s">
        <v>11224</v>
      </c>
      <c r="CN487">
        <v>102.26</v>
      </c>
      <c r="CO487" t="s">
        <v>268</v>
      </c>
      <c r="CP487">
        <v>102.26</v>
      </c>
      <c r="CQ487">
        <v>365</v>
      </c>
      <c r="CR487" t="s">
        <v>878</v>
      </c>
      <c r="CS487" t="s">
        <v>11225</v>
      </c>
      <c r="CT487" t="s">
        <v>11226</v>
      </c>
      <c r="CU487" t="s">
        <v>11227</v>
      </c>
      <c r="CV487" t="s">
        <v>268</v>
      </c>
      <c r="CW487" t="s">
        <v>268</v>
      </c>
      <c r="CX487" t="s">
        <v>268</v>
      </c>
      <c r="CY487" t="s">
        <v>268</v>
      </c>
      <c r="CZ487" t="s">
        <v>268</v>
      </c>
      <c r="DA487" t="s">
        <v>268</v>
      </c>
      <c r="DB487" s="429">
        <f t="shared" si="97"/>
        <v>0</v>
      </c>
      <c r="DC487" s="284">
        <f t="shared" si="98"/>
        <v>0</v>
      </c>
      <c r="DD487" s="284">
        <f t="shared" si="99"/>
        <v>0</v>
      </c>
      <c r="DE487" s="284">
        <f t="shared" si="100"/>
        <v>0</v>
      </c>
      <c r="DF487" s="295">
        <f t="shared" si="101"/>
        <v>55</v>
      </c>
      <c r="DG487" s="284">
        <f t="shared" si="102"/>
        <v>0</v>
      </c>
      <c r="DH487" s="284">
        <f t="shared" si="103"/>
        <v>0</v>
      </c>
      <c r="DI487" s="284">
        <f t="shared" si="104"/>
        <v>0</v>
      </c>
      <c r="DJ487" s="284">
        <f t="shared" si="105"/>
        <v>0</v>
      </c>
      <c r="DK487" s="295">
        <f t="shared" si="106"/>
        <v>1</v>
      </c>
      <c r="DL487" s="297" t="str">
        <f t="shared" si="107"/>
        <v>A dispo.</v>
      </c>
      <c r="DM487" s="430">
        <f>IFERROR(IF(CA487="D",IF(DL487="A dispo.",DF487*VLOOKUP('DATI INPUT'!$F$27,TARIFFE_UD,4,FALSE),DF487*VLOOKUP(DL487,TARIFFE_UD,4,FALSE)),DF487*VLOOKUP(CB487-100,TARIFFE_UND,4,FALSE)),0)</f>
        <v>34.863659893995894</v>
      </c>
      <c r="DN487" s="430">
        <f>IFERROR(IF(CA487="D",IF(DL487="A dispo.",DK487*VLOOKUP('DATI INPUT'!$F$27,TARIFFE_UD,5,FALSE),DK487*VLOOKUP(DL487,TARIFFE_UD,5,FALSE)),DK487*VLOOKUP(CB487-100,TARIFFE_UND,5,FALSE)),0)</f>
        <v>67.397800635548478</v>
      </c>
      <c r="DO487" s="431">
        <f t="shared" si="108"/>
        <v>1.4605295443601563E-3</v>
      </c>
      <c r="DP487" s="299">
        <f>IFERROR(IF(CA487="D",IF(DL487="A dispo.",DF487*VLOOKUP('DATI INPUT'!$F$27,TARIFFE_UD,2,FALSE),DF487*VLOOKUP(DL487,TARIFFE_UD,2,FALSE)),DF487*VLOOKUP(CB487-100,TARIFFE_UND,2,FALSE)),0)</f>
        <v>43.557271933057571</v>
      </c>
      <c r="DQ487" s="299">
        <f>IFERROR(IF(CA487="D",IF(DL487="A dispo.",DK487*VLOOKUP('DATI INPUT'!$F$27,TARIFFE_UD,3,FALSE),DK487*VLOOKUP(DL487,TARIFFE_UD,3,FALSE)),DK487*VLOOKUP(CB487-100,TARIFFE_UND,3,FALSE)),0)</f>
        <v>60.367780403072892</v>
      </c>
      <c r="DR487" s="299">
        <f t="shared" si="109"/>
        <v>103.92505233613046</v>
      </c>
    </row>
    <row r="488" spans="1:122" x14ac:dyDescent="0.25">
      <c r="A488" t="s">
        <v>11242</v>
      </c>
      <c r="B488" t="s">
        <v>5002</v>
      </c>
      <c r="C488" t="s">
        <v>619</v>
      </c>
      <c r="D488" t="s">
        <v>5003</v>
      </c>
      <c r="E488" t="s">
        <v>5004</v>
      </c>
      <c r="F488" t="s">
        <v>156</v>
      </c>
      <c r="G488" t="s">
        <v>5005</v>
      </c>
      <c r="H488" t="s">
        <v>1353</v>
      </c>
      <c r="I488" t="s">
        <v>5006</v>
      </c>
      <c r="J488" t="s">
        <v>274</v>
      </c>
      <c r="K488" t="s">
        <v>5007</v>
      </c>
      <c r="L488" t="s">
        <v>1043</v>
      </c>
      <c r="M488" t="s">
        <v>5008</v>
      </c>
      <c r="N488" t="s">
        <v>984</v>
      </c>
      <c r="O488" t="s">
        <v>873</v>
      </c>
      <c r="P488" t="s">
        <v>5009</v>
      </c>
      <c r="Q488" t="s">
        <v>268</v>
      </c>
      <c r="R488" t="s">
        <v>268</v>
      </c>
      <c r="S488" t="s">
        <v>268</v>
      </c>
      <c r="T488" t="s">
        <v>268</v>
      </c>
      <c r="U488" t="s">
        <v>268</v>
      </c>
      <c r="V488" t="s">
        <v>268</v>
      </c>
      <c r="W488" t="s">
        <v>5010</v>
      </c>
      <c r="X488" t="s">
        <v>1310</v>
      </c>
      <c r="Y488" t="s">
        <v>276</v>
      </c>
      <c r="Z488" t="s">
        <v>268</v>
      </c>
      <c r="AA488" t="s">
        <v>268</v>
      </c>
      <c r="AB488" t="s">
        <v>268</v>
      </c>
      <c r="AC488" t="s">
        <v>268</v>
      </c>
      <c r="AD488" t="s">
        <v>268</v>
      </c>
      <c r="AE488" t="s">
        <v>287</v>
      </c>
      <c r="AF488" t="s">
        <v>1811</v>
      </c>
      <c r="AG488" t="s">
        <v>875</v>
      </c>
      <c r="AH488" t="s">
        <v>1812</v>
      </c>
      <c r="AI488" t="s">
        <v>771</v>
      </c>
      <c r="AJ488" t="s">
        <v>268</v>
      </c>
      <c r="AK488" t="s">
        <v>354</v>
      </c>
      <c r="AL488" t="s">
        <v>268</v>
      </c>
      <c r="AM488" t="s">
        <v>288</v>
      </c>
      <c r="AN488" t="s">
        <v>287</v>
      </c>
      <c r="AO488" t="s">
        <v>1811</v>
      </c>
      <c r="AP488" t="s">
        <v>875</v>
      </c>
      <c r="AQ488" t="s">
        <v>1812</v>
      </c>
      <c r="AR488" t="s">
        <v>771</v>
      </c>
      <c r="AS488" t="s">
        <v>268</v>
      </c>
      <c r="AT488" t="s">
        <v>377</v>
      </c>
      <c r="AU488" t="s">
        <v>268</v>
      </c>
      <c r="AV488" t="s">
        <v>268</v>
      </c>
      <c r="AW488" t="s">
        <v>268</v>
      </c>
      <c r="AX488" t="s">
        <v>268</v>
      </c>
      <c r="AY488" t="s">
        <v>268</v>
      </c>
      <c r="AZ488" t="s">
        <v>268</v>
      </c>
      <c r="BA488" t="s">
        <v>268</v>
      </c>
      <c r="BB488" t="s">
        <v>268</v>
      </c>
      <c r="BC488" t="s">
        <v>268</v>
      </c>
      <c r="BD488" t="s">
        <v>268</v>
      </c>
      <c r="BE488" t="s">
        <v>268</v>
      </c>
      <c r="BF488" t="s">
        <v>268</v>
      </c>
      <c r="BG488" t="s">
        <v>268</v>
      </c>
      <c r="BH488" t="s">
        <v>268</v>
      </c>
      <c r="BI488" t="s">
        <v>268</v>
      </c>
      <c r="BJ488" t="s">
        <v>268</v>
      </c>
      <c r="BK488" t="s">
        <v>268</v>
      </c>
      <c r="BL488" t="s">
        <v>268</v>
      </c>
      <c r="BM488" t="s">
        <v>268</v>
      </c>
      <c r="BN488" t="s">
        <v>268</v>
      </c>
      <c r="BO488" t="s">
        <v>268</v>
      </c>
      <c r="BP488" t="s">
        <v>268</v>
      </c>
      <c r="BQ488" t="s">
        <v>268</v>
      </c>
      <c r="BR488" t="s">
        <v>268</v>
      </c>
      <c r="BS488" t="s">
        <v>268</v>
      </c>
      <c r="BT488" t="s">
        <v>268</v>
      </c>
      <c r="BU488" t="s">
        <v>268</v>
      </c>
      <c r="BV488" t="s">
        <v>268</v>
      </c>
      <c r="BW488" t="s">
        <v>268</v>
      </c>
      <c r="BX488" t="s">
        <v>268</v>
      </c>
      <c r="BY488" s="432">
        <v>0</v>
      </c>
      <c r="BZ488">
        <v>90</v>
      </c>
      <c r="CA488" s="432" t="s">
        <v>142</v>
      </c>
      <c r="CB488" t="s">
        <v>268</v>
      </c>
      <c r="CC488" t="s">
        <v>268</v>
      </c>
      <c r="CD488" t="s">
        <v>268</v>
      </c>
      <c r="CE488" t="s">
        <v>268</v>
      </c>
      <c r="CF488" t="s">
        <v>268</v>
      </c>
      <c r="CG488" t="s">
        <v>268</v>
      </c>
      <c r="CH488" t="s">
        <v>268</v>
      </c>
      <c r="CI488" t="s">
        <v>268</v>
      </c>
      <c r="CJ488" t="s">
        <v>268</v>
      </c>
      <c r="CK488" t="s">
        <v>268</v>
      </c>
      <c r="CL488" t="s">
        <v>11243</v>
      </c>
      <c r="CM488" t="s">
        <v>11224</v>
      </c>
      <c r="CN488" t="s">
        <v>268</v>
      </c>
      <c r="CO488" t="s">
        <v>268</v>
      </c>
      <c r="CP488" s="432">
        <v>0</v>
      </c>
      <c r="CQ488" s="432">
        <v>0</v>
      </c>
      <c r="CR488" t="s">
        <v>268</v>
      </c>
      <c r="CS488" t="s">
        <v>268</v>
      </c>
      <c r="CT488" t="s">
        <v>11226</v>
      </c>
      <c r="CU488" t="s">
        <v>11227</v>
      </c>
      <c r="CV488" t="s">
        <v>268</v>
      </c>
      <c r="CW488" t="s">
        <v>268</v>
      </c>
      <c r="CX488" t="s">
        <v>268</v>
      </c>
      <c r="CY488" t="s">
        <v>268</v>
      </c>
      <c r="CZ488" t="s">
        <v>268</v>
      </c>
      <c r="DA488" t="s">
        <v>268</v>
      </c>
      <c r="DB488" s="429">
        <f t="shared" si="97"/>
        <v>0</v>
      </c>
      <c r="DC488" s="284">
        <f t="shared" si="98"/>
        <v>0</v>
      </c>
      <c r="DD488" s="284">
        <f t="shared" si="99"/>
        <v>0</v>
      </c>
      <c r="DE488" s="284">
        <f t="shared" si="100"/>
        <v>0</v>
      </c>
      <c r="DF488" s="295">
        <f t="shared" si="101"/>
        <v>0</v>
      </c>
      <c r="DG488" s="284">
        <f t="shared" si="102"/>
        <v>0</v>
      </c>
      <c r="DH488" s="284">
        <f t="shared" si="103"/>
        <v>0</v>
      </c>
      <c r="DI488" s="284">
        <f t="shared" si="104"/>
        <v>0</v>
      </c>
      <c r="DJ488" s="284">
        <f t="shared" si="105"/>
        <v>0</v>
      </c>
      <c r="DK488" s="295">
        <f t="shared" si="106"/>
        <v>0</v>
      </c>
      <c r="DL488" s="297" t="str">
        <f t="shared" si="107"/>
        <v>A dispo.</v>
      </c>
      <c r="DM488" s="430">
        <f>IFERROR(IF(CA488="D",IF(DL488="A dispo.",DF488*VLOOKUP('DATI INPUT'!$F$27,TARIFFE_UD,4,FALSE),DF488*VLOOKUP(DL488,TARIFFE_UD,4,FALSE)),DF488*VLOOKUP(CB488-100,TARIFFE_UND,4,FALSE)),0)</f>
        <v>0</v>
      </c>
      <c r="DN488" s="430">
        <f>IFERROR(IF(CA488="D",IF(DL488="A dispo.",DK488*VLOOKUP('DATI INPUT'!$F$27,TARIFFE_UD,5,FALSE),DK488*VLOOKUP(DL488,TARIFFE_UD,5,FALSE)),DK488*VLOOKUP(CB488-100,TARIFFE_UND,5,FALSE)),0)</f>
        <v>0</v>
      </c>
      <c r="DO488" s="431">
        <f t="shared" si="108"/>
        <v>0</v>
      </c>
      <c r="DP488" s="299">
        <f>IFERROR(IF(CA488="D",IF(DL488="A dispo.",DF488*VLOOKUP('DATI INPUT'!$F$27,TARIFFE_UD,2,FALSE),DF488*VLOOKUP(DL488,TARIFFE_UD,2,FALSE)),DF488*VLOOKUP(CB488-100,TARIFFE_UND,2,FALSE)),0)</f>
        <v>0</v>
      </c>
      <c r="DQ488" s="299">
        <f>IFERROR(IF(CA488="D",IF(DL488="A dispo.",DK488*VLOOKUP('DATI INPUT'!$F$27,TARIFFE_UD,3,FALSE),DK488*VLOOKUP(DL488,TARIFFE_UD,3,FALSE)),DK488*VLOOKUP(CB488-100,TARIFFE_UND,3,FALSE)),0)</f>
        <v>0</v>
      </c>
      <c r="DR488" s="299">
        <f t="shared" si="109"/>
        <v>0</v>
      </c>
    </row>
    <row r="489" spans="1:122" x14ac:dyDescent="0.25">
      <c r="A489" t="s">
        <v>11244</v>
      </c>
      <c r="B489" t="s">
        <v>5002</v>
      </c>
      <c r="C489" t="s">
        <v>11245</v>
      </c>
      <c r="D489" t="s">
        <v>5003</v>
      </c>
      <c r="E489" t="s">
        <v>5004</v>
      </c>
      <c r="F489" t="s">
        <v>156</v>
      </c>
      <c r="G489" t="s">
        <v>5005</v>
      </c>
      <c r="H489" t="s">
        <v>1353</v>
      </c>
      <c r="I489" t="s">
        <v>5006</v>
      </c>
      <c r="J489" t="s">
        <v>274</v>
      </c>
      <c r="K489" t="s">
        <v>5007</v>
      </c>
      <c r="L489" t="s">
        <v>1043</v>
      </c>
      <c r="M489" t="s">
        <v>5008</v>
      </c>
      <c r="N489" t="s">
        <v>984</v>
      </c>
      <c r="O489" t="s">
        <v>873</v>
      </c>
      <c r="P489" t="s">
        <v>5009</v>
      </c>
      <c r="Q489" t="s">
        <v>268</v>
      </c>
      <c r="R489" t="s">
        <v>268</v>
      </c>
      <c r="S489" t="s">
        <v>268</v>
      </c>
      <c r="T489" t="s">
        <v>268</v>
      </c>
      <c r="U489" t="s">
        <v>268</v>
      </c>
      <c r="V489" t="s">
        <v>268</v>
      </c>
      <c r="W489" t="s">
        <v>5010</v>
      </c>
      <c r="X489" t="s">
        <v>1310</v>
      </c>
      <c r="Y489" t="s">
        <v>276</v>
      </c>
      <c r="Z489" t="s">
        <v>268</v>
      </c>
      <c r="AA489" t="s">
        <v>268</v>
      </c>
      <c r="AB489" t="s">
        <v>268</v>
      </c>
      <c r="AC489" t="s">
        <v>268</v>
      </c>
      <c r="AD489" t="s">
        <v>268</v>
      </c>
      <c r="AE489" t="s">
        <v>287</v>
      </c>
      <c r="AF489" t="s">
        <v>1811</v>
      </c>
      <c r="AG489" t="s">
        <v>875</v>
      </c>
      <c r="AH489" t="s">
        <v>1812</v>
      </c>
      <c r="AI489" t="s">
        <v>771</v>
      </c>
      <c r="AJ489" t="s">
        <v>268</v>
      </c>
      <c r="AK489" t="s">
        <v>366</v>
      </c>
      <c r="AL489" t="s">
        <v>268</v>
      </c>
      <c r="AM489" t="s">
        <v>353</v>
      </c>
      <c r="AN489" t="s">
        <v>268</v>
      </c>
      <c r="AO489" t="s">
        <v>268</v>
      </c>
      <c r="AP489" t="s">
        <v>268</v>
      </c>
      <c r="AQ489" t="s">
        <v>268</v>
      </c>
      <c r="AR489" t="s">
        <v>268</v>
      </c>
      <c r="AS489" t="s">
        <v>268</v>
      </c>
      <c r="AT489" t="s">
        <v>268</v>
      </c>
      <c r="AU489" t="s">
        <v>268</v>
      </c>
      <c r="AV489" t="s">
        <v>268</v>
      </c>
      <c r="AW489" t="s">
        <v>268</v>
      </c>
      <c r="AX489" t="s">
        <v>268</v>
      </c>
      <c r="AY489" t="s">
        <v>268</v>
      </c>
      <c r="AZ489" t="s">
        <v>268</v>
      </c>
      <c r="BA489" t="s">
        <v>268</v>
      </c>
      <c r="BB489" t="s">
        <v>268</v>
      </c>
      <c r="BC489" t="s">
        <v>268</v>
      </c>
      <c r="BD489" t="s">
        <v>268</v>
      </c>
      <c r="BE489" t="s">
        <v>268</v>
      </c>
      <c r="BF489" t="s">
        <v>268</v>
      </c>
      <c r="BG489" t="s">
        <v>268</v>
      </c>
      <c r="BH489" t="s">
        <v>268</v>
      </c>
      <c r="BI489" t="s">
        <v>268</v>
      </c>
      <c r="BJ489" t="s">
        <v>268</v>
      </c>
      <c r="BK489" t="s">
        <v>268</v>
      </c>
      <c r="BL489" t="s">
        <v>268</v>
      </c>
      <c r="BM489" t="s">
        <v>268</v>
      </c>
      <c r="BN489" t="s">
        <v>268</v>
      </c>
      <c r="BO489" t="s">
        <v>268</v>
      </c>
      <c r="BP489" t="s">
        <v>268</v>
      </c>
      <c r="BQ489" t="s">
        <v>268</v>
      </c>
      <c r="BR489" t="s">
        <v>268</v>
      </c>
      <c r="BS489" t="s">
        <v>268</v>
      </c>
      <c r="BT489" t="s">
        <v>268</v>
      </c>
      <c r="BU489" t="s">
        <v>268</v>
      </c>
      <c r="BV489" t="s">
        <v>268</v>
      </c>
      <c r="BW489" t="s">
        <v>268</v>
      </c>
      <c r="BX489" t="s">
        <v>268</v>
      </c>
      <c r="BY489">
        <v>27.5</v>
      </c>
      <c r="BZ489">
        <v>27.5</v>
      </c>
      <c r="CA489" t="s">
        <v>142</v>
      </c>
      <c r="CB489" s="356">
        <v>123</v>
      </c>
      <c r="CC489" t="s">
        <v>1817</v>
      </c>
      <c r="CD489" t="s">
        <v>268</v>
      </c>
      <c r="CE489" t="s">
        <v>268</v>
      </c>
      <c r="CF489" s="356">
        <v>1</v>
      </c>
      <c r="CG489" t="s">
        <v>268</v>
      </c>
      <c r="CH489" t="s">
        <v>268</v>
      </c>
      <c r="CI489" t="s">
        <v>268</v>
      </c>
      <c r="CJ489" t="s">
        <v>268</v>
      </c>
      <c r="CK489" t="s">
        <v>268</v>
      </c>
      <c r="CL489" t="s">
        <v>11243</v>
      </c>
      <c r="CM489" t="s">
        <v>11224</v>
      </c>
      <c r="CN489">
        <v>13.56</v>
      </c>
      <c r="CO489" t="s">
        <v>268</v>
      </c>
      <c r="CP489">
        <v>13.56</v>
      </c>
      <c r="CQ489">
        <v>365</v>
      </c>
      <c r="CR489" t="s">
        <v>878</v>
      </c>
      <c r="CS489" t="s">
        <v>11225</v>
      </c>
      <c r="CT489" t="s">
        <v>11226</v>
      </c>
      <c r="CU489" t="s">
        <v>11227</v>
      </c>
      <c r="CV489" t="s">
        <v>268</v>
      </c>
      <c r="CW489" t="s">
        <v>268</v>
      </c>
      <c r="CX489" t="s">
        <v>268</v>
      </c>
      <c r="CY489" t="s">
        <v>268</v>
      </c>
      <c r="CZ489" t="s">
        <v>268</v>
      </c>
      <c r="DA489" t="s">
        <v>268</v>
      </c>
      <c r="DB489" s="429">
        <f t="shared" si="97"/>
        <v>0</v>
      </c>
      <c r="DC489" s="284">
        <f t="shared" si="98"/>
        <v>0</v>
      </c>
      <c r="DD489" s="284">
        <f t="shared" si="99"/>
        <v>0</v>
      </c>
      <c r="DE489" s="284">
        <f t="shared" si="100"/>
        <v>0</v>
      </c>
      <c r="DF489" s="295">
        <f t="shared" si="101"/>
        <v>27.5</v>
      </c>
      <c r="DG489" s="284">
        <f t="shared" si="102"/>
        <v>1</v>
      </c>
      <c r="DH489" s="284">
        <f t="shared" si="103"/>
        <v>0</v>
      </c>
      <c r="DI489" s="284">
        <f t="shared" si="104"/>
        <v>0</v>
      </c>
      <c r="DJ489" s="284">
        <f t="shared" si="105"/>
        <v>0</v>
      </c>
      <c r="DK489" s="295">
        <f t="shared" si="106"/>
        <v>0</v>
      </c>
      <c r="DL489" s="297">
        <f t="shared" si="107"/>
        <v>1</v>
      </c>
      <c r="DM489" s="430">
        <f>IFERROR(IF(CA489="D",IF(DL489="A dispo.",DF489*VLOOKUP('DATI INPUT'!$F$27,TARIFFE_UD,4,FALSE),DF489*VLOOKUP(DL489,TARIFFE_UD,4,FALSE)),DF489*VLOOKUP(CB489-100,TARIFFE_UND,4,FALSE)),0)</f>
        <v>13.558089958776179</v>
      </c>
      <c r="DN489" s="430">
        <f>IFERROR(IF(CA489="D",IF(DL489="A dispo.",DK489*VLOOKUP('DATI INPUT'!$F$27,TARIFFE_UD,5,FALSE),DK489*VLOOKUP(DL489,TARIFFE_UD,5,FALSE)),DK489*VLOOKUP(CB489-100,TARIFFE_UND,5,FALSE)),0)</f>
        <v>0</v>
      </c>
      <c r="DO489" s="431">
        <f t="shared" si="108"/>
        <v>-1.9100412238213238E-3</v>
      </c>
      <c r="DP489" s="299">
        <f>IFERROR(IF(CA489="D",IF(DL489="A dispo.",DF489*VLOOKUP('DATI INPUT'!$F$27,TARIFFE_UD,2,FALSE),DF489*VLOOKUP(DL489,TARIFFE_UD,2,FALSE)),DF489*VLOOKUP(CB489-100,TARIFFE_UND,2,FALSE)),0)</f>
        <v>16.938939085077944</v>
      </c>
      <c r="DQ489" s="299">
        <f>IFERROR(IF(CA489="D",IF(DL489="A dispo.",DK489*VLOOKUP('DATI INPUT'!$F$27,TARIFFE_UD,3,FALSE),DK489*VLOOKUP(DL489,TARIFFE_UD,3,FALSE)),DK489*VLOOKUP(CB489-100,TARIFFE_UND,3,FALSE)),0)</f>
        <v>0</v>
      </c>
      <c r="DR489" s="299">
        <f t="shared" si="109"/>
        <v>16.938939085077944</v>
      </c>
    </row>
    <row r="490" spans="1:122" x14ac:dyDescent="0.25">
      <c r="A490" t="s">
        <v>5012</v>
      </c>
      <c r="B490" t="s">
        <v>5002</v>
      </c>
      <c r="C490" t="s">
        <v>5013</v>
      </c>
      <c r="D490" t="s">
        <v>5003</v>
      </c>
      <c r="E490" t="s">
        <v>5004</v>
      </c>
      <c r="F490" t="s">
        <v>156</v>
      </c>
      <c r="G490" t="s">
        <v>5005</v>
      </c>
      <c r="H490" t="s">
        <v>1353</v>
      </c>
      <c r="I490" t="s">
        <v>5006</v>
      </c>
      <c r="J490" t="s">
        <v>274</v>
      </c>
      <c r="K490" t="s">
        <v>5007</v>
      </c>
      <c r="L490" t="s">
        <v>1043</v>
      </c>
      <c r="M490" t="s">
        <v>5008</v>
      </c>
      <c r="N490" t="s">
        <v>984</v>
      </c>
      <c r="O490" t="s">
        <v>873</v>
      </c>
      <c r="P490" t="s">
        <v>5009</v>
      </c>
      <c r="Q490" t="s">
        <v>268</v>
      </c>
      <c r="R490" t="s">
        <v>268</v>
      </c>
      <c r="S490" t="s">
        <v>268</v>
      </c>
      <c r="T490" t="s">
        <v>268</v>
      </c>
      <c r="U490" t="s">
        <v>268</v>
      </c>
      <c r="V490" t="s">
        <v>268</v>
      </c>
      <c r="W490" t="s">
        <v>5010</v>
      </c>
      <c r="X490" t="s">
        <v>1310</v>
      </c>
      <c r="Y490" t="s">
        <v>276</v>
      </c>
      <c r="Z490" t="s">
        <v>268</v>
      </c>
      <c r="AA490" t="s">
        <v>268</v>
      </c>
      <c r="AB490" t="s">
        <v>268</v>
      </c>
      <c r="AC490" t="s">
        <v>268</v>
      </c>
      <c r="AD490" t="s">
        <v>268</v>
      </c>
      <c r="AE490" t="s">
        <v>287</v>
      </c>
      <c r="AF490" t="s">
        <v>1811</v>
      </c>
      <c r="AG490" t="s">
        <v>875</v>
      </c>
      <c r="AH490" t="s">
        <v>1812</v>
      </c>
      <c r="AI490" t="s">
        <v>771</v>
      </c>
      <c r="AJ490" t="s">
        <v>268</v>
      </c>
      <c r="AK490" t="s">
        <v>366</v>
      </c>
      <c r="AL490" t="s">
        <v>268</v>
      </c>
      <c r="AM490" t="s">
        <v>353</v>
      </c>
      <c r="AN490" t="s">
        <v>268</v>
      </c>
      <c r="AO490" t="s">
        <v>268</v>
      </c>
      <c r="AP490" t="s">
        <v>268</v>
      </c>
      <c r="AQ490" t="s">
        <v>268</v>
      </c>
      <c r="AR490" t="s">
        <v>268</v>
      </c>
      <c r="AS490" t="s">
        <v>268</v>
      </c>
      <c r="AT490" t="s">
        <v>268</v>
      </c>
      <c r="AU490" t="s">
        <v>268</v>
      </c>
      <c r="AV490" t="s">
        <v>268</v>
      </c>
      <c r="AW490" t="s">
        <v>268</v>
      </c>
      <c r="AX490" t="s">
        <v>268</v>
      </c>
      <c r="AY490" t="s">
        <v>268</v>
      </c>
      <c r="AZ490" t="s">
        <v>268</v>
      </c>
      <c r="BA490" t="s">
        <v>268</v>
      </c>
      <c r="BB490" t="s">
        <v>268</v>
      </c>
      <c r="BC490" t="s">
        <v>268</v>
      </c>
      <c r="BD490" t="s">
        <v>268</v>
      </c>
      <c r="BE490" t="s">
        <v>268</v>
      </c>
      <c r="BF490" t="s">
        <v>268</v>
      </c>
      <c r="BG490" t="s">
        <v>268</v>
      </c>
      <c r="BH490" t="s">
        <v>268</v>
      </c>
      <c r="BI490" t="s">
        <v>268</v>
      </c>
      <c r="BJ490" t="s">
        <v>268</v>
      </c>
      <c r="BK490" t="s">
        <v>268</v>
      </c>
      <c r="BL490" t="s">
        <v>268</v>
      </c>
      <c r="BM490" t="s">
        <v>268</v>
      </c>
      <c r="BN490" t="s">
        <v>268</v>
      </c>
      <c r="BO490" t="s">
        <v>268</v>
      </c>
      <c r="BP490" t="s">
        <v>268</v>
      </c>
      <c r="BQ490" t="s">
        <v>268</v>
      </c>
      <c r="BR490" t="s">
        <v>268</v>
      </c>
      <c r="BS490" t="s">
        <v>268</v>
      </c>
      <c r="BT490" t="s">
        <v>268</v>
      </c>
      <c r="BU490" t="s">
        <v>268</v>
      </c>
      <c r="BV490" t="s">
        <v>268</v>
      </c>
      <c r="BW490" t="s">
        <v>268</v>
      </c>
      <c r="BX490" t="s">
        <v>268</v>
      </c>
      <c r="BY490">
        <v>27.5</v>
      </c>
      <c r="BZ490">
        <v>27.5</v>
      </c>
      <c r="CA490" t="s">
        <v>142</v>
      </c>
      <c r="CB490" s="356">
        <v>123</v>
      </c>
      <c r="CC490" t="s">
        <v>1817</v>
      </c>
      <c r="CD490" t="s">
        <v>268</v>
      </c>
      <c r="CE490" t="s">
        <v>268</v>
      </c>
      <c r="CF490" s="356">
        <v>1</v>
      </c>
      <c r="CG490" t="s">
        <v>268</v>
      </c>
      <c r="CH490" t="s">
        <v>268</v>
      </c>
      <c r="CI490" t="s">
        <v>268</v>
      </c>
      <c r="CJ490" t="s">
        <v>268</v>
      </c>
      <c r="CK490" t="s">
        <v>268</v>
      </c>
      <c r="CL490" t="s">
        <v>268</v>
      </c>
      <c r="CM490" t="s">
        <v>11224</v>
      </c>
      <c r="CN490">
        <v>13.56</v>
      </c>
      <c r="CO490" t="s">
        <v>268</v>
      </c>
      <c r="CP490">
        <v>13.56</v>
      </c>
      <c r="CQ490">
        <v>365</v>
      </c>
      <c r="CR490" t="s">
        <v>878</v>
      </c>
      <c r="CS490" t="s">
        <v>11225</v>
      </c>
      <c r="CT490" t="s">
        <v>11226</v>
      </c>
      <c r="CU490" t="s">
        <v>11227</v>
      </c>
      <c r="CV490" t="s">
        <v>268</v>
      </c>
      <c r="CW490" t="s">
        <v>268</v>
      </c>
      <c r="CX490" t="s">
        <v>268</v>
      </c>
      <c r="CY490" t="s">
        <v>268</v>
      </c>
      <c r="CZ490" t="s">
        <v>268</v>
      </c>
      <c r="DA490" t="s">
        <v>268</v>
      </c>
      <c r="DB490" s="429">
        <f t="shared" si="97"/>
        <v>0</v>
      </c>
      <c r="DC490" s="284">
        <f t="shared" si="98"/>
        <v>0</v>
      </c>
      <c r="DD490" s="284">
        <f t="shared" si="99"/>
        <v>0</v>
      </c>
      <c r="DE490" s="284">
        <f t="shared" si="100"/>
        <v>0</v>
      </c>
      <c r="DF490" s="295">
        <f t="shared" si="101"/>
        <v>27.5</v>
      </c>
      <c r="DG490" s="284">
        <f t="shared" si="102"/>
        <v>1</v>
      </c>
      <c r="DH490" s="284">
        <f t="shared" si="103"/>
        <v>0</v>
      </c>
      <c r="DI490" s="284">
        <f t="shared" si="104"/>
        <v>0</v>
      </c>
      <c r="DJ490" s="284">
        <f t="shared" si="105"/>
        <v>0</v>
      </c>
      <c r="DK490" s="295">
        <f t="shared" si="106"/>
        <v>0</v>
      </c>
      <c r="DL490" s="297">
        <f t="shared" si="107"/>
        <v>1</v>
      </c>
      <c r="DM490" s="430">
        <f>IFERROR(IF(CA490="D",IF(DL490="A dispo.",DF490*VLOOKUP('DATI INPUT'!$F$27,TARIFFE_UD,4,FALSE),DF490*VLOOKUP(DL490,TARIFFE_UD,4,FALSE)),DF490*VLOOKUP(CB490-100,TARIFFE_UND,4,FALSE)),0)</f>
        <v>13.558089958776179</v>
      </c>
      <c r="DN490" s="430">
        <f>IFERROR(IF(CA490="D",IF(DL490="A dispo.",DK490*VLOOKUP('DATI INPUT'!$F$27,TARIFFE_UD,5,FALSE),DK490*VLOOKUP(DL490,TARIFFE_UD,5,FALSE)),DK490*VLOOKUP(CB490-100,TARIFFE_UND,5,FALSE)),0)</f>
        <v>0</v>
      </c>
      <c r="DO490" s="431">
        <f t="shared" si="108"/>
        <v>-1.9100412238213238E-3</v>
      </c>
      <c r="DP490" s="299">
        <f>IFERROR(IF(CA490="D",IF(DL490="A dispo.",DF490*VLOOKUP('DATI INPUT'!$F$27,TARIFFE_UD,2,FALSE),DF490*VLOOKUP(DL490,TARIFFE_UD,2,FALSE)),DF490*VLOOKUP(CB490-100,TARIFFE_UND,2,FALSE)),0)</f>
        <v>16.938939085077944</v>
      </c>
      <c r="DQ490" s="299">
        <f>IFERROR(IF(CA490="D",IF(DL490="A dispo.",DK490*VLOOKUP('DATI INPUT'!$F$27,TARIFFE_UD,3,FALSE),DK490*VLOOKUP(DL490,TARIFFE_UD,3,FALSE)),DK490*VLOOKUP(CB490-100,TARIFFE_UND,3,FALSE)),0)</f>
        <v>0</v>
      </c>
      <c r="DR490" s="299">
        <f t="shared" si="109"/>
        <v>16.938939085077944</v>
      </c>
    </row>
    <row r="491" spans="1:122" x14ac:dyDescent="0.25">
      <c r="A491" t="s">
        <v>5014</v>
      </c>
      <c r="B491" t="s">
        <v>1520</v>
      </c>
      <c r="C491" t="s">
        <v>620</v>
      </c>
      <c r="D491" t="s">
        <v>5015</v>
      </c>
      <c r="E491" t="s">
        <v>268</v>
      </c>
      <c r="F491" t="s">
        <v>156</v>
      </c>
      <c r="G491" t="s">
        <v>5016</v>
      </c>
      <c r="H491" t="s">
        <v>5017</v>
      </c>
      <c r="I491" t="s">
        <v>609</v>
      </c>
      <c r="J491" t="s">
        <v>274</v>
      </c>
      <c r="K491" t="s">
        <v>5018</v>
      </c>
      <c r="L491" t="s">
        <v>5019</v>
      </c>
      <c r="M491" t="s">
        <v>2866</v>
      </c>
      <c r="N491" t="s">
        <v>984</v>
      </c>
      <c r="O491" t="s">
        <v>873</v>
      </c>
      <c r="P491" t="s">
        <v>613</v>
      </c>
      <c r="Q491" t="s">
        <v>504</v>
      </c>
      <c r="R491" t="s">
        <v>268</v>
      </c>
      <c r="S491" t="s">
        <v>268</v>
      </c>
      <c r="T491" t="s">
        <v>268</v>
      </c>
      <c r="U491" t="s">
        <v>268</v>
      </c>
      <c r="V491" t="s">
        <v>268</v>
      </c>
      <c r="W491" t="s">
        <v>2866</v>
      </c>
      <c r="X491" t="s">
        <v>613</v>
      </c>
      <c r="Y491" t="s">
        <v>504</v>
      </c>
      <c r="Z491" t="s">
        <v>268</v>
      </c>
      <c r="AA491" t="s">
        <v>268</v>
      </c>
      <c r="AB491" t="s">
        <v>268</v>
      </c>
      <c r="AC491" t="s">
        <v>268</v>
      </c>
      <c r="AD491" t="s">
        <v>268</v>
      </c>
      <c r="AE491" t="s">
        <v>287</v>
      </c>
      <c r="AF491" t="s">
        <v>1811</v>
      </c>
      <c r="AG491" t="s">
        <v>875</v>
      </c>
      <c r="AH491" t="s">
        <v>1831</v>
      </c>
      <c r="AI491" t="s">
        <v>642</v>
      </c>
      <c r="AJ491" t="s">
        <v>268</v>
      </c>
      <c r="AK491" t="s">
        <v>693</v>
      </c>
      <c r="AL491" t="s">
        <v>268</v>
      </c>
      <c r="AM491" t="s">
        <v>355</v>
      </c>
      <c r="AN491" t="s">
        <v>268</v>
      </c>
      <c r="AO491" t="s">
        <v>268</v>
      </c>
      <c r="AP491" t="s">
        <v>268</v>
      </c>
      <c r="AQ491" t="s">
        <v>268</v>
      </c>
      <c r="AR491" t="s">
        <v>268</v>
      </c>
      <c r="AS491" t="s">
        <v>268</v>
      </c>
      <c r="AT491" t="s">
        <v>268</v>
      </c>
      <c r="AU491" t="s">
        <v>268</v>
      </c>
      <c r="AV491" t="s">
        <v>268</v>
      </c>
      <c r="AW491" t="s">
        <v>268</v>
      </c>
      <c r="AX491" t="s">
        <v>268</v>
      </c>
      <c r="AY491" t="s">
        <v>268</v>
      </c>
      <c r="AZ491" t="s">
        <v>268</v>
      </c>
      <c r="BA491" t="s">
        <v>268</v>
      </c>
      <c r="BB491" t="s">
        <v>268</v>
      </c>
      <c r="BC491" t="s">
        <v>268</v>
      </c>
      <c r="BD491" t="s">
        <v>268</v>
      </c>
      <c r="BE491" t="s">
        <v>268</v>
      </c>
      <c r="BF491" t="s">
        <v>268</v>
      </c>
      <c r="BG491" t="s">
        <v>268</v>
      </c>
      <c r="BH491" t="s">
        <v>268</v>
      </c>
      <c r="BI491" t="s">
        <v>268</v>
      </c>
      <c r="BJ491" t="s">
        <v>268</v>
      </c>
      <c r="BK491" t="s">
        <v>268</v>
      </c>
      <c r="BL491" t="s">
        <v>268</v>
      </c>
      <c r="BM491" t="s">
        <v>268</v>
      </c>
      <c r="BN491" t="s">
        <v>268</v>
      </c>
      <c r="BO491" t="s">
        <v>268</v>
      </c>
      <c r="BP491" t="s">
        <v>268</v>
      </c>
      <c r="BQ491" t="s">
        <v>268</v>
      </c>
      <c r="BR491" t="s">
        <v>268</v>
      </c>
      <c r="BS491" t="s">
        <v>268</v>
      </c>
      <c r="BT491" t="s">
        <v>268</v>
      </c>
      <c r="BU491" t="s">
        <v>268</v>
      </c>
      <c r="BV491" t="s">
        <v>268</v>
      </c>
      <c r="BW491" t="s">
        <v>268</v>
      </c>
      <c r="BX491" t="s">
        <v>268</v>
      </c>
      <c r="BY491">
        <v>40</v>
      </c>
      <c r="BZ491">
        <v>40</v>
      </c>
      <c r="CA491" t="s">
        <v>142</v>
      </c>
      <c r="CB491" s="356">
        <v>122</v>
      </c>
      <c r="CC491" t="s">
        <v>876</v>
      </c>
      <c r="CD491" t="s">
        <v>268</v>
      </c>
      <c r="CE491" t="s">
        <v>268</v>
      </c>
      <c r="CF491" s="356">
        <v>1</v>
      </c>
      <c r="CG491" t="s">
        <v>268</v>
      </c>
      <c r="CH491" t="s">
        <v>268</v>
      </c>
      <c r="CI491" t="s">
        <v>268</v>
      </c>
      <c r="CJ491" t="s">
        <v>268</v>
      </c>
      <c r="CK491" t="s">
        <v>268</v>
      </c>
      <c r="CL491" t="s">
        <v>268</v>
      </c>
      <c r="CM491" t="s">
        <v>11224</v>
      </c>
      <c r="CN491">
        <v>36.65</v>
      </c>
      <c r="CO491" t="s">
        <v>268</v>
      </c>
      <c r="CP491">
        <v>36.65</v>
      </c>
      <c r="CQ491">
        <v>365</v>
      </c>
      <c r="CR491" t="s">
        <v>878</v>
      </c>
      <c r="CS491" t="s">
        <v>11225</v>
      </c>
      <c r="CT491" t="s">
        <v>11226</v>
      </c>
      <c r="CU491" t="s">
        <v>11227</v>
      </c>
      <c r="CV491" t="s">
        <v>268</v>
      </c>
      <c r="CW491" t="s">
        <v>268</v>
      </c>
      <c r="CX491" t="s">
        <v>268</v>
      </c>
      <c r="CY491" t="s">
        <v>268</v>
      </c>
      <c r="CZ491" t="s">
        <v>268</v>
      </c>
      <c r="DA491" t="s">
        <v>268</v>
      </c>
      <c r="DB491" s="429">
        <f t="shared" si="97"/>
        <v>0</v>
      </c>
      <c r="DC491" s="284">
        <f t="shared" si="98"/>
        <v>0</v>
      </c>
      <c r="DD491" s="284">
        <f t="shared" si="99"/>
        <v>0</v>
      </c>
      <c r="DE491" s="284">
        <f t="shared" si="100"/>
        <v>0</v>
      </c>
      <c r="DF491" s="295">
        <f t="shared" si="101"/>
        <v>40</v>
      </c>
      <c r="DG491" s="284">
        <f t="shared" si="102"/>
        <v>0</v>
      </c>
      <c r="DH491" s="284">
        <f t="shared" si="103"/>
        <v>0</v>
      </c>
      <c r="DI491" s="284">
        <f t="shared" si="104"/>
        <v>0</v>
      </c>
      <c r="DJ491" s="284">
        <f t="shared" si="105"/>
        <v>0</v>
      </c>
      <c r="DK491" s="295">
        <f t="shared" si="106"/>
        <v>1</v>
      </c>
      <c r="DL491" s="297">
        <f t="shared" si="107"/>
        <v>1</v>
      </c>
      <c r="DM491" s="430">
        <f>IFERROR(IF(CA491="D",IF(DL491="A dispo.",DF491*VLOOKUP('DATI INPUT'!$F$27,TARIFFE_UD,4,FALSE),DF491*VLOOKUP(DL491,TARIFFE_UD,4,FALSE)),DF491*VLOOKUP(CB491-100,TARIFFE_UND,4,FALSE)),0)</f>
        <v>19.72085812185626</v>
      </c>
      <c r="DN491" s="430">
        <f>IFERROR(IF(CA491="D",IF(DL491="A dispo.",DK491*VLOOKUP('DATI INPUT'!$F$27,TARIFFE_UD,5,FALSE),DK491*VLOOKUP(DL491,TARIFFE_UD,5,FALSE)),DK491*VLOOKUP(CB491-100,TARIFFE_UND,5,FALSE)),0)</f>
        <v>16.930848468833439</v>
      </c>
      <c r="DO491" s="431">
        <f t="shared" si="108"/>
        <v>1.7065906897002492E-3</v>
      </c>
      <c r="DP491" s="299">
        <f>IFERROR(IF(CA491="D",IF(DL491="A dispo.",DF491*VLOOKUP('DATI INPUT'!$F$27,TARIFFE_UD,2,FALSE),DF491*VLOOKUP(DL491,TARIFFE_UD,2,FALSE)),DF491*VLOOKUP(CB491-100,TARIFFE_UND,2,FALSE)),0)</f>
        <v>24.638456851022465</v>
      </c>
      <c r="DQ491" s="299">
        <f>IFERROR(IF(CA491="D",IF(DL491="A dispo.",DK491*VLOOKUP('DATI INPUT'!$F$27,TARIFFE_UD,3,FALSE),DK491*VLOOKUP(DL491,TARIFFE_UD,3,FALSE)),DK491*VLOOKUP(CB491-100,TARIFFE_UND,3,FALSE)),0)</f>
        <v>15.164853048114928</v>
      </c>
      <c r="DR491" s="299">
        <f t="shared" si="109"/>
        <v>39.803309899137389</v>
      </c>
    </row>
    <row r="492" spans="1:122" x14ac:dyDescent="0.25">
      <c r="A492" t="s">
        <v>5020</v>
      </c>
      <c r="B492" t="s">
        <v>5021</v>
      </c>
      <c r="C492" t="s">
        <v>5022</v>
      </c>
      <c r="D492" t="s">
        <v>5023</v>
      </c>
      <c r="E492" t="s">
        <v>268</v>
      </c>
      <c r="F492" t="s">
        <v>156</v>
      </c>
      <c r="G492" t="s">
        <v>5024</v>
      </c>
      <c r="H492" t="s">
        <v>5025</v>
      </c>
      <c r="I492" t="s">
        <v>615</v>
      </c>
      <c r="J492" t="s">
        <v>156</v>
      </c>
      <c r="K492" t="s">
        <v>5026</v>
      </c>
      <c r="L492" t="s">
        <v>1844</v>
      </c>
      <c r="M492" t="s">
        <v>5027</v>
      </c>
      <c r="N492" t="s">
        <v>1844</v>
      </c>
      <c r="O492" t="s">
        <v>943</v>
      </c>
      <c r="P492" t="s">
        <v>5028</v>
      </c>
      <c r="Q492" t="s">
        <v>386</v>
      </c>
      <c r="R492" t="s">
        <v>268</v>
      </c>
      <c r="S492" t="s">
        <v>268</v>
      </c>
      <c r="T492" t="s">
        <v>268</v>
      </c>
      <c r="U492" t="s">
        <v>268</v>
      </c>
      <c r="V492" t="s">
        <v>268</v>
      </c>
      <c r="W492" t="s">
        <v>5029</v>
      </c>
      <c r="X492" t="s">
        <v>2116</v>
      </c>
      <c r="Y492" t="s">
        <v>299</v>
      </c>
      <c r="Z492" t="s">
        <v>268</v>
      </c>
      <c r="AA492" t="s">
        <v>268</v>
      </c>
      <c r="AB492" t="s">
        <v>268</v>
      </c>
      <c r="AC492" t="s">
        <v>268</v>
      </c>
      <c r="AD492" t="s">
        <v>268</v>
      </c>
      <c r="AE492" t="s">
        <v>287</v>
      </c>
      <c r="AF492" t="s">
        <v>1811</v>
      </c>
      <c r="AG492" t="s">
        <v>875</v>
      </c>
      <c r="AH492" t="s">
        <v>1812</v>
      </c>
      <c r="AI492" t="s">
        <v>977</v>
      </c>
      <c r="AJ492" t="s">
        <v>268</v>
      </c>
      <c r="AK492" t="s">
        <v>366</v>
      </c>
      <c r="AL492" t="s">
        <v>268</v>
      </c>
      <c r="AM492" t="s">
        <v>288</v>
      </c>
      <c r="AN492" t="s">
        <v>268</v>
      </c>
      <c r="AO492" t="s">
        <v>268</v>
      </c>
      <c r="AP492" t="s">
        <v>268</v>
      </c>
      <c r="AQ492" t="s">
        <v>268</v>
      </c>
      <c r="AR492" t="s">
        <v>268</v>
      </c>
      <c r="AS492" t="s">
        <v>268</v>
      </c>
      <c r="AT492" t="s">
        <v>268</v>
      </c>
      <c r="AU492" t="s">
        <v>268</v>
      </c>
      <c r="AV492" t="s">
        <v>268</v>
      </c>
      <c r="AW492" t="s">
        <v>268</v>
      </c>
      <c r="AX492" t="s">
        <v>268</v>
      </c>
      <c r="AY492" t="s">
        <v>268</v>
      </c>
      <c r="AZ492" t="s">
        <v>268</v>
      </c>
      <c r="BA492" t="s">
        <v>268</v>
      </c>
      <c r="BB492" t="s">
        <v>268</v>
      </c>
      <c r="BC492" t="s">
        <v>268</v>
      </c>
      <c r="BD492" t="s">
        <v>268</v>
      </c>
      <c r="BE492" t="s">
        <v>268</v>
      </c>
      <c r="BF492" t="s">
        <v>268</v>
      </c>
      <c r="BG492" t="s">
        <v>268</v>
      </c>
      <c r="BH492" t="s">
        <v>268</v>
      </c>
      <c r="BI492" t="s">
        <v>268</v>
      </c>
      <c r="BJ492" t="s">
        <v>268</v>
      </c>
      <c r="BK492" t="s">
        <v>268</v>
      </c>
      <c r="BL492" t="s">
        <v>268</v>
      </c>
      <c r="BM492" t="s">
        <v>268</v>
      </c>
      <c r="BN492" t="s">
        <v>268</v>
      </c>
      <c r="BO492" t="s">
        <v>268</v>
      </c>
      <c r="BP492" t="s">
        <v>268</v>
      </c>
      <c r="BQ492" t="s">
        <v>268</v>
      </c>
      <c r="BR492" t="s">
        <v>268</v>
      </c>
      <c r="BS492" t="s">
        <v>268</v>
      </c>
      <c r="BT492" t="s">
        <v>268</v>
      </c>
      <c r="BU492" t="s">
        <v>268</v>
      </c>
      <c r="BV492" t="s">
        <v>268</v>
      </c>
      <c r="BW492" t="s">
        <v>268</v>
      </c>
      <c r="BX492" t="s">
        <v>268</v>
      </c>
      <c r="BY492">
        <v>245.22</v>
      </c>
      <c r="BZ492">
        <v>245.22</v>
      </c>
      <c r="CA492" t="s">
        <v>142</v>
      </c>
      <c r="CB492" s="356">
        <v>122</v>
      </c>
      <c r="CC492" t="s">
        <v>876</v>
      </c>
      <c r="CD492" t="s">
        <v>268</v>
      </c>
      <c r="CE492" t="s">
        <v>268</v>
      </c>
      <c r="CF492" t="s">
        <v>268</v>
      </c>
      <c r="CG492" t="s">
        <v>268</v>
      </c>
      <c r="CH492" t="s">
        <v>268</v>
      </c>
      <c r="CI492" t="s">
        <v>268</v>
      </c>
      <c r="CJ492" t="s">
        <v>268</v>
      </c>
      <c r="CK492" t="s">
        <v>268</v>
      </c>
      <c r="CL492" t="s">
        <v>268</v>
      </c>
      <c r="CM492" t="s">
        <v>11224</v>
      </c>
      <c r="CN492">
        <v>222.84</v>
      </c>
      <c r="CO492" t="s">
        <v>268</v>
      </c>
      <c r="CP492">
        <v>222.84</v>
      </c>
      <c r="CQ492">
        <v>365</v>
      </c>
      <c r="CR492" t="s">
        <v>878</v>
      </c>
      <c r="CS492" t="s">
        <v>11225</v>
      </c>
      <c r="CT492" t="s">
        <v>11226</v>
      </c>
      <c r="CU492" t="s">
        <v>11227</v>
      </c>
      <c r="CV492" t="s">
        <v>268</v>
      </c>
      <c r="CW492" t="s">
        <v>268</v>
      </c>
      <c r="CX492" t="s">
        <v>268</v>
      </c>
      <c r="CY492" t="s">
        <v>268</v>
      </c>
      <c r="CZ492" t="s">
        <v>268</v>
      </c>
      <c r="DA492" t="s">
        <v>268</v>
      </c>
      <c r="DB492" s="429">
        <f t="shared" si="97"/>
        <v>0</v>
      </c>
      <c r="DC492" s="284">
        <f t="shared" si="98"/>
        <v>0</v>
      </c>
      <c r="DD492" s="284">
        <f t="shared" si="99"/>
        <v>0</v>
      </c>
      <c r="DE492" s="284">
        <f t="shared" si="100"/>
        <v>0</v>
      </c>
      <c r="DF492" s="295">
        <f t="shared" si="101"/>
        <v>245.22000000000003</v>
      </c>
      <c r="DG492" s="284">
        <f t="shared" si="102"/>
        <v>0</v>
      </c>
      <c r="DH492" s="284">
        <f t="shared" si="103"/>
        <v>0</v>
      </c>
      <c r="DI492" s="284">
        <f t="shared" si="104"/>
        <v>0</v>
      </c>
      <c r="DJ492" s="284">
        <f t="shared" si="105"/>
        <v>0</v>
      </c>
      <c r="DK492" s="295">
        <f t="shared" si="106"/>
        <v>1</v>
      </c>
      <c r="DL492" s="297" t="str">
        <f t="shared" si="107"/>
        <v>A dispo.</v>
      </c>
      <c r="DM492" s="430">
        <f>IFERROR(IF(CA492="D",IF(DL492="A dispo.",DF492*VLOOKUP('DATI INPUT'!$F$27,TARIFFE_UD,4,FALSE),DF492*VLOOKUP(DL492,TARIFFE_UD,4,FALSE)),DF492*VLOOKUP(CB492-100,TARIFFE_UND,4,FALSE)),0)</f>
        <v>155.44121234919407</v>
      </c>
      <c r="DN492" s="430">
        <f>IFERROR(IF(CA492="D",IF(DL492="A dispo.",DK492*VLOOKUP('DATI INPUT'!$F$27,TARIFFE_UD,5,FALSE),DK492*VLOOKUP(DL492,TARIFFE_UD,5,FALSE)),DK492*VLOOKUP(CB492-100,TARIFFE_UND,5,FALSE)),0)</f>
        <v>67.397800635548478</v>
      </c>
      <c r="DO492" s="431">
        <f t="shared" si="108"/>
        <v>-9.8701525743649654E-4</v>
      </c>
      <c r="DP492" s="299">
        <f>IFERROR(IF(CA492="D",IF(DL492="A dispo.",DF492*VLOOKUP('DATI INPUT'!$F$27,TARIFFE_UD,2,FALSE),DF492*VLOOKUP(DL492,TARIFFE_UD,2,FALSE)),DF492*VLOOKUP(CB492-100,TARIFFE_UND,2,FALSE)),0)</f>
        <v>194.20207678953415</v>
      </c>
      <c r="DQ492" s="299">
        <f>IFERROR(IF(CA492="D",IF(DL492="A dispo.",DK492*VLOOKUP('DATI INPUT'!$F$27,TARIFFE_UD,3,FALSE),DK492*VLOOKUP(DL492,TARIFFE_UD,3,FALSE)),DK492*VLOOKUP(CB492-100,TARIFFE_UND,3,FALSE)),0)</f>
        <v>60.367780403072892</v>
      </c>
      <c r="DR492" s="299">
        <f t="shared" si="109"/>
        <v>254.56985719260703</v>
      </c>
    </row>
    <row r="493" spans="1:122" x14ac:dyDescent="0.25">
      <c r="A493" t="s">
        <v>5030</v>
      </c>
      <c r="B493" t="s">
        <v>1131</v>
      </c>
      <c r="C493" t="s">
        <v>5031</v>
      </c>
      <c r="D493" t="s">
        <v>5032</v>
      </c>
      <c r="E493" t="s">
        <v>268</v>
      </c>
      <c r="F493" t="s">
        <v>156</v>
      </c>
      <c r="G493" t="s">
        <v>5033</v>
      </c>
      <c r="H493" t="s">
        <v>5034</v>
      </c>
      <c r="I493" t="s">
        <v>5035</v>
      </c>
      <c r="J493" t="s">
        <v>156</v>
      </c>
      <c r="K493" t="s">
        <v>5036</v>
      </c>
      <c r="L493" t="s">
        <v>5037</v>
      </c>
      <c r="M493" t="s">
        <v>1933</v>
      </c>
      <c r="N493" t="s">
        <v>984</v>
      </c>
      <c r="O493" t="s">
        <v>873</v>
      </c>
      <c r="P493" t="s">
        <v>1934</v>
      </c>
      <c r="Q493" t="s">
        <v>544</v>
      </c>
      <c r="R493" t="s">
        <v>268</v>
      </c>
      <c r="S493" t="s">
        <v>268</v>
      </c>
      <c r="T493" t="s">
        <v>268</v>
      </c>
      <c r="U493" t="s">
        <v>268</v>
      </c>
      <c r="V493" t="s">
        <v>268</v>
      </c>
      <c r="W493" t="s">
        <v>1933</v>
      </c>
      <c r="X493" t="s">
        <v>1934</v>
      </c>
      <c r="Y493" t="s">
        <v>544</v>
      </c>
      <c r="Z493" t="s">
        <v>268</v>
      </c>
      <c r="AA493" t="s">
        <v>268</v>
      </c>
      <c r="AB493" t="s">
        <v>268</v>
      </c>
      <c r="AC493" t="s">
        <v>268</v>
      </c>
      <c r="AD493" t="s">
        <v>268</v>
      </c>
      <c r="AE493" t="s">
        <v>287</v>
      </c>
      <c r="AF493" t="s">
        <v>1811</v>
      </c>
      <c r="AG493" t="s">
        <v>875</v>
      </c>
      <c r="AH493" t="s">
        <v>1935</v>
      </c>
      <c r="AI493" t="s">
        <v>677</v>
      </c>
      <c r="AJ493" t="s">
        <v>268</v>
      </c>
      <c r="AK493" t="s">
        <v>352</v>
      </c>
      <c r="AL493" t="s">
        <v>268</v>
      </c>
      <c r="AM493" t="s">
        <v>268</v>
      </c>
      <c r="AN493" t="s">
        <v>268</v>
      </c>
      <c r="AO493" t="s">
        <v>268</v>
      </c>
      <c r="AP493" t="s">
        <v>268</v>
      </c>
      <c r="AQ493" t="s">
        <v>268</v>
      </c>
      <c r="AR493" t="s">
        <v>268</v>
      </c>
      <c r="AS493" t="s">
        <v>268</v>
      </c>
      <c r="AT493" t="s">
        <v>268</v>
      </c>
      <c r="AU493" t="s">
        <v>268</v>
      </c>
      <c r="AV493" t="s">
        <v>268</v>
      </c>
      <c r="AW493" t="s">
        <v>268</v>
      </c>
      <c r="AX493" t="s">
        <v>268</v>
      </c>
      <c r="AY493" t="s">
        <v>268</v>
      </c>
      <c r="AZ493" t="s">
        <v>268</v>
      </c>
      <c r="BA493" t="s">
        <v>268</v>
      </c>
      <c r="BB493" t="s">
        <v>268</v>
      </c>
      <c r="BC493" t="s">
        <v>268</v>
      </c>
      <c r="BD493" t="s">
        <v>268</v>
      </c>
      <c r="BE493" t="s">
        <v>268</v>
      </c>
      <c r="BF493" t="s">
        <v>268</v>
      </c>
      <c r="BG493" t="s">
        <v>268</v>
      </c>
      <c r="BH493" t="s">
        <v>268</v>
      </c>
      <c r="BI493" t="s">
        <v>268</v>
      </c>
      <c r="BJ493" t="s">
        <v>268</v>
      </c>
      <c r="BK493" t="s">
        <v>268</v>
      </c>
      <c r="BL493" t="s">
        <v>268</v>
      </c>
      <c r="BM493" t="s">
        <v>268</v>
      </c>
      <c r="BN493" t="s">
        <v>268</v>
      </c>
      <c r="BO493" t="s">
        <v>268</v>
      </c>
      <c r="BP493" t="s">
        <v>268</v>
      </c>
      <c r="BQ493" t="s">
        <v>268</v>
      </c>
      <c r="BR493" t="s">
        <v>268</v>
      </c>
      <c r="BS493" t="s">
        <v>268</v>
      </c>
      <c r="BT493" t="s">
        <v>268</v>
      </c>
      <c r="BU493" t="s">
        <v>268</v>
      </c>
      <c r="BV493" t="s">
        <v>268</v>
      </c>
      <c r="BW493" t="s">
        <v>268</v>
      </c>
      <c r="BX493" t="s">
        <v>268</v>
      </c>
      <c r="BY493">
        <v>88</v>
      </c>
      <c r="BZ493">
        <v>88</v>
      </c>
      <c r="CA493" t="s">
        <v>142</v>
      </c>
      <c r="CB493" s="356">
        <v>122</v>
      </c>
      <c r="CC493" t="s">
        <v>876</v>
      </c>
      <c r="CD493" t="s">
        <v>268</v>
      </c>
      <c r="CE493" t="s">
        <v>268</v>
      </c>
      <c r="CF493" s="356">
        <v>1</v>
      </c>
      <c r="CG493" t="s">
        <v>268</v>
      </c>
      <c r="CH493" t="s">
        <v>268</v>
      </c>
      <c r="CI493" t="s">
        <v>268</v>
      </c>
      <c r="CJ493" t="s">
        <v>268</v>
      </c>
      <c r="CK493" t="s">
        <v>268</v>
      </c>
      <c r="CL493" t="s">
        <v>268</v>
      </c>
      <c r="CM493" t="s">
        <v>11224</v>
      </c>
      <c r="CN493">
        <v>60.32</v>
      </c>
      <c r="CO493" t="s">
        <v>268</v>
      </c>
      <c r="CP493">
        <v>60.32</v>
      </c>
      <c r="CQ493">
        <v>365</v>
      </c>
      <c r="CR493" t="s">
        <v>878</v>
      </c>
      <c r="CS493" t="s">
        <v>11225</v>
      </c>
      <c r="CT493" t="s">
        <v>11226</v>
      </c>
      <c r="CU493" t="s">
        <v>11227</v>
      </c>
      <c r="CV493" t="s">
        <v>268</v>
      </c>
      <c r="CW493" t="s">
        <v>268</v>
      </c>
      <c r="CX493" t="s">
        <v>268</v>
      </c>
      <c r="CY493" t="s">
        <v>268</v>
      </c>
      <c r="CZ493" t="s">
        <v>268</v>
      </c>
      <c r="DA493" t="s">
        <v>268</v>
      </c>
      <c r="DB493" s="429">
        <f t="shared" si="97"/>
        <v>0</v>
      </c>
      <c r="DC493" s="284">
        <f t="shared" si="98"/>
        <v>0</v>
      </c>
      <c r="DD493" s="284">
        <f t="shared" si="99"/>
        <v>0</v>
      </c>
      <c r="DE493" s="284">
        <f t="shared" si="100"/>
        <v>0</v>
      </c>
      <c r="DF493" s="295">
        <f t="shared" si="101"/>
        <v>88</v>
      </c>
      <c r="DG493" s="284">
        <f t="shared" si="102"/>
        <v>0</v>
      </c>
      <c r="DH493" s="284">
        <f t="shared" si="103"/>
        <v>0</v>
      </c>
      <c r="DI493" s="284">
        <f t="shared" si="104"/>
        <v>0</v>
      </c>
      <c r="DJ493" s="284">
        <f t="shared" si="105"/>
        <v>0</v>
      </c>
      <c r="DK493" s="295">
        <f t="shared" si="106"/>
        <v>1</v>
      </c>
      <c r="DL493" s="297">
        <f t="shared" si="107"/>
        <v>1</v>
      </c>
      <c r="DM493" s="430">
        <f>IFERROR(IF(CA493="D",IF(DL493="A dispo.",DF493*VLOOKUP('DATI INPUT'!$F$27,TARIFFE_UD,4,FALSE),DF493*VLOOKUP(DL493,TARIFFE_UD,4,FALSE)),DF493*VLOOKUP(CB493-100,TARIFFE_UND,4,FALSE)),0)</f>
        <v>43.385887868083778</v>
      </c>
      <c r="DN493" s="430">
        <f>IFERROR(IF(CA493="D",IF(DL493="A dispo.",DK493*VLOOKUP('DATI INPUT'!$F$27,TARIFFE_UD,5,FALSE),DK493*VLOOKUP(DL493,TARIFFE_UD,5,FALSE)),DK493*VLOOKUP(CB493-100,TARIFFE_UND,5,FALSE)),0)</f>
        <v>16.930848468833439</v>
      </c>
      <c r="DO493" s="431">
        <f t="shared" si="108"/>
        <v>-3.2636630827838076E-3</v>
      </c>
      <c r="DP493" s="299">
        <f>IFERROR(IF(CA493="D",IF(DL493="A dispo.",DF493*VLOOKUP('DATI INPUT'!$F$27,TARIFFE_UD,2,FALSE),DF493*VLOOKUP(DL493,TARIFFE_UD,2,FALSE)),DF493*VLOOKUP(CB493-100,TARIFFE_UND,2,FALSE)),0)</f>
        <v>54.204605072249421</v>
      </c>
      <c r="DQ493" s="299">
        <f>IFERROR(IF(CA493="D",IF(DL493="A dispo.",DK493*VLOOKUP('DATI INPUT'!$F$27,TARIFFE_UD,3,FALSE),DK493*VLOOKUP(DL493,TARIFFE_UD,3,FALSE)),DK493*VLOOKUP(CB493-100,TARIFFE_UND,3,FALSE)),0)</f>
        <v>15.164853048114928</v>
      </c>
      <c r="DR493" s="299">
        <f t="shared" si="109"/>
        <v>69.369458120364357</v>
      </c>
    </row>
    <row r="494" spans="1:122" x14ac:dyDescent="0.25">
      <c r="A494" t="s">
        <v>5038</v>
      </c>
      <c r="B494" t="s">
        <v>1133</v>
      </c>
      <c r="C494" t="s">
        <v>5039</v>
      </c>
      <c r="D494" t="s">
        <v>5040</v>
      </c>
      <c r="E494" t="s">
        <v>5040</v>
      </c>
      <c r="F494" t="s">
        <v>155</v>
      </c>
      <c r="G494" t="s">
        <v>5041</v>
      </c>
      <c r="H494" t="s">
        <v>268</v>
      </c>
      <c r="I494" t="s">
        <v>268</v>
      </c>
      <c r="J494" t="s">
        <v>268</v>
      </c>
      <c r="K494" t="s">
        <v>268</v>
      </c>
      <c r="L494" t="s">
        <v>268</v>
      </c>
      <c r="M494" t="s">
        <v>5042</v>
      </c>
      <c r="N494" t="s">
        <v>418</v>
      </c>
      <c r="O494" t="s">
        <v>5043</v>
      </c>
      <c r="P494" t="s">
        <v>5044</v>
      </c>
      <c r="Q494" t="s">
        <v>313</v>
      </c>
      <c r="R494" t="s">
        <v>268</v>
      </c>
      <c r="S494" t="s">
        <v>268</v>
      </c>
      <c r="T494" t="s">
        <v>268</v>
      </c>
      <c r="U494" t="s">
        <v>268</v>
      </c>
      <c r="V494" t="s">
        <v>268</v>
      </c>
      <c r="W494" t="s">
        <v>5045</v>
      </c>
      <c r="X494" t="s">
        <v>1046</v>
      </c>
      <c r="Y494" t="s">
        <v>294</v>
      </c>
      <c r="Z494" t="s">
        <v>268</v>
      </c>
      <c r="AA494" t="s">
        <v>268</v>
      </c>
      <c r="AB494" t="s">
        <v>268</v>
      </c>
      <c r="AC494" t="s">
        <v>268</v>
      </c>
      <c r="AD494" t="s">
        <v>268</v>
      </c>
      <c r="AE494" t="s">
        <v>287</v>
      </c>
      <c r="AF494" t="s">
        <v>1811</v>
      </c>
      <c r="AG494" t="s">
        <v>875</v>
      </c>
      <c r="AH494" t="s">
        <v>1812</v>
      </c>
      <c r="AI494" t="s">
        <v>818</v>
      </c>
      <c r="AJ494" t="s">
        <v>268</v>
      </c>
      <c r="AK494" t="s">
        <v>366</v>
      </c>
      <c r="AL494" t="s">
        <v>268</v>
      </c>
      <c r="AM494" t="s">
        <v>268</v>
      </c>
      <c r="AN494" t="s">
        <v>268</v>
      </c>
      <c r="AO494" t="s">
        <v>268</v>
      </c>
      <c r="AP494" t="s">
        <v>268</v>
      </c>
      <c r="AQ494" t="s">
        <v>268</v>
      </c>
      <c r="AR494" t="s">
        <v>268</v>
      </c>
      <c r="AS494" t="s">
        <v>268</v>
      </c>
      <c r="AT494" t="s">
        <v>268</v>
      </c>
      <c r="AU494" t="s">
        <v>268</v>
      </c>
      <c r="AV494" t="s">
        <v>268</v>
      </c>
      <c r="AW494" t="s">
        <v>268</v>
      </c>
      <c r="AX494" t="s">
        <v>268</v>
      </c>
      <c r="AY494" t="s">
        <v>268</v>
      </c>
      <c r="AZ494" t="s">
        <v>268</v>
      </c>
      <c r="BA494" t="s">
        <v>268</v>
      </c>
      <c r="BB494" t="s">
        <v>268</v>
      </c>
      <c r="BC494" t="s">
        <v>268</v>
      </c>
      <c r="BD494" t="s">
        <v>268</v>
      </c>
      <c r="BE494" t="s">
        <v>268</v>
      </c>
      <c r="BF494" t="s">
        <v>268</v>
      </c>
      <c r="BG494" t="s">
        <v>268</v>
      </c>
      <c r="BH494" t="s">
        <v>268</v>
      </c>
      <c r="BI494" t="s">
        <v>268</v>
      </c>
      <c r="BJ494" t="s">
        <v>268</v>
      </c>
      <c r="BK494" t="s">
        <v>268</v>
      </c>
      <c r="BL494" t="s">
        <v>268</v>
      </c>
      <c r="BM494" t="s">
        <v>268</v>
      </c>
      <c r="BN494" t="s">
        <v>268</v>
      </c>
      <c r="BO494" t="s">
        <v>268</v>
      </c>
      <c r="BP494" t="s">
        <v>268</v>
      </c>
      <c r="BQ494" t="s">
        <v>268</v>
      </c>
      <c r="BR494" t="s">
        <v>268</v>
      </c>
      <c r="BS494" t="s">
        <v>268</v>
      </c>
      <c r="BT494" t="s">
        <v>268</v>
      </c>
      <c r="BU494" t="s">
        <v>268</v>
      </c>
      <c r="BV494" t="s">
        <v>268</v>
      </c>
      <c r="BW494" t="s">
        <v>268</v>
      </c>
      <c r="BX494" t="s">
        <v>268</v>
      </c>
      <c r="BY494">
        <v>717</v>
      </c>
      <c r="BZ494">
        <v>717</v>
      </c>
      <c r="CA494" t="s">
        <v>143</v>
      </c>
      <c r="CB494" s="356">
        <v>106</v>
      </c>
      <c r="CC494" t="s">
        <v>1993</v>
      </c>
      <c r="CD494" t="s">
        <v>268</v>
      </c>
      <c r="CE494" t="s">
        <v>268</v>
      </c>
      <c r="CF494" t="s">
        <v>268</v>
      </c>
      <c r="CG494" t="s">
        <v>11228</v>
      </c>
      <c r="CH494" t="s">
        <v>1994</v>
      </c>
      <c r="CI494" t="s">
        <v>268</v>
      </c>
      <c r="CJ494" t="s">
        <v>268</v>
      </c>
      <c r="CK494" t="s">
        <v>268</v>
      </c>
      <c r="CL494" t="s">
        <v>268</v>
      </c>
      <c r="CM494" t="s">
        <v>11224</v>
      </c>
      <c r="CN494">
        <v>1623.48</v>
      </c>
      <c r="CO494">
        <v>-811.75</v>
      </c>
      <c r="CP494">
        <v>811.73</v>
      </c>
      <c r="CQ494">
        <v>365</v>
      </c>
      <c r="CR494" t="s">
        <v>878</v>
      </c>
      <c r="CS494" t="s">
        <v>11225</v>
      </c>
      <c r="CT494" t="s">
        <v>11226</v>
      </c>
      <c r="CU494" t="s">
        <v>11227</v>
      </c>
      <c r="CV494" t="s">
        <v>268</v>
      </c>
      <c r="CW494" t="s">
        <v>268</v>
      </c>
      <c r="CX494" t="s">
        <v>268</v>
      </c>
      <c r="CY494" t="s">
        <v>268</v>
      </c>
      <c r="CZ494" t="s">
        <v>268</v>
      </c>
      <c r="DA494" t="s">
        <v>268</v>
      </c>
      <c r="DB494" s="429">
        <f t="shared" si="97"/>
        <v>0</v>
      </c>
      <c r="DC494" s="284">
        <f t="shared" si="98"/>
        <v>0</v>
      </c>
      <c r="DD494" s="284">
        <f t="shared" si="99"/>
        <v>0.5</v>
      </c>
      <c r="DE494" s="284">
        <f t="shared" si="100"/>
        <v>0</v>
      </c>
      <c r="DF494" s="295">
        <f t="shared" si="101"/>
        <v>358.5</v>
      </c>
      <c r="DG494" s="284">
        <f t="shared" si="102"/>
        <v>0</v>
      </c>
      <c r="DH494" s="284">
        <f t="shared" si="103"/>
        <v>0</v>
      </c>
      <c r="DI494" s="284">
        <f t="shared" si="104"/>
        <v>0.5</v>
      </c>
      <c r="DJ494" s="284">
        <f t="shared" si="105"/>
        <v>0</v>
      </c>
      <c r="DK494" s="295">
        <f t="shared" si="106"/>
        <v>358.5</v>
      </c>
      <c r="DL494" s="297" t="str">
        <f t="shared" si="107"/>
        <v/>
      </c>
      <c r="DM494" s="430">
        <f>IFERROR(IF(CA494="D",IF(DL494="A dispo.",DF494*VLOOKUP('DATI INPUT'!$F$27,TARIFFE_UD,4,FALSE),DF494*VLOOKUP(DL494,TARIFFE_UD,4,FALSE)),DF494*VLOOKUP(CB494-100,TARIFFE_UND,4,FALSE)),0)</f>
        <v>133.95482959097572</v>
      </c>
      <c r="DN494" s="430">
        <f>IFERROR(IF(CA494="D",IF(DL494="A dispo.",DK494*VLOOKUP('DATI INPUT'!$F$27,TARIFFE_UD,5,FALSE),DK494*VLOOKUP(DL494,TARIFFE_UD,5,FALSE)),DK494*VLOOKUP(CB494-100,TARIFFE_UND,5,FALSE)),0)</f>
        <v>677.78505626338244</v>
      </c>
      <c r="DO494" s="431">
        <f t="shared" si="108"/>
        <v>9.8858543581172853E-3</v>
      </c>
      <c r="DP494" s="299">
        <f>IFERROR(IF(CA494="D",IF(DL494="A dispo.",DF494*VLOOKUP('DATI INPUT'!$F$27,TARIFFE_UD,2,FALSE),DF494*VLOOKUP(DL494,TARIFFE_UD,2,FALSE)),DF494*VLOOKUP(CB494-100,TARIFFE_UND,2,FALSE)),0)</f>
        <v>189.43271516899398</v>
      </c>
      <c r="DQ494" s="299">
        <f>IFERROR(IF(CA494="D",IF(DL494="A dispo.",DK494*VLOOKUP('DATI INPUT'!$F$27,TARIFFE_UD,3,FALSE),DK494*VLOOKUP(DL494,TARIFFE_UD,3,FALSE)),DK494*VLOOKUP(CB494-100,TARIFFE_UND,3,FALSE)),0)</f>
        <v>687.62163226297025</v>
      </c>
      <c r="DR494" s="299">
        <f t="shared" si="109"/>
        <v>877.05434743196429</v>
      </c>
    </row>
    <row r="495" spans="1:122" x14ac:dyDescent="0.25">
      <c r="A495" t="s">
        <v>5046</v>
      </c>
      <c r="B495" t="s">
        <v>5047</v>
      </c>
      <c r="C495" t="s">
        <v>5048</v>
      </c>
      <c r="D495" t="s">
        <v>5049</v>
      </c>
      <c r="E495" t="s">
        <v>268</v>
      </c>
      <c r="F495" t="s">
        <v>156</v>
      </c>
      <c r="G495" t="s">
        <v>5050</v>
      </c>
      <c r="H495" t="s">
        <v>5051</v>
      </c>
      <c r="I495" t="s">
        <v>358</v>
      </c>
      <c r="J495" t="s">
        <v>274</v>
      </c>
      <c r="K495" t="s">
        <v>5052</v>
      </c>
      <c r="L495" t="s">
        <v>303</v>
      </c>
      <c r="M495" t="s">
        <v>5053</v>
      </c>
      <c r="N495" t="s">
        <v>5054</v>
      </c>
      <c r="O495" t="s">
        <v>1801</v>
      </c>
      <c r="P495" t="s">
        <v>1798</v>
      </c>
      <c r="Q495" t="s">
        <v>290</v>
      </c>
      <c r="R495" t="s">
        <v>268</v>
      </c>
      <c r="S495" t="s">
        <v>268</v>
      </c>
      <c r="T495" t="s">
        <v>268</v>
      </c>
      <c r="U495" t="s">
        <v>268</v>
      </c>
      <c r="V495" t="s">
        <v>268</v>
      </c>
      <c r="W495" t="s">
        <v>5055</v>
      </c>
      <c r="X495" t="s">
        <v>2045</v>
      </c>
      <c r="Y495" t="s">
        <v>280</v>
      </c>
      <c r="Z495" t="s">
        <v>268</v>
      </c>
      <c r="AA495" t="s">
        <v>268</v>
      </c>
      <c r="AB495" t="s">
        <v>268</v>
      </c>
      <c r="AC495" t="s">
        <v>268</v>
      </c>
      <c r="AD495" t="s">
        <v>268</v>
      </c>
      <c r="AE495" t="s">
        <v>268</v>
      </c>
      <c r="AF495" t="s">
        <v>268</v>
      </c>
      <c r="AG495" t="s">
        <v>268</v>
      </c>
      <c r="AH495" t="s">
        <v>268</v>
      </c>
      <c r="AI495" t="s">
        <v>268</v>
      </c>
      <c r="AJ495" t="s">
        <v>268</v>
      </c>
      <c r="AK495" t="s">
        <v>268</v>
      </c>
      <c r="AL495" t="s">
        <v>268</v>
      </c>
      <c r="AM495" t="s">
        <v>268</v>
      </c>
      <c r="AN495" t="s">
        <v>268</v>
      </c>
      <c r="AO495" t="s">
        <v>268</v>
      </c>
      <c r="AP495" t="s">
        <v>268</v>
      </c>
      <c r="AQ495" t="s">
        <v>268</v>
      </c>
      <c r="AR495" t="s">
        <v>268</v>
      </c>
      <c r="AS495" t="s">
        <v>268</v>
      </c>
      <c r="AT495" t="s">
        <v>268</v>
      </c>
      <c r="AU495" t="s">
        <v>268</v>
      </c>
      <c r="AV495" t="s">
        <v>268</v>
      </c>
      <c r="AW495" t="s">
        <v>268</v>
      </c>
      <c r="AX495" t="s">
        <v>268</v>
      </c>
      <c r="AY495" t="s">
        <v>268</v>
      </c>
      <c r="AZ495" t="s">
        <v>268</v>
      </c>
      <c r="BA495" t="s">
        <v>268</v>
      </c>
      <c r="BB495" t="s">
        <v>268</v>
      </c>
      <c r="BC495" t="s">
        <v>268</v>
      </c>
      <c r="BD495" t="s">
        <v>268</v>
      </c>
      <c r="BE495" t="s">
        <v>268</v>
      </c>
      <c r="BF495" t="s">
        <v>268</v>
      </c>
      <c r="BG495" t="s">
        <v>268</v>
      </c>
      <c r="BH495" t="s">
        <v>268</v>
      </c>
      <c r="BI495" t="s">
        <v>268</v>
      </c>
      <c r="BJ495" t="s">
        <v>268</v>
      </c>
      <c r="BK495" t="s">
        <v>268</v>
      </c>
      <c r="BL495" t="s">
        <v>268</v>
      </c>
      <c r="BM495" t="s">
        <v>268</v>
      </c>
      <c r="BN495" t="s">
        <v>268</v>
      </c>
      <c r="BO495" t="s">
        <v>268</v>
      </c>
      <c r="BP495" t="s">
        <v>268</v>
      </c>
      <c r="BQ495" t="s">
        <v>268</v>
      </c>
      <c r="BR495" t="s">
        <v>268</v>
      </c>
      <c r="BS495" t="s">
        <v>268</v>
      </c>
      <c r="BT495" t="s">
        <v>268</v>
      </c>
      <c r="BU495" t="s">
        <v>268</v>
      </c>
      <c r="BV495" t="s">
        <v>268</v>
      </c>
      <c r="BW495" t="s">
        <v>268</v>
      </c>
      <c r="BX495" t="s">
        <v>268</v>
      </c>
      <c r="BY495">
        <v>48</v>
      </c>
      <c r="BZ495">
        <v>48</v>
      </c>
      <c r="CA495" t="s">
        <v>142</v>
      </c>
      <c r="CB495" s="356">
        <v>122</v>
      </c>
      <c r="CC495" t="s">
        <v>876</v>
      </c>
      <c r="CD495" t="s">
        <v>268</v>
      </c>
      <c r="CE495" t="s">
        <v>268</v>
      </c>
      <c r="CF495" t="s">
        <v>268</v>
      </c>
      <c r="CG495" t="s">
        <v>268</v>
      </c>
      <c r="CH495" t="s">
        <v>268</v>
      </c>
      <c r="CI495" t="s">
        <v>268</v>
      </c>
      <c r="CJ495" t="s">
        <v>268</v>
      </c>
      <c r="CK495" t="s">
        <v>268</v>
      </c>
      <c r="CL495" t="s">
        <v>268</v>
      </c>
      <c r="CM495" t="s">
        <v>11224</v>
      </c>
      <c r="CN495">
        <v>97.83</v>
      </c>
      <c r="CO495" t="s">
        <v>268</v>
      </c>
      <c r="CP495">
        <v>97.83</v>
      </c>
      <c r="CQ495">
        <v>365</v>
      </c>
      <c r="CR495" t="s">
        <v>878</v>
      </c>
      <c r="CS495" t="s">
        <v>11225</v>
      </c>
      <c r="CT495" t="s">
        <v>11226</v>
      </c>
      <c r="CU495" t="s">
        <v>11227</v>
      </c>
      <c r="CV495" t="s">
        <v>268</v>
      </c>
      <c r="CW495" t="s">
        <v>268</v>
      </c>
      <c r="CX495" t="s">
        <v>268</v>
      </c>
      <c r="CY495" t="s">
        <v>268</v>
      </c>
      <c r="CZ495" t="s">
        <v>268</v>
      </c>
      <c r="DA495" t="s">
        <v>268</v>
      </c>
      <c r="DB495" s="429">
        <f t="shared" si="97"/>
        <v>0</v>
      </c>
      <c r="DC495" s="284">
        <f t="shared" si="98"/>
        <v>0</v>
      </c>
      <c r="DD495" s="284">
        <f t="shared" si="99"/>
        <v>0</v>
      </c>
      <c r="DE495" s="284">
        <f t="shared" si="100"/>
        <v>0</v>
      </c>
      <c r="DF495" s="295">
        <f t="shared" si="101"/>
        <v>47.999999999999993</v>
      </c>
      <c r="DG495" s="284">
        <f t="shared" si="102"/>
        <v>0</v>
      </c>
      <c r="DH495" s="284">
        <f t="shared" si="103"/>
        <v>0</v>
      </c>
      <c r="DI495" s="284">
        <f t="shared" si="104"/>
        <v>0</v>
      </c>
      <c r="DJ495" s="284">
        <f t="shared" si="105"/>
        <v>0</v>
      </c>
      <c r="DK495" s="295">
        <f t="shared" si="106"/>
        <v>1</v>
      </c>
      <c r="DL495" s="297" t="str">
        <f t="shared" si="107"/>
        <v>A dispo.</v>
      </c>
      <c r="DM495" s="430">
        <f>IFERROR(IF(CA495="D",IF(DL495="A dispo.",DF495*VLOOKUP('DATI INPUT'!$F$27,TARIFFE_UD,4,FALSE),DF495*VLOOKUP(DL495,TARIFFE_UD,4,FALSE)),DF495*VLOOKUP(CB495-100,TARIFFE_UND,4,FALSE)),0)</f>
        <v>30.42646681657823</v>
      </c>
      <c r="DN495" s="430">
        <f>IFERROR(IF(CA495="D",IF(DL495="A dispo.",DK495*VLOOKUP('DATI INPUT'!$F$27,TARIFFE_UD,5,FALSE),DK495*VLOOKUP(DL495,TARIFFE_UD,5,FALSE)),DK495*VLOOKUP(CB495-100,TARIFFE_UND,5,FALSE)),0)</f>
        <v>67.397800635548478</v>
      </c>
      <c r="DO495" s="431">
        <f t="shared" si="108"/>
        <v>-5.7325478732934698E-3</v>
      </c>
      <c r="DP495" s="299">
        <f>IFERROR(IF(CA495="D",IF(DL495="A dispo.",DF495*VLOOKUP('DATI INPUT'!$F$27,TARIFFE_UD,2,FALSE),DF495*VLOOKUP(DL495,TARIFFE_UD,2,FALSE)),DF495*VLOOKUP(CB495-100,TARIFFE_UND,2,FALSE)),0)</f>
        <v>38.013619141577507</v>
      </c>
      <c r="DQ495" s="299">
        <f>IFERROR(IF(CA495="D",IF(DL495="A dispo.",DK495*VLOOKUP('DATI INPUT'!$F$27,TARIFFE_UD,3,FALSE),DK495*VLOOKUP(DL495,TARIFFE_UD,3,FALSE)),DK495*VLOOKUP(CB495-100,TARIFFE_UND,3,FALSE)),0)</f>
        <v>60.367780403072892</v>
      </c>
      <c r="DR495" s="299">
        <f t="shared" si="109"/>
        <v>98.381399544650407</v>
      </c>
    </row>
    <row r="496" spans="1:122" x14ac:dyDescent="0.25">
      <c r="A496" t="s">
        <v>5056</v>
      </c>
      <c r="B496" t="s">
        <v>5047</v>
      </c>
      <c r="C496" t="s">
        <v>621</v>
      </c>
      <c r="D496" t="s">
        <v>5049</v>
      </c>
      <c r="E496" t="s">
        <v>268</v>
      </c>
      <c r="F496" t="s">
        <v>156</v>
      </c>
      <c r="G496" t="s">
        <v>5050</v>
      </c>
      <c r="H496" t="s">
        <v>5051</v>
      </c>
      <c r="I496" t="s">
        <v>358</v>
      </c>
      <c r="J496" t="s">
        <v>274</v>
      </c>
      <c r="K496" t="s">
        <v>5052</v>
      </c>
      <c r="L496" t="s">
        <v>303</v>
      </c>
      <c r="M496" t="s">
        <v>5053</v>
      </c>
      <c r="N496" t="s">
        <v>5054</v>
      </c>
      <c r="O496" t="s">
        <v>1801</v>
      </c>
      <c r="P496" t="s">
        <v>1798</v>
      </c>
      <c r="Q496" t="s">
        <v>290</v>
      </c>
      <c r="R496" t="s">
        <v>268</v>
      </c>
      <c r="S496" t="s">
        <v>268</v>
      </c>
      <c r="T496" t="s">
        <v>268</v>
      </c>
      <c r="U496" t="s">
        <v>268</v>
      </c>
      <c r="V496" t="s">
        <v>268</v>
      </c>
      <c r="W496" t="s">
        <v>5055</v>
      </c>
      <c r="X496" t="s">
        <v>2045</v>
      </c>
      <c r="Y496" t="s">
        <v>280</v>
      </c>
      <c r="Z496" t="s">
        <v>268</v>
      </c>
      <c r="AA496" t="s">
        <v>268</v>
      </c>
      <c r="AB496" t="s">
        <v>268</v>
      </c>
      <c r="AC496" t="s">
        <v>268</v>
      </c>
      <c r="AD496" t="s">
        <v>268</v>
      </c>
      <c r="AE496" t="s">
        <v>268</v>
      </c>
      <c r="AF496" t="s">
        <v>268</v>
      </c>
      <c r="AG496" t="s">
        <v>268</v>
      </c>
      <c r="AH496" t="s">
        <v>268</v>
      </c>
      <c r="AI496" t="s">
        <v>268</v>
      </c>
      <c r="AJ496" t="s">
        <v>268</v>
      </c>
      <c r="AK496" t="s">
        <v>268</v>
      </c>
      <c r="AL496" t="s">
        <v>268</v>
      </c>
      <c r="AM496" t="s">
        <v>268</v>
      </c>
      <c r="AN496" t="s">
        <v>268</v>
      </c>
      <c r="AO496" t="s">
        <v>268</v>
      </c>
      <c r="AP496" t="s">
        <v>268</v>
      </c>
      <c r="AQ496" t="s">
        <v>268</v>
      </c>
      <c r="AR496" t="s">
        <v>268</v>
      </c>
      <c r="AS496" t="s">
        <v>268</v>
      </c>
      <c r="AT496" t="s">
        <v>268</v>
      </c>
      <c r="AU496" t="s">
        <v>268</v>
      </c>
      <c r="AV496" t="s">
        <v>268</v>
      </c>
      <c r="AW496" t="s">
        <v>268</v>
      </c>
      <c r="AX496" t="s">
        <v>268</v>
      </c>
      <c r="AY496" t="s">
        <v>268</v>
      </c>
      <c r="AZ496" t="s">
        <v>268</v>
      </c>
      <c r="BA496" t="s">
        <v>268</v>
      </c>
      <c r="BB496" t="s">
        <v>268</v>
      </c>
      <c r="BC496" t="s">
        <v>268</v>
      </c>
      <c r="BD496" t="s">
        <v>268</v>
      </c>
      <c r="BE496" t="s">
        <v>268</v>
      </c>
      <c r="BF496" t="s">
        <v>268</v>
      </c>
      <c r="BG496" t="s">
        <v>268</v>
      </c>
      <c r="BH496" t="s">
        <v>268</v>
      </c>
      <c r="BI496" t="s">
        <v>268</v>
      </c>
      <c r="BJ496" t="s">
        <v>268</v>
      </c>
      <c r="BK496" t="s">
        <v>268</v>
      </c>
      <c r="BL496" t="s">
        <v>268</v>
      </c>
      <c r="BM496" t="s">
        <v>268</v>
      </c>
      <c r="BN496" t="s">
        <v>268</v>
      </c>
      <c r="BO496" t="s">
        <v>268</v>
      </c>
      <c r="BP496" t="s">
        <v>268</v>
      </c>
      <c r="BQ496" t="s">
        <v>268</v>
      </c>
      <c r="BR496" t="s">
        <v>268</v>
      </c>
      <c r="BS496" t="s">
        <v>268</v>
      </c>
      <c r="BT496" t="s">
        <v>268</v>
      </c>
      <c r="BU496" t="s">
        <v>268</v>
      </c>
      <c r="BV496" t="s">
        <v>268</v>
      </c>
      <c r="BW496" t="s">
        <v>268</v>
      </c>
      <c r="BX496" t="s">
        <v>268</v>
      </c>
      <c r="BY496">
        <v>23</v>
      </c>
      <c r="BZ496">
        <v>23</v>
      </c>
      <c r="CA496" t="s">
        <v>142</v>
      </c>
      <c r="CB496" s="356">
        <v>123</v>
      </c>
      <c r="CC496" t="s">
        <v>1817</v>
      </c>
      <c r="CD496" t="s">
        <v>268</v>
      </c>
      <c r="CE496" t="s">
        <v>268</v>
      </c>
      <c r="CF496" t="s">
        <v>268</v>
      </c>
      <c r="CG496" t="s">
        <v>268</v>
      </c>
      <c r="CH496" t="s">
        <v>268</v>
      </c>
      <c r="CI496" t="s">
        <v>268</v>
      </c>
      <c r="CJ496" t="s">
        <v>268</v>
      </c>
      <c r="CK496" t="s">
        <v>268</v>
      </c>
      <c r="CL496" t="s">
        <v>268</v>
      </c>
      <c r="CM496" t="s">
        <v>11224</v>
      </c>
      <c r="CN496">
        <v>14.58</v>
      </c>
      <c r="CO496" t="s">
        <v>268</v>
      </c>
      <c r="CP496">
        <v>14.58</v>
      </c>
      <c r="CQ496">
        <v>365</v>
      </c>
      <c r="CR496" t="s">
        <v>878</v>
      </c>
      <c r="CS496" t="s">
        <v>11225</v>
      </c>
      <c r="CT496" t="s">
        <v>11226</v>
      </c>
      <c r="CU496" t="s">
        <v>11227</v>
      </c>
      <c r="CV496" t="s">
        <v>268</v>
      </c>
      <c r="CW496" t="s">
        <v>268</v>
      </c>
      <c r="CX496" t="s">
        <v>268</v>
      </c>
      <c r="CY496" t="s">
        <v>268</v>
      </c>
      <c r="CZ496" t="s">
        <v>268</v>
      </c>
      <c r="DA496" t="s">
        <v>268</v>
      </c>
      <c r="DB496" s="429">
        <f t="shared" si="97"/>
        <v>0</v>
      </c>
      <c r="DC496" s="284">
        <f t="shared" si="98"/>
        <v>0</v>
      </c>
      <c r="DD496" s="284">
        <f t="shared" si="99"/>
        <v>0</v>
      </c>
      <c r="DE496" s="284">
        <f t="shared" si="100"/>
        <v>0</v>
      </c>
      <c r="DF496" s="295">
        <f t="shared" si="101"/>
        <v>23</v>
      </c>
      <c r="DG496" s="284">
        <f t="shared" si="102"/>
        <v>1</v>
      </c>
      <c r="DH496" s="284">
        <f t="shared" si="103"/>
        <v>0</v>
      </c>
      <c r="DI496" s="284">
        <f t="shared" si="104"/>
        <v>0</v>
      </c>
      <c r="DJ496" s="284">
        <f t="shared" si="105"/>
        <v>0</v>
      </c>
      <c r="DK496" s="295">
        <f t="shared" si="106"/>
        <v>0</v>
      </c>
      <c r="DL496" s="297" t="str">
        <f t="shared" si="107"/>
        <v>A dispo.</v>
      </c>
      <c r="DM496" s="430">
        <f>IFERROR(IF(CA496="D",IF(DL496="A dispo.",DF496*VLOOKUP('DATI INPUT'!$F$27,TARIFFE_UD,4,FALSE),DF496*VLOOKUP(DL496,TARIFFE_UD,4,FALSE)),DF496*VLOOKUP(CB496-100,TARIFFE_UND,4,FALSE)),0)</f>
        <v>14.579348682943737</v>
      </c>
      <c r="DN496" s="430">
        <f>IFERROR(IF(CA496="D",IF(DL496="A dispo.",DK496*VLOOKUP('DATI INPUT'!$F$27,TARIFFE_UD,5,FALSE),DK496*VLOOKUP(DL496,TARIFFE_UD,5,FALSE)),DK496*VLOOKUP(CB496-100,TARIFFE_UND,5,FALSE)),0)</f>
        <v>0</v>
      </c>
      <c r="DO496" s="431">
        <f t="shared" si="108"/>
        <v>-6.5131705626342296E-4</v>
      </c>
      <c r="DP496" s="299">
        <f>IFERROR(IF(CA496="D",IF(DL496="A dispo.",DF496*VLOOKUP('DATI INPUT'!$F$27,TARIFFE_UD,2,FALSE),DF496*VLOOKUP(DL496,TARIFFE_UD,2,FALSE)),DF496*VLOOKUP(CB496-100,TARIFFE_UND,2,FALSE)),0)</f>
        <v>18.214859172005891</v>
      </c>
      <c r="DQ496" s="299">
        <f>IFERROR(IF(CA496="D",IF(DL496="A dispo.",DK496*VLOOKUP('DATI INPUT'!$F$27,TARIFFE_UD,3,FALSE),DK496*VLOOKUP(DL496,TARIFFE_UD,3,FALSE)),DK496*VLOOKUP(CB496-100,TARIFFE_UND,3,FALSE)),0)</f>
        <v>0</v>
      </c>
      <c r="DR496" s="299">
        <f t="shared" si="109"/>
        <v>18.214859172005891</v>
      </c>
    </row>
    <row r="497" spans="1:122" x14ac:dyDescent="0.25">
      <c r="A497" t="s">
        <v>5057</v>
      </c>
      <c r="B497" t="s">
        <v>479</v>
      </c>
      <c r="C497" t="s">
        <v>623</v>
      </c>
      <c r="D497" t="s">
        <v>5058</v>
      </c>
      <c r="E497" t="s">
        <v>268</v>
      </c>
      <c r="F497" t="s">
        <v>156</v>
      </c>
      <c r="G497" t="s">
        <v>5059</v>
      </c>
      <c r="H497" t="s">
        <v>5060</v>
      </c>
      <c r="I497" t="s">
        <v>5061</v>
      </c>
      <c r="J497" t="s">
        <v>156</v>
      </c>
      <c r="K497" t="s">
        <v>5062</v>
      </c>
      <c r="L497" t="s">
        <v>984</v>
      </c>
      <c r="M497" t="s">
        <v>3412</v>
      </c>
      <c r="N497" t="s">
        <v>984</v>
      </c>
      <c r="O497" t="s">
        <v>873</v>
      </c>
      <c r="P497" t="s">
        <v>613</v>
      </c>
      <c r="Q497" t="s">
        <v>309</v>
      </c>
      <c r="R497" t="s">
        <v>268</v>
      </c>
      <c r="S497" t="s">
        <v>268</v>
      </c>
      <c r="T497" t="s">
        <v>268</v>
      </c>
      <c r="U497" t="s">
        <v>268</v>
      </c>
      <c r="V497" t="s">
        <v>268</v>
      </c>
      <c r="W497" t="s">
        <v>3412</v>
      </c>
      <c r="X497" t="s">
        <v>613</v>
      </c>
      <c r="Y497" t="s">
        <v>309</v>
      </c>
      <c r="Z497" t="s">
        <v>268</v>
      </c>
      <c r="AA497" t="s">
        <v>268</v>
      </c>
      <c r="AB497" t="s">
        <v>268</v>
      </c>
      <c r="AC497" t="s">
        <v>268</v>
      </c>
      <c r="AD497" t="s">
        <v>268</v>
      </c>
      <c r="AE497" t="s">
        <v>287</v>
      </c>
      <c r="AF497" t="s">
        <v>1811</v>
      </c>
      <c r="AG497" t="s">
        <v>875</v>
      </c>
      <c r="AH497" t="s">
        <v>1812</v>
      </c>
      <c r="AI497" t="s">
        <v>952</v>
      </c>
      <c r="AJ497" t="s">
        <v>268</v>
      </c>
      <c r="AK497" t="s">
        <v>381</v>
      </c>
      <c r="AL497" t="s">
        <v>268</v>
      </c>
      <c r="AM497" t="s">
        <v>268</v>
      </c>
      <c r="AN497" t="s">
        <v>268</v>
      </c>
      <c r="AO497" t="s">
        <v>268</v>
      </c>
      <c r="AP497" t="s">
        <v>268</v>
      </c>
      <c r="AQ497" t="s">
        <v>268</v>
      </c>
      <c r="AR497" t="s">
        <v>268</v>
      </c>
      <c r="AS497" t="s">
        <v>268</v>
      </c>
      <c r="AT497" t="s">
        <v>268</v>
      </c>
      <c r="AU497" t="s">
        <v>268</v>
      </c>
      <c r="AV497" t="s">
        <v>268</v>
      </c>
      <c r="AW497" t="s">
        <v>268</v>
      </c>
      <c r="AX497" t="s">
        <v>268</v>
      </c>
      <c r="AY497" t="s">
        <v>268</v>
      </c>
      <c r="AZ497" t="s">
        <v>268</v>
      </c>
      <c r="BA497" t="s">
        <v>268</v>
      </c>
      <c r="BB497" t="s">
        <v>268</v>
      </c>
      <c r="BC497" t="s">
        <v>268</v>
      </c>
      <c r="BD497" t="s">
        <v>268</v>
      </c>
      <c r="BE497" t="s">
        <v>268</v>
      </c>
      <c r="BF497" t="s">
        <v>268</v>
      </c>
      <c r="BG497" t="s">
        <v>268</v>
      </c>
      <c r="BH497" t="s">
        <v>268</v>
      </c>
      <c r="BI497" t="s">
        <v>268</v>
      </c>
      <c r="BJ497" t="s">
        <v>268</v>
      </c>
      <c r="BK497" t="s">
        <v>268</v>
      </c>
      <c r="BL497" t="s">
        <v>268</v>
      </c>
      <c r="BM497" t="s">
        <v>268</v>
      </c>
      <c r="BN497" t="s">
        <v>268</v>
      </c>
      <c r="BO497" t="s">
        <v>268</v>
      </c>
      <c r="BP497" t="s">
        <v>268</v>
      </c>
      <c r="BQ497" t="s">
        <v>268</v>
      </c>
      <c r="BR497" t="s">
        <v>268</v>
      </c>
      <c r="BS497" t="s">
        <v>268</v>
      </c>
      <c r="BT497" t="s">
        <v>268</v>
      </c>
      <c r="BU497" t="s">
        <v>268</v>
      </c>
      <c r="BV497" t="s">
        <v>268</v>
      </c>
      <c r="BW497" t="s">
        <v>268</v>
      </c>
      <c r="BX497" t="s">
        <v>268</v>
      </c>
      <c r="BY497">
        <v>95</v>
      </c>
      <c r="BZ497">
        <v>95</v>
      </c>
      <c r="CA497" t="s">
        <v>142</v>
      </c>
      <c r="CB497" s="356">
        <v>122</v>
      </c>
      <c r="CC497" t="s">
        <v>876</v>
      </c>
      <c r="CD497" t="s">
        <v>268</v>
      </c>
      <c r="CE497" t="s">
        <v>268</v>
      </c>
      <c r="CF497" s="356">
        <v>2</v>
      </c>
      <c r="CG497" t="s">
        <v>268</v>
      </c>
      <c r="CH497" t="s">
        <v>268</v>
      </c>
      <c r="CI497" t="s">
        <v>268</v>
      </c>
      <c r="CJ497" t="s">
        <v>268</v>
      </c>
      <c r="CK497" t="s">
        <v>268</v>
      </c>
      <c r="CL497" t="s">
        <v>268</v>
      </c>
      <c r="CM497" t="s">
        <v>11224</v>
      </c>
      <c r="CN497">
        <v>106.08</v>
      </c>
      <c r="CO497" t="s">
        <v>268</v>
      </c>
      <c r="CP497">
        <v>106.08</v>
      </c>
      <c r="CQ497">
        <v>365</v>
      </c>
      <c r="CR497" t="s">
        <v>878</v>
      </c>
      <c r="CS497" t="s">
        <v>11225</v>
      </c>
      <c r="CT497" t="s">
        <v>11226</v>
      </c>
      <c r="CU497" t="s">
        <v>11227</v>
      </c>
      <c r="CV497" t="s">
        <v>268</v>
      </c>
      <c r="CW497" t="s">
        <v>268</v>
      </c>
      <c r="CX497" t="s">
        <v>268</v>
      </c>
      <c r="CY497" t="s">
        <v>268</v>
      </c>
      <c r="CZ497" t="s">
        <v>268</v>
      </c>
      <c r="DA497" t="s">
        <v>268</v>
      </c>
      <c r="DB497" s="429">
        <f t="shared" si="97"/>
        <v>0</v>
      </c>
      <c r="DC497" s="284">
        <f t="shared" si="98"/>
        <v>0</v>
      </c>
      <c r="DD497" s="284">
        <f t="shared" si="99"/>
        <v>0</v>
      </c>
      <c r="DE497" s="284">
        <f t="shared" si="100"/>
        <v>0</v>
      </c>
      <c r="DF497" s="295">
        <f t="shared" si="101"/>
        <v>95</v>
      </c>
      <c r="DG497" s="284">
        <f t="shared" si="102"/>
        <v>0</v>
      </c>
      <c r="DH497" s="284">
        <f t="shared" si="103"/>
        <v>0</v>
      </c>
      <c r="DI497" s="284">
        <f t="shared" si="104"/>
        <v>0</v>
      </c>
      <c r="DJ497" s="284">
        <f t="shared" si="105"/>
        <v>0</v>
      </c>
      <c r="DK497" s="295">
        <f t="shared" si="106"/>
        <v>1</v>
      </c>
      <c r="DL497" s="297">
        <f t="shared" si="107"/>
        <v>2</v>
      </c>
      <c r="DM497" s="430">
        <f>IFERROR(IF(CA497="D",IF(DL497="A dispo.",DF497*VLOOKUP('DATI INPUT'!$F$27,TARIFFE_UD,4,FALSE),DF497*VLOOKUP(DL497,TARIFFE_UD,4,FALSE)),DF497*VLOOKUP(CB497-100,TARIFFE_UND,4,FALSE)),0)</f>
        <v>54.643211045976734</v>
      </c>
      <c r="DN497" s="430">
        <f>IFERROR(IF(CA497="D",IF(DL497="A dispo.",DK497*VLOOKUP('DATI INPUT'!$F$27,TARIFFE_UD,5,FALSE),DK497*VLOOKUP(DL497,TARIFFE_UD,5,FALSE)),DK497*VLOOKUP(CB497-100,TARIFFE_UND,5,FALSE)),0)</f>
        <v>51.443731886070836</v>
      </c>
      <c r="DO497" s="431">
        <f t="shared" si="108"/>
        <v>6.9429320475791201E-3</v>
      </c>
      <c r="DP497" s="299">
        <f>IFERROR(IF(CA497="D",IF(DL497="A dispo.",DF497*VLOOKUP('DATI INPUT'!$F$27,TARIFFE_UD,2,FALSE),DF497*VLOOKUP(DL497,TARIFFE_UD,2,FALSE)),DF497*VLOOKUP(CB497-100,TARIFFE_UND,2,FALSE)),0)</f>
        <v>68.269057524708089</v>
      </c>
      <c r="DQ497" s="299">
        <f>IFERROR(IF(CA497="D",IF(DL497="A dispo.",DK497*VLOOKUP('DATI INPUT'!$F$27,TARIFFE_UD,3,FALSE),DK497*VLOOKUP(DL497,TARIFFE_UD,3,FALSE)),DK497*VLOOKUP(CB497-100,TARIFFE_UND,3,FALSE)),0)</f>
        <v>46.077822723118445</v>
      </c>
      <c r="DR497" s="299">
        <f t="shared" si="109"/>
        <v>114.34688024782653</v>
      </c>
    </row>
    <row r="498" spans="1:122" x14ac:dyDescent="0.25">
      <c r="A498" t="s">
        <v>5063</v>
      </c>
      <c r="B498" t="s">
        <v>1240</v>
      </c>
      <c r="C498" t="s">
        <v>1436</v>
      </c>
      <c r="D498" t="s">
        <v>5064</v>
      </c>
      <c r="E498" t="s">
        <v>268</v>
      </c>
      <c r="F498" t="s">
        <v>156</v>
      </c>
      <c r="G498" t="s">
        <v>5065</v>
      </c>
      <c r="H498" t="s">
        <v>5066</v>
      </c>
      <c r="I498" t="s">
        <v>5067</v>
      </c>
      <c r="J498" t="s">
        <v>274</v>
      </c>
      <c r="K498" t="s">
        <v>5068</v>
      </c>
      <c r="L498" t="s">
        <v>152</v>
      </c>
      <c r="M498" t="s">
        <v>10397</v>
      </c>
      <c r="N498" t="s">
        <v>984</v>
      </c>
      <c r="O498" t="s">
        <v>873</v>
      </c>
      <c r="P498" t="s">
        <v>10365</v>
      </c>
      <c r="Q498" t="s">
        <v>313</v>
      </c>
      <c r="R498" t="s">
        <v>268</v>
      </c>
      <c r="S498" t="s">
        <v>268</v>
      </c>
      <c r="T498" t="s">
        <v>268</v>
      </c>
      <c r="U498" t="s">
        <v>268</v>
      </c>
      <c r="V498" t="s">
        <v>268</v>
      </c>
      <c r="W498" t="s">
        <v>10397</v>
      </c>
      <c r="X498" t="s">
        <v>10365</v>
      </c>
      <c r="Y498" t="s">
        <v>313</v>
      </c>
      <c r="Z498" t="s">
        <v>268</v>
      </c>
      <c r="AA498" t="s">
        <v>268</v>
      </c>
      <c r="AB498" t="s">
        <v>268</v>
      </c>
      <c r="AC498" t="s">
        <v>268</v>
      </c>
      <c r="AD498" t="s">
        <v>268</v>
      </c>
      <c r="AE498" t="s">
        <v>287</v>
      </c>
      <c r="AF498" t="s">
        <v>1811</v>
      </c>
      <c r="AG498" t="s">
        <v>875</v>
      </c>
      <c r="AH498" t="s">
        <v>380</v>
      </c>
      <c r="AI498" t="s">
        <v>793</v>
      </c>
      <c r="AJ498" t="s">
        <v>268</v>
      </c>
      <c r="AK498" t="s">
        <v>366</v>
      </c>
      <c r="AL498" t="s">
        <v>268</v>
      </c>
      <c r="AM498" t="s">
        <v>355</v>
      </c>
      <c r="AN498" t="s">
        <v>268</v>
      </c>
      <c r="AO498" t="s">
        <v>268</v>
      </c>
      <c r="AP498" t="s">
        <v>268</v>
      </c>
      <c r="AQ498" t="s">
        <v>268</v>
      </c>
      <c r="AR498" t="s">
        <v>268</v>
      </c>
      <c r="AS498" t="s">
        <v>268</v>
      </c>
      <c r="AT498" t="s">
        <v>268</v>
      </c>
      <c r="AU498" t="s">
        <v>268</v>
      </c>
      <c r="AV498" t="s">
        <v>268</v>
      </c>
      <c r="AW498" t="s">
        <v>268</v>
      </c>
      <c r="AX498" t="s">
        <v>268</v>
      </c>
      <c r="AY498" t="s">
        <v>268</v>
      </c>
      <c r="AZ498" t="s">
        <v>268</v>
      </c>
      <c r="BA498" t="s">
        <v>268</v>
      </c>
      <c r="BB498" t="s">
        <v>268</v>
      </c>
      <c r="BC498" t="s">
        <v>268</v>
      </c>
      <c r="BD498" t="s">
        <v>268</v>
      </c>
      <c r="BE498" t="s">
        <v>268</v>
      </c>
      <c r="BF498" t="s">
        <v>268</v>
      </c>
      <c r="BG498" t="s">
        <v>268</v>
      </c>
      <c r="BH498" t="s">
        <v>268</v>
      </c>
      <c r="BI498" t="s">
        <v>268</v>
      </c>
      <c r="BJ498" t="s">
        <v>268</v>
      </c>
      <c r="BK498" t="s">
        <v>268</v>
      </c>
      <c r="BL498" t="s">
        <v>268</v>
      </c>
      <c r="BM498" t="s">
        <v>268</v>
      </c>
      <c r="BN498" t="s">
        <v>268</v>
      </c>
      <c r="BO498" t="s">
        <v>268</v>
      </c>
      <c r="BP498" t="s">
        <v>268</v>
      </c>
      <c r="BQ498" t="s">
        <v>268</v>
      </c>
      <c r="BR498" t="s">
        <v>268</v>
      </c>
      <c r="BS498" t="s">
        <v>268</v>
      </c>
      <c r="BT498" t="s">
        <v>268</v>
      </c>
      <c r="BU498" t="s">
        <v>268</v>
      </c>
      <c r="BV498" t="s">
        <v>268</v>
      </c>
      <c r="BW498" t="s">
        <v>268</v>
      </c>
      <c r="BX498" t="s">
        <v>268</v>
      </c>
      <c r="BY498">
        <v>87</v>
      </c>
      <c r="BZ498">
        <v>87</v>
      </c>
      <c r="CA498" t="s">
        <v>142</v>
      </c>
      <c r="CB498" s="356">
        <v>122</v>
      </c>
      <c r="CC498" t="s">
        <v>876</v>
      </c>
      <c r="CD498" t="s">
        <v>268</v>
      </c>
      <c r="CE498" t="s">
        <v>268</v>
      </c>
      <c r="CF498" s="356">
        <v>2</v>
      </c>
      <c r="CG498" t="s">
        <v>268</v>
      </c>
      <c r="CH498" t="s">
        <v>268</v>
      </c>
      <c r="CI498" t="s">
        <v>268</v>
      </c>
      <c r="CJ498" t="s">
        <v>268</v>
      </c>
      <c r="CK498" t="s">
        <v>268</v>
      </c>
      <c r="CL498" t="s">
        <v>268</v>
      </c>
      <c r="CM498" t="s">
        <v>11224</v>
      </c>
      <c r="CN498">
        <v>101.48</v>
      </c>
      <c r="CO498" t="s">
        <v>268</v>
      </c>
      <c r="CP498">
        <v>101.48</v>
      </c>
      <c r="CQ498">
        <v>365</v>
      </c>
      <c r="CR498" t="s">
        <v>878</v>
      </c>
      <c r="CS498" t="s">
        <v>11225</v>
      </c>
      <c r="CT498" t="s">
        <v>11226</v>
      </c>
      <c r="CU498" t="s">
        <v>11227</v>
      </c>
      <c r="CV498" t="s">
        <v>268</v>
      </c>
      <c r="CW498" t="s">
        <v>268</v>
      </c>
      <c r="CX498" t="s">
        <v>268</v>
      </c>
      <c r="CY498" t="s">
        <v>268</v>
      </c>
      <c r="CZ498" t="s">
        <v>268</v>
      </c>
      <c r="DA498" t="s">
        <v>268</v>
      </c>
      <c r="DB498" s="429">
        <f t="shared" si="97"/>
        <v>0</v>
      </c>
      <c r="DC498" s="284">
        <f t="shared" si="98"/>
        <v>0</v>
      </c>
      <c r="DD498" s="284">
        <f t="shared" si="99"/>
        <v>0</v>
      </c>
      <c r="DE498" s="284">
        <f t="shared" si="100"/>
        <v>0</v>
      </c>
      <c r="DF498" s="295">
        <f t="shared" si="101"/>
        <v>87</v>
      </c>
      <c r="DG498" s="284">
        <f t="shared" si="102"/>
        <v>0</v>
      </c>
      <c r="DH498" s="284">
        <f t="shared" si="103"/>
        <v>0</v>
      </c>
      <c r="DI498" s="284">
        <f t="shared" si="104"/>
        <v>0</v>
      </c>
      <c r="DJ498" s="284">
        <f t="shared" si="105"/>
        <v>0</v>
      </c>
      <c r="DK498" s="295">
        <f t="shared" si="106"/>
        <v>1</v>
      </c>
      <c r="DL498" s="297">
        <f t="shared" si="107"/>
        <v>2</v>
      </c>
      <c r="DM498" s="430">
        <f>IFERROR(IF(CA498="D",IF(DL498="A dispo.",DF498*VLOOKUP('DATI INPUT'!$F$27,TARIFFE_UD,4,FALSE),DF498*VLOOKUP(DL498,TARIFFE_UD,4,FALSE)),DF498*VLOOKUP(CB498-100,TARIFFE_UND,4,FALSE)),0)</f>
        <v>50.041677484210268</v>
      </c>
      <c r="DN498" s="430">
        <f>IFERROR(IF(CA498="D",IF(DL498="A dispo.",DK498*VLOOKUP('DATI INPUT'!$F$27,TARIFFE_UD,5,FALSE),DK498*VLOOKUP(DL498,TARIFFE_UD,5,FALSE)),DK498*VLOOKUP(CB498-100,TARIFFE_UND,5,FALSE)),0)</f>
        <v>51.443731886070836</v>
      </c>
      <c r="DO498" s="431">
        <f t="shared" si="108"/>
        <v>5.4093702811002231E-3</v>
      </c>
      <c r="DP498" s="299">
        <f>IFERROR(IF(CA498="D",IF(DL498="A dispo.",DF498*VLOOKUP('DATI INPUT'!$F$27,TARIFFE_UD,2,FALSE),DF498*VLOOKUP(DL498,TARIFFE_UD,2,FALSE)),DF498*VLOOKUP(CB498-100,TARIFFE_UND,2,FALSE)),0)</f>
        <v>62.520084259469506</v>
      </c>
      <c r="DQ498" s="299">
        <f>IFERROR(IF(CA498="D",IF(DL498="A dispo.",DK498*VLOOKUP('DATI INPUT'!$F$27,TARIFFE_UD,3,FALSE),DK498*VLOOKUP(DL498,TARIFFE_UD,3,FALSE)),DK498*VLOOKUP(CB498-100,TARIFFE_UND,3,FALSE)),0)</f>
        <v>46.077822723118445</v>
      </c>
      <c r="DR498" s="299">
        <f t="shared" si="109"/>
        <v>108.59790698258794</v>
      </c>
    </row>
    <row r="499" spans="1:122" x14ac:dyDescent="0.25">
      <c r="A499" t="s">
        <v>5070</v>
      </c>
      <c r="B499" t="s">
        <v>1240</v>
      </c>
      <c r="C499" t="s">
        <v>1437</v>
      </c>
      <c r="D499" t="s">
        <v>5064</v>
      </c>
      <c r="E499" t="s">
        <v>268</v>
      </c>
      <c r="F499" t="s">
        <v>156</v>
      </c>
      <c r="G499" t="s">
        <v>5065</v>
      </c>
      <c r="H499" t="s">
        <v>5066</v>
      </c>
      <c r="I499" t="s">
        <v>5067</v>
      </c>
      <c r="J499" t="s">
        <v>274</v>
      </c>
      <c r="K499" t="s">
        <v>5068</v>
      </c>
      <c r="L499" t="s">
        <v>152</v>
      </c>
      <c r="M499" t="s">
        <v>10397</v>
      </c>
      <c r="N499" t="s">
        <v>984</v>
      </c>
      <c r="O499" t="s">
        <v>873</v>
      </c>
      <c r="P499" t="s">
        <v>10365</v>
      </c>
      <c r="Q499" t="s">
        <v>313</v>
      </c>
      <c r="R499" t="s">
        <v>268</v>
      </c>
      <c r="S499" t="s">
        <v>268</v>
      </c>
      <c r="T499" t="s">
        <v>268</v>
      </c>
      <c r="U499" t="s">
        <v>268</v>
      </c>
      <c r="V499" t="s">
        <v>268</v>
      </c>
      <c r="W499" t="s">
        <v>10397</v>
      </c>
      <c r="X499" t="s">
        <v>10365</v>
      </c>
      <c r="Y499" t="s">
        <v>313</v>
      </c>
      <c r="Z499" t="s">
        <v>268</v>
      </c>
      <c r="AA499" t="s">
        <v>268</v>
      </c>
      <c r="AB499" t="s">
        <v>268</v>
      </c>
      <c r="AC499" t="s">
        <v>268</v>
      </c>
      <c r="AD499" t="s">
        <v>268</v>
      </c>
      <c r="AE499" t="s">
        <v>287</v>
      </c>
      <c r="AF499" t="s">
        <v>1811</v>
      </c>
      <c r="AG499" t="s">
        <v>875</v>
      </c>
      <c r="AH499" t="s">
        <v>380</v>
      </c>
      <c r="AI499" t="s">
        <v>793</v>
      </c>
      <c r="AJ499" t="s">
        <v>268</v>
      </c>
      <c r="AK499" t="s">
        <v>375</v>
      </c>
      <c r="AL499" t="s">
        <v>268</v>
      </c>
      <c r="AM499" t="s">
        <v>353</v>
      </c>
      <c r="AN499" t="s">
        <v>268</v>
      </c>
      <c r="AO499" t="s">
        <v>268</v>
      </c>
      <c r="AP499" t="s">
        <v>268</v>
      </c>
      <c r="AQ499" t="s">
        <v>268</v>
      </c>
      <c r="AR499" t="s">
        <v>268</v>
      </c>
      <c r="AS499" t="s">
        <v>268</v>
      </c>
      <c r="AT499" t="s">
        <v>268</v>
      </c>
      <c r="AU499" t="s">
        <v>268</v>
      </c>
      <c r="AV499" t="s">
        <v>268</v>
      </c>
      <c r="AW499" t="s">
        <v>268</v>
      </c>
      <c r="AX499" t="s">
        <v>268</v>
      </c>
      <c r="AY499" t="s">
        <v>268</v>
      </c>
      <c r="AZ499" t="s">
        <v>268</v>
      </c>
      <c r="BA499" t="s">
        <v>268</v>
      </c>
      <c r="BB499" t="s">
        <v>268</v>
      </c>
      <c r="BC499" t="s">
        <v>268</v>
      </c>
      <c r="BD499" t="s">
        <v>268</v>
      </c>
      <c r="BE499" t="s">
        <v>268</v>
      </c>
      <c r="BF499" t="s">
        <v>268</v>
      </c>
      <c r="BG499" t="s">
        <v>268</v>
      </c>
      <c r="BH499" t="s">
        <v>268</v>
      </c>
      <c r="BI499" t="s">
        <v>268</v>
      </c>
      <c r="BJ499" t="s">
        <v>268</v>
      </c>
      <c r="BK499" t="s">
        <v>268</v>
      </c>
      <c r="BL499" t="s">
        <v>268</v>
      </c>
      <c r="BM499" t="s">
        <v>268</v>
      </c>
      <c r="BN499" t="s">
        <v>268</v>
      </c>
      <c r="BO499" t="s">
        <v>268</v>
      </c>
      <c r="BP499" t="s">
        <v>268</v>
      </c>
      <c r="BQ499" t="s">
        <v>268</v>
      </c>
      <c r="BR499" t="s">
        <v>268</v>
      </c>
      <c r="BS499" t="s">
        <v>268</v>
      </c>
      <c r="BT499" t="s">
        <v>268</v>
      </c>
      <c r="BU499" t="s">
        <v>268</v>
      </c>
      <c r="BV499" t="s">
        <v>268</v>
      </c>
      <c r="BW499" t="s">
        <v>268</v>
      </c>
      <c r="BX499" t="s">
        <v>268</v>
      </c>
      <c r="BY499">
        <v>26</v>
      </c>
      <c r="BZ499">
        <v>26</v>
      </c>
      <c r="CA499" t="s">
        <v>142</v>
      </c>
      <c r="CB499" s="356">
        <v>123</v>
      </c>
      <c r="CC499" t="s">
        <v>1817</v>
      </c>
      <c r="CD499" t="s">
        <v>268</v>
      </c>
      <c r="CE499" t="s">
        <v>268</v>
      </c>
      <c r="CF499" s="356">
        <v>2</v>
      </c>
      <c r="CG499" t="s">
        <v>268</v>
      </c>
      <c r="CH499" t="s">
        <v>268</v>
      </c>
      <c r="CI499" t="s">
        <v>268</v>
      </c>
      <c r="CJ499" t="s">
        <v>268</v>
      </c>
      <c r="CK499" t="s">
        <v>268</v>
      </c>
      <c r="CL499" t="s">
        <v>268</v>
      </c>
      <c r="CM499" t="s">
        <v>11224</v>
      </c>
      <c r="CN499">
        <v>14.95</v>
      </c>
      <c r="CO499" t="s">
        <v>268</v>
      </c>
      <c r="CP499">
        <v>14.95</v>
      </c>
      <c r="CQ499">
        <v>365</v>
      </c>
      <c r="CR499" t="s">
        <v>878</v>
      </c>
      <c r="CS499" t="s">
        <v>11225</v>
      </c>
      <c r="CT499" t="s">
        <v>11226</v>
      </c>
      <c r="CU499" t="s">
        <v>11227</v>
      </c>
      <c r="CV499" t="s">
        <v>268</v>
      </c>
      <c r="CW499" t="s">
        <v>268</v>
      </c>
      <c r="CX499" t="s">
        <v>268</v>
      </c>
      <c r="CY499" t="s">
        <v>268</v>
      </c>
      <c r="CZ499" t="s">
        <v>268</v>
      </c>
      <c r="DA499" t="s">
        <v>268</v>
      </c>
      <c r="DB499" s="429">
        <f t="shared" si="97"/>
        <v>0</v>
      </c>
      <c r="DC499" s="284">
        <f t="shared" si="98"/>
        <v>0</v>
      </c>
      <c r="DD499" s="284">
        <f t="shared" si="99"/>
        <v>0</v>
      </c>
      <c r="DE499" s="284">
        <f t="shared" si="100"/>
        <v>0</v>
      </c>
      <c r="DF499" s="295">
        <f t="shared" si="101"/>
        <v>26</v>
      </c>
      <c r="DG499" s="284">
        <f t="shared" si="102"/>
        <v>1</v>
      </c>
      <c r="DH499" s="284">
        <f t="shared" si="103"/>
        <v>0</v>
      </c>
      <c r="DI499" s="284">
        <f t="shared" si="104"/>
        <v>0</v>
      </c>
      <c r="DJ499" s="284">
        <f t="shared" si="105"/>
        <v>0</v>
      </c>
      <c r="DK499" s="295">
        <f t="shared" si="106"/>
        <v>0</v>
      </c>
      <c r="DL499" s="297">
        <f t="shared" si="107"/>
        <v>2</v>
      </c>
      <c r="DM499" s="430">
        <f>IFERROR(IF(CA499="D",IF(DL499="A dispo.",DF499*VLOOKUP('DATI INPUT'!$F$27,TARIFFE_UD,4,FALSE),DF499*VLOOKUP(DL499,TARIFFE_UD,4,FALSE)),DF499*VLOOKUP(CB499-100,TARIFFE_UND,4,FALSE)),0)</f>
        <v>14.954984075741001</v>
      </c>
      <c r="DN499" s="430">
        <f>IFERROR(IF(CA499="D",IF(DL499="A dispo.",DK499*VLOOKUP('DATI INPUT'!$F$27,TARIFFE_UD,5,FALSE),DK499*VLOOKUP(DL499,TARIFFE_UD,5,FALSE)),DK499*VLOOKUP(CB499-100,TARIFFE_UND,5,FALSE)),0)</f>
        <v>0</v>
      </c>
      <c r="DO499" s="431">
        <f t="shared" si="108"/>
        <v>4.9840757410013481E-3</v>
      </c>
      <c r="DP499" s="299">
        <f>IFERROR(IF(CA499="D",IF(DL499="A dispo.",DF499*VLOOKUP('DATI INPUT'!$F$27,TARIFFE_UD,2,FALSE),DF499*VLOOKUP(DL499,TARIFFE_UD,2,FALSE)),DF499*VLOOKUP(CB499-100,TARIFFE_UND,2,FALSE)),0)</f>
        <v>18.68416311202537</v>
      </c>
      <c r="DQ499" s="299">
        <f>IFERROR(IF(CA499="D",IF(DL499="A dispo.",DK499*VLOOKUP('DATI INPUT'!$F$27,TARIFFE_UD,3,FALSE),DK499*VLOOKUP(DL499,TARIFFE_UD,3,FALSE)),DK499*VLOOKUP(CB499-100,TARIFFE_UND,3,FALSE)),0)</f>
        <v>0</v>
      </c>
      <c r="DR499" s="299">
        <f t="shared" si="109"/>
        <v>18.68416311202537</v>
      </c>
    </row>
    <row r="500" spans="1:122" x14ac:dyDescent="0.25">
      <c r="A500" t="s">
        <v>5071</v>
      </c>
      <c r="B500" t="s">
        <v>5072</v>
      </c>
      <c r="C500" t="s">
        <v>5073</v>
      </c>
      <c r="D500" t="s">
        <v>5074</v>
      </c>
      <c r="E500" t="s">
        <v>268</v>
      </c>
      <c r="F500" t="s">
        <v>156</v>
      </c>
      <c r="G500" t="s">
        <v>5075</v>
      </c>
      <c r="H500" t="s">
        <v>5060</v>
      </c>
      <c r="I500" t="s">
        <v>318</v>
      </c>
      <c r="J500" t="s">
        <v>274</v>
      </c>
      <c r="K500" t="s">
        <v>5076</v>
      </c>
      <c r="L500" t="s">
        <v>960</v>
      </c>
      <c r="M500" t="s">
        <v>5077</v>
      </c>
      <c r="N500" t="s">
        <v>5078</v>
      </c>
      <c r="O500" t="s">
        <v>5079</v>
      </c>
      <c r="P500" t="s">
        <v>5080</v>
      </c>
      <c r="Q500" t="s">
        <v>315</v>
      </c>
      <c r="R500" t="s">
        <v>268</v>
      </c>
      <c r="S500" t="s">
        <v>268</v>
      </c>
      <c r="T500" t="s">
        <v>268</v>
      </c>
      <c r="U500" t="s">
        <v>268</v>
      </c>
      <c r="V500" t="s">
        <v>268</v>
      </c>
      <c r="W500" t="s">
        <v>5081</v>
      </c>
      <c r="X500" t="s">
        <v>2506</v>
      </c>
      <c r="Y500" t="s">
        <v>269</v>
      </c>
      <c r="Z500" t="s">
        <v>268</v>
      </c>
      <c r="AA500" t="s">
        <v>268</v>
      </c>
      <c r="AB500" t="s">
        <v>268</v>
      </c>
      <c r="AC500" t="s">
        <v>268</v>
      </c>
      <c r="AD500" t="s">
        <v>268</v>
      </c>
      <c r="AE500" t="s">
        <v>287</v>
      </c>
      <c r="AF500" t="s">
        <v>1811</v>
      </c>
      <c r="AG500" t="s">
        <v>875</v>
      </c>
      <c r="AH500" t="s">
        <v>1848</v>
      </c>
      <c r="AI500" t="s">
        <v>1198</v>
      </c>
      <c r="AJ500" t="s">
        <v>268</v>
      </c>
      <c r="AK500" t="s">
        <v>377</v>
      </c>
      <c r="AL500" t="s">
        <v>268</v>
      </c>
      <c r="AM500" t="s">
        <v>405</v>
      </c>
      <c r="AN500" t="s">
        <v>268</v>
      </c>
      <c r="AO500" t="s">
        <v>268</v>
      </c>
      <c r="AP500" t="s">
        <v>268</v>
      </c>
      <c r="AQ500" t="s">
        <v>268</v>
      </c>
      <c r="AR500" t="s">
        <v>268</v>
      </c>
      <c r="AS500" t="s">
        <v>268</v>
      </c>
      <c r="AT500" t="s">
        <v>268</v>
      </c>
      <c r="AU500" t="s">
        <v>268</v>
      </c>
      <c r="AV500" t="s">
        <v>268</v>
      </c>
      <c r="AW500" t="s">
        <v>268</v>
      </c>
      <c r="AX500" t="s">
        <v>268</v>
      </c>
      <c r="AY500" t="s">
        <v>268</v>
      </c>
      <c r="AZ500" t="s">
        <v>268</v>
      </c>
      <c r="BA500" t="s">
        <v>268</v>
      </c>
      <c r="BB500" t="s">
        <v>268</v>
      </c>
      <c r="BC500" t="s">
        <v>268</v>
      </c>
      <c r="BD500" t="s">
        <v>268</v>
      </c>
      <c r="BE500" t="s">
        <v>268</v>
      </c>
      <c r="BF500" t="s">
        <v>268</v>
      </c>
      <c r="BG500" t="s">
        <v>268</v>
      </c>
      <c r="BH500" t="s">
        <v>268</v>
      </c>
      <c r="BI500" t="s">
        <v>268</v>
      </c>
      <c r="BJ500" t="s">
        <v>268</v>
      </c>
      <c r="BK500" t="s">
        <v>268</v>
      </c>
      <c r="BL500" t="s">
        <v>268</v>
      </c>
      <c r="BM500" t="s">
        <v>268</v>
      </c>
      <c r="BN500" t="s">
        <v>268</v>
      </c>
      <c r="BO500" t="s">
        <v>268</v>
      </c>
      <c r="BP500" t="s">
        <v>268</v>
      </c>
      <c r="BQ500" t="s">
        <v>268</v>
      </c>
      <c r="BR500" t="s">
        <v>268</v>
      </c>
      <c r="BS500" t="s">
        <v>268</v>
      </c>
      <c r="BT500" t="s">
        <v>268</v>
      </c>
      <c r="BU500" t="s">
        <v>268</v>
      </c>
      <c r="BV500" t="s">
        <v>268</v>
      </c>
      <c r="BW500" t="s">
        <v>268</v>
      </c>
      <c r="BX500" t="s">
        <v>268</v>
      </c>
      <c r="BY500">
        <v>53.7</v>
      </c>
      <c r="BZ500">
        <v>53.7</v>
      </c>
      <c r="CA500" t="s">
        <v>142</v>
      </c>
      <c r="CB500" s="356">
        <v>122</v>
      </c>
      <c r="CC500" t="s">
        <v>876</v>
      </c>
      <c r="CD500" t="s">
        <v>268</v>
      </c>
      <c r="CE500" t="s">
        <v>268</v>
      </c>
      <c r="CF500" t="s">
        <v>268</v>
      </c>
      <c r="CG500" t="s">
        <v>268</v>
      </c>
      <c r="CH500" t="s">
        <v>268</v>
      </c>
      <c r="CI500" t="s">
        <v>268</v>
      </c>
      <c r="CJ500" t="s">
        <v>268</v>
      </c>
      <c r="CK500" t="s">
        <v>268</v>
      </c>
      <c r="CL500" t="s">
        <v>268</v>
      </c>
      <c r="CM500" t="s">
        <v>11224</v>
      </c>
      <c r="CN500">
        <v>101.44</v>
      </c>
      <c r="CO500" t="s">
        <v>268</v>
      </c>
      <c r="CP500">
        <v>101.44</v>
      </c>
      <c r="CQ500">
        <v>365</v>
      </c>
      <c r="CR500" t="s">
        <v>878</v>
      </c>
      <c r="CS500" t="s">
        <v>11225</v>
      </c>
      <c r="CT500" t="s">
        <v>11226</v>
      </c>
      <c r="CU500" t="s">
        <v>11227</v>
      </c>
      <c r="CV500" t="s">
        <v>268</v>
      </c>
      <c r="CW500" t="s">
        <v>268</v>
      </c>
      <c r="CX500" t="s">
        <v>268</v>
      </c>
      <c r="CY500" t="s">
        <v>268</v>
      </c>
      <c r="CZ500" t="s">
        <v>268</v>
      </c>
      <c r="DA500" t="s">
        <v>268</v>
      </c>
      <c r="DB500" s="429">
        <f t="shared" si="97"/>
        <v>0</v>
      </c>
      <c r="DC500" s="284">
        <f t="shared" si="98"/>
        <v>0</v>
      </c>
      <c r="DD500" s="284">
        <f t="shared" si="99"/>
        <v>0</v>
      </c>
      <c r="DE500" s="284">
        <f t="shared" si="100"/>
        <v>0</v>
      </c>
      <c r="DF500" s="295">
        <f t="shared" si="101"/>
        <v>53.7</v>
      </c>
      <c r="DG500" s="284">
        <f t="shared" si="102"/>
        <v>0</v>
      </c>
      <c r="DH500" s="284">
        <f t="shared" si="103"/>
        <v>0</v>
      </c>
      <c r="DI500" s="284">
        <f t="shared" si="104"/>
        <v>0</v>
      </c>
      <c r="DJ500" s="284">
        <f t="shared" si="105"/>
        <v>0</v>
      </c>
      <c r="DK500" s="295">
        <f t="shared" si="106"/>
        <v>1</v>
      </c>
      <c r="DL500" s="297" t="str">
        <f t="shared" si="107"/>
        <v>A dispo.</v>
      </c>
      <c r="DM500" s="430">
        <f>IFERROR(IF(CA500="D",IF(DL500="A dispo.",DF500*VLOOKUP('DATI INPUT'!$F$27,TARIFFE_UD,4,FALSE),DF500*VLOOKUP(DL500,TARIFFE_UD,4,FALSE)),DF500*VLOOKUP(CB500-100,TARIFFE_UND,4,FALSE)),0)</f>
        <v>34.039609751046903</v>
      </c>
      <c r="DN500" s="430">
        <f>IFERROR(IF(CA500="D",IF(DL500="A dispo.",DK500*VLOOKUP('DATI INPUT'!$F$27,TARIFFE_UD,5,FALSE),DK500*VLOOKUP(DL500,TARIFFE_UD,5,FALSE)),DK500*VLOOKUP(CB500-100,TARIFFE_UND,5,FALSE)),0)</f>
        <v>67.397800635548478</v>
      </c>
      <c r="DO500" s="431">
        <f t="shared" si="108"/>
        <v>-2.5896134046092811E-3</v>
      </c>
      <c r="DP500" s="299">
        <f>IFERROR(IF(CA500="D",IF(DL500="A dispo.",DF500*VLOOKUP('DATI INPUT'!$F$27,TARIFFE_UD,2,FALSE),DF500*VLOOKUP(DL500,TARIFFE_UD,2,FALSE)),DF500*VLOOKUP(CB500-100,TARIFFE_UND,2,FALSE)),0)</f>
        <v>42.527736414639847</v>
      </c>
      <c r="DQ500" s="299">
        <f>IFERROR(IF(CA500="D",IF(DL500="A dispo.",DK500*VLOOKUP('DATI INPUT'!$F$27,TARIFFE_UD,3,FALSE),DK500*VLOOKUP(DL500,TARIFFE_UD,3,FALSE)),DK500*VLOOKUP(CB500-100,TARIFFE_UND,3,FALSE)),0)</f>
        <v>60.367780403072892</v>
      </c>
      <c r="DR500" s="299">
        <f t="shared" si="109"/>
        <v>102.89551681771275</v>
      </c>
    </row>
    <row r="501" spans="1:122" x14ac:dyDescent="0.25">
      <c r="A501" t="s">
        <v>5082</v>
      </c>
      <c r="B501" t="s">
        <v>5083</v>
      </c>
      <c r="C501" t="s">
        <v>5084</v>
      </c>
      <c r="D501" t="s">
        <v>5085</v>
      </c>
      <c r="E501" t="s">
        <v>268</v>
      </c>
      <c r="F501" t="s">
        <v>156</v>
      </c>
      <c r="G501" t="s">
        <v>5086</v>
      </c>
      <c r="H501" t="s">
        <v>5087</v>
      </c>
      <c r="I501" t="s">
        <v>428</v>
      </c>
      <c r="J501" t="s">
        <v>156</v>
      </c>
      <c r="K501" t="s">
        <v>1232</v>
      </c>
      <c r="L501" t="s">
        <v>2127</v>
      </c>
      <c r="M501" t="s">
        <v>5088</v>
      </c>
      <c r="N501" t="s">
        <v>4212</v>
      </c>
      <c r="O501" t="s">
        <v>4213</v>
      </c>
      <c r="P501" t="s">
        <v>5089</v>
      </c>
      <c r="Q501" t="s">
        <v>290</v>
      </c>
      <c r="R501" t="s">
        <v>268</v>
      </c>
      <c r="S501" t="s">
        <v>268</v>
      </c>
      <c r="T501" t="s">
        <v>268</v>
      </c>
      <c r="U501" t="s">
        <v>268</v>
      </c>
      <c r="V501" t="s">
        <v>268</v>
      </c>
      <c r="W501" t="s">
        <v>5090</v>
      </c>
      <c r="X501" t="s">
        <v>1934</v>
      </c>
      <c r="Y501" t="s">
        <v>368</v>
      </c>
      <c r="Z501" t="s">
        <v>268</v>
      </c>
      <c r="AA501" t="s">
        <v>268</v>
      </c>
      <c r="AB501" t="s">
        <v>268</v>
      </c>
      <c r="AC501" t="s">
        <v>268</v>
      </c>
      <c r="AD501" t="s">
        <v>268</v>
      </c>
      <c r="AE501" t="s">
        <v>287</v>
      </c>
      <c r="AF501" t="s">
        <v>1811</v>
      </c>
      <c r="AG501" t="s">
        <v>875</v>
      </c>
      <c r="AH501" t="s">
        <v>1935</v>
      </c>
      <c r="AI501" t="s">
        <v>5091</v>
      </c>
      <c r="AJ501" t="s">
        <v>268</v>
      </c>
      <c r="AK501" t="s">
        <v>377</v>
      </c>
      <c r="AL501" t="s">
        <v>268</v>
      </c>
      <c r="AM501" t="s">
        <v>355</v>
      </c>
      <c r="AN501" t="s">
        <v>268</v>
      </c>
      <c r="AO501" t="s">
        <v>268</v>
      </c>
      <c r="AP501" t="s">
        <v>268</v>
      </c>
      <c r="AQ501" t="s">
        <v>268</v>
      </c>
      <c r="AR501" t="s">
        <v>268</v>
      </c>
      <c r="AS501" t="s">
        <v>268</v>
      </c>
      <c r="AT501" t="s">
        <v>268</v>
      </c>
      <c r="AU501" t="s">
        <v>268</v>
      </c>
      <c r="AV501" t="s">
        <v>268</v>
      </c>
      <c r="AW501" t="s">
        <v>268</v>
      </c>
      <c r="AX501" t="s">
        <v>268</v>
      </c>
      <c r="AY501" t="s">
        <v>268</v>
      </c>
      <c r="AZ501" t="s">
        <v>268</v>
      </c>
      <c r="BA501" t="s">
        <v>268</v>
      </c>
      <c r="BB501" t="s">
        <v>268</v>
      </c>
      <c r="BC501" t="s">
        <v>268</v>
      </c>
      <c r="BD501" t="s">
        <v>268</v>
      </c>
      <c r="BE501" t="s">
        <v>268</v>
      </c>
      <c r="BF501" t="s">
        <v>268</v>
      </c>
      <c r="BG501" t="s">
        <v>268</v>
      </c>
      <c r="BH501" t="s">
        <v>268</v>
      </c>
      <c r="BI501" t="s">
        <v>268</v>
      </c>
      <c r="BJ501" t="s">
        <v>268</v>
      </c>
      <c r="BK501" t="s">
        <v>268</v>
      </c>
      <c r="BL501" t="s">
        <v>268</v>
      </c>
      <c r="BM501" t="s">
        <v>268</v>
      </c>
      <c r="BN501" t="s">
        <v>268</v>
      </c>
      <c r="BO501" t="s">
        <v>268</v>
      </c>
      <c r="BP501" t="s">
        <v>268</v>
      </c>
      <c r="BQ501" t="s">
        <v>268</v>
      </c>
      <c r="BR501" t="s">
        <v>268</v>
      </c>
      <c r="BS501" t="s">
        <v>268</v>
      </c>
      <c r="BT501" t="s">
        <v>268</v>
      </c>
      <c r="BU501" t="s">
        <v>268</v>
      </c>
      <c r="BV501" t="s">
        <v>268</v>
      </c>
      <c r="BW501" t="s">
        <v>268</v>
      </c>
      <c r="BX501" t="s">
        <v>268</v>
      </c>
      <c r="BY501">
        <v>85</v>
      </c>
      <c r="BZ501">
        <v>85</v>
      </c>
      <c r="CA501" t="s">
        <v>142</v>
      </c>
      <c r="CB501" s="356">
        <v>122</v>
      </c>
      <c r="CC501" t="s">
        <v>876</v>
      </c>
      <c r="CD501" t="s">
        <v>268</v>
      </c>
      <c r="CE501" t="s">
        <v>268</v>
      </c>
      <c r="CF501" t="s">
        <v>268</v>
      </c>
      <c r="CG501" t="s">
        <v>268</v>
      </c>
      <c r="CH501" t="s">
        <v>268</v>
      </c>
      <c r="CI501" t="s">
        <v>268</v>
      </c>
      <c r="CJ501" t="s">
        <v>268</v>
      </c>
      <c r="CK501" t="s">
        <v>268</v>
      </c>
      <c r="CL501" t="s">
        <v>268</v>
      </c>
      <c r="CM501" t="s">
        <v>11224</v>
      </c>
      <c r="CN501">
        <v>121.28</v>
      </c>
      <c r="CO501" t="s">
        <v>268</v>
      </c>
      <c r="CP501">
        <v>121.28</v>
      </c>
      <c r="CQ501">
        <v>365</v>
      </c>
      <c r="CR501" t="s">
        <v>878</v>
      </c>
      <c r="CS501" t="s">
        <v>11225</v>
      </c>
      <c r="CT501" t="s">
        <v>11226</v>
      </c>
      <c r="CU501" t="s">
        <v>11227</v>
      </c>
      <c r="CV501" t="s">
        <v>268</v>
      </c>
      <c r="CW501" t="s">
        <v>268</v>
      </c>
      <c r="CX501" t="s">
        <v>268</v>
      </c>
      <c r="CY501" t="s">
        <v>268</v>
      </c>
      <c r="CZ501" t="s">
        <v>268</v>
      </c>
      <c r="DA501" t="s">
        <v>268</v>
      </c>
      <c r="DB501" s="429">
        <f t="shared" si="97"/>
        <v>0</v>
      </c>
      <c r="DC501" s="284">
        <f t="shared" si="98"/>
        <v>0</v>
      </c>
      <c r="DD501" s="284">
        <f t="shared" si="99"/>
        <v>0</v>
      </c>
      <c r="DE501" s="284">
        <f t="shared" si="100"/>
        <v>0</v>
      </c>
      <c r="DF501" s="295">
        <f t="shared" si="101"/>
        <v>85</v>
      </c>
      <c r="DG501" s="284">
        <f t="shared" si="102"/>
        <v>0</v>
      </c>
      <c r="DH501" s="284">
        <f t="shared" si="103"/>
        <v>0</v>
      </c>
      <c r="DI501" s="284">
        <f t="shared" si="104"/>
        <v>0</v>
      </c>
      <c r="DJ501" s="284">
        <f t="shared" si="105"/>
        <v>0</v>
      </c>
      <c r="DK501" s="295">
        <f t="shared" si="106"/>
        <v>1</v>
      </c>
      <c r="DL501" s="297" t="str">
        <f t="shared" si="107"/>
        <v>A dispo.</v>
      </c>
      <c r="DM501" s="430">
        <f>IFERROR(IF(CA501="D",IF(DL501="A dispo.",DF501*VLOOKUP('DATI INPUT'!$F$27,TARIFFE_UD,4,FALSE),DF501*VLOOKUP(DL501,TARIFFE_UD,4,FALSE)),DF501*VLOOKUP(CB501-100,TARIFFE_UND,4,FALSE)),0)</f>
        <v>53.880201654357286</v>
      </c>
      <c r="DN501" s="430">
        <f>IFERROR(IF(CA501="D",IF(DL501="A dispo.",DK501*VLOOKUP('DATI INPUT'!$F$27,TARIFFE_UD,5,FALSE),DK501*VLOOKUP(DL501,TARIFFE_UD,5,FALSE)),DK501*VLOOKUP(CB501-100,TARIFFE_UND,5,FALSE)),0)</f>
        <v>67.397800635548478</v>
      </c>
      <c r="DO501" s="431">
        <f t="shared" si="108"/>
        <v>-1.9977100942298875E-3</v>
      </c>
      <c r="DP501" s="299">
        <f>IFERROR(IF(CA501="D",IF(DL501="A dispo.",DF501*VLOOKUP('DATI INPUT'!$F$27,TARIFFE_UD,2,FALSE),DF501*VLOOKUP(DL501,TARIFFE_UD,2,FALSE)),DF501*VLOOKUP(CB501-100,TARIFFE_UND,2,FALSE)),0)</f>
        <v>67.315783896543522</v>
      </c>
      <c r="DQ501" s="299">
        <f>IFERROR(IF(CA501="D",IF(DL501="A dispo.",DK501*VLOOKUP('DATI INPUT'!$F$27,TARIFFE_UD,3,FALSE),DK501*VLOOKUP(DL501,TARIFFE_UD,3,FALSE)),DK501*VLOOKUP(CB501-100,TARIFFE_UND,3,FALSE)),0)</f>
        <v>60.367780403072892</v>
      </c>
      <c r="DR501" s="299">
        <f t="shared" si="109"/>
        <v>127.68356429961642</v>
      </c>
    </row>
    <row r="502" spans="1:122" x14ac:dyDescent="0.25">
      <c r="A502" t="s">
        <v>5092</v>
      </c>
      <c r="B502" t="s">
        <v>5093</v>
      </c>
      <c r="C502" t="s">
        <v>5094</v>
      </c>
      <c r="D502" t="s">
        <v>5095</v>
      </c>
      <c r="E502" t="s">
        <v>268</v>
      </c>
      <c r="F502" t="s">
        <v>156</v>
      </c>
      <c r="G502" t="s">
        <v>5096</v>
      </c>
      <c r="H502" t="s">
        <v>5060</v>
      </c>
      <c r="I502" t="s">
        <v>5097</v>
      </c>
      <c r="J502" t="s">
        <v>156</v>
      </c>
      <c r="K502" t="s">
        <v>5098</v>
      </c>
      <c r="L502" t="s">
        <v>960</v>
      </c>
      <c r="M502" t="s">
        <v>2928</v>
      </c>
      <c r="N502" t="s">
        <v>984</v>
      </c>
      <c r="O502" t="s">
        <v>873</v>
      </c>
      <c r="P502" t="s">
        <v>613</v>
      </c>
      <c r="Q502" t="s">
        <v>386</v>
      </c>
      <c r="R502" t="s">
        <v>268</v>
      </c>
      <c r="S502" t="s">
        <v>268</v>
      </c>
      <c r="T502" t="s">
        <v>268</v>
      </c>
      <c r="U502" t="s">
        <v>268</v>
      </c>
      <c r="V502" t="s">
        <v>268</v>
      </c>
      <c r="W502" t="s">
        <v>2928</v>
      </c>
      <c r="X502" t="s">
        <v>613</v>
      </c>
      <c r="Y502" t="s">
        <v>386</v>
      </c>
      <c r="Z502" t="s">
        <v>268</v>
      </c>
      <c r="AA502" t="s">
        <v>268</v>
      </c>
      <c r="AB502" t="s">
        <v>268</v>
      </c>
      <c r="AC502" t="s">
        <v>268</v>
      </c>
      <c r="AD502" t="s">
        <v>268</v>
      </c>
      <c r="AE502" t="s">
        <v>287</v>
      </c>
      <c r="AF502" t="s">
        <v>1811</v>
      </c>
      <c r="AG502" t="s">
        <v>875</v>
      </c>
      <c r="AH502" t="s">
        <v>1848</v>
      </c>
      <c r="AI502" t="s">
        <v>5099</v>
      </c>
      <c r="AJ502" t="s">
        <v>268</v>
      </c>
      <c r="AK502" t="s">
        <v>377</v>
      </c>
      <c r="AL502" t="s">
        <v>268</v>
      </c>
      <c r="AM502" t="s">
        <v>411</v>
      </c>
      <c r="AN502" t="s">
        <v>268</v>
      </c>
      <c r="AO502" t="s">
        <v>268</v>
      </c>
      <c r="AP502" t="s">
        <v>268</v>
      </c>
      <c r="AQ502" t="s">
        <v>268</v>
      </c>
      <c r="AR502" t="s">
        <v>268</v>
      </c>
      <c r="AS502" t="s">
        <v>268</v>
      </c>
      <c r="AT502" t="s">
        <v>268</v>
      </c>
      <c r="AU502" t="s">
        <v>268</v>
      </c>
      <c r="AV502" t="s">
        <v>268</v>
      </c>
      <c r="AW502" t="s">
        <v>268</v>
      </c>
      <c r="AX502" t="s">
        <v>268</v>
      </c>
      <c r="AY502" t="s">
        <v>268</v>
      </c>
      <c r="AZ502" t="s">
        <v>268</v>
      </c>
      <c r="BA502" t="s">
        <v>268</v>
      </c>
      <c r="BB502" t="s">
        <v>268</v>
      </c>
      <c r="BC502" t="s">
        <v>268</v>
      </c>
      <c r="BD502" t="s">
        <v>268</v>
      </c>
      <c r="BE502" t="s">
        <v>268</v>
      </c>
      <c r="BF502" t="s">
        <v>268</v>
      </c>
      <c r="BG502" t="s">
        <v>268</v>
      </c>
      <c r="BH502" t="s">
        <v>268</v>
      </c>
      <c r="BI502" t="s">
        <v>268</v>
      </c>
      <c r="BJ502" t="s">
        <v>268</v>
      </c>
      <c r="BK502" t="s">
        <v>268</v>
      </c>
      <c r="BL502" t="s">
        <v>268</v>
      </c>
      <c r="BM502" t="s">
        <v>268</v>
      </c>
      <c r="BN502" t="s">
        <v>268</v>
      </c>
      <c r="BO502" t="s">
        <v>268</v>
      </c>
      <c r="BP502" t="s">
        <v>268</v>
      </c>
      <c r="BQ502" t="s">
        <v>268</v>
      </c>
      <c r="BR502" t="s">
        <v>268</v>
      </c>
      <c r="BS502" t="s">
        <v>268</v>
      </c>
      <c r="BT502" t="s">
        <v>268</v>
      </c>
      <c r="BU502" t="s">
        <v>268</v>
      </c>
      <c r="BV502" t="s">
        <v>268</v>
      </c>
      <c r="BW502" t="s">
        <v>268</v>
      </c>
      <c r="BX502" t="s">
        <v>268</v>
      </c>
      <c r="BY502">
        <v>40</v>
      </c>
      <c r="BZ502">
        <v>40</v>
      </c>
      <c r="CA502" t="s">
        <v>142</v>
      </c>
      <c r="CB502" s="356">
        <v>123</v>
      </c>
      <c r="CC502" t="s">
        <v>1817</v>
      </c>
      <c r="CD502" t="s">
        <v>268</v>
      </c>
      <c r="CE502" t="s">
        <v>268</v>
      </c>
      <c r="CF502" s="356">
        <v>2</v>
      </c>
      <c r="CG502" t="s">
        <v>268</v>
      </c>
      <c r="CH502" t="s">
        <v>268</v>
      </c>
      <c r="CI502" t="s">
        <v>268</v>
      </c>
      <c r="CJ502" t="s">
        <v>268</v>
      </c>
      <c r="CK502" t="s">
        <v>268</v>
      </c>
      <c r="CL502" t="s">
        <v>268</v>
      </c>
      <c r="CM502" t="s">
        <v>11224</v>
      </c>
      <c r="CN502">
        <v>23.01</v>
      </c>
      <c r="CO502" t="s">
        <v>268</v>
      </c>
      <c r="CP502">
        <v>23.01</v>
      </c>
      <c r="CQ502">
        <v>365</v>
      </c>
      <c r="CR502" t="s">
        <v>878</v>
      </c>
      <c r="CS502" t="s">
        <v>11225</v>
      </c>
      <c r="CT502" t="s">
        <v>11226</v>
      </c>
      <c r="CU502" t="s">
        <v>11227</v>
      </c>
      <c r="CV502" t="s">
        <v>268</v>
      </c>
      <c r="CW502" t="s">
        <v>268</v>
      </c>
      <c r="CX502" t="s">
        <v>268</v>
      </c>
      <c r="CY502" t="s">
        <v>268</v>
      </c>
      <c r="CZ502" t="s">
        <v>268</v>
      </c>
      <c r="DA502" t="s">
        <v>268</v>
      </c>
      <c r="DB502" s="429">
        <f t="shared" si="97"/>
        <v>0</v>
      </c>
      <c r="DC502" s="284">
        <f t="shared" si="98"/>
        <v>0</v>
      </c>
      <c r="DD502" s="284">
        <f t="shared" si="99"/>
        <v>0</v>
      </c>
      <c r="DE502" s="284">
        <f t="shared" si="100"/>
        <v>0</v>
      </c>
      <c r="DF502" s="295">
        <f t="shared" si="101"/>
        <v>40</v>
      </c>
      <c r="DG502" s="284">
        <f t="shared" si="102"/>
        <v>1</v>
      </c>
      <c r="DH502" s="284">
        <f t="shared" si="103"/>
        <v>0</v>
      </c>
      <c r="DI502" s="284">
        <f t="shared" si="104"/>
        <v>0</v>
      </c>
      <c r="DJ502" s="284">
        <f t="shared" si="105"/>
        <v>0</v>
      </c>
      <c r="DK502" s="295">
        <f t="shared" si="106"/>
        <v>0</v>
      </c>
      <c r="DL502" s="297">
        <f t="shared" si="107"/>
        <v>2</v>
      </c>
      <c r="DM502" s="430">
        <f>IFERROR(IF(CA502="D",IF(DL502="A dispo.",DF502*VLOOKUP('DATI INPUT'!$F$27,TARIFFE_UD,4,FALSE),DF502*VLOOKUP(DL502,TARIFFE_UD,4,FALSE)),DF502*VLOOKUP(CB502-100,TARIFFE_UND,4,FALSE)),0)</f>
        <v>23.007667808832309</v>
      </c>
      <c r="DN502" s="430">
        <f>IFERROR(IF(CA502="D",IF(DL502="A dispo.",DK502*VLOOKUP('DATI INPUT'!$F$27,TARIFFE_UD,5,FALSE),DK502*VLOOKUP(DL502,TARIFFE_UD,5,FALSE)),DK502*VLOOKUP(CB502-100,TARIFFE_UND,5,FALSE)),0)</f>
        <v>0</v>
      </c>
      <c r="DO502" s="431">
        <f t="shared" si="108"/>
        <v>-2.3321911676923435E-3</v>
      </c>
      <c r="DP502" s="299">
        <f>IFERROR(IF(CA502="D",IF(DL502="A dispo.",DF502*VLOOKUP('DATI INPUT'!$F$27,TARIFFE_UD,2,FALSE),DF502*VLOOKUP(DL502,TARIFFE_UD,2,FALSE)),DF502*VLOOKUP(CB502-100,TARIFFE_UND,2,FALSE)),0)</f>
        <v>28.744866326192877</v>
      </c>
      <c r="DQ502" s="299">
        <f>IFERROR(IF(CA502="D",IF(DL502="A dispo.",DK502*VLOOKUP('DATI INPUT'!$F$27,TARIFFE_UD,3,FALSE),DK502*VLOOKUP(DL502,TARIFFE_UD,3,FALSE)),DK502*VLOOKUP(CB502-100,TARIFFE_UND,3,FALSE)),0)</f>
        <v>0</v>
      </c>
      <c r="DR502" s="299">
        <f t="shared" si="109"/>
        <v>28.744866326192877</v>
      </c>
    </row>
    <row r="503" spans="1:122" x14ac:dyDescent="0.25">
      <c r="A503" t="s">
        <v>5100</v>
      </c>
      <c r="B503" t="s">
        <v>5093</v>
      </c>
      <c r="C503" t="s">
        <v>5101</v>
      </c>
      <c r="D503" t="s">
        <v>5095</v>
      </c>
      <c r="E503" t="s">
        <v>268</v>
      </c>
      <c r="F503" t="s">
        <v>156</v>
      </c>
      <c r="G503" t="s">
        <v>5096</v>
      </c>
      <c r="H503" t="s">
        <v>5060</v>
      </c>
      <c r="I503" t="s">
        <v>5097</v>
      </c>
      <c r="J503" t="s">
        <v>156</v>
      </c>
      <c r="K503" t="s">
        <v>5098</v>
      </c>
      <c r="L503" t="s">
        <v>960</v>
      </c>
      <c r="M503" t="s">
        <v>2928</v>
      </c>
      <c r="N503" t="s">
        <v>984</v>
      </c>
      <c r="O503" t="s">
        <v>873</v>
      </c>
      <c r="P503" t="s">
        <v>613</v>
      </c>
      <c r="Q503" t="s">
        <v>386</v>
      </c>
      <c r="R503" t="s">
        <v>268</v>
      </c>
      <c r="S503" t="s">
        <v>268</v>
      </c>
      <c r="T503" t="s">
        <v>268</v>
      </c>
      <c r="U503" t="s">
        <v>268</v>
      </c>
      <c r="V503" t="s">
        <v>268</v>
      </c>
      <c r="W503" t="s">
        <v>2928</v>
      </c>
      <c r="X503" t="s">
        <v>613</v>
      </c>
      <c r="Y503" t="s">
        <v>386</v>
      </c>
      <c r="Z503" t="s">
        <v>268</v>
      </c>
      <c r="AA503" t="s">
        <v>268</v>
      </c>
      <c r="AB503" t="s">
        <v>268</v>
      </c>
      <c r="AC503" t="s">
        <v>268</v>
      </c>
      <c r="AD503" t="s">
        <v>268</v>
      </c>
      <c r="AE503" t="s">
        <v>287</v>
      </c>
      <c r="AF503" t="s">
        <v>1811</v>
      </c>
      <c r="AG503" t="s">
        <v>875</v>
      </c>
      <c r="AH503" t="s">
        <v>1848</v>
      </c>
      <c r="AI503" t="s">
        <v>5099</v>
      </c>
      <c r="AJ503" t="s">
        <v>268</v>
      </c>
      <c r="AK503" t="s">
        <v>381</v>
      </c>
      <c r="AL503" t="s">
        <v>268</v>
      </c>
      <c r="AM503" t="s">
        <v>355</v>
      </c>
      <c r="AN503" t="s">
        <v>268</v>
      </c>
      <c r="AO503" t="s">
        <v>268</v>
      </c>
      <c r="AP503" t="s">
        <v>268</v>
      </c>
      <c r="AQ503" t="s">
        <v>268</v>
      </c>
      <c r="AR503" t="s">
        <v>268</v>
      </c>
      <c r="AS503" t="s">
        <v>268</v>
      </c>
      <c r="AT503" t="s">
        <v>268</v>
      </c>
      <c r="AU503" t="s">
        <v>268</v>
      </c>
      <c r="AV503" t="s">
        <v>268</v>
      </c>
      <c r="AW503" t="s">
        <v>268</v>
      </c>
      <c r="AX503" t="s">
        <v>268</v>
      </c>
      <c r="AY503" t="s">
        <v>268</v>
      </c>
      <c r="AZ503" t="s">
        <v>268</v>
      </c>
      <c r="BA503" t="s">
        <v>268</v>
      </c>
      <c r="BB503" t="s">
        <v>268</v>
      </c>
      <c r="BC503" t="s">
        <v>268</v>
      </c>
      <c r="BD503" t="s">
        <v>268</v>
      </c>
      <c r="BE503" t="s">
        <v>268</v>
      </c>
      <c r="BF503" t="s">
        <v>268</v>
      </c>
      <c r="BG503" t="s">
        <v>268</v>
      </c>
      <c r="BH503" t="s">
        <v>268</v>
      </c>
      <c r="BI503" t="s">
        <v>268</v>
      </c>
      <c r="BJ503" t="s">
        <v>268</v>
      </c>
      <c r="BK503" t="s">
        <v>268</v>
      </c>
      <c r="BL503" t="s">
        <v>268</v>
      </c>
      <c r="BM503" t="s">
        <v>268</v>
      </c>
      <c r="BN503" t="s">
        <v>268</v>
      </c>
      <c r="BO503" t="s">
        <v>268</v>
      </c>
      <c r="BP503" t="s">
        <v>268</v>
      </c>
      <c r="BQ503" t="s">
        <v>268</v>
      </c>
      <c r="BR503" t="s">
        <v>268</v>
      </c>
      <c r="BS503" t="s">
        <v>268</v>
      </c>
      <c r="BT503" t="s">
        <v>268</v>
      </c>
      <c r="BU503" t="s">
        <v>268</v>
      </c>
      <c r="BV503" t="s">
        <v>268</v>
      </c>
      <c r="BW503" t="s">
        <v>268</v>
      </c>
      <c r="BX503" t="s">
        <v>268</v>
      </c>
      <c r="BY503">
        <v>100</v>
      </c>
      <c r="BZ503">
        <v>100</v>
      </c>
      <c r="CA503" t="s">
        <v>142</v>
      </c>
      <c r="CB503" s="356">
        <v>122</v>
      </c>
      <c r="CC503" t="s">
        <v>876</v>
      </c>
      <c r="CD503" t="s">
        <v>268</v>
      </c>
      <c r="CE503" t="s">
        <v>268</v>
      </c>
      <c r="CF503" s="356">
        <v>1</v>
      </c>
      <c r="CG503" t="s">
        <v>268</v>
      </c>
      <c r="CH503" t="s">
        <v>268</v>
      </c>
      <c r="CI503" t="s">
        <v>268</v>
      </c>
      <c r="CJ503" t="s">
        <v>268</v>
      </c>
      <c r="CK503" t="s">
        <v>268</v>
      </c>
      <c r="CL503" t="s">
        <v>268</v>
      </c>
      <c r="CM503" t="s">
        <v>11224</v>
      </c>
      <c r="CN503">
        <v>66.23</v>
      </c>
      <c r="CO503" t="s">
        <v>268</v>
      </c>
      <c r="CP503">
        <v>66.23</v>
      </c>
      <c r="CQ503">
        <v>365</v>
      </c>
      <c r="CR503" t="s">
        <v>878</v>
      </c>
      <c r="CS503" t="s">
        <v>11225</v>
      </c>
      <c r="CT503" t="s">
        <v>11226</v>
      </c>
      <c r="CU503" t="s">
        <v>11227</v>
      </c>
      <c r="CV503" t="s">
        <v>268</v>
      </c>
      <c r="CW503" t="s">
        <v>268</v>
      </c>
      <c r="CX503" t="s">
        <v>268</v>
      </c>
      <c r="CY503" t="s">
        <v>268</v>
      </c>
      <c r="CZ503" t="s">
        <v>268</v>
      </c>
      <c r="DA503" t="s">
        <v>268</v>
      </c>
      <c r="DB503" s="429">
        <f t="shared" si="97"/>
        <v>0</v>
      </c>
      <c r="DC503" s="284">
        <f t="shared" si="98"/>
        <v>0</v>
      </c>
      <c r="DD503" s="284">
        <f t="shared" si="99"/>
        <v>0</v>
      </c>
      <c r="DE503" s="284">
        <f t="shared" si="100"/>
        <v>0</v>
      </c>
      <c r="DF503" s="295">
        <f t="shared" si="101"/>
        <v>100</v>
      </c>
      <c r="DG503" s="284">
        <f t="shared" si="102"/>
        <v>0</v>
      </c>
      <c r="DH503" s="284">
        <f t="shared" si="103"/>
        <v>0</v>
      </c>
      <c r="DI503" s="284">
        <f t="shared" si="104"/>
        <v>0</v>
      </c>
      <c r="DJ503" s="284">
        <f t="shared" si="105"/>
        <v>0</v>
      </c>
      <c r="DK503" s="295">
        <f t="shared" si="106"/>
        <v>1</v>
      </c>
      <c r="DL503" s="297">
        <f t="shared" si="107"/>
        <v>1</v>
      </c>
      <c r="DM503" s="430">
        <f>IFERROR(IF(CA503="D",IF(DL503="A dispo.",DF503*VLOOKUP('DATI INPUT'!$F$27,TARIFFE_UD,4,FALSE),DF503*VLOOKUP(DL503,TARIFFE_UD,4,FALSE)),DF503*VLOOKUP(CB503-100,TARIFFE_UND,4,FALSE)),0)</f>
        <v>49.302145304640653</v>
      </c>
      <c r="DN503" s="430">
        <f>IFERROR(IF(CA503="D",IF(DL503="A dispo.",DK503*VLOOKUP('DATI INPUT'!$F$27,TARIFFE_UD,5,FALSE),DK503*VLOOKUP(DL503,TARIFFE_UD,5,FALSE)),DK503*VLOOKUP(CB503-100,TARIFFE_UND,5,FALSE)),0)</f>
        <v>16.930848468833439</v>
      </c>
      <c r="DO503" s="431">
        <f t="shared" si="108"/>
        <v>2.993773474088357E-3</v>
      </c>
      <c r="DP503" s="299">
        <f>IFERROR(IF(CA503="D",IF(DL503="A dispo.",DF503*VLOOKUP('DATI INPUT'!$F$27,TARIFFE_UD,2,FALSE),DF503*VLOOKUP(DL503,TARIFFE_UD,2,FALSE)),DF503*VLOOKUP(CB503-100,TARIFFE_UND,2,FALSE)),0)</f>
        <v>61.596142127556163</v>
      </c>
      <c r="DQ503" s="299">
        <f>IFERROR(IF(CA503="D",IF(DL503="A dispo.",DK503*VLOOKUP('DATI INPUT'!$F$27,TARIFFE_UD,3,FALSE),DK503*VLOOKUP(DL503,TARIFFE_UD,3,FALSE)),DK503*VLOOKUP(CB503-100,TARIFFE_UND,3,FALSE)),0)</f>
        <v>15.164853048114928</v>
      </c>
      <c r="DR503" s="299">
        <f t="shared" si="109"/>
        <v>76.760995175671098</v>
      </c>
    </row>
    <row r="504" spans="1:122" x14ac:dyDescent="0.25">
      <c r="A504" t="s">
        <v>5102</v>
      </c>
      <c r="B504" t="s">
        <v>5093</v>
      </c>
      <c r="C504" t="s">
        <v>5103</v>
      </c>
      <c r="D504" t="s">
        <v>5095</v>
      </c>
      <c r="E504" t="s">
        <v>268</v>
      </c>
      <c r="F504" t="s">
        <v>156</v>
      </c>
      <c r="G504" t="s">
        <v>5096</v>
      </c>
      <c r="H504" t="s">
        <v>5060</v>
      </c>
      <c r="I504" t="s">
        <v>5097</v>
      </c>
      <c r="J504" t="s">
        <v>156</v>
      </c>
      <c r="K504" t="s">
        <v>5098</v>
      </c>
      <c r="L504" t="s">
        <v>960</v>
      </c>
      <c r="M504" t="s">
        <v>2928</v>
      </c>
      <c r="N504" t="s">
        <v>984</v>
      </c>
      <c r="O504" t="s">
        <v>873</v>
      </c>
      <c r="P504" t="s">
        <v>613</v>
      </c>
      <c r="Q504" t="s">
        <v>386</v>
      </c>
      <c r="R504" t="s">
        <v>268</v>
      </c>
      <c r="S504" t="s">
        <v>268</v>
      </c>
      <c r="T504" t="s">
        <v>268</v>
      </c>
      <c r="U504" t="s">
        <v>268</v>
      </c>
      <c r="V504" t="s">
        <v>268</v>
      </c>
      <c r="W504" t="s">
        <v>2928</v>
      </c>
      <c r="X504" t="s">
        <v>613</v>
      </c>
      <c r="Y504" t="s">
        <v>386</v>
      </c>
      <c r="Z504" t="s">
        <v>268</v>
      </c>
      <c r="AA504" t="s">
        <v>268</v>
      </c>
      <c r="AB504" t="s">
        <v>268</v>
      </c>
      <c r="AC504" t="s">
        <v>268</v>
      </c>
      <c r="AD504" t="s">
        <v>268</v>
      </c>
      <c r="AE504" t="s">
        <v>287</v>
      </c>
      <c r="AF504" t="s">
        <v>1811</v>
      </c>
      <c r="AG504" t="s">
        <v>875</v>
      </c>
      <c r="AH504" t="s">
        <v>1848</v>
      </c>
      <c r="AI504" t="s">
        <v>5099</v>
      </c>
      <c r="AJ504" t="s">
        <v>268</v>
      </c>
      <c r="AK504" t="s">
        <v>381</v>
      </c>
      <c r="AL504" t="s">
        <v>268</v>
      </c>
      <c r="AM504" t="s">
        <v>355</v>
      </c>
      <c r="AN504" t="s">
        <v>268</v>
      </c>
      <c r="AO504" t="s">
        <v>268</v>
      </c>
      <c r="AP504" t="s">
        <v>268</v>
      </c>
      <c r="AQ504" t="s">
        <v>268</v>
      </c>
      <c r="AR504" t="s">
        <v>268</v>
      </c>
      <c r="AS504" t="s">
        <v>268</v>
      </c>
      <c r="AT504" t="s">
        <v>268</v>
      </c>
      <c r="AU504" t="s">
        <v>268</v>
      </c>
      <c r="AV504" t="s">
        <v>268</v>
      </c>
      <c r="AW504" t="s">
        <v>268</v>
      </c>
      <c r="AX504" t="s">
        <v>268</v>
      </c>
      <c r="AY504" t="s">
        <v>268</v>
      </c>
      <c r="AZ504" t="s">
        <v>268</v>
      </c>
      <c r="BA504" t="s">
        <v>268</v>
      </c>
      <c r="BB504" t="s">
        <v>268</v>
      </c>
      <c r="BC504" t="s">
        <v>268</v>
      </c>
      <c r="BD504" t="s">
        <v>268</v>
      </c>
      <c r="BE504" t="s">
        <v>268</v>
      </c>
      <c r="BF504" t="s">
        <v>268</v>
      </c>
      <c r="BG504" t="s">
        <v>268</v>
      </c>
      <c r="BH504" t="s">
        <v>268</v>
      </c>
      <c r="BI504" t="s">
        <v>268</v>
      </c>
      <c r="BJ504" t="s">
        <v>268</v>
      </c>
      <c r="BK504" t="s">
        <v>268</v>
      </c>
      <c r="BL504" t="s">
        <v>268</v>
      </c>
      <c r="BM504" t="s">
        <v>268</v>
      </c>
      <c r="BN504" t="s">
        <v>268</v>
      </c>
      <c r="BO504" t="s">
        <v>268</v>
      </c>
      <c r="BP504" t="s">
        <v>268</v>
      </c>
      <c r="BQ504" t="s">
        <v>268</v>
      </c>
      <c r="BR504" t="s">
        <v>268</v>
      </c>
      <c r="BS504" t="s">
        <v>268</v>
      </c>
      <c r="BT504" t="s">
        <v>268</v>
      </c>
      <c r="BU504" t="s">
        <v>268</v>
      </c>
      <c r="BV504" t="s">
        <v>268</v>
      </c>
      <c r="BW504" t="s">
        <v>268</v>
      </c>
      <c r="BX504" t="s">
        <v>268</v>
      </c>
      <c r="BY504">
        <v>100</v>
      </c>
      <c r="BZ504">
        <v>100</v>
      </c>
      <c r="CA504" t="s">
        <v>142</v>
      </c>
      <c r="CB504" s="356">
        <v>122</v>
      </c>
      <c r="CC504" t="s">
        <v>876</v>
      </c>
      <c r="CD504" t="s">
        <v>268</v>
      </c>
      <c r="CE504" t="s">
        <v>268</v>
      </c>
      <c r="CF504" s="356">
        <v>2</v>
      </c>
      <c r="CG504" t="s">
        <v>268</v>
      </c>
      <c r="CH504" t="s">
        <v>268</v>
      </c>
      <c r="CI504" t="s">
        <v>268</v>
      </c>
      <c r="CJ504" t="s">
        <v>268</v>
      </c>
      <c r="CK504" t="s">
        <v>268</v>
      </c>
      <c r="CL504" t="s">
        <v>268</v>
      </c>
      <c r="CM504" t="s">
        <v>11224</v>
      </c>
      <c r="CN504">
        <v>108.96</v>
      </c>
      <c r="CO504" t="s">
        <v>268</v>
      </c>
      <c r="CP504">
        <v>108.96</v>
      </c>
      <c r="CQ504">
        <v>365</v>
      </c>
      <c r="CR504" t="s">
        <v>878</v>
      </c>
      <c r="CS504" t="s">
        <v>11225</v>
      </c>
      <c r="CT504" t="s">
        <v>11226</v>
      </c>
      <c r="CU504" t="s">
        <v>11227</v>
      </c>
      <c r="CV504" t="s">
        <v>268</v>
      </c>
      <c r="CW504" t="s">
        <v>268</v>
      </c>
      <c r="CX504" t="s">
        <v>268</v>
      </c>
      <c r="CY504" t="s">
        <v>268</v>
      </c>
      <c r="CZ504" t="s">
        <v>268</v>
      </c>
      <c r="DA504" t="s">
        <v>268</v>
      </c>
      <c r="DB504" s="429">
        <f t="shared" si="97"/>
        <v>0</v>
      </c>
      <c r="DC504" s="284">
        <f t="shared" si="98"/>
        <v>0</v>
      </c>
      <c r="DD504" s="284">
        <f t="shared" si="99"/>
        <v>0</v>
      </c>
      <c r="DE504" s="284">
        <f t="shared" si="100"/>
        <v>0</v>
      </c>
      <c r="DF504" s="295">
        <f t="shared" si="101"/>
        <v>100</v>
      </c>
      <c r="DG504" s="284">
        <f t="shared" si="102"/>
        <v>0</v>
      </c>
      <c r="DH504" s="284">
        <f t="shared" si="103"/>
        <v>0</v>
      </c>
      <c r="DI504" s="284">
        <f t="shared" si="104"/>
        <v>0</v>
      </c>
      <c r="DJ504" s="284">
        <f t="shared" si="105"/>
        <v>0</v>
      </c>
      <c r="DK504" s="295">
        <f t="shared" si="106"/>
        <v>1</v>
      </c>
      <c r="DL504" s="297">
        <f t="shared" si="107"/>
        <v>2</v>
      </c>
      <c r="DM504" s="430">
        <f>IFERROR(IF(CA504="D",IF(DL504="A dispo.",DF504*VLOOKUP('DATI INPUT'!$F$27,TARIFFE_UD,4,FALSE),DF504*VLOOKUP(DL504,TARIFFE_UD,4,FALSE)),DF504*VLOOKUP(CB504-100,TARIFFE_UND,4,FALSE)),0)</f>
        <v>57.519169522080773</v>
      </c>
      <c r="DN504" s="430">
        <f>IFERROR(IF(CA504="D",IF(DL504="A dispo.",DK504*VLOOKUP('DATI INPUT'!$F$27,TARIFFE_UD,5,FALSE),DK504*VLOOKUP(DL504,TARIFFE_UD,5,FALSE)),DK504*VLOOKUP(CB504-100,TARIFFE_UND,5,FALSE)),0)</f>
        <v>51.443731886070836</v>
      </c>
      <c r="DO504" s="431">
        <f t="shared" si="108"/>
        <v>2.9014081516152146E-3</v>
      </c>
      <c r="DP504" s="299">
        <f>IFERROR(IF(CA504="D",IF(DL504="A dispo.",DF504*VLOOKUP('DATI INPUT'!$F$27,TARIFFE_UD,2,FALSE),DF504*VLOOKUP(DL504,TARIFFE_UD,2,FALSE)),DF504*VLOOKUP(CB504-100,TARIFFE_UND,2,FALSE)),0)</f>
        <v>71.8621658154822</v>
      </c>
      <c r="DQ504" s="299">
        <f>IFERROR(IF(CA504="D",IF(DL504="A dispo.",DK504*VLOOKUP('DATI INPUT'!$F$27,TARIFFE_UD,3,FALSE),DK504*VLOOKUP(DL504,TARIFFE_UD,3,FALSE)),DK504*VLOOKUP(CB504-100,TARIFFE_UND,3,FALSE)),0)</f>
        <v>46.077822723118445</v>
      </c>
      <c r="DR504" s="299">
        <f t="shared" si="109"/>
        <v>117.93998853860064</v>
      </c>
    </row>
    <row r="505" spans="1:122" x14ac:dyDescent="0.25">
      <c r="A505" t="s">
        <v>5104</v>
      </c>
      <c r="B505" t="s">
        <v>5093</v>
      </c>
      <c r="C505" t="s">
        <v>5105</v>
      </c>
      <c r="D505" t="s">
        <v>5095</v>
      </c>
      <c r="E505" t="s">
        <v>268</v>
      </c>
      <c r="F505" t="s">
        <v>156</v>
      </c>
      <c r="G505" t="s">
        <v>5096</v>
      </c>
      <c r="H505" t="s">
        <v>5060</v>
      </c>
      <c r="I505" t="s">
        <v>5097</v>
      </c>
      <c r="J505" t="s">
        <v>156</v>
      </c>
      <c r="K505" t="s">
        <v>5098</v>
      </c>
      <c r="L505" t="s">
        <v>960</v>
      </c>
      <c r="M505" t="s">
        <v>2928</v>
      </c>
      <c r="N505" t="s">
        <v>984</v>
      </c>
      <c r="O505" t="s">
        <v>873</v>
      </c>
      <c r="P505" t="s">
        <v>613</v>
      </c>
      <c r="Q505" t="s">
        <v>386</v>
      </c>
      <c r="R505" t="s">
        <v>268</v>
      </c>
      <c r="S505" t="s">
        <v>268</v>
      </c>
      <c r="T505" t="s">
        <v>268</v>
      </c>
      <c r="U505" t="s">
        <v>268</v>
      </c>
      <c r="V505" t="s">
        <v>268</v>
      </c>
      <c r="W505" t="s">
        <v>2928</v>
      </c>
      <c r="X505" t="s">
        <v>613</v>
      </c>
      <c r="Y505" t="s">
        <v>386</v>
      </c>
      <c r="Z505" t="s">
        <v>268</v>
      </c>
      <c r="AA505" t="s">
        <v>268</v>
      </c>
      <c r="AB505" t="s">
        <v>268</v>
      </c>
      <c r="AC505" t="s">
        <v>268</v>
      </c>
      <c r="AD505" t="s">
        <v>268</v>
      </c>
      <c r="AE505" t="s">
        <v>287</v>
      </c>
      <c r="AF505" t="s">
        <v>1811</v>
      </c>
      <c r="AG505" t="s">
        <v>875</v>
      </c>
      <c r="AH505" t="s">
        <v>1848</v>
      </c>
      <c r="AI505" t="s">
        <v>5099</v>
      </c>
      <c r="AJ505" t="s">
        <v>268</v>
      </c>
      <c r="AK505" t="s">
        <v>381</v>
      </c>
      <c r="AL505" t="s">
        <v>268</v>
      </c>
      <c r="AM505" t="s">
        <v>355</v>
      </c>
      <c r="AN505" t="s">
        <v>268</v>
      </c>
      <c r="AO505" t="s">
        <v>268</v>
      </c>
      <c r="AP505" t="s">
        <v>268</v>
      </c>
      <c r="AQ505" t="s">
        <v>268</v>
      </c>
      <c r="AR505" t="s">
        <v>268</v>
      </c>
      <c r="AS505" t="s">
        <v>268</v>
      </c>
      <c r="AT505" t="s">
        <v>268</v>
      </c>
      <c r="AU505" t="s">
        <v>268</v>
      </c>
      <c r="AV505" t="s">
        <v>268</v>
      </c>
      <c r="AW505" t="s">
        <v>268</v>
      </c>
      <c r="AX505" t="s">
        <v>268</v>
      </c>
      <c r="AY505" t="s">
        <v>268</v>
      </c>
      <c r="AZ505" t="s">
        <v>268</v>
      </c>
      <c r="BA505" t="s">
        <v>268</v>
      </c>
      <c r="BB505" t="s">
        <v>268</v>
      </c>
      <c r="BC505" t="s">
        <v>268</v>
      </c>
      <c r="BD505" t="s">
        <v>268</v>
      </c>
      <c r="BE505" t="s">
        <v>268</v>
      </c>
      <c r="BF505" t="s">
        <v>268</v>
      </c>
      <c r="BG505" t="s">
        <v>268</v>
      </c>
      <c r="BH505" t="s">
        <v>268</v>
      </c>
      <c r="BI505" t="s">
        <v>268</v>
      </c>
      <c r="BJ505" t="s">
        <v>268</v>
      </c>
      <c r="BK505" t="s">
        <v>268</v>
      </c>
      <c r="BL505" t="s">
        <v>268</v>
      </c>
      <c r="BM505" t="s">
        <v>268</v>
      </c>
      <c r="BN505" t="s">
        <v>268</v>
      </c>
      <c r="BO505" t="s">
        <v>268</v>
      </c>
      <c r="BP505" t="s">
        <v>268</v>
      </c>
      <c r="BQ505" t="s">
        <v>268</v>
      </c>
      <c r="BR505" t="s">
        <v>268</v>
      </c>
      <c r="BS505" t="s">
        <v>268</v>
      </c>
      <c r="BT505" t="s">
        <v>268</v>
      </c>
      <c r="BU505" t="s">
        <v>268</v>
      </c>
      <c r="BV505" t="s">
        <v>268</v>
      </c>
      <c r="BW505" t="s">
        <v>268</v>
      </c>
      <c r="BX505" t="s">
        <v>268</v>
      </c>
      <c r="BY505">
        <v>60</v>
      </c>
      <c r="BZ505">
        <v>60</v>
      </c>
      <c r="CA505" t="s">
        <v>142</v>
      </c>
      <c r="CB505" s="356">
        <v>122</v>
      </c>
      <c r="CC505" t="s">
        <v>876</v>
      </c>
      <c r="CD505" t="s">
        <v>268</v>
      </c>
      <c r="CE505" t="s">
        <v>268</v>
      </c>
      <c r="CF505" s="356">
        <v>1</v>
      </c>
      <c r="CG505" t="s">
        <v>268</v>
      </c>
      <c r="CH505" t="s">
        <v>268</v>
      </c>
      <c r="CI505" t="s">
        <v>268</v>
      </c>
      <c r="CJ505" t="s">
        <v>268</v>
      </c>
      <c r="CK505" t="s">
        <v>268</v>
      </c>
      <c r="CL505" t="s">
        <v>268</v>
      </c>
      <c r="CM505" t="s">
        <v>11224</v>
      </c>
      <c r="CN505">
        <v>46.51</v>
      </c>
      <c r="CO505" t="s">
        <v>268</v>
      </c>
      <c r="CP505">
        <v>46.51</v>
      </c>
      <c r="CQ505">
        <v>365</v>
      </c>
      <c r="CR505" t="s">
        <v>878</v>
      </c>
      <c r="CS505" t="s">
        <v>11225</v>
      </c>
      <c r="CT505" t="s">
        <v>11226</v>
      </c>
      <c r="CU505" t="s">
        <v>11227</v>
      </c>
      <c r="CV505" t="s">
        <v>268</v>
      </c>
      <c r="CW505" t="s">
        <v>268</v>
      </c>
      <c r="CX505" t="s">
        <v>268</v>
      </c>
      <c r="CY505" t="s">
        <v>268</v>
      </c>
      <c r="CZ505" t="s">
        <v>268</v>
      </c>
      <c r="DA505" t="s">
        <v>268</v>
      </c>
      <c r="DB505" s="429">
        <f t="shared" si="97"/>
        <v>0</v>
      </c>
      <c r="DC505" s="284">
        <f t="shared" si="98"/>
        <v>0</v>
      </c>
      <c r="DD505" s="284">
        <f t="shared" si="99"/>
        <v>0</v>
      </c>
      <c r="DE505" s="284">
        <f t="shared" si="100"/>
        <v>0</v>
      </c>
      <c r="DF505" s="295">
        <f t="shared" si="101"/>
        <v>60</v>
      </c>
      <c r="DG505" s="284">
        <f t="shared" si="102"/>
        <v>0</v>
      </c>
      <c r="DH505" s="284">
        <f t="shared" si="103"/>
        <v>0</v>
      </c>
      <c r="DI505" s="284">
        <f t="shared" si="104"/>
        <v>0</v>
      </c>
      <c r="DJ505" s="284">
        <f t="shared" si="105"/>
        <v>0</v>
      </c>
      <c r="DK505" s="295">
        <f t="shared" si="106"/>
        <v>1</v>
      </c>
      <c r="DL505" s="297">
        <f t="shared" si="107"/>
        <v>1</v>
      </c>
      <c r="DM505" s="430">
        <f>IFERROR(IF(CA505="D",IF(DL505="A dispo.",DF505*VLOOKUP('DATI INPUT'!$F$27,TARIFFE_UD,4,FALSE),DF505*VLOOKUP(DL505,TARIFFE_UD,4,FALSE)),DF505*VLOOKUP(CB505-100,TARIFFE_UND,4,FALSE)),0)</f>
        <v>29.581287182784394</v>
      </c>
      <c r="DN505" s="430">
        <f>IFERROR(IF(CA505="D",IF(DL505="A dispo.",DK505*VLOOKUP('DATI INPUT'!$F$27,TARIFFE_UD,5,FALSE),DK505*VLOOKUP(DL505,TARIFFE_UD,5,FALSE)),DK505*VLOOKUP(CB505-100,TARIFFE_UND,5,FALSE)),0)</f>
        <v>16.930848468833439</v>
      </c>
      <c r="DO505" s="431">
        <f t="shared" si="108"/>
        <v>2.1356516178343554E-3</v>
      </c>
      <c r="DP505" s="299">
        <f>IFERROR(IF(CA505="D",IF(DL505="A dispo.",DF505*VLOOKUP('DATI INPUT'!$F$27,TARIFFE_UD,2,FALSE),DF505*VLOOKUP(DL505,TARIFFE_UD,2,FALSE)),DF505*VLOOKUP(CB505-100,TARIFFE_UND,2,FALSE)),0)</f>
        <v>36.957685276533695</v>
      </c>
      <c r="DQ505" s="299">
        <f>IFERROR(IF(CA505="D",IF(DL505="A dispo.",DK505*VLOOKUP('DATI INPUT'!$F$27,TARIFFE_UD,3,FALSE),DK505*VLOOKUP(DL505,TARIFFE_UD,3,FALSE)),DK505*VLOOKUP(CB505-100,TARIFFE_UND,3,FALSE)),0)</f>
        <v>15.164853048114928</v>
      </c>
      <c r="DR505" s="299">
        <f t="shared" si="109"/>
        <v>52.122538324648623</v>
      </c>
    </row>
    <row r="506" spans="1:122" x14ac:dyDescent="0.25">
      <c r="A506" t="s">
        <v>5106</v>
      </c>
      <c r="B506" t="s">
        <v>5107</v>
      </c>
      <c r="C506" t="s">
        <v>5108</v>
      </c>
      <c r="D506" t="s">
        <v>5109</v>
      </c>
      <c r="E506" t="s">
        <v>268</v>
      </c>
      <c r="F506" t="s">
        <v>156</v>
      </c>
      <c r="G506" t="s">
        <v>5110</v>
      </c>
      <c r="H506" t="s">
        <v>849</v>
      </c>
      <c r="I506" t="s">
        <v>5111</v>
      </c>
      <c r="J506" t="s">
        <v>274</v>
      </c>
      <c r="K506" t="s">
        <v>5112</v>
      </c>
      <c r="L506" t="s">
        <v>960</v>
      </c>
      <c r="M506" t="s">
        <v>5113</v>
      </c>
      <c r="N506" t="s">
        <v>984</v>
      </c>
      <c r="O506" t="s">
        <v>873</v>
      </c>
      <c r="P506" t="s">
        <v>1046</v>
      </c>
      <c r="Q506" t="s">
        <v>368</v>
      </c>
      <c r="R506" t="s">
        <v>268</v>
      </c>
      <c r="S506" t="s">
        <v>268</v>
      </c>
      <c r="T506" t="s">
        <v>268</v>
      </c>
      <c r="U506" t="s">
        <v>268</v>
      </c>
      <c r="V506" t="s">
        <v>268</v>
      </c>
      <c r="W506" t="s">
        <v>5113</v>
      </c>
      <c r="X506" t="s">
        <v>1046</v>
      </c>
      <c r="Y506" t="s">
        <v>368</v>
      </c>
      <c r="Z506" t="s">
        <v>268</v>
      </c>
      <c r="AA506" t="s">
        <v>268</v>
      </c>
      <c r="AB506" t="s">
        <v>268</v>
      </c>
      <c r="AC506" t="s">
        <v>268</v>
      </c>
      <c r="AD506" t="s">
        <v>268</v>
      </c>
      <c r="AE506" t="s">
        <v>287</v>
      </c>
      <c r="AF506" t="s">
        <v>1811</v>
      </c>
      <c r="AG506" t="s">
        <v>875</v>
      </c>
      <c r="AH506" t="s">
        <v>1831</v>
      </c>
      <c r="AI506" t="s">
        <v>5114</v>
      </c>
      <c r="AJ506" t="s">
        <v>268</v>
      </c>
      <c r="AK506" t="s">
        <v>381</v>
      </c>
      <c r="AL506" t="s">
        <v>268</v>
      </c>
      <c r="AM506" t="s">
        <v>288</v>
      </c>
      <c r="AN506" t="s">
        <v>268</v>
      </c>
      <c r="AO506" t="s">
        <v>268</v>
      </c>
      <c r="AP506" t="s">
        <v>268</v>
      </c>
      <c r="AQ506" t="s">
        <v>268</v>
      </c>
      <c r="AR506" t="s">
        <v>268</v>
      </c>
      <c r="AS506" t="s">
        <v>268</v>
      </c>
      <c r="AT506" t="s">
        <v>268</v>
      </c>
      <c r="AU506" t="s">
        <v>268</v>
      </c>
      <c r="AV506" t="s">
        <v>268</v>
      </c>
      <c r="AW506" t="s">
        <v>268</v>
      </c>
      <c r="AX506" t="s">
        <v>268</v>
      </c>
      <c r="AY506" t="s">
        <v>268</v>
      </c>
      <c r="AZ506" t="s">
        <v>268</v>
      </c>
      <c r="BA506" t="s">
        <v>268</v>
      </c>
      <c r="BB506" t="s">
        <v>268</v>
      </c>
      <c r="BC506" t="s">
        <v>268</v>
      </c>
      <c r="BD506" t="s">
        <v>268</v>
      </c>
      <c r="BE506" t="s">
        <v>268</v>
      </c>
      <c r="BF506" t="s">
        <v>268</v>
      </c>
      <c r="BG506" t="s">
        <v>268</v>
      </c>
      <c r="BH506" t="s">
        <v>268</v>
      </c>
      <c r="BI506" t="s">
        <v>268</v>
      </c>
      <c r="BJ506" t="s">
        <v>268</v>
      </c>
      <c r="BK506" t="s">
        <v>268</v>
      </c>
      <c r="BL506" t="s">
        <v>268</v>
      </c>
      <c r="BM506" t="s">
        <v>268</v>
      </c>
      <c r="BN506" t="s">
        <v>268</v>
      </c>
      <c r="BO506" t="s">
        <v>268</v>
      </c>
      <c r="BP506" t="s">
        <v>268</v>
      </c>
      <c r="BQ506" t="s">
        <v>268</v>
      </c>
      <c r="BR506" t="s">
        <v>268</v>
      </c>
      <c r="BS506" t="s">
        <v>268</v>
      </c>
      <c r="BT506" t="s">
        <v>268</v>
      </c>
      <c r="BU506" t="s">
        <v>268</v>
      </c>
      <c r="BV506" t="s">
        <v>268</v>
      </c>
      <c r="BW506" t="s">
        <v>268</v>
      </c>
      <c r="BX506" t="s">
        <v>268</v>
      </c>
      <c r="BY506">
        <v>137.34</v>
      </c>
      <c r="BZ506">
        <v>137.34</v>
      </c>
      <c r="CA506" t="s">
        <v>142</v>
      </c>
      <c r="CB506" s="356">
        <v>122</v>
      </c>
      <c r="CC506" t="s">
        <v>876</v>
      </c>
      <c r="CD506" t="s">
        <v>268</v>
      </c>
      <c r="CE506" t="s">
        <v>268</v>
      </c>
      <c r="CF506" s="356">
        <v>1</v>
      </c>
      <c r="CG506" t="s">
        <v>268</v>
      </c>
      <c r="CH506" t="s">
        <v>268</v>
      </c>
      <c r="CI506" t="s">
        <v>268</v>
      </c>
      <c r="CJ506" t="s">
        <v>268</v>
      </c>
      <c r="CK506" t="s">
        <v>268</v>
      </c>
      <c r="CL506" t="s">
        <v>268</v>
      </c>
      <c r="CM506" t="s">
        <v>11224</v>
      </c>
      <c r="CN506">
        <v>84.64</v>
      </c>
      <c r="CO506" t="s">
        <v>268</v>
      </c>
      <c r="CP506">
        <v>84.64</v>
      </c>
      <c r="CQ506">
        <v>365</v>
      </c>
      <c r="CR506" t="s">
        <v>878</v>
      </c>
      <c r="CS506" t="s">
        <v>11225</v>
      </c>
      <c r="CT506" t="s">
        <v>11226</v>
      </c>
      <c r="CU506" t="s">
        <v>11227</v>
      </c>
      <c r="CV506" t="s">
        <v>268</v>
      </c>
      <c r="CW506" t="s">
        <v>268</v>
      </c>
      <c r="CX506" t="s">
        <v>268</v>
      </c>
      <c r="CY506" t="s">
        <v>268</v>
      </c>
      <c r="CZ506" t="s">
        <v>268</v>
      </c>
      <c r="DA506" t="s">
        <v>268</v>
      </c>
      <c r="DB506" s="429">
        <f t="shared" si="97"/>
        <v>0</v>
      </c>
      <c r="DC506" s="284">
        <f t="shared" si="98"/>
        <v>0</v>
      </c>
      <c r="DD506" s="284">
        <f t="shared" si="99"/>
        <v>0</v>
      </c>
      <c r="DE506" s="284">
        <f t="shared" si="100"/>
        <v>0</v>
      </c>
      <c r="DF506" s="295">
        <f t="shared" si="101"/>
        <v>137.34</v>
      </c>
      <c r="DG506" s="284">
        <f t="shared" si="102"/>
        <v>0</v>
      </c>
      <c r="DH506" s="284">
        <f t="shared" si="103"/>
        <v>0</v>
      </c>
      <c r="DI506" s="284">
        <f t="shared" si="104"/>
        <v>0</v>
      </c>
      <c r="DJ506" s="284">
        <f t="shared" si="105"/>
        <v>0</v>
      </c>
      <c r="DK506" s="295">
        <f t="shared" si="106"/>
        <v>1</v>
      </c>
      <c r="DL506" s="297">
        <f t="shared" si="107"/>
        <v>1</v>
      </c>
      <c r="DM506" s="430">
        <f>IFERROR(IF(CA506="D",IF(DL506="A dispo.",DF506*VLOOKUP('DATI INPUT'!$F$27,TARIFFE_UD,4,FALSE),DF506*VLOOKUP(DL506,TARIFFE_UD,4,FALSE)),DF506*VLOOKUP(CB506-100,TARIFFE_UND,4,FALSE)),0)</f>
        <v>67.71156636139348</v>
      </c>
      <c r="DN506" s="430">
        <f>IFERROR(IF(CA506="D",IF(DL506="A dispo.",DK506*VLOOKUP('DATI INPUT'!$F$27,TARIFFE_UD,5,FALSE),DK506*VLOOKUP(DL506,TARIFFE_UD,5,FALSE)),DK506*VLOOKUP(CB506-100,TARIFFE_UND,5,FALSE)),0)</f>
        <v>16.930848468833439</v>
      </c>
      <c r="DO506" s="431">
        <f t="shared" si="108"/>
        <v>2.4148302269253463E-3</v>
      </c>
      <c r="DP506" s="299">
        <f>IFERROR(IF(CA506="D",IF(DL506="A dispo.",DF506*VLOOKUP('DATI INPUT'!$F$27,TARIFFE_UD,2,FALSE),DF506*VLOOKUP(DL506,TARIFFE_UD,2,FALSE)),DF506*VLOOKUP(CB506-100,TARIFFE_UND,2,FALSE)),0)</f>
        <v>84.596141597985635</v>
      </c>
      <c r="DQ506" s="299">
        <f>IFERROR(IF(CA506="D",IF(DL506="A dispo.",DK506*VLOOKUP('DATI INPUT'!$F$27,TARIFFE_UD,3,FALSE),DK506*VLOOKUP(DL506,TARIFFE_UD,3,FALSE)),DK506*VLOOKUP(CB506-100,TARIFFE_UND,3,FALSE)),0)</f>
        <v>15.164853048114928</v>
      </c>
      <c r="DR506" s="299">
        <f t="shared" si="109"/>
        <v>99.760994646100556</v>
      </c>
    </row>
    <row r="507" spans="1:122" x14ac:dyDescent="0.25">
      <c r="A507" t="s">
        <v>5115</v>
      </c>
      <c r="B507" t="s">
        <v>5107</v>
      </c>
      <c r="C507" t="s">
        <v>5116</v>
      </c>
      <c r="D507" t="s">
        <v>5109</v>
      </c>
      <c r="E507" t="s">
        <v>268</v>
      </c>
      <c r="F507" t="s">
        <v>156</v>
      </c>
      <c r="G507" t="s">
        <v>5110</v>
      </c>
      <c r="H507" t="s">
        <v>849</v>
      </c>
      <c r="I507" t="s">
        <v>5111</v>
      </c>
      <c r="J507" t="s">
        <v>274</v>
      </c>
      <c r="K507" t="s">
        <v>5112</v>
      </c>
      <c r="L507" t="s">
        <v>960</v>
      </c>
      <c r="M507" t="s">
        <v>5113</v>
      </c>
      <c r="N507" t="s">
        <v>984</v>
      </c>
      <c r="O507" t="s">
        <v>873</v>
      </c>
      <c r="P507" t="s">
        <v>1046</v>
      </c>
      <c r="Q507" t="s">
        <v>368</v>
      </c>
      <c r="R507" t="s">
        <v>268</v>
      </c>
      <c r="S507" t="s">
        <v>268</v>
      </c>
      <c r="T507" t="s">
        <v>268</v>
      </c>
      <c r="U507" t="s">
        <v>268</v>
      </c>
      <c r="V507" t="s">
        <v>268</v>
      </c>
      <c r="W507" t="s">
        <v>5113</v>
      </c>
      <c r="X507" t="s">
        <v>1046</v>
      </c>
      <c r="Y507" t="s">
        <v>368</v>
      </c>
      <c r="Z507" t="s">
        <v>268</v>
      </c>
      <c r="AA507" t="s">
        <v>268</v>
      </c>
      <c r="AB507" t="s">
        <v>268</v>
      </c>
      <c r="AC507" t="s">
        <v>268</v>
      </c>
      <c r="AD507" t="s">
        <v>268</v>
      </c>
      <c r="AE507" t="s">
        <v>287</v>
      </c>
      <c r="AF507" t="s">
        <v>1811</v>
      </c>
      <c r="AG507" t="s">
        <v>875</v>
      </c>
      <c r="AH507" t="s">
        <v>1831</v>
      </c>
      <c r="AI507" t="s">
        <v>5114</v>
      </c>
      <c r="AJ507" t="s">
        <v>268</v>
      </c>
      <c r="AK507" t="s">
        <v>381</v>
      </c>
      <c r="AL507" t="s">
        <v>268</v>
      </c>
      <c r="AM507" t="s">
        <v>288</v>
      </c>
      <c r="AN507" t="s">
        <v>268</v>
      </c>
      <c r="AO507" t="s">
        <v>268</v>
      </c>
      <c r="AP507" t="s">
        <v>268</v>
      </c>
      <c r="AQ507" t="s">
        <v>268</v>
      </c>
      <c r="AR507" t="s">
        <v>268</v>
      </c>
      <c r="AS507" t="s">
        <v>268</v>
      </c>
      <c r="AT507" t="s">
        <v>268</v>
      </c>
      <c r="AU507" t="s">
        <v>268</v>
      </c>
      <c r="AV507" t="s">
        <v>268</v>
      </c>
      <c r="AW507" t="s">
        <v>268</v>
      </c>
      <c r="AX507" t="s">
        <v>268</v>
      </c>
      <c r="AY507" t="s">
        <v>268</v>
      </c>
      <c r="AZ507" t="s">
        <v>268</v>
      </c>
      <c r="BA507" t="s">
        <v>268</v>
      </c>
      <c r="BB507" t="s">
        <v>268</v>
      </c>
      <c r="BC507" t="s">
        <v>268</v>
      </c>
      <c r="BD507" t="s">
        <v>268</v>
      </c>
      <c r="BE507" t="s">
        <v>268</v>
      </c>
      <c r="BF507" t="s">
        <v>268</v>
      </c>
      <c r="BG507" t="s">
        <v>268</v>
      </c>
      <c r="BH507" t="s">
        <v>268</v>
      </c>
      <c r="BI507" t="s">
        <v>268</v>
      </c>
      <c r="BJ507" t="s">
        <v>268</v>
      </c>
      <c r="BK507" t="s">
        <v>268</v>
      </c>
      <c r="BL507" t="s">
        <v>268</v>
      </c>
      <c r="BM507" t="s">
        <v>268</v>
      </c>
      <c r="BN507" t="s">
        <v>268</v>
      </c>
      <c r="BO507" t="s">
        <v>268</v>
      </c>
      <c r="BP507" t="s">
        <v>268</v>
      </c>
      <c r="BQ507" t="s">
        <v>268</v>
      </c>
      <c r="BR507" t="s">
        <v>268</v>
      </c>
      <c r="BS507" t="s">
        <v>268</v>
      </c>
      <c r="BT507" t="s">
        <v>268</v>
      </c>
      <c r="BU507" t="s">
        <v>268</v>
      </c>
      <c r="BV507" t="s">
        <v>268</v>
      </c>
      <c r="BW507" t="s">
        <v>268</v>
      </c>
      <c r="BX507" t="s">
        <v>268</v>
      </c>
      <c r="BY507">
        <v>21</v>
      </c>
      <c r="BZ507">
        <v>21</v>
      </c>
      <c r="CA507" t="s">
        <v>142</v>
      </c>
      <c r="CB507" s="356">
        <v>122</v>
      </c>
      <c r="CC507" t="s">
        <v>876</v>
      </c>
      <c r="CD507" t="s">
        <v>268</v>
      </c>
      <c r="CE507" t="s">
        <v>268</v>
      </c>
      <c r="CF507" s="356">
        <v>1</v>
      </c>
      <c r="CG507" t="s">
        <v>268</v>
      </c>
      <c r="CH507" t="s">
        <v>268</v>
      </c>
      <c r="CI507" t="s">
        <v>268</v>
      </c>
      <c r="CJ507" t="s">
        <v>268</v>
      </c>
      <c r="CK507" t="s">
        <v>268</v>
      </c>
      <c r="CL507" t="s">
        <v>268</v>
      </c>
      <c r="CM507" t="s">
        <v>11224</v>
      </c>
      <c r="CN507">
        <v>27.28</v>
      </c>
      <c r="CO507" t="s">
        <v>268</v>
      </c>
      <c r="CP507">
        <v>27.28</v>
      </c>
      <c r="CQ507">
        <v>365</v>
      </c>
      <c r="CR507" t="s">
        <v>878</v>
      </c>
      <c r="CS507" t="s">
        <v>11225</v>
      </c>
      <c r="CT507" t="s">
        <v>11226</v>
      </c>
      <c r="CU507" t="s">
        <v>11227</v>
      </c>
      <c r="CV507" t="s">
        <v>268</v>
      </c>
      <c r="CW507" t="s">
        <v>268</v>
      </c>
      <c r="CX507" t="s">
        <v>268</v>
      </c>
      <c r="CY507" t="s">
        <v>268</v>
      </c>
      <c r="CZ507" t="s">
        <v>268</v>
      </c>
      <c r="DA507" t="s">
        <v>268</v>
      </c>
      <c r="DB507" s="429">
        <f t="shared" si="97"/>
        <v>0</v>
      </c>
      <c r="DC507" s="284">
        <f t="shared" si="98"/>
        <v>0</v>
      </c>
      <c r="DD507" s="284">
        <f t="shared" si="99"/>
        <v>0</v>
      </c>
      <c r="DE507" s="284">
        <f t="shared" si="100"/>
        <v>0</v>
      </c>
      <c r="DF507" s="295">
        <f t="shared" si="101"/>
        <v>21</v>
      </c>
      <c r="DG507" s="284">
        <f t="shared" si="102"/>
        <v>0</v>
      </c>
      <c r="DH507" s="284">
        <f t="shared" si="103"/>
        <v>0</v>
      </c>
      <c r="DI507" s="284">
        <f t="shared" si="104"/>
        <v>0</v>
      </c>
      <c r="DJ507" s="284">
        <f t="shared" si="105"/>
        <v>0</v>
      </c>
      <c r="DK507" s="295">
        <f t="shared" si="106"/>
        <v>1</v>
      </c>
      <c r="DL507" s="297">
        <f t="shared" si="107"/>
        <v>1</v>
      </c>
      <c r="DM507" s="430">
        <f>IFERROR(IF(CA507="D",IF(DL507="A dispo.",DF507*VLOOKUP('DATI INPUT'!$F$27,TARIFFE_UD,4,FALSE),DF507*VLOOKUP(DL507,TARIFFE_UD,4,FALSE)),DF507*VLOOKUP(CB507-100,TARIFFE_UND,4,FALSE)),0)</f>
        <v>10.353450513974538</v>
      </c>
      <c r="DN507" s="430">
        <f>IFERROR(IF(CA507="D",IF(DL507="A dispo.",DK507*VLOOKUP('DATI INPUT'!$F$27,TARIFFE_UD,5,FALSE),DK507*VLOOKUP(DL507,TARIFFE_UD,5,FALSE)),DK507*VLOOKUP(CB507-100,TARIFFE_UND,5,FALSE)),0)</f>
        <v>16.930848468833439</v>
      </c>
      <c r="DO507" s="431">
        <f t="shared" si="108"/>
        <v>4.2989828079740278E-3</v>
      </c>
      <c r="DP507" s="299">
        <f>IFERROR(IF(CA507="D",IF(DL507="A dispo.",DF507*VLOOKUP('DATI INPUT'!$F$27,TARIFFE_UD,2,FALSE),DF507*VLOOKUP(DL507,TARIFFE_UD,2,FALSE)),DF507*VLOOKUP(CB507-100,TARIFFE_UND,2,FALSE)),0)</f>
        <v>12.935189846786795</v>
      </c>
      <c r="DQ507" s="299">
        <f>IFERROR(IF(CA507="D",IF(DL507="A dispo.",DK507*VLOOKUP('DATI INPUT'!$F$27,TARIFFE_UD,3,FALSE),DK507*VLOOKUP(DL507,TARIFFE_UD,3,FALSE)),DK507*VLOOKUP(CB507-100,TARIFFE_UND,3,FALSE)),0)</f>
        <v>15.164853048114928</v>
      </c>
      <c r="DR507" s="299">
        <f t="shared" si="109"/>
        <v>28.100042894901723</v>
      </c>
    </row>
    <row r="508" spans="1:122" x14ac:dyDescent="0.25">
      <c r="A508" t="s">
        <v>5117</v>
      </c>
      <c r="B508" t="s">
        <v>5107</v>
      </c>
      <c r="C508" t="s">
        <v>5118</v>
      </c>
      <c r="D508" t="s">
        <v>5109</v>
      </c>
      <c r="E508" t="s">
        <v>268</v>
      </c>
      <c r="F508" t="s">
        <v>156</v>
      </c>
      <c r="G508" t="s">
        <v>5110</v>
      </c>
      <c r="H508" t="s">
        <v>849</v>
      </c>
      <c r="I508" t="s">
        <v>5111</v>
      </c>
      <c r="J508" t="s">
        <v>274</v>
      </c>
      <c r="K508" t="s">
        <v>5112</v>
      </c>
      <c r="L508" t="s">
        <v>960</v>
      </c>
      <c r="M508" t="s">
        <v>5113</v>
      </c>
      <c r="N508" t="s">
        <v>984</v>
      </c>
      <c r="O508" t="s">
        <v>873</v>
      </c>
      <c r="P508" t="s">
        <v>1046</v>
      </c>
      <c r="Q508" t="s">
        <v>368</v>
      </c>
      <c r="R508" t="s">
        <v>268</v>
      </c>
      <c r="S508" t="s">
        <v>268</v>
      </c>
      <c r="T508" t="s">
        <v>268</v>
      </c>
      <c r="U508" t="s">
        <v>268</v>
      </c>
      <c r="V508" t="s">
        <v>268</v>
      </c>
      <c r="W508" t="s">
        <v>5113</v>
      </c>
      <c r="X508" t="s">
        <v>1046</v>
      </c>
      <c r="Y508" t="s">
        <v>368</v>
      </c>
      <c r="Z508" t="s">
        <v>268</v>
      </c>
      <c r="AA508" t="s">
        <v>268</v>
      </c>
      <c r="AB508" t="s">
        <v>268</v>
      </c>
      <c r="AC508" t="s">
        <v>268</v>
      </c>
      <c r="AD508" t="s">
        <v>268</v>
      </c>
      <c r="AE508" t="s">
        <v>287</v>
      </c>
      <c r="AF508" t="s">
        <v>1811</v>
      </c>
      <c r="AG508" t="s">
        <v>875</v>
      </c>
      <c r="AH508" t="s">
        <v>1831</v>
      </c>
      <c r="AI508" t="s">
        <v>5114</v>
      </c>
      <c r="AJ508" t="s">
        <v>268</v>
      </c>
      <c r="AK508" t="s">
        <v>377</v>
      </c>
      <c r="AL508" t="s">
        <v>268</v>
      </c>
      <c r="AM508" t="s">
        <v>353</v>
      </c>
      <c r="AN508" t="s">
        <v>268</v>
      </c>
      <c r="AO508" t="s">
        <v>268</v>
      </c>
      <c r="AP508" t="s">
        <v>268</v>
      </c>
      <c r="AQ508" t="s">
        <v>268</v>
      </c>
      <c r="AR508" t="s">
        <v>268</v>
      </c>
      <c r="AS508" t="s">
        <v>268</v>
      </c>
      <c r="AT508" t="s">
        <v>268</v>
      </c>
      <c r="AU508" t="s">
        <v>268</v>
      </c>
      <c r="AV508" t="s">
        <v>268</v>
      </c>
      <c r="AW508" t="s">
        <v>268</v>
      </c>
      <c r="AX508" t="s">
        <v>268</v>
      </c>
      <c r="AY508" t="s">
        <v>268</v>
      </c>
      <c r="AZ508" t="s">
        <v>268</v>
      </c>
      <c r="BA508" t="s">
        <v>268</v>
      </c>
      <c r="BB508" t="s">
        <v>268</v>
      </c>
      <c r="BC508" t="s">
        <v>268</v>
      </c>
      <c r="BD508" t="s">
        <v>268</v>
      </c>
      <c r="BE508" t="s">
        <v>268</v>
      </c>
      <c r="BF508" t="s">
        <v>268</v>
      </c>
      <c r="BG508" t="s">
        <v>268</v>
      </c>
      <c r="BH508" t="s">
        <v>268</v>
      </c>
      <c r="BI508" t="s">
        <v>268</v>
      </c>
      <c r="BJ508" t="s">
        <v>268</v>
      </c>
      <c r="BK508" t="s">
        <v>268</v>
      </c>
      <c r="BL508" t="s">
        <v>268</v>
      </c>
      <c r="BM508" t="s">
        <v>268</v>
      </c>
      <c r="BN508" t="s">
        <v>268</v>
      </c>
      <c r="BO508" t="s">
        <v>268</v>
      </c>
      <c r="BP508" t="s">
        <v>268</v>
      </c>
      <c r="BQ508" t="s">
        <v>268</v>
      </c>
      <c r="BR508" t="s">
        <v>268</v>
      </c>
      <c r="BS508" t="s">
        <v>268</v>
      </c>
      <c r="BT508" t="s">
        <v>268</v>
      </c>
      <c r="BU508" t="s">
        <v>268</v>
      </c>
      <c r="BV508" t="s">
        <v>268</v>
      </c>
      <c r="BW508" t="s">
        <v>268</v>
      </c>
      <c r="BX508" t="s">
        <v>268</v>
      </c>
      <c r="BY508">
        <v>21</v>
      </c>
      <c r="BZ508">
        <v>21</v>
      </c>
      <c r="CA508" t="s">
        <v>142</v>
      </c>
      <c r="CB508" s="356">
        <v>123</v>
      </c>
      <c r="CC508" t="s">
        <v>1817</v>
      </c>
      <c r="CD508" t="s">
        <v>268</v>
      </c>
      <c r="CE508" t="s">
        <v>268</v>
      </c>
      <c r="CF508" s="356">
        <v>1</v>
      </c>
      <c r="CG508" t="s">
        <v>268</v>
      </c>
      <c r="CH508" t="s">
        <v>268</v>
      </c>
      <c r="CI508" t="s">
        <v>268</v>
      </c>
      <c r="CJ508" t="s">
        <v>268</v>
      </c>
      <c r="CK508" t="s">
        <v>268</v>
      </c>
      <c r="CL508" t="s">
        <v>268</v>
      </c>
      <c r="CM508" t="s">
        <v>11224</v>
      </c>
      <c r="CN508">
        <v>10.35</v>
      </c>
      <c r="CO508" t="s">
        <v>268</v>
      </c>
      <c r="CP508">
        <v>10.35</v>
      </c>
      <c r="CQ508">
        <v>365</v>
      </c>
      <c r="CR508" t="s">
        <v>878</v>
      </c>
      <c r="CS508" t="s">
        <v>11225</v>
      </c>
      <c r="CT508" t="s">
        <v>11226</v>
      </c>
      <c r="CU508" t="s">
        <v>11227</v>
      </c>
      <c r="CV508" t="s">
        <v>268</v>
      </c>
      <c r="CW508" t="s">
        <v>268</v>
      </c>
      <c r="CX508" t="s">
        <v>268</v>
      </c>
      <c r="CY508" t="s">
        <v>268</v>
      </c>
      <c r="CZ508" t="s">
        <v>268</v>
      </c>
      <c r="DA508" t="s">
        <v>268</v>
      </c>
      <c r="DB508" s="429">
        <f t="shared" si="97"/>
        <v>0</v>
      </c>
      <c r="DC508" s="284">
        <f t="shared" si="98"/>
        <v>0</v>
      </c>
      <c r="DD508" s="284">
        <f t="shared" si="99"/>
        <v>0</v>
      </c>
      <c r="DE508" s="284">
        <f t="shared" si="100"/>
        <v>0</v>
      </c>
      <c r="DF508" s="295">
        <f t="shared" si="101"/>
        <v>21</v>
      </c>
      <c r="DG508" s="284">
        <f t="shared" si="102"/>
        <v>1</v>
      </c>
      <c r="DH508" s="284">
        <f t="shared" si="103"/>
        <v>0</v>
      </c>
      <c r="DI508" s="284">
        <f t="shared" si="104"/>
        <v>0</v>
      </c>
      <c r="DJ508" s="284">
        <f t="shared" si="105"/>
        <v>0</v>
      </c>
      <c r="DK508" s="295">
        <f t="shared" si="106"/>
        <v>0</v>
      </c>
      <c r="DL508" s="297">
        <f t="shared" si="107"/>
        <v>1</v>
      </c>
      <c r="DM508" s="430">
        <f>IFERROR(IF(CA508="D",IF(DL508="A dispo.",DF508*VLOOKUP('DATI INPUT'!$F$27,TARIFFE_UD,4,FALSE),DF508*VLOOKUP(DL508,TARIFFE_UD,4,FALSE)),DF508*VLOOKUP(CB508-100,TARIFFE_UND,4,FALSE)),0)</f>
        <v>10.353450513974538</v>
      </c>
      <c r="DN508" s="430">
        <f>IFERROR(IF(CA508="D",IF(DL508="A dispo.",DK508*VLOOKUP('DATI INPUT'!$F$27,TARIFFE_UD,5,FALSE),DK508*VLOOKUP(DL508,TARIFFE_UD,5,FALSE)),DK508*VLOOKUP(CB508-100,TARIFFE_UND,5,FALSE)),0)</f>
        <v>0</v>
      </c>
      <c r="DO508" s="431">
        <f t="shared" si="108"/>
        <v>3.4505139745384383E-3</v>
      </c>
      <c r="DP508" s="299">
        <f>IFERROR(IF(CA508="D",IF(DL508="A dispo.",DF508*VLOOKUP('DATI INPUT'!$F$27,TARIFFE_UD,2,FALSE),DF508*VLOOKUP(DL508,TARIFFE_UD,2,FALSE)),DF508*VLOOKUP(CB508-100,TARIFFE_UND,2,FALSE)),0)</f>
        <v>12.935189846786795</v>
      </c>
      <c r="DQ508" s="299">
        <f>IFERROR(IF(CA508="D",IF(DL508="A dispo.",DK508*VLOOKUP('DATI INPUT'!$F$27,TARIFFE_UD,3,FALSE),DK508*VLOOKUP(DL508,TARIFFE_UD,3,FALSE)),DK508*VLOOKUP(CB508-100,TARIFFE_UND,3,FALSE)),0)</f>
        <v>0</v>
      </c>
      <c r="DR508" s="299">
        <f t="shared" si="109"/>
        <v>12.935189846786795</v>
      </c>
    </row>
    <row r="509" spans="1:122" x14ac:dyDescent="0.25">
      <c r="A509" t="s">
        <v>5119</v>
      </c>
      <c r="B509" t="s">
        <v>5120</v>
      </c>
      <c r="C509" t="s">
        <v>5121</v>
      </c>
      <c r="D509" t="s">
        <v>5122</v>
      </c>
      <c r="E509" t="s">
        <v>268</v>
      </c>
      <c r="F509" t="s">
        <v>156</v>
      </c>
      <c r="G509" t="s">
        <v>5123</v>
      </c>
      <c r="H509" t="s">
        <v>5060</v>
      </c>
      <c r="I509" t="s">
        <v>5124</v>
      </c>
      <c r="J509" t="s">
        <v>274</v>
      </c>
      <c r="K509" t="s">
        <v>5125</v>
      </c>
      <c r="L509" t="s">
        <v>960</v>
      </c>
      <c r="M509" t="s">
        <v>2003</v>
      </c>
      <c r="N509" t="s">
        <v>984</v>
      </c>
      <c r="O509" t="s">
        <v>873</v>
      </c>
      <c r="P509" t="s">
        <v>1310</v>
      </c>
      <c r="Q509" t="s">
        <v>333</v>
      </c>
      <c r="R509" t="s">
        <v>268</v>
      </c>
      <c r="S509" t="s">
        <v>268</v>
      </c>
      <c r="T509" t="s">
        <v>268</v>
      </c>
      <c r="U509" t="s">
        <v>268</v>
      </c>
      <c r="V509" t="s">
        <v>268</v>
      </c>
      <c r="W509" t="s">
        <v>2003</v>
      </c>
      <c r="X509" t="s">
        <v>1310</v>
      </c>
      <c r="Y509" t="s">
        <v>333</v>
      </c>
      <c r="Z509" t="s">
        <v>268</v>
      </c>
      <c r="AA509" t="s">
        <v>268</v>
      </c>
      <c r="AB509" t="s">
        <v>268</v>
      </c>
      <c r="AC509" t="s">
        <v>268</v>
      </c>
      <c r="AD509" t="s">
        <v>268</v>
      </c>
      <c r="AE509" t="s">
        <v>287</v>
      </c>
      <c r="AF509" t="s">
        <v>1811</v>
      </c>
      <c r="AG509" t="s">
        <v>875</v>
      </c>
      <c r="AH509" t="s">
        <v>1812</v>
      </c>
      <c r="AI509" t="s">
        <v>928</v>
      </c>
      <c r="AJ509" t="s">
        <v>268</v>
      </c>
      <c r="AK509" t="s">
        <v>377</v>
      </c>
      <c r="AL509" t="s">
        <v>268</v>
      </c>
      <c r="AM509" t="s">
        <v>288</v>
      </c>
      <c r="AN509" t="s">
        <v>268</v>
      </c>
      <c r="AO509" t="s">
        <v>268</v>
      </c>
      <c r="AP509" t="s">
        <v>268</v>
      </c>
      <c r="AQ509" t="s">
        <v>268</v>
      </c>
      <c r="AR509" t="s">
        <v>268</v>
      </c>
      <c r="AS509" t="s">
        <v>268</v>
      </c>
      <c r="AT509" t="s">
        <v>268</v>
      </c>
      <c r="AU509" t="s">
        <v>268</v>
      </c>
      <c r="AV509" t="s">
        <v>268</v>
      </c>
      <c r="AW509" t="s">
        <v>268</v>
      </c>
      <c r="AX509" t="s">
        <v>268</v>
      </c>
      <c r="AY509" t="s">
        <v>268</v>
      </c>
      <c r="AZ509" t="s">
        <v>268</v>
      </c>
      <c r="BA509" t="s">
        <v>268</v>
      </c>
      <c r="BB509" t="s">
        <v>268</v>
      </c>
      <c r="BC509" t="s">
        <v>268</v>
      </c>
      <c r="BD509" t="s">
        <v>268</v>
      </c>
      <c r="BE509" t="s">
        <v>268</v>
      </c>
      <c r="BF509" t="s">
        <v>268</v>
      </c>
      <c r="BG509" t="s">
        <v>268</v>
      </c>
      <c r="BH509" t="s">
        <v>268</v>
      </c>
      <c r="BI509" t="s">
        <v>268</v>
      </c>
      <c r="BJ509" t="s">
        <v>268</v>
      </c>
      <c r="BK509" t="s">
        <v>268</v>
      </c>
      <c r="BL509" t="s">
        <v>268</v>
      </c>
      <c r="BM509" t="s">
        <v>268</v>
      </c>
      <c r="BN509" t="s">
        <v>268</v>
      </c>
      <c r="BO509" t="s">
        <v>268</v>
      </c>
      <c r="BP509" t="s">
        <v>268</v>
      </c>
      <c r="BQ509" t="s">
        <v>268</v>
      </c>
      <c r="BR509" t="s">
        <v>268</v>
      </c>
      <c r="BS509" t="s">
        <v>268</v>
      </c>
      <c r="BT509" t="s">
        <v>268</v>
      </c>
      <c r="BU509" t="s">
        <v>268</v>
      </c>
      <c r="BV509" t="s">
        <v>268</v>
      </c>
      <c r="BW509" t="s">
        <v>268</v>
      </c>
      <c r="BX509" t="s">
        <v>268</v>
      </c>
      <c r="BY509">
        <v>80</v>
      </c>
      <c r="BZ509">
        <v>80</v>
      </c>
      <c r="CA509" t="s">
        <v>142</v>
      </c>
      <c r="CB509" s="356">
        <v>122</v>
      </c>
      <c r="CC509" t="s">
        <v>876</v>
      </c>
      <c r="CD509" t="s">
        <v>268</v>
      </c>
      <c r="CE509" t="s">
        <v>268</v>
      </c>
      <c r="CF509" s="356">
        <v>2</v>
      </c>
      <c r="CG509" t="s">
        <v>268</v>
      </c>
      <c r="CH509" t="s">
        <v>268</v>
      </c>
      <c r="CI509" t="s">
        <v>268</v>
      </c>
      <c r="CJ509" t="s">
        <v>268</v>
      </c>
      <c r="CK509" t="s">
        <v>268</v>
      </c>
      <c r="CL509" t="s">
        <v>268</v>
      </c>
      <c r="CM509" t="s">
        <v>11224</v>
      </c>
      <c r="CN509">
        <v>97.46</v>
      </c>
      <c r="CO509" t="s">
        <v>268</v>
      </c>
      <c r="CP509">
        <v>97.46</v>
      </c>
      <c r="CQ509">
        <v>365</v>
      </c>
      <c r="CR509" t="s">
        <v>878</v>
      </c>
      <c r="CS509" t="s">
        <v>11225</v>
      </c>
      <c r="CT509" t="s">
        <v>11226</v>
      </c>
      <c r="CU509" t="s">
        <v>11227</v>
      </c>
      <c r="CV509" t="s">
        <v>268</v>
      </c>
      <c r="CW509" t="s">
        <v>268</v>
      </c>
      <c r="CX509" t="s">
        <v>268</v>
      </c>
      <c r="CY509" t="s">
        <v>268</v>
      </c>
      <c r="CZ509" t="s">
        <v>268</v>
      </c>
      <c r="DA509" t="s">
        <v>268</v>
      </c>
      <c r="DB509" s="429">
        <f t="shared" si="97"/>
        <v>0</v>
      </c>
      <c r="DC509" s="284">
        <f t="shared" si="98"/>
        <v>0</v>
      </c>
      <c r="DD509" s="284">
        <f t="shared" si="99"/>
        <v>0</v>
      </c>
      <c r="DE509" s="284">
        <f t="shared" si="100"/>
        <v>0</v>
      </c>
      <c r="DF509" s="295">
        <f t="shared" si="101"/>
        <v>80</v>
      </c>
      <c r="DG509" s="284">
        <f t="shared" si="102"/>
        <v>0</v>
      </c>
      <c r="DH509" s="284">
        <f t="shared" si="103"/>
        <v>0</v>
      </c>
      <c r="DI509" s="284">
        <f t="shared" si="104"/>
        <v>0</v>
      </c>
      <c r="DJ509" s="284">
        <f t="shared" si="105"/>
        <v>0</v>
      </c>
      <c r="DK509" s="295">
        <f t="shared" si="106"/>
        <v>1</v>
      </c>
      <c r="DL509" s="297">
        <f t="shared" si="107"/>
        <v>2</v>
      </c>
      <c r="DM509" s="430">
        <f>IFERROR(IF(CA509="D",IF(DL509="A dispo.",DF509*VLOOKUP('DATI INPUT'!$F$27,TARIFFE_UD,4,FALSE),DF509*VLOOKUP(DL509,TARIFFE_UD,4,FALSE)),DF509*VLOOKUP(CB509-100,TARIFFE_UND,4,FALSE)),0)</f>
        <v>46.015335617664618</v>
      </c>
      <c r="DN509" s="430">
        <f>IFERROR(IF(CA509="D",IF(DL509="A dispo.",DK509*VLOOKUP('DATI INPUT'!$F$27,TARIFFE_UD,5,FALSE),DK509*VLOOKUP(DL509,TARIFFE_UD,5,FALSE)),DK509*VLOOKUP(CB509-100,TARIFFE_UND,5,FALSE)),0)</f>
        <v>51.443731886070836</v>
      </c>
      <c r="DO509" s="431">
        <f t="shared" si="108"/>
        <v>-9.3249626453939527E-4</v>
      </c>
      <c r="DP509" s="299">
        <f>IFERROR(IF(CA509="D",IF(DL509="A dispo.",DF509*VLOOKUP('DATI INPUT'!$F$27,TARIFFE_UD,2,FALSE),DF509*VLOOKUP(DL509,TARIFFE_UD,2,FALSE)),DF509*VLOOKUP(CB509-100,TARIFFE_UND,2,FALSE)),0)</f>
        <v>57.489732652385754</v>
      </c>
      <c r="DQ509" s="299">
        <f>IFERROR(IF(CA509="D",IF(DL509="A dispo.",DK509*VLOOKUP('DATI INPUT'!$F$27,TARIFFE_UD,3,FALSE),DK509*VLOOKUP(DL509,TARIFFE_UD,3,FALSE)),DK509*VLOOKUP(CB509-100,TARIFFE_UND,3,FALSE)),0)</f>
        <v>46.077822723118445</v>
      </c>
      <c r="DR509" s="299">
        <f t="shared" si="109"/>
        <v>103.5675553755042</v>
      </c>
    </row>
    <row r="510" spans="1:122" x14ac:dyDescent="0.25">
      <c r="A510" t="s">
        <v>5126</v>
      </c>
      <c r="B510" t="s">
        <v>5127</v>
      </c>
      <c r="C510" t="s">
        <v>624</v>
      </c>
      <c r="D510" t="s">
        <v>5128</v>
      </c>
      <c r="E510" t="s">
        <v>268</v>
      </c>
      <c r="F510" t="s">
        <v>156</v>
      </c>
      <c r="G510" t="s">
        <v>5129</v>
      </c>
      <c r="H510" t="s">
        <v>5060</v>
      </c>
      <c r="I510" t="s">
        <v>5130</v>
      </c>
      <c r="J510" t="s">
        <v>156</v>
      </c>
      <c r="K510" t="s">
        <v>5131</v>
      </c>
      <c r="L510" t="s">
        <v>960</v>
      </c>
      <c r="M510" t="s">
        <v>2706</v>
      </c>
      <c r="N510" t="s">
        <v>984</v>
      </c>
      <c r="O510" t="s">
        <v>873</v>
      </c>
      <c r="P510" t="s">
        <v>613</v>
      </c>
      <c r="Q510" t="s">
        <v>346</v>
      </c>
      <c r="R510" t="s">
        <v>153</v>
      </c>
      <c r="S510" t="s">
        <v>268</v>
      </c>
      <c r="T510" t="s">
        <v>268</v>
      </c>
      <c r="U510" t="s">
        <v>268</v>
      </c>
      <c r="V510" t="s">
        <v>268</v>
      </c>
      <c r="W510" t="s">
        <v>2706</v>
      </c>
      <c r="X510" t="s">
        <v>613</v>
      </c>
      <c r="Y510" t="s">
        <v>346</v>
      </c>
      <c r="Z510" t="s">
        <v>153</v>
      </c>
      <c r="AA510" t="s">
        <v>268</v>
      </c>
      <c r="AB510" t="s">
        <v>268</v>
      </c>
      <c r="AC510" t="s">
        <v>268</v>
      </c>
      <c r="AD510" t="s">
        <v>268</v>
      </c>
      <c r="AE510" t="s">
        <v>268</v>
      </c>
      <c r="AF510" t="s">
        <v>268</v>
      </c>
      <c r="AG510" t="s">
        <v>268</v>
      </c>
      <c r="AH510" t="s">
        <v>268</v>
      </c>
      <c r="AI510" t="s">
        <v>268</v>
      </c>
      <c r="AJ510" t="s">
        <v>268</v>
      </c>
      <c r="AK510" t="s">
        <v>268</v>
      </c>
      <c r="AL510" t="s">
        <v>268</v>
      </c>
      <c r="AM510" t="s">
        <v>268</v>
      </c>
      <c r="AN510" t="s">
        <v>268</v>
      </c>
      <c r="AO510" t="s">
        <v>268</v>
      </c>
      <c r="AP510" t="s">
        <v>268</v>
      </c>
      <c r="AQ510" t="s">
        <v>268</v>
      </c>
      <c r="AR510" t="s">
        <v>268</v>
      </c>
      <c r="AS510" t="s">
        <v>268</v>
      </c>
      <c r="AT510" t="s">
        <v>268</v>
      </c>
      <c r="AU510" t="s">
        <v>268</v>
      </c>
      <c r="AV510" t="s">
        <v>268</v>
      </c>
      <c r="AW510" t="s">
        <v>268</v>
      </c>
      <c r="AX510" t="s">
        <v>268</v>
      </c>
      <c r="AY510" t="s">
        <v>268</v>
      </c>
      <c r="AZ510" t="s">
        <v>268</v>
      </c>
      <c r="BA510" t="s">
        <v>268</v>
      </c>
      <c r="BB510" t="s">
        <v>268</v>
      </c>
      <c r="BC510" t="s">
        <v>268</v>
      </c>
      <c r="BD510" t="s">
        <v>268</v>
      </c>
      <c r="BE510" t="s">
        <v>268</v>
      </c>
      <c r="BF510" t="s">
        <v>268</v>
      </c>
      <c r="BG510" t="s">
        <v>268</v>
      </c>
      <c r="BH510" t="s">
        <v>268</v>
      </c>
      <c r="BI510" t="s">
        <v>268</v>
      </c>
      <c r="BJ510" t="s">
        <v>268</v>
      </c>
      <c r="BK510" t="s">
        <v>268</v>
      </c>
      <c r="BL510" t="s">
        <v>268</v>
      </c>
      <c r="BM510" t="s">
        <v>268</v>
      </c>
      <c r="BN510" t="s">
        <v>268</v>
      </c>
      <c r="BO510" t="s">
        <v>268</v>
      </c>
      <c r="BP510" t="s">
        <v>268</v>
      </c>
      <c r="BQ510" t="s">
        <v>268</v>
      </c>
      <c r="BR510" t="s">
        <v>268</v>
      </c>
      <c r="BS510" t="s">
        <v>268</v>
      </c>
      <c r="BT510" t="s">
        <v>268</v>
      </c>
      <c r="BU510" t="s">
        <v>268</v>
      </c>
      <c r="BV510" t="s">
        <v>268</v>
      </c>
      <c r="BW510" t="s">
        <v>268</v>
      </c>
      <c r="BX510" t="s">
        <v>268</v>
      </c>
      <c r="BY510">
        <v>50</v>
      </c>
      <c r="BZ510">
        <v>50</v>
      </c>
      <c r="CA510" t="s">
        <v>142</v>
      </c>
      <c r="CB510" s="356">
        <v>122</v>
      </c>
      <c r="CC510" t="s">
        <v>876</v>
      </c>
      <c r="CD510" t="s">
        <v>268</v>
      </c>
      <c r="CE510" t="s">
        <v>268</v>
      </c>
      <c r="CF510" s="356">
        <v>1</v>
      </c>
      <c r="CG510" t="s">
        <v>268</v>
      </c>
      <c r="CH510" t="s">
        <v>268</v>
      </c>
      <c r="CI510" t="s">
        <v>268</v>
      </c>
      <c r="CJ510" t="s">
        <v>268</v>
      </c>
      <c r="CK510" t="s">
        <v>268</v>
      </c>
      <c r="CL510" t="s">
        <v>268</v>
      </c>
      <c r="CM510" t="s">
        <v>11224</v>
      </c>
      <c r="CN510">
        <v>41.58</v>
      </c>
      <c r="CO510" t="s">
        <v>268</v>
      </c>
      <c r="CP510">
        <v>41.58</v>
      </c>
      <c r="CQ510">
        <v>365</v>
      </c>
      <c r="CR510" t="s">
        <v>878</v>
      </c>
      <c r="CS510" t="s">
        <v>11225</v>
      </c>
      <c r="CT510" t="s">
        <v>11226</v>
      </c>
      <c r="CU510" t="s">
        <v>11227</v>
      </c>
      <c r="CV510" t="s">
        <v>268</v>
      </c>
      <c r="CW510" t="s">
        <v>268</v>
      </c>
      <c r="CX510" t="s">
        <v>268</v>
      </c>
      <c r="CY510" t="s">
        <v>268</v>
      </c>
      <c r="CZ510" t="s">
        <v>268</v>
      </c>
      <c r="DA510" t="s">
        <v>268</v>
      </c>
      <c r="DB510" s="429">
        <f t="shared" si="97"/>
        <v>0</v>
      </c>
      <c r="DC510" s="284">
        <f t="shared" si="98"/>
        <v>0</v>
      </c>
      <c r="DD510" s="284">
        <f t="shared" si="99"/>
        <v>0</v>
      </c>
      <c r="DE510" s="284">
        <f t="shared" si="100"/>
        <v>0</v>
      </c>
      <c r="DF510" s="295">
        <f t="shared" si="101"/>
        <v>50</v>
      </c>
      <c r="DG510" s="284">
        <f t="shared" si="102"/>
        <v>0</v>
      </c>
      <c r="DH510" s="284">
        <f t="shared" si="103"/>
        <v>0</v>
      </c>
      <c r="DI510" s="284">
        <f t="shared" si="104"/>
        <v>0</v>
      </c>
      <c r="DJ510" s="284">
        <f t="shared" si="105"/>
        <v>0</v>
      </c>
      <c r="DK510" s="295">
        <f t="shared" si="106"/>
        <v>1</v>
      </c>
      <c r="DL510" s="297">
        <f t="shared" si="107"/>
        <v>1</v>
      </c>
      <c r="DM510" s="430">
        <f>IFERROR(IF(CA510="D",IF(DL510="A dispo.",DF510*VLOOKUP('DATI INPUT'!$F$27,TARIFFE_UD,4,FALSE),DF510*VLOOKUP(DL510,TARIFFE_UD,4,FALSE)),DF510*VLOOKUP(CB510-100,TARIFFE_UND,4,FALSE)),0)</f>
        <v>24.651072652320327</v>
      </c>
      <c r="DN510" s="430">
        <f>IFERROR(IF(CA510="D",IF(DL510="A dispo.",DK510*VLOOKUP('DATI INPUT'!$F$27,TARIFFE_UD,5,FALSE),DK510*VLOOKUP(DL510,TARIFFE_UD,5,FALSE)),DK510*VLOOKUP(CB510-100,TARIFFE_UND,5,FALSE)),0)</f>
        <v>16.930848468833439</v>
      </c>
      <c r="DO510" s="431">
        <f t="shared" si="108"/>
        <v>1.921121153770855E-3</v>
      </c>
      <c r="DP510" s="299">
        <f>IFERROR(IF(CA510="D",IF(DL510="A dispo.",DF510*VLOOKUP('DATI INPUT'!$F$27,TARIFFE_UD,2,FALSE),DF510*VLOOKUP(DL510,TARIFFE_UD,2,FALSE)),DF510*VLOOKUP(CB510-100,TARIFFE_UND,2,FALSE)),0)</f>
        <v>30.798071063778082</v>
      </c>
      <c r="DQ510" s="299">
        <f>IFERROR(IF(CA510="D",IF(DL510="A dispo.",DK510*VLOOKUP('DATI INPUT'!$F$27,TARIFFE_UD,3,FALSE),DK510*VLOOKUP(DL510,TARIFFE_UD,3,FALSE)),DK510*VLOOKUP(CB510-100,TARIFFE_UND,3,FALSE)),0)</f>
        <v>15.164853048114928</v>
      </c>
      <c r="DR510" s="299">
        <f t="shared" si="109"/>
        <v>45.96292411189301</v>
      </c>
    </row>
    <row r="511" spans="1:122" x14ac:dyDescent="0.25">
      <c r="A511" t="s">
        <v>5132</v>
      </c>
      <c r="B511" t="s">
        <v>5133</v>
      </c>
      <c r="C511" t="s">
        <v>5134</v>
      </c>
      <c r="D511" t="s">
        <v>5135</v>
      </c>
      <c r="E511" t="s">
        <v>268</v>
      </c>
      <c r="F511" t="s">
        <v>156</v>
      </c>
      <c r="G511" t="s">
        <v>5136</v>
      </c>
      <c r="H511" t="s">
        <v>5060</v>
      </c>
      <c r="I511" t="s">
        <v>5137</v>
      </c>
      <c r="J511" t="s">
        <v>156</v>
      </c>
      <c r="K511" t="s">
        <v>5138</v>
      </c>
      <c r="L511" t="s">
        <v>871</v>
      </c>
      <c r="M511" t="s">
        <v>2725</v>
      </c>
      <c r="N511" t="s">
        <v>984</v>
      </c>
      <c r="O511" t="s">
        <v>873</v>
      </c>
      <c r="P511" t="s">
        <v>613</v>
      </c>
      <c r="Q511" t="s">
        <v>304</v>
      </c>
      <c r="R511" t="s">
        <v>268</v>
      </c>
      <c r="S511" t="s">
        <v>268</v>
      </c>
      <c r="T511" t="s">
        <v>268</v>
      </c>
      <c r="U511" t="s">
        <v>268</v>
      </c>
      <c r="V511" t="s">
        <v>268</v>
      </c>
      <c r="W511" t="s">
        <v>2725</v>
      </c>
      <c r="X511" t="s">
        <v>613</v>
      </c>
      <c r="Y511" t="s">
        <v>304</v>
      </c>
      <c r="Z511" t="s">
        <v>268</v>
      </c>
      <c r="AA511" t="s">
        <v>268</v>
      </c>
      <c r="AB511" t="s">
        <v>268</v>
      </c>
      <c r="AC511" t="s">
        <v>268</v>
      </c>
      <c r="AD511" t="s">
        <v>268</v>
      </c>
      <c r="AE511" t="s">
        <v>287</v>
      </c>
      <c r="AF511" t="s">
        <v>1811</v>
      </c>
      <c r="AG511" t="s">
        <v>875</v>
      </c>
      <c r="AH511" t="s">
        <v>1812</v>
      </c>
      <c r="AI511" t="s">
        <v>899</v>
      </c>
      <c r="AJ511" t="s">
        <v>268</v>
      </c>
      <c r="AK511" t="s">
        <v>354</v>
      </c>
      <c r="AL511" t="s">
        <v>268</v>
      </c>
      <c r="AM511" t="s">
        <v>355</v>
      </c>
      <c r="AN511" t="s">
        <v>268</v>
      </c>
      <c r="AO511" t="s">
        <v>268</v>
      </c>
      <c r="AP511" t="s">
        <v>268</v>
      </c>
      <c r="AQ511" t="s">
        <v>268</v>
      </c>
      <c r="AR511" t="s">
        <v>268</v>
      </c>
      <c r="AS511" t="s">
        <v>268</v>
      </c>
      <c r="AT511" t="s">
        <v>268</v>
      </c>
      <c r="AU511" t="s">
        <v>268</v>
      </c>
      <c r="AV511" t="s">
        <v>268</v>
      </c>
      <c r="AW511" t="s">
        <v>268</v>
      </c>
      <c r="AX511" t="s">
        <v>268</v>
      </c>
      <c r="AY511" t="s">
        <v>268</v>
      </c>
      <c r="AZ511" t="s">
        <v>268</v>
      </c>
      <c r="BA511" t="s">
        <v>268</v>
      </c>
      <c r="BB511" t="s">
        <v>268</v>
      </c>
      <c r="BC511" t="s">
        <v>268</v>
      </c>
      <c r="BD511" t="s">
        <v>268</v>
      </c>
      <c r="BE511" t="s">
        <v>268</v>
      </c>
      <c r="BF511" t="s">
        <v>268</v>
      </c>
      <c r="BG511" t="s">
        <v>268</v>
      </c>
      <c r="BH511" t="s">
        <v>268</v>
      </c>
      <c r="BI511" t="s">
        <v>268</v>
      </c>
      <c r="BJ511" t="s">
        <v>268</v>
      </c>
      <c r="BK511" t="s">
        <v>268</v>
      </c>
      <c r="BL511" t="s">
        <v>268</v>
      </c>
      <c r="BM511" t="s">
        <v>268</v>
      </c>
      <c r="BN511" t="s">
        <v>268</v>
      </c>
      <c r="BO511" t="s">
        <v>268</v>
      </c>
      <c r="BP511" t="s">
        <v>268</v>
      </c>
      <c r="BQ511" t="s">
        <v>268</v>
      </c>
      <c r="BR511" t="s">
        <v>268</v>
      </c>
      <c r="BS511" t="s">
        <v>268</v>
      </c>
      <c r="BT511" t="s">
        <v>268</v>
      </c>
      <c r="BU511" t="s">
        <v>268</v>
      </c>
      <c r="BV511" t="s">
        <v>268</v>
      </c>
      <c r="BW511" t="s">
        <v>268</v>
      </c>
      <c r="BX511" t="s">
        <v>268</v>
      </c>
      <c r="BY511">
        <v>101.58</v>
      </c>
      <c r="BZ511">
        <v>101.58</v>
      </c>
      <c r="CA511" t="s">
        <v>142</v>
      </c>
      <c r="CB511" s="356">
        <v>122</v>
      </c>
      <c r="CC511" t="s">
        <v>876</v>
      </c>
      <c r="CD511" t="s">
        <v>268</v>
      </c>
      <c r="CE511" t="s">
        <v>268</v>
      </c>
      <c r="CF511" s="356">
        <v>3</v>
      </c>
      <c r="CG511" t="s">
        <v>268</v>
      </c>
      <c r="CH511" t="s">
        <v>268</v>
      </c>
      <c r="CI511" t="s">
        <v>268</v>
      </c>
      <c r="CJ511" t="s">
        <v>268</v>
      </c>
      <c r="CK511" t="s">
        <v>268</v>
      </c>
      <c r="CL511" t="s">
        <v>268</v>
      </c>
      <c r="CM511" t="s">
        <v>11224</v>
      </c>
      <c r="CN511">
        <v>131.79</v>
      </c>
      <c r="CO511" t="s">
        <v>268</v>
      </c>
      <c r="CP511">
        <v>131.79</v>
      </c>
      <c r="CQ511">
        <v>365</v>
      </c>
      <c r="CR511" t="s">
        <v>878</v>
      </c>
      <c r="CS511" t="s">
        <v>11225</v>
      </c>
      <c r="CT511" t="s">
        <v>11226</v>
      </c>
      <c r="CU511" t="s">
        <v>11227</v>
      </c>
      <c r="CV511" t="s">
        <v>268</v>
      </c>
      <c r="CW511" t="s">
        <v>268</v>
      </c>
      <c r="CX511" t="s">
        <v>268</v>
      </c>
      <c r="CY511" t="s">
        <v>268</v>
      </c>
      <c r="CZ511" t="s">
        <v>268</v>
      </c>
      <c r="DA511" t="s">
        <v>268</v>
      </c>
      <c r="DB511" s="429">
        <f t="shared" si="97"/>
        <v>0</v>
      </c>
      <c r="DC511" s="284">
        <f t="shared" si="98"/>
        <v>0</v>
      </c>
      <c r="DD511" s="284">
        <f t="shared" si="99"/>
        <v>0</v>
      </c>
      <c r="DE511" s="284">
        <f t="shared" si="100"/>
        <v>0</v>
      </c>
      <c r="DF511" s="295">
        <f t="shared" si="101"/>
        <v>101.58</v>
      </c>
      <c r="DG511" s="284">
        <f t="shared" si="102"/>
        <v>0</v>
      </c>
      <c r="DH511" s="284">
        <f t="shared" si="103"/>
        <v>0</v>
      </c>
      <c r="DI511" s="284">
        <f t="shared" si="104"/>
        <v>0</v>
      </c>
      <c r="DJ511" s="284">
        <f t="shared" si="105"/>
        <v>0</v>
      </c>
      <c r="DK511" s="295">
        <f t="shared" si="106"/>
        <v>1</v>
      </c>
      <c r="DL511" s="297">
        <f t="shared" si="107"/>
        <v>3</v>
      </c>
      <c r="DM511" s="430">
        <f>IFERROR(IF(CA511="D",IF(DL511="A dispo.",DF511*VLOOKUP('DATI INPUT'!$F$27,TARIFFE_UD,4,FALSE),DF511*VLOOKUP(DL511,TARIFFE_UD,4,FALSE)),DF511*VLOOKUP(CB511-100,TARIFFE_UND,4,FALSE)),0)</f>
        <v>64.390010400583691</v>
      </c>
      <c r="DN511" s="430">
        <f>IFERROR(IF(CA511="D",IF(DL511="A dispo.",DK511*VLOOKUP('DATI INPUT'!$F$27,TARIFFE_UD,5,FALSE),DK511*VLOOKUP(DL511,TARIFFE_UD,5,FALSE)),DK511*VLOOKUP(CB511-100,TARIFFE_UND,5,FALSE)),0)</f>
        <v>67.397800635548478</v>
      </c>
      <c r="DO511" s="431">
        <f t="shared" si="108"/>
        <v>-2.1889638678374013E-3</v>
      </c>
      <c r="DP511" s="299">
        <f>IFERROR(IF(CA511="D",IF(DL511="A dispo.",DF511*VLOOKUP('DATI INPUT'!$F$27,TARIFFE_UD,2,FALSE),DF511*VLOOKUP(DL511,TARIFFE_UD,2,FALSE)),DF511*VLOOKUP(CB511-100,TARIFFE_UND,2,FALSE)),0)</f>
        <v>80.446321508363411</v>
      </c>
      <c r="DQ511" s="299">
        <f>IFERROR(IF(CA511="D",IF(DL511="A dispo.",DK511*VLOOKUP('DATI INPUT'!$F$27,TARIFFE_UD,3,FALSE),DK511*VLOOKUP(DL511,TARIFFE_UD,3,FALSE)),DK511*VLOOKUP(CB511-100,TARIFFE_UND,3,FALSE)),0)</f>
        <v>60.367780403072892</v>
      </c>
      <c r="DR511" s="299">
        <f t="shared" si="109"/>
        <v>140.8141019114363</v>
      </c>
    </row>
    <row r="512" spans="1:122" x14ac:dyDescent="0.25">
      <c r="A512" t="s">
        <v>5139</v>
      </c>
      <c r="B512" t="s">
        <v>1523</v>
      </c>
      <c r="C512" t="s">
        <v>5140</v>
      </c>
      <c r="D512" t="s">
        <v>5141</v>
      </c>
      <c r="E512" t="s">
        <v>268</v>
      </c>
      <c r="F512" t="s">
        <v>156</v>
      </c>
      <c r="G512" t="s">
        <v>5142</v>
      </c>
      <c r="H512" t="s">
        <v>849</v>
      </c>
      <c r="I512" t="s">
        <v>5143</v>
      </c>
      <c r="J512" t="s">
        <v>274</v>
      </c>
      <c r="K512" t="s">
        <v>5144</v>
      </c>
      <c r="L512" t="s">
        <v>960</v>
      </c>
      <c r="M512" t="s">
        <v>5145</v>
      </c>
      <c r="N512" t="s">
        <v>5146</v>
      </c>
      <c r="O512" t="s">
        <v>289</v>
      </c>
      <c r="P512" t="s">
        <v>2152</v>
      </c>
      <c r="Q512" t="s">
        <v>346</v>
      </c>
      <c r="R512" t="s">
        <v>268</v>
      </c>
      <c r="S512" t="s">
        <v>268</v>
      </c>
      <c r="T512" t="s">
        <v>268</v>
      </c>
      <c r="U512" t="s">
        <v>268</v>
      </c>
      <c r="V512" t="s">
        <v>268</v>
      </c>
      <c r="W512" t="s">
        <v>5147</v>
      </c>
      <c r="X512" t="s">
        <v>887</v>
      </c>
      <c r="Y512" t="s">
        <v>339</v>
      </c>
      <c r="Z512" t="s">
        <v>268</v>
      </c>
      <c r="AA512" t="s">
        <v>268</v>
      </c>
      <c r="AB512" t="s">
        <v>268</v>
      </c>
      <c r="AC512" t="s">
        <v>268</v>
      </c>
      <c r="AD512" t="s">
        <v>268</v>
      </c>
      <c r="AE512" t="s">
        <v>287</v>
      </c>
      <c r="AF512" t="s">
        <v>1811</v>
      </c>
      <c r="AG512" t="s">
        <v>875</v>
      </c>
      <c r="AH512" t="s">
        <v>1848</v>
      </c>
      <c r="AI512" t="s">
        <v>5148</v>
      </c>
      <c r="AJ512" t="s">
        <v>268</v>
      </c>
      <c r="AK512" t="s">
        <v>377</v>
      </c>
      <c r="AL512" t="s">
        <v>268</v>
      </c>
      <c r="AM512" t="s">
        <v>288</v>
      </c>
      <c r="AN512" t="s">
        <v>268</v>
      </c>
      <c r="AO512" t="s">
        <v>268</v>
      </c>
      <c r="AP512" t="s">
        <v>268</v>
      </c>
      <c r="AQ512" t="s">
        <v>268</v>
      </c>
      <c r="AR512" t="s">
        <v>268</v>
      </c>
      <c r="AS512" t="s">
        <v>268</v>
      </c>
      <c r="AT512" t="s">
        <v>268</v>
      </c>
      <c r="AU512" t="s">
        <v>268</v>
      </c>
      <c r="AV512" t="s">
        <v>268</v>
      </c>
      <c r="AW512" t="s">
        <v>268</v>
      </c>
      <c r="AX512" t="s">
        <v>268</v>
      </c>
      <c r="AY512" t="s">
        <v>268</v>
      </c>
      <c r="AZ512" t="s">
        <v>268</v>
      </c>
      <c r="BA512" t="s">
        <v>268</v>
      </c>
      <c r="BB512" t="s">
        <v>268</v>
      </c>
      <c r="BC512" t="s">
        <v>268</v>
      </c>
      <c r="BD512" t="s">
        <v>268</v>
      </c>
      <c r="BE512" t="s">
        <v>268</v>
      </c>
      <c r="BF512" t="s">
        <v>268</v>
      </c>
      <c r="BG512" t="s">
        <v>268</v>
      </c>
      <c r="BH512" t="s">
        <v>268</v>
      </c>
      <c r="BI512" t="s">
        <v>268</v>
      </c>
      <c r="BJ512" t="s">
        <v>268</v>
      </c>
      <c r="BK512" t="s">
        <v>268</v>
      </c>
      <c r="BL512" t="s">
        <v>268</v>
      </c>
      <c r="BM512" t="s">
        <v>268</v>
      </c>
      <c r="BN512" t="s">
        <v>268</v>
      </c>
      <c r="BO512" t="s">
        <v>268</v>
      </c>
      <c r="BP512" t="s">
        <v>268</v>
      </c>
      <c r="BQ512" t="s">
        <v>268</v>
      </c>
      <c r="BR512" t="s">
        <v>268</v>
      </c>
      <c r="BS512" t="s">
        <v>268</v>
      </c>
      <c r="BT512" t="s">
        <v>268</v>
      </c>
      <c r="BU512" t="s">
        <v>268</v>
      </c>
      <c r="BV512" t="s">
        <v>268</v>
      </c>
      <c r="BW512" t="s">
        <v>268</v>
      </c>
      <c r="BX512" t="s">
        <v>268</v>
      </c>
      <c r="BY512">
        <v>70</v>
      </c>
      <c r="BZ512">
        <v>70</v>
      </c>
      <c r="CA512" t="s">
        <v>142</v>
      </c>
      <c r="CB512" s="356">
        <v>122</v>
      </c>
      <c r="CC512" t="s">
        <v>876</v>
      </c>
      <c r="CD512" t="s">
        <v>268</v>
      </c>
      <c r="CE512" t="s">
        <v>268</v>
      </c>
      <c r="CF512" t="s">
        <v>268</v>
      </c>
      <c r="CG512" t="s">
        <v>268</v>
      </c>
      <c r="CH512" t="s">
        <v>268</v>
      </c>
      <c r="CI512" t="s">
        <v>268</v>
      </c>
      <c r="CJ512" t="s">
        <v>268</v>
      </c>
      <c r="CK512" t="s">
        <v>268</v>
      </c>
      <c r="CL512" t="s">
        <v>268</v>
      </c>
      <c r="CM512" t="s">
        <v>11224</v>
      </c>
      <c r="CN512">
        <v>111.77</v>
      </c>
      <c r="CO512" t="s">
        <v>268</v>
      </c>
      <c r="CP512">
        <v>111.77</v>
      </c>
      <c r="CQ512">
        <v>365</v>
      </c>
      <c r="CR512" t="s">
        <v>878</v>
      </c>
      <c r="CS512" t="s">
        <v>11225</v>
      </c>
      <c r="CT512" t="s">
        <v>11226</v>
      </c>
      <c r="CU512" t="s">
        <v>11227</v>
      </c>
      <c r="CV512" t="s">
        <v>268</v>
      </c>
      <c r="CW512" t="s">
        <v>268</v>
      </c>
      <c r="CX512" t="s">
        <v>268</v>
      </c>
      <c r="CY512" t="s">
        <v>268</v>
      </c>
      <c r="CZ512" t="s">
        <v>268</v>
      </c>
      <c r="DA512" t="s">
        <v>268</v>
      </c>
      <c r="DB512" s="429">
        <f t="shared" si="97"/>
        <v>0</v>
      </c>
      <c r="DC512" s="284">
        <f t="shared" si="98"/>
        <v>0</v>
      </c>
      <c r="DD512" s="284">
        <f t="shared" si="99"/>
        <v>0</v>
      </c>
      <c r="DE512" s="284">
        <f t="shared" si="100"/>
        <v>0</v>
      </c>
      <c r="DF512" s="295">
        <f t="shared" si="101"/>
        <v>70</v>
      </c>
      <c r="DG512" s="284">
        <f t="shared" si="102"/>
        <v>0</v>
      </c>
      <c r="DH512" s="284">
        <f t="shared" si="103"/>
        <v>0</v>
      </c>
      <c r="DI512" s="284">
        <f t="shared" si="104"/>
        <v>0</v>
      </c>
      <c r="DJ512" s="284">
        <f t="shared" si="105"/>
        <v>0</v>
      </c>
      <c r="DK512" s="295">
        <f t="shared" si="106"/>
        <v>1</v>
      </c>
      <c r="DL512" s="297" t="str">
        <f t="shared" si="107"/>
        <v>A dispo.</v>
      </c>
      <c r="DM512" s="430">
        <f>IFERROR(IF(CA512="D",IF(DL512="A dispo.",DF512*VLOOKUP('DATI INPUT'!$F$27,TARIFFE_UD,4,FALSE),DF512*VLOOKUP(DL512,TARIFFE_UD,4,FALSE)),DF512*VLOOKUP(CB512-100,TARIFFE_UND,4,FALSE)),0)</f>
        <v>44.37193077417659</v>
      </c>
      <c r="DN512" s="430">
        <f>IFERROR(IF(CA512="D",IF(DL512="A dispo.",DK512*VLOOKUP('DATI INPUT'!$F$27,TARIFFE_UD,5,FALSE),DK512*VLOOKUP(DL512,TARIFFE_UD,5,FALSE)),DK512*VLOOKUP(CB512-100,TARIFFE_UND,5,FALSE)),0)</f>
        <v>67.397800635548478</v>
      </c>
      <c r="DO512" s="431">
        <f t="shared" si="108"/>
        <v>-2.6859027492776022E-4</v>
      </c>
      <c r="DP512" s="299">
        <f>IFERROR(IF(CA512="D",IF(DL512="A dispo.",DF512*VLOOKUP('DATI INPUT'!$F$27,TARIFFE_UD,2,FALSE),DF512*VLOOKUP(DL512,TARIFFE_UD,2,FALSE)),DF512*VLOOKUP(CB512-100,TARIFFE_UND,2,FALSE)),0)</f>
        <v>55.436527914800543</v>
      </c>
      <c r="DQ512" s="299">
        <f>IFERROR(IF(CA512="D",IF(DL512="A dispo.",DK512*VLOOKUP('DATI INPUT'!$F$27,TARIFFE_UD,3,FALSE),DK512*VLOOKUP(DL512,TARIFFE_UD,3,FALSE)),DK512*VLOOKUP(CB512-100,TARIFFE_UND,3,FALSE)),0)</f>
        <v>60.367780403072892</v>
      </c>
      <c r="DR512" s="299">
        <f t="shared" si="109"/>
        <v>115.80430831787343</v>
      </c>
    </row>
    <row r="513" spans="1:122" x14ac:dyDescent="0.25">
      <c r="A513" t="s">
        <v>5149</v>
      </c>
      <c r="B513" t="s">
        <v>1524</v>
      </c>
      <c r="C513" t="s">
        <v>5150</v>
      </c>
      <c r="D513" t="s">
        <v>5151</v>
      </c>
      <c r="E513" t="s">
        <v>268</v>
      </c>
      <c r="F513" t="s">
        <v>156</v>
      </c>
      <c r="G513" t="s">
        <v>5152</v>
      </c>
      <c r="H513" t="s">
        <v>5060</v>
      </c>
      <c r="I513" t="s">
        <v>5153</v>
      </c>
      <c r="J513" t="s">
        <v>274</v>
      </c>
      <c r="K513" t="s">
        <v>5154</v>
      </c>
      <c r="L513" t="s">
        <v>960</v>
      </c>
      <c r="M513" t="s">
        <v>2725</v>
      </c>
      <c r="N513" t="s">
        <v>984</v>
      </c>
      <c r="O513" t="s">
        <v>873</v>
      </c>
      <c r="P513" t="s">
        <v>613</v>
      </c>
      <c r="Q513" t="s">
        <v>304</v>
      </c>
      <c r="R513" t="s">
        <v>268</v>
      </c>
      <c r="S513" t="s">
        <v>268</v>
      </c>
      <c r="T513" t="s">
        <v>268</v>
      </c>
      <c r="U513" t="s">
        <v>268</v>
      </c>
      <c r="V513" t="s">
        <v>268</v>
      </c>
      <c r="W513" t="s">
        <v>2725</v>
      </c>
      <c r="X513" t="s">
        <v>613</v>
      </c>
      <c r="Y513" t="s">
        <v>304</v>
      </c>
      <c r="Z513" t="s">
        <v>268</v>
      </c>
      <c r="AA513" t="s">
        <v>268</v>
      </c>
      <c r="AB513" t="s">
        <v>268</v>
      </c>
      <c r="AC513" t="s">
        <v>268</v>
      </c>
      <c r="AD513" t="s">
        <v>268</v>
      </c>
      <c r="AE513" t="s">
        <v>287</v>
      </c>
      <c r="AF513" t="s">
        <v>1811</v>
      </c>
      <c r="AG513" t="s">
        <v>875</v>
      </c>
      <c r="AH513" t="s">
        <v>1812</v>
      </c>
      <c r="AI513" t="s">
        <v>899</v>
      </c>
      <c r="AJ513" t="s">
        <v>268</v>
      </c>
      <c r="AK513" t="s">
        <v>410</v>
      </c>
      <c r="AL513" t="s">
        <v>268</v>
      </c>
      <c r="AM513" t="s">
        <v>355</v>
      </c>
      <c r="AN513" t="s">
        <v>268</v>
      </c>
      <c r="AO513" t="s">
        <v>268</v>
      </c>
      <c r="AP513" t="s">
        <v>268</v>
      </c>
      <c r="AQ513" t="s">
        <v>268</v>
      </c>
      <c r="AR513" t="s">
        <v>268</v>
      </c>
      <c r="AS513" t="s">
        <v>268</v>
      </c>
      <c r="AT513" t="s">
        <v>268</v>
      </c>
      <c r="AU513" t="s">
        <v>268</v>
      </c>
      <c r="AV513" t="s">
        <v>268</v>
      </c>
      <c r="AW513" t="s">
        <v>268</v>
      </c>
      <c r="AX513" t="s">
        <v>268</v>
      </c>
      <c r="AY513" t="s">
        <v>268</v>
      </c>
      <c r="AZ513" t="s">
        <v>268</v>
      </c>
      <c r="BA513" t="s">
        <v>268</v>
      </c>
      <c r="BB513" t="s">
        <v>268</v>
      </c>
      <c r="BC513" t="s">
        <v>268</v>
      </c>
      <c r="BD513" t="s">
        <v>268</v>
      </c>
      <c r="BE513" t="s">
        <v>268</v>
      </c>
      <c r="BF513" t="s">
        <v>268</v>
      </c>
      <c r="BG513" t="s">
        <v>268</v>
      </c>
      <c r="BH513" t="s">
        <v>268</v>
      </c>
      <c r="BI513" t="s">
        <v>268</v>
      </c>
      <c r="BJ513" t="s">
        <v>268</v>
      </c>
      <c r="BK513" t="s">
        <v>268</v>
      </c>
      <c r="BL513" t="s">
        <v>268</v>
      </c>
      <c r="BM513" t="s">
        <v>268</v>
      </c>
      <c r="BN513" t="s">
        <v>268</v>
      </c>
      <c r="BO513" t="s">
        <v>268</v>
      </c>
      <c r="BP513" t="s">
        <v>268</v>
      </c>
      <c r="BQ513" t="s">
        <v>268</v>
      </c>
      <c r="BR513" t="s">
        <v>268</v>
      </c>
      <c r="BS513" t="s">
        <v>268</v>
      </c>
      <c r="BT513" t="s">
        <v>268</v>
      </c>
      <c r="BU513" t="s">
        <v>268</v>
      </c>
      <c r="BV513" t="s">
        <v>268</v>
      </c>
      <c r="BW513" t="s">
        <v>268</v>
      </c>
      <c r="BX513" t="s">
        <v>268</v>
      </c>
      <c r="BY513">
        <v>165</v>
      </c>
      <c r="BZ513">
        <v>165</v>
      </c>
      <c r="CA513" t="s">
        <v>142</v>
      </c>
      <c r="CB513" s="356">
        <v>122</v>
      </c>
      <c r="CC513" t="s">
        <v>876</v>
      </c>
      <c r="CD513" t="s">
        <v>268</v>
      </c>
      <c r="CE513" t="s">
        <v>268</v>
      </c>
      <c r="CF513" s="356">
        <v>2</v>
      </c>
      <c r="CG513" t="s">
        <v>268</v>
      </c>
      <c r="CH513" t="s">
        <v>268</v>
      </c>
      <c r="CI513" t="s">
        <v>268</v>
      </c>
      <c r="CJ513" t="s">
        <v>268</v>
      </c>
      <c r="CK513" t="s">
        <v>268</v>
      </c>
      <c r="CL513" t="s">
        <v>268</v>
      </c>
      <c r="CM513" t="s">
        <v>11224</v>
      </c>
      <c r="CN513">
        <v>146.35</v>
      </c>
      <c r="CO513" t="s">
        <v>268</v>
      </c>
      <c r="CP513">
        <v>146.35</v>
      </c>
      <c r="CQ513">
        <v>365</v>
      </c>
      <c r="CR513" t="s">
        <v>878</v>
      </c>
      <c r="CS513" t="s">
        <v>11225</v>
      </c>
      <c r="CT513" t="s">
        <v>11226</v>
      </c>
      <c r="CU513" t="s">
        <v>11227</v>
      </c>
      <c r="CV513" t="s">
        <v>268</v>
      </c>
      <c r="CW513" t="s">
        <v>268</v>
      </c>
      <c r="CX513" t="s">
        <v>268</v>
      </c>
      <c r="CY513" t="s">
        <v>268</v>
      </c>
      <c r="CZ513" t="s">
        <v>268</v>
      </c>
      <c r="DA513" t="s">
        <v>268</v>
      </c>
      <c r="DB513" s="429">
        <f t="shared" si="97"/>
        <v>0</v>
      </c>
      <c r="DC513" s="284">
        <f t="shared" si="98"/>
        <v>0</v>
      </c>
      <c r="DD513" s="284">
        <f t="shared" si="99"/>
        <v>0</v>
      </c>
      <c r="DE513" s="284">
        <f t="shared" si="100"/>
        <v>0</v>
      </c>
      <c r="DF513" s="295">
        <f t="shared" si="101"/>
        <v>165</v>
      </c>
      <c r="DG513" s="284">
        <f t="shared" si="102"/>
        <v>0</v>
      </c>
      <c r="DH513" s="284">
        <f t="shared" si="103"/>
        <v>0</v>
      </c>
      <c r="DI513" s="284">
        <f t="shared" si="104"/>
        <v>0</v>
      </c>
      <c r="DJ513" s="284">
        <f t="shared" si="105"/>
        <v>0</v>
      </c>
      <c r="DK513" s="295">
        <f t="shared" si="106"/>
        <v>1</v>
      </c>
      <c r="DL513" s="297">
        <f t="shared" si="107"/>
        <v>2</v>
      </c>
      <c r="DM513" s="430">
        <f>IFERROR(IF(CA513="D",IF(DL513="A dispo.",DF513*VLOOKUP('DATI INPUT'!$F$27,TARIFFE_UD,4,FALSE),DF513*VLOOKUP(DL513,TARIFFE_UD,4,FALSE)),DF513*VLOOKUP(CB513-100,TARIFFE_UND,4,FALSE)),0)</f>
        <v>94.906629711433268</v>
      </c>
      <c r="DN513" s="430">
        <f>IFERROR(IF(CA513="D",IF(DL513="A dispo.",DK513*VLOOKUP('DATI INPUT'!$F$27,TARIFFE_UD,5,FALSE),DK513*VLOOKUP(DL513,TARIFFE_UD,5,FALSE)),DK513*VLOOKUP(CB513-100,TARIFFE_UND,5,FALSE)),0)</f>
        <v>51.443731886070836</v>
      </c>
      <c r="DO513" s="431">
        <f t="shared" si="108"/>
        <v>3.6159750411002278E-4</v>
      </c>
      <c r="DP513" s="299">
        <f>IFERROR(IF(CA513="D",IF(DL513="A dispo.",DF513*VLOOKUP('DATI INPUT'!$F$27,TARIFFE_UD,2,FALSE),DF513*VLOOKUP(DL513,TARIFFE_UD,2,FALSE)),DF513*VLOOKUP(CB513-100,TARIFFE_UND,2,FALSE)),0)</f>
        <v>118.57257359554562</v>
      </c>
      <c r="DQ513" s="299">
        <f>IFERROR(IF(CA513="D",IF(DL513="A dispo.",DK513*VLOOKUP('DATI INPUT'!$F$27,TARIFFE_UD,3,FALSE),DK513*VLOOKUP(DL513,TARIFFE_UD,3,FALSE)),DK513*VLOOKUP(CB513-100,TARIFFE_UND,3,FALSE)),0)</f>
        <v>46.077822723118445</v>
      </c>
      <c r="DR513" s="299">
        <f t="shared" si="109"/>
        <v>164.65039631866406</v>
      </c>
    </row>
    <row r="514" spans="1:122" x14ac:dyDescent="0.25">
      <c r="A514" t="s">
        <v>5155</v>
      </c>
      <c r="B514" t="s">
        <v>1524</v>
      </c>
      <c r="C514" t="s">
        <v>987</v>
      </c>
      <c r="D514" t="s">
        <v>5151</v>
      </c>
      <c r="E514" t="s">
        <v>268</v>
      </c>
      <c r="F514" t="s">
        <v>156</v>
      </c>
      <c r="G514" t="s">
        <v>5152</v>
      </c>
      <c r="H514" t="s">
        <v>5060</v>
      </c>
      <c r="I514" t="s">
        <v>5153</v>
      </c>
      <c r="J514" t="s">
        <v>274</v>
      </c>
      <c r="K514" t="s">
        <v>5154</v>
      </c>
      <c r="L514" t="s">
        <v>960</v>
      </c>
      <c r="M514" t="s">
        <v>2725</v>
      </c>
      <c r="N514" t="s">
        <v>984</v>
      </c>
      <c r="O514" t="s">
        <v>873</v>
      </c>
      <c r="P514" t="s">
        <v>613</v>
      </c>
      <c r="Q514" t="s">
        <v>304</v>
      </c>
      <c r="R514" t="s">
        <v>268</v>
      </c>
      <c r="S514" t="s">
        <v>268</v>
      </c>
      <c r="T514" t="s">
        <v>268</v>
      </c>
      <c r="U514" t="s">
        <v>268</v>
      </c>
      <c r="V514" t="s">
        <v>268</v>
      </c>
      <c r="W514" t="s">
        <v>2725</v>
      </c>
      <c r="X514" t="s">
        <v>613</v>
      </c>
      <c r="Y514" t="s">
        <v>304</v>
      </c>
      <c r="Z514" t="s">
        <v>268</v>
      </c>
      <c r="AA514" t="s">
        <v>268</v>
      </c>
      <c r="AB514" t="s">
        <v>268</v>
      </c>
      <c r="AC514" t="s">
        <v>268</v>
      </c>
      <c r="AD514" t="s">
        <v>268</v>
      </c>
      <c r="AE514" t="s">
        <v>287</v>
      </c>
      <c r="AF514" t="s">
        <v>1811</v>
      </c>
      <c r="AG514" t="s">
        <v>875</v>
      </c>
      <c r="AH514" t="s">
        <v>1812</v>
      </c>
      <c r="AI514" t="s">
        <v>899</v>
      </c>
      <c r="AJ514" t="s">
        <v>268</v>
      </c>
      <c r="AK514" t="s">
        <v>377</v>
      </c>
      <c r="AL514" t="s">
        <v>268</v>
      </c>
      <c r="AM514" t="s">
        <v>367</v>
      </c>
      <c r="AN514" t="s">
        <v>268</v>
      </c>
      <c r="AO514" t="s">
        <v>268</v>
      </c>
      <c r="AP514" t="s">
        <v>268</v>
      </c>
      <c r="AQ514" t="s">
        <v>268</v>
      </c>
      <c r="AR514" t="s">
        <v>268</v>
      </c>
      <c r="AS514" t="s">
        <v>268</v>
      </c>
      <c r="AT514" t="s">
        <v>268</v>
      </c>
      <c r="AU514" t="s">
        <v>268</v>
      </c>
      <c r="AV514" t="s">
        <v>268</v>
      </c>
      <c r="AW514" t="s">
        <v>268</v>
      </c>
      <c r="AX514" t="s">
        <v>268</v>
      </c>
      <c r="AY514" t="s">
        <v>268</v>
      </c>
      <c r="AZ514" t="s">
        <v>268</v>
      </c>
      <c r="BA514" t="s">
        <v>268</v>
      </c>
      <c r="BB514" t="s">
        <v>268</v>
      </c>
      <c r="BC514" t="s">
        <v>268</v>
      </c>
      <c r="BD514" t="s">
        <v>268</v>
      </c>
      <c r="BE514" t="s">
        <v>268</v>
      </c>
      <c r="BF514" t="s">
        <v>268</v>
      </c>
      <c r="BG514" t="s">
        <v>268</v>
      </c>
      <c r="BH514" t="s">
        <v>268</v>
      </c>
      <c r="BI514" t="s">
        <v>268</v>
      </c>
      <c r="BJ514" t="s">
        <v>268</v>
      </c>
      <c r="BK514" t="s">
        <v>268</v>
      </c>
      <c r="BL514" t="s">
        <v>268</v>
      </c>
      <c r="BM514" t="s">
        <v>268</v>
      </c>
      <c r="BN514" t="s">
        <v>268</v>
      </c>
      <c r="BO514" t="s">
        <v>268</v>
      </c>
      <c r="BP514" t="s">
        <v>268</v>
      </c>
      <c r="BQ514" t="s">
        <v>268</v>
      </c>
      <c r="BR514" t="s">
        <v>268</v>
      </c>
      <c r="BS514" t="s">
        <v>268</v>
      </c>
      <c r="BT514" t="s">
        <v>268</v>
      </c>
      <c r="BU514" t="s">
        <v>268</v>
      </c>
      <c r="BV514" t="s">
        <v>268</v>
      </c>
      <c r="BW514" t="s">
        <v>268</v>
      </c>
      <c r="BX514" t="s">
        <v>268</v>
      </c>
      <c r="BY514">
        <v>20</v>
      </c>
      <c r="BZ514">
        <v>20</v>
      </c>
      <c r="CA514" t="s">
        <v>142</v>
      </c>
      <c r="CB514" s="356">
        <v>123</v>
      </c>
      <c r="CC514" t="s">
        <v>1817</v>
      </c>
      <c r="CD514" t="s">
        <v>268</v>
      </c>
      <c r="CE514" t="s">
        <v>268</v>
      </c>
      <c r="CF514" s="356">
        <v>2</v>
      </c>
      <c r="CG514" t="s">
        <v>268</v>
      </c>
      <c r="CH514" t="s">
        <v>268</v>
      </c>
      <c r="CI514" t="s">
        <v>268</v>
      </c>
      <c r="CJ514" t="s">
        <v>268</v>
      </c>
      <c r="CK514" t="s">
        <v>268</v>
      </c>
      <c r="CL514" t="s">
        <v>268</v>
      </c>
      <c r="CM514" t="s">
        <v>11224</v>
      </c>
      <c r="CN514">
        <v>11.5</v>
      </c>
      <c r="CO514" t="s">
        <v>268</v>
      </c>
      <c r="CP514">
        <v>11.5</v>
      </c>
      <c r="CQ514">
        <v>365</v>
      </c>
      <c r="CR514" t="s">
        <v>878</v>
      </c>
      <c r="CS514" t="s">
        <v>11225</v>
      </c>
      <c r="CT514" t="s">
        <v>11226</v>
      </c>
      <c r="CU514" t="s">
        <v>11227</v>
      </c>
      <c r="CV514" t="s">
        <v>268</v>
      </c>
      <c r="CW514" t="s">
        <v>268</v>
      </c>
      <c r="CX514" t="s">
        <v>268</v>
      </c>
      <c r="CY514" t="s">
        <v>268</v>
      </c>
      <c r="CZ514" t="s">
        <v>268</v>
      </c>
      <c r="DA514" t="s">
        <v>268</v>
      </c>
      <c r="DB514" s="429">
        <f t="shared" si="97"/>
        <v>0</v>
      </c>
      <c r="DC514" s="284">
        <f t="shared" si="98"/>
        <v>0</v>
      </c>
      <c r="DD514" s="284">
        <f t="shared" si="99"/>
        <v>0</v>
      </c>
      <c r="DE514" s="284">
        <f t="shared" si="100"/>
        <v>0</v>
      </c>
      <c r="DF514" s="295">
        <f t="shared" si="101"/>
        <v>20</v>
      </c>
      <c r="DG514" s="284">
        <f t="shared" si="102"/>
        <v>1</v>
      </c>
      <c r="DH514" s="284">
        <f t="shared" si="103"/>
        <v>0</v>
      </c>
      <c r="DI514" s="284">
        <f t="shared" si="104"/>
        <v>0</v>
      </c>
      <c r="DJ514" s="284">
        <f t="shared" si="105"/>
        <v>0</v>
      </c>
      <c r="DK514" s="295">
        <f t="shared" si="106"/>
        <v>0</v>
      </c>
      <c r="DL514" s="297">
        <f t="shared" si="107"/>
        <v>2</v>
      </c>
      <c r="DM514" s="430">
        <f>IFERROR(IF(CA514="D",IF(DL514="A dispo.",DF514*VLOOKUP('DATI INPUT'!$F$27,TARIFFE_UD,4,FALSE),DF514*VLOOKUP(DL514,TARIFFE_UD,4,FALSE)),DF514*VLOOKUP(CB514-100,TARIFFE_UND,4,FALSE)),0)</f>
        <v>11.503833904416155</v>
      </c>
      <c r="DN514" s="430">
        <f>IFERROR(IF(CA514="D",IF(DL514="A dispo.",DK514*VLOOKUP('DATI INPUT'!$F$27,TARIFFE_UD,5,FALSE),DK514*VLOOKUP(DL514,TARIFFE_UD,5,FALSE)),DK514*VLOOKUP(CB514-100,TARIFFE_UND,5,FALSE)),0)</f>
        <v>0</v>
      </c>
      <c r="DO514" s="431">
        <f t="shared" si="108"/>
        <v>3.8339044161546099E-3</v>
      </c>
      <c r="DP514" s="299">
        <f>IFERROR(IF(CA514="D",IF(DL514="A dispo.",DF514*VLOOKUP('DATI INPUT'!$F$27,TARIFFE_UD,2,FALSE),DF514*VLOOKUP(DL514,TARIFFE_UD,2,FALSE)),DF514*VLOOKUP(CB514-100,TARIFFE_UND,2,FALSE)),0)</f>
        <v>14.372433163096439</v>
      </c>
      <c r="DQ514" s="299">
        <f>IFERROR(IF(CA514="D",IF(DL514="A dispo.",DK514*VLOOKUP('DATI INPUT'!$F$27,TARIFFE_UD,3,FALSE),DK514*VLOOKUP(DL514,TARIFFE_UD,3,FALSE)),DK514*VLOOKUP(CB514-100,TARIFFE_UND,3,FALSE)),0)</f>
        <v>0</v>
      </c>
      <c r="DR514" s="299">
        <f t="shared" si="109"/>
        <v>14.372433163096439</v>
      </c>
    </row>
    <row r="515" spans="1:122" x14ac:dyDescent="0.25">
      <c r="A515" t="s">
        <v>10532</v>
      </c>
      <c r="B515" t="s">
        <v>1142</v>
      </c>
      <c r="C515" t="s">
        <v>628</v>
      </c>
      <c r="D515" t="s">
        <v>5167</v>
      </c>
      <c r="E515" t="s">
        <v>268</v>
      </c>
      <c r="F515" t="s">
        <v>156</v>
      </c>
      <c r="G515" t="s">
        <v>5168</v>
      </c>
      <c r="H515" t="s">
        <v>5060</v>
      </c>
      <c r="I515" t="s">
        <v>5169</v>
      </c>
      <c r="J515" t="s">
        <v>156</v>
      </c>
      <c r="K515" t="s">
        <v>5170</v>
      </c>
      <c r="L515" t="s">
        <v>960</v>
      </c>
      <c r="M515" t="s">
        <v>5171</v>
      </c>
      <c r="N515" t="s">
        <v>5172</v>
      </c>
      <c r="O515" t="s">
        <v>268</v>
      </c>
      <c r="P515" t="s">
        <v>5173</v>
      </c>
      <c r="Q515" t="s">
        <v>282</v>
      </c>
      <c r="R515" t="s">
        <v>268</v>
      </c>
      <c r="S515" t="s">
        <v>268</v>
      </c>
      <c r="T515" t="s">
        <v>268</v>
      </c>
      <c r="U515" t="s">
        <v>268</v>
      </c>
      <c r="V515" t="s">
        <v>268</v>
      </c>
      <c r="W515" t="s">
        <v>2866</v>
      </c>
      <c r="X515" t="s">
        <v>613</v>
      </c>
      <c r="Y515" t="s">
        <v>504</v>
      </c>
      <c r="Z515" t="s">
        <v>268</v>
      </c>
      <c r="AA515" t="s">
        <v>268</v>
      </c>
      <c r="AB515" t="s">
        <v>268</v>
      </c>
      <c r="AC515" t="s">
        <v>268</v>
      </c>
      <c r="AD515" t="s">
        <v>268</v>
      </c>
      <c r="AE515" t="s">
        <v>287</v>
      </c>
      <c r="AF515" t="s">
        <v>1811</v>
      </c>
      <c r="AG515" t="s">
        <v>875</v>
      </c>
      <c r="AH515" t="s">
        <v>1831</v>
      </c>
      <c r="AI515" t="s">
        <v>642</v>
      </c>
      <c r="AJ515" t="s">
        <v>268</v>
      </c>
      <c r="AK515" t="s">
        <v>352</v>
      </c>
      <c r="AL515" t="s">
        <v>268</v>
      </c>
      <c r="AM515" t="s">
        <v>355</v>
      </c>
      <c r="AN515" t="s">
        <v>268</v>
      </c>
      <c r="AO515" t="s">
        <v>268</v>
      </c>
      <c r="AP515" t="s">
        <v>268</v>
      </c>
      <c r="AQ515" t="s">
        <v>268</v>
      </c>
      <c r="AR515" t="s">
        <v>268</v>
      </c>
      <c r="AS515" t="s">
        <v>268</v>
      </c>
      <c r="AT515" t="s">
        <v>268</v>
      </c>
      <c r="AU515" t="s">
        <v>268</v>
      </c>
      <c r="AV515" t="s">
        <v>268</v>
      </c>
      <c r="AW515" t="s">
        <v>268</v>
      </c>
      <c r="AX515" t="s">
        <v>268</v>
      </c>
      <c r="AY515" t="s">
        <v>268</v>
      </c>
      <c r="AZ515" t="s">
        <v>268</v>
      </c>
      <c r="BA515" t="s">
        <v>268</v>
      </c>
      <c r="BB515" t="s">
        <v>268</v>
      </c>
      <c r="BC515" t="s">
        <v>268</v>
      </c>
      <c r="BD515" t="s">
        <v>268</v>
      </c>
      <c r="BE515" t="s">
        <v>268</v>
      </c>
      <c r="BF515" t="s">
        <v>268</v>
      </c>
      <c r="BG515" t="s">
        <v>268</v>
      </c>
      <c r="BH515" t="s">
        <v>268</v>
      </c>
      <c r="BI515" t="s">
        <v>268</v>
      </c>
      <c r="BJ515" t="s">
        <v>268</v>
      </c>
      <c r="BK515" t="s">
        <v>268</v>
      </c>
      <c r="BL515" t="s">
        <v>268</v>
      </c>
      <c r="BM515" t="s">
        <v>268</v>
      </c>
      <c r="BN515" t="s">
        <v>268</v>
      </c>
      <c r="BO515" t="s">
        <v>268</v>
      </c>
      <c r="BP515" t="s">
        <v>268</v>
      </c>
      <c r="BQ515" t="s">
        <v>268</v>
      </c>
      <c r="BR515" t="s">
        <v>268</v>
      </c>
      <c r="BS515" t="s">
        <v>268</v>
      </c>
      <c r="BT515" t="s">
        <v>268</v>
      </c>
      <c r="BU515" t="s">
        <v>268</v>
      </c>
      <c r="BV515" t="s">
        <v>268</v>
      </c>
      <c r="BW515" t="s">
        <v>268</v>
      </c>
      <c r="BX515" t="s">
        <v>268</v>
      </c>
      <c r="BY515" s="432">
        <v>0</v>
      </c>
      <c r="BZ515">
        <v>56</v>
      </c>
      <c r="CA515" s="432" t="s">
        <v>142</v>
      </c>
      <c r="CB515" t="s">
        <v>268</v>
      </c>
      <c r="CC515" t="s">
        <v>268</v>
      </c>
      <c r="CD515" t="s">
        <v>268</v>
      </c>
      <c r="CE515" t="s">
        <v>268</v>
      </c>
      <c r="CF515" t="s">
        <v>268</v>
      </c>
      <c r="CG515" t="s">
        <v>268</v>
      </c>
      <c r="CH515" t="s">
        <v>268</v>
      </c>
      <c r="CI515" t="s">
        <v>268</v>
      </c>
      <c r="CJ515" t="s">
        <v>268</v>
      </c>
      <c r="CK515" t="s">
        <v>268</v>
      </c>
      <c r="CL515" t="s">
        <v>268</v>
      </c>
      <c r="CM515" t="s">
        <v>11224</v>
      </c>
      <c r="CN515" t="s">
        <v>268</v>
      </c>
      <c r="CO515" t="s">
        <v>268</v>
      </c>
      <c r="CP515" s="432">
        <v>0</v>
      </c>
      <c r="CQ515" s="432">
        <v>0</v>
      </c>
      <c r="CR515" t="s">
        <v>268</v>
      </c>
      <c r="CS515" t="s">
        <v>268</v>
      </c>
      <c r="CT515" t="s">
        <v>11226</v>
      </c>
      <c r="CU515" t="s">
        <v>11227</v>
      </c>
      <c r="CV515" t="s">
        <v>268</v>
      </c>
      <c r="CW515" t="s">
        <v>268</v>
      </c>
      <c r="CX515" t="s">
        <v>268</v>
      </c>
      <c r="CY515" t="s">
        <v>268</v>
      </c>
      <c r="CZ515" t="s">
        <v>268</v>
      </c>
      <c r="DA515" t="s">
        <v>268</v>
      </c>
      <c r="DB515" s="429">
        <f t="shared" ref="DB515:DB578" si="110">IFERROR(VLOOKUP(CC515,Rid_ud,2,FALSE),0)</f>
        <v>0</v>
      </c>
      <c r="DC515" s="284">
        <f t="shared" ref="DC515:DC578" si="111">IFERROR(VLOOKUP(CG515,rid,2,FALSE),0)</f>
        <v>0</v>
      </c>
      <c r="DD515" s="284">
        <f t="shared" ref="DD515:DD578" si="112">IFERROR(VLOOKUP(CH515,rid,2,FALSE),0)</f>
        <v>0</v>
      </c>
      <c r="DE515" s="284">
        <f t="shared" ref="DE515:DE578" si="113">IFERROR(VLOOKUP(CI515,rid,2,FALSE),0)</f>
        <v>0</v>
      </c>
      <c r="DF515" s="295">
        <f t="shared" ref="DF515:DF578" si="114">((((BY515-(BY515*DB515))-((BY515-(BY515*DB515))*DC515))-(((BY515-(BY515*DB515))-((BY515-(BY515*DB515))*DC515))*DD515))-((((BY515-(BY515*DB515))-((BY515-(BY515*DB515))*DC515))-(((BY515-(BY515*DB515))-((BY515-(BY515*DB515))*DC515))*DD515))*DE515))/365*CQ515</f>
        <v>0</v>
      </c>
      <c r="DG515" s="284">
        <f t="shared" ref="DG515:DG578" si="115">IFERROR(VLOOKUP(CC515,Rid_ud,3,FALSE),0)</f>
        <v>0</v>
      </c>
      <c r="DH515" s="284">
        <f t="shared" ref="DH515:DH578" si="116">IFERROR(VLOOKUP(CG515,rid,3,FALSE),0)</f>
        <v>0</v>
      </c>
      <c r="DI515" s="284">
        <f t="shared" ref="DI515:DI578" si="117">IFERROR(VLOOKUP(CH515,rid,3,FALSE),0)</f>
        <v>0</v>
      </c>
      <c r="DJ515" s="284">
        <f t="shared" ref="DJ515:DJ578" si="118">IFERROR(VLOOKUP(CI515,rid,3,FALSE),0)</f>
        <v>0</v>
      </c>
      <c r="DK515" s="295">
        <f t="shared" ref="DK515:DK578" si="119">IF(CA515="D",(((1-(1*DG515))-((1-(1*DG515))*DH515))-(((1-(1*DG515))-((1-(1*DG515))*DH515))*DI515))-((((1-(1*DG515))-((1-(1*DG515))*DH515))-(((1-(1*DG515))-((1-(1*DG515))*DH515))*DI515))*DJ515),(((BY515-(BY515*DG515))-((BY515-(BY515*DG515))*DH515))-(((BY515-(BY515*DG515))-((BY515-(BY515*DG515))*DH515))*DI515))-((((BY515-(BY515*DG515))-((BY515-(BY515*DG515))*DH515))-(((BY515-(BY515*DG515))-((BY515-(BY515*DG515))*DH515))*DI515))*DJ515))/365*CQ515</f>
        <v>0</v>
      </c>
      <c r="DL515" s="297" t="str">
        <f t="shared" ref="DL515:DL578" si="120">IF(CA515="D",IF(OR(CF515&lt;1,CF515=""),"A dispo.",IF(CF515&gt;6,6,CF515)),"")</f>
        <v>A dispo.</v>
      </c>
      <c r="DM515" s="430">
        <f>IFERROR(IF(CA515="D",IF(DL515="A dispo.",DF515*VLOOKUP('DATI INPUT'!$F$27,TARIFFE_UD,4,FALSE),DF515*VLOOKUP(DL515,TARIFFE_UD,4,FALSE)),DF515*VLOOKUP(CB515-100,TARIFFE_UND,4,FALSE)),0)</f>
        <v>0</v>
      </c>
      <c r="DN515" s="430">
        <f>IFERROR(IF(CA515="D",IF(DL515="A dispo.",DK515*VLOOKUP('DATI INPUT'!$F$27,TARIFFE_UD,5,FALSE),DK515*VLOOKUP(DL515,TARIFFE_UD,5,FALSE)),DK515*VLOOKUP(CB515-100,TARIFFE_UND,5,FALSE)),0)</f>
        <v>0</v>
      </c>
      <c r="DO515" s="431">
        <f t="shared" ref="DO515:DO578" si="121">DM515+DN515-CP515</f>
        <v>0</v>
      </c>
      <c r="DP515" s="299">
        <f>IFERROR(IF(CA515="D",IF(DL515="A dispo.",DF515*VLOOKUP('DATI INPUT'!$F$27,TARIFFE_UD,2,FALSE),DF515*VLOOKUP(DL515,TARIFFE_UD,2,FALSE)),DF515*VLOOKUP(CB515-100,TARIFFE_UND,2,FALSE)),0)</f>
        <v>0</v>
      </c>
      <c r="DQ515" s="299">
        <f>IFERROR(IF(CA515="D",IF(DL515="A dispo.",DK515*VLOOKUP('DATI INPUT'!$F$27,TARIFFE_UD,3,FALSE),DK515*VLOOKUP(DL515,TARIFFE_UD,3,FALSE)),DK515*VLOOKUP(CB515-100,TARIFFE_UND,3,FALSE)),0)</f>
        <v>0</v>
      </c>
      <c r="DR515" s="299">
        <f t="shared" ref="DR515:DR578" si="122">DQ515+DP515</f>
        <v>0</v>
      </c>
    </row>
    <row r="516" spans="1:122" x14ac:dyDescent="0.25">
      <c r="A516" t="s">
        <v>10533</v>
      </c>
      <c r="B516" t="s">
        <v>1142</v>
      </c>
      <c r="C516" t="s">
        <v>629</v>
      </c>
      <c r="D516" t="s">
        <v>5167</v>
      </c>
      <c r="E516" t="s">
        <v>268</v>
      </c>
      <c r="F516" t="s">
        <v>156</v>
      </c>
      <c r="G516" t="s">
        <v>5168</v>
      </c>
      <c r="H516" t="s">
        <v>5060</v>
      </c>
      <c r="I516" t="s">
        <v>5169</v>
      </c>
      <c r="J516" t="s">
        <v>156</v>
      </c>
      <c r="K516" t="s">
        <v>5170</v>
      </c>
      <c r="L516" t="s">
        <v>960</v>
      </c>
      <c r="M516" t="s">
        <v>5171</v>
      </c>
      <c r="N516" t="s">
        <v>5172</v>
      </c>
      <c r="O516" t="s">
        <v>268</v>
      </c>
      <c r="P516" t="s">
        <v>5173</v>
      </c>
      <c r="Q516" t="s">
        <v>282</v>
      </c>
      <c r="R516" t="s">
        <v>268</v>
      </c>
      <c r="S516" t="s">
        <v>268</v>
      </c>
      <c r="T516" t="s">
        <v>268</v>
      </c>
      <c r="U516" t="s">
        <v>268</v>
      </c>
      <c r="V516" t="s">
        <v>268</v>
      </c>
      <c r="W516" t="s">
        <v>2866</v>
      </c>
      <c r="X516" t="s">
        <v>613</v>
      </c>
      <c r="Y516" t="s">
        <v>504</v>
      </c>
      <c r="Z516" t="s">
        <v>268</v>
      </c>
      <c r="AA516" t="s">
        <v>268</v>
      </c>
      <c r="AB516" t="s">
        <v>268</v>
      </c>
      <c r="AC516" t="s">
        <v>268</v>
      </c>
      <c r="AD516" t="s">
        <v>268</v>
      </c>
      <c r="AE516" t="s">
        <v>287</v>
      </c>
      <c r="AF516" t="s">
        <v>1811</v>
      </c>
      <c r="AG516" t="s">
        <v>875</v>
      </c>
      <c r="AH516" t="s">
        <v>1831</v>
      </c>
      <c r="AI516" t="s">
        <v>642</v>
      </c>
      <c r="AJ516" t="s">
        <v>268</v>
      </c>
      <c r="AK516" t="s">
        <v>352</v>
      </c>
      <c r="AL516" t="s">
        <v>268</v>
      </c>
      <c r="AM516" t="s">
        <v>355</v>
      </c>
      <c r="AN516" t="s">
        <v>268</v>
      </c>
      <c r="AO516" t="s">
        <v>268</v>
      </c>
      <c r="AP516" t="s">
        <v>268</v>
      </c>
      <c r="AQ516" t="s">
        <v>268</v>
      </c>
      <c r="AR516" t="s">
        <v>268</v>
      </c>
      <c r="AS516" t="s">
        <v>268</v>
      </c>
      <c r="AT516" t="s">
        <v>268</v>
      </c>
      <c r="AU516" t="s">
        <v>268</v>
      </c>
      <c r="AV516" t="s">
        <v>268</v>
      </c>
      <c r="AW516" t="s">
        <v>268</v>
      </c>
      <c r="AX516" t="s">
        <v>268</v>
      </c>
      <c r="AY516" t="s">
        <v>268</v>
      </c>
      <c r="AZ516" t="s">
        <v>268</v>
      </c>
      <c r="BA516" t="s">
        <v>268</v>
      </c>
      <c r="BB516" t="s">
        <v>268</v>
      </c>
      <c r="BC516" t="s">
        <v>268</v>
      </c>
      <c r="BD516" t="s">
        <v>268</v>
      </c>
      <c r="BE516" t="s">
        <v>268</v>
      </c>
      <c r="BF516" t="s">
        <v>268</v>
      </c>
      <c r="BG516" t="s">
        <v>268</v>
      </c>
      <c r="BH516" t="s">
        <v>268</v>
      </c>
      <c r="BI516" t="s">
        <v>268</v>
      </c>
      <c r="BJ516" t="s">
        <v>268</v>
      </c>
      <c r="BK516" t="s">
        <v>268</v>
      </c>
      <c r="BL516" t="s">
        <v>268</v>
      </c>
      <c r="BM516" t="s">
        <v>268</v>
      </c>
      <c r="BN516" t="s">
        <v>268</v>
      </c>
      <c r="BO516" t="s">
        <v>268</v>
      </c>
      <c r="BP516" t="s">
        <v>268</v>
      </c>
      <c r="BQ516" t="s">
        <v>268</v>
      </c>
      <c r="BR516" t="s">
        <v>268</v>
      </c>
      <c r="BS516" t="s">
        <v>268</v>
      </c>
      <c r="BT516" t="s">
        <v>268</v>
      </c>
      <c r="BU516" t="s">
        <v>268</v>
      </c>
      <c r="BV516" t="s">
        <v>268</v>
      </c>
      <c r="BW516" t="s">
        <v>268</v>
      </c>
      <c r="BX516" t="s">
        <v>268</v>
      </c>
      <c r="BY516" s="432">
        <v>0</v>
      </c>
      <c r="BZ516">
        <v>9</v>
      </c>
      <c r="CA516" s="432" t="s">
        <v>142</v>
      </c>
      <c r="CB516" t="s">
        <v>268</v>
      </c>
      <c r="CC516" t="s">
        <v>268</v>
      </c>
      <c r="CD516" t="s">
        <v>268</v>
      </c>
      <c r="CE516" t="s">
        <v>268</v>
      </c>
      <c r="CF516" t="s">
        <v>268</v>
      </c>
      <c r="CG516" t="s">
        <v>268</v>
      </c>
      <c r="CH516" t="s">
        <v>268</v>
      </c>
      <c r="CI516" t="s">
        <v>268</v>
      </c>
      <c r="CJ516" t="s">
        <v>268</v>
      </c>
      <c r="CK516" t="s">
        <v>268</v>
      </c>
      <c r="CL516" t="s">
        <v>268</v>
      </c>
      <c r="CM516" t="s">
        <v>11224</v>
      </c>
      <c r="CN516" t="s">
        <v>268</v>
      </c>
      <c r="CO516" t="s">
        <v>268</v>
      </c>
      <c r="CP516" s="432">
        <v>0</v>
      </c>
      <c r="CQ516" s="432">
        <v>0</v>
      </c>
      <c r="CR516" t="s">
        <v>268</v>
      </c>
      <c r="CS516" t="s">
        <v>268</v>
      </c>
      <c r="CT516" t="s">
        <v>11226</v>
      </c>
      <c r="CU516" t="s">
        <v>11227</v>
      </c>
      <c r="CV516" t="s">
        <v>268</v>
      </c>
      <c r="CW516" t="s">
        <v>268</v>
      </c>
      <c r="CX516" t="s">
        <v>268</v>
      </c>
      <c r="CY516" t="s">
        <v>268</v>
      </c>
      <c r="CZ516" t="s">
        <v>268</v>
      </c>
      <c r="DA516" t="s">
        <v>268</v>
      </c>
      <c r="DB516" s="429">
        <f t="shared" si="110"/>
        <v>0</v>
      </c>
      <c r="DC516" s="284">
        <f t="shared" si="111"/>
        <v>0</v>
      </c>
      <c r="DD516" s="284">
        <f t="shared" si="112"/>
        <v>0</v>
      </c>
      <c r="DE516" s="284">
        <f t="shared" si="113"/>
        <v>0</v>
      </c>
      <c r="DF516" s="295">
        <f t="shared" si="114"/>
        <v>0</v>
      </c>
      <c r="DG516" s="284">
        <f t="shared" si="115"/>
        <v>0</v>
      </c>
      <c r="DH516" s="284">
        <f t="shared" si="116"/>
        <v>0</v>
      </c>
      <c r="DI516" s="284">
        <f t="shared" si="117"/>
        <v>0</v>
      </c>
      <c r="DJ516" s="284">
        <f t="shared" si="118"/>
        <v>0</v>
      </c>
      <c r="DK516" s="295">
        <f t="shared" si="119"/>
        <v>0</v>
      </c>
      <c r="DL516" s="297" t="str">
        <f t="shared" si="120"/>
        <v>A dispo.</v>
      </c>
      <c r="DM516" s="430">
        <f>IFERROR(IF(CA516="D",IF(DL516="A dispo.",DF516*VLOOKUP('DATI INPUT'!$F$27,TARIFFE_UD,4,FALSE),DF516*VLOOKUP(DL516,TARIFFE_UD,4,FALSE)),DF516*VLOOKUP(CB516-100,TARIFFE_UND,4,FALSE)),0)</f>
        <v>0</v>
      </c>
      <c r="DN516" s="430">
        <f>IFERROR(IF(CA516="D",IF(DL516="A dispo.",DK516*VLOOKUP('DATI INPUT'!$F$27,TARIFFE_UD,5,FALSE),DK516*VLOOKUP(DL516,TARIFFE_UD,5,FALSE)),DK516*VLOOKUP(CB516-100,TARIFFE_UND,5,FALSE)),0)</f>
        <v>0</v>
      </c>
      <c r="DO516" s="431">
        <f t="shared" si="121"/>
        <v>0</v>
      </c>
      <c r="DP516" s="299">
        <f>IFERROR(IF(CA516="D",IF(DL516="A dispo.",DF516*VLOOKUP('DATI INPUT'!$F$27,TARIFFE_UD,2,FALSE),DF516*VLOOKUP(DL516,TARIFFE_UD,2,FALSE)),DF516*VLOOKUP(CB516-100,TARIFFE_UND,2,FALSE)),0)</f>
        <v>0</v>
      </c>
      <c r="DQ516" s="299">
        <f>IFERROR(IF(CA516="D",IF(DL516="A dispo.",DK516*VLOOKUP('DATI INPUT'!$F$27,TARIFFE_UD,3,FALSE),DK516*VLOOKUP(DL516,TARIFFE_UD,3,FALSE)),DK516*VLOOKUP(CB516-100,TARIFFE_UND,3,FALSE)),0)</f>
        <v>0</v>
      </c>
      <c r="DR516" s="299">
        <f t="shared" si="122"/>
        <v>0</v>
      </c>
    </row>
    <row r="517" spans="1:122" x14ac:dyDescent="0.25">
      <c r="A517" t="s">
        <v>5175</v>
      </c>
      <c r="B517" t="s">
        <v>721</v>
      </c>
      <c r="C517" t="s">
        <v>5176</v>
      </c>
      <c r="D517" t="s">
        <v>5177</v>
      </c>
      <c r="E517" t="s">
        <v>268</v>
      </c>
      <c r="F517" t="s">
        <v>156</v>
      </c>
      <c r="G517" t="s">
        <v>5178</v>
      </c>
      <c r="H517" t="s">
        <v>5060</v>
      </c>
      <c r="I517" t="s">
        <v>390</v>
      </c>
      <c r="J517" t="s">
        <v>156</v>
      </c>
      <c r="K517" t="s">
        <v>5179</v>
      </c>
      <c r="L517" t="s">
        <v>960</v>
      </c>
      <c r="M517" t="s">
        <v>5180</v>
      </c>
      <c r="N517" t="s">
        <v>1163</v>
      </c>
      <c r="O517" t="s">
        <v>873</v>
      </c>
      <c r="P517" t="s">
        <v>5181</v>
      </c>
      <c r="Q517" t="s">
        <v>488</v>
      </c>
      <c r="R517" t="s">
        <v>268</v>
      </c>
      <c r="S517" t="s">
        <v>268</v>
      </c>
      <c r="T517" t="s">
        <v>268</v>
      </c>
      <c r="U517" t="s">
        <v>268</v>
      </c>
      <c r="V517" t="s">
        <v>268</v>
      </c>
      <c r="W517" t="s">
        <v>2866</v>
      </c>
      <c r="X517" t="s">
        <v>613</v>
      </c>
      <c r="Y517" t="s">
        <v>504</v>
      </c>
      <c r="Z517" t="s">
        <v>268</v>
      </c>
      <c r="AA517" t="s">
        <v>268</v>
      </c>
      <c r="AB517" t="s">
        <v>268</v>
      </c>
      <c r="AC517" t="s">
        <v>268</v>
      </c>
      <c r="AD517" t="s">
        <v>268</v>
      </c>
      <c r="AE517" t="s">
        <v>287</v>
      </c>
      <c r="AF517" t="s">
        <v>1811</v>
      </c>
      <c r="AG517" t="s">
        <v>875</v>
      </c>
      <c r="AH517" t="s">
        <v>1831</v>
      </c>
      <c r="AI517" t="s">
        <v>642</v>
      </c>
      <c r="AJ517" t="s">
        <v>268</v>
      </c>
      <c r="AK517" t="s">
        <v>413</v>
      </c>
      <c r="AL517" t="s">
        <v>268</v>
      </c>
      <c r="AM517" t="s">
        <v>355</v>
      </c>
      <c r="AN517" t="s">
        <v>268</v>
      </c>
      <c r="AO517" t="s">
        <v>268</v>
      </c>
      <c r="AP517" t="s">
        <v>268</v>
      </c>
      <c r="AQ517" t="s">
        <v>268</v>
      </c>
      <c r="AR517" t="s">
        <v>268</v>
      </c>
      <c r="AS517" t="s">
        <v>268</v>
      </c>
      <c r="AT517" t="s">
        <v>268</v>
      </c>
      <c r="AU517" t="s">
        <v>268</v>
      </c>
      <c r="AV517" t="s">
        <v>268</v>
      </c>
      <c r="AW517" t="s">
        <v>268</v>
      </c>
      <c r="AX517" t="s">
        <v>268</v>
      </c>
      <c r="AY517" t="s">
        <v>268</v>
      </c>
      <c r="AZ517" t="s">
        <v>268</v>
      </c>
      <c r="BA517" t="s">
        <v>268</v>
      </c>
      <c r="BB517" t="s">
        <v>268</v>
      </c>
      <c r="BC517" t="s">
        <v>268</v>
      </c>
      <c r="BD517" t="s">
        <v>268</v>
      </c>
      <c r="BE517" t="s">
        <v>268</v>
      </c>
      <c r="BF517" t="s">
        <v>268</v>
      </c>
      <c r="BG517" t="s">
        <v>268</v>
      </c>
      <c r="BH517" t="s">
        <v>268</v>
      </c>
      <c r="BI517" t="s">
        <v>268</v>
      </c>
      <c r="BJ517" t="s">
        <v>268</v>
      </c>
      <c r="BK517" t="s">
        <v>268</v>
      </c>
      <c r="BL517" t="s">
        <v>268</v>
      </c>
      <c r="BM517" t="s">
        <v>268</v>
      </c>
      <c r="BN517" t="s">
        <v>268</v>
      </c>
      <c r="BO517" t="s">
        <v>268</v>
      </c>
      <c r="BP517" t="s">
        <v>268</v>
      </c>
      <c r="BQ517" t="s">
        <v>268</v>
      </c>
      <c r="BR517" t="s">
        <v>268</v>
      </c>
      <c r="BS517" t="s">
        <v>268</v>
      </c>
      <c r="BT517" t="s">
        <v>268</v>
      </c>
      <c r="BU517" t="s">
        <v>268</v>
      </c>
      <c r="BV517" t="s">
        <v>268</v>
      </c>
      <c r="BW517" t="s">
        <v>268</v>
      </c>
      <c r="BX517" t="s">
        <v>268</v>
      </c>
      <c r="BY517" s="432">
        <v>0</v>
      </c>
      <c r="BZ517">
        <v>74</v>
      </c>
      <c r="CA517" s="432" t="s">
        <v>142</v>
      </c>
      <c r="CB517" t="s">
        <v>268</v>
      </c>
      <c r="CC517" t="s">
        <v>268</v>
      </c>
      <c r="CD517" t="s">
        <v>268</v>
      </c>
      <c r="CE517" t="s">
        <v>268</v>
      </c>
      <c r="CF517" t="s">
        <v>268</v>
      </c>
      <c r="CG517" t="s">
        <v>268</v>
      </c>
      <c r="CH517" t="s">
        <v>268</v>
      </c>
      <c r="CI517" t="s">
        <v>268</v>
      </c>
      <c r="CJ517" t="s">
        <v>268</v>
      </c>
      <c r="CK517" t="s">
        <v>268</v>
      </c>
      <c r="CL517" t="s">
        <v>268</v>
      </c>
      <c r="CM517" t="s">
        <v>11224</v>
      </c>
      <c r="CN517" t="s">
        <v>268</v>
      </c>
      <c r="CO517" t="s">
        <v>268</v>
      </c>
      <c r="CP517" s="432">
        <v>0</v>
      </c>
      <c r="CQ517" s="432">
        <v>0</v>
      </c>
      <c r="CR517" t="s">
        <v>268</v>
      </c>
      <c r="CS517" t="s">
        <v>268</v>
      </c>
      <c r="CT517" t="s">
        <v>11226</v>
      </c>
      <c r="CU517" t="s">
        <v>11227</v>
      </c>
      <c r="CV517" t="s">
        <v>268</v>
      </c>
      <c r="CW517" t="s">
        <v>268</v>
      </c>
      <c r="CX517" t="s">
        <v>268</v>
      </c>
      <c r="CY517" t="s">
        <v>268</v>
      </c>
      <c r="CZ517" t="s">
        <v>268</v>
      </c>
      <c r="DA517" t="s">
        <v>268</v>
      </c>
      <c r="DB517" s="429">
        <f t="shared" si="110"/>
        <v>0</v>
      </c>
      <c r="DC517" s="284">
        <f t="shared" si="111"/>
        <v>0</v>
      </c>
      <c r="DD517" s="284">
        <f t="shared" si="112"/>
        <v>0</v>
      </c>
      <c r="DE517" s="284">
        <f t="shared" si="113"/>
        <v>0</v>
      </c>
      <c r="DF517" s="295">
        <f t="shared" si="114"/>
        <v>0</v>
      </c>
      <c r="DG517" s="284">
        <f t="shared" si="115"/>
        <v>0</v>
      </c>
      <c r="DH517" s="284">
        <f t="shared" si="116"/>
        <v>0</v>
      </c>
      <c r="DI517" s="284">
        <f t="shared" si="117"/>
        <v>0</v>
      </c>
      <c r="DJ517" s="284">
        <f t="shared" si="118"/>
        <v>0</v>
      </c>
      <c r="DK517" s="295">
        <f t="shared" si="119"/>
        <v>0</v>
      </c>
      <c r="DL517" s="297" t="str">
        <f t="shared" si="120"/>
        <v>A dispo.</v>
      </c>
      <c r="DM517" s="430">
        <f>IFERROR(IF(CA517="D",IF(DL517="A dispo.",DF517*VLOOKUP('DATI INPUT'!$F$27,TARIFFE_UD,4,FALSE),DF517*VLOOKUP(DL517,TARIFFE_UD,4,FALSE)),DF517*VLOOKUP(CB517-100,TARIFFE_UND,4,FALSE)),0)</f>
        <v>0</v>
      </c>
      <c r="DN517" s="430">
        <f>IFERROR(IF(CA517="D",IF(DL517="A dispo.",DK517*VLOOKUP('DATI INPUT'!$F$27,TARIFFE_UD,5,FALSE),DK517*VLOOKUP(DL517,TARIFFE_UD,5,FALSE)),DK517*VLOOKUP(CB517-100,TARIFFE_UND,5,FALSE)),0)</f>
        <v>0</v>
      </c>
      <c r="DO517" s="431">
        <f t="shared" si="121"/>
        <v>0</v>
      </c>
      <c r="DP517" s="299">
        <f>IFERROR(IF(CA517="D",IF(DL517="A dispo.",DF517*VLOOKUP('DATI INPUT'!$F$27,TARIFFE_UD,2,FALSE),DF517*VLOOKUP(DL517,TARIFFE_UD,2,FALSE)),DF517*VLOOKUP(CB517-100,TARIFFE_UND,2,FALSE)),0)</f>
        <v>0</v>
      </c>
      <c r="DQ517" s="299">
        <f>IFERROR(IF(CA517="D",IF(DL517="A dispo.",DK517*VLOOKUP('DATI INPUT'!$F$27,TARIFFE_UD,3,FALSE),DK517*VLOOKUP(DL517,TARIFFE_UD,3,FALSE)),DK517*VLOOKUP(CB517-100,TARIFFE_UND,3,FALSE)),0)</f>
        <v>0</v>
      </c>
      <c r="DR517" s="299">
        <f t="shared" si="122"/>
        <v>0</v>
      </c>
    </row>
    <row r="518" spans="1:122" x14ac:dyDescent="0.25">
      <c r="A518" t="s">
        <v>5182</v>
      </c>
      <c r="B518" t="s">
        <v>721</v>
      </c>
      <c r="C518" t="s">
        <v>5183</v>
      </c>
      <c r="D518" t="s">
        <v>5177</v>
      </c>
      <c r="E518" t="s">
        <v>268</v>
      </c>
      <c r="F518" t="s">
        <v>156</v>
      </c>
      <c r="G518" t="s">
        <v>5178</v>
      </c>
      <c r="H518" t="s">
        <v>5060</v>
      </c>
      <c r="I518" t="s">
        <v>390</v>
      </c>
      <c r="J518" t="s">
        <v>156</v>
      </c>
      <c r="K518" t="s">
        <v>5179</v>
      </c>
      <c r="L518" t="s">
        <v>960</v>
      </c>
      <c r="M518" t="s">
        <v>5180</v>
      </c>
      <c r="N518" t="s">
        <v>1163</v>
      </c>
      <c r="O518" t="s">
        <v>873</v>
      </c>
      <c r="P518" t="s">
        <v>5181</v>
      </c>
      <c r="Q518" t="s">
        <v>488</v>
      </c>
      <c r="R518" t="s">
        <v>268</v>
      </c>
      <c r="S518" t="s">
        <v>268</v>
      </c>
      <c r="T518" t="s">
        <v>268</v>
      </c>
      <c r="U518" t="s">
        <v>268</v>
      </c>
      <c r="V518" t="s">
        <v>268</v>
      </c>
      <c r="W518" t="s">
        <v>2866</v>
      </c>
      <c r="X518" t="s">
        <v>613</v>
      </c>
      <c r="Y518" t="s">
        <v>504</v>
      </c>
      <c r="Z518" t="s">
        <v>268</v>
      </c>
      <c r="AA518" t="s">
        <v>268</v>
      </c>
      <c r="AB518" t="s">
        <v>268</v>
      </c>
      <c r="AC518" t="s">
        <v>268</v>
      </c>
      <c r="AD518" t="s">
        <v>268</v>
      </c>
      <c r="AE518" t="s">
        <v>287</v>
      </c>
      <c r="AF518" t="s">
        <v>1811</v>
      </c>
      <c r="AG518" t="s">
        <v>875</v>
      </c>
      <c r="AH518" t="s">
        <v>1831</v>
      </c>
      <c r="AI518" t="s">
        <v>642</v>
      </c>
      <c r="AJ518" t="s">
        <v>268</v>
      </c>
      <c r="AK518" t="s">
        <v>410</v>
      </c>
      <c r="AL518" t="s">
        <v>268</v>
      </c>
      <c r="AM518" t="s">
        <v>353</v>
      </c>
      <c r="AN518" t="s">
        <v>268</v>
      </c>
      <c r="AO518" t="s">
        <v>268</v>
      </c>
      <c r="AP518" t="s">
        <v>268</v>
      </c>
      <c r="AQ518" t="s">
        <v>268</v>
      </c>
      <c r="AR518" t="s">
        <v>268</v>
      </c>
      <c r="AS518" t="s">
        <v>268</v>
      </c>
      <c r="AT518" t="s">
        <v>268</v>
      </c>
      <c r="AU518" t="s">
        <v>268</v>
      </c>
      <c r="AV518" t="s">
        <v>268</v>
      </c>
      <c r="AW518" t="s">
        <v>268</v>
      </c>
      <c r="AX518" t="s">
        <v>268</v>
      </c>
      <c r="AY518" t="s">
        <v>268</v>
      </c>
      <c r="AZ518" t="s">
        <v>268</v>
      </c>
      <c r="BA518" t="s">
        <v>268</v>
      </c>
      <c r="BB518" t="s">
        <v>268</v>
      </c>
      <c r="BC518" t="s">
        <v>268</v>
      </c>
      <c r="BD518" t="s">
        <v>268</v>
      </c>
      <c r="BE518" t="s">
        <v>268</v>
      </c>
      <c r="BF518" t="s">
        <v>268</v>
      </c>
      <c r="BG518" t="s">
        <v>268</v>
      </c>
      <c r="BH518" t="s">
        <v>268</v>
      </c>
      <c r="BI518" t="s">
        <v>268</v>
      </c>
      <c r="BJ518" t="s">
        <v>268</v>
      </c>
      <c r="BK518" t="s">
        <v>268</v>
      </c>
      <c r="BL518" t="s">
        <v>268</v>
      </c>
      <c r="BM518" t="s">
        <v>268</v>
      </c>
      <c r="BN518" t="s">
        <v>268</v>
      </c>
      <c r="BO518" t="s">
        <v>268</v>
      </c>
      <c r="BP518" t="s">
        <v>268</v>
      </c>
      <c r="BQ518" t="s">
        <v>268</v>
      </c>
      <c r="BR518" t="s">
        <v>268</v>
      </c>
      <c r="BS518" t="s">
        <v>268</v>
      </c>
      <c r="BT518" t="s">
        <v>268</v>
      </c>
      <c r="BU518" t="s">
        <v>268</v>
      </c>
      <c r="BV518" t="s">
        <v>268</v>
      </c>
      <c r="BW518" t="s">
        <v>268</v>
      </c>
      <c r="BX518" t="s">
        <v>268</v>
      </c>
      <c r="BY518" s="432">
        <v>0</v>
      </c>
      <c r="BZ518">
        <v>26</v>
      </c>
      <c r="CA518" s="432" t="s">
        <v>142</v>
      </c>
      <c r="CB518" t="s">
        <v>268</v>
      </c>
      <c r="CC518" t="s">
        <v>268</v>
      </c>
      <c r="CD518" t="s">
        <v>268</v>
      </c>
      <c r="CE518" t="s">
        <v>268</v>
      </c>
      <c r="CF518" t="s">
        <v>268</v>
      </c>
      <c r="CG518" t="s">
        <v>268</v>
      </c>
      <c r="CH518" t="s">
        <v>268</v>
      </c>
      <c r="CI518" t="s">
        <v>268</v>
      </c>
      <c r="CJ518" t="s">
        <v>268</v>
      </c>
      <c r="CK518" t="s">
        <v>268</v>
      </c>
      <c r="CL518" t="s">
        <v>268</v>
      </c>
      <c r="CM518" t="s">
        <v>11224</v>
      </c>
      <c r="CN518" t="s">
        <v>268</v>
      </c>
      <c r="CO518" t="s">
        <v>268</v>
      </c>
      <c r="CP518" s="432">
        <v>0</v>
      </c>
      <c r="CQ518" s="432">
        <v>0</v>
      </c>
      <c r="CR518" t="s">
        <v>268</v>
      </c>
      <c r="CS518" t="s">
        <v>268</v>
      </c>
      <c r="CT518" t="s">
        <v>11226</v>
      </c>
      <c r="CU518" t="s">
        <v>11227</v>
      </c>
      <c r="CV518" t="s">
        <v>268</v>
      </c>
      <c r="CW518" t="s">
        <v>268</v>
      </c>
      <c r="CX518" t="s">
        <v>268</v>
      </c>
      <c r="CY518" t="s">
        <v>268</v>
      </c>
      <c r="CZ518" t="s">
        <v>268</v>
      </c>
      <c r="DA518" t="s">
        <v>268</v>
      </c>
      <c r="DB518" s="429">
        <f t="shared" si="110"/>
        <v>0</v>
      </c>
      <c r="DC518" s="284">
        <f t="shared" si="111"/>
        <v>0</v>
      </c>
      <c r="DD518" s="284">
        <f t="shared" si="112"/>
        <v>0</v>
      </c>
      <c r="DE518" s="284">
        <f t="shared" si="113"/>
        <v>0</v>
      </c>
      <c r="DF518" s="295">
        <f t="shared" si="114"/>
        <v>0</v>
      </c>
      <c r="DG518" s="284">
        <f t="shared" si="115"/>
        <v>0</v>
      </c>
      <c r="DH518" s="284">
        <f t="shared" si="116"/>
        <v>0</v>
      </c>
      <c r="DI518" s="284">
        <f t="shared" si="117"/>
        <v>0</v>
      </c>
      <c r="DJ518" s="284">
        <f t="shared" si="118"/>
        <v>0</v>
      </c>
      <c r="DK518" s="295">
        <f t="shared" si="119"/>
        <v>0</v>
      </c>
      <c r="DL518" s="297" t="str">
        <f t="shared" si="120"/>
        <v>A dispo.</v>
      </c>
      <c r="DM518" s="430">
        <f>IFERROR(IF(CA518="D",IF(DL518="A dispo.",DF518*VLOOKUP('DATI INPUT'!$F$27,TARIFFE_UD,4,FALSE),DF518*VLOOKUP(DL518,TARIFFE_UD,4,FALSE)),DF518*VLOOKUP(CB518-100,TARIFFE_UND,4,FALSE)),0)</f>
        <v>0</v>
      </c>
      <c r="DN518" s="430">
        <f>IFERROR(IF(CA518="D",IF(DL518="A dispo.",DK518*VLOOKUP('DATI INPUT'!$F$27,TARIFFE_UD,5,FALSE),DK518*VLOOKUP(DL518,TARIFFE_UD,5,FALSE)),DK518*VLOOKUP(CB518-100,TARIFFE_UND,5,FALSE)),0)</f>
        <v>0</v>
      </c>
      <c r="DO518" s="431">
        <f t="shared" si="121"/>
        <v>0</v>
      </c>
      <c r="DP518" s="299">
        <f>IFERROR(IF(CA518="D",IF(DL518="A dispo.",DF518*VLOOKUP('DATI INPUT'!$F$27,TARIFFE_UD,2,FALSE),DF518*VLOOKUP(DL518,TARIFFE_UD,2,FALSE)),DF518*VLOOKUP(CB518-100,TARIFFE_UND,2,FALSE)),0)</f>
        <v>0</v>
      </c>
      <c r="DQ518" s="299">
        <f>IFERROR(IF(CA518="D",IF(DL518="A dispo.",DK518*VLOOKUP('DATI INPUT'!$F$27,TARIFFE_UD,3,FALSE),DK518*VLOOKUP(DL518,TARIFFE_UD,3,FALSE)),DK518*VLOOKUP(CB518-100,TARIFFE_UND,3,FALSE)),0)</f>
        <v>0</v>
      </c>
      <c r="DR518" s="299">
        <f t="shared" si="122"/>
        <v>0</v>
      </c>
    </row>
    <row r="519" spans="1:122" x14ac:dyDescent="0.25">
      <c r="A519" t="s">
        <v>5184</v>
      </c>
      <c r="B519" t="s">
        <v>5185</v>
      </c>
      <c r="C519" t="s">
        <v>630</v>
      </c>
      <c r="D519" t="s">
        <v>5186</v>
      </c>
      <c r="E519" t="s">
        <v>268</v>
      </c>
      <c r="F519" t="s">
        <v>156</v>
      </c>
      <c r="G519" t="s">
        <v>5187</v>
      </c>
      <c r="H519" t="s">
        <v>849</v>
      </c>
      <c r="I519" t="s">
        <v>5188</v>
      </c>
      <c r="J519" t="s">
        <v>274</v>
      </c>
      <c r="K519" t="s">
        <v>5189</v>
      </c>
      <c r="L519" t="s">
        <v>960</v>
      </c>
      <c r="M519" t="s">
        <v>10398</v>
      </c>
      <c r="N519" t="s">
        <v>984</v>
      </c>
      <c r="O519" t="s">
        <v>873</v>
      </c>
      <c r="P519" t="s">
        <v>10365</v>
      </c>
      <c r="Q519" t="s">
        <v>339</v>
      </c>
      <c r="R519" t="s">
        <v>268</v>
      </c>
      <c r="S519" t="s">
        <v>268</v>
      </c>
      <c r="T519" t="s">
        <v>268</v>
      </c>
      <c r="U519" t="s">
        <v>268</v>
      </c>
      <c r="V519" t="s">
        <v>268</v>
      </c>
      <c r="W519" t="s">
        <v>10398</v>
      </c>
      <c r="X519" t="s">
        <v>10365</v>
      </c>
      <c r="Y519" t="s">
        <v>339</v>
      </c>
      <c r="Z519" t="s">
        <v>268</v>
      </c>
      <c r="AA519" t="s">
        <v>268</v>
      </c>
      <c r="AB519" t="s">
        <v>268</v>
      </c>
      <c r="AC519" t="s">
        <v>268</v>
      </c>
      <c r="AD519" t="s">
        <v>268</v>
      </c>
      <c r="AE519" t="s">
        <v>287</v>
      </c>
      <c r="AF519" t="s">
        <v>1811</v>
      </c>
      <c r="AG519" t="s">
        <v>875</v>
      </c>
      <c r="AH519" t="s">
        <v>380</v>
      </c>
      <c r="AI519" t="s">
        <v>793</v>
      </c>
      <c r="AJ519" t="s">
        <v>268</v>
      </c>
      <c r="AK519" t="s">
        <v>703</v>
      </c>
      <c r="AL519" t="s">
        <v>268</v>
      </c>
      <c r="AM519" t="s">
        <v>355</v>
      </c>
      <c r="AN519" t="s">
        <v>268</v>
      </c>
      <c r="AO519" t="s">
        <v>268</v>
      </c>
      <c r="AP519" t="s">
        <v>268</v>
      </c>
      <c r="AQ519" t="s">
        <v>268</v>
      </c>
      <c r="AR519" t="s">
        <v>268</v>
      </c>
      <c r="AS519" t="s">
        <v>268</v>
      </c>
      <c r="AT519" t="s">
        <v>268</v>
      </c>
      <c r="AU519" t="s">
        <v>268</v>
      </c>
      <c r="AV519" t="s">
        <v>268</v>
      </c>
      <c r="AW519" t="s">
        <v>268</v>
      </c>
      <c r="AX519" t="s">
        <v>268</v>
      </c>
      <c r="AY519" t="s">
        <v>268</v>
      </c>
      <c r="AZ519" t="s">
        <v>268</v>
      </c>
      <c r="BA519" t="s">
        <v>268</v>
      </c>
      <c r="BB519" t="s">
        <v>268</v>
      </c>
      <c r="BC519" t="s">
        <v>268</v>
      </c>
      <c r="BD519" t="s">
        <v>268</v>
      </c>
      <c r="BE519" t="s">
        <v>268</v>
      </c>
      <c r="BF519" t="s">
        <v>268</v>
      </c>
      <c r="BG519" t="s">
        <v>268</v>
      </c>
      <c r="BH519" t="s">
        <v>268</v>
      </c>
      <c r="BI519" t="s">
        <v>268</v>
      </c>
      <c r="BJ519" t="s">
        <v>268</v>
      </c>
      <c r="BK519" t="s">
        <v>268</v>
      </c>
      <c r="BL519" t="s">
        <v>268</v>
      </c>
      <c r="BM519" t="s">
        <v>268</v>
      </c>
      <c r="BN519" t="s">
        <v>268</v>
      </c>
      <c r="BO519" t="s">
        <v>268</v>
      </c>
      <c r="BP519" t="s">
        <v>268</v>
      </c>
      <c r="BQ519" t="s">
        <v>268</v>
      </c>
      <c r="BR519" t="s">
        <v>268</v>
      </c>
      <c r="BS519" t="s">
        <v>268</v>
      </c>
      <c r="BT519" t="s">
        <v>268</v>
      </c>
      <c r="BU519" t="s">
        <v>268</v>
      </c>
      <c r="BV519" t="s">
        <v>268</v>
      </c>
      <c r="BW519" t="s">
        <v>268</v>
      </c>
      <c r="BX519" t="s">
        <v>268</v>
      </c>
      <c r="BY519">
        <v>70</v>
      </c>
      <c r="BZ519">
        <v>70</v>
      </c>
      <c r="CA519" t="s">
        <v>142</v>
      </c>
      <c r="CB519" s="356">
        <v>122</v>
      </c>
      <c r="CC519" t="s">
        <v>876</v>
      </c>
      <c r="CD519" t="s">
        <v>268</v>
      </c>
      <c r="CE519" t="s">
        <v>268</v>
      </c>
      <c r="CF519" s="356">
        <v>2</v>
      </c>
      <c r="CG519" t="s">
        <v>268</v>
      </c>
      <c r="CH519" t="s">
        <v>268</v>
      </c>
      <c r="CI519" t="s">
        <v>268</v>
      </c>
      <c r="CJ519" t="s">
        <v>268</v>
      </c>
      <c r="CK519" t="s">
        <v>268</v>
      </c>
      <c r="CL519" t="s">
        <v>268</v>
      </c>
      <c r="CM519" t="s">
        <v>11224</v>
      </c>
      <c r="CN519">
        <v>91.7</v>
      </c>
      <c r="CO519" t="s">
        <v>268</v>
      </c>
      <c r="CP519">
        <v>91.7</v>
      </c>
      <c r="CQ519">
        <v>365</v>
      </c>
      <c r="CR519" t="s">
        <v>878</v>
      </c>
      <c r="CS519" t="s">
        <v>11225</v>
      </c>
      <c r="CT519" t="s">
        <v>11226</v>
      </c>
      <c r="CU519" t="s">
        <v>11227</v>
      </c>
      <c r="CV519" t="s">
        <v>268</v>
      </c>
      <c r="CW519" t="s">
        <v>268</v>
      </c>
      <c r="CX519" t="s">
        <v>268</v>
      </c>
      <c r="CY519" t="s">
        <v>268</v>
      </c>
      <c r="CZ519" t="s">
        <v>268</v>
      </c>
      <c r="DA519" t="s">
        <v>268</v>
      </c>
      <c r="DB519" s="429">
        <f t="shared" si="110"/>
        <v>0</v>
      </c>
      <c r="DC519" s="284">
        <f t="shared" si="111"/>
        <v>0</v>
      </c>
      <c r="DD519" s="284">
        <f t="shared" si="112"/>
        <v>0</v>
      </c>
      <c r="DE519" s="284">
        <f t="shared" si="113"/>
        <v>0</v>
      </c>
      <c r="DF519" s="295">
        <f t="shared" si="114"/>
        <v>70</v>
      </c>
      <c r="DG519" s="284">
        <f t="shared" si="115"/>
        <v>0</v>
      </c>
      <c r="DH519" s="284">
        <f t="shared" si="116"/>
        <v>0</v>
      </c>
      <c r="DI519" s="284">
        <f t="shared" si="117"/>
        <v>0</v>
      </c>
      <c r="DJ519" s="284">
        <f t="shared" si="118"/>
        <v>0</v>
      </c>
      <c r="DK519" s="295">
        <f t="shared" si="119"/>
        <v>1</v>
      </c>
      <c r="DL519" s="297">
        <f t="shared" si="120"/>
        <v>2</v>
      </c>
      <c r="DM519" s="430">
        <f>IFERROR(IF(CA519="D",IF(DL519="A dispo.",DF519*VLOOKUP('DATI INPUT'!$F$27,TARIFFE_UD,4,FALSE),DF519*VLOOKUP(DL519,TARIFFE_UD,4,FALSE)),DF519*VLOOKUP(CB519-100,TARIFFE_UND,4,FALSE)),0)</f>
        <v>40.263418665456541</v>
      </c>
      <c r="DN519" s="430">
        <f>IFERROR(IF(CA519="D",IF(DL519="A dispo.",DK519*VLOOKUP('DATI INPUT'!$F$27,TARIFFE_UD,5,FALSE),DK519*VLOOKUP(DL519,TARIFFE_UD,5,FALSE)),DK519*VLOOKUP(CB519-100,TARIFFE_UND,5,FALSE)),0)</f>
        <v>51.443731886070836</v>
      </c>
      <c r="DO519" s="431">
        <f t="shared" si="121"/>
        <v>7.1505515273742049E-3</v>
      </c>
      <c r="DP519" s="299">
        <f>IFERROR(IF(CA519="D",IF(DL519="A dispo.",DF519*VLOOKUP('DATI INPUT'!$F$27,TARIFFE_UD,2,FALSE),DF519*VLOOKUP(DL519,TARIFFE_UD,2,FALSE)),DF519*VLOOKUP(CB519-100,TARIFFE_UND,2,FALSE)),0)</f>
        <v>50.303516070837532</v>
      </c>
      <c r="DQ519" s="299">
        <f>IFERROR(IF(CA519="D",IF(DL519="A dispo.",DK519*VLOOKUP('DATI INPUT'!$F$27,TARIFFE_UD,3,FALSE),DK519*VLOOKUP(DL519,TARIFFE_UD,3,FALSE)),DK519*VLOOKUP(CB519-100,TARIFFE_UND,3,FALSE)),0)</f>
        <v>46.077822723118445</v>
      </c>
      <c r="DR519" s="299">
        <f t="shared" si="122"/>
        <v>96.381338793955976</v>
      </c>
    </row>
    <row r="520" spans="1:122" x14ac:dyDescent="0.25">
      <c r="A520" t="s">
        <v>5191</v>
      </c>
      <c r="B520" t="s">
        <v>5185</v>
      </c>
      <c r="C520" t="s">
        <v>5192</v>
      </c>
      <c r="D520" t="s">
        <v>5186</v>
      </c>
      <c r="E520" t="s">
        <v>268</v>
      </c>
      <c r="F520" t="s">
        <v>156</v>
      </c>
      <c r="G520" t="s">
        <v>5187</v>
      </c>
      <c r="H520" t="s">
        <v>849</v>
      </c>
      <c r="I520" t="s">
        <v>5188</v>
      </c>
      <c r="J520" t="s">
        <v>274</v>
      </c>
      <c r="K520" t="s">
        <v>5189</v>
      </c>
      <c r="L520" t="s">
        <v>960</v>
      </c>
      <c r="M520" t="s">
        <v>10398</v>
      </c>
      <c r="N520" t="s">
        <v>984</v>
      </c>
      <c r="O520" t="s">
        <v>873</v>
      </c>
      <c r="P520" t="s">
        <v>10365</v>
      </c>
      <c r="Q520" t="s">
        <v>339</v>
      </c>
      <c r="R520" t="s">
        <v>268</v>
      </c>
      <c r="S520" t="s">
        <v>268</v>
      </c>
      <c r="T520" t="s">
        <v>268</v>
      </c>
      <c r="U520" t="s">
        <v>268</v>
      </c>
      <c r="V520" t="s">
        <v>268</v>
      </c>
      <c r="W520" t="s">
        <v>10398</v>
      </c>
      <c r="X520" t="s">
        <v>10365</v>
      </c>
      <c r="Y520" t="s">
        <v>339</v>
      </c>
      <c r="Z520" t="s">
        <v>268</v>
      </c>
      <c r="AA520" t="s">
        <v>268</v>
      </c>
      <c r="AB520" t="s">
        <v>268</v>
      </c>
      <c r="AC520" t="s">
        <v>268</v>
      </c>
      <c r="AD520" t="s">
        <v>268</v>
      </c>
      <c r="AE520" t="s">
        <v>287</v>
      </c>
      <c r="AF520" t="s">
        <v>1811</v>
      </c>
      <c r="AG520" t="s">
        <v>875</v>
      </c>
      <c r="AH520" t="s">
        <v>380</v>
      </c>
      <c r="AI520" t="s">
        <v>793</v>
      </c>
      <c r="AJ520" t="s">
        <v>268</v>
      </c>
      <c r="AK520" t="s">
        <v>413</v>
      </c>
      <c r="AL520" t="s">
        <v>268</v>
      </c>
      <c r="AM520" t="s">
        <v>353</v>
      </c>
      <c r="AN520" t="s">
        <v>268</v>
      </c>
      <c r="AO520" t="s">
        <v>268</v>
      </c>
      <c r="AP520" t="s">
        <v>268</v>
      </c>
      <c r="AQ520" t="s">
        <v>268</v>
      </c>
      <c r="AR520" t="s">
        <v>268</v>
      </c>
      <c r="AS520" t="s">
        <v>268</v>
      </c>
      <c r="AT520" t="s">
        <v>268</v>
      </c>
      <c r="AU520" t="s">
        <v>268</v>
      </c>
      <c r="AV520" t="s">
        <v>268</v>
      </c>
      <c r="AW520" t="s">
        <v>268</v>
      </c>
      <c r="AX520" t="s">
        <v>268</v>
      </c>
      <c r="AY520" t="s">
        <v>268</v>
      </c>
      <c r="AZ520" t="s">
        <v>268</v>
      </c>
      <c r="BA520" t="s">
        <v>268</v>
      </c>
      <c r="BB520" t="s">
        <v>268</v>
      </c>
      <c r="BC520" t="s">
        <v>268</v>
      </c>
      <c r="BD520" t="s">
        <v>268</v>
      </c>
      <c r="BE520" t="s">
        <v>268</v>
      </c>
      <c r="BF520" t="s">
        <v>268</v>
      </c>
      <c r="BG520" t="s">
        <v>268</v>
      </c>
      <c r="BH520" t="s">
        <v>268</v>
      </c>
      <c r="BI520" t="s">
        <v>268</v>
      </c>
      <c r="BJ520" t="s">
        <v>268</v>
      </c>
      <c r="BK520" t="s">
        <v>268</v>
      </c>
      <c r="BL520" t="s">
        <v>268</v>
      </c>
      <c r="BM520" t="s">
        <v>268</v>
      </c>
      <c r="BN520" t="s">
        <v>268</v>
      </c>
      <c r="BO520" t="s">
        <v>268</v>
      </c>
      <c r="BP520" t="s">
        <v>268</v>
      </c>
      <c r="BQ520" t="s">
        <v>268</v>
      </c>
      <c r="BR520" t="s">
        <v>268</v>
      </c>
      <c r="BS520" t="s">
        <v>268</v>
      </c>
      <c r="BT520" t="s">
        <v>268</v>
      </c>
      <c r="BU520" t="s">
        <v>268</v>
      </c>
      <c r="BV520" t="s">
        <v>268</v>
      </c>
      <c r="BW520" t="s">
        <v>268</v>
      </c>
      <c r="BX520" t="s">
        <v>268</v>
      </c>
      <c r="BY520">
        <v>15</v>
      </c>
      <c r="BZ520">
        <v>15</v>
      </c>
      <c r="CA520" t="s">
        <v>142</v>
      </c>
      <c r="CB520" s="356">
        <v>123</v>
      </c>
      <c r="CC520" t="s">
        <v>1817</v>
      </c>
      <c r="CD520" t="s">
        <v>268</v>
      </c>
      <c r="CE520" t="s">
        <v>268</v>
      </c>
      <c r="CF520" s="356">
        <v>2</v>
      </c>
      <c r="CG520" t="s">
        <v>268</v>
      </c>
      <c r="CH520" t="s">
        <v>268</v>
      </c>
      <c r="CI520" t="s">
        <v>268</v>
      </c>
      <c r="CJ520" t="s">
        <v>268</v>
      </c>
      <c r="CK520" t="s">
        <v>268</v>
      </c>
      <c r="CL520" t="s">
        <v>268</v>
      </c>
      <c r="CM520" t="s">
        <v>11224</v>
      </c>
      <c r="CN520">
        <v>8.6300000000000008</v>
      </c>
      <c r="CO520" t="s">
        <v>268</v>
      </c>
      <c r="CP520">
        <v>8.6300000000000008</v>
      </c>
      <c r="CQ520">
        <v>365</v>
      </c>
      <c r="CR520" t="s">
        <v>878</v>
      </c>
      <c r="CS520" t="s">
        <v>11225</v>
      </c>
      <c r="CT520" t="s">
        <v>11226</v>
      </c>
      <c r="CU520" t="s">
        <v>11227</v>
      </c>
      <c r="CV520" t="s">
        <v>268</v>
      </c>
      <c r="CW520" t="s">
        <v>268</v>
      </c>
      <c r="CX520" t="s">
        <v>268</v>
      </c>
      <c r="CY520" t="s">
        <v>268</v>
      </c>
      <c r="CZ520" t="s">
        <v>268</v>
      </c>
      <c r="DA520" t="s">
        <v>268</v>
      </c>
      <c r="DB520" s="429">
        <f t="shared" si="110"/>
        <v>0</v>
      </c>
      <c r="DC520" s="284">
        <f t="shared" si="111"/>
        <v>0</v>
      </c>
      <c r="DD520" s="284">
        <f t="shared" si="112"/>
        <v>0</v>
      </c>
      <c r="DE520" s="284">
        <f t="shared" si="113"/>
        <v>0</v>
      </c>
      <c r="DF520" s="295">
        <f t="shared" si="114"/>
        <v>15</v>
      </c>
      <c r="DG520" s="284">
        <f t="shared" si="115"/>
        <v>1</v>
      </c>
      <c r="DH520" s="284">
        <f t="shared" si="116"/>
        <v>0</v>
      </c>
      <c r="DI520" s="284">
        <f t="shared" si="117"/>
        <v>0</v>
      </c>
      <c r="DJ520" s="284">
        <f t="shared" si="118"/>
        <v>0</v>
      </c>
      <c r="DK520" s="295">
        <f t="shared" si="119"/>
        <v>0</v>
      </c>
      <c r="DL520" s="297">
        <f t="shared" si="120"/>
        <v>2</v>
      </c>
      <c r="DM520" s="430">
        <f>IFERROR(IF(CA520="D",IF(DL520="A dispo.",DF520*VLOOKUP('DATI INPUT'!$F$27,TARIFFE_UD,4,FALSE),DF520*VLOOKUP(DL520,TARIFFE_UD,4,FALSE)),DF520*VLOOKUP(CB520-100,TARIFFE_UND,4,FALSE)),0)</f>
        <v>8.627875428312116</v>
      </c>
      <c r="DN520" s="430">
        <f>IFERROR(IF(CA520="D",IF(DL520="A dispo.",DK520*VLOOKUP('DATI INPUT'!$F$27,TARIFFE_UD,5,FALSE),DK520*VLOOKUP(DL520,TARIFFE_UD,5,FALSE)),DK520*VLOOKUP(CB520-100,TARIFFE_UND,5,FALSE)),0)</f>
        <v>0</v>
      </c>
      <c r="DO520" s="431">
        <f t="shared" si="121"/>
        <v>-2.1245716878848242E-3</v>
      </c>
      <c r="DP520" s="299">
        <f>IFERROR(IF(CA520="D",IF(DL520="A dispo.",DF520*VLOOKUP('DATI INPUT'!$F$27,TARIFFE_UD,2,FALSE),DF520*VLOOKUP(DL520,TARIFFE_UD,2,FALSE)),DF520*VLOOKUP(CB520-100,TARIFFE_UND,2,FALSE)),0)</f>
        <v>10.779324872322329</v>
      </c>
      <c r="DQ520" s="299">
        <f>IFERROR(IF(CA520="D",IF(DL520="A dispo.",DK520*VLOOKUP('DATI INPUT'!$F$27,TARIFFE_UD,3,FALSE),DK520*VLOOKUP(DL520,TARIFFE_UD,3,FALSE)),DK520*VLOOKUP(CB520-100,TARIFFE_UND,3,FALSE)),0)</f>
        <v>0</v>
      </c>
      <c r="DR520" s="299">
        <f t="shared" si="122"/>
        <v>10.779324872322329</v>
      </c>
    </row>
    <row r="521" spans="1:122" x14ac:dyDescent="0.25">
      <c r="A521" t="s">
        <v>5193</v>
      </c>
      <c r="B521" t="s">
        <v>1531</v>
      </c>
      <c r="C521" t="s">
        <v>631</v>
      </c>
      <c r="D521" t="s">
        <v>5194</v>
      </c>
      <c r="E521" t="s">
        <v>268</v>
      </c>
      <c r="F521" t="s">
        <v>156</v>
      </c>
      <c r="G521" t="s">
        <v>5195</v>
      </c>
      <c r="H521" t="s">
        <v>5060</v>
      </c>
      <c r="I521" t="s">
        <v>5196</v>
      </c>
      <c r="J521" t="s">
        <v>156</v>
      </c>
      <c r="K521" t="s">
        <v>5197</v>
      </c>
      <c r="L521" t="s">
        <v>984</v>
      </c>
      <c r="M521" t="s">
        <v>5198</v>
      </c>
      <c r="N521" t="s">
        <v>1891</v>
      </c>
      <c r="O521" t="s">
        <v>1892</v>
      </c>
      <c r="P521" t="s">
        <v>5199</v>
      </c>
      <c r="Q521" t="s">
        <v>277</v>
      </c>
      <c r="R521" t="s">
        <v>268</v>
      </c>
      <c r="S521" t="s">
        <v>268</v>
      </c>
      <c r="T521" t="s">
        <v>268</v>
      </c>
      <c r="U521" t="s">
        <v>268</v>
      </c>
      <c r="V521" t="s">
        <v>268</v>
      </c>
      <c r="W521" t="s">
        <v>2725</v>
      </c>
      <c r="X521" t="s">
        <v>613</v>
      </c>
      <c r="Y521" t="s">
        <v>304</v>
      </c>
      <c r="Z521" t="s">
        <v>268</v>
      </c>
      <c r="AA521" t="s">
        <v>268</v>
      </c>
      <c r="AB521" t="s">
        <v>268</v>
      </c>
      <c r="AC521" t="s">
        <v>268</v>
      </c>
      <c r="AD521" t="s">
        <v>268</v>
      </c>
      <c r="AE521" t="s">
        <v>287</v>
      </c>
      <c r="AF521" t="s">
        <v>1811</v>
      </c>
      <c r="AG521" t="s">
        <v>875</v>
      </c>
      <c r="AH521" t="s">
        <v>1812</v>
      </c>
      <c r="AI521" t="s">
        <v>899</v>
      </c>
      <c r="AJ521" t="s">
        <v>268</v>
      </c>
      <c r="AK521" t="s">
        <v>395</v>
      </c>
      <c r="AL521" t="s">
        <v>268</v>
      </c>
      <c r="AM521" t="s">
        <v>355</v>
      </c>
      <c r="AN521" t="s">
        <v>268</v>
      </c>
      <c r="AO521" t="s">
        <v>268</v>
      </c>
      <c r="AP521" t="s">
        <v>268</v>
      </c>
      <c r="AQ521" t="s">
        <v>268</v>
      </c>
      <c r="AR521" t="s">
        <v>268</v>
      </c>
      <c r="AS521" t="s">
        <v>268</v>
      </c>
      <c r="AT521" t="s">
        <v>268</v>
      </c>
      <c r="AU521" t="s">
        <v>268</v>
      </c>
      <c r="AV521" t="s">
        <v>268</v>
      </c>
      <c r="AW521" t="s">
        <v>268</v>
      </c>
      <c r="AX521" t="s">
        <v>268</v>
      </c>
      <c r="AY521" t="s">
        <v>268</v>
      </c>
      <c r="AZ521" t="s">
        <v>268</v>
      </c>
      <c r="BA521" t="s">
        <v>268</v>
      </c>
      <c r="BB521" t="s">
        <v>268</v>
      </c>
      <c r="BC521" t="s">
        <v>268</v>
      </c>
      <c r="BD521" t="s">
        <v>268</v>
      </c>
      <c r="BE521" t="s">
        <v>268</v>
      </c>
      <c r="BF521" t="s">
        <v>268</v>
      </c>
      <c r="BG521" t="s">
        <v>268</v>
      </c>
      <c r="BH521" t="s">
        <v>268</v>
      </c>
      <c r="BI521" t="s">
        <v>268</v>
      </c>
      <c r="BJ521" t="s">
        <v>268</v>
      </c>
      <c r="BK521" t="s">
        <v>268</v>
      </c>
      <c r="BL521" t="s">
        <v>268</v>
      </c>
      <c r="BM521" t="s">
        <v>268</v>
      </c>
      <c r="BN521" t="s">
        <v>268</v>
      </c>
      <c r="BO521" t="s">
        <v>268</v>
      </c>
      <c r="BP521" t="s">
        <v>268</v>
      </c>
      <c r="BQ521" t="s">
        <v>268</v>
      </c>
      <c r="BR521" t="s">
        <v>268</v>
      </c>
      <c r="BS521" t="s">
        <v>268</v>
      </c>
      <c r="BT521" t="s">
        <v>268</v>
      </c>
      <c r="BU521" t="s">
        <v>268</v>
      </c>
      <c r="BV521" t="s">
        <v>268</v>
      </c>
      <c r="BW521" t="s">
        <v>268</v>
      </c>
      <c r="BX521" t="s">
        <v>268</v>
      </c>
      <c r="BY521">
        <v>115</v>
      </c>
      <c r="BZ521">
        <v>115</v>
      </c>
      <c r="CA521" t="s">
        <v>142</v>
      </c>
      <c r="CB521" s="356">
        <v>122</v>
      </c>
      <c r="CC521" t="s">
        <v>876</v>
      </c>
      <c r="CD521" t="s">
        <v>268</v>
      </c>
      <c r="CE521" t="s">
        <v>268</v>
      </c>
      <c r="CF521" t="s">
        <v>268</v>
      </c>
      <c r="CG521" t="s">
        <v>268</v>
      </c>
      <c r="CH521" t="s">
        <v>268</v>
      </c>
      <c r="CI521" t="s">
        <v>268</v>
      </c>
      <c r="CJ521" t="s">
        <v>268</v>
      </c>
      <c r="CK521" t="s">
        <v>268</v>
      </c>
      <c r="CL521" t="s">
        <v>268</v>
      </c>
      <c r="CM521" t="s">
        <v>11224</v>
      </c>
      <c r="CN521">
        <v>140.30000000000001</v>
      </c>
      <c r="CO521" t="s">
        <v>268</v>
      </c>
      <c r="CP521">
        <v>140.30000000000001</v>
      </c>
      <c r="CQ521">
        <v>365</v>
      </c>
      <c r="CR521" t="s">
        <v>878</v>
      </c>
      <c r="CS521" t="s">
        <v>11225</v>
      </c>
      <c r="CT521" t="s">
        <v>11226</v>
      </c>
      <c r="CU521" t="s">
        <v>11227</v>
      </c>
      <c r="CV521" t="s">
        <v>268</v>
      </c>
      <c r="CW521" t="s">
        <v>268</v>
      </c>
      <c r="CX521" t="s">
        <v>268</v>
      </c>
      <c r="CY521" t="s">
        <v>268</v>
      </c>
      <c r="CZ521" t="s">
        <v>268</v>
      </c>
      <c r="DA521" t="s">
        <v>268</v>
      </c>
      <c r="DB521" s="429">
        <f t="shared" si="110"/>
        <v>0</v>
      </c>
      <c r="DC521" s="284">
        <f t="shared" si="111"/>
        <v>0</v>
      </c>
      <c r="DD521" s="284">
        <f t="shared" si="112"/>
        <v>0</v>
      </c>
      <c r="DE521" s="284">
        <f t="shared" si="113"/>
        <v>0</v>
      </c>
      <c r="DF521" s="295">
        <f t="shared" si="114"/>
        <v>115</v>
      </c>
      <c r="DG521" s="284">
        <f t="shared" si="115"/>
        <v>0</v>
      </c>
      <c r="DH521" s="284">
        <f t="shared" si="116"/>
        <v>0</v>
      </c>
      <c r="DI521" s="284">
        <f t="shared" si="117"/>
        <v>0</v>
      </c>
      <c r="DJ521" s="284">
        <f t="shared" si="118"/>
        <v>0</v>
      </c>
      <c r="DK521" s="295">
        <f t="shared" si="119"/>
        <v>1</v>
      </c>
      <c r="DL521" s="297" t="str">
        <f t="shared" si="120"/>
        <v>A dispo.</v>
      </c>
      <c r="DM521" s="430">
        <f>IFERROR(IF(CA521="D",IF(DL521="A dispo.",DF521*VLOOKUP('DATI INPUT'!$F$27,TARIFFE_UD,4,FALSE),DF521*VLOOKUP(DL521,TARIFFE_UD,4,FALSE)),DF521*VLOOKUP(CB521-100,TARIFFE_UND,4,FALSE)),0)</f>
        <v>72.896743414718685</v>
      </c>
      <c r="DN521" s="430">
        <f>IFERROR(IF(CA521="D",IF(DL521="A dispo.",DK521*VLOOKUP('DATI INPUT'!$F$27,TARIFFE_UD,5,FALSE),DK521*VLOOKUP(DL521,TARIFFE_UD,5,FALSE)),DK521*VLOOKUP(CB521-100,TARIFFE_UND,5,FALSE)),0)</f>
        <v>67.397800635548478</v>
      </c>
      <c r="DO521" s="431">
        <f t="shared" si="121"/>
        <v>-5.4559497328341422E-3</v>
      </c>
      <c r="DP521" s="299">
        <f>IFERROR(IF(CA521="D",IF(DL521="A dispo.",DF521*VLOOKUP('DATI INPUT'!$F$27,TARIFFE_UD,2,FALSE),DF521*VLOOKUP(DL521,TARIFFE_UD,2,FALSE)),DF521*VLOOKUP(CB521-100,TARIFFE_UND,2,FALSE)),0)</f>
        <v>91.074295860029466</v>
      </c>
      <c r="DQ521" s="299">
        <f>IFERROR(IF(CA521="D",IF(DL521="A dispo.",DK521*VLOOKUP('DATI INPUT'!$F$27,TARIFFE_UD,3,FALSE),DK521*VLOOKUP(DL521,TARIFFE_UD,3,FALSE)),DK521*VLOOKUP(CB521-100,TARIFFE_UND,3,FALSE)),0)</f>
        <v>60.367780403072892</v>
      </c>
      <c r="DR521" s="299">
        <f t="shared" si="122"/>
        <v>151.44207626310236</v>
      </c>
    </row>
    <row r="522" spans="1:122" x14ac:dyDescent="0.25">
      <c r="A522" t="s">
        <v>5200</v>
      </c>
      <c r="B522" t="s">
        <v>5201</v>
      </c>
      <c r="C522" t="s">
        <v>632</v>
      </c>
      <c r="D522" t="s">
        <v>5202</v>
      </c>
      <c r="E522" t="s">
        <v>268</v>
      </c>
      <c r="F522" t="s">
        <v>156</v>
      </c>
      <c r="G522" t="s">
        <v>5203</v>
      </c>
      <c r="H522" t="s">
        <v>849</v>
      </c>
      <c r="I522" t="s">
        <v>626</v>
      </c>
      <c r="J522" t="s">
        <v>156</v>
      </c>
      <c r="K522" t="s">
        <v>5204</v>
      </c>
      <c r="L522" t="s">
        <v>984</v>
      </c>
      <c r="M522" t="s">
        <v>5205</v>
      </c>
      <c r="N522" t="s">
        <v>5206</v>
      </c>
      <c r="O522" t="s">
        <v>5207</v>
      </c>
      <c r="P522" t="s">
        <v>5208</v>
      </c>
      <c r="Q522" t="s">
        <v>279</v>
      </c>
      <c r="R522" t="s">
        <v>153</v>
      </c>
      <c r="S522" t="s">
        <v>268</v>
      </c>
      <c r="T522" t="s">
        <v>268</v>
      </c>
      <c r="U522" t="s">
        <v>268</v>
      </c>
      <c r="V522" t="s">
        <v>268</v>
      </c>
      <c r="W522" t="s">
        <v>2352</v>
      </c>
      <c r="X522" t="s">
        <v>1847</v>
      </c>
      <c r="Y522" t="s">
        <v>466</v>
      </c>
      <c r="Z522" t="s">
        <v>268</v>
      </c>
      <c r="AA522" t="s">
        <v>268</v>
      </c>
      <c r="AB522" t="s">
        <v>268</v>
      </c>
      <c r="AC522" t="s">
        <v>268</v>
      </c>
      <c r="AD522" t="s">
        <v>268</v>
      </c>
      <c r="AE522" t="s">
        <v>287</v>
      </c>
      <c r="AF522" t="s">
        <v>1811</v>
      </c>
      <c r="AG522" t="s">
        <v>875</v>
      </c>
      <c r="AH522" t="s">
        <v>1848</v>
      </c>
      <c r="AI522" t="s">
        <v>929</v>
      </c>
      <c r="AJ522" t="s">
        <v>268</v>
      </c>
      <c r="AK522" t="s">
        <v>382</v>
      </c>
      <c r="AL522" t="s">
        <v>268</v>
      </c>
      <c r="AM522" t="s">
        <v>288</v>
      </c>
      <c r="AN522" t="s">
        <v>268</v>
      </c>
      <c r="AO522" t="s">
        <v>268</v>
      </c>
      <c r="AP522" t="s">
        <v>268</v>
      </c>
      <c r="AQ522" t="s">
        <v>268</v>
      </c>
      <c r="AR522" t="s">
        <v>268</v>
      </c>
      <c r="AS522" t="s">
        <v>268</v>
      </c>
      <c r="AT522" t="s">
        <v>268</v>
      </c>
      <c r="AU522" t="s">
        <v>268</v>
      </c>
      <c r="AV522" t="s">
        <v>268</v>
      </c>
      <c r="AW522" t="s">
        <v>268</v>
      </c>
      <c r="AX522" t="s">
        <v>268</v>
      </c>
      <c r="AY522" t="s">
        <v>268</v>
      </c>
      <c r="AZ522" t="s">
        <v>268</v>
      </c>
      <c r="BA522" t="s">
        <v>268</v>
      </c>
      <c r="BB522" t="s">
        <v>268</v>
      </c>
      <c r="BC522" t="s">
        <v>268</v>
      </c>
      <c r="BD522" t="s">
        <v>268</v>
      </c>
      <c r="BE522" t="s">
        <v>268</v>
      </c>
      <c r="BF522" t="s">
        <v>268</v>
      </c>
      <c r="BG522" t="s">
        <v>268</v>
      </c>
      <c r="BH522" t="s">
        <v>268</v>
      </c>
      <c r="BI522" t="s">
        <v>268</v>
      </c>
      <c r="BJ522" t="s">
        <v>268</v>
      </c>
      <c r="BK522" t="s">
        <v>268</v>
      </c>
      <c r="BL522" t="s">
        <v>268</v>
      </c>
      <c r="BM522" t="s">
        <v>268</v>
      </c>
      <c r="BN522" t="s">
        <v>268</v>
      </c>
      <c r="BO522" t="s">
        <v>268</v>
      </c>
      <c r="BP522" t="s">
        <v>268</v>
      </c>
      <c r="BQ522" t="s">
        <v>268</v>
      </c>
      <c r="BR522" t="s">
        <v>268</v>
      </c>
      <c r="BS522" t="s">
        <v>268</v>
      </c>
      <c r="BT522" t="s">
        <v>268</v>
      </c>
      <c r="BU522" t="s">
        <v>268</v>
      </c>
      <c r="BV522" t="s">
        <v>268</v>
      </c>
      <c r="BW522" t="s">
        <v>268</v>
      </c>
      <c r="BX522" t="s">
        <v>268</v>
      </c>
      <c r="BY522">
        <v>53</v>
      </c>
      <c r="BZ522">
        <v>53</v>
      </c>
      <c r="CA522" t="s">
        <v>142</v>
      </c>
      <c r="CB522" s="356">
        <v>122</v>
      </c>
      <c r="CC522" t="s">
        <v>876</v>
      </c>
      <c r="CD522" t="s">
        <v>268</v>
      </c>
      <c r="CE522" t="s">
        <v>268</v>
      </c>
      <c r="CF522" t="s">
        <v>268</v>
      </c>
      <c r="CG522" t="s">
        <v>268</v>
      </c>
      <c r="CH522" t="s">
        <v>268</v>
      </c>
      <c r="CI522" t="s">
        <v>268</v>
      </c>
      <c r="CJ522" t="s">
        <v>268</v>
      </c>
      <c r="CK522" t="s">
        <v>268</v>
      </c>
      <c r="CL522" t="s">
        <v>268</v>
      </c>
      <c r="CM522" t="s">
        <v>11224</v>
      </c>
      <c r="CN522">
        <v>101</v>
      </c>
      <c r="CO522" t="s">
        <v>268</v>
      </c>
      <c r="CP522">
        <v>101</v>
      </c>
      <c r="CQ522">
        <v>365</v>
      </c>
      <c r="CR522" t="s">
        <v>878</v>
      </c>
      <c r="CS522" t="s">
        <v>11225</v>
      </c>
      <c r="CT522" t="s">
        <v>11226</v>
      </c>
      <c r="CU522" t="s">
        <v>11227</v>
      </c>
      <c r="CV522" t="s">
        <v>268</v>
      </c>
      <c r="CW522" t="s">
        <v>268</v>
      </c>
      <c r="CX522" t="s">
        <v>268</v>
      </c>
      <c r="CY522" t="s">
        <v>268</v>
      </c>
      <c r="CZ522" t="s">
        <v>268</v>
      </c>
      <c r="DA522" t="s">
        <v>268</v>
      </c>
      <c r="DB522" s="429">
        <f t="shared" si="110"/>
        <v>0</v>
      </c>
      <c r="DC522" s="284">
        <f t="shared" si="111"/>
        <v>0</v>
      </c>
      <c r="DD522" s="284">
        <f t="shared" si="112"/>
        <v>0</v>
      </c>
      <c r="DE522" s="284">
        <f t="shared" si="113"/>
        <v>0</v>
      </c>
      <c r="DF522" s="295">
        <f t="shared" si="114"/>
        <v>52.999999999999993</v>
      </c>
      <c r="DG522" s="284">
        <f t="shared" si="115"/>
        <v>0</v>
      </c>
      <c r="DH522" s="284">
        <f t="shared" si="116"/>
        <v>0</v>
      </c>
      <c r="DI522" s="284">
        <f t="shared" si="117"/>
        <v>0</v>
      </c>
      <c r="DJ522" s="284">
        <f t="shared" si="118"/>
        <v>0</v>
      </c>
      <c r="DK522" s="295">
        <f t="shared" si="119"/>
        <v>1</v>
      </c>
      <c r="DL522" s="297" t="str">
        <f t="shared" si="120"/>
        <v>A dispo.</v>
      </c>
      <c r="DM522" s="430">
        <f>IFERROR(IF(CA522="D",IF(DL522="A dispo.",DF522*VLOOKUP('DATI INPUT'!$F$27,TARIFFE_UD,4,FALSE),DF522*VLOOKUP(DL522,TARIFFE_UD,4,FALSE)),DF522*VLOOKUP(CB522-100,TARIFFE_UND,4,FALSE)),0)</f>
        <v>33.59589044330513</v>
      </c>
      <c r="DN522" s="430">
        <f>IFERROR(IF(CA522="D",IF(DL522="A dispo.",DK522*VLOOKUP('DATI INPUT'!$F$27,TARIFFE_UD,5,FALSE),DK522*VLOOKUP(DL522,TARIFFE_UD,5,FALSE)),DK522*VLOOKUP(CB522-100,TARIFFE_UND,5,FALSE)),0)</f>
        <v>67.397800635548478</v>
      </c>
      <c r="DO522" s="431">
        <f t="shared" si="121"/>
        <v>-6.3089211463989159E-3</v>
      </c>
      <c r="DP522" s="299">
        <f>IFERROR(IF(CA522="D",IF(DL522="A dispo.",DF522*VLOOKUP('DATI INPUT'!$F$27,TARIFFE_UD,2,FALSE),DF522*VLOOKUP(DL522,TARIFFE_UD,2,FALSE)),DF522*VLOOKUP(CB522-100,TARIFFE_UND,2,FALSE)),0)</f>
        <v>41.973371135491831</v>
      </c>
      <c r="DQ522" s="299">
        <f>IFERROR(IF(CA522="D",IF(DL522="A dispo.",DK522*VLOOKUP('DATI INPUT'!$F$27,TARIFFE_UD,3,FALSE),DK522*VLOOKUP(DL522,TARIFFE_UD,3,FALSE)),DK522*VLOOKUP(CB522-100,TARIFFE_UND,3,FALSE)),0)</f>
        <v>60.367780403072892</v>
      </c>
      <c r="DR522" s="299">
        <f t="shared" si="122"/>
        <v>102.34115153856473</v>
      </c>
    </row>
    <row r="523" spans="1:122" x14ac:dyDescent="0.25">
      <c r="A523" t="s">
        <v>11246</v>
      </c>
      <c r="B523" t="s">
        <v>5210</v>
      </c>
      <c r="C523" t="s">
        <v>1439</v>
      </c>
      <c r="D523" t="s">
        <v>5211</v>
      </c>
      <c r="E523" t="s">
        <v>268</v>
      </c>
      <c r="F523" t="s">
        <v>156</v>
      </c>
      <c r="G523" t="s">
        <v>5212</v>
      </c>
      <c r="H523" t="s">
        <v>849</v>
      </c>
      <c r="I523" t="s">
        <v>5213</v>
      </c>
      <c r="J523" t="s">
        <v>156</v>
      </c>
      <c r="K523" t="s">
        <v>5214</v>
      </c>
      <c r="L523" t="s">
        <v>960</v>
      </c>
      <c r="M523" t="s">
        <v>2352</v>
      </c>
      <c r="N523" t="s">
        <v>984</v>
      </c>
      <c r="O523" t="s">
        <v>873</v>
      </c>
      <c r="P523" t="s">
        <v>1847</v>
      </c>
      <c r="Q523" t="s">
        <v>466</v>
      </c>
      <c r="R523" t="s">
        <v>268</v>
      </c>
      <c r="S523" t="s">
        <v>268</v>
      </c>
      <c r="T523" t="s">
        <v>268</v>
      </c>
      <c r="U523" t="s">
        <v>268</v>
      </c>
      <c r="V523" t="s">
        <v>268</v>
      </c>
      <c r="W523" t="s">
        <v>2352</v>
      </c>
      <c r="X523" t="s">
        <v>1847</v>
      </c>
      <c r="Y523" t="s">
        <v>466</v>
      </c>
      <c r="Z523" t="s">
        <v>268</v>
      </c>
      <c r="AA523" t="s">
        <v>268</v>
      </c>
      <c r="AB523" t="s">
        <v>268</v>
      </c>
      <c r="AC523" t="s">
        <v>268</v>
      </c>
      <c r="AD523" t="s">
        <v>268</v>
      </c>
      <c r="AE523" t="s">
        <v>287</v>
      </c>
      <c r="AF523" t="s">
        <v>1811</v>
      </c>
      <c r="AG523" t="s">
        <v>875</v>
      </c>
      <c r="AH523" t="s">
        <v>1848</v>
      </c>
      <c r="AI523" t="s">
        <v>929</v>
      </c>
      <c r="AJ523" t="s">
        <v>268</v>
      </c>
      <c r="AK523" t="s">
        <v>377</v>
      </c>
      <c r="AL523" t="s">
        <v>268</v>
      </c>
      <c r="AM523" t="s">
        <v>268</v>
      </c>
      <c r="AN523" t="s">
        <v>287</v>
      </c>
      <c r="AO523" t="s">
        <v>1811</v>
      </c>
      <c r="AP523" t="s">
        <v>875</v>
      </c>
      <c r="AQ523" t="s">
        <v>1848</v>
      </c>
      <c r="AR523" t="s">
        <v>929</v>
      </c>
      <c r="AS523" t="s">
        <v>268</v>
      </c>
      <c r="AT523" t="s">
        <v>413</v>
      </c>
      <c r="AU523" t="s">
        <v>268</v>
      </c>
      <c r="AV523" t="s">
        <v>355</v>
      </c>
      <c r="AW523" t="s">
        <v>268</v>
      </c>
      <c r="AX523" t="s">
        <v>268</v>
      </c>
      <c r="AY523" t="s">
        <v>268</v>
      </c>
      <c r="AZ523" t="s">
        <v>268</v>
      </c>
      <c r="BA523" t="s">
        <v>268</v>
      </c>
      <c r="BB523" t="s">
        <v>268</v>
      </c>
      <c r="BC523" t="s">
        <v>268</v>
      </c>
      <c r="BD523" t="s">
        <v>268</v>
      </c>
      <c r="BE523" t="s">
        <v>268</v>
      </c>
      <c r="BF523" t="s">
        <v>268</v>
      </c>
      <c r="BG523" t="s">
        <v>268</v>
      </c>
      <c r="BH523" t="s">
        <v>268</v>
      </c>
      <c r="BI523" t="s">
        <v>268</v>
      </c>
      <c r="BJ523" t="s">
        <v>268</v>
      </c>
      <c r="BK523" t="s">
        <v>268</v>
      </c>
      <c r="BL523" t="s">
        <v>268</v>
      </c>
      <c r="BM523" t="s">
        <v>268</v>
      </c>
      <c r="BN523" t="s">
        <v>268</v>
      </c>
      <c r="BO523" t="s">
        <v>268</v>
      </c>
      <c r="BP523" t="s">
        <v>268</v>
      </c>
      <c r="BQ523" t="s">
        <v>268</v>
      </c>
      <c r="BR523" t="s">
        <v>268</v>
      </c>
      <c r="BS523" t="s">
        <v>268</v>
      </c>
      <c r="BT523" t="s">
        <v>268</v>
      </c>
      <c r="BU523" t="s">
        <v>268</v>
      </c>
      <c r="BV523" t="s">
        <v>268</v>
      </c>
      <c r="BW523" t="s">
        <v>268</v>
      </c>
      <c r="BX523" t="s">
        <v>268</v>
      </c>
      <c r="BY523">
        <v>48</v>
      </c>
      <c r="BZ523">
        <v>48</v>
      </c>
      <c r="CA523" t="s">
        <v>142</v>
      </c>
      <c r="CB523" s="356">
        <v>122</v>
      </c>
      <c r="CC523" t="s">
        <v>876</v>
      </c>
      <c r="CD523" t="s">
        <v>268</v>
      </c>
      <c r="CE523" t="s">
        <v>268</v>
      </c>
      <c r="CF523" s="356">
        <v>2</v>
      </c>
      <c r="CG523" t="s">
        <v>268</v>
      </c>
      <c r="CH523" t="s">
        <v>268</v>
      </c>
      <c r="CI523" t="s">
        <v>268</v>
      </c>
      <c r="CJ523" t="s">
        <v>268</v>
      </c>
      <c r="CK523" t="s">
        <v>268</v>
      </c>
      <c r="CL523" t="s">
        <v>268</v>
      </c>
      <c r="CM523" t="s">
        <v>11224</v>
      </c>
      <c r="CN523">
        <v>2.38</v>
      </c>
      <c r="CO523" t="s">
        <v>268</v>
      </c>
      <c r="CP523">
        <v>2.38</v>
      </c>
      <c r="CQ523">
        <v>11</v>
      </c>
      <c r="CR523" t="s">
        <v>878</v>
      </c>
      <c r="CS523" t="s">
        <v>11225</v>
      </c>
      <c r="CT523" t="s">
        <v>11226</v>
      </c>
      <c r="CU523" t="s">
        <v>11247</v>
      </c>
      <c r="CV523" t="s">
        <v>268</v>
      </c>
      <c r="CW523" t="s">
        <v>268</v>
      </c>
      <c r="CX523" t="s">
        <v>268</v>
      </c>
      <c r="CY523" t="s">
        <v>268</v>
      </c>
      <c r="CZ523" t="s">
        <v>268</v>
      </c>
      <c r="DA523" t="s">
        <v>268</v>
      </c>
      <c r="DB523" s="429">
        <f t="shared" si="110"/>
        <v>0</v>
      </c>
      <c r="DC523" s="284">
        <f t="shared" si="111"/>
        <v>0</v>
      </c>
      <c r="DD523" s="284">
        <f t="shared" si="112"/>
        <v>0</v>
      </c>
      <c r="DE523" s="284">
        <f t="shared" si="113"/>
        <v>0</v>
      </c>
      <c r="DF523" s="295">
        <f t="shared" si="114"/>
        <v>1.4465753424657533</v>
      </c>
      <c r="DG523" s="284">
        <f t="shared" si="115"/>
        <v>0</v>
      </c>
      <c r="DH523" s="284">
        <f t="shared" si="116"/>
        <v>0</v>
      </c>
      <c r="DI523" s="284">
        <f t="shared" si="117"/>
        <v>0</v>
      </c>
      <c r="DJ523" s="284">
        <f t="shared" si="118"/>
        <v>0</v>
      </c>
      <c r="DK523" s="295">
        <f t="shared" si="119"/>
        <v>3.0136986301369864E-2</v>
      </c>
      <c r="DL523" s="297">
        <f t="shared" si="120"/>
        <v>2</v>
      </c>
      <c r="DM523" s="430">
        <f>IFERROR(IF(CA523="D",IF(DL523="A dispo.",DF523*VLOOKUP('DATI INPUT'!$F$27,TARIFFE_UD,4,FALSE),DF523*VLOOKUP(DL523,TARIFFE_UD,4,FALSE)),DF523*VLOOKUP(CB523-100,TARIFFE_UND,4,FALSE)),0)</f>
        <v>0.83205812349749708</v>
      </c>
      <c r="DN523" s="430">
        <f>IFERROR(IF(CA523="D",IF(DL523="A dispo.",DK523*VLOOKUP('DATI INPUT'!$F$27,TARIFFE_UD,5,FALSE),DK523*VLOOKUP(DL523,TARIFFE_UD,5,FALSE)),DK523*VLOOKUP(CB523-100,TARIFFE_UND,5,FALSE)),0)</f>
        <v>1.5503590431418608</v>
      </c>
      <c r="DO523" s="431">
        <f t="shared" si="121"/>
        <v>2.4171666393577595E-3</v>
      </c>
      <c r="DP523" s="299">
        <f>IFERROR(IF(CA523="D",IF(DL523="A dispo.",DF523*VLOOKUP('DATI INPUT'!$F$27,TARIFFE_UD,2,FALSE),DF523*VLOOKUP(DL523,TARIFFE_UD,2,FALSE)),DF523*VLOOKUP(CB523-100,TARIFFE_UND,2,FALSE)),0)</f>
        <v>1.0395403712486191</v>
      </c>
      <c r="DQ523" s="299">
        <f>IFERROR(IF(CA523="D",IF(DL523="A dispo.",DK523*VLOOKUP('DATI INPUT'!$F$27,TARIFFE_UD,3,FALSE),DK523*VLOOKUP(DL523,TARIFFE_UD,3,FALSE)),DK523*VLOOKUP(CB523-100,TARIFFE_UND,3,FALSE)),0)</f>
        <v>1.3886467122035697</v>
      </c>
      <c r="DR523" s="299">
        <f t="shared" si="122"/>
        <v>2.4281870834521886</v>
      </c>
    </row>
    <row r="524" spans="1:122" x14ac:dyDescent="0.25">
      <c r="A524" t="s">
        <v>5209</v>
      </c>
      <c r="B524" t="s">
        <v>5210</v>
      </c>
      <c r="C524" t="s">
        <v>1439</v>
      </c>
      <c r="D524" t="s">
        <v>5211</v>
      </c>
      <c r="E524" t="s">
        <v>268</v>
      </c>
      <c r="F524" t="s">
        <v>156</v>
      </c>
      <c r="G524" t="s">
        <v>5212</v>
      </c>
      <c r="H524" t="s">
        <v>849</v>
      </c>
      <c r="I524" t="s">
        <v>5213</v>
      </c>
      <c r="J524" t="s">
        <v>156</v>
      </c>
      <c r="K524" t="s">
        <v>5214</v>
      </c>
      <c r="L524" t="s">
        <v>960</v>
      </c>
      <c r="M524" t="s">
        <v>2352</v>
      </c>
      <c r="N524" t="s">
        <v>984</v>
      </c>
      <c r="O524" t="s">
        <v>873</v>
      </c>
      <c r="P524" t="s">
        <v>1847</v>
      </c>
      <c r="Q524" t="s">
        <v>466</v>
      </c>
      <c r="R524" t="s">
        <v>268</v>
      </c>
      <c r="S524" t="s">
        <v>268</v>
      </c>
      <c r="T524" t="s">
        <v>268</v>
      </c>
      <c r="U524" t="s">
        <v>268</v>
      </c>
      <c r="V524" t="s">
        <v>268</v>
      </c>
      <c r="W524" t="s">
        <v>2352</v>
      </c>
      <c r="X524" t="s">
        <v>1847</v>
      </c>
      <c r="Y524" t="s">
        <v>466</v>
      </c>
      <c r="Z524" t="s">
        <v>268</v>
      </c>
      <c r="AA524" t="s">
        <v>268</v>
      </c>
      <c r="AB524" t="s">
        <v>268</v>
      </c>
      <c r="AC524" t="s">
        <v>268</v>
      </c>
      <c r="AD524" t="s">
        <v>268</v>
      </c>
      <c r="AE524" t="s">
        <v>287</v>
      </c>
      <c r="AF524" t="s">
        <v>1811</v>
      </c>
      <c r="AG524" t="s">
        <v>875</v>
      </c>
      <c r="AH524" t="s">
        <v>1848</v>
      </c>
      <c r="AI524" t="s">
        <v>929</v>
      </c>
      <c r="AJ524" t="s">
        <v>268</v>
      </c>
      <c r="AK524" t="s">
        <v>377</v>
      </c>
      <c r="AL524" t="s">
        <v>268</v>
      </c>
      <c r="AM524" t="s">
        <v>268</v>
      </c>
      <c r="AN524" t="s">
        <v>287</v>
      </c>
      <c r="AO524" t="s">
        <v>1811</v>
      </c>
      <c r="AP524" t="s">
        <v>875</v>
      </c>
      <c r="AQ524" t="s">
        <v>1848</v>
      </c>
      <c r="AR524" t="s">
        <v>929</v>
      </c>
      <c r="AS524" t="s">
        <v>268</v>
      </c>
      <c r="AT524" t="s">
        <v>413</v>
      </c>
      <c r="AU524" t="s">
        <v>268</v>
      </c>
      <c r="AV524" t="s">
        <v>355</v>
      </c>
      <c r="AW524" t="s">
        <v>268</v>
      </c>
      <c r="AX524" t="s">
        <v>268</v>
      </c>
      <c r="AY524" t="s">
        <v>268</v>
      </c>
      <c r="AZ524" t="s">
        <v>268</v>
      </c>
      <c r="BA524" t="s">
        <v>268</v>
      </c>
      <c r="BB524" t="s">
        <v>268</v>
      </c>
      <c r="BC524" t="s">
        <v>268</v>
      </c>
      <c r="BD524" t="s">
        <v>268</v>
      </c>
      <c r="BE524" t="s">
        <v>268</v>
      </c>
      <c r="BF524" t="s">
        <v>268</v>
      </c>
      <c r="BG524" t="s">
        <v>268</v>
      </c>
      <c r="BH524" t="s">
        <v>268</v>
      </c>
      <c r="BI524" t="s">
        <v>268</v>
      </c>
      <c r="BJ524" t="s">
        <v>268</v>
      </c>
      <c r="BK524" t="s">
        <v>268</v>
      </c>
      <c r="BL524" t="s">
        <v>268</v>
      </c>
      <c r="BM524" t="s">
        <v>268</v>
      </c>
      <c r="BN524" t="s">
        <v>268</v>
      </c>
      <c r="BO524" t="s">
        <v>268</v>
      </c>
      <c r="BP524" t="s">
        <v>268</v>
      </c>
      <c r="BQ524" t="s">
        <v>268</v>
      </c>
      <c r="BR524" t="s">
        <v>268</v>
      </c>
      <c r="BS524" t="s">
        <v>268</v>
      </c>
      <c r="BT524" t="s">
        <v>268</v>
      </c>
      <c r="BU524" t="s">
        <v>268</v>
      </c>
      <c r="BV524" t="s">
        <v>268</v>
      </c>
      <c r="BW524" t="s">
        <v>268</v>
      </c>
      <c r="BX524" t="s">
        <v>268</v>
      </c>
      <c r="BY524">
        <v>48</v>
      </c>
      <c r="BZ524">
        <v>48</v>
      </c>
      <c r="CA524" t="s">
        <v>142</v>
      </c>
      <c r="CB524" s="356">
        <v>122</v>
      </c>
      <c r="CC524" t="s">
        <v>876</v>
      </c>
      <c r="CD524" t="s">
        <v>268</v>
      </c>
      <c r="CE524" t="s">
        <v>268</v>
      </c>
      <c r="CF524" s="356">
        <v>1</v>
      </c>
      <c r="CG524" t="s">
        <v>268</v>
      </c>
      <c r="CH524" t="s">
        <v>268</v>
      </c>
      <c r="CI524" t="s">
        <v>268</v>
      </c>
      <c r="CJ524" t="s">
        <v>268</v>
      </c>
      <c r="CK524" t="s">
        <v>268</v>
      </c>
      <c r="CL524" t="s">
        <v>268</v>
      </c>
      <c r="CM524" t="s">
        <v>11224</v>
      </c>
      <c r="CN524">
        <v>39.369999999999997</v>
      </c>
      <c r="CO524" t="s">
        <v>268</v>
      </c>
      <c r="CP524">
        <v>39.369999999999997</v>
      </c>
      <c r="CQ524">
        <v>354</v>
      </c>
      <c r="CR524" t="s">
        <v>878</v>
      </c>
      <c r="CS524" t="s">
        <v>11225</v>
      </c>
      <c r="CT524" t="s">
        <v>11248</v>
      </c>
      <c r="CU524" t="s">
        <v>11227</v>
      </c>
      <c r="CV524" t="s">
        <v>268</v>
      </c>
      <c r="CW524" t="s">
        <v>268</v>
      </c>
      <c r="CX524" t="s">
        <v>268</v>
      </c>
      <c r="CY524" t="s">
        <v>268</v>
      </c>
      <c r="CZ524" t="s">
        <v>268</v>
      </c>
      <c r="DA524" t="s">
        <v>268</v>
      </c>
      <c r="DB524" s="429">
        <f t="shared" si="110"/>
        <v>0</v>
      </c>
      <c r="DC524" s="284">
        <f t="shared" si="111"/>
        <v>0</v>
      </c>
      <c r="DD524" s="284">
        <f t="shared" si="112"/>
        <v>0</v>
      </c>
      <c r="DE524" s="284">
        <f t="shared" si="113"/>
        <v>0</v>
      </c>
      <c r="DF524" s="295">
        <f t="shared" si="114"/>
        <v>46.553424657534244</v>
      </c>
      <c r="DG524" s="284">
        <f t="shared" si="115"/>
        <v>0</v>
      </c>
      <c r="DH524" s="284">
        <f t="shared" si="116"/>
        <v>0</v>
      </c>
      <c r="DI524" s="284">
        <f t="shared" si="117"/>
        <v>0</v>
      </c>
      <c r="DJ524" s="284">
        <f t="shared" si="118"/>
        <v>0</v>
      </c>
      <c r="DK524" s="295">
        <f t="shared" si="119"/>
        <v>0.96986301369863015</v>
      </c>
      <c r="DL524" s="297">
        <f t="shared" si="120"/>
        <v>1</v>
      </c>
      <c r="DM524" s="430">
        <f>IFERROR(IF(CA524="D",IF(DL524="A dispo.",DF524*VLOOKUP('DATI INPUT'!$F$27,TARIFFE_UD,4,FALSE),DF524*VLOOKUP(DL524,TARIFFE_UD,4,FALSE)),DF524*VLOOKUP(CB524-100,TARIFFE_UND,4,FALSE)),0)</f>
        <v>22.951837068943945</v>
      </c>
      <c r="DN524" s="430">
        <f>IFERROR(IF(CA524="D",IF(DL524="A dispo.",DK524*VLOOKUP('DATI INPUT'!$F$27,TARIFFE_UD,5,FALSE),DK524*VLOOKUP(DL524,TARIFFE_UD,5,FALSE)),DK524*VLOOKUP(CB524-100,TARIFFE_UND,5,FALSE)),0)</f>
        <v>16.420603720457638</v>
      </c>
      <c r="DO524" s="431">
        <f t="shared" si="121"/>
        <v>2.4407894015823217E-3</v>
      </c>
      <c r="DP524" s="299">
        <f>IFERROR(IF(CA524="D",IF(DL524="A dispo.",DF524*VLOOKUP('DATI INPUT'!$F$27,TARIFFE_UD,2,FALSE),DF524*VLOOKUP(DL524,TARIFFE_UD,2,FALSE)),DF524*VLOOKUP(CB524-100,TARIFFE_UND,2,FALSE)),0)</f>
        <v>28.675113617299569</v>
      </c>
      <c r="DQ524" s="299">
        <f>IFERROR(IF(CA524="D",IF(DL524="A dispo.",DK524*VLOOKUP('DATI INPUT'!$F$27,TARIFFE_UD,3,FALSE),DK524*VLOOKUP(DL524,TARIFFE_UD,3,FALSE)),DK524*VLOOKUP(CB524-100,TARIFFE_UND,3,FALSE)),0)</f>
        <v>14.707830079541601</v>
      </c>
      <c r="DR524" s="299">
        <f t="shared" si="122"/>
        <v>43.382943696841167</v>
      </c>
    </row>
    <row r="525" spans="1:122" x14ac:dyDescent="0.25">
      <c r="A525" t="s">
        <v>5217</v>
      </c>
      <c r="B525" t="s">
        <v>1145</v>
      </c>
      <c r="C525" t="s">
        <v>5218</v>
      </c>
      <c r="D525" t="s">
        <v>5219</v>
      </c>
      <c r="E525" t="s">
        <v>268</v>
      </c>
      <c r="F525" t="s">
        <v>156</v>
      </c>
      <c r="G525" t="s">
        <v>5220</v>
      </c>
      <c r="H525" t="s">
        <v>849</v>
      </c>
      <c r="I525" t="s">
        <v>5221</v>
      </c>
      <c r="J525" t="s">
        <v>274</v>
      </c>
      <c r="K525" t="s">
        <v>5222</v>
      </c>
      <c r="L525" t="s">
        <v>960</v>
      </c>
      <c r="M525" t="s">
        <v>2734</v>
      </c>
      <c r="N525" t="s">
        <v>984</v>
      </c>
      <c r="O525" t="s">
        <v>873</v>
      </c>
      <c r="P525" t="s">
        <v>1310</v>
      </c>
      <c r="Q525" t="s">
        <v>313</v>
      </c>
      <c r="R525" t="s">
        <v>268</v>
      </c>
      <c r="S525" t="s">
        <v>268</v>
      </c>
      <c r="T525" t="s">
        <v>268</v>
      </c>
      <c r="U525" t="s">
        <v>268</v>
      </c>
      <c r="V525" t="s">
        <v>268</v>
      </c>
      <c r="W525" t="s">
        <v>2734</v>
      </c>
      <c r="X525" t="s">
        <v>1310</v>
      </c>
      <c r="Y525" t="s">
        <v>313</v>
      </c>
      <c r="Z525" t="s">
        <v>268</v>
      </c>
      <c r="AA525" t="s">
        <v>268</v>
      </c>
      <c r="AB525" t="s">
        <v>268</v>
      </c>
      <c r="AC525" t="s">
        <v>268</v>
      </c>
      <c r="AD525" t="s">
        <v>268</v>
      </c>
      <c r="AE525" t="s">
        <v>287</v>
      </c>
      <c r="AF525" t="s">
        <v>1811</v>
      </c>
      <c r="AG525" t="s">
        <v>875</v>
      </c>
      <c r="AH525" t="s">
        <v>1812</v>
      </c>
      <c r="AI525" t="s">
        <v>767</v>
      </c>
      <c r="AJ525" t="s">
        <v>268</v>
      </c>
      <c r="AK525" t="s">
        <v>381</v>
      </c>
      <c r="AL525" t="s">
        <v>268</v>
      </c>
      <c r="AM525" t="s">
        <v>355</v>
      </c>
      <c r="AN525" t="s">
        <v>268</v>
      </c>
      <c r="AO525" t="s">
        <v>268</v>
      </c>
      <c r="AP525" t="s">
        <v>268</v>
      </c>
      <c r="AQ525" t="s">
        <v>268</v>
      </c>
      <c r="AR525" t="s">
        <v>268</v>
      </c>
      <c r="AS525" t="s">
        <v>268</v>
      </c>
      <c r="AT525" t="s">
        <v>268</v>
      </c>
      <c r="AU525" t="s">
        <v>268</v>
      </c>
      <c r="AV525" t="s">
        <v>268</v>
      </c>
      <c r="AW525" t="s">
        <v>268</v>
      </c>
      <c r="AX525" t="s">
        <v>268</v>
      </c>
      <c r="AY525" t="s">
        <v>268</v>
      </c>
      <c r="AZ525" t="s">
        <v>268</v>
      </c>
      <c r="BA525" t="s">
        <v>268</v>
      </c>
      <c r="BB525" t="s">
        <v>268</v>
      </c>
      <c r="BC525" t="s">
        <v>268</v>
      </c>
      <c r="BD525" t="s">
        <v>268</v>
      </c>
      <c r="BE525" t="s">
        <v>268</v>
      </c>
      <c r="BF525" t="s">
        <v>268</v>
      </c>
      <c r="BG525" t="s">
        <v>268</v>
      </c>
      <c r="BH525" t="s">
        <v>268</v>
      </c>
      <c r="BI525" t="s">
        <v>268</v>
      </c>
      <c r="BJ525" t="s">
        <v>268</v>
      </c>
      <c r="BK525" t="s">
        <v>268</v>
      </c>
      <c r="BL525" t="s">
        <v>268</v>
      </c>
      <c r="BM525" t="s">
        <v>268</v>
      </c>
      <c r="BN525" t="s">
        <v>268</v>
      </c>
      <c r="BO525" t="s">
        <v>268</v>
      </c>
      <c r="BP525" t="s">
        <v>268</v>
      </c>
      <c r="BQ525" t="s">
        <v>268</v>
      </c>
      <c r="BR525" t="s">
        <v>268</v>
      </c>
      <c r="BS525" t="s">
        <v>268</v>
      </c>
      <c r="BT525" t="s">
        <v>268</v>
      </c>
      <c r="BU525" t="s">
        <v>268</v>
      </c>
      <c r="BV525" t="s">
        <v>268</v>
      </c>
      <c r="BW525" t="s">
        <v>268</v>
      </c>
      <c r="BX525" t="s">
        <v>268</v>
      </c>
      <c r="BY525">
        <v>96</v>
      </c>
      <c r="BZ525">
        <v>96</v>
      </c>
      <c r="CA525" t="s">
        <v>142</v>
      </c>
      <c r="CB525" s="356">
        <v>122</v>
      </c>
      <c r="CC525" t="s">
        <v>876</v>
      </c>
      <c r="CD525" t="s">
        <v>268</v>
      </c>
      <c r="CE525" t="s">
        <v>268</v>
      </c>
      <c r="CF525" s="356">
        <v>3</v>
      </c>
      <c r="CG525" t="s">
        <v>268</v>
      </c>
      <c r="CH525" t="s">
        <v>268</v>
      </c>
      <c r="CI525" t="s">
        <v>268</v>
      </c>
      <c r="CJ525" t="s">
        <v>268</v>
      </c>
      <c r="CK525" t="s">
        <v>268</v>
      </c>
      <c r="CL525" t="s">
        <v>268</v>
      </c>
      <c r="CM525" t="s">
        <v>11224</v>
      </c>
      <c r="CN525">
        <v>128.25</v>
      </c>
      <c r="CO525" t="s">
        <v>268</v>
      </c>
      <c r="CP525">
        <v>128.25</v>
      </c>
      <c r="CQ525">
        <v>365</v>
      </c>
      <c r="CR525" t="s">
        <v>878</v>
      </c>
      <c r="CS525" t="s">
        <v>11225</v>
      </c>
      <c r="CT525" t="s">
        <v>11226</v>
      </c>
      <c r="CU525" t="s">
        <v>11227</v>
      </c>
      <c r="CV525" t="s">
        <v>268</v>
      </c>
      <c r="CW525" t="s">
        <v>268</v>
      </c>
      <c r="CX525" t="s">
        <v>268</v>
      </c>
      <c r="CY525" t="s">
        <v>268</v>
      </c>
      <c r="CZ525" t="s">
        <v>268</v>
      </c>
      <c r="DA525" t="s">
        <v>268</v>
      </c>
      <c r="DB525" s="429">
        <f t="shared" si="110"/>
        <v>0</v>
      </c>
      <c r="DC525" s="284">
        <f t="shared" si="111"/>
        <v>0</v>
      </c>
      <c r="DD525" s="284">
        <f t="shared" si="112"/>
        <v>0</v>
      </c>
      <c r="DE525" s="284">
        <f t="shared" si="113"/>
        <v>0</v>
      </c>
      <c r="DF525" s="295">
        <f t="shared" si="114"/>
        <v>95.999999999999986</v>
      </c>
      <c r="DG525" s="284">
        <f t="shared" si="115"/>
        <v>0</v>
      </c>
      <c r="DH525" s="284">
        <f t="shared" si="116"/>
        <v>0</v>
      </c>
      <c r="DI525" s="284">
        <f t="shared" si="117"/>
        <v>0</v>
      </c>
      <c r="DJ525" s="284">
        <f t="shared" si="118"/>
        <v>0</v>
      </c>
      <c r="DK525" s="295">
        <f t="shared" si="119"/>
        <v>1</v>
      </c>
      <c r="DL525" s="297">
        <f t="shared" si="120"/>
        <v>3</v>
      </c>
      <c r="DM525" s="430">
        <f>IFERROR(IF(CA525="D",IF(DL525="A dispo.",DF525*VLOOKUP('DATI INPUT'!$F$27,TARIFFE_UD,4,FALSE),DF525*VLOOKUP(DL525,TARIFFE_UD,4,FALSE)),DF525*VLOOKUP(CB525-100,TARIFFE_UND,4,FALSE)),0)</f>
        <v>60.852933633156461</v>
      </c>
      <c r="DN525" s="430">
        <f>IFERROR(IF(CA525="D",IF(DL525="A dispo.",DK525*VLOOKUP('DATI INPUT'!$F$27,TARIFFE_UD,5,FALSE),DK525*VLOOKUP(DL525,TARIFFE_UD,5,FALSE)),DK525*VLOOKUP(CB525-100,TARIFFE_UND,5,FALSE)),0)</f>
        <v>67.397800635548478</v>
      </c>
      <c r="DO525" s="431">
        <f t="shared" si="121"/>
        <v>7.3426870494586183E-4</v>
      </c>
      <c r="DP525" s="299">
        <f>IFERROR(IF(CA525="D",IF(DL525="A dispo.",DF525*VLOOKUP('DATI INPUT'!$F$27,TARIFFE_UD,2,FALSE),DF525*VLOOKUP(DL525,TARIFFE_UD,2,FALSE)),DF525*VLOOKUP(CB525-100,TARIFFE_UND,2,FALSE)),0)</f>
        <v>76.027238283155015</v>
      </c>
      <c r="DQ525" s="299">
        <f>IFERROR(IF(CA525="D",IF(DL525="A dispo.",DK525*VLOOKUP('DATI INPUT'!$F$27,TARIFFE_UD,3,FALSE),DK525*VLOOKUP(DL525,TARIFFE_UD,3,FALSE)),DK525*VLOOKUP(CB525-100,TARIFFE_UND,3,FALSE)),0)</f>
        <v>60.367780403072892</v>
      </c>
      <c r="DR525" s="299">
        <f t="shared" si="122"/>
        <v>136.3950186862279</v>
      </c>
    </row>
    <row r="526" spans="1:122" x14ac:dyDescent="0.25">
      <c r="A526" t="s">
        <v>5223</v>
      </c>
      <c r="B526" t="s">
        <v>1145</v>
      </c>
      <c r="C526" t="s">
        <v>634</v>
      </c>
      <c r="D526" t="s">
        <v>5219</v>
      </c>
      <c r="E526" t="s">
        <v>268</v>
      </c>
      <c r="F526" t="s">
        <v>156</v>
      </c>
      <c r="G526" t="s">
        <v>5220</v>
      </c>
      <c r="H526" t="s">
        <v>849</v>
      </c>
      <c r="I526" t="s">
        <v>5221</v>
      </c>
      <c r="J526" t="s">
        <v>274</v>
      </c>
      <c r="K526" t="s">
        <v>5222</v>
      </c>
      <c r="L526" t="s">
        <v>960</v>
      </c>
      <c r="M526" t="s">
        <v>2734</v>
      </c>
      <c r="N526" t="s">
        <v>984</v>
      </c>
      <c r="O526" t="s">
        <v>873</v>
      </c>
      <c r="P526" t="s">
        <v>1310</v>
      </c>
      <c r="Q526" t="s">
        <v>313</v>
      </c>
      <c r="R526" t="s">
        <v>268</v>
      </c>
      <c r="S526" t="s">
        <v>268</v>
      </c>
      <c r="T526" t="s">
        <v>268</v>
      </c>
      <c r="U526" t="s">
        <v>268</v>
      </c>
      <c r="V526" t="s">
        <v>268</v>
      </c>
      <c r="W526" t="s">
        <v>2734</v>
      </c>
      <c r="X526" t="s">
        <v>1310</v>
      </c>
      <c r="Y526" t="s">
        <v>313</v>
      </c>
      <c r="Z526" t="s">
        <v>268</v>
      </c>
      <c r="AA526" t="s">
        <v>268</v>
      </c>
      <c r="AB526" t="s">
        <v>268</v>
      </c>
      <c r="AC526" t="s">
        <v>268</v>
      </c>
      <c r="AD526" t="s">
        <v>268</v>
      </c>
      <c r="AE526" t="s">
        <v>287</v>
      </c>
      <c r="AF526" t="s">
        <v>1811</v>
      </c>
      <c r="AG526" t="s">
        <v>875</v>
      </c>
      <c r="AH526" t="s">
        <v>1812</v>
      </c>
      <c r="AI526" t="s">
        <v>767</v>
      </c>
      <c r="AJ526" t="s">
        <v>268</v>
      </c>
      <c r="AK526" t="s">
        <v>377</v>
      </c>
      <c r="AL526" t="s">
        <v>268</v>
      </c>
      <c r="AM526" t="s">
        <v>353</v>
      </c>
      <c r="AN526" t="s">
        <v>268</v>
      </c>
      <c r="AO526" t="s">
        <v>268</v>
      </c>
      <c r="AP526" t="s">
        <v>268</v>
      </c>
      <c r="AQ526" t="s">
        <v>268</v>
      </c>
      <c r="AR526" t="s">
        <v>268</v>
      </c>
      <c r="AS526" t="s">
        <v>268</v>
      </c>
      <c r="AT526" t="s">
        <v>268</v>
      </c>
      <c r="AU526" t="s">
        <v>268</v>
      </c>
      <c r="AV526" t="s">
        <v>268</v>
      </c>
      <c r="AW526" t="s">
        <v>268</v>
      </c>
      <c r="AX526" t="s">
        <v>268</v>
      </c>
      <c r="AY526" t="s">
        <v>268</v>
      </c>
      <c r="AZ526" t="s">
        <v>268</v>
      </c>
      <c r="BA526" t="s">
        <v>268</v>
      </c>
      <c r="BB526" t="s">
        <v>268</v>
      </c>
      <c r="BC526" t="s">
        <v>268</v>
      </c>
      <c r="BD526" t="s">
        <v>268</v>
      </c>
      <c r="BE526" t="s">
        <v>268</v>
      </c>
      <c r="BF526" t="s">
        <v>268</v>
      </c>
      <c r="BG526" t="s">
        <v>268</v>
      </c>
      <c r="BH526" t="s">
        <v>268</v>
      </c>
      <c r="BI526" t="s">
        <v>268</v>
      </c>
      <c r="BJ526" t="s">
        <v>268</v>
      </c>
      <c r="BK526" t="s">
        <v>268</v>
      </c>
      <c r="BL526" t="s">
        <v>268</v>
      </c>
      <c r="BM526" t="s">
        <v>268</v>
      </c>
      <c r="BN526" t="s">
        <v>268</v>
      </c>
      <c r="BO526" t="s">
        <v>268</v>
      </c>
      <c r="BP526" t="s">
        <v>268</v>
      </c>
      <c r="BQ526" t="s">
        <v>268</v>
      </c>
      <c r="BR526" t="s">
        <v>268</v>
      </c>
      <c r="BS526" t="s">
        <v>268</v>
      </c>
      <c r="BT526" t="s">
        <v>268</v>
      </c>
      <c r="BU526" t="s">
        <v>268</v>
      </c>
      <c r="BV526" t="s">
        <v>268</v>
      </c>
      <c r="BW526" t="s">
        <v>268</v>
      </c>
      <c r="BX526" t="s">
        <v>268</v>
      </c>
      <c r="BY526">
        <v>20</v>
      </c>
      <c r="BZ526">
        <v>20</v>
      </c>
      <c r="CA526" t="s">
        <v>142</v>
      </c>
      <c r="CB526" s="356">
        <v>123</v>
      </c>
      <c r="CC526" t="s">
        <v>1817</v>
      </c>
      <c r="CD526" t="s">
        <v>268</v>
      </c>
      <c r="CE526" t="s">
        <v>268</v>
      </c>
      <c r="CF526" s="356">
        <v>3</v>
      </c>
      <c r="CG526" t="s">
        <v>268</v>
      </c>
      <c r="CH526" t="s">
        <v>268</v>
      </c>
      <c r="CI526" t="s">
        <v>268</v>
      </c>
      <c r="CJ526" t="s">
        <v>268</v>
      </c>
      <c r="CK526" t="s">
        <v>268</v>
      </c>
      <c r="CL526" t="s">
        <v>268</v>
      </c>
      <c r="CM526" t="s">
        <v>11224</v>
      </c>
      <c r="CN526">
        <v>12.68</v>
      </c>
      <c r="CO526" t="s">
        <v>268</v>
      </c>
      <c r="CP526">
        <v>12.68</v>
      </c>
      <c r="CQ526">
        <v>365</v>
      </c>
      <c r="CR526" t="s">
        <v>878</v>
      </c>
      <c r="CS526" t="s">
        <v>11225</v>
      </c>
      <c r="CT526" t="s">
        <v>11226</v>
      </c>
      <c r="CU526" t="s">
        <v>11227</v>
      </c>
      <c r="CV526" t="s">
        <v>268</v>
      </c>
      <c r="CW526" t="s">
        <v>268</v>
      </c>
      <c r="CX526" t="s">
        <v>268</v>
      </c>
      <c r="CY526" t="s">
        <v>268</v>
      </c>
      <c r="CZ526" t="s">
        <v>268</v>
      </c>
      <c r="DA526" t="s">
        <v>268</v>
      </c>
      <c r="DB526" s="429">
        <f t="shared" si="110"/>
        <v>0</v>
      </c>
      <c r="DC526" s="284">
        <f t="shared" si="111"/>
        <v>0</v>
      </c>
      <c r="DD526" s="284">
        <f t="shared" si="112"/>
        <v>0</v>
      </c>
      <c r="DE526" s="284">
        <f t="shared" si="113"/>
        <v>0</v>
      </c>
      <c r="DF526" s="295">
        <f t="shared" si="114"/>
        <v>20</v>
      </c>
      <c r="DG526" s="284">
        <f t="shared" si="115"/>
        <v>1</v>
      </c>
      <c r="DH526" s="284">
        <f t="shared" si="116"/>
        <v>0</v>
      </c>
      <c r="DI526" s="284">
        <f t="shared" si="117"/>
        <v>0</v>
      </c>
      <c r="DJ526" s="284">
        <f t="shared" si="118"/>
        <v>0</v>
      </c>
      <c r="DK526" s="295">
        <f t="shared" si="119"/>
        <v>0</v>
      </c>
      <c r="DL526" s="297">
        <f t="shared" si="120"/>
        <v>3</v>
      </c>
      <c r="DM526" s="430">
        <f>IFERROR(IF(CA526="D",IF(DL526="A dispo.",DF526*VLOOKUP('DATI INPUT'!$F$27,TARIFFE_UD,4,FALSE),DF526*VLOOKUP(DL526,TARIFFE_UD,4,FALSE)),DF526*VLOOKUP(CB526-100,TARIFFE_UND,4,FALSE)),0)</f>
        <v>12.677694506907597</v>
      </c>
      <c r="DN526" s="430">
        <f>IFERROR(IF(CA526="D",IF(DL526="A dispo.",DK526*VLOOKUP('DATI INPUT'!$F$27,TARIFFE_UD,5,FALSE),DK526*VLOOKUP(DL526,TARIFFE_UD,5,FALSE)),DK526*VLOOKUP(CB526-100,TARIFFE_UND,5,FALSE)),0)</f>
        <v>0</v>
      </c>
      <c r="DO526" s="431">
        <f t="shared" si="121"/>
        <v>-2.3054930924022443E-3</v>
      </c>
      <c r="DP526" s="299">
        <f>IFERROR(IF(CA526="D",IF(DL526="A dispo.",DF526*VLOOKUP('DATI INPUT'!$F$27,TARIFFE_UD,2,FALSE),DF526*VLOOKUP(DL526,TARIFFE_UD,2,FALSE)),DF526*VLOOKUP(CB526-100,TARIFFE_UND,2,FALSE)),0)</f>
        <v>15.839007975657298</v>
      </c>
      <c r="DQ526" s="299">
        <f>IFERROR(IF(CA526="D",IF(DL526="A dispo.",DK526*VLOOKUP('DATI INPUT'!$F$27,TARIFFE_UD,3,FALSE),DK526*VLOOKUP(DL526,TARIFFE_UD,3,FALSE)),DK526*VLOOKUP(CB526-100,TARIFFE_UND,3,FALSE)),0)</f>
        <v>0</v>
      </c>
      <c r="DR526" s="299">
        <f t="shared" si="122"/>
        <v>15.839007975657298</v>
      </c>
    </row>
    <row r="527" spans="1:122" x14ac:dyDescent="0.25">
      <c r="A527" t="s">
        <v>5224</v>
      </c>
      <c r="B527" t="s">
        <v>1535</v>
      </c>
      <c r="C527" t="s">
        <v>635</v>
      </c>
      <c r="D527" t="s">
        <v>5225</v>
      </c>
      <c r="E527" t="s">
        <v>268</v>
      </c>
      <c r="F527" t="s">
        <v>156</v>
      </c>
      <c r="G527" t="s">
        <v>5226</v>
      </c>
      <c r="H527" t="s">
        <v>849</v>
      </c>
      <c r="I527" t="s">
        <v>5227</v>
      </c>
      <c r="J527" t="s">
        <v>156</v>
      </c>
      <c r="K527" t="s">
        <v>5228</v>
      </c>
      <c r="L527" t="s">
        <v>871</v>
      </c>
      <c r="M527" t="s">
        <v>5229</v>
      </c>
      <c r="N527" t="s">
        <v>1135</v>
      </c>
      <c r="O527" t="s">
        <v>873</v>
      </c>
      <c r="P527" t="s">
        <v>5230</v>
      </c>
      <c r="Q527" t="s">
        <v>343</v>
      </c>
      <c r="R527" t="s">
        <v>268</v>
      </c>
      <c r="S527" t="s">
        <v>268</v>
      </c>
      <c r="T527" t="s">
        <v>268</v>
      </c>
      <c r="U527" t="s">
        <v>268</v>
      </c>
      <c r="V527" t="s">
        <v>268</v>
      </c>
      <c r="W527" t="s">
        <v>5231</v>
      </c>
      <c r="X527" t="s">
        <v>613</v>
      </c>
      <c r="Y527" t="s">
        <v>498</v>
      </c>
      <c r="Z527" t="s">
        <v>268</v>
      </c>
      <c r="AA527" t="s">
        <v>268</v>
      </c>
      <c r="AB527" t="s">
        <v>268</v>
      </c>
      <c r="AC527" t="s">
        <v>268</v>
      </c>
      <c r="AD527" t="s">
        <v>268</v>
      </c>
      <c r="AE527" t="s">
        <v>287</v>
      </c>
      <c r="AF527" t="s">
        <v>1811</v>
      </c>
      <c r="AG527" t="s">
        <v>875</v>
      </c>
      <c r="AH527" t="s">
        <v>1848</v>
      </c>
      <c r="AI527" t="s">
        <v>708</v>
      </c>
      <c r="AJ527" t="s">
        <v>268</v>
      </c>
      <c r="AK527" t="s">
        <v>705</v>
      </c>
      <c r="AL527" t="s">
        <v>268</v>
      </c>
      <c r="AM527" t="s">
        <v>288</v>
      </c>
      <c r="AN527" t="s">
        <v>268</v>
      </c>
      <c r="AO527" t="s">
        <v>268</v>
      </c>
      <c r="AP527" t="s">
        <v>268</v>
      </c>
      <c r="AQ527" t="s">
        <v>268</v>
      </c>
      <c r="AR527" t="s">
        <v>268</v>
      </c>
      <c r="AS527" t="s">
        <v>268</v>
      </c>
      <c r="AT527" t="s">
        <v>268</v>
      </c>
      <c r="AU527" t="s">
        <v>268</v>
      </c>
      <c r="AV527" t="s">
        <v>268</v>
      </c>
      <c r="AW527" t="s">
        <v>268</v>
      </c>
      <c r="AX527" t="s">
        <v>268</v>
      </c>
      <c r="AY527" t="s">
        <v>268</v>
      </c>
      <c r="AZ527" t="s">
        <v>268</v>
      </c>
      <c r="BA527" t="s">
        <v>268</v>
      </c>
      <c r="BB527" t="s">
        <v>268</v>
      </c>
      <c r="BC527" t="s">
        <v>268</v>
      </c>
      <c r="BD527" t="s">
        <v>268</v>
      </c>
      <c r="BE527" t="s">
        <v>268</v>
      </c>
      <c r="BF527" t="s">
        <v>268</v>
      </c>
      <c r="BG527" t="s">
        <v>268</v>
      </c>
      <c r="BH527" t="s">
        <v>268</v>
      </c>
      <c r="BI527" t="s">
        <v>268</v>
      </c>
      <c r="BJ527" t="s">
        <v>268</v>
      </c>
      <c r="BK527" t="s">
        <v>268</v>
      </c>
      <c r="BL527" t="s">
        <v>268</v>
      </c>
      <c r="BM527" t="s">
        <v>268</v>
      </c>
      <c r="BN527" t="s">
        <v>268</v>
      </c>
      <c r="BO527" t="s">
        <v>268</v>
      </c>
      <c r="BP527" t="s">
        <v>268</v>
      </c>
      <c r="BQ527" t="s">
        <v>268</v>
      </c>
      <c r="BR527" t="s">
        <v>268</v>
      </c>
      <c r="BS527" t="s">
        <v>268</v>
      </c>
      <c r="BT527" t="s">
        <v>268</v>
      </c>
      <c r="BU527" t="s">
        <v>268</v>
      </c>
      <c r="BV527" t="s">
        <v>268</v>
      </c>
      <c r="BW527" t="s">
        <v>268</v>
      </c>
      <c r="BX527" t="s">
        <v>268</v>
      </c>
      <c r="BY527">
        <v>30</v>
      </c>
      <c r="BZ527">
        <v>30</v>
      </c>
      <c r="CA527" t="s">
        <v>142</v>
      </c>
      <c r="CB527" s="356">
        <v>122</v>
      </c>
      <c r="CC527" t="s">
        <v>876</v>
      </c>
      <c r="CD527" t="s">
        <v>268</v>
      </c>
      <c r="CE527" t="s">
        <v>268</v>
      </c>
      <c r="CF527" t="s">
        <v>268</v>
      </c>
      <c r="CG527" t="s">
        <v>268</v>
      </c>
      <c r="CH527" t="s">
        <v>268</v>
      </c>
      <c r="CI527" t="s">
        <v>268</v>
      </c>
      <c r="CJ527" t="s">
        <v>268</v>
      </c>
      <c r="CK527" t="s">
        <v>268</v>
      </c>
      <c r="CL527" t="s">
        <v>268</v>
      </c>
      <c r="CM527" t="s">
        <v>11224</v>
      </c>
      <c r="CN527">
        <v>86.42</v>
      </c>
      <c r="CO527" t="s">
        <v>268</v>
      </c>
      <c r="CP527">
        <v>86.42</v>
      </c>
      <c r="CQ527">
        <v>365</v>
      </c>
      <c r="CR527" t="s">
        <v>878</v>
      </c>
      <c r="CS527" t="s">
        <v>11225</v>
      </c>
      <c r="CT527" t="s">
        <v>11226</v>
      </c>
      <c r="CU527" t="s">
        <v>11227</v>
      </c>
      <c r="CV527" t="s">
        <v>268</v>
      </c>
      <c r="CW527" t="s">
        <v>268</v>
      </c>
      <c r="CX527" t="s">
        <v>268</v>
      </c>
      <c r="CY527" t="s">
        <v>268</v>
      </c>
      <c r="CZ527" t="s">
        <v>268</v>
      </c>
      <c r="DA527" t="s">
        <v>268</v>
      </c>
      <c r="DB527" s="429">
        <f t="shared" si="110"/>
        <v>0</v>
      </c>
      <c r="DC527" s="284">
        <f t="shared" si="111"/>
        <v>0</v>
      </c>
      <c r="DD527" s="284">
        <f t="shared" si="112"/>
        <v>0</v>
      </c>
      <c r="DE527" s="284">
        <f t="shared" si="113"/>
        <v>0</v>
      </c>
      <c r="DF527" s="295">
        <f t="shared" si="114"/>
        <v>30</v>
      </c>
      <c r="DG527" s="284">
        <f t="shared" si="115"/>
        <v>0</v>
      </c>
      <c r="DH527" s="284">
        <f t="shared" si="116"/>
        <v>0</v>
      </c>
      <c r="DI527" s="284">
        <f t="shared" si="117"/>
        <v>0</v>
      </c>
      <c r="DJ527" s="284">
        <f t="shared" si="118"/>
        <v>0</v>
      </c>
      <c r="DK527" s="295">
        <f t="shared" si="119"/>
        <v>1</v>
      </c>
      <c r="DL527" s="297" t="str">
        <f t="shared" si="120"/>
        <v>A dispo.</v>
      </c>
      <c r="DM527" s="430">
        <f>IFERROR(IF(CA527="D",IF(DL527="A dispo.",DF527*VLOOKUP('DATI INPUT'!$F$27,TARIFFE_UD,4,FALSE),DF527*VLOOKUP(DL527,TARIFFE_UD,4,FALSE)),DF527*VLOOKUP(CB527-100,TARIFFE_UND,4,FALSE)),0)</f>
        <v>19.016541760361395</v>
      </c>
      <c r="DN527" s="430">
        <f>IFERROR(IF(CA527="D",IF(DL527="A dispo.",DK527*VLOOKUP('DATI INPUT'!$F$27,TARIFFE_UD,5,FALSE),DK527*VLOOKUP(DL527,TARIFFE_UD,5,FALSE)),DK527*VLOOKUP(CB527-100,TARIFFE_UND,5,FALSE)),0)</f>
        <v>67.397800635548478</v>
      </c>
      <c r="DO527" s="431">
        <f t="shared" si="121"/>
        <v>-5.6576040901319402E-3</v>
      </c>
      <c r="DP527" s="299">
        <f>IFERROR(IF(CA527="D",IF(DL527="A dispo.",DF527*VLOOKUP('DATI INPUT'!$F$27,TARIFFE_UD,2,FALSE),DF527*VLOOKUP(DL527,TARIFFE_UD,2,FALSE)),DF527*VLOOKUP(CB527-100,TARIFFE_UND,2,FALSE)),0)</f>
        <v>23.758511963485947</v>
      </c>
      <c r="DQ527" s="299">
        <f>IFERROR(IF(CA527="D",IF(DL527="A dispo.",DK527*VLOOKUP('DATI INPUT'!$F$27,TARIFFE_UD,3,FALSE),DK527*VLOOKUP(DL527,TARIFFE_UD,3,FALSE)),DK527*VLOOKUP(CB527-100,TARIFFE_UND,3,FALSE)),0)</f>
        <v>60.367780403072892</v>
      </c>
      <c r="DR527" s="299">
        <f t="shared" si="122"/>
        <v>84.126292366558843</v>
      </c>
    </row>
    <row r="528" spans="1:122" x14ac:dyDescent="0.25">
      <c r="A528" t="s">
        <v>5232</v>
      </c>
      <c r="B528" t="s">
        <v>1272</v>
      </c>
      <c r="C528" t="s">
        <v>636</v>
      </c>
      <c r="D528" t="s">
        <v>5233</v>
      </c>
      <c r="E528" t="s">
        <v>268</v>
      </c>
      <c r="F528" t="s">
        <v>156</v>
      </c>
      <c r="G528" t="s">
        <v>5234</v>
      </c>
      <c r="H528" t="s">
        <v>849</v>
      </c>
      <c r="I528" t="s">
        <v>5235</v>
      </c>
      <c r="J528" t="s">
        <v>156</v>
      </c>
      <c r="K528" t="s">
        <v>5236</v>
      </c>
      <c r="L528" t="s">
        <v>960</v>
      </c>
      <c r="M528" t="s">
        <v>5237</v>
      </c>
      <c r="N528" t="s">
        <v>984</v>
      </c>
      <c r="O528" t="s">
        <v>873</v>
      </c>
      <c r="P528" t="s">
        <v>1847</v>
      </c>
      <c r="Q528" t="s">
        <v>2245</v>
      </c>
      <c r="R528" t="s">
        <v>268</v>
      </c>
      <c r="S528" t="s">
        <v>268</v>
      </c>
      <c r="T528" t="s">
        <v>268</v>
      </c>
      <c r="U528" t="s">
        <v>268</v>
      </c>
      <c r="V528" t="s">
        <v>268</v>
      </c>
      <c r="W528" t="s">
        <v>5237</v>
      </c>
      <c r="X528" t="s">
        <v>1847</v>
      </c>
      <c r="Y528" t="s">
        <v>2245</v>
      </c>
      <c r="Z528" t="s">
        <v>268</v>
      </c>
      <c r="AA528" t="s">
        <v>268</v>
      </c>
      <c r="AB528" t="s">
        <v>268</v>
      </c>
      <c r="AC528" t="s">
        <v>268</v>
      </c>
      <c r="AD528" t="s">
        <v>268</v>
      </c>
      <c r="AE528" t="s">
        <v>287</v>
      </c>
      <c r="AF528" t="s">
        <v>1811</v>
      </c>
      <c r="AG528" t="s">
        <v>875</v>
      </c>
      <c r="AH528" t="s">
        <v>1848</v>
      </c>
      <c r="AI528" t="s">
        <v>5238</v>
      </c>
      <c r="AJ528" t="s">
        <v>268</v>
      </c>
      <c r="AK528" t="s">
        <v>377</v>
      </c>
      <c r="AL528" t="s">
        <v>268</v>
      </c>
      <c r="AM528" t="s">
        <v>405</v>
      </c>
      <c r="AN528" t="s">
        <v>268</v>
      </c>
      <c r="AO528" t="s">
        <v>268</v>
      </c>
      <c r="AP528" t="s">
        <v>268</v>
      </c>
      <c r="AQ528" t="s">
        <v>268</v>
      </c>
      <c r="AR528" t="s">
        <v>268</v>
      </c>
      <c r="AS528" t="s">
        <v>268</v>
      </c>
      <c r="AT528" t="s">
        <v>268</v>
      </c>
      <c r="AU528" t="s">
        <v>268</v>
      </c>
      <c r="AV528" t="s">
        <v>268</v>
      </c>
      <c r="AW528" t="s">
        <v>268</v>
      </c>
      <c r="AX528" t="s">
        <v>268</v>
      </c>
      <c r="AY528" t="s">
        <v>268</v>
      </c>
      <c r="AZ528" t="s">
        <v>268</v>
      </c>
      <c r="BA528" t="s">
        <v>268</v>
      </c>
      <c r="BB528" t="s">
        <v>268</v>
      </c>
      <c r="BC528" t="s">
        <v>268</v>
      </c>
      <c r="BD528" t="s">
        <v>268</v>
      </c>
      <c r="BE528" t="s">
        <v>268</v>
      </c>
      <c r="BF528" t="s">
        <v>268</v>
      </c>
      <c r="BG528" t="s">
        <v>268</v>
      </c>
      <c r="BH528" t="s">
        <v>268</v>
      </c>
      <c r="BI528" t="s">
        <v>268</v>
      </c>
      <c r="BJ528" t="s">
        <v>268</v>
      </c>
      <c r="BK528" t="s">
        <v>268</v>
      </c>
      <c r="BL528" t="s">
        <v>268</v>
      </c>
      <c r="BM528" t="s">
        <v>268</v>
      </c>
      <c r="BN528" t="s">
        <v>268</v>
      </c>
      <c r="BO528" t="s">
        <v>268</v>
      </c>
      <c r="BP528" t="s">
        <v>268</v>
      </c>
      <c r="BQ528" t="s">
        <v>268</v>
      </c>
      <c r="BR528" t="s">
        <v>268</v>
      </c>
      <c r="BS528" t="s">
        <v>268</v>
      </c>
      <c r="BT528" t="s">
        <v>268</v>
      </c>
      <c r="BU528" t="s">
        <v>268</v>
      </c>
      <c r="BV528" t="s">
        <v>268</v>
      </c>
      <c r="BW528" t="s">
        <v>268</v>
      </c>
      <c r="BX528" t="s">
        <v>268</v>
      </c>
      <c r="BY528">
        <v>70</v>
      </c>
      <c r="BZ528">
        <v>70</v>
      </c>
      <c r="CA528" t="s">
        <v>142</v>
      </c>
      <c r="CB528" s="356">
        <v>122</v>
      </c>
      <c r="CC528" t="s">
        <v>876</v>
      </c>
      <c r="CD528" t="s">
        <v>268</v>
      </c>
      <c r="CE528" t="s">
        <v>268</v>
      </c>
      <c r="CF528" s="356">
        <v>2</v>
      </c>
      <c r="CG528" t="s">
        <v>268</v>
      </c>
      <c r="CH528" t="s">
        <v>268</v>
      </c>
      <c r="CI528" t="s">
        <v>268</v>
      </c>
      <c r="CJ528" t="s">
        <v>268</v>
      </c>
      <c r="CK528" t="s">
        <v>268</v>
      </c>
      <c r="CL528" t="s">
        <v>268</v>
      </c>
      <c r="CM528" t="s">
        <v>11224</v>
      </c>
      <c r="CN528">
        <v>91.7</v>
      </c>
      <c r="CO528" t="s">
        <v>268</v>
      </c>
      <c r="CP528">
        <v>91.7</v>
      </c>
      <c r="CQ528">
        <v>365</v>
      </c>
      <c r="CR528" t="s">
        <v>878</v>
      </c>
      <c r="CS528" t="s">
        <v>11225</v>
      </c>
      <c r="CT528" t="s">
        <v>11226</v>
      </c>
      <c r="CU528" t="s">
        <v>11227</v>
      </c>
      <c r="CV528" t="s">
        <v>268</v>
      </c>
      <c r="CW528" t="s">
        <v>268</v>
      </c>
      <c r="CX528" t="s">
        <v>268</v>
      </c>
      <c r="CY528" t="s">
        <v>268</v>
      </c>
      <c r="CZ528" t="s">
        <v>268</v>
      </c>
      <c r="DA528" t="s">
        <v>268</v>
      </c>
      <c r="DB528" s="429">
        <f t="shared" si="110"/>
        <v>0</v>
      </c>
      <c r="DC528" s="284">
        <f t="shared" si="111"/>
        <v>0</v>
      </c>
      <c r="DD528" s="284">
        <f t="shared" si="112"/>
        <v>0</v>
      </c>
      <c r="DE528" s="284">
        <f t="shared" si="113"/>
        <v>0</v>
      </c>
      <c r="DF528" s="295">
        <f t="shared" si="114"/>
        <v>70</v>
      </c>
      <c r="DG528" s="284">
        <f t="shared" si="115"/>
        <v>0</v>
      </c>
      <c r="DH528" s="284">
        <f t="shared" si="116"/>
        <v>0</v>
      </c>
      <c r="DI528" s="284">
        <f t="shared" si="117"/>
        <v>0</v>
      </c>
      <c r="DJ528" s="284">
        <f t="shared" si="118"/>
        <v>0</v>
      </c>
      <c r="DK528" s="295">
        <f t="shared" si="119"/>
        <v>1</v>
      </c>
      <c r="DL528" s="297">
        <f t="shared" si="120"/>
        <v>2</v>
      </c>
      <c r="DM528" s="430">
        <f>IFERROR(IF(CA528="D",IF(DL528="A dispo.",DF528*VLOOKUP('DATI INPUT'!$F$27,TARIFFE_UD,4,FALSE),DF528*VLOOKUP(DL528,TARIFFE_UD,4,FALSE)),DF528*VLOOKUP(CB528-100,TARIFFE_UND,4,FALSE)),0)</f>
        <v>40.263418665456541</v>
      </c>
      <c r="DN528" s="430">
        <f>IFERROR(IF(CA528="D",IF(DL528="A dispo.",DK528*VLOOKUP('DATI INPUT'!$F$27,TARIFFE_UD,5,FALSE),DK528*VLOOKUP(DL528,TARIFFE_UD,5,FALSE)),DK528*VLOOKUP(CB528-100,TARIFFE_UND,5,FALSE)),0)</f>
        <v>51.443731886070836</v>
      </c>
      <c r="DO528" s="431">
        <f t="shared" si="121"/>
        <v>7.1505515273742049E-3</v>
      </c>
      <c r="DP528" s="299">
        <f>IFERROR(IF(CA528="D",IF(DL528="A dispo.",DF528*VLOOKUP('DATI INPUT'!$F$27,TARIFFE_UD,2,FALSE),DF528*VLOOKUP(DL528,TARIFFE_UD,2,FALSE)),DF528*VLOOKUP(CB528-100,TARIFFE_UND,2,FALSE)),0)</f>
        <v>50.303516070837532</v>
      </c>
      <c r="DQ528" s="299">
        <f>IFERROR(IF(CA528="D",IF(DL528="A dispo.",DK528*VLOOKUP('DATI INPUT'!$F$27,TARIFFE_UD,3,FALSE),DK528*VLOOKUP(DL528,TARIFFE_UD,3,FALSE)),DK528*VLOOKUP(CB528-100,TARIFFE_UND,3,FALSE)),0)</f>
        <v>46.077822723118445</v>
      </c>
      <c r="DR528" s="299">
        <f t="shared" si="122"/>
        <v>96.381338793955976</v>
      </c>
    </row>
    <row r="529" spans="1:122" x14ac:dyDescent="0.25">
      <c r="A529" t="s">
        <v>5239</v>
      </c>
      <c r="B529" t="s">
        <v>5240</v>
      </c>
      <c r="C529" t="s">
        <v>5241</v>
      </c>
      <c r="D529" t="s">
        <v>5242</v>
      </c>
      <c r="E529" t="s">
        <v>268</v>
      </c>
      <c r="F529" t="s">
        <v>156</v>
      </c>
      <c r="G529" t="s">
        <v>5243</v>
      </c>
      <c r="H529" t="s">
        <v>5060</v>
      </c>
      <c r="I529" t="s">
        <v>408</v>
      </c>
      <c r="J529" t="s">
        <v>274</v>
      </c>
      <c r="K529" t="s">
        <v>5244</v>
      </c>
      <c r="L529" t="s">
        <v>960</v>
      </c>
      <c r="M529" t="s">
        <v>5245</v>
      </c>
      <c r="N529" t="s">
        <v>303</v>
      </c>
      <c r="O529" t="s">
        <v>908</v>
      </c>
      <c r="P529" t="s">
        <v>5246</v>
      </c>
      <c r="Q529" t="s">
        <v>912</v>
      </c>
      <c r="R529" t="s">
        <v>268</v>
      </c>
      <c r="S529" t="s">
        <v>268</v>
      </c>
      <c r="T529" t="s">
        <v>268</v>
      </c>
      <c r="U529" t="s">
        <v>268</v>
      </c>
      <c r="V529" t="s">
        <v>268</v>
      </c>
      <c r="W529" t="s">
        <v>3412</v>
      </c>
      <c r="X529" t="s">
        <v>613</v>
      </c>
      <c r="Y529" t="s">
        <v>309</v>
      </c>
      <c r="Z529" t="s">
        <v>268</v>
      </c>
      <c r="AA529" t="s">
        <v>268</v>
      </c>
      <c r="AB529" t="s">
        <v>268</v>
      </c>
      <c r="AC529" t="s">
        <v>268</v>
      </c>
      <c r="AD529" t="s">
        <v>268</v>
      </c>
      <c r="AE529" t="s">
        <v>287</v>
      </c>
      <c r="AF529" t="s">
        <v>1811</v>
      </c>
      <c r="AG529" t="s">
        <v>875</v>
      </c>
      <c r="AH529" t="s">
        <v>1812</v>
      </c>
      <c r="AI529" t="s">
        <v>952</v>
      </c>
      <c r="AJ529" t="s">
        <v>268</v>
      </c>
      <c r="AK529" t="s">
        <v>377</v>
      </c>
      <c r="AL529" t="s">
        <v>268</v>
      </c>
      <c r="AM529" t="s">
        <v>268</v>
      </c>
      <c r="AN529" t="s">
        <v>268</v>
      </c>
      <c r="AO529" t="s">
        <v>268</v>
      </c>
      <c r="AP529" t="s">
        <v>268</v>
      </c>
      <c r="AQ529" t="s">
        <v>268</v>
      </c>
      <c r="AR529" t="s">
        <v>268</v>
      </c>
      <c r="AS529" t="s">
        <v>268</v>
      </c>
      <c r="AT529" t="s">
        <v>268</v>
      </c>
      <c r="AU529" t="s">
        <v>268</v>
      </c>
      <c r="AV529" t="s">
        <v>268</v>
      </c>
      <c r="AW529" t="s">
        <v>268</v>
      </c>
      <c r="AX529" t="s">
        <v>268</v>
      </c>
      <c r="AY529" t="s">
        <v>268</v>
      </c>
      <c r="AZ529" t="s">
        <v>268</v>
      </c>
      <c r="BA529" t="s">
        <v>268</v>
      </c>
      <c r="BB529" t="s">
        <v>268</v>
      </c>
      <c r="BC529" t="s">
        <v>268</v>
      </c>
      <c r="BD529" t="s">
        <v>268</v>
      </c>
      <c r="BE529" t="s">
        <v>268</v>
      </c>
      <c r="BF529" t="s">
        <v>268</v>
      </c>
      <c r="BG529" t="s">
        <v>268</v>
      </c>
      <c r="BH529" t="s">
        <v>268</v>
      </c>
      <c r="BI529" t="s">
        <v>268</v>
      </c>
      <c r="BJ529" t="s">
        <v>268</v>
      </c>
      <c r="BK529" t="s">
        <v>268</v>
      </c>
      <c r="BL529" t="s">
        <v>268</v>
      </c>
      <c r="BM529" t="s">
        <v>268</v>
      </c>
      <c r="BN529" t="s">
        <v>268</v>
      </c>
      <c r="BO529" t="s">
        <v>268</v>
      </c>
      <c r="BP529" t="s">
        <v>268</v>
      </c>
      <c r="BQ529" t="s">
        <v>268</v>
      </c>
      <c r="BR529" t="s">
        <v>268</v>
      </c>
      <c r="BS529" t="s">
        <v>268</v>
      </c>
      <c r="BT529" t="s">
        <v>268</v>
      </c>
      <c r="BU529" t="s">
        <v>268</v>
      </c>
      <c r="BV529" t="s">
        <v>268</v>
      </c>
      <c r="BW529" t="s">
        <v>268</v>
      </c>
      <c r="BX529" t="s">
        <v>268</v>
      </c>
      <c r="BY529">
        <v>100</v>
      </c>
      <c r="BZ529">
        <v>100</v>
      </c>
      <c r="CA529" t="s">
        <v>142</v>
      </c>
      <c r="CB529" s="356">
        <v>122</v>
      </c>
      <c r="CC529" t="s">
        <v>876</v>
      </c>
      <c r="CD529" t="s">
        <v>268</v>
      </c>
      <c r="CE529" t="s">
        <v>268</v>
      </c>
      <c r="CF529" t="s">
        <v>268</v>
      </c>
      <c r="CG529" t="s">
        <v>268</v>
      </c>
      <c r="CH529" t="s">
        <v>268</v>
      </c>
      <c r="CI529" t="s">
        <v>268</v>
      </c>
      <c r="CJ529" t="s">
        <v>268</v>
      </c>
      <c r="CK529" t="s">
        <v>268</v>
      </c>
      <c r="CL529" t="s">
        <v>268</v>
      </c>
      <c r="CM529" t="s">
        <v>11224</v>
      </c>
      <c r="CN529">
        <v>130.79</v>
      </c>
      <c r="CO529" t="s">
        <v>268</v>
      </c>
      <c r="CP529">
        <v>130.79</v>
      </c>
      <c r="CQ529">
        <v>365</v>
      </c>
      <c r="CR529" t="s">
        <v>878</v>
      </c>
      <c r="CS529" t="s">
        <v>11225</v>
      </c>
      <c r="CT529" t="s">
        <v>11226</v>
      </c>
      <c r="CU529" t="s">
        <v>11227</v>
      </c>
      <c r="CV529" t="s">
        <v>268</v>
      </c>
      <c r="CW529" t="s">
        <v>268</v>
      </c>
      <c r="CX529" t="s">
        <v>268</v>
      </c>
      <c r="CY529" t="s">
        <v>268</v>
      </c>
      <c r="CZ529" t="s">
        <v>268</v>
      </c>
      <c r="DA529" t="s">
        <v>268</v>
      </c>
      <c r="DB529" s="429">
        <f t="shared" si="110"/>
        <v>0</v>
      </c>
      <c r="DC529" s="284">
        <f t="shared" si="111"/>
        <v>0</v>
      </c>
      <c r="DD529" s="284">
        <f t="shared" si="112"/>
        <v>0</v>
      </c>
      <c r="DE529" s="284">
        <f t="shared" si="113"/>
        <v>0</v>
      </c>
      <c r="DF529" s="295">
        <f t="shared" si="114"/>
        <v>100</v>
      </c>
      <c r="DG529" s="284">
        <f t="shared" si="115"/>
        <v>0</v>
      </c>
      <c r="DH529" s="284">
        <f t="shared" si="116"/>
        <v>0</v>
      </c>
      <c r="DI529" s="284">
        <f t="shared" si="117"/>
        <v>0</v>
      </c>
      <c r="DJ529" s="284">
        <f t="shared" si="118"/>
        <v>0</v>
      </c>
      <c r="DK529" s="295">
        <f t="shared" si="119"/>
        <v>1</v>
      </c>
      <c r="DL529" s="297" t="str">
        <f t="shared" si="120"/>
        <v>A dispo.</v>
      </c>
      <c r="DM529" s="430">
        <f>IFERROR(IF(CA529="D",IF(DL529="A dispo.",DF529*VLOOKUP('DATI INPUT'!$F$27,TARIFFE_UD,4,FALSE),DF529*VLOOKUP(DL529,TARIFFE_UD,4,FALSE)),DF529*VLOOKUP(CB529-100,TARIFFE_UND,4,FALSE)),0)</f>
        <v>63.388472534537989</v>
      </c>
      <c r="DN529" s="430">
        <f>IFERROR(IF(CA529="D",IF(DL529="A dispo.",DK529*VLOOKUP('DATI INPUT'!$F$27,TARIFFE_UD,5,FALSE),DK529*VLOOKUP(DL529,TARIFFE_UD,5,FALSE)),DK529*VLOOKUP(CB529-100,TARIFFE_UND,5,FALSE)),0)</f>
        <v>67.397800635548478</v>
      </c>
      <c r="DO529" s="431">
        <f t="shared" si="121"/>
        <v>-3.726829913517804E-3</v>
      </c>
      <c r="DP529" s="299">
        <f>IFERROR(IF(CA529="D",IF(DL529="A dispo.",DF529*VLOOKUP('DATI INPUT'!$F$27,TARIFFE_UD,2,FALSE),DF529*VLOOKUP(DL529,TARIFFE_UD,2,FALSE)),DF529*VLOOKUP(CB529-100,TARIFFE_UND,2,FALSE)),0)</f>
        <v>79.195039878286494</v>
      </c>
      <c r="DQ529" s="299">
        <f>IFERROR(IF(CA529="D",IF(DL529="A dispo.",DK529*VLOOKUP('DATI INPUT'!$F$27,TARIFFE_UD,3,FALSE),DK529*VLOOKUP(DL529,TARIFFE_UD,3,FALSE)),DK529*VLOOKUP(CB529-100,TARIFFE_UND,3,FALSE)),0)</f>
        <v>60.367780403072892</v>
      </c>
      <c r="DR529" s="299">
        <f t="shared" si="122"/>
        <v>139.56282028135939</v>
      </c>
    </row>
    <row r="530" spans="1:122" x14ac:dyDescent="0.25">
      <c r="A530" t="s">
        <v>5247</v>
      </c>
      <c r="B530" t="s">
        <v>5248</v>
      </c>
      <c r="C530" t="s">
        <v>5249</v>
      </c>
      <c r="D530" t="s">
        <v>5250</v>
      </c>
      <c r="E530" t="s">
        <v>268</v>
      </c>
      <c r="F530" t="s">
        <v>156</v>
      </c>
      <c r="G530" t="s">
        <v>5251</v>
      </c>
      <c r="H530" t="s">
        <v>849</v>
      </c>
      <c r="I530" t="s">
        <v>5252</v>
      </c>
      <c r="J530" t="s">
        <v>274</v>
      </c>
      <c r="K530" t="s">
        <v>1580</v>
      </c>
      <c r="L530" t="s">
        <v>960</v>
      </c>
      <c r="M530" t="s">
        <v>5253</v>
      </c>
      <c r="N530" t="s">
        <v>5254</v>
      </c>
      <c r="O530" t="s">
        <v>5255</v>
      </c>
      <c r="P530" t="s">
        <v>5256</v>
      </c>
      <c r="Q530" t="s">
        <v>5257</v>
      </c>
      <c r="R530" t="s">
        <v>268</v>
      </c>
      <c r="S530" t="s">
        <v>268</v>
      </c>
      <c r="T530" t="s">
        <v>268</v>
      </c>
      <c r="U530" t="s">
        <v>268</v>
      </c>
      <c r="V530" t="s">
        <v>268</v>
      </c>
      <c r="W530" t="s">
        <v>5258</v>
      </c>
      <c r="X530" t="s">
        <v>1847</v>
      </c>
      <c r="Y530" t="s">
        <v>1657</v>
      </c>
      <c r="Z530" t="s">
        <v>268</v>
      </c>
      <c r="AA530" t="s">
        <v>268</v>
      </c>
      <c r="AB530" t="s">
        <v>268</v>
      </c>
      <c r="AC530" t="s">
        <v>268</v>
      </c>
      <c r="AD530" t="s">
        <v>268</v>
      </c>
      <c r="AE530" t="s">
        <v>287</v>
      </c>
      <c r="AF530" t="s">
        <v>1811</v>
      </c>
      <c r="AG530" t="s">
        <v>875</v>
      </c>
      <c r="AH530" t="s">
        <v>1848</v>
      </c>
      <c r="AI530" t="s">
        <v>1870</v>
      </c>
      <c r="AJ530" t="s">
        <v>268</v>
      </c>
      <c r="AK530" t="s">
        <v>377</v>
      </c>
      <c r="AL530" t="s">
        <v>268</v>
      </c>
      <c r="AM530" t="s">
        <v>405</v>
      </c>
      <c r="AN530" t="s">
        <v>268</v>
      </c>
      <c r="AO530" t="s">
        <v>268</v>
      </c>
      <c r="AP530" t="s">
        <v>268</v>
      </c>
      <c r="AQ530" t="s">
        <v>268</v>
      </c>
      <c r="AR530" t="s">
        <v>268</v>
      </c>
      <c r="AS530" t="s">
        <v>268</v>
      </c>
      <c r="AT530" t="s">
        <v>268</v>
      </c>
      <c r="AU530" t="s">
        <v>268</v>
      </c>
      <c r="AV530" t="s">
        <v>268</v>
      </c>
      <c r="AW530" t="s">
        <v>268</v>
      </c>
      <c r="AX530" t="s">
        <v>268</v>
      </c>
      <c r="AY530" t="s">
        <v>268</v>
      </c>
      <c r="AZ530" t="s">
        <v>268</v>
      </c>
      <c r="BA530" t="s">
        <v>268</v>
      </c>
      <c r="BB530" t="s">
        <v>268</v>
      </c>
      <c r="BC530" t="s">
        <v>268</v>
      </c>
      <c r="BD530" t="s">
        <v>268</v>
      </c>
      <c r="BE530" t="s">
        <v>268</v>
      </c>
      <c r="BF530" t="s">
        <v>268</v>
      </c>
      <c r="BG530" t="s">
        <v>268</v>
      </c>
      <c r="BH530" t="s">
        <v>268</v>
      </c>
      <c r="BI530" t="s">
        <v>268</v>
      </c>
      <c r="BJ530" t="s">
        <v>268</v>
      </c>
      <c r="BK530" t="s">
        <v>268</v>
      </c>
      <c r="BL530" t="s">
        <v>268</v>
      </c>
      <c r="BM530" t="s">
        <v>268</v>
      </c>
      <c r="BN530" t="s">
        <v>268</v>
      </c>
      <c r="BO530" t="s">
        <v>268</v>
      </c>
      <c r="BP530" t="s">
        <v>268</v>
      </c>
      <c r="BQ530" t="s">
        <v>268</v>
      </c>
      <c r="BR530" t="s">
        <v>268</v>
      </c>
      <c r="BS530" t="s">
        <v>268</v>
      </c>
      <c r="BT530" t="s">
        <v>268</v>
      </c>
      <c r="BU530" t="s">
        <v>268</v>
      </c>
      <c r="BV530" t="s">
        <v>268</v>
      </c>
      <c r="BW530" t="s">
        <v>268</v>
      </c>
      <c r="BX530" t="s">
        <v>268</v>
      </c>
      <c r="BY530">
        <v>27</v>
      </c>
      <c r="BZ530">
        <v>27</v>
      </c>
      <c r="CA530" t="s">
        <v>142</v>
      </c>
      <c r="CB530" s="356">
        <v>122</v>
      </c>
      <c r="CC530" t="s">
        <v>876</v>
      </c>
      <c r="CD530" t="s">
        <v>268</v>
      </c>
      <c r="CE530" t="s">
        <v>268</v>
      </c>
      <c r="CF530" t="s">
        <v>268</v>
      </c>
      <c r="CG530" t="s">
        <v>268</v>
      </c>
      <c r="CH530" t="s">
        <v>268</v>
      </c>
      <c r="CI530" t="s">
        <v>268</v>
      </c>
      <c r="CJ530" t="s">
        <v>268</v>
      </c>
      <c r="CK530" t="s">
        <v>268</v>
      </c>
      <c r="CL530" t="s">
        <v>268</v>
      </c>
      <c r="CM530" t="s">
        <v>11224</v>
      </c>
      <c r="CN530">
        <v>84.51</v>
      </c>
      <c r="CO530" t="s">
        <v>268</v>
      </c>
      <c r="CP530">
        <v>84.51</v>
      </c>
      <c r="CQ530">
        <v>365</v>
      </c>
      <c r="CR530" t="s">
        <v>878</v>
      </c>
      <c r="CS530" t="s">
        <v>11225</v>
      </c>
      <c r="CT530" t="s">
        <v>11226</v>
      </c>
      <c r="CU530" t="s">
        <v>11227</v>
      </c>
      <c r="CV530" t="s">
        <v>268</v>
      </c>
      <c r="CW530" t="s">
        <v>268</v>
      </c>
      <c r="CX530" t="s">
        <v>268</v>
      </c>
      <c r="CY530" t="s">
        <v>268</v>
      </c>
      <c r="CZ530" t="s">
        <v>268</v>
      </c>
      <c r="DA530" t="s">
        <v>268</v>
      </c>
      <c r="DB530" s="429">
        <f t="shared" si="110"/>
        <v>0</v>
      </c>
      <c r="DC530" s="284">
        <f t="shared" si="111"/>
        <v>0</v>
      </c>
      <c r="DD530" s="284">
        <f t="shared" si="112"/>
        <v>0</v>
      </c>
      <c r="DE530" s="284">
        <f t="shared" si="113"/>
        <v>0</v>
      </c>
      <c r="DF530" s="295">
        <f t="shared" si="114"/>
        <v>27</v>
      </c>
      <c r="DG530" s="284">
        <f t="shared" si="115"/>
        <v>0</v>
      </c>
      <c r="DH530" s="284">
        <f t="shared" si="116"/>
        <v>0</v>
      </c>
      <c r="DI530" s="284">
        <f t="shared" si="117"/>
        <v>0</v>
      </c>
      <c r="DJ530" s="284">
        <f t="shared" si="118"/>
        <v>0</v>
      </c>
      <c r="DK530" s="295">
        <f t="shared" si="119"/>
        <v>1</v>
      </c>
      <c r="DL530" s="297" t="str">
        <f t="shared" si="120"/>
        <v>A dispo.</v>
      </c>
      <c r="DM530" s="430">
        <f>IFERROR(IF(CA530="D",IF(DL530="A dispo.",DF530*VLOOKUP('DATI INPUT'!$F$27,TARIFFE_UD,4,FALSE),DF530*VLOOKUP(DL530,TARIFFE_UD,4,FALSE)),DF530*VLOOKUP(CB530-100,TARIFFE_UND,4,FALSE)),0)</f>
        <v>17.114887584325256</v>
      </c>
      <c r="DN530" s="430">
        <f>IFERROR(IF(CA530="D",IF(DL530="A dispo.",DK530*VLOOKUP('DATI INPUT'!$F$27,TARIFFE_UD,5,FALSE),DK530*VLOOKUP(DL530,TARIFFE_UD,5,FALSE)),DK530*VLOOKUP(CB530-100,TARIFFE_UND,5,FALSE)),0)</f>
        <v>67.397800635548478</v>
      </c>
      <c r="DO530" s="431">
        <f t="shared" si="121"/>
        <v>2.688219873732578E-3</v>
      </c>
      <c r="DP530" s="299">
        <f>IFERROR(IF(CA530="D",IF(DL530="A dispo.",DF530*VLOOKUP('DATI INPUT'!$F$27,TARIFFE_UD,2,FALSE),DF530*VLOOKUP(DL530,TARIFFE_UD,2,FALSE)),DF530*VLOOKUP(CB530-100,TARIFFE_UND,2,FALSE)),0)</f>
        <v>21.382660767137352</v>
      </c>
      <c r="DQ530" s="299">
        <f>IFERROR(IF(CA530="D",IF(DL530="A dispo.",DK530*VLOOKUP('DATI INPUT'!$F$27,TARIFFE_UD,3,FALSE),DK530*VLOOKUP(DL530,TARIFFE_UD,3,FALSE)),DK530*VLOOKUP(CB530-100,TARIFFE_UND,3,FALSE)),0)</f>
        <v>60.367780403072892</v>
      </c>
      <c r="DR530" s="299">
        <f t="shared" si="122"/>
        <v>81.750441170210252</v>
      </c>
    </row>
    <row r="531" spans="1:122" x14ac:dyDescent="0.25">
      <c r="A531" t="s">
        <v>5259</v>
      </c>
      <c r="B531" t="s">
        <v>5260</v>
      </c>
      <c r="C531" t="s">
        <v>5261</v>
      </c>
      <c r="D531" t="s">
        <v>5262</v>
      </c>
      <c r="E531" t="s">
        <v>268</v>
      </c>
      <c r="F531" t="s">
        <v>156</v>
      </c>
      <c r="G531" t="s">
        <v>5263</v>
      </c>
      <c r="H531" t="s">
        <v>5264</v>
      </c>
      <c r="I531" t="s">
        <v>284</v>
      </c>
      <c r="J531" t="s">
        <v>274</v>
      </c>
      <c r="K531" t="s">
        <v>5265</v>
      </c>
      <c r="L531" t="s">
        <v>152</v>
      </c>
      <c r="M531" t="s">
        <v>5266</v>
      </c>
      <c r="N531" t="s">
        <v>984</v>
      </c>
      <c r="O531" t="s">
        <v>873</v>
      </c>
      <c r="P531" t="s">
        <v>2241</v>
      </c>
      <c r="Q531" t="s">
        <v>275</v>
      </c>
      <c r="R531" t="s">
        <v>268</v>
      </c>
      <c r="S531" t="s">
        <v>268</v>
      </c>
      <c r="T531" t="s">
        <v>268</v>
      </c>
      <c r="U531" t="s">
        <v>268</v>
      </c>
      <c r="V531" t="s">
        <v>268</v>
      </c>
      <c r="W531" t="s">
        <v>5267</v>
      </c>
      <c r="X531" t="s">
        <v>2241</v>
      </c>
      <c r="Y531" t="s">
        <v>269</v>
      </c>
      <c r="Z531" t="s">
        <v>268</v>
      </c>
      <c r="AA531" t="s">
        <v>268</v>
      </c>
      <c r="AB531" t="s">
        <v>268</v>
      </c>
      <c r="AC531" t="s">
        <v>268</v>
      </c>
      <c r="AD531" t="s">
        <v>268</v>
      </c>
      <c r="AE531" t="s">
        <v>287</v>
      </c>
      <c r="AF531" t="s">
        <v>1811</v>
      </c>
      <c r="AG531" t="s">
        <v>875</v>
      </c>
      <c r="AH531" t="s">
        <v>1848</v>
      </c>
      <c r="AI531" t="s">
        <v>968</v>
      </c>
      <c r="AJ531" t="s">
        <v>268</v>
      </c>
      <c r="AK531" t="s">
        <v>366</v>
      </c>
      <c r="AL531" t="s">
        <v>268</v>
      </c>
      <c r="AM531" t="s">
        <v>288</v>
      </c>
      <c r="AN531" t="s">
        <v>268</v>
      </c>
      <c r="AO531" t="s">
        <v>268</v>
      </c>
      <c r="AP531" t="s">
        <v>268</v>
      </c>
      <c r="AQ531" t="s">
        <v>268</v>
      </c>
      <c r="AR531" t="s">
        <v>268</v>
      </c>
      <c r="AS531" t="s">
        <v>268</v>
      </c>
      <c r="AT531" t="s">
        <v>268</v>
      </c>
      <c r="AU531" t="s">
        <v>268</v>
      </c>
      <c r="AV531" t="s">
        <v>268</v>
      </c>
      <c r="AW531" t="s">
        <v>268</v>
      </c>
      <c r="AX531" t="s">
        <v>268</v>
      </c>
      <c r="AY531" t="s">
        <v>268</v>
      </c>
      <c r="AZ531" t="s">
        <v>268</v>
      </c>
      <c r="BA531" t="s">
        <v>268</v>
      </c>
      <c r="BB531" t="s">
        <v>268</v>
      </c>
      <c r="BC531" t="s">
        <v>268</v>
      </c>
      <c r="BD531" t="s">
        <v>268</v>
      </c>
      <c r="BE531" t="s">
        <v>268</v>
      </c>
      <c r="BF531" t="s">
        <v>268</v>
      </c>
      <c r="BG531" t="s">
        <v>268</v>
      </c>
      <c r="BH531" t="s">
        <v>268</v>
      </c>
      <c r="BI531" t="s">
        <v>268</v>
      </c>
      <c r="BJ531" t="s">
        <v>268</v>
      </c>
      <c r="BK531" t="s">
        <v>268</v>
      </c>
      <c r="BL531" t="s">
        <v>268</v>
      </c>
      <c r="BM531" t="s">
        <v>268</v>
      </c>
      <c r="BN531" t="s">
        <v>268</v>
      </c>
      <c r="BO531" t="s">
        <v>268</v>
      </c>
      <c r="BP531" t="s">
        <v>268</v>
      </c>
      <c r="BQ531" t="s">
        <v>268</v>
      </c>
      <c r="BR531" t="s">
        <v>268</v>
      </c>
      <c r="BS531" t="s">
        <v>268</v>
      </c>
      <c r="BT531" t="s">
        <v>268</v>
      </c>
      <c r="BU531" t="s">
        <v>268</v>
      </c>
      <c r="BV531" t="s">
        <v>268</v>
      </c>
      <c r="BW531" t="s">
        <v>268</v>
      </c>
      <c r="BX531" t="s">
        <v>268</v>
      </c>
      <c r="BY531">
        <v>100</v>
      </c>
      <c r="BZ531">
        <v>100</v>
      </c>
      <c r="CA531" t="s">
        <v>142</v>
      </c>
      <c r="CB531" s="356">
        <v>122</v>
      </c>
      <c r="CC531" t="s">
        <v>876</v>
      </c>
      <c r="CD531" t="s">
        <v>268</v>
      </c>
      <c r="CE531" t="s">
        <v>268</v>
      </c>
      <c r="CF531" s="356">
        <v>1</v>
      </c>
      <c r="CG531" t="s">
        <v>268</v>
      </c>
      <c r="CH531" t="s">
        <v>268</v>
      </c>
      <c r="CI531" t="s">
        <v>268</v>
      </c>
      <c r="CJ531" t="s">
        <v>268</v>
      </c>
      <c r="CK531" t="s">
        <v>268</v>
      </c>
      <c r="CL531" t="s">
        <v>268</v>
      </c>
      <c r="CM531" t="s">
        <v>11224</v>
      </c>
      <c r="CN531">
        <v>66.23</v>
      </c>
      <c r="CO531" t="s">
        <v>268</v>
      </c>
      <c r="CP531">
        <v>66.23</v>
      </c>
      <c r="CQ531">
        <v>365</v>
      </c>
      <c r="CR531" t="s">
        <v>878</v>
      </c>
      <c r="CS531" t="s">
        <v>11225</v>
      </c>
      <c r="CT531" t="s">
        <v>11226</v>
      </c>
      <c r="CU531" t="s">
        <v>11227</v>
      </c>
      <c r="CV531" t="s">
        <v>268</v>
      </c>
      <c r="CW531" t="s">
        <v>268</v>
      </c>
      <c r="CX531" t="s">
        <v>268</v>
      </c>
      <c r="CY531" t="s">
        <v>268</v>
      </c>
      <c r="CZ531" t="s">
        <v>268</v>
      </c>
      <c r="DA531" t="s">
        <v>268</v>
      </c>
      <c r="DB531" s="429">
        <f t="shared" si="110"/>
        <v>0</v>
      </c>
      <c r="DC531" s="284">
        <f t="shared" si="111"/>
        <v>0</v>
      </c>
      <c r="DD531" s="284">
        <f t="shared" si="112"/>
        <v>0</v>
      </c>
      <c r="DE531" s="284">
        <f t="shared" si="113"/>
        <v>0</v>
      </c>
      <c r="DF531" s="295">
        <f t="shared" si="114"/>
        <v>100</v>
      </c>
      <c r="DG531" s="284">
        <f t="shared" si="115"/>
        <v>0</v>
      </c>
      <c r="DH531" s="284">
        <f t="shared" si="116"/>
        <v>0</v>
      </c>
      <c r="DI531" s="284">
        <f t="shared" si="117"/>
        <v>0</v>
      </c>
      <c r="DJ531" s="284">
        <f t="shared" si="118"/>
        <v>0</v>
      </c>
      <c r="DK531" s="295">
        <f t="shared" si="119"/>
        <v>1</v>
      </c>
      <c r="DL531" s="297">
        <f t="shared" si="120"/>
        <v>1</v>
      </c>
      <c r="DM531" s="430">
        <f>IFERROR(IF(CA531="D",IF(DL531="A dispo.",DF531*VLOOKUP('DATI INPUT'!$F$27,TARIFFE_UD,4,FALSE),DF531*VLOOKUP(DL531,TARIFFE_UD,4,FALSE)),DF531*VLOOKUP(CB531-100,TARIFFE_UND,4,FALSE)),0)</f>
        <v>49.302145304640653</v>
      </c>
      <c r="DN531" s="430">
        <f>IFERROR(IF(CA531="D",IF(DL531="A dispo.",DK531*VLOOKUP('DATI INPUT'!$F$27,TARIFFE_UD,5,FALSE),DK531*VLOOKUP(DL531,TARIFFE_UD,5,FALSE)),DK531*VLOOKUP(CB531-100,TARIFFE_UND,5,FALSE)),0)</f>
        <v>16.930848468833439</v>
      </c>
      <c r="DO531" s="431">
        <f t="shared" si="121"/>
        <v>2.993773474088357E-3</v>
      </c>
      <c r="DP531" s="299">
        <f>IFERROR(IF(CA531="D",IF(DL531="A dispo.",DF531*VLOOKUP('DATI INPUT'!$F$27,TARIFFE_UD,2,FALSE),DF531*VLOOKUP(DL531,TARIFFE_UD,2,FALSE)),DF531*VLOOKUP(CB531-100,TARIFFE_UND,2,FALSE)),0)</f>
        <v>61.596142127556163</v>
      </c>
      <c r="DQ531" s="299">
        <f>IFERROR(IF(CA531="D",IF(DL531="A dispo.",DK531*VLOOKUP('DATI INPUT'!$F$27,TARIFFE_UD,3,FALSE),DK531*VLOOKUP(DL531,TARIFFE_UD,3,FALSE)),DK531*VLOOKUP(CB531-100,TARIFFE_UND,3,FALSE)),0)</f>
        <v>15.164853048114928</v>
      </c>
      <c r="DR531" s="299">
        <f t="shared" si="122"/>
        <v>76.760995175671098</v>
      </c>
    </row>
    <row r="532" spans="1:122" x14ac:dyDescent="0.25">
      <c r="A532" t="s">
        <v>5268</v>
      </c>
      <c r="B532" t="s">
        <v>5269</v>
      </c>
      <c r="C532" t="s">
        <v>640</v>
      </c>
      <c r="D532" t="s">
        <v>5270</v>
      </c>
      <c r="E532" t="s">
        <v>268</v>
      </c>
      <c r="F532" t="s">
        <v>156</v>
      </c>
      <c r="G532" t="s">
        <v>5271</v>
      </c>
      <c r="H532" t="s">
        <v>849</v>
      </c>
      <c r="I532" t="s">
        <v>5272</v>
      </c>
      <c r="J532" t="s">
        <v>156</v>
      </c>
      <c r="K532" t="s">
        <v>5273</v>
      </c>
      <c r="L532" t="s">
        <v>984</v>
      </c>
      <c r="M532" t="s">
        <v>5274</v>
      </c>
      <c r="N532" t="s">
        <v>984</v>
      </c>
      <c r="O532" t="s">
        <v>873</v>
      </c>
      <c r="P532" t="s">
        <v>887</v>
      </c>
      <c r="Q532" t="s">
        <v>1275</v>
      </c>
      <c r="R532" t="s">
        <v>268</v>
      </c>
      <c r="S532" t="s">
        <v>268</v>
      </c>
      <c r="T532" t="s">
        <v>268</v>
      </c>
      <c r="U532" t="s">
        <v>268</v>
      </c>
      <c r="V532" t="s">
        <v>268</v>
      </c>
      <c r="W532" t="s">
        <v>5275</v>
      </c>
      <c r="X532" t="s">
        <v>2812</v>
      </c>
      <c r="Y532" t="s">
        <v>269</v>
      </c>
      <c r="Z532" t="s">
        <v>268</v>
      </c>
      <c r="AA532" t="s">
        <v>268</v>
      </c>
      <c r="AB532" t="s">
        <v>268</v>
      </c>
      <c r="AC532" t="s">
        <v>268</v>
      </c>
      <c r="AD532" t="s">
        <v>268</v>
      </c>
      <c r="AE532" t="s">
        <v>287</v>
      </c>
      <c r="AF532" t="s">
        <v>1811</v>
      </c>
      <c r="AG532" t="s">
        <v>875</v>
      </c>
      <c r="AH532" t="s">
        <v>1848</v>
      </c>
      <c r="AI532" t="s">
        <v>5148</v>
      </c>
      <c r="AJ532" t="s">
        <v>268</v>
      </c>
      <c r="AK532" t="s">
        <v>381</v>
      </c>
      <c r="AL532" t="s">
        <v>268</v>
      </c>
      <c r="AM532" t="s">
        <v>288</v>
      </c>
      <c r="AN532" t="s">
        <v>268</v>
      </c>
      <c r="AO532" t="s">
        <v>268</v>
      </c>
      <c r="AP532" t="s">
        <v>268</v>
      </c>
      <c r="AQ532" t="s">
        <v>268</v>
      </c>
      <c r="AR532" t="s">
        <v>268</v>
      </c>
      <c r="AS532" t="s">
        <v>268</v>
      </c>
      <c r="AT532" t="s">
        <v>268</v>
      </c>
      <c r="AU532" t="s">
        <v>268</v>
      </c>
      <c r="AV532" t="s">
        <v>268</v>
      </c>
      <c r="AW532" t="s">
        <v>268</v>
      </c>
      <c r="AX532" t="s">
        <v>268</v>
      </c>
      <c r="AY532" t="s">
        <v>268</v>
      </c>
      <c r="AZ532" t="s">
        <v>268</v>
      </c>
      <c r="BA532" t="s">
        <v>268</v>
      </c>
      <c r="BB532" t="s">
        <v>268</v>
      </c>
      <c r="BC532" t="s">
        <v>268</v>
      </c>
      <c r="BD532" t="s">
        <v>268</v>
      </c>
      <c r="BE532" t="s">
        <v>268</v>
      </c>
      <c r="BF532" t="s">
        <v>268</v>
      </c>
      <c r="BG532" t="s">
        <v>268</v>
      </c>
      <c r="BH532" t="s">
        <v>268</v>
      </c>
      <c r="BI532" t="s">
        <v>268</v>
      </c>
      <c r="BJ532" t="s">
        <v>268</v>
      </c>
      <c r="BK532" t="s">
        <v>268</v>
      </c>
      <c r="BL532" t="s">
        <v>268</v>
      </c>
      <c r="BM532" t="s">
        <v>268</v>
      </c>
      <c r="BN532" t="s">
        <v>268</v>
      </c>
      <c r="BO532" t="s">
        <v>268</v>
      </c>
      <c r="BP532" t="s">
        <v>268</v>
      </c>
      <c r="BQ532" t="s">
        <v>268</v>
      </c>
      <c r="BR532" t="s">
        <v>268</v>
      </c>
      <c r="BS532" t="s">
        <v>268</v>
      </c>
      <c r="BT532" t="s">
        <v>268</v>
      </c>
      <c r="BU532" t="s">
        <v>268</v>
      </c>
      <c r="BV532" t="s">
        <v>268</v>
      </c>
      <c r="BW532" t="s">
        <v>268</v>
      </c>
      <c r="BX532" t="s">
        <v>268</v>
      </c>
      <c r="BY532">
        <v>30</v>
      </c>
      <c r="BZ532">
        <v>30</v>
      </c>
      <c r="CA532" t="s">
        <v>142</v>
      </c>
      <c r="CB532" s="356">
        <v>122</v>
      </c>
      <c r="CC532" t="s">
        <v>876</v>
      </c>
      <c r="CD532" t="s">
        <v>268</v>
      </c>
      <c r="CE532" t="s">
        <v>268</v>
      </c>
      <c r="CF532" s="356">
        <v>1</v>
      </c>
      <c r="CG532" t="s">
        <v>268</v>
      </c>
      <c r="CH532" t="s">
        <v>268</v>
      </c>
      <c r="CI532" t="s">
        <v>268</v>
      </c>
      <c r="CJ532" t="s">
        <v>268</v>
      </c>
      <c r="CK532" t="s">
        <v>268</v>
      </c>
      <c r="CL532" t="s">
        <v>268</v>
      </c>
      <c r="CM532" t="s">
        <v>11224</v>
      </c>
      <c r="CN532">
        <v>31.72</v>
      </c>
      <c r="CO532" t="s">
        <v>268</v>
      </c>
      <c r="CP532">
        <v>31.72</v>
      </c>
      <c r="CQ532">
        <v>365</v>
      </c>
      <c r="CR532" t="s">
        <v>878</v>
      </c>
      <c r="CS532" t="s">
        <v>11225</v>
      </c>
      <c r="CT532" t="s">
        <v>11226</v>
      </c>
      <c r="CU532" t="s">
        <v>11227</v>
      </c>
      <c r="CV532" t="s">
        <v>268</v>
      </c>
      <c r="CW532" t="s">
        <v>268</v>
      </c>
      <c r="CX532" t="s">
        <v>268</v>
      </c>
      <c r="CY532" t="s">
        <v>268</v>
      </c>
      <c r="CZ532" t="s">
        <v>268</v>
      </c>
      <c r="DA532" t="s">
        <v>268</v>
      </c>
      <c r="DB532" s="429">
        <f t="shared" si="110"/>
        <v>0</v>
      </c>
      <c r="DC532" s="284">
        <f t="shared" si="111"/>
        <v>0</v>
      </c>
      <c r="DD532" s="284">
        <f t="shared" si="112"/>
        <v>0</v>
      </c>
      <c r="DE532" s="284">
        <f t="shared" si="113"/>
        <v>0</v>
      </c>
      <c r="DF532" s="295">
        <f t="shared" si="114"/>
        <v>30</v>
      </c>
      <c r="DG532" s="284">
        <f t="shared" si="115"/>
        <v>0</v>
      </c>
      <c r="DH532" s="284">
        <f t="shared" si="116"/>
        <v>0</v>
      </c>
      <c r="DI532" s="284">
        <f t="shared" si="117"/>
        <v>0</v>
      </c>
      <c r="DJ532" s="284">
        <f t="shared" si="118"/>
        <v>0</v>
      </c>
      <c r="DK532" s="295">
        <f t="shared" si="119"/>
        <v>1</v>
      </c>
      <c r="DL532" s="297">
        <f t="shared" si="120"/>
        <v>1</v>
      </c>
      <c r="DM532" s="430">
        <f>IFERROR(IF(CA532="D",IF(DL532="A dispo.",DF532*VLOOKUP('DATI INPUT'!$F$27,TARIFFE_UD,4,FALSE),DF532*VLOOKUP(DL532,TARIFFE_UD,4,FALSE)),DF532*VLOOKUP(CB532-100,TARIFFE_UND,4,FALSE)),0)</f>
        <v>14.790643591392197</v>
      </c>
      <c r="DN532" s="430">
        <f>IFERROR(IF(CA532="D",IF(DL532="A dispo.",DK532*VLOOKUP('DATI INPUT'!$F$27,TARIFFE_UD,5,FALSE),DK532*VLOOKUP(DL532,TARIFFE_UD,5,FALSE)),DK532*VLOOKUP(CB532-100,TARIFFE_UND,5,FALSE)),0)</f>
        <v>16.930848468833439</v>
      </c>
      <c r="DO532" s="431">
        <f t="shared" si="121"/>
        <v>1.4920602256367488E-3</v>
      </c>
      <c r="DP532" s="299">
        <f>IFERROR(IF(CA532="D",IF(DL532="A dispo.",DF532*VLOOKUP('DATI INPUT'!$F$27,TARIFFE_UD,2,FALSE),DF532*VLOOKUP(DL532,TARIFFE_UD,2,FALSE)),DF532*VLOOKUP(CB532-100,TARIFFE_UND,2,FALSE)),0)</f>
        <v>18.478842638266848</v>
      </c>
      <c r="DQ532" s="299">
        <f>IFERROR(IF(CA532="D",IF(DL532="A dispo.",DK532*VLOOKUP('DATI INPUT'!$F$27,TARIFFE_UD,3,FALSE),DK532*VLOOKUP(DL532,TARIFFE_UD,3,FALSE)),DK532*VLOOKUP(CB532-100,TARIFFE_UND,3,FALSE)),0)</f>
        <v>15.164853048114928</v>
      </c>
      <c r="DR532" s="299">
        <f t="shared" si="122"/>
        <v>33.643695686381776</v>
      </c>
    </row>
    <row r="533" spans="1:122" x14ac:dyDescent="0.25">
      <c r="A533" t="s">
        <v>5276</v>
      </c>
      <c r="B533" t="s">
        <v>5269</v>
      </c>
      <c r="C533" t="s">
        <v>5277</v>
      </c>
      <c r="D533" t="s">
        <v>5270</v>
      </c>
      <c r="E533" t="s">
        <v>268</v>
      </c>
      <c r="F533" t="s">
        <v>156</v>
      </c>
      <c r="G533" t="s">
        <v>5271</v>
      </c>
      <c r="H533" t="s">
        <v>849</v>
      </c>
      <c r="I533" t="s">
        <v>5272</v>
      </c>
      <c r="J533" t="s">
        <v>156</v>
      </c>
      <c r="K533" t="s">
        <v>5273</v>
      </c>
      <c r="L533" t="s">
        <v>984</v>
      </c>
      <c r="M533" t="s">
        <v>5274</v>
      </c>
      <c r="N533" t="s">
        <v>984</v>
      </c>
      <c r="O533" t="s">
        <v>873</v>
      </c>
      <c r="P533" t="s">
        <v>887</v>
      </c>
      <c r="Q533" t="s">
        <v>1275</v>
      </c>
      <c r="R533" t="s">
        <v>268</v>
      </c>
      <c r="S533" t="s">
        <v>268</v>
      </c>
      <c r="T533" t="s">
        <v>268</v>
      </c>
      <c r="U533" t="s">
        <v>268</v>
      </c>
      <c r="V533" t="s">
        <v>268</v>
      </c>
      <c r="W533" t="s">
        <v>5274</v>
      </c>
      <c r="X533" t="s">
        <v>887</v>
      </c>
      <c r="Y533" t="s">
        <v>1275</v>
      </c>
      <c r="Z533" t="s">
        <v>268</v>
      </c>
      <c r="AA533" t="s">
        <v>268</v>
      </c>
      <c r="AB533" t="s">
        <v>268</v>
      </c>
      <c r="AC533" t="s">
        <v>268</v>
      </c>
      <c r="AD533" t="s">
        <v>268</v>
      </c>
      <c r="AE533" t="s">
        <v>287</v>
      </c>
      <c r="AF533" t="s">
        <v>1811</v>
      </c>
      <c r="AG533" t="s">
        <v>268</v>
      </c>
      <c r="AH533" t="s">
        <v>5278</v>
      </c>
      <c r="AI533" t="s">
        <v>5279</v>
      </c>
      <c r="AJ533" t="s">
        <v>268</v>
      </c>
      <c r="AK533" t="s">
        <v>5280</v>
      </c>
      <c r="AL533" t="s">
        <v>268</v>
      </c>
      <c r="AM533" t="s">
        <v>268</v>
      </c>
      <c r="AN533" t="s">
        <v>268</v>
      </c>
      <c r="AO533" t="s">
        <v>268</v>
      </c>
      <c r="AP533" t="s">
        <v>268</v>
      </c>
      <c r="AQ533" t="s">
        <v>268</v>
      </c>
      <c r="AR533" t="s">
        <v>268</v>
      </c>
      <c r="AS533" t="s">
        <v>268</v>
      </c>
      <c r="AT533" t="s">
        <v>268</v>
      </c>
      <c r="AU533" t="s">
        <v>268</v>
      </c>
      <c r="AV533" t="s">
        <v>268</v>
      </c>
      <c r="AW533" t="s">
        <v>268</v>
      </c>
      <c r="AX533" t="s">
        <v>268</v>
      </c>
      <c r="AY533" t="s">
        <v>268</v>
      </c>
      <c r="AZ533" t="s">
        <v>268</v>
      </c>
      <c r="BA533" t="s">
        <v>268</v>
      </c>
      <c r="BB533" t="s">
        <v>268</v>
      </c>
      <c r="BC533" t="s">
        <v>268</v>
      </c>
      <c r="BD533" t="s">
        <v>268</v>
      </c>
      <c r="BE533" t="s">
        <v>268</v>
      </c>
      <c r="BF533" t="s">
        <v>268</v>
      </c>
      <c r="BG533" t="s">
        <v>268</v>
      </c>
      <c r="BH533" t="s">
        <v>268</v>
      </c>
      <c r="BI533" t="s">
        <v>268</v>
      </c>
      <c r="BJ533" t="s">
        <v>268</v>
      </c>
      <c r="BK533" t="s">
        <v>268</v>
      </c>
      <c r="BL533" t="s">
        <v>268</v>
      </c>
      <c r="BM533" t="s">
        <v>268</v>
      </c>
      <c r="BN533" t="s">
        <v>268</v>
      </c>
      <c r="BO533" t="s">
        <v>268</v>
      </c>
      <c r="BP533" t="s">
        <v>268</v>
      </c>
      <c r="BQ533" t="s">
        <v>268</v>
      </c>
      <c r="BR533" t="s">
        <v>268</v>
      </c>
      <c r="BS533" t="s">
        <v>268</v>
      </c>
      <c r="BT533" t="s">
        <v>268</v>
      </c>
      <c r="BU533" t="s">
        <v>268</v>
      </c>
      <c r="BV533" t="s">
        <v>268</v>
      </c>
      <c r="BW533" t="s">
        <v>268</v>
      </c>
      <c r="BX533" t="s">
        <v>268</v>
      </c>
      <c r="BY533">
        <v>112</v>
      </c>
      <c r="BZ533">
        <v>112</v>
      </c>
      <c r="CA533" t="s">
        <v>142</v>
      </c>
      <c r="CB533" s="356">
        <v>122</v>
      </c>
      <c r="CC533" t="s">
        <v>876</v>
      </c>
      <c r="CD533" t="s">
        <v>268</v>
      </c>
      <c r="CE533" t="s">
        <v>268</v>
      </c>
      <c r="CF533" s="356">
        <v>3</v>
      </c>
      <c r="CG533" t="s">
        <v>268</v>
      </c>
      <c r="CH533" t="s">
        <v>268</v>
      </c>
      <c r="CI533" t="s">
        <v>268</v>
      </c>
      <c r="CJ533" t="s">
        <v>268</v>
      </c>
      <c r="CK533" t="s">
        <v>268</v>
      </c>
      <c r="CL533" t="s">
        <v>268</v>
      </c>
      <c r="CM533" t="s">
        <v>11224</v>
      </c>
      <c r="CN533">
        <v>138.38999999999999</v>
      </c>
      <c r="CO533" t="s">
        <v>268</v>
      </c>
      <c r="CP533">
        <v>138.38999999999999</v>
      </c>
      <c r="CQ533">
        <v>365</v>
      </c>
      <c r="CR533" t="s">
        <v>878</v>
      </c>
      <c r="CS533" t="s">
        <v>11225</v>
      </c>
      <c r="CT533" t="s">
        <v>11226</v>
      </c>
      <c r="CU533" t="s">
        <v>11227</v>
      </c>
      <c r="CV533" t="s">
        <v>268</v>
      </c>
      <c r="CW533" t="s">
        <v>268</v>
      </c>
      <c r="CX533" t="s">
        <v>268</v>
      </c>
      <c r="CY533" t="s">
        <v>268</v>
      </c>
      <c r="CZ533" t="s">
        <v>268</v>
      </c>
      <c r="DA533" t="s">
        <v>268</v>
      </c>
      <c r="DB533" s="429">
        <f t="shared" si="110"/>
        <v>0</v>
      </c>
      <c r="DC533" s="284">
        <f t="shared" si="111"/>
        <v>0</v>
      </c>
      <c r="DD533" s="284">
        <f t="shared" si="112"/>
        <v>0</v>
      </c>
      <c r="DE533" s="284">
        <f t="shared" si="113"/>
        <v>0</v>
      </c>
      <c r="DF533" s="295">
        <f t="shared" si="114"/>
        <v>112</v>
      </c>
      <c r="DG533" s="284">
        <f t="shared" si="115"/>
        <v>0</v>
      </c>
      <c r="DH533" s="284">
        <f t="shared" si="116"/>
        <v>0</v>
      </c>
      <c r="DI533" s="284">
        <f t="shared" si="117"/>
        <v>0</v>
      </c>
      <c r="DJ533" s="284">
        <f t="shared" si="118"/>
        <v>0</v>
      </c>
      <c r="DK533" s="295">
        <f t="shared" si="119"/>
        <v>1</v>
      </c>
      <c r="DL533" s="297">
        <f t="shared" si="120"/>
        <v>3</v>
      </c>
      <c r="DM533" s="430">
        <f>IFERROR(IF(CA533="D",IF(DL533="A dispo.",DF533*VLOOKUP('DATI INPUT'!$F$27,TARIFFE_UD,4,FALSE),DF533*VLOOKUP(DL533,TARIFFE_UD,4,FALSE)),DF533*VLOOKUP(CB533-100,TARIFFE_UND,4,FALSE)),0)</f>
        <v>70.995089238682539</v>
      </c>
      <c r="DN533" s="430">
        <f>IFERROR(IF(CA533="D",IF(DL533="A dispo.",DK533*VLOOKUP('DATI INPUT'!$F$27,TARIFFE_UD,5,FALSE),DK533*VLOOKUP(DL533,TARIFFE_UD,5,FALSE)),DK533*VLOOKUP(CB533-100,TARIFFE_UND,5,FALSE)),0)</f>
        <v>67.397800635548478</v>
      </c>
      <c r="DO533" s="431">
        <f t="shared" si="121"/>
        <v>2.8898742310161651E-3</v>
      </c>
      <c r="DP533" s="299">
        <f>IFERROR(IF(CA533="D",IF(DL533="A dispo.",DF533*VLOOKUP('DATI INPUT'!$F$27,TARIFFE_UD,2,FALSE),DF533*VLOOKUP(DL533,TARIFFE_UD,2,FALSE)),DF533*VLOOKUP(CB533-100,TARIFFE_UND,2,FALSE)),0)</f>
        <v>88.698444663680874</v>
      </c>
      <c r="DQ533" s="299">
        <f>IFERROR(IF(CA533="D",IF(DL533="A dispo.",DK533*VLOOKUP('DATI INPUT'!$F$27,TARIFFE_UD,3,FALSE),DK533*VLOOKUP(DL533,TARIFFE_UD,3,FALSE)),DK533*VLOOKUP(CB533-100,TARIFFE_UND,3,FALSE)),0)</f>
        <v>60.367780403072892</v>
      </c>
      <c r="DR533" s="299">
        <f t="shared" si="122"/>
        <v>149.06622506675376</v>
      </c>
    </row>
    <row r="534" spans="1:122" x14ac:dyDescent="0.25">
      <c r="A534" t="s">
        <v>5281</v>
      </c>
      <c r="B534" t="s">
        <v>5269</v>
      </c>
      <c r="C534" t="s">
        <v>5282</v>
      </c>
      <c r="D534" t="s">
        <v>5270</v>
      </c>
      <c r="E534" t="s">
        <v>268</v>
      </c>
      <c r="F534" t="s">
        <v>156</v>
      </c>
      <c r="G534" t="s">
        <v>5271</v>
      </c>
      <c r="H534" t="s">
        <v>849</v>
      </c>
      <c r="I534" t="s">
        <v>5272</v>
      </c>
      <c r="J534" t="s">
        <v>156</v>
      </c>
      <c r="K534" t="s">
        <v>5273</v>
      </c>
      <c r="L534" t="s">
        <v>984</v>
      </c>
      <c r="M534" t="s">
        <v>5274</v>
      </c>
      <c r="N534" t="s">
        <v>984</v>
      </c>
      <c r="O534" t="s">
        <v>873</v>
      </c>
      <c r="P534" t="s">
        <v>887</v>
      </c>
      <c r="Q534" t="s">
        <v>1275</v>
      </c>
      <c r="R534" t="s">
        <v>268</v>
      </c>
      <c r="S534" t="s">
        <v>268</v>
      </c>
      <c r="T534" t="s">
        <v>268</v>
      </c>
      <c r="U534" t="s">
        <v>268</v>
      </c>
      <c r="V534" t="s">
        <v>268</v>
      </c>
      <c r="W534" t="s">
        <v>5275</v>
      </c>
      <c r="X534" t="s">
        <v>2812</v>
      </c>
      <c r="Y534" t="s">
        <v>269</v>
      </c>
      <c r="Z534" t="s">
        <v>268</v>
      </c>
      <c r="AA534" t="s">
        <v>268</v>
      </c>
      <c r="AB534" t="s">
        <v>268</v>
      </c>
      <c r="AC534" t="s">
        <v>268</v>
      </c>
      <c r="AD534" t="s">
        <v>268</v>
      </c>
      <c r="AE534" t="s">
        <v>287</v>
      </c>
      <c r="AF534" t="s">
        <v>1811</v>
      </c>
      <c r="AG534" t="s">
        <v>875</v>
      </c>
      <c r="AH534" t="s">
        <v>1848</v>
      </c>
      <c r="AI534" t="s">
        <v>5148</v>
      </c>
      <c r="AJ534" t="s">
        <v>268</v>
      </c>
      <c r="AK534" t="s">
        <v>366</v>
      </c>
      <c r="AL534" t="s">
        <v>268</v>
      </c>
      <c r="AM534" t="s">
        <v>353</v>
      </c>
      <c r="AN534" t="s">
        <v>268</v>
      </c>
      <c r="AO534" t="s">
        <v>268</v>
      </c>
      <c r="AP534" t="s">
        <v>268</v>
      </c>
      <c r="AQ534" t="s">
        <v>268</v>
      </c>
      <c r="AR534" t="s">
        <v>268</v>
      </c>
      <c r="AS534" t="s">
        <v>268</v>
      </c>
      <c r="AT534" t="s">
        <v>268</v>
      </c>
      <c r="AU534" t="s">
        <v>268</v>
      </c>
      <c r="AV534" t="s">
        <v>268</v>
      </c>
      <c r="AW534" t="s">
        <v>268</v>
      </c>
      <c r="AX534" t="s">
        <v>268</v>
      </c>
      <c r="AY534" t="s">
        <v>268</v>
      </c>
      <c r="AZ534" t="s">
        <v>268</v>
      </c>
      <c r="BA534" t="s">
        <v>268</v>
      </c>
      <c r="BB534" t="s">
        <v>268</v>
      </c>
      <c r="BC534" t="s">
        <v>268</v>
      </c>
      <c r="BD534" t="s">
        <v>268</v>
      </c>
      <c r="BE534" t="s">
        <v>268</v>
      </c>
      <c r="BF534" t="s">
        <v>268</v>
      </c>
      <c r="BG534" t="s">
        <v>268</v>
      </c>
      <c r="BH534" t="s">
        <v>268</v>
      </c>
      <c r="BI534" t="s">
        <v>268</v>
      </c>
      <c r="BJ534" t="s">
        <v>268</v>
      </c>
      <c r="BK534" t="s">
        <v>268</v>
      </c>
      <c r="BL534" t="s">
        <v>268</v>
      </c>
      <c r="BM534" t="s">
        <v>268</v>
      </c>
      <c r="BN534" t="s">
        <v>268</v>
      </c>
      <c r="BO534" t="s">
        <v>268</v>
      </c>
      <c r="BP534" t="s">
        <v>268</v>
      </c>
      <c r="BQ534" t="s">
        <v>268</v>
      </c>
      <c r="BR534" t="s">
        <v>268</v>
      </c>
      <c r="BS534" t="s">
        <v>268</v>
      </c>
      <c r="BT534" t="s">
        <v>268</v>
      </c>
      <c r="BU534" t="s">
        <v>268</v>
      </c>
      <c r="BV534" t="s">
        <v>268</v>
      </c>
      <c r="BW534" t="s">
        <v>268</v>
      </c>
      <c r="BX534" t="s">
        <v>268</v>
      </c>
      <c r="BY534">
        <v>20</v>
      </c>
      <c r="BZ534">
        <v>20</v>
      </c>
      <c r="CA534" t="s">
        <v>142</v>
      </c>
      <c r="CB534" s="356">
        <v>123</v>
      </c>
      <c r="CC534" t="s">
        <v>1817</v>
      </c>
      <c r="CD534" t="s">
        <v>268</v>
      </c>
      <c r="CE534" t="s">
        <v>268</v>
      </c>
      <c r="CF534" s="356">
        <v>3</v>
      </c>
      <c r="CG534" t="s">
        <v>268</v>
      </c>
      <c r="CH534" t="s">
        <v>268</v>
      </c>
      <c r="CI534" t="s">
        <v>268</v>
      </c>
      <c r="CJ534" t="s">
        <v>268</v>
      </c>
      <c r="CK534" t="s">
        <v>268</v>
      </c>
      <c r="CL534" t="s">
        <v>268</v>
      </c>
      <c r="CM534" t="s">
        <v>11224</v>
      </c>
      <c r="CN534">
        <v>12.68</v>
      </c>
      <c r="CO534" t="s">
        <v>268</v>
      </c>
      <c r="CP534">
        <v>12.68</v>
      </c>
      <c r="CQ534">
        <v>365</v>
      </c>
      <c r="CR534" t="s">
        <v>878</v>
      </c>
      <c r="CS534" t="s">
        <v>11225</v>
      </c>
      <c r="CT534" t="s">
        <v>11226</v>
      </c>
      <c r="CU534" t="s">
        <v>11227</v>
      </c>
      <c r="CV534" t="s">
        <v>268</v>
      </c>
      <c r="CW534" t="s">
        <v>268</v>
      </c>
      <c r="CX534" t="s">
        <v>268</v>
      </c>
      <c r="CY534" t="s">
        <v>268</v>
      </c>
      <c r="CZ534" t="s">
        <v>268</v>
      </c>
      <c r="DA534" t="s">
        <v>268</v>
      </c>
      <c r="DB534" s="429">
        <f t="shared" si="110"/>
        <v>0</v>
      </c>
      <c r="DC534" s="284">
        <f t="shared" si="111"/>
        <v>0</v>
      </c>
      <c r="DD534" s="284">
        <f t="shared" si="112"/>
        <v>0</v>
      </c>
      <c r="DE534" s="284">
        <f t="shared" si="113"/>
        <v>0</v>
      </c>
      <c r="DF534" s="295">
        <f t="shared" si="114"/>
        <v>20</v>
      </c>
      <c r="DG534" s="284">
        <f t="shared" si="115"/>
        <v>1</v>
      </c>
      <c r="DH534" s="284">
        <f t="shared" si="116"/>
        <v>0</v>
      </c>
      <c r="DI534" s="284">
        <f t="shared" si="117"/>
        <v>0</v>
      </c>
      <c r="DJ534" s="284">
        <f t="shared" si="118"/>
        <v>0</v>
      </c>
      <c r="DK534" s="295">
        <f t="shared" si="119"/>
        <v>0</v>
      </c>
      <c r="DL534" s="297">
        <f t="shared" si="120"/>
        <v>3</v>
      </c>
      <c r="DM534" s="430">
        <f>IFERROR(IF(CA534="D",IF(DL534="A dispo.",DF534*VLOOKUP('DATI INPUT'!$F$27,TARIFFE_UD,4,FALSE),DF534*VLOOKUP(DL534,TARIFFE_UD,4,FALSE)),DF534*VLOOKUP(CB534-100,TARIFFE_UND,4,FALSE)),0)</f>
        <v>12.677694506907597</v>
      </c>
      <c r="DN534" s="430">
        <f>IFERROR(IF(CA534="D",IF(DL534="A dispo.",DK534*VLOOKUP('DATI INPUT'!$F$27,TARIFFE_UD,5,FALSE),DK534*VLOOKUP(DL534,TARIFFE_UD,5,FALSE)),DK534*VLOOKUP(CB534-100,TARIFFE_UND,5,FALSE)),0)</f>
        <v>0</v>
      </c>
      <c r="DO534" s="431">
        <f t="shared" si="121"/>
        <v>-2.3054930924022443E-3</v>
      </c>
      <c r="DP534" s="299">
        <f>IFERROR(IF(CA534="D",IF(DL534="A dispo.",DF534*VLOOKUP('DATI INPUT'!$F$27,TARIFFE_UD,2,FALSE),DF534*VLOOKUP(DL534,TARIFFE_UD,2,FALSE)),DF534*VLOOKUP(CB534-100,TARIFFE_UND,2,FALSE)),0)</f>
        <v>15.839007975657298</v>
      </c>
      <c r="DQ534" s="299">
        <f>IFERROR(IF(CA534="D",IF(DL534="A dispo.",DK534*VLOOKUP('DATI INPUT'!$F$27,TARIFFE_UD,3,FALSE),DK534*VLOOKUP(DL534,TARIFFE_UD,3,FALSE)),DK534*VLOOKUP(CB534-100,TARIFFE_UND,3,FALSE)),0)</f>
        <v>0</v>
      </c>
      <c r="DR534" s="299">
        <f t="shared" si="122"/>
        <v>15.839007975657298</v>
      </c>
    </row>
    <row r="535" spans="1:122" x14ac:dyDescent="0.25">
      <c r="A535" t="s">
        <v>5283</v>
      </c>
      <c r="B535" t="s">
        <v>5269</v>
      </c>
      <c r="C535" t="s">
        <v>5284</v>
      </c>
      <c r="D535" t="s">
        <v>5270</v>
      </c>
      <c r="E535" t="s">
        <v>268</v>
      </c>
      <c r="F535" t="s">
        <v>156</v>
      </c>
      <c r="G535" t="s">
        <v>5271</v>
      </c>
      <c r="H535" t="s">
        <v>849</v>
      </c>
      <c r="I535" t="s">
        <v>5272</v>
      </c>
      <c r="J535" t="s">
        <v>156</v>
      </c>
      <c r="K535" t="s">
        <v>5273</v>
      </c>
      <c r="L535" t="s">
        <v>984</v>
      </c>
      <c r="M535" t="s">
        <v>5274</v>
      </c>
      <c r="N535" t="s">
        <v>984</v>
      </c>
      <c r="O535" t="s">
        <v>873</v>
      </c>
      <c r="P535" t="s">
        <v>887</v>
      </c>
      <c r="Q535" t="s">
        <v>1275</v>
      </c>
      <c r="R535" t="s">
        <v>268</v>
      </c>
      <c r="S535" t="s">
        <v>268</v>
      </c>
      <c r="T535" t="s">
        <v>268</v>
      </c>
      <c r="U535" t="s">
        <v>268</v>
      </c>
      <c r="V535" t="s">
        <v>268</v>
      </c>
      <c r="W535" t="s">
        <v>5274</v>
      </c>
      <c r="X535" t="s">
        <v>887</v>
      </c>
      <c r="Y535" t="s">
        <v>1275</v>
      </c>
      <c r="Z535" t="s">
        <v>268</v>
      </c>
      <c r="AA535" t="s">
        <v>268</v>
      </c>
      <c r="AB535" t="s">
        <v>268</v>
      </c>
      <c r="AC535" t="s">
        <v>268</v>
      </c>
      <c r="AD535" t="s">
        <v>268</v>
      </c>
      <c r="AE535" t="s">
        <v>287</v>
      </c>
      <c r="AF535" t="s">
        <v>1811</v>
      </c>
      <c r="AG535" t="s">
        <v>268</v>
      </c>
      <c r="AH535" t="s">
        <v>5278</v>
      </c>
      <c r="AI535" t="s">
        <v>5279</v>
      </c>
      <c r="AJ535" t="s">
        <v>268</v>
      </c>
      <c r="AK535" t="s">
        <v>5280</v>
      </c>
      <c r="AL535" t="s">
        <v>268</v>
      </c>
      <c r="AM535" t="s">
        <v>268</v>
      </c>
      <c r="AN535" t="s">
        <v>268</v>
      </c>
      <c r="AO535" t="s">
        <v>268</v>
      </c>
      <c r="AP535" t="s">
        <v>268</v>
      </c>
      <c r="AQ535" t="s">
        <v>268</v>
      </c>
      <c r="AR535" t="s">
        <v>268</v>
      </c>
      <c r="AS535" t="s">
        <v>268</v>
      </c>
      <c r="AT535" t="s">
        <v>268</v>
      </c>
      <c r="AU535" t="s">
        <v>268</v>
      </c>
      <c r="AV535" t="s">
        <v>268</v>
      </c>
      <c r="AW535" t="s">
        <v>268</v>
      </c>
      <c r="AX535" t="s">
        <v>268</v>
      </c>
      <c r="AY535" t="s">
        <v>268</v>
      </c>
      <c r="AZ535" t="s">
        <v>268</v>
      </c>
      <c r="BA535" t="s">
        <v>268</v>
      </c>
      <c r="BB535" t="s">
        <v>268</v>
      </c>
      <c r="BC535" t="s">
        <v>268</v>
      </c>
      <c r="BD535" t="s">
        <v>268</v>
      </c>
      <c r="BE535" t="s">
        <v>268</v>
      </c>
      <c r="BF535" t="s">
        <v>268</v>
      </c>
      <c r="BG535" t="s">
        <v>268</v>
      </c>
      <c r="BH535" t="s">
        <v>268</v>
      </c>
      <c r="BI535" t="s">
        <v>268</v>
      </c>
      <c r="BJ535" t="s">
        <v>268</v>
      </c>
      <c r="BK535" t="s">
        <v>268</v>
      </c>
      <c r="BL535" t="s">
        <v>268</v>
      </c>
      <c r="BM535" t="s">
        <v>268</v>
      </c>
      <c r="BN535" t="s">
        <v>268</v>
      </c>
      <c r="BO535" t="s">
        <v>268</v>
      </c>
      <c r="BP535" t="s">
        <v>268</v>
      </c>
      <c r="BQ535" t="s">
        <v>268</v>
      </c>
      <c r="BR535" t="s">
        <v>268</v>
      </c>
      <c r="BS535" t="s">
        <v>268</v>
      </c>
      <c r="BT535" t="s">
        <v>268</v>
      </c>
      <c r="BU535" t="s">
        <v>268</v>
      </c>
      <c r="BV535" t="s">
        <v>268</v>
      </c>
      <c r="BW535" t="s">
        <v>268</v>
      </c>
      <c r="BX535" t="s">
        <v>268</v>
      </c>
      <c r="BY535">
        <v>40</v>
      </c>
      <c r="BZ535">
        <v>40</v>
      </c>
      <c r="CA535" t="s">
        <v>142</v>
      </c>
      <c r="CB535" s="356">
        <v>123</v>
      </c>
      <c r="CC535" t="s">
        <v>1817</v>
      </c>
      <c r="CD535" t="s">
        <v>268</v>
      </c>
      <c r="CE535" t="s">
        <v>268</v>
      </c>
      <c r="CF535" s="356">
        <v>3</v>
      </c>
      <c r="CG535" t="s">
        <v>268</v>
      </c>
      <c r="CH535" t="s">
        <v>268</v>
      </c>
      <c r="CI535" t="s">
        <v>268</v>
      </c>
      <c r="CJ535" t="s">
        <v>268</v>
      </c>
      <c r="CK535" t="s">
        <v>268</v>
      </c>
      <c r="CL535" t="s">
        <v>268</v>
      </c>
      <c r="CM535" t="s">
        <v>11224</v>
      </c>
      <c r="CN535">
        <v>25.36</v>
      </c>
      <c r="CO535" t="s">
        <v>268</v>
      </c>
      <c r="CP535">
        <v>25.36</v>
      </c>
      <c r="CQ535">
        <v>365</v>
      </c>
      <c r="CR535" t="s">
        <v>878</v>
      </c>
      <c r="CS535" t="s">
        <v>11225</v>
      </c>
      <c r="CT535" t="s">
        <v>11226</v>
      </c>
      <c r="CU535" t="s">
        <v>11227</v>
      </c>
      <c r="CV535" t="s">
        <v>268</v>
      </c>
      <c r="CW535" t="s">
        <v>268</v>
      </c>
      <c r="CX535" t="s">
        <v>268</v>
      </c>
      <c r="CY535" t="s">
        <v>268</v>
      </c>
      <c r="CZ535" t="s">
        <v>268</v>
      </c>
      <c r="DA535" t="s">
        <v>268</v>
      </c>
      <c r="DB535" s="429">
        <f t="shared" si="110"/>
        <v>0</v>
      </c>
      <c r="DC535" s="284">
        <f t="shared" si="111"/>
        <v>0</v>
      </c>
      <c r="DD535" s="284">
        <f t="shared" si="112"/>
        <v>0</v>
      </c>
      <c r="DE535" s="284">
        <f t="shared" si="113"/>
        <v>0</v>
      </c>
      <c r="DF535" s="295">
        <f t="shared" si="114"/>
        <v>40</v>
      </c>
      <c r="DG535" s="284">
        <f t="shared" si="115"/>
        <v>1</v>
      </c>
      <c r="DH535" s="284">
        <f t="shared" si="116"/>
        <v>0</v>
      </c>
      <c r="DI535" s="284">
        <f t="shared" si="117"/>
        <v>0</v>
      </c>
      <c r="DJ535" s="284">
        <f t="shared" si="118"/>
        <v>0</v>
      </c>
      <c r="DK535" s="295">
        <f t="shared" si="119"/>
        <v>0</v>
      </c>
      <c r="DL535" s="297">
        <f t="shared" si="120"/>
        <v>3</v>
      </c>
      <c r="DM535" s="430">
        <f>IFERROR(IF(CA535="D",IF(DL535="A dispo.",DF535*VLOOKUP('DATI INPUT'!$F$27,TARIFFE_UD,4,FALSE),DF535*VLOOKUP(DL535,TARIFFE_UD,4,FALSE)),DF535*VLOOKUP(CB535-100,TARIFFE_UND,4,FALSE)),0)</f>
        <v>25.355389013815195</v>
      </c>
      <c r="DN535" s="430">
        <f>IFERROR(IF(CA535="D",IF(DL535="A dispo.",DK535*VLOOKUP('DATI INPUT'!$F$27,TARIFFE_UD,5,FALSE),DK535*VLOOKUP(DL535,TARIFFE_UD,5,FALSE)),DK535*VLOOKUP(CB535-100,TARIFFE_UND,5,FALSE)),0)</f>
        <v>0</v>
      </c>
      <c r="DO535" s="431">
        <f t="shared" si="121"/>
        <v>-4.6109861848044886E-3</v>
      </c>
      <c r="DP535" s="299">
        <f>IFERROR(IF(CA535="D",IF(DL535="A dispo.",DF535*VLOOKUP('DATI INPUT'!$F$27,TARIFFE_UD,2,FALSE),DF535*VLOOKUP(DL535,TARIFFE_UD,2,FALSE)),DF535*VLOOKUP(CB535-100,TARIFFE_UND,2,FALSE)),0)</f>
        <v>31.678015951314595</v>
      </c>
      <c r="DQ535" s="299">
        <f>IFERROR(IF(CA535="D",IF(DL535="A dispo.",DK535*VLOOKUP('DATI INPUT'!$F$27,TARIFFE_UD,3,FALSE),DK535*VLOOKUP(DL535,TARIFFE_UD,3,FALSE)),DK535*VLOOKUP(CB535-100,TARIFFE_UND,3,FALSE)),0)</f>
        <v>0</v>
      </c>
      <c r="DR535" s="299">
        <f t="shared" si="122"/>
        <v>31.678015951314595</v>
      </c>
    </row>
    <row r="536" spans="1:122" x14ac:dyDescent="0.25">
      <c r="A536" t="s">
        <v>5285</v>
      </c>
      <c r="B536" t="s">
        <v>5286</v>
      </c>
      <c r="C536" t="s">
        <v>5287</v>
      </c>
      <c r="D536" t="s">
        <v>5288</v>
      </c>
      <c r="E536" t="s">
        <v>268</v>
      </c>
      <c r="F536" t="s">
        <v>156</v>
      </c>
      <c r="G536" t="s">
        <v>5289</v>
      </c>
      <c r="H536" t="s">
        <v>5290</v>
      </c>
      <c r="I536" t="s">
        <v>1247</v>
      </c>
      <c r="J536" t="s">
        <v>156</v>
      </c>
      <c r="K536" t="s">
        <v>5291</v>
      </c>
      <c r="L536" t="s">
        <v>879</v>
      </c>
      <c r="M536" t="s">
        <v>5292</v>
      </c>
      <c r="N536" t="s">
        <v>303</v>
      </c>
      <c r="O536" t="s">
        <v>5293</v>
      </c>
      <c r="P536" t="s">
        <v>268</v>
      </c>
      <c r="Q536" t="s">
        <v>268</v>
      </c>
      <c r="R536" t="s">
        <v>268</v>
      </c>
      <c r="S536" t="s">
        <v>268</v>
      </c>
      <c r="T536" t="s">
        <v>268</v>
      </c>
      <c r="U536" t="s">
        <v>268</v>
      </c>
      <c r="V536" t="s">
        <v>268</v>
      </c>
      <c r="W536" t="s">
        <v>5294</v>
      </c>
      <c r="X536" t="s">
        <v>887</v>
      </c>
      <c r="Y536" t="s">
        <v>5295</v>
      </c>
      <c r="Z536" t="s">
        <v>268</v>
      </c>
      <c r="AA536" t="s">
        <v>268</v>
      </c>
      <c r="AB536" t="s">
        <v>268</v>
      </c>
      <c r="AC536" t="s">
        <v>268</v>
      </c>
      <c r="AD536" t="s">
        <v>268</v>
      </c>
      <c r="AE536" t="s">
        <v>287</v>
      </c>
      <c r="AF536" t="s">
        <v>1811</v>
      </c>
      <c r="AG536" t="s">
        <v>875</v>
      </c>
      <c r="AH536" t="s">
        <v>1848</v>
      </c>
      <c r="AI536" t="s">
        <v>696</v>
      </c>
      <c r="AJ536" t="s">
        <v>268</v>
      </c>
      <c r="AK536" t="s">
        <v>354</v>
      </c>
      <c r="AL536" t="s">
        <v>268</v>
      </c>
      <c r="AM536" t="s">
        <v>355</v>
      </c>
      <c r="AN536" t="s">
        <v>268</v>
      </c>
      <c r="AO536" t="s">
        <v>268</v>
      </c>
      <c r="AP536" t="s">
        <v>268</v>
      </c>
      <c r="AQ536" t="s">
        <v>268</v>
      </c>
      <c r="AR536" t="s">
        <v>268</v>
      </c>
      <c r="AS536" t="s">
        <v>268</v>
      </c>
      <c r="AT536" t="s">
        <v>268</v>
      </c>
      <c r="AU536" t="s">
        <v>268</v>
      </c>
      <c r="AV536" t="s">
        <v>268</v>
      </c>
      <c r="AW536" t="s">
        <v>268</v>
      </c>
      <c r="AX536" t="s">
        <v>268</v>
      </c>
      <c r="AY536" t="s">
        <v>268</v>
      </c>
      <c r="AZ536" t="s">
        <v>268</v>
      </c>
      <c r="BA536" t="s">
        <v>268</v>
      </c>
      <c r="BB536" t="s">
        <v>268</v>
      </c>
      <c r="BC536" t="s">
        <v>268</v>
      </c>
      <c r="BD536" t="s">
        <v>268</v>
      </c>
      <c r="BE536" t="s">
        <v>268</v>
      </c>
      <c r="BF536" t="s">
        <v>268</v>
      </c>
      <c r="BG536" t="s">
        <v>268</v>
      </c>
      <c r="BH536" t="s">
        <v>268</v>
      </c>
      <c r="BI536" t="s">
        <v>268</v>
      </c>
      <c r="BJ536" t="s">
        <v>268</v>
      </c>
      <c r="BK536" t="s">
        <v>268</v>
      </c>
      <c r="BL536" t="s">
        <v>268</v>
      </c>
      <c r="BM536" t="s">
        <v>268</v>
      </c>
      <c r="BN536" t="s">
        <v>268</v>
      </c>
      <c r="BO536" t="s">
        <v>268</v>
      </c>
      <c r="BP536" t="s">
        <v>268</v>
      </c>
      <c r="BQ536" t="s">
        <v>268</v>
      </c>
      <c r="BR536" t="s">
        <v>268</v>
      </c>
      <c r="BS536" t="s">
        <v>268</v>
      </c>
      <c r="BT536" t="s">
        <v>268</v>
      </c>
      <c r="BU536" t="s">
        <v>268</v>
      </c>
      <c r="BV536" t="s">
        <v>268</v>
      </c>
      <c r="BW536" t="s">
        <v>268</v>
      </c>
      <c r="BX536" t="s">
        <v>268</v>
      </c>
      <c r="BY536">
        <v>39</v>
      </c>
      <c r="BZ536">
        <v>39</v>
      </c>
      <c r="CA536" t="s">
        <v>142</v>
      </c>
      <c r="CB536" s="356">
        <v>122</v>
      </c>
      <c r="CC536" t="s">
        <v>876</v>
      </c>
      <c r="CD536" t="s">
        <v>268</v>
      </c>
      <c r="CE536" t="s">
        <v>268</v>
      </c>
      <c r="CF536" t="s">
        <v>268</v>
      </c>
      <c r="CG536" t="s">
        <v>268</v>
      </c>
      <c r="CH536" t="s">
        <v>268</v>
      </c>
      <c r="CI536" t="s">
        <v>268</v>
      </c>
      <c r="CJ536" t="s">
        <v>268</v>
      </c>
      <c r="CK536" t="s">
        <v>268</v>
      </c>
      <c r="CL536" t="s">
        <v>268</v>
      </c>
      <c r="CM536" t="s">
        <v>11224</v>
      </c>
      <c r="CN536">
        <v>92.12</v>
      </c>
      <c r="CO536" t="s">
        <v>268</v>
      </c>
      <c r="CP536">
        <v>92.12</v>
      </c>
      <c r="CQ536">
        <v>365</v>
      </c>
      <c r="CR536" t="s">
        <v>878</v>
      </c>
      <c r="CS536" t="s">
        <v>11225</v>
      </c>
      <c r="CT536" t="s">
        <v>11226</v>
      </c>
      <c r="CU536" t="s">
        <v>11227</v>
      </c>
      <c r="CV536" t="s">
        <v>268</v>
      </c>
      <c r="CW536" t="s">
        <v>268</v>
      </c>
      <c r="CX536" t="s">
        <v>268</v>
      </c>
      <c r="CY536" t="s">
        <v>268</v>
      </c>
      <c r="CZ536" t="s">
        <v>268</v>
      </c>
      <c r="DA536" t="s">
        <v>268</v>
      </c>
      <c r="DB536" s="429">
        <f t="shared" si="110"/>
        <v>0</v>
      </c>
      <c r="DC536" s="284">
        <f t="shared" si="111"/>
        <v>0</v>
      </c>
      <c r="DD536" s="284">
        <f t="shared" si="112"/>
        <v>0</v>
      </c>
      <c r="DE536" s="284">
        <f t="shared" si="113"/>
        <v>0</v>
      </c>
      <c r="DF536" s="295">
        <f t="shared" si="114"/>
        <v>39</v>
      </c>
      <c r="DG536" s="284">
        <f t="shared" si="115"/>
        <v>0</v>
      </c>
      <c r="DH536" s="284">
        <f t="shared" si="116"/>
        <v>0</v>
      </c>
      <c r="DI536" s="284">
        <f t="shared" si="117"/>
        <v>0</v>
      </c>
      <c r="DJ536" s="284">
        <f t="shared" si="118"/>
        <v>0</v>
      </c>
      <c r="DK536" s="295">
        <f t="shared" si="119"/>
        <v>1</v>
      </c>
      <c r="DL536" s="297" t="str">
        <f t="shared" si="120"/>
        <v>A dispo.</v>
      </c>
      <c r="DM536" s="430">
        <f>IFERROR(IF(CA536="D",IF(DL536="A dispo.",DF536*VLOOKUP('DATI INPUT'!$F$27,TARIFFE_UD,4,FALSE),DF536*VLOOKUP(DL536,TARIFFE_UD,4,FALSE)),DF536*VLOOKUP(CB536-100,TARIFFE_UND,4,FALSE)),0)</f>
        <v>24.721504288469816</v>
      </c>
      <c r="DN536" s="430">
        <f>IFERROR(IF(CA536="D",IF(DL536="A dispo.",DK536*VLOOKUP('DATI INPUT'!$F$27,TARIFFE_UD,5,FALSE),DK536*VLOOKUP(DL536,TARIFFE_UD,5,FALSE)),DK536*VLOOKUP(CB536-100,TARIFFE_UND,5,FALSE)),0)</f>
        <v>67.397800635548478</v>
      </c>
      <c r="DO536" s="431">
        <f t="shared" si="121"/>
        <v>-6.9507598171014706E-4</v>
      </c>
      <c r="DP536" s="299">
        <f>IFERROR(IF(CA536="D",IF(DL536="A dispo.",DF536*VLOOKUP('DATI INPUT'!$F$27,TARIFFE_UD,2,FALSE),DF536*VLOOKUP(DL536,TARIFFE_UD,2,FALSE)),DF536*VLOOKUP(CB536-100,TARIFFE_UND,2,FALSE)),0)</f>
        <v>30.886065552531729</v>
      </c>
      <c r="DQ536" s="299">
        <f>IFERROR(IF(CA536="D",IF(DL536="A dispo.",DK536*VLOOKUP('DATI INPUT'!$F$27,TARIFFE_UD,3,FALSE),DK536*VLOOKUP(DL536,TARIFFE_UD,3,FALSE)),DK536*VLOOKUP(CB536-100,TARIFFE_UND,3,FALSE)),0)</f>
        <v>60.367780403072892</v>
      </c>
      <c r="DR536" s="299">
        <f t="shared" si="122"/>
        <v>91.253845955604618</v>
      </c>
    </row>
    <row r="537" spans="1:122" x14ac:dyDescent="0.25">
      <c r="A537" t="s">
        <v>5296</v>
      </c>
      <c r="B537" t="s">
        <v>1537</v>
      </c>
      <c r="C537" t="s">
        <v>5297</v>
      </c>
      <c r="D537" t="s">
        <v>5298</v>
      </c>
      <c r="E537" t="s">
        <v>268</v>
      </c>
      <c r="F537" t="s">
        <v>156</v>
      </c>
      <c r="G537" t="s">
        <v>5299</v>
      </c>
      <c r="H537" t="s">
        <v>379</v>
      </c>
      <c r="I537" t="s">
        <v>416</v>
      </c>
      <c r="J537" t="s">
        <v>156</v>
      </c>
      <c r="K537" t="s">
        <v>5300</v>
      </c>
      <c r="L537" t="s">
        <v>5301</v>
      </c>
      <c r="M537" t="s">
        <v>5302</v>
      </c>
      <c r="N537" t="s">
        <v>1797</v>
      </c>
      <c r="O537" t="s">
        <v>896</v>
      </c>
      <c r="P537" t="s">
        <v>4156</v>
      </c>
      <c r="Q537" t="s">
        <v>299</v>
      </c>
      <c r="R537" t="s">
        <v>268</v>
      </c>
      <c r="S537" t="s">
        <v>268</v>
      </c>
      <c r="T537" t="s">
        <v>268</v>
      </c>
      <c r="U537" t="s">
        <v>268</v>
      </c>
      <c r="V537" t="s">
        <v>268</v>
      </c>
      <c r="W537" t="s">
        <v>5303</v>
      </c>
      <c r="X537" t="s">
        <v>1298</v>
      </c>
      <c r="Y537" t="s">
        <v>339</v>
      </c>
      <c r="Z537" t="s">
        <v>268</v>
      </c>
      <c r="AA537" t="s">
        <v>268</v>
      </c>
      <c r="AB537" t="s">
        <v>268</v>
      </c>
      <c r="AC537" t="s">
        <v>268</v>
      </c>
      <c r="AD537" t="s">
        <v>268</v>
      </c>
      <c r="AE537" t="s">
        <v>287</v>
      </c>
      <c r="AF537" t="s">
        <v>1811</v>
      </c>
      <c r="AG537" t="s">
        <v>875</v>
      </c>
      <c r="AH537" t="s">
        <v>2529</v>
      </c>
      <c r="AI537" t="s">
        <v>2577</v>
      </c>
      <c r="AJ537" t="s">
        <v>268</v>
      </c>
      <c r="AK537" t="s">
        <v>377</v>
      </c>
      <c r="AL537" t="s">
        <v>268</v>
      </c>
      <c r="AM537" t="s">
        <v>288</v>
      </c>
      <c r="AN537" t="s">
        <v>268</v>
      </c>
      <c r="AO537" t="s">
        <v>268</v>
      </c>
      <c r="AP537" t="s">
        <v>268</v>
      </c>
      <c r="AQ537" t="s">
        <v>268</v>
      </c>
      <c r="AR537" t="s">
        <v>268</v>
      </c>
      <c r="AS537" t="s">
        <v>268</v>
      </c>
      <c r="AT537" t="s">
        <v>268</v>
      </c>
      <c r="AU537" t="s">
        <v>268</v>
      </c>
      <c r="AV537" t="s">
        <v>268</v>
      </c>
      <c r="AW537" t="s">
        <v>268</v>
      </c>
      <c r="AX537" t="s">
        <v>268</v>
      </c>
      <c r="AY537" t="s">
        <v>268</v>
      </c>
      <c r="AZ537" t="s">
        <v>268</v>
      </c>
      <c r="BA537" t="s">
        <v>268</v>
      </c>
      <c r="BB537" t="s">
        <v>268</v>
      </c>
      <c r="BC537" t="s">
        <v>268</v>
      </c>
      <c r="BD537" t="s">
        <v>268</v>
      </c>
      <c r="BE537" t="s">
        <v>268</v>
      </c>
      <c r="BF537" t="s">
        <v>268</v>
      </c>
      <c r="BG537" t="s">
        <v>268</v>
      </c>
      <c r="BH537" t="s">
        <v>268</v>
      </c>
      <c r="BI537" t="s">
        <v>268</v>
      </c>
      <c r="BJ537" t="s">
        <v>268</v>
      </c>
      <c r="BK537" t="s">
        <v>268</v>
      </c>
      <c r="BL537" t="s">
        <v>268</v>
      </c>
      <c r="BM537" t="s">
        <v>268</v>
      </c>
      <c r="BN537" t="s">
        <v>268</v>
      </c>
      <c r="BO537" t="s">
        <v>268</v>
      </c>
      <c r="BP537" t="s">
        <v>268</v>
      </c>
      <c r="BQ537" t="s">
        <v>268</v>
      </c>
      <c r="BR537" t="s">
        <v>268</v>
      </c>
      <c r="BS537" t="s">
        <v>268</v>
      </c>
      <c r="BT537" t="s">
        <v>268</v>
      </c>
      <c r="BU537" t="s">
        <v>268</v>
      </c>
      <c r="BV537" t="s">
        <v>268</v>
      </c>
      <c r="BW537" t="s">
        <v>268</v>
      </c>
      <c r="BX537" t="s">
        <v>268</v>
      </c>
      <c r="BY537">
        <v>64</v>
      </c>
      <c r="BZ537">
        <v>64</v>
      </c>
      <c r="CA537" t="s">
        <v>142</v>
      </c>
      <c r="CB537" s="356">
        <v>122</v>
      </c>
      <c r="CC537" t="s">
        <v>876</v>
      </c>
      <c r="CD537" t="s">
        <v>268</v>
      </c>
      <c r="CE537" t="s">
        <v>268</v>
      </c>
      <c r="CF537" t="s">
        <v>268</v>
      </c>
      <c r="CG537" t="s">
        <v>268</v>
      </c>
      <c r="CH537" t="s">
        <v>268</v>
      </c>
      <c r="CI537" t="s">
        <v>268</v>
      </c>
      <c r="CJ537" t="s">
        <v>268</v>
      </c>
      <c r="CK537" t="s">
        <v>268</v>
      </c>
      <c r="CL537" t="s">
        <v>268</v>
      </c>
      <c r="CM537" t="s">
        <v>11224</v>
      </c>
      <c r="CN537">
        <v>107.97</v>
      </c>
      <c r="CO537" t="s">
        <v>268</v>
      </c>
      <c r="CP537">
        <v>107.97</v>
      </c>
      <c r="CQ537">
        <v>365</v>
      </c>
      <c r="CR537" t="s">
        <v>878</v>
      </c>
      <c r="CS537" t="s">
        <v>11225</v>
      </c>
      <c r="CT537" t="s">
        <v>11226</v>
      </c>
      <c r="CU537" t="s">
        <v>11227</v>
      </c>
      <c r="CV537" t="s">
        <v>268</v>
      </c>
      <c r="CW537" t="s">
        <v>268</v>
      </c>
      <c r="CX537" t="s">
        <v>268</v>
      </c>
      <c r="CY537" t="s">
        <v>268</v>
      </c>
      <c r="CZ537" t="s">
        <v>268</v>
      </c>
      <c r="DA537" t="s">
        <v>268</v>
      </c>
      <c r="DB537" s="429">
        <f t="shared" si="110"/>
        <v>0</v>
      </c>
      <c r="DC537" s="284">
        <f t="shared" si="111"/>
        <v>0</v>
      </c>
      <c r="DD537" s="284">
        <f t="shared" si="112"/>
        <v>0</v>
      </c>
      <c r="DE537" s="284">
        <f t="shared" si="113"/>
        <v>0</v>
      </c>
      <c r="DF537" s="295">
        <f t="shared" si="114"/>
        <v>64</v>
      </c>
      <c r="DG537" s="284">
        <f t="shared" si="115"/>
        <v>0</v>
      </c>
      <c r="DH537" s="284">
        <f t="shared" si="116"/>
        <v>0</v>
      </c>
      <c r="DI537" s="284">
        <f t="shared" si="117"/>
        <v>0</v>
      </c>
      <c r="DJ537" s="284">
        <f t="shared" si="118"/>
        <v>0</v>
      </c>
      <c r="DK537" s="295">
        <f t="shared" si="119"/>
        <v>1</v>
      </c>
      <c r="DL537" s="297" t="str">
        <f t="shared" si="120"/>
        <v>A dispo.</v>
      </c>
      <c r="DM537" s="430">
        <f>IFERROR(IF(CA537="D",IF(DL537="A dispo.",DF537*VLOOKUP('DATI INPUT'!$F$27,TARIFFE_UD,4,FALSE),DF537*VLOOKUP(DL537,TARIFFE_UD,4,FALSE)),DF537*VLOOKUP(CB537-100,TARIFFE_UND,4,FALSE)),0)</f>
        <v>40.568622422104312</v>
      </c>
      <c r="DN537" s="430">
        <f>IFERROR(IF(CA537="D",IF(DL537="A dispo.",DK537*VLOOKUP('DATI INPUT'!$F$27,TARIFFE_UD,5,FALSE),DK537*VLOOKUP(DL537,TARIFFE_UD,5,FALSE)),DK537*VLOOKUP(CB537-100,TARIFFE_UND,5,FALSE)),0)</f>
        <v>67.397800635548478</v>
      </c>
      <c r="DO537" s="431">
        <f t="shared" si="121"/>
        <v>-3.5769423472089557E-3</v>
      </c>
      <c r="DP537" s="299">
        <f>IFERROR(IF(CA537="D",IF(DL537="A dispo.",DF537*VLOOKUP('DATI INPUT'!$F$27,TARIFFE_UD,2,FALSE),DF537*VLOOKUP(DL537,TARIFFE_UD,2,FALSE)),DF537*VLOOKUP(CB537-100,TARIFFE_UND,2,FALSE)),0)</f>
        <v>50.684825522103353</v>
      </c>
      <c r="DQ537" s="299">
        <f>IFERROR(IF(CA537="D",IF(DL537="A dispo.",DK537*VLOOKUP('DATI INPUT'!$F$27,TARIFFE_UD,3,FALSE),DK537*VLOOKUP(DL537,TARIFFE_UD,3,FALSE)),DK537*VLOOKUP(CB537-100,TARIFFE_UND,3,FALSE)),0)</f>
        <v>60.367780403072892</v>
      </c>
      <c r="DR537" s="299">
        <f t="shared" si="122"/>
        <v>111.05260592517624</v>
      </c>
    </row>
    <row r="538" spans="1:122" x14ac:dyDescent="0.25">
      <c r="A538" t="s">
        <v>5304</v>
      </c>
      <c r="B538" t="s">
        <v>1147</v>
      </c>
      <c r="C538" t="s">
        <v>5305</v>
      </c>
      <c r="D538" t="s">
        <v>5306</v>
      </c>
      <c r="E538" t="s">
        <v>268</v>
      </c>
      <c r="F538" t="s">
        <v>156</v>
      </c>
      <c r="G538" t="s">
        <v>5307</v>
      </c>
      <c r="H538" t="s">
        <v>379</v>
      </c>
      <c r="I538" t="s">
        <v>5308</v>
      </c>
      <c r="J538" t="s">
        <v>274</v>
      </c>
      <c r="K538" t="s">
        <v>5309</v>
      </c>
      <c r="L538" t="s">
        <v>960</v>
      </c>
      <c r="M538" t="s">
        <v>4000</v>
      </c>
      <c r="N538" t="s">
        <v>984</v>
      </c>
      <c r="O538" t="s">
        <v>873</v>
      </c>
      <c r="P538" t="s">
        <v>3754</v>
      </c>
      <c r="Q538" t="s">
        <v>290</v>
      </c>
      <c r="R538" t="s">
        <v>268</v>
      </c>
      <c r="S538" t="s">
        <v>268</v>
      </c>
      <c r="T538" t="s">
        <v>268</v>
      </c>
      <c r="U538" t="s">
        <v>268</v>
      </c>
      <c r="V538" t="s">
        <v>268</v>
      </c>
      <c r="W538" t="s">
        <v>4000</v>
      </c>
      <c r="X538" t="s">
        <v>3754</v>
      </c>
      <c r="Y538" t="s">
        <v>290</v>
      </c>
      <c r="Z538" t="s">
        <v>268</v>
      </c>
      <c r="AA538" t="s">
        <v>268</v>
      </c>
      <c r="AB538" t="s">
        <v>268</v>
      </c>
      <c r="AC538" t="s">
        <v>268</v>
      </c>
      <c r="AD538" t="s">
        <v>268</v>
      </c>
      <c r="AE538" t="s">
        <v>287</v>
      </c>
      <c r="AF538" t="s">
        <v>1811</v>
      </c>
      <c r="AG538" t="s">
        <v>875</v>
      </c>
      <c r="AH538" t="s">
        <v>2047</v>
      </c>
      <c r="AI538" t="s">
        <v>946</v>
      </c>
      <c r="AJ538" t="s">
        <v>268</v>
      </c>
      <c r="AK538" t="s">
        <v>352</v>
      </c>
      <c r="AL538" t="s">
        <v>268</v>
      </c>
      <c r="AM538" t="s">
        <v>288</v>
      </c>
      <c r="AN538" t="s">
        <v>268</v>
      </c>
      <c r="AO538" t="s">
        <v>268</v>
      </c>
      <c r="AP538" t="s">
        <v>268</v>
      </c>
      <c r="AQ538" t="s">
        <v>268</v>
      </c>
      <c r="AR538" t="s">
        <v>268</v>
      </c>
      <c r="AS538" t="s">
        <v>268</v>
      </c>
      <c r="AT538" t="s">
        <v>268</v>
      </c>
      <c r="AU538" t="s">
        <v>268</v>
      </c>
      <c r="AV538" t="s">
        <v>268</v>
      </c>
      <c r="AW538" t="s">
        <v>268</v>
      </c>
      <c r="AX538" t="s">
        <v>268</v>
      </c>
      <c r="AY538" t="s">
        <v>268</v>
      </c>
      <c r="AZ538" t="s">
        <v>268</v>
      </c>
      <c r="BA538" t="s">
        <v>268</v>
      </c>
      <c r="BB538" t="s">
        <v>268</v>
      </c>
      <c r="BC538" t="s">
        <v>268</v>
      </c>
      <c r="BD538" t="s">
        <v>268</v>
      </c>
      <c r="BE538" t="s">
        <v>268</v>
      </c>
      <c r="BF538" t="s">
        <v>268</v>
      </c>
      <c r="BG538" t="s">
        <v>268</v>
      </c>
      <c r="BH538" t="s">
        <v>268</v>
      </c>
      <c r="BI538" t="s">
        <v>268</v>
      </c>
      <c r="BJ538" t="s">
        <v>268</v>
      </c>
      <c r="BK538" t="s">
        <v>268</v>
      </c>
      <c r="BL538" t="s">
        <v>268</v>
      </c>
      <c r="BM538" t="s">
        <v>268</v>
      </c>
      <c r="BN538" t="s">
        <v>268</v>
      </c>
      <c r="BO538" t="s">
        <v>268</v>
      </c>
      <c r="BP538" t="s">
        <v>268</v>
      </c>
      <c r="BQ538" t="s">
        <v>268</v>
      </c>
      <c r="BR538" t="s">
        <v>268</v>
      </c>
      <c r="BS538" t="s">
        <v>268</v>
      </c>
      <c r="BT538" t="s">
        <v>268</v>
      </c>
      <c r="BU538" t="s">
        <v>268</v>
      </c>
      <c r="BV538" t="s">
        <v>268</v>
      </c>
      <c r="BW538" t="s">
        <v>268</v>
      </c>
      <c r="BX538" t="s">
        <v>268</v>
      </c>
      <c r="BY538">
        <v>65.290000000000006</v>
      </c>
      <c r="BZ538">
        <v>65.290000000000006</v>
      </c>
      <c r="CA538" t="s">
        <v>142</v>
      </c>
      <c r="CB538" s="356">
        <v>122</v>
      </c>
      <c r="CC538" t="s">
        <v>876</v>
      </c>
      <c r="CD538" t="s">
        <v>268</v>
      </c>
      <c r="CE538" t="s">
        <v>268</v>
      </c>
      <c r="CF538" s="356">
        <v>1</v>
      </c>
      <c r="CG538" t="s">
        <v>268</v>
      </c>
      <c r="CH538" t="s">
        <v>268</v>
      </c>
      <c r="CI538" t="s">
        <v>268</v>
      </c>
      <c r="CJ538" t="s">
        <v>268</v>
      </c>
      <c r="CK538" t="s">
        <v>268</v>
      </c>
      <c r="CL538" t="s">
        <v>3338</v>
      </c>
      <c r="CM538" t="s">
        <v>11224</v>
      </c>
      <c r="CN538">
        <v>49.12</v>
      </c>
      <c r="CO538" t="s">
        <v>268</v>
      </c>
      <c r="CP538">
        <v>49.12</v>
      </c>
      <c r="CQ538">
        <v>365</v>
      </c>
      <c r="CR538" t="s">
        <v>878</v>
      </c>
      <c r="CS538" t="s">
        <v>11225</v>
      </c>
      <c r="CT538" t="s">
        <v>11226</v>
      </c>
      <c r="CU538" t="s">
        <v>11227</v>
      </c>
      <c r="CV538" t="s">
        <v>268</v>
      </c>
      <c r="CW538" t="s">
        <v>268</v>
      </c>
      <c r="CX538" t="s">
        <v>268</v>
      </c>
      <c r="CY538" t="s">
        <v>268</v>
      </c>
      <c r="CZ538" t="s">
        <v>268</v>
      </c>
      <c r="DA538" t="s">
        <v>268</v>
      </c>
      <c r="DB538" s="429">
        <f t="shared" si="110"/>
        <v>0</v>
      </c>
      <c r="DC538" s="284">
        <f t="shared" si="111"/>
        <v>0</v>
      </c>
      <c r="DD538" s="284">
        <f t="shared" si="112"/>
        <v>0</v>
      </c>
      <c r="DE538" s="284">
        <f t="shared" si="113"/>
        <v>0</v>
      </c>
      <c r="DF538" s="295">
        <f t="shared" si="114"/>
        <v>65.290000000000006</v>
      </c>
      <c r="DG538" s="284">
        <f t="shared" si="115"/>
        <v>0</v>
      </c>
      <c r="DH538" s="284">
        <f t="shared" si="116"/>
        <v>0</v>
      </c>
      <c r="DI538" s="284">
        <f t="shared" si="117"/>
        <v>0</v>
      </c>
      <c r="DJ538" s="284">
        <f t="shared" si="118"/>
        <v>0</v>
      </c>
      <c r="DK538" s="295">
        <f t="shared" si="119"/>
        <v>1</v>
      </c>
      <c r="DL538" s="297">
        <f t="shared" si="120"/>
        <v>1</v>
      </c>
      <c r="DM538" s="430">
        <f>IFERROR(IF(CA538="D",IF(DL538="A dispo.",DF538*VLOOKUP('DATI INPUT'!$F$27,TARIFFE_UD,4,FALSE),DF538*VLOOKUP(DL538,TARIFFE_UD,4,FALSE)),DF538*VLOOKUP(CB538-100,TARIFFE_UND,4,FALSE)),0)</f>
        <v>32.189370669399885</v>
      </c>
      <c r="DN538" s="430">
        <f>IFERROR(IF(CA538="D",IF(DL538="A dispo.",DK538*VLOOKUP('DATI INPUT'!$F$27,TARIFFE_UD,5,FALSE),DK538*VLOOKUP(DL538,TARIFFE_UD,5,FALSE)),DK538*VLOOKUP(CB538-100,TARIFFE_UND,5,FALSE)),0)</f>
        <v>16.930848468833439</v>
      </c>
      <c r="DO538" s="431">
        <f t="shared" si="121"/>
        <v>2.1913823332653237E-4</v>
      </c>
      <c r="DP538" s="299">
        <f>IFERROR(IF(CA538="D",IF(DL538="A dispo.",DF538*VLOOKUP('DATI INPUT'!$F$27,TARIFFE_UD,2,FALSE),DF538*VLOOKUP(DL538,TARIFFE_UD,2,FALSE)),DF538*VLOOKUP(CB538-100,TARIFFE_UND,2,FALSE)),0)</f>
        <v>40.216121195081421</v>
      </c>
      <c r="DQ538" s="299">
        <f>IFERROR(IF(CA538="D",IF(DL538="A dispo.",DK538*VLOOKUP('DATI INPUT'!$F$27,TARIFFE_UD,3,FALSE),DK538*VLOOKUP(DL538,TARIFFE_UD,3,FALSE)),DK538*VLOOKUP(CB538-100,TARIFFE_UND,3,FALSE)),0)</f>
        <v>15.164853048114928</v>
      </c>
      <c r="DR538" s="299">
        <f t="shared" si="122"/>
        <v>55.380974243196349</v>
      </c>
    </row>
    <row r="539" spans="1:122" x14ac:dyDescent="0.25">
      <c r="A539" t="s">
        <v>5310</v>
      </c>
      <c r="B539" t="s">
        <v>1147</v>
      </c>
      <c r="C539" t="s">
        <v>5311</v>
      </c>
      <c r="D539" t="s">
        <v>5306</v>
      </c>
      <c r="E539" t="s">
        <v>268</v>
      </c>
      <c r="F539" t="s">
        <v>156</v>
      </c>
      <c r="G539" t="s">
        <v>5307</v>
      </c>
      <c r="H539" t="s">
        <v>379</v>
      </c>
      <c r="I539" t="s">
        <v>5308</v>
      </c>
      <c r="J539" t="s">
        <v>274</v>
      </c>
      <c r="K539" t="s">
        <v>5309</v>
      </c>
      <c r="L539" t="s">
        <v>960</v>
      </c>
      <c r="M539" t="s">
        <v>4000</v>
      </c>
      <c r="N539" t="s">
        <v>984</v>
      </c>
      <c r="O539" t="s">
        <v>873</v>
      </c>
      <c r="P539" t="s">
        <v>3754</v>
      </c>
      <c r="Q539" t="s">
        <v>290</v>
      </c>
      <c r="R539" t="s">
        <v>268</v>
      </c>
      <c r="S539" t="s">
        <v>268</v>
      </c>
      <c r="T539" t="s">
        <v>268</v>
      </c>
      <c r="U539" t="s">
        <v>268</v>
      </c>
      <c r="V539" t="s">
        <v>268</v>
      </c>
      <c r="W539" t="s">
        <v>4000</v>
      </c>
      <c r="X539" t="s">
        <v>3754</v>
      </c>
      <c r="Y539" t="s">
        <v>290</v>
      </c>
      <c r="Z539" t="s">
        <v>268</v>
      </c>
      <c r="AA539" t="s">
        <v>268</v>
      </c>
      <c r="AB539" t="s">
        <v>268</v>
      </c>
      <c r="AC539" t="s">
        <v>268</v>
      </c>
      <c r="AD539" t="s">
        <v>268</v>
      </c>
      <c r="AE539" t="s">
        <v>287</v>
      </c>
      <c r="AF539" t="s">
        <v>1811</v>
      </c>
      <c r="AG539" t="s">
        <v>875</v>
      </c>
      <c r="AH539" t="s">
        <v>2047</v>
      </c>
      <c r="AI539" t="s">
        <v>946</v>
      </c>
      <c r="AJ539" t="s">
        <v>268</v>
      </c>
      <c r="AK539" t="s">
        <v>410</v>
      </c>
      <c r="AL539" t="s">
        <v>268</v>
      </c>
      <c r="AM539" t="s">
        <v>353</v>
      </c>
      <c r="AN539" t="s">
        <v>268</v>
      </c>
      <c r="AO539" t="s">
        <v>268</v>
      </c>
      <c r="AP539" t="s">
        <v>268</v>
      </c>
      <c r="AQ539" t="s">
        <v>268</v>
      </c>
      <c r="AR539" t="s">
        <v>268</v>
      </c>
      <c r="AS539" t="s">
        <v>268</v>
      </c>
      <c r="AT539" t="s">
        <v>268</v>
      </c>
      <c r="AU539" t="s">
        <v>268</v>
      </c>
      <c r="AV539" t="s">
        <v>268</v>
      </c>
      <c r="AW539" t="s">
        <v>268</v>
      </c>
      <c r="AX539" t="s">
        <v>268</v>
      </c>
      <c r="AY539" t="s">
        <v>268</v>
      </c>
      <c r="AZ539" t="s">
        <v>268</v>
      </c>
      <c r="BA539" t="s">
        <v>268</v>
      </c>
      <c r="BB539" t="s">
        <v>268</v>
      </c>
      <c r="BC539" t="s">
        <v>268</v>
      </c>
      <c r="BD539" t="s">
        <v>268</v>
      </c>
      <c r="BE539" t="s">
        <v>268</v>
      </c>
      <c r="BF539" t="s">
        <v>268</v>
      </c>
      <c r="BG539" t="s">
        <v>268</v>
      </c>
      <c r="BH539" t="s">
        <v>268</v>
      </c>
      <c r="BI539" t="s">
        <v>268</v>
      </c>
      <c r="BJ539" t="s">
        <v>268</v>
      </c>
      <c r="BK539" t="s">
        <v>268</v>
      </c>
      <c r="BL539" t="s">
        <v>268</v>
      </c>
      <c r="BM539" t="s">
        <v>268</v>
      </c>
      <c r="BN539" t="s">
        <v>268</v>
      </c>
      <c r="BO539" t="s">
        <v>268</v>
      </c>
      <c r="BP539" t="s">
        <v>268</v>
      </c>
      <c r="BQ539" t="s">
        <v>268</v>
      </c>
      <c r="BR539" t="s">
        <v>268</v>
      </c>
      <c r="BS539" t="s">
        <v>268</v>
      </c>
      <c r="BT539" t="s">
        <v>268</v>
      </c>
      <c r="BU539" t="s">
        <v>268</v>
      </c>
      <c r="BV539" t="s">
        <v>268</v>
      </c>
      <c r="BW539" t="s">
        <v>268</v>
      </c>
      <c r="BX539" t="s">
        <v>268</v>
      </c>
      <c r="BY539">
        <v>30</v>
      </c>
      <c r="BZ539">
        <v>30</v>
      </c>
      <c r="CA539" t="s">
        <v>142</v>
      </c>
      <c r="CB539" s="356">
        <v>123</v>
      </c>
      <c r="CC539" t="s">
        <v>1817</v>
      </c>
      <c r="CD539" t="s">
        <v>268</v>
      </c>
      <c r="CE539" t="s">
        <v>268</v>
      </c>
      <c r="CF539" s="356">
        <v>1</v>
      </c>
      <c r="CG539" t="s">
        <v>268</v>
      </c>
      <c r="CH539" t="s">
        <v>268</v>
      </c>
      <c r="CI539" t="s">
        <v>268</v>
      </c>
      <c r="CJ539" t="s">
        <v>268</v>
      </c>
      <c r="CK539" t="s">
        <v>268</v>
      </c>
      <c r="CL539" t="s">
        <v>3338</v>
      </c>
      <c r="CM539" t="s">
        <v>11224</v>
      </c>
      <c r="CN539">
        <v>14.79</v>
      </c>
      <c r="CO539" t="s">
        <v>268</v>
      </c>
      <c r="CP539">
        <v>14.79</v>
      </c>
      <c r="CQ539">
        <v>365</v>
      </c>
      <c r="CR539" t="s">
        <v>878</v>
      </c>
      <c r="CS539" t="s">
        <v>11225</v>
      </c>
      <c r="CT539" t="s">
        <v>11226</v>
      </c>
      <c r="CU539" t="s">
        <v>11227</v>
      </c>
      <c r="CV539" t="s">
        <v>268</v>
      </c>
      <c r="CW539" t="s">
        <v>268</v>
      </c>
      <c r="CX539" t="s">
        <v>268</v>
      </c>
      <c r="CY539" t="s">
        <v>268</v>
      </c>
      <c r="CZ539" t="s">
        <v>268</v>
      </c>
      <c r="DA539" t="s">
        <v>268</v>
      </c>
      <c r="DB539" s="429">
        <f t="shared" si="110"/>
        <v>0</v>
      </c>
      <c r="DC539" s="284">
        <f t="shared" si="111"/>
        <v>0</v>
      </c>
      <c r="DD539" s="284">
        <f t="shared" si="112"/>
        <v>0</v>
      </c>
      <c r="DE539" s="284">
        <f t="shared" si="113"/>
        <v>0</v>
      </c>
      <c r="DF539" s="295">
        <f t="shared" si="114"/>
        <v>30</v>
      </c>
      <c r="DG539" s="284">
        <f t="shared" si="115"/>
        <v>1</v>
      </c>
      <c r="DH539" s="284">
        <f t="shared" si="116"/>
        <v>0</v>
      </c>
      <c r="DI539" s="284">
        <f t="shared" si="117"/>
        <v>0</v>
      </c>
      <c r="DJ539" s="284">
        <f t="shared" si="118"/>
        <v>0</v>
      </c>
      <c r="DK539" s="295">
        <f t="shared" si="119"/>
        <v>0</v>
      </c>
      <c r="DL539" s="297">
        <f t="shared" si="120"/>
        <v>1</v>
      </c>
      <c r="DM539" s="430">
        <f>IFERROR(IF(CA539="D",IF(DL539="A dispo.",DF539*VLOOKUP('DATI INPUT'!$F$27,TARIFFE_UD,4,FALSE),DF539*VLOOKUP(DL539,TARIFFE_UD,4,FALSE)),DF539*VLOOKUP(CB539-100,TARIFFE_UND,4,FALSE)),0)</f>
        <v>14.790643591392197</v>
      </c>
      <c r="DN539" s="430">
        <f>IFERROR(IF(CA539="D",IF(DL539="A dispo.",DK539*VLOOKUP('DATI INPUT'!$F$27,TARIFFE_UD,5,FALSE),DK539*VLOOKUP(DL539,TARIFFE_UD,5,FALSE)),DK539*VLOOKUP(CB539-100,TARIFFE_UND,5,FALSE)),0)</f>
        <v>0</v>
      </c>
      <c r="DO539" s="431">
        <f t="shared" si="121"/>
        <v>6.4359139219760664E-4</v>
      </c>
      <c r="DP539" s="299">
        <f>IFERROR(IF(CA539="D",IF(DL539="A dispo.",DF539*VLOOKUP('DATI INPUT'!$F$27,TARIFFE_UD,2,FALSE),DF539*VLOOKUP(DL539,TARIFFE_UD,2,FALSE)),DF539*VLOOKUP(CB539-100,TARIFFE_UND,2,FALSE)),0)</f>
        <v>18.478842638266848</v>
      </c>
      <c r="DQ539" s="299">
        <f>IFERROR(IF(CA539="D",IF(DL539="A dispo.",DK539*VLOOKUP('DATI INPUT'!$F$27,TARIFFE_UD,3,FALSE),DK539*VLOOKUP(DL539,TARIFFE_UD,3,FALSE)),DK539*VLOOKUP(CB539-100,TARIFFE_UND,3,FALSE)),0)</f>
        <v>0</v>
      </c>
      <c r="DR539" s="299">
        <f t="shared" si="122"/>
        <v>18.478842638266848</v>
      </c>
    </row>
    <row r="540" spans="1:122" x14ac:dyDescent="0.25">
      <c r="A540" t="s">
        <v>10534</v>
      </c>
      <c r="B540" t="s">
        <v>5313</v>
      </c>
      <c r="C540" t="s">
        <v>5314</v>
      </c>
      <c r="D540" t="s">
        <v>5315</v>
      </c>
      <c r="E540" t="s">
        <v>268</v>
      </c>
      <c r="F540" t="s">
        <v>156</v>
      </c>
      <c r="G540" t="s">
        <v>5316</v>
      </c>
      <c r="H540" t="s">
        <v>849</v>
      </c>
      <c r="I540" t="s">
        <v>644</v>
      </c>
      <c r="J540" t="s">
        <v>156</v>
      </c>
      <c r="K540" t="s">
        <v>5317</v>
      </c>
      <c r="L540" t="s">
        <v>984</v>
      </c>
      <c r="M540" t="s">
        <v>5318</v>
      </c>
      <c r="N540" t="s">
        <v>984</v>
      </c>
      <c r="O540" t="s">
        <v>873</v>
      </c>
      <c r="P540" t="s">
        <v>1847</v>
      </c>
      <c r="Q540" t="s">
        <v>1713</v>
      </c>
      <c r="R540" t="s">
        <v>268</v>
      </c>
      <c r="S540" t="s">
        <v>268</v>
      </c>
      <c r="T540" t="s">
        <v>268</v>
      </c>
      <c r="U540" t="s">
        <v>268</v>
      </c>
      <c r="V540" t="s">
        <v>268</v>
      </c>
      <c r="W540" t="s">
        <v>5318</v>
      </c>
      <c r="X540" t="s">
        <v>1847</v>
      </c>
      <c r="Y540" t="s">
        <v>1713</v>
      </c>
      <c r="Z540" t="s">
        <v>268</v>
      </c>
      <c r="AA540" t="s">
        <v>268</v>
      </c>
      <c r="AB540" t="s">
        <v>268</v>
      </c>
      <c r="AC540" t="s">
        <v>268</v>
      </c>
      <c r="AD540" t="s">
        <v>268</v>
      </c>
      <c r="AE540" t="s">
        <v>287</v>
      </c>
      <c r="AF540" t="s">
        <v>1811</v>
      </c>
      <c r="AG540" t="s">
        <v>875</v>
      </c>
      <c r="AH540" t="s">
        <v>1848</v>
      </c>
      <c r="AI540" t="s">
        <v>10535</v>
      </c>
      <c r="AJ540" t="s">
        <v>268</v>
      </c>
      <c r="AK540" t="s">
        <v>377</v>
      </c>
      <c r="AL540" t="s">
        <v>268</v>
      </c>
      <c r="AM540" t="s">
        <v>405</v>
      </c>
      <c r="AN540" t="s">
        <v>268</v>
      </c>
      <c r="AO540" t="s">
        <v>268</v>
      </c>
      <c r="AP540" t="s">
        <v>268</v>
      </c>
      <c r="AQ540" t="s">
        <v>268</v>
      </c>
      <c r="AR540" t="s">
        <v>268</v>
      </c>
      <c r="AS540" t="s">
        <v>268</v>
      </c>
      <c r="AT540" t="s">
        <v>268</v>
      </c>
      <c r="AU540" t="s">
        <v>268</v>
      </c>
      <c r="AV540" t="s">
        <v>268</v>
      </c>
      <c r="AW540" t="s">
        <v>268</v>
      </c>
      <c r="AX540" t="s">
        <v>268</v>
      </c>
      <c r="AY540" t="s">
        <v>268</v>
      </c>
      <c r="AZ540" t="s">
        <v>268</v>
      </c>
      <c r="BA540" t="s">
        <v>268</v>
      </c>
      <c r="BB540" t="s">
        <v>268</v>
      </c>
      <c r="BC540" t="s">
        <v>268</v>
      </c>
      <c r="BD540" t="s">
        <v>268</v>
      </c>
      <c r="BE540" t="s">
        <v>268</v>
      </c>
      <c r="BF540" t="s">
        <v>268</v>
      </c>
      <c r="BG540" t="s">
        <v>268</v>
      </c>
      <c r="BH540" t="s">
        <v>268</v>
      </c>
      <c r="BI540" t="s">
        <v>268</v>
      </c>
      <c r="BJ540" t="s">
        <v>268</v>
      </c>
      <c r="BK540" t="s">
        <v>268</v>
      </c>
      <c r="BL540" t="s">
        <v>268</v>
      </c>
      <c r="BM540" t="s">
        <v>268</v>
      </c>
      <c r="BN540" t="s">
        <v>268</v>
      </c>
      <c r="BO540" t="s">
        <v>268</v>
      </c>
      <c r="BP540" t="s">
        <v>268</v>
      </c>
      <c r="BQ540" t="s">
        <v>268</v>
      </c>
      <c r="BR540" t="s">
        <v>268</v>
      </c>
      <c r="BS540" t="s">
        <v>268</v>
      </c>
      <c r="BT540" t="s">
        <v>268</v>
      </c>
      <c r="BU540" t="s">
        <v>268</v>
      </c>
      <c r="BV540" t="s">
        <v>268</v>
      </c>
      <c r="BW540" t="s">
        <v>268</v>
      </c>
      <c r="BX540" t="s">
        <v>268</v>
      </c>
      <c r="BY540">
        <v>55</v>
      </c>
      <c r="BZ540">
        <v>55</v>
      </c>
      <c r="CA540" t="s">
        <v>142</v>
      </c>
      <c r="CB540" s="356">
        <v>122</v>
      </c>
      <c r="CC540" t="s">
        <v>876</v>
      </c>
      <c r="CD540" t="s">
        <v>268</v>
      </c>
      <c r="CE540" t="s">
        <v>268</v>
      </c>
      <c r="CF540" s="356">
        <v>2</v>
      </c>
      <c r="CG540" t="s">
        <v>268</v>
      </c>
      <c r="CH540" t="s">
        <v>268</v>
      </c>
      <c r="CI540" t="s">
        <v>268</v>
      </c>
      <c r="CJ540" t="s">
        <v>268</v>
      </c>
      <c r="CK540" t="s">
        <v>268</v>
      </c>
      <c r="CL540" t="s">
        <v>10536</v>
      </c>
      <c r="CM540" t="s">
        <v>11224</v>
      </c>
      <c r="CN540">
        <v>83.08</v>
      </c>
      <c r="CO540" t="s">
        <v>268</v>
      </c>
      <c r="CP540">
        <v>83.08</v>
      </c>
      <c r="CQ540">
        <v>365</v>
      </c>
      <c r="CR540" t="s">
        <v>878</v>
      </c>
      <c r="CS540" t="s">
        <v>11225</v>
      </c>
      <c r="CT540" t="s">
        <v>11226</v>
      </c>
      <c r="CU540" t="s">
        <v>11227</v>
      </c>
      <c r="CV540" t="s">
        <v>268</v>
      </c>
      <c r="CW540" t="s">
        <v>268</v>
      </c>
      <c r="CX540" t="s">
        <v>268</v>
      </c>
      <c r="CY540" t="s">
        <v>268</v>
      </c>
      <c r="CZ540" t="s">
        <v>268</v>
      </c>
      <c r="DA540" t="s">
        <v>268</v>
      </c>
      <c r="DB540" s="429">
        <f t="shared" si="110"/>
        <v>0</v>
      </c>
      <c r="DC540" s="284">
        <f t="shared" si="111"/>
        <v>0</v>
      </c>
      <c r="DD540" s="284">
        <f t="shared" si="112"/>
        <v>0</v>
      </c>
      <c r="DE540" s="284">
        <f t="shared" si="113"/>
        <v>0</v>
      </c>
      <c r="DF540" s="295">
        <f t="shared" si="114"/>
        <v>55</v>
      </c>
      <c r="DG540" s="284">
        <f t="shared" si="115"/>
        <v>0</v>
      </c>
      <c r="DH540" s="284">
        <f t="shared" si="116"/>
        <v>0</v>
      </c>
      <c r="DI540" s="284">
        <f t="shared" si="117"/>
        <v>0</v>
      </c>
      <c r="DJ540" s="284">
        <f t="shared" si="118"/>
        <v>0</v>
      </c>
      <c r="DK540" s="295">
        <f t="shared" si="119"/>
        <v>1</v>
      </c>
      <c r="DL540" s="297">
        <f t="shared" si="120"/>
        <v>2</v>
      </c>
      <c r="DM540" s="430">
        <f>IFERROR(IF(CA540="D",IF(DL540="A dispo.",DF540*VLOOKUP('DATI INPUT'!$F$27,TARIFFE_UD,4,FALSE),DF540*VLOOKUP(DL540,TARIFFE_UD,4,FALSE)),DF540*VLOOKUP(CB540-100,TARIFFE_UND,4,FALSE)),0)</f>
        <v>31.635543237144425</v>
      </c>
      <c r="DN540" s="430">
        <f>IFERROR(IF(CA540="D",IF(DL540="A dispo.",DK540*VLOOKUP('DATI INPUT'!$F$27,TARIFFE_UD,5,FALSE),DK540*VLOOKUP(DL540,TARIFFE_UD,5,FALSE)),DK540*VLOOKUP(CB540-100,TARIFFE_UND,5,FALSE)),0)</f>
        <v>51.443731886070836</v>
      </c>
      <c r="DO540" s="431">
        <f t="shared" si="121"/>
        <v>-7.2487678473009964E-4</v>
      </c>
      <c r="DP540" s="299">
        <f>IFERROR(IF(CA540="D",IF(DL540="A dispo.",DF540*VLOOKUP('DATI INPUT'!$F$27,TARIFFE_UD,2,FALSE),DF540*VLOOKUP(DL540,TARIFFE_UD,2,FALSE)),DF540*VLOOKUP(CB540-100,TARIFFE_UND,2,FALSE)),0)</f>
        <v>39.524191198515204</v>
      </c>
      <c r="DQ540" s="299">
        <f>IFERROR(IF(CA540="D",IF(DL540="A dispo.",DK540*VLOOKUP('DATI INPUT'!$F$27,TARIFFE_UD,3,FALSE),DK540*VLOOKUP(DL540,TARIFFE_UD,3,FALSE)),DK540*VLOOKUP(CB540-100,TARIFFE_UND,3,FALSE)),0)</f>
        <v>46.077822723118445</v>
      </c>
      <c r="DR540" s="299">
        <f t="shared" si="122"/>
        <v>85.602013921633642</v>
      </c>
    </row>
    <row r="541" spans="1:122" x14ac:dyDescent="0.25">
      <c r="A541" t="s">
        <v>5319</v>
      </c>
      <c r="B541" t="s">
        <v>1152</v>
      </c>
      <c r="C541" t="s">
        <v>643</v>
      </c>
      <c r="D541" t="s">
        <v>5320</v>
      </c>
      <c r="E541" t="s">
        <v>268</v>
      </c>
      <c r="F541" t="s">
        <v>156</v>
      </c>
      <c r="G541" t="s">
        <v>5321</v>
      </c>
      <c r="H541" t="s">
        <v>849</v>
      </c>
      <c r="I541" t="s">
        <v>5322</v>
      </c>
      <c r="J541" t="s">
        <v>274</v>
      </c>
      <c r="K541" t="s">
        <v>5323</v>
      </c>
      <c r="L541" t="s">
        <v>960</v>
      </c>
      <c r="M541" t="s">
        <v>5324</v>
      </c>
      <c r="N541" t="s">
        <v>984</v>
      </c>
      <c r="O541" t="s">
        <v>873</v>
      </c>
      <c r="P541" t="s">
        <v>1847</v>
      </c>
      <c r="Q541" t="s">
        <v>604</v>
      </c>
      <c r="R541" t="s">
        <v>268</v>
      </c>
      <c r="S541" t="s">
        <v>268</v>
      </c>
      <c r="T541" t="s">
        <v>268</v>
      </c>
      <c r="U541" t="s">
        <v>268</v>
      </c>
      <c r="V541" t="s">
        <v>268</v>
      </c>
      <c r="W541" t="s">
        <v>5324</v>
      </c>
      <c r="X541" t="s">
        <v>1847</v>
      </c>
      <c r="Y541" t="s">
        <v>604</v>
      </c>
      <c r="Z541" t="s">
        <v>268</v>
      </c>
      <c r="AA541" t="s">
        <v>268</v>
      </c>
      <c r="AB541" t="s">
        <v>268</v>
      </c>
      <c r="AC541" t="s">
        <v>268</v>
      </c>
      <c r="AD541" t="s">
        <v>268</v>
      </c>
      <c r="AE541" t="s">
        <v>287</v>
      </c>
      <c r="AF541" t="s">
        <v>1811</v>
      </c>
      <c r="AG541" t="s">
        <v>875</v>
      </c>
      <c r="AH541" t="s">
        <v>1848</v>
      </c>
      <c r="AI541" t="s">
        <v>562</v>
      </c>
      <c r="AJ541" t="s">
        <v>268</v>
      </c>
      <c r="AK541" t="s">
        <v>366</v>
      </c>
      <c r="AL541" t="s">
        <v>268</v>
      </c>
      <c r="AM541" t="s">
        <v>405</v>
      </c>
      <c r="AN541" t="s">
        <v>287</v>
      </c>
      <c r="AO541" t="s">
        <v>1811</v>
      </c>
      <c r="AP541" t="s">
        <v>875</v>
      </c>
      <c r="AQ541" t="s">
        <v>1848</v>
      </c>
      <c r="AR541" t="s">
        <v>562</v>
      </c>
      <c r="AS541" t="s">
        <v>268</v>
      </c>
      <c r="AT541" t="s">
        <v>395</v>
      </c>
      <c r="AU541" t="s">
        <v>268</v>
      </c>
      <c r="AV541" t="s">
        <v>405</v>
      </c>
      <c r="AW541" t="s">
        <v>287</v>
      </c>
      <c r="AX541" t="s">
        <v>1811</v>
      </c>
      <c r="AY541" t="s">
        <v>875</v>
      </c>
      <c r="AZ541" t="s">
        <v>1848</v>
      </c>
      <c r="BA541" t="s">
        <v>562</v>
      </c>
      <c r="BB541" t="s">
        <v>268</v>
      </c>
      <c r="BC541" t="s">
        <v>410</v>
      </c>
      <c r="BD541" t="s">
        <v>268</v>
      </c>
      <c r="BE541" t="s">
        <v>405</v>
      </c>
      <c r="BF541" t="s">
        <v>268</v>
      </c>
      <c r="BG541" t="s">
        <v>268</v>
      </c>
      <c r="BH541" t="s">
        <v>268</v>
      </c>
      <c r="BI541" t="s">
        <v>268</v>
      </c>
      <c r="BJ541" t="s">
        <v>268</v>
      </c>
      <c r="BK541" t="s">
        <v>268</v>
      </c>
      <c r="BL541" t="s">
        <v>268</v>
      </c>
      <c r="BM541" t="s">
        <v>268</v>
      </c>
      <c r="BN541" t="s">
        <v>268</v>
      </c>
      <c r="BO541" t="s">
        <v>268</v>
      </c>
      <c r="BP541" t="s">
        <v>268</v>
      </c>
      <c r="BQ541" t="s">
        <v>268</v>
      </c>
      <c r="BR541" t="s">
        <v>268</v>
      </c>
      <c r="BS541" t="s">
        <v>268</v>
      </c>
      <c r="BT541" t="s">
        <v>268</v>
      </c>
      <c r="BU541" t="s">
        <v>268</v>
      </c>
      <c r="BV541" t="s">
        <v>268</v>
      </c>
      <c r="BW541" t="s">
        <v>268</v>
      </c>
      <c r="BX541" t="s">
        <v>268</v>
      </c>
      <c r="BY541">
        <v>250</v>
      </c>
      <c r="BZ541">
        <v>250</v>
      </c>
      <c r="CA541" t="s">
        <v>142</v>
      </c>
      <c r="CB541" s="356">
        <v>122</v>
      </c>
      <c r="CC541" t="s">
        <v>876</v>
      </c>
      <c r="CD541" t="s">
        <v>268</v>
      </c>
      <c r="CE541" t="s">
        <v>268</v>
      </c>
      <c r="CF541" s="356">
        <v>1</v>
      </c>
      <c r="CG541" t="s">
        <v>268</v>
      </c>
      <c r="CH541" t="s">
        <v>268</v>
      </c>
      <c r="CI541" t="s">
        <v>268</v>
      </c>
      <c r="CJ541" t="s">
        <v>268</v>
      </c>
      <c r="CK541" t="s">
        <v>268</v>
      </c>
      <c r="CL541" t="s">
        <v>268</v>
      </c>
      <c r="CM541" t="s">
        <v>11224</v>
      </c>
      <c r="CN541">
        <v>140.19</v>
      </c>
      <c r="CO541" t="s">
        <v>268</v>
      </c>
      <c r="CP541">
        <v>140.19</v>
      </c>
      <c r="CQ541">
        <v>365</v>
      </c>
      <c r="CR541" t="s">
        <v>878</v>
      </c>
      <c r="CS541" t="s">
        <v>11225</v>
      </c>
      <c r="CT541" t="s">
        <v>11226</v>
      </c>
      <c r="CU541" t="s">
        <v>11227</v>
      </c>
      <c r="CV541" t="s">
        <v>268</v>
      </c>
      <c r="CW541" t="s">
        <v>268</v>
      </c>
      <c r="CX541" t="s">
        <v>268</v>
      </c>
      <c r="CY541" t="s">
        <v>268</v>
      </c>
      <c r="CZ541" t="s">
        <v>268</v>
      </c>
      <c r="DA541" t="s">
        <v>268</v>
      </c>
      <c r="DB541" s="429">
        <f t="shared" si="110"/>
        <v>0</v>
      </c>
      <c r="DC541" s="284">
        <f t="shared" si="111"/>
        <v>0</v>
      </c>
      <c r="DD541" s="284">
        <f t="shared" si="112"/>
        <v>0</v>
      </c>
      <c r="DE541" s="284">
        <f t="shared" si="113"/>
        <v>0</v>
      </c>
      <c r="DF541" s="295">
        <f t="shared" si="114"/>
        <v>250</v>
      </c>
      <c r="DG541" s="284">
        <f t="shared" si="115"/>
        <v>0</v>
      </c>
      <c r="DH541" s="284">
        <f t="shared" si="116"/>
        <v>0</v>
      </c>
      <c r="DI541" s="284">
        <f t="shared" si="117"/>
        <v>0</v>
      </c>
      <c r="DJ541" s="284">
        <f t="shared" si="118"/>
        <v>0</v>
      </c>
      <c r="DK541" s="295">
        <f t="shared" si="119"/>
        <v>1</v>
      </c>
      <c r="DL541" s="297">
        <f t="shared" si="120"/>
        <v>1</v>
      </c>
      <c r="DM541" s="430">
        <f>IFERROR(IF(CA541="D",IF(DL541="A dispo.",DF541*VLOOKUP('DATI INPUT'!$F$27,TARIFFE_UD,4,FALSE),DF541*VLOOKUP(DL541,TARIFFE_UD,4,FALSE)),DF541*VLOOKUP(CB541-100,TARIFFE_UND,4,FALSE)),0)</f>
        <v>123.25536326160163</v>
      </c>
      <c r="DN541" s="430">
        <f>IFERROR(IF(CA541="D",IF(DL541="A dispo.",DK541*VLOOKUP('DATI INPUT'!$F$27,TARIFFE_UD,5,FALSE),DK541*VLOOKUP(DL541,TARIFFE_UD,5,FALSE)),DK541*VLOOKUP(CB541-100,TARIFFE_UND,5,FALSE)),0)</f>
        <v>16.930848468833439</v>
      </c>
      <c r="DO541" s="431">
        <f t="shared" si="121"/>
        <v>-3.7882695649216203E-3</v>
      </c>
      <c r="DP541" s="299">
        <f>IFERROR(IF(CA541="D",IF(DL541="A dispo.",DF541*VLOOKUP('DATI INPUT'!$F$27,TARIFFE_UD,2,FALSE),DF541*VLOOKUP(DL541,TARIFFE_UD,2,FALSE)),DF541*VLOOKUP(CB541-100,TARIFFE_UND,2,FALSE)),0)</f>
        <v>153.99035531889041</v>
      </c>
      <c r="DQ541" s="299">
        <f>IFERROR(IF(CA541="D",IF(DL541="A dispo.",DK541*VLOOKUP('DATI INPUT'!$F$27,TARIFFE_UD,3,FALSE),DK541*VLOOKUP(DL541,TARIFFE_UD,3,FALSE)),DK541*VLOOKUP(CB541-100,TARIFFE_UND,3,FALSE)),0)</f>
        <v>15.164853048114928</v>
      </c>
      <c r="DR541" s="299">
        <f t="shared" si="122"/>
        <v>169.15520836700534</v>
      </c>
    </row>
    <row r="542" spans="1:122" x14ac:dyDescent="0.25">
      <c r="A542" t="s">
        <v>5325</v>
      </c>
      <c r="B542" t="s">
        <v>1152</v>
      </c>
      <c r="C542" t="s">
        <v>646</v>
      </c>
      <c r="D542" t="s">
        <v>5320</v>
      </c>
      <c r="E542" t="s">
        <v>268</v>
      </c>
      <c r="F542" t="s">
        <v>156</v>
      </c>
      <c r="G542" t="s">
        <v>5321</v>
      </c>
      <c r="H542" t="s">
        <v>849</v>
      </c>
      <c r="I542" t="s">
        <v>5322</v>
      </c>
      <c r="J542" t="s">
        <v>274</v>
      </c>
      <c r="K542" t="s">
        <v>5323</v>
      </c>
      <c r="L542" t="s">
        <v>960</v>
      </c>
      <c r="M542" t="s">
        <v>5324</v>
      </c>
      <c r="N542" t="s">
        <v>984</v>
      </c>
      <c r="O542" t="s">
        <v>873</v>
      </c>
      <c r="P542" t="s">
        <v>1847</v>
      </c>
      <c r="Q542" t="s">
        <v>604</v>
      </c>
      <c r="R542" t="s">
        <v>268</v>
      </c>
      <c r="S542" t="s">
        <v>268</v>
      </c>
      <c r="T542" t="s">
        <v>268</v>
      </c>
      <c r="U542" t="s">
        <v>268</v>
      </c>
      <c r="V542" t="s">
        <v>268</v>
      </c>
      <c r="W542" t="s">
        <v>5326</v>
      </c>
      <c r="X542" t="s">
        <v>2258</v>
      </c>
      <c r="Y542" t="s">
        <v>298</v>
      </c>
      <c r="Z542" t="s">
        <v>268</v>
      </c>
      <c r="AA542" t="s">
        <v>268</v>
      </c>
      <c r="AB542" t="s">
        <v>268</v>
      </c>
      <c r="AC542" t="s">
        <v>268</v>
      </c>
      <c r="AD542" t="s">
        <v>268</v>
      </c>
      <c r="AE542" t="s">
        <v>287</v>
      </c>
      <c r="AF542" t="s">
        <v>1811</v>
      </c>
      <c r="AG542" t="s">
        <v>875</v>
      </c>
      <c r="AH542" t="s">
        <v>1831</v>
      </c>
      <c r="AI542" t="s">
        <v>5327</v>
      </c>
      <c r="AJ542" t="s">
        <v>268</v>
      </c>
      <c r="AK542" t="s">
        <v>366</v>
      </c>
      <c r="AL542" t="s">
        <v>268</v>
      </c>
      <c r="AM542" t="s">
        <v>353</v>
      </c>
      <c r="AN542" t="s">
        <v>268</v>
      </c>
      <c r="AO542" t="s">
        <v>268</v>
      </c>
      <c r="AP542" t="s">
        <v>268</v>
      </c>
      <c r="AQ542" t="s">
        <v>268</v>
      </c>
      <c r="AR542" t="s">
        <v>268</v>
      </c>
      <c r="AS542" t="s">
        <v>268</v>
      </c>
      <c r="AT542" t="s">
        <v>268</v>
      </c>
      <c r="AU542" t="s">
        <v>268</v>
      </c>
      <c r="AV542" t="s">
        <v>268</v>
      </c>
      <c r="AW542" t="s">
        <v>268</v>
      </c>
      <c r="AX542" t="s">
        <v>268</v>
      </c>
      <c r="AY542" t="s">
        <v>268</v>
      </c>
      <c r="AZ542" t="s">
        <v>268</v>
      </c>
      <c r="BA542" t="s">
        <v>268</v>
      </c>
      <c r="BB542" t="s">
        <v>268</v>
      </c>
      <c r="BC542" t="s">
        <v>268</v>
      </c>
      <c r="BD542" t="s">
        <v>268</v>
      </c>
      <c r="BE542" t="s">
        <v>268</v>
      </c>
      <c r="BF542" t="s">
        <v>268</v>
      </c>
      <c r="BG542" t="s">
        <v>268</v>
      </c>
      <c r="BH542" t="s">
        <v>268</v>
      </c>
      <c r="BI542" t="s">
        <v>268</v>
      </c>
      <c r="BJ542" t="s">
        <v>268</v>
      </c>
      <c r="BK542" t="s">
        <v>268</v>
      </c>
      <c r="BL542" t="s">
        <v>268</v>
      </c>
      <c r="BM542" t="s">
        <v>268</v>
      </c>
      <c r="BN542" t="s">
        <v>268</v>
      </c>
      <c r="BO542" t="s">
        <v>268</v>
      </c>
      <c r="BP542" t="s">
        <v>268</v>
      </c>
      <c r="BQ542" t="s">
        <v>268</v>
      </c>
      <c r="BR542" t="s">
        <v>268</v>
      </c>
      <c r="BS542" t="s">
        <v>268</v>
      </c>
      <c r="BT542" t="s">
        <v>268</v>
      </c>
      <c r="BU542" t="s">
        <v>268</v>
      </c>
      <c r="BV542" t="s">
        <v>268</v>
      </c>
      <c r="BW542" t="s">
        <v>268</v>
      </c>
      <c r="BX542" t="s">
        <v>268</v>
      </c>
      <c r="BY542">
        <v>45</v>
      </c>
      <c r="BZ542">
        <v>45</v>
      </c>
      <c r="CA542" t="s">
        <v>142</v>
      </c>
      <c r="CB542" s="356">
        <v>123</v>
      </c>
      <c r="CC542" t="s">
        <v>1817</v>
      </c>
      <c r="CD542" t="s">
        <v>268</v>
      </c>
      <c r="CE542" t="s">
        <v>268</v>
      </c>
      <c r="CF542" s="356">
        <v>1</v>
      </c>
      <c r="CG542" t="s">
        <v>268</v>
      </c>
      <c r="CH542" t="s">
        <v>268</v>
      </c>
      <c r="CI542" t="s">
        <v>268</v>
      </c>
      <c r="CJ542" t="s">
        <v>268</v>
      </c>
      <c r="CK542" t="s">
        <v>268</v>
      </c>
      <c r="CL542" t="s">
        <v>5328</v>
      </c>
      <c r="CM542" t="s">
        <v>11224</v>
      </c>
      <c r="CN542">
        <v>22.19</v>
      </c>
      <c r="CO542" t="s">
        <v>268</v>
      </c>
      <c r="CP542">
        <v>22.19</v>
      </c>
      <c r="CQ542">
        <v>365</v>
      </c>
      <c r="CR542" t="s">
        <v>878</v>
      </c>
      <c r="CS542" t="s">
        <v>11225</v>
      </c>
      <c r="CT542" t="s">
        <v>11226</v>
      </c>
      <c r="CU542" t="s">
        <v>11227</v>
      </c>
      <c r="CV542" t="s">
        <v>268</v>
      </c>
      <c r="CW542" t="s">
        <v>268</v>
      </c>
      <c r="CX542" t="s">
        <v>268</v>
      </c>
      <c r="CY542" t="s">
        <v>268</v>
      </c>
      <c r="CZ542" t="s">
        <v>268</v>
      </c>
      <c r="DA542" t="s">
        <v>268</v>
      </c>
      <c r="DB542" s="429">
        <f t="shared" si="110"/>
        <v>0</v>
      </c>
      <c r="DC542" s="284">
        <f t="shared" si="111"/>
        <v>0</v>
      </c>
      <c r="DD542" s="284">
        <f t="shared" si="112"/>
        <v>0</v>
      </c>
      <c r="DE542" s="284">
        <f t="shared" si="113"/>
        <v>0</v>
      </c>
      <c r="DF542" s="295">
        <f t="shared" si="114"/>
        <v>45</v>
      </c>
      <c r="DG542" s="284">
        <f t="shared" si="115"/>
        <v>1</v>
      </c>
      <c r="DH542" s="284">
        <f t="shared" si="116"/>
        <v>0</v>
      </c>
      <c r="DI542" s="284">
        <f t="shared" si="117"/>
        <v>0</v>
      </c>
      <c r="DJ542" s="284">
        <f t="shared" si="118"/>
        <v>0</v>
      </c>
      <c r="DK542" s="295">
        <f t="shared" si="119"/>
        <v>0</v>
      </c>
      <c r="DL542" s="297">
        <f t="shared" si="120"/>
        <v>1</v>
      </c>
      <c r="DM542" s="430">
        <f>IFERROR(IF(CA542="D",IF(DL542="A dispo.",DF542*VLOOKUP('DATI INPUT'!$F$27,TARIFFE_UD,4,FALSE),DF542*VLOOKUP(DL542,TARIFFE_UD,4,FALSE)),DF542*VLOOKUP(CB542-100,TARIFFE_UND,4,FALSE)),0)</f>
        <v>22.185965387088295</v>
      </c>
      <c r="DN542" s="430">
        <f>IFERROR(IF(CA542="D",IF(DL542="A dispo.",DK542*VLOOKUP('DATI INPUT'!$F$27,TARIFFE_UD,5,FALSE),DK542*VLOOKUP(DL542,TARIFFE_UD,5,FALSE)),DK542*VLOOKUP(CB542-100,TARIFFE_UND,5,FALSE)),0)</f>
        <v>0</v>
      </c>
      <c r="DO542" s="431">
        <f t="shared" si="121"/>
        <v>-4.034612911706148E-3</v>
      </c>
      <c r="DP542" s="299">
        <f>IFERROR(IF(CA542="D",IF(DL542="A dispo.",DF542*VLOOKUP('DATI INPUT'!$F$27,TARIFFE_UD,2,FALSE),DF542*VLOOKUP(DL542,TARIFFE_UD,2,FALSE)),DF542*VLOOKUP(CB542-100,TARIFFE_UND,2,FALSE)),0)</f>
        <v>27.718263957400275</v>
      </c>
      <c r="DQ542" s="299">
        <f>IFERROR(IF(CA542="D",IF(DL542="A dispo.",DK542*VLOOKUP('DATI INPUT'!$F$27,TARIFFE_UD,3,FALSE),DK542*VLOOKUP(DL542,TARIFFE_UD,3,FALSE)),DK542*VLOOKUP(CB542-100,TARIFFE_UND,3,FALSE)),0)</f>
        <v>0</v>
      </c>
      <c r="DR542" s="299">
        <f t="shared" si="122"/>
        <v>27.718263957400275</v>
      </c>
    </row>
    <row r="543" spans="1:122" x14ac:dyDescent="0.25">
      <c r="A543" t="s">
        <v>5329</v>
      </c>
      <c r="B543" t="s">
        <v>1153</v>
      </c>
      <c r="C543" t="s">
        <v>648</v>
      </c>
      <c r="D543" t="s">
        <v>5330</v>
      </c>
      <c r="E543" t="s">
        <v>268</v>
      </c>
      <c r="F543" t="s">
        <v>156</v>
      </c>
      <c r="G543" t="s">
        <v>5331</v>
      </c>
      <c r="H543" t="s">
        <v>849</v>
      </c>
      <c r="I543" t="s">
        <v>5332</v>
      </c>
      <c r="J543" t="s">
        <v>156</v>
      </c>
      <c r="K543" t="s">
        <v>5333</v>
      </c>
      <c r="L543" t="s">
        <v>960</v>
      </c>
      <c r="M543" t="s">
        <v>10399</v>
      </c>
      <c r="N543" t="s">
        <v>984</v>
      </c>
      <c r="O543" t="s">
        <v>873</v>
      </c>
      <c r="P543" t="s">
        <v>10365</v>
      </c>
      <c r="Q543" t="s">
        <v>346</v>
      </c>
      <c r="R543" t="s">
        <v>268</v>
      </c>
      <c r="S543" t="s">
        <v>268</v>
      </c>
      <c r="T543" t="s">
        <v>268</v>
      </c>
      <c r="U543" t="s">
        <v>268</v>
      </c>
      <c r="V543" t="s">
        <v>268</v>
      </c>
      <c r="W543" t="s">
        <v>10399</v>
      </c>
      <c r="X543" t="s">
        <v>10365</v>
      </c>
      <c r="Y543" t="s">
        <v>346</v>
      </c>
      <c r="Z543" t="s">
        <v>268</v>
      </c>
      <c r="AA543" t="s">
        <v>268</v>
      </c>
      <c r="AB543" t="s">
        <v>268</v>
      </c>
      <c r="AC543" t="s">
        <v>268</v>
      </c>
      <c r="AD543" t="s">
        <v>268</v>
      </c>
      <c r="AE543" t="s">
        <v>287</v>
      </c>
      <c r="AF543" t="s">
        <v>1811</v>
      </c>
      <c r="AG543" t="s">
        <v>875</v>
      </c>
      <c r="AH543" t="s">
        <v>380</v>
      </c>
      <c r="AI543" t="s">
        <v>898</v>
      </c>
      <c r="AJ543" t="s">
        <v>268</v>
      </c>
      <c r="AK543" t="s">
        <v>268</v>
      </c>
      <c r="AL543" t="s">
        <v>268</v>
      </c>
      <c r="AM543" t="s">
        <v>268</v>
      </c>
      <c r="AN543" t="s">
        <v>268</v>
      </c>
      <c r="AO543" t="s">
        <v>268</v>
      </c>
      <c r="AP543" t="s">
        <v>268</v>
      </c>
      <c r="AQ543" t="s">
        <v>268</v>
      </c>
      <c r="AR543" t="s">
        <v>268</v>
      </c>
      <c r="AS543" t="s">
        <v>268</v>
      </c>
      <c r="AT543" t="s">
        <v>268</v>
      </c>
      <c r="AU543" t="s">
        <v>268</v>
      </c>
      <c r="AV543" t="s">
        <v>268</v>
      </c>
      <c r="AW543" t="s">
        <v>268</v>
      </c>
      <c r="AX543" t="s">
        <v>268</v>
      </c>
      <c r="AY543" t="s">
        <v>268</v>
      </c>
      <c r="AZ543" t="s">
        <v>268</v>
      </c>
      <c r="BA543" t="s">
        <v>268</v>
      </c>
      <c r="BB543" t="s">
        <v>268</v>
      </c>
      <c r="BC543" t="s">
        <v>268</v>
      </c>
      <c r="BD543" t="s">
        <v>268</v>
      </c>
      <c r="BE543" t="s">
        <v>268</v>
      </c>
      <c r="BF543" t="s">
        <v>268</v>
      </c>
      <c r="BG543" t="s">
        <v>268</v>
      </c>
      <c r="BH543" t="s">
        <v>268</v>
      </c>
      <c r="BI543" t="s">
        <v>268</v>
      </c>
      <c r="BJ543" t="s">
        <v>268</v>
      </c>
      <c r="BK543" t="s">
        <v>268</v>
      </c>
      <c r="BL543" t="s">
        <v>268</v>
      </c>
      <c r="BM543" t="s">
        <v>268</v>
      </c>
      <c r="BN543" t="s">
        <v>268</v>
      </c>
      <c r="BO543" t="s">
        <v>268</v>
      </c>
      <c r="BP543" t="s">
        <v>268</v>
      </c>
      <c r="BQ543" t="s">
        <v>268</v>
      </c>
      <c r="BR543" t="s">
        <v>268</v>
      </c>
      <c r="BS543" t="s">
        <v>268</v>
      </c>
      <c r="BT543" t="s">
        <v>268</v>
      </c>
      <c r="BU543" t="s">
        <v>268</v>
      </c>
      <c r="BV543" t="s">
        <v>268</v>
      </c>
      <c r="BW543" t="s">
        <v>268</v>
      </c>
      <c r="BX543" t="s">
        <v>268</v>
      </c>
      <c r="BY543">
        <v>49.08</v>
      </c>
      <c r="BZ543">
        <v>49.08</v>
      </c>
      <c r="CA543" t="s">
        <v>142</v>
      </c>
      <c r="CB543" s="356">
        <v>122</v>
      </c>
      <c r="CC543" t="s">
        <v>876</v>
      </c>
      <c r="CD543" t="s">
        <v>268</v>
      </c>
      <c r="CE543" t="s">
        <v>268</v>
      </c>
      <c r="CF543" s="356">
        <v>1</v>
      </c>
      <c r="CG543" t="s">
        <v>268</v>
      </c>
      <c r="CH543" t="s">
        <v>268</v>
      </c>
      <c r="CI543" t="s">
        <v>268</v>
      </c>
      <c r="CJ543" t="s">
        <v>268</v>
      </c>
      <c r="CK543" t="s">
        <v>268</v>
      </c>
      <c r="CL543" t="s">
        <v>268</v>
      </c>
      <c r="CM543" t="s">
        <v>11224</v>
      </c>
      <c r="CN543">
        <v>41.13</v>
      </c>
      <c r="CO543" t="s">
        <v>268</v>
      </c>
      <c r="CP543">
        <v>41.13</v>
      </c>
      <c r="CQ543">
        <v>365</v>
      </c>
      <c r="CR543" t="s">
        <v>878</v>
      </c>
      <c r="CS543" t="s">
        <v>11225</v>
      </c>
      <c r="CT543" t="s">
        <v>11226</v>
      </c>
      <c r="CU543" t="s">
        <v>11227</v>
      </c>
      <c r="CV543" t="s">
        <v>268</v>
      </c>
      <c r="CW543" t="s">
        <v>268</v>
      </c>
      <c r="CX543" t="s">
        <v>268</v>
      </c>
      <c r="CY543" t="s">
        <v>268</v>
      </c>
      <c r="CZ543" t="s">
        <v>268</v>
      </c>
      <c r="DA543" t="s">
        <v>268</v>
      </c>
      <c r="DB543" s="429">
        <f t="shared" si="110"/>
        <v>0</v>
      </c>
      <c r="DC543" s="284">
        <f t="shared" si="111"/>
        <v>0</v>
      </c>
      <c r="DD543" s="284">
        <f t="shared" si="112"/>
        <v>0</v>
      </c>
      <c r="DE543" s="284">
        <f t="shared" si="113"/>
        <v>0</v>
      </c>
      <c r="DF543" s="295">
        <f t="shared" si="114"/>
        <v>49.08</v>
      </c>
      <c r="DG543" s="284">
        <f t="shared" si="115"/>
        <v>0</v>
      </c>
      <c r="DH543" s="284">
        <f t="shared" si="116"/>
        <v>0</v>
      </c>
      <c r="DI543" s="284">
        <f t="shared" si="117"/>
        <v>0</v>
      </c>
      <c r="DJ543" s="284">
        <f t="shared" si="118"/>
        <v>0</v>
      </c>
      <c r="DK543" s="295">
        <f t="shared" si="119"/>
        <v>1</v>
      </c>
      <c r="DL543" s="297">
        <f t="shared" si="120"/>
        <v>1</v>
      </c>
      <c r="DM543" s="430">
        <f>IFERROR(IF(CA543="D",IF(DL543="A dispo.",DF543*VLOOKUP('DATI INPUT'!$F$27,TARIFFE_UD,4,FALSE),DF543*VLOOKUP(DL543,TARIFFE_UD,4,FALSE)),DF543*VLOOKUP(CB543-100,TARIFFE_UND,4,FALSE)),0)</f>
        <v>24.197492915517632</v>
      </c>
      <c r="DN543" s="430">
        <f>IFERROR(IF(CA543="D",IF(DL543="A dispo.",DK543*VLOOKUP('DATI INPUT'!$F$27,TARIFFE_UD,5,FALSE),DK543*VLOOKUP(DL543,TARIFFE_UD,5,FALSE)),DK543*VLOOKUP(CB543-100,TARIFFE_UND,5,FALSE)),0)</f>
        <v>16.930848468833439</v>
      </c>
      <c r="DO543" s="431">
        <f t="shared" si="121"/>
        <v>-1.6586156489282189E-3</v>
      </c>
      <c r="DP543" s="299">
        <f>IFERROR(IF(CA543="D",IF(DL543="A dispo.",DF543*VLOOKUP('DATI INPUT'!$F$27,TARIFFE_UD,2,FALSE),DF543*VLOOKUP(DL543,TARIFFE_UD,2,FALSE)),DF543*VLOOKUP(CB543-100,TARIFFE_UND,2,FALSE)),0)</f>
        <v>30.231386556204566</v>
      </c>
      <c r="DQ543" s="299">
        <f>IFERROR(IF(CA543="D",IF(DL543="A dispo.",DK543*VLOOKUP('DATI INPUT'!$F$27,TARIFFE_UD,3,FALSE),DK543*VLOOKUP(DL543,TARIFFE_UD,3,FALSE)),DK543*VLOOKUP(CB543-100,TARIFFE_UND,3,FALSE)),0)</f>
        <v>15.164853048114928</v>
      </c>
      <c r="DR543" s="299">
        <f t="shared" si="122"/>
        <v>45.39623960431949</v>
      </c>
    </row>
    <row r="544" spans="1:122" x14ac:dyDescent="0.25">
      <c r="A544" t="s">
        <v>5335</v>
      </c>
      <c r="B544" t="s">
        <v>1545</v>
      </c>
      <c r="C544" t="s">
        <v>991</v>
      </c>
      <c r="D544" t="s">
        <v>5336</v>
      </c>
      <c r="E544" t="s">
        <v>268</v>
      </c>
      <c r="F544" t="s">
        <v>156</v>
      </c>
      <c r="G544" t="s">
        <v>5337</v>
      </c>
      <c r="H544" t="s">
        <v>5338</v>
      </c>
      <c r="I544" t="s">
        <v>348</v>
      </c>
      <c r="J544" t="s">
        <v>274</v>
      </c>
      <c r="K544" t="s">
        <v>5339</v>
      </c>
      <c r="L544" t="s">
        <v>984</v>
      </c>
      <c r="M544" t="s">
        <v>5340</v>
      </c>
      <c r="N544" t="s">
        <v>5341</v>
      </c>
      <c r="O544" t="s">
        <v>5342</v>
      </c>
      <c r="P544" t="s">
        <v>5343</v>
      </c>
      <c r="Q544" t="s">
        <v>271</v>
      </c>
      <c r="R544" t="s">
        <v>268</v>
      </c>
      <c r="S544" t="s">
        <v>268</v>
      </c>
      <c r="T544" t="s">
        <v>268</v>
      </c>
      <c r="U544" t="s">
        <v>268</v>
      </c>
      <c r="V544" t="s">
        <v>268</v>
      </c>
      <c r="W544" t="s">
        <v>3295</v>
      </c>
      <c r="X544" t="s">
        <v>2241</v>
      </c>
      <c r="Y544" t="s">
        <v>330</v>
      </c>
      <c r="Z544" t="s">
        <v>268</v>
      </c>
      <c r="AA544" t="s">
        <v>268</v>
      </c>
      <c r="AB544" t="s">
        <v>268</v>
      </c>
      <c r="AC544" t="s">
        <v>268</v>
      </c>
      <c r="AD544" t="s">
        <v>268</v>
      </c>
      <c r="AE544" t="s">
        <v>287</v>
      </c>
      <c r="AF544" t="s">
        <v>1811</v>
      </c>
      <c r="AG544" t="s">
        <v>875</v>
      </c>
      <c r="AH544" t="s">
        <v>1848</v>
      </c>
      <c r="AI544" t="s">
        <v>627</v>
      </c>
      <c r="AJ544" t="s">
        <v>268</v>
      </c>
      <c r="AK544" t="s">
        <v>354</v>
      </c>
      <c r="AL544" t="s">
        <v>268</v>
      </c>
      <c r="AM544" t="s">
        <v>355</v>
      </c>
      <c r="AN544" t="s">
        <v>268</v>
      </c>
      <c r="AO544" t="s">
        <v>268</v>
      </c>
      <c r="AP544" t="s">
        <v>268</v>
      </c>
      <c r="AQ544" t="s">
        <v>268</v>
      </c>
      <c r="AR544" t="s">
        <v>268</v>
      </c>
      <c r="AS544" t="s">
        <v>268</v>
      </c>
      <c r="AT544" t="s">
        <v>268</v>
      </c>
      <c r="AU544" t="s">
        <v>268</v>
      </c>
      <c r="AV544" t="s">
        <v>268</v>
      </c>
      <c r="AW544" t="s">
        <v>268</v>
      </c>
      <c r="AX544" t="s">
        <v>268</v>
      </c>
      <c r="AY544" t="s">
        <v>268</v>
      </c>
      <c r="AZ544" t="s">
        <v>268</v>
      </c>
      <c r="BA544" t="s">
        <v>268</v>
      </c>
      <c r="BB544" t="s">
        <v>268</v>
      </c>
      <c r="BC544" t="s">
        <v>268</v>
      </c>
      <c r="BD544" t="s">
        <v>268</v>
      </c>
      <c r="BE544" t="s">
        <v>268</v>
      </c>
      <c r="BF544" t="s">
        <v>268</v>
      </c>
      <c r="BG544" t="s">
        <v>268</v>
      </c>
      <c r="BH544" t="s">
        <v>268</v>
      </c>
      <c r="BI544" t="s">
        <v>268</v>
      </c>
      <c r="BJ544" t="s">
        <v>268</v>
      </c>
      <c r="BK544" t="s">
        <v>268</v>
      </c>
      <c r="BL544" t="s">
        <v>268</v>
      </c>
      <c r="BM544" t="s">
        <v>268</v>
      </c>
      <c r="BN544" t="s">
        <v>268</v>
      </c>
      <c r="BO544" t="s">
        <v>268</v>
      </c>
      <c r="BP544" t="s">
        <v>268</v>
      </c>
      <c r="BQ544" t="s">
        <v>268</v>
      </c>
      <c r="BR544" t="s">
        <v>268</v>
      </c>
      <c r="BS544" t="s">
        <v>268</v>
      </c>
      <c r="BT544" t="s">
        <v>268</v>
      </c>
      <c r="BU544" t="s">
        <v>268</v>
      </c>
      <c r="BV544" t="s">
        <v>268</v>
      </c>
      <c r="BW544" t="s">
        <v>268</v>
      </c>
      <c r="BX544" t="s">
        <v>268</v>
      </c>
      <c r="BY544">
        <v>53</v>
      </c>
      <c r="BZ544">
        <v>53</v>
      </c>
      <c r="CA544" t="s">
        <v>142</v>
      </c>
      <c r="CB544" s="356">
        <v>122</v>
      </c>
      <c r="CC544" t="s">
        <v>876</v>
      </c>
      <c r="CD544" t="s">
        <v>268</v>
      </c>
      <c r="CE544" t="s">
        <v>268</v>
      </c>
      <c r="CF544" t="s">
        <v>268</v>
      </c>
      <c r="CG544" t="s">
        <v>268</v>
      </c>
      <c r="CH544" t="s">
        <v>268</v>
      </c>
      <c r="CI544" t="s">
        <v>268</v>
      </c>
      <c r="CJ544" t="s">
        <v>268</v>
      </c>
      <c r="CK544" t="s">
        <v>268</v>
      </c>
      <c r="CL544" t="s">
        <v>268</v>
      </c>
      <c r="CM544" t="s">
        <v>11224</v>
      </c>
      <c r="CN544">
        <v>101</v>
      </c>
      <c r="CO544" t="s">
        <v>268</v>
      </c>
      <c r="CP544">
        <v>101</v>
      </c>
      <c r="CQ544">
        <v>365</v>
      </c>
      <c r="CR544" t="s">
        <v>878</v>
      </c>
      <c r="CS544" t="s">
        <v>11225</v>
      </c>
      <c r="CT544" t="s">
        <v>11226</v>
      </c>
      <c r="CU544" t="s">
        <v>11227</v>
      </c>
      <c r="CV544" t="s">
        <v>268</v>
      </c>
      <c r="CW544" t="s">
        <v>268</v>
      </c>
      <c r="CX544" t="s">
        <v>268</v>
      </c>
      <c r="CY544" t="s">
        <v>268</v>
      </c>
      <c r="CZ544" t="s">
        <v>268</v>
      </c>
      <c r="DA544" t="s">
        <v>268</v>
      </c>
      <c r="DB544" s="429">
        <f t="shared" si="110"/>
        <v>0</v>
      </c>
      <c r="DC544" s="284">
        <f t="shared" si="111"/>
        <v>0</v>
      </c>
      <c r="DD544" s="284">
        <f t="shared" si="112"/>
        <v>0</v>
      </c>
      <c r="DE544" s="284">
        <f t="shared" si="113"/>
        <v>0</v>
      </c>
      <c r="DF544" s="295">
        <f t="shared" si="114"/>
        <v>52.999999999999993</v>
      </c>
      <c r="DG544" s="284">
        <f t="shared" si="115"/>
        <v>0</v>
      </c>
      <c r="DH544" s="284">
        <f t="shared" si="116"/>
        <v>0</v>
      </c>
      <c r="DI544" s="284">
        <f t="shared" si="117"/>
        <v>0</v>
      </c>
      <c r="DJ544" s="284">
        <f t="shared" si="118"/>
        <v>0</v>
      </c>
      <c r="DK544" s="295">
        <f t="shared" si="119"/>
        <v>1</v>
      </c>
      <c r="DL544" s="297" t="str">
        <f t="shared" si="120"/>
        <v>A dispo.</v>
      </c>
      <c r="DM544" s="430">
        <f>IFERROR(IF(CA544="D",IF(DL544="A dispo.",DF544*VLOOKUP('DATI INPUT'!$F$27,TARIFFE_UD,4,FALSE),DF544*VLOOKUP(DL544,TARIFFE_UD,4,FALSE)),DF544*VLOOKUP(CB544-100,TARIFFE_UND,4,FALSE)),0)</f>
        <v>33.59589044330513</v>
      </c>
      <c r="DN544" s="430">
        <f>IFERROR(IF(CA544="D",IF(DL544="A dispo.",DK544*VLOOKUP('DATI INPUT'!$F$27,TARIFFE_UD,5,FALSE),DK544*VLOOKUP(DL544,TARIFFE_UD,5,FALSE)),DK544*VLOOKUP(CB544-100,TARIFFE_UND,5,FALSE)),0)</f>
        <v>67.397800635548478</v>
      </c>
      <c r="DO544" s="431">
        <f t="shared" si="121"/>
        <v>-6.3089211463989159E-3</v>
      </c>
      <c r="DP544" s="299">
        <f>IFERROR(IF(CA544="D",IF(DL544="A dispo.",DF544*VLOOKUP('DATI INPUT'!$F$27,TARIFFE_UD,2,FALSE),DF544*VLOOKUP(DL544,TARIFFE_UD,2,FALSE)),DF544*VLOOKUP(CB544-100,TARIFFE_UND,2,FALSE)),0)</f>
        <v>41.973371135491831</v>
      </c>
      <c r="DQ544" s="299">
        <f>IFERROR(IF(CA544="D",IF(DL544="A dispo.",DK544*VLOOKUP('DATI INPUT'!$F$27,TARIFFE_UD,3,FALSE),DK544*VLOOKUP(DL544,TARIFFE_UD,3,FALSE)),DK544*VLOOKUP(CB544-100,TARIFFE_UND,3,FALSE)),0)</f>
        <v>60.367780403072892</v>
      </c>
      <c r="DR544" s="299">
        <f t="shared" si="122"/>
        <v>102.34115153856473</v>
      </c>
    </row>
    <row r="545" spans="1:122" x14ac:dyDescent="0.25">
      <c r="A545" t="s">
        <v>5344</v>
      </c>
      <c r="B545" t="s">
        <v>1154</v>
      </c>
      <c r="C545" t="s">
        <v>5345</v>
      </c>
      <c r="D545" t="s">
        <v>5346</v>
      </c>
      <c r="E545" t="s">
        <v>268</v>
      </c>
      <c r="F545" t="s">
        <v>156</v>
      </c>
      <c r="G545" t="s">
        <v>5347</v>
      </c>
      <c r="H545" t="s">
        <v>849</v>
      </c>
      <c r="I545" t="s">
        <v>1311</v>
      </c>
      <c r="J545" t="s">
        <v>156</v>
      </c>
      <c r="K545" t="s">
        <v>5348</v>
      </c>
      <c r="L545" t="s">
        <v>960</v>
      </c>
      <c r="M545" t="s">
        <v>3617</v>
      </c>
      <c r="N545" t="s">
        <v>984</v>
      </c>
      <c r="O545" t="s">
        <v>873</v>
      </c>
      <c r="P545" t="s">
        <v>1847</v>
      </c>
      <c r="Q545" t="s">
        <v>2268</v>
      </c>
      <c r="R545" t="s">
        <v>268</v>
      </c>
      <c r="S545" t="s">
        <v>268</v>
      </c>
      <c r="T545" t="s">
        <v>268</v>
      </c>
      <c r="U545" t="s">
        <v>268</v>
      </c>
      <c r="V545" t="s">
        <v>268</v>
      </c>
      <c r="W545" t="s">
        <v>3617</v>
      </c>
      <c r="X545" t="s">
        <v>1847</v>
      </c>
      <c r="Y545" t="s">
        <v>2268</v>
      </c>
      <c r="Z545" t="s">
        <v>268</v>
      </c>
      <c r="AA545" t="s">
        <v>268</v>
      </c>
      <c r="AB545" t="s">
        <v>268</v>
      </c>
      <c r="AC545" t="s">
        <v>268</v>
      </c>
      <c r="AD545" t="s">
        <v>268</v>
      </c>
      <c r="AE545" t="s">
        <v>287</v>
      </c>
      <c r="AF545" t="s">
        <v>1811</v>
      </c>
      <c r="AG545" t="s">
        <v>875</v>
      </c>
      <c r="AH545" t="s">
        <v>1848</v>
      </c>
      <c r="AI545" t="s">
        <v>1780</v>
      </c>
      <c r="AJ545" t="s">
        <v>268</v>
      </c>
      <c r="AK545" t="s">
        <v>395</v>
      </c>
      <c r="AL545" t="s">
        <v>268</v>
      </c>
      <c r="AM545" t="s">
        <v>288</v>
      </c>
      <c r="AN545" t="s">
        <v>268</v>
      </c>
      <c r="AO545" t="s">
        <v>268</v>
      </c>
      <c r="AP545" t="s">
        <v>268</v>
      </c>
      <c r="AQ545" t="s">
        <v>268</v>
      </c>
      <c r="AR545" t="s">
        <v>268</v>
      </c>
      <c r="AS545" t="s">
        <v>268</v>
      </c>
      <c r="AT545" t="s">
        <v>268</v>
      </c>
      <c r="AU545" t="s">
        <v>268</v>
      </c>
      <c r="AV545" t="s">
        <v>268</v>
      </c>
      <c r="AW545" t="s">
        <v>268</v>
      </c>
      <c r="AX545" t="s">
        <v>268</v>
      </c>
      <c r="AY545" t="s">
        <v>268</v>
      </c>
      <c r="AZ545" t="s">
        <v>268</v>
      </c>
      <c r="BA545" t="s">
        <v>268</v>
      </c>
      <c r="BB545" t="s">
        <v>268</v>
      </c>
      <c r="BC545" t="s">
        <v>268</v>
      </c>
      <c r="BD545" t="s">
        <v>268</v>
      </c>
      <c r="BE545" t="s">
        <v>268</v>
      </c>
      <c r="BF545" t="s">
        <v>268</v>
      </c>
      <c r="BG545" t="s">
        <v>268</v>
      </c>
      <c r="BH545" t="s">
        <v>268</v>
      </c>
      <c r="BI545" t="s">
        <v>268</v>
      </c>
      <c r="BJ545" t="s">
        <v>268</v>
      </c>
      <c r="BK545" t="s">
        <v>268</v>
      </c>
      <c r="BL545" t="s">
        <v>268</v>
      </c>
      <c r="BM545" t="s">
        <v>268</v>
      </c>
      <c r="BN545" t="s">
        <v>268</v>
      </c>
      <c r="BO545" t="s">
        <v>268</v>
      </c>
      <c r="BP545" t="s">
        <v>268</v>
      </c>
      <c r="BQ545" t="s">
        <v>268</v>
      </c>
      <c r="BR545" t="s">
        <v>268</v>
      </c>
      <c r="BS545" t="s">
        <v>268</v>
      </c>
      <c r="BT545" t="s">
        <v>268</v>
      </c>
      <c r="BU545" t="s">
        <v>268</v>
      </c>
      <c r="BV545" t="s">
        <v>268</v>
      </c>
      <c r="BW545" t="s">
        <v>268</v>
      </c>
      <c r="BX545" t="s">
        <v>268</v>
      </c>
      <c r="BY545">
        <v>74</v>
      </c>
      <c r="BZ545">
        <v>74</v>
      </c>
      <c r="CA545" t="s">
        <v>142</v>
      </c>
      <c r="CB545" s="356">
        <v>122</v>
      </c>
      <c r="CC545" t="s">
        <v>876</v>
      </c>
      <c r="CD545" t="s">
        <v>268</v>
      </c>
      <c r="CE545" t="s">
        <v>268</v>
      </c>
      <c r="CF545" s="356">
        <v>1</v>
      </c>
      <c r="CG545" t="s">
        <v>268</v>
      </c>
      <c r="CH545" t="s">
        <v>268</v>
      </c>
      <c r="CI545" t="s">
        <v>268</v>
      </c>
      <c r="CJ545" t="s">
        <v>268</v>
      </c>
      <c r="CK545" t="s">
        <v>268</v>
      </c>
      <c r="CL545" t="s">
        <v>268</v>
      </c>
      <c r="CM545" t="s">
        <v>11224</v>
      </c>
      <c r="CN545">
        <v>53.41</v>
      </c>
      <c r="CO545" t="s">
        <v>268</v>
      </c>
      <c r="CP545">
        <v>53.41</v>
      </c>
      <c r="CQ545">
        <v>365</v>
      </c>
      <c r="CR545" t="s">
        <v>878</v>
      </c>
      <c r="CS545" t="s">
        <v>11225</v>
      </c>
      <c r="CT545" t="s">
        <v>11226</v>
      </c>
      <c r="CU545" t="s">
        <v>11227</v>
      </c>
      <c r="CV545" t="s">
        <v>268</v>
      </c>
      <c r="CW545" t="s">
        <v>268</v>
      </c>
      <c r="CX545" t="s">
        <v>268</v>
      </c>
      <c r="CY545" t="s">
        <v>268</v>
      </c>
      <c r="CZ545" t="s">
        <v>268</v>
      </c>
      <c r="DA545" t="s">
        <v>268</v>
      </c>
      <c r="DB545" s="429">
        <f t="shared" si="110"/>
        <v>0</v>
      </c>
      <c r="DC545" s="284">
        <f t="shared" si="111"/>
        <v>0</v>
      </c>
      <c r="DD545" s="284">
        <f t="shared" si="112"/>
        <v>0</v>
      </c>
      <c r="DE545" s="284">
        <f t="shared" si="113"/>
        <v>0</v>
      </c>
      <c r="DF545" s="295">
        <f t="shared" si="114"/>
        <v>74</v>
      </c>
      <c r="DG545" s="284">
        <f t="shared" si="115"/>
        <v>0</v>
      </c>
      <c r="DH545" s="284">
        <f t="shared" si="116"/>
        <v>0</v>
      </c>
      <c r="DI545" s="284">
        <f t="shared" si="117"/>
        <v>0</v>
      </c>
      <c r="DJ545" s="284">
        <f t="shared" si="118"/>
        <v>0</v>
      </c>
      <c r="DK545" s="295">
        <f t="shared" si="119"/>
        <v>1</v>
      </c>
      <c r="DL545" s="297">
        <f t="shared" si="120"/>
        <v>1</v>
      </c>
      <c r="DM545" s="430">
        <f>IFERROR(IF(CA545="D",IF(DL545="A dispo.",DF545*VLOOKUP('DATI INPUT'!$F$27,TARIFFE_UD,4,FALSE),DF545*VLOOKUP(DL545,TARIFFE_UD,4,FALSE)),DF545*VLOOKUP(CB545-100,TARIFFE_UND,4,FALSE)),0)</f>
        <v>36.483587525434082</v>
      </c>
      <c r="DN545" s="430">
        <f>IFERROR(IF(CA545="D",IF(DL545="A dispo.",DK545*VLOOKUP('DATI INPUT'!$F$27,TARIFFE_UD,5,FALSE),DK545*VLOOKUP(DL545,TARIFFE_UD,5,FALSE)),DK545*VLOOKUP(CB545-100,TARIFFE_UND,5,FALSE)),0)</f>
        <v>16.930848468833439</v>
      </c>
      <c r="DO545" s="431">
        <f t="shared" si="121"/>
        <v>4.4359942675242792E-3</v>
      </c>
      <c r="DP545" s="299">
        <f>IFERROR(IF(CA545="D",IF(DL545="A dispo.",DF545*VLOOKUP('DATI INPUT'!$F$27,TARIFFE_UD,2,FALSE),DF545*VLOOKUP(DL545,TARIFFE_UD,2,FALSE)),DF545*VLOOKUP(CB545-100,TARIFFE_UND,2,FALSE)),0)</f>
        <v>45.581145174391558</v>
      </c>
      <c r="DQ545" s="299">
        <f>IFERROR(IF(CA545="D",IF(DL545="A dispo.",DK545*VLOOKUP('DATI INPUT'!$F$27,TARIFFE_UD,3,FALSE),DK545*VLOOKUP(DL545,TARIFFE_UD,3,FALSE)),DK545*VLOOKUP(CB545-100,TARIFFE_UND,3,FALSE)),0)</f>
        <v>15.164853048114928</v>
      </c>
      <c r="DR545" s="299">
        <f t="shared" si="122"/>
        <v>60.745998222506486</v>
      </c>
    </row>
    <row r="546" spans="1:122" x14ac:dyDescent="0.25">
      <c r="A546" t="s">
        <v>5349</v>
      </c>
      <c r="B546" t="s">
        <v>1155</v>
      </c>
      <c r="C546" t="s">
        <v>5350</v>
      </c>
      <c r="D546" t="s">
        <v>5351</v>
      </c>
      <c r="E546" t="s">
        <v>268</v>
      </c>
      <c r="F546" t="s">
        <v>156</v>
      </c>
      <c r="G546" t="s">
        <v>5352</v>
      </c>
      <c r="H546" t="s">
        <v>5353</v>
      </c>
      <c r="I546" t="s">
        <v>1627</v>
      </c>
      <c r="J546" t="s">
        <v>156</v>
      </c>
      <c r="K546" t="s">
        <v>5354</v>
      </c>
      <c r="L546" t="s">
        <v>303</v>
      </c>
      <c r="M546" t="s">
        <v>5355</v>
      </c>
      <c r="N546" t="s">
        <v>303</v>
      </c>
      <c r="O546" t="s">
        <v>919</v>
      </c>
      <c r="P546" t="s">
        <v>5356</v>
      </c>
      <c r="Q546" t="s">
        <v>343</v>
      </c>
      <c r="R546" t="s">
        <v>268</v>
      </c>
      <c r="S546" t="s">
        <v>268</v>
      </c>
      <c r="T546" t="s">
        <v>268</v>
      </c>
      <c r="U546" t="s">
        <v>268</v>
      </c>
      <c r="V546" t="s">
        <v>268</v>
      </c>
      <c r="W546" t="s">
        <v>5357</v>
      </c>
      <c r="X546" t="s">
        <v>1847</v>
      </c>
      <c r="Y546" t="s">
        <v>460</v>
      </c>
      <c r="Z546" t="s">
        <v>268</v>
      </c>
      <c r="AA546" t="s">
        <v>268</v>
      </c>
      <c r="AB546" t="s">
        <v>268</v>
      </c>
      <c r="AC546" t="s">
        <v>268</v>
      </c>
      <c r="AD546" t="s">
        <v>268</v>
      </c>
      <c r="AE546" t="s">
        <v>287</v>
      </c>
      <c r="AF546" t="s">
        <v>1811</v>
      </c>
      <c r="AG546" t="s">
        <v>875</v>
      </c>
      <c r="AH546" t="s">
        <v>1848</v>
      </c>
      <c r="AI546" t="s">
        <v>5358</v>
      </c>
      <c r="AJ546" t="s">
        <v>268</v>
      </c>
      <c r="AK546" t="s">
        <v>377</v>
      </c>
      <c r="AL546" t="s">
        <v>268</v>
      </c>
      <c r="AM546" t="s">
        <v>405</v>
      </c>
      <c r="AN546" t="s">
        <v>268</v>
      </c>
      <c r="AO546" t="s">
        <v>268</v>
      </c>
      <c r="AP546" t="s">
        <v>268</v>
      </c>
      <c r="AQ546" t="s">
        <v>268</v>
      </c>
      <c r="AR546" t="s">
        <v>268</v>
      </c>
      <c r="AS546" t="s">
        <v>268</v>
      </c>
      <c r="AT546" t="s">
        <v>268</v>
      </c>
      <c r="AU546" t="s">
        <v>268</v>
      </c>
      <c r="AV546" t="s">
        <v>268</v>
      </c>
      <c r="AW546" t="s">
        <v>268</v>
      </c>
      <c r="AX546" t="s">
        <v>268</v>
      </c>
      <c r="AY546" t="s">
        <v>268</v>
      </c>
      <c r="AZ546" t="s">
        <v>268</v>
      </c>
      <c r="BA546" t="s">
        <v>268</v>
      </c>
      <c r="BB546" t="s">
        <v>268</v>
      </c>
      <c r="BC546" t="s">
        <v>268</v>
      </c>
      <c r="BD546" t="s">
        <v>268</v>
      </c>
      <c r="BE546" t="s">
        <v>268</v>
      </c>
      <c r="BF546" t="s">
        <v>268</v>
      </c>
      <c r="BG546" t="s">
        <v>268</v>
      </c>
      <c r="BH546" t="s">
        <v>268</v>
      </c>
      <c r="BI546" t="s">
        <v>268</v>
      </c>
      <c r="BJ546" t="s">
        <v>268</v>
      </c>
      <c r="BK546" t="s">
        <v>268</v>
      </c>
      <c r="BL546" t="s">
        <v>268</v>
      </c>
      <c r="BM546" t="s">
        <v>268</v>
      </c>
      <c r="BN546" t="s">
        <v>268</v>
      </c>
      <c r="BO546" t="s">
        <v>268</v>
      </c>
      <c r="BP546" t="s">
        <v>268</v>
      </c>
      <c r="BQ546" t="s">
        <v>268</v>
      </c>
      <c r="BR546" t="s">
        <v>268</v>
      </c>
      <c r="BS546" t="s">
        <v>268</v>
      </c>
      <c r="BT546" t="s">
        <v>268</v>
      </c>
      <c r="BU546" t="s">
        <v>268</v>
      </c>
      <c r="BV546" t="s">
        <v>268</v>
      </c>
      <c r="BW546" t="s">
        <v>268</v>
      </c>
      <c r="BX546" t="s">
        <v>268</v>
      </c>
      <c r="BY546">
        <v>30</v>
      </c>
      <c r="BZ546">
        <v>30</v>
      </c>
      <c r="CA546" t="s">
        <v>142</v>
      </c>
      <c r="CB546" s="356">
        <v>122</v>
      </c>
      <c r="CC546" t="s">
        <v>876</v>
      </c>
      <c r="CD546" t="s">
        <v>268</v>
      </c>
      <c r="CE546" t="s">
        <v>268</v>
      </c>
      <c r="CF546" t="s">
        <v>268</v>
      </c>
      <c r="CG546" t="s">
        <v>268</v>
      </c>
      <c r="CH546" t="s">
        <v>268</v>
      </c>
      <c r="CI546" t="s">
        <v>268</v>
      </c>
      <c r="CJ546" t="s">
        <v>268</v>
      </c>
      <c r="CK546" t="s">
        <v>268</v>
      </c>
      <c r="CL546" t="s">
        <v>268</v>
      </c>
      <c r="CM546" t="s">
        <v>11224</v>
      </c>
      <c r="CN546">
        <v>86.42</v>
      </c>
      <c r="CO546" t="s">
        <v>268</v>
      </c>
      <c r="CP546">
        <v>86.42</v>
      </c>
      <c r="CQ546">
        <v>365</v>
      </c>
      <c r="CR546" t="s">
        <v>878</v>
      </c>
      <c r="CS546" t="s">
        <v>11225</v>
      </c>
      <c r="CT546" t="s">
        <v>11226</v>
      </c>
      <c r="CU546" t="s">
        <v>11227</v>
      </c>
      <c r="CV546" t="s">
        <v>268</v>
      </c>
      <c r="CW546" t="s">
        <v>268</v>
      </c>
      <c r="CX546" t="s">
        <v>268</v>
      </c>
      <c r="CY546" t="s">
        <v>268</v>
      </c>
      <c r="CZ546" t="s">
        <v>268</v>
      </c>
      <c r="DA546" t="s">
        <v>268</v>
      </c>
      <c r="DB546" s="429">
        <f t="shared" si="110"/>
        <v>0</v>
      </c>
      <c r="DC546" s="284">
        <f t="shared" si="111"/>
        <v>0</v>
      </c>
      <c r="DD546" s="284">
        <f t="shared" si="112"/>
        <v>0</v>
      </c>
      <c r="DE546" s="284">
        <f t="shared" si="113"/>
        <v>0</v>
      </c>
      <c r="DF546" s="295">
        <f t="shared" si="114"/>
        <v>30</v>
      </c>
      <c r="DG546" s="284">
        <f t="shared" si="115"/>
        <v>0</v>
      </c>
      <c r="DH546" s="284">
        <f t="shared" si="116"/>
        <v>0</v>
      </c>
      <c r="DI546" s="284">
        <f t="shared" si="117"/>
        <v>0</v>
      </c>
      <c r="DJ546" s="284">
        <f t="shared" si="118"/>
        <v>0</v>
      </c>
      <c r="DK546" s="295">
        <f t="shared" si="119"/>
        <v>1</v>
      </c>
      <c r="DL546" s="297" t="str">
        <f t="shared" si="120"/>
        <v>A dispo.</v>
      </c>
      <c r="DM546" s="430">
        <f>IFERROR(IF(CA546="D",IF(DL546="A dispo.",DF546*VLOOKUP('DATI INPUT'!$F$27,TARIFFE_UD,4,FALSE),DF546*VLOOKUP(DL546,TARIFFE_UD,4,FALSE)),DF546*VLOOKUP(CB546-100,TARIFFE_UND,4,FALSE)),0)</f>
        <v>19.016541760361395</v>
      </c>
      <c r="DN546" s="430">
        <f>IFERROR(IF(CA546="D",IF(DL546="A dispo.",DK546*VLOOKUP('DATI INPUT'!$F$27,TARIFFE_UD,5,FALSE),DK546*VLOOKUP(DL546,TARIFFE_UD,5,FALSE)),DK546*VLOOKUP(CB546-100,TARIFFE_UND,5,FALSE)),0)</f>
        <v>67.397800635548478</v>
      </c>
      <c r="DO546" s="431">
        <f t="shared" si="121"/>
        <v>-5.6576040901319402E-3</v>
      </c>
      <c r="DP546" s="299">
        <f>IFERROR(IF(CA546="D",IF(DL546="A dispo.",DF546*VLOOKUP('DATI INPUT'!$F$27,TARIFFE_UD,2,FALSE),DF546*VLOOKUP(DL546,TARIFFE_UD,2,FALSE)),DF546*VLOOKUP(CB546-100,TARIFFE_UND,2,FALSE)),0)</f>
        <v>23.758511963485947</v>
      </c>
      <c r="DQ546" s="299">
        <f>IFERROR(IF(CA546="D",IF(DL546="A dispo.",DK546*VLOOKUP('DATI INPUT'!$F$27,TARIFFE_UD,3,FALSE),DK546*VLOOKUP(DL546,TARIFFE_UD,3,FALSE)),DK546*VLOOKUP(CB546-100,TARIFFE_UND,3,FALSE)),0)</f>
        <v>60.367780403072892</v>
      </c>
      <c r="DR546" s="299">
        <f t="shared" si="122"/>
        <v>84.126292366558843</v>
      </c>
    </row>
    <row r="547" spans="1:122" x14ac:dyDescent="0.25">
      <c r="A547" t="s">
        <v>5359</v>
      </c>
      <c r="B547" t="s">
        <v>1157</v>
      </c>
      <c r="C547" t="s">
        <v>5360</v>
      </c>
      <c r="D547" t="s">
        <v>5361</v>
      </c>
      <c r="E547" t="s">
        <v>268</v>
      </c>
      <c r="F547" t="s">
        <v>156</v>
      </c>
      <c r="G547" t="s">
        <v>5362</v>
      </c>
      <c r="H547" t="s">
        <v>5363</v>
      </c>
      <c r="I547" t="s">
        <v>5364</v>
      </c>
      <c r="J547" t="s">
        <v>274</v>
      </c>
      <c r="K547" t="s">
        <v>5365</v>
      </c>
      <c r="L547" t="s">
        <v>5366</v>
      </c>
      <c r="M547" t="s">
        <v>5367</v>
      </c>
      <c r="N547" t="s">
        <v>984</v>
      </c>
      <c r="O547" t="s">
        <v>873</v>
      </c>
      <c r="P547" t="s">
        <v>1934</v>
      </c>
      <c r="Q547" t="s">
        <v>277</v>
      </c>
      <c r="R547" t="s">
        <v>268</v>
      </c>
      <c r="S547" t="s">
        <v>268</v>
      </c>
      <c r="T547" t="s">
        <v>268</v>
      </c>
      <c r="U547" t="s">
        <v>268</v>
      </c>
      <c r="V547" t="s">
        <v>268</v>
      </c>
      <c r="W547" t="s">
        <v>5367</v>
      </c>
      <c r="X547" t="s">
        <v>1934</v>
      </c>
      <c r="Y547" t="s">
        <v>277</v>
      </c>
      <c r="Z547" t="s">
        <v>268</v>
      </c>
      <c r="AA547" t="s">
        <v>268</v>
      </c>
      <c r="AB547" t="s">
        <v>268</v>
      </c>
      <c r="AC547" t="s">
        <v>268</v>
      </c>
      <c r="AD547" t="s">
        <v>268</v>
      </c>
      <c r="AE547" t="s">
        <v>287</v>
      </c>
      <c r="AF547" t="s">
        <v>1811</v>
      </c>
      <c r="AG547" t="s">
        <v>875</v>
      </c>
      <c r="AH547" t="s">
        <v>1812</v>
      </c>
      <c r="AI547" t="s">
        <v>2634</v>
      </c>
      <c r="AJ547" t="s">
        <v>268</v>
      </c>
      <c r="AK547" t="s">
        <v>354</v>
      </c>
      <c r="AL547" t="s">
        <v>268</v>
      </c>
      <c r="AM547" t="s">
        <v>355</v>
      </c>
      <c r="AN547" t="s">
        <v>268</v>
      </c>
      <c r="AO547" t="s">
        <v>268</v>
      </c>
      <c r="AP547" t="s">
        <v>268</v>
      </c>
      <c r="AQ547" t="s">
        <v>268</v>
      </c>
      <c r="AR547" t="s">
        <v>268</v>
      </c>
      <c r="AS547" t="s">
        <v>268</v>
      </c>
      <c r="AT547" t="s">
        <v>268</v>
      </c>
      <c r="AU547" t="s">
        <v>268</v>
      </c>
      <c r="AV547" t="s">
        <v>268</v>
      </c>
      <c r="AW547" t="s">
        <v>268</v>
      </c>
      <c r="AX547" t="s">
        <v>268</v>
      </c>
      <c r="AY547" t="s">
        <v>268</v>
      </c>
      <c r="AZ547" t="s">
        <v>268</v>
      </c>
      <c r="BA547" t="s">
        <v>268</v>
      </c>
      <c r="BB547" t="s">
        <v>268</v>
      </c>
      <c r="BC547" t="s">
        <v>268</v>
      </c>
      <c r="BD547" t="s">
        <v>268</v>
      </c>
      <c r="BE547" t="s">
        <v>268</v>
      </c>
      <c r="BF547" t="s">
        <v>268</v>
      </c>
      <c r="BG547" t="s">
        <v>268</v>
      </c>
      <c r="BH547" t="s">
        <v>268</v>
      </c>
      <c r="BI547" t="s">
        <v>268</v>
      </c>
      <c r="BJ547" t="s">
        <v>268</v>
      </c>
      <c r="BK547" t="s">
        <v>268</v>
      </c>
      <c r="BL547" t="s">
        <v>268</v>
      </c>
      <c r="BM547" t="s">
        <v>268</v>
      </c>
      <c r="BN547" t="s">
        <v>268</v>
      </c>
      <c r="BO547" t="s">
        <v>268</v>
      </c>
      <c r="BP547" t="s">
        <v>268</v>
      </c>
      <c r="BQ547" t="s">
        <v>268</v>
      </c>
      <c r="BR547" t="s">
        <v>268</v>
      </c>
      <c r="BS547" t="s">
        <v>268</v>
      </c>
      <c r="BT547" t="s">
        <v>268</v>
      </c>
      <c r="BU547" t="s">
        <v>268</v>
      </c>
      <c r="BV547" t="s">
        <v>268</v>
      </c>
      <c r="BW547" t="s">
        <v>268</v>
      </c>
      <c r="BX547" t="s">
        <v>268</v>
      </c>
      <c r="BY547">
        <v>97.11</v>
      </c>
      <c r="BZ547">
        <v>97.11</v>
      </c>
      <c r="CA547" t="s">
        <v>142</v>
      </c>
      <c r="CB547" s="356">
        <v>122</v>
      </c>
      <c r="CC547" t="s">
        <v>876</v>
      </c>
      <c r="CD547" t="s">
        <v>268</v>
      </c>
      <c r="CE547" t="s">
        <v>268</v>
      </c>
      <c r="CF547" t="s">
        <v>268</v>
      </c>
      <c r="CG547" t="s">
        <v>268</v>
      </c>
      <c r="CH547" t="s">
        <v>268</v>
      </c>
      <c r="CI547" t="s">
        <v>268</v>
      </c>
      <c r="CJ547" t="s">
        <v>268</v>
      </c>
      <c r="CK547" t="s">
        <v>268</v>
      </c>
      <c r="CL547" t="s">
        <v>5368</v>
      </c>
      <c r="CM547" t="s">
        <v>11224</v>
      </c>
      <c r="CN547">
        <v>128.96</v>
      </c>
      <c r="CO547" t="s">
        <v>268</v>
      </c>
      <c r="CP547">
        <v>128.96</v>
      </c>
      <c r="CQ547">
        <v>365</v>
      </c>
      <c r="CR547" t="s">
        <v>878</v>
      </c>
      <c r="CS547" t="s">
        <v>11225</v>
      </c>
      <c r="CT547" t="s">
        <v>11226</v>
      </c>
      <c r="CU547" t="s">
        <v>11227</v>
      </c>
      <c r="CV547" t="s">
        <v>268</v>
      </c>
      <c r="CW547" t="s">
        <v>268</v>
      </c>
      <c r="CX547" t="s">
        <v>268</v>
      </c>
      <c r="CY547" t="s">
        <v>268</v>
      </c>
      <c r="CZ547" t="s">
        <v>268</v>
      </c>
      <c r="DA547" t="s">
        <v>268</v>
      </c>
      <c r="DB547" s="429">
        <f t="shared" si="110"/>
        <v>0</v>
      </c>
      <c r="DC547" s="284">
        <f t="shared" si="111"/>
        <v>0</v>
      </c>
      <c r="DD547" s="284">
        <f t="shared" si="112"/>
        <v>0</v>
      </c>
      <c r="DE547" s="284">
        <f t="shared" si="113"/>
        <v>0</v>
      </c>
      <c r="DF547" s="295">
        <f t="shared" si="114"/>
        <v>97.109999999999985</v>
      </c>
      <c r="DG547" s="284">
        <f t="shared" si="115"/>
        <v>0</v>
      </c>
      <c r="DH547" s="284">
        <f t="shared" si="116"/>
        <v>0</v>
      </c>
      <c r="DI547" s="284">
        <f t="shared" si="117"/>
        <v>0</v>
      </c>
      <c r="DJ547" s="284">
        <f t="shared" si="118"/>
        <v>0</v>
      </c>
      <c r="DK547" s="295">
        <f t="shared" si="119"/>
        <v>1</v>
      </c>
      <c r="DL547" s="297" t="str">
        <f t="shared" si="120"/>
        <v>A dispo.</v>
      </c>
      <c r="DM547" s="430">
        <f>IFERROR(IF(CA547="D",IF(DL547="A dispo.",DF547*VLOOKUP('DATI INPUT'!$F$27,TARIFFE_UD,4,FALSE),DF547*VLOOKUP(DL547,TARIFFE_UD,4,FALSE)),DF547*VLOOKUP(CB547-100,TARIFFE_UND,4,FALSE)),0)</f>
        <v>61.556545678289829</v>
      </c>
      <c r="DN547" s="430">
        <f>IFERROR(IF(CA547="D",IF(DL547="A dispo.",DK547*VLOOKUP('DATI INPUT'!$F$27,TARIFFE_UD,5,FALSE),DK547*VLOOKUP(DL547,TARIFFE_UD,5,FALSE)),DK547*VLOOKUP(CB547-100,TARIFFE_UND,5,FALSE)),0)</f>
        <v>67.397800635548478</v>
      </c>
      <c r="DO547" s="431">
        <f t="shared" si="121"/>
        <v>-5.6536861617075829E-3</v>
      </c>
      <c r="DP547" s="299">
        <f>IFERROR(IF(CA547="D",IF(DL547="A dispo.",DF547*VLOOKUP('DATI INPUT'!$F$27,TARIFFE_UD,2,FALSE),DF547*VLOOKUP(DL547,TARIFFE_UD,2,FALSE)),DF547*VLOOKUP(CB547-100,TARIFFE_UND,2,FALSE)),0)</f>
        <v>76.906303225803995</v>
      </c>
      <c r="DQ547" s="299">
        <f>IFERROR(IF(CA547="D",IF(DL547="A dispo.",DK547*VLOOKUP('DATI INPUT'!$F$27,TARIFFE_UD,3,FALSE),DK547*VLOOKUP(DL547,TARIFFE_UD,3,FALSE)),DK547*VLOOKUP(CB547-100,TARIFFE_UND,3,FALSE)),0)</f>
        <v>60.367780403072892</v>
      </c>
      <c r="DR547" s="299">
        <f t="shared" si="122"/>
        <v>137.27408362887689</v>
      </c>
    </row>
    <row r="548" spans="1:122" x14ac:dyDescent="0.25">
      <c r="A548" t="s">
        <v>5369</v>
      </c>
      <c r="B548" t="s">
        <v>1157</v>
      </c>
      <c r="C548" t="s">
        <v>1445</v>
      </c>
      <c r="D548" t="s">
        <v>5361</v>
      </c>
      <c r="E548" t="s">
        <v>268</v>
      </c>
      <c r="F548" t="s">
        <v>156</v>
      </c>
      <c r="G548" t="s">
        <v>5362</v>
      </c>
      <c r="H548" t="s">
        <v>5363</v>
      </c>
      <c r="I548" t="s">
        <v>5364</v>
      </c>
      <c r="J548" t="s">
        <v>274</v>
      </c>
      <c r="K548" t="s">
        <v>5365</v>
      </c>
      <c r="L548" t="s">
        <v>5366</v>
      </c>
      <c r="M548" t="s">
        <v>5367</v>
      </c>
      <c r="N548" t="s">
        <v>984</v>
      </c>
      <c r="O548" t="s">
        <v>873</v>
      </c>
      <c r="P548" t="s">
        <v>1934</v>
      </c>
      <c r="Q548" t="s">
        <v>277</v>
      </c>
      <c r="R548" t="s">
        <v>268</v>
      </c>
      <c r="S548" t="s">
        <v>268</v>
      </c>
      <c r="T548" t="s">
        <v>268</v>
      </c>
      <c r="U548" t="s">
        <v>268</v>
      </c>
      <c r="V548" t="s">
        <v>268</v>
      </c>
      <c r="W548" t="s">
        <v>5367</v>
      </c>
      <c r="X548" t="s">
        <v>1934</v>
      </c>
      <c r="Y548" t="s">
        <v>277</v>
      </c>
      <c r="Z548" t="s">
        <v>268</v>
      </c>
      <c r="AA548" t="s">
        <v>268</v>
      </c>
      <c r="AB548" t="s">
        <v>268</v>
      </c>
      <c r="AC548" t="s">
        <v>268</v>
      </c>
      <c r="AD548" t="s">
        <v>268</v>
      </c>
      <c r="AE548" t="s">
        <v>287</v>
      </c>
      <c r="AF548" t="s">
        <v>1811</v>
      </c>
      <c r="AG548" t="s">
        <v>875</v>
      </c>
      <c r="AH548" t="s">
        <v>1812</v>
      </c>
      <c r="AI548" t="s">
        <v>2634</v>
      </c>
      <c r="AJ548" t="s">
        <v>268</v>
      </c>
      <c r="AK548" t="s">
        <v>382</v>
      </c>
      <c r="AL548" t="s">
        <v>268</v>
      </c>
      <c r="AM548" t="s">
        <v>355</v>
      </c>
      <c r="AN548" t="s">
        <v>268</v>
      </c>
      <c r="AO548" t="s">
        <v>268</v>
      </c>
      <c r="AP548" t="s">
        <v>268</v>
      </c>
      <c r="AQ548" t="s">
        <v>268</v>
      </c>
      <c r="AR548" t="s">
        <v>268</v>
      </c>
      <c r="AS548" t="s">
        <v>268</v>
      </c>
      <c r="AT548" t="s">
        <v>268</v>
      </c>
      <c r="AU548" t="s">
        <v>268</v>
      </c>
      <c r="AV548" t="s">
        <v>268</v>
      </c>
      <c r="AW548" t="s">
        <v>268</v>
      </c>
      <c r="AX548" t="s">
        <v>268</v>
      </c>
      <c r="AY548" t="s">
        <v>268</v>
      </c>
      <c r="AZ548" t="s">
        <v>268</v>
      </c>
      <c r="BA548" t="s">
        <v>268</v>
      </c>
      <c r="BB548" t="s">
        <v>268</v>
      </c>
      <c r="BC548" t="s">
        <v>268</v>
      </c>
      <c r="BD548" t="s">
        <v>268</v>
      </c>
      <c r="BE548" t="s">
        <v>268</v>
      </c>
      <c r="BF548" t="s">
        <v>268</v>
      </c>
      <c r="BG548" t="s">
        <v>268</v>
      </c>
      <c r="BH548" t="s">
        <v>268</v>
      </c>
      <c r="BI548" t="s">
        <v>268</v>
      </c>
      <c r="BJ548" t="s">
        <v>268</v>
      </c>
      <c r="BK548" t="s">
        <v>268</v>
      </c>
      <c r="BL548" t="s">
        <v>268</v>
      </c>
      <c r="BM548" t="s">
        <v>268</v>
      </c>
      <c r="BN548" t="s">
        <v>268</v>
      </c>
      <c r="BO548" t="s">
        <v>268</v>
      </c>
      <c r="BP548" t="s">
        <v>268</v>
      </c>
      <c r="BQ548" t="s">
        <v>268</v>
      </c>
      <c r="BR548" t="s">
        <v>268</v>
      </c>
      <c r="BS548" t="s">
        <v>268</v>
      </c>
      <c r="BT548" t="s">
        <v>268</v>
      </c>
      <c r="BU548" t="s">
        <v>268</v>
      </c>
      <c r="BV548" t="s">
        <v>268</v>
      </c>
      <c r="BW548" t="s">
        <v>268</v>
      </c>
      <c r="BX548" t="s">
        <v>268</v>
      </c>
      <c r="BY548">
        <v>92.13</v>
      </c>
      <c r="BZ548">
        <v>92.13</v>
      </c>
      <c r="CA548" t="s">
        <v>142</v>
      </c>
      <c r="CB548" s="356">
        <v>122</v>
      </c>
      <c r="CC548" t="s">
        <v>876</v>
      </c>
      <c r="CD548" t="s">
        <v>268</v>
      </c>
      <c r="CE548" t="s">
        <v>268</v>
      </c>
      <c r="CF548" s="356">
        <v>1</v>
      </c>
      <c r="CG548" t="s">
        <v>268</v>
      </c>
      <c r="CH548" t="s">
        <v>268</v>
      </c>
      <c r="CI548" t="s">
        <v>268</v>
      </c>
      <c r="CJ548" t="s">
        <v>268</v>
      </c>
      <c r="CK548" t="s">
        <v>268</v>
      </c>
      <c r="CL548" t="s">
        <v>5370</v>
      </c>
      <c r="CM548" t="s">
        <v>11224</v>
      </c>
      <c r="CN548">
        <v>62.35</v>
      </c>
      <c r="CO548" t="s">
        <v>268</v>
      </c>
      <c r="CP548">
        <v>62.35</v>
      </c>
      <c r="CQ548">
        <v>365</v>
      </c>
      <c r="CR548" t="s">
        <v>878</v>
      </c>
      <c r="CS548" t="s">
        <v>11225</v>
      </c>
      <c r="CT548" t="s">
        <v>11226</v>
      </c>
      <c r="CU548" t="s">
        <v>11227</v>
      </c>
      <c r="CV548" t="s">
        <v>268</v>
      </c>
      <c r="CW548" t="s">
        <v>268</v>
      </c>
      <c r="CX548" t="s">
        <v>268</v>
      </c>
      <c r="CY548" t="s">
        <v>268</v>
      </c>
      <c r="CZ548" t="s">
        <v>268</v>
      </c>
      <c r="DA548" t="s">
        <v>268</v>
      </c>
      <c r="DB548" s="429">
        <f t="shared" si="110"/>
        <v>0</v>
      </c>
      <c r="DC548" s="284">
        <f t="shared" si="111"/>
        <v>0</v>
      </c>
      <c r="DD548" s="284">
        <f t="shared" si="112"/>
        <v>0</v>
      </c>
      <c r="DE548" s="284">
        <f t="shared" si="113"/>
        <v>0</v>
      </c>
      <c r="DF548" s="295">
        <f t="shared" si="114"/>
        <v>92.13</v>
      </c>
      <c r="DG548" s="284">
        <f t="shared" si="115"/>
        <v>0</v>
      </c>
      <c r="DH548" s="284">
        <f t="shared" si="116"/>
        <v>0</v>
      </c>
      <c r="DI548" s="284">
        <f t="shared" si="117"/>
        <v>0</v>
      </c>
      <c r="DJ548" s="284">
        <f t="shared" si="118"/>
        <v>0</v>
      </c>
      <c r="DK548" s="295">
        <f t="shared" si="119"/>
        <v>1</v>
      </c>
      <c r="DL548" s="297">
        <f t="shared" si="120"/>
        <v>1</v>
      </c>
      <c r="DM548" s="430">
        <f>IFERROR(IF(CA548="D",IF(DL548="A dispo.",DF548*VLOOKUP('DATI INPUT'!$F$27,TARIFFE_UD,4,FALSE),DF548*VLOOKUP(DL548,TARIFFE_UD,4,FALSE)),DF548*VLOOKUP(CB548-100,TARIFFE_UND,4,FALSE)),0)</f>
        <v>45.422066469165429</v>
      </c>
      <c r="DN548" s="430">
        <f>IFERROR(IF(CA548="D",IF(DL548="A dispo.",DK548*VLOOKUP('DATI INPUT'!$F$27,TARIFFE_UD,5,FALSE),DK548*VLOOKUP(DL548,TARIFFE_UD,5,FALSE)),DK548*VLOOKUP(CB548-100,TARIFFE_UND,5,FALSE)),0)</f>
        <v>16.930848468833439</v>
      </c>
      <c r="DO548" s="431">
        <f t="shared" si="121"/>
        <v>2.9149379988666624E-3</v>
      </c>
      <c r="DP548" s="299">
        <f>IFERROR(IF(CA548="D",IF(DL548="A dispo.",DF548*VLOOKUP('DATI INPUT'!$F$27,TARIFFE_UD,2,FALSE),DF548*VLOOKUP(DL548,TARIFFE_UD,2,FALSE)),DF548*VLOOKUP(CB548-100,TARIFFE_UND,2,FALSE)),0)</f>
        <v>56.748525742117494</v>
      </c>
      <c r="DQ548" s="299">
        <f>IFERROR(IF(CA548="D",IF(DL548="A dispo.",DK548*VLOOKUP('DATI INPUT'!$F$27,TARIFFE_UD,3,FALSE),DK548*VLOOKUP(DL548,TARIFFE_UD,3,FALSE)),DK548*VLOOKUP(CB548-100,TARIFFE_UND,3,FALSE)),0)</f>
        <v>15.164853048114928</v>
      </c>
      <c r="DR548" s="299">
        <f t="shared" si="122"/>
        <v>71.913378790232429</v>
      </c>
    </row>
    <row r="549" spans="1:122" x14ac:dyDescent="0.25">
      <c r="A549" t="s">
        <v>5378</v>
      </c>
      <c r="B549" t="s">
        <v>480</v>
      </c>
      <c r="C549" t="s">
        <v>651</v>
      </c>
      <c r="D549" t="s">
        <v>5379</v>
      </c>
      <c r="E549" t="s">
        <v>268</v>
      </c>
      <c r="F549" t="s">
        <v>156</v>
      </c>
      <c r="G549" t="s">
        <v>5380</v>
      </c>
      <c r="H549" t="s">
        <v>849</v>
      </c>
      <c r="I549" t="s">
        <v>360</v>
      </c>
      <c r="J549" t="s">
        <v>274</v>
      </c>
      <c r="K549" t="s">
        <v>5381</v>
      </c>
      <c r="L549" t="s">
        <v>960</v>
      </c>
      <c r="M549" t="s">
        <v>5382</v>
      </c>
      <c r="N549" t="s">
        <v>303</v>
      </c>
      <c r="O549" t="s">
        <v>908</v>
      </c>
      <c r="P549" t="s">
        <v>3921</v>
      </c>
      <c r="Q549" t="s">
        <v>341</v>
      </c>
      <c r="R549" t="s">
        <v>268</v>
      </c>
      <c r="S549" t="s">
        <v>268</v>
      </c>
      <c r="T549" t="s">
        <v>268</v>
      </c>
      <c r="U549" t="s">
        <v>268</v>
      </c>
      <c r="V549" t="s">
        <v>268</v>
      </c>
      <c r="W549" t="s">
        <v>5383</v>
      </c>
      <c r="X549" t="s">
        <v>2116</v>
      </c>
      <c r="Y549" t="s">
        <v>269</v>
      </c>
      <c r="Z549" t="s">
        <v>268</v>
      </c>
      <c r="AA549" t="s">
        <v>268</v>
      </c>
      <c r="AB549" t="s">
        <v>268</v>
      </c>
      <c r="AC549" t="s">
        <v>268</v>
      </c>
      <c r="AD549" t="s">
        <v>268</v>
      </c>
      <c r="AE549" t="s">
        <v>287</v>
      </c>
      <c r="AF549" t="s">
        <v>1811</v>
      </c>
      <c r="AG549" t="s">
        <v>875</v>
      </c>
      <c r="AH549" t="s">
        <v>1812</v>
      </c>
      <c r="AI549" t="s">
        <v>552</v>
      </c>
      <c r="AJ549" t="s">
        <v>268</v>
      </c>
      <c r="AK549" t="s">
        <v>410</v>
      </c>
      <c r="AL549" t="s">
        <v>268</v>
      </c>
      <c r="AM549" t="s">
        <v>268</v>
      </c>
      <c r="AN549" t="s">
        <v>268</v>
      </c>
      <c r="AO549" t="s">
        <v>268</v>
      </c>
      <c r="AP549" t="s">
        <v>268</v>
      </c>
      <c r="AQ549" t="s">
        <v>268</v>
      </c>
      <c r="AR549" t="s">
        <v>268</v>
      </c>
      <c r="AS549" t="s">
        <v>268</v>
      </c>
      <c r="AT549" t="s">
        <v>268</v>
      </c>
      <c r="AU549" t="s">
        <v>268</v>
      </c>
      <c r="AV549" t="s">
        <v>268</v>
      </c>
      <c r="AW549" t="s">
        <v>268</v>
      </c>
      <c r="AX549" t="s">
        <v>268</v>
      </c>
      <c r="AY549" t="s">
        <v>268</v>
      </c>
      <c r="AZ549" t="s">
        <v>268</v>
      </c>
      <c r="BA549" t="s">
        <v>268</v>
      </c>
      <c r="BB549" t="s">
        <v>268</v>
      </c>
      <c r="BC549" t="s">
        <v>268</v>
      </c>
      <c r="BD549" t="s">
        <v>268</v>
      </c>
      <c r="BE549" t="s">
        <v>268</v>
      </c>
      <c r="BF549" t="s">
        <v>268</v>
      </c>
      <c r="BG549" t="s">
        <v>268</v>
      </c>
      <c r="BH549" t="s">
        <v>268</v>
      </c>
      <c r="BI549" t="s">
        <v>268</v>
      </c>
      <c r="BJ549" t="s">
        <v>268</v>
      </c>
      <c r="BK549" t="s">
        <v>268</v>
      </c>
      <c r="BL549" t="s">
        <v>268</v>
      </c>
      <c r="BM549" t="s">
        <v>268</v>
      </c>
      <c r="BN549" t="s">
        <v>268</v>
      </c>
      <c r="BO549" t="s">
        <v>268</v>
      </c>
      <c r="BP549" t="s">
        <v>268</v>
      </c>
      <c r="BQ549" t="s">
        <v>268</v>
      </c>
      <c r="BR549" t="s">
        <v>268</v>
      </c>
      <c r="BS549" t="s">
        <v>268</v>
      </c>
      <c r="BT549" t="s">
        <v>268</v>
      </c>
      <c r="BU549" t="s">
        <v>268</v>
      </c>
      <c r="BV549" t="s">
        <v>268</v>
      </c>
      <c r="BW549" t="s">
        <v>268</v>
      </c>
      <c r="BX549" t="s">
        <v>268</v>
      </c>
      <c r="BY549">
        <v>126</v>
      </c>
      <c r="BZ549">
        <v>126</v>
      </c>
      <c r="CA549" t="s">
        <v>142</v>
      </c>
      <c r="CB549" s="356">
        <v>122</v>
      </c>
      <c r="CC549" t="s">
        <v>876</v>
      </c>
      <c r="CD549" t="s">
        <v>268</v>
      </c>
      <c r="CE549" t="s">
        <v>268</v>
      </c>
      <c r="CF549" t="s">
        <v>268</v>
      </c>
      <c r="CG549" t="s">
        <v>268</v>
      </c>
      <c r="CH549" t="s">
        <v>268</v>
      </c>
      <c r="CI549" t="s">
        <v>268</v>
      </c>
      <c r="CJ549" t="s">
        <v>268</v>
      </c>
      <c r="CK549" t="s">
        <v>268</v>
      </c>
      <c r="CL549" t="s">
        <v>268</v>
      </c>
      <c r="CM549" t="s">
        <v>11224</v>
      </c>
      <c r="CN549">
        <v>147.27000000000001</v>
      </c>
      <c r="CO549" t="s">
        <v>268</v>
      </c>
      <c r="CP549">
        <v>147.27000000000001</v>
      </c>
      <c r="CQ549">
        <v>365</v>
      </c>
      <c r="CR549" t="s">
        <v>878</v>
      </c>
      <c r="CS549" t="s">
        <v>11225</v>
      </c>
      <c r="CT549" t="s">
        <v>11226</v>
      </c>
      <c r="CU549" t="s">
        <v>11227</v>
      </c>
      <c r="CV549" t="s">
        <v>268</v>
      </c>
      <c r="CW549" t="s">
        <v>268</v>
      </c>
      <c r="CX549" t="s">
        <v>268</v>
      </c>
      <c r="CY549" t="s">
        <v>268</v>
      </c>
      <c r="CZ549" t="s">
        <v>268</v>
      </c>
      <c r="DA549" t="s">
        <v>268</v>
      </c>
      <c r="DB549" s="429">
        <f t="shared" si="110"/>
        <v>0</v>
      </c>
      <c r="DC549" s="284">
        <f t="shared" si="111"/>
        <v>0</v>
      </c>
      <c r="DD549" s="284">
        <f t="shared" si="112"/>
        <v>0</v>
      </c>
      <c r="DE549" s="284">
        <f t="shared" si="113"/>
        <v>0</v>
      </c>
      <c r="DF549" s="295">
        <f t="shared" si="114"/>
        <v>126.00000000000001</v>
      </c>
      <c r="DG549" s="284">
        <f t="shared" si="115"/>
        <v>0</v>
      </c>
      <c r="DH549" s="284">
        <f t="shared" si="116"/>
        <v>0</v>
      </c>
      <c r="DI549" s="284">
        <f t="shared" si="117"/>
        <v>0</v>
      </c>
      <c r="DJ549" s="284">
        <f t="shared" si="118"/>
        <v>0</v>
      </c>
      <c r="DK549" s="295">
        <f t="shared" si="119"/>
        <v>1</v>
      </c>
      <c r="DL549" s="297" t="str">
        <f t="shared" si="120"/>
        <v>A dispo.</v>
      </c>
      <c r="DM549" s="430">
        <f>IFERROR(IF(CA549="D",IF(DL549="A dispo.",DF549*VLOOKUP('DATI INPUT'!$F$27,TARIFFE_UD,4,FALSE),DF549*VLOOKUP(DL549,TARIFFE_UD,4,FALSE)),DF549*VLOOKUP(CB549-100,TARIFFE_UND,4,FALSE)),0)</f>
        <v>79.869475393517874</v>
      </c>
      <c r="DN549" s="430">
        <f>IFERROR(IF(CA549="D",IF(DL549="A dispo.",DK549*VLOOKUP('DATI INPUT'!$F$27,TARIFFE_UD,5,FALSE),DK549*VLOOKUP(DL549,TARIFFE_UD,5,FALSE)),DK549*VLOOKUP(CB549-100,TARIFFE_UND,5,FALSE)),0)</f>
        <v>67.397800635548478</v>
      </c>
      <c r="DO549" s="431">
        <f t="shared" si="121"/>
        <v>-2.7239709336583928E-3</v>
      </c>
      <c r="DP549" s="299">
        <f>IFERROR(IF(CA549="D",IF(DL549="A dispo.",DF549*VLOOKUP('DATI INPUT'!$F$27,TARIFFE_UD,2,FALSE),DF549*VLOOKUP(DL549,TARIFFE_UD,2,FALSE)),DF549*VLOOKUP(CB549-100,TARIFFE_UND,2,FALSE)),0)</f>
        <v>99.785750246640987</v>
      </c>
      <c r="DQ549" s="299">
        <f>IFERROR(IF(CA549="D",IF(DL549="A dispo.",DK549*VLOOKUP('DATI INPUT'!$F$27,TARIFFE_UD,3,FALSE),DK549*VLOOKUP(DL549,TARIFFE_UD,3,FALSE)),DK549*VLOOKUP(CB549-100,TARIFFE_UND,3,FALSE)),0)</f>
        <v>60.367780403072892</v>
      </c>
      <c r="DR549" s="299">
        <f t="shared" si="122"/>
        <v>160.15353064971387</v>
      </c>
    </row>
    <row r="550" spans="1:122" x14ac:dyDescent="0.25">
      <c r="A550" t="s">
        <v>5384</v>
      </c>
      <c r="B550" t="s">
        <v>480</v>
      </c>
      <c r="C550" t="s">
        <v>5385</v>
      </c>
      <c r="D550" t="s">
        <v>5379</v>
      </c>
      <c r="E550" t="s">
        <v>268</v>
      </c>
      <c r="F550" t="s">
        <v>156</v>
      </c>
      <c r="G550" t="s">
        <v>5380</v>
      </c>
      <c r="H550" t="s">
        <v>849</v>
      </c>
      <c r="I550" t="s">
        <v>360</v>
      </c>
      <c r="J550" t="s">
        <v>274</v>
      </c>
      <c r="K550" t="s">
        <v>5381</v>
      </c>
      <c r="L550" t="s">
        <v>960</v>
      </c>
      <c r="M550" t="s">
        <v>5382</v>
      </c>
      <c r="N550" t="s">
        <v>303</v>
      </c>
      <c r="O550" t="s">
        <v>908</v>
      </c>
      <c r="P550" t="s">
        <v>3921</v>
      </c>
      <c r="Q550" t="s">
        <v>341</v>
      </c>
      <c r="R550" t="s">
        <v>268</v>
      </c>
      <c r="S550" t="s">
        <v>268</v>
      </c>
      <c r="T550" t="s">
        <v>268</v>
      </c>
      <c r="U550" t="s">
        <v>268</v>
      </c>
      <c r="V550" t="s">
        <v>268</v>
      </c>
      <c r="W550" t="s">
        <v>5383</v>
      </c>
      <c r="X550" t="s">
        <v>2116</v>
      </c>
      <c r="Y550" t="s">
        <v>269</v>
      </c>
      <c r="Z550" t="s">
        <v>268</v>
      </c>
      <c r="AA550" t="s">
        <v>268</v>
      </c>
      <c r="AB550" t="s">
        <v>268</v>
      </c>
      <c r="AC550" t="s">
        <v>268</v>
      </c>
      <c r="AD550" t="s">
        <v>268</v>
      </c>
      <c r="AE550" t="s">
        <v>287</v>
      </c>
      <c r="AF550" t="s">
        <v>1811</v>
      </c>
      <c r="AG550" t="s">
        <v>875</v>
      </c>
      <c r="AH550" t="s">
        <v>1812</v>
      </c>
      <c r="AI550" t="s">
        <v>3571</v>
      </c>
      <c r="AJ550" t="s">
        <v>268</v>
      </c>
      <c r="AK550" t="s">
        <v>366</v>
      </c>
      <c r="AL550" t="s">
        <v>268</v>
      </c>
      <c r="AM550" t="s">
        <v>268</v>
      </c>
      <c r="AN550" t="s">
        <v>268</v>
      </c>
      <c r="AO550" t="s">
        <v>268</v>
      </c>
      <c r="AP550" t="s">
        <v>268</v>
      </c>
      <c r="AQ550" t="s">
        <v>268</v>
      </c>
      <c r="AR550" t="s">
        <v>268</v>
      </c>
      <c r="AS550" t="s">
        <v>268</v>
      </c>
      <c r="AT550" t="s">
        <v>268</v>
      </c>
      <c r="AU550" t="s">
        <v>268</v>
      </c>
      <c r="AV550" t="s">
        <v>268</v>
      </c>
      <c r="AW550" t="s">
        <v>268</v>
      </c>
      <c r="AX550" t="s">
        <v>268</v>
      </c>
      <c r="AY550" t="s">
        <v>268</v>
      </c>
      <c r="AZ550" t="s">
        <v>268</v>
      </c>
      <c r="BA550" t="s">
        <v>268</v>
      </c>
      <c r="BB550" t="s">
        <v>268</v>
      </c>
      <c r="BC550" t="s">
        <v>268</v>
      </c>
      <c r="BD550" t="s">
        <v>268</v>
      </c>
      <c r="BE550" t="s">
        <v>268</v>
      </c>
      <c r="BF550" t="s">
        <v>268</v>
      </c>
      <c r="BG550" t="s">
        <v>268</v>
      </c>
      <c r="BH550" t="s">
        <v>268</v>
      </c>
      <c r="BI550" t="s">
        <v>268</v>
      </c>
      <c r="BJ550" t="s">
        <v>268</v>
      </c>
      <c r="BK550" t="s">
        <v>268</v>
      </c>
      <c r="BL550" t="s">
        <v>268</v>
      </c>
      <c r="BM550" t="s">
        <v>268</v>
      </c>
      <c r="BN550" t="s">
        <v>268</v>
      </c>
      <c r="BO550" t="s">
        <v>268</v>
      </c>
      <c r="BP550" t="s">
        <v>268</v>
      </c>
      <c r="BQ550" t="s">
        <v>268</v>
      </c>
      <c r="BR550" t="s">
        <v>268</v>
      </c>
      <c r="BS550" t="s">
        <v>268</v>
      </c>
      <c r="BT550" t="s">
        <v>268</v>
      </c>
      <c r="BU550" t="s">
        <v>268</v>
      </c>
      <c r="BV550" t="s">
        <v>268</v>
      </c>
      <c r="BW550" t="s">
        <v>268</v>
      </c>
      <c r="BX550" t="s">
        <v>268</v>
      </c>
      <c r="BY550">
        <v>30.16</v>
      </c>
      <c r="BZ550">
        <v>30.16</v>
      </c>
      <c r="CA550" t="s">
        <v>142</v>
      </c>
      <c r="CB550" s="356">
        <v>123</v>
      </c>
      <c r="CC550" t="s">
        <v>1817</v>
      </c>
      <c r="CD550" t="s">
        <v>268</v>
      </c>
      <c r="CE550" t="s">
        <v>268</v>
      </c>
      <c r="CF550" t="s">
        <v>268</v>
      </c>
      <c r="CG550" t="s">
        <v>268</v>
      </c>
      <c r="CH550" t="s">
        <v>268</v>
      </c>
      <c r="CI550" t="s">
        <v>268</v>
      </c>
      <c r="CJ550" t="s">
        <v>268</v>
      </c>
      <c r="CK550" t="s">
        <v>268</v>
      </c>
      <c r="CL550" t="s">
        <v>5386</v>
      </c>
      <c r="CM550" t="s">
        <v>11224</v>
      </c>
      <c r="CN550">
        <v>19.12</v>
      </c>
      <c r="CO550" t="s">
        <v>268</v>
      </c>
      <c r="CP550">
        <v>19.12</v>
      </c>
      <c r="CQ550">
        <v>365</v>
      </c>
      <c r="CR550" t="s">
        <v>878</v>
      </c>
      <c r="CS550" t="s">
        <v>11225</v>
      </c>
      <c r="CT550" t="s">
        <v>11226</v>
      </c>
      <c r="CU550" t="s">
        <v>11227</v>
      </c>
      <c r="CV550" t="s">
        <v>268</v>
      </c>
      <c r="CW550" t="s">
        <v>268</v>
      </c>
      <c r="CX550" t="s">
        <v>268</v>
      </c>
      <c r="CY550" t="s">
        <v>268</v>
      </c>
      <c r="CZ550" t="s">
        <v>268</v>
      </c>
      <c r="DA550" t="s">
        <v>268</v>
      </c>
      <c r="DB550" s="429">
        <f t="shared" si="110"/>
        <v>0</v>
      </c>
      <c r="DC550" s="284">
        <f t="shared" si="111"/>
        <v>0</v>
      </c>
      <c r="DD550" s="284">
        <f t="shared" si="112"/>
        <v>0</v>
      </c>
      <c r="DE550" s="284">
        <f t="shared" si="113"/>
        <v>0</v>
      </c>
      <c r="DF550" s="295">
        <f t="shared" si="114"/>
        <v>30.16</v>
      </c>
      <c r="DG550" s="284">
        <f t="shared" si="115"/>
        <v>1</v>
      </c>
      <c r="DH550" s="284">
        <f t="shared" si="116"/>
        <v>0</v>
      </c>
      <c r="DI550" s="284">
        <f t="shared" si="117"/>
        <v>0</v>
      </c>
      <c r="DJ550" s="284">
        <f t="shared" si="118"/>
        <v>0</v>
      </c>
      <c r="DK550" s="295">
        <f t="shared" si="119"/>
        <v>0</v>
      </c>
      <c r="DL550" s="297" t="str">
        <f t="shared" si="120"/>
        <v>A dispo.</v>
      </c>
      <c r="DM550" s="430">
        <f>IFERROR(IF(CA550="D",IF(DL550="A dispo.",DF550*VLOOKUP('DATI INPUT'!$F$27,TARIFFE_UD,4,FALSE),DF550*VLOOKUP(DL550,TARIFFE_UD,4,FALSE)),DF550*VLOOKUP(CB550-100,TARIFFE_UND,4,FALSE)),0)</f>
        <v>19.117963316416656</v>
      </c>
      <c r="DN550" s="430">
        <f>IFERROR(IF(CA550="D",IF(DL550="A dispo.",DK550*VLOOKUP('DATI INPUT'!$F$27,TARIFFE_UD,5,FALSE),DK550*VLOOKUP(DL550,TARIFFE_UD,5,FALSE)),DK550*VLOOKUP(CB550-100,TARIFFE_UND,5,FALSE)),0)</f>
        <v>0</v>
      </c>
      <c r="DO550" s="431">
        <f t="shared" si="121"/>
        <v>-2.036683583344967E-3</v>
      </c>
      <c r="DP550" s="299">
        <f>IFERROR(IF(CA550="D",IF(DL550="A dispo.",DF550*VLOOKUP('DATI INPUT'!$F$27,TARIFFE_UD,2,FALSE),DF550*VLOOKUP(DL550,TARIFFE_UD,2,FALSE)),DF550*VLOOKUP(CB550-100,TARIFFE_UND,2,FALSE)),0)</f>
        <v>23.885224027291205</v>
      </c>
      <c r="DQ550" s="299">
        <f>IFERROR(IF(CA550="D",IF(DL550="A dispo.",DK550*VLOOKUP('DATI INPUT'!$F$27,TARIFFE_UD,3,FALSE),DK550*VLOOKUP(DL550,TARIFFE_UD,3,FALSE)),DK550*VLOOKUP(CB550-100,TARIFFE_UND,3,FALSE)),0)</f>
        <v>0</v>
      </c>
      <c r="DR550" s="299">
        <f t="shared" si="122"/>
        <v>23.885224027291205</v>
      </c>
    </row>
    <row r="551" spans="1:122" x14ac:dyDescent="0.25">
      <c r="A551" t="s">
        <v>5394</v>
      </c>
      <c r="B551" t="s">
        <v>5388</v>
      </c>
      <c r="C551" t="s">
        <v>5395</v>
      </c>
      <c r="D551" t="s">
        <v>5390</v>
      </c>
      <c r="E551" t="s">
        <v>268</v>
      </c>
      <c r="F551" t="s">
        <v>156</v>
      </c>
      <c r="G551" t="s">
        <v>5391</v>
      </c>
      <c r="H551" t="s">
        <v>849</v>
      </c>
      <c r="I551" t="s">
        <v>5392</v>
      </c>
      <c r="J551" t="s">
        <v>156</v>
      </c>
      <c r="K551" t="s">
        <v>5393</v>
      </c>
      <c r="L551" t="s">
        <v>960</v>
      </c>
      <c r="M551" t="s">
        <v>2175</v>
      </c>
      <c r="N551" t="s">
        <v>984</v>
      </c>
      <c r="O551" t="s">
        <v>873</v>
      </c>
      <c r="P551" t="s">
        <v>613</v>
      </c>
      <c r="Q551" t="s">
        <v>496</v>
      </c>
      <c r="R551" t="s">
        <v>268</v>
      </c>
      <c r="S551" t="s">
        <v>268</v>
      </c>
      <c r="T551" t="s">
        <v>268</v>
      </c>
      <c r="U551" t="s">
        <v>268</v>
      </c>
      <c r="V551" t="s">
        <v>268</v>
      </c>
      <c r="W551" t="s">
        <v>10453</v>
      </c>
      <c r="X551" t="s">
        <v>268</v>
      </c>
      <c r="Y551" t="s">
        <v>268</v>
      </c>
      <c r="Z551" t="s">
        <v>268</v>
      </c>
      <c r="AA551" t="s">
        <v>268</v>
      </c>
      <c r="AB551" t="s">
        <v>268</v>
      </c>
      <c r="AC551" t="s">
        <v>268</v>
      </c>
      <c r="AD551" t="s">
        <v>268</v>
      </c>
      <c r="AE551" t="s">
        <v>287</v>
      </c>
      <c r="AF551" t="s">
        <v>1811</v>
      </c>
      <c r="AG551" t="s">
        <v>875</v>
      </c>
      <c r="AH551" t="s">
        <v>1831</v>
      </c>
      <c r="AI551" t="s">
        <v>2176</v>
      </c>
      <c r="AJ551" t="s">
        <v>268</v>
      </c>
      <c r="AK551" t="s">
        <v>377</v>
      </c>
      <c r="AL551" t="s">
        <v>268</v>
      </c>
      <c r="AM551" t="s">
        <v>353</v>
      </c>
      <c r="AN551" t="s">
        <v>268</v>
      </c>
      <c r="AO551" t="s">
        <v>268</v>
      </c>
      <c r="AP551" t="s">
        <v>268</v>
      </c>
      <c r="AQ551" t="s">
        <v>268</v>
      </c>
      <c r="AR551" t="s">
        <v>268</v>
      </c>
      <c r="AS551" t="s">
        <v>268</v>
      </c>
      <c r="AT551" t="s">
        <v>268</v>
      </c>
      <c r="AU551" t="s">
        <v>268</v>
      </c>
      <c r="AV551" t="s">
        <v>268</v>
      </c>
      <c r="AW551" t="s">
        <v>268</v>
      </c>
      <c r="AX551" t="s">
        <v>268</v>
      </c>
      <c r="AY551" t="s">
        <v>268</v>
      </c>
      <c r="AZ551" t="s">
        <v>268</v>
      </c>
      <c r="BA551" t="s">
        <v>268</v>
      </c>
      <c r="BB551" t="s">
        <v>268</v>
      </c>
      <c r="BC551" t="s">
        <v>268</v>
      </c>
      <c r="BD551" t="s">
        <v>268</v>
      </c>
      <c r="BE551" t="s">
        <v>268</v>
      </c>
      <c r="BF551" t="s">
        <v>268</v>
      </c>
      <c r="BG551" t="s">
        <v>268</v>
      </c>
      <c r="BH551" t="s">
        <v>268</v>
      </c>
      <c r="BI551" t="s">
        <v>268</v>
      </c>
      <c r="BJ551" t="s">
        <v>268</v>
      </c>
      <c r="BK551" t="s">
        <v>268</v>
      </c>
      <c r="BL551" t="s">
        <v>268</v>
      </c>
      <c r="BM551" t="s">
        <v>268</v>
      </c>
      <c r="BN551" t="s">
        <v>268</v>
      </c>
      <c r="BO551" t="s">
        <v>268</v>
      </c>
      <c r="BP551" t="s">
        <v>268</v>
      </c>
      <c r="BQ551" t="s">
        <v>268</v>
      </c>
      <c r="BR551" t="s">
        <v>268</v>
      </c>
      <c r="BS551" t="s">
        <v>268</v>
      </c>
      <c r="BT551" t="s">
        <v>268</v>
      </c>
      <c r="BU551" t="s">
        <v>268</v>
      </c>
      <c r="BV551" t="s">
        <v>268</v>
      </c>
      <c r="BW551" t="s">
        <v>268</v>
      </c>
      <c r="BX551" t="s">
        <v>268</v>
      </c>
      <c r="BY551">
        <v>42.64</v>
      </c>
      <c r="BZ551">
        <v>42.64</v>
      </c>
      <c r="CA551" t="s">
        <v>142</v>
      </c>
      <c r="CB551" s="356">
        <v>123</v>
      </c>
      <c r="CC551" t="s">
        <v>1817</v>
      </c>
      <c r="CD551" t="s">
        <v>268</v>
      </c>
      <c r="CE551" t="s">
        <v>268</v>
      </c>
      <c r="CF551" s="356">
        <v>1</v>
      </c>
      <c r="CG551" t="s">
        <v>268</v>
      </c>
      <c r="CH551" t="s">
        <v>268</v>
      </c>
      <c r="CI551" t="s">
        <v>268</v>
      </c>
      <c r="CJ551" t="s">
        <v>268</v>
      </c>
      <c r="CK551" t="s">
        <v>268</v>
      </c>
      <c r="CL551" t="s">
        <v>2895</v>
      </c>
      <c r="CM551" t="s">
        <v>11224</v>
      </c>
      <c r="CN551">
        <v>21.02</v>
      </c>
      <c r="CO551" t="s">
        <v>268</v>
      </c>
      <c r="CP551">
        <v>21.02</v>
      </c>
      <c r="CQ551">
        <v>365</v>
      </c>
      <c r="CR551" t="s">
        <v>878</v>
      </c>
      <c r="CS551" t="s">
        <v>11225</v>
      </c>
      <c r="CT551" t="s">
        <v>11226</v>
      </c>
      <c r="CU551" t="s">
        <v>11227</v>
      </c>
      <c r="CV551" t="s">
        <v>268</v>
      </c>
      <c r="CW551" t="s">
        <v>268</v>
      </c>
      <c r="CX551" t="s">
        <v>268</v>
      </c>
      <c r="CY551" t="s">
        <v>268</v>
      </c>
      <c r="CZ551" t="s">
        <v>268</v>
      </c>
      <c r="DA551" t="s">
        <v>268</v>
      </c>
      <c r="DB551" s="429">
        <f t="shared" si="110"/>
        <v>0</v>
      </c>
      <c r="DC551" s="284">
        <f t="shared" si="111"/>
        <v>0</v>
      </c>
      <c r="DD551" s="284">
        <f t="shared" si="112"/>
        <v>0</v>
      </c>
      <c r="DE551" s="284">
        <f t="shared" si="113"/>
        <v>0</v>
      </c>
      <c r="DF551" s="295">
        <f t="shared" si="114"/>
        <v>42.64</v>
      </c>
      <c r="DG551" s="284">
        <f t="shared" si="115"/>
        <v>1</v>
      </c>
      <c r="DH551" s="284">
        <f t="shared" si="116"/>
        <v>0</v>
      </c>
      <c r="DI551" s="284">
        <f t="shared" si="117"/>
        <v>0</v>
      </c>
      <c r="DJ551" s="284">
        <f t="shared" si="118"/>
        <v>0</v>
      </c>
      <c r="DK551" s="295">
        <f t="shared" si="119"/>
        <v>0</v>
      </c>
      <c r="DL551" s="297">
        <f t="shared" si="120"/>
        <v>1</v>
      </c>
      <c r="DM551" s="430">
        <f>IFERROR(IF(CA551="D",IF(DL551="A dispo.",DF551*VLOOKUP('DATI INPUT'!$F$27,TARIFFE_UD,4,FALSE),DF551*VLOOKUP(DL551,TARIFFE_UD,4,FALSE)),DF551*VLOOKUP(CB551-100,TARIFFE_UND,4,FALSE)),0)</f>
        <v>21.022434757898775</v>
      </c>
      <c r="DN551" s="430">
        <f>IFERROR(IF(CA551="D",IF(DL551="A dispo.",DK551*VLOOKUP('DATI INPUT'!$F$27,TARIFFE_UD,5,FALSE),DK551*VLOOKUP(DL551,TARIFFE_UD,5,FALSE)),DK551*VLOOKUP(CB551-100,TARIFFE_UND,5,FALSE)),0)</f>
        <v>0</v>
      </c>
      <c r="DO551" s="431">
        <f t="shared" si="121"/>
        <v>2.4347578987757856E-3</v>
      </c>
      <c r="DP551" s="299">
        <f>IFERROR(IF(CA551="D",IF(DL551="A dispo.",DF551*VLOOKUP('DATI INPUT'!$F$27,TARIFFE_UD,2,FALSE),DF551*VLOOKUP(DL551,TARIFFE_UD,2,FALSE)),DF551*VLOOKUP(CB551-100,TARIFFE_UND,2,FALSE)),0)</f>
        <v>26.26459500318995</v>
      </c>
      <c r="DQ551" s="299">
        <f>IFERROR(IF(CA551="D",IF(DL551="A dispo.",DK551*VLOOKUP('DATI INPUT'!$F$27,TARIFFE_UD,3,FALSE),DK551*VLOOKUP(DL551,TARIFFE_UD,3,FALSE)),DK551*VLOOKUP(CB551-100,TARIFFE_UND,3,FALSE)),0)</f>
        <v>0</v>
      </c>
      <c r="DR551" s="299">
        <f t="shared" si="122"/>
        <v>26.26459500318995</v>
      </c>
    </row>
    <row r="552" spans="1:122" x14ac:dyDescent="0.25">
      <c r="A552" t="s">
        <v>5396</v>
      </c>
      <c r="B552" t="s">
        <v>1268</v>
      </c>
      <c r="C552" t="s">
        <v>5397</v>
      </c>
      <c r="D552" t="s">
        <v>5398</v>
      </c>
      <c r="E552" t="s">
        <v>268</v>
      </c>
      <c r="F552" t="s">
        <v>156</v>
      </c>
      <c r="G552" t="s">
        <v>5399</v>
      </c>
      <c r="H552" t="s">
        <v>849</v>
      </c>
      <c r="I552" t="s">
        <v>5400</v>
      </c>
      <c r="J552" t="s">
        <v>156</v>
      </c>
      <c r="K552" t="s">
        <v>5401</v>
      </c>
      <c r="L552" t="s">
        <v>984</v>
      </c>
      <c r="M552" t="s">
        <v>5402</v>
      </c>
      <c r="N552" t="s">
        <v>1797</v>
      </c>
      <c r="O552" t="s">
        <v>896</v>
      </c>
      <c r="P552" t="s">
        <v>1046</v>
      </c>
      <c r="Q552" t="s">
        <v>397</v>
      </c>
      <c r="R552" t="s">
        <v>154</v>
      </c>
      <c r="S552" t="s">
        <v>268</v>
      </c>
      <c r="T552" t="s">
        <v>268</v>
      </c>
      <c r="U552" t="s">
        <v>268</v>
      </c>
      <c r="V552" t="s">
        <v>268</v>
      </c>
      <c r="W552" t="s">
        <v>5403</v>
      </c>
      <c r="X552" t="s">
        <v>2617</v>
      </c>
      <c r="Y552" t="s">
        <v>315</v>
      </c>
      <c r="Z552" t="s">
        <v>268</v>
      </c>
      <c r="AA552" t="s">
        <v>268</v>
      </c>
      <c r="AB552" t="s">
        <v>268</v>
      </c>
      <c r="AC552" t="s">
        <v>268</v>
      </c>
      <c r="AD552" t="s">
        <v>268</v>
      </c>
      <c r="AE552" t="s">
        <v>287</v>
      </c>
      <c r="AF552" t="s">
        <v>1811</v>
      </c>
      <c r="AG552" t="s">
        <v>875</v>
      </c>
      <c r="AH552" t="s">
        <v>1848</v>
      </c>
      <c r="AI552" t="s">
        <v>4400</v>
      </c>
      <c r="AJ552" t="s">
        <v>268</v>
      </c>
      <c r="AK552" t="s">
        <v>381</v>
      </c>
      <c r="AL552" t="s">
        <v>268</v>
      </c>
      <c r="AM552" t="s">
        <v>405</v>
      </c>
      <c r="AN552" t="s">
        <v>268</v>
      </c>
      <c r="AO552" t="s">
        <v>268</v>
      </c>
      <c r="AP552" t="s">
        <v>268</v>
      </c>
      <c r="AQ552" t="s">
        <v>268</v>
      </c>
      <c r="AR552" t="s">
        <v>268</v>
      </c>
      <c r="AS552" t="s">
        <v>268</v>
      </c>
      <c r="AT552" t="s">
        <v>268</v>
      </c>
      <c r="AU552" t="s">
        <v>268</v>
      </c>
      <c r="AV552" t="s">
        <v>268</v>
      </c>
      <c r="AW552" t="s">
        <v>268</v>
      </c>
      <c r="AX552" t="s">
        <v>268</v>
      </c>
      <c r="AY552" t="s">
        <v>268</v>
      </c>
      <c r="AZ552" t="s">
        <v>268</v>
      </c>
      <c r="BA552" t="s">
        <v>268</v>
      </c>
      <c r="BB552" t="s">
        <v>268</v>
      </c>
      <c r="BC552" t="s">
        <v>268</v>
      </c>
      <c r="BD552" t="s">
        <v>268</v>
      </c>
      <c r="BE552" t="s">
        <v>268</v>
      </c>
      <c r="BF552" t="s">
        <v>268</v>
      </c>
      <c r="BG552" t="s">
        <v>268</v>
      </c>
      <c r="BH552" t="s">
        <v>268</v>
      </c>
      <c r="BI552" t="s">
        <v>268</v>
      </c>
      <c r="BJ552" t="s">
        <v>268</v>
      </c>
      <c r="BK552" t="s">
        <v>268</v>
      </c>
      <c r="BL552" t="s">
        <v>268</v>
      </c>
      <c r="BM552" t="s">
        <v>268</v>
      </c>
      <c r="BN552" t="s">
        <v>268</v>
      </c>
      <c r="BO552" t="s">
        <v>268</v>
      </c>
      <c r="BP552" t="s">
        <v>268</v>
      </c>
      <c r="BQ552" t="s">
        <v>268</v>
      </c>
      <c r="BR552" t="s">
        <v>268</v>
      </c>
      <c r="BS552" t="s">
        <v>268</v>
      </c>
      <c r="BT552" t="s">
        <v>268</v>
      </c>
      <c r="BU552" t="s">
        <v>268</v>
      </c>
      <c r="BV552" t="s">
        <v>268</v>
      </c>
      <c r="BW552" t="s">
        <v>268</v>
      </c>
      <c r="BX552" t="s">
        <v>268</v>
      </c>
      <c r="BY552">
        <v>83</v>
      </c>
      <c r="BZ552">
        <v>83</v>
      </c>
      <c r="CA552" t="s">
        <v>142</v>
      </c>
      <c r="CB552" s="356">
        <v>122</v>
      </c>
      <c r="CC552" t="s">
        <v>876</v>
      </c>
      <c r="CD552" t="s">
        <v>268</v>
      </c>
      <c r="CE552" t="s">
        <v>268</v>
      </c>
      <c r="CF552" t="s">
        <v>268</v>
      </c>
      <c r="CG552" t="s">
        <v>268</v>
      </c>
      <c r="CH552" t="s">
        <v>268</v>
      </c>
      <c r="CI552" t="s">
        <v>268</v>
      </c>
      <c r="CJ552" t="s">
        <v>268</v>
      </c>
      <c r="CK552" t="s">
        <v>268</v>
      </c>
      <c r="CL552" t="s">
        <v>268</v>
      </c>
      <c r="CM552" t="s">
        <v>11224</v>
      </c>
      <c r="CN552">
        <v>120.01</v>
      </c>
      <c r="CO552" t="s">
        <v>268</v>
      </c>
      <c r="CP552">
        <v>120.01</v>
      </c>
      <c r="CQ552">
        <v>365</v>
      </c>
      <c r="CR552" t="s">
        <v>878</v>
      </c>
      <c r="CS552" t="s">
        <v>11225</v>
      </c>
      <c r="CT552" t="s">
        <v>11226</v>
      </c>
      <c r="CU552" t="s">
        <v>11227</v>
      </c>
      <c r="CV552" t="s">
        <v>268</v>
      </c>
      <c r="CW552" t="s">
        <v>268</v>
      </c>
      <c r="CX552" t="s">
        <v>268</v>
      </c>
      <c r="CY552" t="s">
        <v>268</v>
      </c>
      <c r="CZ552" t="s">
        <v>268</v>
      </c>
      <c r="DA552" t="s">
        <v>268</v>
      </c>
      <c r="DB552" s="429">
        <f t="shared" si="110"/>
        <v>0</v>
      </c>
      <c r="DC552" s="284">
        <f t="shared" si="111"/>
        <v>0</v>
      </c>
      <c r="DD552" s="284">
        <f t="shared" si="112"/>
        <v>0</v>
      </c>
      <c r="DE552" s="284">
        <f t="shared" si="113"/>
        <v>0</v>
      </c>
      <c r="DF552" s="295">
        <f t="shared" si="114"/>
        <v>83</v>
      </c>
      <c r="DG552" s="284">
        <f t="shared" si="115"/>
        <v>0</v>
      </c>
      <c r="DH552" s="284">
        <f t="shared" si="116"/>
        <v>0</v>
      </c>
      <c r="DI552" s="284">
        <f t="shared" si="117"/>
        <v>0</v>
      </c>
      <c r="DJ552" s="284">
        <f t="shared" si="118"/>
        <v>0</v>
      </c>
      <c r="DK552" s="295">
        <f t="shared" si="119"/>
        <v>1</v>
      </c>
      <c r="DL552" s="297" t="str">
        <f t="shared" si="120"/>
        <v>A dispo.</v>
      </c>
      <c r="DM552" s="430">
        <f>IFERROR(IF(CA552="D",IF(DL552="A dispo.",DF552*VLOOKUP('DATI INPUT'!$F$27,TARIFFE_UD,4,FALSE),DF552*VLOOKUP(DL552,TARIFFE_UD,4,FALSE)),DF552*VLOOKUP(CB552-100,TARIFFE_UND,4,FALSE)),0)</f>
        <v>52.612432203666529</v>
      </c>
      <c r="DN552" s="430">
        <f>IFERROR(IF(CA552="D",IF(DL552="A dispo.",DK552*VLOOKUP('DATI INPUT'!$F$27,TARIFFE_UD,5,FALSE),DK552*VLOOKUP(DL552,TARIFFE_UD,5,FALSE)),DK552*VLOOKUP(CB552-100,TARIFFE_UND,5,FALSE)),0)</f>
        <v>67.397800635548478</v>
      </c>
      <c r="DO552" s="431">
        <f t="shared" si="121"/>
        <v>2.3283921500194538E-4</v>
      </c>
      <c r="DP552" s="299">
        <f>IFERROR(IF(CA552="D",IF(DL552="A dispo.",DF552*VLOOKUP('DATI INPUT'!$F$27,TARIFFE_UD,2,FALSE),DF552*VLOOKUP(DL552,TARIFFE_UD,2,FALSE)),DF552*VLOOKUP(CB552-100,TARIFFE_UND,2,FALSE)),0)</f>
        <v>65.731883098977789</v>
      </c>
      <c r="DQ552" s="299">
        <f>IFERROR(IF(CA552="D",IF(DL552="A dispo.",DK552*VLOOKUP('DATI INPUT'!$F$27,TARIFFE_UD,3,FALSE),DK552*VLOOKUP(DL552,TARIFFE_UD,3,FALSE)),DK552*VLOOKUP(CB552-100,TARIFFE_UND,3,FALSE)),0)</f>
        <v>60.367780403072892</v>
      </c>
      <c r="DR552" s="299">
        <f t="shared" si="122"/>
        <v>126.09966350205067</v>
      </c>
    </row>
    <row r="553" spans="1:122" x14ac:dyDescent="0.25">
      <c r="A553" t="s">
        <v>5404</v>
      </c>
      <c r="B553" t="s">
        <v>1158</v>
      </c>
      <c r="C553" t="s">
        <v>5405</v>
      </c>
      <c r="D553" t="s">
        <v>5406</v>
      </c>
      <c r="E553" t="s">
        <v>268</v>
      </c>
      <c r="F553" t="s">
        <v>156</v>
      </c>
      <c r="G553" t="s">
        <v>5407</v>
      </c>
      <c r="H553" t="s">
        <v>5408</v>
      </c>
      <c r="I553" t="s">
        <v>319</v>
      </c>
      <c r="J553" t="s">
        <v>274</v>
      </c>
      <c r="K553" t="s">
        <v>5409</v>
      </c>
      <c r="L553" t="s">
        <v>5410</v>
      </c>
      <c r="M553" t="s">
        <v>5411</v>
      </c>
      <c r="N553" t="s">
        <v>5410</v>
      </c>
      <c r="O553" t="s">
        <v>5412</v>
      </c>
      <c r="P553" t="s">
        <v>5413</v>
      </c>
      <c r="Q553" t="s">
        <v>280</v>
      </c>
      <c r="R553" t="s">
        <v>268</v>
      </c>
      <c r="S553" t="s">
        <v>268</v>
      </c>
      <c r="T553" t="s">
        <v>268</v>
      </c>
      <c r="U553" t="s">
        <v>268</v>
      </c>
      <c r="V553" t="s">
        <v>268</v>
      </c>
      <c r="W553" t="s">
        <v>5414</v>
      </c>
      <c r="X553" t="s">
        <v>2116</v>
      </c>
      <c r="Y553" t="s">
        <v>304</v>
      </c>
      <c r="Z553" t="s">
        <v>268</v>
      </c>
      <c r="AA553" t="s">
        <v>268</v>
      </c>
      <c r="AB553" t="s">
        <v>268</v>
      </c>
      <c r="AC553" t="s">
        <v>268</v>
      </c>
      <c r="AD553" t="s">
        <v>268</v>
      </c>
      <c r="AE553" t="s">
        <v>287</v>
      </c>
      <c r="AF553" t="s">
        <v>1811</v>
      </c>
      <c r="AG553" t="s">
        <v>875</v>
      </c>
      <c r="AH553" t="s">
        <v>1812</v>
      </c>
      <c r="AI553" t="s">
        <v>694</v>
      </c>
      <c r="AJ553" t="s">
        <v>268</v>
      </c>
      <c r="AK553" t="s">
        <v>395</v>
      </c>
      <c r="AL553" t="s">
        <v>268</v>
      </c>
      <c r="AM553" t="s">
        <v>355</v>
      </c>
      <c r="AN553" t="s">
        <v>268</v>
      </c>
      <c r="AO553" t="s">
        <v>268</v>
      </c>
      <c r="AP553" t="s">
        <v>268</v>
      </c>
      <c r="AQ553" t="s">
        <v>268</v>
      </c>
      <c r="AR553" t="s">
        <v>268</v>
      </c>
      <c r="AS553" t="s">
        <v>268</v>
      </c>
      <c r="AT553" t="s">
        <v>268</v>
      </c>
      <c r="AU553" t="s">
        <v>268</v>
      </c>
      <c r="AV553" t="s">
        <v>268</v>
      </c>
      <c r="AW553" t="s">
        <v>268</v>
      </c>
      <c r="AX553" t="s">
        <v>268</v>
      </c>
      <c r="AY553" t="s">
        <v>268</v>
      </c>
      <c r="AZ553" t="s">
        <v>268</v>
      </c>
      <c r="BA553" t="s">
        <v>268</v>
      </c>
      <c r="BB553" t="s">
        <v>268</v>
      </c>
      <c r="BC553" t="s">
        <v>268</v>
      </c>
      <c r="BD553" t="s">
        <v>268</v>
      </c>
      <c r="BE553" t="s">
        <v>268</v>
      </c>
      <c r="BF553" t="s">
        <v>268</v>
      </c>
      <c r="BG553" t="s">
        <v>268</v>
      </c>
      <c r="BH553" t="s">
        <v>268</v>
      </c>
      <c r="BI553" t="s">
        <v>268</v>
      </c>
      <c r="BJ553" t="s">
        <v>268</v>
      </c>
      <c r="BK553" t="s">
        <v>268</v>
      </c>
      <c r="BL553" t="s">
        <v>268</v>
      </c>
      <c r="BM553" t="s">
        <v>268</v>
      </c>
      <c r="BN553" t="s">
        <v>268</v>
      </c>
      <c r="BO553" t="s">
        <v>268</v>
      </c>
      <c r="BP553" t="s">
        <v>268</v>
      </c>
      <c r="BQ553" t="s">
        <v>268</v>
      </c>
      <c r="BR553" t="s">
        <v>268</v>
      </c>
      <c r="BS553" t="s">
        <v>268</v>
      </c>
      <c r="BT553" t="s">
        <v>268</v>
      </c>
      <c r="BU553" t="s">
        <v>268</v>
      </c>
      <c r="BV553" t="s">
        <v>268</v>
      </c>
      <c r="BW553" t="s">
        <v>268</v>
      </c>
      <c r="BX553" t="s">
        <v>268</v>
      </c>
      <c r="BY553">
        <v>116</v>
      </c>
      <c r="BZ553">
        <v>116</v>
      </c>
      <c r="CA553" t="s">
        <v>142</v>
      </c>
      <c r="CB553" s="356">
        <v>122</v>
      </c>
      <c r="CC553" t="s">
        <v>876</v>
      </c>
      <c r="CD553" t="s">
        <v>268</v>
      </c>
      <c r="CE553" t="s">
        <v>268</v>
      </c>
      <c r="CF553" t="s">
        <v>268</v>
      </c>
      <c r="CG553" t="s">
        <v>268</v>
      </c>
      <c r="CH553" t="s">
        <v>268</v>
      </c>
      <c r="CI553" t="s">
        <v>268</v>
      </c>
      <c r="CJ553" t="s">
        <v>268</v>
      </c>
      <c r="CK553" t="s">
        <v>268</v>
      </c>
      <c r="CL553" t="s">
        <v>268</v>
      </c>
      <c r="CM553" t="s">
        <v>11224</v>
      </c>
      <c r="CN553">
        <v>140.93</v>
      </c>
      <c r="CO553" t="s">
        <v>268</v>
      </c>
      <c r="CP553">
        <v>140.93</v>
      </c>
      <c r="CQ553">
        <v>365</v>
      </c>
      <c r="CR553" t="s">
        <v>878</v>
      </c>
      <c r="CS553" t="s">
        <v>11225</v>
      </c>
      <c r="CT553" t="s">
        <v>11226</v>
      </c>
      <c r="CU553" t="s">
        <v>11227</v>
      </c>
      <c r="CV553" t="s">
        <v>268</v>
      </c>
      <c r="CW553" t="s">
        <v>268</v>
      </c>
      <c r="CX553" t="s">
        <v>268</v>
      </c>
      <c r="CY553" t="s">
        <v>268</v>
      </c>
      <c r="CZ553" t="s">
        <v>268</v>
      </c>
      <c r="DA553" t="s">
        <v>268</v>
      </c>
      <c r="DB553" s="429">
        <f t="shared" si="110"/>
        <v>0</v>
      </c>
      <c r="DC553" s="284">
        <f t="shared" si="111"/>
        <v>0</v>
      </c>
      <c r="DD553" s="284">
        <f t="shared" si="112"/>
        <v>0</v>
      </c>
      <c r="DE553" s="284">
        <f t="shared" si="113"/>
        <v>0</v>
      </c>
      <c r="DF553" s="295">
        <f t="shared" si="114"/>
        <v>116.00000000000001</v>
      </c>
      <c r="DG553" s="284">
        <f t="shared" si="115"/>
        <v>0</v>
      </c>
      <c r="DH553" s="284">
        <f t="shared" si="116"/>
        <v>0</v>
      </c>
      <c r="DI553" s="284">
        <f t="shared" si="117"/>
        <v>0</v>
      </c>
      <c r="DJ553" s="284">
        <f t="shared" si="118"/>
        <v>0</v>
      </c>
      <c r="DK553" s="295">
        <f t="shared" si="119"/>
        <v>1</v>
      </c>
      <c r="DL553" s="297" t="str">
        <f t="shared" si="120"/>
        <v>A dispo.</v>
      </c>
      <c r="DM553" s="430">
        <f>IFERROR(IF(CA553="D",IF(DL553="A dispo.",DF553*VLOOKUP('DATI INPUT'!$F$27,TARIFFE_UD,4,FALSE),DF553*VLOOKUP(DL553,TARIFFE_UD,4,FALSE)),DF553*VLOOKUP(CB553-100,TARIFFE_UND,4,FALSE)),0)</f>
        <v>73.530628140064081</v>
      </c>
      <c r="DN553" s="430">
        <f>IFERROR(IF(CA553="D",IF(DL553="A dispo.",DK553*VLOOKUP('DATI INPUT'!$F$27,TARIFFE_UD,5,FALSE),DK553*VLOOKUP(DL553,TARIFFE_UD,5,FALSE)),DK553*VLOOKUP(CB553-100,TARIFFE_UND,5,FALSE)),0)</f>
        <v>67.397800635548478</v>
      </c>
      <c r="DO553" s="431">
        <f t="shared" si="121"/>
        <v>-1.5712243874475007E-3</v>
      </c>
      <c r="DP553" s="299">
        <f>IFERROR(IF(CA553="D",IF(DL553="A dispo.",DF553*VLOOKUP('DATI INPUT'!$F$27,TARIFFE_UD,2,FALSE),DF553*VLOOKUP(DL553,TARIFFE_UD,2,FALSE)),DF553*VLOOKUP(CB553-100,TARIFFE_UND,2,FALSE)),0)</f>
        <v>91.866246258812339</v>
      </c>
      <c r="DQ553" s="299">
        <f>IFERROR(IF(CA553="D",IF(DL553="A dispo.",DK553*VLOOKUP('DATI INPUT'!$F$27,TARIFFE_UD,3,FALSE),DK553*VLOOKUP(DL553,TARIFFE_UD,3,FALSE)),DK553*VLOOKUP(CB553-100,TARIFFE_UND,3,FALSE)),0)</f>
        <v>60.367780403072892</v>
      </c>
      <c r="DR553" s="299">
        <f t="shared" si="122"/>
        <v>152.23402666188522</v>
      </c>
    </row>
    <row r="554" spans="1:122" x14ac:dyDescent="0.25">
      <c r="A554" t="s">
        <v>5415</v>
      </c>
      <c r="B554" t="s">
        <v>5416</v>
      </c>
      <c r="C554" t="s">
        <v>5417</v>
      </c>
      <c r="D554" t="s">
        <v>5418</v>
      </c>
      <c r="E554" t="s">
        <v>268</v>
      </c>
      <c r="F554" t="s">
        <v>156</v>
      </c>
      <c r="G554" t="s">
        <v>5419</v>
      </c>
      <c r="H554" t="s">
        <v>849</v>
      </c>
      <c r="I554" t="s">
        <v>5420</v>
      </c>
      <c r="J554" t="s">
        <v>274</v>
      </c>
      <c r="K554" t="s">
        <v>5421</v>
      </c>
      <c r="L554" t="s">
        <v>984</v>
      </c>
      <c r="M554" t="s">
        <v>5422</v>
      </c>
      <c r="N554" t="s">
        <v>5423</v>
      </c>
      <c r="O554" t="s">
        <v>1258</v>
      </c>
      <c r="P554" t="s">
        <v>5256</v>
      </c>
      <c r="Q554" t="s">
        <v>331</v>
      </c>
      <c r="R554" t="s">
        <v>156</v>
      </c>
      <c r="S554" t="s">
        <v>268</v>
      </c>
      <c r="T554" t="s">
        <v>268</v>
      </c>
      <c r="U554" t="s">
        <v>268</v>
      </c>
      <c r="V554" t="s">
        <v>268</v>
      </c>
      <c r="W554" t="s">
        <v>1933</v>
      </c>
      <c r="X554" t="s">
        <v>1934</v>
      </c>
      <c r="Y554" t="s">
        <v>544</v>
      </c>
      <c r="Z554" t="s">
        <v>268</v>
      </c>
      <c r="AA554" t="s">
        <v>268</v>
      </c>
      <c r="AB554" t="s">
        <v>268</v>
      </c>
      <c r="AC554" t="s">
        <v>268</v>
      </c>
      <c r="AD554" t="s">
        <v>268</v>
      </c>
      <c r="AE554" t="s">
        <v>287</v>
      </c>
      <c r="AF554" t="s">
        <v>1811</v>
      </c>
      <c r="AG554" t="s">
        <v>875</v>
      </c>
      <c r="AH554" t="s">
        <v>1935</v>
      </c>
      <c r="AI554" t="s">
        <v>1132</v>
      </c>
      <c r="AJ554" t="s">
        <v>268</v>
      </c>
      <c r="AK554" t="s">
        <v>410</v>
      </c>
      <c r="AL554" t="s">
        <v>268</v>
      </c>
      <c r="AM554" t="s">
        <v>355</v>
      </c>
      <c r="AN554" t="s">
        <v>268</v>
      </c>
      <c r="AO554" t="s">
        <v>268</v>
      </c>
      <c r="AP554" t="s">
        <v>268</v>
      </c>
      <c r="AQ554" t="s">
        <v>268</v>
      </c>
      <c r="AR554" t="s">
        <v>268</v>
      </c>
      <c r="AS554" t="s">
        <v>268</v>
      </c>
      <c r="AT554" t="s">
        <v>268</v>
      </c>
      <c r="AU554" t="s">
        <v>268</v>
      </c>
      <c r="AV554" t="s">
        <v>268</v>
      </c>
      <c r="AW554" t="s">
        <v>268</v>
      </c>
      <c r="AX554" t="s">
        <v>268</v>
      </c>
      <c r="AY554" t="s">
        <v>268</v>
      </c>
      <c r="AZ554" t="s">
        <v>268</v>
      </c>
      <c r="BA554" t="s">
        <v>268</v>
      </c>
      <c r="BB554" t="s">
        <v>268</v>
      </c>
      <c r="BC554" t="s">
        <v>268</v>
      </c>
      <c r="BD554" t="s">
        <v>268</v>
      </c>
      <c r="BE554" t="s">
        <v>268</v>
      </c>
      <c r="BF554" t="s">
        <v>268</v>
      </c>
      <c r="BG554" t="s">
        <v>268</v>
      </c>
      <c r="BH554" t="s">
        <v>268</v>
      </c>
      <c r="BI554" t="s">
        <v>268</v>
      </c>
      <c r="BJ554" t="s">
        <v>268</v>
      </c>
      <c r="BK554" t="s">
        <v>268</v>
      </c>
      <c r="BL554" t="s">
        <v>268</v>
      </c>
      <c r="BM554" t="s">
        <v>268</v>
      </c>
      <c r="BN554" t="s">
        <v>268</v>
      </c>
      <c r="BO554" t="s">
        <v>268</v>
      </c>
      <c r="BP554" t="s">
        <v>268</v>
      </c>
      <c r="BQ554" t="s">
        <v>268</v>
      </c>
      <c r="BR554" t="s">
        <v>268</v>
      </c>
      <c r="BS554" t="s">
        <v>268</v>
      </c>
      <c r="BT554" t="s">
        <v>268</v>
      </c>
      <c r="BU554" t="s">
        <v>268</v>
      </c>
      <c r="BV554" t="s">
        <v>268</v>
      </c>
      <c r="BW554" t="s">
        <v>268</v>
      </c>
      <c r="BX554" t="s">
        <v>268</v>
      </c>
      <c r="BY554">
        <v>50</v>
      </c>
      <c r="BZ554">
        <v>50</v>
      </c>
      <c r="CA554" t="s">
        <v>142</v>
      </c>
      <c r="CB554" s="356">
        <v>122</v>
      </c>
      <c r="CC554" t="s">
        <v>876</v>
      </c>
      <c r="CD554" t="s">
        <v>268</v>
      </c>
      <c r="CE554" t="s">
        <v>268</v>
      </c>
      <c r="CF554" t="s">
        <v>268</v>
      </c>
      <c r="CG554" t="s">
        <v>268</v>
      </c>
      <c r="CH554" t="s">
        <v>268</v>
      </c>
      <c r="CI554" t="s">
        <v>268</v>
      </c>
      <c r="CJ554" t="s">
        <v>268</v>
      </c>
      <c r="CK554" t="s">
        <v>268</v>
      </c>
      <c r="CL554" t="s">
        <v>268</v>
      </c>
      <c r="CM554" t="s">
        <v>11224</v>
      </c>
      <c r="CN554">
        <v>99.09</v>
      </c>
      <c r="CO554" t="s">
        <v>268</v>
      </c>
      <c r="CP554">
        <v>99.09</v>
      </c>
      <c r="CQ554">
        <v>365</v>
      </c>
      <c r="CR554" t="s">
        <v>878</v>
      </c>
      <c r="CS554" t="s">
        <v>11225</v>
      </c>
      <c r="CT554" t="s">
        <v>11226</v>
      </c>
      <c r="CU554" t="s">
        <v>11227</v>
      </c>
      <c r="CV554" t="s">
        <v>268</v>
      </c>
      <c r="CW554" t="s">
        <v>268</v>
      </c>
      <c r="CX554" t="s">
        <v>268</v>
      </c>
      <c r="CY554" t="s">
        <v>268</v>
      </c>
      <c r="CZ554" t="s">
        <v>268</v>
      </c>
      <c r="DA554" t="s">
        <v>268</v>
      </c>
      <c r="DB554" s="429">
        <f t="shared" si="110"/>
        <v>0</v>
      </c>
      <c r="DC554" s="284">
        <f t="shared" si="111"/>
        <v>0</v>
      </c>
      <c r="DD554" s="284">
        <f t="shared" si="112"/>
        <v>0</v>
      </c>
      <c r="DE554" s="284">
        <f t="shared" si="113"/>
        <v>0</v>
      </c>
      <c r="DF554" s="295">
        <f t="shared" si="114"/>
        <v>50</v>
      </c>
      <c r="DG554" s="284">
        <f t="shared" si="115"/>
        <v>0</v>
      </c>
      <c r="DH554" s="284">
        <f t="shared" si="116"/>
        <v>0</v>
      </c>
      <c r="DI554" s="284">
        <f t="shared" si="117"/>
        <v>0</v>
      </c>
      <c r="DJ554" s="284">
        <f t="shared" si="118"/>
        <v>0</v>
      </c>
      <c r="DK554" s="295">
        <f t="shared" si="119"/>
        <v>1</v>
      </c>
      <c r="DL554" s="297" t="str">
        <f t="shared" si="120"/>
        <v>A dispo.</v>
      </c>
      <c r="DM554" s="430">
        <f>IFERROR(IF(CA554="D",IF(DL554="A dispo.",DF554*VLOOKUP('DATI INPUT'!$F$27,TARIFFE_UD,4,FALSE),DF554*VLOOKUP(DL554,TARIFFE_UD,4,FALSE)),DF554*VLOOKUP(CB554-100,TARIFFE_UND,4,FALSE)),0)</f>
        <v>31.694236267268995</v>
      </c>
      <c r="DN554" s="430">
        <f>IFERROR(IF(CA554="D",IF(DL554="A dispo.",DK554*VLOOKUP('DATI INPUT'!$F$27,TARIFFE_UD,5,FALSE),DK554*VLOOKUP(DL554,TARIFFE_UD,5,FALSE)),DK554*VLOOKUP(CB554-100,TARIFFE_UND,5,FALSE)),0)</f>
        <v>67.397800635548478</v>
      </c>
      <c r="DO554" s="431">
        <f t="shared" si="121"/>
        <v>2.0369028174656023E-3</v>
      </c>
      <c r="DP554" s="299">
        <f>IFERROR(IF(CA554="D",IF(DL554="A dispo.",DF554*VLOOKUP('DATI INPUT'!$F$27,TARIFFE_UD,2,FALSE),DF554*VLOOKUP(DL554,TARIFFE_UD,2,FALSE)),DF554*VLOOKUP(CB554-100,TARIFFE_UND,2,FALSE)),0)</f>
        <v>39.597519939143247</v>
      </c>
      <c r="DQ554" s="299">
        <f>IFERROR(IF(CA554="D",IF(DL554="A dispo.",DK554*VLOOKUP('DATI INPUT'!$F$27,TARIFFE_UD,3,FALSE),DK554*VLOOKUP(DL554,TARIFFE_UD,3,FALSE)),DK554*VLOOKUP(CB554-100,TARIFFE_UND,3,FALSE)),0)</f>
        <v>60.367780403072892</v>
      </c>
      <c r="DR554" s="299">
        <f t="shared" si="122"/>
        <v>99.965300342216139</v>
      </c>
    </row>
    <row r="555" spans="1:122" x14ac:dyDescent="0.25">
      <c r="A555" t="s">
        <v>5431</v>
      </c>
      <c r="B555" t="s">
        <v>5432</v>
      </c>
      <c r="C555" t="s">
        <v>5433</v>
      </c>
      <c r="D555" t="s">
        <v>5434</v>
      </c>
      <c r="E555" t="s">
        <v>268</v>
      </c>
      <c r="F555" t="s">
        <v>156</v>
      </c>
      <c r="G555" t="s">
        <v>5435</v>
      </c>
      <c r="H555" t="s">
        <v>849</v>
      </c>
      <c r="I555" t="s">
        <v>5436</v>
      </c>
      <c r="J555" t="s">
        <v>274</v>
      </c>
      <c r="K555" t="s">
        <v>5437</v>
      </c>
      <c r="L555" t="s">
        <v>984</v>
      </c>
      <c r="M555" t="s">
        <v>1415</v>
      </c>
      <c r="N555" t="s">
        <v>984</v>
      </c>
      <c r="O555" t="s">
        <v>873</v>
      </c>
      <c r="P555" t="s">
        <v>613</v>
      </c>
      <c r="Q555" t="s">
        <v>656</v>
      </c>
      <c r="R555" t="s">
        <v>268</v>
      </c>
      <c r="S555" t="s">
        <v>268</v>
      </c>
      <c r="T555" t="s">
        <v>268</v>
      </c>
      <c r="U555" t="s">
        <v>268</v>
      </c>
      <c r="V555" t="s">
        <v>268</v>
      </c>
      <c r="W555" t="s">
        <v>1415</v>
      </c>
      <c r="X555" t="s">
        <v>613</v>
      </c>
      <c r="Y555" t="s">
        <v>656</v>
      </c>
      <c r="Z555" t="s">
        <v>268</v>
      </c>
      <c r="AA555" t="s">
        <v>268</v>
      </c>
      <c r="AB555" t="s">
        <v>268</v>
      </c>
      <c r="AC555" t="s">
        <v>268</v>
      </c>
      <c r="AD555" t="s">
        <v>268</v>
      </c>
      <c r="AE555" t="s">
        <v>287</v>
      </c>
      <c r="AF555" t="s">
        <v>1811</v>
      </c>
      <c r="AG555" t="s">
        <v>875</v>
      </c>
      <c r="AH555" t="s">
        <v>1848</v>
      </c>
      <c r="AI555" t="s">
        <v>1173</v>
      </c>
      <c r="AJ555" t="s">
        <v>268</v>
      </c>
      <c r="AK555" t="s">
        <v>366</v>
      </c>
      <c r="AL555" t="s">
        <v>268</v>
      </c>
      <c r="AM555" t="s">
        <v>405</v>
      </c>
      <c r="AN555" t="s">
        <v>268</v>
      </c>
      <c r="AO555" t="s">
        <v>268</v>
      </c>
      <c r="AP555" t="s">
        <v>268</v>
      </c>
      <c r="AQ555" t="s">
        <v>268</v>
      </c>
      <c r="AR555" t="s">
        <v>268</v>
      </c>
      <c r="AS555" t="s">
        <v>268</v>
      </c>
      <c r="AT555" t="s">
        <v>268</v>
      </c>
      <c r="AU555" t="s">
        <v>268</v>
      </c>
      <c r="AV555" t="s">
        <v>268</v>
      </c>
      <c r="AW555" t="s">
        <v>268</v>
      </c>
      <c r="AX555" t="s">
        <v>268</v>
      </c>
      <c r="AY555" t="s">
        <v>268</v>
      </c>
      <c r="AZ555" t="s">
        <v>268</v>
      </c>
      <c r="BA555" t="s">
        <v>268</v>
      </c>
      <c r="BB555" t="s">
        <v>268</v>
      </c>
      <c r="BC555" t="s">
        <v>268</v>
      </c>
      <c r="BD555" t="s">
        <v>268</v>
      </c>
      <c r="BE555" t="s">
        <v>268</v>
      </c>
      <c r="BF555" t="s">
        <v>268</v>
      </c>
      <c r="BG555" t="s">
        <v>268</v>
      </c>
      <c r="BH555" t="s">
        <v>268</v>
      </c>
      <c r="BI555" t="s">
        <v>268</v>
      </c>
      <c r="BJ555" t="s">
        <v>268</v>
      </c>
      <c r="BK555" t="s">
        <v>268</v>
      </c>
      <c r="BL555" t="s">
        <v>268</v>
      </c>
      <c r="BM555" t="s">
        <v>268</v>
      </c>
      <c r="BN555" t="s">
        <v>268</v>
      </c>
      <c r="BO555" t="s">
        <v>268</v>
      </c>
      <c r="BP555" t="s">
        <v>268</v>
      </c>
      <c r="BQ555" t="s">
        <v>268</v>
      </c>
      <c r="BR555" t="s">
        <v>268</v>
      </c>
      <c r="BS555" t="s">
        <v>268</v>
      </c>
      <c r="BT555" t="s">
        <v>268</v>
      </c>
      <c r="BU555" t="s">
        <v>268</v>
      </c>
      <c r="BV555" t="s">
        <v>268</v>
      </c>
      <c r="BW555" t="s">
        <v>268</v>
      </c>
      <c r="BX555" t="s">
        <v>268</v>
      </c>
      <c r="BY555">
        <v>60</v>
      </c>
      <c r="BZ555">
        <v>60</v>
      </c>
      <c r="CA555" t="s">
        <v>142</v>
      </c>
      <c r="CB555" s="356">
        <v>122</v>
      </c>
      <c r="CC555" t="s">
        <v>876</v>
      </c>
      <c r="CD555" t="s">
        <v>268</v>
      </c>
      <c r="CE555" t="s">
        <v>268</v>
      </c>
      <c r="CF555" s="356">
        <v>1</v>
      </c>
      <c r="CG555" t="s">
        <v>268</v>
      </c>
      <c r="CH555" t="s">
        <v>268</v>
      </c>
      <c r="CI555" t="s">
        <v>268</v>
      </c>
      <c r="CJ555" t="s">
        <v>268</v>
      </c>
      <c r="CK555" t="s">
        <v>268</v>
      </c>
      <c r="CL555" t="s">
        <v>268</v>
      </c>
      <c r="CM555" t="s">
        <v>11224</v>
      </c>
      <c r="CN555">
        <v>46.51</v>
      </c>
      <c r="CO555" t="s">
        <v>268</v>
      </c>
      <c r="CP555">
        <v>46.51</v>
      </c>
      <c r="CQ555">
        <v>365</v>
      </c>
      <c r="CR555" t="s">
        <v>878</v>
      </c>
      <c r="CS555" t="s">
        <v>11225</v>
      </c>
      <c r="CT555" t="s">
        <v>11226</v>
      </c>
      <c r="CU555" t="s">
        <v>11227</v>
      </c>
      <c r="CV555" t="s">
        <v>268</v>
      </c>
      <c r="CW555" t="s">
        <v>268</v>
      </c>
      <c r="CX555" t="s">
        <v>268</v>
      </c>
      <c r="CY555" t="s">
        <v>268</v>
      </c>
      <c r="CZ555" t="s">
        <v>268</v>
      </c>
      <c r="DA555" t="s">
        <v>268</v>
      </c>
      <c r="DB555" s="429">
        <f t="shared" si="110"/>
        <v>0</v>
      </c>
      <c r="DC555" s="284">
        <f t="shared" si="111"/>
        <v>0</v>
      </c>
      <c r="DD555" s="284">
        <f t="shared" si="112"/>
        <v>0</v>
      </c>
      <c r="DE555" s="284">
        <f t="shared" si="113"/>
        <v>0</v>
      </c>
      <c r="DF555" s="295">
        <f t="shared" si="114"/>
        <v>60</v>
      </c>
      <c r="DG555" s="284">
        <f t="shared" si="115"/>
        <v>0</v>
      </c>
      <c r="DH555" s="284">
        <f t="shared" si="116"/>
        <v>0</v>
      </c>
      <c r="DI555" s="284">
        <f t="shared" si="117"/>
        <v>0</v>
      </c>
      <c r="DJ555" s="284">
        <f t="shared" si="118"/>
        <v>0</v>
      </c>
      <c r="DK555" s="295">
        <f t="shared" si="119"/>
        <v>1</v>
      </c>
      <c r="DL555" s="297">
        <f t="shared" si="120"/>
        <v>1</v>
      </c>
      <c r="DM555" s="430">
        <f>IFERROR(IF(CA555="D",IF(DL555="A dispo.",DF555*VLOOKUP('DATI INPUT'!$F$27,TARIFFE_UD,4,FALSE),DF555*VLOOKUP(DL555,TARIFFE_UD,4,FALSE)),DF555*VLOOKUP(CB555-100,TARIFFE_UND,4,FALSE)),0)</f>
        <v>29.581287182784394</v>
      </c>
      <c r="DN555" s="430">
        <f>IFERROR(IF(CA555="D",IF(DL555="A dispo.",DK555*VLOOKUP('DATI INPUT'!$F$27,TARIFFE_UD,5,FALSE),DK555*VLOOKUP(DL555,TARIFFE_UD,5,FALSE)),DK555*VLOOKUP(CB555-100,TARIFFE_UND,5,FALSE)),0)</f>
        <v>16.930848468833439</v>
      </c>
      <c r="DO555" s="431">
        <f t="shared" si="121"/>
        <v>2.1356516178343554E-3</v>
      </c>
      <c r="DP555" s="299">
        <f>IFERROR(IF(CA555="D",IF(DL555="A dispo.",DF555*VLOOKUP('DATI INPUT'!$F$27,TARIFFE_UD,2,FALSE),DF555*VLOOKUP(DL555,TARIFFE_UD,2,FALSE)),DF555*VLOOKUP(CB555-100,TARIFFE_UND,2,FALSE)),0)</f>
        <v>36.957685276533695</v>
      </c>
      <c r="DQ555" s="299">
        <f>IFERROR(IF(CA555="D",IF(DL555="A dispo.",DK555*VLOOKUP('DATI INPUT'!$F$27,TARIFFE_UD,3,FALSE),DK555*VLOOKUP(DL555,TARIFFE_UD,3,FALSE)),DK555*VLOOKUP(CB555-100,TARIFFE_UND,3,FALSE)),0)</f>
        <v>15.164853048114928</v>
      </c>
      <c r="DR555" s="299">
        <f t="shared" si="122"/>
        <v>52.122538324648623</v>
      </c>
    </row>
    <row r="556" spans="1:122" x14ac:dyDescent="0.25">
      <c r="A556" t="s">
        <v>5438</v>
      </c>
      <c r="B556" t="s">
        <v>1160</v>
      </c>
      <c r="C556" t="s">
        <v>5439</v>
      </c>
      <c r="D556" t="s">
        <v>5440</v>
      </c>
      <c r="E556" t="s">
        <v>268</v>
      </c>
      <c r="F556" t="s">
        <v>156</v>
      </c>
      <c r="G556" t="s">
        <v>5441</v>
      </c>
      <c r="H556" t="s">
        <v>5442</v>
      </c>
      <c r="I556" t="s">
        <v>400</v>
      </c>
      <c r="J556" t="s">
        <v>274</v>
      </c>
      <c r="K556" t="s">
        <v>5443</v>
      </c>
      <c r="L556" t="s">
        <v>5444</v>
      </c>
      <c r="M556" t="s">
        <v>5445</v>
      </c>
      <c r="N556" t="s">
        <v>5446</v>
      </c>
      <c r="O556" t="s">
        <v>5447</v>
      </c>
      <c r="P556" t="s">
        <v>2930</v>
      </c>
      <c r="Q556" t="s">
        <v>290</v>
      </c>
      <c r="R556" t="s">
        <v>268</v>
      </c>
      <c r="S556" t="s">
        <v>268</v>
      </c>
      <c r="T556" t="s">
        <v>268</v>
      </c>
      <c r="U556" t="s">
        <v>268</v>
      </c>
      <c r="V556" t="s">
        <v>268</v>
      </c>
      <c r="W556" t="s">
        <v>4448</v>
      </c>
      <c r="X556" t="s">
        <v>2045</v>
      </c>
      <c r="Y556" t="s">
        <v>275</v>
      </c>
      <c r="Z556" t="s">
        <v>268</v>
      </c>
      <c r="AA556" t="s">
        <v>268</v>
      </c>
      <c r="AB556" t="s">
        <v>268</v>
      </c>
      <c r="AC556" t="s">
        <v>268</v>
      </c>
      <c r="AD556" t="s">
        <v>268</v>
      </c>
      <c r="AE556" t="s">
        <v>287</v>
      </c>
      <c r="AF556" t="s">
        <v>1811</v>
      </c>
      <c r="AG556" t="s">
        <v>875</v>
      </c>
      <c r="AH556" t="s">
        <v>2047</v>
      </c>
      <c r="AI556" t="s">
        <v>2606</v>
      </c>
      <c r="AJ556" t="s">
        <v>268</v>
      </c>
      <c r="AK556" t="s">
        <v>410</v>
      </c>
      <c r="AL556" t="s">
        <v>268</v>
      </c>
      <c r="AM556" t="s">
        <v>355</v>
      </c>
      <c r="AN556" t="s">
        <v>268</v>
      </c>
      <c r="AO556" t="s">
        <v>268</v>
      </c>
      <c r="AP556" t="s">
        <v>268</v>
      </c>
      <c r="AQ556" t="s">
        <v>268</v>
      </c>
      <c r="AR556" t="s">
        <v>268</v>
      </c>
      <c r="AS556" t="s">
        <v>268</v>
      </c>
      <c r="AT556" t="s">
        <v>268</v>
      </c>
      <c r="AU556" t="s">
        <v>268</v>
      </c>
      <c r="AV556" t="s">
        <v>268</v>
      </c>
      <c r="AW556" t="s">
        <v>268</v>
      </c>
      <c r="AX556" t="s">
        <v>268</v>
      </c>
      <c r="AY556" t="s">
        <v>268</v>
      </c>
      <c r="AZ556" t="s">
        <v>268</v>
      </c>
      <c r="BA556" t="s">
        <v>268</v>
      </c>
      <c r="BB556" t="s">
        <v>268</v>
      </c>
      <c r="BC556" t="s">
        <v>268</v>
      </c>
      <c r="BD556" t="s">
        <v>268</v>
      </c>
      <c r="BE556" t="s">
        <v>268</v>
      </c>
      <c r="BF556" t="s">
        <v>268</v>
      </c>
      <c r="BG556" t="s">
        <v>268</v>
      </c>
      <c r="BH556" t="s">
        <v>268</v>
      </c>
      <c r="BI556" t="s">
        <v>268</v>
      </c>
      <c r="BJ556" t="s">
        <v>268</v>
      </c>
      <c r="BK556" t="s">
        <v>268</v>
      </c>
      <c r="BL556" t="s">
        <v>268</v>
      </c>
      <c r="BM556" t="s">
        <v>268</v>
      </c>
      <c r="BN556" t="s">
        <v>268</v>
      </c>
      <c r="BO556" t="s">
        <v>268</v>
      </c>
      <c r="BP556" t="s">
        <v>268</v>
      </c>
      <c r="BQ556" t="s">
        <v>268</v>
      </c>
      <c r="BR556" t="s">
        <v>268</v>
      </c>
      <c r="BS556" t="s">
        <v>268</v>
      </c>
      <c r="BT556" t="s">
        <v>268</v>
      </c>
      <c r="BU556" t="s">
        <v>268</v>
      </c>
      <c r="BV556" t="s">
        <v>268</v>
      </c>
      <c r="BW556" t="s">
        <v>268</v>
      </c>
      <c r="BX556" t="s">
        <v>268</v>
      </c>
      <c r="BY556">
        <v>50</v>
      </c>
      <c r="BZ556">
        <v>50</v>
      </c>
      <c r="CA556" t="s">
        <v>142</v>
      </c>
      <c r="CB556" s="356">
        <v>122</v>
      </c>
      <c r="CC556" t="s">
        <v>876</v>
      </c>
      <c r="CD556" t="s">
        <v>268</v>
      </c>
      <c r="CE556" t="s">
        <v>268</v>
      </c>
      <c r="CF556" t="s">
        <v>268</v>
      </c>
      <c r="CG556" t="s">
        <v>268</v>
      </c>
      <c r="CH556" t="s">
        <v>268</v>
      </c>
      <c r="CI556" t="s">
        <v>268</v>
      </c>
      <c r="CJ556" t="s">
        <v>268</v>
      </c>
      <c r="CK556" t="s">
        <v>268</v>
      </c>
      <c r="CL556" t="s">
        <v>268</v>
      </c>
      <c r="CM556" t="s">
        <v>11224</v>
      </c>
      <c r="CN556">
        <v>99.09</v>
      </c>
      <c r="CO556" t="s">
        <v>268</v>
      </c>
      <c r="CP556">
        <v>99.09</v>
      </c>
      <c r="CQ556">
        <v>365</v>
      </c>
      <c r="CR556" t="s">
        <v>878</v>
      </c>
      <c r="CS556" t="s">
        <v>11225</v>
      </c>
      <c r="CT556" t="s">
        <v>11226</v>
      </c>
      <c r="CU556" t="s">
        <v>11227</v>
      </c>
      <c r="CV556" t="s">
        <v>268</v>
      </c>
      <c r="CW556" t="s">
        <v>268</v>
      </c>
      <c r="CX556" t="s">
        <v>268</v>
      </c>
      <c r="CY556" t="s">
        <v>268</v>
      </c>
      <c r="CZ556" t="s">
        <v>268</v>
      </c>
      <c r="DA556" t="s">
        <v>268</v>
      </c>
      <c r="DB556" s="429">
        <f t="shared" si="110"/>
        <v>0</v>
      </c>
      <c r="DC556" s="284">
        <f t="shared" si="111"/>
        <v>0</v>
      </c>
      <c r="DD556" s="284">
        <f t="shared" si="112"/>
        <v>0</v>
      </c>
      <c r="DE556" s="284">
        <f t="shared" si="113"/>
        <v>0</v>
      </c>
      <c r="DF556" s="295">
        <f t="shared" si="114"/>
        <v>50</v>
      </c>
      <c r="DG556" s="284">
        <f t="shared" si="115"/>
        <v>0</v>
      </c>
      <c r="DH556" s="284">
        <f t="shared" si="116"/>
        <v>0</v>
      </c>
      <c r="DI556" s="284">
        <f t="shared" si="117"/>
        <v>0</v>
      </c>
      <c r="DJ556" s="284">
        <f t="shared" si="118"/>
        <v>0</v>
      </c>
      <c r="DK556" s="295">
        <f t="shared" si="119"/>
        <v>1</v>
      </c>
      <c r="DL556" s="297" t="str">
        <f t="shared" si="120"/>
        <v>A dispo.</v>
      </c>
      <c r="DM556" s="430">
        <f>IFERROR(IF(CA556="D",IF(DL556="A dispo.",DF556*VLOOKUP('DATI INPUT'!$F$27,TARIFFE_UD,4,FALSE),DF556*VLOOKUP(DL556,TARIFFE_UD,4,FALSE)),DF556*VLOOKUP(CB556-100,TARIFFE_UND,4,FALSE)),0)</f>
        <v>31.694236267268995</v>
      </c>
      <c r="DN556" s="430">
        <f>IFERROR(IF(CA556="D",IF(DL556="A dispo.",DK556*VLOOKUP('DATI INPUT'!$F$27,TARIFFE_UD,5,FALSE),DK556*VLOOKUP(DL556,TARIFFE_UD,5,FALSE)),DK556*VLOOKUP(CB556-100,TARIFFE_UND,5,FALSE)),0)</f>
        <v>67.397800635548478</v>
      </c>
      <c r="DO556" s="431">
        <f t="shared" si="121"/>
        <v>2.0369028174656023E-3</v>
      </c>
      <c r="DP556" s="299">
        <f>IFERROR(IF(CA556="D",IF(DL556="A dispo.",DF556*VLOOKUP('DATI INPUT'!$F$27,TARIFFE_UD,2,FALSE),DF556*VLOOKUP(DL556,TARIFFE_UD,2,FALSE)),DF556*VLOOKUP(CB556-100,TARIFFE_UND,2,FALSE)),0)</f>
        <v>39.597519939143247</v>
      </c>
      <c r="DQ556" s="299">
        <f>IFERROR(IF(CA556="D",IF(DL556="A dispo.",DK556*VLOOKUP('DATI INPUT'!$F$27,TARIFFE_UD,3,FALSE),DK556*VLOOKUP(DL556,TARIFFE_UD,3,FALSE)),DK556*VLOOKUP(CB556-100,TARIFFE_UND,3,FALSE)),0)</f>
        <v>60.367780403072892</v>
      </c>
      <c r="DR556" s="299">
        <f t="shared" si="122"/>
        <v>99.965300342216139</v>
      </c>
    </row>
    <row r="557" spans="1:122" x14ac:dyDescent="0.25">
      <c r="A557" t="s">
        <v>5448</v>
      </c>
      <c r="B557" t="s">
        <v>1160</v>
      </c>
      <c r="C557" t="s">
        <v>5449</v>
      </c>
      <c r="D557" t="s">
        <v>5440</v>
      </c>
      <c r="E557" t="s">
        <v>268</v>
      </c>
      <c r="F557" t="s">
        <v>156</v>
      </c>
      <c r="G557" t="s">
        <v>5441</v>
      </c>
      <c r="H557" t="s">
        <v>5442</v>
      </c>
      <c r="I557" t="s">
        <v>400</v>
      </c>
      <c r="J557" t="s">
        <v>274</v>
      </c>
      <c r="K557" t="s">
        <v>5443</v>
      </c>
      <c r="L557" t="s">
        <v>5444</v>
      </c>
      <c r="M557" t="s">
        <v>5445</v>
      </c>
      <c r="N557" t="s">
        <v>5446</v>
      </c>
      <c r="O557" t="s">
        <v>5447</v>
      </c>
      <c r="P557" t="s">
        <v>2930</v>
      </c>
      <c r="Q557" t="s">
        <v>290</v>
      </c>
      <c r="R557" t="s">
        <v>268</v>
      </c>
      <c r="S557" t="s">
        <v>268</v>
      </c>
      <c r="T557" t="s">
        <v>268</v>
      </c>
      <c r="U557" t="s">
        <v>268</v>
      </c>
      <c r="V557" t="s">
        <v>268</v>
      </c>
      <c r="W557" t="s">
        <v>4448</v>
      </c>
      <c r="X557" t="s">
        <v>2045</v>
      </c>
      <c r="Y557" t="s">
        <v>275</v>
      </c>
      <c r="Z557" t="s">
        <v>268</v>
      </c>
      <c r="AA557" t="s">
        <v>268</v>
      </c>
      <c r="AB557" t="s">
        <v>268</v>
      </c>
      <c r="AC557" t="s">
        <v>268</v>
      </c>
      <c r="AD557" t="s">
        <v>268</v>
      </c>
      <c r="AE557" t="s">
        <v>287</v>
      </c>
      <c r="AF557" t="s">
        <v>1811</v>
      </c>
      <c r="AG557" t="s">
        <v>875</v>
      </c>
      <c r="AH557" t="s">
        <v>2047</v>
      </c>
      <c r="AI557" t="s">
        <v>2606</v>
      </c>
      <c r="AJ557" t="s">
        <v>268</v>
      </c>
      <c r="AK557" t="s">
        <v>352</v>
      </c>
      <c r="AL557" t="s">
        <v>268</v>
      </c>
      <c r="AM557" t="s">
        <v>353</v>
      </c>
      <c r="AN557" t="s">
        <v>268</v>
      </c>
      <c r="AO557" t="s">
        <v>268</v>
      </c>
      <c r="AP557" t="s">
        <v>268</v>
      </c>
      <c r="AQ557" t="s">
        <v>268</v>
      </c>
      <c r="AR557" t="s">
        <v>268</v>
      </c>
      <c r="AS557" t="s">
        <v>268</v>
      </c>
      <c r="AT557" t="s">
        <v>268</v>
      </c>
      <c r="AU557" t="s">
        <v>268</v>
      </c>
      <c r="AV557" t="s">
        <v>268</v>
      </c>
      <c r="AW557" t="s">
        <v>268</v>
      </c>
      <c r="AX557" t="s">
        <v>268</v>
      </c>
      <c r="AY557" t="s">
        <v>268</v>
      </c>
      <c r="AZ557" t="s">
        <v>268</v>
      </c>
      <c r="BA557" t="s">
        <v>268</v>
      </c>
      <c r="BB557" t="s">
        <v>268</v>
      </c>
      <c r="BC557" t="s">
        <v>268</v>
      </c>
      <c r="BD557" t="s">
        <v>268</v>
      </c>
      <c r="BE557" t="s">
        <v>268</v>
      </c>
      <c r="BF557" t="s">
        <v>268</v>
      </c>
      <c r="BG557" t="s">
        <v>268</v>
      </c>
      <c r="BH557" t="s">
        <v>268</v>
      </c>
      <c r="BI557" t="s">
        <v>268</v>
      </c>
      <c r="BJ557" t="s">
        <v>268</v>
      </c>
      <c r="BK557" t="s">
        <v>268</v>
      </c>
      <c r="BL557" t="s">
        <v>268</v>
      </c>
      <c r="BM557" t="s">
        <v>268</v>
      </c>
      <c r="BN557" t="s">
        <v>268</v>
      </c>
      <c r="BO557" t="s">
        <v>268</v>
      </c>
      <c r="BP557" t="s">
        <v>268</v>
      </c>
      <c r="BQ557" t="s">
        <v>268</v>
      </c>
      <c r="BR557" t="s">
        <v>268</v>
      </c>
      <c r="BS557" t="s">
        <v>268</v>
      </c>
      <c r="BT557" t="s">
        <v>268</v>
      </c>
      <c r="BU557" t="s">
        <v>268</v>
      </c>
      <c r="BV557" t="s">
        <v>268</v>
      </c>
      <c r="BW557" t="s">
        <v>268</v>
      </c>
      <c r="BX557" t="s">
        <v>268</v>
      </c>
      <c r="BY557">
        <v>32</v>
      </c>
      <c r="BZ557">
        <v>32</v>
      </c>
      <c r="CA557" t="s">
        <v>142</v>
      </c>
      <c r="CB557" s="356">
        <v>122</v>
      </c>
      <c r="CC557" t="s">
        <v>876</v>
      </c>
      <c r="CD557" t="s">
        <v>268</v>
      </c>
      <c r="CE557" t="s">
        <v>268</v>
      </c>
      <c r="CF557" t="s">
        <v>268</v>
      </c>
      <c r="CG557" t="s">
        <v>268</v>
      </c>
      <c r="CH557" t="s">
        <v>268</v>
      </c>
      <c r="CI557" t="s">
        <v>268</v>
      </c>
      <c r="CJ557" t="s">
        <v>268</v>
      </c>
      <c r="CK557" t="s">
        <v>268</v>
      </c>
      <c r="CL557" t="s">
        <v>268</v>
      </c>
      <c r="CM557" t="s">
        <v>11224</v>
      </c>
      <c r="CN557">
        <v>87.68</v>
      </c>
      <c r="CO557" t="s">
        <v>268</v>
      </c>
      <c r="CP557">
        <v>87.68</v>
      </c>
      <c r="CQ557">
        <v>365</v>
      </c>
      <c r="CR557" t="s">
        <v>878</v>
      </c>
      <c r="CS557" t="s">
        <v>11225</v>
      </c>
      <c r="CT557" t="s">
        <v>11226</v>
      </c>
      <c r="CU557" t="s">
        <v>11227</v>
      </c>
      <c r="CV557" t="s">
        <v>268</v>
      </c>
      <c r="CW557" t="s">
        <v>268</v>
      </c>
      <c r="CX557" t="s">
        <v>268</v>
      </c>
      <c r="CY557" t="s">
        <v>268</v>
      </c>
      <c r="CZ557" t="s">
        <v>268</v>
      </c>
      <c r="DA557" t="s">
        <v>268</v>
      </c>
      <c r="DB557" s="429">
        <f t="shared" si="110"/>
        <v>0</v>
      </c>
      <c r="DC557" s="284">
        <f t="shared" si="111"/>
        <v>0</v>
      </c>
      <c r="DD557" s="284">
        <f t="shared" si="112"/>
        <v>0</v>
      </c>
      <c r="DE557" s="284">
        <f t="shared" si="113"/>
        <v>0</v>
      </c>
      <c r="DF557" s="295">
        <f t="shared" si="114"/>
        <v>32</v>
      </c>
      <c r="DG557" s="284">
        <f t="shared" si="115"/>
        <v>0</v>
      </c>
      <c r="DH557" s="284">
        <f t="shared" si="116"/>
        <v>0</v>
      </c>
      <c r="DI557" s="284">
        <f t="shared" si="117"/>
        <v>0</v>
      </c>
      <c r="DJ557" s="284">
        <f t="shared" si="118"/>
        <v>0</v>
      </c>
      <c r="DK557" s="295">
        <f t="shared" si="119"/>
        <v>1</v>
      </c>
      <c r="DL557" s="297" t="str">
        <f t="shared" si="120"/>
        <v>A dispo.</v>
      </c>
      <c r="DM557" s="430">
        <f>IFERROR(IF(CA557="D",IF(DL557="A dispo.",DF557*VLOOKUP('DATI INPUT'!$F$27,TARIFFE_UD,4,FALSE),DF557*VLOOKUP(DL557,TARIFFE_UD,4,FALSE)),DF557*VLOOKUP(CB557-100,TARIFFE_UND,4,FALSE)),0)</f>
        <v>20.284311211052156</v>
      </c>
      <c r="DN557" s="430">
        <f>IFERROR(IF(CA557="D",IF(DL557="A dispo.",DK557*VLOOKUP('DATI INPUT'!$F$27,TARIFFE_UD,5,FALSE),DK557*VLOOKUP(DL557,TARIFFE_UD,5,FALSE)),DK557*VLOOKUP(CB557-100,TARIFFE_UND,5,FALSE)),0)</f>
        <v>67.397800635548478</v>
      </c>
      <c r="DO557" s="431">
        <f t="shared" si="121"/>
        <v>2.1118466006271319E-3</v>
      </c>
      <c r="DP557" s="299">
        <f>IFERROR(IF(CA557="D",IF(DL557="A dispo.",DF557*VLOOKUP('DATI INPUT'!$F$27,TARIFFE_UD,2,FALSE),DF557*VLOOKUP(DL557,TARIFFE_UD,2,FALSE)),DF557*VLOOKUP(CB557-100,TARIFFE_UND,2,FALSE)),0)</f>
        <v>25.342412761051676</v>
      </c>
      <c r="DQ557" s="299">
        <f>IFERROR(IF(CA557="D",IF(DL557="A dispo.",DK557*VLOOKUP('DATI INPUT'!$F$27,TARIFFE_UD,3,FALSE),DK557*VLOOKUP(DL557,TARIFFE_UD,3,FALSE)),DK557*VLOOKUP(CB557-100,TARIFFE_UND,3,FALSE)),0)</f>
        <v>60.367780403072892</v>
      </c>
      <c r="DR557" s="299">
        <f t="shared" si="122"/>
        <v>85.710193164124576</v>
      </c>
    </row>
    <row r="558" spans="1:122" x14ac:dyDescent="0.25">
      <c r="A558" t="s">
        <v>5450</v>
      </c>
      <c r="B558" t="s">
        <v>1160</v>
      </c>
      <c r="C558" t="s">
        <v>5451</v>
      </c>
      <c r="D558" t="s">
        <v>5440</v>
      </c>
      <c r="E558" t="s">
        <v>268</v>
      </c>
      <c r="F558" t="s">
        <v>156</v>
      </c>
      <c r="G558" t="s">
        <v>5441</v>
      </c>
      <c r="H558" t="s">
        <v>5442</v>
      </c>
      <c r="I558" t="s">
        <v>400</v>
      </c>
      <c r="J558" t="s">
        <v>274</v>
      </c>
      <c r="K558" t="s">
        <v>5443</v>
      </c>
      <c r="L558" t="s">
        <v>5444</v>
      </c>
      <c r="M558" t="s">
        <v>5445</v>
      </c>
      <c r="N558" t="s">
        <v>5446</v>
      </c>
      <c r="O558" t="s">
        <v>5447</v>
      </c>
      <c r="P558" t="s">
        <v>2930</v>
      </c>
      <c r="Q558" t="s">
        <v>290</v>
      </c>
      <c r="R558" t="s">
        <v>268</v>
      </c>
      <c r="S558" t="s">
        <v>268</v>
      </c>
      <c r="T558" t="s">
        <v>268</v>
      </c>
      <c r="U558" t="s">
        <v>268</v>
      </c>
      <c r="V558" t="s">
        <v>268</v>
      </c>
      <c r="W558" t="s">
        <v>4448</v>
      </c>
      <c r="X558" t="s">
        <v>2045</v>
      </c>
      <c r="Y558" t="s">
        <v>275</v>
      </c>
      <c r="Z558" t="s">
        <v>268</v>
      </c>
      <c r="AA558" t="s">
        <v>268</v>
      </c>
      <c r="AB558" t="s">
        <v>268</v>
      </c>
      <c r="AC558" t="s">
        <v>268</v>
      </c>
      <c r="AD558" t="s">
        <v>268</v>
      </c>
      <c r="AE558" t="s">
        <v>287</v>
      </c>
      <c r="AF558" t="s">
        <v>1811</v>
      </c>
      <c r="AG558" t="s">
        <v>875</v>
      </c>
      <c r="AH558" t="s">
        <v>2047</v>
      </c>
      <c r="AI558" t="s">
        <v>2606</v>
      </c>
      <c r="AJ558" t="s">
        <v>268</v>
      </c>
      <c r="AK558" t="s">
        <v>352</v>
      </c>
      <c r="AL558" t="s">
        <v>268</v>
      </c>
      <c r="AM558" t="s">
        <v>353</v>
      </c>
      <c r="AN558" t="s">
        <v>268</v>
      </c>
      <c r="AO558" t="s">
        <v>268</v>
      </c>
      <c r="AP558" t="s">
        <v>268</v>
      </c>
      <c r="AQ558" t="s">
        <v>268</v>
      </c>
      <c r="AR558" t="s">
        <v>268</v>
      </c>
      <c r="AS558" t="s">
        <v>268</v>
      </c>
      <c r="AT558" t="s">
        <v>268</v>
      </c>
      <c r="AU558" t="s">
        <v>268</v>
      </c>
      <c r="AV558" t="s">
        <v>268</v>
      </c>
      <c r="AW558" t="s">
        <v>268</v>
      </c>
      <c r="AX558" t="s">
        <v>268</v>
      </c>
      <c r="AY558" t="s">
        <v>268</v>
      </c>
      <c r="AZ558" t="s">
        <v>268</v>
      </c>
      <c r="BA558" t="s">
        <v>268</v>
      </c>
      <c r="BB558" t="s">
        <v>268</v>
      </c>
      <c r="BC558" t="s">
        <v>268</v>
      </c>
      <c r="BD558" t="s">
        <v>268</v>
      </c>
      <c r="BE558" t="s">
        <v>268</v>
      </c>
      <c r="BF558" t="s">
        <v>268</v>
      </c>
      <c r="BG558" t="s">
        <v>268</v>
      </c>
      <c r="BH558" t="s">
        <v>268</v>
      </c>
      <c r="BI558" t="s">
        <v>268</v>
      </c>
      <c r="BJ558" t="s">
        <v>268</v>
      </c>
      <c r="BK558" t="s">
        <v>268</v>
      </c>
      <c r="BL558" t="s">
        <v>268</v>
      </c>
      <c r="BM558" t="s">
        <v>268</v>
      </c>
      <c r="BN558" t="s">
        <v>268</v>
      </c>
      <c r="BO558" t="s">
        <v>268</v>
      </c>
      <c r="BP558" t="s">
        <v>268</v>
      </c>
      <c r="BQ558" t="s">
        <v>268</v>
      </c>
      <c r="BR558" t="s">
        <v>268</v>
      </c>
      <c r="BS558" t="s">
        <v>268</v>
      </c>
      <c r="BT558" t="s">
        <v>268</v>
      </c>
      <c r="BU558" t="s">
        <v>268</v>
      </c>
      <c r="BV558" t="s">
        <v>268</v>
      </c>
      <c r="BW558" t="s">
        <v>268</v>
      </c>
      <c r="BX558" t="s">
        <v>268</v>
      </c>
      <c r="BY558">
        <v>25</v>
      </c>
      <c r="BZ558">
        <v>25</v>
      </c>
      <c r="CA558" t="s">
        <v>142</v>
      </c>
      <c r="CB558" s="356">
        <v>123</v>
      </c>
      <c r="CC558" t="s">
        <v>1817</v>
      </c>
      <c r="CD558" t="s">
        <v>268</v>
      </c>
      <c r="CE558" t="s">
        <v>268</v>
      </c>
      <c r="CF558" t="s">
        <v>268</v>
      </c>
      <c r="CG558" t="s">
        <v>268</v>
      </c>
      <c r="CH558" t="s">
        <v>268</v>
      </c>
      <c r="CI558" t="s">
        <v>268</v>
      </c>
      <c r="CJ558" t="s">
        <v>268</v>
      </c>
      <c r="CK558" t="s">
        <v>268</v>
      </c>
      <c r="CL558" t="s">
        <v>268</v>
      </c>
      <c r="CM558" t="s">
        <v>11224</v>
      </c>
      <c r="CN558">
        <v>15.85</v>
      </c>
      <c r="CO558" t="s">
        <v>268</v>
      </c>
      <c r="CP558">
        <v>15.85</v>
      </c>
      <c r="CQ558">
        <v>365</v>
      </c>
      <c r="CR558" t="s">
        <v>878</v>
      </c>
      <c r="CS558" t="s">
        <v>11225</v>
      </c>
      <c r="CT558" t="s">
        <v>11226</v>
      </c>
      <c r="CU558" t="s">
        <v>11227</v>
      </c>
      <c r="CV558" t="s">
        <v>268</v>
      </c>
      <c r="CW558" t="s">
        <v>268</v>
      </c>
      <c r="CX558" t="s">
        <v>268</v>
      </c>
      <c r="CY558" t="s">
        <v>268</v>
      </c>
      <c r="CZ558" t="s">
        <v>268</v>
      </c>
      <c r="DA558" t="s">
        <v>268</v>
      </c>
      <c r="DB558" s="429">
        <f t="shared" si="110"/>
        <v>0</v>
      </c>
      <c r="DC558" s="284">
        <f t="shared" si="111"/>
        <v>0</v>
      </c>
      <c r="DD558" s="284">
        <f t="shared" si="112"/>
        <v>0</v>
      </c>
      <c r="DE558" s="284">
        <f t="shared" si="113"/>
        <v>0</v>
      </c>
      <c r="DF558" s="295">
        <f t="shared" si="114"/>
        <v>25</v>
      </c>
      <c r="DG558" s="284">
        <f t="shared" si="115"/>
        <v>1</v>
      </c>
      <c r="DH558" s="284">
        <f t="shared" si="116"/>
        <v>0</v>
      </c>
      <c r="DI558" s="284">
        <f t="shared" si="117"/>
        <v>0</v>
      </c>
      <c r="DJ558" s="284">
        <f t="shared" si="118"/>
        <v>0</v>
      </c>
      <c r="DK558" s="295">
        <f t="shared" si="119"/>
        <v>0</v>
      </c>
      <c r="DL558" s="297" t="str">
        <f t="shared" si="120"/>
        <v>A dispo.</v>
      </c>
      <c r="DM558" s="430">
        <f>IFERROR(IF(CA558="D",IF(DL558="A dispo.",DF558*VLOOKUP('DATI INPUT'!$F$27,TARIFFE_UD,4,FALSE),DF558*VLOOKUP(DL558,TARIFFE_UD,4,FALSE)),DF558*VLOOKUP(CB558-100,TARIFFE_UND,4,FALSE)),0)</f>
        <v>15.847118133634497</v>
      </c>
      <c r="DN558" s="430">
        <f>IFERROR(IF(CA558="D",IF(DL558="A dispo.",DK558*VLOOKUP('DATI INPUT'!$F$27,TARIFFE_UD,5,FALSE),DK558*VLOOKUP(DL558,TARIFFE_UD,5,FALSE)),DK558*VLOOKUP(CB558-100,TARIFFE_UND,5,FALSE)),0)</f>
        <v>0</v>
      </c>
      <c r="DO558" s="431">
        <f t="shared" si="121"/>
        <v>-2.8818663655023613E-3</v>
      </c>
      <c r="DP558" s="299">
        <f>IFERROR(IF(CA558="D",IF(DL558="A dispo.",DF558*VLOOKUP('DATI INPUT'!$F$27,TARIFFE_UD,2,FALSE),DF558*VLOOKUP(DL558,TARIFFE_UD,2,FALSE)),DF558*VLOOKUP(CB558-100,TARIFFE_UND,2,FALSE)),0)</f>
        <v>19.798759969571623</v>
      </c>
      <c r="DQ558" s="299">
        <f>IFERROR(IF(CA558="D",IF(DL558="A dispo.",DK558*VLOOKUP('DATI INPUT'!$F$27,TARIFFE_UD,3,FALSE),DK558*VLOOKUP(DL558,TARIFFE_UD,3,FALSE)),DK558*VLOOKUP(CB558-100,TARIFFE_UND,3,FALSE)),0)</f>
        <v>0</v>
      </c>
      <c r="DR558" s="299">
        <f t="shared" si="122"/>
        <v>19.798759969571623</v>
      </c>
    </row>
    <row r="559" spans="1:122" x14ac:dyDescent="0.25">
      <c r="A559" t="s">
        <v>5452</v>
      </c>
      <c r="B559" t="s">
        <v>5453</v>
      </c>
      <c r="C559" t="s">
        <v>5454</v>
      </c>
      <c r="D559" t="s">
        <v>5455</v>
      </c>
      <c r="E559" t="s">
        <v>268</v>
      </c>
      <c r="F559" t="s">
        <v>156</v>
      </c>
      <c r="G559" t="s">
        <v>5456</v>
      </c>
      <c r="H559" t="s">
        <v>849</v>
      </c>
      <c r="I559" t="s">
        <v>5457</v>
      </c>
      <c r="J559" t="s">
        <v>274</v>
      </c>
      <c r="K559" t="s">
        <v>5458</v>
      </c>
      <c r="L559" t="s">
        <v>984</v>
      </c>
      <c r="M559" t="s">
        <v>5459</v>
      </c>
      <c r="N559" t="s">
        <v>984</v>
      </c>
      <c r="O559" t="s">
        <v>873</v>
      </c>
      <c r="P559" t="s">
        <v>1310</v>
      </c>
      <c r="Q559" t="s">
        <v>461</v>
      </c>
      <c r="R559" t="s">
        <v>268</v>
      </c>
      <c r="S559" t="s">
        <v>268</v>
      </c>
      <c r="T559" t="s">
        <v>268</v>
      </c>
      <c r="U559" t="s">
        <v>268</v>
      </c>
      <c r="V559" t="s">
        <v>268</v>
      </c>
      <c r="W559" t="s">
        <v>5459</v>
      </c>
      <c r="X559" t="s">
        <v>1310</v>
      </c>
      <c r="Y559" t="s">
        <v>461</v>
      </c>
      <c r="Z559" t="s">
        <v>268</v>
      </c>
      <c r="AA559" t="s">
        <v>268</v>
      </c>
      <c r="AB559" t="s">
        <v>268</v>
      </c>
      <c r="AC559" t="s">
        <v>268</v>
      </c>
      <c r="AD559" t="s">
        <v>268</v>
      </c>
      <c r="AE559" t="s">
        <v>287</v>
      </c>
      <c r="AF559" t="s">
        <v>1811</v>
      </c>
      <c r="AG559" t="s">
        <v>875</v>
      </c>
      <c r="AH559" t="s">
        <v>1812</v>
      </c>
      <c r="AI559" t="s">
        <v>775</v>
      </c>
      <c r="AJ559" t="s">
        <v>268</v>
      </c>
      <c r="AK559" t="s">
        <v>377</v>
      </c>
      <c r="AL559" t="s">
        <v>268</v>
      </c>
      <c r="AM559" t="s">
        <v>288</v>
      </c>
      <c r="AN559" t="s">
        <v>268</v>
      </c>
      <c r="AO559" t="s">
        <v>268</v>
      </c>
      <c r="AP559" t="s">
        <v>268</v>
      </c>
      <c r="AQ559" t="s">
        <v>268</v>
      </c>
      <c r="AR559" t="s">
        <v>268</v>
      </c>
      <c r="AS559" t="s">
        <v>268</v>
      </c>
      <c r="AT559" t="s">
        <v>268</v>
      </c>
      <c r="AU559" t="s">
        <v>268</v>
      </c>
      <c r="AV559" t="s">
        <v>268</v>
      </c>
      <c r="AW559" t="s">
        <v>268</v>
      </c>
      <c r="AX559" t="s">
        <v>268</v>
      </c>
      <c r="AY559" t="s">
        <v>268</v>
      </c>
      <c r="AZ559" t="s">
        <v>268</v>
      </c>
      <c r="BA559" t="s">
        <v>268</v>
      </c>
      <c r="BB559" t="s">
        <v>268</v>
      </c>
      <c r="BC559" t="s">
        <v>268</v>
      </c>
      <c r="BD559" t="s">
        <v>268</v>
      </c>
      <c r="BE559" t="s">
        <v>268</v>
      </c>
      <c r="BF559" t="s">
        <v>268</v>
      </c>
      <c r="BG559" t="s">
        <v>268</v>
      </c>
      <c r="BH559" t="s">
        <v>268</v>
      </c>
      <c r="BI559" t="s">
        <v>268</v>
      </c>
      <c r="BJ559" t="s">
        <v>268</v>
      </c>
      <c r="BK559" t="s">
        <v>268</v>
      </c>
      <c r="BL559" t="s">
        <v>268</v>
      </c>
      <c r="BM559" t="s">
        <v>268</v>
      </c>
      <c r="BN559" t="s">
        <v>268</v>
      </c>
      <c r="BO559" t="s">
        <v>268</v>
      </c>
      <c r="BP559" t="s">
        <v>268</v>
      </c>
      <c r="BQ559" t="s">
        <v>268</v>
      </c>
      <c r="BR559" t="s">
        <v>268</v>
      </c>
      <c r="BS559" t="s">
        <v>268</v>
      </c>
      <c r="BT559" t="s">
        <v>268</v>
      </c>
      <c r="BU559" t="s">
        <v>268</v>
      </c>
      <c r="BV559" t="s">
        <v>268</v>
      </c>
      <c r="BW559" t="s">
        <v>268</v>
      </c>
      <c r="BX559" t="s">
        <v>268</v>
      </c>
      <c r="BY559">
        <v>85</v>
      </c>
      <c r="BZ559">
        <v>85</v>
      </c>
      <c r="CA559" t="s">
        <v>142</v>
      </c>
      <c r="CB559" s="356">
        <v>122</v>
      </c>
      <c r="CC559" t="s">
        <v>876</v>
      </c>
      <c r="CD559" t="s">
        <v>268</v>
      </c>
      <c r="CE559" t="s">
        <v>268</v>
      </c>
      <c r="CF559" s="356">
        <v>2</v>
      </c>
      <c r="CG559" t="s">
        <v>268</v>
      </c>
      <c r="CH559" t="s">
        <v>268</v>
      </c>
      <c r="CI559" t="s">
        <v>268</v>
      </c>
      <c r="CJ559" t="s">
        <v>268</v>
      </c>
      <c r="CK559" t="s">
        <v>268</v>
      </c>
      <c r="CL559" t="s">
        <v>268</v>
      </c>
      <c r="CM559" t="s">
        <v>11224</v>
      </c>
      <c r="CN559">
        <v>100.33</v>
      </c>
      <c r="CO559" t="s">
        <v>268</v>
      </c>
      <c r="CP559">
        <v>100.33</v>
      </c>
      <c r="CQ559">
        <v>365</v>
      </c>
      <c r="CR559" t="s">
        <v>878</v>
      </c>
      <c r="CS559" t="s">
        <v>11225</v>
      </c>
      <c r="CT559" t="s">
        <v>11226</v>
      </c>
      <c r="CU559" t="s">
        <v>11227</v>
      </c>
      <c r="CV559" t="s">
        <v>268</v>
      </c>
      <c r="CW559" t="s">
        <v>268</v>
      </c>
      <c r="CX559" t="s">
        <v>268</v>
      </c>
      <c r="CY559" t="s">
        <v>268</v>
      </c>
      <c r="CZ559" t="s">
        <v>268</v>
      </c>
      <c r="DA559" t="s">
        <v>268</v>
      </c>
      <c r="DB559" s="429">
        <f t="shared" si="110"/>
        <v>0</v>
      </c>
      <c r="DC559" s="284">
        <f t="shared" si="111"/>
        <v>0</v>
      </c>
      <c r="DD559" s="284">
        <f t="shared" si="112"/>
        <v>0</v>
      </c>
      <c r="DE559" s="284">
        <f t="shared" si="113"/>
        <v>0</v>
      </c>
      <c r="DF559" s="295">
        <f t="shared" si="114"/>
        <v>85</v>
      </c>
      <c r="DG559" s="284">
        <f t="shared" si="115"/>
        <v>0</v>
      </c>
      <c r="DH559" s="284">
        <f t="shared" si="116"/>
        <v>0</v>
      </c>
      <c r="DI559" s="284">
        <f t="shared" si="117"/>
        <v>0</v>
      </c>
      <c r="DJ559" s="284">
        <f t="shared" si="118"/>
        <v>0</v>
      </c>
      <c r="DK559" s="295">
        <f t="shared" si="119"/>
        <v>1</v>
      </c>
      <c r="DL559" s="297">
        <f t="shared" si="120"/>
        <v>2</v>
      </c>
      <c r="DM559" s="430">
        <f>IFERROR(IF(CA559="D",IF(DL559="A dispo.",DF559*VLOOKUP('DATI INPUT'!$F$27,TARIFFE_UD,4,FALSE),DF559*VLOOKUP(DL559,TARIFFE_UD,4,FALSE)),DF559*VLOOKUP(CB559-100,TARIFFE_UND,4,FALSE)),0)</f>
        <v>48.891294093768657</v>
      </c>
      <c r="DN559" s="430">
        <f>IFERROR(IF(CA559="D",IF(DL559="A dispo.",DK559*VLOOKUP('DATI INPUT'!$F$27,TARIFFE_UD,5,FALSE),DK559*VLOOKUP(DL559,TARIFFE_UD,5,FALSE)),DK559*VLOOKUP(CB559-100,TARIFFE_UND,5,FALSE)),0)</f>
        <v>51.443731886070836</v>
      </c>
      <c r="DO559" s="431">
        <f t="shared" si="121"/>
        <v>5.0259798394876043E-3</v>
      </c>
      <c r="DP559" s="299">
        <f>IFERROR(IF(CA559="D",IF(DL559="A dispo.",DF559*VLOOKUP('DATI INPUT'!$F$27,TARIFFE_UD,2,FALSE),DF559*VLOOKUP(DL559,TARIFFE_UD,2,FALSE)),DF559*VLOOKUP(CB559-100,TARIFFE_UND,2,FALSE)),0)</f>
        <v>61.082840943159866</v>
      </c>
      <c r="DQ559" s="299">
        <f>IFERROR(IF(CA559="D",IF(DL559="A dispo.",DK559*VLOOKUP('DATI INPUT'!$F$27,TARIFFE_UD,3,FALSE),DK559*VLOOKUP(DL559,TARIFFE_UD,3,FALSE)),DK559*VLOOKUP(CB559-100,TARIFFE_UND,3,FALSE)),0)</f>
        <v>46.077822723118445</v>
      </c>
      <c r="DR559" s="299">
        <f t="shared" si="122"/>
        <v>107.16066366627831</v>
      </c>
    </row>
    <row r="560" spans="1:122" x14ac:dyDescent="0.25">
      <c r="A560" t="s">
        <v>5481</v>
      </c>
      <c r="B560" t="s">
        <v>1164</v>
      </c>
      <c r="C560" t="s">
        <v>5482</v>
      </c>
      <c r="D560" t="s">
        <v>5483</v>
      </c>
      <c r="E560" t="s">
        <v>268</v>
      </c>
      <c r="F560" t="s">
        <v>156</v>
      </c>
      <c r="G560" t="s">
        <v>5484</v>
      </c>
      <c r="H560" t="s">
        <v>849</v>
      </c>
      <c r="I560" t="s">
        <v>4127</v>
      </c>
      <c r="J560" t="s">
        <v>156</v>
      </c>
      <c r="K560" t="s">
        <v>5485</v>
      </c>
      <c r="L560" t="s">
        <v>984</v>
      </c>
      <c r="M560" t="s">
        <v>5486</v>
      </c>
      <c r="N560" t="s">
        <v>303</v>
      </c>
      <c r="O560" t="s">
        <v>1273</v>
      </c>
      <c r="P560" t="s">
        <v>5487</v>
      </c>
      <c r="Q560" t="s">
        <v>656</v>
      </c>
      <c r="R560" t="s">
        <v>268</v>
      </c>
      <c r="S560" t="s">
        <v>268</v>
      </c>
      <c r="T560" t="s">
        <v>268</v>
      </c>
      <c r="U560" t="s">
        <v>268</v>
      </c>
      <c r="V560" t="s">
        <v>268</v>
      </c>
      <c r="W560" t="s">
        <v>5258</v>
      </c>
      <c r="X560" t="s">
        <v>1847</v>
      </c>
      <c r="Y560" t="s">
        <v>1657</v>
      </c>
      <c r="Z560" t="s">
        <v>268</v>
      </c>
      <c r="AA560" t="s">
        <v>268</v>
      </c>
      <c r="AB560" t="s">
        <v>268</v>
      </c>
      <c r="AC560" t="s">
        <v>268</v>
      </c>
      <c r="AD560" t="s">
        <v>268</v>
      </c>
      <c r="AE560" t="s">
        <v>287</v>
      </c>
      <c r="AF560" t="s">
        <v>1811</v>
      </c>
      <c r="AG560" t="s">
        <v>875</v>
      </c>
      <c r="AH560" t="s">
        <v>1848</v>
      </c>
      <c r="AI560" t="s">
        <v>708</v>
      </c>
      <c r="AJ560" t="s">
        <v>268</v>
      </c>
      <c r="AK560" t="s">
        <v>727</v>
      </c>
      <c r="AL560" t="s">
        <v>268</v>
      </c>
      <c r="AM560" t="s">
        <v>288</v>
      </c>
      <c r="AN560" t="s">
        <v>268</v>
      </c>
      <c r="AO560" t="s">
        <v>268</v>
      </c>
      <c r="AP560" t="s">
        <v>268</v>
      </c>
      <c r="AQ560" t="s">
        <v>268</v>
      </c>
      <c r="AR560" t="s">
        <v>268</v>
      </c>
      <c r="AS560" t="s">
        <v>268</v>
      </c>
      <c r="AT560" t="s">
        <v>268</v>
      </c>
      <c r="AU560" t="s">
        <v>268</v>
      </c>
      <c r="AV560" t="s">
        <v>268</v>
      </c>
      <c r="AW560" t="s">
        <v>268</v>
      </c>
      <c r="AX560" t="s">
        <v>268</v>
      </c>
      <c r="AY560" t="s">
        <v>268</v>
      </c>
      <c r="AZ560" t="s">
        <v>268</v>
      </c>
      <c r="BA560" t="s">
        <v>268</v>
      </c>
      <c r="BB560" t="s">
        <v>268</v>
      </c>
      <c r="BC560" t="s">
        <v>268</v>
      </c>
      <c r="BD560" t="s">
        <v>268</v>
      </c>
      <c r="BE560" t="s">
        <v>268</v>
      </c>
      <c r="BF560" t="s">
        <v>268</v>
      </c>
      <c r="BG560" t="s">
        <v>268</v>
      </c>
      <c r="BH560" t="s">
        <v>268</v>
      </c>
      <c r="BI560" t="s">
        <v>268</v>
      </c>
      <c r="BJ560" t="s">
        <v>268</v>
      </c>
      <c r="BK560" t="s">
        <v>268</v>
      </c>
      <c r="BL560" t="s">
        <v>268</v>
      </c>
      <c r="BM560" t="s">
        <v>268</v>
      </c>
      <c r="BN560" t="s">
        <v>268</v>
      </c>
      <c r="BO560" t="s">
        <v>268</v>
      </c>
      <c r="BP560" t="s">
        <v>268</v>
      </c>
      <c r="BQ560" t="s">
        <v>268</v>
      </c>
      <c r="BR560" t="s">
        <v>268</v>
      </c>
      <c r="BS560" t="s">
        <v>268</v>
      </c>
      <c r="BT560" t="s">
        <v>268</v>
      </c>
      <c r="BU560" t="s">
        <v>268</v>
      </c>
      <c r="BV560" t="s">
        <v>268</v>
      </c>
      <c r="BW560" t="s">
        <v>268</v>
      </c>
      <c r="BX560" t="s">
        <v>268</v>
      </c>
      <c r="BY560">
        <v>33</v>
      </c>
      <c r="BZ560">
        <v>33</v>
      </c>
      <c r="CA560" t="s">
        <v>142</v>
      </c>
      <c r="CB560" s="356">
        <v>122</v>
      </c>
      <c r="CC560" t="s">
        <v>876</v>
      </c>
      <c r="CD560" t="s">
        <v>268</v>
      </c>
      <c r="CE560" t="s">
        <v>268</v>
      </c>
      <c r="CF560" t="s">
        <v>268</v>
      </c>
      <c r="CG560" t="s">
        <v>268</v>
      </c>
      <c r="CH560" t="s">
        <v>268</v>
      </c>
      <c r="CI560" t="s">
        <v>268</v>
      </c>
      <c r="CJ560" t="s">
        <v>268</v>
      </c>
      <c r="CK560" t="s">
        <v>268</v>
      </c>
      <c r="CL560" t="s">
        <v>268</v>
      </c>
      <c r="CM560" t="s">
        <v>11224</v>
      </c>
      <c r="CN560">
        <v>88.32</v>
      </c>
      <c r="CO560" t="s">
        <v>268</v>
      </c>
      <c r="CP560">
        <v>88.32</v>
      </c>
      <c r="CQ560">
        <v>365</v>
      </c>
      <c r="CR560" t="s">
        <v>878</v>
      </c>
      <c r="CS560" t="s">
        <v>11225</v>
      </c>
      <c r="CT560" t="s">
        <v>11226</v>
      </c>
      <c r="CU560" t="s">
        <v>11227</v>
      </c>
      <c r="CV560" t="s">
        <v>268</v>
      </c>
      <c r="CW560" t="s">
        <v>268</v>
      </c>
      <c r="CX560" t="s">
        <v>268</v>
      </c>
      <c r="CY560" t="s">
        <v>268</v>
      </c>
      <c r="CZ560" t="s">
        <v>268</v>
      </c>
      <c r="DA560" t="s">
        <v>268</v>
      </c>
      <c r="DB560" s="429">
        <f t="shared" si="110"/>
        <v>0</v>
      </c>
      <c r="DC560" s="284">
        <f t="shared" si="111"/>
        <v>0</v>
      </c>
      <c r="DD560" s="284">
        <f t="shared" si="112"/>
        <v>0</v>
      </c>
      <c r="DE560" s="284">
        <f t="shared" si="113"/>
        <v>0</v>
      </c>
      <c r="DF560" s="295">
        <f t="shared" si="114"/>
        <v>33</v>
      </c>
      <c r="DG560" s="284">
        <f t="shared" si="115"/>
        <v>0</v>
      </c>
      <c r="DH560" s="284">
        <f t="shared" si="116"/>
        <v>0</v>
      </c>
      <c r="DI560" s="284">
        <f t="shared" si="117"/>
        <v>0</v>
      </c>
      <c r="DJ560" s="284">
        <f t="shared" si="118"/>
        <v>0</v>
      </c>
      <c r="DK560" s="295">
        <f t="shared" si="119"/>
        <v>1</v>
      </c>
      <c r="DL560" s="297" t="str">
        <f t="shared" si="120"/>
        <v>A dispo.</v>
      </c>
      <c r="DM560" s="430">
        <f>IFERROR(IF(CA560="D",IF(DL560="A dispo.",DF560*VLOOKUP('DATI INPUT'!$F$27,TARIFFE_UD,4,FALSE),DF560*VLOOKUP(DL560,TARIFFE_UD,4,FALSE)),DF560*VLOOKUP(CB560-100,TARIFFE_UND,4,FALSE)),0)</f>
        <v>20.918195936397534</v>
      </c>
      <c r="DN560" s="430">
        <f>IFERROR(IF(CA560="D",IF(DL560="A dispo.",DK560*VLOOKUP('DATI INPUT'!$F$27,TARIFFE_UD,5,FALSE),DK560*VLOOKUP(DL560,TARIFFE_UD,5,FALSE)),DK560*VLOOKUP(CB560-100,TARIFFE_UND,5,FALSE)),0)</f>
        <v>67.397800635548478</v>
      </c>
      <c r="DO560" s="431">
        <f t="shared" si="121"/>
        <v>-4.0034280539771316E-3</v>
      </c>
      <c r="DP560" s="299">
        <f>IFERROR(IF(CA560="D",IF(DL560="A dispo.",DF560*VLOOKUP('DATI INPUT'!$F$27,TARIFFE_UD,2,FALSE),DF560*VLOOKUP(DL560,TARIFFE_UD,2,FALSE)),DF560*VLOOKUP(CB560-100,TARIFFE_UND,2,FALSE)),0)</f>
        <v>26.134363159834543</v>
      </c>
      <c r="DQ560" s="299">
        <f>IFERROR(IF(CA560="D",IF(DL560="A dispo.",DK560*VLOOKUP('DATI INPUT'!$F$27,TARIFFE_UD,3,FALSE),DK560*VLOOKUP(DL560,TARIFFE_UD,3,FALSE)),DK560*VLOOKUP(CB560-100,TARIFFE_UND,3,FALSE)),0)</f>
        <v>60.367780403072892</v>
      </c>
      <c r="DR560" s="299">
        <f t="shared" si="122"/>
        <v>86.502143562907435</v>
      </c>
    </row>
    <row r="561" spans="1:122" x14ac:dyDescent="0.25">
      <c r="A561" t="s">
        <v>5488</v>
      </c>
      <c r="B561" t="s">
        <v>5489</v>
      </c>
      <c r="C561" t="s">
        <v>5490</v>
      </c>
      <c r="D561" t="s">
        <v>5491</v>
      </c>
      <c r="E561" t="s">
        <v>268</v>
      </c>
      <c r="F561" t="s">
        <v>156</v>
      </c>
      <c r="G561" t="s">
        <v>5492</v>
      </c>
      <c r="H561" t="s">
        <v>5493</v>
      </c>
      <c r="I561" t="s">
        <v>4999</v>
      </c>
      <c r="J561" t="s">
        <v>156</v>
      </c>
      <c r="K561" t="s">
        <v>5494</v>
      </c>
      <c r="L561" t="s">
        <v>960</v>
      </c>
      <c r="M561" t="s">
        <v>5495</v>
      </c>
      <c r="N561" t="s">
        <v>5496</v>
      </c>
      <c r="O561" t="s">
        <v>5497</v>
      </c>
      <c r="P561" t="s">
        <v>5498</v>
      </c>
      <c r="Q561" t="s">
        <v>329</v>
      </c>
      <c r="R561" t="s">
        <v>268</v>
      </c>
      <c r="S561" t="s">
        <v>268</v>
      </c>
      <c r="T561" t="s">
        <v>268</v>
      </c>
      <c r="U561" t="s">
        <v>268</v>
      </c>
      <c r="V561" t="s">
        <v>268</v>
      </c>
      <c r="W561" t="s">
        <v>5499</v>
      </c>
      <c r="X561" t="s">
        <v>613</v>
      </c>
      <c r="Y561" t="s">
        <v>935</v>
      </c>
      <c r="Z561" t="s">
        <v>268</v>
      </c>
      <c r="AA561" t="s">
        <v>268</v>
      </c>
      <c r="AB561" t="s">
        <v>268</v>
      </c>
      <c r="AC561" t="s">
        <v>268</v>
      </c>
      <c r="AD561" t="s">
        <v>268</v>
      </c>
      <c r="AE561" t="s">
        <v>287</v>
      </c>
      <c r="AF561" t="s">
        <v>1811</v>
      </c>
      <c r="AG561" t="s">
        <v>875</v>
      </c>
      <c r="AH561" t="s">
        <v>1848</v>
      </c>
      <c r="AI561" t="s">
        <v>552</v>
      </c>
      <c r="AJ561" t="s">
        <v>268</v>
      </c>
      <c r="AK561" t="s">
        <v>395</v>
      </c>
      <c r="AL561" t="s">
        <v>268</v>
      </c>
      <c r="AM561" t="s">
        <v>405</v>
      </c>
      <c r="AN561" t="s">
        <v>287</v>
      </c>
      <c r="AO561" t="s">
        <v>1811</v>
      </c>
      <c r="AP561" t="s">
        <v>875</v>
      </c>
      <c r="AQ561" t="s">
        <v>1848</v>
      </c>
      <c r="AR561" t="s">
        <v>552</v>
      </c>
      <c r="AS561" t="s">
        <v>268</v>
      </c>
      <c r="AT561" t="s">
        <v>377</v>
      </c>
      <c r="AU561" t="s">
        <v>268</v>
      </c>
      <c r="AV561" t="s">
        <v>405</v>
      </c>
      <c r="AW561" t="s">
        <v>287</v>
      </c>
      <c r="AX561" t="s">
        <v>1811</v>
      </c>
      <c r="AY561" t="s">
        <v>875</v>
      </c>
      <c r="AZ561" t="s">
        <v>1848</v>
      </c>
      <c r="BA561" t="s">
        <v>552</v>
      </c>
      <c r="BB561" t="s">
        <v>268</v>
      </c>
      <c r="BC561" t="s">
        <v>381</v>
      </c>
      <c r="BD561" t="s">
        <v>268</v>
      </c>
      <c r="BE561" t="s">
        <v>405</v>
      </c>
      <c r="BF561" t="s">
        <v>287</v>
      </c>
      <c r="BG561" t="s">
        <v>1811</v>
      </c>
      <c r="BH561" t="s">
        <v>875</v>
      </c>
      <c r="BI561" t="s">
        <v>1848</v>
      </c>
      <c r="BJ561" t="s">
        <v>552</v>
      </c>
      <c r="BK561" t="s">
        <v>268</v>
      </c>
      <c r="BL561" t="s">
        <v>366</v>
      </c>
      <c r="BM561" t="s">
        <v>268</v>
      </c>
      <c r="BN561" t="s">
        <v>405</v>
      </c>
      <c r="BO561" t="s">
        <v>268</v>
      </c>
      <c r="BP561" t="s">
        <v>268</v>
      </c>
      <c r="BQ561" t="s">
        <v>268</v>
      </c>
      <c r="BR561" t="s">
        <v>268</v>
      </c>
      <c r="BS561" t="s">
        <v>268</v>
      </c>
      <c r="BT561" t="s">
        <v>268</v>
      </c>
      <c r="BU561" t="s">
        <v>268</v>
      </c>
      <c r="BV561" t="s">
        <v>268</v>
      </c>
      <c r="BW561" t="s">
        <v>268</v>
      </c>
      <c r="BX561" t="s">
        <v>268</v>
      </c>
      <c r="BY561">
        <v>200</v>
      </c>
      <c r="BZ561">
        <v>200</v>
      </c>
      <c r="CA561" t="s">
        <v>142</v>
      </c>
      <c r="CB561" s="356">
        <v>122</v>
      </c>
      <c r="CC561" t="s">
        <v>876</v>
      </c>
      <c r="CD561" t="s">
        <v>268</v>
      </c>
      <c r="CE561" t="s">
        <v>268</v>
      </c>
      <c r="CF561" t="s">
        <v>268</v>
      </c>
      <c r="CG561" t="s">
        <v>268</v>
      </c>
      <c r="CH561" t="s">
        <v>268</v>
      </c>
      <c r="CI561" t="s">
        <v>268</v>
      </c>
      <c r="CJ561" t="s">
        <v>268</v>
      </c>
      <c r="CK561" t="s">
        <v>268</v>
      </c>
      <c r="CL561" t="s">
        <v>268</v>
      </c>
      <c r="CM561" t="s">
        <v>11224</v>
      </c>
      <c r="CN561">
        <v>194.18</v>
      </c>
      <c r="CO561" t="s">
        <v>268</v>
      </c>
      <c r="CP561">
        <v>194.18</v>
      </c>
      <c r="CQ561">
        <v>365</v>
      </c>
      <c r="CR561" t="s">
        <v>878</v>
      </c>
      <c r="CS561" t="s">
        <v>11225</v>
      </c>
      <c r="CT561" t="s">
        <v>11226</v>
      </c>
      <c r="CU561" t="s">
        <v>11227</v>
      </c>
      <c r="CV561" t="s">
        <v>268</v>
      </c>
      <c r="CW561" t="s">
        <v>268</v>
      </c>
      <c r="CX561" t="s">
        <v>268</v>
      </c>
      <c r="CY561" t="s">
        <v>268</v>
      </c>
      <c r="CZ561" t="s">
        <v>268</v>
      </c>
      <c r="DA561" t="s">
        <v>268</v>
      </c>
      <c r="DB561" s="429">
        <f t="shared" si="110"/>
        <v>0</v>
      </c>
      <c r="DC561" s="284">
        <f t="shared" si="111"/>
        <v>0</v>
      </c>
      <c r="DD561" s="284">
        <f t="shared" si="112"/>
        <v>0</v>
      </c>
      <c r="DE561" s="284">
        <f t="shared" si="113"/>
        <v>0</v>
      </c>
      <c r="DF561" s="295">
        <f t="shared" si="114"/>
        <v>200</v>
      </c>
      <c r="DG561" s="284">
        <f t="shared" si="115"/>
        <v>0</v>
      </c>
      <c r="DH561" s="284">
        <f t="shared" si="116"/>
        <v>0</v>
      </c>
      <c r="DI561" s="284">
        <f t="shared" si="117"/>
        <v>0</v>
      </c>
      <c r="DJ561" s="284">
        <f t="shared" si="118"/>
        <v>0</v>
      </c>
      <c r="DK561" s="295">
        <f t="shared" si="119"/>
        <v>1</v>
      </c>
      <c r="DL561" s="297" t="str">
        <f t="shared" si="120"/>
        <v>A dispo.</v>
      </c>
      <c r="DM561" s="430">
        <f>IFERROR(IF(CA561="D",IF(DL561="A dispo.",DF561*VLOOKUP('DATI INPUT'!$F$27,TARIFFE_UD,4,FALSE),DF561*VLOOKUP(DL561,TARIFFE_UD,4,FALSE)),DF561*VLOOKUP(CB561-100,TARIFFE_UND,4,FALSE)),0)</f>
        <v>126.77694506907598</v>
      </c>
      <c r="DN561" s="430">
        <f>IFERROR(IF(CA561="D",IF(DL561="A dispo.",DK561*VLOOKUP('DATI INPUT'!$F$27,TARIFFE_UD,5,FALSE),DK561*VLOOKUP(DL561,TARIFFE_UD,5,FALSE)),DK561*VLOOKUP(CB561-100,TARIFFE_UND,5,FALSE)),0)</f>
        <v>67.397800635548478</v>
      </c>
      <c r="DO561" s="431">
        <f t="shared" si="121"/>
        <v>-5.254295375550555E-3</v>
      </c>
      <c r="DP561" s="299">
        <f>IFERROR(IF(CA561="D",IF(DL561="A dispo.",DF561*VLOOKUP('DATI INPUT'!$F$27,TARIFFE_UD,2,FALSE),DF561*VLOOKUP(DL561,TARIFFE_UD,2,FALSE)),DF561*VLOOKUP(CB561-100,TARIFFE_UND,2,FALSE)),0)</f>
        <v>158.39007975657299</v>
      </c>
      <c r="DQ561" s="299">
        <f>IFERROR(IF(CA561="D",IF(DL561="A dispo.",DK561*VLOOKUP('DATI INPUT'!$F$27,TARIFFE_UD,3,FALSE),DK561*VLOOKUP(DL561,TARIFFE_UD,3,FALSE)),DK561*VLOOKUP(CB561-100,TARIFFE_UND,3,FALSE)),0)</f>
        <v>60.367780403072892</v>
      </c>
      <c r="DR561" s="299">
        <f t="shared" si="122"/>
        <v>218.75786015964587</v>
      </c>
    </row>
    <row r="562" spans="1:122" x14ac:dyDescent="0.25">
      <c r="A562" t="s">
        <v>5500</v>
      </c>
      <c r="B562" t="s">
        <v>5489</v>
      </c>
      <c r="C562" t="s">
        <v>662</v>
      </c>
      <c r="D562" t="s">
        <v>5491</v>
      </c>
      <c r="E562" t="s">
        <v>268</v>
      </c>
      <c r="F562" t="s">
        <v>156</v>
      </c>
      <c r="G562" t="s">
        <v>5492</v>
      </c>
      <c r="H562" t="s">
        <v>5493</v>
      </c>
      <c r="I562" t="s">
        <v>4999</v>
      </c>
      <c r="J562" t="s">
        <v>156</v>
      </c>
      <c r="K562" t="s">
        <v>5494</v>
      </c>
      <c r="L562" t="s">
        <v>960</v>
      </c>
      <c r="M562" t="s">
        <v>5495</v>
      </c>
      <c r="N562" t="s">
        <v>5496</v>
      </c>
      <c r="O562" t="s">
        <v>5497</v>
      </c>
      <c r="P562" t="s">
        <v>5498</v>
      </c>
      <c r="Q562" t="s">
        <v>329</v>
      </c>
      <c r="R562" t="s">
        <v>268</v>
      </c>
      <c r="S562" t="s">
        <v>268</v>
      </c>
      <c r="T562" t="s">
        <v>268</v>
      </c>
      <c r="U562" t="s">
        <v>268</v>
      </c>
      <c r="V562" t="s">
        <v>268</v>
      </c>
      <c r="W562" t="s">
        <v>5501</v>
      </c>
      <c r="X562" t="s">
        <v>2617</v>
      </c>
      <c r="Y562" t="s">
        <v>271</v>
      </c>
      <c r="Z562" t="s">
        <v>268</v>
      </c>
      <c r="AA562" t="s">
        <v>268</v>
      </c>
      <c r="AB562" t="s">
        <v>268</v>
      </c>
      <c r="AC562" t="s">
        <v>268</v>
      </c>
      <c r="AD562" t="s">
        <v>268</v>
      </c>
      <c r="AE562" t="s">
        <v>287</v>
      </c>
      <c r="AF562" t="s">
        <v>1811</v>
      </c>
      <c r="AG562" t="s">
        <v>875</v>
      </c>
      <c r="AH562" t="s">
        <v>1848</v>
      </c>
      <c r="AI562" t="s">
        <v>552</v>
      </c>
      <c r="AJ562" t="s">
        <v>268</v>
      </c>
      <c r="AK562" t="s">
        <v>377</v>
      </c>
      <c r="AL562" t="s">
        <v>268</v>
      </c>
      <c r="AM562" t="s">
        <v>405</v>
      </c>
      <c r="AN562" t="s">
        <v>268</v>
      </c>
      <c r="AO562" t="s">
        <v>268</v>
      </c>
      <c r="AP562" t="s">
        <v>268</v>
      </c>
      <c r="AQ562" t="s">
        <v>268</v>
      </c>
      <c r="AR562" t="s">
        <v>268</v>
      </c>
      <c r="AS562" t="s">
        <v>268</v>
      </c>
      <c r="AT562" t="s">
        <v>268</v>
      </c>
      <c r="AU562" t="s">
        <v>268</v>
      </c>
      <c r="AV562" t="s">
        <v>268</v>
      </c>
      <c r="AW562" t="s">
        <v>268</v>
      </c>
      <c r="AX562" t="s">
        <v>268</v>
      </c>
      <c r="AY562" t="s">
        <v>268</v>
      </c>
      <c r="AZ562" t="s">
        <v>268</v>
      </c>
      <c r="BA562" t="s">
        <v>268</v>
      </c>
      <c r="BB562" t="s">
        <v>268</v>
      </c>
      <c r="BC562" t="s">
        <v>268</v>
      </c>
      <c r="BD562" t="s">
        <v>268</v>
      </c>
      <c r="BE562" t="s">
        <v>268</v>
      </c>
      <c r="BF562" t="s">
        <v>268</v>
      </c>
      <c r="BG562" t="s">
        <v>268</v>
      </c>
      <c r="BH562" t="s">
        <v>268</v>
      </c>
      <c r="BI562" t="s">
        <v>268</v>
      </c>
      <c r="BJ562" t="s">
        <v>268</v>
      </c>
      <c r="BK562" t="s">
        <v>268</v>
      </c>
      <c r="BL562" t="s">
        <v>268</v>
      </c>
      <c r="BM562" t="s">
        <v>268</v>
      </c>
      <c r="BN562" t="s">
        <v>268</v>
      </c>
      <c r="BO562" t="s">
        <v>268</v>
      </c>
      <c r="BP562" t="s">
        <v>268</v>
      </c>
      <c r="BQ562" t="s">
        <v>268</v>
      </c>
      <c r="BR562" t="s">
        <v>268</v>
      </c>
      <c r="BS562" t="s">
        <v>268</v>
      </c>
      <c r="BT562" t="s">
        <v>268</v>
      </c>
      <c r="BU562" t="s">
        <v>268</v>
      </c>
      <c r="BV562" t="s">
        <v>268</v>
      </c>
      <c r="BW562" t="s">
        <v>268</v>
      </c>
      <c r="BX562" t="s">
        <v>268</v>
      </c>
      <c r="BY562">
        <v>10</v>
      </c>
      <c r="BZ562">
        <v>10</v>
      </c>
      <c r="CA562" t="s">
        <v>142</v>
      </c>
      <c r="CB562" s="356">
        <v>123</v>
      </c>
      <c r="CC562" t="s">
        <v>1817</v>
      </c>
      <c r="CD562" t="s">
        <v>268</v>
      </c>
      <c r="CE562" t="s">
        <v>268</v>
      </c>
      <c r="CF562" t="s">
        <v>268</v>
      </c>
      <c r="CG562" t="s">
        <v>268</v>
      </c>
      <c r="CH562" t="s">
        <v>268</v>
      </c>
      <c r="CI562" t="s">
        <v>268</v>
      </c>
      <c r="CJ562" t="s">
        <v>268</v>
      </c>
      <c r="CK562" t="s">
        <v>268</v>
      </c>
      <c r="CL562" t="s">
        <v>268</v>
      </c>
      <c r="CM562" t="s">
        <v>11224</v>
      </c>
      <c r="CN562">
        <v>6.34</v>
      </c>
      <c r="CO562" t="s">
        <v>268</v>
      </c>
      <c r="CP562">
        <v>6.34</v>
      </c>
      <c r="CQ562">
        <v>365</v>
      </c>
      <c r="CR562" t="s">
        <v>878</v>
      </c>
      <c r="CS562" t="s">
        <v>11225</v>
      </c>
      <c r="CT562" t="s">
        <v>11226</v>
      </c>
      <c r="CU562" t="s">
        <v>11227</v>
      </c>
      <c r="CV562" t="s">
        <v>268</v>
      </c>
      <c r="CW562" t="s">
        <v>268</v>
      </c>
      <c r="CX562" t="s">
        <v>268</v>
      </c>
      <c r="CY562" t="s">
        <v>268</v>
      </c>
      <c r="CZ562" t="s">
        <v>268</v>
      </c>
      <c r="DA562" t="s">
        <v>268</v>
      </c>
      <c r="DB562" s="429">
        <f t="shared" si="110"/>
        <v>0</v>
      </c>
      <c r="DC562" s="284">
        <f t="shared" si="111"/>
        <v>0</v>
      </c>
      <c r="DD562" s="284">
        <f t="shared" si="112"/>
        <v>0</v>
      </c>
      <c r="DE562" s="284">
        <f t="shared" si="113"/>
        <v>0</v>
      </c>
      <c r="DF562" s="295">
        <f t="shared" si="114"/>
        <v>10</v>
      </c>
      <c r="DG562" s="284">
        <f t="shared" si="115"/>
        <v>1</v>
      </c>
      <c r="DH562" s="284">
        <f t="shared" si="116"/>
        <v>0</v>
      </c>
      <c r="DI562" s="284">
        <f t="shared" si="117"/>
        <v>0</v>
      </c>
      <c r="DJ562" s="284">
        <f t="shared" si="118"/>
        <v>0</v>
      </c>
      <c r="DK562" s="295">
        <f t="shared" si="119"/>
        <v>0</v>
      </c>
      <c r="DL562" s="297" t="str">
        <f t="shared" si="120"/>
        <v>A dispo.</v>
      </c>
      <c r="DM562" s="430">
        <f>IFERROR(IF(CA562="D",IF(DL562="A dispo.",DF562*VLOOKUP('DATI INPUT'!$F$27,TARIFFE_UD,4,FALSE),DF562*VLOOKUP(DL562,TARIFFE_UD,4,FALSE)),DF562*VLOOKUP(CB562-100,TARIFFE_UND,4,FALSE)),0)</f>
        <v>6.3388472534537987</v>
      </c>
      <c r="DN562" s="430">
        <f>IFERROR(IF(CA562="D",IF(DL562="A dispo.",DK562*VLOOKUP('DATI INPUT'!$F$27,TARIFFE_UD,5,FALSE),DK562*VLOOKUP(DL562,TARIFFE_UD,5,FALSE)),DK562*VLOOKUP(CB562-100,TARIFFE_UND,5,FALSE)),0)</f>
        <v>0</v>
      </c>
      <c r="DO562" s="431">
        <f t="shared" si="121"/>
        <v>-1.1527465462011222E-3</v>
      </c>
      <c r="DP562" s="299">
        <f>IFERROR(IF(CA562="D",IF(DL562="A dispo.",DF562*VLOOKUP('DATI INPUT'!$F$27,TARIFFE_UD,2,FALSE),DF562*VLOOKUP(DL562,TARIFFE_UD,2,FALSE)),DF562*VLOOKUP(CB562-100,TARIFFE_UND,2,FALSE)),0)</f>
        <v>7.9195039878286488</v>
      </c>
      <c r="DQ562" s="299">
        <f>IFERROR(IF(CA562="D",IF(DL562="A dispo.",DK562*VLOOKUP('DATI INPUT'!$F$27,TARIFFE_UD,3,FALSE),DK562*VLOOKUP(DL562,TARIFFE_UD,3,FALSE)),DK562*VLOOKUP(CB562-100,TARIFFE_UND,3,FALSE)),0)</f>
        <v>0</v>
      </c>
      <c r="DR562" s="299">
        <f t="shared" si="122"/>
        <v>7.9195039878286488</v>
      </c>
    </row>
    <row r="563" spans="1:122" x14ac:dyDescent="0.25">
      <c r="A563" t="s">
        <v>5502</v>
      </c>
      <c r="B563" t="s">
        <v>1553</v>
      </c>
      <c r="C563" t="s">
        <v>5503</v>
      </c>
      <c r="D563" t="s">
        <v>5504</v>
      </c>
      <c r="E563" t="s">
        <v>5504</v>
      </c>
      <c r="F563" t="s">
        <v>155</v>
      </c>
      <c r="G563" t="s">
        <v>5505</v>
      </c>
      <c r="H563" t="s">
        <v>268</v>
      </c>
      <c r="I563" t="s">
        <v>268</v>
      </c>
      <c r="J563" t="s">
        <v>268</v>
      </c>
      <c r="K563" t="s">
        <v>268</v>
      </c>
      <c r="L563" t="s">
        <v>268</v>
      </c>
      <c r="M563" t="s">
        <v>1991</v>
      </c>
      <c r="N563" t="s">
        <v>984</v>
      </c>
      <c r="O563" t="s">
        <v>873</v>
      </c>
      <c r="P563" t="s">
        <v>1847</v>
      </c>
      <c r="Q563" t="s">
        <v>1992</v>
      </c>
      <c r="R563" t="s">
        <v>268</v>
      </c>
      <c r="S563" t="s">
        <v>268</v>
      </c>
      <c r="T563" t="s">
        <v>268</v>
      </c>
      <c r="U563" t="s">
        <v>268</v>
      </c>
      <c r="V563" t="s">
        <v>268</v>
      </c>
      <c r="W563" t="s">
        <v>1991</v>
      </c>
      <c r="X563" t="s">
        <v>1847</v>
      </c>
      <c r="Y563" t="s">
        <v>1992</v>
      </c>
      <c r="Z563" t="s">
        <v>268</v>
      </c>
      <c r="AA563" t="s">
        <v>268</v>
      </c>
      <c r="AB563" t="s">
        <v>268</v>
      </c>
      <c r="AC563" t="s">
        <v>268</v>
      </c>
      <c r="AD563" t="s">
        <v>268</v>
      </c>
      <c r="AE563" t="s">
        <v>268</v>
      </c>
      <c r="AF563" t="s">
        <v>268</v>
      </c>
      <c r="AG563" t="s">
        <v>268</v>
      </c>
      <c r="AH563" t="s">
        <v>268</v>
      </c>
      <c r="AI563" t="s">
        <v>268</v>
      </c>
      <c r="AJ563" t="s">
        <v>268</v>
      </c>
      <c r="AK563" t="s">
        <v>268</v>
      </c>
      <c r="AL563" t="s">
        <v>268</v>
      </c>
      <c r="AM563" t="s">
        <v>268</v>
      </c>
      <c r="AN563" t="s">
        <v>268</v>
      </c>
      <c r="AO563" t="s">
        <v>268</v>
      </c>
      <c r="AP563" t="s">
        <v>268</v>
      </c>
      <c r="AQ563" t="s">
        <v>268</v>
      </c>
      <c r="AR563" t="s">
        <v>268</v>
      </c>
      <c r="AS563" t="s">
        <v>268</v>
      </c>
      <c r="AT563" t="s">
        <v>268</v>
      </c>
      <c r="AU563" t="s">
        <v>268</v>
      </c>
      <c r="AV563" t="s">
        <v>268</v>
      </c>
      <c r="AW563" t="s">
        <v>268</v>
      </c>
      <c r="AX563" t="s">
        <v>268</v>
      </c>
      <c r="AY563" t="s">
        <v>268</v>
      </c>
      <c r="AZ563" t="s">
        <v>268</v>
      </c>
      <c r="BA563" t="s">
        <v>268</v>
      </c>
      <c r="BB563" t="s">
        <v>268</v>
      </c>
      <c r="BC563" t="s">
        <v>268</v>
      </c>
      <c r="BD563" t="s">
        <v>268</v>
      </c>
      <c r="BE563" t="s">
        <v>268</v>
      </c>
      <c r="BF563" t="s">
        <v>268</v>
      </c>
      <c r="BG563" t="s">
        <v>268</v>
      </c>
      <c r="BH563" t="s">
        <v>268</v>
      </c>
      <c r="BI563" t="s">
        <v>268</v>
      </c>
      <c r="BJ563" t="s">
        <v>268</v>
      </c>
      <c r="BK563" t="s">
        <v>268</v>
      </c>
      <c r="BL563" t="s">
        <v>268</v>
      </c>
      <c r="BM563" t="s">
        <v>268</v>
      </c>
      <c r="BN563" t="s">
        <v>268</v>
      </c>
      <c r="BO563" t="s">
        <v>268</v>
      </c>
      <c r="BP563" t="s">
        <v>268</v>
      </c>
      <c r="BQ563" t="s">
        <v>268</v>
      </c>
      <c r="BR563" t="s">
        <v>268</v>
      </c>
      <c r="BS563" t="s">
        <v>268</v>
      </c>
      <c r="BT563" t="s">
        <v>268</v>
      </c>
      <c r="BU563" t="s">
        <v>268</v>
      </c>
      <c r="BV563" t="s">
        <v>268</v>
      </c>
      <c r="BW563" t="s">
        <v>268</v>
      </c>
      <c r="BX563" t="s">
        <v>268</v>
      </c>
      <c r="BY563">
        <v>15</v>
      </c>
      <c r="BZ563">
        <v>15</v>
      </c>
      <c r="CA563" t="s">
        <v>142</v>
      </c>
      <c r="CB563" s="356">
        <v>122</v>
      </c>
      <c r="CC563" t="s">
        <v>876</v>
      </c>
      <c r="CD563" t="s">
        <v>268</v>
      </c>
      <c r="CE563" t="s">
        <v>268</v>
      </c>
      <c r="CF563" t="s">
        <v>268</v>
      </c>
      <c r="CG563" t="s">
        <v>268</v>
      </c>
      <c r="CH563" t="s">
        <v>268</v>
      </c>
      <c r="CI563" t="s">
        <v>268</v>
      </c>
      <c r="CJ563" t="s">
        <v>268</v>
      </c>
      <c r="CK563" t="s">
        <v>268</v>
      </c>
      <c r="CL563" t="s">
        <v>268</v>
      </c>
      <c r="CM563" t="s">
        <v>11224</v>
      </c>
      <c r="CN563">
        <v>76.91</v>
      </c>
      <c r="CO563" t="s">
        <v>268</v>
      </c>
      <c r="CP563">
        <v>76.91</v>
      </c>
      <c r="CQ563">
        <v>365</v>
      </c>
      <c r="CR563" t="s">
        <v>878</v>
      </c>
      <c r="CS563" t="s">
        <v>11225</v>
      </c>
      <c r="CT563" t="s">
        <v>11226</v>
      </c>
      <c r="CU563" t="s">
        <v>11227</v>
      </c>
      <c r="CV563" t="s">
        <v>268</v>
      </c>
      <c r="CW563" t="s">
        <v>268</v>
      </c>
      <c r="CX563" t="s">
        <v>268</v>
      </c>
      <c r="CY563" t="s">
        <v>268</v>
      </c>
      <c r="CZ563" t="s">
        <v>268</v>
      </c>
      <c r="DA563" t="s">
        <v>268</v>
      </c>
      <c r="DB563" s="429">
        <f t="shared" si="110"/>
        <v>0</v>
      </c>
      <c r="DC563" s="284">
        <f t="shared" si="111"/>
        <v>0</v>
      </c>
      <c r="DD563" s="284">
        <f t="shared" si="112"/>
        <v>0</v>
      </c>
      <c r="DE563" s="284">
        <f t="shared" si="113"/>
        <v>0</v>
      </c>
      <c r="DF563" s="295">
        <f t="shared" si="114"/>
        <v>15</v>
      </c>
      <c r="DG563" s="284">
        <f t="shared" si="115"/>
        <v>0</v>
      </c>
      <c r="DH563" s="284">
        <f t="shared" si="116"/>
        <v>0</v>
      </c>
      <c r="DI563" s="284">
        <f t="shared" si="117"/>
        <v>0</v>
      </c>
      <c r="DJ563" s="284">
        <f t="shared" si="118"/>
        <v>0</v>
      </c>
      <c r="DK563" s="295">
        <f t="shared" si="119"/>
        <v>1</v>
      </c>
      <c r="DL563" s="297" t="str">
        <f t="shared" si="120"/>
        <v>A dispo.</v>
      </c>
      <c r="DM563" s="430">
        <f>IFERROR(IF(CA563="D",IF(DL563="A dispo.",DF563*VLOOKUP('DATI INPUT'!$F$27,TARIFFE_UD,4,FALSE),DF563*VLOOKUP(DL563,TARIFFE_UD,4,FALSE)),DF563*VLOOKUP(CB563-100,TARIFFE_UND,4,FALSE)),0)</f>
        <v>9.5082708801806977</v>
      </c>
      <c r="DN563" s="430">
        <f>IFERROR(IF(CA563="D",IF(DL563="A dispo.",DK563*VLOOKUP('DATI INPUT'!$F$27,TARIFFE_UD,5,FALSE),DK563*VLOOKUP(DL563,TARIFFE_UD,5,FALSE)),DK563*VLOOKUP(CB563-100,TARIFFE_UND,5,FALSE)),0)</f>
        <v>67.397800635548478</v>
      </c>
      <c r="DO563" s="431">
        <f t="shared" si="121"/>
        <v>-3.928484270815602E-3</v>
      </c>
      <c r="DP563" s="299">
        <f>IFERROR(IF(CA563="D",IF(DL563="A dispo.",DF563*VLOOKUP('DATI INPUT'!$F$27,TARIFFE_UD,2,FALSE),DF563*VLOOKUP(DL563,TARIFFE_UD,2,FALSE)),DF563*VLOOKUP(CB563-100,TARIFFE_UND,2,FALSE)),0)</f>
        <v>11.879255981742974</v>
      </c>
      <c r="DQ563" s="299">
        <f>IFERROR(IF(CA563="D",IF(DL563="A dispo.",DK563*VLOOKUP('DATI INPUT'!$F$27,TARIFFE_UD,3,FALSE),DK563*VLOOKUP(DL563,TARIFFE_UD,3,FALSE)),DK563*VLOOKUP(CB563-100,TARIFFE_UND,3,FALSE)),0)</f>
        <v>60.367780403072892</v>
      </c>
      <c r="DR563" s="299">
        <f t="shared" si="122"/>
        <v>72.247036384815871</v>
      </c>
    </row>
    <row r="564" spans="1:122" x14ac:dyDescent="0.25">
      <c r="A564" t="s">
        <v>5506</v>
      </c>
      <c r="B564" t="s">
        <v>5507</v>
      </c>
      <c r="C564" t="s">
        <v>663</v>
      </c>
      <c r="D564" t="s">
        <v>5508</v>
      </c>
      <c r="E564" t="s">
        <v>268</v>
      </c>
      <c r="F564" t="s">
        <v>156</v>
      </c>
      <c r="G564" t="s">
        <v>5509</v>
      </c>
      <c r="H564" t="s">
        <v>1777</v>
      </c>
      <c r="I564" t="s">
        <v>5510</v>
      </c>
      <c r="J564" t="s">
        <v>274</v>
      </c>
      <c r="K564" t="s">
        <v>5511</v>
      </c>
      <c r="L564" t="s">
        <v>960</v>
      </c>
      <c r="M564" t="s">
        <v>5512</v>
      </c>
      <c r="N564" t="s">
        <v>984</v>
      </c>
      <c r="O564" t="s">
        <v>873</v>
      </c>
      <c r="P564" t="s">
        <v>1962</v>
      </c>
      <c r="Q564" t="s">
        <v>269</v>
      </c>
      <c r="R564" t="s">
        <v>268</v>
      </c>
      <c r="S564" t="s">
        <v>268</v>
      </c>
      <c r="T564" t="s">
        <v>268</v>
      </c>
      <c r="U564" t="s">
        <v>268</v>
      </c>
      <c r="V564" t="s">
        <v>268</v>
      </c>
      <c r="W564" t="s">
        <v>5512</v>
      </c>
      <c r="X564" t="s">
        <v>1962</v>
      </c>
      <c r="Y564" t="s">
        <v>269</v>
      </c>
      <c r="Z564" t="s">
        <v>268</v>
      </c>
      <c r="AA564" t="s">
        <v>268</v>
      </c>
      <c r="AB564" t="s">
        <v>268</v>
      </c>
      <c r="AC564" t="s">
        <v>268</v>
      </c>
      <c r="AD564" t="s">
        <v>268</v>
      </c>
      <c r="AE564" t="s">
        <v>287</v>
      </c>
      <c r="AF564" t="s">
        <v>1811</v>
      </c>
      <c r="AG564" t="s">
        <v>875</v>
      </c>
      <c r="AH564" t="s">
        <v>1963</v>
      </c>
      <c r="AI564" t="s">
        <v>920</v>
      </c>
      <c r="AJ564" t="s">
        <v>268</v>
      </c>
      <c r="AK564" t="s">
        <v>410</v>
      </c>
      <c r="AL564" t="s">
        <v>268</v>
      </c>
      <c r="AM564" t="s">
        <v>355</v>
      </c>
      <c r="AN564" t="s">
        <v>268</v>
      </c>
      <c r="AO564" t="s">
        <v>268</v>
      </c>
      <c r="AP564" t="s">
        <v>268</v>
      </c>
      <c r="AQ564" t="s">
        <v>268</v>
      </c>
      <c r="AR564" t="s">
        <v>268</v>
      </c>
      <c r="AS564" t="s">
        <v>268</v>
      </c>
      <c r="AT564" t="s">
        <v>268</v>
      </c>
      <c r="AU564" t="s">
        <v>268</v>
      </c>
      <c r="AV564" t="s">
        <v>268</v>
      </c>
      <c r="AW564" t="s">
        <v>268</v>
      </c>
      <c r="AX564" t="s">
        <v>268</v>
      </c>
      <c r="AY564" t="s">
        <v>268</v>
      </c>
      <c r="AZ564" t="s">
        <v>268</v>
      </c>
      <c r="BA564" t="s">
        <v>268</v>
      </c>
      <c r="BB564" t="s">
        <v>268</v>
      </c>
      <c r="BC564" t="s">
        <v>268</v>
      </c>
      <c r="BD564" t="s">
        <v>268</v>
      </c>
      <c r="BE564" t="s">
        <v>268</v>
      </c>
      <c r="BF564" t="s">
        <v>268</v>
      </c>
      <c r="BG564" t="s">
        <v>268</v>
      </c>
      <c r="BH564" t="s">
        <v>268</v>
      </c>
      <c r="BI564" t="s">
        <v>268</v>
      </c>
      <c r="BJ564" t="s">
        <v>268</v>
      </c>
      <c r="BK564" t="s">
        <v>268</v>
      </c>
      <c r="BL564" t="s">
        <v>268</v>
      </c>
      <c r="BM564" t="s">
        <v>268</v>
      </c>
      <c r="BN564" t="s">
        <v>268</v>
      </c>
      <c r="BO564" t="s">
        <v>268</v>
      </c>
      <c r="BP564" t="s">
        <v>268</v>
      </c>
      <c r="BQ564" t="s">
        <v>268</v>
      </c>
      <c r="BR564" t="s">
        <v>268</v>
      </c>
      <c r="BS564" t="s">
        <v>268</v>
      </c>
      <c r="BT564" t="s">
        <v>268</v>
      </c>
      <c r="BU564" t="s">
        <v>268</v>
      </c>
      <c r="BV564" t="s">
        <v>268</v>
      </c>
      <c r="BW564" t="s">
        <v>268</v>
      </c>
      <c r="BX564" t="s">
        <v>268</v>
      </c>
      <c r="BY564">
        <v>40</v>
      </c>
      <c r="BZ564">
        <v>40</v>
      </c>
      <c r="CA564" t="s">
        <v>142</v>
      </c>
      <c r="CB564" s="356">
        <v>122</v>
      </c>
      <c r="CC564" t="s">
        <v>876</v>
      </c>
      <c r="CD564" t="s">
        <v>268</v>
      </c>
      <c r="CE564" t="s">
        <v>268</v>
      </c>
      <c r="CF564" s="356">
        <v>1</v>
      </c>
      <c r="CG564" t="s">
        <v>268</v>
      </c>
      <c r="CH564" t="s">
        <v>268</v>
      </c>
      <c r="CI564" t="s">
        <v>268</v>
      </c>
      <c r="CJ564" t="s">
        <v>268</v>
      </c>
      <c r="CK564" t="s">
        <v>268</v>
      </c>
      <c r="CL564" t="s">
        <v>268</v>
      </c>
      <c r="CM564" t="s">
        <v>11224</v>
      </c>
      <c r="CN564">
        <v>36.65</v>
      </c>
      <c r="CO564" t="s">
        <v>268</v>
      </c>
      <c r="CP564">
        <v>36.65</v>
      </c>
      <c r="CQ564">
        <v>365</v>
      </c>
      <c r="CR564" t="s">
        <v>878</v>
      </c>
      <c r="CS564" t="s">
        <v>11225</v>
      </c>
      <c r="CT564" t="s">
        <v>11226</v>
      </c>
      <c r="CU564" t="s">
        <v>11227</v>
      </c>
      <c r="CV564" t="s">
        <v>268</v>
      </c>
      <c r="CW564" t="s">
        <v>268</v>
      </c>
      <c r="CX564" t="s">
        <v>268</v>
      </c>
      <c r="CY564" t="s">
        <v>268</v>
      </c>
      <c r="CZ564" t="s">
        <v>268</v>
      </c>
      <c r="DA564" t="s">
        <v>268</v>
      </c>
      <c r="DB564" s="429">
        <f t="shared" si="110"/>
        <v>0</v>
      </c>
      <c r="DC564" s="284">
        <f t="shared" si="111"/>
        <v>0</v>
      </c>
      <c r="DD564" s="284">
        <f t="shared" si="112"/>
        <v>0</v>
      </c>
      <c r="DE564" s="284">
        <f t="shared" si="113"/>
        <v>0</v>
      </c>
      <c r="DF564" s="295">
        <f t="shared" si="114"/>
        <v>40</v>
      </c>
      <c r="DG564" s="284">
        <f t="shared" si="115"/>
        <v>0</v>
      </c>
      <c r="DH564" s="284">
        <f t="shared" si="116"/>
        <v>0</v>
      </c>
      <c r="DI564" s="284">
        <f t="shared" si="117"/>
        <v>0</v>
      </c>
      <c r="DJ564" s="284">
        <f t="shared" si="118"/>
        <v>0</v>
      </c>
      <c r="DK564" s="295">
        <f t="shared" si="119"/>
        <v>1</v>
      </c>
      <c r="DL564" s="297">
        <f t="shared" si="120"/>
        <v>1</v>
      </c>
      <c r="DM564" s="430">
        <f>IFERROR(IF(CA564="D",IF(DL564="A dispo.",DF564*VLOOKUP('DATI INPUT'!$F$27,TARIFFE_UD,4,FALSE),DF564*VLOOKUP(DL564,TARIFFE_UD,4,FALSE)),DF564*VLOOKUP(CB564-100,TARIFFE_UND,4,FALSE)),0)</f>
        <v>19.72085812185626</v>
      </c>
      <c r="DN564" s="430">
        <f>IFERROR(IF(CA564="D",IF(DL564="A dispo.",DK564*VLOOKUP('DATI INPUT'!$F$27,TARIFFE_UD,5,FALSE),DK564*VLOOKUP(DL564,TARIFFE_UD,5,FALSE)),DK564*VLOOKUP(CB564-100,TARIFFE_UND,5,FALSE)),0)</f>
        <v>16.930848468833439</v>
      </c>
      <c r="DO564" s="431">
        <f t="shared" si="121"/>
        <v>1.7065906897002492E-3</v>
      </c>
      <c r="DP564" s="299">
        <f>IFERROR(IF(CA564="D",IF(DL564="A dispo.",DF564*VLOOKUP('DATI INPUT'!$F$27,TARIFFE_UD,2,FALSE),DF564*VLOOKUP(DL564,TARIFFE_UD,2,FALSE)),DF564*VLOOKUP(CB564-100,TARIFFE_UND,2,FALSE)),0)</f>
        <v>24.638456851022465</v>
      </c>
      <c r="DQ564" s="299">
        <f>IFERROR(IF(CA564="D",IF(DL564="A dispo.",DK564*VLOOKUP('DATI INPUT'!$F$27,TARIFFE_UD,3,FALSE),DK564*VLOOKUP(DL564,TARIFFE_UD,3,FALSE)),DK564*VLOOKUP(CB564-100,TARIFFE_UND,3,FALSE)),0)</f>
        <v>15.164853048114928</v>
      </c>
      <c r="DR564" s="299">
        <f t="shared" si="122"/>
        <v>39.803309899137389</v>
      </c>
    </row>
    <row r="565" spans="1:122" x14ac:dyDescent="0.25">
      <c r="A565" t="s">
        <v>5513</v>
      </c>
      <c r="B565" t="s">
        <v>5507</v>
      </c>
      <c r="C565" t="s">
        <v>1455</v>
      </c>
      <c r="D565" t="s">
        <v>5508</v>
      </c>
      <c r="E565" t="s">
        <v>268</v>
      </c>
      <c r="F565" t="s">
        <v>156</v>
      </c>
      <c r="G565" t="s">
        <v>5509</v>
      </c>
      <c r="H565" t="s">
        <v>1777</v>
      </c>
      <c r="I565" t="s">
        <v>5510</v>
      </c>
      <c r="J565" t="s">
        <v>274</v>
      </c>
      <c r="K565" t="s">
        <v>5511</v>
      </c>
      <c r="L565" t="s">
        <v>960</v>
      </c>
      <c r="M565" t="s">
        <v>5512</v>
      </c>
      <c r="N565" t="s">
        <v>984</v>
      </c>
      <c r="O565" t="s">
        <v>873</v>
      </c>
      <c r="P565" t="s">
        <v>1962</v>
      </c>
      <c r="Q565" t="s">
        <v>269</v>
      </c>
      <c r="R565" t="s">
        <v>268</v>
      </c>
      <c r="S565" t="s">
        <v>268</v>
      </c>
      <c r="T565" t="s">
        <v>268</v>
      </c>
      <c r="U565" t="s">
        <v>268</v>
      </c>
      <c r="V565" t="s">
        <v>268</v>
      </c>
      <c r="W565" t="s">
        <v>5512</v>
      </c>
      <c r="X565" t="s">
        <v>1962</v>
      </c>
      <c r="Y565" t="s">
        <v>269</v>
      </c>
      <c r="Z565" t="s">
        <v>268</v>
      </c>
      <c r="AA565" t="s">
        <v>268</v>
      </c>
      <c r="AB565" t="s">
        <v>268</v>
      </c>
      <c r="AC565" t="s">
        <v>268</v>
      </c>
      <c r="AD565" t="s">
        <v>268</v>
      </c>
      <c r="AE565" t="s">
        <v>287</v>
      </c>
      <c r="AF565" t="s">
        <v>1811</v>
      </c>
      <c r="AG565" t="s">
        <v>875</v>
      </c>
      <c r="AH565" t="s">
        <v>1963</v>
      </c>
      <c r="AI565" t="s">
        <v>920</v>
      </c>
      <c r="AJ565" t="s">
        <v>268</v>
      </c>
      <c r="AK565" t="s">
        <v>354</v>
      </c>
      <c r="AL565" t="s">
        <v>268</v>
      </c>
      <c r="AM565" t="s">
        <v>355</v>
      </c>
      <c r="AN565" t="s">
        <v>268</v>
      </c>
      <c r="AO565" t="s">
        <v>268</v>
      </c>
      <c r="AP565" t="s">
        <v>268</v>
      </c>
      <c r="AQ565" t="s">
        <v>268</v>
      </c>
      <c r="AR565" t="s">
        <v>268</v>
      </c>
      <c r="AS565" t="s">
        <v>268</v>
      </c>
      <c r="AT565" t="s">
        <v>268</v>
      </c>
      <c r="AU565" t="s">
        <v>268</v>
      </c>
      <c r="AV565" t="s">
        <v>268</v>
      </c>
      <c r="AW565" t="s">
        <v>268</v>
      </c>
      <c r="AX565" t="s">
        <v>268</v>
      </c>
      <c r="AY565" t="s">
        <v>268</v>
      </c>
      <c r="AZ565" t="s">
        <v>268</v>
      </c>
      <c r="BA565" t="s">
        <v>268</v>
      </c>
      <c r="BB565" t="s">
        <v>268</v>
      </c>
      <c r="BC565" t="s">
        <v>268</v>
      </c>
      <c r="BD565" t="s">
        <v>268</v>
      </c>
      <c r="BE565" t="s">
        <v>268</v>
      </c>
      <c r="BF565" t="s">
        <v>268</v>
      </c>
      <c r="BG565" t="s">
        <v>268</v>
      </c>
      <c r="BH565" t="s">
        <v>268</v>
      </c>
      <c r="BI565" t="s">
        <v>268</v>
      </c>
      <c r="BJ565" t="s">
        <v>268</v>
      </c>
      <c r="BK565" t="s">
        <v>268</v>
      </c>
      <c r="BL565" t="s">
        <v>268</v>
      </c>
      <c r="BM565" t="s">
        <v>268</v>
      </c>
      <c r="BN565" t="s">
        <v>268</v>
      </c>
      <c r="BO565" t="s">
        <v>268</v>
      </c>
      <c r="BP565" t="s">
        <v>268</v>
      </c>
      <c r="BQ565" t="s">
        <v>268</v>
      </c>
      <c r="BR565" t="s">
        <v>268</v>
      </c>
      <c r="BS565" t="s">
        <v>268</v>
      </c>
      <c r="BT565" t="s">
        <v>268</v>
      </c>
      <c r="BU565" t="s">
        <v>268</v>
      </c>
      <c r="BV565" t="s">
        <v>268</v>
      </c>
      <c r="BW565" t="s">
        <v>268</v>
      </c>
      <c r="BX565" t="s">
        <v>268</v>
      </c>
      <c r="BY565">
        <v>72.239999999999995</v>
      </c>
      <c r="BZ565">
        <v>72.239999999999995</v>
      </c>
      <c r="CA565" t="s">
        <v>142</v>
      </c>
      <c r="CB565" s="356">
        <v>122</v>
      </c>
      <c r="CC565" t="s">
        <v>876</v>
      </c>
      <c r="CD565" t="s">
        <v>268</v>
      </c>
      <c r="CE565" t="s">
        <v>268</v>
      </c>
      <c r="CF565" s="356">
        <v>3</v>
      </c>
      <c r="CG565" t="s">
        <v>268</v>
      </c>
      <c r="CH565" t="s">
        <v>268</v>
      </c>
      <c r="CI565" t="s">
        <v>268</v>
      </c>
      <c r="CJ565" t="s">
        <v>268</v>
      </c>
      <c r="CK565" t="s">
        <v>268</v>
      </c>
      <c r="CL565" t="s">
        <v>268</v>
      </c>
      <c r="CM565" t="s">
        <v>11224</v>
      </c>
      <c r="CN565">
        <v>113.19</v>
      </c>
      <c r="CO565" t="s">
        <v>268</v>
      </c>
      <c r="CP565">
        <v>113.19</v>
      </c>
      <c r="CQ565">
        <v>365</v>
      </c>
      <c r="CR565" t="s">
        <v>878</v>
      </c>
      <c r="CS565" t="s">
        <v>11225</v>
      </c>
      <c r="CT565" t="s">
        <v>11226</v>
      </c>
      <c r="CU565" t="s">
        <v>11227</v>
      </c>
      <c r="CV565" t="s">
        <v>268</v>
      </c>
      <c r="CW565" t="s">
        <v>268</v>
      </c>
      <c r="CX565" t="s">
        <v>268</v>
      </c>
      <c r="CY565" t="s">
        <v>268</v>
      </c>
      <c r="CZ565" t="s">
        <v>268</v>
      </c>
      <c r="DA565" t="s">
        <v>268</v>
      </c>
      <c r="DB565" s="429">
        <f t="shared" si="110"/>
        <v>0</v>
      </c>
      <c r="DC565" s="284">
        <f t="shared" si="111"/>
        <v>0</v>
      </c>
      <c r="DD565" s="284">
        <f t="shared" si="112"/>
        <v>0</v>
      </c>
      <c r="DE565" s="284">
        <f t="shared" si="113"/>
        <v>0</v>
      </c>
      <c r="DF565" s="295">
        <f t="shared" si="114"/>
        <v>72.239999999999995</v>
      </c>
      <c r="DG565" s="284">
        <f t="shared" si="115"/>
        <v>0</v>
      </c>
      <c r="DH565" s="284">
        <f t="shared" si="116"/>
        <v>0</v>
      </c>
      <c r="DI565" s="284">
        <f t="shared" si="117"/>
        <v>0</v>
      </c>
      <c r="DJ565" s="284">
        <f t="shared" si="118"/>
        <v>0</v>
      </c>
      <c r="DK565" s="295">
        <f t="shared" si="119"/>
        <v>1</v>
      </c>
      <c r="DL565" s="297">
        <f t="shared" si="120"/>
        <v>3</v>
      </c>
      <c r="DM565" s="430">
        <f>IFERROR(IF(CA565="D",IF(DL565="A dispo.",DF565*VLOOKUP('DATI INPUT'!$F$27,TARIFFE_UD,4,FALSE),DF565*VLOOKUP(DL565,TARIFFE_UD,4,FALSE)),DF565*VLOOKUP(CB565-100,TARIFFE_UND,4,FALSE)),0)</f>
        <v>45.79183255895024</v>
      </c>
      <c r="DN565" s="430">
        <f>IFERROR(IF(CA565="D",IF(DL565="A dispo.",DK565*VLOOKUP('DATI INPUT'!$F$27,TARIFFE_UD,5,FALSE),DK565*VLOOKUP(DL565,TARIFFE_UD,5,FALSE)),DK565*VLOOKUP(CB565-100,TARIFFE_UND,5,FALSE)),0)</f>
        <v>67.397800635548478</v>
      </c>
      <c r="DO565" s="431">
        <f t="shared" si="121"/>
        <v>-3.6680550127243805E-4</v>
      </c>
      <c r="DP565" s="299">
        <f>IFERROR(IF(CA565="D",IF(DL565="A dispo.",DF565*VLOOKUP('DATI INPUT'!$F$27,TARIFFE_UD,2,FALSE),DF565*VLOOKUP(DL565,TARIFFE_UD,2,FALSE)),DF565*VLOOKUP(CB565-100,TARIFFE_UND,2,FALSE)),0)</f>
        <v>57.210496808074154</v>
      </c>
      <c r="DQ565" s="299">
        <f>IFERROR(IF(CA565="D",IF(DL565="A dispo.",DK565*VLOOKUP('DATI INPUT'!$F$27,TARIFFE_UD,3,FALSE),DK565*VLOOKUP(DL565,TARIFFE_UD,3,FALSE)),DK565*VLOOKUP(CB565-100,TARIFFE_UND,3,FALSE)),0)</f>
        <v>60.367780403072892</v>
      </c>
      <c r="DR565" s="299">
        <f t="shared" si="122"/>
        <v>117.57827721114705</v>
      </c>
    </row>
    <row r="566" spans="1:122" x14ac:dyDescent="0.25">
      <c r="A566" t="s">
        <v>5514</v>
      </c>
      <c r="B566" t="s">
        <v>5507</v>
      </c>
      <c r="C566" t="s">
        <v>1456</v>
      </c>
      <c r="D566" t="s">
        <v>5508</v>
      </c>
      <c r="E566" t="s">
        <v>268</v>
      </c>
      <c r="F566" t="s">
        <v>156</v>
      </c>
      <c r="G566" t="s">
        <v>5509</v>
      </c>
      <c r="H566" t="s">
        <v>1777</v>
      </c>
      <c r="I566" t="s">
        <v>5510</v>
      </c>
      <c r="J566" t="s">
        <v>274</v>
      </c>
      <c r="K566" t="s">
        <v>5511</v>
      </c>
      <c r="L566" t="s">
        <v>960</v>
      </c>
      <c r="M566" t="s">
        <v>5512</v>
      </c>
      <c r="N566" t="s">
        <v>984</v>
      </c>
      <c r="O566" t="s">
        <v>873</v>
      </c>
      <c r="P566" t="s">
        <v>1962</v>
      </c>
      <c r="Q566" t="s">
        <v>269</v>
      </c>
      <c r="R566" t="s">
        <v>268</v>
      </c>
      <c r="S566" t="s">
        <v>268</v>
      </c>
      <c r="T566" t="s">
        <v>268</v>
      </c>
      <c r="U566" t="s">
        <v>268</v>
      </c>
      <c r="V566" t="s">
        <v>268</v>
      </c>
      <c r="W566" t="s">
        <v>5512</v>
      </c>
      <c r="X566" t="s">
        <v>1962</v>
      </c>
      <c r="Y566" t="s">
        <v>269</v>
      </c>
      <c r="Z566" t="s">
        <v>268</v>
      </c>
      <c r="AA566" t="s">
        <v>268</v>
      </c>
      <c r="AB566" t="s">
        <v>268</v>
      </c>
      <c r="AC566" t="s">
        <v>268</v>
      </c>
      <c r="AD566" t="s">
        <v>268</v>
      </c>
      <c r="AE566" t="s">
        <v>287</v>
      </c>
      <c r="AF566" t="s">
        <v>1811</v>
      </c>
      <c r="AG566" t="s">
        <v>875</v>
      </c>
      <c r="AH566" t="s">
        <v>1963</v>
      </c>
      <c r="AI566" t="s">
        <v>920</v>
      </c>
      <c r="AJ566" t="s">
        <v>268</v>
      </c>
      <c r="AK566" t="s">
        <v>395</v>
      </c>
      <c r="AL566" t="s">
        <v>268</v>
      </c>
      <c r="AM566" t="s">
        <v>353</v>
      </c>
      <c r="AN566" t="s">
        <v>268</v>
      </c>
      <c r="AO566" t="s">
        <v>268</v>
      </c>
      <c r="AP566" t="s">
        <v>268</v>
      </c>
      <c r="AQ566" t="s">
        <v>268</v>
      </c>
      <c r="AR566" t="s">
        <v>268</v>
      </c>
      <c r="AS566" t="s">
        <v>268</v>
      </c>
      <c r="AT566" t="s">
        <v>268</v>
      </c>
      <c r="AU566" t="s">
        <v>268</v>
      </c>
      <c r="AV566" t="s">
        <v>268</v>
      </c>
      <c r="AW566" t="s">
        <v>268</v>
      </c>
      <c r="AX566" t="s">
        <v>268</v>
      </c>
      <c r="AY566" t="s">
        <v>268</v>
      </c>
      <c r="AZ566" t="s">
        <v>268</v>
      </c>
      <c r="BA566" t="s">
        <v>268</v>
      </c>
      <c r="BB566" t="s">
        <v>268</v>
      </c>
      <c r="BC566" t="s">
        <v>268</v>
      </c>
      <c r="BD566" t="s">
        <v>268</v>
      </c>
      <c r="BE566" t="s">
        <v>268</v>
      </c>
      <c r="BF566" t="s">
        <v>268</v>
      </c>
      <c r="BG566" t="s">
        <v>268</v>
      </c>
      <c r="BH566" t="s">
        <v>268</v>
      </c>
      <c r="BI566" t="s">
        <v>268</v>
      </c>
      <c r="BJ566" t="s">
        <v>268</v>
      </c>
      <c r="BK566" t="s">
        <v>268</v>
      </c>
      <c r="BL566" t="s">
        <v>268</v>
      </c>
      <c r="BM566" t="s">
        <v>268</v>
      </c>
      <c r="BN566" t="s">
        <v>268</v>
      </c>
      <c r="BO566" t="s">
        <v>268</v>
      </c>
      <c r="BP566" t="s">
        <v>268</v>
      </c>
      <c r="BQ566" t="s">
        <v>268</v>
      </c>
      <c r="BR566" t="s">
        <v>268</v>
      </c>
      <c r="BS566" t="s">
        <v>268</v>
      </c>
      <c r="BT566" t="s">
        <v>268</v>
      </c>
      <c r="BU566" t="s">
        <v>268</v>
      </c>
      <c r="BV566" t="s">
        <v>268</v>
      </c>
      <c r="BW566" t="s">
        <v>268</v>
      </c>
      <c r="BX566" t="s">
        <v>268</v>
      </c>
      <c r="BY566">
        <v>13.95</v>
      </c>
      <c r="BZ566">
        <v>13.95</v>
      </c>
      <c r="CA566" t="s">
        <v>142</v>
      </c>
      <c r="CB566" s="356">
        <v>123</v>
      </c>
      <c r="CC566" t="s">
        <v>1817</v>
      </c>
      <c r="CD566" t="s">
        <v>268</v>
      </c>
      <c r="CE566" t="s">
        <v>268</v>
      </c>
      <c r="CF566" s="356">
        <v>3</v>
      </c>
      <c r="CG566" t="s">
        <v>268</v>
      </c>
      <c r="CH566" t="s">
        <v>268</v>
      </c>
      <c r="CI566" t="s">
        <v>268</v>
      </c>
      <c r="CJ566" t="s">
        <v>268</v>
      </c>
      <c r="CK566" t="s">
        <v>268</v>
      </c>
      <c r="CL566" t="s">
        <v>268</v>
      </c>
      <c r="CM566" t="s">
        <v>11224</v>
      </c>
      <c r="CN566">
        <v>8.84</v>
      </c>
      <c r="CO566" t="s">
        <v>268</v>
      </c>
      <c r="CP566">
        <v>8.84</v>
      </c>
      <c r="CQ566">
        <v>365</v>
      </c>
      <c r="CR566" t="s">
        <v>878</v>
      </c>
      <c r="CS566" t="s">
        <v>11225</v>
      </c>
      <c r="CT566" t="s">
        <v>11226</v>
      </c>
      <c r="CU566" t="s">
        <v>11227</v>
      </c>
      <c r="CV566" t="s">
        <v>268</v>
      </c>
      <c r="CW566" t="s">
        <v>268</v>
      </c>
      <c r="CX566" t="s">
        <v>268</v>
      </c>
      <c r="CY566" t="s">
        <v>268</v>
      </c>
      <c r="CZ566" t="s">
        <v>268</v>
      </c>
      <c r="DA566" t="s">
        <v>268</v>
      </c>
      <c r="DB566" s="429">
        <f t="shared" si="110"/>
        <v>0</v>
      </c>
      <c r="DC566" s="284">
        <f t="shared" si="111"/>
        <v>0</v>
      </c>
      <c r="DD566" s="284">
        <f t="shared" si="112"/>
        <v>0</v>
      </c>
      <c r="DE566" s="284">
        <f t="shared" si="113"/>
        <v>0</v>
      </c>
      <c r="DF566" s="295">
        <f t="shared" si="114"/>
        <v>13.95</v>
      </c>
      <c r="DG566" s="284">
        <f t="shared" si="115"/>
        <v>1</v>
      </c>
      <c r="DH566" s="284">
        <f t="shared" si="116"/>
        <v>0</v>
      </c>
      <c r="DI566" s="284">
        <f t="shared" si="117"/>
        <v>0</v>
      </c>
      <c r="DJ566" s="284">
        <f t="shared" si="118"/>
        <v>0</v>
      </c>
      <c r="DK566" s="295">
        <f t="shared" si="119"/>
        <v>0</v>
      </c>
      <c r="DL566" s="297">
        <f t="shared" si="120"/>
        <v>3</v>
      </c>
      <c r="DM566" s="430">
        <f>IFERROR(IF(CA566="D",IF(DL566="A dispo.",DF566*VLOOKUP('DATI INPUT'!$F$27,TARIFFE_UD,4,FALSE),DF566*VLOOKUP(DL566,TARIFFE_UD,4,FALSE)),DF566*VLOOKUP(CB566-100,TARIFFE_UND,4,FALSE)),0)</f>
        <v>8.8426919185680486</v>
      </c>
      <c r="DN566" s="430">
        <f>IFERROR(IF(CA566="D",IF(DL566="A dispo.",DK566*VLOOKUP('DATI INPUT'!$F$27,TARIFFE_UD,5,FALSE),DK566*VLOOKUP(DL566,TARIFFE_UD,5,FALSE)),DK566*VLOOKUP(CB566-100,TARIFFE_UND,5,FALSE)),0)</f>
        <v>0</v>
      </c>
      <c r="DO566" s="431">
        <f t="shared" si="121"/>
        <v>2.6919185680487345E-3</v>
      </c>
      <c r="DP566" s="299">
        <f>IFERROR(IF(CA566="D",IF(DL566="A dispo.",DF566*VLOOKUP('DATI INPUT'!$F$27,TARIFFE_UD,2,FALSE),DF566*VLOOKUP(DL566,TARIFFE_UD,2,FALSE)),DF566*VLOOKUP(CB566-100,TARIFFE_UND,2,FALSE)),0)</f>
        <v>11.047708063020965</v>
      </c>
      <c r="DQ566" s="299">
        <f>IFERROR(IF(CA566="D",IF(DL566="A dispo.",DK566*VLOOKUP('DATI INPUT'!$F$27,TARIFFE_UD,3,FALSE),DK566*VLOOKUP(DL566,TARIFFE_UD,3,FALSE)),DK566*VLOOKUP(CB566-100,TARIFFE_UND,3,FALSE)),0)</f>
        <v>0</v>
      </c>
      <c r="DR566" s="299">
        <f t="shared" si="122"/>
        <v>11.047708063020965</v>
      </c>
    </row>
    <row r="567" spans="1:122" x14ac:dyDescent="0.25">
      <c r="A567" t="s">
        <v>5515</v>
      </c>
      <c r="B567" t="s">
        <v>1554</v>
      </c>
      <c r="C567" t="s">
        <v>1457</v>
      </c>
      <c r="D567" t="s">
        <v>5516</v>
      </c>
      <c r="E567" t="s">
        <v>268</v>
      </c>
      <c r="F567" t="s">
        <v>156</v>
      </c>
      <c r="G567" t="s">
        <v>5517</v>
      </c>
      <c r="H567" t="s">
        <v>5493</v>
      </c>
      <c r="I567" t="s">
        <v>616</v>
      </c>
      <c r="J567" t="s">
        <v>156</v>
      </c>
      <c r="K567" t="s">
        <v>5518</v>
      </c>
      <c r="L567" t="s">
        <v>984</v>
      </c>
      <c r="M567" t="s">
        <v>5519</v>
      </c>
      <c r="N567" t="s">
        <v>152</v>
      </c>
      <c r="O567" t="s">
        <v>1270</v>
      </c>
      <c r="P567" t="s">
        <v>5520</v>
      </c>
      <c r="Q567" t="s">
        <v>271</v>
      </c>
      <c r="R567" t="s">
        <v>268</v>
      </c>
      <c r="S567" t="s">
        <v>268</v>
      </c>
      <c r="T567" t="s">
        <v>268</v>
      </c>
      <c r="U567" t="s">
        <v>268</v>
      </c>
      <c r="V567" t="s">
        <v>268</v>
      </c>
      <c r="W567" t="s">
        <v>5521</v>
      </c>
      <c r="X567" t="s">
        <v>2617</v>
      </c>
      <c r="Y567" t="s">
        <v>280</v>
      </c>
      <c r="Z567" t="s">
        <v>268</v>
      </c>
      <c r="AA567" t="s">
        <v>268</v>
      </c>
      <c r="AB567" t="s">
        <v>268</v>
      </c>
      <c r="AC567" t="s">
        <v>268</v>
      </c>
      <c r="AD567" t="s">
        <v>268</v>
      </c>
      <c r="AE567" t="s">
        <v>287</v>
      </c>
      <c r="AF567" t="s">
        <v>1811</v>
      </c>
      <c r="AG567" t="s">
        <v>875</v>
      </c>
      <c r="AH567" t="s">
        <v>1848</v>
      </c>
      <c r="AI567" t="s">
        <v>5522</v>
      </c>
      <c r="AJ567" t="s">
        <v>268</v>
      </c>
      <c r="AK567" t="s">
        <v>381</v>
      </c>
      <c r="AL567" t="s">
        <v>268</v>
      </c>
      <c r="AM567" t="s">
        <v>405</v>
      </c>
      <c r="AN567" t="s">
        <v>268</v>
      </c>
      <c r="AO567" t="s">
        <v>268</v>
      </c>
      <c r="AP567" t="s">
        <v>268</v>
      </c>
      <c r="AQ567" t="s">
        <v>268</v>
      </c>
      <c r="AR567" t="s">
        <v>268</v>
      </c>
      <c r="AS567" t="s">
        <v>268</v>
      </c>
      <c r="AT567" t="s">
        <v>268</v>
      </c>
      <c r="AU567" t="s">
        <v>268</v>
      </c>
      <c r="AV567" t="s">
        <v>268</v>
      </c>
      <c r="AW567" t="s">
        <v>268</v>
      </c>
      <c r="AX567" t="s">
        <v>268</v>
      </c>
      <c r="AY567" t="s">
        <v>268</v>
      </c>
      <c r="AZ567" t="s">
        <v>268</v>
      </c>
      <c r="BA567" t="s">
        <v>268</v>
      </c>
      <c r="BB567" t="s">
        <v>268</v>
      </c>
      <c r="BC567" t="s">
        <v>268</v>
      </c>
      <c r="BD567" t="s">
        <v>268</v>
      </c>
      <c r="BE567" t="s">
        <v>268</v>
      </c>
      <c r="BF567" t="s">
        <v>268</v>
      </c>
      <c r="BG567" t="s">
        <v>268</v>
      </c>
      <c r="BH567" t="s">
        <v>268</v>
      </c>
      <c r="BI567" t="s">
        <v>268</v>
      </c>
      <c r="BJ567" t="s">
        <v>268</v>
      </c>
      <c r="BK567" t="s">
        <v>268</v>
      </c>
      <c r="BL567" t="s">
        <v>268</v>
      </c>
      <c r="BM567" t="s">
        <v>268</v>
      </c>
      <c r="BN567" t="s">
        <v>268</v>
      </c>
      <c r="BO567" t="s">
        <v>268</v>
      </c>
      <c r="BP567" t="s">
        <v>268</v>
      </c>
      <c r="BQ567" t="s">
        <v>268</v>
      </c>
      <c r="BR567" t="s">
        <v>268</v>
      </c>
      <c r="BS567" t="s">
        <v>268</v>
      </c>
      <c r="BT567" t="s">
        <v>268</v>
      </c>
      <c r="BU567" t="s">
        <v>268</v>
      </c>
      <c r="BV567" t="s">
        <v>268</v>
      </c>
      <c r="BW567" t="s">
        <v>268</v>
      </c>
      <c r="BX567" t="s">
        <v>268</v>
      </c>
      <c r="BY567">
        <v>20</v>
      </c>
      <c r="BZ567">
        <v>20</v>
      </c>
      <c r="CA567" t="s">
        <v>142</v>
      </c>
      <c r="CB567" s="356">
        <v>122</v>
      </c>
      <c r="CC567" t="s">
        <v>876</v>
      </c>
      <c r="CD567" t="s">
        <v>268</v>
      </c>
      <c r="CE567" t="s">
        <v>268</v>
      </c>
      <c r="CF567" t="s">
        <v>268</v>
      </c>
      <c r="CG567" t="s">
        <v>268</v>
      </c>
      <c r="CH567" t="s">
        <v>268</v>
      </c>
      <c r="CI567" t="s">
        <v>268</v>
      </c>
      <c r="CJ567" t="s">
        <v>268</v>
      </c>
      <c r="CK567" t="s">
        <v>268</v>
      </c>
      <c r="CL567" t="s">
        <v>268</v>
      </c>
      <c r="CM567" t="s">
        <v>11224</v>
      </c>
      <c r="CN567">
        <v>80.08</v>
      </c>
      <c r="CO567" t="s">
        <v>268</v>
      </c>
      <c r="CP567">
        <v>80.08</v>
      </c>
      <c r="CQ567">
        <v>365</v>
      </c>
      <c r="CR567" t="s">
        <v>878</v>
      </c>
      <c r="CS567" t="s">
        <v>11225</v>
      </c>
      <c r="CT567" t="s">
        <v>11226</v>
      </c>
      <c r="CU567" t="s">
        <v>11227</v>
      </c>
      <c r="CV567" t="s">
        <v>268</v>
      </c>
      <c r="CW567" t="s">
        <v>268</v>
      </c>
      <c r="CX567" t="s">
        <v>268</v>
      </c>
      <c r="CY567" t="s">
        <v>268</v>
      </c>
      <c r="CZ567" t="s">
        <v>268</v>
      </c>
      <c r="DA567" t="s">
        <v>268</v>
      </c>
      <c r="DB567" s="429">
        <f t="shared" si="110"/>
        <v>0</v>
      </c>
      <c r="DC567" s="284">
        <f t="shared" si="111"/>
        <v>0</v>
      </c>
      <c r="DD567" s="284">
        <f t="shared" si="112"/>
        <v>0</v>
      </c>
      <c r="DE567" s="284">
        <f t="shared" si="113"/>
        <v>0</v>
      </c>
      <c r="DF567" s="295">
        <f t="shared" si="114"/>
        <v>20</v>
      </c>
      <c r="DG567" s="284">
        <f t="shared" si="115"/>
        <v>0</v>
      </c>
      <c r="DH567" s="284">
        <f t="shared" si="116"/>
        <v>0</v>
      </c>
      <c r="DI567" s="284">
        <f t="shared" si="117"/>
        <v>0</v>
      </c>
      <c r="DJ567" s="284">
        <f t="shared" si="118"/>
        <v>0</v>
      </c>
      <c r="DK567" s="295">
        <f t="shared" si="119"/>
        <v>1</v>
      </c>
      <c r="DL567" s="297" t="str">
        <f t="shared" si="120"/>
        <v>A dispo.</v>
      </c>
      <c r="DM567" s="430">
        <f>IFERROR(IF(CA567="D",IF(DL567="A dispo.",DF567*VLOOKUP('DATI INPUT'!$F$27,TARIFFE_UD,4,FALSE),DF567*VLOOKUP(DL567,TARIFFE_UD,4,FALSE)),DF567*VLOOKUP(CB567-100,TARIFFE_UND,4,FALSE)),0)</f>
        <v>12.677694506907597</v>
      </c>
      <c r="DN567" s="430">
        <f>IFERROR(IF(CA567="D",IF(DL567="A dispo.",DK567*VLOOKUP('DATI INPUT'!$F$27,TARIFFE_UD,5,FALSE),DK567*VLOOKUP(DL567,TARIFFE_UD,5,FALSE)),DK567*VLOOKUP(CB567-100,TARIFFE_UND,5,FALSE)),0)</f>
        <v>67.397800635548478</v>
      </c>
      <c r="DO567" s="431">
        <f t="shared" si="121"/>
        <v>-4.5048575439210481E-3</v>
      </c>
      <c r="DP567" s="299">
        <f>IFERROR(IF(CA567="D",IF(DL567="A dispo.",DF567*VLOOKUP('DATI INPUT'!$F$27,TARIFFE_UD,2,FALSE),DF567*VLOOKUP(DL567,TARIFFE_UD,2,FALSE)),DF567*VLOOKUP(CB567-100,TARIFFE_UND,2,FALSE)),0)</f>
        <v>15.839007975657298</v>
      </c>
      <c r="DQ567" s="299">
        <f>IFERROR(IF(CA567="D",IF(DL567="A dispo.",DK567*VLOOKUP('DATI INPUT'!$F$27,TARIFFE_UD,3,FALSE),DK567*VLOOKUP(DL567,TARIFFE_UD,3,FALSE)),DK567*VLOOKUP(CB567-100,TARIFFE_UND,3,FALSE)),0)</f>
        <v>60.367780403072892</v>
      </c>
      <c r="DR567" s="299">
        <f t="shared" si="122"/>
        <v>76.206788378730195</v>
      </c>
    </row>
    <row r="568" spans="1:122" x14ac:dyDescent="0.25">
      <c r="A568" t="s">
        <v>5523</v>
      </c>
      <c r="B568" t="s">
        <v>1554</v>
      </c>
      <c r="C568" t="s">
        <v>1458</v>
      </c>
      <c r="D568" t="s">
        <v>5516</v>
      </c>
      <c r="E568" t="s">
        <v>268</v>
      </c>
      <c r="F568" t="s">
        <v>156</v>
      </c>
      <c r="G568" t="s">
        <v>5517</v>
      </c>
      <c r="H568" t="s">
        <v>5493</v>
      </c>
      <c r="I568" t="s">
        <v>616</v>
      </c>
      <c r="J568" t="s">
        <v>156</v>
      </c>
      <c r="K568" t="s">
        <v>5518</v>
      </c>
      <c r="L568" t="s">
        <v>984</v>
      </c>
      <c r="M568" t="s">
        <v>5519</v>
      </c>
      <c r="N568" t="s">
        <v>152</v>
      </c>
      <c r="O568" t="s">
        <v>1270</v>
      </c>
      <c r="P568" t="s">
        <v>5520</v>
      </c>
      <c r="Q568" t="s">
        <v>271</v>
      </c>
      <c r="R568" t="s">
        <v>268</v>
      </c>
      <c r="S568" t="s">
        <v>268</v>
      </c>
      <c r="T568" t="s">
        <v>268</v>
      </c>
      <c r="U568" t="s">
        <v>268</v>
      </c>
      <c r="V568" t="s">
        <v>268</v>
      </c>
      <c r="W568" t="s">
        <v>5521</v>
      </c>
      <c r="X568" t="s">
        <v>2617</v>
      </c>
      <c r="Y568" t="s">
        <v>280</v>
      </c>
      <c r="Z568" t="s">
        <v>268</v>
      </c>
      <c r="AA568" t="s">
        <v>268</v>
      </c>
      <c r="AB568" t="s">
        <v>268</v>
      </c>
      <c r="AC568" t="s">
        <v>268</v>
      </c>
      <c r="AD568" t="s">
        <v>268</v>
      </c>
      <c r="AE568" t="s">
        <v>287</v>
      </c>
      <c r="AF568" t="s">
        <v>1811</v>
      </c>
      <c r="AG568" t="s">
        <v>875</v>
      </c>
      <c r="AH568" t="s">
        <v>1848</v>
      </c>
      <c r="AI568" t="s">
        <v>5524</v>
      </c>
      <c r="AJ568" t="s">
        <v>268</v>
      </c>
      <c r="AK568" t="s">
        <v>268</v>
      </c>
      <c r="AL568" t="s">
        <v>268</v>
      </c>
      <c r="AM568" t="s">
        <v>353</v>
      </c>
      <c r="AN568" t="s">
        <v>268</v>
      </c>
      <c r="AO568" t="s">
        <v>268</v>
      </c>
      <c r="AP568" t="s">
        <v>268</v>
      </c>
      <c r="AQ568" t="s">
        <v>268</v>
      </c>
      <c r="AR568" t="s">
        <v>268</v>
      </c>
      <c r="AS568" t="s">
        <v>268</v>
      </c>
      <c r="AT568" t="s">
        <v>268</v>
      </c>
      <c r="AU568" t="s">
        <v>268</v>
      </c>
      <c r="AV568" t="s">
        <v>268</v>
      </c>
      <c r="AW568" t="s">
        <v>268</v>
      </c>
      <c r="AX568" t="s">
        <v>268</v>
      </c>
      <c r="AY568" t="s">
        <v>268</v>
      </c>
      <c r="AZ568" t="s">
        <v>268</v>
      </c>
      <c r="BA568" t="s">
        <v>268</v>
      </c>
      <c r="BB568" t="s">
        <v>268</v>
      </c>
      <c r="BC568" t="s">
        <v>268</v>
      </c>
      <c r="BD568" t="s">
        <v>268</v>
      </c>
      <c r="BE568" t="s">
        <v>268</v>
      </c>
      <c r="BF568" t="s">
        <v>268</v>
      </c>
      <c r="BG568" t="s">
        <v>268</v>
      </c>
      <c r="BH568" t="s">
        <v>268</v>
      </c>
      <c r="BI568" t="s">
        <v>268</v>
      </c>
      <c r="BJ568" t="s">
        <v>268</v>
      </c>
      <c r="BK568" t="s">
        <v>268</v>
      </c>
      <c r="BL568" t="s">
        <v>268</v>
      </c>
      <c r="BM568" t="s">
        <v>268</v>
      </c>
      <c r="BN568" t="s">
        <v>268</v>
      </c>
      <c r="BO568" t="s">
        <v>268</v>
      </c>
      <c r="BP568" t="s">
        <v>268</v>
      </c>
      <c r="BQ568" t="s">
        <v>268</v>
      </c>
      <c r="BR568" t="s">
        <v>268</v>
      </c>
      <c r="BS568" t="s">
        <v>268</v>
      </c>
      <c r="BT568" t="s">
        <v>268</v>
      </c>
      <c r="BU568" t="s">
        <v>268</v>
      </c>
      <c r="BV568" t="s">
        <v>268</v>
      </c>
      <c r="BW568" t="s">
        <v>268</v>
      </c>
      <c r="BX568" t="s">
        <v>268</v>
      </c>
      <c r="BY568">
        <v>11</v>
      </c>
      <c r="BZ568">
        <v>11</v>
      </c>
      <c r="CA568" t="s">
        <v>142</v>
      </c>
      <c r="CB568" s="356">
        <v>123</v>
      </c>
      <c r="CC568" t="s">
        <v>1817</v>
      </c>
      <c r="CD568" t="s">
        <v>268</v>
      </c>
      <c r="CE568" t="s">
        <v>268</v>
      </c>
      <c r="CF568" t="s">
        <v>268</v>
      </c>
      <c r="CG568" t="s">
        <v>268</v>
      </c>
      <c r="CH568" t="s">
        <v>268</v>
      </c>
      <c r="CI568" t="s">
        <v>268</v>
      </c>
      <c r="CJ568" t="s">
        <v>268</v>
      </c>
      <c r="CK568" t="s">
        <v>268</v>
      </c>
      <c r="CL568" t="s">
        <v>268</v>
      </c>
      <c r="CM568" t="s">
        <v>11224</v>
      </c>
      <c r="CN568">
        <v>6.97</v>
      </c>
      <c r="CO568" t="s">
        <v>268</v>
      </c>
      <c r="CP568">
        <v>6.97</v>
      </c>
      <c r="CQ568">
        <v>365</v>
      </c>
      <c r="CR568" t="s">
        <v>878</v>
      </c>
      <c r="CS568" t="s">
        <v>11225</v>
      </c>
      <c r="CT568" t="s">
        <v>11226</v>
      </c>
      <c r="CU568" t="s">
        <v>11227</v>
      </c>
      <c r="CV568" t="s">
        <v>268</v>
      </c>
      <c r="CW568" t="s">
        <v>268</v>
      </c>
      <c r="CX568" t="s">
        <v>268</v>
      </c>
      <c r="CY568" t="s">
        <v>268</v>
      </c>
      <c r="CZ568" t="s">
        <v>268</v>
      </c>
      <c r="DA568" t="s">
        <v>268</v>
      </c>
      <c r="DB568" s="429">
        <f t="shared" si="110"/>
        <v>0</v>
      </c>
      <c r="DC568" s="284">
        <f t="shared" si="111"/>
        <v>0</v>
      </c>
      <c r="DD568" s="284">
        <f t="shared" si="112"/>
        <v>0</v>
      </c>
      <c r="DE568" s="284">
        <f t="shared" si="113"/>
        <v>0</v>
      </c>
      <c r="DF568" s="295">
        <f t="shared" si="114"/>
        <v>11</v>
      </c>
      <c r="DG568" s="284">
        <f t="shared" si="115"/>
        <v>1</v>
      </c>
      <c r="DH568" s="284">
        <f t="shared" si="116"/>
        <v>0</v>
      </c>
      <c r="DI568" s="284">
        <f t="shared" si="117"/>
        <v>0</v>
      </c>
      <c r="DJ568" s="284">
        <f t="shared" si="118"/>
        <v>0</v>
      </c>
      <c r="DK568" s="295">
        <f t="shared" si="119"/>
        <v>0</v>
      </c>
      <c r="DL568" s="297" t="str">
        <f t="shared" si="120"/>
        <v>A dispo.</v>
      </c>
      <c r="DM568" s="430">
        <f>IFERROR(IF(CA568="D",IF(DL568="A dispo.",DF568*VLOOKUP('DATI INPUT'!$F$27,TARIFFE_UD,4,FALSE),DF568*VLOOKUP(DL568,TARIFFE_UD,4,FALSE)),DF568*VLOOKUP(CB568-100,TARIFFE_UND,4,FALSE)),0)</f>
        <v>6.9727319787991782</v>
      </c>
      <c r="DN568" s="430">
        <f>IFERROR(IF(CA568="D",IF(DL568="A dispo.",DK568*VLOOKUP('DATI INPUT'!$F$27,TARIFFE_UD,5,FALSE),DK568*VLOOKUP(DL568,TARIFFE_UD,5,FALSE)),DK568*VLOOKUP(CB568-100,TARIFFE_UND,5,FALSE)),0)</f>
        <v>0</v>
      </c>
      <c r="DO568" s="431">
        <f t="shared" si="121"/>
        <v>2.7319787991784139E-3</v>
      </c>
      <c r="DP568" s="299">
        <f>IFERROR(IF(CA568="D",IF(DL568="A dispo.",DF568*VLOOKUP('DATI INPUT'!$F$27,TARIFFE_UD,2,FALSE),DF568*VLOOKUP(DL568,TARIFFE_UD,2,FALSE)),DF568*VLOOKUP(CB568-100,TARIFFE_UND,2,FALSE)),0)</f>
        <v>8.7114543866115142</v>
      </c>
      <c r="DQ568" s="299">
        <f>IFERROR(IF(CA568="D",IF(DL568="A dispo.",DK568*VLOOKUP('DATI INPUT'!$F$27,TARIFFE_UD,3,FALSE),DK568*VLOOKUP(DL568,TARIFFE_UD,3,FALSE)),DK568*VLOOKUP(CB568-100,TARIFFE_UND,3,FALSE)),0)</f>
        <v>0</v>
      </c>
      <c r="DR568" s="299">
        <f t="shared" si="122"/>
        <v>8.7114543866115142</v>
      </c>
    </row>
    <row r="569" spans="1:122" x14ac:dyDescent="0.25">
      <c r="A569" t="s">
        <v>5525</v>
      </c>
      <c r="B569" t="s">
        <v>529</v>
      </c>
      <c r="C569" t="s">
        <v>5526</v>
      </c>
      <c r="D569" t="s">
        <v>10537</v>
      </c>
      <c r="E569" t="s">
        <v>268</v>
      </c>
      <c r="F569" t="s">
        <v>156</v>
      </c>
      <c r="G569" t="s">
        <v>5528</v>
      </c>
      <c r="H569" t="s">
        <v>5493</v>
      </c>
      <c r="I569" t="s">
        <v>982</v>
      </c>
      <c r="J569" t="s">
        <v>156</v>
      </c>
      <c r="K569" t="s">
        <v>5529</v>
      </c>
      <c r="L569" t="s">
        <v>960</v>
      </c>
      <c r="M569" t="s">
        <v>10538</v>
      </c>
      <c r="N569" t="s">
        <v>984</v>
      </c>
      <c r="O569" t="s">
        <v>873</v>
      </c>
      <c r="P569" t="s">
        <v>2617</v>
      </c>
      <c r="Q569" t="s">
        <v>280</v>
      </c>
      <c r="R569" t="s">
        <v>154</v>
      </c>
      <c r="S569" t="s">
        <v>268</v>
      </c>
      <c r="T569" t="s">
        <v>268</v>
      </c>
      <c r="U569" t="s">
        <v>268</v>
      </c>
      <c r="V569" t="s">
        <v>268</v>
      </c>
      <c r="W569" t="s">
        <v>5521</v>
      </c>
      <c r="X569" t="s">
        <v>2617</v>
      </c>
      <c r="Y569" t="s">
        <v>280</v>
      </c>
      <c r="Z569" t="s">
        <v>268</v>
      </c>
      <c r="AA569" t="s">
        <v>268</v>
      </c>
      <c r="AB569" t="s">
        <v>268</v>
      </c>
      <c r="AC569" t="s">
        <v>268</v>
      </c>
      <c r="AD569" t="s">
        <v>268</v>
      </c>
      <c r="AE569" t="s">
        <v>287</v>
      </c>
      <c r="AF569" t="s">
        <v>1811</v>
      </c>
      <c r="AG569" t="s">
        <v>875</v>
      </c>
      <c r="AH569" t="s">
        <v>1848</v>
      </c>
      <c r="AI569" t="s">
        <v>5522</v>
      </c>
      <c r="AJ569" t="s">
        <v>268</v>
      </c>
      <c r="AK569" t="s">
        <v>377</v>
      </c>
      <c r="AL569" t="s">
        <v>268</v>
      </c>
      <c r="AM569" t="s">
        <v>405</v>
      </c>
      <c r="AN569" t="s">
        <v>268</v>
      </c>
      <c r="AO569" t="s">
        <v>268</v>
      </c>
      <c r="AP569" t="s">
        <v>268</v>
      </c>
      <c r="AQ569" t="s">
        <v>268</v>
      </c>
      <c r="AR569" t="s">
        <v>268</v>
      </c>
      <c r="AS569" t="s">
        <v>268</v>
      </c>
      <c r="AT569" t="s">
        <v>268</v>
      </c>
      <c r="AU569" t="s">
        <v>268</v>
      </c>
      <c r="AV569" t="s">
        <v>268</v>
      </c>
      <c r="AW569" t="s">
        <v>268</v>
      </c>
      <c r="AX569" t="s">
        <v>268</v>
      </c>
      <c r="AY569" t="s">
        <v>268</v>
      </c>
      <c r="AZ569" t="s">
        <v>268</v>
      </c>
      <c r="BA569" t="s">
        <v>268</v>
      </c>
      <c r="BB569" t="s">
        <v>268</v>
      </c>
      <c r="BC569" t="s">
        <v>268</v>
      </c>
      <c r="BD569" t="s">
        <v>268</v>
      </c>
      <c r="BE569" t="s">
        <v>268</v>
      </c>
      <c r="BF569" t="s">
        <v>268</v>
      </c>
      <c r="BG569" t="s">
        <v>268</v>
      </c>
      <c r="BH569" t="s">
        <v>268</v>
      </c>
      <c r="BI569" t="s">
        <v>268</v>
      </c>
      <c r="BJ569" t="s">
        <v>268</v>
      </c>
      <c r="BK569" t="s">
        <v>268</v>
      </c>
      <c r="BL569" t="s">
        <v>268</v>
      </c>
      <c r="BM569" t="s">
        <v>268</v>
      </c>
      <c r="BN569" t="s">
        <v>268</v>
      </c>
      <c r="BO569" t="s">
        <v>268</v>
      </c>
      <c r="BP569" t="s">
        <v>268</v>
      </c>
      <c r="BQ569" t="s">
        <v>268</v>
      </c>
      <c r="BR569" t="s">
        <v>268</v>
      </c>
      <c r="BS569" t="s">
        <v>268</v>
      </c>
      <c r="BT569" t="s">
        <v>268</v>
      </c>
      <c r="BU569" t="s">
        <v>268</v>
      </c>
      <c r="BV569" t="s">
        <v>268</v>
      </c>
      <c r="BW569" t="s">
        <v>268</v>
      </c>
      <c r="BX569" t="s">
        <v>268</v>
      </c>
      <c r="BY569">
        <v>22</v>
      </c>
      <c r="BZ569">
        <v>22</v>
      </c>
      <c r="CA569" t="s">
        <v>142</v>
      </c>
      <c r="CB569" s="356">
        <v>122</v>
      </c>
      <c r="CC569" t="s">
        <v>876</v>
      </c>
      <c r="CD569" t="s">
        <v>268</v>
      </c>
      <c r="CE569" t="s">
        <v>268</v>
      </c>
      <c r="CF569" t="s">
        <v>268</v>
      </c>
      <c r="CG569" t="s">
        <v>268</v>
      </c>
      <c r="CH569" t="s">
        <v>268</v>
      </c>
      <c r="CI569" t="s">
        <v>268</v>
      </c>
      <c r="CJ569" t="s">
        <v>268</v>
      </c>
      <c r="CK569" t="s">
        <v>268</v>
      </c>
      <c r="CL569" t="s">
        <v>268</v>
      </c>
      <c r="CM569" t="s">
        <v>11224</v>
      </c>
      <c r="CN569">
        <v>81.349999999999994</v>
      </c>
      <c r="CO569" t="s">
        <v>268</v>
      </c>
      <c r="CP569">
        <v>81.349999999999994</v>
      </c>
      <c r="CQ569">
        <v>365</v>
      </c>
      <c r="CR569" t="s">
        <v>878</v>
      </c>
      <c r="CS569" t="s">
        <v>11225</v>
      </c>
      <c r="CT569" t="s">
        <v>11226</v>
      </c>
      <c r="CU569" t="s">
        <v>11227</v>
      </c>
      <c r="CV569" t="s">
        <v>268</v>
      </c>
      <c r="CW569" t="s">
        <v>268</v>
      </c>
      <c r="CX569" t="s">
        <v>268</v>
      </c>
      <c r="CY569" t="s">
        <v>268</v>
      </c>
      <c r="CZ569" t="s">
        <v>268</v>
      </c>
      <c r="DA569" t="s">
        <v>268</v>
      </c>
      <c r="DB569" s="429">
        <f t="shared" si="110"/>
        <v>0</v>
      </c>
      <c r="DC569" s="284">
        <f t="shared" si="111"/>
        <v>0</v>
      </c>
      <c r="DD569" s="284">
        <f t="shared" si="112"/>
        <v>0</v>
      </c>
      <c r="DE569" s="284">
        <f t="shared" si="113"/>
        <v>0</v>
      </c>
      <c r="DF569" s="295">
        <f t="shared" si="114"/>
        <v>22</v>
      </c>
      <c r="DG569" s="284">
        <f t="shared" si="115"/>
        <v>0</v>
      </c>
      <c r="DH569" s="284">
        <f t="shared" si="116"/>
        <v>0</v>
      </c>
      <c r="DI569" s="284">
        <f t="shared" si="117"/>
        <v>0</v>
      </c>
      <c r="DJ569" s="284">
        <f t="shared" si="118"/>
        <v>0</v>
      </c>
      <c r="DK569" s="295">
        <f t="shared" si="119"/>
        <v>1</v>
      </c>
      <c r="DL569" s="297" t="str">
        <f t="shared" si="120"/>
        <v>A dispo.</v>
      </c>
      <c r="DM569" s="430">
        <f>IFERROR(IF(CA569="D",IF(DL569="A dispo.",DF569*VLOOKUP('DATI INPUT'!$F$27,TARIFFE_UD,4,FALSE),DF569*VLOOKUP(DL569,TARIFFE_UD,4,FALSE)),DF569*VLOOKUP(CB569-100,TARIFFE_UND,4,FALSE)),0)</f>
        <v>13.945463957598356</v>
      </c>
      <c r="DN569" s="430">
        <f>IFERROR(IF(CA569="D",IF(DL569="A dispo.",DK569*VLOOKUP('DATI INPUT'!$F$27,TARIFFE_UD,5,FALSE),DK569*VLOOKUP(DL569,TARIFFE_UD,5,FALSE)),DK569*VLOOKUP(CB569-100,TARIFFE_UND,5,FALSE)),0)</f>
        <v>67.397800635548478</v>
      </c>
      <c r="DO569" s="431">
        <f t="shared" si="121"/>
        <v>-6.735406853152881E-3</v>
      </c>
      <c r="DP569" s="299">
        <f>IFERROR(IF(CA569="D",IF(DL569="A dispo.",DF569*VLOOKUP('DATI INPUT'!$F$27,TARIFFE_UD,2,FALSE),DF569*VLOOKUP(DL569,TARIFFE_UD,2,FALSE)),DF569*VLOOKUP(CB569-100,TARIFFE_UND,2,FALSE)),0)</f>
        <v>17.422908773223028</v>
      </c>
      <c r="DQ569" s="299">
        <f>IFERROR(IF(CA569="D",IF(DL569="A dispo.",DK569*VLOOKUP('DATI INPUT'!$F$27,TARIFFE_UD,3,FALSE),DK569*VLOOKUP(DL569,TARIFFE_UD,3,FALSE)),DK569*VLOOKUP(CB569-100,TARIFFE_UND,3,FALSE)),0)</f>
        <v>60.367780403072892</v>
      </c>
      <c r="DR569" s="299">
        <f t="shared" si="122"/>
        <v>77.790689176295928</v>
      </c>
    </row>
    <row r="570" spans="1:122" x14ac:dyDescent="0.25">
      <c r="A570" t="s">
        <v>5533</v>
      </c>
      <c r="B570" t="s">
        <v>529</v>
      </c>
      <c r="C570" t="s">
        <v>5534</v>
      </c>
      <c r="D570" t="s">
        <v>10537</v>
      </c>
      <c r="E570" t="s">
        <v>268</v>
      </c>
      <c r="F570" t="s">
        <v>156</v>
      </c>
      <c r="G570" t="s">
        <v>5528</v>
      </c>
      <c r="H570" t="s">
        <v>5493</v>
      </c>
      <c r="I570" t="s">
        <v>982</v>
      </c>
      <c r="J570" t="s">
        <v>156</v>
      </c>
      <c r="K570" t="s">
        <v>5529</v>
      </c>
      <c r="L570" t="s">
        <v>960</v>
      </c>
      <c r="M570" t="s">
        <v>10538</v>
      </c>
      <c r="N570" t="s">
        <v>984</v>
      </c>
      <c r="O570" t="s">
        <v>873</v>
      </c>
      <c r="P570" t="s">
        <v>2617</v>
      </c>
      <c r="Q570" t="s">
        <v>280</v>
      </c>
      <c r="R570" t="s">
        <v>154</v>
      </c>
      <c r="S570" t="s">
        <v>268</v>
      </c>
      <c r="T570" t="s">
        <v>268</v>
      </c>
      <c r="U570" t="s">
        <v>268</v>
      </c>
      <c r="V570" t="s">
        <v>268</v>
      </c>
      <c r="W570" t="s">
        <v>5521</v>
      </c>
      <c r="X570" t="s">
        <v>2617</v>
      </c>
      <c r="Y570" t="s">
        <v>280</v>
      </c>
      <c r="Z570" t="s">
        <v>268</v>
      </c>
      <c r="AA570" t="s">
        <v>268</v>
      </c>
      <c r="AB570" t="s">
        <v>268</v>
      </c>
      <c r="AC570" t="s">
        <v>268</v>
      </c>
      <c r="AD570" t="s">
        <v>268</v>
      </c>
      <c r="AE570" t="s">
        <v>287</v>
      </c>
      <c r="AF570" t="s">
        <v>1811</v>
      </c>
      <c r="AG570" t="s">
        <v>875</v>
      </c>
      <c r="AH570" t="s">
        <v>1848</v>
      </c>
      <c r="AI570" t="s">
        <v>5524</v>
      </c>
      <c r="AJ570" t="s">
        <v>268</v>
      </c>
      <c r="AK570" t="s">
        <v>268</v>
      </c>
      <c r="AL570" t="s">
        <v>268</v>
      </c>
      <c r="AM570" t="s">
        <v>353</v>
      </c>
      <c r="AN570" t="s">
        <v>268</v>
      </c>
      <c r="AO570" t="s">
        <v>268</v>
      </c>
      <c r="AP570" t="s">
        <v>268</v>
      </c>
      <c r="AQ570" t="s">
        <v>268</v>
      </c>
      <c r="AR570" t="s">
        <v>268</v>
      </c>
      <c r="AS570" t="s">
        <v>268</v>
      </c>
      <c r="AT570" t="s">
        <v>268</v>
      </c>
      <c r="AU570" t="s">
        <v>268</v>
      </c>
      <c r="AV570" t="s">
        <v>268</v>
      </c>
      <c r="AW570" t="s">
        <v>268</v>
      </c>
      <c r="AX570" t="s">
        <v>268</v>
      </c>
      <c r="AY570" t="s">
        <v>268</v>
      </c>
      <c r="AZ570" t="s">
        <v>268</v>
      </c>
      <c r="BA570" t="s">
        <v>268</v>
      </c>
      <c r="BB570" t="s">
        <v>268</v>
      </c>
      <c r="BC570" t="s">
        <v>268</v>
      </c>
      <c r="BD570" t="s">
        <v>268</v>
      </c>
      <c r="BE570" t="s">
        <v>268</v>
      </c>
      <c r="BF570" t="s">
        <v>268</v>
      </c>
      <c r="BG570" t="s">
        <v>268</v>
      </c>
      <c r="BH570" t="s">
        <v>268</v>
      </c>
      <c r="BI570" t="s">
        <v>268</v>
      </c>
      <c r="BJ570" t="s">
        <v>268</v>
      </c>
      <c r="BK570" t="s">
        <v>268</v>
      </c>
      <c r="BL570" t="s">
        <v>268</v>
      </c>
      <c r="BM570" t="s">
        <v>268</v>
      </c>
      <c r="BN570" t="s">
        <v>268</v>
      </c>
      <c r="BO570" t="s">
        <v>268</v>
      </c>
      <c r="BP570" t="s">
        <v>268</v>
      </c>
      <c r="BQ570" t="s">
        <v>268</v>
      </c>
      <c r="BR570" t="s">
        <v>268</v>
      </c>
      <c r="BS570" t="s">
        <v>268</v>
      </c>
      <c r="BT570" t="s">
        <v>268</v>
      </c>
      <c r="BU570" t="s">
        <v>268</v>
      </c>
      <c r="BV570" t="s">
        <v>268</v>
      </c>
      <c r="BW570" t="s">
        <v>268</v>
      </c>
      <c r="BX570" t="s">
        <v>268</v>
      </c>
      <c r="BY570">
        <v>11</v>
      </c>
      <c r="BZ570">
        <v>11</v>
      </c>
      <c r="CA570" t="s">
        <v>142</v>
      </c>
      <c r="CB570" s="356">
        <v>123</v>
      </c>
      <c r="CC570" t="s">
        <v>1817</v>
      </c>
      <c r="CD570" t="s">
        <v>268</v>
      </c>
      <c r="CE570" t="s">
        <v>268</v>
      </c>
      <c r="CF570" t="s">
        <v>268</v>
      </c>
      <c r="CG570" t="s">
        <v>268</v>
      </c>
      <c r="CH570" t="s">
        <v>268</v>
      </c>
      <c r="CI570" t="s">
        <v>268</v>
      </c>
      <c r="CJ570" t="s">
        <v>268</v>
      </c>
      <c r="CK570" t="s">
        <v>268</v>
      </c>
      <c r="CL570" t="s">
        <v>268</v>
      </c>
      <c r="CM570" t="s">
        <v>11224</v>
      </c>
      <c r="CN570">
        <v>6.97</v>
      </c>
      <c r="CO570" t="s">
        <v>268</v>
      </c>
      <c r="CP570">
        <v>6.97</v>
      </c>
      <c r="CQ570">
        <v>365</v>
      </c>
      <c r="CR570" t="s">
        <v>878</v>
      </c>
      <c r="CS570" t="s">
        <v>11225</v>
      </c>
      <c r="CT570" t="s">
        <v>11226</v>
      </c>
      <c r="CU570" t="s">
        <v>11227</v>
      </c>
      <c r="CV570" t="s">
        <v>268</v>
      </c>
      <c r="CW570" t="s">
        <v>268</v>
      </c>
      <c r="CX570" t="s">
        <v>268</v>
      </c>
      <c r="CY570" t="s">
        <v>268</v>
      </c>
      <c r="CZ570" t="s">
        <v>268</v>
      </c>
      <c r="DA570" t="s">
        <v>268</v>
      </c>
      <c r="DB570" s="429">
        <f t="shared" si="110"/>
        <v>0</v>
      </c>
      <c r="DC570" s="284">
        <f t="shared" si="111"/>
        <v>0</v>
      </c>
      <c r="DD570" s="284">
        <f t="shared" si="112"/>
        <v>0</v>
      </c>
      <c r="DE570" s="284">
        <f t="shared" si="113"/>
        <v>0</v>
      </c>
      <c r="DF570" s="295">
        <f t="shared" si="114"/>
        <v>11</v>
      </c>
      <c r="DG570" s="284">
        <f t="shared" si="115"/>
        <v>1</v>
      </c>
      <c r="DH570" s="284">
        <f t="shared" si="116"/>
        <v>0</v>
      </c>
      <c r="DI570" s="284">
        <f t="shared" si="117"/>
        <v>0</v>
      </c>
      <c r="DJ570" s="284">
        <f t="shared" si="118"/>
        <v>0</v>
      </c>
      <c r="DK570" s="295">
        <f t="shared" si="119"/>
        <v>0</v>
      </c>
      <c r="DL570" s="297" t="str">
        <f t="shared" si="120"/>
        <v>A dispo.</v>
      </c>
      <c r="DM570" s="430">
        <f>IFERROR(IF(CA570="D",IF(DL570="A dispo.",DF570*VLOOKUP('DATI INPUT'!$F$27,TARIFFE_UD,4,FALSE),DF570*VLOOKUP(DL570,TARIFFE_UD,4,FALSE)),DF570*VLOOKUP(CB570-100,TARIFFE_UND,4,FALSE)),0)</f>
        <v>6.9727319787991782</v>
      </c>
      <c r="DN570" s="430">
        <f>IFERROR(IF(CA570="D",IF(DL570="A dispo.",DK570*VLOOKUP('DATI INPUT'!$F$27,TARIFFE_UD,5,FALSE),DK570*VLOOKUP(DL570,TARIFFE_UD,5,FALSE)),DK570*VLOOKUP(CB570-100,TARIFFE_UND,5,FALSE)),0)</f>
        <v>0</v>
      </c>
      <c r="DO570" s="431">
        <f t="shared" si="121"/>
        <v>2.7319787991784139E-3</v>
      </c>
      <c r="DP570" s="299">
        <f>IFERROR(IF(CA570="D",IF(DL570="A dispo.",DF570*VLOOKUP('DATI INPUT'!$F$27,TARIFFE_UD,2,FALSE),DF570*VLOOKUP(DL570,TARIFFE_UD,2,FALSE)),DF570*VLOOKUP(CB570-100,TARIFFE_UND,2,FALSE)),0)</f>
        <v>8.7114543866115142</v>
      </c>
      <c r="DQ570" s="299">
        <f>IFERROR(IF(CA570="D",IF(DL570="A dispo.",DK570*VLOOKUP('DATI INPUT'!$F$27,TARIFFE_UD,3,FALSE),DK570*VLOOKUP(DL570,TARIFFE_UD,3,FALSE)),DK570*VLOOKUP(CB570-100,TARIFFE_UND,3,FALSE)),0)</f>
        <v>0</v>
      </c>
      <c r="DR570" s="299">
        <f t="shared" si="122"/>
        <v>8.7114543866115142</v>
      </c>
    </row>
    <row r="571" spans="1:122" x14ac:dyDescent="0.25">
      <c r="A571" t="s">
        <v>5535</v>
      </c>
      <c r="B571" t="s">
        <v>473</v>
      </c>
      <c r="C571" t="s">
        <v>666</v>
      </c>
      <c r="D571" t="s">
        <v>5536</v>
      </c>
      <c r="E571" t="s">
        <v>268</v>
      </c>
      <c r="F571" t="s">
        <v>156</v>
      </c>
      <c r="G571" t="s">
        <v>5537</v>
      </c>
      <c r="H571" t="s">
        <v>5493</v>
      </c>
      <c r="I571" t="s">
        <v>5538</v>
      </c>
      <c r="J571" t="s">
        <v>156</v>
      </c>
      <c r="K571" t="s">
        <v>5539</v>
      </c>
      <c r="L571" t="s">
        <v>960</v>
      </c>
      <c r="M571" t="s">
        <v>5540</v>
      </c>
      <c r="N571" t="s">
        <v>1212</v>
      </c>
      <c r="O571" t="s">
        <v>1213</v>
      </c>
      <c r="P571" t="s">
        <v>5541</v>
      </c>
      <c r="Q571" t="s">
        <v>300</v>
      </c>
      <c r="R571" t="s">
        <v>268</v>
      </c>
      <c r="S571" t="s">
        <v>268</v>
      </c>
      <c r="T571" t="s">
        <v>268</v>
      </c>
      <c r="U571" t="s">
        <v>268</v>
      </c>
      <c r="V571" t="s">
        <v>268</v>
      </c>
      <c r="W571" t="s">
        <v>5542</v>
      </c>
      <c r="X571" t="s">
        <v>2241</v>
      </c>
      <c r="Y571" t="s">
        <v>271</v>
      </c>
      <c r="Z571" t="s">
        <v>268</v>
      </c>
      <c r="AA571" t="s">
        <v>268</v>
      </c>
      <c r="AB571" t="s">
        <v>268</v>
      </c>
      <c r="AC571" t="s">
        <v>268</v>
      </c>
      <c r="AD571" t="s">
        <v>268</v>
      </c>
      <c r="AE571" t="s">
        <v>287</v>
      </c>
      <c r="AF571" t="s">
        <v>1811</v>
      </c>
      <c r="AG571" t="s">
        <v>875</v>
      </c>
      <c r="AH571" t="s">
        <v>1848</v>
      </c>
      <c r="AI571" t="s">
        <v>968</v>
      </c>
      <c r="AJ571" t="s">
        <v>268</v>
      </c>
      <c r="AK571" t="s">
        <v>395</v>
      </c>
      <c r="AL571" t="s">
        <v>268</v>
      </c>
      <c r="AM571" t="s">
        <v>405</v>
      </c>
      <c r="AN571" t="s">
        <v>268</v>
      </c>
      <c r="AO571" t="s">
        <v>268</v>
      </c>
      <c r="AP571" t="s">
        <v>268</v>
      </c>
      <c r="AQ571" t="s">
        <v>268</v>
      </c>
      <c r="AR571" t="s">
        <v>268</v>
      </c>
      <c r="AS571" t="s">
        <v>268</v>
      </c>
      <c r="AT571" t="s">
        <v>268</v>
      </c>
      <c r="AU571" t="s">
        <v>268</v>
      </c>
      <c r="AV571" t="s">
        <v>268</v>
      </c>
      <c r="AW571" t="s">
        <v>268</v>
      </c>
      <c r="AX571" t="s">
        <v>268</v>
      </c>
      <c r="AY571" t="s">
        <v>268</v>
      </c>
      <c r="AZ571" t="s">
        <v>268</v>
      </c>
      <c r="BA571" t="s">
        <v>268</v>
      </c>
      <c r="BB571" t="s">
        <v>268</v>
      </c>
      <c r="BC571" t="s">
        <v>268</v>
      </c>
      <c r="BD571" t="s">
        <v>268</v>
      </c>
      <c r="BE571" t="s">
        <v>268</v>
      </c>
      <c r="BF571" t="s">
        <v>268</v>
      </c>
      <c r="BG571" t="s">
        <v>268</v>
      </c>
      <c r="BH571" t="s">
        <v>268</v>
      </c>
      <c r="BI571" t="s">
        <v>268</v>
      </c>
      <c r="BJ571" t="s">
        <v>268</v>
      </c>
      <c r="BK571" t="s">
        <v>268</v>
      </c>
      <c r="BL571" t="s">
        <v>268</v>
      </c>
      <c r="BM571" t="s">
        <v>268</v>
      </c>
      <c r="BN571" t="s">
        <v>268</v>
      </c>
      <c r="BO571" t="s">
        <v>268</v>
      </c>
      <c r="BP571" t="s">
        <v>268</v>
      </c>
      <c r="BQ571" t="s">
        <v>268</v>
      </c>
      <c r="BR571" t="s">
        <v>268</v>
      </c>
      <c r="BS571" t="s">
        <v>268</v>
      </c>
      <c r="BT571" t="s">
        <v>268</v>
      </c>
      <c r="BU571" t="s">
        <v>268</v>
      </c>
      <c r="BV571" t="s">
        <v>268</v>
      </c>
      <c r="BW571" t="s">
        <v>268</v>
      </c>
      <c r="BX571" t="s">
        <v>268</v>
      </c>
      <c r="BY571">
        <v>48</v>
      </c>
      <c r="BZ571">
        <v>48</v>
      </c>
      <c r="CA571" t="s">
        <v>142</v>
      </c>
      <c r="CB571" s="356">
        <v>122</v>
      </c>
      <c r="CC571" t="s">
        <v>876</v>
      </c>
      <c r="CD571" t="s">
        <v>268</v>
      </c>
      <c r="CE571" t="s">
        <v>268</v>
      </c>
      <c r="CF571" t="s">
        <v>268</v>
      </c>
      <c r="CG571" t="s">
        <v>268</v>
      </c>
      <c r="CH571" t="s">
        <v>268</v>
      </c>
      <c r="CI571" t="s">
        <v>268</v>
      </c>
      <c r="CJ571" t="s">
        <v>268</v>
      </c>
      <c r="CK571" t="s">
        <v>268</v>
      </c>
      <c r="CL571" t="s">
        <v>268</v>
      </c>
      <c r="CM571" t="s">
        <v>11224</v>
      </c>
      <c r="CN571">
        <v>97.83</v>
      </c>
      <c r="CO571" t="s">
        <v>268</v>
      </c>
      <c r="CP571">
        <v>97.83</v>
      </c>
      <c r="CQ571">
        <v>365</v>
      </c>
      <c r="CR571" t="s">
        <v>878</v>
      </c>
      <c r="CS571" t="s">
        <v>11225</v>
      </c>
      <c r="CT571" t="s">
        <v>11226</v>
      </c>
      <c r="CU571" t="s">
        <v>11227</v>
      </c>
      <c r="CV571" t="s">
        <v>268</v>
      </c>
      <c r="CW571" t="s">
        <v>268</v>
      </c>
      <c r="CX571" t="s">
        <v>268</v>
      </c>
      <c r="CY571" t="s">
        <v>268</v>
      </c>
      <c r="CZ571" t="s">
        <v>268</v>
      </c>
      <c r="DA571" t="s">
        <v>268</v>
      </c>
      <c r="DB571" s="429">
        <f t="shared" si="110"/>
        <v>0</v>
      </c>
      <c r="DC571" s="284">
        <f t="shared" si="111"/>
        <v>0</v>
      </c>
      <c r="DD571" s="284">
        <f t="shared" si="112"/>
        <v>0</v>
      </c>
      <c r="DE571" s="284">
        <f t="shared" si="113"/>
        <v>0</v>
      </c>
      <c r="DF571" s="295">
        <f t="shared" si="114"/>
        <v>47.999999999999993</v>
      </c>
      <c r="DG571" s="284">
        <f t="shared" si="115"/>
        <v>0</v>
      </c>
      <c r="DH571" s="284">
        <f t="shared" si="116"/>
        <v>0</v>
      </c>
      <c r="DI571" s="284">
        <f t="shared" si="117"/>
        <v>0</v>
      </c>
      <c r="DJ571" s="284">
        <f t="shared" si="118"/>
        <v>0</v>
      </c>
      <c r="DK571" s="295">
        <f t="shared" si="119"/>
        <v>1</v>
      </c>
      <c r="DL571" s="297" t="str">
        <f t="shared" si="120"/>
        <v>A dispo.</v>
      </c>
      <c r="DM571" s="430">
        <f>IFERROR(IF(CA571="D",IF(DL571="A dispo.",DF571*VLOOKUP('DATI INPUT'!$F$27,TARIFFE_UD,4,FALSE),DF571*VLOOKUP(DL571,TARIFFE_UD,4,FALSE)),DF571*VLOOKUP(CB571-100,TARIFFE_UND,4,FALSE)),0)</f>
        <v>30.42646681657823</v>
      </c>
      <c r="DN571" s="430">
        <f>IFERROR(IF(CA571="D",IF(DL571="A dispo.",DK571*VLOOKUP('DATI INPUT'!$F$27,TARIFFE_UD,5,FALSE),DK571*VLOOKUP(DL571,TARIFFE_UD,5,FALSE)),DK571*VLOOKUP(CB571-100,TARIFFE_UND,5,FALSE)),0)</f>
        <v>67.397800635548478</v>
      </c>
      <c r="DO571" s="431">
        <f t="shared" si="121"/>
        <v>-5.7325478732934698E-3</v>
      </c>
      <c r="DP571" s="299">
        <f>IFERROR(IF(CA571="D",IF(DL571="A dispo.",DF571*VLOOKUP('DATI INPUT'!$F$27,TARIFFE_UD,2,FALSE),DF571*VLOOKUP(DL571,TARIFFE_UD,2,FALSE)),DF571*VLOOKUP(CB571-100,TARIFFE_UND,2,FALSE)),0)</f>
        <v>38.013619141577507</v>
      </c>
      <c r="DQ571" s="299">
        <f>IFERROR(IF(CA571="D",IF(DL571="A dispo.",DK571*VLOOKUP('DATI INPUT'!$F$27,TARIFFE_UD,3,FALSE),DK571*VLOOKUP(DL571,TARIFFE_UD,3,FALSE)),DK571*VLOOKUP(CB571-100,TARIFFE_UND,3,FALSE)),0)</f>
        <v>60.367780403072892</v>
      </c>
      <c r="DR571" s="299">
        <f t="shared" si="122"/>
        <v>98.381399544650407</v>
      </c>
    </row>
    <row r="572" spans="1:122" x14ac:dyDescent="0.25">
      <c r="A572" t="s">
        <v>5543</v>
      </c>
      <c r="B572" t="s">
        <v>473</v>
      </c>
      <c r="C572" t="s">
        <v>667</v>
      </c>
      <c r="D572" t="s">
        <v>5536</v>
      </c>
      <c r="E572" t="s">
        <v>268</v>
      </c>
      <c r="F572" t="s">
        <v>156</v>
      </c>
      <c r="G572" t="s">
        <v>5537</v>
      </c>
      <c r="H572" t="s">
        <v>5493</v>
      </c>
      <c r="I572" t="s">
        <v>5538</v>
      </c>
      <c r="J572" t="s">
        <v>156</v>
      </c>
      <c r="K572" t="s">
        <v>5539</v>
      </c>
      <c r="L572" t="s">
        <v>960</v>
      </c>
      <c r="M572" t="s">
        <v>5540</v>
      </c>
      <c r="N572" t="s">
        <v>1212</v>
      </c>
      <c r="O572" t="s">
        <v>1213</v>
      </c>
      <c r="P572" t="s">
        <v>5541</v>
      </c>
      <c r="Q572" t="s">
        <v>300</v>
      </c>
      <c r="R572" t="s">
        <v>268</v>
      </c>
      <c r="S572" t="s">
        <v>268</v>
      </c>
      <c r="T572" t="s">
        <v>268</v>
      </c>
      <c r="U572" t="s">
        <v>268</v>
      </c>
      <c r="V572" t="s">
        <v>268</v>
      </c>
      <c r="W572" t="s">
        <v>5542</v>
      </c>
      <c r="X572" t="s">
        <v>2241</v>
      </c>
      <c r="Y572" t="s">
        <v>271</v>
      </c>
      <c r="Z572" t="s">
        <v>268</v>
      </c>
      <c r="AA572" t="s">
        <v>268</v>
      </c>
      <c r="AB572" t="s">
        <v>268</v>
      </c>
      <c r="AC572" t="s">
        <v>268</v>
      </c>
      <c r="AD572" t="s">
        <v>268</v>
      </c>
      <c r="AE572" t="s">
        <v>287</v>
      </c>
      <c r="AF572" t="s">
        <v>1811</v>
      </c>
      <c r="AG572" t="s">
        <v>875</v>
      </c>
      <c r="AH572" t="s">
        <v>1848</v>
      </c>
      <c r="AI572" t="s">
        <v>968</v>
      </c>
      <c r="AJ572" t="s">
        <v>268</v>
      </c>
      <c r="AK572" t="s">
        <v>381</v>
      </c>
      <c r="AL572" t="s">
        <v>268</v>
      </c>
      <c r="AM572" t="s">
        <v>353</v>
      </c>
      <c r="AN572" t="s">
        <v>268</v>
      </c>
      <c r="AO572" t="s">
        <v>268</v>
      </c>
      <c r="AP572" t="s">
        <v>268</v>
      </c>
      <c r="AQ572" t="s">
        <v>268</v>
      </c>
      <c r="AR572" t="s">
        <v>268</v>
      </c>
      <c r="AS572" t="s">
        <v>268</v>
      </c>
      <c r="AT572" t="s">
        <v>268</v>
      </c>
      <c r="AU572" t="s">
        <v>268</v>
      </c>
      <c r="AV572" t="s">
        <v>268</v>
      </c>
      <c r="AW572" t="s">
        <v>268</v>
      </c>
      <c r="AX572" t="s">
        <v>268</v>
      </c>
      <c r="AY572" t="s">
        <v>268</v>
      </c>
      <c r="AZ572" t="s">
        <v>268</v>
      </c>
      <c r="BA572" t="s">
        <v>268</v>
      </c>
      <c r="BB572" t="s">
        <v>268</v>
      </c>
      <c r="BC572" t="s">
        <v>268</v>
      </c>
      <c r="BD572" t="s">
        <v>268</v>
      </c>
      <c r="BE572" t="s">
        <v>268</v>
      </c>
      <c r="BF572" t="s">
        <v>268</v>
      </c>
      <c r="BG572" t="s">
        <v>268</v>
      </c>
      <c r="BH572" t="s">
        <v>268</v>
      </c>
      <c r="BI572" t="s">
        <v>268</v>
      </c>
      <c r="BJ572" t="s">
        <v>268</v>
      </c>
      <c r="BK572" t="s">
        <v>268</v>
      </c>
      <c r="BL572" t="s">
        <v>268</v>
      </c>
      <c r="BM572" t="s">
        <v>268</v>
      </c>
      <c r="BN572" t="s">
        <v>268</v>
      </c>
      <c r="BO572" t="s">
        <v>268</v>
      </c>
      <c r="BP572" t="s">
        <v>268</v>
      </c>
      <c r="BQ572" t="s">
        <v>268</v>
      </c>
      <c r="BR572" t="s">
        <v>268</v>
      </c>
      <c r="BS572" t="s">
        <v>268</v>
      </c>
      <c r="BT572" t="s">
        <v>268</v>
      </c>
      <c r="BU572" t="s">
        <v>268</v>
      </c>
      <c r="BV572" t="s">
        <v>268</v>
      </c>
      <c r="BW572" t="s">
        <v>268</v>
      </c>
      <c r="BX572" t="s">
        <v>268</v>
      </c>
      <c r="BY572">
        <v>12</v>
      </c>
      <c r="BZ572">
        <v>12</v>
      </c>
      <c r="CA572" t="s">
        <v>142</v>
      </c>
      <c r="CB572" s="356">
        <v>123</v>
      </c>
      <c r="CC572" t="s">
        <v>1817</v>
      </c>
      <c r="CD572" t="s">
        <v>268</v>
      </c>
      <c r="CE572" t="s">
        <v>268</v>
      </c>
      <c r="CF572" t="s">
        <v>268</v>
      </c>
      <c r="CG572" t="s">
        <v>268</v>
      </c>
      <c r="CH572" t="s">
        <v>268</v>
      </c>
      <c r="CI572" t="s">
        <v>268</v>
      </c>
      <c r="CJ572" t="s">
        <v>268</v>
      </c>
      <c r="CK572" t="s">
        <v>268</v>
      </c>
      <c r="CL572" t="s">
        <v>268</v>
      </c>
      <c r="CM572" t="s">
        <v>11224</v>
      </c>
      <c r="CN572">
        <v>7.61</v>
      </c>
      <c r="CO572" t="s">
        <v>268</v>
      </c>
      <c r="CP572">
        <v>7.61</v>
      </c>
      <c r="CQ572">
        <v>365</v>
      </c>
      <c r="CR572" t="s">
        <v>878</v>
      </c>
      <c r="CS572" t="s">
        <v>11225</v>
      </c>
      <c r="CT572" t="s">
        <v>11226</v>
      </c>
      <c r="CU572" t="s">
        <v>11227</v>
      </c>
      <c r="CV572" t="s">
        <v>268</v>
      </c>
      <c r="CW572" t="s">
        <v>268</v>
      </c>
      <c r="CX572" t="s">
        <v>268</v>
      </c>
      <c r="CY572" t="s">
        <v>268</v>
      </c>
      <c r="CZ572" t="s">
        <v>268</v>
      </c>
      <c r="DA572" t="s">
        <v>268</v>
      </c>
      <c r="DB572" s="429">
        <f t="shared" si="110"/>
        <v>0</v>
      </c>
      <c r="DC572" s="284">
        <f t="shared" si="111"/>
        <v>0</v>
      </c>
      <c r="DD572" s="284">
        <f t="shared" si="112"/>
        <v>0</v>
      </c>
      <c r="DE572" s="284">
        <f t="shared" si="113"/>
        <v>0</v>
      </c>
      <c r="DF572" s="295">
        <f t="shared" si="114"/>
        <v>11.999999999999998</v>
      </c>
      <c r="DG572" s="284">
        <f t="shared" si="115"/>
        <v>1</v>
      </c>
      <c r="DH572" s="284">
        <f t="shared" si="116"/>
        <v>0</v>
      </c>
      <c r="DI572" s="284">
        <f t="shared" si="117"/>
        <v>0</v>
      </c>
      <c r="DJ572" s="284">
        <f t="shared" si="118"/>
        <v>0</v>
      </c>
      <c r="DK572" s="295">
        <f t="shared" si="119"/>
        <v>0</v>
      </c>
      <c r="DL572" s="297" t="str">
        <f t="shared" si="120"/>
        <v>A dispo.</v>
      </c>
      <c r="DM572" s="430">
        <f>IFERROR(IF(CA572="D",IF(DL572="A dispo.",DF572*VLOOKUP('DATI INPUT'!$F$27,TARIFFE_UD,4,FALSE),DF572*VLOOKUP(DL572,TARIFFE_UD,4,FALSE)),DF572*VLOOKUP(CB572-100,TARIFFE_UND,4,FALSE)),0)</f>
        <v>7.6066167041445576</v>
      </c>
      <c r="DN572" s="430">
        <f>IFERROR(IF(CA572="D",IF(DL572="A dispo.",DK572*VLOOKUP('DATI INPUT'!$F$27,TARIFFE_UD,5,FALSE),DK572*VLOOKUP(DL572,TARIFFE_UD,5,FALSE)),DK572*VLOOKUP(CB572-100,TARIFFE_UND,5,FALSE)),0)</f>
        <v>0</v>
      </c>
      <c r="DO572" s="431">
        <f t="shared" si="121"/>
        <v>-3.383295855442725E-3</v>
      </c>
      <c r="DP572" s="299">
        <f>IFERROR(IF(CA572="D",IF(DL572="A dispo.",DF572*VLOOKUP('DATI INPUT'!$F$27,TARIFFE_UD,2,FALSE),DF572*VLOOKUP(DL572,TARIFFE_UD,2,FALSE)),DF572*VLOOKUP(CB572-100,TARIFFE_UND,2,FALSE)),0)</f>
        <v>9.5034047853943768</v>
      </c>
      <c r="DQ572" s="299">
        <f>IFERROR(IF(CA572="D",IF(DL572="A dispo.",DK572*VLOOKUP('DATI INPUT'!$F$27,TARIFFE_UD,3,FALSE),DK572*VLOOKUP(DL572,TARIFFE_UD,3,FALSE)),DK572*VLOOKUP(CB572-100,TARIFFE_UND,3,FALSE)),0)</f>
        <v>0</v>
      </c>
      <c r="DR572" s="299">
        <f t="shared" si="122"/>
        <v>9.5034047853943768</v>
      </c>
    </row>
    <row r="573" spans="1:122" x14ac:dyDescent="0.25">
      <c r="A573" t="s">
        <v>5544</v>
      </c>
      <c r="B573" t="s">
        <v>473</v>
      </c>
      <c r="C573" t="s">
        <v>5545</v>
      </c>
      <c r="D573" t="s">
        <v>5536</v>
      </c>
      <c r="E573" t="s">
        <v>268</v>
      </c>
      <c r="F573" t="s">
        <v>156</v>
      </c>
      <c r="G573" t="s">
        <v>5537</v>
      </c>
      <c r="H573" t="s">
        <v>5493</v>
      </c>
      <c r="I573" t="s">
        <v>5538</v>
      </c>
      <c r="J573" t="s">
        <v>156</v>
      </c>
      <c r="K573" t="s">
        <v>5539</v>
      </c>
      <c r="L573" t="s">
        <v>960</v>
      </c>
      <c r="M573" t="s">
        <v>5540</v>
      </c>
      <c r="N573" t="s">
        <v>1212</v>
      </c>
      <c r="O573" t="s">
        <v>1213</v>
      </c>
      <c r="P573" t="s">
        <v>5541</v>
      </c>
      <c r="Q573" t="s">
        <v>300</v>
      </c>
      <c r="R573" t="s">
        <v>268</v>
      </c>
      <c r="S573" t="s">
        <v>268</v>
      </c>
      <c r="T573" t="s">
        <v>268</v>
      </c>
      <c r="U573" t="s">
        <v>268</v>
      </c>
      <c r="V573" t="s">
        <v>268</v>
      </c>
      <c r="W573" t="s">
        <v>5542</v>
      </c>
      <c r="X573" t="s">
        <v>2241</v>
      </c>
      <c r="Y573" t="s">
        <v>271</v>
      </c>
      <c r="Z573" t="s">
        <v>268</v>
      </c>
      <c r="AA573" t="s">
        <v>268</v>
      </c>
      <c r="AB573" t="s">
        <v>268</v>
      </c>
      <c r="AC573" t="s">
        <v>268</v>
      </c>
      <c r="AD573" t="s">
        <v>268</v>
      </c>
      <c r="AE573" t="s">
        <v>287</v>
      </c>
      <c r="AF573" t="s">
        <v>1811</v>
      </c>
      <c r="AG573" t="s">
        <v>875</v>
      </c>
      <c r="AH573" t="s">
        <v>1848</v>
      </c>
      <c r="AI573" t="s">
        <v>968</v>
      </c>
      <c r="AJ573" t="s">
        <v>268</v>
      </c>
      <c r="AK573" t="s">
        <v>381</v>
      </c>
      <c r="AL573" t="s">
        <v>268</v>
      </c>
      <c r="AM573" t="s">
        <v>353</v>
      </c>
      <c r="AN573" t="s">
        <v>268</v>
      </c>
      <c r="AO573" t="s">
        <v>268</v>
      </c>
      <c r="AP573" t="s">
        <v>268</v>
      </c>
      <c r="AQ573" t="s">
        <v>268</v>
      </c>
      <c r="AR573" t="s">
        <v>268</v>
      </c>
      <c r="AS573" t="s">
        <v>268</v>
      </c>
      <c r="AT573" t="s">
        <v>268</v>
      </c>
      <c r="AU573" t="s">
        <v>268</v>
      </c>
      <c r="AV573" t="s">
        <v>268</v>
      </c>
      <c r="AW573" t="s">
        <v>268</v>
      </c>
      <c r="AX573" t="s">
        <v>268</v>
      </c>
      <c r="AY573" t="s">
        <v>268</v>
      </c>
      <c r="AZ573" t="s">
        <v>268</v>
      </c>
      <c r="BA573" t="s">
        <v>268</v>
      </c>
      <c r="BB573" t="s">
        <v>268</v>
      </c>
      <c r="BC573" t="s">
        <v>268</v>
      </c>
      <c r="BD573" t="s">
        <v>268</v>
      </c>
      <c r="BE573" t="s">
        <v>268</v>
      </c>
      <c r="BF573" t="s">
        <v>268</v>
      </c>
      <c r="BG573" t="s">
        <v>268</v>
      </c>
      <c r="BH573" t="s">
        <v>268</v>
      </c>
      <c r="BI573" t="s">
        <v>268</v>
      </c>
      <c r="BJ573" t="s">
        <v>268</v>
      </c>
      <c r="BK573" t="s">
        <v>268</v>
      </c>
      <c r="BL573" t="s">
        <v>268</v>
      </c>
      <c r="BM573" t="s">
        <v>268</v>
      </c>
      <c r="BN573" t="s">
        <v>268</v>
      </c>
      <c r="BO573" t="s">
        <v>268</v>
      </c>
      <c r="BP573" t="s">
        <v>268</v>
      </c>
      <c r="BQ573" t="s">
        <v>268</v>
      </c>
      <c r="BR573" t="s">
        <v>268</v>
      </c>
      <c r="BS573" t="s">
        <v>268</v>
      </c>
      <c r="BT573" t="s">
        <v>268</v>
      </c>
      <c r="BU573" t="s">
        <v>268</v>
      </c>
      <c r="BV573" t="s">
        <v>268</v>
      </c>
      <c r="BW573" t="s">
        <v>268</v>
      </c>
      <c r="BX573" t="s">
        <v>268</v>
      </c>
      <c r="BY573">
        <v>6.5</v>
      </c>
      <c r="BZ573">
        <v>6.5</v>
      </c>
      <c r="CA573" t="s">
        <v>142</v>
      </c>
      <c r="CB573" s="356">
        <v>123</v>
      </c>
      <c r="CC573" t="s">
        <v>1817</v>
      </c>
      <c r="CD573" t="s">
        <v>268</v>
      </c>
      <c r="CE573" t="s">
        <v>268</v>
      </c>
      <c r="CF573" t="s">
        <v>268</v>
      </c>
      <c r="CG573" t="s">
        <v>268</v>
      </c>
      <c r="CH573" t="s">
        <v>268</v>
      </c>
      <c r="CI573" t="s">
        <v>268</v>
      </c>
      <c r="CJ573" t="s">
        <v>268</v>
      </c>
      <c r="CK573" t="s">
        <v>268</v>
      </c>
      <c r="CL573" t="s">
        <v>268</v>
      </c>
      <c r="CM573" t="s">
        <v>11224</v>
      </c>
      <c r="CN573">
        <v>4.12</v>
      </c>
      <c r="CO573" t="s">
        <v>268</v>
      </c>
      <c r="CP573">
        <v>4.12</v>
      </c>
      <c r="CQ573">
        <v>365</v>
      </c>
      <c r="CR573" t="s">
        <v>878</v>
      </c>
      <c r="CS573" t="s">
        <v>11225</v>
      </c>
      <c r="CT573" t="s">
        <v>11226</v>
      </c>
      <c r="CU573" t="s">
        <v>11227</v>
      </c>
      <c r="CV573" t="s">
        <v>268</v>
      </c>
      <c r="CW573" t="s">
        <v>268</v>
      </c>
      <c r="CX573" t="s">
        <v>268</v>
      </c>
      <c r="CY573" t="s">
        <v>268</v>
      </c>
      <c r="CZ573" t="s">
        <v>268</v>
      </c>
      <c r="DA573" t="s">
        <v>268</v>
      </c>
      <c r="DB573" s="429">
        <f t="shared" si="110"/>
        <v>0</v>
      </c>
      <c r="DC573" s="284">
        <f t="shared" si="111"/>
        <v>0</v>
      </c>
      <c r="DD573" s="284">
        <f t="shared" si="112"/>
        <v>0</v>
      </c>
      <c r="DE573" s="284">
        <f t="shared" si="113"/>
        <v>0</v>
      </c>
      <c r="DF573" s="295">
        <f t="shared" si="114"/>
        <v>6.5</v>
      </c>
      <c r="DG573" s="284">
        <f t="shared" si="115"/>
        <v>1</v>
      </c>
      <c r="DH573" s="284">
        <f t="shared" si="116"/>
        <v>0</v>
      </c>
      <c r="DI573" s="284">
        <f t="shared" si="117"/>
        <v>0</v>
      </c>
      <c r="DJ573" s="284">
        <f t="shared" si="118"/>
        <v>0</v>
      </c>
      <c r="DK573" s="295">
        <f t="shared" si="119"/>
        <v>0</v>
      </c>
      <c r="DL573" s="297" t="str">
        <f t="shared" si="120"/>
        <v>A dispo.</v>
      </c>
      <c r="DM573" s="430">
        <f>IFERROR(IF(CA573="D",IF(DL573="A dispo.",DF573*VLOOKUP('DATI INPUT'!$F$27,TARIFFE_UD,4,FALSE),DF573*VLOOKUP(DL573,TARIFFE_UD,4,FALSE)),DF573*VLOOKUP(CB573-100,TARIFFE_UND,4,FALSE)),0)</f>
        <v>4.1202507147449694</v>
      </c>
      <c r="DN573" s="430">
        <f>IFERROR(IF(CA573="D",IF(DL573="A dispo.",DK573*VLOOKUP('DATI INPUT'!$F$27,TARIFFE_UD,5,FALSE),DK573*VLOOKUP(DL573,TARIFFE_UD,5,FALSE)),DK573*VLOOKUP(CB573-100,TARIFFE_UND,5,FALSE)),0)</f>
        <v>0</v>
      </c>
      <c r="DO573" s="431">
        <f t="shared" si="121"/>
        <v>2.5071474496929369E-4</v>
      </c>
      <c r="DP573" s="299">
        <f>IFERROR(IF(CA573="D",IF(DL573="A dispo.",DF573*VLOOKUP('DATI INPUT'!$F$27,TARIFFE_UD,2,FALSE),DF573*VLOOKUP(DL573,TARIFFE_UD,2,FALSE)),DF573*VLOOKUP(CB573-100,TARIFFE_UND,2,FALSE)),0)</f>
        <v>5.1476775920886215</v>
      </c>
      <c r="DQ573" s="299">
        <f>IFERROR(IF(CA573="D",IF(DL573="A dispo.",DK573*VLOOKUP('DATI INPUT'!$F$27,TARIFFE_UD,3,FALSE),DK573*VLOOKUP(DL573,TARIFFE_UD,3,FALSE)),DK573*VLOOKUP(CB573-100,TARIFFE_UND,3,FALSE)),0)</f>
        <v>0</v>
      </c>
      <c r="DR573" s="299">
        <f t="shared" si="122"/>
        <v>5.1476775920886215</v>
      </c>
    </row>
    <row r="574" spans="1:122" x14ac:dyDescent="0.25">
      <c r="A574" t="s">
        <v>5546</v>
      </c>
      <c r="B574" t="s">
        <v>1167</v>
      </c>
      <c r="C574" t="s">
        <v>5547</v>
      </c>
      <c r="D574" t="s">
        <v>5548</v>
      </c>
      <c r="E574" t="s">
        <v>268</v>
      </c>
      <c r="F574" t="s">
        <v>156</v>
      </c>
      <c r="G574" t="s">
        <v>5549</v>
      </c>
      <c r="H574" t="s">
        <v>1777</v>
      </c>
      <c r="I574" t="s">
        <v>5550</v>
      </c>
      <c r="J574" t="s">
        <v>156</v>
      </c>
      <c r="K574" t="s">
        <v>5551</v>
      </c>
      <c r="L574" t="s">
        <v>984</v>
      </c>
      <c r="M574" t="s">
        <v>5552</v>
      </c>
      <c r="N574" t="s">
        <v>5553</v>
      </c>
      <c r="O574" t="s">
        <v>5554</v>
      </c>
      <c r="P574" t="s">
        <v>5555</v>
      </c>
      <c r="Q574" t="s">
        <v>462</v>
      </c>
      <c r="R574" t="s">
        <v>268</v>
      </c>
      <c r="S574" t="s">
        <v>268</v>
      </c>
      <c r="T574" t="s">
        <v>268</v>
      </c>
      <c r="U574" t="s">
        <v>268</v>
      </c>
      <c r="V574" t="s">
        <v>268</v>
      </c>
      <c r="W574" t="s">
        <v>10385</v>
      </c>
      <c r="X574" t="s">
        <v>10374</v>
      </c>
      <c r="Y574" t="s">
        <v>279</v>
      </c>
      <c r="Z574" t="s">
        <v>268</v>
      </c>
      <c r="AA574" t="s">
        <v>268</v>
      </c>
      <c r="AB574" t="s">
        <v>268</v>
      </c>
      <c r="AC574" t="s">
        <v>268</v>
      </c>
      <c r="AD574" t="s">
        <v>268</v>
      </c>
      <c r="AE574" t="s">
        <v>287</v>
      </c>
      <c r="AF574" t="s">
        <v>1811</v>
      </c>
      <c r="AG574" t="s">
        <v>875</v>
      </c>
      <c r="AH574" t="s">
        <v>2154</v>
      </c>
      <c r="AI574" t="s">
        <v>1239</v>
      </c>
      <c r="AJ574" t="s">
        <v>268</v>
      </c>
      <c r="AK574" t="s">
        <v>377</v>
      </c>
      <c r="AL574" t="s">
        <v>268</v>
      </c>
      <c r="AM574" t="s">
        <v>405</v>
      </c>
      <c r="AN574" t="s">
        <v>268</v>
      </c>
      <c r="AO574" t="s">
        <v>268</v>
      </c>
      <c r="AP574" t="s">
        <v>268</v>
      </c>
      <c r="AQ574" t="s">
        <v>268</v>
      </c>
      <c r="AR574" t="s">
        <v>268</v>
      </c>
      <c r="AS574" t="s">
        <v>268</v>
      </c>
      <c r="AT574" t="s">
        <v>268</v>
      </c>
      <c r="AU574" t="s">
        <v>268</v>
      </c>
      <c r="AV574" t="s">
        <v>268</v>
      </c>
      <c r="AW574" t="s">
        <v>268</v>
      </c>
      <c r="AX574" t="s">
        <v>268</v>
      </c>
      <c r="AY574" t="s">
        <v>268</v>
      </c>
      <c r="AZ574" t="s">
        <v>268</v>
      </c>
      <c r="BA574" t="s">
        <v>268</v>
      </c>
      <c r="BB574" t="s">
        <v>268</v>
      </c>
      <c r="BC574" t="s">
        <v>268</v>
      </c>
      <c r="BD574" t="s">
        <v>268</v>
      </c>
      <c r="BE574" t="s">
        <v>268</v>
      </c>
      <c r="BF574" t="s">
        <v>268</v>
      </c>
      <c r="BG574" t="s">
        <v>268</v>
      </c>
      <c r="BH574" t="s">
        <v>268</v>
      </c>
      <c r="BI574" t="s">
        <v>268</v>
      </c>
      <c r="BJ574" t="s">
        <v>268</v>
      </c>
      <c r="BK574" t="s">
        <v>268</v>
      </c>
      <c r="BL574" t="s">
        <v>268</v>
      </c>
      <c r="BM574" t="s">
        <v>268</v>
      </c>
      <c r="BN574" t="s">
        <v>268</v>
      </c>
      <c r="BO574" t="s">
        <v>268</v>
      </c>
      <c r="BP574" t="s">
        <v>268</v>
      </c>
      <c r="BQ574" t="s">
        <v>268</v>
      </c>
      <c r="BR574" t="s">
        <v>268</v>
      </c>
      <c r="BS574" t="s">
        <v>268</v>
      </c>
      <c r="BT574" t="s">
        <v>268</v>
      </c>
      <c r="BU574" t="s">
        <v>268</v>
      </c>
      <c r="BV574" t="s">
        <v>268</v>
      </c>
      <c r="BW574" t="s">
        <v>268</v>
      </c>
      <c r="BX574" t="s">
        <v>268</v>
      </c>
      <c r="BY574">
        <v>30</v>
      </c>
      <c r="BZ574">
        <v>30</v>
      </c>
      <c r="CA574" t="s">
        <v>142</v>
      </c>
      <c r="CB574" s="356">
        <v>122</v>
      </c>
      <c r="CC574" t="s">
        <v>876</v>
      </c>
      <c r="CD574" t="s">
        <v>268</v>
      </c>
      <c r="CE574" t="s">
        <v>268</v>
      </c>
      <c r="CF574" t="s">
        <v>268</v>
      </c>
      <c r="CG574" t="s">
        <v>268</v>
      </c>
      <c r="CH574" t="s">
        <v>268</v>
      </c>
      <c r="CI574" t="s">
        <v>268</v>
      </c>
      <c r="CJ574" t="s">
        <v>268</v>
      </c>
      <c r="CK574" t="s">
        <v>268</v>
      </c>
      <c r="CL574" t="s">
        <v>268</v>
      </c>
      <c r="CM574" t="s">
        <v>11224</v>
      </c>
      <c r="CN574">
        <v>86.42</v>
      </c>
      <c r="CO574" t="s">
        <v>268</v>
      </c>
      <c r="CP574">
        <v>86.42</v>
      </c>
      <c r="CQ574">
        <v>365</v>
      </c>
      <c r="CR574" t="s">
        <v>878</v>
      </c>
      <c r="CS574" t="s">
        <v>11225</v>
      </c>
      <c r="CT574" t="s">
        <v>11226</v>
      </c>
      <c r="CU574" t="s">
        <v>11227</v>
      </c>
      <c r="CV574" t="s">
        <v>268</v>
      </c>
      <c r="CW574" t="s">
        <v>268</v>
      </c>
      <c r="CX574" t="s">
        <v>268</v>
      </c>
      <c r="CY574" t="s">
        <v>268</v>
      </c>
      <c r="CZ574" t="s">
        <v>268</v>
      </c>
      <c r="DA574" t="s">
        <v>268</v>
      </c>
      <c r="DB574" s="429">
        <f t="shared" si="110"/>
        <v>0</v>
      </c>
      <c r="DC574" s="284">
        <f t="shared" si="111"/>
        <v>0</v>
      </c>
      <c r="DD574" s="284">
        <f t="shared" si="112"/>
        <v>0</v>
      </c>
      <c r="DE574" s="284">
        <f t="shared" si="113"/>
        <v>0</v>
      </c>
      <c r="DF574" s="295">
        <f t="shared" si="114"/>
        <v>30</v>
      </c>
      <c r="DG574" s="284">
        <f t="shared" si="115"/>
        <v>0</v>
      </c>
      <c r="DH574" s="284">
        <f t="shared" si="116"/>
        <v>0</v>
      </c>
      <c r="DI574" s="284">
        <f t="shared" si="117"/>
        <v>0</v>
      </c>
      <c r="DJ574" s="284">
        <f t="shared" si="118"/>
        <v>0</v>
      </c>
      <c r="DK574" s="295">
        <f t="shared" si="119"/>
        <v>1</v>
      </c>
      <c r="DL574" s="297" t="str">
        <f t="shared" si="120"/>
        <v>A dispo.</v>
      </c>
      <c r="DM574" s="430">
        <f>IFERROR(IF(CA574="D",IF(DL574="A dispo.",DF574*VLOOKUP('DATI INPUT'!$F$27,TARIFFE_UD,4,FALSE),DF574*VLOOKUP(DL574,TARIFFE_UD,4,FALSE)),DF574*VLOOKUP(CB574-100,TARIFFE_UND,4,FALSE)),0)</f>
        <v>19.016541760361395</v>
      </c>
      <c r="DN574" s="430">
        <f>IFERROR(IF(CA574="D",IF(DL574="A dispo.",DK574*VLOOKUP('DATI INPUT'!$F$27,TARIFFE_UD,5,FALSE),DK574*VLOOKUP(DL574,TARIFFE_UD,5,FALSE)),DK574*VLOOKUP(CB574-100,TARIFFE_UND,5,FALSE)),0)</f>
        <v>67.397800635548478</v>
      </c>
      <c r="DO574" s="431">
        <f t="shared" si="121"/>
        <v>-5.6576040901319402E-3</v>
      </c>
      <c r="DP574" s="299">
        <f>IFERROR(IF(CA574="D",IF(DL574="A dispo.",DF574*VLOOKUP('DATI INPUT'!$F$27,TARIFFE_UD,2,FALSE),DF574*VLOOKUP(DL574,TARIFFE_UD,2,FALSE)),DF574*VLOOKUP(CB574-100,TARIFFE_UND,2,FALSE)),0)</f>
        <v>23.758511963485947</v>
      </c>
      <c r="DQ574" s="299">
        <f>IFERROR(IF(CA574="D",IF(DL574="A dispo.",DK574*VLOOKUP('DATI INPUT'!$F$27,TARIFFE_UD,3,FALSE),DK574*VLOOKUP(DL574,TARIFFE_UD,3,FALSE)),DK574*VLOOKUP(CB574-100,TARIFFE_UND,3,FALSE)),0)</f>
        <v>60.367780403072892</v>
      </c>
      <c r="DR574" s="299">
        <f t="shared" si="122"/>
        <v>84.126292366558843</v>
      </c>
    </row>
    <row r="575" spans="1:122" x14ac:dyDescent="0.25">
      <c r="A575" t="s">
        <v>5556</v>
      </c>
      <c r="B575" t="s">
        <v>5557</v>
      </c>
      <c r="C575" t="s">
        <v>5558</v>
      </c>
      <c r="D575" t="s">
        <v>5559</v>
      </c>
      <c r="E575" t="s">
        <v>268</v>
      </c>
      <c r="F575" t="s">
        <v>156</v>
      </c>
      <c r="G575" t="s">
        <v>5560</v>
      </c>
      <c r="H575" t="s">
        <v>1777</v>
      </c>
      <c r="I575" t="s">
        <v>5561</v>
      </c>
      <c r="J575" t="s">
        <v>274</v>
      </c>
      <c r="K575" t="s">
        <v>5562</v>
      </c>
      <c r="L575" t="s">
        <v>984</v>
      </c>
      <c r="M575" t="s">
        <v>5563</v>
      </c>
      <c r="N575" t="s">
        <v>984</v>
      </c>
      <c r="O575" t="s">
        <v>873</v>
      </c>
      <c r="P575" t="s">
        <v>1962</v>
      </c>
      <c r="Q575" t="s">
        <v>315</v>
      </c>
      <c r="R575" t="s">
        <v>268</v>
      </c>
      <c r="S575" t="s">
        <v>268</v>
      </c>
      <c r="T575" t="s">
        <v>268</v>
      </c>
      <c r="U575" t="s">
        <v>268</v>
      </c>
      <c r="V575" t="s">
        <v>268</v>
      </c>
      <c r="W575" t="s">
        <v>5563</v>
      </c>
      <c r="X575" t="s">
        <v>1962</v>
      </c>
      <c r="Y575" t="s">
        <v>315</v>
      </c>
      <c r="Z575" t="s">
        <v>268</v>
      </c>
      <c r="AA575" t="s">
        <v>268</v>
      </c>
      <c r="AB575" t="s">
        <v>268</v>
      </c>
      <c r="AC575" t="s">
        <v>268</v>
      </c>
      <c r="AD575" t="s">
        <v>268</v>
      </c>
      <c r="AE575" t="s">
        <v>287</v>
      </c>
      <c r="AF575" t="s">
        <v>1811</v>
      </c>
      <c r="AG575" t="s">
        <v>875</v>
      </c>
      <c r="AH575" t="s">
        <v>1963</v>
      </c>
      <c r="AI575" t="s">
        <v>5564</v>
      </c>
      <c r="AJ575" t="s">
        <v>268</v>
      </c>
      <c r="AK575" t="s">
        <v>381</v>
      </c>
      <c r="AL575" t="s">
        <v>268</v>
      </c>
      <c r="AM575" t="s">
        <v>288</v>
      </c>
      <c r="AN575" t="s">
        <v>268</v>
      </c>
      <c r="AO575" t="s">
        <v>268</v>
      </c>
      <c r="AP575" t="s">
        <v>268</v>
      </c>
      <c r="AQ575" t="s">
        <v>268</v>
      </c>
      <c r="AR575" t="s">
        <v>268</v>
      </c>
      <c r="AS575" t="s">
        <v>268</v>
      </c>
      <c r="AT575" t="s">
        <v>268</v>
      </c>
      <c r="AU575" t="s">
        <v>268</v>
      </c>
      <c r="AV575" t="s">
        <v>268</v>
      </c>
      <c r="AW575" t="s">
        <v>268</v>
      </c>
      <c r="AX575" t="s">
        <v>268</v>
      </c>
      <c r="AY575" t="s">
        <v>268</v>
      </c>
      <c r="AZ575" t="s">
        <v>268</v>
      </c>
      <c r="BA575" t="s">
        <v>268</v>
      </c>
      <c r="BB575" t="s">
        <v>268</v>
      </c>
      <c r="BC575" t="s">
        <v>268</v>
      </c>
      <c r="BD575" t="s">
        <v>268</v>
      </c>
      <c r="BE575" t="s">
        <v>268</v>
      </c>
      <c r="BF575" t="s">
        <v>268</v>
      </c>
      <c r="BG575" t="s">
        <v>268</v>
      </c>
      <c r="BH575" t="s">
        <v>268</v>
      </c>
      <c r="BI575" t="s">
        <v>268</v>
      </c>
      <c r="BJ575" t="s">
        <v>268</v>
      </c>
      <c r="BK575" t="s">
        <v>268</v>
      </c>
      <c r="BL575" t="s">
        <v>268</v>
      </c>
      <c r="BM575" t="s">
        <v>268</v>
      </c>
      <c r="BN575" t="s">
        <v>268</v>
      </c>
      <c r="BO575" t="s">
        <v>268</v>
      </c>
      <c r="BP575" t="s">
        <v>268</v>
      </c>
      <c r="BQ575" t="s">
        <v>268</v>
      </c>
      <c r="BR575" t="s">
        <v>268</v>
      </c>
      <c r="BS575" t="s">
        <v>268</v>
      </c>
      <c r="BT575" t="s">
        <v>268</v>
      </c>
      <c r="BU575" t="s">
        <v>268</v>
      </c>
      <c r="BV575" t="s">
        <v>268</v>
      </c>
      <c r="BW575" t="s">
        <v>268</v>
      </c>
      <c r="BX575" t="s">
        <v>268</v>
      </c>
      <c r="BY575">
        <v>59</v>
      </c>
      <c r="BZ575">
        <v>59</v>
      </c>
      <c r="CA575" t="s">
        <v>142</v>
      </c>
      <c r="CB575" s="356">
        <v>122</v>
      </c>
      <c r="CC575" t="s">
        <v>876</v>
      </c>
      <c r="CD575" t="s">
        <v>268</v>
      </c>
      <c r="CE575" t="s">
        <v>268</v>
      </c>
      <c r="CF575" s="356">
        <v>4</v>
      </c>
      <c r="CG575" t="s">
        <v>268</v>
      </c>
      <c r="CH575" t="s">
        <v>268</v>
      </c>
      <c r="CI575" t="s">
        <v>268</v>
      </c>
      <c r="CJ575" t="s">
        <v>268</v>
      </c>
      <c r="CK575" t="s">
        <v>268</v>
      </c>
      <c r="CL575" t="s">
        <v>268</v>
      </c>
      <c r="CM575" t="s">
        <v>11224</v>
      </c>
      <c r="CN575">
        <v>122.55</v>
      </c>
      <c r="CO575" t="s">
        <v>268</v>
      </c>
      <c r="CP575">
        <v>122.55</v>
      </c>
      <c r="CQ575">
        <v>365</v>
      </c>
      <c r="CR575" t="s">
        <v>878</v>
      </c>
      <c r="CS575" t="s">
        <v>11225</v>
      </c>
      <c r="CT575" t="s">
        <v>11226</v>
      </c>
      <c r="CU575" t="s">
        <v>11227</v>
      </c>
      <c r="CV575" t="s">
        <v>268</v>
      </c>
      <c r="CW575" t="s">
        <v>268</v>
      </c>
      <c r="CX575" t="s">
        <v>268</v>
      </c>
      <c r="CY575" t="s">
        <v>268</v>
      </c>
      <c r="CZ575" t="s">
        <v>268</v>
      </c>
      <c r="DA575" t="s">
        <v>268</v>
      </c>
      <c r="DB575" s="429">
        <f t="shared" si="110"/>
        <v>0</v>
      </c>
      <c r="DC575" s="284">
        <f t="shared" si="111"/>
        <v>0</v>
      </c>
      <c r="DD575" s="284">
        <f t="shared" si="112"/>
        <v>0</v>
      </c>
      <c r="DE575" s="284">
        <f t="shared" si="113"/>
        <v>0</v>
      </c>
      <c r="DF575" s="295">
        <f t="shared" si="114"/>
        <v>59</v>
      </c>
      <c r="DG575" s="284">
        <f t="shared" si="115"/>
        <v>0</v>
      </c>
      <c r="DH575" s="284">
        <f t="shared" si="116"/>
        <v>0</v>
      </c>
      <c r="DI575" s="284">
        <f t="shared" si="117"/>
        <v>0</v>
      </c>
      <c r="DJ575" s="284">
        <f t="shared" si="118"/>
        <v>0</v>
      </c>
      <c r="DK575" s="295">
        <f t="shared" si="119"/>
        <v>1</v>
      </c>
      <c r="DL575" s="297">
        <f t="shared" si="120"/>
        <v>4</v>
      </c>
      <c r="DM575" s="430">
        <f>IFERROR(IF(CA575="D",IF(DL575="A dispo.",DF575*VLOOKUP('DATI INPUT'!$F$27,TARIFFE_UD,4,FALSE),DF575*VLOOKUP(DL575,TARIFFE_UD,4,FALSE)),DF575*VLOOKUP(CB575-100,TARIFFE_UND,4,FALSE)),0)</f>
        <v>40.169509817257214</v>
      </c>
      <c r="DN575" s="430">
        <f>IFERROR(IF(CA575="D",IF(DL575="A dispo.",DK575*VLOOKUP('DATI INPUT'!$F$27,TARIFFE_UD,5,FALSE),DK575*VLOOKUP(DL575,TARIFFE_UD,5,FALSE)),DK575*VLOOKUP(CB575-100,TARIFFE_UND,5,FALSE)),0)</f>
        <v>82.375089665670373</v>
      </c>
      <c r="DO575" s="431">
        <f t="shared" si="121"/>
        <v>-5.400517072402522E-3</v>
      </c>
      <c r="DP575" s="299">
        <f>IFERROR(IF(CA575="D",IF(DL575="A dispo.",DF575*VLOOKUP('DATI INPUT'!$F$27,TARIFFE_UD,2,FALSE),DF575*VLOOKUP(DL575,TARIFFE_UD,2,FALSE)),DF575*VLOOKUP(CB575-100,TARIFFE_UND,2,FALSE)),0)</f>
        <v>50.186190085832671</v>
      </c>
      <c r="DQ575" s="299">
        <f>IFERROR(IF(CA575="D",IF(DL575="A dispo.",DK575*VLOOKUP('DATI INPUT'!$F$27,TARIFFE_UD,3,FALSE),DK575*VLOOKUP(DL575,TARIFFE_UD,3,FALSE)),DK575*VLOOKUP(CB575-100,TARIFFE_UND,3,FALSE)),0)</f>
        <v>73.78284271486686</v>
      </c>
      <c r="DR575" s="299">
        <f t="shared" si="122"/>
        <v>123.96903280069952</v>
      </c>
    </row>
    <row r="576" spans="1:122" x14ac:dyDescent="0.25">
      <c r="A576" t="s">
        <v>5565</v>
      </c>
      <c r="B576" t="s">
        <v>525</v>
      </c>
      <c r="C576" t="s">
        <v>5566</v>
      </c>
      <c r="D576" t="s">
        <v>5567</v>
      </c>
      <c r="E576" t="s">
        <v>268</v>
      </c>
      <c r="F576" t="s">
        <v>156</v>
      </c>
      <c r="G576" t="s">
        <v>5568</v>
      </c>
      <c r="H576" t="s">
        <v>1521</v>
      </c>
      <c r="I576" t="s">
        <v>5569</v>
      </c>
      <c r="J576" t="s">
        <v>274</v>
      </c>
      <c r="K576" t="s">
        <v>5570</v>
      </c>
      <c r="L576" t="s">
        <v>960</v>
      </c>
      <c r="M576" t="s">
        <v>2044</v>
      </c>
      <c r="N576" t="s">
        <v>984</v>
      </c>
      <c r="O576" t="s">
        <v>873</v>
      </c>
      <c r="P576" t="s">
        <v>2045</v>
      </c>
      <c r="Q576" t="s">
        <v>333</v>
      </c>
      <c r="R576" t="s">
        <v>268</v>
      </c>
      <c r="S576" t="s">
        <v>268</v>
      </c>
      <c r="T576" t="s">
        <v>268</v>
      </c>
      <c r="U576" t="s">
        <v>268</v>
      </c>
      <c r="V576" t="s">
        <v>268</v>
      </c>
      <c r="W576" t="s">
        <v>2044</v>
      </c>
      <c r="X576" t="s">
        <v>2045</v>
      </c>
      <c r="Y576" t="s">
        <v>333</v>
      </c>
      <c r="Z576" t="s">
        <v>268</v>
      </c>
      <c r="AA576" t="s">
        <v>268</v>
      </c>
      <c r="AB576" t="s">
        <v>268</v>
      </c>
      <c r="AC576" t="s">
        <v>268</v>
      </c>
      <c r="AD576" t="s">
        <v>268</v>
      </c>
      <c r="AE576" t="s">
        <v>287</v>
      </c>
      <c r="AF576" t="s">
        <v>1811</v>
      </c>
      <c r="AG576" t="s">
        <v>875</v>
      </c>
      <c r="AH576" t="s">
        <v>2047</v>
      </c>
      <c r="AI576" t="s">
        <v>2048</v>
      </c>
      <c r="AJ576" t="s">
        <v>268</v>
      </c>
      <c r="AK576" t="s">
        <v>352</v>
      </c>
      <c r="AL576" t="s">
        <v>268</v>
      </c>
      <c r="AM576" t="s">
        <v>288</v>
      </c>
      <c r="AN576" t="s">
        <v>268</v>
      </c>
      <c r="AO576" t="s">
        <v>268</v>
      </c>
      <c r="AP576" t="s">
        <v>268</v>
      </c>
      <c r="AQ576" t="s">
        <v>268</v>
      </c>
      <c r="AR576" t="s">
        <v>268</v>
      </c>
      <c r="AS576" t="s">
        <v>268</v>
      </c>
      <c r="AT576" t="s">
        <v>268</v>
      </c>
      <c r="AU576" t="s">
        <v>268</v>
      </c>
      <c r="AV576" t="s">
        <v>268</v>
      </c>
      <c r="AW576" t="s">
        <v>268</v>
      </c>
      <c r="AX576" t="s">
        <v>268</v>
      </c>
      <c r="AY576" t="s">
        <v>268</v>
      </c>
      <c r="AZ576" t="s">
        <v>268</v>
      </c>
      <c r="BA576" t="s">
        <v>268</v>
      </c>
      <c r="BB576" t="s">
        <v>268</v>
      </c>
      <c r="BC576" t="s">
        <v>268</v>
      </c>
      <c r="BD576" t="s">
        <v>268</v>
      </c>
      <c r="BE576" t="s">
        <v>268</v>
      </c>
      <c r="BF576" t="s">
        <v>268</v>
      </c>
      <c r="BG576" t="s">
        <v>268</v>
      </c>
      <c r="BH576" t="s">
        <v>268</v>
      </c>
      <c r="BI576" t="s">
        <v>268</v>
      </c>
      <c r="BJ576" t="s">
        <v>268</v>
      </c>
      <c r="BK576" t="s">
        <v>268</v>
      </c>
      <c r="BL576" t="s">
        <v>268</v>
      </c>
      <c r="BM576" t="s">
        <v>268</v>
      </c>
      <c r="BN576" t="s">
        <v>268</v>
      </c>
      <c r="BO576" t="s">
        <v>268</v>
      </c>
      <c r="BP576" t="s">
        <v>268</v>
      </c>
      <c r="BQ576" t="s">
        <v>268</v>
      </c>
      <c r="BR576" t="s">
        <v>268</v>
      </c>
      <c r="BS576" t="s">
        <v>268</v>
      </c>
      <c r="BT576" t="s">
        <v>268</v>
      </c>
      <c r="BU576" t="s">
        <v>268</v>
      </c>
      <c r="BV576" t="s">
        <v>268</v>
      </c>
      <c r="BW576" t="s">
        <v>268</v>
      </c>
      <c r="BX576" t="s">
        <v>268</v>
      </c>
      <c r="BY576">
        <v>90</v>
      </c>
      <c r="BZ576">
        <v>90</v>
      </c>
      <c r="CA576" t="s">
        <v>142</v>
      </c>
      <c r="CB576" s="356">
        <v>122</v>
      </c>
      <c r="CC576" t="s">
        <v>876</v>
      </c>
      <c r="CD576" t="s">
        <v>268</v>
      </c>
      <c r="CE576" t="s">
        <v>268</v>
      </c>
      <c r="CF576" s="356">
        <v>1</v>
      </c>
      <c r="CG576" t="s">
        <v>268</v>
      </c>
      <c r="CH576" t="s">
        <v>268</v>
      </c>
      <c r="CI576" t="s">
        <v>268</v>
      </c>
      <c r="CJ576" t="s">
        <v>268</v>
      </c>
      <c r="CK576" t="s">
        <v>268</v>
      </c>
      <c r="CL576" t="s">
        <v>268</v>
      </c>
      <c r="CM576" t="s">
        <v>11224</v>
      </c>
      <c r="CN576">
        <v>61.3</v>
      </c>
      <c r="CO576" t="s">
        <v>268</v>
      </c>
      <c r="CP576">
        <v>61.3</v>
      </c>
      <c r="CQ576">
        <v>365</v>
      </c>
      <c r="CR576" t="s">
        <v>878</v>
      </c>
      <c r="CS576" t="s">
        <v>11225</v>
      </c>
      <c r="CT576" t="s">
        <v>11226</v>
      </c>
      <c r="CU576" t="s">
        <v>11227</v>
      </c>
      <c r="CV576" t="s">
        <v>268</v>
      </c>
      <c r="CW576" t="s">
        <v>268</v>
      </c>
      <c r="CX576" t="s">
        <v>268</v>
      </c>
      <c r="CY576" t="s">
        <v>268</v>
      </c>
      <c r="CZ576" t="s">
        <v>268</v>
      </c>
      <c r="DA576" t="s">
        <v>268</v>
      </c>
      <c r="DB576" s="429">
        <f t="shared" si="110"/>
        <v>0</v>
      </c>
      <c r="DC576" s="284">
        <f t="shared" si="111"/>
        <v>0</v>
      </c>
      <c r="DD576" s="284">
        <f t="shared" si="112"/>
        <v>0</v>
      </c>
      <c r="DE576" s="284">
        <f t="shared" si="113"/>
        <v>0</v>
      </c>
      <c r="DF576" s="295">
        <f t="shared" si="114"/>
        <v>90</v>
      </c>
      <c r="DG576" s="284">
        <f t="shared" si="115"/>
        <v>0</v>
      </c>
      <c r="DH576" s="284">
        <f t="shared" si="116"/>
        <v>0</v>
      </c>
      <c r="DI576" s="284">
        <f t="shared" si="117"/>
        <v>0</v>
      </c>
      <c r="DJ576" s="284">
        <f t="shared" si="118"/>
        <v>0</v>
      </c>
      <c r="DK576" s="295">
        <f t="shared" si="119"/>
        <v>1</v>
      </c>
      <c r="DL576" s="297">
        <f t="shared" si="120"/>
        <v>1</v>
      </c>
      <c r="DM576" s="430">
        <f>IFERROR(IF(CA576="D",IF(DL576="A dispo.",DF576*VLOOKUP('DATI INPUT'!$F$27,TARIFFE_UD,4,FALSE),DF576*VLOOKUP(DL576,TARIFFE_UD,4,FALSE)),DF576*VLOOKUP(CB576-100,TARIFFE_UND,4,FALSE)),0)</f>
        <v>44.37193077417659</v>
      </c>
      <c r="DN576" s="430">
        <f>IFERROR(IF(CA576="D",IF(DL576="A dispo.",DK576*VLOOKUP('DATI INPUT'!$F$27,TARIFFE_UD,5,FALSE),DK576*VLOOKUP(DL576,TARIFFE_UD,5,FALSE)),DK576*VLOOKUP(CB576-100,TARIFFE_UND,5,FALSE)),0)</f>
        <v>16.930848468833439</v>
      </c>
      <c r="DO576" s="431">
        <f t="shared" si="121"/>
        <v>2.7792430100319621E-3</v>
      </c>
      <c r="DP576" s="299">
        <f>IFERROR(IF(CA576="D",IF(DL576="A dispo.",DF576*VLOOKUP('DATI INPUT'!$F$27,TARIFFE_UD,2,FALSE),DF576*VLOOKUP(DL576,TARIFFE_UD,2,FALSE)),DF576*VLOOKUP(CB576-100,TARIFFE_UND,2,FALSE)),0)</f>
        <v>55.43652791480055</v>
      </c>
      <c r="DQ576" s="299">
        <f>IFERROR(IF(CA576="D",IF(DL576="A dispo.",DK576*VLOOKUP('DATI INPUT'!$F$27,TARIFFE_UD,3,FALSE),DK576*VLOOKUP(DL576,TARIFFE_UD,3,FALSE)),DK576*VLOOKUP(CB576-100,TARIFFE_UND,3,FALSE)),0)</f>
        <v>15.164853048114928</v>
      </c>
      <c r="DR576" s="299">
        <f t="shared" si="122"/>
        <v>70.601380962915471</v>
      </c>
    </row>
    <row r="577" spans="1:122" x14ac:dyDescent="0.25">
      <c r="A577" t="s">
        <v>5571</v>
      </c>
      <c r="B577" t="s">
        <v>525</v>
      </c>
      <c r="C577" t="s">
        <v>5572</v>
      </c>
      <c r="D577" t="s">
        <v>5567</v>
      </c>
      <c r="E577" t="s">
        <v>268</v>
      </c>
      <c r="F577" t="s">
        <v>156</v>
      </c>
      <c r="G577" t="s">
        <v>5568</v>
      </c>
      <c r="H577" t="s">
        <v>1521</v>
      </c>
      <c r="I577" t="s">
        <v>5569</v>
      </c>
      <c r="J577" t="s">
        <v>274</v>
      </c>
      <c r="K577" t="s">
        <v>5570</v>
      </c>
      <c r="L577" t="s">
        <v>960</v>
      </c>
      <c r="M577" t="s">
        <v>2044</v>
      </c>
      <c r="N577" t="s">
        <v>984</v>
      </c>
      <c r="O577" t="s">
        <v>873</v>
      </c>
      <c r="P577" t="s">
        <v>2045</v>
      </c>
      <c r="Q577" t="s">
        <v>333</v>
      </c>
      <c r="R577" t="s">
        <v>268</v>
      </c>
      <c r="S577" t="s">
        <v>268</v>
      </c>
      <c r="T577" t="s">
        <v>268</v>
      </c>
      <c r="U577" t="s">
        <v>268</v>
      </c>
      <c r="V577" t="s">
        <v>268</v>
      </c>
      <c r="W577" t="s">
        <v>2044</v>
      </c>
      <c r="X577" t="s">
        <v>2045</v>
      </c>
      <c r="Y577" t="s">
        <v>333</v>
      </c>
      <c r="Z577" t="s">
        <v>268</v>
      </c>
      <c r="AA577" t="s">
        <v>268</v>
      </c>
      <c r="AB577" t="s">
        <v>268</v>
      </c>
      <c r="AC577" t="s">
        <v>268</v>
      </c>
      <c r="AD577" t="s">
        <v>268</v>
      </c>
      <c r="AE577" t="s">
        <v>287</v>
      </c>
      <c r="AF577" t="s">
        <v>1811</v>
      </c>
      <c r="AG577" t="s">
        <v>875</v>
      </c>
      <c r="AH577" t="s">
        <v>2047</v>
      </c>
      <c r="AI577" t="s">
        <v>2048</v>
      </c>
      <c r="AJ577" t="s">
        <v>268</v>
      </c>
      <c r="AK577" t="s">
        <v>396</v>
      </c>
      <c r="AL577" t="s">
        <v>268</v>
      </c>
      <c r="AM577" t="s">
        <v>353</v>
      </c>
      <c r="AN577" t="s">
        <v>268</v>
      </c>
      <c r="AO577" t="s">
        <v>268</v>
      </c>
      <c r="AP577" t="s">
        <v>268</v>
      </c>
      <c r="AQ577" t="s">
        <v>268</v>
      </c>
      <c r="AR577" t="s">
        <v>268</v>
      </c>
      <c r="AS577" t="s">
        <v>268</v>
      </c>
      <c r="AT577" t="s">
        <v>268</v>
      </c>
      <c r="AU577" t="s">
        <v>268</v>
      </c>
      <c r="AV577" t="s">
        <v>268</v>
      </c>
      <c r="AW577" t="s">
        <v>268</v>
      </c>
      <c r="AX577" t="s">
        <v>268</v>
      </c>
      <c r="AY577" t="s">
        <v>268</v>
      </c>
      <c r="AZ577" t="s">
        <v>268</v>
      </c>
      <c r="BA577" t="s">
        <v>268</v>
      </c>
      <c r="BB577" t="s">
        <v>268</v>
      </c>
      <c r="BC577" t="s">
        <v>268</v>
      </c>
      <c r="BD577" t="s">
        <v>268</v>
      </c>
      <c r="BE577" t="s">
        <v>268</v>
      </c>
      <c r="BF577" t="s">
        <v>268</v>
      </c>
      <c r="BG577" t="s">
        <v>268</v>
      </c>
      <c r="BH577" t="s">
        <v>268</v>
      </c>
      <c r="BI577" t="s">
        <v>268</v>
      </c>
      <c r="BJ577" t="s">
        <v>268</v>
      </c>
      <c r="BK577" t="s">
        <v>268</v>
      </c>
      <c r="BL577" t="s">
        <v>268</v>
      </c>
      <c r="BM577" t="s">
        <v>268</v>
      </c>
      <c r="BN577" t="s">
        <v>268</v>
      </c>
      <c r="BO577" t="s">
        <v>268</v>
      </c>
      <c r="BP577" t="s">
        <v>268</v>
      </c>
      <c r="BQ577" t="s">
        <v>268</v>
      </c>
      <c r="BR577" t="s">
        <v>268</v>
      </c>
      <c r="BS577" t="s">
        <v>268</v>
      </c>
      <c r="BT577" t="s">
        <v>268</v>
      </c>
      <c r="BU577" t="s">
        <v>268</v>
      </c>
      <c r="BV577" t="s">
        <v>268</v>
      </c>
      <c r="BW577" t="s">
        <v>268</v>
      </c>
      <c r="BX577" t="s">
        <v>268</v>
      </c>
      <c r="BY577">
        <v>15</v>
      </c>
      <c r="BZ577">
        <v>15</v>
      </c>
      <c r="CA577" t="s">
        <v>142</v>
      </c>
      <c r="CB577" s="356">
        <v>123</v>
      </c>
      <c r="CC577" t="s">
        <v>1817</v>
      </c>
      <c r="CD577" t="s">
        <v>268</v>
      </c>
      <c r="CE577" t="s">
        <v>268</v>
      </c>
      <c r="CF577" s="356">
        <v>1</v>
      </c>
      <c r="CG577" t="s">
        <v>268</v>
      </c>
      <c r="CH577" t="s">
        <v>268</v>
      </c>
      <c r="CI577" t="s">
        <v>268</v>
      </c>
      <c r="CJ577" t="s">
        <v>268</v>
      </c>
      <c r="CK577" t="s">
        <v>268</v>
      </c>
      <c r="CL577" t="s">
        <v>268</v>
      </c>
      <c r="CM577" t="s">
        <v>11224</v>
      </c>
      <c r="CN577">
        <v>7.4</v>
      </c>
      <c r="CO577" t="s">
        <v>268</v>
      </c>
      <c r="CP577">
        <v>7.4</v>
      </c>
      <c r="CQ577">
        <v>365</v>
      </c>
      <c r="CR577" t="s">
        <v>878</v>
      </c>
      <c r="CS577" t="s">
        <v>11225</v>
      </c>
      <c r="CT577" t="s">
        <v>11226</v>
      </c>
      <c r="CU577" t="s">
        <v>11227</v>
      </c>
      <c r="CV577" t="s">
        <v>268</v>
      </c>
      <c r="CW577" t="s">
        <v>268</v>
      </c>
      <c r="CX577" t="s">
        <v>268</v>
      </c>
      <c r="CY577" t="s">
        <v>268</v>
      </c>
      <c r="CZ577" t="s">
        <v>268</v>
      </c>
      <c r="DA577" t="s">
        <v>268</v>
      </c>
      <c r="DB577" s="429">
        <f t="shared" si="110"/>
        <v>0</v>
      </c>
      <c r="DC577" s="284">
        <f t="shared" si="111"/>
        <v>0</v>
      </c>
      <c r="DD577" s="284">
        <f t="shared" si="112"/>
        <v>0</v>
      </c>
      <c r="DE577" s="284">
        <f t="shared" si="113"/>
        <v>0</v>
      </c>
      <c r="DF577" s="295">
        <f t="shared" si="114"/>
        <v>15</v>
      </c>
      <c r="DG577" s="284">
        <f t="shared" si="115"/>
        <v>1</v>
      </c>
      <c r="DH577" s="284">
        <f t="shared" si="116"/>
        <v>0</v>
      </c>
      <c r="DI577" s="284">
        <f t="shared" si="117"/>
        <v>0</v>
      </c>
      <c r="DJ577" s="284">
        <f t="shared" si="118"/>
        <v>0</v>
      </c>
      <c r="DK577" s="295">
        <f t="shared" si="119"/>
        <v>0</v>
      </c>
      <c r="DL577" s="297">
        <f t="shared" si="120"/>
        <v>1</v>
      </c>
      <c r="DM577" s="430">
        <f>IFERROR(IF(CA577="D",IF(DL577="A dispo.",DF577*VLOOKUP('DATI INPUT'!$F$27,TARIFFE_UD,4,FALSE),DF577*VLOOKUP(DL577,TARIFFE_UD,4,FALSE)),DF577*VLOOKUP(CB577-100,TARIFFE_UND,4,FALSE)),0)</f>
        <v>7.3953217956960984</v>
      </c>
      <c r="DN577" s="430">
        <f>IFERROR(IF(CA577="D",IF(DL577="A dispo.",DK577*VLOOKUP('DATI INPUT'!$F$27,TARIFFE_UD,5,FALSE),DK577*VLOOKUP(DL577,TARIFFE_UD,5,FALSE)),DK577*VLOOKUP(CB577-100,TARIFFE_UND,5,FALSE)),0)</f>
        <v>0</v>
      </c>
      <c r="DO577" s="431">
        <f t="shared" si="121"/>
        <v>-4.6782043039019783E-3</v>
      </c>
      <c r="DP577" s="299">
        <f>IFERROR(IF(CA577="D",IF(DL577="A dispo.",DF577*VLOOKUP('DATI INPUT'!$F$27,TARIFFE_UD,2,FALSE),DF577*VLOOKUP(DL577,TARIFFE_UD,2,FALSE)),DF577*VLOOKUP(CB577-100,TARIFFE_UND,2,FALSE)),0)</f>
        <v>9.2394213191334238</v>
      </c>
      <c r="DQ577" s="299">
        <f>IFERROR(IF(CA577="D",IF(DL577="A dispo.",DK577*VLOOKUP('DATI INPUT'!$F$27,TARIFFE_UD,3,FALSE),DK577*VLOOKUP(DL577,TARIFFE_UD,3,FALSE)),DK577*VLOOKUP(CB577-100,TARIFFE_UND,3,FALSE)),0)</f>
        <v>0</v>
      </c>
      <c r="DR577" s="299">
        <f t="shared" si="122"/>
        <v>9.2394213191334238</v>
      </c>
    </row>
    <row r="578" spans="1:122" x14ac:dyDescent="0.25">
      <c r="A578" t="s">
        <v>5573</v>
      </c>
      <c r="B578" t="s">
        <v>5574</v>
      </c>
      <c r="C578" t="s">
        <v>5575</v>
      </c>
      <c r="D578" t="s">
        <v>5576</v>
      </c>
      <c r="E578" t="s">
        <v>268</v>
      </c>
      <c r="F578" t="s">
        <v>156</v>
      </c>
      <c r="G578" t="s">
        <v>5577</v>
      </c>
      <c r="H578" t="s">
        <v>305</v>
      </c>
      <c r="I578" t="s">
        <v>1388</v>
      </c>
      <c r="J578" t="s">
        <v>274</v>
      </c>
      <c r="K578" t="s">
        <v>5578</v>
      </c>
      <c r="L578" t="s">
        <v>871</v>
      </c>
      <c r="M578" t="s">
        <v>5579</v>
      </c>
      <c r="N578" t="s">
        <v>5580</v>
      </c>
      <c r="O578" t="s">
        <v>5581</v>
      </c>
      <c r="P578" t="s">
        <v>5582</v>
      </c>
      <c r="Q578" t="s">
        <v>276</v>
      </c>
      <c r="R578" t="s">
        <v>268</v>
      </c>
      <c r="S578" t="s">
        <v>268</v>
      </c>
      <c r="T578" t="s">
        <v>268</v>
      </c>
      <c r="U578" t="s">
        <v>268</v>
      </c>
      <c r="V578" t="s">
        <v>268</v>
      </c>
      <c r="W578" t="s">
        <v>5583</v>
      </c>
      <c r="X578" t="s">
        <v>1298</v>
      </c>
      <c r="Y578" t="s">
        <v>313</v>
      </c>
      <c r="Z578" t="s">
        <v>154</v>
      </c>
      <c r="AA578" t="s">
        <v>268</v>
      </c>
      <c r="AB578" t="s">
        <v>268</v>
      </c>
      <c r="AC578" t="s">
        <v>268</v>
      </c>
      <c r="AD578" t="s">
        <v>268</v>
      </c>
      <c r="AE578" t="s">
        <v>287</v>
      </c>
      <c r="AF578" t="s">
        <v>1811</v>
      </c>
      <c r="AG578" t="s">
        <v>875</v>
      </c>
      <c r="AH578" t="s">
        <v>2529</v>
      </c>
      <c r="AI578" t="s">
        <v>2048</v>
      </c>
      <c r="AJ578" t="s">
        <v>268</v>
      </c>
      <c r="AK578" t="s">
        <v>268</v>
      </c>
      <c r="AL578" t="s">
        <v>268</v>
      </c>
      <c r="AM578" t="s">
        <v>405</v>
      </c>
      <c r="AN578" t="s">
        <v>268</v>
      </c>
      <c r="AO578" t="s">
        <v>268</v>
      </c>
      <c r="AP578" t="s">
        <v>268</v>
      </c>
      <c r="AQ578" t="s">
        <v>268</v>
      </c>
      <c r="AR578" t="s">
        <v>268</v>
      </c>
      <c r="AS578" t="s">
        <v>268</v>
      </c>
      <c r="AT578" t="s">
        <v>268</v>
      </c>
      <c r="AU578" t="s">
        <v>268</v>
      </c>
      <c r="AV578" t="s">
        <v>268</v>
      </c>
      <c r="AW578" t="s">
        <v>268</v>
      </c>
      <c r="AX578" t="s">
        <v>268</v>
      </c>
      <c r="AY578" t="s">
        <v>268</v>
      </c>
      <c r="AZ578" t="s">
        <v>268</v>
      </c>
      <c r="BA578" t="s">
        <v>268</v>
      </c>
      <c r="BB578" t="s">
        <v>268</v>
      </c>
      <c r="BC578" t="s">
        <v>268</v>
      </c>
      <c r="BD578" t="s">
        <v>268</v>
      </c>
      <c r="BE578" t="s">
        <v>268</v>
      </c>
      <c r="BF578" t="s">
        <v>268</v>
      </c>
      <c r="BG578" t="s">
        <v>268</v>
      </c>
      <c r="BH578" t="s">
        <v>268</v>
      </c>
      <c r="BI578" t="s">
        <v>268</v>
      </c>
      <c r="BJ578" t="s">
        <v>268</v>
      </c>
      <c r="BK578" t="s">
        <v>268</v>
      </c>
      <c r="BL578" t="s">
        <v>268</v>
      </c>
      <c r="BM578" t="s">
        <v>268</v>
      </c>
      <c r="BN578" t="s">
        <v>268</v>
      </c>
      <c r="BO578" t="s">
        <v>268</v>
      </c>
      <c r="BP578" t="s">
        <v>268</v>
      </c>
      <c r="BQ578" t="s">
        <v>268</v>
      </c>
      <c r="BR578" t="s">
        <v>268</v>
      </c>
      <c r="BS578" t="s">
        <v>268</v>
      </c>
      <c r="BT578" t="s">
        <v>268</v>
      </c>
      <c r="BU578" t="s">
        <v>268</v>
      </c>
      <c r="BV578" t="s">
        <v>268</v>
      </c>
      <c r="BW578" t="s">
        <v>268</v>
      </c>
      <c r="BX578" t="s">
        <v>268</v>
      </c>
      <c r="BY578">
        <v>27</v>
      </c>
      <c r="BZ578">
        <v>27</v>
      </c>
      <c r="CA578" t="s">
        <v>142</v>
      </c>
      <c r="CB578" s="356">
        <v>122</v>
      </c>
      <c r="CC578" t="s">
        <v>876</v>
      </c>
      <c r="CD578" t="s">
        <v>268</v>
      </c>
      <c r="CE578" t="s">
        <v>268</v>
      </c>
      <c r="CF578" t="s">
        <v>268</v>
      </c>
      <c r="CG578" t="s">
        <v>268</v>
      </c>
      <c r="CH578" t="s">
        <v>268</v>
      </c>
      <c r="CI578" t="s">
        <v>268</v>
      </c>
      <c r="CJ578" t="s">
        <v>268</v>
      </c>
      <c r="CK578" t="s">
        <v>268</v>
      </c>
      <c r="CL578" t="s">
        <v>268</v>
      </c>
      <c r="CM578" t="s">
        <v>11224</v>
      </c>
      <c r="CN578">
        <v>84.51</v>
      </c>
      <c r="CO578" t="s">
        <v>268</v>
      </c>
      <c r="CP578">
        <v>84.51</v>
      </c>
      <c r="CQ578">
        <v>365</v>
      </c>
      <c r="CR578" t="s">
        <v>878</v>
      </c>
      <c r="CS578" t="s">
        <v>11225</v>
      </c>
      <c r="CT578" t="s">
        <v>11226</v>
      </c>
      <c r="CU578" t="s">
        <v>11227</v>
      </c>
      <c r="CV578" t="s">
        <v>268</v>
      </c>
      <c r="CW578" t="s">
        <v>268</v>
      </c>
      <c r="CX578" t="s">
        <v>268</v>
      </c>
      <c r="CY578" t="s">
        <v>268</v>
      </c>
      <c r="CZ578" t="s">
        <v>268</v>
      </c>
      <c r="DA578" t="s">
        <v>268</v>
      </c>
      <c r="DB578" s="429">
        <f t="shared" si="110"/>
        <v>0</v>
      </c>
      <c r="DC578" s="284">
        <f t="shared" si="111"/>
        <v>0</v>
      </c>
      <c r="DD578" s="284">
        <f t="shared" si="112"/>
        <v>0</v>
      </c>
      <c r="DE578" s="284">
        <f t="shared" si="113"/>
        <v>0</v>
      </c>
      <c r="DF578" s="295">
        <f t="shared" si="114"/>
        <v>27</v>
      </c>
      <c r="DG578" s="284">
        <f t="shared" si="115"/>
        <v>0</v>
      </c>
      <c r="DH578" s="284">
        <f t="shared" si="116"/>
        <v>0</v>
      </c>
      <c r="DI578" s="284">
        <f t="shared" si="117"/>
        <v>0</v>
      </c>
      <c r="DJ578" s="284">
        <f t="shared" si="118"/>
        <v>0</v>
      </c>
      <c r="DK578" s="295">
        <f t="shared" si="119"/>
        <v>1</v>
      </c>
      <c r="DL578" s="297" t="str">
        <f t="shared" si="120"/>
        <v>A dispo.</v>
      </c>
      <c r="DM578" s="430">
        <f>IFERROR(IF(CA578="D",IF(DL578="A dispo.",DF578*VLOOKUP('DATI INPUT'!$F$27,TARIFFE_UD,4,FALSE),DF578*VLOOKUP(DL578,TARIFFE_UD,4,FALSE)),DF578*VLOOKUP(CB578-100,TARIFFE_UND,4,FALSE)),0)</f>
        <v>17.114887584325256</v>
      </c>
      <c r="DN578" s="430">
        <f>IFERROR(IF(CA578="D",IF(DL578="A dispo.",DK578*VLOOKUP('DATI INPUT'!$F$27,TARIFFE_UD,5,FALSE),DK578*VLOOKUP(DL578,TARIFFE_UD,5,FALSE)),DK578*VLOOKUP(CB578-100,TARIFFE_UND,5,FALSE)),0)</f>
        <v>67.397800635548478</v>
      </c>
      <c r="DO578" s="431">
        <f t="shared" si="121"/>
        <v>2.688219873732578E-3</v>
      </c>
      <c r="DP578" s="299">
        <f>IFERROR(IF(CA578="D",IF(DL578="A dispo.",DF578*VLOOKUP('DATI INPUT'!$F$27,TARIFFE_UD,2,FALSE),DF578*VLOOKUP(DL578,TARIFFE_UD,2,FALSE)),DF578*VLOOKUP(CB578-100,TARIFFE_UND,2,FALSE)),0)</f>
        <v>21.382660767137352</v>
      </c>
      <c r="DQ578" s="299">
        <f>IFERROR(IF(CA578="D",IF(DL578="A dispo.",DK578*VLOOKUP('DATI INPUT'!$F$27,TARIFFE_UD,3,FALSE),DK578*VLOOKUP(DL578,TARIFFE_UD,3,FALSE)),DK578*VLOOKUP(CB578-100,TARIFFE_UND,3,FALSE)),0)</f>
        <v>60.367780403072892</v>
      </c>
      <c r="DR578" s="299">
        <f t="shared" si="122"/>
        <v>81.750441170210252</v>
      </c>
    </row>
    <row r="579" spans="1:122" x14ac:dyDescent="0.25">
      <c r="A579" t="s">
        <v>5584</v>
      </c>
      <c r="B579" t="s">
        <v>1170</v>
      </c>
      <c r="C579" t="s">
        <v>5585</v>
      </c>
      <c r="D579" t="s">
        <v>5586</v>
      </c>
      <c r="E579" t="s">
        <v>268</v>
      </c>
      <c r="F579" t="s">
        <v>156</v>
      </c>
      <c r="G579" t="s">
        <v>5587</v>
      </c>
      <c r="H579" t="s">
        <v>1521</v>
      </c>
      <c r="I579" t="s">
        <v>5588</v>
      </c>
      <c r="J579" t="s">
        <v>156</v>
      </c>
      <c r="K579" t="s">
        <v>1385</v>
      </c>
      <c r="L579" t="s">
        <v>960</v>
      </c>
      <c r="M579" t="s">
        <v>5589</v>
      </c>
      <c r="N579" t="s">
        <v>1746</v>
      </c>
      <c r="O579" t="s">
        <v>3272</v>
      </c>
      <c r="P579" t="s">
        <v>5590</v>
      </c>
      <c r="Q579" t="s">
        <v>386</v>
      </c>
      <c r="R579" t="s">
        <v>268</v>
      </c>
      <c r="S579" t="s">
        <v>268</v>
      </c>
      <c r="T579" t="s">
        <v>268</v>
      </c>
      <c r="U579" t="s">
        <v>268</v>
      </c>
      <c r="V579" t="s">
        <v>268</v>
      </c>
      <c r="W579" t="s">
        <v>5591</v>
      </c>
      <c r="X579" t="s">
        <v>2045</v>
      </c>
      <c r="Y579" t="s">
        <v>330</v>
      </c>
      <c r="Z579" t="s">
        <v>268</v>
      </c>
      <c r="AA579" t="s">
        <v>268</v>
      </c>
      <c r="AB579" t="s">
        <v>268</v>
      </c>
      <c r="AC579" t="s">
        <v>268</v>
      </c>
      <c r="AD579" t="s">
        <v>268</v>
      </c>
      <c r="AE579" t="s">
        <v>268</v>
      </c>
      <c r="AF579" t="s">
        <v>268</v>
      </c>
      <c r="AG579" t="s">
        <v>268</v>
      </c>
      <c r="AH579" t="s">
        <v>268</v>
      </c>
      <c r="AI579" t="s">
        <v>268</v>
      </c>
      <c r="AJ579" t="s">
        <v>268</v>
      </c>
      <c r="AK579" t="s">
        <v>268</v>
      </c>
      <c r="AL579" t="s">
        <v>268</v>
      </c>
      <c r="AM579" t="s">
        <v>268</v>
      </c>
      <c r="AN579" t="s">
        <v>268</v>
      </c>
      <c r="AO579" t="s">
        <v>268</v>
      </c>
      <c r="AP579" t="s">
        <v>268</v>
      </c>
      <c r="AQ579" t="s">
        <v>268</v>
      </c>
      <c r="AR579" t="s">
        <v>268</v>
      </c>
      <c r="AS579" t="s">
        <v>268</v>
      </c>
      <c r="AT579" t="s">
        <v>268</v>
      </c>
      <c r="AU579" t="s">
        <v>268</v>
      </c>
      <c r="AV579" t="s">
        <v>268</v>
      </c>
      <c r="AW579" t="s">
        <v>268</v>
      </c>
      <c r="AX579" t="s">
        <v>268</v>
      </c>
      <c r="AY579" t="s">
        <v>268</v>
      </c>
      <c r="AZ579" t="s">
        <v>268</v>
      </c>
      <c r="BA579" t="s">
        <v>268</v>
      </c>
      <c r="BB579" t="s">
        <v>268</v>
      </c>
      <c r="BC579" t="s">
        <v>268</v>
      </c>
      <c r="BD579" t="s">
        <v>268</v>
      </c>
      <c r="BE579" t="s">
        <v>268</v>
      </c>
      <c r="BF579" t="s">
        <v>268</v>
      </c>
      <c r="BG579" t="s">
        <v>268</v>
      </c>
      <c r="BH579" t="s">
        <v>268</v>
      </c>
      <c r="BI579" t="s">
        <v>268</v>
      </c>
      <c r="BJ579" t="s">
        <v>268</v>
      </c>
      <c r="BK579" t="s">
        <v>268</v>
      </c>
      <c r="BL579" t="s">
        <v>268</v>
      </c>
      <c r="BM579" t="s">
        <v>268</v>
      </c>
      <c r="BN579" t="s">
        <v>268</v>
      </c>
      <c r="BO579" t="s">
        <v>268</v>
      </c>
      <c r="BP579" t="s">
        <v>268</v>
      </c>
      <c r="BQ579" t="s">
        <v>268</v>
      </c>
      <c r="BR579" t="s">
        <v>268</v>
      </c>
      <c r="BS579" t="s">
        <v>268</v>
      </c>
      <c r="BT579" t="s">
        <v>268</v>
      </c>
      <c r="BU579" t="s">
        <v>268</v>
      </c>
      <c r="BV579" t="s">
        <v>268</v>
      </c>
      <c r="BW579" t="s">
        <v>268</v>
      </c>
      <c r="BX579" t="s">
        <v>268</v>
      </c>
      <c r="BY579">
        <v>80</v>
      </c>
      <c r="BZ579">
        <v>80</v>
      </c>
      <c r="CA579" t="s">
        <v>142</v>
      </c>
      <c r="CB579" s="356">
        <v>122</v>
      </c>
      <c r="CC579" t="s">
        <v>876</v>
      </c>
      <c r="CD579" t="s">
        <v>268</v>
      </c>
      <c r="CE579" t="s">
        <v>268</v>
      </c>
      <c r="CF579" t="s">
        <v>268</v>
      </c>
      <c r="CG579" t="s">
        <v>268</v>
      </c>
      <c r="CH579" t="s">
        <v>268</v>
      </c>
      <c r="CI579" t="s">
        <v>268</v>
      </c>
      <c r="CJ579" t="s">
        <v>268</v>
      </c>
      <c r="CK579" t="s">
        <v>268</v>
      </c>
      <c r="CL579" t="s">
        <v>268</v>
      </c>
      <c r="CM579" t="s">
        <v>11224</v>
      </c>
      <c r="CN579">
        <v>118.11</v>
      </c>
      <c r="CO579" t="s">
        <v>268</v>
      </c>
      <c r="CP579">
        <v>118.11</v>
      </c>
      <c r="CQ579">
        <v>365</v>
      </c>
      <c r="CR579" t="s">
        <v>878</v>
      </c>
      <c r="CS579" t="s">
        <v>11225</v>
      </c>
      <c r="CT579" t="s">
        <v>11226</v>
      </c>
      <c r="CU579" t="s">
        <v>11227</v>
      </c>
      <c r="CV579" t="s">
        <v>268</v>
      </c>
      <c r="CW579" t="s">
        <v>268</v>
      </c>
      <c r="CX579" t="s">
        <v>268</v>
      </c>
      <c r="CY579" t="s">
        <v>268</v>
      </c>
      <c r="CZ579" t="s">
        <v>268</v>
      </c>
      <c r="DA579" t="s">
        <v>268</v>
      </c>
      <c r="DB579" s="429">
        <f t="shared" ref="DB579:DB642" si="123">IFERROR(VLOOKUP(CC579,Rid_ud,2,FALSE),0)</f>
        <v>0</v>
      </c>
      <c r="DC579" s="284">
        <f t="shared" ref="DC579:DC642" si="124">IFERROR(VLOOKUP(CG579,rid,2,FALSE),0)</f>
        <v>0</v>
      </c>
      <c r="DD579" s="284">
        <f t="shared" ref="DD579:DD642" si="125">IFERROR(VLOOKUP(CH579,rid,2,FALSE),0)</f>
        <v>0</v>
      </c>
      <c r="DE579" s="284">
        <f t="shared" ref="DE579:DE642" si="126">IFERROR(VLOOKUP(CI579,rid,2,FALSE),0)</f>
        <v>0</v>
      </c>
      <c r="DF579" s="295">
        <f t="shared" ref="DF579:DF642" si="127">((((BY579-(BY579*DB579))-((BY579-(BY579*DB579))*DC579))-(((BY579-(BY579*DB579))-((BY579-(BY579*DB579))*DC579))*DD579))-((((BY579-(BY579*DB579))-((BY579-(BY579*DB579))*DC579))-(((BY579-(BY579*DB579))-((BY579-(BY579*DB579))*DC579))*DD579))*DE579))/365*CQ579</f>
        <v>80</v>
      </c>
      <c r="DG579" s="284">
        <f t="shared" ref="DG579:DG642" si="128">IFERROR(VLOOKUP(CC579,Rid_ud,3,FALSE),0)</f>
        <v>0</v>
      </c>
      <c r="DH579" s="284">
        <f t="shared" ref="DH579:DH642" si="129">IFERROR(VLOOKUP(CG579,rid,3,FALSE),0)</f>
        <v>0</v>
      </c>
      <c r="DI579" s="284">
        <f t="shared" ref="DI579:DI642" si="130">IFERROR(VLOOKUP(CH579,rid,3,FALSE),0)</f>
        <v>0</v>
      </c>
      <c r="DJ579" s="284">
        <f t="shared" ref="DJ579:DJ642" si="131">IFERROR(VLOOKUP(CI579,rid,3,FALSE),0)</f>
        <v>0</v>
      </c>
      <c r="DK579" s="295">
        <f t="shared" ref="DK579:DK642" si="132">IF(CA579="D",(((1-(1*DG579))-((1-(1*DG579))*DH579))-(((1-(1*DG579))-((1-(1*DG579))*DH579))*DI579))-((((1-(1*DG579))-((1-(1*DG579))*DH579))-(((1-(1*DG579))-((1-(1*DG579))*DH579))*DI579))*DJ579),(((BY579-(BY579*DG579))-((BY579-(BY579*DG579))*DH579))-(((BY579-(BY579*DG579))-((BY579-(BY579*DG579))*DH579))*DI579))-((((BY579-(BY579*DG579))-((BY579-(BY579*DG579))*DH579))-(((BY579-(BY579*DG579))-((BY579-(BY579*DG579))*DH579))*DI579))*DJ579))/365*CQ579</f>
        <v>1</v>
      </c>
      <c r="DL579" s="297" t="str">
        <f t="shared" ref="DL579:DL642" si="133">IF(CA579="D",IF(OR(CF579&lt;1,CF579=""),"A dispo.",IF(CF579&gt;6,6,CF579)),"")</f>
        <v>A dispo.</v>
      </c>
      <c r="DM579" s="430">
        <f>IFERROR(IF(CA579="D",IF(DL579="A dispo.",DF579*VLOOKUP('DATI INPUT'!$F$27,TARIFFE_UD,4,FALSE),DF579*VLOOKUP(DL579,TARIFFE_UD,4,FALSE)),DF579*VLOOKUP(CB579-100,TARIFFE_UND,4,FALSE)),0)</f>
        <v>50.71077802763039</v>
      </c>
      <c r="DN579" s="430">
        <f>IFERROR(IF(CA579="D",IF(DL579="A dispo.",DK579*VLOOKUP('DATI INPUT'!$F$27,TARIFFE_UD,5,FALSE),DK579*VLOOKUP(DL579,TARIFFE_UD,5,FALSE)),DK579*VLOOKUP(CB579-100,TARIFFE_UND,5,FALSE)),0)</f>
        <v>67.397800635548478</v>
      </c>
      <c r="DO579" s="431">
        <f t="shared" ref="DO579:DO642" si="134">DM579+DN579-CP579</f>
        <v>-1.4213368211386523E-3</v>
      </c>
      <c r="DP579" s="299">
        <f>IFERROR(IF(CA579="D",IF(DL579="A dispo.",DF579*VLOOKUP('DATI INPUT'!$F$27,TARIFFE_UD,2,FALSE),DF579*VLOOKUP(DL579,TARIFFE_UD,2,FALSE)),DF579*VLOOKUP(CB579-100,TARIFFE_UND,2,FALSE)),0)</f>
        <v>63.356031902629191</v>
      </c>
      <c r="DQ579" s="299">
        <f>IFERROR(IF(CA579="D",IF(DL579="A dispo.",DK579*VLOOKUP('DATI INPUT'!$F$27,TARIFFE_UD,3,FALSE),DK579*VLOOKUP(DL579,TARIFFE_UD,3,FALSE)),DK579*VLOOKUP(CB579-100,TARIFFE_UND,3,FALSE)),0)</f>
        <v>60.367780403072892</v>
      </c>
      <c r="DR579" s="299">
        <f t="shared" ref="DR579:DR642" si="135">DQ579+DP579</f>
        <v>123.72381230570208</v>
      </c>
    </row>
    <row r="580" spans="1:122" x14ac:dyDescent="0.25">
      <c r="A580" t="s">
        <v>5592</v>
      </c>
      <c r="B580" t="s">
        <v>5593</v>
      </c>
      <c r="C580" t="s">
        <v>5594</v>
      </c>
      <c r="D580" t="s">
        <v>5595</v>
      </c>
      <c r="E580" t="s">
        <v>268</v>
      </c>
      <c r="F580" t="s">
        <v>156</v>
      </c>
      <c r="G580" t="s">
        <v>5596</v>
      </c>
      <c r="H580" t="s">
        <v>1238</v>
      </c>
      <c r="I580" t="s">
        <v>5597</v>
      </c>
      <c r="J580" t="s">
        <v>156</v>
      </c>
      <c r="K580" t="s">
        <v>5598</v>
      </c>
      <c r="L580" t="s">
        <v>960</v>
      </c>
      <c r="M580" t="s">
        <v>5599</v>
      </c>
      <c r="N580" t="s">
        <v>5600</v>
      </c>
      <c r="O580" t="s">
        <v>1231</v>
      </c>
      <c r="P580" t="s">
        <v>268</v>
      </c>
      <c r="Q580" t="s">
        <v>268</v>
      </c>
      <c r="R580" t="s">
        <v>268</v>
      </c>
      <c r="S580" t="s">
        <v>268</v>
      </c>
      <c r="T580" t="s">
        <v>268</v>
      </c>
      <c r="U580" t="s">
        <v>268</v>
      </c>
      <c r="V580" t="s">
        <v>268</v>
      </c>
      <c r="W580" t="s">
        <v>10400</v>
      </c>
      <c r="X580" t="s">
        <v>10367</v>
      </c>
      <c r="Y580" t="s">
        <v>299</v>
      </c>
      <c r="Z580" t="s">
        <v>268</v>
      </c>
      <c r="AA580" t="s">
        <v>268</v>
      </c>
      <c r="AB580" t="s">
        <v>268</v>
      </c>
      <c r="AC580" t="s">
        <v>268</v>
      </c>
      <c r="AD580" t="s">
        <v>268</v>
      </c>
      <c r="AE580" t="s">
        <v>287</v>
      </c>
      <c r="AF580" t="s">
        <v>1811</v>
      </c>
      <c r="AG580" t="s">
        <v>875</v>
      </c>
      <c r="AH580" t="s">
        <v>2154</v>
      </c>
      <c r="AI580" t="s">
        <v>946</v>
      </c>
      <c r="AJ580" t="s">
        <v>268</v>
      </c>
      <c r="AK580" t="s">
        <v>410</v>
      </c>
      <c r="AL580" t="s">
        <v>268</v>
      </c>
      <c r="AM580" t="s">
        <v>405</v>
      </c>
      <c r="AN580" t="s">
        <v>268</v>
      </c>
      <c r="AO580" t="s">
        <v>268</v>
      </c>
      <c r="AP580" t="s">
        <v>268</v>
      </c>
      <c r="AQ580" t="s">
        <v>268</v>
      </c>
      <c r="AR580" t="s">
        <v>268</v>
      </c>
      <c r="AS580" t="s">
        <v>268</v>
      </c>
      <c r="AT580" t="s">
        <v>268</v>
      </c>
      <c r="AU580" t="s">
        <v>268</v>
      </c>
      <c r="AV580" t="s">
        <v>268</v>
      </c>
      <c r="AW580" t="s">
        <v>268</v>
      </c>
      <c r="AX580" t="s">
        <v>268</v>
      </c>
      <c r="AY580" t="s">
        <v>268</v>
      </c>
      <c r="AZ580" t="s">
        <v>268</v>
      </c>
      <c r="BA580" t="s">
        <v>268</v>
      </c>
      <c r="BB580" t="s">
        <v>268</v>
      </c>
      <c r="BC580" t="s">
        <v>268</v>
      </c>
      <c r="BD580" t="s">
        <v>268</v>
      </c>
      <c r="BE580" t="s">
        <v>268</v>
      </c>
      <c r="BF580" t="s">
        <v>268</v>
      </c>
      <c r="BG580" t="s">
        <v>268</v>
      </c>
      <c r="BH580" t="s">
        <v>268</v>
      </c>
      <c r="BI580" t="s">
        <v>268</v>
      </c>
      <c r="BJ580" t="s">
        <v>268</v>
      </c>
      <c r="BK580" t="s">
        <v>268</v>
      </c>
      <c r="BL580" t="s">
        <v>268</v>
      </c>
      <c r="BM580" t="s">
        <v>268</v>
      </c>
      <c r="BN580" t="s">
        <v>268</v>
      </c>
      <c r="BO580" t="s">
        <v>268</v>
      </c>
      <c r="BP580" t="s">
        <v>268</v>
      </c>
      <c r="BQ580" t="s">
        <v>268</v>
      </c>
      <c r="BR580" t="s">
        <v>268</v>
      </c>
      <c r="BS580" t="s">
        <v>268</v>
      </c>
      <c r="BT580" t="s">
        <v>268</v>
      </c>
      <c r="BU580" t="s">
        <v>268</v>
      </c>
      <c r="BV580" t="s">
        <v>268</v>
      </c>
      <c r="BW580" t="s">
        <v>268</v>
      </c>
      <c r="BX580" t="s">
        <v>268</v>
      </c>
      <c r="BY580">
        <v>96.5</v>
      </c>
      <c r="BZ580">
        <v>96.5</v>
      </c>
      <c r="CA580" t="s">
        <v>142</v>
      </c>
      <c r="CB580" s="356">
        <v>122</v>
      </c>
      <c r="CC580" t="s">
        <v>876</v>
      </c>
      <c r="CD580" t="s">
        <v>268</v>
      </c>
      <c r="CE580" t="s">
        <v>268</v>
      </c>
      <c r="CF580" t="s">
        <v>268</v>
      </c>
      <c r="CG580" t="s">
        <v>268</v>
      </c>
      <c r="CH580" t="s">
        <v>268</v>
      </c>
      <c r="CI580" t="s">
        <v>268</v>
      </c>
      <c r="CJ580" t="s">
        <v>268</v>
      </c>
      <c r="CK580" t="s">
        <v>268</v>
      </c>
      <c r="CL580" t="s">
        <v>268</v>
      </c>
      <c r="CM580" t="s">
        <v>11224</v>
      </c>
      <c r="CN580">
        <v>128.57</v>
      </c>
      <c r="CO580" t="s">
        <v>268</v>
      </c>
      <c r="CP580">
        <v>128.57</v>
      </c>
      <c r="CQ580">
        <v>365</v>
      </c>
      <c r="CR580" t="s">
        <v>878</v>
      </c>
      <c r="CS580" t="s">
        <v>11225</v>
      </c>
      <c r="CT580" t="s">
        <v>11226</v>
      </c>
      <c r="CU580" t="s">
        <v>11227</v>
      </c>
      <c r="CV580" t="s">
        <v>268</v>
      </c>
      <c r="CW580" t="s">
        <v>268</v>
      </c>
      <c r="CX580" t="s">
        <v>268</v>
      </c>
      <c r="CY580" t="s">
        <v>268</v>
      </c>
      <c r="CZ580" t="s">
        <v>268</v>
      </c>
      <c r="DA580" t="s">
        <v>268</v>
      </c>
      <c r="DB580" s="429">
        <f t="shared" si="123"/>
        <v>0</v>
      </c>
      <c r="DC580" s="284">
        <f t="shared" si="124"/>
        <v>0</v>
      </c>
      <c r="DD580" s="284">
        <f t="shared" si="125"/>
        <v>0</v>
      </c>
      <c r="DE580" s="284">
        <f t="shared" si="126"/>
        <v>0</v>
      </c>
      <c r="DF580" s="295">
        <f t="shared" si="127"/>
        <v>96.500000000000014</v>
      </c>
      <c r="DG580" s="284">
        <f t="shared" si="128"/>
        <v>0</v>
      </c>
      <c r="DH580" s="284">
        <f t="shared" si="129"/>
        <v>0</v>
      </c>
      <c r="DI580" s="284">
        <f t="shared" si="130"/>
        <v>0</v>
      </c>
      <c r="DJ580" s="284">
        <f t="shared" si="131"/>
        <v>0</v>
      </c>
      <c r="DK580" s="295">
        <f t="shared" si="132"/>
        <v>1</v>
      </c>
      <c r="DL580" s="297" t="str">
        <f t="shared" si="133"/>
        <v>A dispo.</v>
      </c>
      <c r="DM580" s="430">
        <f>IFERROR(IF(CA580="D",IF(DL580="A dispo.",DF580*VLOOKUP('DATI INPUT'!$F$27,TARIFFE_UD,4,FALSE),DF580*VLOOKUP(DL580,TARIFFE_UD,4,FALSE)),DF580*VLOOKUP(CB580-100,TARIFFE_UND,4,FALSE)),0)</f>
        <v>61.169875995829166</v>
      </c>
      <c r="DN580" s="430">
        <f>IFERROR(IF(CA580="D",IF(DL580="A dispo.",DK580*VLOOKUP('DATI INPUT'!$F$27,TARIFFE_UD,5,FALSE),DK580*VLOOKUP(DL580,TARIFFE_UD,5,FALSE)),DK580*VLOOKUP(CB580-100,TARIFFE_UND,5,FALSE)),0)</f>
        <v>67.397800635548478</v>
      </c>
      <c r="DO580" s="431">
        <f t="shared" si="134"/>
        <v>-2.3233686223420591E-3</v>
      </c>
      <c r="DP580" s="299">
        <f>IFERROR(IF(CA580="D",IF(DL580="A dispo.",DF580*VLOOKUP('DATI INPUT'!$F$27,TARIFFE_UD,2,FALSE),DF580*VLOOKUP(DL580,TARIFFE_UD,2,FALSE)),DF580*VLOOKUP(CB580-100,TARIFFE_UND,2,FALSE)),0)</f>
        <v>76.423213482546473</v>
      </c>
      <c r="DQ580" s="299">
        <f>IFERROR(IF(CA580="D",IF(DL580="A dispo.",DK580*VLOOKUP('DATI INPUT'!$F$27,TARIFFE_UD,3,FALSE),DK580*VLOOKUP(DL580,TARIFFE_UD,3,FALSE)),DK580*VLOOKUP(CB580-100,TARIFFE_UND,3,FALSE)),0)</f>
        <v>60.367780403072892</v>
      </c>
      <c r="DR580" s="299">
        <f t="shared" si="135"/>
        <v>136.79099388561937</v>
      </c>
    </row>
    <row r="581" spans="1:122" x14ac:dyDescent="0.25">
      <c r="A581" t="s">
        <v>5602</v>
      </c>
      <c r="B581" t="s">
        <v>5593</v>
      </c>
      <c r="C581" t="s">
        <v>5603</v>
      </c>
      <c r="D581" t="s">
        <v>5595</v>
      </c>
      <c r="E581" t="s">
        <v>268</v>
      </c>
      <c r="F581" t="s">
        <v>156</v>
      </c>
      <c r="G581" t="s">
        <v>5596</v>
      </c>
      <c r="H581" t="s">
        <v>1238</v>
      </c>
      <c r="I581" t="s">
        <v>5597</v>
      </c>
      <c r="J581" t="s">
        <v>156</v>
      </c>
      <c r="K581" t="s">
        <v>5598</v>
      </c>
      <c r="L581" t="s">
        <v>960</v>
      </c>
      <c r="M581" t="s">
        <v>5599</v>
      </c>
      <c r="N581" t="s">
        <v>5600</v>
      </c>
      <c r="O581" t="s">
        <v>1231</v>
      </c>
      <c r="P581" t="s">
        <v>268</v>
      </c>
      <c r="Q581" t="s">
        <v>268</v>
      </c>
      <c r="R581" t="s">
        <v>268</v>
      </c>
      <c r="S581" t="s">
        <v>268</v>
      </c>
      <c r="T581" t="s">
        <v>268</v>
      </c>
      <c r="U581" t="s">
        <v>268</v>
      </c>
      <c r="V581" t="s">
        <v>268</v>
      </c>
      <c r="W581" t="s">
        <v>10400</v>
      </c>
      <c r="X581" t="s">
        <v>10367</v>
      </c>
      <c r="Y581" t="s">
        <v>299</v>
      </c>
      <c r="Z581" t="s">
        <v>268</v>
      </c>
      <c r="AA581" t="s">
        <v>268</v>
      </c>
      <c r="AB581" t="s">
        <v>268</v>
      </c>
      <c r="AC581" t="s">
        <v>268</v>
      </c>
      <c r="AD581" t="s">
        <v>268</v>
      </c>
      <c r="AE581" t="s">
        <v>287</v>
      </c>
      <c r="AF581" t="s">
        <v>1811</v>
      </c>
      <c r="AG581" t="s">
        <v>875</v>
      </c>
      <c r="AH581" t="s">
        <v>2154</v>
      </c>
      <c r="AI581" t="s">
        <v>946</v>
      </c>
      <c r="AJ581" t="s">
        <v>268</v>
      </c>
      <c r="AK581" t="s">
        <v>410</v>
      </c>
      <c r="AL581" t="s">
        <v>268</v>
      </c>
      <c r="AM581" t="s">
        <v>405</v>
      </c>
      <c r="AN581" t="s">
        <v>268</v>
      </c>
      <c r="AO581" t="s">
        <v>268</v>
      </c>
      <c r="AP581" t="s">
        <v>268</v>
      </c>
      <c r="AQ581" t="s">
        <v>268</v>
      </c>
      <c r="AR581" t="s">
        <v>268</v>
      </c>
      <c r="AS581" t="s">
        <v>268</v>
      </c>
      <c r="AT581" t="s">
        <v>268</v>
      </c>
      <c r="AU581" t="s">
        <v>268</v>
      </c>
      <c r="AV581" t="s">
        <v>268</v>
      </c>
      <c r="AW581" t="s">
        <v>268</v>
      </c>
      <c r="AX581" t="s">
        <v>268</v>
      </c>
      <c r="AY581" t="s">
        <v>268</v>
      </c>
      <c r="AZ581" t="s">
        <v>268</v>
      </c>
      <c r="BA581" t="s">
        <v>268</v>
      </c>
      <c r="BB581" t="s">
        <v>268</v>
      </c>
      <c r="BC581" t="s">
        <v>268</v>
      </c>
      <c r="BD581" t="s">
        <v>268</v>
      </c>
      <c r="BE581" t="s">
        <v>268</v>
      </c>
      <c r="BF581" t="s">
        <v>268</v>
      </c>
      <c r="BG581" t="s">
        <v>268</v>
      </c>
      <c r="BH581" t="s">
        <v>268</v>
      </c>
      <c r="BI581" t="s">
        <v>268</v>
      </c>
      <c r="BJ581" t="s">
        <v>268</v>
      </c>
      <c r="BK581" t="s">
        <v>268</v>
      </c>
      <c r="BL581" t="s">
        <v>268</v>
      </c>
      <c r="BM581" t="s">
        <v>268</v>
      </c>
      <c r="BN581" t="s">
        <v>268</v>
      </c>
      <c r="BO581" t="s">
        <v>268</v>
      </c>
      <c r="BP581" t="s">
        <v>268</v>
      </c>
      <c r="BQ581" t="s">
        <v>268</v>
      </c>
      <c r="BR581" t="s">
        <v>268</v>
      </c>
      <c r="BS581" t="s">
        <v>268</v>
      </c>
      <c r="BT581" t="s">
        <v>268</v>
      </c>
      <c r="BU581" t="s">
        <v>268</v>
      </c>
      <c r="BV581" t="s">
        <v>268</v>
      </c>
      <c r="BW581" t="s">
        <v>268</v>
      </c>
      <c r="BX581" t="s">
        <v>268</v>
      </c>
      <c r="BY581">
        <v>16</v>
      </c>
      <c r="BZ581">
        <v>16</v>
      </c>
      <c r="CA581" t="s">
        <v>142</v>
      </c>
      <c r="CB581" s="356">
        <v>122</v>
      </c>
      <c r="CC581" t="s">
        <v>876</v>
      </c>
      <c r="CD581" t="s">
        <v>268</v>
      </c>
      <c r="CE581" t="s">
        <v>268</v>
      </c>
      <c r="CF581" t="s">
        <v>268</v>
      </c>
      <c r="CG581" t="s">
        <v>268</v>
      </c>
      <c r="CH581" t="s">
        <v>268</v>
      </c>
      <c r="CI581" t="s">
        <v>268</v>
      </c>
      <c r="CJ581" t="s">
        <v>268</v>
      </c>
      <c r="CK581" t="s">
        <v>268</v>
      </c>
      <c r="CL581" t="s">
        <v>268</v>
      </c>
      <c r="CM581" t="s">
        <v>11224</v>
      </c>
      <c r="CN581">
        <v>77.540000000000006</v>
      </c>
      <c r="CO581" t="s">
        <v>268</v>
      </c>
      <c r="CP581">
        <v>77.540000000000006</v>
      </c>
      <c r="CQ581">
        <v>365</v>
      </c>
      <c r="CR581" t="s">
        <v>878</v>
      </c>
      <c r="CS581" t="s">
        <v>11225</v>
      </c>
      <c r="CT581" t="s">
        <v>11226</v>
      </c>
      <c r="CU581" t="s">
        <v>11227</v>
      </c>
      <c r="CV581" t="s">
        <v>268</v>
      </c>
      <c r="CW581" t="s">
        <v>268</v>
      </c>
      <c r="CX581" t="s">
        <v>268</v>
      </c>
      <c r="CY581" t="s">
        <v>268</v>
      </c>
      <c r="CZ581" t="s">
        <v>268</v>
      </c>
      <c r="DA581" t="s">
        <v>268</v>
      </c>
      <c r="DB581" s="429">
        <f t="shared" si="123"/>
        <v>0</v>
      </c>
      <c r="DC581" s="284">
        <f t="shared" si="124"/>
        <v>0</v>
      </c>
      <c r="DD581" s="284">
        <f t="shared" si="125"/>
        <v>0</v>
      </c>
      <c r="DE581" s="284">
        <f t="shared" si="126"/>
        <v>0</v>
      </c>
      <c r="DF581" s="295">
        <f t="shared" si="127"/>
        <v>16</v>
      </c>
      <c r="DG581" s="284">
        <f t="shared" si="128"/>
        <v>0</v>
      </c>
      <c r="DH581" s="284">
        <f t="shared" si="129"/>
        <v>0</v>
      </c>
      <c r="DI581" s="284">
        <f t="shared" si="130"/>
        <v>0</v>
      </c>
      <c r="DJ581" s="284">
        <f t="shared" si="131"/>
        <v>0</v>
      </c>
      <c r="DK581" s="295">
        <f t="shared" si="132"/>
        <v>1</v>
      </c>
      <c r="DL581" s="297" t="str">
        <f t="shared" si="133"/>
        <v>A dispo.</v>
      </c>
      <c r="DM581" s="430">
        <f>IFERROR(IF(CA581="D",IF(DL581="A dispo.",DF581*VLOOKUP('DATI INPUT'!$F$27,TARIFFE_UD,4,FALSE),DF581*VLOOKUP(DL581,TARIFFE_UD,4,FALSE)),DF581*VLOOKUP(CB581-100,TARIFFE_UND,4,FALSE)),0)</f>
        <v>10.142155605526078</v>
      </c>
      <c r="DN581" s="430">
        <f>IFERROR(IF(CA581="D",IF(DL581="A dispo.",DK581*VLOOKUP('DATI INPUT'!$F$27,TARIFFE_UD,5,FALSE),DK581*VLOOKUP(DL581,TARIFFE_UD,5,FALSE)),DK581*VLOOKUP(CB581-100,TARIFFE_UND,5,FALSE)),0)</f>
        <v>67.397800635548478</v>
      </c>
      <c r="DO581" s="431">
        <f t="shared" si="134"/>
        <v>-4.3758925457382247E-5</v>
      </c>
      <c r="DP581" s="299">
        <f>IFERROR(IF(CA581="D",IF(DL581="A dispo.",DF581*VLOOKUP('DATI INPUT'!$F$27,TARIFFE_UD,2,FALSE),DF581*VLOOKUP(DL581,TARIFFE_UD,2,FALSE)),DF581*VLOOKUP(CB581-100,TARIFFE_UND,2,FALSE)),0)</f>
        <v>12.671206380525838</v>
      </c>
      <c r="DQ581" s="299">
        <f>IFERROR(IF(CA581="D",IF(DL581="A dispo.",DK581*VLOOKUP('DATI INPUT'!$F$27,TARIFFE_UD,3,FALSE),DK581*VLOOKUP(DL581,TARIFFE_UD,3,FALSE)),DK581*VLOOKUP(CB581-100,TARIFFE_UND,3,FALSE)),0)</f>
        <v>60.367780403072892</v>
      </c>
      <c r="DR581" s="299">
        <f t="shared" si="135"/>
        <v>73.03898678359873</v>
      </c>
    </row>
    <row r="582" spans="1:122" x14ac:dyDescent="0.25">
      <c r="A582" t="s">
        <v>5612</v>
      </c>
      <c r="B582" t="s">
        <v>5613</v>
      </c>
      <c r="C582" t="s">
        <v>676</v>
      </c>
      <c r="D582" t="s">
        <v>5614</v>
      </c>
      <c r="E582" t="s">
        <v>268</v>
      </c>
      <c r="F582" t="s">
        <v>156</v>
      </c>
      <c r="G582" t="s">
        <v>5615</v>
      </c>
      <c r="H582" t="s">
        <v>1186</v>
      </c>
      <c r="I582" t="s">
        <v>426</v>
      </c>
      <c r="J582" t="s">
        <v>274</v>
      </c>
      <c r="K582" t="s">
        <v>5616</v>
      </c>
      <c r="L582" t="s">
        <v>1135</v>
      </c>
      <c r="M582" t="s">
        <v>1933</v>
      </c>
      <c r="N582" t="s">
        <v>984</v>
      </c>
      <c r="O582" t="s">
        <v>873</v>
      </c>
      <c r="P582" t="s">
        <v>1934</v>
      </c>
      <c r="Q582" t="s">
        <v>544</v>
      </c>
      <c r="R582" t="s">
        <v>268</v>
      </c>
      <c r="S582" t="s">
        <v>268</v>
      </c>
      <c r="T582" t="s">
        <v>268</v>
      </c>
      <c r="U582" t="s">
        <v>268</v>
      </c>
      <c r="V582" t="s">
        <v>268</v>
      </c>
      <c r="W582" t="s">
        <v>1933</v>
      </c>
      <c r="X582" t="s">
        <v>1934</v>
      </c>
      <c r="Y582" t="s">
        <v>544</v>
      </c>
      <c r="Z582" t="s">
        <v>268</v>
      </c>
      <c r="AA582" t="s">
        <v>268</v>
      </c>
      <c r="AB582" t="s">
        <v>268</v>
      </c>
      <c r="AC582" t="s">
        <v>268</v>
      </c>
      <c r="AD582" t="s">
        <v>268</v>
      </c>
      <c r="AE582" t="s">
        <v>287</v>
      </c>
      <c r="AF582" t="s">
        <v>1811</v>
      </c>
      <c r="AG582" t="s">
        <v>875</v>
      </c>
      <c r="AH582" t="s">
        <v>1935</v>
      </c>
      <c r="AI582" t="s">
        <v>677</v>
      </c>
      <c r="AJ582" t="s">
        <v>268</v>
      </c>
      <c r="AK582" t="s">
        <v>843</v>
      </c>
      <c r="AL582" t="s">
        <v>268</v>
      </c>
      <c r="AM582" t="s">
        <v>353</v>
      </c>
      <c r="AN582" t="s">
        <v>287</v>
      </c>
      <c r="AO582" t="s">
        <v>1811</v>
      </c>
      <c r="AP582" t="s">
        <v>875</v>
      </c>
      <c r="AQ582" t="s">
        <v>1935</v>
      </c>
      <c r="AR582" t="s">
        <v>677</v>
      </c>
      <c r="AS582" t="s">
        <v>268</v>
      </c>
      <c r="AT582" t="s">
        <v>669</v>
      </c>
      <c r="AU582" t="s">
        <v>268</v>
      </c>
      <c r="AV582" t="s">
        <v>288</v>
      </c>
      <c r="AW582" t="s">
        <v>268</v>
      </c>
      <c r="AX582" t="s">
        <v>268</v>
      </c>
      <c r="AY582" t="s">
        <v>268</v>
      </c>
      <c r="AZ582" t="s">
        <v>268</v>
      </c>
      <c r="BA582" t="s">
        <v>268</v>
      </c>
      <c r="BB582" t="s">
        <v>268</v>
      </c>
      <c r="BC582" t="s">
        <v>268</v>
      </c>
      <c r="BD582" t="s">
        <v>268</v>
      </c>
      <c r="BE582" t="s">
        <v>268</v>
      </c>
      <c r="BF582" t="s">
        <v>268</v>
      </c>
      <c r="BG582" t="s">
        <v>268</v>
      </c>
      <c r="BH582" t="s">
        <v>268</v>
      </c>
      <c r="BI582" t="s">
        <v>268</v>
      </c>
      <c r="BJ582" t="s">
        <v>268</v>
      </c>
      <c r="BK582" t="s">
        <v>268</v>
      </c>
      <c r="BL582" t="s">
        <v>268</v>
      </c>
      <c r="BM582" t="s">
        <v>268</v>
      </c>
      <c r="BN582" t="s">
        <v>268</v>
      </c>
      <c r="BO582" t="s">
        <v>268</v>
      </c>
      <c r="BP582" t="s">
        <v>268</v>
      </c>
      <c r="BQ582" t="s">
        <v>268</v>
      </c>
      <c r="BR582" t="s">
        <v>268</v>
      </c>
      <c r="BS582" t="s">
        <v>268</v>
      </c>
      <c r="BT582" t="s">
        <v>268</v>
      </c>
      <c r="BU582" t="s">
        <v>268</v>
      </c>
      <c r="BV582" t="s">
        <v>268</v>
      </c>
      <c r="BW582" t="s">
        <v>268</v>
      </c>
      <c r="BX582" t="s">
        <v>268</v>
      </c>
      <c r="BY582">
        <v>75</v>
      </c>
      <c r="BZ582">
        <v>75</v>
      </c>
      <c r="CA582" t="s">
        <v>142</v>
      </c>
      <c r="CB582" s="356">
        <v>122</v>
      </c>
      <c r="CC582" t="s">
        <v>876</v>
      </c>
      <c r="CD582" t="s">
        <v>268</v>
      </c>
      <c r="CE582" t="s">
        <v>268</v>
      </c>
      <c r="CF582" s="356">
        <v>1</v>
      </c>
      <c r="CG582" t="s">
        <v>268</v>
      </c>
      <c r="CH582" t="s">
        <v>268</v>
      </c>
      <c r="CI582" t="s">
        <v>268</v>
      </c>
      <c r="CJ582" t="s">
        <v>268</v>
      </c>
      <c r="CK582" t="s">
        <v>268</v>
      </c>
      <c r="CL582" t="s">
        <v>268</v>
      </c>
      <c r="CM582" t="s">
        <v>11224</v>
      </c>
      <c r="CN582">
        <v>53.91</v>
      </c>
      <c r="CO582" t="s">
        <v>268</v>
      </c>
      <c r="CP582">
        <v>53.91</v>
      </c>
      <c r="CQ582">
        <v>365</v>
      </c>
      <c r="CR582" t="s">
        <v>878</v>
      </c>
      <c r="CS582" t="s">
        <v>11225</v>
      </c>
      <c r="CT582" t="s">
        <v>11226</v>
      </c>
      <c r="CU582" t="s">
        <v>11227</v>
      </c>
      <c r="CV582" t="s">
        <v>268</v>
      </c>
      <c r="CW582" t="s">
        <v>268</v>
      </c>
      <c r="CX582" t="s">
        <v>268</v>
      </c>
      <c r="CY582" t="s">
        <v>268</v>
      </c>
      <c r="CZ582" t="s">
        <v>268</v>
      </c>
      <c r="DA582" t="s">
        <v>268</v>
      </c>
      <c r="DB582" s="429">
        <f t="shared" si="123"/>
        <v>0</v>
      </c>
      <c r="DC582" s="284">
        <f t="shared" si="124"/>
        <v>0</v>
      </c>
      <c r="DD582" s="284">
        <f t="shared" si="125"/>
        <v>0</v>
      </c>
      <c r="DE582" s="284">
        <f t="shared" si="126"/>
        <v>0</v>
      </c>
      <c r="DF582" s="295">
        <f t="shared" si="127"/>
        <v>75</v>
      </c>
      <c r="DG582" s="284">
        <f t="shared" si="128"/>
        <v>0</v>
      </c>
      <c r="DH582" s="284">
        <f t="shared" si="129"/>
        <v>0</v>
      </c>
      <c r="DI582" s="284">
        <f t="shared" si="130"/>
        <v>0</v>
      </c>
      <c r="DJ582" s="284">
        <f t="shared" si="131"/>
        <v>0</v>
      </c>
      <c r="DK582" s="295">
        <f t="shared" si="132"/>
        <v>1</v>
      </c>
      <c r="DL582" s="297">
        <f t="shared" si="133"/>
        <v>1</v>
      </c>
      <c r="DM582" s="430">
        <f>IFERROR(IF(CA582="D",IF(DL582="A dispo.",DF582*VLOOKUP('DATI INPUT'!$F$27,TARIFFE_UD,4,FALSE),DF582*VLOOKUP(DL582,TARIFFE_UD,4,FALSE)),DF582*VLOOKUP(CB582-100,TARIFFE_UND,4,FALSE)),0)</f>
        <v>36.976608978480492</v>
      </c>
      <c r="DN582" s="430">
        <f>IFERROR(IF(CA582="D",IF(DL582="A dispo.",DK582*VLOOKUP('DATI INPUT'!$F$27,TARIFFE_UD,5,FALSE),DK582*VLOOKUP(DL582,TARIFFE_UD,5,FALSE)),DK582*VLOOKUP(CB582-100,TARIFFE_UND,5,FALSE)),0)</f>
        <v>16.930848468833439</v>
      </c>
      <c r="DO582" s="431">
        <f t="shared" si="134"/>
        <v>-2.5425526860658465E-3</v>
      </c>
      <c r="DP582" s="299">
        <f>IFERROR(IF(CA582="D",IF(DL582="A dispo.",DF582*VLOOKUP('DATI INPUT'!$F$27,TARIFFE_UD,2,FALSE),DF582*VLOOKUP(DL582,TARIFFE_UD,2,FALSE)),DF582*VLOOKUP(CB582-100,TARIFFE_UND,2,FALSE)),0)</f>
        <v>46.197106595667123</v>
      </c>
      <c r="DQ582" s="299">
        <f>IFERROR(IF(CA582="D",IF(DL582="A dispo.",DK582*VLOOKUP('DATI INPUT'!$F$27,TARIFFE_UD,3,FALSE),DK582*VLOOKUP(DL582,TARIFFE_UD,3,FALSE)),DK582*VLOOKUP(CB582-100,TARIFFE_UND,3,FALSE)),0)</f>
        <v>15.164853048114928</v>
      </c>
      <c r="DR582" s="299">
        <f t="shared" si="135"/>
        <v>61.36195964378205</v>
      </c>
    </row>
    <row r="583" spans="1:122" x14ac:dyDescent="0.25">
      <c r="A583" t="s">
        <v>5617</v>
      </c>
      <c r="B583" t="s">
        <v>5618</v>
      </c>
      <c r="C583" t="s">
        <v>996</v>
      </c>
      <c r="D583" t="s">
        <v>5619</v>
      </c>
      <c r="E583" t="s">
        <v>268</v>
      </c>
      <c r="F583" t="s">
        <v>156</v>
      </c>
      <c r="G583" t="s">
        <v>5620</v>
      </c>
      <c r="H583" t="s">
        <v>1238</v>
      </c>
      <c r="I583" t="s">
        <v>5621</v>
      </c>
      <c r="J583" t="s">
        <v>274</v>
      </c>
      <c r="K583" t="s">
        <v>5622</v>
      </c>
      <c r="L583" t="s">
        <v>152</v>
      </c>
      <c r="M583" t="s">
        <v>5623</v>
      </c>
      <c r="N583" t="s">
        <v>1430</v>
      </c>
      <c r="O583" t="s">
        <v>1431</v>
      </c>
      <c r="P583" t="s">
        <v>1962</v>
      </c>
      <c r="Q583" t="s">
        <v>5624</v>
      </c>
      <c r="R583" t="s">
        <v>154</v>
      </c>
      <c r="S583" t="s">
        <v>268</v>
      </c>
      <c r="T583" t="s">
        <v>268</v>
      </c>
      <c r="U583" t="s">
        <v>268</v>
      </c>
      <c r="V583" t="s">
        <v>268</v>
      </c>
      <c r="W583" t="s">
        <v>5625</v>
      </c>
      <c r="X583" t="s">
        <v>1962</v>
      </c>
      <c r="Y583" t="s">
        <v>309</v>
      </c>
      <c r="Z583" t="s">
        <v>268</v>
      </c>
      <c r="AA583" t="s">
        <v>268</v>
      </c>
      <c r="AB583" t="s">
        <v>268</v>
      </c>
      <c r="AC583" t="s">
        <v>268</v>
      </c>
      <c r="AD583" t="s">
        <v>268</v>
      </c>
      <c r="AE583" t="s">
        <v>287</v>
      </c>
      <c r="AF583" t="s">
        <v>1811</v>
      </c>
      <c r="AG583" t="s">
        <v>875</v>
      </c>
      <c r="AH583" t="s">
        <v>1963</v>
      </c>
      <c r="AI583" t="s">
        <v>665</v>
      </c>
      <c r="AJ583" t="s">
        <v>268</v>
      </c>
      <c r="AK583" t="s">
        <v>410</v>
      </c>
      <c r="AL583" t="s">
        <v>268</v>
      </c>
      <c r="AM583" t="s">
        <v>288</v>
      </c>
      <c r="AN583" t="s">
        <v>268</v>
      </c>
      <c r="AO583" t="s">
        <v>268</v>
      </c>
      <c r="AP583" t="s">
        <v>268</v>
      </c>
      <c r="AQ583" t="s">
        <v>268</v>
      </c>
      <c r="AR583" t="s">
        <v>268</v>
      </c>
      <c r="AS583" t="s">
        <v>268</v>
      </c>
      <c r="AT583" t="s">
        <v>268</v>
      </c>
      <c r="AU583" t="s">
        <v>268</v>
      </c>
      <c r="AV583" t="s">
        <v>268</v>
      </c>
      <c r="AW583" t="s">
        <v>268</v>
      </c>
      <c r="AX583" t="s">
        <v>268</v>
      </c>
      <c r="AY583" t="s">
        <v>268</v>
      </c>
      <c r="AZ583" t="s">
        <v>268</v>
      </c>
      <c r="BA583" t="s">
        <v>268</v>
      </c>
      <c r="BB583" t="s">
        <v>268</v>
      </c>
      <c r="BC583" t="s">
        <v>268</v>
      </c>
      <c r="BD583" t="s">
        <v>268</v>
      </c>
      <c r="BE583" t="s">
        <v>268</v>
      </c>
      <c r="BF583" t="s">
        <v>268</v>
      </c>
      <c r="BG583" t="s">
        <v>268</v>
      </c>
      <c r="BH583" t="s">
        <v>268</v>
      </c>
      <c r="BI583" t="s">
        <v>268</v>
      </c>
      <c r="BJ583" t="s">
        <v>268</v>
      </c>
      <c r="BK583" t="s">
        <v>268</v>
      </c>
      <c r="BL583" t="s">
        <v>268</v>
      </c>
      <c r="BM583" t="s">
        <v>268</v>
      </c>
      <c r="BN583" t="s">
        <v>268</v>
      </c>
      <c r="BO583" t="s">
        <v>268</v>
      </c>
      <c r="BP583" t="s">
        <v>268</v>
      </c>
      <c r="BQ583" t="s">
        <v>268</v>
      </c>
      <c r="BR583" t="s">
        <v>268</v>
      </c>
      <c r="BS583" t="s">
        <v>268</v>
      </c>
      <c r="BT583" t="s">
        <v>268</v>
      </c>
      <c r="BU583" t="s">
        <v>268</v>
      </c>
      <c r="BV583" t="s">
        <v>268</v>
      </c>
      <c r="BW583" t="s">
        <v>268</v>
      </c>
      <c r="BX583" t="s">
        <v>268</v>
      </c>
      <c r="BY583">
        <v>77</v>
      </c>
      <c r="BZ583">
        <v>77</v>
      </c>
      <c r="CA583" t="s">
        <v>142</v>
      </c>
      <c r="CB583" s="356">
        <v>122</v>
      </c>
      <c r="CC583" t="s">
        <v>876</v>
      </c>
      <c r="CD583" t="s">
        <v>268</v>
      </c>
      <c r="CE583" t="s">
        <v>268</v>
      </c>
      <c r="CF583" t="s">
        <v>268</v>
      </c>
      <c r="CG583" t="s">
        <v>268</v>
      </c>
      <c r="CH583" t="s">
        <v>268</v>
      </c>
      <c r="CI583" t="s">
        <v>268</v>
      </c>
      <c r="CJ583" t="s">
        <v>268</v>
      </c>
      <c r="CK583" t="s">
        <v>268</v>
      </c>
      <c r="CL583" t="s">
        <v>268</v>
      </c>
      <c r="CM583" t="s">
        <v>11224</v>
      </c>
      <c r="CN583">
        <v>116.21</v>
      </c>
      <c r="CO583" t="s">
        <v>268</v>
      </c>
      <c r="CP583">
        <v>116.21</v>
      </c>
      <c r="CQ583">
        <v>365</v>
      </c>
      <c r="CR583" t="s">
        <v>878</v>
      </c>
      <c r="CS583" t="s">
        <v>11225</v>
      </c>
      <c r="CT583" t="s">
        <v>11226</v>
      </c>
      <c r="CU583" t="s">
        <v>11227</v>
      </c>
      <c r="CV583" t="s">
        <v>268</v>
      </c>
      <c r="CW583" t="s">
        <v>268</v>
      </c>
      <c r="CX583" t="s">
        <v>268</v>
      </c>
      <c r="CY583" t="s">
        <v>268</v>
      </c>
      <c r="CZ583" t="s">
        <v>268</v>
      </c>
      <c r="DA583" t="s">
        <v>268</v>
      </c>
      <c r="DB583" s="429">
        <f t="shared" si="123"/>
        <v>0</v>
      </c>
      <c r="DC583" s="284">
        <f t="shared" si="124"/>
        <v>0</v>
      </c>
      <c r="DD583" s="284">
        <f t="shared" si="125"/>
        <v>0</v>
      </c>
      <c r="DE583" s="284">
        <f t="shared" si="126"/>
        <v>0</v>
      </c>
      <c r="DF583" s="295">
        <f t="shared" si="127"/>
        <v>77</v>
      </c>
      <c r="DG583" s="284">
        <f t="shared" si="128"/>
        <v>0</v>
      </c>
      <c r="DH583" s="284">
        <f t="shared" si="129"/>
        <v>0</v>
      </c>
      <c r="DI583" s="284">
        <f t="shared" si="130"/>
        <v>0</v>
      </c>
      <c r="DJ583" s="284">
        <f t="shared" si="131"/>
        <v>0</v>
      </c>
      <c r="DK583" s="295">
        <f t="shared" si="132"/>
        <v>1</v>
      </c>
      <c r="DL583" s="297" t="str">
        <f t="shared" si="133"/>
        <v>A dispo.</v>
      </c>
      <c r="DM583" s="430">
        <f>IFERROR(IF(CA583="D",IF(DL583="A dispo.",DF583*VLOOKUP('DATI INPUT'!$F$27,TARIFFE_UD,4,FALSE),DF583*VLOOKUP(DL583,TARIFFE_UD,4,FALSE)),DF583*VLOOKUP(CB583-100,TARIFFE_UND,4,FALSE)),0)</f>
        <v>48.809123851594251</v>
      </c>
      <c r="DN583" s="430">
        <f>IFERROR(IF(CA583="D",IF(DL583="A dispo.",DK583*VLOOKUP('DATI INPUT'!$F$27,TARIFFE_UD,5,FALSE),DK583*VLOOKUP(DL583,TARIFFE_UD,5,FALSE)),DK583*VLOOKUP(CB583-100,TARIFFE_UND,5,FALSE)),0)</f>
        <v>67.397800635548478</v>
      </c>
      <c r="DO583" s="431">
        <f t="shared" si="134"/>
        <v>-3.0755128572650392E-3</v>
      </c>
      <c r="DP583" s="299">
        <f>IFERROR(IF(CA583="D",IF(DL583="A dispo.",DF583*VLOOKUP('DATI INPUT'!$F$27,TARIFFE_UD,2,FALSE),DF583*VLOOKUP(DL583,TARIFFE_UD,2,FALSE)),DF583*VLOOKUP(CB583-100,TARIFFE_UND,2,FALSE)),0)</f>
        <v>60.980180706280599</v>
      </c>
      <c r="DQ583" s="299">
        <f>IFERROR(IF(CA583="D",IF(DL583="A dispo.",DK583*VLOOKUP('DATI INPUT'!$F$27,TARIFFE_UD,3,FALSE),DK583*VLOOKUP(DL583,TARIFFE_UD,3,FALSE)),DK583*VLOOKUP(CB583-100,TARIFFE_UND,3,FALSE)),0)</f>
        <v>60.367780403072892</v>
      </c>
      <c r="DR583" s="299">
        <f t="shared" si="135"/>
        <v>121.34796110935349</v>
      </c>
    </row>
    <row r="584" spans="1:122" x14ac:dyDescent="0.25">
      <c r="A584" t="s">
        <v>5626</v>
      </c>
      <c r="B584" t="s">
        <v>551</v>
      </c>
      <c r="C584" t="s">
        <v>5627</v>
      </c>
      <c r="D584" t="s">
        <v>5628</v>
      </c>
      <c r="E584" t="s">
        <v>268</v>
      </c>
      <c r="F584" t="s">
        <v>156</v>
      </c>
      <c r="G584" t="s">
        <v>5629</v>
      </c>
      <c r="H584" t="s">
        <v>1238</v>
      </c>
      <c r="I584" t="s">
        <v>5630</v>
      </c>
      <c r="J584" t="s">
        <v>274</v>
      </c>
      <c r="K584" t="s">
        <v>5631</v>
      </c>
      <c r="L584" t="s">
        <v>152</v>
      </c>
      <c r="M584" t="s">
        <v>5623</v>
      </c>
      <c r="N584" t="s">
        <v>1430</v>
      </c>
      <c r="O584" t="s">
        <v>1431</v>
      </c>
      <c r="P584" t="s">
        <v>1962</v>
      </c>
      <c r="Q584" t="s">
        <v>5624</v>
      </c>
      <c r="R584" t="s">
        <v>154</v>
      </c>
      <c r="S584" t="s">
        <v>268</v>
      </c>
      <c r="T584" t="s">
        <v>268</v>
      </c>
      <c r="U584" t="s">
        <v>268</v>
      </c>
      <c r="V584" t="s">
        <v>268</v>
      </c>
      <c r="W584" t="s">
        <v>5625</v>
      </c>
      <c r="X584" t="s">
        <v>1962</v>
      </c>
      <c r="Y584" t="s">
        <v>309</v>
      </c>
      <c r="Z584" t="s">
        <v>268</v>
      </c>
      <c r="AA584" t="s">
        <v>268</v>
      </c>
      <c r="AB584" t="s">
        <v>268</v>
      </c>
      <c r="AC584" t="s">
        <v>268</v>
      </c>
      <c r="AD584" t="s">
        <v>268</v>
      </c>
      <c r="AE584" t="s">
        <v>287</v>
      </c>
      <c r="AF584" t="s">
        <v>1811</v>
      </c>
      <c r="AG584" t="s">
        <v>875</v>
      </c>
      <c r="AH584" t="s">
        <v>1963</v>
      </c>
      <c r="AI584" t="s">
        <v>665</v>
      </c>
      <c r="AJ584" t="s">
        <v>268</v>
      </c>
      <c r="AK584" t="s">
        <v>382</v>
      </c>
      <c r="AL584" t="s">
        <v>268</v>
      </c>
      <c r="AM584" t="s">
        <v>288</v>
      </c>
      <c r="AN584" t="s">
        <v>268</v>
      </c>
      <c r="AO584" t="s">
        <v>268</v>
      </c>
      <c r="AP584" t="s">
        <v>268</v>
      </c>
      <c r="AQ584" t="s">
        <v>268</v>
      </c>
      <c r="AR584" t="s">
        <v>268</v>
      </c>
      <c r="AS584" t="s">
        <v>268</v>
      </c>
      <c r="AT584" t="s">
        <v>268</v>
      </c>
      <c r="AU584" t="s">
        <v>268</v>
      </c>
      <c r="AV584" t="s">
        <v>268</v>
      </c>
      <c r="AW584" t="s">
        <v>268</v>
      </c>
      <c r="AX584" t="s">
        <v>268</v>
      </c>
      <c r="AY584" t="s">
        <v>268</v>
      </c>
      <c r="AZ584" t="s">
        <v>268</v>
      </c>
      <c r="BA584" t="s">
        <v>268</v>
      </c>
      <c r="BB584" t="s">
        <v>268</v>
      </c>
      <c r="BC584" t="s">
        <v>268</v>
      </c>
      <c r="BD584" t="s">
        <v>268</v>
      </c>
      <c r="BE584" t="s">
        <v>268</v>
      </c>
      <c r="BF584" t="s">
        <v>268</v>
      </c>
      <c r="BG584" t="s">
        <v>268</v>
      </c>
      <c r="BH584" t="s">
        <v>268</v>
      </c>
      <c r="BI584" t="s">
        <v>268</v>
      </c>
      <c r="BJ584" t="s">
        <v>268</v>
      </c>
      <c r="BK584" t="s">
        <v>268</v>
      </c>
      <c r="BL584" t="s">
        <v>268</v>
      </c>
      <c r="BM584" t="s">
        <v>268</v>
      </c>
      <c r="BN584" t="s">
        <v>268</v>
      </c>
      <c r="BO584" t="s">
        <v>268</v>
      </c>
      <c r="BP584" t="s">
        <v>268</v>
      </c>
      <c r="BQ584" t="s">
        <v>268</v>
      </c>
      <c r="BR584" t="s">
        <v>268</v>
      </c>
      <c r="BS584" t="s">
        <v>268</v>
      </c>
      <c r="BT584" t="s">
        <v>268</v>
      </c>
      <c r="BU584" t="s">
        <v>268</v>
      </c>
      <c r="BV584" t="s">
        <v>268</v>
      </c>
      <c r="BW584" t="s">
        <v>268</v>
      </c>
      <c r="BX584" t="s">
        <v>268</v>
      </c>
      <c r="BY584">
        <v>113.5</v>
      </c>
      <c r="BZ584">
        <v>113.5</v>
      </c>
      <c r="CA584" t="s">
        <v>142</v>
      </c>
      <c r="CB584" s="356">
        <v>122</v>
      </c>
      <c r="CC584" t="s">
        <v>876</v>
      </c>
      <c r="CD584" t="s">
        <v>268</v>
      </c>
      <c r="CE584" t="s">
        <v>268</v>
      </c>
      <c r="CF584" t="s">
        <v>268</v>
      </c>
      <c r="CG584" t="s">
        <v>268</v>
      </c>
      <c r="CH584" t="s">
        <v>268</v>
      </c>
      <c r="CI584" t="s">
        <v>268</v>
      </c>
      <c r="CJ584" t="s">
        <v>268</v>
      </c>
      <c r="CK584" t="s">
        <v>268</v>
      </c>
      <c r="CL584" t="s">
        <v>268</v>
      </c>
      <c r="CM584" t="s">
        <v>11224</v>
      </c>
      <c r="CN584">
        <v>139.35</v>
      </c>
      <c r="CO584" t="s">
        <v>268</v>
      </c>
      <c r="CP584">
        <v>139.35</v>
      </c>
      <c r="CQ584">
        <v>365</v>
      </c>
      <c r="CR584" t="s">
        <v>878</v>
      </c>
      <c r="CS584" t="s">
        <v>11225</v>
      </c>
      <c r="CT584" t="s">
        <v>11226</v>
      </c>
      <c r="CU584" t="s">
        <v>11227</v>
      </c>
      <c r="CV584" t="s">
        <v>268</v>
      </c>
      <c r="CW584" t="s">
        <v>268</v>
      </c>
      <c r="CX584" t="s">
        <v>268</v>
      </c>
      <c r="CY584" t="s">
        <v>268</v>
      </c>
      <c r="CZ584" t="s">
        <v>268</v>
      </c>
      <c r="DA584" t="s">
        <v>268</v>
      </c>
      <c r="DB584" s="429">
        <f t="shared" si="123"/>
        <v>0</v>
      </c>
      <c r="DC584" s="284">
        <f t="shared" si="124"/>
        <v>0</v>
      </c>
      <c r="DD584" s="284">
        <f t="shared" si="125"/>
        <v>0</v>
      </c>
      <c r="DE584" s="284">
        <f t="shared" si="126"/>
        <v>0</v>
      </c>
      <c r="DF584" s="295">
        <f t="shared" si="127"/>
        <v>113.5</v>
      </c>
      <c r="DG584" s="284">
        <f t="shared" si="128"/>
        <v>0</v>
      </c>
      <c r="DH584" s="284">
        <f t="shared" si="129"/>
        <v>0</v>
      </c>
      <c r="DI584" s="284">
        <f t="shared" si="130"/>
        <v>0</v>
      </c>
      <c r="DJ584" s="284">
        <f t="shared" si="131"/>
        <v>0</v>
      </c>
      <c r="DK584" s="295">
        <f t="shared" si="132"/>
        <v>1</v>
      </c>
      <c r="DL584" s="297" t="str">
        <f t="shared" si="133"/>
        <v>A dispo.</v>
      </c>
      <c r="DM584" s="430">
        <f>IFERROR(IF(CA584="D",IF(DL584="A dispo.",DF584*VLOOKUP('DATI INPUT'!$F$27,TARIFFE_UD,4,FALSE),DF584*VLOOKUP(DL584,TARIFFE_UD,4,FALSE)),DF584*VLOOKUP(CB584-100,TARIFFE_UND,4,FALSE)),0)</f>
        <v>71.945916326700612</v>
      </c>
      <c r="DN584" s="430">
        <f>IFERROR(IF(CA584="D",IF(DL584="A dispo.",DK584*VLOOKUP('DATI INPUT'!$F$27,TARIFFE_UD,5,FALSE),DK584*VLOOKUP(DL584,TARIFFE_UD,5,FALSE)),DK584*VLOOKUP(CB584-100,TARIFFE_UND,5,FALSE)),0)</f>
        <v>67.397800635548478</v>
      </c>
      <c r="DO584" s="431">
        <f t="shared" si="134"/>
        <v>-6.2830377509044411E-3</v>
      </c>
      <c r="DP584" s="299">
        <f>IFERROR(IF(CA584="D",IF(DL584="A dispo.",DF584*VLOOKUP('DATI INPUT'!$F$27,TARIFFE_UD,2,FALSE),DF584*VLOOKUP(DL584,TARIFFE_UD,2,FALSE)),DF584*VLOOKUP(CB584-100,TARIFFE_UND,2,FALSE)),0)</f>
        <v>89.886370261855163</v>
      </c>
      <c r="DQ584" s="299">
        <f>IFERROR(IF(CA584="D",IF(DL584="A dispo.",DK584*VLOOKUP('DATI INPUT'!$F$27,TARIFFE_UD,3,FALSE),DK584*VLOOKUP(DL584,TARIFFE_UD,3,FALSE)),DK584*VLOOKUP(CB584-100,TARIFFE_UND,3,FALSE)),0)</f>
        <v>60.367780403072892</v>
      </c>
      <c r="DR584" s="299">
        <f t="shared" si="135"/>
        <v>150.25415066492806</v>
      </c>
    </row>
    <row r="585" spans="1:122" x14ac:dyDescent="0.25">
      <c r="A585" t="s">
        <v>5632</v>
      </c>
      <c r="B585" t="s">
        <v>5633</v>
      </c>
      <c r="C585" t="s">
        <v>5634</v>
      </c>
      <c r="D585" t="s">
        <v>5635</v>
      </c>
      <c r="E585" t="s">
        <v>268</v>
      </c>
      <c r="F585" t="s">
        <v>156</v>
      </c>
      <c r="G585" t="s">
        <v>5636</v>
      </c>
      <c r="H585" t="s">
        <v>1238</v>
      </c>
      <c r="I585" t="s">
        <v>5637</v>
      </c>
      <c r="J585" t="s">
        <v>156</v>
      </c>
      <c r="K585" t="s">
        <v>5638</v>
      </c>
      <c r="L585" t="s">
        <v>960</v>
      </c>
      <c r="M585" t="s">
        <v>6574</v>
      </c>
      <c r="N585" t="s">
        <v>984</v>
      </c>
      <c r="O585" t="s">
        <v>873</v>
      </c>
      <c r="P585" t="s">
        <v>2560</v>
      </c>
      <c r="Q585" t="s">
        <v>293</v>
      </c>
      <c r="R585" t="s">
        <v>268</v>
      </c>
      <c r="S585" t="s">
        <v>268</v>
      </c>
      <c r="T585" t="s">
        <v>268</v>
      </c>
      <c r="U585" t="s">
        <v>268</v>
      </c>
      <c r="V585" t="s">
        <v>268</v>
      </c>
      <c r="W585" t="s">
        <v>10401</v>
      </c>
      <c r="X585" t="s">
        <v>10374</v>
      </c>
      <c r="Y585" t="s">
        <v>293</v>
      </c>
      <c r="Z585" t="s">
        <v>268</v>
      </c>
      <c r="AA585" t="s">
        <v>268</v>
      </c>
      <c r="AB585" t="s">
        <v>268</v>
      </c>
      <c r="AC585" t="s">
        <v>268</v>
      </c>
      <c r="AD585" t="s">
        <v>268</v>
      </c>
      <c r="AE585" t="s">
        <v>287</v>
      </c>
      <c r="AF585" t="s">
        <v>1811</v>
      </c>
      <c r="AG585" t="s">
        <v>875</v>
      </c>
      <c r="AH585" t="s">
        <v>2154</v>
      </c>
      <c r="AI585" t="s">
        <v>740</v>
      </c>
      <c r="AJ585" t="s">
        <v>268</v>
      </c>
      <c r="AK585" t="s">
        <v>366</v>
      </c>
      <c r="AL585" t="s">
        <v>268</v>
      </c>
      <c r="AM585" t="s">
        <v>355</v>
      </c>
      <c r="AN585" t="s">
        <v>268</v>
      </c>
      <c r="AO585" t="s">
        <v>268</v>
      </c>
      <c r="AP585" t="s">
        <v>268</v>
      </c>
      <c r="AQ585" t="s">
        <v>268</v>
      </c>
      <c r="AR585" t="s">
        <v>268</v>
      </c>
      <c r="AS585" t="s">
        <v>268</v>
      </c>
      <c r="AT585" t="s">
        <v>268</v>
      </c>
      <c r="AU585" t="s">
        <v>268</v>
      </c>
      <c r="AV585" t="s">
        <v>268</v>
      </c>
      <c r="AW585" t="s">
        <v>268</v>
      </c>
      <c r="AX585" t="s">
        <v>268</v>
      </c>
      <c r="AY585" t="s">
        <v>268</v>
      </c>
      <c r="AZ585" t="s">
        <v>268</v>
      </c>
      <c r="BA585" t="s">
        <v>268</v>
      </c>
      <c r="BB585" t="s">
        <v>268</v>
      </c>
      <c r="BC585" t="s">
        <v>268</v>
      </c>
      <c r="BD585" t="s">
        <v>268</v>
      </c>
      <c r="BE585" t="s">
        <v>268</v>
      </c>
      <c r="BF585" t="s">
        <v>268</v>
      </c>
      <c r="BG585" t="s">
        <v>268</v>
      </c>
      <c r="BH585" t="s">
        <v>268</v>
      </c>
      <c r="BI585" t="s">
        <v>268</v>
      </c>
      <c r="BJ585" t="s">
        <v>268</v>
      </c>
      <c r="BK585" t="s">
        <v>268</v>
      </c>
      <c r="BL585" t="s">
        <v>268</v>
      </c>
      <c r="BM585" t="s">
        <v>268</v>
      </c>
      <c r="BN585" t="s">
        <v>268</v>
      </c>
      <c r="BO585" t="s">
        <v>268</v>
      </c>
      <c r="BP585" t="s">
        <v>268</v>
      </c>
      <c r="BQ585" t="s">
        <v>268</v>
      </c>
      <c r="BR585" t="s">
        <v>268</v>
      </c>
      <c r="BS585" t="s">
        <v>268</v>
      </c>
      <c r="BT585" t="s">
        <v>268</v>
      </c>
      <c r="BU585" t="s">
        <v>268</v>
      </c>
      <c r="BV585" t="s">
        <v>268</v>
      </c>
      <c r="BW585" t="s">
        <v>268</v>
      </c>
      <c r="BX585" t="s">
        <v>268</v>
      </c>
      <c r="BY585">
        <v>82</v>
      </c>
      <c r="BZ585">
        <v>82</v>
      </c>
      <c r="CA585" t="s">
        <v>142</v>
      </c>
      <c r="CB585" s="356">
        <v>122</v>
      </c>
      <c r="CC585" t="s">
        <v>876</v>
      </c>
      <c r="CD585" t="s">
        <v>268</v>
      </c>
      <c r="CE585" t="s">
        <v>268</v>
      </c>
      <c r="CF585" s="356">
        <v>3</v>
      </c>
      <c r="CG585" t="s">
        <v>268</v>
      </c>
      <c r="CH585" t="s">
        <v>268</v>
      </c>
      <c r="CI585" t="s">
        <v>268</v>
      </c>
      <c r="CJ585" t="s">
        <v>268</v>
      </c>
      <c r="CK585" t="s">
        <v>268</v>
      </c>
      <c r="CL585" t="s">
        <v>268</v>
      </c>
      <c r="CM585" t="s">
        <v>11224</v>
      </c>
      <c r="CN585">
        <v>119.38</v>
      </c>
      <c r="CO585" t="s">
        <v>268</v>
      </c>
      <c r="CP585">
        <v>119.38</v>
      </c>
      <c r="CQ585">
        <v>365</v>
      </c>
      <c r="CR585" t="s">
        <v>878</v>
      </c>
      <c r="CS585" t="s">
        <v>11225</v>
      </c>
      <c r="CT585" t="s">
        <v>11226</v>
      </c>
      <c r="CU585" t="s">
        <v>11227</v>
      </c>
      <c r="CV585" t="s">
        <v>268</v>
      </c>
      <c r="CW585" t="s">
        <v>268</v>
      </c>
      <c r="CX585" t="s">
        <v>268</v>
      </c>
      <c r="CY585" t="s">
        <v>268</v>
      </c>
      <c r="CZ585" t="s">
        <v>268</v>
      </c>
      <c r="DA585" t="s">
        <v>268</v>
      </c>
      <c r="DB585" s="429">
        <f t="shared" si="123"/>
        <v>0</v>
      </c>
      <c r="DC585" s="284">
        <f t="shared" si="124"/>
        <v>0</v>
      </c>
      <c r="DD585" s="284">
        <f t="shared" si="125"/>
        <v>0</v>
      </c>
      <c r="DE585" s="284">
        <f t="shared" si="126"/>
        <v>0</v>
      </c>
      <c r="DF585" s="295">
        <f t="shared" si="127"/>
        <v>82</v>
      </c>
      <c r="DG585" s="284">
        <f t="shared" si="128"/>
        <v>0</v>
      </c>
      <c r="DH585" s="284">
        <f t="shared" si="129"/>
        <v>0</v>
      </c>
      <c r="DI585" s="284">
        <f t="shared" si="130"/>
        <v>0</v>
      </c>
      <c r="DJ585" s="284">
        <f t="shared" si="131"/>
        <v>0</v>
      </c>
      <c r="DK585" s="295">
        <f t="shared" si="132"/>
        <v>1</v>
      </c>
      <c r="DL585" s="297">
        <f t="shared" si="133"/>
        <v>3</v>
      </c>
      <c r="DM585" s="430">
        <f>IFERROR(IF(CA585="D",IF(DL585="A dispo.",DF585*VLOOKUP('DATI INPUT'!$F$27,TARIFFE_UD,4,FALSE),DF585*VLOOKUP(DL585,TARIFFE_UD,4,FALSE)),DF585*VLOOKUP(CB585-100,TARIFFE_UND,4,FALSE)),0)</f>
        <v>51.978547478321147</v>
      </c>
      <c r="DN585" s="430">
        <f>IFERROR(IF(CA585="D",IF(DL585="A dispo.",DK585*VLOOKUP('DATI INPUT'!$F$27,TARIFFE_UD,5,FALSE),DK585*VLOOKUP(DL585,TARIFFE_UD,5,FALSE)),DK585*VLOOKUP(CB585-100,TARIFFE_UND,5,FALSE)),0)</f>
        <v>67.397800635548478</v>
      </c>
      <c r="DO585" s="431">
        <f t="shared" si="134"/>
        <v>-3.6518861303704853E-3</v>
      </c>
      <c r="DP585" s="299">
        <f>IFERROR(IF(CA585="D",IF(DL585="A dispo.",DF585*VLOOKUP('DATI INPUT'!$F$27,TARIFFE_UD,2,FALSE),DF585*VLOOKUP(DL585,TARIFFE_UD,2,FALSE)),DF585*VLOOKUP(CB585-100,TARIFFE_UND,2,FALSE)),0)</f>
        <v>64.939932700194916</v>
      </c>
      <c r="DQ585" s="299">
        <f>IFERROR(IF(CA585="D",IF(DL585="A dispo.",DK585*VLOOKUP('DATI INPUT'!$F$27,TARIFFE_UD,3,FALSE),DK585*VLOOKUP(DL585,TARIFFE_UD,3,FALSE)),DK585*VLOOKUP(CB585-100,TARIFFE_UND,3,FALSE)),0)</f>
        <v>60.367780403072892</v>
      </c>
      <c r="DR585" s="299">
        <f t="shared" si="135"/>
        <v>125.30771310326782</v>
      </c>
    </row>
    <row r="586" spans="1:122" x14ac:dyDescent="0.25">
      <c r="A586" t="s">
        <v>5641</v>
      </c>
      <c r="B586" t="s">
        <v>5633</v>
      </c>
      <c r="C586" t="s">
        <v>5642</v>
      </c>
      <c r="D586" t="s">
        <v>5635</v>
      </c>
      <c r="E586" t="s">
        <v>268</v>
      </c>
      <c r="F586" t="s">
        <v>156</v>
      </c>
      <c r="G586" t="s">
        <v>5636</v>
      </c>
      <c r="H586" t="s">
        <v>1238</v>
      </c>
      <c r="I586" t="s">
        <v>5637</v>
      </c>
      <c r="J586" t="s">
        <v>156</v>
      </c>
      <c r="K586" t="s">
        <v>5638</v>
      </c>
      <c r="L586" t="s">
        <v>960</v>
      </c>
      <c r="M586" t="s">
        <v>6574</v>
      </c>
      <c r="N586" t="s">
        <v>984</v>
      </c>
      <c r="O586" t="s">
        <v>873</v>
      </c>
      <c r="P586" t="s">
        <v>2560</v>
      </c>
      <c r="Q586" t="s">
        <v>293</v>
      </c>
      <c r="R586" t="s">
        <v>268</v>
      </c>
      <c r="S586" t="s">
        <v>268</v>
      </c>
      <c r="T586" t="s">
        <v>268</v>
      </c>
      <c r="U586" t="s">
        <v>268</v>
      </c>
      <c r="V586" t="s">
        <v>268</v>
      </c>
      <c r="W586" t="s">
        <v>10402</v>
      </c>
      <c r="X586" t="s">
        <v>10374</v>
      </c>
      <c r="Y586" t="s">
        <v>304</v>
      </c>
      <c r="Z586" t="s">
        <v>154</v>
      </c>
      <c r="AA586" t="s">
        <v>268</v>
      </c>
      <c r="AB586" t="s">
        <v>268</v>
      </c>
      <c r="AC586" t="s">
        <v>268</v>
      </c>
      <c r="AD586" t="s">
        <v>268</v>
      </c>
      <c r="AE586" t="s">
        <v>287</v>
      </c>
      <c r="AF586" t="s">
        <v>1811</v>
      </c>
      <c r="AG586" t="s">
        <v>875</v>
      </c>
      <c r="AH586" t="s">
        <v>2154</v>
      </c>
      <c r="AI586" t="s">
        <v>740</v>
      </c>
      <c r="AJ586" t="s">
        <v>268</v>
      </c>
      <c r="AK586" t="s">
        <v>366</v>
      </c>
      <c r="AL586" t="s">
        <v>268</v>
      </c>
      <c r="AM586" t="s">
        <v>355</v>
      </c>
      <c r="AN586" t="s">
        <v>268</v>
      </c>
      <c r="AO586" t="s">
        <v>268</v>
      </c>
      <c r="AP586" t="s">
        <v>268</v>
      </c>
      <c r="AQ586" t="s">
        <v>268</v>
      </c>
      <c r="AR586" t="s">
        <v>268</v>
      </c>
      <c r="AS586" t="s">
        <v>268</v>
      </c>
      <c r="AT586" t="s">
        <v>268</v>
      </c>
      <c r="AU586" t="s">
        <v>268</v>
      </c>
      <c r="AV586" t="s">
        <v>268</v>
      </c>
      <c r="AW586" t="s">
        <v>268</v>
      </c>
      <c r="AX586" t="s">
        <v>268</v>
      </c>
      <c r="AY586" t="s">
        <v>268</v>
      </c>
      <c r="AZ586" t="s">
        <v>268</v>
      </c>
      <c r="BA586" t="s">
        <v>268</v>
      </c>
      <c r="BB586" t="s">
        <v>268</v>
      </c>
      <c r="BC586" t="s">
        <v>268</v>
      </c>
      <c r="BD586" t="s">
        <v>268</v>
      </c>
      <c r="BE586" t="s">
        <v>268</v>
      </c>
      <c r="BF586" t="s">
        <v>268</v>
      </c>
      <c r="BG586" t="s">
        <v>268</v>
      </c>
      <c r="BH586" t="s">
        <v>268</v>
      </c>
      <c r="BI586" t="s">
        <v>268</v>
      </c>
      <c r="BJ586" t="s">
        <v>268</v>
      </c>
      <c r="BK586" t="s">
        <v>268</v>
      </c>
      <c r="BL586" t="s">
        <v>268</v>
      </c>
      <c r="BM586" t="s">
        <v>268</v>
      </c>
      <c r="BN586" t="s">
        <v>268</v>
      </c>
      <c r="BO586" t="s">
        <v>268</v>
      </c>
      <c r="BP586" t="s">
        <v>268</v>
      </c>
      <c r="BQ586" t="s">
        <v>268</v>
      </c>
      <c r="BR586" t="s">
        <v>268</v>
      </c>
      <c r="BS586" t="s">
        <v>268</v>
      </c>
      <c r="BT586" t="s">
        <v>268</v>
      </c>
      <c r="BU586" t="s">
        <v>268</v>
      </c>
      <c r="BV586" t="s">
        <v>268</v>
      </c>
      <c r="BW586" t="s">
        <v>268</v>
      </c>
      <c r="BX586" t="s">
        <v>268</v>
      </c>
      <c r="BY586">
        <v>13</v>
      </c>
      <c r="BZ586">
        <v>13</v>
      </c>
      <c r="CA586" t="s">
        <v>142</v>
      </c>
      <c r="CB586" s="356">
        <v>123</v>
      </c>
      <c r="CC586" t="s">
        <v>1817</v>
      </c>
      <c r="CD586" t="s">
        <v>268</v>
      </c>
      <c r="CE586" t="s">
        <v>268</v>
      </c>
      <c r="CF586" s="356">
        <v>3</v>
      </c>
      <c r="CG586" t="s">
        <v>268</v>
      </c>
      <c r="CH586" t="s">
        <v>268</v>
      </c>
      <c r="CI586" t="s">
        <v>268</v>
      </c>
      <c r="CJ586" t="s">
        <v>268</v>
      </c>
      <c r="CK586" t="s">
        <v>268</v>
      </c>
      <c r="CL586" t="s">
        <v>268</v>
      </c>
      <c r="CM586" t="s">
        <v>11224</v>
      </c>
      <c r="CN586">
        <v>8.24</v>
      </c>
      <c r="CO586" t="s">
        <v>268</v>
      </c>
      <c r="CP586">
        <v>8.24</v>
      </c>
      <c r="CQ586">
        <v>365</v>
      </c>
      <c r="CR586" t="s">
        <v>878</v>
      </c>
      <c r="CS586" t="s">
        <v>11225</v>
      </c>
      <c r="CT586" t="s">
        <v>11226</v>
      </c>
      <c r="CU586" t="s">
        <v>11227</v>
      </c>
      <c r="CV586" t="s">
        <v>268</v>
      </c>
      <c r="CW586" t="s">
        <v>268</v>
      </c>
      <c r="CX586" t="s">
        <v>268</v>
      </c>
      <c r="CY586" t="s">
        <v>268</v>
      </c>
      <c r="CZ586" t="s">
        <v>268</v>
      </c>
      <c r="DA586" t="s">
        <v>268</v>
      </c>
      <c r="DB586" s="429">
        <f t="shared" si="123"/>
        <v>0</v>
      </c>
      <c r="DC586" s="284">
        <f t="shared" si="124"/>
        <v>0</v>
      </c>
      <c r="DD586" s="284">
        <f t="shared" si="125"/>
        <v>0</v>
      </c>
      <c r="DE586" s="284">
        <f t="shared" si="126"/>
        <v>0</v>
      </c>
      <c r="DF586" s="295">
        <f t="shared" si="127"/>
        <v>13</v>
      </c>
      <c r="DG586" s="284">
        <f t="shared" si="128"/>
        <v>1</v>
      </c>
      <c r="DH586" s="284">
        <f t="shared" si="129"/>
        <v>0</v>
      </c>
      <c r="DI586" s="284">
        <f t="shared" si="130"/>
        <v>0</v>
      </c>
      <c r="DJ586" s="284">
        <f t="shared" si="131"/>
        <v>0</v>
      </c>
      <c r="DK586" s="295">
        <f t="shared" si="132"/>
        <v>0</v>
      </c>
      <c r="DL586" s="297">
        <f t="shared" si="133"/>
        <v>3</v>
      </c>
      <c r="DM586" s="430">
        <f>IFERROR(IF(CA586="D",IF(DL586="A dispo.",DF586*VLOOKUP('DATI INPUT'!$F$27,TARIFFE_UD,4,FALSE),DF586*VLOOKUP(DL586,TARIFFE_UD,4,FALSE)),DF586*VLOOKUP(CB586-100,TARIFFE_UND,4,FALSE)),0)</f>
        <v>8.2405014294899388</v>
      </c>
      <c r="DN586" s="430">
        <f>IFERROR(IF(CA586="D",IF(DL586="A dispo.",DK586*VLOOKUP('DATI INPUT'!$F$27,TARIFFE_UD,5,FALSE),DK586*VLOOKUP(DL586,TARIFFE_UD,5,FALSE)),DK586*VLOOKUP(CB586-100,TARIFFE_UND,5,FALSE)),0)</f>
        <v>0</v>
      </c>
      <c r="DO586" s="431">
        <f t="shared" si="134"/>
        <v>5.0142948993858738E-4</v>
      </c>
      <c r="DP586" s="299">
        <f>IFERROR(IF(CA586="D",IF(DL586="A dispo.",DF586*VLOOKUP('DATI INPUT'!$F$27,TARIFFE_UD,2,FALSE),DF586*VLOOKUP(DL586,TARIFFE_UD,2,FALSE)),DF586*VLOOKUP(CB586-100,TARIFFE_UND,2,FALSE)),0)</f>
        <v>10.295355184177243</v>
      </c>
      <c r="DQ586" s="299">
        <f>IFERROR(IF(CA586="D",IF(DL586="A dispo.",DK586*VLOOKUP('DATI INPUT'!$F$27,TARIFFE_UD,3,FALSE),DK586*VLOOKUP(DL586,TARIFFE_UD,3,FALSE)),DK586*VLOOKUP(CB586-100,TARIFFE_UND,3,FALSE)),0)</f>
        <v>0</v>
      </c>
      <c r="DR586" s="299">
        <f t="shared" si="135"/>
        <v>10.295355184177243</v>
      </c>
    </row>
    <row r="587" spans="1:122" x14ac:dyDescent="0.25">
      <c r="A587" t="s">
        <v>5643</v>
      </c>
      <c r="B587" t="s">
        <v>1586</v>
      </c>
      <c r="C587" t="s">
        <v>680</v>
      </c>
      <c r="D587" t="s">
        <v>5644</v>
      </c>
      <c r="E587" t="s">
        <v>268</v>
      </c>
      <c r="F587" t="s">
        <v>156</v>
      </c>
      <c r="G587" t="s">
        <v>5645</v>
      </c>
      <c r="H587" t="s">
        <v>1238</v>
      </c>
      <c r="I587" t="s">
        <v>5646</v>
      </c>
      <c r="J587" t="s">
        <v>156</v>
      </c>
      <c r="K587" t="s">
        <v>5647</v>
      </c>
      <c r="L587" t="s">
        <v>960</v>
      </c>
      <c r="M587" t="s">
        <v>5623</v>
      </c>
      <c r="N587" t="s">
        <v>1430</v>
      </c>
      <c r="O587" t="s">
        <v>1431</v>
      </c>
      <c r="P587" t="s">
        <v>1962</v>
      </c>
      <c r="Q587" t="s">
        <v>5624</v>
      </c>
      <c r="R587" t="s">
        <v>154</v>
      </c>
      <c r="S587" t="s">
        <v>268</v>
      </c>
      <c r="T587" t="s">
        <v>268</v>
      </c>
      <c r="U587" t="s">
        <v>268</v>
      </c>
      <c r="V587" t="s">
        <v>268</v>
      </c>
      <c r="W587" t="s">
        <v>5625</v>
      </c>
      <c r="X587" t="s">
        <v>1962</v>
      </c>
      <c r="Y587" t="s">
        <v>309</v>
      </c>
      <c r="Z587" t="s">
        <v>268</v>
      </c>
      <c r="AA587" t="s">
        <v>268</v>
      </c>
      <c r="AB587" t="s">
        <v>268</v>
      </c>
      <c r="AC587" t="s">
        <v>268</v>
      </c>
      <c r="AD587" t="s">
        <v>268</v>
      </c>
      <c r="AE587" t="s">
        <v>287</v>
      </c>
      <c r="AF587" t="s">
        <v>1811</v>
      </c>
      <c r="AG587" t="s">
        <v>875</v>
      </c>
      <c r="AH587" t="s">
        <v>1963</v>
      </c>
      <c r="AI587" t="s">
        <v>665</v>
      </c>
      <c r="AJ587" t="s">
        <v>268</v>
      </c>
      <c r="AK587" t="s">
        <v>354</v>
      </c>
      <c r="AL587" t="s">
        <v>268</v>
      </c>
      <c r="AM587" t="s">
        <v>288</v>
      </c>
      <c r="AN587" t="s">
        <v>268</v>
      </c>
      <c r="AO587" t="s">
        <v>268</v>
      </c>
      <c r="AP587" t="s">
        <v>268</v>
      </c>
      <c r="AQ587" t="s">
        <v>268</v>
      </c>
      <c r="AR587" t="s">
        <v>268</v>
      </c>
      <c r="AS587" t="s">
        <v>268</v>
      </c>
      <c r="AT587" t="s">
        <v>268</v>
      </c>
      <c r="AU587" t="s">
        <v>268</v>
      </c>
      <c r="AV587" t="s">
        <v>268</v>
      </c>
      <c r="AW587" t="s">
        <v>268</v>
      </c>
      <c r="AX587" t="s">
        <v>268</v>
      </c>
      <c r="AY587" t="s">
        <v>268</v>
      </c>
      <c r="AZ587" t="s">
        <v>268</v>
      </c>
      <c r="BA587" t="s">
        <v>268</v>
      </c>
      <c r="BB587" t="s">
        <v>268</v>
      </c>
      <c r="BC587" t="s">
        <v>268</v>
      </c>
      <c r="BD587" t="s">
        <v>268</v>
      </c>
      <c r="BE587" t="s">
        <v>268</v>
      </c>
      <c r="BF587" t="s">
        <v>268</v>
      </c>
      <c r="BG587" t="s">
        <v>268</v>
      </c>
      <c r="BH587" t="s">
        <v>268</v>
      </c>
      <c r="BI587" t="s">
        <v>268</v>
      </c>
      <c r="BJ587" t="s">
        <v>268</v>
      </c>
      <c r="BK587" t="s">
        <v>268</v>
      </c>
      <c r="BL587" t="s">
        <v>268</v>
      </c>
      <c r="BM587" t="s">
        <v>268</v>
      </c>
      <c r="BN587" t="s">
        <v>268</v>
      </c>
      <c r="BO587" t="s">
        <v>268</v>
      </c>
      <c r="BP587" t="s">
        <v>268</v>
      </c>
      <c r="BQ587" t="s">
        <v>268</v>
      </c>
      <c r="BR587" t="s">
        <v>268</v>
      </c>
      <c r="BS587" t="s">
        <v>268</v>
      </c>
      <c r="BT587" t="s">
        <v>268</v>
      </c>
      <c r="BU587" t="s">
        <v>268</v>
      </c>
      <c r="BV587" t="s">
        <v>268</v>
      </c>
      <c r="BW587" t="s">
        <v>268</v>
      </c>
      <c r="BX587" t="s">
        <v>268</v>
      </c>
      <c r="BY587">
        <v>128</v>
      </c>
      <c r="BZ587">
        <v>128</v>
      </c>
      <c r="CA587" t="s">
        <v>142</v>
      </c>
      <c r="CB587" s="356">
        <v>122</v>
      </c>
      <c r="CC587" t="s">
        <v>876</v>
      </c>
      <c r="CD587" t="s">
        <v>268</v>
      </c>
      <c r="CE587" t="s">
        <v>268</v>
      </c>
      <c r="CF587" t="s">
        <v>268</v>
      </c>
      <c r="CG587" t="s">
        <v>268</v>
      </c>
      <c r="CH587" t="s">
        <v>268</v>
      </c>
      <c r="CI587" t="s">
        <v>268</v>
      </c>
      <c r="CJ587" t="s">
        <v>268</v>
      </c>
      <c r="CK587" t="s">
        <v>268</v>
      </c>
      <c r="CL587" t="s">
        <v>268</v>
      </c>
      <c r="CM587" t="s">
        <v>11224</v>
      </c>
      <c r="CN587">
        <v>148.54</v>
      </c>
      <c r="CO587" t="s">
        <v>268</v>
      </c>
      <c r="CP587">
        <v>148.54</v>
      </c>
      <c r="CQ587">
        <v>365</v>
      </c>
      <c r="CR587" t="s">
        <v>878</v>
      </c>
      <c r="CS587" t="s">
        <v>11225</v>
      </c>
      <c r="CT587" t="s">
        <v>11226</v>
      </c>
      <c r="CU587" t="s">
        <v>11227</v>
      </c>
      <c r="CV587" t="s">
        <v>268</v>
      </c>
      <c r="CW587" t="s">
        <v>268</v>
      </c>
      <c r="CX587" t="s">
        <v>268</v>
      </c>
      <c r="CY587" t="s">
        <v>268</v>
      </c>
      <c r="CZ587" t="s">
        <v>268</v>
      </c>
      <c r="DA587" t="s">
        <v>268</v>
      </c>
      <c r="DB587" s="429">
        <f t="shared" si="123"/>
        <v>0</v>
      </c>
      <c r="DC587" s="284">
        <f t="shared" si="124"/>
        <v>0</v>
      </c>
      <c r="DD587" s="284">
        <f t="shared" si="125"/>
        <v>0</v>
      </c>
      <c r="DE587" s="284">
        <f t="shared" si="126"/>
        <v>0</v>
      </c>
      <c r="DF587" s="295">
        <f t="shared" si="127"/>
        <v>128</v>
      </c>
      <c r="DG587" s="284">
        <f t="shared" si="128"/>
        <v>0</v>
      </c>
      <c r="DH587" s="284">
        <f t="shared" si="129"/>
        <v>0</v>
      </c>
      <c r="DI587" s="284">
        <f t="shared" si="130"/>
        <v>0</v>
      </c>
      <c r="DJ587" s="284">
        <f t="shared" si="131"/>
        <v>0</v>
      </c>
      <c r="DK587" s="295">
        <f t="shared" si="132"/>
        <v>1</v>
      </c>
      <c r="DL587" s="297" t="str">
        <f t="shared" si="133"/>
        <v>A dispo.</v>
      </c>
      <c r="DM587" s="430">
        <f>IFERROR(IF(CA587="D",IF(DL587="A dispo.",DF587*VLOOKUP('DATI INPUT'!$F$27,TARIFFE_UD,4,FALSE),DF587*VLOOKUP(DL587,TARIFFE_UD,4,FALSE)),DF587*VLOOKUP(CB587-100,TARIFFE_UND,4,FALSE)),0)</f>
        <v>81.137244844208624</v>
      </c>
      <c r="DN587" s="430">
        <f>IFERROR(IF(CA587="D",IF(DL587="A dispo.",DK587*VLOOKUP('DATI INPUT'!$F$27,TARIFFE_UD,5,FALSE),DK587*VLOOKUP(DL587,TARIFFE_UD,5,FALSE)),DK587*VLOOKUP(CB587-100,TARIFFE_UND,5,FALSE)),0)</f>
        <v>67.397800635548478</v>
      </c>
      <c r="DO587" s="431">
        <f t="shared" si="134"/>
        <v>-4.9545202428760149E-3</v>
      </c>
      <c r="DP587" s="299">
        <f>IFERROR(IF(CA587="D",IF(DL587="A dispo.",DF587*VLOOKUP('DATI INPUT'!$F$27,TARIFFE_UD,2,FALSE),DF587*VLOOKUP(DL587,TARIFFE_UD,2,FALSE)),DF587*VLOOKUP(CB587-100,TARIFFE_UND,2,FALSE)),0)</f>
        <v>101.36965104420671</v>
      </c>
      <c r="DQ587" s="299">
        <f>IFERROR(IF(CA587="D",IF(DL587="A dispo.",DK587*VLOOKUP('DATI INPUT'!$F$27,TARIFFE_UD,3,FALSE),DK587*VLOOKUP(DL587,TARIFFE_UD,3,FALSE)),DK587*VLOOKUP(CB587-100,TARIFFE_UND,3,FALSE)),0)</f>
        <v>60.367780403072892</v>
      </c>
      <c r="DR587" s="299">
        <f t="shared" si="135"/>
        <v>161.73743144727959</v>
      </c>
    </row>
    <row r="588" spans="1:122" x14ac:dyDescent="0.25">
      <c r="A588" t="s">
        <v>5658</v>
      </c>
      <c r="B588" t="s">
        <v>5659</v>
      </c>
      <c r="C588" t="s">
        <v>5660</v>
      </c>
      <c r="D588" t="s">
        <v>5661</v>
      </c>
      <c r="E588" t="s">
        <v>268</v>
      </c>
      <c r="F588" t="s">
        <v>156</v>
      </c>
      <c r="G588" t="s">
        <v>5662</v>
      </c>
      <c r="H588" t="s">
        <v>434</v>
      </c>
      <c r="I588" t="s">
        <v>5663</v>
      </c>
      <c r="J588" t="s">
        <v>156</v>
      </c>
      <c r="K588" t="s">
        <v>5664</v>
      </c>
      <c r="L588" t="s">
        <v>984</v>
      </c>
      <c r="M588" t="s">
        <v>5665</v>
      </c>
      <c r="N588" t="s">
        <v>984</v>
      </c>
      <c r="O588" t="s">
        <v>873</v>
      </c>
      <c r="P588" t="s">
        <v>1934</v>
      </c>
      <c r="Q588" t="s">
        <v>1143</v>
      </c>
      <c r="R588" t="s">
        <v>268</v>
      </c>
      <c r="S588" t="s">
        <v>268</v>
      </c>
      <c r="T588" t="s">
        <v>268</v>
      </c>
      <c r="U588" t="s">
        <v>268</v>
      </c>
      <c r="V588" t="s">
        <v>268</v>
      </c>
      <c r="W588" t="s">
        <v>5665</v>
      </c>
      <c r="X588" t="s">
        <v>1934</v>
      </c>
      <c r="Y588" t="s">
        <v>1143</v>
      </c>
      <c r="Z588" t="s">
        <v>268</v>
      </c>
      <c r="AA588" t="s">
        <v>268</v>
      </c>
      <c r="AB588" t="s">
        <v>268</v>
      </c>
      <c r="AC588" t="s">
        <v>268</v>
      </c>
      <c r="AD588" t="s">
        <v>268</v>
      </c>
      <c r="AE588" t="s">
        <v>287</v>
      </c>
      <c r="AF588" t="s">
        <v>1811</v>
      </c>
      <c r="AG588" t="s">
        <v>875</v>
      </c>
      <c r="AH588" t="s">
        <v>1935</v>
      </c>
      <c r="AI588" t="s">
        <v>753</v>
      </c>
      <c r="AJ588" t="s">
        <v>268</v>
      </c>
      <c r="AK588" t="s">
        <v>377</v>
      </c>
      <c r="AL588" t="s">
        <v>268</v>
      </c>
      <c r="AM588" t="s">
        <v>288</v>
      </c>
      <c r="AN588" t="s">
        <v>268</v>
      </c>
      <c r="AO588" t="s">
        <v>268</v>
      </c>
      <c r="AP588" t="s">
        <v>268</v>
      </c>
      <c r="AQ588" t="s">
        <v>268</v>
      </c>
      <c r="AR588" t="s">
        <v>268</v>
      </c>
      <c r="AS588" t="s">
        <v>268</v>
      </c>
      <c r="AT588" t="s">
        <v>268</v>
      </c>
      <c r="AU588" t="s">
        <v>268</v>
      </c>
      <c r="AV588" t="s">
        <v>268</v>
      </c>
      <c r="AW588" t="s">
        <v>268</v>
      </c>
      <c r="AX588" t="s">
        <v>268</v>
      </c>
      <c r="AY588" t="s">
        <v>268</v>
      </c>
      <c r="AZ588" t="s">
        <v>268</v>
      </c>
      <c r="BA588" t="s">
        <v>268</v>
      </c>
      <c r="BB588" t="s">
        <v>268</v>
      </c>
      <c r="BC588" t="s">
        <v>268</v>
      </c>
      <c r="BD588" t="s">
        <v>268</v>
      </c>
      <c r="BE588" t="s">
        <v>268</v>
      </c>
      <c r="BF588" t="s">
        <v>268</v>
      </c>
      <c r="BG588" t="s">
        <v>268</v>
      </c>
      <c r="BH588" t="s">
        <v>268</v>
      </c>
      <c r="BI588" t="s">
        <v>268</v>
      </c>
      <c r="BJ588" t="s">
        <v>268</v>
      </c>
      <c r="BK588" t="s">
        <v>268</v>
      </c>
      <c r="BL588" t="s">
        <v>268</v>
      </c>
      <c r="BM588" t="s">
        <v>268</v>
      </c>
      <c r="BN588" t="s">
        <v>268</v>
      </c>
      <c r="BO588" t="s">
        <v>268</v>
      </c>
      <c r="BP588" t="s">
        <v>268</v>
      </c>
      <c r="BQ588" t="s">
        <v>268</v>
      </c>
      <c r="BR588" t="s">
        <v>268</v>
      </c>
      <c r="BS588" t="s">
        <v>268</v>
      </c>
      <c r="BT588" t="s">
        <v>268</v>
      </c>
      <c r="BU588" t="s">
        <v>268</v>
      </c>
      <c r="BV588" t="s">
        <v>268</v>
      </c>
      <c r="BW588" t="s">
        <v>268</v>
      </c>
      <c r="BX588" t="s">
        <v>268</v>
      </c>
      <c r="BY588">
        <v>100</v>
      </c>
      <c r="BZ588">
        <v>100</v>
      </c>
      <c r="CA588" t="s">
        <v>142</v>
      </c>
      <c r="CB588" s="356">
        <v>122</v>
      </c>
      <c r="CC588" t="s">
        <v>876</v>
      </c>
      <c r="CD588" t="s">
        <v>268</v>
      </c>
      <c r="CE588" t="s">
        <v>268</v>
      </c>
      <c r="CF588" s="356">
        <v>3</v>
      </c>
      <c r="CG588" t="s">
        <v>268</v>
      </c>
      <c r="CH588" t="s">
        <v>268</v>
      </c>
      <c r="CI588" t="s">
        <v>268</v>
      </c>
      <c r="CJ588" t="s">
        <v>268</v>
      </c>
      <c r="CK588" t="s">
        <v>268</v>
      </c>
      <c r="CL588" t="s">
        <v>268</v>
      </c>
      <c r="CM588" t="s">
        <v>11224</v>
      </c>
      <c r="CN588">
        <v>130.79</v>
      </c>
      <c r="CO588" t="s">
        <v>268</v>
      </c>
      <c r="CP588">
        <v>130.79</v>
      </c>
      <c r="CQ588">
        <v>365</v>
      </c>
      <c r="CR588" t="s">
        <v>878</v>
      </c>
      <c r="CS588" t="s">
        <v>11225</v>
      </c>
      <c r="CT588" t="s">
        <v>11226</v>
      </c>
      <c r="CU588" t="s">
        <v>11227</v>
      </c>
      <c r="CV588" t="s">
        <v>268</v>
      </c>
      <c r="CW588" t="s">
        <v>268</v>
      </c>
      <c r="CX588" t="s">
        <v>268</v>
      </c>
      <c r="CY588" t="s">
        <v>268</v>
      </c>
      <c r="CZ588" t="s">
        <v>268</v>
      </c>
      <c r="DA588" t="s">
        <v>268</v>
      </c>
      <c r="DB588" s="429">
        <f t="shared" si="123"/>
        <v>0</v>
      </c>
      <c r="DC588" s="284">
        <f t="shared" si="124"/>
        <v>0</v>
      </c>
      <c r="DD588" s="284">
        <f t="shared" si="125"/>
        <v>0</v>
      </c>
      <c r="DE588" s="284">
        <f t="shared" si="126"/>
        <v>0</v>
      </c>
      <c r="DF588" s="295">
        <f t="shared" si="127"/>
        <v>100</v>
      </c>
      <c r="DG588" s="284">
        <f t="shared" si="128"/>
        <v>0</v>
      </c>
      <c r="DH588" s="284">
        <f t="shared" si="129"/>
        <v>0</v>
      </c>
      <c r="DI588" s="284">
        <f t="shared" si="130"/>
        <v>0</v>
      </c>
      <c r="DJ588" s="284">
        <f t="shared" si="131"/>
        <v>0</v>
      </c>
      <c r="DK588" s="295">
        <f t="shared" si="132"/>
        <v>1</v>
      </c>
      <c r="DL588" s="297">
        <f t="shared" si="133"/>
        <v>3</v>
      </c>
      <c r="DM588" s="430">
        <f>IFERROR(IF(CA588="D",IF(DL588="A dispo.",DF588*VLOOKUP('DATI INPUT'!$F$27,TARIFFE_UD,4,FALSE),DF588*VLOOKUP(DL588,TARIFFE_UD,4,FALSE)),DF588*VLOOKUP(CB588-100,TARIFFE_UND,4,FALSE)),0)</f>
        <v>63.388472534537989</v>
      </c>
      <c r="DN588" s="430">
        <f>IFERROR(IF(CA588="D",IF(DL588="A dispo.",DK588*VLOOKUP('DATI INPUT'!$F$27,TARIFFE_UD,5,FALSE),DK588*VLOOKUP(DL588,TARIFFE_UD,5,FALSE)),DK588*VLOOKUP(CB588-100,TARIFFE_UND,5,FALSE)),0)</f>
        <v>67.397800635548478</v>
      </c>
      <c r="DO588" s="431">
        <f t="shared" si="134"/>
        <v>-3.726829913517804E-3</v>
      </c>
      <c r="DP588" s="299">
        <f>IFERROR(IF(CA588="D",IF(DL588="A dispo.",DF588*VLOOKUP('DATI INPUT'!$F$27,TARIFFE_UD,2,FALSE),DF588*VLOOKUP(DL588,TARIFFE_UD,2,FALSE)),DF588*VLOOKUP(CB588-100,TARIFFE_UND,2,FALSE)),0)</f>
        <v>79.195039878286494</v>
      </c>
      <c r="DQ588" s="299">
        <f>IFERROR(IF(CA588="D",IF(DL588="A dispo.",DK588*VLOOKUP('DATI INPUT'!$F$27,TARIFFE_UD,3,FALSE),DK588*VLOOKUP(DL588,TARIFFE_UD,3,FALSE)),DK588*VLOOKUP(CB588-100,TARIFFE_UND,3,FALSE)),0)</f>
        <v>60.367780403072892</v>
      </c>
      <c r="DR588" s="299">
        <f t="shared" si="135"/>
        <v>139.56282028135939</v>
      </c>
    </row>
    <row r="589" spans="1:122" x14ac:dyDescent="0.25">
      <c r="A589" t="s">
        <v>5666</v>
      </c>
      <c r="B589" t="s">
        <v>5659</v>
      </c>
      <c r="C589" t="s">
        <v>5667</v>
      </c>
      <c r="D589" t="s">
        <v>5661</v>
      </c>
      <c r="E589" t="s">
        <v>268</v>
      </c>
      <c r="F589" t="s">
        <v>156</v>
      </c>
      <c r="G589" t="s">
        <v>5662</v>
      </c>
      <c r="H589" t="s">
        <v>434</v>
      </c>
      <c r="I589" t="s">
        <v>5663</v>
      </c>
      <c r="J589" t="s">
        <v>156</v>
      </c>
      <c r="K589" t="s">
        <v>5664</v>
      </c>
      <c r="L589" t="s">
        <v>984</v>
      </c>
      <c r="M589" t="s">
        <v>5665</v>
      </c>
      <c r="N589" t="s">
        <v>984</v>
      </c>
      <c r="O589" t="s">
        <v>873</v>
      </c>
      <c r="P589" t="s">
        <v>1934</v>
      </c>
      <c r="Q589" t="s">
        <v>1143</v>
      </c>
      <c r="R589" t="s">
        <v>268</v>
      </c>
      <c r="S589" t="s">
        <v>268</v>
      </c>
      <c r="T589" t="s">
        <v>268</v>
      </c>
      <c r="U589" t="s">
        <v>268</v>
      </c>
      <c r="V589" t="s">
        <v>268</v>
      </c>
      <c r="W589" t="s">
        <v>5668</v>
      </c>
      <c r="X589" t="s">
        <v>1934</v>
      </c>
      <c r="Y589" t="s">
        <v>496</v>
      </c>
      <c r="Z589" t="s">
        <v>268</v>
      </c>
      <c r="AA589" t="s">
        <v>268</v>
      </c>
      <c r="AB589" t="s">
        <v>268</v>
      </c>
      <c r="AC589" t="s">
        <v>268</v>
      </c>
      <c r="AD589" t="s">
        <v>268</v>
      </c>
      <c r="AE589" t="s">
        <v>287</v>
      </c>
      <c r="AF589" t="s">
        <v>1811</v>
      </c>
      <c r="AG589" t="s">
        <v>875</v>
      </c>
      <c r="AH589" t="s">
        <v>1935</v>
      </c>
      <c r="AI589" t="s">
        <v>3337</v>
      </c>
      <c r="AJ589" t="s">
        <v>268</v>
      </c>
      <c r="AK589" t="s">
        <v>410</v>
      </c>
      <c r="AL589" t="s">
        <v>268</v>
      </c>
      <c r="AM589" t="s">
        <v>353</v>
      </c>
      <c r="AN589" t="s">
        <v>268</v>
      </c>
      <c r="AO589" t="s">
        <v>268</v>
      </c>
      <c r="AP589" t="s">
        <v>268</v>
      </c>
      <c r="AQ589" t="s">
        <v>268</v>
      </c>
      <c r="AR589" t="s">
        <v>268</v>
      </c>
      <c r="AS589" t="s">
        <v>268</v>
      </c>
      <c r="AT589" t="s">
        <v>268</v>
      </c>
      <c r="AU589" t="s">
        <v>268</v>
      </c>
      <c r="AV589" t="s">
        <v>268</v>
      </c>
      <c r="AW589" t="s">
        <v>268</v>
      </c>
      <c r="AX589" t="s">
        <v>268</v>
      </c>
      <c r="AY589" t="s">
        <v>268</v>
      </c>
      <c r="AZ589" t="s">
        <v>268</v>
      </c>
      <c r="BA589" t="s">
        <v>268</v>
      </c>
      <c r="BB589" t="s">
        <v>268</v>
      </c>
      <c r="BC589" t="s">
        <v>268</v>
      </c>
      <c r="BD589" t="s">
        <v>268</v>
      </c>
      <c r="BE589" t="s">
        <v>268</v>
      </c>
      <c r="BF589" t="s">
        <v>268</v>
      </c>
      <c r="BG589" t="s">
        <v>268</v>
      </c>
      <c r="BH589" t="s">
        <v>268</v>
      </c>
      <c r="BI589" t="s">
        <v>268</v>
      </c>
      <c r="BJ589" t="s">
        <v>268</v>
      </c>
      <c r="BK589" t="s">
        <v>268</v>
      </c>
      <c r="BL589" t="s">
        <v>268</v>
      </c>
      <c r="BM589" t="s">
        <v>268</v>
      </c>
      <c r="BN589" t="s">
        <v>268</v>
      </c>
      <c r="BO589" t="s">
        <v>268</v>
      </c>
      <c r="BP589" t="s">
        <v>268</v>
      </c>
      <c r="BQ589" t="s">
        <v>268</v>
      </c>
      <c r="BR589" t="s">
        <v>268</v>
      </c>
      <c r="BS589" t="s">
        <v>268</v>
      </c>
      <c r="BT589" t="s">
        <v>268</v>
      </c>
      <c r="BU589" t="s">
        <v>268</v>
      </c>
      <c r="BV589" t="s">
        <v>268</v>
      </c>
      <c r="BW589" t="s">
        <v>268</v>
      </c>
      <c r="BX589" t="s">
        <v>268</v>
      </c>
      <c r="BY589">
        <v>50</v>
      </c>
      <c r="BZ589">
        <v>50</v>
      </c>
      <c r="CA589" t="s">
        <v>142</v>
      </c>
      <c r="CB589" s="356">
        <v>123</v>
      </c>
      <c r="CC589" t="s">
        <v>1817</v>
      </c>
      <c r="CD589" t="s">
        <v>268</v>
      </c>
      <c r="CE589" t="s">
        <v>268</v>
      </c>
      <c r="CF589" s="356">
        <v>3</v>
      </c>
      <c r="CG589" t="s">
        <v>268</v>
      </c>
      <c r="CH589" t="s">
        <v>268</v>
      </c>
      <c r="CI589" t="s">
        <v>268</v>
      </c>
      <c r="CJ589" t="s">
        <v>268</v>
      </c>
      <c r="CK589" t="s">
        <v>268</v>
      </c>
      <c r="CL589" t="s">
        <v>268</v>
      </c>
      <c r="CM589" t="s">
        <v>11224</v>
      </c>
      <c r="CN589">
        <v>31.69</v>
      </c>
      <c r="CO589" t="s">
        <v>268</v>
      </c>
      <c r="CP589">
        <v>31.69</v>
      </c>
      <c r="CQ589">
        <v>365</v>
      </c>
      <c r="CR589" t="s">
        <v>878</v>
      </c>
      <c r="CS589" t="s">
        <v>11225</v>
      </c>
      <c r="CT589" t="s">
        <v>11226</v>
      </c>
      <c r="CU589" t="s">
        <v>11227</v>
      </c>
      <c r="CV589" t="s">
        <v>268</v>
      </c>
      <c r="CW589" t="s">
        <v>268</v>
      </c>
      <c r="CX589" t="s">
        <v>268</v>
      </c>
      <c r="CY589" t="s">
        <v>268</v>
      </c>
      <c r="CZ589" t="s">
        <v>268</v>
      </c>
      <c r="DA589" t="s">
        <v>268</v>
      </c>
      <c r="DB589" s="429">
        <f t="shared" si="123"/>
        <v>0</v>
      </c>
      <c r="DC589" s="284">
        <f t="shared" si="124"/>
        <v>0</v>
      </c>
      <c r="DD589" s="284">
        <f t="shared" si="125"/>
        <v>0</v>
      </c>
      <c r="DE589" s="284">
        <f t="shared" si="126"/>
        <v>0</v>
      </c>
      <c r="DF589" s="295">
        <f t="shared" si="127"/>
        <v>50</v>
      </c>
      <c r="DG589" s="284">
        <f t="shared" si="128"/>
        <v>1</v>
      </c>
      <c r="DH589" s="284">
        <f t="shared" si="129"/>
        <v>0</v>
      </c>
      <c r="DI589" s="284">
        <f t="shared" si="130"/>
        <v>0</v>
      </c>
      <c r="DJ589" s="284">
        <f t="shared" si="131"/>
        <v>0</v>
      </c>
      <c r="DK589" s="295">
        <f t="shared" si="132"/>
        <v>0</v>
      </c>
      <c r="DL589" s="297">
        <f t="shared" si="133"/>
        <v>3</v>
      </c>
      <c r="DM589" s="430">
        <f>IFERROR(IF(CA589="D",IF(DL589="A dispo.",DF589*VLOOKUP('DATI INPUT'!$F$27,TARIFFE_UD,4,FALSE),DF589*VLOOKUP(DL589,TARIFFE_UD,4,FALSE)),DF589*VLOOKUP(CB589-100,TARIFFE_UND,4,FALSE)),0)</f>
        <v>31.694236267268995</v>
      </c>
      <c r="DN589" s="430">
        <f>IFERROR(IF(CA589="D",IF(DL589="A dispo.",DK589*VLOOKUP('DATI INPUT'!$F$27,TARIFFE_UD,5,FALSE),DK589*VLOOKUP(DL589,TARIFFE_UD,5,FALSE)),DK589*VLOOKUP(CB589-100,TARIFFE_UND,5,FALSE)),0)</f>
        <v>0</v>
      </c>
      <c r="DO589" s="431">
        <f t="shared" si="134"/>
        <v>4.2362672689932879E-3</v>
      </c>
      <c r="DP589" s="299">
        <f>IFERROR(IF(CA589="D",IF(DL589="A dispo.",DF589*VLOOKUP('DATI INPUT'!$F$27,TARIFFE_UD,2,FALSE),DF589*VLOOKUP(DL589,TARIFFE_UD,2,FALSE)),DF589*VLOOKUP(CB589-100,TARIFFE_UND,2,FALSE)),0)</f>
        <v>39.597519939143247</v>
      </c>
      <c r="DQ589" s="299">
        <f>IFERROR(IF(CA589="D",IF(DL589="A dispo.",DK589*VLOOKUP('DATI INPUT'!$F$27,TARIFFE_UD,3,FALSE),DK589*VLOOKUP(DL589,TARIFFE_UD,3,FALSE)),DK589*VLOOKUP(CB589-100,TARIFFE_UND,3,FALSE)),0)</f>
        <v>0</v>
      </c>
      <c r="DR589" s="299">
        <f t="shared" si="135"/>
        <v>39.597519939143247</v>
      </c>
    </row>
    <row r="590" spans="1:122" x14ac:dyDescent="0.25">
      <c r="A590" t="s">
        <v>5669</v>
      </c>
      <c r="B590" t="s">
        <v>5659</v>
      </c>
      <c r="C590" t="s">
        <v>1000</v>
      </c>
      <c r="D590" t="s">
        <v>5661</v>
      </c>
      <c r="E590" t="s">
        <v>268</v>
      </c>
      <c r="F590" t="s">
        <v>156</v>
      </c>
      <c r="G590" t="s">
        <v>5662</v>
      </c>
      <c r="H590" t="s">
        <v>434</v>
      </c>
      <c r="I590" t="s">
        <v>5663</v>
      </c>
      <c r="J590" t="s">
        <v>156</v>
      </c>
      <c r="K590" t="s">
        <v>5664</v>
      </c>
      <c r="L590" t="s">
        <v>984</v>
      </c>
      <c r="M590" t="s">
        <v>5665</v>
      </c>
      <c r="N590" t="s">
        <v>984</v>
      </c>
      <c r="O590" t="s">
        <v>873</v>
      </c>
      <c r="P590" t="s">
        <v>1934</v>
      </c>
      <c r="Q590" t="s">
        <v>1143</v>
      </c>
      <c r="R590" t="s">
        <v>268</v>
      </c>
      <c r="S590" t="s">
        <v>268</v>
      </c>
      <c r="T590" t="s">
        <v>268</v>
      </c>
      <c r="U590" t="s">
        <v>268</v>
      </c>
      <c r="V590" t="s">
        <v>268</v>
      </c>
      <c r="W590" t="s">
        <v>1933</v>
      </c>
      <c r="X590" t="s">
        <v>1934</v>
      </c>
      <c r="Y590" t="s">
        <v>544</v>
      </c>
      <c r="Z590" t="s">
        <v>268</v>
      </c>
      <c r="AA590" t="s">
        <v>268</v>
      </c>
      <c r="AB590" t="s">
        <v>268</v>
      </c>
      <c r="AC590" t="s">
        <v>268</v>
      </c>
      <c r="AD590" t="s">
        <v>268</v>
      </c>
      <c r="AE590" t="s">
        <v>287</v>
      </c>
      <c r="AF590" t="s">
        <v>1811</v>
      </c>
      <c r="AG590" t="s">
        <v>875</v>
      </c>
      <c r="AH590" t="s">
        <v>1935</v>
      </c>
      <c r="AI590" t="s">
        <v>3337</v>
      </c>
      <c r="AJ590" t="s">
        <v>268</v>
      </c>
      <c r="AK590" t="s">
        <v>410</v>
      </c>
      <c r="AL590" t="s">
        <v>268</v>
      </c>
      <c r="AM590" t="s">
        <v>353</v>
      </c>
      <c r="AN590" t="s">
        <v>268</v>
      </c>
      <c r="AO590" t="s">
        <v>268</v>
      </c>
      <c r="AP590" t="s">
        <v>268</v>
      </c>
      <c r="AQ590" t="s">
        <v>268</v>
      </c>
      <c r="AR590" t="s">
        <v>268</v>
      </c>
      <c r="AS590" t="s">
        <v>268</v>
      </c>
      <c r="AT590" t="s">
        <v>268</v>
      </c>
      <c r="AU590" t="s">
        <v>268</v>
      </c>
      <c r="AV590" t="s">
        <v>268</v>
      </c>
      <c r="AW590" t="s">
        <v>268</v>
      </c>
      <c r="AX590" t="s">
        <v>268</v>
      </c>
      <c r="AY590" t="s">
        <v>268</v>
      </c>
      <c r="AZ590" t="s">
        <v>268</v>
      </c>
      <c r="BA590" t="s">
        <v>268</v>
      </c>
      <c r="BB590" t="s">
        <v>268</v>
      </c>
      <c r="BC590" t="s">
        <v>268</v>
      </c>
      <c r="BD590" t="s">
        <v>268</v>
      </c>
      <c r="BE590" t="s">
        <v>268</v>
      </c>
      <c r="BF590" t="s">
        <v>268</v>
      </c>
      <c r="BG590" t="s">
        <v>268</v>
      </c>
      <c r="BH590" t="s">
        <v>268</v>
      </c>
      <c r="BI590" t="s">
        <v>268</v>
      </c>
      <c r="BJ590" t="s">
        <v>268</v>
      </c>
      <c r="BK590" t="s">
        <v>268</v>
      </c>
      <c r="BL590" t="s">
        <v>268</v>
      </c>
      <c r="BM590" t="s">
        <v>268</v>
      </c>
      <c r="BN590" t="s">
        <v>268</v>
      </c>
      <c r="BO590" t="s">
        <v>268</v>
      </c>
      <c r="BP590" t="s">
        <v>268</v>
      </c>
      <c r="BQ590" t="s">
        <v>268</v>
      </c>
      <c r="BR590" t="s">
        <v>268</v>
      </c>
      <c r="BS590" t="s">
        <v>268</v>
      </c>
      <c r="BT590" t="s">
        <v>268</v>
      </c>
      <c r="BU590" t="s">
        <v>268</v>
      </c>
      <c r="BV590" t="s">
        <v>268</v>
      </c>
      <c r="BW590" t="s">
        <v>268</v>
      </c>
      <c r="BX590" t="s">
        <v>268</v>
      </c>
      <c r="BY590">
        <v>16</v>
      </c>
      <c r="BZ590">
        <v>16</v>
      </c>
      <c r="CA590" t="s">
        <v>142</v>
      </c>
      <c r="CB590" s="356">
        <v>123</v>
      </c>
      <c r="CC590" t="s">
        <v>1817</v>
      </c>
      <c r="CD590" t="s">
        <v>268</v>
      </c>
      <c r="CE590" t="s">
        <v>268</v>
      </c>
      <c r="CF590" s="356">
        <v>3</v>
      </c>
      <c r="CG590" t="s">
        <v>268</v>
      </c>
      <c r="CH590" t="s">
        <v>268</v>
      </c>
      <c r="CI590" t="s">
        <v>268</v>
      </c>
      <c r="CJ590" t="s">
        <v>268</v>
      </c>
      <c r="CK590" t="s">
        <v>268</v>
      </c>
      <c r="CL590" t="s">
        <v>3338</v>
      </c>
      <c r="CM590" t="s">
        <v>11224</v>
      </c>
      <c r="CN590">
        <v>10.14</v>
      </c>
      <c r="CO590" t="s">
        <v>268</v>
      </c>
      <c r="CP590">
        <v>10.14</v>
      </c>
      <c r="CQ590">
        <v>365</v>
      </c>
      <c r="CR590" t="s">
        <v>878</v>
      </c>
      <c r="CS590" t="s">
        <v>11225</v>
      </c>
      <c r="CT590" t="s">
        <v>11226</v>
      </c>
      <c r="CU590" t="s">
        <v>11227</v>
      </c>
      <c r="CV590" t="s">
        <v>268</v>
      </c>
      <c r="CW590" t="s">
        <v>268</v>
      </c>
      <c r="CX590" t="s">
        <v>268</v>
      </c>
      <c r="CY590" t="s">
        <v>268</v>
      </c>
      <c r="CZ590" t="s">
        <v>268</v>
      </c>
      <c r="DA590" t="s">
        <v>268</v>
      </c>
      <c r="DB590" s="429">
        <f t="shared" si="123"/>
        <v>0</v>
      </c>
      <c r="DC590" s="284">
        <f t="shared" si="124"/>
        <v>0</v>
      </c>
      <c r="DD590" s="284">
        <f t="shared" si="125"/>
        <v>0</v>
      </c>
      <c r="DE590" s="284">
        <f t="shared" si="126"/>
        <v>0</v>
      </c>
      <c r="DF590" s="295">
        <f t="shared" si="127"/>
        <v>16</v>
      </c>
      <c r="DG590" s="284">
        <f t="shared" si="128"/>
        <v>1</v>
      </c>
      <c r="DH590" s="284">
        <f t="shared" si="129"/>
        <v>0</v>
      </c>
      <c r="DI590" s="284">
        <f t="shared" si="130"/>
        <v>0</v>
      </c>
      <c r="DJ590" s="284">
        <f t="shared" si="131"/>
        <v>0</v>
      </c>
      <c r="DK590" s="295">
        <f t="shared" si="132"/>
        <v>0</v>
      </c>
      <c r="DL590" s="297">
        <f t="shared" si="133"/>
        <v>3</v>
      </c>
      <c r="DM590" s="430">
        <f>IFERROR(IF(CA590="D",IF(DL590="A dispo.",DF590*VLOOKUP('DATI INPUT'!$F$27,TARIFFE_UD,4,FALSE),DF590*VLOOKUP(DL590,TARIFFE_UD,4,FALSE)),DF590*VLOOKUP(CB590-100,TARIFFE_UND,4,FALSE)),0)</f>
        <v>10.142155605526078</v>
      </c>
      <c r="DN590" s="430">
        <f>IFERROR(IF(CA590="D",IF(DL590="A dispo.",DK590*VLOOKUP('DATI INPUT'!$F$27,TARIFFE_UD,5,FALSE),DK590*VLOOKUP(DL590,TARIFFE_UD,5,FALSE)),DK590*VLOOKUP(CB590-100,TARIFFE_UND,5,FALSE)),0)</f>
        <v>0</v>
      </c>
      <c r="DO590" s="431">
        <f t="shared" si="134"/>
        <v>2.1556055260774087E-3</v>
      </c>
      <c r="DP590" s="299">
        <f>IFERROR(IF(CA590="D",IF(DL590="A dispo.",DF590*VLOOKUP('DATI INPUT'!$F$27,TARIFFE_UD,2,FALSE),DF590*VLOOKUP(DL590,TARIFFE_UD,2,FALSE)),DF590*VLOOKUP(CB590-100,TARIFFE_UND,2,FALSE)),0)</f>
        <v>12.671206380525838</v>
      </c>
      <c r="DQ590" s="299">
        <f>IFERROR(IF(CA590="D",IF(DL590="A dispo.",DK590*VLOOKUP('DATI INPUT'!$F$27,TARIFFE_UD,3,FALSE),DK590*VLOOKUP(DL590,TARIFFE_UD,3,FALSE)),DK590*VLOOKUP(CB590-100,TARIFFE_UND,3,FALSE)),0)</f>
        <v>0</v>
      </c>
      <c r="DR590" s="299">
        <f t="shared" si="135"/>
        <v>12.671206380525838</v>
      </c>
    </row>
    <row r="591" spans="1:122" x14ac:dyDescent="0.25">
      <c r="A591" t="s">
        <v>5670</v>
      </c>
      <c r="B591" t="s">
        <v>1177</v>
      </c>
      <c r="C591" t="s">
        <v>5671</v>
      </c>
      <c r="D591" t="s">
        <v>5672</v>
      </c>
      <c r="E591" t="s">
        <v>268</v>
      </c>
      <c r="F591" t="s">
        <v>156</v>
      </c>
      <c r="G591" t="s">
        <v>5673</v>
      </c>
      <c r="H591" t="s">
        <v>1367</v>
      </c>
      <c r="I591" t="s">
        <v>351</v>
      </c>
      <c r="J591" t="s">
        <v>274</v>
      </c>
      <c r="K591" t="s">
        <v>5674</v>
      </c>
      <c r="L591" t="s">
        <v>879</v>
      </c>
      <c r="M591" t="s">
        <v>10863</v>
      </c>
      <c r="N591" t="s">
        <v>303</v>
      </c>
      <c r="O591" t="s">
        <v>908</v>
      </c>
      <c r="P591" t="s">
        <v>10864</v>
      </c>
      <c r="Q591" t="s">
        <v>293</v>
      </c>
      <c r="R591" t="s">
        <v>268</v>
      </c>
      <c r="S591" t="s">
        <v>268</v>
      </c>
      <c r="T591" t="s">
        <v>268</v>
      </c>
      <c r="U591" t="s">
        <v>268</v>
      </c>
      <c r="V591" t="s">
        <v>268</v>
      </c>
      <c r="W591" t="s">
        <v>5675</v>
      </c>
      <c r="X591" t="s">
        <v>1310</v>
      </c>
      <c r="Y591" t="s">
        <v>339</v>
      </c>
      <c r="Z591" t="s">
        <v>268</v>
      </c>
      <c r="AA591" t="s">
        <v>268</v>
      </c>
      <c r="AB591" t="s">
        <v>268</v>
      </c>
      <c r="AC591" t="s">
        <v>268</v>
      </c>
      <c r="AD591" t="s">
        <v>268</v>
      </c>
      <c r="AE591" t="s">
        <v>287</v>
      </c>
      <c r="AF591" t="s">
        <v>1811</v>
      </c>
      <c r="AG591" t="s">
        <v>875</v>
      </c>
      <c r="AH591" t="s">
        <v>1812</v>
      </c>
      <c r="AI591" t="s">
        <v>5676</v>
      </c>
      <c r="AJ591" t="s">
        <v>268</v>
      </c>
      <c r="AK591" t="s">
        <v>366</v>
      </c>
      <c r="AL591" t="s">
        <v>268</v>
      </c>
      <c r="AM591" t="s">
        <v>288</v>
      </c>
      <c r="AN591" t="s">
        <v>268</v>
      </c>
      <c r="AO591" t="s">
        <v>268</v>
      </c>
      <c r="AP591" t="s">
        <v>268</v>
      </c>
      <c r="AQ591" t="s">
        <v>268</v>
      </c>
      <c r="AR591" t="s">
        <v>268</v>
      </c>
      <c r="AS591" t="s">
        <v>268</v>
      </c>
      <c r="AT591" t="s">
        <v>268</v>
      </c>
      <c r="AU591" t="s">
        <v>268</v>
      </c>
      <c r="AV591" t="s">
        <v>268</v>
      </c>
      <c r="AW591" t="s">
        <v>268</v>
      </c>
      <c r="AX591" t="s">
        <v>268</v>
      </c>
      <c r="AY591" t="s">
        <v>268</v>
      </c>
      <c r="AZ591" t="s">
        <v>268</v>
      </c>
      <c r="BA591" t="s">
        <v>268</v>
      </c>
      <c r="BB591" t="s">
        <v>268</v>
      </c>
      <c r="BC591" t="s">
        <v>268</v>
      </c>
      <c r="BD591" t="s">
        <v>268</v>
      </c>
      <c r="BE591" t="s">
        <v>268</v>
      </c>
      <c r="BF591" t="s">
        <v>268</v>
      </c>
      <c r="BG591" t="s">
        <v>268</v>
      </c>
      <c r="BH591" t="s">
        <v>268</v>
      </c>
      <c r="BI591" t="s">
        <v>268</v>
      </c>
      <c r="BJ591" t="s">
        <v>268</v>
      </c>
      <c r="BK591" t="s">
        <v>268</v>
      </c>
      <c r="BL591" t="s">
        <v>268</v>
      </c>
      <c r="BM591" t="s">
        <v>268</v>
      </c>
      <c r="BN591" t="s">
        <v>268</v>
      </c>
      <c r="BO591" t="s">
        <v>268</v>
      </c>
      <c r="BP591" t="s">
        <v>268</v>
      </c>
      <c r="BQ591" t="s">
        <v>268</v>
      </c>
      <c r="BR591" t="s">
        <v>268</v>
      </c>
      <c r="BS591" t="s">
        <v>268</v>
      </c>
      <c r="BT591" t="s">
        <v>268</v>
      </c>
      <c r="BU591" t="s">
        <v>268</v>
      </c>
      <c r="BV591" t="s">
        <v>268</v>
      </c>
      <c r="BW591" t="s">
        <v>268</v>
      </c>
      <c r="BX591" t="s">
        <v>268</v>
      </c>
      <c r="BY591">
        <v>72</v>
      </c>
      <c r="BZ591">
        <v>72</v>
      </c>
      <c r="CA591" t="s">
        <v>142</v>
      </c>
      <c r="CB591" s="356">
        <v>122</v>
      </c>
      <c r="CC591" t="s">
        <v>876</v>
      </c>
      <c r="CD591" t="s">
        <v>268</v>
      </c>
      <c r="CE591" t="s">
        <v>268</v>
      </c>
      <c r="CF591" t="s">
        <v>268</v>
      </c>
      <c r="CG591" t="s">
        <v>268</v>
      </c>
      <c r="CH591" t="s">
        <v>268</v>
      </c>
      <c r="CI591" t="s">
        <v>268</v>
      </c>
      <c r="CJ591" t="s">
        <v>268</v>
      </c>
      <c r="CK591" t="s">
        <v>268</v>
      </c>
      <c r="CL591" t="s">
        <v>268</v>
      </c>
      <c r="CM591" t="s">
        <v>11224</v>
      </c>
      <c r="CN591">
        <v>113.04</v>
      </c>
      <c r="CO591" t="s">
        <v>268</v>
      </c>
      <c r="CP591">
        <v>113.04</v>
      </c>
      <c r="CQ591">
        <v>365</v>
      </c>
      <c r="CR591" t="s">
        <v>878</v>
      </c>
      <c r="CS591" t="s">
        <v>11225</v>
      </c>
      <c r="CT591" t="s">
        <v>11226</v>
      </c>
      <c r="CU591" t="s">
        <v>11227</v>
      </c>
      <c r="CV591" t="s">
        <v>268</v>
      </c>
      <c r="CW591" t="s">
        <v>268</v>
      </c>
      <c r="CX591" t="s">
        <v>268</v>
      </c>
      <c r="CY591" t="s">
        <v>268</v>
      </c>
      <c r="CZ591" t="s">
        <v>268</v>
      </c>
      <c r="DA591" t="s">
        <v>268</v>
      </c>
      <c r="DB591" s="429">
        <f t="shared" si="123"/>
        <v>0</v>
      </c>
      <c r="DC591" s="284">
        <f t="shared" si="124"/>
        <v>0</v>
      </c>
      <c r="DD591" s="284">
        <f t="shared" si="125"/>
        <v>0</v>
      </c>
      <c r="DE591" s="284">
        <f t="shared" si="126"/>
        <v>0</v>
      </c>
      <c r="DF591" s="295">
        <f t="shared" si="127"/>
        <v>72</v>
      </c>
      <c r="DG591" s="284">
        <f t="shared" si="128"/>
        <v>0</v>
      </c>
      <c r="DH591" s="284">
        <f t="shared" si="129"/>
        <v>0</v>
      </c>
      <c r="DI591" s="284">
        <f t="shared" si="130"/>
        <v>0</v>
      </c>
      <c r="DJ591" s="284">
        <f t="shared" si="131"/>
        <v>0</v>
      </c>
      <c r="DK591" s="295">
        <f t="shared" si="132"/>
        <v>1</v>
      </c>
      <c r="DL591" s="297" t="str">
        <f t="shared" si="133"/>
        <v>A dispo.</v>
      </c>
      <c r="DM591" s="430">
        <f>IFERROR(IF(CA591="D",IF(DL591="A dispo.",DF591*VLOOKUP('DATI INPUT'!$F$27,TARIFFE_UD,4,FALSE),DF591*VLOOKUP(DL591,TARIFFE_UD,4,FALSE)),DF591*VLOOKUP(CB591-100,TARIFFE_UND,4,FALSE)),0)</f>
        <v>45.639700224867354</v>
      </c>
      <c r="DN591" s="430">
        <f>IFERROR(IF(CA591="D",IF(DL591="A dispo.",DK591*VLOOKUP('DATI INPUT'!$F$27,TARIFFE_UD,5,FALSE),DK591*VLOOKUP(DL591,TARIFFE_UD,5,FALSE)),DK591*VLOOKUP(CB591-100,TARIFFE_UND,5,FALSE)),0)</f>
        <v>67.397800635548478</v>
      </c>
      <c r="DO591" s="431">
        <f t="shared" si="134"/>
        <v>-2.499139584173804E-3</v>
      </c>
      <c r="DP591" s="299">
        <f>IFERROR(IF(CA591="D",IF(DL591="A dispo.",DF591*VLOOKUP('DATI INPUT'!$F$27,TARIFFE_UD,2,FALSE),DF591*VLOOKUP(DL591,TARIFFE_UD,2,FALSE)),DF591*VLOOKUP(CB591-100,TARIFFE_UND,2,FALSE)),0)</f>
        <v>57.020428712366268</v>
      </c>
      <c r="DQ591" s="299">
        <f>IFERROR(IF(CA591="D",IF(DL591="A dispo.",DK591*VLOOKUP('DATI INPUT'!$F$27,TARIFFE_UD,3,FALSE),DK591*VLOOKUP(DL591,TARIFFE_UD,3,FALSE)),DK591*VLOOKUP(CB591-100,TARIFFE_UND,3,FALSE)),0)</f>
        <v>60.367780403072892</v>
      </c>
      <c r="DR591" s="299">
        <f t="shared" si="135"/>
        <v>117.38820911543917</v>
      </c>
    </row>
    <row r="592" spans="1:122" x14ac:dyDescent="0.25">
      <c r="A592" t="s">
        <v>5677</v>
      </c>
      <c r="B592" t="s">
        <v>1591</v>
      </c>
      <c r="C592" t="s">
        <v>5678</v>
      </c>
      <c r="D592" t="s">
        <v>5679</v>
      </c>
      <c r="E592" t="s">
        <v>268</v>
      </c>
      <c r="F592" t="s">
        <v>156</v>
      </c>
      <c r="G592" t="s">
        <v>5680</v>
      </c>
      <c r="H592" t="s">
        <v>1367</v>
      </c>
      <c r="I592" t="s">
        <v>363</v>
      </c>
      <c r="J592" t="s">
        <v>274</v>
      </c>
      <c r="K592" t="s">
        <v>5681</v>
      </c>
      <c r="L592" t="s">
        <v>960</v>
      </c>
      <c r="M592" t="s">
        <v>5682</v>
      </c>
      <c r="N592" t="s">
        <v>1190</v>
      </c>
      <c r="O592" t="s">
        <v>1314</v>
      </c>
      <c r="P592" t="s">
        <v>5683</v>
      </c>
      <c r="Q592" t="s">
        <v>277</v>
      </c>
      <c r="R592" t="s">
        <v>268</v>
      </c>
      <c r="S592" t="s">
        <v>268</v>
      </c>
      <c r="T592" t="s">
        <v>268</v>
      </c>
      <c r="U592" t="s">
        <v>268</v>
      </c>
      <c r="V592" t="s">
        <v>268</v>
      </c>
      <c r="W592" t="s">
        <v>5684</v>
      </c>
      <c r="X592" t="s">
        <v>1298</v>
      </c>
      <c r="Y592" t="s">
        <v>309</v>
      </c>
      <c r="Z592" t="s">
        <v>268</v>
      </c>
      <c r="AA592" t="s">
        <v>268</v>
      </c>
      <c r="AB592" t="s">
        <v>268</v>
      </c>
      <c r="AC592" t="s">
        <v>268</v>
      </c>
      <c r="AD592" t="s">
        <v>268</v>
      </c>
      <c r="AE592" t="s">
        <v>287</v>
      </c>
      <c r="AF592" t="s">
        <v>1811</v>
      </c>
      <c r="AG592" t="s">
        <v>875</v>
      </c>
      <c r="AH592" t="s">
        <v>2529</v>
      </c>
      <c r="AI592" t="s">
        <v>5524</v>
      </c>
      <c r="AJ592" t="s">
        <v>268</v>
      </c>
      <c r="AK592" t="s">
        <v>725</v>
      </c>
      <c r="AL592" t="s">
        <v>268</v>
      </c>
      <c r="AM592" t="s">
        <v>355</v>
      </c>
      <c r="AN592" t="s">
        <v>287</v>
      </c>
      <c r="AO592" t="s">
        <v>1811</v>
      </c>
      <c r="AP592" t="s">
        <v>875</v>
      </c>
      <c r="AQ592" t="s">
        <v>2529</v>
      </c>
      <c r="AR592" t="s">
        <v>552</v>
      </c>
      <c r="AS592" t="s">
        <v>268</v>
      </c>
      <c r="AT592" t="s">
        <v>724</v>
      </c>
      <c r="AU592" t="s">
        <v>268</v>
      </c>
      <c r="AV592" t="s">
        <v>355</v>
      </c>
      <c r="AW592" t="s">
        <v>287</v>
      </c>
      <c r="AX592" t="s">
        <v>1811</v>
      </c>
      <c r="AY592" t="s">
        <v>875</v>
      </c>
      <c r="AZ592" t="s">
        <v>2529</v>
      </c>
      <c r="BA592" t="s">
        <v>552</v>
      </c>
      <c r="BB592" t="s">
        <v>268</v>
      </c>
      <c r="BC592" t="s">
        <v>377</v>
      </c>
      <c r="BD592" t="s">
        <v>268</v>
      </c>
      <c r="BE592" t="s">
        <v>411</v>
      </c>
      <c r="BF592" t="s">
        <v>268</v>
      </c>
      <c r="BG592" t="s">
        <v>268</v>
      </c>
      <c r="BH592" t="s">
        <v>268</v>
      </c>
      <c r="BI592" t="s">
        <v>268</v>
      </c>
      <c r="BJ592" t="s">
        <v>268</v>
      </c>
      <c r="BK592" t="s">
        <v>268</v>
      </c>
      <c r="BL592" t="s">
        <v>268</v>
      </c>
      <c r="BM592" t="s">
        <v>268</v>
      </c>
      <c r="BN592" t="s">
        <v>268</v>
      </c>
      <c r="BO592" t="s">
        <v>268</v>
      </c>
      <c r="BP592" t="s">
        <v>268</v>
      </c>
      <c r="BQ592" t="s">
        <v>268</v>
      </c>
      <c r="BR592" t="s">
        <v>268</v>
      </c>
      <c r="BS592" t="s">
        <v>268</v>
      </c>
      <c r="BT592" t="s">
        <v>268</v>
      </c>
      <c r="BU592" t="s">
        <v>268</v>
      </c>
      <c r="BV592" t="s">
        <v>268</v>
      </c>
      <c r="BW592" t="s">
        <v>268</v>
      </c>
      <c r="BX592" t="s">
        <v>268</v>
      </c>
      <c r="BY592">
        <v>74</v>
      </c>
      <c r="BZ592">
        <v>74</v>
      </c>
      <c r="CA592" t="s">
        <v>142</v>
      </c>
      <c r="CB592" s="356">
        <v>122</v>
      </c>
      <c r="CC592" t="s">
        <v>876</v>
      </c>
      <c r="CD592" t="s">
        <v>268</v>
      </c>
      <c r="CE592" t="s">
        <v>268</v>
      </c>
      <c r="CF592" t="s">
        <v>268</v>
      </c>
      <c r="CG592" t="s">
        <v>268</v>
      </c>
      <c r="CH592" t="s">
        <v>268</v>
      </c>
      <c r="CI592" t="s">
        <v>268</v>
      </c>
      <c r="CJ592" t="s">
        <v>268</v>
      </c>
      <c r="CK592" t="s">
        <v>268</v>
      </c>
      <c r="CL592" t="s">
        <v>268</v>
      </c>
      <c r="CM592" t="s">
        <v>11224</v>
      </c>
      <c r="CN592">
        <v>114.31</v>
      </c>
      <c r="CO592" t="s">
        <v>268</v>
      </c>
      <c r="CP592">
        <v>114.31</v>
      </c>
      <c r="CQ592">
        <v>365</v>
      </c>
      <c r="CR592" t="s">
        <v>878</v>
      </c>
      <c r="CS592" t="s">
        <v>11225</v>
      </c>
      <c r="CT592" t="s">
        <v>11226</v>
      </c>
      <c r="CU592" t="s">
        <v>11227</v>
      </c>
      <c r="CV592" t="s">
        <v>268</v>
      </c>
      <c r="CW592" t="s">
        <v>268</v>
      </c>
      <c r="CX592" t="s">
        <v>268</v>
      </c>
      <c r="CY592" t="s">
        <v>268</v>
      </c>
      <c r="CZ592" t="s">
        <v>268</v>
      </c>
      <c r="DA592" t="s">
        <v>268</v>
      </c>
      <c r="DB592" s="429">
        <f t="shared" si="123"/>
        <v>0</v>
      </c>
      <c r="DC592" s="284">
        <f t="shared" si="124"/>
        <v>0</v>
      </c>
      <c r="DD592" s="284">
        <f t="shared" si="125"/>
        <v>0</v>
      </c>
      <c r="DE592" s="284">
        <f t="shared" si="126"/>
        <v>0</v>
      </c>
      <c r="DF592" s="295">
        <f t="shared" si="127"/>
        <v>74</v>
      </c>
      <c r="DG592" s="284">
        <f t="shared" si="128"/>
        <v>0</v>
      </c>
      <c r="DH592" s="284">
        <f t="shared" si="129"/>
        <v>0</v>
      </c>
      <c r="DI592" s="284">
        <f t="shared" si="130"/>
        <v>0</v>
      </c>
      <c r="DJ592" s="284">
        <f t="shared" si="131"/>
        <v>0</v>
      </c>
      <c r="DK592" s="295">
        <f t="shared" si="132"/>
        <v>1</v>
      </c>
      <c r="DL592" s="297" t="str">
        <f t="shared" si="133"/>
        <v>A dispo.</v>
      </c>
      <c r="DM592" s="430">
        <f>IFERROR(IF(CA592="D",IF(DL592="A dispo.",DF592*VLOOKUP('DATI INPUT'!$F$27,TARIFFE_UD,4,FALSE),DF592*VLOOKUP(DL592,TARIFFE_UD,4,FALSE)),DF592*VLOOKUP(CB592-100,TARIFFE_UND,4,FALSE)),0)</f>
        <v>46.907469675558112</v>
      </c>
      <c r="DN592" s="430">
        <f>IFERROR(IF(CA592="D",IF(DL592="A dispo.",DK592*VLOOKUP('DATI INPUT'!$F$27,TARIFFE_UD,5,FALSE),DK592*VLOOKUP(DL592,TARIFFE_UD,5,FALSE)),DK592*VLOOKUP(CB592-100,TARIFFE_UND,5,FALSE)),0)</f>
        <v>67.397800635548478</v>
      </c>
      <c r="DO592" s="431">
        <f t="shared" si="134"/>
        <v>-4.7296888934056369E-3</v>
      </c>
      <c r="DP592" s="299">
        <f>IFERROR(IF(CA592="D",IF(DL592="A dispo.",DF592*VLOOKUP('DATI INPUT'!$F$27,TARIFFE_UD,2,FALSE),DF592*VLOOKUP(DL592,TARIFFE_UD,2,FALSE)),DF592*VLOOKUP(CB592-100,TARIFFE_UND,2,FALSE)),0)</f>
        <v>58.604329509932001</v>
      </c>
      <c r="DQ592" s="299">
        <f>IFERROR(IF(CA592="D",IF(DL592="A dispo.",DK592*VLOOKUP('DATI INPUT'!$F$27,TARIFFE_UD,3,FALSE),DK592*VLOOKUP(DL592,TARIFFE_UD,3,FALSE)),DK592*VLOOKUP(CB592-100,TARIFFE_UND,3,FALSE)),0)</f>
        <v>60.367780403072892</v>
      </c>
      <c r="DR592" s="299">
        <f t="shared" si="135"/>
        <v>118.97210991300489</v>
      </c>
    </row>
    <row r="593" spans="1:122" x14ac:dyDescent="0.25">
      <c r="A593" t="s">
        <v>5685</v>
      </c>
      <c r="B593" t="s">
        <v>1178</v>
      </c>
      <c r="C593" t="s">
        <v>683</v>
      </c>
      <c r="D593" t="s">
        <v>5686</v>
      </c>
      <c r="E593" t="s">
        <v>268</v>
      </c>
      <c r="F593" t="s">
        <v>156</v>
      </c>
      <c r="G593" t="s">
        <v>5687</v>
      </c>
      <c r="H593" t="s">
        <v>1367</v>
      </c>
      <c r="I593" t="s">
        <v>360</v>
      </c>
      <c r="J593" t="s">
        <v>274</v>
      </c>
      <c r="K593" t="s">
        <v>5688</v>
      </c>
      <c r="L593" t="s">
        <v>960</v>
      </c>
      <c r="M593" t="s">
        <v>5689</v>
      </c>
      <c r="N593" t="s">
        <v>5690</v>
      </c>
      <c r="O593" t="s">
        <v>5691</v>
      </c>
      <c r="P593" t="s">
        <v>5692</v>
      </c>
      <c r="Q593" t="s">
        <v>282</v>
      </c>
      <c r="R593" t="s">
        <v>268</v>
      </c>
      <c r="S593" t="s">
        <v>268</v>
      </c>
      <c r="T593" t="s">
        <v>268</v>
      </c>
      <c r="U593" t="s">
        <v>268</v>
      </c>
      <c r="V593" t="s">
        <v>268</v>
      </c>
      <c r="W593" t="s">
        <v>5693</v>
      </c>
      <c r="X593" t="s">
        <v>1298</v>
      </c>
      <c r="Y593" t="s">
        <v>290</v>
      </c>
      <c r="Z593" t="s">
        <v>268</v>
      </c>
      <c r="AA593" t="s">
        <v>268</v>
      </c>
      <c r="AB593" t="s">
        <v>268</v>
      </c>
      <c r="AC593" t="s">
        <v>268</v>
      </c>
      <c r="AD593" t="s">
        <v>268</v>
      </c>
      <c r="AE593" t="s">
        <v>287</v>
      </c>
      <c r="AF593" t="s">
        <v>1811</v>
      </c>
      <c r="AG593" t="s">
        <v>875</v>
      </c>
      <c r="AH593" t="s">
        <v>2529</v>
      </c>
      <c r="AI593" t="s">
        <v>5524</v>
      </c>
      <c r="AJ593" t="s">
        <v>268</v>
      </c>
      <c r="AK593" t="s">
        <v>511</v>
      </c>
      <c r="AL593" t="s">
        <v>268</v>
      </c>
      <c r="AM593" t="s">
        <v>355</v>
      </c>
      <c r="AN593" t="s">
        <v>287</v>
      </c>
      <c r="AO593" t="s">
        <v>1811</v>
      </c>
      <c r="AP593" t="s">
        <v>875</v>
      </c>
      <c r="AQ593" t="s">
        <v>2529</v>
      </c>
      <c r="AR593" t="s">
        <v>5524</v>
      </c>
      <c r="AS593" t="s">
        <v>268</v>
      </c>
      <c r="AT593" t="s">
        <v>669</v>
      </c>
      <c r="AU593" t="s">
        <v>268</v>
      </c>
      <c r="AV593" t="s">
        <v>411</v>
      </c>
      <c r="AW593" t="s">
        <v>287</v>
      </c>
      <c r="AX593" t="s">
        <v>1811</v>
      </c>
      <c r="AY593" t="s">
        <v>875</v>
      </c>
      <c r="AZ593" t="s">
        <v>2529</v>
      </c>
      <c r="BA593" t="s">
        <v>552</v>
      </c>
      <c r="BB593" t="s">
        <v>268</v>
      </c>
      <c r="BC593" t="s">
        <v>366</v>
      </c>
      <c r="BD593" t="s">
        <v>268</v>
      </c>
      <c r="BE593" t="s">
        <v>411</v>
      </c>
      <c r="BF593" t="s">
        <v>268</v>
      </c>
      <c r="BG593" t="s">
        <v>268</v>
      </c>
      <c r="BH593" t="s">
        <v>268</v>
      </c>
      <c r="BI593" t="s">
        <v>268</v>
      </c>
      <c r="BJ593" t="s">
        <v>268</v>
      </c>
      <c r="BK593" t="s">
        <v>268</v>
      </c>
      <c r="BL593" t="s">
        <v>268</v>
      </c>
      <c r="BM593" t="s">
        <v>268</v>
      </c>
      <c r="BN593" t="s">
        <v>268</v>
      </c>
      <c r="BO593" t="s">
        <v>268</v>
      </c>
      <c r="BP593" t="s">
        <v>268</v>
      </c>
      <c r="BQ593" t="s">
        <v>268</v>
      </c>
      <c r="BR593" t="s">
        <v>268</v>
      </c>
      <c r="BS593" t="s">
        <v>268</v>
      </c>
      <c r="BT593" t="s">
        <v>268</v>
      </c>
      <c r="BU593" t="s">
        <v>268</v>
      </c>
      <c r="BV593" t="s">
        <v>268</v>
      </c>
      <c r="BW593" t="s">
        <v>268</v>
      </c>
      <c r="BX593" t="s">
        <v>268</v>
      </c>
      <c r="BY593">
        <v>58</v>
      </c>
      <c r="BZ593">
        <v>58</v>
      </c>
      <c r="CA593" t="s">
        <v>142</v>
      </c>
      <c r="CB593" s="356">
        <v>122</v>
      </c>
      <c r="CC593" t="s">
        <v>876</v>
      </c>
      <c r="CD593" t="s">
        <v>268</v>
      </c>
      <c r="CE593" t="s">
        <v>268</v>
      </c>
      <c r="CF593" t="s">
        <v>268</v>
      </c>
      <c r="CG593" t="s">
        <v>268</v>
      </c>
      <c r="CH593" t="s">
        <v>268</v>
      </c>
      <c r="CI593" t="s">
        <v>268</v>
      </c>
      <c r="CJ593" t="s">
        <v>268</v>
      </c>
      <c r="CK593" t="s">
        <v>268</v>
      </c>
      <c r="CL593" t="s">
        <v>268</v>
      </c>
      <c r="CM593" t="s">
        <v>11224</v>
      </c>
      <c r="CN593">
        <v>104.17</v>
      </c>
      <c r="CO593" t="s">
        <v>268</v>
      </c>
      <c r="CP593">
        <v>104.17</v>
      </c>
      <c r="CQ593">
        <v>365</v>
      </c>
      <c r="CR593" t="s">
        <v>878</v>
      </c>
      <c r="CS593" t="s">
        <v>11225</v>
      </c>
      <c r="CT593" t="s">
        <v>11226</v>
      </c>
      <c r="CU593" t="s">
        <v>11227</v>
      </c>
      <c r="CV593" t="s">
        <v>268</v>
      </c>
      <c r="CW593" t="s">
        <v>268</v>
      </c>
      <c r="CX593" t="s">
        <v>268</v>
      </c>
      <c r="CY593" t="s">
        <v>268</v>
      </c>
      <c r="CZ593" t="s">
        <v>268</v>
      </c>
      <c r="DA593" t="s">
        <v>268</v>
      </c>
      <c r="DB593" s="429">
        <f t="shared" si="123"/>
        <v>0</v>
      </c>
      <c r="DC593" s="284">
        <f t="shared" si="124"/>
        <v>0</v>
      </c>
      <c r="DD593" s="284">
        <f t="shared" si="125"/>
        <v>0</v>
      </c>
      <c r="DE593" s="284">
        <f t="shared" si="126"/>
        <v>0</v>
      </c>
      <c r="DF593" s="295">
        <f t="shared" si="127"/>
        <v>58.000000000000007</v>
      </c>
      <c r="DG593" s="284">
        <f t="shared" si="128"/>
        <v>0</v>
      </c>
      <c r="DH593" s="284">
        <f t="shared" si="129"/>
        <v>0</v>
      </c>
      <c r="DI593" s="284">
        <f t="shared" si="130"/>
        <v>0</v>
      </c>
      <c r="DJ593" s="284">
        <f t="shared" si="131"/>
        <v>0</v>
      </c>
      <c r="DK593" s="295">
        <f t="shared" si="132"/>
        <v>1</v>
      </c>
      <c r="DL593" s="297" t="str">
        <f t="shared" si="133"/>
        <v>A dispo.</v>
      </c>
      <c r="DM593" s="430">
        <f>IFERROR(IF(CA593="D",IF(DL593="A dispo.",DF593*VLOOKUP('DATI INPUT'!$F$27,TARIFFE_UD,4,FALSE),DF593*VLOOKUP(DL593,TARIFFE_UD,4,FALSE)),DF593*VLOOKUP(CB593-100,TARIFFE_UND,4,FALSE)),0)</f>
        <v>36.765314070032041</v>
      </c>
      <c r="DN593" s="430">
        <f>IFERROR(IF(CA593="D",IF(DL593="A dispo.",DK593*VLOOKUP('DATI INPUT'!$F$27,TARIFFE_UD,5,FALSE),DK593*VLOOKUP(DL593,TARIFFE_UD,5,FALSE)),DK593*VLOOKUP(CB593-100,TARIFFE_UND,5,FALSE)),0)</f>
        <v>67.397800635548478</v>
      </c>
      <c r="DO593" s="431">
        <f t="shared" si="134"/>
        <v>-6.8852944194901511E-3</v>
      </c>
      <c r="DP593" s="299">
        <f>IFERROR(IF(CA593="D",IF(DL593="A dispo.",DF593*VLOOKUP('DATI INPUT'!$F$27,TARIFFE_UD,2,FALSE),DF593*VLOOKUP(DL593,TARIFFE_UD,2,FALSE)),DF593*VLOOKUP(CB593-100,TARIFFE_UND,2,FALSE)),0)</f>
        <v>45.933123129406169</v>
      </c>
      <c r="DQ593" s="299">
        <f>IFERROR(IF(CA593="D",IF(DL593="A dispo.",DK593*VLOOKUP('DATI INPUT'!$F$27,TARIFFE_UD,3,FALSE),DK593*VLOOKUP(DL593,TARIFFE_UD,3,FALSE)),DK593*VLOOKUP(CB593-100,TARIFFE_UND,3,FALSE)),0)</f>
        <v>60.367780403072892</v>
      </c>
      <c r="DR593" s="299">
        <f t="shared" si="135"/>
        <v>106.30090353247905</v>
      </c>
    </row>
    <row r="594" spans="1:122" x14ac:dyDescent="0.25">
      <c r="A594" t="s">
        <v>5694</v>
      </c>
      <c r="B594" t="s">
        <v>5695</v>
      </c>
      <c r="C594" t="s">
        <v>1467</v>
      </c>
      <c r="D594" t="s">
        <v>5696</v>
      </c>
      <c r="E594" t="s">
        <v>268</v>
      </c>
      <c r="F594" t="s">
        <v>156</v>
      </c>
      <c r="G594" t="s">
        <v>5697</v>
      </c>
      <c r="H594" t="s">
        <v>5698</v>
      </c>
      <c r="I594" t="s">
        <v>5699</v>
      </c>
      <c r="J594" t="s">
        <v>156</v>
      </c>
      <c r="K594" t="s">
        <v>5700</v>
      </c>
      <c r="L594" t="s">
        <v>5701</v>
      </c>
      <c r="M594" t="s">
        <v>5702</v>
      </c>
      <c r="N594" t="s">
        <v>152</v>
      </c>
      <c r="O594" t="s">
        <v>5703</v>
      </c>
      <c r="P594" t="s">
        <v>5704</v>
      </c>
      <c r="Q594" t="s">
        <v>271</v>
      </c>
      <c r="R594" t="s">
        <v>268</v>
      </c>
      <c r="S594" t="s">
        <v>268</v>
      </c>
      <c r="T594" t="s">
        <v>268</v>
      </c>
      <c r="U594" t="s">
        <v>268</v>
      </c>
      <c r="V594" t="s">
        <v>268</v>
      </c>
      <c r="W594" t="s">
        <v>10403</v>
      </c>
      <c r="X594" t="s">
        <v>10374</v>
      </c>
      <c r="Y594" t="s">
        <v>282</v>
      </c>
      <c r="Z594" t="s">
        <v>268</v>
      </c>
      <c r="AA594" t="s">
        <v>268</v>
      </c>
      <c r="AB594" t="s">
        <v>268</v>
      </c>
      <c r="AC594" t="s">
        <v>268</v>
      </c>
      <c r="AD594" t="s">
        <v>268</v>
      </c>
      <c r="AE594" t="s">
        <v>287</v>
      </c>
      <c r="AF594" t="s">
        <v>1811</v>
      </c>
      <c r="AG594" t="s">
        <v>875</v>
      </c>
      <c r="AH594" t="s">
        <v>2154</v>
      </c>
      <c r="AI594" t="s">
        <v>1243</v>
      </c>
      <c r="AJ594" t="s">
        <v>268</v>
      </c>
      <c r="AK594" t="s">
        <v>377</v>
      </c>
      <c r="AL594" t="s">
        <v>268</v>
      </c>
      <c r="AM594" t="s">
        <v>288</v>
      </c>
      <c r="AN594" t="s">
        <v>268</v>
      </c>
      <c r="AO594" t="s">
        <v>268</v>
      </c>
      <c r="AP594" t="s">
        <v>268</v>
      </c>
      <c r="AQ594" t="s">
        <v>268</v>
      </c>
      <c r="AR594" t="s">
        <v>268</v>
      </c>
      <c r="AS594" t="s">
        <v>268</v>
      </c>
      <c r="AT594" t="s">
        <v>268</v>
      </c>
      <c r="AU594" t="s">
        <v>268</v>
      </c>
      <c r="AV594" t="s">
        <v>268</v>
      </c>
      <c r="AW594" t="s">
        <v>268</v>
      </c>
      <c r="AX594" t="s">
        <v>268</v>
      </c>
      <c r="AY594" t="s">
        <v>268</v>
      </c>
      <c r="AZ594" t="s">
        <v>268</v>
      </c>
      <c r="BA594" t="s">
        <v>268</v>
      </c>
      <c r="BB594" t="s">
        <v>268</v>
      </c>
      <c r="BC594" t="s">
        <v>268</v>
      </c>
      <c r="BD594" t="s">
        <v>268</v>
      </c>
      <c r="BE594" t="s">
        <v>268</v>
      </c>
      <c r="BF594" t="s">
        <v>268</v>
      </c>
      <c r="BG594" t="s">
        <v>268</v>
      </c>
      <c r="BH594" t="s">
        <v>268</v>
      </c>
      <c r="BI594" t="s">
        <v>268</v>
      </c>
      <c r="BJ594" t="s">
        <v>268</v>
      </c>
      <c r="BK594" t="s">
        <v>268</v>
      </c>
      <c r="BL594" t="s">
        <v>268</v>
      </c>
      <c r="BM594" t="s">
        <v>268</v>
      </c>
      <c r="BN594" t="s">
        <v>268</v>
      </c>
      <c r="BO594" t="s">
        <v>268</v>
      </c>
      <c r="BP594" t="s">
        <v>268</v>
      </c>
      <c r="BQ594" t="s">
        <v>268</v>
      </c>
      <c r="BR594" t="s">
        <v>268</v>
      </c>
      <c r="BS594" t="s">
        <v>268</v>
      </c>
      <c r="BT594" t="s">
        <v>268</v>
      </c>
      <c r="BU594" t="s">
        <v>268</v>
      </c>
      <c r="BV594" t="s">
        <v>268</v>
      </c>
      <c r="BW594" t="s">
        <v>268</v>
      </c>
      <c r="BX594" t="s">
        <v>268</v>
      </c>
      <c r="BY594">
        <v>20</v>
      </c>
      <c r="BZ594">
        <v>20</v>
      </c>
      <c r="CA594" t="s">
        <v>142</v>
      </c>
      <c r="CB594" s="356">
        <v>122</v>
      </c>
      <c r="CC594" t="s">
        <v>876</v>
      </c>
      <c r="CD594" t="s">
        <v>268</v>
      </c>
      <c r="CE594" t="s">
        <v>268</v>
      </c>
      <c r="CF594" t="s">
        <v>268</v>
      </c>
      <c r="CG594" t="s">
        <v>268</v>
      </c>
      <c r="CH594" t="s">
        <v>268</v>
      </c>
      <c r="CI594" t="s">
        <v>268</v>
      </c>
      <c r="CJ594" t="s">
        <v>268</v>
      </c>
      <c r="CK594" t="s">
        <v>268</v>
      </c>
      <c r="CL594" t="s">
        <v>268</v>
      </c>
      <c r="CM594" t="s">
        <v>11224</v>
      </c>
      <c r="CN594">
        <v>80.08</v>
      </c>
      <c r="CO594" t="s">
        <v>268</v>
      </c>
      <c r="CP594">
        <v>80.08</v>
      </c>
      <c r="CQ594">
        <v>365</v>
      </c>
      <c r="CR594" t="s">
        <v>878</v>
      </c>
      <c r="CS594" t="s">
        <v>11225</v>
      </c>
      <c r="CT594" t="s">
        <v>11226</v>
      </c>
      <c r="CU594" t="s">
        <v>11227</v>
      </c>
      <c r="CV594" t="s">
        <v>268</v>
      </c>
      <c r="CW594" t="s">
        <v>268</v>
      </c>
      <c r="CX594" t="s">
        <v>268</v>
      </c>
      <c r="CY594" t="s">
        <v>268</v>
      </c>
      <c r="CZ594" t="s">
        <v>268</v>
      </c>
      <c r="DA594" t="s">
        <v>268</v>
      </c>
      <c r="DB594" s="429">
        <f t="shared" si="123"/>
        <v>0</v>
      </c>
      <c r="DC594" s="284">
        <f t="shared" si="124"/>
        <v>0</v>
      </c>
      <c r="DD594" s="284">
        <f t="shared" si="125"/>
        <v>0</v>
      </c>
      <c r="DE594" s="284">
        <f t="shared" si="126"/>
        <v>0</v>
      </c>
      <c r="DF594" s="295">
        <f t="shared" si="127"/>
        <v>20</v>
      </c>
      <c r="DG594" s="284">
        <f t="shared" si="128"/>
        <v>0</v>
      </c>
      <c r="DH594" s="284">
        <f t="shared" si="129"/>
        <v>0</v>
      </c>
      <c r="DI594" s="284">
        <f t="shared" si="130"/>
        <v>0</v>
      </c>
      <c r="DJ594" s="284">
        <f t="shared" si="131"/>
        <v>0</v>
      </c>
      <c r="DK594" s="295">
        <f t="shared" si="132"/>
        <v>1</v>
      </c>
      <c r="DL594" s="297" t="str">
        <f t="shared" si="133"/>
        <v>A dispo.</v>
      </c>
      <c r="DM594" s="430">
        <f>IFERROR(IF(CA594="D",IF(DL594="A dispo.",DF594*VLOOKUP('DATI INPUT'!$F$27,TARIFFE_UD,4,FALSE),DF594*VLOOKUP(DL594,TARIFFE_UD,4,FALSE)),DF594*VLOOKUP(CB594-100,TARIFFE_UND,4,FALSE)),0)</f>
        <v>12.677694506907597</v>
      </c>
      <c r="DN594" s="430">
        <f>IFERROR(IF(CA594="D",IF(DL594="A dispo.",DK594*VLOOKUP('DATI INPUT'!$F$27,TARIFFE_UD,5,FALSE),DK594*VLOOKUP(DL594,TARIFFE_UD,5,FALSE)),DK594*VLOOKUP(CB594-100,TARIFFE_UND,5,FALSE)),0)</f>
        <v>67.397800635548478</v>
      </c>
      <c r="DO594" s="431">
        <f t="shared" si="134"/>
        <v>-4.5048575439210481E-3</v>
      </c>
      <c r="DP594" s="299">
        <f>IFERROR(IF(CA594="D",IF(DL594="A dispo.",DF594*VLOOKUP('DATI INPUT'!$F$27,TARIFFE_UD,2,FALSE),DF594*VLOOKUP(DL594,TARIFFE_UD,2,FALSE)),DF594*VLOOKUP(CB594-100,TARIFFE_UND,2,FALSE)),0)</f>
        <v>15.839007975657298</v>
      </c>
      <c r="DQ594" s="299">
        <f>IFERROR(IF(CA594="D",IF(DL594="A dispo.",DK594*VLOOKUP('DATI INPUT'!$F$27,TARIFFE_UD,3,FALSE),DK594*VLOOKUP(DL594,TARIFFE_UD,3,FALSE)),DK594*VLOOKUP(CB594-100,TARIFFE_UND,3,FALSE)),0)</f>
        <v>60.367780403072892</v>
      </c>
      <c r="DR594" s="299">
        <f t="shared" si="135"/>
        <v>76.206788378730195</v>
      </c>
    </row>
    <row r="595" spans="1:122" x14ac:dyDescent="0.25">
      <c r="A595" t="s">
        <v>5706</v>
      </c>
      <c r="B595" t="s">
        <v>5695</v>
      </c>
      <c r="C595" t="s">
        <v>684</v>
      </c>
      <c r="D595" t="s">
        <v>5696</v>
      </c>
      <c r="E595" t="s">
        <v>268</v>
      </c>
      <c r="F595" t="s">
        <v>156</v>
      </c>
      <c r="G595" t="s">
        <v>5697</v>
      </c>
      <c r="H595" t="s">
        <v>5698</v>
      </c>
      <c r="I595" t="s">
        <v>5699</v>
      </c>
      <c r="J595" t="s">
        <v>156</v>
      </c>
      <c r="K595" t="s">
        <v>5700</v>
      </c>
      <c r="L595" t="s">
        <v>5701</v>
      </c>
      <c r="M595" t="s">
        <v>5702</v>
      </c>
      <c r="N595" t="s">
        <v>152</v>
      </c>
      <c r="O595" t="s">
        <v>5703</v>
      </c>
      <c r="P595" t="s">
        <v>5704</v>
      </c>
      <c r="Q595" t="s">
        <v>271</v>
      </c>
      <c r="R595" t="s">
        <v>268</v>
      </c>
      <c r="S595" t="s">
        <v>268</v>
      </c>
      <c r="T595" t="s">
        <v>268</v>
      </c>
      <c r="U595" t="s">
        <v>268</v>
      </c>
      <c r="V595" t="s">
        <v>268</v>
      </c>
      <c r="W595" t="s">
        <v>10403</v>
      </c>
      <c r="X595" t="s">
        <v>10374</v>
      </c>
      <c r="Y595" t="s">
        <v>282</v>
      </c>
      <c r="Z595" t="s">
        <v>268</v>
      </c>
      <c r="AA595" t="s">
        <v>268</v>
      </c>
      <c r="AB595" t="s">
        <v>268</v>
      </c>
      <c r="AC595" t="s">
        <v>268</v>
      </c>
      <c r="AD595" t="s">
        <v>268</v>
      </c>
      <c r="AE595" t="s">
        <v>287</v>
      </c>
      <c r="AF595" t="s">
        <v>1811</v>
      </c>
      <c r="AG595" t="s">
        <v>875</v>
      </c>
      <c r="AH595" t="s">
        <v>2154</v>
      </c>
      <c r="AI595" t="s">
        <v>1243</v>
      </c>
      <c r="AJ595" t="s">
        <v>268</v>
      </c>
      <c r="AK595" t="s">
        <v>377</v>
      </c>
      <c r="AL595" t="s">
        <v>268</v>
      </c>
      <c r="AM595" t="s">
        <v>288</v>
      </c>
      <c r="AN595" t="s">
        <v>268</v>
      </c>
      <c r="AO595" t="s">
        <v>268</v>
      </c>
      <c r="AP595" t="s">
        <v>268</v>
      </c>
      <c r="AQ595" t="s">
        <v>268</v>
      </c>
      <c r="AR595" t="s">
        <v>268</v>
      </c>
      <c r="AS595" t="s">
        <v>268</v>
      </c>
      <c r="AT595" t="s">
        <v>268</v>
      </c>
      <c r="AU595" t="s">
        <v>268</v>
      </c>
      <c r="AV595" t="s">
        <v>268</v>
      </c>
      <c r="AW595" t="s">
        <v>268</v>
      </c>
      <c r="AX595" t="s">
        <v>268</v>
      </c>
      <c r="AY595" t="s">
        <v>268</v>
      </c>
      <c r="AZ595" t="s">
        <v>268</v>
      </c>
      <c r="BA595" t="s">
        <v>268</v>
      </c>
      <c r="BB595" t="s">
        <v>268</v>
      </c>
      <c r="BC595" t="s">
        <v>268</v>
      </c>
      <c r="BD595" t="s">
        <v>268</v>
      </c>
      <c r="BE595" t="s">
        <v>268</v>
      </c>
      <c r="BF595" t="s">
        <v>268</v>
      </c>
      <c r="BG595" t="s">
        <v>268</v>
      </c>
      <c r="BH595" t="s">
        <v>268</v>
      </c>
      <c r="BI595" t="s">
        <v>268</v>
      </c>
      <c r="BJ595" t="s">
        <v>268</v>
      </c>
      <c r="BK595" t="s">
        <v>268</v>
      </c>
      <c r="BL595" t="s">
        <v>268</v>
      </c>
      <c r="BM595" t="s">
        <v>268</v>
      </c>
      <c r="BN595" t="s">
        <v>268</v>
      </c>
      <c r="BO595" t="s">
        <v>268</v>
      </c>
      <c r="BP595" t="s">
        <v>268</v>
      </c>
      <c r="BQ595" t="s">
        <v>268</v>
      </c>
      <c r="BR595" t="s">
        <v>268</v>
      </c>
      <c r="BS595" t="s">
        <v>268</v>
      </c>
      <c r="BT595" t="s">
        <v>268</v>
      </c>
      <c r="BU595" t="s">
        <v>268</v>
      </c>
      <c r="BV595" t="s">
        <v>268</v>
      </c>
      <c r="BW595" t="s">
        <v>268</v>
      </c>
      <c r="BX595" t="s">
        <v>268</v>
      </c>
      <c r="BY595">
        <v>20</v>
      </c>
      <c r="BZ595">
        <v>20</v>
      </c>
      <c r="CA595" t="s">
        <v>142</v>
      </c>
      <c r="CB595" s="356">
        <v>122</v>
      </c>
      <c r="CC595" t="s">
        <v>876</v>
      </c>
      <c r="CD595" t="s">
        <v>268</v>
      </c>
      <c r="CE595" t="s">
        <v>268</v>
      </c>
      <c r="CF595" t="s">
        <v>268</v>
      </c>
      <c r="CG595" t="s">
        <v>268</v>
      </c>
      <c r="CH595" t="s">
        <v>268</v>
      </c>
      <c r="CI595" t="s">
        <v>268</v>
      </c>
      <c r="CJ595" t="s">
        <v>268</v>
      </c>
      <c r="CK595" t="s">
        <v>268</v>
      </c>
      <c r="CL595" t="s">
        <v>268</v>
      </c>
      <c r="CM595" t="s">
        <v>11224</v>
      </c>
      <c r="CN595">
        <v>80.08</v>
      </c>
      <c r="CO595" t="s">
        <v>268</v>
      </c>
      <c r="CP595">
        <v>80.08</v>
      </c>
      <c r="CQ595">
        <v>365</v>
      </c>
      <c r="CR595" t="s">
        <v>878</v>
      </c>
      <c r="CS595" t="s">
        <v>11225</v>
      </c>
      <c r="CT595" t="s">
        <v>11226</v>
      </c>
      <c r="CU595" t="s">
        <v>11227</v>
      </c>
      <c r="CV595" t="s">
        <v>268</v>
      </c>
      <c r="CW595" t="s">
        <v>268</v>
      </c>
      <c r="CX595" t="s">
        <v>268</v>
      </c>
      <c r="CY595" t="s">
        <v>268</v>
      </c>
      <c r="CZ595" t="s">
        <v>268</v>
      </c>
      <c r="DA595" t="s">
        <v>268</v>
      </c>
      <c r="DB595" s="429">
        <f t="shared" si="123"/>
        <v>0</v>
      </c>
      <c r="DC595" s="284">
        <f t="shared" si="124"/>
        <v>0</v>
      </c>
      <c r="DD595" s="284">
        <f t="shared" si="125"/>
        <v>0</v>
      </c>
      <c r="DE595" s="284">
        <f t="shared" si="126"/>
        <v>0</v>
      </c>
      <c r="DF595" s="295">
        <f t="shared" si="127"/>
        <v>20</v>
      </c>
      <c r="DG595" s="284">
        <f t="shared" si="128"/>
        <v>0</v>
      </c>
      <c r="DH595" s="284">
        <f t="shared" si="129"/>
        <v>0</v>
      </c>
      <c r="DI595" s="284">
        <f t="shared" si="130"/>
        <v>0</v>
      </c>
      <c r="DJ595" s="284">
        <f t="shared" si="131"/>
        <v>0</v>
      </c>
      <c r="DK595" s="295">
        <f t="shared" si="132"/>
        <v>1</v>
      </c>
      <c r="DL595" s="297" t="str">
        <f t="shared" si="133"/>
        <v>A dispo.</v>
      </c>
      <c r="DM595" s="430">
        <f>IFERROR(IF(CA595="D",IF(DL595="A dispo.",DF595*VLOOKUP('DATI INPUT'!$F$27,TARIFFE_UD,4,FALSE),DF595*VLOOKUP(DL595,TARIFFE_UD,4,FALSE)),DF595*VLOOKUP(CB595-100,TARIFFE_UND,4,FALSE)),0)</f>
        <v>12.677694506907597</v>
      </c>
      <c r="DN595" s="430">
        <f>IFERROR(IF(CA595="D",IF(DL595="A dispo.",DK595*VLOOKUP('DATI INPUT'!$F$27,TARIFFE_UD,5,FALSE),DK595*VLOOKUP(DL595,TARIFFE_UD,5,FALSE)),DK595*VLOOKUP(CB595-100,TARIFFE_UND,5,FALSE)),0)</f>
        <v>67.397800635548478</v>
      </c>
      <c r="DO595" s="431">
        <f t="shared" si="134"/>
        <v>-4.5048575439210481E-3</v>
      </c>
      <c r="DP595" s="299">
        <f>IFERROR(IF(CA595="D",IF(DL595="A dispo.",DF595*VLOOKUP('DATI INPUT'!$F$27,TARIFFE_UD,2,FALSE),DF595*VLOOKUP(DL595,TARIFFE_UD,2,FALSE)),DF595*VLOOKUP(CB595-100,TARIFFE_UND,2,FALSE)),0)</f>
        <v>15.839007975657298</v>
      </c>
      <c r="DQ595" s="299">
        <f>IFERROR(IF(CA595="D",IF(DL595="A dispo.",DK595*VLOOKUP('DATI INPUT'!$F$27,TARIFFE_UD,3,FALSE),DK595*VLOOKUP(DL595,TARIFFE_UD,3,FALSE)),DK595*VLOOKUP(CB595-100,TARIFFE_UND,3,FALSE)),0)</f>
        <v>60.367780403072892</v>
      </c>
      <c r="DR595" s="299">
        <f t="shared" si="135"/>
        <v>76.206788378730195</v>
      </c>
    </row>
    <row r="596" spans="1:122" x14ac:dyDescent="0.25">
      <c r="A596" t="s">
        <v>5707</v>
      </c>
      <c r="B596" t="s">
        <v>5695</v>
      </c>
      <c r="C596" t="s">
        <v>1001</v>
      </c>
      <c r="D596" t="s">
        <v>5696</v>
      </c>
      <c r="E596" t="s">
        <v>268</v>
      </c>
      <c r="F596" t="s">
        <v>156</v>
      </c>
      <c r="G596" t="s">
        <v>5697</v>
      </c>
      <c r="H596" t="s">
        <v>5698</v>
      </c>
      <c r="I596" t="s">
        <v>5699</v>
      </c>
      <c r="J596" t="s">
        <v>156</v>
      </c>
      <c r="K596" t="s">
        <v>5700</v>
      </c>
      <c r="L596" t="s">
        <v>5701</v>
      </c>
      <c r="M596" t="s">
        <v>5702</v>
      </c>
      <c r="N596" t="s">
        <v>152</v>
      </c>
      <c r="O596" t="s">
        <v>5703</v>
      </c>
      <c r="P596" t="s">
        <v>5704</v>
      </c>
      <c r="Q596" t="s">
        <v>271</v>
      </c>
      <c r="R596" t="s">
        <v>268</v>
      </c>
      <c r="S596" t="s">
        <v>268</v>
      </c>
      <c r="T596" t="s">
        <v>268</v>
      </c>
      <c r="U596" t="s">
        <v>268</v>
      </c>
      <c r="V596" t="s">
        <v>268</v>
      </c>
      <c r="W596" t="s">
        <v>10403</v>
      </c>
      <c r="X596" t="s">
        <v>10374</v>
      </c>
      <c r="Y596" t="s">
        <v>282</v>
      </c>
      <c r="Z596" t="s">
        <v>268</v>
      </c>
      <c r="AA596" t="s">
        <v>268</v>
      </c>
      <c r="AB596" t="s">
        <v>268</v>
      </c>
      <c r="AC596" t="s">
        <v>268</v>
      </c>
      <c r="AD596" t="s">
        <v>268</v>
      </c>
      <c r="AE596" t="s">
        <v>287</v>
      </c>
      <c r="AF596" t="s">
        <v>1811</v>
      </c>
      <c r="AG596" t="s">
        <v>875</v>
      </c>
      <c r="AH596" t="s">
        <v>2154</v>
      </c>
      <c r="AI596" t="s">
        <v>1243</v>
      </c>
      <c r="AJ596" t="s">
        <v>268</v>
      </c>
      <c r="AK596" t="s">
        <v>377</v>
      </c>
      <c r="AL596" t="s">
        <v>268</v>
      </c>
      <c r="AM596" t="s">
        <v>288</v>
      </c>
      <c r="AN596" t="s">
        <v>268</v>
      </c>
      <c r="AO596" t="s">
        <v>268</v>
      </c>
      <c r="AP596" t="s">
        <v>268</v>
      </c>
      <c r="AQ596" t="s">
        <v>268</v>
      </c>
      <c r="AR596" t="s">
        <v>268</v>
      </c>
      <c r="AS596" t="s">
        <v>268</v>
      </c>
      <c r="AT596" t="s">
        <v>268</v>
      </c>
      <c r="AU596" t="s">
        <v>268</v>
      </c>
      <c r="AV596" t="s">
        <v>268</v>
      </c>
      <c r="AW596" t="s">
        <v>268</v>
      </c>
      <c r="AX596" t="s">
        <v>268</v>
      </c>
      <c r="AY596" t="s">
        <v>268</v>
      </c>
      <c r="AZ596" t="s">
        <v>268</v>
      </c>
      <c r="BA596" t="s">
        <v>268</v>
      </c>
      <c r="BB596" t="s">
        <v>268</v>
      </c>
      <c r="BC596" t="s">
        <v>268</v>
      </c>
      <c r="BD596" t="s">
        <v>268</v>
      </c>
      <c r="BE596" t="s">
        <v>268</v>
      </c>
      <c r="BF596" t="s">
        <v>268</v>
      </c>
      <c r="BG596" t="s">
        <v>268</v>
      </c>
      <c r="BH596" t="s">
        <v>268</v>
      </c>
      <c r="BI596" t="s">
        <v>268</v>
      </c>
      <c r="BJ596" t="s">
        <v>268</v>
      </c>
      <c r="BK596" t="s">
        <v>268</v>
      </c>
      <c r="BL596" t="s">
        <v>268</v>
      </c>
      <c r="BM596" t="s">
        <v>268</v>
      </c>
      <c r="BN596" t="s">
        <v>268</v>
      </c>
      <c r="BO596" t="s">
        <v>268</v>
      </c>
      <c r="BP596" t="s">
        <v>268</v>
      </c>
      <c r="BQ596" t="s">
        <v>268</v>
      </c>
      <c r="BR596" t="s">
        <v>268</v>
      </c>
      <c r="BS596" t="s">
        <v>268</v>
      </c>
      <c r="BT596" t="s">
        <v>268</v>
      </c>
      <c r="BU596" t="s">
        <v>268</v>
      </c>
      <c r="BV596" t="s">
        <v>268</v>
      </c>
      <c r="BW596" t="s">
        <v>268</v>
      </c>
      <c r="BX596" t="s">
        <v>268</v>
      </c>
      <c r="BY596">
        <v>20</v>
      </c>
      <c r="BZ596">
        <v>20</v>
      </c>
      <c r="CA596" t="s">
        <v>142</v>
      </c>
      <c r="CB596" s="356">
        <v>122</v>
      </c>
      <c r="CC596" t="s">
        <v>876</v>
      </c>
      <c r="CD596" t="s">
        <v>268</v>
      </c>
      <c r="CE596" t="s">
        <v>268</v>
      </c>
      <c r="CF596" t="s">
        <v>268</v>
      </c>
      <c r="CG596" t="s">
        <v>268</v>
      </c>
      <c r="CH596" t="s">
        <v>268</v>
      </c>
      <c r="CI596" t="s">
        <v>268</v>
      </c>
      <c r="CJ596" t="s">
        <v>268</v>
      </c>
      <c r="CK596" t="s">
        <v>268</v>
      </c>
      <c r="CL596" t="s">
        <v>268</v>
      </c>
      <c r="CM596" t="s">
        <v>11224</v>
      </c>
      <c r="CN596">
        <v>80.08</v>
      </c>
      <c r="CO596" t="s">
        <v>268</v>
      </c>
      <c r="CP596">
        <v>80.08</v>
      </c>
      <c r="CQ596">
        <v>365</v>
      </c>
      <c r="CR596" t="s">
        <v>878</v>
      </c>
      <c r="CS596" t="s">
        <v>11225</v>
      </c>
      <c r="CT596" t="s">
        <v>11226</v>
      </c>
      <c r="CU596" t="s">
        <v>11227</v>
      </c>
      <c r="CV596" t="s">
        <v>268</v>
      </c>
      <c r="CW596" t="s">
        <v>268</v>
      </c>
      <c r="CX596" t="s">
        <v>268</v>
      </c>
      <c r="CY596" t="s">
        <v>268</v>
      </c>
      <c r="CZ596" t="s">
        <v>268</v>
      </c>
      <c r="DA596" t="s">
        <v>268</v>
      </c>
      <c r="DB596" s="429">
        <f t="shared" si="123"/>
        <v>0</v>
      </c>
      <c r="DC596" s="284">
        <f t="shared" si="124"/>
        <v>0</v>
      </c>
      <c r="DD596" s="284">
        <f t="shared" si="125"/>
        <v>0</v>
      </c>
      <c r="DE596" s="284">
        <f t="shared" si="126"/>
        <v>0</v>
      </c>
      <c r="DF596" s="295">
        <f t="shared" si="127"/>
        <v>20</v>
      </c>
      <c r="DG596" s="284">
        <f t="shared" si="128"/>
        <v>0</v>
      </c>
      <c r="DH596" s="284">
        <f t="shared" si="129"/>
        <v>0</v>
      </c>
      <c r="DI596" s="284">
        <f t="shared" si="130"/>
        <v>0</v>
      </c>
      <c r="DJ596" s="284">
        <f t="shared" si="131"/>
        <v>0</v>
      </c>
      <c r="DK596" s="295">
        <f t="shared" si="132"/>
        <v>1</v>
      </c>
      <c r="DL596" s="297" t="str">
        <f t="shared" si="133"/>
        <v>A dispo.</v>
      </c>
      <c r="DM596" s="430">
        <f>IFERROR(IF(CA596="D",IF(DL596="A dispo.",DF596*VLOOKUP('DATI INPUT'!$F$27,TARIFFE_UD,4,FALSE),DF596*VLOOKUP(DL596,TARIFFE_UD,4,FALSE)),DF596*VLOOKUP(CB596-100,TARIFFE_UND,4,FALSE)),0)</f>
        <v>12.677694506907597</v>
      </c>
      <c r="DN596" s="430">
        <f>IFERROR(IF(CA596="D",IF(DL596="A dispo.",DK596*VLOOKUP('DATI INPUT'!$F$27,TARIFFE_UD,5,FALSE),DK596*VLOOKUP(DL596,TARIFFE_UD,5,FALSE)),DK596*VLOOKUP(CB596-100,TARIFFE_UND,5,FALSE)),0)</f>
        <v>67.397800635548478</v>
      </c>
      <c r="DO596" s="431">
        <f t="shared" si="134"/>
        <v>-4.5048575439210481E-3</v>
      </c>
      <c r="DP596" s="299">
        <f>IFERROR(IF(CA596="D",IF(DL596="A dispo.",DF596*VLOOKUP('DATI INPUT'!$F$27,TARIFFE_UD,2,FALSE),DF596*VLOOKUP(DL596,TARIFFE_UD,2,FALSE)),DF596*VLOOKUP(CB596-100,TARIFFE_UND,2,FALSE)),0)</f>
        <v>15.839007975657298</v>
      </c>
      <c r="DQ596" s="299">
        <f>IFERROR(IF(CA596="D",IF(DL596="A dispo.",DK596*VLOOKUP('DATI INPUT'!$F$27,TARIFFE_UD,3,FALSE),DK596*VLOOKUP(DL596,TARIFFE_UD,3,FALSE)),DK596*VLOOKUP(CB596-100,TARIFFE_UND,3,FALSE)),0)</f>
        <v>60.367780403072892</v>
      </c>
      <c r="DR596" s="299">
        <f t="shared" si="135"/>
        <v>76.206788378730195</v>
      </c>
    </row>
    <row r="597" spans="1:122" x14ac:dyDescent="0.25">
      <c r="A597" t="s">
        <v>5708</v>
      </c>
      <c r="B597" t="s">
        <v>5695</v>
      </c>
      <c r="C597" t="s">
        <v>685</v>
      </c>
      <c r="D597" t="s">
        <v>5696</v>
      </c>
      <c r="E597" t="s">
        <v>268</v>
      </c>
      <c r="F597" t="s">
        <v>156</v>
      </c>
      <c r="G597" t="s">
        <v>5697</v>
      </c>
      <c r="H597" t="s">
        <v>5698</v>
      </c>
      <c r="I597" t="s">
        <v>5699</v>
      </c>
      <c r="J597" t="s">
        <v>156</v>
      </c>
      <c r="K597" t="s">
        <v>5700</v>
      </c>
      <c r="L597" t="s">
        <v>5701</v>
      </c>
      <c r="M597" t="s">
        <v>5702</v>
      </c>
      <c r="N597" t="s">
        <v>152</v>
      </c>
      <c r="O597" t="s">
        <v>5703</v>
      </c>
      <c r="P597" t="s">
        <v>5704</v>
      </c>
      <c r="Q597" t="s">
        <v>271</v>
      </c>
      <c r="R597" t="s">
        <v>268</v>
      </c>
      <c r="S597" t="s">
        <v>268</v>
      </c>
      <c r="T597" t="s">
        <v>268</v>
      </c>
      <c r="U597" t="s">
        <v>268</v>
      </c>
      <c r="V597" t="s">
        <v>268</v>
      </c>
      <c r="W597" t="s">
        <v>10403</v>
      </c>
      <c r="X597" t="s">
        <v>10374</v>
      </c>
      <c r="Y597" t="s">
        <v>282</v>
      </c>
      <c r="Z597" t="s">
        <v>268</v>
      </c>
      <c r="AA597" t="s">
        <v>268</v>
      </c>
      <c r="AB597" t="s">
        <v>268</v>
      </c>
      <c r="AC597" t="s">
        <v>268</v>
      </c>
      <c r="AD597" t="s">
        <v>268</v>
      </c>
      <c r="AE597" t="s">
        <v>287</v>
      </c>
      <c r="AF597" t="s">
        <v>1811</v>
      </c>
      <c r="AG597" t="s">
        <v>875</v>
      </c>
      <c r="AH597" t="s">
        <v>2154</v>
      </c>
      <c r="AI597" t="s">
        <v>1243</v>
      </c>
      <c r="AJ597" t="s">
        <v>268</v>
      </c>
      <c r="AK597" t="s">
        <v>377</v>
      </c>
      <c r="AL597" t="s">
        <v>268</v>
      </c>
      <c r="AM597" t="s">
        <v>288</v>
      </c>
      <c r="AN597" t="s">
        <v>268</v>
      </c>
      <c r="AO597" t="s">
        <v>268</v>
      </c>
      <c r="AP597" t="s">
        <v>268</v>
      </c>
      <c r="AQ597" t="s">
        <v>268</v>
      </c>
      <c r="AR597" t="s">
        <v>268</v>
      </c>
      <c r="AS597" t="s">
        <v>268</v>
      </c>
      <c r="AT597" t="s">
        <v>268</v>
      </c>
      <c r="AU597" t="s">
        <v>268</v>
      </c>
      <c r="AV597" t="s">
        <v>268</v>
      </c>
      <c r="AW597" t="s">
        <v>268</v>
      </c>
      <c r="AX597" t="s">
        <v>268</v>
      </c>
      <c r="AY597" t="s">
        <v>268</v>
      </c>
      <c r="AZ597" t="s">
        <v>268</v>
      </c>
      <c r="BA597" t="s">
        <v>268</v>
      </c>
      <c r="BB597" t="s">
        <v>268</v>
      </c>
      <c r="BC597" t="s">
        <v>268</v>
      </c>
      <c r="BD597" t="s">
        <v>268</v>
      </c>
      <c r="BE597" t="s">
        <v>268</v>
      </c>
      <c r="BF597" t="s">
        <v>268</v>
      </c>
      <c r="BG597" t="s">
        <v>268</v>
      </c>
      <c r="BH597" t="s">
        <v>268</v>
      </c>
      <c r="BI597" t="s">
        <v>268</v>
      </c>
      <c r="BJ597" t="s">
        <v>268</v>
      </c>
      <c r="BK597" t="s">
        <v>268</v>
      </c>
      <c r="BL597" t="s">
        <v>268</v>
      </c>
      <c r="BM597" t="s">
        <v>268</v>
      </c>
      <c r="BN597" t="s">
        <v>268</v>
      </c>
      <c r="BO597" t="s">
        <v>268</v>
      </c>
      <c r="BP597" t="s">
        <v>268</v>
      </c>
      <c r="BQ597" t="s">
        <v>268</v>
      </c>
      <c r="BR597" t="s">
        <v>268</v>
      </c>
      <c r="BS597" t="s">
        <v>268</v>
      </c>
      <c r="BT597" t="s">
        <v>268</v>
      </c>
      <c r="BU597" t="s">
        <v>268</v>
      </c>
      <c r="BV597" t="s">
        <v>268</v>
      </c>
      <c r="BW597" t="s">
        <v>268</v>
      </c>
      <c r="BX597" t="s">
        <v>268</v>
      </c>
      <c r="BY597">
        <v>20</v>
      </c>
      <c r="BZ597">
        <v>20</v>
      </c>
      <c r="CA597" t="s">
        <v>142</v>
      </c>
      <c r="CB597" s="356">
        <v>122</v>
      </c>
      <c r="CC597" t="s">
        <v>876</v>
      </c>
      <c r="CD597" t="s">
        <v>268</v>
      </c>
      <c r="CE597" t="s">
        <v>268</v>
      </c>
      <c r="CF597" t="s">
        <v>268</v>
      </c>
      <c r="CG597" t="s">
        <v>268</v>
      </c>
      <c r="CH597" t="s">
        <v>268</v>
      </c>
      <c r="CI597" t="s">
        <v>268</v>
      </c>
      <c r="CJ597" t="s">
        <v>268</v>
      </c>
      <c r="CK597" t="s">
        <v>268</v>
      </c>
      <c r="CL597" t="s">
        <v>268</v>
      </c>
      <c r="CM597" t="s">
        <v>11224</v>
      </c>
      <c r="CN597">
        <v>80.08</v>
      </c>
      <c r="CO597" t="s">
        <v>268</v>
      </c>
      <c r="CP597">
        <v>80.08</v>
      </c>
      <c r="CQ597">
        <v>365</v>
      </c>
      <c r="CR597" t="s">
        <v>878</v>
      </c>
      <c r="CS597" t="s">
        <v>11225</v>
      </c>
      <c r="CT597" t="s">
        <v>11226</v>
      </c>
      <c r="CU597" t="s">
        <v>11227</v>
      </c>
      <c r="CV597" t="s">
        <v>268</v>
      </c>
      <c r="CW597" t="s">
        <v>268</v>
      </c>
      <c r="CX597" t="s">
        <v>268</v>
      </c>
      <c r="CY597" t="s">
        <v>268</v>
      </c>
      <c r="CZ597" t="s">
        <v>268</v>
      </c>
      <c r="DA597" t="s">
        <v>268</v>
      </c>
      <c r="DB597" s="429">
        <f t="shared" si="123"/>
        <v>0</v>
      </c>
      <c r="DC597" s="284">
        <f t="shared" si="124"/>
        <v>0</v>
      </c>
      <c r="DD597" s="284">
        <f t="shared" si="125"/>
        <v>0</v>
      </c>
      <c r="DE597" s="284">
        <f t="shared" si="126"/>
        <v>0</v>
      </c>
      <c r="DF597" s="295">
        <f t="shared" si="127"/>
        <v>20</v>
      </c>
      <c r="DG597" s="284">
        <f t="shared" si="128"/>
        <v>0</v>
      </c>
      <c r="DH597" s="284">
        <f t="shared" si="129"/>
        <v>0</v>
      </c>
      <c r="DI597" s="284">
        <f t="shared" si="130"/>
        <v>0</v>
      </c>
      <c r="DJ597" s="284">
        <f t="shared" si="131"/>
        <v>0</v>
      </c>
      <c r="DK597" s="295">
        <f t="shared" si="132"/>
        <v>1</v>
      </c>
      <c r="DL597" s="297" t="str">
        <f t="shared" si="133"/>
        <v>A dispo.</v>
      </c>
      <c r="DM597" s="430">
        <f>IFERROR(IF(CA597="D",IF(DL597="A dispo.",DF597*VLOOKUP('DATI INPUT'!$F$27,TARIFFE_UD,4,FALSE),DF597*VLOOKUP(DL597,TARIFFE_UD,4,FALSE)),DF597*VLOOKUP(CB597-100,TARIFFE_UND,4,FALSE)),0)</f>
        <v>12.677694506907597</v>
      </c>
      <c r="DN597" s="430">
        <f>IFERROR(IF(CA597="D",IF(DL597="A dispo.",DK597*VLOOKUP('DATI INPUT'!$F$27,TARIFFE_UD,5,FALSE),DK597*VLOOKUP(DL597,TARIFFE_UD,5,FALSE)),DK597*VLOOKUP(CB597-100,TARIFFE_UND,5,FALSE)),0)</f>
        <v>67.397800635548478</v>
      </c>
      <c r="DO597" s="431">
        <f t="shared" si="134"/>
        <v>-4.5048575439210481E-3</v>
      </c>
      <c r="DP597" s="299">
        <f>IFERROR(IF(CA597="D",IF(DL597="A dispo.",DF597*VLOOKUP('DATI INPUT'!$F$27,TARIFFE_UD,2,FALSE),DF597*VLOOKUP(DL597,TARIFFE_UD,2,FALSE)),DF597*VLOOKUP(CB597-100,TARIFFE_UND,2,FALSE)),0)</f>
        <v>15.839007975657298</v>
      </c>
      <c r="DQ597" s="299">
        <f>IFERROR(IF(CA597="D",IF(DL597="A dispo.",DK597*VLOOKUP('DATI INPUT'!$F$27,TARIFFE_UD,3,FALSE),DK597*VLOOKUP(DL597,TARIFFE_UD,3,FALSE)),DK597*VLOOKUP(CB597-100,TARIFFE_UND,3,FALSE)),0)</f>
        <v>60.367780403072892</v>
      </c>
      <c r="DR597" s="299">
        <f t="shared" si="135"/>
        <v>76.206788378730195</v>
      </c>
    </row>
    <row r="598" spans="1:122" x14ac:dyDescent="0.25">
      <c r="A598" t="s">
        <v>5709</v>
      </c>
      <c r="B598" t="s">
        <v>5710</v>
      </c>
      <c r="C598" t="s">
        <v>1468</v>
      </c>
      <c r="D598" t="s">
        <v>5711</v>
      </c>
      <c r="E598" t="s">
        <v>268</v>
      </c>
      <c r="F598" t="s">
        <v>156</v>
      </c>
      <c r="G598" t="s">
        <v>5712</v>
      </c>
      <c r="H598" t="s">
        <v>5713</v>
      </c>
      <c r="I598" t="s">
        <v>5714</v>
      </c>
      <c r="J598" t="s">
        <v>274</v>
      </c>
      <c r="K598" t="s">
        <v>5715</v>
      </c>
      <c r="L598" t="s">
        <v>152</v>
      </c>
      <c r="M598" t="s">
        <v>5716</v>
      </c>
      <c r="N598" t="s">
        <v>152</v>
      </c>
      <c r="O598" t="s">
        <v>1276</v>
      </c>
      <c r="P598" t="s">
        <v>5717</v>
      </c>
      <c r="Q598" t="s">
        <v>269</v>
      </c>
      <c r="R598" t="s">
        <v>268</v>
      </c>
      <c r="S598" t="s">
        <v>268</v>
      </c>
      <c r="T598" t="s">
        <v>268</v>
      </c>
      <c r="U598" t="s">
        <v>268</v>
      </c>
      <c r="V598" t="s">
        <v>268</v>
      </c>
      <c r="W598" t="s">
        <v>4448</v>
      </c>
      <c r="X598" t="s">
        <v>2045</v>
      </c>
      <c r="Y598" t="s">
        <v>275</v>
      </c>
      <c r="Z598" t="s">
        <v>268</v>
      </c>
      <c r="AA598" t="s">
        <v>268</v>
      </c>
      <c r="AB598" t="s">
        <v>268</v>
      </c>
      <c r="AC598" t="s">
        <v>268</v>
      </c>
      <c r="AD598" t="s">
        <v>268</v>
      </c>
      <c r="AE598" t="s">
        <v>287</v>
      </c>
      <c r="AF598" t="s">
        <v>1811</v>
      </c>
      <c r="AG598" t="s">
        <v>875</v>
      </c>
      <c r="AH598" t="s">
        <v>2047</v>
      </c>
      <c r="AI598" t="s">
        <v>2606</v>
      </c>
      <c r="AJ598" t="s">
        <v>268</v>
      </c>
      <c r="AK598" t="s">
        <v>377</v>
      </c>
      <c r="AL598" t="s">
        <v>268</v>
      </c>
      <c r="AM598" t="s">
        <v>355</v>
      </c>
      <c r="AN598" t="s">
        <v>268</v>
      </c>
      <c r="AO598" t="s">
        <v>268</v>
      </c>
      <c r="AP598" t="s">
        <v>268</v>
      </c>
      <c r="AQ598" t="s">
        <v>268</v>
      </c>
      <c r="AR598" t="s">
        <v>268</v>
      </c>
      <c r="AS598" t="s">
        <v>268</v>
      </c>
      <c r="AT598" t="s">
        <v>268</v>
      </c>
      <c r="AU598" t="s">
        <v>268</v>
      </c>
      <c r="AV598" t="s">
        <v>268</v>
      </c>
      <c r="AW598" t="s">
        <v>268</v>
      </c>
      <c r="AX598" t="s">
        <v>268</v>
      </c>
      <c r="AY598" t="s">
        <v>268</v>
      </c>
      <c r="AZ598" t="s">
        <v>268</v>
      </c>
      <c r="BA598" t="s">
        <v>268</v>
      </c>
      <c r="BB598" t="s">
        <v>268</v>
      </c>
      <c r="BC598" t="s">
        <v>268</v>
      </c>
      <c r="BD598" t="s">
        <v>268</v>
      </c>
      <c r="BE598" t="s">
        <v>268</v>
      </c>
      <c r="BF598" t="s">
        <v>268</v>
      </c>
      <c r="BG598" t="s">
        <v>268</v>
      </c>
      <c r="BH598" t="s">
        <v>268</v>
      </c>
      <c r="BI598" t="s">
        <v>268</v>
      </c>
      <c r="BJ598" t="s">
        <v>268</v>
      </c>
      <c r="BK598" t="s">
        <v>268</v>
      </c>
      <c r="BL598" t="s">
        <v>268</v>
      </c>
      <c r="BM598" t="s">
        <v>268</v>
      </c>
      <c r="BN598" t="s">
        <v>268</v>
      </c>
      <c r="BO598" t="s">
        <v>268</v>
      </c>
      <c r="BP598" t="s">
        <v>268</v>
      </c>
      <c r="BQ598" t="s">
        <v>268</v>
      </c>
      <c r="BR598" t="s">
        <v>268</v>
      </c>
      <c r="BS598" t="s">
        <v>268</v>
      </c>
      <c r="BT598" t="s">
        <v>268</v>
      </c>
      <c r="BU598" t="s">
        <v>268</v>
      </c>
      <c r="BV598" t="s">
        <v>268</v>
      </c>
      <c r="BW598" t="s">
        <v>268</v>
      </c>
      <c r="BX598" t="s">
        <v>268</v>
      </c>
      <c r="BY598">
        <v>45</v>
      </c>
      <c r="BZ598">
        <v>45</v>
      </c>
      <c r="CA598" t="s">
        <v>142</v>
      </c>
      <c r="CB598" s="356">
        <v>122</v>
      </c>
      <c r="CC598" t="s">
        <v>876</v>
      </c>
      <c r="CD598" t="s">
        <v>268</v>
      </c>
      <c r="CE598" t="s">
        <v>268</v>
      </c>
      <c r="CF598" t="s">
        <v>268</v>
      </c>
      <c r="CG598" t="s">
        <v>268</v>
      </c>
      <c r="CH598" t="s">
        <v>268</v>
      </c>
      <c r="CI598" t="s">
        <v>268</v>
      </c>
      <c r="CJ598" t="s">
        <v>268</v>
      </c>
      <c r="CK598" t="s">
        <v>268</v>
      </c>
      <c r="CL598" t="s">
        <v>268</v>
      </c>
      <c r="CM598" t="s">
        <v>11224</v>
      </c>
      <c r="CN598">
        <v>95.92</v>
      </c>
      <c r="CO598" t="s">
        <v>268</v>
      </c>
      <c r="CP598">
        <v>95.92</v>
      </c>
      <c r="CQ598">
        <v>365</v>
      </c>
      <c r="CR598" t="s">
        <v>878</v>
      </c>
      <c r="CS598" t="s">
        <v>11225</v>
      </c>
      <c r="CT598" t="s">
        <v>11226</v>
      </c>
      <c r="CU598" t="s">
        <v>11227</v>
      </c>
      <c r="CV598" t="s">
        <v>268</v>
      </c>
      <c r="CW598" t="s">
        <v>268</v>
      </c>
      <c r="CX598" t="s">
        <v>268</v>
      </c>
      <c r="CY598" t="s">
        <v>268</v>
      </c>
      <c r="CZ598" t="s">
        <v>268</v>
      </c>
      <c r="DA598" t="s">
        <v>268</v>
      </c>
      <c r="DB598" s="429">
        <f t="shared" si="123"/>
        <v>0</v>
      </c>
      <c r="DC598" s="284">
        <f t="shared" si="124"/>
        <v>0</v>
      </c>
      <c r="DD598" s="284">
        <f t="shared" si="125"/>
        <v>0</v>
      </c>
      <c r="DE598" s="284">
        <f t="shared" si="126"/>
        <v>0</v>
      </c>
      <c r="DF598" s="295">
        <f t="shared" si="127"/>
        <v>45</v>
      </c>
      <c r="DG598" s="284">
        <f t="shared" si="128"/>
        <v>0</v>
      </c>
      <c r="DH598" s="284">
        <f t="shared" si="129"/>
        <v>0</v>
      </c>
      <c r="DI598" s="284">
        <f t="shared" si="130"/>
        <v>0</v>
      </c>
      <c r="DJ598" s="284">
        <f t="shared" si="131"/>
        <v>0</v>
      </c>
      <c r="DK598" s="295">
        <f t="shared" si="132"/>
        <v>1</v>
      </c>
      <c r="DL598" s="297" t="str">
        <f t="shared" si="133"/>
        <v>A dispo.</v>
      </c>
      <c r="DM598" s="430">
        <f>IFERROR(IF(CA598="D",IF(DL598="A dispo.",DF598*VLOOKUP('DATI INPUT'!$F$27,TARIFFE_UD,4,FALSE),DF598*VLOOKUP(DL598,TARIFFE_UD,4,FALSE)),DF598*VLOOKUP(CB598-100,TARIFFE_UND,4,FALSE)),0)</f>
        <v>28.524812640542095</v>
      </c>
      <c r="DN598" s="430">
        <f>IFERROR(IF(CA598="D",IF(DL598="A dispo.",DK598*VLOOKUP('DATI INPUT'!$F$27,TARIFFE_UD,5,FALSE),DK598*VLOOKUP(DL598,TARIFFE_UD,5,FALSE)),DK598*VLOOKUP(CB598-100,TARIFFE_UND,5,FALSE)),0)</f>
        <v>67.397800635548478</v>
      </c>
      <c r="DO598" s="431">
        <f t="shared" si="134"/>
        <v>2.6132760905710484E-3</v>
      </c>
      <c r="DP598" s="299">
        <f>IFERROR(IF(CA598="D",IF(DL598="A dispo.",DF598*VLOOKUP('DATI INPUT'!$F$27,TARIFFE_UD,2,FALSE),DF598*VLOOKUP(DL598,TARIFFE_UD,2,FALSE)),DF598*VLOOKUP(CB598-100,TARIFFE_UND,2,FALSE)),0)</f>
        <v>35.637767945228923</v>
      </c>
      <c r="DQ598" s="299">
        <f>IFERROR(IF(CA598="D",IF(DL598="A dispo.",DK598*VLOOKUP('DATI INPUT'!$F$27,TARIFFE_UD,3,FALSE),DK598*VLOOKUP(DL598,TARIFFE_UD,3,FALSE)),DK598*VLOOKUP(CB598-100,TARIFFE_UND,3,FALSE)),0)</f>
        <v>60.367780403072892</v>
      </c>
      <c r="DR598" s="299">
        <f t="shared" si="135"/>
        <v>96.005548348301815</v>
      </c>
    </row>
    <row r="599" spans="1:122" x14ac:dyDescent="0.25">
      <c r="A599" t="s">
        <v>5718</v>
      </c>
      <c r="B599" t="s">
        <v>5710</v>
      </c>
      <c r="C599" t="s">
        <v>5719</v>
      </c>
      <c r="D599" t="s">
        <v>5711</v>
      </c>
      <c r="E599" t="s">
        <v>268</v>
      </c>
      <c r="F599" t="s">
        <v>156</v>
      </c>
      <c r="G599" t="s">
        <v>5712</v>
      </c>
      <c r="H599" t="s">
        <v>5713</v>
      </c>
      <c r="I599" t="s">
        <v>5714</v>
      </c>
      <c r="J599" t="s">
        <v>274</v>
      </c>
      <c r="K599" t="s">
        <v>5715</v>
      </c>
      <c r="L599" t="s">
        <v>152</v>
      </c>
      <c r="M599" t="s">
        <v>5716</v>
      </c>
      <c r="N599" t="s">
        <v>152</v>
      </c>
      <c r="O599" t="s">
        <v>1276</v>
      </c>
      <c r="P599" t="s">
        <v>5717</v>
      </c>
      <c r="Q599" t="s">
        <v>269</v>
      </c>
      <c r="R599" t="s">
        <v>268</v>
      </c>
      <c r="S599" t="s">
        <v>268</v>
      </c>
      <c r="T599" t="s">
        <v>268</v>
      </c>
      <c r="U599" t="s">
        <v>268</v>
      </c>
      <c r="V599" t="s">
        <v>268</v>
      </c>
      <c r="W599" t="s">
        <v>4448</v>
      </c>
      <c r="X599" t="s">
        <v>2045</v>
      </c>
      <c r="Y599" t="s">
        <v>275</v>
      </c>
      <c r="Z599" t="s">
        <v>268</v>
      </c>
      <c r="AA599" t="s">
        <v>268</v>
      </c>
      <c r="AB599" t="s">
        <v>268</v>
      </c>
      <c r="AC599" t="s">
        <v>268</v>
      </c>
      <c r="AD599" t="s">
        <v>268</v>
      </c>
      <c r="AE599" t="s">
        <v>287</v>
      </c>
      <c r="AF599" t="s">
        <v>1811</v>
      </c>
      <c r="AG599" t="s">
        <v>875</v>
      </c>
      <c r="AH599" t="s">
        <v>2047</v>
      </c>
      <c r="AI599" t="s">
        <v>2606</v>
      </c>
      <c r="AJ599" t="s">
        <v>268</v>
      </c>
      <c r="AK599" t="s">
        <v>413</v>
      </c>
      <c r="AL599" t="s">
        <v>268</v>
      </c>
      <c r="AM599" t="s">
        <v>353</v>
      </c>
      <c r="AN599" t="s">
        <v>268</v>
      </c>
      <c r="AO599" t="s">
        <v>268</v>
      </c>
      <c r="AP599" t="s">
        <v>268</v>
      </c>
      <c r="AQ599" t="s">
        <v>268</v>
      </c>
      <c r="AR599" t="s">
        <v>268</v>
      </c>
      <c r="AS599" t="s">
        <v>268</v>
      </c>
      <c r="AT599" t="s">
        <v>268</v>
      </c>
      <c r="AU599" t="s">
        <v>268</v>
      </c>
      <c r="AV599" t="s">
        <v>268</v>
      </c>
      <c r="AW599" t="s">
        <v>268</v>
      </c>
      <c r="AX599" t="s">
        <v>268</v>
      </c>
      <c r="AY599" t="s">
        <v>268</v>
      </c>
      <c r="AZ599" t="s">
        <v>268</v>
      </c>
      <c r="BA599" t="s">
        <v>268</v>
      </c>
      <c r="BB599" t="s">
        <v>268</v>
      </c>
      <c r="BC599" t="s">
        <v>268</v>
      </c>
      <c r="BD599" t="s">
        <v>268</v>
      </c>
      <c r="BE599" t="s">
        <v>268</v>
      </c>
      <c r="BF599" t="s">
        <v>268</v>
      </c>
      <c r="BG599" t="s">
        <v>268</v>
      </c>
      <c r="BH599" t="s">
        <v>268</v>
      </c>
      <c r="BI599" t="s">
        <v>268</v>
      </c>
      <c r="BJ599" t="s">
        <v>268</v>
      </c>
      <c r="BK599" t="s">
        <v>268</v>
      </c>
      <c r="BL599" t="s">
        <v>268</v>
      </c>
      <c r="BM599" t="s">
        <v>268</v>
      </c>
      <c r="BN599" t="s">
        <v>268</v>
      </c>
      <c r="BO599" t="s">
        <v>268</v>
      </c>
      <c r="BP599" t="s">
        <v>268</v>
      </c>
      <c r="BQ599" t="s">
        <v>268</v>
      </c>
      <c r="BR599" t="s">
        <v>268</v>
      </c>
      <c r="BS599" t="s">
        <v>268</v>
      </c>
      <c r="BT599" t="s">
        <v>268</v>
      </c>
      <c r="BU599" t="s">
        <v>268</v>
      </c>
      <c r="BV599" t="s">
        <v>268</v>
      </c>
      <c r="BW599" t="s">
        <v>268</v>
      </c>
      <c r="BX599" t="s">
        <v>268</v>
      </c>
      <c r="BY599">
        <v>23</v>
      </c>
      <c r="BZ599">
        <v>23</v>
      </c>
      <c r="CA599" t="s">
        <v>142</v>
      </c>
      <c r="CB599" s="356">
        <v>123</v>
      </c>
      <c r="CC599" t="s">
        <v>1817</v>
      </c>
      <c r="CD599" t="s">
        <v>268</v>
      </c>
      <c r="CE599" t="s">
        <v>268</v>
      </c>
      <c r="CF599" t="s">
        <v>268</v>
      </c>
      <c r="CG599" t="s">
        <v>268</v>
      </c>
      <c r="CH599" t="s">
        <v>268</v>
      </c>
      <c r="CI599" t="s">
        <v>268</v>
      </c>
      <c r="CJ599" t="s">
        <v>268</v>
      </c>
      <c r="CK599" t="s">
        <v>268</v>
      </c>
      <c r="CL599" t="s">
        <v>268</v>
      </c>
      <c r="CM599" t="s">
        <v>11224</v>
      </c>
      <c r="CN599">
        <v>14.58</v>
      </c>
      <c r="CO599" t="s">
        <v>268</v>
      </c>
      <c r="CP599">
        <v>14.58</v>
      </c>
      <c r="CQ599">
        <v>365</v>
      </c>
      <c r="CR599" t="s">
        <v>878</v>
      </c>
      <c r="CS599" t="s">
        <v>11225</v>
      </c>
      <c r="CT599" t="s">
        <v>11226</v>
      </c>
      <c r="CU599" t="s">
        <v>11227</v>
      </c>
      <c r="CV599" t="s">
        <v>268</v>
      </c>
      <c r="CW599" t="s">
        <v>268</v>
      </c>
      <c r="CX599" t="s">
        <v>268</v>
      </c>
      <c r="CY599" t="s">
        <v>268</v>
      </c>
      <c r="CZ599" t="s">
        <v>268</v>
      </c>
      <c r="DA599" t="s">
        <v>268</v>
      </c>
      <c r="DB599" s="429">
        <f t="shared" si="123"/>
        <v>0</v>
      </c>
      <c r="DC599" s="284">
        <f t="shared" si="124"/>
        <v>0</v>
      </c>
      <c r="DD599" s="284">
        <f t="shared" si="125"/>
        <v>0</v>
      </c>
      <c r="DE599" s="284">
        <f t="shared" si="126"/>
        <v>0</v>
      </c>
      <c r="DF599" s="295">
        <f t="shared" si="127"/>
        <v>23</v>
      </c>
      <c r="DG599" s="284">
        <f t="shared" si="128"/>
        <v>1</v>
      </c>
      <c r="DH599" s="284">
        <f t="shared" si="129"/>
        <v>0</v>
      </c>
      <c r="DI599" s="284">
        <f t="shared" si="130"/>
        <v>0</v>
      </c>
      <c r="DJ599" s="284">
        <f t="shared" si="131"/>
        <v>0</v>
      </c>
      <c r="DK599" s="295">
        <f t="shared" si="132"/>
        <v>0</v>
      </c>
      <c r="DL599" s="297" t="str">
        <f t="shared" si="133"/>
        <v>A dispo.</v>
      </c>
      <c r="DM599" s="430">
        <f>IFERROR(IF(CA599="D",IF(DL599="A dispo.",DF599*VLOOKUP('DATI INPUT'!$F$27,TARIFFE_UD,4,FALSE),DF599*VLOOKUP(DL599,TARIFFE_UD,4,FALSE)),DF599*VLOOKUP(CB599-100,TARIFFE_UND,4,FALSE)),0)</f>
        <v>14.579348682943737</v>
      </c>
      <c r="DN599" s="430">
        <f>IFERROR(IF(CA599="D",IF(DL599="A dispo.",DK599*VLOOKUP('DATI INPUT'!$F$27,TARIFFE_UD,5,FALSE),DK599*VLOOKUP(DL599,TARIFFE_UD,5,FALSE)),DK599*VLOOKUP(CB599-100,TARIFFE_UND,5,FALSE)),0)</f>
        <v>0</v>
      </c>
      <c r="DO599" s="431">
        <f t="shared" si="134"/>
        <v>-6.5131705626342296E-4</v>
      </c>
      <c r="DP599" s="299">
        <f>IFERROR(IF(CA599="D",IF(DL599="A dispo.",DF599*VLOOKUP('DATI INPUT'!$F$27,TARIFFE_UD,2,FALSE),DF599*VLOOKUP(DL599,TARIFFE_UD,2,FALSE)),DF599*VLOOKUP(CB599-100,TARIFFE_UND,2,FALSE)),0)</f>
        <v>18.214859172005891</v>
      </c>
      <c r="DQ599" s="299">
        <f>IFERROR(IF(CA599="D",IF(DL599="A dispo.",DK599*VLOOKUP('DATI INPUT'!$F$27,TARIFFE_UD,3,FALSE),DK599*VLOOKUP(DL599,TARIFFE_UD,3,FALSE)),DK599*VLOOKUP(CB599-100,TARIFFE_UND,3,FALSE)),0)</f>
        <v>0</v>
      </c>
      <c r="DR599" s="299">
        <f t="shared" si="135"/>
        <v>18.214859172005891</v>
      </c>
    </row>
    <row r="600" spans="1:122" x14ac:dyDescent="0.25">
      <c r="A600" t="s">
        <v>5720</v>
      </c>
      <c r="B600" t="s">
        <v>1181</v>
      </c>
      <c r="C600" t="s">
        <v>5721</v>
      </c>
      <c r="D600" t="s">
        <v>5722</v>
      </c>
      <c r="E600" t="s">
        <v>268</v>
      </c>
      <c r="F600" t="s">
        <v>156</v>
      </c>
      <c r="G600" t="s">
        <v>5723</v>
      </c>
      <c r="H600" t="s">
        <v>1372</v>
      </c>
      <c r="I600" t="s">
        <v>5724</v>
      </c>
      <c r="J600" t="s">
        <v>274</v>
      </c>
      <c r="K600" t="s">
        <v>5725</v>
      </c>
      <c r="L600" t="s">
        <v>960</v>
      </c>
      <c r="M600" t="s">
        <v>3805</v>
      </c>
      <c r="N600" t="s">
        <v>984</v>
      </c>
      <c r="O600" t="s">
        <v>873</v>
      </c>
      <c r="P600" t="s">
        <v>2116</v>
      </c>
      <c r="Q600" t="s">
        <v>275</v>
      </c>
      <c r="R600" t="s">
        <v>268</v>
      </c>
      <c r="S600" t="s">
        <v>268</v>
      </c>
      <c r="T600" t="s">
        <v>268</v>
      </c>
      <c r="U600" t="s">
        <v>268</v>
      </c>
      <c r="V600" t="s">
        <v>268</v>
      </c>
      <c r="W600" t="s">
        <v>3805</v>
      </c>
      <c r="X600" t="s">
        <v>2116</v>
      </c>
      <c r="Y600" t="s">
        <v>275</v>
      </c>
      <c r="Z600" t="s">
        <v>268</v>
      </c>
      <c r="AA600" t="s">
        <v>268</v>
      </c>
      <c r="AB600" t="s">
        <v>268</v>
      </c>
      <c r="AC600" t="s">
        <v>268</v>
      </c>
      <c r="AD600" t="s">
        <v>268</v>
      </c>
      <c r="AE600" t="s">
        <v>268</v>
      </c>
      <c r="AF600" t="s">
        <v>268</v>
      </c>
      <c r="AG600" t="s">
        <v>268</v>
      </c>
      <c r="AH600" t="s">
        <v>268</v>
      </c>
      <c r="AI600" t="s">
        <v>268</v>
      </c>
      <c r="AJ600" t="s">
        <v>268</v>
      </c>
      <c r="AK600" t="s">
        <v>268</v>
      </c>
      <c r="AL600" t="s">
        <v>268</v>
      </c>
      <c r="AM600" t="s">
        <v>268</v>
      </c>
      <c r="AN600" t="s">
        <v>268</v>
      </c>
      <c r="AO600" t="s">
        <v>268</v>
      </c>
      <c r="AP600" t="s">
        <v>268</v>
      </c>
      <c r="AQ600" t="s">
        <v>268</v>
      </c>
      <c r="AR600" t="s">
        <v>268</v>
      </c>
      <c r="AS600" t="s">
        <v>268</v>
      </c>
      <c r="AT600" t="s">
        <v>268</v>
      </c>
      <c r="AU600" t="s">
        <v>268</v>
      </c>
      <c r="AV600" t="s">
        <v>268</v>
      </c>
      <c r="AW600" t="s">
        <v>268</v>
      </c>
      <c r="AX600" t="s">
        <v>268</v>
      </c>
      <c r="AY600" t="s">
        <v>268</v>
      </c>
      <c r="AZ600" t="s">
        <v>268</v>
      </c>
      <c r="BA600" t="s">
        <v>268</v>
      </c>
      <c r="BB600" t="s">
        <v>268</v>
      </c>
      <c r="BC600" t="s">
        <v>268</v>
      </c>
      <c r="BD600" t="s">
        <v>268</v>
      </c>
      <c r="BE600" t="s">
        <v>268</v>
      </c>
      <c r="BF600" t="s">
        <v>268</v>
      </c>
      <c r="BG600" t="s">
        <v>268</v>
      </c>
      <c r="BH600" t="s">
        <v>268</v>
      </c>
      <c r="BI600" t="s">
        <v>268</v>
      </c>
      <c r="BJ600" t="s">
        <v>268</v>
      </c>
      <c r="BK600" t="s">
        <v>268</v>
      </c>
      <c r="BL600" t="s">
        <v>268</v>
      </c>
      <c r="BM600" t="s">
        <v>268</v>
      </c>
      <c r="BN600" t="s">
        <v>268</v>
      </c>
      <c r="BO600" t="s">
        <v>268</v>
      </c>
      <c r="BP600" t="s">
        <v>268</v>
      </c>
      <c r="BQ600" t="s">
        <v>268</v>
      </c>
      <c r="BR600" t="s">
        <v>268</v>
      </c>
      <c r="BS600" t="s">
        <v>268</v>
      </c>
      <c r="BT600" t="s">
        <v>268</v>
      </c>
      <c r="BU600" t="s">
        <v>268</v>
      </c>
      <c r="BV600" t="s">
        <v>268</v>
      </c>
      <c r="BW600" t="s">
        <v>268</v>
      </c>
      <c r="BX600" t="s">
        <v>268</v>
      </c>
      <c r="BY600">
        <v>60</v>
      </c>
      <c r="BZ600">
        <v>60</v>
      </c>
      <c r="CA600" t="s">
        <v>142</v>
      </c>
      <c r="CB600" s="356">
        <v>122</v>
      </c>
      <c r="CC600" t="s">
        <v>876</v>
      </c>
      <c r="CD600" t="s">
        <v>268</v>
      </c>
      <c r="CE600" t="s">
        <v>268</v>
      </c>
      <c r="CF600" s="356">
        <v>1</v>
      </c>
      <c r="CG600" t="s">
        <v>268</v>
      </c>
      <c r="CH600" t="s">
        <v>268</v>
      </c>
      <c r="CI600" t="s">
        <v>268</v>
      </c>
      <c r="CJ600" t="s">
        <v>268</v>
      </c>
      <c r="CK600" t="s">
        <v>268</v>
      </c>
      <c r="CL600" t="s">
        <v>268</v>
      </c>
      <c r="CM600" t="s">
        <v>11224</v>
      </c>
      <c r="CN600">
        <v>46.51</v>
      </c>
      <c r="CO600" t="s">
        <v>268</v>
      </c>
      <c r="CP600">
        <v>46.51</v>
      </c>
      <c r="CQ600">
        <v>365</v>
      </c>
      <c r="CR600" t="s">
        <v>878</v>
      </c>
      <c r="CS600" t="s">
        <v>11225</v>
      </c>
      <c r="CT600" t="s">
        <v>11226</v>
      </c>
      <c r="CU600" t="s">
        <v>11227</v>
      </c>
      <c r="CV600" t="s">
        <v>268</v>
      </c>
      <c r="CW600" t="s">
        <v>268</v>
      </c>
      <c r="CX600" t="s">
        <v>268</v>
      </c>
      <c r="CY600" t="s">
        <v>268</v>
      </c>
      <c r="CZ600" t="s">
        <v>268</v>
      </c>
      <c r="DA600" t="s">
        <v>268</v>
      </c>
      <c r="DB600" s="429">
        <f t="shared" si="123"/>
        <v>0</v>
      </c>
      <c r="DC600" s="284">
        <f t="shared" si="124"/>
        <v>0</v>
      </c>
      <c r="DD600" s="284">
        <f t="shared" si="125"/>
        <v>0</v>
      </c>
      <c r="DE600" s="284">
        <f t="shared" si="126"/>
        <v>0</v>
      </c>
      <c r="DF600" s="295">
        <f t="shared" si="127"/>
        <v>60</v>
      </c>
      <c r="DG600" s="284">
        <f t="shared" si="128"/>
        <v>0</v>
      </c>
      <c r="DH600" s="284">
        <f t="shared" si="129"/>
        <v>0</v>
      </c>
      <c r="DI600" s="284">
        <f t="shared" si="130"/>
        <v>0</v>
      </c>
      <c r="DJ600" s="284">
        <f t="shared" si="131"/>
        <v>0</v>
      </c>
      <c r="DK600" s="295">
        <f t="shared" si="132"/>
        <v>1</v>
      </c>
      <c r="DL600" s="297">
        <f t="shared" si="133"/>
        <v>1</v>
      </c>
      <c r="DM600" s="430">
        <f>IFERROR(IF(CA600="D",IF(DL600="A dispo.",DF600*VLOOKUP('DATI INPUT'!$F$27,TARIFFE_UD,4,FALSE),DF600*VLOOKUP(DL600,TARIFFE_UD,4,FALSE)),DF600*VLOOKUP(CB600-100,TARIFFE_UND,4,FALSE)),0)</f>
        <v>29.581287182784394</v>
      </c>
      <c r="DN600" s="430">
        <f>IFERROR(IF(CA600="D",IF(DL600="A dispo.",DK600*VLOOKUP('DATI INPUT'!$F$27,TARIFFE_UD,5,FALSE),DK600*VLOOKUP(DL600,TARIFFE_UD,5,FALSE)),DK600*VLOOKUP(CB600-100,TARIFFE_UND,5,FALSE)),0)</f>
        <v>16.930848468833439</v>
      </c>
      <c r="DO600" s="431">
        <f t="shared" si="134"/>
        <v>2.1356516178343554E-3</v>
      </c>
      <c r="DP600" s="299">
        <f>IFERROR(IF(CA600="D",IF(DL600="A dispo.",DF600*VLOOKUP('DATI INPUT'!$F$27,TARIFFE_UD,2,FALSE),DF600*VLOOKUP(DL600,TARIFFE_UD,2,FALSE)),DF600*VLOOKUP(CB600-100,TARIFFE_UND,2,FALSE)),0)</f>
        <v>36.957685276533695</v>
      </c>
      <c r="DQ600" s="299">
        <f>IFERROR(IF(CA600="D",IF(DL600="A dispo.",DK600*VLOOKUP('DATI INPUT'!$F$27,TARIFFE_UD,3,FALSE),DK600*VLOOKUP(DL600,TARIFFE_UD,3,FALSE)),DK600*VLOOKUP(CB600-100,TARIFFE_UND,3,FALSE)),0)</f>
        <v>15.164853048114928</v>
      </c>
      <c r="DR600" s="299">
        <f t="shared" si="135"/>
        <v>52.122538324648623</v>
      </c>
    </row>
    <row r="601" spans="1:122" x14ac:dyDescent="0.25">
      <c r="A601" t="s">
        <v>5726</v>
      </c>
      <c r="B601" t="s">
        <v>1181</v>
      </c>
      <c r="C601" t="s">
        <v>1469</v>
      </c>
      <c r="D601" t="s">
        <v>5722</v>
      </c>
      <c r="E601" t="s">
        <v>268</v>
      </c>
      <c r="F601" t="s">
        <v>156</v>
      </c>
      <c r="G601" t="s">
        <v>5723</v>
      </c>
      <c r="H601" t="s">
        <v>1372</v>
      </c>
      <c r="I601" t="s">
        <v>5724</v>
      </c>
      <c r="J601" t="s">
        <v>274</v>
      </c>
      <c r="K601" t="s">
        <v>5725</v>
      </c>
      <c r="L601" t="s">
        <v>960</v>
      </c>
      <c r="M601" t="s">
        <v>3805</v>
      </c>
      <c r="N601" t="s">
        <v>984</v>
      </c>
      <c r="O601" t="s">
        <v>873</v>
      </c>
      <c r="P601" t="s">
        <v>2116</v>
      </c>
      <c r="Q601" t="s">
        <v>275</v>
      </c>
      <c r="R601" t="s">
        <v>268</v>
      </c>
      <c r="S601" t="s">
        <v>268</v>
      </c>
      <c r="T601" t="s">
        <v>268</v>
      </c>
      <c r="U601" t="s">
        <v>268</v>
      </c>
      <c r="V601" t="s">
        <v>268</v>
      </c>
      <c r="W601" t="s">
        <v>2461</v>
      </c>
      <c r="X601" t="s">
        <v>1310</v>
      </c>
      <c r="Y601" t="s">
        <v>1143</v>
      </c>
      <c r="Z601" t="s">
        <v>268</v>
      </c>
      <c r="AA601" t="s">
        <v>268</v>
      </c>
      <c r="AB601" t="s">
        <v>268</v>
      </c>
      <c r="AC601" t="s">
        <v>268</v>
      </c>
      <c r="AD601" t="s">
        <v>268</v>
      </c>
      <c r="AE601" t="s">
        <v>287</v>
      </c>
      <c r="AF601" t="s">
        <v>1811</v>
      </c>
      <c r="AG601" t="s">
        <v>875</v>
      </c>
      <c r="AH601" t="s">
        <v>394</v>
      </c>
      <c r="AI601" t="s">
        <v>1223</v>
      </c>
      <c r="AJ601" t="s">
        <v>268</v>
      </c>
      <c r="AK601" t="s">
        <v>268</v>
      </c>
      <c r="AL601" t="s">
        <v>268</v>
      </c>
      <c r="AM601" t="s">
        <v>353</v>
      </c>
      <c r="AN601" t="s">
        <v>268</v>
      </c>
      <c r="AO601" t="s">
        <v>268</v>
      </c>
      <c r="AP601" t="s">
        <v>268</v>
      </c>
      <c r="AQ601" t="s">
        <v>268</v>
      </c>
      <c r="AR601" t="s">
        <v>268</v>
      </c>
      <c r="AS601" t="s">
        <v>268</v>
      </c>
      <c r="AT601" t="s">
        <v>268</v>
      </c>
      <c r="AU601" t="s">
        <v>268</v>
      </c>
      <c r="AV601" t="s">
        <v>268</v>
      </c>
      <c r="AW601" t="s">
        <v>268</v>
      </c>
      <c r="AX601" t="s">
        <v>268</v>
      </c>
      <c r="AY601" t="s">
        <v>268</v>
      </c>
      <c r="AZ601" t="s">
        <v>268</v>
      </c>
      <c r="BA601" t="s">
        <v>268</v>
      </c>
      <c r="BB601" t="s">
        <v>268</v>
      </c>
      <c r="BC601" t="s">
        <v>268</v>
      </c>
      <c r="BD601" t="s">
        <v>268</v>
      </c>
      <c r="BE601" t="s">
        <v>268</v>
      </c>
      <c r="BF601" t="s">
        <v>268</v>
      </c>
      <c r="BG601" t="s">
        <v>268</v>
      </c>
      <c r="BH601" t="s">
        <v>268</v>
      </c>
      <c r="BI601" t="s">
        <v>268</v>
      </c>
      <c r="BJ601" t="s">
        <v>268</v>
      </c>
      <c r="BK601" t="s">
        <v>268</v>
      </c>
      <c r="BL601" t="s">
        <v>268</v>
      </c>
      <c r="BM601" t="s">
        <v>268</v>
      </c>
      <c r="BN601" t="s">
        <v>268</v>
      </c>
      <c r="BO601" t="s">
        <v>268</v>
      </c>
      <c r="BP601" t="s">
        <v>268</v>
      </c>
      <c r="BQ601" t="s">
        <v>268</v>
      </c>
      <c r="BR601" t="s">
        <v>268</v>
      </c>
      <c r="BS601" t="s">
        <v>268</v>
      </c>
      <c r="BT601" t="s">
        <v>268</v>
      </c>
      <c r="BU601" t="s">
        <v>268</v>
      </c>
      <c r="BV601" t="s">
        <v>268</v>
      </c>
      <c r="BW601" t="s">
        <v>268</v>
      </c>
      <c r="BX601" t="s">
        <v>268</v>
      </c>
      <c r="BY601">
        <v>40</v>
      </c>
      <c r="BZ601">
        <v>40</v>
      </c>
      <c r="CA601" t="s">
        <v>142</v>
      </c>
      <c r="CB601" s="356">
        <v>122</v>
      </c>
      <c r="CC601" t="s">
        <v>876</v>
      </c>
      <c r="CD601" t="s">
        <v>268</v>
      </c>
      <c r="CE601" t="s">
        <v>268</v>
      </c>
      <c r="CF601" s="356">
        <v>1</v>
      </c>
      <c r="CG601" t="s">
        <v>268</v>
      </c>
      <c r="CH601" t="s">
        <v>268</v>
      </c>
      <c r="CI601" t="s">
        <v>268</v>
      </c>
      <c r="CJ601" t="s">
        <v>268</v>
      </c>
      <c r="CK601" t="s">
        <v>268</v>
      </c>
      <c r="CL601" t="s">
        <v>268</v>
      </c>
      <c r="CM601" t="s">
        <v>11224</v>
      </c>
      <c r="CN601">
        <v>36.65</v>
      </c>
      <c r="CO601" t="s">
        <v>268</v>
      </c>
      <c r="CP601">
        <v>36.65</v>
      </c>
      <c r="CQ601">
        <v>365</v>
      </c>
      <c r="CR601" t="s">
        <v>878</v>
      </c>
      <c r="CS601" t="s">
        <v>11225</v>
      </c>
      <c r="CT601" t="s">
        <v>11226</v>
      </c>
      <c r="CU601" t="s">
        <v>11227</v>
      </c>
      <c r="CV601" t="s">
        <v>268</v>
      </c>
      <c r="CW601" t="s">
        <v>268</v>
      </c>
      <c r="CX601" t="s">
        <v>268</v>
      </c>
      <c r="CY601" t="s">
        <v>268</v>
      </c>
      <c r="CZ601" t="s">
        <v>268</v>
      </c>
      <c r="DA601" t="s">
        <v>268</v>
      </c>
      <c r="DB601" s="429">
        <f t="shared" si="123"/>
        <v>0</v>
      </c>
      <c r="DC601" s="284">
        <f t="shared" si="124"/>
        <v>0</v>
      </c>
      <c r="DD601" s="284">
        <f t="shared" si="125"/>
        <v>0</v>
      </c>
      <c r="DE601" s="284">
        <f t="shared" si="126"/>
        <v>0</v>
      </c>
      <c r="DF601" s="295">
        <f t="shared" si="127"/>
        <v>40</v>
      </c>
      <c r="DG601" s="284">
        <f t="shared" si="128"/>
        <v>0</v>
      </c>
      <c r="DH601" s="284">
        <f t="shared" si="129"/>
        <v>0</v>
      </c>
      <c r="DI601" s="284">
        <f t="shared" si="130"/>
        <v>0</v>
      </c>
      <c r="DJ601" s="284">
        <f t="shared" si="131"/>
        <v>0</v>
      </c>
      <c r="DK601" s="295">
        <f t="shared" si="132"/>
        <v>1</v>
      </c>
      <c r="DL601" s="297">
        <f t="shared" si="133"/>
        <v>1</v>
      </c>
      <c r="DM601" s="430">
        <f>IFERROR(IF(CA601="D",IF(DL601="A dispo.",DF601*VLOOKUP('DATI INPUT'!$F$27,TARIFFE_UD,4,FALSE),DF601*VLOOKUP(DL601,TARIFFE_UD,4,FALSE)),DF601*VLOOKUP(CB601-100,TARIFFE_UND,4,FALSE)),0)</f>
        <v>19.72085812185626</v>
      </c>
      <c r="DN601" s="430">
        <f>IFERROR(IF(CA601="D",IF(DL601="A dispo.",DK601*VLOOKUP('DATI INPUT'!$F$27,TARIFFE_UD,5,FALSE),DK601*VLOOKUP(DL601,TARIFFE_UD,5,FALSE)),DK601*VLOOKUP(CB601-100,TARIFFE_UND,5,FALSE)),0)</f>
        <v>16.930848468833439</v>
      </c>
      <c r="DO601" s="431">
        <f t="shared" si="134"/>
        <v>1.7065906897002492E-3</v>
      </c>
      <c r="DP601" s="299">
        <f>IFERROR(IF(CA601="D",IF(DL601="A dispo.",DF601*VLOOKUP('DATI INPUT'!$F$27,TARIFFE_UD,2,FALSE),DF601*VLOOKUP(DL601,TARIFFE_UD,2,FALSE)),DF601*VLOOKUP(CB601-100,TARIFFE_UND,2,FALSE)),0)</f>
        <v>24.638456851022465</v>
      </c>
      <c r="DQ601" s="299">
        <f>IFERROR(IF(CA601="D",IF(DL601="A dispo.",DK601*VLOOKUP('DATI INPUT'!$F$27,TARIFFE_UD,3,FALSE),DK601*VLOOKUP(DL601,TARIFFE_UD,3,FALSE)),DK601*VLOOKUP(CB601-100,TARIFFE_UND,3,FALSE)),0)</f>
        <v>15.164853048114928</v>
      </c>
      <c r="DR601" s="299">
        <f t="shared" si="135"/>
        <v>39.803309899137389</v>
      </c>
    </row>
    <row r="602" spans="1:122" x14ac:dyDescent="0.25">
      <c r="A602" t="s">
        <v>5727</v>
      </c>
      <c r="B602" t="s">
        <v>5728</v>
      </c>
      <c r="C602" t="s">
        <v>5729</v>
      </c>
      <c r="D602" t="s">
        <v>5730</v>
      </c>
      <c r="E602" t="s">
        <v>268</v>
      </c>
      <c r="F602" t="s">
        <v>156</v>
      </c>
      <c r="G602" t="s">
        <v>5731</v>
      </c>
      <c r="H602" t="s">
        <v>5732</v>
      </c>
      <c r="I602" t="s">
        <v>5733</v>
      </c>
      <c r="J602" t="s">
        <v>274</v>
      </c>
      <c r="K602" t="s">
        <v>5734</v>
      </c>
      <c r="L602" t="s">
        <v>152</v>
      </c>
      <c r="M602" t="s">
        <v>5735</v>
      </c>
      <c r="N602" t="s">
        <v>5736</v>
      </c>
      <c r="O602" t="s">
        <v>1501</v>
      </c>
      <c r="P602" t="s">
        <v>5737</v>
      </c>
      <c r="Q602" t="s">
        <v>275</v>
      </c>
      <c r="R602" t="s">
        <v>268</v>
      </c>
      <c r="S602" t="s">
        <v>268</v>
      </c>
      <c r="T602" t="s">
        <v>268</v>
      </c>
      <c r="U602" t="s">
        <v>268</v>
      </c>
      <c r="V602" t="s">
        <v>268</v>
      </c>
      <c r="W602" t="s">
        <v>1961</v>
      </c>
      <c r="X602" t="s">
        <v>1962</v>
      </c>
      <c r="Y602" t="s">
        <v>271</v>
      </c>
      <c r="Z602" t="s">
        <v>268</v>
      </c>
      <c r="AA602" t="s">
        <v>268</v>
      </c>
      <c r="AB602" t="s">
        <v>268</v>
      </c>
      <c r="AC602" t="s">
        <v>268</v>
      </c>
      <c r="AD602" t="s">
        <v>268</v>
      </c>
      <c r="AE602" t="s">
        <v>287</v>
      </c>
      <c r="AF602" t="s">
        <v>1811</v>
      </c>
      <c r="AG602" t="s">
        <v>875</v>
      </c>
      <c r="AH602" t="s">
        <v>1963</v>
      </c>
      <c r="AI602" t="s">
        <v>552</v>
      </c>
      <c r="AJ602" t="s">
        <v>268</v>
      </c>
      <c r="AK602" t="s">
        <v>410</v>
      </c>
      <c r="AL602" t="s">
        <v>268</v>
      </c>
      <c r="AM602" t="s">
        <v>355</v>
      </c>
      <c r="AN602" t="s">
        <v>268</v>
      </c>
      <c r="AO602" t="s">
        <v>268</v>
      </c>
      <c r="AP602" t="s">
        <v>268</v>
      </c>
      <c r="AQ602" t="s">
        <v>268</v>
      </c>
      <c r="AR602" t="s">
        <v>268</v>
      </c>
      <c r="AS602" t="s">
        <v>268</v>
      </c>
      <c r="AT602" t="s">
        <v>268</v>
      </c>
      <c r="AU602" t="s">
        <v>268</v>
      </c>
      <c r="AV602" t="s">
        <v>268</v>
      </c>
      <c r="AW602" t="s">
        <v>268</v>
      </c>
      <c r="AX602" t="s">
        <v>268</v>
      </c>
      <c r="AY602" t="s">
        <v>268</v>
      </c>
      <c r="AZ602" t="s">
        <v>268</v>
      </c>
      <c r="BA602" t="s">
        <v>268</v>
      </c>
      <c r="BB602" t="s">
        <v>268</v>
      </c>
      <c r="BC602" t="s">
        <v>268</v>
      </c>
      <c r="BD602" t="s">
        <v>268</v>
      </c>
      <c r="BE602" t="s">
        <v>268</v>
      </c>
      <c r="BF602" t="s">
        <v>268</v>
      </c>
      <c r="BG602" t="s">
        <v>268</v>
      </c>
      <c r="BH602" t="s">
        <v>268</v>
      </c>
      <c r="BI602" t="s">
        <v>268</v>
      </c>
      <c r="BJ602" t="s">
        <v>268</v>
      </c>
      <c r="BK602" t="s">
        <v>268</v>
      </c>
      <c r="BL602" t="s">
        <v>268</v>
      </c>
      <c r="BM602" t="s">
        <v>268</v>
      </c>
      <c r="BN602" t="s">
        <v>268</v>
      </c>
      <c r="BO602" t="s">
        <v>268</v>
      </c>
      <c r="BP602" t="s">
        <v>268</v>
      </c>
      <c r="BQ602" t="s">
        <v>268</v>
      </c>
      <c r="BR602" t="s">
        <v>268</v>
      </c>
      <c r="BS602" t="s">
        <v>268</v>
      </c>
      <c r="BT602" t="s">
        <v>268</v>
      </c>
      <c r="BU602" t="s">
        <v>268</v>
      </c>
      <c r="BV602" t="s">
        <v>268</v>
      </c>
      <c r="BW602" t="s">
        <v>268</v>
      </c>
      <c r="BX602" t="s">
        <v>268</v>
      </c>
      <c r="BY602">
        <v>52</v>
      </c>
      <c r="BZ602">
        <v>52</v>
      </c>
      <c r="CA602" t="s">
        <v>142</v>
      </c>
      <c r="CB602" s="356">
        <v>122</v>
      </c>
      <c r="CC602" t="s">
        <v>876</v>
      </c>
      <c r="CD602" t="s">
        <v>268</v>
      </c>
      <c r="CE602" t="s">
        <v>268</v>
      </c>
      <c r="CF602" t="s">
        <v>268</v>
      </c>
      <c r="CG602" t="s">
        <v>268</v>
      </c>
      <c r="CH602" t="s">
        <v>268</v>
      </c>
      <c r="CI602" t="s">
        <v>268</v>
      </c>
      <c r="CJ602" t="s">
        <v>268</v>
      </c>
      <c r="CK602" t="s">
        <v>268</v>
      </c>
      <c r="CL602" t="s">
        <v>268</v>
      </c>
      <c r="CM602" t="s">
        <v>11224</v>
      </c>
      <c r="CN602">
        <v>100.36</v>
      </c>
      <c r="CO602" t="s">
        <v>268</v>
      </c>
      <c r="CP602">
        <v>100.36</v>
      </c>
      <c r="CQ602">
        <v>365</v>
      </c>
      <c r="CR602" t="s">
        <v>878</v>
      </c>
      <c r="CS602" t="s">
        <v>11225</v>
      </c>
      <c r="CT602" t="s">
        <v>11226</v>
      </c>
      <c r="CU602" t="s">
        <v>11227</v>
      </c>
      <c r="CV602" t="s">
        <v>268</v>
      </c>
      <c r="CW602" t="s">
        <v>268</v>
      </c>
      <c r="CX602" t="s">
        <v>268</v>
      </c>
      <c r="CY602" t="s">
        <v>268</v>
      </c>
      <c r="CZ602" t="s">
        <v>268</v>
      </c>
      <c r="DA602" t="s">
        <v>268</v>
      </c>
      <c r="DB602" s="429">
        <f t="shared" si="123"/>
        <v>0</v>
      </c>
      <c r="DC602" s="284">
        <f t="shared" si="124"/>
        <v>0</v>
      </c>
      <c r="DD602" s="284">
        <f t="shared" si="125"/>
        <v>0</v>
      </c>
      <c r="DE602" s="284">
        <f t="shared" si="126"/>
        <v>0</v>
      </c>
      <c r="DF602" s="295">
        <f t="shared" si="127"/>
        <v>52</v>
      </c>
      <c r="DG602" s="284">
        <f t="shared" si="128"/>
        <v>0</v>
      </c>
      <c r="DH602" s="284">
        <f t="shared" si="129"/>
        <v>0</v>
      </c>
      <c r="DI602" s="284">
        <f t="shared" si="130"/>
        <v>0</v>
      </c>
      <c r="DJ602" s="284">
        <f t="shared" si="131"/>
        <v>0</v>
      </c>
      <c r="DK602" s="295">
        <f t="shared" si="132"/>
        <v>1</v>
      </c>
      <c r="DL602" s="297" t="str">
        <f t="shared" si="133"/>
        <v>A dispo.</v>
      </c>
      <c r="DM602" s="430">
        <f>IFERROR(IF(CA602="D",IF(DL602="A dispo.",DF602*VLOOKUP('DATI INPUT'!$F$27,TARIFFE_UD,4,FALSE),DF602*VLOOKUP(DL602,TARIFFE_UD,4,FALSE)),DF602*VLOOKUP(CB602-100,TARIFFE_UND,4,FALSE)),0)</f>
        <v>32.962005717959755</v>
      </c>
      <c r="DN602" s="430">
        <f>IFERROR(IF(CA602="D",IF(DL602="A dispo.",DK602*VLOOKUP('DATI INPUT'!$F$27,TARIFFE_UD,5,FALSE),DK602*VLOOKUP(DL602,TARIFFE_UD,5,FALSE)),DK602*VLOOKUP(CB602-100,TARIFFE_UND,5,FALSE)),0)</f>
        <v>67.397800635548478</v>
      </c>
      <c r="DO602" s="431">
        <f t="shared" si="134"/>
        <v>-1.9364649176623061E-4</v>
      </c>
      <c r="DP602" s="299">
        <f>IFERROR(IF(CA602="D",IF(DL602="A dispo.",DF602*VLOOKUP('DATI INPUT'!$F$27,TARIFFE_UD,2,FALSE),DF602*VLOOKUP(DL602,TARIFFE_UD,2,FALSE)),DF602*VLOOKUP(CB602-100,TARIFFE_UND,2,FALSE)),0)</f>
        <v>41.181420736708972</v>
      </c>
      <c r="DQ602" s="299">
        <f>IFERROR(IF(CA602="D",IF(DL602="A dispo.",DK602*VLOOKUP('DATI INPUT'!$F$27,TARIFFE_UD,3,FALSE),DK602*VLOOKUP(DL602,TARIFFE_UD,3,FALSE)),DK602*VLOOKUP(CB602-100,TARIFFE_UND,3,FALSE)),0)</f>
        <v>60.367780403072892</v>
      </c>
      <c r="DR602" s="299">
        <f t="shared" si="135"/>
        <v>101.54920113978187</v>
      </c>
    </row>
    <row r="603" spans="1:122" x14ac:dyDescent="0.25">
      <c r="A603" t="s">
        <v>5749</v>
      </c>
      <c r="B603" t="s">
        <v>1183</v>
      </c>
      <c r="C603" t="s">
        <v>5750</v>
      </c>
      <c r="D603" t="s">
        <v>5751</v>
      </c>
      <c r="E603" t="s">
        <v>268</v>
      </c>
      <c r="F603" t="s">
        <v>156</v>
      </c>
      <c r="G603" t="s">
        <v>5752</v>
      </c>
      <c r="H603" t="s">
        <v>1372</v>
      </c>
      <c r="I603" t="s">
        <v>533</v>
      </c>
      <c r="J603" t="s">
        <v>156</v>
      </c>
      <c r="K603" t="s">
        <v>5466</v>
      </c>
      <c r="L603" t="s">
        <v>960</v>
      </c>
      <c r="M603" t="s">
        <v>5753</v>
      </c>
      <c r="N603" t="s">
        <v>984</v>
      </c>
      <c r="O603" t="s">
        <v>873</v>
      </c>
      <c r="P603" t="s">
        <v>887</v>
      </c>
      <c r="Q603" t="s">
        <v>4438</v>
      </c>
      <c r="R603" t="s">
        <v>268</v>
      </c>
      <c r="S603" t="s">
        <v>268</v>
      </c>
      <c r="T603" t="s">
        <v>268</v>
      </c>
      <c r="U603" t="s">
        <v>268</v>
      </c>
      <c r="V603" t="s">
        <v>268</v>
      </c>
      <c r="W603" t="s">
        <v>5753</v>
      </c>
      <c r="X603" t="s">
        <v>887</v>
      </c>
      <c r="Y603" t="s">
        <v>4438</v>
      </c>
      <c r="Z603" t="s">
        <v>268</v>
      </c>
      <c r="AA603" t="s">
        <v>268</v>
      </c>
      <c r="AB603" t="s">
        <v>268</v>
      </c>
      <c r="AC603" t="s">
        <v>268</v>
      </c>
      <c r="AD603" t="s">
        <v>268</v>
      </c>
      <c r="AE603" t="s">
        <v>268</v>
      </c>
      <c r="AF603" t="s">
        <v>268</v>
      </c>
      <c r="AG603" t="s">
        <v>268</v>
      </c>
      <c r="AH603" t="s">
        <v>268</v>
      </c>
      <c r="AI603" t="s">
        <v>268</v>
      </c>
      <c r="AJ603" t="s">
        <v>268</v>
      </c>
      <c r="AK603" t="s">
        <v>268</v>
      </c>
      <c r="AL603" t="s">
        <v>268</v>
      </c>
      <c r="AM603" t="s">
        <v>268</v>
      </c>
      <c r="AN603" t="s">
        <v>268</v>
      </c>
      <c r="AO603" t="s">
        <v>268</v>
      </c>
      <c r="AP603" t="s">
        <v>268</v>
      </c>
      <c r="AQ603" t="s">
        <v>268</v>
      </c>
      <c r="AR603" t="s">
        <v>268</v>
      </c>
      <c r="AS603" t="s">
        <v>268</v>
      </c>
      <c r="AT603" t="s">
        <v>268</v>
      </c>
      <c r="AU603" t="s">
        <v>268</v>
      </c>
      <c r="AV603" t="s">
        <v>268</v>
      </c>
      <c r="AW603" t="s">
        <v>268</v>
      </c>
      <c r="AX603" t="s">
        <v>268</v>
      </c>
      <c r="AY603" t="s">
        <v>268</v>
      </c>
      <c r="AZ603" t="s">
        <v>268</v>
      </c>
      <c r="BA603" t="s">
        <v>268</v>
      </c>
      <c r="BB603" t="s">
        <v>268</v>
      </c>
      <c r="BC603" t="s">
        <v>268</v>
      </c>
      <c r="BD603" t="s">
        <v>268</v>
      </c>
      <c r="BE603" t="s">
        <v>268</v>
      </c>
      <c r="BF603" t="s">
        <v>268</v>
      </c>
      <c r="BG603" t="s">
        <v>268</v>
      </c>
      <c r="BH603" t="s">
        <v>268</v>
      </c>
      <c r="BI603" t="s">
        <v>268</v>
      </c>
      <c r="BJ603" t="s">
        <v>268</v>
      </c>
      <c r="BK603" t="s">
        <v>268</v>
      </c>
      <c r="BL603" t="s">
        <v>268</v>
      </c>
      <c r="BM603" t="s">
        <v>268</v>
      </c>
      <c r="BN603" t="s">
        <v>268</v>
      </c>
      <c r="BO603" t="s">
        <v>268</v>
      </c>
      <c r="BP603" t="s">
        <v>268</v>
      </c>
      <c r="BQ603" t="s">
        <v>268</v>
      </c>
      <c r="BR603" t="s">
        <v>268</v>
      </c>
      <c r="BS603" t="s">
        <v>268</v>
      </c>
      <c r="BT603" t="s">
        <v>268</v>
      </c>
      <c r="BU603" t="s">
        <v>268</v>
      </c>
      <c r="BV603" t="s">
        <v>268</v>
      </c>
      <c r="BW603" t="s">
        <v>268</v>
      </c>
      <c r="BX603" t="s">
        <v>268</v>
      </c>
      <c r="BY603">
        <v>15</v>
      </c>
      <c r="BZ603">
        <v>15</v>
      </c>
      <c r="CA603" t="s">
        <v>142</v>
      </c>
      <c r="CB603" s="356">
        <v>122</v>
      </c>
      <c r="CC603" t="s">
        <v>876</v>
      </c>
      <c r="CD603" t="s">
        <v>268</v>
      </c>
      <c r="CE603" t="s">
        <v>268</v>
      </c>
      <c r="CF603" s="356">
        <v>1</v>
      </c>
      <c r="CG603" t="s">
        <v>268</v>
      </c>
      <c r="CH603" t="s">
        <v>268</v>
      </c>
      <c r="CI603" t="s">
        <v>268</v>
      </c>
      <c r="CJ603" t="s">
        <v>268</v>
      </c>
      <c r="CK603" t="s">
        <v>268</v>
      </c>
      <c r="CL603" t="s">
        <v>268</v>
      </c>
      <c r="CM603" t="s">
        <v>11224</v>
      </c>
      <c r="CN603">
        <v>24.33</v>
      </c>
      <c r="CO603" t="s">
        <v>268</v>
      </c>
      <c r="CP603">
        <v>24.33</v>
      </c>
      <c r="CQ603">
        <v>365</v>
      </c>
      <c r="CR603" t="s">
        <v>878</v>
      </c>
      <c r="CS603" t="s">
        <v>11225</v>
      </c>
      <c r="CT603" t="s">
        <v>11226</v>
      </c>
      <c r="CU603" t="s">
        <v>11227</v>
      </c>
      <c r="CV603" t="s">
        <v>268</v>
      </c>
      <c r="CW603" t="s">
        <v>268</v>
      </c>
      <c r="CX603" t="s">
        <v>268</v>
      </c>
      <c r="CY603" t="s">
        <v>268</v>
      </c>
      <c r="CZ603" t="s">
        <v>268</v>
      </c>
      <c r="DA603" t="s">
        <v>268</v>
      </c>
      <c r="DB603" s="429">
        <f t="shared" si="123"/>
        <v>0</v>
      </c>
      <c r="DC603" s="284">
        <f t="shared" si="124"/>
        <v>0</v>
      </c>
      <c r="DD603" s="284">
        <f t="shared" si="125"/>
        <v>0</v>
      </c>
      <c r="DE603" s="284">
        <f t="shared" si="126"/>
        <v>0</v>
      </c>
      <c r="DF603" s="295">
        <f t="shared" si="127"/>
        <v>15</v>
      </c>
      <c r="DG603" s="284">
        <f t="shared" si="128"/>
        <v>0</v>
      </c>
      <c r="DH603" s="284">
        <f t="shared" si="129"/>
        <v>0</v>
      </c>
      <c r="DI603" s="284">
        <f t="shared" si="130"/>
        <v>0</v>
      </c>
      <c r="DJ603" s="284">
        <f t="shared" si="131"/>
        <v>0</v>
      </c>
      <c r="DK603" s="295">
        <f t="shared" si="132"/>
        <v>1</v>
      </c>
      <c r="DL603" s="297">
        <f t="shared" si="133"/>
        <v>1</v>
      </c>
      <c r="DM603" s="430">
        <f>IFERROR(IF(CA603="D",IF(DL603="A dispo.",DF603*VLOOKUP('DATI INPUT'!$F$27,TARIFFE_UD,4,FALSE),DF603*VLOOKUP(DL603,TARIFFE_UD,4,FALSE)),DF603*VLOOKUP(CB603-100,TARIFFE_UND,4,FALSE)),0)</f>
        <v>7.3953217956960984</v>
      </c>
      <c r="DN603" s="430">
        <f>IFERROR(IF(CA603="D",IF(DL603="A dispo.",DK603*VLOOKUP('DATI INPUT'!$F$27,TARIFFE_UD,5,FALSE),DK603*VLOOKUP(DL603,TARIFFE_UD,5,FALSE)),DK603*VLOOKUP(CB603-100,TARIFFE_UND,5,FALSE)),0)</f>
        <v>16.930848468833439</v>
      </c>
      <c r="DO603" s="431">
        <f t="shared" si="134"/>
        <v>-3.8297354704610598E-3</v>
      </c>
      <c r="DP603" s="299">
        <f>IFERROR(IF(CA603="D",IF(DL603="A dispo.",DF603*VLOOKUP('DATI INPUT'!$F$27,TARIFFE_UD,2,FALSE),DF603*VLOOKUP(DL603,TARIFFE_UD,2,FALSE)),DF603*VLOOKUP(CB603-100,TARIFFE_UND,2,FALSE)),0)</f>
        <v>9.2394213191334238</v>
      </c>
      <c r="DQ603" s="299">
        <f>IFERROR(IF(CA603="D",IF(DL603="A dispo.",DK603*VLOOKUP('DATI INPUT'!$F$27,TARIFFE_UD,3,FALSE),DK603*VLOOKUP(DL603,TARIFFE_UD,3,FALSE)),DK603*VLOOKUP(CB603-100,TARIFFE_UND,3,FALSE)),0)</f>
        <v>15.164853048114928</v>
      </c>
      <c r="DR603" s="299">
        <f t="shared" si="135"/>
        <v>24.404274367248352</v>
      </c>
    </row>
    <row r="604" spans="1:122" x14ac:dyDescent="0.25">
      <c r="A604" t="s">
        <v>5754</v>
      </c>
      <c r="B604" t="s">
        <v>1183</v>
      </c>
      <c r="C604" t="s">
        <v>5755</v>
      </c>
      <c r="D604" t="s">
        <v>5751</v>
      </c>
      <c r="E604" t="s">
        <v>268</v>
      </c>
      <c r="F604" t="s">
        <v>156</v>
      </c>
      <c r="G604" t="s">
        <v>5752</v>
      </c>
      <c r="H604" t="s">
        <v>1372</v>
      </c>
      <c r="I604" t="s">
        <v>533</v>
      </c>
      <c r="J604" t="s">
        <v>156</v>
      </c>
      <c r="K604" t="s">
        <v>5466</v>
      </c>
      <c r="L604" t="s">
        <v>960</v>
      </c>
      <c r="M604" t="s">
        <v>5753</v>
      </c>
      <c r="N604" t="s">
        <v>984</v>
      </c>
      <c r="O604" t="s">
        <v>873</v>
      </c>
      <c r="P604" t="s">
        <v>887</v>
      </c>
      <c r="Q604" t="s">
        <v>4438</v>
      </c>
      <c r="R604" t="s">
        <v>268</v>
      </c>
      <c r="S604" t="s">
        <v>268</v>
      </c>
      <c r="T604" t="s">
        <v>268</v>
      </c>
      <c r="U604" t="s">
        <v>268</v>
      </c>
      <c r="V604" t="s">
        <v>268</v>
      </c>
      <c r="W604" t="s">
        <v>5753</v>
      </c>
      <c r="X604" t="s">
        <v>887</v>
      </c>
      <c r="Y604" t="s">
        <v>4438</v>
      </c>
      <c r="Z604" t="s">
        <v>268</v>
      </c>
      <c r="AA604" t="s">
        <v>268</v>
      </c>
      <c r="AB604" t="s">
        <v>268</v>
      </c>
      <c r="AC604" t="s">
        <v>268</v>
      </c>
      <c r="AD604" t="s">
        <v>268</v>
      </c>
      <c r="AE604" t="s">
        <v>268</v>
      </c>
      <c r="AF604" t="s">
        <v>268</v>
      </c>
      <c r="AG604" t="s">
        <v>268</v>
      </c>
      <c r="AH604" t="s">
        <v>268</v>
      </c>
      <c r="AI604" t="s">
        <v>268</v>
      </c>
      <c r="AJ604" t="s">
        <v>268</v>
      </c>
      <c r="AK604" t="s">
        <v>268</v>
      </c>
      <c r="AL604" t="s">
        <v>268</v>
      </c>
      <c r="AM604" t="s">
        <v>268</v>
      </c>
      <c r="AN604" t="s">
        <v>268</v>
      </c>
      <c r="AO604" t="s">
        <v>268</v>
      </c>
      <c r="AP604" t="s">
        <v>268</v>
      </c>
      <c r="AQ604" t="s">
        <v>268</v>
      </c>
      <c r="AR604" t="s">
        <v>268</v>
      </c>
      <c r="AS604" t="s">
        <v>268</v>
      </c>
      <c r="AT604" t="s">
        <v>268</v>
      </c>
      <c r="AU604" t="s">
        <v>268</v>
      </c>
      <c r="AV604" t="s">
        <v>268</v>
      </c>
      <c r="AW604" t="s">
        <v>268</v>
      </c>
      <c r="AX604" t="s">
        <v>268</v>
      </c>
      <c r="AY604" t="s">
        <v>268</v>
      </c>
      <c r="AZ604" t="s">
        <v>268</v>
      </c>
      <c r="BA604" t="s">
        <v>268</v>
      </c>
      <c r="BB604" t="s">
        <v>268</v>
      </c>
      <c r="BC604" t="s">
        <v>268</v>
      </c>
      <c r="BD604" t="s">
        <v>268</v>
      </c>
      <c r="BE604" t="s">
        <v>268</v>
      </c>
      <c r="BF604" t="s">
        <v>268</v>
      </c>
      <c r="BG604" t="s">
        <v>268</v>
      </c>
      <c r="BH604" t="s">
        <v>268</v>
      </c>
      <c r="BI604" t="s">
        <v>268</v>
      </c>
      <c r="BJ604" t="s">
        <v>268</v>
      </c>
      <c r="BK604" t="s">
        <v>268</v>
      </c>
      <c r="BL604" t="s">
        <v>268</v>
      </c>
      <c r="BM604" t="s">
        <v>268</v>
      </c>
      <c r="BN604" t="s">
        <v>268</v>
      </c>
      <c r="BO604" t="s">
        <v>268</v>
      </c>
      <c r="BP604" t="s">
        <v>268</v>
      </c>
      <c r="BQ604" t="s">
        <v>268</v>
      </c>
      <c r="BR604" t="s">
        <v>268</v>
      </c>
      <c r="BS604" t="s">
        <v>268</v>
      </c>
      <c r="BT604" t="s">
        <v>268</v>
      </c>
      <c r="BU604" t="s">
        <v>268</v>
      </c>
      <c r="BV604" t="s">
        <v>268</v>
      </c>
      <c r="BW604" t="s">
        <v>268</v>
      </c>
      <c r="BX604" t="s">
        <v>268</v>
      </c>
      <c r="BY604">
        <v>15</v>
      </c>
      <c r="BZ604">
        <v>15</v>
      </c>
      <c r="CA604" t="s">
        <v>142</v>
      </c>
      <c r="CB604" s="356">
        <v>122</v>
      </c>
      <c r="CC604" t="s">
        <v>876</v>
      </c>
      <c r="CD604" t="s">
        <v>268</v>
      </c>
      <c r="CE604" t="s">
        <v>268</v>
      </c>
      <c r="CF604" s="356">
        <v>2</v>
      </c>
      <c r="CG604" t="s">
        <v>268</v>
      </c>
      <c r="CH604" t="s">
        <v>268</v>
      </c>
      <c r="CI604" t="s">
        <v>268</v>
      </c>
      <c r="CJ604" t="s">
        <v>268</v>
      </c>
      <c r="CK604" t="s">
        <v>268</v>
      </c>
      <c r="CL604" t="s">
        <v>268</v>
      </c>
      <c r="CM604" t="s">
        <v>11224</v>
      </c>
      <c r="CN604">
        <v>60.07</v>
      </c>
      <c r="CO604" t="s">
        <v>268</v>
      </c>
      <c r="CP604">
        <v>60.07</v>
      </c>
      <c r="CQ604">
        <v>365</v>
      </c>
      <c r="CR604" t="s">
        <v>878</v>
      </c>
      <c r="CS604" t="s">
        <v>11225</v>
      </c>
      <c r="CT604" t="s">
        <v>11226</v>
      </c>
      <c r="CU604" t="s">
        <v>11227</v>
      </c>
      <c r="CV604" t="s">
        <v>268</v>
      </c>
      <c r="CW604" t="s">
        <v>268</v>
      </c>
      <c r="CX604" t="s">
        <v>268</v>
      </c>
      <c r="CY604" t="s">
        <v>268</v>
      </c>
      <c r="CZ604" t="s">
        <v>268</v>
      </c>
      <c r="DA604" t="s">
        <v>268</v>
      </c>
      <c r="DB604" s="429">
        <f t="shared" si="123"/>
        <v>0</v>
      </c>
      <c r="DC604" s="284">
        <f t="shared" si="124"/>
        <v>0</v>
      </c>
      <c r="DD604" s="284">
        <f t="shared" si="125"/>
        <v>0</v>
      </c>
      <c r="DE604" s="284">
        <f t="shared" si="126"/>
        <v>0</v>
      </c>
      <c r="DF604" s="295">
        <f t="shared" si="127"/>
        <v>15</v>
      </c>
      <c r="DG604" s="284">
        <f t="shared" si="128"/>
        <v>0</v>
      </c>
      <c r="DH604" s="284">
        <f t="shared" si="129"/>
        <v>0</v>
      </c>
      <c r="DI604" s="284">
        <f t="shared" si="130"/>
        <v>0</v>
      </c>
      <c r="DJ604" s="284">
        <f t="shared" si="131"/>
        <v>0</v>
      </c>
      <c r="DK604" s="295">
        <f t="shared" si="132"/>
        <v>1</v>
      </c>
      <c r="DL604" s="297">
        <f t="shared" si="133"/>
        <v>2</v>
      </c>
      <c r="DM604" s="430">
        <f>IFERROR(IF(CA604="D",IF(DL604="A dispo.",DF604*VLOOKUP('DATI INPUT'!$F$27,TARIFFE_UD,4,FALSE),DF604*VLOOKUP(DL604,TARIFFE_UD,4,FALSE)),DF604*VLOOKUP(CB604-100,TARIFFE_UND,4,FALSE)),0)</f>
        <v>8.627875428312116</v>
      </c>
      <c r="DN604" s="430">
        <f>IFERROR(IF(CA604="D",IF(DL604="A dispo.",DK604*VLOOKUP('DATI INPUT'!$F$27,TARIFFE_UD,5,FALSE),DK604*VLOOKUP(DL604,TARIFFE_UD,5,FALSE)),DK604*VLOOKUP(CB604-100,TARIFFE_UND,5,FALSE)),0)</f>
        <v>51.443731886070836</v>
      </c>
      <c r="DO604" s="431">
        <f t="shared" si="134"/>
        <v>1.6073143829515857E-3</v>
      </c>
      <c r="DP604" s="299">
        <f>IFERROR(IF(CA604="D",IF(DL604="A dispo.",DF604*VLOOKUP('DATI INPUT'!$F$27,TARIFFE_UD,2,FALSE),DF604*VLOOKUP(DL604,TARIFFE_UD,2,FALSE)),DF604*VLOOKUP(CB604-100,TARIFFE_UND,2,FALSE)),0)</f>
        <v>10.779324872322329</v>
      </c>
      <c r="DQ604" s="299">
        <f>IFERROR(IF(CA604="D",IF(DL604="A dispo.",DK604*VLOOKUP('DATI INPUT'!$F$27,TARIFFE_UD,3,FALSE),DK604*VLOOKUP(DL604,TARIFFE_UD,3,FALSE)),DK604*VLOOKUP(CB604-100,TARIFFE_UND,3,FALSE)),0)</f>
        <v>46.077822723118445</v>
      </c>
      <c r="DR604" s="299">
        <f t="shared" si="135"/>
        <v>56.857147595440772</v>
      </c>
    </row>
    <row r="605" spans="1:122" x14ac:dyDescent="0.25">
      <c r="A605" t="s">
        <v>5756</v>
      </c>
      <c r="B605" t="s">
        <v>5757</v>
      </c>
      <c r="C605" t="s">
        <v>5758</v>
      </c>
      <c r="D605" t="s">
        <v>5759</v>
      </c>
      <c r="E605" t="s">
        <v>268</v>
      </c>
      <c r="F605" t="s">
        <v>156</v>
      </c>
      <c r="G605" t="s">
        <v>5760</v>
      </c>
      <c r="H605" t="s">
        <v>1372</v>
      </c>
      <c r="I605" t="s">
        <v>2035</v>
      </c>
      <c r="J605" t="s">
        <v>274</v>
      </c>
      <c r="K605" t="s">
        <v>5761</v>
      </c>
      <c r="L605" t="s">
        <v>960</v>
      </c>
      <c r="M605" t="s">
        <v>5762</v>
      </c>
      <c r="N605" t="s">
        <v>984</v>
      </c>
      <c r="O605" t="s">
        <v>873</v>
      </c>
      <c r="P605" t="s">
        <v>1847</v>
      </c>
      <c r="Q605" t="s">
        <v>911</v>
      </c>
      <c r="R605" t="s">
        <v>268</v>
      </c>
      <c r="S605" t="s">
        <v>268</v>
      </c>
      <c r="T605" t="s">
        <v>268</v>
      </c>
      <c r="U605" t="s">
        <v>268</v>
      </c>
      <c r="V605" t="s">
        <v>268</v>
      </c>
      <c r="W605" t="s">
        <v>5762</v>
      </c>
      <c r="X605" t="s">
        <v>1847</v>
      </c>
      <c r="Y605" t="s">
        <v>911</v>
      </c>
      <c r="Z605" t="s">
        <v>268</v>
      </c>
      <c r="AA605" t="s">
        <v>268</v>
      </c>
      <c r="AB605" t="s">
        <v>268</v>
      </c>
      <c r="AC605" t="s">
        <v>268</v>
      </c>
      <c r="AD605" t="s">
        <v>268</v>
      </c>
      <c r="AE605" t="s">
        <v>268</v>
      </c>
      <c r="AF605" t="s">
        <v>268</v>
      </c>
      <c r="AG605" t="s">
        <v>268</v>
      </c>
      <c r="AH605" t="s">
        <v>268</v>
      </c>
      <c r="AI605" t="s">
        <v>268</v>
      </c>
      <c r="AJ605" t="s">
        <v>268</v>
      </c>
      <c r="AK605" t="s">
        <v>268</v>
      </c>
      <c r="AL605" t="s">
        <v>268</v>
      </c>
      <c r="AM605" t="s">
        <v>268</v>
      </c>
      <c r="AN605" t="s">
        <v>268</v>
      </c>
      <c r="AO605" t="s">
        <v>268</v>
      </c>
      <c r="AP605" t="s">
        <v>268</v>
      </c>
      <c r="AQ605" t="s">
        <v>268</v>
      </c>
      <c r="AR605" t="s">
        <v>268</v>
      </c>
      <c r="AS605" t="s">
        <v>268</v>
      </c>
      <c r="AT605" t="s">
        <v>268</v>
      </c>
      <c r="AU605" t="s">
        <v>268</v>
      </c>
      <c r="AV605" t="s">
        <v>268</v>
      </c>
      <c r="AW605" t="s">
        <v>268</v>
      </c>
      <c r="AX605" t="s">
        <v>268</v>
      </c>
      <c r="AY605" t="s">
        <v>268</v>
      </c>
      <c r="AZ605" t="s">
        <v>268</v>
      </c>
      <c r="BA605" t="s">
        <v>268</v>
      </c>
      <c r="BB605" t="s">
        <v>268</v>
      </c>
      <c r="BC605" t="s">
        <v>268</v>
      </c>
      <c r="BD605" t="s">
        <v>268</v>
      </c>
      <c r="BE605" t="s">
        <v>268</v>
      </c>
      <c r="BF605" t="s">
        <v>268</v>
      </c>
      <c r="BG605" t="s">
        <v>268</v>
      </c>
      <c r="BH605" t="s">
        <v>268</v>
      </c>
      <c r="BI605" t="s">
        <v>268</v>
      </c>
      <c r="BJ605" t="s">
        <v>268</v>
      </c>
      <c r="BK605" t="s">
        <v>268</v>
      </c>
      <c r="BL605" t="s">
        <v>268</v>
      </c>
      <c r="BM605" t="s">
        <v>268</v>
      </c>
      <c r="BN605" t="s">
        <v>268</v>
      </c>
      <c r="BO605" t="s">
        <v>268</v>
      </c>
      <c r="BP605" t="s">
        <v>268</v>
      </c>
      <c r="BQ605" t="s">
        <v>268</v>
      </c>
      <c r="BR605" t="s">
        <v>268</v>
      </c>
      <c r="BS605" t="s">
        <v>268</v>
      </c>
      <c r="BT605" t="s">
        <v>268</v>
      </c>
      <c r="BU605" t="s">
        <v>268</v>
      </c>
      <c r="BV605" t="s">
        <v>268</v>
      </c>
      <c r="BW605" t="s">
        <v>268</v>
      </c>
      <c r="BX605" t="s">
        <v>268</v>
      </c>
      <c r="BY605">
        <v>45</v>
      </c>
      <c r="BZ605">
        <v>45</v>
      </c>
      <c r="CA605" t="s">
        <v>142</v>
      </c>
      <c r="CB605" s="356">
        <v>122</v>
      </c>
      <c r="CC605" t="s">
        <v>876</v>
      </c>
      <c r="CD605" t="s">
        <v>268</v>
      </c>
      <c r="CE605" t="s">
        <v>268</v>
      </c>
      <c r="CF605" s="356">
        <v>1</v>
      </c>
      <c r="CG605" t="s">
        <v>268</v>
      </c>
      <c r="CH605" t="s">
        <v>268</v>
      </c>
      <c r="CI605" t="s">
        <v>268</v>
      </c>
      <c r="CJ605" t="s">
        <v>268</v>
      </c>
      <c r="CK605" t="s">
        <v>268</v>
      </c>
      <c r="CL605" t="s">
        <v>268</v>
      </c>
      <c r="CM605" t="s">
        <v>11224</v>
      </c>
      <c r="CN605">
        <v>39.119999999999997</v>
      </c>
      <c r="CO605" t="s">
        <v>268</v>
      </c>
      <c r="CP605">
        <v>39.119999999999997</v>
      </c>
      <c r="CQ605">
        <v>365</v>
      </c>
      <c r="CR605" t="s">
        <v>878</v>
      </c>
      <c r="CS605" t="s">
        <v>11225</v>
      </c>
      <c r="CT605" t="s">
        <v>11226</v>
      </c>
      <c r="CU605" t="s">
        <v>11227</v>
      </c>
      <c r="CV605" t="s">
        <v>268</v>
      </c>
      <c r="CW605" t="s">
        <v>268</v>
      </c>
      <c r="CX605" t="s">
        <v>268</v>
      </c>
      <c r="CY605" t="s">
        <v>268</v>
      </c>
      <c r="CZ605" t="s">
        <v>268</v>
      </c>
      <c r="DA605" t="s">
        <v>268</v>
      </c>
      <c r="DB605" s="429">
        <f t="shared" si="123"/>
        <v>0</v>
      </c>
      <c r="DC605" s="284">
        <f t="shared" si="124"/>
        <v>0</v>
      </c>
      <c r="DD605" s="284">
        <f t="shared" si="125"/>
        <v>0</v>
      </c>
      <c r="DE605" s="284">
        <f t="shared" si="126"/>
        <v>0</v>
      </c>
      <c r="DF605" s="295">
        <f t="shared" si="127"/>
        <v>45</v>
      </c>
      <c r="DG605" s="284">
        <f t="shared" si="128"/>
        <v>0</v>
      </c>
      <c r="DH605" s="284">
        <f t="shared" si="129"/>
        <v>0</v>
      </c>
      <c r="DI605" s="284">
        <f t="shared" si="130"/>
        <v>0</v>
      </c>
      <c r="DJ605" s="284">
        <f t="shared" si="131"/>
        <v>0</v>
      </c>
      <c r="DK605" s="295">
        <f t="shared" si="132"/>
        <v>1</v>
      </c>
      <c r="DL605" s="297">
        <f t="shared" si="133"/>
        <v>1</v>
      </c>
      <c r="DM605" s="430">
        <f>IFERROR(IF(CA605="D",IF(DL605="A dispo.",DF605*VLOOKUP('DATI INPUT'!$F$27,TARIFFE_UD,4,FALSE),DF605*VLOOKUP(DL605,TARIFFE_UD,4,FALSE)),DF605*VLOOKUP(CB605-100,TARIFFE_UND,4,FALSE)),0)</f>
        <v>22.185965387088295</v>
      </c>
      <c r="DN605" s="430">
        <f>IFERROR(IF(CA605="D",IF(DL605="A dispo.",DK605*VLOOKUP('DATI INPUT'!$F$27,TARIFFE_UD,5,FALSE),DK605*VLOOKUP(DL605,TARIFFE_UD,5,FALSE)),DK605*VLOOKUP(CB605-100,TARIFFE_UND,5,FALSE)),0)</f>
        <v>16.930848468833439</v>
      </c>
      <c r="DO605" s="431">
        <f t="shared" si="134"/>
        <v>-3.1861440782634531E-3</v>
      </c>
      <c r="DP605" s="299">
        <f>IFERROR(IF(CA605="D",IF(DL605="A dispo.",DF605*VLOOKUP('DATI INPUT'!$F$27,TARIFFE_UD,2,FALSE),DF605*VLOOKUP(DL605,TARIFFE_UD,2,FALSE)),DF605*VLOOKUP(CB605-100,TARIFFE_UND,2,FALSE)),0)</f>
        <v>27.718263957400275</v>
      </c>
      <c r="DQ605" s="299">
        <f>IFERROR(IF(CA605="D",IF(DL605="A dispo.",DK605*VLOOKUP('DATI INPUT'!$F$27,TARIFFE_UD,3,FALSE),DK605*VLOOKUP(DL605,TARIFFE_UD,3,FALSE)),DK605*VLOOKUP(CB605-100,TARIFFE_UND,3,FALSE)),0)</f>
        <v>15.164853048114928</v>
      </c>
      <c r="DR605" s="299">
        <f t="shared" si="135"/>
        <v>42.883117005515203</v>
      </c>
    </row>
    <row r="606" spans="1:122" x14ac:dyDescent="0.25">
      <c r="A606" t="s">
        <v>5763</v>
      </c>
      <c r="B606" t="s">
        <v>5757</v>
      </c>
      <c r="C606" t="s">
        <v>688</v>
      </c>
      <c r="D606" t="s">
        <v>5759</v>
      </c>
      <c r="E606" t="s">
        <v>268</v>
      </c>
      <c r="F606" t="s">
        <v>156</v>
      </c>
      <c r="G606" t="s">
        <v>5760</v>
      </c>
      <c r="H606" t="s">
        <v>1372</v>
      </c>
      <c r="I606" t="s">
        <v>2035</v>
      </c>
      <c r="J606" t="s">
        <v>274</v>
      </c>
      <c r="K606" t="s">
        <v>5761</v>
      </c>
      <c r="L606" t="s">
        <v>960</v>
      </c>
      <c r="M606" t="s">
        <v>5762</v>
      </c>
      <c r="N606" t="s">
        <v>984</v>
      </c>
      <c r="O606" t="s">
        <v>873</v>
      </c>
      <c r="P606" t="s">
        <v>1847</v>
      </c>
      <c r="Q606" t="s">
        <v>911</v>
      </c>
      <c r="R606" t="s">
        <v>268</v>
      </c>
      <c r="S606" t="s">
        <v>268</v>
      </c>
      <c r="T606" t="s">
        <v>268</v>
      </c>
      <c r="U606" t="s">
        <v>268</v>
      </c>
      <c r="V606" t="s">
        <v>268</v>
      </c>
      <c r="W606" t="s">
        <v>5762</v>
      </c>
      <c r="X606" t="s">
        <v>1847</v>
      </c>
      <c r="Y606" t="s">
        <v>911</v>
      </c>
      <c r="Z606" t="s">
        <v>268</v>
      </c>
      <c r="AA606" t="s">
        <v>268</v>
      </c>
      <c r="AB606" t="s">
        <v>268</v>
      </c>
      <c r="AC606" t="s">
        <v>268</v>
      </c>
      <c r="AD606" t="s">
        <v>268</v>
      </c>
      <c r="AE606" t="s">
        <v>268</v>
      </c>
      <c r="AF606" t="s">
        <v>268</v>
      </c>
      <c r="AG606" t="s">
        <v>268</v>
      </c>
      <c r="AH606" t="s">
        <v>268</v>
      </c>
      <c r="AI606" t="s">
        <v>268</v>
      </c>
      <c r="AJ606" t="s">
        <v>268</v>
      </c>
      <c r="AK606" t="s">
        <v>268</v>
      </c>
      <c r="AL606" t="s">
        <v>268</v>
      </c>
      <c r="AM606" t="s">
        <v>268</v>
      </c>
      <c r="AN606" t="s">
        <v>268</v>
      </c>
      <c r="AO606" t="s">
        <v>268</v>
      </c>
      <c r="AP606" t="s">
        <v>268</v>
      </c>
      <c r="AQ606" t="s">
        <v>268</v>
      </c>
      <c r="AR606" t="s">
        <v>268</v>
      </c>
      <c r="AS606" t="s">
        <v>268</v>
      </c>
      <c r="AT606" t="s">
        <v>268</v>
      </c>
      <c r="AU606" t="s">
        <v>268</v>
      </c>
      <c r="AV606" t="s">
        <v>268</v>
      </c>
      <c r="AW606" t="s">
        <v>268</v>
      </c>
      <c r="AX606" t="s">
        <v>268</v>
      </c>
      <c r="AY606" t="s">
        <v>268</v>
      </c>
      <c r="AZ606" t="s">
        <v>268</v>
      </c>
      <c r="BA606" t="s">
        <v>268</v>
      </c>
      <c r="BB606" t="s">
        <v>268</v>
      </c>
      <c r="BC606" t="s">
        <v>268</v>
      </c>
      <c r="BD606" t="s">
        <v>268</v>
      </c>
      <c r="BE606" t="s">
        <v>268</v>
      </c>
      <c r="BF606" t="s">
        <v>268</v>
      </c>
      <c r="BG606" t="s">
        <v>268</v>
      </c>
      <c r="BH606" t="s">
        <v>268</v>
      </c>
      <c r="BI606" t="s">
        <v>268</v>
      </c>
      <c r="BJ606" t="s">
        <v>268</v>
      </c>
      <c r="BK606" t="s">
        <v>268</v>
      </c>
      <c r="BL606" t="s">
        <v>268</v>
      </c>
      <c r="BM606" t="s">
        <v>268</v>
      </c>
      <c r="BN606" t="s">
        <v>268</v>
      </c>
      <c r="BO606" t="s">
        <v>268</v>
      </c>
      <c r="BP606" t="s">
        <v>268</v>
      </c>
      <c r="BQ606" t="s">
        <v>268</v>
      </c>
      <c r="BR606" t="s">
        <v>268</v>
      </c>
      <c r="BS606" t="s">
        <v>268</v>
      </c>
      <c r="BT606" t="s">
        <v>268</v>
      </c>
      <c r="BU606" t="s">
        <v>268</v>
      </c>
      <c r="BV606" t="s">
        <v>268</v>
      </c>
      <c r="BW606" t="s">
        <v>268</v>
      </c>
      <c r="BX606" t="s">
        <v>268</v>
      </c>
      <c r="BY606">
        <v>45</v>
      </c>
      <c r="BZ606">
        <v>45</v>
      </c>
      <c r="CA606" t="s">
        <v>142</v>
      </c>
      <c r="CB606" s="356">
        <v>122</v>
      </c>
      <c r="CC606" t="s">
        <v>876</v>
      </c>
      <c r="CD606" t="s">
        <v>268</v>
      </c>
      <c r="CE606" t="s">
        <v>268</v>
      </c>
      <c r="CF606" s="356">
        <v>1</v>
      </c>
      <c r="CG606" t="s">
        <v>268</v>
      </c>
      <c r="CH606" t="s">
        <v>268</v>
      </c>
      <c r="CI606" t="s">
        <v>268</v>
      </c>
      <c r="CJ606" t="s">
        <v>268</v>
      </c>
      <c r="CK606" t="s">
        <v>268</v>
      </c>
      <c r="CL606" t="s">
        <v>268</v>
      </c>
      <c r="CM606" t="s">
        <v>11224</v>
      </c>
      <c r="CN606">
        <v>39.119999999999997</v>
      </c>
      <c r="CO606" t="s">
        <v>268</v>
      </c>
      <c r="CP606">
        <v>39.119999999999997</v>
      </c>
      <c r="CQ606">
        <v>365</v>
      </c>
      <c r="CR606" t="s">
        <v>878</v>
      </c>
      <c r="CS606" t="s">
        <v>11225</v>
      </c>
      <c r="CT606" t="s">
        <v>11226</v>
      </c>
      <c r="CU606" t="s">
        <v>11227</v>
      </c>
      <c r="CV606" t="s">
        <v>268</v>
      </c>
      <c r="CW606" t="s">
        <v>268</v>
      </c>
      <c r="CX606" t="s">
        <v>268</v>
      </c>
      <c r="CY606" t="s">
        <v>268</v>
      </c>
      <c r="CZ606" t="s">
        <v>268</v>
      </c>
      <c r="DA606" t="s">
        <v>268</v>
      </c>
      <c r="DB606" s="429">
        <f t="shared" si="123"/>
        <v>0</v>
      </c>
      <c r="DC606" s="284">
        <f t="shared" si="124"/>
        <v>0</v>
      </c>
      <c r="DD606" s="284">
        <f t="shared" si="125"/>
        <v>0</v>
      </c>
      <c r="DE606" s="284">
        <f t="shared" si="126"/>
        <v>0</v>
      </c>
      <c r="DF606" s="295">
        <f t="shared" si="127"/>
        <v>45</v>
      </c>
      <c r="DG606" s="284">
        <f t="shared" si="128"/>
        <v>0</v>
      </c>
      <c r="DH606" s="284">
        <f t="shared" si="129"/>
        <v>0</v>
      </c>
      <c r="DI606" s="284">
        <f t="shared" si="130"/>
        <v>0</v>
      </c>
      <c r="DJ606" s="284">
        <f t="shared" si="131"/>
        <v>0</v>
      </c>
      <c r="DK606" s="295">
        <f t="shared" si="132"/>
        <v>1</v>
      </c>
      <c r="DL606" s="297">
        <f t="shared" si="133"/>
        <v>1</v>
      </c>
      <c r="DM606" s="430">
        <f>IFERROR(IF(CA606="D",IF(DL606="A dispo.",DF606*VLOOKUP('DATI INPUT'!$F$27,TARIFFE_UD,4,FALSE),DF606*VLOOKUP(DL606,TARIFFE_UD,4,FALSE)),DF606*VLOOKUP(CB606-100,TARIFFE_UND,4,FALSE)),0)</f>
        <v>22.185965387088295</v>
      </c>
      <c r="DN606" s="430">
        <f>IFERROR(IF(CA606="D",IF(DL606="A dispo.",DK606*VLOOKUP('DATI INPUT'!$F$27,TARIFFE_UD,5,FALSE),DK606*VLOOKUP(DL606,TARIFFE_UD,5,FALSE)),DK606*VLOOKUP(CB606-100,TARIFFE_UND,5,FALSE)),0)</f>
        <v>16.930848468833439</v>
      </c>
      <c r="DO606" s="431">
        <f t="shared" si="134"/>
        <v>-3.1861440782634531E-3</v>
      </c>
      <c r="DP606" s="299">
        <f>IFERROR(IF(CA606="D",IF(DL606="A dispo.",DF606*VLOOKUP('DATI INPUT'!$F$27,TARIFFE_UD,2,FALSE),DF606*VLOOKUP(DL606,TARIFFE_UD,2,FALSE)),DF606*VLOOKUP(CB606-100,TARIFFE_UND,2,FALSE)),0)</f>
        <v>27.718263957400275</v>
      </c>
      <c r="DQ606" s="299">
        <f>IFERROR(IF(CA606="D",IF(DL606="A dispo.",DK606*VLOOKUP('DATI INPUT'!$F$27,TARIFFE_UD,3,FALSE),DK606*VLOOKUP(DL606,TARIFFE_UD,3,FALSE)),DK606*VLOOKUP(CB606-100,TARIFFE_UND,3,FALSE)),0)</f>
        <v>15.164853048114928</v>
      </c>
      <c r="DR606" s="299">
        <f t="shared" si="135"/>
        <v>42.883117005515203</v>
      </c>
    </row>
    <row r="607" spans="1:122" x14ac:dyDescent="0.25">
      <c r="A607" t="s">
        <v>5764</v>
      </c>
      <c r="B607" t="s">
        <v>5757</v>
      </c>
      <c r="C607" t="s">
        <v>689</v>
      </c>
      <c r="D607" t="s">
        <v>5759</v>
      </c>
      <c r="E607" t="s">
        <v>268</v>
      </c>
      <c r="F607" t="s">
        <v>156</v>
      </c>
      <c r="G607" t="s">
        <v>5760</v>
      </c>
      <c r="H607" t="s">
        <v>1372</v>
      </c>
      <c r="I607" t="s">
        <v>2035</v>
      </c>
      <c r="J607" t="s">
        <v>274</v>
      </c>
      <c r="K607" t="s">
        <v>5761</v>
      </c>
      <c r="L607" t="s">
        <v>960</v>
      </c>
      <c r="M607" t="s">
        <v>5762</v>
      </c>
      <c r="N607" t="s">
        <v>984</v>
      </c>
      <c r="O607" t="s">
        <v>873</v>
      </c>
      <c r="P607" t="s">
        <v>1847</v>
      </c>
      <c r="Q607" t="s">
        <v>911</v>
      </c>
      <c r="R607" t="s">
        <v>268</v>
      </c>
      <c r="S607" t="s">
        <v>268</v>
      </c>
      <c r="T607" t="s">
        <v>268</v>
      </c>
      <c r="U607" t="s">
        <v>268</v>
      </c>
      <c r="V607" t="s">
        <v>268</v>
      </c>
      <c r="W607" t="s">
        <v>5762</v>
      </c>
      <c r="X607" t="s">
        <v>1847</v>
      </c>
      <c r="Y607" t="s">
        <v>911</v>
      </c>
      <c r="Z607" t="s">
        <v>268</v>
      </c>
      <c r="AA607" t="s">
        <v>268</v>
      </c>
      <c r="AB607" t="s">
        <v>268</v>
      </c>
      <c r="AC607" t="s">
        <v>268</v>
      </c>
      <c r="AD607" t="s">
        <v>268</v>
      </c>
      <c r="AE607" t="s">
        <v>287</v>
      </c>
      <c r="AF607" t="s">
        <v>1811</v>
      </c>
      <c r="AG607" t="s">
        <v>875</v>
      </c>
      <c r="AH607" t="s">
        <v>1848</v>
      </c>
      <c r="AI607" t="s">
        <v>5765</v>
      </c>
      <c r="AJ607" t="s">
        <v>268</v>
      </c>
      <c r="AK607" t="s">
        <v>381</v>
      </c>
      <c r="AL607" t="s">
        <v>268</v>
      </c>
      <c r="AM607" t="s">
        <v>288</v>
      </c>
      <c r="AN607" t="s">
        <v>268</v>
      </c>
      <c r="AO607" t="s">
        <v>268</v>
      </c>
      <c r="AP607" t="s">
        <v>268</v>
      </c>
      <c r="AQ607" t="s">
        <v>268</v>
      </c>
      <c r="AR607" t="s">
        <v>268</v>
      </c>
      <c r="AS607" t="s">
        <v>268</v>
      </c>
      <c r="AT607" t="s">
        <v>268</v>
      </c>
      <c r="AU607" t="s">
        <v>268</v>
      </c>
      <c r="AV607" t="s">
        <v>268</v>
      </c>
      <c r="AW607" t="s">
        <v>268</v>
      </c>
      <c r="AX607" t="s">
        <v>268</v>
      </c>
      <c r="AY607" t="s">
        <v>268</v>
      </c>
      <c r="AZ607" t="s">
        <v>268</v>
      </c>
      <c r="BA607" t="s">
        <v>268</v>
      </c>
      <c r="BB607" t="s">
        <v>268</v>
      </c>
      <c r="BC607" t="s">
        <v>268</v>
      </c>
      <c r="BD607" t="s">
        <v>268</v>
      </c>
      <c r="BE607" t="s">
        <v>268</v>
      </c>
      <c r="BF607" t="s">
        <v>268</v>
      </c>
      <c r="BG607" t="s">
        <v>268</v>
      </c>
      <c r="BH607" t="s">
        <v>268</v>
      </c>
      <c r="BI607" t="s">
        <v>268</v>
      </c>
      <c r="BJ607" t="s">
        <v>268</v>
      </c>
      <c r="BK607" t="s">
        <v>268</v>
      </c>
      <c r="BL607" t="s">
        <v>268</v>
      </c>
      <c r="BM607" t="s">
        <v>268</v>
      </c>
      <c r="BN607" t="s">
        <v>268</v>
      </c>
      <c r="BO607" t="s">
        <v>268</v>
      </c>
      <c r="BP607" t="s">
        <v>268</v>
      </c>
      <c r="BQ607" t="s">
        <v>268</v>
      </c>
      <c r="BR607" t="s">
        <v>268</v>
      </c>
      <c r="BS607" t="s">
        <v>268</v>
      </c>
      <c r="BT607" t="s">
        <v>268</v>
      </c>
      <c r="BU607" t="s">
        <v>268</v>
      </c>
      <c r="BV607" t="s">
        <v>268</v>
      </c>
      <c r="BW607" t="s">
        <v>268</v>
      </c>
      <c r="BX607" t="s">
        <v>268</v>
      </c>
      <c r="BY607">
        <v>45</v>
      </c>
      <c r="BZ607">
        <v>45</v>
      </c>
      <c r="CA607" t="s">
        <v>142</v>
      </c>
      <c r="CB607" s="356">
        <v>122</v>
      </c>
      <c r="CC607" t="s">
        <v>876</v>
      </c>
      <c r="CD607" t="s">
        <v>268</v>
      </c>
      <c r="CE607" t="s">
        <v>268</v>
      </c>
      <c r="CF607" s="356">
        <v>2</v>
      </c>
      <c r="CG607" t="s">
        <v>268</v>
      </c>
      <c r="CH607" t="s">
        <v>268</v>
      </c>
      <c r="CI607" t="s">
        <v>268</v>
      </c>
      <c r="CJ607" t="s">
        <v>268</v>
      </c>
      <c r="CK607" t="s">
        <v>268</v>
      </c>
      <c r="CL607" t="s">
        <v>268</v>
      </c>
      <c r="CM607" t="s">
        <v>11224</v>
      </c>
      <c r="CN607">
        <v>77.319999999999993</v>
      </c>
      <c r="CO607" t="s">
        <v>268</v>
      </c>
      <c r="CP607">
        <v>77.319999999999993</v>
      </c>
      <c r="CQ607">
        <v>365</v>
      </c>
      <c r="CR607" t="s">
        <v>878</v>
      </c>
      <c r="CS607" t="s">
        <v>11225</v>
      </c>
      <c r="CT607" t="s">
        <v>11226</v>
      </c>
      <c r="CU607" t="s">
        <v>11227</v>
      </c>
      <c r="CV607" t="s">
        <v>268</v>
      </c>
      <c r="CW607" t="s">
        <v>268</v>
      </c>
      <c r="CX607" t="s">
        <v>268</v>
      </c>
      <c r="CY607" t="s">
        <v>268</v>
      </c>
      <c r="CZ607" t="s">
        <v>268</v>
      </c>
      <c r="DA607" t="s">
        <v>268</v>
      </c>
      <c r="DB607" s="429">
        <f t="shared" si="123"/>
        <v>0</v>
      </c>
      <c r="DC607" s="284">
        <f t="shared" si="124"/>
        <v>0</v>
      </c>
      <c r="DD607" s="284">
        <f t="shared" si="125"/>
        <v>0</v>
      </c>
      <c r="DE607" s="284">
        <f t="shared" si="126"/>
        <v>0</v>
      </c>
      <c r="DF607" s="295">
        <f t="shared" si="127"/>
        <v>45</v>
      </c>
      <c r="DG607" s="284">
        <f t="shared" si="128"/>
        <v>0</v>
      </c>
      <c r="DH607" s="284">
        <f t="shared" si="129"/>
        <v>0</v>
      </c>
      <c r="DI607" s="284">
        <f t="shared" si="130"/>
        <v>0</v>
      </c>
      <c r="DJ607" s="284">
        <f t="shared" si="131"/>
        <v>0</v>
      </c>
      <c r="DK607" s="295">
        <f t="shared" si="132"/>
        <v>1</v>
      </c>
      <c r="DL607" s="297">
        <f t="shared" si="133"/>
        <v>2</v>
      </c>
      <c r="DM607" s="430">
        <f>IFERROR(IF(CA607="D",IF(DL607="A dispo.",DF607*VLOOKUP('DATI INPUT'!$F$27,TARIFFE_UD,4,FALSE),DF607*VLOOKUP(DL607,TARIFFE_UD,4,FALSE)),DF607*VLOOKUP(CB607-100,TARIFFE_UND,4,FALSE)),0)</f>
        <v>25.883626284936348</v>
      </c>
      <c r="DN607" s="430">
        <f>IFERROR(IF(CA607="D",IF(DL607="A dispo.",DK607*VLOOKUP('DATI INPUT'!$F$27,TARIFFE_UD,5,FALSE),DK607*VLOOKUP(DL607,TARIFFE_UD,5,FALSE)),DK607*VLOOKUP(CB607-100,TARIFFE_UND,5,FALSE)),0)</f>
        <v>51.443731886070836</v>
      </c>
      <c r="DO607" s="431">
        <f t="shared" si="134"/>
        <v>7.3581710071835005E-3</v>
      </c>
      <c r="DP607" s="299">
        <f>IFERROR(IF(CA607="D",IF(DL607="A dispo.",DF607*VLOOKUP('DATI INPUT'!$F$27,TARIFFE_UD,2,FALSE),DF607*VLOOKUP(DL607,TARIFFE_UD,2,FALSE)),DF607*VLOOKUP(CB607-100,TARIFFE_UND,2,FALSE)),0)</f>
        <v>32.337974616966989</v>
      </c>
      <c r="DQ607" s="299">
        <f>IFERROR(IF(CA607="D",IF(DL607="A dispo.",DK607*VLOOKUP('DATI INPUT'!$F$27,TARIFFE_UD,3,FALSE),DK607*VLOOKUP(DL607,TARIFFE_UD,3,FALSE)),DK607*VLOOKUP(CB607-100,TARIFFE_UND,3,FALSE)),0)</f>
        <v>46.077822723118445</v>
      </c>
      <c r="DR607" s="299">
        <f t="shared" si="135"/>
        <v>78.415797340085433</v>
      </c>
    </row>
    <row r="608" spans="1:122" x14ac:dyDescent="0.25">
      <c r="A608" t="s">
        <v>5766</v>
      </c>
      <c r="B608" t="s">
        <v>5767</v>
      </c>
      <c r="C608" t="s">
        <v>5768</v>
      </c>
      <c r="D608" t="s">
        <v>5769</v>
      </c>
      <c r="E608" t="s">
        <v>268</v>
      </c>
      <c r="F608" t="s">
        <v>156</v>
      </c>
      <c r="G608" t="s">
        <v>5770</v>
      </c>
      <c r="H608" t="s">
        <v>967</v>
      </c>
      <c r="I608" t="s">
        <v>359</v>
      </c>
      <c r="J608" t="s">
        <v>156</v>
      </c>
      <c r="K608" t="s">
        <v>5771</v>
      </c>
      <c r="L608" t="s">
        <v>960</v>
      </c>
      <c r="M608" t="s">
        <v>5772</v>
      </c>
      <c r="N608" t="s">
        <v>984</v>
      </c>
      <c r="O608" t="s">
        <v>873</v>
      </c>
      <c r="P608" t="s">
        <v>1830</v>
      </c>
      <c r="Q608" t="s">
        <v>282</v>
      </c>
      <c r="R608" t="s">
        <v>268</v>
      </c>
      <c r="S608" t="s">
        <v>268</v>
      </c>
      <c r="T608" t="s">
        <v>268</v>
      </c>
      <c r="U608" t="s">
        <v>268</v>
      </c>
      <c r="V608" t="s">
        <v>268</v>
      </c>
      <c r="W608" t="s">
        <v>5772</v>
      </c>
      <c r="X608" t="s">
        <v>1830</v>
      </c>
      <c r="Y608" t="s">
        <v>282</v>
      </c>
      <c r="Z608" t="s">
        <v>268</v>
      </c>
      <c r="AA608" t="s">
        <v>268</v>
      </c>
      <c r="AB608" t="s">
        <v>268</v>
      </c>
      <c r="AC608" t="s">
        <v>268</v>
      </c>
      <c r="AD608" t="s">
        <v>268</v>
      </c>
      <c r="AE608" t="s">
        <v>287</v>
      </c>
      <c r="AF608" t="s">
        <v>1811</v>
      </c>
      <c r="AG608" t="s">
        <v>875</v>
      </c>
      <c r="AH608" t="s">
        <v>1831</v>
      </c>
      <c r="AI608" t="s">
        <v>795</v>
      </c>
      <c r="AJ608" t="s">
        <v>268</v>
      </c>
      <c r="AK608" t="s">
        <v>1021</v>
      </c>
      <c r="AL608" t="s">
        <v>268</v>
      </c>
      <c r="AM608" t="s">
        <v>288</v>
      </c>
      <c r="AN608" t="s">
        <v>268</v>
      </c>
      <c r="AO608" t="s">
        <v>268</v>
      </c>
      <c r="AP608" t="s">
        <v>268</v>
      </c>
      <c r="AQ608" t="s">
        <v>268</v>
      </c>
      <c r="AR608" t="s">
        <v>268</v>
      </c>
      <c r="AS608" t="s">
        <v>268</v>
      </c>
      <c r="AT608" t="s">
        <v>268</v>
      </c>
      <c r="AU608" t="s">
        <v>268</v>
      </c>
      <c r="AV608" t="s">
        <v>268</v>
      </c>
      <c r="AW608" t="s">
        <v>268</v>
      </c>
      <c r="AX608" t="s">
        <v>268</v>
      </c>
      <c r="AY608" t="s">
        <v>268</v>
      </c>
      <c r="AZ608" t="s">
        <v>268</v>
      </c>
      <c r="BA608" t="s">
        <v>268</v>
      </c>
      <c r="BB608" t="s">
        <v>268</v>
      </c>
      <c r="BC608" t="s">
        <v>268</v>
      </c>
      <c r="BD608" t="s">
        <v>268</v>
      </c>
      <c r="BE608" t="s">
        <v>268</v>
      </c>
      <c r="BF608" t="s">
        <v>268</v>
      </c>
      <c r="BG608" t="s">
        <v>268</v>
      </c>
      <c r="BH608" t="s">
        <v>268</v>
      </c>
      <c r="BI608" t="s">
        <v>268</v>
      </c>
      <c r="BJ608" t="s">
        <v>268</v>
      </c>
      <c r="BK608" t="s">
        <v>268</v>
      </c>
      <c r="BL608" t="s">
        <v>268</v>
      </c>
      <c r="BM608" t="s">
        <v>268</v>
      </c>
      <c r="BN608" t="s">
        <v>268</v>
      </c>
      <c r="BO608" t="s">
        <v>268</v>
      </c>
      <c r="BP608" t="s">
        <v>268</v>
      </c>
      <c r="BQ608" t="s">
        <v>268</v>
      </c>
      <c r="BR608" t="s">
        <v>268</v>
      </c>
      <c r="BS608" t="s">
        <v>268</v>
      </c>
      <c r="BT608" t="s">
        <v>268</v>
      </c>
      <c r="BU608" t="s">
        <v>268</v>
      </c>
      <c r="BV608" t="s">
        <v>268</v>
      </c>
      <c r="BW608" t="s">
        <v>268</v>
      </c>
      <c r="BX608" t="s">
        <v>268</v>
      </c>
      <c r="BY608">
        <v>69</v>
      </c>
      <c r="BZ608">
        <v>69</v>
      </c>
      <c r="CA608" t="s">
        <v>142</v>
      </c>
      <c r="CB608" s="356">
        <v>122</v>
      </c>
      <c r="CC608" t="s">
        <v>876</v>
      </c>
      <c r="CD608" t="s">
        <v>268</v>
      </c>
      <c r="CE608" t="s">
        <v>268</v>
      </c>
      <c r="CF608" s="356">
        <v>3</v>
      </c>
      <c r="CG608" t="s">
        <v>268</v>
      </c>
      <c r="CH608" t="s">
        <v>268</v>
      </c>
      <c r="CI608" t="s">
        <v>268</v>
      </c>
      <c r="CJ608" t="s">
        <v>268</v>
      </c>
      <c r="CK608" t="s">
        <v>268</v>
      </c>
      <c r="CL608" t="s">
        <v>268</v>
      </c>
      <c r="CM608" t="s">
        <v>11224</v>
      </c>
      <c r="CN608">
        <v>111.14</v>
      </c>
      <c r="CO608" t="s">
        <v>268</v>
      </c>
      <c r="CP608">
        <v>111.14</v>
      </c>
      <c r="CQ608">
        <v>365</v>
      </c>
      <c r="CR608" t="s">
        <v>878</v>
      </c>
      <c r="CS608" t="s">
        <v>11225</v>
      </c>
      <c r="CT608" t="s">
        <v>11226</v>
      </c>
      <c r="CU608" t="s">
        <v>11227</v>
      </c>
      <c r="CV608" t="s">
        <v>268</v>
      </c>
      <c r="CW608" t="s">
        <v>268</v>
      </c>
      <c r="CX608" t="s">
        <v>268</v>
      </c>
      <c r="CY608" t="s">
        <v>268</v>
      </c>
      <c r="CZ608" t="s">
        <v>268</v>
      </c>
      <c r="DA608" t="s">
        <v>268</v>
      </c>
      <c r="DB608" s="429">
        <f t="shared" si="123"/>
        <v>0</v>
      </c>
      <c r="DC608" s="284">
        <f t="shared" si="124"/>
        <v>0</v>
      </c>
      <c r="DD608" s="284">
        <f t="shared" si="125"/>
        <v>0</v>
      </c>
      <c r="DE608" s="284">
        <f t="shared" si="126"/>
        <v>0</v>
      </c>
      <c r="DF608" s="295">
        <f t="shared" si="127"/>
        <v>69</v>
      </c>
      <c r="DG608" s="284">
        <f t="shared" si="128"/>
        <v>0</v>
      </c>
      <c r="DH608" s="284">
        <f t="shared" si="129"/>
        <v>0</v>
      </c>
      <c r="DI608" s="284">
        <f t="shared" si="130"/>
        <v>0</v>
      </c>
      <c r="DJ608" s="284">
        <f t="shared" si="131"/>
        <v>0</v>
      </c>
      <c r="DK608" s="295">
        <f t="shared" si="132"/>
        <v>1</v>
      </c>
      <c r="DL608" s="297">
        <f t="shared" si="133"/>
        <v>3</v>
      </c>
      <c r="DM608" s="430">
        <f>IFERROR(IF(CA608="D",IF(DL608="A dispo.",DF608*VLOOKUP('DATI INPUT'!$F$27,TARIFFE_UD,4,FALSE),DF608*VLOOKUP(DL608,TARIFFE_UD,4,FALSE)),DF608*VLOOKUP(CB608-100,TARIFFE_UND,4,FALSE)),0)</f>
        <v>43.738046048831208</v>
      </c>
      <c r="DN608" s="430">
        <f>IFERROR(IF(CA608="D",IF(DL608="A dispo.",DK608*VLOOKUP('DATI INPUT'!$F$27,TARIFFE_UD,5,FALSE),DK608*VLOOKUP(DL608,TARIFFE_UD,5,FALSE)),DK608*VLOOKUP(CB608-100,TARIFFE_UND,5,FALSE)),0)</f>
        <v>67.397800635548478</v>
      </c>
      <c r="DO608" s="431">
        <f t="shared" si="134"/>
        <v>-4.1533156203144017E-3</v>
      </c>
      <c r="DP608" s="299">
        <f>IFERROR(IF(CA608="D",IF(DL608="A dispo.",DF608*VLOOKUP('DATI INPUT'!$F$27,TARIFFE_UD,2,FALSE),DF608*VLOOKUP(DL608,TARIFFE_UD,2,FALSE)),DF608*VLOOKUP(CB608-100,TARIFFE_UND,2,FALSE)),0)</f>
        <v>54.644577516017677</v>
      </c>
      <c r="DQ608" s="299">
        <f>IFERROR(IF(CA608="D",IF(DL608="A dispo.",DK608*VLOOKUP('DATI INPUT'!$F$27,TARIFFE_UD,3,FALSE),DK608*VLOOKUP(DL608,TARIFFE_UD,3,FALSE)),DK608*VLOOKUP(CB608-100,TARIFFE_UND,3,FALSE)),0)</f>
        <v>60.367780403072892</v>
      </c>
      <c r="DR608" s="299">
        <f t="shared" si="135"/>
        <v>115.01235791909056</v>
      </c>
    </row>
    <row r="609" spans="1:122" x14ac:dyDescent="0.25">
      <c r="A609" t="s">
        <v>5773</v>
      </c>
      <c r="B609" t="s">
        <v>5767</v>
      </c>
      <c r="C609" t="s">
        <v>1472</v>
      </c>
      <c r="D609" t="s">
        <v>5769</v>
      </c>
      <c r="E609" t="s">
        <v>268</v>
      </c>
      <c r="F609" t="s">
        <v>156</v>
      </c>
      <c r="G609" t="s">
        <v>5770</v>
      </c>
      <c r="H609" t="s">
        <v>967</v>
      </c>
      <c r="I609" t="s">
        <v>359</v>
      </c>
      <c r="J609" t="s">
        <v>156</v>
      </c>
      <c r="K609" t="s">
        <v>5771</v>
      </c>
      <c r="L609" t="s">
        <v>960</v>
      </c>
      <c r="M609" t="s">
        <v>5772</v>
      </c>
      <c r="N609" t="s">
        <v>984</v>
      </c>
      <c r="O609" t="s">
        <v>873</v>
      </c>
      <c r="P609" t="s">
        <v>1830</v>
      </c>
      <c r="Q609" t="s">
        <v>282</v>
      </c>
      <c r="R609" t="s">
        <v>268</v>
      </c>
      <c r="S609" t="s">
        <v>268</v>
      </c>
      <c r="T609" t="s">
        <v>268</v>
      </c>
      <c r="U609" t="s">
        <v>268</v>
      </c>
      <c r="V609" t="s">
        <v>268</v>
      </c>
      <c r="W609" t="s">
        <v>5772</v>
      </c>
      <c r="X609" t="s">
        <v>1830</v>
      </c>
      <c r="Y609" t="s">
        <v>282</v>
      </c>
      <c r="Z609" t="s">
        <v>268</v>
      </c>
      <c r="AA609" t="s">
        <v>268</v>
      </c>
      <c r="AB609" t="s">
        <v>268</v>
      </c>
      <c r="AC609" t="s">
        <v>268</v>
      </c>
      <c r="AD609" t="s">
        <v>268</v>
      </c>
      <c r="AE609" t="s">
        <v>287</v>
      </c>
      <c r="AF609" t="s">
        <v>1811</v>
      </c>
      <c r="AG609" t="s">
        <v>875</v>
      </c>
      <c r="AH609" t="s">
        <v>1831</v>
      </c>
      <c r="AI609" t="s">
        <v>795</v>
      </c>
      <c r="AJ609" t="s">
        <v>268</v>
      </c>
      <c r="AK609" t="s">
        <v>2746</v>
      </c>
      <c r="AL609" t="s">
        <v>268</v>
      </c>
      <c r="AM609" t="s">
        <v>288</v>
      </c>
      <c r="AN609" t="s">
        <v>268</v>
      </c>
      <c r="AO609" t="s">
        <v>268</v>
      </c>
      <c r="AP609" t="s">
        <v>268</v>
      </c>
      <c r="AQ609" t="s">
        <v>268</v>
      </c>
      <c r="AR609" t="s">
        <v>268</v>
      </c>
      <c r="AS609" t="s">
        <v>268</v>
      </c>
      <c r="AT609" t="s">
        <v>268</v>
      </c>
      <c r="AU609" t="s">
        <v>268</v>
      </c>
      <c r="AV609" t="s">
        <v>268</v>
      </c>
      <c r="AW609" t="s">
        <v>268</v>
      </c>
      <c r="AX609" t="s">
        <v>268</v>
      </c>
      <c r="AY609" t="s">
        <v>268</v>
      </c>
      <c r="AZ609" t="s">
        <v>268</v>
      </c>
      <c r="BA609" t="s">
        <v>268</v>
      </c>
      <c r="BB609" t="s">
        <v>268</v>
      </c>
      <c r="BC609" t="s">
        <v>268</v>
      </c>
      <c r="BD609" t="s">
        <v>268</v>
      </c>
      <c r="BE609" t="s">
        <v>268</v>
      </c>
      <c r="BF609" t="s">
        <v>268</v>
      </c>
      <c r="BG609" t="s">
        <v>268</v>
      </c>
      <c r="BH609" t="s">
        <v>268</v>
      </c>
      <c r="BI609" t="s">
        <v>268</v>
      </c>
      <c r="BJ609" t="s">
        <v>268</v>
      </c>
      <c r="BK609" t="s">
        <v>268</v>
      </c>
      <c r="BL609" t="s">
        <v>268</v>
      </c>
      <c r="BM609" t="s">
        <v>268</v>
      </c>
      <c r="BN609" t="s">
        <v>268</v>
      </c>
      <c r="BO609" t="s">
        <v>268</v>
      </c>
      <c r="BP609" t="s">
        <v>268</v>
      </c>
      <c r="BQ609" t="s">
        <v>268</v>
      </c>
      <c r="BR609" t="s">
        <v>268</v>
      </c>
      <c r="BS609" t="s">
        <v>268</v>
      </c>
      <c r="BT609" t="s">
        <v>268</v>
      </c>
      <c r="BU609" t="s">
        <v>268</v>
      </c>
      <c r="BV609" t="s">
        <v>268</v>
      </c>
      <c r="BW609" t="s">
        <v>268</v>
      </c>
      <c r="BX609" t="s">
        <v>268</v>
      </c>
      <c r="BY609">
        <v>66</v>
      </c>
      <c r="BZ609">
        <v>66</v>
      </c>
      <c r="CA609" t="s">
        <v>142</v>
      </c>
      <c r="CB609" s="356">
        <v>122</v>
      </c>
      <c r="CC609" t="s">
        <v>876</v>
      </c>
      <c r="CD609" t="s">
        <v>268</v>
      </c>
      <c r="CE609" t="s">
        <v>268</v>
      </c>
      <c r="CF609" s="356">
        <v>1</v>
      </c>
      <c r="CG609" t="s">
        <v>268</v>
      </c>
      <c r="CH609" t="s">
        <v>268</v>
      </c>
      <c r="CI609" t="s">
        <v>268</v>
      </c>
      <c r="CJ609" t="s">
        <v>268</v>
      </c>
      <c r="CK609" t="s">
        <v>268</v>
      </c>
      <c r="CL609" t="s">
        <v>268</v>
      </c>
      <c r="CM609" t="s">
        <v>11224</v>
      </c>
      <c r="CN609">
        <v>49.47</v>
      </c>
      <c r="CO609" t="s">
        <v>268</v>
      </c>
      <c r="CP609">
        <v>49.47</v>
      </c>
      <c r="CQ609">
        <v>365</v>
      </c>
      <c r="CR609" t="s">
        <v>878</v>
      </c>
      <c r="CS609" t="s">
        <v>11225</v>
      </c>
      <c r="CT609" t="s">
        <v>11226</v>
      </c>
      <c r="CU609" t="s">
        <v>11227</v>
      </c>
      <c r="CV609" t="s">
        <v>268</v>
      </c>
      <c r="CW609" t="s">
        <v>268</v>
      </c>
      <c r="CX609" t="s">
        <v>268</v>
      </c>
      <c r="CY609" t="s">
        <v>268</v>
      </c>
      <c r="CZ609" t="s">
        <v>268</v>
      </c>
      <c r="DA609" t="s">
        <v>268</v>
      </c>
      <c r="DB609" s="429">
        <f t="shared" si="123"/>
        <v>0</v>
      </c>
      <c r="DC609" s="284">
        <f t="shared" si="124"/>
        <v>0</v>
      </c>
      <c r="DD609" s="284">
        <f t="shared" si="125"/>
        <v>0</v>
      </c>
      <c r="DE609" s="284">
        <f t="shared" si="126"/>
        <v>0</v>
      </c>
      <c r="DF609" s="295">
        <f t="shared" si="127"/>
        <v>66</v>
      </c>
      <c r="DG609" s="284">
        <f t="shared" si="128"/>
        <v>0</v>
      </c>
      <c r="DH609" s="284">
        <f t="shared" si="129"/>
        <v>0</v>
      </c>
      <c r="DI609" s="284">
        <f t="shared" si="130"/>
        <v>0</v>
      </c>
      <c r="DJ609" s="284">
        <f t="shared" si="131"/>
        <v>0</v>
      </c>
      <c r="DK609" s="295">
        <f t="shared" si="132"/>
        <v>1</v>
      </c>
      <c r="DL609" s="297">
        <f t="shared" si="133"/>
        <v>1</v>
      </c>
      <c r="DM609" s="430">
        <f>IFERROR(IF(CA609="D",IF(DL609="A dispo.",DF609*VLOOKUP('DATI INPUT'!$F$27,TARIFFE_UD,4,FALSE),DF609*VLOOKUP(DL609,TARIFFE_UD,4,FALSE)),DF609*VLOOKUP(CB609-100,TARIFFE_UND,4,FALSE)),0)</f>
        <v>32.539415901062831</v>
      </c>
      <c r="DN609" s="430">
        <f>IFERROR(IF(CA609="D",IF(DL609="A dispo.",DK609*VLOOKUP('DATI INPUT'!$F$27,TARIFFE_UD,5,FALSE),DK609*VLOOKUP(DL609,TARIFFE_UD,5,FALSE)),DK609*VLOOKUP(CB609-100,TARIFFE_UND,5,FALSE)),0)</f>
        <v>16.930848468833439</v>
      </c>
      <c r="DO609" s="431">
        <f t="shared" si="134"/>
        <v>2.6436989627143248E-4</v>
      </c>
      <c r="DP609" s="299">
        <f>IFERROR(IF(CA609="D",IF(DL609="A dispo.",DF609*VLOOKUP('DATI INPUT'!$F$27,TARIFFE_UD,2,FALSE),DF609*VLOOKUP(DL609,TARIFFE_UD,2,FALSE)),DF609*VLOOKUP(CB609-100,TARIFFE_UND,2,FALSE)),0)</f>
        <v>40.653453804187066</v>
      </c>
      <c r="DQ609" s="299">
        <f>IFERROR(IF(CA609="D",IF(DL609="A dispo.",DK609*VLOOKUP('DATI INPUT'!$F$27,TARIFFE_UD,3,FALSE),DK609*VLOOKUP(DL609,TARIFFE_UD,3,FALSE)),DK609*VLOOKUP(CB609-100,TARIFFE_UND,3,FALSE)),0)</f>
        <v>15.164853048114928</v>
      </c>
      <c r="DR609" s="299">
        <f t="shared" si="135"/>
        <v>55.818306852301994</v>
      </c>
    </row>
    <row r="610" spans="1:122" x14ac:dyDescent="0.25">
      <c r="A610" t="s">
        <v>5774</v>
      </c>
      <c r="B610" t="s">
        <v>5775</v>
      </c>
      <c r="C610" t="s">
        <v>1004</v>
      </c>
      <c r="D610" t="s">
        <v>5776</v>
      </c>
      <c r="E610" t="s">
        <v>268</v>
      </c>
      <c r="F610" t="s">
        <v>156</v>
      </c>
      <c r="G610" t="s">
        <v>5777</v>
      </c>
      <c r="H610" t="s">
        <v>1372</v>
      </c>
      <c r="I610" t="s">
        <v>5778</v>
      </c>
      <c r="J610" t="s">
        <v>156</v>
      </c>
      <c r="K610" t="s">
        <v>5779</v>
      </c>
      <c r="L610" t="s">
        <v>871</v>
      </c>
      <c r="M610" t="s">
        <v>5780</v>
      </c>
      <c r="N610" t="s">
        <v>984</v>
      </c>
      <c r="O610" t="s">
        <v>873</v>
      </c>
      <c r="P610" t="s">
        <v>3006</v>
      </c>
      <c r="Q610" t="s">
        <v>280</v>
      </c>
      <c r="R610" t="s">
        <v>154</v>
      </c>
      <c r="S610" t="s">
        <v>268</v>
      </c>
      <c r="T610" t="s">
        <v>268</v>
      </c>
      <c r="U610" t="s">
        <v>268</v>
      </c>
      <c r="V610" t="s">
        <v>268</v>
      </c>
      <c r="W610" t="s">
        <v>5781</v>
      </c>
      <c r="X610" t="s">
        <v>1922</v>
      </c>
      <c r="Y610" t="s">
        <v>309</v>
      </c>
      <c r="Z610" t="s">
        <v>268</v>
      </c>
      <c r="AA610" t="s">
        <v>268</v>
      </c>
      <c r="AB610" t="s">
        <v>268</v>
      </c>
      <c r="AC610" t="s">
        <v>268</v>
      </c>
      <c r="AD610" t="s">
        <v>268</v>
      </c>
      <c r="AE610" t="s">
        <v>287</v>
      </c>
      <c r="AF610" t="s">
        <v>1811</v>
      </c>
      <c r="AG610" t="s">
        <v>875</v>
      </c>
      <c r="AH610" t="s">
        <v>1812</v>
      </c>
      <c r="AI610" t="s">
        <v>933</v>
      </c>
      <c r="AJ610" t="s">
        <v>268</v>
      </c>
      <c r="AK610" t="s">
        <v>381</v>
      </c>
      <c r="AL610" t="s">
        <v>268</v>
      </c>
      <c r="AM610" t="s">
        <v>268</v>
      </c>
      <c r="AN610" t="s">
        <v>268</v>
      </c>
      <c r="AO610" t="s">
        <v>268</v>
      </c>
      <c r="AP610" t="s">
        <v>268</v>
      </c>
      <c r="AQ610" t="s">
        <v>268</v>
      </c>
      <c r="AR610" t="s">
        <v>268</v>
      </c>
      <c r="AS610" t="s">
        <v>268</v>
      </c>
      <c r="AT610" t="s">
        <v>268</v>
      </c>
      <c r="AU610" t="s">
        <v>268</v>
      </c>
      <c r="AV610" t="s">
        <v>268</v>
      </c>
      <c r="AW610" t="s">
        <v>268</v>
      </c>
      <c r="AX610" t="s">
        <v>268</v>
      </c>
      <c r="AY610" t="s">
        <v>268</v>
      </c>
      <c r="AZ610" t="s">
        <v>268</v>
      </c>
      <c r="BA610" t="s">
        <v>268</v>
      </c>
      <c r="BB610" t="s">
        <v>268</v>
      </c>
      <c r="BC610" t="s">
        <v>268</v>
      </c>
      <c r="BD610" t="s">
        <v>268</v>
      </c>
      <c r="BE610" t="s">
        <v>268</v>
      </c>
      <c r="BF610" t="s">
        <v>268</v>
      </c>
      <c r="BG610" t="s">
        <v>268</v>
      </c>
      <c r="BH610" t="s">
        <v>268</v>
      </c>
      <c r="BI610" t="s">
        <v>268</v>
      </c>
      <c r="BJ610" t="s">
        <v>268</v>
      </c>
      <c r="BK610" t="s">
        <v>268</v>
      </c>
      <c r="BL610" t="s">
        <v>268</v>
      </c>
      <c r="BM610" t="s">
        <v>268</v>
      </c>
      <c r="BN610" t="s">
        <v>268</v>
      </c>
      <c r="BO610" t="s">
        <v>268</v>
      </c>
      <c r="BP610" t="s">
        <v>268</v>
      </c>
      <c r="BQ610" t="s">
        <v>268</v>
      </c>
      <c r="BR610" t="s">
        <v>268</v>
      </c>
      <c r="BS610" t="s">
        <v>268</v>
      </c>
      <c r="BT610" t="s">
        <v>268</v>
      </c>
      <c r="BU610" t="s">
        <v>268</v>
      </c>
      <c r="BV610" t="s">
        <v>268</v>
      </c>
      <c r="BW610" t="s">
        <v>268</v>
      </c>
      <c r="BX610" t="s">
        <v>268</v>
      </c>
      <c r="BY610">
        <v>61.44</v>
      </c>
      <c r="BZ610">
        <v>61.44</v>
      </c>
      <c r="CA610" t="s">
        <v>142</v>
      </c>
      <c r="CB610" s="356">
        <v>122</v>
      </c>
      <c r="CC610" t="s">
        <v>876</v>
      </c>
      <c r="CD610" t="s">
        <v>268</v>
      </c>
      <c r="CE610" t="s">
        <v>268</v>
      </c>
      <c r="CF610" s="356">
        <v>1</v>
      </c>
      <c r="CG610" t="s">
        <v>268</v>
      </c>
      <c r="CH610" t="s">
        <v>268</v>
      </c>
      <c r="CI610" t="s">
        <v>268</v>
      </c>
      <c r="CJ610" t="s">
        <v>268</v>
      </c>
      <c r="CK610" t="s">
        <v>268</v>
      </c>
      <c r="CL610" t="s">
        <v>268</v>
      </c>
      <c r="CM610" t="s">
        <v>11224</v>
      </c>
      <c r="CN610">
        <v>47.22</v>
      </c>
      <c r="CO610" t="s">
        <v>268</v>
      </c>
      <c r="CP610">
        <v>47.22</v>
      </c>
      <c r="CQ610">
        <v>365</v>
      </c>
      <c r="CR610" t="s">
        <v>878</v>
      </c>
      <c r="CS610" t="s">
        <v>11225</v>
      </c>
      <c r="CT610" t="s">
        <v>11226</v>
      </c>
      <c r="CU610" t="s">
        <v>11227</v>
      </c>
      <c r="CV610" t="s">
        <v>268</v>
      </c>
      <c r="CW610" t="s">
        <v>268</v>
      </c>
      <c r="CX610" t="s">
        <v>268</v>
      </c>
      <c r="CY610" t="s">
        <v>268</v>
      </c>
      <c r="CZ610" t="s">
        <v>268</v>
      </c>
      <c r="DA610" t="s">
        <v>268</v>
      </c>
      <c r="DB610" s="429">
        <f t="shared" si="123"/>
        <v>0</v>
      </c>
      <c r="DC610" s="284">
        <f t="shared" si="124"/>
        <v>0</v>
      </c>
      <c r="DD610" s="284">
        <f t="shared" si="125"/>
        <v>0</v>
      </c>
      <c r="DE610" s="284">
        <f t="shared" si="126"/>
        <v>0</v>
      </c>
      <c r="DF610" s="295">
        <f t="shared" si="127"/>
        <v>61.440000000000005</v>
      </c>
      <c r="DG610" s="284">
        <f t="shared" si="128"/>
        <v>0</v>
      </c>
      <c r="DH610" s="284">
        <f t="shared" si="129"/>
        <v>0</v>
      </c>
      <c r="DI610" s="284">
        <f t="shared" si="130"/>
        <v>0</v>
      </c>
      <c r="DJ610" s="284">
        <f t="shared" si="131"/>
        <v>0</v>
      </c>
      <c r="DK610" s="295">
        <f t="shared" si="132"/>
        <v>1</v>
      </c>
      <c r="DL610" s="297">
        <f t="shared" si="133"/>
        <v>1</v>
      </c>
      <c r="DM610" s="430">
        <f>IFERROR(IF(CA610="D",IF(DL610="A dispo.",DF610*VLOOKUP('DATI INPUT'!$F$27,TARIFFE_UD,4,FALSE),DF610*VLOOKUP(DL610,TARIFFE_UD,4,FALSE)),DF610*VLOOKUP(CB610-100,TARIFFE_UND,4,FALSE)),0)</f>
        <v>30.291238075171222</v>
      </c>
      <c r="DN610" s="430">
        <f>IFERROR(IF(CA610="D",IF(DL610="A dispo.",DK610*VLOOKUP('DATI INPUT'!$F$27,TARIFFE_UD,5,FALSE),DK610*VLOOKUP(DL610,TARIFFE_UD,5,FALSE)),DK610*VLOOKUP(CB610-100,TARIFFE_UND,5,FALSE)),0)</f>
        <v>16.930848468833439</v>
      </c>
      <c r="DO610" s="431">
        <f t="shared" si="134"/>
        <v>2.0865440046620165E-3</v>
      </c>
      <c r="DP610" s="299">
        <f>IFERROR(IF(CA610="D",IF(DL610="A dispo.",DF610*VLOOKUP('DATI INPUT'!$F$27,TARIFFE_UD,2,FALSE),DF610*VLOOKUP(DL610,TARIFFE_UD,2,FALSE)),DF610*VLOOKUP(CB610-100,TARIFFE_UND,2,FALSE)),0)</f>
        <v>37.844669723170512</v>
      </c>
      <c r="DQ610" s="299">
        <f>IFERROR(IF(CA610="D",IF(DL610="A dispo.",DK610*VLOOKUP('DATI INPUT'!$F$27,TARIFFE_UD,3,FALSE),DK610*VLOOKUP(DL610,TARIFFE_UD,3,FALSE)),DK610*VLOOKUP(CB610-100,TARIFFE_UND,3,FALSE)),0)</f>
        <v>15.164853048114928</v>
      </c>
      <c r="DR610" s="299">
        <f t="shared" si="135"/>
        <v>53.00952277128544</v>
      </c>
    </row>
    <row r="611" spans="1:122" x14ac:dyDescent="0.25">
      <c r="A611" t="s">
        <v>5782</v>
      </c>
      <c r="B611" t="s">
        <v>5783</v>
      </c>
      <c r="C611" t="s">
        <v>1473</v>
      </c>
      <c r="D611" t="s">
        <v>5784</v>
      </c>
      <c r="E611" t="s">
        <v>268</v>
      </c>
      <c r="F611" t="s">
        <v>156</v>
      </c>
      <c r="G611" t="s">
        <v>5785</v>
      </c>
      <c r="H611" t="s">
        <v>1372</v>
      </c>
      <c r="I611" t="s">
        <v>616</v>
      </c>
      <c r="J611" t="s">
        <v>156</v>
      </c>
      <c r="K611" t="s">
        <v>5786</v>
      </c>
      <c r="L611" t="s">
        <v>960</v>
      </c>
      <c r="M611" t="s">
        <v>5787</v>
      </c>
      <c r="N611" t="s">
        <v>303</v>
      </c>
      <c r="O611" t="s">
        <v>1273</v>
      </c>
      <c r="P611" t="s">
        <v>5788</v>
      </c>
      <c r="Q611" t="s">
        <v>276</v>
      </c>
      <c r="R611" t="s">
        <v>268</v>
      </c>
      <c r="S611" t="s">
        <v>268</v>
      </c>
      <c r="T611" t="s">
        <v>268</v>
      </c>
      <c r="U611" t="s">
        <v>268</v>
      </c>
      <c r="V611" t="s">
        <v>268</v>
      </c>
      <c r="W611" t="s">
        <v>5789</v>
      </c>
      <c r="X611" t="s">
        <v>887</v>
      </c>
      <c r="Y611" t="s">
        <v>494</v>
      </c>
      <c r="Z611" t="s">
        <v>268</v>
      </c>
      <c r="AA611" t="s">
        <v>268</v>
      </c>
      <c r="AB611" t="s">
        <v>268</v>
      </c>
      <c r="AC611" t="s">
        <v>268</v>
      </c>
      <c r="AD611" t="s">
        <v>268</v>
      </c>
      <c r="AE611" t="s">
        <v>287</v>
      </c>
      <c r="AF611" t="s">
        <v>1811</v>
      </c>
      <c r="AG611" t="s">
        <v>875</v>
      </c>
      <c r="AH611" t="s">
        <v>1848</v>
      </c>
      <c r="AI611" t="s">
        <v>750</v>
      </c>
      <c r="AJ611" t="s">
        <v>268</v>
      </c>
      <c r="AK611" t="s">
        <v>377</v>
      </c>
      <c r="AL611" t="s">
        <v>268</v>
      </c>
      <c r="AM611" t="s">
        <v>355</v>
      </c>
      <c r="AN611" t="s">
        <v>268</v>
      </c>
      <c r="AO611" t="s">
        <v>268</v>
      </c>
      <c r="AP611" t="s">
        <v>268</v>
      </c>
      <c r="AQ611" t="s">
        <v>268</v>
      </c>
      <c r="AR611" t="s">
        <v>268</v>
      </c>
      <c r="AS611" t="s">
        <v>268</v>
      </c>
      <c r="AT611" t="s">
        <v>268</v>
      </c>
      <c r="AU611" t="s">
        <v>268</v>
      </c>
      <c r="AV611" t="s">
        <v>268</v>
      </c>
      <c r="AW611" t="s">
        <v>268</v>
      </c>
      <c r="AX611" t="s">
        <v>268</v>
      </c>
      <c r="AY611" t="s">
        <v>268</v>
      </c>
      <c r="AZ611" t="s">
        <v>268</v>
      </c>
      <c r="BA611" t="s">
        <v>268</v>
      </c>
      <c r="BB611" t="s">
        <v>268</v>
      </c>
      <c r="BC611" t="s">
        <v>268</v>
      </c>
      <c r="BD611" t="s">
        <v>268</v>
      </c>
      <c r="BE611" t="s">
        <v>268</v>
      </c>
      <c r="BF611" t="s">
        <v>268</v>
      </c>
      <c r="BG611" t="s">
        <v>268</v>
      </c>
      <c r="BH611" t="s">
        <v>268</v>
      </c>
      <c r="BI611" t="s">
        <v>268</v>
      </c>
      <c r="BJ611" t="s">
        <v>268</v>
      </c>
      <c r="BK611" t="s">
        <v>268</v>
      </c>
      <c r="BL611" t="s">
        <v>268</v>
      </c>
      <c r="BM611" t="s">
        <v>268</v>
      </c>
      <c r="BN611" t="s">
        <v>268</v>
      </c>
      <c r="BO611" t="s">
        <v>268</v>
      </c>
      <c r="BP611" t="s">
        <v>268</v>
      </c>
      <c r="BQ611" t="s">
        <v>268</v>
      </c>
      <c r="BR611" t="s">
        <v>268</v>
      </c>
      <c r="BS611" t="s">
        <v>268</v>
      </c>
      <c r="BT611" t="s">
        <v>268</v>
      </c>
      <c r="BU611" t="s">
        <v>268</v>
      </c>
      <c r="BV611" t="s">
        <v>268</v>
      </c>
      <c r="BW611" t="s">
        <v>268</v>
      </c>
      <c r="BX611" t="s">
        <v>268</v>
      </c>
      <c r="BY611">
        <v>75</v>
      </c>
      <c r="BZ611">
        <v>75</v>
      </c>
      <c r="CA611" t="s">
        <v>142</v>
      </c>
      <c r="CB611" s="356">
        <v>122</v>
      </c>
      <c r="CC611" t="s">
        <v>876</v>
      </c>
      <c r="CD611" t="s">
        <v>268</v>
      </c>
      <c r="CE611" t="s">
        <v>268</v>
      </c>
      <c r="CF611" t="s">
        <v>268</v>
      </c>
      <c r="CG611" t="s">
        <v>268</v>
      </c>
      <c r="CH611" t="s">
        <v>268</v>
      </c>
      <c r="CI611" t="s">
        <v>268</v>
      </c>
      <c r="CJ611" t="s">
        <v>268</v>
      </c>
      <c r="CK611" t="s">
        <v>268</v>
      </c>
      <c r="CL611" t="s">
        <v>268</v>
      </c>
      <c r="CM611" t="s">
        <v>11224</v>
      </c>
      <c r="CN611">
        <v>114.94</v>
      </c>
      <c r="CO611" t="s">
        <v>268</v>
      </c>
      <c r="CP611">
        <v>114.94</v>
      </c>
      <c r="CQ611">
        <v>365</v>
      </c>
      <c r="CR611" t="s">
        <v>878</v>
      </c>
      <c r="CS611" t="s">
        <v>11225</v>
      </c>
      <c r="CT611" t="s">
        <v>11226</v>
      </c>
      <c r="CU611" t="s">
        <v>11227</v>
      </c>
      <c r="CV611" t="s">
        <v>268</v>
      </c>
      <c r="CW611" t="s">
        <v>268</v>
      </c>
      <c r="CX611" t="s">
        <v>268</v>
      </c>
      <c r="CY611" t="s">
        <v>268</v>
      </c>
      <c r="CZ611" t="s">
        <v>268</v>
      </c>
      <c r="DA611" t="s">
        <v>268</v>
      </c>
      <c r="DB611" s="429">
        <f t="shared" si="123"/>
        <v>0</v>
      </c>
      <c r="DC611" s="284">
        <f t="shared" si="124"/>
        <v>0</v>
      </c>
      <c r="DD611" s="284">
        <f t="shared" si="125"/>
        <v>0</v>
      </c>
      <c r="DE611" s="284">
        <f t="shared" si="126"/>
        <v>0</v>
      </c>
      <c r="DF611" s="295">
        <f t="shared" si="127"/>
        <v>75</v>
      </c>
      <c r="DG611" s="284">
        <f t="shared" si="128"/>
        <v>0</v>
      </c>
      <c r="DH611" s="284">
        <f t="shared" si="129"/>
        <v>0</v>
      </c>
      <c r="DI611" s="284">
        <f t="shared" si="130"/>
        <v>0</v>
      </c>
      <c r="DJ611" s="284">
        <f t="shared" si="131"/>
        <v>0</v>
      </c>
      <c r="DK611" s="295">
        <f t="shared" si="132"/>
        <v>1</v>
      </c>
      <c r="DL611" s="297" t="str">
        <f t="shared" si="133"/>
        <v>A dispo.</v>
      </c>
      <c r="DM611" s="430">
        <f>IFERROR(IF(CA611="D",IF(DL611="A dispo.",DF611*VLOOKUP('DATI INPUT'!$F$27,TARIFFE_UD,4,FALSE),DF611*VLOOKUP(DL611,TARIFFE_UD,4,FALSE)),DF611*VLOOKUP(CB611-100,TARIFFE_UND,4,FALSE)),0)</f>
        <v>47.541354400903494</v>
      </c>
      <c r="DN611" s="430">
        <f>IFERROR(IF(CA611="D",IF(DL611="A dispo.",DK611*VLOOKUP('DATI INPUT'!$F$27,TARIFFE_UD,5,FALSE),DK611*VLOOKUP(DL611,TARIFFE_UD,5,FALSE)),DK611*VLOOKUP(CB611-100,TARIFFE_UND,5,FALSE)),0)</f>
        <v>67.397800635548478</v>
      </c>
      <c r="DO611" s="431">
        <f t="shared" si="134"/>
        <v>-8.4496354801899543E-4</v>
      </c>
      <c r="DP611" s="299">
        <f>IFERROR(IF(CA611="D",IF(DL611="A dispo.",DF611*VLOOKUP('DATI INPUT'!$F$27,TARIFFE_UD,2,FALSE),DF611*VLOOKUP(DL611,TARIFFE_UD,2,FALSE)),DF611*VLOOKUP(CB611-100,TARIFFE_UND,2,FALSE)),0)</f>
        <v>59.396279908714867</v>
      </c>
      <c r="DQ611" s="299">
        <f>IFERROR(IF(CA611="D",IF(DL611="A dispo.",DK611*VLOOKUP('DATI INPUT'!$F$27,TARIFFE_UD,3,FALSE),DK611*VLOOKUP(DL611,TARIFFE_UD,3,FALSE)),DK611*VLOOKUP(CB611-100,TARIFFE_UND,3,FALSE)),0)</f>
        <v>60.367780403072892</v>
      </c>
      <c r="DR611" s="299">
        <f t="shared" si="135"/>
        <v>119.76406031178776</v>
      </c>
    </row>
    <row r="612" spans="1:122" x14ac:dyDescent="0.25">
      <c r="A612" t="s">
        <v>5790</v>
      </c>
      <c r="B612" t="s">
        <v>5783</v>
      </c>
      <c r="C612" t="s">
        <v>5791</v>
      </c>
      <c r="D612" t="s">
        <v>5784</v>
      </c>
      <c r="E612" t="s">
        <v>268</v>
      </c>
      <c r="F612" t="s">
        <v>156</v>
      </c>
      <c r="G612" t="s">
        <v>5785</v>
      </c>
      <c r="H612" t="s">
        <v>1372</v>
      </c>
      <c r="I612" t="s">
        <v>616</v>
      </c>
      <c r="J612" t="s">
        <v>156</v>
      </c>
      <c r="K612" t="s">
        <v>5786</v>
      </c>
      <c r="L612" t="s">
        <v>960</v>
      </c>
      <c r="M612" t="s">
        <v>5787</v>
      </c>
      <c r="N612" t="s">
        <v>303</v>
      </c>
      <c r="O612" t="s">
        <v>1273</v>
      </c>
      <c r="P612" t="s">
        <v>5788</v>
      </c>
      <c r="Q612" t="s">
        <v>276</v>
      </c>
      <c r="R612" t="s">
        <v>268</v>
      </c>
      <c r="S612" t="s">
        <v>268</v>
      </c>
      <c r="T612" t="s">
        <v>268</v>
      </c>
      <c r="U612" t="s">
        <v>268</v>
      </c>
      <c r="V612" t="s">
        <v>268</v>
      </c>
      <c r="W612" t="s">
        <v>5789</v>
      </c>
      <c r="X612" t="s">
        <v>887</v>
      </c>
      <c r="Y612" t="s">
        <v>494</v>
      </c>
      <c r="Z612" t="s">
        <v>268</v>
      </c>
      <c r="AA612" t="s">
        <v>268</v>
      </c>
      <c r="AB612" t="s">
        <v>268</v>
      </c>
      <c r="AC612" t="s">
        <v>268</v>
      </c>
      <c r="AD612" t="s">
        <v>268</v>
      </c>
      <c r="AE612" t="s">
        <v>287</v>
      </c>
      <c r="AF612" t="s">
        <v>1811</v>
      </c>
      <c r="AG612" t="s">
        <v>875</v>
      </c>
      <c r="AH612" t="s">
        <v>1848</v>
      </c>
      <c r="AI612" t="s">
        <v>404</v>
      </c>
      <c r="AJ612" t="s">
        <v>268</v>
      </c>
      <c r="AK612" t="s">
        <v>395</v>
      </c>
      <c r="AL612" t="s">
        <v>268</v>
      </c>
      <c r="AM612" t="s">
        <v>353</v>
      </c>
      <c r="AN612" t="s">
        <v>268</v>
      </c>
      <c r="AO612" t="s">
        <v>268</v>
      </c>
      <c r="AP612" t="s">
        <v>268</v>
      </c>
      <c r="AQ612" t="s">
        <v>268</v>
      </c>
      <c r="AR612" t="s">
        <v>268</v>
      </c>
      <c r="AS612" t="s">
        <v>268</v>
      </c>
      <c r="AT612" t="s">
        <v>268</v>
      </c>
      <c r="AU612" t="s">
        <v>268</v>
      </c>
      <c r="AV612" t="s">
        <v>268</v>
      </c>
      <c r="AW612" t="s">
        <v>268</v>
      </c>
      <c r="AX612" t="s">
        <v>268</v>
      </c>
      <c r="AY612" t="s">
        <v>268</v>
      </c>
      <c r="AZ612" t="s">
        <v>268</v>
      </c>
      <c r="BA612" t="s">
        <v>268</v>
      </c>
      <c r="BB612" t="s">
        <v>268</v>
      </c>
      <c r="BC612" t="s">
        <v>268</v>
      </c>
      <c r="BD612" t="s">
        <v>268</v>
      </c>
      <c r="BE612" t="s">
        <v>268</v>
      </c>
      <c r="BF612" t="s">
        <v>268</v>
      </c>
      <c r="BG612" t="s">
        <v>268</v>
      </c>
      <c r="BH612" t="s">
        <v>268</v>
      </c>
      <c r="BI612" t="s">
        <v>268</v>
      </c>
      <c r="BJ612" t="s">
        <v>268</v>
      </c>
      <c r="BK612" t="s">
        <v>268</v>
      </c>
      <c r="BL612" t="s">
        <v>268</v>
      </c>
      <c r="BM612" t="s">
        <v>268</v>
      </c>
      <c r="BN612" t="s">
        <v>268</v>
      </c>
      <c r="BO612" t="s">
        <v>268</v>
      </c>
      <c r="BP612" t="s">
        <v>268</v>
      </c>
      <c r="BQ612" t="s">
        <v>268</v>
      </c>
      <c r="BR612" t="s">
        <v>268</v>
      </c>
      <c r="BS612" t="s">
        <v>268</v>
      </c>
      <c r="BT612" t="s">
        <v>268</v>
      </c>
      <c r="BU612" t="s">
        <v>268</v>
      </c>
      <c r="BV612" t="s">
        <v>268</v>
      </c>
      <c r="BW612" t="s">
        <v>268</v>
      </c>
      <c r="BX612" t="s">
        <v>268</v>
      </c>
      <c r="BY612">
        <v>5</v>
      </c>
      <c r="BZ612">
        <v>5</v>
      </c>
      <c r="CA612" t="s">
        <v>142</v>
      </c>
      <c r="CB612" s="356">
        <v>123</v>
      </c>
      <c r="CC612" t="s">
        <v>1817</v>
      </c>
      <c r="CD612" t="s">
        <v>268</v>
      </c>
      <c r="CE612" t="s">
        <v>268</v>
      </c>
      <c r="CF612" t="s">
        <v>268</v>
      </c>
      <c r="CG612" t="s">
        <v>268</v>
      </c>
      <c r="CH612" t="s">
        <v>268</v>
      </c>
      <c r="CI612" t="s">
        <v>268</v>
      </c>
      <c r="CJ612" t="s">
        <v>268</v>
      </c>
      <c r="CK612" t="s">
        <v>268</v>
      </c>
      <c r="CL612" t="s">
        <v>268</v>
      </c>
      <c r="CM612" t="s">
        <v>11224</v>
      </c>
      <c r="CN612">
        <v>3.17</v>
      </c>
      <c r="CO612" t="s">
        <v>268</v>
      </c>
      <c r="CP612">
        <v>3.17</v>
      </c>
      <c r="CQ612">
        <v>365</v>
      </c>
      <c r="CR612" t="s">
        <v>878</v>
      </c>
      <c r="CS612" t="s">
        <v>11225</v>
      </c>
      <c r="CT612" t="s">
        <v>11226</v>
      </c>
      <c r="CU612" t="s">
        <v>11227</v>
      </c>
      <c r="CV612" t="s">
        <v>268</v>
      </c>
      <c r="CW612" t="s">
        <v>268</v>
      </c>
      <c r="CX612" t="s">
        <v>268</v>
      </c>
      <c r="CY612" t="s">
        <v>268</v>
      </c>
      <c r="CZ612" t="s">
        <v>268</v>
      </c>
      <c r="DA612" t="s">
        <v>268</v>
      </c>
      <c r="DB612" s="429">
        <f t="shared" si="123"/>
        <v>0</v>
      </c>
      <c r="DC612" s="284">
        <f t="shared" si="124"/>
        <v>0</v>
      </c>
      <c r="DD612" s="284">
        <f t="shared" si="125"/>
        <v>0</v>
      </c>
      <c r="DE612" s="284">
        <f t="shared" si="126"/>
        <v>0</v>
      </c>
      <c r="DF612" s="295">
        <f t="shared" si="127"/>
        <v>5</v>
      </c>
      <c r="DG612" s="284">
        <f t="shared" si="128"/>
        <v>1</v>
      </c>
      <c r="DH612" s="284">
        <f t="shared" si="129"/>
        <v>0</v>
      </c>
      <c r="DI612" s="284">
        <f t="shared" si="130"/>
        <v>0</v>
      </c>
      <c r="DJ612" s="284">
        <f t="shared" si="131"/>
        <v>0</v>
      </c>
      <c r="DK612" s="295">
        <f t="shared" si="132"/>
        <v>0</v>
      </c>
      <c r="DL612" s="297" t="str">
        <f t="shared" si="133"/>
        <v>A dispo.</v>
      </c>
      <c r="DM612" s="430">
        <f>IFERROR(IF(CA612="D",IF(DL612="A dispo.",DF612*VLOOKUP('DATI INPUT'!$F$27,TARIFFE_UD,4,FALSE),DF612*VLOOKUP(DL612,TARIFFE_UD,4,FALSE)),DF612*VLOOKUP(CB612-100,TARIFFE_UND,4,FALSE)),0)</f>
        <v>3.1694236267268994</v>
      </c>
      <c r="DN612" s="430">
        <f>IFERROR(IF(CA612="D",IF(DL612="A dispo.",DK612*VLOOKUP('DATI INPUT'!$F$27,TARIFFE_UD,5,FALSE),DK612*VLOOKUP(DL612,TARIFFE_UD,5,FALSE)),DK612*VLOOKUP(CB612-100,TARIFFE_UND,5,FALSE)),0)</f>
        <v>0</v>
      </c>
      <c r="DO612" s="431">
        <f t="shared" si="134"/>
        <v>-5.7637327310056108E-4</v>
      </c>
      <c r="DP612" s="299">
        <f>IFERROR(IF(CA612="D",IF(DL612="A dispo.",DF612*VLOOKUP('DATI INPUT'!$F$27,TARIFFE_UD,2,FALSE),DF612*VLOOKUP(DL612,TARIFFE_UD,2,FALSE)),DF612*VLOOKUP(CB612-100,TARIFFE_UND,2,FALSE)),0)</f>
        <v>3.9597519939143244</v>
      </c>
      <c r="DQ612" s="299">
        <f>IFERROR(IF(CA612="D",IF(DL612="A dispo.",DK612*VLOOKUP('DATI INPUT'!$F$27,TARIFFE_UD,3,FALSE),DK612*VLOOKUP(DL612,TARIFFE_UD,3,FALSE)),DK612*VLOOKUP(CB612-100,TARIFFE_UND,3,FALSE)),0)</f>
        <v>0</v>
      </c>
      <c r="DR612" s="299">
        <f t="shared" si="135"/>
        <v>3.9597519939143244</v>
      </c>
    </row>
    <row r="613" spans="1:122" x14ac:dyDescent="0.25">
      <c r="A613" t="s">
        <v>5792</v>
      </c>
      <c r="B613" t="s">
        <v>5793</v>
      </c>
      <c r="C613" t="s">
        <v>5794</v>
      </c>
      <c r="D613" t="s">
        <v>5795</v>
      </c>
      <c r="E613" t="s">
        <v>268</v>
      </c>
      <c r="F613" t="s">
        <v>156</v>
      </c>
      <c r="G613" t="s">
        <v>5796</v>
      </c>
      <c r="H613" t="s">
        <v>5797</v>
      </c>
      <c r="I613" t="s">
        <v>5798</v>
      </c>
      <c r="J613" t="s">
        <v>156</v>
      </c>
      <c r="K613" t="s">
        <v>5799</v>
      </c>
      <c r="L613" t="s">
        <v>984</v>
      </c>
      <c r="M613" t="s">
        <v>5800</v>
      </c>
      <c r="N613" t="s">
        <v>1734</v>
      </c>
      <c r="O613" t="s">
        <v>1735</v>
      </c>
      <c r="P613" t="s">
        <v>5801</v>
      </c>
      <c r="Q613" t="s">
        <v>489</v>
      </c>
      <c r="R613" t="s">
        <v>268</v>
      </c>
      <c r="S613" t="s">
        <v>268</v>
      </c>
      <c r="T613" t="s">
        <v>268</v>
      </c>
      <c r="U613" t="s">
        <v>268</v>
      </c>
      <c r="V613" t="s">
        <v>268</v>
      </c>
      <c r="W613" t="s">
        <v>1189</v>
      </c>
      <c r="X613" t="s">
        <v>613</v>
      </c>
      <c r="Y613" t="s">
        <v>329</v>
      </c>
      <c r="Z613" t="s">
        <v>268</v>
      </c>
      <c r="AA613" t="s">
        <v>268</v>
      </c>
      <c r="AB613" t="s">
        <v>268</v>
      </c>
      <c r="AC613" t="s">
        <v>268</v>
      </c>
      <c r="AD613" t="s">
        <v>268</v>
      </c>
      <c r="AE613" t="s">
        <v>287</v>
      </c>
      <c r="AF613" t="s">
        <v>1811</v>
      </c>
      <c r="AG613" t="s">
        <v>875</v>
      </c>
      <c r="AH613" t="s">
        <v>1812</v>
      </c>
      <c r="AI613" t="s">
        <v>915</v>
      </c>
      <c r="AJ613" t="s">
        <v>268</v>
      </c>
      <c r="AK613" t="s">
        <v>375</v>
      </c>
      <c r="AL613" t="s">
        <v>268</v>
      </c>
      <c r="AM613" t="s">
        <v>268</v>
      </c>
      <c r="AN613" t="s">
        <v>268</v>
      </c>
      <c r="AO613" t="s">
        <v>268</v>
      </c>
      <c r="AP613" t="s">
        <v>268</v>
      </c>
      <c r="AQ613" t="s">
        <v>268</v>
      </c>
      <c r="AR613" t="s">
        <v>268</v>
      </c>
      <c r="AS613" t="s">
        <v>268</v>
      </c>
      <c r="AT613" t="s">
        <v>268</v>
      </c>
      <c r="AU613" t="s">
        <v>268</v>
      </c>
      <c r="AV613" t="s">
        <v>268</v>
      </c>
      <c r="AW613" t="s">
        <v>268</v>
      </c>
      <c r="AX613" t="s">
        <v>268</v>
      </c>
      <c r="AY613" t="s">
        <v>268</v>
      </c>
      <c r="AZ613" t="s">
        <v>268</v>
      </c>
      <c r="BA613" t="s">
        <v>268</v>
      </c>
      <c r="BB613" t="s">
        <v>268</v>
      </c>
      <c r="BC613" t="s">
        <v>268</v>
      </c>
      <c r="BD613" t="s">
        <v>268</v>
      </c>
      <c r="BE613" t="s">
        <v>268</v>
      </c>
      <c r="BF613" t="s">
        <v>268</v>
      </c>
      <c r="BG613" t="s">
        <v>268</v>
      </c>
      <c r="BH613" t="s">
        <v>268</v>
      </c>
      <c r="BI613" t="s">
        <v>268</v>
      </c>
      <c r="BJ613" t="s">
        <v>268</v>
      </c>
      <c r="BK613" t="s">
        <v>268</v>
      </c>
      <c r="BL613" t="s">
        <v>268</v>
      </c>
      <c r="BM613" t="s">
        <v>268</v>
      </c>
      <c r="BN613" t="s">
        <v>268</v>
      </c>
      <c r="BO613" t="s">
        <v>268</v>
      </c>
      <c r="BP613" t="s">
        <v>268</v>
      </c>
      <c r="BQ613" t="s">
        <v>268</v>
      </c>
      <c r="BR613" t="s">
        <v>268</v>
      </c>
      <c r="BS613" t="s">
        <v>268</v>
      </c>
      <c r="BT613" t="s">
        <v>268</v>
      </c>
      <c r="BU613" t="s">
        <v>268</v>
      </c>
      <c r="BV613" t="s">
        <v>268</v>
      </c>
      <c r="BW613" t="s">
        <v>268</v>
      </c>
      <c r="BX613" t="s">
        <v>268</v>
      </c>
      <c r="BY613">
        <v>90</v>
      </c>
      <c r="BZ613">
        <v>90</v>
      </c>
      <c r="CA613" t="s">
        <v>142</v>
      </c>
      <c r="CB613" s="356">
        <v>122</v>
      </c>
      <c r="CC613" t="s">
        <v>876</v>
      </c>
      <c r="CD613" t="s">
        <v>268</v>
      </c>
      <c r="CE613" t="s">
        <v>268</v>
      </c>
      <c r="CF613" t="s">
        <v>268</v>
      </c>
      <c r="CG613" t="s">
        <v>268</v>
      </c>
      <c r="CH613" t="s">
        <v>268</v>
      </c>
      <c r="CI613" t="s">
        <v>268</v>
      </c>
      <c r="CJ613" t="s">
        <v>268</v>
      </c>
      <c r="CK613" t="s">
        <v>268</v>
      </c>
      <c r="CL613" t="s">
        <v>268</v>
      </c>
      <c r="CM613" t="s">
        <v>11224</v>
      </c>
      <c r="CN613">
        <v>124.45</v>
      </c>
      <c r="CO613" t="s">
        <v>268</v>
      </c>
      <c r="CP613">
        <v>124.45</v>
      </c>
      <c r="CQ613">
        <v>365</v>
      </c>
      <c r="CR613" t="s">
        <v>878</v>
      </c>
      <c r="CS613" t="s">
        <v>11225</v>
      </c>
      <c r="CT613" t="s">
        <v>11226</v>
      </c>
      <c r="CU613" t="s">
        <v>11227</v>
      </c>
      <c r="CV613" t="s">
        <v>268</v>
      </c>
      <c r="CW613" t="s">
        <v>268</v>
      </c>
      <c r="CX613" t="s">
        <v>268</v>
      </c>
      <c r="CY613" t="s">
        <v>268</v>
      </c>
      <c r="CZ613" t="s">
        <v>268</v>
      </c>
      <c r="DA613" t="s">
        <v>268</v>
      </c>
      <c r="DB613" s="429">
        <f t="shared" si="123"/>
        <v>0</v>
      </c>
      <c r="DC613" s="284">
        <f t="shared" si="124"/>
        <v>0</v>
      </c>
      <c r="DD613" s="284">
        <f t="shared" si="125"/>
        <v>0</v>
      </c>
      <c r="DE613" s="284">
        <f t="shared" si="126"/>
        <v>0</v>
      </c>
      <c r="DF613" s="295">
        <f t="shared" si="127"/>
        <v>90</v>
      </c>
      <c r="DG613" s="284">
        <f t="shared" si="128"/>
        <v>0</v>
      </c>
      <c r="DH613" s="284">
        <f t="shared" si="129"/>
        <v>0</v>
      </c>
      <c r="DI613" s="284">
        <f t="shared" si="130"/>
        <v>0</v>
      </c>
      <c r="DJ613" s="284">
        <f t="shared" si="131"/>
        <v>0</v>
      </c>
      <c r="DK613" s="295">
        <f t="shared" si="132"/>
        <v>1</v>
      </c>
      <c r="DL613" s="297" t="str">
        <f t="shared" si="133"/>
        <v>A dispo.</v>
      </c>
      <c r="DM613" s="430">
        <f>IFERROR(IF(CA613="D",IF(DL613="A dispo.",DF613*VLOOKUP('DATI INPUT'!$F$27,TARIFFE_UD,4,FALSE),DF613*VLOOKUP(DL613,TARIFFE_UD,4,FALSE)),DF613*VLOOKUP(CB613-100,TARIFFE_UND,4,FALSE)),0)</f>
        <v>57.04962528108419</v>
      </c>
      <c r="DN613" s="430">
        <f>IFERROR(IF(CA613="D",IF(DL613="A dispo.",DK613*VLOOKUP('DATI INPUT'!$F$27,TARIFFE_UD,5,FALSE),DK613*VLOOKUP(DL613,TARIFFE_UD,5,FALSE)),DK613*VLOOKUP(CB613-100,TARIFFE_UND,5,FALSE)),0)</f>
        <v>67.397800635548478</v>
      </c>
      <c r="DO613" s="431">
        <f t="shared" si="134"/>
        <v>-2.5740833673353336E-3</v>
      </c>
      <c r="DP613" s="299">
        <f>IFERROR(IF(CA613="D",IF(DL613="A dispo.",DF613*VLOOKUP('DATI INPUT'!$F$27,TARIFFE_UD,2,FALSE),DF613*VLOOKUP(DL613,TARIFFE_UD,2,FALSE)),DF613*VLOOKUP(CB613-100,TARIFFE_UND,2,FALSE)),0)</f>
        <v>71.275535890457846</v>
      </c>
      <c r="DQ613" s="299">
        <f>IFERROR(IF(CA613="D",IF(DL613="A dispo.",DK613*VLOOKUP('DATI INPUT'!$F$27,TARIFFE_UD,3,FALSE),DK613*VLOOKUP(DL613,TARIFFE_UD,3,FALSE)),DK613*VLOOKUP(CB613-100,TARIFFE_UND,3,FALSE)),0)</f>
        <v>60.367780403072892</v>
      </c>
      <c r="DR613" s="299">
        <f t="shared" si="135"/>
        <v>131.64331629353075</v>
      </c>
    </row>
    <row r="614" spans="1:122" x14ac:dyDescent="0.25">
      <c r="A614" t="s">
        <v>5802</v>
      </c>
      <c r="B614" t="s">
        <v>5803</v>
      </c>
      <c r="C614" t="s">
        <v>691</v>
      </c>
      <c r="D614" t="s">
        <v>5804</v>
      </c>
      <c r="E614" t="s">
        <v>268</v>
      </c>
      <c r="F614" t="s">
        <v>156</v>
      </c>
      <c r="G614" t="s">
        <v>5805</v>
      </c>
      <c r="H614" t="s">
        <v>1372</v>
      </c>
      <c r="I614" t="s">
        <v>5806</v>
      </c>
      <c r="J614" t="s">
        <v>156</v>
      </c>
      <c r="K614" t="s">
        <v>5807</v>
      </c>
      <c r="L614" t="s">
        <v>960</v>
      </c>
      <c r="M614" t="s">
        <v>5808</v>
      </c>
      <c r="N614" t="s">
        <v>984</v>
      </c>
      <c r="O614" t="s">
        <v>873</v>
      </c>
      <c r="P614" t="s">
        <v>1046</v>
      </c>
      <c r="Q614" t="s">
        <v>282</v>
      </c>
      <c r="R614" t="s">
        <v>268</v>
      </c>
      <c r="S614" t="s">
        <v>268</v>
      </c>
      <c r="T614" t="s">
        <v>268</v>
      </c>
      <c r="U614" t="s">
        <v>268</v>
      </c>
      <c r="V614" t="s">
        <v>268</v>
      </c>
      <c r="W614" t="s">
        <v>5808</v>
      </c>
      <c r="X614" t="s">
        <v>1046</v>
      </c>
      <c r="Y614" t="s">
        <v>282</v>
      </c>
      <c r="Z614" t="s">
        <v>268</v>
      </c>
      <c r="AA614" t="s">
        <v>268</v>
      </c>
      <c r="AB614" t="s">
        <v>268</v>
      </c>
      <c r="AC614" t="s">
        <v>268</v>
      </c>
      <c r="AD614" t="s">
        <v>268</v>
      </c>
      <c r="AE614" t="s">
        <v>287</v>
      </c>
      <c r="AF614" t="s">
        <v>1811</v>
      </c>
      <c r="AG614" t="s">
        <v>875</v>
      </c>
      <c r="AH614" t="s">
        <v>1848</v>
      </c>
      <c r="AI614" t="s">
        <v>4895</v>
      </c>
      <c r="AJ614" t="s">
        <v>268</v>
      </c>
      <c r="AK614" t="s">
        <v>2746</v>
      </c>
      <c r="AL614" t="s">
        <v>268</v>
      </c>
      <c r="AM614" t="s">
        <v>288</v>
      </c>
      <c r="AN614" t="s">
        <v>268</v>
      </c>
      <c r="AO614" t="s">
        <v>268</v>
      </c>
      <c r="AP614" t="s">
        <v>268</v>
      </c>
      <c r="AQ614" t="s">
        <v>268</v>
      </c>
      <c r="AR614" t="s">
        <v>268</v>
      </c>
      <c r="AS614" t="s">
        <v>268</v>
      </c>
      <c r="AT614" t="s">
        <v>268</v>
      </c>
      <c r="AU614" t="s">
        <v>268</v>
      </c>
      <c r="AV614" t="s">
        <v>268</v>
      </c>
      <c r="AW614" t="s">
        <v>268</v>
      </c>
      <c r="AX614" t="s">
        <v>268</v>
      </c>
      <c r="AY614" t="s">
        <v>268</v>
      </c>
      <c r="AZ614" t="s">
        <v>268</v>
      </c>
      <c r="BA614" t="s">
        <v>268</v>
      </c>
      <c r="BB614" t="s">
        <v>268</v>
      </c>
      <c r="BC614" t="s">
        <v>268</v>
      </c>
      <c r="BD614" t="s">
        <v>268</v>
      </c>
      <c r="BE614" t="s">
        <v>268</v>
      </c>
      <c r="BF614" t="s">
        <v>268</v>
      </c>
      <c r="BG614" t="s">
        <v>268</v>
      </c>
      <c r="BH614" t="s">
        <v>268</v>
      </c>
      <c r="BI614" t="s">
        <v>268</v>
      </c>
      <c r="BJ614" t="s">
        <v>268</v>
      </c>
      <c r="BK614" t="s">
        <v>268</v>
      </c>
      <c r="BL614" t="s">
        <v>268</v>
      </c>
      <c r="BM614" t="s">
        <v>268</v>
      </c>
      <c r="BN614" t="s">
        <v>268</v>
      </c>
      <c r="BO614" t="s">
        <v>268</v>
      </c>
      <c r="BP614" t="s">
        <v>268</v>
      </c>
      <c r="BQ614" t="s">
        <v>268</v>
      </c>
      <c r="BR614" t="s">
        <v>268</v>
      </c>
      <c r="BS614" t="s">
        <v>268</v>
      </c>
      <c r="BT614" t="s">
        <v>268</v>
      </c>
      <c r="BU614" t="s">
        <v>268</v>
      </c>
      <c r="BV614" t="s">
        <v>268</v>
      </c>
      <c r="BW614" t="s">
        <v>268</v>
      </c>
      <c r="BX614" t="s">
        <v>268</v>
      </c>
      <c r="BY614">
        <v>82</v>
      </c>
      <c r="BZ614">
        <v>82</v>
      </c>
      <c r="CA614" t="s">
        <v>142</v>
      </c>
      <c r="CB614" s="356">
        <v>122</v>
      </c>
      <c r="CC614" t="s">
        <v>876</v>
      </c>
      <c r="CD614" t="s">
        <v>268</v>
      </c>
      <c r="CE614" t="s">
        <v>268</v>
      </c>
      <c r="CF614" t="s">
        <v>268</v>
      </c>
      <c r="CG614" t="s">
        <v>268</v>
      </c>
      <c r="CH614" t="s">
        <v>268</v>
      </c>
      <c r="CI614" t="s">
        <v>268</v>
      </c>
      <c r="CJ614" t="s">
        <v>268</v>
      </c>
      <c r="CK614" t="s">
        <v>268</v>
      </c>
      <c r="CL614" t="s">
        <v>268</v>
      </c>
      <c r="CM614" t="s">
        <v>11224</v>
      </c>
      <c r="CN614">
        <v>119.38</v>
      </c>
      <c r="CO614" t="s">
        <v>268</v>
      </c>
      <c r="CP614">
        <v>119.38</v>
      </c>
      <c r="CQ614">
        <v>365</v>
      </c>
      <c r="CR614" t="s">
        <v>878</v>
      </c>
      <c r="CS614" t="s">
        <v>11225</v>
      </c>
      <c r="CT614" t="s">
        <v>11226</v>
      </c>
      <c r="CU614" t="s">
        <v>11227</v>
      </c>
      <c r="CV614" t="s">
        <v>268</v>
      </c>
      <c r="CW614" t="s">
        <v>268</v>
      </c>
      <c r="CX614" t="s">
        <v>268</v>
      </c>
      <c r="CY614" t="s">
        <v>268</v>
      </c>
      <c r="CZ614" t="s">
        <v>268</v>
      </c>
      <c r="DA614" t="s">
        <v>268</v>
      </c>
      <c r="DB614" s="429">
        <f t="shared" si="123"/>
        <v>0</v>
      </c>
      <c r="DC614" s="284">
        <f t="shared" si="124"/>
        <v>0</v>
      </c>
      <c r="DD614" s="284">
        <f t="shared" si="125"/>
        <v>0</v>
      </c>
      <c r="DE614" s="284">
        <f t="shared" si="126"/>
        <v>0</v>
      </c>
      <c r="DF614" s="295">
        <f t="shared" si="127"/>
        <v>82</v>
      </c>
      <c r="DG614" s="284">
        <f t="shared" si="128"/>
        <v>0</v>
      </c>
      <c r="DH614" s="284">
        <f t="shared" si="129"/>
        <v>0</v>
      </c>
      <c r="DI614" s="284">
        <f t="shared" si="130"/>
        <v>0</v>
      </c>
      <c r="DJ614" s="284">
        <f t="shared" si="131"/>
        <v>0</v>
      </c>
      <c r="DK614" s="295">
        <f t="shared" si="132"/>
        <v>1</v>
      </c>
      <c r="DL614" s="297" t="str">
        <f t="shared" si="133"/>
        <v>A dispo.</v>
      </c>
      <c r="DM614" s="430">
        <f>IFERROR(IF(CA614="D",IF(DL614="A dispo.",DF614*VLOOKUP('DATI INPUT'!$F$27,TARIFFE_UD,4,FALSE),DF614*VLOOKUP(DL614,TARIFFE_UD,4,FALSE)),DF614*VLOOKUP(CB614-100,TARIFFE_UND,4,FALSE)),0)</f>
        <v>51.978547478321147</v>
      </c>
      <c r="DN614" s="430">
        <f>IFERROR(IF(CA614="D",IF(DL614="A dispo.",DK614*VLOOKUP('DATI INPUT'!$F$27,TARIFFE_UD,5,FALSE),DK614*VLOOKUP(DL614,TARIFFE_UD,5,FALSE)),DK614*VLOOKUP(CB614-100,TARIFFE_UND,5,FALSE)),0)</f>
        <v>67.397800635548478</v>
      </c>
      <c r="DO614" s="431">
        <f t="shared" si="134"/>
        <v>-3.6518861303704853E-3</v>
      </c>
      <c r="DP614" s="299">
        <f>IFERROR(IF(CA614="D",IF(DL614="A dispo.",DF614*VLOOKUP('DATI INPUT'!$F$27,TARIFFE_UD,2,FALSE),DF614*VLOOKUP(DL614,TARIFFE_UD,2,FALSE)),DF614*VLOOKUP(CB614-100,TARIFFE_UND,2,FALSE)),0)</f>
        <v>64.939932700194916</v>
      </c>
      <c r="DQ614" s="299">
        <f>IFERROR(IF(CA614="D",IF(DL614="A dispo.",DK614*VLOOKUP('DATI INPUT'!$F$27,TARIFFE_UD,3,FALSE),DK614*VLOOKUP(DL614,TARIFFE_UD,3,FALSE)),DK614*VLOOKUP(CB614-100,TARIFFE_UND,3,FALSE)),0)</f>
        <v>60.367780403072892</v>
      </c>
      <c r="DR614" s="299">
        <f t="shared" si="135"/>
        <v>125.30771310326782</v>
      </c>
    </row>
    <row r="615" spans="1:122" x14ac:dyDescent="0.25">
      <c r="A615" t="s">
        <v>5809</v>
      </c>
      <c r="B615" t="s">
        <v>5803</v>
      </c>
      <c r="C615" t="s">
        <v>5810</v>
      </c>
      <c r="D615" t="s">
        <v>5804</v>
      </c>
      <c r="E615" t="s">
        <v>268</v>
      </c>
      <c r="F615" t="s">
        <v>156</v>
      </c>
      <c r="G615" t="s">
        <v>5805</v>
      </c>
      <c r="H615" t="s">
        <v>1372</v>
      </c>
      <c r="I615" t="s">
        <v>5806</v>
      </c>
      <c r="J615" t="s">
        <v>156</v>
      </c>
      <c r="K615" t="s">
        <v>5807</v>
      </c>
      <c r="L615" t="s">
        <v>960</v>
      </c>
      <c r="M615" t="s">
        <v>5808</v>
      </c>
      <c r="N615" t="s">
        <v>984</v>
      </c>
      <c r="O615" t="s">
        <v>873</v>
      </c>
      <c r="P615" t="s">
        <v>1046</v>
      </c>
      <c r="Q615" t="s">
        <v>282</v>
      </c>
      <c r="R615" t="s">
        <v>268</v>
      </c>
      <c r="S615" t="s">
        <v>268</v>
      </c>
      <c r="T615" t="s">
        <v>268</v>
      </c>
      <c r="U615" t="s">
        <v>268</v>
      </c>
      <c r="V615" t="s">
        <v>268</v>
      </c>
      <c r="W615" t="s">
        <v>10453</v>
      </c>
      <c r="X615" t="s">
        <v>268</v>
      </c>
      <c r="Y615" t="s">
        <v>268</v>
      </c>
      <c r="Z615" t="s">
        <v>268</v>
      </c>
      <c r="AA615" t="s">
        <v>268</v>
      </c>
      <c r="AB615" t="s">
        <v>268</v>
      </c>
      <c r="AC615" t="s">
        <v>268</v>
      </c>
      <c r="AD615" t="s">
        <v>268</v>
      </c>
      <c r="AE615" t="s">
        <v>287</v>
      </c>
      <c r="AF615" t="s">
        <v>1811</v>
      </c>
      <c r="AG615" t="s">
        <v>875</v>
      </c>
      <c r="AH615" t="s">
        <v>1831</v>
      </c>
      <c r="AI615" t="s">
        <v>5811</v>
      </c>
      <c r="AJ615" t="s">
        <v>268</v>
      </c>
      <c r="AK615" t="s">
        <v>268</v>
      </c>
      <c r="AL615" t="s">
        <v>268</v>
      </c>
      <c r="AM615" t="s">
        <v>411</v>
      </c>
      <c r="AN615" t="s">
        <v>268</v>
      </c>
      <c r="AO615" t="s">
        <v>268</v>
      </c>
      <c r="AP615" t="s">
        <v>268</v>
      </c>
      <c r="AQ615" t="s">
        <v>268</v>
      </c>
      <c r="AR615" t="s">
        <v>268</v>
      </c>
      <c r="AS615" t="s">
        <v>268</v>
      </c>
      <c r="AT615" t="s">
        <v>268</v>
      </c>
      <c r="AU615" t="s">
        <v>268</v>
      </c>
      <c r="AV615" t="s">
        <v>268</v>
      </c>
      <c r="AW615" t="s">
        <v>268</v>
      </c>
      <c r="AX615" t="s">
        <v>268</v>
      </c>
      <c r="AY615" t="s">
        <v>268</v>
      </c>
      <c r="AZ615" t="s">
        <v>268</v>
      </c>
      <c r="BA615" t="s">
        <v>268</v>
      </c>
      <c r="BB615" t="s">
        <v>268</v>
      </c>
      <c r="BC615" t="s">
        <v>268</v>
      </c>
      <c r="BD615" t="s">
        <v>268</v>
      </c>
      <c r="BE615" t="s">
        <v>268</v>
      </c>
      <c r="BF615" t="s">
        <v>268</v>
      </c>
      <c r="BG615" t="s">
        <v>268</v>
      </c>
      <c r="BH615" t="s">
        <v>268</v>
      </c>
      <c r="BI615" t="s">
        <v>268</v>
      </c>
      <c r="BJ615" t="s">
        <v>268</v>
      </c>
      <c r="BK615" t="s">
        <v>268</v>
      </c>
      <c r="BL615" t="s">
        <v>268</v>
      </c>
      <c r="BM615" t="s">
        <v>268</v>
      </c>
      <c r="BN615" t="s">
        <v>268</v>
      </c>
      <c r="BO615" t="s">
        <v>268</v>
      </c>
      <c r="BP615" t="s">
        <v>268</v>
      </c>
      <c r="BQ615" t="s">
        <v>268</v>
      </c>
      <c r="BR615" t="s">
        <v>268</v>
      </c>
      <c r="BS615" t="s">
        <v>268</v>
      </c>
      <c r="BT615" t="s">
        <v>268</v>
      </c>
      <c r="BU615" t="s">
        <v>268</v>
      </c>
      <c r="BV615" t="s">
        <v>268</v>
      </c>
      <c r="BW615" t="s">
        <v>268</v>
      </c>
      <c r="BX615" t="s">
        <v>268</v>
      </c>
      <c r="BY615">
        <v>68</v>
      </c>
      <c r="BZ615">
        <v>68</v>
      </c>
      <c r="CA615" t="s">
        <v>142</v>
      </c>
      <c r="CB615" s="356">
        <v>123</v>
      </c>
      <c r="CC615" t="s">
        <v>1817</v>
      </c>
      <c r="CD615" t="s">
        <v>268</v>
      </c>
      <c r="CE615" t="s">
        <v>268</v>
      </c>
      <c r="CF615" t="s">
        <v>268</v>
      </c>
      <c r="CG615" t="s">
        <v>268</v>
      </c>
      <c r="CH615" t="s">
        <v>268</v>
      </c>
      <c r="CI615" t="s">
        <v>268</v>
      </c>
      <c r="CJ615" t="s">
        <v>268</v>
      </c>
      <c r="CK615" t="s">
        <v>268</v>
      </c>
      <c r="CL615" t="s">
        <v>5812</v>
      </c>
      <c r="CM615" t="s">
        <v>11224</v>
      </c>
      <c r="CN615">
        <v>43.1</v>
      </c>
      <c r="CO615" t="s">
        <v>268</v>
      </c>
      <c r="CP615">
        <v>43.1</v>
      </c>
      <c r="CQ615">
        <v>365</v>
      </c>
      <c r="CR615" t="s">
        <v>878</v>
      </c>
      <c r="CS615" t="s">
        <v>11225</v>
      </c>
      <c r="CT615" t="s">
        <v>11226</v>
      </c>
      <c r="CU615" t="s">
        <v>11227</v>
      </c>
      <c r="CV615" t="s">
        <v>268</v>
      </c>
      <c r="CW615" t="s">
        <v>268</v>
      </c>
      <c r="CX615" t="s">
        <v>268</v>
      </c>
      <c r="CY615" t="s">
        <v>268</v>
      </c>
      <c r="CZ615" t="s">
        <v>268</v>
      </c>
      <c r="DA615" t="s">
        <v>268</v>
      </c>
      <c r="DB615" s="429">
        <f t="shared" si="123"/>
        <v>0</v>
      </c>
      <c r="DC615" s="284">
        <f t="shared" si="124"/>
        <v>0</v>
      </c>
      <c r="DD615" s="284">
        <f t="shared" si="125"/>
        <v>0</v>
      </c>
      <c r="DE615" s="284">
        <f t="shared" si="126"/>
        <v>0</v>
      </c>
      <c r="DF615" s="295">
        <f t="shared" si="127"/>
        <v>68</v>
      </c>
      <c r="DG615" s="284">
        <f t="shared" si="128"/>
        <v>1</v>
      </c>
      <c r="DH615" s="284">
        <f t="shared" si="129"/>
        <v>0</v>
      </c>
      <c r="DI615" s="284">
        <f t="shared" si="130"/>
        <v>0</v>
      </c>
      <c r="DJ615" s="284">
        <f t="shared" si="131"/>
        <v>0</v>
      </c>
      <c r="DK615" s="295">
        <f t="shared" si="132"/>
        <v>0</v>
      </c>
      <c r="DL615" s="297" t="str">
        <f t="shared" si="133"/>
        <v>A dispo.</v>
      </c>
      <c r="DM615" s="430">
        <f>IFERROR(IF(CA615="D",IF(DL615="A dispo.",DF615*VLOOKUP('DATI INPUT'!$F$27,TARIFFE_UD,4,FALSE),DF615*VLOOKUP(DL615,TARIFFE_UD,4,FALSE)),DF615*VLOOKUP(CB615-100,TARIFFE_UND,4,FALSE)),0)</f>
        <v>43.104161323485833</v>
      </c>
      <c r="DN615" s="430">
        <f>IFERROR(IF(CA615="D",IF(DL615="A dispo.",DK615*VLOOKUP('DATI INPUT'!$F$27,TARIFFE_UD,5,FALSE),DK615*VLOOKUP(DL615,TARIFFE_UD,5,FALSE)),DK615*VLOOKUP(CB615-100,TARIFFE_UND,5,FALSE)),0)</f>
        <v>0</v>
      </c>
      <c r="DO615" s="431">
        <f t="shared" si="134"/>
        <v>4.1613234858317583E-3</v>
      </c>
      <c r="DP615" s="299">
        <f>IFERROR(IF(CA615="D",IF(DL615="A dispo.",DF615*VLOOKUP('DATI INPUT'!$F$27,TARIFFE_UD,2,FALSE),DF615*VLOOKUP(DL615,TARIFFE_UD,2,FALSE)),DF615*VLOOKUP(CB615-100,TARIFFE_UND,2,FALSE)),0)</f>
        <v>53.85262711723481</v>
      </c>
      <c r="DQ615" s="299">
        <f>IFERROR(IF(CA615="D",IF(DL615="A dispo.",DK615*VLOOKUP('DATI INPUT'!$F$27,TARIFFE_UD,3,FALSE),DK615*VLOOKUP(DL615,TARIFFE_UD,3,FALSE)),DK615*VLOOKUP(CB615-100,TARIFFE_UND,3,FALSE)),0)</f>
        <v>0</v>
      </c>
      <c r="DR615" s="299">
        <f t="shared" si="135"/>
        <v>53.85262711723481</v>
      </c>
    </row>
    <row r="616" spans="1:122" x14ac:dyDescent="0.25">
      <c r="A616" t="s">
        <v>5813</v>
      </c>
      <c r="B616" t="s">
        <v>1185</v>
      </c>
      <c r="C616" t="s">
        <v>5814</v>
      </c>
      <c r="D616" t="s">
        <v>5815</v>
      </c>
      <c r="E616" t="s">
        <v>268</v>
      </c>
      <c r="F616" t="s">
        <v>156</v>
      </c>
      <c r="G616" t="s">
        <v>5816</v>
      </c>
      <c r="H616" t="s">
        <v>1372</v>
      </c>
      <c r="I616" t="s">
        <v>5817</v>
      </c>
      <c r="J616" t="s">
        <v>156</v>
      </c>
      <c r="K616" t="s">
        <v>5818</v>
      </c>
      <c r="L616" t="s">
        <v>984</v>
      </c>
      <c r="M616" t="s">
        <v>1933</v>
      </c>
      <c r="N616" t="s">
        <v>984</v>
      </c>
      <c r="O616" t="s">
        <v>873</v>
      </c>
      <c r="P616" t="s">
        <v>1934</v>
      </c>
      <c r="Q616" t="s">
        <v>544</v>
      </c>
      <c r="R616" t="s">
        <v>268</v>
      </c>
      <c r="S616" t="s">
        <v>268</v>
      </c>
      <c r="T616" t="s">
        <v>268</v>
      </c>
      <c r="U616" t="s">
        <v>268</v>
      </c>
      <c r="V616" t="s">
        <v>268</v>
      </c>
      <c r="W616" t="s">
        <v>1933</v>
      </c>
      <c r="X616" t="s">
        <v>1934</v>
      </c>
      <c r="Y616" t="s">
        <v>544</v>
      </c>
      <c r="Z616" t="s">
        <v>268</v>
      </c>
      <c r="AA616" t="s">
        <v>268</v>
      </c>
      <c r="AB616" t="s">
        <v>268</v>
      </c>
      <c r="AC616" t="s">
        <v>268</v>
      </c>
      <c r="AD616" t="s">
        <v>268</v>
      </c>
      <c r="AE616" t="s">
        <v>287</v>
      </c>
      <c r="AF616" t="s">
        <v>1811</v>
      </c>
      <c r="AG616" t="s">
        <v>875</v>
      </c>
      <c r="AH616" t="s">
        <v>1935</v>
      </c>
      <c r="AI616" t="s">
        <v>677</v>
      </c>
      <c r="AJ616" t="s">
        <v>268</v>
      </c>
      <c r="AK616" t="s">
        <v>375</v>
      </c>
      <c r="AL616" t="s">
        <v>268</v>
      </c>
      <c r="AM616" t="s">
        <v>288</v>
      </c>
      <c r="AN616" t="s">
        <v>268</v>
      </c>
      <c r="AO616" t="s">
        <v>268</v>
      </c>
      <c r="AP616" t="s">
        <v>268</v>
      </c>
      <c r="AQ616" t="s">
        <v>268</v>
      </c>
      <c r="AR616" t="s">
        <v>268</v>
      </c>
      <c r="AS616" t="s">
        <v>268</v>
      </c>
      <c r="AT616" t="s">
        <v>268</v>
      </c>
      <c r="AU616" t="s">
        <v>268</v>
      </c>
      <c r="AV616" t="s">
        <v>268</v>
      </c>
      <c r="AW616" t="s">
        <v>268</v>
      </c>
      <c r="AX616" t="s">
        <v>268</v>
      </c>
      <c r="AY616" t="s">
        <v>268</v>
      </c>
      <c r="AZ616" t="s">
        <v>268</v>
      </c>
      <c r="BA616" t="s">
        <v>268</v>
      </c>
      <c r="BB616" t="s">
        <v>268</v>
      </c>
      <c r="BC616" t="s">
        <v>268</v>
      </c>
      <c r="BD616" t="s">
        <v>268</v>
      </c>
      <c r="BE616" t="s">
        <v>268</v>
      </c>
      <c r="BF616" t="s">
        <v>268</v>
      </c>
      <c r="BG616" t="s">
        <v>268</v>
      </c>
      <c r="BH616" t="s">
        <v>268</v>
      </c>
      <c r="BI616" t="s">
        <v>268</v>
      </c>
      <c r="BJ616" t="s">
        <v>268</v>
      </c>
      <c r="BK616" t="s">
        <v>268</v>
      </c>
      <c r="BL616" t="s">
        <v>268</v>
      </c>
      <c r="BM616" t="s">
        <v>268</v>
      </c>
      <c r="BN616" t="s">
        <v>268</v>
      </c>
      <c r="BO616" t="s">
        <v>268</v>
      </c>
      <c r="BP616" t="s">
        <v>268</v>
      </c>
      <c r="BQ616" t="s">
        <v>268</v>
      </c>
      <c r="BR616" t="s">
        <v>268</v>
      </c>
      <c r="BS616" t="s">
        <v>268</v>
      </c>
      <c r="BT616" t="s">
        <v>268</v>
      </c>
      <c r="BU616" t="s">
        <v>268</v>
      </c>
      <c r="BV616" t="s">
        <v>268</v>
      </c>
      <c r="BW616" t="s">
        <v>268</v>
      </c>
      <c r="BX616" t="s">
        <v>268</v>
      </c>
      <c r="BY616">
        <v>72</v>
      </c>
      <c r="BZ616">
        <v>72</v>
      </c>
      <c r="CA616" t="s">
        <v>142</v>
      </c>
      <c r="CB616" s="356">
        <v>122</v>
      </c>
      <c r="CC616" t="s">
        <v>876</v>
      </c>
      <c r="CD616" t="s">
        <v>268</v>
      </c>
      <c r="CE616" t="s">
        <v>268</v>
      </c>
      <c r="CF616" s="356">
        <v>2</v>
      </c>
      <c r="CG616" t="s">
        <v>268</v>
      </c>
      <c r="CH616" t="s">
        <v>268</v>
      </c>
      <c r="CI616" t="s">
        <v>268</v>
      </c>
      <c r="CJ616" t="s">
        <v>268</v>
      </c>
      <c r="CK616" t="s">
        <v>268</v>
      </c>
      <c r="CL616" t="s">
        <v>268</v>
      </c>
      <c r="CM616" t="s">
        <v>11224</v>
      </c>
      <c r="CN616">
        <v>92.85</v>
      </c>
      <c r="CO616" t="s">
        <v>268</v>
      </c>
      <c r="CP616">
        <v>92.85</v>
      </c>
      <c r="CQ616">
        <v>365</v>
      </c>
      <c r="CR616" t="s">
        <v>878</v>
      </c>
      <c r="CS616" t="s">
        <v>11225</v>
      </c>
      <c r="CT616" t="s">
        <v>11226</v>
      </c>
      <c r="CU616" t="s">
        <v>11227</v>
      </c>
      <c r="CV616" t="s">
        <v>268</v>
      </c>
      <c r="CW616" t="s">
        <v>268</v>
      </c>
      <c r="CX616" t="s">
        <v>268</v>
      </c>
      <c r="CY616" t="s">
        <v>268</v>
      </c>
      <c r="CZ616" t="s">
        <v>268</v>
      </c>
      <c r="DA616" t="s">
        <v>268</v>
      </c>
      <c r="DB616" s="429">
        <f t="shared" si="123"/>
        <v>0</v>
      </c>
      <c r="DC616" s="284">
        <f t="shared" si="124"/>
        <v>0</v>
      </c>
      <c r="DD616" s="284">
        <f t="shared" si="125"/>
        <v>0</v>
      </c>
      <c r="DE616" s="284">
        <f t="shared" si="126"/>
        <v>0</v>
      </c>
      <c r="DF616" s="295">
        <f t="shared" si="127"/>
        <v>72</v>
      </c>
      <c r="DG616" s="284">
        <f t="shared" si="128"/>
        <v>0</v>
      </c>
      <c r="DH616" s="284">
        <f t="shared" si="129"/>
        <v>0</v>
      </c>
      <c r="DI616" s="284">
        <f t="shared" si="130"/>
        <v>0</v>
      </c>
      <c r="DJ616" s="284">
        <f t="shared" si="131"/>
        <v>0</v>
      </c>
      <c r="DK616" s="295">
        <f t="shared" si="132"/>
        <v>1</v>
      </c>
      <c r="DL616" s="297">
        <f t="shared" si="133"/>
        <v>2</v>
      </c>
      <c r="DM616" s="430">
        <f>IFERROR(IF(CA616="D",IF(DL616="A dispo.",DF616*VLOOKUP('DATI INPUT'!$F$27,TARIFFE_UD,4,FALSE),DF616*VLOOKUP(DL616,TARIFFE_UD,4,FALSE)),DF616*VLOOKUP(CB616-100,TARIFFE_UND,4,FALSE)),0)</f>
        <v>41.413802055898152</v>
      </c>
      <c r="DN616" s="430">
        <f>IFERROR(IF(CA616="D",IF(DL616="A dispo.",DK616*VLOOKUP('DATI INPUT'!$F$27,TARIFFE_UD,5,FALSE),DK616*VLOOKUP(DL616,TARIFFE_UD,5,FALSE)),DK616*VLOOKUP(CB616-100,TARIFFE_UND,5,FALSE)),0)</f>
        <v>51.443731886070836</v>
      </c>
      <c r="DO616" s="431">
        <f t="shared" si="134"/>
        <v>7.5339419690010345E-3</v>
      </c>
      <c r="DP616" s="299">
        <f>IFERROR(IF(CA616="D",IF(DL616="A dispo.",DF616*VLOOKUP('DATI INPUT'!$F$27,TARIFFE_UD,2,FALSE),DF616*VLOOKUP(DL616,TARIFFE_UD,2,FALSE)),DF616*VLOOKUP(CB616-100,TARIFFE_UND,2,FALSE)),0)</f>
        <v>51.740759387147179</v>
      </c>
      <c r="DQ616" s="299">
        <f>IFERROR(IF(CA616="D",IF(DL616="A dispo.",DK616*VLOOKUP('DATI INPUT'!$F$27,TARIFFE_UD,3,FALSE),DK616*VLOOKUP(DL616,TARIFFE_UD,3,FALSE)),DK616*VLOOKUP(CB616-100,TARIFFE_UND,3,FALSE)),0)</f>
        <v>46.077822723118445</v>
      </c>
      <c r="DR616" s="299">
        <f t="shared" si="135"/>
        <v>97.818582110265623</v>
      </c>
    </row>
    <row r="617" spans="1:122" x14ac:dyDescent="0.25">
      <c r="A617" t="s">
        <v>5819</v>
      </c>
      <c r="B617" t="s">
        <v>1185</v>
      </c>
      <c r="C617" t="s">
        <v>692</v>
      </c>
      <c r="D617" t="s">
        <v>5815</v>
      </c>
      <c r="E617" t="s">
        <v>268</v>
      </c>
      <c r="F617" t="s">
        <v>156</v>
      </c>
      <c r="G617" t="s">
        <v>5816</v>
      </c>
      <c r="H617" t="s">
        <v>1372</v>
      </c>
      <c r="I617" t="s">
        <v>5817</v>
      </c>
      <c r="J617" t="s">
        <v>156</v>
      </c>
      <c r="K617" t="s">
        <v>5818</v>
      </c>
      <c r="L617" t="s">
        <v>984</v>
      </c>
      <c r="M617" t="s">
        <v>1933</v>
      </c>
      <c r="N617" t="s">
        <v>984</v>
      </c>
      <c r="O617" t="s">
        <v>873</v>
      </c>
      <c r="P617" t="s">
        <v>1934</v>
      </c>
      <c r="Q617" t="s">
        <v>544</v>
      </c>
      <c r="R617" t="s">
        <v>268</v>
      </c>
      <c r="S617" t="s">
        <v>268</v>
      </c>
      <c r="T617" t="s">
        <v>268</v>
      </c>
      <c r="U617" t="s">
        <v>268</v>
      </c>
      <c r="V617" t="s">
        <v>268</v>
      </c>
      <c r="W617" t="s">
        <v>1933</v>
      </c>
      <c r="X617" t="s">
        <v>1934</v>
      </c>
      <c r="Y617" t="s">
        <v>544</v>
      </c>
      <c r="Z617" t="s">
        <v>268</v>
      </c>
      <c r="AA617" t="s">
        <v>268</v>
      </c>
      <c r="AB617" t="s">
        <v>268</v>
      </c>
      <c r="AC617" t="s">
        <v>268</v>
      </c>
      <c r="AD617" t="s">
        <v>268</v>
      </c>
      <c r="AE617" t="s">
        <v>287</v>
      </c>
      <c r="AF617" t="s">
        <v>1811</v>
      </c>
      <c r="AG617" t="s">
        <v>875</v>
      </c>
      <c r="AH617" t="s">
        <v>1935</v>
      </c>
      <c r="AI617" t="s">
        <v>677</v>
      </c>
      <c r="AJ617" t="s">
        <v>268</v>
      </c>
      <c r="AK617" t="s">
        <v>704</v>
      </c>
      <c r="AL617" t="s">
        <v>268</v>
      </c>
      <c r="AM617" t="s">
        <v>353</v>
      </c>
      <c r="AN617" t="s">
        <v>268</v>
      </c>
      <c r="AO617" t="s">
        <v>268</v>
      </c>
      <c r="AP617" t="s">
        <v>268</v>
      </c>
      <c r="AQ617" t="s">
        <v>268</v>
      </c>
      <c r="AR617" t="s">
        <v>268</v>
      </c>
      <c r="AS617" t="s">
        <v>268</v>
      </c>
      <c r="AT617" t="s">
        <v>268</v>
      </c>
      <c r="AU617" t="s">
        <v>268</v>
      </c>
      <c r="AV617" t="s">
        <v>268</v>
      </c>
      <c r="AW617" t="s">
        <v>268</v>
      </c>
      <c r="AX617" t="s">
        <v>268</v>
      </c>
      <c r="AY617" t="s">
        <v>268</v>
      </c>
      <c r="AZ617" t="s">
        <v>268</v>
      </c>
      <c r="BA617" t="s">
        <v>268</v>
      </c>
      <c r="BB617" t="s">
        <v>268</v>
      </c>
      <c r="BC617" t="s">
        <v>268</v>
      </c>
      <c r="BD617" t="s">
        <v>268</v>
      </c>
      <c r="BE617" t="s">
        <v>268</v>
      </c>
      <c r="BF617" t="s">
        <v>268</v>
      </c>
      <c r="BG617" t="s">
        <v>268</v>
      </c>
      <c r="BH617" t="s">
        <v>268</v>
      </c>
      <c r="BI617" t="s">
        <v>268</v>
      </c>
      <c r="BJ617" t="s">
        <v>268</v>
      </c>
      <c r="BK617" t="s">
        <v>268</v>
      </c>
      <c r="BL617" t="s">
        <v>268</v>
      </c>
      <c r="BM617" t="s">
        <v>268</v>
      </c>
      <c r="BN617" t="s">
        <v>268</v>
      </c>
      <c r="BO617" t="s">
        <v>268</v>
      </c>
      <c r="BP617" t="s">
        <v>268</v>
      </c>
      <c r="BQ617" t="s">
        <v>268</v>
      </c>
      <c r="BR617" t="s">
        <v>268</v>
      </c>
      <c r="BS617" t="s">
        <v>268</v>
      </c>
      <c r="BT617" t="s">
        <v>268</v>
      </c>
      <c r="BU617" t="s">
        <v>268</v>
      </c>
      <c r="BV617" t="s">
        <v>268</v>
      </c>
      <c r="BW617" t="s">
        <v>268</v>
      </c>
      <c r="BX617" t="s">
        <v>268</v>
      </c>
      <c r="BY617">
        <v>15</v>
      </c>
      <c r="BZ617">
        <v>15</v>
      </c>
      <c r="CA617" t="s">
        <v>142</v>
      </c>
      <c r="CB617" s="356">
        <v>123</v>
      </c>
      <c r="CC617" t="s">
        <v>1817</v>
      </c>
      <c r="CD617" t="s">
        <v>268</v>
      </c>
      <c r="CE617" t="s">
        <v>268</v>
      </c>
      <c r="CF617" s="356">
        <v>2</v>
      </c>
      <c r="CG617" t="s">
        <v>268</v>
      </c>
      <c r="CH617" t="s">
        <v>268</v>
      </c>
      <c r="CI617" t="s">
        <v>268</v>
      </c>
      <c r="CJ617" t="s">
        <v>268</v>
      </c>
      <c r="CK617" t="s">
        <v>268</v>
      </c>
      <c r="CL617" t="s">
        <v>268</v>
      </c>
      <c r="CM617" t="s">
        <v>11224</v>
      </c>
      <c r="CN617">
        <v>8.6300000000000008</v>
      </c>
      <c r="CO617" t="s">
        <v>268</v>
      </c>
      <c r="CP617">
        <v>8.6300000000000008</v>
      </c>
      <c r="CQ617">
        <v>365</v>
      </c>
      <c r="CR617" t="s">
        <v>878</v>
      </c>
      <c r="CS617" t="s">
        <v>11225</v>
      </c>
      <c r="CT617" t="s">
        <v>11226</v>
      </c>
      <c r="CU617" t="s">
        <v>11227</v>
      </c>
      <c r="CV617" t="s">
        <v>268</v>
      </c>
      <c r="CW617" t="s">
        <v>268</v>
      </c>
      <c r="CX617" t="s">
        <v>268</v>
      </c>
      <c r="CY617" t="s">
        <v>268</v>
      </c>
      <c r="CZ617" t="s">
        <v>268</v>
      </c>
      <c r="DA617" t="s">
        <v>268</v>
      </c>
      <c r="DB617" s="429">
        <f t="shared" si="123"/>
        <v>0</v>
      </c>
      <c r="DC617" s="284">
        <f t="shared" si="124"/>
        <v>0</v>
      </c>
      <c r="DD617" s="284">
        <f t="shared" si="125"/>
        <v>0</v>
      </c>
      <c r="DE617" s="284">
        <f t="shared" si="126"/>
        <v>0</v>
      </c>
      <c r="DF617" s="295">
        <f t="shared" si="127"/>
        <v>15</v>
      </c>
      <c r="DG617" s="284">
        <f t="shared" si="128"/>
        <v>1</v>
      </c>
      <c r="DH617" s="284">
        <f t="shared" si="129"/>
        <v>0</v>
      </c>
      <c r="DI617" s="284">
        <f t="shared" si="130"/>
        <v>0</v>
      </c>
      <c r="DJ617" s="284">
        <f t="shared" si="131"/>
        <v>0</v>
      </c>
      <c r="DK617" s="295">
        <f t="shared" si="132"/>
        <v>0</v>
      </c>
      <c r="DL617" s="297">
        <f t="shared" si="133"/>
        <v>2</v>
      </c>
      <c r="DM617" s="430">
        <f>IFERROR(IF(CA617="D",IF(DL617="A dispo.",DF617*VLOOKUP('DATI INPUT'!$F$27,TARIFFE_UD,4,FALSE),DF617*VLOOKUP(DL617,TARIFFE_UD,4,FALSE)),DF617*VLOOKUP(CB617-100,TARIFFE_UND,4,FALSE)),0)</f>
        <v>8.627875428312116</v>
      </c>
      <c r="DN617" s="430">
        <f>IFERROR(IF(CA617="D",IF(DL617="A dispo.",DK617*VLOOKUP('DATI INPUT'!$F$27,TARIFFE_UD,5,FALSE),DK617*VLOOKUP(DL617,TARIFFE_UD,5,FALSE)),DK617*VLOOKUP(CB617-100,TARIFFE_UND,5,FALSE)),0)</f>
        <v>0</v>
      </c>
      <c r="DO617" s="431">
        <f t="shared" si="134"/>
        <v>-2.1245716878848242E-3</v>
      </c>
      <c r="DP617" s="299">
        <f>IFERROR(IF(CA617="D",IF(DL617="A dispo.",DF617*VLOOKUP('DATI INPUT'!$F$27,TARIFFE_UD,2,FALSE),DF617*VLOOKUP(DL617,TARIFFE_UD,2,FALSE)),DF617*VLOOKUP(CB617-100,TARIFFE_UND,2,FALSE)),0)</f>
        <v>10.779324872322329</v>
      </c>
      <c r="DQ617" s="299">
        <f>IFERROR(IF(CA617="D",IF(DL617="A dispo.",DK617*VLOOKUP('DATI INPUT'!$F$27,TARIFFE_UD,3,FALSE),DK617*VLOOKUP(DL617,TARIFFE_UD,3,FALSE)),DK617*VLOOKUP(CB617-100,TARIFFE_UND,3,FALSE)),0)</f>
        <v>0</v>
      </c>
      <c r="DR617" s="299">
        <f t="shared" si="135"/>
        <v>10.779324872322329</v>
      </c>
    </row>
    <row r="618" spans="1:122" x14ac:dyDescent="0.25">
      <c r="A618" t="s">
        <v>5830</v>
      </c>
      <c r="B618" t="s">
        <v>5831</v>
      </c>
      <c r="C618" t="s">
        <v>5832</v>
      </c>
      <c r="D618" t="s">
        <v>5833</v>
      </c>
      <c r="E618" t="s">
        <v>268</v>
      </c>
      <c r="F618" t="s">
        <v>156</v>
      </c>
      <c r="G618" t="s">
        <v>5834</v>
      </c>
      <c r="H618" t="s">
        <v>5835</v>
      </c>
      <c r="I618" t="s">
        <v>5836</v>
      </c>
      <c r="J618" t="s">
        <v>274</v>
      </c>
      <c r="K618" t="s">
        <v>1062</v>
      </c>
      <c r="L618" t="s">
        <v>303</v>
      </c>
      <c r="M618" t="s">
        <v>11249</v>
      </c>
      <c r="N618" t="s">
        <v>11250</v>
      </c>
      <c r="O618" t="s">
        <v>873</v>
      </c>
      <c r="P618" t="s">
        <v>11251</v>
      </c>
      <c r="Q618" t="s">
        <v>460</v>
      </c>
      <c r="R618" t="s">
        <v>157</v>
      </c>
      <c r="S618" t="s">
        <v>268</v>
      </c>
      <c r="T618" t="s">
        <v>268</v>
      </c>
      <c r="U618" t="s">
        <v>268</v>
      </c>
      <c r="V618" t="s">
        <v>268</v>
      </c>
      <c r="W618" t="s">
        <v>5837</v>
      </c>
      <c r="X618" t="s">
        <v>5838</v>
      </c>
      <c r="Y618" t="s">
        <v>268</v>
      </c>
      <c r="Z618" t="s">
        <v>268</v>
      </c>
      <c r="AA618" t="s">
        <v>268</v>
      </c>
      <c r="AB618" t="s">
        <v>268</v>
      </c>
      <c r="AC618" t="s">
        <v>268</v>
      </c>
      <c r="AD618" t="s">
        <v>268</v>
      </c>
      <c r="AE618" t="s">
        <v>287</v>
      </c>
      <c r="AF618" t="s">
        <v>1811</v>
      </c>
      <c r="AG618" t="s">
        <v>875</v>
      </c>
      <c r="AH618" t="s">
        <v>4167</v>
      </c>
      <c r="AI618" t="s">
        <v>788</v>
      </c>
      <c r="AJ618" t="s">
        <v>268</v>
      </c>
      <c r="AK618" t="s">
        <v>268</v>
      </c>
      <c r="AL618" t="s">
        <v>268</v>
      </c>
      <c r="AM618" t="s">
        <v>431</v>
      </c>
      <c r="AN618" t="s">
        <v>268</v>
      </c>
      <c r="AO618" t="s">
        <v>268</v>
      </c>
      <c r="AP618" t="s">
        <v>268</v>
      </c>
      <c r="AQ618" t="s">
        <v>268</v>
      </c>
      <c r="AR618" t="s">
        <v>268</v>
      </c>
      <c r="AS618" t="s">
        <v>268</v>
      </c>
      <c r="AT618" t="s">
        <v>268</v>
      </c>
      <c r="AU618" t="s">
        <v>268</v>
      </c>
      <c r="AV618" t="s">
        <v>268</v>
      </c>
      <c r="AW618" t="s">
        <v>268</v>
      </c>
      <c r="AX618" t="s">
        <v>268</v>
      </c>
      <c r="AY618" t="s">
        <v>268</v>
      </c>
      <c r="AZ618" t="s">
        <v>268</v>
      </c>
      <c r="BA618" t="s">
        <v>268</v>
      </c>
      <c r="BB618" t="s">
        <v>268</v>
      </c>
      <c r="BC618" t="s">
        <v>268</v>
      </c>
      <c r="BD618" t="s">
        <v>268</v>
      </c>
      <c r="BE618" t="s">
        <v>268</v>
      </c>
      <c r="BF618" t="s">
        <v>268</v>
      </c>
      <c r="BG618" t="s">
        <v>268</v>
      </c>
      <c r="BH618" t="s">
        <v>268</v>
      </c>
      <c r="BI618" t="s">
        <v>268</v>
      </c>
      <c r="BJ618" t="s">
        <v>268</v>
      </c>
      <c r="BK618" t="s">
        <v>268</v>
      </c>
      <c r="BL618" t="s">
        <v>268</v>
      </c>
      <c r="BM618" t="s">
        <v>268</v>
      </c>
      <c r="BN618" t="s">
        <v>268</v>
      </c>
      <c r="BO618" t="s">
        <v>268</v>
      </c>
      <c r="BP618" t="s">
        <v>268</v>
      </c>
      <c r="BQ618" t="s">
        <v>268</v>
      </c>
      <c r="BR618" t="s">
        <v>268</v>
      </c>
      <c r="BS618" t="s">
        <v>268</v>
      </c>
      <c r="BT618" t="s">
        <v>268</v>
      </c>
      <c r="BU618" t="s">
        <v>268</v>
      </c>
      <c r="BV618" t="s">
        <v>268</v>
      </c>
      <c r="BW618" t="s">
        <v>268</v>
      </c>
      <c r="BX618" t="s">
        <v>268</v>
      </c>
      <c r="BY618">
        <v>85</v>
      </c>
      <c r="BZ618">
        <v>85</v>
      </c>
      <c r="CA618" t="s">
        <v>142</v>
      </c>
      <c r="CB618" s="356">
        <v>122</v>
      </c>
      <c r="CC618" t="s">
        <v>876</v>
      </c>
      <c r="CD618" t="s">
        <v>268</v>
      </c>
      <c r="CE618" t="s">
        <v>268</v>
      </c>
      <c r="CF618" t="s">
        <v>268</v>
      </c>
      <c r="CG618" t="s">
        <v>2132</v>
      </c>
      <c r="CH618" t="s">
        <v>268</v>
      </c>
      <c r="CI618" t="s">
        <v>268</v>
      </c>
      <c r="CJ618" t="s">
        <v>268</v>
      </c>
      <c r="CK618" t="s">
        <v>268</v>
      </c>
      <c r="CL618" t="s">
        <v>268</v>
      </c>
      <c r="CM618" t="s">
        <v>11224</v>
      </c>
      <c r="CN618">
        <v>121.28</v>
      </c>
      <c r="CO618">
        <v>-90.96</v>
      </c>
      <c r="CP618">
        <v>30.32</v>
      </c>
      <c r="CQ618">
        <v>365</v>
      </c>
      <c r="CR618" t="s">
        <v>878</v>
      </c>
      <c r="CS618" t="s">
        <v>11225</v>
      </c>
      <c r="CT618" t="s">
        <v>11226</v>
      </c>
      <c r="CU618" t="s">
        <v>11227</v>
      </c>
      <c r="CV618" t="s">
        <v>268</v>
      </c>
      <c r="CW618" t="s">
        <v>268</v>
      </c>
      <c r="CX618" t="s">
        <v>268</v>
      </c>
      <c r="CY618" t="s">
        <v>268</v>
      </c>
      <c r="CZ618" t="s">
        <v>268</v>
      </c>
      <c r="DA618" t="s">
        <v>268</v>
      </c>
      <c r="DB618" s="429">
        <f t="shared" si="123"/>
        <v>0</v>
      </c>
      <c r="DC618" s="284">
        <f t="shared" si="124"/>
        <v>0.75</v>
      </c>
      <c r="DD618" s="284">
        <f t="shared" si="125"/>
        <v>0</v>
      </c>
      <c r="DE618" s="284">
        <f t="shared" si="126"/>
        <v>0</v>
      </c>
      <c r="DF618" s="295">
        <f t="shared" si="127"/>
        <v>21.25</v>
      </c>
      <c r="DG618" s="284">
        <f t="shared" si="128"/>
        <v>0</v>
      </c>
      <c r="DH618" s="284">
        <f t="shared" si="129"/>
        <v>0.75</v>
      </c>
      <c r="DI618" s="284">
        <f t="shared" si="130"/>
        <v>0</v>
      </c>
      <c r="DJ618" s="284">
        <f t="shared" si="131"/>
        <v>0</v>
      </c>
      <c r="DK618" s="295">
        <f t="shared" si="132"/>
        <v>0.25</v>
      </c>
      <c r="DL618" s="297" t="str">
        <f t="shared" si="133"/>
        <v>A dispo.</v>
      </c>
      <c r="DM618" s="430">
        <f>IFERROR(IF(CA618="D",IF(DL618="A dispo.",DF618*VLOOKUP('DATI INPUT'!$F$27,TARIFFE_UD,4,FALSE),DF618*VLOOKUP(DL618,TARIFFE_UD,4,FALSE)),DF618*VLOOKUP(CB618-100,TARIFFE_UND,4,FALSE)),0)</f>
        <v>13.470050413589322</v>
      </c>
      <c r="DN618" s="430">
        <f>IFERROR(IF(CA618="D",IF(DL618="A dispo.",DK618*VLOOKUP('DATI INPUT'!$F$27,TARIFFE_UD,5,FALSE),DK618*VLOOKUP(DL618,TARIFFE_UD,5,FALSE)),DK618*VLOOKUP(CB618-100,TARIFFE_UND,5,FALSE)),0)</f>
        <v>16.849450158887119</v>
      </c>
      <c r="DO618" s="431">
        <f t="shared" si="134"/>
        <v>-4.9942752355747189E-4</v>
      </c>
      <c r="DP618" s="299">
        <f>IFERROR(IF(CA618="D",IF(DL618="A dispo.",DF618*VLOOKUP('DATI INPUT'!$F$27,TARIFFE_UD,2,FALSE),DF618*VLOOKUP(DL618,TARIFFE_UD,2,FALSE)),DF618*VLOOKUP(CB618-100,TARIFFE_UND,2,FALSE)),0)</f>
        <v>16.82894597413588</v>
      </c>
      <c r="DQ618" s="299">
        <f>IFERROR(IF(CA618="D",IF(DL618="A dispo.",DK618*VLOOKUP('DATI INPUT'!$F$27,TARIFFE_UD,3,FALSE),DK618*VLOOKUP(DL618,TARIFFE_UD,3,FALSE)),DK618*VLOOKUP(CB618-100,TARIFFE_UND,3,FALSE)),0)</f>
        <v>15.091945100768223</v>
      </c>
      <c r="DR618" s="299">
        <f t="shared" si="135"/>
        <v>31.920891074904105</v>
      </c>
    </row>
    <row r="619" spans="1:122" x14ac:dyDescent="0.25">
      <c r="A619" t="s">
        <v>5849</v>
      </c>
      <c r="B619" t="s">
        <v>5850</v>
      </c>
      <c r="C619" t="s">
        <v>5851</v>
      </c>
      <c r="D619" t="s">
        <v>5852</v>
      </c>
      <c r="E619" t="s">
        <v>268</v>
      </c>
      <c r="F619" t="s">
        <v>156</v>
      </c>
      <c r="G619" t="s">
        <v>5853</v>
      </c>
      <c r="H619" t="s">
        <v>1372</v>
      </c>
      <c r="I619" t="s">
        <v>539</v>
      </c>
      <c r="J619" t="s">
        <v>274</v>
      </c>
      <c r="K619" t="s">
        <v>5854</v>
      </c>
      <c r="L619" t="s">
        <v>871</v>
      </c>
      <c r="M619" t="s">
        <v>5855</v>
      </c>
      <c r="N619" t="s">
        <v>984</v>
      </c>
      <c r="O619" t="s">
        <v>873</v>
      </c>
      <c r="P619" t="s">
        <v>1847</v>
      </c>
      <c r="Q619" t="s">
        <v>934</v>
      </c>
      <c r="R619" t="s">
        <v>154</v>
      </c>
      <c r="S619" t="s">
        <v>268</v>
      </c>
      <c r="T619" t="s">
        <v>268</v>
      </c>
      <c r="U619" t="s">
        <v>268</v>
      </c>
      <c r="V619" t="s">
        <v>268</v>
      </c>
      <c r="W619" t="s">
        <v>5855</v>
      </c>
      <c r="X619" t="s">
        <v>1847</v>
      </c>
      <c r="Y619" t="s">
        <v>934</v>
      </c>
      <c r="Z619" t="s">
        <v>154</v>
      </c>
      <c r="AA619" t="s">
        <v>268</v>
      </c>
      <c r="AB619" t="s">
        <v>268</v>
      </c>
      <c r="AC619" t="s">
        <v>268</v>
      </c>
      <c r="AD619" t="s">
        <v>268</v>
      </c>
      <c r="AE619" t="s">
        <v>287</v>
      </c>
      <c r="AF619" t="s">
        <v>1811</v>
      </c>
      <c r="AG619" t="s">
        <v>875</v>
      </c>
      <c r="AH619" t="s">
        <v>1848</v>
      </c>
      <c r="AI619" t="s">
        <v>5856</v>
      </c>
      <c r="AJ619" t="s">
        <v>268</v>
      </c>
      <c r="AK619" t="s">
        <v>381</v>
      </c>
      <c r="AL619" t="s">
        <v>268</v>
      </c>
      <c r="AM619" t="s">
        <v>355</v>
      </c>
      <c r="AN619" t="s">
        <v>268</v>
      </c>
      <c r="AO619" t="s">
        <v>268</v>
      </c>
      <c r="AP619" t="s">
        <v>268</v>
      </c>
      <c r="AQ619" t="s">
        <v>268</v>
      </c>
      <c r="AR619" t="s">
        <v>268</v>
      </c>
      <c r="AS619" t="s">
        <v>268</v>
      </c>
      <c r="AT619" t="s">
        <v>268</v>
      </c>
      <c r="AU619" t="s">
        <v>268</v>
      </c>
      <c r="AV619" t="s">
        <v>268</v>
      </c>
      <c r="AW619" t="s">
        <v>268</v>
      </c>
      <c r="AX619" t="s">
        <v>268</v>
      </c>
      <c r="AY619" t="s">
        <v>268</v>
      </c>
      <c r="AZ619" t="s">
        <v>268</v>
      </c>
      <c r="BA619" t="s">
        <v>268</v>
      </c>
      <c r="BB619" t="s">
        <v>268</v>
      </c>
      <c r="BC619" t="s">
        <v>268</v>
      </c>
      <c r="BD619" t="s">
        <v>268</v>
      </c>
      <c r="BE619" t="s">
        <v>268</v>
      </c>
      <c r="BF619" t="s">
        <v>268</v>
      </c>
      <c r="BG619" t="s">
        <v>268</v>
      </c>
      <c r="BH619" t="s">
        <v>268</v>
      </c>
      <c r="BI619" t="s">
        <v>268</v>
      </c>
      <c r="BJ619" t="s">
        <v>268</v>
      </c>
      <c r="BK619" t="s">
        <v>268</v>
      </c>
      <c r="BL619" t="s">
        <v>268</v>
      </c>
      <c r="BM619" t="s">
        <v>268</v>
      </c>
      <c r="BN619" t="s">
        <v>268</v>
      </c>
      <c r="BO619" t="s">
        <v>268</v>
      </c>
      <c r="BP619" t="s">
        <v>268</v>
      </c>
      <c r="BQ619" t="s">
        <v>268</v>
      </c>
      <c r="BR619" t="s">
        <v>268</v>
      </c>
      <c r="BS619" t="s">
        <v>268</v>
      </c>
      <c r="BT619" t="s">
        <v>268</v>
      </c>
      <c r="BU619" t="s">
        <v>268</v>
      </c>
      <c r="BV619" t="s">
        <v>268</v>
      </c>
      <c r="BW619" t="s">
        <v>268</v>
      </c>
      <c r="BX619" t="s">
        <v>268</v>
      </c>
      <c r="BY619">
        <v>30</v>
      </c>
      <c r="BZ619">
        <v>30</v>
      </c>
      <c r="CA619" t="s">
        <v>142</v>
      </c>
      <c r="CB619" s="356">
        <v>122</v>
      </c>
      <c r="CC619" t="s">
        <v>876</v>
      </c>
      <c r="CD619" t="s">
        <v>268</v>
      </c>
      <c r="CE619" t="s">
        <v>268</v>
      </c>
      <c r="CF619" s="356">
        <v>4</v>
      </c>
      <c r="CG619" t="s">
        <v>268</v>
      </c>
      <c r="CH619" t="s">
        <v>268</v>
      </c>
      <c r="CI619" t="s">
        <v>268</v>
      </c>
      <c r="CJ619" t="s">
        <v>268</v>
      </c>
      <c r="CK619" t="s">
        <v>268</v>
      </c>
      <c r="CL619" t="s">
        <v>268</v>
      </c>
      <c r="CM619" t="s">
        <v>11224</v>
      </c>
      <c r="CN619">
        <v>102.81</v>
      </c>
      <c r="CO619" t="s">
        <v>268</v>
      </c>
      <c r="CP619">
        <v>102.81</v>
      </c>
      <c r="CQ619">
        <v>365</v>
      </c>
      <c r="CR619" t="s">
        <v>878</v>
      </c>
      <c r="CS619" t="s">
        <v>11225</v>
      </c>
      <c r="CT619" t="s">
        <v>11226</v>
      </c>
      <c r="CU619" t="s">
        <v>11227</v>
      </c>
      <c r="CV619" t="s">
        <v>268</v>
      </c>
      <c r="CW619" t="s">
        <v>268</v>
      </c>
      <c r="CX619" t="s">
        <v>268</v>
      </c>
      <c r="CY619" t="s">
        <v>268</v>
      </c>
      <c r="CZ619" t="s">
        <v>268</v>
      </c>
      <c r="DA619" t="s">
        <v>268</v>
      </c>
      <c r="DB619" s="429">
        <f t="shared" si="123"/>
        <v>0</v>
      </c>
      <c r="DC619" s="284">
        <f t="shared" si="124"/>
        <v>0</v>
      </c>
      <c r="DD619" s="284">
        <f t="shared" si="125"/>
        <v>0</v>
      </c>
      <c r="DE619" s="284">
        <f t="shared" si="126"/>
        <v>0</v>
      </c>
      <c r="DF619" s="295">
        <f t="shared" si="127"/>
        <v>30</v>
      </c>
      <c r="DG619" s="284">
        <f t="shared" si="128"/>
        <v>0</v>
      </c>
      <c r="DH619" s="284">
        <f t="shared" si="129"/>
        <v>0</v>
      </c>
      <c r="DI619" s="284">
        <f t="shared" si="130"/>
        <v>0</v>
      </c>
      <c r="DJ619" s="284">
        <f t="shared" si="131"/>
        <v>0</v>
      </c>
      <c r="DK619" s="295">
        <f t="shared" si="132"/>
        <v>1</v>
      </c>
      <c r="DL619" s="297">
        <f t="shared" si="133"/>
        <v>4</v>
      </c>
      <c r="DM619" s="430">
        <f>IFERROR(IF(CA619="D",IF(DL619="A dispo.",DF619*VLOOKUP('DATI INPUT'!$F$27,TARIFFE_UD,4,FALSE),DF619*VLOOKUP(DL619,TARIFFE_UD,4,FALSE)),DF619*VLOOKUP(CB619-100,TARIFFE_UND,4,FALSE)),0)</f>
        <v>20.425174483351125</v>
      </c>
      <c r="DN619" s="430">
        <f>IFERROR(IF(CA619="D",IF(DL619="A dispo.",DK619*VLOOKUP('DATI INPUT'!$F$27,TARIFFE_UD,5,FALSE),DK619*VLOOKUP(DL619,TARIFFE_UD,5,FALSE)),DK619*VLOOKUP(CB619-100,TARIFFE_UND,5,FALSE)),0)</f>
        <v>82.375089665670373</v>
      </c>
      <c r="DO619" s="431">
        <f t="shared" si="134"/>
        <v>-9.7358509785010483E-3</v>
      </c>
      <c r="DP619" s="299">
        <f>IFERROR(IF(CA619="D",IF(DL619="A dispo.",DF619*VLOOKUP('DATI INPUT'!$F$27,TARIFFE_UD,2,FALSE),DF619*VLOOKUP(DL619,TARIFFE_UD,2,FALSE)),DF619*VLOOKUP(CB619-100,TARIFFE_UND,2,FALSE)),0)</f>
        <v>25.518401738558982</v>
      </c>
      <c r="DQ619" s="299">
        <f>IFERROR(IF(CA619="D",IF(DL619="A dispo.",DK619*VLOOKUP('DATI INPUT'!$F$27,TARIFFE_UD,3,FALSE),DK619*VLOOKUP(DL619,TARIFFE_UD,3,FALSE)),DK619*VLOOKUP(CB619-100,TARIFFE_UND,3,FALSE)),0)</f>
        <v>73.78284271486686</v>
      </c>
      <c r="DR619" s="299">
        <f t="shared" si="135"/>
        <v>99.301244453425838</v>
      </c>
    </row>
    <row r="620" spans="1:122" x14ac:dyDescent="0.25">
      <c r="A620" t="s">
        <v>5857</v>
      </c>
      <c r="B620" t="s">
        <v>5858</v>
      </c>
      <c r="C620" t="s">
        <v>5859</v>
      </c>
      <c r="D620" t="s">
        <v>5860</v>
      </c>
      <c r="E620" t="s">
        <v>268</v>
      </c>
      <c r="F620" t="s">
        <v>156</v>
      </c>
      <c r="G620" t="s">
        <v>5861</v>
      </c>
      <c r="H620" t="s">
        <v>5862</v>
      </c>
      <c r="I620" t="s">
        <v>326</v>
      </c>
      <c r="J620" t="s">
        <v>274</v>
      </c>
      <c r="K620" t="s">
        <v>5863</v>
      </c>
      <c r="L620" t="s">
        <v>871</v>
      </c>
      <c r="M620" t="s">
        <v>5864</v>
      </c>
      <c r="N620" t="s">
        <v>984</v>
      </c>
      <c r="O620" t="s">
        <v>873</v>
      </c>
      <c r="P620" t="s">
        <v>1934</v>
      </c>
      <c r="Q620" t="s">
        <v>346</v>
      </c>
      <c r="R620" t="s">
        <v>268</v>
      </c>
      <c r="S620" t="s">
        <v>268</v>
      </c>
      <c r="T620" t="s">
        <v>268</v>
      </c>
      <c r="U620" t="s">
        <v>268</v>
      </c>
      <c r="V620" t="s">
        <v>268</v>
      </c>
      <c r="W620" t="s">
        <v>5864</v>
      </c>
      <c r="X620" t="s">
        <v>1934</v>
      </c>
      <c r="Y620" t="s">
        <v>346</v>
      </c>
      <c r="Z620" t="s">
        <v>268</v>
      </c>
      <c r="AA620" t="s">
        <v>268</v>
      </c>
      <c r="AB620" t="s">
        <v>268</v>
      </c>
      <c r="AC620" t="s">
        <v>268</v>
      </c>
      <c r="AD620" t="s">
        <v>268</v>
      </c>
      <c r="AE620" t="s">
        <v>287</v>
      </c>
      <c r="AF620" t="s">
        <v>1811</v>
      </c>
      <c r="AG620" t="s">
        <v>875</v>
      </c>
      <c r="AH620" t="s">
        <v>2576</v>
      </c>
      <c r="AI620" t="s">
        <v>5865</v>
      </c>
      <c r="AJ620" t="s">
        <v>268</v>
      </c>
      <c r="AK620" t="s">
        <v>410</v>
      </c>
      <c r="AL620" t="s">
        <v>268</v>
      </c>
      <c r="AM620" t="s">
        <v>288</v>
      </c>
      <c r="AN620" t="s">
        <v>268</v>
      </c>
      <c r="AO620" t="s">
        <v>268</v>
      </c>
      <c r="AP620" t="s">
        <v>268</v>
      </c>
      <c r="AQ620" t="s">
        <v>268</v>
      </c>
      <c r="AR620" t="s">
        <v>268</v>
      </c>
      <c r="AS620" t="s">
        <v>268</v>
      </c>
      <c r="AT620" t="s">
        <v>268</v>
      </c>
      <c r="AU620" t="s">
        <v>268</v>
      </c>
      <c r="AV620" t="s">
        <v>268</v>
      </c>
      <c r="AW620" t="s">
        <v>268</v>
      </c>
      <c r="AX620" t="s">
        <v>268</v>
      </c>
      <c r="AY620" t="s">
        <v>268</v>
      </c>
      <c r="AZ620" t="s">
        <v>268</v>
      </c>
      <c r="BA620" t="s">
        <v>268</v>
      </c>
      <c r="BB620" t="s">
        <v>268</v>
      </c>
      <c r="BC620" t="s">
        <v>268</v>
      </c>
      <c r="BD620" t="s">
        <v>268</v>
      </c>
      <c r="BE620" t="s">
        <v>268</v>
      </c>
      <c r="BF620" t="s">
        <v>268</v>
      </c>
      <c r="BG620" t="s">
        <v>268</v>
      </c>
      <c r="BH620" t="s">
        <v>268</v>
      </c>
      <c r="BI620" t="s">
        <v>268</v>
      </c>
      <c r="BJ620" t="s">
        <v>268</v>
      </c>
      <c r="BK620" t="s">
        <v>268</v>
      </c>
      <c r="BL620" t="s">
        <v>268</v>
      </c>
      <c r="BM620" t="s">
        <v>268</v>
      </c>
      <c r="BN620" t="s">
        <v>268</v>
      </c>
      <c r="BO620" t="s">
        <v>268</v>
      </c>
      <c r="BP620" t="s">
        <v>268</v>
      </c>
      <c r="BQ620" t="s">
        <v>268</v>
      </c>
      <c r="BR620" t="s">
        <v>268</v>
      </c>
      <c r="BS620" t="s">
        <v>268</v>
      </c>
      <c r="BT620" t="s">
        <v>268</v>
      </c>
      <c r="BU620" t="s">
        <v>268</v>
      </c>
      <c r="BV620" t="s">
        <v>268</v>
      </c>
      <c r="BW620" t="s">
        <v>268</v>
      </c>
      <c r="BX620" t="s">
        <v>268</v>
      </c>
      <c r="BY620">
        <v>51.97</v>
      </c>
      <c r="BZ620">
        <v>51.97</v>
      </c>
      <c r="CA620" t="s">
        <v>142</v>
      </c>
      <c r="CB620" s="356">
        <v>122</v>
      </c>
      <c r="CC620" t="s">
        <v>876</v>
      </c>
      <c r="CD620" t="s">
        <v>268</v>
      </c>
      <c r="CE620" t="s">
        <v>268</v>
      </c>
      <c r="CF620" s="356">
        <v>2</v>
      </c>
      <c r="CG620" t="s">
        <v>268</v>
      </c>
      <c r="CH620" t="s">
        <v>268</v>
      </c>
      <c r="CI620" t="s">
        <v>268</v>
      </c>
      <c r="CJ620" t="s">
        <v>268</v>
      </c>
      <c r="CK620" t="s">
        <v>268</v>
      </c>
      <c r="CL620" t="s">
        <v>268</v>
      </c>
      <c r="CM620" t="s">
        <v>11224</v>
      </c>
      <c r="CN620">
        <v>81.33</v>
      </c>
      <c r="CO620" t="s">
        <v>268</v>
      </c>
      <c r="CP620">
        <v>81.33</v>
      </c>
      <c r="CQ620">
        <v>365</v>
      </c>
      <c r="CR620" t="s">
        <v>878</v>
      </c>
      <c r="CS620" t="s">
        <v>11225</v>
      </c>
      <c r="CT620" t="s">
        <v>11226</v>
      </c>
      <c r="CU620" t="s">
        <v>11227</v>
      </c>
      <c r="CV620" t="s">
        <v>268</v>
      </c>
      <c r="CW620" t="s">
        <v>268</v>
      </c>
      <c r="CX620" t="s">
        <v>268</v>
      </c>
      <c r="CY620" t="s">
        <v>268</v>
      </c>
      <c r="CZ620" t="s">
        <v>268</v>
      </c>
      <c r="DA620" t="s">
        <v>268</v>
      </c>
      <c r="DB620" s="429">
        <f t="shared" si="123"/>
        <v>0</v>
      </c>
      <c r="DC620" s="284">
        <f t="shared" si="124"/>
        <v>0</v>
      </c>
      <c r="DD620" s="284">
        <f t="shared" si="125"/>
        <v>0</v>
      </c>
      <c r="DE620" s="284">
        <f t="shared" si="126"/>
        <v>0</v>
      </c>
      <c r="DF620" s="295">
        <f t="shared" si="127"/>
        <v>51.97</v>
      </c>
      <c r="DG620" s="284">
        <f t="shared" si="128"/>
        <v>0</v>
      </c>
      <c r="DH620" s="284">
        <f t="shared" si="129"/>
        <v>0</v>
      </c>
      <c r="DI620" s="284">
        <f t="shared" si="130"/>
        <v>0</v>
      </c>
      <c r="DJ620" s="284">
        <f t="shared" si="131"/>
        <v>0</v>
      </c>
      <c r="DK620" s="295">
        <f t="shared" si="132"/>
        <v>1</v>
      </c>
      <c r="DL620" s="297">
        <f t="shared" si="133"/>
        <v>2</v>
      </c>
      <c r="DM620" s="430">
        <f>IFERROR(IF(CA620="D",IF(DL620="A dispo.",DF620*VLOOKUP('DATI INPUT'!$F$27,TARIFFE_UD,4,FALSE),DF620*VLOOKUP(DL620,TARIFFE_UD,4,FALSE)),DF620*VLOOKUP(CB620-100,TARIFFE_UND,4,FALSE)),0)</f>
        <v>29.892712400625378</v>
      </c>
      <c r="DN620" s="430">
        <f>IFERROR(IF(CA620="D",IF(DL620="A dispo.",DK620*VLOOKUP('DATI INPUT'!$F$27,TARIFFE_UD,5,FALSE),DK620*VLOOKUP(DL620,TARIFFE_UD,5,FALSE)),DK620*VLOOKUP(CB620-100,TARIFFE_UND,5,FALSE)),0)</f>
        <v>51.443731886070836</v>
      </c>
      <c r="DO620" s="431">
        <f t="shared" si="134"/>
        <v>6.4442866962082235E-3</v>
      </c>
      <c r="DP620" s="299">
        <f>IFERROR(IF(CA620="D",IF(DL620="A dispo.",DF620*VLOOKUP('DATI INPUT'!$F$27,TARIFFE_UD,2,FALSE),DF620*VLOOKUP(DL620,TARIFFE_UD,2,FALSE)),DF620*VLOOKUP(CB620-100,TARIFFE_UND,2,FALSE)),0)</f>
        <v>37.346767574306092</v>
      </c>
      <c r="DQ620" s="299">
        <f>IFERROR(IF(CA620="D",IF(DL620="A dispo.",DK620*VLOOKUP('DATI INPUT'!$F$27,TARIFFE_UD,3,FALSE),DK620*VLOOKUP(DL620,TARIFFE_UD,3,FALSE)),DK620*VLOOKUP(CB620-100,TARIFFE_UND,3,FALSE)),0)</f>
        <v>46.077822723118445</v>
      </c>
      <c r="DR620" s="299">
        <f t="shared" si="135"/>
        <v>83.424590297424544</v>
      </c>
    </row>
    <row r="621" spans="1:122" x14ac:dyDescent="0.25">
      <c r="A621" t="s">
        <v>5866</v>
      </c>
      <c r="B621" t="s">
        <v>5867</v>
      </c>
      <c r="C621" t="s">
        <v>5868</v>
      </c>
      <c r="D621" t="s">
        <v>5869</v>
      </c>
      <c r="E621" t="s">
        <v>268</v>
      </c>
      <c r="F621" t="s">
        <v>156</v>
      </c>
      <c r="G621" t="s">
        <v>5870</v>
      </c>
      <c r="H621" t="s">
        <v>1372</v>
      </c>
      <c r="I621" t="s">
        <v>1778</v>
      </c>
      <c r="J621" t="s">
        <v>156</v>
      </c>
      <c r="K621" t="s">
        <v>5871</v>
      </c>
      <c r="L621" t="s">
        <v>960</v>
      </c>
      <c r="M621" t="s">
        <v>5872</v>
      </c>
      <c r="N621" t="s">
        <v>2874</v>
      </c>
      <c r="O621" t="s">
        <v>2875</v>
      </c>
      <c r="P621" t="s">
        <v>5873</v>
      </c>
      <c r="Q621" t="s">
        <v>315</v>
      </c>
      <c r="R621" t="s">
        <v>268</v>
      </c>
      <c r="S621" t="s">
        <v>268</v>
      </c>
      <c r="T621" t="s">
        <v>268</v>
      </c>
      <c r="U621" t="s">
        <v>268</v>
      </c>
      <c r="V621" t="s">
        <v>268</v>
      </c>
      <c r="W621" t="s">
        <v>3570</v>
      </c>
      <c r="X621" t="s">
        <v>1934</v>
      </c>
      <c r="Y621" t="s">
        <v>1275</v>
      </c>
      <c r="Z621" t="s">
        <v>268</v>
      </c>
      <c r="AA621" t="s">
        <v>268</v>
      </c>
      <c r="AB621" t="s">
        <v>268</v>
      </c>
      <c r="AC621" t="s">
        <v>268</v>
      </c>
      <c r="AD621" t="s">
        <v>268</v>
      </c>
      <c r="AE621" t="s">
        <v>287</v>
      </c>
      <c r="AF621" t="s">
        <v>1811</v>
      </c>
      <c r="AG621" t="s">
        <v>875</v>
      </c>
      <c r="AH621" t="s">
        <v>1935</v>
      </c>
      <c r="AI621" t="s">
        <v>3571</v>
      </c>
      <c r="AJ621" t="s">
        <v>268</v>
      </c>
      <c r="AK621" t="s">
        <v>377</v>
      </c>
      <c r="AL621" t="s">
        <v>268</v>
      </c>
      <c r="AM621" t="s">
        <v>355</v>
      </c>
      <c r="AN621" t="s">
        <v>268</v>
      </c>
      <c r="AO621" t="s">
        <v>268</v>
      </c>
      <c r="AP621" t="s">
        <v>268</v>
      </c>
      <c r="AQ621" t="s">
        <v>268</v>
      </c>
      <c r="AR621" t="s">
        <v>268</v>
      </c>
      <c r="AS621" t="s">
        <v>268</v>
      </c>
      <c r="AT621" t="s">
        <v>268</v>
      </c>
      <c r="AU621" t="s">
        <v>268</v>
      </c>
      <c r="AV621" t="s">
        <v>268</v>
      </c>
      <c r="AW621" t="s">
        <v>268</v>
      </c>
      <c r="AX621" t="s">
        <v>268</v>
      </c>
      <c r="AY621" t="s">
        <v>268</v>
      </c>
      <c r="AZ621" t="s">
        <v>268</v>
      </c>
      <c r="BA621" t="s">
        <v>268</v>
      </c>
      <c r="BB621" t="s">
        <v>268</v>
      </c>
      <c r="BC621" t="s">
        <v>268</v>
      </c>
      <c r="BD621" t="s">
        <v>268</v>
      </c>
      <c r="BE621" t="s">
        <v>268</v>
      </c>
      <c r="BF621" t="s">
        <v>268</v>
      </c>
      <c r="BG621" t="s">
        <v>268</v>
      </c>
      <c r="BH621" t="s">
        <v>268</v>
      </c>
      <c r="BI621" t="s">
        <v>268</v>
      </c>
      <c r="BJ621" t="s">
        <v>268</v>
      </c>
      <c r="BK621" t="s">
        <v>268</v>
      </c>
      <c r="BL621" t="s">
        <v>268</v>
      </c>
      <c r="BM621" t="s">
        <v>268</v>
      </c>
      <c r="BN621" t="s">
        <v>268</v>
      </c>
      <c r="BO621" t="s">
        <v>268</v>
      </c>
      <c r="BP621" t="s">
        <v>268</v>
      </c>
      <c r="BQ621" t="s">
        <v>268</v>
      </c>
      <c r="BR621" t="s">
        <v>268</v>
      </c>
      <c r="BS621" t="s">
        <v>268</v>
      </c>
      <c r="BT621" t="s">
        <v>268</v>
      </c>
      <c r="BU621" t="s">
        <v>268</v>
      </c>
      <c r="BV621" t="s">
        <v>268</v>
      </c>
      <c r="BW621" t="s">
        <v>268</v>
      </c>
      <c r="BX621" t="s">
        <v>268</v>
      </c>
      <c r="BY621">
        <v>85</v>
      </c>
      <c r="BZ621">
        <v>85</v>
      </c>
      <c r="CA621" t="s">
        <v>142</v>
      </c>
      <c r="CB621" s="356">
        <v>122</v>
      </c>
      <c r="CC621" t="s">
        <v>876</v>
      </c>
      <c r="CD621" t="s">
        <v>268</v>
      </c>
      <c r="CE621" t="s">
        <v>268</v>
      </c>
      <c r="CF621" t="s">
        <v>268</v>
      </c>
      <c r="CG621" t="s">
        <v>268</v>
      </c>
      <c r="CH621" t="s">
        <v>268</v>
      </c>
      <c r="CI621" t="s">
        <v>268</v>
      </c>
      <c r="CJ621" t="s">
        <v>268</v>
      </c>
      <c r="CK621" t="s">
        <v>268</v>
      </c>
      <c r="CL621" t="s">
        <v>268</v>
      </c>
      <c r="CM621" t="s">
        <v>11224</v>
      </c>
      <c r="CN621">
        <v>121.28</v>
      </c>
      <c r="CO621" t="s">
        <v>268</v>
      </c>
      <c r="CP621">
        <v>121.28</v>
      </c>
      <c r="CQ621">
        <v>365</v>
      </c>
      <c r="CR621" t="s">
        <v>878</v>
      </c>
      <c r="CS621" t="s">
        <v>11225</v>
      </c>
      <c r="CT621" t="s">
        <v>11226</v>
      </c>
      <c r="CU621" t="s">
        <v>11227</v>
      </c>
      <c r="CV621" t="s">
        <v>268</v>
      </c>
      <c r="CW621" t="s">
        <v>268</v>
      </c>
      <c r="CX621" t="s">
        <v>268</v>
      </c>
      <c r="CY621" t="s">
        <v>268</v>
      </c>
      <c r="CZ621" t="s">
        <v>268</v>
      </c>
      <c r="DA621" t="s">
        <v>268</v>
      </c>
      <c r="DB621" s="429">
        <f t="shared" si="123"/>
        <v>0</v>
      </c>
      <c r="DC621" s="284">
        <f t="shared" si="124"/>
        <v>0</v>
      </c>
      <c r="DD621" s="284">
        <f t="shared" si="125"/>
        <v>0</v>
      </c>
      <c r="DE621" s="284">
        <f t="shared" si="126"/>
        <v>0</v>
      </c>
      <c r="DF621" s="295">
        <f t="shared" si="127"/>
        <v>85</v>
      </c>
      <c r="DG621" s="284">
        <f t="shared" si="128"/>
        <v>0</v>
      </c>
      <c r="DH621" s="284">
        <f t="shared" si="129"/>
        <v>0</v>
      </c>
      <c r="DI621" s="284">
        <f t="shared" si="130"/>
        <v>0</v>
      </c>
      <c r="DJ621" s="284">
        <f t="shared" si="131"/>
        <v>0</v>
      </c>
      <c r="DK621" s="295">
        <f t="shared" si="132"/>
        <v>1</v>
      </c>
      <c r="DL621" s="297" t="str">
        <f t="shared" si="133"/>
        <v>A dispo.</v>
      </c>
      <c r="DM621" s="430">
        <f>IFERROR(IF(CA621="D",IF(DL621="A dispo.",DF621*VLOOKUP('DATI INPUT'!$F$27,TARIFFE_UD,4,FALSE),DF621*VLOOKUP(DL621,TARIFFE_UD,4,FALSE)),DF621*VLOOKUP(CB621-100,TARIFFE_UND,4,FALSE)),0)</f>
        <v>53.880201654357286</v>
      </c>
      <c r="DN621" s="430">
        <f>IFERROR(IF(CA621="D",IF(DL621="A dispo.",DK621*VLOOKUP('DATI INPUT'!$F$27,TARIFFE_UD,5,FALSE),DK621*VLOOKUP(DL621,TARIFFE_UD,5,FALSE)),DK621*VLOOKUP(CB621-100,TARIFFE_UND,5,FALSE)),0)</f>
        <v>67.397800635548478</v>
      </c>
      <c r="DO621" s="431">
        <f t="shared" si="134"/>
        <v>-1.9977100942298875E-3</v>
      </c>
      <c r="DP621" s="299">
        <f>IFERROR(IF(CA621="D",IF(DL621="A dispo.",DF621*VLOOKUP('DATI INPUT'!$F$27,TARIFFE_UD,2,FALSE),DF621*VLOOKUP(DL621,TARIFFE_UD,2,FALSE)),DF621*VLOOKUP(CB621-100,TARIFFE_UND,2,FALSE)),0)</f>
        <v>67.315783896543522</v>
      </c>
      <c r="DQ621" s="299">
        <f>IFERROR(IF(CA621="D",IF(DL621="A dispo.",DK621*VLOOKUP('DATI INPUT'!$F$27,TARIFFE_UD,3,FALSE),DK621*VLOOKUP(DL621,TARIFFE_UD,3,FALSE)),DK621*VLOOKUP(CB621-100,TARIFFE_UND,3,FALSE)),0)</f>
        <v>60.367780403072892</v>
      </c>
      <c r="DR621" s="299">
        <f t="shared" si="135"/>
        <v>127.68356429961642</v>
      </c>
    </row>
    <row r="622" spans="1:122" x14ac:dyDescent="0.25">
      <c r="A622" t="s">
        <v>5874</v>
      </c>
      <c r="B622" t="s">
        <v>5867</v>
      </c>
      <c r="C622" t="s">
        <v>5875</v>
      </c>
      <c r="D622" t="s">
        <v>5869</v>
      </c>
      <c r="E622" t="s">
        <v>268</v>
      </c>
      <c r="F622" t="s">
        <v>156</v>
      </c>
      <c r="G622" t="s">
        <v>5870</v>
      </c>
      <c r="H622" t="s">
        <v>1372</v>
      </c>
      <c r="I622" t="s">
        <v>1778</v>
      </c>
      <c r="J622" t="s">
        <v>156</v>
      </c>
      <c r="K622" t="s">
        <v>5871</v>
      </c>
      <c r="L622" t="s">
        <v>960</v>
      </c>
      <c r="M622" t="s">
        <v>5872</v>
      </c>
      <c r="N622" t="s">
        <v>2874</v>
      </c>
      <c r="O622" t="s">
        <v>2875</v>
      </c>
      <c r="P622" t="s">
        <v>5873</v>
      </c>
      <c r="Q622" t="s">
        <v>315</v>
      </c>
      <c r="R622" t="s">
        <v>268</v>
      </c>
      <c r="S622" t="s">
        <v>268</v>
      </c>
      <c r="T622" t="s">
        <v>268</v>
      </c>
      <c r="U622" t="s">
        <v>268</v>
      </c>
      <c r="V622" t="s">
        <v>268</v>
      </c>
      <c r="W622" t="s">
        <v>3570</v>
      </c>
      <c r="X622" t="s">
        <v>1934</v>
      </c>
      <c r="Y622" t="s">
        <v>1275</v>
      </c>
      <c r="Z622" t="s">
        <v>268</v>
      </c>
      <c r="AA622" t="s">
        <v>268</v>
      </c>
      <c r="AB622" t="s">
        <v>268</v>
      </c>
      <c r="AC622" t="s">
        <v>268</v>
      </c>
      <c r="AD622" t="s">
        <v>268</v>
      </c>
      <c r="AE622" t="s">
        <v>287</v>
      </c>
      <c r="AF622" t="s">
        <v>1811</v>
      </c>
      <c r="AG622" t="s">
        <v>875</v>
      </c>
      <c r="AH622" t="s">
        <v>1935</v>
      </c>
      <c r="AI622" t="s">
        <v>3571</v>
      </c>
      <c r="AJ622" t="s">
        <v>268</v>
      </c>
      <c r="AK622" t="s">
        <v>377</v>
      </c>
      <c r="AL622" t="s">
        <v>268</v>
      </c>
      <c r="AM622" t="s">
        <v>355</v>
      </c>
      <c r="AN622" t="s">
        <v>268</v>
      </c>
      <c r="AO622" t="s">
        <v>268</v>
      </c>
      <c r="AP622" t="s">
        <v>268</v>
      </c>
      <c r="AQ622" t="s">
        <v>268</v>
      </c>
      <c r="AR622" t="s">
        <v>268</v>
      </c>
      <c r="AS622" t="s">
        <v>268</v>
      </c>
      <c r="AT622" t="s">
        <v>268</v>
      </c>
      <c r="AU622" t="s">
        <v>268</v>
      </c>
      <c r="AV622" t="s">
        <v>268</v>
      </c>
      <c r="AW622" t="s">
        <v>268</v>
      </c>
      <c r="AX622" t="s">
        <v>268</v>
      </c>
      <c r="AY622" t="s">
        <v>268</v>
      </c>
      <c r="AZ622" t="s">
        <v>268</v>
      </c>
      <c r="BA622" t="s">
        <v>268</v>
      </c>
      <c r="BB622" t="s">
        <v>268</v>
      </c>
      <c r="BC622" t="s">
        <v>268</v>
      </c>
      <c r="BD622" t="s">
        <v>268</v>
      </c>
      <c r="BE622" t="s">
        <v>268</v>
      </c>
      <c r="BF622" t="s">
        <v>268</v>
      </c>
      <c r="BG622" t="s">
        <v>268</v>
      </c>
      <c r="BH622" t="s">
        <v>268</v>
      </c>
      <c r="BI622" t="s">
        <v>268</v>
      </c>
      <c r="BJ622" t="s">
        <v>268</v>
      </c>
      <c r="BK622" t="s">
        <v>268</v>
      </c>
      <c r="BL622" t="s">
        <v>268</v>
      </c>
      <c r="BM622" t="s">
        <v>268</v>
      </c>
      <c r="BN622" t="s">
        <v>268</v>
      </c>
      <c r="BO622" t="s">
        <v>268</v>
      </c>
      <c r="BP622" t="s">
        <v>268</v>
      </c>
      <c r="BQ622" t="s">
        <v>268</v>
      </c>
      <c r="BR622" t="s">
        <v>268</v>
      </c>
      <c r="BS622" t="s">
        <v>268</v>
      </c>
      <c r="BT622" t="s">
        <v>268</v>
      </c>
      <c r="BU622" t="s">
        <v>268</v>
      </c>
      <c r="BV622" t="s">
        <v>268</v>
      </c>
      <c r="BW622" t="s">
        <v>268</v>
      </c>
      <c r="BX622" t="s">
        <v>268</v>
      </c>
      <c r="BY622">
        <v>37.450000000000003</v>
      </c>
      <c r="BZ622">
        <v>37.450000000000003</v>
      </c>
      <c r="CA622" t="s">
        <v>142</v>
      </c>
      <c r="CB622" s="356">
        <v>123</v>
      </c>
      <c r="CC622" t="s">
        <v>1817</v>
      </c>
      <c r="CD622" t="s">
        <v>268</v>
      </c>
      <c r="CE622" t="s">
        <v>268</v>
      </c>
      <c r="CF622" t="s">
        <v>268</v>
      </c>
      <c r="CG622" t="s">
        <v>268</v>
      </c>
      <c r="CH622" t="s">
        <v>268</v>
      </c>
      <c r="CI622" t="s">
        <v>268</v>
      </c>
      <c r="CJ622" t="s">
        <v>268</v>
      </c>
      <c r="CK622" t="s">
        <v>268</v>
      </c>
      <c r="CL622" t="s">
        <v>268</v>
      </c>
      <c r="CM622" t="s">
        <v>11224</v>
      </c>
      <c r="CN622">
        <v>23.74</v>
      </c>
      <c r="CO622" t="s">
        <v>268</v>
      </c>
      <c r="CP622">
        <v>23.74</v>
      </c>
      <c r="CQ622">
        <v>365</v>
      </c>
      <c r="CR622" t="s">
        <v>878</v>
      </c>
      <c r="CS622" t="s">
        <v>11225</v>
      </c>
      <c r="CT622" t="s">
        <v>11226</v>
      </c>
      <c r="CU622" t="s">
        <v>11227</v>
      </c>
      <c r="CV622" t="s">
        <v>268</v>
      </c>
      <c r="CW622" t="s">
        <v>268</v>
      </c>
      <c r="CX622" t="s">
        <v>268</v>
      </c>
      <c r="CY622" t="s">
        <v>268</v>
      </c>
      <c r="CZ622" t="s">
        <v>268</v>
      </c>
      <c r="DA622" t="s">
        <v>268</v>
      </c>
      <c r="DB622" s="429">
        <f t="shared" si="123"/>
        <v>0</v>
      </c>
      <c r="DC622" s="284">
        <f t="shared" si="124"/>
        <v>0</v>
      </c>
      <c r="DD622" s="284">
        <f t="shared" si="125"/>
        <v>0</v>
      </c>
      <c r="DE622" s="284">
        <f t="shared" si="126"/>
        <v>0</v>
      </c>
      <c r="DF622" s="295">
        <f t="shared" si="127"/>
        <v>37.450000000000003</v>
      </c>
      <c r="DG622" s="284">
        <f t="shared" si="128"/>
        <v>1</v>
      </c>
      <c r="DH622" s="284">
        <f t="shared" si="129"/>
        <v>0</v>
      </c>
      <c r="DI622" s="284">
        <f t="shared" si="130"/>
        <v>0</v>
      </c>
      <c r="DJ622" s="284">
        <f t="shared" si="131"/>
        <v>0</v>
      </c>
      <c r="DK622" s="295">
        <f t="shared" si="132"/>
        <v>0</v>
      </c>
      <c r="DL622" s="297" t="str">
        <f t="shared" si="133"/>
        <v>A dispo.</v>
      </c>
      <c r="DM622" s="430">
        <f>IFERROR(IF(CA622="D",IF(DL622="A dispo.",DF622*VLOOKUP('DATI INPUT'!$F$27,TARIFFE_UD,4,FALSE),DF622*VLOOKUP(DL622,TARIFFE_UD,4,FALSE)),DF622*VLOOKUP(CB622-100,TARIFFE_UND,4,FALSE)),0)</f>
        <v>23.73898296418448</v>
      </c>
      <c r="DN622" s="430">
        <f>IFERROR(IF(CA622="D",IF(DL622="A dispo.",DK622*VLOOKUP('DATI INPUT'!$F$27,TARIFFE_UD,5,FALSE),DK622*VLOOKUP(DL622,TARIFFE_UD,5,FALSE)),DK622*VLOOKUP(CB622-100,TARIFFE_UND,5,FALSE)),0)</f>
        <v>0</v>
      </c>
      <c r="DO622" s="431">
        <f t="shared" si="134"/>
        <v>-1.0170358155185966E-3</v>
      </c>
      <c r="DP622" s="299">
        <f>IFERROR(IF(CA622="D",IF(DL622="A dispo.",DF622*VLOOKUP('DATI INPUT'!$F$27,TARIFFE_UD,2,FALSE),DF622*VLOOKUP(DL622,TARIFFE_UD,2,FALSE)),DF622*VLOOKUP(CB622-100,TARIFFE_UND,2,FALSE)),0)</f>
        <v>29.65854243441829</v>
      </c>
      <c r="DQ622" s="299">
        <f>IFERROR(IF(CA622="D",IF(DL622="A dispo.",DK622*VLOOKUP('DATI INPUT'!$F$27,TARIFFE_UD,3,FALSE),DK622*VLOOKUP(DL622,TARIFFE_UD,3,FALSE)),DK622*VLOOKUP(CB622-100,TARIFFE_UND,3,FALSE)),0)</f>
        <v>0</v>
      </c>
      <c r="DR622" s="299">
        <f t="shared" si="135"/>
        <v>29.65854243441829</v>
      </c>
    </row>
    <row r="623" spans="1:122" x14ac:dyDescent="0.25">
      <c r="A623" t="s">
        <v>5876</v>
      </c>
      <c r="B623" t="s">
        <v>5867</v>
      </c>
      <c r="C623" t="s">
        <v>5877</v>
      </c>
      <c r="D623" t="s">
        <v>5869</v>
      </c>
      <c r="E623" t="s">
        <v>268</v>
      </c>
      <c r="F623" t="s">
        <v>156</v>
      </c>
      <c r="G623" t="s">
        <v>5870</v>
      </c>
      <c r="H623" t="s">
        <v>1372</v>
      </c>
      <c r="I623" t="s">
        <v>1778</v>
      </c>
      <c r="J623" t="s">
        <v>156</v>
      </c>
      <c r="K623" t="s">
        <v>5871</v>
      </c>
      <c r="L623" t="s">
        <v>960</v>
      </c>
      <c r="M623" t="s">
        <v>5872</v>
      </c>
      <c r="N623" t="s">
        <v>2874</v>
      </c>
      <c r="O623" t="s">
        <v>2875</v>
      </c>
      <c r="P623" t="s">
        <v>5873</v>
      </c>
      <c r="Q623" t="s">
        <v>315</v>
      </c>
      <c r="R623" t="s">
        <v>268</v>
      </c>
      <c r="S623" t="s">
        <v>268</v>
      </c>
      <c r="T623" t="s">
        <v>268</v>
      </c>
      <c r="U623" t="s">
        <v>268</v>
      </c>
      <c r="V623" t="s">
        <v>268</v>
      </c>
      <c r="W623" t="s">
        <v>3570</v>
      </c>
      <c r="X623" t="s">
        <v>1934</v>
      </c>
      <c r="Y623" t="s">
        <v>1275</v>
      </c>
      <c r="Z623" t="s">
        <v>268</v>
      </c>
      <c r="AA623" t="s">
        <v>268</v>
      </c>
      <c r="AB623" t="s">
        <v>268</v>
      </c>
      <c r="AC623" t="s">
        <v>268</v>
      </c>
      <c r="AD623" t="s">
        <v>268</v>
      </c>
      <c r="AE623" t="s">
        <v>287</v>
      </c>
      <c r="AF623" t="s">
        <v>1811</v>
      </c>
      <c r="AG623" t="s">
        <v>875</v>
      </c>
      <c r="AH623" t="s">
        <v>1935</v>
      </c>
      <c r="AI623" t="s">
        <v>3571</v>
      </c>
      <c r="AJ623" t="s">
        <v>268</v>
      </c>
      <c r="AK623" t="s">
        <v>377</v>
      </c>
      <c r="AL623" t="s">
        <v>268</v>
      </c>
      <c r="AM623" t="s">
        <v>355</v>
      </c>
      <c r="AN623" t="s">
        <v>268</v>
      </c>
      <c r="AO623" t="s">
        <v>268</v>
      </c>
      <c r="AP623" t="s">
        <v>268</v>
      </c>
      <c r="AQ623" t="s">
        <v>268</v>
      </c>
      <c r="AR623" t="s">
        <v>268</v>
      </c>
      <c r="AS623" t="s">
        <v>268</v>
      </c>
      <c r="AT623" t="s">
        <v>268</v>
      </c>
      <c r="AU623" t="s">
        <v>268</v>
      </c>
      <c r="AV623" t="s">
        <v>268</v>
      </c>
      <c r="AW623" t="s">
        <v>268</v>
      </c>
      <c r="AX623" t="s">
        <v>268</v>
      </c>
      <c r="AY623" t="s">
        <v>268</v>
      </c>
      <c r="AZ623" t="s">
        <v>268</v>
      </c>
      <c r="BA623" t="s">
        <v>268</v>
      </c>
      <c r="BB623" t="s">
        <v>268</v>
      </c>
      <c r="BC623" t="s">
        <v>268</v>
      </c>
      <c r="BD623" t="s">
        <v>268</v>
      </c>
      <c r="BE623" t="s">
        <v>268</v>
      </c>
      <c r="BF623" t="s">
        <v>268</v>
      </c>
      <c r="BG623" t="s">
        <v>268</v>
      </c>
      <c r="BH623" t="s">
        <v>268</v>
      </c>
      <c r="BI623" t="s">
        <v>268</v>
      </c>
      <c r="BJ623" t="s">
        <v>268</v>
      </c>
      <c r="BK623" t="s">
        <v>268</v>
      </c>
      <c r="BL623" t="s">
        <v>268</v>
      </c>
      <c r="BM623" t="s">
        <v>268</v>
      </c>
      <c r="BN623" t="s">
        <v>268</v>
      </c>
      <c r="BO623" t="s">
        <v>268</v>
      </c>
      <c r="BP623" t="s">
        <v>268</v>
      </c>
      <c r="BQ623" t="s">
        <v>268</v>
      </c>
      <c r="BR623" t="s">
        <v>268</v>
      </c>
      <c r="BS623" t="s">
        <v>268</v>
      </c>
      <c r="BT623" t="s">
        <v>268</v>
      </c>
      <c r="BU623" t="s">
        <v>268</v>
      </c>
      <c r="BV623" t="s">
        <v>268</v>
      </c>
      <c r="BW623" t="s">
        <v>268</v>
      </c>
      <c r="BX623" t="s">
        <v>268</v>
      </c>
      <c r="BY623">
        <v>9.4</v>
      </c>
      <c r="BZ623">
        <v>9.4</v>
      </c>
      <c r="CA623" t="s">
        <v>142</v>
      </c>
      <c r="CB623" s="356">
        <v>123</v>
      </c>
      <c r="CC623" t="s">
        <v>1817</v>
      </c>
      <c r="CD623" t="s">
        <v>268</v>
      </c>
      <c r="CE623" t="s">
        <v>268</v>
      </c>
      <c r="CF623" t="s">
        <v>268</v>
      </c>
      <c r="CG623" t="s">
        <v>268</v>
      </c>
      <c r="CH623" t="s">
        <v>268</v>
      </c>
      <c r="CI623" t="s">
        <v>268</v>
      </c>
      <c r="CJ623" t="s">
        <v>268</v>
      </c>
      <c r="CK623" t="s">
        <v>268</v>
      </c>
      <c r="CL623" t="s">
        <v>268</v>
      </c>
      <c r="CM623" t="s">
        <v>11224</v>
      </c>
      <c r="CN623">
        <v>5.96</v>
      </c>
      <c r="CO623" t="s">
        <v>268</v>
      </c>
      <c r="CP623">
        <v>5.96</v>
      </c>
      <c r="CQ623">
        <v>365</v>
      </c>
      <c r="CR623" t="s">
        <v>878</v>
      </c>
      <c r="CS623" t="s">
        <v>11225</v>
      </c>
      <c r="CT623" t="s">
        <v>11226</v>
      </c>
      <c r="CU623" t="s">
        <v>11227</v>
      </c>
      <c r="CV623" t="s">
        <v>268</v>
      </c>
      <c r="CW623" t="s">
        <v>268</v>
      </c>
      <c r="CX623" t="s">
        <v>268</v>
      </c>
      <c r="CY623" t="s">
        <v>268</v>
      </c>
      <c r="CZ623" t="s">
        <v>268</v>
      </c>
      <c r="DA623" t="s">
        <v>268</v>
      </c>
      <c r="DB623" s="429">
        <f t="shared" si="123"/>
        <v>0</v>
      </c>
      <c r="DC623" s="284">
        <f t="shared" si="124"/>
        <v>0</v>
      </c>
      <c r="DD623" s="284">
        <f t="shared" si="125"/>
        <v>0</v>
      </c>
      <c r="DE623" s="284">
        <f t="shared" si="126"/>
        <v>0</v>
      </c>
      <c r="DF623" s="295">
        <f t="shared" si="127"/>
        <v>9.4</v>
      </c>
      <c r="DG623" s="284">
        <f t="shared" si="128"/>
        <v>1</v>
      </c>
      <c r="DH623" s="284">
        <f t="shared" si="129"/>
        <v>0</v>
      </c>
      <c r="DI623" s="284">
        <f t="shared" si="130"/>
        <v>0</v>
      </c>
      <c r="DJ623" s="284">
        <f t="shared" si="131"/>
        <v>0</v>
      </c>
      <c r="DK623" s="295">
        <f t="shared" si="132"/>
        <v>0</v>
      </c>
      <c r="DL623" s="297" t="str">
        <f t="shared" si="133"/>
        <v>A dispo.</v>
      </c>
      <c r="DM623" s="430">
        <f>IFERROR(IF(CA623="D",IF(DL623="A dispo.",DF623*VLOOKUP('DATI INPUT'!$F$27,TARIFFE_UD,4,FALSE),DF623*VLOOKUP(DL623,TARIFFE_UD,4,FALSE)),DF623*VLOOKUP(CB623-100,TARIFFE_UND,4,FALSE)),0)</f>
        <v>5.9585164182465711</v>
      </c>
      <c r="DN623" s="430">
        <f>IFERROR(IF(CA623="D",IF(DL623="A dispo.",DK623*VLOOKUP('DATI INPUT'!$F$27,TARIFFE_UD,5,FALSE),DK623*VLOOKUP(DL623,TARIFFE_UD,5,FALSE)),DK623*VLOOKUP(CB623-100,TARIFFE_UND,5,FALSE)),0)</f>
        <v>0</v>
      </c>
      <c r="DO623" s="431">
        <f t="shared" si="134"/>
        <v>-1.4835817534288864E-3</v>
      </c>
      <c r="DP623" s="299">
        <f>IFERROR(IF(CA623="D",IF(DL623="A dispo.",DF623*VLOOKUP('DATI INPUT'!$F$27,TARIFFE_UD,2,FALSE),DF623*VLOOKUP(DL623,TARIFFE_UD,2,FALSE)),DF623*VLOOKUP(CB623-100,TARIFFE_UND,2,FALSE)),0)</f>
        <v>7.4443337485589298</v>
      </c>
      <c r="DQ623" s="299">
        <f>IFERROR(IF(CA623="D",IF(DL623="A dispo.",DK623*VLOOKUP('DATI INPUT'!$F$27,TARIFFE_UD,3,FALSE),DK623*VLOOKUP(DL623,TARIFFE_UD,3,FALSE)),DK623*VLOOKUP(CB623-100,TARIFFE_UND,3,FALSE)),0)</f>
        <v>0</v>
      </c>
      <c r="DR623" s="299">
        <f t="shared" si="135"/>
        <v>7.4443337485589298</v>
      </c>
    </row>
    <row r="624" spans="1:122" x14ac:dyDescent="0.25">
      <c r="A624" t="s">
        <v>5878</v>
      </c>
      <c r="B624" t="s">
        <v>606</v>
      </c>
      <c r="C624" t="s">
        <v>695</v>
      </c>
      <c r="D624" t="s">
        <v>5879</v>
      </c>
      <c r="E624" t="s">
        <v>268</v>
      </c>
      <c r="F624" t="s">
        <v>156</v>
      </c>
      <c r="G624" t="s">
        <v>5880</v>
      </c>
      <c r="H624" t="s">
        <v>5862</v>
      </c>
      <c r="I624" t="s">
        <v>1252</v>
      </c>
      <c r="J624" t="s">
        <v>274</v>
      </c>
      <c r="K624" t="s">
        <v>5881</v>
      </c>
      <c r="L624" t="s">
        <v>960</v>
      </c>
      <c r="M624" t="s">
        <v>5882</v>
      </c>
      <c r="N624" t="s">
        <v>984</v>
      </c>
      <c r="O624" t="s">
        <v>873</v>
      </c>
      <c r="P624" t="s">
        <v>1934</v>
      </c>
      <c r="Q624" t="s">
        <v>269</v>
      </c>
      <c r="R624" t="s">
        <v>268</v>
      </c>
      <c r="S624" t="s">
        <v>268</v>
      </c>
      <c r="T624" t="s">
        <v>268</v>
      </c>
      <c r="U624" t="s">
        <v>268</v>
      </c>
      <c r="V624" t="s">
        <v>268</v>
      </c>
      <c r="W624" t="s">
        <v>5882</v>
      </c>
      <c r="X624" t="s">
        <v>1934</v>
      </c>
      <c r="Y624" t="s">
        <v>269</v>
      </c>
      <c r="Z624" t="s">
        <v>268</v>
      </c>
      <c r="AA624" t="s">
        <v>268</v>
      </c>
      <c r="AB624" t="s">
        <v>268</v>
      </c>
      <c r="AC624" t="s">
        <v>268</v>
      </c>
      <c r="AD624" t="s">
        <v>268</v>
      </c>
      <c r="AE624" t="s">
        <v>268</v>
      </c>
      <c r="AF624" t="s">
        <v>268</v>
      </c>
      <c r="AG624" t="s">
        <v>268</v>
      </c>
      <c r="AH624" t="s">
        <v>268</v>
      </c>
      <c r="AI624" t="s">
        <v>268</v>
      </c>
      <c r="AJ624" t="s">
        <v>268</v>
      </c>
      <c r="AK624" t="s">
        <v>268</v>
      </c>
      <c r="AL624" t="s">
        <v>268</v>
      </c>
      <c r="AM624" t="s">
        <v>268</v>
      </c>
      <c r="AN624" t="s">
        <v>268</v>
      </c>
      <c r="AO624" t="s">
        <v>268</v>
      </c>
      <c r="AP624" t="s">
        <v>268</v>
      </c>
      <c r="AQ624" t="s">
        <v>268</v>
      </c>
      <c r="AR624" t="s">
        <v>268</v>
      </c>
      <c r="AS624" t="s">
        <v>268</v>
      </c>
      <c r="AT624" t="s">
        <v>268</v>
      </c>
      <c r="AU624" t="s">
        <v>268</v>
      </c>
      <c r="AV624" t="s">
        <v>268</v>
      </c>
      <c r="AW624" t="s">
        <v>268</v>
      </c>
      <c r="AX624" t="s">
        <v>268</v>
      </c>
      <c r="AY624" t="s">
        <v>268</v>
      </c>
      <c r="AZ624" t="s">
        <v>268</v>
      </c>
      <c r="BA624" t="s">
        <v>268</v>
      </c>
      <c r="BB624" t="s">
        <v>268</v>
      </c>
      <c r="BC624" t="s">
        <v>268</v>
      </c>
      <c r="BD624" t="s">
        <v>268</v>
      </c>
      <c r="BE624" t="s">
        <v>268</v>
      </c>
      <c r="BF624" t="s">
        <v>268</v>
      </c>
      <c r="BG624" t="s">
        <v>268</v>
      </c>
      <c r="BH624" t="s">
        <v>268</v>
      </c>
      <c r="BI624" t="s">
        <v>268</v>
      </c>
      <c r="BJ624" t="s">
        <v>268</v>
      </c>
      <c r="BK624" t="s">
        <v>268</v>
      </c>
      <c r="BL624" t="s">
        <v>268</v>
      </c>
      <c r="BM624" t="s">
        <v>268</v>
      </c>
      <c r="BN624" t="s">
        <v>268</v>
      </c>
      <c r="BO624" t="s">
        <v>268</v>
      </c>
      <c r="BP624" t="s">
        <v>268</v>
      </c>
      <c r="BQ624" t="s">
        <v>268</v>
      </c>
      <c r="BR624" t="s">
        <v>268</v>
      </c>
      <c r="BS624" t="s">
        <v>268</v>
      </c>
      <c r="BT624" t="s">
        <v>268</v>
      </c>
      <c r="BU624" t="s">
        <v>268</v>
      </c>
      <c r="BV624" t="s">
        <v>268</v>
      </c>
      <c r="BW624" t="s">
        <v>268</v>
      </c>
      <c r="BX624" t="s">
        <v>268</v>
      </c>
      <c r="BY624">
        <v>56</v>
      </c>
      <c r="BZ624">
        <v>56</v>
      </c>
      <c r="CA624" t="s">
        <v>142</v>
      </c>
      <c r="CB624" s="356">
        <v>122</v>
      </c>
      <c r="CC624" t="s">
        <v>876</v>
      </c>
      <c r="CD624" t="s">
        <v>268</v>
      </c>
      <c r="CE624" t="s">
        <v>268</v>
      </c>
      <c r="CF624" s="356">
        <v>1</v>
      </c>
      <c r="CG624" t="s">
        <v>268</v>
      </c>
      <c r="CH624" t="s">
        <v>268</v>
      </c>
      <c r="CI624" t="s">
        <v>268</v>
      </c>
      <c r="CJ624" t="s">
        <v>268</v>
      </c>
      <c r="CK624" t="s">
        <v>268</v>
      </c>
      <c r="CL624" t="s">
        <v>268</v>
      </c>
      <c r="CM624" t="s">
        <v>11224</v>
      </c>
      <c r="CN624">
        <v>44.54</v>
      </c>
      <c r="CO624" t="s">
        <v>268</v>
      </c>
      <c r="CP624">
        <v>44.54</v>
      </c>
      <c r="CQ624">
        <v>365</v>
      </c>
      <c r="CR624" t="s">
        <v>878</v>
      </c>
      <c r="CS624" t="s">
        <v>11225</v>
      </c>
      <c r="CT624" t="s">
        <v>11226</v>
      </c>
      <c r="CU624" t="s">
        <v>11227</v>
      </c>
      <c r="CV624" t="s">
        <v>268</v>
      </c>
      <c r="CW624" t="s">
        <v>268</v>
      </c>
      <c r="CX624" t="s">
        <v>268</v>
      </c>
      <c r="CY624" t="s">
        <v>268</v>
      </c>
      <c r="CZ624" t="s">
        <v>268</v>
      </c>
      <c r="DA624" t="s">
        <v>268</v>
      </c>
      <c r="DB624" s="429">
        <f t="shared" si="123"/>
        <v>0</v>
      </c>
      <c r="DC624" s="284">
        <f t="shared" si="124"/>
        <v>0</v>
      </c>
      <c r="DD624" s="284">
        <f t="shared" si="125"/>
        <v>0</v>
      </c>
      <c r="DE624" s="284">
        <f t="shared" si="126"/>
        <v>0</v>
      </c>
      <c r="DF624" s="295">
        <f t="shared" si="127"/>
        <v>56</v>
      </c>
      <c r="DG624" s="284">
        <f t="shared" si="128"/>
        <v>0</v>
      </c>
      <c r="DH624" s="284">
        <f t="shared" si="129"/>
        <v>0</v>
      </c>
      <c r="DI624" s="284">
        <f t="shared" si="130"/>
        <v>0</v>
      </c>
      <c r="DJ624" s="284">
        <f t="shared" si="131"/>
        <v>0</v>
      </c>
      <c r="DK624" s="295">
        <f t="shared" si="132"/>
        <v>1</v>
      </c>
      <c r="DL624" s="297">
        <f t="shared" si="133"/>
        <v>1</v>
      </c>
      <c r="DM624" s="430">
        <f>IFERROR(IF(CA624="D",IF(DL624="A dispo.",DF624*VLOOKUP('DATI INPUT'!$F$27,TARIFFE_UD,4,FALSE),DF624*VLOOKUP(DL624,TARIFFE_UD,4,FALSE)),DF624*VLOOKUP(CB624-100,TARIFFE_UND,4,FALSE)),0)</f>
        <v>27.609201370598768</v>
      </c>
      <c r="DN624" s="430">
        <f>IFERROR(IF(CA624="D",IF(DL624="A dispo.",DK624*VLOOKUP('DATI INPUT'!$F$27,TARIFFE_UD,5,FALSE),DK624*VLOOKUP(DL624,TARIFFE_UD,5,FALSE)),DK624*VLOOKUP(CB624-100,TARIFFE_UND,5,FALSE)),0)</f>
        <v>16.930848468833439</v>
      </c>
      <c r="DO624" s="431">
        <f t="shared" si="134"/>
        <v>4.9839432207932077E-5</v>
      </c>
      <c r="DP624" s="299">
        <f>IFERROR(IF(CA624="D",IF(DL624="A dispo.",DF624*VLOOKUP('DATI INPUT'!$F$27,TARIFFE_UD,2,FALSE),DF624*VLOOKUP(DL624,TARIFFE_UD,2,FALSE)),DF624*VLOOKUP(CB624-100,TARIFFE_UND,2,FALSE)),0)</f>
        <v>34.493839591431453</v>
      </c>
      <c r="DQ624" s="299">
        <f>IFERROR(IF(CA624="D",IF(DL624="A dispo.",DK624*VLOOKUP('DATI INPUT'!$F$27,TARIFFE_UD,3,FALSE),DK624*VLOOKUP(DL624,TARIFFE_UD,3,FALSE)),DK624*VLOOKUP(CB624-100,TARIFFE_UND,3,FALSE)),0)</f>
        <v>15.164853048114928</v>
      </c>
      <c r="DR624" s="299">
        <f t="shared" si="135"/>
        <v>49.658692639546381</v>
      </c>
    </row>
    <row r="625" spans="1:122" x14ac:dyDescent="0.25">
      <c r="A625" t="s">
        <v>5883</v>
      </c>
      <c r="B625" t="s">
        <v>5884</v>
      </c>
      <c r="C625" t="s">
        <v>5885</v>
      </c>
      <c r="D625" t="s">
        <v>5886</v>
      </c>
      <c r="E625" t="s">
        <v>268</v>
      </c>
      <c r="F625" t="s">
        <v>156</v>
      </c>
      <c r="G625" t="s">
        <v>5887</v>
      </c>
      <c r="H625" t="s">
        <v>5862</v>
      </c>
      <c r="I625" t="s">
        <v>455</v>
      </c>
      <c r="J625" t="s">
        <v>274</v>
      </c>
      <c r="K625" t="s">
        <v>5888</v>
      </c>
      <c r="L625" t="s">
        <v>984</v>
      </c>
      <c r="M625" t="s">
        <v>5864</v>
      </c>
      <c r="N625" t="s">
        <v>984</v>
      </c>
      <c r="O625" t="s">
        <v>873</v>
      </c>
      <c r="P625" t="s">
        <v>1934</v>
      </c>
      <c r="Q625" t="s">
        <v>346</v>
      </c>
      <c r="R625" t="s">
        <v>268</v>
      </c>
      <c r="S625" t="s">
        <v>268</v>
      </c>
      <c r="T625" t="s">
        <v>268</v>
      </c>
      <c r="U625" t="s">
        <v>268</v>
      </c>
      <c r="V625" t="s">
        <v>268</v>
      </c>
      <c r="W625" t="s">
        <v>5864</v>
      </c>
      <c r="X625" t="s">
        <v>1934</v>
      </c>
      <c r="Y625" t="s">
        <v>346</v>
      </c>
      <c r="Z625" t="s">
        <v>268</v>
      </c>
      <c r="AA625" t="s">
        <v>268</v>
      </c>
      <c r="AB625" t="s">
        <v>268</v>
      </c>
      <c r="AC625" t="s">
        <v>268</v>
      </c>
      <c r="AD625" t="s">
        <v>268</v>
      </c>
      <c r="AE625" t="s">
        <v>287</v>
      </c>
      <c r="AF625" t="s">
        <v>1811</v>
      </c>
      <c r="AG625" t="s">
        <v>875</v>
      </c>
      <c r="AH625" t="s">
        <v>2576</v>
      </c>
      <c r="AI625" t="s">
        <v>5865</v>
      </c>
      <c r="AJ625" t="s">
        <v>268</v>
      </c>
      <c r="AK625" t="s">
        <v>382</v>
      </c>
      <c r="AL625" t="s">
        <v>268</v>
      </c>
      <c r="AM625" t="s">
        <v>288</v>
      </c>
      <c r="AN625" t="s">
        <v>268</v>
      </c>
      <c r="AO625" t="s">
        <v>268</v>
      </c>
      <c r="AP625" t="s">
        <v>268</v>
      </c>
      <c r="AQ625" t="s">
        <v>268</v>
      </c>
      <c r="AR625" t="s">
        <v>268</v>
      </c>
      <c r="AS625" t="s">
        <v>268</v>
      </c>
      <c r="AT625" t="s">
        <v>268</v>
      </c>
      <c r="AU625" t="s">
        <v>268</v>
      </c>
      <c r="AV625" t="s">
        <v>268</v>
      </c>
      <c r="AW625" t="s">
        <v>268</v>
      </c>
      <c r="AX625" t="s">
        <v>268</v>
      </c>
      <c r="AY625" t="s">
        <v>268</v>
      </c>
      <c r="AZ625" t="s">
        <v>268</v>
      </c>
      <c r="BA625" t="s">
        <v>268</v>
      </c>
      <c r="BB625" t="s">
        <v>268</v>
      </c>
      <c r="BC625" t="s">
        <v>268</v>
      </c>
      <c r="BD625" t="s">
        <v>268</v>
      </c>
      <c r="BE625" t="s">
        <v>268</v>
      </c>
      <c r="BF625" t="s">
        <v>268</v>
      </c>
      <c r="BG625" t="s">
        <v>268</v>
      </c>
      <c r="BH625" t="s">
        <v>268</v>
      </c>
      <c r="BI625" t="s">
        <v>268</v>
      </c>
      <c r="BJ625" t="s">
        <v>268</v>
      </c>
      <c r="BK625" t="s">
        <v>268</v>
      </c>
      <c r="BL625" t="s">
        <v>268</v>
      </c>
      <c r="BM625" t="s">
        <v>268</v>
      </c>
      <c r="BN625" t="s">
        <v>268</v>
      </c>
      <c r="BO625" t="s">
        <v>268</v>
      </c>
      <c r="BP625" t="s">
        <v>268</v>
      </c>
      <c r="BQ625" t="s">
        <v>268</v>
      </c>
      <c r="BR625" t="s">
        <v>268</v>
      </c>
      <c r="BS625" t="s">
        <v>268</v>
      </c>
      <c r="BT625" t="s">
        <v>268</v>
      </c>
      <c r="BU625" t="s">
        <v>268</v>
      </c>
      <c r="BV625" t="s">
        <v>268</v>
      </c>
      <c r="BW625" t="s">
        <v>268</v>
      </c>
      <c r="BX625" t="s">
        <v>268</v>
      </c>
      <c r="BY625">
        <v>51.97</v>
      </c>
      <c r="BZ625">
        <v>51.97</v>
      </c>
      <c r="CA625" t="s">
        <v>142</v>
      </c>
      <c r="CB625" s="356">
        <v>122</v>
      </c>
      <c r="CC625" t="s">
        <v>876</v>
      </c>
      <c r="CD625" t="s">
        <v>268</v>
      </c>
      <c r="CE625" t="s">
        <v>268</v>
      </c>
      <c r="CF625" s="356">
        <v>3</v>
      </c>
      <c r="CG625" t="s">
        <v>268</v>
      </c>
      <c r="CH625" t="s">
        <v>268</v>
      </c>
      <c r="CI625" t="s">
        <v>268</v>
      </c>
      <c r="CJ625" t="s">
        <v>268</v>
      </c>
      <c r="CK625" t="s">
        <v>268</v>
      </c>
      <c r="CL625" t="s">
        <v>268</v>
      </c>
      <c r="CM625" t="s">
        <v>11224</v>
      </c>
      <c r="CN625">
        <v>100.34</v>
      </c>
      <c r="CO625" t="s">
        <v>268</v>
      </c>
      <c r="CP625">
        <v>100.34</v>
      </c>
      <c r="CQ625">
        <v>365</v>
      </c>
      <c r="CR625" t="s">
        <v>878</v>
      </c>
      <c r="CS625" t="s">
        <v>11225</v>
      </c>
      <c r="CT625" t="s">
        <v>11226</v>
      </c>
      <c r="CU625" t="s">
        <v>11227</v>
      </c>
      <c r="CV625" t="s">
        <v>268</v>
      </c>
      <c r="CW625" t="s">
        <v>268</v>
      </c>
      <c r="CX625" t="s">
        <v>268</v>
      </c>
      <c r="CY625" t="s">
        <v>268</v>
      </c>
      <c r="CZ625" t="s">
        <v>268</v>
      </c>
      <c r="DA625" t="s">
        <v>268</v>
      </c>
      <c r="DB625" s="429">
        <f t="shared" si="123"/>
        <v>0</v>
      </c>
      <c r="DC625" s="284">
        <f t="shared" si="124"/>
        <v>0</v>
      </c>
      <c r="DD625" s="284">
        <f t="shared" si="125"/>
        <v>0</v>
      </c>
      <c r="DE625" s="284">
        <f t="shared" si="126"/>
        <v>0</v>
      </c>
      <c r="DF625" s="295">
        <f t="shared" si="127"/>
        <v>51.97</v>
      </c>
      <c r="DG625" s="284">
        <f t="shared" si="128"/>
        <v>0</v>
      </c>
      <c r="DH625" s="284">
        <f t="shared" si="129"/>
        <v>0</v>
      </c>
      <c r="DI625" s="284">
        <f t="shared" si="130"/>
        <v>0</v>
      </c>
      <c r="DJ625" s="284">
        <f t="shared" si="131"/>
        <v>0</v>
      </c>
      <c r="DK625" s="295">
        <f t="shared" si="132"/>
        <v>1</v>
      </c>
      <c r="DL625" s="297">
        <f t="shared" si="133"/>
        <v>3</v>
      </c>
      <c r="DM625" s="430">
        <f>IFERROR(IF(CA625="D",IF(DL625="A dispo.",DF625*VLOOKUP('DATI INPUT'!$F$27,TARIFFE_UD,4,FALSE),DF625*VLOOKUP(DL625,TARIFFE_UD,4,FALSE)),DF625*VLOOKUP(CB625-100,TARIFFE_UND,4,FALSE)),0)</f>
        <v>32.94298917619939</v>
      </c>
      <c r="DN625" s="430">
        <f>IFERROR(IF(CA625="D",IF(DL625="A dispo.",DK625*VLOOKUP('DATI INPUT'!$F$27,TARIFFE_UD,5,FALSE),DK625*VLOOKUP(DL625,TARIFFE_UD,5,FALSE)),DK625*VLOOKUP(CB625-100,TARIFFE_UND,5,FALSE)),0)</f>
        <v>67.397800635548478</v>
      </c>
      <c r="DO625" s="431">
        <f t="shared" si="134"/>
        <v>7.8981174786463271E-4</v>
      </c>
      <c r="DP625" s="299">
        <f>IFERROR(IF(CA625="D",IF(DL625="A dispo.",DF625*VLOOKUP('DATI INPUT'!$F$27,TARIFFE_UD,2,FALSE),DF625*VLOOKUP(DL625,TARIFFE_UD,2,FALSE)),DF625*VLOOKUP(CB625-100,TARIFFE_UND,2,FALSE)),0)</f>
        <v>41.157662224745486</v>
      </c>
      <c r="DQ625" s="299">
        <f>IFERROR(IF(CA625="D",IF(DL625="A dispo.",DK625*VLOOKUP('DATI INPUT'!$F$27,TARIFFE_UD,3,FALSE),DK625*VLOOKUP(DL625,TARIFFE_UD,3,FALSE)),DK625*VLOOKUP(CB625-100,TARIFFE_UND,3,FALSE)),0)</f>
        <v>60.367780403072892</v>
      </c>
      <c r="DR625" s="299">
        <f t="shared" si="135"/>
        <v>101.52544262781838</v>
      </c>
    </row>
    <row r="626" spans="1:122" x14ac:dyDescent="0.25">
      <c r="A626" t="s">
        <v>5889</v>
      </c>
      <c r="B626" t="s">
        <v>5890</v>
      </c>
      <c r="C626" t="s">
        <v>5891</v>
      </c>
      <c r="D626" t="s">
        <v>5892</v>
      </c>
      <c r="E626" t="s">
        <v>268</v>
      </c>
      <c r="F626" t="s">
        <v>156</v>
      </c>
      <c r="G626" t="s">
        <v>5893</v>
      </c>
      <c r="H626" t="s">
        <v>5862</v>
      </c>
      <c r="I626" t="s">
        <v>1978</v>
      </c>
      <c r="J626" t="s">
        <v>156</v>
      </c>
      <c r="K626" t="s">
        <v>5894</v>
      </c>
      <c r="L626" t="s">
        <v>984</v>
      </c>
      <c r="M626" t="s">
        <v>5895</v>
      </c>
      <c r="N626" t="s">
        <v>5423</v>
      </c>
      <c r="O626" t="s">
        <v>1258</v>
      </c>
      <c r="P626" t="s">
        <v>5896</v>
      </c>
      <c r="Q626" t="s">
        <v>271</v>
      </c>
      <c r="R626" t="s">
        <v>153</v>
      </c>
      <c r="S626" t="s">
        <v>268</v>
      </c>
      <c r="T626" t="s">
        <v>268</v>
      </c>
      <c r="U626" t="s">
        <v>268</v>
      </c>
      <c r="V626" t="s">
        <v>268</v>
      </c>
      <c r="W626" t="s">
        <v>1951</v>
      </c>
      <c r="X626" t="s">
        <v>1847</v>
      </c>
      <c r="Y626" t="s">
        <v>343</v>
      </c>
      <c r="Z626" t="s">
        <v>268</v>
      </c>
      <c r="AA626" t="s">
        <v>268</v>
      </c>
      <c r="AB626" t="s">
        <v>268</v>
      </c>
      <c r="AC626" t="s">
        <v>268</v>
      </c>
      <c r="AD626" t="s">
        <v>268</v>
      </c>
      <c r="AE626" t="s">
        <v>287</v>
      </c>
      <c r="AF626" t="s">
        <v>1811</v>
      </c>
      <c r="AG626" t="s">
        <v>875</v>
      </c>
      <c r="AH626" t="s">
        <v>1848</v>
      </c>
      <c r="AI626" t="s">
        <v>1398</v>
      </c>
      <c r="AJ626" t="s">
        <v>268</v>
      </c>
      <c r="AK626" t="s">
        <v>381</v>
      </c>
      <c r="AL626" t="s">
        <v>268</v>
      </c>
      <c r="AM626" t="s">
        <v>405</v>
      </c>
      <c r="AN626" t="s">
        <v>268</v>
      </c>
      <c r="AO626" t="s">
        <v>268</v>
      </c>
      <c r="AP626" t="s">
        <v>268</v>
      </c>
      <c r="AQ626" t="s">
        <v>268</v>
      </c>
      <c r="AR626" t="s">
        <v>268</v>
      </c>
      <c r="AS626" t="s">
        <v>268</v>
      </c>
      <c r="AT626" t="s">
        <v>268</v>
      </c>
      <c r="AU626" t="s">
        <v>268</v>
      </c>
      <c r="AV626" t="s">
        <v>268</v>
      </c>
      <c r="AW626" t="s">
        <v>268</v>
      </c>
      <c r="AX626" t="s">
        <v>268</v>
      </c>
      <c r="AY626" t="s">
        <v>268</v>
      </c>
      <c r="AZ626" t="s">
        <v>268</v>
      </c>
      <c r="BA626" t="s">
        <v>268</v>
      </c>
      <c r="BB626" t="s">
        <v>268</v>
      </c>
      <c r="BC626" t="s">
        <v>268</v>
      </c>
      <c r="BD626" t="s">
        <v>268</v>
      </c>
      <c r="BE626" t="s">
        <v>268</v>
      </c>
      <c r="BF626" t="s">
        <v>268</v>
      </c>
      <c r="BG626" t="s">
        <v>268</v>
      </c>
      <c r="BH626" t="s">
        <v>268</v>
      </c>
      <c r="BI626" t="s">
        <v>268</v>
      </c>
      <c r="BJ626" t="s">
        <v>268</v>
      </c>
      <c r="BK626" t="s">
        <v>268</v>
      </c>
      <c r="BL626" t="s">
        <v>268</v>
      </c>
      <c r="BM626" t="s">
        <v>268</v>
      </c>
      <c r="BN626" t="s">
        <v>268</v>
      </c>
      <c r="BO626" t="s">
        <v>268</v>
      </c>
      <c r="BP626" t="s">
        <v>268</v>
      </c>
      <c r="BQ626" t="s">
        <v>268</v>
      </c>
      <c r="BR626" t="s">
        <v>268</v>
      </c>
      <c r="BS626" t="s">
        <v>268</v>
      </c>
      <c r="BT626" t="s">
        <v>268</v>
      </c>
      <c r="BU626" t="s">
        <v>268</v>
      </c>
      <c r="BV626" t="s">
        <v>268</v>
      </c>
      <c r="BW626" t="s">
        <v>268</v>
      </c>
      <c r="BX626" t="s">
        <v>268</v>
      </c>
      <c r="BY626">
        <v>35</v>
      </c>
      <c r="BZ626">
        <v>35</v>
      </c>
      <c r="CA626" t="s">
        <v>142</v>
      </c>
      <c r="CB626" s="356">
        <v>122</v>
      </c>
      <c r="CC626" t="s">
        <v>876</v>
      </c>
      <c r="CD626" t="s">
        <v>268</v>
      </c>
      <c r="CE626" t="s">
        <v>268</v>
      </c>
      <c r="CF626" t="s">
        <v>268</v>
      </c>
      <c r="CG626" t="s">
        <v>268</v>
      </c>
      <c r="CH626" t="s">
        <v>268</v>
      </c>
      <c r="CI626" t="s">
        <v>268</v>
      </c>
      <c r="CJ626" t="s">
        <v>268</v>
      </c>
      <c r="CK626" t="s">
        <v>268</v>
      </c>
      <c r="CL626" t="s">
        <v>268</v>
      </c>
      <c r="CM626" t="s">
        <v>11224</v>
      </c>
      <c r="CN626">
        <v>89.59</v>
      </c>
      <c r="CO626" t="s">
        <v>268</v>
      </c>
      <c r="CP626">
        <v>89.59</v>
      </c>
      <c r="CQ626">
        <v>365</v>
      </c>
      <c r="CR626" t="s">
        <v>878</v>
      </c>
      <c r="CS626" t="s">
        <v>11225</v>
      </c>
      <c r="CT626" t="s">
        <v>11226</v>
      </c>
      <c r="CU626" t="s">
        <v>11227</v>
      </c>
      <c r="CV626" t="s">
        <v>268</v>
      </c>
      <c r="CW626" t="s">
        <v>268</v>
      </c>
      <c r="CX626" t="s">
        <v>268</v>
      </c>
      <c r="CY626" t="s">
        <v>268</v>
      </c>
      <c r="CZ626" t="s">
        <v>268</v>
      </c>
      <c r="DA626" t="s">
        <v>268</v>
      </c>
      <c r="DB626" s="429">
        <f t="shared" si="123"/>
        <v>0</v>
      </c>
      <c r="DC626" s="284">
        <f t="shared" si="124"/>
        <v>0</v>
      </c>
      <c r="DD626" s="284">
        <f t="shared" si="125"/>
        <v>0</v>
      </c>
      <c r="DE626" s="284">
        <f t="shared" si="126"/>
        <v>0</v>
      </c>
      <c r="DF626" s="295">
        <f t="shared" si="127"/>
        <v>35</v>
      </c>
      <c r="DG626" s="284">
        <f t="shared" si="128"/>
        <v>0</v>
      </c>
      <c r="DH626" s="284">
        <f t="shared" si="129"/>
        <v>0</v>
      </c>
      <c r="DI626" s="284">
        <f t="shared" si="130"/>
        <v>0</v>
      </c>
      <c r="DJ626" s="284">
        <f t="shared" si="131"/>
        <v>0</v>
      </c>
      <c r="DK626" s="295">
        <f t="shared" si="132"/>
        <v>1</v>
      </c>
      <c r="DL626" s="297" t="str">
        <f t="shared" si="133"/>
        <v>A dispo.</v>
      </c>
      <c r="DM626" s="430">
        <f>IFERROR(IF(CA626="D",IF(DL626="A dispo.",DF626*VLOOKUP('DATI INPUT'!$F$27,TARIFFE_UD,4,FALSE),DF626*VLOOKUP(DL626,TARIFFE_UD,4,FALSE)),DF626*VLOOKUP(CB626-100,TARIFFE_UND,4,FALSE)),0)</f>
        <v>22.185965387088295</v>
      </c>
      <c r="DN626" s="430">
        <f>IFERROR(IF(CA626="D",IF(DL626="A dispo.",DK626*VLOOKUP('DATI INPUT'!$F$27,TARIFFE_UD,5,FALSE),DK626*VLOOKUP(DL626,TARIFFE_UD,5,FALSE)),DK626*VLOOKUP(CB626-100,TARIFFE_UND,5,FALSE)),0)</f>
        <v>67.397800635548478</v>
      </c>
      <c r="DO626" s="431">
        <f t="shared" si="134"/>
        <v>-6.2339773632231754E-3</v>
      </c>
      <c r="DP626" s="299">
        <f>IFERROR(IF(CA626="D",IF(DL626="A dispo.",DF626*VLOOKUP('DATI INPUT'!$F$27,TARIFFE_UD,2,FALSE),DF626*VLOOKUP(DL626,TARIFFE_UD,2,FALSE)),DF626*VLOOKUP(CB626-100,TARIFFE_UND,2,FALSE)),0)</f>
        <v>27.718263957400271</v>
      </c>
      <c r="DQ626" s="299">
        <f>IFERROR(IF(CA626="D",IF(DL626="A dispo.",DK626*VLOOKUP('DATI INPUT'!$F$27,TARIFFE_UD,3,FALSE),DK626*VLOOKUP(DL626,TARIFFE_UD,3,FALSE)),DK626*VLOOKUP(CB626-100,TARIFFE_UND,3,FALSE)),0)</f>
        <v>60.367780403072892</v>
      </c>
      <c r="DR626" s="299">
        <f t="shared" si="135"/>
        <v>88.086044360473167</v>
      </c>
    </row>
    <row r="627" spans="1:122" x14ac:dyDescent="0.25">
      <c r="A627" t="s">
        <v>5897</v>
      </c>
      <c r="B627" t="s">
        <v>5898</v>
      </c>
      <c r="C627" t="s">
        <v>5899</v>
      </c>
      <c r="D627" t="s">
        <v>5900</v>
      </c>
      <c r="E627" t="s">
        <v>268</v>
      </c>
      <c r="F627" t="s">
        <v>156</v>
      </c>
      <c r="G627" t="s">
        <v>5901</v>
      </c>
      <c r="H627" t="s">
        <v>1372</v>
      </c>
      <c r="I627" t="s">
        <v>5902</v>
      </c>
      <c r="J627" t="s">
        <v>274</v>
      </c>
      <c r="K627" t="s">
        <v>5903</v>
      </c>
      <c r="L627" t="s">
        <v>960</v>
      </c>
      <c r="M627" t="s">
        <v>5904</v>
      </c>
      <c r="N627" t="s">
        <v>5905</v>
      </c>
      <c r="O627" t="s">
        <v>5906</v>
      </c>
      <c r="P627" t="s">
        <v>3534</v>
      </c>
      <c r="Q627" t="s">
        <v>293</v>
      </c>
      <c r="R627" t="s">
        <v>268</v>
      </c>
      <c r="S627" t="s">
        <v>268</v>
      </c>
      <c r="T627" t="s">
        <v>268</v>
      </c>
      <c r="U627" t="s">
        <v>268</v>
      </c>
      <c r="V627" t="s">
        <v>268</v>
      </c>
      <c r="W627" t="s">
        <v>5907</v>
      </c>
      <c r="X627" t="s">
        <v>613</v>
      </c>
      <c r="Y627" t="s">
        <v>4438</v>
      </c>
      <c r="Z627" t="s">
        <v>154</v>
      </c>
      <c r="AA627" t="s">
        <v>268</v>
      </c>
      <c r="AB627" t="s">
        <v>268</v>
      </c>
      <c r="AC627" t="s">
        <v>268</v>
      </c>
      <c r="AD627" t="s">
        <v>268</v>
      </c>
      <c r="AE627" t="s">
        <v>287</v>
      </c>
      <c r="AF627" t="s">
        <v>1811</v>
      </c>
      <c r="AG627" t="s">
        <v>875</v>
      </c>
      <c r="AH627" t="s">
        <v>1831</v>
      </c>
      <c r="AI627" t="s">
        <v>5908</v>
      </c>
      <c r="AJ627" t="s">
        <v>268</v>
      </c>
      <c r="AK627" t="s">
        <v>395</v>
      </c>
      <c r="AL627" t="s">
        <v>268</v>
      </c>
      <c r="AM627" t="s">
        <v>355</v>
      </c>
      <c r="AN627" t="s">
        <v>268</v>
      </c>
      <c r="AO627" t="s">
        <v>268</v>
      </c>
      <c r="AP627" t="s">
        <v>268</v>
      </c>
      <c r="AQ627" t="s">
        <v>268</v>
      </c>
      <c r="AR627" t="s">
        <v>268</v>
      </c>
      <c r="AS627" t="s">
        <v>268</v>
      </c>
      <c r="AT627" t="s">
        <v>268</v>
      </c>
      <c r="AU627" t="s">
        <v>268</v>
      </c>
      <c r="AV627" t="s">
        <v>268</v>
      </c>
      <c r="AW627" t="s">
        <v>268</v>
      </c>
      <c r="AX627" t="s">
        <v>268</v>
      </c>
      <c r="AY627" t="s">
        <v>268</v>
      </c>
      <c r="AZ627" t="s">
        <v>268</v>
      </c>
      <c r="BA627" t="s">
        <v>268</v>
      </c>
      <c r="BB627" t="s">
        <v>268</v>
      </c>
      <c r="BC627" t="s">
        <v>268</v>
      </c>
      <c r="BD627" t="s">
        <v>268</v>
      </c>
      <c r="BE627" t="s">
        <v>268</v>
      </c>
      <c r="BF627" t="s">
        <v>268</v>
      </c>
      <c r="BG627" t="s">
        <v>268</v>
      </c>
      <c r="BH627" t="s">
        <v>268</v>
      </c>
      <c r="BI627" t="s">
        <v>268</v>
      </c>
      <c r="BJ627" t="s">
        <v>268</v>
      </c>
      <c r="BK627" t="s">
        <v>268</v>
      </c>
      <c r="BL627" t="s">
        <v>268</v>
      </c>
      <c r="BM627" t="s">
        <v>268</v>
      </c>
      <c r="BN627" t="s">
        <v>268</v>
      </c>
      <c r="BO627" t="s">
        <v>268</v>
      </c>
      <c r="BP627" t="s">
        <v>268</v>
      </c>
      <c r="BQ627" t="s">
        <v>268</v>
      </c>
      <c r="BR627" t="s">
        <v>268</v>
      </c>
      <c r="BS627" t="s">
        <v>268</v>
      </c>
      <c r="BT627" t="s">
        <v>268</v>
      </c>
      <c r="BU627" t="s">
        <v>268</v>
      </c>
      <c r="BV627" t="s">
        <v>268</v>
      </c>
      <c r="BW627" t="s">
        <v>268</v>
      </c>
      <c r="BX627" t="s">
        <v>268</v>
      </c>
      <c r="BY627">
        <v>42</v>
      </c>
      <c r="BZ627">
        <v>42</v>
      </c>
      <c r="CA627" t="s">
        <v>142</v>
      </c>
      <c r="CB627" s="356">
        <v>122</v>
      </c>
      <c r="CC627" t="s">
        <v>876</v>
      </c>
      <c r="CD627" t="s">
        <v>268</v>
      </c>
      <c r="CE627" t="s">
        <v>268</v>
      </c>
      <c r="CF627" t="s">
        <v>268</v>
      </c>
      <c r="CG627" t="s">
        <v>268</v>
      </c>
      <c r="CH627" t="s">
        <v>268</v>
      </c>
      <c r="CI627" t="s">
        <v>268</v>
      </c>
      <c r="CJ627" t="s">
        <v>268</v>
      </c>
      <c r="CK627" t="s">
        <v>268</v>
      </c>
      <c r="CL627" t="s">
        <v>268</v>
      </c>
      <c r="CM627" t="s">
        <v>11224</v>
      </c>
      <c r="CN627">
        <v>94.02</v>
      </c>
      <c r="CO627" t="s">
        <v>268</v>
      </c>
      <c r="CP627">
        <v>94.02</v>
      </c>
      <c r="CQ627">
        <v>365</v>
      </c>
      <c r="CR627" t="s">
        <v>878</v>
      </c>
      <c r="CS627" t="s">
        <v>11225</v>
      </c>
      <c r="CT627" t="s">
        <v>11226</v>
      </c>
      <c r="CU627" t="s">
        <v>11227</v>
      </c>
      <c r="CV627" t="s">
        <v>268</v>
      </c>
      <c r="CW627" t="s">
        <v>268</v>
      </c>
      <c r="CX627" t="s">
        <v>268</v>
      </c>
      <c r="CY627" t="s">
        <v>268</v>
      </c>
      <c r="CZ627" t="s">
        <v>268</v>
      </c>
      <c r="DA627" t="s">
        <v>268</v>
      </c>
      <c r="DB627" s="429">
        <f t="shared" si="123"/>
        <v>0</v>
      </c>
      <c r="DC627" s="284">
        <f t="shared" si="124"/>
        <v>0</v>
      </c>
      <c r="DD627" s="284">
        <f t="shared" si="125"/>
        <v>0</v>
      </c>
      <c r="DE627" s="284">
        <f t="shared" si="126"/>
        <v>0</v>
      </c>
      <c r="DF627" s="295">
        <f t="shared" si="127"/>
        <v>42</v>
      </c>
      <c r="DG627" s="284">
        <f t="shared" si="128"/>
        <v>0</v>
      </c>
      <c r="DH627" s="284">
        <f t="shared" si="129"/>
        <v>0</v>
      </c>
      <c r="DI627" s="284">
        <f t="shared" si="130"/>
        <v>0</v>
      </c>
      <c r="DJ627" s="284">
        <f t="shared" si="131"/>
        <v>0</v>
      </c>
      <c r="DK627" s="295">
        <f t="shared" si="132"/>
        <v>1</v>
      </c>
      <c r="DL627" s="297" t="str">
        <f t="shared" si="133"/>
        <v>A dispo.</v>
      </c>
      <c r="DM627" s="430">
        <f>IFERROR(IF(CA627="D",IF(DL627="A dispo.",DF627*VLOOKUP('DATI INPUT'!$F$27,TARIFFE_UD,4,FALSE),DF627*VLOOKUP(DL627,TARIFFE_UD,4,FALSE)),DF627*VLOOKUP(CB627-100,TARIFFE_UND,4,FALSE)),0)</f>
        <v>26.623158464505956</v>
      </c>
      <c r="DN627" s="430">
        <f>IFERROR(IF(CA627="D",IF(DL627="A dispo.",DK627*VLOOKUP('DATI INPUT'!$F$27,TARIFFE_UD,5,FALSE),DK627*VLOOKUP(DL627,TARIFFE_UD,5,FALSE)),DK627*VLOOKUP(CB627-100,TARIFFE_UND,5,FALSE)),0)</f>
        <v>67.397800635548478</v>
      </c>
      <c r="DO627" s="431">
        <f t="shared" si="134"/>
        <v>9.5910005443045065E-4</v>
      </c>
      <c r="DP627" s="299">
        <f>IFERROR(IF(CA627="D",IF(DL627="A dispo.",DF627*VLOOKUP('DATI INPUT'!$F$27,TARIFFE_UD,2,FALSE),DF627*VLOOKUP(DL627,TARIFFE_UD,2,FALSE)),DF627*VLOOKUP(CB627-100,TARIFFE_UND,2,FALSE)),0)</f>
        <v>33.261916748880324</v>
      </c>
      <c r="DQ627" s="299">
        <f>IFERROR(IF(CA627="D",IF(DL627="A dispo.",DK627*VLOOKUP('DATI INPUT'!$F$27,TARIFFE_UD,3,FALSE),DK627*VLOOKUP(DL627,TARIFFE_UD,3,FALSE)),DK627*VLOOKUP(CB627-100,TARIFFE_UND,3,FALSE)),0)</f>
        <v>60.367780403072892</v>
      </c>
      <c r="DR627" s="299">
        <f t="shared" si="135"/>
        <v>93.629697151953224</v>
      </c>
    </row>
    <row r="628" spans="1:122" x14ac:dyDescent="0.25">
      <c r="A628" t="s">
        <v>5909</v>
      </c>
      <c r="B628" t="s">
        <v>5910</v>
      </c>
      <c r="C628" t="s">
        <v>5911</v>
      </c>
      <c r="D628" t="s">
        <v>5912</v>
      </c>
      <c r="E628" t="s">
        <v>268</v>
      </c>
      <c r="F628" t="s">
        <v>156</v>
      </c>
      <c r="G628" t="s">
        <v>5913</v>
      </c>
      <c r="H628" t="s">
        <v>1372</v>
      </c>
      <c r="I628" t="s">
        <v>5914</v>
      </c>
      <c r="J628" t="s">
        <v>156</v>
      </c>
      <c r="K628" t="s">
        <v>5915</v>
      </c>
      <c r="L628" t="s">
        <v>960</v>
      </c>
      <c r="M628" t="s">
        <v>5916</v>
      </c>
      <c r="N628" t="s">
        <v>5917</v>
      </c>
      <c r="O628" t="s">
        <v>5746</v>
      </c>
      <c r="P628" t="s">
        <v>5918</v>
      </c>
      <c r="Q628" t="s">
        <v>280</v>
      </c>
      <c r="R628" t="s">
        <v>268</v>
      </c>
      <c r="S628" t="s">
        <v>268</v>
      </c>
      <c r="T628" t="s">
        <v>268</v>
      </c>
      <c r="U628" t="s">
        <v>268</v>
      </c>
      <c r="V628" t="s">
        <v>268</v>
      </c>
      <c r="W628" t="s">
        <v>2661</v>
      </c>
      <c r="X628" t="s">
        <v>2662</v>
      </c>
      <c r="Y628" t="s">
        <v>268</v>
      </c>
      <c r="Z628" t="s">
        <v>268</v>
      </c>
      <c r="AA628" t="s">
        <v>268</v>
      </c>
      <c r="AB628" t="s">
        <v>268</v>
      </c>
      <c r="AC628" t="s">
        <v>268</v>
      </c>
      <c r="AD628" t="s">
        <v>268</v>
      </c>
      <c r="AE628" t="s">
        <v>268</v>
      </c>
      <c r="AF628" t="s">
        <v>268</v>
      </c>
      <c r="AG628" t="s">
        <v>268</v>
      </c>
      <c r="AH628" t="s">
        <v>268</v>
      </c>
      <c r="AI628" t="s">
        <v>268</v>
      </c>
      <c r="AJ628" t="s">
        <v>268</v>
      </c>
      <c r="AK628" t="s">
        <v>268</v>
      </c>
      <c r="AL628" t="s">
        <v>268</v>
      </c>
      <c r="AM628" t="s">
        <v>268</v>
      </c>
      <c r="AN628" t="s">
        <v>268</v>
      </c>
      <c r="AO628" t="s">
        <v>268</v>
      </c>
      <c r="AP628" t="s">
        <v>268</v>
      </c>
      <c r="AQ628" t="s">
        <v>268</v>
      </c>
      <c r="AR628" t="s">
        <v>268</v>
      </c>
      <c r="AS628" t="s">
        <v>268</v>
      </c>
      <c r="AT628" t="s">
        <v>268</v>
      </c>
      <c r="AU628" t="s">
        <v>268</v>
      </c>
      <c r="AV628" t="s">
        <v>268</v>
      </c>
      <c r="AW628" t="s">
        <v>268</v>
      </c>
      <c r="AX628" t="s">
        <v>268</v>
      </c>
      <c r="AY628" t="s">
        <v>268</v>
      </c>
      <c r="AZ628" t="s">
        <v>268</v>
      </c>
      <c r="BA628" t="s">
        <v>268</v>
      </c>
      <c r="BB628" t="s">
        <v>268</v>
      </c>
      <c r="BC628" t="s">
        <v>268</v>
      </c>
      <c r="BD628" t="s">
        <v>268</v>
      </c>
      <c r="BE628" t="s">
        <v>268</v>
      </c>
      <c r="BF628" t="s">
        <v>268</v>
      </c>
      <c r="BG628" t="s">
        <v>268</v>
      </c>
      <c r="BH628" t="s">
        <v>268</v>
      </c>
      <c r="BI628" t="s">
        <v>268</v>
      </c>
      <c r="BJ628" t="s">
        <v>268</v>
      </c>
      <c r="BK628" t="s">
        <v>268</v>
      </c>
      <c r="BL628" t="s">
        <v>268</v>
      </c>
      <c r="BM628" t="s">
        <v>268</v>
      </c>
      <c r="BN628" t="s">
        <v>268</v>
      </c>
      <c r="BO628" t="s">
        <v>268</v>
      </c>
      <c r="BP628" t="s">
        <v>268</v>
      </c>
      <c r="BQ628" t="s">
        <v>268</v>
      </c>
      <c r="BR628" t="s">
        <v>268</v>
      </c>
      <c r="BS628" t="s">
        <v>268</v>
      </c>
      <c r="BT628" t="s">
        <v>268</v>
      </c>
      <c r="BU628" t="s">
        <v>268</v>
      </c>
      <c r="BV628" t="s">
        <v>268</v>
      </c>
      <c r="BW628" t="s">
        <v>268</v>
      </c>
      <c r="BX628" t="s">
        <v>268</v>
      </c>
      <c r="BY628">
        <v>80</v>
      </c>
      <c r="BZ628">
        <v>80</v>
      </c>
      <c r="CA628" t="s">
        <v>142</v>
      </c>
      <c r="CB628" s="356">
        <v>122</v>
      </c>
      <c r="CC628" t="s">
        <v>876</v>
      </c>
      <c r="CD628" t="s">
        <v>268</v>
      </c>
      <c r="CE628" t="s">
        <v>268</v>
      </c>
      <c r="CF628" t="s">
        <v>268</v>
      </c>
      <c r="CG628" t="s">
        <v>2132</v>
      </c>
      <c r="CH628" t="s">
        <v>268</v>
      </c>
      <c r="CI628" t="s">
        <v>268</v>
      </c>
      <c r="CJ628" t="s">
        <v>268</v>
      </c>
      <c r="CK628" t="s">
        <v>268</v>
      </c>
      <c r="CL628" t="s">
        <v>268</v>
      </c>
      <c r="CM628" t="s">
        <v>11224</v>
      </c>
      <c r="CN628">
        <v>118.11</v>
      </c>
      <c r="CO628">
        <v>-88.58</v>
      </c>
      <c r="CP628">
        <v>29.53</v>
      </c>
      <c r="CQ628">
        <v>365</v>
      </c>
      <c r="CR628" t="s">
        <v>878</v>
      </c>
      <c r="CS628" t="s">
        <v>11225</v>
      </c>
      <c r="CT628" t="s">
        <v>11226</v>
      </c>
      <c r="CU628" t="s">
        <v>11227</v>
      </c>
      <c r="CV628" t="s">
        <v>268</v>
      </c>
      <c r="CW628" t="s">
        <v>268</v>
      </c>
      <c r="CX628" t="s">
        <v>268</v>
      </c>
      <c r="CY628" t="s">
        <v>268</v>
      </c>
      <c r="CZ628" t="s">
        <v>268</v>
      </c>
      <c r="DA628" t="s">
        <v>268</v>
      </c>
      <c r="DB628" s="429">
        <f t="shared" si="123"/>
        <v>0</v>
      </c>
      <c r="DC628" s="284">
        <f t="shared" si="124"/>
        <v>0.75</v>
      </c>
      <c r="DD628" s="284">
        <f t="shared" si="125"/>
        <v>0</v>
      </c>
      <c r="DE628" s="284">
        <f t="shared" si="126"/>
        <v>0</v>
      </c>
      <c r="DF628" s="295">
        <f t="shared" si="127"/>
        <v>20</v>
      </c>
      <c r="DG628" s="284">
        <f t="shared" si="128"/>
        <v>0</v>
      </c>
      <c r="DH628" s="284">
        <f t="shared" si="129"/>
        <v>0.75</v>
      </c>
      <c r="DI628" s="284">
        <f t="shared" si="130"/>
        <v>0</v>
      </c>
      <c r="DJ628" s="284">
        <f t="shared" si="131"/>
        <v>0</v>
      </c>
      <c r="DK628" s="295">
        <f t="shared" si="132"/>
        <v>0.25</v>
      </c>
      <c r="DL628" s="297" t="str">
        <f t="shared" si="133"/>
        <v>A dispo.</v>
      </c>
      <c r="DM628" s="430">
        <f>IFERROR(IF(CA628="D",IF(DL628="A dispo.",DF628*VLOOKUP('DATI INPUT'!$F$27,TARIFFE_UD,4,FALSE),DF628*VLOOKUP(DL628,TARIFFE_UD,4,FALSE)),DF628*VLOOKUP(CB628-100,TARIFFE_UND,4,FALSE)),0)</f>
        <v>12.677694506907597</v>
      </c>
      <c r="DN628" s="430">
        <f>IFERROR(IF(CA628="D",IF(DL628="A dispo.",DK628*VLOOKUP('DATI INPUT'!$F$27,TARIFFE_UD,5,FALSE),DK628*VLOOKUP(DL628,TARIFFE_UD,5,FALSE)),DK628*VLOOKUP(CB628-100,TARIFFE_UND,5,FALSE)),0)</f>
        <v>16.849450158887119</v>
      </c>
      <c r="DO628" s="431">
        <f t="shared" si="134"/>
        <v>-2.8553342052859421E-3</v>
      </c>
      <c r="DP628" s="299">
        <f>IFERROR(IF(CA628="D",IF(DL628="A dispo.",DF628*VLOOKUP('DATI INPUT'!$F$27,TARIFFE_UD,2,FALSE),DF628*VLOOKUP(DL628,TARIFFE_UD,2,FALSE)),DF628*VLOOKUP(CB628-100,TARIFFE_UND,2,FALSE)),0)</f>
        <v>15.839007975657298</v>
      </c>
      <c r="DQ628" s="299">
        <f>IFERROR(IF(CA628="D",IF(DL628="A dispo.",DK628*VLOOKUP('DATI INPUT'!$F$27,TARIFFE_UD,3,FALSE),DK628*VLOOKUP(DL628,TARIFFE_UD,3,FALSE)),DK628*VLOOKUP(CB628-100,TARIFFE_UND,3,FALSE)),0)</f>
        <v>15.091945100768223</v>
      </c>
      <c r="DR628" s="299">
        <f t="shared" si="135"/>
        <v>30.930953076425521</v>
      </c>
    </row>
    <row r="629" spans="1:122" x14ac:dyDescent="0.25">
      <c r="A629" t="s">
        <v>5919</v>
      </c>
      <c r="B629" t="s">
        <v>661</v>
      </c>
      <c r="C629" t="s">
        <v>5920</v>
      </c>
      <c r="D629" t="s">
        <v>5921</v>
      </c>
      <c r="E629" t="s">
        <v>268</v>
      </c>
      <c r="F629" t="s">
        <v>156</v>
      </c>
      <c r="G629" t="s">
        <v>5922</v>
      </c>
      <c r="H629" t="s">
        <v>1372</v>
      </c>
      <c r="I629" t="s">
        <v>5923</v>
      </c>
      <c r="J629" t="s">
        <v>274</v>
      </c>
      <c r="K629" t="s">
        <v>5924</v>
      </c>
      <c r="L629" t="s">
        <v>984</v>
      </c>
      <c r="M629" t="s">
        <v>5925</v>
      </c>
      <c r="N629" t="s">
        <v>984</v>
      </c>
      <c r="O629" t="s">
        <v>873</v>
      </c>
      <c r="P629" t="s">
        <v>1310</v>
      </c>
      <c r="Q629" t="s">
        <v>290</v>
      </c>
      <c r="R629" t="s">
        <v>153</v>
      </c>
      <c r="S629" t="s">
        <v>268</v>
      </c>
      <c r="T629" t="s">
        <v>268</v>
      </c>
      <c r="U629" t="s">
        <v>268</v>
      </c>
      <c r="V629" t="s">
        <v>268</v>
      </c>
      <c r="W629" t="s">
        <v>5925</v>
      </c>
      <c r="X629" t="s">
        <v>1310</v>
      </c>
      <c r="Y629" t="s">
        <v>290</v>
      </c>
      <c r="Z629" t="s">
        <v>153</v>
      </c>
      <c r="AA629" t="s">
        <v>268</v>
      </c>
      <c r="AB629" t="s">
        <v>268</v>
      </c>
      <c r="AC629" t="s">
        <v>268</v>
      </c>
      <c r="AD629" t="s">
        <v>268</v>
      </c>
      <c r="AE629" t="s">
        <v>287</v>
      </c>
      <c r="AF629" t="s">
        <v>1811</v>
      </c>
      <c r="AG629" t="s">
        <v>875</v>
      </c>
      <c r="AH629" t="s">
        <v>1812</v>
      </c>
      <c r="AI629" t="s">
        <v>973</v>
      </c>
      <c r="AJ629" t="s">
        <v>268</v>
      </c>
      <c r="AK629" t="s">
        <v>354</v>
      </c>
      <c r="AL629" t="s">
        <v>268</v>
      </c>
      <c r="AM629" t="s">
        <v>355</v>
      </c>
      <c r="AN629" t="s">
        <v>268</v>
      </c>
      <c r="AO629" t="s">
        <v>268</v>
      </c>
      <c r="AP629" t="s">
        <v>268</v>
      </c>
      <c r="AQ629" t="s">
        <v>268</v>
      </c>
      <c r="AR629" t="s">
        <v>268</v>
      </c>
      <c r="AS629" t="s">
        <v>268</v>
      </c>
      <c r="AT629" t="s">
        <v>268</v>
      </c>
      <c r="AU629" t="s">
        <v>268</v>
      </c>
      <c r="AV629" t="s">
        <v>268</v>
      </c>
      <c r="AW629" t="s">
        <v>268</v>
      </c>
      <c r="AX629" t="s">
        <v>268</v>
      </c>
      <c r="AY629" t="s">
        <v>268</v>
      </c>
      <c r="AZ629" t="s">
        <v>268</v>
      </c>
      <c r="BA629" t="s">
        <v>268</v>
      </c>
      <c r="BB629" t="s">
        <v>268</v>
      </c>
      <c r="BC629" t="s">
        <v>268</v>
      </c>
      <c r="BD629" t="s">
        <v>268</v>
      </c>
      <c r="BE629" t="s">
        <v>268</v>
      </c>
      <c r="BF629" t="s">
        <v>268</v>
      </c>
      <c r="BG629" t="s">
        <v>268</v>
      </c>
      <c r="BH629" t="s">
        <v>268</v>
      </c>
      <c r="BI629" t="s">
        <v>268</v>
      </c>
      <c r="BJ629" t="s">
        <v>268</v>
      </c>
      <c r="BK629" t="s">
        <v>268</v>
      </c>
      <c r="BL629" t="s">
        <v>268</v>
      </c>
      <c r="BM629" t="s">
        <v>268</v>
      </c>
      <c r="BN629" t="s">
        <v>268</v>
      </c>
      <c r="BO629" t="s">
        <v>268</v>
      </c>
      <c r="BP629" t="s">
        <v>268</v>
      </c>
      <c r="BQ629" t="s">
        <v>268</v>
      </c>
      <c r="BR629" t="s">
        <v>268</v>
      </c>
      <c r="BS629" t="s">
        <v>268</v>
      </c>
      <c r="BT629" t="s">
        <v>268</v>
      </c>
      <c r="BU629" t="s">
        <v>268</v>
      </c>
      <c r="BV629" t="s">
        <v>268</v>
      </c>
      <c r="BW629" t="s">
        <v>268</v>
      </c>
      <c r="BX629" t="s">
        <v>268</v>
      </c>
      <c r="BY629">
        <v>65</v>
      </c>
      <c r="BZ629">
        <v>65</v>
      </c>
      <c r="CA629" t="s">
        <v>142</v>
      </c>
      <c r="CB629" s="356">
        <v>122</v>
      </c>
      <c r="CC629" t="s">
        <v>876</v>
      </c>
      <c r="CD629" t="s">
        <v>268</v>
      </c>
      <c r="CE629" t="s">
        <v>268</v>
      </c>
      <c r="CF629" s="356">
        <v>1</v>
      </c>
      <c r="CG629" t="s">
        <v>268</v>
      </c>
      <c r="CH629" t="s">
        <v>268</v>
      </c>
      <c r="CI629" t="s">
        <v>268</v>
      </c>
      <c r="CJ629" t="s">
        <v>268</v>
      </c>
      <c r="CK629" t="s">
        <v>268</v>
      </c>
      <c r="CL629" t="s">
        <v>268</v>
      </c>
      <c r="CM629" t="s">
        <v>11224</v>
      </c>
      <c r="CN629">
        <v>48.98</v>
      </c>
      <c r="CO629" t="s">
        <v>268</v>
      </c>
      <c r="CP629">
        <v>48.98</v>
      </c>
      <c r="CQ629">
        <v>365</v>
      </c>
      <c r="CR629" t="s">
        <v>878</v>
      </c>
      <c r="CS629" t="s">
        <v>11225</v>
      </c>
      <c r="CT629" t="s">
        <v>11226</v>
      </c>
      <c r="CU629" t="s">
        <v>11227</v>
      </c>
      <c r="CV629" t="s">
        <v>268</v>
      </c>
      <c r="CW629" t="s">
        <v>268</v>
      </c>
      <c r="CX629" t="s">
        <v>268</v>
      </c>
      <c r="CY629" t="s">
        <v>268</v>
      </c>
      <c r="CZ629" t="s">
        <v>268</v>
      </c>
      <c r="DA629" t="s">
        <v>268</v>
      </c>
      <c r="DB629" s="429">
        <f t="shared" si="123"/>
        <v>0</v>
      </c>
      <c r="DC629" s="284">
        <f t="shared" si="124"/>
        <v>0</v>
      </c>
      <c r="DD629" s="284">
        <f t="shared" si="125"/>
        <v>0</v>
      </c>
      <c r="DE629" s="284">
        <f t="shared" si="126"/>
        <v>0</v>
      </c>
      <c r="DF629" s="295">
        <f t="shared" si="127"/>
        <v>65</v>
      </c>
      <c r="DG629" s="284">
        <f t="shared" si="128"/>
        <v>0</v>
      </c>
      <c r="DH629" s="284">
        <f t="shared" si="129"/>
        <v>0</v>
      </c>
      <c r="DI629" s="284">
        <f t="shared" si="130"/>
        <v>0</v>
      </c>
      <c r="DJ629" s="284">
        <f t="shared" si="131"/>
        <v>0</v>
      </c>
      <c r="DK629" s="295">
        <f t="shared" si="132"/>
        <v>1</v>
      </c>
      <c r="DL629" s="297">
        <f t="shared" si="133"/>
        <v>1</v>
      </c>
      <c r="DM629" s="430">
        <f>IFERROR(IF(CA629="D",IF(DL629="A dispo.",DF629*VLOOKUP('DATI INPUT'!$F$27,TARIFFE_UD,4,FALSE),DF629*VLOOKUP(DL629,TARIFFE_UD,4,FALSE)),DF629*VLOOKUP(CB629-100,TARIFFE_UND,4,FALSE)),0)</f>
        <v>32.046394448016429</v>
      </c>
      <c r="DN629" s="430">
        <f>IFERROR(IF(CA629="D",IF(DL629="A dispo.",DK629*VLOOKUP('DATI INPUT'!$F$27,TARIFFE_UD,5,FALSE),DK629*VLOOKUP(DL629,TARIFFE_UD,5,FALSE)),DK629*VLOOKUP(CB629-100,TARIFFE_UND,5,FALSE)),0)</f>
        <v>16.930848468833439</v>
      </c>
      <c r="DO629" s="431">
        <f t="shared" si="134"/>
        <v>-2.7570831501293469E-3</v>
      </c>
      <c r="DP629" s="299">
        <f>IFERROR(IF(CA629="D",IF(DL629="A dispo.",DF629*VLOOKUP('DATI INPUT'!$F$27,TARIFFE_UD,2,FALSE),DF629*VLOOKUP(DL629,TARIFFE_UD,2,FALSE)),DF629*VLOOKUP(CB629-100,TARIFFE_UND,2,FALSE)),0)</f>
        <v>40.037492382911509</v>
      </c>
      <c r="DQ629" s="299">
        <f>IFERROR(IF(CA629="D",IF(DL629="A dispo.",DK629*VLOOKUP('DATI INPUT'!$F$27,TARIFFE_UD,3,FALSE),DK629*VLOOKUP(DL629,TARIFFE_UD,3,FALSE)),DK629*VLOOKUP(CB629-100,TARIFFE_UND,3,FALSE)),0)</f>
        <v>15.164853048114928</v>
      </c>
      <c r="DR629" s="299">
        <f t="shared" si="135"/>
        <v>55.202345431026437</v>
      </c>
    </row>
    <row r="630" spans="1:122" x14ac:dyDescent="0.25">
      <c r="A630" t="s">
        <v>5935</v>
      </c>
      <c r="B630" t="s">
        <v>5936</v>
      </c>
      <c r="C630" t="s">
        <v>5937</v>
      </c>
      <c r="D630" t="s">
        <v>5938</v>
      </c>
      <c r="E630" t="s">
        <v>268</v>
      </c>
      <c r="F630" t="s">
        <v>156</v>
      </c>
      <c r="G630" t="s">
        <v>5939</v>
      </c>
      <c r="H630" t="s">
        <v>5862</v>
      </c>
      <c r="I630" t="s">
        <v>5940</v>
      </c>
      <c r="J630" t="s">
        <v>274</v>
      </c>
      <c r="K630" t="s">
        <v>5941</v>
      </c>
      <c r="L630" t="s">
        <v>984</v>
      </c>
      <c r="M630" t="s">
        <v>5864</v>
      </c>
      <c r="N630" t="s">
        <v>984</v>
      </c>
      <c r="O630" t="s">
        <v>873</v>
      </c>
      <c r="P630" t="s">
        <v>1934</v>
      </c>
      <c r="Q630" t="s">
        <v>346</v>
      </c>
      <c r="R630" t="s">
        <v>268</v>
      </c>
      <c r="S630" t="s">
        <v>268</v>
      </c>
      <c r="T630" t="s">
        <v>268</v>
      </c>
      <c r="U630" t="s">
        <v>268</v>
      </c>
      <c r="V630" t="s">
        <v>268</v>
      </c>
      <c r="W630" t="s">
        <v>5864</v>
      </c>
      <c r="X630" t="s">
        <v>1934</v>
      </c>
      <c r="Y630" t="s">
        <v>346</v>
      </c>
      <c r="Z630" t="s">
        <v>268</v>
      </c>
      <c r="AA630" t="s">
        <v>268</v>
      </c>
      <c r="AB630" t="s">
        <v>268</v>
      </c>
      <c r="AC630" t="s">
        <v>268</v>
      </c>
      <c r="AD630" t="s">
        <v>268</v>
      </c>
      <c r="AE630" t="s">
        <v>287</v>
      </c>
      <c r="AF630" t="s">
        <v>1811</v>
      </c>
      <c r="AG630" t="s">
        <v>875</v>
      </c>
      <c r="AH630" t="s">
        <v>2576</v>
      </c>
      <c r="AI630" t="s">
        <v>5865</v>
      </c>
      <c r="AJ630" t="s">
        <v>268</v>
      </c>
      <c r="AK630" t="s">
        <v>354</v>
      </c>
      <c r="AL630" t="s">
        <v>268</v>
      </c>
      <c r="AM630" t="s">
        <v>288</v>
      </c>
      <c r="AN630" t="s">
        <v>268</v>
      </c>
      <c r="AO630" t="s">
        <v>268</v>
      </c>
      <c r="AP630" t="s">
        <v>268</v>
      </c>
      <c r="AQ630" t="s">
        <v>268</v>
      </c>
      <c r="AR630" t="s">
        <v>268</v>
      </c>
      <c r="AS630" t="s">
        <v>268</v>
      </c>
      <c r="AT630" t="s">
        <v>268</v>
      </c>
      <c r="AU630" t="s">
        <v>268</v>
      </c>
      <c r="AV630" t="s">
        <v>268</v>
      </c>
      <c r="AW630" t="s">
        <v>268</v>
      </c>
      <c r="AX630" t="s">
        <v>268</v>
      </c>
      <c r="AY630" t="s">
        <v>268</v>
      </c>
      <c r="AZ630" t="s">
        <v>268</v>
      </c>
      <c r="BA630" t="s">
        <v>268</v>
      </c>
      <c r="BB630" t="s">
        <v>268</v>
      </c>
      <c r="BC630" t="s">
        <v>268</v>
      </c>
      <c r="BD630" t="s">
        <v>268</v>
      </c>
      <c r="BE630" t="s">
        <v>268</v>
      </c>
      <c r="BF630" t="s">
        <v>268</v>
      </c>
      <c r="BG630" t="s">
        <v>268</v>
      </c>
      <c r="BH630" t="s">
        <v>268</v>
      </c>
      <c r="BI630" t="s">
        <v>268</v>
      </c>
      <c r="BJ630" t="s">
        <v>268</v>
      </c>
      <c r="BK630" t="s">
        <v>268</v>
      </c>
      <c r="BL630" t="s">
        <v>268</v>
      </c>
      <c r="BM630" t="s">
        <v>268</v>
      </c>
      <c r="BN630" t="s">
        <v>268</v>
      </c>
      <c r="BO630" t="s">
        <v>268</v>
      </c>
      <c r="BP630" t="s">
        <v>268</v>
      </c>
      <c r="BQ630" t="s">
        <v>268</v>
      </c>
      <c r="BR630" t="s">
        <v>268</v>
      </c>
      <c r="BS630" t="s">
        <v>268</v>
      </c>
      <c r="BT630" t="s">
        <v>268</v>
      </c>
      <c r="BU630" t="s">
        <v>268</v>
      </c>
      <c r="BV630" t="s">
        <v>268</v>
      </c>
      <c r="BW630" t="s">
        <v>268</v>
      </c>
      <c r="BX630" t="s">
        <v>268</v>
      </c>
      <c r="BY630">
        <v>51.97</v>
      </c>
      <c r="BZ630">
        <v>51.97</v>
      </c>
      <c r="CA630" t="s">
        <v>142</v>
      </c>
      <c r="CB630" s="356">
        <v>122</v>
      </c>
      <c r="CC630" t="s">
        <v>876</v>
      </c>
      <c r="CD630" t="s">
        <v>268</v>
      </c>
      <c r="CE630" t="s">
        <v>268</v>
      </c>
      <c r="CF630" s="356">
        <v>3</v>
      </c>
      <c r="CG630" t="s">
        <v>268</v>
      </c>
      <c r="CH630" t="s">
        <v>268</v>
      </c>
      <c r="CI630" t="s">
        <v>268</v>
      </c>
      <c r="CJ630" t="s">
        <v>268</v>
      </c>
      <c r="CK630" t="s">
        <v>268</v>
      </c>
      <c r="CL630" t="s">
        <v>268</v>
      </c>
      <c r="CM630" t="s">
        <v>11224</v>
      </c>
      <c r="CN630">
        <v>100.34</v>
      </c>
      <c r="CO630" t="s">
        <v>268</v>
      </c>
      <c r="CP630">
        <v>100.34</v>
      </c>
      <c r="CQ630">
        <v>365</v>
      </c>
      <c r="CR630" t="s">
        <v>878</v>
      </c>
      <c r="CS630" t="s">
        <v>11225</v>
      </c>
      <c r="CT630" t="s">
        <v>11226</v>
      </c>
      <c r="CU630" t="s">
        <v>11227</v>
      </c>
      <c r="CV630" t="s">
        <v>268</v>
      </c>
      <c r="CW630" t="s">
        <v>268</v>
      </c>
      <c r="CX630" t="s">
        <v>268</v>
      </c>
      <c r="CY630" t="s">
        <v>268</v>
      </c>
      <c r="CZ630" t="s">
        <v>268</v>
      </c>
      <c r="DA630" t="s">
        <v>268</v>
      </c>
      <c r="DB630" s="429">
        <f t="shared" si="123"/>
        <v>0</v>
      </c>
      <c r="DC630" s="284">
        <f t="shared" si="124"/>
        <v>0</v>
      </c>
      <c r="DD630" s="284">
        <f t="shared" si="125"/>
        <v>0</v>
      </c>
      <c r="DE630" s="284">
        <f t="shared" si="126"/>
        <v>0</v>
      </c>
      <c r="DF630" s="295">
        <f t="shared" si="127"/>
        <v>51.97</v>
      </c>
      <c r="DG630" s="284">
        <f t="shared" si="128"/>
        <v>0</v>
      </c>
      <c r="DH630" s="284">
        <f t="shared" si="129"/>
        <v>0</v>
      </c>
      <c r="DI630" s="284">
        <f t="shared" si="130"/>
        <v>0</v>
      </c>
      <c r="DJ630" s="284">
        <f t="shared" si="131"/>
        <v>0</v>
      </c>
      <c r="DK630" s="295">
        <f t="shared" si="132"/>
        <v>1</v>
      </c>
      <c r="DL630" s="297">
        <f t="shared" si="133"/>
        <v>3</v>
      </c>
      <c r="DM630" s="430">
        <f>IFERROR(IF(CA630="D",IF(DL630="A dispo.",DF630*VLOOKUP('DATI INPUT'!$F$27,TARIFFE_UD,4,FALSE),DF630*VLOOKUP(DL630,TARIFFE_UD,4,FALSE)),DF630*VLOOKUP(CB630-100,TARIFFE_UND,4,FALSE)),0)</f>
        <v>32.94298917619939</v>
      </c>
      <c r="DN630" s="430">
        <f>IFERROR(IF(CA630="D",IF(DL630="A dispo.",DK630*VLOOKUP('DATI INPUT'!$F$27,TARIFFE_UD,5,FALSE),DK630*VLOOKUP(DL630,TARIFFE_UD,5,FALSE)),DK630*VLOOKUP(CB630-100,TARIFFE_UND,5,FALSE)),0)</f>
        <v>67.397800635548478</v>
      </c>
      <c r="DO630" s="431">
        <f t="shared" si="134"/>
        <v>7.8981174786463271E-4</v>
      </c>
      <c r="DP630" s="299">
        <f>IFERROR(IF(CA630="D",IF(DL630="A dispo.",DF630*VLOOKUP('DATI INPUT'!$F$27,TARIFFE_UD,2,FALSE),DF630*VLOOKUP(DL630,TARIFFE_UD,2,FALSE)),DF630*VLOOKUP(CB630-100,TARIFFE_UND,2,FALSE)),0)</f>
        <v>41.157662224745486</v>
      </c>
      <c r="DQ630" s="299">
        <f>IFERROR(IF(CA630="D",IF(DL630="A dispo.",DK630*VLOOKUP('DATI INPUT'!$F$27,TARIFFE_UD,3,FALSE),DK630*VLOOKUP(DL630,TARIFFE_UD,3,FALSE)),DK630*VLOOKUP(CB630-100,TARIFFE_UND,3,FALSE)),0)</f>
        <v>60.367780403072892</v>
      </c>
      <c r="DR630" s="299">
        <f t="shared" si="135"/>
        <v>101.52544262781838</v>
      </c>
    </row>
    <row r="631" spans="1:122" x14ac:dyDescent="0.25">
      <c r="A631" t="s">
        <v>5942</v>
      </c>
      <c r="B631" t="s">
        <v>5943</v>
      </c>
      <c r="C631" t="s">
        <v>5944</v>
      </c>
      <c r="D631" t="s">
        <v>5945</v>
      </c>
      <c r="E631" t="s">
        <v>268</v>
      </c>
      <c r="F631" t="s">
        <v>156</v>
      </c>
      <c r="G631" t="s">
        <v>5946</v>
      </c>
      <c r="H631" t="s">
        <v>1372</v>
      </c>
      <c r="I631" t="s">
        <v>402</v>
      </c>
      <c r="J631" t="s">
        <v>274</v>
      </c>
      <c r="K631" t="s">
        <v>5947</v>
      </c>
      <c r="L631" t="s">
        <v>960</v>
      </c>
      <c r="M631" t="s">
        <v>3673</v>
      </c>
      <c r="N631" t="s">
        <v>984</v>
      </c>
      <c r="O631" t="s">
        <v>873</v>
      </c>
      <c r="P631" t="s">
        <v>1847</v>
      </c>
      <c r="Q631" t="s">
        <v>293</v>
      </c>
      <c r="R631" t="s">
        <v>268</v>
      </c>
      <c r="S631" t="s">
        <v>268</v>
      </c>
      <c r="T631" t="s">
        <v>268</v>
      </c>
      <c r="U631" t="s">
        <v>268</v>
      </c>
      <c r="V631" t="s">
        <v>268</v>
      </c>
      <c r="W631" t="s">
        <v>3673</v>
      </c>
      <c r="X631" t="s">
        <v>1847</v>
      </c>
      <c r="Y631" t="s">
        <v>293</v>
      </c>
      <c r="Z631" t="s">
        <v>268</v>
      </c>
      <c r="AA631" t="s">
        <v>268</v>
      </c>
      <c r="AB631" t="s">
        <v>268</v>
      </c>
      <c r="AC631" t="s">
        <v>268</v>
      </c>
      <c r="AD631" t="s">
        <v>268</v>
      </c>
      <c r="AE631" t="s">
        <v>287</v>
      </c>
      <c r="AF631" t="s">
        <v>1811</v>
      </c>
      <c r="AG631" t="s">
        <v>875</v>
      </c>
      <c r="AH631" t="s">
        <v>1848</v>
      </c>
      <c r="AI631" t="s">
        <v>1214</v>
      </c>
      <c r="AJ631" t="s">
        <v>268</v>
      </c>
      <c r="AK631" t="s">
        <v>352</v>
      </c>
      <c r="AL631" t="s">
        <v>268</v>
      </c>
      <c r="AM631" t="s">
        <v>405</v>
      </c>
      <c r="AN631" t="s">
        <v>268</v>
      </c>
      <c r="AO631" t="s">
        <v>268</v>
      </c>
      <c r="AP631" t="s">
        <v>268</v>
      </c>
      <c r="AQ631" t="s">
        <v>268</v>
      </c>
      <c r="AR631" t="s">
        <v>268</v>
      </c>
      <c r="AS631" t="s">
        <v>268</v>
      </c>
      <c r="AT631" t="s">
        <v>268</v>
      </c>
      <c r="AU631" t="s">
        <v>268</v>
      </c>
      <c r="AV631" t="s">
        <v>268</v>
      </c>
      <c r="AW631" t="s">
        <v>268</v>
      </c>
      <c r="AX631" t="s">
        <v>268</v>
      </c>
      <c r="AY631" t="s">
        <v>268</v>
      </c>
      <c r="AZ631" t="s">
        <v>268</v>
      </c>
      <c r="BA631" t="s">
        <v>268</v>
      </c>
      <c r="BB631" t="s">
        <v>268</v>
      </c>
      <c r="BC631" t="s">
        <v>268</v>
      </c>
      <c r="BD631" t="s">
        <v>268</v>
      </c>
      <c r="BE631" t="s">
        <v>268</v>
      </c>
      <c r="BF631" t="s">
        <v>268</v>
      </c>
      <c r="BG631" t="s">
        <v>268</v>
      </c>
      <c r="BH631" t="s">
        <v>268</v>
      </c>
      <c r="BI631" t="s">
        <v>268</v>
      </c>
      <c r="BJ631" t="s">
        <v>268</v>
      </c>
      <c r="BK631" t="s">
        <v>268</v>
      </c>
      <c r="BL631" t="s">
        <v>268</v>
      </c>
      <c r="BM631" t="s">
        <v>268</v>
      </c>
      <c r="BN631" t="s">
        <v>268</v>
      </c>
      <c r="BO631" t="s">
        <v>268</v>
      </c>
      <c r="BP631" t="s">
        <v>268</v>
      </c>
      <c r="BQ631" t="s">
        <v>268</v>
      </c>
      <c r="BR631" t="s">
        <v>268</v>
      </c>
      <c r="BS631" t="s">
        <v>268</v>
      </c>
      <c r="BT631" t="s">
        <v>268</v>
      </c>
      <c r="BU631" t="s">
        <v>268</v>
      </c>
      <c r="BV631" t="s">
        <v>268</v>
      </c>
      <c r="BW631" t="s">
        <v>268</v>
      </c>
      <c r="BX631" t="s">
        <v>268</v>
      </c>
      <c r="BY631">
        <v>50</v>
      </c>
      <c r="BZ631">
        <v>50</v>
      </c>
      <c r="CA631" t="s">
        <v>142</v>
      </c>
      <c r="CB631" s="356">
        <v>122</v>
      </c>
      <c r="CC631" t="s">
        <v>876</v>
      </c>
      <c r="CD631" t="s">
        <v>268</v>
      </c>
      <c r="CE631" t="s">
        <v>268</v>
      </c>
      <c r="CF631" s="356">
        <v>3</v>
      </c>
      <c r="CG631" t="s">
        <v>268</v>
      </c>
      <c r="CH631" t="s">
        <v>268</v>
      </c>
      <c r="CI631" t="s">
        <v>268</v>
      </c>
      <c r="CJ631" t="s">
        <v>268</v>
      </c>
      <c r="CK631" t="s">
        <v>268</v>
      </c>
      <c r="CL631" t="s">
        <v>268</v>
      </c>
      <c r="CM631" t="s">
        <v>11224</v>
      </c>
      <c r="CN631">
        <v>99.09</v>
      </c>
      <c r="CO631" t="s">
        <v>268</v>
      </c>
      <c r="CP631">
        <v>99.09</v>
      </c>
      <c r="CQ631">
        <v>365</v>
      </c>
      <c r="CR631" t="s">
        <v>878</v>
      </c>
      <c r="CS631" t="s">
        <v>11225</v>
      </c>
      <c r="CT631" t="s">
        <v>11226</v>
      </c>
      <c r="CU631" t="s">
        <v>11227</v>
      </c>
      <c r="CV631" t="s">
        <v>268</v>
      </c>
      <c r="CW631" t="s">
        <v>268</v>
      </c>
      <c r="CX631" t="s">
        <v>268</v>
      </c>
      <c r="CY631" t="s">
        <v>268</v>
      </c>
      <c r="CZ631" t="s">
        <v>268</v>
      </c>
      <c r="DA631" t="s">
        <v>268</v>
      </c>
      <c r="DB631" s="429">
        <f t="shared" si="123"/>
        <v>0</v>
      </c>
      <c r="DC631" s="284">
        <f t="shared" si="124"/>
        <v>0</v>
      </c>
      <c r="DD631" s="284">
        <f t="shared" si="125"/>
        <v>0</v>
      </c>
      <c r="DE631" s="284">
        <f t="shared" si="126"/>
        <v>0</v>
      </c>
      <c r="DF631" s="295">
        <f t="shared" si="127"/>
        <v>50</v>
      </c>
      <c r="DG631" s="284">
        <f t="shared" si="128"/>
        <v>0</v>
      </c>
      <c r="DH631" s="284">
        <f t="shared" si="129"/>
        <v>0</v>
      </c>
      <c r="DI631" s="284">
        <f t="shared" si="130"/>
        <v>0</v>
      </c>
      <c r="DJ631" s="284">
        <f t="shared" si="131"/>
        <v>0</v>
      </c>
      <c r="DK631" s="295">
        <f t="shared" si="132"/>
        <v>1</v>
      </c>
      <c r="DL631" s="297">
        <f t="shared" si="133"/>
        <v>3</v>
      </c>
      <c r="DM631" s="430">
        <f>IFERROR(IF(CA631="D",IF(DL631="A dispo.",DF631*VLOOKUP('DATI INPUT'!$F$27,TARIFFE_UD,4,FALSE),DF631*VLOOKUP(DL631,TARIFFE_UD,4,FALSE)),DF631*VLOOKUP(CB631-100,TARIFFE_UND,4,FALSE)),0)</f>
        <v>31.694236267268995</v>
      </c>
      <c r="DN631" s="430">
        <f>IFERROR(IF(CA631="D",IF(DL631="A dispo.",DK631*VLOOKUP('DATI INPUT'!$F$27,TARIFFE_UD,5,FALSE),DK631*VLOOKUP(DL631,TARIFFE_UD,5,FALSE)),DK631*VLOOKUP(CB631-100,TARIFFE_UND,5,FALSE)),0)</f>
        <v>67.397800635548478</v>
      </c>
      <c r="DO631" s="431">
        <f t="shared" si="134"/>
        <v>2.0369028174656023E-3</v>
      </c>
      <c r="DP631" s="299">
        <f>IFERROR(IF(CA631="D",IF(DL631="A dispo.",DF631*VLOOKUP('DATI INPUT'!$F$27,TARIFFE_UD,2,FALSE),DF631*VLOOKUP(DL631,TARIFFE_UD,2,FALSE)),DF631*VLOOKUP(CB631-100,TARIFFE_UND,2,FALSE)),0)</f>
        <v>39.597519939143247</v>
      </c>
      <c r="DQ631" s="299">
        <f>IFERROR(IF(CA631="D",IF(DL631="A dispo.",DK631*VLOOKUP('DATI INPUT'!$F$27,TARIFFE_UD,3,FALSE),DK631*VLOOKUP(DL631,TARIFFE_UD,3,FALSE)),DK631*VLOOKUP(CB631-100,TARIFFE_UND,3,FALSE)),0)</f>
        <v>60.367780403072892</v>
      </c>
      <c r="DR631" s="299">
        <f t="shared" si="135"/>
        <v>99.965300342216139</v>
      </c>
    </row>
    <row r="632" spans="1:122" x14ac:dyDescent="0.25">
      <c r="A632" t="s">
        <v>5948</v>
      </c>
      <c r="B632" t="s">
        <v>5949</v>
      </c>
      <c r="C632" t="s">
        <v>5950</v>
      </c>
      <c r="D632" t="s">
        <v>5951</v>
      </c>
      <c r="E632" t="s">
        <v>268</v>
      </c>
      <c r="F632" t="s">
        <v>156</v>
      </c>
      <c r="G632" t="s">
        <v>5952</v>
      </c>
      <c r="H632" t="s">
        <v>1372</v>
      </c>
      <c r="I632" t="s">
        <v>5953</v>
      </c>
      <c r="J632" t="s">
        <v>156</v>
      </c>
      <c r="K632" t="s">
        <v>5954</v>
      </c>
      <c r="L632" t="s">
        <v>960</v>
      </c>
      <c r="M632" t="s">
        <v>5955</v>
      </c>
      <c r="N632" t="s">
        <v>984</v>
      </c>
      <c r="O632" t="s">
        <v>873</v>
      </c>
      <c r="P632" t="s">
        <v>887</v>
      </c>
      <c r="Q632" t="s">
        <v>299</v>
      </c>
      <c r="R632" t="s">
        <v>153</v>
      </c>
      <c r="S632" t="s">
        <v>268</v>
      </c>
      <c r="T632" t="s">
        <v>268</v>
      </c>
      <c r="U632" t="s">
        <v>268</v>
      </c>
      <c r="V632" t="s">
        <v>268</v>
      </c>
      <c r="W632" t="s">
        <v>5748</v>
      </c>
      <c r="X632" t="s">
        <v>887</v>
      </c>
      <c r="Y632" t="s">
        <v>290</v>
      </c>
      <c r="Z632" t="s">
        <v>268</v>
      </c>
      <c r="AA632" t="s">
        <v>268</v>
      </c>
      <c r="AB632" t="s">
        <v>268</v>
      </c>
      <c r="AC632" t="s">
        <v>268</v>
      </c>
      <c r="AD632" t="s">
        <v>268</v>
      </c>
      <c r="AE632" t="s">
        <v>287</v>
      </c>
      <c r="AF632" t="s">
        <v>1811</v>
      </c>
      <c r="AG632" t="s">
        <v>875</v>
      </c>
      <c r="AH632" t="s">
        <v>1848</v>
      </c>
      <c r="AI632" t="s">
        <v>5956</v>
      </c>
      <c r="AJ632" t="s">
        <v>268</v>
      </c>
      <c r="AK632" t="s">
        <v>366</v>
      </c>
      <c r="AL632" t="s">
        <v>268</v>
      </c>
      <c r="AM632" t="s">
        <v>355</v>
      </c>
      <c r="AN632" t="s">
        <v>268</v>
      </c>
      <c r="AO632" t="s">
        <v>268</v>
      </c>
      <c r="AP632" t="s">
        <v>268</v>
      </c>
      <c r="AQ632" t="s">
        <v>268</v>
      </c>
      <c r="AR632" t="s">
        <v>268</v>
      </c>
      <c r="AS632" t="s">
        <v>268</v>
      </c>
      <c r="AT632" t="s">
        <v>268</v>
      </c>
      <c r="AU632" t="s">
        <v>268</v>
      </c>
      <c r="AV632" t="s">
        <v>268</v>
      </c>
      <c r="AW632" t="s">
        <v>268</v>
      </c>
      <c r="AX632" t="s">
        <v>268</v>
      </c>
      <c r="AY632" t="s">
        <v>268</v>
      </c>
      <c r="AZ632" t="s">
        <v>268</v>
      </c>
      <c r="BA632" t="s">
        <v>268</v>
      </c>
      <c r="BB632" t="s">
        <v>268</v>
      </c>
      <c r="BC632" t="s">
        <v>268</v>
      </c>
      <c r="BD632" t="s">
        <v>268</v>
      </c>
      <c r="BE632" t="s">
        <v>268</v>
      </c>
      <c r="BF632" t="s">
        <v>268</v>
      </c>
      <c r="BG632" t="s">
        <v>268</v>
      </c>
      <c r="BH632" t="s">
        <v>268</v>
      </c>
      <c r="BI632" t="s">
        <v>268</v>
      </c>
      <c r="BJ632" t="s">
        <v>268</v>
      </c>
      <c r="BK632" t="s">
        <v>268</v>
      </c>
      <c r="BL632" t="s">
        <v>268</v>
      </c>
      <c r="BM632" t="s">
        <v>268</v>
      </c>
      <c r="BN632" t="s">
        <v>268</v>
      </c>
      <c r="BO632" t="s">
        <v>268</v>
      </c>
      <c r="BP632" t="s">
        <v>268</v>
      </c>
      <c r="BQ632" t="s">
        <v>268</v>
      </c>
      <c r="BR632" t="s">
        <v>268</v>
      </c>
      <c r="BS632" t="s">
        <v>268</v>
      </c>
      <c r="BT632" t="s">
        <v>268</v>
      </c>
      <c r="BU632" t="s">
        <v>268</v>
      </c>
      <c r="BV632" t="s">
        <v>268</v>
      </c>
      <c r="BW632" t="s">
        <v>268</v>
      </c>
      <c r="BX632" t="s">
        <v>268</v>
      </c>
      <c r="BY632">
        <v>52.5</v>
      </c>
      <c r="BZ632">
        <v>52.5</v>
      </c>
      <c r="CA632" t="s">
        <v>142</v>
      </c>
      <c r="CB632" s="356">
        <v>122</v>
      </c>
      <c r="CC632" t="s">
        <v>876</v>
      </c>
      <c r="CD632" t="s">
        <v>268</v>
      </c>
      <c r="CE632" t="s">
        <v>268</v>
      </c>
      <c r="CF632" s="356">
        <v>1</v>
      </c>
      <c r="CG632" t="s">
        <v>268</v>
      </c>
      <c r="CH632" t="s">
        <v>268</v>
      </c>
      <c r="CI632" t="s">
        <v>268</v>
      </c>
      <c r="CJ632" t="s">
        <v>268</v>
      </c>
      <c r="CK632" t="s">
        <v>268</v>
      </c>
      <c r="CL632" t="s">
        <v>268</v>
      </c>
      <c r="CM632" t="s">
        <v>11224</v>
      </c>
      <c r="CN632">
        <v>42.81</v>
      </c>
      <c r="CO632" t="s">
        <v>268</v>
      </c>
      <c r="CP632">
        <v>42.81</v>
      </c>
      <c r="CQ632">
        <v>365</v>
      </c>
      <c r="CR632" t="s">
        <v>878</v>
      </c>
      <c r="CS632" t="s">
        <v>11225</v>
      </c>
      <c r="CT632" t="s">
        <v>11226</v>
      </c>
      <c r="CU632" t="s">
        <v>11227</v>
      </c>
      <c r="CV632" t="s">
        <v>268</v>
      </c>
      <c r="CW632" t="s">
        <v>268</v>
      </c>
      <c r="CX632" t="s">
        <v>268</v>
      </c>
      <c r="CY632" t="s">
        <v>268</v>
      </c>
      <c r="CZ632" t="s">
        <v>268</v>
      </c>
      <c r="DA632" t="s">
        <v>268</v>
      </c>
      <c r="DB632" s="429">
        <f t="shared" si="123"/>
        <v>0</v>
      </c>
      <c r="DC632" s="284">
        <f t="shared" si="124"/>
        <v>0</v>
      </c>
      <c r="DD632" s="284">
        <f t="shared" si="125"/>
        <v>0</v>
      </c>
      <c r="DE632" s="284">
        <f t="shared" si="126"/>
        <v>0</v>
      </c>
      <c r="DF632" s="295">
        <f t="shared" si="127"/>
        <v>52.5</v>
      </c>
      <c r="DG632" s="284">
        <f t="shared" si="128"/>
        <v>0</v>
      </c>
      <c r="DH632" s="284">
        <f t="shared" si="129"/>
        <v>0</v>
      </c>
      <c r="DI632" s="284">
        <f t="shared" si="130"/>
        <v>0</v>
      </c>
      <c r="DJ632" s="284">
        <f t="shared" si="131"/>
        <v>0</v>
      </c>
      <c r="DK632" s="295">
        <f t="shared" si="132"/>
        <v>1</v>
      </c>
      <c r="DL632" s="297">
        <f t="shared" si="133"/>
        <v>1</v>
      </c>
      <c r="DM632" s="430">
        <f>IFERROR(IF(CA632="D",IF(DL632="A dispo.",DF632*VLOOKUP('DATI INPUT'!$F$27,TARIFFE_UD,4,FALSE),DF632*VLOOKUP(DL632,TARIFFE_UD,4,FALSE)),DF632*VLOOKUP(CB632-100,TARIFFE_UND,4,FALSE)),0)</f>
        <v>25.883626284936344</v>
      </c>
      <c r="DN632" s="430">
        <f>IFERROR(IF(CA632="D",IF(DL632="A dispo.",DK632*VLOOKUP('DATI INPUT'!$F$27,TARIFFE_UD,5,FALSE),DK632*VLOOKUP(DL632,TARIFFE_UD,5,FALSE)),DK632*VLOOKUP(CB632-100,TARIFFE_UND,5,FALSE)),0)</f>
        <v>16.930848468833439</v>
      </c>
      <c r="DO632" s="431">
        <f t="shared" si="134"/>
        <v>4.4747537697844564E-3</v>
      </c>
      <c r="DP632" s="299">
        <f>IFERROR(IF(CA632="D",IF(DL632="A dispo.",DF632*VLOOKUP('DATI INPUT'!$F$27,TARIFFE_UD,2,FALSE),DF632*VLOOKUP(DL632,TARIFFE_UD,2,FALSE)),DF632*VLOOKUP(CB632-100,TARIFFE_UND,2,FALSE)),0)</f>
        <v>32.337974616966989</v>
      </c>
      <c r="DQ632" s="299">
        <f>IFERROR(IF(CA632="D",IF(DL632="A dispo.",DK632*VLOOKUP('DATI INPUT'!$F$27,TARIFFE_UD,3,FALSE),DK632*VLOOKUP(DL632,TARIFFE_UD,3,FALSE)),DK632*VLOOKUP(CB632-100,TARIFFE_UND,3,FALSE)),0)</f>
        <v>15.164853048114928</v>
      </c>
      <c r="DR632" s="299">
        <f t="shared" si="135"/>
        <v>47.502827665081917</v>
      </c>
    </row>
    <row r="633" spans="1:122" x14ac:dyDescent="0.25">
      <c r="A633" t="s">
        <v>5957</v>
      </c>
      <c r="B633" t="s">
        <v>5949</v>
      </c>
      <c r="C633" t="s">
        <v>700</v>
      </c>
      <c r="D633" t="s">
        <v>5951</v>
      </c>
      <c r="E633" t="s">
        <v>268</v>
      </c>
      <c r="F633" t="s">
        <v>156</v>
      </c>
      <c r="G633" t="s">
        <v>5952</v>
      </c>
      <c r="H633" t="s">
        <v>1372</v>
      </c>
      <c r="I633" t="s">
        <v>5953</v>
      </c>
      <c r="J633" t="s">
        <v>156</v>
      </c>
      <c r="K633" t="s">
        <v>5954</v>
      </c>
      <c r="L633" t="s">
        <v>960</v>
      </c>
      <c r="M633" t="s">
        <v>5955</v>
      </c>
      <c r="N633" t="s">
        <v>984</v>
      </c>
      <c r="O633" t="s">
        <v>873</v>
      </c>
      <c r="P633" t="s">
        <v>887</v>
      </c>
      <c r="Q633" t="s">
        <v>299</v>
      </c>
      <c r="R633" t="s">
        <v>153</v>
      </c>
      <c r="S633" t="s">
        <v>268</v>
      </c>
      <c r="T633" t="s">
        <v>268</v>
      </c>
      <c r="U633" t="s">
        <v>268</v>
      </c>
      <c r="V633" t="s">
        <v>268</v>
      </c>
      <c r="W633" t="s">
        <v>5748</v>
      </c>
      <c r="X633" t="s">
        <v>887</v>
      </c>
      <c r="Y633" t="s">
        <v>290</v>
      </c>
      <c r="Z633" t="s">
        <v>268</v>
      </c>
      <c r="AA633" t="s">
        <v>268</v>
      </c>
      <c r="AB633" t="s">
        <v>268</v>
      </c>
      <c r="AC633" t="s">
        <v>268</v>
      </c>
      <c r="AD633" t="s">
        <v>268</v>
      </c>
      <c r="AE633" t="s">
        <v>287</v>
      </c>
      <c r="AF633" t="s">
        <v>1811</v>
      </c>
      <c r="AG633" t="s">
        <v>875</v>
      </c>
      <c r="AH633" t="s">
        <v>1848</v>
      </c>
      <c r="AI633" t="s">
        <v>776</v>
      </c>
      <c r="AJ633" t="s">
        <v>268</v>
      </c>
      <c r="AK633" t="s">
        <v>669</v>
      </c>
      <c r="AL633" t="s">
        <v>268</v>
      </c>
      <c r="AM633" t="s">
        <v>405</v>
      </c>
      <c r="AN633" t="s">
        <v>268</v>
      </c>
      <c r="AO633" t="s">
        <v>268</v>
      </c>
      <c r="AP633" t="s">
        <v>268</v>
      </c>
      <c r="AQ633" t="s">
        <v>268</v>
      </c>
      <c r="AR633" t="s">
        <v>268</v>
      </c>
      <c r="AS633" t="s">
        <v>268</v>
      </c>
      <c r="AT633" t="s">
        <v>268</v>
      </c>
      <c r="AU633" t="s">
        <v>268</v>
      </c>
      <c r="AV633" t="s">
        <v>268</v>
      </c>
      <c r="AW633" t="s">
        <v>268</v>
      </c>
      <c r="AX633" t="s">
        <v>268</v>
      </c>
      <c r="AY633" t="s">
        <v>268</v>
      </c>
      <c r="AZ633" t="s">
        <v>268</v>
      </c>
      <c r="BA633" t="s">
        <v>268</v>
      </c>
      <c r="BB633" t="s">
        <v>268</v>
      </c>
      <c r="BC633" t="s">
        <v>268</v>
      </c>
      <c r="BD633" t="s">
        <v>268</v>
      </c>
      <c r="BE633" t="s">
        <v>268</v>
      </c>
      <c r="BF633" t="s">
        <v>268</v>
      </c>
      <c r="BG633" t="s">
        <v>268</v>
      </c>
      <c r="BH633" t="s">
        <v>268</v>
      </c>
      <c r="BI633" t="s">
        <v>268</v>
      </c>
      <c r="BJ633" t="s">
        <v>268</v>
      </c>
      <c r="BK633" t="s">
        <v>268</v>
      </c>
      <c r="BL633" t="s">
        <v>268</v>
      </c>
      <c r="BM633" t="s">
        <v>268</v>
      </c>
      <c r="BN633" t="s">
        <v>268</v>
      </c>
      <c r="BO633" t="s">
        <v>268</v>
      </c>
      <c r="BP633" t="s">
        <v>268</v>
      </c>
      <c r="BQ633" t="s">
        <v>268</v>
      </c>
      <c r="BR633" t="s">
        <v>268</v>
      </c>
      <c r="BS633" t="s">
        <v>268</v>
      </c>
      <c r="BT633" t="s">
        <v>268</v>
      </c>
      <c r="BU633" t="s">
        <v>268</v>
      </c>
      <c r="BV633" t="s">
        <v>268</v>
      </c>
      <c r="BW633" t="s">
        <v>268</v>
      </c>
      <c r="BX633" t="s">
        <v>268</v>
      </c>
      <c r="BY633">
        <v>52.5</v>
      </c>
      <c r="BZ633">
        <v>52.5</v>
      </c>
      <c r="CA633" t="s">
        <v>142</v>
      </c>
      <c r="CB633" s="356">
        <v>122</v>
      </c>
      <c r="CC633" t="s">
        <v>876</v>
      </c>
      <c r="CD633" t="s">
        <v>268</v>
      </c>
      <c r="CE633" t="s">
        <v>268</v>
      </c>
      <c r="CF633" s="356">
        <v>1</v>
      </c>
      <c r="CG633" t="s">
        <v>268</v>
      </c>
      <c r="CH633" t="s">
        <v>268</v>
      </c>
      <c r="CI633" t="s">
        <v>268</v>
      </c>
      <c r="CJ633" t="s">
        <v>268</v>
      </c>
      <c r="CK633" t="s">
        <v>268</v>
      </c>
      <c r="CL633" t="s">
        <v>268</v>
      </c>
      <c r="CM633" t="s">
        <v>11224</v>
      </c>
      <c r="CN633">
        <v>42.81</v>
      </c>
      <c r="CO633" t="s">
        <v>268</v>
      </c>
      <c r="CP633">
        <v>42.81</v>
      </c>
      <c r="CQ633">
        <v>365</v>
      </c>
      <c r="CR633" t="s">
        <v>878</v>
      </c>
      <c r="CS633" t="s">
        <v>11225</v>
      </c>
      <c r="CT633" t="s">
        <v>11226</v>
      </c>
      <c r="CU633" t="s">
        <v>11227</v>
      </c>
      <c r="CV633" t="s">
        <v>268</v>
      </c>
      <c r="CW633" t="s">
        <v>268</v>
      </c>
      <c r="CX633" t="s">
        <v>268</v>
      </c>
      <c r="CY633" t="s">
        <v>268</v>
      </c>
      <c r="CZ633" t="s">
        <v>268</v>
      </c>
      <c r="DA633" t="s">
        <v>268</v>
      </c>
      <c r="DB633" s="429">
        <f t="shared" si="123"/>
        <v>0</v>
      </c>
      <c r="DC633" s="284">
        <f t="shared" si="124"/>
        <v>0</v>
      </c>
      <c r="DD633" s="284">
        <f t="shared" si="125"/>
        <v>0</v>
      </c>
      <c r="DE633" s="284">
        <f t="shared" si="126"/>
        <v>0</v>
      </c>
      <c r="DF633" s="295">
        <f t="shared" si="127"/>
        <v>52.5</v>
      </c>
      <c r="DG633" s="284">
        <f t="shared" si="128"/>
        <v>0</v>
      </c>
      <c r="DH633" s="284">
        <f t="shared" si="129"/>
        <v>0</v>
      </c>
      <c r="DI633" s="284">
        <f t="shared" si="130"/>
        <v>0</v>
      </c>
      <c r="DJ633" s="284">
        <f t="shared" si="131"/>
        <v>0</v>
      </c>
      <c r="DK633" s="295">
        <f t="shared" si="132"/>
        <v>1</v>
      </c>
      <c r="DL633" s="297">
        <f t="shared" si="133"/>
        <v>1</v>
      </c>
      <c r="DM633" s="430">
        <f>IFERROR(IF(CA633="D",IF(DL633="A dispo.",DF633*VLOOKUP('DATI INPUT'!$F$27,TARIFFE_UD,4,FALSE),DF633*VLOOKUP(DL633,TARIFFE_UD,4,FALSE)),DF633*VLOOKUP(CB633-100,TARIFFE_UND,4,FALSE)),0)</f>
        <v>25.883626284936344</v>
      </c>
      <c r="DN633" s="430">
        <f>IFERROR(IF(CA633="D",IF(DL633="A dispo.",DK633*VLOOKUP('DATI INPUT'!$F$27,TARIFFE_UD,5,FALSE),DK633*VLOOKUP(DL633,TARIFFE_UD,5,FALSE)),DK633*VLOOKUP(CB633-100,TARIFFE_UND,5,FALSE)),0)</f>
        <v>16.930848468833439</v>
      </c>
      <c r="DO633" s="431">
        <f t="shared" si="134"/>
        <v>4.4747537697844564E-3</v>
      </c>
      <c r="DP633" s="299">
        <f>IFERROR(IF(CA633="D",IF(DL633="A dispo.",DF633*VLOOKUP('DATI INPUT'!$F$27,TARIFFE_UD,2,FALSE),DF633*VLOOKUP(DL633,TARIFFE_UD,2,FALSE)),DF633*VLOOKUP(CB633-100,TARIFFE_UND,2,FALSE)),0)</f>
        <v>32.337974616966989</v>
      </c>
      <c r="DQ633" s="299">
        <f>IFERROR(IF(CA633="D",IF(DL633="A dispo.",DK633*VLOOKUP('DATI INPUT'!$F$27,TARIFFE_UD,3,FALSE),DK633*VLOOKUP(DL633,TARIFFE_UD,3,FALSE)),DK633*VLOOKUP(CB633-100,TARIFFE_UND,3,FALSE)),0)</f>
        <v>15.164853048114928</v>
      </c>
      <c r="DR633" s="299">
        <f t="shared" si="135"/>
        <v>47.502827665081917</v>
      </c>
    </row>
    <row r="634" spans="1:122" x14ac:dyDescent="0.25">
      <c r="A634" t="s">
        <v>5958</v>
      </c>
      <c r="B634" t="s">
        <v>5949</v>
      </c>
      <c r="C634" t="s">
        <v>5959</v>
      </c>
      <c r="D634" t="s">
        <v>5951</v>
      </c>
      <c r="E634" t="s">
        <v>268</v>
      </c>
      <c r="F634" t="s">
        <v>156</v>
      </c>
      <c r="G634" t="s">
        <v>5952</v>
      </c>
      <c r="H634" t="s">
        <v>1372</v>
      </c>
      <c r="I634" t="s">
        <v>5953</v>
      </c>
      <c r="J634" t="s">
        <v>156</v>
      </c>
      <c r="K634" t="s">
        <v>5954</v>
      </c>
      <c r="L634" t="s">
        <v>960</v>
      </c>
      <c r="M634" t="s">
        <v>5955</v>
      </c>
      <c r="N634" t="s">
        <v>984</v>
      </c>
      <c r="O634" t="s">
        <v>873</v>
      </c>
      <c r="P634" t="s">
        <v>887</v>
      </c>
      <c r="Q634" t="s">
        <v>299</v>
      </c>
      <c r="R634" t="s">
        <v>153</v>
      </c>
      <c r="S634" t="s">
        <v>268</v>
      </c>
      <c r="T634" t="s">
        <v>268</v>
      </c>
      <c r="U634" t="s">
        <v>268</v>
      </c>
      <c r="V634" t="s">
        <v>268</v>
      </c>
      <c r="W634" t="s">
        <v>5955</v>
      </c>
      <c r="X634" t="s">
        <v>887</v>
      </c>
      <c r="Y634" t="s">
        <v>299</v>
      </c>
      <c r="Z634" t="s">
        <v>153</v>
      </c>
      <c r="AA634" t="s">
        <v>268</v>
      </c>
      <c r="AB634" t="s">
        <v>268</v>
      </c>
      <c r="AC634" t="s">
        <v>268</v>
      </c>
      <c r="AD634" t="s">
        <v>268</v>
      </c>
      <c r="AE634" t="s">
        <v>287</v>
      </c>
      <c r="AF634" t="s">
        <v>1811</v>
      </c>
      <c r="AG634" t="s">
        <v>875</v>
      </c>
      <c r="AH634" t="s">
        <v>1848</v>
      </c>
      <c r="AI634" t="s">
        <v>776</v>
      </c>
      <c r="AJ634" t="s">
        <v>268</v>
      </c>
      <c r="AK634" t="s">
        <v>395</v>
      </c>
      <c r="AL634" t="s">
        <v>268</v>
      </c>
      <c r="AM634" t="s">
        <v>353</v>
      </c>
      <c r="AN634" t="s">
        <v>268</v>
      </c>
      <c r="AO634" t="s">
        <v>268</v>
      </c>
      <c r="AP634" t="s">
        <v>268</v>
      </c>
      <c r="AQ634" t="s">
        <v>268</v>
      </c>
      <c r="AR634" t="s">
        <v>268</v>
      </c>
      <c r="AS634" t="s">
        <v>268</v>
      </c>
      <c r="AT634" t="s">
        <v>268</v>
      </c>
      <c r="AU634" t="s">
        <v>268</v>
      </c>
      <c r="AV634" t="s">
        <v>268</v>
      </c>
      <c r="AW634" t="s">
        <v>268</v>
      </c>
      <c r="AX634" t="s">
        <v>268</v>
      </c>
      <c r="AY634" t="s">
        <v>268</v>
      </c>
      <c r="AZ634" t="s">
        <v>268</v>
      </c>
      <c r="BA634" t="s">
        <v>268</v>
      </c>
      <c r="BB634" t="s">
        <v>268</v>
      </c>
      <c r="BC634" t="s">
        <v>268</v>
      </c>
      <c r="BD634" t="s">
        <v>268</v>
      </c>
      <c r="BE634" t="s">
        <v>268</v>
      </c>
      <c r="BF634" t="s">
        <v>268</v>
      </c>
      <c r="BG634" t="s">
        <v>268</v>
      </c>
      <c r="BH634" t="s">
        <v>268</v>
      </c>
      <c r="BI634" t="s">
        <v>268</v>
      </c>
      <c r="BJ634" t="s">
        <v>268</v>
      </c>
      <c r="BK634" t="s">
        <v>268</v>
      </c>
      <c r="BL634" t="s">
        <v>268</v>
      </c>
      <c r="BM634" t="s">
        <v>268</v>
      </c>
      <c r="BN634" t="s">
        <v>268</v>
      </c>
      <c r="BO634" t="s">
        <v>268</v>
      </c>
      <c r="BP634" t="s">
        <v>268</v>
      </c>
      <c r="BQ634" t="s">
        <v>268</v>
      </c>
      <c r="BR634" t="s">
        <v>268</v>
      </c>
      <c r="BS634" t="s">
        <v>268</v>
      </c>
      <c r="BT634" t="s">
        <v>268</v>
      </c>
      <c r="BU634" t="s">
        <v>268</v>
      </c>
      <c r="BV634" t="s">
        <v>268</v>
      </c>
      <c r="BW634" t="s">
        <v>268</v>
      </c>
      <c r="BX634" t="s">
        <v>268</v>
      </c>
      <c r="BY634">
        <v>60.27</v>
      </c>
      <c r="BZ634">
        <v>60.27</v>
      </c>
      <c r="CA634" t="s">
        <v>142</v>
      </c>
      <c r="CB634" s="356">
        <v>122</v>
      </c>
      <c r="CC634" t="s">
        <v>876</v>
      </c>
      <c r="CD634" t="s">
        <v>268</v>
      </c>
      <c r="CE634" t="s">
        <v>268</v>
      </c>
      <c r="CF634" s="356">
        <v>1</v>
      </c>
      <c r="CG634" t="s">
        <v>268</v>
      </c>
      <c r="CH634" t="s">
        <v>268</v>
      </c>
      <c r="CI634" t="s">
        <v>268</v>
      </c>
      <c r="CJ634" t="s">
        <v>268</v>
      </c>
      <c r="CK634" t="s">
        <v>268</v>
      </c>
      <c r="CL634" t="s">
        <v>2895</v>
      </c>
      <c r="CM634" t="s">
        <v>11224</v>
      </c>
      <c r="CN634">
        <v>46.64</v>
      </c>
      <c r="CO634" t="s">
        <v>268</v>
      </c>
      <c r="CP634">
        <v>46.64</v>
      </c>
      <c r="CQ634">
        <v>365</v>
      </c>
      <c r="CR634" t="s">
        <v>878</v>
      </c>
      <c r="CS634" t="s">
        <v>11225</v>
      </c>
      <c r="CT634" t="s">
        <v>11226</v>
      </c>
      <c r="CU634" t="s">
        <v>11227</v>
      </c>
      <c r="CV634" t="s">
        <v>268</v>
      </c>
      <c r="CW634" t="s">
        <v>268</v>
      </c>
      <c r="CX634" t="s">
        <v>268</v>
      </c>
      <c r="CY634" t="s">
        <v>268</v>
      </c>
      <c r="CZ634" t="s">
        <v>268</v>
      </c>
      <c r="DA634" t="s">
        <v>268</v>
      </c>
      <c r="DB634" s="429">
        <f t="shared" si="123"/>
        <v>0</v>
      </c>
      <c r="DC634" s="284">
        <f t="shared" si="124"/>
        <v>0</v>
      </c>
      <c r="DD634" s="284">
        <f t="shared" si="125"/>
        <v>0</v>
      </c>
      <c r="DE634" s="284">
        <f t="shared" si="126"/>
        <v>0</v>
      </c>
      <c r="DF634" s="295">
        <f t="shared" si="127"/>
        <v>60.27</v>
      </c>
      <c r="DG634" s="284">
        <f t="shared" si="128"/>
        <v>0</v>
      </c>
      <c r="DH634" s="284">
        <f t="shared" si="129"/>
        <v>0</v>
      </c>
      <c r="DI634" s="284">
        <f t="shared" si="130"/>
        <v>0</v>
      </c>
      <c r="DJ634" s="284">
        <f t="shared" si="131"/>
        <v>0</v>
      </c>
      <c r="DK634" s="295">
        <f t="shared" si="132"/>
        <v>1</v>
      </c>
      <c r="DL634" s="297">
        <f t="shared" si="133"/>
        <v>1</v>
      </c>
      <c r="DM634" s="430">
        <f>IFERROR(IF(CA634="D",IF(DL634="A dispo.",DF634*VLOOKUP('DATI INPUT'!$F$27,TARIFFE_UD,4,FALSE),DF634*VLOOKUP(DL634,TARIFFE_UD,4,FALSE)),DF634*VLOOKUP(CB634-100,TARIFFE_UND,4,FALSE)),0)</f>
        <v>29.714402975106925</v>
      </c>
      <c r="DN634" s="430">
        <f>IFERROR(IF(CA634="D",IF(DL634="A dispo.",DK634*VLOOKUP('DATI INPUT'!$F$27,TARIFFE_UD,5,FALSE),DK634*VLOOKUP(DL634,TARIFFE_UD,5,FALSE)),DK634*VLOOKUP(CB634-100,TARIFFE_UND,5,FALSE)),0)</f>
        <v>16.930848468833439</v>
      </c>
      <c r="DO634" s="431">
        <f t="shared" si="134"/>
        <v>5.2514439403665847E-3</v>
      </c>
      <c r="DP634" s="299">
        <f>IFERROR(IF(CA634="D",IF(DL634="A dispo.",DF634*VLOOKUP('DATI INPUT'!$F$27,TARIFFE_UD,2,FALSE),DF634*VLOOKUP(DL634,TARIFFE_UD,2,FALSE)),DF634*VLOOKUP(CB634-100,TARIFFE_UND,2,FALSE)),0)</f>
        <v>37.123994860278103</v>
      </c>
      <c r="DQ634" s="299">
        <f>IFERROR(IF(CA634="D",IF(DL634="A dispo.",DK634*VLOOKUP('DATI INPUT'!$F$27,TARIFFE_UD,3,FALSE),DK634*VLOOKUP(DL634,TARIFFE_UD,3,FALSE)),DK634*VLOOKUP(CB634-100,TARIFFE_UND,3,FALSE)),0)</f>
        <v>15.164853048114928</v>
      </c>
      <c r="DR634" s="299">
        <f t="shared" si="135"/>
        <v>52.288847908393031</v>
      </c>
    </row>
    <row r="635" spans="1:122" x14ac:dyDescent="0.25">
      <c r="A635" t="s">
        <v>5960</v>
      </c>
      <c r="B635" t="s">
        <v>5949</v>
      </c>
      <c r="C635" t="s">
        <v>5961</v>
      </c>
      <c r="D635" t="s">
        <v>5951</v>
      </c>
      <c r="E635" t="s">
        <v>268</v>
      </c>
      <c r="F635" t="s">
        <v>156</v>
      </c>
      <c r="G635" t="s">
        <v>5952</v>
      </c>
      <c r="H635" t="s">
        <v>1372</v>
      </c>
      <c r="I635" t="s">
        <v>5953</v>
      </c>
      <c r="J635" t="s">
        <v>156</v>
      </c>
      <c r="K635" t="s">
        <v>5954</v>
      </c>
      <c r="L635" t="s">
        <v>960</v>
      </c>
      <c r="M635" t="s">
        <v>5955</v>
      </c>
      <c r="N635" t="s">
        <v>984</v>
      </c>
      <c r="O635" t="s">
        <v>873</v>
      </c>
      <c r="P635" t="s">
        <v>887</v>
      </c>
      <c r="Q635" t="s">
        <v>299</v>
      </c>
      <c r="R635" t="s">
        <v>153</v>
      </c>
      <c r="S635" t="s">
        <v>268</v>
      </c>
      <c r="T635" t="s">
        <v>268</v>
      </c>
      <c r="U635" t="s">
        <v>268</v>
      </c>
      <c r="V635" t="s">
        <v>268</v>
      </c>
      <c r="W635" t="s">
        <v>5748</v>
      </c>
      <c r="X635" t="s">
        <v>887</v>
      </c>
      <c r="Y635" t="s">
        <v>290</v>
      </c>
      <c r="Z635" t="s">
        <v>268</v>
      </c>
      <c r="AA635" t="s">
        <v>268</v>
      </c>
      <c r="AB635" t="s">
        <v>268</v>
      </c>
      <c r="AC635" t="s">
        <v>268</v>
      </c>
      <c r="AD635" t="s">
        <v>268</v>
      </c>
      <c r="AE635" t="s">
        <v>287</v>
      </c>
      <c r="AF635" t="s">
        <v>1811</v>
      </c>
      <c r="AG635" t="s">
        <v>875</v>
      </c>
      <c r="AH635" t="s">
        <v>1848</v>
      </c>
      <c r="AI635" t="s">
        <v>5956</v>
      </c>
      <c r="AJ635" t="s">
        <v>268</v>
      </c>
      <c r="AK635" t="s">
        <v>377</v>
      </c>
      <c r="AL635" t="s">
        <v>268</v>
      </c>
      <c r="AM635" t="s">
        <v>353</v>
      </c>
      <c r="AN635" t="s">
        <v>268</v>
      </c>
      <c r="AO635" t="s">
        <v>268</v>
      </c>
      <c r="AP635" t="s">
        <v>268</v>
      </c>
      <c r="AQ635" t="s">
        <v>268</v>
      </c>
      <c r="AR635" t="s">
        <v>268</v>
      </c>
      <c r="AS635" t="s">
        <v>268</v>
      </c>
      <c r="AT635" t="s">
        <v>268</v>
      </c>
      <c r="AU635" t="s">
        <v>268</v>
      </c>
      <c r="AV635" t="s">
        <v>268</v>
      </c>
      <c r="AW635" t="s">
        <v>268</v>
      </c>
      <c r="AX635" t="s">
        <v>268</v>
      </c>
      <c r="AY635" t="s">
        <v>268</v>
      </c>
      <c r="AZ635" t="s">
        <v>268</v>
      </c>
      <c r="BA635" t="s">
        <v>268</v>
      </c>
      <c r="BB635" t="s">
        <v>268</v>
      </c>
      <c r="BC635" t="s">
        <v>268</v>
      </c>
      <c r="BD635" t="s">
        <v>268</v>
      </c>
      <c r="BE635" t="s">
        <v>268</v>
      </c>
      <c r="BF635" t="s">
        <v>268</v>
      </c>
      <c r="BG635" t="s">
        <v>268</v>
      </c>
      <c r="BH635" t="s">
        <v>268</v>
      </c>
      <c r="BI635" t="s">
        <v>268</v>
      </c>
      <c r="BJ635" t="s">
        <v>268</v>
      </c>
      <c r="BK635" t="s">
        <v>268</v>
      </c>
      <c r="BL635" t="s">
        <v>268</v>
      </c>
      <c r="BM635" t="s">
        <v>268</v>
      </c>
      <c r="BN635" t="s">
        <v>268</v>
      </c>
      <c r="BO635" t="s">
        <v>268</v>
      </c>
      <c r="BP635" t="s">
        <v>268</v>
      </c>
      <c r="BQ635" t="s">
        <v>268</v>
      </c>
      <c r="BR635" t="s">
        <v>268</v>
      </c>
      <c r="BS635" t="s">
        <v>268</v>
      </c>
      <c r="BT635" t="s">
        <v>268</v>
      </c>
      <c r="BU635" t="s">
        <v>268</v>
      </c>
      <c r="BV635" t="s">
        <v>268</v>
      </c>
      <c r="BW635" t="s">
        <v>268</v>
      </c>
      <c r="BX635" t="s">
        <v>268</v>
      </c>
      <c r="BY635">
        <v>41</v>
      </c>
      <c r="BZ635">
        <v>41</v>
      </c>
      <c r="CA635" t="s">
        <v>142</v>
      </c>
      <c r="CB635" s="356">
        <v>123</v>
      </c>
      <c r="CC635" t="s">
        <v>1817</v>
      </c>
      <c r="CD635" t="s">
        <v>268</v>
      </c>
      <c r="CE635" t="s">
        <v>268</v>
      </c>
      <c r="CF635" s="356">
        <v>1</v>
      </c>
      <c r="CG635" t="s">
        <v>268</v>
      </c>
      <c r="CH635" t="s">
        <v>268</v>
      </c>
      <c r="CI635" t="s">
        <v>268</v>
      </c>
      <c r="CJ635" t="s">
        <v>268</v>
      </c>
      <c r="CK635" t="s">
        <v>268</v>
      </c>
      <c r="CL635" t="s">
        <v>268</v>
      </c>
      <c r="CM635" t="s">
        <v>11224</v>
      </c>
      <c r="CN635">
        <v>20.21</v>
      </c>
      <c r="CO635" t="s">
        <v>268</v>
      </c>
      <c r="CP635">
        <v>20.21</v>
      </c>
      <c r="CQ635">
        <v>365</v>
      </c>
      <c r="CR635" t="s">
        <v>878</v>
      </c>
      <c r="CS635" t="s">
        <v>11225</v>
      </c>
      <c r="CT635" t="s">
        <v>11226</v>
      </c>
      <c r="CU635" t="s">
        <v>11227</v>
      </c>
      <c r="CV635" t="s">
        <v>268</v>
      </c>
      <c r="CW635" t="s">
        <v>268</v>
      </c>
      <c r="CX635" t="s">
        <v>268</v>
      </c>
      <c r="CY635" t="s">
        <v>268</v>
      </c>
      <c r="CZ635" t="s">
        <v>268</v>
      </c>
      <c r="DA635" t="s">
        <v>268</v>
      </c>
      <c r="DB635" s="429">
        <f t="shared" si="123"/>
        <v>0</v>
      </c>
      <c r="DC635" s="284">
        <f t="shared" si="124"/>
        <v>0</v>
      </c>
      <c r="DD635" s="284">
        <f t="shared" si="125"/>
        <v>0</v>
      </c>
      <c r="DE635" s="284">
        <f t="shared" si="126"/>
        <v>0</v>
      </c>
      <c r="DF635" s="295">
        <f t="shared" si="127"/>
        <v>41</v>
      </c>
      <c r="DG635" s="284">
        <f t="shared" si="128"/>
        <v>1</v>
      </c>
      <c r="DH635" s="284">
        <f t="shared" si="129"/>
        <v>0</v>
      </c>
      <c r="DI635" s="284">
        <f t="shared" si="130"/>
        <v>0</v>
      </c>
      <c r="DJ635" s="284">
        <f t="shared" si="131"/>
        <v>0</v>
      </c>
      <c r="DK635" s="295">
        <f t="shared" si="132"/>
        <v>0</v>
      </c>
      <c r="DL635" s="297">
        <f t="shared" si="133"/>
        <v>1</v>
      </c>
      <c r="DM635" s="430">
        <f>IFERROR(IF(CA635="D",IF(DL635="A dispo.",DF635*VLOOKUP('DATI INPUT'!$F$27,TARIFFE_UD,4,FALSE),DF635*VLOOKUP(DL635,TARIFFE_UD,4,FALSE)),DF635*VLOOKUP(CB635-100,TARIFFE_UND,4,FALSE)),0)</f>
        <v>20.21387957490267</v>
      </c>
      <c r="DN635" s="430">
        <f>IFERROR(IF(CA635="D",IF(DL635="A dispo.",DK635*VLOOKUP('DATI INPUT'!$F$27,TARIFFE_UD,5,FALSE),DK635*VLOOKUP(DL635,TARIFFE_UD,5,FALSE)),DK635*VLOOKUP(CB635-100,TARIFFE_UND,5,FALSE)),0)</f>
        <v>0</v>
      </c>
      <c r="DO635" s="431">
        <f t="shared" si="134"/>
        <v>3.8795749026689919E-3</v>
      </c>
      <c r="DP635" s="299">
        <f>IFERROR(IF(CA635="D",IF(DL635="A dispo.",DF635*VLOOKUP('DATI INPUT'!$F$27,TARIFFE_UD,2,FALSE),DF635*VLOOKUP(DL635,TARIFFE_UD,2,FALSE)),DF635*VLOOKUP(CB635-100,TARIFFE_UND,2,FALSE)),0)</f>
        <v>25.254418272298029</v>
      </c>
      <c r="DQ635" s="299">
        <f>IFERROR(IF(CA635="D",IF(DL635="A dispo.",DK635*VLOOKUP('DATI INPUT'!$F$27,TARIFFE_UD,3,FALSE),DK635*VLOOKUP(DL635,TARIFFE_UD,3,FALSE)),DK635*VLOOKUP(CB635-100,TARIFFE_UND,3,FALSE)),0)</f>
        <v>0</v>
      </c>
      <c r="DR635" s="299">
        <f t="shared" si="135"/>
        <v>25.254418272298029</v>
      </c>
    </row>
    <row r="636" spans="1:122" x14ac:dyDescent="0.25">
      <c r="A636" t="s">
        <v>5962</v>
      </c>
      <c r="B636" t="s">
        <v>5949</v>
      </c>
      <c r="C636" t="s">
        <v>5963</v>
      </c>
      <c r="D636" t="s">
        <v>5951</v>
      </c>
      <c r="E636" t="s">
        <v>268</v>
      </c>
      <c r="F636" t="s">
        <v>156</v>
      </c>
      <c r="G636" t="s">
        <v>5952</v>
      </c>
      <c r="H636" t="s">
        <v>1372</v>
      </c>
      <c r="I636" t="s">
        <v>5953</v>
      </c>
      <c r="J636" t="s">
        <v>156</v>
      </c>
      <c r="K636" t="s">
        <v>5954</v>
      </c>
      <c r="L636" t="s">
        <v>960</v>
      </c>
      <c r="M636" t="s">
        <v>5955</v>
      </c>
      <c r="N636" t="s">
        <v>984</v>
      </c>
      <c r="O636" t="s">
        <v>873</v>
      </c>
      <c r="P636" t="s">
        <v>887</v>
      </c>
      <c r="Q636" t="s">
        <v>299</v>
      </c>
      <c r="R636" t="s">
        <v>153</v>
      </c>
      <c r="S636" t="s">
        <v>268</v>
      </c>
      <c r="T636" t="s">
        <v>268</v>
      </c>
      <c r="U636" t="s">
        <v>268</v>
      </c>
      <c r="V636" t="s">
        <v>268</v>
      </c>
      <c r="W636" t="s">
        <v>5955</v>
      </c>
      <c r="X636" t="s">
        <v>887</v>
      </c>
      <c r="Y636" t="s">
        <v>299</v>
      </c>
      <c r="Z636" t="s">
        <v>153</v>
      </c>
      <c r="AA636" t="s">
        <v>268</v>
      </c>
      <c r="AB636" t="s">
        <v>268</v>
      </c>
      <c r="AC636" t="s">
        <v>268</v>
      </c>
      <c r="AD636" t="s">
        <v>268</v>
      </c>
      <c r="AE636" t="s">
        <v>287</v>
      </c>
      <c r="AF636" t="s">
        <v>1811</v>
      </c>
      <c r="AG636" t="s">
        <v>875</v>
      </c>
      <c r="AH636" t="s">
        <v>1848</v>
      </c>
      <c r="AI636" t="s">
        <v>776</v>
      </c>
      <c r="AJ636" t="s">
        <v>268</v>
      </c>
      <c r="AK636" t="s">
        <v>395</v>
      </c>
      <c r="AL636" t="s">
        <v>268</v>
      </c>
      <c r="AM636" t="s">
        <v>353</v>
      </c>
      <c r="AN636" t="s">
        <v>268</v>
      </c>
      <c r="AO636" t="s">
        <v>268</v>
      </c>
      <c r="AP636" t="s">
        <v>268</v>
      </c>
      <c r="AQ636" t="s">
        <v>268</v>
      </c>
      <c r="AR636" t="s">
        <v>268</v>
      </c>
      <c r="AS636" t="s">
        <v>268</v>
      </c>
      <c r="AT636" t="s">
        <v>268</v>
      </c>
      <c r="AU636" t="s">
        <v>268</v>
      </c>
      <c r="AV636" t="s">
        <v>268</v>
      </c>
      <c r="AW636" t="s">
        <v>268</v>
      </c>
      <c r="AX636" t="s">
        <v>268</v>
      </c>
      <c r="AY636" t="s">
        <v>268</v>
      </c>
      <c r="AZ636" t="s">
        <v>268</v>
      </c>
      <c r="BA636" t="s">
        <v>268</v>
      </c>
      <c r="BB636" t="s">
        <v>268</v>
      </c>
      <c r="BC636" t="s">
        <v>268</v>
      </c>
      <c r="BD636" t="s">
        <v>268</v>
      </c>
      <c r="BE636" t="s">
        <v>268</v>
      </c>
      <c r="BF636" t="s">
        <v>268</v>
      </c>
      <c r="BG636" t="s">
        <v>268</v>
      </c>
      <c r="BH636" t="s">
        <v>268</v>
      </c>
      <c r="BI636" t="s">
        <v>268</v>
      </c>
      <c r="BJ636" t="s">
        <v>268</v>
      </c>
      <c r="BK636" t="s">
        <v>268</v>
      </c>
      <c r="BL636" t="s">
        <v>268</v>
      </c>
      <c r="BM636" t="s">
        <v>268</v>
      </c>
      <c r="BN636" t="s">
        <v>268</v>
      </c>
      <c r="BO636" t="s">
        <v>268</v>
      </c>
      <c r="BP636" t="s">
        <v>268</v>
      </c>
      <c r="BQ636" t="s">
        <v>268</v>
      </c>
      <c r="BR636" t="s">
        <v>268</v>
      </c>
      <c r="BS636" t="s">
        <v>268</v>
      </c>
      <c r="BT636" t="s">
        <v>268</v>
      </c>
      <c r="BU636" t="s">
        <v>268</v>
      </c>
      <c r="BV636" t="s">
        <v>268</v>
      </c>
      <c r="BW636" t="s">
        <v>268</v>
      </c>
      <c r="BX636" t="s">
        <v>268</v>
      </c>
      <c r="BY636">
        <v>37.64</v>
      </c>
      <c r="BZ636">
        <v>37.64</v>
      </c>
      <c r="CA636" t="s">
        <v>142</v>
      </c>
      <c r="CB636" s="356">
        <v>123</v>
      </c>
      <c r="CC636" t="s">
        <v>1817</v>
      </c>
      <c r="CD636" t="s">
        <v>268</v>
      </c>
      <c r="CE636" t="s">
        <v>268</v>
      </c>
      <c r="CF636" s="356">
        <v>1</v>
      </c>
      <c r="CG636" t="s">
        <v>268</v>
      </c>
      <c r="CH636" t="s">
        <v>268</v>
      </c>
      <c r="CI636" t="s">
        <v>268</v>
      </c>
      <c r="CJ636" t="s">
        <v>268</v>
      </c>
      <c r="CK636" t="s">
        <v>268</v>
      </c>
      <c r="CL636" t="s">
        <v>2895</v>
      </c>
      <c r="CM636" t="s">
        <v>11224</v>
      </c>
      <c r="CN636">
        <v>18.559999999999999</v>
      </c>
      <c r="CO636" t="s">
        <v>268</v>
      </c>
      <c r="CP636">
        <v>18.559999999999999</v>
      </c>
      <c r="CQ636">
        <v>365</v>
      </c>
      <c r="CR636" t="s">
        <v>878</v>
      </c>
      <c r="CS636" t="s">
        <v>11225</v>
      </c>
      <c r="CT636" t="s">
        <v>11226</v>
      </c>
      <c r="CU636" t="s">
        <v>11227</v>
      </c>
      <c r="CV636" t="s">
        <v>268</v>
      </c>
      <c r="CW636" t="s">
        <v>268</v>
      </c>
      <c r="CX636" t="s">
        <v>268</v>
      </c>
      <c r="CY636" t="s">
        <v>268</v>
      </c>
      <c r="CZ636" t="s">
        <v>268</v>
      </c>
      <c r="DA636" t="s">
        <v>268</v>
      </c>
      <c r="DB636" s="429">
        <f t="shared" si="123"/>
        <v>0</v>
      </c>
      <c r="DC636" s="284">
        <f t="shared" si="124"/>
        <v>0</v>
      </c>
      <c r="DD636" s="284">
        <f t="shared" si="125"/>
        <v>0</v>
      </c>
      <c r="DE636" s="284">
        <f t="shared" si="126"/>
        <v>0</v>
      </c>
      <c r="DF636" s="295">
        <f t="shared" si="127"/>
        <v>37.64</v>
      </c>
      <c r="DG636" s="284">
        <f t="shared" si="128"/>
        <v>1</v>
      </c>
      <c r="DH636" s="284">
        <f t="shared" si="129"/>
        <v>0</v>
      </c>
      <c r="DI636" s="284">
        <f t="shared" si="130"/>
        <v>0</v>
      </c>
      <c r="DJ636" s="284">
        <f t="shared" si="131"/>
        <v>0</v>
      </c>
      <c r="DK636" s="295">
        <f t="shared" si="132"/>
        <v>0</v>
      </c>
      <c r="DL636" s="297">
        <f t="shared" si="133"/>
        <v>1</v>
      </c>
      <c r="DM636" s="430">
        <f>IFERROR(IF(CA636="D",IF(DL636="A dispo.",DF636*VLOOKUP('DATI INPUT'!$F$27,TARIFFE_UD,4,FALSE),DF636*VLOOKUP(DL636,TARIFFE_UD,4,FALSE)),DF636*VLOOKUP(CB636-100,TARIFFE_UND,4,FALSE)),0)</f>
        <v>18.557327492666744</v>
      </c>
      <c r="DN636" s="430">
        <f>IFERROR(IF(CA636="D",IF(DL636="A dispo.",DK636*VLOOKUP('DATI INPUT'!$F$27,TARIFFE_UD,5,FALSE),DK636*VLOOKUP(DL636,TARIFFE_UD,5,FALSE)),DK636*VLOOKUP(CB636-100,TARIFFE_UND,5,FALSE)),0)</f>
        <v>0</v>
      </c>
      <c r="DO636" s="431">
        <f t="shared" si="134"/>
        <v>-2.6725073332549698E-3</v>
      </c>
      <c r="DP636" s="299">
        <f>IFERROR(IF(CA636="D",IF(DL636="A dispo.",DF636*VLOOKUP('DATI INPUT'!$F$27,TARIFFE_UD,2,FALSE),DF636*VLOOKUP(DL636,TARIFFE_UD,2,FALSE)),DF636*VLOOKUP(CB636-100,TARIFFE_UND,2,FALSE)),0)</f>
        <v>23.184787896812139</v>
      </c>
      <c r="DQ636" s="299">
        <f>IFERROR(IF(CA636="D",IF(DL636="A dispo.",DK636*VLOOKUP('DATI INPUT'!$F$27,TARIFFE_UD,3,FALSE),DK636*VLOOKUP(DL636,TARIFFE_UD,3,FALSE)),DK636*VLOOKUP(CB636-100,TARIFFE_UND,3,FALSE)),0)</f>
        <v>0</v>
      </c>
      <c r="DR636" s="299">
        <f t="shared" si="135"/>
        <v>23.184787896812139</v>
      </c>
    </row>
    <row r="637" spans="1:122" x14ac:dyDescent="0.25">
      <c r="A637" t="s">
        <v>5964</v>
      </c>
      <c r="B637" t="s">
        <v>5965</v>
      </c>
      <c r="C637" t="s">
        <v>5966</v>
      </c>
      <c r="D637" t="s">
        <v>5967</v>
      </c>
      <c r="E637" t="s">
        <v>268</v>
      </c>
      <c r="F637" t="s">
        <v>156</v>
      </c>
      <c r="G637" t="s">
        <v>5968</v>
      </c>
      <c r="H637" t="s">
        <v>5969</v>
      </c>
      <c r="I637" t="s">
        <v>5970</v>
      </c>
      <c r="J637" t="s">
        <v>274</v>
      </c>
      <c r="K637" t="s">
        <v>5971</v>
      </c>
      <c r="L637" t="s">
        <v>5972</v>
      </c>
      <c r="M637" t="s">
        <v>5973</v>
      </c>
      <c r="N637" t="s">
        <v>984</v>
      </c>
      <c r="O637" t="s">
        <v>873</v>
      </c>
      <c r="P637" t="s">
        <v>1934</v>
      </c>
      <c r="Q637" t="s">
        <v>461</v>
      </c>
      <c r="R637" t="s">
        <v>268</v>
      </c>
      <c r="S637" t="s">
        <v>268</v>
      </c>
      <c r="T637" t="s">
        <v>268</v>
      </c>
      <c r="U637" t="s">
        <v>268</v>
      </c>
      <c r="V637" t="s">
        <v>268</v>
      </c>
      <c r="W637" t="s">
        <v>5973</v>
      </c>
      <c r="X637" t="s">
        <v>1934</v>
      </c>
      <c r="Y637" t="s">
        <v>461</v>
      </c>
      <c r="Z637" t="s">
        <v>268</v>
      </c>
      <c r="AA637" t="s">
        <v>268</v>
      </c>
      <c r="AB637" t="s">
        <v>268</v>
      </c>
      <c r="AC637" t="s">
        <v>268</v>
      </c>
      <c r="AD637" t="s">
        <v>268</v>
      </c>
      <c r="AE637" t="s">
        <v>287</v>
      </c>
      <c r="AF637" t="s">
        <v>1811</v>
      </c>
      <c r="AG637" t="s">
        <v>875</v>
      </c>
      <c r="AH637" t="s">
        <v>1935</v>
      </c>
      <c r="AI637" t="s">
        <v>1246</v>
      </c>
      <c r="AJ637" t="s">
        <v>268</v>
      </c>
      <c r="AK637" t="s">
        <v>366</v>
      </c>
      <c r="AL637" t="s">
        <v>268</v>
      </c>
      <c r="AM637" t="s">
        <v>288</v>
      </c>
      <c r="AN637" t="s">
        <v>268</v>
      </c>
      <c r="AO637" t="s">
        <v>268</v>
      </c>
      <c r="AP637" t="s">
        <v>268</v>
      </c>
      <c r="AQ637" t="s">
        <v>268</v>
      </c>
      <c r="AR637" t="s">
        <v>268</v>
      </c>
      <c r="AS637" t="s">
        <v>268</v>
      </c>
      <c r="AT637" t="s">
        <v>268</v>
      </c>
      <c r="AU637" t="s">
        <v>268</v>
      </c>
      <c r="AV637" t="s">
        <v>268</v>
      </c>
      <c r="AW637" t="s">
        <v>268</v>
      </c>
      <c r="AX637" t="s">
        <v>268</v>
      </c>
      <c r="AY637" t="s">
        <v>268</v>
      </c>
      <c r="AZ637" t="s">
        <v>268</v>
      </c>
      <c r="BA637" t="s">
        <v>268</v>
      </c>
      <c r="BB637" t="s">
        <v>268</v>
      </c>
      <c r="BC637" t="s">
        <v>268</v>
      </c>
      <c r="BD637" t="s">
        <v>268</v>
      </c>
      <c r="BE637" t="s">
        <v>268</v>
      </c>
      <c r="BF637" t="s">
        <v>268</v>
      </c>
      <c r="BG637" t="s">
        <v>268</v>
      </c>
      <c r="BH637" t="s">
        <v>268</v>
      </c>
      <c r="BI637" t="s">
        <v>268</v>
      </c>
      <c r="BJ637" t="s">
        <v>268</v>
      </c>
      <c r="BK637" t="s">
        <v>268</v>
      </c>
      <c r="BL637" t="s">
        <v>268</v>
      </c>
      <c r="BM637" t="s">
        <v>268</v>
      </c>
      <c r="BN637" t="s">
        <v>268</v>
      </c>
      <c r="BO637" t="s">
        <v>268</v>
      </c>
      <c r="BP637" t="s">
        <v>268</v>
      </c>
      <c r="BQ637" t="s">
        <v>268</v>
      </c>
      <c r="BR637" t="s">
        <v>268</v>
      </c>
      <c r="BS637" t="s">
        <v>268</v>
      </c>
      <c r="BT637" t="s">
        <v>268</v>
      </c>
      <c r="BU637" t="s">
        <v>268</v>
      </c>
      <c r="BV637" t="s">
        <v>268</v>
      </c>
      <c r="BW637" t="s">
        <v>268</v>
      </c>
      <c r="BX637" t="s">
        <v>268</v>
      </c>
      <c r="BY637">
        <v>45</v>
      </c>
      <c r="BZ637">
        <v>45</v>
      </c>
      <c r="CA637" t="s">
        <v>142</v>
      </c>
      <c r="CB637" s="356">
        <v>122</v>
      </c>
      <c r="CC637" t="s">
        <v>876</v>
      </c>
      <c r="CD637" t="s">
        <v>268</v>
      </c>
      <c r="CE637" t="s">
        <v>268</v>
      </c>
      <c r="CF637" s="356">
        <v>1</v>
      </c>
      <c r="CG637" t="s">
        <v>268</v>
      </c>
      <c r="CH637" t="s">
        <v>268</v>
      </c>
      <c r="CI637" t="s">
        <v>268</v>
      </c>
      <c r="CJ637" t="s">
        <v>268</v>
      </c>
      <c r="CK637" t="s">
        <v>268</v>
      </c>
      <c r="CL637" t="s">
        <v>5974</v>
      </c>
      <c r="CM637" t="s">
        <v>11224</v>
      </c>
      <c r="CN637">
        <v>39.119999999999997</v>
      </c>
      <c r="CO637" t="s">
        <v>268</v>
      </c>
      <c r="CP637">
        <v>39.119999999999997</v>
      </c>
      <c r="CQ637">
        <v>365</v>
      </c>
      <c r="CR637" t="s">
        <v>878</v>
      </c>
      <c r="CS637" t="s">
        <v>11225</v>
      </c>
      <c r="CT637" t="s">
        <v>11226</v>
      </c>
      <c r="CU637" t="s">
        <v>11227</v>
      </c>
      <c r="CV637" t="s">
        <v>268</v>
      </c>
      <c r="CW637" t="s">
        <v>268</v>
      </c>
      <c r="CX637" t="s">
        <v>268</v>
      </c>
      <c r="CY637" t="s">
        <v>268</v>
      </c>
      <c r="CZ637" t="s">
        <v>268</v>
      </c>
      <c r="DA637" t="s">
        <v>268</v>
      </c>
      <c r="DB637" s="429">
        <f t="shared" si="123"/>
        <v>0</v>
      </c>
      <c r="DC637" s="284">
        <f t="shared" si="124"/>
        <v>0</v>
      </c>
      <c r="DD637" s="284">
        <f t="shared" si="125"/>
        <v>0</v>
      </c>
      <c r="DE637" s="284">
        <f t="shared" si="126"/>
        <v>0</v>
      </c>
      <c r="DF637" s="295">
        <f t="shared" si="127"/>
        <v>45</v>
      </c>
      <c r="DG637" s="284">
        <f t="shared" si="128"/>
        <v>0</v>
      </c>
      <c r="DH637" s="284">
        <f t="shared" si="129"/>
        <v>0</v>
      </c>
      <c r="DI637" s="284">
        <f t="shared" si="130"/>
        <v>0</v>
      </c>
      <c r="DJ637" s="284">
        <f t="shared" si="131"/>
        <v>0</v>
      </c>
      <c r="DK637" s="295">
        <f t="shared" si="132"/>
        <v>1</v>
      </c>
      <c r="DL637" s="297">
        <f t="shared" si="133"/>
        <v>1</v>
      </c>
      <c r="DM637" s="430">
        <f>IFERROR(IF(CA637="D",IF(DL637="A dispo.",DF637*VLOOKUP('DATI INPUT'!$F$27,TARIFFE_UD,4,FALSE),DF637*VLOOKUP(DL637,TARIFFE_UD,4,FALSE)),DF637*VLOOKUP(CB637-100,TARIFFE_UND,4,FALSE)),0)</f>
        <v>22.185965387088295</v>
      </c>
      <c r="DN637" s="430">
        <f>IFERROR(IF(CA637="D",IF(DL637="A dispo.",DK637*VLOOKUP('DATI INPUT'!$F$27,TARIFFE_UD,5,FALSE),DK637*VLOOKUP(DL637,TARIFFE_UD,5,FALSE)),DK637*VLOOKUP(CB637-100,TARIFFE_UND,5,FALSE)),0)</f>
        <v>16.930848468833439</v>
      </c>
      <c r="DO637" s="431">
        <f t="shared" si="134"/>
        <v>-3.1861440782634531E-3</v>
      </c>
      <c r="DP637" s="299">
        <f>IFERROR(IF(CA637="D",IF(DL637="A dispo.",DF637*VLOOKUP('DATI INPUT'!$F$27,TARIFFE_UD,2,FALSE),DF637*VLOOKUP(DL637,TARIFFE_UD,2,FALSE)),DF637*VLOOKUP(CB637-100,TARIFFE_UND,2,FALSE)),0)</f>
        <v>27.718263957400275</v>
      </c>
      <c r="DQ637" s="299">
        <f>IFERROR(IF(CA637="D",IF(DL637="A dispo.",DK637*VLOOKUP('DATI INPUT'!$F$27,TARIFFE_UD,3,FALSE),DK637*VLOOKUP(DL637,TARIFFE_UD,3,FALSE)),DK637*VLOOKUP(CB637-100,TARIFFE_UND,3,FALSE)),0)</f>
        <v>15.164853048114928</v>
      </c>
      <c r="DR637" s="299">
        <f t="shared" si="135"/>
        <v>42.883117005515203</v>
      </c>
    </row>
    <row r="638" spans="1:122" x14ac:dyDescent="0.25">
      <c r="A638" t="s">
        <v>5975</v>
      </c>
      <c r="B638" t="s">
        <v>5965</v>
      </c>
      <c r="C638" t="s">
        <v>5976</v>
      </c>
      <c r="D638" t="s">
        <v>5967</v>
      </c>
      <c r="E638" t="s">
        <v>268</v>
      </c>
      <c r="F638" t="s">
        <v>156</v>
      </c>
      <c r="G638" t="s">
        <v>5968</v>
      </c>
      <c r="H638" t="s">
        <v>5969</v>
      </c>
      <c r="I638" t="s">
        <v>5970</v>
      </c>
      <c r="J638" t="s">
        <v>274</v>
      </c>
      <c r="K638" t="s">
        <v>5971</v>
      </c>
      <c r="L638" t="s">
        <v>5972</v>
      </c>
      <c r="M638" t="s">
        <v>5973</v>
      </c>
      <c r="N638" t="s">
        <v>984</v>
      </c>
      <c r="O638" t="s">
        <v>873</v>
      </c>
      <c r="P638" t="s">
        <v>1934</v>
      </c>
      <c r="Q638" t="s">
        <v>461</v>
      </c>
      <c r="R638" t="s">
        <v>268</v>
      </c>
      <c r="S638" t="s">
        <v>268</v>
      </c>
      <c r="T638" t="s">
        <v>268</v>
      </c>
      <c r="U638" t="s">
        <v>268</v>
      </c>
      <c r="V638" t="s">
        <v>268</v>
      </c>
      <c r="W638" t="s">
        <v>5973</v>
      </c>
      <c r="X638" t="s">
        <v>1934</v>
      </c>
      <c r="Y638" t="s">
        <v>461</v>
      </c>
      <c r="Z638" t="s">
        <v>268</v>
      </c>
      <c r="AA638" t="s">
        <v>268</v>
      </c>
      <c r="AB638" t="s">
        <v>268</v>
      </c>
      <c r="AC638" t="s">
        <v>268</v>
      </c>
      <c r="AD638" t="s">
        <v>268</v>
      </c>
      <c r="AE638" t="s">
        <v>287</v>
      </c>
      <c r="AF638" t="s">
        <v>1811</v>
      </c>
      <c r="AG638" t="s">
        <v>875</v>
      </c>
      <c r="AH638" t="s">
        <v>1935</v>
      </c>
      <c r="AI638" t="s">
        <v>1246</v>
      </c>
      <c r="AJ638" t="s">
        <v>268</v>
      </c>
      <c r="AK638" t="s">
        <v>395</v>
      </c>
      <c r="AL638" t="s">
        <v>268</v>
      </c>
      <c r="AM638" t="s">
        <v>353</v>
      </c>
      <c r="AN638" t="s">
        <v>268</v>
      </c>
      <c r="AO638" t="s">
        <v>268</v>
      </c>
      <c r="AP638" t="s">
        <v>268</v>
      </c>
      <c r="AQ638" t="s">
        <v>268</v>
      </c>
      <c r="AR638" t="s">
        <v>268</v>
      </c>
      <c r="AS638" t="s">
        <v>268</v>
      </c>
      <c r="AT638" t="s">
        <v>268</v>
      </c>
      <c r="AU638" t="s">
        <v>268</v>
      </c>
      <c r="AV638" t="s">
        <v>268</v>
      </c>
      <c r="AW638" t="s">
        <v>268</v>
      </c>
      <c r="AX638" t="s">
        <v>268</v>
      </c>
      <c r="AY638" t="s">
        <v>268</v>
      </c>
      <c r="AZ638" t="s">
        <v>268</v>
      </c>
      <c r="BA638" t="s">
        <v>268</v>
      </c>
      <c r="BB638" t="s">
        <v>268</v>
      </c>
      <c r="BC638" t="s">
        <v>268</v>
      </c>
      <c r="BD638" t="s">
        <v>268</v>
      </c>
      <c r="BE638" t="s">
        <v>268</v>
      </c>
      <c r="BF638" t="s">
        <v>268</v>
      </c>
      <c r="BG638" t="s">
        <v>268</v>
      </c>
      <c r="BH638" t="s">
        <v>268</v>
      </c>
      <c r="BI638" t="s">
        <v>268</v>
      </c>
      <c r="BJ638" t="s">
        <v>268</v>
      </c>
      <c r="BK638" t="s">
        <v>268</v>
      </c>
      <c r="BL638" t="s">
        <v>268</v>
      </c>
      <c r="BM638" t="s">
        <v>268</v>
      </c>
      <c r="BN638" t="s">
        <v>268</v>
      </c>
      <c r="BO638" t="s">
        <v>268</v>
      </c>
      <c r="BP638" t="s">
        <v>268</v>
      </c>
      <c r="BQ638" t="s">
        <v>268</v>
      </c>
      <c r="BR638" t="s">
        <v>268</v>
      </c>
      <c r="BS638" t="s">
        <v>268</v>
      </c>
      <c r="BT638" t="s">
        <v>268</v>
      </c>
      <c r="BU638" t="s">
        <v>268</v>
      </c>
      <c r="BV638" t="s">
        <v>268</v>
      </c>
      <c r="BW638" t="s">
        <v>268</v>
      </c>
      <c r="BX638" t="s">
        <v>268</v>
      </c>
      <c r="BY638">
        <v>30</v>
      </c>
      <c r="BZ638">
        <v>30</v>
      </c>
      <c r="CA638" t="s">
        <v>142</v>
      </c>
      <c r="CB638" s="356">
        <v>123</v>
      </c>
      <c r="CC638" t="s">
        <v>1817</v>
      </c>
      <c r="CD638" t="s">
        <v>268</v>
      </c>
      <c r="CE638" t="s">
        <v>268</v>
      </c>
      <c r="CF638" s="356">
        <v>3</v>
      </c>
      <c r="CG638" t="s">
        <v>268</v>
      </c>
      <c r="CH638" t="s">
        <v>268</v>
      </c>
      <c r="CI638" t="s">
        <v>268</v>
      </c>
      <c r="CJ638" t="s">
        <v>268</v>
      </c>
      <c r="CK638" t="s">
        <v>268</v>
      </c>
      <c r="CL638" t="s">
        <v>268</v>
      </c>
      <c r="CM638" t="s">
        <v>11224</v>
      </c>
      <c r="CN638">
        <v>19.02</v>
      </c>
      <c r="CO638" t="s">
        <v>268</v>
      </c>
      <c r="CP638">
        <v>19.02</v>
      </c>
      <c r="CQ638">
        <v>365</v>
      </c>
      <c r="CR638" t="s">
        <v>878</v>
      </c>
      <c r="CS638" t="s">
        <v>11225</v>
      </c>
      <c r="CT638" t="s">
        <v>11226</v>
      </c>
      <c r="CU638" t="s">
        <v>11227</v>
      </c>
      <c r="CV638" t="s">
        <v>268</v>
      </c>
      <c r="CW638" t="s">
        <v>268</v>
      </c>
      <c r="CX638" t="s">
        <v>268</v>
      </c>
      <c r="CY638" t="s">
        <v>268</v>
      </c>
      <c r="CZ638" t="s">
        <v>268</v>
      </c>
      <c r="DA638" t="s">
        <v>268</v>
      </c>
      <c r="DB638" s="429">
        <f t="shared" si="123"/>
        <v>0</v>
      </c>
      <c r="DC638" s="284">
        <f t="shared" si="124"/>
        <v>0</v>
      </c>
      <c r="DD638" s="284">
        <f t="shared" si="125"/>
        <v>0</v>
      </c>
      <c r="DE638" s="284">
        <f t="shared" si="126"/>
        <v>0</v>
      </c>
      <c r="DF638" s="295">
        <f t="shared" si="127"/>
        <v>30</v>
      </c>
      <c r="DG638" s="284">
        <f t="shared" si="128"/>
        <v>1</v>
      </c>
      <c r="DH638" s="284">
        <f t="shared" si="129"/>
        <v>0</v>
      </c>
      <c r="DI638" s="284">
        <f t="shared" si="130"/>
        <v>0</v>
      </c>
      <c r="DJ638" s="284">
        <f t="shared" si="131"/>
        <v>0</v>
      </c>
      <c r="DK638" s="295">
        <f t="shared" si="132"/>
        <v>0</v>
      </c>
      <c r="DL638" s="297">
        <f t="shared" si="133"/>
        <v>3</v>
      </c>
      <c r="DM638" s="430">
        <f>IFERROR(IF(CA638="D",IF(DL638="A dispo.",DF638*VLOOKUP('DATI INPUT'!$F$27,TARIFFE_UD,4,FALSE),DF638*VLOOKUP(DL638,TARIFFE_UD,4,FALSE)),DF638*VLOOKUP(CB638-100,TARIFFE_UND,4,FALSE)),0)</f>
        <v>19.016541760361395</v>
      </c>
      <c r="DN638" s="430">
        <f>IFERROR(IF(CA638="D",IF(DL638="A dispo.",DK638*VLOOKUP('DATI INPUT'!$F$27,TARIFFE_UD,5,FALSE),DK638*VLOOKUP(DL638,TARIFFE_UD,5,FALSE)),DK638*VLOOKUP(CB638-100,TARIFFE_UND,5,FALSE)),0)</f>
        <v>0</v>
      </c>
      <c r="DO638" s="431">
        <f t="shared" si="134"/>
        <v>-3.4582396386042547E-3</v>
      </c>
      <c r="DP638" s="299">
        <f>IFERROR(IF(CA638="D",IF(DL638="A dispo.",DF638*VLOOKUP('DATI INPUT'!$F$27,TARIFFE_UD,2,FALSE),DF638*VLOOKUP(DL638,TARIFFE_UD,2,FALSE)),DF638*VLOOKUP(CB638-100,TARIFFE_UND,2,FALSE)),0)</f>
        <v>23.758511963485947</v>
      </c>
      <c r="DQ638" s="299">
        <f>IFERROR(IF(CA638="D",IF(DL638="A dispo.",DK638*VLOOKUP('DATI INPUT'!$F$27,TARIFFE_UD,3,FALSE),DK638*VLOOKUP(DL638,TARIFFE_UD,3,FALSE)),DK638*VLOOKUP(CB638-100,TARIFFE_UND,3,FALSE)),0)</f>
        <v>0</v>
      </c>
      <c r="DR638" s="299">
        <f t="shared" si="135"/>
        <v>23.758511963485947</v>
      </c>
    </row>
    <row r="639" spans="1:122" x14ac:dyDescent="0.25">
      <c r="A639" t="s">
        <v>5977</v>
      </c>
      <c r="B639" t="s">
        <v>5965</v>
      </c>
      <c r="C639" t="s">
        <v>5978</v>
      </c>
      <c r="D639" t="s">
        <v>5967</v>
      </c>
      <c r="E639" t="s">
        <v>268</v>
      </c>
      <c r="F639" t="s">
        <v>156</v>
      </c>
      <c r="G639" t="s">
        <v>5968</v>
      </c>
      <c r="H639" t="s">
        <v>5969</v>
      </c>
      <c r="I639" t="s">
        <v>5970</v>
      </c>
      <c r="J639" t="s">
        <v>274</v>
      </c>
      <c r="K639" t="s">
        <v>5971</v>
      </c>
      <c r="L639" t="s">
        <v>5972</v>
      </c>
      <c r="M639" t="s">
        <v>5973</v>
      </c>
      <c r="N639" t="s">
        <v>984</v>
      </c>
      <c r="O639" t="s">
        <v>873</v>
      </c>
      <c r="P639" t="s">
        <v>1934</v>
      </c>
      <c r="Q639" t="s">
        <v>461</v>
      </c>
      <c r="R639" t="s">
        <v>268</v>
      </c>
      <c r="S639" t="s">
        <v>268</v>
      </c>
      <c r="T639" t="s">
        <v>268</v>
      </c>
      <c r="U639" t="s">
        <v>268</v>
      </c>
      <c r="V639" t="s">
        <v>268</v>
      </c>
      <c r="W639" t="s">
        <v>5973</v>
      </c>
      <c r="X639" t="s">
        <v>1934</v>
      </c>
      <c r="Y639" t="s">
        <v>461</v>
      </c>
      <c r="Z639" t="s">
        <v>268</v>
      </c>
      <c r="AA639" t="s">
        <v>268</v>
      </c>
      <c r="AB639" t="s">
        <v>268</v>
      </c>
      <c r="AC639" t="s">
        <v>268</v>
      </c>
      <c r="AD639" t="s">
        <v>268</v>
      </c>
      <c r="AE639" t="s">
        <v>287</v>
      </c>
      <c r="AF639" t="s">
        <v>1811</v>
      </c>
      <c r="AG639" t="s">
        <v>875</v>
      </c>
      <c r="AH639" t="s">
        <v>1935</v>
      </c>
      <c r="AI639" t="s">
        <v>1246</v>
      </c>
      <c r="AJ639" t="s">
        <v>268</v>
      </c>
      <c r="AK639" t="s">
        <v>395</v>
      </c>
      <c r="AL639" t="s">
        <v>268</v>
      </c>
      <c r="AM639" t="s">
        <v>353</v>
      </c>
      <c r="AN639" t="s">
        <v>268</v>
      </c>
      <c r="AO639" t="s">
        <v>268</v>
      </c>
      <c r="AP639" t="s">
        <v>268</v>
      </c>
      <c r="AQ639" t="s">
        <v>268</v>
      </c>
      <c r="AR639" t="s">
        <v>268</v>
      </c>
      <c r="AS639" t="s">
        <v>268</v>
      </c>
      <c r="AT639" t="s">
        <v>268</v>
      </c>
      <c r="AU639" t="s">
        <v>268</v>
      </c>
      <c r="AV639" t="s">
        <v>268</v>
      </c>
      <c r="AW639" t="s">
        <v>268</v>
      </c>
      <c r="AX639" t="s">
        <v>268</v>
      </c>
      <c r="AY639" t="s">
        <v>268</v>
      </c>
      <c r="AZ639" t="s">
        <v>268</v>
      </c>
      <c r="BA639" t="s">
        <v>268</v>
      </c>
      <c r="BB639" t="s">
        <v>268</v>
      </c>
      <c r="BC639" t="s">
        <v>268</v>
      </c>
      <c r="BD639" t="s">
        <v>268</v>
      </c>
      <c r="BE639" t="s">
        <v>268</v>
      </c>
      <c r="BF639" t="s">
        <v>268</v>
      </c>
      <c r="BG639" t="s">
        <v>268</v>
      </c>
      <c r="BH639" t="s">
        <v>268</v>
      </c>
      <c r="BI639" t="s">
        <v>268</v>
      </c>
      <c r="BJ639" t="s">
        <v>268</v>
      </c>
      <c r="BK639" t="s">
        <v>268</v>
      </c>
      <c r="BL639" t="s">
        <v>268</v>
      </c>
      <c r="BM639" t="s">
        <v>268</v>
      </c>
      <c r="BN639" t="s">
        <v>268</v>
      </c>
      <c r="BO639" t="s">
        <v>268</v>
      </c>
      <c r="BP639" t="s">
        <v>268</v>
      </c>
      <c r="BQ639" t="s">
        <v>268</v>
      </c>
      <c r="BR639" t="s">
        <v>268</v>
      </c>
      <c r="BS639" t="s">
        <v>268</v>
      </c>
      <c r="BT639" t="s">
        <v>268</v>
      </c>
      <c r="BU639" t="s">
        <v>268</v>
      </c>
      <c r="BV639" t="s">
        <v>268</v>
      </c>
      <c r="BW639" t="s">
        <v>268</v>
      </c>
      <c r="BX639" t="s">
        <v>268</v>
      </c>
      <c r="BY639">
        <v>15</v>
      </c>
      <c r="BZ639">
        <v>15</v>
      </c>
      <c r="CA639" t="s">
        <v>142</v>
      </c>
      <c r="CB639" s="356">
        <v>123</v>
      </c>
      <c r="CC639" t="s">
        <v>1817</v>
      </c>
      <c r="CD639" t="s">
        <v>268</v>
      </c>
      <c r="CE639" t="s">
        <v>268</v>
      </c>
      <c r="CF639" s="356">
        <v>3</v>
      </c>
      <c r="CG639" t="s">
        <v>268</v>
      </c>
      <c r="CH639" t="s">
        <v>268</v>
      </c>
      <c r="CI639" t="s">
        <v>268</v>
      </c>
      <c r="CJ639" t="s">
        <v>268</v>
      </c>
      <c r="CK639" t="s">
        <v>268</v>
      </c>
      <c r="CL639" t="s">
        <v>268</v>
      </c>
      <c r="CM639" t="s">
        <v>11224</v>
      </c>
      <c r="CN639">
        <v>9.51</v>
      </c>
      <c r="CO639" t="s">
        <v>268</v>
      </c>
      <c r="CP639">
        <v>9.51</v>
      </c>
      <c r="CQ639">
        <v>365</v>
      </c>
      <c r="CR639" t="s">
        <v>878</v>
      </c>
      <c r="CS639" t="s">
        <v>11225</v>
      </c>
      <c r="CT639" t="s">
        <v>11226</v>
      </c>
      <c r="CU639" t="s">
        <v>11227</v>
      </c>
      <c r="CV639" t="s">
        <v>268</v>
      </c>
      <c r="CW639" t="s">
        <v>268</v>
      </c>
      <c r="CX639" t="s">
        <v>268</v>
      </c>
      <c r="CY639" t="s">
        <v>268</v>
      </c>
      <c r="CZ639" t="s">
        <v>268</v>
      </c>
      <c r="DA639" t="s">
        <v>268</v>
      </c>
      <c r="DB639" s="429">
        <f t="shared" si="123"/>
        <v>0</v>
      </c>
      <c r="DC639" s="284">
        <f t="shared" si="124"/>
        <v>0</v>
      </c>
      <c r="DD639" s="284">
        <f t="shared" si="125"/>
        <v>0</v>
      </c>
      <c r="DE639" s="284">
        <f t="shared" si="126"/>
        <v>0</v>
      </c>
      <c r="DF639" s="295">
        <f t="shared" si="127"/>
        <v>15</v>
      </c>
      <c r="DG639" s="284">
        <f t="shared" si="128"/>
        <v>1</v>
      </c>
      <c r="DH639" s="284">
        <f t="shared" si="129"/>
        <v>0</v>
      </c>
      <c r="DI639" s="284">
        <f t="shared" si="130"/>
        <v>0</v>
      </c>
      <c r="DJ639" s="284">
        <f t="shared" si="131"/>
        <v>0</v>
      </c>
      <c r="DK639" s="295">
        <f t="shared" si="132"/>
        <v>0</v>
      </c>
      <c r="DL639" s="297">
        <f t="shared" si="133"/>
        <v>3</v>
      </c>
      <c r="DM639" s="430">
        <f>IFERROR(IF(CA639="D",IF(DL639="A dispo.",DF639*VLOOKUP('DATI INPUT'!$F$27,TARIFFE_UD,4,FALSE),DF639*VLOOKUP(DL639,TARIFFE_UD,4,FALSE)),DF639*VLOOKUP(CB639-100,TARIFFE_UND,4,FALSE)),0)</f>
        <v>9.5082708801806977</v>
      </c>
      <c r="DN639" s="430">
        <f>IFERROR(IF(CA639="D",IF(DL639="A dispo.",DK639*VLOOKUP('DATI INPUT'!$F$27,TARIFFE_UD,5,FALSE),DK639*VLOOKUP(DL639,TARIFFE_UD,5,FALSE)),DK639*VLOOKUP(CB639-100,TARIFFE_UND,5,FALSE)),0)</f>
        <v>0</v>
      </c>
      <c r="DO639" s="431">
        <f t="shared" si="134"/>
        <v>-1.7291198193021273E-3</v>
      </c>
      <c r="DP639" s="299">
        <f>IFERROR(IF(CA639="D",IF(DL639="A dispo.",DF639*VLOOKUP('DATI INPUT'!$F$27,TARIFFE_UD,2,FALSE),DF639*VLOOKUP(DL639,TARIFFE_UD,2,FALSE)),DF639*VLOOKUP(CB639-100,TARIFFE_UND,2,FALSE)),0)</f>
        <v>11.879255981742974</v>
      </c>
      <c r="DQ639" s="299">
        <f>IFERROR(IF(CA639="D",IF(DL639="A dispo.",DK639*VLOOKUP('DATI INPUT'!$F$27,TARIFFE_UD,3,FALSE),DK639*VLOOKUP(DL639,TARIFFE_UD,3,FALSE)),DK639*VLOOKUP(CB639-100,TARIFFE_UND,3,FALSE)),0)</f>
        <v>0</v>
      </c>
      <c r="DR639" s="299">
        <f t="shared" si="135"/>
        <v>11.879255981742974</v>
      </c>
    </row>
    <row r="640" spans="1:122" x14ac:dyDescent="0.25">
      <c r="A640" t="s">
        <v>5979</v>
      </c>
      <c r="B640" t="s">
        <v>1187</v>
      </c>
      <c r="C640" t="s">
        <v>5980</v>
      </c>
      <c r="D640" t="s">
        <v>5981</v>
      </c>
      <c r="E640" t="s">
        <v>268</v>
      </c>
      <c r="F640" t="s">
        <v>156</v>
      </c>
      <c r="G640" t="s">
        <v>5982</v>
      </c>
      <c r="H640" t="s">
        <v>5983</v>
      </c>
      <c r="I640" t="s">
        <v>452</v>
      </c>
      <c r="J640" t="s">
        <v>274</v>
      </c>
      <c r="K640" t="s">
        <v>5984</v>
      </c>
      <c r="L640" t="s">
        <v>5985</v>
      </c>
      <c r="M640" t="s">
        <v>5986</v>
      </c>
      <c r="N640" t="s">
        <v>5985</v>
      </c>
      <c r="O640" t="s">
        <v>5987</v>
      </c>
      <c r="P640" t="s">
        <v>5988</v>
      </c>
      <c r="Q640" t="s">
        <v>293</v>
      </c>
      <c r="R640" t="s">
        <v>268</v>
      </c>
      <c r="S640" t="s">
        <v>268</v>
      </c>
      <c r="T640" t="s">
        <v>268</v>
      </c>
      <c r="U640" t="s">
        <v>268</v>
      </c>
      <c r="V640" t="s">
        <v>268</v>
      </c>
      <c r="W640" t="s">
        <v>1829</v>
      </c>
      <c r="X640" t="s">
        <v>1830</v>
      </c>
      <c r="Y640" t="s">
        <v>315</v>
      </c>
      <c r="Z640" t="s">
        <v>268</v>
      </c>
      <c r="AA640" t="s">
        <v>268</v>
      </c>
      <c r="AB640" t="s">
        <v>268</v>
      </c>
      <c r="AC640" t="s">
        <v>268</v>
      </c>
      <c r="AD640" t="s">
        <v>268</v>
      </c>
      <c r="AE640" t="s">
        <v>287</v>
      </c>
      <c r="AF640" t="s">
        <v>1811</v>
      </c>
      <c r="AG640" t="s">
        <v>875</v>
      </c>
      <c r="AH640" t="s">
        <v>1831</v>
      </c>
      <c r="AI640" t="s">
        <v>764</v>
      </c>
      <c r="AJ640" t="s">
        <v>268</v>
      </c>
      <c r="AK640" t="s">
        <v>413</v>
      </c>
      <c r="AL640" t="s">
        <v>268</v>
      </c>
      <c r="AM640" t="s">
        <v>355</v>
      </c>
      <c r="AN640" t="s">
        <v>268</v>
      </c>
      <c r="AO640" t="s">
        <v>268</v>
      </c>
      <c r="AP640" t="s">
        <v>268</v>
      </c>
      <c r="AQ640" t="s">
        <v>268</v>
      </c>
      <c r="AR640" t="s">
        <v>268</v>
      </c>
      <c r="AS640" t="s">
        <v>268</v>
      </c>
      <c r="AT640" t="s">
        <v>268</v>
      </c>
      <c r="AU640" t="s">
        <v>268</v>
      </c>
      <c r="AV640" t="s">
        <v>268</v>
      </c>
      <c r="AW640" t="s">
        <v>268</v>
      </c>
      <c r="AX640" t="s">
        <v>268</v>
      </c>
      <c r="AY640" t="s">
        <v>268</v>
      </c>
      <c r="AZ640" t="s">
        <v>268</v>
      </c>
      <c r="BA640" t="s">
        <v>268</v>
      </c>
      <c r="BB640" t="s">
        <v>268</v>
      </c>
      <c r="BC640" t="s">
        <v>268</v>
      </c>
      <c r="BD640" t="s">
        <v>268</v>
      </c>
      <c r="BE640" t="s">
        <v>268</v>
      </c>
      <c r="BF640" t="s">
        <v>268</v>
      </c>
      <c r="BG640" t="s">
        <v>268</v>
      </c>
      <c r="BH640" t="s">
        <v>268</v>
      </c>
      <c r="BI640" t="s">
        <v>268</v>
      </c>
      <c r="BJ640" t="s">
        <v>268</v>
      </c>
      <c r="BK640" t="s">
        <v>268</v>
      </c>
      <c r="BL640" t="s">
        <v>268</v>
      </c>
      <c r="BM640" t="s">
        <v>268</v>
      </c>
      <c r="BN640" t="s">
        <v>268</v>
      </c>
      <c r="BO640" t="s">
        <v>268</v>
      </c>
      <c r="BP640" t="s">
        <v>268</v>
      </c>
      <c r="BQ640" t="s">
        <v>268</v>
      </c>
      <c r="BR640" t="s">
        <v>268</v>
      </c>
      <c r="BS640" t="s">
        <v>268</v>
      </c>
      <c r="BT640" t="s">
        <v>268</v>
      </c>
      <c r="BU640" t="s">
        <v>268</v>
      </c>
      <c r="BV640" t="s">
        <v>268</v>
      </c>
      <c r="BW640" t="s">
        <v>268</v>
      </c>
      <c r="BX640" t="s">
        <v>268</v>
      </c>
      <c r="BY640">
        <v>33.5</v>
      </c>
      <c r="BZ640">
        <v>33.5</v>
      </c>
      <c r="CA640" t="s">
        <v>142</v>
      </c>
      <c r="CB640" s="356">
        <v>122</v>
      </c>
      <c r="CC640" t="s">
        <v>876</v>
      </c>
      <c r="CD640" t="s">
        <v>268</v>
      </c>
      <c r="CE640" t="s">
        <v>268</v>
      </c>
      <c r="CF640" t="s">
        <v>268</v>
      </c>
      <c r="CG640" t="s">
        <v>268</v>
      </c>
      <c r="CH640" t="s">
        <v>268</v>
      </c>
      <c r="CI640" t="s">
        <v>268</v>
      </c>
      <c r="CJ640" t="s">
        <v>268</v>
      </c>
      <c r="CK640" t="s">
        <v>268</v>
      </c>
      <c r="CL640" t="s">
        <v>268</v>
      </c>
      <c r="CM640" t="s">
        <v>11224</v>
      </c>
      <c r="CN640">
        <v>88.63</v>
      </c>
      <c r="CO640" t="s">
        <v>268</v>
      </c>
      <c r="CP640">
        <v>88.63</v>
      </c>
      <c r="CQ640">
        <v>365</v>
      </c>
      <c r="CR640" t="s">
        <v>878</v>
      </c>
      <c r="CS640" t="s">
        <v>11225</v>
      </c>
      <c r="CT640" t="s">
        <v>11226</v>
      </c>
      <c r="CU640" t="s">
        <v>11227</v>
      </c>
      <c r="CV640" t="s">
        <v>268</v>
      </c>
      <c r="CW640" t="s">
        <v>268</v>
      </c>
      <c r="CX640" t="s">
        <v>268</v>
      </c>
      <c r="CY640" t="s">
        <v>268</v>
      </c>
      <c r="CZ640" t="s">
        <v>268</v>
      </c>
      <c r="DA640" t="s">
        <v>268</v>
      </c>
      <c r="DB640" s="429">
        <f t="shared" si="123"/>
        <v>0</v>
      </c>
      <c r="DC640" s="284">
        <f t="shared" si="124"/>
        <v>0</v>
      </c>
      <c r="DD640" s="284">
        <f t="shared" si="125"/>
        <v>0</v>
      </c>
      <c r="DE640" s="284">
        <f t="shared" si="126"/>
        <v>0</v>
      </c>
      <c r="DF640" s="295">
        <f t="shared" si="127"/>
        <v>33.5</v>
      </c>
      <c r="DG640" s="284">
        <f t="shared" si="128"/>
        <v>0</v>
      </c>
      <c r="DH640" s="284">
        <f t="shared" si="129"/>
        <v>0</v>
      </c>
      <c r="DI640" s="284">
        <f t="shared" si="130"/>
        <v>0</v>
      </c>
      <c r="DJ640" s="284">
        <f t="shared" si="131"/>
        <v>0</v>
      </c>
      <c r="DK640" s="295">
        <f t="shared" si="132"/>
        <v>1</v>
      </c>
      <c r="DL640" s="297" t="str">
        <f t="shared" si="133"/>
        <v>A dispo.</v>
      </c>
      <c r="DM640" s="430">
        <f>IFERROR(IF(CA640="D",IF(DL640="A dispo.",DF640*VLOOKUP('DATI INPUT'!$F$27,TARIFFE_UD,4,FALSE),DF640*VLOOKUP(DL640,TARIFFE_UD,4,FALSE)),DF640*VLOOKUP(CB640-100,TARIFFE_UND,4,FALSE)),0)</f>
        <v>21.235138299070226</v>
      </c>
      <c r="DN640" s="430">
        <f>IFERROR(IF(CA640="D",IF(DL640="A dispo.",DK640*VLOOKUP('DATI INPUT'!$F$27,TARIFFE_UD,5,FALSE),DK640*VLOOKUP(DL640,TARIFFE_UD,5,FALSE)),DK640*VLOOKUP(CB640-100,TARIFFE_UND,5,FALSE)),0)</f>
        <v>67.397800635548478</v>
      </c>
      <c r="DO640" s="431">
        <f t="shared" si="134"/>
        <v>2.9389346187116416E-3</v>
      </c>
      <c r="DP640" s="299">
        <f>IFERROR(IF(CA640="D",IF(DL640="A dispo.",DF640*VLOOKUP('DATI INPUT'!$F$27,TARIFFE_UD,2,FALSE),DF640*VLOOKUP(DL640,TARIFFE_UD,2,FALSE)),DF640*VLOOKUP(CB640-100,TARIFFE_UND,2,FALSE)),0)</f>
        <v>26.530338359225972</v>
      </c>
      <c r="DQ640" s="299">
        <f>IFERROR(IF(CA640="D",IF(DL640="A dispo.",DK640*VLOOKUP('DATI INPUT'!$F$27,TARIFFE_UD,3,FALSE),DK640*VLOOKUP(DL640,TARIFFE_UD,3,FALSE)),DK640*VLOOKUP(CB640-100,TARIFFE_UND,3,FALSE)),0)</f>
        <v>60.367780403072892</v>
      </c>
      <c r="DR640" s="299">
        <f t="shared" si="135"/>
        <v>86.898118762298864</v>
      </c>
    </row>
    <row r="641" spans="1:122" x14ac:dyDescent="0.25">
      <c r="A641" t="s">
        <v>5989</v>
      </c>
      <c r="B641" t="s">
        <v>1187</v>
      </c>
      <c r="C641" t="s">
        <v>5990</v>
      </c>
      <c r="D641" t="s">
        <v>5981</v>
      </c>
      <c r="E641" t="s">
        <v>268</v>
      </c>
      <c r="F641" t="s">
        <v>156</v>
      </c>
      <c r="G641" t="s">
        <v>5982</v>
      </c>
      <c r="H641" t="s">
        <v>5983</v>
      </c>
      <c r="I641" t="s">
        <v>452</v>
      </c>
      <c r="J641" t="s">
        <v>274</v>
      </c>
      <c r="K641" t="s">
        <v>5984</v>
      </c>
      <c r="L641" t="s">
        <v>5985</v>
      </c>
      <c r="M641" t="s">
        <v>5986</v>
      </c>
      <c r="N641" t="s">
        <v>5985</v>
      </c>
      <c r="O641" t="s">
        <v>5987</v>
      </c>
      <c r="P641" t="s">
        <v>5988</v>
      </c>
      <c r="Q641" t="s">
        <v>293</v>
      </c>
      <c r="R641" t="s">
        <v>268</v>
      </c>
      <c r="S641" t="s">
        <v>268</v>
      </c>
      <c r="T641" t="s">
        <v>268</v>
      </c>
      <c r="U641" t="s">
        <v>268</v>
      </c>
      <c r="V641" t="s">
        <v>268</v>
      </c>
      <c r="W641" t="s">
        <v>1829</v>
      </c>
      <c r="X641" t="s">
        <v>1830</v>
      </c>
      <c r="Y641" t="s">
        <v>315</v>
      </c>
      <c r="Z641" t="s">
        <v>268</v>
      </c>
      <c r="AA641" t="s">
        <v>268</v>
      </c>
      <c r="AB641" t="s">
        <v>268</v>
      </c>
      <c r="AC641" t="s">
        <v>268</v>
      </c>
      <c r="AD641" t="s">
        <v>268</v>
      </c>
      <c r="AE641" t="s">
        <v>287</v>
      </c>
      <c r="AF641" t="s">
        <v>1811</v>
      </c>
      <c r="AG641" t="s">
        <v>875</v>
      </c>
      <c r="AH641" t="s">
        <v>1831</v>
      </c>
      <c r="AI641" t="s">
        <v>764</v>
      </c>
      <c r="AJ641" t="s">
        <v>268</v>
      </c>
      <c r="AK641" t="s">
        <v>413</v>
      </c>
      <c r="AL641" t="s">
        <v>268</v>
      </c>
      <c r="AM641" t="s">
        <v>355</v>
      </c>
      <c r="AN641" t="s">
        <v>268</v>
      </c>
      <c r="AO641" t="s">
        <v>268</v>
      </c>
      <c r="AP641" t="s">
        <v>268</v>
      </c>
      <c r="AQ641" t="s">
        <v>268</v>
      </c>
      <c r="AR641" t="s">
        <v>268</v>
      </c>
      <c r="AS641" t="s">
        <v>268</v>
      </c>
      <c r="AT641" t="s">
        <v>268</v>
      </c>
      <c r="AU641" t="s">
        <v>268</v>
      </c>
      <c r="AV641" t="s">
        <v>268</v>
      </c>
      <c r="AW641" t="s">
        <v>268</v>
      </c>
      <c r="AX641" t="s">
        <v>268</v>
      </c>
      <c r="AY641" t="s">
        <v>268</v>
      </c>
      <c r="AZ641" t="s">
        <v>268</v>
      </c>
      <c r="BA641" t="s">
        <v>268</v>
      </c>
      <c r="BB641" t="s">
        <v>268</v>
      </c>
      <c r="BC641" t="s">
        <v>268</v>
      </c>
      <c r="BD641" t="s">
        <v>268</v>
      </c>
      <c r="BE641" t="s">
        <v>268</v>
      </c>
      <c r="BF641" t="s">
        <v>268</v>
      </c>
      <c r="BG641" t="s">
        <v>268</v>
      </c>
      <c r="BH641" t="s">
        <v>268</v>
      </c>
      <c r="BI641" t="s">
        <v>268</v>
      </c>
      <c r="BJ641" t="s">
        <v>268</v>
      </c>
      <c r="BK641" t="s">
        <v>268</v>
      </c>
      <c r="BL641" t="s">
        <v>268</v>
      </c>
      <c r="BM641" t="s">
        <v>268</v>
      </c>
      <c r="BN641" t="s">
        <v>268</v>
      </c>
      <c r="BO641" t="s">
        <v>268</v>
      </c>
      <c r="BP641" t="s">
        <v>268</v>
      </c>
      <c r="BQ641" t="s">
        <v>268</v>
      </c>
      <c r="BR641" t="s">
        <v>268</v>
      </c>
      <c r="BS641" t="s">
        <v>268</v>
      </c>
      <c r="BT641" t="s">
        <v>268</v>
      </c>
      <c r="BU641" t="s">
        <v>268</v>
      </c>
      <c r="BV641" t="s">
        <v>268</v>
      </c>
      <c r="BW641" t="s">
        <v>268</v>
      </c>
      <c r="BX641" t="s">
        <v>268</v>
      </c>
      <c r="BY641">
        <v>1.5</v>
      </c>
      <c r="BZ641">
        <v>1.5</v>
      </c>
      <c r="CA641" t="s">
        <v>142</v>
      </c>
      <c r="CB641" s="356">
        <v>123</v>
      </c>
      <c r="CC641" t="s">
        <v>1817</v>
      </c>
      <c r="CD641" t="s">
        <v>268</v>
      </c>
      <c r="CE641" t="s">
        <v>268</v>
      </c>
      <c r="CF641" t="s">
        <v>268</v>
      </c>
      <c r="CG641" t="s">
        <v>268</v>
      </c>
      <c r="CH641" t="s">
        <v>268</v>
      </c>
      <c r="CI641" t="s">
        <v>268</v>
      </c>
      <c r="CJ641" t="s">
        <v>268</v>
      </c>
      <c r="CK641" t="s">
        <v>268</v>
      </c>
      <c r="CL641" t="s">
        <v>268</v>
      </c>
      <c r="CM641" t="s">
        <v>11224</v>
      </c>
      <c r="CN641">
        <v>0.95</v>
      </c>
      <c r="CO641" t="s">
        <v>268</v>
      </c>
      <c r="CP641">
        <v>0.95</v>
      </c>
      <c r="CQ641">
        <v>365</v>
      </c>
      <c r="CR641" t="s">
        <v>878</v>
      </c>
      <c r="CS641" t="s">
        <v>11225</v>
      </c>
      <c r="CT641" t="s">
        <v>11226</v>
      </c>
      <c r="CU641" t="s">
        <v>11227</v>
      </c>
      <c r="CV641" t="s">
        <v>268</v>
      </c>
      <c r="CW641" t="s">
        <v>268</v>
      </c>
      <c r="CX641" t="s">
        <v>268</v>
      </c>
      <c r="CY641" t="s">
        <v>268</v>
      </c>
      <c r="CZ641" t="s">
        <v>268</v>
      </c>
      <c r="DA641" t="s">
        <v>268</v>
      </c>
      <c r="DB641" s="429">
        <f t="shared" si="123"/>
        <v>0</v>
      </c>
      <c r="DC641" s="284">
        <f t="shared" si="124"/>
        <v>0</v>
      </c>
      <c r="DD641" s="284">
        <f t="shared" si="125"/>
        <v>0</v>
      </c>
      <c r="DE641" s="284">
        <f t="shared" si="126"/>
        <v>0</v>
      </c>
      <c r="DF641" s="295">
        <f t="shared" si="127"/>
        <v>1.4999999999999998</v>
      </c>
      <c r="DG641" s="284">
        <f t="shared" si="128"/>
        <v>1</v>
      </c>
      <c r="DH641" s="284">
        <f t="shared" si="129"/>
        <v>0</v>
      </c>
      <c r="DI641" s="284">
        <f t="shared" si="130"/>
        <v>0</v>
      </c>
      <c r="DJ641" s="284">
        <f t="shared" si="131"/>
        <v>0</v>
      </c>
      <c r="DK641" s="295">
        <f t="shared" si="132"/>
        <v>0</v>
      </c>
      <c r="DL641" s="297" t="str">
        <f t="shared" si="133"/>
        <v>A dispo.</v>
      </c>
      <c r="DM641" s="430">
        <f>IFERROR(IF(CA641="D",IF(DL641="A dispo.",DF641*VLOOKUP('DATI INPUT'!$F$27,TARIFFE_UD,4,FALSE),DF641*VLOOKUP(DL641,TARIFFE_UD,4,FALSE)),DF641*VLOOKUP(CB641-100,TARIFFE_UND,4,FALSE)),0)</f>
        <v>0.9508270880180697</v>
      </c>
      <c r="DN641" s="430">
        <f>IFERROR(IF(CA641="D",IF(DL641="A dispo.",DK641*VLOOKUP('DATI INPUT'!$F$27,TARIFFE_UD,5,FALSE),DK641*VLOOKUP(DL641,TARIFFE_UD,5,FALSE)),DK641*VLOOKUP(CB641-100,TARIFFE_UND,5,FALSE)),0)</f>
        <v>0</v>
      </c>
      <c r="DO641" s="431">
        <f t="shared" si="134"/>
        <v>8.2708801806974375E-4</v>
      </c>
      <c r="DP641" s="299">
        <f>IFERROR(IF(CA641="D",IF(DL641="A dispo.",DF641*VLOOKUP('DATI INPUT'!$F$27,TARIFFE_UD,2,FALSE),DF641*VLOOKUP(DL641,TARIFFE_UD,2,FALSE)),DF641*VLOOKUP(CB641-100,TARIFFE_UND,2,FALSE)),0)</f>
        <v>1.1879255981742971</v>
      </c>
      <c r="DQ641" s="299">
        <f>IFERROR(IF(CA641="D",IF(DL641="A dispo.",DK641*VLOOKUP('DATI INPUT'!$F$27,TARIFFE_UD,3,FALSE),DK641*VLOOKUP(DL641,TARIFFE_UD,3,FALSE)),DK641*VLOOKUP(CB641-100,TARIFFE_UND,3,FALSE)),0)</f>
        <v>0</v>
      </c>
      <c r="DR641" s="299">
        <f t="shared" si="135"/>
        <v>1.1879255981742971</v>
      </c>
    </row>
    <row r="642" spans="1:122" x14ac:dyDescent="0.25">
      <c r="A642" t="s">
        <v>5991</v>
      </c>
      <c r="B642" t="s">
        <v>5992</v>
      </c>
      <c r="C642" t="s">
        <v>5993</v>
      </c>
      <c r="D642" t="s">
        <v>5994</v>
      </c>
      <c r="E642" t="s">
        <v>268</v>
      </c>
      <c r="F642" t="s">
        <v>156</v>
      </c>
      <c r="G642" t="s">
        <v>5995</v>
      </c>
      <c r="H642" t="s">
        <v>1372</v>
      </c>
      <c r="I642" t="s">
        <v>5996</v>
      </c>
      <c r="J642" t="s">
        <v>156</v>
      </c>
      <c r="K642" t="s">
        <v>5915</v>
      </c>
      <c r="L642" t="s">
        <v>960</v>
      </c>
      <c r="M642" t="s">
        <v>5997</v>
      </c>
      <c r="N642" t="s">
        <v>5998</v>
      </c>
      <c r="O642" t="s">
        <v>5999</v>
      </c>
      <c r="P642" t="s">
        <v>6000</v>
      </c>
      <c r="Q642" t="s">
        <v>464</v>
      </c>
      <c r="R642" t="s">
        <v>268</v>
      </c>
      <c r="S642" t="s">
        <v>268</v>
      </c>
      <c r="T642" t="s">
        <v>268</v>
      </c>
      <c r="U642" t="s">
        <v>268</v>
      </c>
      <c r="V642" t="s">
        <v>268</v>
      </c>
      <c r="W642" t="s">
        <v>5748</v>
      </c>
      <c r="X642" t="s">
        <v>887</v>
      </c>
      <c r="Y642" t="s">
        <v>290</v>
      </c>
      <c r="Z642" t="s">
        <v>268</v>
      </c>
      <c r="AA642" t="s">
        <v>268</v>
      </c>
      <c r="AB642" t="s">
        <v>268</v>
      </c>
      <c r="AC642" t="s">
        <v>268</v>
      </c>
      <c r="AD642" t="s">
        <v>268</v>
      </c>
      <c r="AE642" t="s">
        <v>287</v>
      </c>
      <c r="AF642" t="s">
        <v>1811</v>
      </c>
      <c r="AG642" t="s">
        <v>875</v>
      </c>
      <c r="AH642" t="s">
        <v>1848</v>
      </c>
      <c r="AI642" t="s">
        <v>776</v>
      </c>
      <c r="AJ642" t="s">
        <v>268</v>
      </c>
      <c r="AK642" t="s">
        <v>381</v>
      </c>
      <c r="AL642" t="s">
        <v>268</v>
      </c>
      <c r="AM642" t="s">
        <v>405</v>
      </c>
      <c r="AN642" t="s">
        <v>268</v>
      </c>
      <c r="AO642" t="s">
        <v>268</v>
      </c>
      <c r="AP642" t="s">
        <v>268</v>
      </c>
      <c r="AQ642" t="s">
        <v>268</v>
      </c>
      <c r="AR642" t="s">
        <v>268</v>
      </c>
      <c r="AS642" t="s">
        <v>268</v>
      </c>
      <c r="AT642" t="s">
        <v>268</v>
      </c>
      <c r="AU642" t="s">
        <v>268</v>
      </c>
      <c r="AV642" t="s">
        <v>268</v>
      </c>
      <c r="AW642" t="s">
        <v>268</v>
      </c>
      <c r="AX642" t="s">
        <v>268</v>
      </c>
      <c r="AY642" t="s">
        <v>268</v>
      </c>
      <c r="AZ642" t="s">
        <v>268</v>
      </c>
      <c r="BA642" t="s">
        <v>268</v>
      </c>
      <c r="BB642" t="s">
        <v>268</v>
      </c>
      <c r="BC642" t="s">
        <v>268</v>
      </c>
      <c r="BD642" t="s">
        <v>268</v>
      </c>
      <c r="BE642" t="s">
        <v>268</v>
      </c>
      <c r="BF642" t="s">
        <v>268</v>
      </c>
      <c r="BG642" t="s">
        <v>268</v>
      </c>
      <c r="BH642" t="s">
        <v>268</v>
      </c>
      <c r="BI642" t="s">
        <v>268</v>
      </c>
      <c r="BJ642" t="s">
        <v>268</v>
      </c>
      <c r="BK642" t="s">
        <v>268</v>
      </c>
      <c r="BL642" t="s">
        <v>268</v>
      </c>
      <c r="BM642" t="s">
        <v>268</v>
      </c>
      <c r="BN642" t="s">
        <v>268</v>
      </c>
      <c r="BO642" t="s">
        <v>268</v>
      </c>
      <c r="BP642" t="s">
        <v>268</v>
      </c>
      <c r="BQ642" t="s">
        <v>268</v>
      </c>
      <c r="BR642" t="s">
        <v>268</v>
      </c>
      <c r="BS642" t="s">
        <v>268</v>
      </c>
      <c r="BT642" t="s">
        <v>268</v>
      </c>
      <c r="BU642" t="s">
        <v>268</v>
      </c>
      <c r="BV642" t="s">
        <v>268</v>
      </c>
      <c r="BW642" t="s">
        <v>268</v>
      </c>
      <c r="BX642" t="s">
        <v>268</v>
      </c>
      <c r="BY642">
        <v>55</v>
      </c>
      <c r="BZ642">
        <v>55</v>
      </c>
      <c r="CA642" t="s">
        <v>142</v>
      </c>
      <c r="CB642" s="356">
        <v>122</v>
      </c>
      <c r="CC642" t="s">
        <v>876</v>
      </c>
      <c r="CD642" t="s">
        <v>268</v>
      </c>
      <c r="CE642" t="s">
        <v>268</v>
      </c>
      <c r="CF642" s="356">
        <v>3</v>
      </c>
      <c r="CG642" t="s">
        <v>268</v>
      </c>
      <c r="CH642" t="s">
        <v>268</v>
      </c>
      <c r="CI642" t="s">
        <v>268</v>
      </c>
      <c r="CJ642" t="s">
        <v>268</v>
      </c>
      <c r="CK642" t="s">
        <v>268</v>
      </c>
      <c r="CL642" t="s">
        <v>268</v>
      </c>
      <c r="CM642" t="s">
        <v>11224</v>
      </c>
      <c r="CN642">
        <v>102.26</v>
      </c>
      <c r="CO642" t="s">
        <v>268</v>
      </c>
      <c r="CP642">
        <v>102.26</v>
      </c>
      <c r="CQ642">
        <v>365</v>
      </c>
      <c r="CR642" t="s">
        <v>878</v>
      </c>
      <c r="CS642" t="s">
        <v>11225</v>
      </c>
      <c r="CT642" t="s">
        <v>11226</v>
      </c>
      <c r="CU642" t="s">
        <v>11227</v>
      </c>
      <c r="CV642" t="s">
        <v>268</v>
      </c>
      <c r="CW642" t="s">
        <v>268</v>
      </c>
      <c r="CX642" t="s">
        <v>268</v>
      </c>
      <c r="CY642" t="s">
        <v>268</v>
      </c>
      <c r="CZ642" t="s">
        <v>268</v>
      </c>
      <c r="DA642" t="s">
        <v>268</v>
      </c>
      <c r="DB642" s="429">
        <f t="shared" si="123"/>
        <v>0</v>
      </c>
      <c r="DC642" s="284">
        <f t="shared" si="124"/>
        <v>0</v>
      </c>
      <c r="DD642" s="284">
        <f t="shared" si="125"/>
        <v>0</v>
      </c>
      <c r="DE642" s="284">
        <f t="shared" si="126"/>
        <v>0</v>
      </c>
      <c r="DF642" s="295">
        <f t="shared" si="127"/>
        <v>55</v>
      </c>
      <c r="DG642" s="284">
        <f t="shared" si="128"/>
        <v>0</v>
      </c>
      <c r="DH642" s="284">
        <f t="shared" si="129"/>
        <v>0</v>
      </c>
      <c r="DI642" s="284">
        <f t="shared" si="130"/>
        <v>0</v>
      </c>
      <c r="DJ642" s="284">
        <f t="shared" si="131"/>
        <v>0</v>
      </c>
      <c r="DK642" s="295">
        <f t="shared" si="132"/>
        <v>1</v>
      </c>
      <c r="DL642" s="297">
        <f t="shared" si="133"/>
        <v>3</v>
      </c>
      <c r="DM642" s="430">
        <f>IFERROR(IF(CA642="D",IF(DL642="A dispo.",DF642*VLOOKUP('DATI INPUT'!$F$27,TARIFFE_UD,4,FALSE),DF642*VLOOKUP(DL642,TARIFFE_UD,4,FALSE)),DF642*VLOOKUP(CB642-100,TARIFFE_UND,4,FALSE)),0)</f>
        <v>34.863659893995894</v>
      </c>
      <c r="DN642" s="430">
        <f>IFERROR(IF(CA642="D",IF(DL642="A dispo.",DK642*VLOOKUP('DATI INPUT'!$F$27,TARIFFE_UD,5,FALSE),DK642*VLOOKUP(DL642,TARIFFE_UD,5,FALSE)),DK642*VLOOKUP(CB642-100,TARIFFE_UND,5,FALSE)),0)</f>
        <v>67.397800635548478</v>
      </c>
      <c r="DO642" s="431">
        <f t="shared" si="134"/>
        <v>1.4605295443601563E-3</v>
      </c>
      <c r="DP642" s="299">
        <f>IFERROR(IF(CA642="D",IF(DL642="A dispo.",DF642*VLOOKUP('DATI INPUT'!$F$27,TARIFFE_UD,2,FALSE),DF642*VLOOKUP(DL642,TARIFFE_UD,2,FALSE)),DF642*VLOOKUP(CB642-100,TARIFFE_UND,2,FALSE)),0)</f>
        <v>43.557271933057571</v>
      </c>
      <c r="DQ642" s="299">
        <f>IFERROR(IF(CA642="D",IF(DL642="A dispo.",DK642*VLOOKUP('DATI INPUT'!$F$27,TARIFFE_UD,3,FALSE),DK642*VLOOKUP(DL642,TARIFFE_UD,3,FALSE)),DK642*VLOOKUP(CB642-100,TARIFFE_UND,3,FALSE)),0)</f>
        <v>60.367780403072892</v>
      </c>
      <c r="DR642" s="299">
        <f t="shared" si="135"/>
        <v>103.92505233613046</v>
      </c>
    </row>
    <row r="643" spans="1:122" x14ac:dyDescent="0.25">
      <c r="A643" t="s">
        <v>6001</v>
      </c>
      <c r="B643" t="s">
        <v>6002</v>
      </c>
      <c r="C643" t="s">
        <v>1477</v>
      </c>
      <c r="D643" t="s">
        <v>6003</v>
      </c>
      <c r="E643" t="s">
        <v>268</v>
      </c>
      <c r="F643" t="s">
        <v>156</v>
      </c>
      <c r="G643" t="s">
        <v>6004</v>
      </c>
      <c r="H643" t="s">
        <v>6005</v>
      </c>
      <c r="I643" t="s">
        <v>6006</v>
      </c>
      <c r="J643" t="s">
        <v>274</v>
      </c>
      <c r="K643" t="s">
        <v>6007</v>
      </c>
      <c r="L643" t="s">
        <v>984</v>
      </c>
      <c r="M643" t="s">
        <v>6008</v>
      </c>
      <c r="N643" t="s">
        <v>984</v>
      </c>
      <c r="O643" t="s">
        <v>873</v>
      </c>
      <c r="P643" t="s">
        <v>1934</v>
      </c>
      <c r="Q643" t="s">
        <v>293</v>
      </c>
      <c r="R643" t="s">
        <v>268</v>
      </c>
      <c r="S643" t="s">
        <v>268</v>
      </c>
      <c r="T643" t="s">
        <v>268</v>
      </c>
      <c r="U643" t="s">
        <v>268</v>
      </c>
      <c r="V643" t="s">
        <v>268</v>
      </c>
      <c r="W643" t="s">
        <v>6008</v>
      </c>
      <c r="X643" t="s">
        <v>1934</v>
      </c>
      <c r="Y643" t="s">
        <v>293</v>
      </c>
      <c r="Z643" t="s">
        <v>268</v>
      </c>
      <c r="AA643" t="s">
        <v>268</v>
      </c>
      <c r="AB643" t="s">
        <v>268</v>
      </c>
      <c r="AC643" t="s">
        <v>268</v>
      </c>
      <c r="AD643" t="s">
        <v>268</v>
      </c>
      <c r="AE643" t="s">
        <v>287</v>
      </c>
      <c r="AF643" t="s">
        <v>1811</v>
      </c>
      <c r="AG643" t="s">
        <v>875</v>
      </c>
      <c r="AH643" t="s">
        <v>1935</v>
      </c>
      <c r="AI643" t="s">
        <v>6009</v>
      </c>
      <c r="AJ643" t="s">
        <v>268</v>
      </c>
      <c r="AK643" t="s">
        <v>381</v>
      </c>
      <c r="AL643" t="s">
        <v>268</v>
      </c>
      <c r="AM643" t="s">
        <v>355</v>
      </c>
      <c r="AN643" t="s">
        <v>268</v>
      </c>
      <c r="AO643" t="s">
        <v>268</v>
      </c>
      <c r="AP643" t="s">
        <v>268</v>
      </c>
      <c r="AQ643" t="s">
        <v>268</v>
      </c>
      <c r="AR643" t="s">
        <v>268</v>
      </c>
      <c r="AS643" t="s">
        <v>268</v>
      </c>
      <c r="AT643" t="s">
        <v>268</v>
      </c>
      <c r="AU643" t="s">
        <v>268</v>
      </c>
      <c r="AV643" t="s">
        <v>268</v>
      </c>
      <c r="AW643" t="s">
        <v>268</v>
      </c>
      <c r="AX643" t="s">
        <v>268</v>
      </c>
      <c r="AY643" t="s">
        <v>268</v>
      </c>
      <c r="AZ643" t="s">
        <v>268</v>
      </c>
      <c r="BA643" t="s">
        <v>268</v>
      </c>
      <c r="BB643" t="s">
        <v>268</v>
      </c>
      <c r="BC643" t="s">
        <v>268</v>
      </c>
      <c r="BD643" t="s">
        <v>268</v>
      </c>
      <c r="BE643" t="s">
        <v>268</v>
      </c>
      <c r="BF643" t="s">
        <v>268</v>
      </c>
      <c r="BG643" t="s">
        <v>268</v>
      </c>
      <c r="BH643" t="s">
        <v>268</v>
      </c>
      <c r="BI643" t="s">
        <v>268</v>
      </c>
      <c r="BJ643" t="s">
        <v>268</v>
      </c>
      <c r="BK643" t="s">
        <v>268</v>
      </c>
      <c r="BL643" t="s">
        <v>268</v>
      </c>
      <c r="BM643" t="s">
        <v>268</v>
      </c>
      <c r="BN643" t="s">
        <v>268</v>
      </c>
      <c r="BO643" t="s">
        <v>268</v>
      </c>
      <c r="BP643" t="s">
        <v>268</v>
      </c>
      <c r="BQ643" t="s">
        <v>268</v>
      </c>
      <c r="BR643" t="s">
        <v>268</v>
      </c>
      <c r="BS643" t="s">
        <v>268</v>
      </c>
      <c r="BT643" t="s">
        <v>268</v>
      </c>
      <c r="BU643" t="s">
        <v>268</v>
      </c>
      <c r="BV643" t="s">
        <v>268</v>
      </c>
      <c r="BW643" t="s">
        <v>268</v>
      </c>
      <c r="BX643" t="s">
        <v>268</v>
      </c>
      <c r="BY643">
        <v>86</v>
      </c>
      <c r="BZ643">
        <v>86</v>
      </c>
      <c r="CA643" t="s">
        <v>142</v>
      </c>
      <c r="CB643" s="356">
        <v>122</v>
      </c>
      <c r="CC643" t="s">
        <v>876</v>
      </c>
      <c r="CD643" t="s">
        <v>268</v>
      </c>
      <c r="CE643" t="s">
        <v>268</v>
      </c>
      <c r="CF643" s="356">
        <v>3</v>
      </c>
      <c r="CG643" t="s">
        <v>268</v>
      </c>
      <c r="CH643" t="s">
        <v>268</v>
      </c>
      <c r="CI643" t="s">
        <v>268</v>
      </c>
      <c r="CJ643" t="s">
        <v>268</v>
      </c>
      <c r="CK643" t="s">
        <v>268</v>
      </c>
      <c r="CL643" t="s">
        <v>268</v>
      </c>
      <c r="CM643" t="s">
        <v>11224</v>
      </c>
      <c r="CN643">
        <v>121.91</v>
      </c>
      <c r="CO643" t="s">
        <v>268</v>
      </c>
      <c r="CP643">
        <v>121.91</v>
      </c>
      <c r="CQ643">
        <v>365</v>
      </c>
      <c r="CR643" t="s">
        <v>878</v>
      </c>
      <c r="CS643" t="s">
        <v>11225</v>
      </c>
      <c r="CT643" t="s">
        <v>11226</v>
      </c>
      <c r="CU643" t="s">
        <v>11227</v>
      </c>
      <c r="CV643" t="s">
        <v>268</v>
      </c>
      <c r="CW643" t="s">
        <v>268</v>
      </c>
      <c r="CX643" t="s">
        <v>268</v>
      </c>
      <c r="CY643" t="s">
        <v>268</v>
      </c>
      <c r="CZ643" t="s">
        <v>268</v>
      </c>
      <c r="DA643" t="s">
        <v>268</v>
      </c>
      <c r="DB643" s="429">
        <f t="shared" ref="DB643:DB706" si="136">IFERROR(VLOOKUP(CC643,Rid_ud,2,FALSE),0)</f>
        <v>0</v>
      </c>
      <c r="DC643" s="284">
        <f t="shared" ref="DC643:DC706" si="137">IFERROR(VLOOKUP(CG643,rid,2,FALSE),0)</f>
        <v>0</v>
      </c>
      <c r="DD643" s="284">
        <f t="shared" ref="DD643:DD706" si="138">IFERROR(VLOOKUP(CH643,rid,2,FALSE),0)</f>
        <v>0</v>
      </c>
      <c r="DE643" s="284">
        <f t="shared" ref="DE643:DE706" si="139">IFERROR(VLOOKUP(CI643,rid,2,FALSE),0)</f>
        <v>0</v>
      </c>
      <c r="DF643" s="295">
        <f t="shared" ref="DF643:DF706" si="140">((((BY643-(BY643*DB643))-((BY643-(BY643*DB643))*DC643))-(((BY643-(BY643*DB643))-((BY643-(BY643*DB643))*DC643))*DD643))-((((BY643-(BY643*DB643))-((BY643-(BY643*DB643))*DC643))-(((BY643-(BY643*DB643))-((BY643-(BY643*DB643))*DC643))*DD643))*DE643))/365*CQ643</f>
        <v>86</v>
      </c>
      <c r="DG643" s="284">
        <f t="shared" ref="DG643:DG706" si="141">IFERROR(VLOOKUP(CC643,Rid_ud,3,FALSE),0)</f>
        <v>0</v>
      </c>
      <c r="DH643" s="284">
        <f t="shared" ref="DH643:DH706" si="142">IFERROR(VLOOKUP(CG643,rid,3,FALSE),0)</f>
        <v>0</v>
      </c>
      <c r="DI643" s="284">
        <f t="shared" ref="DI643:DI706" si="143">IFERROR(VLOOKUP(CH643,rid,3,FALSE),0)</f>
        <v>0</v>
      </c>
      <c r="DJ643" s="284">
        <f t="shared" ref="DJ643:DJ706" si="144">IFERROR(VLOOKUP(CI643,rid,3,FALSE),0)</f>
        <v>0</v>
      </c>
      <c r="DK643" s="295">
        <f t="shared" ref="DK643:DK706" si="145">IF(CA643="D",(((1-(1*DG643))-((1-(1*DG643))*DH643))-(((1-(1*DG643))-((1-(1*DG643))*DH643))*DI643))-((((1-(1*DG643))-((1-(1*DG643))*DH643))-(((1-(1*DG643))-((1-(1*DG643))*DH643))*DI643))*DJ643),(((BY643-(BY643*DG643))-((BY643-(BY643*DG643))*DH643))-(((BY643-(BY643*DG643))-((BY643-(BY643*DG643))*DH643))*DI643))-((((BY643-(BY643*DG643))-((BY643-(BY643*DG643))*DH643))-(((BY643-(BY643*DG643))-((BY643-(BY643*DG643))*DH643))*DI643))*DJ643))/365*CQ643</f>
        <v>1</v>
      </c>
      <c r="DL643" s="297">
        <f t="shared" ref="DL643:DL706" si="146">IF(CA643="D",IF(OR(CF643&lt;1,CF643=""),"A dispo.",IF(CF643&gt;6,6,CF643)),"")</f>
        <v>3</v>
      </c>
      <c r="DM643" s="430">
        <f>IFERROR(IF(CA643="D",IF(DL643="A dispo.",DF643*VLOOKUP('DATI INPUT'!$F$27,TARIFFE_UD,4,FALSE),DF643*VLOOKUP(DL643,TARIFFE_UD,4,FALSE)),DF643*VLOOKUP(CB643-100,TARIFFE_UND,4,FALSE)),0)</f>
        <v>54.514086379702668</v>
      </c>
      <c r="DN643" s="430">
        <f>IFERROR(IF(CA643="D",IF(DL643="A dispo.",DK643*VLOOKUP('DATI INPUT'!$F$27,TARIFFE_UD,5,FALSE),DK643*VLOOKUP(DL643,TARIFFE_UD,5,FALSE)),DK643*VLOOKUP(CB643-100,TARIFFE_UND,5,FALSE)),0)</f>
        <v>67.397800635548478</v>
      </c>
      <c r="DO643" s="431">
        <f t="shared" ref="DO643:DO706" si="147">DM643+DN643-CP643</f>
        <v>1.8870152511567539E-3</v>
      </c>
      <c r="DP643" s="299">
        <f>IFERROR(IF(CA643="D",IF(DL643="A dispo.",DF643*VLOOKUP('DATI INPUT'!$F$27,TARIFFE_UD,2,FALSE),DF643*VLOOKUP(DL643,TARIFFE_UD,2,FALSE)),DF643*VLOOKUP(CB643-100,TARIFFE_UND,2,FALSE)),0)</f>
        <v>68.107734295326381</v>
      </c>
      <c r="DQ643" s="299">
        <f>IFERROR(IF(CA643="D",IF(DL643="A dispo.",DK643*VLOOKUP('DATI INPUT'!$F$27,TARIFFE_UD,3,FALSE),DK643*VLOOKUP(DL643,TARIFFE_UD,3,FALSE)),DK643*VLOOKUP(CB643-100,TARIFFE_UND,3,FALSE)),0)</f>
        <v>60.367780403072892</v>
      </c>
      <c r="DR643" s="299">
        <f t="shared" ref="DR643:DR706" si="148">DQ643+DP643</f>
        <v>128.47551469839928</v>
      </c>
    </row>
    <row r="644" spans="1:122" x14ac:dyDescent="0.25">
      <c r="A644" t="s">
        <v>6010</v>
      </c>
      <c r="B644" t="s">
        <v>6002</v>
      </c>
      <c r="C644" t="s">
        <v>1478</v>
      </c>
      <c r="D644" t="s">
        <v>6003</v>
      </c>
      <c r="E644" t="s">
        <v>268</v>
      </c>
      <c r="F644" t="s">
        <v>156</v>
      </c>
      <c r="G644" t="s">
        <v>6004</v>
      </c>
      <c r="H644" t="s">
        <v>6005</v>
      </c>
      <c r="I644" t="s">
        <v>6006</v>
      </c>
      <c r="J644" t="s">
        <v>274</v>
      </c>
      <c r="K644" t="s">
        <v>6007</v>
      </c>
      <c r="L644" t="s">
        <v>984</v>
      </c>
      <c r="M644" t="s">
        <v>6008</v>
      </c>
      <c r="N644" t="s">
        <v>984</v>
      </c>
      <c r="O644" t="s">
        <v>873</v>
      </c>
      <c r="P644" t="s">
        <v>1934</v>
      </c>
      <c r="Q644" t="s">
        <v>293</v>
      </c>
      <c r="R644" t="s">
        <v>268</v>
      </c>
      <c r="S644" t="s">
        <v>268</v>
      </c>
      <c r="T644" t="s">
        <v>268</v>
      </c>
      <c r="U644" t="s">
        <v>268</v>
      </c>
      <c r="V644" t="s">
        <v>268</v>
      </c>
      <c r="W644" t="s">
        <v>6008</v>
      </c>
      <c r="X644" t="s">
        <v>1934</v>
      </c>
      <c r="Y644" t="s">
        <v>293</v>
      </c>
      <c r="Z644" t="s">
        <v>268</v>
      </c>
      <c r="AA644" t="s">
        <v>268</v>
      </c>
      <c r="AB644" t="s">
        <v>268</v>
      </c>
      <c r="AC644" t="s">
        <v>268</v>
      </c>
      <c r="AD644" t="s">
        <v>268</v>
      </c>
      <c r="AE644" t="s">
        <v>287</v>
      </c>
      <c r="AF644" t="s">
        <v>1811</v>
      </c>
      <c r="AG644" t="s">
        <v>875</v>
      </c>
      <c r="AH644" t="s">
        <v>1848</v>
      </c>
      <c r="AI644" t="s">
        <v>786</v>
      </c>
      <c r="AJ644" t="s">
        <v>268</v>
      </c>
      <c r="AK644" t="s">
        <v>366</v>
      </c>
      <c r="AL644" t="s">
        <v>268</v>
      </c>
      <c r="AM644" t="s">
        <v>353</v>
      </c>
      <c r="AN644" t="s">
        <v>287</v>
      </c>
      <c r="AO644" t="s">
        <v>1811</v>
      </c>
      <c r="AP644" t="s">
        <v>875</v>
      </c>
      <c r="AQ644" t="s">
        <v>1935</v>
      </c>
      <c r="AR644" t="s">
        <v>6009</v>
      </c>
      <c r="AS644" t="s">
        <v>268</v>
      </c>
      <c r="AT644" t="s">
        <v>377</v>
      </c>
      <c r="AU644" t="s">
        <v>268</v>
      </c>
      <c r="AV644" t="s">
        <v>353</v>
      </c>
      <c r="AW644" t="s">
        <v>287</v>
      </c>
      <c r="AX644" t="s">
        <v>1811</v>
      </c>
      <c r="AY644" t="s">
        <v>875</v>
      </c>
      <c r="AZ644" t="s">
        <v>1935</v>
      </c>
      <c r="BA644" t="s">
        <v>6009</v>
      </c>
      <c r="BB644" t="s">
        <v>268</v>
      </c>
      <c r="BC644" t="s">
        <v>366</v>
      </c>
      <c r="BD644" t="s">
        <v>268</v>
      </c>
      <c r="BE644" t="s">
        <v>353</v>
      </c>
      <c r="BF644" t="s">
        <v>268</v>
      </c>
      <c r="BG644" t="s">
        <v>268</v>
      </c>
      <c r="BH644" t="s">
        <v>268</v>
      </c>
      <c r="BI644" t="s">
        <v>268</v>
      </c>
      <c r="BJ644" t="s">
        <v>268</v>
      </c>
      <c r="BK644" t="s">
        <v>268</v>
      </c>
      <c r="BL644" t="s">
        <v>268</v>
      </c>
      <c r="BM644" t="s">
        <v>268</v>
      </c>
      <c r="BN644" t="s">
        <v>268</v>
      </c>
      <c r="BO644" t="s">
        <v>268</v>
      </c>
      <c r="BP644" t="s">
        <v>268</v>
      </c>
      <c r="BQ644" t="s">
        <v>268</v>
      </c>
      <c r="BR644" t="s">
        <v>268</v>
      </c>
      <c r="BS644" t="s">
        <v>268</v>
      </c>
      <c r="BT644" t="s">
        <v>268</v>
      </c>
      <c r="BU644" t="s">
        <v>268</v>
      </c>
      <c r="BV644" t="s">
        <v>268</v>
      </c>
      <c r="BW644" t="s">
        <v>268</v>
      </c>
      <c r="BX644" t="s">
        <v>268</v>
      </c>
      <c r="BY644">
        <v>155</v>
      </c>
      <c r="BZ644">
        <v>155</v>
      </c>
      <c r="CA644" t="s">
        <v>142</v>
      </c>
      <c r="CB644" s="356">
        <v>123</v>
      </c>
      <c r="CC644" t="s">
        <v>1817</v>
      </c>
      <c r="CD644" t="s">
        <v>268</v>
      </c>
      <c r="CE644" t="s">
        <v>268</v>
      </c>
      <c r="CF644" s="356">
        <v>3</v>
      </c>
      <c r="CG644" t="s">
        <v>268</v>
      </c>
      <c r="CH644" t="s">
        <v>268</v>
      </c>
      <c r="CI644" t="s">
        <v>268</v>
      </c>
      <c r="CJ644" t="s">
        <v>268</v>
      </c>
      <c r="CK644" t="s">
        <v>268</v>
      </c>
      <c r="CL644" t="s">
        <v>268</v>
      </c>
      <c r="CM644" t="s">
        <v>11224</v>
      </c>
      <c r="CN644">
        <v>98.25</v>
      </c>
      <c r="CO644" t="s">
        <v>268</v>
      </c>
      <c r="CP644">
        <v>98.25</v>
      </c>
      <c r="CQ644">
        <v>365</v>
      </c>
      <c r="CR644" t="s">
        <v>878</v>
      </c>
      <c r="CS644" t="s">
        <v>11225</v>
      </c>
      <c r="CT644" t="s">
        <v>11226</v>
      </c>
      <c r="CU644" t="s">
        <v>11227</v>
      </c>
      <c r="CV644" t="s">
        <v>268</v>
      </c>
      <c r="CW644" t="s">
        <v>268</v>
      </c>
      <c r="CX644" t="s">
        <v>268</v>
      </c>
      <c r="CY644" t="s">
        <v>268</v>
      </c>
      <c r="CZ644" t="s">
        <v>268</v>
      </c>
      <c r="DA644" t="s">
        <v>268</v>
      </c>
      <c r="DB644" s="429">
        <f t="shared" si="136"/>
        <v>0</v>
      </c>
      <c r="DC644" s="284">
        <f t="shared" si="137"/>
        <v>0</v>
      </c>
      <c r="DD644" s="284">
        <f t="shared" si="138"/>
        <v>0</v>
      </c>
      <c r="DE644" s="284">
        <f t="shared" si="139"/>
        <v>0</v>
      </c>
      <c r="DF644" s="295">
        <f t="shared" si="140"/>
        <v>155</v>
      </c>
      <c r="DG644" s="284">
        <f t="shared" si="141"/>
        <v>1</v>
      </c>
      <c r="DH644" s="284">
        <f t="shared" si="142"/>
        <v>0</v>
      </c>
      <c r="DI644" s="284">
        <f t="shared" si="143"/>
        <v>0</v>
      </c>
      <c r="DJ644" s="284">
        <f t="shared" si="144"/>
        <v>0</v>
      </c>
      <c r="DK644" s="295">
        <f t="shared" si="145"/>
        <v>0</v>
      </c>
      <c r="DL644" s="297">
        <f t="shared" si="146"/>
        <v>3</v>
      </c>
      <c r="DM644" s="430">
        <f>IFERROR(IF(CA644="D",IF(DL644="A dispo.",DF644*VLOOKUP('DATI INPUT'!$F$27,TARIFFE_UD,4,FALSE),DF644*VLOOKUP(DL644,TARIFFE_UD,4,FALSE)),DF644*VLOOKUP(CB644-100,TARIFFE_UND,4,FALSE)),0)</f>
        <v>98.252132428533884</v>
      </c>
      <c r="DN644" s="430">
        <f>IFERROR(IF(CA644="D",IF(DL644="A dispo.",DK644*VLOOKUP('DATI INPUT'!$F$27,TARIFFE_UD,5,FALSE),DK644*VLOOKUP(DL644,TARIFFE_UD,5,FALSE)),DK644*VLOOKUP(CB644-100,TARIFFE_UND,5,FALSE)),0)</f>
        <v>0</v>
      </c>
      <c r="DO644" s="431">
        <f t="shared" si="147"/>
        <v>2.1324285338835125E-3</v>
      </c>
      <c r="DP644" s="299">
        <f>IFERROR(IF(CA644="D",IF(DL644="A dispo.",DF644*VLOOKUP('DATI INPUT'!$F$27,TARIFFE_UD,2,FALSE),DF644*VLOOKUP(DL644,TARIFFE_UD,2,FALSE)),DF644*VLOOKUP(CB644-100,TARIFFE_UND,2,FALSE)),0)</f>
        <v>122.75231181134406</v>
      </c>
      <c r="DQ644" s="299">
        <f>IFERROR(IF(CA644="D",IF(DL644="A dispo.",DK644*VLOOKUP('DATI INPUT'!$F$27,TARIFFE_UD,3,FALSE),DK644*VLOOKUP(DL644,TARIFFE_UD,3,FALSE)),DK644*VLOOKUP(CB644-100,TARIFFE_UND,3,FALSE)),0)</f>
        <v>0</v>
      </c>
      <c r="DR644" s="299">
        <f t="shared" si="148"/>
        <v>122.75231181134406</v>
      </c>
    </row>
    <row r="645" spans="1:122" x14ac:dyDescent="0.25">
      <c r="A645" t="s">
        <v>6011</v>
      </c>
      <c r="B645" t="s">
        <v>6012</v>
      </c>
      <c r="C645" t="s">
        <v>6013</v>
      </c>
      <c r="D645" t="s">
        <v>6014</v>
      </c>
      <c r="E645" t="s">
        <v>268</v>
      </c>
      <c r="F645" t="s">
        <v>156</v>
      </c>
      <c r="G645" t="s">
        <v>6015</v>
      </c>
      <c r="H645" t="s">
        <v>1372</v>
      </c>
      <c r="I645" t="s">
        <v>6016</v>
      </c>
      <c r="J645" t="s">
        <v>274</v>
      </c>
      <c r="K645" t="s">
        <v>6017</v>
      </c>
      <c r="L645" t="s">
        <v>960</v>
      </c>
      <c r="M645" t="s">
        <v>6018</v>
      </c>
      <c r="N645" t="s">
        <v>1529</v>
      </c>
      <c r="O645" t="s">
        <v>1530</v>
      </c>
      <c r="P645" t="s">
        <v>6019</v>
      </c>
      <c r="Q645" t="s">
        <v>269</v>
      </c>
      <c r="R645" t="s">
        <v>268</v>
      </c>
      <c r="S645" t="s">
        <v>268</v>
      </c>
      <c r="T645" t="s">
        <v>268</v>
      </c>
      <c r="U645" t="s">
        <v>268</v>
      </c>
      <c r="V645" t="s">
        <v>268</v>
      </c>
      <c r="W645" t="s">
        <v>2028</v>
      </c>
      <c r="X645" t="s">
        <v>151</v>
      </c>
      <c r="Y645" t="s">
        <v>282</v>
      </c>
      <c r="Z645" t="s">
        <v>268</v>
      </c>
      <c r="AA645" t="s">
        <v>268</v>
      </c>
      <c r="AB645" t="s">
        <v>268</v>
      </c>
      <c r="AC645" t="s">
        <v>268</v>
      </c>
      <c r="AD645" t="s">
        <v>268</v>
      </c>
      <c r="AE645" t="s">
        <v>287</v>
      </c>
      <c r="AF645" t="s">
        <v>1811</v>
      </c>
      <c r="AG645" t="s">
        <v>875</v>
      </c>
      <c r="AH645" t="s">
        <v>1812</v>
      </c>
      <c r="AI645" t="s">
        <v>946</v>
      </c>
      <c r="AJ645" t="s">
        <v>268</v>
      </c>
      <c r="AK645" t="s">
        <v>381</v>
      </c>
      <c r="AL645" t="s">
        <v>268</v>
      </c>
      <c r="AM645" t="s">
        <v>405</v>
      </c>
      <c r="AN645" t="s">
        <v>268</v>
      </c>
      <c r="AO645" t="s">
        <v>268</v>
      </c>
      <c r="AP645" t="s">
        <v>268</v>
      </c>
      <c r="AQ645" t="s">
        <v>268</v>
      </c>
      <c r="AR645" t="s">
        <v>268</v>
      </c>
      <c r="AS645" t="s">
        <v>268</v>
      </c>
      <c r="AT645" t="s">
        <v>268</v>
      </c>
      <c r="AU645" t="s">
        <v>268</v>
      </c>
      <c r="AV645" t="s">
        <v>268</v>
      </c>
      <c r="AW645" t="s">
        <v>268</v>
      </c>
      <c r="AX645" t="s">
        <v>268</v>
      </c>
      <c r="AY645" t="s">
        <v>268</v>
      </c>
      <c r="AZ645" t="s">
        <v>268</v>
      </c>
      <c r="BA645" t="s">
        <v>268</v>
      </c>
      <c r="BB645" t="s">
        <v>268</v>
      </c>
      <c r="BC645" t="s">
        <v>268</v>
      </c>
      <c r="BD645" t="s">
        <v>268</v>
      </c>
      <c r="BE645" t="s">
        <v>268</v>
      </c>
      <c r="BF645" t="s">
        <v>268</v>
      </c>
      <c r="BG645" t="s">
        <v>268</v>
      </c>
      <c r="BH645" t="s">
        <v>268</v>
      </c>
      <c r="BI645" t="s">
        <v>268</v>
      </c>
      <c r="BJ645" t="s">
        <v>268</v>
      </c>
      <c r="BK645" t="s">
        <v>268</v>
      </c>
      <c r="BL645" t="s">
        <v>268</v>
      </c>
      <c r="BM645" t="s">
        <v>268</v>
      </c>
      <c r="BN645" t="s">
        <v>268</v>
      </c>
      <c r="BO645" t="s">
        <v>268</v>
      </c>
      <c r="BP645" t="s">
        <v>268</v>
      </c>
      <c r="BQ645" t="s">
        <v>268</v>
      </c>
      <c r="BR645" t="s">
        <v>268</v>
      </c>
      <c r="BS645" t="s">
        <v>268</v>
      </c>
      <c r="BT645" t="s">
        <v>268</v>
      </c>
      <c r="BU645" t="s">
        <v>268</v>
      </c>
      <c r="BV645" t="s">
        <v>268</v>
      </c>
      <c r="BW645" t="s">
        <v>268</v>
      </c>
      <c r="BX645" t="s">
        <v>268</v>
      </c>
      <c r="BY645">
        <v>55.5</v>
      </c>
      <c r="BZ645">
        <v>55.5</v>
      </c>
      <c r="CA645" t="s">
        <v>142</v>
      </c>
      <c r="CB645" s="356">
        <v>122</v>
      </c>
      <c r="CC645" t="s">
        <v>876</v>
      </c>
      <c r="CD645" t="s">
        <v>268</v>
      </c>
      <c r="CE645" t="s">
        <v>268</v>
      </c>
      <c r="CF645" t="s">
        <v>268</v>
      </c>
      <c r="CG645" t="s">
        <v>268</v>
      </c>
      <c r="CH645" t="s">
        <v>268</v>
      </c>
      <c r="CI645" t="s">
        <v>268</v>
      </c>
      <c r="CJ645" t="s">
        <v>268</v>
      </c>
      <c r="CK645" t="s">
        <v>268</v>
      </c>
      <c r="CL645" t="s">
        <v>268</v>
      </c>
      <c r="CM645" t="s">
        <v>11224</v>
      </c>
      <c r="CN645">
        <v>102.58</v>
      </c>
      <c r="CO645" t="s">
        <v>268</v>
      </c>
      <c r="CP645">
        <v>102.58</v>
      </c>
      <c r="CQ645">
        <v>365</v>
      </c>
      <c r="CR645" t="s">
        <v>878</v>
      </c>
      <c r="CS645" t="s">
        <v>11225</v>
      </c>
      <c r="CT645" t="s">
        <v>11226</v>
      </c>
      <c r="CU645" t="s">
        <v>11227</v>
      </c>
      <c r="CV645" t="s">
        <v>268</v>
      </c>
      <c r="CW645" t="s">
        <v>268</v>
      </c>
      <c r="CX645" t="s">
        <v>268</v>
      </c>
      <c r="CY645" t="s">
        <v>268</v>
      </c>
      <c r="CZ645" t="s">
        <v>268</v>
      </c>
      <c r="DA645" t="s">
        <v>268</v>
      </c>
      <c r="DB645" s="429">
        <f t="shared" si="136"/>
        <v>0</v>
      </c>
      <c r="DC645" s="284">
        <f t="shared" si="137"/>
        <v>0</v>
      </c>
      <c r="DD645" s="284">
        <f t="shared" si="138"/>
        <v>0</v>
      </c>
      <c r="DE645" s="284">
        <f t="shared" si="139"/>
        <v>0</v>
      </c>
      <c r="DF645" s="295">
        <f t="shared" si="140"/>
        <v>55.500000000000007</v>
      </c>
      <c r="DG645" s="284">
        <f t="shared" si="141"/>
        <v>0</v>
      </c>
      <c r="DH645" s="284">
        <f t="shared" si="142"/>
        <v>0</v>
      </c>
      <c r="DI645" s="284">
        <f t="shared" si="143"/>
        <v>0</v>
      </c>
      <c r="DJ645" s="284">
        <f t="shared" si="144"/>
        <v>0</v>
      </c>
      <c r="DK645" s="295">
        <f t="shared" si="145"/>
        <v>1</v>
      </c>
      <c r="DL645" s="297" t="str">
        <f t="shared" si="146"/>
        <v>A dispo.</v>
      </c>
      <c r="DM645" s="430">
        <f>IFERROR(IF(CA645="D",IF(DL645="A dispo.",DF645*VLOOKUP('DATI INPUT'!$F$27,TARIFFE_UD,4,FALSE),DF645*VLOOKUP(DL645,TARIFFE_UD,4,FALSE)),DF645*VLOOKUP(CB645-100,TARIFFE_UND,4,FALSE)),0)</f>
        <v>35.180602256668585</v>
      </c>
      <c r="DN645" s="430">
        <f>IFERROR(IF(CA645="D",IF(DL645="A dispo.",DK645*VLOOKUP('DATI INPUT'!$F$27,TARIFFE_UD,5,FALSE),DK645*VLOOKUP(DL645,TARIFFE_UD,5,FALSE)),DK645*VLOOKUP(CB645-100,TARIFFE_UND,5,FALSE)),0)</f>
        <v>67.397800635548478</v>
      </c>
      <c r="DO645" s="431">
        <f t="shared" si="147"/>
        <v>-1.5971077829277647E-3</v>
      </c>
      <c r="DP645" s="299">
        <f>IFERROR(IF(CA645="D",IF(DL645="A dispo.",DF645*VLOOKUP('DATI INPUT'!$F$27,TARIFFE_UD,2,FALSE),DF645*VLOOKUP(DL645,TARIFFE_UD,2,FALSE)),DF645*VLOOKUP(CB645-100,TARIFFE_UND,2,FALSE)),0)</f>
        <v>43.953247132449007</v>
      </c>
      <c r="DQ645" s="299">
        <f>IFERROR(IF(CA645="D",IF(DL645="A dispo.",DK645*VLOOKUP('DATI INPUT'!$F$27,TARIFFE_UD,3,FALSE),DK645*VLOOKUP(DL645,TARIFFE_UD,3,FALSE)),DK645*VLOOKUP(CB645-100,TARIFFE_UND,3,FALSE)),0)</f>
        <v>60.367780403072892</v>
      </c>
      <c r="DR645" s="299">
        <f t="shared" si="148"/>
        <v>104.32102753552189</v>
      </c>
    </row>
    <row r="646" spans="1:122" x14ac:dyDescent="0.25">
      <c r="A646" t="s">
        <v>6020</v>
      </c>
      <c r="B646" t="s">
        <v>6021</v>
      </c>
      <c r="C646" t="s">
        <v>702</v>
      </c>
      <c r="D646" t="s">
        <v>6022</v>
      </c>
      <c r="E646" t="s">
        <v>268</v>
      </c>
      <c r="F646" t="s">
        <v>156</v>
      </c>
      <c r="G646" t="s">
        <v>6023</v>
      </c>
      <c r="H646" t="s">
        <v>6005</v>
      </c>
      <c r="I646" t="s">
        <v>1030</v>
      </c>
      <c r="J646" t="s">
        <v>274</v>
      </c>
      <c r="K646" t="s">
        <v>6024</v>
      </c>
      <c r="L646" t="s">
        <v>960</v>
      </c>
      <c r="M646" t="s">
        <v>6025</v>
      </c>
      <c r="N646" t="s">
        <v>924</v>
      </c>
      <c r="O646" t="s">
        <v>873</v>
      </c>
      <c r="P646" t="s">
        <v>1893</v>
      </c>
      <c r="Q646" t="s">
        <v>900</v>
      </c>
      <c r="R646" t="s">
        <v>268</v>
      </c>
      <c r="S646" t="s">
        <v>268</v>
      </c>
      <c r="T646" t="s">
        <v>268</v>
      </c>
      <c r="U646" t="s">
        <v>268</v>
      </c>
      <c r="V646" t="s">
        <v>268</v>
      </c>
      <c r="W646" t="s">
        <v>6026</v>
      </c>
      <c r="X646" t="s">
        <v>1934</v>
      </c>
      <c r="Y646" t="s">
        <v>271</v>
      </c>
      <c r="Z646" t="s">
        <v>268</v>
      </c>
      <c r="AA646" t="s">
        <v>268</v>
      </c>
      <c r="AB646" t="s">
        <v>268</v>
      </c>
      <c r="AC646" t="s">
        <v>268</v>
      </c>
      <c r="AD646" t="s">
        <v>268</v>
      </c>
      <c r="AE646" t="s">
        <v>287</v>
      </c>
      <c r="AF646" t="s">
        <v>1811</v>
      </c>
      <c r="AG646" t="s">
        <v>875</v>
      </c>
      <c r="AH646" t="s">
        <v>2576</v>
      </c>
      <c r="AI646" t="s">
        <v>1150</v>
      </c>
      <c r="AJ646" t="s">
        <v>268</v>
      </c>
      <c r="AK646" t="s">
        <v>410</v>
      </c>
      <c r="AL646" t="s">
        <v>268</v>
      </c>
      <c r="AM646" t="s">
        <v>355</v>
      </c>
      <c r="AN646" t="s">
        <v>268</v>
      </c>
      <c r="AO646" t="s">
        <v>268</v>
      </c>
      <c r="AP646" t="s">
        <v>268</v>
      </c>
      <c r="AQ646" t="s">
        <v>268</v>
      </c>
      <c r="AR646" t="s">
        <v>268</v>
      </c>
      <c r="AS646" t="s">
        <v>268</v>
      </c>
      <c r="AT646" t="s">
        <v>268</v>
      </c>
      <c r="AU646" t="s">
        <v>268</v>
      </c>
      <c r="AV646" t="s">
        <v>268</v>
      </c>
      <c r="AW646" t="s">
        <v>268</v>
      </c>
      <c r="AX646" t="s">
        <v>268</v>
      </c>
      <c r="AY646" t="s">
        <v>268</v>
      </c>
      <c r="AZ646" t="s">
        <v>268</v>
      </c>
      <c r="BA646" t="s">
        <v>268</v>
      </c>
      <c r="BB646" t="s">
        <v>268</v>
      </c>
      <c r="BC646" t="s">
        <v>268</v>
      </c>
      <c r="BD646" t="s">
        <v>268</v>
      </c>
      <c r="BE646" t="s">
        <v>268</v>
      </c>
      <c r="BF646" t="s">
        <v>268</v>
      </c>
      <c r="BG646" t="s">
        <v>268</v>
      </c>
      <c r="BH646" t="s">
        <v>268</v>
      </c>
      <c r="BI646" t="s">
        <v>268</v>
      </c>
      <c r="BJ646" t="s">
        <v>268</v>
      </c>
      <c r="BK646" t="s">
        <v>268</v>
      </c>
      <c r="BL646" t="s">
        <v>268</v>
      </c>
      <c r="BM646" t="s">
        <v>268</v>
      </c>
      <c r="BN646" t="s">
        <v>268</v>
      </c>
      <c r="BO646" t="s">
        <v>268</v>
      </c>
      <c r="BP646" t="s">
        <v>268</v>
      </c>
      <c r="BQ646" t="s">
        <v>268</v>
      </c>
      <c r="BR646" t="s">
        <v>268</v>
      </c>
      <c r="BS646" t="s">
        <v>268</v>
      </c>
      <c r="BT646" t="s">
        <v>268</v>
      </c>
      <c r="BU646" t="s">
        <v>268</v>
      </c>
      <c r="BV646" t="s">
        <v>268</v>
      </c>
      <c r="BW646" t="s">
        <v>268</v>
      </c>
      <c r="BX646" t="s">
        <v>268</v>
      </c>
      <c r="BY646">
        <v>66</v>
      </c>
      <c r="BZ646">
        <v>66</v>
      </c>
      <c r="CA646" t="s">
        <v>142</v>
      </c>
      <c r="CB646" s="356">
        <v>122</v>
      </c>
      <c r="CC646" t="s">
        <v>876</v>
      </c>
      <c r="CD646" t="s">
        <v>268</v>
      </c>
      <c r="CE646" t="s">
        <v>268</v>
      </c>
      <c r="CF646" t="s">
        <v>268</v>
      </c>
      <c r="CG646" t="s">
        <v>268</v>
      </c>
      <c r="CH646" t="s">
        <v>268</v>
      </c>
      <c r="CI646" t="s">
        <v>268</v>
      </c>
      <c r="CJ646" t="s">
        <v>268</v>
      </c>
      <c r="CK646" t="s">
        <v>268</v>
      </c>
      <c r="CL646" t="s">
        <v>268</v>
      </c>
      <c r="CM646" t="s">
        <v>11224</v>
      </c>
      <c r="CN646">
        <v>109.24</v>
      </c>
      <c r="CO646" t="s">
        <v>268</v>
      </c>
      <c r="CP646">
        <v>109.24</v>
      </c>
      <c r="CQ646">
        <v>365</v>
      </c>
      <c r="CR646" t="s">
        <v>878</v>
      </c>
      <c r="CS646" t="s">
        <v>11225</v>
      </c>
      <c r="CT646" t="s">
        <v>11226</v>
      </c>
      <c r="CU646" t="s">
        <v>11227</v>
      </c>
      <c r="CV646" t="s">
        <v>268</v>
      </c>
      <c r="CW646" t="s">
        <v>268</v>
      </c>
      <c r="CX646" t="s">
        <v>268</v>
      </c>
      <c r="CY646" t="s">
        <v>268</v>
      </c>
      <c r="CZ646" t="s">
        <v>268</v>
      </c>
      <c r="DA646" t="s">
        <v>268</v>
      </c>
      <c r="DB646" s="429">
        <f t="shared" si="136"/>
        <v>0</v>
      </c>
      <c r="DC646" s="284">
        <f t="shared" si="137"/>
        <v>0</v>
      </c>
      <c r="DD646" s="284">
        <f t="shared" si="138"/>
        <v>0</v>
      </c>
      <c r="DE646" s="284">
        <f t="shared" si="139"/>
        <v>0</v>
      </c>
      <c r="DF646" s="295">
        <f t="shared" si="140"/>
        <v>66</v>
      </c>
      <c r="DG646" s="284">
        <f t="shared" si="141"/>
        <v>0</v>
      </c>
      <c r="DH646" s="284">
        <f t="shared" si="142"/>
        <v>0</v>
      </c>
      <c r="DI646" s="284">
        <f t="shared" si="143"/>
        <v>0</v>
      </c>
      <c r="DJ646" s="284">
        <f t="shared" si="144"/>
        <v>0</v>
      </c>
      <c r="DK646" s="295">
        <f t="shared" si="145"/>
        <v>1</v>
      </c>
      <c r="DL646" s="297" t="str">
        <f t="shared" si="146"/>
        <v>A dispo.</v>
      </c>
      <c r="DM646" s="430">
        <f>IFERROR(IF(CA646="D",IF(DL646="A dispo.",DF646*VLOOKUP('DATI INPUT'!$F$27,TARIFFE_UD,4,FALSE),DF646*VLOOKUP(DL646,TARIFFE_UD,4,FALSE)),DF646*VLOOKUP(CB646-100,TARIFFE_UND,4,FALSE)),0)</f>
        <v>41.836391872795069</v>
      </c>
      <c r="DN646" s="430">
        <f>IFERROR(IF(CA646="D",IF(DL646="A dispo.",DK646*VLOOKUP('DATI INPUT'!$F$27,TARIFFE_UD,5,FALSE),DK646*VLOOKUP(DL646,TARIFFE_UD,5,FALSE)),DK646*VLOOKUP(CB646-100,TARIFFE_UND,5,FALSE)),0)</f>
        <v>67.397800635548478</v>
      </c>
      <c r="DO646" s="431">
        <f t="shared" si="147"/>
        <v>-5.8074916564549994E-3</v>
      </c>
      <c r="DP646" s="299">
        <f>IFERROR(IF(CA646="D",IF(DL646="A dispo.",DF646*VLOOKUP('DATI INPUT'!$F$27,TARIFFE_UD,2,FALSE),DF646*VLOOKUP(DL646,TARIFFE_UD,2,FALSE)),DF646*VLOOKUP(CB646-100,TARIFFE_UND,2,FALSE)),0)</f>
        <v>52.268726319669085</v>
      </c>
      <c r="DQ646" s="299">
        <f>IFERROR(IF(CA646="D",IF(DL646="A dispo.",DK646*VLOOKUP('DATI INPUT'!$F$27,TARIFFE_UD,3,FALSE),DK646*VLOOKUP(DL646,TARIFFE_UD,3,FALSE)),DK646*VLOOKUP(CB646-100,TARIFFE_UND,3,FALSE)),0)</f>
        <v>60.367780403072892</v>
      </c>
      <c r="DR646" s="299">
        <f t="shared" si="148"/>
        <v>112.63650672274198</v>
      </c>
    </row>
    <row r="647" spans="1:122" x14ac:dyDescent="0.25">
      <c r="A647" t="s">
        <v>6027</v>
      </c>
      <c r="B647" t="s">
        <v>649</v>
      </c>
      <c r="C647" t="s">
        <v>6028</v>
      </c>
      <c r="D647" t="s">
        <v>6029</v>
      </c>
      <c r="E647" t="s">
        <v>268</v>
      </c>
      <c r="F647" t="s">
        <v>156</v>
      </c>
      <c r="G647" t="s">
        <v>6030</v>
      </c>
      <c r="H647" t="s">
        <v>1372</v>
      </c>
      <c r="I647" t="s">
        <v>349</v>
      </c>
      <c r="J647" t="s">
        <v>274</v>
      </c>
      <c r="K647" t="s">
        <v>6031</v>
      </c>
      <c r="L647" t="s">
        <v>960</v>
      </c>
      <c r="M647" t="s">
        <v>6032</v>
      </c>
      <c r="N647" t="s">
        <v>984</v>
      </c>
      <c r="O647" t="s">
        <v>873</v>
      </c>
      <c r="P647" t="s">
        <v>887</v>
      </c>
      <c r="Q647" t="s">
        <v>656</v>
      </c>
      <c r="R647" t="s">
        <v>154</v>
      </c>
      <c r="S647" t="s">
        <v>268</v>
      </c>
      <c r="T647" t="s">
        <v>268</v>
      </c>
      <c r="U647" t="s">
        <v>268</v>
      </c>
      <c r="V647" t="s">
        <v>268</v>
      </c>
      <c r="W647" t="s">
        <v>6032</v>
      </c>
      <c r="X647" t="s">
        <v>887</v>
      </c>
      <c r="Y647" t="s">
        <v>656</v>
      </c>
      <c r="Z647" t="s">
        <v>154</v>
      </c>
      <c r="AA647" t="s">
        <v>268</v>
      </c>
      <c r="AB647" t="s">
        <v>268</v>
      </c>
      <c r="AC647" t="s">
        <v>268</v>
      </c>
      <c r="AD647" t="s">
        <v>268</v>
      </c>
      <c r="AE647" t="s">
        <v>287</v>
      </c>
      <c r="AF647" t="s">
        <v>1811</v>
      </c>
      <c r="AG647" t="s">
        <v>875</v>
      </c>
      <c r="AH647" t="s">
        <v>1848</v>
      </c>
      <c r="AI647" t="s">
        <v>750</v>
      </c>
      <c r="AJ647" t="s">
        <v>268</v>
      </c>
      <c r="AK647" t="s">
        <v>395</v>
      </c>
      <c r="AL647" t="s">
        <v>268</v>
      </c>
      <c r="AM647" t="s">
        <v>355</v>
      </c>
      <c r="AN647" t="s">
        <v>268</v>
      </c>
      <c r="AO647" t="s">
        <v>268</v>
      </c>
      <c r="AP647" t="s">
        <v>268</v>
      </c>
      <c r="AQ647" t="s">
        <v>268</v>
      </c>
      <c r="AR647" t="s">
        <v>268</v>
      </c>
      <c r="AS647" t="s">
        <v>268</v>
      </c>
      <c r="AT647" t="s">
        <v>268</v>
      </c>
      <c r="AU647" t="s">
        <v>268</v>
      </c>
      <c r="AV647" t="s">
        <v>268</v>
      </c>
      <c r="AW647" t="s">
        <v>268</v>
      </c>
      <c r="AX647" t="s">
        <v>268</v>
      </c>
      <c r="AY647" t="s">
        <v>268</v>
      </c>
      <c r="AZ647" t="s">
        <v>268</v>
      </c>
      <c r="BA647" t="s">
        <v>268</v>
      </c>
      <c r="BB647" t="s">
        <v>268</v>
      </c>
      <c r="BC647" t="s">
        <v>268</v>
      </c>
      <c r="BD647" t="s">
        <v>268</v>
      </c>
      <c r="BE647" t="s">
        <v>268</v>
      </c>
      <c r="BF647" t="s">
        <v>268</v>
      </c>
      <c r="BG647" t="s">
        <v>268</v>
      </c>
      <c r="BH647" t="s">
        <v>268</v>
      </c>
      <c r="BI647" t="s">
        <v>268</v>
      </c>
      <c r="BJ647" t="s">
        <v>268</v>
      </c>
      <c r="BK647" t="s">
        <v>268</v>
      </c>
      <c r="BL647" t="s">
        <v>268</v>
      </c>
      <c r="BM647" t="s">
        <v>268</v>
      </c>
      <c r="BN647" t="s">
        <v>268</v>
      </c>
      <c r="BO647" t="s">
        <v>268</v>
      </c>
      <c r="BP647" t="s">
        <v>268</v>
      </c>
      <c r="BQ647" t="s">
        <v>268</v>
      </c>
      <c r="BR647" t="s">
        <v>268</v>
      </c>
      <c r="BS647" t="s">
        <v>268</v>
      </c>
      <c r="BT647" t="s">
        <v>268</v>
      </c>
      <c r="BU647" t="s">
        <v>268</v>
      </c>
      <c r="BV647" t="s">
        <v>268</v>
      </c>
      <c r="BW647" t="s">
        <v>268</v>
      </c>
      <c r="BX647" t="s">
        <v>268</v>
      </c>
      <c r="BY647">
        <v>72</v>
      </c>
      <c r="BZ647">
        <v>72</v>
      </c>
      <c r="CA647" t="s">
        <v>142</v>
      </c>
      <c r="CB647" s="356">
        <v>122</v>
      </c>
      <c r="CC647" t="s">
        <v>876</v>
      </c>
      <c r="CD647" t="s">
        <v>268</v>
      </c>
      <c r="CE647" t="s">
        <v>268</v>
      </c>
      <c r="CF647" s="356">
        <v>3</v>
      </c>
      <c r="CG647" t="s">
        <v>268</v>
      </c>
      <c r="CH647" t="s">
        <v>268</v>
      </c>
      <c r="CI647" t="s">
        <v>268</v>
      </c>
      <c r="CJ647" t="s">
        <v>268</v>
      </c>
      <c r="CK647" t="s">
        <v>268</v>
      </c>
      <c r="CL647" t="s">
        <v>268</v>
      </c>
      <c r="CM647" t="s">
        <v>11224</v>
      </c>
      <c r="CN647">
        <v>113.04</v>
      </c>
      <c r="CO647" t="s">
        <v>268</v>
      </c>
      <c r="CP647">
        <v>113.04</v>
      </c>
      <c r="CQ647">
        <v>365</v>
      </c>
      <c r="CR647" t="s">
        <v>878</v>
      </c>
      <c r="CS647" t="s">
        <v>11225</v>
      </c>
      <c r="CT647" t="s">
        <v>11226</v>
      </c>
      <c r="CU647" t="s">
        <v>11227</v>
      </c>
      <c r="CV647" t="s">
        <v>268</v>
      </c>
      <c r="CW647" t="s">
        <v>268</v>
      </c>
      <c r="CX647" t="s">
        <v>268</v>
      </c>
      <c r="CY647" t="s">
        <v>268</v>
      </c>
      <c r="CZ647" t="s">
        <v>268</v>
      </c>
      <c r="DA647" t="s">
        <v>268</v>
      </c>
      <c r="DB647" s="429">
        <f t="shared" si="136"/>
        <v>0</v>
      </c>
      <c r="DC647" s="284">
        <f t="shared" si="137"/>
        <v>0</v>
      </c>
      <c r="DD647" s="284">
        <f t="shared" si="138"/>
        <v>0</v>
      </c>
      <c r="DE647" s="284">
        <f t="shared" si="139"/>
        <v>0</v>
      </c>
      <c r="DF647" s="295">
        <f t="shared" si="140"/>
        <v>72</v>
      </c>
      <c r="DG647" s="284">
        <f t="shared" si="141"/>
        <v>0</v>
      </c>
      <c r="DH647" s="284">
        <f t="shared" si="142"/>
        <v>0</v>
      </c>
      <c r="DI647" s="284">
        <f t="shared" si="143"/>
        <v>0</v>
      </c>
      <c r="DJ647" s="284">
        <f t="shared" si="144"/>
        <v>0</v>
      </c>
      <c r="DK647" s="295">
        <f t="shared" si="145"/>
        <v>1</v>
      </c>
      <c r="DL647" s="297">
        <f t="shared" si="146"/>
        <v>3</v>
      </c>
      <c r="DM647" s="430">
        <f>IFERROR(IF(CA647="D",IF(DL647="A dispo.",DF647*VLOOKUP('DATI INPUT'!$F$27,TARIFFE_UD,4,FALSE),DF647*VLOOKUP(DL647,TARIFFE_UD,4,FALSE)),DF647*VLOOKUP(CB647-100,TARIFFE_UND,4,FALSE)),0)</f>
        <v>45.639700224867354</v>
      </c>
      <c r="DN647" s="430">
        <f>IFERROR(IF(CA647="D",IF(DL647="A dispo.",DK647*VLOOKUP('DATI INPUT'!$F$27,TARIFFE_UD,5,FALSE),DK647*VLOOKUP(DL647,TARIFFE_UD,5,FALSE)),DK647*VLOOKUP(CB647-100,TARIFFE_UND,5,FALSE)),0)</f>
        <v>67.397800635548478</v>
      </c>
      <c r="DO647" s="431">
        <f t="shared" si="147"/>
        <v>-2.499139584173804E-3</v>
      </c>
      <c r="DP647" s="299">
        <f>IFERROR(IF(CA647="D",IF(DL647="A dispo.",DF647*VLOOKUP('DATI INPUT'!$F$27,TARIFFE_UD,2,FALSE),DF647*VLOOKUP(DL647,TARIFFE_UD,2,FALSE)),DF647*VLOOKUP(CB647-100,TARIFFE_UND,2,FALSE)),0)</f>
        <v>57.020428712366268</v>
      </c>
      <c r="DQ647" s="299">
        <f>IFERROR(IF(CA647="D",IF(DL647="A dispo.",DK647*VLOOKUP('DATI INPUT'!$F$27,TARIFFE_UD,3,FALSE),DK647*VLOOKUP(DL647,TARIFFE_UD,3,FALSE)),DK647*VLOOKUP(CB647-100,TARIFFE_UND,3,FALSE)),0)</f>
        <v>60.367780403072892</v>
      </c>
      <c r="DR647" s="299">
        <f t="shared" si="148"/>
        <v>117.38820911543917</v>
      </c>
    </row>
    <row r="648" spans="1:122" x14ac:dyDescent="0.25">
      <c r="A648" t="s">
        <v>6033</v>
      </c>
      <c r="B648" t="s">
        <v>6034</v>
      </c>
      <c r="C648" t="s">
        <v>6035</v>
      </c>
      <c r="D648" t="s">
        <v>6036</v>
      </c>
      <c r="E648" t="s">
        <v>268</v>
      </c>
      <c r="F648" t="s">
        <v>156</v>
      </c>
      <c r="G648" t="s">
        <v>6037</v>
      </c>
      <c r="H648" t="s">
        <v>6038</v>
      </c>
      <c r="I648" t="s">
        <v>450</v>
      </c>
      <c r="J648" t="s">
        <v>156</v>
      </c>
      <c r="K648" t="s">
        <v>6039</v>
      </c>
      <c r="L648" t="s">
        <v>152</v>
      </c>
      <c r="M648" t="s">
        <v>6040</v>
      </c>
      <c r="N648" t="s">
        <v>152</v>
      </c>
      <c r="O648" t="s">
        <v>1270</v>
      </c>
      <c r="P648" t="s">
        <v>6041</v>
      </c>
      <c r="Q648" t="s">
        <v>282</v>
      </c>
      <c r="R648" t="s">
        <v>268</v>
      </c>
      <c r="S648" t="s">
        <v>268</v>
      </c>
      <c r="T648" t="s">
        <v>268</v>
      </c>
      <c r="U648" t="s">
        <v>268</v>
      </c>
      <c r="V648" t="s">
        <v>268</v>
      </c>
      <c r="W648" t="s">
        <v>2130</v>
      </c>
      <c r="X648" t="s">
        <v>2131</v>
      </c>
      <c r="Y648" t="s">
        <v>268</v>
      </c>
      <c r="Z648" t="s">
        <v>268</v>
      </c>
      <c r="AA648" t="s">
        <v>268</v>
      </c>
      <c r="AB648" t="s">
        <v>268</v>
      </c>
      <c r="AC648" t="s">
        <v>268</v>
      </c>
      <c r="AD648" t="s">
        <v>268</v>
      </c>
      <c r="AE648" t="s">
        <v>287</v>
      </c>
      <c r="AF648" t="s">
        <v>1811</v>
      </c>
      <c r="AG648" t="s">
        <v>875</v>
      </c>
      <c r="AH648" t="s">
        <v>1412</v>
      </c>
      <c r="AI648" t="s">
        <v>6042</v>
      </c>
      <c r="AJ648" t="s">
        <v>268</v>
      </c>
      <c r="AK648" t="s">
        <v>268</v>
      </c>
      <c r="AL648" t="s">
        <v>268</v>
      </c>
      <c r="AM648" t="s">
        <v>288</v>
      </c>
      <c r="AN648" t="s">
        <v>268</v>
      </c>
      <c r="AO648" t="s">
        <v>268</v>
      </c>
      <c r="AP648" t="s">
        <v>268</v>
      </c>
      <c r="AQ648" t="s">
        <v>268</v>
      </c>
      <c r="AR648" t="s">
        <v>268</v>
      </c>
      <c r="AS648" t="s">
        <v>268</v>
      </c>
      <c r="AT648" t="s">
        <v>268</v>
      </c>
      <c r="AU648" t="s">
        <v>268</v>
      </c>
      <c r="AV648" t="s">
        <v>268</v>
      </c>
      <c r="AW648" t="s">
        <v>268</v>
      </c>
      <c r="AX648" t="s">
        <v>268</v>
      </c>
      <c r="AY648" t="s">
        <v>268</v>
      </c>
      <c r="AZ648" t="s">
        <v>268</v>
      </c>
      <c r="BA648" t="s">
        <v>268</v>
      </c>
      <c r="BB648" t="s">
        <v>268</v>
      </c>
      <c r="BC648" t="s">
        <v>268</v>
      </c>
      <c r="BD648" t="s">
        <v>268</v>
      </c>
      <c r="BE648" t="s">
        <v>268</v>
      </c>
      <c r="BF648" t="s">
        <v>268</v>
      </c>
      <c r="BG648" t="s">
        <v>268</v>
      </c>
      <c r="BH648" t="s">
        <v>268</v>
      </c>
      <c r="BI648" t="s">
        <v>268</v>
      </c>
      <c r="BJ648" t="s">
        <v>268</v>
      </c>
      <c r="BK648" t="s">
        <v>268</v>
      </c>
      <c r="BL648" t="s">
        <v>268</v>
      </c>
      <c r="BM648" t="s">
        <v>268</v>
      </c>
      <c r="BN648" t="s">
        <v>268</v>
      </c>
      <c r="BO648" t="s">
        <v>268</v>
      </c>
      <c r="BP648" t="s">
        <v>268</v>
      </c>
      <c r="BQ648" t="s">
        <v>268</v>
      </c>
      <c r="BR648" t="s">
        <v>268</v>
      </c>
      <c r="BS648" t="s">
        <v>268</v>
      </c>
      <c r="BT648" t="s">
        <v>268</v>
      </c>
      <c r="BU648" t="s">
        <v>268</v>
      </c>
      <c r="BV648" t="s">
        <v>268</v>
      </c>
      <c r="BW648" t="s">
        <v>268</v>
      </c>
      <c r="BX648" t="s">
        <v>268</v>
      </c>
      <c r="BY648">
        <v>110</v>
      </c>
      <c r="BZ648">
        <v>110</v>
      </c>
      <c r="CA648" t="s">
        <v>142</v>
      </c>
      <c r="CB648" s="356">
        <v>122</v>
      </c>
      <c r="CC648" t="s">
        <v>876</v>
      </c>
      <c r="CD648" t="s">
        <v>268</v>
      </c>
      <c r="CE648" t="s">
        <v>268</v>
      </c>
      <c r="CF648" t="s">
        <v>268</v>
      </c>
      <c r="CG648" t="s">
        <v>2132</v>
      </c>
      <c r="CH648" t="s">
        <v>268</v>
      </c>
      <c r="CI648" t="s">
        <v>268</v>
      </c>
      <c r="CJ648" t="s">
        <v>268</v>
      </c>
      <c r="CK648" t="s">
        <v>268</v>
      </c>
      <c r="CL648" t="s">
        <v>268</v>
      </c>
      <c r="CM648" t="s">
        <v>11224</v>
      </c>
      <c r="CN648">
        <v>137.13</v>
      </c>
      <c r="CO648">
        <v>-102.85</v>
      </c>
      <c r="CP648">
        <v>34.28</v>
      </c>
      <c r="CQ648">
        <v>365</v>
      </c>
      <c r="CR648" t="s">
        <v>878</v>
      </c>
      <c r="CS648" t="s">
        <v>11225</v>
      </c>
      <c r="CT648" t="s">
        <v>11226</v>
      </c>
      <c r="CU648" t="s">
        <v>11227</v>
      </c>
      <c r="CV648" t="s">
        <v>268</v>
      </c>
      <c r="CW648" t="s">
        <v>268</v>
      </c>
      <c r="CX648" t="s">
        <v>268</v>
      </c>
      <c r="CY648" t="s">
        <v>268</v>
      </c>
      <c r="CZ648" t="s">
        <v>268</v>
      </c>
      <c r="DA648" t="s">
        <v>268</v>
      </c>
      <c r="DB648" s="429">
        <f t="shared" si="136"/>
        <v>0</v>
      </c>
      <c r="DC648" s="284">
        <f t="shared" si="137"/>
        <v>0.75</v>
      </c>
      <c r="DD648" s="284">
        <f t="shared" si="138"/>
        <v>0</v>
      </c>
      <c r="DE648" s="284">
        <f t="shared" si="139"/>
        <v>0</v>
      </c>
      <c r="DF648" s="295">
        <f t="shared" si="140"/>
        <v>27.5</v>
      </c>
      <c r="DG648" s="284">
        <f t="shared" si="141"/>
        <v>0</v>
      </c>
      <c r="DH648" s="284">
        <f t="shared" si="142"/>
        <v>0.75</v>
      </c>
      <c r="DI648" s="284">
        <f t="shared" si="143"/>
        <v>0</v>
      </c>
      <c r="DJ648" s="284">
        <f t="shared" si="144"/>
        <v>0</v>
      </c>
      <c r="DK648" s="295">
        <f t="shared" si="145"/>
        <v>0.25</v>
      </c>
      <c r="DL648" s="297" t="str">
        <f t="shared" si="146"/>
        <v>A dispo.</v>
      </c>
      <c r="DM648" s="430">
        <f>IFERROR(IF(CA648="D",IF(DL648="A dispo.",DF648*VLOOKUP('DATI INPUT'!$F$27,TARIFFE_UD,4,FALSE),DF648*VLOOKUP(DL648,TARIFFE_UD,4,FALSE)),DF648*VLOOKUP(CB648-100,TARIFFE_UND,4,FALSE)),0)</f>
        <v>17.431829946997947</v>
      </c>
      <c r="DN648" s="430">
        <f>IFERROR(IF(CA648="D",IF(DL648="A dispo.",DK648*VLOOKUP('DATI INPUT'!$F$27,TARIFFE_UD,5,FALSE),DK648*VLOOKUP(DL648,TARIFFE_UD,5,FALSE)),DK648*VLOOKUP(CB648-100,TARIFFE_UND,5,FALSE)),0)</f>
        <v>16.849450158887119</v>
      </c>
      <c r="DO648" s="431">
        <f t="shared" si="147"/>
        <v>1.2801058850655522E-3</v>
      </c>
      <c r="DP648" s="299">
        <f>IFERROR(IF(CA648="D",IF(DL648="A dispo.",DF648*VLOOKUP('DATI INPUT'!$F$27,TARIFFE_UD,2,FALSE),DF648*VLOOKUP(DL648,TARIFFE_UD,2,FALSE)),DF648*VLOOKUP(CB648-100,TARIFFE_UND,2,FALSE)),0)</f>
        <v>21.778635966528785</v>
      </c>
      <c r="DQ648" s="299">
        <f>IFERROR(IF(CA648="D",IF(DL648="A dispo.",DK648*VLOOKUP('DATI INPUT'!$F$27,TARIFFE_UD,3,FALSE),DK648*VLOOKUP(DL648,TARIFFE_UD,3,FALSE)),DK648*VLOOKUP(CB648-100,TARIFFE_UND,3,FALSE)),0)</f>
        <v>15.091945100768223</v>
      </c>
      <c r="DR648" s="299">
        <f t="shared" si="148"/>
        <v>36.87058106729701</v>
      </c>
    </row>
    <row r="649" spans="1:122" x14ac:dyDescent="0.25">
      <c r="A649" t="s">
        <v>6051</v>
      </c>
      <c r="B649" t="s">
        <v>6052</v>
      </c>
      <c r="C649" t="s">
        <v>706</v>
      </c>
      <c r="D649" t="s">
        <v>6053</v>
      </c>
      <c r="E649" t="s">
        <v>268</v>
      </c>
      <c r="F649" t="s">
        <v>156</v>
      </c>
      <c r="G649" t="s">
        <v>6054</v>
      </c>
      <c r="H649" t="s">
        <v>6055</v>
      </c>
      <c r="I649" t="s">
        <v>273</v>
      </c>
      <c r="J649" t="s">
        <v>274</v>
      </c>
      <c r="K649" t="s">
        <v>6056</v>
      </c>
      <c r="L649" t="s">
        <v>152</v>
      </c>
      <c r="M649" t="s">
        <v>6057</v>
      </c>
      <c r="N649" t="s">
        <v>6058</v>
      </c>
      <c r="O649" t="s">
        <v>6059</v>
      </c>
      <c r="P649" t="s">
        <v>6060</v>
      </c>
      <c r="Q649" t="s">
        <v>293</v>
      </c>
      <c r="R649" t="s">
        <v>153</v>
      </c>
      <c r="S649" t="s">
        <v>268</v>
      </c>
      <c r="T649" t="s">
        <v>268</v>
      </c>
      <c r="U649" t="s">
        <v>268</v>
      </c>
      <c r="V649" t="s">
        <v>268</v>
      </c>
      <c r="W649" t="s">
        <v>1829</v>
      </c>
      <c r="X649" t="s">
        <v>1830</v>
      </c>
      <c r="Y649" t="s">
        <v>315</v>
      </c>
      <c r="Z649" t="s">
        <v>268</v>
      </c>
      <c r="AA649" t="s">
        <v>268</v>
      </c>
      <c r="AB649" t="s">
        <v>268</v>
      </c>
      <c r="AC649" t="s">
        <v>268</v>
      </c>
      <c r="AD649" t="s">
        <v>268</v>
      </c>
      <c r="AE649" t="s">
        <v>287</v>
      </c>
      <c r="AF649" t="s">
        <v>1811</v>
      </c>
      <c r="AG649" t="s">
        <v>875</v>
      </c>
      <c r="AH649" t="s">
        <v>1831</v>
      </c>
      <c r="AI649" t="s">
        <v>764</v>
      </c>
      <c r="AJ649" t="s">
        <v>268</v>
      </c>
      <c r="AK649" t="s">
        <v>705</v>
      </c>
      <c r="AL649" t="s">
        <v>268</v>
      </c>
      <c r="AM649" t="s">
        <v>355</v>
      </c>
      <c r="AN649" t="s">
        <v>268</v>
      </c>
      <c r="AO649" t="s">
        <v>268</v>
      </c>
      <c r="AP649" t="s">
        <v>268</v>
      </c>
      <c r="AQ649" t="s">
        <v>268</v>
      </c>
      <c r="AR649" t="s">
        <v>268</v>
      </c>
      <c r="AS649" t="s">
        <v>268</v>
      </c>
      <c r="AT649" t="s">
        <v>268</v>
      </c>
      <c r="AU649" t="s">
        <v>268</v>
      </c>
      <c r="AV649" t="s">
        <v>268</v>
      </c>
      <c r="AW649" t="s">
        <v>268</v>
      </c>
      <c r="AX649" t="s">
        <v>268</v>
      </c>
      <c r="AY649" t="s">
        <v>268</v>
      </c>
      <c r="AZ649" t="s">
        <v>268</v>
      </c>
      <c r="BA649" t="s">
        <v>268</v>
      </c>
      <c r="BB649" t="s">
        <v>268</v>
      </c>
      <c r="BC649" t="s">
        <v>268</v>
      </c>
      <c r="BD649" t="s">
        <v>268</v>
      </c>
      <c r="BE649" t="s">
        <v>268</v>
      </c>
      <c r="BF649" t="s">
        <v>268</v>
      </c>
      <c r="BG649" t="s">
        <v>268</v>
      </c>
      <c r="BH649" t="s">
        <v>268</v>
      </c>
      <c r="BI649" t="s">
        <v>268</v>
      </c>
      <c r="BJ649" t="s">
        <v>268</v>
      </c>
      <c r="BK649" t="s">
        <v>268</v>
      </c>
      <c r="BL649" t="s">
        <v>268</v>
      </c>
      <c r="BM649" t="s">
        <v>268</v>
      </c>
      <c r="BN649" t="s">
        <v>268</v>
      </c>
      <c r="BO649" t="s">
        <v>268</v>
      </c>
      <c r="BP649" t="s">
        <v>268</v>
      </c>
      <c r="BQ649" t="s">
        <v>268</v>
      </c>
      <c r="BR649" t="s">
        <v>268</v>
      </c>
      <c r="BS649" t="s">
        <v>268</v>
      </c>
      <c r="BT649" t="s">
        <v>268</v>
      </c>
      <c r="BU649" t="s">
        <v>268</v>
      </c>
      <c r="BV649" t="s">
        <v>268</v>
      </c>
      <c r="BW649" t="s">
        <v>268</v>
      </c>
      <c r="BX649" t="s">
        <v>268</v>
      </c>
      <c r="BY649">
        <v>28.5</v>
      </c>
      <c r="BZ649">
        <v>28.5</v>
      </c>
      <c r="CA649" t="s">
        <v>142</v>
      </c>
      <c r="CB649" s="356">
        <v>122</v>
      </c>
      <c r="CC649" t="s">
        <v>876</v>
      </c>
      <c r="CD649" t="s">
        <v>268</v>
      </c>
      <c r="CE649" t="s">
        <v>268</v>
      </c>
      <c r="CF649" t="s">
        <v>268</v>
      </c>
      <c r="CG649" t="s">
        <v>268</v>
      </c>
      <c r="CH649" t="s">
        <v>268</v>
      </c>
      <c r="CI649" t="s">
        <v>268</v>
      </c>
      <c r="CJ649" t="s">
        <v>268</v>
      </c>
      <c r="CK649" t="s">
        <v>268</v>
      </c>
      <c r="CL649" t="s">
        <v>268</v>
      </c>
      <c r="CM649" t="s">
        <v>11224</v>
      </c>
      <c r="CN649">
        <v>85.47</v>
      </c>
      <c r="CO649" t="s">
        <v>268</v>
      </c>
      <c r="CP649">
        <v>85.47</v>
      </c>
      <c r="CQ649">
        <v>365</v>
      </c>
      <c r="CR649" t="s">
        <v>878</v>
      </c>
      <c r="CS649" t="s">
        <v>11225</v>
      </c>
      <c r="CT649" t="s">
        <v>11226</v>
      </c>
      <c r="CU649" t="s">
        <v>11227</v>
      </c>
      <c r="CV649" t="s">
        <v>268</v>
      </c>
      <c r="CW649" t="s">
        <v>268</v>
      </c>
      <c r="CX649" t="s">
        <v>268</v>
      </c>
      <c r="CY649" t="s">
        <v>268</v>
      </c>
      <c r="CZ649" t="s">
        <v>268</v>
      </c>
      <c r="DA649" t="s">
        <v>268</v>
      </c>
      <c r="DB649" s="429">
        <f t="shared" si="136"/>
        <v>0</v>
      </c>
      <c r="DC649" s="284">
        <f t="shared" si="137"/>
        <v>0</v>
      </c>
      <c r="DD649" s="284">
        <f t="shared" si="138"/>
        <v>0</v>
      </c>
      <c r="DE649" s="284">
        <f t="shared" si="139"/>
        <v>0</v>
      </c>
      <c r="DF649" s="295">
        <f t="shared" si="140"/>
        <v>28.5</v>
      </c>
      <c r="DG649" s="284">
        <f t="shared" si="141"/>
        <v>0</v>
      </c>
      <c r="DH649" s="284">
        <f t="shared" si="142"/>
        <v>0</v>
      </c>
      <c r="DI649" s="284">
        <f t="shared" si="143"/>
        <v>0</v>
      </c>
      <c r="DJ649" s="284">
        <f t="shared" si="144"/>
        <v>0</v>
      </c>
      <c r="DK649" s="295">
        <f t="shared" si="145"/>
        <v>1</v>
      </c>
      <c r="DL649" s="297" t="str">
        <f t="shared" si="146"/>
        <v>A dispo.</v>
      </c>
      <c r="DM649" s="430">
        <f>IFERROR(IF(CA649="D",IF(DL649="A dispo.",DF649*VLOOKUP('DATI INPUT'!$F$27,TARIFFE_UD,4,FALSE),DF649*VLOOKUP(DL649,TARIFFE_UD,4,FALSE)),DF649*VLOOKUP(CB649-100,TARIFFE_UND,4,FALSE)),0)</f>
        <v>18.065714672343326</v>
      </c>
      <c r="DN649" s="430">
        <f>IFERROR(IF(CA649="D",IF(DL649="A dispo.",DK649*VLOOKUP('DATI INPUT'!$F$27,TARIFFE_UD,5,FALSE),DK649*VLOOKUP(DL649,TARIFFE_UD,5,FALSE)),DK649*VLOOKUP(CB649-100,TARIFFE_UND,5,FALSE)),0)</f>
        <v>67.397800635548478</v>
      </c>
      <c r="DO649" s="431">
        <f t="shared" si="147"/>
        <v>-6.4846921081880282E-3</v>
      </c>
      <c r="DP649" s="299">
        <f>IFERROR(IF(CA649="D",IF(DL649="A dispo.",DF649*VLOOKUP('DATI INPUT'!$F$27,TARIFFE_UD,2,FALSE),DF649*VLOOKUP(DL649,TARIFFE_UD,2,FALSE)),DF649*VLOOKUP(CB649-100,TARIFFE_UND,2,FALSE)),0)</f>
        <v>22.570586365311648</v>
      </c>
      <c r="DQ649" s="299">
        <f>IFERROR(IF(CA649="D",IF(DL649="A dispo.",DK649*VLOOKUP('DATI INPUT'!$F$27,TARIFFE_UD,3,FALSE),DK649*VLOOKUP(DL649,TARIFFE_UD,3,FALSE)),DK649*VLOOKUP(CB649-100,TARIFFE_UND,3,FALSE)),0)</f>
        <v>60.367780403072892</v>
      </c>
      <c r="DR649" s="299">
        <f t="shared" si="148"/>
        <v>82.93836676838454</v>
      </c>
    </row>
    <row r="650" spans="1:122" x14ac:dyDescent="0.25">
      <c r="A650" t="s">
        <v>6061</v>
      </c>
      <c r="B650" t="s">
        <v>6052</v>
      </c>
      <c r="C650" t="s">
        <v>707</v>
      </c>
      <c r="D650" t="s">
        <v>6053</v>
      </c>
      <c r="E650" t="s">
        <v>268</v>
      </c>
      <c r="F650" t="s">
        <v>156</v>
      </c>
      <c r="G650" t="s">
        <v>6054</v>
      </c>
      <c r="H650" t="s">
        <v>6055</v>
      </c>
      <c r="I650" t="s">
        <v>273</v>
      </c>
      <c r="J650" t="s">
        <v>274</v>
      </c>
      <c r="K650" t="s">
        <v>6056</v>
      </c>
      <c r="L650" t="s">
        <v>152</v>
      </c>
      <c r="M650" t="s">
        <v>6057</v>
      </c>
      <c r="N650" t="s">
        <v>6058</v>
      </c>
      <c r="O650" t="s">
        <v>6059</v>
      </c>
      <c r="P650" t="s">
        <v>6060</v>
      </c>
      <c r="Q650" t="s">
        <v>293</v>
      </c>
      <c r="R650" t="s">
        <v>153</v>
      </c>
      <c r="S650" t="s">
        <v>268</v>
      </c>
      <c r="T650" t="s">
        <v>268</v>
      </c>
      <c r="U650" t="s">
        <v>268</v>
      </c>
      <c r="V650" t="s">
        <v>268</v>
      </c>
      <c r="W650" t="s">
        <v>1829</v>
      </c>
      <c r="X650" t="s">
        <v>1830</v>
      </c>
      <c r="Y650" t="s">
        <v>315</v>
      </c>
      <c r="Z650" t="s">
        <v>268</v>
      </c>
      <c r="AA650" t="s">
        <v>268</v>
      </c>
      <c r="AB650" t="s">
        <v>268</v>
      </c>
      <c r="AC650" t="s">
        <v>268</v>
      </c>
      <c r="AD650" t="s">
        <v>268</v>
      </c>
      <c r="AE650" t="s">
        <v>287</v>
      </c>
      <c r="AF650" t="s">
        <v>1811</v>
      </c>
      <c r="AG650" t="s">
        <v>875</v>
      </c>
      <c r="AH650" t="s">
        <v>1831</v>
      </c>
      <c r="AI650" t="s">
        <v>1011</v>
      </c>
      <c r="AJ650" t="s">
        <v>268</v>
      </c>
      <c r="AK650" t="s">
        <v>375</v>
      </c>
      <c r="AL650" t="s">
        <v>268</v>
      </c>
      <c r="AM650" t="s">
        <v>353</v>
      </c>
      <c r="AN650" t="s">
        <v>268</v>
      </c>
      <c r="AO650" t="s">
        <v>268</v>
      </c>
      <c r="AP650" t="s">
        <v>268</v>
      </c>
      <c r="AQ650" t="s">
        <v>268</v>
      </c>
      <c r="AR650" t="s">
        <v>268</v>
      </c>
      <c r="AS650" t="s">
        <v>268</v>
      </c>
      <c r="AT650" t="s">
        <v>268</v>
      </c>
      <c r="AU650" t="s">
        <v>268</v>
      </c>
      <c r="AV650" t="s">
        <v>268</v>
      </c>
      <c r="AW650" t="s">
        <v>268</v>
      </c>
      <c r="AX650" t="s">
        <v>268</v>
      </c>
      <c r="AY650" t="s">
        <v>268</v>
      </c>
      <c r="AZ650" t="s">
        <v>268</v>
      </c>
      <c r="BA650" t="s">
        <v>268</v>
      </c>
      <c r="BB650" t="s">
        <v>268</v>
      </c>
      <c r="BC650" t="s">
        <v>268</v>
      </c>
      <c r="BD650" t="s">
        <v>268</v>
      </c>
      <c r="BE650" t="s">
        <v>268</v>
      </c>
      <c r="BF650" t="s">
        <v>268</v>
      </c>
      <c r="BG650" t="s">
        <v>268</v>
      </c>
      <c r="BH650" t="s">
        <v>268</v>
      </c>
      <c r="BI650" t="s">
        <v>268</v>
      </c>
      <c r="BJ650" t="s">
        <v>268</v>
      </c>
      <c r="BK650" t="s">
        <v>268</v>
      </c>
      <c r="BL650" t="s">
        <v>268</v>
      </c>
      <c r="BM650" t="s">
        <v>268</v>
      </c>
      <c r="BN650" t="s">
        <v>268</v>
      </c>
      <c r="BO650" t="s">
        <v>268</v>
      </c>
      <c r="BP650" t="s">
        <v>268</v>
      </c>
      <c r="BQ650" t="s">
        <v>268</v>
      </c>
      <c r="BR650" t="s">
        <v>268</v>
      </c>
      <c r="BS650" t="s">
        <v>268</v>
      </c>
      <c r="BT650" t="s">
        <v>268</v>
      </c>
      <c r="BU650" t="s">
        <v>268</v>
      </c>
      <c r="BV650" t="s">
        <v>268</v>
      </c>
      <c r="BW650" t="s">
        <v>268</v>
      </c>
      <c r="BX650" t="s">
        <v>268</v>
      </c>
      <c r="BY650">
        <v>11</v>
      </c>
      <c r="BZ650">
        <v>11</v>
      </c>
      <c r="CA650" t="s">
        <v>142</v>
      </c>
      <c r="CB650" s="356">
        <v>123</v>
      </c>
      <c r="CC650" t="s">
        <v>1817</v>
      </c>
      <c r="CD650" t="s">
        <v>268</v>
      </c>
      <c r="CE650" t="s">
        <v>268</v>
      </c>
      <c r="CF650" t="s">
        <v>268</v>
      </c>
      <c r="CG650" t="s">
        <v>268</v>
      </c>
      <c r="CH650" t="s">
        <v>268</v>
      </c>
      <c r="CI650" t="s">
        <v>268</v>
      </c>
      <c r="CJ650" t="s">
        <v>268</v>
      </c>
      <c r="CK650" t="s">
        <v>268</v>
      </c>
      <c r="CL650" t="s">
        <v>268</v>
      </c>
      <c r="CM650" t="s">
        <v>11224</v>
      </c>
      <c r="CN650">
        <v>6.97</v>
      </c>
      <c r="CO650" t="s">
        <v>268</v>
      </c>
      <c r="CP650">
        <v>6.97</v>
      </c>
      <c r="CQ650">
        <v>365</v>
      </c>
      <c r="CR650" t="s">
        <v>878</v>
      </c>
      <c r="CS650" t="s">
        <v>11225</v>
      </c>
      <c r="CT650" t="s">
        <v>11226</v>
      </c>
      <c r="CU650" t="s">
        <v>11227</v>
      </c>
      <c r="CV650" t="s">
        <v>268</v>
      </c>
      <c r="CW650" t="s">
        <v>268</v>
      </c>
      <c r="CX650" t="s">
        <v>268</v>
      </c>
      <c r="CY650" t="s">
        <v>268</v>
      </c>
      <c r="CZ650" t="s">
        <v>268</v>
      </c>
      <c r="DA650" t="s">
        <v>268</v>
      </c>
      <c r="DB650" s="429">
        <f t="shared" si="136"/>
        <v>0</v>
      </c>
      <c r="DC650" s="284">
        <f t="shared" si="137"/>
        <v>0</v>
      </c>
      <c r="DD650" s="284">
        <f t="shared" si="138"/>
        <v>0</v>
      </c>
      <c r="DE650" s="284">
        <f t="shared" si="139"/>
        <v>0</v>
      </c>
      <c r="DF650" s="295">
        <f t="shared" si="140"/>
        <v>11</v>
      </c>
      <c r="DG650" s="284">
        <f t="shared" si="141"/>
        <v>1</v>
      </c>
      <c r="DH650" s="284">
        <f t="shared" si="142"/>
        <v>0</v>
      </c>
      <c r="DI650" s="284">
        <f t="shared" si="143"/>
        <v>0</v>
      </c>
      <c r="DJ650" s="284">
        <f t="shared" si="144"/>
        <v>0</v>
      </c>
      <c r="DK650" s="295">
        <f t="shared" si="145"/>
        <v>0</v>
      </c>
      <c r="DL650" s="297" t="str">
        <f t="shared" si="146"/>
        <v>A dispo.</v>
      </c>
      <c r="DM650" s="430">
        <f>IFERROR(IF(CA650="D",IF(DL650="A dispo.",DF650*VLOOKUP('DATI INPUT'!$F$27,TARIFFE_UD,4,FALSE),DF650*VLOOKUP(DL650,TARIFFE_UD,4,FALSE)),DF650*VLOOKUP(CB650-100,TARIFFE_UND,4,FALSE)),0)</f>
        <v>6.9727319787991782</v>
      </c>
      <c r="DN650" s="430">
        <f>IFERROR(IF(CA650="D",IF(DL650="A dispo.",DK650*VLOOKUP('DATI INPUT'!$F$27,TARIFFE_UD,5,FALSE),DK650*VLOOKUP(DL650,TARIFFE_UD,5,FALSE)),DK650*VLOOKUP(CB650-100,TARIFFE_UND,5,FALSE)),0)</f>
        <v>0</v>
      </c>
      <c r="DO650" s="431">
        <f t="shared" si="147"/>
        <v>2.7319787991784139E-3</v>
      </c>
      <c r="DP650" s="299">
        <f>IFERROR(IF(CA650="D",IF(DL650="A dispo.",DF650*VLOOKUP('DATI INPUT'!$F$27,TARIFFE_UD,2,FALSE),DF650*VLOOKUP(DL650,TARIFFE_UD,2,FALSE)),DF650*VLOOKUP(CB650-100,TARIFFE_UND,2,FALSE)),0)</f>
        <v>8.7114543866115142</v>
      </c>
      <c r="DQ650" s="299">
        <f>IFERROR(IF(CA650="D",IF(DL650="A dispo.",DK650*VLOOKUP('DATI INPUT'!$F$27,TARIFFE_UD,3,FALSE),DK650*VLOOKUP(DL650,TARIFFE_UD,3,FALSE)),DK650*VLOOKUP(CB650-100,TARIFFE_UND,3,FALSE)),0)</f>
        <v>0</v>
      </c>
      <c r="DR650" s="299">
        <f t="shared" si="148"/>
        <v>8.7114543866115142</v>
      </c>
    </row>
    <row r="651" spans="1:122" x14ac:dyDescent="0.25">
      <c r="A651" t="s">
        <v>6062</v>
      </c>
      <c r="B651" t="s">
        <v>6052</v>
      </c>
      <c r="C651" t="s">
        <v>6063</v>
      </c>
      <c r="D651" t="s">
        <v>6053</v>
      </c>
      <c r="E651" t="s">
        <v>268</v>
      </c>
      <c r="F651" t="s">
        <v>156</v>
      </c>
      <c r="G651" t="s">
        <v>6054</v>
      </c>
      <c r="H651" t="s">
        <v>6055</v>
      </c>
      <c r="I651" t="s">
        <v>273</v>
      </c>
      <c r="J651" t="s">
        <v>274</v>
      </c>
      <c r="K651" t="s">
        <v>6056</v>
      </c>
      <c r="L651" t="s">
        <v>152</v>
      </c>
      <c r="M651" t="s">
        <v>6057</v>
      </c>
      <c r="N651" t="s">
        <v>6058</v>
      </c>
      <c r="O651" t="s">
        <v>6059</v>
      </c>
      <c r="P651" t="s">
        <v>6060</v>
      </c>
      <c r="Q651" t="s">
        <v>293</v>
      </c>
      <c r="R651" t="s">
        <v>153</v>
      </c>
      <c r="S651" t="s">
        <v>268</v>
      </c>
      <c r="T651" t="s">
        <v>268</v>
      </c>
      <c r="U651" t="s">
        <v>268</v>
      </c>
      <c r="V651" t="s">
        <v>268</v>
      </c>
      <c r="W651" t="s">
        <v>1829</v>
      </c>
      <c r="X651" t="s">
        <v>1830</v>
      </c>
      <c r="Y651" t="s">
        <v>315</v>
      </c>
      <c r="Z651" t="s">
        <v>268</v>
      </c>
      <c r="AA651" t="s">
        <v>268</v>
      </c>
      <c r="AB651" t="s">
        <v>268</v>
      </c>
      <c r="AC651" t="s">
        <v>268</v>
      </c>
      <c r="AD651" t="s">
        <v>268</v>
      </c>
      <c r="AE651" t="s">
        <v>287</v>
      </c>
      <c r="AF651" t="s">
        <v>1811</v>
      </c>
      <c r="AG651" t="s">
        <v>875</v>
      </c>
      <c r="AH651" t="s">
        <v>1831</v>
      </c>
      <c r="AI651" t="s">
        <v>1011</v>
      </c>
      <c r="AJ651" t="s">
        <v>268</v>
      </c>
      <c r="AK651" t="s">
        <v>413</v>
      </c>
      <c r="AL651" t="s">
        <v>268</v>
      </c>
      <c r="AM651" t="s">
        <v>353</v>
      </c>
      <c r="AN651" t="s">
        <v>268</v>
      </c>
      <c r="AO651" t="s">
        <v>268</v>
      </c>
      <c r="AP651" t="s">
        <v>268</v>
      </c>
      <c r="AQ651" t="s">
        <v>268</v>
      </c>
      <c r="AR651" t="s">
        <v>268</v>
      </c>
      <c r="AS651" t="s">
        <v>268</v>
      </c>
      <c r="AT651" t="s">
        <v>268</v>
      </c>
      <c r="AU651" t="s">
        <v>268</v>
      </c>
      <c r="AV651" t="s">
        <v>268</v>
      </c>
      <c r="AW651" t="s">
        <v>268</v>
      </c>
      <c r="AX651" t="s">
        <v>268</v>
      </c>
      <c r="AY651" t="s">
        <v>268</v>
      </c>
      <c r="AZ651" t="s">
        <v>268</v>
      </c>
      <c r="BA651" t="s">
        <v>268</v>
      </c>
      <c r="BB651" t="s">
        <v>268</v>
      </c>
      <c r="BC651" t="s">
        <v>268</v>
      </c>
      <c r="BD651" t="s">
        <v>268</v>
      </c>
      <c r="BE651" t="s">
        <v>268</v>
      </c>
      <c r="BF651" t="s">
        <v>268</v>
      </c>
      <c r="BG651" t="s">
        <v>268</v>
      </c>
      <c r="BH651" t="s">
        <v>268</v>
      </c>
      <c r="BI651" t="s">
        <v>268</v>
      </c>
      <c r="BJ651" t="s">
        <v>268</v>
      </c>
      <c r="BK651" t="s">
        <v>268</v>
      </c>
      <c r="BL651" t="s">
        <v>268</v>
      </c>
      <c r="BM651" t="s">
        <v>268</v>
      </c>
      <c r="BN651" t="s">
        <v>268</v>
      </c>
      <c r="BO651" t="s">
        <v>268</v>
      </c>
      <c r="BP651" t="s">
        <v>268</v>
      </c>
      <c r="BQ651" t="s">
        <v>268</v>
      </c>
      <c r="BR651" t="s">
        <v>268</v>
      </c>
      <c r="BS651" t="s">
        <v>268</v>
      </c>
      <c r="BT651" t="s">
        <v>268</v>
      </c>
      <c r="BU651" t="s">
        <v>268</v>
      </c>
      <c r="BV651" t="s">
        <v>268</v>
      </c>
      <c r="BW651" t="s">
        <v>268</v>
      </c>
      <c r="BX651" t="s">
        <v>268</v>
      </c>
      <c r="BY651">
        <v>11</v>
      </c>
      <c r="BZ651">
        <v>11</v>
      </c>
      <c r="CA651" t="s">
        <v>142</v>
      </c>
      <c r="CB651" s="356">
        <v>123</v>
      </c>
      <c r="CC651" t="s">
        <v>1817</v>
      </c>
      <c r="CD651" t="s">
        <v>268</v>
      </c>
      <c r="CE651" t="s">
        <v>268</v>
      </c>
      <c r="CF651" t="s">
        <v>268</v>
      </c>
      <c r="CG651" t="s">
        <v>268</v>
      </c>
      <c r="CH651" t="s">
        <v>268</v>
      </c>
      <c r="CI651" t="s">
        <v>268</v>
      </c>
      <c r="CJ651" t="s">
        <v>268</v>
      </c>
      <c r="CK651" t="s">
        <v>268</v>
      </c>
      <c r="CL651" t="s">
        <v>268</v>
      </c>
      <c r="CM651" t="s">
        <v>11224</v>
      </c>
      <c r="CN651">
        <v>6.97</v>
      </c>
      <c r="CO651" t="s">
        <v>268</v>
      </c>
      <c r="CP651">
        <v>6.97</v>
      </c>
      <c r="CQ651">
        <v>365</v>
      </c>
      <c r="CR651" t="s">
        <v>878</v>
      </c>
      <c r="CS651" t="s">
        <v>11225</v>
      </c>
      <c r="CT651" t="s">
        <v>11226</v>
      </c>
      <c r="CU651" t="s">
        <v>11227</v>
      </c>
      <c r="CV651" t="s">
        <v>268</v>
      </c>
      <c r="CW651" t="s">
        <v>268</v>
      </c>
      <c r="CX651" t="s">
        <v>268</v>
      </c>
      <c r="CY651" t="s">
        <v>268</v>
      </c>
      <c r="CZ651" t="s">
        <v>268</v>
      </c>
      <c r="DA651" t="s">
        <v>268</v>
      </c>
      <c r="DB651" s="429">
        <f t="shared" si="136"/>
        <v>0</v>
      </c>
      <c r="DC651" s="284">
        <f t="shared" si="137"/>
        <v>0</v>
      </c>
      <c r="DD651" s="284">
        <f t="shared" si="138"/>
        <v>0</v>
      </c>
      <c r="DE651" s="284">
        <f t="shared" si="139"/>
        <v>0</v>
      </c>
      <c r="DF651" s="295">
        <f t="shared" si="140"/>
        <v>11</v>
      </c>
      <c r="DG651" s="284">
        <f t="shared" si="141"/>
        <v>1</v>
      </c>
      <c r="DH651" s="284">
        <f t="shared" si="142"/>
        <v>0</v>
      </c>
      <c r="DI651" s="284">
        <f t="shared" si="143"/>
        <v>0</v>
      </c>
      <c r="DJ651" s="284">
        <f t="shared" si="144"/>
        <v>0</v>
      </c>
      <c r="DK651" s="295">
        <f t="shared" si="145"/>
        <v>0</v>
      </c>
      <c r="DL651" s="297" t="str">
        <f t="shared" si="146"/>
        <v>A dispo.</v>
      </c>
      <c r="DM651" s="430">
        <f>IFERROR(IF(CA651="D",IF(DL651="A dispo.",DF651*VLOOKUP('DATI INPUT'!$F$27,TARIFFE_UD,4,FALSE),DF651*VLOOKUP(DL651,TARIFFE_UD,4,FALSE)),DF651*VLOOKUP(CB651-100,TARIFFE_UND,4,FALSE)),0)</f>
        <v>6.9727319787991782</v>
      </c>
      <c r="DN651" s="430">
        <f>IFERROR(IF(CA651="D",IF(DL651="A dispo.",DK651*VLOOKUP('DATI INPUT'!$F$27,TARIFFE_UD,5,FALSE),DK651*VLOOKUP(DL651,TARIFFE_UD,5,FALSE)),DK651*VLOOKUP(CB651-100,TARIFFE_UND,5,FALSE)),0)</f>
        <v>0</v>
      </c>
      <c r="DO651" s="431">
        <f t="shared" si="147"/>
        <v>2.7319787991784139E-3</v>
      </c>
      <c r="DP651" s="299">
        <f>IFERROR(IF(CA651="D",IF(DL651="A dispo.",DF651*VLOOKUP('DATI INPUT'!$F$27,TARIFFE_UD,2,FALSE),DF651*VLOOKUP(DL651,TARIFFE_UD,2,FALSE)),DF651*VLOOKUP(CB651-100,TARIFFE_UND,2,FALSE)),0)</f>
        <v>8.7114543866115142</v>
      </c>
      <c r="DQ651" s="299">
        <f>IFERROR(IF(CA651="D",IF(DL651="A dispo.",DK651*VLOOKUP('DATI INPUT'!$F$27,TARIFFE_UD,3,FALSE),DK651*VLOOKUP(DL651,TARIFFE_UD,3,FALSE)),DK651*VLOOKUP(CB651-100,TARIFFE_UND,3,FALSE)),0)</f>
        <v>0</v>
      </c>
      <c r="DR651" s="299">
        <f t="shared" si="148"/>
        <v>8.7114543866115142</v>
      </c>
    </row>
    <row r="652" spans="1:122" x14ac:dyDescent="0.25">
      <c r="A652" t="s">
        <v>6064</v>
      </c>
      <c r="B652" t="s">
        <v>6065</v>
      </c>
      <c r="C652" t="s">
        <v>6066</v>
      </c>
      <c r="D652" t="s">
        <v>6067</v>
      </c>
      <c r="E652" t="s">
        <v>268</v>
      </c>
      <c r="F652" t="s">
        <v>156</v>
      </c>
      <c r="G652" t="s">
        <v>6068</v>
      </c>
      <c r="H652" t="s">
        <v>6005</v>
      </c>
      <c r="I652" t="s">
        <v>432</v>
      </c>
      <c r="J652" t="s">
        <v>156</v>
      </c>
      <c r="K652" t="s">
        <v>6069</v>
      </c>
      <c r="L652" t="s">
        <v>960</v>
      </c>
      <c r="M652" t="s">
        <v>6070</v>
      </c>
      <c r="N652" t="s">
        <v>984</v>
      </c>
      <c r="O652" t="s">
        <v>873</v>
      </c>
      <c r="P652" t="s">
        <v>613</v>
      </c>
      <c r="Q652" t="s">
        <v>277</v>
      </c>
      <c r="R652" t="s">
        <v>154</v>
      </c>
      <c r="S652" t="s">
        <v>268</v>
      </c>
      <c r="T652" t="s">
        <v>268</v>
      </c>
      <c r="U652" t="s">
        <v>268</v>
      </c>
      <c r="V652" t="s">
        <v>268</v>
      </c>
      <c r="W652" t="s">
        <v>6071</v>
      </c>
      <c r="X652" t="s">
        <v>613</v>
      </c>
      <c r="Y652" t="s">
        <v>277</v>
      </c>
      <c r="Z652" t="s">
        <v>268</v>
      </c>
      <c r="AA652" t="s">
        <v>268</v>
      </c>
      <c r="AB652" t="s">
        <v>268</v>
      </c>
      <c r="AC652" t="s">
        <v>268</v>
      </c>
      <c r="AD652" t="s">
        <v>268</v>
      </c>
      <c r="AE652" t="s">
        <v>287</v>
      </c>
      <c r="AF652" t="s">
        <v>1811</v>
      </c>
      <c r="AG652" t="s">
        <v>875</v>
      </c>
      <c r="AH652" t="s">
        <v>1812</v>
      </c>
      <c r="AI652" t="s">
        <v>746</v>
      </c>
      <c r="AJ652" t="s">
        <v>268</v>
      </c>
      <c r="AK652" t="s">
        <v>395</v>
      </c>
      <c r="AL652" t="s">
        <v>268</v>
      </c>
      <c r="AM652" t="s">
        <v>288</v>
      </c>
      <c r="AN652" t="s">
        <v>268</v>
      </c>
      <c r="AO652" t="s">
        <v>268</v>
      </c>
      <c r="AP652" t="s">
        <v>268</v>
      </c>
      <c r="AQ652" t="s">
        <v>268</v>
      </c>
      <c r="AR652" t="s">
        <v>268</v>
      </c>
      <c r="AS652" t="s">
        <v>268</v>
      </c>
      <c r="AT652" t="s">
        <v>268</v>
      </c>
      <c r="AU652" t="s">
        <v>268</v>
      </c>
      <c r="AV652" t="s">
        <v>268</v>
      </c>
      <c r="AW652" t="s">
        <v>268</v>
      </c>
      <c r="AX652" t="s">
        <v>268</v>
      </c>
      <c r="AY652" t="s">
        <v>268</v>
      </c>
      <c r="AZ652" t="s">
        <v>268</v>
      </c>
      <c r="BA652" t="s">
        <v>268</v>
      </c>
      <c r="BB652" t="s">
        <v>268</v>
      </c>
      <c r="BC652" t="s">
        <v>268</v>
      </c>
      <c r="BD652" t="s">
        <v>268</v>
      </c>
      <c r="BE652" t="s">
        <v>268</v>
      </c>
      <c r="BF652" t="s">
        <v>268</v>
      </c>
      <c r="BG652" t="s">
        <v>268</v>
      </c>
      <c r="BH652" t="s">
        <v>268</v>
      </c>
      <c r="BI652" t="s">
        <v>268</v>
      </c>
      <c r="BJ652" t="s">
        <v>268</v>
      </c>
      <c r="BK652" t="s">
        <v>268</v>
      </c>
      <c r="BL652" t="s">
        <v>268</v>
      </c>
      <c r="BM652" t="s">
        <v>268</v>
      </c>
      <c r="BN652" t="s">
        <v>268</v>
      </c>
      <c r="BO652" t="s">
        <v>268</v>
      </c>
      <c r="BP652" t="s">
        <v>268</v>
      </c>
      <c r="BQ652" t="s">
        <v>268</v>
      </c>
      <c r="BR652" t="s">
        <v>268</v>
      </c>
      <c r="BS652" t="s">
        <v>268</v>
      </c>
      <c r="BT652" t="s">
        <v>268</v>
      </c>
      <c r="BU652" t="s">
        <v>268</v>
      </c>
      <c r="BV652" t="s">
        <v>268</v>
      </c>
      <c r="BW652" t="s">
        <v>268</v>
      </c>
      <c r="BX652" t="s">
        <v>268</v>
      </c>
      <c r="BY652">
        <v>53.16</v>
      </c>
      <c r="BZ652">
        <v>53.16</v>
      </c>
      <c r="CA652" t="s">
        <v>142</v>
      </c>
      <c r="CB652" s="356">
        <v>122</v>
      </c>
      <c r="CC652" t="s">
        <v>876</v>
      </c>
      <c r="CD652" t="s">
        <v>268</v>
      </c>
      <c r="CE652" t="s">
        <v>268</v>
      </c>
      <c r="CF652" s="356">
        <v>2</v>
      </c>
      <c r="CG652" t="s">
        <v>268</v>
      </c>
      <c r="CH652" t="s">
        <v>268</v>
      </c>
      <c r="CI652" t="s">
        <v>268</v>
      </c>
      <c r="CJ652" t="s">
        <v>268</v>
      </c>
      <c r="CK652" t="s">
        <v>268</v>
      </c>
      <c r="CL652" t="s">
        <v>268</v>
      </c>
      <c r="CM652" t="s">
        <v>11224</v>
      </c>
      <c r="CN652">
        <v>82.02</v>
      </c>
      <c r="CO652" t="s">
        <v>268</v>
      </c>
      <c r="CP652">
        <v>82.02</v>
      </c>
      <c r="CQ652">
        <v>365</v>
      </c>
      <c r="CR652" t="s">
        <v>878</v>
      </c>
      <c r="CS652" t="s">
        <v>11225</v>
      </c>
      <c r="CT652" t="s">
        <v>11226</v>
      </c>
      <c r="CU652" t="s">
        <v>11227</v>
      </c>
      <c r="CV652" t="s">
        <v>268</v>
      </c>
      <c r="CW652" t="s">
        <v>268</v>
      </c>
      <c r="CX652" t="s">
        <v>268</v>
      </c>
      <c r="CY652" t="s">
        <v>268</v>
      </c>
      <c r="CZ652" t="s">
        <v>268</v>
      </c>
      <c r="DA652" t="s">
        <v>268</v>
      </c>
      <c r="DB652" s="429">
        <f t="shared" si="136"/>
        <v>0</v>
      </c>
      <c r="DC652" s="284">
        <f t="shared" si="137"/>
        <v>0</v>
      </c>
      <c r="DD652" s="284">
        <f t="shared" si="138"/>
        <v>0</v>
      </c>
      <c r="DE652" s="284">
        <f t="shared" si="139"/>
        <v>0</v>
      </c>
      <c r="DF652" s="295">
        <f t="shared" si="140"/>
        <v>53.16</v>
      </c>
      <c r="DG652" s="284">
        <f t="shared" si="141"/>
        <v>0</v>
      </c>
      <c r="DH652" s="284">
        <f t="shared" si="142"/>
        <v>0</v>
      </c>
      <c r="DI652" s="284">
        <f t="shared" si="143"/>
        <v>0</v>
      </c>
      <c r="DJ652" s="284">
        <f t="shared" si="144"/>
        <v>0</v>
      </c>
      <c r="DK652" s="295">
        <f t="shared" si="145"/>
        <v>1</v>
      </c>
      <c r="DL652" s="297">
        <f t="shared" si="146"/>
        <v>2</v>
      </c>
      <c r="DM652" s="430">
        <f>IFERROR(IF(CA652="D",IF(DL652="A dispo.",DF652*VLOOKUP('DATI INPUT'!$F$27,TARIFFE_UD,4,FALSE),DF652*VLOOKUP(DL652,TARIFFE_UD,4,FALSE)),DF652*VLOOKUP(CB652-100,TARIFFE_UND,4,FALSE)),0)</f>
        <v>30.577190517938135</v>
      </c>
      <c r="DN652" s="430">
        <f>IFERROR(IF(CA652="D",IF(DL652="A dispo.",DK652*VLOOKUP('DATI INPUT'!$F$27,TARIFFE_UD,5,FALSE),DK652*VLOOKUP(DL652,TARIFFE_UD,5,FALSE)),DK652*VLOOKUP(CB652-100,TARIFFE_UND,5,FALSE)),0)</f>
        <v>51.443731886070836</v>
      </c>
      <c r="DO652" s="431">
        <f t="shared" si="147"/>
        <v>9.2240400897480868E-4</v>
      </c>
      <c r="DP652" s="299">
        <f>IFERROR(IF(CA652="D",IF(DL652="A dispo.",DF652*VLOOKUP('DATI INPUT'!$F$27,TARIFFE_UD,2,FALSE),DF652*VLOOKUP(DL652,TARIFFE_UD,2,FALSE)),DF652*VLOOKUP(CB652-100,TARIFFE_UND,2,FALSE)),0)</f>
        <v>38.201927347510335</v>
      </c>
      <c r="DQ652" s="299">
        <f>IFERROR(IF(CA652="D",IF(DL652="A dispo.",DK652*VLOOKUP('DATI INPUT'!$F$27,TARIFFE_UD,3,FALSE),DK652*VLOOKUP(DL652,TARIFFE_UD,3,FALSE)),DK652*VLOOKUP(CB652-100,TARIFFE_UND,3,FALSE)),0)</f>
        <v>46.077822723118445</v>
      </c>
      <c r="DR652" s="299">
        <f t="shared" si="148"/>
        <v>84.279750070628779</v>
      </c>
    </row>
    <row r="653" spans="1:122" x14ac:dyDescent="0.25">
      <c r="A653" t="s">
        <v>6072</v>
      </c>
      <c r="B653" t="s">
        <v>6065</v>
      </c>
      <c r="C653" t="s">
        <v>6073</v>
      </c>
      <c r="D653" t="s">
        <v>6067</v>
      </c>
      <c r="E653" t="s">
        <v>268</v>
      </c>
      <c r="F653" t="s">
        <v>156</v>
      </c>
      <c r="G653" t="s">
        <v>6068</v>
      </c>
      <c r="H653" t="s">
        <v>6005</v>
      </c>
      <c r="I653" t="s">
        <v>432</v>
      </c>
      <c r="J653" t="s">
        <v>156</v>
      </c>
      <c r="K653" t="s">
        <v>6069</v>
      </c>
      <c r="L653" t="s">
        <v>960</v>
      </c>
      <c r="M653" t="s">
        <v>6070</v>
      </c>
      <c r="N653" t="s">
        <v>984</v>
      </c>
      <c r="O653" t="s">
        <v>873</v>
      </c>
      <c r="P653" t="s">
        <v>613</v>
      </c>
      <c r="Q653" t="s">
        <v>277</v>
      </c>
      <c r="R653" t="s">
        <v>154</v>
      </c>
      <c r="S653" t="s">
        <v>268</v>
      </c>
      <c r="T653" t="s">
        <v>268</v>
      </c>
      <c r="U653" t="s">
        <v>268</v>
      </c>
      <c r="V653" t="s">
        <v>268</v>
      </c>
      <c r="W653" t="s">
        <v>6071</v>
      </c>
      <c r="X653" t="s">
        <v>613</v>
      </c>
      <c r="Y653" t="s">
        <v>277</v>
      </c>
      <c r="Z653" t="s">
        <v>268</v>
      </c>
      <c r="AA653" t="s">
        <v>268</v>
      </c>
      <c r="AB653" t="s">
        <v>268</v>
      </c>
      <c r="AC653" t="s">
        <v>268</v>
      </c>
      <c r="AD653" t="s">
        <v>268</v>
      </c>
      <c r="AE653" t="s">
        <v>287</v>
      </c>
      <c r="AF653" t="s">
        <v>1811</v>
      </c>
      <c r="AG653" t="s">
        <v>875</v>
      </c>
      <c r="AH653" t="s">
        <v>1812</v>
      </c>
      <c r="AI653" t="s">
        <v>746</v>
      </c>
      <c r="AJ653" t="s">
        <v>268</v>
      </c>
      <c r="AK653" t="s">
        <v>395</v>
      </c>
      <c r="AL653" t="s">
        <v>268</v>
      </c>
      <c r="AM653" t="s">
        <v>288</v>
      </c>
      <c r="AN653" t="s">
        <v>268</v>
      </c>
      <c r="AO653" t="s">
        <v>268</v>
      </c>
      <c r="AP653" t="s">
        <v>268</v>
      </c>
      <c r="AQ653" t="s">
        <v>268</v>
      </c>
      <c r="AR653" t="s">
        <v>268</v>
      </c>
      <c r="AS653" t="s">
        <v>268</v>
      </c>
      <c r="AT653" t="s">
        <v>268</v>
      </c>
      <c r="AU653" t="s">
        <v>268</v>
      </c>
      <c r="AV653" t="s">
        <v>268</v>
      </c>
      <c r="AW653" t="s">
        <v>268</v>
      </c>
      <c r="AX653" t="s">
        <v>268</v>
      </c>
      <c r="AY653" t="s">
        <v>268</v>
      </c>
      <c r="AZ653" t="s">
        <v>268</v>
      </c>
      <c r="BA653" t="s">
        <v>268</v>
      </c>
      <c r="BB653" t="s">
        <v>268</v>
      </c>
      <c r="BC653" t="s">
        <v>268</v>
      </c>
      <c r="BD653" t="s">
        <v>268</v>
      </c>
      <c r="BE653" t="s">
        <v>268</v>
      </c>
      <c r="BF653" t="s">
        <v>268</v>
      </c>
      <c r="BG653" t="s">
        <v>268</v>
      </c>
      <c r="BH653" t="s">
        <v>268</v>
      </c>
      <c r="BI653" t="s">
        <v>268</v>
      </c>
      <c r="BJ653" t="s">
        <v>268</v>
      </c>
      <c r="BK653" t="s">
        <v>268</v>
      </c>
      <c r="BL653" t="s">
        <v>268</v>
      </c>
      <c r="BM653" t="s">
        <v>268</v>
      </c>
      <c r="BN653" t="s">
        <v>268</v>
      </c>
      <c r="BO653" t="s">
        <v>268</v>
      </c>
      <c r="BP653" t="s">
        <v>268</v>
      </c>
      <c r="BQ653" t="s">
        <v>268</v>
      </c>
      <c r="BR653" t="s">
        <v>268</v>
      </c>
      <c r="BS653" t="s">
        <v>268</v>
      </c>
      <c r="BT653" t="s">
        <v>268</v>
      </c>
      <c r="BU653" t="s">
        <v>268</v>
      </c>
      <c r="BV653" t="s">
        <v>268</v>
      </c>
      <c r="BW653" t="s">
        <v>268</v>
      </c>
      <c r="BX653" t="s">
        <v>268</v>
      </c>
      <c r="BY653">
        <v>26.52</v>
      </c>
      <c r="BZ653">
        <v>26.52</v>
      </c>
      <c r="CA653" t="s">
        <v>142</v>
      </c>
      <c r="CB653" s="356">
        <v>122</v>
      </c>
      <c r="CC653" t="s">
        <v>876</v>
      </c>
      <c r="CD653" t="s">
        <v>268</v>
      </c>
      <c r="CE653" t="s">
        <v>268</v>
      </c>
      <c r="CF653" s="356">
        <v>1</v>
      </c>
      <c r="CG653" t="s">
        <v>268</v>
      </c>
      <c r="CH653" t="s">
        <v>268</v>
      </c>
      <c r="CI653" t="s">
        <v>268</v>
      </c>
      <c r="CJ653" t="s">
        <v>268</v>
      </c>
      <c r="CK653" t="s">
        <v>268</v>
      </c>
      <c r="CL653" t="s">
        <v>268</v>
      </c>
      <c r="CM653" t="s">
        <v>11224</v>
      </c>
      <c r="CN653">
        <v>30</v>
      </c>
      <c r="CO653" t="s">
        <v>268</v>
      </c>
      <c r="CP653">
        <v>30</v>
      </c>
      <c r="CQ653">
        <v>365</v>
      </c>
      <c r="CR653" t="s">
        <v>878</v>
      </c>
      <c r="CS653" t="s">
        <v>11225</v>
      </c>
      <c r="CT653" t="s">
        <v>11226</v>
      </c>
      <c r="CU653" t="s">
        <v>11227</v>
      </c>
      <c r="CV653" t="s">
        <v>268</v>
      </c>
      <c r="CW653" t="s">
        <v>268</v>
      </c>
      <c r="CX653" t="s">
        <v>268</v>
      </c>
      <c r="CY653" t="s">
        <v>268</v>
      </c>
      <c r="CZ653" t="s">
        <v>268</v>
      </c>
      <c r="DA653" t="s">
        <v>268</v>
      </c>
      <c r="DB653" s="429">
        <f t="shared" si="136"/>
        <v>0</v>
      </c>
      <c r="DC653" s="284">
        <f t="shared" si="137"/>
        <v>0</v>
      </c>
      <c r="DD653" s="284">
        <f t="shared" si="138"/>
        <v>0</v>
      </c>
      <c r="DE653" s="284">
        <f t="shared" si="139"/>
        <v>0</v>
      </c>
      <c r="DF653" s="295">
        <f t="shared" si="140"/>
        <v>26.52</v>
      </c>
      <c r="DG653" s="284">
        <f t="shared" si="141"/>
        <v>0</v>
      </c>
      <c r="DH653" s="284">
        <f t="shared" si="142"/>
        <v>0</v>
      </c>
      <c r="DI653" s="284">
        <f t="shared" si="143"/>
        <v>0</v>
      </c>
      <c r="DJ653" s="284">
        <f t="shared" si="144"/>
        <v>0</v>
      </c>
      <c r="DK653" s="295">
        <f t="shared" si="145"/>
        <v>1</v>
      </c>
      <c r="DL653" s="297">
        <f t="shared" si="146"/>
        <v>1</v>
      </c>
      <c r="DM653" s="430">
        <f>IFERROR(IF(CA653="D",IF(DL653="A dispo.",DF653*VLOOKUP('DATI INPUT'!$F$27,TARIFFE_UD,4,FALSE),DF653*VLOOKUP(DL653,TARIFFE_UD,4,FALSE)),DF653*VLOOKUP(CB653-100,TARIFFE_UND,4,FALSE)),0)</f>
        <v>13.074928934790702</v>
      </c>
      <c r="DN653" s="430">
        <f>IFERROR(IF(CA653="D",IF(DL653="A dispo.",DK653*VLOOKUP('DATI INPUT'!$F$27,TARIFFE_UD,5,FALSE),DK653*VLOOKUP(DL653,TARIFFE_UD,5,FALSE)),DK653*VLOOKUP(CB653-100,TARIFFE_UND,5,FALSE)),0)</f>
        <v>16.930848468833439</v>
      </c>
      <c r="DO653" s="431">
        <f t="shared" si="147"/>
        <v>5.7774036241404758E-3</v>
      </c>
      <c r="DP653" s="299">
        <f>IFERROR(IF(CA653="D",IF(DL653="A dispo.",DF653*VLOOKUP('DATI INPUT'!$F$27,TARIFFE_UD,2,FALSE),DF653*VLOOKUP(DL653,TARIFFE_UD,2,FALSE)),DF653*VLOOKUP(CB653-100,TARIFFE_UND,2,FALSE)),0)</f>
        <v>16.335296892227895</v>
      </c>
      <c r="DQ653" s="299">
        <f>IFERROR(IF(CA653="D",IF(DL653="A dispo.",DK653*VLOOKUP('DATI INPUT'!$F$27,TARIFFE_UD,3,FALSE),DK653*VLOOKUP(DL653,TARIFFE_UD,3,FALSE)),DK653*VLOOKUP(CB653-100,TARIFFE_UND,3,FALSE)),0)</f>
        <v>15.164853048114928</v>
      </c>
      <c r="DR653" s="299">
        <f t="shared" si="148"/>
        <v>31.500149940342823</v>
      </c>
    </row>
    <row r="654" spans="1:122" x14ac:dyDescent="0.25">
      <c r="A654" t="s">
        <v>6074</v>
      </c>
      <c r="B654" t="s">
        <v>6065</v>
      </c>
      <c r="C654" t="s">
        <v>6075</v>
      </c>
      <c r="D654" t="s">
        <v>6067</v>
      </c>
      <c r="E654" t="s">
        <v>268</v>
      </c>
      <c r="F654" t="s">
        <v>156</v>
      </c>
      <c r="G654" t="s">
        <v>6068</v>
      </c>
      <c r="H654" t="s">
        <v>6005</v>
      </c>
      <c r="I654" t="s">
        <v>432</v>
      </c>
      <c r="J654" t="s">
        <v>156</v>
      </c>
      <c r="K654" t="s">
        <v>6069</v>
      </c>
      <c r="L654" t="s">
        <v>960</v>
      </c>
      <c r="M654" t="s">
        <v>6070</v>
      </c>
      <c r="N654" t="s">
        <v>984</v>
      </c>
      <c r="O654" t="s">
        <v>873</v>
      </c>
      <c r="P654" t="s">
        <v>613</v>
      </c>
      <c r="Q654" t="s">
        <v>277</v>
      </c>
      <c r="R654" t="s">
        <v>154</v>
      </c>
      <c r="S654" t="s">
        <v>268</v>
      </c>
      <c r="T654" t="s">
        <v>268</v>
      </c>
      <c r="U654" t="s">
        <v>268</v>
      </c>
      <c r="V654" t="s">
        <v>268</v>
      </c>
      <c r="W654" t="s">
        <v>6071</v>
      </c>
      <c r="X654" t="s">
        <v>613</v>
      </c>
      <c r="Y654" t="s">
        <v>277</v>
      </c>
      <c r="Z654" t="s">
        <v>268</v>
      </c>
      <c r="AA654" t="s">
        <v>268</v>
      </c>
      <c r="AB654" t="s">
        <v>268</v>
      </c>
      <c r="AC654" t="s">
        <v>268</v>
      </c>
      <c r="AD654" t="s">
        <v>268</v>
      </c>
      <c r="AE654" t="s">
        <v>287</v>
      </c>
      <c r="AF654" t="s">
        <v>1811</v>
      </c>
      <c r="AG654" t="s">
        <v>875</v>
      </c>
      <c r="AH654" t="s">
        <v>1812</v>
      </c>
      <c r="AI654" t="s">
        <v>746</v>
      </c>
      <c r="AJ654" t="s">
        <v>268</v>
      </c>
      <c r="AK654" t="s">
        <v>354</v>
      </c>
      <c r="AL654" t="s">
        <v>268</v>
      </c>
      <c r="AM654" t="s">
        <v>353</v>
      </c>
      <c r="AN654" t="s">
        <v>268</v>
      </c>
      <c r="AO654" t="s">
        <v>268</v>
      </c>
      <c r="AP654" t="s">
        <v>268</v>
      </c>
      <c r="AQ654" t="s">
        <v>268</v>
      </c>
      <c r="AR654" t="s">
        <v>268</v>
      </c>
      <c r="AS654" t="s">
        <v>268</v>
      </c>
      <c r="AT654" t="s">
        <v>268</v>
      </c>
      <c r="AU654" t="s">
        <v>268</v>
      </c>
      <c r="AV654" t="s">
        <v>268</v>
      </c>
      <c r="AW654" t="s">
        <v>268</v>
      </c>
      <c r="AX654" t="s">
        <v>268</v>
      </c>
      <c r="AY654" t="s">
        <v>268</v>
      </c>
      <c r="AZ654" t="s">
        <v>268</v>
      </c>
      <c r="BA654" t="s">
        <v>268</v>
      </c>
      <c r="BB654" t="s">
        <v>268</v>
      </c>
      <c r="BC654" t="s">
        <v>268</v>
      </c>
      <c r="BD654" t="s">
        <v>268</v>
      </c>
      <c r="BE654" t="s">
        <v>268</v>
      </c>
      <c r="BF654" t="s">
        <v>268</v>
      </c>
      <c r="BG654" t="s">
        <v>268</v>
      </c>
      <c r="BH654" t="s">
        <v>268</v>
      </c>
      <c r="BI654" t="s">
        <v>268</v>
      </c>
      <c r="BJ654" t="s">
        <v>268</v>
      </c>
      <c r="BK654" t="s">
        <v>268</v>
      </c>
      <c r="BL654" t="s">
        <v>268</v>
      </c>
      <c r="BM654" t="s">
        <v>268</v>
      </c>
      <c r="BN654" t="s">
        <v>268</v>
      </c>
      <c r="BO654" t="s">
        <v>268</v>
      </c>
      <c r="BP654" t="s">
        <v>268</v>
      </c>
      <c r="BQ654" t="s">
        <v>268</v>
      </c>
      <c r="BR654" t="s">
        <v>268</v>
      </c>
      <c r="BS654" t="s">
        <v>268</v>
      </c>
      <c r="BT654" t="s">
        <v>268</v>
      </c>
      <c r="BU654" t="s">
        <v>268</v>
      </c>
      <c r="BV654" t="s">
        <v>268</v>
      </c>
      <c r="BW654" t="s">
        <v>268</v>
      </c>
      <c r="BX654" t="s">
        <v>268</v>
      </c>
      <c r="BY654">
        <v>15.37</v>
      </c>
      <c r="BZ654">
        <v>15.37</v>
      </c>
      <c r="CA654" t="s">
        <v>142</v>
      </c>
      <c r="CB654" s="356">
        <v>123</v>
      </c>
      <c r="CC654" t="s">
        <v>1817</v>
      </c>
      <c r="CD654" t="s">
        <v>268</v>
      </c>
      <c r="CE654" t="s">
        <v>268</v>
      </c>
      <c r="CF654" s="356">
        <v>2</v>
      </c>
      <c r="CG654" t="s">
        <v>268</v>
      </c>
      <c r="CH654" t="s">
        <v>268</v>
      </c>
      <c r="CI654" t="s">
        <v>268</v>
      </c>
      <c r="CJ654" t="s">
        <v>268</v>
      </c>
      <c r="CK654" t="s">
        <v>268</v>
      </c>
      <c r="CL654" t="s">
        <v>268</v>
      </c>
      <c r="CM654" t="s">
        <v>11224</v>
      </c>
      <c r="CN654">
        <v>8.84</v>
      </c>
      <c r="CO654" t="s">
        <v>268</v>
      </c>
      <c r="CP654">
        <v>8.84</v>
      </c>
      <c r="CQ654">
        <v>365</v>
      </c>
      <c r="CR654" t="s">
        <v>878</v>
      </c>
      <c r="CS654" t="s">
        <v>11225</v>
      </c>
      <c r="CT654" t="s">
        <v>11226</v>
      </c>
      <c r="CU654" t="s">
        <v>11227</v>
      </c>
      <c r="CV654" t="s">
        <v>268</v>
      </c>
      <c r="CW654" t="s">
        <v>268</v>
      </c>
      <c r="CX654" t="s">
        <v>268</v>
      </c>
      <c r="CY654" t="s">
        <v>268</v>
      </c>
      <c r="CZ654" t="s">
        <v>268</v>
      </c>
      <c r="DA654" t="s">
        <v>268</v>
      </c>
      <c r="DB654" s="429">
        <f t="shared" si="136"/>
        <v>0</v>
      </c>
      <c r="DC654" s="284">
        <f t="shared" si="137"/>
        <v>0</v>
      </c>
      <c r="DD654" s="284">
        <f t="shared" si="138"/>
        <v>0</v>
      </c>
      <c r="DE654" s="284">
        <f t="shared" si="139"/>
        <v>0</v>
      </c>
      <c r="DF654" s="295">
        <f t="shared" si="140"/>
        <v>15.37</v>
      </c>
      <c r="DG654" s="284">
        <f t="shared" si="141"/>
        <v>1</v>
      </c>
      <c r="DH654" s="284">
        <f t="shared" si="142"/>
        <v>0</v>
      </c>
      <c r="DI654" s="284">
        <f t="shared" si="143"/>
        <v>0</v>
      </c>
      <c r="DJ654" s="284">
        <f t="shared" si="144"/>
        <v>0</v>
      </c>
      <c r="DK654" s="295">
        <f t="shared" si="145"/>
        <v>0</v>
      </c>
      <c r="DL654" s="297">
        <f t="shared" si="146"/>
        <v>2</v>
      </c>
      <c r="DM654" s="430">
        <f>IFERROR(IF(CA654="D",IF(DL654="A dispo.",DF654*VLOOKUP('DATI INPUT'!$F$27,TARIFFE_UD,4,FALSE),DF654*VLOOKUP(DL654,TARIFFE_UD,4,FALSE)),DF654*VLOOKUP(CB654-100,TARIFFE_UND,4,FALSE)),0)</f>
        <v>8.8406963555438143</v>
      </c>
      <c r="DN654" s="430">
        <f>IFERROR(IF(CA654="D",IF(DL654="A dispo.",DK654*VLOOKUP('DATI INPUT'!$F$27,TARIFFE_UD,5,FALSE),DK654*VLOOKUP(DL654,TARIFFE_UD,5,FALSE)),DK654*VLOOKUP(CB654-100,TARIFFE_UND,5,FALSE)),0)</f>
        <v>0</v>
      </c>
      <c r="DO654" s="431">
        <f t="shared" si="147"/>
        <v>6.9635554381441978E-4</v>
      </c>
      <c r="DP654" s="299">
        <f>IFERROR(IF(CA654="D",IF(DL654="A dispo.",DF654*VLOOKUP('DATI INPUT'!$F$27,TARIFFE_UD,2,FALSE),DF654*VLOOKUP(DL654,TARIFFE_UD,2,FALSE)),DF654*VLOOKUP(CB654-100,TARIFFE_UND,2,FALSE)),0)</f>
        <v>11.045214885839613</v>
      </c>
      <c r="DQ654" s="299">
        <f>IFERROR(IF(CA654="D",IF(DL654="A dispo.",DK654*VLOOKUP('DATI INPUT'!$F$27,TARIFFE_UD,3,FALSE),DK654*VLOOKUP(DL654,TARIFFE_UD,3,FALSE)),DK654*VLOOKUP(CB654-100,TARIFFE_UND,3,FALSE)),0)</f>
        <v>0</v>
      </c>
      <c r="DR654" s="299">
        <f t="shared" si="148"/>
        <v>11.045214885839613</v>
      </c>
    </row>
    <row r="655" spans="1:122" x14ac:dyDescent="0.25">
      <c r="A655" t="s">
        <v>6076</v>
      </c>
      <c r="B655" t="s">
        <v>6077</v>
      </c>
      <c r="C655" t="s">
        <v>6078</v>
      </c>
      <c r="D655" t="s">
        <v>6079</v>
      </c>
      <c r="E655" t="s">
        <v>10865</v>
      </c>
      <c r="F655" t="s">
        <v>156</v>
      </c>
      <c r="G655" t="s">
        <v>6080</v>
      </c>
      <c r="H655" t="s">
        <v>1763</v>
      </c>
      <c r="I655" t="s">
        <v>281</v>
      </c>
      <c r="J655" t="s">
        <v>156</v>
      </c>
      <c r="K655" t="s">
        <v>6081</v>
      </c>
      <c r="L655" t="s">
        <v>871</v>
      </c>
      <c r="M655" t="s">
        <v>5237</v>
      </c>
      <c r="N655" t="s">
        <v>984</v>
      </c>
      <c r="O655" t="s">
        <v>873</v>
      </c>
      <c r="P655" t="s">
        <v>1847</v>
      </c>
      <c r="Q655" t="s">
        <v>2245</v>
      </c>
      <c r="R655" t="s">
        <v>268</v>
      </c>
      <c r="S655" t="s">
        <v>268</v>
      </c>
      <c r="T655" t="s">
        <v>268</v>
      </c>
      <c r="U655" t="s">
        <v>268</v>
      </c>
      <c r="V655" t="s">
        <v>268</v>
      </c>
      <c r="W655" t="s">
        <v>6082</v>
      </c>
      <c r="X655" t="s">
        <v>1847</v>
      </c>
      <c r="Y655" t="s">
        <v>368</v>
      </c>
      <c r="Z655" t="s">
        <v>268</v>
      </c>
      <c r="AA655" t="s">
        <v>268</v>
      </c>
      <c r="AB655" t="s">
        <v>268</v>
      </c>
      <c r="AC655" t="s">
        <v>268</v>
      </c>
      <c r="AD655" t="s">
        <v>268</v>
      </c>
      <c r="AE655" t="s">
        <v>268</v>
      </c>
      <c r="AF655" t="s">
        <v>268</v>
      </c>
      <c r="AG655" t="s">
        <v>268</v>
      </c>
      <c r="AH655" t="s">
        <v>268</v>
      </c>
      <c r="AI655" t="s">
        <v>268</v>
      </c>
      <c r="AJ655" t="s">
        <v>268</v>
      </c>
      <c r="AK655" t="s">
        <v>268</v>
      </c>
      <c r="AL655" t="s">
        <v>268</v>
      </c>
      <c r="AM655" t="s">
        <v>268</v>
      </c>
      <c r="AN655" t="s">
        <v>268</v>
      </c>
      <c r="AO655" t="s">
        <v>268</v>
      </c>
      <c r="AP655" t="s">
        <v>268</v>
      </c>
      <c r="AQ655" t="s">
        <v>268</v>
      </c>
      <c r="AR655" t="s">
        <v>268</v>
      </c>
      <c r="AS655" t="s">
        <v>268</v>
      </c>
      <c r="AT655" t="s">
        <v>268</v>
      </c>
      <c r="AU655" t="s">
        <v>268</v>
      </c>
      <c r="AV655" t="s">
        <v>268</v>
      </c>
      <c r="AW655" t="s">
        <v>268</v>
      </c>
      <c r="AX655" t="s">
        <v>268</v>
      </c>
      <c r="AY655" t="s">
        <v>268</v>
      </c>
      <c r="AZ655" t="s">
        <v>268</v>
      </c>
      <c r="BA655" t="s">
        <v>268</v>
      </c>
      <c r="BB655" t="s">
        <v>268</v>
      </c>
      <c r="BC655" t="s">
        <v>268</v>
      </c>
      <c r="BD655" t="s">
        <v>268</v>
      </c>
      <c r="BE655" t="s">
        <v>268</v>
      </c>
      <c r="BF655" t="s">
        <v>268</v>
      </c>
      <c r="BG655" t="s">
        <v>268</v>
      </c>
      <c r="BH655" t="s">
        <v>268</v>
      </c>
      <c r="BI655" t="s">
        <v>268</v>
      </c>
      <c r="BJ655" t="s">
        <v>268</v>
      </c>
      <c r="BK655" t="s">
        <v>268</v>
      </c>
      <c r="BL655" t="s">
        <v>268</v>
      </c>
      <c r="BM655" t="s">
        <v>268</v>
      </c>
      <c r="BN655" t="s">
        <v>268</v>
      </c>
      <c r="BO655" t="s">
        <v>268</v>
      </c>
      <c r="BP655" t="s">
        <v>268</v>
      </c>
      <c r="BQ655" t="s">
        <v>268</v>
      </c>
      <c r="BR655" t="s">
        <v>268</v>
      </c>
      <c r="BS655" t="s">
        <v>268</v>
      </c>
      <c r="BT655" t="s">
        <v>268</v>
      </c>
      <c r="BU655" t="s">
        <v>268</v>
      </c>
      <c r="BV655" t="s">
        <v>268</v>
      </c>
      <c r="BW655" t="s">
        <v>268</v>
      </c>
      <c r="BX655" t="s">
        <v>268</v>
      </c>
      <c r="BY655">
        <v>91</v>
      </c>
      <c r="BZ655">
        <v>91</v>
      </c>
      <c r="CA655" t="s">
        <v>143</v>
      </c>
      <c r="CB655" s="356">
        <v>117</v>
      </c>
      <c r="CC655" t="s">
        <v>392</v>
      </c>
      <c r="CD655" t="s">
        <v>268</v>
      </c>
      <c r="CE655" t="s">
        <v>268</v>
      </c>
      <c r="CF655" t="s">
        <v>268</v>
      </c>
      <c r="CG655" t="s">
        <v>10845</v>
      </c>
      <c r="CH655" t="s">
        <v>268</v>
      </c>
      <c r="CI655" t="s">
        <v>268</v>
      </c>
      <c r="CJ655" t="s">
        <v>268</v>
      </c>
      <c r="CK655" t="s">
        <v>268</v>
      </c>
      <c r="CL655" t="s">
        <v>6083</v>
      </c>
      <c r="CM655" t="s">
        <v>11224</v>
      </c>
      <c r="CN655">
        <v>410.49</v>
      </c>
      <c r="CO655" t="s">
        <v>268</v>
      </c>
      <c r="CP655">
        <v>410.49</v>
      </c>
      <c r="CQ655">
        <v>365</v>
      </c>
      <c r="CR655" t="s">
        <v>878</v>
      </c>
      <c r="CS655" t="s">
        <v>11225</v>
      </c>
      <c r="CT655" t="s">
        <v>11226</v>
      </c>
      <c r="CU655" t="s">
        <v>11227</v>
      </c>
      <c r="CV655" t="s">
        <v>268</v>
      </c>
      <c r="CW655" t="s">
        <v>268</v>
      </c>
      <c r="CX655" t="s">
        <v>268</v>
      </c>
      <c r="CY655" t="s">
        <v>268</v>
      </c>
      <c r="CZ655" t="s">
        <v>268</v>
      </c>
      <c r="DA655" t="s">
        <v>268</v>
      </c>
      <c r="DB655" s="429">
        <f t="shared" si="136"/>
        <v>0</v>
      </c>
      <c r="DC655" s="284">
        <f t="shared" si="137"/>
        <v>0</v>
      </c>
      <c r="DD655" s="284">
        <f t="shared" si="138"/>
        <v>0</v>
      </c>
      <c r="DE655" s="284">
        <f t="shared" si="139"/>
        <v>0</v>
      </c>
      <c r="DF655" s="295">
        <f t="shared" si="140"/>
        <v>91</v>
      </c>
      <c r="DG655" s="284">
        <f t="shared" si="141"/>
        <v>0</v>
      </c>
      <c r="DH655" s="284">
        <f t="shared" si="142"/>
        <v>0</v>
      </c>
      <c r="DI655" s="284">
        <f t="shared" si="143"/>
        <v>0</v>
      </c>
      <c r="DJ655" s="284">
        <f t="shared" si="144"/>
        <v>0</v>
      </c>
      <c r="DK655" s="295">
        <f t="shared" si="145"/>
        <v>91</v>
      </c>
      <c r="DL655" s="297" t="str">
        <f t="shared" si="146"/>
        <v/>
      </c>
      <c r="DM655" s="430">
        <f>IFERROR(IF(CA655="D",IF(DL655="A dispo.",DF655*VLOOKUP('DATI INPUT'!$F$27,TARIFFE_UD,4,FALSE),DF655*VLOOKUP(DL655,TARIFFE_UD,4,FALSE)),DF655*VLOOKUP(CB655-100,TARIFFE_UND,4,FALSE)),0)</f>
        <v>68.00496230281054</v>
      </c>
      <c r="DN655" s="430">
        <f>IFERROR(IF(CA655="D",IF(DL655="A dispo.",DK655*VLOOKUP('DATI INPUT'!$F$27,TARIFFE_UD,5,FALSE),DK655*VLOOKUP(DL655,TARIFFE_UD,5,FALSE)),DK655*VLOOKUP(CB655-100,TARIFFE_UND,5,FALSE)),0)</f>
        <v>342.48381093479168</v>
      </c>
      <c r="DO655" s="431">
        <f t="shared" si="147"/>
        <v>-1.2267623977777475E-3</v>
      </c>
      <c r="DP655" s="299">
        <f>IFERROR(IF(CA655="D",IF(DL655="A dispo.",DF655*VLOOKUP('DATI INPUT'!$F$27,TARIFFE_UD,2,FALSE),DF655*VLOOKUP(DL655,TARIFFE_UD,2,FALSE)),DF655*VLOOKUP(CB655-100,TARIFFE_UND,2,FALSE)),0)</f>
        <v>96.169467672962057</v>
      </c>
      <c r="DQ655" s="299">
        <f>IFERROR(IF(CA655="D",IF(DL655="A dispo.",DK655*VLOOKUP('DATI INPUT'!$F$27,TARIFFE_UD,3,FALSE),DK655*VLOOKUP(DL655,TARIFFE_UD,3,FALSE)),DK655*VLOOKUP(CB655-100,TARIFFE_UND,3,FALSE)),0)</f>
        <v>347.45421859391161</v>
      </c>
      <c r="DR655" s="299">
        <f t="shared" si="148"/>
        <v>443.62368626687368</v>
      </c>
    </row>
    <row r="656" spans="1:122" x14ac:dyDescent="0.25">
      <c r="A656" t="s">
        <v>6084</v>
      </c>
      <c r="B656" t="s">
        <v>6085</v>
      </c>
      <c r="C656" t="s">
        <v>6086</v>
      </c>
      <c r="D656" t="s">
        <v>6087</v>
      </c>
      <c r="E656" t="s">
        <v>268</v>
      </c>
      <c r="F656" t="s">
        <v>156</v>
      </c>
      <c r="G656" t="s">
        <v>6088</v>
      </c>
      <c r="H656" t="s">
        <v>6005</v>
      </c>
      <c r="I656" t="s">
        <v>6089</v>
      </c>
      <c r="J656" t="s">
        <v>156</v>
      </c>
      <c r="K656" t="s">
        <v>6090</v>
      </c>
      <c r="L656" t="s">
        <v>984</v>
      </c>
      <c r="M656" t="s">
        <v>6091</v>
      </c>
      <c r="N656" t="s">
        <v>984</v>
      </c>
      <c r="O656" t="s">
        <v>873</v>
      </c>
      <c r="P656" t="s">
        <v>1934</v>
      </c>
      <c r="Q656" t="s">
        <v>315</v>
      </c>
      <c r="R656" t="s">
        <v>268</v>
      </c>
      <c r="S656" t="s">
        <v>268</v>
      </c>
      <c r="T656" t="s">
        <v>268</v>
      </c>
      <c r="U656" t="s">
        <v>268</v>
      </c>
      <c r="V656" t="s">
        <v>268</v>
      </c>
      <c r="W656" t="s">
        <v>6091</v>
      </c>
      <c r="X656" t="s">
        <v>1934</v>
      </c>
      <c r="Y656" t="s">
        <v>315</v>
      </c>
      <c r="Z656" t="s">
        <v>268</v>
      </c>
      <c r="AA656" t="s">
        <v>268</v>
      </c>
      <c r="AB656" t="s">
        <v>268</v>
      </c>
      <c r="AC656" t="s">
        <v>268</v>
      </c>
      <c r="AD656" t="s">
        <v>268</v>
      </c>
      <c r="AE656" t="s">
        <v>287</v>
      </c>
      <c r="AF656" t="s">
        <v>1811</v>
      </c>
      <c r="AG656" t="s">
        <v>875</v>
      </c>
      <c r="AH656" t="s">
        <v>1935</v>
      </c>
      <c r="AI656" t="s">
        <v>6092</v>
      </c>
      <c r="AJ656" t="s">
        <v>268</v>
      </c>
      <c r="AK656" t="s">
        <v>413</v>
      </c>
      <c r="AL656" t="s">
        <v>268</v>
      </c>
      <c r="AM656" t="s">
        <v>355</v>
      </c>
      <c r="AN656" t="s">
        <v>268</v>
      </c>
      <c r="AO656" t="s">
        <v>268</v>
      </c>
      <c r="AP656" t="s">
        <v>268</v>
      </c>
      <c r="AQ656" t="s">
        <v>268</v>
      </c>
      <c r="AR656" t="s">
        <v>268</v>
      </c>
      <c r="AS656" t="s">
        <v>268</v>
      </c>
      <c r="AT656" t="s">
        <v>268</v>
      </c>
      <c r="AU656" t="s">
        <v>268</v>
      </c>
      <c r="AV656" t="s">
        <v>268</v>
      </c>
      <c r="AW656" t="s">
        <v>268</v>
      </c>
      <c r="AX656" t="s">
        <v>268</v>
      </c>
      <c r="AY656" t="s">
        <v>268</v>
      </c>
      <c r="AZ656" t="s">
        <v>268</v>
      </c>
      <c r="BA656" t="s">
        <v>268</v>
      </c>
      <c r="BB656" t="s">
        <v>268</v>
      </c>
      <c r="BC656" t="s">
        <v>268</v>
      </c>
      <c r="BD656" t="s">
        <v>268</v>
      </c>
      <c r="BE656" t="s">
        <v>268</v>
      </c>
      <c r="BF656" t="s">
        <v>268</v>
      </c>
      <c r="BG656" t="s">
        <v>268</v>
      </c>
      <c r="BH656" t="s">
        <v>268</v>
      </c>
      <c r="BI656" t="s">
        <v>268</v>
      </c>
      <c r="BJ656" t="s">
        <v>268</v>
      </c>
      <c r="BK656" t="s">
        <v>268</v>
      </c>
      <c r="BL656" t="s">
        <v>268</v>
      </c>
      <c r="BM656" t="s">
        <v>268</v>
      </c>
      <c r="BN656" t="s">
        <v>268</v>
      </c>
      <c r="BO656" t="s">
        <v>268</v>
      </c>
      <c r="BP656" t="s">
        <v>268</v>
      </c>
      <c r="BQ656" t="s">
        <v>268</v>
      </c>
      <c r="BR656" t="s">
        <v>268</v>
      </c>
      <c r="BS656" t="s">
        <v>268</v>
      </c>
      <c r="BT656" t="s">
        <v>268</v>
      </c>
      <c r="BU656" t="s">
        <v>268</v>
      </c>
      <c r="BV656" t="s">
        <v>268</v>
      </c>
      <c r="BW656" t="s">
        <v>268</v>
      </c>
      <c r="BX656" t="s">
        <v>268</v>
      </c>
      <c r="BY656">
        <v>84.49</v>
      </c>
      <c r="BZ656">
        <v>84.49</v>
      </c>
      <c r="CA656" t="s">
        <v>142</v>
      </c>
      <c r="CB656" s="356">
        <v>122</v>
      </c>
      <c r="CC656" t="s">
        <v>876</v>
      </c>
      <c r="CD656" t="s">
        <v>268</v>
      </c>
      <c r="CE656" t="s">
        <v>268</v>
      </c>
      <c r="CF656" s="356">
        <v>1</v>
      </c>
      <c r="CG656" t="s">
        <v>268</v>
      </c>
      <c r="CH656" t="s">
        <v>268</v>
      </c>
      <c r="CI656" t="s">
        <v>268</v>
      </c>
      <c r="CJ656" t="s">
        <v>268</v>
      </c>
      <c r="CK656" t="s">
        <v>268</v>
      </c>
      <c r="CL656" t="s">
        <v>268</v>
      </c>
      <c r="CM656" t="s">
        <v>11224</v>
      </c>
      <c r="CN656">
        <v>58.59</v>
      </c>
      <c r="CO656" t="s">
        <v>268</v>
      </c>
      <c r="CP656">
        <v>58.59</v>
      </c>
      <c r="CQ656">
        <v>365</v>
      </c>
      <c r="CR656" t="s">
        <v>878</v>
      </c>
      <c r="CS656" t="s">
        <v>11225</v>
      </c>
      <c r="CT656" t="s">
        <v>11226</v>
      </c>
      <c r="CU656" t="s">
        <v>11227</v>
      </c>
      <c r="CV656" t="s">
        <v>268</v>
      </c>
      <c r="CW656" t="s">
        <v>268</v>
      </c>
      <c r="CX656" t="s">
        <v>268</v>
      </c>
      <c r="CY656" t="s">
        <v>268</v>
      </c>
      <c r="CZ656" t="s">
        <v>268</v>
      </c>
      <c r="DA656" t="s">
        <v>268</v>
      </c>
      <c r="DB656" s="429">
        <f t="shared" si="136"/>
        <v>0</v>
      </c>
      <c r="DC656" s="284">
        <f t="shared" si="137"/>
        <v>0</v>
      </c>
      <c r="DD656" s="284">
        <f t="shared" si="138"/>
        <v>0</v>
      </c>
      <c r="DE656" s="284">
        <f t="shared" si="139"/>
        <v>0</v>
      </c>
      <c r="DF656" s="295">
        <f t="shared" si="140"/>
        <v>84.49</v>
      </c>
      <c r="DG656" s="284">
        <f t="shared" si="141"/>
        <v>0</v>
      </c>
      <c r="DH656" s="284">
        <f t="shared" si="142"/>
        <v>0</v>
      </c>
      <c r="DI656" s="284">
        <f t="shared" si="143"/>
        <v>0</v>
      </c>
      <c r="DJ656" s="284">
        <f t="shared" si="144"/>
        <v>0</v>
      </c>
      <c r="DK656" s="295">
        <f t="shared" si="145"/>
        <v>1</v>
      </c>
      <c r="DL656" s="297">
        <f t="shared" si="146"/>
        <v>1</v>
      </c>
      <c r="DM656" s="430">
        <f>IFERROR(IF(CA656="D",IF(DL656="A dispo.",DF656*VLOOKUP('DATI INPUT'!$F$27,TARIFFE_UD,4,FALSE),DF656*VLOOKUP(DL656,TARIFFE_UD,4,FALSE)),DF656*VLOOKUP(CB656-100,TARIFFE_UND,4,FALSE)),0)</f>
        <v>41.655382567890889</v>
      </c>
      <c r="DN656" s="430">
        <f>IFERROR(IF(CA656="D",IF(DL656="A dispo.",DK656*VLOOKUP('DATI INPUT'!$F$27,TARIFFE_UD,5,FALSE),DK656*VLOOKUP(DL656,TARIFFE_UD,5,FALSE)),DK656*VLOOKUP(CB656-100,TARIFFE_UND,5,FALSE)),0)</f>
        <v>16.930848468833439</v>
      </c>
      <c r="DO656" s="431">
        <f t="shared" si="147"/>
        <v>-3.7689632756752189E-3</v>
      </c>
      <c r="DP656" s="299">
        <f>IFERROR(IF(CA656="D",IF(DL656="A dispo.",DF656*VLOOKUP('DATI INPUT'!$F$27,TARIFFE_UD,2,FALSE),DF656*VLOOKUP(DL656,TARIFFE_UD,2,FALSE)),DF656*VLOOKUP(CB656-100,TARIFFE_UND,2,FALSE)),0)</f>
        <v>52.042580483572202</v>
      </c>
      <c r="DQ656" s="299">
        <f>IFERROR(IF(CA656="D",IF(DL656="A dispo.",DK656*VLOOKUP('DATI INPUT'!$F$27,TARIFFE_UD,3,FALSE),DK656*VLOOKUP(DL656,TARIFFE_UD,3,FALSE)),DK656*VLOOKUP(CB656-100,TARIFFE_UND,3,FALSE)),0)</f>
        <v>15.164853048114928</v>
      </c>
      <c r="DR656" s="299">
        <f t="shared" si="148"/>
        <v>67.20743353168713</v>
      </c>
    </row>
    <row r="657" spans="1:122" x14ac:dyDescent="0.25">
      <c r="A657" t="s">
        <v>6093</v>
      </c>
      <c r="B657" t="s">
        <v>6085</v>
      </c>
      <c r="C657" t="s">
        <v>6094</v>
      </c>
      <c r="D657" t="s">
        <v>6087</v>
      </c>
      <c r="E657" t="s">
        <v>268</v>
      </c>
      <c r="F657" t="s">
        <v>156</v>
      </c>
      <c r="G657" t="s">
        <v>6088</v>
      </c>
      <c r="H657" t="s">
        <v>6005</v>
      </c>
      <c r="I657" t="s">
        <v>6089</v>
      </c>
      <c r="J657" t="s">
        <v>156</v>
      </c>
      <c r="K657" t="s">
        <v>6090</v>
      </c>
      <c r="L657" t="s">
        <v>984</v>
      </c>
      <c r="M657" t="s">
        <v>6091</v>
      </c>
      <c r="N657" t="s">
        <v>984</v>
      </c>
      <c r="O657" t="s">
        <v>873</v>
      </c>
      <c r="P657" t="s">
        <v>1934</v>
      </c>
      <c r="Q657" t="s">
        <v>315</v>
      </c>
      <c r="R657" t="s">
        <v>268</v>
      </c>
      <c r="S657" t="s">
        <v>268</v>
      </c>
      <c r="T657" t="s">
        <v>268</v>
      </c>
      <c r="U657" t="s">
        <v>268</v>
      </c>
      <c r="V657" t="s">
        <v>268</v>
      </c>
      <c r="W657" t="s">
        <v>6091</v>
      </c>
      <c r="X657" t="s">
        <v>1934</v>
      </c>
      <c r="Y657" t="s">
        <v>315</v>
      </c>
      <c r="Z657" t="s">
        <v>268</v>
      </c>
      <c r="AA657" t="s">
        <v>268</v>
      </c>
      <c r="AB657" t="s">
        <v>268</v>
      </c>
      <c r="AC657" t="s">
        <v>268</v>
      </c>
      <c r="AD657" t="s">
        <v>268</v>
      </c>
      <c r="AE657" t="s">
        <v>287</v>
      </c>
      <c r="AF657" t="s">
        <v>1811</v>
      </c>
      <c r="AG657" t="s">
        <v>875</v>
      </c>
      <c r="AH657" t="s">
        <v>1935</v>
      </c>
      <c r="AI657" t="s">
        <v>6092</v>
      </c>
      <c r="AJ657" t="s">
        <v>268</v>
      </c>
      <c r="AK657" t="s">
        <v>375</v>
      </c>
      <c r="AL657" t="s">
        <v>268</v>
      </c>
      <c r="AM657" t="s">
        <v>353</v>
      </c>
      <c r="AN657" t="s">
        <v>268</v>
      </c>
      <c r="AO657" t="s">
        <v>268</v>
      </c>
      <c r="AP657" t="s">
        <v>268</v>
      </c>
      <c r="AQ657" t="s">
        <v>268</v>
      </c>
      <c r="AR657" t="s">
        <v>268</v>
      </c>
      <c r="AS657" t="s">
        <v>268</v>
      </c>
      <c r="AT657" t="s">
        <v>268</v>
      </c>
      <c r="AU657" t="s">
        <v>268</v>
      </c>
      <c r="AV657" t="s">
        <v>268</v>
      </c>
      <c r="AW657" t="s">
        <v>268</v>
      </c>
      <c r="AX657" t="s">
        <v>268</v>
      </c>
      <c r="AY657" t="s">
        <v>268</v>
      </c>
      <c r="AZ657" t="s">
        <v>268</v>
      </c>
      <c r="BA657" t="s">
        <v>268</v>
      </c>
      <c r="BB657" t="s">
        <v>268</v>
      </c>
      <c r="BC657" t="s">
        <v>268</v>
      </c>
      <c r="BD657" t="s">
        <v>268</v>
      </c>
      <c r="BE657" t="s">
        <v>268</v>
      </c>
      <c r="BF657" t="s">
        <v>268</v>
      </c>
      <c r="BG657" t="s">
        <v>268</v>
      </c>
      <c r="BH657" t="s">
        <v>268</v>
      </c>
      <c r="BI657" t="s">
        <v>268</v>
      </c>
      <c r="BJ657" t="s">
        <v>268</v>
      </c>
      <c r="BK657" t="s">
        <v>268</v>
      </c>
      <c r="BL657" t="s">
        <v>268</v>
      </c>
      <c r="BM657" t="s">
        <v>268</v>
      </c>
      <c r="BN657" t="s">
        <v>268</v>
      </c>
      <c r="BO657" t="s">
        <v>268</v>
      </c>
      <c r="BP657" t="s">
        <v>268</v>
      </c>
      <c r="BQ657" t="s">
        <v>268</v>
      </c>
      <c r="BR657" t="s">
        <v>268</v>
      </c>
      <c r="BS657" t="s">
        <v>268</v>
      </c>
      <c r="BT657" t="s">
        <v>268</v>
      </c>
      <c r="BU657" t="s">
        <v>268</v>
      </c>
      <c r="BV657" t="s">
        <v>268</v>
      </c>
      <c r="BW657" t="s">
        <v>268</v>
      </c>
      <c r="BX657" t="s">
        <v>268</v>
      </c>
      <c r="BY657">
        <v>25.08</v>
      </c>
      <c r="BZ657">
        <v>25.08</v>
      </c>
      <c r="CA657" t="s">
        <v>142</v>
      </c>
      <c r="CB657" s="356">
        <v>123</v>
      </c>
      <c r="CC657" t="s">
        <v>1817</v>
      </c>
      <c r="CD657" t="s">
        <v>268</v>
      </c>
      <c r="CE657" t="s">
        <v>268</v>
      </c>
      <c r="CF657" s="356">
        <v>1</v>
      </c>
      <c r="CG657" t="s">
        <v>268</v>
      </c>
      <c r="CH657" t="s">
        <v>268</v>
      </c>
      <c r="CI657" t="s">
        <v>268</v>
      </c>
      <c r="CJ657" t="s">
        <v>268</v>
      </c>
      <c r="CK657" t="s">
        <v>268</v>
      </c>
      <c r="CL657" t="s">
        <v>268</v>
      </c>
      <c r="CM657" t="s">
        <v>11224</v>
      </c>
      <c r="CN657">
        <v>12.36</v>
      </c>
      <c r="CO657" t="s">
        <v>268</v>
      </c>
      <c r="CP657">
        <v>12.36</v>
      </c>
      <c r="CQ657">
        <v>365</v>
      </c>
      <c r="CR657" t="s">
        <v>878</v>
      </c>
      <c r="CS657" t="s">
        <v>11225</v>
      </c>
      <c r="CT657" t="s">
        <v>11226</v>
      </c>
      <c r="CU657" t="s">
        <v>11227</v>
      </c>
      <c r="CV657" t="s">
        <v>268</v>
      </c>
      <c r="CW657" t="s">
        <v>268</v>
      </c>
      <c r="CX657" t="s">
        <v>268</v>
      </c>
      <c r="CY657" t="s">
        <v>268</v>
      </c>
      <c r="CZ657" t="s">
        <v>268</v>
      </c>
      <c r="DA657" t="s">
        <v>268</v>
      </c>
      <c r="DB657" s="429">
        <f t="shared" si="136"/>
        <v>0</v>
      </c>
      <c r="DC657" s="284">
        <f t="shared" si="137"/>
        <v>0</v>
      </c>
      <c r="DD657" s="284">
        <f t="shared" si="138"/>
        <v>0</v>
      </c>
      <c r="DE657" s="284">
        <f t="shared" si="139"/>
        <v>0</v>
      </c>
      <c r="DF657" s="295">
        <f t="shared" si="140"/>
        <v>25.08</v>
      </c>
      <c r="DG657" s="284">
        <f t="shared" si="141"/>
        <v>1</v>
      </c>
      <c r="DH657" s="284">
        <f t="shared" si="142"/>
        <v>0</v>
      </c>
      <c r="DI657" s="284">
        <f t="shared" si="143"/>
        <v>0</v>
      </c>
      <c r="DJ657" s="284">
        <f t="shared" si="144"/>
        <v>0</v>
      </c>
      <c r="DK657" s="295">
        <f t="shared" si="145"/>
        <v>0</v>
      </c>
      <c r="DL657" s="297">
        <f t="shared" si="146"/>
        <v>1</v>
      </c>
      <c r="DM657" s="430">
        <f>IFERROR(IF(CA657="D",IF(DL657="A dispo.",DF657*VLOOKUP('DATI INPUT'!$F$27,TARIFFE_UD,4,FALSE),DF657*VLOOKUP(DL657,TARIFFE_UD,4,FALSE)),DF657*VLOOKUP(CB657-100,TARIFFE_UND,4,FALSE)),0)</f>
        <v>12.364978042403875</v>
      </c>
      <c r="DN657" s="430">
        <f>IFERROR(IF(CA657="D",IF(DL657="A dispo.",DK657*VLOOKUP('DATI INPUT'!$F$27,TARIFFE_UD,5,FALSE),DK657*VLOOKUP(DL657,TARIFFE_UD,5,FALSE)),DK657*VLOOKUP(CB657-100,TARIFFE_UND,5,FALSE)),0)</f>
        <v>0</v>
      </c>
      <c r="DO657" s="431">
        <f t="shared" si="147"/>
        <v>4.9780424038754489E-3</v>
      </c>
      <c r="DP657" s="299">
        <f>IFERROR(IF(CA657="D",IF(DL657="A dispo.",DF657*VLOOKUP('DATI INPUT'!$F$27,TARIFFE_UD,2,FALSE),DF657*VLOOKUP(DL657,TARIFFE_UD,2,FALSE)),DF657*VLOOKUP(CB657-100,TARIFFE_UND,2,FALSE)),0)</f>
        <v>15.448312445591085</v>
      </c>
      <c r="DQ657" s="299">
        <f>IFERROR(IF(CA657="D",IF(DL657="A dispo.",DK657*VLOOKUP('DATI INPUT'!$F$27,TARIFFE_UD,3,FALSE),DK657*VLOOKUP(DL657,TARIFFE_UD,3,FALSE)),DK657*VLOOKUP(CB657-100,TARIFFE_UND,3,FALSE)),0)</f>
        <v>0</v>
      </c>
      <c r="DR657" s="299">
        <f t="shared" si="148"/>
        <v>15.448312445591085</v>
      </c>
    </row>
    <row r="658" spans="1:122" x14ac:dyDescent="0.25">
      <c r="A658" t="s">
        <v>6095</v>
      </c>
      <c r="B658" t="s">
        <v>6085</v>
      </c>
      <c r="C658" t="s">
        <v>1482</v>
      </c>
      <c r="D658" t="s">
        <v>6087</v>
      </c>
      <c r="E658" t="s">
        <v>268</v>
      </c>
      <c r="F658" t="s">
        <v>156</v>
      </c>
      <c r="G658" t="s">
        <v>6088</v>
      </c>
      <c r="H658" t="s">
        <v>6005</v>
      </c>
      <c r="I658" t="s">
        <v>6089</v>
      </c>
      <c r="J658" t="s">
        <v>156</v>
      </c>
      <c r="K658" t="s">
        <v>6090</v>
      </c>
      <c r="L658" t="s">
        <v>984</v>
      </c>
      <c r="M658" t="s">
        <v>6091</v>
      </c>
      <c r="N658" t="s">
        <v>984</v>
      </c>
      <c r="O658" t="s">
        <v>873</v>
      </c>
      <c r="P658" t="s">
        <v>1934</v>
      </c>
      <c r="Q658" t="s">
        <v>315</v>
      </c>
      <c r="R658" t="s">
        <v>268</v>
      </c>
      <c r="S658" t="s">
        <v>268</v>
      </c>
      <c r="T658" t="s">
        <v>268</v>
      </c>
      <c r="U658" t="s">
        <v>268</v>
      </c>
      <c r="V658" t="s">
        <v>268</v>
      </c>
      <c r="W658" t="s">
        <v>6091</v>
      </c>
      <c r="X658" t="s">
        <v>1934</v>
      </c>
      <c r="Y658" t="s">
        <v>315</v>
      </c>
      <c r="Z658" t="s">
        <v>268</v>
      </c>
      <c r="AA658" t="s">
        <v>268</v>
      </c>
      <c r="AB658" t="s">
        <v>268</v>
      </c>
      <c r="AC658" t="s">
        <v>268</v>
      </c>
      <c r="AD658" t="s">
        <v>268</v>
      </c>
      <c r="AE658" t="s">
        <v>287</v>
      </c>
      <c r="AF658" t="s">
        <v>1811</v>
      </c>
      <c r="AG658" t="s">
        <v>875</v>
      </c>
      <c r="AH658" t="s">
        <v>1935</v>
      </c>
      <c r="AI658" t="s">
        <v>6092</v>
      </c>
      <c r="AJ658" t="s">
        <v>268</v>
      </c>
      <c r="AK658" t="s">
        <v>375</v>
      </c>
      <c r="AL658" t="s">
        <v>268</v>
      </c>
      <c r="AM658" t="s">
        <v>353</v>
      </c>
      <c r="AN658" t="s">
        <v>268</v>
      </c>
      <c r="AO658" t="s">
        <v>268</v>
      </c>
      <c r="AP658" t="s">
        <v>268</v>
      </c>
      <c r="AQ658" t="s">
        <v>268</v>
      </c>
      <c r="AR658" t="s">
        <v>268</v>
      </c>
      <c r="AS658" t="s">
        <v>268</v>
      </c>
      <c r="AT658" t="s">
        <v>268</v>
      </c>
      <c r="AU658" t="s">
        <v>268</v>
      </c>
      <c r="AV658" t="s">
        <v>268</v>
      </c>
      <c r="AW658" t="s">
        <v>268</v>
      </c>
      <c r="AX658" t="s">
        <v>268</v>
      </c>
      <c r="AY658" t="s">
        <v>268</v>
      </c>
      <c r="AZ658" t="s">
        <v>268</v>
      </c>
      <c r="BA658" t="s">
        <v>268</v>
      </c>
      <c r="BB658" t="s">
        <v>268</v>
      </c>
      <c r="BC658" t="s">
        <v>268</v>
      </c>
      <c r="BD658" t="s">
        <v>268</v>
      </c>
      <c r="BE658" t="s">
        <v>268</v>
      </c>
      <c r="BF658" t="s">
        <v>268</v>
      </c>
      <c r="BG658" t="s">
        <v>268</v>
      </c>
      <c r="BH658" t="s">
        <v>268</v>
      </c>
      <c r="BI658" t="s">
        <v>268</v>
      </c>
      <c r="BJ658" t="s">
        <v>268</v>
      </c>
      <c r="BK658" t="s">
        <v>268</v>
      </c>
      <c r="BL658" t="s">
        <v>268</v>
      </c>
      <c r="BM658" t="s">
        <v>268</v>
      </c>
      <c r="BN658" t="s">
        <v>268</v>
      </c>
      <c r="BO658" t="s">
        <v>268</v>
      </c>
      <c r="BP658" t="s">
        <v>268</v>
      </c>
      <c r="BQ658" t="s">
        <v>268</v>
      </c>
      <c r="BR658" t="s">
        <v>268</v>
      </c>
      <c r="BS658" t="s">
        <v>268</v>
      </c>
      <c r="BT658" t="s">
        <v>268</v>
      </c>
      <c r="BU658" t="s">
        <v>268</v>
      </c>
      <c r="BV658" t="s">
        <v>268</v>
      </c>
      <c r="BW658" t="s">
        <v>268</v>
      </c>
      <c r="BX658" t="s">
        <v>268</v>
      </c>
      <c r="BY658">
        <v>10.4</v>
      </c>
      <c r="BZ658">
        <v>10.4</v>
      </c>
      <c r="CA658" t="s">
        <v>142</v>
      </c>
      <c r="CB658" s="356">
        <v>123</v>
      </c>
      <c r="CC658" t="s">
        <v>1817</v>
      </c>
      <c r="CD658" t="s">
        <v>268</v>
      </c>
      <c r="CE658" t="s">
        <v>268</v>
      </c>
      <c r="CF658" s="356">
        <v>1</v>
      </c>
      <c r="CG658" t="s">
        <v>268</v>
      </c>
      <c r="CH658" t="s">
        <v>268</v>
      </c>
      <c r="CI658" t="s">
        <v>268</v>
      </c>
      <c r="CJ658" t="s">
        <v>268</v>
      </c>
      <c r="CK658" t="s">
        <v>268</v>
      </c>
      <c r="CL658" t="s">
        <v>268</v>
      </c>
      <c r="CM658" t="s">
        <v>11224</v>
      </c>
      <c r="CN658">
        <v>5.13</v>
      </c>
      <c r="CO658" t="s">
        <v>268</v>
      </c>
      <c r="CP658">
        <v>5.13</v>
      </c>
      <c r="CQ658">
        <v>365</v>
      </c>
      <c r="CR658" t="s">
        <v>878</v>
      </c>
      <c r="CS658" t="s">
        <v>11225</v>
      </c>
      <c r="CT658" t="s">
        <v>11226</v>
      </c>
      <c r="CU658" t="s">
        <v>11227</v>
      </c>
      <c r="CV658" t="s">
        <v>268</v>
      </c>
      <c r="CW658" t="s">
        <v>268</v>
      </c>
      <c r="CX658" t="s">
        <v>268</v>
      </c>
      <c r="CY658" t="s">
        <v>268</v>
      </c>
      <c r="CZ658" t="s">
        <v>268</v>
      </c>
      <c r="DA658" t="s">
        <v>268</v>
      </c>
      <c r="DB658" s="429">
        <f t="shared" si="136"/>
        <v>0</v>
      </c>
      <c r="DC658" s="284">
        <f t="shared" si="137"/>
        <v>0</v>
      </c>
      <c r="DD658" s="284">
        <f t="shared" si="138"/>
        <v>0</v>
      </c>
      <c r="DE658" s="284">
        <f t="shared" si="139"/>
        <v>0</v>
      </c>
      <c r="DF658" s="295">
        <f t="shared" si="140"/>
        <v>10.4</v>
      </c>
      <c r="DG658" s="284">
        <f t="shared" si="141"/>
        <v>1</v>
      </c>
      <c r="DH658" s="284">
        <f t="shared" si="142"/>
        <v>0</v>
      </c>
      <c r="DI658" s="284">
        <f t="shared" si="143"/>
        <v>0</v>
      </c>
      <c r="DJ658" s="284">
        <f t="shared" si="144"/>
        <v>0</v>
      </c>
      <c r="DK658" s="295">
        <f t="shared" si="145"/>
        <v>0</v>
      </c>
      <c r="DL658" s="297">
        <f t="shared" si="146"/>
        <v>1</v>
      </c>
      <c r="DM658" s="430">
        <f>IFERROR(IF(CA658="D",IF(DL658="A dispo.",DF658*VLOOKUP('DATI INPUT'!$F$27,TARIFFE_UD,4,FALSE),DF658*VLOOKUP(DL658,TARIFFE_UD,4,FALSE)),DF658*VLOOKUP(CB658-100,TARIFFE_UND,4,FALSE)),0)</f>
        <v>5.1274231116826279</v>
      </c>
      <c r="DN658" s="430">
        <f>IFERROR(IF(CA658="D",IF(DL658="A dispo.",DK658*VLOOKUP('DATI INPUT'!$F$27,TARIFFE_UD,5,FALSE),DK658*VLOOKUP(DL658,TARIFFE_UD,5,FALSE)),DK658*VLOOKUP(CB658-100,TARIFFE_UND,5,FALSE)),0)</f>
        <v>0</v>
      </c>
      <c r="DO658" s="431">
        <f t="shared" si="147"/>
        <v>-2.576888317372017E-3</v>
      </c>
      <c r="DP658" s="299">
        <f>IFERROR(IF(CA658="D",IF(DL658="A dispo.",DF658*VLOOKUP('DATI INPUT'!$F$27,TARIFFE_UD,2,FALSE),DF658*VLOOKUP(DL658,TARIFFE_UD,2,FALSE)),DF658*VLOOKUP(CB658-100,TARIFFE_UND,2,FALSE)),0)</f>
        <v>6.4059987812658417</v>
      </c>
      <c r="DQ658" s="299">
        <f>IFERROR(IF(CA658="D",IF(DL658="A dispo.",DK658*VLOOKUP('DATI INPUT'!$F$27,TARIFFE_UD,3,FALSE),DK658*VLOOKUP(DL658,TARIFFE_UD,3,FALSE)),DK658*VLOOKUP(CB658-100,TARIFFE_UND,3,FALSE)),0)</f>
        <v>0</v>
      </c>
      <c r="DR658" s="299">
        <f t="shared" si="148"/>
        <v>6.4059987812658417</v>
      </c>
    </row>
    <row r="659" spans="1:122" x14ac:dyDescent="0.25">
      <c r="A659" t="s">
        <v>6096</v>
      </c>
      <c r="B659" t="s">
        <v>6097</v>
      </c>
      <c r="C659" t="s">
        <v>6098</v>
      </c>
      <c r="D659" t="s">
        <v>6099</v>
      </c>
      <c r="E659" t="s">
        <v>268</v>
      </c>
      <c r="F659" t="s">
        <v>156</v>
      </c>
      <c r="G659" t="s">
        <v>6100</v>
      </c>
      <c r="H659" t="s">
        <v>6005</v>
      </c>
      <c r="I659" t="s">
        <v>6101</v>
      </c>
      <c r="J659" t="s">
        <v>156</v>
      </c>
      <c r="K659" t="s">
        <v>2739</v>
      </c>
      <c r="L659" t="s">
        <v>960</v>
      </c>
      <c r="M659" t="s">
        <v>6071</v>
      </c>
      <c r="N659" t="s">
        <v>984</v>
      </c>
      <c r="O659" t="s">
        <v>873</v>
      </c>
      <c r="P659" t="s">
        <v>613</v>
      </c>
      <c r="Q659" t="s">
        <v>277</v>
      </c>
      <c r="R659" t="s">
        <v>268</v>
      </c>
      <c r="S659" t="s">
        <v>268</v>
      </c>
      <c r="T659" t="s">
        <v>268</v>
      </c>
      <c r="U659" t="s">
        <v>268</v>
      </c>
      <c r="V659" t="s">
        <v>268</v>
      </c>
      <c r="W659" t="s">
        <v>6071</v>
      </c>
      <c r="X659" t="s">
        <v>613</v>
      </c>
      <c r="Y659" t="s">
        <v>277</v>
      </c>
      <c r="Z659" t="s">
        <v>268</v>
      </c>
      <c r="AA659" t="s">
        <v>268</v>
      </c>
      <c r="AB659" t="s">
        <v>268</v>
      </c>
      <c r="AC659" t="s">
        <v>268</v>
      </c>
      <c r="AD659" t="s">
        <v>268</v>
      </c>
      <c r="AE659" t="s">
        <v>268</v>
      </c>
      <c r="AF659" t="s">
        <v>268</v>
      </c>
      <c r="AG659" t="s">
        <v>268</v>
      </c>
      <c r="AH659" t="s">
        <v>268</v>
      </c>
      <c r="AI659" t="s">
        <v>268</v>
      </c>
      <c r="AJ659" t="s">
        <v>268</v>
      </c>
      <c r="AK659" t="s">
        <v>268</v>
      </c>
      <c r="AL659" t="s">
        <v>268</v>
      </c>
      <c r="AM659" t="s">
        <v>268</v>
      </c>
      <c r="AN659" t="s">
        <v>268</v>
      </c>
      <c r="AO659" t="s">
        <v>268</v>
      </c>
      <c r="AP659" t="s">
        <v>268</v>
      </c>
      <c r="AQ659" t="s">
        <v>268</v>
      </c>
      <c r="AR659" t="s">
        <v>268</v>
      </c>
      <c r="AS659" t="s">
        <v>268</v>
      </c>
      <c r="AT659" t="s">
        <v>268</v>
      </c>
      <c r="AU659" t="s">
        <v>268</v>
      </c>
      <c r="AV659" t="s">
        <v>268</v>
      </c>
      <c r="AW659" t="s">
        <v>268</v>
      </c>
      <c r="AX659" t="s">
        <v>268</v>
      </c>
      <c r="AY659" t="s">
        <v>268</v>
      </c>
      <c r="AZ659" t="s">
        <v>268</v>
      </c>
      <c r="BA659" t="s">
        <v>268</v>
      </c>
      <c r="BB659" t="s">
        <v>268</v>
      </c>
      <c r="BC659" t="s">
        <v>268</v>
      </c>
      <c r="BD659" t="s">
        <v>268</v>
      </c>
      <c r="BE659" t="s">
        <v>268</v>
      </c>
      <c r="BF659" t="s">
        <v>268</v>
      </c>
      <c r="BG659" t="s">
        <v>268</v>
      </c>
      <c r="BH659" t="s">
        <v>268</v>
      </c>
      <c r="BI659" t="s">
        <v>268</v>
      </c>
      <c r="BJ659" t="s">
        <v>268</v>
      </c>
      <c r="BK659" t="s">
        <v>268</v>
      </c>
      <c r="BL659" t="s">
        <v>268</v>
      </c>
      <c r="BM659" t="s">
        <v>268</v>
      </c>
      <c r="BN659" t="s">
        <v>268</v>
      </c>
      <c r="BO659" t="s">
        <v>268</v>
      </c>
      <c r="BP659" t="s">
        <v>268</v>
      </c>
      <c r="BQ659" t="s">
        <v>268</v>
      </c>
      <c r="BR659" t="s">
        <v>268</v>
      </c>
      <c r="BS659" t="s">
        <v>268</v>
      </c>
      <c r="BT659" t="s">
        <v>268</v>
      </c>
      <c r="BU659" t="s">
        <v>268</v>
      </c>
      <c r="BV659" t="s">
        <v>268</v>
      </c>
      <c r="BW659" t="s">
        <v>268</v>
      </c>
      <c r="BX659" t="s">
        <v>268</v>
      </c>
      <c r="BY659">
        <v>170</v>
      </c>
      <c r="BZ659">
        <v>170</v>
      </c>
      <c r="CA659" t="s">
        <v>142</v>
      </c>
      <c r="CB659" s="356">
        <v>122</v>
      </c>
      <c r="CC659" t="s">
        <v>876</v>
      </c>
      <c r="CD659" t="s">
        <v>268</v>
      </c>
      <c r="CE659" t="s">
        <v>268</v>
      </c>
      <c r="CF659" s="356">
        <v>3</v>
      </c>
      <c r="CG659" t="s">
        <v>268</v>
      </c>
      <c r="CH659" t="s">
        <v>268</v>
      </c>
      <c r="CI659" t="s">
        <v>268</v>
      </c>
      <c r="CJ659" t="s">
        <v>268</v>
      </c>
      <c r="CK659" t="s">
        <v>268</v>
      </c>
      <c r="CL659" t="s">
        <v>268</v>
      </c>
      <c r="CM659" t="s">
        <v>11224</v>
      </c>
      <c r="CN659">
        <v>175.16</v>
      </c>
      <c r="CO659" t="s">
        <v>268</v>
      </c>
      <c r="CP659">
        <v>175.16</v>
      </c>
      <c r="CQ659">
        <v>365</v>
      </c>
      <c r="CR659" t="s">
        <v>878</v>
      </c>
      <c r="CS659" t="s">
        <v>11225</v>
      </c>
      <c r="CT659" t="s">
        <v>11226</v>
      </c>
      <c r="CU659" t="s">
        <v>11227</v>
      </c>
      <c r="CV659" t="s">
        <v>268</v>
      </c>
      <c r="CW659" t="s">
        <v>268</v>
      </c>
      <c r="CX659" t="s">
        <v>268</v>
      </c>
      <c r="CY659" t="s">
        <v>268</v>
      </c>
      <c r="CZ659" t="s">
        <v>268</v>
      </c>
      <c r="DA659" t="s">
        <v>268</v>
      </c>
      <c r="DB659" s="429">
        <f t="shared" si="136"/>
        <v>0</v>
      </c>
      <c r="DC659" s="284">
        <f t="shared" si="137"/>
        <v>0</v>
      </c>
      <c r="DD659" s="284">
        <f t="shared" si="138"/>
        <v>0</v>
      </c>
      <c r="DE659" s="284">
        <f t="shared" si="139"/>
        <v>0</v>
      </c>
      <c r="DF659" s="295">
        <f t="shared" si="140"/>
        <v>170</v>
      </c>
      <c r="DG659" s="284">
        <f t="shared" si="141"/>
        <v>0</v>
      </c>
      <c r="DH659" s="284">
        <f t="shared" si="142"/>
        <v>0</v>
      </c>
      <c r="DI659" s="284">
        <f t="shared" si="143"/>
        <v>0</v>
      </c>
      <c r="DJ659" s="284">
        <f t="shared" si="144"/>
        <v>0</v>
      </c>
      <c r="DK659" s="295">
        <f t="shared" si="145"/>
        <v>1</v>
      </c>
      <c r="DL659" s="297">
        <f t="shared" si="146"/>
        <v>3</v>
      </c>
      <c r="DM659" s="430">
        <f>IFERROR(IF(CA659="D",IF(DL659="A dispo.",DF659*VLOOKUP('DATI INPUT'!$F$27,TARIFFE_UD,4,FALSE),DF659*VLOOKUP(DL659,TARIFFE_UD,4,FALSE)),DF659*VLOOKUP(CB659-100,TARIFFE_UND,4,FALSE)),0)</f>
        <v>107.76040330871457</v>
      </c>
      <c r="DN659" s="430">
        <f>IFERROR(IF(CA659="D",IF(DL659="A dispo.",DK659*VLOOKUP('DATI INPUT'!$F$27,TARIFFE_UD,5,FALSE),DK659*VLOOKUP(DL659,TARIFFE_UD,5,FALSE)),DK659*VLOOKUP(CB659-100,TARIFFE_UND,5,FALSE)),0)</f>
        <v>67.397800635548478</v>
      </c>
      <c r="DO659" s="431">
        <f t="shared" si="147"/>
        <v>-1.7960557369463004E-3</v>
      </c>
      <c r="DP659" s="299">
        <f>IFERROR(IF(CA659="D",IF(DL659="A dispo.",DF659*VLOOKUP('DATI INPUT'!$F$27,TARIFFE_UD,2,FALSE),DF659*VLOOKUP(DL659,TARIFFE_UD,2,FALSE)),DF659*VLOOKUP(CB659-100,TARIFFE_UND,2,FALSE)),0)</f>
        <v>134.63156779308704</v>
      </c>
      <c r="DQ659" s="299">
        <f>IFERROR(IF(CA659="D",IF(DL659="A dispo.",DK659*VLOOKUP('DATI INPUT'!$F$27,TARIFFE_UD,3,FALSE),DK659*VLOOKUP(DL659,TARIFFE_UD,3,FALSE)),DK659*VLOOKUP(CB659-100,TARIFFE_UND,3,FALSE)),0)</f>
        <v>60.367780403072892</v>
      </c>
      <c r="DR659" s="299">
        <f t="shared" si="148"/>
        <v>194.99934819615993</v>
      </c>
    </row>
    <row r="660" spans="1:122" x14ac:dyDescent="0.25">
      <c r="A660" t="s">
        <v>6102</v>
      </c>
      <c r="B660" t="s">
        <v>6103</v>
      </c>
      <c r="C660" t="s">
        <v>1009</v>
      </c>
      <c r="D660" t="s">
        <v>6104</v>
      </c>
      <c r="E660" t="s">
        <v>268</v>
      </c>
      <c r="F660" t="s">
        <v>156</v>
      </c>
      <c r="G660" t="s">
        <v>6105</v>
      </c>
      <c r="H660" t="s">
        <v>1221</v>
      </c>
      <c r="I660" t="s">
        <v>6106</v>
      </c>
      <c r="J660" t="s">
        <v>156</v>
      </c>
      <c r="K660" t="s">
        <v>6107</v>
      </c>
      <c r="L660" t="s">
        <v>1135</v>
      </c>
      <c r="M660" t="s">
        <v>6108</v>
      </c>
      <c r="N660" t="s">
        <v>6109</v>
      </c>
      <c r="O660" t="s">
        <v>6110</v>
      </c>
      <c r="P660" t="s">
        <v>6111</v>
      </c>
      <c r="Q660" t="s">
        <v>277</v>
      </c>
      <c r="R660" t="s">
        <v>268</v>
      </c>
      <c r="S660" t="s">
        <v>268</v>
      </c>
      <c r="T660" t="s">
        <v>268</v>
      </c>
      <c r="U660" t="s">
        <v>268</v>
      </c>
      <c r="V660" t="s">
        <v>268</v>
      </c>
      <c r="W660" t="s">
        <v>2044</v>
      </c>
      <c r="X660" t="s">
        <v>2045</v>
      </c>
      <c r="Y660" t="s">
        <v>333</v>
      </c>
      <c r="Z660" t="s">
        <v>268</v>
      </c>
      <c r="AA660" t="s">
        <v>268</v>
      </c>
      <c r="AB660" t="s">
        <v>268</v>
      </c>
      <c r="AC660" t="s">
        <v>268</v>
      </c>
      <c r="AD660" t="s">
        <v>268</v>
      </c>
      <c r="AE660" t="s">
        <v>287</v>
      </c>
      <c r="AF660" t="s">
        <v>1811</v>
      </c>
      <c r="AG660" t="s">
        <v>875</v>
      </c>
      <c r="AH660" t="s">
        <v>2047</v>
      </c>
      <c r="AI660" t="s">
        <v>754</v>
      </c>
      <c r="AJ660" t="s">
        <v>268</v>
      </c>
      <c r="AK660" t="s">
        <v>395</v>
      </c>
      <c r="AL660" t="s">
        <v>268</v>
      </c>
      <c r="AM660" t="s">
        <v>288</v>
      </c>
      <c r="AN660" t="s">
        <v>287</v>
      </c>
      <c r="AO660" t="s">
        <v>1811</v>
      </c>
      <c r="AP660" t="s">
        <v>875</v>
      </c>
      <c r="AQ660" t="s">
        <v>2047</v>
      </c>
      <c r="AR660" t="s">
        <v>754</v>
      </c>
      <c r="AS660" t="s">
        <v>268</v>
      </c>
      <c r="AT660" t="s">
        <v>381</v>
      </c>
      <c r="AU660" t="s">
        <v>268</v>
      </c>
      <c r="AV660" t="s">
        <v>288</v>
      </c>
      <c r="AW660" t="s">
        <v>268</v>
      </c>
      <c r="AX660" t="s">
        <v>268</v>
      </c>
      <c r="AY660" t="s">
        <v>268</v>
      </c>
      <c r="AZ660" t="s">
        <v>268</v>
      </c>
      <c r="BA660" t="s">
        <v>268</v>
      </c>
      <c r="BB660" t="s">
        <v>268</v>
      </c>
      <c r="BC660" t="s">
        <v>268</v>
      </c>
      <c r="BD660" t="s">
        <v>268</v>
      </c>
      <c r="BE660" t="s">
        <v>268</v>
      </c>
      <c r="BF660" t="s">
        <v>268</v>
      </c>
      <c r="BG660" t="s">
        <v>268</v>
      </c>
      <c r="BH660" t="s">
        <v>268</v>
      </c>
      <c r="BI660" t="s">
        <v>268</v>
      </c>
      <c r="BJ660" t="s">
        <v>268</v>
      </c>
      <c r="BK660" t="s">
        <v>268</v>
      </c>
      <c r="BL660" t="s">
        <v>268</v>
      </c>
      <c r="BM660" t="s">
        <v>268</v>
      </c>
      <c r="BN660" t="s">
        <v>268</v>
      </c>
      <c r="BO660" t="s">
        <v>268</v>
      </c>
      <c r="BP660" t="s">
        <v>268</v>
      </c>
      <c r="BQ660" t="s">
        <v>268</v>
      </c>
      <c r="BR660" t="s">
        <v>268</v>
      </c>
      <c r="BS660" t="s">
        <v>268</v>
      </c>
      <c r="BT660" t="s">
        <v>268</v>
      </c>
      <c r="BU660" t="s">
        <v>268</v>
      </c>
      <c r="BV660" t="s">
        <v>268</v>
      </c>
      <c r="BW660" t="s">
        <v>268</v>
      </c>
      <c r="BX660" t="s">
        <v>268</v>
      </c>
      <c r="BY660">
        <v>176</v>
      </c>
      <c r="BZ660">
        <v>176</v>
      </c>
      <c r="CA660" t="s">
        <v>142</v>
      </c>
      <c r="CB660" s="356">
        <v>122</v>
      </c>
      <c r="CC660" t="s">
        <v>876</v>
      </c>
      <c r="CD660" t="s">
        <v>268</v>
      </c>
      <c r="CE660" t="s">
        <v>268</v>
      </c>
      <c r="CF660" t="s">
        <v>268</v>
      </c>
      <c r="CG660" t="s">
        <v>268</v>
      </c>
      <c r="CH660" t="s">
        <v>268</v>
      </c>
      <c r="CI660" t="s">
        <v>268</v>
      </c>
      <c r="CJ660" t="s">
        <v>268</v>
      </c>
      <c r="CK660" t="s">
        <v>268</v>
      </c>
      <c r="CL660" t="s">
        <v>268</v>
      </c>
      <c r="CM660" t="s">
        <v>11224</v>
      </c>
      <c r="CN660">
        <v>178.96</v>
      </c>
      <c r="CO660" t="s">
        <v>268</v>
      </c>
      <c r="CP660">
        <v>178.96</v>
      </c>
      <c r="CQ660">
        <v>365</v>
      </c>
      <c r="CR660" t="s">
        <v>878</v>
      </c>
      <c r="CS660" t="s">
        <v>11225</v>
      </c>
      <c r="CT660" t="s">
        <v>11226</v>
      </c>
      <c r="CU660" t="s">
        <v>11227</v>
      </c>
      <c r="CV660" t="s">
        <v>268</v>
      </c>
      <c r="CW660" t="s">
        <v>268</v>
      </c>
      <c r="CX660" t="s">
        <v>268</v>
      </c>
      <c r="CY660" t="s">
        <v>268</v>
      </c>
      <c r="CZ660" t="s">
        <v>268</v>
      </c>
      <c r="DA660" t="s">
        <v>268</v>
      </c>
      <c r="DB660" s="429">
        <f t="shared" si="136"/>
        <v>0</v>
      </c>
      <c r="DC660" s="284">
        <f t="shared" si="137"/>
        <v>0</v>
      </c>
      <c r="DD660" s="284">
        <f t="shared" si="138"/>
        <v>0</v>
      </c>
      <c r="DE660" s="284">
        <f t="shared" si="139"/>
        <v>0</v>
      </c>
      <c r="DF660" s="295">
        <f t="shared" si="140"/>
        <v>176</v>
      </c>
      <c r="DG660" s="284">
        <f t="shared" si="141"/>
        <v>0</v>
      </c>
      <c r="DH660" s="284">
        <f t="shared" si="142"/>
        <v>0</v>
      </c>
      <c r="DI660" s="284">
        <f t="shared" si="143"/>
        <v>0</v>
      </c>
      <c r="DJ660" s="284">
        <f t="shared" si="144"/>
        <v>0</v>
      </c>
      <c r="DK660" s="295">
        <f t="shared" si="145"/>
        <v>1</v>
      </c>
      <c r="DL660" s="297" t="str">
        <f t="shared" si="146"/>
        <v>A dispo.</v>
      </c>
      <c r="DM660" s="430">
        <f>IFERROR(IF(CA660="D",IF(DL660="A dispo.",DF660*VLOOKUP('DATI INPUT'!$F$27,TARIFFE_UD,4,FALSE),DF660*VLOOKUP(DL660,TARIFFE_UD,4,FALSE)),DF660*VLOOKUP(CB660-100,TARIFFE_UND,4,FALSE)),0)</f>
        <v>111.56371166078685</v>
      </c>
      <c r="DN660" s="430">
        <f>IFERROR(IF(CA660="D",IF(DL660="A dispo.",DK660*VLOOKUP('DATI INPUT'!$F$27,TARIFFE_UD,5,FALSE),DK660*VLOOKUP(DL660,TARIFFE_UD,5,FALSE)),DK660*VLOOKUP(CB660-100,TARIFFE_UND,5,FALSE)),0)</f>
        <v>67.397800635548478</v>
      </c>
      <c r="DO660" s="431">
        <f t="shared" si="147"/>
        <v>1.512296335334895E-3</v>
      </c>
      <c r="DP660" s="299">
        <f>IFERROR(IF(CA660="D",IF(DL660="A dispo.",DF660*VLOOKUP('DATI INPUT'!$F$27,TARIFFE_UD,2,FALSE),DF660*VLOOKUP(DL660,TARIFFE_UD,2,FALSE)),DF660*VLOOKUP(CB660-100,TARIFFE_UND,2,FALSE)),0)</f>
        <v>139.38327018578423</v>
      </c>
      <c r="DQ660" s="299">
        <f>IFERROR(IF(CA660="D",IF(DL660="A dispo.",DK660*VLOOKUP('DATI INPUT'!$F$27,TARIFFE_UD,3,FALSE),DK660*VLOOKUP(DL660,TARIFFE_UD,3,FALSE)),DK660*VLOOKUP(CB660-100,TARIFFE_UND,3,FALSE)),0)</f>
        <v>60.367780403072892</v>
      </c>
      <c r="DR660" s="299">
        <f t="shared" si="148"/>
        <v>199.75105058885711</v>
      </c>
    </row>
    <row r="661" spans="1:122" x14ac:dyDescent="0.25">
      <c r="A661" t="s">
        <v>6112</v>
      </c>
      <c r="B661" t="s">
        <v>1197</v>
      </c>
      <c r="C661" t="s">
        <v>1486</v>
      </c>
      <c r="D661" t="s">
        <v>6113</v>
      </c>
      <c r="E661" t="s">
        <v>268</v>
      </c>
      <c r="F661" t="s">
        <v>156</v>
      </c>
      <c r="G661" t="s">
        <v>6114</v>
      </c>
      <c r="H661" t="s">
        <v>6115</v>
      </c>
      <c r="I661" t="s">
        <v>351</v>
      </c>
      <c r="J661" t="s">
        <v>274</v>
      </c>
      <c r="K661" t="s">
        <v>1699</v>
      </c>
      <c r="L661" t="s">
        <v>152</v>
      </c>
      <c r="M661" t="s">
        <v>6116</v>
      </c>
      <c r="N661" t="s">
        <v>3398</v>
      </c>
      <c r="O661" t="s">
        <v>3399</v>
      </c>
      <c r="P661" t="s">
        <v>6117</v>
      </c>
      <c r="Q661" t="s">
        <v>341</v>
      </c>
      <c r="R661" t="s">
        <v>268</v>
      </c>
      <c r="S661" t="s">
        <v>268</v>
      </c>
      <c r="T661" t="s">
        <v>268</v>
      </c>
      <c r="U661" t="s">
        <v>268</v>
      </c>
      <c r="V661" t="s">
        <v>268</v>
      </c>
      <c r="W661" t="s">
        <v>1933</v>
      </c>
      <c r="X661" t="s">
        <v>1934</v>
      </c>
      <c r="Y661" t="s">
        <v>544</v>
      </c>
      <c r="Z661" t="s">
        <v>268</v>
      </c>
      <c r="AA661" t="s">
        <v>268</v>
      </c>
      <c r="AB661" t="s">
        <v>268</v>
      </c>
      <c r="AC661" t="s">
        <v>268</v>
      </c>
      <c r="AD661" t="s">
        <v>268</v>
      </c>
      <c r="AE661" t="s">
        <v>287</v>
      </c>
      <c r="AF661" t="s">
        <v>1811</v>
      </c>
      <c r="AG661" t="s">
        <v>875</v>
      </c>
      <c r="AH661" t="s">
        <v>1935</v>
      </c>
      <c r="AI661" t="s">
        <v>3796</v>
      </c>
      <c r="AJ661" t="s">
        <v>268</v>
      </c>
      <c r="AK661" t="s">
        <v>381</v>
      </c>
      <c r="AL661" t="s">
        <v>268</v>
      </c>
      <c r="AM661" t="s">
        <v>288</v>
      </c>
      <c r="AN661" t="s">
        <v>268</v>
      </c>
      <c r="AO661" t="s">
        <v>268</v>
      </c>
      <c r="AP661" t="s">
        <v>268</v>
      </c>
      <c r="AQ661" t="s">
        <v>268</v>
      </c>
      <c r="AR661" t="s">
        <v>268</v>
      </c>
      <c r="AS661" t="s">
        <v>268</v>
      </c>
      <c r="AT661" t="s">
        <v>268</v>
      </c>
      <c r="AU661" t="s">
        <v>268</v>
      </c>
      <c r="AV661" t="s">
        <v>268</v>
      </c>
      <c r="AW661" t="s">
        <v>268</v>
      </c>
      <c r="AX661" t="s">
        <v>268</v>
      </c>
      <c r="AY661" t="s">
        <v>268</v>
      </c>
      <c r="AZ661" t="s">
        <v>268</v>
      </c>
      <c r="BA661" t="s">
        <v>268</v>
      </c>
      <c r="BB661" t="s">
        <v>268</v>
      </c>
      <c r="BC661" t="s">
        <v>268</v>
      </c>
      <c r="BD661" t="s">
        <v>268</v>
      </c>
      <c r="BE661" t="s">
        <v>268</v>
      </c>
      <c r="BF661" t="s">
        <v>268</v>
      </c>
      <c r="BG661" t="s">
        <v>268</v>
      </c>
      <c r="BH661" t="s">
        <v>268</v>
      </c>
      <c r="BI661" t="s">
        <v>268</v>
      </c>
      <c r="BJ661" t="s">
        <v>268</v>
      </c>
      <c r="BK661" t="s">
        <v>268</v>
      </c>
      <c r="BL661" t="s">
        <v>268</v>
      </c>
      <c r="BM661" t="s">
        <v>268</v>
      </c>
      <c r="BN661" t="s">
        <v>268</v>
      </c>
      <c r="BO661" t="s">
        <v>268</v>
      </c>
      <c r="BP661" t="s">
        <v>268</v>
      </c>
      <c r="BQ661" t="s">
        <v>268</v>
      </c>
      <c r="BR661" t="s">
        <v>268</v>
      </c>
      <c r="BS661" t="s">
        <v>268</v>
      </c>
      <c r="BT661" t="s">
        <v>268</v>
      </c>
      <c r="BU661" t="s">
        <v>268</v>
      </c>
      <c r="BV661" t="s">
        <v>268</v>
      </c>
      <c r="BW661" t="s">
        <v>268</v>
      </c>
      <c r="BX661" t="s">
        <v>268</v>
      </c>
      <c r="BY661">
        <v>38.49</v>
      </c>
      <c r="BZ661">
        <v>38.49</v>
      </c>
      <c r="CA661" t="s">
        <v>142</v>
      </c>
      <c r="CB661" s="356">
        <v>122</v>
      </c>
      <c r="CC661" t="s">
        <v>876</v>
      </c>
      <c r="CD661" t="s">
        <v>268</v>
      </c>
      <c r="CE661" t="s">
        <v>268</v>
      </c>
      <c r="CF661" t="s">
        <v>268</v>
      </c>
      <c r="CG661" t="s">
        <v>268</v>
      </c>
      <c r="CH661" t="s">
        <v>268</v>
      </c>
      <c r="CI661" t="s">
        <v>268</v>
      </c>
      <c r="CJ661" t="s">
        <v>268</v>
      </c>
      <c r="CK661" t="s">
        <v>268</v>
      </c>
      <c r="CL661" t="s">
        <v>268</v>
      </c>
      <c r="CM661" t="s">
        <v>11224</v>
      </c>
      <c r="CN661">
        <v>91.8</v>
      </c>
      <c r="CO661" t="s">
        <v>268</v>
      </c>
      <c r="CP661">
        <v>91.8</v>
      </c>
      <c r="CQ661">
        <v>365</v>
      </c>
      <c r="CR661" t="s">
        <v>878</v>
      </c>
      <c r="CS661" t="s">
        <v>11225</v>
      </c>
      <c r="CT661" t="s">
        <v>11226</v>
      </c>
      <c r="CU661" t="s">
        <v>11227</v>
      </c>
      <c r="CV661" t="s">
        <v>268</v>
      </c>
      <c r="CW661" t="s">
        <v>268</v>
      </c>
      <c r="CX661" t="s">
        <v>268</v>
      </c>
      <c r="CY661" t="s">
        <v>268</v>
      </c>
      <c r="CZ661" t="s">
        <v>268</v>
      </c>
      <c r="DA661" t="s">
        <v>268</v>
      </c>
      <c r="DB661" s="429">
        <f t="shared" si="136"/>
        <v>0</v>
      </c>
      <c r="DC661" s="284">
        <f t="shared" si="137"/>
        <v>0</v>
      </c>
      <c r="DD661" s="284">
        <f t="shared" si="138"/>
        <v>0</v>
      </c>
      <c r="DE661" s="284">
        <f t="shared" si="139"/>
        <v>0</v>
      </c>
      <c r="DF661" s="295">
        <f t="shared" si="140"/>
        <v>38.49</v>
      </c>
      <c r="DG661" s="284">
        <f t="shared" si="141"/>
        <v>0</v>
      </c>
      <c r="DH661" s="284">
        <f t="shared" si="142"/>
        <v>0</v>
      </c>
      <c r="DI661" s="284">
        <f t="shared" si="143"/>
        <v>0</v>
      </c>
      <c r="DJ661" s="284">
        <f t="shared" si="144"/>
        <v>0</v>
      </c>
      <c r="DK661" s="295">
        <f t="shared" si="145"/>
        <v>1</v>
      </c>
      <c r="DL661" s="297" t="str">
        <f t="shared" si="146"/>
        <v>A dispo.</v>
      </c>
      <c r="DM661" s="430">
        <f>IFERROR(IF(CA661="D",IF(DL661="A dispo.",DF661*VLOOKUP('DATI INPUT'!$F$27,TARIFFE_UD,4,FALSE),DF661*VLOOKUP(DL661,TARIFFE_UD,4,FALSE)),DF661*VLOOKUP(CB661-100,TARIFFE_UND,4,FALSE)),0)</f>
        <v>24.398223078543673</v>
      </c>
      <c r="DN661" s="430">
        <f>IFERROR(IF(CA661="D",IF(DL661="A dispo.",DK661*VLOOKUP('DATI INPUT'!$F$27,TARIFFE_UD,5,FALSE),DK661*VLOOKUP(DL661,TARIFFE_UD,5,FALSE)),DK661*VLOOKUP(CB661-100,TARIFFE_UND,5,FALSE)),0)</f>
        <v>67.397800635548478</v>
      </c>
      <c r="DO661" s="431">
        <f t="shared" si="147"/>
        <v>-3.9762859078535939E-3</v>
      </c>
      <c r="DP661" s="299">
        <f>IFERROR(IF(CA661="D",IF(DL661="A dispo.",DF661*VLOOKUP('DATI INPUT'!$F$27,TARIFFE_UD,2,FALSE),DF661*VLOOKUP(DL661,TARIFFE_UD,2,FALSE)),DF661*VLOOKUP(CB661-100,TARIFFE_UND,2,FALSE)),0)</f>
        <v>30.482170849152471</v>
      </c>
      <c r="DQ661" s="299">
        <f>IFERROR(IF(CA661="D",IF(DL661="A dispo.",DK661*VLOOKUP('DATI INPUT'!$F$27,TARIFFE_UD,3,FALSE),DK661*VLOOKUP(DL661,TARIFFE_UD,3,FALSE)),DK661*VLOOKUP(CB661-100,TARIFFE_UND,3,FALSE)),0)</f>
        <v>60.367780403072892</v>
      </c>
      <c r="DR661" s="299">
        <f t="shared" si="148"/>
        <v>90.849951252225367</v>
      </c>
    </row>
    <row r="662" spans="1:122" x14ac:dyDescent="0.25">
      <c r="A662" t="s">
        <v>6118</v>
      </c>
      <c r="B662" t="s">
        <v>1197</v>
      </c>
      <c r="C662" t="s">
        <v>6119</v>
      </c>
      <c r="D662" t="s">
        <v>6113</v>
      </c>
      <c r="E662" t="s">
        <v>268</v>
      </c>
      <c r="F662" t="s">
        <v>156</v>
      </c>
      <c r="G662" t="s">
        <v>6114</v>
      </c>
      <c r="H662" t="s">
        <v>6115</v>
      </c>
      <c r="I662" t="s">
        <v>351</v>
      </c>
      <c r="J662" t="s">
        <v>274</v>
      </c>
      <c r="K662" t="s">
        <v>1699</v>
      </c>
      <c r="L662" t="s">
        <v>152</v>
      </c>
      <c r="M662" t="s">
        <v>6116</v>
      </c>
      <c r="N662" t="s">
        <v>3398</v>
      </c>
      <c r="O662" t="s">
        <v>3399</v>
      </c>
      <c r="P662" t="s">
        <v>6117</v>
      </c>
      <c r="Q662" t="s">
        <v>341</v>
      </c>
      <c r="R662" t="s">
        <v>268</v>
      </c>
      <c r="S662" t="s">
        <v>268</v>
      </c>
      <c r="T662" t="s">
        <v>268</v>
      </c>
      <c r="U662" t="s">
        <v>268</v>
      </c>
      <c r="V662" t="s">
        <v>268</v>
      </c>
      <c r="W662" t="s">
        <v>1933</v>
      </c>
      <c r="X662" t="s">
        <v>1934</v>
      </c>
      <c r="Y662" t="s">
        <v>544</v>
      </c>
      <c r="Z662" t="s">
        <v>268</v>
      </c>
      <c r="AA662" t="s">
        <v>268</v>
      </c>
      <c r="AB662" t="s">
        <v>268</v>
      </c>
      <c r="AC662" t="s">
        <v>268</v>
      </c>
      <c r="AD662" t="s">
        <v>268</v>
      </c>
      <c r="AE662" t="s">
        <v>287</v>
      </c>
      <c r="AF662" t="s">
        <v>1811</v>
      </c>
      <c r="AG662" t="s">
        <v>875</v>
      </c>
      <c r="AH662" t="s">
        <v>1935</v>
      </c>
      <c r="AI662" t="s">
        <v>3796</v>
      </c>
      <c r="AJ662" t="s">
        <v>268</v>
      </c>
      <c r="AK662" t="s">
        <v>375</v>
      </c>
      <c r="AL662" t="s">
        <v>268</v>
      </c>
      <c r="AM662" t="s">
        <v>411</v>
      </c>
      <c r="AN662" t="s">
        <v>268</v>
      </c>
      <c r="AO662" t="s">
        <v>268</v>
      </c>
      <c r="AP662" t="s">
        <v>268</v>
      </c>
      <c r="AQ662" t="s">
        <v>268</v>
      </c>
      <c r="AR662" t="s">
        <v>268</v>
      </c>
      <c r="AS662" t="s">
        <v>268</v>
      </c>
      <c r="AT662" t="s">
        <v>268</v>
      </c>
      <c r="AU662" t="s">
        <v>268</v>
      </c>
      <c r="AV662" t="s">
        <v>268</v>
      </c>
      <c r="AW662" t="s">
        <v>268</v>
      </c>
      <c r="AX662" t="s">
        <v>268</v>
      </c>
      <c r="AY662" t="s">
        <v>268</v>
      </c>
      <c r="AZ662" t="s">
        <v>268</v>
      </c>
      <c r="BA662" t="s">
        <v>268</v>
      </c>
      <c r="BB662" t="s">
        <v>268</v>
      </c>
      <c r="BC662" t="s">
        <v>268</v>
      </c>
      <c r="BD662" t="s">
        <v>268</v>
      </c>
      <c r="BE662" t="s">
        <v>268</v>
      </c>
      <c r="BF662" t="s">
        <v>268</v>
      </c>
      <c r="BG662" t="s">
        <v>268</v>
      </c>
      <c r="BH662" t="s">
        <v>268</v>
      </c>
      <c r="BI662" t="s">
        <v>268</v>
      </c>
      <c r="BJ662" t="s">
        <v>268</v>
      </c>
      <c r="BK662" t="s">
        <v>268</v>
      </c>
      <c r="BL662" t="s">
        <v>268</v>
      </c>
      <c r="BM662" t="s">
        <v>268</v>
      </c>
      <c r="BN662" t="s">
        <v>268</v>
      </c>
      <c r="BO662" t="s">
        <v>268</v>
      </c>
      <c r="BP662" t="s">
        <v>268</v>
      </c>
      <c r="BQ662" t="s">
        <v>268</v>
      </c>
      <c r="BR662" t="s">
        <v>268</v>
      </c>
      <c r="BS662" t="s">
        <v>268</v>
      </c>
      <c r="BT662" t="s">
        <v>268</v>
      </c>
      <c r="BU662" t="s">
        <v>268</v>
      </c>
      <c r="BV662" t="s">
        <v>268</v>
      </c>
      <c r="BW662" t="s">
        <v>268</v>
      </c>
      <c r="BX662" t="s">
        <v>268</v>
      </c>
      <c r="BY662">
        <v>7</v>
      </c>
      <c r="BZ662">
        <v>7</v>
      </c>
      <c r="CA662" t="s">
        <v>142</v>
      </c>
      <c r="CB662" s="356">
        <v>123</v>
      </c>
      <c r="CC662" t="s">
        <v>1817</v>
      </c>
      <c r="CD662" t="s">
        <v>268</v>
      </c>
      <c r="CE662" t="s">
        <v>268</v>
      </c>
      <c r="CF662" t="s">
        <v>268</v>
      </c>
      <c r="CG662" t="s">
        <v>268</v>
      </c>
      <c r="CH662" t="s">
        <v>268</v>
      </c>
      <c r="CI662" t="s">
        <v>268</v>
      </c>
      <c r="CJ662" t="s">
        <v>268</v>
      </c>
      <c r="CK662" t="s">
        <v>268</v>
      </c>
      <c r="CL662" t="s">
        <v>268</v>
      </c>
      <c r="CM662" t="s">
        <v>11224</v>
      </c>
      <c r="CN662">
        <v>4.4400000000000004</v>
      </c>
      <c r="CO662" t="s">
        <v>268</v>
      </c>
      <c r="CP662">
        <v>4.4400000000000004</v>
      </c>
      <c r="CQ662">
        <v>365</v>
      </c>
      <c r="CR662" t="s">
        <v>878</v>
      </c>
      <c r="CS662" t="s">
        <v>11225</v>
      </c>
      <c r="CT662" t="s">
        <v>11226</v>
      </c>
      <c r="CU662" t="s">
        <v>11227</v>
      </c>
      <c r="CV662" t="s">
        <v>268</v>
      </c>
      <c r="CW662" t="s">
        <v>268</v>
      </c>
      <c r="CX662" t="s">
        <v>268</v>
      </c>
      <c r="CY662" t="s">
        <v>268</v>
      </c>
      <c r="CZ662" t="s">
        <v>268</v>
      </c>
      <c r="DA662" t="s">
        <v>268</v>
      </c>
      <c r="DB662" s="429">
        <f t="shared" si="136"/>
        <v>0</v>
      </c>
      <c r="DC662" s="284">
        <f t="shared" si="137"/>
        <v>0</v>
      </c>
      <c r="DD662" s="284">
        <f t="shared" si="138"/>
        <v>0</v>
      </c>
      <c r="DE662" s="284">
        <f t="shared" si="139"/>
        <v>0</v>
      </c>
      <c r="DF662" s="295">
        <f t="shared" si="140"/>
        <v>7</v>
      </c>
      <c r="DG662" s="284">
        <f t="shared" si="141"/>
        <v>1</v>
      </c>
      <c r="DH662" s="284">
        <f t="shared" si="142"/>
        <v>0</v>
      </c>
      <c r="DI662" s="284">
        <f t="shared" si="143"/>
        <v>0</v>
      </c>
      <c r="DJ662" s="284">
        <f t="shared" si="144"/>
        <v>0</v>
      </c>
      <c r="DK662" s="295">
        <f t="shared" si="145"/>
        <v>0</v>
      </c>
      <c r="DL662" s="297" t="str">
        <f t="shared" si="146"/>
        <v>A dispo.</v>
      </c>
      <c r="DM662" s="430">
        <f>IFERROR(IF(CA662="D",IF(DL662="A dispo.",DF662*VLOOKUP('DATI INPUT'!$F$27,TARIFFE_UD,4,FALSE),DF662*VLOOKUP(DL662,TARIFFE_UD,4,FALSE)),DF662*VLOOKUP(CB662-100,TARIFFE_UND,4,FALSE)),0)</f>
        <v>4.4371930774176587</v>
      </c>
      <c r="DN662" s="430">
        <f>IFERROR(IF(CA662="D",IF(DL662="A dispo.",DK662*VLOOKUP('DATI INPUT'!$F$27,TARIFFE_UD,5,FALSE),DK662*VLOOKUP(DL662,TARIFFE_UD,5,FALSE)),DK662*VLOOKUP(CB662-100,TARIFFE_UND,5,FALSE)),0)</f>
        <v>0</v>
      </c>
      <c r="DO662" s="431">
        <f t="shared" si="147"/>
        <v>-2.8069225823417199E-3</v>
      </c>
      <c r="DP662" s="299">
        <f>IFERROR(IF(CA662="D",IF(DL662="A dispo.",DF662*VLOOKUP('DATI INPUT'!$F$27,TARIFFE_UD,2,FALSE),DF662*VLOOKUP(DL662,TARIFFE_UD,2,FALSE)),DF662*VLOOKUP(CB662-100,TARIFFE_UND,2,FALSE)),0)</f>
        <v>5.5436527914800546</v>
      </c>
      <c r="DQ662" s="299">
        <f>IFERROR(IF(CA662="D",IF(DL662="A dispo.",DK662*VLOOKUP('DATI INPUT'!$F$27,TARIFFE_UD,3,FALSE),DK662*VLOOKUP(DL662,TARIFFE_UD,3,FALSE)),DK662*VLOOKUP(CB662-100,TARIFFE_UND,3,FALSE)),0)</f>
        <v>0</v>
      </c>
      <c r="DR662" s="299">
        <f t="shared" si="148"/>
        <v>5.5436527914800546</v>
      </c>
    </row>
    <row r="663" spans="1:122" x14ac:dyDescent="0.25">
      <c r="A663" t="s">
        <v>6120</v>
      </c>
      <c r="B663" t="s">
        <v>6121</v>
      </c>
      <c r="C663" t="s">
        <v>6122</v>
      </c>
      <c r="D663" t="s">
        <v>6123</v>
      </c>
      <c r="E663" t="s">
        <v>268</v>
      </c>
      <c r="F663" t="s">
        <v>156</v>
      </c>
      <c r="G663" t="s">
        <v>6124</v>
      </c>
      <c r="H663" t="s">
        <v>1221</v>
      </c>
      <c r="I663" t="s">
        <v>376</v>
      </c>
      <c r="J663" t="s">
        <v>274</v>
      </c>
      <c r="K663" t="s">
        <v>6125</v>
      </c>
      <c r="L663" t="s">
        <v>871</v>
      </c>
      <c r="M663" t="s">
        <v>6126</v>
      </c>
      <c r="N663" t="s">
        <v>984</v>
      </c>
      <c r="O663" t="s">
        <v>873</v>
      </c>
      <c r="P663" t="s">
        <v>2560</v>
      </c>
      <c r="Q663" t="s">
        <v>293</v>
      </c>
      <c r="R663" t="s">
        <v>153</v>
      </c>
      <c r="S663" t="s">
        <v>268</v>
      </c>
      <c r="T663" t="s">
        <v>268</v>
      </c>
      <c r="U663" t="s">
        <v>268</v>
      </c>
      <c r="V663" t="s">
        <v>268</v>
      </c>
      <c r="W663" t="s">
        <v>6127</v>
      </c>
      <c r="X663" t="s">
        <v>2560</v>
      </c>
      <c r="Y663" t="s">
        <v>293</v>
      </c>
      <c r="Z663" t="s">
        <v>154</v>
      </c>
      <c r="AA663" t="s">
        <v>268</v>
      </c>
      <c r="AB663" t="s">
        <v>268</v>
      </c>
      <c r="AC663" t="s">
        <v>268</v>
      </c>
      <c r="AD663" t="s">
        <v>268</v>
      </c>
      <c r="AE663" t="s">
        <v>287</v>
      </c>
      <c r="AF663" t="s">
        <v>1811</v>
      </c>
      <c r="AG663" t="s">
        <v>875</v>
      </c>
      <c r="AH663" t="s">
        <v>1963</v>
      </c>
      <c r="AI663" t="s">
        <v>881</v>
      </c>
      <c r="AJ663" t="s">
        <v>268</v>
      </c>
      <c r="AK663" t="s">
        <v>377</v>
      </c>
      <c r="AL663" t="s">
        <v>268</v>
      </c>
      <c r="AM663" t="s">
        <v>431</v>
      </c>
      <c r="AN663" t="s">
        <v>268</v>
      </c>
      <c r="AO663" t="s">
        <v>268</v>
      </c>
      <c r="AP663" t="s">
        <v>268</v>
      </c>
      <c r="AQ663" t="s">
        <v>268</v>
      </c>
      <c r="AR663" t="s">
        <v>268</v>
      </c>
      <c r="AS663" t="s">
        <v>268</v>
      </c>
      <c r="AT663" t="s">
        <v>268</v>
      </c>
      <c r="AU663" t="s">
        <v>268</v>
      </c>
      <c r="AV663" t="s">
        <v>268</v>
      </c>
      <c r="AW663" t="s">
        <v>268</v>
      </c>
      <c r="AX663" t="s">
        <v>268</v>
      </c>
      <c r="AY663" t="s">
        <v>268</v>
      </c>
      <c r="AZ663" t="s">
        <v>268</v>
      </c>
      <c r="BA663" t="s">
        <v>268</v>
      </c>
      <c r="BB663" t="s">
        <v>268</v>
      </c>
      <c r="BC663" t="s">
        <v>268</v>
      </c>
      <c r="BD663" t="s">
        <v>268</v>
      </c>
      <c r="BE663" t="s">
        <v>268</v>
      </c>
      <c r="BF663" t="s">
        <v>268</v>
      </c>
      <c r="BG663" t="s">
        <v>268</v>
      </c>
      <c r="BH663" t="s">
        <v>268</v>
      </c>
      <c r="BI663" t="s">
        <v>268</v>
      </c>
      <c r="BJ663" t="s">
        <v>268</v>
      </c>
      <c r="BK663" t="s">
        <v>268</v>
      </c>
      <c r="BL663" t="s">
        <v>268</v>
      </c>
      <c r="BM663" t="s">
        <v>268</v>
      </c>
      <c r="BN663" t="s">
        <v>268</v>
      </c>
      <c r="BO663" t="s">
        <v>268</v>
      </c>
      <c r="BP663" t="s">
        <v>268</v>
      </c>
      <c r="BQ663" t="s">
        <v>268</v>
      </c>
      <c r="BR663" t="s">
        <v>268</v>
      </c>
      <c r="BS663" t="s">
        <v>268</v>
      </c>
      <c r="BT663" t="s">
        <v>268</v>
      </c>
      <c r="BU663" t="s">
        <v>268</v>
      </c>
      <c r="BV663" t="s">
        <v>268</v>
      </c>
      <c r="BW663" t="s">
        <v>268</v>
      </c>
      <c r="BX663" t="s">
        <v>268</v>
      </c>
      <c r="BY663">
        <v>150</v>
      </c>
      <c r="BZ663">
        <v>150</v>
      </c>
      <c r="CA663" t="s">
        <v>142</v>
      </c>
      <c r="CB663" s="356">
        <v>122</v>
      </c>
      <c r="CC663" t="s">
        <v>876</v>
      </c>
      <c r="CD663" t="s">
        <v>268</v>
      </c>
      <c r="CE663" t="s">
        <v>268</v>
      </c>
      <c r="CF663" s="356">
        <v>3</v>
      </c>
      <c r="CG663" t="s">
        <v>268</v>
      </c>
      <c r="CH663" t="s">
        <v>268</v>
      </c>
      <c r="CI663" t="s">
        <v>268</v>
      </c>
      <c r="CJ663" t="s">
        <v>268</v>
      </c>
      <c r="CK663" t="s">
        <v>268</v>
      </c>
      <c r="CL663" t="s">
        <v>268</v>
      </c>
      <c r="CM663" t="s">
        <v>11224</v>
      </c>
      <c r="CN663">
        <v>162.47999999999999</v>
      </c>
      <c r="CO663" t="s">
        <v>268</v>
      </c>
      <c r="CP663">
        <v>162.47999999999999</v>
      </c>
      <c r="CQ663">
        <v>365</v>
      </c>
      <c r="CR663" t="s">
        <v>878</v>
      </c>
      <c r="CS663" t="s">
        <v>11225</v>
      </c>
      <c r="CT663" t="s">
        <v>11226</v>
      </c>
      <c r="CU663" t="s">
        <v>11227</v>
      </c>
      <c r="CV663" t="s">
        <v>268</v>
      </c>
      <c r="CW663" t="s">
        <v>268</v>
      </c>
      <c r="CX663" t="s">
        <v>268</v>
      </c>
      <c r="CY663" t="s">
        <v>268</v>
      </c>
      <c r="CZ663" t="s">
        <v>268</v>
      </c>
      <c r="DA663" t="s">
        <v>268</v>
      </c>
      <c r="DB663" s="429">
        <f t="shared" si="136"/>
        <v>0</v>
      </c>
      <c r="DC663" s="284">
        <f t="shared" si="137"/>
        <v>0</v>
      </c>
      <c r="DD663" s="284">
        <f t="shared" si="138"/>
        <v>0</v>
      </c>
      <c r="DE663" s="284">
        <f t="shared" si="139"/>
        <v>0</v>
      </c>
      <c r="DF663" s="295">
        <f t="shared" si="140"/>
        <v>150</v>
      </c>
      <c r="DG663" s="284">
        <f t="shared" si="141"/>
        <v>0</v>
      </c>
      <c r="DH663" s="284">
        <f t="shared" si="142"/>
        <v>0</v>
      </c>
      <c r="DI663" s="284">
        <f t="shared" si="143"/>
        <v>0</v>
      </c>
      <c r="DJ663" s="284">
        <f t="shared" si="144"/>
        <v>0</v>
      </c>
      <c r="DK663" s="295">
        <f t="shared" si="145"/>
        <v>1</v>
      </c>
      <c r="DL663" s="297">
        <f t="shared" si="146"/>
        <v>3</v>
      </c>
      <c r="DM663" s="430">
        <f>IFERROR(IF(CA663="D",IF(DL663="A dispo.",DF663*VLOOKUP('DATI INPUT'!$F$27,TARIFFE_UD,4,FALSE),DF663*VLOOKUP(DL663,TARIFFE_UD,4,FALSE)),DF663*VLOOKUP(CB663-100,TARIFFE_UND,4,FALSE)),0)</f>
        <v>95.082708801806987</v>
      </c>
      <c r="DN663" s="430">
        <f>IFERROR(IF(CA663="D",IF(DL663="A dispo.",DK663*VLOOKUP('DATI INPUT'!$F$27,TARIFFE_UD,5,FALSE),DK663*VLOOKUP(DL663,TARIFFE_UD,5,FALSE)),DK663*VLOOKUP(CB663-100,TARIFFE_UND,5,FALSE)),0)</f>
        <v>67.397800635548478</v>
      </c>
      <c r="DO663" s="431">
        <f t="shared" si="147"/>
        <v>5.0943735547548386E-4</v>
      </c>
      <c r="DP663" s="299">
        <f>IFERROR(IF(CA663="D",IF(DL663="A dispo.",DF663*VLOOKUP('DATI INPUT'!$F$27,TARIFFE_UD,2,FALSE),DF663*VLOOKUP(DL663,TARIFFE_UD,2,FALSE)),DF663*VLOOKUP(CB663-100,TARIFFE_UND,2,FALSE)),0)</f>
        <v>118.79255981742973</v>
      </c>
      <c r="DQ663" s="299">
        <f>IFERROR(IF(CA663="D",IF(DL663="A dispo.",DK663*VLOOKUP('DATI INPUT'!$F$27,TARIFFE_UD,3,FALSE),DK663*VLOOKUP(DL663,TARIFFE_UD,3,FALSE)),DK663*VLOOKUP(CB663-100,TARIFFE_UND,3,FALSE)),0)</f>
        <v>60.367780403072892</v>
      </c>
      <c r="DR663" s="299">
        <f t="shared" si="148"/>
        <v>179.16034022050263</v>
      </c>
    </row>
    <row r="664" spans="1:122" x14ac:dyDescent="0.25">
      <c r="A664" t="s">
        <v>6128</v>
      </c>
      <c r="B664" t="s">
        <v>6121</v>
      </c>
      <c r="C664" t="s">
        <v>6129</v>
      </c>
      <c r="D664" t="s">
        <v>6123</v>
      </c>
      <c r="E664" t="s">
        <v>268</v>
      </c>
      <c r="F664" t="s">
        <v>156</v>
      </c>
      <c r="G664" t="s">
        <v>6124</v>
      </c>
      <c r="H664" t="s">
        <v>1221</v>
      </c>
      <c r="I664" t="s">
        <v>376</v>
      </c>
      <c r="J664" t="s">
        <v>274</v>
      </c>
      <c r="K664" t="s">
        <v>6125</v>
      </c>
      <c r="L664" t="s">
        <v>871</v>
      </c>
      <c r="M664" t="s">
        <v>6126</v>
      </c>
      <c r="N664" t="s">
        <v>984</v>
      </c>
      <c r="O664" t="s">
        <v>873</v>
      </c>
      <c r="P664" t="s">
        <v>2560</v>
      </c>
      <c r="Q664" t="s">
        <v>293</v>
      </c>
      <c r="R664" t="s">
        <v>153</v>
      </c>
      <c r="S664" t="s">
        <v>268</v>
      </c>
      <c r="T664" t="s">
        <v>268</v>
      </c>
      <c r="U664" t="s">
        <v>268</v>
      </c>
      <c r="V664" t="s">
        <v>268</v>
      </c>
      <c r="W664" t="s">
        <v>6127</v>
      </c>
      <c r="X664" t="s">
        <v>2560</v>
      </c>
      <c r="Y664" t="s">
        <v>293</v>
      </c>
      <c r="Z664" t="s">
        <v>154</v>
      </c>
      <c r="AA664" t="s">
        <v>268</v>
      </c>
      <c r="AB664" t="s">
        <v>268</v>
      </c>
      <c r="AC664" t="s">
        <v>268</v>
      </c>
      <c r="AD664" t="s">
        <v>268</v>
      </c>
      <c r="AE664" t="s">
        <v>287</v>
      </c>
      <c r="AF664" t="s">
        <v>1811</v>
      </c>
      <c r="AG664" t="s">
        <v>875</v>
      </c>
      <c r="AH664" t="s">
        <v>1963</v>
      </c>
      <c r="AI664" t="s">
        <v>881</v>
      </c>
      <c r="AJ664" t="s">
        <v>268</v>
      </c>
      <c r="AK664" t="s">
        <v>381</v>
      </c>
      <c r="AL664" t="s">
        <v>268</v>
      </c>
      <c r="AM664" t="s">
        <v>353</v>
      </c>
      <c r="AN664" t="s">
        <v>268</v>
      </c>
      <c r="AO664" t="s">
        <v>268</v>
      </c>
      <c r="AP664" t="s">
        <v>268</v>
      </c>
      <c r="AQ664" t="s">
        <v>268</v>
      </c>
      <c r="AR664" t="s">
        <v>268</v>
      </c>
      <c r="AS664" t="s">
        <v>268</v>
      </c>
      <c r="AT664" t="s">
        <v>268</v>
      </c>
      <c r="AU664" t="s">
        <v>268</v>
      </c>
      <c r="AV664" t="s">
        <v>268</v>
      </c>
      <c r="AW664" t="s">
        <v>268</v>
      </c>
      <c r="AX664" t="s">
        <v>268</v>
      </c>
      <c r="AY664" t="s">
        <v>268</v>
      </c>
      <c r="AZ664" t="s">
        <v>268</v>
      </c>
      <c r="BA664" t="s">
        <v>268</v>
      </c>
      <c r="BB664" t="s">
        <v>268</v>
      </c>
      <c r="BC664" t="s">
        <v>268</v>
      </c>
      <c r="BD664" t="s">
        <v>268</v>
      </c>
      <c r="BE664" t="s">
        <v>268</v>
      </c>
      <c r="BF664" t="s">
        <v>268</v>
      </c>
      <c r="BG664" t="s">
        <v>268</v>
      </c>
      <c r="BH664" t="s">
        <v>268</v>
      </c>
      <c r="BI664" t="s">
        <v>268</v>
      </c>
      <c r="BJ664" t="s">
        <v>268</v>
      </c>
      <c r="BK664" t="s">
        <v>268</v>
      </c>
      <c r="BL664" t="s">
        <v>268</v>
      </c>
      <c r="BM664" t="s">
        <v>268</v>
      </c>
      <c r="BN664" t="s">
        <v>268</v>
      </c>
      <c r="BO664" t="s">
        <v>268</v>
      </c>
      <c r="BP664" t="s">
        <v>268</v>
      </c>
      <c r="BQ664" t="s">
        <v>268</v>
      </c>
      <c r="BR664" t="s">
        <v>268</v>
      </c>
      <c r="BS664" t="s">
        <v>268</v>
      </c>
      <c r="BT664" t="s">
        <v>268</v>
      </c>
      <c r="BU664" t="s">
        <v>268</v>
      </c>
      <c r="BV664" t="s">
        <v>268</v>
      </c>
      <c r="BW664" t="s">
        <v>268</v>
      </c>
      <c r="BX664" t="s">
        <v>268</v>
      </c>
      <c r="BY664">
        <v>30</v>
      </c>
      <c r="BZ664">
        <v>30</v>
      </c>
      <c r="CA664" t="s">
        <v>142</v>
      </c>
      <c r="CB664" s="356">
        <v>123</v>
      </c>
      <c r="CC664" t="s">
        <v>1817</v>
      </c>
      <c r="CD664" t="s">
        <v>268</v>
      </c>
      <c r="CE664" t="s">
        <v>268</v>
      </c>
      <c r="CF664" s="356">
        <v>3</v>
      </c>
      <c r="CG664" t="s">
        <v>268</v>
      </c>
      <c r="CH664" t="s">
        <v>268</v>
      </c>
      <c r="CI664" t="s">
        <v>268</v>
      </c>
      <c r="CJ664" t="s">
        <v>268</v>
      </c>
      <c r="CK664" t="s">
        <v>268</v>
      </c>
      <c r="CL664" t="s">
        <v>268</v>
      </c>
      <c r="CM664" t="s">
        <v>11224</v>
      </c>
      <c r="CN664">
        <v>19.02</v>
      </c>
      <c r="CO664" t="s">
        <v>268</v>
      </c>
      <c r="CP664">
        <v>19.02</v>
      </c>
      <c r="CQ664">
        <v>365</v>
      </c>
      <c r="CR664" t="s">
        <v>878</v>
      </c>
      <c r="CS664" t="s">
        <v>11225</v>
      </c>
      <c r="CT664" t="s">
        <v>11226</v>
      </c>
      <c r="CU664" t="s">
        <v>11227</v>
      </c>
      <c r="CV664" t="s">
        <v>268</v>
      </c>
      <c r="CW664" t="s">
        <v>268</v>
      </c>
      <c r="CX664" t="s">
        <v>268</v>
      </c>
      <c r="CY664" t="s">
        <v>268</v>
      </c>
      <c r="CZ664" t="s">
        <v>268</v>
      </c>
      <c r="DA664" t="s">
        <v>268</v>
      </c>
      <c r="DB664" s="429">
        <f t="shared" si="136"/>
        <v>0</v>
      </c>
      <c r="DC664" s="284">
        <f t="shared" si="137"/>
        <v>0</v>
      </c>
      <c r="DD664" s="284">
        <f t="shared" si="138"/>
        <v>0</v>
      </c>
      <c r="DE664" s="284">
        <f t="shared" si="139"/>
        <v>0</v>
      </c>
      <c r="DF664" s="295">
        <f t="shared" si="140"/>
        <v>30</v>
      </c>
      <c r="DG664" s="284">
        <f t="shared" si="141"/>
        <v>1</v>
      </c>
      <c r="DH664" s="284">
        <f t="shared" si="142"/>
        <v>0</v>
      </c>
      <c r="DI664" s="284">
        <f t="shared" si="143"/>
        <v>0</v>
      </c>
      <c r="DJ664" s="284">
        <f t="shared" si="144"/>
        <v>0</v>
      </c>
      <c r="DK664" s="295">
        <f t="shared" si="145"/>
        <v>0</v>
      </c>
      <c r="DL664" s="297">
        <f t="shared" si="146"/>
        <v>3</v>
      </c>
      <c r="DM664" s="430">
        <f>IFERROR(IF(CA664="D",IF(DL664="A dispo.",DF664*VLOOKUP('DATI INPUT'!$F$27,TARIFFE_UD,4,FALSE),DF664*VLOOKUP(DL664,TARIFFE_UD,4,FALSE)),DF664*VLOOKUP(CB664-100,TARIFFE_UND,4,FALSE)),0)</f>
        <v>19.016541760361395</v>
      </c>
      <c r="DN664" s="430">
        <f>IFERROR(IF(CA664="D",IF(DL664="A dispo.",DK664*VLOOKUP('DATI INPUT'!$F$27,TARIFFE_UD,5,FALSE),DK664*VLOOKUP(DL664,TARIFFE_UD,5,FALSE)),DK664*VLOOKUP(CB664-100,TARIFFE_UND,5,FALSE)),0)</f>
        <v>0</v>
      </c>
      <c r="DO664" s="431">
        <f t="shared" si="147"/>
        <v>-3.4582396386042547E-3</v>
      </c>
      <c r="DP664" s="299">
        <f>IFERROR(IF(CA664="D",IF(DL664="A dispo.",DF664*VLOOKUP('DATI INPUT'!$F$27,TARIFFE_UD,2,FALSE),DF664*VLOOKUP(DL664,TARIFFE_UD,2,FALSE)),DF664*VLOOKUP(CB664-100,TARIFFE_UND,2,FALSE)),0)</f>
        <v>23.758511963485947</v>
      </c>
      <c r="DQ664" s="299">
        <f>IFERROR(IF(CA664="D",IF(DL664="A dispo.",DK664*VLOOKUP('DATI INPUT'!$F$27,TARIFFE_UD,3,FALSE),DK664*VLOOKUP(DL664,TARIFFE_UD,3,FALSE)),DK664*VLOOKUP(CB664-100,TARIFFE_UND,3,FALSE)),0)</f>
        <v>0</v>
      </c>
      <c r="DR664" s="299">
        <f t="shared" si="148"/>
        <v>23.758511963485947</v>
      </c>
    </row>
    <row r="665" spans="1:122" x14ac:dyDescent="0.25">
      <c r="A665" t="s">
        <v>6130</v>
      </c>
      <c r="B665" t="s">
        <v>6131</v>
      </c>
      <c r="C665" t="s">
        <v>6132</v>
      </c>
      <c r="D665" t="s">
        <v>6133</v>
      </c>
      <c r="E665" t="s">
        <v>268</v>
      </c>
      <c r="F665" t="s">
        <v>156</v>
      </c>
      <c r="G665" t="s">
        <v>6134</v>
      </c>
      <c r="H665" t="s">
        <v>6135</v>
      </c>
      <c r="I665" t="s">
        <v>6136</v>
      </c>
      <c r="J665" t="s">
        <v>274</v>
      </c>
      <c r="K665" t="s">
        <v>1199</v>
      </c>
      <c r="L665" t="s">
        <v>960</v>
      </c>
      <c r="M665" t="s">
        <v>6137</v>
      </c>
      <c r="N665" t="s">
        <v>984</v>
      </c>
      <c r="O665" t="s">
        <v>873</v>
      </c>
      <c r="P665" t="s">
        <v>1310</v>
      </c>
      <c r="Q665" t="s">
        <v>341</v>
      </c>
      <c r="R665" t="s">
        <v>268</v>
      </c>
      <c r="S665" t="s">
        <v>268</v>
      </c>
      <c r="T665" t="s">
        <v>268</v>
      </c>
      <c r="U665" t="s">
        <v>268</v>
      </c>
      <c r="V665" t="s">
        <v>268</v>
      </c>
      <c r="W665" t="s">
        <v>6137</v>
      </c>
      <c r="X665" t="s">
        <v>1310</v>
      </c>
      <c r="Y665" t="s">
        <v>341</v>
      </c>
      <c r="Z665" t="s">
        <v>268</v>
      </c>
      <c r="AA665" t="s">
        <v>268</v>
      </c>
      <c r="AB665" t="s">
        <v>268</v>
      </c>
      <c r="AC665" t="s">
        <v>268</v>
      </c>
      <c r="AD665" t="s">
        <v>268</v>
      </c>
      <c r="AE665" t="s">
        <v>287</v>
      </c>
      <c r="AF665" t="s">
        <v>1811</v>
      </c>
      <c r="AG665" t="s">
        <v>875</v>
      </c>
      <c r="AH665" t="s">
        <v>1812</v>
      </c>
      <c r="AI665" t="s">
        <v>766</v>
      </c>
      <c r="AJ665" t="s">
        <v>268</v>
      </c>
      <c r="AK665" t="s">
        <v>375</v>
      </c>
      <c r="AL665" t="s">
        <v>268</v>
      </c>
      <c r="AM665" t="s">
        <v>355</v>
      </c>
      <c r="AN665" t="s">
        <v>268</v>
      </c>
      <c r="AO665" t="s">
        <v>268</v>
      </c>
      <c r="AP665" t="s">
        <v>268</v>
      </c>
      <c r="AQ665" t="s">
        <v>268</v>
      </c>
      <c r="AR665" t="s">
        <v>268</v>
      </c>
      <c r="AS665" t="s">
        <v>268</v>
      </c>
      <c r="AT665" t="s">
        <v>268</v>
      </c>
      <c r="AU665" t="s">
        <v>268</v>
      </c>
      <c r="AV665" t="s">
        <v>268</v>
      </c>
      <c r="AW665" t="s">
        <v>268</v>
      </c>
      <c r="AX665" t="s">
        <v>268</v>
      </c>
      <c r="AY665" t="s">
        <v>268</v>
      </c>
      <c r="AZ665" t="s">
        <v>268</v>
      </c>
      <c r="BA665" t="s">
        <v>268</v>
      </c>
      <c r="BB665" t="s">
        <v>268</v>
      </c>
      <c r="BC665" t="s">
        <v>268</v>
      </c>
      <c r="BD665" t="s">
        <v>268</v>
      </c>
      <c r="BE665" t="s">
        <v>268</v>
      </c>
      <c r="BF665" t="s">
        <v>268</v>
      </c>
      <c r="BG665" t="s">
        <v>268</v>
      </c>
      <c r="BH665" t="s">
        <v>268</v>
      </c>
      <c r="BI665" t="s">
        <v>268</v>
      </c>
      <c r="BJ665" t="s">
        <v>268</v>
      </c>
      <c r="BK665" t="s">
        <v>268</v>
      </c>
      <c r="BL665" t="s">
        <v>268</v>
      </c>
      <c r="BM665" t="s">
        <v>268</v>
      </c>
      <c r="BN665" t="s">
        <v>268</v>
      </c>
      <c r="BO665" t="s">
        <v>268</v>
      </c>
      <c r="BP665" t="s">
        <v>268</v>
      </c>
      <c r="BQ665" t="s">
        <v>268</v>
      </c>
      <c r="BR665" t="s">
        <v>268</v>
      </c>
      <c r="BS665" t="s">
        <v>268</v>
      </c>
      <c r="BT665" t="s">
        <v>268</v>
      </c>
      <c r="BU665" t="s">
        <v>268</v>
      </c>
      <c r="BV665" t="s">
        <v>268</v>
      </c>
      <c r="BW665" t="s">
        <v>268</v>
      </c>
      <c r="BX665" t="s">
        <v>268</v>
      </c>
      <c r="BY665">
        <v>145</v>
      </c>
      <c r="BZ665">
        <v>145</v>
      </c>
      <c r="CA665" t="s">
        <v>142</v>
      </c>
      <c r="CB665" s="356">
        <v>122</v>
      </c>
      <c r="CC665" t="s">
        <v>876</v>
      </c>
      <c r="CD665" t="s">
        <v>268</v>
      </c>
      <c r="CE665" t="s">
        <v>268</v>
      </c>
      <c r="CF665" s="356">
        <v>3</v>
      </c>
      <c r="CG665" t="s">
        <v>268</v>
      </c>
      <c r="CH665" t="s">
        <v>268</v>
      </c>
      <c r="CI665" t="s">
        <v>268</v>
      </c>
      <c r="CJ665" t="s">
        <v>268</v>
      </c>
      <c r="CK665" t="s">
        <v>268</v>
      </c>
      <c r="CL665" t="s">
        <v>268</v>
      </c>
      <c r="CM665" t="s">
        <v>11224</v>
      </c>
      <c r="CN665">
        <v>159.31</v>
      </c>
      <c r="CO665" t="s">
        <v>268</v>
      </c>
      <c r="CP665">
        <v>159.31</v>
      </c>
      <c r="CQ665">
        <v>365</v>
      </c>
      <c r="CR665" t="s">
        <v>878</v>
      </c>
      <c r="CS665" t="s">
        <v>11225</v>
      </c>
      <c r="CT665" t="s">
        <v>11226</v>
      </c>
      <c r="CU665" t="s">
        <v>11227</v>
      </c>
      <c r="CV665" t="s">
        <v>268</v>
      </c>
      <c r="CW665" t="s">
        <v>268</v>
      </c>
      <c r="CX665" t="s">
        <v>268</v>
      </c>
      <c r="CY665" t="s">
        <v>268</v>
      </c>
      <c r="CZ665" t="s">
        <v>268</v>
      </c>
      <c r="DA665" t="s">
        <v>268</v>
      </c>
      <c r="DB665" s="429">
        <f t="shared" si="136"/>
        <v>0</v>
      </c>
      <c r="DC665" s="284">
        <f t="shared" si="137"/>
        <v>0</v>
      </c>
      <c r="DD665" s="284">
        <f t="shared" si="138"/>
        <v>0</v>
      </c>
      <c r="DE665" s="284">
        <f t="shared" si="139"/>
        <v>0</v>
      </c>
      <c r="DF665" s="295">
        <f t="shared" si="140"/>
        <v>145</v>
      </c>
      <c r="DG665" s="284">
        <f t="shared" si="141"/>
        <v>0</v>
      </c>
      <c r="DH665" s="284">
        <f t="shared" si="142"/>
        <v>0</v>
      </c>
      <c r="DI665" s="284">
        <f t="shared" si="143"/>
        <v>0</v>
      </c>
      <c r="DJ665" s="284">
        <f t="shared" si="144"/>
        <v>0</v>
      </c>
      <c r="DK665" s="295">
        <f t="shared" si="145"/>
        <v>1</v>
      </c>
      <c r="DL665" s="297">
        <f t="shared" si="146"/>
        <v>3</v>
      </c>
      <c r="DM665" s="430">
        <f>IFERROR(IF(CA665="D",IF(DL665="A dispo.",DF665*VLOOKUP('DATI INPUT'!$F$27,TARIFFE_UD,4,FALSE),DF665*VLOOKUP(DL665,TARIFFE_UD,4,FALSE)),DF665*VLOOKUP(CB665-100,TARIFFE_UND,4,FALSE)),0)</f>
        <v>91.913285175080077</v>
      </c>
      <c r="DN665" s="430">
        <f>IFERROR(IF(CA665="D",IF(DL665="A dispo.",DK665*VLOOKUP('DATI INPUT'!$F$27,TARIFFE_UD,5,FALSE),DK665*VLOOKUP(DL665,TARIFFE_UD,5,FALSE)),DK665*VLOOKUP(CB665-100,TARIFFE_UND,5,FALSE)),0)</f>
        <v>67.397800635548478</v>
      </c>
      <c r="DO665" s="431">
        <f t="shared" si="147"/>
        <v>1.0858106285525082E-3</v>
      </c>
      <c r="DP665" s="299">
        <f>IFERROR(IF(CA665="D",IF(DL665="A dispo.",DF665*VLOOKUP('DATI INPUT'!$F$27,TARIFFE_UD,2,FALSE),DF665*VLOOKUP(DL665,TARIFFE_UD,2,FALSE)),DF665*VLOOKUP(CB665-100,TARIFFE_UND,2,FALSE)),0)</f>
        <v>114.83280782351541</v>
      </c>
      <c r="DQ665" s="299">
        <f>IFERROR(IF(CA665="D",IF(DL665="A dispo.",DK665*VLOOKUP('DATI INPUT'!$F$27,TARIFFE_UD,3,FALSE),DK665*VLOOKUP(DL665,TARIFFE_UD,3,FALSE)),DK665*VLOOKUP(CB665-100,TARIFFE_UND,3,FALSE)),0)</f>
        <v>60.367780403072892</v>
      </c>
      <c r="DR665" s="299">
        <f t="shared" si="148"/>
        <v>175.20058822658831</v>
      </c>
    </row>
    <row r="666" spans="1:122" x14ac:dyDescent="0.25">
      <c r="A666" t="s">
        <v>6138</v>
      </c>
      <c r="B666" t="s">
        <v>6139</v>
      </c>
      <c r="C666" t="s">
        <v>6140</v>
      </c>
      <c r="D666" t="s">
        <v>6141</v>
      </c>
      <c r="E666" t="s">
        <v>268</v>
      </c>
      <c r="F666" t="s">
        <v>156</v>
      </c>
      <c r="G666" t="s">
        <v>6142</v>
      </c>
      <c r="H666" t="s">
        <v>1003</v>
      </c>
      <c r="I666" t="s">
        <v>806</v>
      </c>
      <c r="J666" t="s">
        <v>156</v>
      </c>
      <c r="K666" t="s">
        <v>6143</v>
      </c>
      <c r="L666" t="s">
        <v>924</v>
      </c>
      <c r="M666" t="s">
        <v>6144</v>
      </c>
      <c r="N666" t="s">
        <v>1195</v>
      </c>
      <c r="O666" t="s">
        <v>1196</v>
      </c>
      <c r="P666" t="s">
        <v>6145</v>
      </c>
      <c r="Q666" t="s">
        <v>343</v>
      </c>
      <c r="R666" t="s">
        <v>268</v>
      </c>
      <c r="S666" t="s">
        <v>268</v>
      </c>
      <c r="T666" t="s">
        <v>268</v>
      </c>
      <c r="U666" t="s">
        <v>268</v>
      </c>
      <c r="V666" t="s">
        <v>268</v>
      </c>
      <c r="W666" t="s">
        <v>6146</v>
      </c>
      <c r="X666" t="s">
        <v>1847</v>
      </c>
      <c r="Y666" t="s">
        <v>1143</v>
      </c>
      <c r="Z666" t="s">
        <v>268</v>
      </c>
      <c r="AA666" t="s">
        <v>268</v>
      </c>
      <c r="AB666" t="s">
        <v>268</v>
      </c>
      <c r="AC666" t="s">
        <v>268</v>
      </c>
      <c r="AD666" t="s">
        <v>268</v>
      </c>
      <c r="AE666" t="s">
        <v>287</v>
      </c>
      <c r="AF666" t="s">
        <v>1811</v>
      </c>
      <c r="AG666" t="s">
        <v>875</v>
      </c>
      <c r="AH666" t="s">
        <v>1848</v>
      </c>
      <c r="AI666" t="s">
        <v>4439</v>
      </c>
      <c r="AJ666" t="s">
        <v>268</v>
      </c>
      <c r="AK666" t="s">
        <v>268</v>
      </c>
      <c r="AL666" t="s">
        <v>268</v>
      </c>
      <c r="AM666" t="s">
        <v>288</v>
      </c>
      <c r="AN666" t="s">
        <v>268</v>
      </c>
      <c r="AO666" t="s">
        <v>268</v>
      </c>
      <c r="AP666" t="s">
        <v>268</v>
      </c>
      <c r="AQ666" t="s">
        <v>268</v>
      </c>
      <c r="AR666" t="s">
        <v>268</v>
      </c>
      <c r="AS666" t="s">
        <v>268</v>
      </c>
      <c r="AT666" t="s">
        <v>268</v>
      </c>
      <c r="AU666" t="s">
        <v>268</v>
      </c>
      <c r="AV666" t="s">
        <v>268</v>
      </c>
      <c r="AW666" t="s">
        <v>268</v>
      </c>
      <c r="AX666" t="s">
        <v>268</v>
      </c>
      <c r="AY666" t="s">
        <v>268</v>
      </c>
      <c r="AZ666" t="s">
        <v>268</v>
      </c>
      <c r="BA666" t="s">
        <v>268</v>
      </c>
      <c r="BB666" t="s">
        <v>268</v>
      </c>
      <c r="BC666" t="s">
        <v>268</v>
      </c>
      <c r="BD666" t="s">
        <v>268</v>
      </c>
      <c r="BE666" t="s">
        <v>268</v>
      </c>
      <c r="BF666" t="s">
        <v>268</v>
      </c>
      <c r="BG666" t="s">
        <v>268</v>
      </c>
      <c r="BH666" t="s">
        <v>268</v>
      </c>
      <c r="BI666" t="s">
        <v>268</v>
      </c>
      <c r="BJ666" t="s">
        <v>268</v>
      </c>
      <c r="BK666" t="s">
        <v>268</v>
      </c>
      <c r="BL666" t="s">
        <v>268</v>
      </c>
      <c r="BM666" t="s">
        <v>268</v>
      </c>
      <c r="BN666" t="s">
        <v>268</v>
      </c>
      <c r="BO666" t="s">
        <v>268</v>
      </c>
      <c r="BP666" t="s">
        <v>268</v>
      </c>
      <c r="BQ666" t="s">
        <v>268</v>
      </c>
      <c r="BR666" t="s">
        <v>268</v>
      </c>
      <c r="BS666" t="s">
        <v>268</v>
      </c>
      <c r="BT666" t="s">
        <v>268</v>
      </c>
      <c r="BU666" t="s">
        <v>268</v>
      </c>
      <c r="BV666" t="s">
        <v>268</v>
      </c>
      <c r="BW666" t="s">
        <v>268</v>
      </c>
      <c r="BX666" t="s">
        <v>268</v>
      </c>
      <c r="BY666">
        <v>51</v>
      </c>
      <c r="BZ666">
        <v>51</v>
      </c>
      <c r="CA666" t="s">
        <v>142</v>
      </c>
      <c r="CB666" s="356">
        <v>122</v>
      </c>
      <c r="CC666" t="s">
        <v>876</v>
      </c>
      <c r="CD666" t="s">
        <v>268</v>
      </c>
      <c r="CE666" t="s">
        <v>268</v>
      </c>
      <c r="CF666" t="s">
        <v>268</v>
      </c>
      <c r="CG666" t="s">
        <v>268</v>
      </c>
      <c r="CH666" t="s">
        <v>268</v>
      </c>
      <c r="CI666" t="s">
        <v>268</v>
      </c>
      <c r="CJ666" t="s">
        <v>268</v>
      </c>
      <c r="CK666" t="s">
        <v>268</v>
      </c>
      <c r="CL666" t="s">
        <v>268</v>
      </c>
      <c r="CM666" t="s">
        <v>11224</v>
      </c>
      <c r="CN666">
        <v>99.73</v>
      </c>
      <c r="CO666" t="s">
        <v>268</v>
      </c>
      <c r="CP666">
        <v>99.73</v>
      </c>
      <c r="CQ666">
        <v>365</v>
      </c>
      <c r="CR666" t="s">
        <v>878</v>
      </c>
      <c r="CS666" t="s">
        <v>11225</v>
      </c>
      <c r="CT666" t="s">
        <v>11226</v>
      </c>
      <c r="CU666" t="s">
        <v>11227</v>
      </c>
      <c r="CV666" t="s">
        <v>268</v>
      </c>
      <c r="CW666" t="s">
        <v>268</v>
      </c>
      <c r="CX666" t="s">
        <v>268</v>
      </c>
      <c r="CY666" t="s">
        <v>268</v>
      </c>
      <c r="CZ666" t="s">
        <v>268</v>
      </c>
      <c r="DA666" t="s">
        <v>268</v>
      </c>
      <c r="DB666" s="429">
        <f t="shared" si="136"/>
        <v>0</v>
      </c>
      <c r="DC666" s="284">
        <f t="shared" si="137"/>
        <v>0</v>
      </c>
      <c r="DD666" s="284">
        <f t="shared" si="138"/>
        <v>0</v>
      </c>
      <c r="DE666" s="284">
        <f t="shared" si="139"/>
        <v>0</v>
      </c>
      <c r="DF666" s="295">
        <f t="shared" si="140"/>
        <v>51</v>
      </c>
      <c r="DG666" s="284">
        <f t="shared" si="141"/>
        <v>0</v>
      </c>
      <c r="DH666" s="284">
        <f t="shared" si="142"/>
        <v>0</v>
      </c>
      <c r="DI666" s="284">
        <f t="shared" si="143"/>
        <v>0</v>
      </c>
      <c r="DJ666" s="284">
        <f t="shared" si="144"/>
        <v>0</v>
      </c>
      <c r="DK666" s="295">
        <f t="shared" si="145"/>
        <v>1</v>
      </c>
      <c r="DL666" s="297" t="str">
        <f t="shared" si="146"/>
        <v>A dispo.</v>
      </c>
      <c r="DM666" s="430">
        <f>IFERROR(IF(CA666="D",IF(DL666="A dispo.",DF666*VLOOKUP('DATI INPUT'!$F$27,TARIFFE_UD,4,FALSE),DF666*VLOOKUP(DL666,TARIFFE_UD,4,FALSE)),DF666*VLOOKUP(CB666-100,TARIFFE_UND,4,FALSE)),0)</f>
        <v>32.328120992614373</v>
      </c>
      <c r="DN666" s="430">
        <f>IFERROR(IF(CA666="D",IF(DL666="A dispo.",DK666*VLOOKUP('DATI INPUT'!$F$27,TARIFFE_UD,5,FALSE),DK666*VLOOKUP(DL666,TARIFFE_UD,5,FALSE)),DK666*VLOOKUP(CB666-100,TARIFFE_UND,5,FALSE)),0)</f>
        <v>67.397800635548478</v>
      </c>
      <c r="DO666" s="431">
        <f t="shared" si="147"/>
        <v>-4.0783718371528721E-3</v>
      </c>
      <c r="DP666" s="299">
        <f>IFERROR(IF(CA666="D",IF(DL666="A dispo.",DF666*VLOOKUP('DATI INPUT'!$F$27,TARIFFE_UD,2,FALSE),DF666*VLOOKUP(DL666,TARIFFE_UD,2,FALSE)),DF666*VLOOKUP(CB666-100,TARIFFE_UND,2,FALSE)),0)</f>
        <v>40.389470337926106</v>
      </c>
      <c r="DQ666" s="299">
        <f>IFERROR(IF(CA666="D",IF(DL666="A dispo.",DK666*VLOOKUP('DATI INPUT'!$F$27,TARIFFE_UD,3,FALSE),DK666*VLOOKUP(DL666,TARIFFE_UD,3,FALSE)),DK666*VLOOKUP(CB666-100,TARIFFE_UND,3,FALSE)),0)</f>
        <v>60.367780403072892</v>
      </c>
      <c r="DR666" s="299">
        <f t="shared" si="148"/>
        <v>100.757250740999</v>
      </c>
    </row>
    <row r="667" spans="1:122" x14ac:dyDescent="0.25">
      <c r="A667" t="s">
        <v>6147</v>
      </c>
      <c r="B667" t="s">
        <v>6148</v>
      </c>
      <c r="C667" t="s">
        <v>6149</v>
      </c>
      <c r="D667" t="s">
        <v>6150</v>
      </c>
      <c r="E667" t="s">
        <v>268</v>
      </c>
      <c r="F667" t="s">
        <v>156</v>
      </c>
      <c r="G667" t="s">
        <v>6151</v>
      </c>
      <c r="H667" t="s">
        <v>6152</v>
      </c>
      <c r="I667" t="s">
        <v>6153</v>
      </c>
      <c r="J667" t="s">
        <v>156</v>
      </c>
      <c r="K667" t="s">
        <v>6154</v>
      </c>
      <c r="L667" t="s">
        <v>960</v>
      </c>
      <c r="M667" t="s">
        <v>10866</v>
      </c>
      <c r="N667" t="s">
        <v>10867</v>
      </c>
      <c r="O667" t="s">
        <v>10868</v>
      </c>
      <c r="P667" t="s">
        <v>10869</v>
      </c>
      <c r="Q667" t="s">
        <v>276</v>
      </c>
      <c r="R667" t="s">
        <v>268</v>
      </c>
      <c r="S667" t="s">
        <v>268</v>
      </c>
      <c r="T667" t="s">
        <v>268</v>
      </c>
      <c r="U667" t="s">
        <v>268</v>
      </c>
      <c r="V667" t="s">
        <v>268</v>
      </c>
      <c r="W667" t="s">
        <v>10405</v>
      </c>
      <c r="X667" t="s">
        <v>10374</v>
      </c>
      <c r="Y667" t="s">
        <v>285</v>
      </c>
      <c r="Z667" t="s">
        <v>268</v>
      </c>
      <c r="AA667" t="s">
        <v>268</v>
      </c>
      <c r="AB667" t="s">
        <v>268</v>
      </c>
      <c r="AC667" t="s">
        <v>268</v>
      </c>
      <c r="AD667" t="s">
        <v>268</v>
      </c>
      <c r="AE667" t="s">
        <v>287</v>
      </c>
      <c r="AF667" t="s">
        <v>1811</v>
      </c>
      <c r="AG667" t="s">
        <v>875</v>
      </c>
      <c r="AH667" t="s">
        <v>2154</v>
      </c>
      <c r="AI667" t="s">
        <v>799</v>
      </c>
      <c r="AJ667" t="s">
        <v>268</v>
      </c>
      <c r="AK667" t="s">
        <v>268</v>
      </c>
      <c r="AL667" t="s">
        <v>268</v>
      </c>
      <c r="AM667" t="s">
        <v>288</v>
      </c>
      <c r="AN667" t="s">
        <v>268</v>
      </c>
      <c r="AO667" t="s">
        <v>268</v>
      </c>
      <c r="AP667" t="s">
        <v>268</v>
      </c>
      <c r="AQ667" t="s">
        <v>268</v>
      </c>
      <c r="AR667" t="s">
        <v>268</v>
      </c>
      <c r="AS667" t="s">
        <v>268</v>
      </c>
      <c r="AT667" t="s">
        <v>268</v>
      </c>
      <c r="AU667" t="s">
        <v>268</v>
      </c>
      <c r="AV667" t="s">
        <v>268</v>
      </c>
      <c r="AW667" t="s">
        <v>268</v>
      </c>
      <c r="AX667" t="s">
        <v>268</v>
      </c>
      <c r="AY667" t="s">
        <v>268</v>
      </c>
      <c r="AZ667" t="s">
        <v>268</v>
      </c>
      <c r="BA667" t="s">
        <v>268</v>
      </c>
      <c r="BB667" t="s">
        <v>268</v>
      </c>
      <c r="BC667" t="s">
        <v>268</v>
      </c>
      <c r="BD667" t="s">
        <v>268</v>
      </c>
      <c r="BE667" t="s">
        <v>268</v>
      </c>
      <c r="BF667" t="s">
        <v>268</v>
      </c>
      <c r="BG667" t="s">
        <v>268</v>
      </c>
      <c r="BH667" t="s">
        <v>268</v>
      </c>
      <c r="BI667" t="s">
        <v>268</v>
      </c>
      <c r="BJ667" t="s">
        <v>268</v>
      </c>
      <c r="BK667" t="s">
        <v>268</v>
      </c>
      <c r="BL667" t="s">
        <v>268</v>
      </c>
      <c r="BM667" t="s">
        <v>268</v>
      </c>
      <c r="BN667" t="s">
        <v>268</v>
      </c>
      <c r="BO667" t="s">
        <v>268</v>
      </c>
      <c r="BP667" t="s">
        <v>268</v>
      </c>
      <c r="BQ667" t="s">
        <v>268</v>
      </c>
      <c r="BR667" t="s">
        <v>268</v>
      </c>
      <c r="BS667" t="s">
        <v>268</v>
      </c>
      <c r="BT667" t="s">
        <v>268</v>
      </c>
      <c r="BU667" t="s">
        <v>268</v>
      </c>
      <c r="BV667" t="s">
        <v>268</v>
      </c>
      <c r="BW667" t="s">
        <v>268</v>
      </c>
      <c r="BX667" t="s">
        <v>268</v>
      </c>
      <c r="BY667">
        <v>66.62</v>
      </c>
      <c r="BZ667">
        <v>66.62</v>
      </c>
      <c r="CA667" t="s">
        <v>142</v>
      </c>
      <c r="CB667" s="356">
        <v>122</v>
      </c>
      <c r="CC667" t="s">
        <v>876</v>
      </c>
      <c r="CD667" t="s">
        <v>268</v>
      </c>
      <c r="CE667" t="s">
        <v>268</v>
      </c>
      <c r="CF667" t="s">
        <v>268</v>
      </c>
      <c r="CG667" t="s">
        <v>268</v>
      </c>
      <c r="CH667" t="s">
        <v>268</v>
      </c>
      <c r="CI667" t="s">
        <v>268</v>
      </c>
      <c r="CJ667" t="s">
        <v>268</v>
      </c>
      <c r="CK667" t="s">
        <v>268</v>
      </c>
      <c r="CL667" t="s">
        <v>268</v>
      </c>
      <c r="CM667" t="s">
        <v>11224</v>
      </c>
      <c r="CN667">
        <v>109.63</v>
      </c>
      <c r="CO667" t="s">
        <v>268</v>
      </c>
      <c r="CP667">
        <v>109.63</v>
      </c>
      <c r="CQ667">
        <v>365</v>
      </c>
      <c r="CR667" t="s">
        <v>878</v>
      </c>
      <c r="CS667" t="s">
        <v>11225</v>
      </c>
      <c r="CT667" t="s">
        <v>11226</v>
      </c>
      <c r="CU667" t="s">
        <v>11227</v>
      </c>
      <c r="CV667" t="s">
        <v>268</v>
      </c>
      <c r="CW667" t="s">
        <v>268</v>
      </c>
      <c r="CX667" t="s">
        <v>268</v>
      </c>
      <c r="CY667" t="s">
        <v>268</v>
      </c>
      <c r="CZ667" t="s">
        <v>268</v>
      </c>
      <c r="DA667" t="s">
        <v>268</v>
      </c>
      <c r="DB667" s="429">
        <f t="shared" si="136"/>
        <v>0</v>
      </c>
      <c r="DC667" s="284">
        <f t="shared" si="137"/>
        <v>0</v>
      </c>
      <c r="DD667" s="284">
        <f t="shared" si="138"/>
        <v>0</v>
      </c>
      <c r="DE667" s="284">
        <f t="shared" si="139"/>
        <v>0</v>
      </c>
      <c r="DF667" s="295">
        <f t="shared" si="140"/>
        <v>66.62</v>
      </c>
      <c r="DG667" s="284">
        <f t="shared" si="141"/>
        <v>0</v>
      </c>
      <c r="DH667" s="284">
        <f t="shared" si="142"/>
        <v>0</v>
      </c>
      <c r="DI667" s="284">
        <f t="shared" si="143"/>
        <v>0</v>
      </c>
      <c r="DJ667" s="284">
        <f t="shared" si="144"/>
        <v>0</v>
      </c>
      <c r="DK667" s="295">
        <f t="shared" si="145"/>
        <v>1</v>
      </c>
      <c r="DL667" s="297" t="str">
        <f t="shared" si="146"/>
        <v>A dispo.</v>
      </c>
      <c r="DM667" s="430">
        <f>IFERROR(IF(CA667="D",IF(DL667="A dispo.",DF667*VLOOKUP('DATI INPUT'!$F$27,TARIFFE_UD,4,FALSE),DF667*VLOOKUP(DL667,TARIFFE_UD,4,FALSE)),DF667*VLOOKUP(CB667-100,TARIFFE_UND,4,FALSE)),0)</f>
        <v>42.229400402509214</v>
      </c>
      <c r="DN667" s="430">
        <f>IFERROR(IF(CA667="D",IF(DL667="A dispo.",DK667*VLOOKUP('DATI INPUT'!$F$27,TARIFFE_UD,5,FALSE),DK667*VLOOKUP(DL667,TARIFFE_UD,5,FALSE)),DK667*VLOOKUP(CB667-100,TARIFFE_UND,5,FALSE)),0)</f>
        <v>67.397800635548478</v>
      </c>
      <c r="DO667" s="431">
        <f t="shared" si="147"/>
        <v>-2.7989619423038903E-3</v>
      </c>
      <c r="DP667" s="299">
        <f>IFERROR(IF(CA667="D",IF(DL667="A dispo.",DF667*VLOOKUP('DATI INPUT'!$F$27,TARIFFE_UD,2,FALSE),DF667*VLOOKUP(DL667,TARIFFE_UD,2,FALSE)),DF667*VLOOKUP(CB667-100,TARIFFE_UND,2,FALSE)),0)</f>
        <v>52.759735566914465</v>
      </c>
      <c r="DQ667" s="299">
        <f>IFERROR(IF(CA667="D",IF(DL667="A dispo.",DK667*VLOOKUP('DATI INPUT'!$F$27,TARIFFE_UD,3,FALSE),DK667*VLOOKUP(DL667,TARIFFE_UD,3,FALSE)),DK667*VLOOKUP(CB667-100,TARIFFE_UND,3,FALSE)),0)</f>
        <v>60.367780403072892</v>
      </c>
      <c r="DR667" s="299">
        <f t="shared" si="148"/>
        <v>113.12751596998736</v>
      </c>
    </row>
    <row r="668" spans="1:122" x14ac:dyDescent="0.25">
      <c r="A668" t="s">
        <v>6156</v>
      </c>
      <c r="B668" t="s">
        <v>6157</v>
      </c>
      <c r="C668" t="s">
        <v>6158</v>
      </c>
      <c r="D668" t="s">
        <v>6159</v>
      </c>
      <c r="E668" t="s">
        <v>268</v>
      </c>
      <c r="F668" t="s">
        <v>156</v>
      </c>
      <c r="G668" t="s">
        <v>6160</v>
      </c>
      <c r="H668" t="s">
        <v>6152</v>
      </c>
      <c r="I668" t="s">
        <v>616</v>
      </c>
      <c r="J668" t="s">
        <v>156</v>
      </c>
      <c r="K668" t="s">
        <v>6161</v>
      </c>
      <c r="L668" t="s">
        <v>984</v>
      </c>
      <c r="M668" t="s">
        <v>6162</v>
      </c>
      <c r="N668" t="s">
        <v>6163</v>
      </c>
      <c r="O668" t="s">
        <v>6164</v>
      </c>
      <c r="P668" t="s">
        <v>6165</v>
      </c>
      <c r="Q668" t="s">
        <v>285</v>
      </c>
      <c r="R668" t="s">
        <v>154</v>
      </c>
      <c r="S668" t="s">
        <v>268</v>
      </c>
      <c r="T668" t="s">
        <v>268</v>
      </c>
      <c r="U668" t="s">
        <v>268</v>
      </c>
      <c r="V668" t="s">
        <v>268</v>
      </c>
      <c r="W668" t="s">
        <v>10406</v>
      </c>
      <c r="X668" t="s">
        <v>10374</v>
      </c>
      <c r="Y668" t="s">
        <v>294</v>
      </c>
      <c r="Z668" t="s">
        <v>268</v>
      </c>
      <c r="AA668" t="s">
        <v>268</v>
      </c>
      <c r="AB668" t="s">
        <v>268</v>
      </c>
      <c r="AC668" t="s">
        <v>268</v>
      </c>
      <c r="AD668" t="s">
        <v>268</v>
      </c>
      <c r="AE668" t="s">
        <v>287</v>
      </c>
      <c r="AF668" t="s">
        <v>1811</v>
      </c>
      <c r="AG668" t="s">
        <v>875</v>
      </c>
      <c r="AH668" t="s">
        <v>2154</v>
      </c>
      <c r="AI668" t="s">
        <v>1243</v>
      </c>
      <c r="AJ668" t="s">
        <v>268</v>
      </c>
      <c r="AK668" t="s">
        <v>366</v>
      </c>
      <c r="AL668" t="s">
        <v>268</v>
      </c>
      <c r="AM668" t="s">
        <v>405</v>
      </c>
      <c r="AN668" t="s">
        <v>268</v>
      </c>
      <c r="AO668" t="s">
        <v>268</v>
      </c>
      <c r="AP668" t="s">
        <v>268</v>
      </c>
      <c r="AQ668" t="s">
        <v>268</v>
      </c>
      <c r="AR668" t="s">
        <v>268</v>
      </c>
      <c r="AS668" t="s">
        <v>268</v>
      </c>
      <c r="AT668" t="s">
        <v>268</v>
      </c>
      <c r="AU668" t="s">
        <v>268</v>
      </c>
      <c r="AV668" t="s">
        <v>268</v>
      </c>
      <c r="AW668" t="s">
        <v>268</v>
      </c>
      <c r="AX668" t="s">
        <v>268</v>
      </c>
      <c r="AY668" t="s">
        <v>268</v>
      </c>
      <c r="AZ668" t="s">
        <v>268</v>
      </c>
      <c r="BA668" t="s">
        <v>268</v>
      </c>
      <c r="BB668" t="s">
        <v>268</v>
      </c>
      <c r="BC668" t="s">
        <v>268</v>
      </c>
      <c r="BD668" t="s">
        <v>268</v>
      </c>
      <c r="BE668" t="s">
        <v>268</v>
      </c>
      <c r="BF668" t="s">
        <v>268</v>
      </c>
      <c r="BG668" t="s">
        <v>268</v>
      </c>
      <c r="BH668" t="s">
        <v>268</v>
      </c>
      <c r="BI668" t="s">
        <v>268</v>
      </c>
      <c r="BJ668" t="s">
        <v>268</v>
      </c>
      <c r="BK668" t="s">
        <v>268</v>
      </c>
      <c r="BL668" t="s">
        <v>268</v>
      </c>
      <c r="BM668" t="s">
        <v>268</v>
      </c>
      <c r="BN668" t="s">
        <v>268</v>
      </c>
      <c r="BO668" t="s">
        <v>268</v>
      </c>
      <c r="BP668" t="s">
        <v>268</v>
      </c>
      <c r="BQ668" t="s">
        <v>268</v>
      </c>
      <c r="BR668" t="s">
        <v>268</v>
      </c>
      <c r="BS668" t="s">
        <v>268</v>
      </c>
      <c r="BT668" t="s">
        <v>268</v>
      </c>
      <c r="BU668" t="s">
        <v>268</v>
      </c>
      <c r="BV668" t="s">
        <v>268</v>
      </c>
      <c r="BW668" t="s">
        <v>268</v>
      </c>
      <c r="BX668" t="s">
        <v>268</v>
      </c>
      <c r="BY668">
        <v>61.58</v>
      </c>
      <c r="BZ668">
        <v>61.58</v>
      </c>
      <c r="CA668" t="s">
        <v>142</v>
      </c>
      <c r="CB668" s="356">
        <v>122</v>
      </c>
      <c r="CC668" t="s">
        <v>876</v>
      </c>
      <c r="CD668" t="s">
        <v>268</v>
      </c>
      <c r="CE668" t="s">
        <v>268</v>
      </c>
      <c r="CF668" t="s">
        <v>268</v>
      </c>
      <c r="CG668" t="s">
        <v>268</v>
      </c>
      <c r="CH668" t="s">
        <v>268</v>
      </c>
      <c r="CI668" t="s">
        <v>268</v>
      </c>
      <c r="CJ668" t="s">
        <v>268</v>
      </c>
      <c r="CK668" t="s">
        <v>268</v>
      </c>
      <c r="CL668" t="s">
        <v>268</v>
      </c>
      <c r="CM668" t="s">
        <v>11224</v>
      </c>
      <c r="CN668">
        <v>106.43</v>
      </c>
      <c r="CO668" t="s">
        <v>268</v>
      </c>
      <c r="CP668">
        <v>106.43</v>
      </c>
      <c r="CQ668">
        <v>365</v>
      </c>
      <c r="CR668" t="s">
        <v>878</v>
      </c>
      <c r="CS668" t="s">
        <v>11225</v>
      </c>
      <c r="CT668" t="s">
        <v>11226</v>
      </c>
      <c r="CU668" t="s">
        <v>11227</v>
      </c>
      <c r="CV668" t="s">
        <v>268</v>
      </c>
      <c r="CW668" t="s">
        <v>268</v>
      </c>
      <c r="CX668" t="s">
        <v>268</v>
      </c>
      <c r="CY668" t="s">
        <v>268</v>
      </c>
      <c r="CZ668" t="s">
        <v>268</v>
      </c>
      <c r="DA668" t="s">
        <v>268</v>
      </c>
      <c r="DB668" s="429">
        <f t="shared" si="136"/>
        <v>0</v>
      </c>
      <c r="DC668" s="284">
        <f t="shared" si="137"/>
        <v>0</v>
      </c>
      <c r="DD668" s="284">
        <f t="shared" si="138"/>
        <v>0</v>
      </c>
      <c r="DE668" s="284">
        <f t="shared" si="139"/>
        <v>0</v>
      </c>
      <c r="DF668" s="295">
        <f t="shared" si="140"/>
        <v>61.58</v>
      </c>
      <c r="DG668" s="284">
        <f t="shared" si="141"/>
        <v>0</v>
      </c>
      <c r="DH668" s="284">
        <f t="shared" si="142"/>
        <v>0</v>
      </c>
      <c r="DI668" s="284">
        <f t="shared" si="143"/>
        <v>0</v>
      </c>
      <c r="DJ668" s="284">
        <f t="shared" si="144"/>
        <v>0</v>
      </c>
      <c r="DK668" s="295">
        <f t="shared" si="145"/>
        <v>1</v>
      </c>
      <c r="DL668" s="297" t="str">
        <f t="shared" si="146"/>
        <v>A dispo.</v>
      </c>
      <c r="DM668" s="430">
        <f>IFERROR(IF(CA668="D",IF(DL668="A dispo.",DF668*VLOOKUP('DATI INPUT'!$F$27,TARIFFE_UD,4,FALSE),DF668*VLOOKUP(DL668,TARIFFE_UD,4,FALSE)),DF668*VLOOKUP(CB668-100,TARIFFE_UND,4,FALSE)),0)</f>
        <v>39.034621386768492</v>
      </c>
      <c r="DN668" s="430">
        <f>IFERROR(IF(CA668="D",IF(DL668="A dispo.",DK668*VLOOKUP('DATI INPUT'!$F$27,TARIFFE_UD,5,FALSE),DK668*VLOOKUP(DL668,TARIFFE_UD,5,FALSE)),DK668*VLOOKUP(CB668-100,TARIFFE_UND,5,FALSE)),0)</f>
        <v>67.397800635548478</v>
      </c>
      <c r="DO668" s="431">
        <f t="shared" si="147"/>
        <v>2.4220223169635346E-3</v>
      </c>
      <c r="DP668" s="299">
        <f>IFERROR(IF(CA668="D",IF(DL668="A dispo.",DF668*VLOOKUP('DATI INPUT'!$F$27,TARIFFE_UD,2,FALSE),DF668*VLOOKUP(DL668,TARIFFE_UD,2,FALSE)),DF668*VLOOKUP(CB668-100,TARIFFE_UND,2,FALSE)),0)</f>
        <v>48.768305557048819</v>
      </c>
      <c r="DQ668" s="299">
        <f>IFERROR(IF(CA668="D",IF(DL668="A dispo.",DK668*VLOOKUP('DATI INPUT'!$F$27,TARIFFE_UD,3,FALSE),DK668*VLOOKUP(DL668,TARIFFE_UD,3,FALSE)),DK668*VLOOKUP(CB668-100,TARIFFE_UND,3,FALSE)),0)</f>
        <v>60.367780403072892</v>
      </c>
      <c r="DR668" s="299">
        <f t="shared" si="148"/>
        <v>109.1360859601217</v>
      </c>
    </row>
    <row r="669" spans="1:122" x14ac:dyDescent="0.25">
      <c r="A669" t="s">
        <v>6167</v>
      </c>
      <c r="B669" t="s">
        <v>6168</v>
      </c>
      <c r="C669" t="s">
        <v>1487</v>
      </c>
      <c r="D669" t="s">
        <v>6169</v>
      </c>
      <c r="E669" t="s">
        <v>268</v>
      </c>
      <c r="F669" t="s">
        <v>156</v>
      </c>
      <c r="G669" t="s">
        <v>6170</v>
      </c>
      <c r="H669" t="s">
        <v>1761</v>
      </c>
      <c r="I669" t="s">
        <v>1252</v>
      </c>
      <c r="J669" t="s">
        <v>274</v>
      </c>
      <c r="K669" t="s">
        <v>6171</v>
      </c>
      <c r="L669" t="s">
        <v>984</v>
      </c>
      <c r="M669" t="s">
        <v>6172</v>
      </c>
      <c r="N669" t="s">
        <v>984</v>
      </c>
      <c r="O669" t="s">
        <v>873</v>
      </c>
      <c r="P669" t="s">
        <v>2116</v>
      </c>
      <c r="Q669" t="s">
        <v>315</v>
      </c>
      <c r="R669" t="s">
        <v>268</v>
      </c>
      <c r="S669" t="s">
        <v>268</v>
      </c>
      <c r="T669" t="s">
        <v>268</v>
      </c>
      <c r="U669" t="s">
        <v>268</v>
      </c>
      <c r="V669" t="s">
        <v>268</v>
      </c>
      <c r="W669" t="s">
        <v>6172</v>
      </c>
      <c r="X669" t="s">
        <v>2116</v>
      </c>
      <c r="Y669" t="s">
        <v>315</v>
      </c>
      <c r="Z669" t="s">
        <v>268</v>
      </c>
      <c r="AA669" t="s">
        <v>268</v>
      </c>
      <c r="AB669" t="s">
        <v>268</v>
      </c>
      <c r="AC669" t="s">
        <v>268</v>
      </c>
      <c r="AD669" t="s">
        <v>268</v>
      </c>
      <c r="AE669" t="s">
        <v>287</v>
      </c>
      <c r="AF669" t="s">
        <v>1811</v>
      </c>
      <c r="AG669" t="s">
        <v>875</v>
      </c>
      <c r="AH669" t="s">
        <v>1812</v>
      </c>
      <c r="AI669" t="s">
        <v>6173</v>
      </c>
      <c r="AJ669" t="s">
        <v>268</v>
      </c>
      <c r="AK669" t="s">
        <v>381</v>
      </c>
      <c r="AL669" t="s">
        <v>268</v>
      </c>
      <c r="AM669" t="s">
        <v>288</v>
      </c>
      <c r="AN669" t="s">
        <v>268</v>
      </c>
      <c r="AO669" t="s">
        <v>268</v>
      </c>
      <c r="AP669" t="s">
        <v>268</v>
      </c>
      <c r="AQ669" t="s">
        <v>268</v>
      </c>
      <c r="AR669" t="s">
        <v>268</v>
      </c>
      <c r="AS669" t="s">
        <v>268</v>
      </c>
      <c r="AT669" t="s">
        <v>268</v>
      </c>
      <c r="AU669" t="s">
        <v>268</v>
      </c>
      <c r="AV669" t="s">
        <v>268</v>
      </c>
      <c r="AW669" t="s">
        <v>268</v>
      </c>
      <c r="AX669" t="s">
        <v>268</v>
      </c>
      <c r="AY669" t="s">
        <v>268</v>
      </c>
      <c r="AZ669" t="s">
        <v>268</v>
      </c>
      <c r="BA669" t="s">
        <v>268</v>
      </c>
      <c r="BB669" t="s">
        <v>268</v>
      </c>
      <c r="BC669" t="s">
        <v>268</v>
      </c>
      <c r="BD669" t="s">
        <v>268</v>
      </c>
      <c r="BE669" t="s">
        <v>268</v>
      </c>
      <c r="BF669" t="s">
        <v>268</v>
      </c>
      <c r="BG669" t="s">
        <v>268</v>
      </c>
      <c r="BH669" t="s">
        <v>268</v>
      </c>
      <c r="BI669" t="s">
        <v>268</v>
      </c>
      <c r="BJ669" t="s">
        <v>268</v>
      </c>
      <c r="BK669" t="s">
        <v>268</v>
      </c>
      <c r="BL669" t="s">
        <v>268</v>
      </c>
      <c r="BM669" t="s">
        <v>268</v>
      </c>
      <c r="BN669" t="s">
        <v>268</v>
      </c>
      <c r="BO669" t="s">
        <v>268</v>
      </c>
      <c r="BP669" t="s">
        <v>268</v>
      </c>
      <c r="BQ669" t="s">
        <v>268</v>
      </c>
      <c r="BR669" t="s">
        <v>268</v>
      </c>
      <c r="BS669" t="s">
        <v>268</v>
      </c>
      <c r="BT669" t="s">
        <v>268</v>
      </c>
      <c r="BU669" t="s">
        <v>268</v>
      </c>
      <c r="BV669" t="s">
        <v>268</v>
      </c>
      <c r="BW669" t="s">
        <v>268</v>
      </c>
      <c r="BX669" t="s">
        <v>268</v>
      </c>
      <c r="BY669">
        <v>70</v>
      </c>
      <c r="BZ669">
        <v>70</v>
      </c>
      <c r="CA669" t="s">
        <v>142</v>
      </c>
      <c r="CB669" s="356">
        <v>122</v>
      </c>
      <c r="CC669" t="s">
        <v>876</v>
      </c>
      <c r="CD669" t="s">
        <v>268</v>
      </c>
      <c r="CE669" t="s">
        <v>268</v>
      </c>
      <c r="CF669" s="356">
        <v>4</v>
      </c>
      <c r="CG669" t="s">
        <v>268</v>
      </c>
      <c r="CH669" t="s">
        <v>268</v>
      </c>
      <c r="CI669" t="s">
        <v>268</v>
      </c>
      <c r="CJ669" t="s">
        <v>268</v>
      </c>
      <c r="CK669" t="s">
        <v>268</v>
      </c>
      <c r="CL669" t="s">
        <v>268</v>
      </c>
      <c r="CM669" t="s">
        <v>11224</v>
      </c>
      <c r="CN669">
        <v>130.04</v>
      </c>
      <c r="CO669" t="s">
        <v>268</v>
      </c>
      <c r="CP669">
        <v>130.04</v>
      </c>
      <c r="CQ669">
        <v>365</v>
      </c>
      <c r="CR669" t="s">
        <v>878</v>
      </c>
      <c r="CS669" t="s">
        <v>11225</v>
      </c>
      <c r="CT669" t="s">
        <v>11226</v>
      </c>
      <c r="CU669" t="s">
        <v>11227</v>
      </c>
      <c r="CV669" t="s">
        <v>268</v>
      </c>
      <c r="CW669" t="s">
        <v>268</v>
      </c>
      <c r="CX669" t="s">
        <v>268</v>
      </c>
      <c r="CY669" t="s">
        <v>268</v>
      </c>
      <c r="CZ669" t="s">
        <v>268</v>
      </c>
      <c r="DA669" t="s">
        <v>268</v>
      </c>
      <c r="DB669" s="429">
        <f t="shared" si="136"/>
        <v>0</v>
      </c>
      <c r="DC669" s="284">
        <f t="shared" si="137"/>
        <v>0</v>
      </c>
      <c r="DD669" s="284">
        <f t="shared" si="138"/>
        <v>0</v>
      </c>
      <c r="DE669" s="284">
        <f t="shared" si="139"/>
        <v>0</v>
      </c>
      <c r="DF669" s="295">
        <f t="shared" si="140"/>
        <v>70</v>
      </c>
      <c r="DG669" s="284">
        <f t="shared" si="141"/>
        <v>0</v>
      </c>
      <c r="DH669" s="284">
        <f t="shared" si="142"/>
        <v>0</v>
      </c>
      <c r="DI669" s="284">
        <f t="shared" si="143"/>
        <v>0</v>
      </c>
      <c r="DJ669" s="284">
        <f t="shared" si="144"/>
        <v>0</v>
      </c>
      <c r="DK669" s="295">
        <f t="shared" si="145"/>
        <v>1</v>
      </c>
      <c r="DL669" s="297">
        <f t="shared" si="146"/>
        <v>4</v>
      </c>
      <c r="DM669" s="430">
        <f>IFERROR(IF(CA669="D",IF(DL669="A dispo.",DF669*VLOOKUP('DATI INPUT'!$F$27,TARIFFE_UD,4,FALSE),DF669*VLOOKUP(DL669,TARIFFE_UD,4,FALSE)),DF669*VLOOKUP(CB669-100,TARIFFE_UND,4,FALSE)),0)</f>
        <v>47.658740461152625</v>
      </c>
      <c r="DN669" s="430">
        <f>IFERROR(IF(CA669="D",IF(DL669="A dispo.",DK669*VLOOKUP('DATI INPUT'!$F$27,TARIFFE_UD,5,FALSE),DK669*VLOOKUP(DL669,TARIFFE_UD,5,FALSE)),DK669*VLOOKUP(CB669-100,TARIFFE_UND,5,FALSE)),0)</f>
        <v>82.375089665670373</v>
      </c>
      <c r="DO669" s="431">
        <f t="shared" si="147"/>
        <v>-6.1698731769865844E-3</v>
      </c>
      <c r="DP669" s="299">
        <f>IFERROR(IF(CA669="D",IF(DL669="A dispo.",DF669*VLOOKUP('DATI INPUT'!$F$27,TARIFFE_UD,2,FALSE),DF669*VLOOKUP(DL669,TARIFFE_UD,2,FALSE)),DF669*VLOOKUP(CB669-100,TARIFFE_UND,2,FALSE)),0)</f>
        <v>59.542937389970959</v>
      </c>
      <c r="DQ669" s="299">
        <f>IFERROR(IF(CA669="D",IF(DL669="A dispo.",DK669*VLOOKUP('DATI INPUT'!$F$27,TARIFFE_UD,3,FALSE),DK669*VLOOKUP(DL669,TARIFFE_UD,3,FALSE)),DK669*VLOOKUP(CB669-100,TARIFFE_UND,3,FALSE)),0)</f>
        <v>73.78284271486686</v>
      </c>
      <c r="DR669" s="299">
        <f t="shared" si="148"/>
        <v>133.3257801048378</v>
      </c>
    </row>
    <row r="670" spans="1:122" x14ac:dyDescent="0.25">
      <c r="A670" t="s">
        <v>6174</v>
      </c>
      <c r="B670" t="s">
        <v>6168</v>
      </c>
      <c r="C670" t="s">
        <v>1010</v>
      </c>
      <c r="D670" t="s">
        <v>6169</v>
      </c>
      <c r="E670" t="s">
        <v>268</v>
      </c>
      <c r="F670" t="s">
        <v>156</v>
      </c>
      <c r="G670" t="s">
        <v>6170</v>
      </c>
      <c r="H670" t="s">
        <v>1761</v>
      </c>
      <c r="I670" t="s">
        <v>1252</v>
      </c>
      <c r="J670" t="s">
        <v>274</v>
      </c>
      <c r="K670" t="s">
        <v>6171</v>
      </c>
      <c r="L670" t="s">
        <v>984</v>
      </c>
      <c r="M670" t="s">
        <v>6172</v>
      </c>
      <c r="N670" t="s">
        <v>984</v>
      </c>
      <c r="O670" t="s">
        <v>873</v>
      </c>
      <c r="P670" t="s">
        <v>2116</v>
      </c>
      <c r="Q670" t="s">
        <v>315</v>
      </c>
      <c r="R670" t="s">
        <v>268</v>
      </c>
      <c r="S670" t="s">
        <v>268</v>
      </c>
      <c r="T670" t="s">
        <v>268</v>
      </c>
      <c r="U670" t="s">
        <v>268</v>
      </c>
      <c r="V670" t="s">
        <v>268</v>
      </c>
      <c r="W670" t="s">
        <v>10453</v>
      </c>
      <c r="X670" t="s">
        <v>268</v>
      </c>
      <c r="Y670" t="s">
        <v>268</v>
      </c>
      <c r="Z670" t="s">
        <v>268</v>
      </c>
      <c r="AA670" t="s">
        <v>268</v>
      </c>
      <c r="AB670" t="s">
        <v>268</v>
      </c>
      <c r="AC670" t="s">
        <v>268</v>
      </c>
      <c r="AD670" t="s">
        <v>268</v>
      </c>
      <c r="AE670" t="s">
        <v>287</v>
      </c>
      <c r="AF670" t="s">
        <v>1811</v>
      </c>
      <c r="AG670" t="s">
        <v>875</v>
      </c>
      <c r="AH670" t="s">
        <v>1812</v>
      </c>
      <c r="AI670" t="s">
        <v>3682</v>
      </c>
      <c r="AJ670" t="s">
        <v>268</v>
      </c>
      <c r="AK670" t="s">
        <v>268</v>
      </c>
      <c r="AL670" t="s">
        <v>268</v>
      </c>
      <c r="AM670" t="s">
        <v>353</v>
      </c>
      <c r="AN670" t="s">
        <v>268</v>
      </c>
      <c r="AO670" t="s">
        <v>268</v>
      </c>
      <c r="AP670" t="s">
        <v>268</v>
      </c>
      <c r="AQ670" t="s">
        <v>268</v>
      </c>
      <c r="AR670" t="s">
        <v>268</v>
      </c>
      <c r="AS670" t="s">
        <v>268</v>
      </c>
      <c r="AT670" t="s">
        <v>268</v>
      </c>
      <c r="AU670" t="s">
        <v>268</v>
      </c>
      <c r="AV670" t="s">
        <v>268</v>
      </c>
      <c r="AW670" t="s">
        <v>268</v>
      </c>
      <c r="AX670" t="s">
        <v>268</v>
      </c>
      <c r="AY670" t="s">
        <v>268</v>
      </c>
      <c r="AZ670" t="s">
        <v>268</v>
      </c>
      <c r="BA670" t="s">
        <v>268</v>
      </c>
      <c r="BB670" t="s">
        <v>268</v>
      </c>
      <c r="BC670" t="s">
        <v>268</v>
      </c>
      <c r="BD670" t="s">
        <v>268</v>
      </c>
      <c r="BE670" t="s">
        <v>268</v>
      </c>
      <c r="BF670" t="s">
        <v>268</v>
      </c>
      <c r="BG670" t="s">
        <v>268</v>
      </c>
      <c r="BH670" t="s">
        <v>268</v>
      </c>
      <c r="BI670" t="s">
        <v>268</v>
      </c>
      <c r="BJ670" t="s">
        <v>268</v>
      </c>
      <c r="BK670" t="s">
        <v>268</v>
      </c>
      <c r="BL670" t="s">
        <v>268</v>
      </c>
      <c r="BM670" t="s">
        <v>268</v>
      </c>
      <c r="BN670" t="s">
        <v>268</v>
      </c>
      <c r="BO670" t="s">
        <v>268</v>
      </c>
      <c r="BP670" t="s">
        <v>268</v>
      </c>
      <c r="BQ670" t="s">
        <v>268</v>
      </c>
      <c r="BR670" t="s">
        <v>268</v>
      </c>
      <c r="BS670" t="s">
        <v>268</v>
      </c>
      <c r="BT670" t="s">
        <v>268</v>
      </c>
      <c r="BU670" t="s">
        <v>268</v>
      </c>
      <c r="BV670" t="s">
        <v>268</v>
      </c>
      <c r="BW670" t="s">
        <v>268</v>
      </c>
      <c r="BX670" t="s">
        <v>268</v>
      </c>
      <c r="BY670">
        <v>18</v>
      </c>
      <c r="BZ670">
        <v>18</v>
      </c>
      <c r="CA670" t="s">
        <v>142</v>
      </c>
      <c r="CB670" s="356">
        <v>123</v>
      </c>
      <c r="CC670" t="s">
        <v>1817</v>
      </c>
      <c r="CD670" t="s">
        <v>268</v>
      </c>
      <c r="CE670" t="s">
        <v>268</v>
      </c>
      <c r="CF670" s="356">
        <v>4</v>
      </c>
      <c r="CG670" t="s">
        <v>268</v>
      </c>
      <c r="CH670" t="s">
        <v>268</v>
      </c>
      <c r="CI670" t="s">
        <v>268</v>
      </c>
      <c r="CJ670" t="s">
        <v>268</v>
      </c>
      <c r="CK670" t="s">
        <v>268</v>
      </c>
      <c r="CL670" t="s">
        <v>268</v>
      </c>
      <c r="CM670" t="s">
        <v>11224</v>
      </c>
      <c r="CN670">
        <v>12.26</v>
      </c>
      <c r="CO670" t="s">
        <v>268</v>
      </c>
      <c r="CP670">
        <v>12.26</v>
      </c>
      <c r="CQ670">
        <v>365</v>
      </c>
      <c r="CR670" t="s">
        <v>878</v>
      </c>
      <c r="CS670" t="s">
        <v>11225</v>
      </c>
      <c r="CT670" t="s">
        <v>11226</v>
      </c>
      <c r="CU670" t="s">
        <v>11227</v>
      </c>
      <c r="CV670" t="s">
        <v>268</v>
      </c>
      <c r="CW670" t="s">
        <v>268</v>
      </c>
      <c r="CX670" t="s">
        <v>268</v>
      </c>
      <c r="CY670" t="s">
        <v>268</v>
      </c>
      <c r="CZ670" t="s">
        <v>268</v>
      </c>
      <c r="DA670" t="s">
        <v>268</v>
      </c>
      <c r="DB670" s="429">
        <f t="shared" si="136"/>
        <v>0</v>
      </c>
      <c r="DC670" s="284">
        <f t="shared" si="137"/>
        <v>0</v>
      </c>
      <c r="DD670" s="284">
        <f t="shared" si="138"/>
        <v>0</v>
      </c>
      <c r="DE670" s="284">
        <f t="shared" si="139"/>
        <v>0</v>
      </c>
      <c r="DF670" s="295">
        <f t="shared" si="140"/>
        <v>18</v>
      </c>
      <c r="DG670" s="284">
        <f t="shared" si="141"/>
        <v>1</v>
      </c>
      <c r="DH670" s="284">
        <f t="shared" si="142"/>
        <v>0</v>
      </c>
      <c r="DI670" s="284">
        <f t="shared" si="143"/>
        <v>0</v>
      </c>
      <c r="DJ670" s="284">
        <f t="shared" si="144"/>
        <v>0</v>
      </c>
      <c r="DK670" s="295">
        <f t="shared" si="145"/>
        <v>0</v>
      </c>
      <c r="DL670" s="297">
        <f t="shared" si="146"/>
        <v>4</v>
      </c>
      <c r="DM670" s="430">
        <f>IFERROR(IF(CA670="D",IF(DL670="A dispo.",DF670*VLOOKUP('DATI INPUT'!$F$27,TARIFFE_UD,4,FALSE),DF670*VLOOKUP(DL670,TARIFFE_UD,4,FALSE)),DF670*VLOOKUP(CB670-100,TARIFFE_UND,4,FALSE)),0)</f>
        <v>12.255104690010675</v>
      </c>
      <c r="DN670" s="430">
        <f>IFERROR(IF(CA670="D",IF(DL670="A dispo.",DK670*VLOOKUP('DATI INPUT'!$F$27,TARIFFE_UD,5,FALSE),DK670*VLOOKUP(DL670,TARIFFE_UD,5,FALSE)),DK670*VLOOKUP(CB670-100,TARIFFE_UND,5,FALSE)),0)</f>
        <v>0</v>
      </c>
      <c r="DO670" s="431">
        <f t="shared" si="147"/>
        <v>-4.8953099893243035E-3</v>
      </c>
      <c r="DP670" s="299">
        <f>IFERROR(IF(CA670="D",IF(DL670="A dispo.",DF670*VLOOKUP('DATI INPUT'!$F$27,TARIFFE_UD,2,FALSE),DF670*VLOOKUP(DL670,TARIFFE_UD,2,FALSE)),DF670*VLOOKUP(CB670-100,TARIFFE_UND,2,FALSE)),0)</f>
        <v>15.31104104313539</v>
      </c>
      <c r="DQ670" s="299">
        <f>IFERROR(IF(CA670="D",IF(DL670="A dispo.",DK670*VLOOKUP('DATI INPUT'!$F$27,TARIFFE_UD,3,FALSE),DK670*VLOOKUP(DL670,TARIFFE_UD,3,FALSE)),DK670*VLOOKUP(CB670-100,TARIFFE_UND,3,FALSE)),0)</f>
        <v>0</v>
      </c>
      <c r="DR670" s="299">
        <f t="shared" si="148"/>
        <v>15.31104104313539</v>
      </c>
    </row>
    <row r="671" spans="1:122" x14ac:dyDescent="0.25">
      <c r="A671" t="s">
        <v>6175</v>
      </c>
      <c r="B671" t="s">
        <v>6176</v>
      </c>
      <c r="C671" t="s">
        <v>6177</v>
      </c>
      <c r="D671" t="s">
        <v>6178</v>
      </c>
      <c r="E671" t="s">
        <v>268</v>
      </c>
      <c r="F671" t="s">
        <v>156</v>
      </c>
      <c r="G671" t="s">
        <v>6179</v>
      </c>
      <c r="H671" t="s">
        <v>6152</v>
      </c>
      <c r="I671" t="s">
        <v>6180</v>
      </c>
      <c r="J671" t="s">
        <v>274</v>
      </c>
      <c r="K671" t="s">
        <v>6181</v>
      </c>
      <c r="L671" t="s">
        <v>984</v>
      </c>
      <c r="M671" t="s">
        <v>6182</v>
      </c>
      <c r="N671" t="s">
        <v>984</v>
      </c>
      <c r="O671" t="s">
        <v>873</v>
      </c>
      <c r="P671" t="s">
        <v>2560</v>
      </c>
      <c r="Q671" t="s">
        <v>368</v>
      </c>
      <c r="R671" t="s">
        <v>268</v>
      </c>
      <c r="S671" t="s">
        <v>268</v>
      </c>
      <c r="T671" t="s">
        <v>268</v>
      </c>
      <c r="U671" t="s">
        <v>268</v>
      </c>
      <c r="V671" t="s">
        <v>268</v>
      </c>
      <c r="W671" t="s">
        <v>6182</v>
      </c>
      <c r="X671" t="s">
        <v>2560</v>
      </c>
      <c r="Y671" t="s">
        <v>368</v>
      </c>
      <c r="Z671" t="s">
        <v>268</v>
      </c>
      <c r="AA671" t="s">
        <v>268</v>
      </c>
      <c r="AB671" t="s">
        <v>268</v>
      </c>
      <c r="AC671" t="s">
        <v>268</v>
      </c>
      <c r="AD671" t="s">
        <v>268</v>
      </c>
      <c r="AE671" t="s">
        <v>287</v>
      </c>
      <c r="AF671" t="s">
        <v>1811</v>
      </c>
      <c r="AG671" t="s">
        <v>875</v>
      </c>
      <c r="AH671" t="s">
        <v>1963</v>
      </c>
      <c r="AI671" t="s">
        <v>769</v>
      </c>
      <c r="AJ671" t="s">
        <v>268</v>
      </c>
      <c r="AK671" t="s">
        <v>366</v>
      </c>
      <c r="AL671" t="s">
        <v>268</v>
      </c>
      <c r="AM671" t="s">
        <v>288</v>
      </c>
      <c r="AN671" t="s">
        <v>268</v>
      </c>
      <c r="AO671" t="s">
        <v>268</v>
      </c>
      <c r="AP671" t="s">
        <v>268</v>
      </c>
      <c r="AQ671" t="s">
        <v>268</v>
      </c>
      <c r="AR671" t="s">
        <v>268</v>
      </c>
      <c r="AS671" t="s">
        <v>268</v>
      </c>
      <c r="AT671" t="s">
        <v>268</v>
      </c>
      <c r="AU671" t="s">
        <v>268</v>
      </c>
      <c r="AV671" t="s">
        <v>268</v>
      </c>
      <c r="AW671" t="s">
        <v>268</v>
      </c>
      <c r="AX671" t="s">
        <v>268</v>
      </c>
      <c r="AY671" t="s">
        <v>268</v>
      </c>
      <c r="AZ671" t="s">
        <v>268</v>
      </c>
      <c r="BA671" t="s">
        <v>268</v>
      </c>
      <c r="BB671" t="s">
        <v>268</v>
      </c>
      <c r="BC671" t="s">
        <v>268</v>
      </c>
      <c r="BD671" t="s">
        <v>268</v>
      </c>
      <c r="BE671" t="s">
        <v>268</v>
      </c>
      <c r="BF671" t="s">
        <v>268</v>
      </c>
      <c r="BG671" t="s">
        <v>268</v>
      </c>
      <c r="BH671" t="s">
        <v>268</v>
      </c>
      <c r="BI671" t="s">
        <v>268</v>
      </c>
      <c r="BJ671" t="s">
        <v>268</v>
      </c>
      <c r="BK671" t="s">
        <v>268</v>
      </c>
      <c r="BL671" t="s">
        <v>268</v>
      </c>
      <c r="BM671" t="s">
        <v>268</v>
      </c>
      <c r="BN671" t="s">
        <v>268</v>
      </c>
      <c r="BO671" t="s">
        <v>268</v>
      </c>
      <c r="BP671" t="s">
        <v>268</v>
      </c>
      <c r="BQ671" t="s">
        <v>268</v>
      </c>
      <c r="BR671" t="s">
        <v>268</v>
      </c>
      <c r="BS671" t="s">
        <v>268</v>
      </c>
      <c r="BT671" t="s">
        <v>268</v>
      </c>
      <c r="BU671" t="s">
        <v>268</v>
      </c>
      <c r="BV671" t="s">
        <v>268</v>
      </c>
      <c r="BW671" t="s">
        <v>268</v>
      </c>
      <c r="BX671" t="s">
        <v>268</v>
      </c>
      <c r="BY671">
        <v>51.49</v>
      </c>
      <c r="BZ671">
        <v>51.49</v>
      </c>
      <c r="CA671" t="s">
        <v>142</v>
      </c>
      <c r="CB671" s="356">
        <v>122</v>
      </c>
      <c r="CC671" t="s">
        <v>876</v>
      </c>
      <c r="CD671" t="s">
        <v>268</v>
      </c>
      <c r="CE671" t="s">
        <v>268</v>
      </c>
      <c r="CF671" s="356">
        <v>1</v>
      </c>
      <c r="CG671" t="s">
        <v>268</v>
      </c>
      <c r="CH671" t="s">
        <v>268</v>
      </c>
      <c r="CI671" t="s">
        <v>268</v>
      </c>
      <c r="CJ671" t="s">
        <v>268</v>
      </c>
      <c r="CK671" t="s">
        <v>268</v>
      </c>
      <c r="CL671" t="s">
        <v>268</v>
      </c>
      <c r="CM671" t="s">
        <v>11224</v>
      </c>
      <c r="CN671">
        <v>42.32</v>
      </c>
      <c r="CO671" t="s">
        <v>268</v>
      </c>
      <c r="CP671">
        <v>42.32</v>
      </c>
      <c r="CQ671">
        <v>365</v>
      </c>
      <c r="CR671" t="s">
        <v>878</v>
      </c>
      <c r="CS671" t="s">
        <v>11225</v>
      </c>
      <c r="CT671" t="s">
        <v>11226</v>
      </c>
      <c r="CU671" t="s">
        <v>11227</v>
      </c>
      <c r="CV671" t="s">
        <v>268</v>
      </c>
      <c r="CW671" t="s">
        <v>268</v>
      </c>
      <c r="CX671" t="s">
        <v>268</v>
      </c>
      <c r="CY671" t="s">
        <v>268</v>
      </c>
      <c r="CZ671" t="s">
        <v>268</v>
      </c>
      <c r="DA671" t="s">
        <v>268</v>
      </c>
      <c r="DB671" s="429">
        <f t="shared" si="136"/>
        <v>0</v>
      </c>
      <c r="DC671" s="284">
        <f t="shared" si="137"/>
        <v>0</v>
      </c>
      <c r="DD671" s="284">
        <f t="shared" si="138"/>
        <v>0</v>
      </c>
      <c r="DE671" s="284">
        <f t="shared" si="139"/>
        <v>0</v>
      </c>
      <c r="DF671" s="295">
        <f t="shared" si="140"/>
        <v>51.489999999999995</v>
      </c>
      <c r="DG671" s="284">
        <f t="shared" si="141"/>
        <v>0</v>
      </c>
      <c r="DH671" s="284">
        <f t="shared" si="142"/>
        <v>0</v>
      </c>
      <c r="DI671" s="284">
        <f t="shared" si="143"/>
        <v>0</v>
      </c>
      <c r="DJ671" s="284">
        <f t="shared" si="144"/>
        <v>0</v>
      </c>
      <c r="DK671" s="295">
        <f t="shared" si="145"/>
        <v>1</v>
      </c>
      <c r="DL671" s="297">
        <f t="shared" si="146"/>
        <v>1</v>
      </c>
      <c r="DM671" s="430">
        <f>IFERROR(IF(CA671="D",IF(DL671="A dispo.",DF671*VLOOKUP('DATI INPUT'!$F$27,TARIFFE_UD,4,FALSE),DF671*VLOOKUP(DL671,TARIFFE_UD,4,FALSE)),DF671*VLOOKUP(CB671-100,TARIFFE_UND,4,FALSE)),0)</f>
        <v>25.38567461735947</v>
      </c>
      <c r="DN671" s="430">
        <f>IFERROR(IF(CA671="D",IF(DL671="A dispo.",DK671*VLOOKUP('DATI INPUT'!$F$27,TARIFFE_UD,5,FALSE),DK671*VLOOKUP(DL671,TARIFFE_UD,5,FALSE)),DK671*VLOOKUP(CB671-100,TARIFFE_UND,5,FALSE)),0)</f>
        <v>16.930848468833439</v>
      </c>
      <c r="DO671" s="431">
        <f t="shared" si="147"/>
        <v>-3.4769138070913641E-3</v>
      </c>
      <c r="DP671" s="299">
        <f>IFERROR(IF(CA671="D",IF(DL671="A dispo.",DF671*VLOOKUP('DATI INPUT'!$F$27,TARIFFE_UD,2,FALSE),DF671*VLOOKUP(DL671,TARIFFE_UD,2,FALSE)),DF671*VLOOKUP(CB671-100,TARIFFE_UND,2,FALSE)),0)</f>
        <v>31.715853581478665</v>
      </c>
      <c r="DQ671" s="299">
        <f>IFERROR(IF(CA671="D",IF(DL671="A dispo.",DK671*VLOOKUP('DATI INPUT'!$F$27,TARIFFE_UD,3,FALSE),DK671*VLOOKUP(DL671,TARIFFE_UD,3,FALSE)),DK671*VLOOKUP(CB671-100,TARIFFE_UND,3,FALSE)),0)</f>
        <v>15.164853048114928</v>
      </c>
      <c r="DR671" s="299">
        <f t="shared" si="148"/>
        <v>46.88070662959359</v>
      </c>
    </row>
    <row r="672" spans="1:122" x14ac:dyDescent="0.25">
      <c r="A672" t="s">
        <v>6183</v>
      </c>
      <c r="B672" t="s">
        <v>6176</v>
      </c>
      <c r="C672" t="s">
        <v>1488</v>
      </c>
      <c r="D672" t="s">
        <v>6178</v>
      </c>
      <c r="E672" t="s">
        <v>268</v>
      </c>
      <c r="F672" t="s">
        <v>156</v>
      </c>
      <c r="G672" t="s">
        <v>6179</v>
      </c>
      <c r="H672" t="s">
        <v>6152</v>
      </c>
      <c r="I672" t="s">
        <v>6180</v>
      </c>
      <c r="J672" t="s">
        <v>274</v>
      </c>
      <c r="K672" t="s">
        <v>6181</v>
      </c>
      <c r="L672" t="s">
        <v>984</v>
      </c>
      <c r="M672" t="s">
        <v>6182</v>
      </c>
      <c r="N672" t="s">
        <v>984</v>
      </c>
      <c r="O672" t="s">
        <v>873</v>
      </c>
      <c r="P672" t="s">
        <v>2560</v>
      </c>
      <c r="Q672" t="s">
        <v>368</v>
      </c>
      <c r="R672" t="s">
        <v>268</v>
      </c>
      <c r="S672" t="s">
        <v>268</v>
      </c>
      <c r="T672" t="s">
        <v>268</v>
      </c>
      <c r="U672" t="s">
        <v>268</v>
      </c>
      <c r="V672" t="s">
        <v>268</v>
      </c>
      <c r="W672" t="s">
        <v>6182</v>
      </c>
      <c r="X672" t="s">
        <v>2560</v>
      </c>
      <c r="Y672" t="s">
        <v>368</v>
      </c>
      <c r="Z672" t="s">
        <v>268</v>
      </c>
      <c r="AA672" t="s">
        <v>268</v>
      </c>
      <c r="AB672" t="s">
        <v>268</v>
      </c>
      <c r="AC672" t="s">
        <v>268</v>
      </c>
      <c r="AD672" t="s">
        <v>268</v>
      </c>
      <c r="AE672" t="s">
        <v>287</v>
      </c>
      <c r="AF672" t="s">
        <v>1811</v>
      </c>
      <c r="AG672" t="s">
        <v>875</v>
      </c>
      <c r="AH672" t="s">
        <v>1963</v>
      </c>
      <c r="AI672" t="s">
        <v>769</v>
      </c>
      <c r="AJ672" t="s">
        <v>268</v>
      </c>
      <c r="AK672" t="s">
        <v>377</v>
      </c>
      <c r="AL672" t="s">
        <v>268</v>
      </c>
      <c r="AM672" t="s">
        <v>288</v>
      </c>
      <c r="AN672" t="s">
        <v>268</v>
      </c>
      <c r="AO672" t="s">
        <v>268</v>
      </c>
      <c r="AP672" t="s">
        <v>268</v>
      </c>
      <c r="AQ672" t="s">
        <v>268</v>
      </c>
      <c r="AR672" t="s">
        <v>268</v>
      </c>
      <c r="AS672" t="s">
        <v>268</v>
      </c>
      <c r="AT672" t="s">
        <v>268</v>
      </c>
      <c r="AU672" t="s">
        <v>268</v>
      </c>
      <c r="AV672" t="s">
        <v>268</v>
      </c>
      <c r="AW672" t="s">
        <v>268</v>
      </c>
      <c r="AX672" t="s">
        <v>268</v>
      </c>
      <c r="AY672" t="s">
        <v>268</v>
      </c>
      <c r="AZ672" t="s">
        <v>268</v>
      </c>
      <c r="BA672" t="s">
        <v>268</v>
      </c>
      <c r="BB672" t="s">
        <v>268</v>
      </c>
      <c r="BC672" t="s">
        <v>268</v>
      </c>
      <c r="BD672" t="s">
        <v>268</v>
      </c>
      <c r="BE672" t="s">
        <v>268</v>
      </c>
      <c r="BF672" t="s">
        <v>268</v>
      </c>
      <c r="BG672" t="s">
        <v>268</v>
      </c>
      <c r="BH672" t="s">
        <v>268</v>
      </c>
      <c r="BI672" t="s">
        <v>268</v>
      </c>
      <c r="BJ672" t="s">
        <v>268</v>
      </c>
      <c r="BK672" t="s">
        <v>268</v>
      </c>
      <c r="BL672" t="s">
        <v>268</v>
      </c>
      <c r="BM672" t="s">
        <v>268</v>
      </c>
      <c r="BN672" t="s">
        <v>268</v>
      </c>
      <c r="BO672" t="s">
        <v>268</v>
      </c>
      <c r="BP672" t="s">
        <v>268</v>
      </c>
      <c r="BQ672" t="s">
        <v>268</v>
      </c>
      <c r="BR672" t="s">
        <v>268</v>
      </c>
      <c r="BS672" t="s">
        <v>268</v>
      </c>
      <c r="BT672" t="s">
        <v>268</v>
      </c>
      <c r="BU672" t="s">
        <v>268</v>
      </c>
      <c r="BV672" t="s">
        <v>268</v>
      </c>
      <c r="BW672" t="s">
        <v>268</v>
      </c>
      <c r="BX672" t="s">
        <v>268</v>
      </c>
      <c r="BY672">
        <v>64.33</v>
      </c>
      <c r="BZ672">
        <v>64.33</v>
      </c>
      <c r="CA672" t="s">
        <v>142</v>
      </c>
      <c r="CB672" s="356">
        <v>122</v>
      </c>
      <c r="CC672" t="s">
        <v>876</v>
      </c>
      <c r="CD672" t="s">
        <v>268</v>
      </c>
      <c r="CE672" t="s">
        <v>268</v>
      </c>
      <c r="CF672" s="356">
        <v>2</v>
      </c>
      <c r="CG672" t="s">
        <v>268</v>
      </c>
      <c r="CH672" t="s">
        <v>268</v>
      </c>
      <c r="CI672" t="s">
        <v>268</v>
      </c>
      <c r="CJ672" t="s">
        <v>268</v>
      </c>
      <c r="CK672" t="s">
        <v>268</v>
      </c>
      <c r="CL672" t="s">
        <v>268</v>
      </c>
      <c r="CM672" t="s">
        <v>11224</v>
      </c>
      <c r="CN672">
        <v>88.44</v>
      </c>
      <c r="CO672" t="s">
        <v>268</v>
      </c>
      <c r="CP672">
        <v>88.44</v>
      </c>
      <c r="CQ672">
        <v>365</v>
      </c>
      <c r="CR672" t="s">
        <v>878</v>
      </c>
      <c r="CS672" t="s">
        <v>11225</v>
      </c>
      <c r="CT672" t="s">
        <v>11226</v>
      </c>
      <c r="CU672" t="s">
        <v>11227</v>
      </c>
      <c r="CV672" t="s">
        <v>268</v>
      </c>
      <c r="CW672" t="s">
        <v>268</v>
      </c>
      <c r="CX672" t="s">
        <v>268</v>
      </c>
      <c r="CY672" t="s">
        <v>268</v>
      </c>
      <c r="CZ672" t="s">
        <v>268</v>
      </c>
      <c r="DA672" t="s">
        <v>268</v>
      </c>
      <c r="DB672" s="429">
        <f t="shared" si="136"/>
        <v>0</v>
      </c>
      <c r="DC672" s="284">
        <f t="shared" si="137"/>
        <v>0</v>
      </c>
      <c r="DD672" s="284">
        <f t="shared" si="138"/>
        <v>0</v>
      </c>
      <c r="DE672" s="284">
        <f t="shared" si="139"/>
        <v>0</v>
      </c>
      <c r="DF672" s="295">
        <f t="shared" si="140"/>
        <v>64.33</v>
      </c>
      <c r="DG672" s="284">
        <f t="shared" si="141"/>
        <v>0</v>
      </c>
      <c r="DH672" s="284">
        <f t="shared" si="142"/>
        <v>0</v>
      </c>
      <c r="DI672" s="284">
        <f t="shared" si="143"/>
        <v>0</v>
      </c>
      <c r="DJ672" s="284">
        <f t="shared" si="144"/>
        <v>0</v>
      </c>
      <c r="DK672" s="295">
        <f t="shared" si="145"/>
        <v>1</v>
      </c>
      <c r="DL672" s="297">
        <f t="shared" si="146"/>
        <v>2</v>
      </c>
      <c r="DM672" s="430">
        <f>IFERROR(IF(CA672="D",IF(DL672="A dispo.",DF672*VLOOKUP('DATI INPUT'!$F$27,TARIFFE_UD,4,FALSE),DF672*VLOOKUP(DL672,TARIFFE_UD,4,FALSE)),DF672*VLOOKUP(CB672-100,TARIFFE_UND,4,FALSE)),0)</f>
        <v>37.002081753554556</v>
      </c>
      <c r="DN672" s="430">
        <f>IFERROR(IF(CA672="D",IF(DL672="A dispo.",DK672*VLOOKUP('DATI INPUT'!$F$27,TARIFFE_UD,5,FALSE),DK672*VLOOKUP(DL672,TARIFFE_UD,5,FALSE)),DK672*VLOOKUP(CB672-100,TARIFFE_UND,5,FALSE)),0)</f>
        <v>51.443731886070836</v>
      </c>
      <c r="DO672" s="431">
        <f t="shared" si="147"/>
        <v>5.8136396253871681E-3</v>
      </c>
      <c r="DP672" s="299">
        <f>IFERROR(IF(CA672="D",IF(DL672="A dispo.",DF672*VLOOKUP('DATI INPUT'!$F$27,TARIFFE_UD,2,FALSE),DF672*VLOOKUP(DL672,TARIFFE_UD,2,FALSE)),DF672*VLOOKUP(CB672-100,TARIFFE_UND,2,FALSE)),0)</f>
        <v>46.228931269099697</v>
      </c>
      <c r="DQ672" s="299">
        <f>IFERROR(IF(CA672="D",IF(DL672="A dispo.",DK672*VLOOKUP('DATI INPUT'!$F$27,TARIFFE_UD,3,FALSE),DK672*VLOOKUP(DL672,TARIFFE_UD,3,FALSE)),DK672*VLOOKUP(CB672-100,TARIFFE_UND,3,FALSE)),0)</f>
        <v>46.077822723118445</v>
      </c>
      <c r="DR672" s="299">
        <f t="shared" si="148"/>
        <v>92.306753992218148</v>
      </c>
    </row>
    <row r="673" spans="1:122" x14ac:dyDescent="0.25">
      <c r="A673" t="s">
        <v>6184</v>
      </c>
      <c r="B673" t="s">
        <v>6176</v>
      </c>
      <c r="C673" t="s">
        <v>1013</v>
      </c>
      <c r="D673" t="s">
        <v>6178</v>
      </c>
      <c r="E673" t="s">
        <v>268</v>
      </c>
      <c r="F673" t="s">
        <v>156</v>
      </c>
      <c r="G673" t="s">
        <v>6179</v>
      </c>
      <c r="H673" t="s">
        <v>6152</v>
      </c>
      <c r="I673" t="s">
        <v>6180</v>
      </c>
      <c r="J673" t="s">
        <v>274</v>
      </c>
      <c r="K673" t="s">
        <v>6181</v>
      </c>
      <c r="L673" t="s">
        <v>984</v>
      </c>
      <c r="M673" t="s">
        <v>6182</v>
      </c>
      <c r="N673" t="s">
        <v>984</v>
      </c>
      <c r="O673" t="s">
        <v>873</v>
      </c>
      <c r="P673" t="s">
        <v>2560</v>
      </c>
      <c r="Q673" t="s">
        <v>368</v>
      </c>
      <c r="R673" t="s">
        <v>268</v>
      </c>
      <c r="S673" t="s">
        <v>268</v>
      </c>
      <c r="T673" t="s">
        <v>268</v>
      </c>
      <c r="U673" t="s">
        <v>268</v>
      </c>
      <c r="V673" t="s">
        <v>268</v>
      </c>
      <c r="W673" t="s">
        <v>6182</v>
      </c>
      <c r="X673" t="s">
        <v>2560</v>
      </c>
      <c r="Y673" t="s">
        <v>368</v>
      </c>
      <c r="Z673" t="s">
        <v>268</v>
      </c>
      <c r="AA673" t="s">
        <v>268</v>
      </c>
      <c r="AB673" t="s">
        <v>268</v>
      </c>
      <c r="AC673" t="s">
        <v>268</v>
      </c>
      <c r="AD673" t="s">
        <v>268</v>
      </c>
      <c r="AE673" t="s">
        <v>287</v>
      </c>
      <c r="AF673" t="s">
        <v>1811</v>
      </c>
      <c r="AG673" t="s">
        <v>875</v>
      </c>
      <c r="AH673" t="s">
        <v>1963</v>
      </c>
      <c r="AI673" t="s">
        <v>769</v>
      </c>
      <c r="AJ673" t="s">
        <v>268</v>
      </c>
      <c r="AK673" t="s">
        <v>381</v>
      </c>
      <c r="AL673" t="s">
        <v>268</v>
      </c>
      <c r="AM673" t="s">
        <v>288</v>
      </c>
      <c r="AN673" t="s">
        <v>268</v>
      </c>
      <c r="AO673" t="s">
        <v>268</v>
      </c>
      <c r="AP673" t="s">
        <v>268</v>
      </c>
      <c r="AQ673" t="s">
        <v>268</v>
      </c>
      <c r="AR673" t="s">
        <v>268</v>
      </c>
      <c r="AS673" t="s">
        <v>268</v>
      </c>
      <c r="AT673" t="s">
        <v>268</v>
      </c>
      <c r="AU673" t="s">
        <v>268</v>
      </c>
      <c r="AV673" t="s">
        <v>268</v>
      </c>
      <c r="AW673" t="s">
        <v>268</v>
      </c>
      <c r="AX673" t="s">
        <v>268</v>
      </c>
      <c r="AY673" t="s">
        <v>268</v>
      </c>
      <c r="AZ673" t="s">
        <v>268</v>
      </c>
      <c r="BA673" t="s">
        <v>268</v>
      </c>
      <c r="BB673" t="s">
        <v>268</v>
      </c>
      <c r="BC673" t="s">
        <v>268</v>
      </c>
      <c r="BD673" t="s">
        <v>268</v>
      </c>
      <c r="BE673" t="s">
        <v>268</v>
      </c>
      <c r="BF673" t="s">
        <v>268</v>
      </c>
      <c r="BG673" t="s">
        <v>268</v>
      </c>
      <c r="BH673" t="s">
        <v>268</v>
      </c>
      <c r="BI673" t="s">
        <v>268</v>
      </c>
      <c r="BJ673" t="s">
        <v>268</v>
      </c>
      <c r="BK673" t="s">
        <v>268</v>
      </c>
      <c r="BL673" t="s">
        <v>268</v>
      </c>
      <c r="BM673" t="s">
        <v>268</v>
      </c>
      <c r="BN673" t="s">
        <v>268</v>
      </c>
      <c r="BO673" t="s">
        <v>268</v>
      </c>
      <c r="BP673" t="s">
        <v>268</v>
      </c>
      <c r="BQ673" t="s">
        <v>268</v>
      </c>
      <c r="BR673" t="s">
        <v>268</v>
      </c>
      <c r="BS673" t="s">
        <v>268</v>
      </c>
      <c r="BT673" t="s">
        <v>268</v>
      </c>
      <c r="BU673" t="s">
        <v>268</v>
      </c>
      <c r="BV673" t="s">
        <v>268</v>
      </c>
      <c r="BW673" t="s">
        <v>268</v>
      </c>
      <c r="BX673" t="s">
        <v>268</v>
      </c>
      <c r="BY673">
        <v>60.53</v>
      </c>
      <c r="BZ673">
        <v>60.53</v>
      </c>
      <c r="CA673" t="s">
        <v>142</v>
      </c>
      <c r="CB673" s="356">
        <v>122</v>
      </c>
      <c r="CC673" t="s">
        <v>876</v>
      </c>
      <c r="CD673" t="s">
        <v>268</v>
      </c>
      <c r="CE673" t="s">
        <v>268</v>
      </c>
      <c r="CF673" s="356">
        <v>1</v>
      </c>
      <c r="CG673" t="s">
        <v>268</v>
      </c>
      <c r="CH673" t="s">
        <v>268</v>
      </c>
      <c r="CI673" t="s">
        <v>268</v>
      </c>
      <c r="CJ673" t="s">
        <v>268</v>
      </c>
      <c r="CK673" t="s">
        <v>268</v>
      </c>
      <c r="CL673" t="s">
        <v>268</v>
      </c>
      <c r="CM673" t="s">
        <v>11224</v>
      </c>
      <c r="CN673">
        <v>46.77</v>
      </c>
      <c r="CO673" t="s">
        <v>268</v>
      </c>
      <c r="CP673">
        <v>46.77</v>
      </c>
      <c r="CQ673">
        <v>365</v>
      </c>
      <c r="CR673" t="s">
        <v>878</v>
      </c>
      <c r="CS673" t="s">
        <v>11225</v>
      </c>
      <c r="CT673" t="s">
        <v>11226</v>
      </c>
      <c r="CU673" t="s">
        <v>11227</v>
      </c>
      <c r="CV673" t="s">
        <v>268</v>
      </c>
      <c r="CW673" t="s">
        <v>268</v>
      </c>
      <c r="CX673" t="s">
        <v>268</v>
      </c>
      <c r="CY673" t="s">
        <v>268</v>
      </c>
      <c r="CZ673" t="s">
        <v>268</v>
      </c>
      <c r="DA673" t="s">
        <v>268</v>
      </c>
      <c r="DB673" s="429">
        <f t="shared" si="136"/>
        <v>0</v>
      </c>
      <c r="DC673" s="284">
        <f t="shared" si="137"/>
        <v>0</v>
      </c>
      <c r="DD673" s="284">
        <f t="shared" si="138"/>
        <v>0</v>
      </c>
      <c r="DE673" s="284">
        <f t="shared" si="139"/>
        <v>0</v>
      </c>
      <c r="DF673" s="295">
        <f t="shared" si="140"/>
        <v>60.53</v>
      </c>
      <c r="DG673" s="284">
        <f t="shared" si="141"/>
        <v>0</v>
      </c>
      <c r="DH673" s="284">
        <f t="shared" si="142"/>
        <v>0</v>
      </c>
      <c r="DI673" s="284">
        <f t="shared" si="143"/>
        <v>0</v>
      </c>
      <c r="DJ673" s="284">
        <f t="shared" si="144"/>
        <v>0</v>
      </c>
      <c r="DK673" s="295">
        <f t="shared" si="145"/>
        <v>1</v>
      </c>
      <c r="DL673" s="297">
        <f t="shared" si="146"/>
        <v>1</v>
      </c>
      <c r="DM673" s="430">
        <f>IFERROR(IF(CA673="D",IF(DL673="A dispo.",DF673*VLOOKUP('DATI INPUT'!$F$27,TARIFFE_UD,4,FALSE),DF673*VLOOKUP(DL673,TARIFFE_UD,4,FALSE)),DF673*VLOOKUP(CB673-100,TARIFFE_UND,4,FALSE)),0)</f>
        <v>29.842588552898988</v>
      </c>
      <c r="DN673" s="430">
        <f>IFERROR(IF(CA673="D",IF(DL673="A dispo.",DK673*VLOOKUP('DATI INPUT'!$F$27,TARIFFE_UD,5,FALSE),DK673*VLOOKUP(DL673,TARIFFE_UD,5,FALSE)),DK673*VLOOKUP(CB673-100,TARIFFE_UND,5,FALSE)),0)</f>
        <v>16.930848468833439</v>
      </c>
      <c r="DO673" s="431">
        <f t="shared" si="147"/>
        <v>3.4370217324237728E-3</v>
      </c>
      <c r="DP673" s="299">
        <f>IFERROR(IF(CA673="D",IF(DL673="A dispo.",DF673*VLOOKUP('DATI INPUT'!$F$27,TARIFFE_UD,2,FALSE),DF673*VLOOKUP(DL673,TARIFFE_UD,2,FALSE)),DF673*VLOOKUP(CB673-100,TARIFFE_UND,2,FALSE)),0)</f>
        <v>37.284144829809748</v>
      </c>
      <c r="DQ673" s="299">
        <f>IFERROR(IF(CA673="D",IF(DL673="A dispo.",DK673*VLOOKUP('DATI INPUT'!$F$27,TARIFFE_UD,3,FALSE),DK673*VLOOKUP(DL673,TARIFFE_UD,3,FALSE)),DK673*VLOOKUP(CB673-100,TARIFFE_UND,3,FALSE)),0)</f>
        <v>15.164853048114928</v>
      </c>
      <c r="DR673" s="299">
        <f t="shared" si="148"/>
        <v>52.448997877924675</v>
      </c>
    </row>
    <row r="674" spans="1:122" x14ac:dyDescent="0.25">
      <c r="A674" t="s">
        <v>6193</v>
      </c>
      <c r="B674" t="s">
        <v>6194</v>
      </c>
      <c r="C674" t="s">
        <v>6195</v>
      </c>
      <c r="D674" t="s">
        <v>6196</v>
      </c>
      <c r="E674" t="s">
        <v>268</v>
      </c>
      <c r="F674" t="s">
        <v>156</v>
      </c>
      <c r="G674" t="s">
        <v>6197</v>
      </c>
      <c r="H674" t="s">
        <v>1761</v>
      </c>
      <c r="I674" t="s">
        <v>440</v>
      </c>
      <c r="J674" t="s">
        <v>274</v>
      </c>
      <c r="K674" t="s">
        <v>6198</v>
      </c>
      <c r="L674" t="s">
        <v>984</v>
      </c>
      <c r="M674" t="s">
        <v>11252</v>
      </c>
      <c r="N674" t="s">
        <v>1135</v>
      </c>
      <c r="O674" t="s">
        <v>873</v>
      </c>
      <c r="P674" t="s">
        <v>5230</v>
      </c>
      <c r="Q674" t="s">
        <v>275</v>
      </c>
      <c r="R674" t="s">
        <v>268</v>
      </c>
      <c r="S674" t="s">
        <v>268</v>
      </c>
      <c r="T674" t="s">
        <v>268</v>
      </c>
      <c r="U674" t="s">
        <v>268</v>
      </c>
      <c r="V674" t="s">
        <v>268</v>
      </c>
      <c r="W674" t="s">
        <v>6172</v>
      </c>
      <c r="X674" t="s">
        <v>2116</v>
      </c>
      <c r="Y674" t="s">
        <v>315</v>
      </c>
      <c r="Z674" t="s">
        <v>268</v>
      </c>
      <c r="AA674" t="s">
        <v>268</v>
      </c>
      <c r="AB674" t="s">
        <v>268</v>
      </c>
      <c r="AC674" t="s">
        <v>268</v>
      </c>
      <c r="AD674" t="s">
        <v>268</v>
      </c>
      <c r="AE674" t="s">
        <v>287</v>
      </c>
      <c r="AF674" t="s">
        <v>1811</v>
      </c>
      <c r="AG674" t="s">
        <v>875</v>
      </c>
      <c r="AH674" t="s">
        <v>1812</v>
      </c>
      <c r="AI674" t="s">
        <v>6173</v>
      </c>
      <c r="AJ674" t="s">
        <v>268</v>
      </c>
      <c r="AK674" t="s">
        <v>377</v>
      </c>
      <c r="AL674" t="s">
        <v>268</v>
      </c>
      <c r="AM674" t="s">
        <v>288</v>
      </c>
      <c r="AN674" t="s">
        <v>268</v>
      </c>
      <c r="AO674" t="s">
        <v>268</v>
      </c>
      <c r="AP674" t="s">
        <v>268</v>
      </c>
      <c r="AQ674" t="s">
        <v>268</v>
      </c>
      <c r="AR674" t="s">
        <v>268</v>
      </c>
      <c r="AS674" t="s">
        <v>268</v>
      </c>
      <c r="AT674" t="s">
        <v>268</v>
      </c>
      <c r="AU674" t="s">
        <v>268</v>
      </c>
      <c r="AV674" t="s">
        <v>268</v>
      </c>
      <c r="AW674" t="s">
        <v>268</v>
      </c>
      <c r="AX674" t="s">
        <v>268</v>
      </c>
      <c r="AY674" t="s">
        <v>268</v>
      </c>
      <c r="AZ674" t="s">
        <v>268</v>
      </c>
      <c r="BA674" t="s">
        <v>268</v>
      </c>
      <c r="BB674" t="s">
        <v>268</v>
      </c>
      <c r="BC674" t="s">
        <v>268</v>
      </c>
      <c r="BD674" t="s">
        <v>268</v>
      </c>
      <c r="BE674" t="s">
        <v>268</v>
      </c>
      <c r="BF674" t="s">
        <v>268</v>
      </c>
      <c r="BG674" t="s">
        <v>268</v>
      </c>
      <c r="BH674" t="s">
        <v>268</v>
      </c>
      <c r="BI674" t="s">
        <v>268</v>
      </c>
      <c r="BJ674" t="s">
        <v>268</v>
      </c>
      <c r="BK674" t="s">
        <v>268</v>
      </c>
      <c r="BL674" t="s">
        <v>268</v>
      </c>
      <c r="BM674" t="s">
        <v>268</v>
      </c>
      <c r="BN674" t="s">
        <v>268</v>
      </c>
      <c r="BO674" t="s">
        <v>268</v>
      </c>
      <c r="BP674" t="s">
        <v>268</v>
      </c>
      <c r="BQ674" t="s">
        <v>268</v>
      </c>
      <c r="BR674" t="s">
        <v>268</v>
      </c>
      <c r="BS674" t="s">
        <v>268</v>
      </c>
      <c r="BT674" t="s">
        <v>268</v>
      </c>
      <c r="BU674" t="s">
        <v>268</v>
      </c>
      <c r="BV674" t="s">
        <v>268</v>
      </c>
      <c r="BW674" t="s">
        <v>268</v>
      </c>
      <c r="BX674" t="s">
        <v>268</v>
      </c>
      <c r="BY674">
        <v>70</v>
      </c>
      <c r="BZ674">
        <v>70</v>
      </c>
      <c r="CA674" t="s">
        <v>142</v>
      </c>
      <c r="CB674" s="356">
        <v>122</v>
      </c>
      <c r="CC674" t="s">
        <v>876</v>
      </c>
      <c r="CD674" t="s">
        <v>268</v>
      </c>
      <c r="CE674" t="s">
        <v>268</v>
      </c>
      <c r="CF674" t="s">
        <v>268</v>
      </c>
      <c r="CG674" t="s">
        <v>268</v>
      </c>
      <c r="CH674" t="s">
        <v>268</v>
      </c>
      <c r="CI674" t="s">
        <v>268</v>
      </c>
      <c r="CJ674" t="s">
        <v>268</v>
      </c>
      <c r="CK674" t="s">
        <v>268</v>
      </c>
      <c r="CL674" t="s">
        <v>268</v>
      </c>
      <c r="CM674" t="s">
        <v>11224</v>
      </c>
      <c r="CN674">
        <v>111.77</v>
      </c>
      <c r="CO674" t="s">
        <v>268</v>
      </c>
      <c r="CP674">
        <v>111.77</v>
      </c>
      <c r="CQ674">
        <v>365</v>
      </c>
      <c r="CR674" t="s">
        <v>878</v>
      </c>
      <c r="CS674" t="s">
        <v>11225</v>
      </c>
      <c r="CT674" t="s">
        <v>11226</v>
      </c>
      <c r="CU674" t="s">
        <v>11227</v>
      </c>
      <c r="CV674" t="s">
        <v>268</v>
      </c>
      <c r="CW674" t="s">
        <v>268</v>
      </c>
      <c r="CX674" t="s">
        <v>268</v>
      </c>
      <c r="CY674" t="s">
        <v>268</v>
      </c>
      <c r="CZ674" t="s">
        <v>268</v>
      </c>
      <c r="DA674" t="s">
        <v>268</v>
      </c>
      <c r="DB674" s="429">
        <f t="shared" si="136"/>
        <v>0</v>
      </c>
      <c r="DC674" s="284">
        <f t="shared" si="137"/>
        <v>0</v>
      </c>
      <c r="DD674" s="284">
        <f t="shared" si="138"/>
        <v>0</v>
      </c>
      <c r="DE674" s="284">
        <f t="shared" si="139"/>
        <v>0</v>
      </c>
      <c r="DF674" s="295">
        <f t="shared" si="140"/>
        <v>70</v>
      </c>
      <c r="DG674" s="284">
        <f t="shared" si="141"/>
        <v>0</v>
      </c>
      <c r="DH674" s="284">
        <f t="shared" si="142"/>
        <v>0</v>
      </c>
      <c r="DI674" s="284">
        <f t="shared" si="143"/>
        <v>0</v>
      </c>
      <c r="DJ674" s="284">
        <f t="shared" si="144"/>
        <v>0</v>
      </c>
      <c r="DK674" s="295">
        <f t="shared" si="145"/>
        <v>1</v>
      </c>
      <c r="DL674" s="297" t="str">
        <f t="shared" si="146"/>
        <v>A dispo.</v>
      </c>
      <c r="DM674" s="430">
        <f>IFERROR(IF(CA674="D",IF(DL674="A dispo.",DF674*VLOOKUP('DATI INPUT'!$F$27,TARIFFE_UD,4,FALSE),DF674*VLOOKUP(DL674,TARIFFE_UD,4,FALSE)),DF674*VLOOKUP(CB674-100,TARIFFE_UND,4,FALSE)),0)</f>
        <v>44.37193077417659</v>
      </c>
      <c r="DN674" s="430">
        <f>IFERROR(IF(CA674="D",IF(DL674="A dispo.",DK674*VLOOKUP('DATI INPUT'!$F$27,TARIFFE_UD,5,FALSE),DK674*VLOOKUP(DL674,TARIFFE_UD,5,FALSE)),DK674*VLOOKUP(CB674-100,TARIFFE_UND,5,FALSE)),0)</f>
        <v>67.397800635548478</v>
      </c>
      <c r="DO674" s="431">
        <f t="shared" si="147"/>
        <v>-2.6859027492776022E-4</v>
      </c>
      <c r="DP674" s="299">
        <f>IFERROR(IF(CA674="D",IF(DL674="A dispo.",DF674*VLOOKUP('DATI INPUT'!$F$27,TARIFFE_UD,2,FALSE),DF674*VLOOKUP(DL674,TARIFFE_UD,2,FALSE)),DF674*VLOOKUP(CB674-100,TARIFFE_UND,2,FALSE)),0)</f>
        <v>55.436527914800543</v>
      </c>
      <c r="DQ674" s="299">
        <f>IFERROR(IF(CA674="D",IF(DL674="A dispo.",DK674*VLOOKUP('DATI INPUT'!$F$27,TARIFFE_UD,3,FALSE),DK674*VLOOKUP(DL674,TARIFFE_UD,3,FALSE)),DK674*VLOOKUP(CB674-100,TARIFFE_UND,3,FALSE)),0)</f>
        <v>60.367780403072892</v>
      </c>
      <c r="DR674" s="299">
        <f t="shared" si="148"/>
        <v>115.80430831787343</v>
      </c>
    </row>
    <row r="675" spans="1:122" x14ac:dyDescent="0.25">
      <c r="A675" t="s">
        <v>6199</v>
      </c>
      <c r="B675" t="s">
        <v>6194</v>
      </c>
      <c r="C675" t="s">
        <v>6200</v>
      </c>
      <c r="D675" t="s">
        <v>6196</v>
      </c>
      <c r="E675" t="s">
        <v>268</v>
      </c>
      <c r="F675" t="s">
        <v>156</v>
      </c>
      <c r="G675" t="s">
        <v>6197</v>
      </c>
      <c r="H675" t="s">
        <v>1761</v>
      </c>
      <c r="I675" t="s">
        <v>440</v>
      </c>
      <c r="J675" t="s">
        <v>274</v>
      </c>
      <c r="K675" t="s">
        <v>6198</v>
      </c>
      <c r="L675" t="s">
        <v>984</v>
      </c>
      <c r="M675" t="s">
        <v>11252</v>
      </c>
      <c r="N675" t="s">
        <v>1135</v>
      </c>
      <c r="O675" t="s">
        <v>873</v>
      </c>
      <c r="P675" t="s">
        <v>5230</v>
      </c>
      <c r="Q675" t="s">
        <v>275</v>
      </c>
      <c r="R675" t="s">
        <v>268</v>
      </c>
      <c r="S675" t="s">
        <v>268</v>
      </c>
      <c r="T675" t="s">
        <v>268</v>
      </c>
      <c r="U675" t="s">
        <v>268</v>
      </c>
      <c r="V675" t="s">
        <v>268</v>
      </c>
      <c r="W675" t="s">
        <v>10453</v>
      </c>
      <c r="X675" t="s">
        <v>268</v>
      </c>
      <c r="Y675" t="s">
        <v>268</v>
      </c>
      <c r="Z675" t="s">
        <v>268</v>
      </c>
      <c r="AA675" t="s">
        <v>268</v>
      </c>
      <c r="AB675" t="s">
        <v>268</v>
      </c>
      <c r="AC675" t="s">
        <v>268</v>
      </c>
      <c r="AD675" t="s">
        <v>268</v>
      </c>
      <c r="AE675" t="s">
        <v>287</v>
      </c>
      <c r="AF675" t="s">
        <v>1811</v>
      </c>
      <c r="AG675" t="s">
        <v>875</v>
      </c>
      <c r="AH675" t="s">
        <v>1812</v>
      </c>
      <c r="AI675" t="s">
        <v>6201</v>
      </c>
      <c r="AJ675" t="s">
        <v>268</v>
      </c>
      <c r="AK675" t="s">
        <v>268</v>
      </c>
      <c r="AL675" t="s">
        <v>268</v>
      </c>
      <c r="AM675" t="s">
        <v>353</v>
      </c>
      <c r="AN675" t="s">
        <v>268</v>
      </c>
      <c r="AO675" t="s">
        <v>268</v>
      </c>
      <c r="AP675" t="s">
        <v>268</v>
      </c>
      <c r="AQ675" t="s">
        <v>268</v>
      </c>
      <c r="AR675" t="s">
        <v>268</v>
      </c>
      <c r="AS675" t="s">
        <v>268</v>
      </c>
      <c r="AT675" t="s">
        <v>268</v>
      </c>
      <c r="AU675" t="s">
        <v>268</v>
      </c>
      <c r="AV675" t="s">
        <v>268</v>
      </c>
      <c r="AW675" t="s">
        <v>268</v>
      </c>
      <c r="AX675" t="s">
        <v>268</v>
      </c>
      <c r="AY675" t="s">
        <v>268</v>
      </c>
      <c r="AZ675" t="s">
        <v>268</v>
      </c>
      <c r="BA675" t="s">
        <v>268</v>
      </c>
      <c r="BB675" t="s">
        <v>268</v>
      </c>
      <c r="BC675" t="s">
        <v>268</v>
      </c>
      <c r="BD675" t="s">
        <v>268</v>
      </c>
      <c r="BE675" t="s">
        <v>268</v>
      </c>
      <c r="BF675" t="s">
        <v>268</v>
      </c>
      <c r="BG675" t="s">
        <v>268</v>
      </c>
      <c r="BH675" t="s">
        <v>268</v>
      </c>
      <c r="BI675" t="s">
        <v>268</v>
      </c>
      <c r="BJ675" t="s">
        <v>268</v>
      </c>
      <c r="BK675" t="s">
        <v>268</v>
      </c>
      <c r="BL675" t="s">
        <v>268</v>
      </c>
      <c r="BM675" t="s">
        <v>268</v>
      </c>
      <c r="BN675" t="s">
        <v>268</v>
      </c>
      <c r="BO675" t="s">
        <v>268</v>
      </c>
      <c r="BP675" t="s">
        <v>268</v>
      </c>
      <c r="BQ675" t="s">
        <v>268</v>
      </c>
      <c r="BR675" t="s">
        <v>268</v>
      </c>
      <c r="BS675" t="s">
        <v>268</v>
      </c>
      <c r="BT675" t="s">
        <v>268</v>
      </c>
      <c r="BU675" t="s">
        <v>268</v>
      </c>
      <c r="BV675" t="s">
        <v>268</v>
      </c>
      <c r="BW675" t="s">
        <v>268</v>
      </c>
      <c r="BX675" t="s">
        <v>268</v>
      </c>
      <c r="BY675">
        <v>22</v>
      </c>
      <c r="BZ675">
        <v>22</v>
      </c>
      <c r="CA675" t="s">
        <v>142</v>
      </c>
      <c r="CB675" s="356">
        <v>123</v>
      </c>
      <c r="CC675" t="s">
        <v>1817</v>
      </c>
      <c r="CD675" t="s">
        <v>268</v>
      </c>
      <c r="CE675" t="s">
        <v>268</v>
      </c>
      <c r="CF675" t="s">
        <v>268</v>
      </c>
      <c r="CG675" t="s">
        <v>268</v>
      </c>
      <c r="CH675" t="s">
        <v>268</v>
      </c>
      <c r="CI675" t="s">
        <v>268</v>
      </c>
      <c r="CJ675" t="s">
        <v>268</v>
      </c>
      <c r="CK675" t="s">
        <v>268</v>
      </c>
      <c r="CL675" t="s">
        <v>268</v>
      </c>
      <c r="CM675" t="s">
        <v>11224</v>
      </c>
      <c r="CN675">
        <v>13.95</v>
      </c>
      <c r="CO675" t="s">
        <v>268</v>
      </c>
      <c r="CP675">
        <v>13.95</v>
      </c>
      <c r="CQ675">
        <v>365</v>
      </c>
      <c r="CR675" t="s">
        <v>878</v>
      </c>
      <c r="CS675" t="s">
        <v>11225</v>
      </c>
      <c r="CT675" t="s">
        <v>11226</v>
      </c>
      <c r="CU675" t="s">
        <v>11227</v>
      </c>
      <c r="CV675" t="s">
        <v>268</v>
      </c>
      <c r="CW675" t="s">
        <v>268</v>
      </c>
      <c r="CX675" t="s">
        <v>268</v>
      </c>
      <c r="CY675" t="s">
        <v>268</v>
      </c>
      <c r="CZ675" t="s">
        <v>268</v>
      </c>
      <c r="DA675" t="s">
        <v>268</v>
      </c>
      <c r="DB675" s="429">
        <f t="shared" si="136"/>
        <v>0</v>
      </c>
      <c r="DC675" s="284">
        <f t="shared" si="137"/>
        <v>0</v>
      </c>
      <c r="DD675" s="284">
        <f t="shared" si="138"/>
        <v>0</v>
      </c>
      <c r="DE675" s="284">
        <f t="shared" si="139"/>
        <v>0</v>
      </c>
      <c r="DF675" s="295">
        <f t="shared" si="140"/>
        <v>22</v>
      </c>
      <c r="DG675" s="284">
        <f t="shared" si="141"/>
        <v>1</v>
      </c>
      <c r="DH675" s="284">
        <f t="shared" si="142"/>
        <v>0</v>
      </c>
      <c r="DI675" s="284">
        <f t="shared" si="143"/>
        <v>0</v>
      </c>
      <c r="DJ675" s="284">
        <f t="shared" si="144"/>
        <v>0</v>
      </c>
      <c r="DK675" s="295">
        <f t="shared" si="145"/>
        <v>0</v>
      </c>
      <c r="DL675" s="297" t="str">
        <f t="shared" si="146"/>
        <v>A dispo.</v>
      </c>
      <c r="DM675" s="430">
        <f>IFERROR(IF(CA675="D",IF(DL675="A dispo.",DF675*VLOOKUP('DATI INPUT'!$F$27,TARIFFE_UD,4,FALSE),DF675*VLOOKUP(DL675,TARIFFE_UD,4,FALSE)),DF675*VLOOKUP(CB675-100,TARIFFE_UND,4,FALSE)),0)</f>
        <v>13.945463957598356</v>
      </c>
      <c r="DN675" s="430">
        <f>IFERROR(IF(CA675="D",IF(DL675="A dispo.",DK675*VLOOKUP('DATI INPUT'!$F$27,TARIFFE_UD,5,FALSE),DK675*VLOOKUP(DL675,TARIFFE_UD,5,FALSE)),DK675*VLOOKUP(CB675-100,TARIFFE_UND,5,FALSE)),0)</f>
        <v>0</v>
      </c>
      <c r="DO675" s="431">
        <f t="shared" si="147"/>
        <v>-4.536042401642959E-3</v>
      </c>
      <c r="DP675" s="299">
        <f>IFERROR(IF(CA675="D",IF(DL675="A dispo.",DF675*VLOOKUP('DATI INPUT'!$F$27,TARIFFE_UD,2,FALSE),DF675*VLOOKUP(DL675,TARIFFE_UD,2,FALSE)),DF675*VLOOKUP(CB675-100,TARIFFE_UND,2,FALSE)),0)</f>
        <v>17.422908773223028</v>
      </c>
      <c r="DQ675" s="299">
        <f>IFERROR(IF(CA675="D",IF(DL675="A dispo.",DK675*VLOOKUP('DATI INPUT'!$F$27,TARIFFE_UD,3,FALSE),DK675*VLOOKUP(DL675,TARIFFE_UD,3,FALSE)),DK675*VLOOKUP(CB675-100,TARIFFE_UND,3,FALSE)),0)</f>
        <v>0</v>
      </c>
      <c r="DR675" s="299">
        <f t="shared" si="148"/>
        <v>17.422908773223028</v>
      </c>
    </row>
    <row r="676" spans="1:122" x14ac:dyDescent="0.25">
      <c r="A676" t="s">
        <v>6202</v>
      </c>
      <c r="B676" t="s">
        <v>6203</v>
      </c>
      <c r="C676" t="s">
        <v>6204</v>
      </c>
      <c r="D676" t="s">
        <v>6205</v>
      </c>
      <c r="E676" t="s">
        <v>268</v>
      </c>
      <c r="F676" t="s">
        <v>156</v>
      </c>
      <c r="G676" t="s">
        <v>6206</v>
      </c>
      <c r="H676" t="s">
        <v>6207</v>
      </c>
      <c r="I676" t="s">
        <v>1037</v>
      </c>
      <c r="J676" t="s">
        <v>274</v>
      </c>
      <c r="K676" t="s">
        <v>6208</v>
      </c>
      <c r="L676" t="s">
        <v>984</v>
      </c>
      <c r="M676" t="s">
        <v>2778</v>
      </c>
      <c r="N676" t="s">
        <v>984</v>
      </c>
      <c r="O676" t="s">
        <v>873</v>
      </c>
      <c r="P676" t="s">
        <v>2699</v>
      </c>
      <c r="Q676" t="s">
        <v>269</v>
      </c>
      <c r="R676" t="s">
        <v>268</v>
      </c>
      <c r="S676" t="s">
        <v>268</v>
      </c>
      <c r="T676" t="s">
        <v>268</v>
      </c>
      <c r="U676" t="s">
        <v>268</v>
      </c>
      <c r="V676" t="s">
        <v>268</v>
      </c>
      <c r="W676" t="s">
        <v>2778</v>
      </c>
      <c r="X676" t="s">
        <v>2699</v>
      </c>
      <c r="Y676" t="s">
        <v>269</v>
      </c>
      <c r="Z676" t="s">
        <v>268</v>
      </c>
      <c r="AA676" t="s">
        <v>268</v>
      </c>
      <c r="AB676" t="s">
        <v>268</v>
      </c>
      <c r="AC676" t="s">
        <v>268</v>
      </c>
      <c r="AD676" t="s">
        <v>268</v>
      </c>
      <c r="AE676" t="s">
        <v>268</v>
      </c>
      <c r="AF676" t="s">
        <v>268</v>
      </c>
      <c r="AG676" t="s">
        <v>268</v>
      </c>
      <c r="AH676" t="s">
        <v>268</v>
      </c>
      <c r="AI676" t="s">
        <v>268</v>
      </c>
      <c r="AJ676" t="s">
        <v>268</v>
      </c>
      <c r="AK676" t="s">
        <v>268</v>
      </c>
      <c r="AL676" t="s">
        <v>268</v>
      </c>
      <c r="AM676" t="s">
        <v>268</v>
      </c>
      <c r="AN676" t="s">
        <v>268</v>
      </c>
      <c r="AO676" t="s">
        <v>268</v>
      </c>
      <c r="AP676" t="s">
        <v>268</v>
      </c>
      <c r="AQ676" t="s">
        <v>268</v>
      </c>
      <c r="AR676" t="s">
        <v>268</v>
      </c>
      <c r="AS676" t="s">
        <v>268</v>
      </c>
      <c r="AT676" t="s">
        <v>268</v>
      </c>
      <c r="AU676" t="s">
        <v>268</v>
      </c>
      <c r="AV676" t="s">
        <v>268</v>
      </c>
      <c r="AW676" t="s">
        <v>268</v>
      </c>
      <c r="AX676" t="s">
        <v>268</v>
      </c>
      <c r="AY676" t="s">
        <v>268</v>
      </c>
      <c r="AZ676" t="s">
        <v>268</v>
      </c>
      <c r="BA676" t="s">
        <v>268</v>
      </c>
      <c r="BB676" t="s">
        <v>268</v>
      </c>
      <c r="BC676" t="s">
        <v>268</v>
      </c>
      <c r="BD676" t="s">
        <v>268</v>
      </c>
      <c r="BE676" t="s">
        <v>268</v>
      </c>
      <c r="BF676" t="s">
        <v>268</v>
      </c>
      <c r="BG676" t="s">
        <v>268</v>
      </c>
      <c r="BH676" t="s">
        <v>268</v>
      </c>
      <c r="BI676" t="s">
        <v>268</v>
      </c>
      <c r="BJ676" t="s">
        <v>268</v>
      </c>
      <c r="BK676" t="s">
        <v>268</v>
      </c>
      <c r="BL676" t="s">
        <v>268</v>
      </c>
      <c r="BM676" t="s">
        <v>268</v>
      </c>
      <c r="BN676" t="s">
        <v>268</v>
      </c>
      <c r="BO676" t="s">
        <v>268</v>
      </c>
      <c r="BP676" t="s">
        <v>268</v>
      </c>
      <c r="BQ676" t="s">
        <v>268</v>
      </c>
      <c r="BR676" t="s">
        <v>268</v>
      </c>
      <c r="BS676" t="s">
        <v>268</v>
      </c>
      <c r="BT676" t="s">
        <v>268</v>
      </c>
      <c r="BU676" t="s">
        <v>268</v>
      </c>
      <c r="BV676" t="s">
        <v>268</v>
      </c>
      <c r="BW676" t="s">
        <v>268</v>
      </c>
      <c r="BX676" t="s">
        <v>268</v>
      </c>
      <c r="BY676">
        <v>80</v>
      </c>
      <c r="BZ676">
        <v>80</v>
      </c>
      <c r="CA676" t="s">
        <v>142</v>
      </c>
      <c r="CB676" s="356">
        <v>122</v>
      </c>
      <c r="CC676" t="s">
        <v>876</v>
      </c>
      <c r="CD676" t="s">
        <v>268</v>
      </c>
      <c r="CE676" t="s">
        <v>268</v>
      </c>
      <c r="CF676" s="356">
        <v>2</v>
      </c>
      <c r="CG676" t="s">
        <v>268</v>
      </c>
      <c r="CH676" t="s">
        <v>268</v>
      </c>
      <c r="CI676" t="s">
        <v>268</v>
      </c>
      <c r="CJ676" t="s">
        <v>268</v>
      </c>
      <c r="CK676" t="s">
        <v>268</v>
      </c>
      <c r="CL676" t="s">
        <v>268</v>
      </c>
      <c r="CM676" t="s">
        <v>11224</v>
      </c>
      <c r="CN676">
        <v>97.46</v>
      </c>
      <c r="CO676" t="s">
        <v>268</v>
      </c>
      <c r="CP676">
        <v>97.46</v>
      </c>
      <c r="CQ676">
        <v>365</v>
      </c>
      <c r="CR676" t="s">
        <v>878</v>
      </c>
      <c r="CS676" t="s">
        <v>11225</v>
      </c>
      <c r="CT676" t="s">
        <v>11226</v>
      </c>
      <c r="CU676" t="s">
        <v>11227</v>
      </c>
      <c r="CV676" t="s">
        <v>268</v>
      </c>
      <c r="CW676" t="s">
        <v>268</v>
      </c>
      <c r="CX676" t="s">
        <v>268</v>
      </c>
      <c r="CY676" t="s">
        <v>268</v>
      </c>
      <c r="CZ676" t="s">
        <v>268</v>
      </c>
      <c r="DA676" t="s">
        <v>268</v>
      </c>
      <c r="DB676" s="429">
        <f t="shared" si="136"/>
        <v>0</v>
      </c>
      <c r="DC676" s="284">
        <f t="shared" si="137"/>
        <v>0</v>
      </c>
      <c r="DD676" s="284">
        <f t="shared" si="138"/>
        <v>0</v>
      </c>
      <c r="DE676" s="284">
        <f t="shared" si="139"/>
        <v>0</v>
      </c>
      <c r="DF676" s="295">
        <f t="shared" si="140"/>
        <v>80</v>
      </c>
      <c r="DG676" s="284">
        <f t="shared" si="141"/>
        <v>0</v>
      </c>
      <c r="DH676" s="284">
        <f t="shared" si="142"/>
        <v>0</v>
      </c>
      <c r="DI676" s="284">
        <f t="shared" si="143"/>
        <v>0</v>
      </c>
      <c r="DJ676" s="284">
        <f t="shared" si="144"/>
        <v>0</v>
      </c>
      <c r="DK676" s="295">
        <f t="shared" si="145"/>
        <v>1</v>
      </c>
      <c r="DL676" s="297">
        <f t="shared" si="146"/>
        <v>2</v>
      </c>
      <c r="DM676" s="430">
        <f>IFERROR(IF(CA676="D",IF(DL676="A dispo.",DF676*VLOOKUP('DATI INPUT'!$F$27,TARIFFE_UD,4,FALSE),DF676*VLOOKUP(DL676,TARIFFE_UD,4,FALSE)),DF676*VLOOKUP(CB676-100,TARIFFE_UND,4,FALSE)),0)</f>
        <v>46.015335617664618</v>
      </c>
      <c r="DN676" s="430">
        <f>IFERROR(IF(CA676="D",IF(DL676="A dispo.",DK676*VLOOKUP('DATI INPUT'!$F$27,TARIFFE_UD,5,FALSE),DK676*VLOOKUP(DL676,TARIFFE_UD,5,FALSE)),DK676*VLOOKUP(CB676-100,TARIFFE_UND,5,FALSE)),0)</f>
        <v>51.443731886070836</v>
      </c>
      <c r="DO676" s="431">
        <f t="shared" si="147"/>
        <v>-9.3249626453939527E-4</v>
      </c>
      <c r="DP676" s="299">
        <f>IFERROR(IF(CA676="D",IF(DL676="A dispo.",DF676*VLOOKUP('DATI INPUT'!$F$27,TARIFFE_UD,2,FALSE),DF676*VLOOKUP(DL676,TARIFFE_UD,2,FALSE)),DF676*VLOOKUP(CB676-100,TARIFFE_UND,2,FALSE)),0)</f>
        <v>57.489732652385754</v>
      </c>
      <c r="DQ676" s="299">
        <f>IFERROR(IF(CA676="D",IF(DL676="A dispo.",DK676*VLOOKUP('DATI INPUT'!$F$27,TARIFFE_UD,3,FALSE),DK676*VLOOKUP(DL676,TARIFFE_UD,3,FALSE)),DK676*VLOOKUP(CB676-100,TARIFFE_UND,3,FALSE)),0)</f>
        <v>46.077822723118445</v>
      </c>
      <c r="DR676" s="299">
        <f t="shared" si="148"/>
        <v>103.5675553755042</v>
      </c>
    </row>
    <row r="677" spans="1:122" x14ac:dyDescent="0.25">
      <c r="A677" t="s">
        <v>6209</v>
      </c>
      <c r="B677" t="s">
        <v>6210</v>
      </c>
      <c r="C677" t="s">
        <v>6211</v>
      </c>
      <c r="D677" t="s">
        <v>6212</v>
      </c>
      <c r="E677" t="s">
        <v>268</v>
      </c>
      <c r="F677" t="s">
        <v>156</v>
      </c>
      <c r="G677" t="s">
        <v>6213</v>
      </c>
      <c r="H677" t="s">
        <v>1761</v>
      </c>
      <c r="I677" t="s">
        <v>344</v>
      </c>
      <c r="J677" t="s">
        <v>274</v>
      </c>
      <c r="K677" t="s">
        <v>6214</v>
      </c>
      <c r="L677" t="s">
        <v>871</v>
      </c>
      <c r="M677" t="s">
        <v>6215</v>
      </c>
      <c r="N677" t="s">
        <v>984</v>
      </c>
      <c r="O677" t="s">
        <v>873</v>
      </c>
      <c r="P677" t="s">
        <v>6216</v>
      </c>
      <c r="Q677" t="s">
        <v>280</v>
      </c>
      <c r="R677" t="s">
        <v>268</v>
      </c>
      <c r="S677" t="s">
        <v>268</v>
      </c>
      <c r="T677" t="s">
        <v>268</v>
      </c>
      <c r="U677" t="s">
        <v>268</v>
      </c>
      <c r="V677" t="s">
        <v>268</v>
      </c>
      <c r="W677" t="s">
        <v>6217</v>
      </c>
      <c r="X677" t="s">
        <v>1934</v>
      </c>
      <c r="Y677" t="s">
        <v>330</v>
      </c>
      <c r="Z677" t="s">
        <v>268</v>
      </c>
      <c r="AA677" t="s">
        <v>268</v>
      </c>
      <c r="AB677" t="s">
        <v>268</v>
      </c>
      <c r="AC677" t="s">
        <v>268</v>
      </c>
      <c r="AD677" t="s">
        <v>268</v>
      </c>
      <c r="AE677" t="s">
        <v>287</v>
      </c>
      <c r="AF677" t="s">
        <v>1811</v>
      </c>
      <c r="AG677" t="s">
        <v>875</v>
      </c>
      <c r="AH677" t="s">
        <v>1935</v>
      </c>
      <c r="AI677" t="s">
        <v>3261</v>
      </c>
      <c r="AJ677" t="s">
        <v>268</v>
      </c>
      <c r="AK677" t="s">
        <v>395</v>
      </c>
      <c r="AL677" t="s">
        <v>268</v>
      </c>
      <c r="AM677" t="s">
        <v>355</v>
      </c>
      <c r="AN677" t="s">
        <v>268</v>
      </c>
      <c r="AO677" t="s">
        <v>268</v>
      </c>
      <c r="AP677" t="s">
        <v>268</v>
      </c>
      <c r="AQ677" t="s">
        <v>268</v>
      </c>
      <c r="AR677" t="s">
        <v>268</v>
      </c>
      <c r="AS677" t="s">
        <v>268</v>
      </c>
      <c r="AT677" t="s">
        <v>268</v>
      </c>
      <c r="AU677" t="s">
        <v>268</v>
      </c>
      <c r="AV677" t="s">
        <v>268</v>
      </c>
      <c r="AW677" t="s">
        <v>268</v>
      </c>
      <c r="AX677" t="s">
        <v>268</v>
      </c>
      <c r="AY677" t="s">
        <v>268</v>
      </c>
      <c r="AZ677" t="s">
        <v>268</v>
      </c>
      <c r="BA677" t="s">
        <v>268</v>
      </c>
      <c r="BB677" t="s">
        <v>268</v>
      </c>
      <c r="BC677" t="s">
        <v>268</v>
      </c>
      <c r="BD677" t="s">
        <v>268</v>
      </c>
      <c r="BE677" t="s">
        <v>268</v>
      </c>
      <c r="BF677" t="s">
        <v>268</v>
      </c>
      <c r="BG677" t="s">
        <v>268</v>
      </c>
      <c r="BH677" t="s">
        <v>268</v>
      </c>
      <c r="BI677" t="s">
        <v>268</v>
      </c>
      <c r="BJ677" t="s">
        <v>268</v>
      </c>
      <c r="BK677" t="s">
        <v>268</v>
      </c>
      <c r="BL677" t="s">
        <v>268</v>
      </c>
      <c r="BM677" t="s">
        <v>268</v>
      </c>
      <c r="BN677" t="s">
        <v>268</v>
      </c>
      <c r="BO677" t="s">
        <v>268</v>
      </c>
      <c r="BP677" t="s">
        <v>268</v>
      </c>
      <c r="BQ677" t="s">
        <v>268</v>
      </c>
      <c r="BR677" t="s">
        <v>268</v>
      </c>
      <c r="BS677" t="s">
        <v>268</v>
      </c>
      <c r="BT677" t="s">
        <v>268</v>
      </c>
      <c r="BU677" t="s">
        <v>268</v>
      </c>
      <c r="BV677" t="s">
        <v>268</v>
      </c>
      <c r="BW677" t="s">
        <v>268</v>
      </c>
      <c r="BX677" t="s">
        <v>268</v>
      </c>
      <c r="BY677">
        <v>75</v>
      </c>
      <c r="BZ677">
        <v>75</v>
      </c>
      <c r="CA677" t="s">
        <v>142</v>
      </c>
      <c r="CB677" s="356">
        <v>122</v>
      </c>
      <c r="CC677" t="s">
        <v>876</v>
      </c>
      <c r="CD677" t="s">
        <v>268</v>
      </c>
      <c r="CE677" t="s">
        <v>268</v>
      </c>
      <c r="CF677" s="356">
        <v>4</v>
      </c>
      <c r="CG677" t="s">
        <v>268</v>
      </c>
      <c r="CH677" t="s">
        <v>268</v>
      </c>
      <c r="CI677" t="s">
        <v>268</v>
      </c>
      <c r="CJ677" t="s">
        <v>268</v>
      </c>
      <c r="CK677" t="s">
        <v>268</v>
      </c>
      <c r="CL677" t="s">
        <v>268</v>
      </c>
      <c r="CM677" t="s">
        <v>11224</v>
      </c>
      <c r="CN677">
        <v>133.44</v>
      </c>
      <c r="CO677" t="s">
        <v>268</v>
      </c>
      <c r="CP677">
        <v>133.44</v>
      </c>
      <c r="CQ677">
        <v>365</v>
      </c>
      <c r="CR677" t="s">
        <v>878</v>
      </c>
      <c r="CS677" t="s">
        <v>11225</v>
      </c>
      <c r="CT677" t="s">
        <v>11226</v>
      </c>
      <c r="CU677" t="s">
        <v>11227</v>
      </c>
      <c r="CV677" t="s">
        <v>268</v>
      </c>
      <c r="CW677" t="s">
        <v>268</v>
      </c>
      <c r="CX677" t="s">
        <v>268</v>
      </c>
      <c r="CY677" t="s">
        <v>268</v>
      </c>
      <c r="CZ677" t="s">
        <v>268</v>
      </c>
      <c r="DA677" t="s">
        <v>268</v>
      </c>
      <c r="DB677" s="429">
        <f t="shared" si="136"/>
        <v>0</v>
      </c>
      <c r="DC677" s="284">
        <f t="shared" si="137"/>
        <v>0</v>
      </c>
      <c r="DD677" s="284">
        <f t="shared" si="138"/>
        <v>0</v>
      </c>
      <c r="DE677" s="284">
        <f t="shared" si="139"/>
        <v>0</v>
      </c>
      <c r="DF677" s="295">
        <f t="shared" si="140"/>
        <v>75</v>
      </c>
      <c r="DG677" s="284">
        <f t="shared" si="141"/>
        <v>0</v>
      </c>
      <c r="DH677" s="284">
        <f t="shared" si="142"/>
        <v>0</v>
      </c>
      <c r="DI677" s="284">
        <f t="shared" si="143"/>
        <v>0</v>
      </c>
      <c r="DJ677" s="284">
        <f t="shared" si="144"/>
        <v>0</v>
      </c>
      <c r="DK677" s="295">
        <f t="shared" si="145"/>
        <v>1</v>
      </c>
      <c r="DL677" s="297">
        <f t="shared" si="146"/>
        <v>4</v>
      </c>
      <c r="DM677" s="430">
        <f>IFERROR(IF(CA677="D",IF(DL677="A dispo.",DF677*VLOOKUP('DATI INPUT'!$F$27,TARIFFE_UD,4,FALSE),DF677*VLOOKUP(DL677,TARIFFE_UD,4,FALSE)),DF677*VLOOKUP(CB677-100,TARIFFE_UND,4,FALSE)),0)</f>
        <v>51.062936208377813</v>
      </c>
      <c r="DN677" s="430">
        <f>IFERROR(IF(CA677="D",IF(DL677="A dispo.",DK677*VLOOKUP('DATI INPUT'!$F$27,TARIFFE_UD,5,FALSE),DK677*VLOOKUP(DL677,TARIFFE_UD,5,FALSE)),DK677*VLOOKUP(CB677-100,TARIFFE_UND,5,FALSE)),0)</f>
        <v>82.375089665670373</v>
      </c>
      <c r="DO677" s="431">
        <f t="shared" si="147"/>
        <v>-1.9741259518184506E-3</v>
      </c>
      <c r="DP677" s="299">
        <f>IFERROR(IF(CA677="D",IF(DL677="A dispo.",DF677*VLOOKUP('DATI INPUT'!$F$27,TARIFFE_UD,2,FALSE),DF677*VLOOKUP(DL677,TARIFFE_UD,2,FALSE)),DF677*VLOOKUP(CB677-100,TARIFFE_UND,2,FALSE)),0)</f>
        <v>63.79600434639746</v>
      </c>
      <c r="DQ677" s="299">
        <f>IFERROR(IF(CA677="D",IF(DL677="A dispo.",DK677*VLOOKUP('DATI INPUT'!$F$27,TARIFFE_UD,3,FALSE),DK677*VLOOKUP(DL677,TARIFFE_UD,3,FALSE)),DK677*VLOOKUP(CB677-100,TARIFFE_UND,3,FALSE)),0)</f>
        <v>73.78284271486686</v>
      </c>
      <c r="DR677" s="299">
        <f t="shared" si="148"/>
        <v>137.57884706126433</v>
      </c>
    </row>
    <row r="678" spans="1:122" x14ac:dyDescent="0.25">
      <c r="A678" t="s">
        <v>6218</v>
      </c>
      <c r="B678" t="s">
        <v>6210</v>
      </c>
      <c r="C678" t="s">
        <v>6219</v>
      </c>
      <c r="D678" t="s">
        <v>6212</v>
      </c>
      <c r="E678" t="s">
        <v>268</v>
      </c>
      <c r="F678" t="s">
        <v>156</v>
      </c>
      <c r="G678" t="s">
        <v>6213</v>
      </c>
      <c r="H678" t="s">
        <v>1761</v>
      </c>
      <c r="I678" t="s">
        <v>344</v>
      </c>
      <c r="J678" t="s">
        <v>274</v>
      </c>
      <c r="K678" t="s">
        <v>6214</v>
      </c>
      <c r="L678" t="s">
        <v>871</v>
      </c>
      <c r="M678" t="s">
        <v>6215</v>
      </c>
      <c r="N678" t="s">
        <v>984</v>
      </c>
      <c r="O678" t="s">
        <v>873</v>
      </c>
      <c r="P678" t="s">
        <v>6216</v>
      </c>
      <c r="Q678" t="s">
        <v>280</v>
      </c>
      <c r="R678" t="s">
        <v>268</v>
      </c>
      <c r="S678" t="s">
        <v>268</v>
      </c>
      <c r="T678" t="s">
        <v>268</v>
      </c>
      <c r="U678" t="s">
        <v>268</v>
      </c>
      <c r="V678" t="s">
        <v>268</v>
      </c>
      <c r="W678" t="s">
        <v>6217</v>
      </c>
      <c r="X678" t="s">
        <v>1934</v>
      </c>
      <c r="Y678" t="s">
        <v>330</v>
      </c>
      <c r="Z678" t="s">
        <v>268</v>
      </c>
      <c r="AA678" t="s">
        <v>268</v>
      </c>
      <c r="AB678" t="s">
        <v>268</v>
      </c>
      <c r="AC678" t="s">
        <v>268</v>
      </c>
      <c r="AD678" t="s">
        <v>268</v>
      </c>
      <c r="AE678" t="s">
        <v>287</v>
      </c>
      <c r="AF678" t="s">
        <v>1811</v>
      </c>
      <c r="AG678" t="s">
        <v>875</v>
      </c>
      <c r="AH678" t="s">
        <v>1935</v>
      </c>
      <c r="AI678" t="s">
        <v>3261</v>
      </c>
      <c r="AJ678" t="s">
        <v>268</v>
      </c>
      <c r="AK678" t="s">
        <v>377</v>
      </c>
      <c r="AL678" t="s">
        <v>268</v>
      </c>
      <c r="AM678" t="s">
        <v>353</v>
      </c>
      <c r="AN678" t="s">
        <v>268</v>
      </c>
      <c r="AO678" t="s">
        <v>268</v>
      </c>
      <c r="AP678" t="s">
        <v>268</v>
      </c>
      <c r="AQ678" t="s">
        <v>268</v>
      </c>
      <c r="AR678" t="s">
        <v>268</v>
      </c>
      <c r="AS678" t="s">
        <v>268</v>
      </c>
      <c r="AT678" t="s">
        <v>268</v>
      </c>
      <c r="AU678" t="s">
        <v>268</v>
      </c>
      <c r="AV678" t="s">
        <v>268</v>
      </c>
      <c r="AW678" t="s">
        <v>268</v>
      </c>
      <c r="AX678" t="s">
        <v>268</v>
      </c>
      <c r="AY678" t="s">
        <v>268</v>
      </c>
      <c r="AZ678" t="s">
        <v>268</v>
      </c>
      <c r="BA678" t="s">
        <v>268</v>
      </c>
      <c r="BB678" t="s">
        <v>268</v>
      </c>
      <c r="BC678" t="s">
        <v>268</v>
      </c>
      <c r="BD678" t="s">
        <v>268</v>
      </c>
      <c r="BE678" t="s">
        <v>268</v>
      </c>
      <c r="BF678" t="s">
        <v>268</v>
      </c>
      <c r="BG678" t="s">
        <v>268</v>
      </c>
      <c r="BH678" t="s">
        <v>268</v>
      </c>
      <c r="BI678" t="s">
        <v>268</v>
      </c>
      <c r="BJ678" t="s">
        <v>268</v>
      </c>
      <c r="BK678" t="s">
        <v>268</v>
      </c>
      <c r="BL678" t="s">
        <v>268</v>
      </c>
      <c r="BM678" t="s">
        <v>268</v>
      </c>
      <c r="BN678" t="s">
        <v>268</v>
      </c>
      <c r="BO678" t="s">
        <v>268</v>
      </c>
      <c r="BP678" t="s">
        <v>268</v>
      </c>
      <c r="BQ678" t="s">
        <v>268</v>
      </c>
      <c r="BR678" t="s">
        <v>268</v>
      </c>
      <c r="BS678" t="s">
        <v>268</v>
      </c>
      <c r="BT678" t="s">
        <v>268</v>
      </c>
      <c r="BU678" t="s">
        <v>268</v>
      </c>
      <c r="BV678" t="s">
        <v>268</v>
      </c>
      <c r="BW678" t="s">
        <v>268</v>
      </c>
      <c r="BX678" t="s">
        <v>268</v>
      </c>
      <c r="BY678">
        <v>40</v>
      </c>
      <c r="BZ678">
        <v>40</v>
      </c>
      <c r="CA678" t="s">
        <v>142</v>
      </c>
      <c r="CB678" s="356">
        <v>123</v>
      </c>
      <c r="CC678" t="s">
        <v>1817</v>
      </c>
      <c r="CD678" t="s">
        <v>268</v>
      </c>
      <c r="CE678" t="s">
        <v>268</v>
      </c>
      <c r="CF678" s="356">
        <v>4</v>
      </c>
      <c r="CG678" t="s">
        <v>268</v>
      </c>
      <c r="CH678" t="s">
        <v>268</v>
      </c>
      <c r="CI678" t="s">
        <v>268</v>
      </c>
      <c r="CJ678" t="s">
        <v>268</v>
      </c>
      <c r="CK678" t="s">
        <v>268</v>
      </c>
      <c r="CL678" t="s">
        <v>268</v>
      </c>
      <c r="CM678" t="s">
        <v>11224</v>
      </c>
      <c r="CN678">
        <v>27.23</v>
      </c>
      <c r="CO678" t="s">
        <v>268</v>
      </c>
      <c r="CP678">
        <v>27.23</v>
      </c>
      <c r="CQ678">
        <v>365</v>
      </c>
      <c r="CR678" t="s">
        <v>878</v>
      </c>
      <c r="CS678" t="s">
        <v>11225</v>
      </c>
      <c r="CT678" t="s">
        <v>11226</v>
      </c>
      <c r="CU678" t="s">
        <v>11227</v>
      </c>
      <c r="CV678" t="s">
        <v>268</v>
      </c>
      <c r="CW678" t="s">
        <v>268</v>
      </c>
      <c r="CX678" t="s">
        <v>268</v>
      </c>
      <c r="CY678" t="s">
        <v>268</v>
      </c>
      <c r="CZ678" t="s">
        <v>268</v>
      </c>
      <c r="DA678" t="s">
        <v>268</v>
      </c>
      <c r="DB678" s="429">
        <f t="shared" si="136"/>
        <v>0</v>
      </c>
      <c r="DC678" s="284">
        <f t="shared" si="137"/>
        <v>0</v>
      </c>
      <c r="DD678" s="284">
        <f t="shared" si="138"/>
        <v>0</v>
      </c>
      <c r="DE678" s="284">
        <f t="shared" si="139"/>
        <v>0</v>
      </c>
      <c r="DF678" s="295">
        <f t="shared" si="140"/>
        <v>40</v>
      </c>
      <c r="DG678" s="284">
        <f t="shared" si="141"/>
        <v>1</v>
      </c>
      <c r="DH678" s="284">
        <f t="shared" si="142"/>
        <v>0</v>
      </c>
      <c r="DI678" s="284">
        <f t="shared" si="143"/>
        <v>0</v>
      </c>
      <c r="DJ678" s="284">
        <f t="shared" si="144"/>
        <v>0</v>
      </c>
      <c r="DK678" s="295">
        <f t="shared" si="145"/>
        <v>0</v>
      </c>
      <c r="DL678" s="297">
        <f t="shared" si="146"/>
        <v>4</v>
      </c>
      <c r="DM678" s="430">
        <f>IFERROR(IF(CA678="D",IF(DL678="A dispo.",DF678*VLOOKUP('DATI INPUT'!$F$27,TARIFFE_UD,4,FALSE),DF678*VLOOKUP(DL678,TARIFFE_UD,4,FALSE)),DF678*VLOOKUP(CB678-100,TARIFFE_UND,4,FALSE)),0)</f>
        <v>27.233565977801501</v>
      </c>
      <c r="DN678" s="430">
        <f>IFERROR(IF(CA678="D",IF(DL678="A dispo.",DK678*VLOOKUP('DATI INPUT'!$F$27,TARIFFE_UD,5,FALSE),DK678*VLOOKUP(DL678,TARIFFE_UD,5,FALSE)),DK678*VLOOKUP(CB678-100,TARIFFE_UND,5,FALSE)),0)</f>
        <v>0</v>
      </c>
      <c r="DO678" s="431">
        <f t="shared" si="147"/>
        <v>3.565977801500253E-3</v>
      </c>
      <c r="DP678" s="299">
        <f>IFERROR(IF(CA678="D",IF(DL678="A dispo.",DF678*VLOOKUP('DATI INPUT'!$F$27,TARIFFE_UD,2,FALSE),DF678*VLOOKUP(DL678,TARIFFE_UD,2,FALSE)),DF678*VLOOKUP(CB678-100,TARIFFE_UND,2,FALSE)),0)</f>
        <v>34.024535651411981</v>
      </c>
      <c r="DQ678" s="299">
        <f>IFERROR(IF(CA678="D",IF(DL678="A dispo.",DK678*VLOOKUP('DATI INPUT'!$F$27,TARIFFE_UD,3,FALSE),DK678*VLOOKUP(DL678,TARIFFE_UD,3,FALSE)),DK678*VLOOKUP(CB678-100,TARIFFE_UND,3,FALSE)),0)</f>
        <v>0</v>
      </c>
      <c r="DR678" s="299">
        <f t="shared" si="148"/>
        <v>34.024535651411981</v>
      </c>
    </row>
    <row r="679" spans="1:122" x14ac:dyDescent="0.25">
      <c r="A679" t="s">
        <v>6220</v>
      </c>
      <c r="B679" t="s">
        <v>1201</v>
      </c>
      <c r="C679" t="s">
        <v>6221</v>
      </c>
      <c r="D679" t="s">
        <v>6222</v>
      </c>
      <c r="E679" t="s">
        <v>268</v>
      </c>
      <c r="F679" t="s">
        <v>156</v>
      </c>
      <c r="G679" t="s">
        <v>6223</v>
      </c>
      <c r="H679" t="s">
        <v>6207</v>
      </c>
      <c r="I679" t="s">
        <v>1030</v>
      </c>
      <c r="J679" t="s">
        <v>274</v>
      </c>
      <c r="K679" t="s">
        <v>6224</v>
      </c>
      <c r="L679" t="s">
        <v>960</v>
      </c>
      <c r="M679" t="s">
        <v>6225</v>
      </c>
      <c r="N679" t="s">
        <v>303</v>
      </c>
      <c r="O679" t="s">
        <v>3209</v>
      </c>
      <c r="P679" t="s">
        <v>6226</v>
      </c>
      <c r="Q679" t="s">
        <v>272</v>
      </c>
      <c r="R679" t="s">
        <v>268</v>
      </c>
      <c r="S679" t="s">
        <v>268</v>
      </c>
      <c r="T679" t="s">
        <v>268</v>
      </c>
      <c r="U679" t="s">
        <v>268</v>
      </c>
      <c r="V679" t="s">
        <v>268</v>
      </c>
      <c r="W679" t="s">
        <v>6227</v>
      </c>
      <c r="X679" t="s">
        <v>1046</v>
      </c>
      <c r="Y679" t="s">
        <v>279</v>
      </c>
      <c r="Z679" t="s">
        <v>268</v>
      </c>
      <c r="AA679" t="s">
        <v>268</v>
      </c>
      <c r="AB679" t="s">
        <v>268</v>
      </c>
      <c r="AC679" t="s">
        <v>268</v>
      </c>
      <c r="AD679" t="s">
        <v>268</v>
      </c>
      <c r="AE679" t="s">
        <v>287</v>
      </c>
      <c r="AF679" t="s">
        <v>1811</v>
      </c>
      <c r="AG679" t="s">
        <v>875</v>
      </c>
      <c r="AH679" t="s">
        <v>1812</v>
      </c>
      <c r="AI679" t="s">
        <v>1278</v>
      </c>
      <c r="AJ679" t="s">
        <v>268</v>
      </c>
      <c r="AK679" t="s">
        <v>410</v>
      </c>
      <c r="AL679" t="s">
        <v>268</v>
      </c>
      <c r="AM679" t="s">
        <v>353</v>
      </c>
      <c r="AN679" t="s">
        <v>287</v>
      </c>
      <c r="AO679" t="s">
        <v>1811</v>
      </c>
      <c r="AP679" t="s">
        <v>875</v>
      </c>
      <c r="AQ679" t="s">
        <v>1812</v>
      </c>
      <c r="AR679" t="s">
        <v>1278</v>
      </c>
      <c r="AS679" t="s">
        <v>268</v>
      </c>
      <c r="AT679" t="s">
        <v>381</v>
      </c>
      <c r="AU679" t="s">
        <v>268</v>
      </c>
      <c r="AV679" t="s">
        <v>355</v>
      </c>
      <c r="AW679" t="s">
        <v>268</v>
      </c>
      <c r="AX679" t="s">
        <v>268</v>
      </c>
      <c r="AY679" t="s">
        <v>268</v>
      </c>
      <c r="AZ679" t="s">
        <v>268</v>
      </c>
      <c r="BA679" t="s">
        <v>268</v>
      </c>
      <c r="BB679" t="s">
        <v>268</v>
      </c>
      <c r="BC679" t="s">
        <v>268</v>
      </c>
      <c r="BD679" t="s">
        <v>268</v>
      </c>
      <c r="BE679" t="s">
        <v>268</v>
      </c>
      <c r="BF679" t="s">
        <v>268</v>
      </c>
      <c r="BG679" t="s">
        <v>268</v>
      </c>
      <c r="BH679" t="s">
        <v>268</v>
      </c>
      <c r="BI679" t="s">
        <v>268</v>
      </c>
      <c r="BJ679" t="s">
        <v>268</v>
      </c>
      <c r="BK679" t="s">
        <v>268</v>
      </c>
      <c r="BL679" t="s">
        <v>268</v>
      </c>
      <c r="BM679" t="s">
        <v>268</v>
      </c>
      <c r="BN679" t="s">
        <v>268</v>
      </c>
      <c r="BO679" t="s">
        <v>268</v>
      </c>
      <c r="BP679" t="s">
        <v>268</v>
      </c>
      <c r="BQ679" t="s">
        <v>268</v>
      </c>
      <c r="BR679" t="s">
        <v>268</v>
      </c>
      <c r="BS679" t="s">
        <v>268</v>
      </c>
      <c r="BT679" t="s">
        <v>268</v>
      </c>
      <c r="BU679" t="s">
        <v>268</v>
      </c>
      <c r="BV679" t="s">
        <v>268</v>
      </c>
      <c r="BW679" t="s">
        <v>268</v>
      </c>
      <c r="BX679" t="s">
        <v>268</v>
      </c>
      <c r="BY679">
        <v>85</v>
      </c>
      <c r="BZ679">
        <v>85</v>
      </c>
      <c r="CA679" t="s">
        <v>142</v>
      </c>
      <c r="CB679" s="356">
        <v>122</v>
      </c>
      <c r="CC679" t="s">
        <v>876</v>
      </c>
      <c r="CD679" t="s">
        <v>268</v>
      </c>
      <c r="CE679" t="s">
        <v>268</v>
      </c>
      <c r="CF679" t="s">
        <v>268</v>
      </c>
      <c r="CG679" t="s">
        <v>268</v>
      </c>
      <c r="CH679" t="s">
        <v>268</v>
      </c>
      <c r="CI679" t="s">
        <v>268</v>
      </c>
      <c r="CJ679" t="s">
        <v>268</v>
      </c>
      <c r="CK679" t="s">
        <v>268</v>
      </c>
      <c r="CL679" t="s">
        <v>268</v>
      </c>
      <c r="CM679" t="s">
        <v>11224</v>
      </c>
      <c r="CN679">
        <v>121.28</v>
      </c>
      <c r="CO679" t="s">
        <v>268</v>
      </c>
      <c r="CP679">
        <v>121.28</v>
      </c>
      <c r="CQ679">
        <v>365</v>
      </c>
      <c r="CR679" t="s">
        <v>878</v>
      </c>
      <c r="CS679" t="s">
        <v>11225</v>
      </c>
      <c r="CT679" t="s">
        <v>11226</v>
      </c>
      <c r="CU679" t="s">
        <v>11227</v>
      </c>
      <c r="CV679" t="s">
        <v>268</v>
      </c>
      <c r="CW679" t="s">
        <v>268</v>
      </c>
      <c r="CX679" t="s">
        <v>268</v>
      </c>
      <c r="CY679" t="s">
        <v>268</v>
      </c>
      <c r="CZ679" t="s">
        <v>268</v>
      </c>
      <c r="DA679" t="s">
        <v>268</v>
      </c>
      <c r="DB679" s="429">
        <f t="shared" si="136"/>
        <v>0</v>
      </c>
      <c r="DC679" s="284">
        <f t="shared" si="137"/>
        <v>0</v>
      </c>
      <c r="DD679" s="284">
        <f t="shared" si="138"/>
        <v>0</v>
      </c>
      <c r="DE679" s="284">
        <f t="shared" si="139"/>
        <v>0</v>
      </c>
      <c r="DF679" s="295">
        <f t="shared" si="140"/>
        <v>85</v>
      </c>
      <c r="DG679" s="284">
        <f t="shared" si="141"/>
        <v>0</v>
      </c>
      <c r="DH679" s="284">
        <f t="shared" si="142"/>
        <v>0</v>
      </c>
      <c r="DI679" s="284">
        <f t="shared" si="143"/>
        <v>0</v>
      </c>
      <c r="DJ679" s="284">
        <f t="shared" si="144"/>
        <v>0</v>
      </c>
      <c r="DK679" s="295">
        <f t="shared" si="145"/>
        <v>1</v>
      </c>
      <c r="DL679" s="297" t="str">
        <f t="shared" si="146"/>
        <v>A dispo.</v>
      </c>
      <c r="DM679" s="430">
        <f>IFERROR(IF(CA679="D",IF(DL679="A dispo.",DF679*VLOOKUP('DATI INPUT'!$F$27,TARIFFE_UD,4,FALSE),DF679*VLOOKUP(DL679,TARIFFE_UD,4,FALSE)),DF679*VLOOKUP(CB679-100,TARIFFE_UND,4,FALSE)),0)</f>
        <v>53.880201654357286</v>
      </c>
      <c r="DN679" s="430">
        <f>IFERROR(IF(CA679="D",IF(DL679="A dispo.",DK679*VLOOKUP('DATI INPUT'!$F$27,TARIFFE_UD,5,FALSE),DK679*VLOOKUP(DL679,TARIFFE_UD,5,FALSE)),DK679*VLOOKUP(CB679-100,TARIFFE_UND,5,FALSE)),0)</f>
        <v>67.397800635548478</v>
      </c>
      <c r="DO679" s="431">
        <f t="shared" si="147"/>
        <v>-1.9977100942298875E-3</v>
      </c>
      <c r="DP679" s="299">
        <f>IFERROR(IF(CA679="D",IF(DL679="A dispo.",DF679*VLOOKUP('DATI INPUT'!$F$27,TARIFFE_UD,2,FALSE),DF679*VLOOKUP(DL679,TARIFFE_UD,2,FALSE)),DF679*VLOOKUP(CB679-100,TARIFFE_UND,2,FALSE)),0)</f>
        <v>67.315783896543522</v>
      </c>
      <c r="DQ679" s="299">
        <f>IFERROR(IF(CA679="D",IF(DL679="A dispo.",DK679*VLOOKUP('DATI INPUT'!$F$27,TARIFFE_UD,3,FALSE),DK679*VLOOKUP(DL679,TARIFFE_UD,3,FALSE)),DK679*VLOOKUP(CB679-100,TARIFFE_UND,3,FALSE)),0)</f>
        <v>60.367780403072892</v>
      </c>
      <c r="DR679" s="299">
        <f t="shared" si="148"/>
        <v>127.68356429961642</v>
      </c>
    </row>
    <row r="680" spans="1:122" x14ac:dyDescent="0.25">
      <c r="A680" t="s">
        <v>6228</v>
      </c>
      <c r="B680" t="s">
        <v>6229</v>
      </c>
      <c r="C680" t="s">
        <v>6230</v>
      </c>
      <c r="D680" t="s">
        <v>6231</v>
      </c>
      <c r="E680" t="s">
        <v>268</v>
      </c>
      <c r="F680" t="s">
        <v>156</v>
      </c>
      <c r="G680" t="s">
        <v>6232</v>
      </c>
      <c r="H680" t="s">
        <v>6207</v>
      </c>
      <c r="I680" t="s">
        <v>6233</v>
      </c>
      <c r="J680" t="s">
        <v>156</v>
      </c>
      <c r="K680" t="s">
        <v>674</v>
      </c>
      <c r="L680" t="s">
        <v>4112</v>
      </c>
      <c r="M680" t="s">
        <v>6234</v>
      </c>
      <c r="N680" t="s">
        <v>984</v>
      </c>
      <c r="O680" t="s">
        <v>873</v>
      </c>
      <c r="P680" t="s">
        <v>2116</v>
      </c>
      <c r="Q680" t="s">
        <v>293</v>
      </c>
      <c r="R680" t="s">
        <v>268</v>
      </c>
      <c r="S680" t="s">
        <v>268</v>
      </c>
      <c r="T680" t="s">
        <v>268</v>
      </c>
      <c r="U680" t="s">
        <v>268</v>
      </c>
      <c r="V680" t="s">
        <v>268</v>
      </c>
      <c r="W680" t="s">
        <v>6234</v>
      </c>
      <c r="X680" t="s">
        <v>2116</v>
      </c>
      <c r="Y680" t="s">
        <v>293</v>
      </c>
      <c r="Z680" t="s">
        <v>268</v>
      </c>
      <c r="AA680" t="s">
        <v>268</v>
      </c>
      <c r="AB680" t="s">
        <v>268</v>
      </c>
      <c r="AC680" t="s">
        <v>268</v>
      </c>
      <c r="AD680" t="s">
        <v>268</v>
      </c>
      <c r="AE680" t="s">
        <v>287</v>
      </c>
      <c r="AF680" t="s">
        <v>1811</v>
      </c>
      <c r="AG680" t="s">
        <v>875</v>
      </c>
      <c r="AH680" t="s">
        <v>1812</v>
      </c>
      <c r="AI680" t="s">
        <v>6235</v>
      </c>
      <c r="AJ680" t="s">
        <v>268</v>
      </c>
      <c r="AK680" t="s">
        <v>375</v>
      </c>
      <c r="AL680" t="s">
        <v>268</v>
      </c>
      <c r="AM680" t="s">
        <v>411</v>
      </c>
      <c r="AN680" t="s">
        <v>287</v>
      </c>
      <c r="AO680" t="s">
        <v>1811</v>
      </c>
      <c r="AP680" t="s">
        <v>875</v>
      </c>
      <c r="AQ680" t="s">
        <v>1812</v>
      </c>
      <c r="AR680" t="s">
        <v>6235</v>
      </c>
      <c r="AS680" t="s">
        <v>268</v>
      </c>
      <c r="AT680" t="s">
        <v>382</v>
      </c>
      <c r="AU680" t="s">
        <v>268</v>
      </c>
      <c r="AV680" t="s">
        <v>288</v>
      </c>
      <c r="AW680" t="s">
        <v>268</v>
      </c>
      <c r="AX680" t="s">
        <v>268</v>
      </c>
      <c r="AY680" t="s">
        <v>268</v>
      </c>
      <c r="AZ680" t="s">
        <v>268</v>
      </c>
      <c r="BA680" t="s">
        <v>268</v>
      </c>
      <c r="BB680" t="s">
        <v>268</v>
      </c>
      <c r="BC680" t="s">
        <v>268</v>
      </c>
      <c r="BD680" t="s">
        <v>268</v>
      </c>
      <c r="BE680" t="s">
        <v>268</v>
      </c>
      <c r="BF680" t="s">
        <v>268</v>
      </c>
      <c r="BG680" t="s">
        <v>268</v>
      </c>
      <c r="BH680" t="s">
        <v>268</v>
      </c>
      <c r="BI680" t="s">
        <v>268</v>
      </c>
      <c r="BJ680" t="s">
        <v>268</v>
      </c>
      <c r="BK680" t="s">
        <v>268</v>
      </c>
      <c r="BL680" t="s">
        <v>268</v>
      </c>
      <c r="BM680" t="s">
        <v>268</v>
      </c>
      <c r="BN680" t="s">
        <v>268</v>
      </c>
      <c r="BO680" t="s">
        <v>268</v>
      </c>
      <c r="BP680" t="s">
        <v>268</v>
      </c>
      <c r="BQ680" t="s">
        <v>268</v>
      </c>
      <c r="BR680" t="s">
        <v>268</v>
      </c>
      <c r="BS680" t="s">
        <v>268</v>
      </c>
      <c r="BT680" t="s">
        <v>268</v>
      </c>
      <c r="BU680" t="s">
        <v>268</v>
      </c>
      <c r="BV680" t="s">
        <v>268</v>
      </c>
      <c r="BW680" t="s">
        <v>268</v>
      </c>
      <c r="BX680" t="s">
        <v>268</v>
      </c>
      <c r="BY680">
        <v>65</v>
      </c>
      <c r="BZ680">
        <v>65</v>
      </c>
      <c r="CA680" t="s">
        <v>142</v>
      </c>
      <c r="CB680" s="356">
        <v>122</v>
      </c>
      <c r="CC680" t="s">
        <v>876</v>
      </c>
      <c r="CD680" t="s">
        <v>268</v>
      </c>
      <c r="CE680" t="s">
        <v>268</v>
      </c>
      <c r="CF680" s="356">
        <v>3</v>
      </c>
      <c r="CG680" t="s">
        <v>268</v>
      </c>
      <c r="CH680" t="s">
        <v>268</v>
      </c>
      <c r="CI680" t="s">
        <v>268</v>
      </c>
      <c r="CJ680" t="s">
        <v>268</v>
      </c>
      <c r="CK680" t="s">
        <v>268</v>
      </c>
      <c r="CL680" t="s">
        <v>268</v>
      </c>
      <c r="CM680" t="s">
        <v>11224</v>
      </c>
      <c r="CN680">
        <v>108.6</v>
      </c>
      <c r="CO680" t="s">
        <v>268</v>
      </c>
      <c r="CP680">
        <v>108.6</v>
      </c>
      <c r="CQ680">
        <v>365</v>
      </c>
      <c r="CR680" t="s">
        <v>878</v>
      </c>
      <c r="CS680" t="s">
        <v>11225</v>
      </c>
      <c r="CT680" t="s">
        <v>11226</v>
      </c>
      <c r="CU680" t="s">
        <v>11227</v>
      </c>
      <c r="CV680" t="s">
        <v>268</v>
      </c>
      <c r="CW680" t="s">
        <v>268</v>
      </c>
      <c r="CX680" t="s">
        <v>268</v>
      </c>
      <c r="CY680" t="s">
        <v>268</v>
      </c>
      <c r="CZ680" t="s">
        <v>268</v>
      </c>
      <c r="DA680" t="s">
        <v>268</v>
      </c>
      <c r="DB680" s="429">
        <f t="shared" si="136"/>
        <v>0</v>
      </c>
      <c r="DC680" s="284">
        <f t="shared" si="137"/>
        <v>0</v>
      </c>
      <c r="DD680" s="284">
        <f t="shared" si="138"/>
        <v>0</v>
      </c>
      <c r="DE680" s="284">
        <f t="shared" si="139"/>
        <v>0</v>
      </c>
      <c r="DF680" s="295">
        <f t="shared" si="140"/>
        <v>65</v>
      </c>
      <c r="DG680" s="284">
        <f t="shared" si="141"/>
        <v>0</v>
      </c>
      <c r="DH680" s="284">
        <f t="shared" si="142"/>
        <v>0</v>
      </c>
      <c r="DI680" s="284">
        <f t="shared" si="143"/>
        <v>0</v>
      </c>
      <c r="DJ680" s="284">
        <f t="shared" si="144"/>
        <v>0</v>
      </c>
      <c r="DK680" s="295">
        <f t="shared" si="145"/>
        <v>1</v>
      </c>
      <c r="DL680" s="297">
        <f t="shared" si="146"/>
        <v>3</v>
      </c>
      <c r="DM680" s="430">
        <f>IFERROR(IF(CA680="D",IF(DL680="A dispo.",DF680*VLOOKUP('DATI INPUT'!$F$27,TARIFFE_UD,4,FALSE),DF680*VLOOKUP(DL680,TARIFFE_UD,4,FALSE)),DF680*VLOOKUP(CB680-100,TARIFFE_UND,4,FALSE)),0)</f>
        <v>41.202507147449694</v>
      </c>
      <c r="DN680" s="430">
        <f>IFERROR(IF(CA680="D",IF(DL680="A dispo.",DK680*VLOOKUP('DATI INPUT'!$F$27,TARIFFE_UD,5,FALSE),DK680*VLOOKUP(DL680,TARIFFE_UD,5,FALSE)),DK680*VLOOKUP(CB680-100,TARIFFE_UND,5,FALSE)),0)</f>
        <v>67.397800635548478</v>
      </c>
      <c r="DO680" s="431">
        <f t="shared" si="147"/>
        <v>3.0778299817768584E-4</v>
      </c>
      <c r="DP680" s="299">
        <f>IFERROR(IF(CA680="D",IF(DL680="A dispo.",DF680*VLOOKUP('DATI INPUT'!$F$27,TARIFFE_UD,2,FALSE),DF680*VLOOKUP(DL680,TARIFFE_UD,2,FALSE)),DF680*VLOOKUP(CB680-100,TARIFFE_UND,2,FALSE)),0)</f>
        <v>51.476775920886219</v>
      </c>
      <c r="DQ680" s="299">
        <f>IFERROR(IF(CA680="D",IF(DL680="A dispo.",DK680*VLOOKUP('DATI INPUT'!$F$27,TARIFFE_UD,3,FALSE),DK680*VLOOKUP(DL680,TARIFFE_UD,3,FALSE)),DK680*VLOOKUP(CB680-100,TARIFFE_UND,3,FALSE)),0)</f>
        <v>60.367780403072892</v>
      </c>
      <c r="DR680" s="299">
        <f t="shared" si="148"/>
        <v>111.84455632395911</v>
      </c>
    </row>
    <row r="681" spans="1:122" x14ac:dyDescent="0.25">
      <c r="A681" t="s">
        <v>6236</v>
      </c>
      <c r="B681" t="s">
        <v>6237</v>
      </c>
      <c r="C681" t="s">
        <v>1018</v>
      </c>
      <c r="D681" t="s">
        <v>6238</v>
      </c>
      <c r="E681" t="s">
        <v>268</v>
      </c>
      <c r="F681" t="s">
        <v>156</v>
      </c>
      <c r="G681" t="s">
        <v>6239</v>
      </c>
      <c r="H681" t="s">
        <v>6207</v>
      </c>
      <c r="I681" t="s">
        <v>6240</v>
      </c>
      <c r="J681" t="s">
        <v>156</v>
      </c>
      <c r="K681" t="s">
        <v>6241</v>
      </c>
      <c r="L681" t="s">
        <v>984</v>
      </c>
      <c r="M681" t="s">
        <v>4806</v>
      </c>
      <c r="N681" t="s">
        <v>984</v>
      </c>
      <c r="O681" t="s">
        <v>873</v>
      </c>
      <c r="P681" t="s">
        <v>2116</v>
      </c>
      <c r="Q681" t="s">
        <v>309</v>
      </c>
      <c r="R681" t="s">
        <v>268</v>
      </c>
      <c r="S681" t="s">
        <v>268</v>
      </c>
      <c r="T681" t="s">
        <v>268</v>
      </c>
      <c r="U681" t="s">
        <v>268</v>
      </c>
      <c r="V681" t="s">
        <v>268</v>
      </c>
      <c r="W681" t="s">
        <v>4806</v>
      </c>
      <c r="X681" t="s">
        <v>2116</v>
      </c>
      <c r="Y681" t="s">
        <v>309</v>
      </c>
      <c r="Z681" t="s">
        <v>268</v>
      </c>
      <c r="AA681" t="s">
        <v>268</v>
      </c>
      <c r="AB681" t="s">
        <v>268</v>
      </c>
      <c r="AC681" t="s">
        <v>268</v>
      </c>
      <c r="AD681" t="s">
        <v>268</v>
      </c>
      <c r="AE681" t="s">
        <v>287</v>
      </c>
      <c r="AF681" t="s">
        <v>1811</v>
      </c>
      <c r="AG681" t="s">
        <v>875</v>
      </c>
      <c r="AH681" t="s">
        <v>1812</v>
      </c>
      <c r="AI681" t="s">
        <v>881</v>
      </c>
      <c r="AJ681" t="s">
        <v>268</v>
      </c>
      <c r="AK681" t="s">
        <v>366</v>
      </c>
      <c r="AL681" t="s">
        <v>268</v>
      </c>
      <c r="AM681" t="s">
        <v>355</v>
      </c>
      <c r="AN681" t="s">
        <v>268</v>
      </c>
      <c r="AO681" t="s">
        <v>268</v>
      </c>
      <c r="AP681" t="s">
        <v>268</v>
      </c>
      <c r="AQ681" t="s">
        <v>268</v>
      </c>
      <c r="AR681" t="s">
        <v>268</v>
      </c>
      <c r="AS681" t="s">
        <v>268</v>
      </c>
      <c r="AT681" t="s">
        <v>268</v>
      </c>
      <c r="AU681" t="s">
        <v>268</v>
      </c>
      <c r="AV681" t="s">
        <v>268</v>
      </c>
      <c r="AW681" t="s">
        <v>268</v>
      </c>
      <c r="AX681" t="s">
        <v>268</v>
      </c>
      <c r="AY681" t="s">
        <v>268</v>
      </c>
      <c r="AZ681" t="s">
        <v>268</v>
      </c>
      <c r="BA681" t="s">
        <v>268</v>
      </c>
      <c r="BB681" t="s">
        <v>268</v>
      </c>
      <c r="BC681" t="s">
        <v>268</v>
      </c>
      <c r="BD681" t="s">
        <v>268</v>
      </c>
      <c r="BE681" t="s">
        <v>268</v>
      </c>
      <c r="BF681" t="s">
        <v>268</v>
      </c>
      <c r="BG681" t="s">
        <v>268</v>
      </c>
      <c r="BH681" t="s">
        <v>268</v>
      </c>
      <c r="BI681" t="s">
        <v>268</v>
      </c>
      <c r="BJ681" t="s">
        <v>268</v>
      </c>
      <c r="BK681" t="s">
        <v>268</v>
      </c>
      <c r="BL681" t="s">
        <v>268</v>
      </c>
      <c r="BM681" t="s">
        <v>268</v>
      </c>
      <c r="BN681" t="s">
        <v>268</v>
      </c>
      <c r="BO681" t="s">
        <v>268</v>
      </c>
      <c r="BP681" t="s">
        <v>268</v>
      </c>
      <c r="BQ681" t="s">
        <v>268</v>
      </c>
      <c r="BR681" t="s">
        <v>268</v>
      </c>
      <c r="BS681" t="s">
        <v>268</v>
      </c>
      <c r="BT681" t="s">
        <v>268</v>
      </c>
      <c r="BU681" t="s">
        <v>268</v>
      </c>
      <c r="BV681" t="s">
        <v>268</v>
      </c>
      <c r="BW681" t="s">
        <v>268</v>
      </c>
      <c r="BX681" t="s">
        <v>268</v>
      </c>
      <c r="BY681">
        <v>54.5</v>
      </c>
      <c r="BZ681">
        <v>54.5</v>
      </c>
      <c r="CA681" t="s">
        <v>142</v>
      </c>
      <c r="CB681" s="356">
        <v>122</v>
      </c>
      <c r="CC681" t="s">
        <v>876</v>
      </c>
      <c r="CD681" t="s">
        <v>268</v>
      </c>
      <c r="CE681" t="s">
        <v>268</v>
      </c>
      <c r="CF681" t="s">
        <v>268</v>
      </c>
      <c r="CG681" t="s">
        <v>268</v>
      </c>
      <c r="CH681" t="s">
        <v>268</v>
      </c>
      <c r="CI681" t="s">
        <v>268</v>
      </c>
      <c r="CJ681" t="s">
        <v>268</v>
      </c>
      <c r="CK681" t="s">
        <v>268</v>
      </c>
      <c r="CL681" t="s">
        <v>268</v>
      </c>
      <c r="CM681" t="s">
        <v>11224</v>
      </c>
      <c r="CN681">
        <v>101.95</v>
      </c>
      <c r="CO681" t="s">
        <v>268</v>
      </c>
      <c r="CP681">
        <v>101.95</v>
      </c>
      <c r="CQ681">
        <v>365</v>
      </c>
      <c r="CR681" t="s">
        <v>878</v>
      </c>
      <c r="CS681" t="s">
        <v>11225</v>
      </c>
      <c r="CT681" t="s">
        <v>11226</v>
      </c>
      <c r="CU681" t="s">
        <v>11227</v>
      </c>
      <c r="CV681" t="s">
        <v>268</v>
      </c>
      <c r="CW681" t="s">
        <v>268</v>
      </c>
      <c r="CX681" t="s">
        <v>268</v>
      </c>
      <c r="CY681" t="s">
        <v>268</v>
      </c>
      <c r="CZ681" t="s">
        <v>268</v>
      </c>
      <c r="DA681" t="s">
        <v>268</v>
      </c>
      <c r="DB681" s="429">
        <f t="shared" si="136"/>
        <v>0</v>
      </c>
      <c r="DC681" s="284">
        <f t="shared" si="137"/>
        <v>0</v>
      </c>
      <c r="DD681" s="284">
        <f t="shared" si="138"/>
        <v>0</v>
      </c>
      <c r="DE681" s="284">
        <f t="shared" si="139"/>
        <v>0</v>
      </c>
      <c r="DF681" s="295">
        <f t="shared" si="140"/>
        <v>54.5</v>
      </c>
      <c r="DG681" s="284">
        <f t="shared" si="141"/>
        <v>0</v>
      </c>
      <c r="DH681" s="284">
        <f t="shared" si="142"/>
        <v>0</v>
      </c>
      <c r="DI681" s="284">
        <f t="shared" si="143"/>
        <v>0</v>
      </c>
      <c r="DJ681" s="284">
        <f t="shared" si="144"/>
        <v>0</v>
      </c>
      <c r="DK681" s="295">
        <f t="shared" si="145"/>
        <v>1</v>
      </c>
      <c r="DL681" s="297" t="str">
        <f t="shared" si="146"/>
        <v>A dispo.</v>
      </c>
      <c r="DM681" s="430">
        <f>IFERROR(IF(CA681="D",IF(DL681="A dispo.",DF681*VLOOKUP('DATI INPUT'!$F$27,TARIFFE_UD,4,FALSE),DF681*VLOOKUP(DL681,TARIFFE_UD,4,FALSE)),DF681*VLOOKUP(CB681-100,TARIFFE_UND,4,FALSE)),0)</f>
        <v>34.546717531323203</v>
      </c>
      <c r="DN681" s="430">
        <f>IFERROR(IF(CA681="D",IF(DL681="A dispo.",DK681*VLOOKUP('DATI INPUT'!$F$27,TARIFFE_UD,5,FALSE),DK681*VLOOKUP(DL681,TARIFFE_UD,5,FALSE)),DK681*VLOOKUP(CB681-100,TARIFFE_UND,5,FALSE)),0)</f>
        <v>67.397800635548478</v>
      </c>
      <c r="DO681" s="431">
        <f t="shared" si="147"/>
        <v>-5.4818331283144062E-3</v>
      </c>
      <c r="DP681" s="299">
        <f>IFERROR(IF(CA681="D",IF(DL681="A dispo.",DF681*VLOOKUP('DATI INPUT'!$F$27,TARIFFE_UD,2,FALSE),DF681*VLOOKUP(DL681,TARIFFE_UD,2,FALSE)),DF681*VLOOKUP(CB681-100,TARIFFE_UND,2,FALSE)),0)</f>
        <v>43.161296733666134</v>
      </c>
      <c r="DQ681" s="299">
        <f>IFERROR(IF(CA681="D",IF(DL681="A dispo.",DK681*VLOOKUP('DATI INPUT'!$F$27,TARIFFE_UD,3,FALSE),DK681*VLOOKUP(DL681,TARIFFE_UD,3,FALSE)),DK681*VLOOKUP(CB681-100,TARIFFE_UND,3,FALSE)),0)</f>
        <v>60.367780403072892</v>
      </c>
      <c r="DR681" s="299">
        <f t="shared" si="148"/>
        <v>103.52907713673903</v>
      </c>
    </row>
    <row r="682" spans="1:122" x14ac:dyDescent="0.25">
      <c r="A682" t="s">
        <v>6242</v>
      </c>
      <c r="B682" t="s">
        <v>6237</v>
      </c>
      <c r="C682" t="s">
        <v>6243</v>
      </c>
      <c r="D682" t="s">
        <v>6238</v>
      </c>
      <c r="E682" t="s">
        <v>268</v>
      </c>
      <c r="F682" t="s">
        <v>156</v>
      </c>
      <c r="G682" t="s">
        <v>6239</v>
      </c>
      <c r="H682" t="s">
        <v>6207</v>
      </c>
      <c r="I682" t="s">
        <v>6240</v>
      </c>
      <c r="J682" t="s">
        <v>156</v>
      </c>
      <c r="K682" t="s">
        <v>6241</v>
      </c>
      <c r="L682" t="s">
        <v>984</v>
      </c>
      <c r="M682" t="s">
        <v>4806</v>
      </c>
      <c r="N682" t="s">
        <v>984</v>
      </c>
      <c r="O682" t="s">
        <v>873</v>
      </c>
      <c r="P682" t="s">
        <v>2116</v>
      </c>
      <c r="Q682" t="s">
        <v>309</v>
      </c>
      <c r="R682" t="s">
        <v>268</v>
      </c>
      <c r="S682" t="s">
        <v>268</v>
      </c>
      <c r="T682" t="s">
        <v>268</v>
      </c>
      <c r="U682" t="s">
        <v>268</v>
      </c>
      <c r="V682" t="s">
        <v>268</v>
      </c>
      <c r="W682" t="s">
        <v>4806</v>
      </c>
      <c r="X682" t="s">
        <v>2116</v>
      </c>
      <c r="Y682" t="s">
        <v>309</v>
      </c>
      <c r="Z682" t="s">
        <v>268</v>
      </c>
      <c r="AA682" t="s">
        <v>268</v>
      </c>
      <c r="AB682" t="s">
        <v>268</v>
      </c>
      <c r="AC682" t="s">
        <v>268</v>
      </c>
      <c r="AD682" t="s">
        <v>268</v>
      </c>
      <c r="AE682" t="s">
        <v>287</v>
      </c>
      <c r="AF682" t="s">
        <v>1811</v>
      </c>
      <c r="AG682" t="s">
        <v>875</v>
      </c>
      <c r="AH682" t="s">
        <v>1812</v>
      </c>
      <c r="AI682" t="s">
        <v>881</v>
      </c>
      <c r="AJ682" t="s">
        <v>268</v>
      </c>
      <c r="AK682" t="s">
        <v>377</v>
      </c>
      <c r="AL682" t="s">
        <v>268</v>
      </c>
      <c r="AM682" t="s">
        <v>355</v>
      </c>
      <c r="AN682" t="s">
        <v>268</v>
      </c>
      <c r="AO682" t="s">
        <v>268</v>
      </c>
      <c r="AP682" t="s">
        <v>268</v>
      </c>
      <c r="AQ682" t="s">
        <v>268</v>
      </c>
      <c r="AR682" t="s">
        <v>268</v>
      </c>
      <c r="AS682" t="s">
        <v>268</v>
      </c>
      <c r="AT682" t="s">
        <v>268</v>
      </c>
      <c r="AU682" t="s">
        <v>268</v>
      </c>
      <c r="AV682" t="s">
        <v>268</v>
      </c>
      <c r="AW682" t="s">
        <v>268</v>
      </c>
      <c r="AX682" t="s">
        <v>268</v>
      </c>
      <c r="AY682" t="s">
        <v>268</v>
      </c>
      <c r="AZ682" t="s">
        <v>268</v>
      </c>
      <c r="BA682" t="s">
        <v>268</v>
      </c>
      <c r="BB682" t="s">
        <v>268</v>
      </c>
      <c r="BC682" t="s">
        <v>268</v>
      </c>
      <c r="BD682" t="s">
        <v>268</v>
      </c>
      <c r="BE682" t="s">
        <v>268</v>
      </c>
      <c r="BF682" t="s">
        <v>268</v>
      </c>
      <c r="BG682" t="s">
        <v>268</v>
      </c>
      <c r="BH682" t="s">
        <v>268</v>
      </c>
      <c r="BI682" t="s">
        <v>268</v>
      </c>
      <c r="BJ682" t="s">
        <v>268</v>
      </c>
      <c r="BK682" t="s">
        <v>268</v>
      </c>
      <c r="BL682" t="s">
        <v>268</v>
      </c>
      <c r="BM682" t="s">
        <v>268</v>
      </c>
      <c r="BN682" t="s">
        <v>268</v>
      </c>
      <c r="BO682" t="s">
        <v>268</v>
      </c>
      <c r="BP682" t="s">
        <v>268</v>
      </c>
      <c r="BQ682" t="s">
        <v>268</v>
      </c>
      <c r="BR682" t="s">
        <v>268</v>
      </c>
      <c r="BS682" t="s">
        <v>268</v>
      </c>
      <c r="BT682" t="s">
        <v>268</v>
      </c>
      <c r="BU682" t="s">
        <v>268</v>
      </c>
      <c r="BV682" t="s">
        <v>268</v>
      </c>
      <c r="BW682" t="s">
        <v>268</v>
      </c>
      <c r="BX682" t="s">
        <v>268</v>
      </c>
      <c r="BY682">
        <v>39.96</v>
      </c>
      <c r="BZ682">
        <v>39.96</v>
      </c>
      <c r="CA682" t="s">
        <v>142</v>
      </c>
      <c r="CB682" s="356">
        <v>122</v>
      </c>
      <c r="CC682" t="s">
        <v>876</v>
      </c>
      <c r="CD682" t="s">
        <v>268</v>
      </c>
      <c r="CE682" t="s">
        <v>268</v>
      </c>
      <c r="CF682" s="356">
        <v>1</v>
      </c>
      <c r="CG682" t="s">
        <v>268</v>
      </c>
      <c r="CH682" t="s">
        <v>268</v>
      </c>
      <c r="CI682" t="s">
        <v>268</v>
      </c>
      <c r="CJ682" t="s">
        <v>268</v>
      </c>
      <c r="CK682" t="s">
        <v>268</v>
      </c>
      <c r="CL682" t="s">
        <v>268</v>
      </c>
      <c r="CM682" t="s">
        <v>11224</v>
      </c>
      <c r="CN682">
        <v>36.630000000000003</v>
      </c>
      <c r="CO682" t="s">
        <v>268</v>
      </c>
      <c r="CP682">
        <v>36.630000000000003</v>
      </c>
      <c r="CQ682">
        <v>365</v>
      </c>
      <c r="CR682" t="s">
        <v>878</v>
      </c>
      <c r="CS682" t="s">
        <v>11225</v>
      </c>
      <c r="CT682" t="s">
        <v>11226</v>
      </c>
      <c r="CU682" t="s">
        <v>11227</v>
      </c>
      <c r="CV682" t="s">
        <v>268</v>
      </c>
      <c r="CW682" t="s">
        <v>268</v>
      </c>
      <c r="CX682" t="s">
        <v>268</v>
      </c>
      <c r="CY682" t="s">
        <v>268</v>
      </c>
      <c r="CZ682" t="s">
        <v>268</v>
      </c>
      <c r="DA682" t="s">
        <v>268</v>
      </c>
      <c r="DB682" s="429">
        <f t="shared" si="136"/>
        <v>0</v>
      </c>
      <c r="DC682" s="284">
        <f t="shared" si="137"/>
        <v>0</v>
      </c>
      <c r="DD682" s="284">
        <f t="shared" si="138"/>
        <v>0</v>
      </c>
      <c r="DE682" s="284">
        <f t="shared" si="139"/>
        <v>0</v>
      </c>
      <c r="DF682" s="295">
        <f t="shared" si="140"/>
        <v>39.96</v>
      </c>
      <c r="DG682" s="284">
        <f t="shared" si="141"/>
        <v>0</v>
      </c>
      <c r="DH682" s="284">
        <f t="shared" si="142"/>
        <v>0</v>
      </c>
      <c r="DI682" s="284">
        <f t="shared" si="143"/>
        <v>0</v>
      </c>
      <c r="DJ682" s="284">
        <f t="shared" si="144"/>
        <v>0</v>
      </c>
      <c r="DK682" s="295">
        <f t="shared" si="145"/>
        <v>1</v>
      </c>
      <c r="DL682" s="297">
        <f t="shared" si="146"/>
        <v>1</v>
      </c>
      <c r="DM682" s="430">
        <f>IFERROR(IF(CA682="D",IF(DL682="A dispo.",DF682*VLOOKUP('DATI INPUT'!$F$27,TARIFFE_UD,4,FALSE),DF682*VLOOKUP(DL682,TARIFFE_UD,4,FALSE)),DF682*VLOOKUP(CB682-100,TARIFFE_UND,4,FALSE)),0)</f>
        <v>19.701137263734406</v>
      </c>
      <c r="DN682" s="430">
        <f>IFERROR(IF(CA682="D",IF(DL682="A dispo.",DK682*VLOOKUP('DATI INPUT'!$F$27,TARIFFE_UD,5,FALSE),DK682*VLOOKUP(DL682,TARIFFE_UD,5,FALSE)),DK682*VLOOKUP(CB682-100,TARIFFE_UND,5,FALSE)),0)</f>
        <v>16.930848468833439</v>
      </c>
      <c r="DO682" s="431">
        <f t="shared" si="147"/>
        <v>1.9857325678387383E-3</v>
      </c>
      <c r="DP682" s="299">
        <f>IFERROR(IF(CA682="D",IF(DL682="A dispo.",DF682*VLOOKUP('DATI INPUT'!$F$27,TARIFFE_UD,2,FALSE),DF682*VLOOKUP(DL682,TARIFFE_UD,2,FALSE)),DF682*VLOOKUP(CB682-100,TARIFFE_UND,2,FALSE)),0)</f>
        <v>24.613818394171442</v>
      </c>
      <c r="DQ682" s="299">
        <f>IFERROR(IF(CA682="D",IF(DL682="A dispo.",DK682*VLOOKUP('DATI INPUT'!$F$27,TARIFFE_UD,3,FALSE),DK682*VLOOKUP(DL682,TARIFFE_UD,3,FALSE)),DK682*VLOOKUP(CB682-100,TARIFFE_UND,3,FALSE)),0)</f>
        <v>15.164853048114928</v>
      </c>
      <c r="DR682" s="299">
        <f t="shared" si="148"/>
        <v>39.778671442286367</v>
      </c>
    </row>
    <row r="683" spans="1:122" x14ac:dyDescent="0.25">
      <c r="A683" t="s">
        <v>6244</v>
      </c>
      <c r="B683" t="s">
        <v>6237</v>
      </c>
      <c r="C683" t="s">
        <v>6245</v>
      </c>
      <c r="D683" t="s">
        <v>6238</v>
      </c>
      <c r="E683" t="s">
        <v>268</v>
      </c>
      <c r="F683" t="s">
        <v>156</v>
      </c>
      <c r="G683" t="s">
        <v>6239</v>
      </c>
      <c r="H683" t="s">
        <v>6207</v>
      </c>
      <c r="I683" t="s">
        <v>6240</v>
      </c>
      <c r="J683" t="s">
        <v>156</v>
      </c>
      <c r="K683" t="s">
        <v>6241</v>
      </c>
      <c r="L683" t="s">
        <v>984</v>
      </c>
      <c r="M683" t="s">
        <v>4806</v>
      </c>
      <c r="N683" t="s">
        <v>984</v>
      </c>
      <c r="O683" t="s">
        <v>873</v>
      </c>
      <c r="P683" t="s">
        <v>2116</v>
      </c>
      <c r="Q683" t="s">
        <v>309</v>
      </c>
      <c r="R683" t="s">
        <v>268</v>
      </c>
      <c r="S683" t="s">
        <v>268</v>
      </c>
      <c r="T683" t="s">
        <v>268</v>
      </c>
      <c r="U683" t="s">
        <v>268</v>
      </c>
      <c r="V683" t="s">
        <v>268</v>
      </c>
      <c r="W683" t="s">
        <v>4806</v>
      </c>
      <c r="X683" t="s">
        <v>2116</v>
      </c>
      <c r="Y683" t="s">
        <v>309</v>
      </c>
      <c r="Z683" t="s">
        <v>268</v>
      </c>
      <c r="AA683" t="s">
        <v>268</v>
      </c>
      <c r="AB683" t="s">
        <v>268</v>
      </c>
      <c r="AC683" t="s">
        <v>268</v>
      </c>
      <c r="AD683" t="s">
        <v>268</v>
      </c>
      <c r="AE683" t="s">
        <v>287</v>
      </c>
      <c r="AF683" t="s">
        <v>1811</v>
      </c>
      <c r="AG683" t="s">
        <v>875</v>
      </c>
      <c r="AH683" t="s">
        <v>1812</v>
      </c>
      <c r="AI683" t="s">
        <v>881</v>
      </c>
      <c r="AJ683" t="s">
        <v>268</v>
      </c>
      <c r="AK683" t="s">
        <v>381</v>
      </c>
      <c r="AL683" t="s">
        <v>268</v>
      </c>
      <c r="AM683" t="s">
        <v>268</v>
      </c>
      <c r="AN683" t="s">
        <v>268</v>
      </c>
      <c r="AO683" t="s">
        <v>268</v>
      </c>
      <c r="AP683" t="s">
        <v>268</v>
      </c>
      <c r="AQ683" t="s">
        <v>268</v>
      </c>
      <c r="AR683" t="s">
        <v>268</v>
      </c>
      <c r="AS683" t="s">
        <v>268</v>
      </c>
      <c r="AT683" t="s">
        <v>268</v>
      </c>
      <c r="AU683" t="s">
        <v>268</v>
      </c>
      <c r="AV683" t="s">
        <v>268</v>
      </c>
      <c r="AW683" t="s">
        <v>268</v>
      </c>
      <c r="AX683" t="s">
        <v>268</v>
      </c>
      <c r="AY683" t="s">
        <v>268</v>
      </c>
      <c r="AZ683" t="s">
        <v>268</v>
      </c>
      <c r="BA683" t="s">
        <v>268</v>
      </c>
      <c r="BB683" t="s">
        <v>268</v>
      </c>
      <c r="BC683" t="s">
        <v>268</v>
      </c>
      <c r="BD683" t="s">
        <v>268</v>
      </c>
      <c r="BE683" t="s">
        <v>268</v>
      </c>
      <c r="BF683" t="s">
        <v>268</v>
      </c>
      <c r="BG683" t="s">
        <v>268</v>
      </c>
      <c r="BH683" t="s">
        <v>268</v>
      </c>
      <c r="BI683" t="s">
        <v>268</v>
      </c>
      <c r="BJ683" t="s">
        <v>268</v>
      </c>
      <c r="BK683" t="s">
        <v>268</v>
      </c>
      <c r="BL683" t="s">
        <v>268</v>
      </c>
      <c r="BM683" t="s">
        <v>268</v>
      </c>
      <c r="BN683" t="s">
        <v>268</v>
      </c>
      <c r="BO683" t="s">
        <v>268</v>
      </c>
      <c r="BP683" t="s">
        <v>268</v>
      </c>
      <c r="BQ683" t="s">
        <v>268</v>
      </c>
      <c r="BR683" t="s">
        <v>268</v>
      </c>
      <c r="BS683" t="s">
        <v>268</v>
      </c>
      <c r="BT683" t="s">
        <v>268</v>
      </c>
      <c r="BU683" t="s">
        <v>268</v>
      </c>
      <c r="BV683" t="s">
        <v>268</v>
      </c>
      <c r="BW683" t="s">
        <v>268</v>
      </c>
      <c r="BX683" t="s">
        <v>268</v>
      </c>
      <c r="BY683">
        <v>25</v>
      </c>
      <c r="BZ683">
        <v>25</v>
      </c>
      <c r="CA683" t="s">
        <v>142</v>
      </c>
      <c r="CB683" s="356">
        <v>122</v>
      </c>
      <c r="CC683" t="s">
        <v>876</v>
      </c>
      <c r="CD683" t="s">
        <v>268</v>
      </c>
      <c r="CE683" t="s">
        <v>268</v>
      </c>
      <c r="CF683" s="356">
        <v>1</v>
      </c>
      <c r="CG683" t="s">
        <v>268</v>
      </c>
      <c r="CH683" t="s">
        <v>268</v>
      </c>
      <c r="CI683" t="s">
        <v>268</v>
      </c>
      <c r="CJ683" t="s">
        <v>268</v>
      </c>
      <c r="CK683" t="s">
        <v>268</v>
      </c>
      <c r="CL683" t="s">
        <v>268</v>
      </c>
      <c r="CM683" t="s">
        <v>11224</v>
      </c>
      <c r="CN683">
        <v>29.26</v>
      </c>
      <c r="CO683" t="s">
        <v>268</v>
      </c>
      <c r="CP683">
        <v>29.26</v>
      </c>
      <c r="CQ683">
        <v>365</v>
      </c>
      <c r="CR683" t="s">
        <v>878</v>
      </c>
      <c r="CS683" t="s">
        <v>11225</v>
      </c>
      <c r="CT683" t="s">
        <v>11226</v>
      </c>
      <c r="CU683" t="s">
        <v>11227</v>
      </c>
      <c r="CV683" t="s">
        <v>268</v>
      </c>
      <c r="CW683" t="s">
        <v>268</v>
      </c>
      <c r="CX683" t="s">
        <v>268</v>
      </c>
      <c r="CY683" t="s">
        <v>268</v>
      </c>
      <c r="CZ683" t="s">
        <v>268</v>
      </c>
      <c r="DA683" t="s">
        <v>268</v>
      </c>
      <c r="DB683" s="429">
        <f t="shared" si="136"/>
        <v>0</v>
      </c>
      <c r="DC683" s="284">
        <f t="shared" si="137"/>
        <v>0</v>
      </c>
      <c r="DD683" s="284">
        <f t="shared" si="138"/>
        <v>0</v>
      </c>
      <c r="DE683" s="284">
        <f t="shared" si="139"/>
        <v>0</v>
      </c>
      <c r="DF683" s="295">
        <f t="shared" si="140"/>
        <v>25</v>
      </c>
      <c r="DG683" s="284">
        <f t="shared" si="141"/>
        <v>0</v>
      </c>
      <c r="DH683" s="284">
        <f t="shared" si="142"/>
        <v>0</v>
      </c>
      <c r="DI683" s="284">
        <f t="shared" si="143"/>
        <v>0</v>
      </c>
      <c r="DJ683" s="284">
        <f t="shared" si="144"/>
        <v>0</v>
      </c>
      <c r="DK683" s="295">
        <f t="shared" si="145"/>
        <v>1</v>
      </c>
      <c r="DL683" s="297">
        <f t="shared" si="146"/>
        <v>1</v>
      </c>
      <c r="DM683" s="430">
        <f>IFERROR(IF(CA683="D",IF(DL683="A dispo.",DF683*VLOOKUP('DATI INPUT'!$F$27,TARIFFE_UD,4,FALSE),DF683*VLOOKUP(DL683,TARIFFE_UD,4,FALSE)),DF683*VLOOKUP(CB683-100,TARIFFE_UND,4,FALSE)),0)</f>
        <v>12.325536326160163</v>
      </c>
      <c r="DN683" s="430">
        <f>IFERROR(IF(CA683="D",IF(DL683="A dispo.",DK683*VLOOKUP('DATI INPUT'!$F$27,TARIFFE_UD,5,FALSE),DK683*VLOOKUP(DL683,TARIFFE_UD,5,FALSE)),DK683*VLOOKUP(CB683-100,TARIFFE_UND,5,FALSE)),0)</f>
        <v>16.930848468833439</v>
      </c>
      <c r="DO683" s="431">
        <f t="shared" si="147"/>
        <v>-3.6152050064011121E-3</v>
      </c>
      <c r="DP683" s="299">
        <f>IFERROR(IF(CA683="D",IF(DL683="A dispo.",DF683*VLOOKUP('DATI INPUT'!$F$27,TARIFFE_UD,2,FALSE),DF683*VLOOKUP(DL683,TARIFFE_UD,2,FALSE)),DF683*VLOOKUP(CB683-100,TARIFFE_UND,2,FALSE)),0)</f>
        <v>15.399035531889041</v>
      </c>
      <c r="DQ683" s="299">
        <f>IFERROR(IF(CA683="D",IF(DL683="A dispo.",DK683*VLOOKUP('DATI INPUT'!$F$27,TARIFFE_UD,3,FALSE),DK683*VLOOKUP(DL683,TARIFFE_UD,3,FALSE)),DK683*VLOOKUP(CB683-100,TARIFFE_UND,3,FALSE)),0)</f>
        <v>15.164853048114928</v>
      </c>
      <c r="DR683" s="299">
        <f t="shared" si="148"/>
        <v>30.563888580003969</v>
      </c>
    </row>
    <row r="684" spans="1:122" x14ac:dyDescent="0.25">
      <c r="A684" t="s">
        <v>6246</v>
      </c>
      <c r="B684" t="s">
        <v>6237</v>
      </c>
      <c r="C684" t="s">
        <v>6247</v>
      </c>
      <c r="D684" t="s">
        <v>6238</v>
      </c>
      <c r="E684" t="s">
        <v>268</v>
      </c>
      <c r="F684" t="s">
        <v>156</v>
      </c>
      <c r="G684" t="s">
        <v>6239</v>
      </c>
      <c r="H684" t="s">
        <v>6207</v>
      </c>
      <c r="I684" t="s">
        <v>6240</v>
      </c>
      <c r="J684" t="s">
        <v>156</v>
      </c>
      <c r="K684" t="s">
        <v>6241</v>
      </c>
      <c r="L684" t="s">
        <v>984</v>
      </c>
      <c r="M684" t="s">
        <v>4806</v>
      </c>
      <c r="N684" t="s">
        <v>984</v>
      </c>
      <c r="O684" t="s">
        <v>873</v>
      </c>
      <c r="P684" t="s">
        <v>2116</v>
      </c>
      <c r="Q684" t="s">
        <v>309</v>
      </c>
      <c r="R684" t="s">
        <v>268</v>
      </c>
      <c r="S684" t="s">
        <v>268</v>
      </c>
      <c r="T684" t="s">
        <v>268</v>
      </c>
      <c r="U684" t="s">
        <v>268</v>
      </c>
      <c r="V684" t="s">
        <v>268</v>
      </c>
      <c r="W684" t="s">
        <v>4806</v>
      </c>
      <c r="X684" t="s">
        <v>2116</v>
      </c>
      <c r="Y684" t="s">
        <v>309</v>
      </c>
      <c r="Z684" t="s">
        <v>268</v>
      </c>
      <c r="AA684" t="s">
        <v>268</v>
      </c>
      <c r="AB684" t="s">
        <v>268</v>
      </c>
      <c r="AC684" t="s">
        <v>268</v>
      </c>
      <c r="AD684" t="s">
        <v>268</v>
      </c>
      <c r="AE684" t="s">
        <v>287</v>
      </c>
      <c r="AF684" t="s">
        <v>1811</v>
      </c>
      <c r="AG684" t="s">
        <v>875</v>
      </c>
      <c r="AH684" t="s">
        <v>1812</v>
      </c>
      <c r="AI684" t="s">
        <v>1556</v>
      </c>
      <c r="AJ684" t="s">
        <v>268</v>
      </c>
      <c r="AK684" t="s">
        <v>268</v>
      </c>
      <c r="AL684" t="s">
        <v>268</v>
      </c>
      <c r="AM684" t="s">
        <v>353</v>
      </c>
      <c r="AN684" t="s">
        <v>268</v>
      </c>
      <c r="AO684" t="s">
        <v>268</v>
      </c>
      <c r="AP684" t="s">
        <v>268</v>
      </c>
      <c r="AQ684" t="s">
        <v>268</v>
      </c>
      <c r="AR684" t="s">
        <v>268</v>
      </c>
      <c r="AS684" t="s">
        <v>268</v>
      </c>
      <c r="AT684" t="s">
        <v>268</v>
      </c>
      <c r="AU684" t="s">
        <v>268</v>
      </c>
      <c r="AV684" t="s">
        <v>268</v>
      </c>
      <c r="AW684" t="s">
        <v>268</v>
      </c>
      <c r="AX684" t="s">
        <v>268</v>
      </c>
      <c r="AY684" t="s">
        <v>268</v>
      </c>
      <c r="AZ684" t="s">
        <v>268</v>
      </c>
      <c r="BA684" t="s">
        <v>268</v>
      </c>
      <c r="BB684" t="s">
        <v>268</v>
      </c>
      <c r="BC684" t="s">
        <v>268</v>
      </c>
      <c r="BD684" t="s">
        <v>268</v>
      </c>
      <c r="BE684" t="s">
        <v>268</v>
      </c>
      <c r="BF684" t="s">
        <v>268</v>
      </c>
      <c r="BG684" t="s">
        <v>268</v>
      </c>
      <c r="BH684" t="s">
        <v>268</v>
      </c>
      <c r="BI684" t="s">
        <v>268</v>
      </c>
      <c r="BJ684" t="s">
        <v>268</v>
      </c>
      <c r="BK684" t="s">
        <v>268</v>
      </c>
      <c r="BL684" t="s">
        <v>268</v>
      </c>
      <c r="BM684" t="s">
        <v>268</v>
      </c>
      <c r="BN684" t="s">
        <v>268</v>
      </c>
      <c r="BO684" t="s">
        <v>268</v>
      </c>
      <c r="BP684" t="s">
        <v>268</v>
      </c>
      <c r="BQ684" t="s">
        <v>268</v>
      </c>
      <c r="BR684" t="s">
        <v>268</v>
      </c>
      <c r="BS684" t="s">
        <v>268</v>
      </c>
      <c r="BT684" t="s">
        <v>268</v>
      </c>
      <c r="BU684" t="s">
        <v>268</v>
      </c>
      <c r="BV684" t="s">
        <v>268</v>
      </c>
      <c r="BW684" t="s">
        <v>268</v>
      </c>
      <c r="BX684" t="s">
        <v>268</v>
      </c>
      <c r="BY684">
        <v>21.2</v>
      </c>
      <c r="BZ684">
        <v>21.2</v>
      </c>
      <c r="CA684" t="s">
        <v>142</v>
      </c>
      <c r="CB684" s="356">
        <v>123</v>
      </c>
      <c r="CC684" t="s">
        <v>1817</v>
      </c>
      <c r="CD684" t="s">
        <v>268</v>
      </c>
      <c r="CE684" t="s">
        <v>268</v>
      </c>
      <c r="CF684" t="s">
        <v>268</v>
      </c>
      <c r="CG684" t="s">
        <v>268</v>
      </c>
      <c r="CH684" t="s">
        <v>268</v>
      </c>
      <c r="CI684" t="s">
        <v>268</v>
      </c>
      <c r="CJ684" t="s">
        <v>268</v>
      </c>
      <c r="CK684" t="s">
        <v>268</v>
      </c>
      <c r="CL684" t="s">
        <v>268</v>
      </c>
      <c r="CM684" t="s">
        <v>11224</v>
      </c>
      <c r="CN684">
        <v>13.44</v>
      </c>
      <c r="CO684" t="s">
        <v>268</v>
      </c>
      <c r="CP684">
        <v>13.44</v>
      </c>
      <c r="CQ684">
        <v>365</v>
      </c>
      <c r="CR684" t="s">
        <v>878</v>
      </c>
      <c r="CS684" t="s">
        <v>11225</v>
      </c>
      <c r="CT684" t="s">
        <v>11226</v>
      </c>
      <c r="CU684" t="s">
        <v>11227</v>
      </c>
      <c r="CV684" t="s">
        <v>268</v>
      </c>
      <c r="CW684" t="s">
        <v>268</v>
      </c>
      <c r="CX684" t="s">
        <v>268</v>
      </c>
      <c r="CY684" t="s">
        <v>268</v>
      </c>
      <c r="CZ684" t="s">
        <v>268</v>
      </c>
      <c r="DA684" t="s">
        <v>268</v>
      </c>
      <c r="DB684" s="429">
        <f t="shared" si="136"/>
        <v>0</v>
      </c>
      <c r="DC684" s="284">
        <f t="shared" si="137"/>
        <v>0</v>
      </c>
      <c r="DD684" s="284">
        <f t="shared" si="138"/>
        <v>0</v>
      </c>
      <c r="DE684" s="284">
        <f t="shared" si="139"/>
        <v>0</v>
      </c>
      <c r="DF684" s="295">
        <f t="shared" si="140"/>
        <v>21.2</v>
      </c>
      <c r="DG684" s="284">
        <f t="shared" si="141"/>
        <v>1</v>
      </c>
      <c r="DH684" s="284">
        <f t="shared" si="142"/>
        <v>0</v>
      </c>
      <c r="DI684" s="284">
        <f t="shared" si="143"/>
        <v>0</v>
      </c>
      <c r="DJ684" s="284">
        <f t="shared" si="144"/>
        <v>0</v>
      </c>
      <c r="DK684" s="295">
        <f t="shared" si="145"/>
        <v>0</v>
      </c>
      <c r="DL684" s="297" t="str">
        <f t="shared" si="146"/>
        <v>A dispo.</v>
      </c>
      <c r="DM684" s="430">
        <f>IFERROR(IF(CA684="D",IF(DL684="A dispo.",DF684*VLOOKUP('DATI INPUT'!$F$27,TARIFFE_UD,4,FALSE),DF684*VLOOKUP(DL684,TARIFFE_UD,4,FALSE)),DF684*VLOOKUP(CB684-100,TARIFFE_UND,4,FALSE)),0)</f>
        <v>13.438356177322053</v>
      </c>
      <c r="DN684" s="430">
        <f>IFERROR(IF(CA684="D",IF(DL684="A dispo.",DK684*VLOOKUP('DATI INPUT'!$F$27,TARIFFE_UD,5,FALSE),DK684*VLOOKUP(DL684,TARIFFE_UD,5,FALSE)),DK684*VLOOKUP(CB684-100,TARIFFE_UND,5,FALSE)),0)</f>
        <v>0</v>
      </c>
      <c r="DO684" s="431">
        <f t="shared" si="147"/>
        <v>-1.6438226779467158E-3</v>
      </c>
      <c r="DP684" s="299">
        <f>IFERROR(IF(CA684="D",IF(DL684="A dispo.",DF684*VLOOKUP('DATI INPUT'!$F$27,TARIFFE_UD,2,FALSE),DF684*VLOOKUP(DL684,TARIFFE_UD,2,FALSE)),DF684*VLOOKUP(CB684-100,TARIFFE_UND,2,FALSE)),0)</f>
        <v>16.789348454196734</v>
      </c>
      <c r="DQ684" s="299">
        <f>IFERROR(IF(CA684="D",IF(DL684="A dispo.",DK684*VLOOKUP('DATI INPUT'!$F$27,TARIFFE_UD,3,FALSE),DK684*VLOOKUP(DL684,TARIFFE_UD,3,FALSE)),DK684*VLOOKUP(CB684-100,TARIFFE_UND,3,FALSE)),0)</f>
        <v>0</v>
      </c>
      <c r="DR684" s="299">
        <f t="shared" si="148"/>
        <v>16.789348454196734</v>
      </c>
    </row>
    <row r="685" spans="1:122" x14ac:dyDescent="0.25">
      <c r="A685" t="s">
        <v>6248</v>
      </c>
      <c r="B685" t="s">
        <v>6237</v>
      </c>
      <c r="C685" t="s">
        <v>6249</v>
      </c>
      <c r="D685" t="s">
        <v>6238</v>
      </c>
      <c r="E685" t="s">
        <v>268</v>
      </c>
      <c r="F685" t="s">
        <v>156</v>
      </c>
      <c r="G685" t="s">
        <v>6239</v>
      </c>
      <c r="H685" t="s">
        <v>6207</v>
      </c>
      <c r="I685" t="s">
        <v>6240</v>
      </c>
      <c r="J685" t="s">
        <v>156</v>
      </c>
      <c r="K685" t="s">
        <v>6241</v>
      </c>
      <c r="L685" t="s">
        <v>984</v>
      </c>
      <c r="M685" t="s">
        <v>4806</v>
      </c>
      <c r="N685" t="s">
        <v>984</v>
      </c>
      <c r="O685" t="s">
        <v>873</v>
      </c>
      <c r="P685" t="s">
        <v>2116</v>
      </c>
      <c r="Q685" t="s">
        <v>309</v>
      </c>
      <c r="R685" t="s">
        <v>268</v>
      </c>
      <c r="S685" t="s">
        <v>268</v>
      </c>
      <c r="T685" t="s">
        <v>268</v>
      </c>
      <c r="U685" t="s">
        <v>268</v>
      </c>
      <c r="V685" t="s">
        <v>268</v>
      </c>
      <c r="W685" t="s">
        <v>4806</v>
      </c>
      <c r="X685" t="s">
        <v>2116</v>
      </c>
      <c r="Y685" t="s">
        <v>309</v>
      </c>
      <c r="Z685" t="s">
        <v>268</v>
      </c>
      <c r="AA685" t="s">
        <v>268</v>
      </c>
      <c r="AB685" t="s">
        <v>268</v>
      </c>
      <c r="AC685" t="s">
        <v>268</v>
      </c>
      <c r="AD685" t="s">
        <v>268</v>
      </c>
      <c r="AE685" t="s">
        <v>287</v>
      </c>
      <c r="AF685" t="s">
        <v>1811</v>
      </c>
      <c r="AG685" t="s">
        <v>875</v>
      </c>
      <c r="AH685" t="s">
        <v>1812</v>
      </c>
      <c r="AI685" t="s">
        <v>881</v>
      </c>
      <c r="AJ685" t="s">
        <v>268</v>
      </c>
      <c r="AK685" t="s">
        <v>410</v>
      </c>
      <c r="AL685" t="s">
        <v>268</v>
      </c>
      <c r="AM685" t="s">
        <v>411</v>
      </c>
      <c r="AN685" t="s">
        <v>268</v>
      </c>
      <c r="AO685" t="s">
        <v>268</v>
      </c>
      <c r="AP685" t="s">
        <v>268</v>
      </c>
      <c r="AQ685" t="s">
        <v>268</v>
      </c>
      <c r="AR685" t="s">
        <v>268</v>
      </c>
      <c r="AS685" t="s">
        <v>268</v>
      </c>
      <c r="AT685" t="s">
        <v>268</v>
      </c>
      <c r="AU685" t="s">
        <v>268</v>
      </c>
      <c r="AV685" t="s">
        <v>268</v>
      </c>
      <c r="AW685" t="s">
        <v>268</v>
      </c>
      <c r="AX685" t="s">
        <v>268</v>
      </c>
      <c r="AY685" t="s">
        <v>268</v>
      </c>
      <c r="AZ685" t="s">
        <v>268</v>
      </c>
      <c r="BA685" t="s">
        <v>268</v>
      </c>
      <c r="BB685" t="s">
        <v>268</v>
      </c>
      <c r="BC685" t="s">
        <v>268</v>
      </c>
      <c r="BD685" t="s">
        <v>268</v>
      </c>
      <c r="BE685" t="s">
        <v>268</v>
      </c>
      <c r="BF685" t="s">
        <v>268</v>
      </c>
      <c r="BG685" t="s">
        <v>268</v>
      </c>
      <c r="BH685" t="s">
        <v>268</v>
      </c>
      <c r="BI685" t="s">
        <v>268</v>
      </c>
      <c r="BJ685" t="s">
        <v>268</v>
      </c>
      <c r="BK685" t="s">
        <v>268</v>
      </c>
      <c r="BL685" t="s">
        <v>268</v>
      </c>
      <c r="BM685" t="s">
        <v>268</v>
      </c>
      <c r="BN685" t="s">
        <v>268</v>
      </c>
      <c r="BO685" t="s">
        <v>268</v>
      </c>
      <c r="BP685" t="s">
        <v>268</v>
      </c>
      <c r="BQ685" t="s">
        <v>268</v>
      </c>
      <c r="BR685" t="s">
        <v>268</v>
      </c>
      <c r="BS685" t="s">
        <v>268</v>
      </c>
      <c r="BT685" t="s">
        <v>268</v>
      </c>
      <c r="BU685" t="s">
        <v>268</v>
      </c>
      <c r="BV685" t="s">
        <v>268</v>
      </c>
      <c r="BW685" t="s">
        <v>268</v>
      </c>
      <c r="BX685" t="s">
        <v>268</v>
      </c>
      <c r="BY685">
        <v>28.59</v>
      </c>
      <c r="BZ685">
        <v>28.59</v>
      </c>
      <c r="CA685" t="s">
        <v>142</v>
      </c>
      <c r="CB685" s="356">
        <v>123</v>
      </c>
      <c r="CC685" t="s">
        <v>1817</v>
      </c>
      <c r="CD685" t="s">
        <v>268</v>
      </c>
      <c r="CE685" t="s">
        <v>268</v>
      </c>
      <c r="CF685" t="s">
        <v>268</v>
      </c>
      <c r="CG685" t="s">
        <v>268</v>
      </c>
      <c r="CH685" t="s">
        <v>268</v>
      </c>
      <c r="CI685" t="s">
        <v>268</v>
      </c>
      <c r="CJ685" t="s">
        <v>268</v>
      </c>
      <c r="CK685" t="s">
        <v>268</v>
      </c>
      <c r="CL685" t="s">
        <v>268</v>
      </c>
      <c r="CM685" t="s">
        <v>11224</v>
      </c>
      <c r="CN685">
        <v>18.12</v>
      </c>
      <c r="CO685" t="s">
        <v>268</v>
      </c>
      <c r="CP685">
        <v>18.12</v>
      </c>
      <c r="CQ685">
        <v>365</v>
      </c>
      <c r="CR685" t="s">
        <v>878</v>
      </c>
      <c r="CS685" t="s">
        <v>11225</v>
      </c>
      <c r="CT685" t="s">
        <v>11226</v>
      </c>
      <c r="CU685" t="s">
        <v>11227</v>
      </c>
      <c r="CV685" t="s">
        <v>268</v>
      </c>
      <c r="CW685" t="s">
        <v>268</v>
      </c>
      <c r="CX685" t="s">
        <v>268</v>
      </c>
      <c r="CY685" t="s">
        <v>268</v>
      </c>
      <c r="CZ685" t="s">
        <v>268</v>
      </c>
      <c r="DA685" t="s">
        <v>268</v>
      </c>
      <c r="DB685" s="429">
        <f t="shared" si="136"/>
        <v>0</v>
      </c>
      <c r="DC685" s="284">
        <f t="shared" si="137"/>
        <v>0</v>
      </c>
      <c r="DD685" s="284">
        <f t="shared" si="138"/>
        <v>0</v>
      </c>
      <c r="DE685" s="284">
        <f t="shared" si="139"/>
        <v>0</v>
      </c>
      <c r="DF685" s="295">
        <f t="shared" si="140"/>
        <v>28.589999999999996</v>
      </c>
      <c r="DG685" s="284">
        <f t="shared" si="141"/>
        <v>1</v>
      </c>
      <c r="DH685" s="284">
        <f t="shared" si="142"/>
        <v>0</v>
      </c>
      <c r="DI685" s="284">
        <f t="shared" si="143"/>
        <v>0</v>
      </c>
      <c r="DJ685" s="284">
        <f t="shared" si="144"/>
        <v>0</v>
      </c>
      <c r="DK685" s="295">
        <f t="shared" si="145"/>
        <v>0</v>
      </c>
      <c r="DL685" s="297" t="str">
        <f t="shared" si="146"/>
        <v>A dispo.</v>
      </c>
      <c r="DM685" s="430">
        <f>IFERROR(IF(CA685="D",IF(DL685="A dispo.",DF685*VLOOKUP('DATI INPUT'!$F$27,TARIFFE_UD,4,FALSE),DF685*VLOOKUP(DL685,TARIFFE_UD,4,FALSE)),DF685*VLOOKUP(CB685-100,TARIFFE_UND,4,FALSE)),0)</f>
        <v>18.122764297624407</v>
      </c>
      <c r="DN685" s="430">
        <f>IFERROR(IF(CA685="D",IF(DL685="A dispo.",DK685*VLOOKUP('DATI INPUT'!$F$27,TARIFFE_UD,5,FALSE),DK685*VLOOKUP(DL685,TARIFFE_UD,5,FALSE)),DK685*VLOOKUP(CB685-100,TARIFFE_UND,5,FALSE)),0)</f>
        <v>0</v>
      </c>
      <c r="DO685" s="431">
        <f t="shared" si="147"/>
        <v>2.764297624405998E-3</v>
      </c>
      <c r="DP685" s="299">
        <f>IFERROR(IF(CA685="D",IF(DL685="A dispo.",DF685*VLOOKUP('DATI INPUT'!$F$27,TARIFFE_UD,2,FALSE),DF685*VLOOKUP(DL685,TARIFFE_UD,2,FALSE)),DF685*VLOOKUP(CB685-100,TARIFFE_UND,2,FALSE)),0)</f>
        <v>22.641861901202105</v>
      </c>
      <c r="DQ685" s="299">
        <f>IFERROR(IF(CA685="D",IF(DL685="A dispo.",DK685*VLOOKUP('DATI INPUT'!$F$27,TARIFFE_UD,3,FALSE),DK685*VLOOKUP(DL685,TARIFFE_UD,3,FALSE)),DK685*VLOOKUP(CB685-100,TARIFFE_UND,3,FALSE)),0)</f>
        <v>0</v>
      </c>
      <c r="DR685" s="299">
        <f t="shared" si="148"/>
        <v>22.641861901202105</v>
      </c>
    </row>
    <row r="686" spans="1:122" x14ac:dyDescent="0.25">
      <c r="A686" t="s">
        <v>6250</v>
      </c>
      <c r="B686" t="s">
        <v>6251</v>
      </c>
      <c r="C686" t="s">
        <v>6252</v>
      </c>
      <c r="D686" t="s">
        <v>6253</v>
      </c>
      <c r="E686" t="s">
        <v>268</v>
      </c>
      <c r="F686" t="s">
        <v>156</v>
      </c>
      <c r="G686" t="s">
        <v>6254</v>
      </c>
      <c r="H686" t="s">
        <v>1148</v>
      </c>
      <c r="I686" t="s">
        <v>6255</v>
      </c>
      <c r="J686" t="s">
        <v>156</v>
      </c>
      <c r="K686" t="s">
        <v>6256</v>
      </c>
      <c r="L686" t="s">
        <v>152</v>
      </c>
      <c r="M686" t="s">
        <v>6257</v>
      </c>
      <c r="N686" t="s">
        <v>1134</v>
      </c>
      <c r="O686" t="s">
        <v>5216</v>
      </c>
      <c r="P686" t="s">
        <v>2258</v>
      </c>
      <c r="Q686" t="s">
        <v>343</v>
      </c>
      <c r="R686" t="s">
        <v>268</v>
      </c>
      <c r="S686" t="s">
        <v>268</v>
      </c>
      <c r="T686" t="s">
        <v>268</v>
      </c>
      <c r="U686" t="s">
        <v>268</v>
      </c>
      <c r="V686" t="s">
        <v>268</v>
      </c>
      <c r="W686" t="s">
        <v>3047</v>
      </c>
      <c r="X686" t="s">
        <v>1934</v>
      </c>
      <c r="Y686" t="s">
        <v>277</v>
      </c>
      <c r="Z686" t="s">
        <v>154</v>
      </c>
      <c r="AA686" t="s">
        <v>268</v>
      </c>
      <c r="AB686" t="s">
        <v>268</v>
      </c>
      <c r="AC686" t="s">
        <v>268</v>
      </c>
      <c r="AD686" t="s">
        <v>268</v>
      </c>
      <c r="AE686" t="s">
        <v>287</v>
      </c>
      <c r="AF686" t="s">
        <v>1811</v>
      </c>
      <c r="AG686" t="s">
        <v>875</v>
      </c>
      <c r="AH686" t="s">
        <v>1935</v>
      </c>
      <c r="AI686" t="s">
        <v>6258</v>
      </c>
      <c r="AJ686" t="s">
        <v>268</v>
      </c>
      <c r="AK686" t="s">
        <v>395</v>
      </c>
      <c r="AL686" t="s">
        <v>268</v>
      </c>
      <c r="AM686" t="s">
        <v>355</v>
      </c>
      <c r="AN686" t="s">
        <v>268</v>
      </c>
      <c r="AO686" t="s">
        <v>268</v>
      </c>
      <c r="AP686" t="s">
        <v>268</v>
      </c>
      <c r="AQ686" t="s">
        <v>268</v>
      </c>
      <c r="AR686" t="s">
        <v>268</v>
      </c>
      <c r="AS686" t="s">
        <v>268</v>
      </c>
      <c r="AT686" t="s">
        <v>268</v>
      </c>
      <c r="AU686" t="s">
        <v>268</v>
      </c>
      <c r="AV686" t="s">
        <v>268</v>
      </c>
      <c r="AW686" t="s">
        <v>268</v>
      </c>
      <c r="AX686" t="s">
        <v>268</v>
      </c>
      <c r="AY686" t="s">
        <v>268</v>
      </c>
      <c r="AZ686" t="s">
        <v>268</v>
      </c>
      <c r="BA686" t="s">
        <v>268</v>
      </c>
      <c r="BB686" t="s">
        <v>268</v>
      </c>
      <c r="BC686" t="s">
        <v>268</v>
      </c>
      <c r="BD686" t="s">
        <v>268</v>
      </c>
      <c r="BE686" t="s">
        <v>268</v>
      </c>
      <c r="BF686" t="s">
        <v>268</v>
      </c>
      <c r="BG686" t="s">
        <v>268</v>
      </c>
      <c r="BH686" t="s">
        <v>268</v>
      </c>
      <c r="BI686" t="s">
        <v>268</v>
      </c>
      <c r="BJ686" t="s">
        <v>268</v>
      </c>
      <c r="BK686" t="s">
        <v>268</v>
      </c>
      <c r="BL686" t="s">
        <v>268</v>
      </c>
      <c r="BM686" t="s">
        <v>268</v>
      </c>
      <c r="BN686" t="s">
        <v>268</v>
      </c>
      <c r="BO686" t="s">
        <v>268</v>
      </c>
      <c r="BP686" t="s">
        <v>268</v>
      </c>
      <c r="BQ686" t="s">
        <v>268</v>
      </c>
      <c r="BR686" t="s">
        <v>268</v>
      </c>
      <c r="BS686" t="s">
        <v>268</v>
      </c>
      <c r="BT686" t="s">
        <v>268</v>
      </c>
      <c r="BU686" t="s">
        <v>268</v>
      </c>
      <c r="BV686" t="s">
        <v>268</v>
      </c>
      <c r="BW686" t="s">
        <v>268</v>
      </c>
      <c r="BX686" t="s">
        <v>268</v>
      </c>
      <c r="BY686">
        <v>92</v>
      </c>
      <c r="BZ686">
        <v>92</v>
      </c>
      <c r="CA686" t="s">
        <v>142</v>
      </c>
      <c r="CB686" s="356">
        <v>122</v>
      </c>
      <c r="CC686" t="s">
        <v>876</v>
      </c>
      <c r="CD686" t="s">
        <v>268</v>
      </c>
      <c r="CE686" t="s">
        <v>268</v>
      </c>
      <c r="CF686" t="s">
        <v>268</v>
      </c>
      <c r="CG686" t="s">
        <v>268</v>
      </c>
      <c r="CH686" t="s">
        <v>268</v>
      </c>
      <c r="CI686" t="s">
        <v>268</v>
      </c>
      <c r="CJ686" t="s">
        <v>268</v>
      </c>
      <c r="CK686" t="s">
        <v>268</v>
      </c>
      <c r="CL686" t="s">
        <v>6259</v>
      </c>
      <c r="CM686" t="s">
        <v>11224</v>
      </c>
      <c r="CN686">
        <v>125.72</v>
      </c>
      <c r="CO686" t="s">
        <v>268</v>
      </c>
      <c r="CP686">
        <v>125.72</v>
      </c>
      <c r="CQ686">
        <v>365</v>
      </c>
      <c r="CR686" t="s">
        <v>878</v>
      </c>
      <c r="CS686" t="s">
        <v>11225</v>
      </c>
      <c r="CT686" t="s">
        <v>11226</v>
      </c>
      <c r="CU686" t="s">
        <v>11227</v>
      </c>
      <c r="CV686" t="s">
        <v>268</v>
      </c>
      <c r="CW686" t="s">
        <v>268</v>
      </c>
      <c r="CX686" t="s">
        <v>268</v>
      </c>
      <c r="CY686" t="s">
        <v>268</v>
      </c>
      <c r="CZ686" t="s">
        <v>268</v>
      </c>
      <c r="DA686" t="s">
        <v>268</v>
      </c>
      <c r="DB686" s="429">
        <f t="shared" si="136"/>
        <v>0</v>
      </c>
      <c r="DC686" s="284">
        <f t="shared" si="137"/>
        <v>0</v>
      </c>
      <c r="DD686" s="284">
        <f t="shared" si="138"/>
        <v>0</v>
      </c>
      <c r="DE686" s="284">
        <f t="shared" si="139"/>
        <v>0</v>
      </c>
      <c r="DF686" s="295">
        <f t="shared" si="140"/>
        <v>92</v>
      </c>
      <c r="DG686" s="284">
        <f t="shared" si="141"/>
        <v>0</v>
      </c>
      <c r="DH686" s="284">
        <f t="shared" si="142"/>
        <v>0</v>
      </c>
      <c r="DI686" s="284">
        <f t="shared" si="143"/>
        <v>0</v>
      </c>
      <c r="DJ686" s="284">
        <f t="shared" si="144"/>
        <v>0</v>
      </c>
      <c r="DK686" s="295">
        <f t="shared" si="145"/>
        <v>1</v>
      </c>
      <c r="DL686" s="297" t="str">
        <f t="shared" si="146"/>
        <v>A dispo.</v>
      </c>
      <c r="DM686" s="430">
        <f>IFERROR(IF(CA686="D",IF(DL686="A dispo.",DF686*VLOOKUP('DATI INPUT'!$F$27,TARIFFE_UD,4,FALSE),DF686*VLOOKUP(DL686,TARIFFE_UD,4,FALSE)),DF686*VLOOKUP(CB686-100,TARIFFE_UND,4,FALSE)),0)</f>
        <v>58.317394731774947</v>
      </c>
      <c r="DN686" s="430">
        <f>IFERROR(IF(CA686="D",IF(DL686="A dispo.",DK686*VLOOKUP('DATI INPUT'!$F$27,TARIFFE_UD,5,FALSE),DK686*VLOOKUP(DL686,TARIFFE_UD,5,FALSE)),DK686*VLOOKUP(CB686-100,TARIFFE_UND,5,FALSE)),0)</f>
        <v>67.397800635548478</v>
      </c>
      <c r="DO686" s="431">
        <f t="shared" si="147"/>
        <v>-4.8046326765813774E-3</v>
      </c>
      <c r="DP686" s="299">
        <f>IFERROR(IF(CA686="D",IF(DL686="A dispo.",DF686*VLOOKUP('DATI INPUT'!$F$27,TARIFFE_UD,2,FALSE),DF686*VLOOKUP(DL686,TARIFFE_UD,2,FALSE)),DF686*VLOOKUP(CB686-100,TARIFFE_UND,2,FALSE)),0)</f>
        <v>72.859436688023564</v>
      </c>
      <c r="DQ686" s="299">
        <f>IFERROR(IF(CA686="D",IF(DL686="A dispo.",DK686*VLOOKUP('DATI INPUT'!$F$27,TARIFFE_UD,3,FALSE),DK686*VLOOKUP(DL686,TARIFFE_UD,3,FALSE)),DK686*VLOOKUP(CB686-100,TARIFFE_UND,3,FALSE)),0)</f>
        <v>60.367780403072892</v>
      </c>
      <c r="DR686" s="299">
        <f t="shared" si="148"/>
        <v>133.22721709109646</v>
      </c>
    </row>
    <row r="687" spans="1:122" x14ac:dyDescent="0.25">
      <c r="A687" t="s">
        <v>6260</v>
      </c>
      <c r="B687" t="s">
        <v>6261</v>
      </c>
      <c r="C687" t="s">
        <v>6262</v>
      </c>
      <c r="D687" t="s">
        <v>6263</v>
      </c>
      <c r="E687" t="s">
        <v>268</v>
      </c>
      <c r="F687" t="s">
        <v>156</v>
      </c>
      <c r="G687" t="s">
        <v>6264</v>
      </c>
      <c r="H687" t="s">
        <v>6207</v>
      </c>
      <c r="I687" t="s">
        <v>6265</v>
      </c>
      <c r="J687" t="s">
        <v>274</v>
      </c>
      <c r="K687" t="s">
        <v>6266</v>
      </c>
      <c r="L687" t="s">
        <v>960</v>
      </c>
      <c r="M687" t="s">
        <v>6227</v>
      </c>
      <c r="N687" t="s">
        <v>984</v>
      </c>
      <c r="O687" t="s">
        <v>873</v>
      </c>
      <c r="P687" t="s">
        <v>1046</v>
      </c>
      <c r="Q687" t="s">
        <v>279</v>
      </c>
      <c r="R687" t="s">
        <v>268</v>
      </c>
      <c r="S687" t="s">
        <v>268</v>
      </c>
      <c r="T687" t="s">
        <v>268</v>
      </c>
      <c r="U687" t="s">
        <v>268</v>
      </c>
      <c r="V687" t="s">
        <v>268</v>
      </c>
      <c r="W687" t="s">
        <v>6227</v>
      </c>
      <c r="X687" t="s">
        <v>1046</v>
      </c>
      <c r="Y687" t="s">
        <v>279</v>
      </c>
      <c r="Z687" t="s">
        <v>268</v>
      </c>
      <c r="AA687" t="s">
        <v>268</v>
      </c>
      <c r="AB687" t="s">
        <v>268</v>
      </c>
      <c r="AC687" t="s">
        <v>268</v>
      </c>
      <c r="AD687" t="s">
        <v>268</v>
      </c>
      <c r="AE687" t="s">
        <v>287</v>
      </c>
      <c r="AF687" t="s">
        <v>1811</v>
      </c>
      <c r="AG687" t="s">
        <v>875</v>
      </c>
      <c r="AH687" t="s">
        <v>1812</v>
      </c>
      <c r="AI687" t="s">
        <v>1278</v>
      </c>
      <c r="AJ687" t="s">
        <v>268</v>
      </c>
      <c r="AK687" t="s">
        <v>377</v>
      </c>
      <c r="AL687" t="s">
        <v>268</v>
      </c>
      <c r="AM687" t="s">
        <v>355</v>
      </c>
      <c r="AN687" t="s">
        <v>287</v>
      </c>
      <c r="AO687" t="s">
        <v>1811</v>
      </c>
      <c r="AP687" t="s">
        <v>875</v>
      </c>
      <c r="AQ687" t="s">
        <v>1812</v>
      </c>
      <c r="AR687" t="s">
        <v>1278</v>
      </c>
      <c r="AS687" t="s">
        <v>268</v>
      </c>
      <c r="AT687" t="s">
        <v>382</v>
      </c>
      <c r="AU687" t="s">
        <v>268</v>
      </c>
      <c r="AV687" t="s">
        <v>353</v>
      </c>
      <c r="AW687" t="s">
        <v>268</v>
      </c>
      <c r="AX687" t="s">
        <v>268</v>
      </c>
      <c r="AY687" t="s">
        <v>268</v>
      </c>
      <c r="AZ687" t="s">
        <v>268</v>
      </c>
      <c r="BA687" t="s">
        <v>268</v>
      </c>
      <c r="BB687" t="s">
        <v>268</v>
      </c>
      <c r="BC687" t="s">
        <v>268</v>
      </c>
      <c r="BD687" t="s">
        <v>268</v>
      </c>
      <c r="BE687" t="s">
        <v>268</v>
      </c>
      <c r="BF687" t="s">
        <v>268</v>
      </c>
      <c r="BG687" t="s">
        <v>268</v>
      </c>
      <c r="BH687" t="s">
        <v>268</v>
      </c>
      <c r="BI687" t="s">
        <v>268</v>
      </c>
      <c r="BJ687" t="s">
        <v>268</v>
      </c>
      <c r="BK687" t="s">
        <v>268</v>
      </c>
      <c r="BL687" t="s">
        <v>268</v>
      </c>
      <c r="BM687" t="s">
        <v>268</v>
      </c>
      <c r="BN687" t="s">
        <v>268</v>
      </c>
      <c r="BO687" t="s">
        <v>268</v>
      </c>
      <c r="BP687" t="s">
        <v>268</v>
      </c>
      <c r="BQ687" t="s">
        <v>268</v>
      </c>
      <c r="BR687" t="s">
        <v>268</v>
      </c>
      <c r="BS687" t="s">
        <v>268</v>
      </c>
      <c r="BT687" t="s">
        <v>268</v>
      </c>
      <c r="BU687" t="s">
        <v>268</v>
      </c>
      <c r="BV687" t="s">
        <v>268</v>
      </c>
      <c r="BW687" t="s">
        <v>268</v>
      </c>
      <c r="BX687" t="s">
        <v>268</v>
      </c>
      <c r="BY687">
        <v>95</v>
      </c>
      <c r="BZ687">
        <v>95</v>
      </c>
      <c r="CA687" t="s">
        <v>142</v>
      </c>
      <c r="CB687" s="356">
        <v>122</v>
      </c>
      <c r="CC687" t="s">
        <v>876</v>
      </c>
      <c r="CD687" t="s">
        <v>268</v>
      </c>
      <c r="CE687" t="s">
        <v>268</v>
      </c>
      <c r="CF687" t="s">
        <v>268</v>
      </c>
      <c r="CG687" t="s">
        <v>268</v>
      </c>
      <c r="CH687" t="s">
        <v>268</v>
      </c>
      <c r="CI687" t="s">
        <v>268</v>
      </c>
      <c r="CJ687" t="s">
        <v>268</v>
      </c>
      <c r="CK687" t="s">
        <v>268</v>
      </c>
      <c r="CL687" t="s">
        <v>268</v>
      </c>
      <c r="CM687" t="s">
        <v>11224</v>
      </c>
      <c r="CN687">
        <v>127.62</v>
      </c>
      <c r="CO687" t="s">
        <v>268</v>
      </c>
      <c r="CP687">
        <v>127.62</v>
      </c>
      <c r="CQ687">
        <v>365</v>
      </c>
      <c r="CR687" t="s">
        <v>878</v>
      </c>
      <c r="CS687" t="s">
        <v>11225</v>
      </c>
      <c r="CT687" t="s">
        <v>11226</v>
      </c>
      <c r="CU687" t="s">
        <v>11227</v>
      </c>
      <c r="CV687" t="s">
        <v>268</v>
      </c>
      <c r="CW687" t="s">
        <v>268</v>
      </c>
      <c r="CX687" t="s">
        <v>268</v>
      </c>
      <c r="CY687" t="s">
        <v>268</v>
      </c>
      <c r="CZ687" t="s">
        <v>268</v>
      </c>
      <c r="DA687" t="s">
        <v>268</v>
      </c>
      <c r="DB687" s="429">
        <f t="shared" si="136"/>
        <v>0</v>
      </c>
      <c r="DC687" s="284">
        <f t="shared" si="137"/>
        <v>0</v>
      </c>
      <c r="DD687" s="284">
        <f t="shared" si="138"/>
        <v>0</v>
      </c>
      <c r="DE687" s="284">
        <f t="shared" si="139"/>
        <v>0</v>
      </c>
      <c r="DF687" s="295">
        <f t="shared" si="140"/>
        <v>95</v>
      </c>
      <c r="DG687" s="284">
        <f t="shared" si="141"/>
        <v>0</v>
      </c>
      <c r="DH687" s="284">
        <f t="shared" si="142"/>
        <v>0</v>
      </c>
      <c r="DI687" s="284">
        <f t="shared" si="143"/>
        <v>0</v>
      </c>
      <c r="DJ687" s="284">
        <f t="shared" si="144"/>
        <v>0</v>
      </c>
      <c r="DK687" s="295">
        <f t="shared" si="145"/>
        <v>1</v>
      </c>
      <c r="DL687" s="297" t="str">
        <f t="shared" si="146"/>
        <v>A dispo.</v>
      </c>
      <c r="DM687" s="430">
        <f>IFERROR(IF(CA687="D",IF(DL687="A dispo.",DF687*VLOOKUP('DATI INPUT'!$F$27,TARIFFE_UD,4,FALSE),DF687*VLOOKUP(DL687,TARIFFE_UD,4,FALSE)),DF687*VLOOKUP(CB687-100,TARIFFE_UND,4,FALSE)),0)</f>
        <v>60.219048907811086</v>
      </c>
      <c r="DN687" s="430">
        <f>IFERROR(IF(CA687="D",IF(DL687="A dispo.",DK687*VLOOKUP('DATI INPUT'!$F$27,TARIFFE_UD,5,FALSE),DK687*VLOOKUP(DL687,TARIFFE_UD,5,FALSE)),DK687*VLOOKUP(CB687-100,TARIFFE_UND,5,FALSE)),0)</f>
        <v>67.397800635548478</v>
      </c>
      <c r="DO687" s="431">
        <f t="shared" si="147"/>
        <v>-3.1504566404407797E-3</v>
      </c>
      <c r="DP687" s="299">
        <f>IFERROR(IF(CA687="D",IF(DL687="A dispo.",DF687*VLOOKUP('DATI INPUT'!$F$27,TARIFFE_UD,2,FALSE),DF687*VLOOKUP(DL687,TARIFFE_UD,2,FALSE)),DF687*VLOOKUP(CB687-100,TARIFFE_UND,2,FALSE)),0)</f>
        <v>75.23528788437217</v>
      </c>
      <c r="DQ687" s="299">
        <f>IFERROR(IF(CA687="D",IF(DL687="A dispo.",DK687*VLOOKUP('DATI INPUT'!$F$27,TARIFFE_UD,3,FALSE),DK687*VLOOKUP(DL687,TARIFFE_UD,3,FALSE)),DK687*VLOOKUP(CB687-100,TARIFFE_UND,3,FALSE)),0)</f>
        <v>60.367780403072892</v>
      </c>
      <c r="DR687" s="299">
        <f t="shared" si="148"/>
        <v>135.60306828744507</v>
      </c>
    </row>
    <row r="688" spans="1:122" x14ac:dyDescent="0.25">
      <c r="A688" t="s">
        <v>6267</v>
      </c>
      <c r="B688" t="s">
        <v>6268</v>
      </c>
      <c r="C688" t="s">
        <v>6269</v>
      </c>
      <c r="D688" t="s">
        <v>6270</v>
      </c>
      <c r="E688" t="s">
        <v>268</v>
      </c>
      <c r="F688" t="s">
        <v>156</v>
      </c>
      <c r="G688" t="s">
        <v>6271</v>
      </c>
      <c r="H688" t="s">
        <v>1772</v>
      </c>
      <c r="I688" t="s">
        <v>345</v>
      </c>
      <c r="J688" t="s">
        <v>274</v>
      </c>
      <c r="K688" t="s">
        <v>6272</v>
      </c>
      <c r="L688" t="s">
        <v>960</v>
      </c>
      <c r="M688" t="s">
        <v>6273</v>
      </c>
      <c r="N688" t="s">
        <v>984</v>
      </c>
      <c r="O688" t="s">
        <v>873</v>
      </c>
      <c r="P688" t="s">
        <v>2699</v>
      </c>
      <c r="Q688" t="s">
        <v>275</v>
      </c>
      <c r="R688" t="s">
        <v>268</v>
      </c>
      <c r="S688" t="s">
        <v>268</v>
      </c>
      <c r="T688" t="s">
        <v>268</v>
      </c>
      <c r="U688" t="s">
        <v>268</v>
      </c>
      <c r="V688" t="s">
        <v>268</v>
      </c>
      <c r="W688" t="s">
        <v>6273</v>
      </c>
      <c r="X688" t="s">
        <v>2699</v>
      </c>
      <c r="Y688" t="s">
        <v>275</v>
      </c>
      <c r="Z688" t="s">
        <v>268</v>
      </c>
      <c r="AA688" t="s">
        <v>268</v>
      </c>
      <c r="AB688" t="s">
        <v>268</v>
      </c>
      <c r="AC688" t="s">
        <v>268</v>
      </c>
      <c r="AD688" t="s">
        <v>268</v>
      </c>
      <c r="AE688" t="s">
        <v>287</v>
      </c>
      <c r="AF688" t="s">
        <v>1811</v>
      </c>
      <c r="AG688" t="s">
        <v>875</v>
      </c>
      <c r="AH688" t="s">
        <v>1848</v>
      </c>
      <c r="AI688" t="s">
        <v>6274</v>
      </c>
      <c r="AJ688" t="s">
        <v>268</v>
      </c>
      <c r="AK688" t="s">
        <v>381</v>
      </c>
      <c r="AL688" t="s">
        <v>268</v>
      </c>
      <c r="AM688" t="s">
        <v>355</v>
      </c>
      <c r="AN688" t="s">
        <v>268</v>
      </c>
      <c r="AO688" t="s">
        <v>268</v>
      </c>
      <c r="AP688" t="s">
        <v>268</v>
      </c>
      <c r="AQ688" t="s">
        <v>268</v>
      </c>
      <c r="AR688" t="s">
        <v>268</v>
      </c>
      <c r="AS688" t="s">
        <v>268</v>
      </c>
      <c r="AT688" t="s">
        <v>268</v>
      </c>
      <c r="AU688" t="s">
        <v>268</v>
      </c>
      <c r="AV688" t="s">
        <v>268</v>
      </c>
      <c r="AW688" t="s">
        <v>268</v>
      </c>
      <c r="AX688" t="s">
        <v>268</v>
      </c>
      <c r="AY688" t="s">
        <v>268</v>
      </c>
      <c r="AZ688" t="s">
        <v>268</v>
      </c>
      <c r="BA688" t="s">
        <v>268</v>
      </c>
      <c r="BB688" t="s">
        <v>268</v>
      </c>
      <c r="BC688" t="s">
        <v>268</v>
      </c>
      <c r="BD688" t="s">
        <v>268</v>
      </c>
      <c r="BE688" t="s">
        <v>268</v>
      </c>
      <c r="BF688" t="s">
        <v>268</v>
      </c>
      <c r="BG688" t="s">
        <v>268</v>
      </c>
      <c r="BH688" t="s">
        <v>268</v>
      </c>
      <c r="BI688" t="s">
        <v>268</v>
      </c>
      <c r="BJ688" t="s">
        <v>268</v>
      </c>
      <c r="BK688" t="s">
        <v>268</v>
      </c>
      <c r="BL688" t="s">
        <v>268</v>
      </c>
      <c r="BM688" t="s">
        <v>268</v>
      </c>
      <c r="BN688" t="s">
        <v>268</v>
      </c>
      <c r="BO688" t="s">
        <v>268</v>
      </c>
      <c r="BP688" t="s">
        <v>268</v>
      </c>
      <c r="BQ688" t="s">
        <v>268</v>
      </c>
      <c r="BR688" t="s">
        <v>268</v>
      </c>
      <c r="BS688" t="s">
        <v>268</v>
      </c>
      <c r="BT688" t="s">
        <v>268</v>
      </c>
      <c r="BU688" t="s">
        <v>268</v>
      </c>
      <c r="BV688" t="s">
        <v>268</v>
      </c>
      <c r="BW688" t="s">
        <v>268</v>
      </c>
      <c r="BX688" t="s">
        <v>268</v>
      </c>
      <c r="BY688">
        <v>70</v>
      </c>
      <c r="BZ688">
        <v>70</v>
      </c>
      <c r="CA688" t="s">
        <v>142</v>
      </c>
      <c r="CB688" s="356">
        <v>122</v>
      </c>
      <c r="CC688" t="s">
        <v>876</v>
      </c>
      <c r="CD688" t="s">
        <v>268</v>
      </c>
      <c r="CE688" t="s">
        <v>268</v>
      </c>
      <c r="CF688" s="356">
        <v>3</v>
      </c>
      <c r="CG688" t="s">
        <v>268</v>
      </c>
      <c r="CH688" t="s">
        <v>268</v>
      </c>
      <c r="CI688" t="s">
        <v>268</v>
      </c>
      <c r="CJ688" t="s">
        <v>268</v>
      </c>
      <c r="CK688" t="s">
        <v>268</v>
      </c>
      <c r="CL688" t="s">
        <v>268</v>
      </c>
      <c r="CM688" t="s">
        <v>11224</v>
      </c>
      <c r="CN688">
        <v>111.77</v>
      </c>
      <c r="CO688" t="s">
        <v>268</v>
      </c>
      <c r="CP688">
        <v>111.77</v>
      </c>
      <c r="CQ688">
        <v>365</v>
      </c>
      <c r="CR688" t="s">
        <v>878</v>
      </c>
      <c r="CS688" t="s">
        <v>11225</v>
      </c>
      <c r="CT688" t="s">
        <v>11226</v>
      </c>
      <c r="CU688" t="s">
        <v>11227</v>
      </c>
      <c r="CV688" t="s">
        <v>268</v>
      </c>
      <c r="CW688" t="s">
        <v>268</v>
      </c>
      <c r="CX688" t="s">
        <v>268</v>
      </c>
      <c r="CY688" t="s">
        <v>268</v>
      </c>
      <c r="CZ688" t="s">
        <v>268</v>
      </c>
      <c r="DA688" t="s">
        <v>268</v>
      </c>
      <c r="DB688" s="429">
        <f t="shared" si="136"/>
        <v>0</v>
      </c>
      <c r="DC688" s="284">
        <f t="shared" si="137"/>
        <v>0</v>
      </c>
      <c r="DD688" s="284">
        <f t="shared" si="138"/>
        <v>0</v>
      </c>
      <c r="DE688" s="284">
        <f t="shared" si="139"/>
        <v>0</v>
      </c>
      <c r="DF688" s="295">
        <f t="shared" si="140"/>
        <v>70</v>
      </c>
      <c r="DG688" s="284">
        <f t="shared" si="141"/>
        <v>0</v>
      </c>
      <c r="DH688" s="284">
        <f t="shared" si="142"/>
        <v>0</v>
      </c>
      <c r="DI688" s="284">
        <f t="shared" si="143"/>
        <v>0</v>
      </c>
      <c r="DJ688" s="284">
        <f t="shared" si="144"/>
        <v>0</v>
      </c>
      <c r="DK688" s="295">
        <f t="shared" si="145"/>
        <v>1</v>
      </c>
      <c r="DL688" s="297">
        <f t="shared" si="146"/>
        <v>3</v>
      </c>
      <c r="DM688" s="430">
        <f>IFERROR(IF(CA688="D",IF(DL688="A dispo.",DF688*VLOOKUP('DATI INPUT'!$F$27,TARIFFE_UD,4,FALSE),DF688*VLOOKUP(DL688,TARIFFE_UD,4,FALSE)),DF688*VLOOKUP(CB688-100,TARIFFE_UND,4,FALSE)),0)</f>
        <v>44.37193077417659</v>
      </c>
      <c r="DN688" s="430">
        <f>IFERROR(IF(CA688="D",IF(DL688="A dispo.",DK688*VLOOKUP('DATI INPUT'!$F$27,TARIFFE_UD,5,FALSE),DK688*VLOOKUP(DL688,TARIFFE_UD,5,FALSE)),DK688*VLOOKUP(CB688-100,TARIFFE_UND,5,FALSE)),0)</f>
        <v>67.397800635548478</v>
      </c>
      <c r="DO688" s="431">
        <f t="shared" si="147"/>
        <v>-2.6859027492776022E-4</v>
      </c>
      <c r="DP688" s="299">
        <f>IFERROR(IF(CA688="D",IF(DL688="A dispo.",DF688*VLOOKUP('DATI INPUT'!$F$27,TARIFFE_UD,2,FALSE),DF688*VLOOKUP(DL688,TARIFFE_UD,2,FALSE)),DF688*VLOOKUP(CB688-100,TARIFFE_UND,2,FALSE)),0)</f>
        <v>55.436527914800543</v>
      </c>
      <c r="DQ688" s="299">
        <f>IFERROR(IF(CA688="D",IF(DL688="A dispo.",DK688*VLOOKUP('DATI INPUT'!$F$27,TARIFFE_UD,3,FALSE),DK688*VLOOKUP(DL688,TARIFFE_UD,3,FALSE)),DK688*VLOOKUP(CB688-100,TARIFFE_UND,3,FALSE)),0)</f>
        <v>60.367780403072892</v>
      </c>
      <c r="DR688" s="299">
        <f t="shared" si="148"/>
        <v>115.80430831787343</v>
      </c>
    </row>
    <row r="689" spans="1:122" x14ac:dyDescent="0.25">
      <c r="A689" t="s">
        <v>6275</v>
      </c>
      <c r="B689" t="s">
        <v>6276</v>
      </c>
      <c r="C689" t="s">
        <v>6277</v>
      </c>
      <c r="D689" t="s">
        <v>6278</v>
      </c>
      <c r="E689" t="s">
        <v>268</v>
      </c>
      <c r="F689" t="s">
        <v>156</v>
      </c>
      <c r="G689" t="s">
        <v>6279</v>
      </c>
      <c r="H689" t="s">
        <v>6207</v>
      </c>
      <c r="I689" t="s">
        <v>5221</v>
      </c>
      <c r="J689" t="s">
        <v>274</v>
      </c>
      <c r="K689" t="s">
        <v>6280</v>
      </c>
      <c r="L689" t="s">
        <v>960</v>
      </c>
      <c r="M689" t="s">
        <v>6281</v>
      </c>
      <c r="N689" t="s">
        <v>984</v>
      </c>
      <c r="O689" t="s">
        <v>873</v>
      </c>
      <c r="P689" t="s">
        <v>3488</v>
      </c>
      <c r="Q689" t="s">
        <v>269</v>
      </c>
      <c r="R689" t="s">
        <v>268</v>
      </c>
      <c r="S689" t="s">
        <v>268</v>
      </c>
      <c r="T689" t="s">
        <v>268</v>
      </c>
      <c r="U689" t="s">
        <v>268</v>
      </c>
      <c r="V689" t="s">
        <v>268</v>
      </c>
      <c r="W689" t="s">
        <v>6234</v>
      </c>
      <c r="X689" t="s">
        <v>2116</v>
      </c>
      <c r="Y689" t="s">
        <v>293</v>
      </c>
      <c r="Z689" t="s">
        <v>268</v>
      </c>
      <c r="AA689" t="s">
        <v>268</v>
      </c>
      <c r="AB689" t="s">
        <v>268</v>
      </c>
      <c r="AC689" t="s">
        <v>268</v>
      </c>
      <c r="AD689" t="s">
        <v>268</v>
      </c>
      <c r="AE689" t="s">
        <v>287</v>
      </c>
      <c r="AF689" t="s">
        <v>1811</v>
      </c>
      <c r="AG689" t="s">
        <v>875</v>
      </c>
      <c r="AH689" t="s">
        <v>1812</v>
      </c>
      <c r="AI689" t="s">
        <v>6235</v>
      </c>
      <c r="AJ689" t="s">
        <v>268</v>
      </c>
      <c r="AK689" t="s">
        <v>410</v>
      </c>
      <c r="AL689" t="s">
        <v>268</v>
      </c>
      <c r="AM689" t="s">
        <v>288</v>
      </c>
      <c r="AN689" t="s">
        <v>268</v>
      </c>
      <c r="AO689" t="s">
        <v>268</v>
      </c>
      <c r="AP689" t="s">
        <v>268</v>
      </c>
      <c r="AQ689" t="s">
        <v>268</v>
      </c>
      <c r="AR689" t="s">
        <v>268</v>
      </c>
      <c r="AS689" t="s">
        <v>268</v>
      </c>
      <c r="AT689" t="s">
        <v>268</v>
      </c>
      <c r="AU689" t="s">
        <v>268</v>
      </c>
      <c r="AV689" t="s">
        <v>268</v>
      </c>
      <c r="AW689" t="s">
        <v>268</v>
      </c>
      <c r="AX689" t="s">
        <v>268</v>
      </c>
      <c r="AY689" t="s">
        <v>268</v>
      </c>
      <c r="AZ689" t="s">
        <v>268</v>
      </c>
      <c r="BA689" t="s">
        <v>268</v>
      </c>
      <c r="BB689" t="s">
        <v>268</v>
      </c>
      <c r="BC689" t="s">
        <v>268</v>
      </c>
      <c r="BD689" t="s">
        <v>268</v>
      </c>
      <c r="BE689" t="s">
        <v>268</v>
      </c>
      <c r="BF689" t="s">
        <v>268</v>
      </c>
      <c r="BG689" t="s">
        <v>268</v>
      </c>
      <c r="BH689" t="s">
        <v>268</v>
      </c>
      <c r="BI689" t="s">
        <v>268</v>
      </c>
      <c r="BJ689" t="s">
        <v>268</v>
      </c>
      <c r="BK689" t="s">
        <v>268</v>
      </c>
      <c r="BL689" t="s">
        <v>268</v>
      </c>
      <c r="BM689" t="s">
        <v>268</v>
      </c>
      <c r="BN689" t="s">
        <v>268</v>
      </c>
      <c r="BO689" t="s">
        <v>268</v>
      </c>
      <c r="BP689" t="s">
        <v>268</v>
      </c>
      <c r="BQ689" t="s">
        <v>268</v>
      </c>
      <c r="BR689" t="s">
        <v>268</v>
      </c>
      <c r="BS689" t="s">
        <v>268</v>
      </c>
      <c r="BT689" t="s">
        <v>268</v>
      </c>
      <c r="BU689" t="s">
        <v>268</v>
      </c>
      <c r="BV689" t="s">
        <v>268</v>
      </c>
      <c r="BW689" t="s">
        <v>268</v>
      </c>
      <c r="BX689" t="s">
        <v>268</v>
      </c>
      <c r="BY689">
        <v>70</v>
      </c>
      <c r="BZ689">
        <v>70</v>
      </c>
      <c r="CA689" t="s">
        <v>142</v>
      </c>
      <c r="CB689" s="356">
        <v>122</v>
      </c>
      <c r="CC689" t="s">
        <v>876</v>
      </c>
      <c r="CD689" t="s">
        <v>268</v>
      </c>
      <c r="CE689" t="s">
        <v>268</v>
      </c>
      <c r="CF689" s="356">
        <v>1</v>
      </c>
      <c r="CG689" t="s">
        <v>268</v>
      </c>
      <c r="CH689" t="s">
        <v>268</v>
      </c>
      <c r="CI689" t="s">
        <v>268</v>
      </c>
      <c r="CJ689" t="s">
        <v>268</v>
      </c>
      <c r="CK689" t="s">
        <v>268</v>
      </c>
      <c r="CL689" t="s">
        <v>268</v>
      </c>
      <c r="CM689" t="s">
        <v>11224</v>
      </c>
      <c r="CN689">
        <v>51.44</v>
      </c>
      <c r="CO689" t="s">
        <v>268</v>
      </c>
      <c r="CP689">
        <v>51.44</v>
      </c>
      <c r="CQ689">
        <v>365</v>
      </c>
      <c r="CR689" t="s">
        <v>878</v>
      </c>
      <c r="CS689" t="s">
        <v>11225</v>
      </c>
      <c r="CT689" t="s">
        <v>11226</v>
      </c>
      <c r="CU689" t="s">
        <v>11227</v>
      </c>
      <c r="CV689" t="s">
        <v>268</v>
      </c>
      <c r="CW689" t="s">
        <v>268</v>
      </c>
      <c r="CX689" t="s">
        <v>268</v>
      </c>
      <c r="CY689" t="s">
        <v>268</v>
      </c>
      <c r="CZ689" t="s">
        <v>268</v>
      </c>
      <c r="DA689" t="s">
        <v>268</v>
      </c>
      <c r="DB689" s="429">
        <f t="shared" si="136"/>
        <v>0</v>
      </c>
      <c r="DC689" s="284">
        <f t="shared" si="137"/>
        <v>0</v>
      </c>
      <c r="DD689" s="284">
        <f t="shared" si="138"/>
        <v>0</v>
      </c>
      <c r="DE689" s="284">
        <f t="shared" si="139"/>
        <v>0</v>
      </c>
      <c r="DF689" s="295">
        <f t="shared" si="140"/>
        <v>70</v>
      </c>
      <c r="DG689" s="284">
        <f t="shared" si="141"/>
        <v>0</v>
      </c>
      <c r="DH689" s="284">
        <f t="shared" si="142"/>
        <v>0</v>
      </c>
      <c r="DI689" s="284">
        <f t="shared" si="143"/>
        <v>0</v>
      </c>
      <c r="DJ689" s="284">
        <f t="shared" si="144"/>
        <v>0</v>
      </c>
      <c r="DK689" s="295">
        <f t="shared" si="145"/>
        <v>1</v>
      </c>
      <c r="DL689" s="297">
        <f t="shared" si="146"/>
        <v>1</v>
      </c>
      <c r="DM689" s="430">
        <f>IFERROR(IF(CA689="D",IF(DL689="A dispo.",DF689*VLOOKUP('DATI INPUT'!$F$27,TARIFFE_UD,4,FALSE),DF689*VLOOKUP(DL689,TARIFFE_UD,4,FALSE)),DF689*VLOOKUP(CB689-100,TARIFFE_UND,4,FALSE)),0)</f>
        <v>34.511501713248457</v>
      </c>
      <c r="DN689" s="430">
        <f>IFERROR(IF(CA689="D",IF(DL689="A dispo.",DK689*VLOOKUP('DATI INPUT'!$F$27,TARIFFE_UD,5,FALSE),DK689*VLOOKUP(DL689,TARIFFE_UD,5,FALSE)),DK689*VLOOKUP(CB689-100,TARIFFE_UND,5,FALSE)),0)</f>
        <v>16.930848468833439</v>
      </c>
      <c r="DO689" s="431">
        <f t="shared" si="147"/>
        <v>2.3501820818978558E-3</v>
      </c>
      <c r="DP689" s="299">
        <f>IFERROR(IF(CA689="D",IF(DL689="A dispo.",DF689*VLOOKUP('DATI INPUT'!$F$27,TARIFFE_UD,2,FALSE),DF689*VLOOKUP(DL689,TARIFFE_UD,2,FALSE)),DF689*VLOOKUP(CB689-100,TARIFFE_UND,2,FALSE)),0)</f>
        <v>43.117299489289316</v>
      </c>
      <c r="DQ689" s="299">
        <f>IFERROR(IF(CA689="D",IF(DL689="A dispo.",DK689*VLOOKUP('DATI INPUT'!$F$27,TARIFFE_UD,3,FALSE),DK689*VLOOKUP(DL689,TARIFFE_UD,3,FALSE)),DK689*VLOOKUP(CB689-100,TARIFFE_UND,3,FALSE)),0)</f>
        <v>15.164853048114928</v>
      </c>
      <c r="DR689" s="299">
        <f t="shared" si="148"/>
        <v>58.282152537404244</v>
      </c>
    </row>
    <row r="690" spans="1:122" x14ac:dyDescent="0.25">
      <c r="A690" t="s">
        <v>6282</v>
      </c>
      <c r="B690" t="s">
        <v>6276</v>
      </c>
      <c r="C690" t="s">
        <v>6283</v>
      </c>
      <c r="D690" t="s">
        <v>6278</v>
      </c>
      <c r="E690" t="s">
        <v>268</v>
      </c>
      <c r="F690" t="s">
        <v>156</v>
      </c>
      <c r="G690" t="s">
        <v>6279</v>
      </c>
      <c r="H690" t="s">
        <v>6207</v>
      </c>
      <c r="I690" t="s">
        <v>5221</v>
      </c>
      <c r="J690" t="s">
        <v>274</v>
      </c>
      <c r="K690" t="s">
        <v>6280</v>
      </c>
      <c r="L690" t="s">
        <v>960</v>
      </c>
      <c r="M690" t="s">
        <v>6281</v>
      </c>
      <c r="N690" t="s">
        <v>984</v>
      </c>
      <c r="O690" t="s">
        <v>873</v>
      </c>
      <c r="P690" t="s">
        <v>3488</v>
      </c>
      <c r="Q690" t="s">
        <v>269</v>
      </c>
      <c r="R690" t="s">
        <v>268</v>
      </c>
      <c r="S690" t="s">
        <v>268</v>
      </c>
      <c r="T690" t="s">
        <v>268</v>
      </c>
      <c r="U690" t="s">
        <v>268</v>
      </c>
      <c r="V690" t="s">
        <v>268</v>
      </c>
      <c r="W690" t="s">
        <v>6234</v>
      </c>
      <c r="X690" t="s">
        <v>2116</v>
      </c>
      <c r="Y690" t="s">
        <v>293</v>
      </c>
      <c r="Z690" t="s">
        <v>268</v>
      </c>
      <c r="AA690" t="s">
        <v>268</v>
      </c>
      <c r="AB690" t="s">
        <v>268</v>
      </c>
      <c r="AC690" t="s">
        <v>268</v>
      </c>
      <c r="AD690" t="s">
        <v>268</v>
      </c>
      <c r="AE690" t="s">
        <v>287</v>
      </c>
      <c r="AF690" t="s">
        <v>1811</v>
      </c>
      <c r="AG690" t="s">
        <v>875</v>
      </c>
      <c r="AH690" t="s">
        <v>1812</v>
      </c>
      <c r="AI690" t="s">
        <v>6235</v>
      </c>
      <c r="AJ690" t="s">
        <v>268</v>
      </c>
      <c r="AK690" t="s">
        <v>354</v>
      </c>
      <c r="AL690" t="s">
        <v>268</v>
      </c>
      <c r="AM690" t="s">
        <v>288</v>
      </c>
      <c r="AN690" t="s">
        <v>268</v>
      </c>
      <c r="AO690" t="s">
        <v>268</v>
      </c>
      <c r="AP690" t="s">
        <v>268</v>
      </c>
      <c r="AQ690" t="s">
        <v>268</v>
      </c>
      <c r="AR690" t="s">
        <v>268</v>
      </c>
      <c r="AS690" t="s">
        <v>268</v>
      </c>
      <c r="AT690" t="s">
        <v>268</v>
      </c>
      <c r="AU690" t="s">
        <v>268</v>
      </c>
      <c r="AV690" t="s">
        <v>268</v>
      </c>
      <c r="AW690" t="s">
        <v>268</v>
      </c>
      <c r="AX690" t="s">
        <v>268</v>
      </c>
      <c r="AY690" t="s">
        <v>268</v>
      </c>
      <c r="AZ690" t="s">
        <v>268</v>
      </c>
      <c r="BA690" t="s">
        <v>268</v>
      </c>
      <c r="BB690" t="s">
        <v>268</v>
      </c>
      <c r="BC690" t="s">
        <v>268</v>
      </c>
      <c r="BD690" t="s">
        <v>268</v>
      </c>
      <c r="BE690" t="s">
        <v>268</v>
      </c>
      <c r="BF690" t="s">
        <v>268</v>
      </c>
      <c r="BG690" t="s">
        <v>268</v>
      </c>
      <c r="BH690" t="s">
        <v>268</v>
      </c>
      <c r="BI690" t="s">
        <v>268</v>
      </c>
      <c r="BJ690" t="s">
        <v>268</v>
      </c>
      <c r="BK690" t="s">
        <v>268</v>
      </c>
      <c r="BL690" t="s">
        <v>268</v>
      </c>
      <c r="BM690" t="s">
        <v>268</v>
      </c>
      <c r="BN690" t="s">
        <v>268</v>
      </c>
      <c r="BO690" t="s">
        <v>268</v>
      </c>
      <c r="BP690" t="s">
        <v>268</v>
      </c>
      <c r="BQ690" t="s">
        <v>268</v>
      </c>
      <c r="BR690" t="s">
        <v>268</v>
      </c>
      <c r="BS690" t="s">
        <v>268</v>
      </c>
      <c r="BT690" t="s">
        <v>268</v>
      </c>
      <c r="BU690" t="s">
        <v>268</v>
      </c>
      <c r="BV690" t="s">
        <v>268</v>
      </c>
      <c r="BW690" t="s">
        <v>268</v>
      </c>
      <c r="BX690" t="s">
        <v>268</v>
      </c>
      <c r="BY690">
        <v>70</v>
      </c>
      <c r="BZ690">
        <v>70</v>
      </c>
      <c r="CA690" t="s">
        <v>142</v>
      </c>
      <c r="CB690" s="356">
        <v>122</v>
      </c>
      <c r="CC690" t="s">
        <v>876</v>
      </c>
      <c r="CD690" t="s">
        <v>268</v>
      </c>
      <c r="CE690" t="s">
        <v>268</v>
      </c>
      <c r="CF690" s="356">
        <v>1</v>
      </c>
      <c r="CG690" t="s">
        <v>268</v>
      </c>
      <c r="CH690" t="s">
        <v>268</v>
      </c>
      <c r="CI690" t="s">
        <v>268</v>
      </c>
      <c r="CJ690" t="s">
        <v>268</v>
      </c>
      <c r="CK690" t="s">
        <v>268</v>
      </c>
      <c r="CL690" t="s">
        <v>268</v>
      </c>
      <c r="CM690" t="s">
        <v>11224</v>
      </c>
      <c r="CN690">
        <v>51.44</v>
      </c>
      <c r="CO690" t="s">
        <v>268</v>
      </c>
      <c r="CP690">
        <v>51.44</v>
      </c>
      <c r="CQ690">
        <v>365</v>
      </c>
      <c r="CR690" t="s">
        <v>878</v>
      </c>
      <c r="CS690" t="s">
        <v>11225</v>
      </c>
      <c r="CT690" t="s">
        <v>11226</v>
      </c>
      <c r="CU690" t="s">
        <v>11227</v>
      </c>
      <c r="CV690" t="s">
        <v>268</v>
      </c>
      <c r="CW690" t="s">
        <v>268</v>
      </c>
      <c r="CX690" t="s">
        <v>268</v>
      </c>
      <c r="CY690" t="s">
        <v>268</v>
      </c>
      <c r="CZ690" t="s">
        <v>268</v>
      </c>
      <c r="DA690" t="s">
        <v>268</v>
      </c>
      <c r="DB690" s="429">
        <f t="shared" si="136"/>
        <v>0</v>
      </c>
      <c r="DC690" s="284">
        <f t="shared" si="137"/>
        <v>0</v>
      </c>
      <c r="DD690" s="284">
        <f t="shared" si="138"/>
        <v>0</v>
      </c>
      <c r="DE690" s="284">
        <f t="shared" si="139"/>
        <v>0</v>
      </c>
      <c r="DF690" s="295">
        <f t="shared" si="140"/>
        <v>70</v>
      </c>
      <c r="DG690" s="284">
        <f t="shared" si="141"/>
        <v>0</v>
      </c>
      <c r="DH690" s="284">
        <f t="shared" si="142"/>
        <v>0</v>
      </c>
      <c r="DI690" s="284">
        <f t="shared" si="143"/>
        <v>0</v>
      </c>
      <c r="DJ690" s="284">
        <f t="shared" si="144"/>
        <v>0</v>
      </c>
      <c r="DK690" s="295">
        <f t="shared" si="145"/>
        <v>1</v>
      </c>
      <c r="DL690" s="297">
        <f t="shared" si="146"/>
        <v>1</v>
      </c>
      <c r="DM690" s="430">
        <f>IFERROR(IF(CA690="D",IF(DL690="A dispo.",DF690*VLOOKUP('DATI INPUT'!$F$27,TARIFFE_UD,4,FALSE),DF690*VLOOKUP(DL690,TARIFFE_UD,4,FALSE)),DF690*VLOOKUP(CB690-100,TARIFFE_UND,4,FALSE)),0)</f>
        <v>34.511501713248457</v>
      </c>
      <c r="DN690" s="430">
        <f>IFERROR(IF(CA690="D",IF(DL690="A dispo.",DK690*VLOOKUP('DATI INPUT'!$F$27,TARIFFE_UD,5,FALSE),DK690*VLOOKUP(DL690,TARIFFE_UD,5,FALSE)),DK690*VLOOKUP(CB690-100,TARIFFE_UND,5,FALSE)),0)</f>
        <v>16.930848468833439</v>
      </c>
      <c r="DO690" s="431">
        <f t="shared" si="147"/>
        <v>2.3501820818978558E-3</v>
      </c>
      <c r="DP690" s="299">
        <f>IFERROR(IF(CA690="D",IF(DL690="A dispo.",DF690*VLOOKUP('DATI INPUT'!$F$27,TARIFFE_UD,2,FALSE),DF690*VLOOKUP(DL690,TARIFFE_UD,2,FALSE)),DF690*VLOOKUP(CB690-100,TARIFFE_UND,2,FALSE)),0)</f>
        <v>43.117299489289316</v>
      </c>
      <c r="DQ690" s="299">
        <f>IFERROR(IF(CA690="D",IF(DL690="A dispo.",DK690*VLOOKUP('DATI INPUT'!$F$27,TARIFFE_UD,3,FALSE),DK690*VLOOKUP(DL690,TARIFFE_UD,3,FALSE)),DK690*VLOOKUP(CB690-100,TARIFFE_UND,3,FALSE)),0)</f>
        <v>15.164853048114928</v>
      </c>
      <c r="DR690" s="299">
        <f t="shared" si="148"/>
        <v>58.282152537404244</v>
      </c>
    </row>
    <row r="691" spans="1:122" x14ac:dyDescent="0.25">
      <c r="A691" t="s">
        <v>6284</v>
      </c>
      <c r="B691" t="s">
        <v>6276</v>
      </c>
      <c r="C691" t="s">
        <v>710</v>
      </c>
      <c r="D691" t="s">
        <v>6278</v>
      </c>
      <c r="E691" t="s">
        <v>268</v>
      </c>
      <c r="F691" t="s">
        <v>156</v>
      </c>
      <c r="G691" t="s">
        <v>6279</v>
      </c>
      <c r="H691" t="s">
        <v>6207</v>
      </c>
      <c r="I691" t="s">
        <v>5221</v>
      </c>
      <c r="J691" t="s">
        <v>274</v>
      </c>
      <c r="K691" t="s">
        <v>6280</v>
      </c>
      <c r="L691" t="s">
        <v>960</v>
      </c>
      <c r="M691" t="s">
        <v>6281</v>
      </c>
      <c r="N691" t="s">
        <v>984</v>
      </c>
      <c r="O691" t="s">
        <v>873</v>
      </c>
      <c r="P691" t="s">
        <v>3488</v>
      </c>
      <c r="Q691" t="s">
        <v>269</v>
      </c>
      <c r="R691" t="s">
        <v>268</v>
      </c>
      <c r="S691" t="s">
        <v>268</v>
      </c>
      <c r="T691" t="s">
        <v>268</v>
      </c>
      <c r="U691" t="s">
        <v>268</v>
      </c>
      <c r="V691" t="s">
        <v>268</v>
      </c>
      <c r="W691" t="s">
        <v>10453</v>
      </c>
      <c r="X691" t="s">
        <v>268</v>
      </c>
      <c r="Y691" t="s">
        <v>268</v>
      </c>
      <c r="Z691" t="s">
        <v>268</v>
      </c>
      <c r="AA691" t="s">
        <v>268</v>
      </c>
      <c r="AB691" t="s">
        <v>268</v>
      </c>
      <c r="AC691" t="s">
        <v>268</v>
      </c>
      <c r="AD691" t="s">
        <v>268</v>
      </c>
      <c r="AE691" t="s">
        <v>287</v>
      </c>
      <c r="AF691" t="s">
        <v>1811</v>
      </c>
      <c r="AG691" t="s">
        <v>875</v>
      </c>
      <c r="AH691" t="s">
        <v>1812</v>
      </c>
      <c r="AI691" t="s">
        <v>6285</v>
      </c>
      <c r="AJ691" t="s">
        <v>268</v>
      </c>
      <c r="AK691" t="s">
        <v>268</v>
      </c>
      <c r="AL691" t="s">
        <v>268</v>
      </c>
      <c r="AM691" t="s">
        <v>353</v>
      </c>
      <c r="AN691" t="s">
        <v>268</v>
      </c>
      <c r="AO691" t="s">
        <v>268</v>
      </c>
      <c r="AP691" t="s">
        <v>268</v>
      </c>
      <c r="AQ691" t="s">
        <v>268</v>
      </c>
      <c r="AR691" t="s">
        <v>268</v>
      </c>
      <c r="AS691" t="s">
        <v>268</v>
      </c>
      <c r="AT691" t="s">
        <v>268</v>
      </c>
      <c r="AU691" t="s">
        <v>268</v>
      </c>
      <c r="AV691" t="s">
        <v>268</v>
      </c>
      <c r="AW691" t="s">
        <v>268</v>
      </c>
      <c r="AX691" t="s">
        <v>268</v>
      </c>
      <c r="AY691" t="s">
        <v>268</v>
      </c>
      <c r="AZ691" t="s">
        <v>268</v>
      </c>
      <c r="BA691" t="s">
        <v>268</v>
      </c>
      <c r="BB691" t="s">
        <v>268</v>
      </c>
      <c r="BC691" t="s">
        <v>268</v>
      </c>
      <c r="BD691" t="s">
        <v>268</v>
      </c>
      <c r="BE691" t="s">
        <v>268</v>
      </c>
      <c r="BF691" t="s">
        <v>268</v>
      </c>
      <c r="BG691" t="s">
        <v>268</v>
      </c>
      <c r="BH691" t="s">
        <v>268</v>
      </c>
      <c r="BI691" t="s">
        <v>268</v>
      </c>
      <c r="BJ691" t="s">
        <v>268</v>
      </c>
      <c r="BK691" t="s">
        <v>268</v>
      </c>
      <c r="BL691" t="s">
        <v>268</v>
      </c>
      <c r="BM691" t="s">
        <v>268</v>
      </c>
      <c r="BN691" t="s">
        <v>268</v>
      </c>
      <c r="BO691" t="s">
        <v>268</v>
      </c>
      <c r="BP691" t="s">
        <v>268</v>
      </c>
      <c r="BQ691" t="s">
        <v>268</v>
      </c>
      <c r="BR691" t="s">
        <v>268</v>
      </c>
      <c r="BS691" t="s">
        <v>268</v>
      </c>
      <c r="BT691" t="s">
        <v>268</v>
      </c>
      <c r="BU691" t="s">
        <v>268</v>
      </c>
      <c r="BV691" t="s">
        <v>268</v>
      </c>
      <c r="BW691" t="s">
        <v>268</v>
      </c>
      <c r="BX691" t="s">
        <v>268</v>
      </c>
      <c r="BY691">
        <v>32.24</v>
      </c>
      <c r="BZ691">
        <v>32.24</v>
      </c>
      <c r="CA691" t="s">
        <v>142</v>
      </c>
      <c r="CB691" s="356">
        <v>123</v>
      </c>
      <c r="CC691" t="s">
        <v>1817</v>
      </c>
      <c r="CD691" t="s">
        <v>268</v>
      </c>
      <c r="CE691" t="s">
        <v>268</v>
      </c>
      <c r="CF691" s="356">
        <v>2</v>
      </c>
      <c r="CG691" t="s">
        <v>268</v>
      </c>
      <c r="CH691" t="s">
        <v>268</v>
      </c>
      <c r="CI691" t="s">
        <v>268</v>
      </c>
      <c r="CJ691" t="s">
        <v>268</v>
      </c>
      <c r="CK691" t="s">
        <v>268</v>
      </c>
      <c r="CL691" t="s">
        <v>2895</v>
      </c>
      <c r="CM691" t="s">
        <v>11224</v>
      </c>
      <c r="CN691">
        <v>18.54</v>
      </c>
      <c r="CO691" t="s">
        <v>268</v>
      </c>
      <c r="CP691">
        <v>18.54</v>
      </c>
      <c r="CQ691">
        <v>365</v>
      </c>
      <c r="CR691" t="s">
        <v>878</v>
      </c>
      <c r="CS691" t="s">
        <v>11225</v>
      </c>
      <c r="CT691" t="s">
        <v>11226</v>
      </c>
      <c r="CU691" t="s">
        <v>11227</v>
      </c>
      <c r="CV691" t="s">
        <v>268</v>
      </c>
      <c r="CW691" t="s">
        <v>268</v>
      </c>
      <c r="CX691" t="s">
        <v>268</v>
      </c>
      <c r="CY691" t="s">
        <v>268</v>
      </c>
      <c r="CZ691" t="s">
        <v>268</v>
      </c>
      <c r="DA691" t="s">
        <v>268</v>
      </c>
      <c r="DB691" s="429">
        <f t="shared" si="136"/>
        <v>0</v>
      </c>
      <c r="DC691" s="284">
        <f t="shared" si="137"/>
        <v>0</v>
      </c>
      <c r="DD691" s="284">
        <f t="shared" si="138"/>
        <v>0</v>
      </c>
      <c r="DE691" s="284">
        <f t="shared" si="139"/>
        <v>0</v>
      </c>
      <c r="DF691" s="295">
        <f t="shared" si="140"/>
        <v>32.24</v>
      </c>
      <c r="DG691" s="284">
        <f t="shared" si="141"/>
        <v>1</v>
      </c>
      <c r="DH691" s="284">
        <f t="shared" si="142"/>
        <v>0</v>
      </c>
      <c r="DI691" s="284">
        <f t="shared" si="143"/>
        <v>0</v>
      </c>
      <c r="DJ691" s="284">
        <f t="shared" si="144"/>
        <v>0</v>
      </c>
      <c r="DK691" s="295">
        <f t="shared" si="145"/>
        <v>0</v>
      </c>
      <c r="DL691" s="297">
        <f t="shared" si="146"/>
        <v>2</v>
      </c>
      <c r="DM691" s="430">
        <f>IFERROR(IF(CA691="D",IF(DL691="A dispo.",DF691*VLOOKUP('DATI INPUT'!$F$27,TARIFFE_UD,4,FALSE),DF691*VLOOKUP(DL691,TARIFFE_UD,4,FALSE)),DF691*VLOOKUP(CB691-100,TARIFFE_UND,4,FALSE)),0)</f>
        <v>18.544180253918842</v>
      </c>
      <c r="DN691" s="430">
        <f>IFERROR(IF(CA691="D",IF(DL691="A dispo.",DK691*VLOOKUP('DATI INPUT'!$F$27,TARIFFE_UD,5,FALSE),DK691*VLOOKUP(DL691,TARIFFE_UD,5,FALSE)),DK691*VLOOKUP(CB691-100,TARIFFE_UND,5,FALSE)),0)</f>
        <v>0</v>
      </c>
      <c r="DO691" s="431">
        <f t="shared" si="147"/>
        <v>4.1802539188431354E-3</v>
      </c>
      <c r="DP691" s="299">
        <f>IFERROR(IF(CA691="D",IF(DL691="A dispo.",DF691*VLOOKUP('DATI INPUT'!$F$27,TARIFFE_UD,2,FALSE),DF691*VLOOKUP(DL691,TARIFFE_UD,2,FALSE)),DF691*VLOOKUP(CB691-100,TARIFFE_UND,2,FALSE)),0)</f>
        <v>23.168362258911461</v>
      </c>
      <c r="DQ691" s="299">
        <f>IFERROR(IF(CA691="D",IF(DL691="A dispo.",DK691*VLOOKUP('DATI INPUT'!$F$27,TARIFFE_UD,3,FALSE),DK691*VLOOKUP(DL691,TARIFFE_UD,3,FALSE)),DK691*VLOOKUP(CB691-100,TARIFFE_UND,3,FALSE)),0)</f>
        <v>0</v>
      </c>
      <c r="DR691" s="299">
        <f t="shared" si="148"/>
        <v>23.168362258911461</v>
      </c>
    </row>
    <row r="692" spans="1:122" x14ac:dyDescent="0.25">
      <c r="A692" t="s">
        <v>6286</v>
      </c>
      <c r="B692" t="s">
        <v>6276</v>
      </c>
      <c r="C692" t="s">
        <v>711</v>
      </c>
      <c r="D692" t="s">
        <v>6278</v>
      </c>
      <c r="E692" t="s">
        <v>268</v>
      </c>
      <c r="F692" t="s">
        <v>156</v>
      </c>
      <c r="G692" t="s">
        <v>6279</v>
      </c>
      <c r="H692" t="s">
        <v>6207</v>
      </c>
      <c r="I692" t="s">
        <v>5221</v>
      </c>
      <c r="J692" t="s">
        <v>274</v>
      </c>
      <c r="K692" t="s">
        <v>6280</v>
      </c>
      <c r="L692" t="s">
        <v>960</v>
      </c>
      <c r="M692" t="s">
        <v>6281</v>
      </c>
      <c r="N692" t="s">
        <v>984</v>
      </c>
      <c r="O692" t="s">
        <v>873</v>
      </c>
      <c r="P692" t="s">
        <v>3488</v>
      </c>
      <c r="Q692" t="s">
        <v>269</v>
      </c>
      <c r="R692" t="s">
        <v>268</v>
      </c>
      <c r="S692" t="s">
        <v>268</v>
      </c>
      <c r="T692" t="s">
        <v>268</v>
      </c>
      <c r="U692" t="s">
        <v>268</v>
      </c>
      <c r="V692" t="s">
        <v>268</v>
      </c>
      <c r="W692" t="s">
        <v>6281</v>
      </c>
      <c r="X692" t="s">
        <v>3488</v>
      </c>
      <c r="Y692" t="s">
        <v>269</v>
      </c>
      <c r="Z692" t="s">
        <v>268</v>
      </c>
      <c r="AA692" t="s">
        <v>268</v>
      </c>
      <c r="AB692" t="s">
        <v>268</v>
      </c>
      <c r="AC692" t="s">
        <v>268</v>
      </c>
      <c r="AD692" t="s">
        <v>268</v>
      </c>
      <c r="AE692" t="s">
        <v>287</v>
      </c>
      <c r="AF692" t="s">
        <v>1811</v>
      </c>
      <c r="AG692" t="s">
        <v>875</v>
      </c>
      <c r="AH692" t="s">
        <v>1831</v>
      </c>
      <c r="AI692" t="s">
        <v>3571</v>
      </c>
      <c r="AJ692" t="s">
        <v>268</v>
      </c>
      <c r="AK692" t="s">
        <v>395</v>
      </c>
      <c r="AL692" t="s">
        <v>268</v>
      </c>
      <c r="AM692" t="s">
        <v>355</v>
      </c>
      <c r="AN692" t="s">
        <v>287</v>
      </c>
      <c r="AO692" t="s">
        <v>1811</v>
      </c>
      <c r="AP692" t="s">
        <v>875</v>
      </c>
      <c r="AQ692" t="s">
        <v>1831</v>
      </c>
      <c r="AR692" t="s">
        <v>3571</v>
      </c>
      <c r="AS692" t="s">
        <v>268</v>
      </c>
      <c r="AT692" t="s">
        <v>410</v>
      </c>
      <c r="AU692" t="s">
        <v>268</v>
      </c>
      <c r="AV692" t="s">
        <v>353</v>
      </c>
      <c r="AW692" t="s">
        <v>268</v>
      </c>
      <c r="AX692" t="s">
        <v>268</v>
      </c>
      <c r="AY692" t="s">
        <v>268</v>
      </c>
      <c r="AZ692" t="s">
        <v>268</v>
      </c>
      <c r="BA692" t="s">
        <v>268</v>
      </c>
      <c r="BB692" t="s">
        <v>268</v>
      </c>
      <c r="BC692" t="s">
        <v>268</v>
      </c>
      <c r="BD692" t="s">
        <v>268</v>
      </c>
      <c r="BE692" t="s">
        <v>268</v>
      </c>
      <c r="BF692" t="s">
        <v>268</v>
      </c>
      <c r="BG692" t="s">
        <v>268</v>
      </c>
      <c r="BH692" t="s">
        <v>268</v>
      </c>
      <c r="BI692" t="s">
        <v>268</v>
      </c>
      <c r="BJ692" t="s">
        <v>268</v>
      </c>
      <c r="BK692" t="s">
        <v>268</v>
      </c>
      <c r="BL692" t="s">
        <v>268</v>
      </c>
      <c r="BM692" t="s">
        <v>268</v>
      </c>
      <c r="BN692" t="s">
        <v>268</v>
      </c>
      <c r="BO692" t="s">
        <v>268</v>
      </c>
      <c r="BP692" t="s">
        <v>268</v>
      </c>
      <c r="BQ692" t="s">
        <v>268</v>
      </c>
      <c r="BR692" t="s">
        <v>268</v>
      </c>
      <c r="BS692" t="s">
        <v>268</v>
      </c>
      <c r="BT692" t="s">
        <v>268</v>
      </c>
      <c r="BU692" t="s">
        <v>268</v>
      </c>
      <c r="BV692" t="s">
        <v>268</v>
      </c>
      <c r="BW692" t="s">
        <v>268</v>
      </c>
      <c r="BX692" t="s">
        <v>268</v>
      </c>
      <c r="BY692">
        <v>140</v>
      </c>
      <c r="BZ692">
        <v>140</v>
      </c>
      <c r="CA692" t="s">
        <v>142</v>
      </c>
      <c r="CB692" s="356">
        <v>122</v>
      </c>
      <c r="CC692" t="s">
        <v>876</v>
      </c>
      <c r="CD692" t="s">
        <v>268</v>
      </c>
      <c r="CE692" t="s">
        <v>268</v>
      </c>
      <c r="CF692" s="356">
        <v>2</v>
      </c>
      <c r="CG692" t="s">
        <v>268</v>
      </c>
      <c r="CH692" t="s">
        <v>268</v>
      </c>
      <c r="CI692" t="s">
        <v>268</v>
      </c>
      <c r="CJ692" t="s">
        <v>268</v>
      </c>
      <c r="CK692" t="s">
        <v>268</v>
      </c>
      <c r="CL692" t="s">
        <v>268</v>
      </c>
      <c r="CM692" t="s">
        <v>11224</v>
      </c>
      <c r="CN692">
        <v>131.97</v>
      </c>
      <c r="CO692" t="s">
        <v>268</v>
      </c>
      <c r="CP692">
        <v>131.97</v>
      </c>
      <c r="CQ692">
        <v>365</v>
      </c>
      <c r="CR692" t="s">
        <v>878</v>
      </c>
      <c r="CS692" t="s">
        <v>11225</v>
      </c>
      <c r="CT692" t="s">
        <v>11226</v>
      </c>
      <c r="CU692" t="s">
        <v>11227</v>
      </c>
      <c r="CV692" t="s">
        <v>268</v>
      </c>
      <c r="CW692" t="s">
        <v>268</v>
      </c>
      <c r="CX692" t="s">
        <v>268</v>
      </c>
      <c r="CY692" t="s">
        <v>268</v>
      </c>
      <c r="CZ692" t="s">
        <v>268</v>
      </c>
      <c r="DA692" t="s">
        <v>268</v>
      </c>
      <c r="DB692" s="429">
        <f t="shared" si="136"/>
        <v>0</v>
      </c>
      <c r="DC692" s="284">
        <f t="shared" si="137"/>
        <v>0</v>
      </c>
      <c r="DD692" s="284">
        <f t="shared" si="138"/>
        <v>0</v>
      </c>
      <c r="DE692" s="284">
        <f t="shared" si="139"/>
        <v>0</v>
      </c>
      <c r="DF692" s="295">
        <f t="shared" si="140"/>
        <v>140</v>
      </c>
      <c r="DG692" s="284">
        <f t="shared" si="141"/>
        <v>0</v>
      </c>
      <c r="DH692" s="284">
        <f t="shared" si="142"/>
        <v>0</v>
      </c>
      <c r="DI692" s="284">
        <f t="shared" si="143"/>
        <v>0</v>
      </c>
      <c r="DJ692" s="284">
        <f t="shared" si="144"/>
        <v>0</v>
      </c>
      <c r="DK692" s="295">
        <f t="shared" si="145"/>
        <v>1</v>
      </c>
      <c r="DL692" s="297">
        <f t="shared" si="146"/>
        <v>2</v>
      </c>
      <c r="DM692" s="430">
        <f>IFERROR(IF(CA692="D",IF(DL692="A dispo.",DF692*VLOOKUP('DATI INPUT'!$F$27,TARIFFE_UD,4,FALSE),DF692*VLOOKUP(DL692,TARIFFE_UD,4,FALSE)),DF692*VLOOKUP(CB692-100,TARIFFE_UND,4,FALSE)),0)</f>
        <v>80.526837330913082</v>
      </c>
      <c r="DN692" s="430">
        <f>IFERROR(IF(CA692="D",IF(DL692="A dispo.",DK692*VLOOKUP('DATI INPUT'!$F$27,TARIFFE_UD,5,FALSE),DK692*VLOOKUP(DL692,TARIFFE_UD,5,FALSE)),DK692*VLOOKUP(CB692-100,TARIFFE_UND,5,FALSE)),0)</f>
        <v>51.443731886070836</v>
      </c>
      <c r="DO692" s="431">
        <f t="shared" si="147"/>
        <v>5.6921698390510755E-4</v>
      </c>
      <c r="DP692" s="299">
        <f>IFERROR(IF(CA692="D",IF(DL692="A dispo.",DF692*VLOOKUP('DATI INPUT'!$F$27,TARIFFE_UD,2,FALSE),DF692*VLOOKUP(DL692,TARIFFE_UD,2,FALSE)),DF692*VLOOKUP(CB692-100,TARIFFE_UND,2,FALSE)),0)</f>
        <v>100.60703214167506</v>
      </c>
      <c r="DQ692" s="299">
        <f>IFERROR(IF(CA692="D",IF(DL692="A dispo.",DK692*VLOOKUP('DATI INPUT'!$F$27,TARIFFE_UD,3,FALSE),DK692*VLOOKUP(DL692,TARIFFE_UD,3,FALSE)),DK692*VLOOKUP(CB692-100,TARIFFE_UND,3,FALSE)),0)</f>
        <v>46.077822723118445</v>
      </c>
      <c r="DR692" s="299">
        <f t="shared" si="148"/>
        <v>146.68485486479352</v>
      </c>
    </row>
    <row r="693" spans="1:122" x14ac:dyDescent="0.25">
      <c r="A693" t="s">
        <v>6287</v>
      </c>
      <c r="B693" t="s">
        <v>6288</v>
      </c>
      <c r="C693" t="s">
        <v>6289</v>
      </c>
      <c r="D693" t="s">
        <v>6290</v>
      </c>
      <c r="E693" t="s">
        <v>6291</v>
      </c>
      <c r="F693" t="s">
        <v>156</v>
      </c>
      <c r="G693" t="s">
        <v>6292</v>
      </c>
      <c r="H693" t="s">
        <v>1839</v>
      </c>
      <c r="I693" t="s">
        <v>6293</v>
      </c>
      <c r="J693" t="s">
        <v>274</v>
      </c>
      <c r="K693" t="s">
        <v>6294</v>
      </c>
      <c r="L693" t="s">
        <v>984</v>
      </c>
      <c r="M693" t="s">
        <v>6295</v>
      </c>
      <c r="N693" t="s">
        <v>984</v>
      </c>
      <c r="O693" t="s">
        <v>873</v>
      </c>
      <c r="P693" t="s">
        <v>1934</v>
      </c>
      <c r="Q693" t="s">
        <v>298</v>
      </c>
      <c r="R693" t="s">
        <v>268</v>
      </c>
      <c r="S693" t="s">
        <v>268</v>
      </c>
      <c r="T693" t="s">
        <v>268</v>
      </c>
      <c r="U693" t="s">
        <v>268</v>
      </c>
      <c r="V693" t="s">
        <v>268</v>
      </c>
      <c r="W693" t="s">
        <v>6295</v>
      </c>
      <c r="X693" t="s">
        <v>1934</v>
      </c>
      <c r="Y693" t="s">
        <v>298</v>
      </c>
      <c r="Z693" t="s">
        <v>268</v>
      </c>
      <c r="AA693" t="s">
        <v>268</v>
      </c>
      <c r="AB693" t="s">
        <v>268</v>
      </c>
      <c r="AC693" t="s">
        <v>268</v>
      </c>
      <c r="AD693" t="s">
        <v>268</v>
      </c>
      <c r="AE693" t="s">
        <v>287</v>
      </c>
      <c r="AF693" t="s">
        <v>1811</v>
      </c>
      <c r="AG693" t="s">
        <v>875</v>
      </c>
      <c r="AH693" t="s">
        <v>1935</v>
      </c>
      <c r="AI693" t="s">
        <v>6296</v>
      </c>
      <c r="AJ693" t="s">
        <v>268</v>
      </c>
      <c r="AK693" t="s">
        <v>381</v>
      </c>
      <c r="AL693" t="s">
        <v>268</v>
      </c>
      <c r="AM693" t="s">
        <v>268</v>
      </c>
      <c r="AN693" t="s">
        <v>268</v>
      </c>
      <c r="AO693" t="s">
        <v>268</v>
      </c>
      <c r="AP693" t="s">
        <v>268</v>
      </c>
      <c r="AQ693" t="s">
        <v>268</v>
      </c>
      <c r="AR693" t="s">
        <v>268</v>
      </c>
      <c r="AS693" t="s">
        <v>268</v>
      </c>
      <c r="AT693" t="s">
        <v>268</v>
      </c>
      <c r="AU693" t="s">
        <v>268</v>
      </c>
      <c r="AV693" t="s">
        <v>268</v>
      </c>
      <c r="AW693" t="s">
        <v>268</v>
      </c>
      <c r="AX693" t="s">
        <v>268</v>
      </c>
      <c r="AY693" t="s">
        <v>268</v>
      </c>
      <c r="AZ693" t="s">
        <v>268</v>
      </c>
      <c r="BA693" t="s">
        <v>268</v>
      </c>
      <c r="BB693" t="s">
        <v>268</v>
      </c>
      <c r="BC693" t="s">
        <v>268</v>
      </c>
      <c r="BD693" t="s">
        <v>268</v>
      </c>
      <c r="BE693" t="s">
        <v>268</v>
      </c>
      <c r="BF693" t="s">
        <v>268</v>
      </c>
      <c r="BG693" t="s">
        <v>268</v>
      </c>
      <c r="BH693" t="s">
        <v>268</v>
      </c>
      <c r="BI693" t="s">
        <v>268</v>
      </c>
      <c r="BJ693" t="s">
        <v>268</v>
      </c>
      <c r="BK693" t="s">
        <v>268</v>
      </c>
      <c r="BL693" t="s">
        <v>268</v>
      </c>
      <c r="BM693" t="s">
        <v>268</v>
      </c>
      <c r="BN693" t="s">
        <v>268</v>
      </c>
      <c r="BO693" t="s">
        <v>268</v>
      </c>
      <c r="BP693" t="s">
        <v>268</v>
      </c>
      <c r="BQ693" t="s">
        <v>268</v>
      </c>
      <c r="BR693" t="s">
        <v>268</v>
      </c>
      <c r="BS693" t="s">
        <v>268</v>
      </c>
      <c r="BT693" t="s">
        <v>268</v>
      </c>
      <c r="BU693" t="s">
        <v>268</v>
      </c>
      <c r="BV693" t="s">
        <v>268</v>
      </c>
      <c r="BW693" t="s">
        <v>268</v>
      </c>
      <c r="BX693" t="s">
        <v>268</v>
      </c>
      <c r="BY693">
        <v>94</v>
      </c>
      <c r="BZ693">
        <v>94</v>
      </c>
      <c r="CA693" t="s">
        <v>142</v>
      </c>
      <c r="CB693" s="356">
        <v>122</v>
      </c>
      <c r="CC693" t="s">
        <v>876</v>
      </c>
      <c r="CD693" t="s">
        <v>268</v>
      </c>
      <c r="CE693" t="s">
        <v>268</v>
      </c>
      <c r="CF693" s="356">
        <v>4</v>
      </c>
      <c r="CG693" t="s">
        <v>268</v>
      </c>
      <c r="CH693" t="s">
        <v>268</v>
      </c>
      <c r="CI693" t="s">
        <v>268</v>
      </c>
      <c r="CJ693" t="s">
        <v>268</v>
      </c>
      <c r="CK693" t="s">
        <v>268</v>
      </c>
      <c r="CL693" t="s">
        <v>268</v>
      </c>
      <c r="CM693" t="s">
        <v>11224</v>
      </c>
      <c r="CN693">
        <v>146.38</v>
      </c>
      <c r="CO693" t="s">
        <v>268</v>
      </c>
      <c r="CP693">
        <v>146.38</v>
      </c>
      <c r="CQ693">
        <v>365</v>
      </c>
      <c r="CR693" t="s">
        <v>878</v>
      </c>
      <c r="CS693" t="s">
        <v>11225</v>
      </c>
      <c r="CT693" t="s">
        <v>11226</v>
      </c>
      <c r="CU693" t="s">
        <v>11227</v>
      </c>
      <c r="CV693" t="s">
        <v>268</v>
      </c>
      <c r="CW693" t="s">
        <v>268</v>
      </c>
      <c r="CX693" t="s">
        <v>268</v>
      </c>
      <c r="CY693" t="s">
        <v>268</v>
      </c>
      <c r="CZ693" t="s">
        <v>268</v>
      </c>
      <c r="DA693" t="s">
        <v>268</v>
      </c>
      <c r="DB693" s="429">
        <f t="shared" si="136"/>
        <v>0</v>
      </c>
      <c r="DC693" s="284">
        <f t="shared" si="137"/>
        <v>0</v>
      </c>
      <c r="DD693" s="284">
        <f t="shared" si="138"/>
        <v>0</v>
      </c>
      <c r="DE693" s="284">
        <f t="shared" si="139"/>
        <v>0</v>
      </c>
      <c r="DF693" s="295">
        <f t="shared" si="140"/>
        <v>94</v>
      </c>
      <c r="DG693" s="284">
        <f t="shared" si="141"/>
        <v>0</v>
      </c>
      <c r="DH693" s="284">
        <f t="shared" si="142"/>
        <v>0</v>
      </c>
      <c r="DI693" s="284">
        <f t="shared" si="143"/>
        <v>0</v>
      </c>
      <c r="DJ693" s="284">
        <f t="shared" si="144"/>
        <v>0</v>
      </c>
      <c r="DK693" s="295">
        <f t="shared" si="145"/>
        <v>1</v>
      </c>
      <c r="DL693" s="297">
        <f t="shared" si="146"/>
        <v>4</v>
      </c>
      <c r="DM693" s="430">
        <f>IFERROR(IF(CA693="D",IF(DL693="A dispo.",DF693*VLOOKUP('DATI INPUT'!$F$27,TARIFFE_UD,4,FALSE),DF693*VLOOKUP(DL693,TARIFFE_UD,4,FALSE)),DF693*VLOOKUP(CB693-100,TARIFFE_UND,4,FALSE)),0)</f>
        <v>63.998880047833531</v>
      </c>
      <c r="DN693" s="430">
        <f>IFERROR(IF(CA693="D",IF(DL693="A dispo.",DK693*VLOOKUP('DATI INPUT'!$F$27,TARIFFE_UD,5,FALSE),DK693*VLOOKUP(DL693,TARIFFE_UD,5,FALSE)),DK693*VLOOKUP(CB693-100,TARIFFE_UND,5,FALSE)),0)</f>
        <v>82.375089665670373</v>
      </c>
      <c r="DO693" s="431">
        <f t="shared" si="147"/>
        <v>-6.0302864960988245E-3</v>
      </c>
      <c r="DP693" s="299">
        <f>IFERROR(IF(CA693="D",IF(DL693="A dispo.",DF693*VLOOKUP('DATI INPUT'!$F$27,TARIFFE_UD,2,FALSE),DF693*VLOOKUP(DL693,TARIFFE_UD,2,FALSE)),DF693*VLOOKUP(CB693-100,TARIFFE_UND,2,FALSE)),0)</f>
        <v>79.95765878081815</v>
      </c>
      <c r="DQ693" s="299">
        <f>IFERROR(IF(CA693="D",IF(DL693="A dispo.",DK693*VLOOKUP('DATI INPUT'!$F$27,TARIFFE_UD,3,FALSE),DK693*VLOOKUP(DL693,TARIFFE_UD,3,FALSE)),DK693*VLOOKUP(CB693-100,TARIFFE_UND,3,FALSE)),0)</f>
        <v>73.78284271486686</v>
      </c>
      <c r="DR693" s="299">
        <f t="shared" si="148"/>
        <v>153.74050149568501</v>
      </c>
    </row>
    <row r="694" spans="1:122" x14ac:dyDescent="0.25">
      <c r="A694" t="s">
        <v>6297</v>
      </c>
      <c r="B694" t="s">
        <v>6288</v>
      </c>
      <c r="C694" t="s">
        <v>6298</v>
      </c>
      <c r="D694" t="s">
        <v>6290</v>
      </c>
      <c r="E694" t="s">
        <v>6291</v>
      </c>
      <c r="F694" t="s">
        <v>156</v>
      </c>
      <c r="G694" t="s">
        <v>6292</v>
      </c>
      <c r="H694" t="s">
        <v>1839</v>
      </c>
      <c r="I694" t="s">
        <v>6293</v>
      </c>
      <c r="J694" t="s">
        <v>274</v>
      </c>
      <c r="K694" t="s">
        <v>6294</v>
      </c>
      <c r="L694" t="s">
        <v>984</v>
      </c>
      <c r="M694" t="s">
        <v>6295</v>
      </c>
      <c r="N694" t="s">
        <v>984</v>
      </c>
      <c r="O694" t="s">
        <v>873</v>
      </c>
      <c r="P694" t="s">
        <v>1934</v>
      </c>
      <c r="Q694" t="s">
        <v>298</v>
      </c>
      <c r="R694" t="s">
        <v>268</v>
      </c>
      <c r="S694" t="s">
        <v>268</v>
      </c>
      <c r="T694" t="s">
        <v>268</v>
      </c>
      <c r="U694" t="s">
        <v>268</v>
      </c>
      <c r="V694" t="s">
        <v>268</v>
      </c>
      <c r="W694" t="s">
        <v>6295</v>
      </c>
      <c r="X694" t="s">
        <v>1934</v>
      </c>
      <c r="Y694" t="s">
        <v>298</v>
      </c>
      <c r="Z694" t="s">
        <v>268</v>
      </c>
      <c r="AA694" t="s">
        <v>268</v>
      </c>
      <c r="AB694" t="s">
        <v>268</v>
      </c>
      <c r="AC694" t="s">
        <v>268</v>
      </c>
      <c r="AD694" t="s">
        <v>268</v>
      </c>
      <c r="AE694" t="s">
        <v>287</v>
      </c>
      <c r="AF694" t="s">
        <v>1811</v>
      </c>
      <c r="AG694" t="s">
        <v>875</v>
      </c>
      <c r="AH694" t="s">
        <v>1935</v>
      </c>
      <c r="AI694" t="s">
        <v>6296</v>
      </c>
      <c r="AJ694" t="s">
        <v>268</v>
      </c>
      <c r="AK694" t="s">
        <v>377</v>
      </c>
      <c r="AL694" t="s">
        <v>268</v>
      </c>
      <c r="AM694" t="s">
        <v>268</v>
      </c>
      <c r="AN694" t="s">
        <v>268</v>
      </c>
      <c r="AO694" t="s">
        <v>268</v>
      </c>
      <c r="AP694" t="s">
        <v>268</v>
      </c>
      <c r="AQ694" t="s">
        <v>268</v>
      </c>
      <c r="AR694" t="s">
        <v>268</v>
      </c>
      <c r="AS694" t="s">
        <v>268</v>
      </c>
      <c r="AT694" t="s">
        <v>268</v>
      </c>
      <c r="AU694" t="s">
        <v>268</v>
      </c>
      <c r="AV694" t="s">
        <v>268</v>
      </c>
      <c r="AW694" t="s">
        <v>268</v>
      </c>
      <c r="AX694" t="s">
        <v>268</v>
      </c>
      <c r="AY694" t="s">
        <v>268</v>
      </c>
      <c r="AZ694" t="s">
        <v>268</v>
      </c>
      <c r="BA694" t="s">
        <v>268</v>
      </c>
      <c r="BB694" t="s">
        <v>268</v>
      </c>
      <c r="BC694" t="s">
        <v>268</v>
      </c>
      <c r="BD694" t="s">
        <v>268</v>
      </c>
      <c r="BE694" t="s">
        <v>268</v>
      </c>
      <c r="BF694" t="s">
        <v>268</v>
      </c>
      <c r="BG694" t="s">
        <v>268</v>
      </c>
      <c r="BH694" t="s">
        <v>268</v>
      </c>
      <c r="BI694" t="s">
        <v>268</v>
      </c>
      <c r="BJ694" t="s">
        <v>268</v>
      </c>
      <c r="BK694" t="s">
        <v>268</v>
      </c>
      <c r="BL694" t="s">
        <v>268</v>
      </c>
      <c r="BM694" t="s">
        <v>268</v>
      </c>
      <c r="BN694" t="s">
        <v>268</v>
      </c>
      <c r="BO694" t="s">
        <v>268</v>
      </c>
      <c r="BP694" t="s">
        <v>268</v>
      </c>
      <c r="BQ694" t="s">
        <v>268</v>
      </c>
      <c r="BR694" t="s">
        <v>268</v>
      </c>
      <c r="BS694" t="s">
        <v>268</v>
      </c>
      <c r="BT694" t="s">
        <v>268</v>
      </c>
      <c r="BU694" t="s">
        <v>268</v>
      </c>
      <c r="BV694" t="s">
        <v>268</v>
      </c>
      <c r="BW694" t="s">
        <v>268</v>
      </c>
      <c r="BX694" t="s">
        <v>268</v>
      </c>
      <c r="BY694">
        <v>30</v>
      </c>
      <c r="BZ694">
        <v>30</v>
      </c>
      <c r="CA694" t="s">
        <v>142</v>
      </c>
      <c r="CB694" s="356">
        <v>123</v>
      </c>
      <c r="CC694" t="s">
        <v>1817</v>
      </c>
      <c r="CD694" t="s">
        <v>268</v>
      </c>
      <c r="CE694" t="s">
        <v>268</v>
      </c>
      <c r="CF694" s="356">
        <v>4</v>
      </c>
      <c r="CG694" t="s">
        <v>268</v>
      </c>
      <c r="CH694" t="s">
        <v>268</v>
      </c>
      <c r="CI694" t="s">
        <v>268</v>
      </c>
      <c r="CJ694" t="s">
        <v>268</v>
      </c>
      <c r="CK694" t="s">
        <v>268</v>
      </c>
      <c r="CL694" t="s">
        <v>268</v>
      </c>
      <c r="CM694" t="s">
        <v>11224</v>
      </c>
      <c r="CN694">
        <v>20.43</v>
      </c>
      <c r="CO694" t="s">
        <v>268</v>
      </c>
      <c r="CP694">
        <v>20.43</v>
      </c>
      <c r="CQ694">
        <v>365</v>
      </c>
      <c r="CR694" t="s">
        <v>878</v>
      </c>
      <c r="CS694" t="s">
        <v>11225</v>
      </c>
      <c r="CT694" t="s">
        <v>11226</v>
      </c>
      <c r="CU694" t="s">
        <v>11227</v>
      </c>
      <c r="CV694" t="s">
        <v>268</v>
      </c>
      <c r="CW694" t="s">
        <v>268</v>
      </c>
      <c r="CX694" t="s">
        <v>268</v>
      </c>
      <c r="CY694" t="s">
        <v>268</v>
      </c>
      <c r="CZ694" t="s">
        <v>268</v>
      </c>
      <c r="DA694" t="s">
        <v>268</v>
      </c>
      <c r="DB694" s="429">
        <f t="shared" si="136"/>
        <v>0</v>
      </c>
      <c r="DC694" s="284">
        <f t="shared" si="137"/>
        <v>0</v>
      </c>
      <c r="DD694" s="284">
        <f t="shared" si="138"/>
        <v>0</v>
      </c>
      <c r="DE694" s="284">
        <f t="shared" si="139"/>
        <v>0</v>
      </c>
      <c r="DF694" s="295">
        <f t="shared" si="140"/>
        <v>30</v>
      </c>
      <c r="DG694" s="284">
        <f t="shared" si="141"/>
        <v>1</v>
      </c>
      <c r="DH694" s="284">
        <f t="shared" si="142"/>
        <v>0</v>
      </c>
      <c r="DI694" s="284">
        <f t="shared" si="143"/>
        <v>0</v>
      </c>
      <c r="DJ694" s="284">
        <f t="shared" si="144"/>
        <v>0</v>
      </c>
      <c r="DK694" s="295">
        <f t="shared" si="145"/>
        <v>0</v>
      </c>
      <c r="DL694" s="297">
        <f t="shared" si="146"/>
        <v>4</v>
      </c>
      <c r="DM694" s="430">
        <f>IFERROR(IF(CA694="D",IF(DL694="A dispo.",DF694*VLOOKUP('DATI INPUT'!$F$27,TARIFFE_UD,4,FALSE),DF694*VLOOKUP(DL694,TARIFFE_UD,4,FALSE)),DF694*VLOOKUP(CB694-100,TARIFFE_UND,4,FALSE)),0)</f>
        <v>20.425174483351125</v>
      </c>
      <c r="DN694" s="430">
        <f>IFERROR(IF(CA694="D",IF(DL694="A dispo.",DK694*VLOOKUP('DATI INPUT'!$F$27,TARIFFE_UD,5,FALSE),DK694*VLOOKUP(DL694,TARIFFE_UD,5,FALSE)),DK694*VLOOKUP(CB694-100,TARIFFE_UND,5,FALSE)),0)</f>
        <v>0</v>
      </c>
      <c r="DO694" s="431">
        <f t="shared" si="147"/>
        <v>-4.8255166488750945E-3</v>
      </c>
      <c r="DP694" s="299">
        <f>IFERROR(IF(CA694="D",IF(DL694="A dispo.",DF694*VLOOKUP('DATI INPUT'!$F$27,TARIFFE_UD,2,FALSE),DF694*VLOOKUP(DL694,TARIFFE_UD,2,FALSE)),DF694*VLOOKUP(CB694-100,TARIFFE_UND,2,FALSE)),0)</f>
        <v>25.518401738558982</v>
      </c>
      <c r="DQ694" s="299">
        <f>IFERROR(IF(CA694="D",IF(DL694="A dispo.",DK694*VLOOKUP('DATI INPUT'!$F$27,TARIFFE_UD,3,FALSE),DK694*VLOOKUP(DL694,TARIFFE_UD,3,FALSE)),DK694*VLOOKUP(CB694-100,TARIFFE_UND,3,FALSE)),0)</f>
        <v>0</v>
      </c>
      <c r="DR694" s="299">
        <f t="shared" si="148"/>
        <v>25.518401738558982</v>
      </c>
    </row>
    <row r="695" spans="1:122" x14ac:dyDescent="0.25">
      <c r="A695" t="s">
        <v>6299</v>
      </c>
      <c r="B695" t="s">
        <v>6288</v>
      </c>
      <c r="C695" t="s">
        <v>712</v>
      </c>
      <c r="D695" t="s">
        <v>6290</v>
      </c>
      <c r="E695" t="s">
        <v>6291</v>
      </c>
      <c r="F695" t="s">
        <v>156</v>
      </c>
      <c r="G695" t="s">
        <v>6292</v>
      </c>
      <c r="H695" t="s">
        <v>1839</v>
      </c>
      <c r="I695" t="s">
        <v>6293</v>
      </c>
      <c r="J695" t="s">
        <v>274</v>
      </c>
      <c r="K695" t="s">
        <v>6294</v>
      </c>
      <c r="L695" t="s">
        <v>984</v>
      </c>
      <c r="M695" t="s">
        <v>6295</v>
      </c>
      <c r="N695" t="s">
        <v>984</v>
      </c>
      <c r="O695" t="s">
        <v>873</v>
      </c>
      <c r="P695" t="s">
        <v>1934</v>
      </c>
      <c r="Q695" t="s">
        <v>298</v>
      </c>
      <c r="R695" t="s">
        <v>268</v>
      </c>
      <c r="S695" t="s">
        <v>268</v>
      </c>
      <c r="T695" t="s">
        <v>268</v>
      </c>
      <c r="U695" t="s">
        <v>268</v>
      </c>
      <c r="V695" t="s">
        <v>268</v>
      </c>
      <c r="W695" t="s">
        <v>6295</v>
      </c>
      <c r="X695" t="s">
        <v>1934</v>
      </c>
      <c r="Y695" t="s">
        <v>298</v>
      </c>
      <c r="Z695" t="s">
        <v>268</v>
      </c>
      <c r="AA695" t="s">
        <v>268</v>
      </c>
      <c r="AB695" t="s">
        <v>268</v>
      </c>
      <c r="AC695" t="s">
        <v>268</v>
      </c>
      <c r="AD695" t="s">
        <v>268</v>
      </c>
      <c r="AE695" t="s">
        <v>287</v>
      </c>
      <c r="AF695" t="s">
        <v>1811</v>
      </c>
      <c r="AG695" t="s">
        <v>875</v>
      </c>
      <c r="AH695" t="s">
        <v>1935</v>
      </c>
      <c r="AI695" t="s">
        <v>6296</v>
      </c>
      <c r="AJ695" t="s">
        <v>268</v>
      </c>
      <c r="AK695" t="s">
        <v>366</v>
      </c>
      <c r="AL695" t="s">
        <v>268</v>
      </c>
      <c r="AM695" t="s">
        <v>268</v>
      </c>
      <c r="AN695" t="s">
        <v>268</v>
      </c>
      <c r="AO695" t="s">
        <v>268</v>
      </c>
      <c r="AP695" t="s">
        <v>268</v>
      </c>
      <c r="AQ695" t="s">
        <v>268</v>
      </c>
      <c r="AR695" t="s">
        <v>268</v>
      </c>
      <c r="AS695" t="s">
        <v>268</v>
      </c>
      <c r="AT695" t="s">
        <v>268</v>
      </c>
      <c r="AU695" t="s">
        <v>268</v>
      </c>
      <c r="AV695" t="s">
        <v>268</v>
      </c>
      <c r="AW695" t="s">
        <v>268</v>
      </c>
      <c r="AX695" t="s">
        <v>268</v>
      </c>
      <c r="AY695" t="s">
        <v>268</v>
      </c>
      <c r="AZ695" t="s">
        <v>268</v>
      </c>
      <c r="BA695" t="s">
        <v>268</v>
      </c>
      <c r="BB695" t="s">
        <v>268</v>
      </c>
      <c r="BC695" t="s">
        <v>268</v>
      </c>
      <c r="BD695" t="s">
        <v>268</v>
      </c>
      <c r="BE695" t="s">
        <v>268</v>
      </c>
      <c r="BF695" t="s">
        <v>268</v>
      </c>
      <c r="BG695" t="s">
        <v>268</v>
      </c>
      <c r="BH695" t="s">
        <v>268</v>
      </c>
      <c r="BI695" t="s">
        <v>268</v>
      </c>
      <c r="BJ695" t="s">
        <v>268</v>
      </c>
      <c r="BK695" t="s">
        <v>268</v>
      </c>
      <c r="BL695" t="s">
        <v>268</v>
      </c>
      <c r="BM695" t="s">
        <v>268</v>
      </c>
      <c r="BN695" t="s">
        <v>268</v>
      </c>
      <c r="BO695" t="s">
        <v>268</v>
      </c>
      <c r="BP695" t="s">
        <v>268</v>
      </c>
      <c r="BQ695" t="s">
        <v>268</v>
      </c>
      <c r="BR695" t="s">
        <v>268</v>
      </c>
      <c r="BS695" t="s">
        <v>268</v>
      </c>
      <c r="BT695" t="s">
        <v>268</v>
      </c>
      <c r="BU695" t="s">
        <v>268</v>
      </c>
      <c r="BV695" t="s">
        <v>268</v>
      </c>
      <c r="BW695" t="s">
        <v>268</v>
      </c>
      <c r="BX695" t="s">
        <v>268</v>
      </c>
      <c r="BY695">
        <v>50</v>
      </c>
      <c r="BZ695">
        <v>50</v>
      </c>
      <c r="CA695" t="s">
        <v>142</v>
      </c>
      <c r="CB695" s="356">
        <v>123</v>
      </c>
      <c r="CC695" t="s">
        <v>1817</v>
      </c>
      <c r="CD695" t="s">
        <v>268</v>
      </c>
      <c r="CE695" t="s">
        <v>268</v>
      </c>
      <c r="CF695" s="356">
        <v>4</v>
      </c>
      <c r="CG695" t="s">
        <v>268</v>
      </c>
      <c r="CH695" t="s">
        <v>268</v>
      </c>
      <c r="CI695" t="s">
        <v>268</v>
      </c>
      <c r="CJ695" t="s">
        <v>268</v>
      </c>
      <c r="CK695" t="s">
        <v>268</v>
      </c>
      <c r="CL695" t="s">
        <v>268</v>
      </c>
      <c r="CM695" t="s">
        <v>11224</v>
      </c>
      <c r="CN695">
        <v>34.04</v>
      </c>
      <c r="CO695" t="s">
        <v>268</v>
      </c>
      <c r="CP695">
        <v>34.04</v>
      </c>
      <c r="CQ695">
        <v>365</v>
      </c>
      <c r="CR695" t="s">
        <v>878</v>
      </c>
      <c r="CS695" t="s">
        <v>11225</v>
      </c>
      <c r="CT695" t="s">
        <v>11226</v>
      </c>
      <c r="CU695" t="s">
        <v>11227</v>
      </c>
      <c r="CV695" t="s">
        <v>268</v>
      </c>
      <c r="CW695" t="s">
        <v>268</v>
      </c>
      <c r="CX695" t="s">
        <v>268</v>
      </c>
      <c r="CY695" t="s">
        <v>268</v>
      </c>
      <c r="CZ695" t="s">
        <v>268</v>
      </c>
      <c r="DA695" t="s">
        <v>268</v>
      </c>
      <c r="DB695" s="429">
        <f t="shared" si="136"/>
        <v>0</v>
      </c>
      <c r="DC695" s="284">
        <f t="shared" si="137"/>
        <v>0</v>
      </c>
      <c r="DD695" s="284">
        <f t="shared" si="138"/>
        <v>0</v>
      </c>
      <c r="DE695" s="284">
        <f t="shared" si="139"/>
        <v>0</v>
      </c>
      <c r="DF695" s="295">
        <f t="shared" si="140"/>
        <v>50</v>
      </c>
      <c r="DG695" s="284">
        <f t="shared" si="141"/>
        <v>1</v>
      </c>
      <c r="DH695" s="284">
        <f t="shared" si="142"/>
        <v>0</v>
      </c>
      <c r="DI695" s="284">
        <f t="shared" si="143"/>
        <v>0</v>
      </c>
      <c r="DJ695" s="284">
        <f t="shared" si="144"/>
        <v>0</v>
      </c>
      <c r="DK695" s="295">
        <f t="shared" si="145"/>
        <v>0</v>
      </c>
      <c r="DL695" s="297">
        <f t="shared" si="146"/>
        <v>4</v>
      </c>
      <c r="DM695" s="430">
        <f>IFERROR(IF(CA695="D",IF(DL695="A dispo.",DF695*VLOOKUP('DATI INPUT'!$F$27,TARIFFE_UD,4,FALSE),DF695*VLOOKUP(DL695,TARIFFE_UD,4,FALSE)),DF695*VLOOKUP(CB695-100,TARIFFE_UND,4,FALSE)),0)</f>
        <v>34.04195747225188</v>
      </c>
      <c r="DN695" s="430">
        <f>IFERROR(IF(CA695="D",IF(DL695="A dispo.",DK695*VLOOKUP('DATI INPUT'!$F$27,TARIFFE_UD,5,FALSE),DK695*VLOOKUP(DL695,TARIFFE_UD,5,FALSE)),DK695*VLOOKUP(CB695-100,TARIFFE_UND,5,FALSE)),0)</f>
        <v>0</v>
      </c>
      <c r="DO695" s="431">
        <f t="shared" si="147"/>
        <v>1.9574722518811427E-3</v>
      </c>
      <c r="DP695" s="299">
        <f>IFERROR(IF(CA695="D",IF(DL695="A dispo.",DF695*VLOOKUP('DATI INPUT'!$F$27,TARIFFE_UD,2,FALSE),DF695*VLOOKUP(DL695,TARIFFE_UD,2,FALSE)),DF695*VLOOKUP(CB695-100,TARIFFE_UND,2,FALSE)),0)</f>
        <v>42.530669564264976</v>
      </c>
      <c r="DQ695" s="299">
        <f>IFERROR(IF(CA695="D",IF(DL695="A dispo.",DK695*VLOOKUP('DATI INPUT'!$F$27,TARIFFE_UD,3,FALSE),DK695*VLOOKUP(DL695,TARIFFE_UD,3,FALSE)),DK695*VLOOKUP(CB695-100,TARIFFE_UND,3,FALSE)),0)</f>
        <v>0</v>
      </c>
      <c r="DR695" s="299">
        <f t="shared" si="148"/>
        <v>42.530669564264976</v>
      </c>
    </row>
    <row r="696" spans="1:122" x14ac:dyDescent="0.25">
      <c r="A696" t="s">
        <v>6300</v>
      </c>
      <c r="B696" t="s">
        <v>1203</v>
      </c>
      <c r="C696" t="s">
        <v>6301</v>
      </c>
      <c r="D696" t="s">
        <v>6302</v>
      </c>
      <c r="E696" t="s">
        <v>268</v>
      </c>
      <c r="F696" t="s">
        <v>156</v>
      </c>
      <c r="G696" t="s">
        <v>6303</v>
      </c>
      <c r="H696" t="s">
        <v>6207</v>
      </c>
      <c r="I696" t="s">
        <v>1570</v>
      </c>
      <c r="J696" t="s">
        <v>156</v>
      </c>
      <c r="K696" t="s">
        <v>6304</v>
      </c>
      <c r="L696" t="s">
        <v>984</v>
      </c>
      <c r="M696" t="s">
        <v>6305</v>
      </c>
      <c r="N696" t="s">
        <v>1134</v>
      </c>
      <c r="O696" t="s">
        <v>5216</v>
      </c>
      <c r="P696" t="s">
        <v>6306</v>
      </c>
      <c r="Q696" t="s">
        <v>464</v>
      </c>
      <c r="R696" t="s">
        <v>268</v>
      </c>
      <c r="S696" t="s">
        <v>268</v>
      </c>
      <c r="T696" t="s">
        <v>268</v>
      </c>
      <c r="U696" t="s">
        <v>268</v>
      </c>
      <c r="V696" t="s">
        <v>268</v>
      </c>
      <c r="W696" t="s">
        <v>2184</v>
      </c>
      <c r="X696" t="s">
        <v>613</v>
      </c>
      <c r="Y696" t="s">
        <v>275</v>
      </c>
      <c r="Z696" t="s">
        <v>268</v>
      </c>
      <c r="AA696" t="s">
        <v>268</v>
      </c>
      <c r="AB696" t="s">
        <v>268</v>
      </c>
      <c r="AC696" t="s">
        <v>268</v>
      </c>
      <c r="AD696" t="s">
        <v>268</v>
      </c>
      <c r="AE696" t="s">
        <v>287</v>
      </c>
      <c r="AF696" t="s">
        <v>1811</v>
      </c>
      <c r="AG696" t="s">
        <v>875</v>
      </c>
      <c r="AH696" t="s">
        <v>1812</v>
      </c>
      <c r="AI696" t="s">
        <v>1202</v>
      </c>
      <c r="AJ696" t="s">
        <v>268</v>
      </c>
      <c r="AK696" t="s">
        <v>377</v>
      </c>
      <c r="AL696" t="s">
        <v>268</v>
      </c>
      <c r="AM696" t="s">
        <v>288</v>
      </c>
      <c r="AN696" t="s">
        <v>268</v>
      </c>
      <c r="AO696" t="s">
        <v>268</v>
      </c>
      <c r="AP696" t="s">
        <v>268</v>
      </c>
      <c r="AQ696" t="s">
        <v>268</v>
      </c>
      <c r="AR696" t="s">
        <v>268</v>
      </c>
      <c r="AS696" t="s">
        <v>268</v>
      </c>
      <c r="AT696" t="s">
        <v>268</v>
      </c>
      <c r="AU696" t="s">
        <v>268</v>
      </c>
      <c r="AV696" t="s">
        <v>268</v>
      </c>
      <c r="AW696" t="s">
        <v>268</v>
      </c>
      <c r="AX696" t="s">
        <v>268</v>
      </c>
      <c r="AY696" t="s">
        <v>268</v>
      </c>
      <c r="AZ696" t="s">
        <v>268</v>
      </c>
      <c r="BA696" t="s">
        <v>268</v>
      </c>
      <c r="BB696" t="s">
        <v>268</v>
      </c>
      <c r="BC696" t="s">
        <v>268</v>
      </c>
      <c r="BD696" t="s">
        <v>268</v>
      </c>
      <c r="BE696" t="s">
        <v>268</v>
      </c>
      <c r="BF696" t="s">
        <v>268</v>
      </c>
      <c r="BG696" t="s">
        <v>268</v>
      </c>
      <c r="BH696" t="s">
        <v>268</v>
      </c>
      <c r="BI696" t="s">
        <v>268</v>
      </c>
      <c r="BJ696" t="s">
        <v>268</v>
      </c>
      <c r="BK696" t="s">
        <v>268</v>
      </c>
      <c r="BL696" t="s">
        <v>268</v>
      </c>
      <c r="BM696" t="s">
        <v>268</v>
      </c>
      <c r="BN696" t="s">
        <v>268</v>
      </c>
      <c r="BO696" t="s">
        <v>268</v>
      </c>
      <c r="BP696" t="s">
        <v>268</v>
      </c>
      <c r="BQ696" t="s">
        <v>268</v>
      </c>
      <c r="BR696" t="s">
        <v>268</v>
      </c>
      <c r="BS696" t="s">
        <v>268</v>
      </c>
      <c r="BT696" t="s">
        <v>268</v>
      </c>
      <c r="BU696" t="s">
        <v>268</v>
      </c>
      <c r="BV696" t="s">
        <v>268</v>
      </c>
      <c r="BW696" t="s">
        <v>268</v>
      </c>
      <c r="BX696" t="s">
        <v>268</v>
      </c>
      <c r="BY696">
        <v>26</v>
      </c>
      <c r="BZ696">
        <v>26</v>
      </c>
      <c r="CA696" t="s">
        <v>142</v>
      </c>
      <c r="CB696" s="356">
        <v>122</v>
      </c>
      <c r="CC696" t="s">
        <v>876</v>
      </c>
      <c r="CD696" t="s">
        <v>268</v>
      </c>
      <c r="CE696" t="s">
        <v>268</v>
      </c>
      <c r="CF696" t="s">
        <v>268</v>
      </c>
      <c r="CG696" t="s">
        <v>268</v>
      </c>
      <c r="CH696" t="s">
        <v>268</v>
      </c>
      <c r="CI696" t="s">
        <v>268</v>
      </c>
      <c r="CJ696" t="s">
        <v>268</v>
      </c>
      <c r="CK696" t="s">
        <v>268</v>
      </c>
      <c r="CL696" t="s">
        <v>268</v>
      </c>
      <c r="CM696" t="s">
        <v>11224</v>
      </c>
      <c r="CN696">
        <v>83.88</v>
      </c>
      <c r="CO696" t="s">
        <v>268</v>
      </c>
      <c r="CP696">
        <v>83.88</v>
      </c>
      <c r="CQ696">
        <v>365</v>
      </c>
      <c r="CR696" t="s">
        <v>878</v>
      </c>
      <c r="CS696" t="s">
        <v>11225</v>
      </c>
      <c r="CT696" t="s">
        <v>11226</v>
      </c>
      <c r="CU696" t="s">
        <v>11227</v>
      </c>
      <c r="CV696" t="s">
        <v>268</v>
      </c>
      <c r="CW696" t="s">
        <v>268</v>
      </c>
      <c r="CX696" t="s">
        <v>268</v>
      </c>
      <c r="CY696" t="s">
        <v>268</v>
      </c>
      <c r="CZ696" t="s">
        <v>268</v>
      </c>
      <c r="DA696" t="s">
        <v>268</v>
      </c>
      <c r="DB696" s="429">
        <f t="shared" si="136"/>
        <v>0</v>
      </c>
      <c r="DC696" s="284">
        <f t="shared" si="137"/>
        <v>0</v>
      </c>
      <c r="DD696" s="284">
        <f t="shared" si="138"/>
        <v>0</v>
      </c>
      <c r="DE696" s="284">
        <f t="shared" si="139"/>
        <v>0</v>
      </c>
      <c r="DF696" s="295">
        <f t="shared" si="140"/>
        <v>26</v>
      </c>
      <c r="DG696" s="284">
        <f t="shared" si="141"/>
        <v>0</v>
      </c>
      <c r="DH696" s="284">
        <f t="shared" si="142"/>
        <v>0</v>
      </c>
      <c r="DI696" s="284">
        <f t="shared" si="143"/>
        <v>0</v>
      </c>
      <c r="DJ696" s="284">
        <f t="shared" si="144"/>
        <v>0</v>
      </c>
      <c r="DK696" s="295">
        <f t="shared" si="145"/>
        <v>1</v>
      </c>
      <c r="DL696" s="297" t="str">
        <f t="shared" si="146"/>
        <v>A dispo.</v>
      </c>
      <c r="DM696" s="430">
        <f>IFERROR(IF(CA696="D",IF(DL696="A dispo.",DF696*VLOOKUP('DATI INPUT'!$F$27,TARIFFE_UD,4,FALSE),DF696*VLOOKUP(DL696,TARIFFE_UD,4,FALSE)),DF696*VLOOKUP(CB696-100,TARIFFE_UND,4,FALSE)),0)</f>
        <v>16.481002858979878</v>
      </c>
      <c r="DN696" s="430">
        <f>IFERROR(IF(CA696="D",IF(DL696="A dispo.",DK696*VLOOKUP('DATI INPUT'!$F$27,TARIFFE_UD,5,FALSE),DK696*VLOOKUP(DL696,TARIFFE_UD,5,FALSE)),DK696*VLOOKUP(CB696-100,TARIFFE_UND,5,FALSE)),0)</f>
        <v>67.397800635548478</v>
      </c>
      <c r="DO696" s="431">
        <f t="shared" si="147"/>
        <v>-1.1965054716398527E-3</v>
      </c>
      <c r="DP696" s="299">
        <f>IFERROR(IF(CA696="D",IF(DL696="A dispo.",DF696*VLOOKUP('DATI INPUT'!$F$27,TARIFFE_UD,2,FALSE),DF696*VLOOKUP(DL696,TARIFFE_UD,2,FALSE)),DF696*VLOOKUP(CB696-100,TARIFFE_UND,2,FALSE)),0)</f>
        <v>20.590710368354486</v>
      </c>
      <c r="DQ696" s="299">
        <f>IFERROR(IF(CA696="D",IF(DL696="A dispo.",DK696*VLOOKUP('DATI INPUT'!$F$27,TARIFFE_UD,3,FALSE),DK696*VLOOKUP(DL696,TARIFFE_UD,3,FALSE)),DK696*VLOOKUP(CB696-100,TARIFFE_UND,3,FALSE)),0)</f>
        <v>60.367780403072892</v>
      </c>
      <c r="DR696" s="299">
        <f t="shared" si="148"/>
        <v>80.958490771427378</v>
      </c>
    </row>
    <row r="697" spans="1:122" x14ac:dyDescent="0.25">
      <c r="A697" t="s">
        <v>6307</v>
      </c>
      <c r="B697" t="s">
        <v>6308</v>
      </c>
      <c r="C697" t="s">
        <v>6309</v>
      </c>
      <c r="D697" t="s">
        <v>6310</v>
      </c>
      <c r="E697" t="s">
        <v>268</v>
      </c>
      <c r="F697" t="s">
        <v>156</v>
      </c>
      <c r="G697" t="s">
        <v>6311</v>
      </c>
      <c r="H697" t="s">
        <v>1839</v>
      </c>
      <c r="I697" t="s">
        <v>6312</v>
      </c>
      <c r="J697" t="s">
        <v>274</v>
      </c>
      <c r="K697" t="s">
        <v>6313</v>
      </c>
      <c r="L697" t="s">
        <v>960</v>
      </c>
      <c r="M697" t="s">
        <v>6314</v>
      </c>
      <c r="N697" t="s">
        <v>984</v>
      </c>
      <c r="O697" t="s">
        <v>873</v>
      </c>
      <c r="P697" t="s">
        <v>1310</v>
      </c>
      <c r="Q697" t="s">
        <v>315</v>
      </c>
      <c r="R697" t="s">
        <v>268</v>
      </c>
      <c r="S697" t="s">
        <v>268</v>
      </c>
      <c r="T697" t="s">
        <v>268</v>
      </c>
      <c r="U697" t="s">
        <v>268</v>
      </c>
      <c r="V697" t="s">
        <v>268</v>
      </c>
      <c r="W697" t="s">
        <v>6314</v>
      </c>
      <c r="X697" t="s">
        <v>1310</v>
      </c>
      <c r="Y697" t="s">
        <v>315</v>
      </c>
      <c r="Z697" t="s">
        <v>268</v>
      </c>
      <c r="AA697" t="s">
        <v>268</v>
      </c>
      <c r="AB697" t="s">
        <v>268</v>
      </c>
      <c r="AC697" t="s">
        <v>268</v>
      </c>
      <c r="AD697" t="s">
        <v>268</v>
      </c>
      <c r="AE697" t="s">
        <v>287</v>
      </c>
      <c r="AF697" t="s">
        <v>1811</v>
      </c>
      <c r="AG697" t="s">
        <v>875</v>
      </c>
      <c r="AH697" t="s">
        <v>1812</v>
      </c>
      <c r="AI697" t="s">
        <v>686</v>
      </c>
      <c r="AJ697" t="s">
        <v>268</v>
      </c>
      <c r="AK697" t="s">
        <v>366</v>
      </c>
      <c r="AL697" t="s">
        <v>268</v>
      </c>
      <c r="AM697" t="s">
        <v>288</v>
      </c>
      <c r="AN697" t="s">
        <v>268</v>
      </c>
      <c r="AO697" t="s">
        <v>268</v>
      </c>
      <c r="AP697" t="s">
        <v>268</v>
      </c>
      <c r="AQ697" t="s">
        <v>268</v>
      </c>
      <c r="AR697" t="s">
        <v>268</v>
      </c>
      <c r="AS697" t="s">
        <v>268</v>
      </c>
      <c r="AT697" t="s">
        <v>268</v>
      </c>
      <c r="AU697" t="s">
        <v>268</v>
      </c>
      <c r="AV697" t="s">
        <v>268</v>
      </c>
      <c r="AW697" t="s">
        <v>268</v>
      </c>
      <c r="AX697" t="s">
        <v>268</v>
      </c>
      <c r="AY697" t="s">
        <v>268</v>
      </c>
      <c r="AZ697" t="s">
        <v>268</v>
      </c>
      <c r="BA697" t="s">
        <v>268</v>
      </c>
      <c r="BB697" t="s">
        <v>268</v>
      </c>
      <c r="BC697" t="s">
        <v>268</v>
      </c>
      <c r="BD697" t="s">
        <v>268</v>
      </c>
      <c r="BE697" t="s">
        <v>268</v>
      </c>
      <c r="BF697" t="s">
        <v>268</v>
      </c>
      <c r="BG697" t="s">
        <v>268</v>
      </c>
      <c r="BH697" t="s">
        <v>268</v>
      </c>
      <c r="BI697" t="s">
        <v>268</v>
      </c>
      <c r="BJ697" t="s">
        <v>268</v>
      </c>
      <c r="BK697" t="s">
        <v>268</v>
      </c>
      <c r="BL697" t="s">
        <v>268</v>
      </c>
      <c r="BM697" t="s">
        <v>268</v>
      </c>
      <c r="BN697" t="s">
        <v>268</v>
      </c>
      <c r="BO697" t="s">
        <v>268</v>
      </c>
      <c r="BP697" t="s">
        <v>268</v>
      </c>
      <c r="BQ697" t="s">
        <v>268</v>
      </c>
      <c r="BR697" t="s">
        <v>268</v>
      </c>
      <c r="BS697" t="s">
        <v>268</v>
      </c>
      <c r="BT697" t="s">
        <v>268</v>
      </c>
      <c r="BU697" t="s">
        <v>268</v>
      </c>
      <c r="BV697" t="s">
        <v>268</v>
      </c>
      <c r="BW697" t="s">
        <v>268</v>
      </c>
      <c r="BX697" t="s">
        <v>268</v>
      </c>
      <c r="BY697">
        <v>54</v>
      </c>
      <c r="BZ697">
        <v>54</v>
      </c>
      <c r="CA697" t="s">
        <v>142</v>
      </c>
      <c r="CB697" s="356">
        <v>122</v>
      </c>
      <c r="CC697" t="s">
        <v>876</v>
      </c>
      <c r="CD697" t="s">
        <v>268</v>
      </c>
      <c r="CE697" t="s">
        <v>268</v>
      </c>
      <c r="CF697" s="356">
        <v>1</v>
      </c>
      <c r="CG697" t="s">
        <v>268</v>
      </c>
      <c r="CH697" t="s">
        <v>268</v>
      </c>
      <c r="CI697" t="s">
        <v>268</v>
      </c>
      <c r="CJ697" t="s">
        <v>268</v>
      </c>
      <c r="CK697" t="s">
        <v>268</v>
      </c>
      <c r="CL697" t="s">
        <v>268</v>
      </c>
      <c r="CM697" t="s">
        <v>11224</v>
      </c>
      <c r="CN697">
        <v>43.55</v>
      </c>
      <c r="CO697" t="s">
        <v>268</v>
      </c>
      <c r="CP697">
        <v>43.55</v>
      </c>
      <c r="CQ697">
        <v>365</v>
      </c>
      <c r="CR697" t="s">
        <v>878</v>
      </c>
      <c r="CS697" t="s">
        <v>11225</v>
      </c>
      <c r="CT697" t="s">
        <v>11226</v>
      </c>
      <c r="CU697" t="s">
        <v>11227</v>
      </c>
      <c r="CV697" t="s">
        <v>268</v>
      </c>
      <c r="CW697" t="s">
        <v>268</v>
      </c>
      <c r="CX697" t="s">
        <v>268</v>
      </c>
      <c r="CY697" t="s">
        <v>268</v>
      </c>
      <c r="CZ697" t="s">
        <v>268</v>
      </c>
      <c r="DA697" t="s">
        <v>268</v>
      </c>
      <c r="DB697" s="429">
        <f t="shared" si="136"/>
        <v>0</v>
      </c>
      <c r="DC697" s="284">
        <f t="shared" si="137"/>
        <v>0</v>
      </c>
      <c r="DD697" s="284">
        <f t="shared" si="138"/>
        <v>0</v>
      </c>
      <c r="DE697" s="284">
        <f t="shared" si="139"/>
        <v>0</v>
      </c>
      <c r="DF697" s="295">
        <f t="shared" si="140"/>
        <v>54</v>
      </c>
      <c r="DG697" s="284">
        <f t="shared" si="141"/>
        <v>0</v>
      </c>
      <c r="DH697" s="284">
        <f t="shared" si="142"/>
        <v>0</v>
      </c>
      <c r="DI697" s="284">
        <f t="shared" si="143"/>
        <v>0</v>
      </c>
      <c r="DJ697" s="284">
        <f t="shared" si="144"/>
        <v>0</v>
      </c>
      <c r="DK697" s="295">
        <f t="shared" si="145"/>
        <v>1</v>
      </c>
      <c r="DL697" s="297">
        <f t="shared" si="146"/>
        <v>1</v>
      </c>
      <c r="DM697" s="430">
        <f>IFERROR(IF(CA697="D",IF(DL697="A dispo.",DF697*VLOOKUP('DATI INPUT'!$F$27,TARIFFE_UD,4,FALSE),DF697*VLOOKUP(DL697,TARIFFE_UD,4,FALSE)),DF697*VLOOKUP(CB697-100,TARIFFE_UND,4,FALSE)),0)</f>
        <v>26.623158464505952</v>
      </c>
      <c r="DN697" s="430">
        <f>IFERROR(IF(CA697="D",IF(DL697="A dispo.",DK697*VLOOKUP('DATI INPUT'!$F$27,TARIFFE_UD,5,FALSE),DK697*VLOOKUP(DL697,TARIFFE_UD,5,FALSE)),DK697*VLOOKUP(CB697-100,TARIFFE_UND,5,FALSE)),0)</f>
        <v>16.930848468833439</v>
      </c>
      <c r="DO697" s="431">
        <f t="shared" si="147"/>
        <v>4.0069333393972784E-3</v>
      </c>
      <c r="DP697" s="299">
        <f>IFERROR(IF(CA697="D",IF(DL697="A dispo.",DF697*VLOOKUP('DATI INPUT'!$F$27,TARIFFE_UD,2,FALSE),DF697*VLOOKUP(DL697,TARIFFE_UD,2,FALSE)),DF697*VLOOKUP(CB697-100,TARIFFE_UND,2,FALSE)),0)</f>
        <v>33.261916748880331</v>
      </c>
      <c r="DQ697" s="299">
        <f>IFERROR(IF(CA697="D",IF(DL697="A dispo.",DK697*VLOOKUP('DATI INPUT'!$F$27,TARIFFE_UD,3,FALSE),DK697*VLOOKUP(DL697,TARIFFE_UD,3,FALSE)),DK697*VLOOKUP(CB697-100,TARIFFE_UND,3,FALSE)),0)</f>
        <v>15.164853048114928</v>
      </c>
      <c r="DR697" s="299">
        <f t="shared" si="148"/>
        <v>48.426769796995259</v>
      </c>
    </row>
    <row r="698" spans="1:122" x14ac:dyDescent="0.25">
      <c r="A698" t="s">
        <v>6315</v>
      </c>
      <c r="B698" t="s">
        <v>6308</v>
      </c>
      <c r="C698" t="s">
        <v>6316</v>
      </c>
      <c r="D698" t="s">
        <v>6310</v>
      </c>
      <c r="E698" t="s">
        <v>268</v>
      </c>
      <c r="F698" t="s">
        <v>156</v>
      </c>
      <c r="G698" t="s">
        <v>6311</v>
      </c>
      <c r="H698" t="s">
        <v>1839</v>
      </c>
      <c r="I698" t="s">
        <v>6312</v>
      </c>
      <c r="J698" t="s">
        <v>274</v>
      </c>
      <c r="K698" t="s">
        <v>6313</v>
      </c>
      <c r="L698" t="s">
        <v>960</v>
      </c>
      <c r="M698" t="s">
        <v>6314</v>
      </c>
      <c r="N698" t="s">
        <v>984</v>
      </c>
      <c r="O698" t="s">
        <v>873</v>
      </c>
      <c r="P698" t="s">
        <v>1310</v>
      </c>
      <c r="Q698" t="s">
        <v>315</v>
      </c>
      <c r="R698" t="s">
        <v>268</v>
      </c>
      <c r="S698" t="s">
        <v>268</v>
      </c>
      <c r="T698" t="s">
        <v>268</v>
      </c>
      <c r="U698" t="s">
        <v>268</v>
      </c>
      <c r="V698" t="s">
        <v>268</v>
      </c>
      <c r="W698" t="s">
        <v>6314</v>
      </c>
      <c r="X698" t="s">
        <v>1310</v>
      </c>
      <c r="Y698" t="s">
        <v>315</v>
      </c>
      <c r="Z698" t="s">
        <v>268</v>
      </c>
      <c r="AA698" t="s">
        <v>268</v>
      </c>
      <c r="AB698" t="s">
        <v>268</v>
      </c>
      <c r="AC698" t="s">
        <v>268</v>
      </c>
      <c r="AD698" t="s">
        <v>268</v>
      </c>
      <c r="AE698" t="s">
        <v>287</v>
      </c>
      <c r="AF698" t="s">
        <v>1811</v>
      </c>
      <c r="AG698" t="s">
        <v>875</v>
      </c>
      <c r="AH698" t="s">
        <v>1812</v>
      </c>
      <c r="AI698" t="s">
        <v>686</v>
      </c>
      <c r="AJ698" t="s">
        <v>268</v>
      </c>
      <c r="AK698" t="s">
        <v>366</v>
      </c>
      <c r="AL698" t="s">
        <v>268</v>
      </c>
      <c r="AM698" t="s">
        <v>288</v>
      </c>
      <c r="AN698" t="s">
        <v>268</v>
      </c>
      <c r="AO698" t="s">
        <v>268</v>
      </c>
      <c r="AP698" t="s">
        <v>268</v>
      </c>
      <c r="AQ698" t="s">
        <v>268</v>
      </c>
      <c r="AR698" t="s">
        <v>268</v>
      </c>
      <c r="AS698" t="s">
        <v>268</v>
      </c>
      <c r="AT698" t="s">
        <v>268</v>
      </c>
      <c r="AU698" t="s">
        <v>268</v>
      </c>
      <c r="AV698" t="s">
        <v>268</v>
      </c>
      <c r="AW698" t="s">
        <v>268</v>
      </c>
      <c r="AX698" t="s">
        <v>268</v>
      </c>
      <c r="AY698" t="s">
        <v>268</v>
      </c>
      <c r="AZ698" t="s">
        <v>268</v>
      </c>
      <c r="BA698" t="s">
        <v>268</v>
      </c>
      <c r="BB698" t="s">
        <v>268</v>
      </c>
      <c r="BC698" t="s">
        <v>268</v>
      </c>
      <c r="BD698" t="s">
        <v>268</v>
      </c>
      <c r="BE698" t="s">
        <v>268</v>
      </c>
      <c r="BF698" t="s">
        <v>268</v>
      </c>
      <c r="BG698" t="s">
        <v>268</v>
      </c>
      <c r="BH698" t="s">
        <v>268</v>
      </c>
      <c r="BI698" t="s">
        <v>268</v>
      </c>
      <c r="BJ698" t="s">
        <v>268</v>
      </c>
      <c r="BK698" t="s">
        <v>268</v>
      </c>
      <c r="BL698" t="s">
        <v>268</v>
      </c>
      <c r="BM698" t="s">
        <v>268</v>
      </c>
      <c r="BN698" t="s">
        <v>268</v>
      </c>
      <c r="BO698" t="s">
        <v>268</v>
      </c>
      <c r="BP698" t="s">
        <v>268</v>
      </c>
      <c r="BQ698" t="s">
        <v>268</v>
      </c>
      <c r="BR698" t="s">
        <v>268</v>
      </c>
      <c r="BS698" t="s">
        <v>268</v>
      </c>
      <c r="BT698" t="s">
        <v>268</v>
      </c>
      <c r="BU698" t="s">
        <v>268</v>
      </c>
      <c r="BV698" t="s">
        <v>268</v>
      </c>
      <c r="BW698" t="s">
        <v>268</v>
      </c>
      <c r="BX698" t="s">
        <v>268</v>
      </c>
      <c r="BY698">
        <v>54</v>
      </c>
      <c r="BZ698">
        <v>54</v>
      </c>
      <c r="CA698" t="s">
        <v>142</v>
      </c>
      <c r="CB698" s="356">
        <v>122</v>
      </c>
      <c r="CC698" t="s">
        <v>876</v>
      </c>
      <c r="CD698" t="s">
        <v>268</v>
      </c>
      <c r="CE698" t="s">
        <v>268</v>
      </c>
      <c r="CF698" s="356">
        <v>1</v>
      </c>
      <c r="CG698" t="s">
        <v>268</v>
      </c>
      <c r="CH698" t="s">
        <v>268</v>
      </c>
      <c r="CI698" t="s">
        <v>268</v>
      </c>
      <c r="CJ698" t="s">
        <v>268</v>
      </c>
      <c r="CK698" t="s">
        <v>268</v>
      </c>
      <c r="CL698" t="s">
        <v>268</v>
      </c>
      <c r="CM698" t="s">
        <v>11224</v>
      </c>
      <c r="CN698">
        <v>43.55</v>
      </c>
      <c r="CO698" t="s">
        <v>268</v>
      </c>
      <c r="CP698">
        <v>43.55</v>
      </c>
      <c r="CQ698">
        <v>365</v>
      </c>
      <c r="CR698" t="s">
        <v>878</v>
      </c>
      <c r="CS698" t="s">
        <v>11225</v>
      </c>
      <c r="CT698" t="s">
        <v>11226</v>
      </c>
      <c r="CU698" t="s">
        <v>11227</v>
      </c>
      <c r="CV698" t="s">
        <v>268</v>
      </c>
      <c r="CW698" t="s">
        <v>268</v>
      </c>
      <c r="CX698" t="s">
        <v>268</v>
      </c>
      <c r="CY698" t="s">
        <v>268</v>
      </c>
      <c r="CZ698" t="s">
        <v>268</v>
      </c>
      <c r="DA698" t="s">
        <v>268</v>
      </c>
      <c r="DB698" s="429">
        <f t="shared" si="136"/>
        <v>0</v>
      </c>
      <c r="DC698" s="284">
        <f t="shared" si="137"/>
        <v>0</v>
      </c>
      <c r="DD698" s="284">
        <f t="shared" si="138"/>
        <v>0</v>
      </c>
      <c r="DE698" s="284">
        <f t="shared" si="139"/>
        <v>0</v>
      </c>
      <c r="DF698" s="295">
        <f t="shared" si="140"/>
        <v>54</v>
      </c>
      <c r="DG698" s="284">
        <f t="shared" si="141"/>
        <v>0</v>
      </c>
      <c r="DH698" s="284">
        <f t="shared" si="142"/>
        <v>0</v>
      </c>
      <c r="DI698" s="284">
        <f t="shared" si="143"/>
        <v>0</v>
      </c>
      <c r="DJ698" s="284">
        <f t="shared" si="144"/>
        <v>0</v>
      </c>
      <c r="DK698" s="295">
        <f t="shared" si="145"/>
        <v>1</v>
      </c>
      <c r="DL698" s="297">
        <f t="shared" si="146"/>
        <v>1</v>
      </c>
      <c r="DM698" s="430">
        <f>IFERROR(IF(CA698="D",IF(DL698="A dispo.",DF698*VLOOKUP('DATI INPUT'!$F$27,TARIFFE_UD,4,FALSE),DF698*VLOOKUP(DL698,TARIFFE_UD,4,FALSE)),DF698*VLOOKUP(CB698-100,TARIFFE_UND,4,FALSE)),0)</f>
        <v>26.623158464505952</v>
      </c>
      <c r="DN698" s="430">
        <f>IFERROR(IF(CA698="D",IF(DL698="A dispo.",DK698*VLOOKUP('DATI INPUT'!$F$27,TARIFFE_UD,5,FALSE),DK698*VLOOKUP(DL698,TARIFFE_UD,5,FALSE)),DK698*VLOOKUP(CB698-100,TARIFFE_UND,5,FALSE)),0)</f>
        <v>16.930848468833439</v>
      </c>
      <c r="DO698" s="431">
        <f t="shared" si="147"/>
        <v>4.0069333393972784E-3</v>
      </c>
      <c r="DP698" s="299">
        <f>IFERROR(IF(CA698="D",IF(DL698="A dispo.",DF698*VLOOKUP('DATI INPUT'!$F$27,TARIFFE_UD,2,FALSE),DF698*VLOOKUP(DL698,TARIFFE_UD,2,FALSE)),DF698*VLOOKUP(CB698-100,TARIFFE_UND,2,FALSE)),0)</f>
        <v>33.261916748880331</v>
      </c>
      <c r="DQ698" s="299">
        <f>IFERROR(IF(CA698="D",IF(DL698="A dispo.",DK698*VLOOKUP('DATI INPUT'!$F$27,TARIFFE_UD,3,FALSE),DK698*VLOOKUP(DL698,TARIFFE_UD,3,FALSE)),DK698*VLOOKUP(CB698-100,TARIFFE_UND,3,FALSE)),0)</f>
        <v>15.164853048114928</v>
      </c>
      <c r="DR698" s="299">
        <f t="shared" si="148"/>
        <v>48.426769796995259</v>
      </c>
    </row>
    <row r="699" spans="1:122" x14ac:dyDescent="0.25">
      <c r="A699" t="s">
        <v>6317</v>
      </c>
      <c r="B699" t="s">
        <v>6308</v>
      </c>
      <c r="C699" t="s">
        <v>6318</v>
      </c>
      <c r="D699" t="s">
        <v>6310</v>
      </c>
      <c r="E699" t="s">
        <v>268</v>
      </c>
      <c r="F699" t="s">
        <v>156</v>
      </c>
      <c r="G699" t="s">
        <v>6311</v>
      </c>
      <c r="H699" t="s">
        <v>1839</v>
      </c>
      <c r="I699" t="s">
        <v>6312</v>
      </c>
      <c r="J699" t="s">
        <v>274</v>
      </c>
      <c r="K699" t="s">
        <v>6313</v>
      </c>
      <c r="L699" t="s">
        <v>960</v>
      </c>
      <c r="M699" t="s">
        <v>6314</v>
      </c>
      <c r="N699" t="s">
        <v>984</v>
      </c>
      <c r="O699" t="s">
        <v>873</v>
      </c>
      <c r="P699" t="s">
        <v>1310</v>
      </c>
      <c r="Q699" t="s">
        <v>315</v>
      </c>
      <c r="R699" t="s">
        <v>268</v>
      </c>
      <c r="S699" t="s">
        <v>268</v>
      </c>
      <c r="T699" t="s">
        <v>268</v>
      </c>
      <c r="U699" t="s">
        <v>268</v>
      </c>
      <c r="V699" t="s">
        <v>268</v>
      </c>
      <c r="W699" t="s">
        <v>6314</v>
      </c>
      <c r="X699" t="s">
        <v>1310</v>
      </c>
      <c r="Y699" t="s">
        <v>315</v>
      </c>
      <c r="Z699" t="s">
        <v>268</v>
      </c>
      <c r="AA699" t="s">
        <v>268</v>
      </c>
      <c r="AB699" t="s">
        <v>268</v>
      </c>
      <c r="AC699" t="s">
        <v>268</v>
      </c>
      <c r="AD699" t="s">
        <v>268</v>
      </c>
      <c r="AE699" t="s">
        <v>287</v>
      </c>
      <c r="AF699" t="s">
        <v>1811</v>
      </c>
      <c r="AG699" t="s">
        <v>875</v>
      </c>
      <c r="AH699" t="s">
        <v>1812</v>
      </c>
      <c r="AI699" t="s">
        <v>686</v>
      </c>
      <c r="AJ699" t="s">
        <v>268</v>
      </c>
      <c r="AK699" t="s">
        <v>366</v>
      </c>
      <c r="AL699" t="s">
        <v>268</v>
      </c>
      <c r="AM699" t="s">
        <v>288</v>
      </c>
      <c r="AN699" t="s">
        <v>268</v>
      </c>
      <c r="AO699" t="s">
        <v>268</v>
      </c>
      <c r="AP699" t="s">
        <v>268</v>
      </c>
      <c r="AQ699" t="s">
        <v>268</v>
      </c>
      <c r="AR699" t="s">
        <v>268</v>
      </c>
      <c r="AS699" t="s">
        <v>268</v>
      </c>
      <c r="AT699" t="s">
        <v>268</v>
      </c>
      <c r="AU699" t="s">
        <v>268</v>
      </c>
      <c r="AV699" t="s">
        <v>268</v>
      </c>
      <c r="AW699" t="s">
        <v>268</v>
      </c>
      <c r="AX699" t="s">
        <v>268</v>
      </c>
      <c r="AY699" t="s">
        <v>268</v>
      </c>
      <c r="AZ699" t="s">
        <v>268</v>
      </c>
      <c r="BA699" t="s">
        <v>268</v>
      </c>
      <c r="BB699" t="s">
        <v>268</v>
      </c>
      <c r="BC699" t="s">
        <v>268</v>
      </c>
      <c r="BD699" t="s">
        <v>268</v>
      </c>
      <c r="BE699" t="s">
        <v>268</v>
      </c>
      <c r="BF699" t="s">
        <v>268</v>
      </c>
      <c r="BG699" t="s">
        <v>268</v>
      </c>
      <c r="BH699" t="s">
        <v>268</v>
      </c>
      <c r="BI699" t="s">
        <v>268</v>
      </c>
      <c r="BJ699" t="s">
        <v>268</v>
      </c>
      <c r="BK699" t="s">
        <v>268</v>
      </c>
      <c r="BL699" t="s">
        <v>268</v>
      </c>
      <c r="BM699" t="s">
        <v>268</v>
      </c>
      <c r="BN699" t="s">
        <v>268</v>
      </c>
      <c r="BO699" t="s">
        <v>268</v>
      </c>
      <c r="BP699" t="s">
        <v>268</v>
      </c>
      <c r="BQ699" t="s">
        <v>268</v>
      </c>
      <c r="BR699" t="s">
        <v>268</v>
      </c>
      <c r="BS699" t="s">
        <v>268</v>
      </c>
      <c r="BT699" t="s">
        <v>268</v>
      </c>
      <c r="BU699" t="s">
        <v>268</v>
      </c>
      <c r="BV699" t="s">
        <v>268</v>
      </c>
      <c r="BW699" t="s">
        <v>268</v>
      </c>
      <c r="BX699" t="s">
        <v>268</v>
      </c>
      <c r="BY699">
        <v>54</v>
      </c>
      <c r="BZ699">
        <v>54</v>
      </c>
      <c r="CA699" t="s">
        <v>142</v>
      </c>
      <c r="CB699" s="356">
        <v>122</v>
      </c>
      <c r="CC699" t="s">
        <v>876</v>
      </c>
      <c r="CD699" t="s">
        <v>268</v>
      </c>
      <c r="CE699" t="s">
        <v>268</v>
      </c>
      <c r="CF699" s="356">
        <v>1</v>
      </c>
      <c r="CG699" t="s">
        <v>268</v>
      </c>
      <c r="CH699" t="s">
        <v>268</v>
      </c>
      <c r="CI699" t="s">
        <v>268</v>
      </c>
      <c r="CJ699" t="s">
        <v>268</v>
      </c>
      <c r="CK699" t="s">
        <v>268</v>
      </c>
      <c r="CL699" t="s">
        <v>268</v>
      </c>
      <c r="CM699" t="s">
        <v>11224</v>
      </c>
      <c r="CN699">
        <v>43.55</v>
      </c>
      <c r="CO699" t="s">
        <v>268</v>
      </c>
      <c r="CP699">
        <v>43.55</v>
      </c>
      <c r="CQ699">
        <v>365</v>
      </c>
      <c r="CR699" t="s">
        <v>878</v>
      </c>
      <c r="CS699" t="s">
        <v>11225</v>
      </c>
      <c r="CT699" t="s">
        <v>11226</v>
      </c>
      <c r="CU699" t="s">
        <v>11227</v>
      </c>
      <c r="CV699" t="s">
        <v>268</v>
      </c>
      <c r="CW699" t="s">
        <v>268</v>
      </c>
      <c r="CX699" t="s">
        <v>268</v>
      </c>
      <c r="CY699" t="s">
        <v>268</v>
      </c>
      <c r="CZ699" t="s">
        <v>268</v>
      </c>
      <c r="DA699" t="s">
        <v>268</v>
      </c>
      <c r="DB699" s="429">
        <f t="shared" si="136"/>
        <v>0</v>
      </c>
      <c r="DC699" s="284">
        <f t="shared" si="137"/>
        <v>0</v>
      </c>
      <c r="DD699" s="284">
        <f t="shared" si="138"/>
        <v>0</v>
      </c>
      <c r="DE699" s="284">
        <f t="shared" si="139"/>
        <v>0</v>
      </c>
      <c r="DF699" s="295">
        <f t="shared" si="140"/>
        <v>54</v>
      </c>
      <c r="DG699" s="284">
        <f t="shared" si="141"/>
        <v>0</v>
      </c>
      <c r="DH699" s="284">
        <f t="shared" si="142"/>
        <v>0</v>
      </c>
      <c r="DI699" s="284">
        <f t="shared" si="143"/>
        <v>0</v>
      </c>
      <c r="DJ699" s="284">
        <f t="shared" si="144"/>
        <v>0</v>
      </c>
      <c r="DK699" s="295">
        <f t="shared" si="145"/>
        <v>1</v>
      </c>
      <c r="DL699" s="297">
        <f t="shared" si="146"/>
        <v>1</v>
      </c>
      <c r="DM699" s="430">
        <f>IFERROR(IF(CA699="D",IF(DL699="A dispo.",DF699*VLOOKUP('DATI INPUT'!$F$27,TARIFFE_UD,4,FALSE),DF699*VLOOKUP(DL699,TARIFFE_UD,4,FALSE)),DF699*VLOOKUP(CB699-100,TARIFFE_UND,4,FALSE)),0)</f>
        <v>26.623158464505952</v>
      </c>
      <c r="DN699" s="430">
        <f>IFERROR(IF(CA699="D",IF(DL699="A dispo.",DK699*VLOOKUP('DATI INPUT'!$F$27,TARIFFE_UD,5,FALSE),DK699*VLOOKUP(DL699,TARIFFE_UD,5,FALSE)),DK699*VLOOKUP(CB699-100,TARIFFE_UND,5,FALSE)),0)</f>
        <v>16.930848468833439</v>
      </c>
      <c r="DO699" s="431">
        <f t="shared" si="147"/>
        <v>4.0069333393972784E-3</v>
      </c>
      <c r="DP699" s="299">
        <f>IFERROR(IF(CA699="D",IF(DL699="A dispo.",DF699*VLOOKUP('DATI INPUT'!$F$27,TARIFFE_UD,2,FALSE),DF699*VLOOKUP(DL699,TARIFFE_UD,2,FALSE)),DF699*VLOOKUP(CB699-100,TARIFFE_UND,2,FALSE)),0)</f>
        <v>33.261916748880331</v>
      </c>
      <c r="DQ699" s="299">
        <f>IFERROR(IF(CA699="D",IF(DL699="A dispo.",DK699*VLOOKUP('DATI INPUT'!$F$27,TARIFFE_UD,3,FALSE),DK699*VLOOKUP(DL699,TARIFFE_UD,3,FALSE)),DK699*VLOOKUP(CB699-100,TARIFFE_UND,3,FALSE)),0)</f>
        <v>15.164853048114928</v>
      </c>
      <c r="DR699" s="299">
        <f t="shared" si="148"/>
        <v>48.426769796995259</v>
      </c>
    </row>
    <row r="700" spans="1:122" x14ac:dyDescent="0.25">
      <c r="A700" t="s">
        <v>6319</v>
      </c>
      <c r="B700" t="s">
        <v>6308</v>
      </c>
      <c r="C700" t="s">
        <v>1494</v>
      </c>
      <c r="D700" t="s">
        <v>6310</v>
      </c>
      <c r="E700" t="s">
        <v>268</v>
      </c>
      <c r="F700" t="s">
        <v>156</v>
      </c>
      <c r="G700" t="s">
        <v>6311</v>
      </c>
      <c r="H700" t="s">
        <v>1839</v>
      </c>
      <c r="I700" t="s">
        <v>6312</v>
      </c>
      <c r="J700" t="s">
        <v>274</v>
      </c>
      <c r="K700" t="s">
        <v>6313</v>
      </c>
      <c r="L700" t="s">
        <v>960</v>
      </c>
      <c r="M700" t="s">
        <v>6314</v>
      </c>
      <c r="N700" t="s">
        <v>984</v>
      </c>
      <c r="O700" t="s">
        <v>873</v>
      </c>
      <c r="P700" t="s">
        <v>1310</v>
      </c>
      <c r="Q700" t="s">
        <v>315</v>
      </c>
      <c r="R700" t="s">
        <v>268</v>
      </c>
      <c r="S700" t="s">
        <v>268</v>
      </c>
      <c r="T700" t="s">
        <v>268</v>
      </c>
      <c r="U700" t="s">
        <v>268</v>
      </c>
      <c r="V700" t="s">
        <v>268</v>
      </c>
      <c r="W700" t="s">
        <v>6314</v>
      </c>
      <c r="X700" t="s">
        <v>1310</v>
      </c>
      <c r="Y700" t="s">
        <v>315</v>
      </c>
      <c r="Z700" t="s">
        <v>268</v>
      </c>
      <c r="AA700" t="s">
        <v>268</v>
      </c>
      <c r="AB700" t="s">
        <v>268</v>
      </c>
      <c r="AC700" t="s">
        <v>268</v>
      </c>
      <c r="AD700" t="s">
        <v>268</v>
      </c>
      <c r="AE700" t="s">
        <v>287</v>
      </c>
      <c r="AF700" t="s">
        <v>1811</v>
      </c>
      <c r="AG700" t="s">
        <v>875</v>
      </c>
      <c r="AH700" t="s">
        <v>1812</v>
      </c>
      <c r="AI700" t="s">
        <v>686</v>
      </c>
      <c r="AJ700" t="s">
        <v>268</v>
      </c>
      <c r="AK700" t="s">
        <v>366</v>
      </c>
      <c r="AL700" t="s">
        <v>268</v>
      </c>
      <c r="AM700" t="s">
        <v>288</v>
      </c>
      <c r="AN700" t="s">
        <v>268</v>
      </c>
      <c r="AO700" t="s">
        <v>268</v>
      </c>
      <c r="AP700" t="s">
        <v>268</v>
      </c>
      <c r="AQ700" t="s">
        <v>268</v>
      </c>
      <c r="AR700" t="s">
        <v>268</v>
      </c>
      <c r="AS700" t="s">
        <v>268</v>
      </c>
      <c r="AT700" t="s">
        <v>268</v>
      </c>
      <c r="AU700" t="s">
        <v>268</v>
      </c>
      <c r="AV700" t="s">
        <v>268</v>
      </c>
      <c r="AW700" t="s">
        <v>268</v>
      </c>
      <c r="AX700" t="s">
        <v>268</v>
      </c>
      <c r="AY700" t="s">
        <v>268</v>
      </c>
      <c r="AZ700" t="s">
        <v>268</v>
      </c>
      <c r="BA700" t="s">
        <v>268</v>
      </c>
      <c r="BB700" t="s">
        <v>268</v>
      </c>
      <c r="BC700" t="s">
        <v>268</v>
      </c>
      <c r="BD700" t="s">
        <v>268</v>
      </c>
      <c r="BE700" t="s">
        <v>268</v>
      </c>
      <c r="BF700" t="s">
        <v>268</v>
      </c>
      <c r="BG700" t="s">
        <v>268</v>
      </c>
      <c r="BH700" t="s">
        <v>268</v>
      </c>
      <c r="BI700" t="s">
        <v>268</v>
      </c>
      <c r="BJ700" t="s">
        <v>268</v>
      </c>
      <c r="BK700" t="s">
        <v>268</v>
      </c>
      <c r="BL700" t="s">
        <v>268</v>
      </c>
      <c r="BM700" t="s">
        <v>268</v>
      </c>
      <c r="BN700" t="s">
        <v>268</v>
      </c>
      <c r="BO700" t="s">
        <v>268</v>
      </c>
      <c r="BP700" t="s">
        <v>268</v>
      </c>
      <c r="BQ700" t="s">
        <v>268</v>
      </c>
      <c r="BR700" t="s">
        <v>268</v>
      </c>
      <c r="BS700" t="s">
        <v>268</v>
      </c>
      <c r="BT700" t="s">
        <v>268</v>
      </c>
      <c r="BU700" t="s">
        <v>268</v>
      </c>
      <c r="BV700" t="s">
        <v>268</v>
      </c>
      <c r="BW700" t="s">
        <v>268</v>
      </c>
      <c r="BX700" t="s">
        <v>268</v>
      </c>
      <c r="BY700">
        <v>42</v>
      </c>
      <c r="BZ700">
        <v>42</v>
      </c>
      <c r="CA700" t="s">
        <v>142</v>
      </c>
      <c r="CB700" s="356">
        <v>123</v>
      </c>
      <c r="CC700" t="s">
        <v>1817</v>
      </c>
      <c r="CD700" t="s">
        <v>268</v>
      </c>
      <c r="CE700" t="s">
        <v>268</v>
      </c>
      <c r="CF700" s="356">
        <v>1</v>
      </c>
      <c r="CG700" t="s">
        <v>268</v>
      </c>
      <c r="CH700" t="s">
        <v>268</v>
      </c>
      <c r="CI700" t="s">
        <v>268</v>
      </c>
      <c r="CJ700" t="s">
        <v>268</v>
      </c>
      <c r="CK700" t="s">
        <v>268</v>
      </c>
      <c r="CL700" t="s">
        <v>268</v>
      </c>
      <c r="CM700" t="s">
        <v>11224</v>
      </c>
      <c r="CN700">
        <v>20.71</v>
      </c>
      <c r="CO700" t="s">
        <v>268</v>
      </c>
      <c r="CP700">
        <v>20.71</v>
      </c>
      <c r="CQ700">
        <v>365</v>
      </c>
      <c r="CR700" t="s">
        <v>878</v>
      </c>
      <c r="CS700" t="s">
        <v>11225</v>
      </c>
      <c r="CT700" t="s">
        <v>11226</v>
      </c>
      <c r="CU700" t="s">
        <v>11227</v>
      </c>
      <c r="CV700" t="s">
        <v>268</v>
      </c>
      <c r="CW700" t="s">
        <v>268</v>
      </c>
      <c r="CX700" t="s">
        <v>268</v>
      </c>
      <c r="CY700" t="s">
        <v>268</v>
      </c>
      <c r="CZ700" t="s">
        <v>268</v>
      </c>
      <c r="DA700" t="s">
        <v>268</v>
      </c>
      <c r="DB700" s="429">
        <f t="shared" si="136"/>
        <v>0</v>
      </c>
      <c r="DC700" s="284">
        <f t="shared" si="137"/>
        <v>0</v>
      </c>
      <c r="DD700" s="284">
        <f t="shared" si="138"/>
        <v>0</v>
      </c>
      <c r="DE700" s="284">
        <f t="shared" si="139"/>
        <v>0</v>
      </c>
      <c r="DF700" s="295">
        <f t="shared" si="140"/>
        <v>42</v>
      </c>
      <c r="DG700" s="284">
        <f t="shared" si="141"/>
        <v>1</v>
      </c>
      <c r="DH700" s="284">
        <f t="shared" si="142"/>
        <v>0</v>
      </c>
      <c r="DI700" s="284">
        <f t="shared" si="143"/>
        <v>0</v>
      </c>
      <c r="DJ700" s="284">
        <f t="shared" si="144"/>
        <v>0</v>
      </c>
      <c r="DK700" s="295">
        <f t="shared" si="145"/>
        <v>0</v>
      </c>
      <c r="DL700" s="297">
        <f t="shared" si="146"/>
        <v>1</v>
      </c>
      <c r="DM700" s="430">
        <f>IFERROR(IF(CA700="D",IF(DL700="A dispo.",DF700*VLOOKUP('DATI INPUT'!$F$27,TARIFFE_UD,4,FALSE),DF700*VLOOKUP(DL700,TARIFFE_UD,4,FALSE)),DF700*VLOOKUP(CB700-100,TARIFFE_UND,4,FALSE)),0)</f>
        <v>20.706901027949076</v>
      </c>
      <c r="DN700" s="430">
        <f>IFERROR(IF(CA700="D",IF(DL700="A dispo.",DK700*VLOOKUP('DATI INPUT'!$F$27,TARIFFE_UD,5,FALSE),DK700*VLOOKUP(DL700,TARIFFE_UD,5,FALSE)),DK700*VLOOKUP(CB700-100,TARIFFE_UND,5,FALSE)),0)</f>
        <v>0</v>
      </c>
      <c r="DO700" s="431">
        <f t="shared" si="147"/>
        <v>-3.0989720509246865E-3</v>
      </c>
      <c r="DP700" s="299">
        <f>IFERROR(IF(CA700="D",IF(DL700="A dispo.",DF700*VLOOKUP('DATI INPUT'!$F$27,TARIFFE_UD,2,FALSE),DF700*VLOOKUP(DL700,TARIFFE_UD,2,FALSE)),DF700*VLOOKUP(CB700-100,TARIFFE_UND,2,FALSE)),0)</f>
        <v>25.870379693573589</v>
      </c>
      <c r="DQ700" s="299">
        <f>IFERROR(IF(CA700="D",IF(DL700="A dispo.",DK700*VLOOKUP('DATI INPUT'!$F$27,TARIFFE_UD,3,FALSE),DK700*VLOOKUP(DL700,TARIFFE_UD,3,FALSE)),DK700*VLOOKUP(CB700-100,TARIFFE_UND,3,FALSE)),0)</f>
        <v>0</v>
      </c>
      <c r="DR700" s="299">
        <f t="shared" si="148"/>
        <v>25.870379693573589</v>
      </c>
    </row>
    <row r="701" spans="1:122" x14ac:dyDescent="0.25">
      <c r="A701" t="s">
        <v>6320</v>
      </c>
      <c r="B701" t="s">
        <v>6321</v>
      </c>
      <c r="C701" t="s">
        <v>1496</v>
      </c>
      <c r="D701" t="s">
        <v>6322</v>
      </c>
      <c r="E701" t="s">
        <v>268</v>
      </c>
      <c r="F701" t="s">
        <v>156</v>
      </c>
      <c r="G701" t="s">
        <v>6323</v>
      </c>
      <c r="H701" t="s">
        <v>6207</v>
      </c>
      <c r="I701" t="s">
        <v>376</v>
      </c>
      <c r="J701" t="s">
        <v>274</v>
      </c>
      <c r="K701" t="s">
        <v>1775</v>
      </c>
      <c r="L701" t="s">
        <v>960</v>
      </c>
      <c r="M701" t="s">
        <v>10407</v>
      </c>
      <c r="N701" t="s">
        <v>984</v>
      </c>
      <c r="O701" t="s">
        <v>873</v>
      </c>
      <c r="P701" t="s">
        <v>10365</v>
      </c>
      <c r="Q701" t="s">
        <v>343</v>
      </c>
      <c r="R701" t="s">
        <v>268</v>
      </c>
      <c r="S701" t="s">
        <v>268</v>
      </c>
      <c r="T701" t="s">
        <v>268</v>
      </c>
      <c r="U701" t="s">
        <v>268</v>
      </c>
      <c r="V701" t="s">
        <v>268</v>
      </c>
      <c r="W701" t="s">
        <v>10407</v>
      </c>
      <c r="X701" t="s">
        <v>10365</v>
      </c>
      <c r="Y701" t="s">
        <v>343</v>
      </c>
      <c r="Z701" t="s">
        <v>268</v>
      </c>
      <c r="AA701" t="s">
        <v>268</v>
      </c>
      <c r="AB701" t="s">
        <v>268</v>
      </c>
      <c r="AC701" t="s">
        <v>268</v>
      </c>
      <c r="AD701" t="s">
        <v>268</v>
      </c>
      <c r="AE701" t="s">
        <v>287</v>
      </c>
      <c r="AF701" t="s">
        <v>1811</v>
      </c>
      <c r="AG701" t="s">
        <v>875</v>
      </c>
      <c r="AH701" t="s">
        <v>380</v>
      </c>
      <c r="AI701" t="s">
        <v>793</v>
      </c>
      <c r="AJ701" t="s">
        <v>268</v>
      </c>
      <c r="AK701" t="s">
        <v>381</v>
      </c>
      <c r="AL701" t="s">
        <v>268</v>
      </c>
      <c r="AM701" t="s">
        <v>355</v>
      </c>
      <c r="AN701" t="s">
        <v>268</v>
      </c>
      <c r="AO701" t="s">
        <v>268</v>
      </c>
      <c r="AP701" t="s">
        <v>268</v>
      </c>
      <c r="AQ701" t="s">
        <v>268</v>
      </c>
      <c r="AR701" t="s">
        <v>268</v>
      </c>
      <c r="AS701" t="s">
        <v>268</v>
      </c>
      <c r="AT701" t="s">
        <v>268</v>
      </c>
      <c r="AU701" t="s">
        <v>268</v>
      </c>
      <c r="AV701" t="s">
        <v>268</v>
      </c>
      <c r="AW701" t="s">
        <v>268</v>
      </c>
      <c r="AX701" t="s">
        <v>268</v>
      </c>
      <c r="AY701" t="s">
        <v>268</v>
      </c>
      <c r="AZ701" t="s">
        <v>268</v>
      </c>
      <c r="BA701" t="s">
        <v>268</v>
      </c>
      <c r="BB701" t="s">
        <v>268</v>
      </c>
      <c r="BC701" t="s">
        <v>268</v>
      </c>
      <c r="BD701" t="s">
        <v>268</v>
      </c>
      <c r="BE701" t="s">
        <v>268</v>
      </c>
      <c r="BF701" t="s">
        <v>268</v>
      </c>
      <c r="BG701" t="s">
        <v>268</v>
      </c>
      <c r="BH701" t="s">
        <v>268</v>
      </c>
      <c r="BI701" t="s">
        <v>268</v>
      </c>
      <c r="BJ701" t="s">
        <v>268</v>
      </c>
      <c r="BK701" t="s">
        <v>268</v>
      </c>
      <c r="BL701" t="s">
        <v>268</v>
      </c>
      <c r="BM701" t="s">
        <v>268</v>
      </c>
      <c r="BN701" t="s">
        <v>268</v>
      </c>
      <c r="BO701" t="s">
        <v>268</v>
      </c>
      <c r="BP701" t="s">
        <v>268</v>
      </c>
      <c r="BQ701" t="s">
        <v>268</v>
      </c>
      <c r="BR701" t="s">
        <v>268</v>
      </c>
      <c r="BS701" t="s">
        <v>268</v>
      </c>
      <c r="BT701" t="s">
        <v>268</v>
      </c>
      <c r="BU701" t="s">
        <v>268</v>
      </c>
      <c r="BV701" t="s">
        <v>268</v>
      </c>
      <c r="BW701" t="s">
        <v>268</v>
      </c>
      <c r="BX701" t="s">
        <v>268</v>
      </c>
      <c r="BY701">
        <v>70</v>
      </c>
      <c r="BZ701">
        <v>70</v>
      </c>
      <c r="CA701" t="s">
        <v>142</v>
      </c>
      <c r="CB701" s="356">
        <v>122</v>
      </c>
      <c r="CC701" t="s">
        <v>876</v>
      </c>
      <c r="CD701" t="s">
        <v>268</v>
      </c>
      <c r="CE701" t="s">
        <v>268</v>
      </c>
      <c r="CF701" s="356">
        <v>2</v>
      </c>
      <c r="CG701" t="s">
        <v>268</v>
      </c>
      <c r="CH701" t="s">
        <v>268</v>
      </c>
      <c r="CI701" t="s">
        <v>268</v>
      </c>
      <c r="CJ701" t="s">
        <v>268</v>
      </c>
      <c r="CK701" t="s">
        <v>268</v>
      </c>
      <c r="CL701" t="s">
        <v>268</v>
      </c>
      <c r="CM701" t="s">
        <v>11224</v>
      </c>
      <c r="CN701">
        <v>91.7</v>
      </c>
      <c r="CO701" t="s">
        <v>268</v>
      </c>
      <c r="CP701">
        <v>91.7</v>
      </c>
      <c r="CQ701">
        <v>365</v>
      </c>
      <c r="CR701" t="s">
        <v>878</v>
      </c>
      <c r="CS701" t="s">
        <v>11225</v>
      </c>
      <c r="CT701" t="s">
        <v>11226</v>
      </c>
      <c r="CU701" t="s">
        <v>11227</v>
      </c>
      <c r="CV701" t="s">
        <v>268</v>
      </c>
      <c r="CW701" t="s">
        <v>268</v>
      </c>
      <c r="CX701" t="s">
        <v>268</v>
      </c>
      <c r="CY701" t="s">
        <v>268</v>
      </c>
      <c r="CZ701" t="s">
        <v>268</v>
      </c>
      <c r="DA701" t="s">
        <v>268</v>
      </c>
      <c r="DB701" s="429">
        <f t="shared" si="136"/>
        <v>0</v>
      </c>
      <c r="DC701" s="284">
        <f t="shared" si="137"/>
        <v>0</v>
      </c>
      <c r="DD701" s="284">
        <f t="shared" si="138"/>
        <v>0</v>
      </c>
      <c r="DE701" s="284">
        <f t="shared" si="139"/>
        <v>0</v>
      </c>
      <c r="DF701" s="295">
        <f t="shared" si="140"/>
        <v>70</v>
      </c>
      <c r="DG701" s="284">
        <f t="shared" si="141"/>
        <v>0</v>
      </c>
      <c r="DH701" s="284">
        <f t="shared" si="142"/>
        <v>0</v>
      </c>
      <c r="DI701" s="284">
        <f t="shared" si="143"/>
        <v>0</v>
      </c>
      <c r="DJ701" s="284">
        <f t="shared" si="144"/>
        <v>0</v>
      </c>
      <c r="DK701" s="295">
        <f t="shared" si="145"/>
        <v>1</v>
      </c>
      <c r="DL701" s="297">
        <f t="shared" si="146"/>
        <v>2</v>
      </c>
      <c r="DM701" s="430">
        <f>IFERROR(IF(CA701="D",IF(DL701="A dispo.",DF701*VLOOKUP('DATI INPUT'!$F$27,TARIFFE_UD,4,FALSE),DF701*VLOOKUP(DL701,TARIFFE_UD,4,FALSE)),DF701*VLOOKUP(CB701-100,TARIFFE_UND,4,FALSE)),0)</f>
        <v>40.263418665456541</v>
      </c>
      <c r="DN701" s="430">
        <f>IFERROR(IF(CA701="D",IF(DL701="A dispo.",DK701*VLOOKUP('DATI INPUT'!$F$27,TARIFFE_UD,5,FALSE),DK701*VLOOKUP(DL701,TARIFFE_UD,5,FALSE)),DK701*VLOOKUP(CB701-100,TARIFFE_UND,5,FALSE)),0)</f>
        <v>51.443731886070836</v>
      </c>
      <c r="DO701" s="431">
        <f t="shared" si="147"/>
        <v>7.1505515273742049E-3</v>
      </c>
      <c r="DP701" s="299">
        <f>IFERROR(IF(CA701="D",IF(DL701="A dispo.",DF701*VLOOKUP('DATI INPUT'!$F$27,TARIFFE_UD,2,FALSE),DF701*VLOOKUP(DL701,TARIFFE_UD,2,FALSE)),DF701*VLOOKUP(CB701-100,TARIFFE_UND,2,FALSE)),0)</f>
        <v>50.303516070837532</v>
      </c>
      <c r="DQ701" s="299">
        <f>IFERROR(IF(CA701="D",IF(DL701="A dispo.",DK701*VLOOKUP('DATI INPUT'!$F$27,TARIFFE_UD,3,FALSE),DK701*VLOOKUP(DL701,TARIFFE_UD,3,FALSE)),DK701*VLOOKUP(CB701-100,TARIFFE_UND,3,FALSE)),0)</f>
        <v>46.077822723118445</v>
      </c>
      <c r="DR701" s="299">
        <f t="shared" si="148"/>
        <v>96.381338793955976</v>
      </c>
    </row>
    <row r="702" spans="1:122" x14ac:dyDescent="0.25">
      <c r="A702" t="s">
        <v>6325</v>
      </c>
      <c r="B702" t="s">
        <v>6321</v>
      </c>
      <c r="C702" t="s">
        <v>1497</v>
      </c>
      <c r="D702" t="s">
        <v>6322</v>
      </c>
      <c r="E702" t="s">
        <v>268</v>
      </c>
      <c r="F702" t="s">
        <v>156</v>
      </c>
      <c r="G702" t="s">
        <v>6323</v>
      </c>
      <c r="H702" t="s">
        <v>6207</v>
      </c>
      <c r="I702" t="s">
        <v>376</v>
      </c>
      <c r="J702" t="s">
        <v>274</v>
      </c>
      <c r="K702" t="s">
        <v>1775</v>
      </c>
      <c r="L702" t="s">
        <v>960</v>
      </c>
      <c r="M702" t="s">
        <v>10407</v>
      </c>
      <c r="N702" t="s">
        <v>984</v>
      </c>
      <c r="O702" t="s">
        <v>873</v>
      </c>
      <c r="P702" t="s">
        <v>10365</v>
      </c>
      <c r="Q702" t="s">
        <v>343</v>
      </c>
      <c r="R702" t="s">
        <v>268</v>
      </c>
      <c r="S702" t="s">
        <v>268</v>
      </c>
      <c r="T702" t="s">
        <v>268</v>
      </c>
      <c r="U702" t="s">
        <v>268</v>
      </c>
      <c r="V702" t="s">
        <v>268</v>
      </c>
      <c r="W702" t="s">
        <v>10407</v>
      </c>
      <c r="X702" t="s">
        <v>10365</v>
      </c>
      <c r="Y702" t="s">
        <v>343</v>
      </c>
      <c r="Z702" t="s">
        <v>268</v>
      </c>
      <c r="AA702" t="s">
        <v>268</v>
      </c>
      <c r="AB702" t="s">
        <v>268</v>
      </c>
      <c r="AC702" t="s">
        <v>268</v>
      </c>
      <c r="AD702" t="s">
        <v>268</v>
      </c>
      <c r="AE702" t="s">
        <v>287</v>
      </c>
      <c r="AF702" t="s">
        <v>1811</v>
      </c>
      <c r="AG702" t="s">
        <v>875</v>
      </c>
      <c r="AH702" t="s">
        <v>380</v>
      </c>
      <c r="AI702" t="s">
        <v>793</v>
      </c>
      <c r="AJ702" t="s">
        <v>268</v>
      </c>
      <c r="AK702" t="s">
        <v>354</v>
      </c>
      <c r="AL702" t="s">
        <v>268</v>
      </c>
      <c r="AM702" t="s">
        <v>353</v>
      </c>
      <c r="AN702" t="s">
        <v>268</v>
      </c>
      <c r="AO702" t="s">
        <v>268</v>
      </c>
      <c r="AP702" t="s">
        <v>268</v>
      </c>
      <c r="AQ702" t="s">
        <v>268</v>
      </c>
      <c r="AR702" t="s">
        <v>268</v>
      </c>
      <c r="AS702" t="s">
        <v>268</v>
      </c>
      <c r="AT702" t="s">
        <v>268</v>
      </c>
      <c r="AU702" t="s">
        <v>268</v>
      </c>
      <c r="AV702" t="s">
        <v>268</v>
      </c>
      <c r="AW702" t="s">
        <v>268</v>
      </c>
      <c r="AX702" t="s">
        <v>268</v>
      </c>
      <c r="AY702" t="s">
        <v>268</v>
      </c>
      <c r="AZ702" t="s">
        <v>268</v>
      </c>
      <c r="BA702" t="s">
        <v>268</v>
      </c>
      <c r="BB702" t="s">
        <v>268</v>
      </c>
      <c r="BC702" t="s">
        <v>268</v>
      </c>
      <c r="BD702" t="s">
        <v>268</v>
      </c>
      <c r="BE702" t="s">
        <v>268</v>
      </c>
      <c r="BF702" t="s">
        <v>268</v>
      </c>
      <c r="BG702" t="s">
        <v>268</v>
      </c>
      <c r="BH702" t="s">
        <v>268</v>
      </c>
      <c r="BI702" t="s">
        <v>268</v>
      </c>
      <c r="BJ702" t="s">
        <v>268</v>
      </c>
      <c r="BK702" t="s">
        <v>268</v>
      </c>
      <c r="BL702" t="s">
        <v>268</v>
      </c>
      <c r="BM702" t="s">
        <v>268</v>
      </c>
      <c r="BN702" t="s">
        <v>268</v>
      </c>
      <c r="BO702" t="s">
        <v>268</v>
      </c>
      <c r="BP702" t="s">
        <v>268</v>
      </c>
      <c r="BQ702" t="s">
        <v>268</v>
      </c>
      <c r="BR702" t="s">
        <v>268</v>
      </c>
      <c r="BS702" t="s">
        <v>268</v>
      </c>
      <c r="BT702" t="s">
        <v>268</v>
      </c>
      <c r="BU702" t="s">
        <v>268</v>
      </c>
      <c r="BV702" t="s">
        <v>268</v>
      </c>
      <c r="BW702" t="s">
        <v>268</v>
      </c>
      <c r="BX702" t="s">
        <v>268</v>
      </c>
      <c r="BY702">
        <v>15</v>
      </c>
      <c r="BZ702">
        <v>15</v>
      </c>
      <c r="CA702" t="s">
        <v>142</v>
      </c>
      <c r="CB702" s="356">
        <v>123</v>
      </c>
      <c r="CC702" t="s">
        <v>1817</v>
      </c>
      <c r="CD702" t="s">
        <v>268</v>
      </c>
      <c r="CE702" t="s">
        <v>268</v>
      </c>
      <c r="CF702" s="356">
        <v>2</v>
      </c>
      <c r="CG702" t="s">
        <v>268</v>
      </c>
      <c r="CH702" t="s">
        <v>268</v>
      </c>
      <c r="CI702" t="s">
        <v>268</v>
      </c>
      <c r="CJ702" t="s">
        <v>268</v>
      </c>
      <c r="CK702" t="s">
        <v>268</v>
      </c>
      <c r="CL702" t="s">
        <v>268</v>
      </c>
      <c r="CM702" t="s">
        <v>11224</v>
      </c>
      <c r="CN702">
        <v>8.6300000000000008</v>
      </c>
      <c r="CO702" t="s">
        <v>268</v>
      </c>
      <c r="CP702">
        <v>8.6300000000000008</v>
      </c>
      <c r="CQ702">
        <v>365</v>
      </c>
      <c r="CR702" t="s">
        <v>878</v>
      </c>
      <c r="CS702" t="s">
        <v>11225</v>
      </c>
      <c r="CT702" t="s">
        <v>11226</v>
      </c>
      <c r="CU702" t="s">
        <v>11227</v>
      </c>
      <c r="CV702" t="s">
        <v>268</v>
      </c>
      <c r="CW702" t="s">
        <v>268</v>
      </c>
      <c r="CX702" t="s">
        <v>268</v>
      </c>
      <c r="CY702" t="s">
        <v>268</v>
      </c>
      <c r="CZ702" t="s">
        <v>268</v>
      </c>
      <c r="DA702" t="s">
        <v>268</v>
      </c>
      <c r="DB702" s="429">
        <f t="shared" si="136"/>
        <v>0</v>
      </c>
      <c r="DC702" s="284">
        <f t="shared" si="137"/>
        <v>0</v>
      </c>
      <c r="DD702" s="284">
        <f t="shared" si="138"/>
        <v>0</v>
      </c>
      <c r="DE702" s="284">
        <f t="shared" si="139"/>
        <v>0</v>
      </c>
      <c r="DF702" s="295">
        <f t="shared" si="140"/>
        <v>15</v>
      </c>
      <c r="DG702" s="284">
        <f t="shared" si="141"/>
        <v>1</v>
      </c>
      <c r="DH702" s="284">
        <f t="shared" si="142"/>
        <v>0</v>
      </c>
      <c r="DI702" s="284">
        <f t="shared" si="143"/>
        <v>0</v>
      </c>
      <c r="DJ702" s="284">
        <f t="shared" si="144"/>
        <v>0</v>
      </c>
      <c r="DK702" s="295">
        <f t="shared" si="145"/>
        <v>0</v>
      </c>
      <c r="DL702" s="297">
        <f t="shared" si="146"/>
        <v>2</v>
      </c>
      <c r="DM702" s="430">
        <f>IFERROR(IF(CA702="D",IF(DL702="A dispo.",DF702*VLOOKUP('DATI INPUT'!$F$27,TARIFFE_UD,4,FALSE),DF702*VLOOKUP(DL702,TARIFFE_UD,4,FALSE)),DF702*VLOOKUP(CB702-100,TARIFFE_UND,4,FALSE)),0)</f>
        <v>8.627875428312116</v>
      </c>
      <c r="DN702" s="430">
        <f>IFERROR(IF(CA702="D",IF(DL702="A dispo.",DK702*VLOOKUP('DATI INPUT'!$F$27,TARIFFE_UD,5,FALSE),DK702*VLOOKUP(DL702,TARIFFE_UD,5,FALSE)),DK702*VLOOKUP(CB702-100,TARIFFE_UND,5,FALSE)),0)</f>
        <v>0</v>
      </c>
      <c r="DO702" s="431">
        <f t="shared" si="147"/>
        <v>-2.1245716878848242E-3</v>
      </c>
      <c r="DP702" s="299">
        <f>IFERROR(IF(CA702="D",IF(DL702="A dispo.",DF702*VLOOKUP('DATI INPUT'!$F$27,TARIFFE_UD,2,FALSE),DF702*VLOOKUP(DL702,TARIFFE_UD,2,FALSE)),DF702*VLOOKUP(CB702-100,TARIFFE_UND,2,FALSE)),0)</f>
        <v>10.779324872322329</v>
      </c>
      <c r="DQ702" s="299">
        <f>IFERROR(IF(CA702="D",IF(DL702="A dispo.",DK702*VLOOKUP('DATI INPUT'!$F$27,TARIFFE_UD,3,FALSE),DK702*VLOOKUP(DL702,TARIFFE_UD,3,FALSE)),DK702*VLOOKUP(CB702-100,TARIFFE_UND,3,FALSE)),0)</f>
        <v>0</v>
      </c>
      <c r="DR702" s="299">
        <f t="shared" si="148"/>
        <v>10.779324872322329</v>
      </c>
    </row>
    <row r="703" spans="1:122" x14ac:dyDescent="0.25">
      <c r="A703" t="s">
        <v>6326</v>
      </c>
      <c r="B703" t="s">
        <v>6321</v>
      </c>
      <c r="C703" t="s">
        <v>1498</v>
      </c>
      <c r="D703" t="s">
        <v>6322</v>
      </c>
      <c r="E703" t="s">
        <v>268</v>
      </c>
      <c r="F703" t="s">
        <v>156</v>
      </c>
      <c r="G703" t="s">
        <v>6323</v>
      </c>
      <c r="H703" t="s">
        <v>6207</v>
      </c>
      <c r="I703" t="s">
        <v>376</v>
      </c>
      <c r="J703" t="s">
        <v>274</v>
      </c>
      <c r="K703" t="s">
        <v>1775</v>
      </c>
      <c r="L703" t="s">
        <v>960</v>
      </c>
      <c r="M703" t="s">
        <v>10407</v>
      </c>
      <c r="N703" t="s">
        <v>984</v>
      </c>
      <c r="O703" t="s">
        <v>873</v>
      </c>
      <c r="P703" t="s">
        <v>10365</v>
      </c>
      <c r="Q703" t="s">
        <v>343</v>
      </c>
      <c r="R703" t="s">
        <v>268</v>
      </c>
      <c r="S703" t="s">
        <v>268</v>
      </c>
      <c r="T703" t="s">
        <v>268</v>
      </c>
      <c r="U703" t="s">
        <v>268</v>
      </c>
      <c r="V703" t="s">
        <v>268</v>
      </c>
      <c r="W703" t="s">
        <v>10407</v>
      </c>
      <c r="X703" t="s">
        <v>10365</v>
      </c>
      <c r="Y703" t="s">
        <v>343</v>
      </c>
      <c r="Z703" t="s">
        <v>268</v>
      </c>
      <c r="AA703" t="s">
        <v>268</v>
      </c>
      <c r="AB703" t="s">
        <v>268</v>
      </c>
      <c r="AC703" t="s">
        <v>268</v>
      </c>
      <c r="AD703" t="s">
        <v>268</v>
      </c>
      <c r="AE703" t="s">
        <v>287</v>
      </c>
      <c r="AF703" t="s">
        <v>1811</v>
      </c>
      <c r="AG703" t="s">
        <v>875</v>
      </c>
      <c r="AH703" t="s">
        <v>380</v>
      </c>
      <c r="AI703" t="s">
        <v>793</v>
      </c>
      <c r="AJ703" t="s">
        <v>268</v>
      </c>
      <c r="AK703" t="s">
        <v>1021</v>
      </c>
      <c r="AL703" t="s">
        <v>268</v>
      </c>
      <c r="AM703" t="s">
        <v>353</v>
      </c>
      <c r="AN703" t="s">
        <v>268</v>
      </c>
      <c r="AO703" t="s">
        <v>268</v>
      </c>
      <c r="AP703" t="s">
        <v>268</v>
      </c>
      <c r="AQ703" t="s">
        <v>268</v>
      </c>
      <c r="AR703" t="s">
        <v>268</v>
      </c>
      <c r="AS703" t="s">
        <v>268</v>
      </c>
      <c r="AT703" t="s">
        <v>268</v>
      </c>
      <c r="AU703" t="s">
        <v>268</v>
      </c>
      <c r="AV703" t="s">
        <v>268</v>
      </c>
      <c r="AW703" t="s">
        <v>268</v>
      </c>
      <c r="AX703" t="s">
        <v>268</v>
      </c>
      <c r="AY703" t="s">
        <v>268</v>
      </c>
      <c r="AZ703" t="s">
        <v>268</v>
      </c>
      <c r="BA703" t="s">
        <v>268</v>
      </c>
      <c r="BB703" t="s">
        <v>268</v>
      </c>
      <c r="BC703" t="s">
        <v>268</v>
      </c>
      <c r="BD703" t="s">
        <v>268</v>
      </c>
      <c r="BE703" t="s">
        <v>268</v>
      </c>
      <c r="BF703" t="s">
        <v>268</v>
      </c>
      <c r="BG703" t="s">
        <v>268</v>
      </c>
      <c r="BH703" t="s">
        <v>268</v>
      </c>
      <c r="BI703" t="s">
        <v>268</v>
      </c>
      <c r="BJ703" t="s">
        <v>268</v>
      </c>
      <c r="BK703" t="s">
        <v>268</v>
      </c>
      <c r="BL703" t="s">
        <v>268</v>
      </c>
      <c r="BM703" t="s">
        <v>268</v>
      </c>
      <c r="BN703" t="s">
        <v>268</v>
      </c>
      <c r="BO703" t="s">
        <v>268</v>
      </c>
      <c r="BP703" t="s">
        <v>268</v>
      </c>
      <c r="BQ703" t="s">
        <v>268</v>
      </c>
      <c r="BR703" t="s">
        <v>268</v>
      </c>
      <c r="BS703" t="s">
        <v>268</v>
      </c>
      <c r="BT703" t="s">
        <v>268</v>
      </c>
      <c r="BU703" t="s">
        <v>268</v>
      </c>
      <c r="BV703" t="s">
        <v>268</v>
      </c>
      <c r="BW703" t="s">
        <v>268</v>
      </c>
      <c r="BX703" t="s">
        <v>268</v>
      </c>
      <c r="BY703">
        <v>20.16</v>
      </c>
      <c r="BZ703">
        <v>20.16</v>
      </c>
      <c r="CA703" t="s">
        <v>142</v>
      </c>
      <c r="CB703" s="356">
        <v>123</v>
      </c>
      <c r="CC703" t="s">
        <v>1817</v>
      </c>
      <c r="CD703" t="s">
        <v>268</v>
      </c>
      <c r="CE703" t="s">
        <v>268</v>
      </c>
      <c r="CF703" s="356">
        <v>2</v>
      </c>
      <c r="CG703" t="s">
        <v>268</v>
      </c>
      <c r="CH703" t="s">
        <v>268</v>
      </c>
      <c r="CI703" t="s">
        <v>268</v>
      </c>
      <c r="CJ703" t="s">
        <v>268</v>
      </c>
      <c r="CK703" t="s">
        <v>268</v>
      </c>
      <c r="CL703" t="s">
        <v>268</v>
      </c>
      <c r="CM703" t="s">
        <v>11224</v>
      </c>
      <c r="CN703">
        <v>11.6</v>
      </c>
      <c r="CO703" t="s">
        <v>268</v>
      </c>
      <c r="CP703">
        <v>11.6</v>
      </c>
      <c r="CQ703">
        <v>365</v>
      </c>
      <c r="CR703" t="s">
        <v>878</v>
      </c>
      <c r="CS703" t="s">
        <v>11225</v>
      </c>
      <c r="CT703" t="s">
        <v>11226</v>
      </c>
      <c r="CU703" t="s">
        <v>11227</v>
      </c>
      <c r="CV703" t="s">
        <v>268</v>
      </c>
      <c r="CW703" t="s">
        <v>268</v>
      </c>
      <c r="CX703" t="s">
        <v>268</v>
      </c>
      <c r="CY703" t="s">
        <v>268</v>
      </c>
      <c r="CZ703" t="s">
        <v>268</v>
      </c>
      <c r="DA703" t="s">
        <v>268</v>
      </c>
      <c r="DB703" s="429">
        <f t="shared" si="136"/>
        <v>0</v>
      </c>
      <c r="DC703" s="284">
        <f t="shared" si="137"/>
        <v>0</v>
      </c>
      <c r="DD703" s="284">
        <f t="shared" si="138"/>
        <v>0</v>
      </c>
      <c r="DE703" s="284">
        <f t="shared" si="139"/>
        <v>0</v>
      </c>
      <c r="DF703" s="295">
        <f t="shared" si="140"/>
        <v>20.16</v>
      </c>
      <c r="DG703" s="284">
        <f t="shared" si="141"/>
        <v>1</v>
      </c>
      <c r="DH703" s="284">
        <f t="shared" si="142"/>
        <v>0</v>
      </c>
      <c r="DI703" s="284">
        <f t="shared" si="143"/>
        <v>0</v>
      </c>
      <c r="DJ703" s="284">
        <f t="shared" si="144"/>
        <v>0</v>
      </c>
      <c r="DK703" s="295">
        <f t="shared" si="145"/>
        <v>0</v>
      </c>
      <c r="DL703" s="297">
        <f t="shared" si="146"/>
        <v>2</v>
      </c>
      <c r="DM703" s="430">
        <f>IFERROR(IF(CA703="D",IF(DL703="A dispo.",DF703*VLOOKUP('DATI INPUT'!$F$27,TARIFFE_UD,4,FALSE),DF703*VLOOKUP(DL703,TARIFFE_UD,4,FALSE)),DF703*VLOOKUP(CB703-100,TARIFFE_UND,4,FALSE)),0)</f>
        <v>11.595864575651483</v>
      </c>
      <c r="DN703" s="430">
        <f>IFERROR(IF(CA703="D",IF(DL703="A dispo.",DK703*VLOOKUP('DATI INPUT'!$F$27,TARIFFE_UD,5,FALSE),DK703*VLOOKUP(DL703,TARIFFE_UD,5,FALSE)),DK703*VLOOKUP(CB703-100,TARIFFE_UND,5,FALSE)),0)</f>
        <v>0</v>
      </c>
      <c r="DO703" s="431">
        <f t="shared" si="147"/>
        <v>-4.1354243485169917E-3</v>
      </c>
      <c r="DP703" s="299">
        <f>IFERROR(IF(CA703="D",IF(DL703="A dispo.",DF703*VLOOKUP('DATI INPUT'!$F$27,TARIFFE_UD,2,FALSE),DF703*VLOOKUP(DL703,TARIFFE_UD,2,FALSE)),DF703*VLOOKUP(CB703-100,TARIFFE_UND,2,FALSE)),0)</f>
        <v>14.487412628401211</v>
      </c>
      <c r="DQ703" s="299">
        <f>IFERROR(IF(CA703="D",IF(DL703="A dispo.",DK703*VLOOKUP('DATI INPUT'!$F$27,TARIFFE_UD,3,FALSE),DK703*VLOOKUP(DL703,TARIFFE_UD,3,FALSE)),DK703*VLOOKUP(CB703-100,TARIFFE_UND,3,FALSE)),0)</f>
        <v>0</v>
      </c>
      <c r="DR703" s="299">
        <f t="shared" si="148"/>
        <v>14.487412628401211</v>
      </c>
    </row>
    <row r="704" spans="1:122" x14ac:dyDescent="0.25">
      <c r="A704" t="s">
        <v>6327</v>
      </c>
      <c r="B704" t="s">
        <v>6328</v>
      </c>
      <c r="C704" t="s">
        <v>6329</v>
      </c>
      <c r="D704" t="s">
        <v>6330</v>
      </c>
      <c r="E704" t="s">
        <v>6331</v>
      </c>
      <c r="F704" t="s">
        <v>156</v>
      </c>
      <c r="G704" t="s">
        <v>6332</v>
      </c>
      <c r="H704" t="s">
        <v>6207</v>
      </c>
      <c r="I704" t="s">
        <v>6333</v>
      </c>
      <c r="J704" t="s">
        <v>274</v>
      </c>
      <c r="K704" t="s">
        <v>6334</v>
      </c>
      <c r="L704" t="s">
        <v>960</v>
      </c>
      <c r="M704" t="s">
        <v>6335</v>
      </c>
      <c r="N704" t="s">
        <v>984</v>
      </c>
      <c r="O704" t="s">
        <v>873</v>
      </c>
      <c r="P704" t="s">
        <v>887</v>
      </c>
      <c r="Q704" t="s">
        <v>270</v>
      </c>
      <c r="R704" t="s">
        <v>268</v>
      </c>
      <c r="S704" t="s">
        <v>268</v>
      </c>
      <c r="T704" t="s">
        <v>268</v>
      </c>
      <c r="U704" t="s">
        <v>268</v>
      </c>
      <c r="V704" t="s">
        <v>268</v>
      </c>
      <c r="W704" t="s">
        <v>6335</v>
      </c>
      <c r="X704" t="s">
        <v>887</v>
      </c>
      <c r="Y704" t="s">
        <v>270</v>
      </c>
      <c r="Z704" t="s">
        <v>268</v>
      </c>
      <c r="AA704" t="s">
        <v>268</v>
      </c>
      <c r="AB704" t="s">
        <v>268</v>
      </c>
      <c r="AC704" t="s">
        <v>268</v>
      </c>
      <c r="AD704" t="s">
        <v>268</v>
      </c>
      <c r="AE704" t="s">
        <v>287</v>
      </c>
      <c r="AF704" t="s">
        <v>1811</v>
      </c>
      <c r="AG704" t="s">
        <v>875</v>
      </c>
      <c r="AH704" t="s">
        <v>1848</v>
      </c>
      <c r="AI704" t="s">
        <v>4468</v>
      </c>
      <c r="AJ704" t="s">
        <v>268</v>
      </c>
      <c r="AK704" t="s">
        <v>352</v>
      </c>
      <c r="AL704" t="s">
        <v>268</v>
      </c>
      <c r="AM704" t="s">
        <v>355</v>
      </c>
      <c r="AN704" t="s">
        <v>268</v>
      </c>
      <c r="AO704" t="s">
        <v>268</v>
      </c>
      <c r="AP704" t="s">
        <v>268</v>
      </c>
      <c r="AQ704" t="s">
        <v>268</v>
      </c>
      <c r="AR704" t="s">
        <v>268</v>
      </c>
      <c r="AS704" t="s">
        <v>268</v>
      </c>
      <c r="AT704" t="s">
        <v>268</v>
      </c>
      <c r="AU704" t="s">
        <v>268</v>
      </c>
      <c r="AV704" t="s">
        <v>268</v>
      </c>
      <c r="AW704" t="s">
        <v>268</v>
      </c>
      <c r="AX704" t="s">
        <v>268</v>
      </c>
      <c r="AY704" t="s">
        <v>268</v>
      </c>
      <c r="AZ704" t="s">
        <v>268</v>
      </c>
      <c r="BA704" t="s">
        <v>268</v>
      </c>
      <c r="BB704" t="s">
        <v>268</v>
      </c>
      <c r="BC704" t="s">
        <v>268</v>
      </c>
      <c r="BD704" t="s">
        <v>268</v>
      </c>
      <c r="BE704" t="s">
        <v>268</v>
      </c>
      <c r="BF704" t="s">
        <v>268</v>
      </c>
      <c r="BG704" t="s">
        <v>268</v>
      </c>
      <c r="BH704" t="s">
        <v>268</v>
      </c>
      <c r="BI704" t="s">
        <v>268</v>
      </c>
      <c r="BJ704" t="s">
        <v>268</v>
      </c>
      <c r="BK704" t="s">
        <v>268</v>
      </c>
      <c r="BL704" t="s">
        <v>268</v>
      </c>
      <c r="BM704" t="s">
        <v>268</v>
      </c>
      <c r="BN704" t="s">
        <v>268</v>
      </c>
      <c r="BO704" t="s">
        <v>268</v>
      </c>
      <c r="BP704" t="s">
        <v>268</v>
      </c>
      <c r="BQ704" t="s">
        <v>268</v>
      </c>
      <c r="BR704" t="s">
        <v>268</v>
      </c>
      <c r="BS704" t="s">
        <v>268</v>
      </c>
      <c r="BT704" t="s">
        <v>268</v>
      </c>
      <c r="BU704" t="s">
        <v>268</v>
      </c>
      <c r="BV704" t="s">
        <v>268</v>
      </c>
      <c r="BW704" t="s">
        <v>268</v>
      </c>
      <c r="BX704" t="s">
        <v>268</v>
      </c>
      <c r="BY704">
        <v>78</v>
      </c>
      <c r="BZ704">
        <v>78</v>
      </c>
      <c r="CA704" t="s">
        <v>142</v>
      </c>
      <c r="CB704" s="356">
        <v>122</v>
      </c>
      <c r="CC704" t="s">
        <v>876</v>
      </c>
      <c r="CD704" t="s">
        <v>268</v>
      </c>
      <c r="CE704" t="s">
        <v>268</v>
      </c>
      <c r="CF704" s="356">
        <v>3</v>
      </c>
      <c r="CG704" t="s">
        <v>268</v>
      </c>
      <c r="CH704" t="s">
        <v>268</v>
      </c>
      <c r="CI704" t="s">
        <v>268</v>
      </c>
      <c r="CJ704" t="s">
        <v>268</v>
      </c>
      <c r="CK704" t="s">
        <v>268</v>
      </c>
      <c r="CL704" t="s">
        <v>268</v>
      </c>
      <c r="CM704" t="s">
        <v>11224</v>
      </c>
      <c r="CN704">
        <v>116.84</v>
      </c>
      <c r="CO704" t="s">
        <v>268</v>
      </c>
      <c r="CP704">
        <v>116.84</v>
      </c>
      <c r="CQ704">
        <v>365</v>
      </c>
      <c r="CR704" t="s">
        <v>878</v>
      </c>
      <c r="CS704" t="s">
        <v>11225</v>
      </c>
      <c r="CT704" t="s">
        <v>11226</v>
      </c>
      <c r="CU704" t="s">
        <v>11227</v>
      </c>
      <c r="CV704" t="s">
        <v>268</v>
      </c>
      <c r="CW704" t="s">
        <v>268</v>
      </c>
      <c r="CX704" t="s">
        <v>268</v>
      </c>
      <c r="CY704" t="s">
        <v>268</v>
      </c>
      <c r="CZ704" t="s">
        <v>268</v>
      </c>
      <c r="DA704" t="s">
        <v>268</v>
      </c>
      <c r="DB704" s="429">
        <f t="shared" si="136"/>
        <v>0</v>
      </c>
      <c r="DC704" s="284">
        <f t="shared" si="137"/>
        <v>0</v>
      </c>
      <c r="DD704" s="284">
        <f t="shared" si="138"/>
        <v>0</v>
      </c>
      <c r="DE704" s="284">
        <f t="shared" si="139"/>
        <v>0</v>
      </c>
      <c r="DF704" s="295">
        <f t="shared" si="140"/>
        <v>78</v>
      </c>
      <c r="DG704" s="284">
        <f t="shared" si="141"/>
        <v>0</v>
      </c>
      <c r="DH704" s="284">
        <f t="shared" si="142"/>
        <v>0</v>
      </c>
      <c r="DI704" s="284">
        <f t="shared" si="143"/>
        <v>0</v>
      </c>
      <c r="DJ704" s="284">
        <f t="shared" si="144"/>
        <v>0</v>
      </c>
      <c r="DK704" s="295">
        <f t="shared" si="145"/>
        <v>1</v>
      </c>
      <c r="DL704" s="297">
        <f t="shared" si="146"/>
        <v>3</v>
      </c>
      <c r="DM704" s="430">
        <f>IFERROR(IF(CA704="D",IF(DL704="A dispo.",DF704*VLOOKUP('DATI INPUT'!$F$27,TARIFFE_UD,4,FALSE),DF704*VLOOKUP(DL704,TARIFFE_UD,4,FALSE)),DF704*VLOOKUP(CB704-100,TARIFFE_UND,4,FALSE)),0)</f>
        <v>49.443008576939633</v>
      </c>
      <c r="DN704" s="430">
        <f>IFERROR(IF(CA704="D",IF(DL704="A dispo.",DK704*VLOOKUP('DATI INPUT'!$F$27,TARIFFE_UD,5,FALSE),DK704*VLOOKUP(DL704,TARIFFE_UD,5,FALSE)),DK704*VLOOKUP(CB704-100,TARIFFE_UND,5,FALSE)),0)</f>
        <v>67.397800635548478</v>
      </c>
      <c r="DO704" s="431">
        <f t="shared" si="147"/>
        <v>8.0921248810739144E-4</v>
      </c>
      <c r="DP704" s="299">
        <f>IFERROR(IF(CA704="D",IF(DL704="A dispo.",DF704*VLOOKUP('DATI INPUT'!$F$27,TARIFFE_UD,2,FALSE),DF704*VLOOKUP(DL704,TARIFFE_UD,2,FALSE)),DF704*VLOOKUP(CB704-100,TARIFFE_UND,2,FALSE)),0)</f>
        <v>61.772131105063458</v>
      </c>
      <c r="DQ704" s="299">
        <f>IFERROR(IF(CA704="D",IF(DL704="A dispo.",DK704*VLOOKUP('DATI INPUT'!$F$27,TARIFFE_UD,3,FALSE),DK704*VLOOKUP(DL704,TARIFFE_UD,3,FALSE)),DK704*VLOOKUP(CB704-100,TARIFFE_UND,3,FALSE)),0)</f>
        <v>60.367780403072892</v>
      </c>
      <c r="DR704" s="299">
        <f t="shared" si="148"/>
        <v>122.13991150813635</v>
      </c>
    </row>
    <row r="705" spans="1:122" x14ac:dyDescent="0.25">
      <c r="A705" t="s">
        <v>6338</v>
      </c>
      <c r="B705" t="s">
        <v>6328</v>
      </c>
      <c r="C705" t="s">
        <v>1022</v>
      </c>
      <c r="D705" t="s">
        <v>6330</v>
      </c>
      <c r="E705" t="s">
        <v>6331</v>
      </c>
      <c r="F705" t="s">
        <v>156</v>
      </c>
      <c r="G705" t="s">
        <v>6332</v>
      </c>
      <c r="H705" t="s">
        <v>6207</v>
      </c>
      <c r="I705" t="s">
        <v>6333</v>
      </c>
      <c r="J705" t="s">
        <v>274</v>
      </c>
      <c r="K705" t="s">
        <v>6334</v>
      </c>
      <c r="L705" t="s">
        <v>960</v>
      </c>
      <c r="M705" t="s">
        <v>6335</v>
      </c>
      <c r="N705" t="s">
        <v>984</v>
      </c>
      <c r="O705" t="s">
        <v>873</v>
      </c>
      <c r="P705" t="s">
        <v>887</v>
      </c>
      <c r="Q705" t="s">
        <v>270</v>
      </c>
      <c r="R705" t="s">
        <v>268</v>
      </c>
      <c r="S705" t="s">
        <v>268</v>
      </c>
      <c r="T705" t="s">
        <v>268</v>
      </c>
      <c r="U705" t="s">
        <v>268</v>
      </c>
      <c r="V705" t="s">
        <v>268</v>
      </c>
      <c r="W705" t="s">
        <v>6335</v>
      </c>
      <c r="X705" t="s">
        <v>887</v>
      </c>
      <c r="Y705" t="s">
        <v>270</v>
      </c>
      <c r="Z705" t="s">
        <v>268</v>
      </c>
      <c r="AA705" t="s">
        <v>268</v>
      </c>
      <c r="AB705" t="s">
        <v>268</v>
      </c>
      <c r="AC705" t="s">
        <v>268</v>
      </c>
      <c r="AD705" t="s">
        <v>268</v>
      </c>
      <c r="AE705" t="s">
        <v>287</v>
      </c>
      <c r="AF705" t="s">
        <v>1811</v>
      </c>
      <c r="AG705" t="s">
        <v>875</v>
      </c>
      <c r="AH705" t="s">
        <v>1848</v>
      </c>
      <c r="AI705" t="s">
        <v>4468</v>
      </c>
      <c r="AJ705" t="s">
        <v>268</v>
      </c>
      <c r="AK705" t="s">
        <v>352</v>
      </c>
      <c r="AL705" t="s">
        <v>268</v>
      </c>
      <c r="AM705" t="s">
        <v>355</v>
      </c>
      <c r="AN705" t="s">
        <v>268</v>
      </c>
      <c r="AO705" t="s">
        <v>268</v>
      </c>
      <c r="AP705" t="s">
        <v>268</v>
      </c>
      <c r="AQ705" t="s">
        <v>268</v>
      </c>
      <c r="AR705" t="s">
        <v>268</v>
      </c>
      <c r="AS705" t="s">
        <v>268</v>
      </c>
      <c r="AT705" t="s">
        <v>268</v>
      </c>
      <c r="AU705" t="s">
        <v>268</v>
      </c>
      <c r="AV705" t="s">
        <v>268</v>
      </c>
      <c r="AW705" t="s">
        <v>268</v>
      </c>
      <c r="AX705" t="s">
        <v>268</v>
      </c>
      <c r="AY705" t="s">
        <v>268</v>
      </c>
      <c r="AZ705" t="s">
        <v>268</v>
      </c>
      <c r="BA705" t="s">
        <v>268</v>
      </c>
      <c r="BB705" t="s">
        <v>268</v>
      </c>
      <c r="BC705" t="s">
        <v>268</v>
      </c>
      <c r="BD705" t="s">
        <v>268</v>
      </c>
      <c r="BE705" t="s">
        <v>268</v>
      </c>
      <c r="BF705" t="s">
        <v>268</v>
      </c>
      <c r="BG705" t="s">
        <v>268</v>
      </c>
      <c r="BH705" t="s">
        <v>268</v>
      </c>
      <c r="BI705" t="s">
        <v>268</v>
      </c>
      <c r="BJ705" t="s">
        <v>268</v>
      </c>
      <c r="BK705" t="s">
        <v>268</v>
      </c>
      <c r="BL705" t="s">
        <v>268</v>
      </c>
      <c r="BM705" t="s">
        <v>268</v>
      </c>
      <c r="BN705" t="s">
        <v>268</v>
      </c>
      <c r="BO705" t="s">
        <v>268</v>
      </c>
      <c r="BP705" t="s">
        <v>268</v>
      </c>
      <c r="BQ705" t="s">
        <v>268</v>
      </c>
      <c r="BR705" t="s">
        <v>268</v>
      </c>
      <c r="BS705" t="s">
        <v>268</v>
      </c>
      <c r="BT705" t="s">
        <v>268</v>
      </c>
      <c r="BU705" t="s">
        <v>268</v>
      </c>
      <c r="BV705" t="s">
        <v>268</v>
      </c>
      <c r="BW705" t="s">
        <v>268</v>
      </c>
      <c r="BX705" t="s">
        <v>268</v>
      </c>
      <c r="BY705">
        <v>161</v>
      </c>
      <c r="BZ705">
        <v>161</v>
      </c>
      <c r="CA705" t="s">
        <v>142</v>
      </c>
      <c r="CB705" s="356">
        <v>123</v>
      </c>
      <c r="CC705" t="s">
        <v>1817</v>
      </c>
      <c r="CD705" t="s">
        <v>268</v>
      </c>
      <c r="CE705" t="s">
        <v>268</v>
      </c>
      <c r="CF705" s="356">
        <v>3</v>
      </c>
      <c r="CG705" t="s">
        <v>268</v>
      </c>
      <c r="CH705" t="s">
        <v>268</v>
      </c>
      <c r="CI705" t="s">
        <v>268</v>
      </c>
      <c r="CJ705" t="s">
        <v>268</v>
      </c>
      <c r="CK705" t="s">
        <v>268</v>
      </c>
      <c r="CL705" t="s">
        <v>268</v>
      </c>
      <c r="CM705" t="s">
        <v>11224</v>
      </c>
      <c r="CN705">
        <v>102.05</v>
      </c>
      <c r="CO705" t="s">
        <v>268</v>
      </c>
      <c r="CP705">
        <v>102.05</v>
      </c>
      <c r="CQ705">
        <v>365</v>
      </c>
      <c r="CR705" t="s">
        <v>878</v>
      </c>
      <c r="CS705" t="s">
        <v>11225</v>
      </c>
      <c r="CT705" t="s">
        <v>11226</v>
      </c>
      <c r="CU705" t="s">
        <v>11227</v>
      </c>
      <c r="CV705" t="s">
        <v>268</v>
      </c>
      <c r="CW705" t="s">
        <v>268</v>
      </c>
      <c r="CX705" t="s">
        <v>268</v>
      </c>
      <c r="CY705" t="s">
        <v>268</v>
      </c>
      <c r="CZ705" t="s">
        <v>268</v>
      </c>
      <c r="DA705" t="s">
        <v>268</v>
      </c>
      <c r="DB705" s="429">
        <f t="shared" si="136"/>
        <v>0</v>
      </c>
      <c r="DC705" s="284">
        <f t="shared" si="137"/>
        <v>0</v>
      </c>
      <c r="DD705" s="284">
        <f t="shared" si="138"/>
        <v>0</v>
      </c>
      <c r="DE705" s="284">
        <f t="shared" si="139"/>
        <v>0</v>
      </c>
      <c r="DF705" s="295">
        <f t="shared" si="140"/>
        <v>161</v>
      </c>
      <c r="DG705" s="284">
        <f t="shared" si="141"/>
        <v>1</v>
      </c>
      <c r="DH705" s="284">
        <f t="shared" si="142"/>
        <v>0</v>
      </c>
      <c r="DI705" s="284">
        <f t="shared" si="143"/>
        <v>0</v>
      </c>
      <c r="DJ705" s="284">
        <f t="shared" si="144"/>
        <v>0</v>
      </c>
      <c r="DK705" s="295">
        <f t="shared" si="145"/>
        <v>0</v>
      </c>
      <c r="DL705" s="297">
        <f t="shared" si="146"/>
        <v>3</v>
      </c>
      <c r="DM705" s="430">
        <f>IFERROR(IF(CA705="D",IF(DL705="A dispo.",DF705*VLOOKUP('DATI INPUT'!$F$27,TARIFFE_UD,4,FALSE),DF705*VLOOKUP(DL705,TARIFFE_UD,4,FALSE)),DF705*VLOOKUP(CB705-100,TARIFFE_UND,4,FALSE)),0)</f>
        <v>102.05544078060616</v>
      </c>
      <c r="DN705" s="430">
        <f>IFERROR(IF(CA705="D",IF(DL705="A dispo.",DK705*VLOOKUP('DATI INPUT'!$F$27,TARIFFE_UD,5,FALSE),DK705*VLOOKUP(DL705,TARIFFE_UD,5,FALSE)),DK705*VLOOKUP(CB705-100,TARIFFE_UND,5,FALSE)),0)</f>
        <v>0</v>
      </c>
      <c r="DO705" s="431">
        <f t="shared" si="147"/>
        <v>5.4407806061647079E-3</v>
      </c>
      <c r="DP705" s="299">
        <f>IFERROR(IF(CA705="D",IF(DL705="A dispo.",DF705*VLOOKUP('DATI INPUT'!$F$27,TARIFFE_UD,2,FALSE),DF705*VLOOKUP(DL705,TARIFFE_UD,2,FALSE)),DF705*VLOOKUP(CB705-100,TARIFFE_UND,2,FALSE)),0)</f>
        <v>127.50401420404124</v>
      </c>
      <c r="DQ705" s="299">
        <f>IFERROR(IF(CA705="D",IF(DL705="A dispo.",DK705*VLOOKUP('DATI INPUT'!$F$27,TARIFFE_UD,3,FALSE),DK705*VLOOKUP(DL705,TARIFFE_UD,3,FALSE)),DK705*VLOOKUP(CB705-100,TARIFFE_UND,3,FALSE)),0)</f>
        <v>0</v>
      </c>
      <c r="DR705" s="299">
        <f t="shared" si="148"/>
        <v>127.50401420404124</v>
      </c>
    </row>
    <row r="706" spans="1:122" x14ac:dyDescent="0.25">
      <c r="A706" t="s">
        <v>6347</v>
      </c>
      <c r="B706" t="s">
        <v>6348</v>
      </c>
      <c r="C706" t="s">
        <v>1023</v>
      </c>
      <c r="D706" t="s">
        <v>6349</v>
      </c>
      <c r="E706" t="s">
        <v>268</v>
      </c>
      <c r="F706" t="s">
        <v>156</v>
      </c>
      <c r="G706" t="s">
        <v>6350</v>
      </c>
      <c r="H706" t="s">
        <v>6207</v>
      </c>
      <c r="I706" t="s">
        <v>6351</v>
      </c>
      <c r="J706" t="s">
        <v>274</v>
      </c>
      <c r="K706" t="s">
        <v>6352</v>
      </c>
      <c r="L706" t="s">
        <v>960</v>
      </c>
      <c r="M706" t="s">
        <v>10408</v>
      </c>
      <c r="N706" t="s">
        <v>984</v>
      </c>
      <c r="O706" t="s">
        <v>873</v>
      </c>
      <c r="P706" t="s">
        <v>10365</v>
      </c>
      <c r="Q706" t="s">
        <v>309</v>
      </c>
      <c r="R706" t="s">
        <v>268</v>
      </c>
      <c r="S706" t="s">
        <v>268</v>
      </c>
      <c r="T706" t="s">
        <v>268</v>
      </c>
      <c r="U706" t="s">
        <v>268</v>
      </c>
      <c r="V706" t="s">
        <v>268</v>
      </c>
      <c r="W706" t="s">
        <v>10408</v>
      </c>
      <c r="X706" t="s">
        <v>10365</v>
      </c>
      <c r="Y706" t="s">
        <v>309</v>
      </c>
      <c r="Z706" t="s">
        <v>268</v>
      </c>
      <c r="AA706" t="s">
        <v>268</v>
      </c>
      <c r="AB706" t="s">
        <v>268</v>
      </c>
      <c r="AC706" t="s">
        <v>268</v>
      </c>
      <c r="AD706" t="s">
        <v>268</v>
      </c>
      <c r="AE706" t="s">
        <v>287</v>
      </c>
      <c r="AF706" t="s">
        <v>1811</v>
      </c>
      <c r="AG706" t="s">
        <v>875</v>
      </c>
      <c r="AH706" t="s">
        <v>380</v>
      </c>
      <c r="AI706" t="s">
        <v>793</v>
      </c>
      <c r="AJ706" t="s">
        <v>268</v>
      </c>
      <c r="AK706" t="s">
        <v>395</v>
      </c>
      <c r="AL706" t="s">
        <v>268</v>
      </c>
      <c r="AM706" t="s">
        <v>355</v>
      </c>
      <c r="AN706" t="s">
        <v>268</v>
      </c>
      <c r="AO706" t="s">
        <v>268</v>
      </c>
      <c r="AP706" t="s">
        <v>268</v>
      </c>
      <c r="AQ706" t="s">
        <v>268</v>
      </c>
      <c r="AR706" t="s">
        <v>268</v>
      </c>
      <c r="AS706" t="s">
        <v>268</v>
      </c>
      <c r="AT706" t="s">
        <v>268</v>
      </c>
      <c r="AU706" t="s">
        <v>268</v>
      </c>
      <c r="AV706" t="s">
        <v>268</v>
      </c>
      <c r="AW706" t="s">
        <v>268</v>
      </c>
      <c r="AX706" t="s">
        <v>268</v>
      </c>
      <c r="AY706" t="s">
        <v>268</v>
      </c>
      <c r="AZ706" t="s">
        <v>268</v>
      </c>
      <c r="BA706" t="s">
        <v>268</v>
      </c>
      <c r="BB706" t="s">
        <v>268</v>
      </c>
      <c r="BC706" t="s">
        <v>268</v>
      </c>
      <c r="BD706" t="s">
        <v>268</v>
      </c>
      <c r="BE706" t="s">
        <v>268</v>
      </c>
      <c r="BF706" t="s">
        <v>268</v>
      </c>
      <c r="BG706" t="s">
        <v>268</v>
      </c>
      <c r="BH706" t="s">
        <v>268</v>
      </c>
      <c r="BI706" t="s">
        <v>268</v>
      </c>
      <c r="BJ706" t="s">
        <v>268</v>
      </c>
      <c r="BK706" t="s">
        <v>268</v>
      </c>
      <c r="BL706" t="s">
        <v>268</v>
      </c>
      <c r="BM706" t="s">
        <v>268</v>
      </c>
      <c r="BN706" t="s">
        <v>268</v>
      </c>
      <c r="BO706" t="s">
        <v>268</v>
      </c>
      <c r="BP706" t="s">
        <v>268</v>
      </c>
      <c r="BQ706" t="s">
        <v>268</v>
      </c>
      <c r="BR706" t="s">
        <v>268</v>
      </c>
      <c r="BS706" t="s">
        <v>268</v>
      </c>
      <c r="BT706" t="s">
        <v>268</v>
      </c>
      <c r="BU706" t="s">
        <v>268</v>
      </c>
      <c r="BV706" t="s">
        <v>268</v>
      </c>
      <c r="BW706" t="s">
        <v>268</v>
      </c>
      <c r="BX706" t="s">
        <v>268</v>
      </c>
      <c r="BY706">
        <v>70</v>
      </c>
      <c r="BZ706">
        <v>70</v>
      </c>
      <c r="CA706" t="s">
        <v>142</v>
      </c>
      <c r="CB706" s="356">
        <v>122</v>
      </c>
      <c r="CC706" t="s">
        <v>876</v>
      </c>
      <c r="CD706" t="s">
        <v>268</v>
      </c>
      <c r="CE706" t="s">
        <v>268</v>
      </c>
      <c r="CF706" s="356">
        <v>2</v>
      </c>
      <c r="CG706" t="s">
        <v>268</v>
      </c>
      <c r="CH706" t="s">
        <v>268</v>
      </c>
      <c r="CI706" t="s">
        <v>268</v>
      </c>
      <c r="CJ706" t="s">
        <v>268</v>
      </c>
      <c r="CK706" t="s">
        <v>268</v>
      </c>
      <c r="CL706" t="s">
        <v>268</v>
      </c>
      <c r="CM706" t="s">
        <v>11224</v>
      </c>
      <c r="CN706">
        <v>91.7</v>
      </c>
      <c r="CO706" t="s">
        <v>268</v>
      </c>
      <c r="CP706">
        <v>91.7</v>
      </c>
      <c r="CQ706">
        <v>365</v>
      </c>
      <c r="CR706" t="s">
        <v>878</v>
      </c>
      <c r="CS706" t="s">
        <v>11225</v>
      </c>
      <c r="CT706" t="s">
        <v>11226</v>
      </c>
      <c r="CU706" t="s">
        <v>11227</v>
      </c>
      <c r="CV706" t="s">
        <v>268</v>
      </c>
      <c r="CW706" t="s">
        <v>268</v>
      </c>
      <c r="CX706" t="s">
        <v>268</v>
      </c>
      <c r="CY706" t="s">
        <v>268</v>
      </c>
      <c r="CZ706" t="s">
        <v>268</v>
      </c>
      <c r="DA706" t="s">
        <v>268</v>
      </c>
      <c r="DB706" s="429">
        <f t="shared" si="136"/>
        <v>0</v>
      </c>
      <c r="DC706" s="284">
        <f t="shared" si="137"/>
        <v>0</v>
      </c>
      <c r="DD706" s="284">
        <f t="shared" si="138"/>
        <v>0</v>
      </c>
      <c r="DE706" s="284">
        <f t="shared" si="139"/>
        <v>0</v>
      </c>
      <c r="DF706" s="295">
        <f t="shared" si="140"/>
        <v>70</v>
      </c>
      <c r="DG706" s="284">
        <f t="shared" si="141"/>
        <v>0</v>
      </c>
      <c r="DH706" s="284">
        <f t="shared" si="142"/>
        <v>0</v>
      </c>
      <c r="DI706" s="284">
        <f t="shared" si="143"/>
        <v>0</v>
      </c>
      <c r="DJ706" s="284">
        <f t="shared" si="144"/>
        <v>0</v>
      </c>
      <c r="DK706" s="295">
        <f t="shared" si="145"/>
        <v>1</v>
      </c>
      <c r="DL706" s="297">
        <f t="shared" si="146"/>
        <v>2</v>
      </c>
      <c r="DM706" s="430">
        <f>IFERROR(IF(CA706="D",IF(DL706="A dispo.",DF706*VLOOKUP('DATI INPUT'!$F$27,TARIFFE_UD,4,FALSE),DF706*VLOOKUP(DL706,TARIFFE_UD,4,FALSE)),DF706*VLOOKUP(CB706-100,TARIFFE_UND,4,FALSE)),0)</f>
        <v>40.263418665456541</v>
      </c>
      <c r="DN706" s="430">
        <f>IFERROR(IF(CA706="D",IF(DL706="A dispo.",DK706*VLOOKUP('DATI INPUT'!$F$27,TARIFFE_UD,5,FALSE),DK706*VLOOKUP(DL706,TARIFFE_UD,5,FALSE)),DK706*VLOOKUP(CB706-100,TARIFFE_UND,5,FALSE)),0)</f>
        <v>51.443731886070836</v>
      </c>
      <c r="DO706" s="431">
        <f t="shared" si="147"/>
        <v>7.1505515273742049E-3</v>
      </c>
      <c r="DP706" s="299">
        <f>IFERROR(IF(CA706="D",IF(DL706="A dispo.",DF706*VLOOKUP('DATI INPUT'!$F$27,TARIFFE_UD,2,FALSE),DF706*VLOOKUP(DL706,TARIFFE_UD,2,FALSE)),DF706*VLOOKUP(CB706-100,TARIFFE_UND,2,FALSE)),0)</f>
        <v>50.303516070837532</v>
      </c>
      <c r="DQ706" s="299">
        <f>IFERROR(IF(CA706="D",IF(DL706="A dispo.",DK706*VLOOKUP('DATI INPUT'!$F$27,TARIFFE_UD,3,FALSE),DK706*VLOOKUP(DL706,TARIFFE_UD,3,FALSE)),DK706*VLOOKUP(CB706-100,TARIFFE_UND,3,FALSE)),0)</f>
        <v>46.077822723118445</v>
      </c>
      <c r="DR706" s="299">
        <f t="shared" si="148"/>
        <v>96.381338793955976</v>
      </c>
    </row>
    <row r="707" spans="1:122" x14ac:dyDescent="0.25">
      <c r="A707" t="s">
        <v>6354</v>
      </c>
      <c r="B707" t="s">
        <v>1795</v>
      </c>
      <c r="C707" t="s">
        <v>6355</v>
      </c>
      <c r="D707" t="s">
        <v>6356</v>
      </c>
      <c r="E707" t="s">
        <v>268</v>
      </c>
      <c r="F707" t="s">
        <v>156</v>
      </c>
      <c r="G707" t="s">
        <v>6357</v>
      </c>
      <c r="H707" t="s">
        <v>6207</v>
      </c>
      <c r="I707" t="s">
        <v>615</v>
      </c>
      <c r="J707" t="s">
        <v>156</v>
      </c>
      <c r="K707" t="s">
        <v>6358</v>
      </c>
      <c r="L707" t="s">
        <v>960</v>
      </c>
      <c r="M707" t="s">
        <v>6359</v>
      </c>
      <c r="N707" t="s">
        <v>962</v>
      </c>
      <c r="O707" t="s">
        <v>1176</v>
      </c>
      <c r="P707" t="s">
        <v>6360</v>
      </c>
      <c r="Q707" t="s">
        <v>464</v>
      </c>
      <c r="R707" t="s">
        <v>268</v>
      </c>
      <c r="S707" t="s">
        <v>268</v>
      </c>
      <c r="T707" t="s">
        <v>268</v>
      </c>
      <c r="U707" t="s">
        <v>268</v>
      </c>
      <c r="V707" t="s">
        <v>268</v>
      </c>
      <c r="W707" t="s">
        <v>6227</v>
      </c>
      <c r="X707" t="s">
        <v>1046</v>
      </c>
      <c r="Y707" t="s">
        <v>279</v>
      </c>
      <c r="Z707" t="s">
        <v>268</v>
      </c>
      <c r="AA707" t="s">
        <v>268</v>
      </c>
      <c r="AB707" t="s">
        <v>268</v>
      </c>
      <c r="AC707" t="s">
        <v>268</v>
      </c>
      <c r="AD707" t="s">
        <v>268</v>
      </c>
      <c r="AE707" t="s">
        <v>287</v>
      </c>
      <c r="AF707" t="s">
        <v>1811</v>
      </c>
      <c r="AG707" t="s">
        <v>875</v>
      </c>
      <c r="AH707" t="s">
        <v>1812</v>
      </c>
      <c r="AI707" t="s">
        <v>1278</v>
      </c>
      <c r="AJ707" t="s">
        <v>268</v>
      </c>
      <c r="AK707" t="s">
        <v>354</v>
      </c>
      <c r="AL707" t="s">
        <v>268</v>
      </c>
      <c r="AM707" t="s">
        <v>353</v>
      </c>
      <c r="AN707" t="s">
        <v>287</v>
      </c>
      <c r="AO707" t="s">
        <v>1811</v>
      </c>
      <c r="AP707" t="s">
        <v>875</v>
      </c>
      <c r="AQ707" t="s">
        <v>1812</v>
      </c>
      <c r="AR707" t="s">
        <v>1278</v>
      </c>
      <c r="AS707" t="s">
        <v>268</v>
      </c>
      <c r="AT707" t="s">
        <v>395</v>
      </c>
      <c r="AU707" t="s">
        <v>268</v>
      </c>
      <c r="AV707" t="s">
        <v>355</v>
      </c>
      <c r="AW707" t="s">
        <v>268</v>
      </c>
      <c r="AX707" t="s">
        <v>268</v>
      </c>
      <c r="AY707" t="s">
        <v>268</v>
      </c>
      <c r="AZ707" t="s">
        <v>268</v>
      </c>
      <c r="BA707" t="s">
        <v>268</v>
      </c>
      <c r="BB707" t="s">
        <v>268</v>
      </c>
      <c r="BC707" t="s">
        <v>268</v>
      </c>
      <c r="BD707" t="s">
        <v>268</v>
      </c>
      <c r="BE707" t="s">
        <v>268</v>
      </c>
      <c r="BF707" t="s">
        <v>268</v>
      </c>
      <c r="BG707" t="s">
        <v>268</v>
      </c>
      <c r="BH707" t="s">
        <v>268</v>
      </c>
      <c r="BI707" t="s">
        <v>268</v>
      </c>
      <c r="BJ707" t="s">
        <v>268</v>
      </c>
      <c r="BK707" t="s">
        <v>268</v>
      </c>
      <c r="BL707" t="s">
        <v>268</v>
      </c>
      <c r="BM707" t="s">
        <v>268</v>
      </c>
      <c r="BN707" t="s">
        <v>268</v>
      </c>
      <c r="BO707" t="s">
        <v>268</v>
      </c>
      <c r="BP707" t="s">
        <v>268</v>
      </c>
      <c r="BQ707" t="s">
        <v>268</v>
      </c>
      <c r="BR707" t="s">
        <v>268</v>
      </c>
      <c r="BS707" t="s">
        <v>268</v>
      </c>
      <c r="BT707" t="s">
        <v>268</v>
      </c>
      <c r="BU707" t="s">
        <v>268</v>
      </c>
      <c r="BV707" t="s">
        <v>268</v>
      </c>
      <c r="BW707" t="s">
        <v>268</v>
      </c>
      <c r="BX707" t="s">
        <v>268</v>
      </c>
      <c r="BY707">
        <v>75</v>
      </c>
      <c r="BZ707">
        <v>75</v>
      </c>
      <c r="CA707" t="s">
        <v>142</v>
      </c>
      <c r="CB707" s="356">
        <v>122</v>
      </c>
      <c r="CC707" t="s">
        <v>876</v>
      </c>
      <c r="CD707" t="s">
        <v>268</v>
      </c>
      <c r="CE707" t="s">
        <v>268</v>
      </c>
      <c r="CF707" t="s">
        <v>268</v>
      </c>
      <c r="CG707" t="s">
        <v>268</v>
      </c>
      <c r="CH707" t="s">
        <v>268</v>
      </c>
      <c r="CI707" t="s">
        <v>268</v>
      </c>
      <c r="CJ707" t="s">
        <v>268</v>
      </c>
      <c r="CK707" t="s">
        <v>268</v>
      </c>
      <c r="CL707" t="s">
        <v>268</v>
      </c>
      <c r="CM707" t="s">
        <v>11224</v>
      </c>
      <c r="CN707">
        <v>114.94</v>
      </c>
      <c r="CO707" t="s">
        <v>268</v>
      </c>
      <c r="CP707">
        <v>114.94</v>
      </c>
      <c r="CQ707">
        <v>365</v>
      </c>
      <c r="CR707" t="s">
        <v>878</v>
      </c>
      <c r="CS707" t="s">
        <v>11225</v>
      </c>
      <c r="CT707" t="s">
        <v>11226</v>
      </c>
      <c r="CU707" t="s">
        <v>11227</v>
      </c>
      <c r="CV707" t="s">
        <v>268</v>
      </c>
      <c r="CW707" t="s">
        <v>268</v>
      </c>
      <c r="CX707" t="s">
        <v>268</v>
      </c>
      <c r="CY707" t="s">
        <v>268</v>
      </c>
      <c r="CZ707" t="s">
        <v>268</v>
      </c>
      <c r="DA707" t="s">
        <v>268</v>
      </c>
      <c r="DB707" s="429">
        <f t="shared" ref="DB707:DB770" si="149">IFERROR(VLOOKUP(CC707,Rid_ud,2,FALSE),0)</f>
        <v>0</v>
      </c>
      <c r="DC707" s="284">
        <f t="shared" ref="DC707:DC770" si="150">IFERROR(VLOOKUP(CG707,rid,2,FALSE),0)</f>
        <v>0</v>
      </c>
      <c r="DD707" s="284">
        <f t="shared" ref="DD707:DD770" si="151">IFERROR(VLOOKUP(CH707,rid,2,FALSE),0)</f>
        <v>0</v>
      </c>
      <c r="DE707" s="284">
        <f t="shared" ref="DE707:DE770" si="152">IFERROR(VLOOKUP(CI707,rid,2,FALSE),0)</f>
        <v>0</v>
      </c>
      <c r="DF707" s="295">
        <f t="shared" ref="DF707:DF770" si="153">((((BY707-(BY707*DB707))-((BY707-(BY707*DB707))*DC707))-(((BY707-(BY707*DB707))-((BY707-(BY707*DB707))*DC707))*DD707))-((((BY707-(BY707*DB707))-((BY707-(BY707*DB707))*DC707))-(((BY707-(BY707*DB707))-((BY707-(BY707*DB707))*DC707))*DD707))*DE707))/365*CQ707</f>
        <v>75</v>
      </c>
      <c r="DG707" s="284">
        <f t="shared" ref="DG707:DG770" si="154">IFERROR(VLOOKUP(CC707,Rid_ud,3,FALSE),0)</f>
        <v>0</v>
      </c>
      <c r="DH707" s="284">
        <f t="shared" ref="DH707:DH770" si="155">IFERROR(VLOOKUP(CG707,rid,3,FALSE),0)</f>
        <v>0</v>
      </c>
      <c r="DI707" s="284">
        <f t="shared" ref="DI707:DI770" si="156">IFERROR(VLOOKUP(CH707,rid,3,FALSE),0)</f>
        <v>0</v>
      </c>
      <c r="DJ707" s="284">
        <f t="shared" ref="DJ707:DJ770" si="157">IFERROR(VLOOKUP(CI707,rid,3,FALSE),0)</f>
        <v>0</v>
      </c>
      <c r="DK707" s="295">
        <f t="shared" ref="DK707:DK770" si="158">IF(CA707="D",(((1-(1*DG707))-((1-(1*DG707))*DH707))-(((1-(1*DG707))-((1-(1*DG707))*DH707))*DI707))-((((1-(1*DG707))-((1-(1*DG707))*DH707))-(((1-(1*DG707))-((1-(1*DG707))*DH707))*DI707))*DJ707),(((BY707-(BY707*DG707))-((BY707-(BY707*DG707))*DH707))-(((BY707-(BY707*DG707))-((BY707-(BY707*DG707))*DH707))*DI707))-((((BY707-(BY707*DG707))-((BY707-(BY707*DG707))*DH707))-(((BY707-(BY707*DG707))-((BY707-(BY707*DG707))*DH707))*DI707))*DJ707))/365*CQ707</f>
        <v>1</v>
      </c>
      <c r="DL707" s="297" t="str">
        <f t="shared" ref="DL707:DL770" si="159">IF(CA707="D",IF(OR(CF707&lt;1,CF707=""),"A dispo.",IF(CF707&gt;6,6,CF707)),"")</f>
        <v>A dispo.</v>
      </c>
      <c r="DM707" s="430">
        <f>IFERROR(IF(CA707="D",IF(DL707="A dispo.",DF707*VLOOKUP('DATI INPUT'!$F$27,TARIFFE_UD,4,FALSE),DF707*VLOOKUP(DL707,TARIFFE_UD,4,FALSE)),DF707*VLOOKUP(CB707-100,TARIFFE_UND,4,FALSE)),0)</f>
        <v>47.541354400903494</v>
      </c>
      <c r="DN707" s="430">
        <f>IFERROR(IF(CA707="D",IF(DL707="A dispo.",DK707*VLOOKUP('DATI INPUT'!$F$27,TARIFFE_UD,5,FALSE),DK707*VLOOKUP(DL707,TARIFFE_UD,5,FALSE)),DK707*VLOOKUP(CB707-100,TARIFFE_UND,5,FALSE)),0)</f>
        <v>67.397800635548478</v>
      </c>
      <c r="DO707" s="431">
        <f t="shared" ref="DO707:DO770" si="160">DM707+DN707-CP707</f>
        <v>-8.4496354801899543E-4</v>
      </c>
      <c r="DP707" s="299">
        <f>IFERROR(IF(CA707="D",IF(DL707="A dispo.",DF707*VLOOKUP('DATI INPUT'!$F$27,TARIFFE_UD,2,FALSE),DF707*VLOOKUP(DL707,TARIFFE_UD,2,FALSE)),DF707*VLOOKUP(CB707-100,TARIFFE_UND,2,FALSE)),0)</f>
        <v>59.396279908714867</v>
      </c>
      <c r="DQ707" s="299">
        <f>IFERROR(IF(CA707="D",IF(DL707="A dispo.",DK707*VLOOKUP('DATI INPUT'!$F$27,TARIFFE_UD,3,FALSE),DK707*VLOOKUP(DL707,TARIFFE_UD,3,FALSE)),DK707*VLOOKUP(CB707-100,TARIFFE_UND,3,FALSE)),0)</f>
        <v>60.367780403072892</v>
      </c>
      <c r="DR707" s="299">
        <f t="shared" ref="DR707:DR770" si="161">DQ707+DP707</f>
        <v>119.76406031178776</v>
      </c>
    </row>
    <row r="708" spans="1:122" x14ac:dyDescent="0.25">
      <c r="A708" t="s">
        <v>6361</v>
      </c>
      <c r="B708" t="s">
        <v>6362</v>
      </c>
      <c r="C708" t="s">
        <v>6363</v>
      </c>
      <c r="D708" t="s">
        <v>6364</v>
      </c>
      <c r="E708" t="s">
        <v>268</v>
      </c>
      <c r="F708" t="s">
        <v>156</v>
      </c>
      <c r="G708" t="s">
        <v>6365</v>
      </c>
      <c r="H708" t="s">
        <v>6207</v>
      </c>
      <c r="I708" t="s">
        <v>6366</v>
      </c>
      <c r="J708" t="s">
        <v>274</v>
      </c>
      <c r="K708" t="s">
        <v>6367</v>
      </c>
      <c r="L708" t="s">
        <v>960</v>
      </c>
      <c r="M708" t="s">
        <v>2184</v>
      </c>
      <c r="N708" t="s">
        <v>984</v>
      </c>
      <c r="O708" t="s">
        <v>873</v>
      </c>
      <c r="P708" t="s">
        <v>613</v>
      </c>
      <c r="Q708" t="s">
        <v>275</v>
      </c>
      <c r="R708" t="s">
        <v>268</v>
      </c>
      <c r="S708" t="s">
        <v>268</v>
      </c>
      <c r="T708" t="s">
        <v>268</v>
      </c>
      <c r="U708" t="s">
        <v>268</v>
      </c>
      <c r="V708" t="s">
        <v>268</v>
      </c>
      <c r="W708" t="s">
        <v>2184</v>
      </c>
      <c r="X708" t="s">
        <v>613</v>
      </c>
      <c r="Y708" t="s">
        <v>275</v>
      </c>
      <c r="Z708" t="s">
        <v>268</v>
      </c>
      <c r="AA708" t="s">
        <v>268</v>
      </c>
      <c r="AB708" t="s">
        <v>268</v>
      </c>
      <c r="AC708" t="s">
        <v>268</v>
      </c>
      <c r="AD708" t="s">
        <v>268</v>
      </c>
      <c r="AE708" t="s">
        <v>287</v>
      </c>
      <c r="AF708" t="s">
        <v>1811</v>
      </c>
      <c r="AG708" t="s">
        <v>875</v>
      </c>
      <c r="AH708" t="s">
        <v>1812</v>
      </c>
      <c r="AI708" t="s">
        <v>1202</v>
      </c>
      <c r="AJ708" t="s">
        <v>268</v>
      </c>
      <c r="AK708" t="s">
        <v>375</v>
      </c>
      <c r="AL708" t="s">
        <v>268</v>
      </c>
      <c r="AM708" t="s">
        <v>405</v>
      </c>
      <c r="AN708" t="s">
        <v>268</v>
      </c>
      <c r="AO708" t="s">
        <v>268</v>
      </c>
      <c r="AP708" t="s">
        <v>268</v>
      </c>
      <c r="AQ708" t="s">
        <v>268</v>
      </c>
      <c r="AR708" t="s">
        <v>268</v>
      </c>
      <c r="AS708" t="s">
        <v>268</v>
      </c>
      <c r="AT708" t="s">
        <v>268</v>
      </c>
      <c r="AU708" t="s">
        <v>268</v>
      </c>
      <c r="AV708" t="s">
        <v>268</v>
      </c>
      <c r="AW708" t="s">
        <v>268</v>
      </c>
      <c r="AX708" t="s">
        <v>268</v>
      </c>
      <c r="AY708" t="s">
        <v>268</v>
      </c>
      <c r="AZ708" t="s">
        <v>268</v>
      </c>
      <c r="BA708" t="s">
        <v>268</v>
      </c>
      <c r="BB708" t="s">
        <v>268</v>
      </c>
      <c r="BC708" t="s">
        <v>268</v>
      </c>
      <c r="BD708" t="s">
        <v>268</v>
      </c>
      <c r="BE708" t="s">
        <v>268</v>
      </c>
      <c r="BF708" t="s">
        <v>268</v>
      </c>
      <c r="BG708" t="s">
        <v>268</v>
      </c>
      <c r="BH708" t="s">
        <v>268</v>
      </c>
      <c r="BI708" t="s">
        <v>268</v>
      </c>
      <c r="BJ708" t="s">
        <v>268</v>
      </c>
      <c r="BK708" t="s">
        <v>268</v>
      </c>
      <c r="BL708" t="s">
        <v>268</v>
      </c>
      <c r="BM708" t="s">
        <v>268</v>
      </c>
      <c r="BN708" t="s">
        <v>268</v>
      </c>
      <c r="BO708" t="s">
        <v>268</v>
      </c>
      <c r="BP708" t="s">
        <v>268</v>
      </c>
      <c r="BQ708" t="s">
        <v>268</v>
      </c>
      <c r="BR708" t="s">
        <v>268</v>
      </c>
      <c r="BS708" t="s">
        <v>268</v>
      </c>
      <c r="BT708" t="s">
        <v>268</v>
      </c>
      <c r="BU708" t="s">
        <v>268</v>
      </c>
      <c r="BV708" t="s">
        <v>268</v>
      </c>
      <c r="BW708" t="s">
        <v>268</v>
      </c>
      <c r="BX708" t="s">
        <v>268</v>
      </c>
      <c r="BY708">
        <v>82</v>
      </c>
      <c r="BZ708">
        <v>82</v>
      </c>
      <c r="CA708" t="s">
        <v>142</v>
      </c>
      <c r="CB708" s="356">
        <v>122</v>
      </c>
      <c r="CC708" t="s">
        <v>876</v>
      </c>
      <c r="CD708" t="s">
        <v>268</v>
      </c>
      <c r="CE708" t="s">
        <v>268</v>
      </c>
      <c r="CF708" s="356">
        <v>3</v>
      </c>
      <c r="CG708" t="s">
        <v>268</v>
      </c>
      <c r="CH708" t="s">
        <v>268</v>
      </c>
      <c r="CI708" t="s">
        <v>268</v>
      </c>
      <c r="CJ708" t="s">
        <v>268</v>
      </c>
      <c r="CK708" t="s">
        <v>268</v>
      </c>
      <c r="CL708" t="s">
        <v>268</v>
      </c>
      <c r="CM708" t="s">
        <v>11224</v>
      </c>
      <c r="CN708">
        <v>119.38</v>
      </c>
      <c r="CO708" t="s">
        <v>268</v>
      </c>
      <c r="CP708">
        <v>119.38</v>
      </c>
      <c r="CQ708">
        <v>365</v>
      </c>
      <c r="CR708" t="s">
        <v>878</v>
      </c>
      <c r="CS708" t="s">
        <v>11225</v>
      </c>
      <c r="CT708" t="s">
        <v>11226</v>
      </c>
      <c r="CU708" t="s">
        <v>11227</v>
      </c>
      <c r="CV708" t="s">
        <v>268</v>
      </c>
      <c r="CW708" t="s">
        <v>268</v>
      </c>
      <c r="CX708" t="s">
        <v>268</v>
      </c>
      <c r="CY708" t="s">
        <v>268</v>
      </c>
      <c r="CZ708" t="s">
        <v>268</v>
      </c>
      <c r="DA708" t="s">
        <v>268</v>
      </c>
      <c r="DB708" s="429">
        <f t="shared" si="149"/>
        <v>0</v>
      </c>
      <c r="DC708" s="284">
        <f t="shared" si="150"/>
        <v>0</v>
      </c>
      <c r="DD708" s="284">
        <f t="shared" si="151"/>
        <v>0</v>
      </c>
      <c r="DE708" s="284">
        <f t="shared" si="152"/>
        <v>0</v>
      </c>
      <c r="DF708" s="295">
        <f t="shared" si="153"/>
        <v>82</v>
      </c>
      <c r="DG708" s="284">
        <f t="shared" si="154"/>
        <v>0</v>
      </c>
      <c r="DH708" s="284">
        <f t="shared" si="155"/>
        <v>0</v>
      </c>
      <c r="DI708" s="284">
        <f t="shared" si="156"/>
        <v>0</v>
      </c>
      <c r="DJ708" s="284">
        <f t="shared" si="157"/>
        <v>0</v>
      </c>
      <c r="DK708" s="295">
        <f t="shared" si="158"/>
        <v>1</v>
      </c>
      <c r="DL708" s="297">
        <f t="shared" si="159"/>
        <v>3</v>
      </c>
      <c r="DM708" s="430">
        <f>IFERROR(IF(CA708="D",IF(DL708="A dispo.",DF708*VLOOKUP('DATI INPUT'!$F$27,TARIFFE_UD,4,FALSE),DF708*VLOOKUP(DL708,TARIFFE_UD,4,FALSE)),DF708*VLOOKUP(CB708-100,TARIFFE_UND,4,FALSE)),0)</f>
        <v>51.978547478321147</v>
      </c>
      <c r="DN708" s="430">
        <f>IFERROR(IF(CA708="D",IF(DL708="A dispo.",DK708*VLOOKUP('DATI INPUT'!$F$27,TARIFFE_UD,5,FALSE),DK708*VLOOKUP(DL708,TARIFFE_UD,5,FALSE)),DK708*VLOOKUP(CB708-100,TARIFFE_UND,5,FALSE)),0)</f>
        <v>67.397800635548478</v>
      </c>
      <c r="DO708" s="431">
        <f t="shared" si="160"/>
        <v>-3.6518861303704853E-3</v>
      </c>
      <c r="DP708" s="299">
        <f>IFERROR(IF(CA708="D",IF(DL708="A dispo.",DF708*VLOOKUP('DATI INPUT'!$F$27,TARIFFE_UD,2,FALSE),DF708*VLOOKUP(DL708,TARIFFE_UD,2,FALSE)),DF708*VLOOKUP(CB708-100,TARIFFE_UND,2,FALSE)),0)</f>
        <v>64.939932700194916</v>
      </c>
      <c r="DQ708" s="299">
        <f>IFERROR(IF(CA708="D",IF(DL708="A dispo.",DK708*VLOOKUP('DATI INPUT'!$F$27,TARIFFE_UD,3,FALSE),DK708*VLOOKUP(DL708,TARIFFE_UD,3,FALSE)),DK708*VLOOKUP(CB708-100,TARIFFE_UND,3,FALSE)),0)</f>
        <v>60.367780403072892</v>
      </c>
      <c r="DR708" s="299">
        <f t="shared" si="161"/>
        <v>125.30771310326782</v>
      </c>
    </row>
    <row r="709" spans="1:122" x14ac:dyDescent="0.25">
      <c r="A709" t="s">
        <v>6368</v>
      </c>
      <c r="B709" t="s">
        <v>6362</v>
      </c>
      <c r="C709" t="s">
        <v>6369</v>
      </c>
      <c r="D709" t="s">
        <v>6364</v>
      </c>
      <c r="E709" t="s">
        <v>268</v>
      </c>
      <c r="F709" t="s">
        <v>156</v>
      </c>
      <c r="G709" t="s">
        <v>6365</v>
      </c>
      <c r="H709" t="s">
        <v>6207</v>
      </c>
      <c r="I709" t="s">
        <v>6366</v>
      </c>
      <c r="J709" t="s">
        <v>274</v>
      </c>
      <c r="K709" t="s">
        <v>6367</v>
      </c>
      <c r="L709" t="s">
        <v>960</v>
      </c>
      <c r="M709" t="s">
        <v>2184</v>
      </c>
      <c r="N709" t="s">
        <v>984</v>
      </c>
      <c r="O709" t="s">
        <v>873</v>
      </c>
      <c r="P709" t="s">
        <v>613</v>
      </c>
      <c r="Q709" t="s">
        <v>275</v>
      </c>
      <c r="R709" t="s">
        <v>268</v>
      </c>
      <c r="S709" t="s">
        <v>268</v>
      </c>
      <c r="T709" t="s">
        <v>268</v>
      </c>
      <c r="U709" t="s">
        <v>268</v>
      </c>
      <c r="V709" t="s">
        <v>268</v>
      </c>
      <c r="W709" t="s">
        <v>2184</v>
      </c>
      <c r="X709" t="s">
        <v>613</v>
      </c>
      <c r="Y709" t="s">
        <v>275</v>
      </c>
      <c r="Z709" t="s">
        <v>268</v>
      </c>
      <c r="AA709" t="s">
        <v>268</v>
      </c>
      <c r="AB709" t="s">
        <v>268</v>
      </c>
      <c r="AC709" t="s">
        <v>268</v>
      </c>
      <c r="AD709" t="s">
        <v>268</v>
      </c>
      <c r="AE709" t="s">
        <v>287</v>
      </c>
      <c r="AF709" t="s">
        <v>1811</v>
      </c>
      <c r="AG709" t="s">
        <v>875</v>
      </c>
      <c r="AH709" t="s">
        <v>1812</v>
      </c>
      <c r="AI709" t="s">
        <v>1202</v>
      </c>
      <c r="AJ709" t="s">
        <v>268</v>
      </c>
      <c r="AK709" t="s">
        <v>375</v>
      </c>
      <c r="AL709" t="s">
        <v>268</v>
      </c>
      <c r="AM709" t="s">
        <v>405</v>
      </c>
      <c r="AN709" t="s">
        <v>268</v>
      </c>
      <c r="AO709" t="s">
        <v>268</v>
      </c>
      <c r="AP709" t="s">
        <v>268</v>
      </c>
      <c r="AQ709" t="s">
        <v>268</v>
      </c>
      <c r="AR709" t="s">
        <v>268</v>
      </c>
      <c r="AS709" t="s">
        <v>268</v>
      </c>
      <c r="AT709" t="s">
        <v>268</v>
      </c>
      <c r="AU709" t="s">
        <v>268</v>
      </c>
      <c r="AV709" t="s">
        <v>268</v>
      </c>
      <c r="AW709" t="s">
        <v>268</v>
      </c>
      <c r="AX709" t="s">
        <v>268</v>
      </c>
      <c r="AY709" t="s">
        <v>268</v>
      </c>
      <c r="AZ709" t="s">
        <v>268</v>
      </c>
      <c r="BA709" t="s">
        <v>268</v>
      </c>
      <c r="BB709" t="s">
        <v>268</v>
      </c>
      <c r="BC709" t="s">
        <v>268</v>
      </c>
      <c r="BD709" t="s">
        <v>268</v>
      </c>
      <c r="BE709" t="s">
        <v>268</v>
      </c>
      <c r="BF709" t="s">
        <v>268</v>
      </c>
      <c r="BG709" t="s">
        <v>268</v>
      </c>
      <c r="BH709" t="s">
        <v>268</v>
      </c>
      <c r="BI709" t="s">
        <v>268</v>
      </c>
      <c r="BJ709" t="s">
        <v>268</v>
      </c>
      <c r="BK709" t="s">
        <v>268</v>
      </c>
      <c r="BL709" t="s">
        <v>268</v>
      </c>
      <c r="BM709" t="s">
        <v>268</v>
      </c>
      <c r="BN709" t="s">
        <v>268</v>
      </c>
      <c r="BO709" t="s">
        <v>268</v>
      </c>
      <c r="BP709" t="s">
        <v>268</v>
      </c>
      <c r="BQ709" t="s">
        <v>268</v>
      </c>
      <c r="BR709" t="s">
        <v>268</v>
      </c>
      <c r="BS709" t="s">
        <v>268</v>
      </c>
      <c r="BT709" t="s">
        <v>268</v>
      </c>
      <c r="BU709" t="s">
        <v>268</v>
      </c>
      <c r="BV709" t="s">
        <v>268</v>
      </c>
      <c r="BW709" t="s">
        <v>268</v>
      </c>
      <c r="BX709" t="s">
        <v>268</v>
      </c>
      <c r="BY709">
        <v>70</v>
      </c>
      <c r="BZ709">
        <v>70</v>
      </c>
      <c r="CA709" t="s">
        <v>142</v>
      </c>
      <c r="CB709" s="356">
        <v>123</v>
      </c>
      <c r="CC709" t="s">
        <v>1817</v>
      </c>
      <c r="CD709" t="s">
        <v>268</v>
      </c>
      <c r="CE709" t="s">
        <v>268</v>
      </c>
      <c r="CF709" s="356">
        <v>3</v>
      </c>
      <c r="CG709" t="s">
        <v>268</v>
      </c>
      <c r="CH709" t="s">
        <v>268</v>
      </c>
      <c r="CI709" t="s">
        <v>268</v>
      </c>
      <c r="CJ709" t="s">
        <v>268</v>
      </c>
      <c r="CK709" t="s">
        <v>268</v>
      </c>
      <c r="CL709" t="s">
        <v>268</v>
      </c>
      <c r="CM709" t="s">
        <v>11224</v>
      </c>
      <c r="CN709">
        <v>44.37</v>
      </c>
      <c r="CO709" t="s">
        <v>268</v>
      </c>
      <c r="CP709">
        <v>44.37</v>
      </c>
      <c r="CQ709">
        <v>365</v>
      </c>
      <c r="CR709" t="s">
        <v>878</v>
      </c>
      <c r="CS709" t="s">
        <v>11225</v>
      </c>
      <c r="CT709" t="s">
        <v>11226</v>
      </c>
      <c r="CU709" t="s">
        <v>11227</v>
      </c>
      <c r="CV709" t="s">
        <v>268</v>
      </c>
      <c r="CW709" t="s">
        <v>268</v>
      </c>
      <c r="CX709" t="s">
        <v>268</v>
      </c>
      <c r="CY709" t="s">
        <v>268</v>
      </c>
      <c r="CZ709" t="s">
        <v>268</v>
      </c>
      <c r="DA709" t="s">
        <v>268</v>
      </c>
      <c r="DB709" s="429">
        <f t="shared" si="149"/>
        <v>0</v>
      </c>
      <c r="DC709" s="284">
        <f t="shared" si="150"/>
        <v>0</v>
      </c>
      <c r="DD709" s="284">
        <f t="shared" si="151"/>
        <v>0</v>
      </c>
      <c r="DE709" s="284">
        <f t="shared" si="152"/>
        <v>0</v>
      </c>
      <c r="DF709" s="295">
        <f t="shared" si="153"/>
        <v>70</v>
      </c>
      <c r="DG709" s="284">
        <f t="shared" si="154"/>
        <v>1</v>
      </c>
      <c r="DH709" s="284">
        <f t="shared" si="155"/>
        <v>0</v>
      </c>
      <c r="DI709" s="284">
        <f t="shared" si="156"/>
        <v>0</v>
      </c>
      <c r="DJ709" s="284">
        <f t="shared" si="157"/>
        <v>0</v>
      </c>
      <c r="DK709" s="295">
        <f t="shared" si="158"/>
        <v>0</v>
      </c>
      <c r="DL709" s="297">
        <f t="shared" si="159"/>
        <v>3</v>
      </c>
      <c r="DM709" s="430">
        <f>IFERROR(IF(CA709="D",IF(DL709="A dispo.",DF709*VLOOKUP('DATI INPUT'!$F$27,TARIFFE_UD,4,FALSE),DF709*VLOOKUP(DL709,TARIFFE_UD,4,FALSE)),DF709*VLOOKUP(CB709-100,TARIFFE_UND,4,FALSE)),0)</f>
        <v>44.37193077417659</v>
      </c>
      <c r="DN709" s="430">
        <f>IFERROR(IF(CA709="D",IF(DL709="A dispo.",DK709*VLOOKUP('DATI INPUT'!$F$27,TARIFFE_UD,5,FALSE),DK709*VLOOKUP(DL709,TARIFFE_UD,5,FALSE)),DK709*VLOOKUP(CB709-100,TARIFFE_UND,5,FALSE)),0)</f>
        <v>0</v>
      </c>
      <c r="DO709" s="431">
        <f t="shared" si="160"/>
        <v>1.9307741765928199E-3</v>
      </c>
      <c r="DP709" s="299">
        <f>IFERROR(IF(CA709="D",IF(DL709="A dispo.",DF709*VLOOKUP('DATI INPUT'!$F$27,TARIFFE_UD,2,FALSE),DF709*VLOOKUP(DL709,TARIFFE_UD,2,FALSE)),DF709*VLOOKUP(CB709-100,TARIFFE_UND,2,FALSE)),0)</f>
        <v>55.436527914800543</v>
      </c>
      <c r="DQ709" s="299">
        <f>IFERROR(IF(CA709="D",IF(DL709="A dispo.",DK709*VLOOKUP('DATI INPUT'!$F$27,TARIFFE_UD,3,FALSE),DK709*VLOOKUP(DL709,TARIFFE_UD,3,FALSE)),DK709*VLOOKUP(CB709-100,TARIFFE_UND,3,FALSE)),0)</f>
        <v>0</v>
      </c>
      <c r="DR709" s="299">
        <f t="shared" si="161"/>
        <v>55.436527914800543</v>
      </c>
    </row>
    <row r="710" spans="1:122" x14ac:dyDescent="0.25">
      <c r="A710" t="s">
        <v>6370</v>
      </c>
      <c r="B710" t="s">
        <v>6362</v>
      </c>
      <c r="C710" t="s">
        <v>6371</v>
      </c>
      <c r="D710" t="s">
        <v>6364</v>
      </c>
      <c r="E710" t="s">
        <v>268</v>
      </c>
      <c r="F710" t="s">
        <v>156</v>
      </c>
      <c r="G710" t="s">
        <v>6365</v>
      </c>
      <c r="H710" t="s">
        <v>6207</v>
      </c>
      <c r="I710" t="s">
        <v>6366</v>
      </c>
      <c r="J710" t="s">
        <v>274</v>
      </c>
      <c r="K710" t="s">
        <v>6367</v>
      </c>
      <c r="L710" t="s">
        <v>960</v>
      </c>
      <c r="M710" t="s">
        <v>2184</v>
      </c>
      <c r="N710" t="s">
        <v>984</v>
      </c>
      <c r="O710" t="s">
        <v>873</v>
      </c>
      <c r="P710" t="s">
        <v>613</v>
      </c>
      <c r="Q710" t="s">
        <v>275</v>
      </c>
      <c r="R710" t="s">
        <v>268</v>
      </c>
      <c r="S710" t="s">
        <v>268</v>
      </c>
      <c r="T710" t="s">
        <v>268</v>
      </c>
      <c r="U710" t="s">
        <v>268</v>
      </c>
      <c r="V710" t="s">
        <v>268</v>
      </c>
      <c r="W710" t="s">
        <v>1933</v>
      </c>
      <c r="X710" t="s">
        <v>1934</v>
      </c>
      <c r="Y710" t="s">
        <v>544</v>
      </c>
      <c r="Z710" t="s">
        <v>268</v>
      </c>
      <c r="AA710" t="s">
        <v>268</v>
      </c>
      <c r="AB710" t="s">
        <v>268</v>
      </c>
      <c r="AC710" t="s">
        <v>268</v>
      </c>
      <c r="AD710" t="s">
        <v>268</v>
      </c>
      <c r="AE710" t="s">
        <v>287</v>
      </c>
      <c r="AF710" t="s">
        <v>1811</v>
      </c>
      <c r="AG710" t="s">
        <v>875</v>
      </c>
      <c r="AH710" t="s">
        <v>1935</v>
      </c>
      <c r="AI710" t="s">
        <v>3337</v>
      </c>
      <c r="AJ710" t="s">
        <v>268</v>
      </c>
      <c r="AK710" t="s">
        <v>382</v>
      </c>
      <c r="AL710" t="s">
        <v>268</v>
      </c>
      <c r="AM710" t="s">
        <v>353</v>
      </c>
      <c r="AN710" t="s">
        <v>268</v>
      </c>
      <c r="AO710" t="s">
        <v>268</v>
      </c>
      <c r="AP710" t="s">
        <v>268</v>
      </c>
      <c r="AQ710" t="s">
        <v>268</v>
      </c>
      <c r="AR710" t="s">
        <v>268</v>
      </c>
      <c r="AS710" t="s">
        <v>268</v>
      </c>
      <c r="AT710" t="s">
        <v>268</v>
      </c>
      <c r="AU710" t="s">
        <v>268</v>
      </c>
      <c r="AV710" t="s">
        <v>268</v>
      </c>
      <c r="AW710" t="s">
        <v>268</v>
      </c>
      <c r="AX710" t="s">
        <v>268</v>
      </c>
      <c r="AY710" t="s">
        <v>268</v>
      </c>
      <c r="AZ710" t="s">
        <v>268</v>
      </c>
      <c r="BA710" t="s">
        <v>268</v>
      </c>
      <c r="BB710" t="s">
        <v>268</v>
      </c>
      <c r="BC710" t="s">
        <v>268</v>
      </c>
      <c r="BD710" t="s">
        <v>268</v>
      </c>
      <c r="BE710" t="s">
        <v>268</v>
      </c>
      <c r="BF710" t="s">
        <v>268</v>
      </c>
      <c r="BG710" t="s">
        <v>268</v>
      </c>
      <c r="BH710" t="s">
        <v>268</v>
      </c>
      <c r="BI710" t="s">
        <v>268</v>
      </c>
      <c r="BJ710" t="s">
        <v>268</v>
      </c>
      <c r="BK710" t="s">
        <v>268</v>
      </c>
      <c r="BL710" t="s">
        <v>268</v>
      </c>
      <c r="BM710" t="s">
        <v>268</v>
      </c>
      <c r="BN710" t="s">
        <v>268</v>
      </c>
      <c r="BO710" t="s">
        <v>268</v>
      </c>
      <c r="BP710" t="s">
        <v>268</v>
      </c>
      <c r="BQ710" t="s">
        <v>268</v>
      </c>
      <c r="BR710" t="s">
        <v>268</v>
      </c>
      <c r="BS710" t="s">
        <v>268</v>
      </c>
      <c r="BT710" t="s">
        <v>268</v>
      </c>
      <c r="BU710" t="s">
        <v>268</v>
      </c>
      <c r="BV710" t="s">
        <v>268</v>
      </c>
      <c r="BW710" t="s">
        <v>268</v>
      </c>
      <c r="BX710" t="s">
        <v>268</v>
      </c>
      <c r="BY710">
        <v>16</v>
      </c>
      <c r="BZ710">
        <v>16</v>
      </c>
      <c r="CA710" t="s">
        <v>142</v>
      </c>
      <c r="CB710" s="356">
        <v>123</v>
      </c>
      <c r="CC710" t="s">
        <v>1817</v>
      </c>
      <c r="CD710" t="s">
        <v>268</v>
      </c>
      <c r="CE710" t="s">
        <v>268</v>
      </c>
      <c r="CF710" s="356">
        <v>3</v>
      </c>
      <c r="CG710" t="s">
        <v>268</v>
      </c>
      <c r="CH710" t="s">
        <v>268</v>
      </c>
      <c r="CI710" t="s">
        <v>268</v>
      </c>
      <c r="CJ710" t="s">
        <v>268</v>
      </c>
      <c r="CK710" t="s">
        <v>268</v>
      </c>
      <c r="CL710" t="s">
        <v>6372</v>
      </c>
      <c r="CM710" t="s">
        <v>11224</v>
      </c>
      <c r="CN710">
        <v>10.14</v>
      </c>
      <c r="CO710" t="s">
        <v>268</v>
      </c>
      <c r="CP710">
        <v>10.14</v>
      </c>
      <c r="CQ710">
        <v>365</v>
      </c>
      <c r="CR710" t="s">
        <v>878</v>
      </c>
      <c r="CS710" t="s">
        <v>11225</v>
      </c>
      <c r="CT710" t="s">
        <v>11226</v>
      </c>
      <c r="CU710" t="s">
        <v>11227</v>
      </c>
      <c r="CV710" t="s">
        <v>268</v>
      </c>
      <c r="CW710" t="s">
        <v>268</v>
      </c>
      <c r="CX710" t="s">
        <v>268</v>
      </c>
      <c r="CY710" t="s">
        <v>268</v>
      </c>
      <c r="CZ710" t="s">
        <v>268</v>
      </c>
      <c r="DA710" t="s">
        <v>268</v>
      </c>
      <c r="DB710" s="429">
        <f t="shared" si="149"/>
        <v>0</v>
      </c>
      <c r="DC710" s="284">
        <f t="shared" si="150"/>
        <v>0</v>
      </c>
      <c r="DD710" s="284">
        <f t="shared" si="151"/>
        <v>0</v>
      </c>
      <c r="DE710" s="284">
        <f t="shared" si="152"/>
        <v>0</v>
      </c>
      <c r="DF710" s="295">
        <f t="shared" si="153"/>
        <v>16</v>
      </c>
      <c r="DG710" s="284">
        <f t="shared" si="154"/>
        <v>1</v>
      </c>
      <c r="DH710" s="284">
        <f t="shared" si="155"/>
        <v>0</v>
      </c>
      <c r="DI710" s="284">
        <f t="shared" si="156"/>
        <v>0</v>
      </c>
      <c r="DJ710" s="284">
        <f t="shared" si="157"/>
        <v>0</v>
      </c>
      <c r="DK710" s="295">
        <f t="shared" si="158"/>
        <v>0</v>
      </c>
      <c r="DL710" s="297">
        <f t="shared" si="159"/>
        <v>3</v>
      </c>
      <c r="DM710" s="430">
        <f>IFERROR(IF(CA710="D",IF(DL710="A dispo.",DF710*VLOOKUP('DATI INPUT'!$F$27,TARIFFE_UD,4,FALSE),DF710*VLOOKUP(DL710,TARIFFE_UD,4,FALSE)),DF710*VLOOKUP(CB710-100,TARIFFE_UND,4,FALSE)),0)</f>
        <v>10.142155605526078</v>
      </c>
      <c r="DN710" s="430">
        <f>IFERROR(IF(CA710="D",IF(DL710="A dispo.",DK710*VLOOKUP('DATI INPUT'!$F$27,TARIFFE_UD,5,FALSE),DK710*VLOOKUP(DL710,TARIFFE_UD,5,FALSE)),DK710*VLOOKUP(CB710-100,TARIFFE_UND,5,FALSE)),0)</f>
        <v>0</v>
      </c>
      <c r="DO710" s="431">
        <f t="shared" si="160"/>
        <v>2.1556055260774087E-3</v>
      </c>
      <c r="DP710" s="299">
        <f>IFERROR(IF(CA710="D",IF(DL710="A dispo.",DF710*VLOOKUP('DATI INPUT'!$F$27,TARIFFE_UD,2,FALSE),DF710*VLOOKUP(DL710,TARIFFE_UD,2,FALSE)),DF710*VLOOKUP(CB710-100,TARIFFE_UND,2,FALSE)),0)</f>
        <v>12.671206380525838</v>
      </c>
      <c r="DQ710" s="299">
        <f>IFERROR(IF(CA710="D",IF(DL710="A dispo.",DK710*VLOOKUP('DATI INPUT'!$F$27,TARIFFE_UD,3,FALSE),DK710*VLOOKUP(DL710,TARIFFE_UD,3,FALSE)),DK710*VLOOKUP(CB710-100,TARIFFE_UND,3,FALSE)),0)</f>
        <v>0</v>
      </c>
      <c r="DR710" s="299">
        <f t="shared" si="161"/>
        <v>12.671206380525838</v>
      </c>
    </row>
    <row r="711" spans="1:122" x14ac:dyDescent="0.25">
      <c r="A711" t="s">
        <v>6373</v>
      </c>
      <c r="B711" t="s">
        <v>1209</v>
      </c>
      <c r="C711" t="s">
        <v>6374</v>
      </c>
      <c r="D711" t="s">
        <v>6375</v>
      </c>
      <c r="E711" t="s">
        <v>268</v>
      </c>
      <c r="F711" t="s">
        <v>156</v>
      </c>
      <c r="G711" t="s">
        <v>6357</v>
      </c>
      <c r="H711" t="s">
        <v>6207</v>
      </c>
      <c r="I711" t="s">
        <v>615</v>
      </c>
      <c r="J711" t="s">
        <v>156</v>
      </c>
      <c r="K711" t="s">
        <v>6376</v>
      </c>
      <c r="L711" t="s">
        <v>960</v>
      </c>
      <c r="M711" t="s">
        <v>6377</v>
      </c>
      <c r="N711" t="s">
        <v>6378</v>
      </c>
      <c r="O711" t="s">
        <v>6379</v>
      </c>
      <c r="P711" t="s">
        <v>1798</v>
      </c>
      <c r="Q711" t="s">
        <v>916</v>
      </c>
      <c r="R711" t="s">
        <v>268</v>
      </c>
      <c r="S711" t="s">
        <v>268</v>
      </c>
      <c r="T711" t="s">
        <v>268</v>
      </c>
      <c r="U711" t="s">
        <v>268</v>
      </c>
      <c r="V711" t="s">
        <v>268</v>
      </c>
      <c r="W711" t="s">
        <v>6380</v>
      </c>
      <c r="X711" t="s">
        <v>1847</v>
      </c>
      <c r="Y711" t="s">
        <v>1349</v>
      </c>
      <c r="Z711" t="s">
        <v>268</v>
      </c>
      <c r="AA711" t="s">
        <v>268</v>
      </c>
      <c r="AB711" t="s">
        <v>268</v>
      </c>
      <c r="AC711" t="s">
        <v>268</v>
      </c>
      <c r="AD711" t="s">
        <v>268</v>
      </c>
      <c r="AE711" t="s">
        <v>287</v>
      </c>
      <c r="AF711" t="s">
        <v>1811</v>
      </c>
      <c r="AG711" t="s">
        <v>875</v>
      </c>
      <c r="AH711" t="s">
        <v>1848</v>
      </c>
      <c r="AI711" t="s">
        <v>6381</v>
      </c>
      <c r="AJ711" t="s">
        <v>268</v>
      </c>
      <c r="AK711" t="s">
        <v>395</v>
      </c>
      <c r="AL711" t="s">
        <v>268</v>
      </c>
      <c r="AM711" t="s">
        <v>355</v>
      </c>
      <c r="AN711" t="s">
        <v>268</v>
      </c>
      <c r="AO711" t="s">
        <v>268</v>
      </c>
      <c r="AP711" t="s">
        <v>268</v>
      </c>
      <c r="AQ711" t="s">
        <v>268</v>
      </c>
      <c r="AR711" t="s">
        <v>268</v>
      </c>
      <c r="AS711" t="s">
        <v>268</v>
      </c>
      <c r="AT711" t="s">
        <v>268</v>
      </c>
      <c r="AU711" t="s">
        <v>268</v>
      </c>
      <c r="AV711" t="s">
        <v>268</v>
      </c>
      <c r="AW711" t="s">
        <v>268</v>
      </c>
      <c r="AX711" t="s">
        <v>268</v>
      </c>
      <c r="AY711" t="s">
        <v>268</v>
      </c>
      <c r="AZ711" t="s">
        <v>268</v>
      </c>
      <c r="BA711" t="s">
        <v>268</v>
      </c>
      <c r="BB711" t="s">
        <v>268</v>
      </c>
      <c r="BC711" t="s">
        <v>268</v>
      </c>
      <c r="BD711" t="s">
        <v>268</v>
      </c>
      <c r="BE711" t="s">
        <v>268</v>
      </c>
      <c r="BF711" t="s">
        <v>268</v>
      </c>
      <c r="BG711" t="s">
        <v>268</v>
      </c>
      <c r="BH711" t="s">
        <v>268</v>
      </c>
      <c r="BI711" t="s">
        <v>268</v>
      </c>
      <c r="BJ711" t="s">
        <v>268</v>
      </c>
      <c r="BK711" t="s">
        <v>268</v>
      </c>
      <c r="BL711" t="s">
        <v>268</v>
      </c>
      <c r="BM711" t="s">
        <v>268</v>
      </c>
      <c r="BN711" t="s">
        <v>268</v>
      </c>
      <c r="BO711" t="s">
        <v>268</v>
      </c>
      <c r="BP711" t="s">
        <v>268</v>
      </c>
      <c r="BQ711" t="s">
        <v>268</v>
      </c>
      <c r="BR711" t="s">
        <v>268</v>
      </c>
      <c r="BS711" t="s">
        <v>268</v>
      </c>
      <c r="BT711" t="s">
        <v>268</v>
      </c>
      <c r="BU711" t="s">
        <v>268</v>
      </c>
      <c r="BV711" t="s">
        <v>268</v>
      </c>
      <c r="BW711" t="s">
        <v>268</v>
      </c>
      <c r="BX711" t="s">
        <v>268</v>
      </c>
      <c r="BY711">
        <v>133</v>
      </c>
      <c r="BZ711">
        <v>133</v>
      </c>
      <c r="CA711" t="s">
        <v>142</v>
      </c>
      <c r="CB711" s="356">
        <v>122</v>
      </c>
      <c r="CC711" t="s">
        <v>876</v>
      </c>
      <c r="CD711" t="s">
        <v>268</v>
      </c>
      <c r="CE711" t="s">
        <v>268</v>
      </c>
      <c r="CF711" t="s">
        <v>268</v>
      </c>
      <c r="CG711" t="s">
        <v>268</v>
      </c>
      <c r="CH711" t="s">
        <v>268</v>
      </c>
      <c r="CI711" t="s">
        <v>268</v>
      </c>
      <c r="CJ711" t="s">
        <v>268</v>
      </c>
      <c r="CK711" t="s">
        <v>268</v>
      </c>
      <c r="CL711" t="s">
        <v>268</v>
      </c>
      <c r="CM711" t="s">
        <v>11224</v>
      </c>
      <c r="CN711">
        <v>151.71</v>
      </c>
      <c r="CO711" t="s">
        <v>268</v>
      </c>
      <c r="CP711">
        <v>151.71</v>
      </c>
      <c r="CQ711">
        <v>365</v>
      </c>
      <c r="CR711" t="s">
        <v>878</v>
      </c>
      <c r="CS711" t="s">
        <v>11225</v>
      </c>
      <c r="CT711" t="s">
        <v>11226</v>
      </c>
      <c r="CU711" t="s">
        <v>11227</v>
      </c>
      <c r="CV711" t="s">
        <v>268</v>
      </c>
      <c r="CW711" t="s">
        <v>268</v>
      </c>
      <c r="CX711" t="s">
        <v>268</v>
      </c>
      <c r="CY711" t="s">
        <v>268</v>
      </c>
      <c r="CZ711" t="s">
        <v>268</v>
      </c>
      <c r="DA711" t="s">
        <v>268</v>
      </c>
      <c r="DB711" s="429">
        <f t="shared" si="149"/>
        <v>0</v>
      </c>
      <c r="DC711" s="284">
        <f t="shared" si="150"/>
        <v>0</v>
      </c>
      <c r="DD711" s="284">
        <f t="shared" si="151"/>
        <v>0</v>
      </c>
      <c r="DE711" s="284">
        <f t="shared" si="152"/>
        <v>0</v>
      </c>
      <c r="DF711" s="295">
        <f t="shared" si="153"/>
        <v>133</v>
      </c>
      <c r="DG711" s="284">
        <f t="shared" si="154"/>
        <v>0</v>
      </c>
      <c r="DH711" s="284">
        <f t="shared" si="155"/>
        <v>0</v>
      </c>
      <c r="DI711" s="284">
        <f t="shared" si="156"/>
        <v>0</v>
      </c>
      <c r="DJ711" s="284">
        <f t="shared" si="157"/>
        <v>0</v>
      </c>
      <c r="DK711" s="295">
        <f t="shared" si="158"/>
        <v>1</v>
      </c>
      <c r="DL711" s="297" t="str">
        <f t="shared" si="159"/>
        <v>A dispo.</v>
      </c>
      <c r="DM711" s="430">
        <f>IFERROR(IF(CA711="D",IF(DL711="A dispo.",DF711*VLOOKUP('DATI INPUT'!$F$27,TARIFFE_UD,4,FALSE),DF711*VLOOKUP(DL711,TARIFFE_UD,4,FALSE)),DF711*VLOOKUP(CB711-100,TARIFFE_UND,4,FALSE)),0)</f>
        <v>84.30666847093552</v>
      </c>
      <c r="DN711" s="430">
        <f>IFERROR(IF(CA711="D",IF(DL711="A dispo.",DK711*VLOOKUP('DATI INPUT'!$F$27,TARIFFE_UD,5,FALSE),DK711*VLOOKUP(DL711,TARIFFE_UD,5,FALSE)),DK711*VLOOKUP(CB711-100,TARIFFE_UND,5,FALSE)),0)</f>
        <v>67.397800635548478</v>
      </c>
      <c r="DO711" s="431">
        <f t="shared" si="160"/>
        <v>-5.5308935160098827E-3</v>
      </c>
      <c r="DP711" s="299">
        <f>IFERROR(IF(CA711="D",IF(DL711="A dispo.",DF711*VLOOKUP('DATI INPUT'!$F$27,TARIFFE_UD,2,FALSE),DF711*VLOOKUP(DL711,TARIFFE_UD,2,FALSE)),DF711*VLOOKUP(CB711-100,TARIFFE_UND,2,FALSE)),0)</f>
        <v>105.32940303812103</v>
      </c>
      <c r="DQ711" s="299">
        <f>IFERROR(IF(CA711="D",IF(DL711="A dispo.",DK711*VLOOKUP('DATI INPUT'!$F$27,TARIFFE_UD,3,FALSE),DK711*VLOOKUP(DL711,TARIFFE_UD,3,FALSE)),DK711*VLOOKUP(CB711-100,TARIFFE_UND,3,FALSE)),0)</f>
        <v>60.367780403072892</v>
      </c>
      <c r="DR711" s="299">
        <f t="shared" si="161"/>
        <v>165.69718344119391</v>
      </c>
    </row>
    <row r="712" spans="1:122" x14ac:dyDescent="0.25">
      <c r="A712" t="s">
        <v>6388</v>
      </c>
      <c r="B712" t="s">
        <v>1781</v>
      </c>
      <c r="C712" t="s">
        <v>1500</v>
      </c>
      <c r="D712" t="s">
        <v>6389</v>
      </c>
      <c r="E712" t="s">
        <v>268</v>
      </c>
      <c r="F712" t="s">
        <v>156</v>
      </c>
      <c r="G712" t="s">
        <v>6390</v>
      </c>
      <c r="H712" t="s">
        <v>6391</v>
      </c>
      <c r="I712" t="s">
        <v>6392</v>
      </c>
      <c r="J712" t="s">
        <v>156</v>
      </c>
      <c r="K712" t="s">
        <v>6393</v>
      </c>
      <c r="L712" t="s">
        <v>6394</v>
      </c>
      <c r="M712" t="s">
        <v>6395</v>
      </c>
      <c r="N712" t="s">
        <v>6394</v>
      </c>
      <c r="O712" t="s">
        <v>6396</v>
      </c>
      <c r="P712" t="s">
        <v>6397</v>
      </c>
      <c r="Q712" t="s">
        <v>270</v>
      </c>
      <c r="R712" t="s">
        <v>268</v>
      </c>
      <c r="S712" t="s">
        <v>268</v>
      </c>
      <c r="T712" t="s">
        <v>268</v>
      </c>
      <c r="U712" t="s">
        <v>268</v>
      </c>
      <c r="V712" t="s">
        <v>268</v>
      </c>
      <c r="W712" t="s">
        <v>3912</v>
      </c>
      <c r="X712" t="s">
        <v>1934</v>
      </c>
      <c r="Y712" t="s">
        <v>545</v>
      </c>
      <c r="Z712" t="s">
        <v>268</v>
      </c>
      <c r="AA712" t="s">
        <v>268</v>
      </c>
      <c r="AB712" t="s">
        <v>268</v>
      </c>
      <c r="AC712" t="s">
        <v>268</v>
      </c>
      <c r="AD712" t="s">
        <v>268</v>
      </c>
      <c r="AE712" t="s">
        <v>287</v>
      </c>
      <c r="AF712" t="s">
        <v>1811</v>
      </c>
      <c r="AG712" t="s">
        <v>875</v>
      </c>
      <c r="AH712" t="s">
        <v>1935</v>
      </c>
      <c r="AI712" t="s">
        <v>1132</v>
      </c>
      <c r="AJ712" t="s">
        <v>268</v>
      </c>
      <c r="AK712" t="s">
        <v>413</v>
      </c>
      <c r="AL712" t="s">
        <v>268</v>
      </c>
      <c r="AM712" t="s">
        <v>355</v>
      </c>
      <c r="AN712" t="s">
        <v>268</v>
      </c>
      <c r="AO712" t="s">
        <v>268</v>
      </c>
      <c r="AP712" t="s">
        <v>268</v>
      </c>
      <c r="AQ712" t="s">
        <v>268</v>
      </c>
      <c r="AR712" t="s">
        <v>268</v>
      </c>
      <c r="AS712" t="s">
        <v>268</v>
      </c>
      <c r="AT712" t="s">
        <v>268</v>
      </c>
      <c r="AU712" t="s">
        <v>268</v>
      </c>
      <c r="AV712" t="s">
        <v>268</v>
      </c>
      <c r="AW712" t="s">
        <v>268</v>
      </c>
      <c r="AX712" t="s">
        <v>268</v>
      </c>
      <c r="AY712" t="s">
        <v>268</v>
      </c>
      <c r="AZ712" t="s">
        <v>268</v>
      </c>
      <c r="BA712" t="s">
        <v>268</v>
      </c>
      <c r="BB712" t="s">
        <v>268</v>
      </c>
      <c r="BC712" t="s">
        <v>268</v>
      </c>
      <c r="BD712" t="s">
        <v>268</v>
      </c>
      <c r="BE712" t="s">
        <v>268</v>
      </c>
      <c r="BF712" t="s">
        <v>268</v>
      </c>
      <c r="BG712" t="s">
        <v>268</v>
      </c>
      <c r="BH712" t="s">
        <v>268</v>
      </c>
      <c r="BI712" t="s">
        <v>268</v>
      </c>
      <c r="BJ712" t="s">
        <v>268</v>
      </c>
      <c r="BK712" t="s">
        <v>268</v>
      </c>
      <c r="BL712" t="s">
        <v>268</v>
      </c>
      <c r="BM712" t="s">
        <v>268</v>
      </c>
      <c r="BN712" t="s">
        <v>268</v>
      </c>
      <c r="BO712" t="s">
        <v>268</v>
      </c>
      <c r="BP712" t="s">
        <v>268</v>
      </c>
      <c r="BQ712" t="s">
        <v>268</v>
      </c>
      <c r="BR712" t="s">
        <v>268</v>
      </c>
      <c r="BS712" t="s">
        <v>268</v>
      </c>
      <c r="BT712" t="s">
        <v>268</v>
      </c>
      <c r="BU712" t="s">
        <v>268</v>
      </c>
      <c r="BV712" t="s">
        <v>268</v>
      </c>
      <c r="BW712" t="s">
        <v>268</v>
      </c>
      <c r="BX712" t="s">
        <v>268</v>
      </c>
      <c r="BY712">
        <v>90</v>
      </c>
      <c r="BZ712">
        <v>90</v>
      </c>
      <c r="CA712" t="s">
        <v>142</v>
      </c>
      <c r="CB712" s="356">
        <v>122</v>
      </c>
      <c r="CC712" t="s">
        <v>876</v>
      </c>
      <c r="CD712" t="s">
        <v>268</v>
      </c>
      <c r="CE712" t="s">
        <v>268</v>
      </c>
      <c r="CF712" t="s">
        <v>268</v>
      </c>
      <c r="CG712" t="s">
        <v>268</v>
      </c>
      <c r="CH712" t="s">
        <v>268</v>
      </c>
      <c r="CI712" t="s">
        <v>268</v>
      </c>
      <c r="CJ712" t="s">
        <v>268</v>
      </c>
      <c r="CK712" t="s">
        <v>268</v>
      </c>
      <c r="CL712" t="s">
        <v>268</v>
      </c>
      <c r="CM712" t="s">
        <v>11224</v>
      </c>
      <c r="CN712">
        <v>124.45</v>
      </c>
      <c r="CO712" t="s">
        <v>268</v>
      </c>
      <c r="CP712">
        <v>124.45</v>
      </c>
      <c r="CQ712">
        <v>365</v>
      </c>
      <c r="CR712" t="s">
        <v>878</v>
      </c>
      <c r="CS712" t="s">
        <v>11225</v>
      </c>
      <c r="CT712" t="s">
        <v>11226</v>
      </c>
      <c r="CU712" t="s">
        <v>11227</v>
      </c>
      <c r="CV712" t="s">
        <v>268</v>
      </c>
      <c r="CW712" t="s">
        <v>268</v>
      </c>
      <c r="CX712" t="s">
        <v>268</v>
      </c>
      <c r="CY712" t="s">
        <v>268</v>
      </c>
      <c r="CZ712" t="s">
        <v>268</v>
      </c>
      <c r="DA712" t="s">
        <v>268</v>
      </c>
      <c r="DB712" s="429">
        <f t="shared" si="149"/>
        <v>0</v>
      </c>
      <c r="DC712" s="284">
        <f t="shared" si="150"/>
        <v>0</v>
      </c>
      <c r="DD712" s="284">
        <f t="shared" si="151"/>
        <v>0</v>
      </c>
      <c r="DE712" s="284">
        <f t="shared" si="152"/>
        <v>0</v>
      </c>
      <c r="DF712" s="295">
        <f t="shared" si="153"/>
        <v>90</v>
      </c>
      <c r="DG712" s="284">
        <f t="shared" si="154"/>
        <v>0</v>
      </c>
      <c r="DH712" s="284">
        <f t="shared" si="155"/>
        <v>0</v>
      </c>
      <c r="DI712" s="284">
        <f t="shared" si="156"/>
        <v>0</v>
      </c>
      <c r="DJ712" s="284">
        <f t="shared" si="157"/>
        <v>0</v>
      </c>
      <c r="DK712" s="295">
        <f t="shared" si="158"/>
        <v>1</v>
      </c>
      <c r="DL712" s="297" t="str">
        <f t="shared" si="159"/>
        <v>A dispo.</v>
      </c>
      <c r="DM712" s="430">
        <f>IFERROR(IF(CA712="D",IF(DL712="A dispo.",DF712*VLOOKUP('DATI INPUT'!$F$27,TARIFFE_UD,4,FALSE),DF712*VLOOKUP(DL712,TARIFFE_UD,4,FALSE)),DF712*VLOOKUP(CB712-100,TARIFFE_UND,4,FALSE)),0)</f>
        <v>57.04962528108419</v>
      </c>
      <c r="DN712" s="430">
        <f>IFERROR(IF(CA712="D",IF(DL712="A dispo.",DK712*VLOOKUP('DATI INPUT'!$F$27,TARIFFE_UD,5,FALSE),DK712*VLOOKUP(DL712,TARIFFE_UD,5,FALSE)),DK712*VLOOKUP(CB712-100,TARIFFE_UND,5,FALSE)),0)</f>
        <v>67.397800635548478</v>
      </c>
      <c r="DO712" s="431">
        <f t="shared" si="160"/>
        <v>-2.5740833673353336E-3</v>
      </c>
      <c r="DP712" s="299">
        <f>IFERROR(IF(CA712="D",IF(DL712="A dispo.",DF712*VLOOKUP('DATI INPUT'!$F$27,TARIFFE_UD,2,FALSE),DF712*VLOOKUP(DL712,TARIFFE_UD,2,FALSE)),DF712*VLOOKUP(CB712-100,TARIFFE_UND,2,FALSE)),0)</f>
        <v>71.275535890457846</v>
      </c>
      <c r="DQ712" s="299">
        <f>IFERROR(IF(CA712="D",IF(DL712="A dispo.",DK712*VLOOKUP('DATI INPUT'!$F$27,TARIFFE_UD,3,FALSE),DK712*VLOOKUP(DL712,TARIFFE_UD,3,FALSE)),DK712*VLOOKUP(CB712-100,TARIFFE_UND,3,FALSE)),0)</f>
        <v>60.367780403072892</v>
      </c>
      <c r="DR712" s="299">
        <f t="shared" si="161"/>
        <v>131.64331629353075</v>
      </c>
    </row>
    <row r="713" spans="1:122" x14ac:dyDescent="0.25">
      <c r="A713" t="s">
        <v>6398</v>
      </c>
      <c r="B713" t="s">
        <v>6399</v>
      </c>
      <c r="C713" t="s">
        <v>6400</v>
      </c>
      <c r="D713" t="s">
        <v>6401</v>
      </c>
      <c r="E713" t="s">
        <v>268</v>
      </c>
      <c r="F713" t="s">
        <v>156</v>
      </c>
      <c r="G713" t="s">
        <v>6402</v>
      </c>
      <c r="H713" t="s">
        <v>6403</v>
      </c>
      <c r="I713" t="s">
        <v>475</v>
      </c>
      <c r="J713" t="s">
        <v>274</v>
      </c>
      <c r="K713" t="s">
        <v>6404</v>
      </c>
      <c r="L713" t="s">
        <v>6405</v>
      </c>
      <c r="M713" t="s">
        <v>6406</v>
      </c>
      <c r="N713" t="s">
        <v>6405</v>
      </c>
      <c r="O713" t="s">
        <v>896</v>
      </c>
      <c r="P713" t="s">
        <v>6407</v>
      </c>
      <c r="Q713" t="s">
        <v>309</v>
      </c>
      <c r="R713" t="s">
        <v>268</v>
      </c>
      <c r="S713" t="s">
        <v>268</v>
      </c>
      <c r="T713" t="s">
        <v>268</v>
      </c>
      <c r="U713" t="s">
        <v>268</v>
      </c>
      <c r="V713" t="s">
        <v>268</v>
      </c>
      <c r="W713" t="s">
        <v>6408</v>
      </c>
      <c r="X713" t="s">
        <v>1310</v>
      </c>
      <c r="Y713" t="s">
        <v>280</v>
      </c>
      <c r="Z713" t="s">
        <v>268</v>
      </c>
      <c r="AA713" t="s">
        <v>268</v>
      </c>
      <c r="AB713" t="s">
        <v>268</v>
      </c>
      <c r="AC713" t="s">
        <v>268</v>
      </c>
      <c r="AD713" t="s">
        <v>268</v>
      </c>
      <c r="AE713" t="s">
        <v>287</v>
      </c>
      <c r="AF713" t="s">
        <v>1811</v>
      </c>
      <c r="AG713" t="s">
        <v>875</v>
      </c>
      <c r="AH713" t="s">
        <v>1812</v>
      </c>
      <c r="AI713" t="s">
        <v>481</v>
      </c>
      <c r="AJ713" t="s">
        <v>268</v>
      </c>
      <c r="AK713" t="s">
        <v>410</v>
      </c>
      <c r="AL713" t="s">
        <v>268</v>
      </c>
      <c r="AM713" t="s">
        <v>355</v>
      </c>
      <c r="AN713" t="s">
        <v>287</v>
      </c>
      <c r="AO713" t="s">
        <v>1811</v>
      </c>
      <c r="AP713" t="s">
        <v>875</v>
      </c>
      <c r="AQ713" t="s">
        <v>1812</v>
      </c>
      <c r="AR713" t="s">
        <v>481</v>
      </c>
      <c r="AS713" t="s">
        <v>268</v>
      </c>
      <c r="AT713" t="s">
        <v>354</v>
      </c>
      <c r="AU713" t="s">
        <v>268</v>
      </c>
      <c r="AV713" t="s">
        <v>355</v>
      </c>
      <c r="AW713" t="s">
        <v>287</v>
      </c>
      <c r="AX713" t="s">
        <v>1811</v>
      </c>
      <c r="AY713" t="s">
        <v>875</v>
      </c>
      <c r="AZ713" t="s">
        <v>1812</v>
      </c>
      <c r="BA713" t="s">
        <v>481</v>
      </c>
      <c r="BB713" t="s">
        <v>268</v>
      </c>
      <c r="BC713" t="s">
        <v>382</v>
      </c>
      <c r="BD713" t="s">
        <v>268</v>
      </c>
      <c r="BE713" t="s">
        <v>355</v>
      </c>
      <c r="BF713" t="s">
        <v>268</v>
      </c>
      <c r="BG713" t="s">
        <v>268</v>
      </c>
      <c r="BH713" t="s">
        <v>268</v>
      </c>
      <c r="BI713" t="s">
        <v>268</v>
      </c>
      <c r="BJ713" t="s">
        <v>268</v>
      </c>
      <c r="BK713" t="s">
        <v>268</v>
      </c>
      <c r="BL713" t="s">
        <v>268</v>
      </c>
      <c r="BM713" t="s">
        <v>268</v>
      </c>
      <c r="BN713" t="s">
        <v>268</v>
      </c>
      <c r="BO713" t="s">
        <v>268</v>
      </c>
      <c r="BP713" t="s">
        <v>268</v>
      </c>
      <c r="BQ713" t="s">
        <v>268</v>
      </c>
      <c r="BR713" t="s">
        <v>268</v>
      </c>
      <c r="BS713" t="s">
        <v>268</v>
      </c>
      <c r="BT713" t="s">
        <v>268</v>
      </c>
      <c r="BU713" t="s">
        <v>268</v>
      </c>
      <c r="BV713" t="s">
        <v>268</v>
      </c>
      <c r="BW713" t="s">
        <v>268</v>
      </c>
      <c r="BX713" t="s">
        <v>268</v>
      </c>
      <c r="BY713">
        <v>235</v>
      </c>
      <c r="BZ713">
        <v>235</v>
      </c>
      <c r="CA713" t="s">
        <v>142</v>
      </c>
      <c r="CB713" s="356">
        <v>122</v>
      </c>
      <c r="CC713" t="s">
        <v>876</v>
      </c>
      <c r="CD713" t="s">
        <v>268</v>
      </c>
      <c r="CE713" t="s">
        <v>268</v>
      </c>
      <c r="CF713" t="s">
        <v>268</v>
      </c>
      <c r="CG713" t="s">
        <v>268</v>
      </c>
      <c r="CH713" t="s">
        <v>268</v>
      </c>
      <c r="CI713" t="s">
        <v>268</v>
      </c>
      <c r="CJ713" t="s">
        <v>268</v>
      </c>
      <c r="CK713" t="s">
        <v>268</v>
      </c>
      <c r="CL713" t="s">
        <v>268</v>
      </c>
      <c r="CM713" t="s">
        <v>11224</v>
      </c>
      <c r="CN713">
        <v>216.36</v>
      </c>
      <c r="CO713" t="s">
        <v>268</v>
      </c>
      <c r="CP713">
        <v>216.36</v>
      </c>
      <c r="CQ713">
        <v>365</v>
      </c>
      <c r="CR713" t="s">
        <v>878</v>
      </c>
      <c r="CS713" t="s">
        <v>11225</v>
      </c>
      <c r="CT713" t="s">
        <v>11226</v>
      </c>
      <c r="CU713" t="s">
        <v>11227</v>
      </c>
      <c r="CV713" t="s">
        <v>268</v>
      </c>
      <c r="CW713" t="s">
        <v>268</v>
      </c>
      <c r="CX713" t="s">
        <v>268</v>
      </c>
      <c r="CY713" t="s">
        <v>268</v>
      </c>
      <c r="CZ713" t="s">
        <v>268</v>
      </c>
      <c r="DA713" t="s">
        <v>268</v>
      </c>
      <c r="DB713" s="429">
        <f t="shared" si="149"/>
        <v>0</v>
      </c>
      <c r="DC713" s="284">
        <f t="shared" si="150"/>
        <v>0</v>
      </c>
      <c r="DD713" s="284">
        <f t="shared" si="151"/>
        <v>0</v>
      </c>
      <c r="DE713" s="284">
        <f t="shared" si="152"/>
        <v>0</v>
      </c>
      <c r="DF713" s="295">
        <f t="shared" si="153"/>
        <v>235</v>
      </c>
      <c r="DG713" s="284">
        <f t="shared" si="154"/>
        <v>0</v>
      </c>
      <c r="DH713" s="284">
        <f t="shared" si="155"/>
        <v>0</v>
      </c>
      <c r="DI713" s="284">
        <f t="shared" si="156"/>
        <v>0</v>
      </c>
      <c r="DJ713" s="284">
        <f t="shared" si="157"/>
        <v>0</v>
      </c>
      <c r="DK713" s="295">
        <f t="shared" si="158"/>
        <v>1</v>
      </c>
      <c r="DL713" s="297" t="str">
        <f t="shared" si="159"/>
        <v>A dispo.</v>
      </c>
      <c r="DM713" s="430">
        <f>IFERROR(IF(CA713="D",IF(DL713="A dispo.",DF713*VLOOKUP('DATI INPUT'!$F$27,TARIFFE_UD,4,FALSE),DF713*VLOOKUP(DL713,TARIFFE_UD,4,FALSE)),DF713*VLOOKUP(CB713-100,TARIFFE_UND,4,FALSE)),0)</f>
        <v>148.96291045616428</v>
      </c>
      <c r="DN713" s="430">
        <f>IFERROR(IF(CA713="D",IF(DL713="A dispo.",DK713*VLOOKUP('DATI INPUT'!$F$27,TARIFFE_UD,5,FALSE),DK713*VLOOKUP(DL713,TARIFFE_UD,5,FALSE)),DK713*VLOOKUP(CB713-100,TARIFFE_UND,5,FALSE)),0)</f>
        <v>67.397800635548478</v>
      </c>
      <c r="DO713" s="431">
        <f t="shared" si="160"/>
        <v>7.1109171273064931E-4</v>
      </c>
      <c r="DP713" s="299">
        <f>IFERROR(IF(CA713="D",IF(DL713="A dispo.",DF713*VLOOKUP('DATI INPUT'!$F$27,TARIFFE_UD,2,FALSE),DF713*VLOOKUP(DL713,TARIFFE_UD,2,FALSE)),DF713*VLOOKUP(CB713-100,TARIFFE_UND,2,FALSE)),0)</f>
        <v>186.10834371397326</v>
      </c>
      <c r="DQ713" s="299">
        <f>IFERROR(IF(CA713="D",IF(DL713="A dispo.",DK713*VLOOKUP('DATI INPUT'!$F$27,TARIFFE_UD,3,FALSE),DK713*VLOOKUP(DL713,TARIFFE_UD,3,FALSE)),DK713*VLOOKUP(CB713-100,TARIFFE_UND,3,FALSE)),0)</f>
        <v>60.367780403072892</v>
      </c>
      <c r="DR713" s="299">
        <f t="shared" si="161"/>
        <v>246.47612411704614</v>
      </c>
    </row>
    <row r="714" spans="1:122" x14ac:dyDescent="0.25">
      <c r="A714" t="s">
        <v>6409</v>
      </c>
      <c r="B714" t="s">
        <v>6399</v>
      </c>
      <c r="C714" t="s">
        <v>6410</v>
      </c>
      <c r="D714" t="s">
        <v>6401</v>
      </c>
      <c r="E714" t="s">
        <v>268</v>
      </c>
      <c r="F714" t="s">
        <v>156</v>
      </c>
      <c r="G714" t="s">
        <v>6402</v>
      </c>
      <c r="H714" t="s">
        <v>6403</v>
      </c>
      <c r="I714" t="s">
        <v>475</v>
      </c>
      <c r="J714" t="s">
        <v>274</v>
      </c>
      <c r="K714" t="s">
        <v>6404</v>
      </c>
      <c r="L714" t="s">
        <v>6405</v>
      </c>
      <c r="M714" t="s">
        <v>6406</v>
      </c>
      <c r="N714" t="s">
        <v>6405</v>
      </c>
      <c r="O714" t="s">
        <v>896</v>
      </c>
      <c r="P714" t="s">
        <v>6407</v>
      </c>
      <c r="Q714" t="s">
        <v>309</v>
      </c>
      <c r="R714" t="s">
        <v>268</v>
      </c>
      <c r="S714" t="s">
        <v>268</v>
      </c>
      <c r="T714" t="s">
        <v>268</v>
      </c>
      <c r="U714" t="s">
        <v>268</v>
      </c>
      <c r="V714" t="s">
        <v>268</v>
      </c>
      <c r="W714" t="s">
        <v>6411</v>
      </c>
      <c r="X714" t="s">
        <v>1310</v>
      </c>
      <c r="Y714" t="s">
        <v>282</v>
      </c>
      <c r="Z714" t="s">
        <v>268</v>
      </c>
      <c r="AA714" t="s">
        <v>268</v>
      </c>
      <c r="AB714" t="s">
        <v>268</v>
      </c>
      <c r="AC714" t="s">
        <v>268</v>
      </c>
      <c r="AD714" t="s">
        <v>268</v>
      </c>
      <c r="AE714" t="s">
        <v>287</v>
      </c>
      <c r="AF714" t="s">
        <v>1811</v>
      </c>
      <c r="AG714" t="s">
        <v>875</v>
      </c>
      <c r="AH714" t="s">
        <v>1812</v>
      </c>
      <c r="AI714" t="s">
        <v>481</v>
      </c>
      <c r="AJ714" t="s">
        <v>268</v>
      </c>
      <c r="AK714" t="s">
        <v>413</v>
      </c>
      <c r="AL714" t="s">
        <v>268</v>
      </c>
      <c r="AM714" t="s">
        <v>355</v>
      </c>
      <c r="AN714" t="s">
        <v>268</v>
      </c>
      <c r="AO714" t="s">
        <v>268</v>
      </c>
      <c r="AP714" t="s">
        <v>268</v>
      </c>
      <c r="AQ714" t="s">
        <v>268</v>
      </c>
      <c r="AR714" t="s">
        <v>268</v>
      </c>
      <c r="AS714" t="s">
        <v>268</v>
      </c>
      <c r="AT714" t="s">
        <v>268</v>
      </c>
      <c r="AU714" t="s">
        <v>268</v>
      </c>
      <c r="AV714" t="s">
        <v>268</v>
      </c>
      <c r="AW714" t="s">
        <v>268</v>
      </c>
      <c r="AX714" t="s">
        <v>268</v>
      </c>
      <c r="AY714" t="s">
        <v>268</v>
      </c>
      <c r="AZ714" t="s">
        <v>268</v>
      </c>
      <c r="BA714" t="s">
        <v>268</v>
      </c>
      <c r="BB714" t="s">
        <v>268</v>
      </c>
      <c r="BC714" t="s">
        <v>268</v>
      </c>
      <c r="BD714" t="s">
        <v>268</v>
      </c>
      <c r="BE714" t="s">
        <v>268</v>
      </c>
      <c r="BF714" t="s">
        <v>268</v>
      </c>
      <c r="BG714" t="s">
        <v>268</v>
      </c>
      <c r="BH714" t="s">
        <v>268</v>
      </c>
      <c r="BI714" t="s">
        <v>268</v>
      </c>
      <c r="BJ714" t="s">
        <v>268</v>
      </c>
      <c r="BK714" t="s">
        <v>268</v>
      </c>
      <c r="BL714" t="s">
        <v>268</v>
      </c>
      <c r="BM714" t="s">
        <v>268</v>
      </c>
      <c r="BN714" t="s">
        <v>268</v>
      </c>
      <c r="BO714" t="s">
        <v>268</v>
      </c>
      <c r="BP714" t="s">
        <v>268</v>
      </c>
      <c r="BQ714" t="s">
        <v>268</v>
      </c>
      <c r="BR714" t="s">
        <v>268</v>
      </c>
      <c r="BS714" t="s">
        <v>268</v>
      </c>
      <c r="BT714" t="s">
        <v>268</v>
      </c>
      <c r="BU714" t="s">
        <v>268</v>
      </c>
      <c r="BV714" t="s">
        <v>268</v>
      </c>
      <c r="BW714" t="s">
        <v>268</v>
      </c>
      <c r="BX714" t="s">
        <v>268</v>
      </c>
      <c r="BY714">
        <v>81</v>
      </c>
      <c r="BZ714">
        <v>81</v>
      </c>
      <c r="CA714" t="s">
        <v>142</v>
      </c>
      <c r="CB714" s="356">
        <v>122</v>
      </c>
      <c r="CC714" t="s">
        <v>876</v>
      </c>
      <c r="CD714" t="s">
        <v>268</v>
      </c>
      <c r="CE714" t="s">
        <v>268</v>
      </c>
      <c r="CF714" t="s">
        <v>268</v>
      </c>
      <c r="CG714" t="s">
        <v>268</v>
      </c>
      <c r="CH714" t="s">
        <v>268</v>
      </c>
      <c r="CI714" t="s">
        <v>268</v>
      </c>
      <c r="CJ714" t="s">
        <v>268</v>
      </c>
      <c r="CK714" t="s">
        <v>268</v>
      </c>
      <c r="CL714" t="s">
        <v>268</v>
      </c>
      <c r="CM714" t="s">
        <v>11224</v>
      </c>
      <c r="CN714">
        <v>118.74</v>
      </c>
      <c r="CO714" t="s">
        <v>268</v>
      </c>
      <c r="CP714">
        <v>118.74</v>
      </c>
      <c r="CQ714">
        <v>365</v>
      </c>
      <c r="CR714" t="s">
        <v>878</v>
      </c>
      <c r="CS714" t="s">
        <v>11225</v>
      </c>
      <c r="CT714" t="s">
        <v>11226</v>
      </c>
      <c r="CU714" t="s">
        <v>11227</v>
      </c>
      <c r="CV714" t="s">
        <v>268</v>
      </c>
      <c r="CW714" t="s">
        <v>268</v>
      </c>
      <c r="CX714" t="s">
        <v>268</v>
      </c>
      <c r="CY714" t="s">
        <v>268</v>
      </c>
      <c r="CZ714" t="s">
        <v>268</v>
      </c>
      <c r="DA714" t="s">
        <v>268</v>
      </c>
      <c r="DB714" s="429">
        <f t="shared" si="149"/>
        <v>0</v>
      </c>
      <c r="DC714" s="284">
        <f t="shared" si="150"/>
        <v>0</v>
      </c>
      <c r="DD714" s="284">
        <f t="shared" si="151"/>
        <v>0</v>
      </c>
      <c r="DE714" s="284">
        <f t="shared" si="152"/>
        <v>0</v>
      </c>
      <c r="DF714" s="295">
        <f t="shared" si="153"/>
        <v>81</v>
      </c>
      <c r="DG714" s="284">
        <f t="shared" si="154"/>
        <v>0</v>
      </c>
      <c r="DH714" s="284">
        <f t="shared" si="155"/>
        <v>0</v>
      </c>
      <c r="DI714" s="284">
        <f t="shared" si="156"/>
        <v>0</v>
      </c>
      <c r="DJ714" s="284">
        <f t="shared" si="157"/>
        <v>0</v>
      </c>
      <c r="DK714" s="295">
        <f t="shared" si="158"/>
        <v>1</v>
      </c>
      <c r="DL714" s="297" t="str">
        <f t="shared" si="159"/>
        <v>A dispo.</v>
      </c>
      <c r="DM714" s="430">
        <f>IFERROR(IF(CA714="D",IF(DL714="A dispo.",DF714*VLOOKUP('DATI INPUT'!$F$27,TARIFFE_UD,4,FALSE),DF714*VLOOKUP(DL714,TARIFFE_UD,4,FALSE)),DF714*VLOOKUP(CB714-100,TARIFFE_UND,4,FALSE)),0)</f>
        <v>51.344662752975772</v>
      </c>
      <c r="DN714" s="430">
        <f>IFERROR(IF(CA714="D",IF(DL714="A dispo.",DK714*VLOOKUP('DATI INPUT'!$F$27,TARIFFE_UD,5,FALSE),DK714*VLOOKUP(DL714,TARIFFE_UD,5,FALSE)),DK714*VLOOKUP(CB714-100,TARIFFE_UND,5,FALSE)),0)</f>
        <v>67.397800635548478</v>
      </c>
      <c r="DO714" s="431">
        <f t="shared" si="160"/>
        <v>2.4633885242479892E-3</v>
      </c>
      <c r="DP714" s="299">
        <f>IFERROR(IF(CA714="D",IF(DL714="A dispo.",DF714*VLOOKUP('DATI INPUT'!$F$27,TARIFFE_UD,2,FALSE),DF714*VLOOKUP(DL714,TARIFFE_UD,2,FALSE)),DF714*VLOOKUP(CB714-100,TARIFFE_UND,2,FALSE)),0)</f>
        <v>64.147982301412057</v>
      </c>
      <c r="DQ714" s="299">
        <f>IFERROR(IF(CA714="D",IF(DL714="A dispo.",DK714*VLOOKUP('DATI INPUT'!$F$27,TARIFFE_UD,3,FALSE),DK714*VLOOKUP(DL714,TARIFFE_UD,3,FALSE)),DK714*VLOOKUP(CB714-100,TARIFFE_UND,3,FALSE)),0)</f>
        <v>60.367780403072892</v>
      </c>
      <c r="DR714" s="299">
        <f t="shared" si="161"/>
        <v>124.51576270448496</v>
      </c>
    </row>
    <row r="715" spans="1:122" x14ac:dyDescent="0.25">
      <c r="A715" t="s">
        <v>6412</v>
      </c>
      <c r="B715" t="s">
        <v>6399</v>
      </c>
      <c r="C715" t="s">
        <v>6413</v>
      </c>
      <c r="D715" t="s">
        <v>6401</v>
      </c>
      <c r="E715" t="s">
        <v>268</v>
      </c>
      <c r="F715" t="s">
        <v>156</v>
      </c>
      <c r="G715" t="s">
        <v>6402</v>
      </c>
      <c r="H715" t="s">
        <v>6403</v>
      </c>
      <c r="I715" t="s">
        <v>475</v>
      </c>
      <c r="J715" t="s">
        <v>274</v>
      </c>
      <c r="K715" t="s">
        <v>6404</v>
      </c>
      <c r="L715" t="s">
        <v>6405</v>
      </c>
      <c r="M715" t="s">
        <v>6406</v>
      </c>
      <c r="N715" t="s">
        <v>6405</v>
      </c>
      <c r="O715" t="s">
        <v>896</v>
      </c>
      <c r="P715" t="s">
        <v>6407</v>
      </c>
      <c r="Q715" t="s">
        <v>309</v>
      </c>
      <c r="R715" t="s">
        <v>268</v>
      </c>
      <c r="S715" t="s">
        <v>268</v>
      </c>
      <c r="T715" t="s">
        <v>268</v>
      </c>
      <c r="U715" t="s">
        <v>268</v>
      </c>
      <c r="V715" t="s">
        <v>268</v>
      </c>
      <c r="W715" t="s">
        <v>6411</v>
      </c>
      <c r="X715" t="s">
        <v>1310</v>
      </c>
      <c r="Y715" t="s">
        <v>282</v>
      </c>
      <c r="Z715" t="s">
        <v>268</v>
      </c>
      <c r="AA715" t="s">
        <v>268</v>
      </c>
      <c r="AB715" t="s">
        <v>268</v>
      </c>
      <c r="AC715" t="s">
        <v>268</v>
      </c>
      <c r="AD715" t="s">
        <v>268</v>
      </c>
      <c r="AE715" t="s">
        <v>287</v>
      </c>
      <c r="AF715" t="s">
        <v>1811</v>
      </c>
      <c r="AG715" t="s">
        <v>875</v>
      </c>
      <c r="AH715" t="s">
        <v>1812</v>
      </c>
      <c r="AI715" t="s">
        <v>481</v>
      </c>
      <c r="AJ715" t="s">
        <v>268</v>
      </c>
      <c r="AK715" t="s">
        <v>375</v>
      </c>
      <c r="AL715" t="s">
        <v>268</v>
      </c>
      <c r="AM715" t="s">
        <v>411</v>
      </c>
      <c r="AN715" t="s">
        <v>287</v>
      </c>
      <c r="AO715" t="s">
        <v>1811</v>
      </c>
      <c r="AP715" t="s">
        <v>875</v>
      </c>
      <c r="AQ715" t="s">
        <v>1812</v>
      </c>
      <c r="AR715" t="s">
        <v>481</v>
      </c>
      <c r="AS715" t="s">
        <v>268</v>
      </c>
      <c r="AT715" t="s">
        <v>396</v>
      </c>
      <c r="AU715" t="s">
        <v>268</v>
      </c>
      <c r="AV715" t="s">
        <v>353</v>
      </c>
      <c r="AW715" t="s">
        <v>287</v>
      </c>
      <c r="AX715" t="s">
        <v>1811</v>
      </c>
      <c r="AY715" t="s">
        <v>875</v>
      </c>
      <c r="AZ715" t="s">
        <v>1812</v>
      </c>
      <c r="BA715" t="s">
        <v>481</v>
      </c>
      <c r="BB715" t="s">
        <v>268</v>
      </c>
      <c r="BC715" t="s">
        <v>669</v>
      </c>
      <c r="BD715" t="s">
        <v>268</v>
      </c>
      <c r="BE715" t="s">
        <v>353</v>
      </c>
      <c r="BF715" t="s">
        <v>287</v>
      </c>
      <c r="BG715" t="s">
        <v>1811</v>
      </c>
      <c r="BH715" t="s">
        <v>875</v>
      </c>
      <c r="BI715" t="s">
        <v>1812</v>
      </c>
      <c r="BJ715" t="s">
        <v>481</v>
      </c>
      <c r="BK715" t="s">
        <v>268</v>
      </c>
      <c r="BL715" t="s">
        <v>724</v>
      </c>
      <c r="BM715" t="s">
        <v>268</v>
      </c>
      <c r="BN715" t="s">
        <v>353</v>
      </c>
      <c r="BO715" t="s">
        <v>268</v>
      </c>
      <c r="BP715" t="s">
        <v>268</v>
      </c>
      <c r="BQ715" t="s">
        <v>268</v>
      </c>
      <c r="BR715" t="s">
        <v>268</v>
      </c>
      <c r="BS715" t="s">
        <v>268</v>
      </c>
      <c r="BT715" t="s">
        <v>268</v>
      </c>
      <c r="BU715" t="s">
        <v>268</v>
      </c>
      <c r="BV715" t="s">
        <v>268</v>
      </c>
      <c r="BW715" t="s">
        <v>268</v>
      </c>
      <c r="BX715" t="s">
        <v>268</v>
      </c>
      <c r="BY715">
        <v>76</v>
      </c>
      <c r="BZ715">
        <v>76</v>
      </c>
      <c r="CA715" t="s">
        <v>142</v>
      </c>
      <c r="CB715" s="356">
        <v>123</v>
      </c>
      <c r="CC715" t="s">
        <v>1817</v>
      </c>
      <c r="CD715" t="s">
        <v>268</v>
      </c>
      <c r="CE715" t="s">
        <v>268</v>
      </c>
      <c r="CF715" t="s">
        <v>268</v>
      </c>
      <c r="CG715" t="s">
        <v>268</v>
      </c>
      <c r="CH715" t="s">
        <v>268</v>
      </c>
      <c r="CI715" t="s">
        <v>268</v>
      </c>
      <c r="CJ715" t="s">
        <v>268</v>
      </c>
      <c r="CK715" t="s">
        <v>268</v>
      </c>
      <c r="CL715" t="s">
        <v>268</v>
      </c>
      <c r="CM715" t="s">
        <v>11224</v>
      </c>
      <c r="CN715">
        <v>48.17</v>
      </c>
      <c r="CO715" t="s">
        <v>268</v>
      </c>
      <c r="CP715">
        <v>48.17</v>
      </c>
      <c r="CQ715">
        <v>365</v>
      </c>
      <c r="CR715" t="s">
        <v>878</v>
      </c>
      <c r="CS715" t="s">
        <v>11225</v>
      </c>
      <c r="CT715" t="s">
        <v>11226</v>
      </c>
      <c r="CU715" t="s">
        <v>11227</v>
      </c>
      <c r="CV715" t="s">
        <v>268</v>
      </c>
      <c r="CW715" t="s">
        <v>268</v>
      </c>
      <c r="CX715" t="s">
        <v>268</v>
      </c>
      <c r="CY715" t="s">
        <v>268</v>
      </c>
      <c r="CZ715" t="s">
        <v>268</v>
      </c>
      <c r="DA715" t="s">
        <v>268</v>
      </c>
      <c r="DB715" s="429">
        <f t="shared" si="149"/>
        <v>0</v>
      </c>
      <c r="DC715" s="284">
        <f t="shared" si="150"/>
        <v>0</v>
      </c>
      <c r="DD715" s="284">
        <f t="shared" si="151"/>
        <v>0</v>
      </c>
      <c r="DE715" s="284">
        <f t="shared" si="152"/>
        <v>0</v>
      </c>
      <c r="DF715" s="295">
        <f t="shared" si="153"/>
        <v>76</v>
      </c>
      <c r="DG715" s="284">
        <f t="shared" si="154"/>
        <v>1</v>
      </c>
      <c r="DH715" s="284">
        <f t="shared" si="155"/>
        <v>0</v>
      </c>
      <c r="DI715" s="284">
        <f t="shared" si="156"/>
        <v>0</v>
      </c>
      <c r="DJ715" s="284">
        <f t="shared" si="157"/>
        <v>0</v>
      </c>
      <c r="DK715" s="295">
        <f t="shared" si="158"/>
        <v>0</v>
      </c>
      <c r="DL715" s="297" t="str">
        <f t="shared" si="159"/>
        <v>A dispo.</v>
      </c>
      <c r="DM715" s="430">
        <f>IFERROR(IF(CA715="D",IF(DL715="A dispo.",DF715*VLOOKUP('DATI INPUT'!$F$27,TARIFFE_UD,4,FALSE),DF715*VLOOKUP(DL715,TARIFFE_UD,4,FALSE)),DF715*VLOOKUP(CB715-100,TARIFFE_UND,4,FALSE)),0)</f>
        <v>48.175239126248869</v>
      </c>
      <c r="DN715" s="430">
        <f>IFERROR(IF(CA715="D",IF(DL715="A dispo.",DK715*VLOOKUP('DATI INPUT'!$F$27,TARIFFE_UD,5,FALSE),DK715*VLOOKUP(DL715,TARIFFE_UD,5,FALSE)),DK715*VLOOKUP(CB715-100,TARIFFE_UND,5,FALSE)),0)</f>
        <v>0</v>
      </c>
      <c r="DO715" s="431">
        <f t="shared" si="160"/>
        <v>5.2391262488669099E-3</v>
      </c>
      <c r="DP715" s="299">
        <f>IFERROR(IF(CA715="D",IF(DL715="A dispo.",DF715*VLOOKUP('DATI INPUT'!$F$27,TARIFFE_UD,2,FALSE),DF715*VLOOKUP(DL715,TARIFFE_UD,2,FALSE)),DF715*VLOOKUP(CB715-100,TARIFFE_UND,2,FALSE)),0)</f>
        <v>60.188230307497733</v>
      </c>
      <c r="DQ715" s="299">
        <f>IFERROR(IF(CA715="D",IF(DL715="A dispo.",DK715*VLOOKUP('DATI INPUT'!$F$27,TARIFFE_UD,3,FALSE),DK715*VLOOKUP(DL715,TARIFFE_UD,3,FALSE)),DK715*VLOOKUP(CB715-100,TARIFFE_UND,3,FALSE)),0)</f>
        <v>0</v>
      </c>
      <c r="DR715" s="299">
        <f t="shared" si="161"/>
        <v>60.188230307497733</v>
      </c>
    </row>
    <row r="716" spans="1:122" x14ac:dyDescent="0.25">
      <c r="A716" t="s">
        <v>6414</v>
      </c>
      <c r="B716" t="s">
        <v>4100</v>
      </c>
      <c r="C716" t="s">
        <v>6415</v>
      </c>
      <c r="D716" t="s">
        <v>4101</v>
      </c>
      <c r="E716" t="s">
        <v>268</v>
      </c>
      <c r="F716" t="s">
        <v>156</v>
      </c>
      <c r="G716" t="s">
        <v>4102</v>
      </c>
      <c r="H716" t="s">
        <v>1505</v>
      </c>
      <c r="I716" t="s">
        <v>609</v>
      </c>
      <c r="J716" t="s">
        <v>274</v>
      </c>
      <c r="K716" t="s">
        <v>4103</v>
      </c>
      <c r="L716" t="s">
        <v>960</v>
      </c>
      <c r="M716" t="s">
        <v>4082</v>
      </c>
      <c r="N716" t="s">
        <v>984</v>
      </c>
      <c r="O716" t="s">
        <v>873</v>
      </c>
      <c r="P716" t="s">
        <v>2560</v>
      </c>
      <c r="Q716" t="s">
        <v>282</v>
      </c>
      <c r="R716" t="s">
        <v>268</v>
      </c>
      <c r="S716" t="s">
        <v>268</v>
      </c>
      <c r="T716" t="s">
        <v>268</v>
      </c>
      <c r="U716" t="s">
        <v>268</v>
      </c>
      <c r="V716" t="s">
        <v>268</v>
      </c>
      <c r="W716" t="s">
        <v>4082</v>
      </c>
      <c r="X716" t="s">
        <v>2560</v>
      </c>
      <c r="Y716" t="s">
        <v>282</v>
      </c>
      <c r="Z716" t="s">
        <v>268</v>
      </c>
      <c r="AA716" t="s">
        <v>268</v>
      </c>
      <c r="AB716" t="s">
        <v>268</v>
      </c>
      <c r="AC716" t="s">
        <v>268</v>
      </c>
      <c r="AD716" t="s">
        <v>268</v>
      </c>
      <c r="AE716" t="s">
        <v>287</v>
      </c>
      <c r="AF716" t="s">
        <v>1811</v>
      </c>
      <c r="AG716" t="s">
        <v>875</v>
      </c>
      <c r="AH716" t="s">
        <v>2154</v>
      </c>
      <c r="AI716" t="s">
        <v>1011</v>
      </c>
      <c r="AJ716" t="s">
        <v>268</v>
      </c>
      <c r="AK716" t="s">
        <v>366</v>
      </c>
      <c r="AL716" t="s">
        <v>268</v>
      </c>
      <c r="AM716" t="s">
        <v>355</v>
      </c>
      <c r="AN716" t="s">
        <v>268</v>
      </c>
      <c r="AO716" t="s">
        <v>268</v>
      </c>
      <c r="AP716" t="s">
        <v>268</v>
      </c>
      <c r="AQ716" t="s">
        <v>268</v>
      </c>
      <c r="AR716" t="s">
        <v>268</v>
      </c>
      <c r="AS716" t="s">
        <v>268</v>
      </c>
      <c r="AT716" t="s">
        <v>268</v>
      </c>
      <c r="AU716" t="s">
        <v>268</v>
      </c>
      <c r="AV716" t="s">
        <v>268</v>
      </c>
      <c r="AW716" t="s">
        <v>268</v>
      </c>
      <c r="AX716" t="s">
        <v>268</v>
      </c>
      <c r="AY716" t="s">
        <v>268</v>
      </c>
      <c r="AZ716" t="s">
        <v>268</v>
      </c>
      <c r="BA716" t="s">
        <v>268</v>
      </c>
      <c r="BB716" t="s">
        <v>268</v>
      </c>
      <c r="BC716" t="s">
        <v>268</v>
      </c>
      <c r="BD716" t="s">
        <v>268</v>
      </c>
      <c r="BE716" t="s">
        <v>268</v>
      </c>
      <c r="BF716" t="s">
        <v>268</v>
      </c>
      <c r="BG716" t="s">
        <v>268</v>
      </c>
      <c r="BH716" t="s">
        <v>268</v>
      </c>
      <c r="BI716" t="s">
        <v>268</v>
      </c>
      <c r="BJ716" t="s">
        <v>268</v>
      </c>
      <c r="BK716" t="s">
        <v>268</v>
      </c>
      <c r="BL716" t="s">
        <v>268</v>
      </c>
      <c r="BM716" t="s">
        <v>268</v>
      </c>
      <c r="BN716" t="s">
        <v>268</v>
      </c>
      <c r="BO716" t="s">
        <v>268</v>
      </c>
      <c r="BP716" t="s">
        <v>268</v>
      </c>
      <c r="BQ716" t="s">
        <v>268</v>
      </c>
      <c r="BR716" t="s">
        <v>268</v>
      </c>
      <c r="BS716" t="s">
        <v>268</v>
      </c>
      <c r="BT716" t="s">
        <v>268</v>
      </c>
      <c r="BU716" t="s">
        <v>268</v>
      </c>
      <c r="BV716" t="s">
        <v>268</v>
      </c>
      <c r="BW716" t="s">
        <v>268</v>
      </c>
      <c r="BX716" t="s">
        <v>268</v>
      </c>
      <c r="BY716">
        <v>48.12</v>
      </c>
      <c r="BZ716">
        <v>48.12</v>
      </c>
      <c r="CA716" t="s">
        <v>142</v>
      </c>
      <c r="CB716" s="356">
        <v>122</v>
      </c>
      <c r="CC716" t="s">
        <v>876</v>
      </c>
      <c r="CD716" t="s">
        <v>268</v>
      </c>
      <c r="CE716" t="s">
        <v>268</v>
      </c>
      <c r="CF716" s="356">
        <v>1</v>
      </c>
      <c r="CG716" t="s">
        <v>268</v>
      </c>
      <c r="CH716" t="s">
        <v>268</v>
      </c>
      <c r="CI716" t="s">
        <v>268</v>
      </c>
      <c r="CJ716" t="s">
        <v>268</v>
      </c>
      <c r="CK716" t="s">
        <v>268</v>
      </c>
      <c r="CL716" t="s">
        <v>268</v>
      </c>
      <c r="CM716" t="s">
        <v>11224</v>
      </c>
      <c r="CN716">
        <v>40.65</v>
      </c>
      <c r="CO716" t="s">
        <v>268</v>
      </c>
      <c r="CP716">
        <v>40.65</v>
      </c>
      <c r="CQ716">
        <v>365</v>
      </c>
      <c r="CR716" t="s">
        <v>878</v>
      </c>
      <c r="CS716" t="s">
        <v>11225</v>
      </c>
      <c r="CT716" t="s">
        <v>11226</v>
      </c>
      <c r="CU716" t="s">
        <v>11227</v>
      </c>
      <c r="CV716" t="s">
        <v>268</v>
      </c>
      <c r="CW716" t="s">
        <v>268</v>
      </c>
      <c r="CX716" t="s">
        <v>268</v>
      </c>
      <c r="CY716" t="s">
        <v>268</v>
      </c>
      <c r="CZ716" t="s">
        <v>268</v>
      </c>
      <c r="DA716" t="s">
        <v>268</v>
      </c>
      <c r="DB716" s="429">
        <f t="shared" si="149"/>
        <v>0</v>
      </c>
      <c r="DC716" s="284">
        <f t="shared" si="150"/>
        <v>0</v>
      </c>
      <c r="DD716" s="284">
        <f t="shared" si="151"/>
        <v>0</v>
      </c>
      <c r="DE716" s="284">
        <f t="shared" si="152"/>
        <v>0</v>
      </c>
      <c r="DF716" s="295">
        <f t="shared" si="153"/>
        <v>48.11999999999999</v>
      </c>
      <c r="DG716" s="284">
        <f t="shared" si="154"/>
        <v>0</v>
      </c>
      <c r="DH716" s="284">
        <f t="shared" si="155"/>
        <v>0</v>
      </c>
      <c r="DI716" s="284">
        <f t="shared" si="156"/>
        <v>0</v>
      </c>
      <c r="DJ716" s="284">
        <f t="shared" si="157"/>
        <v>0</v>
      </c>
      <c r="DK716" s="295">
        <f t="shared" si="158"/>
        <v>1</v>
      </c>
      <c r="DL716" s="297">
        <f t="shared" si="159"/>
        <v>1</v>
      </c>
      <c r="DM716" s="430">
        <f>IFERROR(IF(CA716="D",IF(DL716="A dispo.",DF716*VLOOKUP('DATI INPUT'!$F$27,TARIFFE_UD,4,FALSE),DF716*VLOOKUP(DL716,TARIFFE_UD,4,FALSE)),DF716*VLOOKUP(CB716-100,TARIFFE_UND,4,FALSE)),0)</f>
        <v>23.72419232059308</v>
      </c>
      <c r="DN716" s="430">
        <f>IFERROR(IF(CA716="D",IF(DL716="A dispo.",DK716*VLOOKUP('DATI INPUT'!$F$27,TARIFFE_UD,5,FALSE),DK716*VLOOKUP(DL716,TARIFFE_UD,5,FALSE)),DK716*VLOOKUP(CB716-100,TARIFFE_UND,5,FALSE)),0)</f>
        <v>16.930848468833439</v>
      </c>
      <c r="DO716" s="431">
        <f t="shared" si="160"/>
        <v>5.0407894265234177E-3</v>
      </c>
      <c r="DP716" s="299">
        <f>IFERROR(IF(CA716="D",IF(DL716="A dispo.",DF716*VLOOKUP('DATI INPUT'!$F$27,TARIFFE_UD,2,FALSE),DF716*VLOOKUP(DL716,TARIFFE_UD,2,FALSE)),DF716*VLOOKUP(CB716-100,TARIFFE_UND,2,FALSE)),0)</f>
        <v>29.64006359178002</v>
      </c>
      <c r="DQ716" s="299">
        <f>IFERROR(IF(CA716="D",IF(DL716="A dispo.",DK716*VLOOKUP('DATI INPUT'!$F$27,TARIFFE_UD,3,FALSE),DK716*VLOOKUP(DL716,TARIFFE_UD,3,FALSE)),DK716*VLOOKUP(CB716-100,TARIFFE_UND,3,FALSE)),0)</f>
        <v>15.164853048114928</v>
      </c>
      <c r="DR716" s="299">
        <f t="shared" si="161"/>
        <v>44.804916639894948</v>
      </c>
    </row>
    <row r="717" spans="1:122" x14ac:dyDescent="0.25">
      <c r="A717" t="s">
        <v>6416</v>
      </c>
      <c r="B717" t="s">
        <v>6417</v>
      </c>
      <c r="C717" t="s">
        <v>6418</v>
      </c>
      <c r="D717" t="s">
        <v>6419</v>
      </c>
      <c r="E717" t="s">
        <v>268</v>
      </c>
      <c r="F717" t="s">
        <v>156</v>
      </c>
      <c r="G717" t="s">
        <v>6420</v>
      </c>
      <c r="H717" t="s">
        <v>6421</v>
      </c>
      <c r="I717" t="s">
        <v>6422</v>
      </c>
      <c r="J717" t="s">
        <v>156</v>
      </c>
      <c r="K717" t="s">
        <v>6423</v>
      </c>
      <c r="L717" t="s">
        <v>6424</v>
      </c>
      <c r="M717" t="s">
        <v>6425</v>
      </c>
      <c r="N717" t="s">
        <v>984</v>
      </c>
      <c r="O717" t="s">
        <v>873</v>
      </c>
      <c r="P717" t="s">
        <v>1046</v>
      </c>
      <c r="Q717" t="s">
        <v>315</v>
      </c>
      <c r="R717" t="s">
        <v>268</v>
      </c>
      <c r="S717" t="s">
        <v>268</v>
      </c>
      <c r="T717" t="s">
        <v>268</v>
      </c>
      <c r="U717" t="s">
        <v>268</v>
      </c>
      <c r="V717" t="s">
        <v>268</v>
      </c>
      <c r="W717" t="s">
        <v>6425</v>
      </c>
      <c r="X717" t="s">
        <v>1046</v>
      </c>
      <c r="Y717" t="s">
        <v>315</v>
      </c>
      <c r="Z717" t="s">
        <v>268</v>
      </c>
      <c r="AA717" t="s">
        <v>268</v>
      </c>
      <c r="AB717" t="s">
        <v>268</v>
      </c>
      <c r="AC717" t="s">
        <v>268</v>
      </c>
      <c r="AD717" t="s">
        <v>268</v>
      </c>
      <c r="AE717" t="s">
        <v>268</v>
      </c>
      <c r="AF717" t="s">
        <v>268</v>
      </c>
      <c r="AG717" t="s">
        <v>268</v>
      </c>
      <c r="AH717" t="s">
        <v>268</v>
      </c>
      <c r="AI717" t="s">
        <v>268</v>
      </c>
      <c r="AJ717" t="s">
        <v>268</v>
      </c>
      <c r="AK717" t="s">
        <v>268</v>
      </c>
      <c r="AL717" t="s">
        <v>268</v>
      </c>
      <c r="AM717" t="s">
        <v>268</v>
      </c>
      <c r="AN717" t="s">
        <v>268</v>
      </c>
      <c r="AO717" t="s">
        <v>268</v>
      </c>
      <c r="AP717" t="s">
        <v>268</v>
      </c>
      <c r="AQ717" t="s">
        <v>268</v>
      </c>
      <c r="AR717" t="s">
        <v>268</v>
      </c>
      <c r="AS717" t="s">
        <v>268</v>
      </c>
      <c r="AT717" t="s">
        <v>268</v>
      </c>
      <c r="AU717" t="s">
        <v>268</v>
      </c>
      <c r="AV717" t="s">
        <v>268</v>
      </c>
      <c r="AW717" t="s">
        <v>268</v>
      </c>
      <c r="AX717" t="s">
        <v>268</v>
      </c>
      <c r="AY717" t="s">
        <v>268</v>
      </c>
      <c r="AZ717" t="s">
        <v>268</v>
      </c>
      <c r="BA717" t="s">
        <v>268</v>
      </c>
      <c r="BB717" t="s">
        <v>268</v>
      </c>
      <c r="BC717" t="s">
        <v>268</v>
      </c>
      <c r="BD717" t="s">
        <v>268</v>
      </c>
      <c r="BE717" t="s">
        <v>268</v>
      </c>
      <c r="BF717" t="s">
        <v>268</v>
      </c>
      <c r="BG717" t="s">
        <v>268</v>
      </c>
      <c r="BH717" t="s">
        <v>268</v>
      </c>
      <c r="BI717" t="s">
        <v>268</v>
      </c>
      <c r="BJ717" t="s">
        <v>268</v>
      </c>
      <c r="BK717" t="s">
        <v>268</v>
      </c>
      <c r="BL717" t="s">
        <v>268</v>
      </c>
      <c r="BM717" t="s">
        <v>268</v>
      </c>
      <c r="BN717" t="s">
        <v>268</v>
      </c>
      <c r="BO717" t="s">
        <v>268</v>
      </c>
      <c r="BP717" t="s">
        <v>268</v>
      </c>
      <c r="BQ717" t="s">
        <v>268</v>
      </c>
      <c r="BR717" t="s">
        <v>268</v>
      </c>
      <c r="BS717" t="s">
        <v>268</v>
      </c>
      <c r="BT717" t="s">
        <v>268</v>
      </c>
      <c r="BU717" t="s">
        <v>268</v>
      </c>
      <c r="BV717" t="s">
        <v>268</v>
      </c>
      <c r="BW717" t="s">
        <v>268</v>
      </c>
      <c r="BX717" t="s">
        <v>268</v>
      </c>
      <c r="BY717">
        <v>67.5</v>
      </c>
      <c r="BZ717">
        <v>67.5</v>
      </c>
      <c r="CA717" t="s">
        <v>142</v>
      </c>
      <c r="CB717" s="356">
        <v>122</v>
      </c>
      <c r="CC717" t="s">
        <v>876</v>
      </c>
      <c r="CD717" t="s">
        <v>268</v>
      </c>
      <c r="CE717" t="s">
        <v>268</v>
      </c>
      <c r="CF717" s="356">
        <v>2</v>
      </c>
      <c r="CG717" t="s">
        <v>268</v>
      </c>
      <c r="CH717" t="s">
        <v>268</v>
      </c>
      <c r="CI717" t="s">
        <v>268</v>
      </c>
      <c r="CJ717" t="s">
        <v>268</v>
      </c>
      <c r="CK717" t="s">
        <v>268</v>
      </c>
      <c r="CL717" t="s">
        <v>268</v>
      </c>
      <c r="CM717" t="s">
        <v>11224</v>
      </c>
      <c r="CN717">
        <v>90.27</v>
      </c>
      <c r="CO717" t="s">
        <v>268</v>
      </c>
      <c r="CP717">
        <v>90.27</v>
      </c>
      <c r="CQ717">
        <v>365</v>
      </c>
      <c r="CR717" t="s">
        <v>878</v>
      </c>
      <c r="CS717" t="s">
        <v>11225</v>
      </c>
      <c r="CT717" t="s">
        <v>11226</v>
      </c>
      <c r="CU717" t="s">
        <v>11227</v>
      </c>
      <c r="CV717" t="s">
        <v>268</v>
      </c>
      <c r="CW717" t="s">
        <v>268</v>
      </c>
      <c r="CX717" t="s">
        <v>268</v>
      </c>
      <c r="CY717" t="s">
        <v>268</v>
      </c>
      <c r="CZ717" t="s">
        <v>268</v>
      </c>
      <c r="DA717" t="s">
        <v>268</v>
      </c>
      <c r="DB717" s="429">
        <f t="shared" si="149"/>
        <v>0</v>
      </c>
      <c r="DC717" s="284">
        <f t="shared" si="150"/>
        <v>0</v>
      </c>
      <c r="DD717" s="284">
        <f t="shared" si="151"/>
        <v>0</v>
      </c>
      <c r="DE717" s="284">
        <f t="shared" si="152"/>
        <v>0</v>
      </c>
      <c r="DF717" s="295">
        <f t="shared" si="153"/>
        <v>67.5</v>
      </c>
      <c r="DG717" s="284">
        <f t="shared" si="154"/>
        <v>0</v>
      </c>
      <c r="DH717" s="284">
        <f t="shared" si="155"/>
        <v>0</v>
      </c>
      <c r="DI717" s="284">
        <f t="shared" si="156"/>
        <v>0</v>
      </c>
      <c r="DJ717" s="284">
        <f t="shared" si="157"/>
        <v>0</v>
      </c>
      <c r="DK717" s="295">
        <f t="shared" si="158"/>
        <v>1</v>
      </c>
      <c r="DL717" s="297">
        <f t="shared" si="159"/>
        <v>2</v>
      </c>
      <c r="DM717" s="430">
        <f>IFERROR(IF(CA717="D",IF(DL717="A dispo.",DF717*VLOOKUP('DATI INPUT'!$F$27,TARIFFE_UD,4,FALSE),DF717*VLOOKUP(DL717,TARIFFE_UD,4,FALSE)),DF717*VLOOKUP(CB717-100,TARIFFE_UND,4,FALSE)),0)</f>
        <v>38.825439427404518</v>
      </c>
      <c r="DN717" s="430">
        <f>IFERROR(IF(CA717="D",IF(DL717="A dispo.",DK717*VLOOKUP('DATI INPUT'!$F$27,TARIFFE_UD,5,FALSE),DK717*VLOOKUP(DL717,TARIFFE_UD,5,FALSE)),DK717*VLOOKUP(CB717-100,TARIFFE_UND,5,FALSE)),0)</f>
        <v>51.443731886070836</v>
      </c>
      <c r="DO717" s="431">
        <f t="shared" si="160"/>
        <v>-8.2868652464185288E-4</v>
      </c>
      <c r="DP717" s="299">
        <f>IFERROR(IF(CA717="D",IF(DL717="A dispo.",DF717*VLOOKUP('DATI INPUT'!$F$27,TARIFFE_UD,2,FALSE),DF717*VLOOKUP(DL717,TARIFFE_UD,2,FALSE)),DF717*VLOOKUP(CB717-100,TARIFFE_UND,2,FALSE)),0)</f>
        <v>48.506961925450483</v>
      </c>
      <c r="DQ717" s="299">
        <f>IFERROR(IF(CA717="D",IF(DL717="A dispo.",DK717*VLOOKUP('DATI INPUT'!$F$27,TARIFFE_UD,3,FALSE),DK717*VLOOKUP(DL717,TARIFFE_UD,3,FALSE)),DK717*VLOOKUP(CB717-100,TARIFFE_UND,3,FALSE)),0)</f>
        <v>46.077822723118445</v>
      </c>
      <c r="DR717" s="299">
        <f t="shared" si="161"/>
        <v>94.584784648568927</v>
      </c>
    </row>
    <row r="718" spans="1:122" x14ac:dyDescent="0.25">
      <c r="A718" t="s">
        <v>6426</v>
      </c>
      <c r="B718" t="s">
        <v>854</v>
      </c>
      <c r="C718" t="s">
        <v>6427</v>
      </c>
      <c r="D718" t="s">
        <v>6428</v>
      </c>
      <c r="E718" t="s">
        <v>268</v>
      </c>
      <c r="F718" t="s">
        <v>156</v>
      </c>
      <c r="G718" t="s">
        <v>6429</v>
      </c>
      <c r="H718" t="s">
        <v>6430</v>
      </c>
      <c r="I718" t="s">
        <v>6431</v>
      </c>
      <c r="J718" t="s">
        <v>274</v>
      </c>
      <c r="K718" t="s">
        <v>6432</v>
      </c>
      <c r="L718" t="s">
        <v>152</v>
      </c>
      <c r="M718" t="s">
        <v>6433</v>
      </c>
      <c r="N718" t="s">
        <v>6434</v>
      </c>
      <c r="O718" t="s">
        <v>6435</v>
      </c>
      <c r="P718" t="s">
        <v>6436</v>
      </c>
      <c r="Q718" t="s">
        <v>499</v>
      </c>
      <c r="R718" t="s">
        <v>153</v>
      </c>
      <c r="S718" t="s">
        <v>268</v>
      </c>
      <c r="T718" t="s">
        <v>268</v>
      </c>
      <c r="U718" t="s">
        <v>268</v>
      </c>
      <c r="V718" t="s">
        <v>268</v>
      </c>
      <c r="W718" t="s">
        <v>6437</v>
      </c>
      <c r="X718" t="s">
        <v>1046</v>
      </c>
      <c r="Y718" t="s">
        <v>386</v>
      </c>
      <c r="Z718" t="s">
        <v>154</v>
      </c>
      <c r="AA718" t="s">
        <v>268</v>
      </c>
      <c r="AB718" t="s">
        <v>268</v>
      </c>
      <c r="AC718" t="s">
        <v>268</v>
      </c>
      <c r="AD718" t="s">
        <v>268</v>
      </c>
      <c r="AE718" t="s">
        <v>287</v>
      </c>
      <c r="AF718" t="s">
        <v>1811</v>
      </c>
      <c r="AG718" t="s">
        <v>875</v>
      </c>
      <c r="AH718" t="s">
        <v>1812</v>
      </c>
      <c r="AI718" t="s">
        <v>818</v>
      </c>
      <c r="AJ718" t="s">
        <v>268</v>
      </c>
      <c r="AK718" t="s">
        <v>377</v>
      </c>
      <c r="AL718" t="s">
        <v>268</v>
      </c>
      <c r="AM718" t="s">
        <v>405</v>
      </c>
      <c r="AN718" t="s">
        <v>268</v>
      </c>
      <c r="AO718" t="s">
        <v>268</v>
      </c>
      <c r="AP718" t="s">
        <v>268</v>
      </c>
      <c r="AQ718" t="s">
        <v>268</v>
      </c>
      <c r="AR718" t="s">
        <v>268</v>
      </c>
      <c r="AS718" t="s">
        <v>268</v>
      </c>
      <c r="AT718" t="s">
        <v>268</v>
      </c>
      <c r="AU718" t="s">
        <v>268</v>
      </c>
      <c r="AV718" t="s">
        <v>268</v>
      </c>
      <c r="AW718" t="s">
        <v>268</v>
      </c>
      <c r="AX718" t="s">
        <v>268</v>
      </c>
      <c r="AY718" t="s">
        <v>268</v>
      </c>
      <c r="AZ718" t="s">
        <v>268</v>
      </c>
      <c r="BA718" t="s">
        <v>268</v>
      </c>
      <c r="BB718" t="s">
        <v>268</v>
      </c>
      <c r="BC718" t="s">
        <v>268</v>
      </c>
      <c r="BD718" t="s">
        <v>268</v>
      </c>
      <c r="BE718" t="s">
        <v>268</v>
      </c>
      <c r="BF718" t="s">
        <v>268</v>
      </c>
      <c r="BG718" t="s">
        <v>268</v>
      </c>
      <c r="BH718" t="s">
        <v>268</v>
      </c>
      <c r="BI718" t="s">
        <v>268</v>
      </c>
      <c r="BJ718" t="s">
        <v>268</v>
      </c>
      <c r="BK718" t="s">
        <v>268</v>
      </c>
      <c r="BL718" t="s">
        <v>268</v>
      </c>
      <c r="BM718" t="s">
        <v>268</v>
      </c>
      <c r="BN718" t="s">
        <v>268</v>
      </c>
      <c r="BO718" t="s">
        <v>268</v>
      </c>
      <c r="BP718" t="s">
        <v>268</v>
      </c>
      <c r="BQ718" t="s">
        <v>268</v>
      </c>
      <c r="BR718" t="s">
        <v>268</v>
      </c>
      <c r="BS718" t="s">
        <v>268</v>
      </c>
      <c r="BT718" t="s">
        <v>268</v>
      </c>
      <c r="BU718" t="s">
        <v>268</v>
      </c>
      <c r="BV718" t="s">
        <v>268</v>
      </c>
      <c r="BW718" t="s">
        <v>268</v>
      </c>
      <c r="BX718" t="s">
        <v>268</v>
      </c>
      <c r="BY718">
        <v>33.299999999999997</v>
      </c>
      <c r="BZ718">
        <v>33.299999999999997</v>
      </c>
      <c r="CA718" t="s">
        <v>142</v>
      </c>
      <c r="CB718" s="356">
        <v>122</v>
      </c>
      <c r="CC718" t="s">
        <v>876</v>
      </c>
      <c r="CD718" t="s">
        <v>268</v>
      </c>
      <c r="CE718" t="s">
        <v>268</v>
      </c>
      <c r="CF718" t="s">
        <v>268</v>
      </c>
      <c r="CG718" t="s">
        <v>268</v>
      </c>
      <c r="CH718" t="s">
        <v>268</v>
      </c>
      <c r="CI718" t="s">
        <v>268</v>
      </c>
      <c r="CJ718" t="s">
        <v>268</v>
      </c>
      <c r="CK718" t="s">
        <v>268</v>
      </c>
      <c r="CL718" t="s">
        <v>268</v>
      </c>
      <c r="CM718" t="s">
        <v>11224</v>
      </c>
      <c r="CN718">
        <v>88.51</v>
      </c>
      <c r="CO718" t="s">
        <v>268</v>
      </c>
      <c r="CP718">
        <v>88.51</v>
      </c>
      <c r="CQ718">
        <v>365</v>
      </c>
      <c r="CR718" t="s">
        <v>878</v>
      </c>
      <c r="CS718" t="s">
        <v>11225</v>
      </c>
      <c r="CT718" t="s">
        <v>11226</v>
      </c>
      <c r="CU718" t="s">
        <v>11227</v>
      </c>
      <c r="CV718" t="s">
        <v>268</v>
      </c>
      <c r="CW718" t="s">
        <v>268</v>
      </c>
      <c r="CX718" t="s">
        <v>268</v>
      </c>
      <c r="CY718" t="s">
        <v>268</v>
      </c>
      <c r="CZ718" t="s">
        <v>268</v>
      </c>
      <c r="DA718" t="s">
        <v>268</v>
      </c>
      <c r="DB718" s="429">
        <f t="shared" si="149"/>
        <v>0</v>
      </c>
      <c r="DC718" s="284">
        <f t="shared" si="150"/>
        <v>0</v>
      </c>
      <c r="DD718" s="284">
        <f t="shared" si="151"/>
        <v>0</v>
      </c>
      <c r="DE718" s="284">
        <f t="shared" si="152"/>
        <v>0</v>
      </c>
      <c r="DF718" s="295">
        <f t="shared" si="153"/>
        <v>33.299999999999997</v>
      </c>
      <c r="DG718" s="284">
        <f t="shared" si="154"/>
        <v>0</v>
      </c>
      <c r="DH718" s="284">
        <f t="shared" si="155"/>
        <v>0</v>
      </c>
      <c r="DI718" s="284">
        <f t="shared" si="156"/>
        <v>0</v>
      </c>
      <c r="DJ718" s="284">
        <f t="shared" si="157"/>
        <v>0</v>
      </c>
      <c r="DK718" s="295">
        <f t="shared" si="158"/>
        <v>1</v>
      </c>
      <c r="DL718" s="297" t="str">
        <f t="shared" si="159"/>
        <v>A dispo.</v>
      </c>
      <c r="DM718" s="430">
        <f>IFERROR(IF(CA718="D",IF(DL718="A dispo.",DF718*VLOOKUP('DATI INPUT'!$F$27,TARIFFE_UD,4,FALSE),DF718*VLOOKUP(DL718,TARIFFE_UD,4,FALSE)),DF718*VLOOKUP(CB718-100,TARIFFE_UND,4,FALSE)),0)</f>
        <v>21.108361354001147</v>
      </c>
      <c r="DN718" s="430">
        <f>IFERROR(IF(CA718="D",IF(DL718="A dispo.",DK718*VLOOKUP('DATI INPUT'!$F$27,TARIFFE_UD,5,FALSE),DK718*VLOOKUP(DL718,TARIFFE_UD,5,FALSE)),DK718*VLOOKUP(CB718-100,TARIFFE_UND,5,FALSE)),0)</f>
        <v>67.397800635548478</v>
      </c>
      <c r="DO718" s="431">
        <f t="shared" si="160"/>
        <v>-3.8380104503801249E-3</v>
      </c>
      <c r="DP718" s="299">
        <f>IFERROR(IF(CA718="D",IF(DL718="A dispo.",DF718*VLOOKUP('DATI INPUT'!$F$27,TARIFFE_UD,2,FALSE),DF718*VLOOKUP(DL718,TARIFFE_UD,2,FALSE)),DF718*VLOOKUP(CB718-100,TARIFFE_UND,2,FALSE)),0)</f>
        <v>26.371948279469397</v>
      </c>
      <c r="DQ718" s="299">
        <f>IFERROR(IF(CA718="D",IF(DL718="A dispo.",DK718*VLOOKUP('DATI INPUT'!$F$27,TARIFFE_UD,3,FALSE),DK718*VLOOKUP(DL718,TARIFFE_UD,3,FALSE)),DK718*VLOOKUP(CB718-100,TARIFFE_UND,3,FALSE)),0)</f>
        <v>60.367780403072892</v>
      </c>
      <c r="DR718" s="299">
        <f t="shared" si="161"/>
        <v>86.739728682542292</v>
      </c>
    </row>
    <row r="719" spans="1:122" x14ac:dyDescent="0.25">
      <c r="A719" t="s">
        <v>6438</v>
      </c>
      <c r="B719" t="s">
        <v>1617</v>
      </c>
      <c r="C719" t="s">
        <v>6439</v>
      </c>
      <c r="D719" t="s">
        <v>6440</v>
      </c>
      <c r="E719" t="s">
        <v>268</v>
      </c>
      <c r="F719" t="s">
        <v>156</v>
      </c>
      <c r="G719" t="s">
        <v>6441</v>
      </c>
      <c r="H719" t="s">
        <v>6442</v>
      </c>
      <c r="I719" t="s">
        <v>327</v>
      </c>
      <c r="J719" t="s">
        <v>274</v>
      </c>
      <c r="K719" t="s">
        <v>6443</v>
      </c>
      <c r="L719" t="s">
        <v>5025</v>
      </c>
      <c r="M719" t="s">
        <v>6444</v>
      </c>
      <c r="N719" t="s">
        <v>5025</v>
      </c>
      <c r="O719" t="s">
        <v>943</v>
      </c>
      <c r="P719" t="s">
        <v>2258</v>
      </c>
      <c r="Q719" t="s">
        <v>331</v>
      </c>
      <c r="R719" t="s">
        <v>268</v>
      </c>
      <c r="S719" t="s">
        <v>268</v>
      </c>
      <c r="T719" t="s">
        <v>268</v>
      </c>
      <c r="U719" t="s">
        <v>268</v>
      </c>
      <c r="V719" t="s">
        <v>268</v>
      </c>
      <c r="W719" t="s">
        <v>7992</v>
      </c>
      <c r="X719" t="s">
        <v>2045</v>
      </c>
      <c r="Y719" t="s">
        <v>277</v>
      </c>
      <c r="Z719" t="s">
        <v>268</v>
      </c>
      <c r="AA719" t="s">
        <v>268</v>
      </c>
      <c r="AB719" t="s">
        <v>268</v>
      </c>
      <c r="AC719" t="s">
        <v>268</v>
      </c>
      <c r="AD719" t="s">
        <v>268</v>
      </c>
      <c r="AE719" t="s">
        <v>287</v>
      </c>
      <c r="AF719" t="s">
        <v>1811</v>
      </c>
      <c r="AG719" t="s">
        <v>875</v>
      </c>
      <c r="AH719" t="s">
        <v>2047</v>
      </c>
      <c r="AI719" t="s">
        <v>2606</v>
      </c>
      <c r="AJ719" t="s">
        <v>268</v>
      </c>
      <c r="AK719" t="s">
        <v>381</v>
      </c>
      <c r="AL719" t="s">
        <v>268</v>
      </c>
      <c r="AM719" t="s">
        <v>355</v>
      </c>
      <c r="AN719" t="s">
        <v>268</v>
      </c>
      <c r="AO719" t="s">
        <v>268</v>
      </c>
      <c r="AP719" t="s">
        <v>268</v>
      </c>
      <c r="AQ719" t="s">
        <v>268</v>
      </c>
      <c r="AR719" t="s">
        <v>268</v>
      </c>
      <c r="AS719" t="s">
        <v>268</v>
      </c>
      <c r="AT719" t="s">
        <v>268</v>
      </c>
      <c r="AU719" t="s">
        <v>268</v>
      </c>
      <c r="AV719" t="s">
        <v>268</v>
      </c>
      <c r="AW719" t="s">
        <v>268</v>
      </c>
      <c r="AX719" t="s">
        <v>268</v>
      </c>
      <c r="AY719" t="s">
        <v>268</v>
      </c>
      <c r="AZ719" t="s">
        <v>268</v>
      </c>
      <c r="BA719" t="s">
        <v>268</v>
      </c>
      <c r="BB719" t="s">
        <v>268</v>
      </c>
      <c r="BC719" t="s">
        <v>268</v>
      </c>
      <c r="BD719" t="s">
        <v>268</v>
      </c>
      <c r="BE719" t="s">
        <v>268</v>
      </c>
      <c r="BF719" t="s">
        <v>268</v>
      </c>
      <c r="BG719" t="s">
        <v>268</v>
      </c>
      <c r="BH719" t="s">
        <v>268</v>
      </c>
      <c r="BI719" t="s">
        <v>268</v>
      </c>
      <c r="BJ719" t="s">
        <v>268</v>
      </c>
      <c r="BK719" t="s">
        <v>268</v>
      </c>
      <c r="BL719" t="s">
        <v>268</v>
      </c>
      <c r="BM719" t="s">
        <v>268</v>
      </c>
      <c r="BN719" t="s">
        <v>268</v>
      </c>
      <c r="BO719" t="s">
        <v>268</v>
      </c>
      <c r="BP719" t="s">
        <v>268</v>
      </c>
      <c r="BQ719" t="s">
        <v>268</v>
      </c>
      <c r="BR719" t="s">
        <v>268</v>
      </c>
      <c r="BS719" t="s">
        <v>268</v>
      </c>
      <c r="BT719" t="s">
        <v>268</v>
      </c>
      <c r="BU719" t="s">
        <v>268</v>
      </c>
      <c r="BV719" t="s">
        <v>268</v>
      </c>
      <c r="BW719" t="s">
        <v>268</v>
      </c>
      <c r="BX719" t="s">
        <v>268</v>
      </c>
      <c r="BY719">
        <v>49</v>
      </c>
      <c r="BZ719">
        <v>49</v>
      </c>
      <c r="CA719" t="s">
        <v>142</v>
      </c>
      <c r="CB719" s="356">
        <v>122</v>
      </c>
      <c r="CC719" t="s">
        <v>876</v>
      </c>
      <c r="CD719" t="s">
        <v>268</v>
      </c>
      <c r="CE719" t="s">
        <v>268</v>
      </c>
      <c r="CF719" t="s">
        <v>268</v>
      </c>
      <c r="CG719" t="s">
        <v>268</v>
      </c>
      <c r="CH719" t="s">
        <v>268</v>
      </c>
      <c r="CI719" t="s">
        <v>268</v>
      </c>
      <c r="CJ719" t="s">
        <v>268</v>
      </c>
      <c r="CK719" t="s">
        <v>268</v>
      </c>
      <c r="CL719" t="s">
        <v>268</v>
      </c>
      <c r="CM719" t="s">
        <v>11224</v>
      </c>
      <c r="CN719">
        <v>98.46</v>
      </c>
      <c r="CO719" t="s">
        <v>268</v>
      </c>
      <c r="CP719">
        <v>98.46</v>
      </c>
      <c r="CQ719">
        <v>365</v>
      </c>
      <c r="CR719" t="s">
        <v>878</v>
      </c>
      <c r="CS719" t="s">
        <v>11225</v>
      </c>
      <c r="CT719" t="s">
        <v>11226</v>
      </c>
      <c r="CU719" t="s">
        <v>11227</v>
      </c>
      <c r="CV719" t="s">
        <v>268</v>
      </c>
      <c r="CW719" t="s">
        <v>268</v>
      </c>
      <c r="CX719" t="s">
        <v>268</v>
      </c>
      <c r="CY719" t="s">
        <v>268</v>
      </c>
      <c r="CZ719" t="s">
        <v>268</v>
      </c>
      <c r="DA719" t="s">
        <v>268</v>
      </c>
      <c r="DB719" s="429">
        <f t="shared" si="149"/>
        <v>0</v>
      </c>
      <c r="DC719" s="284">
        <f t="shared" si="150"/>
        <v>0</v>
      </c>
      <c r="DD719" s="284">
        <f t="shared" si="151"/>
        <v>0</v>
      </c>
      <c r="DE719" s="284">
        <f t="shared" si="152"/>
        <v>0</v>
      </c>
      <c r="DF719" s="295">
        <f t="shared" si="153"/>
        <v>49</v>
      </c>
      <c r="DG719" s="284">
        <f t="shared" si="154"/>
        <v>0</v>
      </c>
      <c r="DH719" s="284">
        <f t="shared" si="155"/>
        <v>0</v>
      </c>
      <c r="DI719" s="284">
        <f t="shared" si="156"/>
        <v>0</v>
      </c>
      <c r="DJ719" s="284">
        <f t="shared" si="157"/>
        <v>0</v>
      </c>
      <c r="DK719" s="295">
        <f t="shared" si="158"/>
        <v>1</v>
      </c>
      <c r="DL719" s="297" t="str">
        <f t="shared" si="159"/>
        <v>A dispo.</v>
      </c>
      <c r="DM719" s="430">
        <f>IFERROR(IF(CA719="D",IF(DL719="A dispo.",DF719*VLOOKUP('DATI INPUT'!$F$27,TARIFFE_UD,4,FALSE),DF719*VLOOKUP(DL719,TARIFFE_UD,4,FALSE)),DF719*VLOOKUP(CB719-100,TARIFFE_UND,4,FALSE)),0)</f>
        <v>31.060351541923612</v>
      </c>
      <c r="DN719" s="430">
        <f>IFERROR(IF(CA719="D",IF(DL719="A dispo.",DK719*VLOOKUP('DATI INPUT'!$F$27,TARIFFE_UD,5,FALSE),DK719*VLOOKUP(DL719,TARIFFE_UD,5,FALSE)),DK719*VLOOKUP(CB719-100,TARIFFE_UND,5,FALSE)),0)</f>
        <v>67.397800635548478</v>
      </c>
      <c r="DO719" s="431">
        <f t="shared" si="160"/>
        <v>-1.8478225279068283E-3</v>
      </c>
      <c r="DP719" s="299">
        <f>IFERROR(IF(CA719="D",IF(DL719="A dispo.",DF719*VLOOKUP('DATI INPUT'!$F$27,TARIFFE_UD,2,FALSE),DF719*VLOOKUP(DL719,TARIFFE_UD,2,FALSE)),DF719*VLOOKUP(CB719-100,TARIFFE_UND,2,FALSE)),0)</f>
        <v>38.805569540360381</v>
      </c>
      <c r="DQ719" s="299">
        <f>IFERROR(IF(CA719="D",IF(DL719="A dispo.",DK719*VLOOKUP('DATI INPUT'!$F$27,TARIFFE_UD,3,FALSE),DK719*VLOOKUP(DL719,TARIFFE_UD,3,FALSE)),DK719*VLOOKUP(CB719-100,TARIFFE_UND,3,FALSE)),0)</f>
        <v>60.367780403072892</v>
      </c>
      <c r="DR719" s="299">
        <f t="shared" si="161"/>
        <v>99.173349943433266</v>
      </c>
    </row>
    <row r="720" spans="1:122" x14ac:dyDescent="0.25">
      <c r="A720" t="s">
        <v>6445</v>
      </c>
      <c r="B720" t="s">
        <v>1617</v>
      </c>
      <c r="C720" t="s">
        <v>6446</v>
      </c>
      <c r="D720" t="s">
        <v>6440</v>
      </c>
      <c r="E720" t="s">
        <v>268</v>
      </c>
      <c r="F720" t="s">
        <v>156</v>
      </c>
      <c r="G720" t="s">
        <v>6441</v>
      </c>
      <c r="H720" t="s">
        <v>6442</v>
      </c>
      <c r="I720" t="s">
        <v>327</v>
      </c>
      <c r="J720" t="s">
        <v>274</v>
      </c>
      <c r="K720" t="s">
        <v>6443</v>
      </c>
      <c r="L720" t="s">
        <v>5025</v>
      </c>
      <c r="M720" t="s">
        <v>6444</v>
      </c>
      <c r="N720" t="s">
        <v>5025</v>
      </c>
      <c r="O720" t="s">
        <v>943</v>
      </c>
      <c r="P720" t="s">
        <v>2258</v>
      </c>
      <c r="Q720" t="s">
        <v>331</v>
      </c>
      <c r="R720" t="s">
        <v>268</v>
      </c>
      <c r="S720" t="s">
        <v>268</v>
      </c>
      <c r="T720" t="s">
        <v>268</v>
      </c>
      <c r="U720" t="s">
        <v>268</v>
      </c>
      <c r="V720" t="s">
        <v>268</v>
      </c>
      <c r="W720" t="s">
        <v>7992</v>
      </c>
      <c r="X720" t="s">
        <v>2045</v>
      </c>
      <c r="Y720" t="s">
        <v>277</v>
      </c>
      <c r="Z720" t="s">
        <v>268</v>
      </c>
      <c r="AA720" t="s">
        <v>268</v>
      </c>
      <c r="AB720" t="s">
        <v>268</v>
      </c>
      <c r="AC720" t="s">
        <v>268</v>
      </c>
      <c r="AD720" t="s">
        <v>268</v>
      </c>
      <c r="AE720" t="s">
        <v>287</v>
      </c>
      <c r="AF720" t="s">
        <v>1811</v>
      </c>
      <c r="AG720" t="s">
        <v>875</v>
      </c>
      <c r="AH720" t="s">
        <v>2047</v>
      </c>
      <c r="AI720" t="s">
        <v>2606</v>
      </c>
      <c r="AJ720" t="s">
        <v>268</v>
      </c>
      <c r="AK720" t="s">
        <v>375</v>
      </c>
      <c r="AL720" t="s">
        <v>268</v>
      </c>
      <c r="AM720" t="s">
        <v>353</v>
      </c>
      <c r="AN720" t="s">
        <v>268</v>
      </c>
      <c r="AO720" t="s">
        <v>268</v>
      </c>
      <c r="AP720" t="s">
        <v>268</v>
      </c>
      <c r="AQ720" t="s">
        <v>268</v>
      </c>
      <c r="AR720" t="s">
        <v>268</v>
      </c>
      <c r="AS720" t="s">
        <v>268</v>
      </c>
      <c r="AT720" t="s">
        <v>268</v>
      </c>
      <c r="AU720" t="s">
        <v>268</v>
      </c>
      <c r="AV720" t="s">
        <v>268</v>
      </c>
      <c r="AW720" t="s">
        <v>268</v>
      </c>
      <c r="AX720" t="s">
        <v>268</v>
      </c>
      <c r="AY720" t="s">
        <v>268</v>
      </c>
      <c r="AZ720" t="s">
        <v>268</v>
      </c>
      <c r="BA720" t="s">
        <v>268</v>
      </c>
      <c r="BB720" t="s">
        <v>268</v>
      </c>
      <c r="BC720" t="s">
        <v>268</v>
      </c>
      <c r="BD720" t="s">
        <v>268</v>
      </c>
      <c r="BE720" t="s">
        <v>268</v>
      </c>
      <c r="BF720" t="s">
        <v>268</v>
      </c>
      <c r="BG720" t="s">
        <v>268</v>
      </c>
      <c r="BH720" t="s">
        <v>268</v>
      </c>
      <c r="BI720" t="s">
        <v>268</v>
      </c>
      <c r="BJ720" t="s">
        <v>268</v>
      </c>
      <c r="BK720" t="s">
        <v>268</v>
      </c>
      <c r="BL720" t="s">
        <v>268</v>
      </c>
      <c r="BM720" t="s">
        <v>268</v>
      </c>
      <c r="BN720" t="s">
        <v>268</v>
      </c>
      <c r="BO720" t="s">
        <v>268</v>
      </c>
      <c r="BP720" t="s">
        <v>268</v>
      </c>
      <c r="BQ720" t="s">
        <v>268</v>
      </c>
      <c r="BR720" t="s">
        <v>268</v>
      </c>
      <c r="BS720" t="s">
        <v>268</v>
      </c>
      <c r="BT720" t="s">
        <v>268</v>
      </c>
      <c r="BU720" t="s">
        <v>268</v>
      </c>
      <c r="BV720" t="s">
        <v>268</v>
      </c>
      <c r="BW720" t="s">
        <v>268</v>
      </c>
      <c r="BX720" t="s">
        <v>268</v>
      </c>
      <c r="BY720">
        <v>25</v>
      </c>
      <c r="BZ720">
        <v>25</v>
      </c>
      <c r="CA720" t="s">
        <v>142</v>
      </c>
      <c r="CB720" s="356">
        <v>123</v>
      </c>
      <c r="CC720" t="s">
        <v>1817</v>
      </c>
      <c r="CD720" t="s">
        <v>268</v>
      </c>
      <c r="CE720" t="s">
        <v>268</v>
      </c>
      <c r="CF720" t="s">
        <v>268</v>
      </c>
      <c r="CG720" t="s">
        <v>268</v>
      </c>
      <c r="CH720" t="s">
        <v>268</v>
      </c>
      <c r="CI720" t="s">
        <v>268</v>
      </c>
      <c r="CJ720" t="s">
        <v>268</v>
      </c>
      <c r="CK720" t="s">
        <v>268</v>
      </c>
      <c r="CL720" t="s">
        <v>268</v>
      </c>
      <c r="CM720" t="s">
        <v>11224</v>
      </c>
      <c r="CN720">
        <v>15.85</v>
      </c>
      <c r="CO720" t="s">
        <v>268</v>
      </c>
      <c r="CP720">
        <v>15.85</v>
      </c>
      <c r="CQ720">
        <v>365</v>
      </c>
      <c r="CR720" t="s">
        <v>878</v>
      </c>
      <c r="CS720" t="s">
        <v>11225</v>
      </c>
      <c r="CT720" t="s">
        <v>11226</v>
      </c>
      <c r="CU720" t="s">
        <v>11227</v>
      </c>
      <c r="CV720" t="s">
        <v>268</v>
      </c>
      <c r="CW720" t="s">
        <v>268</v>
      </c>
      <c r="CX720" t="s">
        <v>268</v>
      </c>
      <c r="CY720" t="s">
        <v>268</v>
      </c>
      <c r="CZ720" t="s">
        <v>268</v>
      </c>
      <c r="DA720" t="s">
        <v>268</v>
      </c>
      <c r="DB720" s="429">
        <f t="shared" si="149"/>
        <v>0</v>
      </c>
      <c r="DC720" s="284">
        <f t="shared" si="150"/>
        <v>0</v>
      </c>
      <c r="DD720" s="284">
        <f t="shared" si="151"/>
        <v>0</v>
      </c>
      <c r="DE720" s="284">
        <f t="shared" si="152"/>
        <v>0</v>
      </c>
      <c r="DF720" s="295">
        <f t="shared" si="153"/>
        <v>25</v>
      </c>
      <c r="DG720" s="284">
        <f t="shared" si="154"/>
        <v>1</v>
      </c>
      <c r="DH720" s="284">
        <f t="shared" si="155"/>
        <v>0</v>
      </c>
      <c r="DI720" s="284">
        <f t="shared" si="156"/>
        <v>0</v>
      </c>
      <c r="DJ720" s="284">
        <f t="shared" si="157"/>
        <v>0</v>
      </c>
      <c r="DK720" s="295">
        <f t="shared" si="158"/>
        <v>0</v>
      </c>
      <c r="DL720" s="297" t="str">
        <f t="shared" si="159"/>
        <v>A dispo.</v>
      </c>
      <c r="DM720" s="430">
        <f>IFERROR(IF(CA720="D",IF(DL720="A dispo.",DF720*VLOOKUP('DATI INPUT'!$F$27,TARIFFE_UD,4,FALSE),DF720*VLOOKUP(DL720,TARIFFE_UD,4,FALSE)),DF720*VLOOKUP(CB720-100,TARIFFE_UND,4,FALSE)),0)</f>
        <v>15.847118133634497</v>
      </c>
      <c r="DN720" s="430">
        <f>IFERROR(IF(CA720="D",IF(DL720="A dispo.",DK720*VLOOKUP('DATI INPUT'!$F$27,TARIFFE_UD,5,FALSE),DK720*VLOOKUP(DL720,TARIFFE_UD,5,FALSE)),DK720*VLOOKUP(CB720-100,TARIFFE_UND,5,FALSE)),0)</f>
        <v>0</v>
      </c>
      <c r="DO720" s="431">
        <f t="shared" si="160"/>
        <v>-2.8818663655023613E-3</v>
      </c>
      <c r="DP720" s="299">
        <f>IFERROR(IF(CA720="D",IF(DL720="A dispo.",DF720*VLOOKUP('DATI INPUT'!$F$27,TARIFFE_UD,2,FALSE),DF720*VLOOKUP(DL720,TARIFFE_UD,2,FALSE)),DF720*VLOOKUP(CB720-100,TARIFFE_UND,2,FALSE)),0)</f>
        <v>19.798759969571623</v>
      </c>
      <c r="DQ720" s="299">
        <f>IFERROR(IF(CA720="D",IF(DL720="A dispo.",DK720*VLOOKUP('DATI INPUT'!$F$27,TARIFFE_UD,3,FALSE),DK720*VLOOKUP(DL720,TARIFFE_UD,3,FALSE)),DK720*VLOOKUP(CB720-100,TARIFFE_UND,3,FALSE)),0)</f>
        <v>0</v>
      </c>
      <c r="DR720" s="299">
        <f t="shared" si="161"/>
        <v>19.798759969571623</v>
      </c>
    </row>
    <row r="721" spans="1:122" x14ac:dyDescent="0.25">
      <c r="A721" t="s">
        <v>6447</v>
      </c>
      <c r="B721" t="s">
        <v>6448</v>
      </c>
      <c r="C721" t="s">
        <v>715</v>
      </c>
      <c r="D721" t="s">
        <v>6449</v>
      </c>
      <c r="E721" t="s">
        <v>268</v>
      </c>
      <c r="F721" t="s">
        <v>156</v>
      </c>
      <c r="G721" t="s">
        <v>6450</v>
      </c>
      <c r="H721" t="s">
        <v>6451</v>
      </c>
      <c r="I721" t="s">
        <v>982</v>
      </c>
      <c r="J721" t="s">
        <v>156</v>
      </c>
      <c r="K721" t="s">
        <v>6452</v>
      </c>
      <c r="L721" t="s">
        <v>6453</v>
      </c>
      <c r="M721" t="s">
        <v>6454</v>
      </c>
      <c r="N721" t="s">
        <v>2252</v>
      </c>
      <c r="O721" t="s">
        <v>6455</v>
      </c>
      <c r="P721" t="s">
        <v>6456</v>
      </c>
      <c r="Q721" t="s">
        <v>346</v>
      </c>
      <c r="R721" t="s">
        <v>268</v>
      </c>
      <c r="S721" t="s">
        <v>268</v>
      </c>
      <c r="T721" t="s">
        <v>268</v>
      </c>
      <c r="U721" t="s">
        <v>268</v>
      </c>
      <c r="V721" t="s">
        <v>268</v>
      </c>
      <c r="W721" t="s">
        <v>2661</v>
      </c>
      <c r="X721" t="s">
        <v>2662</v>
      </c>
      <c r="Y721" t="s">
        <v>268</v>
      </c>
      <c r="Z721" t="s">
        <v>268</v>
      </c>
      <c r="AA721" t="s">
        <v>268</v>
      </c>
      <c r="AB721" t="s">
        <v>268</v>
      </c>
      <c r="AC721" t="s">
        <v>268</v>
      </c>
      <c r="AD721" t="s">
        <v>268</v>
      </c>
      <c r="AE721" t="s">
        <v>287</v>
      </c>
      <c r="AF721" t="s">
        <v>1811</v>
      </c>
      <c r="AG721" t="s">
        <v>875</v>
      </c>
      <c r="AH721" t="s">
        <v>888</v>
      </c>
      <c r="AI721" t="s">
        <v>2275</v>
      </c>
      <c r="AJ721" t="s">
        <v>268</v>
      </c>
      <c r="AK721" t="s">
        <v>366</v>
      </c>
      <c r="AL721" t="s">
        <v>268</v>
      </c>
      <c r="AM721" t="s">
        <v>431</v>
      </c>
      <c r="AN721" t="s">
        <v>268</v>
      </c>
      <c r="AO721" t="s">
        <v>268</v>
      </c>
      <c r="AP721" t="s">
        <v>268</v>
      </c>
      <c r="AQ721" t="s">
        <v>268</v>
      </c>
      <c r="AR721" t="s">
        <v>268</v>
      </c>
      <c r="AS721" t="s">
        <v>268</v>
      </c>
      <c r="AT721" t="s">
        <v>268</v>
      </c>
      <c r="AU721" t="s">
        <v>268</v>
      </c>
      <c r="AV721" t="s">
        <v>268</v>
      </c>
      <c r="AW721" t="s">
        <v>268</v>
      </c>
      <c r="AX721" t="s">
        <v>268</v>
      </c>
      <c r="AY721" t="s">
        <v>268</v>
      </c>
      <c r="AZ721" t="s">
        <v>268</v>
      </c>
      <c r="BA721" t="s">
        <v>268</v>
      </c>
      <c r="BB721" t="s">
        <v>268</v>
      </c>
      <c r="BC721" t="s">
        <v>268</v>
      </c>
      <c r="BD721" t="s">
        <v>268</v>
      </c>
      <c r="BE721" t="s">
        <v>268</v>
      </c>
      <c r="BF721" t="s">
        <v>268</v>
      </c>
      <c r="BG721" t="s">
        <v>268</v>
      </c>
      <c r="BH721" t="s">
        <v>268</v>
      </c>
      <c r="BI721" t="s">
        <v>268</v>
      </c>
      <c r="BJ721" t="s">
        <v>268</v>
      </c>
      <c r="BK721" t="s">
        <v>268</v>
      </c>
      <c r="BL721" t="s">
        <v>268</v>
      </c>
      <c r="BM721" t="s">
        <v>268</v>
      </c>
      <c r="BN721" t="s">
        <v>268</v>
      </c>
      <c r="BO721" t="s">
        <v>268</v>
      </c>
      <c r="BP721" t="s">
        <v>268</v>
      </c>
      <c r="BQ721" t="s">
        <v>268</v>
      </c>
      <c r="BR721" t="s">
        <v>268</v>
      </c>
      <c r="BS721" t="s">
        <v>268</v>
      </c>
      <c r="BT721" t="s">
        <v>268</v>
      </c>
      <c r="BU721" t="s">
        <v>268</v>
      </c>
      <c r="BV721" t="s">
        <v>268</v>
      </c>
      <c r="BW721" t="s">
        <v>268</v>
      </c>
      <c r="BX721" t="s">
        <v>268</v>
      </c>
      <c r="BY721">
        <v>210</v>
      </c>
      <c r="BZ721">
        <v>210</v>
      </c>
      <c r="CA721" t="s">
        <v>142</v>
      </c>
      <c r="CB721" s="356">
        <v>122</v>
      </c>
      <c r="CC721" t="s">
        <v>876</v>
      </c>
      <c r="CD721" t="s">
        <v>268</v>
      </c>
      <c r="CE721" t="s">
        <v>268</v>
      </c>
      <c r="CF721" t="s">
        <v>268</v>
      </c>
      <c r="CG721" t="s">
        <v>2132</v>
      </c>
      <c r="CH721" t="s">
        <v>268</v>
      </c>
      <c r="CI721" t="s">
        <v>268</v>
      </c>
      <c r="CJ721" t="s">
        <v>268</v>
      </c>
      <c r="CK721" t="s">
        <v>268</v>
      </c>
      <c r="CL721" t="s">
        <v>268</v>
      </c>
      <c r="CM721" t="s">
        <v>11224</v>
      </c>
      <c r="CN721">
        <v>200.51</v>
      </c>
      <c r="CO721">
        <v>-150.38</v>
      </c>
      <c r="CP721">
        <v>50.13</v>
      </c>
      <c r="CQ721">
        <v>365</v>
      </c>
      <c r="CR721" t="s">
        <v>878</v>
      </c>
      <c r="CS721" t="s">
        <v>11225</v>
      </c>
      <c r="CT721" t="s">
        <v>11226</v>
      </c>
      <c r="CU721" t="s">
        <v>11227</v>
      </c>
      <c r="CV721" t="s">
        <v>268</v>
      </c>
      <c r="CW721" t="s">
        <v>268</v>
      </c>
      <c r="CX721" t="s">
        <v>268</v>
      </c>
      <c r="CY721" t="s">
        <v>268</v>
      </c>
      <c r="CZ721" t="s">
        <v>268</v>
      </c>
      <c r="DA721" t="s">
        <v>268</v>
      </c>
      <c r="DB721" s="429">
        <f t="shared" si="149"/>
        <v>0</v>
      </c>
      <c r="DC721" s="284">
        <f t="shared" si="150"/>
        <v>0.75</v>
      </c>
      <c r="DD721" s="284">
        <f t="shared" si="151"/>
        <v>0</v>
      </c>
      <c r="DE721" s="284">
        <f t="shared" si="152"/>
        <v>0</v>
      </c>
      <c r="DF721" s="295">
        <f t="shared" si="153"/>
        <v>52.5</v>
      </c>
      <c r="DG721" s="284">
        <f t="shared" si="154"/>
        <v>0</v>
      </c>
      <c r="DH721" s="284">
        <f t="shared" si="155"/>
        <v>0.75</v>
      </c>
      <c r="DI721" s="284">
        <f t="shared" si="156"/>
        <v>0</v>
      </c>
      <c r="DJ721" s="284">
        <f t="shared" si="157"/>
        <v>0</v>
      </c>
      <c r="DK721" s="295">
        <f t="shared" si="158"/>
        <v>0.25</v>
      </c>
      <c r="DL721" s="297" t="str">
        <f t="shared" si="159"/>
        <v>A dispo.</v>
      </c>
      <c r="DM721" s="430">
        <f>IFERROR(IF(CA721="D",IF(DL721="A dispo.",DF721*VLOOKUP('DATI INPUT'!$F$27,TARIFFE_UD,4,FALSE),DF721*VLOOKUP(DL721,TARIFFE_UD,4,FALSE)),DF721*VLOOKUP(CB721-100,TARIFFE_UND,4,FALSE)),0)</f>
        <v>33.278948080632446</v>
      </c>
      <c r="DN721" s="430">
        <f>IFERROR(IF(CA721="D",IF(DL721="A dispo.",DK721*VLOOKUP('DATI INPUT'!$F$27,TARIFFE_UD,5,FALSE),DK721*VLOOKUP(DL721,TARIFFE_UD,5,FALSE)),DK721*VLOOKUP(CB721-100,TARIFFE_UND,5,FALSE)),0)</f>
        <v>16.849450158887119</v>
      </c>
      <c r="DO721" s="431">
        <f t="shared" si="160"/>
        <v>-1.6017604804332564E-3</v>
      </c>
      <c r="DP721" s="299">
        <f>IFERROR(IF(CA721="D",IF(DL721="A dispo.",DF721*VLOOKUP('DATI INPUT'!$F$27,TARIFFE_UD,2,FALSE),DF721*VLOOKUP(DL721,TARIFFE_UD,2,FALSE)),DF721*VLOOKUP(CB721-100,TARIFFE_UND,2,FALSE)),0)</f>
        <v>41.577395936100409</v>
      </c>
      <c r="DQ721" s="299">
        <f>IFERROR(IF(CA721="D",IF(DL721="A dispo.",DK721*VLOOKUP('DATI INPUT'!$F$27,TARIFFE_UD,3,FALSE),DK721*VLOOKUP(DL721,TARIFFE_UD,3,FALSE)),DK721*VLOOKUP(CB721-100,TARIFFE_UND,3,FALSE)),0)</f>
        <v>15.091945100768223</v>
      </c>
      <c r="DR721" s="299">
        <f t="shared" si="161"/>
        <v>56.66934103686863</v>
      </c>
    </row>
    <row r="722" spans="1:122" x14ac:dyDescent="0.25">
      <c r="A722" t="s">
        <v>6457</v>
      </c>
      <c r="B722" t="s">
        <v>6458</v>
      </c>
      <c r="C722" t="s">
        <v>716</v>
      </c>
      <c r="D722" t="s">
        <v>6459</v>
      </c>
      <c r="E722" t="s">
        <v>268</v>
      </c>
      <c r="F722" t="s">
        <v>156</v>
      </c>
      <c r="G722" t="s">
        <v>6460</v>
      </c>
      <c r="H722" t="s">
        <v>6461</v>
      </c>
      <c r="I722" t="s">
        <v>6462</v>
      </c>
      <c r="J722" t="s">
        <v>274</v>
      </c>
      <c r="K722" t="s">
        <v>6463</v>
      </c>
      <c r="L722" t="s">
        <v>6464</v>
      </c>
      <c r="M722" t="s">
        <v>6465</v>
      </c>
      <c r="N722" t="s">
        <v>2536</v>
      </c>
      <c r="O722" t="s">
        <v>4307</v>
      </c>
      <c r="P722" t="s">
        <v>6466</v>
      </c>
      <c r="Q722" t="s">
        <v>313</v>
      </c>
      <c r="R722" t="s">
        <v>268</v>
      </c>
      <c r="S722" t="s">
        <v>268</v>
      </c>
      <c r="T722" t="s">
        <v>268</v>
      </c>
      <c r="U722" t="s">
        <v>268</v>
      </c>
      <c r="V722" t="s">
        <v>268</v>
      </c>
      <c r="W722" t="s">
        <v>3211</v>
      </c>
      <c r="X722" t="s">
        <v>1962</v>
      </c>
      <c r="Y722" t="s">
        <v>290</v>
      </c>
      <c r="Z722" t="s">
        <v>268</v>
      </c>
      <c r="AA722" t="s">
        <v>268</v>
      </c>
      <c r="AB722" t="s">
        <v>268</v>
      </c>
      <c r="AC722" t="s">
        <v>268</v>
      </c>
      <c r="AD722" t="s">
        <v>268</v>
      </c>
      <c r="AE722" t="s">
        <v>287</v>
      </c>
      <c r="AF722" t="s">
        <v>1811</v>
      </c>
      <c r="AG722" t="s">
        <v>875</v>
      </c>
      <c r="AH722" t="s">
        <v>1963</v>
      </c>
      <c r="AI722" t="s">
        <v>6467</v>
      </c>
      <c r="AJ722" t="s">
        <v>268</v>
      </c>
      <c r="AK722" t="s">
        <v>268</v>
      </c>
      <c r="AL722" t="s">
        <v>268</v>
      </c>
      <c r="AM722" t="s">
        <v>288</v>
      </c>
      <c r="AN722" t="s">
        <v>268</v>
      </c>
      <c r="AO722" t="s">
        <v>268</v>
      </c>
      <c r="AP722" t="s">
        <v>268</v>
      </c>
      <c r="AQ722" t="s">
        <v>268</v>
      </c>
      <c r="AR722" t="s">
        <v>268</v>
      </c>
      <c r="AS722" t="s">
        <v>268</v>
      </c>
      <c r="AT722" t="s">
        <v>268</v>
      </c>
      <c r="AU722" t="s">
        <v>268</v>
      </c>
      <c r="AV722" t="s">
        <v>268</v>
      </c>
      <c r="AW722" t="s">
        <v>268</v>
      </c>
      <c r="AX722" t="s">
        <v>268</v>
      </c>
      <c r="AY722" t="s">
        <v>268</v>
      </c>
      <c r="AZ722" t="s">
        <v>268</v>
      </c>
      <c r="BA722" t="s">
        <v>268</v>
      </c>
      <c r="BB722" t="s">
        <v>268</v>
      </c>
      <c r="BC722" t="s">
        <v>268</v>
      </c>
      <c r="BD722" t="s">
        <v>268</v>
      </c>
      <c r="BE722" t="s">
        <v>268</v>
      </c>
      <c r="BF722" t="s">
        <v>268</v>
      </c>
      <c r="BG722" t="s">
        <v>268</v>
      </c>
      <c r="BH722" t="s">
        <v>268</v>
      </c>
      <c r="BI722" t="s">
        <v>268</v>
      </c>
      <c r="BJ722" t="s">
        <v>268</v>
      </c>
      <c r="BK722" t="s">
        <v>268</v>
      </c>
      <c r="BL722" t="s">
        <v>268</v>
      </c>
      <c r="BM722" t="s">
        <v>268</v>
      </c>
      <c r="BN722" t="s">
        <v>268</v>
      </c>
      <c r="BO722" t="s">
        <v>268</v>
      </c>
      <c r="BP722" t="s">
        <v>268</v>
      </c>
      <c r="BQ722" t="s">
        <v>268</v>
      </c>
      <c r="BR722" t="s">
        <v>268</v>
      </c>
      <c r="BS722" t="s">
        <v>268</v>
      </c>
      <c r="BT722" t="s">
        <v>268</v>
      </c>
      <c r="BU722" t="s">
        <v>268</v>
      </c>
      <c r="BV722" t="s">
        <v>268</v>
      </c>
      <c r="BW722" t="s">
        <v>268</v>
      </c>
      <c r="BX722" t="s">
        <v>268</v>
      </c>
      <c r="BY722">
        <v>54</v>
      </c>
      <c r="BZ722">
        <v>54</v>
      </c>
      <c r="CA722" t="s">
        <v>142</v>
      </c>
      <c r="CB722" s="356">
        <v>122</v>
      </c>
      <c r="CC722" t="s">
        <v>876</v>
      </c>
      <c r="CD722" t="s">
        <v>268</v>
      </c>
      <c r="CE722" t="s">
        <v>268</v>
      </c>
      <c r="CF722" t="s">
        <v>268</v>
      </c>
      <c r="CG722" t="s">
        <v>2132</v>
      </c>
      <c r="CH722" t="s">
        <v>268</v>
      </c>
      <c r="CI722" t="s">
        <v>268</v>
      </c>
      <c r="CJ722" t="s">
        <v>268</v>
      </c>
      <c r="CK722" t="s">
        <v>268</v>
      </c>
      <c r="CL722" t="s">
        <v>268</v>
      </c>
      <c r="CM722" t="s">
        <v>11224</v>
      </c>
      <c r="CN722">
        <v>101.63</v>
      </c>
      <c r="CO722">
        <v>-76.22</v>
      </c>
      <c r="CP722">
        <v>25.41</v>
      </c>
      <c r="CQ722">
        <v>365</v>
      </c>
      <c r="CR722" t="s">
        <v>878</v>
      </c>
      <c r="CS722" t="s">
        <v>11225</v>
      </c>
      <c r="CT722" t="s">
        <v>11226</v>
      </c>
      <c r="CU722" t="s">
        <v>11227</v>
      </c>
      <c r="CV722" t="s">
        <v>268</v>
      </c>
      <c r="CW722" t="s">
        <v>268</v>
      </c>
      <c r="CX722" t="s">
        <v>268</v>
      </c>
      <c r="CY722" t="s">
        <v>268</v>
      </c>
      <c r="CZ722" t="s">
        <v>268</v>
      </c>
      <c r="DA722" t="s">
        <v>268</v>
      </c>
      <c r="DB722" s="429">
        <f t="shared" si="149"/>
        <v>0</v>
      </c>
      <c r="DC722" s="284">
        <f t="shared" si="150"/>
        <v>0.75</v>
      </c>
      <c r="DD722" s="284">
        <f t="shared" si="151"/>
        <v>0</v>
      </c>
      <c r="DE722" s="284">
        <f t="shared" si="152"/>
        <v>0</v>
      </c>
      <c r="DF722" s="295">
        <f t="shared" si="153"/>
        <v>13.5</v>
      </c>
      <c r="DG722" s="284">
        <f t="shared" si="154"/>
        <v>0</v>
      </c>
      <c r="DH722" s="284">
        <f t="shared" si="155"/>
        <v>0.75</v>
      </c>
      <c r="DI722" s="284">
        <f t="shared" si="156"/>
        <v>0</v>
      </c>
      <c r="DJ722" s="284">
        <f t="shared" si="157"/>
        <v>0</v>
      </c>
      <c r="DK722" s="295">
        <f t="shared" si="158"/>
        <v>0.25</v>
      </c>
      <c r="DL722" s="297" t="str">
        <f t="shared" si="159"/>
        <v>A dispo.</v>
      </c>
      <c r="DM722" s="430">
        <f>IFERROR(IF(CA722="D",IF(DL722="A dispo.",DF722*VLOOKUP('DATI INPUT'!$F$27,TARIFFE_UD,4,FALSE),DF722*VLOOKUP(DL722,TARIFFE_UD,4,FALSE)),DF722*VLOOKUP(CB722-100,TARIFFE_UND,4,FALSE)),0)</f>
        <v>8.5574437921626281</v>
      </c>
      <c r="DN722" s="430">
        <f>IFERROR(IF(CA722="D",IF(DL722="A dispo.",DK722*VLOOKUP('DATI INPUT'!$F$27,TARIFFE_UD,5,FALSE),DK722*VLOOKUP(DL722,TARIFFE_UD,5,FALSE)),DK722*VLOOKUP(CB722-100,TARIFFE_UND,5,FALSE)),0)</f>
        <v>16.849450158887119</v>
      </c>
      <c r="DO722" s="431">
        <f t="shared" si="160"/>
        <v>-3.1060489502543476E-3</v>
      </c>
      <c r="DP722" s="299">
        <f>IFERROR(IF(CA722="D",IF(DL722="A dispo.",DF722*VLOOKUP('DATI INPUT'!$F$27,TARIFFE_UD,2,FALSE),DF722*VLOOKUP(DL722,TARIFFE_UD,2,FALSE)),DF722*VLOOKUP(CB722-100,TARIFFE_UND,2,FALSE)),0)</f>
        <v>10.691330383568676</v>
      </c>
      <c r="DQ722" s="299">
        <f>IFERROR(IF(CA722="D",IF(DL722="A dispo.",DK722*VLOOKUP('DATI INPUT'!$F$27,TARIFFE_UD,3,FALSE),DK722*VLOOKUP(DL722,TARIFFE_UD,3,FALSE)),DK722*VLOOKUP(CB722-100,TARIFFE_UND,3,FALSE)),0)</f>
        <v>15.091945100768223</v>
      </c>
      <c r="DR722" s="299">
        <f t="shared" si="161"/>
        <v>25.783275484336897</v>
      </c>
    </row>
    <row r="723" spans="1:122" x14ac:dyDescent="0.25">
      <c r="A723" t="s">
        <v>6468</v>
      </c>
      <c r="B723" t="s">
        <v>1619</v>
      </c>
      <c r="C723" t="s">
        <v>6469</v>
      </c>
      <c r="D723" t="s">
        <v>6470</v>
      </c>
      <c r="E723" t="s">
        <v>268</v>
      </c>
      <c r="F723" t="s">
        <v>156</v>
      </c>
      <c r="G723" t="s">
        <v>6471</v>
      </c>
      <c r="H723" t="s">
        <v>6472</v>
      </c>
      <c r="I723" t="s">
        <v>616</v>
      </c>
      <c r="J723" t="s">
        <v>156</v>
      </c>
      <c r="K723" t="s">
        <v>6473</v>
      </c>
      <c r="L723" t="s">
        <v>1562</v>
      </c>
      <c r="M723" t="s">
        <v>6474</v>
      </c>
      <c r="N723" t="s">
        <v>1562</v>
      </c>
      <c r="O723" t="s">
        <v>873</v>
      </c>
      <c r="P723" t="s">
        <v>3109</v>
      </c>
      <c r="Q723" t="s">
        <v>491</v>
      </c>
      <c r="R723" t="s">
        <v>268</v>
      </c>
      <c r="S723" t="s">
        <v>268</v>
      </c>
      <c r="T723" t="s">
        <v>268</v>
      </c>
      <c r="U723" t="s">
        <v>268</v>
      </c>
      <c r="V723" t="s">
        <v>268</v>
      </c>
      <c r="W723" t="s">
        <v>6475</v>
      </c>
      <c r="X723" t="s">
        <v>1046</v>
      </c>
      <c r="Y723" t="s">
        <v>271</v>
      </c>
      <c r="Z723" t="s">
        <v>268</v>
      </c>
      <c r="AA723" t="s">
        <v>268</v>
      </c>
      <c r="AB723" t="s">
        <v>268</v>
      </c>
      <c r="AC723" t="s">
        <v>268</v>
      </c>
      <c r="AD723" t="s">
        <v>268</v>
      </c>
      <c r="AE723" t="s">
        <v>287</v>
      </c>
      <c r="AF723" t="s">
        <v>1811</v>
      </c>
      <c r="AG723" t="s">
        <v>875</v>
      </c>
      <c r="AH723" t="s">
        <v>1848</v>
      </c>
      <c r="AI723" t="s">
        <v>6235</v>
      </c>
      <c r="AJ723" t="s">
        <v>268</v>
      </c>
      <c r="AK723" t="s">
        <v>381</v>
      </c>
      <c r="AL723" t="s">
        <v>268</v>
      </c>
      <c r="AM723" t="s">
        <v>405</v>
      </c>
      <c r="AN723" t="s">
        <v>268</v>
      </c>
      <c r="AO723" t="s">
        <v>268</v>
      </c>
      <c r="AP723" t="s">
        <v>268</v>
      </c>
      <c r="AQ723" t="s">
        <v>268</v>
      </c>
      <c r="AR723" t="s">
        <v>268</v>
      </c>
      <c r="AS723" t="s">
        <v>268</v>
      </c>
      <c r="AT723" t="s">
        <v>268</v>
      </c>
      <c r="AU723" t="s">
        <v>268</v>
      </c>
      <c r="AV723" t="s">
        <v>268</v>
      </c>
      <c r="AW723" t="s">
        <v>268</v>
      </c>
      <c r="AX723" t="s">
        <v>268</v>
      </c>
      <c r="AY723" t="s">
        <v>268</v>
      </c>
      <c r="AZ723" t="s">
        <v>268</v>
      </c>
      <c r="BA723" t="s">
        <v>268</v>
      </c>
      <c r="BB723" t="s">
        <v>268</v>
      </c>
      <c r="BC723" t="s">
        <v>268</v>
      </c>
      <c r="BD723" t="s">
        <v>268</v>
      </c>
      <c r="BE723" t="s">
        <v>268</v>
      </c>
      <c r="BF723" t="s">
        <v>268</v>
      </c>
      <c r="BG723" t="s">
        <v>268</v>
      </c>
      <c r="BH723" t="s">
        <v>268</v>
      </c>
      <c r="BI723" t="s">
        <v>268</v>
      </c>
      <c r="BJ723" t="s">
        <v>268</v>
      </c>
      <c r="BK723" t="s">
        <v>268</v>
      </c>
      <c r="BL723" t="s">
        <v>268</v>
      </c>
      <c r="BM723" t="s">
        <v>268</v>
      </c>
      <c r="BN723" t="s">
        <v>268</v>
      </c>
      <c r="BO723" t="s">
        <v>268</v>
      </c>
      <c r="BP723" t="s">
        <v>268</v>
      </c>
      <c r="BQ723" t="s">
        <v>268</v>
      </c>
      <c r="BR723" t="s">
        <v>268</v>
      </c>
      <c r="BS723" t="s">
        <v>268</v>
      </c>
      <c r="BT723" t="s">
        <v>268</v>
      </c>
      <c r="BU723" t="s">
        <v>268</v>
      </c>
      <c r="BV723" t="s">
        <v>268</v>
      </c>
      <c r="BW723" t="s">
        <v>268</v>
      </c>
      <c r="BX723" t="s">
        <v>268</v>
      </c>
      <c r="BY723">
        <v>23</v>
      </c>
      <c r="BZ723">
        <v>23</v>
      </c>
      <c r="CA723" t="s">
        <v>142</v>
      </c>
      <c r="CB723" s="356">
        <v>122</v>
      </c>
      <c r="CC723" t="s">
        <v>876</v>
      </c>
      <c r="CD723" t="s">
        <v>268</v>
      </c>
      <c r="CE723" t="s">
        <v>268</v>
      </c>
      <c r="CF723" t="s">
        <v>268</v>
      </c>
      <c r="CG723" t="s">
        <v>268</v>
      </c>
      <c r="CH723" t="s">
        <v>268</v>
      </c>
      <c r="CI723" t="s">
        <v>268</v>
      </c>
      <c r="CJ723" t="s">
        <v>268</v>
      </c>
      <c r="CK723" t="s">
        <v>268</v>
      </c>
      <c r="CL723" t="s">
        <v>268</v>
      </c>
      <c r="CM723" t="s">
        <v>11224</v>
      </c>
      <c r="CN723">
        <v>81.98</v>
      </c>
      <c r="CO723" t="s">
        <v>268</v>
      </c>
      <c r="CP723">
        <v>81.98</v>
      </c>
      <c r="CQ723">
        <v>365</v>
      </c>
      <c r="CR723" t="s">
        <v>878</v>
      </c>
      <c r="CS723" t="s">
        <v>11225</v>
      </c>
      <c r="CT723" t="s">
        <v>11226</v>
      </c>
      <c r="CU723" t="s">
        <v>11227</v>
      </c>
      <c r="CV723" t="s">
        <v>268</v>
      </c>
      <c r="CW723" t="s">
        <v>268</v>
      </c>
      <c r="CX723" t="s">
        <v>268</v>
      </c>
      <c r="CY723" t="s">
        <v>268</v>
      </c>
      <c r="CZ723" t="s">
        <v>268</v>
      </c>
      <c r="DA723" t="s">
        <v>268</v>
      </c>
      <c r="DB723" s="429">
        <f t="shared" si="149"/>
        <v>0</v>
      </c>
      <c r="DC723" s="284">
        <f t="shared" si="150"/>
        <v>0</v>
      </c>
      <c r="DD723" s="284">
        <f t="shared" si="151"/>
        <v>0</v>
      </c>
      <c r="DE723" s="284">
        <f t="shared" si="152"/>
        <v>0</v>
      </c>
      <c r="DF723" s="295">
        <f t="shared" si="153"/>
        <v>23</v>
      </c>
      <c r="DG723" s="284">
        <f t="shared" si="154"/>
        <v>0</v>
      </c>
      <c r="DH723" s="284">
        <f t="shared" si="155"/>
        <v>0</v>
      </c>
      <c r="DI723" s="284">
        <f t="shared" si="156"/>
        <v>0</v>
      </c>
      <c r="DJ723" s="284">
        <f t="shared" si="157"/>
        <v>0</v>
      </c>
      <c r="DK723" s="295">
        <f t="shared" si="158"/>
        <v>1</v>
      </c>
      <c r="DL723" s="297" t="str">
        <f t="shared" si="159"/>
        <v>A dispo.</v>
      </c>
      <c r="DM723" s="430">
        <f>IFERROR(IF(CA723="D",IF(DL723="A dispo.",DF723*VLOOKUP('DATI INPUT'!$F$27,TARIFFE_UD,4,FALSE),DF723*VLOOKUP(DL723,TARIFFE_UD,4,FALSE)),DF723*VLOOKUP(CB723-100,TARIFFE_UND,4,FALSE)),0)</f>
        <v>14.579348682943737</v>
      </c>
      <c r="DN723" s="430">
        <f>IFERROR(IF(CA723="D",IF(DL723="A dispo.",DK723*VLOOKUP('DATI INPUT'!$F$27,TARIFFE_UD,5,FALSE),DK723*VLOOKUP(DL723,TARIFFE_UD,5,FALSE)),DK723*VLOOKUP(CB723-100,TARIFFE_UND,5,FALSE)),0)</f>
        <v>67.397800635548478</v>
      </c>
      <c r="DO723" s="431">
        <f t="shared" si="160"/>
        <v>-2.8506815077946612E-3</v>
      </c>
      <c r="DP723" s="299">
        <f>IFERROR(IF(CA723="D",IF(DL723="A dispo.",DF723*VLOOKUP('DATI INPUT'!$F$27,TARIFFE_UD,2,FALSE),DF723*VLOOKUP(DL723,TARIFFE_UD,2,FALSE)),DF723*VLOOKUP(CB723-100,TARIFFE_UND,2,FALSE)),0)</f>
        <v>18.214859172005891</v>
      </c>
      <c r="DQ723" s="299">
        <f>IFERROR(IF(CA723="D",IF(DL723="A dispo.",DK723*VLOOKUP('DATI INPUT'!$F$27,TARIFFE_UD,3,FALSE),DK723*VLOOKUP(DL723,TARIFFE_UD,3,FALSE)),DK723*VLOOKUP(CB723-100,TARIFFE_UND,3,FALSE)),0)</f>
        <v>60.367780403072892</v>
      </c>
      <c r="DR723" s="299">
        <f t="shared" si="161"/>
        <v>78.582639575078787</v>
      </c>
    </row>
    <row r="724" spans="1:122" x14ac:dyDescent="0.25">
      <c r="A724" t="s">
        <v>6476</v>
      </c>
      <c r="B724" t="s">
        <v>6477</v>
      </c>
      <c r="C724" t="s">
        <v>6478</v>
      </c>
      <c r="D724" t="s">
        <v>6479</v>
      </c>
      <c r="E724" t="s">
        <v>268</v>
      </c>
      <c r="F724" t="s">
        <v>156</v>
      </c>
      <c r="G724" t="s">
        <v>6480</v>
      </c>
      <c r="H724" t="s">
        <v>3307</v>
      </c>
      <c r="I724" t="s">
        <v>6481</v>
      </c>
      <c r="J724" t="s">
        <v>156</v>
      </c>
      <c r="K724" t="s">
        <v>6482</v>
      </c>
      <c r="L724" t="s">
        <v>984</v>
      </c>
      <c r="M724" t="s">
        <v>6484</v>
      </c>
      <c r="N724" t="s">
        <v>984</v>
      </c>
      <c r="O724" t="s">
        <v>873</v>
      </c>
      <c r="P724" t="s">
        <v>1934</v>
      </c>
      <c r="Q724" t="s">
        <v>275</v>
      </c>
      <c r="R724" t="s">
        <v>268</v>
      </c>
      <c r="S724" t="s">
        <v>268</v>
      </c>
      <c r="T724" t="s">
        <v>268</v>
      </c>
      <c r="U724" t="s">
        <v>268</v>
      </c>
      <c r="V724" t="s">
        <v>268</v>
      </c>
      <c r="W724" t="s">
        <v>6484</v>
      </c>
      <c r="X724" t="s">
        <v>1934</v>
      </c>
      <c r="Y724" t="s">
        <v>275</v>
      </c>
      <c r="Z724" t="s">
        <v>268</v>
      </c>
      <c r="AA724" t="s">
        <v>268</v>
      </c>
      <c r="AB724" t="s">
        <v>268</v>
      </c>
      <c r="AC724" t="s">
        <v>268</v>
      </c>
      <c r="AD724" t="s">
        <v>268</v>
      </c>
      <c r="AE724" t="s">
        <v>268</v>
      </c>
      <c r="AF724" t="s">
        <v>268</v>
      </c>
      <c r="AG724" t="s">
        <v>268</v>
      </c>
      <c r="AH724" t="s">
        <v>268</v>
      </c>
      <c r="AI724" t="s">
        <v>268</v>
      </c>
      <c r="AJ724" t="s">
        <v>268</v>
      </c>
      <c r="AK724" t="s">
        <v>268</v>
      </c>
      <c r="AL724" t="s">
        <v>268</v>
      </c>
      <c r="AM724" t="s">
        <v>268</v>
      </c>
      <c r="AN724" t="s">
        <v>268</v>
      </c>
      <c r="AO724" t="s">
        <v>268</v>
      </c>
      <c r="AP724" t="s">
        <v>268</v>
      </c>
      <c r="AQ724" t="s">
        <v>268</v>
      </c>
      <c r="AR724" t="s">
        <v>268</v>
      </c>
      <c r="AS724" t="s">
        <v>268</v>
      </c>
      <c r="AT724" t="s">
        <v>268</v>
      </c>
      <c r="AU724" t="s">
        <v>268</v>
      </c>
      <c r="AV724" t="s">
        <v>268</v>
      </c>
      <c r="AW724" t="s">
        <v>268</v>
      </c>
      <c r="AX724" t="s">
        <v>268</v>
      </c>
      <c r="AY724" t="s">
        <v>268</v>
      </c>
      <c r="AZ724" t="s">
        <v>268</v>
      </c>
      <c r="BA724" t="s">
        <v>268</v>
      </c>
      <c r="BB724" t="s">
        <v>268</v>
      </c>
      <c r="BC724" t="s">
        <v>268</v>
      </c>
      <c r="BD724" t="s">
        <v>268</v>
      </c>
      <c r="BE724" t="s">
        <v>268</v>
      </c>
      <c r="BF724" t="s">
        <v>268</v>
      </c>
      <c r="BG724" t="s">
        <v>268</v>
      </c>
      <c r="BH724" t="s">
        <v>268</v>
      </c>
      <c r="BI724" t="s">
        <v>268</v>
      </c>
      <c r="BJ724" t="s">
        <v>268</v>
      </c>
      <c r="BK724" t="s">
        <v>268</v>
      </c>
      <c r="BL724" t="s">
        <v>268</v>
      </c>
      <c r="BM724" t="s">
        <v>268</v>
      </c>
      <c r="BN724" t="s">
        <v>268</v>
      </c>
      <c r="BO724" t="s">
        <v>268</v>
      </c>
      <c r="BP724" t="s">
        <v>268</v>
      </c>
      <c r="BQ724" t="s">
        <v>268</v>
      </c>
      <c r="BR724" t="s">
        <v>268</v>
      </c>
      <c r="BS724" t="s">
        <v>268</v>
      </c>
      <c r="BT724" t="s">
        <v>268</v>
      </c>
      <c r="BU724" t="s">
        <v>268</v>
      </c>
      <c r="BV724" t="s">
        <v>268</v>
      </c>
      <c r="BW724" t="s">
        <v>268</v>
      </c>
      <c r="BX724" t="s">
        <v>268</v>
      </c>
      <c r="BY724">
        <v>70</v>
      </c>
      <c r="BZ724">
        <v>70</v>
      </c>
      <c r="CA724" t="s">
        <v>142</v>
      </c>
      <c r="CB724" s="356">
        <v>122</v>
      </c>
      <c r="CC724" t="s">
        <v>876</v>
      </c>
      <c r="CD724" t="s">
        <v>268</v>
      </c>
      <c r="CE724" t="s">
        <v>268</v>
      </c>
      <c r="CF724" s="356">
        <v>2</v>
      </c>
      <c r="CG724" t="s">
        <v>268</v>
      </c>
      <c r="CH724" t="s">
        <v>268</v>
      </c>
      <c r="CI724" t="s">
        <v>268</v>
      </c>
      <c r="CJ724" t="s">
        <v>268</v>
      </c>
      <c r="CK724" t="s">
        <v>268</v>
      </c>
      <c r="CL724" t="s">
        <v>6485</v>
      </c>
      <c r="CM724" t="s">
        <v>11224</v>
      </c>
      <c r="CN724">
        <v>91.7</v>
      </c>
      <c r="CO724" t="s">
        <v>268</v>
      </c>
      <c r="CP724">
        <v>91.7</v>
      </c>
      <c r="CQ724">
        <v>365</v>
      </c>
      <c r="CR724" t="s">
        <v>878</v>
      </c>
      <c r="CS724" t="s">
        <v>11225</v>
      </c>
      <c r="CT724" t="s">
        <v>11226</v>
      </c>
      <c r="CU724" t="s">
        <v>11227</v>
      </c>
      <c r="CV724" t="s">
        <v>268</v>
      </c>
      <c r="CW724" t="s">
        <v>268</v>
      </c>
      <c r="CX724" t="s">
        <v>268</v>
      </c>
      <c r="CY724" t="s">
        <v>268</v>
      </c>
      <c r="CZ724" t="s">
        <v>268</v>
      </c>
      <c r="DA724" t="s">
        <v>268</v>
      </c>
      <c r="DB724" s="429">
        <f t="shared" si="149"/>
        <v>0</v>
      </c>
      <c r="DC724" s="284">
        <f t="shared" si="150"/>
        <v>0</v>
      </c>
      <c r="DD724" s="284">
        <f t="shared" si="151"/>
        <v>0</v>
      </c>
      <c r="DE724" s="284">
        <f t="shared" si="152"/>
        <v>0</v>
      </c>
      <c r="DF724" s="295">
        <f t="shared" si="153"/>
        <v>70</v>
      </c>
      <c r="DG724" s="284">
        <f t="shared" si="154"/>
        <v>0</v>
      </c>
      <c r="DH724" s="284">
        <f t="shared" si="155"/>
        <v>0</v>
      </c>
      <c r="DI724" s="284">
        <f t="shared" si="156"/>
        <v>0</v>
      </c>
      <c r="DJ724" s="284">
        <f t="shared" si="157"/>
        <v>0</v>
      </c>
      <c r="DK724" s="295">
        <f t="shared" si="158"/>
        <v>1</v>
      </c>
      <c r="DL724" s="297">
        <f t="shared" si="159"/>
        <v>2</v>
      </c>
      <c r="DM724" s="430">
        <f>IFERROR(IF(CA724="D",IF(DL724="A dispo.",DF724*VLOOKUP('DATI INPUT'!$F$27,TARIFFE_UD,4,FALSE),DF724*VLOOKUP(DL724,TARIFFE_UD,4,FALSE)),DF724*VLOOKUP(CB724-100,TARIFFE_UND,4,FALSE)),0)</f>
        <v>40.263418665456541</v>
      </c>
      <c r="DN724" s="430">
        <f>IFERROR(IF(CA724="D",IF(DL724="A dispo.",DK724*VLOOKUP('DATI INPUT'!$F$27,TARIFFE_UD,5,FALSE),DK724*VLOOKUP(DL724,TARIFFE_UD,5,FALSE)),DK724*VLOOKUP(CB724-100,TARIFFE_UND,5,FALSE)),0)</f>
        <v>51.443731886070836</v>
      </c>
      <c r="DO724" s="431">
        <f t="shared" si="160"/>
        <v>7.1505515273742049E-3</v>
      </c>
      <c r="DP724" s="299">
        <f>IFERROR(IF(CA724="D",IF(DL724="A dispo.",DF724*VLOOKUP('DATI INPUT'!$F$27,TARIFFE_UD,2,FALSE),DF724*VLOOKUP(DL724,TARIFFE_UD,2,FALSE)),DF724*VLOOKUP(CB724-100,TARIFFE_UND,2,FALSE)),0)</f>
        <v>50.303516070837532</v>
      </c>
      <c r="DQ724" s="299">
        <f>IFERROR(IF(CA724="D",IF(DL724="A dispo.",DK724*VLOOKUP('DATI INPUT'!$F$27,TARIFFE_UD,3,FALSE),DK724*VLOOKUP(DL724,TARIFFE_UD,3,FALSE)),DK724*VLOOKUP(CB724-100,TARIFFE_UND,3,FALSE)),0)</f>
        <v>46.077822723118445</v>
      </c>
      <c r="DR724" s="299">
        <f t="shared" si="161"/>
        <v>96.381338793955976</v>
      </c>
    </row>
    <row r="725" spans="1:122" x14ac:dyDescent="0.25">
      <c r="A725" t="s">
        <v>6486</v>
      </c>
      <c r="B725" t="s">
        <v>6487</v>
      </c>
      <c r="C725" t="s">
        <v>6488</v>
      </c>
      <c r="D725" t="s">
        <v>6489</v>
      </c>
      <c r="E725" t="s">
        <v>268</v>
      </c>
      <c r="F725" t="s">
        <v>156</v>
      </c>
      <c r="G725" t="s">
        <v>6490</v>
      </c>
      <c r="H725" t="s">
        <v>6491</v>
      </c>
      <c r="I725" t="s">
        <v>307</v>
      </c>
      <c r="J725" t="s">
        <v>274</v>
      </c>
      <c r="K725" t="s">
        <v>6492</v>
      </c>
      <c r="L725" t="s">
        <v>2536</v>
      </c>
      <c r="M725" t="s">
        <v>6493</v>
      </c>
      <c r="N725" t="s">
        <v>6494</v>
      </c>
      <c r="O725" t="s">
        <v>1501</v>
      </c>
      <c r="P725" t="s">
        <v>6495</v>
      </c>
      <c r="Q725" t="s">
        <v>323</v>
      </c>
      <c r="R725" t="s">
        <v>280</v>
      </c>
      <c r="S725" t="s">
        <v>268</v>
      </c>
      <c r="T725" t="s">
        <v>268</v>
      </c>
      <c r="U725" t="s">
        <v>268</v>
      </c>
      <c r="V725" t="s">
        <v>268</v>
      </c>
      <c r="W725" t="s">
        <v>1829</v>
      </c>
      <c r="X725" t="s">
        <v>1830</v>
      </c>
      <c r="Y725" t="s">
        <v>315</v>
      </c>
      <c r="Z725" t="s">
        <v>268</v>
      </c>
      <c r="AA725" t="s">
        <v>268</v>
      </c>
      <c r="AB725" t="s">
        <v>268</v>
      </c>
      <c r="AC725" t="s">
        <v>268</v>
      </c>
      <c r="AD725" t="s">
        <v>268</v>
      </c>
      <c r="AE725" t="s">
        <v>287</v>
      </c>
      <c r="AF725" t="s">
        <v>1811</v>
      </c>
      <c r="AG725" t="s">
        <v>875</v>
      </c>
      <c r="AH725" t="s">
        <v>1831</v>
      </c>
      <c r="AI725" t="s">
        <v>764</v>
      </c>
      <c r="AJ725" t="s">
        <v>268</v>
      </c>
      <c r="AK725" t="s">
        <v>728</v>
      </c>
      <c r="AL725" t="s">
        <v>268</v>
      </c>
      <c r="AM725" t="s">
        <v>355</v>
      </c>
      <c r="AN725" t="s">
        <v>268</v>
      </c>
      <c r="AO725" t="s">
        <v>268</v>
      </c>
      <c r="AP725" t="s">
        <v>268</v>
      </c>
      <c r="AQ725" t="s">
        <v>268</v>
      </c>
      <c r="AR725" t="s">
        <v>268</v>
      </c>
      <c r="AS725" t="s">
        <v>268</v>
      </c>
      <c r="AT725" t="s">
        <v>268</v>
      </c>
      <c r="AU725" t="s">
        <v>268</v>
      </c>
      <c r="AV725" t="s">
        <v>268</v>
      </c>
      <c r="AW725" t="s">
        <v>268</v>
      </c>
      <c r="AX725" t="s">
        <v>268</v>
      </c>
      <c r="AY725" t="s">
        <v>268</v>
      </c>
      <c r="AZ725" t="s">
        <v>268</v>
      </c>
      <c r="BA725" t="s">
        <v>268</v>
      </c>
      <c r="BB725" t="s">
        <v>268</v>
      </c>
      <c r="BC725" t="s">
        <v>268</v>
      </c>
      <c r="BD725" t="s">
        <v>268</v>
      </c>
      <c r="BE725" t="s">
        <v>268</v>
      </c>
      <c r="BF725" t="s">
        <v>268</v>
      </c>
      <c r="BG725" t="s">
        <v>268</v>
      </c>
      <c r="BH725" t="s">
        <v>268</v>
      </c>
      <c r="BI725" t="s">
        <v>268</v>
      </c>
      <c r="BJ725" t="s">
        <v>268</v>
      </c>
      <c r="BK725" t="s">
        <v>268</v>
      </c>
      <c r="BL725" t="s">
        <v>268</v>
      </c>
      <c r="BM725" t="s">
        <v>268</v>
      </c>
      <c r="BN725" t="s">
        <v>268</v>
      </c>
      <c r="BO725" t="s">
        <v>268</v>
      </c>
      <c r="BP725" t="s">
        <v>268</v>
      </c>
      <c r="BQ725" t="s">
        <v>268</v>
      </c>
      <c r="BR725" t="s">
        <v>268</v>
      </c>
      <c r="BS725" t="s">
        <v>268</v>
      </c>
      <c r="BT725" t="s">
        <v>268</v>
      </c>
      <c r="BU725" t="s">
        <v>268</v>
      </c>
      <c r="BV725" t="s">
        <v>268</v>
      </c>
      <c r="BW725" t="s">
        <v>268</v>
      </c>
      <c r="BX725" t="s">
        <v>268</v>
      </c>
      <c r="BY725">
        <v>40</v>
      </c>
      <c r="BZ725">
        <v>40</v>
      </c>
      <c r="CA725" t="s">
        <v>142</v>
      </c>
      <c r="CB725" s="356">
        <v>122</v>
      </c>
      <c r="CC725" t="s">
        <v>876</v>
      </c>
      <c r="CD725" t="s">
        <v>268</v>
      </c>
      <c r="CE725" t="s">
        <v>268</v>
      </c>
      <c r="CF725" t="s">
        <v>268</v>
      </c>
      <c r="CG725" t="s">
        <v>268</v>
      </c>
      <c r="CH725" t="s">
        <v>268</v>
      </c>
      <c r="CI725" t="s">
        <v>268</v>
      </c>
      <c r="CJ725" t="s">
        <v>268</v>
      </c>
      <c r="CK725" t="s">
        <v>268</v>
      </c>
      <c r="CL725" t="s">
        <v>268</v>
      </c>
      <c r="CM725" t="s">
        <v>11224</v>
      </c>
      <c r="CN725">
        <v>92.76</v>
      </c>
      <c r="CO725" t="s">
        <v>268</v>
      </c>
      <c r="CP725">
        <v>92.76</v>
      </c>
      <c r="CQ725">
        <v>365</v>
      </c>
      <c r="CR725" t="s">
        <v>878</v>
      </c>
      <c r="CS725" t="s">
        <v>11225</v>
      </c>
      <c r="CT725" t="s">
        <v>11226</v>
      </c>
      <c r="CU725" t="s">
        <v>11227</v>
      </c>
      <c r="CV725" t="s">
        <v>268</v>
      </c>
      <c r="CW725" t="s">
        <v>268</v>
      </c>
      <c r="CX725" t="s">
        <v>268</v>
      </c>
      <c r="CY725" t="s">
        <v>268</v>
      </c>
      <c r="CZ725" t="s">
        <v>268</v>
      </c>
      <c r="DA725" t="s">
        <v>268</v>
      </c>
      <c r="DB725" s="429">
        <f t="shared" si="149"/>
        <v>0</v>
      </c>
      <c r="DC725" s="284">
        <f t="shared" si="150"/>
        <v>0</v>
      </c>
      <c r="DD725" s="284">
        <f t="shared" si="151"/>
        <v>0</v>
      </c>
      <c r="DE725" s="284">
        <f t="shared" si="152"/>
        <v>0</v>
      </c>
      <c r="DF725" s="295">
        <f t="shared" si="153"/>
        <v>40</v>
      </c>
      <c r="DG725" s="284">
        <f t="shared" si="154"/>
        <v>0</v>
      </c>
      <c r="DH725" s="284">
        <f t="shared" si="155"/>
        <v>0</v>
      </c>
      <c r="DI725" s="284">
        <f t="shared" si="156"/>
        <v>0</v>
      </c>
      <c r="DJ725" s="284">
        <f t="shared" si="157"/>
        <v>0</v>
      </c>
      <c r="DK725" s="295">
        <f t="shared" si="158"/>
        <v>1</v>
      </c>
      <c r="DL725" s="297" t="str">
        <f t="shared" si="159"/>
        <v>A dispo.</v>
      </c>
      <c r="DM725" s="430">
        <f>IFERROR(IF(CA725="D",IF(DL725="A dispo.",DF725*VLOOKUP('DATI INPUT'!$F$27,TARIFFE_UD,4,FALSE),DF725*VLOOKUP(DL725,TARIFFE_UD,4,FALSE)),DF725*VLOOKUP(CB725-100,TARIFFE_UND,4,FALSE)),0)</f>
        <v>25.355389013815195</v>
      </c>
      <c r="DN725" s="430">
        <f>IFERROR(IF(CA725="D",IF(DL725="A dispo.",DK725*VLOOKUP('DATI INPUT'!$F$27,TARIFFE_UD,5,FALSE),DK725*VLOOKUP(DL725,TARIFFE_UD,5,FALSE)),DK725*VLOOKUP(CB725-100,TARIFFE_UND,5,FALSE)),0)</f>
        <v>67.397800635548478</v>
      </c>
      <c r="DO725" s="431">
        <f t="shared" si="160"/>
        <v>-6.8103506363286215E-3</v>
      </c>
      <c r="DP725" s="299">
        <f>IFERROR(IF(CA725="D",IF(DL725="A dispo.",DF725*VLOOKUP('DATI INPUT'!$F$27,TARIFFE_UD,2,FALSE),DF725*VLOOKUP(DL725,TARIFFE_UD,2,FALSE)),DF725*VLOOKUP(CB725-100,TARIFFE_UND,2,FALSE)),0)</f>
        <v>31.678015951314595</v>
      </c>
      <c r="DQ725" s="299">
        <f>IFERROR(IF(CA725="D",IF(DL725="A dispo.",DK725*VLOOKUP('DATI INPUT'!$F$27,TARIFFE_UD,3,FALSE),DK725*VLOOKUP(DL725,TARIFFE_UD,3,FALSE)),DK725*VLOOKUP(CB725-100,TARIFFE_UND,3,FALSE)),0)</f>
        <v>60.367780403072892</v>
      </c>
      <c r="DR725" s="299">
        <f t="shared" si="161"/>
        <v>92.045796354387491</v>
      </c>
    </row>
    <row r="726" spans="1:122" x14ac:dyDescent="0.25">
      <c r="A726" t="s">
        <v>6496</v>
      </c>
      <c r="B726" t="s">
        <v>6487</v>
      </c>
      <c r="C726" t="s">
        <v>6497</v>
      </c>
      <c r="D726" t="s">
        <v>6489</v>
      </c>
      <c r="E726" t="s">
        <v>268</v>
      </c>
      <c r="F726" t="s">
        <v>156</v>
      </c>
      <c r="G726" t="s">
        <v>6490</v>
      </c>
      <c r="H726" t="s">
        <v>6491</v>
      </c>
      <c r="I726" t="s">
        <v>307</v>
      </c>
      <c r="J726" t="s">
        <v>274</v>
      </c>
      <c r="K726" t="s">
        <v>6492</v>
      </c>
      <c r="L726" t="s">
        <v>2536</v>
      </c>
      <c r="M726" t="s">
        <v>6493</v>
      </c>
      <c r="N726" t="s">
        <v>6494</v>
      </c>
      <c r="O726" t="s">
        <v>1501</v>
      </c>
      <c r="P726" t="s">
        <v>6495</v>
      </c>
      <c r="Q726" t="s">
        <v>323</v>
      </c>
      <c r="R726" t="s">
        <v>280</v>
      </c>
      <c r="S726" t="s">
        <v>268</v>
      </c>
      <c r="T726" t="s">
        <v>268</v>
      </c>
      <c r="U726" t="s">
        <v>268</v>
      </c>
      <c r="V726" t="s">
        <v>268</v>
      </c>
      <c r="W726" t="s">
        <v>1829</v>
      </c>
      <c r="X726" t="s">
        <v>1830</v>
      </c>
      <c r="Y726" t="s">
        <v>315</v>
      </c>
      <c r="Z726" t="s">
        <v>268</v>
      </c>
      <c r="AA726" t="s">
        <v>268</v>
      </c>
      <c r="AB726" t="s">
        <v>268</v>
      </c>
      <c r="AC726" t="s">
        <v>268</v>
      </c>
      <c r="AD726" t="s">
        <v>268</v>
      </c>
      <c r="AE726" t="s">
        <v>287</v>
      </c>
      <c r="AF726" t="s">
        <v>1811</v>
      </c>
      <c r="AG726" t="s">
        <v>875</v>
      </c>
      <c r="AH726" t="s">
        <v>1831</v>
      </c>
      <c r="AI726" t="s">
        <v>1011</v>
      </c>
      <c r="AJ726" t="s">
        <v>268</v>
      </c>
      <c r="AK726" t="s">
        <v>396</v>
      </c>
      <c r="AL726" t="s">
        <v>268</v>
      </c>
      <c r="AM726" t="s">
        <v>353</v>
      </c>
      <c r="AN726" t="s">
        <v>268</v>
      </c>
      <c r="AO726" t="s">
        <v>268</v>
      </c>
      <c r="AP726" t="s">
        <v>268</v>
      </c>
      <c r="AQ726" t="s">
        <v>268</v>
      </c>
      <c r="AR726" t="s">
        <v>268</v>
      </c>
      <c r="AS726" t="s">
        <v>268</v>
      </c>
      <c r="AT726" t="s">
        <v>268</v>
      </c>
      <c r="AU726" t="s">
        <v>268</v>
      </c>
      <c r="AV726" t="s">
        <v>268</v>
      </c>
      <c r="AW726" t="s">
        <v>268</v>
      </c>
      <c r="AX726" t="s">
        <v>268</v>
      </c>
      <c r="AY726" t="s">
        <v>268</v>
      </c>
      <c r="AZ726" t="s">
        <v>268</v>
      </c>
      <c r="BA726" t="s">
        <v>268</v>
      </c>
      <c r="BB726" t="s">
        <v>268</v>
      </c>
      <c r="BC726" t="s">
        <v>268</v>
      </c>
      <c r="BD726" t="s">
        <v>268</v>
      </c>
      <c r="BE726" t="s">
        <v>268</v>
      </c>
      <c r="BF726" t="s">
        <v>268</v>
      </c>
      <c r="BG726" t="s">
        <v>268</v>
      </c>
      <c r="BH726" t="s">
        <v>268</v>
      </c>
      <c r="BI726" t="s">
        <v>268</v>
      </c>
      <c r="BJ726" t="s">
        <v>268</v>
      </c>
      <c r="BK726" t="s">
        <v>268</v>
      </c>
      <c r="BL726" t="s">
        <v>268</v>
      </c>
      <c r="BM726" t="s">
        <v>268</v>
      </c>
      <c r="BN726" t="s">
        <v>268</v>
      </c>
      <c r="BO726" t="s">
        <v>268</v>
      </c>
      <c r="BP726" t="s">
        <v>268</v>
      </c>
      <c r="BQ726" t="s">
        <v>268</v>
      </c>
      <c r="BR726" t="s">
        <v>268</v>
      </c>
      <c r="BS726" t="s">
        <v>268</v>
      </c>
      <c r="BT726" t="s">
        <v>268</v>
      </c>
      <c r="BU726" t="s">
        <v>268</v>
      </c>
      <c r="BV726" t="s">
        <v>268</v>
      </c>
      <c r="BW726" t="s">
        <v>268</v>
      </c>
      <c r="BX726" t="s">
        <v>268</v>
      </c>
      <c r="BY726">
        <v>14</v>
      </c>
      <c r="BZ726">
        <v>14</v>
      </c>
      <c r="CA726" t="s">
        <v>142</v>
      </c>
      <c r="CB726" s="356">
        <v>123</v>
      </c>
      <c r="CC726" t="s">
        <v>1817</v>
      </c>
      <c r="CD726" t="s">
        <v>268</v>
      </c>
      <c r="CE726" t="s">
        <v>268</v>
      </c>
      <c r="CF726" t="s">
        <v>268</v>
      </c>
      <c r="CG726" t="s">
        <v>268</v>
      </c>
      <c r="CH726" t="s">
        <v>268</v>
      </c>
      <c r="CI726" t="s">
        <v>268</v>
      </c>
      <c r="CJ726" t="s">
        <v>268</v>
      </c>
      <c r="CK726" t="s">
        <v>268</v>
      </c>
      <c r="CL726" t="s">
        <v>6498</v>
      </c>
      <c r="CM726" t="s">
        <v>11224</v>
      </c>
      <c r="CN726">
        <v>8.8699999999999992</v>
      </c>
      <c r="CO726" t="s">
        <v>268</v>
      </c>
      <c r="CP726">
        <v>8.8699999999999992</v>
      </c>
      <c r="CQ726">
        <v>365</v>
      </c>
      <c r="CR726" t="s">
        <v>878</v>
      </c>
      <c r="CS726" t="s">
        <v>11225</v>
      </c>
      <c r="CT726" t="s">
        <v>11226</v>
      </c>
      <c r="CU726" t="s">
        <v>11227</v>
      </c>
      <c r="CV726" t="s">
        <v>268</v>
      </c>
      <c r="CW726" t="s">
        <v>268</v>
      </c>
      <c r="CX726" t="s">
        <v>268</v>
      </c>
      <c r="CY726" t="s">
        <v>268</v>
      </c>
      <c r="CZ726" t="s">
        <v>268</v>
      </c>
      <c r="DA726" t="s">
        <v>268</v>
      </c>
      <c r="DB726" s="429">
        <f t="shared" si="149"/>
        <v>0</v>
      </c>
      <c r="DC726" s="284">
        <f t="shared" si="150"/>
        <v>0</v>
      </c>
      <c r="DD726" s="284">
        <f t="shared" si="151"/>
        <v>0</v>
      </c>
      <c r="DE726" s="284">
        <f t="shared" si="152"/>
        <v>0</v>
      </c>
      <c r="DF726" s="295">
        <f t="shared" si="153"/>
        <v>14</v>
      </c>
      <c r="DG726" s="284">
        <f t="shared" si="154"/>
        <v>1</v>
      </c>
      <c r="DH726" s="284">
        <f t="shared" si="155"/>
        <v>0</v>
      </c>
      <c r="DI726" s="284">
        <f t="shared" si="156"/>
        <v>0</v>
      </c>
      <c r="DJ726" s="284">
        <f t="shared" si="157"/>
        <v>0</v>
      </c>
      <c r="DK726" s="295">
        <f t="shared" si="158"/>
        <v>0</v>
      </c>
      <c r="DL726" s="297" t="str">
        <f t="shared" si="159"/>
        <v>A dispo.</v>
      </c>
      <c r="DM726" s="430">
        <f>IFERROR(IF(CA726="D",IF(DL726="A dispo.",DF726*VLOOKUP('DATI INPUT'!$F$27,TARIFFE_UD,4,FALSE),DF726*VLOOKUP(DL726,TARIFFE_UD,4,FALSE)),DF726*VLOOKUP(CB726-100,TARIFFE_UND,4,FALSE)),0)</f>
        <v>8.8743861548353173</v>
      </c>
      <c r="DN726" s="430">
        <f>IFERROR(IF(CA726="D",IF(DL726="A dispo.",DK726*VLOOKUP('DATI INPUT'!$F$27,TARIFFE_UD,5,FALSE),DK726*VLOOKUP(DL726,TARIFFE_UD,5,FALSE)),DK726*VLOOKUP(CB726-100,TARIFFE_UND,5,FALSE)),0)</f>
        <v>0</v>
      </c>
      <c r="DO726" s="431">
        <f t="shared" si="160"/>
        <v>4.3861548353181234E-3</v>
      </c>
      <c r="DP726" s="299">
        <f>IFERROR(IF(CA726="D",IF(DL726="A dispo.",DF726*VLOOKUP('DATI INPUT'!$F$27,TARIFFE_UD,2,FALSE),DF726*VLOOKUP(DL726,TARIFFE_UD,2,FALSE)),DF726*VLOOKUP(CB726-100,TARIFFE_UND,2,FALSE)),0)</f>
        <v>11.087305582960109</v>
      </c>
      <c r="DQ726" s="299">
        <f>IFERROR(IF(CA726="D",IF(DL726="A dispo.",DK726*VLOOKUP('DATI INPUT'!$F$27,TARIFFE_UD,3,FALSE),DK726*VLOOKUP(DL726,TARIFFE_UD,3,FALSE)),DK726*VLOOKUP(CB726-100,TARIFFE_UND,3,FALSE)),0)</f>
        <v>0</v>
      </c>
      <c r="DR726" s="299">
        <f t="shared" si="161"/>
        <v>11.087305582960109</v>
      </c>
    </row>
    <row r="727" spans="1:122" x14ac:dyDescent="0.25">
      <c r="A727" t="s">
        <v>6499</v>
      </c>
      <c r="B727" t="s">
        <v>6500</v>
      </c>
      <c r="C727" t="s">
        <v>6501</v>
      </c>
      <c r="D727" t="s">
        <v>6502</v>
      </c>
      <c r="E727" t="s">
        <v>268</v>
      </c>
      <c r="F727" t="s">
        <v>156</v>
      </c>
      <c r="G727" t="s">
        <v>6503</v>
      </c>
      <c r="H727" t="s">
        <v>849</v>
      </c>
      <c r="I727" t="s">
        <v>6504</v>
      </c>
      <c r="J727" t="s">
        <v>274</v>
      </c>
      <c r="K727" t="s">
        <v>6505</v>
      </c>
      <c r="L727" t="s">
        <v>960</v>
      </c>
      <c r="M727" t="s">
        <v>3947</v>
      </c>
      <c r="N727" t="s">
        <v>984</v>
      </c>
      <c r="O727" t="s">
        <v>873</v>
      </c>
      <c r="P727" t="s">
        <v>1922</v>
      </c>
      <c r="Q727" t="s">
        <v>282</v>
      </c>
      <c r="R727" t="s">
        <v>268</v>
      </c>
      <c r="S727" t="s">
        <v>268</v>
      </c>
      <c r="T727" t="s">
        <v>268</v>
      </c>
      <c r="U727" t="s">
        <v>268</v>
      </c>
      <c r="V727" t="s">
        <v>268</v>
      </c>
      <c r="W727" t="s">
        <v>3947</v>
      </c>
      <c r="X727" t="s">
        <v>1922</v>
      </c>
      <c r="Y727" t="s">
        <v>282</v>
      </c>
      <c r="Z727" t="s">
        <v>268</v>
      </c>
      <c r="AA727" t="s">
        <v>268</v>
      </c>
      <c r="AB727" t="s">
        <v>268</v>
      </c>
      <c r="AC727" t="s">
        <v>268</v>
      </c>
      <c r="AD727" t="s">
        <v>268</v>
      </c>
      <c r="AE727" t="s">
        <v>287</v>
      </c>
      <c r="AF727" t="s">
        <v>1811</v>
      </c>
      <c r="AG727" t="s">
        <v>875</v>
      </c>
      <c r="AH727" t="s">
        <v>1812</v>
      </c>
      <c r="AI727" t="s">
        <v>755</v>
      </c>
      <c r="AJ727" t="s">
        <v>268</v>
      </c>
      <c r="AK727" t="s">
        <v>377</v>
      </c>
      <c r="AL727" t="s">
        <v>268</v>
      </c>
      <c r="AM727" t="s">
        <v>268</v>
      </c>
      <c r="AN727" t="s">
        <v>268</v>
      </c>
      <c r="AO727" t="s">
        <v>268</v>
      </c>
      <c r="AP727" t="s">
        <v>268</v>
      </c>
      <c r="AQ727" t="s">
        <v>268</v>
      </c>
      <c r="AR727" t="s">
        <v>268</v>
      </c>
      <c r="AS727" t="s">
        <v>268</v>
      </c>
      <c r="AT727" t="s">
        <v>268</v>
      </c>
      <c r="AU727" t="s">
        <v>268</v>
      </c>
      <c r="AV727" t="s">
        <v>268</v>
      </c>
      <c r="AW727" t="s">
        <v>268</v>
      </c>
      <c r="AX727" t="s">
        <v>268</v>
      </c>
      <c r="AY727" t="s">
        <v>268</v>
      </c>
      <c r="AZ727" t="s">
        <v>268</v>
      </c>
      <c r="BA727" t="s">
        <v>268</v>
      </c>
      <c r="BB727" t="s">
        <v>268</v>
      </c>
      <c r="BC727" t="s">
        <v>268</v>
      </c>
      <c r="BD727" t="s">
        <v>268</v>
      </c>
      <c r="BE727" t="s">
        <v>268</v>
      </c>
      <c r="BF727" t="s">
        <v>268</v>
      </c>
      <c r="BG727" t="s">
        <v>268</v>
      </c>
      <c r="BH727" t="s">
        <v>268</v>
      </c>
      <c r="BI727" t="s">
        <v>268</v>
      </c>
      <c r="BJ727" t="s">
        <v>268</v>
      </c>
      <c r="BK727" t="s">
        <v>268</v>
      </c>
      <c r="BL727" t="s">
        <v>268</v>
      </c>
      <c r="BM727" t="s">
        <v>268</v>
      </c>
      <c r="BN727" t="s">
        <v>268</v>
      </c>
      <c r="BO727" t="s">
        <v>268</v>
      </c>
      <c r="BP727" t="s">
        <v>268</v>
      </c>
      <c r="BQ727" t="s">
        <v>268</v>
      </c>
      <c r="BR727" t="s">
        <v>268</v>
      </c>
      <c r="BS727" t="s">
        <v>268</v>
      </c>
      <c r="BT727" t="s">
        <v>268</v>
      </c>
      <c r="BU727" t="s">
        <v>268</v>
      </c>
      <c r="BV727" t="s">
        <v>268</v>
      </c>
      <c r="BW727" t="s">
        <v>268</v>
      </c>
      <c r="BX727" t="s">
        <v>268</v>
      </c>
      <c r="BY727">
        <v>60</v>
      </c>
      <c r="BZ727">
        <v>60</v>
      </c>
      <c r="CA727" t="s">
        <v>142</v>
      </c>
      <c r="CB727" s="356">
        <v>122</v>
      </c>
      <c r="CC727" t="s">
        <v>876</v>
      </c>
      <c r="CD727" t="s">
        <v>268</v>
      </c>
      <c r="CE727" t="s">
        <v>268</v>
      </c>
      <c r="CF727" s="356">
        <v>1</v>
      </c>
      <c r="CG727" t="s">
        <v>268</v>
      </c>
      <c r="CH727" t="s">
        <v>268</v>
      </c>
      <c r="CI727" t="s">
        <v>268</v>
      </c>
      <c r="CJ727" t="s">
        <v>268</v>
      </c>
      <c r="CK727" t="s">
        <v>268</v>
      </c>
      <c r="CL727" t="s">
        <v>268</v>
      </c>
      <c r="CM727" t="s">
        <v>11224</v>
      </c>
      <c r="CN727">
        <v>46.51</v>
      </c>
      <c r="CO727" t="s">
        <v>268</v>
      </c>
      <c r="CP727">
        <v>46.51</v>
      </c>
      <c r="CQ727">
        <v>365</v>
      </c>
      <c r="CR727" t="s">
        <v>878</v>
      </c>
      <c r="CS727" t="s">
        <v>11225</v>
      </c>
      <c r="CT727" t="s">
        <v>11226</v>
      </c>
      <c r="CU727" t="s">
        <v>11227</v>
      </c>
      <c r="CV727" t="s">
        <v>268</v>
      </c>
      <c r="CW727" t="s">
        <v>268</v>
      </c>
      <c r="CX727" t="s">
        <v>268</v>
      </c>
      <c r="CY727" t="s">
        <v>268</v>
      </c>
      <c r="CZ727" t="s">
        <v>268</v>
      </c>
      <c r="DA727" t="s">
        <v>268</v>
      </c>
      <c r="DB727" s="429">
        <f t="shared" si="149"/>
        <v>0</v>
      </c>
      <c r="DC727" s="284">
        <f t="shared" si="150"/>
        <v>0</v>
      </c>
      <c r="DD727" s="284">
        <f t="shared" si="151"/>
        <v>0</v>
      </c>
      <c r="DE727" s="284">
        <f t="shared" si="152"/>
        <v>0</v>
      </c>
      <c r="DF727" s="295">
        <f t="shared" si="153"/>
        <v>60</v>
      </c>
      <c r="DG727" s="284">
        <f t="shared" si="154"/>
        <v>0</v>
      </c>
      <c r="DH727" s="284">
        <f t="shared" si="155"/>
        <v>0</v>
      </c>
      <c r="DI727" s="284">
        <f t="shared" si="156"/>
        <v>0</v>
      </c>
      <c r="DJ727" s="284">
        <f t="shared" si="157"/>
        <v>0</v>
      </c>
      <c r="DK727" s="295">
        <f t="shared" si="158"/>
        <v>1</v>
      </c>
      <c r="DL727" s="297">
        <f t="shared" si="159"/>
        <v>1</v>
      </c>
      <c r="DM727" s="430">
        <f>IFERROR(IF(CA727="D",IF(DL727="A dispo.",DF727*VLOOKUP('DATI INPUT'!$F$27,TARIFFE_UD,4,FALSE),DF727*VLOOKUP(DL727,TARIFFE_UD,4,FALSE)),DF727*VLOOKUP(CB727-100,TARIFFE_UND,4,FALSE)),0)</f>
        <v>29.581287182784394</v>
      </c>
      <c r="DN727" s="430">
        <f>IFERROR(IF(CA727="D",IF(DL727="A dispo.",DK727*VLOOKUP('DATI INPUT'!$F$27,TARIFFE_UD,5,FALSE),DK727*VLOOKUP(DL727,TARIFFE_UD,5,FALSE)),DK727*VLOOKUP(CB727-100,TARIFFE_UND,5,FALSE)),0)</f>
        <v>16.930848468833439</v>
      </c>
      <c r="DO727" s="431">
        <f t="shared" si="160"/>
        <v>2.1356516178343554E-3</v>
      </c>
      <c r="DP727" s="299">
        <f>IFERROR(IF(CA727="D",IF(DL727="A dispo.",DF727*VLOOKUP('DATI INPUT'!$F$27,TARIFFE_UD,2,FALSE),DF727*VLOOKUP(DL727,TARIFFE_UD,2,FALSE)),DF727*VLOOKUP(CB727-100,TARIFFE_UND,2,FALSE)),0)</f>
        <v>36.957685276533695</v>
      </c>
      <c r="DQ727" s="299">
        <f>IFERROR(IF(CA727="D",IF(DL727="A dispo.",DK727*VLOOKUP('DATI INPUT'!$F$27,TARIFFE_UD,3,FALSE),DK727*VLOOKUP(DL727,TARIFFE_UD,3,FALSE)),DK727*VLOOKUP(CB727-100,TARIFFE_UND,3,FALSE)),0)</f>
        <v>15.164853048114928</v>
      </c>
      <c r="DR727" s="299">
        <f t="shared" si="161"/>
        <v>52.122538324648623</v>
      </c>
    </row>
    <row r="728" spans="1:122" x14ac:dyDescent="0.25">
      <c r="A728" t="s">
        <v>6509</v>
      </c>
      <c r="B728" t="s">
        <v>6510</v>
      </c>
      <c r="C728" t="s">
        <v>719</v>
      </c>
      <c r="D728" t="s">
        <v>6511</v>
      </c>
      <c r="E728" t="s">
        <v>6512</v>
      </c>
      <c r="F728" t="s">
        <v>156</v>
      </c>
      <c r="G728" t="s">
        <v>6513</v>
      </c>
      <c r="H728" t="s">
        <v>1137</v>
      </c>
      <c r="I728" t="s">
        <v>384</v>
      </c>
      <c r="J728" t="s">
        <v>156</v>
      </c>
      <c r="K728" t="s">
        <v>6514</v>
      </c>
      <c r="L728" t="s">
        <v>871</v>
      </c>
      <c r="M728" t="s">
        <v>6515</v>
      </c>
      <c r="N728" t="s">
        <v>984</v>
      </c>
      <c r="O728" t="s">
        <v>873</v>
      </c>
      <c r="P728" t="s">
        <v>613</v>
      </c>
      <c r="Q728" t="s">
        <v>1143</v>
      </c>
      <c r="R728" t="s">
        <v>268</v>
      </c>
      <c r="S728" t="s">
        <v>268</v>
      </c>
      <c r="T728" t="s">
        <v>268</v>
      </c>
      <c r="U728" t="s">
        <v>268</v>
      </c>
      <c r="V728" t="s">
        <v>268</v>
      </c>
      <c r="W728" t="s">
        <v>6515</v>
      </c>
      <c r="X728" t="s">
        <v>613</v>
      </c>
      <c r="Y728" t="s">
        <v>1143</v>
      </c>
      <c r="Z728" t="s">
        <v>268</v>
      </c>
      <c r="AA728" t="s">
        <v>268</v>
      </c>
      <c r="AB728" t="s">
        <v>268</v>
      </c>
      <c r="AC728" t="s">
        <v>268</v>
      </c>
      <c r="AD728" t="s">
        <v>268</v>
      </c>
      <c r="AE728" t="s">
        <v>287</v>
      </c>
      <c r="AF728" t="s">
        <v>1811</v>
      </c>
      <c r="AG728" t="s">
        <v>875</v>
      </c>
      <c r="AH728" t="s">
        <v>1848</v>
      </c>
      <c r="AI728" t="s">
        <v>958</v>
      </c>
      <c r="AJ728" t="s">
        <v>268</v>
      </c>
      <c r="AK728" t="s">
        <v>382</v>
      </c>
      <c r="AL728" t="s">
        <v>268</v>
      </c>
      <c r="AM728" t="s">
        <v>268</v>
      </c>
      <c r="AN728" t="s">
        <v>268</v>
      </c>
      <c r="AO728" t="s">
        <v>268</v>
      </c>
      <c r="AP728" t="s">
        <v>268</v>
      </c>
      <c r="AQ728" t="s">
        <v>268</v>
      </c>
      <c r="AR728" t="s">
        <v>268</v>
      </c>
      <c r="AS728" t="s">
        <v>268</v>
      </c>
      <c r="AT728" t="s">
        <v>268</v>
      </c>
      <c r="AU728" t="s">
        <v>268</v>
      </c>
      <c r="AV728" t="s">
        <v>268</v>
      </c>
      <c r="AW728" t="s">
        <v>268</v>
      </c>
      <c r="AX728" t="s">
        <v>268</v>
      </c>
      <c r="AY728" t="s">
        <v>268</v>
      </c>
      <c r="AZ728" t="s">
        <v>268</v>
      </c>
      <c r="BA728" t="s">
        <v>268</v>
      </c>
      <c r="BB728" t="s">
        <v>268</v>
      </c>
      <c r="BC728" t="s">
        <v>268</v>
      </c>
      <c r="BD728" t="s">
        <v>268</v>
      </c>
      <c r="BE728" t="s">
        <v>268</v>
      </c>
      <c r="BF728" t="s">
        <v>268</v>
      </c>
      <c r="BG728" t="s">
        <v>268</v>
      </c>
      <c r="BH728" t="s">
        <v>268</v>
      </c>
      <c r="BI728" t="s">
        <v>268</v>
      </c>
      <c r="BJ728" t="s">
        <v>268</v>
      </c>
      <c r="BK728" t="s">
        <v>268</v>
      </c>
      <c r="BL728" t="s">
        <v>268</v>
      </c>
      <c r="BM728" t="s">
        <v>268</v>
      </c>
      <c r="BN728" t="s">
        <v>268</v>
      </c>
      <c r="BO728" t="s">
        <v>268</v>
      </c>
      <c r="BP728" t="s">
        <v>268</v>
      </c>
      <c r="BQ728" t="s">
        <v>268</v>
      </c>
      <c r="BR728" t="s">
        <v>268</v>
      </c>
      <c r="BS728" t="s">
        <v>268</v>
      </c>
      <c r="BT728" t="s">
        <v>268</v>
      </c>
      <c r="BU728" t="s">
        <v>268</v>
      </c>
      <c r="BV728" t="s">
        <v>268</v>
      </c>
      <c r="BW728" t="s">
        <v>268</v>
      </c>
      <c r="BX728" t="s">
        <v>268</v>
      </c>
      <c r="BY728">
        <v>80</v>
      </c>
      <c r="BZ728">
        <v>80</v>
      </c>
      <c r="CA728" t="s">
        <v>142</v>
      </c>
      <c r="CB728" s="356">
        <v>122</v>
      </c>
      <c r="CC728" t="s">
        <v>876</v>
      </c>
      <c r="CD728" t="s">
        <v>268</v>
      </c>
      <c r="CE728" t="s">
        <v>268</v>
      </c>
      <c r="CF728" s="356">
        <v>3</v>
      </c>
      <c r="CG728" t="s">
        <v>268</v>
      </c>
      <c r="CH728" t="s">
        <v>268</v>
      </c>
      <c r="CI728" t="s">
        <v>268</v>
      </c>
      <c r="CJ728" t="s">
        <v>268</v>
      </c>
      <c r="CK728" t="s">
        <v>268</v>
      </c>
      <c r="CL728" t="s">
        <v>268</v>
      </c>
      <c r="CM728" t="s">
        <v>11224</v>
      </c>
      <c r="CN728">
        <v>118.11</v>
      </c>
      <c r="CO728" t="s">
        <v>268</v>
      </c>
      <c r="CP728">
        <v>118.11</v>
      </c>
      <c r="CQ728">
        <v>365</v>
      </c>
      <c r="CR728" t="s">
        <v>878</v>
      </c>
      <c r="CS728" t="s">
        <v>11225</v>
      </c>
      <c r="CT728" t="s">
        <v>11226</v>
      </c>
      <c r="CU728" t="s">
        <v>11227</v>
      </c>
      <c r="CV728" t="s">
        <v>268</v>
      </c>
      <c r="CW728" t="s">
        <v>268</v>
      </c>
      <c r="CX728" t="s">
        <v>268</v>
      </c>
      <c r="CY728" t="s">
        <v>268</v>
      </c>
      <c r="CZ728" t="s">
        <v>268</v>
      </c>
      <c r="DA728" t="s">
        <v>268</v>
      </c>
      <c r="DB728" s="429">
        <f t="shared" si="149"/>
        <v>0</v>
      </c>
      <c r="DC728" s="284">
        <f t="shared" si="150"/>
        <v>0</v>
      </c>
      <c r="DD728" s="284">
        <f t="shared" si="151"/>
        <v>0</v>
      </c>
      <c r="DE728" s="284">
        <f t="shared" si="152"/>
        <v>0</v>
      </c>
      <c r="DF728" s="295">
        <f t="shared" si="153"/>
        <v>80</v>
      </c>
      <c r="DG728" s="284">
        <f t="shared" si="154"/>
        <v>0</v>
      </c>
      <c r="DH728" s="284">
        <f t="shared" si="155"/>
        <v>0</v>
      </c>
      <c r="DI728" s="284">
        <f t="shared" si="156"/>
        <v>0</v>
      </c>
      <c r="DJ728" s="284">
        <f t="shared" si="157"/>
        <v>0</v>
      </c>
      <c r="DK728" s="295">
        <f t="shared" si="158"/>
        <v>1</v>
      </c>
      <c r="DL728" s="297">
        <f t="shared" si="159"/>
        <v>3</v>
      </c>
      <c r="DM728" s="430">
        <f>IFERROR(IF(CA728="D",IF(DL728="A dispo.",DF728*VLOOKUP('DATI INPUT'!$F$27,TARIFFE_UD,4,FALSE),DF728*VLOOKUP(DL728,TARIFFE_UD,4,FALSE)),DF728*VLOOKUP(CB728-100,TARIFFE_UND,4,FALSE)),0)</f>
        <v>50.71077802763039</v>
      </c>
      <c r="DN728" s="430">
        <f>IFERROR(IF(CA728="D",IF(DL728="A dispo.",DK728*VLOOKUP('DATI INPUT'!$F$27,TARIFFE_UD,5,FALSE),DK728*VLOOKUP(DL728,TARIFFE_UD,5,FALSE)),DK728*VLOOKUP(CB728-100,TARIFFE_UND,5,FALSE)),0)</f>
        <v>67.397800635548478</v>
      </c>
      <c r="DO728" s="431">
        <f t="shared" si="160"/>
        <v>-1.4213368211386523E-3</v>
      </c>
      <c r="DP728" s="299">
        <f>IFERROR(IF(CA728="D",IF(DL728="A dispo.",DF728*VLOOKUP('DATI INPUT'!$F$27,TARIFFE_UD,2,FALSE),DF728*VLOOKUP(DL728,TARIFFE_UD,2,FALSE)),DF728*VLOOKUP(CB728-100,TARIFFE_UND,2,FALSE)),0)</f>
        <v>63.356031902629191</v>
      </c>
      <c r="DQ728" s="299">
        <f>IFERROR(IF(CA728="D",IF(DL728="A dispo.",DK728*VLOOKUP('DATI INPUT'!$F$27,TARIFFE_UD,3,FALSE),DK728*VLOOKUP(DL728,TARIFFE_UD,3,FALSE)),DK728*VLOOKUP(CB728-100,TARIFFE_UND,3,FALSE)),0)</f>
        <v>60.367780403072892</v>
      </c>
      <c r="DR728" s="299">
        <f t="shared" si="161"/>
        <v>123.72381230570208</v>
      </c>
    </row>
    <row r="729" spans="1:122" x14ac:dyDescent="0.25">
      <c r="A729" t="s">
        <v>6516</v>
      </c>
      <c r="B729" t="s">
        <v>6510</v>
      </c>
      <c r="C729" t="s">
        <v>720</v>
      </c>
      <c r="D729" t="s">
        <v>6511</v>
      </c>
      <c r="E729" t="s">
        <v>6512</v>
      </c>
      <c r="F729" t="s">
        <v>156</v>
      </c>
      <c r="G729" t="s">
        <v>6513</v>
      </c>
      <c r="H729" t="s">
        <v>1137</v>
      </c>
      <c r="I729" t="s">
        <v>384</v>
      </c>
      <c r="J729" t="s">
        <v>156</v>
      </c>
      <c r="K729" t="s">
        <v>6514</v>
      </c>
      <c r="L729" t="s">
        <v>871</v>
      </c>
      <c r="M729" t="s">
        <v>6515</v>
      </c>
      <c r="N729" t="s">
        <v>984</v>
      </c>
      <c r="O729" t="s">
        <v>873</v>
      </c>
      <c r="P729" t="s">
        <v>613</v>
      </c>
      <c r="Q729" t="s">
        <v>1143</v>
      </c>
      <c r="R729" t="s">
        <v>268</v>
      </c>
      <c r="S729" t="s">
        <v>268</v>
      </c>
      <c r="T729" t="s">
        <v>268</v>
      </c>
      <c r="U729" t="s">
        <v>268</v>
      </c>
      <c r="V729" t="s">
        <v>268</v>
      </c>
      <c r="W729" t="s">
        <v>6515</v>
      </c>
      <c r="X729" t="s">
        <v>613</v>
      </c>
      <c r="Y729" t="s">
        <v>1143</v>
      </c>
      <c r="Z729" t="s">
        <v>268</v>
      </c>
      <c r="AA729" t="s">
        <v>268</v>
      </c>
      <c r="AB729" t="s">
        <v>268</v>
      </c>
      <c r="AC729" t="s">
        <v>268</v>
      </c>
      <c r="AD729" t="s">
        <v>268</v>
      </c>
      <c r="AE729" t="s">
        <v>287</v>
      </c>
      <c r="AF729" t="s">
        <v>1811</v>
      </c>
      <c r="AG729" t="s">
        <v>875</v>
      </c>
      <c r="AH729" t="s">
        <v>1848</v>
      </c>
      <c r="AI729" t="s">
        <v>958</v>
      </c>
      <c r="AJ729" t="s">
        <v>268</v>
      </c>
      <c r="AK729" t="s">
        <v>366</v>
      </c>
      <c r="AL729" t="s">
        <v>268</v>
      </c>
      <c r="AM729" t="s">
        <v>268</v>
      </c>
      <c r="AN729" t="s">
        <v>268</v>
      </c>
      <c r="AO729" t="s">
        <v>268</v>
      </c>
      <c r="AP729" t="s">
        <v>268</v>
      </c>
      <c r="AQ729" t="s">
        <v>268</v>
      </c>
      <c r="AR729" t="s">
        <v>268</v>
      </c>
      <c r="AS729" t="s">
        <v>268</v>
      </c>
      <c r="AT729" t="s">
        <v>268</v>
      </c>
      <c r="AU729" t="s">
        <v>268</v>
      </c>
      <c r="AV729" t="s">
        <v>268</v>
      </c>
      <c r="AW729" t="s">
        <v>268</v>
      </c>
      <c r="AX729" t="s">
        <v>268</v>
      </c>
      <c r="AY729" t="s">
        <v>268</v>
      </c>
      <c r="AZ729" t="s">
        <v>268</v>
      </c>
      <c r="BA729" t="s">
        <v>268</v>
      </c>
      <c r="BB729" t="s">
        <v>268</v>
      </c>
      <c r="BC729" t="s">
        <v>268</v>
      </c>
      <c r="BD729" t="s">
        <v>268</v>
      </c>
      <c r="BE729" t="s">
        <v>268</v>
      </c>
      <c r="BF729" t="s">
        <v>268</v>
      </c>
      <c r="BG729" t="s">
        <v>268</v>
      </c>
      <c r="BH729" t="s">
        <v>268</v>
      </c>
      <c r="BI729" t="s">
        <v>268</v>
      </c>
      <c r="BJ729" t="s">
        <v>268</v>
      </c>
      <c r="BK729" t="s">
        <v>268</v>
      </c>
      <c r="BL729" t="s">
        <v>268</v>
      </c>
      <c r="BM729" t="s">
        <v>268</v>
      </c>
      <c r="BN729" t="s">
        <v>268</v>
      </c>
      <c r="BO729" t="s">
        <v>268</v>
      </c>
      <c r="BP729" t="s">
        <v>268</v>
      </c>
      <c r="BQ729" t="s">
        <v>268</v>
      </c>
      <c r="BR729" t="s">
        <v>268</v>
      </c>
      <c r="BS729" t="s">
        <v>268</v>
      </c>
      <c r="BT729" t="s">
        <v>268</v>
      </c>
      <c r="BU729" t="s">
        <v>268</v>
      </c>
      <c r="BV729" t="s">
        <v>268</v>
      </c>
      <c r="BW729" t="s">
        <v>268</v>
      </c>
      <c r="BX729" t="s">
        <v>268</v>
      </c>
      <c r="BY729">
        <v>50</v>
      </c>
      <c r="BZ729">
        <v>50</v>
      </c>
      <c r="CA729" t="s">
        <v>143</v>
      </c>
      <c r="CB729" s="356">
        <v>118</v>
      </c>
      <c r="CC729" t="s">
        <v>759</v>
      </c>
      <c r="CD729" t="s">
        <v>268</v>
      </c>
      <c r="CE729" t="s">
        <v>268</v>
      </c>
      <c r="CF729" t="s">
        <v>268</v>
      </c>
      <c r="CG729" t="s">
        <v>268</v>
      </c>
      <c r="CH729" t="s">
        <v>268</v>
      </c>
      <c r="CI729" t="s">
        <v>268</v>
      </c>
      <c r="CJ729" t="s">
        <v>268</v>
      </c>
      <c r="CK729" t="s">
        <v>268</v>
      </c>
      <c r="CL729" t="s">
        <v>268</v>
      </c>
      <c r="CM729" t="s">
        <v>11224</v>
      </c>
      <c r="CN729">
        <v>218.25</v>
      </c>
      <c r="CO729" t="s">
        <v>268</v>
      </c>
      <c r="CP729">
        <v>218.25</v>
      </c>
      <c r="CQ729">
        <v>365</v>
      </c>
      <c r="CR729" t="s">
        <v>878</v>
      </c>
      <c r="CS729" t="s">
        <v>11225</v>
      </c>
      <c r="CT729" t="s">
        <v>11226</v>
      </c>
      <c r="CU729" t="s">
        <v>11227</v>
      </c>
      <c r="CV729" t="s">
        <v>268</v>
      </c>
      <c r="CW729" t="s">
        <v>268</v>
      </c>
      <c r="CX729" t="s">
        <v>268</v>
      </c>
      <c r="CY729" t="s">
        <v>268</v>
      </c>
      <c r="CZ729" t="s">
        <v>268</v>
      </c>
      <c r="DA729" t="s">
        <v>268</v>
      </c>
      <c r="DB729" s="429">
        <f t="shared" si="149"/>
        <v>0</v>
      </c>
      <c r="DC729" s="284">
        <f t="shared" si="150"/>
        <v>0</v>
      </c>
      <c r="DD729" s="284">
        <f t="shared" si="151"/>
        <v>0</v>
      </c>
      <c r="DE729" s="284">
        <f t="shared" si="152"/>
        <v>0</v>
      </c>
      <c r="DF729" s="295">
        <f t="shared" si="153"/>
        <v>50</v>
      </c>
      <c r="DG729" s="284">
        <f t="shared" si="154"/>
        <v>0</v>
      </c>
      <c r="DH729" s="284">
        <f t="shared" si="155"/>
        <v>0</v>
      </c>
      <c r="DI729" s="284">
        <f t="shared" si="156"/>
        <v>0</v>
      </c>
      <c r="DJ729" s="284">
        <f t="shared" si="157"/>
        <v>0</v>
      </c>
      <c r="DK729" s="295">
        <f t="shared" si="158"/>
        <v>50</v>
      </c>
      <c r="DL729" s="297" t="str">
        <f t="shared" si="159"/>
        <v/>
      </c>
      <c r="DM729" s="430">
        <f>IFERROR(IF(CA729="D",IF(DL729="A dispo.",DF729*VLOOKUP('DATI INPUT'!$F$27,TARIFFE_UD,4,FALSE),DF729*VLOOKUP(DL729,TARIFFE_UD,4,FALSE)),DF729*VLOOKUP(CB729-100,TARIFFE_UND,4,FALSE)),0)</f>
        <v>36.133538719039535</v>
      </c>
      <c r="DN729" s="430">
        <f>IFERROR(IF(CA729="D",IF(DL729="A dispo.",DK729*VLOOKUP('DATI INPUT'!$F$27,TARIFFE_UD,5,FALSE),DK729*VLOOKUP(DL729,TARIFFE_UD,5,FALSE)),DK729*VLOOKUP(CB729-100,TARIFFE_UND,5,FALSE)),0)</f>
        <v>182.11987646719302</v>
      </c>
      <c r="DO729" s="431">
        <f t="shared" si="160"/>
        <v>3.4151862325586535E-3</v>
      </c>
      <c r="DP729" s="299">
        <f>IFERROR(IF(CA729="D",IF(DL729="A dispo.",DF729*VLOOKUP('DATI INPUT'!$F$27,TARIFFE_UD,2,FALSE),DF729*VLOOKUP(DL729,TARIFFE_UD,2,FALSE)),DF729*VLOOKUP(CB729-100,TARIFFE_UND,2,FALSE)),0)</f>
        <v>51.098376737233799</v>
      </c>
      <c r="DQ729" s="299">
        <f>IFERROR(IF(CA729="D",IF(DL729="A dispo.",DK729*VLOOKUP('DATI INPUT'!$F$27,TARIFFE_UD,3,FALSE),DK729*VLOOKUP(DL729,TARIFFE_UD,3,FALSE)),DK729*VLOOKUP(CB729-100,TARIFFE_UND,3,FALSE)),0)</f>
        <v>184.76295038767935</v>
      </c>
      <c r="DR729" s="299">
        <f t="shared" si="161"/>
        <v>235.86132712491315</v>
      </c>
    </row>
    <row r="730" spans="1:122" x14ac:dyDescent="0.25">
      <c r="A730" t="s">
        <v>6517</v>
      </c>
      <c r="B730" t="s">
        <v>6518</v>
      </c>
      <c r="C730" t="s">
        <v>722</v>
      </c>
      <c r="D730" t="s">
        <v>6519</v>
      </c>
      <c r="E730" t="s">
        <v>6520</v>
      </c>
      <c r="F730" t="s">
        <v>156</v>
      </c>
      <c r="G730" t="s">
        <v>6521</v>
      </c>
      <c r="H730" t="s">
        <v>1033</v>
      </c>
      <c r="I730" t="s">
        <v>433</v>
      </c>
      <c r="J730" t="s">
        <v>274</v>
      </c>
      <c r="K730" t="s">
        <v>6522</v>
      </c>
      <c r="L730" t="s">
        <v>984</v>
      </c>
      <c r="M730" t="s">
        <v>3252</v>
      </c>
      <c r="N730" t="s">
        <v>984</v>
      </c>
      <c r="O730" t="s">
        <v>873</v>
      </c>
      <c r="P730" t="s">
        <v>613</v>
      </c>
      <c r="Q730" t="s">
        <v>346</v>
      </c>
      <c r="R730" t="s">
        <v>268</v>
      </c>
      <c r="S730" t="s">
        <v>268</v>
      </c>
      <c r="T730" t="s">
        <v>268</v>
      </c>
      <c r="U730" t="s">
        <v>268</v>
      </c>
      <c r="V730" t="s">
        <v>268</v>
      </c>
      <c r="W730" t="s">
        <v>3252</v>
      </c>
      <c r="X730" t="s">
        <v>613</v>
      </c>
      <c r="Y730" t="s">
        <v>346</v>
      </c>
      <c r="Z730" t="s">
        <v>268</v>
      </c>
      <c r="AA730" t="s">
        <v>268</v>
      </c>
      <c r="AB730" t="s">
        <v>268</v>
      </c>
      <c r="AC730" t="s">
        <v>268</v>
      </c>
      <c r="AD730" t="s">
        <v>268</v>
      </c>
      <c r="AE730" t="s">
        <v>287</v>
      </c>
      <c r="AF730" t="s">
        <v>1811</v>
      </c>
      <c r="AG730" t="s">
        <v>875</v>
      </c>
      <c r="AH730" t="s">
        <v>1812</v>
      </c>
      <c r="AI730" t="s">
        <v>578</v>
      </c>
      <c r="AJ730" t="s">
        <v>268</v>
      </c>
      <c r="AK730" t="s">
        <v>366</v>
      </c>
      <c r="AL730" t="s">
        <v>268</v>
      </c>
      <c r="AM730" t="s">
        <v>355</v>
      </c>
      <c r="AN730" t="s">
        <v>268</v>
      </c>
      <c r="AO730" t="s">
        <v>268</v>
      </c>
      <c r="AP730" t="s">
        <v>268</v>
      </c>
      <c r="AQ730" t="s">
        <v>268</v>
      </c>
      <c r="AR730" t="s">
        <v>268</v>
      </c>
      <c r="AS730" t="s">
        <v>268</v>
      </c>
      <c r="AT730" t="s">
        <v>268</v>
      </c>
      <c r="AU730" t="s">
        <v>268</v>
      </c>
      <c r="AV730" t="s">
        <v>268</v>
      </c>
      <c r="AW730" t="s">
        <v>268</v>
      </c>
      <c r="AX730" t="s">
        <v>268</v>
      </c>
      <c r="AY730" t="s">
        <v>268</v>
      </c>
      <c r="AZ730" t="s">
        <v>268</v>
      </c>
      <c r="BA730" t="s">
        <v>268</v>
      </c>
      <c r="BB730" t="s">
        <v>268</v>
      </c>
      <c r="BC730" t="s">
        <v>268</v>
      </c>
      <c r="BD730" t="s">
        <v>268</v>
      </c>
      <c r="BE730" t="s">
        <v>268</v>
      </c>
      <c r="BF730" t="s">
        <v>268</v>
      </c>
      <c r="BG730" t="s">
        <v>268</v>
      </c>
      <c r="BH730" t="s">
        <v>268</v>
      </c>
      <c r="BI730" t="s">
        <v>268</v>
      </c>
      <c r="BJ730" t="s">
        <v>268</v>
      </c>
      <c r="BK730" t="s">
        <v>268</v>
      </c>
      <c r="BL730" t="s">
        <v>268</v>
      </c>
      <c r="BM730" t="s">
        <v>268</v>
      </c>
      <c r="BN730" t="s">
        <v>268</v>
      </c>
      <c r="BO730" t="s">
        <v>268</v>
      </c>
      <c r="BP730" t="s">
        <v>268</v>
      </c>
      <c r="BQ730" t="s">
        <v>268</v>
      </c>
      <c r="BR730" t="s">
        <v>268</v>
      </c>
      <c r="BS730" t="s">
        <v>268</v>
      </c>
      <c r="BT730" t="s">
        <v>268</v>
      </c>
      <c r="BU730" t="s">
        <v>268</v>
      </c>
      <c r="BV730" t="s">
        <v>268</v>
      </c>
      <c r="BW730" t="s">
        <v>268</v>
      </c>
      <c r="BX730" t="s">
        <v>268</v>
      </c>
      <c r="BY730">
        <v>65</v>
      </c>
      <c r="BZ730">
        <v>65</v>
      </c>
      <c r="CA730" t="s">
        <v>142</v>
      </c>
      <c r="CB730" s="356">
        <v>122</v>
      </c>
      <c r="CC730" t="s">
        <v>876</v>
      </c>
      <c r="CD730" t="s">
        <v>268</v>
      </c>
      <c r="CE730" t="s">
        <v>268</v>
      </c>
      <c r="CF730" s="356">
        <v>4</v>
      </c>
      <c r="CG730" t="s">
        <v>268</v>
      </c>
      <c r="CH730" t="s">
        <v>268</v>
      </c>
      <c r="CI730" t="s">
        <v>268</v>
      </c>
      <c r="CJ730" t="s">
        <v>268</v>
      </c>
      <c r="CK730" t="s">
        <v>268</v>
      </c>
      <c r="CL730" t="s">
        <v>268</v>
      </c>
      <c r="CM730" t="s">
        <v>11224</v>
      </c>
      <c r="CN730">
        <v>126.63</v>
      </c>
      <c r="CO730" t="s">
        <v>268</v>
      </c>
      <c r="CP730">
        <v>126.63</v>
      </c>
      <c r="CQ730">
        <v>365</v>
      </c>
      <c r="CR730" t="s">
        <v>878</v>
      </c>
      <c r="CS730" t="s">
        <v>11225</v>
      </c>
      <c r="CT730" t="s">
        <v>11226</v>
      </c>
      <c r="CU730" t="s">
        <v>11227</v>
      </c>
      <c r="CV730" t="s">
        <v>268</v>
      </c>
      <c r="CW730" t="s">
        <v>268</v>
      </c>
      <c r="CX730" t="s">
        <v>268</v>
      </c>
      <c r="CY730" t="s">
        <v>268</v>
      </c>
      <c r="CZ730" t="s">
        <v>268</v>
      </c>
      <c r="DA730" t="s">
        <v>268</v>
      </c>
      <c r="DB730" s="429">
        <f t="shared" si="149"/>
        <v>0</v>
      </c>
      <c r="DC730" s="284">
        <f t="shared" si="150"/>
        <v>0</v>
      </c>
      <c r="DD730" s="284">
        <f t="shared" si="151"/>
        <v>0</v>
      </c>
      <c r="DE730" s="284">
        <f t="shared" si="152"/>
        <v>0</v>
      </c>
      <c r="DF730" s="295">
        <f t="shared" si="153"/>
        <v>65</v>
      </c>
      <c r="DG730" s="284">
        <f t="shared" si="154"/>
        <v>0</v>
      </c>
      <c r="DH730" s="284">
        <f t="shared" si="155"/>
        <v>0</v>
      </c>
      <c r="DI730" s="284">
        <f t="shared" si="156"/>
        <v>0</v>
      </c>
      <c r="DJ730" s="284">
        <f t="shared" si="157"/>
        <v>0</v>
      </c>
      <c r="DK730" s="295">
        <f t="shared" si="158"/>
        <v>1</v>
      </c>
      <c r="DL730" s="297">
        <f t="shared" si="159"/>
        <v>4</v>
      </c>
      <c r="DM730" s="430">
        <f>IFERROR(IF(CA730="D",IF(DL730="A dispo.",DF730*VLOOKUP('DATI INPUT'!$F$27,TARIFFE_UD,4,FALSE),DF730*VLOOKUP(DL730,TARIFFE_UD,4,FALSE)),DF730*VLOOKUP(CB730-100,TARIFFE_UND,4,FALSE)),0)</f>
        <v>44.254544713927437</v>
      </c>
      <c r="DN730" s="430">
        <f>IFERROR(IF(CA730="D",IF(DL730="A dispo.",DK730*VLOOKUP('DATI INPUT'!$F$27,TARIFFE_UD,5,FALSE),DK730*VLOOKUP(DL730,TARIFFE_UD,5,FALSE)),DK730*VLOOKUP(CB730-100,TARIFFE_UND,5,FALSE)),0)</f>
        <v>82.375089665670373</v>
      </c>
      <c r="DO730" s="431">
        <f t="shared" si="160"/>
        <v>-3.6562040219223491E-4</v>
      </c>
      <c r="DP730" s="299">
        <f>IFERROR(IF(CA730="D",IF(DL730="A dispo.",DF730*VLOOKUP('DATI INPUT'!$F$27,TARIFFE_UD,2,FALSE),DF730*VLOOKUP(DL730,TARIFFE_UD,2,FALSE)),DF730*VLOOKUP(CB730-100,TARIFFE_UND,2,FALSE)),0)</f>
        <v>55.289870433544465</v>
      </c>
      <c r="DQ730" s="299">
        <f>IFERROR(IF(CA730="D",IF(DL730="A dispo.",DK730*VLOOKUP('DATI INPUT'!$F$27,TARIFFE_UD,3,FALSE),DK730*VLOOKUP(DL730,TARIFFE_UD,3,FALSE)),DK730*VLOOKUP(CB730-100,TARIFFE_UND,3,FALSE)),0)</f>
        <v>73.78284271486686</v>
      </c>
      <c r="DR730" s="299">
        <f t="shared" si="161"/>
        <v>129.07271314841131</v>
      </c>
    </row>
    <row r="731" spans="1:122" x14ac:dyDescent="0.25">
      <c r="A731" t="s">
        <v>6525</v>
      </c>
      <c r="B731" t="s">
        <v>6526</v>
      </c>
      <c r="C731" t="s">
        <v>6527</v>
      </c>
      <c r="D731" t="s">
        <v>6528</v>
      </c>
      <c r="E731" t="s">
        <v>268</v>
      </c>
      <c r="F731" t="s">
        <v>156</v>
      </c>
      <c r="G731" t="s">
        <v>6529</v>
      </c>
      <c r="H731" t="s">
        <v>6530</v>
      </c>
      <c r="I731" t="s">
        <v>393</v>
      </c>
      <c r="J731" t="s">
        <v>274</v>
      </c>
      <c r="K731" t="s">
        <v>6531</v>
      </c>
      <c r="L731" t="s">
        <v>6532</v>
      </c>
      <c r="M731" t="s">
        <v>6533</v>
      </c>
      <c r="N731" t="s">
        <v>6534</v>
      </c>
      <c r="O731" t="s">
        <v>6535</v>
      </c>
      <c r="P731" t="s">
        <v>6536</v>
      </c>
      <c r="Q731" t="s">
        <v>341</v>
      </c>
      <c r="R731" t="s">
        <v>154</v>
      </c>
      <c r="S731" t="s">
        <v>268</v>
      </c>
      <c r="T731" t="s">
        <v>268</v>
      </c>
      <c r="U731" t="s">
        <v>268</v>
      </c>
      <c r="V731" t="s">
        <v>268</v>
      </c>
      <c r="W731" t="s">
        <v>6537</v>
      </c>
      <c r="X731" t="s">
        <v>3437</v>
      </c>
      <c r="Y731" t="s">
        <v>282</v>
      </c>
      <c r="Z731" t="s">
        <v>268</v>
      </c>
      <c r="AA731" t="s">
        <v>268</v>
      </c>
      <c r="AB731" t="s">
        <v>268</v>
      </c>
      <c r="AC731" t="s">
        <v>268</v>
      </c>
      <c r="AD731" t="s">
        <v>268</v>
      </c>
      <c r="AE731" t="s">
        <v>287</v>
      </c>
      <c r="AF731" t="s">
        <v>1811</v>
      </c>
      <c r="AG731" t="s">
        <v>875</v>
      </c>
      <c r="AH731" t="s">
        <v>1831</v>
      </c>
      <c r="AI731" t="s">
        <v>794</v>
      </c>
      <c r="AJ731" t="s">
        <v>268</v>
      </c>
      <c r="AK731" t="s">
        <v>381</v>
      </c>
      <c r="AL731" t="s">
        <v>268</v>
      </c>
      <c r="AM731" t="s">
        <v>268</v>
      </c>
      <c r="AN731" t="s">
        <v>268</v>
      </c>
      <c r="AO731" t="s">
        <v>268</v>
      </c>
      <c r="AP731" t="s">
        <v>268</v>
      </c>
      <c r="AQ731" t="s">
        <v>268</v>
      </c>
      <c r="AR731" t="s">
        <v>268</v>
      </c>
      <c r="AS731" t="s">
        <v>268</v>
      </c>
      <c r="AT731" t="s">
        <v>268</v>
      </c>
      <c r="AU731" t="s">
        <v>268</v>
      </c>
      <c r="AV731" t="s">
        <v>268</v>
      </c>
      <c r="AW731" t="s">
        <v>268</v>
      </c>
      <c r="AX731" t="s">
        <v>268</v>
      </c>
      <c r="AY731" t="s">
        <v>268</v>
      </c>
      <c r="AZ731" t="s">
        <v>268</v>
      </c>
      <c r="BA731" t="s">
        <v>268</v>
      </c>
      <c r="BB731" t="s">
        <v>268</v>
      </c>
      <c r="BC731" t="s">
        <v>268</v>
      </c>
      <c r="BD731" t="s">
        <v>268</v>
      </c>
      <c r="BE731" t="s">
        <v>268</v>
      </c>
      <c r="BF731" t="s">
        <v>268</v>
      </c>
      <c r="BG731" t="s">
        <v>268</v>
      </c>
      <c r="BH731" t="s">
        <v>268</v>
      </c>
      <c r="BI731" t="s">
        <v>268</v>
      </c>
      <c r="BJ731" t="s">
        <v>268</v>
      </c>
      <c r="BK731" t="s">
        <v>268</v>
      </c>
      <c r="BL731" t="s">
        <v>268</v>
      </c>
      <c r="BM731" t="s">
        <v>268</v>
      </c>
      <c r="BN731" t="s">
        <v>268</v>
      </c>
      <c r="BO731" t="s">
        <v>268</v>
      </c>
      <c r="BP731" t="s">
        <v>268</v>
      </c>
      <c r="BQ731" t="s">
        <v>268</v>
      </c>
      <c r="BR731" t="s">
        <v>268</v>
      </c>
      <c r="BS731" t="s">
        <v>268</v>
      </c>
      <c r="BT731" t="s">
        <v>268</v>
      </c>
      <c r="BU731" t="s">
        <v>268</v>
      </c>
      <c r="BV731" t="s">
        <v>268</v>
      </c>
      <c r="BW731" t="s">
        <v>268</v>
      </c>
      <c r="BX731" t="s">
        <v>268</v>
      </c>
      <c r="BY731" s="432">
        <v>0</v>
      </c>
      <c r="BZ731">
        <v>50.67</v>
      </c>
      <c r="CA731" s="432" t="s">
        <v>142</v>
      </c>
      <c r="CB731" t="s">
        <v>268</v>
      </c>
      <c r="CC731" t="s">
        <v>268</v>
      </c>
      <c r="CD731" t="s">
        <v>268</v>
      </c>
      <c r="CE731" t="s">
        <v>268</v>
      </c>
      <c r="CF731" t="s">
        <v>268</v>
      </c>
      <c r="CG731" t="s">
        <v>268</v>
      </c>
      <c r="CH731" t="s">
        <v>268</v>
      </c>
      <c r="CI731" t="s">
        <v>268</v>
      </c>
      <c r="CJ731" t="s">
        <v>268</v>
      </c>
      <c r="CK731" t="s">
        <v>268</v>
      </c>
      <c r="CL731" t="s">
        <v>6538</v>
      </c>
      <c r="CM731" t="s">
        <v>11224</v>
      </c>
      <c r="CN731" t="s">
        <v>268</v>
      </c>
      <c r="CO731" t="s">
        <v>268</v>
      </c>
      <c r="CP731" s="432">
        <v>0</v>
      </c>
      <c r="CQ731" s="432">
        <v>0</v>
      </c>
      <c r="CR731" t="s">
        <v>268</v>
      </c>
      <c r="CS731" t="s">
        <v>268</v>
      </c>
      <c r="CT731" t="s">
        <v>11226</v>
      </c>
      <c r="CU731" t="s">
        <v>11227</v>
      </c>
      <c r="CV731" t="s">
        <v>268</v>
      </c>
      <c r="CW731" t="s">
        <v>268</v>
      </c>
      <c r="CX731" t="s">
        <v>268</v>
      </c>
      <c r="CY731" t="s">
        <v>268</v>
      </c>
      <c r="CZ731" t="s">
        <v>268</v>
      </c>
      <c r="DA731" t="s">
        <v>268</v>
      </c>
      <c r="DB731" s="429">
        <f t="shared" si="149"/>
        <v>0</v>
      </c>
      <c r="DC731" s="284">
        <f t="shared" si="150"/>
        <v>0</v>
      </c>
      <c r="DD731" s="284">
        <f t="shared" si="151"/>
        <v>0</v>
      </c>
      <c r="DE731" s="284">
        <f t="shared" si="152"/>
        <v>0</v>
      </c>
      <c r="DF731" s="295">
        <f t="shared" si="153"/>
        <v>0</v>
      </c>
      <c r="DG731" s="284">
        <f t="shared" si="154"/>
        <v>0</v>
      </c>
      <c r="DH731" s="284">
        <f t="shared" si="155"/>
        <v>0</v>
      </c>
      <c r="DI731" s="284">
        <f t="shared" si="156"/>
        <v>0</v>
      </c>
      <c r="DJ731" s="284">
        <f t="shared" si="157"/>
        <v>0</v>
      </c>
      <c r="DK731" s="295">
        <f t="shared" si="158"/>
        <v>0</v>
      </c>
      <c r="DL731" s="297" t="str">
        <f t="shared" si="159"/>
        <v>A dispo.</v>
      </c>
      <c r="DM731" s="430">
        <f>IFERROR(IF(CA731="D",IF(DL731="A dispo.",DF731*VLOOKUP('DATI INPUT'!$F$27,TARIFFE_UD,4,FALSE),DF731*VLOOKUP(DL731,TARIFFE_UD,4,FALSE)),DF731*VLOOKUP(CB731-100,TARIFFE_UND,4,FALSE)),0)</f>
        <v>0</v>
      </c>
      <c r="DN731" s="430">
        <f>IFERROR(IF(CA731="D",IF(DL731="A dispo.",DK731*VLOOKUP('DATI INPUT'!$F$27,TARIFFE_UD,5,FALSE),DK731*VLOOKUP(DL731,TARIFFE_UD,5,FALSE)),DK731*VLOOKUP(CB731-100,TARIFFE_UND,5,FALSE)),0)</f>
        <v>0</v>
      </c>
      <c r="DO731" s="431">
        <f t="shared" si="160"/>
        <v>0</v>
      </c>
      <c r="DP731" s="299">
        <f>IFERROR(IF(CA731="D",IF(DL731="A dispo.",DF731*VLOOKUP('DATI INPUT'!$F$27,TARIFFE_UD,2,FALSE),DF731*VLOOKUP(DL731,TARIFFE_UD,2,FALSE)),DF731*VLOOKUP(CB731-100,TARIFFE_UND,2,FALSE)),0)</f>
        <v>0</v>
      </c>
      <c r="DQ731" s="299">
        <f>IFERROR(IF(CA731="D",IF(DL731="A dispo.",DK731*VLOOKUP('DATI INPUT'!$F$27,TARIFFE_UD,3,FALSE),DK731*VLOOKUP(DL731,TARIFFE_UD,3,FALSE)),DK731*VLOOKUP(CB731-100,TARIFFE_UND,3,FALSE)),0)</f>
        <v>0</v>
      </c>
      <c r="DR731" s="299">
        <f t="shared" si="161"/>
        <v>0</v>
      </c>
    </row>
    <row r="732" spans="1:122" x14ac:dyDescent="0.25">
      <c r="A732" t="s">
        <v>6539</v>
      </c>
      <c r="B732" t="s">
        <v>6526</v>
      </c>
      <c r="C732" t="s">
        <v>723</v>
      </c>
      <c r="D732" t="s">
        <v>6528</v>
      </c>
      <c r="E732" t="s">
        <v>268</v>
      </c>
      <c r="F732" t="s">
        <v>156</v>
      </c>
      <c r="G732" t="s">
        <v>6529</v>
      </c>
      <c r="H732" t="s">
        <v>6530</v>
      </c>
      <c r="I732" t="s">
        <v>393</v>
      </c>
      <c r="J732" t="s">
        <v>274</v>
      </c>
      <c r="K732" t="s">
        <v>6531</v>
      </c>
      <c r="L732" t="s">
        <v>6532</v>
      </c>
      <c r="M732" t="s">
        <v>6533</v>
      </c>
      <c r="N732" t="s">
        <v>6534</v>
      </c>
      <c r="O732" t="s">
        <v>6535</v>
      </c>
      <c r="P732" t="s">
        <v>6536</v>
      </c>
      <c r="Q732" t="s">
        <v>341</v>
      </c>
      <c r="R732" t="s">
        <v>154</v>
      </c>
      <c r="S732" t="s">
        <v>268</v>
      </c>
      <c r="T732" t="s">
        <v>268</v>
      </c>
      <c r="U732" t="s">
        <v>268</v>
      </c>
      <c r="V732" t="s">
        <v>268</v>
      </c>
      <c r="W732" t="s">
        <v>6537</v>
      </c>
      <c r="X732" t="s">
        <v>3437</v>
      </c>
      <c r="Y732" t="s">
        <v>282</v>
      </c>
      <c r="Z732" t="s">
        <v>268</v>
      </c>
      <c r="AA732" t="s">
        <v>268</v>
      </c>
      <c r="AB732" t="s">
        <v>268</v>
      </c>
      <c r="AC732" t="s">
        <v>268</v>
      </c>
      <c r="AD732" t="s">
        <v>268</v>
      </c>
      <c r="AE732" t="s">
        <v>287</v>
      </c>
      <c r="AF732" t="s">
        <v>1811</v>
      </c>
      <c r="AG732" t="s">
        <v>875</v>
      </c>
      <c r="AH732" t="s">
        <v>1831</v>
      </c>
      <c r="AI732" t="s">
        <v>794</v>
      </c>
      <c r="AJ732" t="s">
        <v>268</v>
      </c>
      <c r="AK732" t="s">
        <v>377</v>
      </c>
      <c r="AL732" t="s">
        <v>268</v>
      </c>
      <c r="AM732" t="s">
        <v>268</v>
      </c>
      <c r="AN732" t="s">
        <v>268</v>
      </c>
      <c r="AO732" t="s">
        <v>268</v>
      </c>
      <c r="AP732" t="s">
        <v>268</v>
      </c>
      <c r="AQ732" t="s">
        <v>268</v>
      </c>
      <c r="AR732" t="s">
        <v>268</v>
      </c>
      <c r="AS732" t="s">
        <v>268</v>
      </c>
      <c r="AT732" t="s">
        <v>268</v>
      </c>
      <c r="AU732" t="s">
        <v>268</v>
      </c>
      <c r="AV732" t="s">
        <v>268</v>
      </c>
      <c r="AW732" t="s">
        <v>268</v>
      </c>
      <c r="AX732" t="s">
        <v>268</v>
      </c>
      <c r="AY732" t="s">
        <v>268</v>
      </c>
      <c r="AZ732" t="s">
        <v>268</v>
      </c>
      <c r="BA732" t="s">
        <v>268</v>
      </c>
      <c r="BB732" t="s">
        <v>268</v>
      </c>
      <c r="BC732" t="s">
        <v>268</v>
      </c>
      <c r="BD732" t="s">
        <v>268</v>
      </c>
      <c r="BE732" t="s">
        <v>268</v>
      </c>
      <c r="BF732" t="s">
        <v>268</v>
      </c>
      <c r="BG732" t="s">
        <v>268</v>
      </c>
      <c r="BH732" t="s">
        <v>268</v>
      </c>
      <c r="BI732" t="s">
        <v>268</v>
      </c>
      <c r="BJ732" t="s">
        <v>268</v>
      </c>
      <c r="BK732" t="s">
        <v>268</v>
      </c>
      <c r="BL732" t="s">
        <v>268</v>
      </c>
      <c r="BM732" t="s">
        <v>268</v>
      </c>
      <c r="BN732" t="s">
        <v>268</v>
      </c>
      <c r="BO732" t="s">
        <v>268</v>
      </c>
      <c r="BP732" t="s">
        <v>268</v>
      </c>
      <c r="BQ732" t="s">
        <v>268</v>
      </c>
      <c r="BR732" t="s">
        <v>268</v>
      </c>
      <c r="BS732" t="s">
        <v>268</v>
      </c>
      <c r="BT732" t="s">
        <v>268</v>
      </c>
      <c r="BU732" t="s">
        <v>268</v>
      </c>
      <c r="BV732" t="s">
        <v>268</v>
      </c>
      <c r="BW732" t="s">
        <v>268</v>
      </c>
      <c r="BX732" t="s">
        <v>268</v>
      </c>
      <c r="BY732" s="432">
        <v>0</v>
      </c>
      <c r="BZ732">
        <v>12.5</v>
      </c>
      <c r="CA732" s="432" t="s">
        <v>142</v>
      </c>
      <c r="CB732" t="s">
        <v>268</v>
      </c>
      <c r="CC732" t="s">
        <v>268</v>
      </c>
      <c r="CD732" t="s">
        <v>268</v>
      </c>
      <c r="CE732" t="s">
        <v>268</v>
      </c>
      <c r="CF732" t="s">
        <v>268</v>
      </c>
      <c r="CG732" t="s">
        <v>268</v>
      </c>
      <c r="CH732" t="s">
        <v>268</v>
      </c>
      <c r="CI732" t="s">
        <v>268</v>
      </c>
      <c r="CJ732" t="s">
        <v>268</v>
      </c>
      <c r="CK732" t="s">
        <v>268</v>
      </c>
      <c r="CL732" t="s">
        <v>6538</v>
      </c>
      <c r="CM732" t="s">
        <v>11224</v>
      </c>
      <c r="CN732" t="s">
        <v>268</v>
      </c>
      <c r="CO732" t="s">
        <v>268</v>
      </c>
      <c r="CP732" s="432">
        <v>0</v>
      </c>
      <c r="CQ732" s="432">
        <v>0</v>
      </c>
      <c r="CR732" t="s">
        <v>268</v>
      </c>
      <c r="CS732" t="s">
        <v>268</v>
      </c>
      <c r="CT732" t="s">
        <v>11226</v>
      </c>
      <c r="CU732" t="s">
        <v>11227</v>
      </c>
      <c r="CV732" t="s">
        <v>268</v>
      </c>
      <c r="CW732" t="s">
        <v>268</v>
      </c>
      <c r="CX732" t="s">
        <v>268</v>
      </c>
      <c r="CY732" t="s">
        <v>268</v>
      </c>
      <c r="CZ732" t="s">
        <v>268</v>
      </c>
      <c r="DA732" t="s">
        <v>268</v>
      </c>
      <c r="DB732" s="429">
        <f t="shared" si="149"/>
        <v>0</v>
      </c>
      <c r="DC732" s="284">
        <f t="shared" si="150"/>
        <v>0</v>
      </c>
      <c r="DD732" s="284">
        <f t="shared" si="151"/>
        <v>0</v>
      </c>
      <c r="DE732" s="284">
        <f t="shared" si="152"/>
        <v>0</v>
      </c>
      <c r="DF732" s="295">
        <f t="shared" si="153"/>
        <v>0</v>
      </c>
      <c r="DG732" s="284">
        <f t="shared" si="154"/>
        <v>0</v>
      </c>
      <c r="DH732" s="284">
        <f t="shared" si="155"/>
        <v>0</v>
      </c>
      <c r="DI732" s="284">
        <f t="shared" si="156"/>
        <v>0</v>
      </c>
      <c r="DJ732" s="284">
        <f t="shared" si="157"/>
        <v>0</v>
      </c>
      <c r="DK732" s="295">
        <f t="shared" si="158"/>
        <v>0</v>
      </c>
      <c r="DL732" s="297" t="str">
        <f t="shared" si="159"/>
        <v>A dispo.</v>
      </c>
      <c r="DM732" s="430">
        <f>IFERROR(IF(CA732="D",IF(DL732="A dispo.",DF732*VLOOKUP('DATI INPUT'!$F$27,TARIFFE_UD,4,FALSE),DF732*VLOOKUP(DL732,TARIFFE_UD,4,FALSE)),DF732*VLOOKUP(CB732-100,TARIFFE_UND,4,FALSE)),0)</f>
        <v>0</v>
      </c>
      <c r="DN732" s="430">
        <f>IFERROR(IF(CA732="D",IF(DL732="A dispo.",DK732*VLOOKUP('DATI INPUT'!$F$27,TARIFFE_UD,5,FALSE),DK732*VLOOKUP(DL732,TARIFFE_UD,5,FALSE)),DK732*VLOOKUP(CB732-100,TARIFFE_UND,5,FALSE)),0)</f>
        <v>0</v>
      </c>
      <c r="DO732" s="431">
        <f t="shared" si="160"/>
        <v>0</v>
      </c>
      <c r="DP732" s="299">
        <f>IFERROR(IF(CA732="D",IF(DL732="A dispo.",DF732*VLOOKUP('DATI INPUT'!$F$27,TARIFFE_UD,2,FALSE),DF732*VLOOKUP(DL732,TARIFFE_UD,2,FALSE)),DF732*VLOOKUP(CB732-100,TARIFFE_UND,2,FALSE)),0)</f>
        <v>0</v>
      </c>
      <c r="DQ732" s="299">
        <f>IFERROR(IF(CA732="D",IF(DL732="A dispo.",DK732*VLOOKUP('DATI INPUT'!$F$27,TARIFFE_UD,3,FALSE),DK732*VLOOKUP(DL732,TARIFFE_UD,3,FALSE)),DK732*VLOOKUP(CB732-100,TARIFFE_UND,3,FALSE)),0)</f>
        <v>0</v>
      </c>
      <c r="DR732" s="299">
        <f t="shared" si="161"/>
        <v>0</v>
      </c>
    </row>
    <row r="733" spans="1:122" x14ac:dyDescent="0.25">
      <c r="A733" t="s">
        <v>6540</v>
      </c>
      <c r="B733" t="s">
        <v>6541</v>
      </c>
      <c r="C733" t="s">
        <v>6542</v>
      </c>
      <c r="D733" t="s">
        <v>6543</v>
      </c>
      <c r="E733" t="s">
        <v>268</v>
      </c>
      <c r="F733" t="s">
        <v>156</v>
      </c>
      <c r="G733" t="s">
        <v>6544</v>
      </c>
      <c r="H733" t="s">
        <v>6545</v>
      </c>
      <c r="I733" t="s">
        <v>6546</v>
      </c>
      <c r="J733" t="s">
        <v>156</v>
      </c>
      <c r="K733" t="s">
        <v>6547</v>
      </c>
      <c r="L733" t="s">
        <v>1809</v>
      </c>
      <c r="M733" t="s">
        <v>10409</v>
      </c>
      <c r="N733" t="s">
        <v>984</v>
      </c>
      <c r="O733" t="s">
        <v>873</v>
      </c>
      <c r="P733" t="s">
        <v>10365</v>
      </c>
      <c r="Q733" t="s">
        <v>276</v>
      </c>
      <c r="R733" t="s">
        <v>268</v>
      </c>
      <c r="S733" t="s">
        <v>268</v>
      </c>
      <c r="T733" t="s">
        <v>268</v>
      </c>
      <c r="U733" t="s">
        <v>268</v>
      </c>
      <c r="V733" t="s">
        <v>268</v>
      </c>
      <c r="W733" t="s">
        <v>10409</v>
      </c>
      <c r="X733" t="s">
        <v>10365</v>
      </c>
      <c r="Y733" t="s">
        <v>276</v>
      </c>
      <c r="Z733" t="s">
        <v>268</v>
      </c>
      <c r="AA733" t="s">
        <v>268</v>
      </c>
      <c r="AB733" t="s">
        <v>268</v>
      </c>
      <c r="AC733" t="s">
        <v>268</v>
      </c>
      <c r="AD733" t="s">
        <v>268</v>
      </c>
      <c r="AE733" t="s">
        <v>287</v>
      </c>
      <c r="AF733" t="s">
        <v>1811</v>
      </c>
      <c r="AG733" t="s">
        <v>875</v>
      </c>
      <c r="AH733" t="s">
        <v>1831</v>
      </c>
      <c r="AI733" t="s">
        <v>928</v>
      </c>
      <c r="AJ733" t="s">
        <v>268</v>
      </c>
      <c r="AK733" t="s">
        <v>382</v>
      </c>
      <c r="AL733" t="s">
        <v>268</v>
      </c>
      <c r="AM733" t="s">
        <v>355</v>
      </c>
      <c r="AN733" t="s">
        <v>268</v>
      </c>
      <c r="AO733" t="s">
        <v>268</v>
      </c>
      <c r="AP733" t="s">
        <v>268</v>
      </c>
      <c r="AQ733" t="s">
        <v>268</v>
      </c>
      <c r="AR733" t="s">
        <v>268</v>
      </c>
      <c r="AS733" t="s">
        <v>268</v>
      </c>
      <c r="AT733" t="s">
        <v>268</v>
      </c>
      <c r="AU733" t="s">
        <v>268</v>
      </c>
      <c r="AV733" t="s">
        <v>268</v>
      </c>
      <c r="AW733" t="s">
        <v>268</v>
      </c>
      <c r="AX733" t="s">
        <v>268</v>
      </c>
      <c r="AY733" t="s">
        <v>268</v>
      </c>
      <c r="AZ733" t="s">
        <v>268</v>
      </c>
      <c r="BA733" t="s">
        <v>268</v>
      </c>
      <c r="BB733" t="s">
        <v>268</v>
      </c>
      <c r="BC733" t="s">
        <v>268</v>
      </c>
      <c r="BD733" t="s">
        <v>268</v>
      </c>
      <c r="BE733" t="s">
        <v>268</v>
      </c>
      <c r="BF733" t="s">
        <v>268</v>
      </c>
      <c r="BG733" t="s">
        <v>268</v>
      </c>
      <c r="BH733" t="s">
        <v>268</v>
      </c>
      <c r="BI733" t="s">
        <v>268</v>
      </c>
      <c r="BJ733" t="s">
        <v>268</v>
      </c>
      <c r="BK733" t="s">
        <v>268</v>
      </c>
      <c r="BL733" t="s">
        <v>268</v>
      </c>
      <c r="BM733" t="s">
        <v>268</v>
      </c>
      <c r="BN733" t="s">
        <v>268</v>
      </c>
      <c r="BO733" t="s">
        <v>268</v>
      </c>
      <c r="BP733" t="s">
        <v>268</v>
      </c>
      <c r="BQ733" t="s">
        <v>268</v>
      </c>
      <c r="BR733" t="s">
        <v>268</v>
      </c>
      <c r="BS733" t="s">
        <v>268</v>
      </c>
      <c r="BT733" t="s">
        <v>268</v>
      </c>
      <c r="BU733" t="s">
        <v>268</v>
      </c>
      <c r="BV733" t="s">
        <v>268</v>
      </c>
      <c r="BW733" t="s">
        <v>268</v>
      </c>
      <c r="BX733" t="s">
        <v>268</v>
      </c>
      <c r="BY733">
        <v>59</v>
      </c>
      <c r="BZ733">
        <v>59</v>
      </c>
      <c r="CA733" t="s">
        <v>142</v>
      </c>
      <c r="CB733" s="356">
        <v>122</v>
      </c>
      <c r="CC733" t="s">
        <v>876</v>
      </c>
      <c r="CD733" t="s">
        <v>268</v>
      </c>
      <c r="CE733" t="s">
        <v>268</v>
      </c>
      <c r="CF733" s="356">
        <v>1</v>
      </c>
      <c r="CG733" t="s">
        <v>268</v>
      </c>
      <c r="CH733" t="s">
        <v>268</v>
      </c>
      <c r="CI733" t="s">
        <v>268</v>
      </c>
      <c r="CJ733" t="s">
        <v>268</v>
      </c>
      <c r="CK733" t="s">
        <v>268</v>
      </c>
      <c r="CL733" t="s">
        <v>268</v>
      </c>
      <c r="CM733" t="s">
        <v>11224</v>
      </c>
      <c r="CN733">
        <v>46.02</v>
      </c>
      <c r="CO733" t="s">
        <v>268</v>
      </c>
      <c r="CP733">
        <v>46.02</v>
      </c>
      <c r="CQ733">
        <v>365</v>
      </c>
      <c r="CR733" t="s">
        <v>878</v>
      </c>
      <c r="CS733" t="s">
        <v>11225</v>
      </c>
      <c r="CT733" t="s">
        <v>11226</v>
      </c>
      <c r="CU733" t="s">
        <v>11227</v>
      </c>
      <c r="CV733" t="s">
        <v>268</v>
      </c>
      <c r="CW733" t="s">
        <v>268</v>
      </c>
      <c r="CX733" t="s">
        <v>268</v>
      </c>
      <c r="CY733" t="s">
        <v>268</v>
      </c>
      <c r="CZ733" t="s">
        <v>268</v>
      </c>
      <c r="DA733" t="s">
        <v>268</v>
      </c>
      <c r="DB733" s="429">
        <f t="shared" si="149"/>
        <v>0</v>
      </c>
      <c r="DC733" s="284">
        <f t="shared" si="150"/>
        <v>0</v>
      </c>
      <c r="DD733" s="284">
        <f t="shared" si="151"/>
        <v>0</v>
      </c>
      <c r="DE733" s="284">
        <f t="shared" si="152"/>
        <v>0</v>
      </c>
      <c r="DF733" s="295">
        <f t="shared" si="153"/>
        <v>59</v>
      </c>
      <c r="DG733" s="284">
        <f t="shared" si="154"/>
        <v>0</v>
      </c>
      <c r="DH733" s="284">
        <f t="shared" si="155"/>
        <v>0</v>
      </c>
      <c r="DI733" s="284">
        <f t="shared" si="156"/>
        <v>0</v>
      </c>
      <c r="DJ733" s="284">
        <f t="shared" si="157"/>
        <v>0</v>
      </c>
      <c r="DK733" s="295">
        <f t="shared" si="158"/>
        <v>1</v>
      </c>
      <c r="DL733" s="297">
        <f t="shared" si="159"/>
        <v>1</v>
      </c>
      <c r="DM733" s="430">
        <f>IFERROR(IF(CA733="D",IF(DL733="A dispo.",DF733*VLOOKUP('DATI INPUT'!$F$27,TARIFFE_UD,4,FALSE),DF733*VLOOKUP(DL733,TARIFFE_UD,4,FALSE)),DF733*VLOOKUP(CB733-100,TARIFFE_UND,4,FALSE)),0)</f>
        <v>29.088265729737987</v>
      </c>
      <c r="DN733" s="430">
        <f>IFERROR(IF(CA733="D",IF(DL733="A dispo.",DK733*VLOOKUP('DATI INPUT'!$F$27,TARIFFE_UD,5,FALSE),DK733*VLOOKUP(DL733,TARIFFE_UD,5,FALSE)),DK733*VLOOKUP(CB733-100,TARIFFE_UND,5,FALSE)),0)</f>
        <v>16.930848468833439</v>
      </c>
      <c r="DO733" s="431">
        <f t="shared" si="160"/>
        <v>-8.8580142857352939E-4</v>
      </c>
      <c r="DP733" s="299">
        <f>IFERROR(IF(CA733="D",IF(DL733="A dispo.",DF733*VLOOKUP('DATI INPUT'!$F$27,TARIFFE_UD,2,FALSE),DF733*VLOOKUP(DL733,TARIFFE_UD,2,FALSE)),DF733*VLOOKUP(CB733-100,TARIFFE_UND,2,FALSE)),0)</f>
        <v>36.341723855258138</v>
      </c>
      <c r="DQ733" s="299">
        <f>IFERROR(IF(CA733="D",IF(DL733="A dispo.",DK733*VLOOKUP('DATI INPUT'!$F$27,TARIFFE_UD,3,FALSE),DK733*VLOOKUP(DL733,TARIFFE_UD,3,FALSE)),DK733*VLOOKUP(CB733-100,TARIFFE_UND,3,FALSE)),0)</f>
        <v>15.164853048114928</v>
      </c>
      <c r="DR733" s="299">
        <f t="shared" si="161"/>
        <v>51.506576903373066</v>
      </c>
    </row>
    <row r="734" spans="1:122" x14ac:dyDescent="0.25">
      <c r="A734" t="s">
        <v>6549</v>
      </c>
      <c r="B734" t="s">
        <v>6550</v>
      </c>
      <c r="C734" t="s">
        <v>6551</v>
      </c>
      <c r="D734" t="s">
        <v>6552</v>
      </c>
      <c r="E734" t="s">
        <v>268</v>
      </c>
      <c r="F734" t="s">
        <v>156</v>
      </c>
      <c r="G734" t="s">
        <v>6553</v>
      </c>
      <c r="H734" t="s">
        <v>5493</v>
      </c>
      <c r="I734" t="s">
        <v>6554</v>
      </c>
      <c r="J734" t="s">
        <v>274</v>
      </c>
      <c r="K734" t="s">
        <v>6555</v>
      </c>
      <c r="L734" t="s">
        <v>960</v>
      </c>
      <c r="M734" t="s">
        <v>1587</v>
      </c>
      <c r="N734" t="s">
        <v>984</v>
      </c>
      <c r="O734" t="s">
        <v>873</v>
      </c>
      <c r="P734" t="s">
        <v>613</v>
      </c>
      <c r="Q734" t="s">
        <v>488</v>
      </c>
      <c r="R734" t="s">
        <v>268</v>
      </c>
      <c r="S734" t="s">
        <v>268</v>
      </c>
      <c r="T734" t="s">
        <v>268</v>
      </c>
      <c r="U734" t="s">
        <v>268</v>
      </c>
      <c r="V734" t="s">
        <v>268</v>
      </c>
      <c r="W734" t="s">
        <v>1587</v>
      </c>
      <c r="X734" t="s">
        <v>613</v>
      </c>
      <c r="Y734" t="s">
        <v>488</v>
      </c>
      <c r="Z734" t="s">
        <v>268</v>
      </c>
      <c r="AA734" t="s">
        <v>268</v>
      </c>
      <c r="AB734" t="s">
        <v>268</v>
      </c>
      <c r="AC734" t="s">
        <v>268</v>
      </c>
      <c r="AD734" t="s">
        <v>268</v>
      </c>
      <c r="AE734" t="s">
        <v>268</v>
      </c>
      <c r="AF734" t="s">
        <v>268</v>
      </c>
      <c r="AG734" t="s">
        <v>268</v>
      </c>
      <c r="AH734" t="s">
        <v>268</v>
      </c>
      <c r="AI734" t="s">
        <v>268</v>
      </c>
      <c r="AJ734" t="s">
        <v>268</v>
      </c>
      <c r="AK734" t="s">
        <v>268</v>
      </c>
      <c r="AL734" t="s">
        <v>268</v>
      </c>
      <c r="AM734" t="s">
        <v>268</v>
      </c>
      <c r="AN734" t="s">
        <v>268</v>
      </c>
      <c r="AO734" t="s">
        <v>268</v>
      </c>
      <c r="AP734" t="s">
        <v>268</v>
      </c>
      <c r="AQ734" t="s">
        <v>268</v>
      </c>
      <c r="AR734" t="s">
        <v>268</v>
      </c>
      <c r="AS734" t="s">
        <v>268</v>
      </c>
      <c r="AT734" t="s">
        <v>268</v>
      </c>
      <c r="AU734" t="s">
        <v>268</v>
      </c>
      <c r="AV734" t="s">
        <v>268</v>
      </c>
      <c r="AW734" t="s">
        <v>268</v>
      </c>
      <c r="AX734" t="s">
        <v>268</v>
      </c>
      <c r="AY734" t="s">
        <v>268</v>
      </c>
      <c r="AZ734" t="s">
        <v>268</v>
      </c>
      <c r="BA734" t="s">
        <v>268</v>
      </c>
      <c r="BB734" t="s">
        <v>268</v>
      </c>
      <c r="BC734" t="s">
        <v>268</v>
      </c>
      <c r="BD734" t="s">
        <v>268</v>
      </c>
      <c r="BE734" t="s">
        <v>268</v>
      </c>
      <c r="BF734" t="s">
        <v>268</v>
      </c>
      <c r="BG734" t="s">
        <v>268</v>
      </c>
      <c r="BH734" t="s">
        <v>268</v>
      </c>
      <c r="BI734" t="s">
        <v>268</v>
      </c>
      <c r="BJ734" t="s">
        <v>268</v>
      </c>
      <c r="BK734" t="s">
        <v>268</v>
      </c>
      <c r="BL734" t="s">
        <v>268</v>
      </c>
      <c r="BM734" t="s">
        <v>268</v>
      </c>
      <c r="BN734" t="s">
        <v>268</v>
      </c>
      <c r="BO734" t="s">
        <v>268</v>
      </c>
      <c r="BP734" t="s">
        <v>268</v>
      </c>
      <c r="BQ734" t="s">
        <v>268</v>
      </c>
      <c r="BR734" t="s">
        <v>268</v>
      </c>
      <c r="BS734" t="s">
        <v>268</v>
      </c>
      <c r="BT734" t="s">
        <v>268</v>
      </c>
      <c r="BU734" t="s">
        <v>268</v>
      </c>
      <c r="BV734" t="s">
        <v>268</v>
      </c>
      <c r="BW734" t="s">
        <v>268</v>
      </c>
      <c r="BX734" t="s">
        <v>268</v>
      </c>
      <c r="BY734">
        <v>87</v>
      </c>
      <c r="BZ734">
        <v>87</v>
      </c>
      <c r="CA734" t="s">
        <v>142</v>
      </c>
      <c r="CB734" s="356">
        <v>122</v>
      </c>
      <c r="CC734" t="s">
        <v>876</v>
      </c>
      <c r="CD734" t="s">
        <v>268</v>
      </c>
      <c r="CE734" t="s">
        <v>268</v>
      </c>
      <c r="CF734" s="356">
        <v>1</v>
      </c>
      <c r="CG734" t="s">
        <v>268</v>
      </c>
      <c r="CH734" t="s">
        <v>268</v>
      </c>
      <c r="CI734" t="s">
        <v>268</v>
      </c>
      <c r="CJ734" t="s">
        <v>268</v>
      </c>
      <c r="CK734" t="s">
        <v>268</v>
      </c>
      <c r="CL734" t="s">
        <v>268</v>
      </c>
      <c r="CM734" t="s">
        <v>11224</v>
      </c>
      <c r="CN734">
        <v>59.82</v>
      </c>
      <c r="CO734" t="s">
        <v>268</v>
      </c>
      <c r="CP734">
        <v>59.82</v>
      </c>
      <c r="CQ734">
        <v>365</v>
      </c>
      <c r="CR734" t="s">
        <v>878</v>
      </c>
      <c r="CS734" t="s">
        <v>11225</v>
      </c>
      <c r="CT734" t="s">
        <v>11226</v>
      </c>
      <c r="CU734" t="s">
        <v>11227</v>
      </c>
      <c r="CV734" t="s">
        <v>268</v>
      </c>
      <c r="CW734" t="s">
        <v>268</v>
      </c>
      <c r="CX734" t="s">
        <v>268</v>
      </c>
      <c r="CY734" t="s">
        <v>268</v>
      </c>
      <c r="CZ734" t="s">
        <v>268</v>
      </c>
      <c r="DA734" t="s">
        <v>268</v>
      </c>
      <c r="DB734" s="429">
        <f t="shared" si="149"/>
        <v>0</v>
      </c>
      <c r="DC734" s="284">
        <f t="shared" si="150"/>
        <v>0</v>
      </c>
      <c r="DD734" s="284">
        <f t="shared" si="151"/>
        <v>0</v>
      </c>
      <c r="DE734" s="284">
        <f t="shared" si="152"/>
        <v>0</v>
      </c>
      <c r="DF734" s="295">
        <f t="shared" si="153"/>
        <v>87</v>
      </c>
      <c r="DG734" s="284">
        <f t="shared" si="154"/>
        <v>0</v>
      </c>
      <c r="DH734" s="284">
        <f t="shared" si="155"/>
        <v>0</v>
      </c>
      <c r="DI734" s="284">
        <f t="shared" si="156"/>
        <v>0</v>
      </c>
      <c r="DJ734" s="284">
        <f t="shared" si="157"/>
        <v>0</v>
      </c>
      <c r="DK734" s="295">
        <f t="shared" si="158"/>
        <v>1</v>
      </c>
      <c r="DL734" s="297">
        <f t="shared" si="159"/>
        <v>1</v>
      </c>
      <c r="DM734" s="430">
        <f>IFERROR(IF(CA734="D",IF(DL734="A dispo.",DF734*VLOOKUP('DATI INPUT'!$F$27,TARIFFE_UD,4,FALSE),DF734*VLOOKUP(DL734,TARIFFE_UD,4,FALSE)),DF734*VLOOKUP(CB734-100,TARIFFE_UND,4,FALSE)),0)</f>
        <v>42.892866415037368</v>
      </c>
      <c r="DN734" s="430">
        <f>IFERROR(IF(CA734="D",IF(DL734="A dispo.",DK734*VLOOKUP('DATI INPUT'!$F$27,TARIFFE_UD,5,FALSE),DK734*VLOOKUP(DL734,TARIFFE_UD,5,FALSE)),DK734*VLOOKUP(CB734-100,TARIFFE_UND,5,FALSE)),0)</f>
        <v>16.930848468833439</v>
      </c>
      <c r="DO734" s="431">
        <f t="shared" si="160"/>
        <v>3.7148838708063181E-3</v>
      </c>
      <c r="DP734" s="299">
        <f>IFERROR(IF(CA734="D",IF(DL734="A dispo.",DF734*VLOOKUP('DATI INPUT'!$F$27,TARIFFE_UD,2,FALSE),DF734*VLOOKUP(DL734,TARIFFE_UD,2,FALSE)),DF734*VLOOKUP(CB734-100,TARIFFE_UND,2,FALSE)),0)</f>
        <v>53.588643650973864</v>
      </c>
      <c r="DQ734" s="299">
        <f>IFERROR(IF(CA734="D",IF(DL734="A dispo.",DK734*VLOOKUP('DATI INPUT'!$F$27,TARIFFE_UD,3,FALSE),DK734*VLOOKUP(DL734,TARIFFE_UD,3,FALSE)),DK734*VLOOKUP(CB734-100,TARIFFE_UND,3,FALSE)),0)</f>
        <v>15.164853048114928</v>
      </c>
      <c r="DR734" s="299">
        <f t="shared" si="161"/>
        <v>68.753496699088799</v>
      </c>
    </row>
    <row r="735" spans="1:122" x14ac:dyDescent="0.25">
      <c r="A735" t="s">
        <v>6556</v>
      </c>
      <c r="B735" t="s">
        <v>6557</v>
      </c>
      <c r="C735" t="s">
        <v>6558</v>
      </c>
      <c r="D735" t="s">
        <v>6559</v>
      </c>
      <c r="E735" t="s">
        <v>268</v>
      </c>
      <c r="F735" t="s">
        <v>156</v>
      </c>
      <c r="G735" t="s">
        <v>6560</v>
      </c>
      <c r="H735" t="s">
        <v>6561</v>
      </c>
      <c r="I735" t="s">
        <v>6562</v>
      </c>
      <c r="J735" t="s">
        <v>156</v>
      </c>
      <c r="K735" t="s">
        <v>6563</v>
      </c>
      <c r="L735" t="s">
        <v>5985</v>
      </c>
      <c r="M735" t="s">
        <v>6564</v>
      </c>
      <c r="N735" t="s">
        <v>6058</v>
      </c>
      <c r="O735" t="s">
        <v>6059</v>
      </c>
      <c r="P735" t="s">
        <v>6565</v>
      </c>
      <c r="Q735" t="s">
        <v>277</v>
      </c>
      <c r="R735" t="s">
        <v>268</v>
      </c>
      <c r="S735" t="s">
        <v>268</v>
      </c>
      <c r="T735" t="s">
        <v>268</v>
      </c>
      <c r="U735" t="s">
        <v>268</v>
      </c>
      <c r="V735" t="s">
        <v>268</v>
      </c>
      <c r="W735" t="s">
        <v>6566</v>
      </c>
      <c r="X735" t="s">
        <v>1934</v>
      </c>
      <c r="Y735" t="s">
        <v>277</v>
      </c>
      <c r="Z735" t="s">
        <v>153</v>
      </c>
      <c r="AA735" t="s">
        <v>268</v>
      </c>
      <c r="AB735" t="s">
        <v>268</v>
      </c>
      <c r="AC735" t="s">
        <v>268</v>
      </c>
      <c r="AD735" t="s">
        <v>268</v>
      </c>
      <c r="AE735" t="s">
        <v>287</v>
      </c>
      <c r="AF735" t="s">
        <v>1811</v>
      </c>
      <c r="AG735" t="s">
        <v>875</v>
      </c>
      <c r="AH735" t="s">
        <v>1935</v>
      </c>
      <c r="AI735" t="s">
        <v>6258</v>
      </c>
      <c r="AJ735" t="s">
        <v>268</v>
      </c>
      <c r="AK735" t="s">
        <v>354</v>
      </c>
      <c r="AL735" t="s">
        <v>268</v>
      </c>
      <c r="AM735" t="s">
        <v>355</v>
      </c>
      <c r="AN735" t="s">
        <v>268</v>
      </c>
      <c r="AO735" t="s">
        <v>268</v>
      </c>
      <c r="AP735" t="s">
        <v>268</v>
      </c>
      <c r="AQ735" t="s">
        <v>268</v>
      </c>
      <c r="AR735" t="s">
        <v>268</v>
      </c>
      <c r="AS735" t="s">
        <v>268</v>
      </c>
      <c r="AT735" t="s">
        <v>268</v>
      </c>
      <c r="AU735" t="s">
        <v>268</v>
      </c>
      <c r="AV735" t="s">
        <v>268</v>
      </c>
      <c r="AW735" t="s">
        <v>268</v>
      </c>
      <c r="AX735" t="s">
        <v>268</v>
      </c>
      <c r="AY735" t="s">
        <v>268</v>
      </c>
      <c r="AZ735" t="s">
        <v>268</v>
      </c>
      <c r="BA735" t="s">
        <v>268</v>
      </c>
      <c r="BB735" t="s">
        <v>268</v>
      </c>
      <c r="BC735" t="s">
        <v>268</v>
      </c>
      <c r="BD735" t="s">
        <v>268</v>
      </c>
      <c r="BE735" t="s">
        <v>268</v>
      </c>
      <c r="BF735" t="s">
        <v>268</v>
      </c>
      <c r="BG735" t="s">
        <v>268</v>
      </c>
      <c r="BH735" t="s">
        <v>268</v>
      </c>
      <c r="BI735" t="s">
        <v>268</v>
      </c>
      <c r="BJ735" t="s">
        <v>268</v>
      </c>
      <c r="BK735" t="s">
        <v>268</v>
      </c>
      <c r="BL735" t="s">
        <v>268</v>
      </c>
      <c r="BM735" t="s">
        <v>268</v>
      </c>
      <c r="BN735" t="s">
        <v>268</v>
      </c>
      <c r="BO735" t="s">
        <v>268</v>
      </c>
      <c r="BP735" t="s">
        <v>268</v>
      </c>
      <c r="BQ735" t="s">
        <v>268</v>
      </c>
      <c r="BR735" t="s">
        <v>268</v>
      </c>
      <c r="BS735" t="s">
        <v>268</v>
      </c>
      <c r="BT735" t="s">
        <v>268</v>
      </c>
      <c r="BU735" t="s">
        <v>268</v>
      </c>
      <c r="BV735" t="s">
        <v>268</v>
      </c>
      <c r="BW735" t="s">
        <v>268</v>
      </c>
      <c r="BX735" t="s">
        <v>268</v>
      </c>
      <c r="BY735">
        <v>112</v>
      </c>
      <c r="BZ735">
        <v>112</v>
      </c>
      <c r="CA735" t="s">
        <v>142</v>
      </c>
      <c r="CB735" s="356">
        <v>122</v>
      </c>
      <c r="CC735" t="s">
        <v>876</v>
      </c>
      <c r="CD735" t="s">
        <v>268</v>
      </c>
      <c r="CE735" t="s">
        <v>268</v>
      </c>
      <c r="CF735" t="s">
        <v>268</v>
      </c>
      <c r="CG735" t="s">
        <v>268</v>
      </c>
      <c r="CH735" t="s">
        <v>268</v>
      </c>
      <c r="CI735" t="s">
        <v>268</v>
      </c>
      <c r="CJ735" t="s">
        <v>268</v>
      </c>
      <c r="CK735" t="s">
        <v>268</v>
      </c>
      <c r="CL735" t="s">
        <v>6567</v>
      </c>
      <c r="CM735" t="s">
        <v>11224</v>
      </c>
      <c r="CN735">
        <v>138.38999999999999</v>
      </c>
      <c r="CO735" t="s">
        <v>268</v>
      </c>
      <c r="CP735">
        <v>138.38999999999999</v>
      </c>
      <c r="CQ735">
        <v>365</v>
      </c>
      <c r="CR735" t="s">
        <v>878</v>
      </c>
      <c r="CS735" t="s">
        <v>11225</v>
      </c>
      <c r="CT735" t="s">
        <v>11226</v>
      </c>
      <c r="CU735" t="s">
        <v>11227</v>
      </c>
      <c r="CV735" t="s">
        <v>268</v>
      </c>
      <c r="CW735" t="s">
        <v>268</v>
      </c>
      <c r="CX735" t="s">
        <v>268</v>
      </c>
      <c r="CY735" t="s">
        <v>268</v>
      </c>
      <c r="CZ735" t="s">
        <v>268</v>
      </c>
      <c r="DA735" t="s">
        <v>268</v>
      </c>
      <c r="DB735" s="429">
        <f t="shared" si="149"/>
        <v>0</v>
      </c>
      <c r="DC735" s="284">
        <f t="shared" si="150"/>
        <v>0</v>
      </c>
      <c r="DD735" s="284">
        <f t="shared" si="151"/>
        <v>0</v>
      </c>
      <c r="DE735" s="284">
        <f t="shared" si="152"/>
        <v>0</v>
      </c>
      <c r="DF735" s="295">
        <f t="shared" si="153"/>
        <v>112</v>
      </c>
      <c r="DG735" s="284">
        <f t="shared" si="154"/>
        <v>0</v>
      </c>
      <c r="DH735" s="284">
        <f t="shared" si="155"/>
        <v>0</v>
      </c>
      <c r="DI735" s="284">
        <f t="shared" si="156"/>
        <v>0</v>
      </c>
      <c r="DJ735" s="284">
        <f t="shared" si="157"/>
        <v>0</v>
      </c>
      <c r="DK735" s="295">
        <f t="shared" si="158"/>
        <v>1</v>
      </c>
      <c r="DL735" s="297" t="str">
        <f t="shared" si="159"/>
        <v>A dispo.</v>
      </c>
      <c r="DM735" s="430">
        <f>IFERROR(IF(CA735="D",IF(DL735="A dispo.",DF735*VLOOKUP('DATI INPUT'!$F$27,TARIFFE_UD,4,FALSE),DF735*VLOOKUP(DL735,TARIFFE_UD,4,FALSE)),DF735*VLOOKUP(CB735-100,TARIFFE_UND,4,FALSE)),0)</f>
        <v>70.995089238682539</v>
      </c>
      <c r="DN735" s="430">
        <f>IFERROR(IF(CA735="D",IF(DL735="A dispo.",DK735*VLOOKUP('DATI INPUT'!$F$27,TARIFFE_UD,5,FALSE),DK735*VLOOKUP(DL735,TARIFFE_UD,5,FALSE)),DK735*VLOOKUP(CB735-100,TARIFFE_UND,5,FALSE)),0)</f>
        <v>67.397800635548478</v>
      </c>
      <c r="DO735" s="431">
        <f t="shared" si="160"/>
        <v>2.8898742310161651E-3</v>
      </c>
      <c r="DP735" s="299">
        <f>IFERROR(IF(CA735="D",IF(DL735="A dispo.",DF735*VLOOKUP('DATI INPUT'!$F$27,TARIFFE_UD,2,FALSE),DF735*VLOOKUP(DL735,TARIFFE_UD,2,FALSE)),DF735*VLOOKUP(CB735-100,TARIFFE_UND,2,FALSE)),0)</f>
        <v>88.698444663680874</v>
      </c>
      <c r="DQ735" s="299">
        <f>IFERROR(IF(CA735="D",IF(DL735="A dispo.",DK735*VLOOKUP('DATI INPUT'!$F$27,TARIFFE_UD,3,FALSE),DK735*VLOOKUP(DL735,TARIFFE_UD,3,FALSE)),DK735*VLOOKUP(CB735-100,TARIFFE_UND,3,FALSE)),0)</f>
        <v>60.367780403072892</v>
      </c>
      <c r="DR735" s="299">
        <f t="shared" si="161"/>
        <v>149.06622506675376</v>
      </c>
    </row>
    <row r="736" spans="1:122" x14ac:dyDescent="0.25">
      <c r="A736" t="s">
        <v>6568</v>
      </c>
      <c r="B736" t="s">
        <v>6569</v>
      </c>
      <c r="C736" t="s">
        <v>6570</v>
      </c>
      <c r="D736" t="s">
        <v>6571</v>
      </c>
      <c r="E736" t="s">
        <v>268</v>
      </c>
      <c r="F736" t="s">
        <v>156</v>
      </c>
      <c r="G736" t="s">
        <v>6572</v>
      </c>
      <c r="H736" t="s">
        <v>1237</v>
      </c>
      <c r="I736" t="s">
        <v>390</v>
      </c>
      <c r="J736" t="s">
        <v>156</v>
      </c>
      <c r="K736" t="s">
        <v>6573</v>
      </c>
      <c r="L736" t="s">
        <v>871</v>
      </c>
      <c r="M736" t="s">
        <v>6574</v>
      </c>
      <c r="N736" t="s">
        <v>984</v>
      </c>
      <c r="O736" t="s">
        <v>873</v>
      </c>
      <c r="P736" t="s">
        <v>2560</v>
      </c>
      <c r="Q736" t="s">
        <v>293</v>
      </c>
      <c r="R736" t="s">
        <v>268</v>
      </c>
      <c r="S736" t="s">
        <v>268</v>
      </c>
      <c r="T736" t="s">
        <v>268</v>
      </c>
      <c r="U736" t="s">
        <v>268</v>
      </c>
      <c r="V736" t="s">
        <v>268</v>
      </c>
      <c r="W736" t="s">
        <v>6574</v>
      </c>
      <c r="X736" t="s">
        <v>2560</v>
      </c>
      <c r="Y736" t="s">
        <v>293</v>
      </c>
      <c r="Z736" t="s">
        <v>268</v>
      </c>
      <c r="AA736" t="s">
        <v>268</v>
      </c>
      <c r="AB736" t="s">
        <v>268</v>
      </c>
      <c r="AC736" t="s">
        <v>268</v>
      </c>
      <c r="AD736" t="s">
        <v>268</v>
      </c>
      <c r="AE736" t="s">
        <v>287</v>
      </c>
      <c r="AF736" t="s">
        <v>1811</v>
      </c>
      <c r="AG736" t="s">
        <v>875</v>
      </c>
      <c r="AH736" t="s">
        <v>1963</v>
      </c>
      <c r="AI736" t="s">
        <v>1166</v>
      </c>
      <c r="AJ736" t="s">
        <v>268</v>
      </c>
      <c r="AK736" t="s">
        <v>354</v>
      </c>
      <c r="AL736" t="s">
        <v>268</v>
      </c>
      <c r="AM736" t="s">
        <v>288</v>
      </c>
      <c r="AN736" t="s">
        <v>268</v>
      </c>
      <c r="AO736" t="s">
        <v>268</v>
      </c>
      <c r="AP736" t="s">
        <v>268</v>
      </c>
      <c r="AQ736" t="s">
        <v>268</v>
      </c>
      <c r="AR736" t="s">
        <v>268</v>
      </c>
      <c r="AS736" t="s">
        <v>268</v>
      </c>
      <c r="AT736" t="s">
        <v>268</v>
      </c>
      <c r="AU736" t="s">
        <v>268</v>
      </c>
      <c r="AV736" t="s">
        <v>268</v>
      </c>
      <c r="AW736" t="s">
        <v>268</v>
      </c>
      <c r="AX736" t="s">
        <v>268</v>
      </c>
      <c r="AY736" t="s">
        <v>268</v>
      </c>
      <c r="AZ736" t="s">
        <v>268</v>
      </c>
      <c r="BA736" t="s">
        <v>268</v>
      </c>
      <c r="BB736" t="s">
        <v>268</v>
      </c>
      <c r="BC736" t="s">
        <v>268</v>
      </c>
      <c r="BD736" t="s">
        <v>268</v>
      </c>
      <c r="BE736" t="s">
        <v>268</v>
      </c>
      <c r="BF736" t="s">
        <v>268</v>
      </c>
      <c r="BG736" t="s">
        <v>268</v>
      </c>
      <c r="BH736" t="s">
        <v>268</v>
      </c>
      <c r="BI736" t="s">
        <v>268</v>
      </c>
      <c r="BJ736" t="s">
        <v>268</v>
      </c>
      <c r="BK736" t="s">
        <v>268</v>
      </c>
      <c r="BL736" t="s">
        <v>268</v>
      </c>
      <c r="BM736" t="s">
        <v>268</v>
      </c>
      <c r="BN736" t="s">
        <v>268</v>
      </c>
      <c r="BO736" t="s">
        <v>268</v>
      </c>
      <c r="BP736" t="s">
        <v>268</v>
      </c>
      <c r="BQ736" t="s">
        <v>268</v>
      </c>
      <c r="BR736" t="s">
        <v>268</v>
      </c>
      <c r="BS736" t="s">
        <v>268</v>
      </c>
      <c r="BT736" t="s">
        <v>268</v>
      </c>
      <c r="BU736" t="s">
        <v>268</v>
      </c>
      <c r="BV736" t="s">
        <v>268</v>
      </c>
      <c r="BW736" t="s">
        <v>268</v>
      </c>
      <c r="BX736" t="s">
        <v>268</v>
      </c>
      <c r="BY736">
        <v>103.5</v>
      </c>
      <c r="BZ736">
        <v>103.5</v>
      </c>
      <c r="CA736" t="s">
        <v>142</v>
      </c>
      <c r="CB736" s="356">
        <v>122</v>
      </c>
      <c r="CC736" t="s">
        <v>876</v>
      </c>
      <c r="CD736" t="s">
        <v>268</v>
      </c>
      <c r="CE736" t="s">
        <v>268</v>
      </c>
      <c r="CF736" s="356">
        <v>3</v>
      </c>
      <c r="CG736" t="s">
        <v>268</v>
      </c>
      <c r="CH736" t="s">
        <v>268</v>
      </c>
      <c r="CI736" t="s">
        <v>268</v>
      </c>
      <c r="CJ736" t="s">
        <v>268</v>
      </c>
      <c r="CK736" t="s">
        <v>268</v>
      </c>
      <c r="CL736" t="s">
        <v>268</v>
      </c>
      <c r="CM736" t="s">
        <v>11224</v>
      </c>
      <c r="CN736">
        <v>133.01</v>
      </c>
      <c r="CO736" t="s">
        <v>268</v>
      </c>
      <c r="CP736">
        <v>133.01</v>
      </c>
      <c r="CQ736">
        <v>365</v>
      </c>
      <c r="CR736" t="s">
        <v>878</v>
      </c>
      <c r="CS736" t="s">
        <v>11225</v>
      </c>
      <c r="CT736" t="s">
        <v>11226</v>
      </c>
      <c r="CU736" t="s">
        <v>11227</v>
      </c>
      <c r="CV736" t="s">
        <v>268</v>
      </c>
      <c r="CW736" t="s">
        <v>268</v>
      </c>
      <c r="CX736" t="s">
        <v>268</v>
      </c>
      <c r="CY736" t="s">
        <v>268</v>
      </c>
      <c r="CZ736" t="s">
        <v>268</v>
      </c>
      <c r="DA736" t="s">
        <v>268</v>
      </c>
      <c r="DB736" s="429">
        <f t="shared" si="149"/>
        <v>0</v>
      </c>
      <c r="DC736" s="284">
        <f t="shared" si="150"/>
        <v>0</v>
      </c>
      <c r="DD736" s="284">
        <f t="shared" si="151"/>
        <v>0</v>
      </c>
      <c r="DE736" s="284">
        <f t="shared" si="152"/>
        <v>0</v>
      </c>
      <c r="DF736" s="295">
        <f t="shared" si="153"/>
        <v>103.5</v>
      </c>
      <c r="DG736" s="284">
        <f t="shared" si="154"/>
        <v>0</v>
      </c>
      <c r="DH736" s="284">
        <f t="shared" si="155"/>
        <v>0</v>
      </c>
      <c r="DI736" s="284">
        <f t="shared" si="156"/>
        <v>0</v>
      </c>
      <c r="DJ736" s="284">
        <f t="shared" si="157"/>
        <v>0</v>
      </c>
      <c r="DK736" s="295">
        <f t="shared" si="158"/>
        <v>1</v>
      </c>
      <c r="DL736" s="297">
        <f t="shared" si="159"/>
        <v>3</v>
      </c>
      <c r="DM736" s="430">
        <f>IFERROR(IF(CA736="D",IF(DL736="A dispo.",DF736*VLOOKUP('DATI INPUT'!$F$27,TARIFFE_UD,4,FALSE),DF736*VLOOKUP(DL736,TARIFFE_UD,4,FALSE)),DF736*VLOOKUP(CB736-100,TARIFFE_UND,4,FALSE)),0)</f>
        <v>65.607069073246819</v>
      </c>
      <c r="DN736" s="430">
        <f>IFERROR(IF(CA736="D",IF(DL736="A dispo.",DK736*VLOOKUP('DATI INPUT'!$F$27,TARIFFE_UD,5,FALSE),DK736*VLOOKUP(DL736,TARIFFE_UD,5,FALSE)),DK736*VLOOKUP(CB736-100,TARIFFE_UND,5,FALSE)),0)</f>
        <v>67.397800635548478</v>
      </c>
      <c r="DO736" s="431">
        <f t="shared" si="160"/>
        <v>-5.1302912046935489E-3</v>
      </c>
      <c r="DP736" s="299">
        <f>IFERROR(IF(CA736="D",IF(DL736="A dispo.",DF736*VLOOKUP('DATI INPUT'!$F$27,TARIFFE_UD,2,FALSE),DF736*VLOOKUP(DL736,TARIFFE_UD,2,FALSE)),DF736*VLOOKUP(CB736-100,TARIFFE_UND,2,FALSE)),0)</f>
        <v>81.966866274026515</v>
      </c>
      <c r="DQ736" s="299">
        <f>IFERROR(IF(CA736="D",IF(DL736="A dispo.",DK736*VLOOKUP('DATI INPUT'!$F$27,TARIFFE_UD,3,FALSE),DK736*VLOOKUP(DL736,TARIFFE_UD,3,FALSE)),DK736*VLOOKUP(CB736-100,TARIFFE_UND,3,FALSE)),0)</f>
        <v>60.367780403072892</v>
      </c>
      <c r="DR736" s="299">
        <f t="shared" si="161"/>
        <v>142.33464667709941</v>
      </c>
    </row>
    <row r="737" spans="1:122" x14ac:dyDescent="0.25">
      <c r="A737" t="s">
        <v>6575</v>
      </c>
      <c r="B737" t="s">
        <v>6569</v>
      </c>
      <c r="C737" t="s">
        <v>6576</v>
      </c>
      <c r="D737" t="s">
        <v>6571</v>
      </c>
      <c r="E737" t="s">
        <v>268</v>
      </c>
      <c r="F737" t="s">
        <v>156</v>
      </c>
      <c r="G737" t="s">
        <v>6572</v>
      </c>
      <c r="H737" t="s">
        <v>1237</v>
      </c>
      <c r="I737" t="s">
        <v>390</v>
      </c>
      <c r="J737" t="s">
        <v>156</v>
      </c>
      <c r="K737" t="s">
        <v>6573</v>
      </c>
      <c r="L737" t="s">
        <v>871</v>
      </c>
      <c r="M737" t="s">
        <v>6574</v>
      </c>
      <c r="N737" t="s">
        <v>984</v>
      </c>
      <c r="O737" t="s">
        <v>873</v>
      </c>
      <c r="P737" t="s">
        <v>2560</v>
      </c>
      <c r="Q737" t="s">
        <v>293</v>
      </c>
      <c r="R737" t="s">
        <v>268</v>
      </c>
      <c r="S737" t="s">
        <v>268</v>
      </c>
      <c r="T737" t="s">
        <v>268</v>
      </c>
      <c r="U737" t="s">
        <v>268</v>
      </c>
      <c r="V737" t="s">
        <v>268</v>
      </c>
      <c r="W737" t="s">
        <v>6574</v>
      </c>
      <c r="X737" t="s">
        <v>2560</v>
      </c>
      <c r="Y737" t="s">
        <v>293</v>
      </c>
      <c r="Z737" t="s">
        <v>268</v>
      </c>
      <c r="AA737" t="s">
        <v>268</v>
      </c>
      <c r="AB737" t="s">
        <v>268</v>
      </c>
      <c r="AC737" t="s">
        <v>268</v>
      </c>
      <c r="AD737" t="s">
        <v>268</v>
      </c>
      <c r="AE737" t="s">
        <v>287</v>
      </c>
      <c r="AF737" t="s">
        <v>1811</v>
      </c>
      <c r="AG737" t="s">
        <v>875</v>
      </c>
      <c r="AH737" t="s">
        <v>1963</v>
      </c>
      <c r="AI737" t="s">
        <v>1166</v>
      </c>
      <c r="AJ737" t="s">
        <v>268</v>
      </c>
      <c r="AK737" t="s">
        <v>381</v>
      </c>
      <c r="AL737" t="s">
        <v>268</v>
      </c>
      <c r="AM737" t="s">
        <v>411</v>
      </c>
      <c r="AN737" t="s">
        <v>268</v>
      </c>
      <c r="AO737" t="s">
        <v>268</v>
      </c>
      <c r="AP737" t="s">
        <v>268</v>
      </c>
      <c r="AQ737" t="s">
        <v>268</v>
      </c>
      <c r="AR737" t="s">
        <v>268</v>
      </c>
      <c r="AS737" t="s">
        <v>268</v>
      </c>
      <c r="AT737" t="s">
        <v>268</v>
      </c>
      <c r="AU737" t="s">
        <v>268</v>
      </c>
      <c r="AV737" t="s">
        <v>268</v>
      </c>
      <c r="AW737" t="s">
        <v>268</v>
      </c>
      <c r="AX737" t="s">
        <v>268</v>
      </c>
      <c r="AY737" t="s">
        <v>268</v>
      </c>
      <c r="AZ737" t="s">
        <v>268</v>
      </c>
      <c r="BA737" t="s">
        <v>268</v>
      </c>
      <c r="BB737" t="s">
        <v>268</v>
      </c>
      <c r="BC737" t="s">
        <v>268</v>
      </c>
      <c r="BD737" t="s">
        <v>268</v>
      </c>
      <c r="BE737" t="s">
        <v>268</v>
      </c>
      <c r="BF737" t="s">
        <v>268</v>
      </c>
      <c r="BG737" t="s">
        <v>268</v>
      </c>
      <c r="BH737" t="s">
        <v>268</v>
      </c>
      <c r="BI737" t="s">
        <v>268</v>
      </c>
      <c r="BJ737" t="s">
        <v>268</v>
      </c>
      <c r="BK737" t="s">
        <v>268</v>
      </c>
      <c r="BL737" t="s">
        <v>268</v>
      </c>
      <c r="BM737" t="s">
        <v>268</v>
      </c>
      <c r="BN737" t="s">
        <v>268</v>
      </c>
      <c r="BO737" t="s">
        <v>268</v>
      </c>
      <c r="BP737" t="s">
        <v>268</v>
      </c>
      <c r="BQ737" t="s">
        <v>268</v>
      </c>
      <c r="BR737" t="s">
        <v>268</v>
      </c>
      <c r="BS737" t="s">
        <v>268</v>
      </c>
      <c r="BT737" t="s">
        <v>268</v>
      </c>
      <c r="BU737" t="s">
        <v>268</v>
      </c>
      <c r="BV737" t="s">
        <v>268</v>
      </c>
      <c r="BW737" t="s">
        <v>268</v>
      </c>
      <c r="BX737" t="s">
        <v>268</v>
      </c>
      <c r="BY737">
        <v>40</v>
      </c>
      <c r="BZ737">
        <v>40</v>
      </c>
      <c r="CA737" t="s">
        <v>142</v>
      </c>
      <c r="CB737" s="356">
        <v>123</v>
      </c>
      <c r="CC737" t="s">
        <v>1817</v>
      </c>
      <c r="CD737" t="s">
        <v>268</v>
      </c>
      <c r="CE737" t="s">
        <v>268</v>
      </c>
      <c r="CF737" s="356">
        <v>3</v>
      </c>
      <c r="CG737" t="s">
        <v>268</v>
      </c>
      <c r="CH737" t="s">
        <v>268</v>
      </c>
      <c r="CI737" t="s">
        <v>268</v>
      </c>
      <c r="CJ737" t="s">
        <v>268</v>
      </c>
      <c r="CK737" t="s">
        <v>268</v>
      </c>
      <c r="CL737" t="s">
        <v>268</v>
      </c>
      <c r="CM737" t="s">
        <v>11224</v>
      </c>
      <c r="CN737">
        <v>25.36</v>
      </c>
      <c r="CO737" t="s">
        <v>268</v>
      </c>
      <c r="CP737">
        <v>25.36</v>
      </c>
      <c r="CQ737">
        <v>365</v>
      </c>
      <c r="CR737" t="s">
        <v>878</v>
      </c>
      <c r="CS737" t="s">
        <v>11225</v>
      </c>
      <c r="CT737" t="s">
        <v>11226</v>
      </c>
      <c r="CU737" t="s">
        <v>11227</v>
      </c>
      <c r="CV737" t="s">
        <v>268</v>
      </c>
      <c r="CW737" t="s">
        <v>268</v>
      </c>
      <c r="CX737" t="s">
        <v>268</v>
      </c>
      <c r="CY737" t="s">
        <v>268</v>
      </c>
      <c r="CZ737" t="s">
        <v>268</v>
      </c>
      <c r="DA737" t="s">
        <v>268</v>
      </c>
      <c r="DB737" s="429">
        <f t="shared" si="149"/>
        <v>0</v>
      </c>
      <c r="DC737" s="284">
        <f t="shared" si="150"/>
        <v>0</v>
      </c>
      <c r="DD737" s="284">
        <f t="shared" si="151"/>
        <v>0</v>
      </c>
      <c r="DE737" s="284">
        <f t="shared" si="152"/>
        <v>0</v>
      </c>
      <c r="DF737" s="295">
        <f t="shared" si="153"/>
        <v>40</v>
      </c>
      <c r="DG737" s="284">
        <f t="shared" si="154"/>
        <v>1</v>
      </c>
      <c r="DH737" s="284">
        <f t="shared" si="155"/>
        <v>0</v>
      </c>
      <c r="DI737" s="284">
        <f t="shared" si="156"/>
        <v>0</v>
      </c>
      <c r="DJ737" s="284">
        <f t="shared" si="157"/>
        <v>0</v>
      </c>
      <c r="DK737" s="295">
        <f t="shared" si="158"/>
        <v>0</v>
      </c>
      <c r="DL737" s="297">
        <f t="shared" si="159"/>
        <v>3</v>
      </c>
      <c r="DM737" s="430">
        <f>IFERROR(IF(CA737="D",IF(DL737="A dispo.",DF737*VLOOKUP('DATI INPUT'!$F$27,TARIFFE_UD,4,FALSE),DF737*VLOOKUP(DL737,TARIFFE_UD,4,FALSE)),DF737*VLOOKUP(CB737-100,TARIFFE_UND,4,FALSE)),0)</f>
        <v>25.355389013815195</v>
      </c>
      <c r="DN737" s="430">
        <f>IFERROR(IF(CA737="D",IF(DL737="A dispo.",DK737*VLOOKUP('DATI INPUT'!$F$27,TARIFFE_UD,5,FALSE),DK737*VLOOKUP(DL737,TARIFFE_UD,5,FALSE)),DK737*VLOOKUP(CB737-100,TARIFFE_UND,5,FALSE)),0)</f>
        <v>0</v>
      </c>
      <c r="DO737" s="431">
        <f t="shared" si="160"/>
        <v>-4.6109861848044886E-3</v>
      </c>
      <c r="DP737" s="299">
        <f>IFERROR(IF(CA737="D",IF(DL737="A dispo.",DF737*VLOOKUP('DATI INPUT'!$F$27,TARIFFE_UD,2,FALSE),DF737*VLOOKUP(DL737,TARIFFE_UD,2,FALSE)),DF737*VLOOKUP(CB737-100,TARIFFE_UND,2,FALSE)),0)</f>
        <v>31.678015951314595</v>
      </c>
      <c r="DQ737" s="299">
        <f>IFERROR(IF(CA737="D",IF(DL737="A dispo.",DK737*VLOOKUP('DATI INPUT'!$F$27,TARIFFE_UD,3,FALSE),DK737*VLOOKUP(DL737,TARIFFE_UD,3,FALSE)),DK737*VLOOKUP(CB737-100,TARIFFE_UND,3,FALSE)),0)</f>
        <v>0</v>
      </c>
      <c r="DR737" s="299">
        <f t="shared" si="161"/>
        <v>31.678015951314595</v>
      </c>
    </row>
    <row r="738" spans="1:122" x14ac:dyDescent="0.25">
      <c r="A738" t="s">
        <v>10539</v>
      </c>
      <c r="B738" t="s">
        <v>6592</v>
      </c>
      <c r="C738" t="s">
        <v>6593</v>
      </c>
      <c r="D738" t="s">
        <v>6594</v>
      </c>
      <c r="E738" t="s">
        <v>268</v>
      </c>
      <c r="F738" t="s">
        <v>156</v>
      </c>
      <c r="G738" t="s">
        <v>6595</v>
      </c>
      <c r="H738" t="s">
        <v>1137</v>
      </c>
      <c r="I738" t="s">
        <v>3045</v>
      </c>
      <c r="J738" t="s">
        <v>274</v>
      </c>
      <c r="K738" t="s">
        <v>6596</v>
      </c>
      <c r="L738" t="s">
        <v>984</v>
      </c>
      <c r="M738" t="s">
        <v>10540</v>
      </c>
      <c r="N738" t="s">
        <v>418</v>
      </c>
      <c r="O738" t="s">
        <v>5043</v>
      </c>
      <c r="P738" t="s">
        <v>10541</v>
      </c>
      <c r="Q738" t="s">
        <v>463</v>
      </c>
      <c r="R738" t="s">
        <v>268</v>
      </c>
      <c r="S738" t="s">
        <v>268</v>
      </c>
      <c r="T738" t="s">
        <v>268</v>
      </c>
      <c r="U738" t="s">
        <v>268</v>
      </c>
      <c r="V738" t="s">
        <v>268</v>
      </c>
      <c r="W738" t="s">
        <v>6599</v>
      </c>
      <c r="X738" t="s">
        <v>1310</v>
      </c>
      <c r="Y738" t="s">
        <v>463</v>
      </c>
      <c r="Z738" t="s">
        <v>268</v>
      </c>
      <c r="AA738" t="s">
        <v>268</v>
      </c>
      <c r="AB738" t="s">
        <v>268</v>
      </c>
      <c r="AC738" t="s">
        <v>268</v>
      </c>
      <c r="AD738" t="s">
        <v>268</v>
      </c>
      <c r="AE738" t="s">
        <v>287</v>
      </c>
      <c r="AF738" t="s">
        <v>1811</v>
      </c>
      <c r="AG738" t="s">
        <v>875</v>
      </c>
      <c r="AH738" t="s">
        <v>1812</v>
      </c>
      <c r="AI738" t="s">
        <v>1233</v>
      </c>
      <c r="AJ738" t="s">
        <v>268</v>
      </c>
      <c r="AK738" t="s">
        <v>2446</v>
      </c>
      <c r="AL738" t="s">
        <v>268</v>
      </c>
      <c r="AM738" t="s">
        <v>288</v>
      </c>
      <c r="AN738" t="s">
        <v>268</v>
      </c>
      <c r="AO738" t="s">
        <v>268</v>
      </c>
      <c r="AP738" t="s">
        <v>268</v>
      </c>
      <c r="AQ738" t="s">
        <v>268</v>
      </c>
      <c r="AR738" t="s">
        <v>268</v>
      </c>
      <c r="AS738" t="s">
        <v>268</v>
      </c>
      <c r="AT738" t="s">
        <v>268</v>
      </c>
      <c r="AU738" t="s">
        <v>268</v>
      </c>
      <c r="AV738" t="s">
        <v>268</v>
      </c>
      <c r="AW738" t="s">
        <v>268</v>
      </c>
      <c r="AX738" t="s">
        <v>268</v>
      </c>
      <c r="AY738" t="s">
        <v>268</v>
      </c>
      <c r="AZ738" t="s">
        <v>268</v>
      </c>
      <c r="BA738" t="s">
        <v>268</v>
      </c>
      <c r="BB738" t="s">
        <v>268</v>
      </c>
      <c r="BC738" t="s">
        <v>268</v>
      </c>
      <c r="BD738" t="s">
        <v>268</v>
      </c>
      <c r="BE738" t="s">
        <v>268</v>
      </c>
      <c r="BF738" t="s">
        <v>268</v>
      </c>
      <c r="BG738" t="s">
        <v>268</v>
      </c>
      <c r="BH738" t="s">
        <v>268</v>
      </c>
      <c r="BI738" t="s">
        <v>268</v>
      </c>
      <c r="BJ738" t="s">
        <v>268</v>
      </c>
      <c r="BK738" t="s">
        <v>268</v>
      </c>
      <c r="BL738" t="s">
        <v>268</v>
      </c>
      <c r="BM738" t="s">
        <v>268</v>
      </c>
      <c r="BN738" t="s">
        <v>268</v>
      </c>
      <c r="BO738" t="s">
        <v>268</v>
      </c>
      <c r="BP738" t="s">
        <v>268</v>
      </c>
      <c r="BQ738" t="s">
        <v>268</v>
      </c>
      <c r="BR738" t="s">
        <v>268</v>
      </c>
      <c r="BS738" t="s">
        <v>268</v>
      </c>
      <c r="BT738" t="s">
        <v>268</v>
      </c>
      <c r="BU738" t="s">
        <v>268</v>
      </c>
      <c r="BV738" t="s">
        <v>268</v>
      </c>
      <c r="BW738" t="s">
        <v>268</v>
      </c>
      <c r="BX738" t="s">
        <v>268</v>
      </c>
      <c r="BY738" s="432">
        <v>0</v>
      </c>
      <c r="BZ738">
        <v>75</v>
      </c>
      <c r="CA738" s="432" t="s">
        <v>142</v>
      </c>
      <c r="CB738" t="s">
        <v>268</v>
      </c>
      <c r="CC738" t="s">
        <v>268</v>
      </c>
      <c r="CD738" t="s">
        <v>268</v>
      </c>
      <c r="CE738" t="s">
        <v>268</v>
      </c>
      <c r="CF738" t="s">
        <v>268</v>
      </c>
      <c r="CG738" t="s">
        <v>268</v>
      </c>
      <c r="CH738" t="s">
        <v>268</v>
      </c>
      <c r="CI738" t="s">
        <v>268</v>
      </c>
      <c r="CJ738" t="s">
        <v>268</v>
      </c>
      <c r="CK738" t="s">
        <v>268</v>
      </c>
      <c r="CL738" t="s">
        <v>268</v>
      </c>
      <c r="CM738" t="s">
        <v>11224</v>
      </c>
      <c r="CN738" t="s">
        <v>268</v>
      </c>
      <c r="CO738" t="s">
        <v>268</v>
      </c>
      <c r="CP738" s="432">
        <v>0</v>
      </c>
      <c r="CQ738" s="432">
        <v>0</v>
      </c>
      <c r="CR738" t="s">
        <v>268</v>
      </c>
      <c r="CS738" t="s">
        <v>268</v>
      </c>
      <c r="CT738" t="s">
        <v>11226</v>
      </c>
      <c r="CU738" t="s">
        <v>11227</v>
      </c>
      <c r="CV738" t="s">
        <v>268</v>
      </c>
      <c r="CW738" t="s">
        <v>268</v>
      </c>
      <c r="CX738" t="s">
        <v>268</v>
      </c>
      <c r="CY738" t="s">
        <v>268</v>
      </c>
      <c r="CZ738" t="s">
        <v>268</v>
      </c>
      <c r="DA738" t="s">
        <v>268</v>
      </c>
      <c r="DB738" s="429">
        <f t="shared" si="149"/>
        <v>0</v>
      </c>
      <c r="DC738" s="284">
        <f t="shared" si="150"/>
        <v>0</v>
      </c>
      <c r="DD738" s="284">
        <f t="shared" si="151"/>
        <v>0</v>
      </c>
      <c r="DE738" s="284">
        <f t="shared" si="152"/>
        <v>0</v>
      </c>
      <c r="DF738" s="295">
        <f t="shared" si="153"/>
        <v>0</v>
      </c>
      <c r="DG738" s="284">
        <f t="shared" si="154"/>
        <v>0</v>
      </c>
      <c r="DH738" s="284">
        <f t="shared" si="155"/>
        <v>0</v>
      </c>
      <c r="DI738" s="284">
        <f t="shared" si="156"/>
        <v>0</v>
      </c>
      <c r="DJ738" s="284">
        <f t="shared" si="157"/>
        <v>0</v>
      </c>
      <c r="DK738" s="295">
        <f t="shared" si="158"/>
        <v>0</v>
      </c>
      <c r="DL738" s="297" t="str">
        <f t="shared" si="159"/>
        <v>A dispo.</v>
      </c>
      <c r="DM738" s="430">
        <f>IFERROR(IF(CA738="D",IF(DL738="A dispo.",DF738*VLOOKUP('DATI INPUT'!$F$27,TARIFFE_UD,4,FALSE),DF738*VLOOKUP(DL738,TARIFFE_UD,4,FALSE)),DF738*VLOOKUP(CB738-100,TARIFFE_UND,4,FALSE)),0)</f>
        <v>0</v>
      </c>
      <c r="DN738" s="430">
        <f>IFERROR(IF(CA738="D",IF(DL738="A dispo.",DK738*VLOOKUP('DATI INPUT'!$F$27,TARIFFE_UD,5,FALSE),DK738*VLOOKUP(DL738,TARIFFE_UD,5,FALSE)),DK738*VLOOKUP(CB738-100,TARIFFE_UND,5,FALSE)),0)</f>
        <v>0</v>
      </c>
      <c r="DO738" s="431">
        <f t="shared" si="160"/>
        <v>0</v>
      </c>
      <c r="DP738" s="299">
        <f>IFERROR(IF(CA738="D",IF(DL738="A dispo.",DF738*VLOOKUP('DATI INPUT'!$F$27,TARIFFE_UD,2,FALSE),DF738*VLOOKUP(DL738,TARIFFE_UD,2,FALSE)),DF738*VLOOKUP(CB738-100,TARIFFE_UND,2,FALSE)),0)</f>
        <v>0</v>
      </c>
      <c r="DQ738" s="299">
        <f>IFERROR(IF(CA738="D",IF(DL738="A dispo.",DK738*VLOOKUP('DATI INPUT'!$F$27,TARIFFE_UD,3,FALSE),DK738*VLOOKUP(DL738,TARIFFE_UD,3,FALSE)),DK738*VLOOKUP(CB738-100,TARIFFE_UND,3,FALSE)),0)</f>
        <v>0</v>
      </c>
      <c r="DR738" s="299">
        <f t="shared" si="161"/>
        <v>0</v>
      </c>
    </row>
    <row r="739" spans="1:122" x14ac:dyDescent="0.25">
      <c r="A739" t="s">
        <v>6600</v>
      </c>
      <c r="B739" t="s">
        <v>6601</v>
      </c>
      <c r="C739" t="s">
        <v>6602</v>
      </c>
      <c r="D739" t="s">
        <v>6603</v>
      </c>
      <c r="E739" t="s">
        <v>268</v>
      </c>
      <c r="F739" t="s">
        <v>156</v>
      </c>
      <c r="G739" t="s">
        <v>6604</v>
      </c>
      <c r="H739" t="s">
        <v>1137</v>
      </c>
      <c r="I739" t="s">
        <v>1265</v>
      </c>
      <c r="J739" t="s">
        <v>156</v>
      </c>
      <c r="K739" t="s">
        <v>6605</v>
      </c>
      <c r="L739" t="s">
        <v>303</v>
      </c>
      <c r="M739" t="s">
        <v>6606</v>
      </c>
      <c r="N739" t="s">
        <v>6607</v>
      </c>
      <c r="O739" t="s">
        <v>6608</v>
      </c>
      <c r="P739" t="s">
        <v>6609</v>
      </c>
      <c r="Q739" t="s">
        <v>290</v>
      </c>
      <c r="R739" t="s">
        <v>268</v>
      </c>
      <c r="S739" t="s">
        <v>268</v>
      </c>
      <c r="T739" t="s">
        <v>268</v>
      </c>
      <c r="U739" t="s">
        <v>268</v>
      </c>
      <c r="V739" t="s">
        <v>268</v>
      </c>
      <c r="W739" t="s">
        <v>6610</v>
      </c>
      <c r="X739" t="s">
        <v>1847</v>
      </c>
      <c r="Y739" t="s">
        <v>465</v>
      </c>
      <c r="Z739" t="s">
        <v>268</v>
      </c>
      <c r="AA739" t="s">
        <v>268</v>
      </c>
      <c r="AB739" t="s">
        <v>268</v>
      </c>
      <c r="AC739" t="s">
        <v>268</v>
      </c>
      <c r="AD739" t="s">
        <v>268</v>
      </c>
      <c r="AE739" t="s">
        <v>287</v>
      </c>
      <c r="AF739" t="s">
        <v>1811</v>
      </c>
      <c r="AG739" t="s">
        <v>875</v>
      </c>
      <c r="AH739" t="s">
        <v>1848</v>
      </c>
      <c r="AI739" t="s">
        <v>6611</v>
      </c>
      <c r="AJ739" t="s">
        <v>268</v>
      </c>
      <c r="AK739" t="s">
        <v>377</v>
      </c>
      <c r="AL739" t="s">
        <v>268</v>
      </c>
      <c r="AM739" t="s">
        <v>405</v>
      </c>
      <c r="AN739" t="s">
        <v>268</v>
      </c>
      <c r="AO739" t="s">
        <v>268</v>
      </c>
      <c r="AP739" t="s">
        <v>268</v>
      </c>
      <c r="AQ739" t="s">
        <v>268</v>
      </c>
      <c r="AR739" t="s">
        <v>268</v>
      </c>
      <c r="AS739" t="s">
        <v>268</v>
      </c>
      <c r="AT739" t="s">
        <v>268</v>
      </c>
      <c r="AU739" t="s">
        <v>268</v>
      </c>
      <c r="AV739" t="s">
        <v>268</v>
      </c>
      <c r="AW739" t="s">
        <v>268</v>
      </c>
      <c r="AX739" t="s">
        <v>268</v>
      </c>
      <c r="AY739" t="s">
        <v>268</v>
      </c>
      <c r="AZ739" t="s">
        <v>268</v>
      </c>
      <c r="BA739" t="s">
        <v>268</v>
      </c>
      <c r="BB739" t="s">
        <v>268</v>
      </c>
      <c r="BC739" t="s">
        <v>268</v>
      </c>
      <c r="BD739" t="s">
        <v>268</v>
      </c>
      <c r="BE739" t="s">
        <v>268</v>
      </c>
      <c r="BF739" t="s">
        <v>268</v>
      </c>
      <c r="BG739" t="s">
        <v>268</v>
      </c>
      <c r="BH739" t="s">
        <v>268</v>
      </c>
      <c r="BI739" t="s">
        <v>268</v>
      </c>
      <c r="BJ739" t="s">
        <v>268</v>
      </c>
      <c r="BK739" t="s">
        <v>268</v>
      </c>
      <c r="BL739" t="s">
        <v>268</v>
      </c>
      <c r="BM739" t="s">
        <v>268</v>
      </c>
      <c r="BN739" t="s">
        <v>268</v>
      </c>
      <c r="BO739" t="s">
        <v>268</v>
      </c>
      <c r="BP739" t="s">
        <v>268</v>
      </c>
      <c r="BQ739" t="s">
        <v>268</v>
      </c>
      <c r="BR739" t="s">
        <v>268</v>
      </c>
      <c r="BS739" t="s">
        <v>268</v>
      </c>
      <c r="BT739" t="s">
        <v>268</v>
      </c>
      <c r="BU739" t="s">
        <v>268</v>
      </c>
      <c r="BV739" t="s">
        <v>268</v>
      </c>
      <c r="BW739" t="s">
        <v>268</v>
      </c>
      <c r="BX739" t="s">
        <v>268</v>
      </c>
      <c r="BY739">
        <v>50</v>
      </c>
      <c r="BZ739">
        <v>50</v>
      </c>
      <c r="CA739" t="s">
        <v>142</v>
      </c>
      <c r="CB739" s="356">
        <v>122</v>
      </c>
      <c r="CC739" t="s">
        <v>876</v>
      </c>
      <c r="CD739" t="s">
        <v>268</v>
      </c>
      <c r="CE739" t="s">
        <v>268</v>
      </c>
      <c r="CF739" t="s">
        <v>268</v>
      </c>
      <c r="CG739" t="s">
        <v>268</v>
      </c>
      <c r="CH739" t="s">
        <v>268</v>
      </c>
      <c r="CI739" t="s">
        <v>268</v>
      </c>
      <c r="CJ739" t="s">
        <v>268</v>
      </c>
      <c r="CK739" t="s">
        <v>268</v>
      </c>
      <c r="CL739" t="s">
        <v>268</v>
      </c>
      <c r="CM739" t="s">
        <v>11224</v>
      </c>
      <c r="CN739">
        <v>99.09</v>
      </c>
      <c r="CO739" t="s">
        <v>268</v>
      </c>
      <c r="CP739">
        <v>99.09</v>
      </c>
      <c r="CQ739">
        <v>365</v>
      </c>
      <c r="CR739" t="s">
        <v>878</v>
      </c>
      <c r="CS739" t="s">
        <v>11225</v>
      </c>
      <c r="CT739" t="s">
        <v>11226</v>
      </c>
      <c r="CU739" t="s">
        <v>11227</v>
      </c>
      <c r="CV739" t="s">
        <v>268</v>
      </c>
      <c r="CW739" t="s">
        <v>268</v>
      </c>
      <c r="CX739" t="s">
        <v>268</v>
      </c>
      <c r="CY739" t="s">
        <v>268</v>
      </c>
      <c r="CZ739" t="s">
        <v>268</v>
      </c>
      <c r="DA739" t="s">
        <v>268</v>
      </c>
      <c r="DB739" s="429">
        <f t="shared" si="149"/>
        <v>0</v>
      </c>
      <c r="DC739" s="284">
        <f t="shared" si="150"/>
        <v>0</v>
      </c>
      <c r="DD739" s="284">
        <f t="shared" si="151"/>
        <v>0</v>
      </c>
      <c r="DE739" s="284">
        <f t="shared" si="152"/>
        <v>0</v>
      </c>
      <c r="DF739" s="295">
        <f t="shared" si="153"/>
        <v>50</v>
      </c>
      <c r="DG739" s="284">
        <f t="shared" si="154"/>
        <v>0</v>
      </c>
      <c r="DH739" s="284">
        <f t="shared" si="155"/>
        <v>0</v>
      </c>
      <c r="DI739" s="284">
        <f t="shared" si="156"/>
        <v>0</v>
      </c>
      <c r="DJ739" s="284">
        <f t="shared" si="157"/>
        <v>0</v>
      </c>
      <c r="DK739" s="295">
        <f t="shared" si="158"/>
        <v>1</v>
      </c>
      <c r="DL739" s="297" t="str">
        <f t="shared" si="159"/>
        <v>A dispo.</v>
      </c>
      <c r="DM739" s="430">
        <f>IFERROR(IF(CA739="D",IF(DL739="A dispo.",DF739*VLOOKUP('DATI INPUT'!$F$27,TARIFFE_UD,4,FALSE),DF739*VLOOKUP(DL739,TARIFFE_UD,4,FALSE)),DF739*VLOOKUP(CB739-100,TARIFFE_UND,4,FALSE)),0)</f>
        <v>31.694236267268995</v>
      </c>
      <c r="DN739" s="430">
        <f>IFERROR(IF(CA739="D",IF(DL739="A dispo.",DK739*VLOOKUP('DATI INPUT'!$F$27,TARIFFE_UD,5,FALSE),DK739*VLOOKUP(DL739,TARIFFE_UD,5,FALSE)),DK739*VLOOKUP(CB739-100,TARIFFE_UND,5,FALSE)),0)</f>
        <v>67.397800635548478</v>
      </c>
      <c r="DO739" s="431">
        <f t="shared" si="160"/>
        <v>2.0369028174656023E-3</v>
      </c>
      <c r="DP739" s="299">
        <f>IFERROR(IF(CA739="D",IF(DL739="A dispo.",DF739*VLOOKUP('DATI INPUT'!$F$27,TARIFFE_UD,2,FALSE),DF739*VLOOKUP(DL739,TARIFFE_UD,2,FALSE)),DF739*VLOOKUP(CB739-100,TARIFFE_UND,2,FALSE)),0)</f>
        <v>39.597519939143247</v>
      </c>
      <c r="DQ739" s="299">
        <f>IFERROR(IF(CA739="D",IF(DL739="A dispo.",DK739*VLOOKUP('DATI INPUT'!$F$27,TARIFFE_UD,3,FALSE),DK739*VLOOKUP(DL739,TARIFFE_UD,3,FALSE)),DK739*VLOOKUP(CB739-100,TARIFFE_UND,3,FALSE)),0)</f>
        <v>60.367780403072892</v>
      </c>
      <c r="DR739" s="299">
        <f t="shared" si="161"/>
        <v>99.965300342216139</v>
      </c>
    </row>
    <row r="740" spans="1:122" x14ac:dyDescent="0.25">
      <c r="A740" t="s">
        <v>6612</v>
      </c>
      <c r="B740" t="s">
        <v>6613</v>
      </c>
      <c r="C740" t="s">
        <v>6614</v>
      </c>
      <c r="D740" t="s">
        <v>6615</v>
      </c>
      <c r="E740" t="s">
        <v>268</v>
      </c>
      <c r="F740" t="s">
        <v>156</v>
      </c>
      <c r="G740" t="s">
        <v>6616</v>
      </c>
      <c r="H740" t="s">
        <v>914</v>
      </c>
      <c r="I740" t="s">
        <v>979</v>
      </c>
      <c r="J740" t="s">
        <v>156</v>
      </c>
      <c r="K740" t="s">
        <v>6617</v>
      </c>
      <c r="L740" t="s">
        <v>960</v>
      </c>
      <c r="M740" t="s">
        <v>3680</v>
      </c>
      <c r="N740" t="s">
        <v>984</v>
      </c>
      <c r="O740" t="s">
        <v>873</v>
      </c>
      <c r="P740" t="s">
        <v>613</v>
      </c>
      <c r="Q740" t="s">
        <v>484</v>
      </c>
      <c r="R740" t="s">
        <v>268</v>
      </c>
      <c r="S740" t="s">
        <v>268</v>
      </c>
      <c r="T740" t="s">
        <v>268</v>
      </c>
      <c r="U740" t="s">
        <v>268</v>
      </c>
      <c r="V740" t="s">
        <v>268</v>
      </c>
      <c r="W740" t="s">
        <v>3680</v>
      </c>
      <c r="X740" t="s">
        <v>613</v>
      </c>
      <c r="Y740" t="s">
        <v>484</v>
      </c>
      <c r="Z740" t="s">
        <v>268</v>
      </c>
      <c r="AA740" t="s">
        <v>268</v>
      </c>
      <c r="AB740" t="s">
        <v>268</v>
      </c>
      <c r="AC740" t="s">
        <v>268</v>
      </c>
      <c r="AD740" t="s">
        <v>268</v>
      </c>
      <c r="AE740" t="s">
        <v>287</v>
      </c>
      <c r="AF740" t="s">
        <v>1811</v>
      </c>
      <c r="AG740" t="s">
        <v>875</v>
      </c>
      <c r="AH740" t="s">
        <v>1848</v>
      </c>
      <c r="AI740" t="s">
        <v>1011</v>
      </c>
      <c r="AJ740" t="s">
        <v>268</v>
      </c>
      <c r="AK740" t="s">
        <v>352</v>
      </c>
      <c r="AL740" t="s">
        <v>268</v>
      </c>
      <c r="AM740" t="s">
        <v>288</v>
      </c>
      <c r="AN740" t="s">
        <v>268</v>
      </c>
      <c r="AO740" t="s">
        <v>268</v>
      </c>
      <c r="AP740" t="s">
        <v>268</v>
      </c>
      <c r="AQ740" t="s">
        <v>268</v>
      </c>
      <c r="AR740" t="s">
        <v>268</v>
      </c>
      <c r="AS740" t="s">
        <v>268</v>
      </c>
      <c r="AT740" t="s">
        <v>268</v>
      </c>
      <c r="AU740" t="s">
        <v>268</v>
      </c>
      <c r="AV740" t="s">
        <v>268</v>
      </c>
      <c r="AW740" t="s">
        <v>268</v>
      </c>
      <c r="AX740" t="s">
        <v>268</v>
      </c>
      <c r="AY740" t="s">
        <v>268</v>
      </c>
      <c r="AZ740" t="s">
        <v>268</v>
      </c>
      <c r="BA740" t="s">
        <v>268</v>
      </c>
      <c r="BB740" t="s">
        <v>268</v>
      </c>
      <c r="BC740" t="s">
        <v>268</v>
      </c>
      <c r="BD740" t="s">
        <v>268</v>
      </c>
      <c r="BE740" t="s">
        <v>268</v>
      </c>
      <c r="BF740" t="s">
        <v>268</v>
      </c>
      <c r="BG740" t="s">
        <v>268</v>
      </c>
      <c r="BH740" t="s">
        <v>268</v>
      </c>
      <c r="BI740" t="s">
        <v>268</v>
      </c>
      <c r="BJ740" t="s">
        <v>268</v>
      </c>
      <c r="BK740" t="s">
        <v>268</v>
      </c>
      <c r="BL740" t="s">
        <v>268</v>
      </c>
      <c r="BM740" t="s">
        <v>268</v>
      </c>
      <c r="BN740" t="s">
        <v>268</v>
      </c>
      <c r="BO740" t="s">
        <v>268</v>
      </c>
      <c r="BP740" t="s">
        <v>268</v>
      </c>
      <c r="BQ740" t="s">
        <v>268</v>
      </c>
      <c r="BR740" t="s">
        <v>268</v>
      </c>
      <c r="BS740" t="s">
        <v>268</v>
      </c>
      <c r="BT740" t="s">
        <v>268</v>
      </c>
      <c r="BU740" t="s">
        <v>268</v>
      </c>
      <c r="BV740" t="s">
        <v>268</v>
      </c>
      <c r="BW740" t="s">
        <v>268</v>
      </c>
      <c r="BX740" t="s">
        <v>268</v>
      </c>
      <c r="BY740">
        <v>39.020000000000003</v>
      </c>
      <c r="BZ740">
        <v>39.020000000000003</v>
      </c>
      <c r="CA740" t="s">
        <v>142</v>
      </c>
      <c r="CB740" s="356">
        <v>122</v>
      </c>
      <c r="CC740" t="s">
        <v>876</v>
      </c>
      <c r="CD740" t="s">
        <v>268</v>
      </c>
      <c r="CE740" t="s">
        <v>268</v>
      </c>
      <c r="CF740" s="356">
        <v>2</v>
      </c>
      <c r="CG740" t="s">
        <v>268</v>
      </c>
      <c r="CH740" t="s">
        <v>268</v>
      </c>
      <c r="CI740" t="s">
        <v>268</v>
      </c>
      <c r="CJ740" t="s">
        <v>268</v>
      </c>
      <c r="CK740" t="s">
        <v>268</v>
      </c>
      <c r="CL740" t="s">
        <v>268</v>
      </c>
      <c r="CM740" t="s">
        <v>11224</v>
      </c>
      <c r="CN740">
        <v>73.88</v>
      </c>
      <c r="CO740" t="s">
        <v>268</v>
      </c>
      <c r="CP740">
        <v>73.88</v>
      </c>
      <c r="CQ740">
        <v>365</v>
      </c>
      <c r="CR740" t="s">
        <v>878</v>
      </c>
      <c r="CS740" t="s">
        <v>11225</v>
      </c>
      <c r="CT740" t="s">
        <v>11226</v>
      </c>
      <c r="CU740" t="s">
        <v>11227</v>
      </c>
      <c r="CV740" t="s">
        <v>268</v>
      </c>
      <c r="CW740" t="s">
        <v>268</v>
      </c>
      <c r="CX740" t="s">
        <v>268</v>
      </c>
      <c r="CY740" t="s">
        <v>268</v>
      </c>
      <c r="CZ740" t="s">
        <v>268</v>
      </c>
      <c r="DA740" t="s">
        <v>268</v>
      </c>
      <c r="DB740" s="429">
        <f t="shared" si="149"/>
        <v>0</v>
      </c>
      <c r="DC740" s="284">
        <f t="shared" si="150"/>
        <v>0</v>
      </c>
      <c r="DD740" s="284">
        <f t="shared" si="151"/>
        <v>0</v>
      </c>
      <c r="DE740" s="284">
        <f t="shared" si="152"/>
        <v>0</v>
      </c>
      <c r="DF740" s="295">
        <f t="shared" si="153"/>
        <v>39.020000000000003</v>
      </c>
      <c r="DG740" s="284">
        <f t="shared" si="154"/>
        <v>0</v>
      </c>
      <c r="DH740" s="284">
        <f t="shared" si="155"/>
        <v>0</v>
      </c>
      <c r="DI740" s="284">
        <f t="shared" si="156"/>
        <v>0</v>
      </c>
      <c r="DJ740" s="284">
        <f t="shared" si="157"/>
        <v>0</v>
      </c>
      <c r="DK740" s="295">
        <f t="shared" si="158"/>
        <v>1</v>
      </c>
      <c r="DL740" s="297">
        <f t="shared" si="159"/>
        <v>2</v>
      </c>
      <c r="DM740" s="430">
        <f>IFERROR(IF(CA740="D",IF(DL740="A dispo.",DF740*VLOOKUP('DATI INPUT'!$F$27,TARIFFE_UD,4,FALSE),DF740*VLOOKUP(DL740,TARIFFE_UD,4,FALSE)),DF740*VLOOKUP(CB740-100,TARIFFE_UND,4,FALSE)),0)</f>
        <v>22.443979947515917</v>
      </c>
      <c r="DN740" s="430">
        <f>IFERROR(IF(CA740="D",IF(DL740="A dispo.",DK740*VLOOKUP('DATI INPUT'!$F$27,TARIFFE_UD,5,FALSE),DK740*VLOOKUP(DL740,TARIFFE_UD,5,FALSE)),DK740*VLOOKUP(CB740-100,TARIFFE_UND,5,FALSE)),0)</f>
        <v>51.443731886070836</v>
      </c>
      <c r="DO740" s="431">
        <f t="shared" si="160"/>
        <v>7.711833586753869E-3</v>
      </c>
      <c r="DP740" s="299">
        <f>IFERROR(IF(CA740="D",IF(DL740="A dispo.",DF740*VLOOKUP('DATI INPUT'!$F$27,TARIFFE_UD,2,FALSE),DF740*VLOOKUP(DL740,TARIFFE_UD,2,FALSE)),DF740*VLOOKUP(CB740-100,TARIFFE_UND,2,FALSE)),0)</f>
        <v>28.040617101201153</v>
      </c>
      <c r="DQ740" s="299">
        <f>IFERROR(IF(CA740="D",IF(DL740="A dispo.",DK740*VLOOKUP('DATI INPUT'!$F$27,TARIFFE_UD,3,FALSE),DK740*VLOOKUP(DL740,TARIFFE_UD,3,FALSE)),DK740*VLOOKUP(CB740-100,TARIFFE_UND,3,FALSE)),0)</f>
        <v>46.077822723118445</v>
      </c>
      <c r="DR740" s="299">
        <f t="shared" si="161"/>
        <v>74.118439824319594</v>
      </c>
    </row>
    <row r="741" spans="1:122" x14ac:dyDescent="0.25">
      <c r="A741" t="s">
        <v>6618</v>
      </c>
      <c r="B741" t="s">
        <v>6613</v>
      </c>
      <c r="C741" t="s">
        <v>6619</v>
      </c>
      <c r="D741" t="s">
        <v>6615</v>
      </c>
      <c r="E741" t="s">
        <v>268</v>
      </c>
      <c r="F741" t="s">
        <v>156</v>
      </c>
      <c r="G741" t="s">
        <v>6616</v>
      </c>
      <c r="H741" t="s">
        <v>914</v>
      </c>
      <c r="I741" t="s">
        <v>979</v>
      </c>
      <c r="J741" t="s">
        <v>156</v>
      </c>
      <c r="K741" t="s">
        <v>6617</v>
      </c>
      <c r="L741" t="s">
        <v>960</v>
      </c>
      <c r="M741" t="s">
        <v>3680</v>
      </c>
      <c r="N741" t="s">
        <v>984</v>
      </c>
      <c r="O741" t="s">
        <v>873</v>
      </c>
      <c r="P741" t="s">
        <v>613</v>
      </c>
      <c r="Q741" t="s">
        <v>484</v>
      </c>
      <c r="R741" t="s">
        <v>268</v>
      </c>
      <c r="S741" t="s">
        <v>268</v>
      </c>
      <c r="T741" t="s">
        <v>268</v>
      </c>
      <c r="U741" t="s">
        <v>268</v>
      </c>
      <c r="V741" t="s">
        <v>268</v>
      </c>
      <c r="W741" t="s">
        <v>3680</v>
      </c>
      <c r="X741" t="s">
        <v>613</v>
      </c>
      <c r="Y741" t="s">
        <v>484</v>
      </c>
      <c r="Z741" t="s">
        <v>268</v>
      </c>
      <c r="AA741" t="s">
        <v>268</v>
      </c>
      <c r="AB741" t="s">
        <v>268</v>
      </c>
      <c r="AC741" t="s">
        <v>268</v>
      </c>
      <c r="AD741" t="s">
        <v>268</v>
      </c>
      <c r="AE741" t="s">
        <v>287</v>
      </c>
      <c r="AF741" t="s">
        <v>1811</v>
      </c>
      <c r="AG741" t="s">
        <v>875</v>
      </c>
      <c r="AH741" t="s">
        <v>1848</v>
      </c>
      <c r="AI741" t="s">
        <v>1011</v>
      </c>
      <c r="AJ741" t="s">
        <v>268</v>
      </c>
      <c r="AK741" t="s">
        <v>352</v>
      </c>
      <c r="AL741" t="s">
        <v>268</v>
      </c>
      <c r="AM741" t="s">
        <v>288</v>
      </c>
      <c r="AN741" t="s">
        <v>268</v>
      </c>
      <c r="AO741" t="s">
        <v>268</v>
      </c>
      <c r="AP741" t="s">
        <v>268</v>
      </c>
      <c r="AQ741" t="s">
        <v>268</v>
      </c>
      <c r="AR741" t="s">
        <v>268</v>
      </c>
      <c r="AS741" t="s">
        <v>268</v>
      </c>
      <c r="AT741" t="s">
        <v>268</v>
      </c>
      <c r="AU741" t="s">
        <v>268</v>
      </c>
      <c r="AV741" t="s">
        <v>268</v>
      </c>
      <c r="AW741" t="s">
        <v>268</v>
      </c>
      <c r="AX741" t="s">
        <v>268</v>
      </c>
      <c r="AY741" t="s">
        <v>268</v>
      </c>
      <c r="AZ741" t="s">
        <v>268</v>
      </c>
      <c r="BA741" t="s">
        <v>268</v>
      </c>
      <c r="BB741" t="s">
        <v>268</v>
      </c>
      <c r="BC741" t="s">
        <v>268</v>
      </c>
      <c r="BD741" t="s">
        <v>268</v>
      </c>
      <c r="BE741" t="s">
        <v>268</v>
      </c>
      <c r="BF741" t="s">
        <v>268</v>
      </c>
      <c r="BG741" t="s">
        <v>268</v>
      </c>
      <c r="BH741" t="s">
        <v>268</v>
      </c>
      <c r="BI741" t="s">
        <v>268</v>
      </c>
      <c r="BJ741" t="s">
        <v>268</v>
      </c>
      <c r="BK741" t="s">
        <v>268</v>
      </c>
      <c r="BL741" t="s">
        <v>268</v>
      </c>
      <c r="BM741" t="s">
        <v>268</v>
      </c>
      <c r="BN741" t="s">
        <v>268</v>
      </c>
      <c r="BO741" t="s">
        <v>268</v>
      </c>
      <c r="BP741" t="s">
        <v>268</v>
      </c>
      <c r="BQ741" t="s">
        <v>268</v>
      </c>
      <c r="BR741" t="s">
        <v>268</v>
      </c>
      <c r="BS741" t="s">
        <v>268</v>
      </c>
      <c r="BT741" t="s">
        <v>268</v>
      </c>
      <c r="BU741" t="s">
        <v>268</v>
      </c>
      <c r="BV741" t="s">
        <v>268</v>
      </c>
      <c r="BW741" t="s">
        <v>268</v>
      </c>
      <c r="BX741" t="s">
        <v>268</v>
      </c>
      <c r="BY741">
        <v>13.5</v>
      </c>
      <c r="BZ741">
        <v>13.5</v>
      </c>
      <c r="CA741" t="s">
        <v>142</v>
      </c>
      <c r="CB741" s="356">
        <v>123</v>
      </c>
      <c r="CC741" t="s">
        <v>1817</v>
      </c>
      <c r="CD741" t="s">
        <v>268</v>
      </c>
      <c r="CE741" t="s">
        <v>268</v>
      </c>
      <c r="CF741" s="356">
        <v>2</v>
      </c>
      <c r="CG741" t="s">
        <v>268</v>
      </c>
      <c r="CH741" t="s">
        <v>268</v>
      </c>
      <c r="CI741" t="s">
        <v>268</v>
      </c>
      <c r="CJ741" t="s">
        <v>268</v>
      </c>
      <c r="CK741" t="s">
        <v>268</v>
      </c>
      <c r="CL741" t="s">
        <v>268</v>
      </c>
      <c r="CM741" t="s">
        <v>11224</v>
      </c>
      <c r="CN741">
        <v>7.77</v>
      </c>
      <c r="CO741" t="s">
        <v>268</v>
      </c>
      <c r="CP741">
        <v>7.77</v>
      </c>
      <c r="CQ741">
        <v>365</v>
      </c>
      <c r="CR741" t="s">
        <v>878</v>
      </c>
      <c r="CS741" t="s">
        <v>11225</v>
      </c>
      <c r="CT741" t="s">
        <v>11226</v>
      </c>
      <c r="CU741" t="s">
        <v>11227</v>
      </c>
      <c r="CV741" t="s">
        <v>268</v>
      </c>
      <c r="CW741" t="s">
        <v>268</v>
      </c>
      <c r="CX741" t="s">
        <v>268</v>
      </c>
      <c r="CY741" t="s">
        <v>268</v>
      </c>
      <c r="CZ741" t="s">
        <v>268</v>
      </c>
      <c r="DA741" t="s">
        <v>268</v>
      </c>
      <c r="DB741" s="429">
        <f t="shared" si="149"/>
        <v>0</v>
      </c>
      <c r="DC741" s="284">
        <f t="shared" si="150"/>
        <v>0</v>
      </c>
      <c r="DD741" s="284">
        <f t="shared" si="151"/>
        <v>0</v>
      </c>
      <c r="DE741" s="284">
        <f t="shared" si="152"/>
        <v>0</v>
      </c>
      <c r="DF741" s="295">
        <f t="shared" si="153"/>
        <v>13.5</v>
      </c>
      <c r="DG741" s="284">
        <f t="shared" si="154"/>
        <v>1</v>
      </c>
      <c r="DH741" s="284">
        <f t="shared" si="155"/>
        <v>0</v>
      </c>
      <c r="DI741" s="284">
        <f t="shared" si="156"/>
        <v>0</v>
      </c>
      <c r="DJ741" s="284">
        <f t="shared" si="157"/>
        <v>0</v>
      </c>
      <c r="DK741" s="295">
        <f t="shared" si="158"/>
        <v>0</v>
      </c>
      <c r="DL741" s="297">
        <f t="shared" si="159"/>
        <v>2</v>
      </c>
      <c r="DM741" s="430">
        <f>IFERROR(IF(CA741="D",IF(DL741="A dispo.",DF741*VLOOKUP('DATI INPUT'!$F$27,TARIFFE_UD,4,FALSE),DF741*VLOOKUP(DL741,TARIFFE_UD,4,FALSE)),DF741*VLOOKUP(CB741-100,TARIFFE_UND,4,FALSE)),0)</f>
        <v>7.765087885480904</v>
      </c>
      <c r="DN741" s="430">
        <f>IFERROR(IF(CA741="D",IF(DL741="A dispo.",DK741*VLOOKUP('DATI INPUT'!$F$27,TARIFFE_UD,5,FALSE),DK741*VLOOKUP(DL741,TARIFFE_UD,5,FALSE)),DK741*VLOOKUP(CB741-100,TARIFFE_UND,5,FALSE)),0)</f>
        <v>0</v>
      </c>
      <c r="DO741" s="431">
        <f t="shared" si="160"/>
        <v>-4.9121145190955673E-3</v>
      </c>
      <c r="DP741" s="299">
        <f>IFERROR(IF(CA741="D",IF(DL741="A dispo.",DF741*VLOOKUP('DATI INPUT'!$F$27,TARIFFE_UD,2,FALSE),DF741*VLOOKUP(DL741,TARIFFE_UD,2,FALSE)),DF741*VLOOKUP(CB741-100,TARIFFE_UND,2,FALSE)),0)</f>
        <v>9.7013923850900952</v>
      </c>
      <c r="DQ741" s="299">
        <f>IFERROR(IF(CA741="D",IF(DL741="A dispo.",DK741*VLOOKUP('DATI INPUT'!$F$27,TARIFFE_UD,3,FALSE),DK741*VLOOKUP(DL741,TARIFFE_UD,3,FALSE)),DK741*VLOOKUP(CB741-100,TARIFFE_UND,3,FALSE)),0)</f>
        <v>0</v>
      </c>
      <c r="DR741" s="299">
        <f t="shared" si="161"/>
        <v>9.7013923850900952</v>
      </c>
    </row>
    <row r="742" spans="1:122" x14ac:dyDescent="0.25">
      <c r="A742" t="s">
        <v>6620</v>
      </c>
      <c r="B742" t="s">
        <v>6621</v>
      </c>
      <c r="C742" t="s">
        <v>6622</v>
      </c>
      <c r="D742" t="s">
        <v>6623</v>
      </c>
      <c r="E742" t="s">
        <v>268</v>
      </c>
      <c r="F742" t="s">
        <v>156</v>
      </c>
      <c r="G742" t="s">
        <v>6624</v>
      </c>
      <c r="H742" t="s">
        <v>1171</v>
      </c>
      <c r="I742" t="s">
        <v>351</v>
      </c>
      <c r="J742" t="s">
        <v>274</v>
      </c>
      <c r="K742" t="s">
        <v>6625</v>
      </c>
      <c r="L742" t="s">
        <v>883</v>
      </c>
      <c r="M742" t="s">
        <v>4000</v>
      </c>
      <c r="N742" t="s">
        <v>984</v>
      </c>
      <c r="O742" t="s">
        <v>873</v>
      </c>
      <c r="P742" t="s">
        <v>3754</v>
      </c>
      <c r="Q742" t="s">
        <v>290</v>
      </c>
      <c r="R742" t="s">
        <v>268</v>
      </c>
      <c r="S742" t="s">
        <v>268</v>
      </c>
      <c r="T742" t="s">
        <v>268</v>
      </c>
      <c r="U742" t="s">
        <v>268</v>
      </c>
      <c r="V742" t="s">
        <v>268</v>
      </c>
      <c r="W742" t="s">
        <v>4000</v>
      </c>
      <c r="X742" t="s">
        <v>3754</v>
      </c>
      <c r="Y742" t="s">
        <v>290</v>
      </c>
      <c r="Z742" t="s">
        <v>268</v>
      </c>
      <c r="AA742" t="s">
        <v>268</v>
      </c>
      <c r="AB742" t="s">
        <v>268</v>
      </c>
      <c r="AC742" t="s">
        <v>268</v>
      </c>
      <c r="AD742" t="s">
        <v>268</v>
      </c>
      <c r="AE742" t="s">
        <v>287</v>
      </c>
      <c r="AF742" t="s">
        <v>1811</v>
      </c>
      <c r="AG742" t="s">
        <v>875</v>
      </c>
      <c r="AH742" t="s">
        <v>2047</v>
      </c>
      <c r="AI742" t="s">
        <v>946</v>
      </c>
      <c r="AJ742" t="s">
        <v>268</v>
      </c>
      <c r="AK742" t="s">
        <v>693</v>
      </c>
      <c r="AL742" t="s">
        <v>268</v>
      </c>
      <c r="AM742" t="s">
        <v>288</v>
      </c>
      <c r="AN742" t="s">
        <v>268</v>
      </c>
      <c r="AO742" t="s">
        <v>268</v>
      </c>
      <c r="AP742" t="s">
        <v>268</v>
      </c>
      <c r="AQ742" t="s">
        <v>268</v>
      </c>
      <c r="AR742" t="s">
        <v>268</v>
      </c>
      <c r="AS742" t="s">
        <v>268</v>
      </c>
      <c r="AT742" t="s">
        <v>268</v>
      </c>
      <c r="AU742" t="s">
        <v>268</v>
      </c>
      <c r="AV742" t="s">
        <v>268</v>
      </c>
      <c r="AW742" t="s">
        <v>268</v>
      </c>
      <c r="AX742" t="s">
        <v>268</v>
      </c>
      <c r="AY742" t="s">
        <v>268</v>
      </c>
      <c r="AZ742" t="s">
        <v>268</v>
      </c>
      <c r="BA742" t="s">
        <v>268</v>
      </c>
      <c r="BB742" t="s">
        <v>268</v>
      </c>
      <c r="BC742" t="s">
        <v>268</v>
      </c>
      <c r="BD742" t="s">
        <v>268</v>
      </c>
      <c r="BE742" t="s">
        <v>268</v>
      </c>
      <c r="BF742" t="s">
        <v>268</v>
      </c>
      <c r="BG742" t="s">
        <v>268</v>
      </c>
      <c r="BH742" t="s">
        <v>268</v>
      </c>
      <c r="BI742" t="s">
        <v>268</v>
      </c>
      <c r="BJ742" t="s">
        <v>268</v>
      </c>
      <c r="BK742" t="s">
        <v>268</v>
      </c>
      <c r="BL742" t="s">
        <v>268</v>
      </c>
      <c r="BM742" t="s">
        <v>268</v>
      </c>
      <c r="BN742" t="s">
        <v>268</v>
      </c>
      <c r="BO742" t="s">
        <v>268</v>
      </c>
      <c r="BP742" t="s">
        <v>268</v>
      </c>
      <c r="BQ742" t="s">
        <v>268</v>
      </c>
      <c r="BR742" t="s">
        <v>268</v>
      </c>
      <c r="BS742" t="s">
        <v>268</v>
      </c>
      <c r="BT742" t="s">
        <v>268</v>
      </c>
      <c r="BU742" t="s">
        <v>268</v>
      </c>
      <c r="BV742" t="s">
        <v>268</v>
      </c>
      <c r="BW742" t="s">
        <v>268</v>
      </c>
      <c r="BX742" t="s">
        <v>268</v>
      </c>
      <c r="BY742">
        <v>82.48</v>
      </c>
      <c r="BZ742">
        <v>82.48</v>
      </c>
      <c r="CA742" t="s">
        <v>142</v>
      </c>
      <c r="CB742" s="356">
        <v>122</v>
      </c>
      <c r="CC742" t="s">
        <v>876</v>
      </c>
      <c r="CD742" t="s">
        <v>268</v>
      </c>
      <c r="CE742" t="s">
        <v>268</v>
      </c>
      <c r="CF742" s="356">
        <v>2</v>
      </c>
      <c r="CG742" t="s">
        <v>268</v>
      </c>
      <c r="CH742" t="s">
        <v>268</v>
      </c>
      <c r="CI742" t="s">
        <v>268</v>
      </c>
      <c r="CJ742" t="s">
        <v>268</v>
      </c>
      <c r="CK742" t="s">
        <v>268</v>
      </c>
      <c r="CL742" t="s">
        <v>3338</v>
      </c>
      <c r="CM742" t="s">
        <v>11224</v>
      </c>
      <c r="CN742">
        <v>98.88</v>
      </c>
      <c r="CO742" t="s">
        <v>268</v>
      </c>
      <c r="CP742">
        <v>98.88</v>
      </c>
      <c r="CQ742">
        <v>365</v>
      </c>
      <c r="CR742" t="s">
        <v>878</v>
      </c>
      <c r="CS742" t="s">
        <v>11225</v>
      </c>
      <c r="CT742" t="s">
        <v>11226</v>
      </c>
      <c r="CU742" t="s">
        <v>11227</v>
      </c>
      <c r="CV742" t="s">
        <v>268</v>
      </c>
      <c r="CW742" t="s">
        <v>268</v>
      </c>
      <c r="CX742" t="s">
        <v>268</v>
      </c>
      <c r="CY742" t="s">
        <v>268</v>
      </c>
      <c r="CZ742" t="s">
        <v>268</v>
      </c>
      <c r="DA742" t="s">
        <v>268</v>
      </c>
      <c r="DB742" s="429">
        <f t="shared" si="149"/>
        <v>0</v>
      </c>
      <c r="DC742" s="284">
        <f t="shared" si="150"/>
        <v>0</v>
      </c>
      <c r="DD742" s="284">
        <f t="shared" si="151"/>
        <v>0</v>
      </c>
      <c r="DE742" s="284">
        <f t="shared" si="152"/>
        <v>0</v>
      </c>
      <c r="DF742" s="295">
        <f t="shared" si="153"/>
        <v>82.48</v>
      </c>
      <c r="DG742" s="284">
        <f t="shared" si="154"/>
        <v>0</v>
      </c>
      <c r="DH742" s="284">
        <f t="shared" si="155"/>
        <v>0</v>
      </c>
      <c r="DI742" s="284">
        <f t="shared" si="156"/>
        <v>0</v>
      </c>
      <c r="DJ742" s="284">
        <f t="shared" si="157"/>
        <v>0</v>
      </c>
      <c r="DK742" s="295">
        <f t="shared" si="158"/>
        <v>1</v>
      </c>
      <c r="DL742" s="297">
        <f t="shared" si="159"/>
        <v>2</v>
      </c>
      <c r="DM742" s="430">
        <f>IFERROR(IF(CA742="D",IF(DL742="A dispo.",DF742*VLOOKUP('DATI INPUT'!$F$27,TARIFFE_UD,4,FALSE),DF742*VLOOKUP(DL742,TARIFFE_UD,4,FALSE)),DF742*VLOOKUP(CB742-100,TARIFFE_UND,4,FALSE)),0)</f>
        <v>47.441811021812221</v>
      </c>
      <c r="DN742" s="430">
        <f>IFERROR(IF(CA742="D",IF(DL742="A dispo.",DK742*VLOOKUP('DATI INPUT'!$F$27,TARIFFE_UD,5,FALSE),DK742*VLOOKUP(DL742,TARIFFE_UD,5,FALSE)),DK742*VLOOKUP(CB742-100,TARIFFE_UND,5,FALSE)),0)</f>
        <v>51.443731886070836</v>
      </c>
      <c r="DO742" s="431">
        <f t="shared" si="160"/>
        <v>5.5429078830684375E-3</v>
      </c>
      <c r="DP742" s="299">
        <f>IFERROR(IF(CA742="D",IF(DL742="A dispo.",DF742*VLOOKUP('DATI INPUT'!$F$27,TARIFFE_UD,2,FALSE),DF742*VLOOKUP(DL742,TARIFFE_UD,2,FALSE)),DF742*VLOOKUP(CB742-100,TARIFFE_UND,2,FALSE)),0)</f>
        <v>59.271914364609714</v>
      </c>
      <c r="DQ742" s="299">
        <f>IFERROR(IF(CA742="D",IF(DL742="A dispo.",DK742*VLOOKUP('DATI INPUT'!$F$27,TARIFFE_UD,3,FALSE),DK742*VLOOKUP(DL742,TARIFFE_UD,3,FALSE)),DK742*VLOOKUP(CB742-100,TARIFFE_UND,3,FALSE)),0)</f>
        <v>46.077822723118445</v>
      </c>
      <c r="DR742" s="299">
        <f t="shared" si="161"/>
        <v>105.34973708772816</v>
      </c>
    </row>
    <row r="743" spans="1:122" x14ac:dyDescent="0.25">
      <c r="A743" t="s">
        <v>6626</v>
      </c>
      <c r="B743" t="s">
        <v>6621</v>
      </c>
      <c r="C743" t="s">
        <v>6627</v>
      </c>
      <c r="D743" t="s">
        <v>6623</v>
      </c>
      <c r="E743" t="s">
        <v>268</v>
      </c>
      <c r="F743" t="s">
        <v>156</v>
      </c>
      <c r="G743" t="s">
        <v>6624</v>
      </c>
      <c r="H743" t="s">
        <v>1171</v>
      </c>
      <c r="I743" t="s">
        <v>351</v>
      </c>
      <c r="J743" t="s">
        <v>274</v>
      </c>
      <c r="K743" t="s">
        <v>6625</v>
      </c>
      <c r="L743" t="s">
        <v>883</v>
      </c>
      <c r="M743" t="s">
        <v>4000</v>
      </c>
      <c r="N743" t="s">
        <v>984</v>
      </c>
      <c r="O743" t="s">
        <v>873</v>
      </c>
      <c r="P743" t="s">
        <v>3754</v>
      </c>
      <c r="Q743" t="s">
        <v>290</v>
      </c>
      <c r="R743" t="s">
        <v>268</v>
      </c>
      <c r="S743" t="s">
        <v>268</v>
      </c>
      <c r="T743" t="s">
        <v>268</v>
      </c>
      <c r="U743" t="s">
        <v>268</v>
      </c>
      <c r="V743" t="s">
        <v>268</v>
      </c>
      <c r="W743" t="s">
        <v>4000</v>
      </c>
      <c r="X743" t="s">
        <v>3754</v>
      </c>
      <c r="Y743" t="s">
        <v>290</v>
      </c>
      <c r="Z743" t="s">
        <v>268</v>
      </c>
      <c r="AA743" t="s">
        <v>268</v>
      </c>
      <c r="AB743" t="s">
        <v>268</v>
      </c>
      <c r="AC743" t="s">
        <v>268</v>
      </c>
      <c r="AD743" t="s">
        <v>268</v>
      </c>
      <c r="AE743" t="s">
        <v>287</v>
      </c>
      <c r="AF743" t="s">
        <v>1811</v>
      </c>
      <c r="AG743" t="s">
        <v>875</v>
      </c>
      <c r="AH743" t="s">
        <v>2047</v>
      </c>
      <c r="AI743" t="s">
        <v>946</v>
      </c>
      <c r="AJ743" t="s">
        <v>268</v>
      </c>
      <c r="AK743" t="s">
        <v>382</v>
      </c>
      <c r="AL743" t="s">
        <v>268</v>
      </c>
      <c r="AM743" t="s">
        <v>353</v>
      </c>
      <c r="AN743" t="s">
        <v>268</v>
      </c>
      <c r="AO743" t="s">
        <v>268</v>
      </c>
      <c r="AP743" t="s">
        <v>268</v>
      </c>
      <c r="AQ743" t="s">
        <v>268</v>
      </c>
      <c r="AR743" t="s">
        <v>268</v>
      </c>
      <c r="AS743" t="s">
        <v>268</v>
      </c>
      <c r="AT743" t="s">
        <v>268</v>
      </c>
      <c r="AU743" t="s">
        <v>268</v>
      </c>
      <c r="AV743" t="s">
        <v>268</v>
      </c>
      <c r="AW743" t="s">
        <v>268</v>
      </c>
      <c r="AX743" t="s">
        <v>268</v>
      </c>
      <c r="AY743" t="s">
        <v>268</v>
      </c>
      <c r="AZ743" t="s">
        <v>268</v>
      </c>
      <c r="BA743" t="s">
        <v>268</v>
      </c>
      <c r="BB743" t="s">
        <v>268</v>
      </c>
      <c r="BC743" t="s">
        <v>268</v>
      </c>
      <c r="BD743" t="s">
        <v>268</v>
      </c>
      <c r="BE743" t="s">
        <v>268</v>
      </c>
      <c r="BF743" t="s">
        <v>268</v>
      </c>
      <c r="BG743" t="s">
        <v>268</v>
      </c>
      <c r="BH743" t="s">
        <v>268</v>
      </c>
      <c r="BI743" t="s">
        <v>268</v>
      </c>
      <c r="BJ743" t="s">
        <v>268</v>
      </c>
      <c r="BK743" t="s">
        <v>268</v>
      </c>
      <c r="BL743" t="s">
        <v>268</v>
      </c>
      <c r="BM743" t="s">
        <v>268</v>
      </c>
      <c r="BN743" t="s">
        <v>268</v>
      </c>
      <c r="BO743" t="s">
        <v>268</v>
      </c>
      <c r="BP743" t="s">
        <v>268</v>
      </c>
      <c r="BQ743" t="s">
        <v>268</v>
      </c>
      <c r="BR743" t="s">
        <v>268</v>
      </c>
      <c r="BS743" t="s">
        <v>268</v>
      </c>
      <c r="BT743" t="s">
        <v>268</v>
      </c>
      <c r="BU743" t="s">
        <v>268</v>
      </c>
      <c r="BV743" t="s">
        <v>268</v>
      </c>
      <c r="BW743" t="s">
        <v>268</v>
      </c>
      <c r="BX743" t="s">
        <v>268</v>
      </c>
      <c r="BY743">
        <v>30</v>
      </c>
      <c r="BZ743">
        <v>30</v>
      </c>
      <c r="CA743" t="s">
        <v>142</v>
      </c>
      <c r="CB743" s="356">
        <v>123</v>
      </c>
      <c r="CC743" t="s">
        <v>1817</v>
      </c>
      <c r="CD743" t="s">
        <v>268</v>
      </c>
      <c r="CE743" t="s">
        <v>268</v>
      </c>
      <c r="CF743" s="356">
        <v>2</v>
      </c>
      <c r="CG743" t="s">
        <v>268</v>
      </c>
      <c r="CH743" t="s">
        <v>268</v>
      </c>
      <c r="CI743" t="s">
        <v>268</v>
      </c>
      <c r="CJ743" t="s">
        <v>268</v>
      </c>
      <c r="CK743" t="s">
        <v>268</v>
      </c>
      <c r="CL743" t="s">
        <v>3338</v>
      </c>
      <c r="CM743" t="s">
        <v>11224</v>
      </c>
      <c r="CN743">
        <v>17.260000000000002</v>
      </c>
      <c r="CO743" t="s">
        <v>268</v>
      </c>
      <c r="CP743">
        <v>17.260000000000002</v>
      </c>
      <c r="CQ743">
        <v>365</v>
      </c>
      <c r="CR743" t="s">
        <v>878</v>
      </c>
      <c r="CS743" t="s">
        <v>11225</v>
      </c>
      <c r="CT743" t="s">
        <v>11226</v>
      </c>
      <c r="CU743" t="s">
        <v>11227</v>
      </c>
      <c r="CV743" t="s">
        <v>268</v>
      </c>
      <c r="CW743" t="s">
        <v>268</v>
      </c>
      <c r="CX743" t="s">
        <v>268</v>
      </c>
      <c r="CY743" t="s">
        <v>268</v>
      </c>
      <c r="CZ743" t="s">
        <v>268</v>
      </c>
      <c r="DA743" t="s">
        <v>268</v>
      </c>
      <c r="DB743" s="429">
        <f t="shared" si="149"/>
        <v>0</v>
      </c>
      <c r="DC743" s="284">
        <f t="shared" si="150"/>
        <v>0</v>
      </c>
      <c r="DD743" s="284">
        <f t="shared" si="151"/>
        <v>0</v>
      </c>
      <c r="DE743" s="284">
        <f t="shared" si="152"/>
        <v>0</v>
      </c>
      <c r="DF743" s="295">
        <f t="shared" si="153"/>
        <v>30</v>
      </c>
      <c r="DG743" s="284">
        <f t="shared" si="154"/>
        <v>1</v>
      </c>
      <c r="DH743" s="284">
        <f t="shared" si="155"/>
        <v>0</v>
      </c>
      <c r="DI743" s="284">
        <f t="shared" si="156"/>
        <v>0</v>
      </c>
      <c r="DJ743" s="284">
        <f t="shared" si="157"/>
        <v>0</v>
      </c>
      <c r="DK743" s="295">
        <f t="shared" si="158"/>
        <v>0</v>
      </c>
      <c r="DL743" s="297">
        <f t="shared" si="159"/>
        <v>2</v>
      </c>
      <c r="DM743" s="430">
        <f>IFERROR(IF(CA743="D",IF(DL743="A dispo.",DF743*VLOOKUP('DATI INPUT'!$F$27,TARIFFE_UD,4,FALSE),DF743*VLOOKUP(DL743,TARIFFE_UD,4,FALSE)),DF743*VLOOKUP(CB743-100,TARIFFE_UND,4,FALSE)),0)</f>
        <v>17.255750856624232</v>
      </c>
      <c r="DN743" s="430">
        <f>IFERROR(IF(CA743="D",IF(DL743="A dispo.",DK743*VLOOKUP('DATI INPUT'!$F$27,TARIFFE_UD,5,FALSE),DK743*VLOOKUP(DL743,TARIFFE_UD,5,FALSE)),DK743*VLOOKUP(CB743-100,TARIFFE_UND,5,FALSE)),0)</f>
        <v>0</v>
      </c>
      <c r="DO743" s="431">
        <f t="shared" si="160"/>
        <v>-4.2491433757696484E-3</v>
      </c>
      <c r="DP743" s="299">
        <f>IFERROR(IF(CA743="D",IF(DL743="A dispo.",DF743*VLOOKUP('DATI INPUT'!$F$27,TARIFFE_UD,2,FALSE),DF743*VLOOKUP(DL743,TARIFFE_UD,2,FALSE)),DF743*VLOOKUP(CB743-100,TARIFFE_UND,2,FALSE)),0)</f>
        <v>21.558649744644658</v>
      </c>
      <c r="DQ743" s="299">
        <f>IFERROR(IF(CA743="D",IF(DL743="A dispo.",DK743*VLOOKUP('DATI INPUT'!$F$27,TARIFFE_UD,3,FALSE),DK743*VLOOKUP(DL743,TARIFFE_UD,3,FALSE)),DK743*VLOOKUP(CB743-100,TARIFFE_UND,3,FALSE)),0)</f>
        <v>0</v>
      </c>
      <c r="DR743" s="299">
        <f t="shared" si="161"/>
        <v>21.558649744644658</v>
      </c>
    </row>
    <row r="744" spans="1:122" x14ac:dyDescent="0.25">
      <c r="A744" t="s">
        <v>6628</v>
      </c>
      <c r="B744" t="s">
        <v>6629</v>
      </c>
      <c r="C744" t="s">
        <v>6630</v>
      </c>
      <c r="D744" t="s">
        <v>6631</v>
      </c>
      <c r="E744" t="s">
        <v>268</v>
      </c>
      <c r="F744" t="s">
        <v>156</v>
      </c>
      <c r="G744" t="s">
        <v>6632</v>
      </c>
      <c r="H744" t="s">
        <v>1761</v>
      </c>
      <c r="I744" t="s">
        <v>286</v>
      </c>
      <c r="J744" t="s">
        <v>274</v>
      </c>
      <c r="K744" t="s">
        <v>6633</v>
      </c>
      <c r="L744" t="s">
        <v>871</v>
      </c>
      <c r="M744" t="s">
        <v>6215</v>
      </c>
      <c r="N744" t="s">
        <v>984</v>
      </c>
      <c r="O744" t="s">
        <v>873</v>
      </c>
      <c r="P744" t="s">
        <v>6216</v>
      </c>
      <c r="Q744" t="s">
        <v>280</v>
      </c>
      <c r="R744" t="s">
        <v>268</v>
      </c>
      <c r="S744" t="s">
        <v>268</v>
      </c>
      <c r="T744" t="s">
        <v>268</v>
      </c>
      <c r="U744" t="s">
        <v>268</v>
      </c>
      <c r="V744" t="s">
        <v>268</v>
      </c>
      <c r="W744" t="s">
        <v>6217</v>
      </c>
      <c r="X744" t="s">
        <v>1934</v>
      </c>
      <c r="Y744" t="s">
        <v>330</v>
      </c>
      <c r="Z744" t="s">
        <v>268</v>
      </c>
      <c r="AA744" t="s">
        <v>268</v>
      </c>
      <c r="AB744" t="s">
        <v>268</v>
      </c>
      <c r="AC744" t="s">
        <v>268</v>
      </c>
      <c r="AD744" t="s">
        <v>268</v>
      </c>
      <c r="AE744" t="s">
        <v>287</v>
      </c>
      <c r="AF744" t="s">
        <v>1811</v>
      </c>
      <c r="AG744" t="s">
        <v>875</v>
      </c>
      <c r="AH744" t="s">
        <v>1935</v>
      </c>
      <c r="AI744" t="s">
        <v>3261</v>
      </c>
      <c r="AJ744" t="s">
        <v>268</v>
      </c>
      <c r="AK744" t="s">
        <v>381</v>
      </c>
      <c r="AL744" t="s">
        <v>268</v>
      </c>
      <c r="AM744" t="s">
        <v>355</v>
      </c>
      <c r="AN744" t="s">
        <v>268</v>
      </c>
      <c r="AO744" t="s">
        <v>268</v>
      </c>
      <c r="AP744" t="s">
        <v>268</v>
      </c>
      <c r="AQ744" t="s">
        <v>268</v>
      </c>
      <c r="AR744" t="s">
        <v>268</v>
      </c>
      <c r="AS744" t="s">
        <v>268</v>
      </c>
      <c r="AT744" t="s">
        <v>268</v>
      </c>
      <c r="AU744" t="s">
        <v>268</v>
      </c>
      <c r="AV744" t="s">
        <v>268</v>
      </c>
      <c r="AW744" t="s">
        <v>268</v>
      </c>
      <c r="AX744" t="s">
        <v>268</v>
      </c>
      <c r="AY744" t="s">
        <v>268</v>
      </c>
      <c r="AZ744" t="s">
        <v>268</v>
      </c>
      <c r="BA744" t="s">
        <v>268</v>
      </c>
      <c r="BB744" t="s">
        <v>268</v>
      </c>
      <c r="BC744" t="s">
        <v>268</v>
      </c>
      <c r="BD744" t="s">
        <v>268</v>
      </c>
      <c r="BE744" t="s">
        <v>268</v>
      </c>
      <c r="BF744" t="s">
        <v>268</v>
      </c>
      <c r="BG744" t="s">
        <v>268</v>
      </c>
      <c r="BH744" t="s">
        <v>268</v>
      </c>
      <c r="BI744" t="s">
        <v>268</v>
      </c>
      <c r="BJ744" t="s">
        <v>268</v>
      </c>
      <c r="BK744" t="s">
        <v>268</v>
      </c>
      <c r="BL744" t="s">
        <v>268</v>
      </c>
      <c r="BM744" t="s">
        <v>268</v>
      </c>
      <c r="BN744" t="s">
        <v>268</v>
      </c>
      <c r="BO744" t="s">
        <v>268</v>
      </c>
      <c r="BP744" t="s">
        <v>268</v>
      </c>
      <c r="BQ744" t="s">
        <v>268</v>
      </c>
      <c r="BR744" t="s">
        <v>268</v>
      </c>
      <c r="BS744" t="s">
        <v>268</v>
      </c>
      <c r="BT744" t="s">
        <v>268</v>
      </c>
      <c r="BU744" t="s">
        <v>268</v>
      </c>
      <c r="BV744" t="s">
        <v>268</v>
      </c>
      <c r="BW744" t="s">
        <v>268</v>
      </c>
      <c r="BX744" t="s">
        <v>268</v>
      </c>
      <c r="BY744">
        <v>75</v>
      </c>
      <c r="BZ744">
        <v>75</v>
      </c>
      <c r="CA744" t="s">
        <v>142</v>
      </c>
      <c r="CB744" s="356">
        <v>122</v>
      </c>
      <c r="CC744" t="s">
        <v>876</v>
      </c>
      <c r="CD744" t="s">
        <v>268</v>
      </c>
      <c r="CE744" t="s">
        <v>268</v>
      </c>
      <c r="CF744" s="356">
        <v>4</v>
      </c>
      <c r="CG744" t="s">
        <v>268</v>
      </c>
      <c r="CH744" t="s">
        <v>268</v>
      </c>
      <c r="CI744" t="s">
        <v>268</v>
      </c>
      <c r="CJ744" t="s">
        <v>268</v>
      </c>
      <c r="CK744" t="s">
        <v>268</v>
      </c>
      <c r="CL744" t="s">
        <v>268</v>
      </c>
      <c r="CM744" t="s">
        <v>11224</v>
      </c>
      <c r="CN744">
        <v>133.44</v>
      </c>
      <c r="CO744" t="s">
        <v>268</v>
      </c>
      <c r="CP744">
        <v>133.44</v>
      </c>
      <c r="CQ744">
        <v>365</v>
      </c>
      <c r="CR744" t="s">
        <v>878</v>
      </c>
      <c r="CS744" t="s">
        <v>11225</v>
      </c>
      <c r="CT744" t="s">
        <v>11226</v>
      </c>
      <c r="CU744" t="s">
        <v>11227</v>
      </c>
      <c r="CV744" t="s">
        <v>268</v>
      </c>
      <c r="CW744" t="s">
        <v>268</v>
      </c>
      <c r="CX744" t="s">
        <v>268</v>
      </c>
      <c r="CY744" t="s">
        <v>268</v>
      </c>
      <c r="CZ744" t="s">
        <v>268</v>
      </c>
      <c r="DA744" t="s">
        <v>268</v>
      </c>
      <c r="DB744" s="429">
        <f t="shared" si="149"/>
        <v>0</v>
      </c>
      <c r="DC744" s="284">
        <f t="shared" si="150"/>
        <v>0</v>
      </c>
      <c r="DD744" s="284">
        <f t="shared" si="151"/>
        <v>0</v>
      </c>
      <c r="DE744" s="284">
        <f t="shared" si="152"/>
        <v>0</v>
      </c>
      <c r="DF744" s="295">
        <f t="shared" si="153"/>
        <v>75</v>
      </c>
      <c r="DG744" s="284">
        <f t="shared" si="154"/>
        <v>0</v>
      </c>
      <c r="DH744" s="284">
        <f t="shared" si="155"/>
        <v>0</v>
      </c>
      <c r="DI744" s="284">
        <f t="shared" si="156"/>
        <v>0</v>
      </c>
      <c r="DJ744" s="284">
        <f t="shared" si="157"/>
        <v>0</v>
      </c>
      <c r="DK744" s="295">
        <f t="shared" si="158"/>
        <v>1</v>
      </c>
      <c r="DL744" s="297">
        <f t="shared" si="159"/>
        <v>4</v>
      </c>
      <c r="DM744" s="430">
        <f>IFERROR(IF(CA744="D",IF(DL744="A dispo.",DF744*VLOOKUP('DATI INPUT'!$F$27,TARIFFE_UD,4,FALSE),DF744*VLOOKUP(DL744,TARIFFE_UD,4,FALSE)),DF744*VLOOKUP(CB744-100,TARIFFE_UND,4,FALSE)),0)</f>
        <v>51.062936208377813</v>
      </c>
      <c r="DN744" s="430">
        <f>IFERROR(IF(CA744="D",IF(DL744="A dispo.",DK744*VLOOKUP('DATI INPUT'!$F$27,TARIFFE_UD,5,FALSE),DK744*VLOOKUP(DL744,TARIFFE_UD,5,FALSE)),DK744*VLOOKUP(CB744-100,TARIFFE_UND,5,FALSE)),0)</f>
        <v>82.375089665670373</v>
      </c>
      <c r="DO744" s="431">
        <f t="shared" si="160"/>
        <v>-1.9741259518184506E-3</v>
      </c>
      <c r="DP744" s="299">
        <f>IFERROR(IF(CA744="D",IF(DL744="A dispo.",DF744*VLOOKUP('DATI INPUT'!$F$27,TARIFFE_UD,2,FALSE),DF744*VLOOKUP(DL744,TARIFFE_UD,2,FALSE)),DF744*VLOOKUP(CB744-100,TARIFFE_UND,2,FALSE)),0)</f>
        <v>63.79600434639746</v>
      </c>
      <c r="DQ744" s="299">
        <f>IFERROR(IF(CA744="D",IF(DL744="A dispo.",DK744*VLOOKUP('DATI INPUT'!$F$27,TARIFFE_UD,3,FALSE),DK744*VLOOKUP(DL744,TARIFFE_UD,3,FALSE)),DK744*VLOOKUP(CB744-100,TARIFFE_UND,3,FALSE)),0)</f>
        <v>73.78284271486686</v>
      </c>
      <c r="DR744" s="299">
        <f t="shared" si="161"/>
        <v>137.57884706126433</v>
      </c>
    </row>
    <row r="745" spans="1:122" x14ac:dyDescent="0.25">
      <c r="A745" t="s">
        <v>6634</v>
      </c>
      <c r="B745" t="s">
        <v>6629</v>
      </c>
      <c r="C745" t="s">
        <v>6635</v>
      </c>
      <c r="D745" t="s">
        <v>6631</v>
      </c>
      <c r="E745" t="s">
        <v>268</v>
      </c>
      <c r="F745" t="s">
        <v>156</v>
      </c>
      <c r="G745" t="s">
        <v>6632</v>
      </c>
      <c r="H745" t="s">
        <v>1761</v>
      </c>
      <c r="I745" t="s">
        <v>286</v>
      </c>
      <c r="J745" t="s">
        <v>274</v>
      </c>
      <c r="K745" t="s">
        <v>6633</v>
      </c>
      <c r="L745" t="s">
        <v>871</v>
      </c>
      <c r="M745" t="s">
        <v>6215</v>
      </c>
      <c r="N745" t="s">
        <v>984</v>
      </c>
      <c r="O745" t="s">
        <v>873</v>
      </c>
      <c r="P745" t="s">
        <v>6216</v>
      </c>
      <c r="Q745" t="s">
        <v>280</v>
      </c>
      <c r="R745" t="s">
        <v>268</v>
      </c>
      <c r="S745" t="s">
        <v>268</v>
      </c>
      <c r="T745" t="s">
        <v>268</v>
      </c>
      <c r="U745" t="s">
        <v>268</v>
      </c>
      <c r="V745" t="s">
        <v>268</v>
      </c>
      <c r="W745" t="s">
        <v>6217</v>
      </c>
      <c r="X745" t="s">
        <v>1934</v>
      </c>
      <c r="Y745" t="s">
        <v>330</v>
      </c>
      <c r="Z745" t="s">
        <v>268</v>
      </c>
      <c r="AA745" t="s">
        <v>268</v>
      </c>
      <c r="AB745" t="s">
        <v>268</v>
      </c>
      <c r="AC745" t="s">
        <v>268</v>
      </c>
      <c r="AD745" t="s">
        <v>268</v>
      </c>
      <c r="AE745" t="s">
        <v>287</v>
      </c>
      <c r="AF745" t="s">
        <v>1811</v>
      </c>
      <c r="AG745" t="s">
        <v>875</v>
      </c>
      <c r="AH745" t="s">
        <v>1935</v>
      </c>
      <c r="AI745" t="s">
        <v>3261</v>
      </c>
      <c r="AJ745" t="s">
        <v>268</v>
      </c>
      <c r="AK745" t="s">
        <v>377</v>
      </c>
      <c r="AL745" t="s">
        <v>268</v>
      </c>
      <c r="AM745" t="s">
        <v>353</v>
      </c>
      <c r="AN745" t="s">
        <v>268</v>
      </c>
      <c r="AO745" t="s">
        <v>268</v>
      </c>
      <c r="AP745" t="s">
        <v>268</v>
      </c>
      <c r="AQ745" t="s">
        <v>268</v>
      </c>
      <c r="AR745" t="s">
        <v>268</v>
      </c>
      <c r="AS745" t="s">
        <v>268</v>
      </c>
      <c r="AT745" t="s">
        <v>268</v>
      </c>
      <c r="AU745" t="s">
        <v>268</v>
      </c>
      <c r="AV745" t="s">
        <v>268</v>
      </c>
      <c r="AW745" t="s">
        <v>268</v>
      </c>
      <c r="AX745" t="s">
        <v>268</v>
      </c>
      <c r="AY745" t="s">
        <v>268</v>
      </c>
      <c r="AZ745" t="s">
        <v>268</v>
      </c>
      <c r="BA745" t="s">
        <v>268</v>
      </c>
      <c r="BB745" t="s">
        <v>268</v>
      </c>
      <c r="BC745" t="s">
        <v>268</v>
      </c>
      <c r="BD745" t="s">
        <v>268</v>
      </c>
      <c r="BE745" t="s">
        <v>268</v>
      </c>
      <c r="BF745" t="s">
        <v>268</v>
      </c>
      <c r="BG745" t="s">
        <v>268</v>
      </c>
      <c r="BH745" t="s">
        <v>268</v>
      </c>
      <c r="BI745" t="s">
        <v>268</v>
      </c>
      <c r="BJ745" t="s">
        <v>268</v>
      </c>
      <c r="BK745" t="s">
        <v>268</v>
      </c>
      <c r="BL745" t="s">
        <v>268</v>
      </c>
      <c r="BM745" t="s">
        <v>268</v>
      </c>
      <c r="BN745" t="s">
        <v>268</v>
      </c>
      <c r="BO745" t="s">
        <v>268</v>
      </c>
      <c r="BP745" t="s">
        <v>268</v>
      </c>
      <c r="BQ745" t="s">
        <v>268</v>
      </c>
      <c r="BR745" t="s">
        <v>268</v>
      </c>
      <c r="BS745" t="s">
        <v>268</v>
      </c>
      <c r="BT745" t="s">
        <v>268</v>
      </c>
      <c r="BU745" t="s">
        <v>268</v>
      </c>
      <c r="BV745" t="s">
        <v>268</v>
      </c>
      <c r="BW745" t="s">
        <v>268</v>
      </c>
      <c r="BX745" t="s">
        <v>268</v>
      </c>
      <c r="BY745">
        <v>40</v>
      </c>
      <c r="BZ745">
        <v>40</v>
      </c>
      <c r="CA745" t="s">
        <v>142</v>
      </c>
      <c r="CB745" s="356">
        <v>123</v>
      </c>
      <c r="CC745" t="s">
        <v>1817</v>
      </c>
      <c r="CD745" t="s">
        <v>268</v>
      </c>
      <c r="CE745" t="s">
        <v>268</v>
      </c>
      <c r="CF745" s="356">
        <v>4</v>
      </c>
      <c r="CG745" t="s">
        <v>268</v>
      </c>
      <c r="CH745" t="s">
        <v>268</v>
      </c>
      <c r="CI745" t="s">
        <v>268</v>
      </c>
      <c r="CJ745" t="s">
        <v>268</v>
      </c>
      <c r="CK745" t="s">
        <v>268</v>
      </c>
      <c r="CL745" t="s">
        <v>268</v>
      </c>
      <c r="CM745" t="s">
        <v>11224</v>
      </c>
      <c r="CN745">
        <v>27.23</v>
      </c>
      <c r="CO745" t="s">
        <v>268</v>
      </c>
      <c r="CP745">
        <v>27.23</v>
      </c>
      <c r="CQ745">
        <v>365</v>
      </c>
      <c r="CR745" t="s">
        <v>878</v>
      </c>
      <c r="CS745" t="s">
        <v>11225</v>
      </c>
      <c r="CT745" t="s">
        <v>11226</v>
      </c>
      <c r="CU745" t="s">
        <v>11227</v>
      </c>
      <c r="CV745" t="s">
        <v>268</v>
      </c>
      <c r="CW745" t="s">
        <v>268</v>
      </c>
      <c r="CX745" t="s">
        <v>268</v>
      </c>
      <c r="CY745" t="s">
        <v>268</v>
      </c>
      <c r="CZ745" t="s">
        <v>268</v>
      </c>
      <c r="DA745" t="s">
        <v>268</v>
      </c>
      <c r="DB745" s="429">
        <f t="shared" si="149"/>
        <v>0</v>
      </c>
      <c r="DC745" s="284">
        <f t="shared" si="150"/>
        <v>0</v>
      </c>
      <c r="DD745" s="284">
        <f t="shared" si="151"/>
        <v>0</v>
      </c>
      <c r="DE745" s="284">
        <f t="shared" si="152"/>
        <v>0</v>
      </c>
      <c r="DF745" s="295">
        <f t="shared" si="153"/>
        <v>40</v>
      </c>
      <c r="DG745" s="284">
        <f t="shared" si="154"/>
        <v>1</v>
      </c>
      <c r="DH745" s="284">
        <f t="shared" si="155"/>
        <v>0</v>
      </c>
      <c r="DI745" s="284">
        <f t="shared" si="156"/>
        <v>0</v>
      </c>
      <c r="DJ745" s="284">
        <f t="shared" si="157"/>
        <v>0</v>
      </c>
      <c r="DK745" s="295">
        <f t="shared" si="158"/>
        <v>0</v>
      </c>
      <c r="DL745" s="297">
        <f t="shared" si="159"/>
        <v>4</v>
      </c>
      <c r="DM745" s="430">
        <f>IFERROR(IF(CA745="D",IF(DL745="A dispo.",DF745*VLOOKUP('DATI INPUT'!$F$27,TARIFFE_UD,4,FALSE),DF745*VLOOKUP(DL745,TARIFFE_UD,4,FALSE)),DF745*VLOOKUP(CB745-100,TARIFFE_UND,4,FALSE)),0)</f>
        <v>27.233565977801501</v>
      </c>
      <c r="DN745" s="430">
        <f>IFERROR(IF(CA745="D",IF(DL745="A dispo.",DK745*VLOOKUP('DATI INPUT'!$F$27,TARIFFE_UD,5,FALSE),DK745*VLOOKUP(DL745,TARIFFE_UD,5,FALSE)),DK745*VLOOKUP(CB745-100,TARIFFE_UND,5,FALSE)),0)</f>
        <v>0</v>
      </c>
      <c r="DO745" s="431">
        <f t="shared" si="160"/>
        <v>3.565977801500253E-3</v>
      </c>
      <c r="DP745" s="299">
        <f>IFERROR(IF(CA745="D",IF(DL745="A dispo.",DF745*VLOOKUP('DATI INPUT'!$F$27,TARIFFE_UD,2,FALSE),DF745*VLOOKUP(DL745,TARIFFE_UD,2,FALSE)),DF745*VLOOKUP(CB745-100,TARIFFE_UND,2,FALSE)),0)</f>
        <v>34.024535651411981</v>
      </c>
      <c r="DQ745" s="299">
        <f>IFERROR(IF(CA745="D",IF(DL745="A dispo.",DK745*VLOOKUP('DATI INPUT'!$F$27,TARIFFE_UD,3,FALSE),DK745*VLOOKUP(DL745,TARIFFE_UD,3,FALSE)),DK745*VLOOKUP(CB745-100,TARIFFE_UND,3,FALSE)),0)</f>
        <v>0</v>
      </c>
      <c r="DR745" s="299">
        <f t="shared" si="161"/>
        <v>34.024535651411981</v>
      </c>
    </row>
    <row r="746" spans="1:122" x14ac:dyDescent="0.25">
      <c r="A746" t="s">
        <v>6636</v>
      </c>
      <c r="B746" t="s">
        <v>1766</v>
      </c>
      <c r="C746" t="s">
        <v>6637</v>
      </c>
      <c r="D746" t="s">
        <v>6638</v>
      </c>
      <c r="E746" t="s">
        <v>268</v>
      </c>
      <c r="F746" t="s">
        <v>156</v>
      </c>
      <c r="G746" t="s">
        <v>6639</v>
      </c>
      <c r="H746" t="s">
        <v>6640</v>
      </c>
      <c r="I746" t="s">
        <v>1229</v>
      </c>
      <c r="J746" t="s">
        <v>156</v>
      </c>
      <c r="K746" t="s">
        <v>6641</v>
      </c>
      <c r="L746" t="s">
        <v>6642</v>
      </c>
      <c r="M746" t="s">
        <v>5973</v>
      </c>
      <c r="N746" t="s">
        <v>984</v>
      </c>
      <c r="O746" t="s">
        <v>873</v>
      </c>
      <c r="P746" t="s">
        <v>1934</v>
      </c>
      <c r="Q746" t="s">
        <v>461</v>
      </c>
      <c r="R746" t="s">
        <v>268</v>
      </c>
      <c r="S746" t="s">
        <v>268</v>
      </c>
      <c r="T746" t="s">
        <v>268</v>
      </c>
      <c r="U746" t="s">
        <v>268</v>
      </c>
      <c r="V746" t="s">
        <v>268</v>
      </c>
      <c r="W746" t="s">
        <v>5973</v>
      </c>
      <c r="X746" t="s">
        <v>1934</v>
      </c>
      <c r="Y746" t="s">
        <v>461</v>
      </c>
      <c r="Z746" t="s">
        <v>268</v>
      </c>
      <c r="AA746" t="s">
        <v>268</v>
      </c>
      <c r="AB746" t="s">
        <v>268</v>
      </c>
      <c r="AC746" t="s">
        <v>268</v>
      </c>
      <c r="AD746" t="s">
        <v>268</v>
      </c>
      <c r="AE746" t="s">
        <v>287</v>
      </c>
      <c r="AF746" t="s">
        <v>1811</v>
      </c>
      <c r="AG746" t="s">
        <v>875</v>
      </c>
      <c r="AH746" t="s">
        <v>1935</v>
      </c>
      <c r="AI746" t="s">
        <v>1246</v>
      </c>
      <c r="AJ746" t="s">
        <v>268</v>
      </c>
      <c r="AK746" t="s">
        <v>377</v>
      </c>
      <c r="AL746" t="s">
        <v>268</v>
      </c>
      <c r="AM746" t="s">
        <v>288</v>
      </c>
      <c r="AN746" t="s">
        <v>268</v>
      </c>
      <c r="AO746" t="s">
        <v>268</v>
      </c>
      <c r="AP746" t="s">
        <v>268</v>
      </c>
      <c r="AQ746" t="s">
        <v>268</v>
      </c>
      <c r="AR746" t="s">
        <v>268</v>
      </c>
      <c r="AS746" t="s">
        <v>268</v>
      </c>
      <c r="AT746" t="s">
        <v>268</v>
      </c>
      <c r="AU746" t="s">
        <v>268</v>
      </c>
      <c r="AV746" t="s">
        <v>268</v>
      </c>
      <c r="AW746" t="s">
        <v>268</v>
      </c>
      <c r="AX746" t="s">
        <v>268</v>
      </c>
      <c r="AY746" t="s">
        <v>268</v>
      </c>
      <c r="AZ746" t="s">
        <v>268</v>
      </c>
      <c r="BA746" t="s">
        <v>268</v>
      </c>
      <c r="BB746" t="s">
        <v>268</v>
      </c>
      <c r="BC746" t="s">
        <v>268</v>
      </c>
      <c r="BD746" t="s">
        <v>268</v>
      </c>
      <c r="BE746" t="s">
        <v>268</v>
      </c>
      <c r="BF746" t="s">
        <v>268</v>
      </c>
      <c r="BG746" t="s">
        <v>268</v>
      </c>
      <c r="BH746" t="s">
        <v>268</v>
      </c>
      <c r="BI746" t="s">
        <v>268</v>
      </c>
      <c r="BJ746" t="s">
        <v>268</v>
      </c>
      <c r="BK746" t="s">
        <v>268</v>
      </c>
      <c r="BL746" t="s">
        <v>268</v>
      </c>
      <c r="BM746" t="s">
        <v>268</v>
      </c>
      <c r="BN746" t="s">
        <v>268</v>
      </c>
      <c r="BO746" t="s">
        <v>268</v>
      </c>
      <c r="BP746" t="s">
        <v>268</v>
      </c>
      <c r="BQ746" t="s">
        <v>268</v>
      </c>
      <c r="BR746" t="s">
        <v>268</v>
      </c>
      <c r="BS746" t="s">
        <v>268</v>
      </c>
      <c r="BT746" t="s">
        <v>268</v>
      </c>
      <c r="BU746" t="s">
        <v>268</v>
      </c>
      <c r="BV746" t="s">
        <v>268</v>
      </c>
      <c r="BW746" t="s">
        <v>268</v>
      </c>
      <c r="BX746" t="s">
        <v>268</v>
      </c>
      <c r="BY746">
        <v>45</v>
      </c>
      <c r="BZ746">
        <v>45</v>
      </c>
      <c r="CA746" t="s">
        <v>142</v>
      </c>
      <c r="CB746" s="356">
        <v>122</v>
      </c>
      <c r="CC746" t="s">
        <v>876</v>
      </c>
      <c r="CD746" t="s">
        <v>268</v>
      </c>
      <c r="CE746" t="s">
        <v>268</v>
      </c>
      <c r="CF746" s="356">
        <v>1</v>
      </c>
      <c r="CG746" t="s">
        <v>268</v>
      </c>
      <c r="CH746" t="s">
        <v>268</v>
      </c>
      <c r="CI746" t="s">
        <v>268</v>
      </c>
      <c r="CJ746" t="s">
        <v>268</v>
      </c>
      <c r="CK746" t="s">
        <v>268</v>
      </c>
      <c r="CL746" t="s">
        <v>6643</v>
      </c>
      <c r="CM746" t="s">
        <v>11224</v>
      </c>
      <c r="CN746">
        <v>39.119999999999997</v>
      </c>
      <c r="CO746" t="s">
        <v>268</v>
      </c>
      <c r="CP746">
        <v>39.119999999999997</v>
      </c>
      <c r="CQ746">
        <v>365</v>
      </c>
      <c r="CR746" t="s">
        <v>878</v>
      </c>
      <c r="CS746" t="s">
        <v>11225</v>
      </c>
      <c r="CT746" t="s">
        <v>11226</v>
      </c>
      <c r="CU746" t="s">
        <v>11227</v>
      </c>
      <c r="CV746" t="s">
        <v>268</v>
      </c>
      <c r="CW746" t="s">
        <v>268</v>
      </c>
      <c r="CX746" t="s">
        <v>268</v>
      </c>
      <c r="CY746" t="s">
        <v>268</v>
      </c>
      <c r="CZ746" t="s">
        <v>268</v>
      </c>
      <c r="DA746" t="s">
        <v>268</v>
      </c>
      <c r="DB746" s="429">
        <f t="shared" si="149"/>
        <v>0</v>
      </c>
      <c r="DC746" s="284">
        <f t="shared" si="150"/>
        <v>0</v>
      </c>
      <c r="DD746" s="284">
        <f t="shared" si="151"/>
        <v>0</v>
      </c>
      <c r="DE746" s="284">
        <f t="shared" si="152"/>
        <v>0</v>
      </c>
      <c r="DF746" s="295">
        <f t="shared" si="153"/>
        <v>45</v>
      </c>
      <c r="DG746" s="284">
        <f t="shared" si="154"/>
        <v>0</v>
      </c>
      <c r="DH746" s="284">
        <f t="shared" si="155"/>
        <v>0</v>
      </c>
      <c r="DI746" s="284">
        <f t="shared" si="156"/>
        <v>0</v>
      </c>
      <c r="DJ746" s="284">
        <f t="shared" si="157"/>
        <v>0</v>
      </c>
      <c r="DK746" s="295">
        <f t="shared" si="158"/>
        <v>1</v>
      </c>
      <c r="DL746" s="297">
        <f t="shared" si="159"/>
        <v>1</v>
      </c>
      <c r="DM746" s="430">
        <f>IFERROR(IF(CA746="D",IF(DL746="A dispo.",DF746*VLOOKUP('DATI INPUT'!$F$27,TARIFFE_UD,4,FALSE),DF746*VLOOKUP(DL746,TARIFFE_UD,4,FALSE)),DF746*VLOOKUP(CB746-100,TARIFFE_UND,4,FALSE)),0)</f>
        <v>22.185965387088295</v>
      </c>
      <c r="DN746" s="430">
        <f>IFERROR(IF(CA746="D",IF(DL746="A dispo.",DK746*VLOOKUP('DATI INPUT'!$F$27,TARIFFE_UD,5,FALSE),DK746*VLOOKUP(DL746,TARIFFE_UD,5,FALSE)),DK746*VLOOKUP(CB746-100,TARIFFE_UND,5,FALSE)),0)</f>
        <v>16.930848468833439</v>
      </c>
      <c r="DO746" s="431">
        <f t="shared" si="160"/>
        <v>-3.1861440782634531E-3</v>
      </c>
      <c r="DP746" s="299">
        <f>IFERROR(IF(CA746="D",IF(DL746="A dispo.",DF746*VLOOKUP('DATI INPUT'!$F$27,TARIFFE_UD,2,FALSE),DF746*VLOOKUP(DL746,TARIFFE_UD,2,FALSE)),DF746*VLOOKUP(CB746-100,TARIFFE_UND,2,FALSE)),0)</f>
        <v>27.718263957400275</v>
      </c>
      <c r="DQ746" s="299">
        <f>IFERROR(IF(CA746="D",IF(DL746="A dispo.",DK746*VLOOKUP('DATI INPUT'!$F$27,TARIFFE_UD,3,FALSE),DK746*VLOOKUP(DL746,TARIFFE_UD,3,FALSE)),DK746*VLOOKUP(CB746-100,TARIFFE_UND,3,FALSE)),0)</f>
        <v>15.164853048114928</v>
      </c>
      <c r="DR746" s="299">
        <f t="shared" si="161"/>
        <v>42.883117005515203</v>
      </c>
    </row>
    <row r="747" spans="1:122" x14ac:dyDescent="0.25">
      <c r="A747" t="s">
        <v>6644</v>
      </c>
      <c r="B747" t="s">
        <v>1766</v>
      </c>
      <c r="C747" t="s">
        <v>6645</v>
      </c>
      <c r="D747" t="s">
        <v>6638</v>
      </c>
      <c r="E747" t="s">
        <v>268</v>
      </c>
      <c r="F747" t="s">
        <v>156</v>
      </c>
      <c r="G747" t="s">
        <v>6639</v>
      </c>
      <c r="H747" t="s">
        <v>6640</v>
      </c>
      <c r="I747" t="s">
        <v>1229</v>
      </c>
      <c r="J747" t="s">
        <v>156</v>
      </c>
      <c r="K747" t="s">
        <v>6641</v>
      </c>
      <c r="L747" t="s">
        <v>6642</v>
      </c>
      <c r="M747" t="s">
        <v>5973</v>
      </c>
      <c r="N747" t="s">
        <v>984</v>
      </c>
      <c r="O747" t="s">
        <v>873</v>
      </c>
      <c r="P747" t="s">
        <v>1934</v>
      </c>
      <c r="Q747" t="s">
        <v>461</v>
      </c>
      <c r="R747" t="s">
        <v>268</v>
      </c>
      <c r="S747" t="s">
        <v>268</v>
      </c>
      <c r="T747" t="s">
        <v>268</v>
      </c>
      <c r="U747" t="s">
        <v>268</v>
      </c>
      <c r="V747" t="s">
        <v>268</v>
      </c>
      <c r="W747" t="s">
        <v>5973</v>
      </c>
      <c r="X747" t="s">
        <v>1934</v>
      </c>
      <c r="Y747" t="s">
        <v>461</v>
      </c>
      <c r="Z747" t="s">
        <v>268</v>
      </c>
      <c r="AA747" t="s">
        <v>268</v>
      </c>
      <c r="AB747" t="s">
        <v>268</v>
      </c>
      <c r="AC747" t="s">
        <v>268</v>
      </c>
      <c r="AD747" t="s">
        <v>268</v>
      </c>
      <c r="AE747" t="s">
        <v>287</v>
      </c>
      <c r="AF747" t="s">
        <v>1811</v>
      </c>
      <c r="AG747" t="s">
        <v>875</v>
      </c>
      <c r="AH747" t="s">
        <v>1935</v>
      </c>
      <c r="AI747" t="s">
        <v>1246</v>
      </c>
      <c r="AJ747" t="s">
        <v>268</v>
      </c>
      <c r="AK747" t="s">
        <v>395</v>
      </c>
      <c r="AL747" t="s">
        <v>268</v>
      </c>
      <c r="AM747" t="s">
        <v>353</v>
      </c>
      <c r="AN747" t="s">
        <v>268</v>
      </c>
      <c r="AO747" t="s">
        <v>268</v>
      </c>
      <c r="AP747" t="s">
        <v>268</v>
      </c>
      <c r="AQ747" t="s">
        <v>268</v>
      </c>
      <c r="AR747" t="s">
        <v>268</v>
      </c>
      <c r="AS747" t="s">
        <v>268</v>
      </c>
      <c r="AT747" t="s">
        <v>268</v>
      </c>
      <c r="AU747" t="s">
        <v>268</v>
      </c>
      <c r="AV747" t="s">
        <v>268</v>
      </c>
      <c r="AW747" t="s">
        <v>268</v>
      </c>
      <c r="AX747" t="s">
        <v>268</v>
      </c>
      <c r="AY747" t="s">
        <v>268</v>
      </c>
      <c r="AZ747" t="s">
        <v>268</v>
      </c>
      <c r="BA747" t="s">
        <v>268</v>
      </c>
      <c r="BB747" t="s">
        <v>268</v>
      </c>
      <c r="BC747" t="s">
        <v>268</v>
      </c>
      <c r="BD747" t="s">
        <v>268</v>
      </c>
      <c r="BE747" t="s">
        <v>268</v>
      </c>
      <c r="BF747" t="s">
        <v>268</v>
      </c>
      <c r="BG747" t="s">
        <v>268</v>
      </c>
      <c r="BH747" t="s">
        <v>268</v>
      </c>
      <c r="BI747" t="s">
        <v>268</v>
      </c>
      <c r="BJ747" t="s">
        <v>268</v>
      </c>
      <c r="BK747" t="s">
        <v>268</v>
      </c>
      <c r="BL747" t="s">
        <v>268</v>
      </c>
      <c r="BM747" t="s">
        <v>268</v>
      </c>
      <c r="BN747" t="s">
        <v>268</v>
      </c>
      <c r="BO747" t="s">
        <v>268</v>
      </c>
      <c r="BP747" t="s">
        <v>268</v>
      </c>
      <c r="BQ747" t="s">
        <v>268</v>
      </c>
      <c r="BR747" t="s">
        <v>268</v>
      </c>
      <c r="BS747" t="s">
        <v>268</v>
      </c>
      <c r="BT747" t="s">
        <v>268</v>
      </c>
      <c r="BU747" t="s">
        <v>268</v>
      </c>
      <c r="BV747" t="s">
        <v>268</v>
      </c>
      <c r="BW747" t="s">
        <v>268</v>
      </c>
      <c r="BX747" t="s">
        <v>268</v>
      </c>
      <c r="BY747">
        <v>45</v>
      </c>
      <c r="BZ747">
        <v>45</v>
      </c>
      <c r="CA747" t="s">
        <v>142</v>
      </c>
      <c r="CB747" s="356">
        <v>123</v>
      </c>
      <c r="CC747" t="s">
        <v>1817</v>
      </c>
      <c r="CD747" t="s">
        <v>268</v>
      </c>
      <c r="CE747" t="s">
        <v>268</v>
      </c>
      <c r="CF747" s="356">
        <v>1</v>
      </c>
      <c r="CG747" t="s">
        <v>268</v>
      </c>
      <c r="CH747" t="s">
        <v>268</v>
      </c>
      <c r="CI747" t="s">
        <v>268</v>
      </c>
      <c r="CJ747" t="s">
        <v>268</v>
      </c>
      <c r="CK747" t="s">
        <v>268</v>
      </c>
      <c r="CL747" t="s">
        <v>268</v>
      </c>
      <c r="CM747" t="s">
        <v>11224</v>
      </c>
      <c r="CN747">
        <v>22.19</v>
      </c>
      <c r="CO747" t="s">
        <v>268</v>
      </c>
      <c r="CP747">
        <v>22.19</v>
      </c>
      <c r="CQ747">
        <v>365</v>
      </c>
      <c r="CR747" t="s">
        <v>878</v>
      </c>
      <c r="CS747" t="s">
        <v>11225</v>
      </c>
      <c r="CT747" t="s">
        <v>11226</v>
      </c>
      <c r="CU747" t="s">
        <v>11227</v>
      </c>
      <c r="CV747" t="s">
        <v>268</v>
      </c>
      <c r="CW747" t="s">
        <v>268</v>
      </c>
      <c r="CX747" t="s">
        <v>268</v>
      </c>
      <c r="CY747" t="s">
        <v>268</v>
      </c>
      <c r="CZ747" t="s">
        <v>268</v>
      </c>
      <c r="DA747" t="s">
        <v>268</v>
      </c>
      <c r="DB747" s="429">
        <f t="shared" si="149"/>
        <v>0</v>
      </c>
      <c r="DC747" s="284">
        <f t="shared" si="150"/>
        <v>0</v>
      </c>
      <c r="DD747" s="284">
        <f t="shared" si="151"/>
        <v>0</v>
      </c>
      <c r="DE747" s="284">
        <f t="shared" si="152"/>
        <v>0</v>
      </c>
      <c r="DF747" s="295">
        <f t="shared" si="153"/>
        <v>45</v>
      </c>
      <c r="DG747" s="284">
        <f t="shared" si="154"/>
        <v>1</v>
      </c>
      <c r="DH747" s="284">
        <f t="shared" si="155"/>
        <v>0</v>
      </c>
      <c r="DI747" s="284">
        <f t="shared" si="156"/>
        <v>0</v>
      </c>
      <c r="DJ747" s="284">
        <f t="shared" si="157"/>
        <v>0</v>
      </c>
      <c r="DK747" s="295">
        <f t="shared" si="158"/>
        <v>0</v>
      </c>
      <c r="DL747" s="297">
        <f t="shared" si="159"/>
        <v>1</v>
      </c>
      <c r="DM747" s="430">
        <f>IFERROR(IF(CA747="D",IF(DL747="A dispo.",DF747*VLOOKUP('DATI INPUT'!$F$27,TARIFFE_UD,4,FALSE),DF747*VLOOKUP(DL747,TARIFFE_UD,4,FALSE)),DF747*VLOOKUP(CB747-100,TARIFFE_UND,4,FALSE)),0)</f>
        <v>22.185965387088295</v>
      </c>
      <c r="DN747" s="430">
        <f>IFERROR(IF(CA747="D",IF(DL747="A dispo.",DK747*VLOOKUP('DATI INPUT'!$F$27,TARIFFE_UD,5,FALSE),DK747*VLOOKUP(DL747,TARIFFE_UD,5,FALSE)),DK747*VLOOKUP(CB747-100,TARIFFE_UND,5,FALSE)),0)</f>
        <v>0</v>
      </c>
      <c r="DO747" s="431">
        <f t="shared" si="160"/>
        <v>-4.034612911706148E-3</v>
      </c>
      <c r="DP747" s="299">
        <f>IFERROR(IF(CA747="D",IF(DL747="A dispo.",DF747*VLOOKUP('DATI INPUT'!$F$27,TARIFFE_UD,2,FALSE),DF747*VLOOKUP(DL747,TARIFFE_UD,2,FALSE)),DF747*VLOOKUP(CB747-100,TARIFFE_UND,2,FALSE)),0)</f>
        <v>27.718263957400275</v>
      </c>
      <c r="DQ747" s="299">
        <f>IFERROR(IF(CA747="D",IF(DL747="A dispo.",DK747*VLOOKUP('DATI INPUT'!$F$27,TARIFFE_UD,3,FALSE),DK747*VLOOKUP(DL747,TARIFFE_UD,3,FALSE)),DK747*VLOOKUP(CB747-100,TARIFFE_UND,3,FALSE)),0)</f>
        <v>0</v>
      </c>
      <c r="DR747" s="299">
        <f t="shared" si="161"/>
        <v>27.718263957400275</v>
      </c>
    </row>
    <row r="748" spans="1:122" x14ac:dyDescent="0.25">
      <c r="A748" t="s">
        <v>6646</v>
      </c>
      <c r="B748" t="s">
        <v>6647</v>
      </c>
      <c r="C748" t="s">
        <v>6648</v>
      </c>
      <c r="D748" t="s">
        <v>1360</v>
      </c>
      <c r="E748" t="s">
        <v>1360</v>
      </c>
      <c r="F748" t="s">
        <v>155</v>
      </c>
      <c r="G748" t="s">
        <v>6649</v>
      </c>
      <c r="H748" t="s">
        <v>268</v>
      </c>
      <c r="I748" t="s">
        <v>268</v>
      </c>
      <c r="J748" t="s">
        <v>268</v>
      </c>
      <c r="K748" t="s">
        <v>268</v>
      </c>
      <c r="L748" t="s">
        <v>268</v>
      </c>
      <c r="M748" t="s">
        <v>1262</v>
      </c>
      <c r="N748" t="s">
        <v>418</v>
      </c>
      <c r="O748" t="s">
        <v>5043</v>
      </c>
      <c r="P748" t="s">
        <v>1263</v>
      </c>
      <c r="Q748" t="s">
        <v>932</v>
      </c>
      <c r="R748" t="s">
        <v>268</v>
      </c>
      <c r="S748" t="s">
        <v>268</v>
      </c>
      <c r="T748" t="s">
        <v>268</v>
      </c>
      <c r="U748" t="s">
        <v>268</v>
      </c>
      <c r="V748" t="s">
        <v>268</v>
      </c>
      <c r="W748" t="s">
        <v>2527</v>
      </c>
      <c r="X748" t="s">
        <v>2528</v>
      </c>
      <c r="Y748" t="s">
        <v>268</v>
      </c>
      <c r="Z748" t="s">
        <v>268</v>
      </c>
      <c r="AA748" t="s">
        <v>268</v>
      </c>
      <c r="AB748" t="s">
        <v>268</v>
      </c>
      <c r="AC748" t="s">
        <v>268</v>
      </c>
      <c r="AD748" t="s">
        <v>268</v>
      </c>
      <c r="AE748" t="s">
        <v>287</v>
      </c>
      <c r="AF748" t="s">
        <v>1811</v>
      </c>
      <c r="AG748" t="s">
        <v>875</v>
      </c>
      <c r="AH748" t="s">
        <v>6650</v>
      </c>
      <c r="AI748" t="s">
        <v>1056</v>
      </c>
      <c r="AJ748" t="s">
        <v>268</v>
      </c>
      <c r="AK748" t="s">
        <v>410</v>
      </c>
      <c r="AL748" t="s">
        <v>268</v>
      </c>
      <c r="AM748" t="s">
        <v>355</v>
      </c>
      <c r="AN748" t="s">
        <v>287</v>
      </c>
      <c r="AO748" t="s">
        <v>1811</v>
      </c>
      <c r="AP748" t="s">
        <v>875</v>
      </c>
      <c r="AQ748" t="s">
        <v>6650</v>
      </c>
      <c r="AR748" t="s">
        <v>1056</v>
      </c>
      <c r="AS748" t="s">
        <v>268</v>
      </c>
      <c r="AT748" t="s">
        <v>395</v>
      </c>
      <c r="AU748" t="s">
        <v>268</v>
      </c>
      <c r="AV748" t="s">
        <v>355</v>
      </c>
      <c r="AW748" t="s">
        <v>268</v>
      </c>
      <c r="AX748" t="s">
        <v>268</v>
      </c>
      <c r="AY748" t="s">
        <v>268</v>
      </c>
      <c r="AZ748" t="s">
        <v>268</v>
      </c>
      <c r="BA748" t="s">
        <v>268</v>
      </c>
      <c r="BB748" t="s">
        <v>268</v>
      </c>
      <c r="BC748" t="s">
        <v>268</v>
      </c>
      <c r="BD748" t="s">
        <v>268</v>
      </c>
      <c r="BE748" t="s">
        <v>268</v>
      </c>
      <c r="BF748" t="s">
        <v>268</v>
      </c>
      <c r="BG748" t="s">
        <v>268</v>
      </c>
      <c r="BH748" t="s">
        <v>268</v>
      </c>
      <c r="BI748" t="s">
        <v>268</v>
      </c>
      <c r="BJ748" t="s">
        <v>268</v>
      </c>
      <c r="BK748" t="s">
        <v>268</v>
      </c>
      <c r="BL748" t="s">
        <v>268</v>
      </c>
      <c r="BM748" t="s">
        <v>268</v>
      </c>
      <c r="BN748" t="s">
        <v>268</v>
      </c>
      <c r="BO748" t="s">
        <v>268</v>
      </c>
      <c r="BP748" t="s">
        <v>268</v>
      </c>
      <c r="BQ748" t="s">
        <v>268</v>
      </c>
      <c r="BR748" t="s">
        <v>268</v>
      </c>
      <c r="BS748" t="s">
        <v>268</v>
      </c>
      <c r="BT748" t="s">
        <v>268</v>
      </c>
      <c r="BU748" t="s">
        <v>268</v>
      </c>
      <c r="BV748" t="s">
        <v>268</v>
      </c>
      <c r="BW748" t="s">
        <v>268</v>
      </c>
      <c r="BX748" t="s">
        <v>268</v>
      </c>
      <c r="BY748">
        <v>366</v>
      </c>
      <c r="BZ748">
        <v>366</v>
      </c>
      <c r="CA748" t="s">
        <v>142</v>
      </c>
      <c r="CB748" s="356">
        <v>122</v>
      </c>
      <c r="CC748" t="s">
        <v>876</v>
      </c>
      <c r="CD748" t="s">
        <v>268</v>
      </c>
      <c r="CE748" t="s">
        <v>268</v>
      </c>
      <c r="CF748" t="s">
        <v>268</v>
      </c>
      <c r="CG748" t="s">
        <v>268</v>
      </c>
      <c r="CH748" t="s">
        <v>268</v>
      </c>
      <c r="CI748" t="s">
        <v>268</v>
      </c>
      <c r="CJ748" t="s">
        <v>268</v>
      </c>
      <c r="CK748" t="s">
        <v>268</v>
      </c>
      <c r="CL748" t="s">
        <v>268</v>
      </c>
      <c r="CM748" t="s">
        <v>11224</v>
      </c>
      <c r="CN748">
        <v>299.39999999999998</v>
      </c>
      <c r="CO748" t="s">
        <v>268</v>
      </c>
      <c r="CP748">
        <v>299.39999999999998</v>
      </c>
      <c r="CQ748">
        <v>365</v>
      </c>
      <c r="CR748" t="s">
        <v>878</v>
      </c>
      <c r="CS748" t="s">
        <v>11225</v>
      </c>
      <c r="CT748" t="s">
        <v>11226</v>
      </c>
      <c r="CU748" t="s">
        <v>11227</v>
      </c>
      <c r="CV748" t="s">
        <v>268</v>
      </c>
      <c r="CW748" t="s">
        <v>268</v>
      </c>
      <c r="CX748" t="s">
        <v>268</v>
      </c>
      <c r="CY748" t="s">
        <v>268</v>
      </c>
      <c r="CZ748" t="s">
        <v>268</v>
      </c>
      <c r="DA748" t="s">
        <v>268</v>
      </c>
      <c r="DB748" s="429">
        <f t="shared" si="149"/>
        <v>0</v>
      </c>
      <c r="DC748" s="284">
        <f t="shared" si="150"/>
        <v>0</v>
      </c>
      <c r="DD748" s="284">
        <f t="shared" si="151"/>
        <v>0</v>
      </c>
      <c r="DE748" s="284">
        <f t="shared" si="152"/>
        <v>0</v>
      </c>
      <c r="DF748" s="295">
        <f t="shared" si="153"/>
        <v>366.00000000000006</v>
      </c>
      <c r="DG748" s="284">
        <f t="shared" si="154"/>
        <v>0</v>
      </c>
      <c r="DH748" s="284">
        <f t="shared" si="155"/>
        <v>0</v>
      </c>
      <c r="DI748" s="284">
        <f t="shared" si="156"/>
        <v>0</v>
      </c>
      <c r="DJ748" s="284">
        <f t="shared" si="157"/>
        <v>0</v>
      </c>
      <c r="DK748" s="295">
        <f t="shared" si="158"/>
        <v>1</v>
      </c>
      <c r="DL748" s="297" t="str">
        <f t="shared" si="159"/>
        <v>A dispo.</v>
      </c>
      <c r="DM748" s="430">
        <f>IFERROR(IF(CA748="D",IF(DL748="A dispo.",DF748*VLOOKUP('DATI INPUT'!$F$27,TARIFFE_UD,4,FALSE),DF748*VLOOKUP(DL748,TARIFFE_UD,4,FALSE)),DF748*VLOOKUP(CB748-100,TARIFFE_UND,4,FALSE)),0)</f>
        <v>232.00180947640908</v>
      </c>
      <c r="DN748" s="430">
        <f>IFERROR(IF(CA748="D",IF(DL748="A dispo.",DK748*VLOOKUP('DATI INPUT'!$F$27,TARIFFE_UD,5,FALSE),DK748*VLOOKUP(DL748,TARIFFE_UD,5,FALSE)),DK748*VLOOKUP(CB748-100,TARIFFE_UND,5,FALSE)),0)</f>
        <v>67.397800635548478</v>
      </c>
      <c r="DO748" s="431">
        <f t="shared" si="160"/>
        <v>-3.8988804243444974E-4</v>
      </c>
      <c r="DP748" s="299">
        <f>IFERROR(IF(CA748="D",IF(DL748="A dispo.",DF748*VLOOKUP('DATI INPUT'!$F$27,TARIFFE_UD,2,FALSE),DF748*VLOOKUP(DL748,TARIFFE_UD,2,FALSE)),DF748*VLOOKUP(CB748-100,TARIFFE_UND,2,FALSE)),0)</f>
        <v>289.85384595452859</v>
      </c>
      <c r="DQ748" s="299">
        <f>IFERROR(IF(CA748="D",IF(DL748="A dispo.",DK748*VLOOKUP('DATI INPUT'!$F$27,TARIFFE_UD,3,FALSE),DK748*VLOOKUP(DL748,TARIFFE_UD,3,FALSE)),DK748*VLOOKUP(CB748-100,TARIFFE_UND,3,FALSE)),0)</f>
        <v>60.367780403072892</v>
      </c>
      <c r="DR748" s="299">
        <f t="shared" si="161"/>
        <v>350.22162635760151</v>
      </c>
    </row>
    <row r="749" spans="1:122" x14ac:dyDescent="0.25">
      <c r="A749" t="s">
        <v>6651</v>
      </c>
      <c r="B749" t="s">
        <v>6652</v>
      </c>
      <c r="C749" t="s">
        <v>6653</v>
      </c>
      <c r="D749" t="s">
        <v>6654</v>
      </c>
      <c r="E749" t="s">
        <v>268</v>
      </c>
      <c r="F749" t="s">
        <v>156</v>
      </c>
      <c r="G749" t="s">
        <v>6655</v>
      </c>
      <c r="H749" t="s">
        <v>5474</v>
      </c>
      <c r="I749" t="s">
        <v>6656</v>
      </c>
      <c r="J749" t="s">
        <v>274</v>
      </c>
      <c r="K749" t="s">
        <v>6657</v>
      </c>
      <c r="L749" t="s">
        <v>6658</v>
      </c>
      <c r="M749" t="s">
        <v>5477</v>
      </c>
      <c r="N749" t="s">
        <v>1931</v>
      </c>
      <c r="O749" t="s">
        <v>1258</v>
      </c>
      <c r="P749" t="s">
        <v>5478</v>
      </c>
      <c r="Q749" t="s">
        <v>275</v>
      </c>
      <c r="R749" t="s">
        <v>268</v>
      </c>
      <c r="S749" t="s">
        <v>268</v>
      </c>
      <c r="T749" t="s">
        <v>268</v>
      </c>
      <c r="U749" t="s">
        <v>268</v>
      </c>
      <c r="V749" t="s">
        <v>268</v>
      </c>
      <c r="W749" t="s">
        <v>1933</v>
      </c>
      <c r="X749" t="s">
        <v>1934</v>
      </c>
      <c r="Y749" t="s">
        <v>544</v>
      </c>
      <c r="Z749" t="s">
        <v>268</v>
      </c>
      <c r="AA749" t="s">
        <v>268</v>
      </c>
      <c r="AB749" t="s">
        <v>268</v>
      </c>
      <c r="AC749" t="s">
        <v>268</v>
      </c>
      <c r="AD749" t="s">
        <v>268</v>
      </c>
      <c r="AE749" t="s">
        <v>287</v>
      </c>
      <c r="AF749" t="s">
        <v>1811</v>
      </c>
      <c r="AG749" t="s">
        <v>875</v>
      </c>
      <c r="AH749" t="s">
        <v>1935</v>
      </c>
      <c r="AI749" t="s">
        <v>677</v>
      </c>
      <c r="AJ749" t="s">
        <v>268</v>
      </c>
      <c r="AK749" t="s">
        <v>467</v>
      </c>
      <c r="AL749" t="s">
        <v>268</v>
      </c>
      <c r="AM749" t="s">
        <v>355</v>
      </c>
      <c r="AN749" t="s">
        <v>268</v>
      </c>
      <c r="AO749" t="s">
        <v>268</v>
      </c>
      <c r="AP749" t="s">
        <v>268</v>
      </c>
      <c r="AQ749" t="s">
        <v>268</v>
      </c>
      <c r="AR749" t="s">
        <v>268</v>
      </c>
      <c r="AS749" t="s">
        <v>268</v>
      </c>
      <c r="AT749" t="s">
        <v>268</v>
      </c>
      <c r="AU749" t="s">
        <v>268</v>
      </c>
      <c r="AV749" t="s">
        <v>268</v>
      </c>
      <c r="AW749" t="s">
        <v>268</v>
      </c>
      <c r="AX749" t="s">
        <v>268</v>
      </c>
      <c r="AY749" t="s">
        <v>268</v>
      </c>
      <c r="AZ749" t="s">
        <v>268</v>
      </c>
      <c r="BA749" t="s">
        <v>268</v>
      </c>
      <c r="BB749" t="s">
        <v>268</v>
      </c>
      <c r="BC749" t="s">
        <v>268</v>
      </c>
      <c r="BD749" t="s">
        <v>268</v>
      </c>
      <c r="BE749" t="s">
        <v>268</v>
      </c>
      <c r="BF749" t="s">
        <v>268</v>
      </c>
      <c r="BG749" t="s">
        <v>268</v>
      </c>
      <c r="BH749" t="s">
        <v>268</v>
      </c>
      <c r="BI749" t="s">
        <v>268</v>
      </c>
      <c r="BJ749" t="s">
        <v>268</v>
      </c>
      <c r="BK749" t="s">
        <v>268</v>
      </c>
      <c r="BL749" t="s">
        <v>268</v>
      </c>
      <c r="BM749" t="s">
        <v>268</v>
      </c>
      <c r="BN749" t="s">
        <v>268</v>
      </c>
      <c r="BO749" t="s">
        <v>268</v>
      </c>
      <c r="BP749" t="s">
        <v>268</v>
      </c>
      <c r="BQ749" t="s">
        <v>268</v>
      </c>
      <c r="BR749" t="s">
        <v>268</v>
      </c>
      <c r="BS749" t="s">
        <v>268</v>
      </c>
      <c r="BT749" t="s">
        <v>268</v>
      </c>
      <c r="BU749" t="s">
        <v>268</v>
      </c>
      <c r="BV749" t="s">
        <v>268</v>
      </c>
      <c r="BW749" t="s">
        <v>268</v>
      </c>
      <c r="BX749" t="s">
        <v>268</v>
      </c>
      <c r="BY749">
        <v>110</v>
      </c>
      <c r="BZ749">
        <v>110</v>
      </c>
      <c r="CA749" t="s">
        <v>142</v>
      </c>
      <c r="CB749" s="356">
        <v>122</v>
      </c>
      <c r="CC749" t="s">
        <v>876</v>
      </c>
      <c r="CD749" t="s">
        <v>268</v>
      </c>
      <c r="CE749" t="s">
        <v>268</v>
      </c>
      <c r="CF749" t="s">
        <v>268</v>
      </c>
      <c r="CG749" t="s">
        <v>268</v>
      </c>
      <c r="CH749" t="s">
        <v>268</v>
      </c>
      <c r="CI749" t="s">
        <v>268</v>
      </c>
      <c r="CJ749" t="s">
        <v>268</v>
      </c>
      <c r="CK749" t="s">
        <v>268</v>
      </c>
      <c r="CL749" t="s">
        <v>268</v>
      </c>
      <c r="CM749" t="s">
        <v>11224</v>
      </c>
      <c r="CN749">
        <v>137.13</v>
      </c>
      <c r="CO749" t="s">
        <v>268</v>
      </c>
      <c r="CP749">
        <v>137.13</v>
      </c>
      <c r="CQ749">
        <v>365</v>
      </c>
      <c r="CR749" t="s">
        <v>878</v>
      </c>
      <c r="CS749" t="s">
        <v>11225</v>
      </c>
      <c r="CT749" t="s">
        <v>11226</v>
      </c>
      <c r="CU749" t="s">
        <v>11227</v>
      </c>
      <c r="CV749" t="s">
        <v>268</v>
      </c>
      <c r="CW749" t="s">
        <v>268</v>
      </c>
      <c r="CX749" t="s">
        <v>268</v>
      </c>
      <c r="CY749" t="s">
        <v>268</v>
      </c>
      <c r="CZ749" t="s">
        <v>268</v>
      </c>
      <c r="DA749" t="s">
        <v>268</v>
      </c>
      <c r="DB749" s="429">
        <f t="shared" si="149"/>
        <v>0</v>
      </c>
      <c r="DC749" s="284">
        <f t="shared" si="150"/>
        <v>0</v>
      </c>
      <c r="DD749" s="284">
        <f t="shared" si="151"/>
        <v>0</v>
      </c>
      <c r="DE749" s="284">
        <f t="shared" si="152"/>
        <v>0</v>
      </c>
      <c r="DF749" s="295">
        <f t="shared" si="153"/>
        <v>110</v>
      </c>
      <c r="DG749" s="284">
        <f t="shared" si="154"/>
        <v>0</v>
      </c>
      <c r="DH749" s="284">
        <f t="shared" si="155"/>
        <v>0</v>
      </c>
      <c r="DI749" s="284">
        <f t="shared" si="156"/>
        <v>0</v>
      </c>
      <c r="DJ749" s="284">
        <f t="shared" si="157"/>
        <v>0</v>
      </c>
      <c r="DK749" s="295">
        <f t="shared" si="158"/>
        <v>1</v>
      </c>
      <c r="DL749" s="297" t="str">
        <f t="shared" si="159"/>
        <v>A dispo.</v>
      </c>
      <c r="DM749" s="430">
        <f>IFERROR(IF(CA749="D",IF(DL749="A dispo.",DF749*VLOOKUP('DATI INPUT'!$F$27,TARIFFE_UD,4,FALSE),DF749*VLOOKUP(DL749,TARIFFE_UD,4,FALSE)),DF749*VLOOKUP(CB749-100,TARIFFE_UND,4,FALSE)),0)</f>
        <v>69.727319787991789</v>
      </c>
      <c r="DN749" s="430">
        <f>IFERROR(IF(CA749="D",IF(DL749="A dispo.",DK749*VLOOKUP('DATI INPUT'!$F$27,TARIFFE_UD,5,FALSE),DK749*VLOOKUP(DL749,TARIFFE_UD,5,FALSE)),DK749*VLOOKUP(CB749-100,TARIFFE_UND,5,FALSE)),0)</f>
        <v>67.397800635548478</v>
      </c>
      <c r="DO749" s="431">
        <f t="shared" si="160"/>
        <v>-4.8795764597286961E-3</v>
      </c>
      <c r="DP749" s="299">
        <f>IFERROR(IF(CA749="D",IF(DL749="A dispo.",DF749*VLOOKUP('DATI INPUT'!$F$27,TARIFFE_UD,2,FALSE),DF749*VLOOKUP(DL749,TARIFFE_UD,2,FALSE)),DF749*VLOOKUP(CB749-100,TARIFFE_UND,2,FALSE)),0)</f>
        <v>87.114543866115142</v>
      </c>
      <c r="DQ749" s="299">
        <f>IFERROR(IF(CA749="D",IF(DL749="A dispo.",DK749*VLOOKUP('DATI INPUT'!$F$27,TARIFFE_UD,3,FALSE),DK749*VLOOKUP(DL749,TARIFFE_UD,3,FALSE)),DK749*VLOOKUP(CB749-100,TARIFFE_UND,3,FALSE)),0)</f>
        <v>60.367780403072892</v>
      </c>
      <c r="DR749" s="299">
        <f t="shared" si="161"/>
        <v>147.48232426918804</v>
      </c>
    </row>
    <row r="750" spans="1:122" x14ac:dyDescent="0.25">
      <c r="A750" t="s">
        <v>6659</v>
      </c>
      <c r="B750" t="s">
        <v>6660</v>
      </c>
      <c r="C750" t="s">
        <v>6661</v>
      </c>
      <c r="D750" t="s">
        <v>6662</v>
      </c>
      <c r="E750" t="s">
        <v>268</v>
      </c>
      <c r="F750" t="s">
        <v>156</v>
      </c>
      <c r="G750" t="s">
        <v>6663</v>
      </c>
      <c r="H750" t="s">
        <v>1238</v>
      </c>
      <c r="I750" t="s">
        <v>6664</v>
      </c>
      <c r="J750" t="s">
        <v>156</v>
      </c>
      <c r="K750" t="s">
        <v>6665</v>
      </c>
      <c r="L750" t="s">
        <v>960</v>
      </c>
      <c r="M750" t="s">
        <v>6666</v>
      </c>
      <c r="N750" t="s">
        <v>6667</v>
      </c>
      <c r="O750" t="s">
        <v>6668</v>
      </c>
      <c r="P750" t="s">
        <v>6669</v>
      </c>
      <c r="Q750" t="s">
        <v>282</v>
      </c>
      <c r="R750" t="s">
        <v>268</v>
      </c>
      <c r="S750" t="s">
        <v>268</v>
      </c>
      <c r="T750" t="s">
        <v>268</v>
      </c>
      <c r="U750" t="s">
        <v>268</v>
      </c>
      <c r="V750" t="s">
        <v>268</v>
      </c>
      <c r="W750" t="s">
        <v>10400</v>
      </c>
      <c r="X750" t="s">
        <v>10367</v>
      </c>
      <c r="Y750" t="s">
        <v>299</v>
      </c>
      <c r="Z750" t="s">
        <v>268</v>
      </c>
      <c r="AA750" t="s">
        <v>268</v>
      </c>
      <c r="AB750" t="s">
        <v>268</v>
      </c>
      <c r="AC750" t="s">
        <v>268</v>
      </c>
      <c r="AD750" t="s">
        <v>268</v>
      </c>
      <c r="AE750" t="s">
        <v>287</v>
      </c>
      <c r="AF750" t="s">
        <v>1811</v>
      </c>
      <c r="AG750" t="s">
        <v>875</v>
      </c>
      <c r="AH750" t="s">
        <v>2154</v>
      </c>
      <c r="AI750" t="s">
        <v>946</v>
      </c>
      <c r="AJ750" t="s">
        <v>268</v>
      </c>
      <c r="AK750" t="s">
        <v>375</v>
      </c>
      <c r="AL750" t="s">
        <v>268</v>
      </c>
      <c r="AM750" t="s">
        <v>405</v>
      </c>
      <c r="AN750" t="s">
        <v>268</v>
      </c>
      <c r="AO750" t="s">
        <v>268</v>
      </c>
      <c r="AP750" t="s">
        <v>268</v>
      </c>
      <c r="AQ750" t="s">
        <v>268</v>
      </c>
      <c r="AR750" t="s">
        <v>268</v>
      </c>
      <c r="AS750" t="s">
        <v>268</v>
      </c>
      <c r="AT750" t="s">
        <v>268</v>
      </c>
      <c r="AU750" t="s">
        <v>268</v>
      </c>
      <c r="AV750" t="s">
        <v>268</v>
      </c>
      <c r="AW750" t="s">
        <v>268</v>
      </c>
      <c r="AX750" t="s">
        <v>268</v>
      </c>
      <c r="AY750" t="s">
        <v>268</v>
      </c>
      <c r="AZ750" t="s">
        <v>268</v>
      </c>
      <c r="BA750" t="s">
        <v>268</v>
      </c>
      <c r="BB750" t="s">
        <v>268</v>
      </c>
      <c r="BC750" t="s">
        <v>268</v>
      </c>
      <c r="BD750" t="s">
        <v>268</v>
      </c>
      <c r="BE750" t="s">
        <v>268</v>
      </c>
      <c r="BF750" t="s">
        <v>268</v>
      </c>
      <c r="BG750" t="s">
        <v>268</v>
      </c>
      <c r="BH750" t="s">
        <v>268</v>
      </c>
      <c r="BI750" t="s">
        <v>268</v>
      </c>
      <c r="BJ750" t="s">
        <v>268</v>
      </c>
      <c r="BK750" t="s">
        <v>268</v>
      </c>
      <c r="BL750" t="s">
        <v>268</v>
      </c>
      <c r="BM750" t="s">
        <v>268</v>
      </c>
      <c r="BN750" t="s">
        <v>268</v>
      </c>
      <c r="BO750" t="s">
        <v>268</v>
      </c>
      <c r="BP750" t="s">
        <v>268</v>
      </c>
      <c r="BQ750" t="s">
        <v>268</v>
      </c>
      <c r="BR750" t="s">
        <v>268</v>
      </c>
      <c r="BS750" t="s">
        <v>268</v>
      </c>
      <c r="BT750" t="s">
        <v>268</v>
      </c>
      <c r="BU750" t="s">
        <v>268</v>
      </c>
      <c r="BV750" t="s">
        <v>268</v>
      </c>
      <c r="BW750" t="s">
        <v>268</v>
      </c>
      <c r="BX750" t="s">
        <v>268</v>
      </c>
      <c r="BY750">
        <v>96.5</v>
      </c>
      <c r="BZ750">
        <v>96.5</v>
      </c>
      <c r="CA750" t="s">
        <v>142</v>
      </c>
      <c r="CB750" s="356">
        <v>122</v>
      </c>
      <c r="CC750" t="s">
        <v>876</v>
      </c>
      <c r="CD750" t="s">
        <v>268</v>
      </c>
      <c r="CE750" t="s">
        <v>268</v>
      </c>
      <c r="CF750" t="s">
        <v>268</v>
      </c>
      <c r="CG750" t="s">
        <v>268</v>
      </c>
      <c r="CH750" t="s">
        <v>268</v>
      </c>
      <c r="CI750" t="s">
        <v>268</v>
      </c>
      <c r="CJ750" t="s">
        <v>268</v>
      </c>
      <c r="CK750" t="s">
        <v>268</v>
      </c>
      <c r="CL750" t="s">
        <v>268</v>
      </c>
      <c r="CM750" t="s">
        <v>11224</v>
      </c>
      <c r="CN750">
        <v>128.57</v>
      </c>
      <c r="CO750" t="s">
        <v>268</v>
      </c>
      <c r="CP750">
        <v>128.57</v>
      </c>
      <c r="CQ750">
        <v>365</v>
      </c>
      <c r="CR750" t="s">
        <v>878</v>
      </c>
      <c r="CS750" t="s">
        <v>11225</v>
      </c>
      <c r="CT750" t="s">
        <v>11226</v>
      </c>
      <c r="CU750" t="s">
        <v>11227</v>
      </c>
      <c r="CV750" t="s">
        <v>268</v>
      </c>
      <c r="CW750" t="s">
        <v>268</v>
      </c>
      <c r="CX750" t="s">
        <v>268</v>
      </c>
      <c r="CY750" t="s">
        <v>268</v>
      </c>
      <c r="CZ750" t="s">
        <v>268</v>
      </c>
      <c r="DA750" t="s">
        <v>268</v>
      </c>
      <c r="DB750" s="429">
        <f t="shared" si="149"/>
        <v>0</v>
      </c>
      <c r="DC750" s="284">
        <f t="shared" si="150"/>
        <v>0</v>
      </c>
      <c r="DD750" s="284">
        <f t="shared" si="151"/>
        <v>0</v>
      </c>
      <c r="DE750" s="284">
        <f t="shared" si="152"/>
        <v>0</v>
      </c>
      <c r="DF750" s="295">
        <f t="shared" si="153"/>
        <v>96.500000000000014</v>
      </c>
      <c r="DG750" s="284">
        <f t="shared" si="154"/>
        <v>0</v>
      </c>
      <c r="DH750" s="284">
        <f t="shared" si="155"/>
        <v>0</v>
      </c>
      <c r="DI750" s="284">
        <f t="shared" si="156"/>
        <v>0</v>
      </c>
      <c r="DJ750" s="284">
        <f t="shared" si="157"/>
        <v>0</v>
      </c>
      <c r="DK750" s="295">
        <f t="shared" si="158"/>
        <v>1</v>
      </c>
      <c r="DL750" s="297" t="str">
        <f t="shared" si="159"/>
        <v>A dispo.</v>
      </c>
      <c r="DM750" s="430">
        <f>IFERROR(IF(CA750="D",IF(DL750="A dispo.",DF750*VLOOKUP('DATI INPUT'!$F$27,TARIFFE_UD,4,FALSE),DF750*VLOOKUP(DL750,TARIFFE_UD,4,FALSE)),DF750*VLOOKUP(CB750-100,TARIFFE_UND,4,FALSE)),0)</f>
        <v>61.169875995829166</v>
      </c>
      <c r="DN750" s="430">
        <f>IFERROR(IF(CA750="D",IF(DL750="A dispo.",DK750*VLOOKUP('DATI INPUT'!$F$27,TARIFFE_UD,5,FALSE),DK750*VLOOKUP(DL750,TARIFFE_UD,5,FALSE)),DK750*VLOOKUP(CB750-100,TARIFFE_UND,5,FALSE)),0)</f>
        <v>67.397800635548478</v>
      </c>
      <c r="DO750" s="431">
        <f t="shared" si="160"/>
        <v>-2.3233686223420591E-3</v>
      </c>
      <c r="DP750" s="299">
        <f>IFERROR(IF(CA750="D",IF(DL750="A dispo.",DF750*VLOOKUP('DATI INPUT'!$F$27,TARIFFE_UD,2,FALSE),DF750*VLOOKUP(DL750,TARIFFE_UD,2,FALSE)),DF750*VLOOKUP(CB750-100,TARIFFE_UND,2,FALSE)),0)</f>
        <v>76.423213482546473</v>
      </c>
      <c r="DQ750" s="299">
        <f>IFERROR(IF(CA750="D",IF(DL750="A dispo.",DK750*VLOOKUP('DATI INPUT'!$F$27,TARIFFE_UD,3,FALSE),DK750*VLOOKUP(DL750,TARIFFE_UD,3,FALSE)),DK750*VLOOKUP(CB750-100,TARIFFE_UND,3,FALSE)),0)</f>
        <v>60.367780403072892</v>
      </c>
      <c r="DR750" s="299">
        <f t="shared" si="161"/>
        <v>136.79099388561937</v>
      </c>
    </row>
    <row r="751" spans="1:122" x14ac:dyDescent="0.25">
      <c r="A751" t="s">
        <v>6670</v>
      </c>
      <c r="B751" t="s">
        <v>6671</v>
      </c>
      <c r="C751" t="s">
        <v>6672</v>
      </c>
      <c r="D751" t="s">
        <v>6673</v>
      </c>
      <c r="E751" t="s">
        <v>268</v>
      </c>
      <c r="F751" t="s">
        <v>156</v>
      </c>
      <c r="G751" t="s">
        <v>6674</v>
      </c>
      <c r="H751" t="s">
        <v>6675</v>
      </c>
      <c r="I751" t="s">
        <v>475</v>
      </c>
      <c r="J751" t="s">
        <v>274</v>
      </c>
      <c r="K751" t="s">
        <v>6676</v>
      </c>
      <c r="L751" t="s">
        <v>1184</v>
      </c>
      <c r="M751" t="s">
        <v>6677</v>
      </c>
      <c r="N751" t="s">
        <v>1891</v>
      </c>
      <c r="O751" t="s">
        <v>1892</v>
      </c>
      <c r="P751" t="s">
        <v>6678</v>
      </c>
      <c r="Q751" t="s">
        <v>276</v>
      </c>
      <c r="R751" t="s">
        <v>154</v>
      </c>
      <c r="S751" t="s">
        <v>268</v>
      </c>
      <c r="T751" t="s">
        <v>268</v>
      </c>
      <c r="U751" t="s">
        <v>268</v>
      </c>
      <c r="V751" t="s">
        <v>268</v>
      </c>
      <c r="W751" t="s">
        <v>1490</v>
      </c>
      <c r="X751" t="s">
        <v>1298</v>
      </c>
      <c r="Y751" t="s">
        <v>299</v>
      </c>
      <c r="Z751" t="s">
        <v>268</v>
      </c>
      <c r="AA751" t="s">
        <v>268</v>
      </c>
      <c r="AB751" t="s">
        <v>268</v>
      </c>
      <c r="AC751" t="s">
        <v>268</v>
      </c>
      <c r="AD751" t="s">
        <v>268</v>
      </c>
      <c r="AE751" t="s">
        <v>287</v>
      </c>
      <c r="AF751" t="s">
        <v>1811</v>
      </c>
      <c r="AG751" t="s">
        <v>875</v>
      </c>
      <c r="AH751" t="s">
        <v>2529</v>
      </c>
      <c r="AI751" t="s">
        <v>1161</v>
      </c>
      <c r="AJ751" t="s">
        <v>268</v>
      </c>
      <c r="AK751" t="s">
        <v>268</v>
      </c>
      <c r="AL751" t="s">
        <v>268</v>
      </c>
      <c r="AM751" t="s">
        <v>405</v>
      </c>
      <c r="AN751" t="s">
        <v>268</v>
      </c>
      <c r="AO751" t="s">
        <v>268</v>
      </c>
      <c r="AP751" t="s">
        <v>268</v>
      </c>
      <c r="AQ751" t="s">
        <v>268</v>
      </c>
      <c r="AR751" t="s">
        <v>268</v>
      </c>
      <c r="AS751" t="s">
        <v>268</v>
      </c>
      <c r="AT751" t="s">
        <v>268</v>
      </c>
      <c r="AU751" t="s">
        <v>268</v>
      </c>
      <c r="AV751" t="s">
        <v>268</v>
      </c>
      <c r="AW751" t="s">
        <v>268</v>
      </c>
      <c r="AX751" t="s">
        <v>268</v>
      </c>
      <c r="AY751" t="s">
        <v>268</v>
      </c>
      <c r="AZ751" t="s">
        <v>268</v>
      </c>
      <c r="BA751" t="s">
        <v>268</v>
      </c>
      <c r="BB751" t="s">
        <v>268</v>
      </c>
      <c r="BC751" t="s">
        <v>268</v>
      </c>
      <c r="BD751" t="s">
        <v>268</v>
      </c>
      <c r="BE751" t="s">
        <v>268</v>
      </c>
      <c r="BF751" t="s">
        <v>268</v>
      </c>
      <c r="BG751" t="s">
        <v>268</v>
      </c>
      <c r="BH751" t="s">
        <v>268</v>
      </c>
      <c r="BI751" t="s">
        <v>268</v>
      </c>
      <c r="BJ751" t="s">
        <v>268</v>
      </c>
      <c r="BK751" t="s">
        <v>268</v>
      </c>
      <c r="BL751" t="s">
        <v>268</v>
      </c>
      <c r="BM751" t="s">
        <v>268</v>
      </c>
      <c r="BN751" t="s">
        <v>268</v>
      </c>
      <c r="BO751" t="s">
        <v>268</v>
      </c>
      <c r="BP751" t="s">
        <v>268</v>
      </c>
      <c r="BQ751" t="s">
        <v>268</v>
      </c>
      <c r="BR751" t="s">
        <v>268</v>
      </c>
      <c r="BS751" t="s">
        <v>268</v>
      </c>
      <c r="BT751" t="s">
        <v>268</v>
      </c>
      <c r="BU751" t="s">
        <v>268</v>
      </c>
      <c r="BV751" t="s">
        <v>268</v>
      </c>
      <c r="BW751" t="s">
        <v>268</v>
      </c>
      <c r="BX751" t="s">
        <v>268</v>
      </c>
      <c r="BY751">
        <v>48</v>
      </c>
      <c r="BZ751">
        <v>48</v>
      </c>
      <c r="CA751" t="s">
        <v>142</v>
      </c>
      <c r="CB751" s="356">
        <v>122</v>
      </c>
      <c r="CC751" t="s">
        <v>876</v>
      </c>
      <c r="CD751" t="s">
        <v>268</v>
      </c>
      <c r="CE751" t="s">
        <v>268</v>
      </c>
      <c r="CF751" t="s">
        <v>268</v>
      </c>
      <c r="CG751" t="s">
        <v>268</v>
      </c>
      <c r="CH751" t="s">
        <v>268</v>
      </c>
      <c r="CI751" t="s">
        <v>268</v>
      </c>
      <c r="CJ751" t="s">
        <v>268</v>
      </c>
      <c r="CK751" t="s">
        <v>268</v>
      </c>
      <c r="CL751" t="s">
        <v>268</v>
      </c>
      <c r="CM751" t="s">
        <v>11224</v>
      </c>
      <c r="CN751">
        <v>97.83</v>
      </c>
      <c r="CO751" t="s">
        <v>268</v>
      </c>
      <c r="CP751">
        <v>97.83</v>
      </c>
      <c r="CQ751">
        <v>365</v>
      </c>
      <c r="CR751" t="s">
        <v>878</v>
      </c>
      <c r="CS751" t="s">
        <v>11225</v>
      </c>
      <c r="CT751" t="s">
        <v>11226</v>
      </c>
      <c r="CU751" t="s">
        <v>11227</v>
      </c>
      <c r="CV751" t="s">
        <v>268</v>
      </c>
      <c r="CW751" t="s">
        <v>268</v>
      </c>
      <c r="CX751" t="s">
        <v>268</v>
      </c>
      <c r="CY751" t="s">
        <v>268</v>
      </c>
      <c r="CZ751" t="s">
        <v>268</v>
      </c>
      <c r="DA751" t="s">
        <v>268</v>
      </c>
      <c r="DB751" s="429">
        <f t="shared" si="149"/>
        <v>0</v>
      </c>
      <c r="DC751" s="284">
        <f t="shared" si="150"/>
        <v>0</v>
      </c>
      <c r="DD751" s="284">
        <f t="shared" si="151"/>
        <v>0</v>
      </c>
      <c r="DE751" s="284">
        <f t="shared" si="152"/>
        <v>0</v>
      </c>
      <c r="DF751" s="295">
        <f t="shared" si="153"/>
        <v>47.999999999999993</v>
      </c>
      <c r="DG751" s="284">
        <f t="shared" si="154"/>
        <v>0</v>
      </c>
      <c r="DH751" s="284">
        <f t="shared" si="155"/>
        <v>0</v>
      </c>
      <c r="DI751" s="284">
        <f t="shared" si="156"/>
        <v>0</v>
      </c>
      <c r="DJ751" s="284">
        <f t="shared" si="157"/>
        <v>0</v>
      </c>
      <c r="DK751" s="295">
        <f t="shared" si="158"/>
        <v>1</v>
      </c>
      <c r="DL751" s="297" t="str">
        <f t="shared" si="159"/>
        <v>A dispo.</v>
      </c>
      <c r="DM751" s="430">
        <f>IFERROR(IF(CA751="D",IF(DL751="A dispo.",DF751*VLOOKUP('DATI INPUT'!$F$27,TARIFFE_UD,4,FALSE),DF751*VLOOKUP(DL751,TARIFFE_UD,4,FALSE)),DF751*VLOOKUP(CB751-100,TARIFFE_UND,4,FALSE)),0)</f>
        <v>30.42646681657823</v>
      </c>
      <c r="DN751" s="430">
        <f>IFERROR(IF(CA751="D",IF(DL751="A dispo.",DK751*VLOOKUP('DATI INPUT'!$F$27,TARIFFE_UD,5,FALSE),DK751*VLOOKUP(DL751,TARIFFE_UD,5,FALSE)),DK751*VLOOKUP(CB751-100,TARIFFE_UND,5,FALSE)),0)</f>
        <v>67.397800635548478</v>
      </c>
      <c r="DO751" s="431">
        <f t="shared" si="160"/>
        <v>-5.7325478732934698E-3</v>
      </c>
      <c r="DP751" s="299">
        <f>IFERROR(IF(CA751="D",IF(DL751="A dispo.",DF751*VLOOKUP('DATI INPUT'!$F$27,TARIFFE_UD,2,FALSE),DF751*VLOOKUP(DL751,TARIFFE_UD,2,FALSE)),DF751*VLOOKUP(CB751-100,TARIFFE_UND,2,FALSE)),0)</f>
        <v>38.013619141577507</v>
      </c>
      <c r="DQ751" s="299">
        <f>IFERROR(IF(CA751="D",IF(DL751="A dispo.",DK751*VLOOKUP('DATI INPUT'!$F$27,TARIFFE_UD,3,FALSE),DK751*VLOOKUP(DL751,TARIFFE_UD,3,FALSE)),DK751*VLOOKUP(CB751-100,TARIFFE_UND,3,FALSE)),0)</f>
        <v>60.367780403072892</v>
      </c>
      <c r="DR751" s="299">
        <f t="shared" si="161"/>
        <v>98.381399544650407</v>
      </c>
    </row>
    <row r="752" spans="1:122" x14ac:dyDescent="0.25">
      <c r="A752" t="s">
        <v>6689</v>
      </c>
      <c r="B752" t="s">
        <v>6690</v>
      </c>
      <c r="C752" t="s">
        <v>6691</v>
      </c>
      <c r="D752" t="s">
        <v>6692</v>
      </c>
      <c r="E752" t="s">
        <v>268</v>
      </c>
      <c r="F752" t="s">
        <v>156</v>
      </c>
      <c r="G752" t="s">
        <v>6693</v>
      </c>
      <c r="H752" t="s">
        <v>6694</v>
      </c>
      <c r="I752" t="s">
        <v>365</v>
      </c>
      <c r="J752" t="s">
        <v>274</v>
      </c>
      <c r="K752" t="s">
        <v>1799</v>
      </c>
      <c r="L752" t="s">
        <v>6695</v>
      </c>
      <c r="M752" t="s">
        <v>6696</v>
      </c>
      <c r="N752" t="s">
        <v>6695</v>
      </c>
      <c r="O752" t="s">
        <v>1758</v>
      </c>
      <c r="P752" t="s">
        <v>6697</v>
      </c>
      <c r="Q752" t="s">
        <v>280</v>
      </c>
      <c r="R752" t="s">
        <v>268</v>
      </c>
      <c r="S752" t="s">
        <v>268</v>
      </c>
      <c r="T752" t="s">
        <v>268</v>
      </c>
      <c r="U752" t="s">
        <v>268</v>
      </c>
      <c r="V752" t="s">
        <v>268</v>
      </c>
      <c r="W752" t="s">
        <v>6698</v>
      </c>
      <c r="X752" t="s">
        <v>3242</v>
      </c>
      <c r="Y752" t="s">
        <v>313</v>
      </c>
      <c r="Z752" t="s">
        <v>268</v>
      </c>
      <c r="AA752" t="s">
        <v>268</v>
      </c>
      <c r="AB752" t="s">
        <v>268</v>
      </c>
      <c r="AC752" t="s">
        <v>268</v>
      </c>
      <c r="AD752" t="s">
        <v>268</v>
      </c>
      <c r="AE752" t="s">
        <v>287</v>
      </c>
      <c r="AF752" t="s">
        <v>1811</v>
      </c>
      <c r="AG752" t="s">
        <v>875</v>
      </c>
      <c r="AH752" t="s">
        <v>1848</v>
      </c>
      <c r="AI752" t="s">
        <v>6699</v>
      </c>
      <c r="AJ752" t="s">
        <v>268</v>
      </c>
      <c r="AK752" t="s">
        <v>377</v>
      </c>
      <c r="AL752" t="s">
        <v>268</v>
      </c>
      <c r="AM752" t="s">
        <v>405</v>
      </c>
      <c r="AN752" t="s">
        <v>268</v>
      </c>
      <c r="AO752" t="s">
        <v>268</v>
      </c>
      <c r="AP752" t="s">
        <v>268</v>
      </c>
      <c r="AQ752" t="s">
        <v>268</v>
      </c>
      <c r="AR752" t="s">
        <v>268</v>
      </c>
      <c r="AS752" t="s">
        <v>268</v>
      </c>
      <c r="AT752" t="s">
        <v>268</v>
      </c>
      <c r="AU752" t="s">
        <v>268</v>
      </c>
      <c r="AV752" t="s">
        <v>268</v>
      </c>
      <c r="AW752" t="s">
        <v>268</v>
      </c>
      <c r="AX752" t="s">
        <v>268</v>
      </c>
      <c r="AY752" t="s">
        <v>268</v>
      </c>
      <c r="AZ752" t="s">
        <v>268</v>
      </c>
      <c r="BA752" t="s">
        <v>268</v>
      </c>
      <c r="BB752" t="s">
        <v>268</v>
      </c>
      <c r="BC752" t="s">
        <v>268</v>
      </c>
      <c r="BD752" t="s">
        <v>268</v>
      </c>
      <c r="BE752" t="s">
        <v>268</v>
      </c>
      <c r="BF752" t="s">
        <v>268</v>
      </c>
      <c r="BG752" t="s">
        <v>268</v>
      </c>
      <c r="BH752" t="s">
        <v>268</v>
      </c>
      <c r="BI752" t="s">
        <v>268</v>
      </c>
      <c r="BJ752" t="s">
        <v>268</v>
      </c>
      <c r="BK752" t="s">
        <v>268</v>
      </c>
      <c r="BL752" t="s">
        <v>268</v>
      </c>
      <c r="BM752" t="s">
        <v>268</v>
      </c>
      <c r="BN752" t="s">
        <v>268</v>
      </c>
      <c r="BO752" t="s">
        <v>268</v>
      </c>
      <c r="BP752" t="s">
        <v>268</v>
      </c>
      <c r="BQ752" t="s">
        <v>268</v>
      </c>
      <c r="BR752" t="s">
        <v>268</v>
      </c>
      <c r="BS752" t="s">
        <v>268</v>
      </c>
      <c r="BT752" t="s">
        <v>268</v>
      </c>
      <c r="BU752" t="s">
        <v>268</v>
      </c>
      <c r="BV752" t="s">
        <v>268</v>
      </c>
      <c r="BW752" t="s">
        <v>268</v>
      </c>
      <c r="BX752" t="s">
        <v>268</v>
      </c>
      <c r="BY752">
        <v>40</v>
      </c>
      <c r="BZ752">
        <v>40</v>
      </c>
      <c r="CA752" t="s">
        <v>142</v>
      </c>
      <c r="CB752" s="356">
        <v>122</v>
      </c>
      <c r="CC752" t="s">
        <v>876</v>
      </c>
      <c r="CD752" t="s">
        <v>268</v>
      </c>
      <c r="CE752" t="s">
        <v>268</v>
      </c>
      <c r="CF752" t="s">
        <v>268</v>
      </c>
      <c r="CG752" t="s">
        <v>268</v>
      </c>
      <c r="CH752" t="s">
        <v>268</v>
      </c>
      <c r="CI752" t="s">
        <v>268</v>
      </c>
      <c r="CJ752" t="s">
        <v>268</v>
      </c>
      <c r="CK752" t="s">
        <v>268</v>
      </c>
      <c r="CL752" t="s">
        <v>6700</v>
      </c>
      <c r="CM752" t="s">
        <v>11224</v>
      </c>
      <c r="CN752">
        <v>92.76</v>
      </c>
      <c r="CO752" t="s">
        <v>268</v>
      </c>
      <c r="CP752">
        <v>92.76</v>
      </c>
      <c r="CQ752">
        <v>365</v>
      </c>
      <c r="CR752" t="s">
        <v>878</v>
      </c>
      <c r="CS752" t="s">
        <v>11225</v>
      </c>
      <c r="CT752" t="s">
        <v>11226</v>
      </c>
      <c r="CU752" t="s">
        <v>11227</v>
      </c>
      <c r="CV752" t="s">
        <v>268</v>
      </c>
      <c r="CW752" t="s">
        <v>268</v>
      </c>
      <c r="CX752" t="s">
        <v>268</v>
      </c>
      <c r="CY752" t="s">
        <v>268</v>
      </c>
      <c r="CZ752" t="s">
        <v>268</v>
      </c>
      <c r="DA752" t="s">
        <v>268</v>
      </c>
      <c r="DB752" s="429">
        <f t="shared" si="149"/>
        <v>0</v>
      </c>
      <c r="DC752" s="284">
        <f t="shared" si="150"/>
        <v>0</v>
      </c>
      <c r="DD752" s="284">
        <f t="shared" si="151"/>
        <v>0</v>
      </c>
      <c r="DE752" s="284">
        <f t="shared" si="152"/>
        <v>0</v>
      </c>
      <c r="DF752" s="295">
        <f t="shared" si="153"/>
        <v>40</v>
      </c>
      <c r="DG752" s="284">
        <f t="shared" si="154"/>
        <v>0</v>
      </c>
      <c r="DH752" s="284">
        <f t="shared" si="155"/>
        <v>0</v>
      </c>
      <c r="DI752" s="284">
        <f t="shared" si="156"/>
        <v>0</v>
      </c>
      <c r="DJ752" s="284">
        <f t="shared" si="157"/>
        <v>0</v>
      </c>
      <c r="DK752" s="295">
        <f t="shared" si="158"/>
        <v>1</v>
      </c>
      <c r="DL752" s="297" t="str">
        <f t="shared" si="159"/>
        <v>A dispo.</v>
      </c>
      <c r="DM752" s="430">
        <f>IFERROR(IF(CA752="D",IF(DL752="A dispo.",DF752*VLOOKUP('DATI INPUT'!$F$27,TARIFFE_UD,4,FALSE),DF752*VLOOKUP(DL752,TARIFFE_UD,4,FALSE)),DF752*VLOOKUP(CB752-100,TARIFFE_UND,4,FALSE)),0)</f>
        <v>25.355389013815195</v>
      </c>
      <c r="DN752" s="430">
        <f>IFERROR(IF(CA752="D",IF(DL752="A dispo.",DK752*VLOOKUP('DATI INPUT'!$F$27,TARIFFE_UD,5,FALSE),DK752*VLOOKUP(DL752,TARIFFE_UD,5,FALSE)),DK752*VLOOKUP(CB752-100,TARIFFE_UND,5,FALSE)),0)</f>
        <v>67.397800635548478</v>
      </c>
      <c r="DO752" s="431">
        <f t="shared" si="160"/>
        <v>-6.8103506363286215E-3</v>
      </c>
      <c r="DP752" s="299">
        <f>IFERROR(IF(CA752="D",IF(DL752="A dispo.",DF752*VLOOKUP('DATI INPUT'!$F$27,TARIFFE_UD,2,FALSE),DF752*VLOOKUP(DL752,TARIFFE_UD,2,FALSE)),DF752*VLOOKUP(CB752-100,TARIFFE_UND,2,FALSE)),0)</f>
        <v>31.678015951314595</v>
      </c>
      <c r="DQ752" s="299">
        <f>IFERROR(IF(CA752="D",IF(DL752="A dispo.",DK752*VLOOKUP('DATI INPUT'!$F$27,TARIFFE_UD,3,FALSE),DK752*VLOOKUP(DL752,TARIFFE_UD,3,FALSE)),DK752*VLOOKUP(CB752-100,TARIFFE_UND,3,FALSE)),0)</f>
        <v>60.367780403072892</v>
      </c>
      <c r="DR752" s="299">
        <f t="shared" si="161"/>
        <v>92.045796354387491</v>
      </c>
    </row>
    <row r="753" spans="1:122" x14ac:dyDescent="0.25">
      <c r="A753" t="s">
        <v>6701</v>
      </c>
      <c r="B753" t="s">
        <v>6702</v>
      </c>
      <c r="C753" t="s">
        <v>6703</v>
      </c>
      <c r="D753" t="s">
        <v>10542</v>
      </c>
      <c r="E753" t="s">
        <v>268</v>
      </c>
      <c r="F753" t="s">
        <v>156</v>
      </c>
      <c r="G753" t="s">
        <v>6705</v>
      </c>
      <c r="H753" t="s">
        <v>4890</v>
      </c>
      <c r="I753" t="s">
        <v>332</v>
      </c>
      <c r="J753" t="s">
        <v>156</v>
      </c>
      <c r="K753" t="s">
        <v>6706</v>
      </c>
      <c r="L753" t="s">
        <v>960</v>
      </c>
      <c r="M753" t="s">
        <v>6707</v>
      </c>
      <c r="N753" t="s">
        <v>6708</v>
      </c>
      <c r="O753" t="s">
        <v>6709</v>
      </c>
      <c r="P753" t="s">
        <v>6710</v>
      </c>
      <c r="Q753" t="s">
        <v>293</v>
      </c>
      <c r="R753" t="s">
        <v>268</v>
      </c>
      <c r="S753" t="s">
        <v>268</v>
      </c>
      <c r="T753" t="s">
        <v>268</v>
      </c>
      <c r="U753" t="s">
        <v>268</v>
      </c>
      <c r="V753" t="s">
        <v>268</v>
      </c>
      <c r="W753" t="s">
        <v>3610</v>
      </c>
      <c r="X753" t="s">
        <v>1847</v>
      </c>
      <c r="Y753" t="s">
        <v>304</v>
      </c>
      <c r="Z753" t="s">
        <v>268</v>
      </c>
      <c r="AA753" t="s">
        <v>268</v>
      </c>
      <c r="AB753" t="s">
        <v>268</v>
      </c>
      <c r="AC753" t="s">
        <v>268</v>
      </c>
      <c r="AD753" t="s">
        <v>268</v>
      </c>
      <c r="AE753" t="s">
        <v>287</v>
      </c>
      <c r="AF753" t="s">
        <v>1811</v>
      </c>
      <c r="AG753" t="s">
        <v>875</v>
      </c>
      <c r="AH753" t="s">
        <v>1848</v>
      </c>
      <c r="AI753" t="s">
        <v>956</v>
      </c>
      <c r="AJ753" t="s">
        <v>268</v>
      </c>
      <c r="AK753" t="s">
        <v>377</v>
      </c>
      <c r="AL753" t="s">
        <v>268</v>
      </c>
      <c r="AM753" t="s">
        <v>288</v>
      </c>
      <c r="AN753" t="s">
        <v>268</v>
      </c>
      <c r="AO753" t="s">
        <v>268</v>
      </c>
      <c r="AP753" t="s">
        <v>268</v>
      </c>
      <c r="AQ753" t="s">
        <v>268</v>
      </c>
      <c r="AR753" t="s">
        <v>268</v>
      </c>
      <c r="AS753" t="s">
        <v>268</v>
      </c>
      <c r="AT753" t="s">
        <v>268</v>
      </c>
      <c r="AU753" t="s">
        <v>268</v>
      </c>
      <c r="AV753" t="s">
        <v>268</v>
      </c>
      <c r="AW753" t="s">
        <v>268</v>
      </c>
      <c r="AX753" t="s">
        <v>268</v>
      </c>
      <c r="AY753" t="s">
        <v>268</v>
      </c>
      <c r="AZ753" t="s">
        <v>268</v>
      </c>
      <c r="BA753" t="s">
        <v>268</v>
      </c>
      <c r="BB753" t="s">
        <v>268</v>
      </c>
      <c r="BC753" t="s">
        <v>268</v>
      </c>
      <c r="BD753" t="s">
        <v>268</v>
      </c>
      <c r="BE753" t="s">
        <v>268</v>
      </c>
      <c r="BF753" t="s">
        <v>268</v>
      </c>
      <c r="BG753" t="s">
        <v>268</v>
      </c>
      <c r="BH753" t="s">
        <v>268</v>
      </c>
      <c r="BI753" t="s">
        <v>268</v>
      </c>
      <c r="BJ753" t="s">
        <v>268</v>
      </c>
      <c r="BK753" t="s">
        <v>268</v>
      </c>
      <c r="BL753" t="s">
        <v>268</v>
      </c>
      <c r="BM753" t="s">
        <v>268</v>
      </c>
      <c r="BN753" t="s">
        <v>268</v>
      </c>
      <c r="BO753" t="s">
        <v>268</v>
      </c>
      <c r="BP753" t="s">
        <v>268</v>
      </c>
      <c r="BQ753" t="s">
        <v>268</v>
      </c>
      <c r="BR753" t="s">
        <v>268</v>
      </c>
      <c r="BS753" t="s">
        <v>268</v>
      </c>
      <c r="BT753" t="s">
        <v>268</v>
      </c>
      <c r="BU753" t="s">
        <v>268</v>
      </c>
      <c r="BV753" t="s">
        <v>268</v>
      </c>
      <c r="BW753" t="s">
        <v>268</v>
      </c>
      <c r="BX753" t="s">
        <v>268</v>
      </c>
      <c r="BY753">
        <v>50</v>
      </c>
      <c r="BZ753">
        <v>50</v>
      </c>
      <c r="CA753" t="s">
        <v>142</v>
      </c>
      <c r="CB753" s="356">
        <v>122</v>
      </c>
      <c r="CC753" t="s">
        <v>876</v>
      </c>
      <c r="CD753" t="s">
        <v>268</v>
      </c>
      <c r="CE753" t="s">
        <v>268</v>
      </c>
      <c r="CF753" t="s">
        <v>268</v>
      </c>
      <c r="CG753" t="s">
        <v>268</v>
      </c>
      <c r="CH753" t="s">
        <v>268</v>
      </c>
      <c r="CI753" t="s">
        <v>268</v>
      </c>
      <c r="CJ753" t="s">
        <v>268</v>
      </c>
      <c r="CK753" t="s">
        <v>268</v>
      </c>
      <c r="CL753" t="s">
        <v>6711</v>
      </c>
      <c r="CM753" t="s">
        <v>11224</v>
      </c>
      <c r="CN753">
        <v>99.09</v>
      </c>
      <c r="CO753" t="s">
        <v>268</v>
      </c>
      <c r="CP753">
        <v>99.09</v>
      </c>
      <c r="CQ753">
        <v>365</v>
      </c>
      <c r="CR753" t="s">
        <v>878</v>
      </c>
      <c r="CS753" t="s">
        <v>11225</v>
      </c>
      <c r="CT753" t="s">
        <v>11226</v>
      </c>
      <c r="CU753" t="s">
        <v>11227</v>
      </c>
      <c r="CV753" t="s">
        <v>268</v>
      </c>
      <c r="CW753" t="s">
        <v>268</v>
      </c>
      <c r="CX753" t="s">
        <v>268</v>
      </c>
      <c r="CY753" t="s">
        <v>268</v>
      </c>
      <c r="CZ753" t="s">
        <v>268</v>
      </c>
      <c r="DA753" t="s">
        <v>268</v>
      </c>
      <c r="DB753" s="429">
        <f t="shared" si="149"/>
        <v>0</v>
      </c>
      <c r="DC753" s="284">
        <f t="shared" si="150"/>
        <v>0</v>
      </c>
      <c r="DD753" s="284">
        <f t="shared" si="151"/>
        <v>0</v>
      </c>
      <c r="DE753" s="284">
        <f t="shared" si="152"/>
        <v>0</v>
      </c>
      <c r="DF753" s="295">
        <f t="shared" si="153"/>
        <v>50</v>
      </c>
      <c r="DG753" s="284">
        <f t="shared" si="154"/>
        <v>0</v>
      </c>
      <c r="DH753" s="284">
        <f t="shared" si="155"/>
        <v>0</v>
      </c>
      <c r="DI753" s="284">
        <f t="shared" si="156"/>
        <v>0</v>
      </c>
      <c r="DJ753" s="284">
        <f t="shared" si="157"/>
        <v>0</v>
      </c>
      <c r="DK753" s="295">
        <f t="shared" si="158"/>
        <v>1</v>
      </c>
      <c r="DL753" s="297" t="str">
        <f t="shared" si="159"/>
        <v>A dispo.</v>
      </c>
      <c r="DM753" s="430">
        <f>IFERROR(IF(CA753="D",IF(DL753="A dispo.",DF753*VLOOKUP('DATI INPUT'!$F$27,TARIFFE_UD,4,FALSE),DF753*VLOOKUP(DL753,TARIFFE_UD,4,FALSE)),DF753*VLOOKUP(CB753-100,TARIFFE_UND,4,FALSE)),0)</f>
        <v>31.694236267268995</v>
      </c>
      <c r="DN753" s="430">
        <f>IFERROR(IF(CA753="D",IF(DL753="A dispo.",DK753*VLOOKUP('DATI INPUT'!$F$27,TARIFFE_UD,5,FALSE),DK753*VLOOKUP(DL753,TARIFFE_UD,5,FALSE)),DK753*VLOOKUP(CB753-100,TARIFFE_UND,5,FALSE)),0)</f>
        <v>67.397800635548478</v>
      </c>
      <c r="DO753" s="431">
        <f t="shared" si="160"/>
        <v>2.0369028174656023E-3</v>
      </c>
      <c r="DP753" s="299">
        <f>IFERROR(IF(CA753="D",IF(DL753="A dispo.",DF753*VLOOKUP('DATI INPUT'!$F$27,TARIFFE_UD,2,FALSE),DF753*VLOOKUP(DL753,TARIFFE_UD,2,FALSE)),DF753*VLOOKUP(CB753-100,TARIFFE_UND,2,FALSE)),0)</f>
        <v>39.597519939143247</v>
      </c>
      <c r="DQ753" s="299">
        <f>IFERROR(IF(CA753="D",IF(DL753="A dispo.",DK753*VLOOKUP('DATI INPUT'!$F$27,TARIFFE_UD,3,FALSE),DK753*VLOOKUP(DL753,TARIFFE_UD,3,FALSE)),DK753*VLOOKUP(CB753-100,TARIFFE_UND,3,FALSE)),0)</f>
        <v>60.367780403072892</v>
      </c>
      <c r="DR753" s="299">
        <f t="shared" si="161"/>
        <v>99.965300342216139</v>
      </c>
    </row>
    <row r="754" spans="1:122" x14ac:dyDescent="0.25">
      <c r="A754" t="s">
        <v>6712</v>
      </c>
      <c r="B754" t="s">
        <v>6713</v>
      </c>
      <c r="C754" t="s">
        <v>1509</v>
      </c>
      <c r="D754" t="s">
        <v>6714</v>
      </c>
      <c r="E754" t="s">
        <v>268</v>
      </c>
      <c r="F754" t="s">
        <v>156</v>
      </c>
      <c r="G754" t="s">
        <v>6715</v>
      </c>
      <c r="H754" t="s">
        <v>849</v>
      </c>
      <c r="I754" t="s">
        <v>1394</v>
      </c>
      <c r="J754" t="s">
        <v>274</v>
      </c>
      <c r="K754" t="s">
        <v>6716</v>
      </c>
      <c r="L754" t="s">
        <v>960</v>
      </c>
      <c r="M754" t="s">
        <v>3947</v>
      </c>
      <c r="N754" t="s">
        <v>984</v>
      </c>
      <c r="O754" t="s">
        <v>873</v>
      </c>
      <c r="P754" t="s">
        <v>1922</v>
      </c>
      <c r="Q754" t="s">
        <v>282</v>
      </c>
      <c r="R754" t="s">
        <v>268</v>
      </c>
      <c r="S754" t="s">
        <v>268</v>
      </c>
      <c r="T754" t="s">
        <v>268</v>
      </c>
      <c r="U754" t="s">
        <v>268</v>
      </c>
      <c r="V754" t="s">
        <v>268</v>
      </c>
      <c r="W754" t="s">
        <v>3947</v>
      </c>
      <c r="X754" t="s">
        <v>1922</v>
      </c>
      <c r="Y754" t="s">
        <v>282</v>
      </c>
      <c r="Z754" t="s">
        <v>268</v>
      </c>
      <c r="AA754" t="s">
        <v>268</v>
      </c>
      <c r="AB754" t="s">
        <v>268</v>
      </c>
      <c r="AC754" t="s">
        <v>268</v>
      </c>
      <c r="AD754" t="s">
        <v>268</v>
      </c>
      <c r="AE754" t="s">
        <v>287</v>
      </c>
      <c r="AF754" t="s">
        <v>1811</v>
      </c>
      <c r="AG754" t="s">
        <v>875</v>
      </c>
      <c r="AH754" t="s">
        <v>1812</v>
      </c>
      <c r="AI754" t="s">
        <v>755</v>
      </c>
      <c r="AJ754" t="s">
        <v>268</v>
      </c>
      <c r="AK754" t="s">
        <v>377</v>
      </c>
      <c r="AL754" t="s">
        <v>268</v>
      </c>
      <c r="AM754" t="s">
        <v>268</v>
      </c>
      <c r="AN754" t="s">
        <v>268</v>
      </c>
      <c r="AO754" t="s">
        <v>268</v>
      </c>
      <c r="AP754" t="s">
        <v>268</v>
      </c>
      <c r="AQ754" t="s">
        <v>268</v>
      </c>
      <c r="AR754" t="s">
        <v>268</v>
      </c>
      <c r="AS754" t="s">
        <v>268</v>
      </c>
      <c r="AT754" t="s">
        <v>268</v>
      </c>
      <c r="AU754" t="s">
        <v>268</v>
      </c>
      <c r="AV754" t="s">
        <v>268</v>
      </c>
      <c r="AW754" t="s">
        <v>268</v>
      </c>
      <c r="AX754" t="s">
        <v>268</v>
      </c>
      <c r="AY754" t="s">
        <v>268</v>
      </c>
      <c r="AZ754" t="s">
        <v>268</v>
      </c>
      <c r="BA754" t="s">
        <v>268</v>
      </c>
      <c r="BB754" t="s">
        <v>268</v>
      </c>
      <c r="BC754" t="s">
        <v>268</v>
      </c>
      <c r="BD754" t="s">
        <v>268</v>
      </c>
      <c r="BE754" t="s">
        <v>268</v>
      </c>
      <c r="BF754" t="s">
        <v>268</v>
      </c>
      <c r="BG754" t="s">
        <v>268</v>
      </c>
      <c r="BH754" t="s">
        <v>268</v>
      </c>
      <c r="BI754" t="s">
        <v>268</v>
      </c>
      <c r="BJ754" t="s">
        <v>268</v>
      </c>
      <c r="BK754" t="s">
        <v>268</v>
      </c>
      <c r="BL754" t="s">
        <v>268</v>
      </c>
      <c r="BM754" t="s">
        <v>268</v>
      </c>
      <c r="BN754" t="s">
        <v>268</v>
      </c>
      <c r="BO754" t="s">
        <v>268</v>
      </c>
      <c r="BP754" t="s">
        <v>268</v>
      </c>
      <c r="BQ754" t="s">
        <v>268</v>
      </c>
      <c r="BR754" t="s">
        <v>268</v>
      </c>
      <c r="BS754" t="s">
        <v>268</v>
      </c>
      <c r="BT754" t="s">
        <v>268</v>
      </c>
      <c r="BU754" t="s">
        <v>268</v>
      </c>
      <c r="BV754" t="s">
        <v>268</v>
      </c>
      <c r="BW754" t="s">
        <v>268</v>
      </c>
      <c r="BX754" t="s">
        <v>268</v>
      </c>
      <c r="BY754">
        <v>65.8</v>
      </c>
      <c r="BZ754">
        <v>65.8</v>
      </c>
      <c r="CA754" t="s">
        <v>142</v>
      </c>
      <c r="CB754" s="356">
        <v>122</v>
      </c>
      <c r="CC754" t="s">
        <v>876</v>
      </c>
      <c r="CD754" t="s">
        <v>268</v>
      </c>
      <c r="CE754" t="s">
        <v>268</v>
      </c>
      <c r="CF754" s="356">
        <v>3</v>
      </c>
      <c r="CG754" t="s">
        <v>268</v>
      </c>
      <c r="CH754" t="s">
        <v>268</v>
      </c>
      <c r="CI754" t="s">
        <v>268</v>
      </c>
      <c r="CJ754" t="s">
        <v>268</v>
      </c>
      <c r="CK754" t="s">
        <v>268</v>
      </c>
      <c r="CL754" t="s">
        <v>268</v>
      </c>
      <c r="CM754" t="s">
        <v>11224</v>
      </c>
      <c r="CN754">
        <v>109.11</v>
      </c>
      <c r="CO754" t="s">
        <v>268</v>
      </c>
      <c r="CP754">
        <v>109.11</v>
      </c>
      <c r="CQ754">
        <v>365</v>
      </c>
      <c r="CR754" t="s">
        <v>878</v>
      </c>
      <c r="CS754" t="s">
        <v>11225</v>
      </c>
      <c r="CT754" t="s">
        <v>11226</v>
      </c>
      <c r="CU754" t="s">
        <v>11227</v>
      </c>
      <c r="CV754" t="s">
        <v>268</v>
      </c>
      <c r="CW754" t="s">
        <v>268</v>
      </c>
      <c r="CX754" t="s">
        <v>268</v>
      </c>
      <c r="CY754" t="s">
        <v>268</v>
      </c>
      <c r="CZ754" t="s">
        <v>268</v>
      </c>
      <c r="DA754" t="s">
        <v>268</v>
      </c>
      <c r="DB754" s="429">
        <f t="shared" si="149"/>
        <v>0</v>
      </c>
      <c r="DC754" s="284">
        <f t="shared" si="150"/>
        <v>0</v>
      </c>
      <c r="DD754" s="284">
        <f t="shared" si="151"/>
        <v>0</v>
      </c>
      <c r="DE754" s="284">
        <f t="shared" si="152"/>
        <v>0</v>
      </c>
      <c r="DF754" s="295">
        <f t="shared" si="153"/>
        <v>65.8</v>
      </c>
      <c r="DG754" s="284">
        <f t="shared" si="154"/>
        <v>0</v>
      </c>
      <c r="DH754" s="284">
        <f t="shared" si="155"/>
        <v>0</v>
      </c>
      <c r="DI754" s="284">
        <f t="shared" si="156"/>
        <v>0</v>
      </c>
      <c r="DJ754" s="284">
        <f t="shared" si="157"/>
        <v>0</v>
      </c>
      <c r="DK754" s="295">
        <f t="shared" si="158"/>
        <v>1</v>
      </c>
      <c r="DL754" s="297">
        <f t="shared" si="159"/>
        <v>3</v>
      </c>
      <c r="DM754" s="430">
        <f>IFERROR(IF(CA754="D",IF(DL754="A dispo.",DF754*VLOOKUP('DATI INPUT'!$F$27,TARIFFE_UD,4,FALSE),DF754*VLOOKUP(DL754,TARIFFE_UD,4,FALSE)),DF754*VLOOKUP(CB754-100,TARIFFE_UND,4,FALSE)),0)</f>
        <v>41.709614927725994</v>
      </c>
      <c r="DN754" s="430">
        <f>IFERROR(IF(CA754="D",IF(DL754="A dispo.",DK754*VLOOKUP('DATI INPUT'!$F$27,TARIFFE_UD,5,FALSE),DK754*VLOOKUP(DL754,TARIFFE_UD,5,FALSE)),DK754*VLOOKUP(CB754-100,TARIFFE_UND,5,FALSE)),0)</f>
        <v>67.397800635548478</v>
      </c>
      <c r="DO754" s="431">
        <f t="shared" si="160"/>
        <v>-2.5844367255274392E-3</v>
      </c>
      <c r="DP754" s="299">
        <f>IFERROR(IF(CA754="D",IF(DL754="A dispo.",DF754*VLOOKUP('DATI INPUT'!$F$27,TARIFFE_UD,2,FALSE),DF754*VLOOKUP(DL754,TARIFFE_UD,2,FALSE)),DF754*VLOOKUP(CB754-100,TARIFFE_UND,2,FALSE)),0)</f>
        <v>52.110336239912506</v>
      </c>
      <c r="DQ754" s="299">
        <f>IFERROR(IF(CA754="D",IF(DL754="A dispo.",DK754*VLOOKUP('DATI INPUT'!$F$27,TARIFFE_UD,3,FALSE),DK754*VLOOKUP(DL754,TARIFFE_UD,3,FALSE)),DK754*VLOOKUP(CB754-100,TARIFFE_UND,3,FALSE)),0)</f>
        <v>60.367780403072892</v>
      </c>
      <c r="DR754" s="299">
        <f t="shared" si="161"/>
        <v>112.4781166429854</v>
      </c>
    </row>
    <row r="755" spans="1:122" x14ac:dyDescent="0.25">
      <c r="A755" t="s">
        <v>6717</v>
      </c>
      <c r="B755" t="s">
        <v>6718</v>
      </c>
      <c r="C755" t="s">
        <v>6719</v>
      </c>
      <c r="D755" t="s">
        <v>6720</v>
      </c>
      <c r="E755" t="s">
        <v>268</v>
      </c>
      <c r="F755" t="s">
        <v>156</v>
      </c>
      <c r="G755" t="s">
        <v>6721</v>
      </c>
      <c r="H755" t="s">
        <v>849</v>
      </c>
      <c r="I755" t="s">
        <v>6722</v>
      </c>
      <c r="J755" t="s">
        <v>274</v>
      </c>
      <c r="K755" t="s">
        <v>3420</v>
      </c>
      <c r="L755" t="s">
        <v>960</v>
      </c>
      <c r="M755" t="s">
        <v>6723</v>
      </c>
      <c r="N755" t="s">
        <v>984</v>
      </c>
      <c r="O755" t="s">
        <v>873</v>
      </c>
      <c r="P755" t="s">
        <v>1847</v>
      </c>
      <c r="Q755" t="s">
        <v>6724</v>
      </c>
      <c r="R755" t="s">
        <v>268</v>
      </c>
      <c r="S755" t="s">
        <v>268</v>
      </c>
      <c r="T755" t="s">
        <v>268</v>
      </c>
      <c r="U755" t="s">
        <v>268</v>
      </c>
      <c r="V755" t="s">
        <v>268</v>
      </c>
      <c r="W755" t="s">
        <v>6723</v>
      </c>
      <c r="X755" t="s">
        <v>1847</v>
      </c>
      <c r="Y755" t="s">
        <v>6724</v>
      </c>
      <c r="Z755" t="s">
        <v>268</v>
      </c>
      <c r="AA755" t="s">
        <v>268</v>
      </c>
      <c r="AB755" t="s">
        <v>268</v>
      </c>
      <c r="AC755" t="s">
        <v>268</v>
      </c>
      <c r="AD755" t="s">
        <v>268</v>
      </c>
      <c r="AE755" t="s">
        <v>287</v>
      </c>
      <c r="AF755" t="s">
        <v>1811</v>
      </c>
      <c r="AG755" t="s">
        <v>875</v>
      </c>
      <c r="AH755" t="s">
        <v>1848</v>
      </c>
      <c r="AI755" t="s">
        <v>5238</v>
      </c>
      <c r="AJ755" t="s">
        <v>268</v>
      </c>
      <c r="AK755" t="s">
        <v>366</v>
      </c>
      <c r="AL755" t="s">
        <v>268</v>
      </c>
      <c r="AM755" t="s">
        <v>405</v>
      </c>
      <c r="AN755" t="s">
        <v>287</v>
      </c>
      <c r="AO755" t="s">
        <v>1811</v>
      </c>
      <c r="AP755" t="s">
        <v>875</v>
      </c>
      <c r="AQ755" t="s">
        <v>1848</v>
      </c>
      <c r="AR755" t="s">
        <v>6725</v>
      </c>
      <c r="AS755" t="s">
        <v>268</v>
      </c>
      <c r="AT755" t="s">
        <v>268</v>
      </c>
      <c r="AU755" t="s">
        <v>268</v>
      </c>
      <c r="AV755" t="s">
        <v>405</v>
      </c>
      <c r="AW755" t="s">
        <v>268</v>
      </c>
      <c r="AX755" t="s">
        <v>268</v>
      </c>
      <c r="AY755" t="s">
        <v>268</v>
      </c>
      <c r="AZ755" t="s">
        <v>268</v>
      </c>
      <c r="BA755" t="s">
        <v>268</v>
      </c>
      <c r="BB755" t="s">
        <v>268</v>
      </c>
      <c r="BC755" t="s">
        <v>268</v>
      </c>
      <c r="BD755" t="s">
        <v>268</v>
      </c>
      <c r="BE755" t="s">
        <v>268</v>
      </c>
      <c r="BF755" t="s">
        <v>268</v>
      </c>
      <c r="BG755" t="s">
        <v>268</v>
      </c>
      <c r="BH755" t="s">
        <v>268</v>
      </c>
      <c r="BI755" t="s">
        <v>268</v>
      </c>
      <c r="BJ755" t="s">
        <v>268</v>
      </c>
      <c r="BK755" t="s">
        <v>268</v>
      </c>
      <c r="BL755" t="s">
        <v>268</v>
      </c>
      <c r="BM755" t="s">
        <v>268</v>
      </c>
      <c r="BN755" t="s">
        <v>268</v>
      </c>
      <c r="BO755" t="s">
        <v>268</v>
      </c>
      <c r="BP755" t="s">
        <v>268</v>
      </c>
      <c r="BQ755" t="s">
        <v>268</v>
      </c>
      <c r="BR755" t="s">
        <v>268</v>
      </c>
      <c r="BS755" t="s">
        <v>268</v>
      </c>
      <c r="BT755" t="s">
        <v>268</v>
      </c>
      <c r="BU755" t="s">
        <v>268</v>
      </c>
      <c r="BV755" t="s">
        <v>268</v>
      </c>
      <c r="BW755" t="s">
        <v>268</v>
      </c>
      <c r="BX755" t="s">
        <v>268</v>
      </c>
      <c r="BY755">
        <v>110</v>
      </c>
      <c r="BZ755">
        <v>110</v>
      </c>
      <c r="CA755" t="s">
        <v>142</v>
      </c>
      <c r="CB755" s="356">
        <v>122</v>
      </c>
      <c r="CC755" t="s">
        <v>876</v>
      </c>
      <c r="CD755" t="s">
        <v>268</v>
      </c>
      <c r="CE755" t="s">
        <v>268</v>
      </c>
      <c r="CF755" t="s">
        <v>268</v>
      </c>
      <c r="CG755" t="s">
        <v>268</v>
      </c>
      <c r="CH755" t="s">
        <v>268</v>
      </c>
      <c r="CI755" t="s">
        <v>268</v>
      </c>
      <c r="CJ755" t="s">
        <v>268</v>
      </c>
      <c r="CK755" t="s">
        <v>268</v>
      </c>
      <c r="CL755" t="s">
        <v>268</v>
      </c>
      <c r="CM755" t="s">
        <v>11224</v>
      </c>
      <c r="CN755">
        <v>137.13</v>
      </c>
      <c r="CO755" t="s">
        <v>268</v>
      </c>
      <c r="CP755">
        <v>137.13</v>
      </c>
      <c r="CQ755">
        <v>365</v>
      </c>
      <c r="CR755" t="s">
        <v>878</v>
      </c>
      <c r="CS755" t="s">
        <v>11225</v>
      </c>
      <c r="CT755" t="s">
        <v>11226</v>
      </c>
      <c r="CU755" t="s">
        <v>11227</v>
      </c>
      <c r="CV755" t="s">
        <v>268</v>
      </c>
      <c r="CW755" t="s">
        <v>268</v>
      </c>
      <c r="CX755" t="s">
        <v>268</v>
      </c>
      <c r="CY755" t="s">
        <v>268</v>
      </c>
      <c r="CZ755" t="s">
        <v>268</v>
      </c>
      <c r="DA755" t="s">
        <v>268</v>
      </c>
      <c r="DB755" s="429">
        <f t="shared" si="149"/>
        <v>0</v>
      </c>
      <c r="DC755" s="284">
        <f t="shared" si="150"/>
        <v>0</v>
      </c>
      <c r="DD755" s="284">
        <f t="shared" si="151"/>
        <v>0</v>
      </c>
      <c r="DE755" s="284">
        <f t="shared" si="152"/>
        <v>0</v>
      </c>
      <c r="DF755" s="295">
        <f t="shared" si="153"/>
        <v>110</v>
      </c>
      <c r="DG755" s="284">
        <f t="shared" si="154"/>
        <v>0</v>
      </c>
      <c r="DH755" s="284">
        <f t="shared" si="155"/>
        <v>0</v>
      </c>
      <c r="DI755" s="284">
        <f t="shared" si="156"/>
        <v>0</v>
      </c>
      <c r="DJ755" s="284">
        <f t="shared" si="157"/>
        <v>0</v>
      </c>
      <c r="DK755" s="295">
        <f t="shared" si="158"/>
        <v>1</v>
      </c>
      <c r="DL755" s="297" t="str">
        <f t="shared" si="159"/>
        <v>A dispo.</v>
      </c>
      <c r="DM755" s="430">
        <f>IFERROR(IF(CA755="D",IF(DL755="A dispo.",DF755*VLOOKUP('DATI INPUT'!$F$27,TARIFFE_UD,4,FALSE),DF755*VLOOKUP(DL755,TARIFFE_UD,4,FALSE)),DF755*VLOOKUP(CB755-100,TARIFFE_UND,4,FALSE)),0)</f>
        <v>69.727319787991789</v>
      </c>
      <c r="DN755" s="430">
        <f>IFERROR(IF(CA755="D",IF(DL755="A dispo.",DK755*VLOOKUP('DATI INPUT'!$F$27,TARIFFE_UD,5,FALSE),DK755*VLOOKUP(DL755,TARIFFE_UD,5,FALSE)),DK755*VLOOKUP(CB755-100,TARIFFE_UND,5,FALSE)),0)</f>
        <v>67.397800635548478</v>
      </c>
      <c r="DO755" s="431">
        <f t="shared" si="160"/>
        <v>-4.8795764597286961E-3</v>
      </c>
      <c r="DP755" s="299">
        <f>IFERROR(IF(CA755="D",IF(DL755="A dispo.",DF755*VLOOKUP('DATI INPUT'!$F$27,TARIFFE_UD,2,FALSE),DF755*VLOOKUP(DL755,TARIFFE_UD,2,FALSE)),DF755*VLOOKUP(CB755-100,TARIFFE_UND,2,FALSE)),0)</f>
        <v>87.114543866115142</v>
      </c>
      <c r="DQ755" s="299">
        <f>IFERROR(IF(CA755="D",IF(DL755="A dispo.",DK755*VLOOKUP('DATI INPUT'!$F$27,TARIFFE_UD,3,FALSE),DK755*VLOOKUP(DL755,TARIFFE_UD,3,FALSE)),DK755*VLOOKUP(CB755-100,TARIFFE_UND,3,FALSE)),0)</f>
        <v>60.367780403072892</v>
      </c>
      <c r="DR755" s="299">
        <f t="shared" si="161"/>
        <v>147.48232426918804</v>
      </c>
    </row>
    <row r="756" spans="1:122" x14ac:dyDescent="0.25">
      <c r="A756" t="s">
        <v>6726</v>
      </c>
      <c r="B756" t="s">
        <v>6727</v>
      </c>
      <c r="C756" t="s">
        <v>6728</v>
      </c>
      <c r="D756" t="s">
        <v>6729</v>
      </c>
      <c r="E756" t="s">
        <v>268</v>
      </c>
      <c r="F756" t="s">
        <v>156</v>
      </c>
      <c r="G756" t="s">
        <v>6730</v>
      </c>
      <c r="H756" t="s">
        <v>849</v>
      </c>
      <c r="I756" t="s">
        <v>6731</v>
      </c>
      <c r="J756" t="s">
        <v>274</v>
      </c>
      <c r="K756" t="s">
        <v>6732</v>
      </c>
      <c r="L756" t="s">
        <v>984</v>
      </c>
      <c r="M756" t="s">
        <v>6733</v>
      </c>
      <c r="N756" t="s">
        <v>984</v>
      </c>
      <c r="O756" t="s">
        <v>873</v>
      </c>
      <c r="P756" t="s">
        <v>1847</v>
      </c>
      <c r="Q756" t="s">
        <v>6734</v>
      </c>
      <c r="R756" t="s">
        <v>268</v>
      </c>
      <c r="S756" t="s">
        <v>268</v>
      </c>
      <c r="T756" t="s">
        <v>268</v>
      </c>
      <c r="U756" t="s">
        <v>268</v>
      </c>
      <c r="V756" t="s">
        <v>268</v>
      </c>
      <c r="W756" t="s">
        <v>6733</v>
      </c>
      <c r="X756" t="s">
        <v>1847</v>
      </c>
      <c r="Y756" t="s">
        <v>6734</v>
      </c>
      <c r="Z756" t="s">
        <v>268</v>
      </c>
      <c r="AA756" t="s">
        <v>268</v>
      </c>
      <c r="AB756" t="s">
        <v>268</v>
      </c>
      <c r="AC756" t="s">
        <v>268</v>
      </c>
      <c r="AD756" t="s">
        <v>268</v>
      </c>
      <c r="AE756" t="s">
        <v>287</v>
      </c>
      <c r="AF756" t="s">
        <v>1811</v>
      </c>
      <c r="AG756" t="s">
        <v>875</v>
      </c>
      <c r="AH756" t="s">
        <v>1848</v>
      </c>
      <c r="AI756" t="s">
        <v>6735</v>
      </c>
      <c r="AJ756" t="s">
        <v>268</v>
      </c>
      <c r="AK756" t="s">
        <v>377</v>
      </c>
      <c r="AL756" t="s">
        <v>268</v>
      </c>
      <c r="AM756" t="s">
        <v>288</v>
      </c>
      <c r="AN756" t="s">
        <v>268</v>
      </c>
      <c r="AO756" t="s">
        <v>268</v>
      </c>
      <c r="AP756" t="s">
        <v>268</v>
      </c>
      <c r="AQ756" t="s">
        <v>268</v>
      </c>
      <c r="AR756" t="s">
        <v>268</v>
      </c>
      <c r="AS756" t="s">
        <v>268</v>
      </c>
      <c r="AT756" t="s">
        <v>268</v>
      </c>
      <c r="AU756" t="s">
        <v>268</v>
      </c>
      <c r="AV756" t="s">
        <v>268</v>
      </c>
      <c r="AW756" t="s">
        <v>268</v>
      </c>
      <c r="AX756" t="s">
        <v>268</v>
      </c>
      <c r="AY756" t="s">
        <v>268</v>
      </c>
      <c r="AZ756" t="s">
        <v>268</v>
      </c>
      <c r="BA756" t="s">
        <v>268</v>
      </c>
      <c r="BB756" t="s">
        <v>268</v>
      </c>
      <c r="BC756" t="s">
        <v>268</v>
      </c>
      <c r="BD756" t="s">
        <v>268</v>
      </c>
      <c r="BE756" t="s">
        <v>268</v>
      </c>
      <c r="BF756" t="s">
        <v>268</v>
      </c>
      <c r="BG756" t="s">
        <v>268</v>
      </c>
      <c r="BH756" t="s">
        <v>268</v>
      </c>
      <c r="BI756" t="s">
        <v>268</v>
      </c>
      <c r="BJ756" t="s">
        <v>268</v>
      </c>
      <c r="BK756" t="s">
        <v>268</v>
      </c>
      <c r="BL756" t="s">
        <v>268</v>
      </c>
      <c r="BM756" t="s">
        <v>268</v>
      </c>
      <c r="BN756" t="s">
        <v>268</v>
      </c>
      <c r="BO756" t="s">
        <v>268</v>
      </c>
      <c r="BP756" t="s">
        <v>268</v>
      </c>
      <c r="BQ756" t="s">
        <v>268</v>
      </c>
      <c r="BR756" t="s">
        <v>268</v>
      </c>
      <c r="BS756" t="s">
        <v>268</v>
      </c>
      <c r="BT756" t="s">
        <v>268</v>
      </c>
      <c r="BU756" t="s">
        <v>268</v>
      </c>
      <c r="BV756" t="s">
        <v>268</v>
      </c>
      <c r="BW756" t="s">
        <v>268</v>
      </c>
      <c r="BX756" t="s">
        <v>268</v>
      </c>
      <c r="BY756">
        <v>191.22</v>
      </c>
      <c r="BZ756">
        <v>191.22</v>
      </c>
      <c r="CA756" t="s">
        <v>142</v>
      </c>
      <c r="CB756" s="356">
        <v>122</v>
      </c>
      <c r="CC756" t="s">
        <v>876</v>
      </c>
      <c r="CD756" t="s">
        <v>268</v>
      </c>
      <c r="CE756" t="s">
        <v>268</v>
      </c>
      <c r="CF756" s="356">
        <v>4</v>
      </c>
      <c r="CG756" t="s">
        <v>268</v>
      </c>
      <c r="CH756" t="s">
        <v>268</v>
      </c>
      <c r="CI756" t="s">
        <v>268</v>
      </c>
      <c r="CJ756" t="s">
        <v>268</v>
      </c>
      <c r="CK756" t="s">
        <v>268</v>
      </c>
      <c r="CL756" t="s">
        <v>6736</v>
      </c>
      <c r="CM756" t="s">
        <v>11224</v>
      </c>
      <c r="CN756">
        <v>212.57</v>
      </c>
      <c r="CO756" t="s">
        <v>268</v>
      </c>
      <c r="CP756">
        <v>212.57</v>
      </c>
      <c r="CQ756">
        <v>365</v>
      </c>
      <c r="CR756" t="s">
        <v>878</v>
      </c>
      <c r="CS756" t="s">
        <v>11225</v>
      </c>
      <c r="CT756" t="s">
        <v>11226</v>
      </c>
      <c r="CU756" t="s">
        <v>11227</v>
      </c>
      <c r="CV756" t="s">
        <v>268</v>
      </c>
      <c r="CW756" t="s">
        <v>268</v>
      </c>
      <c r="CX756" t="s">
        <v>268</v>
      </c>
      <c r="CY756" t="s">
        <v>268</v>
      </c>
      <c r="CZ756" t="s">
        <v>268</v>
      </c>
      <c r="DA756" t="s">
        <v>268</v>
      </c>
      <c r="DB756" s="429">
        <f t="shared" si="149"/>
        <v>0</v>
      </c>
      <c r="DC756" s="284">
        <f t="shared" si="150"/>
        <v>0</v>
      </c>
      <c r="DD756" s="284">
        <f t="shared" si="151"/>
        <v>0</v>
      </c>
      <c r="DE756" s="284">
        <f t="shared" si="152"/>
        <v>0</v>
      </c>
      <c r="DF756" s="295">
        <f t="shared" si="153"/>
        <v>191.22</v>
      </c>
      <c r="DG756" s="284">
        <f t="shared" si="154"/>
        <v>0</v>
      </c>
      <c r="DH756" s="284">
        <f t="shared" si="155"/>
        <v>0</v>
      </c>
      <c r="DI756" s="284">
        <f t="shared" si="156"/>
        <v>0</v>
      </c>
      <c r="DJ756" s="284">
        <f t="shared" si="157"/>
        <v>0</v>
      </c>
      <c r="DK756" s="295">
        <f t="shared" si="158"/>
        <v>1</v>
      </c>
      <c r="DL756" s="297">
        <f t="shared" si="159"/>
        <v>4</v>
      </c>
      <c r="DM756" s="430">
        <f>IFERROR(IF(CA756="D",IF(DL756="A dispo.",DF756*VLOOKUP('DATI INPUT'!$F$27,TARIFFE_UD,4,FALSE),DF756*VLOOKUP(DL756,TARIFFE_UD,4,FALSE)),DF756*VLOOKUP(CB756-100,TARIFFE_UND,4,FALSE)),0)</f>
        <v>130.19006215688009</v>
      </c>
      <c r="DN756" s="430">
        <f>IFERROR(IF(CA756="D",IF(DL756="A dispo.",DK756*VLOOKUP('DATI INPUT'!$F$27,TARIFFE_UD,5,FALSE),DK756*VLOOKUP(DL756,TARIFFE_UD,5,FALSE)),DK756*VLOOKUP(CB756-100,TARIFFE_UND,5,FALSE)),0)</f>
        <v>82.375089665670373</v>
      </c>
      <c r="DO756" s="431">
        <f t="shared" si="160"/>
        <v>-4.8481774495314767E-3</v>
      </c>
      <c r="DP756" s="299">
        <f>IFERROR(IF(CA756="D",IF(DL756="A dispo.",DF756*VLOOKUP('DATI INPUT'!$F$27,TARIFFE_UD,2,FALSE),DF756*VLOOKUP(DL756,TARIFFE_UD,2,FALSE)),DF756*VLOOKUP(CB756-100,TARIFFE_UND,2,FALSE)),0)</f>
        <v>162.65429268157496</v>
      </c>
      <c r="DQ756" s="299">
        <f>IFERROR(IF(CA756="D",IF(DL756="A dispo.",DK756*VLOOKUP('DATI INPUT'!$F$27,TARIFFE_UD,3,FALSE),DK756*VLOOKUP(DL756,TARIFFE_UD,3,FALSE)),DK756*VLOOKUP(CB756-100,TARIFFE_UND,3,FALSE)),0)</f>
        <v>73.78284271486686</v>
      </c>
      <c r="DR756" s="299">
        <f t="shared" si="161"/>
        <v>236.43713539644182</v>
      </c>
    </row>
    <row r="757" spans="1:122" x14ac:dyDescent="0.25">
      <c r="A757" t="s">
        <v>6737</v>
      </c>
      <c r="B757" t="s">
        <v>6727</v>
      </c>
      <c r="C757" t="s">
        <v>731</v>
      </c>
      <c r="D757" t="s">
        <v>6729</v>
      </c>
      <c r="E757" t="s">
        <v>268</v>
      </c>
      <c r="F757" t="s">
        <v>156</v>
      </c>
      <c r="G757" t="s">
        <v>6730</v>
      </c>
      <c r="H757" t="s">
        <v>849</v>
      </c>
      <c r="I757" t="s">
        <v>6731</v>
      </c>
      <c r="J757" t="s">
        <v>274</v>
      </c>
      <c r="K757" t="s">
        <v>6732</v>
      </c>
      <c r="L757" t="s">
        <v>984</v>
      </c>
      <c r="M757" t="s">
        <v>6733</v>
      </c>
      <c r="N757" t="s">
        <v>984</v>
      </c>
      <c r="O757" t="s">
        <v>873</v>
      </c>
      <c r="P757" t="s">
        <v>1847</v>
      </c>
      <c r="Q757" t="s">
        <v>6734</v>
      </c>
      <c r="R757" t="s">
        <v>268</v>
      </c>
      <c r="S757" t="s">
        <v>268</v>
      </c>
      <c r="T757" t="s">
        <v>268</v>
      </c>
      <c r="U757" t="s">
        <v>268</v>
      </c>
      <c r="V757" t="s">
        <v>268</v>
      </c>
      <c r="W757" t="s">
        <v>6733</v>
      </c>
      <c r="X757" t="s">
        <v>1847</v>
      </c>
      <c r="Y757" t="s">
        <v>6734</v>
      </c>
      <c r="Z757" t="s">
        <v>268</v>
      </c>
      <c r="AA757" t="s">
        <v>268</v>
      </c>
      <c r="AB757" t="s">
        <v>268</v>
      </c>
      <c r="AC757" t="s">
        <v>268</v>
      </c>
      <c r="AD757" t="s">
        <v>268</v>
      </c>
      <c r="AE757" t="s">
        <v>287</v>
      </c>
      <c r="AF757" t="s">
        <v>1811</v>
      </c>
      <c r="AG757" t="s">
        <v>875</v>
      </c>
      <c r="AH757" t="s">
        <v>1848</v>
      </c>
      <c r="AI757" t="s">
        <v>1870</v>
      </c>
      <c r="AJ757" t="s">
        <v>268</v>
      </c>
      <c r="AK757" t="s">
        <v>366</v>
      </c>
      <c r="AL757" t="s">
        <v>268</v>
      </c>
      <c r="AM757" t="s">
        <v>411</v>
      </c>
      <c r="AN757" t="s">
        <v>268</v>
      </c>
      <c r="AO757" t="s">
        <v>268</v>
      </c>
      <c r="AP757" t="s">
        <v>268</v>
      </c>
      <c r="AQ757" t="s">
        <v>268</v>
      </c>
      <c r="AR757" t="s">
        <v>268</v>
      </c>
      <c r="AS757" t="s">
        <v>268</v>
      </c>
      <c r="AT757" t="s">
        <v>268</v>
      </c>
      <c r="AU757" t="s">
        <v>268</v>
      </c>
      <c r="AV757" t="s">
        <v>268</v>
      </c>
      <c r="AW757" t="s">
        <v>268</v>
      </c>
      <c r="AX757" t="s">
        <v>268</v>
      </c>
      <c r="AY757" t="s">
        <v>268</v>
      </c>
      <c r="AZ757" t="s">
        <v>268</v>
      </c>
      <c r="BA757" t="s">
        <v>268</v>
      </c>
      <c r="BB757" t="s">
        <v>268</v>
      </c>
      <c r="BC757" t="s">
        <v>268</v>
      </c>
      <c r="BD757" t="s">
        <v>268</v>
      </c>
      <c r="BE757" t="s">
        <v>268</v>
      </c>
      <c r="BF757" t="s">
        <v>268</v>
      </c>
      <c r="BG757" t="s">
        <v>268</v>
      </c>
      <c r="BH757" t="s">
        <v>268</v>
      </c>
      <c r="BI757" t="s">
        <v>268</v>
      </c>
      <c r="BJ757" t="s">
        <v>268</v>
      </c>
      <c r="BK757" t="s">
        <v>268</v>
      </c>
      <c r="BL757" t="s">
        <v>268</v>
      </c>
      <c r="BM757" t="s">
        <v>268</v>
      </c>
      <c r="BN757" t="s">
        <v>268</v>
      </c>
      <c r="BO757" t="s">
        <v>268</v>
      </c>
      <c r="BP757" t="s">
        <v>268</v>
      </c>
      <c r="BQ757" t="s">
        <v>268</v>
      </c>
      <c r="BR757" t="s">
        <v>268</v>
      </c>
      <c r="BS757" t="s">
        <v>268</v>
      </c>
      <c r="BT757" t="s">
        <v>268</v>
      </c>
      <c r="BU757" t="s">
        <v>268</v>
      </c>
      <c r="BV757" t="s">
        <v>268</v>
      </c>
      <c r="BW757" t="s">
        <v>268</v>
      </c>
      <c r="BX757" t="s">
        <v>268</v>
      </c>
      <c r="BY757">
        <v>25</v>
      </c>
      <c r="BZ757">
        <v>25</v>
      </c>
      <c r="CA757" t="s">
        <v>142</v>
      </c>
      <c r="CB757" s="356">
        <v>123</v>
      </c>
      <c r="CC757" t="s">
        <v>1817</v>
      </c>
      <c r="CD757" t="s">
        <v>268</v>
      </c>
      <c r="CE757" t="s">
        <v>268</v>
      </c>
      <c r="CF757" s="356">
        <v>4</v>
      </c>
      <c r="CG757" t="s">
        <v>268</v>
      </c>
      <c r="CH757" t="s">
        <v>268</v>
      </c>
      <c r="CI757" t="s">
        <v>268</v>
      </c>
      <c r="CJ757" t="s">
        <v>268</v>
      </c>
      <c r="CK757" t="s">
        <v>268</v>
      </c>
      <c r="CL757" t="s">
        <v>6738</v>
      </c>
      <c r="CM757" t="s">
        <v>11224</v>
      </c>
      <c r="CN757">
        <v>17.02</v>
      </c>
      <c r="CO757" t="s">
        <v>268</v>
      </c>
      <c r="CP757">
        <v>17.02</v>
      </c>
      <c r="CQ757">
        <v>365</v>
      </c>
      <c r="CR757" t="s">
        <v>878</v>
      </c>
      <c r="CS757" t="s">
        <v>11225</v>
      </c>
      <c r="CT757" t="s">
        <v>11226</v>
      </c>
      <c r="CU757" t="s">
        <v>11227</v>
      </c>
      <c r="CV757" t="s">
        <v>268</v>
      </c>
      <c r="CW757" t="s">
        <v>268</v>
      </c>
      <c r="CX757" t="s">
        <v>268</v>
      </c>
      <c r="CY757" t="s">
        <v>268</v>
      </c>
      <c r="CZ757" t="s">
        <v>268</v>
      </c>
      <c r="DA757" t="s">
        <v>268</v>
      </c>
      <c r="DB757" s="429">
        <f t="shared" si="149"/>
        <v>0</v>
      </c>
      <c r="DC757" s="284">
        <f t="shared" si="150"/>
        <v>0</v>
      </c>
      <c r="DD757" s="284">
        <f t="shared" si="151"/>
        <v>0</v>
      </c>
      <c r="DE757" s="284">
        <f t="shared" si="152"/>
        <v>0</v>
      </c>
      <c r="DF757" s="295">
        <f t="shared" si="153"/>
        <v>25</v>
      </c>
      <c r="DG757" s="284">
        <f t="shared" si="154"/>
        <v>1</v>
      </c>
      <c r="DH757" s="284">
        <f t="shared" si="155"/>
        <v>0</v>
      </c>
      <c r="DI757" s="284">
        <f t="shared" si="156"/>
        <v>0</v>
      </c>
      <c r="DJ757" s="284">
        <f t="shared" si="157"/>
        <v>0</v>
      </c>
      <c r="DK757" s="295">
        <f t="shared" si="158"/>
        <v>0</v>
      </c>
      <c r="DL757" s="297">
        <f t="shared" si="159"/>
        <v>4</v>
      </c>
      <c r="DM757" s="430">
        <f>IFERROR(IF(CA757="D",IF(DL757="A dispo.",DF757*VLOOKUP('DATI INPUT'!$F$27,TARIFFE_UD,4,FALSE),DF757*VLOOKUP(DL757,TARIFFE_UD,4,FALSE)),DF757*VLOOKUP(CB757-100,TARIFFE_UND,4,FALSE)),0)</f>
        <v>17.02097873612594</v>
      </c>
      <c r="DN757" s="430">
        <f>IFERROR(IF(CA757="D",IF(DL757="A dispo.",DK757*VLOOKUP('DATI INPUT'!$F$27,TARIFFE_UD,5,FALSE),DK757*VLOOKUP(DL757,TARIFFE_UD,5,FALSE)),DK757*VLOOKUP(CB757-100,TARIFFE_UND,5,FALSE)),0)</f>
        <v>0</v>
      </c>
      <c r="DO757" s="431">
        <f t="shared" si="160"/>
        <v>9.7873612594057136E-4</v>
      </c>
      <c r="DP757" s="299">
        <f>IFERROR(IF(CA757="D",IF(DL757="A dispo.",DF757*VLOOKUP('DATI INPUT'!$F$27,TARIFFE_UD,2,FALSE),DF757*VLOOKUP(DL757,TARIFFE_UD,2,FALSE)),DF757*VLOOKUP(CB757-100,TARIFFE_UND,2,FALSE)),0)</f>
        <v>21.265334782132488</v>
      </c>
      <c r="DQ757" s="299">
        <f>IFERROR(IF(CA757="D",IF(DL757="A dispo.",DK757*VLOOKUP('DATI INPUT'!$F$27,TARIFFE_UD,3,FALSE),DK757*VLOOKUP(DL757,TARIFFE_UD,3,FALSE)),DK757*VLOOKUP(CB757-100,TARIFFE_UND,3,FALSE)),0)</f>
        <v>0</v>
      </c>
      <c r="DR757" s="299">
        <f t="shared" si="161"/>
        <v>21.265334782132488</v>
      </c>
    </row>
    <row r="758" spans="1:122" x14ac:dyDescent="0.25">
      <c r="A758" t="s">
        <v>6739</v>
      </c>
      <c r="B758" t="s">
        <v>6727</v>
      </c>
      <c r="C758" t="s">
        <v>6740</v>
      </c>
      <c r="D758" t="s">
        <v>6729</v>
      </c>
      <c r="E758" t="s">
        <v>268</v>
      </c>
      <c r="F758" t="s">
        <v>156</v>
      </c>
      <c r="G758" t="s">
        <v>6730</v>
      </c>
      <c r="H758" t="s">
        <v>849</v>
      </c>
      <c r="I758" t="s">
        <v>6731</v>
      </c>
      <c r="J758" t="s">
        <v>274</v>
      </c>
      <c r="K758" t="s">
        <v>6732</v>
      </c>
      <c r="L758" t="s">
        <v>984</v>
      </c>
      <c r="M758" t="s">
        <v>6733</v>
      </c>
      <c r="N758" t="s">
        <v>984</v>
      </c>
      <c r="O758" t="s">
        <v>873</v>
      </c>
      <c r="P758" t="s">
        <v>1847</v>
      </c>
      <c r="Q758" t="s">
        <v>6734</v>
      </c>
      <c r="R758" t="s">
        <v>268</v>
      </c>
      <c r="S758" t="s">
        <v>268</v>
      </c>
      <c r="T758" t="s">
        <v>268</v>
      </c>
      <c r="U758" t="s">
        <v>268</v>
      </c>
      <c r="V758" t="s">
        <v>268</v>
      </c>
      <c r="W758" t="s">
        <v>6733</v>
      </c>
      <c r="X758" t="s">
        <v>1847</v>
      </c>
      <c r="Y758" t="s">
        <v>6734</v>
      </c>
      <c r="Z758" t="s">
        <v>268</v>
      </c>
      <c r="AA758" t="s">
        <v>268</v>
      </c>
      <c r="AB758" t="s">
        <v>268</v>
      </c>
      <c r="AC758" t="s">
        <v>268</v>
      </c>
      <c r="AD758" t="s">
        <v>268</v>
      </c>
      <c r="AE758" t="s">
        <v>287</v>
      </c>
      <c r="AF758" t="s">
        <v>1811</v>
      </c>
      <c r="AG758" t="s">
        <v>875</v>
      </c>
      <c r="AH758" t="s">
        <v>1848</v>
      </c>
      <c r="AI758" t="s">
        <v>6735</v>
      </c>
      <c r="AJ758" t="s">
        <v>268</v>
      </c>
      <c r="AK758" t="s">
        <v>366</v>
      </c>
      <c r="AL758" t="s">
        <v>268</v>
      </c>
      <c r="AM758" t="s">
        <v>353</v>
      </c>
      <c r="AN758" t="s">
        <v>268</v>
      </c>
      <c r="AO758" t="s">
        <v>268</v>
      </c>
      <c r="AP758" t="s">
        <v>268</v>
      </c>
      <c r="AQ758" t="s">
        <v>268</v>
      </c>
      <c r="AR758" t="s">
        <v>268</v>
      </c>
      <c r="AS758" t="s">
        <v>268</v>
      </c>
      <c r="AT758" t="s">
        <v>268</v>
      </c>
      <c r="AU758" t="s">
        <v>268</v>
      </c>
      <c r="AV758" t="s">
        <v>268</v>
      </c>
      <c r="AW758" t="s">
        <v>268</v>
      </c>
      <c r="AX758" t="s">
        <v>268</v>
      </c>
      <c r="AY758" t="s">
        <v>268</v>
      </c>
      <c r="AZ758" t="s">
        <v>268</v>
      </c>
      <c r="BA758" t="s">
        <v>268</v>
      </c>
      <c r="BB758" t="s">
        <v>268</v>
      </c>
      <c r="BC758" t="s">
        <v>268</v>
      </c>
      <c r="BD758" t="s">
        <v>268</v>
      </c>
      <c r="BE758" t="s">
        <v>268</v>
      </c>
      <c r="BF758" t="s">
        <v>268</v>
      </c>
      <c r="BG758" t="s">
        <v>268</v>
      </c>
      <c r="BH758" t="s">
        <v>268</v>
      </c>
      <c r="BI758" t="s">
        <v>268</v>
      </c>
      <c r="BJ758" t="s">
        <v>268</v>
      </c>
      <c r="BK758" t="s">
        <v>268</v>
      </c>
      <c r="BL758" t="s">
        <v>268</v>
      </c>
      <c r="BM758" t="s">
        <v>268</v>
      </c>
      <c r="BN758" t="s">
        <v>268</v>
      </c>
      <c r="BO758" t="s">
        <v>268</v>
      </c>
      <c r="BP758" t="s">
        <v>268</v>
      </c>
      <c r="BQ758" t="s">
        <v>268</v>
      </c>
      <c r="BR758" t="s">
        <v>268</v>
      </c>
      <c r="BS758" t="s">
        <v>268</v>
      </c>
      <c r="BT758" t="s">
        <v>268</v>
      </c>
      <c r="BU758" t="s">
        <v>268</v>
      </c>
      <c r="BV758" t="s">
        <v>268</v>
      </c>
      <c r="BW758" t="s">
        <v>268</v>
      </c>
      <c r="BX758" t="s">
        <v>268</v>
      </c>
      <c r="BY758">
        <v>62</v>
      </c>
      <c r="BZ758">
        <v>62</v>
      </c>
      <c r="CA758" t="s">
        <v>142</v>
      </c>
      <c r="CB758" s="356">
        <v>123</v>
      </c>
      <c r="CC758" t="s">
        <v>1817</v>
      </c>
      <c r="CD758" t="s">
        <v>268</v>
      </c>
      <c r="CE758" t="s">
        <v>268</v>
      </c>
      <c r="CF758" s="356">
        <v>4</v>
      </c>
      <c r="CG758" t="s">
        <v>268</v>
      </c>
      <c r="CH758" t="s">
        <v>268</v>
      </c>
      <c r="CI758" t="s">
        <v>268</v>
      </c>
      <c r="CJ758" t="s">
        <v>268</v>
      </c>
      <c r="CK758" t="s">
        <v>268</v>
      </c>
      <c r="CL758" t="s">
        <v>6741</v>
      </c>
      <c r="CM758" t="s">
        <v>11224</v>
      </c>
      <c r="CN758">
        <v>42.21</v>
      </c>
      <c r="CO758" t="s">
        <v>268</v>
      </c>
      <c r="CP758">
        <v>42.21</v>
      </c>
      <c r="CQ758">
        <v>365</v>
      </c>
      <c r="CR758" t="s">
        <v>878</v>
      </c>
      <c r="CS758" t="s">
        <v>11225</v>
      </c>
      <c r="CT758" t="s">
        <v>11226</v>
      </c>
      <c r="CU758" t="s">
        <v>11227</v>
      </c>
      <c r="CV758" t="s">
        <v>268</v>
      </c>
      <c r="CW758" t="s">
        <v>268</v>
      </c>
      <c r="CX758" t="s">
        <v>268</v>
      </c>
      <c r="CY758" t="s">
        <v>268</v>
      </c>
      <c r="CZ758" t="s">
        <v>268</v>
      </c>
      <c r="DA758" t="s">
        <v>268</v>
      </c>
      <c r="DB758" s="429">
        <f t="shared" si="149"/>
        <v>0</v>
      </c>
      <c r="DC758" s="284">
        <f t="shared" si="150"/>
        <v>0</v>
      </c>
      <c r="DD758" s="284">
        <f t="shared" si="151"/>
        <v>0</v>
      </c>
      <c r="DE758" s="284">
        <f t="shared" si="152"/>
        <v>0</v>
      </c>
      <c r="DF758" s="295">
        <f t="shared" si="153"/>
        <v>62</v>
      </c>
      <c r="DG758" s="284">
        <f t="shared" si="154"/>
        <v>1</v>
      </c>
      <c r="DH758" s="284">
        <f t="shared" si="155"/>
        <v>0</v>
      </c>
      <c r="DI758" s="284">
        <f t="shared" si="156"/>
        <v>0</v>
      </c>
      <c r="DJ758" s="284">
        <f t="shared" si="157"/>
        <v>0</v>
      </c>
      <c r="DK758" s="295">
        <f t="shared" si="158"/>
        <v>0</v>
      </c>
      <c r="DL758" s="297">
        <f t="shared" si="159"/>
        <v>4</v>
      </c>
      <c r="DM758" s="430">
        <f>IFERROR(IF(CA758="D",IF(DL758="A dispo.",DF758*VLOOKUP('DATI INPUT'!$F$27,TARIFFE_UD,4,FALSE),DF758*VLOOKUP(DL758,TARIFFE_UD,4,FALSE)),DF758*VLOOKUP(CB758-100,TARIFFE_UND,4,FALSE)),0)</f>
        <v>42.212027265592326</v>
      </c>
      <c r="DN758" s="430">
        <f>IFERROR(IF(CA758="D",IF(DL758="A dispo.",DK758*VLOOKUP('DATI INPUT'!$F$27,TARIFFE_UD,5,FALSE),DK758*VLOOKUP(DL758,TARIFFE_UD,5,FALSE)),DK758*VLOOKUP(CB758-100,TARIFFE_UND,5,FALSE)),0)</f>
        <v>0</v>
      </c>
      <c r="DO758" s="431">
        <f t="shared" si="160"/>
        <v>2.0272655923250227E-3</v>
      </c>
      <c r="DP758" s="299">
        <f>IFERROR(IF(CA758="D",IF(DL758="A dispo.",DF758*VLOOKUP('DATI INPUT'!$F$27,TARIFFE_UD,2,FALSE),DF758*VLOOKUP(DL758,TARIFFE_UD,2,FALSE)),DF758*VLOOKUP(CB758-100,TARIFFE_UND,2,FALSE)),0)</f>
        <v>52.738030259688564</v>
      </c>
      <c r="DQ758" s="299">
        <f>IFERROR(IF(CA758="D",IF(DL758="A dispo.",DK758*VLOOKUP('DATI INPUT'!$F$27,TARIFFE_UD,3,FALSE),DK758*VLOOKUP(DL758,TARIFFE_UD,3,FALSE)),DK758*VLOOKUP(CB758-100,TARIFFE_UND,3,FALSE)),0)</f>
        <v>0</v>
      </c>
      <c r="DR758" s="299">
        <f t="shared" si="161"/>
        <v>52.738030259688564</v>
      </c>
    </row>
    <row r="759" spans="1:122" x14ac:dyDescent="0.25">
      <c r="A759" t="s">
        <v>6742</v>
      </c>
      <c r="B759" t="s">
        <v>6743</v>
      </c>
      <c r="C759" t="s">
        <v>6744</v>
      </c>
      <c r="D759" t="s">
        <v>6745</v>
      </c>
      <c r="E759" t="s">
        <v>268</v>
      </c>
      <c r="F759" t="s">
        <v>156</v>
      </c>
      <c r="G759" t="s">
        <v>6746</v>
      </c>
      <c r="H759" t="s">
        <v>849</v>
      </c>
      <c r="I759" t="s">
        <v>6747</v>
      </c>
      <c r="J759" t="s">
        <v>274</v>
      </c>
      <c r="K759" t="s">
        <v>6748</v>
      </c>
      <c r="L759" t="s">
        <v>960</v>
      </c>
      <c r="M759" t="s">
        <v>6749</v>
      </c>
      <c r="N759" t="s">
        <v>6750</v>
      </c>
      <c r="O759" t="s">
        <v>289</v>
      </c>
      <c r="P759" t="s">
        <v>6751</v>
      </c>
      <c r="Q759" t="s">
        <v>280</v>
      </c>
      <c r="R759" t="s">
        <v>154</v>
      </c>
      <c r="S759" t="s">
        <v>268</v>
      </c>
      <c r="T759" t="s">
        <v>268</v>
      </c>
      <c r="U759" t="s">
        <v>268</v>
      </c>
      <c r="V759" t="s">
        <v>268</v>
      </c>
      <c r="W759" t="s">
        <v>6752</v>
      </c>
      <c r="X759" t="s">
        <v>3006</v>
      </c>
      <c r="Y759" t="s">
        <v>341</v>
      </c>
      <c r="Z759" t="s">
        <v>268</v>
      </c>
      <c r="AA759" t="s">
        <v>268</v>
      </c>
      <c r="AB759" t="s">
        <v>268</v>
      </c>
      <c r="AC759" t="s">
        <v>268</v>
      </c>
      <c r="AD759" t="s">
        <v>268</v>
      </c>
      <c r="AE759" t="s">
        <v>287</v>
      </c>
      <c r="AF759" t="s">
        <v>1811</v>
      </c>
      <c r="AG759" t="s">
        <v>875</v>
      </c>
      <c r="AH759" t="s">
        <v>1848</v>
      </c>
      <c r="AI759" t="s">
        <v>893</v>
      </c>
      <c r="AJ759" t="s">
        <v>268</v>
      </c>
      <c r="AK759" t="s">
        <v>382</v>
      </c>
      <c r="AL759" t="s">
        <v>268</v>
      </c>
      <c r="AM759" t="s">
        <v>288</v>
      </c>
      <c r="AN759" t="s">
        <v>268</v>
      </c>
      <c r="AO759" t="s">
        <v>268</v>
      </c>
      <c r="AP759" t="s">
        <v>268</v>
      </c>
      <c r="AQ759" t="s">
        <v>268</v>
      </c>
      <c r="AR759" t="s">
        <v>268</v>
      </c>
      <c r="AS759" t="s">
        <v>268</v>
      </c>
      <c r="AT759" t="s">
        <v>268</v>
      </c>
      <c r="AU759" t="s">
        <v>268</v>
      </c>
      <c r="AV759" t="s">
        <v>268</v>
      </c>
      <c r="AW759" t="s">
        <v>268</v>
      </c>
      <c r="AX759" t="s">
        <v>268</v>
      </c>
      <c r="AY759" t="s">
        <v>268</v>
      </c>
      <c r="AZ759" t="s">
        <v>268</v>
      </c>
      <c r="BA759" t="s">
        <v>268</v>
      </c>
      <c r="BB759" t="s">
        <v>268</v>
      </c>
      <c r="BC759" t="s">
        <v>268</v>
      </c>
      <c r="BD759" t="s">
        <v>268</v>
      </c>
      <c r="BE759" t="s">
        <v>268</v>
      </c>
      <c r="BF759" t="s">
        <v>268</v>
      </c>
      <c r="BG759" t="s">
        <v>268</v>
      </c>
      <c r="BH759" t="s">
        <v>268</v>
      </c>
      <c r="BI759" t="s">
        <v>268</v>
      </c>
      <c r="BJ759" t="s">
        <v>268</v>
      </c>
      <c r="BK759" t="s">
        <v>268</v>
      </c>
      <c r="BL759" t="s">
        <v>268</v>
      </c>
      <c r="BM759" t="s">
        <v>268</v>
      </c>
      <c r="BN759" t="s">
        <v>268</v>
      </c>
      <c r="BO759" t="s">
        <v>268</v>
      </c>
      <c r="BP759" t="s">
        <v>268</v>
      </c>
      <c r="BQ759" t="s">
        <v>268</v>
      </c>
      <c r="BR759" t="s">
        <v>268</v>
      </c>
      <c r="BS759" t="s">
        <v>268</v>
      </c>
      <c r="BT759" t="s">
        <v>268</v>
      </c>
      <c r="BU759" t="s">
        <v>268</v>
      </c>
      <c r="BV759" t="s">
        <v>268</v>
      </c>
      <c r="BW759" t="s">
        <v>268</v>
      </c>
      <c r="BX759" t="s">
        <v>268</v>
      </c>
      <c r="BY759">
        <v>65</v>
      </c>
      <c r="BZ759">
        <v>65</v>
      </c>
      <c r="CA759" t="s">
        <v>142</v>
      </c>
      <c r="CB759" s="356">
        <v>122</v>
      </c>
      <c r="CC759" t="s">
        <v>876</v>
      </c>
      <c r="CD759" t="s">
        <v>268</v>
      </c>
      <c r="CE759" t="s">
        <v>268</v>
      </c>
      <c r="CF759" t="s">
        <v>268</v>
      </c>
      <c r="CG759" t="s">
        <v>268</v>
      </c>
      <c r="CH759" t="s">
        <v>268</v>
      </c>
      <c r="CI759" t="s">
        <v>268</v>
      </c>
      <c r="CJ759" t="s">
        <v>268</v>
      </c>
      <c r="CK759" t="s">
        <v>268</v>
      </c>
      <c r="CL759" t="s">
        <v>268</v>
      </c>
      <c r="CM759" t="s">
        <v>11224</v>
      </c>
      <c r="CN759">
        <v>108.6</v>
      </c>
      <c r="CO759" t="s">
        <v>268</v>
      </c>
      <c r="CP759">
        <v>108.6</v>
      </c>
      <c r="CQ759">
        <v>365</v>
      </c>
      <c r="CR759" t="s">
        <v>878</v>
      </c>
      <c r="CS759" t="s">
        <v>11225</v>
      </c>
      <c r="CT759" t="s">
        <v>11226</v>
      </c>
      <c r="CU759" t="s">
        <v>11227</v>
      </c>
      <c r="CV759" t="s">
        <v>268</v>
      </c>
      <c r="CW759" t="s">
        <v>268</v>
      </c>
      <c r="CX759" t="s">
        <v>268</v>
      </c>
      <c r="CY759" t="s">
        <v>268</v>
      </c>
      <c r="CZ759" t="s">
        <v>268</v>
      </c>
      <c r="DA759" t="s">
        <v>268</v>
      </c>
      <c r="DB759" s="429">
        <f t="shared" si="149"/>
        <v>0</v>
      </c>
      <c r="DC759" s="284">
        <f t="shared" si="150"/>
        <v>0</v>
      </c>
      <c r="DD759" s="284">
        <f t="shared" si="151"/>
        <v>0</v>
      </c>
      <c r="DE759" s="284">
        <f t="shared" si="152"/>
        <v>0</v>
      </c>
      <c r="DF759" s="295">
        <f t="shared" si="153"/>
        <v>65</v>
      </c>
      <c r="DG759" s="284">
        <f t="shared" si="154"/>
        <v>0</v>
      </c>
      <c r="DH759" s="284">
        <f t="shared" si="155"/>
        <v>0</v>
      </c>
      <c r="DI759" s="284">
        <f t="shared" si="156"/>
        <v>0</v>
      </c>
      <c r="DJ759" s="284">
        <f t="shared" si="157"/>
        <v>0</v>
      </c>
      <c r="DK759" s="295">
        <f t="shared" si="158"/>
        <v>1</v>
      </c>
      <c r="DL759" s="297" t="str">
        <f t="shared" si="159"/>
        <v>A dispo.</v>
      </c>
      <c r="DM759" s="430">
        <f>IFERROR(IF(CA759="D",IF(DL759="A dispo.",DF759*VLOOKUP('DATI INPUT'!$F$27,TARIFFE_UD,4,FALSE),DF759*VLOOKUP(DL759,TARIFFE_UD,4,FALSE)),DF759*VLOOKUP(CB759-100,TARIFFE_UND,4,FALSE)),0)</f>
        <v>41.202507147449694</v>
      </c>
      <c r="DN759" s="430">
        <f>IFERROR(IF(CA759="D",IF(DL759="A dispo.",DK759*VLOOKUP('DATI INPUT'!$F$27,TARIFFE_UD,5,FALSE),DK759*VLOOKUP(DL759,TARIFFE_UD,5,FALSE)),DK759*VLOOKUP(CB759-100,TARIFFE_UND,5,FALSE)),0)</f>
        <v>67.397800635548478</v>
      </c>
      <c r="DO759" s="431">
        <f t="shared" si="160"/>
        <v>3.0778299817768584E-4</v>
      </c>
      <c r="DP759" s="299">
        <f>IFERROR(IF(CA759="D",IF(DL759="A dispo.",DF759*VLOOKUP('DATI INPUT'!$F$27,TARIFFE_UD,2,FALSE),DF759*VLOOKUP(DL759,TARIFFE_UD,2,FALSE)),DF759*VLOOKUP(CB759-100,TARIFFE_UND,2,FALSE)),0)</f>
        <v>51.476775920886219</v>
      </c>
      <c r="DQ759" s="299">
        <f>IFERROR(IF(CA759="D",IF(DL759="A dispo.",DK759*VLOOKUP('DATI INPUT'!$F$27,TARIFFE_UD,3,FALSE),DK759*VLOOKUP(DL759,TARIFFE_UD,3,FALSE)),DK759*VLOOKUP(CB759-100,TARIFFE_UND,3,FALSE)),0)</f>
        <v>60.367780403072892</v>
      </c>
      <c r="DR759" s="299">
        <f t="shared" si="161"/>
        <v>111.84455632395911</v>
      </c>
    </row>
    <row r="760" spans="1:122" x14ac:dyDescent="0.25">
      <c r="A760" t="s">
        <v>6753</v>
      </c>
      <c r="B760" t="s">
        <v>6754</v>
      </c>
      <c r="C760" t="s">
        <v>6755</v>
      </c>
      <c r="D760" t="s">
        <v>6756</v>
      </c>
      <c r="E760" t="s">
        <v>268</v>
      </c>
      <c r="F760" t="s">
        <v>156</v>
      </c>
      <c r="G760" t="s">
        <v>1585</v>
      </c>
      <c r="H760" t="s">
        <v>1521</v>
      </c>
      <c r="I760" t="s">
        <v>351</v>
      </c>
      <c r="J760" t="s">
        <v>274</v>
      </c>
      <c r="K760" t="s">
        <v>6757</v>
      </c>
      <c r="L760" t="s">
        <v>960</v>
      </c>
      <c r="M760" t="s">
        <v>5589</v>
      </c>
      <c r="N760" t="s">
        <v>1746</v>
      </c>
      <c r="O760" t="s">
        <v>3272</v>
      </c>
      <c r="P760" t="s">
        <v>5590</v>
      </c>
      <c r="Q760" t="s">
        <v>386</v>
      </c>
      <c r="R760" t="s">
        <v>268</v>
      </c>
      <c r="S760" t="s">
        <v>268</v>
      </c>
      <c r="T760" t="s">
        <v>268</v>
      </c>
      <c r="U760" t="s">
        <v>268</v>
      </c>
      <c r="V760" t="s">
        <v>268</v>
      </c>
      <c r="W760" t="s">
        <v>5591</v>
      </c>
      <c r="X760" t="s">
        <v>2045</v>
      </c>
      <c r="Y760" t="s">
        <v>330</v>
      </c>
      <c r="Z760" t="s">
        <v>268</v>
      </c>
      <c r="AA760" t="s">
        <v>268</v>
      </c>
      <c r="AB760" t="s">
        <v>268</v>
      </c>
      <c r="AC760" t="s">
        <v>268</v>
      </c>
      <c r="AD760" t="s">
        <v>268</v>
      </c>
      <c r="AE760" t="s">
        <v>287</v>
      </c>
      <c r="AF760" t="s">
        <v>1811</v>
      </c>
      <c r="AG760" t="s">
        <v>875</v>
      </c>
      <c r="AH760" t="s">
        <v>2047</v>
      </c>
      <c r="AI760" t="s">
        <v>767</v>
      </c>
      <c r="AJ760" t="s">
        <v>268</v>
      </c>
      <c r="AK760" t="s">
        <v>410</v>
      </c>
      <c r="AL760" t="s">
        <v>268</v>
      </c>
      <c r="AM760" t="s">
        <v>405</v>
      </c>
      <c r="AN760" t="s">
        <v>268</v>
      </c>
      <c r="AO760" t="s">
        <v>268</v>
      </c>
      <c r="AP760" t="s">
        <v>268</v>
      </c>
      <c r="AQ760" t="s">
        <v>268</v>
      </c>
      <c r="AR760" t="s">
        <v>268</v>
      </c>
      <c r="AS760" t="s">
        <v>268</v>
      </c>
      <c r="AT760" t="s">
        <v>268</v>
      </c>
      <c r="AU760" t="s">
        <v>268</v>
      </c>
      <c r="AV760" t="s">
        <v>268</v>
      </c>
      <c r="AW760" t="s">
        <v>268</v>
      </c>
      <c r="AX760" t="s">
        <v>268</v>
      </c>
      <c r="AY760" t="s">
        <v>268</v>
      </c>
      <c r="AZ760" t="s">
        <v>268</v>
      </c>
      <c r="BA760" t="s">
        <v>268</v>
      </c>
      <c r="BB760" t="s">
        <v>268</v>
      </c>
      <c r="BC760" t="s">
        <v>268</v>
      </c>
      <c r="BD760" t="s">
        <v>268</v>
      </c>
      <c r="BE760" t="s">
        <v>268</v>
      </c>
      <c r="BF760" t="s">
        <v>268</v>
      </c>
      <c r="BG760" t="s">
        <v>268</v>
      </c>
      <c r="BH760" t="s">
        <v>268</v>
      </c>
      <c r="BI760" t="s">
        <v>268</v>
      </c>
      <c r="BJ760" t="s">
        <v>268</v>
      </c>
      <c r="BK760" t="s">
        <v>268</v>
      </c>
      <c r="BL760" t="s">
        <v>268</v>
      </c>
      <c r="BM760" t="s">
        <v>268</v>
      </c>
      <c r="BN760" t="s">
        <v>268</v>
      </c>
      <c r="BO760" t="s">
        <v>268</v>
      </c>
      <c r="BP760" t="s">
        <v>268</v>
      </c>
      <c r="BQ760" t="s">
        <v>268</v>
      </c>
      <c r="BR760" t="s">
        <v>268</v>
      </c>
      <c r="BS760" t="s">
        <v>268</v>
      </c>
      <c r="BT760" t="s">
        <v>268</v>
      </c>
      <c r="BU760" t="s">
        <v>268</v>
      </c>
      <c r="BV760" t="s">
        <v>268</v>
      </c>
      <c r="BW760" t="s">
        <v>268</v>
      </c>
      <c r="BX760" t="s">
        <v>268</v>
      </c>
      <c r="BY760">
        <v>64.319999999999993</v>
      </c>
      <c r="BZ760">
        <v>64.319999999999993</v>
      </c>
      <c r="CA760" t="s">
        <v>142</v>
      </c>
      <c r="CB760" s="356">
        <v>122</v>
      </c>
      <c r="CC760" t="s">
        <v>876</v>
      </c>
      <c r="CD760" t="s">
        <v>268</v>
      </c>
      <c r="CE760" t="s">
        <v>268</v>
      </c>
      <c r="CF760" t="s">
        <v>268</v>
      </c>
      <c r="CG760" t="s">
        <v>268</v>
      </c>
      <c r="CH760" t="s">
        <v>268</v>
      </c>
      <c r="CI760" t="s">
        <v>268</v>
      </c>
      <c r="CJ760" t="s">
        <v>268</v>
      </c>
      <c r="CK760" t="s">
        <v>268</v>
      </c>
      <c r="CL760" t="s">
        <v>6758</v>
      </c>
      <c r="CM760" t="s">
        <v>11224</v>
      </c>
      <c r="CN760">
        <v>108.17</v>
      </c>
      <c r="CO760" t="s">
        <v>268</v>
      </c>
      <c r="CP760">
        <v>108.17</v>
      </c>
      <c r="CQ760">
        <v>365</v>
      </c>
      <c r="CR760" t="s">
        <v>878</v>
      </c>
      <c r="CS760" t="s">
        <v>11225</v>
      </c>
      <c r="CT760" t="s">
        <v>11226</v>
      </c>
      <c r="CU760" t="s">
        <v>11227</v>
      </c>
      <c r="CV760" t="s">
        <v>268</v>
      </c>
      <c r="CW760" t="s">
        <v>268</v>
      </c>
      <c r="CX760" t="s">
        <v>268</v>
      </c>
      <c r="CY760" t="s">
        <v>268</v>
      </c>
      <c r="CZ760" t="s">
        <v>268</v>
      </c>
      <c r="DA760" t="s">
        <v>268</v>
      </c>
      <c r="DB760" s="429">
        <f t="shared" si="149"/>
        <v>0</v>
      </c>
      <c r="DC760" s="284">
        <f t="shared" si="150"/>
        <v>0</v>
      </c>
      <c r="DD760" s="284">
        <f t="shared" si="151"/>
        <v>0</v>
      </c>
      <c r="DE760" s="284">
        <f t="shared" si="152"/>
        <v>0</v>
      </c>
      <c r="DF760" s="295">
        <f t="shared" si="153"/>
        <v>64.319999999999993</v>
      </c>
      <c r="DG760" s="284">
        <f t="shared" si="154"/>
        <v>0</v>
      </c>
      <c r="DH760" s="284">
        <f t="shared" si="155"/>
        <v>0</v>
      </c>
      <c r="DI760" s="284">
        <f t="shared" si="156"/>
        <v>0</v>
      </c>
      <c r="DJ760" s="284">
        <f t="shared" si="157"/>
        <v>0</v>
      </c>
      <c r="DK760" s="295">
        <f t="shared" si="158"/>
        <v>1</v>
      </c>
      <c r="DL760" s="297" t="str">
        <f t="shared" si="159"/>
        <v>A dispo.</v>
      </c>
      <c r="DM760" s="430">
        <f>IFERROR(IF(CA760="D",IF(DL760="A dispo.",DF760*VLOOKUP('DATI INPUT'!$F$27,TARIFFE_UD,4,FALSE),DF760*VLOOKUP(DL760,TARIFFE_UD,4,FALSE)),DF760*VLOOKUP(CB760-100,TARIFFE_UND,4,FALSE)),0)</f>
        <v>40.771465534214826</v>
      </c>
      <c r="DN760" s="430">
        <f>IFERROR(IF(CA760="D",IF(DL760="A dispo.",DK760*VLOOKUP('DATI INPUT'!$F$27,TARIFFE_UD,5,FALSE),DK760*VLOOKUP(DL760,TARIFFE_UD,5,FALSE)),DK760*VLOOKUP(CB760-100,TARIFFE_UND,5,FALSE)),0)</f>
        <v>67.397800635548478</v>
      </c>
      <c r="DO760" s="431">
        <f t="shared" si="160"/>
        <v>-7.3383023669748582E-4</v>
      </c>
      <c r="DP760" s="299">
        <f>IFERROR(IF(CA760="D",IF(DL760="A dispo.",DF760*VLOOKUP('DATI INPUT'!$F$27,TARIFFE_UD,2,FALSE),DF760*VLOOKUP(DL760,TARIFFE_UD,2,FALSE)),DF760*VLOOKUP(CB760-100,TARIFFE_UND,2,FALSE)),0)</f>
        <v>50.93824964971386</v>
      </c>
      <c r="DQ760" s="299">
        <f>IFERROR(IF(CA760="D",IF(DL760="A dispo.",DK760*VLOOKUP('DATI INPUT'!$F$27,TARIFFE_UD,3,FALSE),DK760*VLOOKUP(DL760,TARIFFE_UD,3,FALSE)),DK760*VLOOKUP(CB760-100,TARIFFE_UND,3,FALSE)),0)</f>
        <v>60.367780403072892</v>
      </c>
      <c r="DR760" s="299">
        <f t="shared" si="161"/>
        <v>111.30603005278675</v>
      </c>
    </row>
    <row r="761" spans="1:122" x14ac:dyDescent="0.25">
      <c r="A761" t="s">
        <v>6759</v>
      </c>
      <c r="B761" t="s">
        <v>6760</v>
      </c>
      <c r="C761" t="s">
        <v>6761</v>
      </c>
      <c r="D761" t="s">
        <v>6762</v>
      </c>
      <c r="E761" t="s">
        <v>268</v>
      </c>
      <c r="F761" t="s">
        <v>156</v>
      </c>
      <c r="G761" t="s">
        <v>6763</v>
      </c>
      <c r="H761" t="s">
        <v>914</v>
      </c>
      <c r="I761" t="s">
        <v>372</v>
      </c>
      <c r="J761" t="s">
        <v>156</v>
      </c>
      <c r="K761" t="s">
        <v>6764</v>
      </c>
      <c r="L761" t="s">
        <v>880</v>
      </c>
      <c r="M761" t="s">
        <v>6765</v>
      </c>
      <c r="N761" t="s">
        <v>984</v>
      </c>
      <c r="O761" t="s">
        <v>873</v>
      </c>
      <c r="P761" t="s">
        <v>1934</v>
      </c>
      <c r="Q761" t="s">
        <v>660</v>
      </c>
      <c r="R761" t="s">
        <v>268</v>
      </c>
      <c r="S761" t="s">
        <v>268</v>
      </c>
      <c r="T761" t="s">
        <v>268</v>
      </c>
      <c r="U761" t="s">
        <v>268</v>
      </c>
      <c r="V761" t="s">
        <v>268</v>
      </c>
      <c r="W761" t="s">
        <v>6765</v>
      </c>
      <c r="X761" t="s">
        <v>1934</v>
      </c>
      <c r="Y761" t="s">
        <v>660</v>
      </c>
      <c r="Z761" t="s">
        <v>268</v>
      </c>
      <c r="AA761" t="s">
        <v>268</v>
      </c>
      <c r="AB761" t="s">
        <v>268</v>
      </c>
      <c r="AC761" t="s">
        <v>268</v>
      </c>
      <c r="AD761" t="s">
        <v>268</v>
      </c>
      <c r="AE761" t="s">
        <v>287</v>
      </c>
      <c r="AF761" t="s">
        <v>1811</v>
      </c>
      <c r="AG761" t="s">
        <v>875</v>
      </c>
      <c r="AH761" t="s">
        <v>1935</v>
      </c>
      <c r="AI761" t="s">
        <v>4309</v>
      </c>
      <c r="AJ761" t="s">
        <v>268</v>
      </c>
      <c r="AK761" t="s">
        <v>693</v>
      </c>
      <c r="AL761" t="s">
        <v>268</v>
      </c>
      <c r="AM761" t="s">
        <v>355</v>
      </c>
      <c r="AN761" t="s">
        <v>268</v>
      </c>
      <c r="AO761" t="s">
        <v>268</v>
      </c>
      <c r="AP761" t="s">
        <v>268</v>
      </c>
      <c r="AQ761" t="s">
        <v>268</v>
      </c>
      <c r="AR761" t="s">
        <v>268</v>
      </c>
      <c r="AS761" t="s">
        <v>268</v>
      </c>
      <c r="AT761" t="s">
        <v>268</v>
      </c>
      <c r="AU761" t="s">
        <v>268</v>
      </c>
      <c r="AV761" t="s">
        <v>268</v>
      </c>
      <c r="AW761" t="s">
        <v>268</v>
      </c>
      <c r="AX761" t="s">
        <v>268</v>
      </c>
      <c r="AY761" t="s">
        <v>268</v>
      </c>
      <c r="AZ761" t="s">
        <v>268</v>
      </c>
      <c r="BA761" t="s">
        <v>268</v>
      </c>
      <c r="BB761" t="s">
        <v>268</v>
      </c>
      <c r="BC761" t="s">
        <v>268</v>
      </c>
      <c r="BD761" t="s">
        <v>268</v>
      </c>
      <c r="BE761" t="s">
        <v>268</v>
      </c>
      <c r="BF761" t="s">
        <v>268</v>
      </c>
      <c r="BG761" t="s">
        <v>268</v>
      </c>
      <c r="BH761" t="s">
        <v>268</v>
      </c>
      <c r="BI761" t="s">
        <v>268</v>
      </c>
      <c r="BJ761" t="s">
        <v>268</v>
      </c>
      <c r="BK761" t="s">
        <v>268</v>
      </c>
      <c r="BL761" t="s">
        <v>268</v>
      </c>
      <c r="BM761" t="s">
        <v>268</v>
      </c>
      <c r="BN761" t="s">
        <v>268</v>
      </c>
      <c r="BO761" t="s">
        <v>268</v>
      </c>
      <c r="BP761" t="s">
        <v>268</v>
      </c>
      <c r="BQ761" t="s">
        <v>268</v>
      </c>
      <c r="BR761" t="s">
        <v>268</v>
      </c>
      <c r="BS761" t="s">
        <v>268</v>
      </c>
      <c r="BT761" t="s">
        <v>268</v>
      </c>
      <c r="BU761" t="s">
        <v>268</v>
      </c>
      <c r="BV761" t="s">
        <v>268</v>
      </c>
      <c r="BW761" t="s">
        <v>268</v>
      </c>
      <c r="BX761" t="s">
        <v>268</v>
      </c>
      <c r="BY761">
        <v>92</v>
      </c>
      <c r="BZ761">
        <v>92</v>
      </c>
      <c r="CA761" t="s">
        <v>142</v>
      </c>
      <c r="CB761" s="356">
        <v>122</v>
      </c>
      <c r="CC761" t="s">
        <v>876</v>
      </c>
      <c r="CD761" t="s">
        <v>268</v>
      </c>
      <c r="CE761" t="s">
        <v>268</v>
      </c>
      <c r="CF761" s="356">
        <v>3</v>
      </c>
      <c r="CG761" t="s">
        <v>268</v>
      </c>
      <c r="CH761" t="s">
        <v>268</v>
      </c>
      <c r="CI761" t="s">
        <v>268</v>
      </c>
      <c r="CJ761" t="s">
        <v>268</v>
      </c>
      <c r="CK761" t="s">
        <v>268</v>
      </c>
      <c r="CL761" t="s">
        <v>268</v>
      </c>
      <c r="CM761" t="s">
        <v>11224</v>
      </c>
      <c r="CN761">
        <v>125.72</v>
      </c>
      <c r="CO761" t="s">
        <v>268</v>
      </c>
      <c r="CP761">
        <v>125.72</v>
      </c>
      <c r="CQ761">
        <v>365</v>
      </c>
      <c r="CR761" t="s">
        <v>878</v>
      </c>
      <c r="CS761" t="s">
        <v>11225</v>
      </c>
      <c r="CT761" t="s">
        <v>11226</v>
      </c>
      <c r="CU761" t="s">
        <v>11227</v>
      </c>
      <c r="CV761" t="s">
        <v>268</v>
      </c>
      <c r="CW761" t="s">
        <v>268</v>
      </c>
      <c r="CX761" t="s">
        <v>268</v>
      </c>
      <c r="CY761" t="s">
        <v>268</v>
      </c>
      <c r="CZ761" t="s">
        <v>268</v>
      </c>
      <c r="DA761" t="s">
        <v>268</v>
      </c>
      <c r="DB761" s="429">
        <f t="shared" si="149"/>
        <v>0</v>
      </c>
      <c r="DC761" s="284">
        <f t="shared" si="150"/>
        <v>0</v>
      </c>
      <c r="DD761" s="284">
        <f t="shared" si="151"/>
        <v>0</v>
      </c>
      <c r="DE761" s="284">
        <f t="shared" si="152"/>
        <v>0</v>
      </c>
      <c r="DF761" s="295">
        <f t="shared" si="153"/>
        <v>92</v>
      </c>
      <c r="DG761" s="284">
        <f t="shared" si="154"/>
        <v>0</v>
      </c>
      <c r="DH761" s="284">
        <f t="shared" si="155"/>
        <v>0</v>
      </c>
      <c r="DI761" s="284">
        <f t="shared" si="156"/>
        <v>0</v>
      </c>
      <c r="DJ761" s="284">
        <f t="shared" si="157"/>
        <v>0</v>
      </c>
      <c r="DK761" s="295">
        <f t="shared" si="158"/>
        <v>1</v>
      </c>
      <c r="DL761" s="297">
        <f t="shared" si="159"/>
        <v>3</v>
      </c>
      <c r="DM761" s="430">
        <f>IFERROR(IF(CA761="D",IF(DL761="A dispo.",DF761*VLOOKUP('DATI INPUT'!$F$27,TARIFFE_UD,4,FALSE),DF761*VLOOKUP(DL761,TARIFFE_UD,4,FALSE)),DF761*VLOOKUP(CB761-100,TARIFFE_UND,4,FALSE)),0)</f>
        <v>58.317394731774947</v>
      </c>
      <c r="DN761" s="430">
        <f>IFERROR(IF(CA761="D",IF(DL761="A dispo.",DK761*VLOOKUP('DATI INPUT'!$F$27,TARIFFE_UD,5,FALSE),DK761*VLOOKUP(DL761,TARIFFE_UD,5,FALSE)),DK761*VLOOKUP(CB761-100,TARIFFE_UND,5,FALSE)),0)</f>
        <v>67.397800635548478</v>
      </c>
      <c r="DO761" s="431">
        <f t="shared" si="160"/>
        <v>-4.8046326765813774E-3</v>
      </c>
      <c r="DP761" s="299">
        <f>IFERROR(IF(CA761="D",IF(DL761="A dispo.",DF761*VLOOKUP('DATI INPUT'!$F$27,TARIFFE_UD,2,FALSE),DF761*VLOOKUP(DL761,TARIFFE_UD,2,FALSE)),DF761*VLOOKUP(CB761-100,TARIFFE_UND,2,FALSE)),0)</f>
        <v>72.859436688023564</v>
      </c>
      <c r="DQ761" s="299">
        <f>IFERROR(IF(CA761="D",IF(DL761="A dispo.",DK761*VLOOKUP('DATI INPUT'!$F$27,TARIFFE_UD,3,FALSE),DK761*VLOOKUP(DL761,TARIFFE_UD,3,FALSE)),DK761*VLOOKUP(CB761-100,TARIFFE_UND,3,FALSE)),0)</f>
        <v>60.367780403072892</v>
      </c>
      <c r="DR761" s="299">
        <f t="shared" si="161"/>
        <v>133.22721709109646</v>
      </c>
    </row>
    <row r="762" spans="1:122" x14ac:dyDescent="0.25">
      <c r="A762" t="s">
        <v>6766</v>
      </c>
      <c r="B762" t="s">
        <v>6760</v>
      </c>
      <c r="C762" t="s">
        <v>6767</v>
      </c>
      <c r="D762" t="s">
        <v>6762</v>
      </c>
      <c r="E762" t="s">
        <v>268</v>
      </c>
      <c r="F762" t="s">
        <v>156</v>
      </c>
      <c r="G762" t="s">
        <v>6763</v>
      </c>
      <c r="H762" t="s">
        <v>914</v>
      </c>
      <c r="I762" t="s">
        <v>372</v>
      </c>
      <c r="J762" t="s">
        <v>156</v>
      </c>
      <c r="K762" t="s">
        <v>6764</v>
      </c>
      <c r="L762" t="s">
        <v>880</v>
      </c>
      <c r="M762" t="s">
        <v>6765</v>
      </c>
      <c r="N762" t="s">
        <v>984</v>
      </c>
      <c r="O762" t="s">
        <v>873</v>
      </c>
      <c r="P762" t="s">
        <v>1934</v>
      </c>
      <c r="Q762" t="s">
        <v>660</v>
      </c>
      <c r="R762" t="s">
        <v>268</v>
      </c>
      <c r="S762" t="s">
        <v>268</v>
      </c>
      <c r="T762" t="s">
        <v>268</v>
      </c>
      <c r="U762" t="s">
        <v>268</v>
      </c>
      <c r="V762" t="s">
        <v>268</v>
      </c>
      <c r="W762" t="s">
        <v>6765</v>
      </c>
      <c r="X762" t="s">
        <v>1934</v>
      </c>
      <c r="Y762" t="s">
        <v>660</v>
      </c>
      <c r="Z762" t="s">
        <v>268</v>
      </c>
      <c r="AA762" t="s">
        <v>268</v>
      </c>
      <c r="AB762" t="s">
        <v>268</v>
      </c>
      <c r="AC762" t="s">
        <v>268</v>
      </c>
      <c r="AD762" t="s">
        <v>268</v>
      </c>
      <c r="AE762" t="s">
        <v>287</v>
      </c>
      <c r="AF762" t="s">
        <v>1811</v>
      </c>
      <c r="AG762" t="s">
        <v>875</v>
      </c>
      <c r="AH762" t="s">
        <v>1935</v>
      </c>
      <c r="AI762" t="s">
        <v>4309</v>
      </c>
      <c r="AJ762" t="s">
        <v>268</v>
      </c>
      <c r="AK762" t="s">
        <v>366</v>
      </c>
      <c r="AL762" t="s">
        <v>268</v>
      </c>
      <c r="AM762" t="s">
        <v>353</v>
      </c>
      <c r="AN762" t="s">
        <v>268</v>
      </c>
      <c r="AO762" t="s">
        <v>268</v>
      </c>
      <c r="AP762" t="s">
        <v>268</v>
      </c>
      <c r="AQ762" t="s">
        <v>268</v>
      </c>
      <c r="AR762" t="s">
        <v>268</v>
      </c>
      <c r="AS762" t="s">
        <v>268</v>
      </c>
      <c r="AT762" t="s">
        <v>268</v>
      </c>
      <c r="AU762" t="s">
        <v>268</v>
      </c>
      <c r="AV762" t="s">
        <v>268</v>
      </c>
      <c r="AW762" t="s">
        <v>268</v>
      </c>
      <c r="AX762" t="s">
        <v>268</v>
      </c>
      <c r="AY762" t="s">
        <v>268</v>
      </c>
      <c r="AZ762" t="s">
        <v>268</v>
      </c>
      <c r="BA762" t="s">
        <v>268</v>
      </c>
      <c r="BB762" t="s">
        <v>268</v>
      </c>
      <c r="BC762" t="s">
        <v>268</v>
      </c>
      <c r="BD762" t="s">
        <v>268</v>
      </c>
      <c r="BE762" t="s">
        <v>268</v>
      </c>
      <c r="BF762" t="s">
        <v>268</v>
      </c>
      <c r="BG762" t="s">
        <v>268</v>
      </c>
      <c r="BH762" t="s">
        <v>268</v>
      </c>
      <c r="BI762" t="s">
        <v>268</v>
      </c>
      <c r="BJ762" t="s">
        <v>268</v>
      </c>
      <c r="BK762" t="s">
        <v>268</v>
      </c>
      <c r="BL762" t="s">
        <v>268</v>
      </c>
      <c r="BM762" t="s">
        <v>268</v>
      </c>
      <c r="BN762" t="s">
        <v>268</v>
      </c>
      <c r="BO762" t="s">
        <v>268</v>
      </c>
      <c r="BP762" t="s">
        <v>268</v>
      </c>
      <c r="BQ762" t="s">
        <v>268</v>
      </c>
      <c r="BR762" t="s">
        <v>268</v>
      </c>
      <c r="BS762" t="s">
        <v>268</v>
      </c>
      <c r="BT762" t="s">
        <v>268</v>
      </c>
      <c r="BU762" t="s">
        <v>268</v>
      </c>
      <c r="BV762" t="s">
        <v>268</v>
      </c>
      <c r="BW762" t="s">
        <v>268</v>
      </c>
      <c r="BX762" t="s">
        <v>268</v>
      </c>
      <c r="BY762">
        <v>45</v>
      </c>
      <c r="BZ762">
        <v>45</v>
      </c>
      <c r="CA762" t="s">
        <v>142</v>
      </c>
      <c r="CB762" s="356">
        <v>123</v>
      </c>
      <c r="CC762" t="s">
        <v>1817</v>
      </c>
      <c r="CD762" t="s">
        <v>268</v>
      </c>
      <c r="CE762" t="s">
        <v>268</v>
      </c>
      <c r="CF762" s="356">
        <v>3</v>
      </c>
      <c r="CG762" t="s">
        <v>268</v>
      </c>
      <c r="CH762" t="s">
        <v>268</v>
      </c>
      <c r="CI762" t="s">
        <v>268</v>
      </c>
      <c r="CJ762" t="s">
        <v>268</v>
      </c>
      <c r="CK762" t="s">
        <v>268</v>
      </c>
      <c r="CL762" t="s">
        <v>6768</v>
      </c>
      <c r="CM762" t="s">
        <v>11224</v>
      </c>
      <c r="CN762">
        <v>28.52</v>
      </c>
      <c r="CO762" t="s">
        <v>268</v>
      </c>
      <c r="CP762">
        <v>28.52</v>
      </c>
      <c r="CQ762">
        <v>365</v>
      </c>
      <c r="CR762" t="s">
        <v>878</v>
      </c>
      <c r="CS762" t="s">
        <v>11225</v>
      </c>
      <c r="CT762" t="s">
        <v>11226</v>
      </c>
      <c r="CU762" t="s">
        <v>11227</v>
      </c>
      <c r="CV762" t="s">
        <v>268</v>
      </c>
      <c r="CW762" t="s">
        <v>268</v>
      </c>
      <c r="CX762" t="s">
        <v>268</v>
      </c>
      <c r="CY762" t="s">
        <v>268</v>
      </c>
      <c r="CZ762" t="s">
        <v>268</v>
      </c>
      <c r="DA762" t="s">
        <v>268</v>
      </c>
      <c r="DB762" s="429">
        <f t="shared" si="149"/>
        <v>0</v>
      </c>
      <c r="DC762" s="284">
        <f t="shared" si="150"/>
        <v>0</v>
      </c>
      <c r="DD762" s="284">
        <f t="shared" si="151"/>
        <v>0</v>
      </c>
      <c r="DE762" s="284">
        <f t="shared" si="152"/>
        <v>0</v>
      </c>
      <c r="DF762" s="295">
        <f t="shared" si="153"/>
        <v>45</v>
      </c>
      <c r="DG762" s="284">
        <f t="shared" si="154"/>
        <v>1</v>
      </c>
      <c r="DH762" s="284">
        <f t="shared" si="155"/>
        <v>0</v>
      </c>
      <c r="DI762" s="284">
        <f t="shared" si="156"/>
        <v>0</v>
      </c>
      <c r="DJ762" s="284">
        <f t="shared" si="157"/>
        <v>0</v>
      </c>
      <c r="DK762" s="295">
        <f t="shared" si="158"/>
        <v>0</v>
      </c>
      <c r="DL762" s="297">
        <f t="shared" si="159"/>
        <v>3</v>
      </c>
      <c r="DM762" s="430">
        <f>IFERROR(IF(CA762="D",IF(DL762="A dispo.",DF762*VLOOKUP('DATI INPUT'!$F$27,TARIFFE_UD,4,FALSE),DF762*VLOOKUP(DL762,TARIFFE_UD,4,FALSE)),DF762*VLOOKUP(CB762-100,TARIFFE_UND,4,FALSE)),0)</f>
        <v>28.524812640542095</v>
      </c>
      <c r="DN762" s="430">
        <f>IFERROR(IF(CA762="D",IF(DL762="A dispo.",DK762*VLOOKUP('DATI INPUT'!$F$27,TARIFFE_UD,5,FALSE),DK762*VLOOKUP(DL762,TARIFFE_UD,5,FALSE)),DK762*VLOOKUP(CB762-100,TARIFFE_UND,5,FALSE)),0)</f>
        <v>0</v>
      </c>
      <c r="DO762" s="431">
        <f t="shared" si="160"/>
        <v>4.8126405420951812E-3</v>
      </c>
      <c r="DP762" s="299">
        <f>IFERROR(IF(CA762="D",IF(DL762="A dispo.",DF762*VLOOKUP('DATI INPUT'!$F$27,TARIFFE_UD,2,FALSE),DF762*VLOOKUP(DL762,TARIFFE_UD,2,FALSE)),DF762*VLOOKUP(CB762-100,TARIFFE_UND,2,FALSE)),0)</f>
        <v>35.637767945228923</v>
      </c>
      <c r="DQ762" s="299">
        <f>IFERROR(IF(CA762="D",IF(DL762="A dispo.",DK762*VLOOKUP('DATI INPUT'!$F$27,TARIFFE_UD,3,FALSE),DK762*VLOOKUP(DL762,TARIFFE_UD,3,FALSE)),DK762*VLOOKUP(CB762-100,TARIFFE_UND,3,FALSE)),0)</f>
        <v>0</v>
      </c>
      <c r="DR762" s="299">
        <f t="shared" si="161"/>
        <v>35.637767945228923</v>
      </c>
    </row>
    <row r="763" spans="1:122" x14ac:dyDescent="0.25">
      <c r="A763" t="s">
        <v>6769</v>
      </c>
      <c r="B763" t="s">
        <v>6770</v>
      </c>
      <c r="C763" t="s">
        <v>6771</v>
      </c>
      <c r="D763" t="s">
        <v>6772</v>
      </c>
      <c r="E763" t="s">
        <v>268</v>
      </c>
      <c r="F763" t="s">
        <v>156</v>
      </c>
      <c r="G763" t="s">
        <v>6773</v>
      </c>
      <c r="H763" t="s">
        <v>914</v>
      </c>
      <c r="I763" t="s">
        <v>4127</v>
      </c>
      <c r="J763" t="s">
        <v>156</v>
      </c>
      <c r="K763" t="s">
        <v>6774</v>
      </c>
      <c r="L763" t="s">
        <v>960</v>
      </c>
      <c r="M763" t="s">
        <v>10397</v>
      </c>
      <c r="N763" t="s">
        <v>984</v>
      </c>
      <c r="O763" t="s">
        <v>873</v>
      </c>
      <c r="P763" t="s">
        <v>10365</v>
      </c>
      <c r="Q763" t="s">
        <v>313</v>
      </c>
      <c r="R763" t="s">
        <v>268</v>
      </c>
      <c r="S763" t="s">
        <v>268</v>
      </c>
      <c r="T763" t="s">
        <v>268</v>
      </c>
      <c r="U763" t="s">
        <v>268</v>
      </c>
      <c r="V763" t="s">
        <v>268</v>
      </c>
      <c r="W763" t="s">
        <v>3680</v>
      </c>
      <c r="X763" t="s">
        <v>613</v>
      </c>
      <c r="Y763" t="s">
        <v>484</v>
      </c>
      <c r="Z763" t="s">
        <v>268</v>
      </c>
      <c r="AA763" t="s">
        <v>268</v>
      </c>
      <c r="AB763" t="s">
        <v>268</v>
      </c>
      <c r="AC763" t="s">
        <v>268</v>
      </c>
      <c r="AD763" t="s">
        <v>268</v>
      </c>
      <c r="AE763" t="s">
        <v>287</v>
      </c>
      <c r="AF763" t="s">
        <v>1811</v>
      </c>
      <c r="AG763" t="s">
        <v>875</v>
      </c>
      <c r="AH763" t="s">
        <v>1848</v>
      </c>
      <c r="AI763" t="s">
        <v>1011</v>
      </c>
      <c r="AJ763" t="s">
        <v>268</v>
      </c>
      <c r="AK763" t="s">
        <v>382</v>
      </c>
      <c r="AL763" t="s">
        <v>268</v>
      </c>
      <c r="AM763" t="s">
        <v>288</v>
      </c>
      <c r="AN763" t="s">
        <v>268</v>
      </c>
      <c r="AO763" t="s">
        <v>268</v>
      </c>
      <c r="AP763" t="s">
        <v>268</v>
      </c>
      <c r="AQ763" t="s">
        <v>268</v>
      </c>
      <c r="AR763" t="s">
        <v>268</v>
      </c>
      <c r="AS763" t="s">
        <v>268</v>
      </c>
      <c r="AT763" t="s">
        <v>268</v>
      </c>
      <c r="AU763" t="s">
        <v>268</v>
      </c>
      <c r="AV763" t="s">
        <v>268</v>
      </c>
      <c r="AW763" t="s">
        <v>268</v>
      </c>
      <c r="AX763" t="s">
        <v>268</v>
      </c>
      <c r="AY763" t="s">
        <v>268</v>
      </c>
      <c r="AZ763" t="s">
        <v>268</v>
      </c>
      <c r="BA763" t="s">
        <v>268</v>
      </c>
      <c r="BB763" t="s">
        <v>268</v>
      </c>
      <c r="BC763" t="s">
        <v>268</v>
      </c>
      <c r="BD763" t="s">
        <v>268</v>
      </c>
      <c r="BE763" t="s">
        <v>268</v>
      </c>
      <c r="BF763" t="s">
        <v>268</v>
      </c>
      <c r="BG763" t="s">
        <v>268</v>
      </c>
      <c r="BH763" t="s">
        <v>268</v>
      </c>
      <c r="BI763" t="s">
        <v>268</v>
      </c>
      <c r="BJ763" t="s">
        <v>268</v>
      </c>
      <c r="BK763" t="s">
        <v>268</v>
      </c>
      <c r="BL763" t="s">
        <v>268</v>
      </c>
      <c r="BM763" t="s">
        <v>268</v>
      </c>
      <c r="BN763" t="s">
        <v>268</v>
      </c>
      <c r="BO763" t="s">
        <v>268</v>
      </c>
      <c r="BP763" t="s">
        <v>268</v>
      </c>
      <c r="BQ763" t="s">
        <v>268</v>
      </c>
      <c r="BR763" t="s">
        <v>268</v>
      </c>
      <c r="BS763" t="s">
        <v>268</v>
      </c>
      <c r="BT763" t="s">
        <v>268</v>
      </c>
      <c r="BU763" t="s">
        <v>268</v>
      </c>
      <c r="BV763" t="s">
        <v>268</v>
      </c>
      <c r="BW763" t="s">
        <v>268</v>
      </c>
      <c r="BX763" t="s">
        <v>268</v>
      </c>
      <c r="BY763">
        <v>33.979999999999997</v>
      </c>
      <c r="BZ763">
        <v>33.979999999999997</v>
      </c>
      <c r="CA763" t="s">
        <v>142</v>
      </c>
      <c r="CB763" s="356">
        <v>122</v>
      </c>
      <c r="CC763" t="s">
        <v>876</v>
      </c>
      <c r="CD763" t="s">
        <v>268</v>
      </c>
      <c r="CE763" t="s">
        <v>268</v>
      </c>
      <c r="CF763" s="356">
        <v>2</v>
      </c>
      <c r="CG763" t="s">
        <v>268</v>
      </c>
      <c r="CH763" t="s">
        <v>268</v>
      </c>
      <c r="CI763" t="s">
        <v>268</v>
      </c>
      <c r="CJ763" t="s">
        <v>268</v>
      </c>
      <c r="CK763" t="s">
        <v>268</v>
      </c>
      <c r="CL763" t="s">
        <v>268</v>
      </c>
      <c r="CM763" t="s">
        <v>11224</v>
      </c>
      <c r="CN763">
        <v>70.98</v>
      </c>
      <c r="CO763" t="s">
        <v>268</v>
      </c>
      <c r="CP763">
        <v>70.98</v>
      </c>
      <c r="CQ763">
        <v>365</v>
      </c>
      <c r="CR763" t="s">
        <v>878</v>
      </c>
      <c r="CS763" t="s">
        <v>11225</v>
      </c>
      <c r="CT763" t="s">
        <v>11226</v>
      </c>
      <c r="CU763" t="s">
        <v>11227</v>
      </c>
      <c r="CV763" t="s">
        <v>268</v>
      </c>
      <c r="CW763" t="s">
        <v>268</v>
      </c>
      <c r="CX763" t="s">
        <v>268</v>
      </c>
      <c r="CY763" t="s">
        <v>268</v>
      </c>
      <c r="CZ763" t="s">
        <v>268</v>
      </c>
      <c r="DA763" t="s">
        <v>268</v>
      </c>
      <c r="DB763" s="429">
        <f t="shared" si="149"/>
        <v>0</v>
      </c>
      <c r="DC763" s="284">
        <f t="shared" si="150"/>
        <v>0</v>
      </c>
      <c r="DD763" s="284">
        <f t="shared" si="151"/>
        <v>0</v>
      </c>
      <c r="DE763" s="284">
        <f t="shared" si="152"/>
        <v>0</v>
      </c>
      <c r="DF763" s="295">
        <f t="shared" si="153"/>
        <v>33.979999999999997</v>
      </c>
      <c r="DG763" s="284">
        <f t="shared" si="154"/>
        <v>0</v>
      </c>
      <c r="DH763" s="284">
        <f t="shared" si="155"/>
        <v>0</v>
      </c>
      <c r="DI763" s="284">
        <f t="shared" si="156"/>
        <v>0</v>
      </c>
      <c r="DJ763" s="284">
        <f t="shared" si="157"/>
        <v>0</v>
      </c>
      <c r="DK763" s="295">
        <f t="shared" si="158"/>
        <v>1</v>
      </c>
      <c r="DL763" s="297">
        <f t="shared" si="159"/>
        <v>2</v>
      </c>
      <c r="DM763" s="430">
        <f>IFERROR(IF(CA763="D",IF(DL763="A dispo.",DF763*VLOOKUP('DATI INPUT'!$F$27,TARIFFE_UD,4,FALSE),DF763*VLOOKUP(DL763,TARIFFE_UD,4,FALSE)),DF763*VLOOKUP(CB763-100,TARIFFE_UND,4,FALSE)),0)</f>
        <v>19.545013803603045</v>
      </c>
      <c r="DN763" s="430">
        <f>IFERROR(IF(CA763="D",IF(DL763="A dispo.",DK763*VLOOKUP('DATI INPUT'!$F$27,TARIFFE_UD,5,FALSE),DK763*VLOOKUP(DL763,TARIFFE_UD,5,FALSE)),DK763*VLOOKUP(CB763-100,TARIFFE_UND,5,FALSE)),0)</f>
        <v>51.443731886070836</v>
      </c>
      <c r="DO763" s="431">
        <f t="shared" si="160"/>
        <v>8.7456896738729029E-3</v>
      </c>
      <c r="DP763" s="299">
        <f>IFERROR(IF(CA763="D",IF(DL763="A dispo.",DF763*VLOOKUP('DATI INPUT'!$F$27,TARIFFE_UD,2,FALSE),DF763*VLOOKUP(DL763,TARIFFE_UD,2,FALSE)),DF763*VLOOKUP(CB763-100,TARIFFE_UND,2,FALSE)),0)</f>
        <v>24.418763944100846</v>
      </c>
      <c r="DQ763" s="299">
        <f>IFERROR(IF(CA763="D",IF(DL763="A dispo.",DK763*VLOOKUP('DATI INPUT'!$F$27,TARIFFE_UD,3,FALSE),DK763*VLOOKUP(DL763,TARIFFE_UD,3,FALSE)),DK763*VLOOKUP(CB763-100,TARIFFE_UND,3,FALSE)),0)</f>
        <v>46.077822723118445</v>
      </c>
      <c r="DR763" s="299">
        <f t="shared" si="161"/>
        <v>70.49658666721929</v>
      </c>
    </row>
    <row r="764" spans="1:122" x14ac:dyDescent="0.25">
      <c r="A764" t="s">
        <v>6775</v>
      </c>
      <c r="B764" t="s">
        <v>6770</v>
      </c>
      <c r="C764" t="s">
        <v>6776</v>
      </c>
      <c r="D764" t="s">
        <v>6772</v>
      </c>
      <c r="E764" t="s">
        <v>268</v>
      </c>
      <c r="F764" t="s">
        <v>156</v>
      </c>
      <c r="G764" t="s">
        <v>6773</v>
      </c>
      <c r="H764" t="s">
        <v>914</v>
      </c>
      <c r="I764" t="s">
        <v>4127</v>
      </c>
      <c r="J764" t="s">
        <v>156</v>
      </c>
      <c r="K764" t="s">
        <v>6774</v>
      </c>
      <c r="L764" t="s">
        <v>960</v>
      </c>
      <c r="M764" t="s">
        <v>10397</v>
      </c>
      <c r="N764" t="s">
        <v>984</v>
      </c>
      <c r="O764" t="s">
        <v>873</v>
      </c>
      <c r="P764" t="s">
        <v>10365</v>
      </c>
      <c r="Q764" t="s">
        <v>313</v>
      </c>
      <c r="R764" t="s">
        <v>268</v>
      </c>
      <c r="S764" t="s">
        <v>268</v>
      </c>
      <c r="T764" t="s">
        <v>268</v>
      </c>
      <c r="U764" t="s">
        <v>268</v>
      </c>
      <c r="V764" t="s">
        <v>268</v>
      </c>
      <c r="W764" t="s">
        <v>3680</v>
      </c>
      <c r="X764" t="s">
        <v>613</v>
      </c>
      <c r="Y764" t="s">
        <v>484</v>
      </c>
      <c r="Z764" t="s">
        <v>268</v>
      </c>
      <c r="AA764" t="s">
        <v>268</v>
      </c>
      <c r="AB764" t="s">
        <v>268</v>
      </c>
      <c r="AC764" t="s">
        <v>268</v>
      </c>
      <c r="AD764" t="s">
        <v>268</v>
      </c>
      <c r="AE764" t="s">
        <v>287</v>
      </c>
      <c r="AF764" t="s">
        <v>1811</v>
      </c>
      <c r="AG764" t="s">
        <v>875</v>
      </c>
      <c r="AH764" t="s">
        <v>1848</v>
      </c>
      <c r="AI764" t="s">
        <v>1011</v>
      </c>
      <c r="AJ764" t="s">
        <v>268</v>
      </c>
      <c r="AK764" t="s">
        <v>382</v>
      </c>
      <c r="AL764" t="s">
        <v>268</v>
      </c>
      <c r="AM764" t="s">
        <v>288</v>
      </c>
      <c r="AN764" t="s">
        <v>268</v>
      </c>
      <c r="AO764" t="s">
        <v>268</v>
      </c>
      <c r="AP764" t="s">
        <v>268</v>
      </c>
      <c r="AQ764" t="s">
        <v>268</v>
      </c>
      <c r="AR764" t="s">
        <v>268</v>
      </c>
      <c r="AS764" t="s">
        <v>268</v>
      </c>
      <c r="AT764" t="s">
        <v>268</v>
      </c>
      <c r="AU764" t="s">
        <v>268</v>
      </c>
      <c r="AV764" t="s">
        <v>268</v>
      </c>
      <c r="AW764" t="s">
        <v>268</v>
      </c>
      <c r="AX764" t="s">
        <v>268</v>
      </c>
      <c r="AY764" t="s">
        <v>268</v>
      </c>
      <c r="AZ764" t="s">
        <v>268</v>
      </c>
      <c r="BA764" t="s">
        <v>268</v>
      </c>
      <c r="BB764" t="s">
        <v>268</v>
      </c>
      <c r="BC764" t="s">
        <v>268</v>
      </c>
      <c r="BD764" t="s">
        <v>268</v>
      </c>
      <c r="BE764" t="s">
        <v>268</v>
      </c>
      <c r="BF764" t="s">
        <v>268</v>
      </c>
      <c r="BG764" t="s">
        <v>268</v>
      </c>
      <c r="BH764" t="s">
        <v>268</v>
      </c>
      <c r="BI764" t="s">
        <v>268</v>
      </c>
      <c r="BJ764" t="s">
        <v>268</v>
      </c>
      <c r="BK764" t="s">
        <v>268</v>
      </c>
      <c r="BL764" t="s">
        <v>268</v>
      </c>
      <c r="BM764" t="s">
        <v>268</v>
      </c>
      <c r="BN764" t="s">
        <v>268</v>
      </c>
      <c r="BO764" t="s">
        <v>268</v>
      </c>
      <c r="BP764" t="s">
        <v>268</v>
      </c>
      <c r="BQ764" t="s">
        <v>268</v>
      </c>
      <c r="BR764" t="s">
        <v>268</v>
      </c>
      <c r="BS764" t="s">
        <v>268</v>
      </c>
      <c r="BT764" t="s">
        <v>268</v>
      </c>
      <c r="BU764" t="s">
        <v>268</v>
      </c>
      <c r="BV764" t="s">
        <v>268</v>
      </c>
      <c r="BW764" t="s">
        <v>268</v>
      </c>
      <c r="BX764" t="s">
        <v>268</v>
      </c>
      <c r="BY764">
        <v>13.5</v>
      </c>
      <c r="BZ764">
        <v>13.5</v>
      </c>
      <c r="CA764" t="s">
        <v>142</v>
      </c>
      <c r="CB764" s="356">
        <v>123</v>
      </c>
      <c r="CC764" t="s">
        <v>1817</v>
      </c>
      <c r="CD764" t="s">
        <v>268</v>
      </c>
      <c r="CE764" t="s">
        <v>268</v>
      </c>
      <c r="CF764" s="356">
        <v>2</v>
      </c>
      <c r="CG764" t="s">
        <v>268</v>
      </c>
      <c r="CH764" t="s">
        <v>268</v>
      </c>
      <c r="CI764" t="s">
        <v>268</v>
      </c>
      <c r="CJ764" t="s">
        <v>268</v>
      </c>
      <c r="CK764" t="s">
        <v>268</v>
      </c>
      <c r="CL764" t="s">
        <v>268</v>
      </c>
      <c r="CM764" t="s">
        <v>11224</v>
      </c>
      <c r="CN764">
        <v>7.77</v>
      </c>
      <c r="CO764" t="s">
        <v>268</v>
      </c>
      <c r="CP764">
        <v>7.77</v>
      </c>
      <c r="CQ764">
        <v>365</v>
      </c>
      <c r="CR764" t="s">
        <v>878</v>
      </c>
      <c r="CS764" t="s">
        <v>11225</v>
      </c>
      <c r="CT764" t="s">
        <v>11226</v>
      </c>
      <c r="CU764" t="s">
        <v>11227</v>
      </c>
      <c r="CV764" t="s">
        <v>268</v>
      </c>
      <c r="CW764" t="s">
        <v>268</v>
      </c>
      <c r="CX764" t="s">
        <v>268</v>
      </c>
      <c r="CY764" t="s">
        <v>268</v>
      </c>
      <c r="CZ764" t="s">
        <v>268</v>
      </c>
      <c r="DA764" t="s">
        <v>268</v>
      </c>
      <c r="DB764" s="429">
        <f t="shared" si="149"/>
        <v>0</v>
      </c>
      <c r="DC764" s="284">
        <f t="shared" si="150"/>
        <v>0</v>
      </c>
      <c r="DD764" s="284">
        <f t="shared" si="151"/>
        <v>0</v>
      </c>
      <c r="DE764" s="284">
        <f t="shared" si="152"/>
        <v>0</v>
      </c>
      <c r="DF764" s="295">
        <f t="shared" si="153"/>
        <v>13.5</v>
      </c>
      <c r="DG764" s="284">
        <f t="shared" si="154"/>
        <v>1</v>
      </c>
      <c r="DH764" s="284">
        <f t="shared" si="155"/>
        <v>0</v>
      </c>
      <c r="DI764" s="284">
        <f t="shared" si="156"/>
        <v>0</v>
      </c>
      <c r="DJ764" s="284">
        <f t="shared" si="157"/>
        <v>0</v>
      </c>
      <c r="DK764" s="295">
        <f t="shared" si="158"/>
        <v>0</v>
      </c>
      <c r="DL764" s="297">
        <f t="shared" si="159"/>
        <v>2</v>
      </c>
      <c r="DM764" s="430">
        <f>IFERROR(IF(CA764="D",IF(DL764="A dispo.",DF764*VLOOKUP('DATI INPUT'!$F$27,TARIFFE_UD,4,FALSE),DF764*VLOOKUP(DL764,TARIFFE_UD,4,FALSE)),DF764*VLOOKUP(CB764-100,TARIFFE_UND,4,FALSE)),0)</f>
        <v>7.765087885480904</v>
      </c>
      <c r="DN764" s="430">
        <f>IFERROR(IF(CA764="D",IF(DL764="A dispo.",DK764*VLOOKUP('DATI INPUT'!$F$27,TARIFFE_UD,5,FALSE),DK764*VLOOKUP(DL764,TARIFFE_UD,5,FALSE)),DK764*VLOOKUP(CB764-100,TARIFFE_UND,5,FALSE)),0)</f>
        <v>0</v>
      </c>
      <c r="DO764" s="431">
        <f t="shared" si="160"/>
        <v>-4.9121145190955673E-3</v>
      </c>
      <c r="DP764" s="299">
        <f>IFERROR(IF(CA764="D",IF(DL764="A dispo.",DF764*VLOOKUP('DATI INPUT'!$F$27,TARIFFE_UD,2,FALSE),DF764*VLOOKUP(DL764,TARIFFE_UD,2,FALSE)),DF764*VLOOKUP(CB764-100,TARIFFE_UND,2,FALSE)),0)</f>
        <v>9.7013923850900952</v>
      </c>
      <c r="DQ764" s="299">
        <f>IFERROR(IF(CA764="D",IF(DL764="A dispo.",DK764*VLOOKUP('DATI INPUT'!$F$27,TARIFFE_UD,3,FALSE),DK764*VLOOKUP(DL764,TARIFFE_UD,3,FALSE)),DK764*VLOOKUP(CB764-100,TARIFFE_UND,3,FALSE)),0)</f>
        <v>0</v>
      </c>
      <c r="DR764" s="299">
        <f t="shared" si="161"/>
        <v>9.7013923850900952</v>
      </c>
    </row>
    <row r="765" spans="1:122" x14ac:dyDescent="0.25">
      <c r="A765" t="s">
        <v>6777</v>
      </c>
      <c r="B765" t="s">
        <v>6778</v>
      </c>
      <c r="C765" t="s">
        <v>6779</v>
      </c>
      <c r="D765" t="s">
        <v>6780</v>
      </c>
      <c r="E765" t="s">
        <v>268</v>
      </c>
      <c r="F765" t="s">
        <v>156</v>
      </c>
      <c r="G765" t="s">
        <v>6781</v>
      </c>
      <c r="H765" t="s">
        <v>1326</v>
      </c>
      <c r="I765" t="s">
        <v>6782</v>
      </c>
      <c r="J765" t="s">
        <v>274</v>
      </c>
      <c r="K765" t="s">
        <v>6783</v>
      </c>
      <c r="L765" t="s">
        <v>871</v>
      </c>
      <c r="M765" t="s">
        <v>10410</v>
      </c>
      <c r="N765" t="s">
        <v>984</v>
      </c>
      <c r="O765" t="s">
        <v>873</v>
      </c>
      <c r="P765" t="s">
        <v>10367</v>
      </c>
      <c r="Q765" t="s">
        <v>285</v>
      </c>
      <c r="R765" t="s">
        <v>154</v>
      </c>
      <c r="S765" t="s">
        <v>268</v>
      </c>
      <c r="T765" t="s">
        <v>268</v>
      </c>
      <c r="U765" t="s">
        <v>268</v>
      </c>
      <c r="V765" t="s">
        <v>268</v>
      </c>
      <c r="W765" t="s">
        <v>10410</v>
      </c>
      <c r="X765" t="s">
        <v>10367</v>
      </c>
      <c r="Y765" t="s">
        <v>285</v>
      </c>
      <c r="Z765" t="s">
        <v>154</v>
      </c>
      <c r="AA765" t="s">
        <v>268</v>
      </c>
      <c r="AB765" t="s">
        <v>268</v>
      </c>
      <c r="AC765" t="s">
        <v>268</v>
      </c>
      <c r="AD765" t="s">
        <v>268</v>
      </c>
      <c r="AE765" t="s">
        <v>287</v>
      </c>
      <c r="AF765" t="s">
        <v>1811</v>
      </c>
      <c r="AG765" t="s">
        <v>875</v>
      </c>
      <c r="AH765" t="s">
        <v>2154</v>
      </c>
      <c r="AI765" t="s">
        <v>928</v>
      </c>
      <c r="AJ765" t="s">
        <v>268</v>
      </c>
      <c r="AK765" t="s">
        <v>395</v>
      </c>
      <c r="AL765" t="s">
        <v>268</v>
      </c>
      <c r="AM765" t="s">
        <v>355</v>
      </c>
      <c r="AN765" t="s">
        <v>268</v>
      </c>
      <c r="AO765" t="s">
        <v>268</v>
      </c>
      <c r="AP765" t="s">
        <v>268</v>
      </c>
      <c r="AQ765" t="s">
        <v>268</v>
      </c>
      <c r="AR765" t="s">
        <v>268</v>
      </c>
      <c r="AS765" t="s">
        <v>268</v>
      </c>
      <c r="AT765" t="s">
        <v>268</v>
      </c>
      <c r="AU765" t="s">
        <v>268</v>
      </c>
      <c r="AV765" t="s">
        <v>268</v>
      </c>
      <c r="AW765" t="s">
        <v>268</v>
      </c>
      <c r="AX765" t="s">
        <v>268</v>
      </c>
      <c r="AY765" t="s">
        <v>268</v>
      </c>
      <c r="AZ765" t="s">
        <v>268</v>
      </c>
      <c r="BA765" t="s">
        <v>268</v>
      </c>
      <c r="BB765" t="s">
        <v>268</v>
      </c>
      <c r="BC765" t="s">
        <v>268</v>
      </c>
      <c r="BD765" t="s">
        <v>268</v>
      </c>
      <c r="BE765" t="s">
        <v>268</v>
      </c>
      <c r="BF765" t="s">
        <v>268</v>
      </c>
      <c r="BG765" t="s">
        <v>268</v>
      </c>
      <c r="BH765" t="s">
        <v>268</v>
      </c>
      <c r="BI765" t="s">
        <v>268</v>
      </c>
      <c r="BJ765" t="s">
        <v>268</v>
      </c>
      <c r="BK765" t="s">
        <v>268</v>
      </c>
      <c r="BL765" t="s">
        <v>268</v>
      </c>
      <c r="BM765" t="s">
        <v>268</v>
      </c>
      <c r="BN765" t="s">
        <v>268</v>
      </c>
      <c r="BO765" t="s">
        <v>268</v>
      </c>
      <c r="BP765" t="s">
        <v>268</v>
      </c>
      <c r="BQ765" t="s">
        <v>268</v>
      </c>
      <c r="BR765" t="s">
        <v>268</v>
      </c>
      <c r="BS765" t="s">
        <v>268</v>
      </c>
      <c r="BT765" t="s">
        <v>268</v>
      </c>
      <c r="BU765" t="s">
        <v>268</v>
      </c>
      <c r="BV765" t="s">
        <v>268</v>
      </c>
      <c r="BW765" t="s">
        <v>268</v>
      </c>
      <c r="BX765" t="s">
        <v>268</v>
      </c>
      <c r="BY765">
        <v>150.24</v>
      </c>
      <c r="BZ765">
        <v>150.24</v>
      </c>
      <c r="CA765" t="s">
        <v>142</v>
      </c>
      <c r="CB765" s="356">
        <v>122</v>
      </c>
      <c r="CC765" t="s">
        <v>876</v>
      </c>
      <c r="CD765" t="s">
        <v>268</v>
      </c>
      <c r="CE765" t="s">
        <v>268</v>
      </c>
      <c r="CF765" s="356">
        <v>4</v>
      </c>
      <c r="CG765" t="s">
        <v>268</v>
      </c>
      <c r="CH765" t="s">
        <v>268</v>
      </c>
      <c r="CI765" t="s">
        <v>268</v>
      </c>
      <c r="CJ765" t="s">
        <v>268</v>
      </c>
      <c r="CK765" t="s">
        <v>268</v>
      </c>
      <c r="CL765" t="s">
        <v>268</v>
      </c>
      <c r="CM765" t="s">
        <v>11224</v>
      </c>
      <c r="CN765">
        <v>184.67</v>
      </c>
      <c r="CO765" t="s">
        <v>268</v>
      </c>
      <c r="CP765">
        <v>184.67</v>
      </c>
      <c r="CQ765">
        <v>365</v>
      </c>
      <c r="CR765" t="s">
        <v>878</v>
      </c>
      <c r="CS765" t="s">
        <v>11225</v>
      </c>
      <c r="CT765" t="s">
        <v>11226</v>
      </c>
      <c r="CU765" t="s">
        <v>11227</v>
      </c>
      <c r="CV765" t="s">
        <v>268</v>
      </c>
      <c r="CW765" t="s">
        <v>268</v>
      </c>
      <c r="CX765" t="s">
        <v>268</v>
      </c>
      <c r="CY765" t="s">
        <v>268</v>
      </c>
      <c r="CZ765" t="s">
        <v>268</v>
      </c>
      <c r="DA765" t="s">
        <v>268</v>
      </c>
      <c r="DB765" s="429">
        <f t="shared" si="149"/>
        <v>0</v>
      </c>
      <c r="DC765" s="284">
        <f t="shared" si="150"/>
        <v>0</v>
      </c>
      <c r="DD765" s="284">
        <f t="shared" si="151"/>
        <v>0</v>
      </c>
      <c r="DE765" s="284">
        <f t="shared" si="152"/>
        <v>0</v>
      </c>
      <c r="DF765" s="295">
        <f t="shared" si="153"/>
        <v>150.24</v>
      </c>
      <c r="DG765" s="284">
        <f t="shared" si="154"/>
        <v>0</v>
      </c>
      <c r="DH765" s="284">
        <f t="shared" si="155"/>
        <v>0</v>
      </c>
      <c r="DI765" s="284">
        <f t="shared" si="156"/>
        <v>0</v>
      </c>
      <c r="DJ765" s="284">
        <f t="shared" si="157"/>
        <v>0</v>
      </c>
      <c r="DK765" s="295">
        <f t="shared" si="158"/>
        <v>1</v>
      </c>
      <c r="DL765" s="297">
        <f t="shared" si="159"/>
        <v>4</v>
      </c>
      <c r="DM765" s="430">
        <f>IFERROR(IF(CA765="D",IF(DL765="A dispo.",DF765*VLOOKUP('DATI INPUT'!$F$27,TARIFFE_UD,4,FALSE),DF765*VLOOKUP(DL765,TARIFFE_UD,4,FALSE)),DF765*VLOOKUP(CB765-100,TARIFFE_UND,4,FALSE)),0)</f>
        <v>102.28927381262244</v>
      </c>
      <c r="DN765" s="430">
        <f>IFERROR(IF(CA765="D",IF(DL765="A dispo.",DK765*VLOOKUP('DATI INPUT'!$F$27,TARIFFE_UD,5,FALSE),DK765*VLOOKUP(DL765,TARIFFE_UD,5,FALSE)),DK765*VLOOKUP(CB765-100,TARIFFE_UND,5,FALSE)),0)</f>
        <v>82.375089665670373</v>
      </c>
      <c r="DO765" s="431">
        <f t="shared" si="160"/>
        <v>-5.6365217071743245E-3</v>
      </c>
      <c r="DP765" s="299">
        <f>IFERROR(IF(CA765="D",IF(DL765="A dispo.",DF765*VLOOKUP('DATI INPUT'!$F$27,TARIFFE_UD,2,FALSE),DF765*VLOOKUP(DL765,TARIFFE_UD,2,FALSE)),DF765*VLOOKUP(CB765-100,TARIFFE_UND,2,FALSE)),0)</f>
        <v>127.79615590670339</v>
      </c>
      <c r="DQ765" s="299">
        <f>IFERROR(IF(CA765="D",IF(DL765="A dispo.",DK765*VLOOKUP('DATI INPUT'!$F$27,TARIFFE_UD,3,FALSE),DK765*VLOOKUP(DL765,TARIFFE_UD,3,FALSE)),DK765*VLOOKUP(CB765-100,TARIFFE_UND,3,FALSE)),0)</f>
        <v>73.78284271486686</v>
      </c>
      <c r="DR765" s="299">
        <f t="shared" si="161"/>
        <v>201.57899862157024</v>
      </c>
    </row>
    <row r="766" spans="1:122" x14ac:dyDescent="0.25">
      <c r="A766" t="s">
        <v>6785</v>
      </c>
      <c r="B766" t="s">
        <v>6786</v>
      </c>
      <c r="C766" t="s">
        <v>6787</v>
      </c>
      <c r="D766" t="s">
        <v>10457</v>
      </c>
      <c r="E766" t="s">
        <v>268</v>
      </c>
      <c r="F766" t="s">
        <v>156</v>
      </c>
      <c r="G766" t="s">
        <v>6789</v>
      </c>
      <c r="H766" t="s">
        <v>3307</v>
      </c>
      <c r="I766" t="s">
        <v>6790</v>
      </c>
      <c r="J766" t="s">
        <v>274</v>
      </c>
      <c r="K766" t="s">
        <v>6791</v>
      </c>
      <c r="L766" t="s">
        <v>984</v>
      </c>
      <c r="M766" t="s">
        <v>6792</v>
      </c>
      <c r="N766" t="s">
        <v>5917</v>
      </c>
      <c r="O766" t="s">
        <v>5746</v>
      </c>
      <c r="P766" t="s">
        <v>6793</v>
      </c>
      <c r="Q766" t="s">
        <v>269</v>
      </c>
      <c r="R766" t="s">
        <v>268</v>
      </c>
      <c r="S766" t="s">
        <v>268</v>
      </c>
      <c r="T766" t="s">
        <v>268</v>
      </c>
      <c r="U766" t="s">
        <v>268</v>
      </c>
      <c r="V766" t="s">
        <v>268</v>
      </c>
      <c r="W766" t="s">
        <v>1810</v>
      </c>
      <c r="X766" t="s">
        <v>613</v>
      </c>
      <c r="Y766" t="s">
        <v>272</v>
      </c>
      <c r="Z766" t="s">
        <v>268</v>
      </c>
      <c r="AA766" t="s">
        <v>268</v>
      </c>
      <c r="AB766" t="s">
        <v>268</v>
      </c>
      <c r="AC766" t="s">
        <v>268</v>
      </c>
      <c r="AD766" t="s">
        <v>268</v>
      </c>
      <c r="AE766" t="s">
        <v>287</v>
      </c>
      <c r="AF766" t="s">
        <v>1811</v>
      </c>
      <c r="AG766" t="s">
        <v>875</v>
      </c>
      <c r="AH766" t="s">
        <v>1812</v>
      </c>
      <c r="AI766" t="s">
        <v>1813</v>
      </c>
      <c r="AJ766" t="s">
        <v>268</v>
      </c>
      <c r="AK766" t="s">
        <v>381</v>
      </c>
      <c r="AL766" t="s">
        <v>268</v>
      </c>
      <c r="AM766" t="s">
        <v>405</v>
      </c>
      <c r="AN766" t="s">
        <v>268</v>
      </c>
      <c r="AO766" t="s">
        <v>268</v>
      </c>
      <c r="AP766" t="s">
        <v>268</v>
      </c>
      <c r="AQ766" t="s">
        <v>268</v>
      </c>
      <c r="AR766" t="s">
        <v>268</v>
      </c>
      <c r="AS766" t="s">
        <v>268</v>
      </c>
      <c r="AT766" t="s">
        <v>268</v>
      </c>
      <c r="AU766" t="s">
        <v>268</v>
      </c>
      <c r="AV766" t="s">
        <v>268</v>
      </c>
      <c r="AW766" t="s">
        <v>268</v>
      </c>
      <c r="AX766" t="s">
        <v>268</v>
      </c>
      <c r="AY766" t="s">
        <v>268</v>
      </c>
      <c r="AZ766" t="s">
        <v>268</v>
      </c>
      <c r="BA766" t="s">
        <v>268</v>
      </c>
      <c r="BB766" t="s">
        <v>268</v>
      </c>
      <c r="BC766" t="s">
        <v>268</v>
      </c>
      <c r="BD766" t="s">
        <v>268</v>
      </c>
      <c r="BE766" t="s">
        <v>268</v>
      </c>
      <c r="BF766" t="s">
        <v>268</v>
      </c>
      <c r="BG766" t="s">
        <v>268</v>
      </c>
      <c r="BH766" t="s">
        <v>268</v>
      </c>
      <c r="BI766" t="s">
        <v>268</v>
      </c>
      <c r="BJ766" t="s">
        <v>268</v>
      </c>
      <c r="BK766" t="s">
        <v>268</v>
      </c>
      <c r="BL766" t="s">
        <v>268</v>
      </c>
      <c r="BM766" t="s">
        <v>268</v>
      </c>
      <c r="BN766" t="s">
        <v>268</v>
      </c>
      <c r="BO766" t="s">
        <v>268</v>
      </c>
      <c r="BP766" t="s">
        <v>268</v>
      </c>
      <c r="BQ766" t="s">
        <v>268</v>
      </c>
      <c r="BR766" t="s">
        <v>268</v>
      </c>
      <c r="BS766" t="s">
        <v>268</v>
      </c>
      <c r="BT766" t="s">
        <v>268</v>
      </c>
      <c r="BU766" t="s">
        <v>268</v>
      </c>
      <c r="BV766" t="s">
        <v>268</v>
      </c>
      <c r="BW766" t="s">
        <v>268</v>
      </c>
      <c r="BX766" t="s">
        <v>268</v>
      </c>
      <c r="BY766">
        <v>80.400000000000006</v>
      </c>
      <c r="BZ766">
        <v>80.400000000000006</v>
      </c>
      <c r="CA766" t="s">
        <v>142</v>
      </c>
      <c r="CB766" s="356">
        <v>122</v>
      </c>
      <c r="CC766" t="s">
        <v>876</v>
      </c>
      <c r="CD766" t="s">
        <v>268</v>
      </c>
      <c r="CE766" t="s">
        <v>268</v>
      </c>
      <c r="CF766" t="s">
        <v>268</v>
      </c>
      <c r="CG766" t="s">
        <v>268</v>
      </c>
      <c r="CH766" t="s">
        <v>268</v>
      </c>
      <c r="CI766" t="s">
        <v>268</v>
      </c>
      <c r="CJ766" t="s">
        <v>268</v>
      </c>
      <c r="CK766" t="s">
        <v>268</v>
      </c>
      <c r="CL766" t="s">
        <v>268</v>
      </c>
      <c r="CM766" t="s">
        <v>11224</v>
      </c>
      <c r="CN766">
        <v>118.36</v>
      </c>
      <c r="CO766" t="s">
        <v>268</v>
      </c>
      <c r="CP766">
        <v>118.36</v>
      </c>
      <c r="CQ766">
        <v>365</v>
      </c>
      <c r="CR766" t="s">
        <v>878</v>
      </c>
      <c r="CS766" t="s">
        <v>11225</v>
      </c>
      <c r="CT766" t="s">
        <v>11226</v>
      </c>
      <c r="CU766" t="s">
        <v>11227</v>
      </c>
      <c r="CV766" t="s">
        <v>268</v>
      </c>
      <c r="CW766" t="s">
        <v>268</v>
      </c>
      <c r="CX766" t="s">
        <v>268</v>
      </c>
      <c r="CY766" t="s">
        <v>268</v>
      </c>
      <c r="CZ766" t="s">
        <v>268</v>
      </c>
      <c r="DA766" t="s">
        <v>268</v>
      </c>
      <c r="DB766" s="429">
        <f t="shared" si="149"/>
        <v>0</v>
      </c>
      <c r="DC766" s="284">
        <f t="shared" si="150"/>
        <v>0</v>
      </c>
      <c r="DD766" s="284">
        <f t="shared" si="151"/>
        <v>0</v>
      </c>
      <c r="DE766" s="284">
        <f t="shared" si="152"/>
        <v>0</v>
      </c>
      <c r="DF766" s="295">
        <f t="shared" si="153"/>
        <v>80.400000000000006</v>
      </c>
      <c r="DG766" s="284">
        <f t="shared" si="154"/>
        <v>0</v>
      </c>
      <c r="DH766" s="284">
        <f t="shared" si="155"/>
        <v>0</v>
      </c>
      <c r="DI766" s="284">
        <f t="shared" si="156"/>
        <v>0</v>
      </c>
      <c r="DJ766" s="284">
        <f t="shared" si="157"/>
        <v>0</v>
      </c>
      <c r="DK766" s="295">
        <f t="shared" si="158"/>
        <v>1</v>
      </c>
      <c r="DL766" s="297" t="str">
        <f t="shared" si="159"/>
        <v>A dispo.</v>
      </c>
      <c r="DM766" s="430">
        <f>IFERROR(IF(CA766="D",IF(DL766="A dispo.",DF766*VLOOKUP('DATI INPUT'!$F$27,TARIFFE_UD,4,FALSE),DF766*VLOOKUP(DL766,TARIFFE_UD,4,FALSE)),DF766*VLOOKUP(CB766-100,TARIFFE_UND,4,FALSE)),0)</f>
        <v>50.964331917768547</v>
      </c>
      <c r="DN766" s="430">
        <f>IFERROR(IF(CA766="D",IF(DL766="A dispo.",DK766*VLOOKUP('DATI INPUT'!$F$27,TARIFFE_UD,5,FALSE),DK766*VLOOKUP(DL766,TARIFFE_UD,5,FALSE)),DK766*VLOOKUP(CB766-100,TARIFFE_UND,5,FALSE)),0)</f>
        <v>67.397800635548478</v>
      </c>
      <c r="DO766" s="431">
        <f t="shared" si="160"/>
        <v>2.132553317025554E-3</v>
      </c>
      <c r="DP766" s="299">
        <f>IFERROR(IF(CA766="D",IF(DL766="A dispo.",DF766*VLOOKUP('DATI INPUT'!$F$27,TARIFFE_UD,2,FALSE),DF766*VLOOKUP(DL766,TARIFFE_UD,2,FALSE)),DF766*VLOOKUP(CB766-100,TARIFFE_UND,2,FALSE)),0)</f>
        <v>63.672812062142341</v>
      </c>
      <c r="DQ766" s="299">
        <f>IFERROR(IF(CA766="D",IF(DL766="A dispo.",DK766*VLOOKUP('DATI INPUT'!$F$27,TARIFFE_UD,3,FALSE),DK766*VLOOKUP(DL766,TARIFFE_UD,3,FALSE)),DK766*VLOOKUP(CB766-100,TARIFFE_UND,3,FALSE)),0)</f>
        <v>60.367780403072892</v>
      </c>
      <c r="DR766" s="299">
        <f t="shared" si="161"/>
        <v>124.04059246521524</v>
      </c>
    </row>
    <row r="767" spans="1:122" x14ac:dyDescent="0.25">
      <c r="A767" t="s">
        <v>6794</v>
      </c>
      <c r="B767" t="s">
        <v>6795</v>
      </c>
      <c r="C767" t="s">
        <v>6796</v>
      </c>
      <c r="D767" t="s">
        <v>6797</v>
      </c>
      <c r="E767" t="s">
        <v>268</v>
      </c>
      <c r="F767" t="s">
        <v>156</v>
      </c>
      <c r="G767" t="s">
        <v>6798</v>
      </c>
      <c r="H767" t="s">
        <v>3307</v>
      </c>
      <c r="I767" t="s">
        <v>582</v>
      </c>
      <c r="J767" t="s">
        <v>274</v>
      </c>
      <c r="K767" t="s">
        <v>6799</v>
      </c>
      <c r="L767" t="s">
        <v>984</v>
      </c>
      <c r="M767" t="s">
        <v>6800</v>
      </c>
      <c r="N767" t="s">
        <v>6801</v>
      </c>
      <c r="O767" t="s">
        <v>1768</v>
      </c>
      <c r="P767" t="s">
        <v>151</v>
      </c>
      <c r="Q767" t="s">
        <v>294</v>
      </c>
      <c r="R767" t="s">
        <v>268</v>
      </c>
      <c r="S767" t="s">
        <v>268</v>
      </c>
      <c r="T767" t="s">
        <v>268</v>
      </c>
      <c r="U767" t="s">
        <v>268</v>
      </c>
      <c r="V767" t="s">
        <v>268</v>
      </c>
      <c r="W767" t="s">
        <v>3970</v>
      </c>
      <c r="X767" t="s">
        <v>1310</v>
      </c>
      <c r="Y767" t="s">
        <v>277</v>
      </c>
      <c r="Z767" t="s">
        <v>268</v>
      </c>
      <c r="AA767" t="s">
        <v>268</v>
      </c>
      <c r="AB767" t="s">
        <v>268</v>
      </c>
      <c r="AC767" t="s">
        <v>268</v>
      </c>
      <c r="AD767" t="s">
        <v>268</v>
      </c>
      <c r="AE767" t="s">
        <v>287</v>
      </c>
      <c r="AF767" t="s">
        <v>1811</v>
      </c>
      <c r="AG767" t="s">
        <v>875</v>
      </c>
      <c r="AH767" t="s">
        <v>1812</v>
      </c>
      <c r="AI767" t="s">
        <v>763</v>
      </c>
      <c r="AJ767" t="s">
        <v>268</v>
      </c>
      <c r="AK767" t="s">
        <v>382</v>
      </c>
      <c r="AL767" t="s">
        <v>268</v>
      </c>
      <c r="AM767" t="s">
        <v>355</v>
      </c>
      <c r="AN767" t="s">
        <v>268</v>
      </c>
      <c r="AO767" t="s">
        <v>268</v>
      </c>
      <c r="AP767" t="s">
        <v>268</v>
      </c>
      <c r="AQ767" t="s">
        <v>268</v>
      </c>
      <c r="AR767" t="s">
        <v>268</v>
      </c>
      <c r="AS767" t="s">
        <v>268</v>
      </c>
      <c r="AT767" t="s">
        <v>268</v>
      </c>
      <c r="AU767" t="s">
        <v>268</v>
      </c>
      <c r="AV767" t="s">
        <v>268</v>
      </c>
      <c r="AW767" t="s">
        <v>268</v>
      </c>
      <c r="AX767" t="s">
        <v>268</v>
      </c>
      <c r="AY767" t="s">
        <v>268</v>
      </c>
      <c r="AZ767" t="s">
        <v>268</v>
      </c>
      <c r="BA767" t="s">
        <v>268</v>
      </c>
      <c r="BB767" t="s">
        <v>268</v>
      </c>
      <c r="BC767" t="s">
        <v>268</v>
      </c>
      <c r="BD767" t="s">
        <v>268</v>
      </c>
      <c r="BE767" t="s">
        <v>268</v>
      </c>
      <c r="BF767" t="s">
        <v>268</v>
      </c>
      <c r="BG767" t="s">
        <v>268</v>
      </c>
      <c r="BH767" t="s">
        <v>268</v>
      </c>
      <c r="BI767" t="s">
        <v>268</v>
      </c>
      <c r="BJ767" t="s">
        <v>268</v>
      </c>
      <c r="BK767" t="s">
        <v>268</v>
      </c>
      <c r="BL767" t="s">
        <v>268</v>
      </c>
      <c r="BM767" t="s">
        <v>268</v>
      </c>
      <c r="BN767" t="s">
        <v>268</v>
      </c>
      <c r="BO767" t="s">
        <v>268</v>
      </c>
      <c r="BP767" t="s">
        <v>268</v>
      </c>
      <c r="BQ767" t="s">
        <v>268</v>
      </c>
      <c r="BR767" t="s">
        <v>268</v>
      </c>
      <c r="BS767" t="s">
        <v>268</v>
      </c>
      <c r="BT767" t="s">
        <v>268</v>
      </c>
      <c r="BU767" t="s">
        <v>268</v>
      </c>
      <c r="BV767" t="s">
        <v>268</v>
      </c>
      <c r="BW767" t="s">
        <v>268</v>
      </c>
      <c r="BX767" t="s">
        <v>268</v>
      </c>
      <c r="BY767">
        <v>64.25</v>
      </c>
      <c r="BZ767">
        <v>64.25</v>
      </c>
      <c r="CA767" t="s">
        <v>142</v>
      </c>
      <c r="CB767" s="356">
        <v>122</v>
      </c>
      <c r="CC767" t="s">
        <v>876</v>
      </c>
      <c r="CD767" t="s">
        <v>268</v>
      </c>
      <c r="CE767" t="s">
        <v>268</v>
      </c>
      <c r="CF767" t="s">
        <v>268</v>
      </c>
      <c r="CG767" t="s">
        <v>268</v>
      </c>
      <c r="CH767" t="s">
        <v>268</v>
      </c>
      <c r="CI767" t="s">
        <v>268</v>
      </c>
      <c r="CJ767" t="s">
        <v>268</v>
      </c>
      <c r="CK767" t="s">
        <v>268</v>
      </c>
      <c r="CL767" t="s">
        <v>6802</v>
      </c>
      <c r="CM767" t="s">
        <v>11224</v>
      </c>
      <c r="CN767">
        <v>108.13</v>
      </c>
      <c r="CO767" t="s">
        <v>268</v>
      </c>
      <c r="CP767">
        <v>108.13</v>
      </c>
      <c r="CQ767">
        <v>365</v>
      </c>
      <c r="CR767" t="s">
        <v>878</v>
      </c>
      <c r="CS767" t="s">
        <v>11225</v>
      </c>
      <c r="CT767" t="s">
        <v>11226</v>
      </c>
      <c r="CU767" t="s">
        <v>11227</v>
      </c>
      <c r="CV767" t="s">
        <v>268</v>
      </c>
      <c r="CW767" t="s">
        <v>268</v>
      </c>
      <c r="CX767" t="s">
        <v>268</v>
      </c>
      <c r="CY767" t="s">
        <v>268</v>
      </c>
      <c r="CZ767" t="s">
        <v>268</v>
      </c>
      <c r="DA767" t="s">
        <v>268</v>
      </c>
      <c r="DB767" s="429">
        <f t="shared" si="149"/>
        <v>0</v>
      </c>
      <c r="DC767" s="284">
        <f t="shared" si="150"/>
        <v>0</v>
      </c>
      <c r="DD767" s="284">
        <f t="shared" si="151"/>
        <v>0</v>
      </c>
      <c r="DE767" s="284">
        <f t="shared" si="152"/>
        <v>0</v>
      </c>
      <c r="DF767" s="295">
        <f t="shared" si="153"/>
        <v>64.25</v>
      </c>
      <c r="DG767" s="284">
        <f t="shared" si="154"/>
        <v>0</v>
      </c>
      <c r="DH767" s="284">
        <f t="shared" si="155"/>
        <v>0</v>
      </c>
      <c r="DI767" s="284">
        <f t="shared" si="156"/>
        <v>0</v>
      </c>
      <c r="DJ767" s="284">
        <f t="shared" si="157"/>
        <v>0</v>
      </c>
      <c r="DK767" s="295">
        <f t="shared" si="158"/>
        <v>1</v>
      </c>
      <c r="DL767" s="297" t="str">
        <f t="shared" si="159"/>
        <v>A dispo.</v>
      </c>
      <c r="DM767" s="430">
        <f>IFERROR(IF(CA767="D",IF(DL767="A dispo.",DF767*VLOOKUP('DATI INPUT'!$F$27,TARIFFE_UD,4,FALSE),DF767*VLOOKUP(DL767,TARIFFE_UD,4,FALSE)),DF767*VLOOKUP(CB767-100,TARIFFE_UND,4,FALSE)),0)</f>
        <v>40.727093603440657</v>
      </c>
      <c r="DN767" s="430">
        <f>IFERROR(IF(CA767="D",IF(DL767="A dispo.",DK767*VLOOKUP('DATI INPUT'!$F$27,TARIFFE_UD,5,FALSE),DK767*VLOOKUP(DL767,TARIFFE_UD,5,FALSE)),DK767*VLOOKUP(CB767-100,TARIFFE_UND,5,FALSE)),0)</f>
        <v>67.397800635548478</v>
      </c>
      <c r="DO767" s="431">
        <f t="shared" si="160"/>
        <v>-5.105761010867127E-3</v>
      </c>
      <c r="DP767" s="299">
        <f>IFERROR(IF(CA767="D",IF(DL767="A dispo.",DF767*VLOOKUP('DATI INPUT'!$F$27,TARIFFE_UD,2,FALSE),DF767*VLOOKUP(DL767,TARIFFE_UD,2,FALSE)),DF767*VLOOKUP(CB767-100,TARIFFE_UND,2,FALSE)),0)</f>
        <v>50.882813121799067</v>
      </c>
      <c r="DQ767" s="299">
        <f>IFERROR(IF(CA767="D",IF(DL767="A dispo.",DK767*VLOOKUP('DATI INPUT'!$F$27,TARIFFE_UD,3,FALSE),DK767*VLOOKUP(DL767,TARIFFE_UD,3,FALSE)),DK767*VLOOKUP(CB767-100,TARIFFE_UND,3,FALSE)),0)</f>
        <v>60.367780403072892</v>
      </c>
      <c r="DR767" s="299">
        <f t="shared" si="161"/>
        <v>111.25059352487196</v>
      </c>
    </row>
    <row r="768" spans="1:122" x14ac:dyDescent="0.25">
      <c r="A768" t="s">
        <v>6815</v>
      </c>
      <c r="B768" t="s">
        <v>6816</v>
      </c>
      <c r="C768" t="s">
        <v>801</v>
      </c>
      <c r="D768" t="s">
        <v>6817</v>
      </c>
      <c r="E768" t="s">
        <v>268</v>
      </c>
      <c r="F768" t="s">
        <v>156</v>
      </c>
      <c r="G768" t="s">
        <v>6818</v>
      </c>
      <c r="H768" t="s">
        <v>6819</v>
      </c>
      <c r="I768" t="s">
        <v>6820</v>
      </c>
      <c r="J768" t="s">
        <v>156</v>
      </c>
      <c r="K768" t="s">
        <v>6821</v>
      </c>
      <c r="L768" t="s">
        <v>6822</v>
      </c>
      <c r="M768" t="s">
        <v>6823</v>
      </c>
      <c r="N768" t="s">
        <v>6824</v>
      </c>
      <c r="O768" t="s">
        <v>6825</v>
      </c>
      <c r="P768" t="s">
        <v>6826</v>
      </c>
      <c r="Q768" t="s">
        <v>293</v>
      </c>
      <c r="R768" t="s">
        <v>268</v>
      </c>
      <c r="S768" t="s">
        <v>268</v>
      </c>
      <c r="T768" t="s">
        <v>268</v>
      </c>
      <c r="U768" t="s">
        <v>268</v>
      </c>
      <c r="V768" t="s">
        <v>268</v>
      </c>
      <c r="W768" t="s">
        <v>6599</v>
      </c>
      <c r="X768" t="s">
        <v>1310</v>
      </c>
      <c r="Y768" t="s">
        <v>463</v>
      </c>
      <c r="Z768" t="s">
        <v>268</v>
      </c>
      <c r="AA768" t="s">
        <v>268</v>
      </c>
      <c r="AB768" t="s">
        <v>268</v>
      </c>
      <c r="AC768" t="s">
        <v>268</v>
      </c>
      <c r="AD768" t="s">
        <v>268</v>
      </c>
      <c r="AE768" t="s">
        <v>287</v>
      </c>
      <c r="AF768" t="s">
        <v>1811</v>
      </c>
      <c r="AG768" t="s">
        <v>875</v>
      </c>
      <c r="AH768" t="s">
        <v>1812</v>
      </c>
      <c r="AI768" t="s">
        <v>1233</v>
      </c>
      <c r="AJ768" t="s">
        <v>268</v>
      </c>
      <c r="AK768" t="s">
        <v>1021</v>
      </c>
      <c r="AL768" t="s">
        <v>268</v>
      </c>
      <c r="AM768" t="s">
        <v>288</v>
      </c>
      <c r="AN768" t="s">
        <v>268</v>
      </c>
      <c r="AO768" t="s">
        <v>268</v>
      </c>
      <c r="AP768" t="s">
        <v>268</v>
      </c>
      <c r="AQ768" t="s">
        <v>268</v>
      </c>
      <c r="AR768" t="s">
        <v>268</v>
      </c>
      <c r="AS768" t="s">
        <v>268</v>
      </c>
      <c r="AT768" t="s">
        <v>268</v>
      </c>
      <c r="AU768" t="s">
        <v>268</v>
      </c>
      <c r="AV768" t="s">
        <v>268</v>
      </c>
      <c r="AW768" t="s">
        <v>268</v>
      </c>
      <c r="AX768" t="s">
        <v>268</v>
      </c>
      <c r="AY768" t="s">
        <v>268</v>
      </c>
      <c r="AZ768" t="s">
        <v>268</v>
      </c>
      <c r="BA768" t="s">
        <v>268</v>
      </c>
      <c r="BB768" t="s">
        <v>268</v>
      </c>
      <c r="BC768" t="s">
        <v>268</v>
      </c>
      <c r="BD768" t="s">
        <v>268</v>
      </c>
      <c r="BE768" t="s">
        <v>268</v>
      </c>
      <c r="BF768" t="s">
        <v>268</v>
      </c>
      <c r="BG768" t="s">
        <v>268</v>
      </c>
      <c r="BH768" t="s">
        <v>268</v>
      </c>
      <c r="BI768" t="s">
        <v>268</v>
      </c>
      <c r="BJ768" t="s">
        <v>268</v>
      </c>
      <c r="BK768" t="s">
        <v>268</v>
      </c>
      <c r="BL768" t="s">
        <v>268</v>
      </c>
      <c r="BM768" t="s">
        <v>268</v>
      </c>
      <c r="BN768" t="s">
        <v>268</v>
      </c>
      <c r="BO768" t="s">
        <v>268</v>
      </c>
      <c r="BP768" t="s">
        <v>268</v>
      </c>
      <c r="BQ768" t="s">
        <v>268</v>
      </c>
      <c r="BR768" t="s">
        <v>268</v>
      </c>
      <c r="BS768" t="s">
        <v>268</v>
      </c>
      <c r="BT768" t="s">
        <v>268</v>
      </c>
      <c r="BU768" t="s">
        <v>268</v>
      </c>
      <c r="BV768" t="s">
        <v>268</v>
      </c>
      <c r="BW768" t="s">
        <v>268</v>
      </c>
      <c r="BX768" t="s">
        <v>268</v>
      </c>
      <c r="BY768">
        <v>75</v>
      </c>
      <c r="BZ768">
        <v>75</v>
      </c>
      <c r="CA768" t="s">
        <v>142</v>
      </c>
      <c r="CB768" s="356">
        <v>122</v>
      </c>
      <c r="CC768" t="s">
        <v>876</v>
      </c>
      <c r="CD768" t="s">
        <v>268</v>
      </c>
      <c r="CE768" t="s">
        <v>268</v>
      </c>
      <c r="CF768" t="s">
        <v>268</v>
      </c>
      <c r="CG768" t="s">
        <v>268</v>
      </c>
      <c r="CH768" t="s">
        <v>268</v>
      </c>
      <c r="CI768" t="s">
        <v>268</v>
      </c>
      <c r="CJ768" t="s">
        <v>268</v>
      </c>
      <c r="CK768" t="s">
        <v>268</v>
      </c>
      <c r="CL768" t="s">
        <v>268</v>
      </c>
      <c r="CM768" t="s">
        <v>11224</v>
      </c>
      <c r="CN768">
        <v>114.94</v>
      </c>
      <c r="CO768" t="s">
        <v>268</v>
      </c>
      <c r="CP768">
        <v>114.94</v>
      </c>
      <c r="CQ768">
        <v>365</v>
      </c>
      <c r="CR768" t="s">
        <v>878</v>
      </c>
      <c r="CS768" t="s">
        <v>11225</v>
      </c>
      <c r="CT768" t="s">
        <v>11226</v>
      </c>
      <c r="CU768" t="s">
        <v>11227</v>
      </c>
      <c r="CV768" t="s">
        <v>268</v>
      </c>
      <c r="CW768" t="s">
        <v>268</v>
      </c>
      <c r="CX768" t="s">
        <v>268</v>
      </c>
      <c r="CY768" t="s">
        <v>268</v>
      </c>
      <c r="CZ768" t="s">
        <v>268</v>
      </c>
      <c r="DA768" t="s">
        <v>268</v>
      </c>
      <c r="DB768" s="429">
        <f t="shared" si="149"/>
        <v>0</v>
      </c>
      <c r="DC768" s="284">
        <f t="shared" si="150"/>
        <v>0</v>
      </c>
      <c r="DD768" s="284">
        <f t="shared" si="151"/>
        <v>0</v>
      </c>
      <c r="DE768" s="284">
        <f t="shared" si="152"/>
        <v>0</v>
      </c>
      <c r="DF768" s="295">
        <f t="shared" si="153"/>
        <v>75</v>
      </c>
      <c r="DG768" s="284">
        <f t="shared" si="154"/>
        <v>0</v>
      </c>
      <c r="DH768" s="284">
        <f t="shared" si="155"/>
        <v>0</v>
      </c>
      <c r="DI768" s="284">
        <f t="shared" si="156"/>
        <v>0</v>
      </c>
      <c r="DJ768" s="284">
        <f t="shared" si="157"/>
        <v>0</v>
      </c>
      <c r="DK768" s="295">
        <f t="shared" si="158"/>
        <v>1</v>
      </c>
      <c r="DL768" s="297" t="str">
        <f t="shared" si="159"/>
        <v>A dispo.</v>
      </c>
      <c r="DM768" s="430">
        <f>IFERROR(IF(CA768="D",IF(DL768="A dispo.",DF768*VLOOKUP('DATI INPUT'!$F$27,TARIFFE_UD,4,FALSE),DF768*VLOOKUP(DL768,TARIFFE_UD,4,FALSE)),DF768*VLOOKUP(CB768-100,TARIFFE_UND,4,FALSE)),0)</f>
        <v>47.541354400903494</v>
      </c>
      <c r="DN768" s="430">
        <f>IFERROR(IF(CA768="D",IF(DL768="A dispo.",DK768*VLOOKUP('DATI INPUT'!$F$27,TARIFFE_UD,5,FALSE),DK768*VLOOKUP(DL768,TARIFFE_UD,5,FALSE)),DK768*VLOOKUP(CB768-100,TARIFFE_UND,5,FALSE)),0)</f>
        <v>67.397800635548478</v>
      </c>
      <c r="DO768" s="431">
        <f t="shared" si="160"/>
        <v>-8.4496354801899543E-4</v>
      </c>
      <c r="DP768" s="299">
        <f>IFERROR(IF(CA768="D",IF(DL768="A dispo.",DF768*VLOOKUP('DATI INPUT'!$F$27,TARIFFE_UD,2,FALSE),DF768*VLOOKUP(DL768,TARIFFE_UD,2,FALSE)),DF768*VLOOKUP(CB768-100,TARIFFE_UND,2,FALSE)),0)</f>
        <v>59.396279908714867</v>
      </c>
      <c r="DQ768" s="299">
        <f>IFERROR(IF(CA768="D",IF(DL768="A dispo.",DK768*VLOOKUP('DATI INPUT'!$F$27,TARIFFE_UD,3,FALSE),DK768*VLOOKUP(DL768,TARIFFE_UD,3,FALSE)),DK768*VLOOKUP(CB768-100,TARIFFE_UND,3,FALSE)),0)</f>
        <v>60.367780403072892</v>
      </c>
      <c r="DR768" s="299">
        <f t="shared" si="161"/>
        <v>119.76406031178776</v>
      </c>
    </row>
    <row r="769" spans="1:122" x14ac:dyDescent="0.25">
      <c r="A769" t="s">
        <v>6827</v>
      </c>
      <c r="B769" t="s">
        <v>6816</v>
      </c>
      <c r="C769" t="s">
        <v>6828</v>
      </c>
      <c r="D769" t="s">
        <v>6817</v>
      </c>
      <c r="E769" t="s">
        <v>268</v>
      </c>
      <c r="F769" t="s">
        <v>156</v>
      </c>
      <c r="G769" t="s">
        <v>6818</v>
      </c>
      <c r="H769" t="s">
        <v>6819</v>
      </c>
      <c r="I769" t="s">
        <v>6820</v>
      </c>
      <c r="J769" t="s">
        <v>156</v>
      </c>
      <c r="K769" t="s">
        <v>6821</v>
      </c>
      <c r="L769" t="s">
        <v>6822</v>
      </c>
      <c r="M769" t="s">
        <v>6823</v>
      </c>
      <c r="N769" t="s">
        <v>6824</v>
      </c>
      <c r="O769" t="s">
        <v>6825</v>
      </c>
      <c r="P769" t="s">
        <v>6826</v>
      </c>
      <c r="Q769" t="s">
        <v>293</v>
      </c>
      <c r="R769" t="s">
        <v>268</v>
      </c>
      <c r="S769" t="s">
        <v>268</v>
      </c>
      <c r="T769" t="s">
        <v>268</v>
      </c>
      <c r="U769" t="s">
        <v>268</v>
      </c>
      <c r="V769" t="s">
        <v>268</v>
      </c>
      <c r="W769" t="s">
        <v>6599</v>
      </c>
      <c r="X769" t="s">
        <v>1310</v>
      </c>
      <c r="Y769" t="s">
        <v>463</v>
      </c>
      <c r="Z769" t="s">
        <v>268</v>
      </c>
      <c r="AA769" t="s">
        <v>268</v>
      </c>
      <c r="AB769" t="s">
        <v>268</v>
      </c>
      <c r="AC769" t="s">
        <v>268</v>
      </c>
      <c r="AD769" t="s">
        <v>268</v>
      </c>
      <c r="AE769" t="s">
        <v>287</v>
      </c>
      <c r="AF769" t="s">
        <v>1811</v>
      </c>
      <c r="AG769" t="s">
        <v>875</v>
      </c>
      <c r="AH769" t="s">
        <v>1812</v>
      </c>
      <c r="AI769" t="s">
        <v>1233</v>
      </c>
      <c r="AJ769" t="s">
        <v>268</v>
      </c>
      <c r="AK769" t="s">
        <v>366</v>
      </c>
      <c r="AL769" t="s">
        <v>268</v>
      </c>
      <c r="AM769" t="s">
        <v>353</v>
      </c>
      <c r="AN769" t="s">
        <v>268</v>
      </c>
      <c r="AO769" t="s">
        <v>268</v>
      </c>
      <c r="AP769" t="s">
        <v>268</v>
      </c>
      <c r="AQ769" t="s">
        <v>268</v>
      </c>
      <c r="AR769" t="s">
        <v>268</v>
      </c>
      <c r="AS769" t="s">
        <v>268</v>
      </c>
      <c r="AT769" t="s">
        <v>268</v>
      </c>
      <c r="AU769" t="s">
        <v>268</v>
      </c>
      <c r="AV769" t="s">
        <v>268</v>
      </c>
      <c r="AW769" t="s">
        <v>268</v>
      </c>
      <c r="AX769" t="s">
        <v>268</v>
      </c>
      <c r="AY769" t="s">
        <v>268</v>
      </c>
      <c r="AZ769" t="s">
        <v>268</v>
      </c>
      <c r="BA769" t="s">
        <v>268</v>
      </c>
      <c r="BB769" t="s">
        <v>268</v>
      </c>
      <c r="BC769" t="s">
        <v>268</v>
      </c>
      <c r="BD769" t="s">
        <v>268</v>
      </c>
      <c r="BE769" t="s">
        <v>268</v>
      </c>
      <c r="BF769" t="s">
        <v>268</v>
      </c>
      <c r="BG769" t="s">
        <v>268</v>
      </c>
      <c r="BH769" t="s">
        <v>268</v>
      </c>
      <c r="BI769" t="s">
        <v>268</v>
      </c>
      <c r="BJ769" t="s">
        <v>268</v>
      </c>
      <c r="BK769" t="s">
        <v>268</v>
      </c>
      <c r="BL769" t="s">
        <v>268</v>
      </c>
      <c r="BM769" t="s">
        <v>268</v>
      </c>
      <c r="BN769" t="s">
        <v>268</v>
      </c>
      <c r="BO769" t="s">
        <v>268</v>
      </c>
      <c r="BP769" t="s">
        <v>268</v>
      </c>
      <c r="BQ769" t="s">
        <v>268</v>
      </c>
      <c r="BR769" t="s">
        <v>268</v>
      </c>
      <c r="BS769" t="s">
        <v>268</v>
      </c>
      <c r="BT769" t="s">
        <v>268</v>
      </c>
      <c r="BU769" t="s">
        <v>268</v>
      </c>
      <c r="BV769" t="s">
        <v>268</v>
      </c>
      <c r="BW769" t="s">
        <v>268</v>
      </c>
      <c r="BX769" t="s">
        <v>268</v>
      </c>
      <c r="BY769">
        <v>18.39</v>
      </c>
      <c r="BZ769">
        <v>18.39</v>
      </c>
      <c r="CA769" t="s">
        <v>142</v>
      </c>
      <c r="CB769" s="356">
        <v>123</v>
      </c>
      <c r="CC769" t="s">
        <v>1817</v>
      </c>
      <c r="CD769" t="s">
        <v>268</v>
      </c>
      <c r="CE769" t="s">
        <v>268</v>
      </c>
      <c r="CF769" t="s">
        <v>268</v>
      </c>
      <c r="CG769" t="s">
        <v>268</v>
      </c>
      <c r="CH769" t="s">
        <v>268</v>
      </c>
      <c r="CI769" t="s">
        <v>268</v>
      </c>
      <c r="CJ769" t="s">
        <v>268</v>
      </c>
      <c r="CK769" t="s">
        <v>268</v>
      </c>
      <c r="CL769" t="s">
        <v>268</v>
      </c>
      <c r="CM769" t="s">
        <v>11224</v>
      </c>
      <c r="CN769">
        <v>11.66</v>
      </c>
      <c r="CO769" t="s">
        <v>268</v>
      </c>
      <c r="CP769">
        <v>11.66</v>
      </c>
      <c r="CQ769">
        <v>365</v>
      </c>
      <c r="CR769" t="s">
        <v>878</v>
      </c>
      <c r="CS769" t="s">
        <v>11225</v>
      </c>
      <c r="CT769" t="s">
        <v>11226</v>
      </c>
      <c r="CU769" t="s">
        <v>11227</v>
      </c>
      <c r="CV769" t="s">
        <v>268</v>
      </c>
      <c r="CW769" t="s">
        <v>268</v>
      </c>
      <c r="CX769" t="s">
        <v>268</v>
      </c>
      <c r="CY769" t="s">
        <v>268</v>
      </c>
      <c r="CZ769" t="s">
        <v>268</v>
      </c>
      <c r="DA769" t="s">
        <v>268</v>
      </c>
      <c r="DB769" s="429">
        <f t="shared" si="149"/>
        <v>0</v>
      </c>
      <c r="DC769" s="284">
        <f t="shared" si="150"/>
        <v>0</v>
      </c>
      <c r="DD769" s="284">
        <f t="shared" si="151"/>
        <v>0</v>
      </c>
      <c r="DE769" s="284">
        <f t="shared" si="152"/>
        <v>0</v>
      </c>
      <c r="DF769" s="295">
        <f t="shared" si="153"/>
        <v>18.39</v>
      </c>
      <c r="DG769" s="284">
        <f t="shared" si="154"/>
        <v>1</v>
      </c>
      <c r="DH769" s="284">
        <f t="shared" si="155"/>
        <v>0</v>
      </c>
      <c r="DI769" s="284">
        <f t="shared" si="156"/>
        <v>0</v>
      </c>
      <c r="DJ769" s="284">
        <f t="shared" si="157"/>
        <v>0</v>
      </c>
      <c r="DK769" s="295">
        <f t="shared" si="158"/>
        <v>0</v>
      </c>
      <c r="DL769" s="297" t="str">
        <f t="shared" si="159"/>
        <v>A dispo.</v>
      </c>
      <c r="DM769" s="430">
        <f>IFERROR(IF(CA769="D",IF(DL769="A dispo.",DF769*VLOOKUP('DATI INPUT'!$F$27,TARIFFE_UD,4,FALSE),DF769*VLOOKUP(DL769,TARIFFE_UD,4,FALSE)),DF769*VLOOKUP(CB769-100,TARIFFE_UND,4,FALSE)),0)</f>
        <v>11.657140099101536</v>
      </c>
      <c r="DN769" s="430">
        <f>IFERROR(IF(CA769="D",IF(DL769="A dispo.",DK769*VLOOKUP('DATI INPUT'!$F$27,TARIFFE_UD,5,FALSE),DK769*VLOOKUP(DL769,TARIFFE_UD,5,FALSE)),DK769*VLOOKUP(CB769-100,TARIFFE_UND,5,FALSE)),0)</f>
        <v>0</v>
      </c>
      <c r="DO769" s="431">
        <f t="shared" si="160"/>
        <v>-2.8599008984642182E-3</v>
      </c>
      <c r="DP769" s="299">
        <f>IFERROR(IF(CA769="D",IF(DL769="A dispo.",DF769*VLOOKUP('DATI INPUT'!$F$27,TARIFFE_UD,2,FALSE),DF769*VLOOKUP(DL769,TARIFFE_UD,2,FALSE)),DF769*VLOOKUP(CB769-100,TARIFFE_UND,2,FALSE)),0)</f>
        <v>14.563967833616886</v>
      </c>
      <c r="DQ769" s="299">
        <f>IFERROR(IF(CA769="D",IF(DL769="A dispo.",DK769*VLOOKUP('DATI INPUT'!$F$27,TARIFFE_UD,3,FALSE),DK769*VLOOKUP(DL769,TARIFFE_UD,3,FALSE)),DK769*VLOOKUP(CB769-100,TARIFFE_UND,3,FALSE)),0)</f>
        <v>0</v>
      </c>
      <c r="DR769" s="299">
        <f t="shared" si="161"/>
        <v>14.563967833616886</v>
      </c>
    </row>
    <row r="770" spans="1:122" x14ac:dyDescent="0.25">
      <c r="A770" t="s">
        <v>6829</v>
      </c>
      <c r="B770" t="s">
        <v>1776</v>
      </c>
      <c r="C770" t="s">
        <v>6830</v>
      </c>
      <c r="D770" t="s">
        <v>6831</v>
      </c>
      <c r="E770" t="s">
        <v>268</v>
      </c>
      <c r="F770" t="s">
        <v>156</v>
      </c>
      <c r="G770" t="s">
        <v>6832</v>
      </c>
      <c r="H770" t="s">
        <v>6833</v>
      </c>
      <c r="I770" t="s">
        <v>306</v>
      </c>
      <c r="J770" t="s">
        <v>274</v>
      </c>
      <c r="K770" t="s">
        <v>1316</v>
      </c>
      <c r="L770" t="s">
        <v>6834</v>
      </c>
      <c r="M770" t="s">
        <v>6835</v>
      </c>
      <c r="N770" t="s">
        <v>6836</v>
      </c>
      <c r="O770" t="s">
        <v>1501</v>
      </c>
      <c r="P770" t="s">
        <v>6837</v>
      </c>
      <c r="Q770" t="s">
        <v>341</v>
      </c>
      <c r="R770" t="s">
        <v>268</v>
      </c>
      <c r="S770" t="s">
        <v>268</v>
      </c>
      <c r="T770" t="s">
        <v>268</v>
      </c>
      <c r="U770" t="s">
        <v>268</v>
      </c>
      <c r="V770" t="s">
        <v>268</v>
      </c>
      <c r="W770" t="s">
        <v>1829</v>
      </c>
      <c r="X770" t="s">
        <v>1830</v>
      </c>
      <c r="Y770" t="s">
        <v>315</v>
      </c>
      <c r="Z770" t="s">
        <v>268</v>
      </c>
      <c r="AA770" t="s">
        <v>268</v>
      </c>
      <c r="AB770" t="s">
        <v>268</v>
      </c>
      <c r="AC770" t="s">
        <v>268</v>
      </c>
      <c r="AD770" t="s">
        <v>268</v>
      </c>
      <c r="AE770" t="s">
        <v>287</v>
      </c>
      <c r="AF770" t="s">
        <v>268</v>
      </c>
      <c r="AG770" t="s">
        <v>875</v>
      </c>
      <c r="AH770" t="s">
        <v>1831</v>
      </c>
      <c r="AI770" t="s">
        <v>764</v>
      </c>
      <c r="AJ770" t="s">
        <v>268</v>
      </c>
      <c r="AK770" t="s">
        <v>693</v>
      </c>
      <c r="AL770" t="s">
        <v>268</v>
      </c>
      <c r="AM770" t="s">
        <v>268</v>
      </c>
      <c r="AN770" t="s">
        <v>268</v>
      </c>
      <c r="AO770" t="s">
        <v>268</v>
      </c>
      <c r="AP770" t="s">
        <v>268</v>
      </c>
      <c r="AQ770" t="s">
        <v>268</v>
      </c>
      <c r="AR770" t="s">
        <v>268</v>
      </c>
      <c r="AS770" t="s">
        <v>268</v>
      </c>
      <c r="AT770" t="s">
        <v>268</v>
      </c>
      <c r="AU770" t="s">
        <v>268</v>
      </c>
      <c r="AV770" t="s">
        <v>268</v>
      </c>
      <c r="AW770" t="s">
        <v>268</v>
      </c>
      <c r="AX770" t="s">
        <v>268</v>
      </c>
      <c r="AY770" t="s">
        <v>268</v>
      </c>
      <c r="AZ770" t="s">
        <v>268</v>
      </c>
      <c r="BA770" t="s">
        <v>268</v>
      </c>
      <c r="BB770" t="s">
        <v>268</v>
      </c>
      <c r="BC770" t="s">
        <v>268</v>
      </c>
      <c r="BD770" t="s">
        <v>268</v>
      </c>
      <c r="BE770" t="s">
        <v>268</v>
      </c>
      <c r="BF770" t="s">
        <v>268</v>
      </c>
      <c r="BG770" t="s">
        <v>268</v>
      </c>
      <c r="BH770" t="s">
        <v>268</v>
      </c>
      <c r="BI770" t="s">
        <v>268</v>
      </c>
      <c r="BJ770" t="s">
        <v>268</v>
      </c>
      <c r="BK770" t="s">
        <v>268</v>
      </c>
      <c r="BL770" t="s">
        <v>268</v>
      </c>
      <c r="BM770" t="s">
        <v>268</v>
      </c>
      <c r="BN770" t="s">
        <v>268</v>
      </c>
      <c r="BO770" t="s">
        <v>268</v>
      </c>
      <c r="BP770" t="s">
        <v>268</v>
      </c>
      <c r="BQ770" t="s">
        <v>268</v>
      </c>
      <c r="BR770" t="s">
        <v>268</v>
      </c>
      <c r="BS770" t="s">
        <v>268</v>
      </c>
      <c r="BT770" t="s">
        <v>268</v>
      </c>
      <c r="BU770" t="s">
        <v>268</v>
      </c>
      <c r="BV770" t="s">
        <v>268</v>
      </c>
      <c r="BW770" t="s">
        <v>268</v>
      </c>
      <c r="BX770" t="s">
        <v>268</v>
      </c>
      <c r="BY770">
        <v>35.1</v>
      </c>
      <c r="BZ770">
        <v>35.1</v>
      </c>
      <c r="CA770" t="s">
        <v>142</v>
      </c>
      <c r="CB770" s="356">
        <v>122</v>
      </c>
      <c r="CC770" t="s">
        <v>876</v>
      </c>
      <c r="CD770" t="s">
        <v>268</v>
      </c>
      <c r="CE770" t="s">
        <v>268</v>
      </c>
      <c r="CF770" t="s">
        <v>268</v>
      </c>
      <c r="CG770" t="s">
        <v>268</v>
      </c>
      <c r="CH770" t="s">
        <v>268</v>
      </c>
      <c r="CI770" t="s">
        <v>268</v>
      </c>
      <c r="CJ770" t="s">
        <v>268</v>
      </c>
      <c r="CK770" t="s">
        <v>268</v>
      </c>
      <c r="CL770" t="s">
        <v>6838</v>
      </c>
      <c r="CM770" t="s">
        <v>11224</v>
      </c>
      <c r="CN770">
        <v>89.65</v>
      </c>
      <c r="CO770" t="s">
        <v>268</v>
      </c>
      <c r="CP770">
        <v>89.65</v>
      </c>
      <c r="CQ770">
        <v>365</v>
      </c>
      <c r="CR770" t="s">
        <v>878</v>
      </c>
      <c r="CS770" t="s">
        <v>11225</v>
      </c>
      <c r="CT770" t="s">
        <v>11226</v>
      </c>
      <c r="CU770" t="s">
        <v>11227</v>
      </c>
      <c r="CV770" t="s">
        <v>268</v>
      </c>
      <c r="CW770" t="s">
        <v>268</v>
      </c>
      <c r="CX770" t="s">
        <v>268</v>
      </c>
      <c r="CY770" t="s">
        <v>268</v>
      </c>
      <c r="CZ770" t="s">
        <v>268</v>
      </c>
      <c r="DA770" t="s">
        <v>268</v>
      </c>
      <c r="DB770" s="429">
        <f t="shared" si="149"/>
        <v>0</v>
      </c>
      <c r="DC770" s="284">
        <f t="shared" si="150"/>
        <v>0</v>
      </c>
      <c r="DD770" s="284">
        <f t="shared" si="151"/>
        <v>0</v>
      </c>
      <c r="DE770" s="284">
        <f t="shared" si="152"/>
        <v>0</v>
      </c>
      <c r="DF770" s="295">
        <f t="shared" si="153"/>
        <v>35.1</v>
      </c>
      <c r="DG770" s="284">
        <f t="shared" si="154"/>
        <v>0</v>
      </c>
      <c r="DH770" s="284">
        <f t="shared" si="155"/>
        <v>0</v>
      </c>
      <c r="DI770" s="284">
        <f t="shared" si="156"/>
        <v>0</v>
      </c>
      <c r="DJ770" s="284">
        <f t="shared" si="157"/>
        <v>0</v>
      </c>
      <c r="DK770" s="295">
        <f t="shared" si="158"/>
        <v>1</v>
      </c>
      <c r="DL770" s="297" t="str">
        <f t="shared" si="159"/>
        <v>A dispo.</v>
      </c>
      <c r="DM770" s="430">
        <f>IFERROR(IF(CA770="D",IF(DL770="A dispo.",DF770*VLOOKUP('DATI INPUT'!$F$27,TARIFFE_UD,4,FALSE),DF770*VLOOKUP(DL770,TARIFFE_UD,4,FALSE)),DF770*VLOOKUP(CB770-100,TARIFFE_UND,4,FALSE)),0)</f>
        <v>22.249353859622836</v>
      </c>
      <c r="DN770" s="430">
        <f>IFERROR(IF(CA770="D",IF(DL770="A dispo.",DK770*VLOOKUP('DATI INPUT'!$F$27,TARIFFE_UD,5,FALSE),DK770*VLOOKUP(DL770,TARIFFE_UD,5,FALSE)),DK770*VLOOKUP(CB770-100,TARIFFE_UND,5,FALSE)),0)</f>
        <v>67.397800635548478</v>
      </c>
      <c r="DO770" s="431">
        <f t="shared" si="160"/>
        <v>-2.8455048286843976E-3</v>
      </c>
      <c r="DP770" s="299">
        <f>IFERROR(IF(CA770="D",IF(DL770="A dispo.",DF770*VLOOKUP('DATI INPUT'!$F$27,TARIFFE_UD,2,FALSE),DF770*VLOOKUP(DL770,TARIFFE_UD,2,FALSE)),DF770*VLOOKUP(CB770-100,TARIFFE_UND,2,FALSE)),0)</f>
        <v>27.797458997278557</v>
      </c>
      <c r="DQ770" s="299">
        <f>IFERROR(IF(CA770="D",IF(DL770="A dispo.",DK770*VLOOKUP('DATI INPUT'!$F$27,TARIFFE_UD,3,FALSE),DK770*VLOOKUP(DL770,TARIFFE_UD,3,FALSE)),DK770*VLOOKUP(CB770-100,TARIFFE_UND,3,FALSE)),0)</f>
        <v>60.367780403072892</v>
      </c>
      <c r="DR770" s="299">
        <f t="shared" si="161"/>
        <v>88.165239400351453</v>
      </c>
    </row>
    <row r="771" spans="1:122" x14ac:dyDescent="0.25">
      <c r="A771" t="s">
        <v>6839</v>
      </c>
      <c r="B771" t="s">
        <v>6840</v>
      </c>
      <c r="C771" t="s">
        <v>6841</v>
      </c>
      <c r="D771" t="s">
        <v>6842</v>
      </c>
      <c r="E771" t="s">
        <v>268</v>
      </c>
      <c r="F771" t="s">
        <v>156</v>
      </c>
      <c r="G771" t="s">
        <v>6843</v>
      </c>
      <c r="H771" t="s">
        <v>1374</v>
      </c>
      <c r="I771" t="s">
        <v>327</v>
      </c>
      <c r="J771" t="s">
        <v>274</v>
      </c>
      <c r="K771" t="s">
        <v>6844</v>
      </c>
      <c r="L771" t="s">
        <v>10306</v>
      </c>
      <c r="M771" t="s">
        <v>6845</v>
      </c>
      <c r="N771" t="s">
        <v>984</v>
      </c>
      <c r="O771" t="s">
        <v>873</v>
      </c>
      <c r="P771" t="s">
        <v>3754</v>
      </c>
      <c r="Q771" t="s">
        <v>341</v>
      </c>
      <c r="R771" t="s">
        <v>268</v>
      </c>
      <c r="S771" t="s">
        <v>268</v>
      </c>
      <c r="T771" t="s">
        <v>268</v>
      </c>
      <c r="U771" t="s">
        <v>268</v>
      </c>
      <c r="V771" t="s">
        <v>268</v>
      </c>
      <c r="W771" t="s">
        <v>6845</v>
      </c>
      <c r="X771" t="s">
        <v>3754</v>
      </c>
      <c r="Y771" t="s">
        <v>341</v>
      </c>
      <c r="Z771" t="s">
        <v>268</v>
      </c>
      <c r="AA771" t="s">
        <v>268</v>
      </c>
      <c r="AB771" t="s">
        <v>268</v>
      </c>
      <c r="AC771" t="s">
        <v>268</v>
      </c>
      <c r="AD771" t="s">
        <v>268</v>
      </c>
      <c r="AE771" t="s">
        <v>287</v>
      </c>
      <c r="AF771" t="s">
        <v>1811</v>
      </c>
      <c r="AG771" t="s">
        <v>875</v>
      </c>
      <c r="AH771" t="s">
        <v>2047</v>
      </c>
      <c r="AI771" t="s">
        <v>6846</v>
      </c>
      <c r="AJ771" t="s">
        <v>268</v>
      </c>
      <c r="AK771" t="s">
        <v>366</v>
      </c>
      <c r="AL771" t="s">
        <v>268</v>
      </c>
      <c r="AM771" t="s">
        <v>355</v>
      </c>
      <c r="AN771" t="s">
        <v>268</v>
      </c>
      <c r="AO771" t="s">
        <v>268</v>
      </c>
      <c r="AP771" t="s">
        <v>268</v>
      </c>
      <c r="AQ771" t="s">
        <v>268</v>
      </c>
      <c r="AR771" t="s">
        <v>268</v>
      </c>
      <c r="AS771" t="s">
        <v>268</v>
      </c>
      <c r="AT771" t="s">
        <v>268</v>
      </c>
      <c r="AU771" t="s">
        <v>268</v>
      </c>
      <c r="AV771" t="s">
        <v>268</v>
      </c>
      <c r="AW771" t="s">
        <v>268</v>
      </c>
      <c r="AX771" t="s">
        <v>268</v>
      </c>
      <c r="AY771" t="s">
        <v>268</v>
      </c>
      <c r="AZ771" t="s">
        <v>268</v>
      </c>
      <c r="BA771" t="s">
        <v>268</v>
      </c>
      <c r="BB771" t="s">
        <v>268</v>
      </c>
      <c r="BC771" t="s">
        <v>268</v>
      </c>
      <c r="BD771" t="s">
        <v>268</v>
      </c>
      <c r="BE771" t="s">
        <v>268</v>
      </c>
      <c r="BF771" t="s">
        <v>268</v>
      </c>
      <c r="BG771" t="s">
        <v>268</v>
      </c>
      <c r="BH771" t="s">
        <v>268</v>
      </c>
      <c r="BI771" t="s">
        <v>268</v>
      </c>
      <c r="BJ771" t="s">
        <v>268</v>
      </c>
      <c r="BK771" t="s">
        <v>268</v>
      </c>
      <c r="BL771" t="s">
        <v>268</v>
      </c>
      <c r="BM771" t="s">
        <v>268</v>
      </c>
      <c r="BN771" t="s">
        <v>268</v>
      </c>
      <c r="BO771" t="s">
        <v>268</v>
      </c>
      <c r="BP771" t="s">
        <v>268</v>
      </c>
      <c r="BQ771" t="s">
        <v>268</v>
      </c>
      <c r="BR771" t="s">
        <v>268</v>
      </c>
      <c r="BS771" t="s">
        <v>268</v>
      </c>
      <c r="BT771" t="s">
        <v>268</v>
      </c>
      <c r="BU771" t="s">
        <v>268</v>
      </c>
      <c r="BV771" t="s">
        <v>268</v>
      </c>
      <c r="BW771" t="s">
        <v>268</v>
      </c>
      <c r="BX771" t="s">
        <v>268</v>
      </c>
      <c r="BY771">
        <v>75</v>
      </c>
      <c r="BZ771">
        <v>75</v>
      </c>
      <c r="CA771" t="s">
        <v>142</v>
      </c>
      <c r="CB771" s="356">
        <v>122</v>
      </c>
      <c r="CC771" t="s">
        <v>876</v>
      </c>
      <c r="CD771" t="s">
        <v>268</v>
      </c>
      <c r="CE771" t="s">
        <v>268</v>
      </c>
      <c r="CF771" s="356">
        <v>1</v>
      </c>
      <c r="CG771" t="s">
        <v>268</v>
      </c>
      <c r="CH771" t="s">
        <v>268</v>
      </c>
      <c r="CI771" t="s">
        <v>268</v>
      </c>
      <c r="CJ771" t="s">
        <v>268</v>
      </c>
      <c r="CK771" t="s">
        <v>268</v>
      </c>
      <c r="CL771" t="s">
        <v>268</v>
      </c>
      <c r="CM771" t="s">
        <v>11224</v>
      </c>
      <c r="CN771">
        <v>53.91</v>
      </c>
      <c r="CO771" t="s">
        <v>268</v>
      </c>
      <c r="CP771">
        <v>53.91</v>
      </c>
      <c r="CQ771">
        <v>365</v>
      </c>
      <c r="CR771" t="s">
        <v>878</v>
      </c>
      <c r="CS771" t="s">
        <v>11225</v>
      </c>
      <c r="CT771" t="s">
        <v>11226</v>
      </c>
      <c r="CU771" t="s">
        <v>11227</v>
      </c>
      <c r="CV771" t="s">
        <v>268</v>
      </c>
      <c r="CW771" t="s">
        <v>268</v>
      </c>
      <c r="CX771" t="s">
        <v>268</v>
      </c>
      <c r="CY771" t="s">
        <v>268</v>
      </c>
      <c r="CZ771" t="s">
        <v>268</v>
      </c>
      <c r="DA771" t="s">
        <v>268</v>
      </c>
      <c r="DB771" s="429">
        <f t="shared" ref="DB771:DB834" si="162">IFERROR(VLOOKUP(CC771,Rid_ud,2,FALSE),0)</f>
        <v>0</v>
      </c>
      <c r="DC771" s="284">
        <f t="shared" ref="DC771:DC834" si="163">IFERROR(VLOOKUP(CG771,rid,2,FALSE),0)</f>
        <v>0</v>
      </c>
      <c r="DD771" s="284">
        <f t="shared" ref="DD771:DD834" si="164">IFERROR(VLOOKUP(CH771,rid,2,FALSE),0)</f>
        <v>0</v>
      </c>
      <c r="DE771" s="284">
        <f t="shared" ref="DE771:DE834" si="165">IFERROR(VLOOKUP(CI771,rid,2,FALSE),0)</f>
        <v>0</v>
      </c>
      <c r="DF771" s="295">
        <f t="shared" ref="DF771:DF834" si="166">((((BY771-(BY771*DB771))-((BY771-(BY771*DB771))*DC771))-(((BY771-(BY771*DB771))-((BY771-(BY771*DB771))*DC771))*DD771))-((((BY771-(BY771*DB771))-((BY771-(BY771*DB771))*DC771))-(((BY771-(BY771*DB771))-((BY771-(BY771*DB771))*DC771))*DD771))*DE771))/365*CQ771</f>
        <v>75</v>
      </c>
      <c r="DG771" s="284">
        <f t="shared" ref="DG771:DG834" si="167">IFERROR(VLOOKUP(CC771,Rid_ud,3,FALSE),0)</f>
        <v>0</v>
      </c>
      <c r="DH771" s="284">
        <f t="shared" ref="DH771:DH834" si="168">IFERROR(VLOOKUP(CG771,rid,3,FALSE),0)</f>
        <v>0</v>
      </c>
      <c r="DI771" s="284">
        <f t="shared" ref="DI771:DI834" si="169">IFERROR(VLOOKUP(CH771,rid,3,FALSE),0)</f>
        <v>0</v>
      </c>
      <c r="DJ771" s="284">
        <f t="shared" ref="DJ771:DJ834" si="170">IFERROR(VLOOKUP(CI771,rid,3,FALSE),0)</f>
        <v>0</v>
      </c>
      <c r="DK771" s="295">
        <f t="shared" ref="DK771:DK834" si="171">IF(CA771="D",(((1-(1*DG771))-((1-(1*DG771))*DH771))-(((1-(1*DG771))-((1-(1*DG771))*DH771))*DI771))-((((1-(1*DG771))-((1-(1*DG771))*DH771))-(((1-(1*DG771))-((1-(1*DG771))*DH771))*DI771))*DJ771),(((BY771-(BY771*DG771))-((BY771-(BY771*DG771))*DH771))-(((BY771-(BY771*DG771))-((BY771-(BY771*DG771))*DH771))*DI771))-((((BY771-(BY771*DG771))-((BY771-(BY771*DG771))*DH771))-(((BY771-(BY771*DG771))-((BY771-(BY771*DG771))*DH771))*DI771))*DJ771))/365*CQ771</f>
        <v>1</v>
      </c>
      <c r="DL771" s="297">
        <f t="shared" ref="DL771:DL834" si="172">IF(CA771="D",IF(OR(CF771&lt;1,CF771=""),"A dispo.",IF(CF771&gt;6,6,CF771)),"")</f>
        <v>1</v>
      </c>
      <c r="DM771" s="430">
        <f>IFERROR(IF(CA771="D",IF(DL771="A dispo.",DF771*VLOOKUP('DATI INPUT'!$F$27,TARIFFE_UD,4,FALSE),DF771*VLOOKUP(DL771,TARIFFE_UD,4,FALSE)),DF771*VLOOKUP(CB771-100,TARIFFE_UND,4,FALSE)),0)</f>
        <v>36.976608978480492</v>
      </c>
      <c r="DN771" s="430">
        <f>IFERROR(IF(CA771="D",IF(DL771="A dispo.",DK771*VLOOKUP('DATI INPUT'!$F$27,TARIFFE_UD,5,FALSE),DK771*VLOOKUP(DL771,TARIFFE_UD,5,FALSE)),DK771*VLOOKUP(CB771-100,TARIFFE_UND,5,FALSE)),0)</f>
        <v>16.930848468833439</v>
      </c>
      <c r="DO771" s="431">
        <f t="shared" ref="DO771:DO834" si="173">DM771+DN771-CP771</f>
        <v>-2.5425526860658465E-3</v>
      </c>
      <c r="DP771" s="299">
        <f>IFERROR(IF(CA771="D",IF(DL771="A dispo.",DF771*VLOOKUP('DATI INPUT'!$F$27,TARIFFE_UD,2,FALSE),DF771*VLOOKUP(DL771,TARIFFE_UD,2,FALSE)),DF771*VLOOKUP(CB771-100,TARIFFE_UND,2,FALSE)),0)</f>
        <v>46.197106595667123</v>
      </c>
      <c r="DQ771" s="299">
        <f>IFERROR(IF(CA771="D",IF(DL771="A dispo.",DK771*VLOOKUP('DATI INPUT'!$F$27,TARIFFE_UD,3,FALSE),DK771*VLOOKUP(DL771,TARIFFE_UD,3,FALSE)),DK771*VLOOKUP(CB771-100,TARIFFE_UND,3,FALSE)),0)</f>
        <v>15.164853048114928</v>
      </c>
      <c r="DR771" s="299">
        <f t="shared" ref="DR771:DR834" si="174">DQ771+DP771</f>
        <v>61.36195964378205</v>
      </c>
    </row>
    <row r="772" spans="1:122" x14ac:dyDescent="0.25">
      <c r="A772" t="s">
        <v>6847</v>
      </c>
      <c r="B772" t="s">
        <v>6848</v>
      </c>
      <c r="C772" t="s">
        <v>6849</v>
      </c>
      <c r="D772" t="s">
        <v>6850</v>
      </c>
      <c r="E772" t="s">
        <v>268</v>
      </c>
      <c r="F772" t="s">
        <v>156</v>
      </c>
      <c r="G772" t="s">
        <v>6851</v>
      </c>
      <c r="H772" t="s">
        <v>6207</v>
      </c>
      <c r="I772" t="s">
        <v>6852</v>
      </c>
      <c r="J772" t="s">
        <v>156</v>
      </c>
      <c r="K772" t="s">
        <v>6853</v>
      </c>
      <c r="L772" t="s">
        <v>960</v>
      </c>
      <c r="M772" t="s">
        <v>6854</v>
      </c>
      <c r="N772" t="s">
        <v>984</v>
      </c>
      <c r="O772" t="s">
        <v>873</v>
      </c>
      <c r="P772" t="s">
        <v>1830</v>
      </c>
      <c r="Q772" t="s">
        <v>280</v>
      </c>
      <c r="R772" t="s">
        <v>268</v>
      </c>
      <c r="S772" t="s">
        <v>268</v>
      </c>
      <c r="T772" t="s">
        <v>268</v>
      </c>
      <c r="U772" t="s">
        <v>268</v>
      </c>
      <c r="V772" t="s">
        <v>268</v>
      </c>
      <c r="W772" t="s">
        <v>6854</v>
      </c>
      <c r="X772" t="s">
        <v>1830</v>
      </c>
      <c r="Y772" t="s">
        <v>280</v>
      </c>
      <c r="Z772" t="s">
        <v>268</v>
      </c>
      <c r="AA772" t="s">
        <v>268</v>
      </c>
      <c r="AB772" t="s">
        <v>268</v>
      </c>
      <c r="AC772" t="s">
        <v>268</v>
      </c>
      <c r="AD772" t="s">
        <v>268</v>
      </c>
      <c r="AE772" t="s">
        <v>287</v>
      </c>
      <c r="AF772" t="s">
        <v>1811</v>
      </c>
      <c r="AG772" t="s">
        <v>875</v>
      </c>
      <c r="AH772" t="s">
        <v>1831</v>
      </c>
      <c r="AI772" t="s">
        <v>795</v>
      </c>
      <c r="AJ772" t="s">
        <v>268</v>
      </c>
      <c r="AK772" t="s">
        <v>381</v>
      </c>
      <c r="AL772" t="s">
        <v>268</v>
      </c>
      <c r="AM772" t="s">
        <v>288</v>
      </c>
      <c r="AN772" t="s">
        <v>268</v>
      </c>
      <c r="AO772" t="s">
        <v>268</v>
      </c>
      <c r="AP772" t="s">
        <v>268</v>
      </c>
      <c r="AQ772" t="s">
        <v>268</v>
      </c>
      <c r="AR772" t="s">
        <v>268</v>
      </c>
      <c r="AS772" t="s">
        <v>268</v>
      </c>
      <c r="AT772" t="s">
        <v>268</v>
      </c>
      <c r="AU772" t="s">
        <v>268</v>
      </c>
      <c r="AV772" t="s">
        <v>268</v>
      </c>
      <c r="AW772" t="s">
        <v>268</v>
      </c>
      <c r="AX772" t="s">
        <v>268</v>
      </c>
      <c r="AY772" t="s">
        <v>268</v>
      </c>
      <c r="AZ772" t="s">
        <v>268</v>
      </c>
      <c r="BA772" t="s">
        <v>268</v>
      </c>
      <c r="BB772" t="s">
        <v>268</v>
      </c>
      <c r="BC772" t="s">
        <v>268</v>
      </c>
      <c r="BD772" t="s">
        <v>268</v>
      </c>
      <c r="BE772" t="s">
        <v>268</v>
      </c>
      <c r="BF772" t="s">
        <v>268</v>
      </c>
      <c r="BG772" t="s">
        <v>268</v>
      </c>
      <c r="BH772" t="s">
        <v>268</v>
      </c>
      <c r="BI772" t="s">
        <v>268</v>
      </c>
      <c r="BJ772" t="s">
        <v>268</v>
      </c>
      <c r="BK772" t="s">
        <v>268</v>
      </c>
      <c r="BL772" t="s">
        <v>268</v>
      </c>
      <c r="BM772" t="s">
        <v>268</v>
      </c>
      <c r="BN772" t="s">
        <v>268</v>
      </c>
      <c r="BO772" t="s">
        <v>268</v>
      </c>
      <c r="BP772" t="s">
        <v>268</v>
      </c>
      <c r="BQ772" t="s">
        <v>268</v>
      </c>
      <c r="BR772" t="s">
        <v>268</v>
      </c>
      <c r="BS772" t="s">
        <v>268</v>
      </c>
      <c r="BT772" t="s">
        <v>268</v>
      </c>
      <c r="BU772" t="s">
        <v>268</v>
      </c>
      <c r="BV772" t="s">
        <v>268</v>
      </c>
      <c r="BW772" t="s">
        <v>268</v>
      </c>
      <c r="BX772" t="s">
        <v>268</v>
      </c>
      <c r="BY772">
        <v>75.010000000000005</v>
      </c>
      <c r="BZ772">
        <v>75.010000000000005</v>
      </c>
      <c r="CA772" t="s">
        <v>142</v>
      </c>
      <c r="CB772" s="356">
        <v>122</v>
      </c>
      <c r="CC772" t="s">
        <v>876</v>
      </c>
      <c r="CD772" t="s">
        <v>268</v>
      </c>
      <c r="CE772" t="s">
        <v>268</v>
      </c>
      <c r="CF772" s="356">
        <v>1</v>
      </c>
      <c r="CG772" t="s">
        <v>268</v>
      </c>
      <c r="CH772" t="s">
        <v>268</v>
      </c>
      <c r="CI772" t="s">
        <v>268</v>
      </c>
      <c r="CJ772" t="s">
        <v>268</v>
      </c>
      <c r="CK772" t="s">
        <v>268</v>
      </c>
      <c r="CL772" t="s">
        <v>268</v>
      </c>
      <c r="CM772" t="s">
        <v>11224</v>
      </c>
      <c r="CN772">
        <v>53.91</v>
      </c>
      <c r="CO772" t="s">
        <v>268</v>
      </c>
      <c r="CP772">
        <v>53.91</v>
      </c>
      <c r="CQ772">
        <v>365</v>
      </c>
      <c r="CR772" t="s">
        <v>878</v>
      </c>
      <c r="CS772" t="s">
        <v>11225</v>
      </c>
      <c r="CT772" t="s">
        <v>11226</v>
      </c>
      <c r="CU772" t="s">
        <v>11227</v>
      </c>
      <c r="CV772" t="s">
        <v>268</v>
      </c>
      <c r="CW772" t="s">
        <v>268</v>
      </c>
      <c r="CX772" t="s">
        <v>268</v>
      </c>
      <c r="CY772" t="s">
        <v>268</v>
      </c>
      <c r="CZ772" t="s">
        <v>268</v>
      </c>
      <c r="DA772" t="s">
        <v>268</v>
      </c>
      <c r="DB772" s="429">
        <f t="shared" si="162"/>
        <v>0</v>
      </c>
      <c r="DC772" s="284">
        <f t="shared" si="163"/>
        <v>0</v>
      </c>
      <c r="DD772" s="284">
        <f t="shared" si="164"/>
        <v>0</v>
      </c>
      <c r="DE772" s="284">
        <f t="shared" si="165"/>
        <v>0</v>
      </c>
      <c r="DF772" s="295">
        <f t="shared" si="166"/>
        <v>75.010000000000005</v>
      </c>
      <c r="DG772" s="284">
        <f t="shared" si="167"/>
        <v>0</v>
      </c>
      <c r="DH772" s="284">
        <f t="shared" si="168"/>
        <v>0</v>
      </c>
      <c r="DI772" s="284">
        <f t="shared" si="169"/>
        <v>0</v>
      </c>
      <c r="DJ772" s="284">
        <f t="shared" si="170"/>
        <v>0</v>
      </c>
      <c r="DK772" s="295">
        <f t="shared" si="171"/>
        <v>1</v>
      </c>
      <c r="DL772" s="297">
        <f t="shared" si="172"/>
        <v>1</v>
      </c>
      <c r="DM772" s="430">
        <f>IFERROR(IF(CA772="D",IF(DL772="A dispo.",DF772*VLOOKUP('DATI INPUT'!$F$27,TARIFFE_UD,4,FALSE),DF772*VLOOKUP(DL772,TARIFFE_UD,4,FALSE)),DF772*VLOOKUP(CB772-100,TARIFFE_UND,4,FALSE)),0)</f>
        <v>36.98153919301096</v>
      </c>
      <c r="DN772" s="430">
        <f>IFERROR(IF(CA772="D",IF(DL772="A dispo.",DK772*VLOOKUP('DATI INPUT'!$F$27,TARIFFE_UD,5,FALSE),DK772*VLOOKUP(DL772,TARIFFE_UD,5,FALSE)),DK772*VLOOKUP(CB772-100,TARIFFE_UND,5,FALSE)),0)</f>
        <v>16.930848468833439</v>
      </c>
      <c r="DO772" s="431">
        <f t="shared" si="173"/>
        <v>2.3876618444020892E-3</v>
      </c>
      <c r="DP772" s="299">
        <f>IFERROR(IF(CA772="D",IF(DL772="A dispo.",DF772*VLOOKUP('DATI INPUT'!$F$27,TARIFFE_UD,2,FALSE),DF772*VLOOKUP(DL772,TARIFFE_UD,2,FALSE)),DF772*VLOOKUP(CB772-100,TARIFFE_UND,2,FALSE)),0)</f>
        <v>46.203266209879878</v>
      </c>
      <c r="DQ772" s="299">
        <f>IFERROR(IF(CA772="D",IF(DL772="A dispo.",DK772*VLOOKUP('DATI INPUT'!$F$27,TARIFFE_UD,3,FALSE),DK772*VLOOKUP(DL772,TARIFFE_UD,3,FALSE)),DK772*VLOOKUP(CB772-100,TARIFFE_UND,3,FALSE)),0)</f>
        <v>15.164853048114928</v>
      </c>
      <c r="DR772" s="299">
        <f t="shared" si="174"/>
        <v>61.368119257994806</v>
      </c>
    </row>
    <row r="773" spans="1:122" x14ac:dyDescent="0.25">
      <c r="A773" t="s">
        <v>6855</v>
      </c>
      <c r="B773" t="s">
        <v>6848</v>
      </c>
      <c r="C773" t="s">
        <v>6856</v>
      </c>
      <c r="D773" t="s">
        <v>6850</v>
      </c>
      <c r="E773" t="s">
        <v>268</v>
      </c>
      <c r="F773" t="s">
        <v>156</v>
      </c>
      <c r="G773" t="s">
        <v>6851</v>
      </c>
      <c r="H773" t="s">
        <v>6207</v>
      </c>
      <c r="I773" t="s">
        <v>6852</v>
      </c>
      <c r="J773" t="s">
        <v>156</v>
      </c>
      <c r="K773" t="s">
        <v>6853</v>
      </c>
      <c r="L773" t="s">
        <v>960</v>
      </c>
      <c r="M773" t="s">
        <v>6854</v>
      </c>
      <c r="N773" t="s">
        <v>984</v>
      </c>
      <c r="O773" t="s">
        <v>873</v>
      </c>
      <c r="P773" t="s">
        <v>1830</v>
      </c>
      <c r="Q773" t="s">
        <v>280</v>
      </c>
      <c r="R773" t="s">
        <v>268</v>
      </c>
      <c r="S773" t="s">
        <v>268</v>
      </c>
      <c r="T773" t="s">
        <v>268</v>
      </c>
      <c r="U773" t="s">
        <v>268</v>
      </c>
      <c r="V773" t="s">
        <v>268</v>
      </c>
      <c r="W773" t="s">
        <v>6854</v>
      </c>
      <c r="X773" t="s">
        <v>1830</v>
      </c>
      <c r="Y773" t="s">
        <v>280</v>
      </c>
      <c r="Z773" t="s">
        <v>268</v>
      </c>
      <c r="AA773" t="s">
        <v>268</v>
      </c>
      <c r="AB773" t="s">
        <v>268</v>
      </c>
      <c r="AC773" t="s">
        <v>268</v>
      </c>
      <c r="AD773" t="s">
        <v>268</v>
      </c>
      <c r="AE773" t="s">
        <v>287</v>
      </c>
      <c r="AF773" t="s">
        <v>1811</v>
      </c>
      <c r="AG773" t="s">
        <v>875</v>
      </c>
      <c r="AH773" t="s">
        <v>1831</v>
      </c>
      <c r="AI773" t="s">
        <v>795</v>
      </c>
      <c r="AJ773" t="s">
        <v>268</v>
      </c>
      <c r="AK773" t="s">
        <v>2824</v>
      </c>
      <c r="AL773" t="s">
        <v>268</v>
      </c>
      <c r="AM773" t="s">
        <v>411</v>
      </c>
      <c r="AN773" t="s">
        <v>268</v>
      </c>
      <c r="AO773" t="s">
        <v>268</v>
      </c>
      <c r="AP773" t="s">
        <v>268</v>
      </c>
      <c r="AQ773" t="s">
        <v>268</v>
      </c>
      <c r="AR773" t="s">
        <v>268</v>
      </c>
      <c r="AS773" t="s">
        <v>268</v>
      </c>
      <c r="AT773" t="s">
        <v>268</v>
      </c>
      <c r="AU773" t="s">
        <v>268</v>
      </c>
      <c r="AV773" t="s">
        <v>268</v>
      </c>
      <c r="AW773" t="s">
        <v>268</v>
      </c>
      <c r="AX773" t="s">
        <v>268</v>
      </c>
      <c r="AY773" t="s">
        <v>268</v>
      </c>
      <c r="AZ773" t="s">
        <v>268</v>
      </c>
      <c r="BA773" t="s">
        <v>268</v>
      </c>
      <c r="BB773" t="s">
        <v>268</v>
      </c>
      <c r="BC773" t="s">
        <v>268</v>
      </c>
      <c r="BD773" t="s">
        <v>268</v>
      </c>
      <c r="BE773" t="s">
        <v>268</v>
      </c>
      <c r="BF773" t="s">
        <v>268</v>
      </c>
      <c r="BG773" t="s">
        <v>268</v>
      </c>
      <c r="BH773" t="s">
        <v>268</v>
      </c>
      <c r="BI773" t="s">
        <v>268</v>
      </c>
      <c r="BJ773" t="s">
        <v>268</v>
      </c>
      <c r="BK773" t="s">
        <v>268</v>
      </c>
      <c r="BL773" t="s">
        <v>268</v>
      </c>
      <c r="BM773" t="s">
        <v>268</v>
      </c>
      <c r="BN773" t="s">
        <v>268</v>
      </c>
      <c r="BO773" t="s">
        <v>268</v>
      </c>
      <c r="BP773" t="s">
        <v>268</v>
      </c>
      <c r="BQ773" t="s">
        <v>268</v>
      </c>
      <c r="BR773" t="s">
        <v>268</v>
      </c>
      <c r="BS773" t="s">
        <v>268</v>
      </c>
      <c r="BT773" t="s">
        <v>268</v>
      </c>
      <c r="BU773" t="s">
        <v>268</v>
      </c>
      <c r="BV773" t="s">
        <v>268</v>
      </c>
      <c r="BW773" t="s">
        <v>268</v>
      </c>
      <c r="BX773" t="s">
        <v>268</v>
      </c>
      <c r="BY773">
        <v>43.2</v>
      </c>
      <c r="BZ773">
        <v>43.2</v>
      </c>
      <c r="CA773" t="s">
        <v>142</v>
      </c>
      <c r="CB773" s="356">
        <v>123</v>
      </c>
      <c r="CC773" t="s">
        <v>1817</v>
      </c>
      <c r="CD773" t="s">
        <v>268</v>
      </c>
      <c r="CE773" t="s">
        <v>268</v>
      </c>
      <c r="CF773" s="356">
        <v>1</v>
      </c>
      <c r="CG773" t="s">
        <v>268</v>
      </c>
      <c r="CH773" t="s">
        <v>268</v>
      </c>
      <c r="CI773" t="s">
        <v>268</v>
      </c>
      <c r="CJ773" t="s">
        <v>268</v>
      </c>
      <c r="CK773" t="s">
        <v>268</v>
      </c>
      <c r="CL773" t="s">
        <v>268</v>
      </c>
      <c r="CM773" t="s">
        <v>11224</v>
      </c>
      <c r="CN773">
        <v>21.3</v>
      </c>
      <c r="CO773" t="s">
        <v>268</v>
      </c>
      <c r="CP773">
        <v>21.3</v>
      </c>
      <c r="CQ773">
        <v>365</v>
      </c>
      <c r="CR773" t="s">
        <v>878</v>
      </c>
      <c r="CS773" t="s">
        <v>11225</v>
      </c>
      <c r="CT773" t="s">
        <v>11226</v>
      </c>
      <c r="CU773" t="s">
        <v>11227</v>
      </c>
      <c r="CV773" t="s">
        <v>268</v>
      </c>
      <c r="CW773" t="s">
        <v>268</v>
      </c>
      <c r="CX773" t="s">
        <v>268</v>
      </c>
      <c r="CY773" t="s">
        <v>268</v>
      </c>
      <c r="CZ773" t="s">
        <v>268</v>
      </c>
      <c r="DA773" t="s">
        <v>268</v>
      </c>
      <c r="DB773" s="429">
        <f t="shared" si="162"/>
        <v>0</v>
      </c>
      <c r="DC773" s="284">
        <f t="shared" si="163"/>
        <v>0</v>
      </c>
      <c r="DD773" s="284">
        <f t="shared" si="164"/>
        <v>0</v>
      </c>
      <c r="DE773" s="284">
        <f t="shared" si="165"/>
        <v>0</v>
      </c>
      <c r="DF773" s="295">
        <f t="shared" si="166"/>
        <v>43.2</v>
      </c>
      <c r="DG773" s="284">
        <f t="shared" si="167"/>
        <v>1</v>
      </c>
      <c r="DH773" s="284">
        <f t="shared" si="168"/>
        <v>0</v>
      </c>
      <c r="DI773" s="284">
        <f t="shared" si="169"/>
        <v>0</v>
      </c>
      <c r="DJ773" s="284">
        <f t="shared" si="170"/>
        <v>0</v>
      </c>
      <c r="DK773" s="295">
        <f t="shared" si="171"/>
        <v>0</v>
      </c>
      <c r="DL773" s="297">
        <f t="shared" si="172"/>
        <v>1</v>
      </c>
      <c r="DM773" s="430">
        <f>IFERROR(IF(CA773="D",IF(DL773="A dispo.",DF773*VLOOKUP('DATI INPUT'!$F$27,TARIFFE_UD,4,FALSE),DF773*VLOOKUP(DL773,TARIFFE_UD,4,FALSE)),DF773*VLOOKUP(CB773-100,TARIFFE_UND,4,FALSE)),0)</f>
        <v>21.298526771604763</v>
      </c>
      <c r="DN773" s="430">
        <f>IFERROR(IF(CA773="D",IF(DL773="A dispo.",DK773*VLOOKUP('DATI INPUT'!$F$27,TARIFFE_UD,5,FALSE),DK773*VLOOKUP(DL773,TARIFFE_UD,5,FALSE)),DK773*VLOOKUP(CB773-100,TARIFFE_UND,5,FALSE)),0)</f>
        <v>0</v>
      </c>
      <c r="DO773" s="431">
        <f t="shared" si="173"/>
        <v>-1.473228395237669E-3</v>
      </c>
      <c r="DP773" s="299">
        <f>IFERROR(IF(CA773="D",IF(DL773="A dispo.",DF773*VLOOKUP('DATI INPUT'!$F$27,TARIFFE_UD,2,FALSE),DF773*VLOOKUP(DL773,TARIFFE_UD,2,FALSE)),DF773*VLOOKUP(CB773-100,TARIFFE_UND,2,FALSE)),0)</f>
        <v>26.609533399104265</v>
      </c>
      <c r="DQ773" s="299">
        <f>IFERROR(IF(CA773="D",IF(DL773="A dispo.",DK773*VLOOKUP('DATI INPUT'!$F$27,TARIFFE_UD,3,FALSE),DK773*VLOOKUP(DL773,TARIFFE_UD,3,FALSE)),DK773*VLOOKUP(CB773-100,TARIFFE_UND,3,FALSE)),0)</f>
        <v>0</v>
      </c>
      <c r="DR773" s="299">
        <f t="shared" si="174"/>
        <v>26.609533399104265</v>
      </c>
    </row>
    <row r="774" spans="1:122" x14ac:dyDescent="0.25">
      <c r="A774" t="s">
        <v>10870</v>
      </c>
      <c r="B774" t="s">
        <v>1628</v>
      </c>
      <c r="C774" t="s">
        <v>6858</v>
      </c>
      <c r="D774" t="s">
        <v>6859</v>
      </c>
      <c r="E774" t="s">
        <v>268</v>
      </c>
      <c r="F774" t="s">
        <v>156</v>
      </c>
      <c r="G774" t="s">
        <v>6860</v>
      </c>
      <c r="H774" t="s">
        <v>1162</v>
      </c>
      <c r="I774" t="s">
        <v>6861</v>
      </c>
      <c r="J774" t="s">
        <v>156</v>
      </c>
      <c r="K774" t="s">
        <v>6862</v>
      </c>
      <c r="L774" t="s">
        <v>960</v>
      </c>
      <c r="M774" t="s">
        <v>6863</v>
      </c>
      <c r="N774" t="s">
        <v>6864</v>
      </c>
      <c r="O774" t="s">
        <v>1258</v>
      </c>
      <c r="P774" t="s">
        <v>6865</v>
      </c>
      <c r="Q774" t="s">
        <v>331</v>
      </c>
      <c r="R774" t="s">
        <v>268</v>
      </c>
      <c r="S774" t="s">
        <v>268</v>
      </c>
      <c r="T774" t="s">
        <v>268</v>
      </c>
      <c r="U774" t="s">
        <v>268</v>
      </c>
      <c r="V774" t="s">
        <v>268</v>
      </c>
      <c r="W774" t="s">
        <v>6866</v>
      </c>
      <c r="X774" t="s">
        <v>3754</v>
      </c>
      <c r="Y774" t="s">
        <v>271</v>
      </c>
      <c r="Z774" t="s">
        <v>268</v>
      </c>
      <c r="AA774" t="s">
        <v>268</v>
      </c>
      <c r="AB774" t="s">
        <v>268</v>
      </c>
      <c r="AC774" t="s">
        <v>268</v>
      </c>
      <c r="AD774" t="s">
        <v>268</v>
      </c>
      <c r="AE774" t="s">
        <v>287</v>
      </c>
      <c r="AF774" t="s">
        <v>1811</v>
      </c>
      <c r="AG774" t="s">
        <v>875</v>
      </c>
      <c r="AH774" t="s">
        <v>2047</v>
      </c>
      <c r="AI774" t="s">
        <v>778</v>
      </c>
      <c r="AJ774" t="s">
        <v>268</v>
      </c>
      <c r="AK774" t="s">
        <v>377</v>
      </c>
      <c r="AL774" t="s">
        <v>268</v>
      </c>
      <c r="AM774" t="s">
        <v>268</v>
      </c>
      <c r="AN774" t="s">
        <v>287</v>
      </c>
      <c r="AO774" t="s">
        <v>1811</v>
      </c>
      <c r="AP774" t="s">
        <v>875</v>
      </c>
      <c r="AQ774" t="s">
        <v>2047</v>
      </c>
      <c r="AR774" t="s">
        <v>892</v>
      </c>
      <c r="AS774" t="s">
        <v>268</v>
      </c>
      <c r="AT774" t="s">
        <v>410</v>
      </c>
      <c r="AU774" t="s">
        <v>268</v>
      </c>
      <c r="AV774" t="s">
        <v>405</v>
      </c>
      <c r="AW774" t="s">
        <v>268</v>
      </c>
      <c r="AX774" t="s">
        <v>268</v>
      </c>
      <c r="AY774" t="s">
        <v>268</v>
      </c>
      <c r="AZ774" t="s">
        <v>268</v>
      </c>
      <c r="BA774" t="s">
        <v>268</v>
      </c>
      <c r="BB774" t="s">
        <v>268</v>
      </c>
      <c r="BC774" t="s">
        <v>268</v>
      </c>
      <c r="BD774" t="s">
        <v>268</v>
      </c>
      <c r="BE774" t="s">
        <v>268</v>
      </c>
      <c r="BF774" t="s">
        <v>268</v>
      </c>
      <c r="BG774" t="s">
        <v>268</v>
      </c>
      <c r="BH774" t="s">
        <v>268</v>
      </c>
      <c r="BI774" t="s">
        <v>268</v>
      </c>
      <c r="BJ774" t="s">
        <v>268</v>
      </c>
      <c r="BK774" t="s">
        <v>268</v>
      </c>
      <c r="BL774" t="s">
        <v>268</v>
      </c>
      <c r="BM774" t="s">
        <v>268</v>
      </c>
      <c r="BN774" t="s">
        <v>268</v>
      </c>
      <c r="BO774" t="s">
        <v>268</v>
      </c>
      <c r="BP774" t="s">
        <v>268</v>
      </c>
      <c r="BQ774" t="s">
        <v>268</v>
      </c>
      <c r="BR774" t="s">
        <v>268</v>
      </c>
      <c r="BS774" t="s">
        <v>268</v>
      </c>
      <c r="BT774" t="s">
        <v>268</v>
      </c>
      <c r="BU774" t="s">
        <v>268</v>
      </c>
      <c r="BV774" t="s">
        <v>268</v>
      </c>
      <c r="BW774" t="s">
        <v>268</v>
      </c>
      <c r="BX774" t="s">
        <v>268</v>
      </c>
      <c r="BY774">
        <v>135</v>
      </c>
      <c r="BZ774">
        <v>135</v>
      </c>
      <c r="CA774" t="s">
        <v>142</v>
      </c>
      <c r="CB774" s="356">
        <v>122</v>
      </c>
      <c r="CC774" t="s">
        <v>876</v>
      </c>
      <c r="CD774" t="s">
        <v>268</v>
      </c>
      <c r="CE774" t="s">
        <v>268</v>
      </c>
      <c r="CF774" t="s">
        <v>268</v>
      </c>
      <c r="CG774" t="s">
        <v>268</v>
      </c>
      <c r="CH774" t="s">
        <v>268</v>
      </c>
      <c r="CI774" t="s">
        <v>268</v>
      </c>
      <c r="CJ774" t="s">
        <v>268</v>
      </c>
      <c r="CK774" t="s">
        <v>268</v>
      </c>
      <c r="CL774" t="s">
        <v>6867</v>
      </c>
      <c r="CM774" t="s">
        <v>11224</v>
      </c>
      <c r="CN774">
        <v>152.97</v>
      </c>
      <c r="CO774" t="s">
        <v>268</v>
      </c>
      <c r="CP774">
        <v>152.97</v>
      </c>
      <c r="CQ774">
        <v>365</v>
      </c>
      <c r="CR774" t="s">
        <v>878</v>
      </c>
      <c r="CS774" t="s">
        <v>11225</v>
      </c>
      <c r="CT774" t="s">
        <v>11226</v>
      </c>
      <c r="CU774" t="s">
        <v>11227</v>
      </c>
      <c r="CV774" t="s">
        <v>268</v>
      </c>
      <c r="CW774" t="s">
        <v>268</v>
      </c>
      <c r="CX774" t="s">
        <v>268</v>
      </c>
      <c r="CY774" t="s">
        <v>268</v>
      </c>
      <c r="CZ774" t="s">
        <v>268</v>
      </c>
      <c r="DA774" t="s">
        <v>268</v>
      </c>
      <c r="DB774" s="429">
        <f t="shared" si="162"/>
        <v>0</v>
      </c>
      <c r="DC774" s="284">
        <f t="shared" si="163"/>
        <v>0</v>
      </c>
      <c r="DD774" s="284">
        <f t="shared" si="164"/>
        <v>0</v>
      </c>
      <c r="DE774" s="284">
        <f t="shared" si="165"/>
        <v>0</v>
      </c>
      <c r="DF774" s="295">
        <f t="shared" si="166"/>
        <v>135</v>
      </c>
      <c r="DG774" s="284">
        <f t="shared" si="167"/>
        <v>0</v>
      </c>
      <c r="DH774" s="284">
        <f t="shared" si="168"/>
        <v>0</v>
      </c>
      <c r="DI774" s="284">
        <f t="shared" si="169"/>
        <v>0</v>
      </c>
      <c r="DJ774" s="284">
        <f t="shared" si="170"/>
        <v>0</v>
      </c>
      <c r="DK774" s="295">
        <f t="shared" si="171"/>
        <v>1</v>
      </c>
      <c r="DL774" s="297" t="str">
        <f t="shared" si="172"/>
        <v>A dispo.</v>
      </c>
      <c r="DM774" s="430">
        <f>IFERROR(IF(CA774="D",IF(DL774="A dispo.",DF774*VLOOKUP('DATI INPUT'!$F$27,TARIFFE_UD,4,FALSE),DF774*VLOOKUP(DL774,TARIFFE_UD,4,FALSE)),DF774*VLOOKUP(CB774-100,TARIFFE_UND,4,FALSE)),0)</f>
        <v>85.574437921626284</v>
      </c>
      <c r="DN774" s="430">
        <f>IFERROR(IF(CA774="D",IF(DL774="A dispo.",DK774*VLOOKUP('DATI INPUT'!$F$27,TARIFFE_UD,5,FALSE),DK774*VLOOKUP(DL774,TARIFFE_UD,5,FALSE)),DK774*VLOOKUP(CB774-100,TARIFFE_UND,5,FALSE)),0)</f>
        <v>67.397800635548478</v>
      </c>
      <c r="DO774" s="431">
        <f t="shared" si="173"/>
        <v>2.2385571747634003E-3</v>
      </c>
      <c r="DP774" s="299">
        <f>IFERROR(IF(CA774="D",IF(DL774="A dispo.",DF774*VLOOKUP('DATI INPUT'!$F$27,TARIFFE_UD,2,FALSE),DF774*VLOOKUP(DL774,TARIFFE_UD,2,FALSE)),DF774*VLOOKUP(CB774-100,TARIFFE_UND,2,FALSE)),0)</f>
        <v>106.91330383568676</v>
      </c>
      <c r="DQ774" s="299">
        <f>IFERROR(IF(CA774="D",IF(DL774="A dispo.",DK774*VLOOKUP('DATI INPUT'!$F$27,TARIFFE_UD,3,FALSE),DK774*VLOOKUP(DL774,TARIFFE_UD,3,FALSE)),DK774*VLOOKUP(CB774-100,TARIFFE_UND,3,FALSE)),0)</f>
        <v>60.367780403072892</v>
      </c>
      <c r="DR774" s="299">
        <f t="shared" si="174"/>
        <v>167.28108423875966</v>
      </c>
    </row>
    <row r="775" spans="1:122" x14ac:dyDescent="0.25">
      <c r="A775" t="s">
        <v>10871</v>
      </c>
      <c r="B775" t="s">
        <v>6869</v>
      </c>
      <c r="C775" t="s">
        <v>6870</v>
      </c>
      <c r="D775" t="s">
        <v>6871</v>
      </c>
      <c r="E775" t="s">
        <v>268</v>
      </c>
      <c r="F775" t="s">
        <v>156</v>
      </c>
      <c r="G775" t="s">
        <v>6872</v>
      </c>
      <c r="H775" t="s">
        <v>1162</v>
      </c>
      <c r="I775" t="s">
        <v>6873</v>
      </c>
      <c r="J775" t="s">
        <v>274</v>
      </c>
      <c r="K775" t="s">
        <v>6874</v>
      </c>
      <c r="L775" t="s">
        <v>984</v>
      </c>
      <c r="M775" t="s">
        <v>6875</v>
      </c>
      <c r="N775" t="s">
        <v>984</v>
      </c>
      <c r="O775" t="s">
        <v>873</v>
      </c>
      <c r="P775" t="s">
        <v>3754</v>
      </c>
      <c r="Q775" t="s">
        <v>269</v>
      </c>
      <c r="R775" t="s">
        <v>268</v>
      </c>
      <c r="S775" t="s">
        <v>268</v>
      </c>
      <c r="T775" t="s">
        <v>268</v>
      </c>
      <c r="U775" t="s">
        <v>268</v>
      </c>
      <c r="V775" t="s">
        <v>268</v>
      </c>
      <c r="W775" t="s">
        <v>6875</v>
      </c>
      <c r="X775" t="s">
        <v>3754</v>
      </c>
      <c r="Y775" t="s">
        <v>269</v>
      </c>
      <c r="Z775" t="s">
        <v>268</v>
      </c>
      <c r="AA775" t="s">
        <v>268</v>
      </c>
      <c r="AB775" t="s">
        <v>268</v>
      </c>
      <c r="AC775" t="s">
        <v>268</v>
      </c>
      <c r="AD775" t="s">
        <v>268</v>
      </c>
      <c r="AE775" t="s">
        <v>287</v>
      </c>
      <c r="AF775" t="s">
        <v>1811</v>
      </c>
      <c r="AG775" t="s">
        <v>875</v>
      </c>
      <c r="AH775" t="s">
        <v>2047</v>
      </c>
      <c r="AI775" t="s">
        <v>778</v>
      </c>
      <c r="AJ775" t="s">
        <v>268</v>
      </c>
      <c r="AK775" t="s">
        <v>366</v>
      </c>
      <c r="AL775" t="s">
        <v>268</v>
      </c>
      <c r="AM775" t="s">
        <v>268</v>
      </c>
      <c r="AN775" t="s">
        <v>287</v>
      </c>
      <c r="AO775" t="s">
        <v>1811</v>
      </c>
      <c r="AP775" t="s">
        <v>875</v>
      </c>
      <c r="AQ775" t="s">
        <v>2047</v>
      </c>
      <c r="AR775" t="s">
        <v>778</v>
      </c>
      <c r="AS775" t="s">
        <v>268</v>
      </c>
      <c r="AT775" t="s">
        <v>395</v>
      </c>
      <c r="AU775" t="s">
        <v>268</v>
      </c>
      <c r="AV775" t="s">
        <v>288</v>
      </c>
      <c r="AW775" t="s">
        <v>268</v>
      </c>
      <c r="AX775" t="s">
        <v>268</v>
      </c>
      <c r="AY775" t="s">
        <v>268</v>
      </c>
      <c r="AZ775" t="s">
        <v>268</v>
      </c>
      <c r="BA775" t="s">
        <v>268</v>
      </c>
      <c r="BB775" t="s">
        <v>268</v>
      </c>
      <c r="BC775" t="s">
        <v>268</v>
      </c>
      <c r="BD775" t="s">
        <v>268</v>
      </c>
      <c r="BE775" t="s">
        <v>268</v>
      </c>
      <c r="BF775" t="s">
        <v>268</v>
      </c>
      <c r="BG775" t="s">
        <v>268</v>
      </c>
      <c r="BH775" t="s">
        <v>268</v>
      </c>
      <c r="BI775" t="s">
        <v>268</v>
      </c>
      <c r="BJ775" t="s">
        <v>268</v>
      </c>
      <c r="BK775" t="s">
        <v>268</v>
      </c>
      <c r="BL775" t="s">
        <v>268</v>
      </c>
      <c r="BM775" t="s">
        <v>268</v>
      </c>
      <c r="BN775" t="s">
        <v>268</v>
      </c>
      <c r="BO775" t="s">
        <v>268</v>
      </c>
      <c r="BP775" t="s">
        <v>268</v>
      </c>
      <c r="BQ775" t="s">
        <v>268</v>
      </c>
      <c r="BR775" t="s">
        <v>268</v>
      </c>
      <c r="BS775" t="s">
        <v>268</v>
      </c>
      <c r="BT775" t="s">
        <v>268</v>
      </c>
      <c r="BU775" t="s">
        <v>268</v>
      </c>
      <c r="BV775" t="s">
        <v>268</v>
      </c>
      <c r="BW775" t="s">
        <v>268</v>
      </c>
      <c r="BX775" t="s">
        <v>268</v>
      </c>
      <c r="BY775">
        <v>105</v>
      </c>
      <c r="BZ775">
        <v>105</v>
      </c>
      <c r="CA775" t="s">
        <v>142</v>
      </c>
      <c r="CB775" s="356">
        <v>122</v>
      </c>
      <c r="CC775" t="s">
        <v>876</v>
      </c>
      <c r="CD775" t="s">
        <v>268</v>
      </c>
      <c r="CE775" t="s">
        <v>268</v>
      </c>
      <c r="CF775" s="356">
        <v>1</v>
      </c>
      <c r="CG775" t="s">
        <v>268</v>
      </c>
      <c r="CH775" t="s">
        <v>268</v>
      </c>
      <c r="CI775" t="s">
        <v>268</v>
      </c>
      <c r="CJ775" t="s">
        <v>268</v>
      </c>
      <c r="CK775" t="s">
        <v>268</v>
      </c>
      <c r="CL775" t="s">
        <v>6876</v>
      </c>
      <c r="CM775" t="s">
        <v>11224</v>
      </c>
      <c r="CN775">
        <v>68.7</v>
      </c>
      <c r="CO775" t="s">
        <v>268</v>
      </c>
      <c r="CP775">
        <v>68.7</v>
      </c>
      <c r="CQ775">
        <v>365</v>
      </c>
      <c r="CR775" t="s">
        <v>878</v>
      </c>
      <c r="CS775" t="s">
        <v>11225</v>
      </c>
      <c r="CT775" t="s">
        <v>11226</v>
      </c>
      <c r="CU775" t="s">
        <v>11227</v>
      </c>
      <c r="CV775" t="s">
        <v>268</v>
      </c>
      <c r="CW775" t="s">
        <v>268</v>
      </c>
      <c r="CX775" t="s">
        <v>268</v>
      </c>
      <c r="CY775" t="s">
        <v>268</v>
      </c>
      <c r="CZ775" t="s">
        <v>268</v>
      </c>
      <c r="DA775" t="s">
        <v>268</v>
      </c>
      <c r="DB775" s="429">
        <f t="shared" si="162"/>
        <v>0</v>
      </c>
      <c r="DC775" s="284">
        <f t="shared" si="163"/>
        <v>0</v>
      </c>
      <c r="DD775" s="284">
        <f t="shared" si="164"/>
        <v>0</v>
      </c>
      <c r="DE775" s="284">
        <f t="shared" si="165"/>
        <v>0</v>
      </c>
      <c r="DF775" s="295">
        <f t="shared" si="166"/>
        <v>105</v>
      </c>
      <c r="DG775" s="284">
        <f t="shared" si="167"/>
        <v>0</v>
      </c>
      <c r="DH775" s="284">
        <f t="shared" si="168"/>
        <v>0</v>
      </c>
      <c r="DI775" s="284">
        <f t="shared" si="169"/>
        <v>0</v>
      </c>
      <c r="DJ775" s="284">
        <f t="shared" si="170"/>
        <v>0</v>
      </c>
      <c r="DK775" s="295">
        <f t="shared" si="171"/>
        <v>1</v>
      </c>
      <c r="DL775" s="297">
        <f t="shared" si="172"/>
        <v>1</v>
      </c>
      <c r="DM775" s="430">
        <f>IFERROR(IF(CA775="D",IF(DL775="A dispo.",DF775*VLOOKUP('DATI INPUT'!$F$27,TARIFFE_UD,4,FALSE),DF775*VLOOKUP(DL775,TARIFFE_UD,4,FALSE)),DF775*VLOOKUP(CB775-100,TARIFFE_UND,4,FALSE)),0)</f>
        <v>51.767252569872689</v>
      </c>
      <c r="DN775" s="430">
        <f>IFERROR(IF(CA775="D",IF(DL775="A dispo.",DK775*VLOOKUP('DATI INPUT'!$F$27,TARIFFE_UD,5,FALSE),DK775*VLOOKUP(DL775,TARIFFE_UD,5,FALSE)),DK775*VLOOKUP(CB775-100,TARIFFE_UND,5,FALSE)),0)</f>
        <v>16.930848468833439</v>
      </c>
      <c r="DO775" s="431">
        <f t="shared" si="173"/>
        <v>-1.8989612938753453E-3</v>
      </c>
      <c r="DP775" s="299">
        <f>IFERROR(IF(CA775="D",IF(DL775="A dispo.",DF775*VLOOKUP('DATI INPUT'!$F$27,TARIFFE_UD,2,FALSE),DF775*VLOOKUP(DL775,TARIFFE_UD,2,FALSE)),DF775*VLOOKUP(CB775-100,TARIFFE_UND,2,FALSE)),0)</f>
        <v>64.675949233933977</v>
      </c>
      <c r="DQ775" s="299">
        <f>IFERROR(IF(CA775="D",IF(DL775="A dispo.",DK775*VLOOKUP('DATI INPUT'!$F$27,TARIFFE_UD,3,FALSE),DK775*VLOOKUP(DL775,TARIFFE_UD,3,FALSE)),DK775*VLOOKUP(CB775-100,TARIFFE_UND,3,FALSE)),0)</f>
        <v>15.164853048114928</v>
      </c>
      <c r="DR775" s="299">
        <f t="shared" si="174"/>
        <v>79.840802282048912</v>
      </c>
    </row>
    <row r="776" spans="1:122" x14ac:dyDescent="0.25">
      <c r="A776" t="s">
        <v>10411</v>
      </c>
      <c r="B776" t="s">
        <v>6880</v>
      </c>
      <c r="C776" t="s">
        <v>6881</v>
      </c>
      <c r="D776" t="s">
        <v>6882</v>
      </c>
      <c r="E776" t="s">
        <v>268</v>
      </c>
      <c r="F776" t="s">
        <v>156</v>
      </c>
      <c r="G776" t="s">
        <v>6883</v>
      </c>
      <c r="H776" t="s">
        <v>1033</v>
      </c>
      <c r="I776" t="s">
        <v>6884</v>
      </c>
      <c r="J776" t="s">
        <v>274</v>
      </c>
      <c r="K776" t="s">
        <v>6885</v>
      </c>
      <c r="L776" t="s">
        <v>960</v>
      </c>
      <c r="M776" t="s">
        <v>6273</v>
      </c>
      <c r="N776" t="s">
        <v>984</v>
      </c>
      <c r="O776" t="s">
        <v>873</v>
      </c>
      <c r="P776" t="s">
        <v>2699</v>
      </c>
      <c r="Q776" t="s">
        <v>275</v>
      </c>
      <c r="R776" t="s">
        <v>268</v>
      </c>
      <c r="S776" t="s">
        <v>268</v>
      </c>
      <c r="T776" t="s">
        <v>268</v>
      </c>
      <c r="U776" t="s">
        <v>268</v>
      </c>
      <c r="V776" t="s">
        <v>268</v>
      </c>
      <c r="W776" t="s">
        <v>6273</v>
      </c>
      <c r="X776" t="s">
        <v>2699</v>
      </c>
      <c r="Y776" t="s">
        <v>275</v>
      </c>
      <c r="Z776" t="s">
        <v>268</v>
      </c>
      <c r="AA776" t="s">
        <v>268</v>
      </c>
      <c r="AB776" t="s">
        <v>268</v>
      </c>
      <c r="AC776" t="s">
        <v>268</v>
      </c>
      <c r="AD776" t="s">
        <v>268</v>
      </c>
      <c r="AE776" t="s">
        <v>287</v>
      </c>
      <c r="AF776" t="s">
        <v>1811</v>
      </c>
      <c r="AG776" t="s">
        <v>875</v>
      </c>
      <c r="AH776" t="s">
        <v>1848</v>
      </c>
      <c r="AI776" t="s">
        <v>6274</v>
      </c>
      <c r="AJ776" t="s">
        <v>268</v>
      </c>
      <c r="AK776" t="s">
        <v>377</v>
      </c>
      <c r="AL776" t="s">
        <v>268</v>
      </c>
      <c r="AM776" t="s">
        <v>355</v>
      </c>
      <c r="AN776" t="s">
        <v>268</v>
      </c>
      <c r="AO776" t="s">
        <v>268</v>
      </c>
      <c r="AP776" t="s">
        <v>268</v>
      </c>
      <c r="AQ776" t="s">
        <v>268</v>
      </c>
      <c r="AR776" t="s">
        <v>268</v>
      </c>
      <c r="AS776" t="s">
        <v>268</v>
      </c>
      <c r="AT776" t="s">
        <v>268</v>
      </c>
      <c r="AU776" t="s">
        <v>268</v>
      </c>
      <c r="AV776" t="s">
        <v>268</v>
      </c>
      <c r="AW776" t="s">
        <v>268</v>
      </c>
      <c r="AX776" t="s">
        <v>268</v>
      </c>
      <c r="AY776" t="s">
        <v>268</v>
      </c>
      <c r="AZ776" t="s">
        <v>268</v>
      </c>
      <c r="BA776" t="s">
        <v>268</v>
      </c>
      <c r="BB776" t="s">
        <v>268</v>
      </c>
      <c r="BC776" t="s">
        <v>268</v>
      </c>
      <c r="BD776" t="s">
        <v>268</v>
      </c>
      <c r="BE776" t="s">
        <v>268</v>
      </c>
      <c r="BF776" t="s">
        <v>268</v>
      </c>
      <c r="BG776" t="s">
        <v>268</v>
      </c>
      <c r="BH776" t="s">
        <v>268</v>
      </c>
      <c r="BI776" t="s">
        <v>268</v>
      </c>
      <c r="BJ776" t="s">
        <v>268</v>
      </c>
      <c r="BK776" t="s">
        <v>268</v>
      </c>
      <c r="BL776" t="s">
        <v>268</v>
      </c>
      <c r="BM776" t="s">
        <v>268</v>
      </c>
      <c r="BN776" t="s">
        <v>268</v>
      </c>
      <c r="BO776" t="s">
        <v>268</v>
      </c>
      <c r="BP776" t="s">
        <v>268</v>
      </c>
      <c r="BQ776" t="s">
        <v>268</v>
      </c>
      <c r="BR776" t="s">
        <v>268</v>
      </c>
      <c r="BS776" t="s">
        <v>268</v>
      </c>
      <c r="BT776" t="s">
        <v>268</v>
      </c>
      <c r="BU776" t="s">
        <v>268</v>
      </c>
      <c r="BV776" t="s">
        <v>268</v>
      </c>
      <c r="BW776" t="s">
        <v>268</v>
      </c>
      <c r="BX776" t="s">
        <v>268</v>
      </c>
      <c r="BY776" s="432">
        <v>0</v>
      </c>
      <c r="BZ776">
        <v>77.180000000000007</v>
      </c>
      <c r="CA776" s="432" t="s">
        <v>142</v>
      </c>
      <c r="CB776" t="s">
        <v>268</v>
      </c>
      <c r="CC776" t="s">
        <v>268</v>
      </c>
      <c r="CD776" t="s">
        <v>268</v>
      </c>
      <c r="CE776" t="s">
        <v>268</v>
      </c>
      <c r="CF776" t="s">
        <v>268</v>
      </c>
      <c r="CG776" t="s">
        <v>268</v>
      </c>
      <c r="CH776" t="s">
        <v>268</v>
      </c>
      <c r="CI776" t="s">
        <v>268</v>
      </c>
      <c r="CJ776" t="s">
        <v>268</v>
      </c>
      <c r="CK776" t="s">
        <v>268</v>
      </c>
      <c r="CL776" t="s">
        <v>6886</v>
      </c>
      <c r="CM776" t="s">
        <v>11224</v>
      </c>
      <c r="CN776" t="s">
        <v>268</v>
      </c>
      <c r="CO776" t="s">
        <v>268</v>
      </c>
      <c r="CP776" s="432">
        <v>0</v>
      </c>
      <c r="CQ776" s="432">
        <v>0</v>
      </c>
      <c r="CR776" t="s">
        <v>268</v>
      </c>
      <c r="CS776" t="s">
        <v>268</v>
      </c>
      <c r="CT776" t="s">
        <v>11226</v>
      </c>
      <c r="CU776" t="s">
        <v>11227</v>
      </c>
      <c r="CV776" t="s">
        <v>268</v>
      </c>
      <c r="CW776" t="s">
        <v>268</v>
      </c>
      <c r="CX776" t="s">
        <v>268</v>
      </c>
      <c r="CY776" t="s">
        <v>268</v>
      </c>
      <c r="CZ776" t="s">
        <v>268</v>
      </c>
      <c r="DA776" t="s">
        <v>268</v>
      </c>
      <c r="DB776" s="429">
        <f t="shared" si="162"/>
        <v>0</v>
      </c>
      <c r="DC776" s="284">
        <f t="shared" si="163"/>
        <v>0</v>
      </c>
      <c r="DD776" s="284">
        <f t="shared" si="164"/>
        <v>0</v>
      </c>
      <c r="DE776" s="284">
        <f t="shared" si="165"/>
        <v>0</v>
      </c>
      <c r="DF776" s="295">
        <f t="shared" si="166"/>
        <v>0</v>
      </c>
      <c r="DG776" s="284">
        <f t="shared" si="167"/>
        <v>0</v>
      </c>
      <c r="DH776" s="284">
        <f t="shared" si="168"/>
        <v>0</v>
      </c>
      <c r="DI776" s="284">
        <f t="shared" si="169"/>
        <v>0</v>
      </c>
      <c r="DJ776" s="284">
        <f t="shared" si="170"/>
        <v>0</v>
      </c>
      <c r="DK776" s="295">
        <f t="shared" si="171"/>
        <v>0</v>
      </c>
      <c r="DL776" s="297" t="str">
        <f t="shared" si="172"/>
        <v>A dispo.</v>
      </c>
      <c r="DM776" s="430">
        <f>IFERROR(IF(CA776="D",IF(DL776="A dispo.",DF776*VLOOKUP('DATI INPUT'!$F$27,TARIFFE_UD,4,FALSE),DF776*VLOOKUP(DL776,TARIFFE_UD,4,FALSE)),DF776*VLOOKUP(CB776-100,TARIFFE_UND,4,FALSE)),0)</f>
        <v>0</v>
      </c>
      <c r="DN776" s="430">
        <f>IFERROR(IF(CA776="D",IF(DL776="A dispo.",DK776*VLOOKUP('DATI INPUT'!$F$27,TARIFFE_UD,5,FALSE),DK776*VLOOKUP(DL776,TARIFFE_UD,5,FALSE)),DK776*VLOOKUP(CB776-100,TARIFFE_UND,5,FALSE)),0)</f>
        <v>0</v>
      </c>
      <c r="DO776" s="431">
        <f t="shared" si="173"/>
        <v>0</v>
      </c>
      <c r="DP776" s="299">
        <f>IFERROR(IF(CA776="D",IF(DL776="A dispo.",DF776*VLOOKUP('DATI INPUT'!$F$27,TARIFFE_UD,2,FALSE),DF776*VLOOKUP(DL776,TARIFFE_UD,2,FALSE)),DF776*VLOOKUP(CB776-100,TARIFFE_UND,2,FALSE)),0)</f>
        <v>0</v>
      </c>
      <c r="DQ776" s="299">
        <f>IFERROR(IF(CA776="D",IF(DL776="A dispo.",DK776*VLOOKUP('DATI INPUT'!$F$27,TARIFFE_UD,3,FALSE),DK776*VLOOKUP(DL776,TARIFFE_UD,3,FALSE)),DK776*VLOOKUP(CB776-100,TARIFFE_UND,3,FALSE)),0)</f>
        <v>0</v>
      </c>
      <c r="DR776" s="299">
        <f t="shared" si="174"/>
        <v>0</v>
      </c>
    </row>
    <row r="777" spans="1:122" x14ac:dyDescent="0.25">
      <c r="A777" t="s">
        <v>10412</v>
      </c>
      <c r="B777" t="s">
        <v>6880</v>
      </c>
      <c r="C777" t="s">
        <v>1512</v>
      </c>
      <c r="D777" t="s">
        <v>6882</v>
      </c>
      <c r="E777" t="s">
        <v>268</v>
      </c>
      <c r="F777" t="s">
        <v>156</v>
      </c>
      <c r="G777" t="s">
        <v>6883</v>
      </c>
      <c r="H777" t="s">
        <v>1033</v>
      </c>
      <c r="I777" t="s">
        <v>6884</v>
      </c>
      <c r="J777" t="s">
        <v>274</v>
      </c>
      <c r="K777" t="s">
        <v>6885</v>
      </c>
      <c r="L777" t="s">
        <v>960</v>
      </c>
      <c r="M777" t="s">
        <v>6273</v>
      </c>
      <c r="N777" t="s">
        <v>984</v>
      </c>
      <c r="O777" t="s">
        <v>873</v>
      </c>
      <c r="P777" t="s">
        <v>2699</v>
      </c>
      <c r="Q777" t="s">
        <v>275</v>
      </c>
      <c r="R777" t="s">
        <v>268</v>
      </c>
      <c r="S777" t="s">
        <v>268</v>
      </c>
      <c r="T777" t="s">
        <v>268</v>
      </c>
      <c r="U777" t="s">
        <v>268</v>
      </c>
      <c r="V777" t="s">
        <v>268</v>
      </c>
      <c r="W777" t="s">
        <v>6273</v>
      </c>
      <c r="X777" t="s">
        <v>2699</v>
      </c>
      <c r="Y777" t="s">
        <v>275</v>
      </c>
      <c r="Z777" t="s">
        <v>268</v>
      </c>
      <c r="AA777" t="s">
        <v>268</v>
      </c>
      <c r="AB777" t="s">
        <v>268</v>
      </c>
      <c r="AC777" t="s">
        <v>268</v>
      </c>
      <c r="AD777" t="s">
        <v>268</v>
      </c>
      <c r="AE777" t="s">
        <v>287</v>
      </c>
      <c r="AF777" t="s">
        <v>1811</v>
      </c>
      <c r="AG777" t="s">
        <v>875</v>
      </c>
      <c r="AH777" t="s">
        <v>1848</v>
      </c>
      <c r="AI777" t="s">
        <v>6285</v>
      </c>
      <c r="AJ777" t="s">
        <v>268</v>
      </c>
      <c r="AK777" t="s">
        <v>268</v>
      </c>
      <c r="AL777" t="s">
        <v>268</v>
      </c>
      <c r="AM777" t="s">
        <v>411</v>
      </c>
      <c r="AN777" t="s">
        <v>268</v>
      </c>
      <c r="AO777" t="s">
        <v>268</v>
      </c>
      <c r="AP777" t="s">
        <v>268</v>
      </c>
      <c r="AQ777" t="s">
        <v>268</v>
      </c>
      <c r="AR777" t="s">
        <v>268</v>
      </c>
      <c r="AS777" t="s">
        <v>268</v>
      </c>
      <c r="AT777" t="s">
        <v>268</v>
      </c>
      <c r="AU777" t="s">
        <v>268</v>
      </c>
      <c r="AV777" t="s">
        <v>268</v>
      </c>
      <c r="AW777" t="s">
        <v>268</v>
      </c>
      <c r="AX777" t="s">
        <v>268</v>
      </c>
      <c r="AY777" t="s">
        <v>268</v>
      </c>
      <c r="AZ777" t="s">
        <v>268</v>
      </c>
      <c r="BA777" t="s">
        <v>268</v>
      </c>
      <c r="BB777" t="s">
        <v>268</v>
      </c>
      <c r="BC777" t="s">
        <v>268</v>
      </c>
      <c r="BD777" t="s">
        <v>268</v>
      </c>
      <c r="BE777" t="s">
        <v>268</v>
      </c>
      <c r="BF777" t="s">
        <v>268</v>
      </c>
      <c r="BG777" t="s">
        <v>268</v>
      </c>
      <c r="BH777" t="s">
        <v>268</v>
      </c>
      <c r="BI777" t="s">
        <v>268</v>
      </c>
      <c r="BJ777" t="s">
        <v>268</v>
      </c>
      <c r="BK777" t="s">
        <v>268</v>
      </c>
      <c r="BL777" t="s">
        <v>268</v>
      </c>
      <c r="BM777" t="s">
        <v>268</v>
      </c>
      <c r="BN777" t="s">
        <v>268</v>
      </c>
      <c r="BO777" t="s">
        <v>268</v>
      </c>
      <c r="BP777" t="s">
        <v>268</v>
      </c>
      <c r="BQ777" t="s">
        <v>268</v>
      </c>
      <c r="BR777" t="s">
        <v>268</v>
      </c>
      <c r="BS777" t="s">
        <v>268</v>
      </c>
      <c r="BT777" t="s">
        <v>268</v>
      </c>
      <c r="BU777" t="s">
        <v>268</v>
      </c>
      <c r="BV777" t="s">
        <v>268</v>
      </c>
      <c r="BW777" t="s">
        <v>268</v>
      </c>
      <c r="BX777" t="s">
        <v>268</v>
      </c>
      <c r="BY777" s="432">
        <v>0</v>
      </c>
      <c r="BZ777">
        <v>12.31</v>
      </c>
      <c r="CA777" s="432" t="s">
        <v>142</v>
      </c>
      <c r="CB777" t="s">
        <v>268</v>
      </c>
      <c r="CC777" t="s">
        <v>268</v>
      </c>
      <c r="CD777" t="s">
        <v>268</v>
      </c>
      <c r="CE777" t="s">
        <v>268</v>
      </c>
      <c r="CF777" t="s">
        <v>268</v>
      </c>
      <c r="CG777" t="s">
        <v>268</v>
      </c>
      <c r="CH777" t="s">
        <v>268</v>
      </c>
      <c r="CI777" t="s">
        <v>268</v>
      </c>
      <c r="CJ777" t="s">
        <v>268</v>
      </c>
      <c r="CK777" t="s">
        <v>268</v>
      </c>
      <c r="CL777" t="s">
        <v>6886</v>
      </c>
      <c r="CM777" t="s">
        <v>11224</v>
      </c>
      <c r="CN777" t="s">
        <v>268</v>
      </c>
      <c r="CO777" t="s">
        <v>268</v>
      </c>
      <c r="CP777" s="432">
        <v>0</v>
      </c>
      <c r="CQ777" s="432">
        <v>0</v>
      </c>
      <c r="CR777" t="s">
        <v>268</v>
      </c>
      <c r="CS777" t="s">
        <v>268</v>
      </c>
      <c r="CT777" t="s">
        <v>11226</v>
      </c>
      <c r="CU777" t="s">
        <v>11227</v>
      </c>
      <c r="CV777" t="s">
        <v>268</v>
      </c>
      <c r="CW777" t="s">
        <v>268</v>
      </c>
      <c r="CX777" t="s">
        <v>268</v>
      </c>
      <c r="CY777" t="s">
        <v>268</v>
      </c>
      <c r="CZ777" t="s">
        <v>268</v>
      </c>
      <c r="DA777" t="s">
        <v>268</v>
      </c>
      <c r="DB777" s="429">
        <f t="shared" si="162"/>
        <v>0</v>
      </c>
      <c r="DC777" s="284">
        <f t="shared" si="163"/>
        <v>0</v>
      </c>
      <c r="DD777" s="284">
        <f t="shared" si="164"/>
        <v>0</v>
      </c>
      <c r="DE777" s="284">
        <f t="shared" si="165"/>
        <v>0</v>
      </c>
      <c r="DF777" s="295">
        <f t="shared" si="166"/>
        <v>0</v>
      </c>
      <c r="DG777" s="284">
        <f t="shared" si="167"/>
        <v>0</v>
      </c>
      <c r="DH777" s="284">
        <f t="shared" si="168"/>
        <v>0</v>
      </c>
      <c r="DI777" s="284">
        <f t="shared" si="169"/>
        <v>0</v>
      </c>
      <c r="DJ777" s="284">
        <f t="shared" si="170"/>
        <v>0</v>
      </c>
      <c r="DK777" s="295">
        <f t="shared" si="171"/>
        <v>0</v>
      </c>
      <c r="DL777" s="297" t="str">
        <f t="shared" si="172"/>
        <v>A dispo.</v>
      </c>
      <c r="DM777" s="430">
        <f>IFERROR(IF(CA777="D",IF(DL777="A dispo.",DF777*VLOOKUP('DATI INPUT'!$F$27,TARIFFE_UD,4,FALSE),DF777*VLOOKUP(DL777,TARIFFE_UD,4,FALSE)),DF777*VLOOKUP(CB777-100,TARIFFE_UND,4,FALSE)),0)</f>
        <v>0</v>
      </c>
      <c r="DN777" s="430">
        <f>IFERROR(IF(CA777="D",IF(DL777="A dispo.",DK777*VLOOKUP('DATI INPUT'!$F$27,TARIFFE_UD,5,FALSE),DK777*VLOOKUP(DL777,TARIFFE_UD,5,FALSE)),DK777*VLOOKUP(CB777-100,TARIFFE_UND,5,FALSE)),0)</f>
        <v>0</v>
      </c>
      <c r="DO777" s="431">
        <f t="shared" si="173"/>
        <v>0</v>
      </c>
      <c r="DP777" s="299">
        <f>IFERROR(IF(CA777="D",IF(DL777="A dispo.",DF777*VLOOKUP('DATI INPUT'!$F$27,TARIFFE_UD,2,FALSE),DF777*VLOOKUP(DL777,TARIFFE_UD,2,FALSE)),DF777*VLOOKUP(CB777-100,TARIFFE_UND,2,FALSE)),0)</f>
        <v>0</v>
      </c>
      <c r="DQ777" s="299">
        <f>IFERROR(IF(CA777="D",IF(DL777="A dispo.",DK777*VLOOKUP('DATI INPUT'!$F$27,TARIFFE_UD,3,FALSE),DK777*VLOOKUP(DL777,TARIFFE_UD,3,FALSE)),DK777*VLOOKUP(CB777-100,TARIFFE_UND,3,FALSE)),0)</f>
        <v>0</v>
      </c>
      <c r="DR777" s="299">
        <f t="shared" si="174"/>
        <v>0</v>
      </c>
    </row>
    <row r="778" spans="1:122" x14ac:dyDescent="0.25">
      <c r="A778" t="s">
        <v>6888</v>
      </c>
      <c r="B778" t="s">
        <v>6889</v>
      </c>
      <c r="C778" t="s">
        <v>6890</v>
      </c>
      <c r="D778" t="s">
        <v>6891</v>
      </c>
      <c r="E778" t="s">
        <v>268</v>
      </c>
      <c r="F778" t="s">
        <v>156</v>
      </c>
      <c r="G778" t="s">
        <v>3023</v>
      </c>
      <c r="H778" t="s">
        <v>1033</v>
      </c>
      <c r="I778" t="s">
        <v>376</v>
      </c>
      <c r="J778" t="s">
        <v>274</v>
      </c>
      <c r="K778" t="s">
        <v>6892</v>
      </c>
      <c r="L778" t="s">
        <v>984</v>
      </c>
      <c r="M778" t="s">
        <v>6893</v>
      </c>
      <c r="N778" t="s">
        <v>1734</v>
      </c>
      <c r="O778" t="s">
        <v>1735</v>
      </c>
      <c r="P778" t="s">
        <v>6894</v>
      </c>
      <c r="Q778" t="s">
        <v>275</v>
      </c>
      <c r="R778" t="s">
        <v>268</v>
      </c>
      <c r="S778" t="s">
        <v>268</v>
      </c>
      <c r="T778" t="s">
        <v>268</v>
      </c>
      <c r="U778" t="s">
        <v>268</v>
      </c>
      <c r="V778" t="s">
        <v>268</v>
      </c>
      <c r="W778" t="s">
        <v>3286</v>
      </c>
      <c r="X778" t="s">
        <v>1934</v>
      </c>
      <c r="Y778" t="s">
        <v>276</v>
      </c>
      <c r="Z778" t="s">
        <v>268</v>
      </c>
      <c r="AA778" t="s">
        <v>268</v>
      </c>
      <c r="AB778" t="s">
        <v>268</v>
      </c>
      <c r="AC778" t="s">
        <v>268</v>
      </c>
      <c r="AD778" t="s">
        <v>268</v>
      </c>
      <c r="AE778" t="s">
        <v>287</v>
      </c>
      <c r="AF778" t="s">
        <v>1811</v>
      </c>
      <c r="AG778" t="s">
        <v>875</v>
      </c>
      <c r="AH778" t="s">
        <v>1812</v>
      </c>
      <c r="AI778" t="s">
        <v>3287</v>
      </c>
      <c r="AJ778" t="s">
        <v>268</v>
      </c>
      <c r="AK778" t="s">
        <v>382</v>
      </c>
      <c r="AL778" t="s">
        <v>268</v>
      </c>
      <c r="AM778" t="s">
        <v>411</v>
      </c>
      <c r="AN778" t="s">
        <v>268</v>
      </c>
      <c r="AO778" t="s">
        <v>268</v>
      </c>
      <c r="AP778" t="s">
        <v>268</v>
      </c>
      <c r="AQ778" t="s">
        <v>268</v>
      </c>
      <c r="AR778" t="s">
        <v>268</v>
      </c>
      <c r="AS778" t="s">
        <v>268</v>
      </c>
      <c r="AT778" t="s">
        <v>268</v>
      </c>
      <c r="AU778" t="s">
        <v>268</v>
      </c>
      <c r="AV778" t="s">
        <v>268</v>
      </c>
      <c r="AW778" t="s">
        <v>268</v>
      </c>
      <c r="AX778" t="s">
        <v>268</v>
      </c>
      <c r="AY778" t="s">
        <v>268</v>
      </c>
      <c r="AZ778" t="s">
        <v>268</v>
      </c>
      <c r="BA778" t="s">
        <v>268</v>
      </c>
      <c r="BB778" t="s">
        <v>268</v>
      </c>
      <c r="BC778" t="s">
        <v>268</v>
      </c>
      <c r="BD778" t="s">
        <v>268</v>
      </c>
      <c r="BE778" t="s">
        <v>268</v>
      </c>
      <c r="BF778" t="s">
        <v>268</v>
      </c>
      <c r="BG778" t="s">
        <v>268</v>
      </c>
      <c r="BH778" t="s">
        <v>268</v>
      </c>
      <c r="BI778" t="s">
        <v>268</v>
      </c>
      <c r="BJ778" t="s">
        <v>268</v>
      </c>
      <c r="BK778" t="s">
        <v>268</v>
      </c>
      <c r="BL778" t="s">
        <v>268</v>
      </c>
      <c r="BM778" t="s">
        <v>268</v>
      </c>
      <c r="BN778" t="s">
        <v>268</v>
      </c>
      <c r="BO778" t="s">
        <v>268</v>
      </c>
      <c r="BP778" t="s">
        <v>268</v>
      </c>
      <c r="BQ778" t="s">
        <v>268</v>
      </c>
      <c r="BR778" t="s">
        <v>268</v>
      </c>
      <c r="BS778" t="s">
        <v>268</v>
      </c>
      <c r="BT778" t="s">
        <v>268</v>
      </c>
      <c r="BU778" t="s">
        <v>268</v>
      </c>
      <c r="BV778" t="s">
        <v>268</v>
      </c>
      <c r="BW778" t="s">
        <v>268</v>
      </c>
      <c r="BX778" t="s">
        <v>268</v>
      </c>
      <c r="BY778">
        <v>57.8</v>
      </c>
      <c r="BZ778">
        <v>57.8</v>
      </c>
      <c r="CA778" t="s">
        <v>142</v>
      </c>
      <c r="CB778" s="356">
        <v>122</v>
      </c>
      <c r="CC778" t="s">
        <v>876</v>
      </c>
      <c r="CD778" t="s">
        <v>268</v>
      </c>
      <c r="CE778" t="s">
        <v>268</v>
      </c>
      <c r="CF778" t="s">
        <v>268</v>
      </c>
      <c r="CG778" t="s">
        <v>268</v>
      </c>
      <c r="CH778" t="s">
        <v>268</v>
      </c>
      <c r="CI778" t="s">
        <v>268</v>
      </c>
      <c r="CJ778" t="s">
        <v>268</v>
      </c>
      <c r="CK778" t="s">
        <v>268</v>
      </c>
      <c r="CL778" t="s">
        <v>268</v>
      </c>
      <c r="CM778" t="s">
        <v>11224</v>
      </c>
      <c r="CN778">
        <v>104.04</v>
      </c>
      <c r="CO778" t="s">
        <v>268</v>
      </c>
      <c r="CP778">
        <v>104.04</v>
      </c>
      <c r="CQ778">
        <v>365</v>
      </c>
      <c r="CR778" t="s">
        <v>878</v>
      </c>
      <c r="CS778" t="s">
        <v>11225</v>
      </c>
      <c r="CT778" t="s">
        <v>11226</v>
      </c>
      <c r="CU778" t="s">
        <v>11227</v>
      </c>
      <c r="CV778" t="s">
        <v>268</v>
      </c>
      <c r="CW778" t="s">
        <v>268</v>
      </c>
      <c r="CX778" t="s">
        <v>268</v>
      </c>
      <c r="CY778" t="s">
        <v>268</v>
      </c>
      <c r="CZ778" t="s">
        <v>268</v>
      </c>
      <c r="DA778" t="s">
        <v>268</v>
      </c>
      <c r="DB778" s="429">
        <f t="shared" si="162"/>
        <v>0</v>
      </c>
      <c r="DC778" s="284">
        <f t="shared" si="163"/>
        <v>0</v>
      </c>
      <c r="DD778" s="284">
        <f t="shared" si="164"/>
        <v>0</v>
      </c>
      <c r="DE778" s="284">
        <f t="shared" si="165"/>
        <v>0</v>
      </c>
      <c r="DF778" s="295">
        <f t="shared" si="166"/>
        <v>57.800000000000004</v>
      </c>
      <c r="DG778" s="284">
        <f t="shared" si="167"/>
        <v>0</v>
      </c>
      <c r="DH778" s="284">
        <f t="shared" si="168"/>
        <v>0</v>
      </c>
      <c r="DI778" s="284">
        <f t="shared" si="169"/>
        <v>0</v>
      </c>
      <c r="DJ778" s="284">
        <f t="shared" si="170"/>
        <v>0</v>
      </c>
      <c r="DK778" s="295">
        <f t="shared" si="171"/>
        <v>1</v>
      </c>
      <c r="DL778" s="297" t="str">
        <f t="shared" si="172"/>
        <v>A dispo.</v>
      </c>
      <c r="DM778" s="430">
        <f>IFERROR(IF(CA778="D",IF(DL778="A dispo.",DF778*VLOOKUP('DATI INPUT'!$F$27,TARIFFE_UD,4,FALSE),DF778*VLOOKUP(DL778,TARIFFE_UD,4,FALSE)),DF778*VLOOKUP(CB778-100,TARIFFE_UND,4,FALSE)),0)</f>
        <v>36.638537124962959</v>
      </c>
      <c r="DN778" s="430">
        <f>IFERROR(IF(CA778="D",IF(DL778="A dispo.",DK778*VLOOKUP('DATI INPUT'!$F$27,TARIFFE_UD,5,FALSE),DK778*VLOOKUP(DL778,TARIFFE_UD,5,FALSE)),DK778*VLOOKUP(CB778-100,TARIFFE_UND,5,FALSE)),0)</f>
        <v>67.397800635548478</v>
      </c>
      <c r="DO778" s="431">
        <f t="shared" si="173"/>
        <v>-3.6622394885768017E-3</v>
      </c>
      <c r="DP778" s="299">
        <f>IFERROR(IF(CA778="D",IF(DL778="A dispo.",DF778*VLOOKUP('DATI INPUT'!$F$27,TARIFFE_UD,2,FALSE),DF778*VLOOKUP(DL778,TARIFFE_UD,2,FALSE)),DF778*VLOOKUP(CB778-100,TARIFFE_UND,2,FALSE)),0)</f>
        <v>45.774733049649591</v>
      </c>
      <c r="DQ778" s="299">
        <f>IFERROR(IF(CA778="D",IF(DL778="A dispo.",DK778*VLOOKUP('DATI INPUT'!$F$27,TARIFFE_UD,3,FALSE),DK778*VLOOKUP(DL778,TARIFFE_UD,3,FALSE)),DK778*VLOOKUP(CB778-100,TARIFFE_UND,3,FALSE)),0)</f>
        <v>60.367780403072892</v>
      </c>
      <c r="DR778" s="299">
        <f t="shared" si="174"/>
        <v>106.14251345272248</v>
      </c>
    </row>
    <row r="779" spans="1:122" x14ac:dyDescent="0.25">
      <c r="A779" t="s">
        <v>6895</v>
      </c>
      <c r="B779" t="s">
        <v>6889</v>
      </c>
      <c r="C779" t="s">
        <v>6896</v>
      </c>
      <c r="D779" t="s">
        <v>6891</v>
      </c>
      <c r="E779" t="s">
        <v>268</v>
      </c>
      <c r="F779" t="s">
        <v>156</v>
      </c>
      <c r="G779" t="s">
        <v>3023</v>
      </c>
      <c r="H779" t="s">
        <v>1033</v>
      </c>
      <c r="I779" t="s">
        <v>376</v>
      </c>
      <c r="J779" t="s">
        <v>274</v>
      </c>
      <c r="K779" t="s">
        <v>6892</v>
      </c>
      <c r="L779" t="s">
        <v>984</v>
      </c>
      <c r="M779" t="s">
        <v>6893</v>
      </c>
      <c r="N779" t="s">
        <v>1734</v>
      </c>
      <c r="O779" t="s">
        <v>1735</v>
      </c>
      <c r="P779" t="s">
        <v>6894</v>
      </c>
      <c r="Q779" t="s">
        <v>275</v>
      </c>
      <c r="R779" t="s">
        <v>268</v>
      </c>
      <c r="S779" t="s">
        <v>268</v>
      </c>
      <c r="T779" t="s">
        <v>268</v>
      </c>
      <c r="U779" t="s">
        <v>268</v>
      </c>
      <c r="V779" t="s">
        <v>268</v>
      </c>
      <c r="W779" t="s">
        <v>3286</v>
      </c>
      <c r="X779" t="s">
        <v>1934</v>
      </c>
      <c r="Y779" t="s">
        <v>276</v>
      </c>
      <c r="Z779" t="s">
        <v>268</v>
      </c>
      <c r="AA779" t="s">
        <v>268</v>
      </c>
      <c r="AB779" t="s">
        <v>268</v>
      </c>
      <c r="AC779" t="s">
        <v>268</v>
      </c>
      <c r="AD779" t="s">
        <v>268</v>
      </c>
      <c r="AE779" t="s">
        <v>287</v>
      </c>
      <c r="AF779" t="s">
        <v>1811</v>
      </c>
      <c r="AG779" t="s">
        <v>875</v>
      </c>
      <c r="AH779" t="s">
        <v>1812</v>
      </c>
      <c r="AI779" t="s">
        <v>3287</v>
      </c>
      <c r="AJ779" t="s">
        <v>268</v>
      </c>
      <c r="AK779" t="s">
        <v>366</v>
      </c>
      <c r="AL779" t="s">
        <v>268</v>
      </c>
      <c r="AM779" t="s">
        <v>353</v>
      </c>
      <c r="AN779" t="s">
        <v>268</v>
      </c>
      <c r="AO779" t="s">
        <v>268</v>
      </c>
      <c r="AP779" t="s">
        <v>268</v>
      </c>
      <c r="AQ779" t="s">
        <v>268</v>
      </c>
      <c r="AR779" t="s">
        <v>268</v>
      </c>
      <c r="AS779" t="s">
        <v>268</v>
      </c>
      <c r="AT779" t="s">
        <v>268</v>
      </c>
      <c r="AU779" t="s">
        <v>268</v>
      </c>
      <c r="AV779" t="s">
        <v>268</v>
      </c>
      <c r="AW779" t="s">
        <v>268</v>
      </c>
      <c r="AX779" t="s">
        <v>268</v>
      </c>
      <c r="AY779" t="s">
        <v>268</v>
      </c>
      <c r="AZ779" t="s">
        <v>268</v>
      </c>
      <c r="BA779" t="s">
        <v>268</v>
      </c>
      <c r="BB779" t="s">
        <v>268</v>
      </c>
      <c r="BC779" t="s">
        <v>268</v>
      </c>
      <c r="BD779" t="s">
        <v>268</v>
      </c>
      <c r="BE779" t="s">
        <v>268</v>
      </c>
      <c r="BF779" t="s">
        <v>268</v>
      </c>
      <c r="BG779" t="s">
        <v>268</v>
      </c>
      <c r="BH779" t="s">
        <v>268</v>
      </c>
      <c r="BI779" t="s">
        <v>268</v>
      </c>
      <c r="BJ779" t="s">
        <v>268</v>
      </c>
      <c r="BK779" t="s">
        <v>268</v>
      </c>
      <c r="BL779" t="s">
        <v>268</v>
      </c>
      <c r="BM779" t="s">
        <v>268</v>
      </c>
      <c r="BN779" t="s">
        <v>268</v>
      </c>
      <c r="BO779" t="s">
        <v>268</v>
      </c>
      <c r="BP779" t="s">
        <v>268</v>
      </c>
      <c r="BQ779" t="s">
        <v>268</v>
      </c>
      <c r="BR779" t="s">
        <v>268</v>
      </c>
      <c r="BS779" t="s">
        <v>268</v>
      </c>
      <c r="BT779" t="s">
        <v>268</v>
      </c>
      <c r="BU779" t="s">
        <v>268</v>
      </c>
      <c r="BV779" t="s">
        <v>268</v>
      </c>
      <c r="BW779" t="s">
        <v>268</v>
      </c>
      <c r="BX779" t="s">
        <v>268</v>
      </c>
      <c r="BY779">
        <v>25</v>
      </c>
      <c r="BZ779">
        <v>25</v>
      </c>
      <c r="CA779" t="s">
        <v>142</v>
      </c>
      <c r="CB779" s="356">
        <v>123</v>
      </c>
      <c r="CC779" t="s">
        <v>1817</v>
      </c>
      <c r="CD779" t="s">
        <v>268</v>
      </c>
      <c r="CE779" t="s">
        <v>268</v>
      </c>
      <c r="CF779" t="s">
        <v>268</v>
      </c>
      <c r="CG779" t="s">
        <v>268</v>
      </c>
      <c r="CH779" t="s">
        <v>268</v>
      </c>
      <c r="CI779" t="s">
        <v>268</v>
      </c>
      <c r="CJ779" t="s">
        <v>268</v>
      </c>
      <c r="CK779" t="s">
        <v>268</v>
      </c>
      <c r="CL779" t="s">
        <v>268</v>
      </c>
      <c r="CM779" t="s">
        <v>11224</v>
      </c>
      <c r="CN779">
        <v>15.85</v>
      </c>
      <c r="CO779" t="s">
        <v>268</v>
      </c>
      <c r="CP779">
        <v>15.85</v>
      </c>
      <c r="CQ779">
        <v>365</v>
      </c>
      <c r="CR779" t="s">
        <v>878</v>
      </c>
      <c r="CS779" t="s">
        <v>11225</v>
      </c>
      <c r="CT779" t="s">
        <v>11226</v>
      </c>
      <c r="CU779" t="s">
        <v>11227</v>
      </c>
      <c r="CV779" t="s">
        <v>268</v>
      </c>
      <c r="CW779" t="s">
        <v>268</v>
      </c>
      <c r="CX779" t="s">
        <v>268</v>
      </c>
      <c r="CY779" t="s">
        <v>268</v>
      </c>
      <c r="CZ779" t="s">
        <v>268</v>
      </c>
      <c r="DA779" t="s">
        <v>268</v>
      </c>
      <c r="DB779" s="429">
        <f t="shared" si="162"/>
        <v>0</v>
      </c>
      <c r="DC779" s="284">
        <f t="shared" si="163"/>
        <v>0</v>
      </c>
      <c r="DD779" s="284">
        <f t="shared" si="164"/>
        <v>0</v>
      </c>
      <c r="DE779" s="284">
        <f t="shared" si="165"/>
        <v>0</v>
      </c>
      <c r="DF779" s="295">
        <f t="shared" si="166"/>
        <v>25</v>
      </c>
      <c r="DG779" s="284">
        <f t="shared" si="167"/>
        <v>1</v>
      </c>
      <c r="DH779" s="284">
        <f t="shared" si="168"/>
        <v>0</v>
      </c>
      <c r="DI779" s="284">
        <f t="shared" si="169"/>
        <v>0</v>
      </c>
      <c r="DJ779" s="284">
        <f t="shared" si="170"/>
        <v>0</v>
      </c>
      <c r="DK779" s="295">
        <f t="shared" si="171"/>
        <v>0</v>
      </c>
      <c r="DL779" s="297" t="str">
        <f t="shared" si="172"/>
        <v>A dispo.</v>
      </c>
      <c r="DM779" s="430">
        <f>IFERROR(IF(CA779="D",IF(DL779="A dispo.",DF779*VLOOKUP('DATI INPUT'!$F$27,TARIFFE_UD,4,FALSE),DF779*VLOOKUP(DL779,TARIFFE_UD,4,FALSE)),DF779*VLOOKUP(CB779-100,TARIFFE_UND,4,FALSE)),0)</f>
        <v>15.847118133634497</v>
      </c>
      <c r="DN779" s="430">
        <f>IFERROR(IF(CA779="D",IF(DL779="A dispo.",DK779*VLOOKUP('DATI INPUT'!$F$27,TARIFFE_UD,5,FALSE),DK779*VLOOKUP(DL779,TARIFFE_UD,5,FALSE)),DK779*VLOOKUP(CB779-100,TARIFFE_UND,5,FALSE)),0)</f>
        <v>0</v>
      </c>
      <c r="DO779" s="431">
        <f t="shared" si="173"/>
        <v>-2.8818663655023613E-3</v>
      </c>
      <c r="DP779" s="299">
        <f>IFERROR(IF(CA779="D",IF(DL779="A dispo.",DF779*VLOOKUP('DATI INPUT'!$F$27,TARIFFE_UD,2,FALSE),DF779*VLOOKUP(DL779,TARIFFE_UD,2,FALSE)),DF779*VLOOKUP(CB779-100,TARIFFE_UND,2,FALSE)),0)</f>
        <v>19.798759969571623</v>
      </c>
      <c r="DQ779" s="299">
        <f>IFERROR(IF(CA779="D",IF(DL779="A dispo.",DK779*VLOOKUP('DATI INPUT'!$F$27,TARIFFE_UD,3,FALSE),DK779*VLOOKUP(DL779,TARIFFE_UD,3,FALSE)),DK779*VLOOKUP(CB779-100,TARIFFE_UND,3,FALSE)),0)</f>
        <v>0</v>
      </c>
      <c r="DR779" s="299">
        <f t="shared" si="174"/>
        <v>19.798759969571623</v>
      </c>
    </row>
    <row r="780" spans="1:122" x14ac:dyDescent="0.25">
      <c r="A780" t="s">
        <v>6897</v>
      </c>
      <c r="B780" t="s">
        <v>6898</v>
      </c>
      <c r="C780" t="s">
        <v>6899</v>
      </c>
      <c r="D780" t="s">
        <v>6900</v>
      </c>
      <c r="E780" t="s">
        <v>268</v>
      </c>
      <c r="F780" t="s">
        <v>156</v>
      </c>
      <c r="G780" t="s">
        <v>6901</v>
      </c>
      <c r="H780" t="s">
        <v>1033</v>
      </c>
      <c r="I780" t="s">
        <v>6902</v>
      </c>
      <c r="J780" t="s">
        <v>156</v>
      </c>
      <c r="K780" t="s">
        <v>6903</v>
      </c>
      <c r="L780" t="s">
        <v>960</v>
      </c>
      <c r="M780" t="s">
        <v>6904</v>
      </c>
      <c r="N780" t="s">
        <v>303</v>
      </c>
      <c r="O780" t="s">
        <v>1273</v>
      </c>
      <c r="P780" t="s">
        <v>6905</v>
      </c>
      <c r="Q780" t="s">
        <v>976</v>
      </c>
      <c r="R780" t="s">
        <v>268</v>
      </c>
      <c r="S780" t="s">
        <v>268</v>
      </c>
      <c r="T780" t="s">
        <v>268</v>
      </c>
      <c r="U780" t="s">
        <v>268</v>
      </c>
      <c r="V780" t="s">
        <v>268</v>
      </c>
      <c r="W780" t="s">
        <v>6273</v>
      </c>
      <c r="X780" t="s">
        <v>2699</v>
      </c>
      <c r="Y780" t="s">
        <v>275</v>
      </c>
      <c r="Z780" t="s">
        <v>268</v>
      </c>
      <c r="AA780" t="s">
        <v>268</v>
      </c>
      <c r="AB780" t="s">
        <v>268</v>
      </c>
      <c r="AC780" t="s">
        <v>268</v>
      </c>
      <c r="AD780" t="s">
        <v>268</v>
      </c>
      <c r="AE780" t="s">
        <v>287</v>
      </c>
      <c r="AF780" t="s">
        <v>1811</v>
      </c>
      <c r="AG780" t="s">
        <v>875</v>
      </c>
      <c r="AH780" t="s">
        <v>1848</v>
      </c>
      <c r="AI780" t="s">
        <v>6285</v>
      </c>
      <c r="AJ780" t="s">
        <v>268</v>
      </c>
      <c r="AK780" t="s">
        <v>268</v>
      </c>
      <c r="AL780" t="s">
        <v>268</v>
      </c>
      <c r="AM780" t="s">
        <v>411</v>
      </c>
      <c r="AN780" t="s">
        <v>287</v>
      </c>
      <c r="AO780" t="s">
        <v>1811</v>
      </c>
      <c r="AP780" t="s">
        <v>875</v>
      </c>
      <c r="AQ780" t="s">
        <v>1848</v>
      </c>
      <c r="AR780" t="s">
        <v>6274</v>
      </c>
      <c r="AS780" t="s">
        <v>268</v>
      </c>
      <c r="AT780" t="s">
        <v>366</v>
      </c>
      <c r="AU780" t="s">
        <v>268</v>
      </c>
      <c r="AV780" t="s">
        <v>355</v>
      </c>
      <c r="AW780" t="s">
        <v>268</v>
      </c>
      <c r="AX780" t="s">
        <v>268</v>
      </c>
      <c r="AY780" t="s">
        <v>268</v>
      </c>
      <c r="AZ780" t="s">
        <v>268</v>
      </c>
      <c r="BA780" t="s">
        <v>268</v>
      </c>
      <c r="BB780" t="s">
        <v>268</v>
      </c>
      <c r="BC780" t="s">
        <v>268</v>
      </c>
      <c r="BD780" t="s">
        <v>268</v>
      </c>
      <c r="BE780" t="s">
        <v>268</v>
      </c>
      <c r="BF780" t="s">
        <v>268</v>
      </c>
      <c r="BG780" t="s">
        <v>268</v>
      </c>
      <c r="BH780" t="s">
        <v>268</v>
      </c>
      <c r="BI780" t="s">
        <v>268</v>
      </c>
      <c r="BJ780" t="s">
        <v>268</v>
      </c>
      <c r="BK780" t="s">
        <v>268</v>
      </c>
      <c r="BL780" t="s">
        <v>268</v>
      </c>
      <c r="BM780" t="s">
        <v>268</v>
      </c>
      <c r="BN780" t="s">
        <v>268</v>
      </c>
      <c r="BO780" t="s">
        <v>268</v>
      </c>
      <c r="BP780" t="s">
        <v>268</v>
      </c>
      <c r="BQ780" t="s">
        <v>268</v>
      </c>
      <c r="BR780" t="s">
        <v>268</v>
      </c>
      <c r="BS780" t="s">
        <v>268</v>
      </c>
      <c r="BT780" t="s">
        <v>268</v>
      </c>
      <c r="BU780" t="s">
        <v>268</v>
      </c>
      <c r="BV780" t="s">
        <v>268</v>
      </c>
      <c r="BW780" t="s">
        <v>268</v>
      </c>
      <c r="BX780" t="s">
        <v>268</v>
      </c>
      <c r="BY780">
        <v>88</v>
      </c>
      <c r="BZ780">
        <v>88</v>
      </c>
      <c r="CA780" t="s">
        <v>142</v>
      </c>
      <c r="CB780" s="356">
        <v>122</v>
      </c>
      <c r="CC780" t="s">
        <v>876</v>
      </c>
      <c r="CD780" t="s">
        <v>268</v>
      </c>
      <c r="CE780" t="s">
        <v>268</v>
      </c>
      <c r="CF780" t="s">
        <v>268</v>
      </c>
      <c r="CG780" t="s">
        <v>268</v>
      </c>
      <c r="CH780" t="s">
        <v>268</v>
      </c>
      <c r="CI780" t="s">
        <v>268</v>
      </c>
      <c r="CJ780" t="s">
        <v>268</v>
      </c>
      <c r="CK780" t="s">
        <v>268</v>
      </c>
      <c r="CL780" t="s">
        <v>6906</v>
      </c>
      <c r="CM780" t="s">
        <v>11224</v>
      </c>
      <c r="CN780">
        <v>123.18</v>
      </c>
      <c r="CO780" t="s">
        <v>268</v>
      </c>
      <c r="CP780">
        <v>123.18</v>
      </c>
      <c r="CQ780">
        <v>365</v>
      </c>
      <c r="CR780" t="s">
        <v>878</v>
      </c>
      <c r="CS780" t="s">
        <v>11225</v>
      </c>
      <c r="CT780" t="s">
        <v>11226</v>
      </c>
      <c r="CU780" t="s">
        <v>11227</v>
      </c>
      <c r="CV780" t="s">
        <v>268</v>
      </c>
      <c r="CW780" t="s">
        <v>268</v>
      </c>
      <c r="CX780" t="s">
        <v>268</v>
      </c>
      <c r="CY780" t="s">
        <v>268</v>
      </c>
      <c r="CZ780" t="s">
        <v>268</v>
      </c>
      <c r="DA780" t="s">
        <v>268</v>
      </c>
      <c r="DB780" s="429">
        <f t="shared" si="162"/>
        <v>0</v>
      </c>
      <c r="DC780" s="284">
        <f t="shared" si="163"/>
        <v>0</v>
      </c>
      <c r="DD780" s="284">
        <f t="shared" si="164"/>
        <v>0</v>
      </c>
      <c r="DE780" s="284">
        <f t="shared" si="165"/>
        <v>0</v>
      </c>
      <c r="DF780" s="295">
        <f t="shared" si="166"/>
        <v>88</v>
      </c>
      <c r="DG780" s="284">
        <f t="shared" si="167"/>
        <v>0</v>
      </c>
      <c r="DH780" s="284">
        <f t="shared" si="168"/>
        <v>0</v>
      </c>
      <c r="DI780" s="284">
        <f t="shared" si="169"/>
        <v>0</v>
      </c>
      <c r="DJ780" s="284">
        <f t="shared" si="170"/>
        <v>0</v>
      </c>
      <c r="DK780" s="295">
        <f t="shared" si="171"/>
        <v>1</v>
      </c>
      <c r="DL780" s="297" t="str">
        <f t="shared" si="172"/>
        <v>A dispo.</v>
      </c>
      <c r="DM780" s="430">
        <f>IFERROR(IF(CA780="D",IF(DL780="A dispo.",DF780*VLOOKUP('DATI INPUT'!$F$27,TARIFFE_UD,4,FALSE),DF780*VLOOKUP(DL780,TARIFFE_UD,4,FALSE)),DF780*VLOOKUP(CB780-100,TARIFFE_UND,4,FALSE)),0)</f>
        <v>55.781855830393425</v>
      </c>
      <c r="DN780" s="430">
        <f>IFERROR(IF(CA780="D",IF(DL780="A dispo.",DK780*VLOOKUP('DATI INPUT'!$F$27,TARIFFE_UD,5,FALSE),DK780*VLOOKUP(DL780,TARIFFE_UD,5,FALSE)),DK780*VLOOKUP(CB780-100,TARIFFE_UND,5,FALSE)),0)</f>
        <v>67.397800635548478</v>
      </c>
      <c r="DO780" s="431">
        <f t="shared" si="173"/>
        <v>-3.4353405810350068E-4</v>
      </c>
      <c r="DP780" s="299">
        <f>IFERROR(IF(CA780="D",IF(DL780="A dispo.",DF780*VLOOKUP('DATI INPUT'!$F$27,TARIFFE_UD,2,FALSE),DF780*VLOOKUP(DL780,TARIFFE_UD,2,FALSE)),DF780*VLOOKUP(CB780-100,TARIFFE_UND,2,FALSE)),0)</f>
        <v>69.691635092892113</v>
      </c>
      <c r="DQ780" s="299">
        <f>IFERROR(IF(CA780="D",IF(DL780="A dispo.",DK780*VLOOKUP('DATI INPUT'!$F$27,TARIFFE_UD,3,FALSE),DK780*VLOOKUP(DL780,TARIFFE_UD,3,FALSE)),DK780*VLOOKUP(CB780-100,TARIFFE_UND,3,FALSE)),0)</f>
        <v>60.367780403072892</v>
      </c>
      <c r="DR780" s="299">
        <f t="shared" si="174"/>
        <v>130.059415495965</v>
      </c>
    </row>
    <row r="781" spans="1:122" x14ac:dyDescent="0.25">
      <c r="A781" t="s">
        <v>6907</v>
      </c>
      <c r="B781" t="s">
        <v>6908</v>
      </c>
      <c r="C781" t="s">
        <v>6909</v>
      </c>
      <c r="D781" t="s">
        <v>6910</v>
      </c>
      <c r="E781" t="s">
        <v>268</v>
      </c>
      <c r="F781" t="s">
        <v>156</v>
      </c>
      <c r="G781" t="s">
        <v>6911</v>
      </c>
      <c r="H781" t="s">
        <v>3427</v>
      </c>
      <c r="I781" t="s">
        <v>6912</v>
      </c>
      <c r="J781" t="s">
        <v>274</v>
      </c>
      <c r="K781" t="s">
        <v>6913</v>
      </c>
      <c r="L781" t="s">
        <v>984</v>
      </c>
      <c r="M781" t="s">
        <v>6914</v>
      </c>
      <c r="N781" t="s">
        <v>895</v>
      </c>
      <c r="O781" t="s">
        <v>896</v>
      </c>
      <c r="P781" t="s">
        <v>6915</v>
      </c>
      <c r="Q781" t="s">
        <v>330</v>
      </c>
      <c r="R781" t="s">
        <v>268</v>
      </c>
      <c r="S781" t="s">
        <v>268</v>
      </c>
      <c r="T781" t="s">
        <v>268</v>
      </c>
      <c r="U781" t="s">
        <v>268</v>
      </c>
      <c r="V781" t="s">
        <v>268</v>
      </c>
      <c r="W781" t="s">
        <v>6916</v>
      </c>
      <c r="X781" t="s">
        <v>2506</v>
      </c>
      <c r="Y781" t="s">
        <v>386</v>
      </c>
      <c r="Z781" t="s">
        <v>268</v>
      </c>
      <c r="AA781" t="s">
        <v>268</v>
      </c>
      <c r="AB781" t="s">
        <v>268</v>
      </c>
      <c r="AC781" t="s">
        <v>268</v>
      </c>
      <c r="AD781" t="s">
        <v>268</v>
      </c>
      <c r="AE781" t="s">
        <v>287</v>
      </c>
      <c r="AF781" t="s">
        <v>1811</v>
      </c>
      <c r="AG781" t="s">
        <v>875</v>
      </c>
      <c r="AH781" t="s">
        <v>1848</v>
      </c>
      <c r="AI781" t="s">
        <v>952</v>
      </c>
      <c r="AJ781" t="s">
        <v>268</v>
      </c>
      <c r="AK781" t="s">
        <v>395</v>
      </c>
      <c r="AL781" t="s">
        <v>268</v>
      </c>
      <c r="AM781" t="s">
        <v>288</v>
      </c>
      <c r="AN781" t="s">
        <v>268</v>
      </c>
      <c r="AO781" t="s">
        <v>268</v>
      </c>
      <c r="AP781" t="s">
        <v>268</v>
      </c>
      <c r="AQ781" t="s">
        <v>268</v>
      </c>
      <c r="AR781" t="s">
        <v>268</v>
      </c>
      <c r="AS781" t="s">
        <v>268</v>
      </c>
      <c r="AT781" t="s">
        <v>268</v>
      </c>
      <c r="AU781" t="s">
        <v>268</v>
      </c>
      <c r="AV781" t="s">
        <v>268</v>
      </c>
      <c r="AW781" t="s">
        <v>268</v>
      </c>
      <c r="AX781" t="s">
        <v>268</v>
      </c>
      <c r="AY781" t="s">
        <v>268</v>
      </c>
      <c r="AZ781" t="s">
        <v>268</v>
      </c>
      <c r="BA781" t="s">
        <v>268</v>
      </c>
      <c r="BB781" t="s">
        <v>268</v>
      </c>
      <c r="BC781" t="s">
        <v>268</v>
      </c>
      <c r="BD781" t="s">
        <v>268</v>
      </c>
      <c r="BE781" t="s">
        <v>268</v>
      </c>
      <c r="BF781" t="s">
        <v>268</v>
      </c>
      <c r="BG781" t="s">
        <v>268</v>
      </c>
      <c r="BH781" t="s">
        <v>268</v>
      </c>
      <c r="BI781" t="s">
        <v>268</v>
      </c>
      <c r="BJ781" t="s">
        <v>268</v>
      </c>
      <c r="BK781" t="s">
        <v>268</v>
      </c>
      <c r="BL781" t="s">
        <v>268</v>
      </c>
      <c r="BM781" t="s">
        <v>268</v>
      </c>
      <c r="BN781" t="s">
        <v>268</v>
      </c>
      <c r="BO781" t="s">
        <v>268</v>
      </c>
      <c r="BP781" t="s">
        <v>268</v>
      </c>
      <c r="BQ781" t="s">
        <v>268</v>
      </c>
      <c r="BR781" t="s">
        <v>268</v>
      </c>
      <c r="BS781" t="s">
        <v>268</v>
      </c>
      <c r="BT781" t="s">
        <v>268</v>
      </c>
      <c r="BU781" t="s">
        <v>268</v>
      </c>
      <c r="BV781" t="s">
        <v>268</v>
      </c>
      <c r="BW781" t="s">
        <v>268</v>
      </c>
      <c r="BX781" t="s">
        <v>268</v>
      </c>
      <c r="BY781">
        <v>65.3</v>
      </c>
      <c r="BZ781">
        <v>65.3</v>
      </c>
      <c r="CA781" t="s">
        <v>142</v>
      </c>
      <c r="CB781" s="356">
        <v>122</v>
      </c>
      <c r="CC781" t="s">
        <v>876</v>
      </c>
      <c r="CD781" t="s">
        <v>268</v>
      </c>
      <c r="CE781" t="s">
        <v>268</v>
      </c>
      <c r="CF781" t="s">
        <v>268</v>
      </c>
      <c r="CG781" t="s">
        <v>268</v>
      </c>
      <c r="CH781" t="s">
        <v>268</v>
      </c>
      <c r="CI781" t="s">
        <v>268</v>
      </c>
      <c r="CJ781" t="s">
        <v>268</v>
      </c>
      <c r="CK781" t="s">
        <v>268</v>
      </c>
      <c r="CL781" t="s">
        <v>6917</v>
      </c>
      <c r="CM781" t="s">
        <v>11224</v>
      </c>
      <c r="CN781">
        <v>108.79</v>
      </c>
      <c r="CO781" t="s">
        <v>268</v>
      </c>
      <c r="CP781">
        <v>108.79</v>
      </c>
      <c r="CQ781">
        <v>365</v>
      </c>
      <c r="CR781" t="s">
        <v>878</v>
      </c>
      <c r="CS781" t="s">
        <v>11225</v>
      </c>
      <c r="CT781" t="s">
        <v>11226</v>
      </c>
      <c r="CU781" t="s">
        <v>11227</v>
      </c>
      <c r="CV781" t="s">
        <v>268</v>
      </c>
      <c r="CW781" t="s">
        <v>268</v>
      </c>
      <c r="CX781" t="s">
        <v>268</v>
      </c>
      <c r="CY781" t="s">
        <v>268</v>
      </c>
      <c r="CZ781" t="s">
        <v>268</v>
      </c>
      <c r="DA781" t="s">
        <v>268</v>
      </c>
      <c r="DB781" s="429">
        <f t="shared" si="162"/>
        <v>0</v>
      </c>
      <c r="DC781" s="284">
        <f t="shared" si="163"/>
        <v>0</v>
      </c>
      <c r="DD781" s="284">
        <f t="shared" si="164"/>
        <v>0</v>
      </c>
      <c r="DE781" s="284">
        <f t="shared" si="165"/>
        <v>0</v>
      </c>
      <c r="DF781" s="295">
        <f t="shared" si="166"/>
        <v>65.3</v>
      </c>
      <c r="DG781" s="284">
        <f t="shared" si="167"/>
        <v>0</v>
      </c>
      <c r="DH781" s="284">
        <f t="shared" si="168"/>
        <v>0</v>
      </c>
      <c r="DI781" s="284">
        <f t="shared" si="169"/>
        <v>0</v>
      </c>
      <c r="DJ781" s="284">
        <f t="shared" si="170"/>
        <v>0</v>
      </c>
      <c r="DK781" s="295">
        <f t="shared" si="171"/>
        <v>1</v>
      </c>
      <c r="DL781" s="297" t="str">
        <f t="shared" si="172"/>
        <v>A dispo.</v>
      </c>
      <c r="DM781" s="430">
        <f>IFERROR(IF(CA781="D",IF(DL781="A dispo.",DF781*VLOOKUP('DATI INPUT'!$F$27,TARIFFE_UD,4,FALSE),DF781*VLOOKUP(DL781,TARIFFE_UD,4,FALSE)),DF781*VLOOKUP(CB781-100,TARIFFE_UND,4,FALSE)),0)</f>
        <v>41.392672565053303</v>
      </c>
      <c r="DN781" s="430">
        <f>IFERROR(IF(CA781="D",IF(DL781="A dispo.",DK781*VLOOKUP('DATI INPUT'!$F$27,TARIFFE_UD,5,FALSE),DK781*VLOOKUP(DL781,TARIFFE_UD,5,FALSE)),DK781*VLOOKUP(CB781-100,TARIFFE_UND,5,FALSE)),0)</f>
        <v>67.397800635548478</v>
      </c>
      <c r="DO781" s="431">
        <f t="shared" si="173"/>
        <v>4.7320060177469259E-4</v>
      </c>
      <c r="DP781" s="299">
        <f>IFERROR(IF(CA781="D",IF(DL781="A dispo.",DF781*VLOOKUP('DATI INPUT'!$F$27,TARIFFE_UD,2,FALSE),DF781*VLOOKUP(DL781,TARIFFE_UD,2,FALSE)),DF781*VLOOKUP(CB781-100,TARIFFE_UND,2,FALSE)),0)</f>
        <v>51.714361040521077</v>
      </c>
      <c r="DQ781" s="299">
        <f>IFERROR(IF(CA781="D",IF(DL781="A dispo.",DK781*VLOOKUP('DATI INPUT'!$F$27,TARIFFE_UD,3,FALSE),DK781*VLOOKUP(DL781,TARIFFE_UD,3,FALSE)),DK781*VLOOKUP(CB781-100,TARIFFE_UND,3,FALSE)),0)</f>
        <v>60.367780403072892</v>
      </c>
      <c r="DR781" s="299">
        <f t="shared" si="174"/>
        <v>112.08214144359397</v>
      </c>
    </row>
    <row r="782" spans="1:122" x14ac:dyDescent="0.25">
      <c r="A782" t="s">
        <v>6918</v>
      </c>
      <c r="B782" t="s">
        <v>6919</v>
      </c>
      <c r="C782" t="s">
        <v>6920</v>
      </c>
      <c r="D782" t="s">
        <v>6921</v>
      </c>
      <c r="E782" t="s">
        <v>268</v>
      </c>
      <c r="F782" t="s">
        <v>156</v>
      </c>
      <c r="G782" t="s">
        <v>6922</v>
      </c>
      <c r="H782" t="s">
        <v>3427</v>
      </c>
      <c r="I782" t="s">
        <v>1957</v>
      </c>
      <c r="J782" t="s">
        <v>156</v>
      </c>
      <c r="K782" t="s">
        <v>6923</v>
      </c>
      <c r="L782" t="s">
        <v>984</v>
      </c>
      <c r="M782" t="s">
        <v>6924</v>
      </c>
      <c r="N782" t="s">
        <v>6750</v>
      </c>
      <c r="O782" t="s">
        <v>289</v>
      </c>
      <c r="P782" t="s">
        <v>2789</v>
      </c>
      <c r="Q782" t="s">
        <v>343</v>
      </c>
      <c r="R782" t="s">
        <v>268</v>
      </c>
      <c r="S782" t="s">
        <v>268</v>
      </c>
      <c r="T782" t="s">
        <v>268</v>
      </c>
      <c r="U782" t="s">
        <v>268</v>
      </c>
      <c r="V782" t="s">
        <v>268</v>
      </c>
      <c r="W782" t="s">
        <v>6925</v>
      </c>
      <c r="X782" t="s">
        <v>2506</v>
      </c>
      <c r="Y782" t="s">
        <v>272</v>
      </c>
      <c r="Z782" t="s">
        <v>268</v>
      </c>
      <c r="AA782" t="s">
        <v>268</v>
      </c>
      <c r="AB782" t="s">
        <v>268</v>
      </c>
      <c r="AC782" t="s">
        <v>268</v>
      </c>
      <c r="AD782" t="s">
        <v>268</v>
      </c>
      <c r="AE782" t="s">
        <v>287</v>
      </c>
      <c r="AF782" t="s">
        <v>1811</v>
      </c>
      <c r="AG782" t="s">
        <v>875</v>
      </c>
      <c r="AH782" t="s">
        <v>1848</v>
      </c>
      <c r="AI782" t="s">
        <v>952</v>
      </c>
      <c r="AJ782" t="s">
        <v>268</v>
      </c>
      <c r="AK782" t="s">
        <v>381</v>
      </c>
      <c r="AL782" t="s">
        <v>268</v>
      </c>
      <c r="AM782" t="s">
        <v>288</v>
      </c>
      <c r="AN782" t="s">
        <v>268</v>
      </c>
      <c r="AO782" t="s">
        <v>268</v>
      </c>
      <c r="AP782" t="s">
        <v>268</v>
      </c>
      <c r="AQ782" t="s">
        <v>268</v>
      </c>
      <c r="AR782" t="s">
        <v>268</v>
      </c>
      <c r="AS782" t="s">
        <v>268</v>
      </c>
      <c r="AT782" t="s">
        <v>268</v>
      </c>
      <c r="AU782" t="s">
        <v>268</v>
      </c>
      <c r="AV782" t="s">
        <v>268</v>
      </c>
      <c r="AW782" t="s">
        <v>268</v>
      </c>
      <c r="AX782" t="s">
        <v>268</v>
      </c>
      <c r="AY782" t="s">
        <v>268</v>
      </c>
      <c r="AZ782" t="s">
        <v>268</v>
      </c>
      <c r="BA782" t="s">
        <v>268</v>
      </c>
      <c r="BB782" t="s">
        <v>268</v>
      </c>
      <c r="BC782" t="s">
        <v>268</v>
      </c>
      <c r="BD782" t="s">
        <v>268</v>
      </c>
      <c r="BE782" t="s">
        <v>268</v>
      </c>
      <c r="BF782" t="s">
        <v>268</v>
      </c>
      <c r="BG782" t="s">
        <v>268</v>
      </c>
      <c r="BH782" t="s">
        <v>268</v>
      </c>
      <c r="BI782" t="s">
        <v>268</v>
      </c>
      <c r="BJ782" t="s">
        <v>268</v>
      </c>
      <c r="BK782" t="s">
        <v>268</v>
      </c>
      <c r="BL782" t="s">
        <v>268</v>
      </c>
      <c r="BM782" t="s">
        <v>268</v>
      </c>
      <c r="BN782" t="s">
        <v>268</v>
      </c>
      <c r="BO782" t="s">
        <v>268</v>
      </c>
      <c r="BP782" t="s">
        <v>268</v>
      </c>
      <c r="BQ782" t="s">
        <v>268</v>
      </c>
      <c r="BR782" t="s">
        <v>268</v>
      </c>
      <c r="BS782" t="s">
        <v>268</v>
      </c>
      <c r="BT782" t="s">
        <v>268</v>
      </c>
      <c r="BU782" t="s">
        <v>268</v>
      </c>
      <c r="BV782" t="s">
        <v>268</v>
      </c>
      <c r="BW782" t="s">
        <v>268</v>
      </c>
      <c r="BX782" t="s">
        <v>268</v>
      </c>
      <c r="BY782">
        <v>80.33</v>
      </c>
      <c r="BZ782">
        <v>80.33</v>
      </c>
      <c r="CA782" t="s">
        <v>142</v>
      </c>
      <c r="CB782" s="356">
        <v>122</v>
      </c>
      <c r="CC782" t="s">
        <v>876</v>
      </c>
      <c r="CD782" t="s">
        <v>268</v>
      </c>
      <c r="CE782" t="s">
        <v>268</v>
      </c>
      <c r="CF782" t="s">
        <v>268</v>
      </c>
      <c r="CG782" t="s">
        <v>268</v>
      </c>
      <c r="CH782" t="s">
        <v>268</v>
      </c>
      <c r="CI782" t="s">
        <v>268</v>
      </c>
      <c r="CJ782" t="s">
        <v>268</v>
      </c>
      <c r="CK782" t="s">
        <v>268</v>
      </c>
      <c r="CL782" t="s">
        <v>6926</v>
      </c>
      <c r="CM782" t="s">
        <v>11224</v>
      </c>
      <c r="CN782">
        <v>118.32</v>
      </c>
      <c r="CO782" t="s">
        <v>268</v>
      </c>
      <c r="CP782">
        <v>118.32</v>
      </c>
      <c r="CQ782">
        <v>365</v>
      </c>
      <c r="CR782" t="s">
        <v>878</v>
      </c>
      <c r="CS782" t="s">
        <v>11225</v>
      </c>
      <c r="CT782" t="s">
        <v>11226</v>
      </c>
      <c r="CU782" t="s">
        <v>11227</v>
      </c>
      <c r="CV782" t="s">
        <v>268</v>
      </c>
      <c r="CW782" t="s">
        <v>268</v>
      </c>
      <c r="CX782" t="s">
        <v>268</v>
      </c>
      <c r="CY782" t="s">
        <v>268</v>
      </c>
      <c r="CZ782" t="s">
        <v>268</v>
      </c>
      <c r="DA782" t="s">
        <v>268</v>
      </c>
      <c r="DB782" s="429">
        <f t="shared" si="162"/>
        <v>0</v>
      </c>
      <c r="DC782" s="284">
        <f t="shared" si="163"/>
        <v>0</v>
      </c>
      <c r="DD782" s="284">
        <f t="shared" si="164"/>
        <v>0</v>
      </c>
      <c r="DE782" s="284">
        <f t="shared" si="165"/>
        <v>0</v>
      </c>
      <c r="DF782" s="295">
        <f t="shared" si="166"/>
        <v>80.33</v>
      </c>
      <c r="DG782" s="284">
        <f t="shared" si="167"/>
        <v>0</v>
      </c>
      <c r="DH782" s="284">
        <f t="shared" si="168"/>
        <v>0</v>
      </c>
      <c r="DI782" s="284">
        <f t="shared" si="169"/>
        <v>0</v>
      </c>
      <c r="DJ782" s="284">
        <f t="shared" si="170"/>
        <v>0</v>
      </c>
      <c r="DK782" s="295">
        <f t="shared" si="171"/>
        <v>1</v>
      </c>
      <c r="DL782" s="297" t="str">
        <f t="shared" si="172"/>
        <v>A dispo.</v>
      </c>
      <c r="DM782" s="430">
        <f>IFERROR(IF(CA782="D",IF(DL782="A dispo.",DF782*VLOOKUP('DATI INPUT'!$F$27,TARIFFE_UD,4,FALSE),DF782*VLOOKUP(DL782,TARIFFE_UD,4,FALSE)),DF782*VLOOKUP(CB782-100,TARIFFE_UND,4,FALSE)),0)</f>
        <v>50.919959986994364</v>
      </c>
      <c r="DN782" s="430">
        <f>IFERROR(IF(CA782="D",IF(DL782="A dispo.",DK782*VLOOKUP('DATI INPUT'!$F$27,TARIFFE_UD,5,FALSE),DK782*VLOOKUP(DL782,TARIFFE_UD,5,FALSE)),DK782*VLOOKUP(CB782-100,TARIFFE_UND,5,FALSE)),0)</f>
        <v>67.397800635548478</v>
      </c>
      <c r="DO782" s="431">
        <f t="shared" si="173"/>
        <v>-2.2393774571582981E-3</v>
      </c>
      <c r="DP782" s="299">
        <f>IFERROR(IF(CA782="D",IF(DL782="A dispo.",DF782*VLOOKUP('DATI INPUT'!$F$27,TARIFFE_UD,2,FALSE),DF782*VLOOKUP(DL782,TARIFFE_UD,2,FALSE)),DF782*VLOOKUP(CB782-100,TARIFFE_UND,2,FALSE)),0)</f>
        <v>63.617375534227534</v>
      </c>
      <c r="DQ782" s="299">
        <f>IFERROR(IF(CA782="D",IF(DL782="A dispo.",DK782*VLOOKUP('DATI INPUT'!$F$27,TARIFFE_UD,3,FALSE),DK782*VLOOKUP(DL782,TARIFFE_UD,3,FALSE)),DK782*VLOOKUP(CB782-100,TARIFFE_UND,3,FALSE)),0)</f>
        <v>60.367780403072892</v>
      </c>
      <c r="DR782" s="299">
        <f t="shared" si="174"/>
        <v>123.98515593730042</v>
      </c>
    </row>
    <row r="783" spans="1:122" x14ac:dyDescent="0.25">
      <c r="A783" t="s">
        <v>6927</v>
      </c>
      <c r="B783" t="s">
        <v>6928</v>
      </c>
      <c r="C783" t="s">
        <v>6929</v>
      </c>
      <c r="D783" t="s">
        <v>6930</v>
      </c>
      <c r="E783" t="s">
        <v>268</v>
      </c>
      <c r="F783" t="s">
        <v>156</v>
      </c>
      <c r="G783" t="s">
        <v>6931</v>
      </c>
      <c r="H783" t="s">
        <v>3590</v>
      </c>
      <c r="I783" t="s">
        <v>6932</v>
      </c>
      <c r="J783" t="s">
        <v>156</v>
      </c>
      <c r="K783" t="s">
        <v>6933</v>
      </c>
      <c r="L783" t="s">
        <v>6934</v>
      </c>
      <c r="M783" t="s">
        <v>6935</v>
      </c>
      <c r="N783" t="s">
        <v>3592</v>
      </c>
      <c r="O783" t="s">
        <v>3594</v>
      </c>
      <c r="P783" t="s">
        <v>6936</v>
      </c>
      <c r="Q783" t="s">
        <v>275</v>
      </c>
      <c r="R783" t="s">
        <v>268</v>
      </c>
      <c r="S783" t="s">
        <v>268</v>
      </c>
      <c r="T783" t="s">
        <v>268</v>
      </c>
      <c r="U783" t="s">
        <v>268</v>
      </c>
      <c r="V783" t="s">
        <v>282</v>
      </c>
      <c r="W783" t="s">
        <v>6937</v>
      </c>
      <c r="X783" t="s">
        <v>2930</v>
      </c>
      <c r="Y783" t="s">
        <v>276</v>
      </c>
      <c r="Z783" t="s">
        <v>268</v>
      </c>
      <c r="AA783" t="s">
        <v>268</v>
      </c>
      <c r="AB783" t="s">
        <v>268</v>
      </c>
      <c r="AC783" t="s">
        <v>268</v>
      </c>
      <c r="AD783" t="s">
        <v>268</v>
      </c>
      <c r="AE783" t="s">
        <v>287</v>
      </c>
      <c r="AF783" t="s">
        <v>1811</v>
      </c>
      <c r="AG783" t="s">
        <v>875</v>
      </c>
      <c r="AH783" t="s">
        <v>1848</v>
      </c>
      <c r="AI783" t="s">
        <v>1355</v>
      </c>
      <c r="AJ783" t="s">
        <v>268</v>
      </c>
      <c r="AK783" t="s">
        <v>268</v>
      </c>
      <c r="AL783" t="s">
        <v>268</v>
      </c>
      <c r="AM783" t="s">
        <v>288</v>
      </c>
      <c r="AN783" t="s">
        <v>268</v>
      </c>
      <c r="AO783" t="s">
        <v>268</v>
      </c>
      <c r="AP783" t="s">
        <v>268</v>
      </c>
      <c r="AQ783" t="s">
        <v>268</v>
      </c>
      <c r="AR783" t="s">
        <v>268</v>
      </c>
      <c r="AS783" t="s">
        <v>268</v>
      </c>
      <c r="AT783" t="s">
        <v>268</v>
      </c>
      <c r="AU783" t="s">
        <v>268</v>
      </c>
      <c r="AV783" t="s">
        <v>268</v>
      </c>
      <c r="AW783" t="s">
        <v>268</v>
      </c>
      <c r="AX783" t="s">
        <v>268</v>
      </c>
      <c r="AY783" t="s">
        <v>268</v>
      </c>
      <c r="AZ783" t="s">
        <v>268</v>
      </c>
      <c r="BA783" t="s">
        <v>268</v>
      </c>
      <c r="BB783" t="s">
        <v>268</v>
      </c>
      <c r="BC783" t="s">
        <v>268</v>
      </c>
      <c r="BD783" t="s">
        <v>268</v>
      </c>
      <c r="BE783" t="s">
        <v>268</v>
      </c>
      <c r="BF783" t="s">
        <v>268</v>
      </c>
      <c r="BG783" t="s">
        <v>268</v>
      </c>
      <c r="BH783" t="s">
        <v>268</v>
      </c>
      <c r="BI783" t="s">
        <v>268</v>
      </c>
      <c r="BJ783" t="s">
        <v>268</v>
      </c>
      <c r="BK783" t="s">
        <v>268</v>
      </c>
      <c r="BL783" t="s">
        <v>268</v>
      </c>
      <c r="BM783" t="s">
        <v>268</v>
      </c>
      <c r="BN783" t="s">
        <v>268</v>
      </c>
      <c r="BO783" t="s">
        <v>268</v>
      </c>
      <c r="BP783" t="s">
        <v>268</v>
      </c>
      <c r="BQ783" t="s">
        <v>268</v>
      </c>
      <c r="BR783" t="s">
        <v>268</v>
      </c>
      <c r="BS783" t="s">
        <v>268</v>
      </c>
      <c r="BT783" t="s">
        <v>268</v>
      </c>
      <c r="BU783" t="s">
        <v>268</v>
      </c>
      <c r="BV783" t="s">
        <v>268</v>
      </c>
      <c r="BW783" t="s">
        <v>268</v>
      </c>
      <c r="BX783" t="s">
        <v>268</v>
      </c>
      <c r="BY783">
        <v>128</v>
      </c>
      <c r="BZ783">
        <v>128</v>
      </c>
      <c r="CA783" t="s">
        <v>142</v>
      </c>
      <c r="CB783" s="356">
        <v>122</v>
      </c>
      <c r="CC783" t="s">
        <v>876</v>
      </c>
      <c r="CD783" t="s">
        <v>268</v>
      </c>
      <c r="CE783" t="s">
        <v>268</v>
      </c>
      <c r="CF783" t="s">
        <v>268</v>
      </c>
      <c r="CG783" t="s">
        <v>268</v>
      </c>
      <c r="CH783" t="s">
        <v>268</v>
      </c>
      <c r="CI783" t="s">
        <v>268</v>
      </c>
      <c r="CJ783" t="s">
        <v>268</v>
      </c>
      <c r="CK783" t="s">
        <v>268</v>
      </c>
      <c r="CL783" t="s">
        <v>6938</v>
      </c>
      <c r="CM783" t="s">
        <v>11224</v>
      </c>
      <c r="CN783">
        <v>148.54</v>
      </c>
      <c r="CO783" t="s">
        <v>268</v>
      </c>
      <c r="CP783">
        <v>148.54</v>
      </c>
      <c r="CQ783">
        <v>365</v>
      </c>
      <c r="CR783" t="s">
        <v>878</v>
      </c>
      <c r="CS783" t="s">
        <v>11225</v>
      </c>
      <c r="CT783" t="s">
        <v>11226</v>
      </c>
      <c r="CU783" t="s">
        <v>11227</v>
      </c>
      <c r="CV783" t="s">
        <v>268</v>
      </c>
      <c r="CW783" t="s">
        <v>268</v>
      </c>
      <c r="CX783" t="s">
        <v>268</v>
      </c>
      <c r="CY783" t="s">
        <v>268</v>
      </c>
      <c r="CZ783" t="s">
        <v>268</v>
      </c>
      <c r="DA783" t="s">
        <v>268</v>
      </c>
      <c r="DB783" s="429">
        <f t="shared" si="162"/>
        <v>0</v>
      </c>
      <c r="DC783" s="284">
        <f t="shared" si="163"/>
        <v>0</v>
      </c>
      <c r="DD783" s="284">
        <f t="shared" si="164"/>
        <v>0</v>
      </c>
      <c r="DE783" s="284">
        <f t="shared" si="165"/>
        <v>0</v>
      </c>
      <c r="DF783" s="295">
        <f t="shared" si="166"/>
        <v>128</v>
      </c>
      <c r="DG783" s="284">
        <f t="shared" si="167"/>
        <v>0</v>
      </c>
      <c r="DH783" s="284">
        <f t="shared" si="168"/>
        <v>0</v>
      </c>
      <c r="DI783" s="284">
        <f t="shared" si="169"/>
        <v>0</v>
      </c>
      <c r="DJ783" s="284">
        <f t="shared" si="170"/>
        <v>0</v>
      </c>
      <c r="DK783" s="295">
        <f t="shared" si="171"/>
        <v>1</v>
      </c>
      <c r="DL783" s="297" t="str">
        <f t="shared" si="172"/>
        <v>A dispo.</v>
      </c>
      <c r="DM783" s="430">
        <f>IFERROR(IF(CA783="D",IF(DL783="A dispo.",DF783*VLOOKUP('DATI INPUT'!$F$27,TARIFFE_UD,4,FALSE),DF783*VLOOKUP(DL783,TARIFFE_UD,4,FALSE)),DF783*VLOOKUP(CB783-100,TARIFFE_UND,4,FALSE)),0)</f>
        <v>81.137244844208624</v>
      </c>
      <c r="DN783" s="430">
        <f>IFERROR(IF(CA783="D",IF(DL783="A dispo.",DK783*VLOOKUP('DATI INPUT'!$F$27,TARIFFE_UD,5,FALSE),DK783*VLOOKUP(DL783,TARIFFE_UD,5,FALSE)),DK783*VLOOKUP(CB783-100,TARIFFE_UND,5,FALSE)),0)</f>
        <v>67.397800635548478</v>
      </c>
      <c r="DO783" s="431">
        <f t="shared" si="173"/>
        <v>-4.9545202428760149E-3</v>
      </c>
      <c r="DP783" s="299">
        <f>IFERROR(IF(CA783="D",IF(DL783="A dispo.",DF783*VLOOKUP('DATI INPUT'!$F$27,TARIFFE_UD,2,FALSE),DF783*VLOOKUP(DL783,TARIFFE_UD,2,FALSE)),DF783*VLOOKUP(CB783-100,TARIFFE_UND,2,FALSE)),0)</f>
        <v>101.36965104420671</v>
      </c>
      <c r="DQ783" s="299">
        <f>IFERROR(IF(CA783="D",IF(DL783="A dispo.",DK783*VLOOKUP('DATI INPUT'!$F$27,TARIFFE_UD,3,FALSE),DK783*VLOOKUP(DL783,TARIFFE_UD,3,FALSE)),DK783*VLOOKUP(CB783-100,TARIFFE_UND,3,FALSE)),0)</f>
        <v>60.367780403072892</v>
      </c>
      <c r="DR783" s="299">
        <f t="shared" si="174"/>
        <v>161.73743144727959</v>
      </c>
    </row>
    <row r="784" spans="1:122" x14ac:dyDescent="0.25">
      <c r="A784" t="s">
        <v>6939</v>
      </c>
      <c r="B784" t="s">
        <v>6940</v>
      </c>
      <c r="C784" t="s">
        <v>802</v>
      </c>
      <c r="D784" t="s">
        <v>6941</v>
      </c>
      <c r="E784" t="s">
        <v>268</v>
      </c>
      <c r="F784" t="s">
        <v>156</v>
      </c>
      <c r="G784" t="s">
        <v>6942</v>
      </c>
      <c r="H784" t="s">
        <v>6943</v>
      </c>
      <c r="I784" t="s">
        <v>408</v>
      </c>
      <c r="J784" t="s">
        <v>274</v>
      </c>
      <c r="K784" t="s">
        <v>2668</v>
      </c>
      <c r="L784" t="s">
        <v>4212</v>
      </c>
      <c r="M784" t="s">
        <v>6944</v>
      </c>
      <c r="N784" t="s">
        <v>4212</v>
      </c>
      <c r="O784" t="s">
        <v>4213</v>
      </c>
      <c r="P784" t="s">
        <v>6945</v>
      </c>
      <c r="Q784" t="s">
        <v>309</v>
      </c>
      <c r="R784" t="s">
        <v>268</v>
      </c>
      <c r="S784" t="s">
        <v>268</v>
      </c>
      <c r="T784" t="s">
        <v>268</v>
      </c>
      <c r="U784" t="s">
        <v>268</v>
      </c>
      <c r="V784" t="s">
        <v>268</v>
      </c>
      <c r="W784" t="s">
        <v>6946</v>
      </c>
      <c r="X784" t="s">
        <v>6947</v>
      </c>
      <c r="Y784" t="s">
        <v>268</v>
      </c>
      <c r="Z784" t="s">
        <v>268</v>
      </c>
      <c r="AA784" t="s">
        <v>268</v>
      </c>
      <c r="AB784" t="s">
        <v>268</v>
      </c>
      <c r="AC784" t="s">
        <v>268</v>
      </c>
      <c r="AD784" t="s">
        <v>268</v>
      </c>
      <c r="AE784" t="s">
        <v>287</v>
      </c>
      <c r="AF784" t="s">
        <v>1811</v>
      </c>
      <c r="AG784" t="s">
        <v>875</v>
      </c>
      <c r="AH784" t="s">
        <v>2387</v>
      </c>
      <c r="AI784" t="s">
        <v>1144</v>
      </c>
      <c r="AJ784" t="s">
        <v>268</v>
      </c>
      <c r="AK784" t="s">
        <v>268</v>
      </c>
      <c r="AL784" t="s">
        <v>268</v>
      </c>
      <c r="AM784" t="s">
        <v>990</v>
      </c>
      <c r="AN784" t="s">
        <v>268</v>
      </c>
      <c r="AO784" t="s">
        <v>268</v>
      </c>
      <c r="AP784" t="s">
        <v>268</v>
      </c>
      <c r="AQ784" t="s">
        <v>268</v>
      </c>
      <c r="AR784" t="s">
        <v>268</v>
      </c>
      <c r="AS784" t="s">
        <v>268</v>
      </c>
      <c r="AT784" t="s">
        <v>268</v>
      </c>
      <c r="AU784" t="s">
        <v>268</v>
      </c>
      <c r="AV784" t="s">
        <v>268</v>
      </c>
      <c r="AW784" t="s">
        <v>268</v>
      </c>
      <c r="AX784" t="s">
        <v>268</v>
      </c>
      <c r="AY784" t="s">
        <v>268</v>
      </c>
      <c r="AZ784" t="s">
        <v>268</v>
      </c>
      <c r="BA784" t="s">
        <v>268</v>
      </c>
      <c r="BB784" t="s">
        <v>268</v>
      </c>
      <c r="BC784" t="s">
        <v>268</v>
      </c>
      <c r="BD784" t="s">
        <v>268</v>
      </c>
      <c r="BE784" t="s">
        <v>268</v>
      </c>
      <c r="BF784" t="s">
        <v>268</v>
      </c>
      <c r="BG784" t="s">
        <v>268</v>
      </c>
      <c r="BH784" t="s">
        <v>268</v>
      </c>
      <c r="BI784" t="s">
        <v>268</v>
      </c>
      <c r="BJ784" t="s">
        <v>268</v>
      </c>
      <c r="BK784" t="s">
        <v>268</v>
      </c>
      <c r="BL784" t="s">
        <v>268</v>
      </c>
      <c r="BM784" t="s">
        <v>268</v>
      </c>
      <c r="BN784" t="s">
        <v>268</v>
      </c>
      <c r="BO784" t="s">
        <v>268</v>
      </c>
      <c r="BP784" t="s">
        <v>268</v>
      </c>
      <c r="BQ784" t="s">
        <v>268</v>
      </c>
      <c r="BR784" t="s">
        <v>268</v>
      </c>
      <c r="BS784" t="s">
        <v>268</v>
      </c>
      <c r="BT784" t="s">
        <v>268</v>
      </c>
      <c r="BU784" t="s">
        <v>268</v>
      </c>
      <c r="BV784" t="s">
        <v>268</v>
      </c>
      <c r="BW784" t="s">
        <v>268</v>
      </c>
      <c r="BX784" t="s">
        <v>268</v>
      </c>
      <c r="BY784">
        <v>36</v>
      </c>
      <c r="BZ784">
        <v>36</v>
      </c>
      <c r="CA784" t="s">
        <v>142</v>
      </c>
      <c r="CB784" s="356">
        <v>122</v>
      </c>
      <c r="CC784" t="s">
        <v>876</v>
      </c>
      <c r="CD784" t="s">
        <v>268</v>
      </c>
      <c r="CE784" t="s">
        <v>268</v>
      </c>
      <c r="CF784" t="s">
        <v>268</v>
      </c>
      <c r="CG784" t="s">
        <v>2132</v>
      </c>
      <c r="CH784" t="s">
        <v>268</v>
      </c>
      <c r="CI784" t="s">
        <v>268</v>
      </c>
      <c r="CJ784" t="s">
        <v>268</v>
      </c>
      <c r="CK784" t="s">
        <v>268</v>
      </c>
      <c r="CL784" t="s">
        <v>6948</v>
      </c>
      <c r="CM784" t="s">
        <v>11224</v>
      </c>
      <c r="CN784">
        <v>90.22</v>
      </c>
      <c r="CO784">
        <v>-67.67</v>
      </c>
      <c r="CP784">
        <v>22.55</v>
      </c>
      <c r="CQ784">
        <v>365</v>
      </c>
      <c r="CR784" t="s">
        <v>878</v>
      </c>
      <c r="CS784" t="s">
        <v>11225</v>
      </c>
      <c r="CT784" t="s">
        <v>11226</v>
      </c>
      <c r="CU784" t="s">
        <v>11227</v>
      </c>
      <c r="CV784" t="s">
        <v>268</v>
      </c>
      <c r="CW784" t="s">
        <v>268</v>
      </c>
      <c r="CX784" t="s">
        <v>268</v>
      </c>
      <c r="CY784" t="s">
        <v>268</v>
      </c>
      <c r="CZ784" t="s">
        <v>268</v>
      </c>
      <c r="DA784" t="s">
        <v>268</v>
      </c>
      <c r="DB784" s="429">
        <f t="shared" si="162"/>
        <v>0</v>
      </c>
      <c r="DC784" s="284">
        <f t="shared" si="163"/>
        <v>0.75</v>
      </c>
      <c r="DD784" s="284">
        <f t="shared" si="164"/>
        <v>0</v>
      </c>
      <c r="DE784" s="284">
        <f t="shared" si="165"/>
        <v>0</v>
      </c>
      <c r="DF784" s="295">
        <f t="shared" si="166"/>
        <v>9</v>
      </c>
      <c r="DG784" s="284">
        <f t="shared" si="167"/>
        <v>0</v>
      </c>
      <c r="DH784" s="284">
        <f t="shared" si="168"/>
        <v>0.75</v>
      </c>
      <c r="DI784" s="284">
        <f t="shared" si="169"/>
        <v>0</v>
      </c>
      <c r="DJ784" s="284">
        <f t="shared" si="170"/>
        <v>0</v>
      </c>
      <c r="DK784" s="295">
        <f t="shared" si="171"/>
        <v>0.25</v>
      </c>
      <c r="DL784" s="297" t="str">
        <f t="shared" si="172"/>
        <v>A dispo.</v>
      </c>
      <c r="DM784" s="430">
        <f>IFERROR(IF(CA784="D",IF(DL784="A dispo.",DF784*VLOOKUP('DATI INPUT'!$F$27,TARIFFE_UD,4,FALSE),DF784*VLOOKUP(DL784,TARIFFE_UD,4,FALSE)),DF784*VLOOKUP(CB784-100,TARIFFE_UND,4,FALSE)),0)</f>
        <v>5.7049625281084193</v>
      </c>
      <c r="DN784" s="430">
        <f>IFERROR(IF(CA784="D",IF(DL784="A dispo.",DK784*VLOOKUP('DATI INPUT'!$F$27,TARIFFE_UD,5,FALSE),DK784*VLOOKUP(DL784,TARIFFE_UD,5,FALSE)),DK784*VLOOKUP(CB784-100,TARIFFE_UND,5,FALSE)),0)</f>
        <v>16.849450158887119</v>
      </c>
      <c r="DO784" s="431">
        <f t="shared" si="173"/>
        <v>4.4126869955398718E-3</v>
      </c>
      <c r="DP784" s="299">
        <f>IFERROR(IF(CA784="D",IF(DL784="A dispo.",DF784*VLOOKUP('DATI INPUT'!$F$27,TARIFFE_UD,2,FALSE),DF784*VLOOKUP(DL784,TARIFFE_UD,2,FALSE)),DF784*VLOOKUP(CB784-100,TARIFFE_UND,2,FALSE)),0)</f>
        <v>7.1275535890457835</v>
      </c>
      <c r="DQ784" s="299">
        <f>IFERROR(IF(CA784="D",IF(DL784="A dispo.",DK784*VLOOKUP('DATI INPUT'!$F$27,TARIFFE_UD,3,FALSE),DK784*VLOOKUP(DL784,TARIFFE_UD,3,FALSE)),DK784*VLOOKUP(CB784-100,TARIFFE_UND,3,FALSE)),0)</f>
        <v>15.091945100768223</v>
      </c>
      <c r="DR784" s="299">
        <f t="shared" si="174"/>
        <v>22.219498689814007</v>
      </c>
    </row>
    <row r="785" spans="1:122" x14ac:dyDescent="0.25">
      <c r="A785" t="s">
        <v>6949</v>
      </c>
      <c r="B785" t="s">
        <v>1218</v>
      </c>
      <c r="C785" t="s">
        <v>6950</v>
      </c>
      <c r="D785" t="s">
        <v>6951</v>
      </c>
      <c r="E785" t="s">
        <v>268</v>
      </c>
      <c r="F785" t="s">
        <v>156</v>
      </c>
      <c r="G785" t="s">
        <v>6952</v>
      </c>
      <c r="H785" t="s">
        <v>1081</v>
      </c>
      <c r="I785" t="s">
        <v>6953</v>
      </c>
      <c r="J785" t="s">
        <v>156</v>
      </c>
      <c r="K785" t="s">
        <v>6954</v>
      </c>
      <c r="L785" t="s">
        <v>879</v>
      </c>
      <c r="M785" t="s">
        <v>6955</v>
      </c>
      <c r="N785" t="s">
        <v>984</v>
      </c>
      <c r="O785" t="s">
        <v>873</v>
      </c>
      <c r="P785" t="s">
        <v>1962</v>
      </c>
      <c r="Q785" t="s">
        <v>277</v>
      </c>
      <c r="R785" t="s">
        <v>268</v>
      </c>
      <c r="S785" t="s">
        <v>268</v>
      </c>
      <c r="T785" t="s">
        <v>268</v>
      </c>
      <c r="U785" t="s">
        <v>268</v>
      </c>
      <c r="V785" t="s">
        <v>268</v>
      </c>
      <c r="W785" t="s">
        <v>6955</v>
      </c>
      <c r="X785" t="s">
        <v>1962</v>
      </c>
      <c r="Y785" t="s">
        <v>277</v>
      </c>
      <c r="Z785" t="s">
        <v>268</v>
      </c>
      <c r="AA785" t="s">
        <v>268</v>
      </c>
      <c r="AB785" t="s">
        <v>268</v>
      </c>
      <c r="AC785" t="s">
        <v>268</v>
      </c>
      <c r="AD785" t="s">
        <v>268</v>
      </c>
      <c r="AE785" t="s">
        <v>287</v>
      </c>
      <c r="AF785" t="s">
        <v>1811</v>
      </c>
      <c r="AG785" t="s">
        <v>875</v>
      </c>
      <c r="AH785" t="s">
        <v>1963</v>
      </c>
      <c r="AI785" t="s">
        <v>672</v>
      </c>
      <c r="AJ785" t="s">
        <v>268</v>
      </c>
      <c r="AK785" t="s">
        <v>382</v>
      </c>
      <c r="AL785" t="s">
        <v>268</v>
      </c>
      <c r="AM785" t="s">
        <v>353</v>
      </c>
      <c r="AN785" t="s">
        <v>287</v>
      </c>
      <c r="AO785" t="s">
        <v>1811</v>
      </c>
      <c r="AP785" t="s">
        <v>875</v>
      </c>
      <c r="AQ785" t="s">
        <v>1963</v>
      </c>
      <c r="AR785" t="s">
        <v>672</v>
      </c>
      <c r="AS785" t="s">
        <v>268</v>
      </c>
      <c r="AT785" t="s">
        <v>410</v>
      </c>
      <c r="AU785" t="s">
        <v>268</v>
      </c>
      <c r="AV785" t="s">
        <v>431</v>
      </c>
      <c r="AW785" t="s">
        <v>268</v>
      </c>
      <c r="AX785" t="s">
        <v>268</v>
      </c>
      <c r="AY785" t="s">
        <v>268</v>
      </c>
      <c r="AZ785" t="s">
        <v>268</v>
      </c>
      <c r="BA785" t="s">
        <v>268</v>
      </c>
      <c r="BB785" t="s">
        <v>268</v>
      </c>
      <c r="BC785" t="s">
        <v>268</v>
      </c>
      <c r="BD785" t="s">
        <v>268</v>
      </c>
      <c r="BE785" t="s">
        <v>268</v>
      </c>
      <c r="BF785" t="s">
        <v>268</v>
      </c>
      <c r="BG785" t="s">
        <v>268</v>
      </c>
      <c r="BH785" t="s">
        <v>268</v>
      </c>
      <c r="BI785" t="s">
        <v>268</v>
      </c>
      <c r="BJ785" t="s">
        <v>268</v>
      </c>
      <c r="BK785" t="s">
        <v>268</v>
      </c>
      <c r="BL785" t="s">
        <v>268</v>
      </c>
      <c r="BM785" t="s">
        <v>268</v>
      </c>
      <c r="BN785" t="s">
        <v>268</v>
      </c>
      <c r="BO785" t="s">
        <v>268</v>
      </c>
      <c r="BP785" t="s">
        <v>268</v>
      </c>
      <c r="BQ785" t="s">
        <v>268</v>
      </c>
      <c r="BR785" t="s">
        <v>268</v>
      </c>
      <c r="BS785" t="s">
        <v>268</v>
      </c>
      <c r="BT785" t="s">
        <v>268</v>
      </c>
      <c r="BU785" t="s">
        <v>268</v>
      </c>
      <c r="BV785" t="s">
        <v>268</v>
      </c>
      <c r="BW785" t="s">
        <v>268</v>
      </c>
      <c r="BX785" t="s">
        <v>268</v>
      </c>
      <c r="BY785">
        <v>100</v>
      </c>
      <c r="BZ785">
        <v>100</v>
      </c>
      <c r="CA785" t="s">
        <v>142</v>
      </c>
      <c r="CB785" s="356">
        <v>122</v>
      </c>
      <c r="CC785" t="s">
        <v>876</v>
      </c>
      <c r="CD785" t="s">
        <v>268</v>
      </c>
      <c r="CE785" t="s">
        <v>268</v>
      </c>
      <c r="CF785" s="356">
        <v>1</v>
      </c>
      <c r="CG785" t="s">
        <v>268</v>
      </c>
      <c r="CH785" t="s">
        <v>268</v>
      </c>
      <c r="CI785" t="s">
        <v>268</v>
      </c>
      <c r="CJ785" t="s">
        <v>268</v>
      </c>
      <c r="CK785" t="s">
        <v>268</v>
      </c>
      <c r="CL785" t="s">
        <v>268</v>
      </c>
      <c r="CM785" t="s">
        <v>11224</v>
      </c>
      <c r="CN785">
        <v>66.23</v>
      </c>
      <c r="CO785" t="s">
        <v>268</v>
      </c>
      <c r="CP785">
        <v>66.23</v>
      </c>
      <c r="CQ785">
        <v>365</v>
      </c>
      <c r="CR785" t="s">
        <v>878</v>
      </c>
      <c r="CS785" t="s">
        <v>11225</v>
      </c>
      <c r="CT785" t="s">
        <v>11226</v>
      </c>
      <c r="CU785" t="s">
        <v>11227</v>
      </c>
      <c r="CV785" t="s">
        <v>268</v>
      </c>
      <c r="CW785" t="s">
        <v>268</v>
      </c>
      <c r="CX785" t="s">
        <v>268</v>
      </c>
      <c r="CY785" t="s">
        <v>268</v>
      </c>
      <c r="CZ785" t="s">
        <v>268</v>
      </c>
      <c r="DA785" t="s">
        <v>268</v>
      </c>
      <c r="DB785" s="429">
        <f t="shared" si="162"/>
        <v>0</v>
      </c>
      <c r="DC785" s="284">
        <f t="shared" si="163"/>
        <v>0</v>
      </c>
      <c r="DD785" s="284">
        <f t="shared" si="164"/>
        <v>0</v>
      </c>
      <c r="DE785" s="284">
        <f t="shared" si="165"/>
        <v>0</v>
      </c>
      <c r="DF785" s="295">
        <f t="shared" si="166"/>
        <v>100</v>
      </c>
      <c r="DG785" s="284">
        <f t="shared" si="167"/>
        <v>0</v>
      </c>
      <c r="DH785" s="284">
        <f t="shared" si="168"/>
        <v>0</v>
      </c>
      <c r="DI785" s="284">
        <f t="shared" si="169"/>
        <v>0</v>
      </c>
      <c r="DJ785" s="284">
        <f t="shared" si="170"/>
        <v>0</v>
      </c>
      <c r="DK785" s="295">
        <f t="shared" si="171"/>
        <v>1</v>
      </c>
      <c r="DL785" s="297">
        <f t="shared" si="172"/>
        <v>1</v>
      </c>
      <c r="DM785" s="430">
        <f>IFERROR(IF(CA785="D",IF(DL785="A dispo.",DF785*VLOOKUP('DATI INPUT'!$F$27,TARIFFE_UD,4,FALSE),DF785*VLOOKUP(DL785,TARIFFE_UD,4,FALSE)),DF785*VLOOKUP(CB785-100,TARIFFE_UND,4,FALSE)),0)</f>
        <v>49.302145304640653</v>
      </c>
      <c r="DN785" s="430">
        <f>IFERROR(IF(CA785="D",IF(DL785="A dispo.",DK785*VLOOKUP('DATI INPUT'!$F$27,TARIFFE_UD,5,FALSE),DK785*VLOOKUP(DL785,TARIFFE_UD,5,FALSE)),DK785*VLOOKUP(CB785-100,TARIFFE_UND,5,FALSE)),0)</f>
        <v>16.930848468833439</v>
      </c>
      <c r="DO785" s="431">
        <f t="shared" si="173"/>
        <v>2.993773474088357E-3</v>
      </c>
      <c r="DP785" s="299">
        <f>IFERROR(IF(CA785="D",IF(DL785="A dispo.",DF785*VLOOKUP('DATI INPUT'!$F$27,TARIFFE_UD,2,FALSE),DF785*VLOOKUP(DL785,TARIFFE_UD,2,FALSE)),DF785*VLOOKUP(CB785-100,TARIFFE_UND,2,FALSE)),0)</f>
        <v>61.596142127556163</v>
      </c>
      <c r="DQ785" s="299">
        <f>IFERROR(IF(CA785="D",IF(DL785="A dispo.",DK785*VLOOKUP('DATI INPUT'!$F$27,TARIFFE_UD,3,FALSE),DK785*VLOOKUP(DL785,TARIFFE_UD,3,FALSE)),DK785*VLOOKUP(CB785-100,TARIFFE_UND,3,FALSE)),0)</f>
        <v>15.164853048114928</v>
      </c>
      <c r="DR785" s="299">
        <f t="shared" si="174"/>
        <v>76.760995175671098</v>
      </c>
    </row>
    <row r="786" spans="1:122" x14ac:dyDescent="0.25">
      <c r="A786" t="s">
        <v>6956</v>
      </c>
      <c r="B786" t="s">
        <v>6957</v>
      </c>
      <c r="C786" t="s">
        <v>6958</v>
      </c>
      <c r="D786" t="s">
        <v>6959</v>
      </c>
      <c r="E786" t="s">
        <v>268</v>
      </c>
      <c r="F786" t="s">
        <v>156</v>
      </c>
      <c r="G786" t="s">
        <v>6960</v>
      </c>
      <c r="H786" t="s">
        <v>1091</v>
      </c>
      <c r="I786" t="s">
        <v>6961</v>
      </c>
      <c r="J786" t="s">
        <v>156</v>
      </c>
      <c r="K786" t="s">
        <v>6962</v>
      </c>
      <c r="L786" t="s">
        <v>960</v>
      </c>
      <c r="M786" t="s">
        <v>6963</v>
      </c>
      <c r="N786" t="s">
        <v>962</v>
      </c>
      <c r="O786" t="s">
        <v>1176</v>
      </c>
      <c r="P786" t="s">
        <v>6964</v>
      </c>
      <c r="Q786" t="s">
        <v>346</v>
      </c>
      <c r="R786" t="s">
        <v>268</v>
      </c>
      <c r="S786" t="s">
        <v>268</v>
      </c>
      <c r="T786" t="s">
        <v>268</v>
      </c>
      <c r="U786" t="s">
        <v>268</v>
      </c>
      <c r="V786" t="s">
        <v>268</v>
      </c>
      <c r="W786" t="s">
        <v>10368</v>
      </c>
      <c r="X786" t="s">
        <v>10367</v>
      </c>
      <c r="Y786" t="s">
        <v>279</v>
      </c>
      <c r="Z786" t="s">
        <v>268</v>
      </c>
      <c r="AA786" t="s">
        <v>268</v>
      </c>
      <c r="AB786" t="s">
        <v>268</v>
      </c>
      <c r="AC786" t="s">
        <v>268</v>
      </c>
      <c r="AD786" t="s">
        <v>268</v>
      </c>
      <c r="AE786" t="s">
        <v>287</v>
      </c>
      <c r="AF786" t="s">
        <v>1811</v>
      </c>
      <c r="AG786" t="s">
        <v>875</v>
      </c>
      <c r="AH786" t="s">
        <v>2154</v>
      </c>
      <c r="AI786" t="s">
        <v>2507</v>
      </c>
      <c r="AJ786" t="s">
        <v>268</v>
      </c>
      <c r="AK786" t="s">
        <v>377</v>
      </c>
      <c r="AL786" t="s">
        <v>268</v>
      </c>
      <c r="AM786" t="s">
        <v>405</v>
      </c>
      <c r="AN786" t="s">
        <v>268</v>
      </c>
      <c r="AO786" t="s">
        <v>268</v>
      </c>
      <c r="AP786" t="s">
        <v>268</v>
      </c>
      <c r="AQ786" t="s">
        <v>268</v>
      </c>
      <c r="AR786" t="s">
        <v>268</v>
      </c>
      <c r="AS786" t="s">
        <v>268</v>
      </c>
      <c r="AT786" t="s">
        <v>268</v>
      </c>
      <c r="AU786" t="s">
        <v>268</v>
      </c>
      <c r="AV786" t="s">
        <v>268</v>
      </c>
      <c r="AW786" t="s">
        <v>268</v>
      </c>
      <c r="AX786" t="s">
        <v>268</v>
      </c>
      <c r="AY786" t="s">
        <v>268</v>
      </c>
      <c r="AZ786" t="s">
        <v>268</v>
      </c>
      <c r="BA786" t="s">
        <v>268</v>
      </c>
      <c r="BB786" t="s">
        <v>268</v>
      </c>
      <c r="BC786" t="s">
        <v>268</v>
      </c>
      <c r="BD786" t="s">
        <v>268</v>
      </c>
      <c r="BE786" t="s">
        <v>268</v>
      </c>
      <c r="BF786" t="s">
        <v>268</v>
      </c>
      <c r="BG786" t="s">
        <v>268</v>
      </c>
      <c r="BH786" t="s">
        <v>268</v>
      </c>
      <c r="BI786" t="s">
        <v>268</v>
      </c>
      <c r="BJ786" t="s">
        <v>268</v>
      </c>
      <c r="BK786" t="s">
        <v>268</v>
      </c>
      <c r="BL786" t="s">
        <v>268</v>
      </c>
      <c r="BM786" t="s">
        <v>268</v>
      </c>
      <c r="BN786" t="s">
        <v>268</v>
      </c>
      <c r="BO786" t="s">
        <v>268</v>
      </c>
      <c r="BP786" t="s">
        <v>268</v>
      </c>
      <c r="BQ786" t="s">
        <v>268</v>
      </c>
      <c r="BR786" t="s">
        <v>268</v>
      </c>
      <c r="BS786" t="s">
        <v>268</v>
      </c>
      <c r="BT786" t="s">
        <v>268</v>
      </c>
      <c r="BU786" t="s">
        <v>268</v>
      </c>
      <c r="BV786" t="s">
        <v>268</v>
      </c>
      <c r="BW786" t="s">
        <v>268</v>
      </c>
      <c r="BX786" t="s">
        <v>268</v>
      </c>
      <c r="BY786">
        <v>55</v>
      </c>
      <c r="BZ786">
        <v>55</v>
      </c>
      <c r="CA786" t="s">
        <v>142</v>
      </c>
      <c r="CB786" s="356">
        <v>122</v>
      </c>
      <c r="CC786" t="s">
        <v>876</v>
      </c>
      <c r="CD786" t="s">
        <v>268</v>
      </c>
      <c r="CE786" t="s">
        <v>268</v>
      </c>
      <c r="CF786" t="s">
        <v>268</v>
      </c>
      <c r="CG786" t="s">
        <v>268</v>
      </c>
      <c r="CH786" t="s">
        <v>268</v>
      </c>
      <c r="CI786" t="s">
        <v>268</v>
      </c>
      <c r="CJ786" t="s">
        <v>268</v>
      </c>
      <c r="CK786" t="s">
        <v>268</v>
      </c>
      <c r="CL786" t="s">
        <v>6965</v>
      </c>
      <c r="CM786" t="s">
        <v>11224</v>
      </c>
      <c r="CN786">
        <v>102.26</v>
      </c>
      <c r="CO786" t="s">
        <v>268</v>
      </c>
      <c r="CP786">
        <v>102.26</v>
      </c>
      <c r="CQ786">
        <v>365</v>
      </c>
      <c r="CR786" t="s">
        <v>878</v>
      </c>
      <c r="CS786" t="s">
        <v>11225</v>
      </c>
      <c r="CT786" t="s">
        <v>11226</v>
      </c>
      <c r="CU786" t="s">
        <v>11227</v>
      </c>
      <c r="CV786" t="s">
        <v>268</v>
      </c>
      <c r="CW786" t="s">
        <v>268</v>
      </c>
      <c r="CX786" t="s">
        <v>268</v>
      </c>
      <c r="CY786" t="s">
        <v>268</v>
      </c>
      <c r="CZ786" t="s">
        <v>268</v>
      </c>
      <c r="DA786" t="s">
        <v>268</v>
      </c>
      <c r="DB786" s="429">
        <f t="shared" si="162"/>
        <v>0</v>
      </c>
      <c r="DC786" s="284">
        <f t="shared" si="163"/>
        <v>0</v>
      </c>
      <c r="DD786" s="284">
        <f t="shared" si="164"/>
        <v>0</v>
      </c>
      <c r="DE786" s="284">
        <f t="shared" si="165"/>
        <v>0</v>
      </c>
      <c r="DF786" s="295">
        <f t="shared" si="166"/>
        <v>55</v>
      </c>
      <c r="DG786" s="284">
        <f t="shared" si="167"/>
        <v>0</v>
      </c>
      <c r="DH786" s="284">
        <f t="shared" si="168"/>
        <v>0</v>
      </c>
      <c r="DI786" s="284">
        <f t="shared" si="169"/>
        <v>0</v>
      </c>
      <c r="DJ786" s="284">
        <f t="shared" si="170"/>
        <v>0</v>
      </c>
      <c r="DK786" s="295">
        <f t="shared" si="171"/>
        <v>1</v>
      </c>
      <c r="DL786" s="297" t="str">
        <f t="shared" si="172"/>
        <v>A dispo.</v>
      </c>
      <c r="DM786" s="430">
        <f>IFERROR(IF(CA786="D",IF(DL786="A dispo.",DF786*VLOOKUP('DATI INPUT'!$F$27,TARIFFE_UD,4,FALSE),DF786*VLOOKUP(DL786,TARIFFE_UD,4,FALSE)),DF786*VLOOKUP(CB786-100,TARIFFE_UND,4,FALSE)),0)</f>
        <v>34.863659893995894</v>
      </c>
      <c r="DN786" s="430">
        <f>IFERROR(IF(CA786="D",IF(DL786="A dispo.",DK786*VLOOKUP('DATI INPUT'!$F$27,TARIFFE_UD,5,FALSE),DK786*VLOOKUP(DL786,TARIFFE_UD,5,FALSE)),DK786*VLOOKUP(CB786-100,TARIFFE_UND,5,FALSE)),0)</f>
        <v>67.397800635548478</v>
      </c>
      <c r="DO786" s="431">
        <f t="shared" si="173"/>
        <v>1.4605295443601563E-3</v>
      </c>
      <c r="DP786" s="299">
        <f>IFERROR(IF(CA786="D",IF(DL786="A dispo.",DF786*VLOOKUP('DATI INPUT'!$F$27,TARIFFE_UD,2,FALSE),DF786*VLOOKUP(DL786,TARIFFE_UD,2,FALSE)),DF786*VLOOKUP(CB786-100,TARIFFE_UND,2,FALSE)),0)</f>
        <v>43.557271933057571</v>
      </c>
      <c r="DQ786" s="299">
        <f>IFERROR(IF(CA786="D",IF(DL786="A dispo.",DK786*VLOOKUP('DATI INPUT'!$F$27,TARIFFE_UD,3,FALSE),DK786*VLOOKUP(DL786,TARIFFE_UD,3,FALSE)),DK786*VLOOKUP(CB786-100,TARIFFE_UND,3,FALSE)),0)</f>
        <v>60.367780403072892</v>
      </c>
      <c r="DR786" s="299">
        <f t="shared" si="174"/>
        <v>103.92505233613046</v>
      </c>
    </row>
    <row r="787" spans="1:122" x14ac:dyDescent="0.25">
      <c r="A787" t="s">
        <v>6966</v>
      </c>
      <c r="B787" t="s">
        <v>6967</v>
      </c>
      <c r="C787" t="s">
        <v>803</v>
      </c>
      <c r="D787" t="s">
        <v>6968</v>
      </c>
      <c r="E787" t="s">
        <v>268</v>
      </c>
      <c r="F787" t="s">
        <v>156</v>
      </c>
      <c r="G787" t="s">
        <v>6969</v>
      </c>
      <c r="H787" t="s">
        <v>1237</v>
      </c>
      <c r="I787" t="s">
        <v>297</v>
      </c>
      <c r="J787" t="s">
        <v>274</v>
      </c>
      <c r="K787" t="s">
        <v>6970</v>
      </c>
      <c r="L787" t="s">
        <v>871</v>
      </c>
      <c r="M787" t="s">
        <v>6574</v>
      </c>
      <c r="N787" t="s">
        <v>984</v>
      </c>
      <c r="O787" t="s">
        <v>873</v>
      </c>
      <c r="P787" t="s">
        <v>2560</v>
      </c>
      <c r="Q787" t="s">
        <v>293</v>
      </c>
      <c r="R787" t="s">
        <v>268</v>
      </c>
      <c r="S787" t="s">
        <v>268</v>
      </c>
      <c r="T787" t="s">
        <v>268</v>
      </c>
      <c r="U787" t="s">
        <v>268</v>
      </c>
      <c r="V787" t="s">
        <v>268</v>
      </c>
      <c r="W787" t="s">
        <v>6574</v>
      </c>
      <c r="X787" t="s">
        <v>2560</v>
      </c>
      <c r="Y787" t="s">
        <v>293</v>
      </c>
      <c r="Z787" t="s">
        <v>268</v>
      </c>
      <c r="AA787" t="s">
        <v>268</v>
      </c>
      <c r="AB787" t="s">
        <v>268</v>
      </c>
      <c r="AC787" t="s">
        <v>268</v>
      </c>
      <c r="AD787" t="s">
        <v>268</v>
      </c>
      <c r="AE787" t="s">
        <v>287</v>
      </c>
      <c r="AF787" t="s">
        <v>1811</v>
      </c>
      <c r="AG787" t="s">
        <v>875</v>
      </c>
      <c r="AH787" t="s">
        <v>1963</v>
      </c>
      <c r="AI787" t="s">
        <v>1166</v>
      </c>
      <c r="AJ787" t="s">
        <v>268</v>
      </c>
      <c r="AK787" t="s">
        <v>354</v>
      </c>
      <c r="AL787" t="s">
        <v>268</v>
      </c>
      <c r="AM787" t="s">
        <v>288</v>
      </c>
      <c r="AN787" t="s">
        <v>268</v>
      </c>
      <c r="AO787" t="s">
        <v>268</v>
      </c>
      <c r="AP787" t="s">
        <v>268</v>
      </c>
      <c r="AQ787" t="s">
        <v>268</v>
      </c>
      <c r="AR787" t="s">
        <v>268</v>
      </c>
      <c r="AS787" t="s">
        <v>268</v>
      </c>
      <c r="AT787" t="s">
        <v>268</v>
      </c>
      <c r="AU787" t="s">
        <v>268</v>
      </c>
      <c r="AV787" t="s">
        <v>268</v>
      </c>
      <c r="AW787" t="s">
        <v>268</v>
      </c>
      <c r="AX787" t="s">
        <v>268</v>
      </c>
      <c r="AY787" t="s">
        <v>268</v>
      </c>
      <c r="AZ787" t="s">
        <v>268</v>
      </c>
      <c r="BA787" t="s">
        <v>268</v>
      </c>
      <c r="BB787" t="s">
        <v>268</v>
      </c>
      <c r="BC787" t="s">
        <v>268</v>
      </c>
      <c r="BD787" t="s">
        <v>268</v>
      </c>
      <c r="BE787" t="s">
        <v>268</v>
      </c>
      <c r="BF787" t="s">
        <v>268</v>
      </c>
      <c r="BG787" t="s">
        <v>268</v>
      </c>
      <c r="BH787" t="s">
        <v>268</v>
      </c>
      <c r="BI787" t="s">
        <v>268</v>
      </c>
      <c r="BJ787" t="s">
        <v>268</v>
      </c>
      <c r="BK787" t="s">
        <v>268</v>
      </c>
      <c r="BL787" t="s">
        <v>268</v>
      </c>
      <c r="BM787" t="s">
        <v>268</v>
      </c>
      <c r="BN787" t="s">
        <v>268</v>
      </c>
      <c r="BO787" t="s">
        <v>268</v>
      </c>
      <c r="BP787" t="s">
        <v>268</v>
      </c>
      <c r="BQ787" t="s">
        <v>268</v>
      </c>
      <c r="BR787" t="s">
        <v>268</v>
      </c>
      <c r="BS787" t="s">
        <v>268</v>
      </c>
      <c r="BT787" t="s">
        <v>268</v>
      </c>
      <c r="BU787" t="s">
        <v>268</v>
      </c>
      <c r="BV787" t="s">
        <v>268</v>
      </c>
      <c r="BW787" t="s">
        <v>268</v>
      </c>
      <c r="BX787" t="s">
        <v>268</v>
      </c>
      <c r="BY787">
        <v>76</v>
      </c>
      <c r="BZ787">
        <v>76</v>
      </c>
      <c r="CA787" t="s">
        <v>142</v>
      </c>
      <c r="CB787" s="356">
        <v>122</v>
      </c>
      <c r="CC787" t="s">
        <v>876</v>
      </c>
      <c r="CD787" t="s">
        <v>268</v>
      </c>
      <c r="CE787" t="s">
        <v>268</v>
      </c>
      <c r="CF787" s="356">
        <v>4</v>
      </c>
      <c r="CG787" t="s">
        <v>268</v>
      </c>
      <c r="CH787" t="s">
        <v>268</v>
      </c>
      <c r="CI787" t="s">
        <v>268</v>
      </c>
      <c r="CJ787" t="s">
        <v>268</v>
      </c>
      <c r="CK787" t="s">
        <v>268</v>
      </c>
      <c r="CL787" t="s">
        <v>268</v>
      </c>
      <c r="CM787" t="s">
        <v>11224</v>
      </c>
      <c r="CN787">
        <v>134.12</v>
      </c>
      <c r="CO787" t="s">
        <v>268</v>
      </c>
      <c r="CP787">
        <v>134.12</v>
      </c>
      <c r="CQ787">
        <v>365</v>
      </c>
      <c r="CR787" t="s">
        <v>878</v>
      </c>
      <c r="CS787" t="s">
        <v>11225</v>
      </c>
      <c r="CT787" t="s">
        <v>11226</v>
      </c>
      <c r="CU787" t="s">
        <v>11227</v>
      </c>
      <c r="CV787" t="s">
        <v>268</v>
      </c>
      <c r="CW787" t="s">
        <v>268</v>
      </c>
      <c r="CX787" t="s">
        <v>268</v>
      </c>
      <c r="CY787" t="s">
        <v>268</v>
      </c>
      <c r="CZ787" t="s">
        <v>268</v>
      </c>
      <c r="DA787" t="s">
        <v>268</v>
      </c>
      <c r="DB787" s="429">
        <f t="shared" si="162"/>
        <v>0</v>
      </c>
      <c r="DC787" s="284">
        <f t="shared" si="163"/>
        <v>0</v>
      </c>
      <c r="DD787" s="284">
        <f t="shared" si="164"/>
        <v>0</v>
      </c>
      <c r="DE787" s="284">
        <f t="shared" si="165"/>
        <v>0</v>
      </c>
      <c r="DF787" s="295">
        <f t="shared" si="166"/>
        <v>76</v>
      </c>
      <c r="DG787" s="284">
        <f t="shared" si="167"/>
        <v>0</v>
      </c>
      <c r="DH787" s="284">
        <f t="shared" si="168"/>
        <v>0</v>
      </c>
      <c r="DI787" s="284">
        <f t="shared" si="169"/>
        <v>0</v>
      </c>
      <c r="DJ787" s="284">
        <f t="shared" si="170"/>
        <v>0</v>
      </c>
      <c r="DK787" s="295">
        <f t="shared" si="171"/>
        <v>1</v>
      </c>
      <c r="DL787" s="297">
        <f t="shared" si="172"/>
        <v>4</v>
      </c>
      <c r="DM787" s="430">
        <f>IFERROR(IF(CA787="D",IF(DL787="A dispo.",DF787*VLOOKUP('DATI INPUT'!$F$27,TARIFFE_UD,4,FALSE),DF787*VLOOKUP(DL787,TARIFFE_UD,4,FALSE)),DF787*VLOOKUP(CB787-100,TARIFFE_UND,4,FALSE)),0)</f>
        <v>51.743775357822855</v>
      </c>
      <c r="DN787" s="430">
        <f>IFERROR(IF(CA787="D",IF(DL787="A dispo.",DK787*VLOOKUP('DATI INPUT'!$F$27,TARIFFE_UD,5,FALSE),DK787*VLOOKUP(DL787,TARIFFE_UD,5,FALSE)),DK787*VLOOKUP(CB787-100,TARIFFE_UND,5,FALSE)),0)</f>
        <v>82.375089665670373</v>
      </c>
      <c r="DO787" s="431">
        <f t="shared" si="173"/>
        <v>-1.1349765067620865E-3</v>
      </c>
      <c r="DP787" s="299">
        <f>IFERROR(IF(CA787="D",IF(DL787="A dispo.",DF787*VLOOKUP('DATI INPUT'!$F$27,TARIFFE_UD,2,FALSE),DF787*VLOOKUP(DL787,TARIFFE_UD,2,FALSE)),DF787*VLOOKUP(CB787-100,TARIFFE_UND,2,FALSE)),0)</f>
        <v>64.64661773768276</v>
      </c>
      <c r="DQ787" s="299">
        <f>IFERROR(IF(CA787="D",IF(DL787="A dispo.",DK787*VLOOKUP('DATI INPUT'!$F$27,TARIFFE_UD,3,FALSE),DK787*VLOOKUP(DL787,TARIFFE_UD,3,FALSE)),DK787*VLOOKUP(CB787-100,TARIFFE_UND,3,FALSE)),0)</f>
        <v>73.78284271486686</v>
      </c>
      <c r="DR787" s="299">
        <f t="shared" si="174"/>
        <v>138.42946045254962</v>
      </c>
    </row>
    <row r="788" spans="1:122" x14ac:dyDescent="0.25">
      <c r="A788" t="s">
        <v>6971</v>
      </c>
      <c r="B788" t="s">
        <v>1219</v>
      </c>
      <c r="C788" t="s">
        <v>6972</v>
      </c>
      <c r="D788" t="s">
        <v>6973</v>
      </c>
      <c r="E788" t="s">
        <v>268</v>
      </c>
      <c r="F788" t="s">
        <v>156</v>
      </c>
      <c r="G788" t="s">
        <v>6974</v>
      </c>
      <c r="H788" t="s">
        <v>1033</v>
      </c>
      <c r="I788" t="s">
        <v>6975</v>
      </c>
      <c r="J788" t="s">
        <v>156</v>
      </c>
      <c r="K788" t="s">
        <v>6976</v>
      </c>
      <c r="L788" t="s">
        <v>984</v>
      </c>
      <c r="M788" t="s">
        <v>6977</v>
      </c>
      <c r="N788" t="s">
        <v>984</v>
      </c>
      <c r="O788" t="s">
        <v>873</v>
      </c>
      <c r="P788" t="s">
        <v>1310</v>
      </c>
      <c r="Q788" t="s">
        <v>275</v>
      </c>
      <c r="R788" t="s">
        <v>153</v>
      </c>
      <c r="S788" t="s">
        <v>268</v>
      </c>
      <c r="T788" t="s">
        <v>268</v>
      </c>
      <c r="U788" t="s">
        <v>268</v>
      </c>
      <c r="V788" t="s">
        <v>268</v>
      </c>
      <c r="W788" t="s">
        <v>6977</v>
      </c>
      <c r="X788" t="s">
        <v>1310</v>
      </c>
      <c r="Y788" t="s">
        <v>275</v>
      </c>
      <c r="Z788" t="s">
        <v>153</v>
      </c>
      <c r="AA788" t="s">
        <v>268</v>
      </c>
      <c r="AB788" t="s">
        <v>268</v>
      </c>
      <c r="AC788" t="s">
        <v>268</v>
      </c>
      <c r="AD788" t="s">
        <v>268</v>
      </c>
      <c r="AE788" t="s">
        <v>287</v>
      </c>
      <c r="AF788" t="s">
        <v>1811</v>
      </c>
      <c r="AG788" t="s">
        <v>875</v>
      </c>
      <c r="AH788" t="s">
        <v>1812</v>
      </c>
      <c r="AI788" t="s">
        <v>784</v>
      </c>
      <c r="AJ788" t="s">
        <v>268</v>
      </c>
      <c r="AK788" t="s">
        <v>352</v>
      </c>
      <c r="AL788" t="s">
        <v>268</v>
      </c>
      <c r="AM788" t="s">
        <v>268</v>
      </c>
      <c r="AN788" t="s">
        <v>268</v>
      </c>
      <c r="AO788" t="s">
        <v>268</v>
      </c>
      <c r="AP788" t="s">
        <v>268</v>
      </c>
      <c r="AQ788" t="s">
        <v>268</v>
      </c>
      <c r="AR788" t="s">
        <v>268</v>
      </c>
      <c r="AS788" t="s">
        <v>268</v>
      </c>
      <c r="AT788" t="s">
        <v>268</v>
      </c>
      <c r="AU788" t="s">
        <v>268</v>
      </c>
      <c r="AV788" t="s">
        <v>268</v>
      </c>
      <c r="AW788" t="s">
        <v>268</v>
      </c>
      <c r="AX788" t="s">
        <v>268</v>
      </c>
      <c r="AY788" t="s">
        <v>268</v>
      </c>
      <c r="AZ788" t="s">
        <v>268</v>
      </c>
      <c r="BA788" t="s">
        <v>268</v>
      </c>
      <c r="BB788" t="s">
        <v>268</v>
      </c>
      <c r="BC788" t="s">
        <v>268</v>
      </c>
      <c r="BD788" t="s">
        <v>268</v>
      </c>
      <c r="BE788" t="s">
        <v>268</v>
      </c>
      <c r="BF788" t="s">
        <v>268</v>
      </c>
      <c r="BG788" t="s">
        <v>268</v>
      </c>
      <c r="BH788" t="s">
        <v>268</v>
      </c>
      <c r="BI788" t="s">
        <v>268</v>
      </c>
      <c r="BJ788" t="s">
        <v>268</v>
      </c>
      <c r="BK788" t="s">
        <v>268</v>
      </c>
      <c r="BL788" t="s">
        <v>268</v>
      </c>
      <c r="BM788" t="s">
        <v>268</v>
      </c>
      <c r="BN788" t="s">
        <v>268</v>
      </c>
      <c r="BO788" t="s">
        <v>268</v>
      </c>
      <c r="BP788" t="s">
        <v>268</v>
      </c>
      <c r="BQ788" t="s">
        <v>268</v>
      </c>
      <c r="BR788" t="s">
        <v>268</v>
      </c>
      <c r="BS788" t="s">
        <v>268</v>
      </c>
      <c r="BT788" t="s">
        <v>268</v>
      </c>
      <c r="BU788" t="s">
        <v>268</v>
      </c>
      <c r="BV788" t="s">
        <v>268</v>
      </c>
      <c r="BW788" t="s">
        <v>268</v>
      </c>
      <c r="BX788" t="s">
        <v>268</v>
      </c>
      <c r="BY788">
        <v>147.41999999999999</v>
      </c>
      <c r="BZ788">
        <v>147.41999999999999</v>
      </c>
      <c r="CA788" t="s">
        <v>142</v>
      </c>
      <c r="CB788" s="356">
        <v>122</v>
      </c>
      <c r="CC788" t="s">
        <v>876</v>
      </c>
      <c r="CD788" t="s">
        <v>268</v>
      </c>
      <c r="CE788" t="s">
        <v>268</v>
      </c>
      <c r="CF788" s="356">
        <v>3</v>
      </c>
      <c r="CG788" t="s">
        <v>268</v>
      </c>
      <c r="CH788" t="s">
        <v>268</v>
      </c>
      <c r="CI788" t="s">
        <v>268</v>
      </c>
      <c r="CJ788" t="s">
        <v>268</v>
      </c>
      <c r="CK788" t="s">
        <v>268</v>
      </c>
      <c r="CL788" t="s">
        <v>6978</v>
      </c>
      <c r="CM788" t="s">
        <v>11224</v>
      </c>
      <c r="CN788">
        <v>160.85</v>
      </c>
      <c r="CO788" t="s">
        <v>268</v>
      </c>
      <c r="CP788">
        <v>160.85</v>
      </c>
      <c r="CQ788">
        <v>365</v>
      </c>
      <c r="CR788" t="s">
        <v>878</v>
      </c>
      <c r="CS788" t="s">
        <v>11225</v>
      </c>
      <c r="CT788" t="s">
        <v>11226</v>
      </c>
      <c r="CU788" t="s">
        <v>11227</v>
      </c>
      <c r="CV788" t="s">
        <v>268</v>
      </c>
      <c r="CW788" t="s">
        <v>268</v>
      </c>
      <c r="CX788" t="s">
        <v>268</v>
      </c>
      <c r="CY788" t="s">
        <v>268</v>
      </c>
      <c r="CZ788" t="s">
        <v>268</v>
      </c>
      <c r="DA788" t="s">
        <v>268</v>
      </c>
      <c r="DB788" s="429">
        <f t="shared" si="162"/>
        <v>0</v>
      </c>
      <c r="DC788" s="284">
        <f t="shared" si="163"/>
        <v>0</v>
      </c>
      <c r="DD788" s="284">
        <f t="shared" si="164"/>
        <v>0</v>
      </c>
      <c r="DE788" s="284">
        <f t="shared" si="165"/>
        <v>0</v>
      </c>
      <c r="DF788" s="295">
        <f t="shared" si="166"/>
        <v>147.41999999999999</v>
      </c>
      <c r="DG788" s="284">
        <f t="shared" si="167"/>
        <v>0</v>
      </c>
      <c r="DH788" s="284">
        <f t="shared" si="168"/>
        <v>0</v>
      </c>
      <c r="DI788" s="284">
        <f t="shared" si="169"/>
        <v>0</v>
      </c>
      <c r="DJ788" s="284">
        <f t="shared" si="170"/>
        <v>0</v>
      </c>
      <c r="DK788" s="295">
        <f t="shared" si="171"/>
        <v>1</v>
      </c>
      <c r="DL788" s="297">
        <f t="shared" si="172"/>
        <v>3</v>
      </c>
      <c r="DM788" s="430">
        <f>IFERROR(IF(CA788="D",IF(DL788="A dispo.",DF788*VLOOKUP('DATI INPUT'!$F$27,TARIFFE_UD,4,FALSE),DF788*VLOOKUP(DL788,TARIFFE_UD,4,FALSE)),DF788*VLOOKUP(CB788-100,TARIFFE_UND,4,FALSE)),0)</f>
        <v>93.447286210415896</v>
      </c>
      <c r="DN788" s="430">
        <f>IFERROR(IF(CA788="D",IF(DL788="A dispo.",DK788*VLOOKUP('DATI INPUT'!$F$27,TARIFFE_UD,5,FALSE),DK788*VLOOKUP(DL788,TARIFFE_UD,5,FALSE)),DK788*VLOOKUP(CB788-100,TARIFFE_UND,5,FALSE)),0)</f>
        <v>67.397800635548478</v>
      </c>
      <c r="DO788" s="431">
        <f t="shared" si="173"/>
        <v>-4.9131540356199821E-3</v>
      </c>
      <c r="DP788" s="299">
        <f>IFERROR(IF(CA788="D",IF(DL788="A dispo.",DF788*VLOOKUP('DATI INPUT'!$F$27,TARIFFE_UD,2,FALSE),DF788*VLOOKUP(DL788,TARIFFE_UD,2,FALSE)),DF788*VLOOKUP(CB788-100,TARIFFE_UND,2,FALSE)),0)</f>
        <v>116.74932778856993</v>
      </c>
      <c r="DQ788" s="299">
        <f>IFERROR(IF(CA788="D",IF(DL788="A dispo.",DK788*VLOOKUP('DATI INPUT'!$F$27,TARIFFE_UD,3,FALSE),DK788*VLOOKUP(DL788,TARIFFE_UD,3,FALSE)),DK788*VLOOKUP(CB788-100,TARIFFE_UND,3,FALSE)),0)</f>
        <v>60.367780403072892</v>
      </c>
      <c r="DR788" s="299">
        <f t="shared" si="174"/>
        <v>177.11710819164281</v>
      </c>
    </row>
    <row r="789" spans="1:122" x14ac:dyDescent="0.25">
      <c r="A789" t="s">
        <v>6979</v>
      </c>
      <c r="B789" t="s">
        <v>6980</v>
      </c>
      <c r="C789" t="s">
        <v>804</v>
      </c>
      <c r="D789" t="s">
        <v>6981</v>
      </c>
      <c r="E789" t="s">
        <v>268</v>
      </c>
      <c r="F789" t="s">
        <v>156</v>
      </c>
      <c r="G789" t="s">
        <v>6982</v>
      </c>
      <c r="H789" t="s">
        <v>6983</v>
      </c>
      <c r="I789" t="s">
        <v>357</v>
      </c>
      <c r="J789" t="s">
        <v>274</v>
      </c>
      <c r="K789" t="s">
        <v>6984</v>
      </c>
      <c r="L789" t="s">
        <v>6985</v>
      </c>
      <c r="M789" t="s">
        <v>6986</v>
      </c>
      <c r="N789" t="s">
        <v>6987</v>
      </c>
      <c r="O789" t="s">
        <v>3333</v>
      </c>
      <c r="P789" t="s">
        <v>6988</v>
      </c>
      <c r="Q789" t="s">
        <v>282</v>
      </c>
      <c r="R789" t="s">
        <v>268</v>
      </c>
      <c r="S789" t="s">
        <v>268</v>
      </c>
      <c r="T789" t="s">
        <v>268</v>
      </c>
      <c r="U789" t="s">
        <v>268</v>
      </c>
      <c r="V789" t="s">
        <v>268</v>
      </c>
      <c r="W789" t="s">
        <v>6989</v>
      </c>
      <c r="X789" t="s">
        <v>1310</v>
      </c>
      <c r="Y789" t="s">
        <v>272</v>
      </c>
      <c r="Z789" t="s">
        <v>268</v>
      </c>
      <c r="AA789" t="s">
        <v>268</v>
      </c>
      <c r="AB789" t="s">
        <v>268</v>
      </c>
      <c r="AC789" t="s">
        <v>268</v>
      </c>
      <c r="AD789" t="s">
        <v>268</v>
      </c>
      <c r="AE789" t="s">
        <v>287</v>
      </c>
      <c r="AF789" t="s">
        <v>1811</v>
      </c>
      <c r="AG789" t="s">
        <v>875</v>
      </c>
      <c r="AH789" t="s">
        <v>394</v>
      </c>
      <c r="AI789" t="s">
        <v>552</v>
      </c>
      <c r="AJ789" t="s">
        <v>268</v>
      </c>
      <c r="AK789" t="s">
        <v>381</v>
      </c>
      <c r="AL789" t="s">
        <v>268</v>
      </c>
      <c r="AM789" t="s">
        <v>353</v>
      </c>
      <c r="AN789" t="s">
        <v>287</v>
      </c>
      <c r="AO789" t="s">
        <v>1811</v>
      </c>
      <c r="AP789" t="s">
        <v>875</v>
      </c>
      <c r="AQ789" t="s">
        <v>394</v>
      </c>
      <c r="AR789" t="s">
        <v>552</v>
      </c>
      <c r="AS789" t="s">
        <v>268</v>
      </c>
      <c r="AT789" t="s">
        <v>382</v>
      </c>
      <c r="AU789" t="s">
        <v>268</v>
      </c>
      <c r="AV789" t="s">
        <v>288</v>
      </c>
      <c r="AW789" t="s">
        <v>268</v>
      </c>
      <c r="AX789" t="s">
        <v>268</v>
      </c>
      <c r="AY789" t="s">
        <v>268</v>
      </c>
      <c r="AZ789" t="s">
        <v>268</v>
      </c>
      <c r="BA789" t="s">
        <v>268</v>
      </c>
      <c r="BB789" t="s">
        <v>268</v>
      </c>
      <c r="BC789" t="s">
        <v>268</v>
      </c>
      <c r="BD789" t="s">
        <v>268</v>
      </c>
      <c r="BE789" t="s">
        <v>268</v>
      </c>
      <c r="BF789" t="s">
        <v>268</v>
      </c>
      <c r="BG789" t="s">
        <v>268</v>
      </c>
      <c r="BH789" t="s">
        <v>268</v>
      </c>
      <c r="BI789" t="s">
        <v>268</v>
      </c>
      <c r="BJ789" t="s">
        <v>268</v>
      </c>
      <c r="BK789" t="s">
        <v>268</v>
      </c>
      <c r="BL789" t="s">
        <v>268</v>
      </c>
      <c r="BM789" t="s">
        <v>268</v>
      </c>
      <c r="BN789" t="s">
        <v>268</v>
      </c>
      <c r="BO789" t="s">
        <v>268</v>
      </c>
      <c r="BP789" t="s">
        <v>268</v>
      </c>
      <c r="BQ789" t="s">
        <v>268</v>
      </c>
      <c r="BR789" t="s">
        <v>268</v>
      </c>
      <c r="BS789" t="s">
        <v>268</v>
      </c>
      <c r="BT789" t="s">
        <v>268</v>
      </c>
      <c r="BU789" t="s">
        <v>268</v>
      </c>
      <c r="BV789" t="s">
        <v>268</v>
      </c>
      <c r="BW789" t="s">
        <v>268</v>
      </c>
      <c r="BX789" t="s">
        <v>268</v>
      </c>
      <c r="BY789">
        <v>60</v>
      </c>
      <c r="BZ789">
        <v>60</v>
      </c>
      <c r="CA789" t="s">
        <v>142</v>
      </c>
      <c r="CB789" s="356">
        <v>122</v>
      </c>
      <c r="CC789" t="s">
        <v>876</v>
      </c>
      <c r="CD789" t="s">
        <v>268</v>
      </c>
      <c r="CE789" t="s">
        <v>268</v>
      </c>
      <c r="CF789" t="s">
        <v>268</v>
      </c>
      <c r="CG789" t="s">
        <v>268</v>
      </c>
      <c r="CH789" t="s">
        <v>268</v>
      </c>
      <c r="CI789" t="s">
        <v>268</v>
      </c>
      <c r="CJ789" t="s">
        <v>268</v>
      </c>
      <c r="CK789" t="s">
        <v>268</v>
      </c>
      <c r="CL789" t="s">
        <v>268</v>
      </c>
      <c r="CM789" t="s">
        <v>11224</v>
      </c>
      <c r="CN789">
        <v>105.43</v>
      </c>
      <c r="CO789" t="s">
        <v>268</v>
      </c>
      <c r="CP789">
        <v>105.43</v>
      </c>
      <c r="CQ789">
        <v>365</v>
      </c>
      <c r="CR789" t="s">
        <v>878</v>
      </c>
      <c r="CS789" t="s">
        <v>11225</v>
      </c>
      <c r="CT789" t="s">
        <v>11226</v>
      </c>
      <c r="CU789" t="s">
        <v>11227</v>
      </c>
      <c r="CV789" t="s">
        <v>268</v>
      </c>
      <c r="CW789" t="s">
        <v>268</v>
      </c>
      <c r="CX789" t="s">
        <v>268</v>
      </c>
      <c r="CY789" t="s">
        <v>268</v>
      </c>
      <c r="CZ789" t="s">
        <v>268</v>
      </c>
      <c r="DA789" t="s">
        <v>268</v>
      </c>
      <c r="DB789" s="429">
        <f t="shared" si="162"/>
        <v>0</v>
      </c>
      <c r="DC789" s="284">
        <f t="shared" si="163"/>
        <v>0</v>
      </c>
      <c r="DD789" s="284">
        <f t="shared" si="164"/>
        <v>0</v>
      </c>
      <c r="DE789" s="284">
        <f t="shared" si="165"/>
        <v>0</v>
      </c>
      <c r="DF789" s="295">
        <f t="shared" si="166"/>
        <v>60</v>
      </c>
      <c r="DG789" s="284">
        <f t="shared" si="167"/>
        <v>0</v>
      </c>
      <c r="DH789" s="284">
        <f t="shared" si="168"/>
        <v>0</v>
      </c>
      <c r="DI789" s="284">
        <f t="shared" si="169"/>
        <v>0</v>
      </c>
      <c r="DJ789" s="284">
        <f t="shared" si="170"/>
        <v>0</v>
      </c>
      <c r="DK789" s="295">
        <f t="shared" si="171"/>
        <v>1</v>
      </c>
      <c r="DL789" s="297" t="str">
        <f t="shared" si="172"/>
        <v>A dispo.</v>
      </c>
      <c r="DM789" s="430">
        <f>IFERROR(IF(CA789="D",IF(DL789="A dispo.",DF789*VLOOKUP('DATI INPUT'!$F$27,TARIFFE_UD,4,FALSE),DF789*VLOOKUP(DL789,TARIFFE_UD,4,FALSE)),DF789*VLOOKUP(CB789-100,TARIFFE_UND,4,FALSE)),0)</f>
        <v>38.033083520722791</v>
      </c>
      <c r="DN789" s="430">
        <f>IFERROR(IF(CA789="D",IF(DL789="A dispo.",DK789*VLOOKUP('DATI INPUT'!$F$27,TARIFFE_UD,5,FALSE),DK789*VLOOKUP(DL789,TARIFFE_UD,5,FALSE)),DK789*VLOOKUP(CB789-100,TARIFFE_UND,5,FALSE)),0)</f>
        <v>67.397800635548478</v>
      </c>
      <c r="DO789" s="431">
        <f t="shared" si="173"/>
        <v>8.8415627126892105E-4</v>
      </c>
      <c r="DP789" s="299">
        <f>IFERROR(IF(CA789="D",IF(DL789="A dispo.",DF789*VLOOKUP('DATI INPUT'!$F$27,TARIFFE_UD,2,FALSE),DF789*VLOOKUP(DL789,TARIFFE_UD,2,FALSE)),DF789*VLOOKUP(CB789-100,TARIFFE_UND,2,FALSE)),0)</f>
        <v>47.517023926971895</v>
      </c>
      <c r="DQ789" s="299">
        <f>IFERROR(IF(CA789="D",IF(DL789="A dispo.",DK789*VLOOKUP('DATI INPUT'!$F$27,TARIFFE_UD,3,FALSE),DK789*VLOOKUP(DL789,TARIFFE_UD,3,FALSE)),DK789*VLOOKUP(CB789-100,TARIFFE_UND,3,FALSE)),0)</f>
        <v>60.367780403072892</v>
      </c>
      <c r="DR789" s="299">
        <f t="shared" si="174"/>
        <v>107.88480433004479</v>
      </c>
    </row>
    <row r="790" spans="1:122" x14ac:dyDescent="0.25">
      <c r="A790" t="s">
        <v>7002</v>
      </c>
      <c r="B790" t="s">
        <v>7003</v>
      </c>
      <c r="C790" t="s">
        <v>7004</v>
      </c>
      <c r="D790" t="s">
        <v>7005</v>
      </c>
      <c r="E790" t="s">
        <v>268</v>
      </c>
      <c r="F790" t="s">
        <v>156</v>
      </c>
      <c r="G790" t="s">
        <v>7006</v>
      </c>
      <c r="H790" t="s">
        <v>7007</v>
      </c>
      <c r="I790" t="s">
        <v>273</v>
      </c>
      <c r="J790" t="s">
        <v>274</v>
      </c>
      <c r="K790" t="s">
        <v>7008</v>
      </c>
      <c r="L790" t="s">
        <v>6378</v>
      </c>
      <c r="M790" t="s">
        <v>7009</v>
      </c>
      <c r="N790" t="s">
        <v>7010</v>
      </c>
      <c r="O790" t="s">
        <v>7011</v>
      </c>
      <c r="P790" t="s">
        <v>7012</v>
      </c>
      <c r="Q790" t="s">
        <v>309</v>
      </c>
      <c r="R790" t="s">
        <v>268</v>
      </c>
      <c r="S790" t="s">
        <v>268</v>
      </c>
      <c r="T790" t="s">
        <v>268</v>
      </c>
      <c r="U790" t="s">
        <v>268</v>
      </c>
      <c r="V790" t="s">
        <v>268</v>
      </c>
      <c r="W790" t="s">
        <v>3912</v>
      </c>
      <c r="X790" t="s">
        <v>1934</v>
      </c>
      <c r="Y790" t="s">
        <v>545</v>
      </c>
      <c r="Z790" t="s">
        <v>268</v>
      </c>
      <c r="AA790" t="s">
        <v>268</v>
      </c>
      <c r="AB790" t="s">
        <v>268</v>
      </c>
      <c r="AC790" t="s">
        <v>268</v>
      </c>
      <c r="AD790" t="s">
        <v>268</v>
      </c>
      <c r="AE790" t="s">
        <v>287</v>
      </c>
      <c r="AF790" t="s">
        <v>1811</v>
      </c>
      <c r="AG790" t="s">
        <v>875</v>
      </c>
      <c r="AH790" t="s">
        <v>1935</v>
      </c>
      <c r="AI790" t="s">
        <v>1132</v>
      </c>
      <c r="AJ790" t="s">
        <v>268</v>
      </c>
      <c r="AK790" t="s">
        <v>382</v>
      </c>
      <c r="AL790" t="s">
        <v>268</v>
      </c>
      <c r="AM790" t="s">
        <v>355</v>
      </c>
      <c r="AN790" t="s">
        <v>287</v>
      </c>
      <c r="AO790" t="s">
        <v>1811</v>
      </c>
      <c r="AP790" t="s">
        <v>875</v>
      </c>
      <c r="AQ790" t="s">
        <v>1935</v>
      </c>
      <c r="AR790" t="s">
        <v>1132</v>
      </c>
      <c r="AS790" t="s">
        <v>268</v>
      </c>
      <c r="AT790" t="s">
        <v>724</v>
      </c>
      <c r="AU790" t="s">
        <v>268</v>
      </c>
      <c r="AV790" t="s">
        <v>353</v>
      </c>
      <c r="AW790" t="s">
        <v>268</v>
      </c>
      <c r="AX790" t="s">
        <v>268</v>
      </c>
      <c r="AY790" t="s">
        <v>268</v>
      </c>
      <c r="AZ790" t="s">
        <v>268</v>
      </c>
      <c r="BA790" t="s">
        <v>268</v>
      </c>
      <c r="BB790" t="s">
        <v>268</v>
      </c>
      <c r="BC790" t="s">
        <v>268</v>
      </c>
      <c r="BD790" t="s">
        <v>268</v>
      </c>
      <c r="BE790" t="s">
        <v>268</v>
      </c>
      <c r="BF790" t="s">
        <v>268</v>
      </c>
      <c r="BG790" t="s">
        <v>268</v>
      </c>
      <c r="BH790" t="s">
        <v>268</v>
      </c>
      <c r="BI790" t="s">
        <v>268</v>
      </c>
      <c r="BJ790" t="s">
        <v>268</v>
      </c>
      <c r="BK790" t="s">
        <v>268</v>
      </c>
      <c r="BL790" t="s">
        <v>268</v>
      </c>
      <c r="BM790" t="s">
        <v>268</v>
      </c>
      <c r="BN790" t="s">
        <v>268</v>
      </c>
      <c r="BO790" t="s">
        <v>268</v>
      </c>
      <c r="BP790" t="s">
        <v>268</v>
      </c>
      <c r="BQ790" t="s">
        <v>268</v>
      </c>
      <c r="BR790" t="s">
        <v>268</v>
      </c>
      <c r="BS790" t="s">
        <v>268</v>
      </c>
      <c r="BT790" t="s">
        <v>268</v>
      </c>
      <c r="BU790" t="s">
        <v>268</v>
      </c>
      <c r="BV790" t="s">
        <v>268</v>
      </c>
      <c r="BW790" t="s">
        <v>268</v>
      </c>
      <c r="BX790" t="s">
        <v>268</v>
      </c>
      <c r="BY790">
        <v>32</v>
      </c>
      <c r="BZ790">
        <v>32</v>
      </c>
      <c r="CA790" t="s">
        <v>142</v>
      </c>
      <c r="CB790" s="356">
        <v>122</v>
      </c>
      <c r="CC790" t="s">
        <v>876</v>
      </c>
      <c r="CD790" t="s">
        <v>268</v>
      </c>
      <c r="CE790" t="s">
        <v>268</v>
      </c>
      <c r="CF790" t="s">
        <v>268</v>
      </c>
      <c r="CG790" t="s">
        <v>268</v>
      </c>
      <c r="CH790" t="s">
        <v>268</v>
      </c>
      <c r="CI790" t="s">
        <v>268</v>
      </c>
      <c r="CJ790" t="s">
        <v>268</v>
      </c>
      <c r="CK790" t="s">
        <v>268</v>
      </c>
      <c r="CL790" t="s">
        <v>268</v>
      </c>
      <c r="CM790" t="s">
        <v>11224</v>
      </c>
      <c r="CN790">
        <v>87.68</v>
      </c>
      <c r="CO790" t="s">
        <v>268</v>
      </c>
      <c r="CP790">
        <v>87.68</v>
      </c>
      <c r="CQ790">
        <v>365</v>
      </c>
      <c r="CR790" t="s">
        <v>878</v>
      </c>
      <c r="CS790" t="s">
        <v>11225</v>
      </c>
      <c r="CT790" t="s">
        <v>11226</v>
      </c>
      <c r="CU790" t="s">
        <v>11227</v>
      </c>
      <c r="CV790" t="s">
        <v>268</v>
      </c>
      <c r="CW790" t="s">
        <v>268</v>
      </c>
      <c r="CX790" t="s">
        <v>268</v>
      </c>
      <c r="CY790" t="s">
        <v>268</v>
      </c>
      <c r="CZ790" t="s">
        <v>268</v>
      </c>
      <c r="DA790" t="s">
        <v>268</v>
      </c>
      <c r="DB790" s="429">
        <f t="shared" si="162"/>
        <v>0</v>
      </c>
      <c r="DC790" s="284">
        <f t="shared" si="163"/>
        <v>0</v>
      </c>
      <c r="DD790" s="284">
        <f t="shared" si="164"/>
        <v>0</v>
      </c>
      <c r="DE790" s="284">
        <f t="shared" si="165"/>
        <v>0</v>
      </c>
      <c r="DF790" s="295">
        <f t="shared" si="166"/>
        <v>32</v>
      </c>
      <c r="DG790" s="284">
        <f t="shared" si="167"/>
        <v>0</v>
      </c>
      <c r="DH790" s="284">
        <f t="shared" si="168"/>
        <v>0</v>
      </c>
      <c r="DI790" s="284">
        <f t="shared" si="169"/>
        <v>0</v>
      </c>
      <c r="DJ790" s="284">
        <f t="shared" si="170"/>
        <v>0</v>
      </c>
      <c r="DK790" s="295">
        <f t="shared" si="171"/>
        <v>1</v>
      </c>
      <c r="DL790" s="297" t="str">
        <f t="shared" si="172"/>
        <v>A dispo.</v>
      </c>
      <c r="DM790" s="430">
        <f>IFERROR(IF(CA790="D",IF(DL790="A dispo.",DF790*VLOOKUP('DATI INPUT'!$F$27,TARIFFE_UD,4,FALSE),DF790*VLOOKUP(DL790,TARIFFE_UD,4,FALSE)),DF790*VLOOKUP(CB790-100,TARIFFE_UND,4,FALSE)),0)</f>
        <v>20.284311211052156</v>
      </c>
      <c r="DN790" s="430">
        <f>IFERROR(IF(CA790="D",IF(DL790="A dispo.",DK790*VLOOKUP('DATI INPUT'!$F$27,TARIFFE_UD,5,FALSE),DK790*VLOOKUP(DL790,TARIFFE_UD,5,FALSE)),DK790*VLOOKUP(CB790-100,TARIFFE_UND,5,FALSE)),0)</f>
        <v>67.397800635548478</v>
      </c>
      <c r="DO790" s="431">
        <f t="shared" si="173"/>
        <v>2.1118466006271319E-3</v>
      </c>
      <c r="DP790" s="299">
        <f>IFERROR(IF(CA790="D",IF(DL790="A dispo.",DF790*VLOOKUP('DATI INPUT'!$F$27,TARIFFE_UD,2,FALSE),DF790*VLOOKUP(DL790,TARIFFE_UD,2,FALSE)),DF790*VLOOKUP(CB790-100,TARIFFE_UND,2,FALSE)),0)</f>
        <v>25.342412761051676</v>
      </c>
      <c r="DQ790" s="299">
        <f>IFERROR(IF(CA790="D",IF(DL790="A dispo.",DK790*VLOOKUP('DATI INPUT'!$F$27,TARIFFE_UD,3,FALSE),DK790*VLOOKUP(DL790,TARIFFE_UD,3,FALSE)),DK790*VLOOKUP(CB790-100,TARIFFE_UND,3,FALSE)),0)</f>
        <v>60.367780403072892</v>
      </c>
      <c r="DR790" s="299">
        <f t="shared" si="174"/>
        <v>85.710193164124576</v>
      </c>
    </row>
    <row r="791" spans="1:122" x14ac:dyDescent="0.25">
      <c r="A791" t="s">
        <v>7013</v>
      </c>
      <c r="B791" t="s">
        <v>7014</v>
      </c>
      <c r="C791" t="s">
        <v>805</v>
      </c>
      <c r="D791" t="s">
        <v>7015</v>
      </c>
      <c r="E791" t="s">
        <v>268</v>
      </c>
      <c r="F791" t="s">
        <v>156</v>
      </c>
      <c r="G791" t="s">
        <v>7016</v>
      </c>
      <c r="H791" t="s">
        <v>7017</v>
      </c>
      <c r="I791" t="s">
        <v>414</v>
      </c>
      <c r="J791" t="s">
        <v>156</v>
      </c>
      <c r="K791" t="s">
        <v>7018</v>
      </c>
      <c r="L791" t="s">
        <v>7019</v>
      </c>
      <c r="M791" t="s">
        <v>7020</v>
      </c>
      <c r="N791" t="s">
        <v>7021</v>
      </c>
      <c r="O791" t="s">
        <v>7022</v>
      </c>
      <c r="P791" t="s">
        <v>7023</v>
      </c>
      <c r="Q791" t="s">
        <v>488</v>
      </c>
      <c r="R791" t="s">
        <v>268</v>
      </c>
      <c r="S791" t="s">
        <v>268</v>
      </c>
      <c r="T791" t="s">
        <v>268</v>
      </c>
      <c r="U791" t="s">
        <v>268</v>
      </c>
      <c r="V791" t="s">
        <v>268</v>
      </c>
      <c r="W791" t="s">
        <v>2488</v>
      </c>
      <c r="X791" t="s">
        <v>2489</v>
      </c>
      <c r="Y791" t="s">
        <v>368</v>
      </c>
      <c r="Z791" t="s">
        <v>268</v>
      </c>
      <c r="AA791" t="s">
        <v>268</v>
      </c>
      <c r="AB791" t="s">
        <v>268</v>
      </c>
      <c r="AC791" t="s">
        <v>268</v>
      </c>
      <c r="AD791" t="s">
        <v>268</v>
      </c>
      <c r="AE791" t="s">
        <v>287</v>
      </c>
      <c r="AF791" t="s">
        <v>1811</v>
      </c>
      <c r="AG791" t="s">
        <v>875</v>
      </c>
      <c r="AH791" t="s">
        <v>1848</v>
      </c>
      <c r="AI791" t="s">
        <v>714</v>
      </c>
      <c r="AJ791" t="s">
        <v>268</v>
      </c>
      <c r="AK791" t="s">
        <v>381</v>
      </c>
      <c r="AL791" t="s">
        <v>268</v>
      </c>
      <c r="AM791" t="s">
        <v>405</v>
      </c>
      <c r="AN791" t="s">
        <v>268</v>
      </c>
      <c r="AO791" t="s">
        <v>268</v>
      </c>
      <c r="AP791" t="s">
        <v>268</v>
      </c>
      <c r="AQ791" t="s">
        <v>268</v>
      </c>
      <c r="AR791" t="s">
        <v>268</v>
      </c>
      <c r="AS791" t="s">
        <v>268</v>
      </c>
      <c r="AT791" t="s">
        <v>268</v>
      </c>
      <c r="AU791" t="s">
        <v>268</v>
      </c>
      <c r="AV791" t="s">
        <v>268</v>
      </c>
      <c r="AW791" t="s">
        <v>268</v>
      </c>
      <c r="AX791" t="s">
        <v>268</v>
      </c>
      <c r="AY791" t="s">
        <v>268</v>
      </c>
      <c r="AZ791" t="s">
        <v>268</v>
      </c>
      <c r="BA791" t="s">
        <v>268</v>
      </c>
      <c r="BB791" t="s">
        <v>268</v>
      </c>
      <c r="BC791" t="s">
        <v>268</v>
      </c>
      <c r="BD791" t="s">
        <v>268</v>
      </c>
      <c r="BE791" t="s">
        <v>268</v>
      </c>
      <c r="BF791" t="s">
        <v>268</v>
      </c>
      <c r="BG791" t="s">
        <v>268</v>
      </c>
      <c r="BH791" t="s">
        <v>268</v>
      </c>
      <c r="BI791" t="s">
        <v>268</v>
      </c>
      <c r="BJ791" t="s">
        <v>268</v>
      </c>
      <c r="BK791" t="s">
        <v>268</v>
      </c>
      <c r="BL791" t="s">
        <v>268</v>
      </c>
      <c r="BM791" t="s">
        <v>268</v>
      </c>
      <c r="BN791" t="s">
        <v>268</v>
      </c>
      <c r="BO791" t="s">
        <v>268</v>
      </c>
      <c r="BP791" t="s">
        <v>268</v>
      </c>
      <c r="BQ791" t="s">
        <v>268</v>
      </c>
      <c r="BR791" t="s">
        <v>268</v>
      </c>
      <c r="BS791" t="s">
        <v>268</v>
      </c>
      <c r="BT791" t="s">
        <v>268</v>
      </c>
      <c r="BU791" t="s">
        <v>268</v>
      </c>
      <c r="BV791" t="s">
        <v>268</v>
      </c>
      <c r="BW791" t="s">
        <v>268</v>
      </c>
      <c r="BX791" t="s">
        <v>268</v>
      </c>
      <c r="BY791">
        <v>42</v>
      </c>
      <c r="BZ791">
        <v>42</v>
      </c>
      <c r="CA791" t="s">
        <v>142</v>
      </c>
      <c r="CB791" s="356">
        <v>122</v>
      </c>
      <c r="CC791" t="s">
        <v>876</v>
      </c>
      <c r="CD791" t="s">
        <v>268</v>
      </c>
      <c r="CE791" t="s">
        <v>268</v>
      </c>
      <c r="CF791" t="s">
        <v>268</v>
      </c>
      <c r="CG791" t="s">
        <v>268</v>
      </c>
      <c r="CH791" t="s">
        <v>268</v>
      </c>
      <c r="CI791" t="s">
        <v>268</v>
      </c>
      <c r="CJ791" t="s">
        <v>268</v>
      </c>
      <c r="CK791" t="s">
        <v>268</v>
      </c>
      <c r="CL791" t="s">
        <v>268</v>
      </c>
      <c r="CM791" t="s">
        <v>11224</v>
      </c>
      <c r="CN791">
        <v>94.02</v>
      </c>
      <c r="CO791" t="s">
        <v>268</v>
      </c>
      <c r="CP791">
        <v>94.02</v>
      </c>
      <c r="CQ791">
        <v>365</v>
      </c>
      <c r="CR791" t="s">
        <v>878</v>
      </c>
      <c r="CS791" t="s">
        <v>11225</v>
      </c>
      <c r="CT791" t="s">
        <v>11226</v>
      </c>
      <c r="CU791" t="s">
        <v>11227</v>
      </c>
      <c r="CV791" t="s">
        <v>268</v>
      </c>
      <c r="CW791" t="s">
        <v>268</v>
      </c>
      <c r="CX791" t="s">
        <v>268</v>
      </c>
      <c r="CY791" t="s">
        <v>268</v>
      </c>
      <c r="CZ791" t="s">
        <v>268</v>
      </c>
      <c r="DA791" t="s">
        <v>268</v>
      </c>
      <c r="DB791" s="429">
        <f t="shared" si="162"/>
        <v>0</v>
      </c>
      <c r="DC791" s="284">
        <f t="shared" si="163"/>
        <v>0</v>
      </c>
      <c r="DD791" s="284">
        <f t="shared" si="164"/>
        <v>0</v>
      </c>
      <c r="DE791" s="284">
        <f t="shared" si="165"/>
        <v>0</v>
      </c>
      <c r="DF791" s="295">
        <f t="shared" si="166"/>
        <v>42</v>
      </c>
      <c r="DG791" s="284">
        <f t="shared" si="167"/>
        <v>0</v>
      </c>
      <c r="DH791" s="284">
        <f t="shared" si="168"/>
        <v>0</v>
      </c>
      <c r="DI791" s="284">
        <f t="shared" si="169"/>
        <v>0</v>
      </c>
      <c r="DJ791" s="284">
        <f t="shared" si="170"/>
        <v>0</v>
      </c>
      <c r="DK791" s="295">
        <f t="shared" si="171"/>
        <v>1</v>
      </c>
      <c r="DL791" s="297" t="str">
        <f t="shared" si="172"/>
        <v>A dispo.</v>
      </c>
      <c r="DM791" s="430">
        <f>IFERROR(IF(CA791="D",IF(DL791="A dispo.",DF791*VLOOKUP('DATI INPUT'!$F$27,TARIFFE_UD,4,FALSE),DF791*VLOOKUP(DL791,TARIFFE_UD,4,FALSE)),DF791*VLOOKUP(CB791-100,TARIFFE_UND,4,FALSE)),0)</f>
        <v>26.623158464505956</v>
      </c>
      <c r="DN791" s="430">
        <f>IFERROR(IF(CA791="D",IF(DL791="A dispo.",DK791*VLOOKUP('DATI INPUT'!$F$27,TARIFFE_UD,5,FALSE),DK791*VLOOKUP(DL791,TARIFFE_UD,5,FALSE)),DK791*VLOOKUP(CB791-100,TARIFFE_UND,5,FALSE)),0)</f>
        <v>67.397800635548478</v>
      </c>
      <c r="DO791" s="431">
        <f t="shared" si="173"/>
        <v>9.5910005443045065E-4</v>
      </c>
      <c r="DP791" s="299">
        <f>IFERROR(IF(CA791="D",IF(DL791="A dispo.",DF791*VLOOKUP('DATI INPUT'!$F$27,TARIFFE_UD,2,FALSE),DF791*VLOOKUP(DL791,TARIFFE_UD,2,FALSE)),DF791*VLOOKUP(CB791-100,TARIFFE_UND,2,FALSE)),0)</f>
        <v>33.261916748880324</v>
      </c>
      <c r="DQ791" s="299">
        <f>IFERROR(IF(CA791="D",IF(DL791="A dispo.",DK791*VLOOKUP('DATI INPUT'!$F$27,TARIFFE_UD,3,FALSE),DK791*VLOOKUP(DL791,TARIFFE_UD,3,FALSE)),DK791*VLOOKUP(CB791-100,TARIFFE_UND,3,FALSE)),0)</f>
        <v>60.367780403072892</v>
      </c>
      <c r="DR791" s="299">
        <f t="shared" si="174"/>
        <v>93.629697151953224</v>
      </c>
    </row>
    <row r="792" spans="1:122" x14ac:dyDescent="0.25">
      <c r="A792" t="s">
        <v>7024</v>
      </c>
      <c r="B792" t="s">
        <v>7025</v>
      </c>
      <c r="C792" t="s">
        <v>7026</v>
      </c>
      <c r="D792" t="s">
        <v>10458</v>
      </c>
      <c r="E792" t="s">
        <v>268</v>
      </c>
      <c r="F792" t="s">
        <v>156</v>
      </c>
      <c r="G792" t="s">
        <v>7028</v>
      </c>
      <c r="H792" t="s">
        <v>1033</v>
      </c>
      <c r="I792" t="s">
        <v>7029</v>
      </c>
      <c r="J792" t="s">
        <v>156</v>
      </c>
      <c r="K792" t="s">
        <v>7030</v>
      </c>
      <c r="L792" t="s">
        <v>984</v>
      </c>
      <c r="M792" t="s">
        <v>7031</v>
      </c>
      <c r="N792" t="s">
        <v>303</v>
      </c>
      <c r="O792" t="s">
        <v>1273</v>
      </c>
      <c r="P792" t="s">
        <v>7032</v>
      </c>
      <c r="Q792" t="s">
        <v>313</v>
      </c>
      <c r="R792" t="s">
        <v>268</v>
      </c>
      <c r="S792" t="s">
        <v>268</v>
      </c>
      <c r="T792" t="s">
        <v>268</v>
      </c>
      <c r="U792" t="s">
        <v>268</v>
      </c>
      <c r="V792" t="s">
        <v>268</v>
      </c>
      <c r="W792" t="s">
        <v>3970</v>
      </c>
      <c r="X792" t="s">
        <v>1310</v>
      </c>
      <c r="Y792" t="s">
        <v>277</v>
      </c>
      <c r="Z792" t="s">
        <v>268</v>
      </c>
      <c r="AA792" t="s">
        <v>268</v>
      </c>
      <c r="AB792" t="s">
        <v>268</v>
      </c>
      <c r="AC792" t="s">
        <v>268</v>
      </c>
      <c r="AD792" t="s">
        <v>268</v>
      </c>
      <c r="AE792" t="s">
        <v>287</v>
      </c>
      <c r="AF792" t="s">
        <v>1811</v>
      </c>
      <c r="AG792" t="s">
        <v>875</v>
      </c>
      <c r="AH792" t="s">
        <v>1812</v>
      </c>
      <c r="AI792" t="s">
        <v>763</v>
      </c>
      <c r="AJ792" t="s">
        <v>268</v>
      </c>
      <c r="AK792" t="s">
        <v>375</v>
      </c>
      <c r="AL792" t="s">
        <v>268</v>
      </c>
      <c r="AM792" t="s">
        <v>355</v>
      </c>
      <c r="AN792" t="s">
        <v>268</v>
      </c>
      <c r="AO792" t="s">
        <v>268</v>
      </c>
      <c r="AP792" t="s">
        <v>268</v>
      </c>
      <c r="AQ792" t="s">
        <v>268</v>
      </c>
      <c r="AR792" t="s">
        <v>268</v>
      </c>
      <c r="AS792" t="s">
        <v>268</v>
      </c>
      <c r="AT792" t="s">
        <v>268</v>
      </c>
      <c r="AU792" t="s">
        <v>268</v>
      </c>
      <c r="AV792" t="s">
        <v>268</v>
      </c>
      <c r="AW792" t="s">
        <v>268</v>
      </c>
      <c r="AX792" t="s">
        <v>268</v>
      </c>
      <c r="AY792" t="s">
        <v>268</v>
      </c>
      <c r="AZ792" t="s">
        <v>268</v>
      </c>
      <c r="BA792" t="s">
        <v>268</v>
      </c>
      <c r="BB792" t="s">
        <v>268</v>
      </c>
      <c r="BC792" t="s">
        <v>268</v>
      </c>
      <c r="BD792" t="s">
        <v>268</v>
      </c>
      <c r="BE792" t="s">
        <v>268</v>
      </c>
      <c r="BF792" t="s">
        <v>268</v>
      </c>
      <c r="BG792" t="s">
        <v>268</v>
      </c>
      <c r="BH792" t="s">
        <v>268</v>
      </c>
      <c r="BI792" t="s">
        <v>268</v>
      </c>
      <c r="BJ792" t="s">
        <v>268</v>
      </c>
      <c r="BK792" t="s">
        <v>268</v>
      </c>
      <c r="BL792" t="s">
        <v>268</v>
      </c>
      <c r="BM792" t="s">
        <v>268</v>
      </c>
      <c r="BN792" t="s">
        <v>268</v>
      </c>
      <c r="BO792" t="s">
        <v>268</v>
      </c>
      <c r="BP792" t="s">
        <v>268</v>
      </c>
      <c r="BQ792" t="s">
        <v>268</v>
      </c>
      <c r="BR792" t="s">
        <v>268</v>
      </c>
      <c r="BS792" t="s">
        <v>268</v>
      </c>
      <c r="BT792" t="s">
        <v>268</v>
      </c>
      <c r="BU792" t="s">
        <v>268</v>
      </c>
      <c r="BV792" t="s">
        <v>268</v>
      </c>
      <c r="BW792" t="s">
        <v>268</v>
      </c>
      <c r="BX792" t="s">
        <v>268</v>
      </c>
      <c r="BY792">
        <v>53</v>
      </c>
      <c r="BZ792">
        <v>53</v>
      </c>
      <c r="CA792" t="s">
        <v>142</v>
      </c>
      <c r="CB792" s="356">
        <v>122</v>
      </c>
      <c r="CC792" t="s">
        <v>876</v>
      </c>
      <c r="CD792" t="s">
        <v>268</v>
      </c>
      <c r="CE792" t="s">
        <v>268</v>
      </c>
      <c r="CF792" t="s">
        <v>268</v>
      </c>
      <c r="CG792" t="s">
        <v>268</v>
      </c>
      <c r="CH792" t="s">
        <v>268</v>
      </c>
      <c r="CI792" t="s">
        <v>268</v>
      </c>
      <c r="CJ792" t="s">
        <v>268</v>
      </c>
      <c r="CK792" t="s">
        <v>268</v>
      </c>
      <c r="CL792" t="s">
        <v>268</v>
      </c>
      <c r="CM792" t="s">
        <v>11224</v>
      </c>
      <c r="CN792">
        <v>101</v>
      </c>
      <c r="CO792" t="s">
        <v>268</v>
      </c>
      <c r="CP792">
        <v>101</v>
      </c>
      <c r="CQ792">
        <v>365</v>
      </c>
      <c r="CR792" t="s">
        <v>878</v>
      </c>
      <c r="CS792" t="s">
        <v>11225</v>
      </c>
      <c r="CT792" t="s">
        <v>11226</v>
      </c>
      <c r="CU792" t="s">
        <v>11227</v>
      </c>
      <c r="CV792" t="s">
        <v>268</v>
      </c>
      <c r="CW792" t="s">
        <v>268</v>
      </c>
      <c r="CX792" t="s">
        <v>268</v>
      </c>
      <c r="CY792" t="s">
        <v>268</v>
      </c>
      <c r="CZ792" t="s">
        <v>268</v>
      </c>
      <c r="DA792" t="s">
        <v>268</v>
      </c>
      <c r="DB792" s="429">
        <f t="shared" si="162"/>
        <v>0</v>
      </c>
      <c r="DC792" s="284">
        <f t="shared" si="163"/>
        <v>0</v>
      </c>
      <c r="DD792" s="284">
        <f t="shared" si="164"/>
        <v>0</v>
      </c>
      <c r="DE792" s="284">
        <f t="shared" si="165"/>
        <v>0</v>
      </c>
      <c r="DF792" s="295">
        <f t="shared" si="166"/>
        <v>52.999999999999993</v>
      </c>
      <c r="DG792" s="284">
        <f t="shared" si="167"/>
        <v>0</v>
      </c>
      <c r="DH792" s="284">
        <f t="shared" si="168"/>
        <v>0</v>
      </c>
      <c r="DI792" s="284">
        <f t="shared" si="169"/>
        <v>0</v>
      </c>
      <c r="DJ792" s="284">
        <f t="shared" si="170"/>
        <v>0</v>
      </c>
      <c r="DK792" s="295">
        <f t="shared" si="171"/>
        <v>1</v>
      </c>
      <c r="DL792" s="297" t="str">
        <f t="shared" si="172"/>
        <v>A dispo.</v>
      </c>
      <c r="DM792" s="430">
        <f>IFERROR(IF(CA792="D",IF(DL792="A dispo.",DF792*VLOOKUP('DATI INPUT'!$F$27,TARIFFE_UD,4,FALSE),DF792*VLOOKUP(DL792,TARIFFE_UD,4,FALSE)),DF792*VLOOKUP(CB792-100,TARIFFE_UND,4,FALSE)),0)</f>
        <v>33.59589044330513</v>
      </c>
      <c r="DN792" s="430">
        <f>IFERROR(IF(CA792="D",IF(DL792="A dispo.",DK792*VLOOKUP('DATI INPUT'!$F$27,TARIFFE_UD,5,FALSE),DK792*VLOOKUP(DL792,TARIFFE_UD,5,FALSE)),DK792*VLOOKUP(CB792-100,TARIFFE_UND,5,FALSE)),0)</f>
        <v>67.397800635548478</v>
      </c>
      <c r="DO792" s="431">
        <f t="shared" si="173"/>
        <v>-6.3089211463989159E-3</v>
      </c>
      <c r="DP792" s="299">
        <f>IFERROR(IF(CA792="D",IF(DL792="A dispo.",DF792*VLOOKUP('DATI INPUT'!$F$27,TARIFFE_UD,2,FALSE),DF792*VLOOKUP(DL792,TARIFFE_UD,2,FALSE)),DF792*VLOOKUP(CB792-100,TARIFFE_UND,2,FALSE)),0)</f>
        <v>41.973371135491831</v>
      </c>
      <c r="DQ792" s="299">
        <f>IFERROR(IF(CA792="D",IF(DL792="A dispo.",DK792*VLOOKUP('DATI INPUT'!$F$27,TARIFFE_UD,3,FALSE),DK792*VLOOKUP(DL792,TARIFFE_UD,3,FALSE)),DK792*VLOOKUP(CB792-100,TARIFFE_UND,3,FALSE)),0)</f>
        <v>60.367780403072892</v>
      </c>
      <c r="DR792" s="299">
        <f t="shared" si="174"/>
        <v>102.34115153856473</v>
      </c>
    </row>
    <row r="793" spans="1:122" x14ac:dyDescent="0.25">
      <c r="A793" t="s">
        <v>7033</v>
      </c>
      <c r="B793" t="s">
        <v>7034</v>
      </c>
      <c r="C793" t="s">
        <v>7035</v>
      </c>
      <c r="D793" t="s">
        <v>7036</v>
      </c>
      <c r="E793" t="s">
        <v>268</v>
      </c>
      <c r="F793" t="s">
        <v>156</v>
      </c>
      <c r="G793" t="s">
        <v>7037</v>
      </c>
      <c r="H793" t="s">
        <v>966</v>
      </c>
      <c r="I793" t="s">
        <v>7038</v>
      </c>
      <c r="J793" t="s">
        <v>156</v>
      </c>
      <c r="K793" t="s">
        <v>7039</v>
      </c>
      <c r="L793" t="s">
        <v>871</v>
      </c>
      <c r="M793" t="s">
        <v>6733</v>
      </c>
      <c r="N793" t="s">
        <v>984</v>
      </c>
      <c r="O793" t="s">
        <v>873</v>
      </c>
      <c r="P793" t="s">
        <v>1847</v>
      </c>
      <c r="Q793" t="s">
        <v>6734</v>
      </c>
      <c r="R793" t="s">
        <v>268</v>
      </c>
      <c r="S793" t="s">
        <v>268</v>
      </c>
      <c r="T793" t="s">
        <v>268</v>
      </c>
      <c r="U793" t="s">
        <v>268</v>
      </c>
      <c r="V793" t="s">
        <v>268</v>
      </c>
      <c r="W793" t="s">
        <v>5258</v>
      </c>
      <c r="X793" t="s">
        <v>1847</v>
      </c>
      <c r="Y793" t="s">
        <v>1657</v>
      </c>
      <c r="Z793" t="s">
        <v>268</v>
      </c>
      <c r="AA793" t="s">
        <v>268</v>
      </c>
      <c r="AB793" t="s">
        <v>268</v>
      </c>
      <c r="AC793" t="s">
        <v>268</v>
      </c>
      <c r="AD793" t="s">
        <v>268</v>
      </c>
      <c r="AE793" t="s">
        <v>287</v>
      </c>
      <c r="AF793" t="s">
        <v>1811</v>
      </c>
      <c r="AG793" t="s">
        <v>875</v>
      </c>
      <c r="AH793" t="s">
        <v>1848</v>
      </c>
      <c r="AI793" t="s">
        <v>7040</v>
      </c>
      <c r="AJ793" t="s">
        <v>268</v>
      </c>
      <c r="AK793" t="s">
        <v>381</v>
      </c>
      <c r="AL793" t="s">
        <v>268</v>
      </c>
      <c r="AM793" t="s">
        <v>355</v>
      </c>
      <c r="AN793" t="s">
        <v>268</v>
      </c>
      <c r="AO793" t="s">
        <v>268</v>
      </c>
      <c r="AP793" t="s">
        <v>268</v>
      </c>
      <c r="AQ793" t="s">
        <v>268</v>
      </c>
      <c r="AR793" t="s">
        <v>268</v>
      </c>
      <c r="AS793" t="s">
        <v>268</v>
      </c>
      <c r="AT793" t="s">
        <v>268</v>
      </c>
      <c r="AU793" t="s">
        <v>268</v>
      </c>
      <c r="AV793" t="s">
        <v>268</v>
      </c>
      <c r="AW793" t="s">
        <v>268</v>
      </c>
      <c r="AX793" t="s">
        <v>268</v>
      </c>
      <c r="AY793" t="s">
        <v>268</v>
      </c>
      <c r="AZ793" t="s">
        <v>268</v>
      </c>
      <c r="BA793" t="s">
        <v>268</v>
      </c>
      <c r="BB793" t="s">
        <v>268</v>
      </c>
      <c r="BC793" t="s">
        <v>268</v>
      </c>
      <c r="BD793" t="s">
        <v>268</v>
      </c>
      <c r="BE793" t="s">
        <v>268</v>
      </c>
      <c r="BF793" t="s">
        <v>268</v>
      </c>
      <c r="BG793" t="s">
        <v>268</v>
      </c>
      <c r="BH793" t="s">
        <v>268</v>
      </c>
      <c r="BI793" t="s">
        <v>268</v>
      </c>
      <c r="BJ793" t="s">
        <v>268</v>
      </c>
      <c r="BK793" t="s">
        <v>268</v>
      </c>
      <c r="BL793" t="s">
        <v>268</v>
      </c>
      <c r="BM793" t="s">
        <v>268</v>
      </c>
      <c r="BN793" t="s">
        <v>268</v>
      </c>
      <c r="BO793" t="s">
        <v>268</v>
      </c>
      <c r="BP793" t="s">
        <v>268</v>
      </c>
      <c r="BQ793" t="s">
        <v>268</v>
      </c>
      <c r="BR793" t="s">
        <v>268</v>
      </c>
      <c r="BS793" t="s">
        <v>268</v>
      </c>
      <c r="BT793" t="s">
        <v>268</v>
      </c>
      <c r="BU793" t="s">
        <v>268</v>
      </c>
      <c r="BV793" t="s">
        <v>268</v>
      </c>
      <c r="BW793" t="s">
        <v>268</v>
      </c>
      <c r="BX793" t="s">
        <v>268</v>
      </c>
      <c r="BY793">
        <v>70</v>
      </c>
      <c r="BZ793">
        <v>70</v>
      </c>
      <c r="CA793" t="s">
        <v>142</v>
      </c>
      <c r="CB793" s="356">
        <v>122</v>
      </c>
      <c r="CC793" t="s">
        <v>876</v>
      </c>
      <c r="CD793" t="s">
        <v>268</v>
      </c>
      <c r="CE793" t="s">
        <v>268</v>
      </c>
      <c r="CF793" s="356">
        <v>4</v>
      </c>
      <c r="CG793" t="s">
        <v>268</v>
      </c>
      <c r="CH793" t="s">
        <v>268</v>
      </c>
      <c r="CI793" t="s">
        <v>268</v>
      </c>
      <c r="CJ793" t="s">
        <v>268</v>
      </c>
      <c r="CK793" t="s">
        <v>268</v>
      </c>
      <c r="CL793" t="s">
        <v>268</v>
      </c>
      <c r="CM793" t="s">
        <v>11224</v>
      </c>
      <c r="CN793">
        <v>130.04</v>
      </c>
      <c r="CO793" t="s">
        <v>268</v>
      </c>
      <c r="CP793">
        <v>130.04</v>
      </c>
      <c r="CQ793">
        <v>365</v>
      </c>
      <c r="CR793" t="s">
        <v>878</v>
      </c>
      <c r="CS793" t="s">
        <v>11225</v>
      </c>
      <c r="CT793" t="s">
        <v>11226</v>
      </c>
      <c r="CU793" t="s">
        <v>11227</v>
      </c>
      <c r="CV793" t="s">
        <v>268</v>
      </c>
      <c r="CW793" t="s">
        <v>268</v>
      </c>
      <c r="CX793" t="s">
        <v>268</v>
      </c>
      <c r="CY793" t="s">
        <v>268</v>
      </c>
      <c r="CZ793" t="s">
        <v>268</v>
      </c>
      <c r="DA793" t="s">
        <v>268</v>
      </c>
      <c r="DB793" s="429">
        <f t="shared" si="162"/>
        <v>0</v>
      </c>
      <c r="DC793" s="284">
        <f t="shared" si="163"/>
        <v>0</v>
      </c>
      <c r="DD793" s="284">
        <f t="shared" si="164"/>
        <v>0</v>
      </c>
      <c r="DE793" s="284">
        <f t="shared" si="165"/>
        <v>0</v>
      </c>
      <c r="DF793" s="295">
        <f t="shared" si="166"/>
        <v>70</v>
      </c>
      <c r="DG793" s="284">
        <f t="shared" si="167"/>
        <v>0</v>
      </c>
      <c r="DH793" s="284">
        <f t="shared" si="168"/>
        <v>0</v>
      </c>
      <c r="DI793" s="284">
        <f t="shared" si="169"/>
        <v>0</v>
      </c>
      <c r="DJ793" s="284">
        <f t="shared" si="170"/>
        <v>0</v>
      </c>
      <c r="DK793" s="295">
        <f t="shared" si="171"/>
        <v>1</v>
      </c>
      <c r="DL793" s="297">
        <f t="shared" si="172"/>
        <v>4</v>
      </c>
      <c r="DM793" s="430">
        <f>IFERROR(IF(CA793="D",IF(DL793="A dispo.",DF793*VLOOKUP('DATI INPUT'!$F$27,TARIFFE_UD,4,FALSE),DF793*VLOOKUP(DL793,TARIFFE_UD,4,FALSE)),DF793*VLOOKUP(CB793-100,TARIFFE_UND,4,FALSE)),0)</f>
        <v>47.658740461152625</v>
      </c>
      <c r="DN793" s="430">
        <f>IFERROR(IF(CA793="D",IF(DL793="A dispo.",DK793*VLOOKUP('DATI INPUT'!$F$27,TARIFFE_UD,5,FALSE),DK793*VLOOKUP(DL793,TARIFFE_UD,5,FALSE)),DK793*VLOOKUP(CB793-100,TARIFFE_UND,5,FALSE)),0)</f>
        <v>82.375089665670373</v>
      </c>
      <c r="DO793" s="431">
        <f t="shared" si="173"/>
        <v>-6.1698731769865844E-3</v>
      </c>
      <c r="DP793" s="299">
        <f>IFERROR(IF(CA793="D",IF(DL793="A dispo.",DF793*VLOOKUP('DATI INPUT'!$F$27,TARIFFE_UD,2,FALSE),DF793*VLOOKUP(DL793,TARIFFE_UD,2,FALSE)),DF793*VLOOKUP(CB793-100,TARIFFE_UND,2,FALSE)),0)</f>
        <v>59.542937389970959</v>
      </c>
      <c r="DQ793" s="299">
        <f>IFERROR(IF(CA793="D",IF(DL793="A dispo.",DK793*VLOOKUP('DATI INPUT'!$F$27,TARIFFE_UD,3,FALSE),DK793*VLOOKUP(DL793,TARIFFE_UD,3,FALSE)),DK793*VLOOKUP(CB793-100,TARIFFE_UND,3,FALSE)),0)</f>
        <v>73.78284271486686</v>
      </c>
      <c r="DR793" s="299">
        <f t="shared" si="174"/>
        <v>133.3257801048378</v>
      </c>
    </row>
    <row r="794" spans="1:122" x14ac:dyDescent="0.25">
      <c r="A794" t="s">
        <v>7041</v>
      </c>
      <c r="B794" t="s">
        <v>7042</v>
      </c>
      <c r="C794" t="s">
        <v>7043</v>
      </c>
      <c r="D794" t="s">
        <v>7044</v>
      </c>
      <c r="E794" t="s">
        <v>268</v>
      </c>
      <c r="F794" t="s">
        <v>156</v>
      </c>
      <c r="G794" t="s">
        <v>7045</v>
      </c>
      <c r="H794" t="s">
        <v>849</v>
      </c>
      <c r="I794" t="s">
        <v>409</v>
      </c>
      <c r="J794" t="s">
        <v>274</v>
      </c>
      <c r="K794" t="s">
        <v>7046</v>
      </c>
      <c r="L794" t="s">
        <v>871</v>
      </c>
      <c r="M794" t="s">
        <v>7047</v>
      </c>
      <c r="N794" t="s">
        <v>984</v>
      </c>
      <c r="O794" t="s">
        <v>873</v>
      </c>
      <c r="P794" t="s">
        <v>887</v>
      </c>
      <c r="Q794" t="s">
        <v>271</v>
      </c>
      <c r="R794" t="s">
        <v>268</v>
      </c>
      <c r="S794" t="s">
        <v>268</v>
      </c>
      <c r="T794" t="s">
        <v>268</v>
      </c>
      <c r="U794" t="s">
        <v>268</v>
      </c>
      <c r="V794" t="s">
        <v>268</v>
      </c>
      <c r="W794" t="s">
        <v>7047</v>
      </c>
      <c r="X794" t="s">
        <v>887</v>
      </c>
      <c r="Y794" t="s">
        <v>271</v>
      </c>
      <c r="Z794" t="s">
        <v>268</v>
      </c>
      <c r="AA794" t="s">
        <v>268</v>
      </c>
      <c r="AB794" t="s">
        <v>268</v>
      </c>
      <c r="AC794" t="s">
        <v>268</v>
      </c>
      <c r="AD794" t="s">
        <v>268</v>
      </c>
      <c r="AE794" t="s">
        <v>287</v>
      </c>
      <c r="AF794" t="s">
        <v>1811</v>
      </c>
      <c r="AG794" t="s">
        <v>875</v>
      </c>
      <c r="AH794" t="s">
        <v>1848</v>
      </c>
      <c r="AI794" t="s">
        <v>579</v>
      </c>
      <c r="AJ794" t="s">
        <v>268</v>
      </c>
      <c r="AK794" t="s">
        <v>381</v>
      </c>
      <c r="AL794" t="s">
        <v>268</v>
      </c>
      <c r="AM794" t="s">
        <v>353</v>
      </c>
      <c r="AN794" t="s">
        <v>287</v>
      </c>
      <c r="AO794" t="s">
        <v>1811</v>
      </c>
      <c r="AP794" t="s">
        <v>875</v>
      </c>
      <c r="AQ794" t="s">
        <v>1848</v>
      </c>
      <c r="AR794" t="s">
        <v>579</v>
      </c>
      <c r="AS794" t="s">
        <v>268</v>
      </c>
      <c r="AT794" t="s">
        <v>377</v>
      </c>
      <c r="AU794" t="s">
        <v>268</v>
      </c>
      <c r="AV794" t="s">
        <v>405</v>
      </c>
      <c r="AW794" t="s">
        <v>268</v>
      </c>
      <c r="AX794" t="s">
        <v>268</v>
      </c>
      <c r="AY794" t="s">
        <v>268</v>
      </c>
      <c r="AZ794" t="s">
        <v>268</v>
      </c>
      <c r="BA794" t="s">
        <v>268</v>
      </c>
      <c r="BB794" t="s">
        <v>268</v>
      </c>
      <c r="BC794" t="s">
        <v>268</v>
      </c>
      <c r="BD794" t="s">
        <v>268</v>
      </c>
      <c r="BE794" t="s">
        <v>268</v>
      </c>
      <c r="BF794" t="s">
        <v>268</v>
      </c>
      <c r="BG794" t="s">
        <v>268</v>
      </c>
      <c r="BH794" t="s">
        <v>268</v>
      </c>
      <c r="BI794" t="s">
        <v>268</v>
      </c>
      <c r="BJ794" t="s">
        <v>268</v>
      </c>
      <c r="BK794" t="s">
        <v>268</v>
      </c>
      <c r="BL794" t="s">
        <v>268</v>
      </c>
      <c r="BM794" t="s">
        <v>268</v>
      </c>
      <c r="BN794" t="s">
        <v>268</v>
      </c>
      <c r="BO794" t="s">
        <v>268</v>
      </c>
      <c r="BP794" t="s">
        <v>268</v>
      </c>
      <c r="BQ794" t="s">
        <v>268</v>
      </c>
      <c r="BR794" t="s">
        <v>268</v>
      </c>
      <c r="BS794" t="s">
        <v>268</v>
      </c>
      <c r="BT794" t="s">
        <v>268</v>
      </c>
      <c r="BU794" t="s">
        <v>268</v>
      </c>
      <c r="BV794" t="s">
        <v>268</v>
      </c>
      <c r="BW794" t="s">
        <v>268</v>
      </c>
      <c r="BX794" t="s">
        <v>268</v>
      </c>
      <c r="BY794">
        <v>125.5</v>
      </c>
      <c r="BZ794">
        <v>125.5</v>
      </c>
      <c r="CA794" t="s">
        <v>142</v>
      </c>
      <c r="CB794" s="356">
        <v>122</v>
      </c>
      <c r="CC794" t="s">
        <v>876</v>
      </c>
      <c r="CD794" t="s">
        <v>268</v>
      </c>
      <c r="CE794" t="s">
        <v>268</v>
      </c>
      <c r="CF794" s="356">
        <v>4</v>
      </c>
      <c r="CG794" t="s">
        <v>268</v>
      </c>
      <c r="CH794" t="s">
        <v>268</v>
      </c>
      <c r="CI794" t="s">
        <v>268</v>
      </c>
      <c r="CJ794" t="s">
        <v>268</v>
      </c>
      <c r="CK794" t="s">
        <v>268</v>
      </c>
      <c r="CL794" t="s">
        <v>268</v>
      </c>
      <c r="CM794" t="s">
        <v>11224</v>
      </c>
      <c r="CN794">
        <v>167.83</v>
      </c>
      <c r="CO794" t="s">
        <v>268</v>
      </c>
      <c r="CP794">
        <v>167.83</v>
      </c>
      <c r="CQ794">
        <v>365</v>
      </c>
      <c r="CR794" t="s">
        <v>878</v>
      </c>
      <c r="CS794" t="s">
        <v>11225</v>
      </c>
      <c r="CT794" t="s">
        <v>11226</v>
      </c>
      <c r="CU794" t="s">
        <v>11227</v>
      </c>
      <c r="CV794" t="s">
        <v>268</v>
      </c>
      <c r="CW794" t="s">
        <v>268</v>
      </c>
      <c r="CX794" t="s">
        <v>268</v>
      </c>
      <c r="CY794" t="s">
        <v>268</v>
      </c>
      <c r="CZ794" t="s">
        <v>268</v>
      </c>
      <c r="DA794" t="s">
        <v>268</v>
      </c>
      <c r="DB794" s="429">
        <f t="shared" si="162"/>
        <v>0</v>
      </c>
      <c r="DC794" s="284">
        <f t="shared" si="163"/>
        <v>0</v>
      </c>
      <c r="DD794" s="284">
        <f t="shared" si="164"/>
        <v>0</v>
      </c>
      <c r="DE794" s="284">
        <f t="shared" si="165"/>
        <v>0</v>
      </c>
      <c r="DF794" s="295">
        <f t="shared" si="166"/>
        <v>125.49999999999999</v>
      </c>
      <c r="DG794" s="284">
        <f t="shared" si="167"/>
        <v>0</v>
      </c>
      <c r="DH794" s="284">
        <f t="shared" si="168"/>
        <v>0</v>
      </c>
      <c r="DI794" s="284">
        <f t="shared" si="169"/>
        <v>0</v>
      </c>
      <c r="DJ794" s="284">
        <f t="shared" si="170"/>
        <v>0</v>
      </c>
      <c r="DK794" s="295">
        <f t="shared" si="171"/>
        <v>1</v>
      </c>
      <c r="DL794" s="297">
        <f t="shared" si="172"/>
        <v>4</v>
      </c>
      <c r="DM794" s="430">
        <f>IFERROR(IF(CA794="D",IF(DL794="A dispo.",DF794*VLOOKUP('DATI INPUT'!$F$27,TARIFFE_UD,4,FALSE),DF794*VLOOKUP(DL794,TARIFFE_UD,4,FALSE)),DF794*VLOOKUP(CB794-100,TARIFFE_UND,4,FALSE)),0)</f>
        <v>85.445313255352204</v>
      </c>
      <c r="DN794" s="430">
        <f>IFERROR(IF(CA794="D",IF(DL794="A dispo.",DK794*VLOOKUP('DATI INPUT'!$F$27,TARIFFE_UD,5,FALSE),DK794*VLOOKUP(DL794,TARIFFE_UD,5,FALSE)),DK794*VLOOKUP(CB794-100,TARIFFE_UND,5,FALSE)),0)</f>
        <v>82.375089665670373</v>
      </c>
      <c r="DO794" s="431">
        <f t="shared" si="173"/>
        <v>-9.597078977435558E-3</v>
      </c>
      <c r="DP794" s="299">
        <f>IFERROR(IF(CA794="D",IF(DL794="A dispo.",DF794*VLOOKUP('DATI INPUT'!$F$27,TARIFFE_UD,2,FALSE),DF794*VLOOKUP(DL794,TARIFFE_UD,2,FALSE)),DF794*VLOOKUP(CB794-100,TARIFFE_UND,2,FALSE)),0)</f>
        <v>106.75198060630507</v>
      </c>
      <c r="DQ794" s="299">
        <f>IFERROR(IF(CA794="D",IF(DL794="A dispo.",DK794*VLOOKUP('DATI INPUT'!$F$27,TARIFFE_UD,3,FALSE),DK794*VLOOKUP(DL794,TARIFFE_UD,3,FALSE)),DK794*VLOOKUP(CB794-100,TARIFFE_UND,3,FALSE)),0)</f>
        <v>73.78284271486686</v>
      </c>
      <c r="DR794" s="299">
        <f t="shared" si="174"/>
        <v>180.53482332117193</v>
      </c>
    </row>
    <row r="795" spans="1:122" x14ac:dyDescent="0.25">
      <c r="A795" t="s">
        <v>7048</v>
      </c>
      <c r="B795" t="s">
        <v>7049</v>
      </c>
      <c r="C795" t="s">
        <v>7050</v>
      </c>
      <c r="D795" t="s">
        <v>7051</v>
      </c>
      <c r="E795" t="s">
        <v>268</v>
      </c>
      <c r="F795" t="s">
        <v>156</v>
      </c>
      <c r="G795" t="s">
        <v>7052</v>
      </c>
      <c r="H795" t="s">
        <v>7053</v>
      </c>
      <c r="I795" t="s">
        <v>321</v>
      </c>
      <c r="J795" t="s">
        <v>274</v>
      </c>
      <c r="K795" t="s">
        <v>7054</v>
      </c>
      <c r="L795" t="s">
        <v>7055</v>
      </c>
      <c r="M795" t="s">
        <v>10872</v>
      </c>
      <c r="N795" t="s">
        <v>7055</v>
      </c>
      <c r="O795" t="s">
        <v>3333</v>
      </c>
      <c r="P795" t="s">
        <v>10873</v>
      </c>
      <c r="Q795" t="s">
        <v>309</v>
      </c>
      <c r="R795" t="s">
        <v>154</v>
      </c>
      <c r="S795" t="s">
        <v>268</v>
      </c>
      <c r="T795" t="s">
        <v>268</v>
      </c>
      <c r="U795" t="s">
        <v>268</v>
      </c>
      <c r="V795" t="s">
        <v>268</v>
      </c>
      <c r="W795" t="s">
        <v>3912</v>
      </c>
      <c r="X795" t="s">
        <v>1934</v>
      </c>
      <c r="Y795" t="s">
        <v>545</v>
      </c>
      <c r="Z795" t="s">
        <v>268</v>
      </c>
      <c r="AA795" t="s">
        <v>268</v>
      </c>
      <c r="AB795" t="s">
        <v>268</v>
      </c>
      <c r="AC795" t="s">
        <v>268</v>
      </c>
      <c r="AD795" t="s">
        <v>268</v>
      </c>
      <c r="AE795" t="s">
        <v>287</v>
      </c>
      <c r="AF795" t="s">
        <v>1811</v>
      </c>
      <c r="AG795" t="s">
        <v>875</v>
      </c>
      <c r="AH795" t="s">
        <v>1935</v>
      </c>
      <c r="AI795" t="s">
        <v>1132</v>
      </c>
      <c r="AJ795" t="s">
        <v>268</v>
      </c>
      <c r="AK795" t="s">
        <v>354</v>
      </c>
      <c r="AL795" t="s">
        <v>268</v>
      </c>
      <c r="AM795" t="s">
        <v>355</v>
      </c>
      <c r="AN795" t="s">
        <v>268</v>
      </c>
      <c r="AO795" t="s">
        <v>268</v>
      </c>
      <c r="AP795" t="s">
        <v>268</v>
      </c>
      <c r="AQ795" t="s">
        <v>268</v>
      </c>
      <c r="AR795" t="s">
        <v>268</v>
      </c>
      <c r="AS795" t="s">
        <v>268</v>
      </c>
      <c r="AT795" t="s">
        <v>268</v>
      </c>
      <c r="AU795" t="s">
        <v>268</v>
      </c>
      <c r="AV795" t="s">
        <v>268</v>
      </c>
      <c r="AW795" t="s">
        <v>268</v>
      </c>
      <c r="AX795" t="s">
        <v>268</v>
      </c>
      <c r="AY795" t="s">
        <v>268</v>
      </c>
      <c r="AZ795" t="s">
        <v>268</v>
      </c>
      <c r="BA795" t="s">
        <v>268</v>
      </c>
      <c r="BB795" t="s">
        <v>268</v>
      </c>
      <c r="BC795" t="s">
        <v>268</v>
      </c>
      <c r="BD795" t="s">
        <v>268</v>
      </c>
      <c r="BE795" t="s">
        <v>268</v>
      </c>
      <c r="BF795" t="s">
        <v>268</v>
      </c>
      <c r="BG795" t="s">
        <v>268</v>
      </c>
      <c r="BH795" t="s">
        <v>268</v>
      </c>
      <c r="BI795" t="s">
        <v>268</v>
      </c>
      <c r="BJ795" t="s">
        <v>268</v>
      </c>
      <c r="BK795" t="s">
        <v>268</v>
      </c>
      <c r="BL795" t="s">
        <v>268</v>
      </c>
      <c r="BM795" t="s">
        <v>268</v>
      </c>
      <c r="BN795" t="s">
        <v>268</v>
      </c>
      <c r="BO795" t="s">
        <v>268</v>
      </c>
      <c r="BP795" t="s">
        <v>268</v>
      </c>
      <c r="BQ795" t="s">
        <v>268</v>
      </c>
      <c r="BR795" t="s">
        <v>268</v>
      </c>
      <c r="BS795" t="s">
        <v>268</v>
      </c>
      <c r="BT795" t="s">
        <v>268</v>
      </c>
      <c r="BU795" t="s">
        <v>268</v>
      </c>
      <c r="BV795" t="s">
        <v>268</v>
      </c>
      <c r="BW795" t="s">
        <v>268</v>
      </c>
      <c r="BX795" t="s">
        <v>268</v>
      </c>
      <c r="BY795">
        <v>54.55</v>
      </c>
      <c r="BZ795">
        <v>54.55</v>
      </c>
      <c r="CA795" t="s">
        <v>142</v>
      </c>
      <c r="CB795" s="356">
        <v>122</v>
      </c>
      <c r="CC795" t="s">
        <v>876</v>
      </c>
      <c r="CD795" t="s">
        <v>268</v>
      </c>
      <c r="CE795" t="s">
        <v>268</v>
      </c>
      <c r="CF795" t="s">
        <v>268</v>
      </c>
      <c r="CG795" t="s">
        <v>268</v>
      </c>
      <c r="CH795" t="s">
        <v>268</v>
      </c>
      <c r="CI795" t="s">
        <v>268</v>
      </c>
      <c r="CJ795" t="s">
        <v>268</v>
      </c>
      <c r="CK795" t="s">
        <v>268</v>
      </c>
      <c r="CL795" t="s">
        <v>7058</v>
      </c>
      <c r="CM795" t="s">
        <v>11224</v>
      </c>
      <c r="CN795">
        <v>101.98</v>
      </c>
      <c r="CO795" t="s">
        <v>268</v>
      </c>
      <c r="CP795">
        <v>101.98</v>
      </c>
      <c r="CQ795">
        <v>365</v>
      </c>
      <c r="CR795" t="s">
        <v>878</v>
      </c>
      <c r="CS795" t="s">
        <v>11225</v>
      </c>
      <c r="CT795" t="s">
        <v>11226</v>
      </c>
      <c r="CU795" t="s">
        <v>11227</v>
      </c>
      <c r="CV795" t="s">
        <v>268</v>
      </c>
      <c r="CW795" t="s">
        <v>268</v>
      </c>
      <c r="CX795" t="s">
        <v>268</v>
      </c>
      <c r="CY795" t="s">
        <v>268</v>
      </c>
      <c r="CZ795" t="s">
        <v>268</v>
      </c>
      <c r="DA795" t="s">
        <v>268</v>
      </c>
      <c r="DB795" s="429">
        <f t="shared" si="162"/>
        <v>0</v>
      </c>
      <c r="DC795" s="284">
        <f t="shared" si="163"/>
        <v>0</v>
      </c>
      <c r="DD795" s="284">
        <f t="shared" si="164"/>
        <v>0</v>
      </c>
      <c r="DE795" s="284">
        <f t="shared" si="165"/>
        <v>0</v>
      </c>
      <c r="DF795" s="295">
        <f t="shared" si="166"/>
        <v>54.55</v>
      </c>
      <c r="DG795" s="284">
        <f t="shared" si="167"/>
        <v>0</v>
      </c>
      <c r="DH795" s="284">
        <f t="shared" si="168"/>
        <v>0</v>
      </c>
      <c r="DI795" s="284">
        <f t="shared" si="169"/>
        <v>0</v>
      </c>
      <c r="DJ795" s="284">
        <f t="shared" si="170"/>
        <v>0</v>
      </c>
      <c r="DK795" s="295">
        <f t="shared" si="171"/>
        <v>1</v>
      </c>
      <c r="DL795" s="297" t="str">
        <f t="shared" si="172"/>
        <v>A dispo.</v>
      </c>
      <c r="DM795" s="430">
        <f>IFERROR(IF(CA795="D",IF(DL795="A dispo.",DF795*VLOOKUP('DATI INPUT'!$F$27,TARIFFE_UD,4,FALSE),DF795*VLOOKUP(DL795,TARIFFE_UD,4,FALSE)),DF795*VLOOKUP(CB795-100,TARIFFE_UND,4,FALSE)),0)</f>
        <v>34.578411767590467</v>
      </c>
      <c r="DN795" s="430">
        <f>IFERROR(IF(CA795="D",IF(DL795="A dispo.",DK795*VLOOKUP('DATI INPUT'!$F$27,TARIFFE_UD,5,FALSE),DK795*VLOOKUP(DL795,TARIFFE_UD,5,FALSE)),DK795*VLOOKUP(CB795-100,TARIFFE_UND,5,FALSE)),0)</f>
        <v>67.397800635548478</v>
      </c>
      <c r="DO795" s="431">
        <f t="shared" si="173"/>
        <v>-3.7875968610592281E-3</v>
      </c>
      <c r="DP795" s="299">
        <f>IFERROR(IF(CA795="D",IF(DL795="A dispo.",DF795*VLOOKUP('DATI INPUT'!$F$27,TARIFFE_UD,2,FALSE),DF795*VLOOKUP(DL795,TARIFFE_UD,2,FALSE)),DF795*VLOOKUP(CB795-100,TARIFFE_UND,2,FALSE)),0)</f>
        <v>43.200894253605277</v>
      </c>
      <c r="DQ795" s="299">
        <f>IFERROR(IF(CA795="D",IF(DL795="A dispo.",DK795*VLOOKUP('DATI INPUT'!$F$27,TARIFFE_UD,3,FALSE),DK795*VLOOKUP(DL795,TARIFFE_UD,3,FALSE)),DK795*VLOOKUP(CB795-100,TARIFFE_UND,3,FALSE)),0)</f>
        <v>60.367780403072892</v>
      </c>
      <c r="DR795" s="299">
        <f t="shared" si="174"/>
        <v>103.56867465667817</v>
      </c>
    </row>
    <row r="796" spans="1:122" x14ac:dyDescent="0.25">
      <c r="A796" t="s">
        <v>7059</v>
      </c>
      <c r="B796" t="s">
        <v>7060</v>
      </c>
      <c r="C796" t="s">
        <v>7061</v>
      </c>
      <c r="D796" t="s">
        <v>7062</v>
      </c>
      <c r="E796" t="s">
        <v>268</v>
      </c>
      <c r="F796" t="s">
        <v>156</v>
      </c>
      <c r="G796" t="s">
        <v>7063</v>
      </c>
      <c r="H796" t="s">
        <v>1033</v>
      </c>
      <c r="I796" t="s">
        <v>806</v>
      </c>
      <c r="J796" t="s">
        <v>156</v>
      </c>
      <c r="K796" t="s">
        <v>7064</v>
      </c>
      <c r="L796" t="s">
        <v>960</v>
      </c>
      <c r="M796" t="s">
        <v>7065</v>
      </c>
      <c r="N796" t="s">
        <v>1195</v>
      </c>
      <c r="O796" t="s">
        <v>1196</v>
      </c>
      <c r="P796" t="s">
        <v>7066</v>
      </c>
      <c r="Q796" t="s">
        <v>269</v>
      </c>
      <c r="R796" t="s">
        <v>153</v>
      </c>
      <c r="S796" t="s">
        <v>268</v>
      </c>
      <c r="T796" t="s">
        <v>268</v>
      </c>
      <c r="U796" t="s">
        <v>268</v>
      </c>
      <c r="V796" t="s">
        <v>268</v>
      </c>
      <c r="W796" t="s">
        <v>6146</v>
      </c>
      <c r="X796" t="s">
        <v>1847</v>
      </c>
      <c r="Y796" t="s">
        <v>1143</v>
      </c>
      <c r="Z796" t="s">
        <v>268</v>
      </c>
      <c r="AA796" t="s">
        <v>268</v>
      </c>
      <c r="AB796" t="s">
        <v>268</v>
      </c>
      <c r="AC796" t="s">
        <v>268</v>
      </c>
      <c r="AD796" t="s">
        <v>268</v>
      </c>
      <c r="AE796" t="s">
        <v>287</v>
      </c>
      <c r="AF796" t="s">
        <v>1811</v>
      </c>
      <c r="AG796" t="s">
        <v>875</v>
      </c>
      <c r="AH796" t="s">
        <v>1848</v>
      </c>
      <c r="AI796" t="s">
        <v>750</v>
      </c>
      <c r="AJ796" t="s">
        <v>268</v>
      </c>
      <c r="AK796" t="s">
        <v>366</v>
      </c>
      <c r="AL796" t="s">
        <v>268</v>
      </c>
      <c r="AM796" t="s">
        <v>405</v>
      </c>
      <c r="AN796" t="s">
        <v>268</v>
      </c>
      <c r="AO796" t="s">
        <v>268</v>
      </c>
      <c r="AP796" t="s">
        <v>268</v>
      </c>
      <c r="AQ796" t="s">
        <v>268</v>
      </c>
      <c r="AR796" t="s">
        <v>268</v>
      </c>
      <c r="AS796" t="s">
        <v>268</v>
      </c>
      <c r="AT796" t="s">
        <v>268</v>
      </c>
      <c r="AU796" t="s">
        <v>268</v>
      </c>
      <c r="AV796" t="s">
        <v>268</v>
      </c>
      <c r="AW796" t="s">
        <v>268</v>
      </c>
      <c r="AX796" t="s">
        <v>268</v>
      </c>
      <c r="AY796" t="s">
        <v>268</v>
      </c>
      <c r="AZ796" t="s">
        <v>268</v>
      </c>
      <c r="BA796" t="s">
        <v>268</v>
      </c>
      <c r="BB796" t="s">
        <v>268</v>
      </c>
      <c r="BC796" t="s">
        <v>268</v>
      </c>
      <c r="BD796" t="s">
        <v>268</v>
      </c>
      <c r="BE796" t="s">
        <v>268</v>
      </c>
      <c r="BF796" t="s">
        <v>268</v>
      </c>
      <c r="BG796" t="s">
        <v>268</v>
      </c>
      <c r="BH796" t="s">
        <v>268</v>
      </c>
      <c r="BI796" t="s">
        <v>268</v>
      </c>
      <c r="BJ796" t="s">
        <v>268</v>
      </c>
      <c r="BK796" t="s">
        <v>268</v>
      </c>
      <c r="BL796" t="s">
        <v>268</v>
      </c>
      <c r="BM796" t="s">
        <v>268</v>
      </c>
      <c r="BN796" t="s">
        <v>268</v>
      </c>
      <c r="BO796" t="s">
        <v>268</v>
      </c>
      <c r="BP796" t="s">
        <v>268</v>
      </c>
      <c r="BQ796" t="s">
        <v>268</v>
      </c>
      <c r="BR796" t="s">
        <v>268</v>
      </c>
      <c r="BS796" t="s">
        <v>268</v>
      </c>
      <c r="BT796" t="s">
        <v>268</v>
      </c>
      <c r="BU796" t="s">
        <v>268</v>
      </c>
      <c r="BV796" t="s">
        <v>268</v>
      </c>
      <c r="BW796" t="s">
        <v>268</v>
      </c>
      <c r="BX796" t="s">
        <v>268</v>
      </c>
      <c r="BY796">
        <v>70</v>
      </c>
      <c r="BZ796">
        <v>70</v>
      </c>
      <c r="CA796" t="s">
        <v>142</v>
      </c>
      <c r="CB796" s="356">
        <v>122</v>
      </c>
      <c r="CC796" t="s">
        <v>876</v>
      </c>
      <c r="CD796" t="s">
        <v>268</v>
      </c>
      <c r="CE796" t="s">
        <v>268</v>
      </c>
      <c r="CF796" t="s">
        <v>268</v>
      </c>
      <c r="CG796" t="s">
        <v>268</v>
      </c>
      <c r="CH796" t="s">
        <v>268</v>
      </c>
      <c r="CI796" t="s">
        <v>268</v>
      </c>
      <c r="CJ796" t="s">
        <v>268</v>
      </c>
      <c r="CK796" t="s">
        <v>268</v>
      </c>
      <c r="CL796" t="s">
        <v>268</v>
      </c>
      <c r="CM796" t="s">
        <v>11224</v>
      </c>
      <c r="CN796">
        <v>111.77</v>
      </c>
      <c r="CO796" t="s">
        <v>268</v>
      </c>
      <c r="CP796">
        <v>111.77</v>
      </c>
      <c r="CQ796">
        <v>365</v>
      </c>
      <c r="CR796" t="s">
        <v>878</v>
      </c>
      <c r="CS796" t="s">
        <v>11225</v>
      </c>
      <c r="CT796" t="s">
        <v>11226</v>
      </c>
      <c r="CU796" t="s">
        <v>11227</v>
      </c>
      <c r="CV796" t="s">
        <v>268</v>
      </c>
      <c r="CW796" t="s">
        <v>268</v>
      </c>
      <c r="CX796" t="s">
        <v>268</v>
      </c>
      <c r="CY796" t="s">
        <v>268</v>
      </c>
      <c r="CZ796" t="s">
        <v>268</v>
      </c>
      <c r="DA796" t="s">
        <v>268</v>
      </c>
      <c r="DB796" s="429">
        <f t="shared" si="162"/>
        <v>0</v>
      </c>
      <c r="DC796" s="284">
        <f t="shared" si="163"/>
        <v>0</v>
      </c>
      <c r="DD796" s="284">
        <f t="shared" si="164"/>
        <v>0</v>
      </c>
      <c r="DE796" s="284">
        <f t="shared" si="165"/>
        <v>0</v>
      </c>
      <c r="DF796" s="295">
        <f t="shared" si="166"/>
        <v>70</v>
      </c>
      <c r="DG796" s="284">
        <f t="shared" si="167"/>
        <v>0</v>
      </c>
      <c r="DH796" s="284">
        <f t="shared" si="168"/>
        <v>0</v>
      </c>
      <c r="DI796" s="284">
        <f t="shared" si="169"/>
        <v>0</v>
      </c>
      <c r="DJ796" s="284">
        <f t="shared" si="170"/>
        <v>0</v>
      </c>
      <c r="DK796" s="295">
        <f t="shared" si="171"/>
        <v>1</v>
      </c>
      <c r="DL796" s="297" t="str">
        <f t="shared" si="172"/>
        <v>A dispo.</v>
      </c>
      <c r="DM796" s="430">
        <f>IFERROR(IF(CA796="D",IF(DL796="A dispo.",DF796*VLOOKUP('DATI INPUT'!$F$27,TARIFFE_UD,4,FALSE),DF796*VLOOKUP(DL796,TARIFFE_UD,4,FALSE)),DF796*VLOOKUP(CB796-100,TARIFFE_UND,4,FALSE)),0)</f>
        <v>44.37193077417659</v>
      </c>
      <c r="DN796" s="430">
        <f>IFERROR(IF(CA796="D",IF(DL796="A dispo.",DK796*VLOOKUP('DATI INPUT'!$F$27,TARIFFE_UD,5,FALSE),DK796*VLOOKUP(DL796,TARIFFE_UD,5,FALSE)),DK796*VLOOKUP(CB796-100,TARIFFE_UND,5,FALSE)),0)</f>
        <v>67.397800635548478</v>
      </c>
      <c r="DO796" s="431">
        <f t="shared" si="173"/>
        <v>-2.6859027492776022E-4</v>
      </c>
      <c r="DP796" s="299">
        <f>IFERROR(IF(CA796="D",IF(DL796="A dispo.",DF796*VLOOKUP('DATI INPUT'!$F$27,TARIFFE_UD,2,FALSE),DF796*VLOOKUP(DL796,TARIFFE_UD,2,FALSE)),DF796*VLOOKUP(CB796-100,TARIFFE_UND,2,FALSE)),0)</f>
        <v>55.436527914800543</v>
      </c>
      <c r="DQ796" s="299">
        <f>IFERROR(IF(CA796="D",IF(DL796="A dispo.",DK796*VLOOKUP('DATI INPUT'!$F$27,TARIFFE_UD,3,FALSE),DK796*VLOOKUP(DL796,TARIFFE_UD,3,FALSE)),DK796*VLOOKUP(CB796-100,TARIFFE_UND,3,FALSE)),0)</f>
        <v>60.367780403072892</v>
      </c>
      <c r="DR796" s="299">
        <f t="shared" si="174"/>
        <v>115.80430831787343</v>
      </c>
    </row>
    <row r="797" spans="1:122" x14ac:dyDescent="0.25">
      <c r="A797" t="s">
        <v>7067</v>
      </c>
      <c r="B797" t="s">
        <v>7068</v>
      </c>
      <c r="C797" t="s">
        <v>7069</v>
      </c>
      <c r="D797" t="s">
        <v>7070</v>
      </c>
      <c r="E797" t="s">
        <v>268</v>
      </c>
      <c r="F797" t="s">
        <v>156</v>
      </c>
      <c r="G797" t="s">
        <v>7071</v>
      </c>
      <c r="H797" t="s">
        <v>1241</v>
      </c>
      <c r="I797" t="s">
        <v>616</v>
      </c>
      <c r="J797" t="s">
        <v>156</v>
      </c>
      <c r="K797" t="s">
        <v>7072</v>
      </c>
      <c r="L797" t="s">
        <v>984</v>
      </c>
      <c r="M797" t="s">
        <v>7073</v>
      </c>
      <c r="N797" t="s">
        <v>984</v>
      </c>
      <c r="O797" t="s">
        <v>873</v>
      </c>
      <c r="P797" t="s">
        <v>2241</v>
      </c>
      <c r="Q797" t="s">
        <v>285</v>
      </c>
      <c r="R797" t="s">
        <v>268</v>
      </c>
      <c r="S797" t="s">
        <v>268</v>
      </c>
      <c r="T797" t="s">
        <v>268</v>
      </c>
      <c r="U797" t="s">
        <v>268</v>
      </c>
      <c r="V797" t="s">
        <v>268</v>
      </c>
      <c r="W797" t="s">
        <v>7073</v>
      </c>
      <c r="X797" t="s">
        <v>2241</v>
      </c>
      <c r="Y797" t="s">
        <v>285</v>
      </c>
      <c r="Z797" t="s">
        <v>268</v>
      </c>
      <c r="AA797" t="s">
        <v>268</v>
      </c>
      <c r="AB797" t="s">
        <v>268</v>
      </c>
      <c r="AC797" t="s">
        <v>268</v>
      </c>
      <c r="AD797" t="s">
        <v>268</v>
      </c>
      <c r="AE797" t="s">
        <v>287</v>
      </c>
      <c r="AF797" t="s">
        <v>1811</v>
      </c>
      <c r="AG797" t="s">
        <v>875</v>
      </c>
      <c r="AH797" t="s">
        <v>1848</v>
      </c>
      <c r="AI797" t="s">
        <v>1239</v>
      </c>
      <c r="AJ797" t="s">
        <v>268</v>
      </c>
      <c r="AK797" t="s">
        <v>268</v>
      </c>
      <c r="AL797" t="s">
        <v>268</v>
      </c>
      <c r="AM797" t="s">
        <v>268</v>
      </c>
      <c r="AN797" t="s">
        <v>268</v>
      </c>
      <c r="AO797" t="s">
        <v>268</v>
      </c>
      <c r="AP797" t="s">
        <v>268</v>
      </c>
      <c r="AQ797" t="s">
        <v>268</v>
      </c>
      <c r="AR797" t="s">
        <v>268</v>
      </c>
      <c r="AS797" t="s">
        <v>268</v>
      </c>
      <c r="AT797" t="s">
        <v>268</v>
      </c>
      <c r="AU797" t="s">
        <v>268</v>
      </c>
      <c r="AV797" t="s">
        <v>268</v>
      </c>
      <c r="AW797" t="s">
        <v>268</v>
      </c>
      <c r="AX797" t="s">
        <v>268</v>
      </c>
      <c r="AY797" t="s">
        <v>268</v>
      </c>
      <c r="AZ797" t="s">
        <v>268</v>
      </c>
      <c r="BA797" t="s">
        <v>268</v>
      </c>
      <c r="BB797" t="s">
        <v>268</v>
      </c>
      <c r="BC797" t="s">
        <v>268</v>
      </c>
      <c r="BD797" t="s">
        <v>268</v>
      </c>
      <c r="BE797" t="s">
        <v>268</v>
      </c>
      <c r="BF797" t="s">
        <v>268</v>
      </c>
      <c r="BG797" t="s">
        <v>268</v>
      </c>
      <c r="BH797" t="s">
        <v>268</v>
      </c>
      <c r="BI797" t="s">
        <v>268</v>
      </c>
      <c r="BJ797" t="s">
        <v>268</v>
      </c>
      <c r="BK797" t="s">
        <v>268</v>
      </c>
      <c r="BL797" t="s">
        <v>268</v>
      </c>
      <c r="BM797" t="s">
        <v>268</v>
      </c>
      <c r="BN797" t="s">
        <v>268</v>
      </c>
      <c r="BO797" t="s">
        <v>268</v>
      </c>
      <c r="BP797" t="s">
        <v>268</v>
      </c>
      <c r="BQ797" t="s">
        <v>268</v>
      </c>
      <c r="BR797" t="s">
        <v>268</v>
      </c>
      <c r="BS797" t="s">
        <v>268</v>
      </c>
      <c r="BT797" t="s">
        <v>268</v>
      </c>
      <c r="BU797" t="s">
        <v>268</v>
      </c>
      <c r="BV797" t="s">
        <v>268</v>
      </c>
      <c r="BW797" t="s">
        <v>268</v>
      </c>
      <c r="BX797" t="s">
        <v>268</v>
      </c>
      <c r="BY797">
        <v>43</v>
      </c>
      <c r="BZ797">
        <v>43</v>
      </c>
      <c r="CA797" t="s">
        <v>142</v>
      </c>
      <c r="CB797" s="356">
        <v>122</v>
      </c>
      <c r="CC797" t="s">
        <v>876</v>
      </c>
      <c r="CD797" t="s">
        <v>268</v>
      </c>
      <c r="CE797" t="s">
        <v>268</v>
      </c>
      <c r="CF797" s="356">
        <v>2</v>
      </c>
      <c r="CG797" t="s">
        <v>268</v>
      </c>
      <c r="CH797" t="s">
        <v>268</v>
      </c>
      <c r="CI797" t="s">
        <v>268</v>
      </c>
      <c r="CJ797" t="s">
        <v>268</v>
      </c>
      <c r="CK797" t="s">
        <v>268</v>
      </c>
      <c r="CL797" t="s">
        <v>268</v>
      </c>
      <c r="CM797" t="s">
        <v>11224</v>
      </c>
      <c r="CN797">
        <v>76.17</v>
      </c>
      <c r="CO797" t="s">
        <v>268</v>
      </c>
      <c r="CP797">
        <v>76.17</v>
      </c>
      <c r="CQ797">
        <v>365</v>
      </c>
      <c r="CR797" t="s">
        <v>878</v>
      </c>
      <c r="CS797" t="s">
        <v>11225</v>
      </c>
      <c r="CT797" t="s">
        <v>11226</v>
      </c>
      <c r="CU797" t="s">
        <v>11227</v>
      </c>
      <c r="CV797" t="s">
        <v>268</v>
      </c>
      <c r="CW797" t="s">
        <v>268</v>
      </c>
      <c r="CX797" t="s">
        <v>268</v>
      </c>
      <c r="CY797" t="s">
        <v>268</v>
      </c>
      <c r="CZ797" t="s">
        <v>268</v>
      </c>
      <c r="DA797" t="s">
        <v>268</v>
      </c>
      <c r="DB797" s="429">
        <f t="shared" si="162"/>
        <v>0</v>
      </c>
      <c r="DC797" s="284">
        <f t="shared" si="163"/>
        <v>0</v>
      </c>
      <c r="DD797" s="284">
        <f t="shared" si="164"/>
        <v>0</v>
      </c>
      <c r="DE797" s="284">
        <f t="shared" si="165"/>
        <v>0</v>
      </c>
      <c r="DF797" s="295">
        <f t="shared" si="166"/>
        <v>43</v>
      </c>
      <c r="DG797" s="284">
        <f t="shared" si="167"/>
        <v>0</v>
      </c>
      <c r="DH797" s="284">
        <f t="shared" si="168"/>
        <v>0</v>
      </c>
      <c r="DI797" s="284">
        <f t="shared" si="169"/>
        <v>0</v>
      </c>
      <c r="DJ797" s="284">
        <f t="shared" si="170"/>
        <v>0</v>
      </c>
      <c r="DK797" s="295">
        <f t="shared" si="171"/>
        <v>1</v>
      </c>
      <c r="DL797" s="297">
        <f t="shared" si="172"/>
        <v>2</v>
      </c>
      <c r="DM797" s="430">
        <f>IFERROR(IF(CA797="D",IF(DL797="A dispo.",DF797*VLOOKUP('DATI INPUT'!$F$27,TARIFFE_UD,4,FALSE),DF797*VLOOKUP(DL797,TARIFFE_UD,4,FALSE)),DF797*VLOOKUP(CB797-100,TARIFFE_UND,4,FALSE)),0)</f>
        <v>24.733242894494733</v>
      </c>
      <c r="DN797" s="430">
        <f>IFERROR(IF(CA797="D",IF(DL797="A dispo.",DK797*VLOOKUP('DATI INPUT'!$F$27,TARIFFE_UD,5,FALSE),DK797*VLOOKUP(DL797,TARIFFE_UD,5,FALSE)),DK797*VLOOKUP(CB797-100,TARIFFE_UND,5,FALSE)),0)</f>
        <v>51.443731886070836</v>
      </c>
      <c r="DO797" s="431">
        <f t="shared" si="173"/>
        <v>6.9747805655708817E-3</v>
      </c>
      <c r="DP797" s="299">
        <f>IFERROR(IF(CA797="D",IF(DL797="A dispo.",DF797*VLOOKUP('DATI INPUT'!$F$27,TARIFFE_UD,2,FALSE),DF797*VLOOKUP(DL797,TARIFFE_UD,2,FALSE)),DF797*VLOOKUP(CB797-100,TARIFFE_UND,2,FALSE)),0)</f>
        <v>30.900731300657341</v>
      </c>
      <c r="DQ797" s="299">
        <f>IFERROR(IF(CA797="D",IF(DL797="A dispo.",DK797*VLOOKUP('DATI INPUT'!$F$27,TARIFFE_UD,3,FALSE),DK797*VLOOKUP(DL797,TARIFFE_UD,3,FALSE)),DK797*VLOOKUP(CB797-100,TARIFFE_UND,3,FALSE)),0)</f>
        <v>46.077822723118445</v>
      </c>
      <c r="DR797" s="299">
        <f t="shared" si="174"/>
        <v>76.978554023775786</v>
      </c>
    </row>
    <row r="798" spans="1:122" x14ac:dyDescent="0.25">
      <c r="A798" t="s">
        <v>7074</v>
      </c>
      <c r="B798" t="s">
        <v>7075</v>
      </c>
      <c r="C798" t="s">
        <v>7076</v>
      </c>
      <c r="D798" t="s">
        <v>7077</v>
      </c>
      <c r="E798" t="s">
        <v>268</v>
      </c>
      <c r="F798" t="s">
        <v>156</v>
      </c>
      <c r="G798" t="s">
        <v>7078</v>
      </c>
      <c r="H798" t="s">
        <v>6207</v>
      </c>
      <c r="I798" t="s">
        <v>336</v>
      </c>
      <c r="J798" t="s">
        <v>156</v>
      </c>
      <c r="K798" t="s">
        <v>7079</v>
      </c>
      <c r="L798" t="s">
        <v>4112</v>
      </c>
      <c r="M798" t="s">
        <v>6281</v>
      </c>
      <c r="N798" t="s">
        <v>984</v>
      </c>
      <c r="O798" t="s">
        <v>873</v>
      </c>
      <c r="P798" t="s">
        <v>3488</v>
      </c>
      <c r="Q798" t="s">
        <v>269</v>
      </c>
      <c r="R798" t="s">
        <v>268</v>
      </c>
      <c r="S798" t="s">
        <v>268</v>
      </c>
      <c r="T798" t="s">
        <v>268</v>
      </c>
      <c r="U798" t="s">
        <v>268</v>
      </c>
      <c r="V798" t="s">
        <v>268</v>
      </c>
      <c r="W798" t="s">
        <v>6281</v>
      </c>
      <c r="X798" t="s">
        <v>3488</v>
      </c>
      <c r="Y798" t="s">
        <v>269</v>
      </c>
      <c r="Z798" t="s">
        <v>268</v>
      </c>
      <c r="AA798" t="s">
        <v>268</v>
      </c>
      <c r="AB798" t="s">
        <v>268</v>
      </c>
      <c r="AC798" t="s">
        <v>268</v>
      </c>
      <c r="AD798" t="s">
        <v>268</v>
      </c>
      <c r="AE798" t="s">
        <v>287</v>
      </c>
      <c r="AF798" t="s">
        <v>1811</v>
      </c>
      <c r="AG798" t="s">
        <v>875</v>
      </c>
      <c r="AH798" t="s">
        <v>1831</v>
      </c>
      <c r="AI798" t="s">
        <v>3571</v>
      </c>
      <c r="AJ798" t="s">
        <v>268</v>
      </c>
      <c r="AK798" t="s">
        <v>381</v>
      </c>
      <c r="AL798" t="s">
        <v>268</v>
      </c>
      <c r="AM798" t="s">
        <v>355</v>
      </c>
      <c r="AN798" t="s">
        <v>268</v>
      </c>
      <c r="AO798" t="s">
        <v>268</v>
      </c>
      <c r="AP798" t="s">
        <v>268</v>
      </c>
      <c r="AQ798" t="s">
        <v>268</v>
      </c>
      <c r="AR798" t="s">
        <v>268</v>
      </c>
      <c r="AS798" t="s">
        <v>268</v>
      </c>
      <c r="AT798" t="s">
        <v>268</v>
      </c>
      <c r="AU798" t="s">
        <v>268</v>
      </c>
      <c r="AV798" t="s">
        <v>268</v>
      </c>
      <c r="AW798" t="s">
        <v>268</v>
      </c>
      <c r="AX798" t="s">
        <v>268</v>
      </c>
      <c r="AY798" t="s">
        <v>268</v>
      </c>
      <c r="AZ798" t="s">
        <v>268</v>
      </c>
      <c r="BA798" t="s">
        <v>268</v>
      </c>
      <c r="BB798" t="s">
        <v>268</v>
      </c>
      <c r="BC798" t="s">
        <v>268</v>
      </c>
      <c r="BD798" t="s">
        <v>268</v>
      </c>
      <c r="BE798" t="s">
        <v>268</v>
      </c>
      <c r="BF798" t="s">
        <v>268</v>
      </c>
      <c r="BG798" t="s">
        <v>268</v>
      </c>
      <c r="BH798" t="s">
        <v>268</v>
      </c>
      <c r="BI798" t="s">
        <v>268</v>
      </c>
      <c r="BJ798" t="s">
        <v>268</v>
      </c>
      <c r="BK798" t="s">
        <v>268</v>
      </c>
      <c r="BL798" t="s">
        <v>268</v>
      </c>
      <c r="BM798" t="s">
        <v>268</v>
      </c>
      <c r="BN798" t="s">
        <v>268</v>
      </c>
      <c r="BO798" t="s">
        <v>268</v>
      </c>
      <c r="BP798" t="s">
        <v>268</v>
      </c>
      <c r="BQ798" t="s">
        <v>268</v>
      </c>
      <c r="BR798" t="s">
        <v>268</v>
      </c>
      <c r="BS798" t="s">
        <v>268</v>
      </c>
      <c r="BT798" t="s">
        <v>268</v>
      </c>
      <c r="BU798" t="s">
        <v>268</v>
      </c>
      <c r="BV798" t="s">
        <v>268</v>
      </c>
      <c r="BW798" t="s">
        <v>268</v>
      </c>
      <c r="BX798" t="s">
        <v>268</v>
      </c>
      <c r="BY798">
        <v>45</v>
      </c>
      <c r="BZ798">
        <v>45</v>
      </c>
      <c r="CA798" t="s">
        <v>142</v>
      </c>
      <c r="CB798" s="356">
        <v>122</v>
      </c>
      <c r="CC798" t="s">
        <v>876</v>
      </c>
      <c r="CD798" t="s">
        <v>268</v>
      </c>
      <c r="CE798" t="s">
        <v>268</v>
      </c>
      <c r="CF798" s="356">
        <v>3</v>
      </c>
      <c r="CG798" t="s">
        <v>268</v>
      </c>
      <c r="CH798" t="s">
        <v>268</v>
      </c>
      <c r="CI798" t="s">
        <v>268</v>
      </c>
      <c r="CJ798" t="s">
        <v>268</v>
      </c>
      <c r="CK798" t="s">
        <v>268</v>
      </c>
      <c r="CL798" t="s">
        <v>7080</v>
      </c>
      <c r="CM798" t="s">
        <v>11224</v>
      </c>
      <c r="CN798">
        <v>95.92</v>
      </c>
      <c r="CO798" t="s">
        <v>268</v>
      </c>
      <c r="CP798">
        <v>95.92</v>
      </c>
      <c r="CQ798">
        <v>365</v>
      </c>
      <c r="CR798" t="s">
        <v>878</v>
      </c>
      <c r="CS798" t="s">
        <v>11225</v>
      </c>
      <c r="CT798" t="s">
        <v>11226</v>
      </c>
      <c r="CU798" t="s">
        <v>11227</v>
      </c>
      <c r="CV798" t="s">
        <v>268</v>
      </c>
      <c r="CW798" t="s">
        <v>268</v>
      </c>
      <c r="CX798" t="s">
        <v>268</v>
      </c>
      <c r="CY798" t="s">
        <v>268</v>
      </c>
      <c r="CZ798" t="s">
        <v>268</v>
      </c>
      <c r="DA798" t="s">
        <v>268</v>
      </c>
      <c r="DB798" s="429">
        <f t="shared" si="162"/>
        <v>0</v>
      </c>
      <c r="DC798" s="284">
        <f t="shared" si="163"/>
        <v>0</v>
      </c>
      <c r="DD798" s="284">
        <f t="shared" si="164"/>
        <v>0</v>
      </c>
      <c r="DE798" s="284">
        <f t="shared" si="165"/>
        <v>0</v>
      </c>
      <c r="DF798" s="295">
        <f t="shared" si="166"/>
        <v>45</v>
      </c>
      <c r="DG798" s="284">
        <f t="shared" si="167"/>
        <v>0</v>
      </c>
      <c r="DH798" s="284">
        <f t="shared" si="168"/>
        <v>0</v>
      </c>
      <c r="DI798" s="284">
        <f t="shared" si="169"/>
        <v>0</v>
      </c>
      <c r="DJ798" s="284">
        <f t="shared" si="170"/>
        <v>0</v>
      </c>
      <c r="DK798" s="295">
        <f t="shared" si="171"/>
        <v>1</v>
      </c>
      <c r="DL798" s="297">
        <f t="shared" si="172"/>
        <v>3</v>
      </c>
      <c r="DM798" s="430">
        <f>IFERROR(IF(CA798="D",IF(DL798="A dispo.",DF798*VLOOKUP('DATI INPUT'!$F$27,TARIFFE_UD,4,FALSE),DF798*VLOOKUP(DL798,TARIFFE_UD,4,FALSE)),DF798*VLOOKUP(CB798-100,TARIFFE_UND,4,FALSE)),0)</f>
        <v>28.524812640542095</v>
      </c>
      <c r="DN798" s="430">
        <f>IFERROR(IF(CA798="D",IF(DL798="A dispo.",DK798*VLOOKUP('DATI INPUT'!$F$27,TARIFFE_UD,5,FALSE),DK798*VLOOKUP(DL798,TARIFFE_UD,5,FALSE)),DK798*VLOOKUP(CB798-100,TARIFFE_UND,5,FALSE)),0)</f>
        <v>67.397800635548478</v>
      </c>
      <c r="DO798" s="431">
        <f t="shared" si="173"/>
        <v>2.6132760905710484E-3</v>
      </c>
      <c r="DP798" s="299">
        <f>IFERROR(IF(CA798="D",IF(DL798="A dispo.",DF798*VLOOKUP('DATI INPUT'!$F$27,TARIFFE_UD,2,FALSE),DF798*VLOOKUP(DL798,TARIFFE_UD,2,FALSE)),DF798*VLOOKUP(CB798-100,TARIFFE_UND,2,FALSE)),0)</f>
        <v>35.637767945228923</v>
      </c>
      <c r="DQ798" s="299">
        <f>IFERROR(IF(CA798="D",IF(DL798="A dispo.",DK798*VLOOKUP('DATI INPUT'!$F$27,TARIFFE_UD,3,FALSE),DK798*VLOOKUP(DL798,TARIFFE_UD,3,FALSE)),DK798*VLOOKUP(CB798-100,TARIFFE_UND,3,FALSE)),0)</f>
        <v>60.367780403072892</v>
      </c>
      <c r="DR798" s="299">
        <f t="shared" si="174"/>
        <v>96.005548348301815</v>
      </c>
    </row>
    <row r="799" spans="1:122" x14ac:dyDescent="0.25">
      <c r="A799" t="s">
        <v>7081</v>
      </c>
      <c r="B799" t="s">
        <v>1220</v>
      </c>
      <c r="C799" t="s">
        <v>7082</v>
      </c>
      <c r="D799" t="s">
        <v>7083</v>
      </c>
      <c r="E799" t="s">
        <v>7083</v>
      </c>
      <c r="F799" t="s">
        <v>155</v>
      </c>
      <c r="G799" t="s">
        <v>7084</v>
      </c>
      <c r="H799" t="s">
        <v>268</v>
      </c>
      <c r="I799" t="s">
        <v>268</v>
      </c>
      <c r="J799" t="s">
        <v>268</v>
      </c>
      <c r="K799" t="s">
        <v>268</v>
      </c>
      <c r="L799" t="s">
        <v>268</v>
      </c>
      <c r="M799" t="s">
        <v>7085</v>
      </c>
      <c r="N799" t="s">
        <v>880</v>
      </c>
      <c r="O799" t="s">
        <v>1008</v>
      </c>
      <c r="P799" t="s">
        <v>7086</v>
      </c>
      <c r="Q799" t="s">
        <v>460</v>
      </c>
      <c r="R799" t="s">
        <v>268</v>
      </c>
      <c r="S799" t="s">
        <v>268</v>
      </c>
      <c r="T799" t="s">
        <v>268</v>
      </c>
      <c r="U799" t="s">
        <v>268</v>
      </c>
      <c r="V799" t="s">
        <v>268</v>
      </c>
      <c r="W799" t="s">
        <v>7087</v>
      </c>
      <c r="X799" t="s">
        <v>613</v>
      </c>
      <c r="Y799" t="s">
        <v>272</v>
      </c>
      <c r="Z799" t="s">
        <v>142</v>
      </c>
      <c r="AA799" t="s">
        <v>268</v>
      </c>
      <c r="AB799" t="s">
        <v>268</v>
      </c>
      <c r="AC799" t="s">
        <v>268</v>
      </c>
      <c r="AD799" t="s">
        <v>268</v>
      </c>
      <c r="AE799" t="s">
        <v>287</v>
      </c>
      <c r="AF799" t="s">
        <v>1811</v>
      </c>
      <c r="AG799" t="s">
        <v>875</v>
      </c>
      <c r="AH799" t="s">
        <v>1812</v>
      </c>
      <c r="AI799" t="s">
        <v>742</v>
      </c>
      <c r="AJ799" t="s">
        <v>268</v>
      </c>
      <c r="AK799" t="s">
        <v>511</v>
      </c>
      <c r="AL799" t="s">
        <v>268</v>
      </c>
      <c r="AM799" t="s">
        <v>367</v>
      </c>
      <c r="AN799" t="s">
        <v>268</v>
      </c>
      <c r="AO799" t="s">
        <v>268</v>
      </c>
      <c r="AP799" t="s">
        <v>268</v>
      </c>
      <c r="AQ799" t="s">
        <v>268</v>
      </c>
      <c r="AR799" t="s">
        <v>268</v>
      </c>
      <c r="AS799" t="s">
        <v>268</v>
      </c>
      <c r="AT799" t="s">
        <v>268</v>
      </c>
      <c r="AU799" t="s">
        <v>268</v>
      </c>
      <c r="AV799" t="s">
        <v>268</v>
      </c>
      <c r="AW799" t="s">
        <v>268</v>
      </c>
      <c r="AX799" t="s">
        <v>268</v>
      </c>
      <c r="AY799" t="s">
        <v>268</v>
      </c>
      <c r="AZ799" t="s">
        <v>268</v>
      </c>
      <c r="BA799" t="s">
        <v>268</v>
      </c>
      <c r="BB799" t="s">
        <v>268</v>
      </c>
      <c r="BC799" t="s">
        <v>268</v>
      </c>
      <c r="BD799" t="s">
        <v>268</v>
      </c>
      <c r="BE799" t="s">
        <v>268</v>
      </c>
      <c r="BF799" t="s">
        <v>268</v>
      </c>
      <c r="BG799" t="s">
        <v>268</v>
      </c>
      <c r="BH799" t="s">
        <v>268</v>
      </c>
      <c r="BI799" t="s">
        <v>268</v>
      </c>
      <c r="BJ799" t="s">
        <v>268</v>
      </c>
      <c r="BK799" t="s">
        <v>268</v>
      </c>
      <c r="BL799" t="s">
        <v>268</v>
      </c>
      <c r="BM799" t="s">
        <v>268</v>
      </c>
      <c r="BN799" t="s">
        <v>268</v>
      </c>
      <c r="BO799" t="s">
        <v>268</v>
      </c>
      <c r="BP799" t="s">
        <v>268</v>
      </c>
      <c r="BQ799" t="s">
        <v>268</v>
      </c>
      <c r="BR799" t="s">
        <v>268</v>
      </c>
      <c r="BS799" t="s">
        <v>268</v>
      </c>
      <c r="BT799" t="s">
        <v>268</v>
      </c>
      <c r="BU799" t="s">
        <v>268</v>
      </c>
      <c r="BV799" t="s">
        <v>268</v>
      </c>
      <c r="BW799" t="s">
        <v>268</v>
      </c>
      <c r="BX799" t="s">
        <v>268</v>
      </c>
      <c r="BY799">
        <v>60</v>
      </c>
      <c r="BZ799">
        <v>60</v>
      </c>
      <c r="CA799" t="s">
        <v>143</v>
      </c>
      <c r="CB799" s="356">
        <v>104</v>
      </c>
      <c r="CC799" t="s">
        <v>1027</v>
      </c>
      <c r="CD799" t="s">
        <v>268</v>
      </c>
      <c r="CE799" t="s">
        <v>268</v>
      </c>
      <c r="CF799" t="s">
        <v>268</v>
      </c>
      <c r="CG799" t="s">
        <v>11228</v>
      </c>
      <c r="CH799" t="s">
        <v>268</v>
      </c>
      <c r="CI799" t="s">
        <v>268</v>
      </c>
      <c r="CJ799" t="s">
        <v>268</v>
      </c>
      <c r="CK799" t="s">
        <v>268</v>
      </c>
      <c r="CL799" t="s">
        <v>268</v>
      </c>
      <c r="CM799" t="s">
        <v>11224</v>
      </c>
      <c r="CN799">
        <v>52.83</v>
      </c>
      <c r="CO799" t="s">
        <v>268</v>
      </c>
      <c r="CP799">
        <v>52.83</v>
      </c>
      <c r="CQ799">
        <v>365</v>
      </c>
      <c r="CR799" t="s">
        <v>878</v>
      </c>
      <c r="CS799" t="s">
        <v>11225</v>
      </c>
      <c r="CT799" t="s">
        <v>11226</v>
      </c>
      <c r="CU799" t="s">
        <v>11227</v>
      </c>
      <c r="CV799" t="s">
        <v>268</v>
      </c>
      <c r="CW799" t="s">
        <v>268</v>
      </c>
      <c r="CX799" t="s">
        <v>268</v>
      </c>
      <c r="CY799" t="s">
        <v>268</v>
      </c>
      <c r="CZ799" t="s">
        <v>268</v>
      </c>
      <c r="DA799" t="s">
        <v>268</v>
      </c>
      <c r="DB799" s="429">
        <f t="shared" si="162"/>
        <v>0</v>
      </c>
      <c r="DC799" s="284">
        <f t="shared" si="163"/>
        <v>0</v>
      </c>
      <c r="DD799" s="284">
        <f t="shared" si="164"/>
        <v>0</v>
      </c>
      <c r="DE799" s="284">
        <f t="shared" si="165"/>
        <v>0</v>
      </c>
      <c r="DF799" s="295">
        <f t="shared" si="166"/>
        <v>60</v>
      </c>
      <c r="DG799" s="284">
        <f t="shared" si="167"/>
        <v>0</v>
      </c>
      <c r="DH799" s="284">
        <f t="shared" si="168"/>
        <v>0</v>
      </c>
      <c r="DI799" s="284">
        <f t="shared" si="169"/>
        <v>0</v>
      </c>
      <c r="DJ799" s="284">
        <f t="shared" si="170"/>
        <v>0</v>
      </c>
      <c r="DK799" s="295">
        <f t="shared" si="171"/>
        <v>60</v>
      </c>
      <c r="DL799" s="297" t="str">
        <f t="shared" si="172"/>
        <v/>
      </c>
      <c r="DM799" s="430">
        <f>IFERROR(IF(CA799="D",IF(DL799="A dispo.",DF799*VLOOKUP('DATI INPUT'!$F$27,TARIFFE_UD,4,FALSE),DF799*VLOOKUP(DL799,TARIFFE_UD,4,FALSE)),DF799*VLOOKUP(CB799-100,TARIFFE_UND,4,FALSE)),0)</f>
        <v>7.3909511016217211</v>
      </c>
      <c r="DN799" s="430">
        <f>IFERROR(IF(CA799="D",IF(DL799="A dispo.",DK799*VLOOKUP('DATI INPUT'!$F$27,TARIFFE_UD,5,FALSE),DK799*VLOOKUP(DL799,TARIFFE_UD,5,FALSE)),DK799*VLOOKUP(CB799-100,TARIFFE_UND,5,FALSE)),0)</f>
        <v>45.435312216347533</v>
      </c>
      <c r="DO799" s="431">
        <f t="shared" si="173"/>
        <v>-3.7366820307411786E-3</v>
      </c>
      <c r="DP799" s="299">
        <f>IFERROR(IF(CA799="D",IF(DL799="A dispo.",DF799*VLOOKUP('DATI INPUT'!$F$27,TARIFFE_UD,2,FALSE),DF799*VLOOKUP(DL799,TARIFFE_UD,2,FALSE)),DF799*VLOOKUP(CB799-100,TARIFFE_UND,2,FALSE)),0)</f>
        <v>10.451940696252366</v>
      </c>
      <c r="DQ799" s="299">
        <f>IFERROR(IF(CA799="D",IF(DL799="A dispo.",DK799*VLOOKUP('DATI INPUT'!$F$27,TARIFFE_UD,3,FALSE),DK799*VLOOKUP(DL799,TARIFFE_UD,3,FALSE)),DK799*VLOOKUP(CB799-100,TARIFFE_UND,3,FALSE)),0)</f>
        <v>46.09470695742521</v>
      </c>
      <c r="DR799" s="299">
        <f t="shared" si="174"/>
        <v>56.546647653677574</v>
      </c>
    </row>
    <row r="800" spans="1:122" x14ac:dyDescent="0.25">
      <c r="A800" t="s">
        <v>7088</v>
      </c>
      <c r="B800" t="s">
        <v>7089</v>
      </c>
      <c r="C800" t="s">
        <v>7090</v>
      </c>
      <c r="D800" t="s">
        <v>7091</v>
      </c>
      <c r="E800" t="s">
        <v>268</v>
      </c>
      <c r="F800" t="s">
        <v>156</v>
      </c>
      <c r="G800" t="s">
        <v>7092</v>
      </c>
      <c r="H800" t="s">
        <v>1137</v>
      </c>
      <c r="I800" t="s">
        <v>3878</v>
      </c>
      <c r="J800" t="s">
        <v>274</v>
      </c>
      <c r="K800" t="s">
        <v>7093</v>
      </c>
      <c r="L800" t="s">
        <v>152</v>
      </c>
      <c r="M800" t="s">
        <v>7094</v>
      </c>
      <c r="N800" t="s">
        <v>303</v>
      </c>
      <c r="O800" t="s">
        <v>919</v>
      </c>
      <c r="P800" t="s">
        <v>1244</v>
      </c>
      <c r="Q800" t="s">
        <v>1335</v>
      </c>
      <c r="R800" t="s">
        <v>153</v>
      </c>
      <c r="S800" t="s">
        <v>268</v>
      </c>
      <c r="T800" t="s">
        <v>268</v>
      </c>
      <c r="U800" t="s">
        <v>268</v>
      </c>
      <c r="V800" t="s">
        <v>268</v>
      </c>
      <c r="W800" t="s">
        <v>7095</v>
      </c>
      <c r="X800" t="s">
        <v>887</v>
      </c>
      <c r="Y800" t="s">
        <v>935</v>
      </c>
      <c r="Z800" t="s">
        <v>154</v>
      </c>
      <c r="AA800" t="s">
        <v>268</v>
      </c>
      <c r="AB800" t="s">
        <v>268</v>
      </c>
      <c r="AC800" t="s">
        <v>268</v>
      </c>
      <c r="AD800" t="s">
        <v>268</v>
      </c>
      <c r="AE800" t="s">
        <v>287</v>
      </c>
      <c r="AF800" t="s">
        <v>1811</v>
      </c>
      <c r="AG800" t="s">
        <v>875</v>
      </c>
      <c r="AH800" t="s">
        <v>1848</v>
      </c>
      <c r="AI800" t="s">
        <v>718</v>
      </c>
      <c r="AJ800" t="s">
        <v>268</v>
      </c>
      <c r="AK800" t="s">
        <v>366</v>
      </c>
      <c r="AL800" t="s">
        <v>268</v>
      </c>
      <c r="AM800" t="s">
        <v>288</v>
      </c>
      <c r="AN800" t="s">
        <v>268</v>
      </c>
      <c r="AO800" t="s">
        <v>268</v>
      </c>
      <c r="AP800" t="s">
        <v>268</v>
      </c>
      <c r="AQ800" t="s">
        <v>268</v>
      </c>
      <c r="AR800" t="s">
        <v>268</v>
      </c>
      <c r="AS800" t="s">
        <v>268</v>
      </c>
      <c r="AT800" t="s">
        <v>268</v>
      </c>
      <c r="AU800" t="s">
        <v>268</v>
      </c>
      <c r="AV800" t="s">
        <v>268</v>
      </c>
      <c r="AW800" t="s">
        <v>268</v>
      </c>
      <c r="AX800" t="s">
        <v>268</v>
      </c>
      <c r="AY800" t="s">
        <v>268</v>
      </c>
      <c r="AZ800" t="s">
        <v>268</v>
      </c>
      <c r="BA800" t="s">
        <v>268</v>
      </c>
      <c r="BB800" t="s">
        <v>268</v>
      </c>
      <c r="BC800" t="s">
        <v>268</v>
      </c>
      <c r="BD800" t="s">
        <v>268</v>
      </c>
      <c r="BE800" t="s">
        <v>268</v>
      </c>
      <c r="BF800" t="s">
        <v>268</v>
      </c>
      <c r="BG800" t="s">
        <v>268</v>
      </c>
      <c r="BH800" t="s">
        <v>268</v>
      </c>
      <c r="BI800" t="s">
        <v>268</v>
      </c>
      <c r="BJ800" t="s">
        <v>268</v>
      </c>
      <c r="BK800" t="s">
        <v>268</v>
      </c>
      <c r="BL800" t="s">
        <v>268</v>
      </c>
      <c r="BM800" t="s">
        <v>268</v>
      </c>
      <c r="BN800" t="s">
        <v>268</v>
      </c>
      <c r="BO800" t="s">
        <v>268</v>
      </c>
      <c r="BP800" t="s">
        <v>268</v>
      </c>
      <c r="BQ800" t="s">
        <v>268</v>
      </c>
      <c r="BR800" t="s">
        <v>268</v>
      </c>
      <c r="BS800" t="s">
        <v>268</v>
      </c>
      <c r="BT800" t="s">
        <v>268</v>
      </c>
      <c r="BU800" t="s">
        <v>268</v>
      </c>
      <c r="BV800" t="s">
        <v>268</v>
      </c>
      <c r="BW800" t="s">
        <v>268</v>
      </c>
      <c r="BX800" t="s">
        <v>268</v>
      </c>
      <c r="BY800">
        <v>61.15</v>
      </c>
      <c r="BZ800">
        <v>61.15</v>
      </c>
      <c r="CA800" t="s">
        <v>142</v>
      </c>
      <c r="CB800" s="356">
        <v>122</v>
      </c>
      <c r="CC800" t="s">
        <v>876</v>
      </c>
      <c r="CD800" t="s">
        <v>268</v>
      </c>
      <c r="CE800" t="s">
        <v>268</v>
      </c>
      <c r="CF800" t="s">
        <v>268</v>
      </c>
      <c r="CG800" t="s">
        <v>268</v>
      </c>
      <c r="CH800" t="s">
        <v>268</v>
      </c>
      <c r="CI800" t="s">
        <v>268</v>
      </c>
      <c r="CJ800" t="s">
        <v>268</v>
      </c>
      <c r="CK800" t="s">
        <v>268</v>
      </c>
      <c r="CL800" t="s">
        <v>268</v>
      </c>
      <c r="CM800" t="s">
        <v>11224</v>
      </c>
      <c r="CN800">
        <v>106.16</v>
      </c>
      <c r="CO800" t="s">
        <v>268</v>
      </c>
      <c r="CP800">
        <v>106.16</v>
      </c>
      <c r="CQ800">
        <v>365</v>
      </c>
      <c r="CR800" t="s">
        <v>878</v>
      </c>
      <c r="CS800" t="s">
        <v>11225</v>
      </c>
      <c r="CT800" t="s">
        <v>11226</v>
      </c>
      <c r="CU800" t="s">
        <v>11227</v>
      </c>
      <c r="CV800" t="s">
        <v>268</v>
      </c>
      <c r="CW800" t="s">
        <v>268</v>
      </c>
      <c r="CX800" t="s">
        <v>268</v>
      </c>
      <c r="CY800" t="s">
        <v>268</v>
      </c>
      <c r="CZ800" t="s">
        <v>268</v>
      </c>
      <c r="DA800" t="s">
        <v>268</v>
      </c>
      <c r="DB800" s="429">
        <f t="shared" si="162"/>
        <v>0</v>
      </c>
      <c r="DC800" s="284">
        <f t="shared" si="163"/>
        <v>0</v>
      </c>
      <c r="DD800" s="284">
        <f t="shared" si="164"/>
        <v>0</v>
      </c>
      <c r="DE800" s="284">
        <f t="shared" si="165"/>
        <v>0</v>
      </c>
      <c r="DF800" s="295">
        <f t="shared" si="166"/>
        <v>61.15</v>
      </c>
      <c r="DG800" s="284">
        <f t="shared" si="167"/>
        <v>0</v>
      </c>
      <c r="DH800" s="284">
        <f t="shared" si="168"/>
        <v>0</v>
      </c>
      <c r="DI800" s="284">
        <f t="shared" si="169"/>
        <v>0</v>
      </c>
      <c r="DJ800" s="284">
        <f t="shared" si="170"/>
        <v>0</v>
      </c>
      <c r="DK800" s="295">
        <f t="shared" si="171"/>
        <v>1</v>
      </c>
      <c r="DL800" s="297" t="str">
        <f t="shared" si="172"/>
        <v>A dispo.</v>
      </c>
      <c r="DM800" s="430">
        <f>IFERROR(IF(CA800="D",IF(DL800="A dispo.",DF800*VLOOKUP('DATI INPUT'!$F$27,TARIFFE_UD,4,FALSE),DF800*VLOOKUP(DL800,TARIFFE_UD,4,FALSE)),DF800*VLOOKUP(CB800-100,TARIFFE_UND,4,FALSE)),0)</f>
        <v>38.762050954869977</v>
      </c>
      <c r="DN800" s="430">
        <f>IFERROR(IF(CA800="D",IF(DL800="A dispo.",DK800*VLOOKUP('DATI INPUT'!$F$27,TARIFFE_UD,5,FALSE),DK800*VLOOKUP(DL800,TARIFFE_UD,5,FALSE)),DK800*VLOOKUP(CB800-100,TARIFFE_UND,5,FALSE)),0)</f>
        <v>67.397800635548478</v>
      </c>
      <c r="DO800" s="431">
        <f t="shared" si="173"/>
        <v>-1.4840958154138661E-4</v>
      </c>
      <c r="DP800" s="299">
        <f>IFERROR(IF(CA800="D",IF(DL800="A dispo.",DF800*VLOOKUP('DATI INPUT'!$F$27,TARIFFE_UD,2,FALSE),DF800*VLOOKUP(DL800,TARIFFE_UD,2,FALSE)),DF800*VLOOKUP(CB800-100,TARIFFE_UND,2,FALSE)),0)</f>
        <v>48.42776688557219</v>
      </c>
      <c r="DQ800" s="299">
        <f>IFERROR(IF(CA800="D",IF(DL800="A dispo.",DK800*VLOOKUP('DATI INPUT'!$F$27,TARIFFE_UD,3,FALSE),DK800*VLOOKUP(DL800,TARIFFE_UD,3,FALSE)),DK800*VLOOKUP(CB800-100,TARIFFE_UND,3,FALSE)),0)</f>
        <v>60.367780403072892</v>
      </c>
      <c r="DR800" s="299">
        <f t="shared" si="174"/>
        <v>108.79554728864508</v>
      </c>
    </row>
    <row r="801" spans="1:122" x14ac:dyDescent="0.25">
      <c r="A801" t="s">
        <v>7096</v>
      </c>
      <c r="B801" t="s">
        <v>7097</v>
      </c>
      <c r="C801" t="s">
        <v>7098</v>
      </c>
      <c r="D801" t="s">
        <v>7099</v>
      </c>
      <c r="E801" t="s">
        <v>268</v>
      </c>
      <c r="F801" t="s">
        <v>156</v>
      </c>
      <c r="G801" t="s">
        <v>7100</v>
      </c>
      <c r="H801" t="s">
        <v>3693</v>
      </c>
      <c r="I801" t="s">
        <v>7101</v>
      </c>
      <c r="J801" t="s">
        <v>156</v>
      </c>
      <c r="K801" t="s">
        <v>7102</v>
      </c>
      <c r="L801" t="s">
        <v>960</v>
      </c>
      <c r="M801" t="s">
        <v>7103</v>
      </c>
      <c r="N801" t="s">
        <v>7104</v>
      </c>
      <c r="O801" t="s">
        <v>289</v>
      </c>
      <c r="P801" t="s">
        <v>7105</v>
      </c>
      <c r="Q801" t="s">
        <v>489</v>
      </c>
      <c r="R801" t="s">
        <v>268</v>
      </c>
      <c r="S801" t="s">
        <v>268</v>
      </c>
      <c r="T801" t="s">
        <v>268</v>
      </c>
      <c r="U801" t="s">
        <v>268</v>
      </c>
      <c r="V801" t="s">
        <v>268</v>
      </c>
      <c r="W801" t="s">
        <v>7106</v>
      </c>
      <c r="X801" t="s">
        <v>1046</v>
      </c>
      <c r="Y801" t="s">
        <v>275</v>
      </c>
      <c r="Z801" t="s">
        <v>268</v>
      </c>
      <c r="AA801" t="s">
        <v>268</v>
      </c>
      <c r="AB801" t="s">
        <v>268</v>
      </c>
      <c r="AC801" t="s">
        <v>268</v>
      </c>
      <c r="AD801" t="s">
        <v>268</v>
      </c>
      <c r="AE801" t="s">
        <v>287</v>
      </c>
      <c r="AF801" t="s">
        <v>1811</v>
      </c>
      <c r="AG801" t="s">
        <v>875</v>
      </c>
      <c r="AH801" t="s">
        <v>1848</v>
      </c>
      <c r="AI801" t="s">
        <v>881</v>
      </c>
      <c r="AJ801" t="s">
        <v>268</v>
      </c>
      <c r="AK801" t="s">
        <v>413</v>
      </c>
      <c r="AL801" t="s">
        <v>268</v>
      </c>
      <c r="AM801" t="s">
        <v>405</v>
      </c>
      <c r="AN801" t="s">
        <v>268</v>
      </c>
      <c r="AO801" t="s">
        <v>268</v>
      </c>
      <c r="AP801" t="s">
        <v>268</v>
      </c>
      <c r="AQ801" t="s">
        <v>268</v>
      </c>
      <c r="AR801" t="s">
        <v>268</v>
      </c>
      <c r="AS801" t="s">
        <v>268</v>
      </c>
      <c r="AT801" t="s">
        <v>268</v>
      </c>
      <c r="AU801" t="s">
        <v>268</v>
      </c>
      <c r="AV801" t="s">
        <v>268</v>
      </c>
      <c r="AW801" t="s">
        <v>268</v>
      </c>
      <c r="AX801" t="s">
        <v>268</v>
      </c>
      <c r="AY801" t="s">
        <v>268</v>
      </c>
      <c r="AZ801" t="s">
        <v>268</v>
      </c>
      <c r="BA801" t="s">
        <v>268</v>
      </c>
      <c r="BB801" t="s">
        <v>268</v>
      </c>
      <c r="BC801" t="s">
        <v>268</v>
      </c>
      <c r="BD801" t="s">
        <v>268</v>
      </c>
      <c r="BE801" t="s">
        <v>268</v>
      </c>
      <c r="BF801" t="s">
        <v>268</v>
      </c>
      <c r="BG801" t="s">
        <v>268</v>
      </c>
      <c r="BH801" t="s">
        <v>268</v>
      </c>
      <c r="BI801" t="s">
        <v>268</v>
      </c>
      <c r="BJ801" t="s">
        <v>268</v>
      </c>
      <c r="BK801" t="s">
        <v>268</v>
      </c>
      <c r="BL801" t="s">
        <v>268</v>
      </c>
      <c r="BM801" t="s">
        <v>268</v>
      </c>
      <c r="BN801" t="s">
        <v>268</v>
      </c>
      <c r="BO801" t="s">
        <v>268</v>
      </c>
      <c r="BP801" t="s">
        <v>268</v>
      </c>
      <c r="BQ801" t="s">
        <v>268</v>
      </c>
      <c r="BR801" t="s">
        <v>268</v>
      </c>
      <c r="BS801" t="s">
        <v>268</v>
      </c>
      <c r="BT801" t="s">
        <v>268</v>
      </c>
      <c r="BU801" t="s">
        <v>268</v>
      </c>
      <c r="BV801" t="s">
        <v>268</v>
      </c>
      <c r="BW801" t="s">
        <v>268</v>
      </c>
      <c r="BX801" t="s">
        <v>268</v>
      </c>
      <c r="BY801">
        <v>57.43</v>
      </c>
      <c r="BZ801">
        <v>57.43</v>
      </c>
      <c r="CA801" t="s">
        <v>142</v>
      </c>
      <c r="CB801" s="356">
        <v>122</v>
      </c>
      <c r="CC801" t="s">
        <v>876</v>
      </c>
      <c r="CD801" t="s">
        <v>268</v>
      </c>
      <c r="CE801" t="s">
        <v>268</v>
      </c>
      <c r="CF801" t="s">
        <v>268</v>
      </c>
      <c r="CG801" t="s">
        <v>268</v>
      </c>
      <c r="CH801" t="s">
        <v>268</v>
      </c>
      <c r="CI801" t="s">
        <v>268</v>
      </c>
      <c r="CJ801" t="s">
        <v>268</v>
      </c>
      <c r="CK801" t="s">
        <v>268</v>
      </c>
      <c r="CL801" t="s">
        <v>3338</v>
      </c>
      <c r="CM801" t="s">
        <v>11224</v>
      </c>
      <c r="CN801">
        <v>103.8</v>
      </c>
      <c r="CO801" t="s">
        <v>268</v>
      </c>
      <c r="CP801">
        <v>103.8</v>
      </c>
      <c r="CQ801">
        <v>365</v>
      </c>
      <c r="CR801" t="s">
        <v>878</v>
      </c>
      <c r="CS801" t="s">
        <v>11225</v>
      </c>
      <c r="CT801" t="s">
        <v>11226</v>
      </c>
      <c r="CU801" t="s">
        <v>11227</v>
      </c>
      <c r="CV801" t="s">
        <v>268</v>
      </c>
      <c r="CW801" t="s">
        <v>268</v>
      </c>
      <c r="CX801" t="s">
        <v>268</v>
      </c>
      <c r="CY801" t="s">
        <v>268</v>
      </c>
      <c r="CZ801" t="s">
        <v>268</v>
      </c>
      <c r="DA801" t="s">
        <v>268</v>
      </c>
      <c r="DB801" s="429">
        <f t="shared" si="162"/>
        <v>0</v>
      </c>
      <c r="DC801" s="284">
        <f t="shared" si="163"/>
        <v>0</v>
      </c>
      <c r="DD801" s="284">
        <f t="shared" si="164"/>
        <v>0</v>
      </c>
      <c r="DE801" s="284">
        <f t="shared" si="165"/>
        <v>0</v>
      </c>
      <c r="DF801" s="295">
        <f t="shared" si="166"/>
        <v>57.429999999999993</v>
      </c>
      <c r="DG801" s="284">
        <f t="shared" si="167"/>
        <v>0</v>
      </c>
      <c r="DH801" s="284">
        <f t="shared" si="168"/>
        <v>0</v>
      </c>
      <c r="DI801" s="284">
        <f t="shared" si="169"/>
        <v>0</v>
      </c>
      <c r="DJ801" s="284">
        <f t="shared" si="170"/>
        <v>0</v>
      </c>
      <c r="DK801" s="295">
        <f t="shared" si="171"/>
        <v>1</v>
      </c>
      <c r="DL801" s="297" t="str">
        <f t="shared" si="172"/>
        <v>A dispo.</v>
      </c>
      <c r="DM801" s="430">
        <f>IFERROR(IF(CA801="D",IF(DL801="A dispo.",DF801*VLOOKUP('DATI INPUT'!$F$27,TARIFFE_UD,4,FALSE),DF801*VLOOKUP(DL801,TARIFFE_UD,4,FALSE)),DF801*VLOOKUP(CB801-100,TARIFFE_UND,4,FALSE)),0)</f>
        <v>36.40399977658516</v>
      </c>
      <c r="DN801" s="430">
        <f>IFERROR(IF(CA801="D",IF(DL801="A dispo.",DK801*VLOOKUP('DATI INPUT'!$F$27,TARIFFE_UD,5,FALSE),DK801*VLOOKUP(DL801,TARIFFE_UD,5,FALSE)),DK801*VLOOKUP(CB801-100,TARIFFE_UND,5,FALSE)),0)</f>
        <v>67.397800635548478</v>
      </c>
      <c r="DO801" s="431">
        <f t="shared" si="173"/>
        <v>1.8004121336474554E-3</v>
      </c>
      <c r="DP801" s="299">
        <f>IFERROR(IF(CA801="D",IF(DL801="A dispo.",DF801*VLOOKUP('DATI INPUT'!$F$27,TARIFFE_UD,2,FALSE),DF801*VLOOKUP(DL801,TARIFFE_UD,2,FALSE)),DF801*VLOOKUP(CB801-100,TARIFFE_UND,2,FALSE)),0)</f>
        <v>45.481711402099926</v>
      </c>
      <c r="DQ801" s="299">
        <f>IFERROR(IF(CA801="D",IF(DL801="A dispo.",DK801*VLOOKUP('DATI INPUT'!$F$27,TARIFFE_UD,3,FALSE),DK801*VLOOKUP(DL801,TARIFFE_UD,3,FALSE)),DK801*VLOOKUP(CB801-100,TARIFFE_UND,3,FALSE)),0)</f>
        <v>60.367780403072892</v>
      </c>
      <c r="DR801" s="299">
        <f t="shared" si="174"/>
        <v>105.84949180517282</v>
      </c>
    </row>
    <row r="802" spans="1:122" x14ac:dyDescent="0.25">
      <c r="A802" t="s">
        <v>7107</v>
      </c>
      <c r="B802" t="s">
        <v>7108</v>
      </c>
      <c r="C802" t="s">
        <v>7109</v>
      </c>
      <c r="D802" t="s">
        <v>7110</v>
      </c>
      <c r="E802" t="s">
        <v>7110</v>
      </c>
      <c r="F802" t="s">
        <v>155</v>
      </c>
      <c r="G802" t="s">
        <v>7111</v>
      </c>
      <c r="H802" t="s">
        <v>268</v>
      </c>
      <c r="I802" t="s">
        <v>268</v>
      </c>
      <c r="J802" t="s">
        <v>268</v>
      </c>
      <c r="K802" t="s">
        <v>268</v>
      </c>
      <c r="L802" t="s">
        <v>268</v>
      </c>
      <c r="M802" t="s">
        <v>7112</v>
      </c>
      <c r="N802" t="s">
        <v>872</v>
      </c>
      <c r="O802" t="s">
        <v>873</v>
      </c>
      <c r="P802" t="s">
        <v>7113</v>
      </c>
      <c r="Q802" t="s">
        <v>294</v>
      </c>
      <c r="R802" t="s">
        <v>268</v>
      </c>
      <c r="S802" t="s">
        <v>268</v>
      </c>
      <c r="T802" t="s">
        <v>268</v>
      </c>
      <c r="U802" t="s">
        <v>268</v>
      </c>
      <c r="V802" t="s">
        <v>268</v>
      </c>
      <c r="W802" t="s">
        <v>7114</v>
      </c>
      <c r="X802" t="s">
        <v>5429</v>
      </c>
      <c r="Y802" t="s">
        <v>315</v>
      </c>
      <c r="Z802" t="s">
        <v>268</v>
      </c>
      <c r="AA802" t="s">
        <v>268</v>
      </c>
      <c r="AB802" t="s">
        <v>268</v>
      </c>
      <c r="AC802" t="s">
        <v>268</v>
      </c>
      <c r="AD802" t="s">
        <v>268</v>
      </c>
      <c r="AE802" t="s">
        <v>268</v>
      </c>
      <c r="AF802" t="s">
        <v>268</v>
      </c>
      <c r="AG802" t="s">
        <v>268</v>
      </c>
      <c r="AH802" t="s">
        <v>268</v>
      </c>
      <c r="AI802" t="s">
        <v>268</v>
      </c>
      <c r="AJ802" t="s">
        <v>268</v>
      </c>
      <c r="AK802" t="s">
        <v>268</v>
      </c>
      <c r="AL802" t="s">
        <v>268</v>
      </c>
      <c r="AM802" t="s">
        <v>268</v>
      </c>
      <c r="AN802" t="s">
        <v>268</v>
      </c>
      <c r="AO802" t="s">
        <v>268</v>
      </c>
      <c r="AP802" t="s">
        <v>268</v>
      </c>
      <c r="AQ802" t="s">
        <v>268</v>
      </c>
      <c r="AR802" t="s">
        <v>268</v>
      </c>
      <c r="AS802" t="s">
        <v>268</v>
      </c>
      <c r="AT802" t="s">
        <v>268</v>
      </c>
      <c r="AU802" t="s">
        <v>268</v>
      </c>
      <c r="AV802" t="s">
        <v>268</v>
      </c>
      <c r="AW802" t="s">
        <v>268</v>
      </c>
      <c r="AX802" t="s">
        <v>268</v>
      </c>
      <c r="AY802" t="s">
        <v>268</v>
      </c>
      <c r="AZ802" t="s">
        <v>268</v>
      </c>
      <c r="BA802" t="s">
        <v>268</v>
      </c>
      <c r="BB802" t="s">
        <v>268</v>
      </c>
      <c r="BC802" t="s">
        <v>268</v>
      </c>
      <c r="BD802" t="s">
        <v>268</v>
      </c>
      <c r="BE802" t="s">
        <v>268</v>
      </c>
      <c r="BF802" t="s">
        <v>268</v>
      </c>
      <c r="BG802" t="s">
        <v>268</v>
      </c>
      <c r="BH802" t="s">
        <v>268</v>
      </c>
      <c r="BI802" t="s">
        <v>268</v>
      </c>
      <c r="BJ802" t="s">
        <v>268</v>
      </c>
      <c r="BK802" t="s">
        <v>268</v>
      </c>
      <c r="BL802" t="s">
        <v>268</v>
      </c>
      <c r="BM802" t="s">
        <v>268</v>
      </c>
      <c r="BN802" t="s">
        <v>268</v>
      </c>
      <c r="BO802" t="s">
        <v>268</v>
      </c>
      <c r="BP802" t="s">
        <v>268</v>
      </c>
      <c r="BQ802" t="s">
        <v>268</v>
      </c>
      <c r="BR802" t="s">
        <v>268</v>
      </c>
      <c r="BS802" t="s">
        <v>268</v>
      </c>
      <c r="BT802" t="s">
        <v>268</v>
      </c>
      <c r="BU802" t="s">
        <v>268</v>
      </c>
      <c r="BV802" t="s">
        <v>268</v>
      </c>
      <c r="BW802" t="s">
        <v>268</v>
      </c>
      <c r="BX802" t="s">
        <v>268</v>
      </c>
      <c r="BY802">
        <v>529.04999999999995</v>
      </c>
      <c r="BZ802">
        <v>529.04999999999995</v>
      </c>
      <c r="CA802" t="s">
        <v>143</v>
      </c>
      <c r="CB802" s="356">
        <v>104</v>
      </c>
      <c r="CC802" t="s">
        <v>1027</v>
      </c>
      <c r="CD802" t="s">
        <v>268</v>
      </c>
      <c r="CE802" t="s">
        <v>268</v>
      </c>
      <c r="CF802" t="s">
        <v>268</v>
      </c>
      <c r="CG802" t="s">
        <v>11228</v>
      </c>
      <c r="CH802" t="s">
        <v>268</v>
      </c>
      <c r="CI802" t="s">
        <v>268</v>
      </c>
      <c r="CJ802" t="s">
        <v>268</v>
      </c>
      <c r="CK802" t="s">
        <v>268</v>
      </c>
      <c r="CL802" t="s">
        <v>2895</v>
      </c>
      <c r="CM802" t="s">
        <v>11224</v>
      </c>
      <c r="CN802">
        <v>465.8</v>
      </c>
      <c r="CO802" t="s">
        <v>268</v>
      </c>
      <c r="CP802">
        <v>465.8</v>
      </c>
      <c r="CQ802">
        <v>365</v>
      </c>
      <c r="CR802" t="s">
        <v>878</v>
      </c>
      <c r="CS802" t="s">
        <v>11225</v>
      </c>
      <c r="CT802" t="s">
        <v>11226</v>
      </c>
      <c r="CU802" t="s">
        <v>11227</v>
      </c>
      <c r="CV802" t="s">
        <v>268</v>
      </c>
      <c r="CW802" t="s">
        <v>268</v>
      </c>
      <c r="CX802" t="s">
        <v>268</v>
      </c>
      <c r="CY802" t="s">
        <v>268</v>
      </c>
      <c r="CZ802" t="s">
        <v>268</v>
      </c>
      <c r="DA802" t="s">
        <v>268</v>
      </c>
      <c r="DB802" s="429">
        <f t="shared" si="162"/>
        <v>0</v>
      </c>
      <c r="DC802" s="284">
        <f t="shared" si="163"/>
        <v>0</v>
      </c>
      <c r="DD802" s="284">
        <f t="shared" si="164"/>
        <v>0</v>
      </c>
      <c r="DE802" s="284">
        <f t="shared" si="165"/>
        <v>0</v>
      </c>
      <c r="DF802" s="295">
        <f t="shared" si="166"/>
        <v>529.04999999999995</v>
      </c>
      <c r="DG802" s="284">
        <f t="shared" si="167"/>
        <v>0</v>
      </c>
      <c r="DH802" s="284">
        <f t="shared" si="168"/>
        <v>0</v>
      </c>
      <c r="DI802" s="284">
        <f t="shared" si="169"/>
        <v>0</v>
      </c>
      <c r="DJ802" s="284">
        <f t="shared" si="170"/>
        <v>0</v>
      </c>
      <c r="DK802" s="295">
        <f t="shared" si="171"/>
        <v>529.04999999999995</v>
      </c>
      <c r="DL802" s="297" t="str">
        <f t="shared" si="172"/>
        <v/>
      </c>
      <c r="DM802" s="430">
        <f>IFERROR(IF(CA802="D",IF(DL802="A dispo.",DF802*VLOOKUP('DATI INPUT'!$F$27,TARIFFE_UD,4,FALSE),DF802*VLOOKUP(DL802,TARIFFE_UD,4,FALSE)),DF802*VLOOKUP(CB802-100,TARIFFE_UND,4,FALSE)),0)</f>
        <v>65.169711338549519</v>
      </c>
      <c r="DN802" s="430">
        <f>IFERROR(IF(CA802="D",IF(DL802="A dispo.",DK802*VLOOKUP('DATI INPUT'!$F$27,TARIFFE_UD,5,FALSE),DK802*VLOOKUP(DL802,TARIFFE_UD,5,FALSE)),DK802*VLOOKUP(CB802-100,TARIFFE_UND,5,FALSE)),0)</f>
        <v>400.62586546764436</v>
      </c>
      <c r="DO802" s="431">
        <f t="shared" si="173"/>
        <v>-4.4231938061329856E-3</v>
      </c>
      <c r="DP802" s="299">
        <f>IFERROR(IF(CA802="D",IF(DL802="A dispo.",DF802*VLOOKUP('DATI INPUT'!$F$27,TARIFFE_UD,2,FALSE),DF802*VLOOKUP(DL802,TARIFFE_UD,2,FALSE)),DF802*VLOOKUP(CB802-100,TARIFFE_UND,2,FALSE)),0)</f>
        <v>92.159987089205245</v>
      </c>
      <c r="DQ802" s="299">
        <f>IFERROR(IF(CA802="D",IF(DL802="A dispo.",DK802*VLOOKUP('DATI INPUT'!$F$27,TARIFFE_UD,3,FALSE),DK802*VLOOKUP(DL802,TARIFFE_UD,3,FALSE)),DK802*VLOOKUP(CB802-100,TARIFFE_UND,3,FALSE)),0)</f>
        <v>406.44007859709671</v>
      </c>
      <c r="DR802" s="299">
        <f t="shared" si="174"/>
        <v>498.60006568630195</v>
      </c>
    </row>
    <row r="803" spans="1:122" x14ac:dyDescent="0.25">
      <c r="A803" t="s">
        <v>7115</v>
      </c>
      <c r="B803" t="s">
        <v>1222</v>
      </c>
      <c r="C803" t="s">
        <v>7116</v>
      </c>
      <c r="D803" t="s">
        <v>7117</v>
      </c>
      <c r="E803" t="s">
        <v>268</v>
      </c>
      <c r="F803" t="s">
        <v>156</v>
      </c>
      <c r="G803" t="s">
        <v>7118</v>
      </c>
      <c r="H803" t="s">
        <v>1839</v>
      </c>
      <c r="I803" t="s">
        <v>615</v>
      </c>
      <c r="J803" t="s">
        <v>156</v>
      </c>
      <c r="K803" t="s">
        <v>7119</v>
      </c>
      <c r="L803" t="s">
        <v>1889</v>
      </c>
      <c r="M803" t="s">
        <v>7120</v>
      </c>
      <c r="N803" t="s">
        <v>2060</v>
      </c>
      <c r="O803" t="s">
        <v>2062</v>
      </c>
      <c r="P803" t="s">
        <v>7121</v>
      </c>
      <c r="Q803" t="s">
        <v>293</v>
      </c>
      <c r="R803" t="s">
        <v>268</v>
      </c>
      <c r="S803" t="s">
        <v>268</v>
      </c>
      <c r="T803" t="s">
        <v>268</v>
      </c>
      <c r="U803" t="s">
        <v>268</v>
      </c>
      <c r="V803" t="s">
        <v>268</v>
      </c>
      <c r="W803" t="s">
        <v>7122</v>
      </c>
      <c r="X803" t="s">
        <v>1847</v>
      </c>
      <c r="Y803" t="s">
        <v>275</v>
      </c>
      <c r="Z803" t="s">
        <v>268</v>
      </c>
      <c r="AA803" t="s">
        <v>268</v>
      </c>
      <c r="AB803" t="s">
        <v>268</v>
      </c>
      <c r="AC803" t="s">
        <v>268</v>
      </c>
      <c r="AD803" t="s">
        <v>268</v>
      </c>
      <c r="AE803" t="s">
        <v>287</v>
      </c>
      <c r="AF803" t="s">
        <v>1811</v>
      </c>
      <c r="AG803" t="s">
        <v>875</v>
      </c>
      <c r="AH803" t="s">
        <v>1848</v>
      </c>
      <c r="AI803" t="s">
        <v>1254</v>
      </c>
      <c r="AJ803" t="s">
        <v>268</v>
      </c>
      <c r="AK803" t="s">
        <v>381</v>
      </c>
      <c r="AL803" t="s">
        <v>268</v>
      </c>
      <c r="AM803" t="s">
        <v>405</v>
      </c>
      <c r="AN803" t="s">
        <v>268</v>
      </c>
      <c r="AO803" t="s">
        <v>268</v>
      </c>
      <c r="AP803" t="s">
        <v>268</v>
      </c>
      <c r="AQ803" t="s">
        <v>268</v>
      </c>
      <c r="AR803" t="s">
        <v>268</v>
      </c>
      <c r="AS803" t="s">
        <v>268</v>
      </c>
      <c r="AT803" t="s">
        <v>268</v>
      </c>
      <c r="AU803" t="s">
        <v>268</v>
      </c>
      <c r="AV803" t="s">
        <v>268</v>
      </c>
      <c r="AW803" t="s">
        <v>268</v>
      </c>
      <c r="AX803" t="s">
        <v>268</v>
      </c>
      <c r="AY803" t="s">
        <v>268</v>
      </c>
      <c r="AZ803" t="s">
        <v>268</v>
      </c>
      <c r="BA803" t="s">
        <v>268</v>
      </c>
      <c r="BB803" t="s">
        <v>268</v>
      </c>
      <c r="BC803" t="s">
        <v>268</v>
      </c>
      <c r="BD803" t="s">
        <v>268</v>
      </c>
      <c r="BE803" t="s">
        <v>268</v>
      </c>
      <c r="BF803" t="s">
        <v>268</v>
      </c>
      <c r="BG803" t="s">
        <v>268</v>
      </c>
      <c r="BH803" t="s">
        <v>268</v>
      </c>
      <c r="BI803" t="s">
        <v>268</v>
      </c>
      <c r="BJ803" t="s">
        <v>268</v>
      </c>
      <c r="BK803" t="s">
        <v>268</v>
      </c>
      <c r="BL803" t="s">
        <v>268</v>
      </c>
      <c r="BM803" t="s">
        <v>268</v>
      </c>
      <c r="BN803" t="s">
        <v>268</v>
      </c>
      <c r="BO803" t="s">
        <v>268</v>
      </c>
      <c r="BP803" t="s">
        <v>268</v>
      </c>
      <c r="BQ803" t="s">
        <v>268</v>
      </c>
      <c r="BR803" t="s">
        <v>268</v>
      </c>
      <c r="BS803" t="s">
        <v>268</v>
      </c>
      <c r="BT803" t="s">
        <v>268</v>
      </c>
      <c r="BU803" t="s">
        <v>268</v>
      </c>
      <c r="BV803" t="s">
        <v>268</v>
      </c>
      <c r="BW803" t="s">
        <v>268</v>
      </c>
      <c r="BX803" t="s">
        <v>268</v>
      </c>
      <c r="BY803">
        <v>28</v>
      </c>
      <c r="BZ803">
        <v>28</v>
      </c>
      <c r="CA803" t="s">
        <v>142</v>
      </c>
      <c r="CB803" s="356">
        <v>122</v>
      </c>
      <c r="CC803" t="s">
        <v>876</v>
      </c>
      <c r="CD803" t="s">
        <v>268</v>
      </c>
      <c r="CE803" t="s">
        <v>268</v>
      </c>
      <c r="CF803" t="s">
        <v>268</v>
      </c>
      <c r="CG803" t="s">
        <v>268</v>
      </c>
      <c r="CH803" t="s">
        <v>268</v>
      </c>
      <c r="CI803" t="s">
        <v>268</v>
      </c>
      <c r="CJ803" t="s">
        <v>268</v>
      </c>
      <c r="CK803" t="s">
        <v>268</v>
      </c>
      <c r="CL803" t="s">
        <v>7123</v>
      </c>
      <c r="CM803" t="s">
        <v>11224</v>
      </c>
      <c r="CN803">
        <v>85.15</v>
      </c>
      <c r="CO803" t="s">
        <v>268</v>
      </c>
      <c r="CP803">
        <v>85.15</v>
      </c>
      <c r="CQ803">
        <v>365</v>
      </c>
      <c r="CR803" t="s">
        <v>878</v>
      </c>
      <c r="CS803" t="s">
        <v>11225</v>
      </c>
      <c r="CT803" t="s">
        <v>11226</v>
      </c>
      <c r="CU803" t="s">
        <v>11227</v>
      </c>
      <c r="CV803" t="s">
        <v>268</v>
      </c>
      <c r="CW803" t="s">
        <v>268</v>
      </c>
      <c r="CX803" t="s">
        <v>268</v>
      </c>
      <c r="CY803" t="s">
        <v>268</v>
      </c>
      <c r="CZ803" t="s">
        <v>268</v>
      </c>
      <c r="DA803" t="s">
        <v>268</v>
      </c>
      <c r="DB803" s="429">
        <f t="shared" si="162"/>
        <v>0</v>
      </c>
      <c r="DC803" s="284">
        <f t="shared" si="163"/>
        <v>0</v>
      </c>
      <c r="DD803" s="284">
        <f t="shared" si="164"/>
        <v>0</v>
      </c>
      <c r="DE803" s="284">
        <f t="shared" si="165"/>
        <v>0</v>
      </c>
      <c r="DF803" s="295">
        <f t="shared" si="166"/>
        <v>28</v>
      </c>
      <c r="DG803" s="284">
        <f t="shared" si="167"/>
        <v>0</v>
      </c>
      <c r="DH803" s="284">
        <f t="shared" si="168"/>
        <v>0</v>
      </c>
      <c r="DI803" s="284">
        <f t="shared" si="169"/>
        <v>0</v>
      </c>
      <c r="DJ803" s="284">
        <f t="shared" si="170"/>
        <v>0</v>
      </c>
      <c r="DK803" s="295">
        <f t="shared" si="171"/>
        <v>1</v>
      </c>
      <c r="DL803" s="297" t="str">
        <f t="shared" si="172"/>
        <v>A dispo.</v>
      </c>
      <c r="DM803" s="430">
        <f>IFERROR(IF(CA803="D",IF(DL803="A dispo.",DF803*VLOOKUP('DATI INPUT'!$F$27,TARIFFE_UD,4,FALSE),DF803*VLOOKUP(DL803,TARIFFE_UD,4,FALSE)),DF803*VLOOKUP(CB803-100,TARIFFE_UND,4,FALSE)),0)</f>
        <v>17.748772309670635</v>
      </c>
      <c r="DN803" s="430">
        <f>IFERROR(IF(CA803="D",IF(DL803="A dispo.",DK803*VLOOKUP('DATI INPUT'!$F$27,TARIFFE_UD,5,FALSE),DK803*VLOOKUP(DL803,TARIFFE_UD,5,FALSE)),DK803*VLOOKUP(CB803-100,TARIFFE_UND,5,FALSE)),0)</f>
        <v>67.397800635548478</v>
      </c>
      <c r="DO803" s="431">
        <f t="shared" si="173"/>
        <v>-3.4270547809001073E-3</v>
      </c>
      <c r="DP803" s="299">
        <f>IFERROR(IF(CA803="D",IF(DL803="A dispo.",DF803*VLOOKUP('DATI INPUT'!$F$27,TARIFFE_UD,2,FALSE),DF803*VLOOKUP(DL803,TARIFFE_UD,2,FALSE)),DF803*VLOOKUP(CB803-100,TARIFFE_UND,2,FALSE)),0)</f>
        <v>22.174611165920219</v>
      </c>
      <c r="DQ803" s="299">
        <f>IFERROR(IF(CA803="D",IF(DL803="A dispo.",DK803*VLOOKUP('DATI INPUT'!$F$27,TARIFFE_UD,3,FALSE),DK803*VLOOKUP(DL803,TARIFFE_UD,3,FALSE)),DK803*VLOOKUP(CB803-100,TARIFFE_UND,3,FALSE)),0)</f>
        <v>60.367780403072892</v>
      </c>
      <c r="DR803" s="299">
        <f t="shared" si="174"/>
        <v>82.542391568993111</v>
      </c>
    </row>
    <row r="804" spans="1:122" x14ac:dyDescent="0.25">
      <c r="A804" t="s">
        <v>7124</v>
      </c>
      <c r="B804" t="s">
        <v>1796</v>
      </c>
      <c r="C804" t="s">
        <v>7125</v>
      </c>
      <c r="D804" t="s">
        <v>7126</v>
      </c>
      <c r="E804" t="s">
        <v>268</v>
      </c>
      <c r="F804" t="s">
        <v>156</v>
      </c>
      <c r="G804" t="s">
        <v>7127</v>
      </c>
      <c r="H804" t="s">
        <v>1505</v>
      </c>
      <c r="I804" t="s">
        <v>415</v>
      </c>
      <c r="J804" t="s">
        <v>274</v>
      </c>
      <c r="K804" t="s">
        <v>7128</v>
      </c>
      <c r="L804" t="s">
        <v>984</v>
      </c>
      <c r="M804" t="s">
        <v>7129</v>
      </c>
      <c r="N804" t="s">
        <v>984</v>
      </c>
      <c r="O804" t="s">
        <v>873</v>
      </c>
      <c r="P804" t="s">
        <v>1962</v>
      </c>
      <c r="Q804" t="s">
        <v>341</v>
      </c>
      <c r="R804" t="s">
        <v>154</v>
      </c>
      <c r="S804" t="s">
        <v>268</v>
      </c>
      <c r="T804" t="s">
        <v>268</v>
      </c>
      <c r="U804" t="s">
        <v>268</v>
      </c>
      <c r="V804" t="s">
        <v>268</v>
      </c>
      <c r="W804" t="s">
        <v>7129</v>
      </c>
      <c r="X804" t="s">
        <v>1962</v>
      </c>
      <c r="Y804" t="s">
        <v>341</v>
      </c>
      <c r="Z804" t="s">
        <v>154</v>
      </c>
      <c r="AA804" t="s">
        <v>268</v>
      </c>
      <c r="AB804" t="s">
        <v>268</v>
      </c>
      <c r="AC804" t="s">
        <v>268</v>
      </c>
      <c r="AD804" t="s">
        <v>268</v>
      </c>
      <c r="AE804" t="s">
        <v>287</v>
      </c>
      <c r="AF804" t="s">
        <v>1811</v>
      </c>
      <c r="AG804" t="s">
        <v>875</v>
      </c>
      <c r="AH804" t="s">
        <v>1963</v>
      </c>
      <c r="AI804" t="s">
        <v>807</v>
      </c>
      <c r="AJ804" t="s">
        <v>268</v>
      </c>
      <c r="AK804" t="s">
        <v>354</v>
      </c>
      <c r="AL804" t="s">
        <v>268</v>
      </c>
      <c r="AM804" t="s">
        <v>355</v>
      </c>
      <c r="AN804" t="s">
        <v>268</v>
      </c>
      <c r="AO804" t="s">
        <v>268</v>
      </c>
      <c r="AP804" t="s">
        <v>268</v>
      </c>
      <c r="AQ804" t="s">
        <v>268</v>
      </c>
      <c r="AR804" t="s">
        <v>268</v>
      </c>
      <c r="AS804" t="s">
        <v>268</v>
      </c>
      <c r="AT804" t="s">
        <v>268</v>
      </c>
      <c r="AU804" t="s">
        <v>268</v>
      </c>
      <c r="AV804" t="s">
        <v>268</v>
      </c>
      <c r="AW804" t="s">
        <v>268</v>
      </c>
      <c r="AX804" t="s">
        <v>268</v>
      </c>
      <c r="AY804" t="s">
        <v>268</v>
      </c>
      <c r="AZ804" t="s">
        <v>268</v>
      </c>
      <c r="BA804" t="s">
        <v>268</v>
      </c>
      <c r="BB804" t="s">
        <v>268</v>
      </c>
      <c r="BC804" t="s">
        <v>268</v>
      </c>
      <c r="BD804" t="s">
        <v>268</v>
      </c>
      <c r="BE804" t="s">
        <v>268</v>
      </c>
      <c r="BF804" t="s">
        <v>268</v>
      </c>
      <c r="BG804" t="s">
        <v>268</v>
      </c>
      <c r="BH804" t="s">
        <v>268</v>
      </c>
      <c r="BI804" t="s">
        <v>268</v>
      </c>
      <c r="BJ804" t="s">
        <v>268</v>
      </c>
      <c r="BK804" t="s">
        <v>268</v>
      </c>
      <c r="BL804" t="s">
        <v>268</v>
      </c>
      <c r="BM804" t="s">
        <v>268</v>
      </c>
      <c r="BN804" t="s">
        <v>268</v>
      </c>
      <c r="BO804" t="s">
        <v>268</v>
      </c>
      <c r="BP804" t="s">
        <v>268</v>
      </c>
      <c r="BQ804" t="s">
        <v>268</v>
      </c>
      <c r="BR804" t="s">
        <v>268</v>
      </c>
      <c r="BS804" t="s">
        <v>268</v>
      </c>
      <c r="BT804" t="s">
        <v>268</v>
      </c>
      <c r="BU804" t="s">
        <v>268</v>
      </c>
      <c r="BV804" t="s">
        <v>268</v>
      </c>
      <c r="BW804" t="s">
        <v>268</v>
      </c>
      <c r="BX804" t="s">
        <v>268</v>
      </c>
      <c r="BY804">
        <v>116</v>
      </c>
      <c r="BZ804">
        <v>116</v>
      </c>
      <c r="CA804" t="s">
        <v>142</v>
      </c>
      <c r="CB804" s="356">
        <v>122</v>
      </c>
      <c r="CC804" t="s">
        <v>876</v>
      </c>
      <c r="CD804" t="s">
        <v>268</v>
      </c>
      <c r="CE804" t="s">
        <v>268</v>
      </c>
      <c r="CF804" s="356">
        <v>2</v>
      </c>
      <c r="CG804" t="s">
        <v>268</v>
      </c>
      <c r="CH804" t="s">
        <v>268</v>
      </c>
      <c r="CI804" t="s">
        <v>268</v>
      </c>
      <c r="CJ804" t="s">
        <v>268</v>
      </c>
      <c r="CK804" t="s">
        <v>268</v>
      </c>
      <c r="CL804" t="s">
        <v>268</v>
      </c>
      <c r="CM804" t="s">
        <v>11224</v>
      </c>
      <c r="CN804">
        <v>118.16</v>
      </c>
      <c r="CO804" t="s">
        <v>268</v>
      </c>
      <c r="CP804">
        <v>118.16</v>
      </c>
      <c r="CQ804">
        <v>365</v>
      </c>
      <c r="CR804" t="s">
        <v>878</v>
      </c>
      <c r="CS804" t="s">
        <v>11225</v>
      </c>
      <c r="CT804" t="s">
        <v>11226</v>
      </c>
      <c r="CU804" t="s">
        <v>11227</v>
      </c>
      <c r="CV804" t="s">
        <v>268</v>
      </c>
      <c r="CW804" t="s">
        <v>268</v>
      </c>
      <c r="CX804" t="s">
        <v>268</v>
      </c>
      <c r="CY804" t="s">
        <v>268</v>
      </c>
      <c r="CZ804" t="s">
        <v>268</v>
      </c>
      <c r="DA804" t="s">
        <v>268</v>
      </c>
      <c r="DB804" s="429">
        <f t="shared" si="162"/>
        <v>0</v>
      </c>
      <c r="DC804" s="284">
        <f t="shared" si="163"/>
        <v>0</v>
      </c>
      <c r="DD804" s="284">
        <f t="shared" si="164"/>
        <v>0</v>
      </c>
      <c r="DE804" s="284">
        <f t="shared" si="165"/>
        <v>0</v>
      </c>
      <c r="DF804" s="295">
        <f t="shared" si="166"/>
        <v>116.00000000000001</v>
      </c>
      <c r="DG804" s="284">
        <f t="shared" si="167"/>
        <v>0</v>
      </c>
      <c r="DH804" s="284">
        <f t="shared" si="168"/>
        <v>0</v>
      </c>
      <c r="DI804" s="284">
        <f t="shared" si="169"/>
        <v>0</v>
      </c>
      <c r="DJ804" s="284">
        <f t="shared" si="170"/>
        <v>0</v>
      </c>
      <c r="DK804" s="295">
        <f t="shared" si="171"/>
        <v>1</v>
      </c>
      <c r="DL804" s="297">
        <f t="shared" si="172"/>
        <v>2</v>
      </c>
      <c r="DM804" s="430">
        <f>IFERROR(IF(CA804="D",IF(DL804="A dispo.",DF804*VLOOKUP('DATI INPUT'!$F$27,TARIFFE_UD,4,FALSE),DF804*VLOOKUP(DL804,TARIFFE_UD,4,FALSE)),DF804*VLOOKUP(CB804-100,TARIFFE_UND,4,FALSE)),0)</f>
        <v>66.722236645613705</v>
      </c>
      <c r="DN804" s="430">
        <f>IFERROR(IF(CA804="D",IF(DL804="A dispo.",DK804*VLOOKUP('DATI INPUT'!$F$27,TARIFFE_UD,5,FALSE),DK804*VLOOKUP(DL804,TARIFFE_UD,5,FALSE)),DK804*VLOOKUP(CB804-100,TARIFFE_UND,5,FALSE)),0)</f>
        <v>51.443731886070836</v>
      </c>
      <c r="DO804" s="431">
        <f t="shared" si="173"/>
        <v>5.9685316845445868E-3</v>
      </c>
      <c r="DP804" s="299">
        <f>IFERROR(IF(CA804="D",IF(DL804="A dispo.",DF804*VLOOKUP('DATI INPUT'!$F$27,TARIFFE_UD,2,FALSE),DF804*VLOOKUP(DL804,TARIFFE_UD,2,FALSE)),DF804*VLOOKUP(CB804-100,TARIFFE_UND,2,FALSE)),0)</f>
        <v>83.360112345959351</v>
      </c>
      <c r="DQ804" s="299">
        <f>IFERROR(IF(CA804="D",IF(DL804="A dispo.",DK804*VLOOKUP('DATI INPUT'!$F$27,TARIFFE_UD,3,FALSE),DK804*VLOOKUP(DL804,TARIFFE_UD,3,FALSE)),DK804*VLOOKUP(CB804-100,TARIFFE_UND,3,FALSE)),0)</f>
        <v>46.077822723118445</v>
      </c>
      <c r="DR804" s="299">
        <f t="shared" si="174"/>
        <v>129.43793506907781</v>
      </c>
    </row>
    <row r="805" spans="1:122" x14ac:dyDescent="0.25">
      <c r="A805" t="s">
        <v>7130</v>
      </c>
      <c r="B805" t="s">
        <v>7131</v>
      </c>
      <c r="C805" t="s">
        <v>7132</v>
      </c>
      <c r="D805" t="s">
        <v>7133</v>
      </c>
      <c r="E805" t="s">
        <v>268</v>
      </c>
      <c r="F805" t="s">
        <v>156</v>
      </c>
      <c r="G805" t="s">
        <v>7134</v>
      </c>
      <c r="H805" t="s">
        <v>1221</v>
      </c>
      <c r="I805" t="s">
        <v>1779</v>
      </c>
      <c r="J805" t="s">
        <v>156</v>
      </c>
      <c r="K805" t="s">
        <v>7135</v>
      </c>
      <c r="L805" t="s">
        <v>4098</v>
      </c>
      <c r="M805" t="s">
        <v>3271</v>
      </c>
      <c r="N805" t="s">
        <v>1746</v>
      </c>
      <c r="O805" t="s">
        <v>3272</v>
      </c>
      <c r="P805" t="s">
        <v>3273</v>
      </c>
      <c r="Q805" t="s">
        <v>293</v>
      </c>
      <c r="R805" t="s">
        <v>268</v>
      </c>
      <c r="S805" t="s">
        <v>268</v>
      </c>
      <c r="T805" t="s">
        <v>268</v>
      </c>
      <c r="U805" t="s">
        <v>268</v>
      </c>
      <c r="V805" t="s">
        <v>268</v>
      </c>
      <c r="W805" t="s">
        <v>7136</v>
      </c>
      <c r="X805" t="s">
        <v>3754</v>
      </c>
      <c r="Y805" t="s">
        <v>275</v>
      </c>
      <c r="Z805" t="s">
        <v>268</v>
      </c>
      <c r="AA805" t="s">
        <v>268</v>
      </c>
      <c r="AB805" t="s">
        <v>268</v>
      </c>
      <c r="AC805" t="s">
        <v>268</v>
      </c>
      <c r="AD805" t="s">
        <v>268</v>
      </c>
      <c r="AE805" t="s">
        <v>287</v>
      </c>
      <c r="AF805" t="s">
        <v>1811</v>
      </c>
      <c r="AG805" t="s">
        <v>875</v>
      </c>
      <c r="AH805" t="s">
        <v>2047</v>
      </c>
      <c r="AI805" t="s">
        <v>701</v>
      </c>
      <c r="AJ805" t="s">
        <v>268</v>
      </c>
      <c r="AK805" t="s">
        <v>395</v>
      </c>
      <c r="AL805" t="s">
        <v>268</v>
      </c>
      <c r="AM805" t="s">
        <v>355</v>
      </c>
      <c r="AN805" t="s">
        <v>268</v>
      </c>
      <c r="AO805" t="s">
        <v>268</v>
      </c>
      <c r="AP805" t="s">
        <v>268</v>
      </c>
      <c r="AQ805" t="s">
        <v>268</v>
      </c>
      <c r="AR805" t="s">
        <v>268</v>
      </c>
      <c r="AS805" t="s">
        <v>268</v>
      </c>
      <c r="AT805" t="s">
        <v>268</v>
      </c>
      <c r="AU805" t="s">
        <v>268</v>
      </c>
      <c r="AV805" t="s">
        <v>268</v>
      </c>
      <c r="AW805" t="s">
        <v>268</v>
      </c>
      <c r="AX805" t="s">
        <v>268</v>
      </c>
      <c r="AY805" t="s">
        <v>268</v>
      </c>
      <c r="AZ805" t="s">
        <v>268</v>
      </c>
      <c r="BA805" t="s">
        <v>268</v>
      </c>
      <c r="BB805" t="s">
        <v>268</v>
      </c>
      <c r="BC805" t="s">
        <v>268</v>
      </c>
      <c r="BD805" t="s">
        <v>268</v>
      </c>
      <c r="BE805" t="s">
        <v>268</v>
      </c>
      <c r="BF805" t="s">
        <v>268</v>
      </c>
      <c r="BG805" t="s">
        <v>268</v>
      </c>
      <c r="BH805" t="s">
        <v>268</v>
      </c>
      <c r="BI805" t="s">
        <v>268</v>
      </c>
      <c r="BJ805" t="s">
        <v>268</v>
      </c>
      <c r="BK805" t="s">
        <v>268</v>
      </c>
      <c r="BL805" t="s">
        <v>268</v>
      </c>
      <c r="BM805" t="s">
        <v>268</v>
      </c>
      <c r="BN805" t="s">
        <v>268</v>
      </c>
      <c r="BO805" t="s">
        <v>268</v>
      </c>
      <c r="BP805" t="s">
        <v>268</v>
      </c>
      <c r="BQ805" t="s">
        <v>268</v>
      </c>
      <c r="BR805" t="s">
        <v>268</v>
      </c>
      <c r="BS805" t="s">
        <v>268</v>
      </c>
      <c r="BT805" t="s">
        <v>268</v>
      </c>
      <c r="BU805" t="s">
        <v>268</v>
      </c>
      <c r="BV805" t="s">
        <v>268</v>
      </c>
      <c r="BW805" t="s">
        <v>268</v>
      </c>
      <c r="BX805" t="s">
        <v>268</v>
      </c>
      <c r="BY805">
        <v>50</v>
      </c>
      <c r="BZ805">
        <v>50</v>
      </c>
      <c r="CA805" t="s">
        <v>142</v>
      </c>
      <c r="CB805" s="356">
        <v>122</v>
      </c>
      <c r="CC805" t="s">
        <v>876</v>
      </c>
      <c r="CD805" t="s">
        <v>268</v>
      </c>
      <c r="CE805" t="s">
        <v>268</v>
      </c>
      <c r="CF805" t="s">
        <v>268</v>
      </c>
      <c r="CG805" t="s">
        <v>268</v>
      </c>
      <c r="CH805" t="s">
        <v>268</v>
      </c>
      <c r="CI805" t="s">
        <v>268</v>
      </c>
      <c r="CJ805" t="s">
        <v>268</v>
      </c>
      <c r="CK805" t="s">
        <v>268</v>
      </c>
      <c r="CL805" t="s">
        <v>268</v>
      </c>
      <c r="CM805" t="s">
        <v>11224</v>
      </c>
      <c r="CN805">
        <v>99.09</v>
      </c>
      <c r="CO805" t="s">
        <v>268</v>
      </c>
      <c r="CP805">
        <v>99.09</v>
      </c>
      <c r="CQ805">
        <v>365</v>
      </c>
      <c r="CR805" t="s">
        <v>878</v>
      </c>
      <c r="CS805" t="s">
        <v>11225</v>
      </c>
      <c r="CT805" t="s">
        <v>11226</v>
      </c>
      <c r="CU805" t="s">
        <v>11227</v>
      </c>
      <c r="CV805" t="s">
        <v>268</v>
      </c>
      <c r="CW805" t="s">
        <v>268</v>
      </c>
      <c r="CX805" t="s">
        <v>268</v>
      </c>
      <c r="CY805" t="s">
        <v>268</v>
      </c>
      <c r="CZ805" t="s">
        <v>268</v>
      </c>
      <c r="DA805" t="s">
        <v>268</v>
      </c>
      <c r="DB805" s="429">
        <f t="shared" si="162"/>
        <v>0</v>
      </c>
      <c r="DC805" s="284">
        <f t="shared" si="163"/>
        <v>0</v>
      </c>
      <c r="DD805" s="284">
        <f t="shared" si="164"/>
        <v>0</v>
      </c>
      <c r="DE805" s="284">
        <f t="shared" si="165"/>
        <v>0</v>
      </c>
      <c r="DF805" s="295">
        <f t="shared" si="166"/>
        <v>50</v>
      </c>
      <c r="DG805" s="284">
        <f t="shared" si="167"/>
        <v>0</v>
      </c>
      <c r="DH805" s="284">
        <f t="shared" si="168"/>
        <v>0</v>
      </c>
      <c r="DI805" s="284">
        <f t="shared" si="169"/>
        <v>0</v>
      </c>
      <c r="DJ805" s="284">
        <f t="shared" si="170"/>
        <v>0</v>
      </c>
      <c r="DK805" s="295">
        <f t="shared" si="171"/>
        <v>1</v>
      </c>
      <c r="DL805" s="297" t="str">
        <f t="shared" si="172"/>
        <v>A dispo.</v>
      </c>
      <c r="DM805" s="430">
        <f>IFERROR(IF(CA805="D",IF(DL805="A dispo.",DF805*VLOOKUP('DATI INPUT'!$F$27,TARIFFE_UD,4,FALSE),DF805*VLOOKUP(DL805,TARIFFE_UD,4,FALSE)),DF805*VLOOKUP(CB805-100,TARIFFE_UND,4,FALSE)),0)</f>
        <v>31.694236267268995</v>
      </c>
      <c r="DN805" s="430">
        <f>IFERROR(IF(CA805="D",IF(DL805="A dispo.",DK805*VLOOKUP('DATI INPUT'!$F$27,TARIFFE_UD,5,FALSE),DK805*VLOOKUP(DL805,TARIFFE_UD,5,FALSE)),DK805*VLOOKUP(CB805-100,TARIFFE_UND,5,FALSE)),0)</f>
        <v>67.397800635548478</v>
      </c>
      <c r="DO805" s="431">
        <f t="shared" si="173"/>
        <v>2.0369028174656023E-3</v>
      </c>
      <c r="DP805" s="299">
        <f>IFERROR(IF(CA805="D",IF(DL805="A dispo.",DF805*VLOOKUP('DATI INPUT'!$F$27,TARIFFE_UD,2,FALSE),DF805*VLOOKUP(DL805,TARIFFE_UD,2,FALSE)),DF805*VLOOKUP(CB805-100,TARIFFE_UND,2,FALSE)),0)</f>
        <v>39.597519939143247</v>
      </c>
      <c r="DQ805" s="299">
        <f>IFERROR(IF(CA805="D",IF(DL805="A dispo.",DK805*VLOOKUP('DATI INPUT'!$F$27,TARIFFE_UD,3,FALSE),DK805*VLOOKUP(DL805,TARIFFE_UD,3,FALSE)),DK805*VLOOKUP(CB805-100,TARIFFE_UND,3,FALSE)),0)</f>
        <v>60.367780403072892</v>
      </c>
      <c r="DR805" s="299">
        <f t="shared" si="174"/>
        <v>99.965300342216139</v>
      </c>
    </row>
    <row r="806" spans="1:122" x14ac:dyDescent="0.25">
      <c r="A806" t="s">
        <v>7137</v>
      </c>
      <c r="B806" t="s">
        <v>7138</v>
      </c>
      <c r="C806" t="s">
        <v>7139</v>
      </c>
      <c r="D806" t="s">
        <v>7140</v>
      </c>
      <c r="E806" t="s">
        <v>268</v>
      </c>
      <c r="F806" t="s">
        <v>156</v>
      </c>
      <c r="G806" t="s">
        <v>7141</v>
      </c>
      <c r="H806" t="s">
        <v>1221</v>
      </c>
      <c r="I806" t="s">
        <v>2521</v>
      </c>
      <c r="J806" t="s">
        <v>274</v>
      </c>
      <c r="K806" t="s">
        <v>1493</v>
      </c>
      <c r="L806" t="s">
        <v>984</v>
      </c>
      <c r="M806" t="s">
        <v>7142</v>
      </c>
      <c r="N806" t="s">
        <v>7143</v>
      </c>
      <c r="O806" t="s">
        <v>7144</v>
      </c>
      <c r="P806" t="s">
        <v>7145</v>
      </c>
      <c r="Q806" t="s">
        <v>329</v>
      </c>
      <c r="R806" t="s">
        <v>268</v>
      </c>
      <c r="S806" t="s">
        <v>268</v>
      </c>
      <c r="T806" t="s">
        <v>268</v>
      </c>
      <c r="U806" t="s">
        <v>268</v>
      </c>
      <c r="V806" t="s">
        <v>268</v>
      </c>
      <c r="W806" t="s">
        <v>7136</v>
      </c>
      <c r="X806" t="s">
        <v>3754</v>
      </c>
      <c r="Y806" t="s">
        <v>275</v>
      </c>
      <c r="Z806" t="s">
        <v>268</v>
      </c>
      <c r="AA806" t="s">
        <v>268</v>
      </c>
      <c r="AB806" t="s">
        <v>268</v>
      </c>
      <c r="AC806" t="s">
        <v>268</v>
      </c>
      <c r="AD806" t="s">
        <v>268</v>
      </c>
      <c r="AE806" t="s">
        <v>287</v>
      </c>
      <c r="AF806" t="s">
        <v>1811</v>
      </c>
      <c r="AG806" t="s">
        <v>875</v>
      </c>
      <c r="AH806" t="s">
        <v>2047</v>
      </c>
      <c r="AI806" t="s">
        <v>701</v>
      </c>
      <c r="AJ806" t="s">
        <v>268</v>
      </c>
      <c r="AK806" t="s">
        <v>410</v>
      </c>
      <c r="AL806" t="s">
        <v>268</v>
      </c>
      <c r="AM806" t="s">
        <v>355</v>
      </c>
      <c r="AN806" t="s">
        <v>268</v>
      </c>
      <c r="AO806" t="s">
        <v>268</v>
      </c>
      <c r="AP806" t="s">
        <v>268</v>
      </c>
      <c r="AQ806" t="s">
        <v>268</v>
      </c>
      <c r="AR806" t="s">
        <v>268</v>
      </c>
      <c r="AS806" t="s">
        <v>268</v>
      </c>
      <c r="AT806" t="s">
        <v>268</v>
      </c>
      <c r="AU806" t="s">
        <v>268</v>
      </c>
      <c r="AV806" t="s">
        <v>268</v>
      </c>
      <c r="AW806" t="s">
        <v>268</v>
      </c>
      <c r="AX806" t="s">
        <v>268</v>
      </c>
      <c r="AY806" t="s">
        <v>268</v>
      </c>
      <c r="AZ806" t="s">
        <v>268</v>
      </c>
      <c r="BA806" t="s">
        <v>268</v>
      </c>
      <c r="BB806" t="s">
        <v>268</v>
      </c>
      <c r="BC806" t="s">
        <v>268</v>
      </c>
      <c r="BD806" t="s">
        <v>268</v>
      </c>
      <c r="BE806" t="s">
        <v>268</v>
      </c>
      <c r="BF806" t="s">
        <v>268</v>
      </c>
      <c r="BG806" t="s">
        <v>268</v>
      </c>
      <c r="BH806" t="s">
        <v>268</v>
      </c>
      <c r="BI806" t="s">
        <v>268</v>
      </c>
      <c r="BJ806" t="s">
        <v>268</v>
      </c>
      <c r="BK806" t="s">
        <v>268</v>
      </c>
      <c r="BL806" t="s">
        <v>268</v>
      </c>
      <c r="BM806" t="s">
        <v>268</v>
      </c>
      <c r="BN806" t="s">
        <v>268</v>
      </c>
      <c r="BO806" t="s">
        <v>268</v>
      </c>
      <c r="BP806" t="s">
        <v>268</v>
      </c>
      <c r="BQ806" t="s">
        <v>268</v>
      </c>
      <c r="BR806" t="s">
        <v>268</v>
      </c>
      <c r="BS806" t="s">
        <v>268</v>
      </c>
      <c r="BT806" t="s">
        <v>268</v>
      </c>
      <c r="BU806" t="s">
        <v>268</v>
      </c>
      <c r="BV806" t="s">
        <v>268</v>
      </c>
      <c r="BW806" t="s">
        <v>268</v>
      </c>
      <c r="BX806" t="s">
        <v>268</v>
      </c>
      <c r="BY806">
        <v>90</v>
      </c>
      <c r="BZ806">
        <v>90</v>
      </c>
      <c r="CA806" t="s">
        <v>142</v>
      </c>
      <c r="CB806" s="356">
        <v>122</v>
      </c>
      <c r="CC806" t="s">
        <v>876</v>
      </c>
      <c r="CD806" t="s">
        <v>268</v>
      </c>
      <c r="CE806" t="s">
        <v>268</v>
      </c>
      <c r="CF806" t="s">
        <v>268</v>
      </c>
      <c r="CG806" t="s">
        <v>268</v>
      </c>
      <c r="CH806" t="s">
        <v>268</v>
      </c>
      <c r="CI806" t="s">
        <v>268</v>
      </c>
      <c r="CJ806" t="s">
        <v>268</v>
      </c>
      <c r="CK806" t="s">
        <v>268</v>
      </c>
      <c r="CL806" t="s">
        <v>268</v>
      </c>
      <c r="CM806" t="s">
        <v>11224</v>
      </c>
      <c r="CN806">
        <v>124.45</v>
      </c>
      <c r="CO806" t="s">
        <v>268</v>
      </c>
      <c r="CP806">
        <v>124.45</v>
      </c>
      <c r="CQ806">
        <v>365</v>
      </c>
      <c r="CR806" t="s">
        <v>878</v>
      </c>
      <c r="CS806" t="s">
        <v>11225</v>
      </c>
      <c r="CT806" t="s">
        <v>11226</v>
      </c>
      <c r="CU806" t="s">
        <v>11227</v>
      </c>
      <c r="CV806" t="s">
        <v>268</v>
      </c>
      <c r="CW806" t="s">
        <v>268</v>
      </c>
      <c r="CX806" t="s">
        <v>268</v>
      </c>
      <c r="CY806" t="s">
        <v>268</v>
      </c>
      <c r="CZ806" t="s">
        <v>268</v>
      </c>
      <c r="DA806" t="s">
        <v>268</v>
      </c>
      <c r="DB806" s="429">
        <f t="shared" si="162"/>
        <v>0</v>
      </c>
      <c r="DC806" s="284">
        <f t="shared" si="163"/>
        <v>0</v>
      </c>
      <c r="DD806" s="284">
        <f t="shared" si="164"/>
        <v>0</v>
      </c>
      <c r="DE806" s="284">
        <f t="shared" si="165"/>
        <v>0</v>
      </c>
      <c r="DF806" s="295">
        <f t="shared" si="166"/>
        <v>90</v>
      </c>
      <c r="DG806" s="284">
        <f t="shared" si="167"/>
        <v>0</v>
      </c>
      <c r="DH806" s="284">
        <f t="shared" si="168"/>
        <v>0</v>
      </c>
      <c r="DI806" s="284">
        <f t="shared" si="169"/>
        <v>0</v>
      </c>
      <c r="DJ806" s="284">
        <f t="shared" si="170"/>
        <v>0</v>
      </c>
      <c r="DK806" s="295">
        <f t="shared" si="171"/>
        <v>1</v>
      </c>
      <c r="DL806" s="297" t="str">
        <f t="shared" si="172"/>
        <v>A dispo.</v>
      </c>
      <c r="DM806" s="430">
        <f>IFERROR(IF(CA806="D",IF(DL806="A dispo.",DF806*VLOOKUP('DATI INPUT'!$F$27,TARIFFE_UD,4,FALSE),DF806*VLOOKUP(DL806,TARIFFE_UD,4,FALSE)),DF806*VLOOKUP(CB806-100,TARIFFE_UND,4,FALSE)),0)</f>
        <v>57.04962528108419</v>
      </c>
      <c r="DN806" s="430">
        <f>IFERROR(IF(CA806="D",IF(DL806="A dispo.",DK806*VLOOKUP('DATI INPUT'!$F$27,TARIFFE_UD,5,FALSE),DK806*VLOOKUP(DL806,TARIFFE_UD,5,FALSE)),DK806*VLOOKUP(CB806-100,TARIFFE_UND,5,FALSE)),0)</f>
        <v>67.397800635548478</v>
      </c>
      <c r="DO806" s="431">
        <f t="shared" si="173"/>
        <v>-2.5740833673353336E-3</v>
      </c>
      <c r="DP806" s="299">
        <f>IFERROR(IF(CA806="D",IF(DL806="A dispo.",DF806*VLOOKUP('DATI INPUT'!$F$27,TARIFFE_UD,2,FALSE),DF806*VLOOKUP(DL806,TARIFFE_UD,2,FALSE)),DF806*VLOOKUP(CB806-100,TARIFFE_UND,2,FALSE)),0)</f>
        <v>71.275535890457846</v>
      </c>
      <c r="DQ806" s="299">
        <f>IFERROR(IF(CA806="D",IF(DL806="A dispo.",DK806*VLOOKUP('DATI INPUT'!$F$27,TARIFFE_UD,3,FALSE),DK806*VLOOKUP(DL806,TARIFFE_UD,3,FALSE)),DK806*VLOOKUP(CB806-100,TARIFFE_UND,3,FALSE)),0)</f>
        <v>60.367780403072892</v>
      </c>
      <c r="DR806" s="299">
        <f t="shared" si="174"/>
        <v>131.64331629353075</v>
      </c>
    </row>
    <row r="807" spans="1:122" x14ac:dyDescent="0.25">
      <c r="A807" t="s">
        <v>7146</v>
      </c>
      <c r="B807" t="s">
        <v>1790</v>
      </c>
      <c r="C807" t="s">
        <v>1516</v>
      </c>
      <c r="D807" t="s">
        <v>7147</v>
      </c>
      <c r="E807" t="s">
        <v>268</v>
      </c>
      <c r="F807" t="s">
        <v>156</v>
      </c>
      <c r="G807" t="s">
        <v>7148</v>
      </c>
      <c r="H807" t="s">
        <v>7149</v>
      </c>
      <c r="I807" t="s">
        <v>372</v>
      </c>
      <c r="J807" t="s">
        <v>156</v>
      </c>
      <c r="K807" t="s">
        <v>7150</v>
      </c>
      <c r="L807" t="s">
        <v>5985</v>
      </c>
      <c r="M807" t="s">
        <v>7151</v>
      </c>
      <c r="N807" t="s">
        <v>3743</v>
      </c>
      <c r="O807" t="s">
        <v>1501</v>
      </c>
      <c r="P807" t="s">
        <v>7152</v>
      </c>
      <c r="Q807" t="s">
        <v>368</v>
      </c>
      <c r="R807" t="s">
        <v>268</v>
      </c>
      <c r="S807" t="s">
        <v>268</v>
      </c>
      <c r="T807" t="s">
        <v>268</v>
      </c>
      <c r="U807" t="s">
        <v>268</v>
      </c>
      <c r="V807" t="s">
        <v>268</v>
      </c>
      <c r="W807" t="s">
        <v>6566</v>
      </c>
      <c r="X807" t="s">
        <v>1934</v>
      </c>
      <c r="Y807" t="s">
        <v>277</v>
      </c>
      <c r="Z807" t="s">
        <v>153</v>
      </c>
      <c r="AA807" t="s">
        <v>268</v>
      </c>
      <c r="AB807" t="s">
        <v>268</v>
      </c>
      <c r="AC807" t="s">
        <v>268</v>
      </c>
      <c r="AD807" t="s">
        <v>268</v>
      </c>
      <c r="AE807" t="s">
        <v>287</v>
      </c>
      <c r="AF807" t="s">
        <v>1811</v>
      </c>
      <c r="AG807" t="s">
        <v>875</v>
      </c>
      <c r="AH807" t="s">
        <v>1935</v>
      </c>
      <c r="AI807" t="s">
        <v>6258</v>
      </c>
      <c r="AJ807" t="s">
        <v>268</v>
      </c>
      <c r="AK807" t="s">
        <v>375</v>
      </c>
      <c r="AL807" t="s">
        <v>268</v>
      </c>
      <c r="AM807" t="s">
        <v>355</v>
      </c>
      <c r="AN807" t="s">
        <v>268</v>
      </c>
      <c r="AO807" t="s">
        <v>268</v>
      </c>
      <c r="AP807" t="s">
        <v>268</v>
      </c>
      <c r="AQ807" t="s">
        <v>268</v>
      </c>
      <c r="AR807" t="s">
        <v>268</v>
      </c>
      <c r="AS807" t="s">
        <v>268</v>
      </c>
      <c r="AT807" t="s">
        <v>268</v>
      </c>
      <c r="AU807" t="s">
        <v>268</v>
      </c>
      <c r="AV807" t="s">
        <v>268</v>
      </c>
      <c r="AW807" t="s">
        <v>268</v>
      </c>
      <c r="AX807" t="s">
        <v>268</v>
      </c>
      <c r="AY807" t="s">
        <v>268</v>
      </c>
      <c r="AZ807" t="s">
        <v>268</v>
      </c>
      <c r="BA807" t="s">
        <v>268</v>
      </c>
      <c r="BB807" t="s">
        <v>268</v>
      </c>
      <c r="BC807" t="s">
        <v>268</v>
      </c>
      <c r="BD807" t="s">
        <v>268</v>
      </c>
      <c r="BE807" t="s">
        <v>268</v>
      </c>
      <c r="BF807" t="s">
        <v>268</v>
      </c>
      <c r="BG807" t="s">
        <v>268</v>
      </c>
      <c r="BH807" t="s">
        <v>268</v>
      </c>
      <c r="BI807" t="s">
        <v>268</v>
      </c>
      <c r="BJ807" t="s">
        <v>268</v>
      </c>
      <c r="BK807" t="s">
        <v>268</v>
      </c>
      <c r="BL807" t="s">
        <v>268</v>
      </c>
      <c r="BM807" t="s">
        <v>268</v>
      </c>
      <c r="BN807" t="s">
        <v>268</v>
      </c>
      <c r="BO807" t="s">
        <v>268</v>
      </c>
      <c r="BP807" t="s">
        <v>268</v>
      </c>
      <c r="BQ807" t="s">
        <v>268</v>
      </c>
      <c r="BR807" t="s">
        <v>268</v>
      </c>
      <c r="BS807" t="s">
        <v>268</v>
      </c>
      <c r="BT807" t="s">
        <v>268</v>
      </c>
      <c r="BU807" t="s">
        <v>268</v>
      </c>
      <c r="BV807" t="s">
        <v>268</v>
      </c>
      <c r="BW807" t="s">
        <v>268</v>
      </c>
      <c r="BX807" t="s">
        <v>268</v>
      </c>
      <c r="BY807">
        <v>85</v>
      </c>
      <c r="BZ807">
        <v>85</v>
      </c>
      <c r="CA807" t="s">
        <v>142</v>
      </c>
      <c r="CB807" s="356">
        <v>122</v>
      </c>
      <c r="CC807" t="s">
        <v>876</v>
      </c>
      <c r="CD807" t="s">
        <v>268</v>
      </c>
      <c r="CE807" t="s">
        <v>268</v>
      </c>
      <c r="CF807" t="s">
        <v>268</v>
      </c>
      <c r="CG807" t="s">
        <v>268</v>
      </c>
      <c r="CH807" t="s">
        <v>268</v>
      </c>
      <c r="CI807" t="s">
        <v>268</v>
      </c>
      <c r="CJ807" t="s">
        <v>268</v>
      </c>
      <c r="CK807" t="s">
        <v>268</v>
      </c>
      <c r="CL807" t="s">
        <v>268</v>
      </c>
      <c r="CM807" t="s">
        <v>11224</v>
      </c>
      <c r="CN807">
        <v>121.28</v>
      </c>
      <c r="CO807" t="s">
        <v>268</v>
      </c>
      <c r="CP807">
        <v>121.28</v>
      </c>
      <c r="CQ807">
        <v>365</v>
      </c>
      <c r="CR807" t="s">
        <v>878</v>
      </c>
      <c r="CS807" t="s">
        <v>11225</v>
      </c>
      <c r="CT807" t="s">
        <v>11226</v>
      </c>
      <c r="CU807" t="s">
        <v>11227</v>
      </c>
      <c r="CV807" t="s">
        <v>268</v>
      </c>
      <c r="CW807" t="s">
        <v>268</v>
      </c>
      <c r="CX807" t="s">
        <v>268</v>
      </c>
      <c r="CY807" t="s">
        <v>268</v>
      </c>
      <c r="CZ807" t="s">
        <v>268</v>
      </c>
      <c r="DA807" t="s">
        <v>268</v>
      </c>
      <c r="DB807" s="429">
        <f t="shared" si="162"/>
        <v>0</v>
      </c>
      <c r="DC807" s="284">
        <f t="shared" si="163"/>
        <v>0</v>
      </c>
      <c r="DD807" s="284">
        <f t="shared" si="164"/>
        <v>0</v>
      </c>
      <c r="DE807" s="284">
        <f t="shared" si="165"/>
        <v>0</v>
      </c>
      <c r="DF807" s="295">
        <f t="shared" si="166"/>
        <v>85</v>
      </c>
      <c r="DG807" s="284">
        <f t="shared" si="167"/>
        <v>0</v>
      </c>
      <c r="DH807" s="284">
        <f t="shared" si="168"/>
        <v>0</v>
      </c>
      <c r="DI807" s="284">
        <f t="shared" si="169"/>
        <v>0</v>
      </c>
      <c r="DJ807" s="284">
        <f t="shared" si="170"/>
        <v>0</v>
      </c>
      <c r="DK807" s="295">
        <f t="shared" si="171"/>
        <v>1</v>
      </c>
      <c r="DL807" s="297" t="str">
        <f t="shared" si="172"/>
        <v>A dispo.</v>
      </c>
      <c r="DM807" s="430">
        <f>IFERROR(IF(CA807="D",IF(DL807="A dispo.",DF807*VLOOKUP('DATI INPUT'!$F$27,TARIFFE_UD,4,FALSE),DF807*VLOOKUP(DL807,TARIFFE_UD,4,FALSE)),DF807*VLOOKUP(CB807-100,TARIFFE_UND,4,FALSE)),0)</f>
        <v>53.880201654357286</v>
      </c>
      <c r="DN807" s="430">
        <f>IFERROR(IF(CA807="D",IF(DL807="A dispo.",DK807*VLOOKUP('DATI INPUT'!$F$27,TARIFFE_UD,5,FALSE),DK807*VLOOKUP(DL807,TARIFFE_UD,5,FALSE)),DK807*VLOOKUP(CB807-100,TARIFFE_UND,5,FALSE)),0)</f>
        <v>67.397800635548478</v>
      </c>
      <c r="DO807" s="431">
        <f t="shared" si="173"/>
        <v>-1.9977100942298875E-3</v>
      </c>
      <c r="DP807" s="299">
        <f>IFERROR(IF(CA807="D",IF(DL807="A dispo.",DF807*VLOOKUP('DATI INPUT'!$F$27,TARIFFE_UD,2,FALSE),DF807*VLOOKUP(DL807,TARIFFE_UD,2,FALSE)),DF807*VLOOKUP(CB807-100,TARIFFE_UND,2,FALSE)),0)</f>
        <v>67.315783896543522</v>
      </c>
      <c r="DQ807" s="299">
        <f>IFERROR(IF(CA807="D",IF(DL807="A dispo.",DK807*VLOOKUP('DATI INPUT'!$F$27,TARIFFE_UD,3,FALSE),DK807*VLOOKUP(DL807,TARIFFE_UD,3,FALSE)),DK807*VLOOKUP(CB807-100,TARIFFE_UND,3,FALSE)),0)</f>
        <v>60.367780403072892</v>
      </c>
      <c r="DR807" s="299">
        <f t="shared" si="174"/>
        <v>127.68356429961642</v>
      </c>
    </row>
    <row r="808" spans="1:122" x14ac:dyDescent="0.25">
      <c r="A808" t="s">
        <v>7153</v>
      </c>
      <c r="B808" t="s">
        <v>7154</v>
      </c>
      <c r="C808" t="s">
        <v>808</v>
      </c>
      <c r="D808" t="s">
        <v>7155</v>
      </c>
      <c r="E808" t="s">
        <v>268</v>
      </c>
      <c r="F808" t="s">
        <v>156</v>
      </c>
      <c r="G808" t="s">
        <v>7156</v>
      </c>
      <c r="H808" t="s">
        <v>1722</v>
      </c>
      <c r="I808" t="s">
        <v>273</v>
      </c>
      <c r="J808" t="s">
        <v>274</v>
      </c>
      <c r="K808" t="s">
        <v>7157</v>
      </c>
      <c r="L808" t="s">
        <v>303</v>
      </c>
      <c r="M808" t="s">
        <v>10874</v>
      </c>
      <c r="N808" t="s">
        <v>962</v>
      </c>
      <c r="O808" t="s">
        <v>1176</v>
      </c>
      <c r="P808" t="s">
        <v>10875</v>
      </c>
      <c r="Q808" t="s">
        <v>465</v>
      </c>
      <c r="R808" t="s">
        <v>268</v>
      </c>
      <c r="S808" t="s">
        <v>268</v>
      </c>
      <c r="T808" t="s">
        <v>268</v>
      </c>
      <c r="U808" t="s">
        <v>268</v>
      </c>
      <c r="V808" t="s">
        <v>268</v>
      </c>
      <c r="W808" t="s">
        <v>3365</v>
      </c>
      <c r="X808" t="s">
        <v>1962</v>
      </c>
      <c r="Y808" t="s">
        <v>276</v>
      </c>
      <c r="Z808" t="s">
        <v>268</v>
      </c>
      <c r="AA808" t="s">
        <v>268</v>
      </c>
      <c r="AB808" t="s">
        <v>268</v>
      </c>
      <c r="AC808" t="s">
        <v>268</v>
      </c>
      <c r="AD808" t="s">
        <v>268</v>
      </c>
      <c r="AE808" t="s">
        <v>287</v>
      </c>
      <c r="AF808" t="s">
        <v>1811</v>
      </c>
      <c r="AG808" t="s">
        <v>875</v>
      </c>
      <c r="AH808" t="s">
        <v>1963</v>
      </c>
      <c r="AI808" t="s">
        <v>1200</v>
      </c>
      <c r="AJ808" t="s">
        <v>268</v>
      </c>
      <c r="AK808" t="s">
        <v>377</v>
      </c>
      <c r="AL808" t="s">
        <v>268</v>
      </c>
      <c r="AM808" t="s">
        <v>355</v>
      </c>
      <c r="AN808" t="s">
        <v>268</v>
      </c>
      <c r="AO808" t="s">
        <v>268</v>
      </c>
      <c r="AP808" t="s">
        <v>268</v>
      </c>
      <c r="AQ808" t="s">
        <v>268</v>
      </c>
      <c r="AR808" t="s">
        <v>268</v>
      </c>
      <c r="AS808" t="s">
        <v>268</v>
      </c>
      <c r="AT808" t="s">
        <v>268</v>
      </c>
      <c r="AU808" t="s">
        <v>268</v>
      </c>
      <c r="AV808" t="s">
        <v>268</v>
      </c>
      <c r="AW808" t="s">
        <v>268</v>
      </c>
      <c r="AX808" t="s">
        <v>268</v>
      </c>
      <c r="AY808" t="s">
        <v>268</v>
      </c>
      <c r="AZ808" t="s">
        <v>268</v>
      </c>
      <c r="BA808" t="s">
        <v>268</v>
      </c>
      <c r="BB808" t="s">
        <v>268</v>
      </c>
      <c r="BC808" t="s">
        <v>268</v>
      </c>
      <c r="BD808" t="s">
        <v>268</v>
      </c>
      <c r="BE808" t="s">
        <v>268</v>
      </c>
      <c r="BF808" t="s">
        <v>268</v>
      </c>
      <c r="BG808" t="s">
        <v>268</v>
      </c>
      <c r="BH808" t="s">
        <v>268</v>
      </c>
      <c r="BI808" t="s">
        <v>268</v>
      </c>
      <c r="BJ808" t="s">
        <v>268</v>
      </c>
      <c r="BK808" t="s">
        <v>268</v>
      </c>
      <c r="BL808" t="s">
        <v>268</v>
      </c>
      <c r="BM808" t="s">
        <v>268</v>
      </c>
      <c r="BN808" t="s">
        <v>268</v>
      </c>
      <c r="BO808" t="s">
        <v>268</v>
      </c>
      <c r="BP808" t="s">
        <v>268</v>
      </c>
      <c r="BQ808" t="s">
        <v>268</v>
      </c>
      <c r="BR808" t="s">
        <v>268</v>
      </c>
      <c r="BS808" t="s">
        <v>268</v>
      </c>
      <c r="BT808" t="s">
        <v>268</v>
      </c>
      <c r="BU808" t="s">
        <v>268</v>
      </c>
      <c r="BV808" t="s">
        <v>268</v>
      </c>
      <c r="BW808" t="s">
        <v>268</v>
      </c>
      <c r="BX808" t="s">
        <v>268</v>
      </c>
      <c r="BY808">
        <v>118</v>
      </c>
      <c r="BZ808">
        <v>118</v>
      </c>
      <c r="CA808" t="s">
        <v>142</v>
      </c>
      <c r="CB808" s="356">
        <v>122</v>
      </c>
      <c r="CC808" t="s">
        <v>876</v>
      </c>
      <c r="CD808" t="s">
        <v>268</v>
      </c>
      <c r="CE808" t="s">
        <v>268</v>
      </c>
      <c r="CF808" t="s">
        <v>268</v>
      </c>
      <c r="CG808" t="s">
        <v>268</v>
      </c>
      <c r="CH808" t="s">
        <v>268</v>
      </c>
      <c r="CI808" t="s">
        <v>268</v>
      </c>
      <c r="CJ808" t="s">
        <v>268</v>
      </c>
      <c r="CK808" t="s">
        <v>268</v>
      </c>
      <c r="CL808" t="s">
        <v>268</v>
      </c>
      <c r="CM808" t="s">
        <v>11224</v>
      </c>
      <c r="CN808">
        <v>142.19999999999999</v>
      </c>
      <c r="CO808" t="s">
        <v>268</v>
      </c>
      <c r="CP808">
        <v>142.19999999999999</v>
      </c>
      <c r="CQ808">
        <v>365</v>
      </c>
      <c r="CR808" t="s">
        <v>878</v>
      </c>
      <c r="CS808" t="s">
        <v>11225</v>
      </c>
      <c r="CT808" t="s">
        <v>11226</v>
      </c>
      <c r="CU808" t="s">
        <v>11227</v>
      </c>
      <c r="CV808" t="s">
        <v>268</v>
      </c>
      <c r="CW808" t="s">
        <v>268</v>
      </c>
      <c r="CX808" t="s">
        <v>268</v>
      </c>
      <c r="CY808" t="s">
        <v>268</v>
      </c>
      <c r="CZ808" t="s">
        <v>268</v>
      </c>
      <c r="DA808" t="s">
        <v>268</v>
      </c>
      <c r="DB808" s="429">
        <f t="shared" si="162"/>
        <v>0</v>
      </c>
      <c r="DC808" s="284">
        <f t="shared" si="163"/>
        <v>0</v>
      </c>
      <c r="DD808" s="284">
        <f t="shared" si="164"/>
        <v>0</v>
      </c>
      <c r="DE808" s="284">
        <f t="shared" si="165"/>
        <v>0</v>
      </c>
      <c r="DF808" s="295">
        <f t="shared" si="166"/>
        <v>118</v>
      </c>
      <c r="DG808" s="284">
        <f t="shared" si="167"/>
        <v>0</v>
      </c>
      <c r="DH808" s="284">
        <f t="shared" si="168"/>
        <v>0</v>
      </c>
      <c r="DI808" s="284">
        <f t="shared" si="169"/>
        <v>0</v>
      </c>
      <c r="DJ808" s="284">
        <f t="shared" si="170"/>
        <v>0</v>
      </c>
      <c r="DK808" s="295">
        <f t="shared" si="171"/>
        <v>1</v>
      </c>
      <c r="DL808" s="297" t="str">
        <f t="shared" si="172"/>
        <v>A dispo.</v>
      </c>
      <c r="DM808" s="430">
        <f>IFERROR(IF(CA808="D",IF(DL808="A dispo.",DF808*VLOOKUP('DATI INPUT'!$F$27,TARIFFE_UD,4,FALSE),DF808*VLOOKUP(DL808,TARIFFE_UD,4,FALSE)),DF808*VLOOKUP(CB808-100,TARIFFE_UND,4,FALSE)),0)</f>
        <v>74.798397590754831</v>
      </c>
      <c r="DN808" s="430">
        <f>IFERROR(IF(CA808="D",IF(DL808="A dispo.",DK808*VLOOKUP('DATI INPUT'!$F$27,TARIFFE_UD,5,FALSE),DK808*VLOOKUP(DL808,TARIFFE_UD,5,FALSE)),DK808*VLOOKUP(CB808-100,TARIFFE_UND,5,FALSE)),0)</f>
        <v>67.397800635548478</v>
      </c>
      <c r="DO808" s="431">
        <f t="shared" si="173"/>
        <v>-3.8017736966935445E-3</v>
      </c>
      <c r="DP808" s="299">
        <f>IFERROR(IF(CA808="D",IF(DL808="A dispo.",DF808*VLOOKUP('DATI INPUT'!$F$27,TARIFFE_UD,2,FALSE),DF808*VLOOKUP(DL808,TARIFFE_UD,2,FALSE)),DF808*VLOOKUP(CB808-100,TARIFFE_UND,2,FALSE)),0)</f>
        <v>93.450147056378057</v>
      </c>
      <c r="DQ808" s="299">
        <f>IFERROR(IF(CA808="D",IF(DL808="A dispo.",DK808*VLOOKUP('DATI INPUT'!$F$27,TARIFFE_UD,3,FALSE),DK808*VLOOKUP(DL808,TARIFFE_UD,3,FALSE)),DK808*VLOOKUP(CB808-100,TARIFFE_UND,3,FALSE)),0)</f>
        <v>60.367780403072892</v>
      </c>
      <c r="DR808" s="299">
        <f t="shared" si="174"/>
        <v>153.81792745945094</v>
      </c>
    </row>
    <row r="809" spans="1:122" x14ac:dyDescent="0.25">
      <c r="A809" t="s">
        <v>7158</v>
      </c>
      <c r="B809" t="s">
        <v>7154</v>
      </c>
      <c r="C809" t="s">
        <v>7159</v>
      </c>
      <c r="D809" t="s">
        <v>7155</v>
      </c>
      <c r="E809" t="s">
        <v>268</v>
      </c>
      <c r="F809" t="s">
        <v>156</v>
      </c>
      <c r="G809" t="s">
        <v>7156</v>
      </c>
      <c r="H809" t="s">
        <v>1722</v>
      </c>
      <c r="I809" t="s">
        <v>273</v>
      </c>
      <c r="J809" t="s">
        <v>274</v>
      </c>
      <c r="K809" t="s">
        <v>7157</v>
      </c>
      <c r="L809" t="s">
        <v>303</v>
      </c>
      <c r="M809" t="s">
        <v>10874</v>
      </c>
      <c r="N809" t="s">
        <v>962</v>
      </c>
      <c r="O809" t="s">
        <v>1176</v>
      </c>
      <c r="P809" t="s">
        <v>10875</v>
      </c>
      <c r="Q809" t="s">
        <v>465</v>
      </c>
      <c r="R809" t="s">
        <v>268</v>
      </c>
      <c r="S809" t="s">
        <v>268</v>
      </c>
      <c r="T809" t="s">
        <v>268</v>
      </c>
      <c r="U809" t="s">
        <v>268</v>
      </c>
      <c r="V809" t="s">
        <v>268</v>
      </c>
      <c r="W809" t="s">
        <v>4636</v>
      </c>
      <c r="X809" t="s">
        <v>1962</v>
      </c>
      <c r="Y809" t="s">
        <v>282</v>
      </c>
      <c r="Z809" t="s">
        <v>268</v>
      </c>
      <c r="AA809" t="s">
        <v>268</v>
      </c>
      <c r="AB809" t="s">
        <v>268</v>
      </c>
      <c r="AC809" t="s">
        <v>268</v>
      </c>
      <c r="AD809" t="s">
        <v>268</v>
      </c>
      <c r="AE809" t="s">
        <v>287</v>
      </c>
      <c r="AF809" t="s">
        <v>1811</v>
      </c>
      <c r="AG809" t="s">
        <v>875</v>
      </c>
      <c r="AH809" t="s">
        <v>1963</v>
      </c>
      <c r="AI809" t="s">
        <v>547</v>
      </c>
      <c r="AJ809" t="s">
        <v>268</v>
      </c>
      <c r="AK809" t="s">
        <v>377</v>
      </c>
      <c r="AL809" t="s">
        <v>268</v>
      </c>
      <c r="AM809" t="s">
        <v>353</v>
      </c>
      <c r="AN809" t="s">
        <v>268</v>
      </c>
      <c r="AO809" t="s">
        <v>268</v>
      </c>
      <c r="AP809" t="s">
        <v>268</v>
      </c>
      <c r="AQ809" t="s">
        <v>268</v>
      </c>
      <c r="AR809" t="s">
        <v>268</v>
      </c>
      <c r="AS809" t="s">
        <v>268</v>
      </c>
      <c r="AT809" t="s">
        <v>268</v>
      </c>
      <c r="AU809" t="s">
        <v>268</v>
      </c>
      <c r="AV809" t="s">
        <v>268</v>
      </c>
      <c r="AW809" t="s">
        <v>268</v>
      </c>
      <c r="AX809" t="s">
        <v>268</v>
      </c>
      <c r="AY809" t="s">
        <v>268</v>
      </c>
      <c r="AZ809" t="s">
        <v>268</v>
      </c>
      <c r="BA809" t="s">
        <v>268</v>
      </c>
      <c r="BB809" t="s">
        <v>268</v>
      </c>
      <c r="BC809" t="s">
        <v>268</v>
      </c>
      <c r="BD809" t="s">
        <v>268</v>
      </c>
      <c r="BE809" t="s">
        <v>268</v>
      </c>
      <c r="BF809" t="s">
        <v>268</v>
      </c>
      <c r="BG809" t="s">
        <v>268</v>
      </c>
      <c r="BH809" t="s">
        <v>268</v>
      </c>
      <c r="BI809" t="s">
        <v>268</v>
      </c>
      <c r="BJ809" t="s">
        <v>268</v>
      </c>
      <c r="BK809" t="s">
        <v>268</v>
      </c>
      <c r="BL809" t="s">
        <v>268</v>
      </c>
      <c r="BM809" t="s">
        <v>268</v>
      </c>
      <c r="BN809" t="s">
        <v>268</v>
      </c>
      <c r="BO809" t="s">
        <v>268</v>
      </c>
      <c r="BP809" t="s">
        <v>268</v>
      </c>
      <c r="BQ809" t="s">
        <v>268</v>
      </c>
      <c r="BR809" t="s">
        <v>268</v>
      </c>
      <c r="BS809" t="s">
        <v>268</v>
      </c>
      <c r="BT809" t="s">
        <v>268</v>
      </c>
      <c r="BU809" t="s">
        <v>268</v>
      </c>
      <c r="BV809" t="s">
        <v>268</v>
      </c>
      <c r="BW809" t="s">
        <v>268</v>
      </c>
      <c r="BX809" t="s">
        <v>268</v>
      </c>
      <c r="BY809">
        <v>37.5</v>
      </c>
      <c r="BZ809">
        <v>37.5</v>
      </c>
      <c r="CA809" t="s">
        <v>142</v>
      </c>
      <c r="CB809" s="356">
        <v>123</v>
      </c>
      <c r="CC809" t="s">
        <v>1817</v>
      </c>
      <c r="CD809" t="s">
        <v>268</v>
      </c>
      <c r="CE809" t="s">
        <v>268</v>
      </c>
      <c r="CF809" t="s">
        <v>268</v>
      </c>
      <c r="CG809" t="s">
        <v>268</v>
      </c>
      <c r="CH809" t="s">
        <v>268</v>
      </c>
      <c r="CI809" t="s">
        <v>268</v>
      </c>
      <c r="CJ809" t="s">
        <v>268</v>
      </c>
      <c r="CK809" t="s">
        <v>268</v>
      </c>
      <c r="CL809" t="s">
        <v>7160</v>
      </c>
      <c r="CM809" t="s">
        <v>11224</v>
      </c>
      <c r="CN809">
        <v>23.77</v>
      </c>
      <c r="CO809" t="s">
        <v>268</v>
      </c>
      <c r="CP809">
        <v>23.77</v>
      </c>
      <c r="CQ809">
        <v>365</v>
      </c>
      <c r="CR809" t="s">
        <v>878</v>
      </c>
      <c r="CS809" t="s">
        <v>11225</v>
      </c>
      <c r="CT809" t="s">
        <v>11226</v>
      </c>
      <c r="CU809" t="s">
        <v>11227</v>
      </c>
      <c r="CV809" t="s">
        <v>268</v>
      </c>
      <c r="CW809" t="s">
        <v>268</v>
      </c>
      <c r="CX809" t="s">
        <v>268</v>
      </c>
      <c r="CY809" t="s">
        <v>268</v>
      </c>
      <c r="CZ809" t="s">
        <v>268</v>
      </c>
      <c r="DA809" t="s">
        <v>268</v>
      </c>
      <c r="DB809" s="429">
        <f t="shared" si="162"/>
        <v>0</v>
      </c>
      <c r="DC809" s="284">
        <f t="shared" si="163"/>
        <v>0</v>
      </c>
      <c r="DD809" s="284">
        <f t="shared" si="164"/>
        <v>0</v>
      </c>
      <c r="DE809" s="284">
        <f t="shared" si="165"/>
        <v>0</v>
      </c>
      <c r="DF809" s="295">
        <f t="shared" si="166"/>
        <v>37.5</v>
      </c>
      <c r="DG809" s="284">
        <f t="shared" si="167"/>
        <v>1</v>
      </c>
      <c r="DH809" s="284">
        <f t="shared" si="168"/>
        <v>0</v>
      </c>
      <c r="DI809" s="284">
        <f t="shared" si="169"/>
        <v>0</v>
      </c>
      <c r="DJ809" s="284">
        <f t="shared" si="170"/>
        <v>0</v>
      </c>
      <c r="DK809" s="295">
        <f t="shared" si="171"/>
        <v>0</v>
      </c>
      <c r="DL809" s="297" t="str">
        <f t="shared" si="172"/>
        <v>A dispo.</v>
      </c>
      <c r="DM809" s="430">
        <f>IFERROR(IF(CA809="D",IF(DL809="A dispo.",DF809*VLOOKUP('DATI INPUT'!$F$27,TARIFFE_UD,4,FALSE),DF809*VLOOKUP(DL809,TARIFFE_UD,4,FALSE)),DF809*VLOOKUP(CB809-100,TARIFFE_UND,4,FALSE)),0)</f>
        <v>23.770677200451747</v>
      </c>
      <c r="DN809" s="430">
        <f>IFERROR(IF(CA809="D",IF(DL809="A dispo.",DK809*VLOOKUP('DATI INPUT'!$F$27,TARIFFE_UD,5,FALSE),DK809*VLOOKUP(DL809,TARIFFE_UD,5,FALSE)),DK809*VLOOKUP(CB809-100,TARIFFE_UND,5,FALSE)),0)</f>
        <v>0</v>
      </c>
      <c r="DO809" s="431">
        <f t="shared" si="173"/>
        <v>6.7720045174723964E-4</v>
      </c>
      <c r="DP809" s="299">
        <f>IFERROR(IF(CA809="D",IF(DL809="A dispo.",DF809*VLOOKUP('DATI INPUT'!$F$27,TARIFFE_UD,2,FALSE),DF809*VLOOKUP(DL809,TARIFFE_UD,2,FALSE)),DF809*VLOOKUP(CB809-100,TARIFFE_UND,2,FALSE)),0)</f>
        <v>29.698139954357433</v>
      </c>
      <c r="DQ809" s="299">
        <f>IFERROR(IF(CA809="D",IF(DL809="A dispo.",DK809*VLOOKUP('DATI INPUT'!$F$27,TARIFFE_UD,3,FALSE),DK809*VLOOKUP(DL809,TARIFFE_UD,3,FALSE)),DK809*VLOOKUP(CB809-100,TARIFFE_UND,3,FALSE)),0)</f>
        <v>0</v>
      </c>
      <c r="DR809" s="299">
        <f t="shared" si="174"/>
        <v>29.698139954357433</v>
      </c>
    </row>
    <row r="810" spans="1:122" x14ac:dyDescent="0.25">
      <c r="A810" t="s">
        <v>7161</v>
      </c>
      <c r="B810" t="s">
        <v>7162</v>
      </c>
      <c r="C810" t="s">
        <v>809</v>
      </c>
      <c r="D810" t="s">
        <v>7163</v>
      </c>
      <c r="E810" t="s">
        <v>268</v>
      </c>
      <c r="F810" t="s">
        <v>156</v>
      </c>
      <c r="G810" t="s">
        <v>7164</v>
      </c>
      <c r="H810" t="s">
        <v>7165</v>
      </c>
      <c r="I810" t="s">
        <v>357</v>
      </c>
      <c r="J810" t="s">
        <v>274</v>
      </c>
      <c r="K810" t="s">
        <v>7166</v>
      </c>
      <c r="L810" t="s">
        <v>871</v>
      </c>
      <c r="M810" t="s">
        <v>10876</v>
      </c>
      <c r="N810" t="s">
        <v>871</v>
      </c>
      <c r="O810" t="s">
        <v>897</v>
      </c>
      <c r="P810" t="s">
        <v>2152</v>
      </c>
      <c r="Q810" t="s">
        <v>386</v>
      </c>
      <c r="R810" t="s">
        <v>154</v>
      </c>
      <c r="S810" t="s">
        <v>268</v>
      </c>
      <c r="T810" t="s">
        <v>268</v>
      </c>
      <c r="U810" t="s">
        <v>268</v>
      </c>
      <c r="V810" t="s">
        <v>280</v>
      </c>
      <c r="W810" t="s">
        <v>7167</v>
      </c>
      <c r="X810" t="s">
        <v>613</v>
      </c>
      <c r="Y810" t="s">
        <v>3715</v>
      </c>
      <c r="Z810" t="s">
        <v>268</v>
      </c>
      <c r="AA810" t="s">
        <v>268</v>
      </c>
      <c r="AB810" t="s">
        <v>268</v>
      </c>
      <c r="AC810" t="s">
        <v>268</v>
      </c>
      <c r="AD810" t="s">
        <v>268</v>
      </c>
      <c r="AE810" t="s">
        <v>287</v>
      </c>
      <c r="AF810" t="s">
        <v>1811</v>
      </c>
      <c r="AG810" t="s">
        <v>875</v>
      </c>
      <c r="AH810" t="s">
        <v>2299</v>
      </c>
      <c r="AI810" t="s">
        <v>749</v>
      </c>
      <c r="AJ810" t="s">
        <v>268</v>
      </c>
      <c r="AK810" t="s">
        <v>268</v>
      </c>
      <c r="AL810" t="s">
        <v>268</v>
      </c>
      <c r="AM810" t="s">
        <v>355</v>
      </c>
      <c r="AN810" t="s">
        <v>268</v>
      </c>
      <c r="AO810" t="s">
        <v>268</v>
      </c>
      <c r="AP810" t="s">
        <v>268</v>
      </c>
      <c r="AQ810" t="s">
        <v>268</v>
      </c>
      <c r="AR810" t="s">
        <v>268</v>
      </c>
      <c r="AS810" t="s">
        <v>268</v>
      </c>
      <c r="AT810" t="s">
        <v>268</v>
      </c>
      <c r="AU810" t="s">
        <v>268</v>
      </c>
      <c r="AV810" t="s">
        <v>268</v>
      </c>
      <c r="AW810" t="s">
        <v>268</v>
      </c>
      <c r="AX810" t="s">
        <v>268</v>
      </c>
      <c r="AY810" t="s">
        <v>268</v>
      </c>
      <c r="AZ810" t="s">
        <v>268</v>
      </c>
      <c r="BA810" t="s">
        <v>268</v>
      </c>
      <c r="BB810" t="s">
        <v>268</v>
      </c>
      <c r="BC810" t="s">
        <v>268</v>
      </c>
      <c r="BD810" t="s">
        <v>268</v>
      </c>
      <c r="BE810" t="s">
        <v>268</v>
      </c>
      <c r="BF810" t="s">
        <v>268</v>
      </c>
      <c r="BG810" t="s">
        <v>268</v>
      </c>
      <c r="BH810" t="s">
        <v>268</v>
      </c>
      <c r="BI810" t="s">
        <v>268</v>
      </c>
      <c r="BJ810" t="s">
        <v>268</v>
      </c>
      <c r="BK810" t="s">
        <v>268</v>
      </c>
      <c r="BL810" t="s">
        <v>268</v>
      </c>
      <c r="BM810" t="s">
        <v>268</v>
      </c>
      <c r="BN810" t="s">
        <v>268</v>
      </c>
      <c r="BO810" t="s">
        <v>268</v>
      </c>
      <c r="BP810" t="s">
        <v>268</v>
      </c>
      <c r="BQ810" t="s">
        <v>268</v>
      </c>
      <c r="BR810" t="s">
        <v>268</v>
      </c>
      <c r="BS810" t="s">
        <v>268</v>
      </c>
      <c r="BT810" t="s">
        <v>268</v>
      </c>
      <c r="BU810" t="s">
        <v>268</v>
      </c>
      <c r="BV810" t="s">
        <v>268</v>
      </c>
      <c r="BW810" t="s">
        <v>268</v>
      </c>
      <c r="BX810" t="s">
        <v>268</v>
      </c>
      <c r="BY810">
        <v>100</v>
      </c>
      <c r="BZ810">
        <v>100</v>
      </c>
      <c r="CA810" t="s">
        <v>142</v>
      </c>
      <c r="CB810" s="356">
        <v>122</v>
      </c>
      <c r="CC810" t="s">
        <v>876</v>
      </c>
      <c r="CD810" t="s">
        <v>268</v>
      </c>
      <c r="CE810" t="s">
        <v>268</v>
      </c>
      <c r="CF810" t="s">
        <v>268</v>
      </c>
      <c r="CG810" t="s">
        <v>268</v>
      </c>
      <c r="CH810" t="s">
        <v>268</v>
      </c>
      <c r="CI810" t="s">
        <v>268</v>
      </c>
      <c r="CJ810" t="s">
        <v>268</v>
      </c>
      <c r="CK810" t="s">
        <v>268</v>
      </c>
      <c r="CL810" t="s">
        <v>268</v>
      </c>
      <c r="CM810" t="s">
        <v>11224</v>
      </c>
      <c r="CN810">
        <v>130.79</v>
      </c>
      <c r="CO810" t="s">
        <v>268</v>
      </c>
      <c r="CP810">
        <v>130.79</v>
      </c>
      <c r="CQ810">
        <v>365</v>
      </c>
      <c r="CR810" t="s">
        <v>878</v>
      </c>
      <c r="CS810" t="s">
        <v>11225</v>
      </c>
      <c r="CT810" t="s">
        <v>11226</v>
      </c>
      <c r="CU810" t="s">
        <v>11227</v>
      </c>
      <c r="CV810" t="s">
        <v>268</v>
      </c>
      <c r="CW810" t="s">
        <v>268</v>
      </c>
      <c r="CX810" t="s">
        <v>268</v>
      </c>
      <c r="CY810" t="s">
        <v>268</v>
      </c>
      <c r="CZ810" t="s">
        <v>268</v>
      </c>
      <c r="DA810" t="s">
        <v>268</v>
      </c>
      <c r="DB810" s="429">
        <f t="shared" si="162"/>
        <v>0</v>
      </c>
      <c r="DC810" s="284">
        <f t="shared" si="163"/>
        <v>0</v>
      </c>
      <c r="DD810" s="284">
        <f t="shared" si="164"/>
        <v>0</v>
      </c>
      <c r="DE810" s="284">
        <f t="shared" si="165"/>
        <v>0</v>
      </c>
      <c r="DF810" s="295">
        <f t="shared" si="166"/>
        <v>100</v>
      </c>
      <c r="DG810" s="284">
        <f t="shared" si="167"/>
        <v>0</v>
      </c>
      <c r="DH810" s="284">
        <f t="shared" si="168"/>
        <v>0</v>
      </c>
      <c r="DI810" s="284">
        <f t="shared" si="169"/>
        <v>0</v>
      </c>
      <c r="DJ810" s="284">
        <f t="shared" si="170"/>
        <v>0</v>
      </c>
      <c r="DK810" s="295">
        <f t="shared" si="171"/>
        <v>1</v>
      </c>
      <c r="DL810" s="297" t="str">
        <f t="shared" si="172"/>
        <v>A dispo.</v>
      </c>
      <c r="DM810" s="430">
        <f>IFERROR(IF(CA810="D",IF(DL810="A dispo.",DF810*VLOOKUP('DATI INPUT'!$F$27,TARIFFE_UD,4,FALSE),DF810*VLOOKUP(DL810,TARIFFE_UD,4,FALSE)),DF810*VLOOKUP(CB810-100,TARIFFE_UND,4,FALSE)),0)</f>
        <v>63.388472534537989</v>
      </c>
      <c r="DN810" s="430">
        <f>IFERROR(IF(CA810="D",IF(DL810="A dispo.",DK810*VLOOKUP('DATI INPUT'!$F$27,TARIFFE_UD,5,FALSE),DK810*VLOOKUP(DL810,TARIFFE_UD,5,FALSE)),DK810*VLOOKUP(CB810-100,TARIFFE_UND,5,FALSE)),0)</f>
        <v>67.397800635548478</v>
      </c>
      <c r="DO810" s="431">
        <f t="shared" si="173"/>
        <v>-3.726829913517804E-3</v>
      </c>
      <c r="DP810" s="299">
        <f>IFERROR(IF(CA810="D",IF(DL810="A dispo.",DF810*VLOOKUP('DATI INPUT'!$F$27,TARIFFE_UD,2,FALSE),DF810*VLOOKUP(DL810,TARIFFE_UD,2,FALSE)),DF810*VLOOKUP(CB810-100,TARIFFE_UND,2,FALSE)),0)</f>
        <v>79.195039878286494</v>
      </c>
      <c r="DQ810" s="299">
        <f>IFERROR(IF(CA810="D",IF(DL810="A dispo.",DK810*VLOOKUP('DATI INPUT'!$F$27,TARIFFE_UD,3,FALSE),DK810*VLOOKUP(DL810,TARIFFE_UD,3,FALSE)),DK810*VLOOKUP(CB810-100,TARIFFE_UND,3,FALSE)),0)</f>
        <v>60.367780403072892</v>
      </c>
      <c r="DR810" s="299">
        <f t="shared" si="174"/>
        <v>139.56282028135939</v>
      </c>
    </row>
    <row r="811" spans="1:122" x14ac:dyDescent="0.25">
      <c r="A811" t="s">
        <v>7168</v>
      </c>
      <c r="B811" t="s">
        <v>7169</v>
      </c>
      <c r="C811" t="s">
        <v>810</v>
      </c>
      <c r="D811" t="s">
        <v>7170</v>
      </c>
      <c r="E811" t="s">
        <v>268</v>
      </c>
      <c r="F811" t="s">
        <v>156</v>
      </c>
      <c r="G811" t="s">
        <v>7171</v>
      </c>
      <c r="H811" t="s">
        <v>7172</v>
      </c>
      <c r="I811" t="s">
        <v>2521</v>
      </c>
      <c r="J811" t="s">
        <v>274</v>
      </c>
      <c r="K811" t="s">
        <v>7173</v>
      </c>
      <c r="L811" t="s">
        <v>152</v>
      </c>
      <c r="M811" t="s">
        <v>7174</v>
      </c>
      <c r="N811" t="s">
        <v>5423</v>
      </c>
      <c r="O811" t="s">
        <v>1258</v>
      </c>
      <c r="P811" t="s">
        <v>7175</v>
      </c>
      <c r="Q811" t="s">
        <v>489</v>
      </c>
      <c r="R811" t="s">
        <v>268</v>
      </c>
      <c r="S811" t="s">
        <v>268</v>
      </c>
      <c r="T811" t="s">
        <v>268</v>
      </c>
      <c r="U811" t="s">
        <v>268</v>
      </c>
      <c r="V811" t="s">
        <v>268</v>
      </c>
      <c r="W811" t="s">
        <v>3912</v>
      </c>
      <c r="X811" t="s">
        <v>1934</v>
      </c>
      <c r="Y811" t="s">
        <v>545</v>
      </c>
      <c r="Z811" t="s">
        <v>268</v>
      </c>
      <c r="AA811" t="s">
        <v>268</v>
      </c>
      <c r="AB811" t="s">
        <v>268</v>
      </c>
      <c r="AC811" t="s">
        <v>268</v>
      </c>
      <c r="AD811" t="s">
        <v>268</v>
      </c>
      <c r="AE811" t="s">
        <v>287</v>
      </c>
      <c r="AF811" t="s">
        <v>1811</v>
      </c>
      <c r="AG811" t="s">
        <v>875</v>
      </c>
      <c r="AH811" t="s">
        <v>1935</v>
      </c>
      <c r="AI811" t="s">
        <v>1132</v>
      </c>
      <c r="AJ811" t="s">
        <v>268</v>
      </c>
      <c r="AK811" t="s">
        <v>693</v>
      </c>
      <c r="AL811" t="s">
        <v>268</v>
      </c>
      <c r="AM811" t="s">
        <v>355</v>
      </c>
      <c r="AN811" t="s">
        <v>287</v>
      </c>
      <c r="AO811" t="s">
        <v>1811</v>
      </c>
      <c r="AP811" t="s">
        <v>875</v>
      </c>
      <c r="AQ811" t="s">
        <v>1935</v>
      </c>
      <c r="AR811" t="s">
        <v>1132</v>
      </c>
      <c r="AS811" t="s">
        <v>268</v>
      </c>
      <c r="AT811" t="s">
        <v>511</v>
      </c>
      <c r="AU811" t="s">
        <v>268</v>
      </c>
      <c r="AV811" t="s">
        <v>353</v>
      </c>
      <c r="AW811" t="s">
        <v>268</v>
      </c>
      <c r="AX811" t="s">
        <v>268</v>
      </c>
      <c r="AY811" t="s">
        <v>268</v>
      </c>
      <c r="AZ811" t="s">
        <v>268</v>
      </c>
      <c r="BA811" t="s">
        <v>268</v>
      </c>
      <c r="BB811" t="s">
        <v>268</v>
      </c>
      <c r="BC811" t="s">
        <v>268</v>
      </c>
      <c r="BD811" t="s">
        <v>268</v>
      </c>
      <c r="BE811" t="s">
        <v>268</v>
      </c>
      <c r="BF811" t="s">
        <v>268</v>
      </c>
      <c r="BG811" t="s">
        <v>268</v>
      </c>
      <c r="BH811" t="s">
        <v>268</v>
      </c>
      <c r="BI811" t="s">
        <v>268</v>
      </c>
      <c r="BJ811" t="s">
        <v>268</v>
      </c>
      <c r="BK811" t="s">
        <v>268</v>
      </c>
      <c r="BL811" t="s">
        <v>268</v>
      </c>
      <c r="BM811" t="s">
        <v>268</v>
      </c>
      <c r="BN811" t="s">
        <v>268</v>
      </c>
      <c r="BO811" t="s">
        <v>268</v>
      </c>
      <c r="BP811" t="s">
        <v>268</v>
      </c>
      <c r="BQ811" t="s">
        <v>268</v>
      </c>
      <c r="BR811" t="s">
        <v>268</v>
      </c>
      <c r="BS811" t="s">
        <v>268</v>
      </c>
      <c r="BT811" t="s">
        <v>268</v>
      </c>
      <c r="BU811" t="s">
        <v>268</v>
      </c>
      <c r="BV811" t="s">
        <v>268</v>
      </c>
      <c r="BW811" t="s">
        <v>268</v>
      </c>
      <c r="BX811" t="s">
        <v>268</v>
      </c>
      <c r="BY811">
        <v>48</v>
      </c>
      <c r="BZ811">
        <v>48</v>
      </c>
      <c r="CA811" t="s">
        <v>142</v>
      </c>
      <c r="CB811" s="356">
        <v>122</v>
      </c>
      <c r="CC811" t="s">
        <v>876</v>
      </c>
      <c r="CD811" t="s">
        <v>268</v>
      </c>
      <c r="CE811" t="s">
        <v>268</v>
      </c>
      <c r="CF811" t="s">
        <v>268</v>
      </c>
      <c r="CG811" t="s">
        <v>268</v>
      </c>
      <c r="CH811" t="s">
        <v>268</v>
      </c>
      <c r="CI811" t="s">
        <v>268</v>
      </c>
      <c r="CJ811" t="s">
        <v>268</v>
      </c>
      <c r="CK811" t="s">
        <v>268</v>
      </c>
      <c r="CL811" t="s">
        <v>268</v>
      </c>
      <c r="CM811" t="s">
        <v>11224</v>
      </c>
      <c r="CN811">
        <v>97.83</v>
      </c>
      <c r="CO811" t="s">
        <v>268</v>
      </c>
      <c r="CP811">
        <v>97.83</v>
      </c>
      <c r="CQ811">
        <v>365</v>
      </c>
      <c r="CR811" t="s">
        <v>878</v>
      </c>
      <c r="CS811" t="s">
        <v>11225</v>
      </c>
      <c r="CT811" t="s">
        <v>11226</v>
      </c>
      <c r="CU811" t="s">
        <v>11227</v>
      </c>
      <c r="CV811" t="s">
        <v>268</v>
      </c>
      <c r="CW811" t="s">
        <v>268</v>
      </c>
      <c r="CX811" t="s">
        <v>268</v>
      </c>
      <c r="CY811" t="s">
        <v>268</v>
      </c>
      <c r="CZ811" t="s">
        <v>268</v>
      </c>
      <c r="DA811" t="s">
        <v>268</v>
      </c>
      <c r="DB811" s="429">
        <f t="shared" si="162"/>
        <v>0</v>
      </c>
      <c r="DC811" s="284">
        <f t="shared" si="163"/>
        <v>0</v>
      </c>
      <c r="DD811" s="284">
        <f t="shared" si="164"/>
        <v>0</v>
      </c>
      <c r="DE811" s="284">
        <f t="shared" si="165"/>
        <v>0</v>
      </c>
      <c r="DF811" s="295">
        <f t="shared" si="166"/>
        <v>47.999999999999993</v>
      </c>
      <c r="DG811" s="284">
        <f t="shared" si="167"/>
        <v>0</v>
      </c>
      <c r="DH811" s="284">
        <f t="shared" si="168"/>
        <v>0</v>
      </c>
      <c r="DI811" s="284">
        <f t="shared" si="169"/>
        <v>0</v>
      </c>
      <c r="DJ811" s="284">
        <f t="shared" si="170"/>
        <v>0</v>
      </c>
      <c r="DK811" s="295">
        <f t="shared" si="171"/>
        <v>1</v>
      </c>
      <c r="DL811" s="297" t="str">
        <f t="shared" si="172"/>
        <v>A dispo.</v>
      </c>
      <c r="DM811" s="430">
        <f>IFERROR(IF(CA811="D",IF(DL811="A dispo.",DF811*VLOOKUP('DATI INPUT'!$F$27,TARIFFE_UD,4,FALSE),DF811*VLOOKUP(DL811,TARIFFE_UD,4,FALSE)),DF811*VLOOKUP(CB811-100,TARIFFE_UND,4,FALSE)),0)</f>
        <v>30.42646681657823</v>
      </c>
      <c r="DN811" s="430">
        <f>IFERROR(IF(CA811="D",IF(DL811="A dispo.",DK811*VLOOKUP('DATI INPUT'!$F$27,TARIFFE_UD,5,FALSE),DK811*VLOOKUP(DL811,TARIFFE_UD,5,FALSE)),DK811*VLOOKUP(CB811-100,TARIFFE_UND,5,FALSE)),0)</f>
        <v>67.397800635548478</v>
      </c>
      <c r="DO811" s="431">
        <f t="shared" si="173"/>
        <v>-5.7325478732934698E-3</v>
      </c>
      <c r="DP811" s="299">
        <f>IFERROR(IF(CA811="D",IF(DL811="A dispo.",DF811*VLOOKUP('DATI INPUT'!$F$27,TARIFFE_UD,2,FALSE),DF811*VLOOKUP(DL811,TARIFFE_UD,2,FALSE)),DF811*VLOOKUP(CB811-100,TARIFFE_UND,2,FALSE)),0)</f>
        <v>38.013619141577507</v>
      </c>
      <c r="DQ811" s="299">
        <f>IFERROR(IF(CA811="D",IF(DL811="A dispo.",DK811*VLOOKUP('DATI INPUT'!$F$27,TARIFFE_UD,3,FALSE),DK811*VLOOKUP(DL811,TARIFFE_UD,3,FALSE)),DK811*VLOOKUP(CB811-100,TARIFFE_UND,3,FALSE)),0)</f>
        <v>60.367780403072892</v>
      </c>
      <c r="DR811" s="299">
        <f t="shared" si="174"/>
        <v>98.381399544650407</v>
      </c>
    </row>
    <row r="812" spans="1:122" x14ac:dyDescent="0.25">
      <c r="A812" t="s">
        <v>7176</v>
      </c>
      <c r="B812" t="s">
        <v>7177</v>
      </c>
      <c r="C812" t="s">
        <v>7178</v>
      </c>
      <c r="D812" t="s">
        <v>7179</v>
      </c>
      <c r="E812" t="s">
        <v>268</v>
      </c>
      <c r="F812" t="s">
        <v>156</v>
      </c>
      <c r="G812" t="s">
        <v>7180</v>
      </c>
      <c r="H812" t="s">
        <v>3307</v>
      </c>
      <c r="I812" t="s">
        <v>284</v>
      </c>
      <c r="J812" t="s">
        <v>274</v>
      </c>
      <c r="K812" t="s">
        <v>7181</v>
      </c>
      <c r="L812" t="s">
        <v>984</v>
      </c>
      <c r="M812" t="s">
        <v>2292</v>
      </c>
      <c r="N812" t="s">
        <v>984</v>
      </c>
      <c r="O812" t="s">
        <v>873</v>
      </c>
      <c r="P812" t="s">
        <v>887</v>
      </c>
      <c r="Q812" t="s">
        <v>485</v>
      </c>
      <c r="R812" t="s">
        <v>268</v>
      </c>
      <c r="S812" t="s">
        <v>268</v>
      </c>
      <c r="T812" t="s">
        <v>268</v>
      </c>
      <c r="U812" t="s">
        <v>268</v>
      </c>
      <c r="V812" t="s">
        <v>268</v>
      </c>
      <c r="W812" t="s">
        <v>2292</v>
      </c>
      <c r="X812" t="s">
        <v>887</v>
      </c>
      <c r="Y812" t="s">
        <v>485</v>
      </c>
      <c r="Z812" t="s">
        <v>268</v>
      </c>
      <c r="AA812" t="s">
        <v>268</v>
      </c>
      <c r="AB812" t="s">
        <v>268</v>
      </c>
      <c r="AC812" t="s">
        <v>268</v>
      </c>
      <c r="AD812" t="s">
        <v>268</v>
      </c>
      <c r="AE812" t="s">
        <v>287</v>
      </c>
      <c r="AF812" t="s">
        <v>1811</v>
      </c>
      <c r="AG812" t="s">
        <v>875</v>
      </c>
      <c r="AH812" t="s">
        <v>1848</v>
      </c>
      <c r="AI812" t="s">
        <v>2293</v>
      </c>
      <c r="AJ812" t="s">
        <v>268</v>
      </c>
      <c r="AK812" t="s">
        <v>395</v>
      </c>
      <c r="AL812" t="s">
        <v>268</v>
      </c>
      <c r="AM812" t="s">
        <v>405</v>
      </c>
      <c r="AN812" t="s">
        <v>268</v>
      </c>
      <c r="AO812" t="s">
        <v>268</v>
      </c>
      <c r="AP812" t="s">
        <v>268</v>
      </c>
      <c r="AQ812" t="s">
        <v>268</v>
      </c>
      <c r="AR812" t="s">
        <v>268</v>
      </c>
      <c r="AS812" t="s">
        <v>268</v>
      </c>
      <c r="AT812" t="s">
        <v>268</v>
      </c>
      <c r="AU812" t="s">
        <v>268</v>
      </c>
      <c r="AV812" t="s">
        <v>268</v>
      </c>
      <c r="AW812" t="s">
        <v>268</v>
      </c>
      <c r="AX812" t="s">
        <v>268</v>
      </c>
      <c r="AY812" t="s">
        <v>268</v>
      </c>
      <c r="AZ812" t="s">
        <v>268</v>
      </c>
      <c r="BA812" t="s">
        <v>268</v>
      </c>
      <c r="BB812" t="s">
        <v>268</v>
      </c>
      <c r="BC812" t="s">
        <v>268</v>
      </c>
      <c r="BD812" t="s">
        <v>268</v>
      </c>
      <c r="BE812" t="s">
        <v>268</v>
      </c>
      <c r="BF812" t="s">
        <v>268</v>
      </c>
      <c r="BG812" t="s">
        <v>268</v>
      </c>
      <c r="BH812" t="s">
        <v>268</v>
      </c>
      <c r="BI812" t="s">
        <v>268</v>
      </c>
      <c r="BJ812" t="s">
        <v>268</v>
      </c>
      <c r="BK812" t="s">
        <v>268</v>
      </c>
      <c r="BL812" t="s">
        <v>268</v>
      </c>
      <c r="BM812" t="s">
        <v>268</v>
      </c>
      <c r="BN812" t="s">
        <v>268</v>
      </c>
      <c r="BO812" t="s">
        <v>268</v>
      </c>
      <c r="BP812" t="s">
        <v>268</v>
      </c>
      <c r="BQ812" t="s">
        <v>268</v>
      </c>
      <c r="BR812" t="s">
        <v>268</v>
      </c>
      <c r="BS812" t="s">
        <v>268</v>
      </c>
      <c r="BT812" t="s">
        <v>268</v>
      </c>
      <c r="BU812" t="s">
        <v>268</v>
      </c>
      <c r="BV812" t="s">
        <v>268</v>
      </c>
      <c r="BW812" t="s">
        <v>268</v>
      </c>
      <c r="BX812" t="s">
        <v>268</v>
      </c>
      <c r="BY812">
        <v>50</v>
      </c>
      <c r="BZ812">
        <v>50</v>
      </c>
      <c r="CA812" t="s">
        <v>142</v>
      </c>
      <c r="CB812" s="356">
        <v>122</v>
      </c>
      <c r="CC812" t="s">
        <v>876</v>
      </c>
      <c r="CD812" t="s">
        <v>268</v>
      </c>
      <c r="CE812" t="s">
        <v>268</v>
      </c>
      <c r="CF812" s="356">
        <v>1</v>
      </c>
      <c r="CG812" t="s">
        <v>268</v>
      </c>
      <c r="CH812" t="s">
        <v>268</v>
      </c>
      <c r="CI812" t="s">
        <v>268</v>
      </c>
      <c r="CJ812" t="s">
        <v>268</v>
      </c>
      <c r="CK812" t="s">
        <v>268</v>
      </c>
      <c r="CL812" t="s">
        <v>268</v>
      </c>
      <c r="CM812" t="s">
        <v>11224</v>
      </c>
      <c r="CN812">
        <v>41.58</v>
      </c>
      <c r="CO812" t="s">
        <v>268</v>
      </c>
      <c r="CP812">
        <v>41.58</v>
      </c>
      <c r="CQ812">
        <v>365</v>
      </c>
      <c r="CR812" t="s">
        <v>878</v>
      </c>
      <c r="CS812" t="s">
        <v>11225</v>
      </c>
      <c r="CT812" t="s">
        <v>11226</v>
      </c>
      <c r="CU812" t="s">
        <v>11227</v>
      </c>
      <c r="CV812" t="s">
        <v>268</v>
      </c>
      <c r="CW812" t="s">
        <v>268</v>
      </c>
      <c r="CX812" t="s">
        <v>268</v>
      </c>
      <c r="CY812" t="s">
        <v>268</v>
      </c>
      <c r="CZ812" t="s">
        <v>268</v>
      </c>
      <c r="DA812" t="s">
        <v>268</v>
      </c>
      <c r="DB812" s="429">
        <f t="shared" si="162"/>
        <v>0</v>
      </c>
      <c r="DC812" s="284">
        <f t="shared" si="163"/>
        <v>0</v>
      </c>
      <c r="DD812" s="284">
        <f t="shared" si="164"/>
        <v>0</v>
      </c>
      <c r="DE812" s="284">
        <f t="shared" si="165"/>
        <v>0</v>
      </c>
      <c r="DF812" s="295">
        <f t="shared" si="166"/>
        <v>50</v>
      </c>
      <c r="DG812" s="284">
        <f t="shared" si="167"/>
        <v>0</v>
      </c>
      <c r="DH812" s="284">
        <f t="shared" si="168"/>
        <v>0</v>
      </c>
      <c r="DI812" s="284">
        <f t="shared" si="169"/>
        <v>0</v>
      </c>
      <c r="DJ812" s="284">
        <f t="shared" si="170"/>
        <v>0</v>
      </c>
      <c r="DK812" s="295">
        <f t="shared" si="171"/>
        <v>1</v>
      </c>
      <c r="DL812" s="297">
        <f t="shared" si="172"/>
        <v>1</v>
      </c>
      <c r="DM812" s="430">
        <f>IFERROR(IF(CA812="D",IF(DL812="A dispo.",DF812*VLOOKUP('DATI INPUT'!$F$27,TARIFFE_UD,4,FALSE),DF812*VLOOKUP(DL812,TARIFFE_UD,4,FALSE)),DF812*VLOOKUP(CB812-100,TARIFFE_UND,4,FALSE)),0)</f>
        <v>24.651072652320327</v>
      </c>
      <c r="DN812" s="430">
        <f>IFERROR(IF(CA812="D",IF(DL812="A dispo.",DK812*VLOOKUP('DATI INPUT'!$F$27,TARIFFE_UD,5,FALSE),DK812*VLOOKUP(DL812,TARIFFE_UD,5,FALSE)),DK812*VLOOKUP(CB812-100,TARIFFE_UND,5,FALSE)),0)</f>
        <v>16.930848468833439</v>
      </c>
      <c r="DO812" s="431">
        <f t="shared" si="173"/>
        <v>1.921121153770855E-3</v>
      </c>
      <c r="DP812" s="299">
        <f>IFERROR(IF(CA812="D",IF(DL812="A dispo.",DF812*VLOOKUP('DATI INPUT'!$F$27,TARIFFE_UD,2,FALSE),DF812*VLOOKUP(DL812,TARIFFE_UD,2,FALSE)),DF812*VLOOKUP(CB812-100,TARIFFE_UND,2,FALSE)),0)</f>
        <v>30.798071063778082</v>
      </c>
      <c r="DQ812" s="299">
        <f>IFERROR(IF(CA812="D",IF(DL812="A dispo.",DK812*VLOOKUP('DATI INPUT'!$F$27,TARIFFE_UD,3,FALSE),DK812*VLOOKUP(DL812,TARIFFE_UD,3,FALSE)),DK812*VLOOKUP(CB812-100,TARIFFE_UND,3,FALSE)),0)</f>
        <v>15.164853048114928</v>
      </c>
      <c r="DR812" s="299">
        <f t="shared" si="174"/>
        <v>45.96292411189301</v>
      </c>
    </row>
    <row r="813" spans="1:122" x14ac:dyDescent="0.25">
      <c r="A813" t="s">
        <v>7182</v>
      </c>
      <c r="B813" t="s">
        <v>7183</v>
      </c>
      <c r="C813" t="s">
        <v>7184</v>
      </c>
      <c r="D813" t="s">
        <v>7185</v>
      </c>
      <c r="E813" t="s">
        <v>268</v>
      </c>
      <c r="F813" t="s">
        <v>156</v>
      </c>
      <c r="G813" t="s">
        <v>7186</v>
      </c>
      <c r="H813" t="s">
        <v>983</v>
      </c>
      <c r="I813" t="s">
        <v>7187</v>
      </c>
      <c r="J813" t="s">
        <v>156</v>
      </c>
      <c r="K813" t="s">
        <v>7188</v>
      </c>
      <c r="L813" t="s">
        <v>960</v>
      </c>
      <c r="M813" t="s">
        <v>7189</v>
      </c>
      <c r="N813" t="s">
        <v>4090</v>
      </c>
      <c r="O813" t="s">
        <v>4515</v>
      </c>
      <c r="P813" t="s">
        <v>7190</v>
      </c>
      <c r="Q813" t="s">
        <v>294</v>
      </c>
      <c r="R813" t="s">
        <v>268</v>
      </c>
      <c r="S813" t="s">
        <v>268</v>
      </c>
      <c r="T813" t="s">
        <v>268</v>
      </c>
      <c r="U813" t="s">
        <v>268</v>
      </c>
      <c r="V813" t="s">
        <v>268</v>
      </c>
      <c r="W813" t="s">
        <v>3673</v>
      </c>
      <c r="X813" t="s">
        <v>1847</v>
      </c>
      <c r="Y813" t="s">
        <v>293</v>
      </c>
      <c r="Z813" t="s">
        <v>268</v>
      </c>
      <c r="AA813" t="s">
        <v>268</v>
      </c>
      <c r="AB813" t="s">
        <v>268</v>
      </c>
      <c r="AC813" t="s">
        <v>268</v>
      </c>
      <c r="AD813" t="s">
        <v>268</v>
      </c>
      <c r="AE813" t="s">
        <v>287</v>
      </c>
      <c r="AF813" t="s">
        <v>1811</v>
      </c>
      <c r="AG813" t="s">
        <v>875</v>
      </c>
      <c r="AH813" t="s">
        <v>1848</v>
      </c>
      <c r="AI813" t="s">
        <v>1214</v>
      </c>
      <c r="AJ813" t="s">
        <v>268</v>
      </c>
      <c r="AK813" t="s">
        <v>413</v>
      </c>
      <c r="AL813" t="s">
        <v>268</v>
      </c>
      <c r="AM813" t="s">
        <v>405</v>
      </c>
      <c r="AN813" t="s">
        <v>268</v>
      </c>
      <c r="AO813" t="s">
        <v>268</v>
      </c>
      <c r="AP813" t="s">
        <v>268</v>
      </c>
      <c r="AQ813" t="s">
        <v>268</v>
      </c>
      <c r="AR813" t="s">
        <v>268</v>
      </c>
      <c r="AS813" t="s">
        <v>268</v>
      </c>
      <c r="AT813" t="s">
        <v>268</v>
      </c>
      <c r="AU813" t="s">
        <v>268</v>
      </c>
      <c r="AV813" t="s">
        <v>268</v>
      </c>
      <c r="AW813" t="s">
        <v>268</v>
      </c>
      <c r="AX813" t="s">
        <v>268</v>
      </c>
      <c r="AY813" t="s">
        <v>268</v>
      </c>
      <c r="AZ813" t="s">
        <v>268</v>
      </c>
      <c r="BA813" t="s">
        <v>268</v>
      </c>
      <c r="BB813" t="s">
        <v>268</v>
      </c>
      <c r="BC813" t="s">
        <v>268</v>
      </c>
      <c r="BD813" t="s">
        <v>268</v>
      </c>
      <c r="BE813" t="s">
        <v>268</v>
      </c>
      <c r="BF813" t="s">
        <v>268</v>
      </c>
      <c r="BG813" t="s">
        <v>268</v>
      </c>
      <c r="BH813" t="s">
        <v>268</v>
      </c>
      <c r="BI813" t="s">
        <v>268</v>
      </c>
      <c r="BJ813" t="s">
        <v>268</v>
      </c>
      <c r="BK813" t="s">
        <v>268</v>
      </c>
      <c r="BL813" t="s">
        <v>268</v>
      </c>
      <c r="BM813" t="s">
        <v>268</v>
      </c>
      <c r="BN813" t="s">
        <v>268</v>
      </c>
      <c r="BO813" t="s">
        <v>268</v>
      </c>
      <c r="BP813" t="s">
        <v>268</v>
      </c>
      <c r="BQ813" t="s">
        <v>268</v>
      </c>
      <c r="BR813" t="s">
        <v>268</v>
      </c>
      <c r="BS813" t="s">
        <v>268</v>
      </c>
      <c r="BT813" t="s">
        <v>268</v>
      </c>
      <c r="BU813" t="s">
        <v>268</v>
      </c>
      <c r="BV813" t="s">
        <v>268</v>
      </c>
      <c r="BW813" t="s">
        <v>268</v>
      </c>
      <c r="BX813" t="s">
        <v>268</v>
      </c>
      <c r="BY813">
        <v>80</v>
      </c>
      <c r="BZ813">
        <v>80</v>
      </c>
      <c r="CA813" t="s">
        <v>142</v>
      </c>
      <c r="CB813" s="356">
        <v>122</v>
      </c>
      <c r="CC813" t="s">
        <v>876</v>
      </c>
      <c r="CD813" t="s">
        <v>268</v>
      </c>
      <c r="CE813" t="s">
        <v>268</v>
      </c>
      <c r="CF813" s="356">
        <v>1</v>
      </c>
      <c r="CG813" t="s">
        <v>268</v>
      </c>
      <c r="CH813" t="s">
        <v>268</v>
      </c>
      <c r="CI813" t="s">
        <v>268</v>
      </c>
      <c r="CJ813" t="s">
        <v>268</v>
      </c>
      <c r="CK813" t="s">
        <v>268</v>
      </c>
      <c r="CL813" t="s">
        <v>7191</v>
      </c>
      <c r="CM813" t="s">
        <v>11224</v>
      </c>
      <c r="CN813">
        <v>56.37</v>
      </c>
      <c r="CO813" t="s">
        <v>268</v>
      </c>
      <c r="CP813">
        <v>56.37</v>
      </c>
      <c r="CQ813">
        <v>365</v>
      </c>
      <c r="CR813" t="s">
        <v>878</v>
      </c>
      <c r="CS813" t="s">
        <v>11225</v>
      </c>
      <c r="CT813" t="s">
        <v>11226</v>
      </c>
      <c r="CU813" t="s">
        <v>11227</v>
      </c>
      <c r="CV813" t="s">
        <v>268</v>
      </c>
      <c r="CW813" t="s">
        <v>268</v>
      </c>
      <c r="CX813" t="s">
        <v>268</v>
      </c>
      <c r="CY813" t="s">
        <v>268</v>
      </c>
      <c r="CZ813" t="s">
        <v>268</v>
      </c>
      <c r="DA813" t="s">
        <v>268</v>
      </c>
      <c r="DB813" s="429">
        <f t="shared" si="162"/>
        <v>0</v>
      </c>
      <c r="DC813" s="284">
        <f t="shared" si="163"/>
        <v>0</v>
      </c>
      <c r="DD813" s="284">
        <f t="shared" si="164"/>
        <v>0</v>
      </c>
      <c r="DE813" s="284">
        <f t="shared" si="165"/>
        <v>0</v>
      </c>
      <c r="DF813" s="295">
        <f t="shared" si="166"/>
        <v>80</v>
      </c>
      <c r="DG813" s="284">
        <f t="shared" si="167"/>
        <v>0</v>
      </c>
      <c r="DH813" s="284">
        <f t="shared" si="168"/>
        <v>0</v>
      </c>
      <c r="DI813" s="284">
        <f t="shared" si="169"/>
        <v>0</v>
      </c>
      <c r="DJ813" s="284">
        <f t="shared" si="170"/>
        <v>0</v>
      </c>
      <c r="DK813" s="295">
        <f t="shared" si="171"/>
        <v>1</v>
      </c>
      <c r="DL813" s="297">
        <f t="shared" si="172"/>
        <v>1</v>
      </c>
      <c r="DM813" s="430">
        <f>IFERROR(IF(CA813="D",IF(DL813="A dispo.",DF813*VLOOKUP('DATI INPUT'!$F$27,TARIFFE_UD,4,FALSE),DF813*VLOOKUP(DL813,TARIFFE_UD,4,FALSE)),DF813*VLOOKUP(CB813-100,TARIFFE_UND,4,FALSE)),0)</f>
        <v>39.44171624371252</v>
      </c>
      <c r="DN813" s="430">
        <f>IFERROR(IF(CA813="D",IF(DL813="A dispo.",DK813*VLOOKUP('DATI INPUT'!$F$27,TARIFFE_UD,5,FALSE),DK813*VLOOKUP(DL813,TARIFFE_UD,5,FALSE)),DK813*VLOOKUP(CB813-100,TARIFFE_UND,5,FALSE)),0)</f>
        <v>16.930848468833439</v>
      </c>
      <c r="DO813" s="431">
        <f t="shared" si="173"/>
        <v>2.5647125459613562E-3</v>
      </c>
      <c r="DP813" s="299">
        <f>IFERROR(IF(CA813="D",IF(DL813="A dispo.",DF813*VLOOKUP('DATI INPUT'!$F$27,TARIFFE_UD,2,FALSE),DF813*VLOOKUP(DL813,TARIFFE_UD,2,FALSE)),DF813*VLOOKUP(CB813-100,TARIFFE_UND,2,FALSE)),0)</f>
        <v>49.276913702044929</v>
      </c>
      <c r="DQ813" s="299">
        <f>IFERROR(IF(CA813="D",IF(DL813="A dispo.",DK813*VLOOKUP('DATI INPUT'!$F$27,TARIFFE_UD,3,FALSE),DK813*VLOOKUP(DL813,TARIFFE_UD,3,FALSE)),DK813*VLOOKUP(CB813-100,TARIFFE_UND,3,FALSE)),0)</f>
        <v>15.164853048114928</v>
      </c>
      <c r="DR813" s="299">
        <f t="shared" si="174"/>
        <v>64.441766750159857</v>
      </c>
    </row>
    <row r="814" spans="1:122" x14ac:dyDescent="0.25">
      <c r="A814" t="s">
        <v>7192</v>
      </c>
      <c r="B814" t="s">
        <v>7193</v>
      </c>
      <c r="C814" t="s">
        <v>7194</v>
      </c>
      <c r="D814" t="s">
        <v>7195</v>
      </c>
      <c r="E814" t="s">
        <v>268</v>
      </c>
      <c r="F814" t="s">
        <v>156</v>
      </c>
      <c r="G814" t="s">
        <v>7196</v>
      </c>
      <c r="H814" t="s">
        <v>7197</v>
      </c>
      <c r="I814" t="s">
        <v>359</v>
      </c>
      <c r="J814" t="s">
        <v>156</v>
      </c>
      <c r="K814" t="s">
        <v>7198</v>
      </c>
      <c r="L814" t="s">
        <v>6058</v>
      </c>
      <c r="M814" t="s">
        <v>7199</v>
      </c>
      <c r="N814" t="s">
        <v>6058</v>
      </c>
      <c r="O814" t="s">
        <v>6059</v>
      </c>
      <c r="P814" t="s">
        <v>7200</v>
      </c>
      <c r="Q814" t="s">
        <v>293</v>
      </c>
      <c r="R814" t="s">
        <v>153</v>
      </c>
      <c r="S814" t="s">
        <v>268</v>
      </c>
      <c r="T814" t="s">
        <v>268</v>
      </c>
      <c r="U814" t="s">
        <v>268</v>
      </c>
      <c r="V814" t="s">
        <v>268</v>
      </c>
      <c r="W814" t="s">
        <v>1829</v>
      </c>
      <c r="X814" t="s">
        <v>1830</v>
      </c>
      <c r="Y814" t="s">
        <v>315</v>
      </c>
      <c r="Z814" t="s">
        <v>268</v>
      </c>
      <c r="AA814" t="s">
        <v>268</v>
      </c>
      <c r="AB814" t="s">
        <v>268</v>
      </c>
      <c r="AC814" t="s">
        <v>268</v>
      </c>
      <c r="AD814" t="s">
        <v>268</v>
      </c>
      <c r="AE814" t="s">
        <v>287</v>
      </c>
      <c r="AF814" t="s">
        <v>1811</v>
      </c>
      <c r="AG814" t="s">
        <v>875</v>
      </c>
      <c r="AH814" t="s">
        <v>1831</v>
      </c>
      <c r="AI814" t="s">
        <v>764</v>
      </c>
      <c r="AJ814" t="s">
        <v>268</v>
      </c>
      <c r="AK814" t="s">
        <v>352</v>
      </c>
      <c r="AL814" t="s">
        <v>268</v>
      </c>
      <c r="AM814" t="s">
        <v>355</v>
      </c>
      <c r="AN814" t="s">
        <v>268</v>
      </c>
      <c r="AO814" t="s">
        <v>268</v>
      </c>
      <c r="AP814" t="s">
        <v>268</v>
      </c>
      <c r="AQ814" t="s">
        <v>268</v>
      </c>
      <c r="AR814" t="s">
        <v>268</v>
      </c>
      <c r="AS814" t="s">
        <v>268</v>
      </c>
      <c r="AT814" t="s">
        <v>268</v>
      </c>
      <c r="AU814" t="s">
        <v>268</v>
      </c>
      <c r="AV814" t="s">
        <v>268</v>
      </c>
      <c r="AW814" t="s">
        <v>268</v>
      </c>
      <c r="AX814" t="s">
        <v>268</v>
      </c>
      <c r="AY814" t="s">
        <v>268</v>
      </c>
      <c r="AZ814" t="s">
        <v>268</v>
      </c>
      <c r="BA814" t="s">
        <v>268</v>
      </c>
      <c r="BB814" t="s">
        <v>268</v>
      </c>
      <c r="BC814" t="s">
        <v>268</v>
      </c>
      <c r="BD814" t="s">
        <v>268</v>
      </c>
      <c r="BE814" t="s">
        <v>268</v>
      </c>
      <c r="BF814" t="s">
        <v>268</v>
      </c>
      <c r="BG814" t="s">
        <v>268</v>
      </c>
      <c r="BH814" t="s">
        <v>268</v>
      </c>
      <c r="BI814" t="s">
        <v>268</v>
      </c>
      <c r="BJ814" t="s">
        <v>268</v>
      </c>
      <c r="BK814" t="s">
        <v>268</v>
      </c>
      <c r="BL814" t="s">
        <v>268</v>
      </c>
      <c r="BM814" t="s">
        <v>268</v>
      </c>
      <c r="BN814" t="s">
        <v>268</v>
      </c>
      <c r="BO814" t="s">
        <v>268</v>
      </c>
      <c r="BP814" t="s">
        <v>268</v>
      </c>
      <c r="BQ814" t="s">
        <v>268</v>
      </c>
      <c r="BR814" t="s">
        <v>268</v>
      </c>
      <c r="BS814" t="s">
        <v>268</v>
      </c>
      <c r="BT814" t="s">
        <v>268</v>
      </c>
      <c r="BU814" t="s">
        <v>268</v>
      </c>
      <c r="BV814" t="s">
        <v>268</v>
      </c>
      <c r="BW814" t="s">
        <v>268</v>
      </c>
      <c r="BX814" t="s">
        <v>268</v>
      </c>
      <c r="BY814">
        <v>35</v>
      </c>
      <c r="BZ814">
        <v>35</v>
      </c>
      <c r="CA814" t="s">
        <v>142</v>
      </c>
      <c r="CB814" s="356">
        <v>122</v>
      </c>
      <c r="CC814" t="s">
        <v>876</v>
      </c>
      <c r="CD814" t="s">
        <v>268</v>
      </c>
      <c r="CE814" t="s">
        <v>268</v>
      </c>
      <c r="CF814" t="s">
        <v>268</v>
      </c>
      <c r="CG814" t="s">
        <v>268</v>
      </c>
      <c r="CH814" t="s">
        <v>268</v>
      </c>
      <c r="CI814" t="s">
        <v>268</v>
      </c>
      <c r="CJ814" t="s">
        <v>268</v>
      </c>
      <c r="CK814" t="s">
        <v>268</v>
      </c>
      <c r="CL814" t="s">
        <v>7201</v>
      </c>
      <c r="CM814" t="s">
        <v>11224</v>
      </c>
      <c r="CN814">
        <v>89.59</v>
      </c>
      <c r="CO814" t="s">
        <v>268</v>
      </c>
      <c r="CP814">
        <v>89.59</v>
      </c>
      <c r="CQ814">
        <v>365</v>
      </c>
      <c r="CR814" t="s">
        <v>878</v>
      </c>
      <c r="CS814" t="s">
        <v>11225</v>
      </c>
      <c r="CT814" t="s">
        <v>11226</v>
      </c>
      <c r="CU814" t="s">
        <v>11227</v>
      </c>
      <c r="CV814" t="s">
        <v>268</v>
      </c>
      <c r="CW814" t="s">
        <v>268</v>
      </c>
      <c r="CX814" t="s">
        <v>268</v>
      </c>
      <c r="CY814" t="s">
        <v>268</v>
      </c>
      <c r="CZ814" t="s">
        <v>268</v>
      </c>
      <c r="DA814" t="s">
        <v>268</v>
      </c>
      <c r="DB814" s="429">
        <f t="shared" si="162"/>
        <v>0</v>
      </c>
      <c r="DC814" s="284">
        <f t="shared" si="163"/>
        <v>0</v>
      </c>
      <c r="DD814" s="284">
        <f t="shared" si="164"/>
        <v>0</v>
      </c>
      <c r="DE814" s="284">
        <f t="shared" si="165"/>
        <v>0</v>
      </c>
      <c r="DF814" s="295">
        <f t="shared" si="166"/>
        <v>35</v>
      </c>
      <c r="DG814" s="284">
        <f t="shared" si="167"/>
        <v>0</v>
      </c>
      <c r="DH814" s="284">
        <f t="shared" si="168"/>
        <v>0</v>
      </c>
      <c r="DI814" s="284">
        <f t="shared" si="169"/>
        <v>0</v>
      </c>
      <c r="DJ814" s="284">
        <f t="shared" si="170"/>
        <v>0</v>
      </c>
      <c r="DK814" s="295">
        <f t="shared" si="171"/>
        <v>1</v>
      </c>
      <c r="DL814" s="297" t="str">
        <f t="shared" si="172"/>
        <v>A dispo.</v>
      </c>
      <c r="DM814" s="430">
        <f>IFERROR(IF(CA814="D",IF(DL814="A dispo.",DF814*VLOOKUP('DATI INPUT'!$F$27,TARIFFE_UD,4,FALSE),DF814*VLOOKUP(DL814,TARIFFE_UD,4,FALSE)),DF814*VLOOKUP(CB814-100,TARIFFE_UND,4,FALSE)),0)</f>
        <v>22.185965387088295</v>
      </c>
      <c r="DN814" s="430">
        <f>IFERROR(IF(CA814="D",IF(DL814="A dispo.",DK814*VLOOKUP('DATI INPUT'!$F$27,TARIFFE_UD,5,FALSE),DK814*VLOOKUP(DL814,TARIFFE_UD,5,FALSE)),DK814*VLOOKUP(CB814-100,TARIFFE_UND,5,FALSE)),0)</f>
        <v>67.397800635548478</v>
      </c>
      <c r="DO814" s="431">
        <f t="shared" si="173"/>
        <v>-6.2339773632231754E-3</v>
      </c>
      <c r="DP814" s="299">
        <f>IFERROR(IF(CA814="D",IF(DL814="A dispo.",DF814*VLOOKUP('DATI INPUT'!$F$27,TARIFFE_UD,2,FALSE),DF814*VLOOKUP(DL814,TARIFFE_UD,2,FALSE)),DF814*VLOOKUP(CB814-100,TARIFFE_UND,2,FALSE)),0)</f>
        <v>27.718263957400271</v>
      </c>
      <c r="DQ814" s="299">
        <f>IFERROR(IF(CA814="D",IF(DL814="A dispo.",DK814*VLOOKUP('DATI INPUT'!$F$27,TARIFFE_UD,3,FALSE),DK814*VLOOKUP(DL814,TARIFFE_UD,3,FALSE)),DK814*VLOOKUP(CB814-100,TARIFFE_UND,3,FALSE)),0)</f>
        <v>60.367780403072892</v>
      </c>
      <c r="DR814" s="299">
        <f t="shared" si="174"/>
        <v>88.086044360473167</v>
      </c>
    </row>
    <row r="815" spans="1:122" x14ac:dyDescent="0.25">
      <c r="A815" t="s">
        <v>7202</v>
      </c>
      <c r="B815" t="s">
        <v>7193</v>
      </c>
      <c r="C815" t="s">
        <v>7203</v>
      </c>
      <c r="D815" t="s">
        <v>7195</v>
      </c>
      <c r="E815" t="s">
        <v>268</v>
      </c>
      <c r="F815" t="s">
        <v>156</v>
      </c>
      <c r="G815" t="s">
        <v>7196</v>
      </c>
      <c r="H815" t="s">
        <v>7197</v>
      </c>
      <c r="I815" t="s">
        <v>359</v>
      </c>
      <c r="J815" t="s">
        <v>156</v>
      </c>
      <c r="K815" t="s">
        <v>7198</v>
      </c>
      <c r="L815" t="s">
        <v>6058</v>
      </c>
      <c r="M815" t="s">
        <v>7199</v>
      </c>
      <c r="N815" t="s">
        <v>6058</v>
      </c>
      <c r="O815" t="s">
        <v>6059</v>
      </c>
      <c r="P815" t="s">
        <v>7200</v>
      </c>
      <c r="Q815" t="s">
        <v>293</v>
      </c>
      <c r="R815" t="s">
        <v>153</v>
      </c>
      <c r="S815" t="s">
        <v>268</v>
      </c>
      <c r="T815" t="s">
        <v>268</v>
      </c>
      <c r="U815" t="s">
        <v>268</v>
      </c>
      <c r="V815" t="s">
        <v>268</v>
      </c>
      <c r="W815" t="s">
        <v>1829</v>
      </c>
      <c r="X815" t="s">
        <v>1830</v>
      </c>
      <c r="Y815" t="s">
        <v>315</v>
      </c>
      <c r="Z815" t="s">
        <v>268</v>
      </c>
      <c r="AA815" t="s">
        <v>268</v>
      </c>
      <c r="AB815" t="s">
        <v>268</v>
      </c>
      <c r="AC815" t="s">
        <v>268</v>
      </c>
      <c r="AD815" t="s">
        <v>268</v>
      </c>
      <c r="AE815" t="s">
        <v>287</v>
      </c>
      <c r="AF815" t="s">
        <v>1811</v>
      </c>
      <c r="AG815" t="s">
        <v>875</v>
      </c>
      <c r="AH815" t="s">
        <v>1831</v>
      </c>
      <c r="AI815" t="s">
        <v>1011</v>
      </c>
      <c r="AJ815" t="s">
        <v>268</v>
      </c>
      <c r="AK815" t="s">
        <v>511</v>
      </c>
      <c r="AL815" t="s">
        <v>268</v>
      </c>
      <c r="AM815" t="s">
        <v>353</v>
      </c>
      <c r="AN815" t="s">
        <v>268</v>
      </c>
      <c r="AO815" t="s">
        <v>268</v>
      </c>
      <c r="AP815" t="s">
        <v>268</v>
      </c>
      <c r="AQ815" t="s">
        <v>268</v>
      </c>
      <c r="AR815" t="s">
        <v>268</v>
      </c>
      <c r="AS815" t="s">
        <v>268</v>
      </c>
      <c r="AT815" t="s">
        <v>268</v>
      </c>
      <c r="AU815" t="s">
        <v>268</v>
      </c>
      <c r="AV815" t="s">
        <v>268</v>
      </c>
      <c r="AW815" t="s">
        <v>268</v>
      </c>
      <c r="AX815" t="s">
        <v>268</v>
      </c>
      <c r="AY815" t="s">
        <v>268</v>
      </c>
      <c r="AZ815" t="s">
        <v>268</v>
      </c>
      <c r="BA815" t="s">
        <v>268</v>
      </c>
      <c r="BB815" t="s">
        <v>268</v>
      </c>
      <c r="BC815" t="s">
        <v>268</v>
      </c>
      <c r="BD815" t="s">
        <v>268</v>
      </c>
      <c r="BE815" t="s">
        <v>268</v>
      </c>
      <c r="BF815" t="s">
        <v>268</v>
      </c>
      <c r="BG815" t="s">
        <v>268</v>
      </c>
      <c r="BH815" t="s">
        <v>268</v>
      </c>
      <c r="BI815" t="s">
        <v>268</v>
      </c>
      <c r="BJ815" t="s">
        <v>268</v>
      </c>
      <c r="BK815" t="s">
        <v>268</v>
      </c>
      <c r="BL815" t="s">
        <v>268</v>
      </c>
      <c r="BM815" t="s">
        <v>268</v>
      </c>
      <c r="BN815" t="s">
        <v>268</v>
      </c>
      <c r="BO815" t="s">
        <v>268</v>
      </c>
      <c r="BP815" t="s">
        <v>268</v>
      </c>
      <c r="BQ815" t="s">
        <v>268</v>
      </c>
      <c r="BR815" t="s">
        <v>268</v>
      </c>
      <c r="BS815" t="s">
        <v>268</v>
      </c>
      <c r="BT815" t="s">
        <v>268</v>
      </c>
      <c r="BU815" t="s">
        <v>268</v>
      </c>
      <c r="BV815" t="s">
        <v>268</v>
      </c>
      <c r="BW815" t="s">
        <v>268</v>
      </c>
      <c r="BX815" t="s">
        <v>268</v>
      </c>
      <c r="BY815">
        <v>10</v>
      </c>
      <c r="BZ815">
        <v>10</v>
      </c>
      <c r="CA815" t="s">
        <v>142</v>
      </c>
      <c r="CB815" s="356">
        <v>123</v>
      </c>
      <c r="CC815" t="s">
        <v>1817</v>
      </c>
      <c r="CD815" t="s">
        <v>268</v>
      </c>
      <c r="CE815" t="s">
        <v>268</v>
      </c>
      <c r="CF815" t="s">
        <v>268</v>
      </c>
      <c r="CG815" t="s">
        <v>268</v>
      </c>
      <c r="CH815" t="s">
        <v>268</v>
      </c>
      <c r="CI815" t="s">
        <v>268</v>
      </c>
      <c r="CJ815" t="s">
        <v>268</v>
      </c>
      <c r="CK815" t="s">
        <v>268</v>
      </c>
      <c r="CL815" t="s">
        <v>7201</v>
      </c>
      <c r="CM815" t="s">
        <v>11224</v>
      </c>
      <c r="CN815">
        <v>6.34</v>
      </c>
      <c r="CO815" t="s">
        <v>268</v>
      </c>
      <c r="CP815">
        <v>6.34</v>
      </c>
      <c r="CQ815">
        <v>365</v>
      </c>
      <c r="CR815" t="s">
        <v>878</v>
      </c>
      <c r="CS815" t="s">
        <v>11225</v>
      </c>
      <c r="CT815" t="s">
        <v>11226</v>
      </c>
      <c r="CU815" t="s">
        <v>11227</v>
      </c>
      <c r="CV815" t="s">
        <v>268</v>
      </c>
      <c r="CW815" t="s">
        <v>268</v>
      </c>
      <c r="CX815" t="s">
        <v>268</v>
      </c>
      <c r="CY815" t="s">
        <v>268</v>
      </c>
      <c r="CZ815" t="s">
        <v>268</v>
      </c>
      <c r="DA815" t="s">
        <v>268</v>
      </c>
      <c r="DB815" s="429">
        <f t="shared" si="162"/>
        <v>0</v>
      </c>
      <c r="DC815" s="284">
        <f t="shared" si="163"/>
        <v>0</v>
      </c>
      <c r="DD815" s="284">
        <f t="shared" si="164"/>
        <v>0</v>
      </c>
      <c r="DE815" s="284">
        <f t="shared" si="165"/>
        <v>0</v>
      </c>
      <c r="DF815" s="295">
        <f t="shared" si="166"/>
        <v>10</v>
      </c>
      <c r="DG815" s="284">
        <f t="shared" si="167"/>
        <v>1</v>
      </c>
      <c r="DH815" s="284">
        <f t="shared" si="168"/>
        <v>0</v>
      </c>
      <c r="DI815" s="284">
        <f t="shared" si="169"/>
        <v>0</v>
      </c>
      <c r="DJ815" s="284">
        <f t="shared" si="170"/>
        <v>0</v>
      </c>
      <c r="DK815" s="295">
        <f t="shared" si="171"/>
        <v>0</v>
      </c>
      <c r="DL815" s="297" t="str">
        <f t="shared" si="172"/>
        <v>A dispo.</v>
      </c>
      <c r="DM815" s="430">
        <f>IFERROR(IF(CA815="D",IF(DL815="A dispo.",DF815*VLOOKUP('DATI INPUT'!$F$27,TARIFFE_UD,4,FALSE),DF815*VLOOKUP(DL815,TARIFFE_UD,4,FALSE)),DF815*VLOOKUP(CB815-100,TARIFFE_UND,4,FALSE)),0)</f>
        <v>6.3388472534537987</v>
      </c>
      <c r="DN815" s="430">
        <f>IFERROR(IF(CA815="D",IF(DL815="A dispo.",DK815*VLOOKUP('DATI INPUT'!$F$27,TARIFFE_UD,5,FALSE),DK815*VLOOKUP(DL815,TARIFFE_UD,5,FALSE)),DK815*VLOOKUP(CB815-100,TARIFFE_UND,5,FALSE)),0)</f>
        <v>0</v>
      </c>
      <c r="DO815" s="431">
        <f t="shared" si="173"/>
        <v>-1.1527465462011222E-3</v>
      </c>
      <c r="DP815" s="299">
        <f>IFERROR(IF(CA815="D",IF(DL815="A dispo.",DF815*VLOOKUP('DATI INPUT'!$F$27,TARIFFE_UD,2,FALSE),DF815*VLOOKUP(DL815,TARIFFE_UD,2,FALSE)),DF815*VLOOKUP(CB815-100,TARIFFE_UND,2,FALSE)),0)</f>
        <v>7.9195039878286488</v>
      </c>
      <c r="DQ815" s="299">
        <f>IFERROR(IF(CA815="D",IF(DL815="A dispo.",DK815*VLOOKUP('DATI INPUT'!$F$27,TARIFFE_UD,3,FALSE),DK815*VLOOKUP(DL815,TARIFFE_UD,3,FALSE)),DK815*VLOOKUP(CB815-100,TARIFFE_UND,3,FALSE)),0)</f>
        <v>0</v>
      </c>
      <c r="DR815" s="299">
        <f t="shared" si="174"/>
        <v>7.9195039878286488</v>
      </c>
    </row>
    <row r="816" spans="1:122" x14ac:dyDescent="0.25">
      <c r="A816" t="s">
        <v>7204</v>
      </c>
      <c r="B816" t="s">
        <v>7205</v>
      </c>
      <c r="C816" t="s">
        <v>7206</v>
      </c>
      <c r="D816" t="s">
        <v>7207</v>
      </c>
      <c r="E816" t="s">
        <v>268</v>
      </c>
      <c r="F816" t="s">
        <v>156</v>
      </c>
      <c r="G816" t="s">
        <v>7208</v>
      </c>
      <c r="H816" t="s">
        <v>1091</v>
      </c>
      <c r="I816" t="s">
        <v>1756</v>
      </c>
      <c r="J816" t="s">
        <v>274</v>
      </c>
      <c r="K816" t="s">
        <v>7209</v>
      </c>
      <c r="L816" t="s">
        <v>871</v>
      </c>
      <c r="M816" t="s">
        <v>6955</v>
      </c>
      <c r="N816" t="s">
        <v>984</v>
      </c>
      <c r="O816" t="s">
        <v>873</v>
      </c>
      <c r="P816" t="s">
        <v>1962</v>
      </c>
      <c r="Q816" t="s">
        <v>277</v>
      </c>
      <c r="R816" t="s">
        <v>268</v>
      </c>
      <c r="S816" t="s">
        <v>268</v>
      </c>
      <c r="T816" t="s">
        <v>268</v>
      </c>
      <c r="U816" t="s">
        <v>268</v>
      </c>
      <c r="V816" t="s">
        <v>268</v>
      </c>
      <c r="W816" t="s">
        <v>6955</v>
      </c>
      <c r="X816" t="s">
        <v>1962</v>
      </c>
      <c r="Y816" t="s">
        <v>277</v>
      </c>
      <c r="Z816" t="s">
        <v>268</v>
      </c>
      <c r="AA816" t="s">
        <v>268</v>
      </c>
      <c r="AB816" t="s">
        <v>268</v>
      </c>
      <c r="AC816" t="s">
        <v>268</v>
      </c>
      <c r="AD816" t="s">
        <v>268</v>
      </c>
      <c r="AE816" t="s">
        <v>287</v>
      </c>
      <c r="AF816" t="s">
        <v>1811</v>
      </c>
      <c r="AG816" t="s">
        <v>875</v>
      </c>
      <c r="AH816" t="s">
        <v>1963</v>
      </c>
      <c r="AI816" t="s">
        <v>672</v>
      </c>
      <c r="AJ816" t="s">
        <v>268</v>
      </c>
      <c r="AK816" t="s">
        <v>395</v>
      </c>
      <c r="AL816" t="s">
        <v>268</v>
      </c>
      <c r="AM816" t="s">
        <v>431</v>
      </c>
      <c r="AN816" t="s">
        <v>287</v>
      </c>
      <c r="AO816" t="s">
        <v>1811</v>
      </c>
      <c r="AP816" t="s">
        <v>875</v>
      </c>
      <c r="AQ816" t="s">
        <v>1963</v>
      </c>
      <c r="AR816" t="s">
        <v>672</v>
      </c>
      <c r="AS816" t="s">
        <v>268</v>
      </c>
      <c r="AT816" t="s">
        <v>354</v>
      </c>
      <c r="AU816" t="s">
        <v>268</v>
      </c>
      <c r="AV816" t="s">
        <v>353</v>
      </c>
      <c r="AW816" t="s">
        <v>268</v>
      </c>
      <c r="AX816" t="s">
        <v>268</v>
      </c>
      <c r="AY816" t="s">
        <v>268</v>
      </c>
      <c r="AZ816" t="s">
        <v>268</v>
      </c>
      <c r="BA816" t="s">
        <v>268</v>
      </c>
      <c r="BB816" t="s">
        <v>268</v>
      </c>
      <c r="BC816" t="s">
        <v>268</v>
      </c>
      <c r="BD816" t="s">
        <v>268</v>
      </c>
      <c r="BE816" t="s">
        <v>268</v>
      </c>
      <c r="BF816" t="s">
        <v>268</v>
      </c>
      <c r="BG816" t="s">
        <v>268</v>
      </c>
      <c r="BH816" t="s">
        <v>268</v>
      </c>
      <c r="BI816" t="s">
        <v>268</v>
      </c>
      <c r="BJ816" t="s">
        <v>268</v>
      </c>
      <c r="BK816" t="s">
        <v>268</v>
      </c>
      <c r="BL816" t="s">
        <v>268</v>
      </c>
      <c r="BM816" t="s">
        <v>268</v>
      </c>
      <c r="BN816" t="s">
        <v>268</v>
      </c>
      <c r="BO816" t="s">
        <v>268</v>
      </c>
      <c r="BP816" t="s">
        <v>268</v>
      </c>
      <c r="BQ816" t="s">
        <v>268</v>
      </c>
      <c r="BR816" t="s">
        <v>268</v>
      </c>
      <c r="BS816" t="s">
        <v>268</v>
      </c>
      <c r="BT816" t="s">
        <v>268</v>
      </c>
      <c r="BU816" t="s">
        <v>268</v>
      </c>
      <c r="BV816" t="s">
        <v>268</v>
      </c>
      <c r="BW816" t="s">
        <v>268</v>
      </c>
      <c r="BX816" t="s">
        <v>268</v>
      </c>
      <c r="BY816">
        <v>103</v>
      </c>
      <c r="BZ816">
        <v>103</v>
      </c>
      <c r="CA816" t="s">
        <v>142</v>
      </c>
      <c r="CB816" s="356">
        <v>122</v>
      </c>
      <c r="CC816" t="s">
        <v>876</v>
      </c>
      <c r="CD816" t="s">
        <v>268</v>
      </c>
      <c r="CE816" t="s">
        <v>268</v>
      </c>
      <c r="CF816" s="356">
        <v>4</v>
      </c>
      <c r="CG816" t="s">
        <v>268</v>
      </c>
      <c r="CH816" t="s">
        <v>268</v>
      </c>
      <c r="CI816" t="s">
        <v>268</v>
      </c>
      <c r="CJ816" t="s">
        <v>268</v>
      </c>
      <c r="CK816" t="s">
        <v>268</v>
      </c>
      <c r="CL816" t="s">
        <v>268</v>
      </c>
      <c r="CM816" t="s">
        <v>11224</v>
      </c>
      <c r="CN816">
        <v>152.51</v>
      </c>
      <c r="CO816" t="s">
        <v>268</v>
      </c>
      <c r="CP816">
        <v>152.51</v>
      </c>
      <c r="CQ816">
        <v>365</v>
      </c>
      <c r="CR816" t="s">
        <v>878</v>
      </c>
      <c r="CS816" t="s">
        <v>11225</v>
      </c>
      <c r="CT816" t="s">
        <v>11226</v>
      </c>
      <c r="CU816" t="s">
        <v>11227</v>
      </c>
      <c r="CV816" t="s">
        <v>268</v>
      </c>
      <c r="CW816" t="s">
        <v>268</v>
      </c>
      <c r="CX816" t="s">
        <v>268</v>
      </c>
      <c r="CY816" t="s">
        <v>268</v>
      </c>
      <c r="CZ816" t="s">
        <v>268</v>
      </c>
      <c r="DA816" t="s">
        <v>268</v>
      </c>
      <c r="DB816" s="429">
        <f t="shared" si="162"/>
        <v>0</v>
      </c>
      <c r="DC816" s="284">
        <f t="shared" si="163"/>
        <v>0</v>
      </c>
      <c r="DD816" s="284">
        <f t="shared" si="164"/>
        <v>0</v>
      </c>
      <c r="DE816" s="284">
        <f t="shared" si="165"/>
        <v>0</v>
      </c>
      <c r="DF816" s="295">
        <f t="shared" si="166"/>
        <v>103</v>
      </c>
      <c r="DG816" s="284">
        <f t="shared" si="167"/>
        <v>0</v>
      </c>
      <c r="DH816" s="284">
        <f t="shared" si="168"/>
        <v>0</v>
      </c>
      <c r="DI816" s="284">
        <f t="shared" si="169"/>
        <v>0</v>
      </c>
      <c r="DJ816" s="284">
        <f t="shared" si="170"/>
        <v>0</v>
      </c>
      <c r="DK816" s="295">
        <f t="shared" si="171"/>
        <v>1</v>
      </c>
      <c r="DL816" s="297">
        <f t="shared" si="172"/>
        <v>4</v>
      </c>
      <c r="DM816" s="430">
        <f>IFERROR(IF(CA816="D",IF(DL816="A dispo.",DF816*VLOOKUP('DATI INPUT'!$F$27,TARIFFE_UD,4,FALSE),DF816*VLOOKUP(DL816,TARIFFE_UD,4,FALSE)),DF816*VLOOKUP(CB816-100,TARIFFE_UND,4,FALSE)),0)</f>
        <v>70.126432392838865</v>
      </c>
      <c r="DN816" s="430">
        <f>IFERROR(IF(CA816="D",IF(DL816="A dispo.",DK816*VLOOKUP('DATI INPUT'!$F$27,TARIFFE_UD,5,FALSE),DK816*VLOOKUP(DL816,TARIFFE_UD,5,FALSE)),DK816*VLOOKUP(CB816-100,TARIFFE_UND,5,FALSE)),0)</f>
        <v>82.375089665670373</v>
      </c>
      <c r="DO816" s="431">
        <f t="shared" si="173"/>
        <v>-8.4779414907529826E-3</v>
      </c>
      <c r="DP816" s="299">
        <f>IFERROR(IF(CA816="D",IF(DL816="A dispo.",DF816*VLOOKUP('DATI INPUT'!$F$27,TARIFFE_UD,2,FALSE),DF816*VLOOKUP(DL816,TARIFFE_UD,2,FALSE)),DF816*VLOOKUP(CB816-100,TARIFFE_UND,2,FALSE)),0)</f>
        <v>87.613179302385845</v>
      </c>
      <c r="DQ816" s="299">
        <f>IFERROR(IF(CA816="D",IF(DL816="A dispo.",DK816*VLOOKUP('DATI INPUT'!$F$27,TARIFFE_UD,3,FALSE),DK816*VLOOKUP(DL816,TARIFFE_UD,3,FALSE)),DK816*VLOOKUP(CB816-100,TARIFFE_UND,3,FALSE)),0)</f>
        <v>73.78284271486686</v>
      </c>
      <c r="DR816" s="299">
        <f t="shared" si="174"/>
        <v>161.3960220172527</v>
      </c>
    </row>
    <row r="817" spans="1:122" x14ac:dyDescent="0.25">
      <c r="A817" t="s">
        <v>7210</v>
      </c>
      <c r="B817" t="s">
        <v>7211</v>
      </c>
      <c r="C817" t="s">
        <v>7212</v>
      </c>
      <c r="D817" t="s">
        <v>7213</v>
      </c>
      <c r="E817" t="s">
        <v>268</v>
      </c>
      <c r="F817" t="s">
        <v>156</v>
      </c>
      <c r="G817" t="s">
        <v>7214</v>
      </c>
      <c r="H817" t="s">
        <v>6561</v>
      </c>
      <c r="I817" t="s">
        <v>7215</v>
      </c>
      <c r="J817" t="s">
        <v>274</v>
      </c>
      <c r="K817" t="s">
        <v>7216</v>
      </c>
      <c r="L817" t="s">
        <v>5985</v>
      </c>
      <c r="M817" t="s">
        <v>7217</v>
      </c>
      <c r="N817" t="s">
        <v>6058</v>
      </c>
      <c r="O817" t="s">
        <v>6059</v>
      </c>
      <c r="P817" t="s">
        <v>7218</v>
      </c>
      <c r="Q817" t="s">
        <v>484</v>
      </c>
      <c r="R817" t="s">
        <v>268</v>
      </c>
      <c r="S817" t="s">
        <v>268</v>
      </c>
      <c r="T817" t="s">
        <v>268</v>
      </c>
      <c r="U817" t="s">
        <v>268</v>
      </c>
      <c r="V817" t="s">
        <v>268</v>
      </c>
      <c r="W817" t="s">
        <v>6566</v>
      </c>
      <c r="X817" t="s">
        <v>1934</v>
      </c>
      <c r="Y817" t="s">
        <v>277</v>
      </c>
      <c r="Z817" t="s">
        <v>153</v>
      </c>
      <c r="AA817" t="s">
        <v>268</v>
      </c>
      <c r="AB817" t="s">
        <v>268</v>
      </c>
      <c r="AC817" t="s">
        <v>268</v>
      </c>
      <c r="AD817" t="s">
        <v>268</v>
      </c>
      <c r="AE817" t="s">
        <v>287</v>
      </c>
      <c r="AF817" t="s">
        <v>1811</v>
      </c>
      <c r="AG817" t="s">
        <v>875</v>
      </c>
      <c r="AH817" t="s">
        <v>1935</v>
      </c>
      <c r="AI817" t="s">
        <v>6258</v>
      </c>
      <c r="AJ817" t="s">
        <v>268</v>
      </c>
      <c r="AK817" t="s">
        <v>382</v>
      </c>
      <c r="AL817" t="s">
        <v>268</v>
      </c>
      <c r="AM817" t="s">
        <v>355</v>
      </c>
      <c r="AN817" t="s">
        <v>268</v>
      </c>
      <c r="AO817" t="s">
        <v>268</v>
      </c>
      <c r="AP817" t="s">
        <v>268</v>
      </c>
      <c r="AQ817" t="s">
        <v>268</v>
      </c>
      <c r="AR817" t="s">
        <v>268</v>
      </c>
      <c r="AS817" t="s">
        <v>268</v>
      </c>
      <c r="AT817" t="s">
        <v>268</v>
      </c>
      <c r="AU817" t="s">
        <v>268</v>
      </c>
      <c r="AV817" t="s">
        <v>268</v>
      </c>
      <c r="AW817" t="s">
        <v>268</v>
      </c>
      <c r="AX817" t="s">
        <v>268</v>
      </c>
      <c r="AY817" t="s">
        <v>268</v>
      </c>
      <c r="AZ817" t="s">
        <v>268</v>
      </c>
      <c r="BA817" t="s">
        <v>268</v>
      </c>
      <c r="BB817" t="s">
        <v>268</v>
      </c>
      <c r="BC817" t="s">
        <v>268</v>
      </c>
      <c r="BD817" t="s">
        <v>268</v>
      </c>
      <c r="BE817" t="s">
        <v>268</v>
      </c>
      <c r="BF817" t="s">
        <v>268</v>
      </c>
      <c r="BG817" t="s">
        <v>268</v>
      </c>
      <c r="BH817" t="s">
        <v>268</v>
      </c>
      <c r="BI817" t="s">
        <v>268</v>
      </c>
      <c r="BJ817" t="s">
        <v>268</v>
      </c>
      <c r="BK817" t="s">
        <v>268</v>
      </c>
      <c r="BL817" t="s">
        <v>268</v>
      </c>
      <c r="BM817" t="s">
        <v>268</v>
      </c>
      <c r="BN817" t="s">
        <v>268</v>
      </c>
      <c r="BO817" t="s">
        <v>268</v>
      </c>
      <c r="BP817" t="s">
        <v>268</v>
      </c>
      <c r="BQ817" t="s">
        <v>268</v>
      </c>
      <c r="BR817" t="s">
        <v>268</v>
      </c>
      <c r="BS817" t="s">
        <v>268</v>
      </c>
      <c r="BT817" t="s">
        <v>268</v>
      </c>
      <c r="BU817" t="s">
        <v>268</v>
      </c>
      <c r="BV817" t="s">
        <v>268</v>
      </c>
      <c r="BW817" t="s">
        <v>268</v>
      </c>
      <c r="BX817" t="s">
        <v>268</v>
      </c>
      <c r="BY817">
        <v>73</v>
      </c>
      <c r="BZ817">
        <v>73</v>
      </c>
      <c r="CA817" t="s">
        <v>142</v>
      </c>
      <c r="CB817" s="356">
        <v>122</v>
      </c>
      <c r="CC817" t="s">
        <v>876</v>
      </c>
      <c r="CD817" t="s">
        <v>268</v>
      </c>
      <c r="CE817" t="s">
        <v>268</v>
      </c>
      <c r="CF817" t="s">
        <v>268</v>
      </c>
      <c r="CG817" t="s">
        <v>268</v>
      </c>
      <c r="CH817" t="s">
        <v>268</v>
      </c>
      <c r="CI817" t="s">
        <v>268</v>
      </c>
      <c r="CJ817" t="s">
        <v>268</v>
      </c>
      <c r="CK817" t="s">
        <v>268</v>
      </c>
      <c r="CL817" t="s">
        <v>268</v>
      </c>
      <c r="CM817" t="s">
        <v>11224</v>
      </c>
      <c r="CN817">
        <v>113.67</v>
      </c>
      <c r="CO817" t="s">
        <v>268</v>
      </c>
      <c r="CP817">
        <v>113.67</v>
      </c>
      <c r="CQ817">
        <v>365</v>
      </c>
      <c r="CR817" t="s">
        <v>878</v>
      </c>
      <c r="CS817" t="s">
        <v>11225</v>
      </c>
      <c r="CT817" t="s">
        <v>11226</v>
      </c>
      <c r="CU817" t="s">
        <v>11227</v>
      </c>
      <c r="CV817" t="s">
        <v>268</v>
      </c>
      <c r="CW817" t="s">
        <v>268</v>
      </c>
      <c r="CX817" t="s">
        <v>268</v>
      </c>
      <c r="CY817" t="s">
        <v>268</v>
      </c>
      <c r="CZ817" t="s">
        <v>268</v>
      </c>
      <c r="DA817" t="s">
        <v>268</v>
      </c>
      <c r="DB817" s="429">
        <f t="shared" si="162"/>
        <v>0</v>
      </c>
      <c r="DC817" s="284">
        <f t="shared" si="163"/>
        <v>0</v>
      </c>
      <c r="DD817" s="284">
        <f t="shared" si="164"/>
        <v>0</v>
      </c>
      <c r="DE817" s="284">
        <f t="shared" si="165"/>
        <v>0</v>
      </c>
      <c r="DF817" s="295">
        <f t="shared" si="166"/>
        <v>73</v>
      </c>
      <c r="DG817" s="284">
        <f t="shared" si="167"/>
        <v>0</v>
      </c>
      <c r="DH817" s="284">
        <f t="shared" si="168"/>
        <v>0</v>
      </c>
      <c r="DI817" s="284">
        <f t="shared" si="169"/>
        <v>0</v>
      </c>
      <c r="DJ817" s="284">
        <f t="shared" si="170"/>
        <v>0</v>
      </c>
      <c r="DK817" s="295">
        <f t="shared" si="171"/>
        <v>1</v>
      </c>
      <c r="DL817" s="297" t="str">
        <f t="shared" si="172"/>
        <v>A dispo.</v>
      </c>
      <c r="DM817" s="430">
        <f>IFERROR(IF(CA817="D",IF(DL817="A dispo.",DF817*VLOOKUP('DATI INPUT'!$F$27,TARIFFE_UD,4,FALSE),DF817*VLOOKUP(DL817,TARIFFE_UD,4,FALSE)),DF817*VLOOKUP(CB817-100,TARIFFE_UND,4,FALSE)),0)</f>
        <v>46.273584950212729</v>
      </c>
      <c r="DN817" s="430">
        <f>IFERROR(IF(CA817="D",IF(DL817="A dispo.",DK817*VLOOKUP('DATI INPUT'!$F$27,TARIFFE_UD,5,FALSE),DK817*VLOOKUP(DL817,TARIFFE_UD,5,FALSE)),DK817*VLOOKUP(CB817-100,TARIFFE_UND,5,FALSE)),0)</f>
        <v>67.397800635548478</v>
      </c>
      <c r="DO817" s="431">
        <f t="shared" si="173"/>
        <v>1.3855857612128375E-3</v>
      </c>
      <c r="DP817" s="299">
        <f>IFERROR(IF(CA817="D",IF(DL817="A dispo.",DF817*VLOOKUP('DATI INPUT'!$F$27,TARIFFE_UD,2,FALSE),DF817*VLOOKUP(DL817,TARIFFE_UD,2,FALSE)),DF817*VLOOKUP(CB817-100,TARIFFE_UND,2,FALSE)),0)</f>
        <v>57.812379111149134</v>
      </c>
      <c r="DQ817" s="299">
        <f>IFERROR(IF(CA817="D",IF(DL817="A dispo.",DK817*VLOOKUP('DATI INPUT'!$F$27,TARIFFE_UD,3,FALSE),DK817*VLOOKUP(DL817,TARIFFE_UD,3,FALSE)),DK817*VLOOKUP(CB817-100,TARIFFE_UND,3,FALSE)),0)</f>
        <v>60.367780403072892</v>
      </c>
      <c r="DR817" s="299">
        <f t="shared" si="174"/>
        <v>118.18015951422203</v>
      </c>
    </row>
    <row r="818" spans="1:122" x14ac:dyDescent="0.25">
      <c r="A818" t="s">
        <v>7219</v>
      </c>
      <c r="B818" t="s">
        <v>1769</v>
      </c>
      <c r="C818" t="s">
        <v>811</v>
      </c>
      <c r="D818" t="s">
        <v>7220</v>
      </c>
      <c r="E818" t="s">
        <v>268</v>
      </c>
      <c r="F818" t="s">
        <v>156</v>
      </c>
      <c r="G818" t="s">
        <v>7221</v>
      </c>
      <c r="H818" t="s">
        <v>7222</v>
      </c>
      <c r="I818" t="s">
        <v>7223</v>
      </c>
      <c r="J818" t="s">
        <v>156</v>
      </c>
      <c r="K818" t="s">
        <v>7224</v>
      </c>
      <c r="L818" t="s">
        <v>960</v>
      </c>
      <c r="M818" t="s">
        <v>7225</v>
      </c>
      <c r="N818" t="s">
        <v>984</v>
      </c>
      <c r="O818" t="s">
        <v>873</v>
      </c>
      <c r="P818" t="s">
        <v>2116</v>
      </c>
      <c r="Q818" t="s">
        <v>276</v>
      </c>
      <c r="R818" t="s">
        <v>268</v>
      </c>
      <c r="S818" t="s">
        <v>268</v>
      </c>
      <c r="T818" t="s">
        <v>268</v>
      </c>
      <c r="U818" t="s">
        <v>268</v>
      </c>
      <c r="V818" t="s">
        <v>268</v>
      </c>
      <c r="W818" t="s">
        <v>7225</v>
      </c>
      <c r="X818" t="s">
        <v>2116</v>
      </c>
      <c r="Y818" t="s">
        <v>276</v>
      </c>
      <c r="Z818" t="s">
        <v>268</v>
      </c>
      <c r="AA818" t="s">
        <v>268</v>
      </c>
      <c r="AB818" t="s">
        <v>268</v>
      </c>
      <c r="AC818" t="s">
        <v>268</v>
      </c>
      <c r="AD818" t="s">
        <v>268</v>
      </c>
      <c r="AE818" t="s">
        <v>287</v>
      </c>
      <c r="AF818" t="s">
        <v>1811</v>
      </c>
      <c r="AG818" t="s">
        <v>875</v>
      </c>
      <c r="AH818" t="s">
        <v>1812</v>
      </c>
      <c r="AI818" t="s">
        <v>778</v>
      </c>
      <c r="AJ818" t="s">
        <v>268</v>
      </c>
      <c r="AK818" t="s">
        <v>375</v>
      </c>
      <c r="AL818" t="s">
        <v>268</v>
      </c>
      <c r="AM818" t="s">
        <v>288</v>
      </c>
      <c r="AN818" t="s">
        <v>268</v>
      </c>
      <c r="AO818" t="s">
        <v>268</v>
      </c>
      <c r="AP818" t="s">
        <v>268</v>
      </c>
      <c r="AQ818" t="s">
        <v>268</v>
      </c>
      <c r="AR818" t="s">
        <v>268</v>
      </c>
      <c r="AS818" t="s">
        <v>268</v>
      </c>
      <c r="AT818" t="s">
        <v>268</v>
      </c>
      <c r="AU818" t="s">
        <v>268</v>
      </c>
      <c r="AV818" t="s">
        <v>268</v>
      </c>
      <c r="AW818" t="s">
        <v>268</v>
      </c>
      <c r="AX818" t="s">
        <v>268</v>
      </c>
      <c r="AY818" t="s">
        <v>268</v>
      </c>
      <c r="AZ818" t="s">
        <v>268</v>
      </c>
      <c r="BA818" t="s">
        <v>268</v>
      </c>
      <c r="BB818" t="s">
        <v>268</v>
      </c>
      <c r="BC818" t="s">
        <v>268</v>
      </c>
      <c r="BD818" t="s">
        <v>268</v>
      </c>
      <c r="BE818" t="s">
        <v>268</v>
      </c>
      <c r="BF818" t="s">
        <v>268</v>
      </c>
      <c r="BG818" t="s">
        <v>268</v>
      </c>
      <c r="BH818" t="s">
        <v>268</v>
      </c>
      <c r="BI818" t="s">
        <v>268</v>
      </c>
      <c r="BJ818" t="s">
        <v>268</v>
      </c>
      <c r="BK818" t="s">
        <v>268</v>
      </c>
      <c r="BL818" t="s">
        <v>268</v>
      </c>
      <c r="BM818" t="s">
        <v>268</v>
      </c>
      <c r="BN818" t="s">
        <v>268</v>
      </c>
      <c r="BO818" t="s">
        <v>268</v>
      </c>
      <c r="BP818" t="s">
        <v>268</v>
      </c>
      <c r="BQ818" t="s">
        <v>268</v>
      </c>
      <c r="BR818" t="s">
        <v>268</v>
      </c>
      <c r="BS818" t="s">
        <v>268</v>
      </c>
      <c r="BT818" t="s">
        <v>268</v>
      </c>
      <c r="BU818" t="s">
        <v>268</v>
      </c>
      <c r="BV818" t="s">
        <v>268</v>
      </c>
      <c r="BW818" t="s">
        <v>268</v>
      </c>
      <c r="BX818" t="s">
        <v>268</v>
      </c>
      <c r="BY818">
        <v>62.5</v>
      </c>
      <c r="BZ818">
        <v>62.5</v>
      </c>
      <c r="CA818" t="s">
        <v>142</v>
      </c>
      <c r="CB818" s="356">
        <v>122</v>
      </c>
      <c r="CC818" t="s">
        <v>876</v>
      </c>
      <c r="CD818" t="s">
        <v>268</v>
      </c>
      <c r="CE818" t="s">
        <v>268</v>
      </c>
      <c r="CF818" t="s">
        <v>268</v>
      </c>
      <c r="CG818" t="s">
        <v>268</v>
      </c>
      <c r="CH818" t="s">
        <v>268</v>
      </c>
      <c r="CI818" t="s">
        <v>268</v>
      </c>
      <c r="CJ818" t="s">
        <v>268</v>
      </c>
      <c r="CK818" t="s">
        <v>268</v>
      </c>
      <c r="CL818" t="s">
        <v>268</v>
      </c>
      <c r="CM818" t="s">
        <v>11224</v>
      </c>
      <c r="CN818">
        <v>107.02</v>
      </c>
      <c r="CO818" t="s">
        <v>268</v>
      </c>
      <c r="CP818">
        <v>107.02</v>
      </c>
      <c r="CQ818">
        <v>365</v>
      </c>
      <c r="CR818" t="s">
        <v>878</v>
      </c>
      <c r="CS818" t="s">
        <v>11225</v>
      </c>
      <c r="CT818" t="s">
        <v>11226</v>
      </c>
      <c r="CU818" t="s">
        <v>11227</v>
      </c>
      <c r="CV818" t="s">
        <v>268</v>
      </c>
      <c r="CW818" t="s">
        <v>268</v>
      </c>
      <c r="CX818" t="s">
        <v>268</v>
      </c>
      <c r="CY818" t="s">
        <v>268</v>
      </c>
      <c r="CZ818" t="s">
        <v>268</v>
      </c>
      <c r="DA818" t="s">
        <v>268</v>
      </c>
      <c r="DB818" s="429">
        <f t="shared" si="162"/>
        <v>0</v>
      </c>
      <c r="DC818" s="284">
        <f t="shared" si="163"/>
        <v>0</v>
      </c>
      <c r="DD818" s="284">
        <f t="shared" si="164"/>
        <v>0</v>
      </c>
      <c r="DE818" s="284">
        <f t="shared" si="165"/>
        <v>0</v>
      </c>
      <c r="DF818" s="295">
        <f t="shared" si="166"/>
        <v>62.5</v>
      </c>
      <c r="DG818" s="284">
        <f t="shared" si="167"/>
        <v>0</v>
      </c>
      <c r="DH818" s="284">
        <f t="shared" si="168"/>
        <v>0</v>
      </c>
      <c r="DI818" s="284">
        <f t="shared" si="169"/>
        <v>0</v>
      </c>
      <c r="DJ818" s="284">
        <f t="shared" si="170"/>
        <v>0</v>
      </c>
      <c r="DK818" s="295">
        <f t="shared" si="171"/>
        <v>1</v>
      </c>
      <c r="DL818" s="297" t="str">
        <f t="shared" si="172"/>
        <v>A dispo.</v>
      </c>
      <c r="DM818" s="430">
        <f>IFERROR(IF(CA818="D",IF(DL818="A dispo.",DF818*VLOOKUP('DATI INPUT'!$F$27,TARIFFE_UD,4,FALSE),DF818*VLOOKUP(DL818,TARIFFE_UD,4,FALSE)),DF818*VLOOKUP(CB818-100,TARIFFE_UND,4,FALSE)),0)</f>
        <v>39.617795334086239</v>
      </c>
      <c r="DN818" s="430">
        <f>IFERROR(IF(CA818="D",IF(DL818="A dispo.",DK818*VLOOKUP('DATI INPUT'!$F$27,TARIFFE_UD,5,FALSE),DK818*VLOOKUP(DL818,TARIFFE_UD,5,FALSE)),DK818*VLOOKUP(CB818-100,TARIFFE_UND,5,FALSE)),0)</f>
        <v>67.397800635548478</v>
      </c>
      <c r="DO818" s="431">
        <f t="shared" si="173"/>
        <v>-4.4040303652792545E-3</v>
      </c>
      <c r="DP818" s="299">
        <f>IFERROR(IF(CA818="D",IF(DL818="A dispo.",DF818*VLOOKUP('DATI INPUT'!$F$27,TARIFFE_UD,2,FALSE),DF818*VLOOKUP(DL818,TARIFFE_UD,2,FALSE)),DF818*VLOOKUP(CB818-100,TARIFFE_UND,2,FALSE)),0)</f>
        <v>49.496899923929057</v>
      </c>
      <c r="DQ818" s="299">
        <f>IFERROR(IF(CA818="D",IF(DL818="A dispo.",DK818*VLOOKUP('DATI INPUT'!$F$27,TARIFFE_UD,3,FALSE),DK818*VLOOKUP(DL818,TARIFFE_UD,3,FALSE)),DK818*VLOOKUP(CB818-100,TARIFFE_UND,3,FALSE)),0)</f>
        <v>60.367780403072892</v>
      </c>
      <c r="DR818" s="299">
        <f t="shared" si="174"/>
        <v>109.86468032700195</v>
      </c>
    </row>
    <row r="819" spans="1:122" x14ac:dyDescent="0.25">
      <c r="A819" t="s">
        <v>7234</v>
      </c>
      <c r="B819" t="s">
        <v>7235</v>
      </c>
      <c r="C819" t="s">
        <v>7236</v>
      </c>
      <c r="D819" t="s">
        <v>7237</v>
      </c>
      <c r="E819" t="s">
        <v>268</v>
      </c>
      <c r="F819" t="s">
        <v>156</v>
      </c>
      <c r="G819" t="s">
        <v>7238</v>
      </c>
      <c r="H819" t="s">
        <v>1091</v>
      </c>
      <c r="I819" t="s">
        <v>327</v>
      </c>
      <c r="J819" t="s">
        <v>274</v>
      </c>
      <c r="K819" t="s">
        <v>7239</v>
      </c>
      <c r="L819" t="s">
        <v>871</v>
      </c>
      <c r="M819" t="s">
        <v>10413</v>
      </c>
      <c r="N819" t="s">
        <v>984</v>
      </c>
      <c r="O819" t="s">
        <v>873</v>
      </c>
      <c r="P819" t="s">
        <v>10374</v>
      </c>
      <c r="Q819" t="s">
        <v>276</v>
      </c>
      <c r="R819" t="s">
        <v>268</v>
      </c>
      <c r="S819" t="s">
        <v>268</v>
      </c>
      <c r="T819" t="s">
        <v>268</v>
      </c>
      <c r="U819" t="s">
        <v>268</v>
      </c>
      <c r="V819" t="s">
        <v>268</v>
      </c>
      <c r="W819" t="s">
        <v>10413</v>
      </c>
      <c r="X819" t="s">
        <v>10374</v>
      </c>
      <c r="Y819" t="s">
        <v>276</v>
      </c>
      <c r="Z819" t="s">
        <v>268</v>
      </c>
      <c r="AA819" t="s">
        <v>268</v>
      </c>
      <c r="AB819" t="s">
        <v>268</v>
      </c>
      <c r="AC819" t="s">
        <v>268</v>
      </c>
      <c r="AD819" t="s">
        <v>268</v>
      </c>
      <c r="AE819" t="s">
        <v>287</v>
      </c>
      <c r="AF819" t="s">
        <v>1811</v>
      </c>
      <c r="AG819" t="s">
        <v>875</v>
      </c>
      <c r="AH819" t="s">
        <v>2154</v>
      </c>
      <c r="AI819" t="s">
        <v>4799</v>
      </c>
      <c r="AJ819" t="s">
        <v>268</v>
      </c>
      <c r="AK819" t="s">
        <v>366</v>
      </c>
      <c r="AL819" t="s">
        <v>268</v>
      </c>
      <c r="AM819" t="s">
        <v>268</v>
      </c>
      <c r="AN819" t="s">
        <v>268</v>
      </c>
      <c r="AO819" t="s">
        <v>268</v>
      </c>
      <c r="AP819" t="s">
        <v>268</v>
      </c>
      <c r="AQ819" t="s">
        <v>268</v>
      </c>
      <c r="AR819" t="s">
        <v>268</v>
      </c>
      <c r="AS819" t="s">
        <v>268</v>
      </c>
      <c r="AT819" t="s">
        <v>268</v>
      </c>
      <c r="AU819" t="s">
        <v>268</v>
      </c>
      <c r="AV819" t="s">
        <v>268</v>
      </c>
      <c r="AW819" t="s">
        <v>268</v>
      </c>
      <c r="AX819" t="s">
        <v>268</v>
      </c>
      <c r="AY819" t="s">
        <v>268</v>
      </c>
      <c r="AZ819" t="s">
        <v>268</v>
      </c>
      <c r="BA819" t="s">
        <v>268</v>
      </c>
      <c r="BB819" t="s">
        <v>268</v>
      </c>
      <c r="BC819" t="s">
        <v>268</v>
      </c>
      <c r="BD819" t="s">
        <v>268</v>
      </c>
      <c r="BE819" t="s">
        <v>268</v>
      </c>
      <c r="BF819" t="s">
        <v>268</v>
      </c>
      <c r="BG819" t="s">
        <v>268</v>
      </c>
      <c r="BH819" t="s">
        <v>268</v>
      </c>
      <c r="BI819" t="s">
        <v>268</v>
      </c>
      <c r="BJ819" t="s">
        <v>268</v>
      </c>
      <c r="BK819" t="s">
        <v>268</v>
      </c>
      <c r="BL819" t="s">
        <v>268</v>
      </c>
      <c r="BM819" t="s">
        <v>268</v>
      </c>
      <c r="BN819" t="s">
        <v>268</v>
      </c>
      <c r="BO819" t="s">
        <v>268</v>
      </c>
      <c r="BP819" t="s">
        <v>268</v>
      </c>
      <c r="BQ819" t="s">
        <v>268</v>
      </c>
      <c r="BR819" t="s">
        <v>268</v>
      </c>
      <c r="BS819" t="s">
        <v>268</v>
      </c>
      <c r="BT819" t="s">
        <v>268</v>
      </c>
      <c r="BU819" t="s">
        <v>268</v>
      </c>
      <c r="BV819" t="s">
        <v>268</v>
      </c>
      <c r="BW819" t="s">
        <v>268</v>
      </c>
      <c r="BX819" t="s">
        <v>268</v>
      </c>
      <c r="BY819">
        <v>90</v>
      </c>
      <c r="BZ819">
        <v>90</v>
      </c>
      <c r="CA819" t="s">
        <v>142</v>
      </c>
      <c r="CB819" s="356">
        <v>122</v>
      </c>
      <c r="CC819" t="s">
        <v>876</v>
      </c>
      <c r="CD819" t="s">
        <v>268</v>
      </c>
      <c r="CE819" t="s">
        <v>268</v>
      </c>
      <c r="CF819" s="356">
        <v>4</v>
      </c>
      <c r="CG819" t="s">
        <v>268</v>
      </c>
      <c r="CH819" t="s">
        <v>268</v>
      </c>
      <c r="CI819" t="s">
        <v>268</v>
      </c>
      <c r="CJ819" t="s">
        <v>268</v>
      </c>
      <c r="CK819" t="s">
        <v>268</v>
      </c>
      <c r="CL819" t="s">
        <v>268</v>
      </c>
      <c r="CM819" t="s">
        <v>11224</v>
      </c>
      <c r="CN819">
        <v>143.66</v>
      </c>
      <c r="CO819" t="s">
        <v>268</v>
      </c>
      <c r="CP819">
        <v>143.66</v>
      </c>
      <c r="CQ819">
        <v>365</v>
      </c>
      <c r="CR819" t="s">
        <v>878</v>
      </c>
      <c r="CS819" t="s">
        <v>11225</v>
      </c>
      <c r="CT819" t="s">
        <v>11226</v>
      </c>
      <c r="CU819" t="s">
        <v>11227</v>
      </c>
      <c r="CV819" t="s">
        <v>268</v>
      </c>
      <c r="CW819" t="s">
        <v>268</v>
      </c>
      <c r="CX819" t="s">
        <v>268</v>
      </c>
      <c r="CY819" t="s">
        <v>268</v>
      </c>
      <c r="CZ819" t="s">
        <v>268</v>
      </c>
      <c r="DA819" t="s">
        <v>268</v>
      </c>
      <c r="DB819" s="429">
        <f t="shared" si="162"/>
        <v>0</v>
      </c>
      <c r="DC819" s="284">
        <f t="shared" si="163"/>
        <v>0</v>
      </c>
      <c r="DD819" s="284">
        <f t="shared" si="164"/>
        <v>0</v>
      </c>
      <c r="DE819" s="284">
        <f t="shared" si="165"/>
        <v>0</v>
      </c>
      <c r="DF819" s="295">
        <f t="shared" si="166"/>
        <v>90</v>
      </c>
      <c r="DG819" s="284">
        <f t="shared" si="167"/>
        <v>0</v>
      </c>
      <c r="DH819" s="284">
        <f t="shared" si="168"/>
        <v>0</v>
      </c>
      <c r="DI819" s="284">
        <f t="shared" si="169"/>
        <v>0</v>
      </c>
      <c r="DJ819" s="284">
        <f t="shared" si="170"/>
        <v>0</v>
      </c>
      <c r="DK819" s="295">
        <f t="shared" si="171"/>
        <v>1</v>
      </c>
      <c r="DL819" s="297">
        <f t="shared" si="172"/>
        <v>4</v>
      </c>
      <c r="DM819" s="430">
        <f>IFERROR(IF(CA819="D",IF(DL819="A dispo.",DF819*VLOOKUP('DATI INPUT'!$F$27,TARIFFE_UD,4,FALSE),DF819*VLOOKUP(DL819,TARIFFE_UD,4,FALSE)),DF819*VLOOKUP(CB819-100,TARIFFE_UND,4,FALSE)),0)</f>
        <v>61.275523450053377</v>
      </c>
      <c r="DN819" s="430">
        <f>IFERROR(IF(CA819="D",IF(DL819="A dispo.",DK819*VLOOKUP('DATI INPUT'!$F$27,TARIFFE_UD,5,FALSE),DK819*VLOOKUP(DL819,TARIFFE_UD,5,FALSE)),DK819*VLOOKUP(CB819-100,TARIFFE_UND,5,FALSE)),0)</f>
        <v>82.375089665670373</v>
      </c>
      <c r="DO819" s="431">
        <f t="shared" si="173"/>
        <v>-9.3868842762390159E-3</v>
      </c>
      <c r="DP819" s="299">
        <f>IFERROR(IF(CA819="D",IF(DL819="A dispo.",DF819*VLOOKUP('DATI INPUT'!$F$27,TARIFFE_UD,2,FALSE),DF819*VLOOKUP(DL819,TARIFFE_UD,2,FALSE)),DF819*VLOOKUP(CB819-100,TARIFFE_UND,2,FALSE)),0)</f>
        <v>76.555205215676949</v>
      </c>
      <c r="DQ819" s="299">
        <f>IFERROR(IF(CA819="D",IF(DL819="A dispo.",DK819*VLOOKUP('DATI INPUT'!$F$27,TARIFFE_UD,3,FALSE),DK819*VLOOKUP(DL819,TARIFFE_UD,3,FALSE)),DK819*VLOOKUP(CB819-100,TARIFFE_UND,3,FALSE)),0)</f>
        <v>73.78284271486686</v>
      </c>
      <c r="DR819" s="299">
        <f t="shared" si="174"/>
        <v>150.33804793054381</v>
      </c>
    </row>
    <row r="820" spans="1:122" x14ac:dyDescent="0.25">
      <c r="A820" t="s">
        <v>7241</v>
      </c>
      <c r="B820" t="s">
        <v>7242</v>
      </c>
      <c r="C820" t="s">
        <v>812</v>
      </c>
      <c r="D820" t="s">
        <v>7243</v>
      </c>
      <c r="E820" t="s">
        <v>268</v>
      </c>
      <c r="F820" t="s">
        <v>156</v>
      </c>
      <c r="G820" t="s">
        <v>7244</v>
      </c>
      <c r="H820" t="s">
        <v>1407</v>
      </c>
      <c r="I820" t="s">
        <v>283</v>
      </c>
      <c r="J820" t="s">
        <v>274</v>
      </c>
      <c r="K820" t="s">
        <v>7245</v>
      </c>
      <c r="L820" t="s">
        <v>871</v>
      </c>
      <c r="M820" t="s">
        <v>7246</v>
      </c>
      <c r="N820" t="s">
        <v>984</v>
      </c>
      <c r="O820" t="s">
        <v>873</v>
      </c>
      <c r="P820" t="s">
        <v>1962</v>
      </c>
      <c r="Q820" t="s">
        <v>313</v>
      </c>
      <c r="R820" t="s">
        <v>268</v>
      </c>
      <c r="S820" t="s">
        <v>268</v>
      </c>
      <c r="T820" t="s">
        <v>268</v>
      </c>
      <c r="U820" t="s">
        <v>268</v>
      </c>
      <c r="V820" t="s">
        <v>268</v>
      </c>
      <c r="W820" t="s">
        <v>3211</v>
      </c>
      <c r="X820" t="s">
        <v>1962</v>
      </c>
      <c r="Y820" t="s">
        <v>290</v>
      </c>
      <c r="Z820" t="s">
        <v>268</v>
      </c>
      <c r="AA820" t="s">
        <v>268</v>
      </c>
      <c r="AB820" t="s">
        <v>268</v>
      </c>
      <c r="AC820" t="s">
        <v>268</v>
      </c>
      <c r="AD820" t="s">
        <v>268</v>
      </c>
      <c r="AE820" t="s">
        <v>287</v>
      </c>
      <c r="AF820" t="s">
        <v>1811</v>
      </c>
      <c r="AG820" t="s">
        <v>875</v>
      </c>
      <c r="AH820" t="s">
        <v>2154</v>
      </c>
      <c r="AI820" t="s">
        <v>4742</v>
      </c>
      <c r="AJ820" t="s">
        <v>268</v>
      </c>
      <c r="AK820" t="s">
        <v>366</v>
      </c>
      <c r="AL820" t="s">
        <v>268</v>
      </c>
      <c r="AM820" t="s">
        <v>405</v>
      </c>
      <c r="AN820" t="s">
        <v>268</v>
      </c>
      <c r="AO820" t="s">
        <v>268</v>
      </c>
      <c r="AP820" t="s">
        <v>268</v>
      </c>
      <c r="AQ820" t="s">
        <v>268</v>
      </c>
      <c r="AR820" t="s">
        <v>268</v>
      </c>
      <c r="AS820" t="s">
        <v>268</v>
      </c>
      <c r="AT820" t="s">
        <v>268</v>
      </c>
      <c r="AU820" t="s">
        <v>268</v>
      </c>
      <c r="AV820" t="s">
        <v>268</v>
      </c>
      <c r="AW820" t="s">
        <v>268</v>
      </c>
      <c r="AX820" t="s">
        <v>268</v>
      </c>
      <c r="AY820" t="s">
        <v>268</v>
      </c>
      <c r="AZ820" t="s">
        <v>268</v>
      </c>
      <c r="BA820" t="s">
        <v>268</v>
      </c>
      <c r="BB820" t="s">
        <v>268</v>
      </c>
      <c r="BC820" t="s">
        <v>268</v>
      </c>
      <c r="BD820" t="s">
        <v>268</v>
      </c>
      <c r="BE820" t="s">
        <v>268</v>
      </c>
      <c r="BF820" t="s">
        <v>268</v>
      </c>
      <c r="BG820" t="s">
        <v>268</v>
      </c>
      <c r="BH820" t="s">
        <v>268</v>
      </c>
      <c r="BI820" t="s">
        <v>268</v>
      </c>
      <c r="BJ820" t="s">
        <v>268</v>
      </c>
      <c r="BK820" t="s">
        <v>268</v>
      </c>
      <c r="BL820" t="s">
        <v>268</v>
      </c>
      <c r="BM820" t="s">
        <v>268</v>
      </c>
      <c r="BN820" t="s">
        <v>268</v>
      </c>
      <c r="BO820" t="s">
        <v>268</v>
      </c>
      <c r="BP820" t="s">
        <v>268</v>
      </c>
      <c r="BQ820" t="s">
        <v>268</v>
      </c>
      <c r="BR820" t="s">
        <v>268</v>
      </c>
      <c r="BS820" t="s">
        <v>268</v>
      </c>
      <c r="BT820" t="s">
        <v>268</v>
      </c>
      <c r="BU820" t="s">
        <v>268</v>
      </c>
      <c r="BV820" t="s">
        <v>268</v>
      </c>
      <c r="BW820" t="s">
        <v>268</v>
      </c>
      <c r="BX820" t="s">
        <v>268</v>
      </c>
      <c r="BY820">
        <v>74.97</v>
      </c>
      <c r="BZ820">
        <v>74.97</v>
      </c>
      <c r="CA820" t="s">
        <v>142</v>
      </c>
      <c r="CB820" s="356">
        <v>122</v>
      </c>
      <c r="CC820" t="s">
        <v>876</v>
      </c>
      <c r="CD820" t="s">
        <v>268</v>
      </c>
      <c r="CE820" t="s">
        <v>268</v>
      </c>
      <c r="CF820" s="356">
        <v>1</v>
      </c>
      <c r="CG820" t="s">
        <v>268</v>
      </c>
      <c r="CH820" t="s">
        <v>268</v>
      </c>
      <c r="CI820" t="s">
        <v>268</v>
      </c>
      <c r="CJ820" t="s">
        <v>268</v>
      </c>
      <c r="CK820" t="s">
        <v>268</v>
      </c>
      <c r="CL820" t="s">
        <v>7247</v>
      </c>
      <c r="CM820" t="s">
        <v>11224</v>
      </c>
      <c r="CN820">
        <v>53.89</v>
      </c>
      <c r="CO820" t="s">
        <v>268</v>
      </c>
      <c r="CP820">
        <v>53.89</v>
      </c>
      <c r="CQ820">
        <v>365</v>
      </c>
      <c r="CR820" t="s">
        <v>878</v>
      </c>
      <c r="CS820" t="s">
        <v>11225</v>
      </c>
      <c r="CT820" t="s">
        <v>11226</v>
      </c>
      <c r="CU820" t="s">
        <v>11227</v>
      </c>
      <c r="CV820" t="s">
        <v>268</v>
      </c>
      <c r="CW820" t="s">
        <v>268</v>
      </c>
      <c r="CX820" t="s">
        <v>268</v>
      </c>
      <c r="CY820" t="s">
        <v>268</v>
      </c>
      <c r="CZ820" t="s">
        <v>268</v>
      </c>
      <c r="DA820" t="s">
        <v>268</v>
      </c>
      <c r="DB820" s="429">
        <f t="shared" si="162"/>
        <v>0</v>
      </c>
      <c r="DC820" s="284">
        <f t="shared" si="163"/>
        <v>0</v>
      </c>
      <c r="DD820" s="284">
        <f t="shared" si="164"/>
        <v>0</v>
      </c>
      <c r="DE820" s="284">
        <f t="shared" si="165"/>
        <v>0</v>
      </c>
      <c r="DF820" s="295">
        <f t="shared" si="166"/>
        <v>74.97</v>
      </c>
      <c r="DG820" s="284">
        <f t="shared" si="167"/>
        <v>0</v>
      </c>
      <c r="DH820" s="284">
        <f t="shared" si="168"/>
        <v>0</v>
      </c>
      <c r="DI820" s="284">
        <f t="shared" si="169"/>
        <v>0</v>
      </c>
      <c r="DJ820" s="284">
        <f t="shared" si="170"/>
        <v>0</v>
      </c>
      <c r="DK820" s="295">
        <f t="shared" si="171"/>
        <v>1</v>
      </c>
      <c r="DL820" s="297">
        <f t="shared" si="172"/>
        <v>1</v>
      </c>
      <c r="DM820" s="430">
        <f>IFERROR(IF(CA820="D",IF(DL820="A dispo.",DF820*VLOOKUP('DATI INPUT'!$F$27,TARIFFE_UD,4,FALSE),DF820*VLOOKUP(DL820,TARIFFE_UD,4,FALSE)),DF820*VLOOKUP(CB820-100,TARIFFE_UND,4,FALSE)),0)</f>
        <v>36.961818334889095</v>
      </c>
      <c r="DN820" s="430">
        <f>IFERROR(IF(CA820="D",IF(DL820="A dispo.",DK820*VLOOKUP('DATI INPUT'!$F$27,TARIFFE_UD,5,FALSE),DK820*VLOOKUP(DL820,TARIFFE_UD,5,FALSE)),DK820*VLOOKUP(CB820-100,TARIFFE_UND,5,FALSE)),0)</f>
        <v>16.930848468833439</v>
      </c>
      <c r="DO820" s="431">
        <f t="shared" si="173"/>
        <v>2.6668037225334729E-3</v>
      </c>
      <c r="DP820" s="299">
        <f>IFERROR(IF(CA820="D",IF(DL820="A dispo.",DF820*VLOOKUP('DATI INPUT'!$F$27,TARIFFE_UD,2,FALSE),DF820*VLOOKUP(DL820,TARIFFE_UD,2,FALSE)),DF820*VLOOKUP(CB820-100,TARIFFE_UND,2,FALSE)),0)</f>
        <v>46.178627753028856</v>
      </c>
      <c r="DQ820" s="299">
        <f>IFERROR(IF(CA820="D",IF(DL820="A dispo.",DK820*VLOOKUP('DATI INPUT'!$F$27,TARIFFE_UD,3,FALSE),DK820*VLOOKUP(DL820,TARIFFE_UD,3,FALSE)),DK820*VLOOKUP(CB820-100,TARIFFE_UND,3,FALSE)),0)</f>
        <v>15.164853048114928</v>
      </c>
      <c r="DR820" s="299">
        <f t="shared" si="174"/>
        <v>61.343480801143784</v>
      </c>
    </row>
    <row r="821" spans="1:122" x14ac:dyDescent="0.25">
      <c r="A821" t="s">
        <v>7248</v>
      </c>
      <c r="B821" t="s">
        <v>7242</v>
      </c>
      <c r="C821" t="s">
        <v>813</v>
      </c>
      <c r="D821" t="s">
        <v>7243</v>
      </c>
      <c r="E821" t="s">
        <v>268</v>
      </c>
      <c r="F821" t="s">
        <v>156</v>
      </c>
      <c r="G821" t="s">
        <v>7244</v>
      </c>
      <c r="H821" t="s">
        <v>1407</v>
      </c>
      <c r="I821" t="s">
        <v>283</v>
      </c>
      <c r="J821" t="s">
        <v>274</v>
      </c>
      <c r="K821" t="s">
        <v>7245</v>
      </c>
      <c r="L821" t="s">
        <v>871</v>
      </c>
      <c r="M821" t="s">
        <v>7246</v>
      </c>
      <c r="N821" t="s">
        <v>984</v>
      </c>
      <c r="O821" t="s">
        <v>873</v>
      </c>
      <c r="P821" t="s">
        <v>1962</v>
      </c>
      <c r="Q821" t="s">
        <v>313</v>
      </c>
      <c r="R821" t="s">
        <v>268</v>
      </c>
      <c r="S821" t="s">
        <v>268</v>
      </c>
      <c r="T821" t="s">
        <v>268</v>
      </c>
      <c r="U821" t="s">
        <v>268</v>
      </c>
      <c r="V821" t="s">
        <v>268</v>
      </c>
      <c r="W821" t="s">
        <v>3211</v>
      </c>
      <c r="X821" t="s">
        <v>1962</v>
      </c>
      <c r="Y821" t="s">
        <v>290</v>
      </c>
      <c r="Z821" t="s">
        <v>268</v>
      </c>
      <c r="AA821" t="s">
        <v>268</v>
      </c>
      <c r="AB821" t="s">
        <v>268</v>
      </c>
      <c r="AC821" t="s">
        <v>268</v>
      </c>
      <c r="AD821" t="s">
        <v>268</v>
      </c>
      <c r="AE821" t="s">
        <v>287</v>
      </c>
      <c r="AF821" t="s">
        <v>1811</v>
      </c>
      <c r="AG821" t="s">
        <v>875</v>
      </c>
      <c r="AH821" t="s">
        <v>1963</v>
      </c>
      <c r="AI821" t="s">
        <v>763</v>
      </c>
      <c r="AJ821" t="s">
        <v>268</v>
      </c>
      <c r="AK821" t="s">
        <v>366</v>
      </c>
      <c r="AL821" t="s">
        <v>268</v>
      </c>
      <c r="AM821" t="s">
        <v>268</v>
      </c>
      <c r="AN821" t="s">
        <v>268</v>
      </c>
      <c r="AO821" t="s">
        <v>268</v>
      </c>
      <c r="AP821" t="s">
        <v>268</v>
      </c>
      <c r="AQ821" t="s">
        <v>268</v>
      </c>
      <c r="AR821" t="s">
        <v>268</v>
      </c>
      <c r="AS821" t="s">
        <v>268</v>
      </c>
      <c r="AT821" t="s">
        <v>268</v>
      </c>
      <c r="AU821" t="s">
        <v>268</v>
      </c>
      <c r="AV821" t="s">
        <v>268</v>
      </c>
      <c r="AW821" t="s">
        <v>268</v>
      </c>
      <c r="AX821" t="s">
        <v>268</v>
      </c>
      <c r="AY821" t="s">
        <v>268</v>
      </c>
      <c r="AZ821" t="s">
        <v>268</v>
      </c>
      <c r="BA821" t="s">
        <v>268</v>
      </c>
      <c r="BB821" t="s">
        <v>268</v>
      </c>
      <c r="BC821" t="s">
        <v>268</v>
      </c>
      <c r="BD821" t="s">
        <v>268</v>
      </c>
      <c r="BE821" t="s">
        <v>268</v>
      </c>
      <c r="BF821" t="s">
        <v>268</v>
      </c>
      <c r="BG821" t="s">
        <v>268</v>
      </c>
      <c r="BH821" t="s">
        <v>268</v>
      </c>
      <c r="BI821" t="s">
        <v>268</v>
      </c>
      <c r="BJ821" t="s">
        <v>268</v>
      </c>
      <c r="BK821" t="s">
        <v>268</v>
      </c>
      <c r="BL821" t="s">
        <v>268</v>
      </c>
      <c r="BM821" t="s">
        <v>268</v>
      </c>
      <c r="BN821" t="s">
        <v>268</v>
      </c>
      <c r="BO821" t="s">
        <v>268</v>
      </c>
      <c r="BP821" t="s">
        <v>268</v>
      </c>
      <c r="BQ821" t="s">
        <v>268</v>
      </c>
      <c r="BR821" t="s">
        <v>268</v>
      </c>
      <c r="BS821" t="s">
        <v>268</v>
      </c>
      <c r="BT821" t="s">
        <v>268</v>
      </c>
      <c r="BU821" t="s">
        <v>268</v>
      </c>
      <c r="BV821" t="s">
        <v>268</v>
      </c>
      <c r="BW821" t="s">
        <v>268</v>
      </c>
      <c r="BX821" t="s">
        <v>268</v>
      </c>
      <c r="BY821">
        <v>12.73</v>
      </c>
      <c r="BZ821">
        <v>12.73</v>
      </c>
      <c r="CA821" t="s">
        <v>142</v>
      </c>
      <c r="CB821" s="356">
        <v>123</v>
      </c>
      <c r="CC821" t="s">
        <v>1817</v>
      </c>
      <c r="CD821" t="s">
        <v>268</v>
      </c>
      <c r="CE821" t="s">
        <v>268</v>
      </c>
      <c r="CF821" s="356">
        <v>1</v>
      </c>
      <c r="CG821" t="s">
        <v>268</v>
      </c>
      <c r="CH821" t="s">
        <v>268</v>
      </c>
      <c r="CI821" t="s">
        <v>268</v>
      </c>
      <c r="CJ821" t="s">
        <v>268</v>
      </c>
      <c r="CK821" t="s">
        <v>268</v>
      </c>
      <c r="CL821" t="s">
        <v>7247</v>
      </c>
      <c r="CM821" t="s">
        <v>11224</v>
      </c>
      <c r="CN821">
        <v>6.28</v>
      </c>
      <c r="CO821" t="s">
        <v>268</v>
      </c>
      <c r="CP821">
        <v>6.28</v>
      </c>
      <c r="CQ821">
        <v>365</v>
      </c>
      <c r="CR821" t="s">
        <v>878</v>
      </c>
      <c r="CS821" t="s">
        <v>11225</v>
      </c>
      <c r="CT821" t="s">
        <v>11226</v>
      </c>
      <c r="CU821" t="s">
        <v>11227</v>
      </c>
      <c r="CV821" t="s">
        <v>268</v>
      </c>
      <c r="CW821" t="s">
        <v>268</v>
      </c>
      <c r="CX821" t="s">
        <v>268</v>
      </c>
      <c r="CY821" t="s">
        <v>268</v>
      </c>
      <c r="CZ821" t="s">
        <v>268</v>
      </c>
      <c r="DA821" t="s">
        <v>268</v>
      </c>
      <c r="DB821" s="429">
        <f t="shared" si="162"/>
        <v>0</v>
      </c>
      <c r="DC821" s="284">
        <f t="shared" si="163"/>
        <v>0</v>
      </c>
      <c r="DD821" s="284">
        <f t="shared" si="164"/>
        <v>0</v>
      </c>
      <c r="DE821" s="284">
        <f t="shared" si="165"/>
        <v>0</v>
      </c>
      <c r="DF821" s="295">
        <f t="shared" si="166"/>
        <v>12.729999999999999</v>
      </c>
      <c r="DG821" s="284">
        <f t="shared" si="167"/>
        <v>1</v>
      </c>
      <c r="DH821" s="284">
        <f t="shared" si="168"/>
        <v>0</v>
      </c>
      <c r="DI821" s="284">
        <f t="shared" si="169"/>
        <v>0</v>
      </c>
      <c r="DJ821" s="284">
        <f t="shared" si="170"/>
        <v>0</v>
      </c>
      <c r="DK821" s="295">
        <f t="shared" si="171"/>
        <v>0</v>
      </c>
      <c r="DL821" s="297">
        <f t="shared" si="172"/>
        <v>1</v>
      </c>
      <c r="DM821" s="430">
        <f>IFERROR(IF(CA821="D",IF(DL821="A dispo.",DF821*VLOOKUP('DATI INPUT'!$F$27,TARIFFE_UD,4,FALSE),DF821*VLOOKUP(DL821,TARIFFE_UD,4,FALSE)),DF821*VLOOKUP(CB821-100,TARIFFE_UND,4,FALSE)),0)</f>
        <v>6.2761630972807545</v>
      </c>
      <c r="DN821" s="430">
        <f>IFERROR(IF(CA821="D",IF(DL821="A dispo.",DK821*VLOOKUP('DATI INPUT'!$F$27,TARIFFE_UD,5,FALSE),DK821*VLOOKUP(DL821,TARIFFE_UD,5,FALSE)),DK821*VLOOKUP(CB821-100,TARIFFE_UND,5,FALSE)),0)</f>
        <v>0</v>
      </c>
      <c r="DO821" s="431">
        <f t="shared" si="173"/>
        <v>-3.8369027192457494E-3</v>
      </c>
      <c r="DP821" s="299">
        <f>IFERROR(IF(CA821="D",IF(DL821="A dispo.",DF821*VLOOKUP('DATI INPUT'!$F$27,TARIFFE_UD,2,FALSE),DF821*VLOOKUP(DL821,TARIFFE_UD,2,FALSE)),DF821*VLOOKUP(CB821-100,TARIFFE_UND,2,FALSE)),0)</f>
        <v>7.8411888928378985</v>
      </c>
      <c r="DQ821" s="299">
        <f>IFERROR(IF(CA821="D",IF(DL821="A dispo.",DK821*VLOOKUP('DATI INPUT'!$F$27,TARIFFE_UD,3,FALSE),DK821*VLOOKUP(DL821,TARIFFE_UD,3,FALSE)),DK821*VLOOKUP(CB821-100,TARIFFE_UND,3,FALSE)),0)</f>
        <v>0</v>
      </c>
      <c r="DR821" s="299">
        <f t="shared" si="174"/>
        <v>7.8411888928378985</v>
      </c>
    </row>
    <row r="822" spans="1:122" x14ac:dyDescent="0.25">
      <c r="A822" t="s">
        <v>7249</v>
      </c>
      <c r="B822" t="s">
        <v>7250</v>
      </c>
      <c r="C822" t="s">
        <v>7251</v>
      </c>
      <c r="D822" t="s">
        <v>7252</v>
      </c>
      <c r="E822" t="s">
        <v>268</v>
      </c>
      <c r="F822" t="s">
        <v>156</v>
      </c>
      <c r="G822" t="s">
        <v>7253</v>
      </c>
      <c r="H822" t="s">
        <v>7254</v>
      </c>
      <c r="I822" t="s">
        <v>2521</v>
      </c>
      <c r="J822" t="s">
        <v>274</v>
      </c>
      <c r="K822" t="s">
        <v>7255</v>
      </c>
      <c r="L822" t="s">
        <v>303</v>
      </c>
      <c r="M822" t="s">
        <v>7256</v>
      </c>
      <c r="N822" t="s">
        <v>303</v>
      </c>
      <c r="O822" t="s">
        <v>1273</v>
      </c>
      <c r="P822" t="s">
        <v>7257</v>
      </c>
      <c r="Q822" t="s">
        <v>497</v>
      </c>
      <c r="R822" t="s">
        <v>268</v>
      </c>
      <c r="S822" t="s">
        <v>268</v>
      </c>
      <c r="T822" t="s">
        <v>268</v>
      </c>
      <c r="U822" t="s">
        <v>268</v>
      </c>
      <c r="V822" t="s">
        <v>268</v>
      </c>
      <c r="W822" t="s">
        <v>2661</v>
      </c>
      <c r="X822" t="s">
        <v>2662</v>
      </c>
      <c r="Y822" t="s">
        <v>268</v>
      </c>
      <c r="Z822" t="s">
        <v>268</v>
      </c>
      <c r="AA822" t="s">
        <v>268</v>
      </c>
      <c r="AB822" t="s">
        <v>268</v>
      </c>
      <c r="AC822" t="s">
        <v>268</v>
      </c>
      <c r="AD822" t="s">
        <v>268</v>
      </c>
      <c r="AE822" t="s">
        <v>287</v>
      </c>
      <c r="AF822" t="s">
        <v>1811</v>
      </c>
      <c r="AG822" t="s">
        <v>875</v>
      </c>
      <c r="AH822" t="s">
        <v>1831</v>
      </c>
      <c r="AI822" t="s">
        <v>7258</v>
      </c>
      <c r="AJ822" t="s">
        <v>268</v>
      </c>
      <c r="AK822" t="s">
        <v>268</v>
      </c>
      <c r="AL822" t="s">
        <v>268</v>
      </c>
      <c r="AM822" t="s">
        <v>268</v>
      </c>
      <c r="AN822" t="s">
        <v>268</v>
      </c>
      <c r="AO822" t="s">
        <v>268</v>
      </c>
      <c r="AP822" t="s">
        <v>268</v>
      </c>
      <c r="AQ822" t="s">
        <v>268</v>
      </c>
      <c r="AR822" t="s">
        <v>268</v>
      </c>
      <c r="AS822" t="s">
        <v>268</v>
      </c>
      <c r="AT822" t="s">
        <v>268</v>
      </c>
      <c r="AU822" t="s">
        <v>268</v>
      </c>
      <c r="AV822" t="s">
        <v>268</v>
      </c>
      <c r="AW822" t="s">
        <v>268</v>
      </c>
      <c r="AX822" t="s">
        <v>268</v>
      </c>
      <c r="AY822" t="s">
        <v>268</v>
      </c>
      <c r="AZ822" t="s">
        <v>268</v>
      </c>
      <c r="BA822" t="s">
        <v>268</v>
      </c>
      <c r="BB822" t="s">
        <v>268</v>
      </c>
      <c r="BC822" t="s">
        <v>268</v>
      </c>
      <c r="BD822" t="s">
        <v>268</v>
      </c>
      <c r="BE822" t="s">
        <v>268</v>
      </c>
      <c r="BF822" t="s">
        <v>268</v>
      </c>
      <c r="BG822" t="s">
        <v>268</v>
      </c>
      <c r="BH822" t="s">
        <v>268</v>
      </c>
      <c r="BI822" t="s">
        <v>268</v>
      </c>
      <c r="BJ822" t="s">
        <v>268</v>
      </c>
      <c r="BK822" t="s">
        <v>268</v>
      </c>
      <c r="BL822" t="s">
        <v>268</v>
      </c>
      <c r="BM822" t="s">
        <v>268</v>
      </c>
      <c r="BN822" t="s">
        <v>268</v>
      </c>
      <c r="BO822" t="s">
        <v>268</v>
      </c>
      <c r="BP822" t="s">
        <v>268</v>
      </c>
      <c r="BQ822" t="s">
        <v>268</v>
      </c>
      <c r="BR822" t="s">
        <v>268</v>
      </c>
      <c r="BS822" t="s">
        <v>268</v>
      </c>
      <c r="BT822" t="s">
        <v>268</v>
      </c>
      <c r="BU822" t="s">
        <v>268</v>
      </c>
      <c r="BV822" t="s">
        <v>268</v>
      </c>
      <c r="BW822" t="s">
        <v>268</v>
      </c>
      <c r="BX822" t="s">
        <v>268</v>
      </c>
      <c r="BY822">
        <v>77.400000000000006</v>
      </c>
      <c r="BZ822">
        <v>77.400000000000006</v>
      </c>
      <c r="CA822" t="s">
        <v>142</v>
      </c>
      <c r="CB822" s="356">
        <v>122</v>
      </c>
      <c r="CC822" t="s">
        <v>876</v>
      </c>
      <c r="CD822" t="s">
        <v>268</v>
      </c>
      <c r="CE822" t="s">
        <v>268</v>
      </c>
      <c r="CF822" t="s">
        <v>268</v>
      </c>
      <c r="CG822" t="s">
        <v>2132</v>
      </c>
      <c r="CH822" t="s">
        <v>268</v>
      </c>
      <c r="CI822" t="s">
        <v>268</v>
      </c>
      <c r="CJ822" t="s">
        <v>268</v>
      </c>
      <c r="CK822" t="s">
        <v>268</v>
      </c>
      <c r="CL822" t="s">
        <v>7259</v>
      </c>
      <c r="CM822" t="s">
        <v>11224</v>
      </c>
      <c r="CN822">
        <v>116.46</v>
      </c>
      <c r="CO822">
        <v>-87.35</v>
      </c>
      <c r="CP822">
        <v>29.11</v>
      </c>
      <c r="CQ822">
        <v>365</v>
      </c>
      <c r="CR822" t="s">
        <v>878</v>
      </c>
      <c r="CS822" t="s">
        <v>11225</v>
      </c>
      <c r="CT822" t="s">
        <v>11226</v>
      </c>
      <c r="CU822" t="s">
        <v>11227</v>
      </c>
      <c r="CV822" t="s">
        <v>268</v>
      </c>
      <c r="CW822" t="s">
        <v>268</v>
      </c>
      <c r="CX822" t="s">
        <v>268</v>
      </c>
      <c r="CY822" t="s">
        <v>268</v>
      </c>
      <c r="CZ822" t="s">
        <v>268</v>
      </c>
      <c r="DA822" t="s">
        <v>268</v>
      </c>
      <c r="DB822" s="429">
        <f t="shared" si="162"/>
        <v>0</v>
      </c>
      <c r="DC822" s="284">
        <f t="shared" si="163"/>
        <v>0.75</v>
      </c>
      <c r="DD822" s="284">
        <f t="shared" si="164"/>
        <v>0</v>
      </c>
      <c r="DE822" s="284">
        <f t="shared" si="165"/>
        <v>0</v>
      </c>
      <c r="DF822" s="295">
        <f t="shared" si="166"/>
        <v>19.350000000000001</v>
      </c>
      <c r="DG822" s="284">
        <f t="shared" si="167"/>
        <v>0</v>
      </c>
      <c r="DH822" s="284">
        <f t="shared" si="168"/>
        <v>0.75</v>
      </c>
      <c r="DI822" s="284">
        <f t="shared" si="169"/>
        <v>0</v>
      </c>
      <c r="DJ822" s="284">
        <f t="shared" si="170"/>
        <v>0</v>
      </c>
      <c r="DK822" s="295">
        <f t="shared" si="171"/>
        <v>0.25</v>
      </c>
      <c r="DL822" s="297" t="str">
        <f t="shared" si="172"/>
        <v>A dispo.</v>
      </c>
      <c r="DM822" s="430">
        <f>IFERROR(IF(CA822="D",IF(DL822="A dispo.",DF822*VLOOKUP('DATI INPUT'!$F$27,TARIFFE_UD,4,FALSE),DF822*VLOOKUP(DL822,TARIFFE_UD,4,FALSE)),DF822*VLOOKUP(CB822-100,TARIFFE_UND,4,FALSE)),0)</f>
        <v>12.265669435433102</v>
      </c>
      <c r="DN822" s="430">
        <f>IFERROR(IF(CA822="D",IF(DL822="A dispo.",DK822*VLOOKUP('DATI INPUT'!$F$27,TARIFFE_UD,5,FALSE),DK822*VLOOKUP(DL822,TARIFFE_UD,5,FALSE)),DK822*VLOOKUP(CB822-100,TARIFFE_UND,5,FALSE)),0)</f>
        <v>16.849450158887119</v>
      </c>
      <c r="DO822" s="431">
        <f t="shared" si="173"/>
        <v>5.1195943202202443E-3</v>
      </c>
      <c r="DP822" s="299">
        <f>IFERROR(IF(CA822="D",IF(DL822="A dispo.",DF822*VLOOKUP('DATI INPUT'!$F$27,TARIFFE_UD,2,FALSE),DF822*VLOOKUP(DL822,TARIFFE_UD,2,FALSE)),DF822*VLOOKUP(CB822-100,TARIFFE_UND,2,FALSE)),0)</f>
        <v>15.324240216448437</v>
      </c>
      <c r="DQ822" s="299">
        <f>IFERROR(IF(CA822="D",IF(DL822="A dispo.",DK822*VLOOKUP('DATI INPUT'!$F$27,TARIFFE_UD,3,FALSE),DK822*VLOOKUP(DL822,TARIFFE_UD,3,FALSE)),DK822*VLOOKUP(CB822-100,TARIFFE_UND,3,FALSE)),0)</f>
        <v>15.091945100768223</v>
      </c>
      <c r="DR822" s="299">
        <f t="shared" si="174"/>
        <v>30.416185317216659</v>
      </c>
    </row>
    <row r="823" spans="1:122" x14ac:dyDescent="0.25">
      <c r="A823" t="s">
        <v>7260</v>
      </c>
      <c r="B823" t="s">
        <v>7261</v>
      </c>
      <c r="C823" t="s">
        <v>7262</v>
      </c>
      <c r="D823" t="s">
        <v>7263</v>
      </c>
      <c r="E823" t="s">
        <v>268</v>
      </c>
      <c r="F823" t="s">
        <v>156</v>
      </c>
      <c r="G823" t="s">
        <v>7264</v>
      </c>
      <c r="H823" t="s">
        <v>7265</v>
      </c>
      <c r="I823" t="s">
        <v>453</v>
      </c>
      <c r="J823" t="s">
        <v>274</v>
      </c>
      <c r="K823" t="s">
        <v>7266</v>
      </c>
      <c r="L823" t="s">
        <v>2538</v>
      </c>
      <c r="M823" t="s">
        <v>7267</v>
      </c>
      <c r="N823" t="s">
        <v>2538</v>
      </c>
      <c r="O823" t="s">
        <v>2539</v>
      </c>
      <c r="P823" t="s">
        <v>7268</v>
      </c>
      <c r="Q823" t="s">
        <v>313</v>
      </c>
      <c r="R823" t="s">
        <v>268</v>
      </c>
      <c r="S823" t="s">
        <v>268</v>
      </c>
      <c r="T823" t="s">
        <v>268</v>
      </c>
      <c r="U823" t="s">
        <v>268</v>
      </c>
      <c r="V823" t="s">
        <v>268</v>
      </c>
      <c r="W823" t="s">
        <v>2130</v>
      </c>
      <c r="X823" t="s">
        <v>2131</v>
      </c>
      <c r="Y823" t="s">
        <v>268</v>
      </c>
      <c r="Z823" t="s">
        <v>268</v>
      </c>
      <c r="AA823" t="s">
        <v>268</v>
      </c>
      <c r="AB823" t="s">
        <v>268</v>
      </c>
      <c r="AC823" t="s">
        <v>268</v>
      </c>
      <c r="AD823" t="s">
        <v>268</v>
      </c>
      <c r="AE823" t="s">
        <v>287</v>
      </c>
      <c r="AF823" t="s">
        <v>1811</v>
      </c>
      <c r="AG823" t="s">
        <v>875</v>
      </c>
      <c r="AH823" t="s">
        <v>1412</v>
      </c>
      <c r="AI823" t="s">
        <v>708</v>
      </c>
      <c r="AJ823" t="s">
        <v>268</v>
      </c>
      <c r="AK823" t="s">
        <v>268</v>
      </c>
      <c r="AL823" t="s">
        <v>268</v>
      </c>
      <c r="AM823" t="s">
        <v>355</v>
      </c>
      <c r="AN823" t="s">
        <v>268</v>
      </c>
      <c r="AO823" t="s">
        <v>268</v>
      </c>
      <c r="AP823" t="s">
        <v>268</v>
      </c>
      <c r="AQ823" t="s">
        <v>268</v>
      </c>
      <c r="AR823" t="s">
        <v>268</v>
      </c>
      <c r="AS823" t="s">
        <v>268</v>
      </c>
      <c r="AT823" t="s">
        <v>268</v>
      </c>
      <c r="AU823" t="s">
        <v>268</v>
      </c>
      <c r="AV823" t="s">
        <v>268</v>
      </c>
      <c r="AW823" t="s">
        <v>268</v>
      </c>
      <c r="AX823" t="s">
        <v>268</v>
      </c>
      <c r="AY823" t="s">
        <v>268</v>
      </c>
      <c r="AZ823" t="s">
        <v>268</v>
      </c>
      <c r="BA823" t="s">
        <v>268</v>
      </c>
      <c r="BB823" t="s">
        <v>268</v>
      </c>
      <c r="BC823" t="s">
        <v>268</v>
      </c>
      <c r="BD823" t="s">
        <v>268</v>
      </c>
      <c r="BE823" t="s">
        <v>268</v>
      </c>
      <c r="BF823" t="s">
        <v>268</v>
      </c>
      <c r="BG823" t="s">
        <v>268</v>
      </c>
      <c r="BH823" t="s">
        <v>268</v>
      </c>
      <c r="BI823" t="s">
        <v>268</v>
      </c>
      <c r="BJ823" t="s">
        <v>268</v>
      </c>
      <c r="BK823" t="s">
        <v>268</v>
      </c>
      <c r="BL823" t="s">
        <v>268</v>
      </c>
      <c r="BM823" t="s">
        <v>268</v>
      </c>
      <c r="BN823" t="s">
        <v>268</v>
      </c>
      <c r="BO823" t="s">
        <v>268</v>
      </c>
      <c r="BP823" t="s">
        <v>268</v>
      </c>
      <c r="BQ823" t="s">
        <v>268</v>
      </c>
      <c r="BR823" t="s">
        <v>268</v>
      </c>
      <c r="BS823" t="s">
        <v>268</v>
      </c>
      <c r="BT823" t="s">
        <v>268</v>
      </c>
      <c r="BU823" t="s">
        <v>268</v>
      </c>
      <c r="BV823" t="s">
        <v>268</v>
      </c>
      <c r="BW823" t="s">
        <v>268</v>
      </c>
      <c r="BX823" t="s">
        <v>268</v>
      </c>
      <c r="BY823">
        <v>340</v>
      </c>
      <c r="BZ823">
        <v>340</v>
      </c>
      <c r="CA823" t="s">
        <v>142</v>
      </c>
      <c r="CB823" s="356">
        <v>122</v>
      </c>
      <c r="CC823" t="s">
        <v>876</v>
      </c>
      <c r="CD823" t="s">
        <v>268</v>
      </c>
      <c r="CE823" t="s">
        <v>268</v>
      </c>
      <c r="CF823" t="s">
        <v>268</v>
      </c>
      <c r="CG823" t="s">
        <v>2132</v>
      </c>
      <c r="CH823" t="s">
        <v>268</v>
      </c>
      <c r="CI823" t="s">
        <v>268</v>
      </c>
      <c r="CJ823" t="s">
        <v>268</v>
      </c>
      <c r="CK823" t="s">
        <v>268</v>
      </c>
      <c r="CL823" t="s">
        <v>268</v>
      </c>
      <c r="CM823" t="s">
        <v>11224</v>
      </c>
      <c r="CN823">
        <v>282.92</v>
      </c>
      <c r="CO823">
        <v>-212.19</v>
      </c>
      <c r="CP823">
        <v>70.73</v>
      </c>
      <c r="CQ823">
        <v>365</v>
      </c>
      <c r="CR823" t="s">
        <v>878</v>
      </c>
      <c r="CS823" t="s">
        <v>11225</v>
      </c>
      <c r="CT823" t="s">
        <v>11226</v>
      </c>
      <c r="CU823" t="s">
        <v>11227</v>
      </c>
      <c r="CV823" t="s">
        <v>268</v>
      </c>
      <c r="CW823" t="s">
        <v>268</v>
      </c>
      <c r="CX823" t="s">
        <v>268</v>
      </c>
      <c r="CY823" t="s">
        <v>268</v>
      </c>
      <c r="CZ823" t="s">
        <v>268</v>
      </c>
      <c r="DA823" t="s">
        <v>268</v>
      </c>
      <c r="DB823" s="429">
        <f t="shared" si="162"/>
        <v>0</v>
      </c>
      <c r="DC823" s="284">
        <f t="shared" si="163"/>
        <v>0.75</v>
      </c>
      <c r="DD823" s="284">
        <f t="shared" si="164"/>
        <v>0</v>
      </c>
      <c r="DE823" s="284">
        <f t="shared" si="165"/>
        <v>0</v>
      </c>
      <c r="DF823" s="295">
        <f t="shared" si="166"/>
        <v>85</v>
      </c>
      <c r="DG823" s="284">
        <f t="shared" si="167"/>
        <v>0</v>
      </c>
      <c r="DH823" s="284">
        <f t="shared" si="168"/>
        <v>0.75</v>
      </c>
      <c r="DI823" s="284">
        <f t="shared" si="169"/>
        <v>0</v>
      </c>
      <c r="DJ823" s="284">
        <f t="shared" si="170"/>
        <v>0</v>
      </c>
      <c r="DK823" s="295">
        <f t="shared" si="171"/>
        <v>0.25</v>
      </c>
      <c r="DL823" s="297" t="str">
        <f t="shared" si="172"/>
        <v>A dispo.</v>
      </c>
      <c r="DM823" s="430">
        <f>IFERROR(IF(CA823="D",IF(DL823="A dispo.",DF823*VLOOKUP('DATI INPUT'!$F$27,TARIFFE_UD,4,FALSE),DF823*VLOOKUP(DL823,TARIFFE_UD,4,FALSE)),DF823*VLOOKUP(CB823-100,TARIFFE_UND,4,FALSE)),0)</f>
        <v>53.880201654357286</v>
      </c>
      <c r="DN823" s="430">
        <f>IFERROR(IF(CA823="D",IF(DL823="A dispo.",DK823*VLOOKUP('DATI INPUT'!$F$27,TARIFFE_UD,5,FALSE),DK823*VLOOKUP(DL823,TARIFFE_UD,5,FALSE)),DK823*VLOOKUP(CB823-100,TARIFFE_UND,5,FALSE)),0)</f>
        <v>16.849450158887119</v>
      </c>
      <c r="DO823" s="431">
        <f t="shared" si="173"/>
        <v>-3.4818675560188694E-4</v>
      </c>
      <c r="DP823" s="299">
        <f>IFERROR(IF(CA823="D",IF(DL823="A dispo.",DF823*VLOOKUP('DATI INPUT'!$F$27,TARIFFE_UD,2,FALSE),DF823*VLOOKUP(DL823,TARIFFE_UD,2,FALSE)),DF823*VLOOKUP(CB823-100,TARIFFE_UND,2,FALSE)),0)</f>
        <v>67.315783896543522</v>
      </c>
      <c r="DQ823" s="299">
        <f>IFERROR(IF(CA823="D",IF(DL823="A dispo.",DK823*VLOOKUP('DATI INPUT'!$F$27,TARIFFE_UD,3,FALSE),DK823*VLOOKUP(DL823,TARIFFE_UD,3,FALSE)),DK823*VLOOKUP(CB823-100,TARIFFE_UND,3,FALSE)),0)</f>
        <v>15.091945100768223</v>
      </c>
      <c r="DR823" s="299">
        <f t="shared" si="174"/>
        <v>82.40772899731175</v>
      </c>
    </row>
    <row r="824" spans="1:122" x14ac:dyDescent="0.25">
      <c r="A824" t="s">
        <v>7269</v>
      </c>
      <c r="B824" t="s">
        <v>7270</v>
      </c>
      <c r="C824" t="s">
        <v>7271</v>
      </c>
      <c r="D824" t="s">
        <v>7272</v>
      </c>
      <c r="E824" t="s">
        <v>268</v>
      </c>
      <c r="F824" t="s">
        <v>156</v>
      </c>
      <c r="G824" t="s">
        <v>7273</v>
      </c>
      <c r="H824" t="s">
        <v>7274</v>
      </c>
      <c r="I824" t="s">
        <v>369</v>
      </c>
      <c r="J824" t="s">
        <v>156</v>
      </c>
      <c r="K824" t="s">
        <v>7275</v>
      </c>
      <c r="L824" t="s">
        <v>879</v>
      </c>
      <c r="M824" t="s">
        <v>7276</v>
      </c>
      <c r="N824" t="s">
        <v>1541</v>
      </c>
      <c r="O824" t="s">
        <v>896</v>
      </c>
      <c r="P824" t="s">
        <v>7277</v>
      </c>
      <c r="Q824" t="s">
        <v>500</v>
      </c>
      <c r="R824" t="s">
        <v>268</v>
      </c>
      <c r="S824" t="s">
        <v>268</v>
      </c>
      <c r="T824" t="s">
        <v>268</v>
      </c>
      <c r="U824" t="s">
        <v>268</v>
      </c>
      <c r="V824" t="s">
        <v>268</v>
      </c>
      <c r="W824" t="s">
        <v>7278</v>
      </c>
      <c r="X824" t="s">
        <v>1847</v>
      </c>
      <c r="Y824" t="s">
        <v>463</v>
      </c>
      <c r="Z824" t="s">
        <v>268</v>
      </c>
      <c r="AA824" t="s">
        <v>268</v>
      </c>
      <c r="AB824" t="s">
        <v>268</v>
      </c>
      <c r="AC824" t="s">
        <v>268</v>
      </c>
      <c r="AD824" t="s">
        <v>268</v>
      </c>
      <c r="AE824" t="s">
        <v>287</v>
      </c>
      <c r="AF824" t="s">
        <v>1811</v>
      </c>
      <c r="AG824" t="s">
        <v>875</v>
      </c>
      <c r="AH824" t="s">
        <v>1848</v>
      </c>
      <c r="AI824" t="s">
        <v>744</v>
      </c>
      <c r="AJ824" t="s">
        <v>268</v>
      </c>
      <c r="AK824" t="s">
        <v>381</v>
      </c>
      <c r="AL824" t="s">
        <v>268</v>
      </c>
      <c r="AM824" t="s">
        <v>288</v>
      </c>
      <c r="AN824" t="s">
        <v>268</v>
      </c>
      <c r="AO824" t="s">
        <v>268</v>
      </c>
      <c r="AP824" t="s">
        <v>268</v>
      </c>
      <c r="AQ824" t="s">
        <v>268</v>
      </c>
      <c r="AR824" t="s">
        <v>268</v>
      </c>
      <c r="AS824" t="s">
        <v>268</v>
      </c>
      <c r="AT824" t="s">
        <v>268</v>
      </c>
      <c r="AU824" t="s">
        <v>268</v>
      </c>
      <c r="AV824" t="s">
        <v>268</v>
      </c>
      <c r="AW824" t="s">
        <v>268</v>
      </c>
      <c r="AX824" t="s">
        <v>268</v>
      </c>
      <c r="AY824" t="s">
        <v>268</v>
      </c>
      <c r="AZ824" t="s">
        <v>268</v>
      </c>
      <c r="BA824" t="s">
        <v>268</v>
      </c>
      <c r="BB824" t="s">
        <v>268</v>
      </c>
      <c r="BC824" t="s">
        <v>268</v>
      </c>
      <c r="BD824" t="s">
        <v>268</v>
      </c>
      <c r="BE824" t="s">
        <v>268</v>
      </c>
      <c r="BF824" t="s">
        <v>268</v>
      </c>
      <c r="BG824" t="s">
        <v>268</v>
      </c>
      <c r="BH824" t="s">
        <v>268</v>
      </c>
      <c r="BI824" t="s">
        <v>268</v>
      </c>
      <c r="BJ824" t="s">
        <v>268</v>
      </c>
      <c r="BK824" t="s">
        <v>268</v>
      </c>
      <c r="BL824" t="s">
        <v>268</v>
      </c>
      <c r="BM824" t="s">
        <v>268</v>
      </c>
      <c r="BN824" t="s">
        <v>268</v>
      </c>
      <c r="BO824" t="s">
        <v>268</v>
      </c>
      <c r="BP824" t="s">
        <v>268</v>
      </c>
      <c r="BQ824" t="s">
        <v>268</v>
      </c>
      <c r="BR824" t="s">
        <v>268</v>
      </c>
      <c r="BS824" t="s">
        <v>268</v>
      </c>
      <c r="BT824" t="s">
        <v>268</v>
      </c>
      <c r="BU824" t="s">
        <v>268</v>
      </c>
      <c r="BV824" t="s">
        <v>268</v>
      </c>
      <c r="BW824" t="s">
        <v>268</v>
      </c>
      <c r="BX824" t="s">
        <v>268</v>
      </c>
      <c r="BY824">
        <v>63</v>
      </c>
      <c r="BZ824">
        <v>63</v>
      </c>
      <c r="CA824" t="s">
        <v>142</v>
      </c>
      <c r="CB824" s="356">
        <v>122</v>
      </c>
      <c r="CC824" t="s">
        <v>876</v>
      </c>
      <c r="CD824" t="s">
        <v>268</v>
      </c>
      <c r="CE824" t="s">
        <v>268</v>
      </c>
      <c r="CF824" t="s">
        <v>268</v>
      </c>
      <c r="CG824" t="s">
        <v>268</v>
      </c>
      <c r="CH824" t="s">
        <v>268</v>
      </c>
      <c r="CI824" t="s">
        <v>268</v>
      </c>
      <c r="CJ824" t="s">
        <v>268</v>
      </c>
      <c r="CK824" t="s">
        <v>268</v>
      </c>
      <c r="CL824" t="s">
        <v>7279</v>
      </c>
      <c r="CM824" t="s">
        <v>11224</v>
      </c>
      <c r="CN824">
        <v>107.33</v>
      </c>
      <c r="CO824" t="s">
        <v>268</v>
      </c>
      <c r="CP824">
        <v>107.33</v>
      </c>
      <c r="CQ824">
        <v>365</v>
      </c>
      <c r="CR824" t="s">
        <v>878</v>
      </c>
      <c r="CS824" t="s">
        <v>11225</v>
      </c>
      <c r="CT824" t="s">
        <v>11226</v>
      </c>
      <c r="CU824" t="s">
        <v>11227</v>
      </c>
      <c r="CV824" t="s">
        <v>268</v>
      </c>
      <c r="CW824" t="s">
        <v>268</v>
      </c>
      <c r="CX824" t="s">
        <v>268</v>
      </c>
      <c r="CY824" t="s">
        <v>268</v>
      </c>
      <c r="CZ824" t="s">
        <v>268</v>
      </c>
      <c r="DA824" t="s">
        <v>268</v>
      </c>
      <c r="DB824" s="429">
        <f t="shared" si="162"/>
        <v>0</v>
      </c>
      <c r="DC824" s="284">
        <f t="shared" si="163"/>
        <v>0</v>
      </c>
      <c r="DD824" s="284">
        <f t="shared" si="164"/>
        <v>0</v>
      </c>
      <c r="DE824" s="284">
        <f t="shared" si="165"/>
        <v>0</v>
      </c>
      <c r="DF824" s="295">
        <f t="shared" si="166"/>
        <v>63.000000000000007</v>
      </c>
      <c r="DG824" s="284">
        <f t="shared" si="167"/>
        <v>0</v>
      </c>
      <c r="DH824" s="284">
        <f t="shared" si="168"/>
        <v>0</v>
      </c>
      <c r="DI824" s="284">
        <f t="shared" si="169"/>
        <v>0</v>
      </c>
      <c r="DJ824" s="284">
        <f t="shared" si="170"/>
        <v>0</v>
      </c>
      <c r="DK824" s="295">
        <f t="shared" si="171"/>
        <v>1</v>
      </c>
      <c r="DL824" s="297" t="str">
        <f t="shared" si="172"/>
        <v>A dispo.</v>
      </c>
      <c r="DM824" s="430">
        <f>IFERROR(IF(CA824="D",IF(DL824="A dispo.",DF824*VLOOKUP('DATI INPUT'!$F$27,TARIFFE_UD,4,FALSE),DF824*VLOOKUP(DL824,TARIFFE_UD,4,FALSE)),DF824*VLOOKUP(CB824-100,TARIFFE_UND,4,FALSE)),0)</f>
        <v>39.934737696758937</v>
      </c>
      <c r="DN824" s="430">
        <f>IFERROR(IF(CA824="D",IF(DL824="A dispo.",DK824*VLOOKUP('DATI INPUT'!$F$27,TARIFFE_UD,5,FALSE),DK824*VLOOKUP(DL824,TARIFFE_UD,5,FALSE)),DK824*VLOOKUP(CB824-100,TARIFFE_UND,5,FALSE)),0)</f>
        <v>67.397800635548478</v>
      </c>
      <c r="DO824" s="431">
        <f t="shared" si="173"/>
        <v>2.5383323074237296E-3</v>
      </c>
      <c r="DP824" s="299">
        <f>IFERROR(IF(CA824="D",IF(DL824="A dispo.",DF824*VLOOKUP('DATI INPUT'!$F$27,TARIFFE_UD,2,FALSE),DF824*VLOOKUP(DL824,TARIFFE_UD,2,FALSE)),DF824*VLOOKUP(CB824-100,TARIFFE_UND,2,FALSE)),0)</f>
        <v>49.892875123320493</v>
      </c>
      <c r="DQ824" s="299">
        <f>IFERROR(IF(CA824="D",IF(DL824="A dispo.",DK824*VLOOKUP('DATI INPUT'!$F$27,TARIFFE_UD,3,FALSE),DK824*VLOOKUP(DL824,TARIFFE_UD,3,FALSE)),DK824*VLOOKUP(CB824-100,TARIFFE_UND,3,FALSE)),0)</f>
        <v>60.367780403072892</v>
      </c>
      <c r="DR824" s="299">
        <f t="shared" si="174"/>
        <v>110.26065552639338</v>
      </c>
    </row>
    <row r="825" spans="1:122" x14ac:dyDescent="0.25">
      <c r="A825" t="s">
        <v>7280</v>
      </c>
      <c r="B825" t="s">
        <v>7281</v>
      </c>
      <c r="C825" t="s">
        <v>1051</v>
      </c>
      <c r="D825" t="s">
        <v>7282</v>
      </c>
      <c r="E825" t="s">
        <v>268</v>
      </c>
      <c r="F825" t="s">
        <v>156</v>
      </c>
      <c r="G825" t="s">
        <v>7283</v>
      </c>
      <c r="H825" t="s">
        <v>1137</v>
      </c>
      <c r="I825" t="s">
        <v>7284</v>
      </c>
      <c r="J825" t="s">
        <v>156</v>
      </c>
      <c r="K825" t="s">
        <v>7285</v>
      </c>
      <c r="L825" t="s">
        <v>871</v>
      </c>
      <c r="M825" t="s">
        <v>7286</v>
      </c>
      <c r="N825" t="s">
        <v>1562</v>
      </c>
      <c r="O825" t="s">
        <v>873</v>
      </c>
      <c r="P825" t="s">
        <v>7287</v>
      </c>
      <c r="Q825" t="s">
        <v>374</v>
      </c>
      <c r="R825" t="s">
        <v>268</v>
      </c>
      <c r="S825" t="s">
        <v>268</v>
      </c>
      <c r="T825" t="s">
        <v>268</v>
      </c>
      <c r="U825" t="s">
        <v>268</v>
      </c>
      <c r="V825" t="s">
        <v>268</v>
      </c>
      <c r="W825" t="s">
        <v>1519</v>
      </c>
      <c r="X825" t="s">
        <v>613</v>
      </c>
      <c r="Y825" t="s">
        <v>341</v>
      </c>
      <c r="Z825" t="s">
        <v>268</v>
      </c>
      <c r="AA825" t="s">
        <v>268</v>
      </c>
      <c r="AB825" t="s">
        <v>268</v>
      </c>
      <c r="AC825" t="s">
        <v>268</v>
      </c>
      <c r="AD825" t="s">
        <v>268</v>
      </c>
      <c r="AE825" t="s">
        <v>287</v>
      </c>
      <c r="AF825" t="s">
        <v>1811</v>
      </c>
      <c r="AG825" t="s">
        <v>875</v>
      </c>
      <c r="AH825" t="s">
        <v>1812</v>
      </c>
      <c r="AI825" t="s">
        <v>708</v>
      </c>
      <c r="AJ825" t="s">
        <v>268</v>
      </c>
      <c r="AK825" t="s">
        <v>268</v>
      </c>
      <c r="AL825" t="s">
        <v>268</v>
      </c>
      <c r="AM825" t="s">
        <v>355</v>
      </c>
      <c r="AN825" t="s">
        <v>268</v>
      </c>
      <c r="AO825" t="s">
        <v>268</v>
      </c>
      <c r="AP825" t="s">
        <v>268</v>
      </c>
      <c r="AQ825" t="s">
        <v>268</v>
      </c>
      <c r="AR825" t="s">
        <v>268</v>
      </c>
      <c r="AS825" t="s">
        <v>268</v>
      </c>
      <c r="AT825" t="s">
        <v>268</v>
      </c>
      <c r="AU825" t="s">
        <v>268</v>
      </c>
      <c r="AV825" t="s">
        <v>268</v>
      </c>
      <c r="AW825" t="s">
        <v>268</v>
      </c>
      <c r="AX825" t="s">
        <v>268</v>
      </c>
      <c r="AY825" t="s">
        <v>268</v>
      </c>
      <c r="AZ825" t="s">
        <v>268</v>
      </c>
      <c r="BA825" t="s">
        <v>268</v>
      </c>
      <c r="BB825" t="s">
        <v>268</v>
      </c>
      <c r="BC825" t="s">
        <v>268</v>
      </c>
      <c r="BD825" t="s">
        <v>268</v>
      </c>
      <c r="BE825" t="s">
        <v>268</v>
      </c>
      <c r="BF825" t="s">
        <v>268</v>
      </c>
      <c r="BG825" t="s">
        <v>268</v>
      </c>
      <c r="BH825" t="s">
        <v>268</v>
      </c>
      <c r="BI825" t="s">
        <v>268</v>
      </c>
      <c r="BJ825" t="s">
        <v>268</v>
      </c>
      <c r="BK825" t="s">
        <v>268</v>
      </c>
      <c r="BL825" t="s">
        <v>268</v>
      </c>
      <c r="BM825" t="s">
        <v>268</v>
      </c>
      <c r="BN825" t="s">
        <v>268</v>
      </c>
      <c r="BO825" t="s">
        <v>268</v>
      </c>
      <c r="BP825" t="s">
        <v>268</v>
      </c>
      <c r="BQ825" t="s">
        <v>268</v>
      </c>
      <c r="BR825" t="s">
        <v>268</v>
      </c>
      <c r="BS825" t="s">
        <v>268</v>
      </c>
      <c r="BT825" t="s">
        <v>268</v>
      </c>
      <c r="BU825" t="s">
        <v>268</v>
      </c>
      <c r="BV825" t="s">
        <v>268</v>
      </c>
      <c r="BW825" t="s">
        <v>268</v>
      </c>
      <c r="BX825" t="s">
        <v>268</v>
      </c>
      <c r="BY825">
        <v>243</v>
      </c>
      <c r="BZ825">
        <v>243</v>
      </c>
      <c r="CA825" t="s">
        <v>142</v>
      </c>
      <c r="CB825" s="356">
        <v>122</v>
      </c>
      <c r="CC825" t="s">
        <v>876</v>
      </c>
      <c r="CD825" t="s">
        <v>268</v>
      </c>
      <c r="CE825" t="s">
        <v>268</v>
      </c>
      <c r="CF825" t="s">
        <v>268</v>
      </c>
      <c r="CG825" t="s">
        <v>268</v>
      </c>
      <c r="CH825" t="s">
        <v>268</v>
      </c>
      <c r="CI825" t="s">
        <v>268</v>
      </c>
      <c r="CJ825" t="s">
        <v>268</v>
      </c>
      <c r="CK825" t="s">
        <v>268</v>
      </c>
      <c r="CL825" t="s">
        <v>7288</v>
      </c>
      <c r="CM825" t="s">
        <v>11224</v>
      </c>
      <c r="CN825">
        <v>221.43</v>
      </c>
      <c r="CO825" t="s">
        <v>268</v>
      </c>
      <c r="CP825">
        <v>221.43</v>
      </c>
      <c r="CQ825">
        <v>365</v>
      </c>
      <c r="CR825" t="s">
        <v>878</v>
      </c>
      <c r="CS825" t="s">
        <v>11225</v>
      </c>
      <c r="CT825" t="s">
        <v>11226</v>
      </c>
      <c r="CU825" t="s">
        <v>11227</v>
      </c>
      <c r="CV825" t="s">
        <v>268</v>
      </c>
      <c r="CW825" t="s">
        <v>268</v>
      </c>
      <c r="CX825" t="s">
        <v>268</v>
      </c>
      <c r="CY825" t="s">
        <v>268</v>
      </c>
      <c r="CZ825" t="s">
        <v>268</v>
      </c>
      <c r="DA825" t="s">
        <v>268</v>
      </c>
      <c r="DB825" s="429">
        <f t="shared" si="162"/>
        <v>0</v>
      </c>
      <c r="DC825" s="284">
        <f t="shared" si="163"/>
        <v>0</v>
      </c>
      <c r="DD825" s="284">
        <f t="shared" si="164"/>
        <v>0</v>
      </c>
      <c r="DE825" s="284">
        <f t="shared" si="165"/>
        <v>0</v>
      </c>
      <c r="DF825" s="295">
        <f t="shared" si="166"/>
        <v>243.00000000000003</v>
      </c>
      <c r="DG825" s="284">
        <f t="shared" si="167"/>
        <v>0</v>
      </c>
      <c r="DH825" s="284">
        <f t="shared" si="168"/>
        <v>0</v>
      </c>
      <c r="DI825" s="284">
        <f t="shared" si="169"/>
        <v>0</v>
      </c>
      <c r="DJ825" s="284">
        <f t="shared" si="170"/>
        <v>0</v>
      </c>
      <c r="DK825" s="295">
        <f t="shared" si="171"/>
        <v>1</v>
      </c>
      <c r="DL825" s="297" t="str">
        <f t="shared" si="172"/>
        <v>A dispo.</v>
      </c>
      <c r="DM825" s="430">
        <f>IFERROR(IF(CA825="D",IF(DL825="A dispo.",DF825*VLOOKUP('DATI INPUT'!$F$27,TARIFFE_UD,4,FALSE),DF825*VLOOKUP(DL825,TARIFFE_UD,4,FALSE)),DF825*VLOOKUP(CB825-100,TARIFFE_UND,4,FALSE)),0)</f>
        <v>154.03398825892734</v>
      </c>
      <c r="DN825" s="430">
        <f>IFERROR(IF(CA825="D",IF(DL825="A dispo.",DK825*VLOOKUP('DATI INPUT'!$F$27,TARIFFE_UD,5,FALSE),DK825*VLOOKUP(DL825,TARIFFE_UD,5,FALSE)),DK825*VLOOKUP(CB825-100,TARIFFE_UND,5,FALSE)),0)</f>
        <v>67.397800635548478</v>
      </c>
      <c r="DO825" s="431">
        <f t="shared" si="173"/>
        <v>1.7888944757942227E-3</v>
      </c>
      <c r="DP825" s="299">
        <f>IFERROR(IF(CA825="D",IF(DL825="A dispo.",DF825*VLOOKUP('DATI INPUT'!$F$27,TARIFFE_UD,2,FALSE),DF825*VLOOKUP(DL825,TARIFFE_UD,2,FALSE)),DF825*VLOOKUP(CB825-100,TARIFFE_UND,2,FALSE)),0)</f>
        <v>192.44394690423618</v>
      </c>
      <c r="DQ825" s="299">
        <f>IFERROR(IF(CA825="D",IF(DL825="A dispo.",DK825*VLOOKUP('DATI INPUT'!$F$27,TARIFFE_UD,3,FALSE),DK825*VLOOKUP(DL825,TARIFFE_UD,3,FALSE)),DK825*VLOOKUP(CB825-100,TARIFFE_UND,3,FALSE)),0)</f>
        <v>60.367780403072892</v>
      </c>
      <c r="DR825" s="299">
        <f t="shared" si="174"/>
        <v>252.81172730730907</v>
      </c>
    </row>
    <row r="826" spans="1:122" x14ac:dyDescent="0.25">
      <c r="A826" t="s">
        <v>7289</v>
      </c>
      <c r="B826" t="s">
        <v>7281</v>
      </c>
      <c r="C826" t="s">
        <v>7290</v>
      </c>
      <c r="D826" t="s">
        <v>7282</v>
      </c>
      <c r="E826" t="s">
        <v>268</v>
      </c>
      <c r="F826" t="s">
        <v>156</v>
      </c>
      <c r="G826" t="s">
        <v>7283</v>
      </c>
      <c r="H826" t="s">
        <v>1137</v>
      </c>
      <c r="I826" t="s">
        <v>7284</v>
      </c>
      <c r="J826" t="s">
        <v>156</v>
      </c>
      <c r="K826" t="s">
        <v>7285</v>
      </c>
      <c r="L826" t="s">
        <v>871</v>
      </c>
      <c r="M826" t="s">
        <v>7286</v>
      </c>
      <c r="N826" t="s">
        <v>1562</v>
      </c>
      <c r="O826" t="s">
        <v>873</v>
      </c>
      <c r="P826" t="s">
        <v>7287</v>
      </c>
      <c r="Q826" t="s">
        <v>374</v>
      </c>
      <c r="R826" t="s">
        <v>268</v>
      </c>
      <c r="S826" t="s">
        <v>268</v>
      </c>
      <c r="T826" t="s">
        <v>268</v>
      </c>
      <c r="U826" t="s">
        <v>268</v>
      </c>
      <c r="V826" t="s">
        <v>268</v>
      </c>
      <c r="W826" t="s">
        <v>1519</v>
      </c>
      <c r="X826" t="s">
        <v>613</v>
      </c>
      <c r="Y826" t="s">
        <v>341</v>
      </c>
      <c r="Z826" t="s">
        <v>268</v>
      </c>
      <c r="AA826" t="s">
        <v>268</v>
      </c>
      <c r="AB826" t="s">
        <v>268</v>
      </c>
      <c r="AC826" t="s">
        <v>268</v>
      </c>
      <c r="AD826" t="s">
        <v>268</v>
      </c>
      <c r="AE826" t="s">
        <v>287</v>
      </c>
      <c r="AF826" t="s">
        <v>1811</v>
      </c>
      <c r="AG826" t="s">
        <v>875</v>
      </c>
      <c r="AH826" t="s">
        <v>1812</v>
      </c>
      <c r="AI826" t="s">
        <v>1039</v>
      </c>
      <c r="AJ826" t="s">
        <v>268</v>
      </c>
      <c r="AK826" t="s">
        <v>366</v>
      </c>
      <c r="AL826" t="s">
        <v>268</v>
      </c>
      <c r="AM826" t="s">
        <v>411</v>
      </c>
      <c r="AN826" t="s">
        <v>268</v>
      </c>
      <c r="AO826" t="s">
        <v>268</v>
      </c>
      <c r="AP826" t="s">
        <v>268</v>
      </c>
      <c r="AQ826" t="s">
        <v>268</v>
      </c>
      <c r="AR826" t="s">
        <v>268</v>
      </c>
      <c r="AS826" t="s">
        <v>268</v>
      </c>
      <c r="AT826" t="s">
        <v>268</v>
      </c>
      <c r="AU826" t="s">
        <v>268</v>
      </c>
      <c r="AV826" t="s">
        <v>268</v>
      </c>
      <c r="AW826" t="s">
        <v>268</v>
      </c>
      <c r="AX826" t="s">
        <v>268</v>
      </c>
      <c r="AY826" t="s">
        <v>268</v>
      </c>
      <c r="AZ826" t="s">
        <v>268</v>
      </c>
      <c r="BA826" t="s">
        <v>268</v>
      </c>
      <c r="BB826" t="s">
        <v>268</v>
      </c>
      <c r="BC826" t="s">
        <v>268</v>
      </c>
      <c r="BD826" t="s">
        <v>268</v>
      </c>
      <c r="BE826" t="s">
        <v>268</v>
      </c>
      <c r="BF826" t="s">
        <v>268</v>
      </c>
      <c r="BG826" t="s">
        <v>268</v>
      </c>
      <c r="BH826" t="s">
        <v>268</v>
      </c>
      <c r="BI826" t="s">
        <v>268</v>
      </c>
      <c r="BJ826" t="s">
        <v>268</v>
      </c>
      <c r="BK826" t="s">
        <v>268</v>
      </c>
      <c r="BL826" t="s">
        <v>268</v>
      </c>
      <c r="BM826" t="s">
        <v>268</v>
      </c>
      <c r="BN826" t="s">
        <v>268</v>
      </c>
      <c r="BO826" t="s">
        <v>268</v>
      </c>
      <c r="BP826" t="s">
        <v>268</v>
      </c>
      <c r="BQ826" t="s">
        <v>268</v>
      </c>
      <c r="BR826" t="s">
        <v>268</v>
      </c>
      <c r="BS826" t="s">
        <v>268</v>
      </c>
      <c r="BT826" t="s">
        <v>268</v>
      </c>
      <c r="BU826" t="s">
        <v>268</v>
      </c>
      <c r="BV826" t="s">
        <v>268</v>
      </c>
      <c r="BW826" t="s">
        <v>268</v>
      </c>
      <c r="BX826" t="s">
        <v>268</v>
      </c>
      <c r="BY826">
        <v>39</v>
      </c>
      <c r="BZ826">
        <v>39</v>
      </c>
      <c r="CA826" t="s">
        <v>142</v>
      </c>
      <c r="CB826" s="356">
        <v>123</v>
      </c>
      <c r="CC826" t="s">
        <v>1817</v>
      </c>
      <c r="CD826" t="s">
        <v>268</v>
      </c>
      <c r="CE826" t="s">
        <v>268</v>
      </c>
      <c r="CF826" t="s">
        <v>268</v>
      </c>
      <c r="CG826" t="s">
        <v>268</v>
      </c>
      <c r="CH826" t="s">
        <v>268</v>
      </c>
      <c r="CI826" t="s">
        <v>268</v>
      </c>
      <c r="CJ826" t="s">
        <v>268</v>
      </c>
      <c r="CK826" t="s">
        <v>268</v>
      </c>
      <c r="CL826" t="s">
        <v>7291</v>
      </c>
      <c r="CM826" t="s">
        <v>11224</v>
      </c>
      <c r="CN826">
        <v>24.72</v>
      </c>
      <c r="CO826" t="s">
        <v>268</v>
      </c>
      <c r="CP826">
        <v>24.72</v>
      </c>
      <c r="CQ826">
        <v>365</v>
      </c>
      <c r="CR826" t="s">
        <v>878</v>
      </c>
      <c r="CS826" t="s">
        <v>11225</v>
      </c>
      <c r="CT826" t="s">
        <v>11226</v>
      </c>
      <c r="CU826" t="s">
        <v>11227</v>
      </c>
      <c r="CV826" t="s">
        <v>268</v>
      </c>
      <c r="CW826" t="s">
        <v>268</v>
      </c>
      <c r="CX826" t="s">
        <v>268</v>
      </c>
      <c r="CY826" t="s">
        <v>268</v>
      </c>
      <c r="CZ826" t="s">
        <v>268</v>
      </c>
      <c r="DA826" t="s">
        <v>268</v>
      </c>
      <c r="DB826" s="429">
        <f t="shared" si="162"/>
        <v>0</v>
      </c>
      <c r="DC826" s="284">
        <f t="shared" si="163"/>
        <v>0</v>
      </c>
      <c r="DD826" s="284">
        <f t="shared" si="164"/>
        <v>0</v>
      </c>
      <c r="DE826" s="284">
        <f t="shared" si="165"/>
        <v>0</v>
      </c>
      <c r="DF826" s="295">
        <f t="shared" si="166"/>
        <v>39</v>
      </c>
      <c r="DG826" s="284">
        <f t="shared" si="167"/>
        <v>1</v>
      </c>
      <c r="DH826" s="284">
        <f t="shared" si="168"/>
        <v>0</v>
      </c>
      <c r="DI826" s="284">
        <f t="shared" si="169"/>
        <v>0</v>
      </c>
      <c r="DJ826" s="284">
        <f t="shared" si="170"/>
        <v>0</v>
      </c>
      <c r="DK826" s="295">
        <f t="shared" si="171"/>
        <v>0</v>
      </c>
      <c r="DL826" s="297" t="str">
        <f t="shared" si="172"/>
        <v>A dispo.</v>
      </c>
      <c r="DM826" s="430">
        <f>IFERROR(IF(CA826="D",IF(DL826="A dispo.",DF826*VLOOKUP('DATI INPUT'!$F$27,TARIFFE_UD,4,FALSE),DF826*VLOOKUP(DL826,TARIFFE_UD,4,FALSE)),DF826*VLOOKUP(CB826-100,TARIFFE_UND,4,FALSE)),0)</f>
        <v>24.721504288469816</v>
      </c>
      <c r="DN826" s="430">
        <f>IFERROR(IF(CA826="D",IF(DL826="A dispo.",DK826*VLOOKUP('DATI INPUT'!$F$27,TARIFFE_UD,5,FALSE),DK826*VLOOKUP(DL826,TARIFFE_UD,5,FALSE)),DK826*VLOOKUP(CB826-100,TARIFFE_UND,5,FALSE)),0)</f>
        <v>0</v>
      </c>
      <c r="DO826" s="431">
        <f t="shared" si="173"/>
        <v>1.5042884698175385E-3</v>
      </c>
      <c r="DP826" s="299">
        <f>IFERROR(IF(CA826="D",IF(DL826="A dispo.",DF826*VLOOKUP('DATI INPUT'!$F$27,TARIFFE_UD,2,FALSE),DF826*VLOOKUP(DL826,TARIFFE_UD,2,FALSE)),DF826*VLOOKUP(CB826-100,TARIFFE_UND,2,FALSE)),0)</f>
        <v>30.886065552531729</v>
      </c>
      <c r="DQ826" s="299">
        <f>IFERROR(IF(CA826="D",IF(DL826="A dispo.",DK826*VLOOKUP('DATI INPUT'!$F$27,TARIFFE_UD,3,FALSE),DK826*VLOOKUP(DL826,TARIFFE_UD,3,FALSE)),DK826*VLOOKUP(CB826-100,TARIFFE_UND,3,FALSE)),0)</f>
        <v>0</v>
      </c>
      <c r="DR826" s="299">
        <f t="shared" si="174"/>
        <v>30.886065552531729</v>
      </c>
    </row>
    <row r="827" spans="1:122" x14ac:dyDescent="0.25">
      <c r="A827" t="s">
        <v>7292</v>
      </c>
      <c r="B827" t="s">
        <v>7293</v>
      </c>
      <c r="C827" t="s">
        <v>7294</v>
      </c>
      <c r="D827" t="s">
        <v>10543</v>
      </c>
      <c r="E827" t="s">
        <v>268</v>
      </c>
      <c r="F827" t="s">
        <v>156</v>
      </c>
      <c r="G827" t="s">
        <v>7296</v>
      </c>
      <c r="H827" t="s">
        <v>7297</v>
      </c>
      <c r="I827" t="s">
        <v>318</v>
      </c>
      <c r="J827" t="s">
        <v>274</v>
      </c>
      <c r="K827" t="s">
        <v>7298</v>
      </c>
      <c r="L827" t="s">
        <v>1016</v>
      </c>
      <c r="M827" t="s">
        <v>7299</v>
      </c>
      <c r="N827" t="s">
        <v>152</v>
      </c>
      <c r="O827" t="s">
        <v>1270</v>
      </c>
      <c r="P827" t="s">
        <v>7300</v>
      </c>
      <c r="Q827" t="s">
        <v>1380</v>
      </c>
      <c r="R827" t="s">
        <v>154</v>
      </c>
      <c r="S827" t="s">
        <v>268</v>
      </c>
      <c r="T827" t="s">
        <v>268</v>
      </c>
      <c r="U827" t="s">
        <v>268</v>
      </c>
      <c r="V827" t="s">
        <v>268</v>
      </c>
      <c r="W827" t="s">
        <v>7301</v>
      </c>
      <c r="X827" t="s">
        <v>3754</v>
      </c>
      <c r="Y827" t="s">
        <v>309</v>
      </c>
      <c r="Z827" t="s">
        <v>268</v>
      </c>
      <c r="AA827" t="s">
        <v>268</v>
      </c>
      <c r="AB827" t="s">
        <v>268</v>
      </c>
      <c r="AC827" t="s">
        <v>268</v>
      </c>
      <c r="AD827" t="s">
        <v>268</v>
      </c>
      <c r="AE827" t="s">
        <v>287</v>
      </c>
      <c r="AF827" t="s">
        <v>1811</v>
      </c>
      <c r="AG827" t="s">
        <v>875</v>
      </c>
      <c r="AH827" t="s">
        <v>2047</v>
      </c>
      <c r="AI827" t="s">
        <v>6235</v>
      </c>
      <c r="AJ827" t="s">
        <v>268</v>
      </c>
      <c r="AK827" t="s">
        <v>366</v>
      </c>
      <c r="AL827" t="s">
        <v>268</v>
      </c>
      <c r="AM827" t="s">
        <v>288</v>
      </c>
      <c r="AN827" t="s">
        <v>268</v>
      </c>
      <c r="AO827" t="s">
        <v>268</v>
      </c>
      <c r="AP827" t="s">
        <v>268</v>
      </c>
      <c r="AQ827" t="s">
        <v>268</v>
      </c>
      <c r="AR827" t="s">
        <v>268</v>
      </c>
      <c r="AS827" t="s">
        <v>268</v>
      </c>
      <c r="AT827" t="s">
        <v>268</v>
      </c>
      <c r="AU827" t="s">
        <v>268</v>
      </c>
      <c r="AV827" t="s">
        <v>268</v>
      </c>
      <c r="AW827" t="s">
        <v>268</v>
      </c>
      <c r="AX827" t="s">
        <v>268</v>
      </c>
      <c r="AY827" t="s">
        <v>268</v>
      </c>
      <c r="AZ827" t="s">
        <v>268</v>
      </c>
      <c r="BA827" t="s">
        <v>268</v>
      </c>
      <c r="BB827" t="s">
        <v>268</v>
      </c>
      <c r="BC827" t="s">
        <v>268</v>
      </c>
      <c r="BD827" t="s">
        <v>268</v>
      </c>
      <c r="BE827" t="s">
        <v>268</v>
      </c>
      <c r="BF827" t="s">
        <v>268</v>
      </c>
      <c r="BG827" t="s">
        <v>268</v>
      </c>
      <c r="BH827" t="s">
        <v>268</v>
      </c>
      <c r="BI827" t="s">
        <v>268</v>
      </c>
      <c r="BJ827" t="s">
        <v>268</v>
      </c>
      <c r="BK827" t="s">
        <v>268</v>
      </c>
      <c r="BL827" t="s">
        <v>268</v>
      </c>
      <c r="BM827" t="s">
        <v>268</v>
      </c>
      <c r="BN827" t="s">
        <v>268</v>
      </c>
      <c r="BO827" t="s">
        <v>268</v>
      </c>
      <c r="BP827" t="s">
        <v>268</v>
      </c>
      <c r="BQ827" t="s">
        <v>268</v>
      </c>
      <c r="BR827" t="s">
        <v>268</v>
      </c>
      <c r="BS827" t="s">
        <v>268</v>
      </c>
      <c r="BT827" t="s">
        <v>268</v>
      </c>
      <c r="BU827" t="s">
        <v>268</v>
      </c>
      <c r="BV827" t="s">
        <v>268</v>
      </c>
      <c r="BW827" t="s">
        <v>268</v>
      </c>
      <c r="BX827" t="s">
        <v>268</v>
      </c>
      <c r="BY827">
        <v>61.93</v>
      </c>
      <c r="BZ827">
        <v>61.93</v>
      </c>
      <c r="CA827" t="s">
        <v>142</v>
      </c>
      <c r="CB827" s="356">
        <v>122</v>
      </c>
      <c r="CC827" t="s">
        <v>876</v>
      </c>
      <c r="CD827" t="s">
        <v>268</v>
      </c>
      <c r="CE827" t="s">
        <v>268</v>
      </c>
      <c r="CF827" t="s">
        <v>268</v>
      </c>
      <c r="CG827" t="s">
        <v>268</v>
      </c>
      <c r="CH827" t="s">
        <v>268</v>
      </c>
      <c r="CI827" t="s">
        <v>268</v>
      </c>
      <c r="CJ827" t="s">
        <v>268</v>
      </c>
      <c r="CK827" t="s">
        <v>268</v>
      </c>
      <c r="CL827" t="s">
        <v>6814</v>
      </c>
      <c r="CM827" t="s">
        <v>11224</v>
      </c>
      <c r="CN827">
        <v>106.66</v>
      </c>
      <c r="CO827" t="s">
        <v>268</v>
      </c>
      <c r="CP827">
        <v>106.66</v>
      </c>
      <c r="CQ827">
        <v>365</v>
      </c>
      <c r="CR827" t="s">
        <v>878</v>
      </c>
      <c r="CS827" t="s">
        <v>11225</v>
      </c>
      <c r="CT827" t="s">
        <v>11226</v>
      </c>
      <c r="CU827" t="s">
        <v>11227</v>
      </c>
      <c r="CV827" t="s">
        <v>268</v>
      </c>
      <c r="CW827" t="s">
        <v>268</v>
      </c>
      <c r="CX827" t="s">
        <v>268</v>
      </c>
      <c r="CY827" t="s">
        <v>268</v>
      </c>
      <c r="CZ827" t="s">
        <v>268</v>
      </c>
      <c r="DA827" t="s">
        <v>268</v>
      </c>
      <c r="DB827" s="429">
        <f t="shared" si="162"/>
        <v>0</v>
      </c>
      <c r="DC827" s="284">
        <f t="shared" si="163"/>
        <v>0</v>
      </c>
      <c r="DD827" s="284">
        <f t="shared" si="164"/>
        <v>0</v>
      </c>
      <c r="DE827" s="284">
        <f t="shared" si="165"/>
        <v>0</v>
      </c>
      <c r="DF827" s="295">
        <f t="shared" si="166"/>
        <v>61.93</v>
      </c>
      <c r="DG827" s="284">
        <f t="shared" si="167"/>
        <v>0</v>
      </c>
      <c r="DH827" s="284">
        <f t="shared" si="168"/>
        <v>0</v>
      </c>
      <c r="DI827" s="284">
        <f t="shared" si="169"/>
        <v>0</v>
      </c>
      <c r="DJ827" s="284">
        <f t="shared" si="170"/>
        <v>0</v>
      </c>
      <c r="DK827" s="295">
        <f t="shared" si="171"/>
        <v>1</v>
      </c>
      <c r="DL827" s="297" t="str">
        <f t="shared" si="172"/>
        <v>A dispo.</v>
      </c>
      <c r="DM827" s="430">
        <f>IFERROR(IF(CA827="D",IF(DL827="A dispo.",DF827*VLOOKUP('DATI INPUT'!$F$27,TARIFFE_UD,4,FALSE),DF827*VLOOKUP(DL827,TARIFFE_UD,4,FALSE)),DF827*VLOOKUP(CB827-100,TARIFFE_UND,4,FALSE)),0)</f>
        <v>39.256481040639379</v>
      </c>
      <c r="DN827" s="430">
        <f>IFERROR(IF(CA827="D",IF(DL827="A dispo.",DK827*VLOOKUP('DATI INPUT'!$F$27,TARIFFE_UD,5,FALSE),DK827*VLOOKUP(DL827,TARIFFE_UD,5,FALSE)),DK827*VLOOKUP(CB827-100,TARIFFE_UND,5,FALSE)),0)</f>
        <v>67.397800635548478</v>
      </c>
      <c r="DO827" s="431">
        <f t="shared" si="173"/>
        <v>-5.7183238121467639E-3</v>
      </c>
      <c r="DP827" s="299">
        <f>IFERROR(IF(CA827="D",IF(DL827="A dispo.",DF827*VLOOKUP('DATI INPUT'!$F$27,TARIFFE_UD,2,FALSE),DF827*VLOOKUP(DL827,TARIFFE_UD,2,FALSE)),DF827*VLOOKUP(CB827-100,TARIFFE_UND,2,FALSE)),0)</f>
        <v>49.04548819662282</v>
      </c>
      <c r="DQ827" s="299">
        <f>IFERROR(IF(CA827="D",IF(DL827="A dispo.",DK827*VLOOKUP('DATI INPUT'!$F$27,TARIFFE_UD,3,FALSE),DK827*VLOOKUP(DL827,TARIFFE_UD,3,FALSE)),DK827*VLOOKUP(CB827-100,TARIFFE_UND,3,FALSE)),0)</f>
        <v>60.367780403072892</v>
      </c>
      <c r="DR827" s="299">
        <f t="shared" si="174"/>
        <v>109.41326859969571</v>
      </c>
    </row>
    <row r="828" spans="1:122" x14ac:dyDescent="0.25">
      <c r="A828" t="s">
        <v>7302</v>
      </c>
      <c r="B828" t="s">
        <v>7303</v>
      </c>
      <c r="C828" t="s">
        <v>814</v>
      </c>
      <c r="D828" t="s">
        <v>7304</v>
      </c>
      <c r="E828" t="s">
        <v>7305</v>
      </c>
      <c r="F828" t="s">
        <v>156</v>
      </c>
      <c r="G828" t="s">
        <v>7306</v>
      </c>
      <c r="H828" t="s">
        <v>1137</v>
      </c>
      <c r="I828" t="s">
        <v>7307</v>
      </c>
      <c r="J828" t="s">
        <v>274</v>
      </c>
      <c r="K828" t="s">
        <v>7308</v>
      </c>
      <c r="L828" t="s">
        <v>871</v>
      </c>
      <c r="M828" t="s">
        <v>7309</v>
      </c>
      <c r="N828" t="s">
        <v>984</v>
      </c>
      <c r="O828" t="s">
        <v>873</v>
      </c>
      <c r="P828" t="s">
        <v>3006</v>
      </c>
      <c r="Q828" t="s">
        <v>282</v>
      </c>
      <c r="R828" t="s">
        <v>268</v>
      </c>
      <c r="S828" t="s">
        <v>268</v>
      </c>
      <c r="T828" t="s">
        <v>268</v>
      </c>
      <c r="U828" t="s">
        <v>268</v>
      </c>
      <c r="V828" t="s">
        <v>268</v>
      </c>
      <c r="W828" t="s">
        <v>7309</v>
      </c>
      <c r="X828" t="s">
        <v>3006</v>
      </c>
      <c r="Y828" t="s">
        <v>282</v>
      </c>
      <c r="Z828" t="s">
        <v>268</v>
      </c>
      <c r="AA828" t="s">
        <v>268</v>
      </c>
      <c r="AB828" t="s">
        <v>268</v>
      </c>
      <c r="AC828" t="s">
        <v>268</v>
      </c>
      <c r="AD828" t="s">
        <v>268</v>
      </c>
      <c r="AE828" t="s">
        <v>268</v>
      </c>
      <c r="AF828" t="s">
        <v>268</v>
      </c>
      <c r="AG828" t="s">
        <v>268</v>
      </c>
      <c r="AH828" t="s">
        <v>268</v>
      </c>
      <c r="AI828" t="s">
        <v>268</v>
      </c>
      <c r="AJ828" t="s">
        <v>268</v>
      </c>
      <c r="AK828" t="s">
        <v>268</v>
      </c>
      <c r="AL828" t="s">
        <v>268</v>
      </c>
      <c r="AM828" t="s">
        <v>268</v>
      </c>
      <c r="AN828" t="s">
        <v>268</v>
      </c>
      <c r="AO828" t="s">
        <v>268</v>
      </c>
      <c r="AP828" t="s">
        <v>268</v>
      </c>
      <c r="AQ828" t="s">
        <v>268</v>
      </c>
      <c r="AR828" t="s">
        <v>268</v>
      </c>
      <c r="AS828" t="s">
        <v>268</v>
      </c>
      <c r="AT828" t="s">
        <v>268</v>
      </c>
      <c r="AU828" t="s">
        <v>268</v>
      </c>
      <c r="AV828" t="s">
        <v>268</v>
      </c>
      <c r="AW828" t="s">
        <v>268</v>
      </c>
      <c r="AX828" t="s">
        <v>268</v>
      </c>
      <c r="AY828" t="s">
        <v>268</v>
      </c>
      <c r="AZ828" t="s">
        <v>268</v>
      </c>
      <c r="BA828" t="s">
        <v>268</v>
      </c>
      <c r="BB828" t="s">
        <v>268</v>
      </c>
      <c r="BC828" t="s">
        <v>268</v>
      </c>
      <c r="BD828" t="s">
        <v>268</v>
      </c>
      <c r="BE828" t="s">
        <v>268</v>
      </c>
      <c r="BF828" t="s">
        <v>268</v>
      </c>
      <c r="BG828" t="s">
        <v>268</v>
      </c>
      <c r="BH828" t="s">
        <v>268</v>
      </c>
      <c r="BI828" t="s">
        <v>268</v>
      </c>
      <c r="BJ828" t="s">
        <v>268</v>
      </c>
      <c r="BK828" t="s">
        <v>268</v>
      </c>
      <c r="BL828" t="s">
        <v>268</v>
      </c>
      <c r="BM828" t="s">
        <v>268</v>
      </c>
      <c r="BN828" t="s">
        <v>268</v>
      </c>
      <c r="BO828" t="s">
        <v>268</v>
      </c>
      <c r="BP828" t="s">
        <v>268</v>
      </c>
      <c r="BQ828" t="s">
        <v>268</v>
      </c>
      <c r="BR828" t="s">
        <v>268</v>
      </c>
      <c r="BS828" t="s">
        <v>268</v>
      </c>
      <c r="BT828" t="s">
        <v>268</v>
      </c>
      <c r="BU828" t="s">
        <v>268</v>
      </c>
      <c r="BV828" t="s">
        <v>268</v>
      </c>
      <c r="BW828" t="s">
        <v>268</v>
      </c>
      <c r="BX828" t="s">
        <v>268</v>
      </c>
      <c r="BY828">
        <v>59</v>
      </c>
      <c r="BZ828">
        <v>59</v>
      </c>
      <c r="CA828" t="s">
        <v>142</v>
      </c>
      <c r="CB828" s="356">
        <v>122</v>
      </c>
      <c r="CC828" t="s">
        <v>876</v>
      </c>
      <c r="CD828" t="s">
        <v>268</v>
      </c>
      <c r="CE828" t="s">
        <v>268</v>
      </c>
      <c r="CF828" s="356">
        <v>3</v>
      </c>
      <c r="CG828" t="s">
        <v>268</v>
      </c>
      <c r="CH828" t="s">
        <v>268</v>
      </c>
      <c r="CI828" t="s">
        <v>268</v>
      </c>
      <c r="CJ828" t="s">
        <v>268</v>
      </c>
      <c r="CK828" t="s">
        <v>268</v>
      </c>
      <c r="CL828" t="s">
        <v>7310</v>
      </c>
      <c r="CM828" t="s">
        <v>11224</v>
      </c>
      <c r="CN828">
        <v>104.8</v>
      </c>
      <c r="CO828" t="s">
        <v>268</v>
      </c>
      <c r="CP828">
        <v>104.8</v>
      </c>
      <c r="CQ828">
        <v>365</v>
      </c>
      <c r="CR828" t="s">
        <v>878</v>
      </c>
      <c r="CS828" t="s">
        <v>11225</v>
      </c>
      <c r="CT828" t="s">
        <v>11226</v>
      </c>
      <c r="CU828" t="s">
        <v>11227</v>
      </c>
      <c r="CV828" t="s">
        <v>268</v>
      </c>
      <c r="CW828" t="s">
        <v>268</v>
      </c>
      <c r="CX828" t="s">
        <v>268</v>
      </c>
      <c r="CY828" t="s">
        <v>268</v>
      </c>
      <c r="CZ828" t="s">
        <v>268</v>
      </c>
      <c r="DA828" t="s">
        <v>268</v>
      </c>
      <c r="DB828" s="429">
        <f t="shared" si="162"/>
        <v>0</v>
      </c>
      <c r="DC828" s="284">
        <f t="shared" si="163"/>
        <v>0</v>
      </c>
      <c r="DD828" s="284">
        <f t="shared" si="164"/>
        <v>0</v>
      </c>
      <c r="DE828" s="284">
        <f t="shared" si="165"/>
        <v>0</v>
      </c>
      <c r="DF828" s="295">
        <f t="shared" si="166"/>
        <v>59</v>
      </c>
      <c r="DG828" s="284">
        <f t="shared" si="167"/>
        <v>0</v>
      </c>
      <c r="DH828" s="284">
        <f t="shared" si="168"/>
        <v>0</v>
      </c>
      <c r="DI828" s="284">
        <f t="shared" si="169"/>
        <v>0</v>
      </c>
      <c r="DJ828" s="284">
        <f t="shared" si="170"/>
        <v>0</v>
      </c>
      <c r="DK828" s="295">
        <f t="shared" si="171"/>
        <v>1</v>
      </c>
      <c r="DL828" s="297">
        <f t="shared" si="172"/>
        <v>3</v>
      </c>
      <c r="DM828" s="430">
        <f>IFERROR(IF(CA828="D",IF(DL828="A dispo.",DF828*VLOOKUP('DATI INPUT'!$F$27,TARIFFE_UD,4,FALSE),DF828*VLOOKUP(DL828,TARIFFE_UD,4,FALSE)),DF828*VLOOKUP(CB828-100,TARIFFE_UND,4,FALSE)),0)</f>
        <v>37.399198795377416</v>
      </c>
      <c r="DN828" s="430">
        <f>IFERROR(IF(CA828="D",IF(DL828="A dispo.",DK828*VLOOKUP('DATI INPUT'!$F$27,TARIFFE_UD,5,FALSE),DK828*VLOOKUP(DL828,TARIFFE_UD,5,FALSE)),DK828*VLOOKUP(CB828-100,TARIFFE_UND,5,FALSE)),0)</f>
        <v>67.397800635548478</v>
      </c>
      <c r="DO828" s="431">
        <f t="shared" si="173"/>
        <v>-3.0005690741035096E-3</v>
      </c>
      <c r="DP828" s="299">
        <f>IFERROR(IF(CA828="D",IF(DL828="A dispo.",DF828*VLOOKUP('DATI INPUT'!$F$27,TARIFFE_UD,2,FALSE),DF828*VLOOKUP(DL828,TARIFFE_UD,2,FALSE)),DF828*VLOOKUP(CB828-100,TARIFFE_UND,2,FALSE)),0)</f>
        <v>46.725073528189029</v>
      </c>
      <c r="DQ828" s="299">
        <f>IFERROR(IF(CA828="D",IF(DL828="A dispo.",DK828*VLOOKUP('DATI INPUT'!$F$27,TARIFFE_UD,3,FALSE),DK828*VLOOKUP(DL828,TARIFFE_UD,3,FALSE)),DK828*VLOOKUP(CB828-100,TARIFFE_UND,3,FALSE)),0)</f>
        <v>60.367780403072892</v>
      </c>
      <c r="DR828" s="299">
        <f t="shared" si="174"/>
        <v>107.09285393126191</v>
      </c>
    </row>
    <row r="829" spans="1:122" x14ac:dyDescent="0.25">
      <c r="A829" t="s">
        <v>11253</v>
      </c>
      <c r="B829" t="s">
        <v>7312</v>
      </c>
      <c r="C829" t="s">
        <v>7313</v>
      </c>
      <c r="D829" t="s">
        <v>7314</v>
      </c>
      <c r="E829" t="s">
        <v>268</v>
      </c>
      <c r="F829" t="s">
        <v>156</v>
      </c>
      <c r="G829" t="s">
        <v>7315</v>
      </c>
      <c r="H829" t="s">
        <v>3615</v>
      </c>
      <c r="I829" t="s">
        <v>7316</v>
      </c>
      <c r="J829" t="s">
        <v>274</v>
      </c>
      <c r="K829" t="s">
        <v>7317</v>
      </c>
      <c r="L829" t="s">
        <v>984</v>
      </c>
      <c r="M829" t="s">
        <v>7318</v>
      </c>
      <c r="N829" t="s">
        <v>152</v>
      </c>
      <c r="O829" t="s">
        <v>5932</v>
      </c>
      <c r="P829" t="s">
        <v>2256</v>
      </c>
      <c r="Q829" t="s">
        <v>346</v>
      </c>
      <c r="R829" t="s">
        <v>268</v>
      </c>
      <c r="S829" t="s">
        <v>268</v>
      </c>
      <c r="T829" t="s">
        <v>268</v>
      </c>
      <c r="U829" t="s">
        <v>268</v>
      </c>
      <c r="V829" t="s">
        <v>268</v>
      </c>
      <c r="W829" t="s">
        <v>2292</v>
      </c>
      <c r="X829" t="s">
        <v>887</v>
      </c>
      <c r="Y829" t="s">
        <v>485</v>
      </c>
      <c r="Z829" t="s">
        <v>268</v>
      </c>
      <c r="AA829" t="s">
        <v>268</v>
      </c>
      <c r="AB829" t="s">
        <v>268</v>
      </c>
      <c r="AC829" t="s">
        <v>268</v>
      </c>
      <c r="AD829" t="s">
        <v>268</v>
      </c>
      <c r="AE829" t="s">
        <v>287</v>
      </c>
      <c r="AF829" t="s">
        <v>1811</v>
      </c>
      <c r="AG829" t="s">
        <v>875</v>
      </c>
      <c r="AH829" t="s">
        <v>1848</v>
      </c>
      <c r="AI829" t="s">
        <v>2293</v>
      </c>
      <c r="AJ829" t="s">
        <v>268</v>
      </c>
      <c r="AK829" t="s">
        <v>511</v>
      </c>
      <c r="AL829" t="s">
        <v>268</v>
      </c>
      <c r="AM829" t="s">
        <v>268</v>
      </c>
      <c r="AN829" t="s">
        <v>287</v>
      </c>
      <c r="AO829" t="s">
        <v>1811</v>
      </c>
      <c r="AP829" t="s">
        <v>875</v>
      </c>
      <c r="AQ829" t="s">
        <v>1848</v>
      </c>
      <c r="AR829" t="s">
        <v>2293</v>
      </c>
      <c r="AS829" t="s">
        <v>268</v>
      </c>
      <c r="AT829" t="s">
        <v>758</v>
      </c>
      <c r="AU829" t="s">
        <v>268</v>
      </c>
      <c r="AV829" t="s">
        <v>405</v>
      </c>
      <c r="AW829" t="s">
        <v>268</v>
      </c>
      <c r="AX829" t="s">
        <v>268</v>
      </c>
      <c r="AY829" t="s">
        <v>268</v>
      </c>
      <c r="AZ829" t="s">
        <v>268</v>
      </c>
      <c r="BA829" t="s">
        <v>268</v>
      </c>
      <c r="BB829" t="s">
        <v>268</v>
      </c>
      <c r="BC829" t="s">
        <v>268</v>
      </c>
      <c r="BD829" t="s">
        <v>268</v>
      </c>
      <c r="BE829" t="s">
        <v>268</v>
      </c>
      <c r="BF829" t="s">
        <v>268</v>
      </c>
      <c r="BG829" t="s">
        <v>268</v>
      </c>
      <c r="BH829" t="s">
        <v>268</v>
      </c>
      <c r="BI829" t="s">
        <v>268</v>
      </c>
      <c r="BJ829" t="s">
        <v>268</v>
      </c>
      <c r="BK829" t="s">
        <v>268</v>
      </c>
      <c r="BL829" t="s">
        <v>268</v>
      </c>
      <c r="BM829" t="s">
        <v>268</v>
      </c>
      <c r="BN829" t="s">
        <v>268</v>
      </c>
      <c r="BO829" t="s">
        <v>268</v>
      </c>
      <c r="BP829" t="s">
        <v>268</v>
      </c>
      <c r="BQ829" t="s">
        <v>268</v>
      </c>
      <c r="BR829" t="s">
        <v>268</v>
      </c>
      <c r="BS829" t="s">
        <v>268</v>
      </c>
      <c r="BT829" t="s">
        <v>268</v>
      </c>
      <c r="BU829" t="s">
        <v>268</v>
      </c>
      <c r="BV829" t="s">
        <v>268</v>
      </c>
      <c r="BW829" t="s">
        <v>268</v>
      </c>
      <c r="BX829" t="s">
        <v>268</v>
      </c>
      <c r="BY829">
        <v>64.33</v>
      </c>
      <c r="BZ829">
        <v>64.33</v>
      </c>
      <c r="CA829" t="s">
        <v>142</v>
      </c>
      <c r="CB829" s="356">
        <v>122</v>
      </c>
      <c r="CC829" t="s">
        <v>876</v>
      </c>
      <c r="CD829" t="s">
        <v>268</v>
      </c>
      <c r="CE829" t="s">
        <v>268</v>
      </c>
      <c r="CF829" t="s">
        <v>268</v>
      </c>
      <c r="CG829" t="s">
        <v>268</v>
      </c>
      <c r="CH829" t="s">
        <v>268</v>
      </c>
      <c r="CI829" t="s">
        <v>268</v>
      </c>
      <c r="CJ829" t="s">
        <v>268</v>
      </c>
      <c r="CK829" t="s">
        <v>268</v>
      </c>
      <c r="CL829" t="s">
        <v>7319</v>
      </c>
      <c r="CM829" t="s">
        <v>11224</v>
      </c>
      <c r="CN829">
        <v>108.18</v>
      </c>
      <c r="CO829" t="s">
        <v>268</v>
      </c>
      <c r="CP829">
        <v>108.18</v>
      </c>
      <c r="CQ829">
        <v>365</v>
      </c>
      <c r="CR829" t="s">
        <v>878</v>
      </c>
      <c r="CS829" t="s">
        <v>11225</v>
      </c>
      <c r="CT829" t="s">
        <v>11226</v>
      </c>
      <c r="CU829" t="s">
        <v>11227</v>
      </c>
      <c r="CV829" t="s">
        <v>268</v>
      </c>
      <c r="CW829" t="s">
        <v>268</v>
      </c>
      <c r="CX829" t="s">
        <v>268</v>
      </c>
      <c r="CY829" t="s">
        <v>268</v>
      </c>
      <c r="CZ829" t="s">
        <v>268</v>
      </c>
      <c r="DA829" t="s">
        <v>268</v>
      </c>
      <c r="DB829" s="429">
        <f t="shared" si="162"/>
        <v>0</v>
      </c>
      <c r="DC829" s="284">
        <f t="shared" si="163"/>
        <v>0</v>
      </c>
      <c r="DD829" s="284">
        <f t="shared" si="164"/>
        <v>0</v>
      </c>
      <c r="DE829" s="284">
        <f t="shared" si="165"/>
        <v>0</v>
      </c>
      <c r="DF829" s="295">
        <f t="shared" si="166"/>
        <v>64.33</v>
      </c>
      <c r="DG829" s="284">
        <f t="shared" si="167"/>
        <v>0</v>
      </c>
      <c r="DH829" s="284">
        <f t="shared" si="168"/>
        <v>0</v>
      </c>
      <c r="DI829" s="284">
        <f t="shared" si="169"/>
        <v>0</v>
      </c>
      <c r="DJ829" s="284">
        <f t="shared" si="170"/>
        <v>0</v>
      </c>
      <c r="DK829" s="295">
        <f t="shared" si="171"/>
        <v>1</v>
      </c>
      <c r="DL829" s="297" t="str">
        <f t="shared" si="172"/>
        <v>A dispo.</v>
      </c>
      <c r="DM829" s="430">
        <f>IFERROR(IF(CA829="D",IF(DL829="A dispo.",DF829*VLOOKUP('DATI INPUT'!$F$27,TARIFFE_UD,4,FALSE),DF829*VLOOKUP(DL829,TARIFFE_UD,4,FALSE)),DF829*VLOOKUP(CB829-100,TARIFFE_UND,4,FALSE)),0)</f>
        <v>40.777804381468286</v>
      </c>
      <c r="DN829" s="430">
        <f>IFERROR(IF(CA829="D",IF(DL829="A dispo.",DK829*VLOOKUP('DATI INPUT'!$F$27,TARIFFE_UD,5,FALSE),DK829*VLOOKUP(DL829,TARIFFE_UD,5,FALSE)),DK829*VLOOKUP(CB829-100,TARIFFE_UND,5,FALSE)),0)</f>
        <v>67.397800635548478</v>
      </c>
      <c r="DO829" s="431">
        <f t="shared" si="173"/>
        <v>-4.3949829832428122E-3</v>
      </c>
      <c r="DP829" s="299">
        <f>IFERROR(IF(CA829="D",IF(DL829="A dispo.",DF829*VLOOKUP('DATI INPUT'!$F$27,TARIFFE_UD,2,FALSE),DF829*VLOOKUP(DL829,TARIFFE_UD,2,FALSE)),DF829*VLOOKUP(CB829-100,TARIFFE_UND,2,FALSE)),0)</f>
        <v>50.946169153701696</v>
      </c>
      <c r="DQ829" s="299">
        <f>IFERROR(IF(CA829="D",IF(DL829="A dispo.",DK829*VLOOKUP('DATI INPUT'!$F$27,TARIFFE_UD,3,FALSE),DK829*VLOOKUP(DL829,TARIFFE_UD,3,FALSE)),DK829*VLOOKUP(CB829-100,TARIFFE_UND,3,FALSE)),0)</f>
        <v>60.367780403072892</v>
      </c>
      <c r="DR829" s="299">
        <f t="shared" si="174"/>
        <v>111.31394955677459</v>
      </c>
    </row>
    <row r="830" spans="1:122" x14ac:dyDescent="0.25">
      <c r="A830" t="s">
        <v>11254</v>
      </c>
      <c r="B830" t="s">
        <v>7312</v>
      </c>
      <c r="C830" t="s">
        <v>11255</v>
      </c>
      <c r="D830" t="s">
        <v>7314</v>
      </c>
      <c r="E830" t="s">
        <v>268</v>
      </c>
      <c r="F830" t="s">
        <v>156</v>
      </c>
      <c r="G830" t="s">
        <v>7315</v>
      </c>
      <c r="H830" t="s">
        <v>3615</v>
      </c>
      <c r="I830" t="s">
        <v>7316</v>
      </c>
      <c r="J830" t="s">
        <v>274</v>
      </c>
      <c r="K830" t="s">
        <v>7317</v>
      </c>
      <c r="L830" t="s">
        <v>984</v>
      </c>
      <c r="M830" t="s">
        <v>7318</v>
      </c>
      <c r="N830" t="s">
        <v>152</v>
      </c>
      <c r="O830" t="s">
        <v>5932</v>
      </c>
      <c r="P830" t="s">
        <v>2256</v>
      </c>
      <c r="Q830" t="s">
        <v>346</v>
      </c>
      <c r="R830" t="s">
        <v>268</v>
      </c>
      <c r="S830" t="s">
        <v>268</v>
      </c>
      <c r="T830" t="s">
        <v>268</v>
      </c>
      <c r="U830" t="s">
        <v>268</v>
      </c>
      <c r="V830" t="s">
        <v>268</v>
      </c>
      <c r="W830" t="s">
        <v>2292</v>
      </c>
      <c r="X830" t="s">
        <v>887</v>
      </c>
      <c r="Y830" t="s">
        <v>485</v>
      </c>
      <c r="Z830" t="s">
        <v>268</v>
      </c>
      <c r="AA830" t="s">
        <v>268</v>
      </c>
      <c r="AB830" t="s">
        <v>268</v>
      </c>
      <c r="AC830" t="s">
        <v>268</v>
      </c>
      <c r="AD830" t="s">
        <v>268</v>
      </c>
      <c r="AE830" t="s">
        <v>287</v>
      </c>
      <c r="AF830" t="s">
        <v>1811</v>
      </c>
      <c r="AG830" t="s">
        <v>875</v>
      </c>
      <c r="AH830" t="s">
        <v>1848</v>
      </c>
      <c r="AI830" t="s">
        <v>2293</v>
      </c>
      <c r="AJ830" t="s">
        <v>268</v>
      </c>
      <c r="AK830" t="s">
        <v>713</v>
      </c>
      <c r="AL830" t="s">
        <v>268</v>
      </c>
      <c r="AM830" t="s">
        <v>268</v>
      </c>
      <c r="AN830" t="s">
        <v>268</v>
      </c>
      <c r="AO830" t="s">
        <v>268</v>
      </c>
      <c r="AP830" t="s">
        <v>268</v>
      </c>
      <c r="AQ830" t="s">
        <v>268</v>
      </c>
      <c r="AR830" t="s">
        <v>268</v>
      </c>
      <c r="AS830" t="s">
        <v>268</v>
      </c>
      <c r="AT830" t="s">
        <v>268</v>
      </c>
      <c r="AU830" t="s">
        <v>268</v>
      </c>
      <c r="AV830" t="s">
        <v>268</v>
      </c>
      <c r="AW830" t="s">
        <v>268</v>
      </c>
      <c r="AX830" t="s">
        <v>268</v>
      </c>
      <c r="AY830" t="s">
        <v>268</v>
      </c>
      <c r="AZ830" t="s">
        <v>268</v>
      </c>
      <c r="BA830" t="s">
        <v>268</v>
      </c>
      <c r="BB830" t="s">
        <v>268</v>
      </c>
      <c r="BC830" t="s">
        <v>268</v>
      </c>
      <c r="BD830" t="s">
        <v>268</v>
      </c>
      <c r="BE830" t="s">
        <v>268</v>
      </c>
      <c r="BF830" t="s">
        <v>268</v>
      </c>
      <c r="BG830" t="s">
        <v>268</v>
      </c>
      <c r="BH830" t="s">
        <v>268</v>
      </c>
      <c r="BI830" t="s">
        <v>268</v>
      </c>
      <c r="BJ830" t="s">
        <v>268</v>
      </c>
      <c r="BK830" t="s">
        <v>268</v>
      </c>
      <c r="BL830" t="s">
        <v>268</v>
      </c>
      <c r="BM830" t="s">
        <v>268</v>
      </c>
      <c r="BN830" t="s">
        <v>268</v>
      </c>
      <c r="BO830" t="s">
        <v>268</v>
      </c>
      <c r="BP830" t="s">
        <v>268</v>
      </c>
      <c r="BQ830" t="s">
        <v>268</v>
      </c>
      <c r="BR830" t="s">
        <v>268</v>
      </c>
      <c r="BS830" t="s">
        <v>268</v>
      </c>
      <c r="BT830" t="s">
        <v>268</v>
      </c>
      <c r="BU830" t="s">
        <v>268</v>
      </c>
      <c r="BV830" t="s">
        <v>268</v>
      </c>
      <c r="BW830" t="s">
        <v>268</v>
      </c>
      <c r="BX830" t="s">
        <v>268</v>
      </c>
      <c r="BY830">
        <v>16</v>
      </c>
      <c r="BZ830">
        <v>16</v>
      </c>
      <c r="CA830" t="s">
        <v>142</v>
      </c>
      <c r="CB830" s="356">
        <v>123</v>
      </c>
      <c r="CC830" t="s">
        <v>1817</v>
      </c>
      <c r="CD830" t="s">
        <v>268</v>
      </c>
      <c r="CE830" t="s">
        <v>268</v>
      </c>
      <c r="CF830" t="s">
        <v>268</v>
      </c>
      <c r="CG830" t="s">
        <v>268</v>
      </c>
      <c r="CH830" t="s">
        <v>268</v>
      </c>
      <c r="CI830" t="s">
        <v>268</v>
      </c>
      <c r="CJ830" t="s">
        <v>268</v>
      </c>
      <c r="CK830" t="s">
        <v>268</v>
      </c>
      <c r="CL830" t="s">
        <v>268</v>
      </c>
      <c r="CM830" t="s">
        <v>11224</v>
      </c>
      <c r="CN830">
        <v>10.14</v>
      </c>
      <c r="CO830" t="s">
        <v>268</v>
      </c>
      <c r="CP830">
        <v>10.14</v>
      </c>
      <c r="CQ830">
        <v>365</v>
      </c>
      <c r="CR830" t="s">
        <v>878</v>
      </c>
      <c r="CS830" t="s">
        <v>11225</v>
      </c>
      <c r="CT830" t="s">
        <v>11226</v>
      </c>
      <c r="CU830" t="s">
        <v>11227</v>
      </c>
      <c r="CV830" t="s">
        <v>268</v>
      </c>
      <c r="CW830" t="s">
        <v>268</v>
      </c>
      <c r="CX830" t="s">
        <v>268</v>
      </c>
      <c r="CY830" t="s">
        <v>268</v>
      </c>
      <c r="CZ830" t="s">
        <v>268</v>
      </c>
      <c r="DA830" t="s">
        <v>268</v>
      </c>
      <c r="DB830" s="429">
        <f t="shared" si="162"/>
        <v>0</v>
      </c>
      <c r="DC830" s="284">
        <f t="shared" si="163"/>
        <v>0</v>
      </c>
      <c r="DD830" s="284">
        <f t="shared" si="164"/>
        <v>0</v>
      </c>
      <c r="DE830" s="284">
        <f t="shared" si="165"/>
        <v>0</v>
      </c>
      <c r="DF830" s="295">
        <f t="shared" si="166"/>
        <v>16</v>
      </c>
      <c r="DG830" s="284">
        <f t="shared" si="167"/>
        <v>1</v>
      </c>
      <c r="DH830" s="284">
        <f t="shared" si="168"/>
        <v>0</v>
      </c>
      <c r="DI830" s="284">
        <f t="shared" si="169"/>
        <v>0</v>
      </c>
      <c r="DJ830" s="284">
        <f t="shared" si="170"/>
        <v>0</v>
      </c>
      <c r="DK830" s="295">
        <f t="shared" si="171"/>
        <v>0</v>
      </c>
      <c r="DL830" s="297" t="str">
        <f t="shared" si="172"/>
        <v>A dispo.</v>
      </c>
      <c r="DM830" s="430">
        <f>IFERROR(IF(CA830="D",IF(DL830="A dispo.",DF830*VLOOKUP('DATI INPUT'!$F$27,TARIFFE_UD,4,FALSE),DF830*VLOOKUP(DL830,TARIFFE_UD,4,FALSE)),DF830*VLOOKUP(CB830-100,TARIFFE_UND,4,FALSE)),0)</f>
        <v>10.142155605526078</v>
      </c>
      <c r="DN830" s="430">
        <f>IFERROR(IF(CA830="D",IF(DL830="A dispo.",DK830*VLOOKUP('DATI INPUT'!$F$27,TARIFFE_UD,5,FALSE),DK830*VLOOKUP(DL830,TARIFFE_UD,5,FALSE)),DK830*VLOOKUP(CB830-100,TARIFFE_UND,5,FALSE)),0)</f>
        <v>0</v>
      </c>
      <c r="DO830" s="431">
        <f t="shared" si="173"/>
        <v>2.1556055260774087E-3</v>
      </c>
      <c r="DP830" s="299">
        <f>IFERROR(IF(CA830="D",IF(DL830="A dispo.",DF830*VLOOKUP('DATI INPUT'!$F$27,TARIFFE_UD,2,FALSE),DF830*VLOOKUP(DL830,TARIFFE_UD,2,FALSE)),DF830*VLOOKUP(CB830-100,TARIFFE_UND,2,FALSE)),0)</f>
        <v>12.671206380525838</v>
      </c>
      <c r="DQ830" s="299">
        <f>IFERROR(IF(CA830="D",IF(DL830="A dispo.",DK830*VLOOKUP('DATI INPUT'!$F$27,TARIFFE_UD,3,FALSE),DK830*VLOOKUP(DL830,TARIFFE_UD,3,FALSE)),DK830*VLOOKUP(CB830-100,TARIFFE_UND,3,FALSE)),0)</f>
        <v>0</v>
      </c>
      <c r="DR830" s="299">
        <f t="shared" si="174"/>
        <v>12.671206380525838</v>
      </c>
    </row>
    <row r="831" spans="1:122" x14ac:dyDescent="0.25">
      <c r="A831" t="s">
        <v>7320</v>
      </c>
      <c r="B831" t="s">
        <v>7321</v>
      </c>
      <c r="C831" t="s">
        <v>7322</v>
      </c>
      <c r="D831" t="s">
        <v>7323</v>
      </c>
      <c r="E831" t="s">
        <v>268</v>
      </c>
      <c r="F831" t="s">
        <v>156</v>
      </c>
      <c r="G831" t="s">
        <v>7324</v>
      </c>
      <c r="H831" t="s">
        <v>967</v>
      </c>
      <c r="I831" t="s">
        <v>7325</v>
      </c>
      <c r="J831" t="s">
        <v>274</v>
      </c>
      <c r="K831" t="s">
        <v>7326</v>
      </c>
      <c r="L831" t="s">
        <v>1135</v>
      </c>
      <c r="M831" t="s">
        <v>6989</v>
      </c>
      <c r="N831" t="s">
        <v>984</v>
      </c>
      <c r="O831" t="s">
        <v>873</v>
      </c>
      <c r="P831" t="s">
        <v>1310</v>
      </c>
      <c r="Q831" t="s">
        <v>272</v>
      </c>
      <c r="R831" t="s">
        <v>268</v>
      </c>
      <c r="S831" t="s">
        <v>268</v>
      </c>
      <c r="T831" t="s">
        <v>268</v>
      </c>
      <c r="U831" t="s">
        <v>268</v>
      </c>
      <c r="V831" t="s">
        <v>268</v>
      </c>
      <c r="W831" t="s">
        <v>6989</v>
      </c>
      <c r="X831" t="s">
        <v>1310</v>
      </c>
      <c r="Y831" t="s">
        <v>272</v>
      </c>
      <c r="Z831" t="s">
        <v>268</v>
      </c>
      <c r="AA831" t="s">
        <v>268</v>
      </c>
      <c r="AB831" t="s">
        <v>268</v>
      </c>
      <c r="AC831" t="s">
        <v>268</v>
      </c>
      <c r="AD831" t="s">
        <v>268</v>
      </c>
      <c r="AE831" t="s">
        <v>287</v>
      </c>
      <c r="AF831" t="s">
        <v>1811</v>
      </c>
      <c r="AG831" t="s">
        <v>875</v>
      </c>
      <c r="AH831" t="s">
        <v>394</v>
      </c>
      <c r="AI831" t="s">
        <v>552</v>
      </c>
      <c r="AJ831" t="s">
        <v>268</v>
      </c>
      <c r="AK831" t="s">
        <v>354</v>
      </c>
      <c r="AL831" t="s">
        <v>268</v>
      </c>
      <c r="AM831" t="s">
        <v>288</v>
      </c>
      <c r="AN831" t="s">
        <v>268</v>
      </c>
      <c r="AO831" t="s">
        <v>268</v>
      </c>
      <c r="AP831" t="s">
        <v>268</v>
      </c>
      <c r="AQ831" t="s">
        <v>268</v>
      </c>
      <c r="AR831" t="s">
        <v>268</v>
      </c>
      <c r="AS831" t="s">
        <v>268</v>
      </c>
      <c r="AT831" t="s">
        <v>268</v>
      </c>
      <c r="AU831" t="s">
        <v>268</v>
      </c>
      <c r="AV831" t="s">
        <v>268</v>
      </c>
      <c r="AW831" t="s">
        <v>268</v>
      </c>
      <c r="AX831" t="s">
        <v>268</v>
      </c>
      <c r="AY831" t="s">
        <v>268</v>
      </c>
      <c r="AZ831" t="s">
        <v>268</v>
      </c>
      <c r="BA831" t="s">
        <v>268</v>
      </c>
      <c r="BB831" t="s">
        <v>268</v>
      </c>
      <c r="BC831" t="s">
        <v>268</v>
      </c>
      <c r="BD831" t="s">
        <v>268</v>
      </c>
      <c r="BE831" t="s">
        <v>268</v>
      </c>
      <c r="BF831" t="s">
        <v>268</v>
      </c>
      <c r="BG831" t="s">
        <v>268</v>
      </c>
      <c r="BH831" t="s">
        <v>268</v>
      </c>
      <c r="BI831" t="s">
        <v>268</v>
      </c>
      <c r="BJ831" t="s">
        <v>268</v>
      </c>
      <c r="BK831" t="s">
        <v>268</v>
      </c>
      <c r="BL831" t="s">
        <v>268</v>
      </c>
      <c r="BM831" t="s">
        <v>268</v>
      </c>
      <c r="BN831" t="s">
        <v>268</v>
      </c>
      <c r="BO831" t="s">
        <v>268</v>
      </c>
      <c r="BP831" t="s">
        <v>268</v>
      </c>
      <c r="BQ831" t="s">
        <v>268</v>
      </c>
      <c r="BR831" t="s">
        <v>268</v>
      </c>
      <c r="BS831" t="s">
        <v>268</v>
      </c>
      <c r="BT831" t="s">
        <v>268</v>
      </c>
      <c r="BU831" t="s">
        <v>268</v>
      </c>
      <c r="BV831" t="s">
        <v>268</v>
      </c>
      <c r="BW831" t="s">
        <v>268</v>
      </c>
      <c r="BX831" t="s">
        <v>268</v>
      </c>
      <c r="BY831">
        <v>67</v>
      </c>
      <c r="BZ831">
        <v>67</v>
      </c>
      <c r="CA831" t="s">
        <v>142</v>
      </c>
      <c r="CB831" s="356">
        <v>122</v>
      </c>
      <c r="CC831" t="s">
        <v>876</v>
      </c>
      <c r="CD831" t="s">
        <v>268</v>
      </c>
      <c r="CE831" t="s">
        <v>268</v>
      </c>
      <c r="CF831" s="356">
        <v>3</v>
      </c>
      <c r="CG831" t="s">
        <v>268</v>
      </c>
      <c r="CH831" t="s">
        <v>268</v>
      </c>
      <c r="CI831" t="s">
        <v>268</v>
      </c>
      <c r="CJ831" t="s">
        <v>268</v>
      </c>
      <c r="CK831" t="s">
        <v>268</v>
      </c>
      <c r="CL831" t="s">
        <v>268</v>
      </c>
      <c r="CM831" t="s">
        <v>11224</v>
      </c>
      <c r="CN831">
        <v>109.87</v>
      </c>
      <c r="CO831" t="s">
        <v>268</v>
      </c>
      <c r="CP831">
        <v>109.87</v>
      </c>
      <c r="CQ831">
        <v>365</v>
      </c>
      <c r="CR831" t="s">
        <v>878</v>
      </c>
      <c r="CS831" t="s">
        <v>11225</v>
      </c>
      <c r="CT831" t="s">
        <v>11226</v>
      </c>
      <c r="CU831" t="s">
        <v>11227</v>
      </c>
      <c r="CV831" t="s">
        <v>268</v>
      </c>
      <c r="CW831" t="s">
        <v>268</v>
      </c>
      <c r="CX831" t="s">
        <v>268</v>
      </c>
      <c r="CY831" t="s">
        <v>268</v>
      </c>
      <c r="CZ831" t="s">
        <v>268</v>
      </c>
      <c r="DA831" t="s">
        <v>268</v>
      </c>
      <c r="DB831" s="429">
        <f t="shared" si="162"/>
        <v>0</v>
      </c>
      <c r="DC831" s="284">
        <f t="shared" si="163"/>
        <v>0</v>
      </c>
      <c r="DD831" s="284">
        <f t="shared" si="164"/>
        <v>0</v>
      </c>
      <c r="DE831" s="284">
        <f t="shared" si="165"/>
        <v>0</v>
      </c>
      <c r="DF831" s="295">
        <f t="shared" si="166"/>
        <v>67</v>
      </c>
      <c r="DG831" s="284">
        <f t="shared" si="167"/>
        <v>0</v>
      </c>
      <c r="DH831" s="284">
        <f t="shared" si="168"/>
        <v>0</v>
      </c>
      <c r="DI831" s="284">
        <f t="shared" si="169"/>
        <v>0</v>
      </c>
      <c r="DJ831" s="284">
        <f t="shared" si="170"/>
        <v>0</v>
      </c>
      <c r="DK831" s="295">
        <f t="shared" si="171"/>
        <v>1</v>
      </c>
      <c r="DL831" s="297">
        <f t="shared" si="172"/>
        <v>3</v>
      </c>
      <c r="DM831" s="430">
        <f>IFERROR(IF(CA831="D",IF(DL831="A dispo.",DF831*VLOOKUP('DATI INPUT'!$F$27,TARIFFE_UD,4,FALSE),DF831*VLOOKUP(DL831,TARIFFE_UD,4,FALSE)),DF831*VLOOKUP(CB831-100,TARIFFE_UND,4,FALSE)),0)</f>
        <v>42.470276598140451</v>
      </c>
      <c r="DN831" s="430">
        <f>IFERROR(IF(CA831="D",IF(DL831="A dispo.",DK831*VLOOKUP('DATI INPUT'!$F$27,TARIFFE_UD,5,FALSE),DK831*VLOOKUP(DL831,TARIFFE_UD,5,FALSE)),DK831*VLOOKUP(CB831-100,TARIFFE_UND,5,FALSE)),0)</f>
        <v>67.397800635548478</v>
      </c>
      <c r="DO831" s="431">
        <f t="shared" si="173"/>
        <v>-1.9227663110825688E-3</v>
      </c>
      <c r="DP831" s="299">
        <f>IFERROR(IF(CA831="D",IF(DL831="A dispo.",DF831*VLOOKUP('DATI INPUT'!$F$27,TARIFFE_UD,2,FALSE),DF831*VLOOKUP(DL831,TARIFFE_UD,2,FALSE)),DF831*VLOOKUP(CB831-100,TARIFFE_UND,2,FALSE)),0)</f>
        <v>53.060676718451944</v>
      </c>
      <c r="DQ831" s="299">
        <f>IFERROR(IF(CA831="D",IF(DL831="A dispo.",DK831*VLOOKUP('DATI INPUT'!$F$27,TARIFFE_UD,3,FALSE),DK831*VLOOKUP(DL831,TARIFFE_UD,3,FALSE)),DK831*VLOOKUP(CB831-100,TARIFFE_UND,3,FALSE)),0)</f>
        <v>60.367780403072892</v>
      </c>
      <c r="DR831" s="299">
        <f t="shared" si="174"/>
        <v>113.42845712152484</v>
      </c>
    </row>
    <row r="832" spans="1:122" x14ac:dyDescent="0.25">
      <c r="A832" t="s">
        <v>7327</v>
      </c>
      <c r="B832" t="s">
        <v>7321</v>
      </c>
      <c r="C832" t="s">
        <v>815</v>
      </c>
      <c r="D832" t="s">
        <v>7323</v>
      </c>
      <c r="E832" t="s">
        <v>268</v>
      </c>
      <c r="F832" t="s">
        <v>156</v>
      </c>
      <c r="G832" t="s">
        <v>7324</v>
      </c>
      <c r="H832" t="s">
        <v>967</v>
      </c>
      <c r="I832" t="s">
        <v>7325</v>
      </c>
      <c r="J832" t="s">
        <v>274</v>
      </c>
      <c r="K832" t="s">
        <v>7326</v>
      </c>
      <c r="L832" t="s">
        <v>1135</v>
      </c>
      <c r="M832" t="s">
        <v>6989</v>
      </c>
      <c r="N832" t="s">
        <v>984</v>
      </c>
      <c r="O832" t="s">
        <v>873</v>
      </c>
      <c r="P832" t="s">
        <v>1310</v>
      </c>
      <c r="Q832" t="s">
        <v>272</v>
      </c>
      <c r="R832" t="s">
        <v>268</v>
      </c>
      <c r="S832" t="s">
        <v>268</v>
      </c>
      <c r="T832" t="s">
        <v>268</v>
      </c>
      <c r="U832" t="s">
        <v>268</v>
      </c>
      <c r="V832" t="s">
        <v>268</v>
      </c>
      <c r="W832" t="s">
        <v>6989</v>
      </c>
      <c r="X832" t="s">
        <v>1310</v>
      </c>
      <c r="Y832" t="s">
        <v>272</v>
      </c>
      <c r="Z832" t="s">
        <v>268</v>
      </c>
      <c r="AA832" t="s">
        <v>268</v>
      </c>
      <c r="AB832" t="s">
        <v>268</v>
      </c>
      <c r="AC832" t="s">
        <v>268</v>
      </c>
      <c r="AD832" t="s">
        <v>268</v>
      </c>
      <c r="AE832" t="s">
        <v>287</v>
      </c>
      <c r="AF832" t="s">
        <v>1811</v>
      </c>
      <c r="AG832" t="s">
        <v>875</v>
      </c>
      <c r="AH832" t="s">
        <v>394</v>
      </c>
      <c r="AI832" t="s">
        <v>552</v>
      </c>
      <c r="AJ832" t="s">
        <v>268</v>
      </c>
      <c r="AK832" t="s">
        <v>395</v>
      </c>
      <c r="AL832" t="s">
        <v>268</v>
      </c>
      <c r="AM832" t="s">
        <v>353</v>
      </c>
      <c r="AN832" t="s">
        <v>268</v>
      </c>
      <c r="AO832" t="s">
        <v>268</v>
      </c>
      <c r="AP832" t="s">
        <v>268</v>
      </c>
      <c r="AQ832" t="s">
        <v>268</v>
      </c>
      <c r="AR832" t="s">
        <v>268</v>
      </c>
      <c r="AS832" t="s">
        <v>268</v>
      </c>
      <c r="AT832" t="s">
        <v>268</v>
      </c>
      <c r="AU832" t="s">
        <v>268</v>
      </c>
      <c r="AV832" t="s">
        <v>268</v>
      </c>
      <c r="AW832" t="s">
        <v>268</v>
      </c>
      <c r="AX832" t="s">
        <v>268</v>
      </c>
      <c r="AY832" t="s">
        <v>268</v>
      </c>
      <c r="AZ832" t="s">
        <v>268</v>
      </c>
      <c r="BA832" t="s">
        <v>268</v>
      </c>
      <c r="BB832" t="s">
        <v>268</v>
      </c>
      <c r="BC832" t="s">
        <v>268</v>
      </c>
      <c r="BD832" t="s">
        <v>268</v>
      </c>
      <c r="BE832" t="s">
        <v>268</v>
      </c>
      <c r="BF832" t="s">
        <v>268</v>
      </c>
      <c r="BG832" t="s">
        <v>268</v>
      </c>
      <c r="BH832" t="s">
        <v>268</v>
      </c>
      <c r="BI832" t="s">
        <v>268</v>
      </c>
      <c r="BJ832" t="s">
        <v>268</v>
      </c>
      <c r="BK832" t="s">
        <v>268</v>
      </c>
      <c r="BL832" t="s">
        <v>268</v>
      </c>
      <c r="BM832" t="s">
        <v>268</v>
      </c>
      <c r="BN832" t="s">
        <v>268</v>
      </c>
      <c r="BO832" t="s">
        <v>268</v>
      </c>
      <c r="BP832" t="s">
        <v>268</v>
      </c>
      <c r="BQ832" t="s">
        <v>268</v>
      </c>
      <c r="BR832" t="s">
        <v>268</v>
      </c>
      <c r="BS832" t="s">
        <v>268</v>
      </c>
      <c r="BT832" t="s">
        <v>268</v>
      </c>
      <c r="BU832" t="s">
        <v>268</v>
      </c>
      <c r="BV832" t="s">
        <v>268</v>
      </c>
      <c r="BW832" t="s">
        <v>268</v>
      </c>
      <c r="BX832" t="s">
        <v>268</v>
      </c>
      <c r="BY832">
        <v>17</v>
      </c>
      <c r="BZ832">
        <v>17</v>
      </c>
      <c r="CA832" t="s">
        <v>142</v>
      </c>
      <c r="CB832" s="356">
        <v>123</v>
      </c>
      <c r="CC832" t="s">
        <v>1817</v>
      </c>
      <c r="CD832" t="s">
        <v>268</v>
      </c>
      <c r="CE832" t="s">
        <v>268</v>
      </c>
      <c r="CF832" s="356">
        <v>3</v>
      </c>
      <c r="CG832" t="s">
        <v>268</v>
      </c>
      <c r="CH832" t="s">
        <v>268</v>
      </c>
      <c r="CI832" t="s">
        <v>268</v>
      </c>
      <c r="CJ832" t="s">
        <v>268</v>
      </c>
      <c r="CK832" t="s">
        <v>268</v>
      </c>
      <c r="CL832" t="s">
        <v>7328</v>
      </c>
      <c r="CM832" t="s">
        <v>11224</v>
      </c>
      <c r="CN832">
        <v>10.78</v>
      </c>
      <c r="CO832" t="s">
        <v>268</v>
      </c>
      <c r="CP832">
        <v>10.78</v>
      </c>
      <c r="CQ832">
        <v>365</v>
      </c>
      <c r="CR832" t="s">
        <v>878</v>
      </c>
      <c r="CS832" t="s">
        <v>11225</v>
      </c>
      <c r="CT832" t="s">
        <v>11226</v>
      </c>
      <c r="CU832" t="s">
        <v>11227</v>
      </c>
      <c r="CV832" t="s">
        <v>268</v>
      </c>
      <c r="CW832" t="s">
        <v>268</v>
      </c>
      <c r="CX832" t="s">
        <v>268</v>
      </c>
      <c r="CY832" t="s">
        <v>268</v>
      </c>
      <c r="CZ832" t="s">
        <v>268</v>
      </c>
      <c r="DA832" t="s">
        <v>268</v>
      </c>
      <c r="DB832" s="429">
        <f t="shared" si="162"/>
        <v>0</v>
      </c>
      <c r="DC832" s="284">
        <f t="shared" si="163"/>
        <v>0</v>
      </c>
      <c r="DD832" s="284">
        <f t="shared" si="164"/>
        <v>0</v>
      </c>
      <c r="DE832" s="284">
        <f t="shared" si="165"/>
        <v>0</v>
      </c>
      <c r="DF832" s="295">
        <f t="shared" si="166"/>
        <v>17</v>
      </c>
      <c r="DG832" s="284">
        <f t="shared" si="167"/>
        <v>1</v>
      </c>
      <c r="DH832" s="284">
        <f t="shared" si="168"/>
        <v>0</v>
      </c>
      <c r="DI832" s="284">
        <f t="shared" si="169"/>
        <v>0</v>
      </c>
      <c r="DJ832" s="284">
        <f t="shared" si="170"/>
        <v>0</v>
      </c>
      <c r="DK832" s="295">
        <f t="shared" si="171"/>
        <v>0</v>
      </c>
      <c r="DL832" s="297">
        <f t="shared" si="172"/>
        <v>3</v>
      </c>
      <c r="DM832" s="430">
        <f>IFERROR(IF(CA832="D",IF(DL832="A dispo.",DF832*VLOOKUP('DATI INPUT'!$F$27,TARIFFE_UD,4,FALSE),DF832*VLOOKUP(DL832,TARIFFE_UD,4,FALSE)),DF832*VLOOKUP(CB832-100,TARIFFE_UND,4,FALSE)),0)</f>
        <v>10.776040330871458</v>
      </c>
      <c r="DN832" s="430">
        <f>IFERROR(IF(CA832="D",IF(DL832="A dispo.",DK832*VLOOKUP('DATI INPUT'!$F$27,TARIFFE_UD,5,FALSE),DK832*VLOOKUP(DL832,TARIFFE_UD,5,FALSE)),DK832*VLOOKUP(CB832-100,TARIFFE_UND,5,FALSE)),0)</f>
        <v>0</v>
      </c>
      <c r="DO832" s="431">
        <f t="shared" si="173"/>
        <v>-3.9596691285410657E-3</v>
      </c>
      <c r="DP832" s="299">
        <f>IFERROR(IF(CA832="D",IF(DL832="A dispo.",DF832*VLOOKUP('DATI INPUT'!$F$27,TARIFFE_UD,2,FALSE),DF832*VLOOKUP(DL832,TARIFFE_UD,2,FALSE)),DF832*VLOOKUP(CB832-100,TARIFFE_UND,2,FALSE)),0)</f>
        <v>13.463156779308703</v>
      </c>
      <c r="DQ832" s="299">
        <f>IFERROR(IF(CA832="D",IF(DL832="A dispo.",DK832*VLOOKUP('DATI INPUT'!$F$27,TARIFFE_UD,3,FALSE),DK832*VLOOKUP(DL832,TARIFFE_UD,3,FALSE)),DK832*VLOOKUP(CB832-100,TARIFFE_UND,3,FALSE)),0)</f>
        <v>0</v>
      </c>
      <c r="DR832" s="299">
        <f t="shared" si="174"/>
        <v>13.463156779308703</v>
      </c>
    </row>
    <row r="833" spans="1:122" x14ac:dyDescent="0.25">
      <c r="A833" t="s">
        <v>7329</v>
      </c>
      <c r="B833" t="s">
        <v>7330</v>
      </c>
      <c r="C833" t="s">
        <v>816</v>
      </c>
      <c r="D833" t="s">
        <v>7331</v>
      </c>
      <c r="E833" t="s">
        <v>268</v>
      </c>
      <c r="F833" t="s">
        <v>156</v>
      </c>
      <c r="G833" t="s">
        <v>7332</v>
      </c>
      <c r="H833" t="s">
        <v>1137</v>
      </c>
      <c r="I833" t="s">
        <v>7333</v>
      </c>
      <c r="J833" t="s">
        <v>156</v>
      </c>
      <c r="K833" t="s">
        <v>7334</v>
      </c>
      <c r="L833" t="s">
        <v>871</v>
      </c>
      <c r="M833" t="s">
        <v>1379</v>
      </c>
      <c r="N833" t="s">
        <v>984</v>
      </c>
      <c r="O833" t="s">
        <v>873</v>
      </c>
      <c r="P833" t="s">
        <v>613</v>
      </c>
      <c r="Q833" t="s">
        <v>374</v>
      </c>
      <c r="R833" t="s">
        <v>268</v>
      </c>
      <c r="S833" t="s">
        <v>268</v>
      </c>
      <c r="T833" t="s">
        <v>268</v>
      </c>
      <c r="U833" t="s">
        <v>268</v>
      </c>
      <c r="V833" t="s">
        <v>268</v>
      </c>
      <c r="W833" t="s">
        <v>1379</v>
      </c>
      <c r="X833" t="s">
        <v>613</v>
      </c>
      <c r="Y833" t="s">
        <v>374</v>
      </c>
      <c r="Z833" t="s">
        <v>268</v>
      </c>
      <c r="AA833" t="s">
        <v>268</v>
      </c>
      <c r="AB833" t="s">
        <v>268</v>
      </c>
      <c r="AC833" t="s">
        <v>268</v>
      </c>
      <c r="AD833" t="s">
        <v>268</v>
      </c>
      <c r="AE833" t="s">
        <v>287</v>
      </c>
      <c r="AF833" t="s">
        <v>1811</v>
      </c>
      <c r="AG833" t="s">
        <v>875</v>
      </c>
      <c r="AH833" t="s">
        <v>1848</v>
      </c>
      <c r="AI833" t="s">
        <v>1011</v>
      </c>
      <c r="AJ833" t="s">
        <v>268</v>
      </c>
      <c r="AK833" t="s">
        <v>366</v>
      </c>
      <c r="AL833" t="s">
        <v>268</v>
      </c>
      <c r="AM833" t="s">
        <v>367</v>
      </c>
      <c r="AN833" t="s">
        <v>268</v>
      </c>
      <c r="AO833" t="s">
        <v>268</v>
      </c>
      <c r="AP833" t="s">
        <v>268</v>
      </c>
      <c r="AQ833" t="s">
        <v>268</v>
      </c>
      <c r="AR833" t="s">
        <v>268</v>
      </c>
      <c r="AS833" t="s">
        <v>268</v>
      </c>
      <c r="AT833" t="s">
        <v>268</v>
      </c>
      <c r="AU833" t="s">
        <v>268</v>
      </c>
      <c r="AV833" t="s">
        <v>268</v>
      </c>
      <c r="AW833" t="s">
        <v>268</v>
      </c>
      <c r="AX833" t="s">
        <v>268</v>
      </c>
      <c r="AY833" t="s">
        <v>268</v>
      </c>
      <c r="AZ833" t="s">
        <v>268</v>
      </c>
      <c r="BA833" t="s">
        <v>268</v>
      </c>
      <c r="BB833" t="s">
        <v>268</v>
      </c>
      <c r="BC833" t="s">
        <v>268</v>
      </c>
      <c r="BD833" t="s">
        <v>268</v>
      </c>
      <c r="BE833" t="s">
        <v>268</v>
      </c>
      <c r="BF833" t="s">
        <v>268</v>
      </c>
      <c r="BG833" t="s">
        <v>268</v>
      </c>
      <c r="BH833" t="s">
        <v>268</v>
      </c>
      <c r="BI833" t="s">
        <v>268</v>
      </c>
      <c r="BJ833" t="s">
        <v>268</v>
      </c>
      <c r="BK833" t="s">
        <v>268</v>
      </c>
      <c r="BL833" t="s">
        <v>268</v>
      </c>
      <c r="BM833" t="s">
        <v>268</v>
      </c>
      <c r="BN833" t="s">
        <v>268</v>
      </c>
      <c r="BO833" t="s">
        <v>268</v>
      </c>
      <c r="BP833" t="s">
        <v>268</v>
      </c>
      <c r="BQ833" t="s">
        <v>268</v>
      </c>
      <c r="BR833" t="s">
        <v>268</v>
      </c>
      <c r="BS833" t="s">
        <v>268</v>
      </c>
      <c r="BT833" t="s">
        <v>268</v>
      </c>
      <c r="BU833" t="s">
        <v>268</v>
      </c>
      <c r="BV833" t="s">
        <v>268</v>
      </c>
      <c r="BW833" t="s">
        <v>268</v>
      </c>
      <c r="BX833" t="s">
        <v>268</v>
      </c>
      <c r="BY833">
        <v>30.5</v>
      </c>
      <c r="BZ833">
        <v>30.5</v>
      </c>
      <c r="CA833" t="s">
        <v>143</v>
      </c>
      <c r="CB833" s="356">
        <v>110</v>
      </c>
      <c r="CC833" t="s">
        <v>316</v>
      </c>
      <c r="CD833" t="s">
        <v>268</v>
      </c>
      <c r="CE833" t="s">
        <v>268</v>
      </c>
      <c r="CF833" t="s">
        <v>268</v>
      </c>
      <c r="CG833" t="s">
        <v>11228</v>
      </c>
      <c r="CH833" t="s">
        <v>268</v>
      </c>
      <c r="CI833" t="s">
        <v>268</v>
      </c>
      <c r="CJ833" t="s">
        <v>268</v>
      </c>
      <c r="CK833" t="s">
        <v>268</v>
      </c>
      <c r="CL833" t="s">
        <v>7335</v>
      </c>
      <c r="CM833" t="s">
        <v>11224</v>
      </c>
      <c r="CN833">
        <v>84.11</v>
      </c>
      <c r="CO833" t="s">
        <v>268</v>
      </c>
      <c r="CP833">
        <v>84.11</v>
      </c>
      <c r="CQ833">
        <v>365</v>
      </c>
      <c r="CR833" t="s">
        <v>878</v>
      </c>
      <c r="CS833" t="s">
        <v>11225</v>
      </c>
      <c r="CT833" t="s">
        <v>11226</v>
      </c>
      <c r="CU833" t="s">
        <v>11227</v>
      </c>
      <c r="CV833" t="s">
        <v>268</v>
      </c>
      <c r="CW833" t="s">
        <v>268</v>
      </c>
      <c r="CX833" t="s">
        <v>268</v>
      </c>
      <c r="CY833" t="s">
        <v>268</v>
      </c>
      <c r="CZ833" t="s">
        <v>268</v>
      </c>
      <c r="DA833" t="s">
        <v>268</v>
      </c>
      <c r="DB833" s="429">
        <f t="shared" si="162"/>
        <v>0</v>
      </c>
      <c r="DC833" s="284">
        <f t="shared" si="163"/>
        <v>0</v>
      </c>
      <c r="DD833" s="284">
        <f t="shared" si="164"/>
        <v>0</v>
      </c>
      <c r="DE833" s="284">
        <f t="shared" si="165"/>
        <v>0</v>
      </c>
      <c r="DF833" s="295">
        <f t="shared" si="166"/>
        <v>30.5</v>
      </c>
      <c r="DG833" s="284">
        <f t="shared" si="167"/>
        <v>0</v>
      </c>
      <c r="DH833" s="284">
        <f t="shared" si="168"/>
        <v>0</v>
      </c>
      <c r="DI833" s="284">
        <f t="shared" si="169"/>
        <v>0</v>
      </c>
      <c r="DJ833" s="284">
        <f t="shared" si="170"/>
        <v>0</v>
      </c>
      <c r="DK833" s="295">
        <f t="shared" si="171"/>
        <v>30.5</v>
      </c>
      <c r="DL833" s="297" t="str">
        <f t="shared" si="172"/>
        <v/>
      </c>
      <c r="DM833" s="430">
        <f>IFERROR(IF(CA833="D",IF(DL833="A dispo.",DF833*VLOOKUP('DATI INPUT'!$F$27,TARIFFE_UD,4,FALSE),DF833*VLOOKUP(DL833,TARIFFE_UD,4,FALSE)),DF833*VLOOKUP(CB833-100,TARIFFE_UND,4,FALSE)),0)</f>
        <v>13.901147196966855</v>
      </c>
      <c r="DN833" s="430">
        <f>IFERROR(IF(CA833="D",IF(DL833="A dispo.",DK833*VLOOKUP('DATI INPUT'!$F$27,TARIFFE_UD,5,FALSE),DK833*VLOOKUP(DL833,TARIFFE_UD,5,FALSE)),DK833*VLOOKUP(CB833-100,TARIFFE_UND,5,FALSE)),0)</f>
        <v>70.212702478329064</v>
      </c>
      <c r="DO833" s="431">
        <f t="shared" si="173"/>
        <v>3.849675295924726E-3</v>
      </c>
      <c r="DP833" s="299">
        <f>IFERROR(IF(CA833="D",IF(DL833="A dispo.",DF833*VLOOKUP('DATI INPUT'!$F$27,TARIFFE_UD,2,FALSE),DF833*VLOOKUP(DL833,TARIFFE_UD,2,FALSE)),DF833*VLOOKUP(CB833-100,TARIFFE_UND,2,FALSE)),0)</f>
        <v>19.658358459534661</v>
      </c>
      <c r="DQ833" s="299">
        <f>IFERROR(IF(CA833="D",IF(DL833="A dispo.",DK833*VLOOKUP('DATI INPUT'!$F$27,TARIFFE_UD,3,FALSE),DK833*VLOOKUP(DL833,TARIFFE_UD,3,FALSE)),DK833*VLOOKUP(CB833-100,TARIFFE_UND,3,FALSE)),0)</f>
        <v>71.231687151541081</v>
      </c>
      <c r="DR833" s="299">
        <f t="shared" si="174"/>
        <v>90.890045611075749</v>
      </c>
    </row>
    <row r="834" spans="1:122" x14ac:dyDescent="0.25">
      <c r="A834" t="s">
        <v>7336</v>
      </c>
      <c r="B834" t="s">
        <v>7337</v>
      </c>
      <c r="C834" t="s">
        <v>7338</v>
      </c>
      <c r="D834" t="s">
        <v>7339</v>
      </c>
      <c r="E834" t="s">
        <v>268</v>
      </c>
      <c r="F834" t="s">
        <v>156</v>
      </c>
      <c r="G834" t="s">
        <v>7340</v>
      </c>
      <c r="H834" t="s">
        <v>3307</v>
      </c>
      <c r="I834" t="s">
        <v>1247</v>
      </c>
      <c r="J834" t="s">
        <v>156</v>
      </c>
      <c r="K834" t="s">
        <v>7341</v>
      </c>
      <c r="L834" t="s">
        <v>984</v>
      </c>
      <c r="M834" t="s">
        <v>3704</v>
      </c>
      <c r="N834" t="s">
        <v>984</v>
      </c>
      <c r="O834" t="s">
        <v>873</v>
      </c>
      <c r="P834" t="s">
        <v>3705</v>
      </c>
      <c r="Q834" t="s">
        <v>280</v>
      </c>
      <c r="R834" t="s">
        <v>268</v>
      </c>
      <c r="S834" t="s">
        <v>268</v>
      </c>
      <c r="T834" t="s">
        <v>268</v>
      </c>
      <c r="U834" t="s">
        <v>268</v>
      </c>
      <c r="V834" t="s">
        <v>268</v>
      </c>
      <c r="W834" t="s">
        <v>3704</v>
      </c>
      <c r="X834" t="s">
        <v>3705</v>
      </c>
      <c r="Y834" t="s">
        <v>280</v>
      </c>
      <c r="Z834" t="s">
        <v>268</v>
      </c>
      <c r="AA834" t="s">
        <v>268</v>
      </c>
      <c r="AB834" t="s">
        <v>268</v>
      </c>
      <c r="AC834" t="s">
        <v>268</v>
      </c>
      <c r="AD834" t="s">
        <v>268</v>
      </c>
      <c r="AE834" t="s">
        <v>268</v>
      </c>
      <c r="AF834" t="s">
        <v>268</v>
      </c>
      <c r="AG834" t="s">
        <v>268</v>
      </c>
      <c r="AH834" t="s">
        <v>268</v>
      </c>
      <c r="AI834" t="s">
        <v>268</v>
      </c>
      <c r="AJ834" t="s">
        <v>268</v>
      </c>
      <c r="AK834" t="s">
        <v>268</v>
      </c>
      <c r="AL834" t="s">
        <v>268</v>
      </c>
      <c r="AM834" t="s">
        <v>268</v>
      </c>
      <c r="AN834" t="s">
        <v>268</v>
      </c>
      <c r="AO834" t="s">
        <v>268</v>
      </c>
      <c r="AP834" t="s">
        <v>268</v>
      </c>
      <c r="AQ834" t="s">
        <v>268</v>
      </c>
      <c r="AR834" t="s">
        <v>268</v>
      </c>
      <c r="AS834" t="s">
        <v>268</v>
      </c>
      <c r="AT834" t="s">
        <v>268</v>
      </c>
      <c r="AU834" t="s">
        <v>268</v>
      </c>
      <c r="AV834" t="s">
        <v>268</v>
      </c>
      <c r="AW834" t="s">
        <v>268</v>
      </c>
      <c r="AX834" t="s">
        <v>268</v>
      </c>
      <c r="AY834" t="s">
        <v>268</v>
      </c>
      <c r="AZ834" t="s">
        <v>268</v>
      </c>
      <c r="BA834" t="s">
        <v>268</v>
      </c>
      <c r="BB834" t="s">
        <v>268</v>
      </c>
      <c r="BC834" t="s">
        <v>268</v>
      </c>
      <c r="BD834" t="s">
        <v>268</v>
      </c>
      <c r="BE834" t="s">
        <v>268</v>
      </c>
      <c r="BF834" t="s">
        <v>268</v>
      </c>
      <c r="BG834" t="s">
        <v>268</v>
      </c>
      <c r="BH834" t="s">
        <v>268</v>
      </c>
      <c r="BI834" t="s">
        <v>268</v>
      </c>
      <c r="BJ834" t="s">
        <v>268</v>
      </c>
      <c r="BK834" t="s">
        <v>268</v>
      </c>
      <c r="BL834" t="s">
        <v>268</v>
      </c>
      <c r="BM834" t="s">
        <v>268</v>
      </c>
      <c r="BN834" t="s">
        <v>268</v>
      </c>
      <c r="BO834" t="s">
        <v>268</v>
      </c>
      <c r="BP834" t="s">
        <v>268</v>
      </c>
      <c r="BQ834" t="s">
        <v>268</v>
      </c>
      <c r="BR834" t="s">
        <v>268</v>
      </c>
      <c r="BS834" t="s">
        <v>268</v>
      </c>
      <c r="BT834" t="s">
        <v>268</v>
      </c>
      <c r="BU834" t="s">
        <v>268</v>
      </c>
      <c r="BV834" t="s">
        <v>268</v>
      </c>
      <c r="BW834" t="s">
        <v>268</v>
      </c>
      <c r="BX834" t="s">
        <v>268</v>
      </c>
      <c r="BY834">
        <v>38.6</v>
      </c>
      <c r="BZ834">
        <v>38.6</v>
      </c>
      <c r="CA834" t="s">
        <v>142</v>
      </c>
      <c r="CB834" s="356">
        <v>122</v>
      </c>
      <c r="CC834" t="s">
        <v>876</v>
      </c>
      <c r="CD834" t="s">
        <v>268</v>
      </c>
      <c r="CE834" t="s">
        <v>268</v>
      </c>
      <c r="CF834" s="356">
        <v>1</v>
      </c>
      <c r="CG834" t="s">
        <v>268</v>
      </c>
      <c r="CH834" t="s">
        <v>268</v>
      </c>
      <c r="CI834" t="s">
        <v>268</v>
      </c>
      <c r="CJ834" t="s">
        <v>268</v>
      </c>
      <c r="CK834" t="s">
        <v>268</v>
      </c>
      <c r="CL834" t="s">
        <v>268</v>
      </c>
      <c r="CM834" t="s">
        <v>11224</v>
      </c>
      <c r="CN834">
        <v>35.96</v>
      </c>
      <c r="CO834" t="s">
        <v>268</v>
      </c>
      <c r="CP834">
        <v>35.96</v>
      </c>
      <c r="CQ834">
        <v>365</v>
      </c>
      <c r="CR834" t="s">
        <v>878</v>
      </c>
      <c r="CS834" t="s">
        <v>11225</v>
      </c>
      <c r="CT834" t="s">
        <v>11226</v>
      </c>
      <c r="CU834" t="s">
        <v>11227</v>
      </c>
      <c r="CV834" t="s">
        <v>268</v>
      </c>
      <c r="CW834" t="s">
        <v>268</v>
      </c>
      <c r="CX834" t="s">
        <v>268</v>
      </c>
      <c r="CY834" t="s">
        <v>268</v>
      </c>
      <c r="CZ834" t="s">
        <v>268</v>
      </c>
      <c r="DA834" t="s">
        <v>268</v>
      </c>
      <c r="DB834" s="429">
        <f t="shared" si="162"/>
        <v>0</v>
      </c>
      <c r="DC834" s="284">
        <f t="shared" si="163"/>
        <v>0</v>
      </c>
      <c r="DD834" s="284">
        <f t="shared" si="164"/>
        <v>0</v>
      </c>
      <c r="DE834" s="284">
        <f t="shared" si="165"/>
        <v>0</v>
      </c>
      <c r="DF834" s="295">
        <f t="shared" si="166"/>
        <v>38.6</v>
      </c>
      <c r="DG834" s="284">
        <f t="shared" si="167"/>
        <v>0</v>
      </c>
      <c r="DH834" s="284">
        <f t="shared" si="168"/>
        <v>0</v>
      </c>
      <c r="DI834" s="284">
        <f t="shared" si="169"/>
        <v>0</v>
      </c>
      <c r="DJ834" s="284">
        <f t="shared" si="170"/>
        <v>0</v>
      </c>
      <c r="DK834" s="295">
        <f t="shared" si="171"/>
        <v>1</v>
      </c>
      <c r="DL834" s="297">
        <f t="shared" si="172"/>
        <v>1</v>
      </c>
      <c r="DM834" s="430">
        <f>IFERROR(IF(CA834="D",IF(DL834="A dispo.",DF834*VLOOKUP('DATI INPUT'!$F$27,TARIFFE_UD,4,FALSE),DF834*VLOOKUP(DL834,TARIFFE_UD,4,FALSE)),DF834*VLOOKUP(CB834-100,TARIFFE_UND,4,FALSE)),0)</f>
        <v>19.030628087591293</v>
      </c>
      <c r="DN834" s="430">
        <f>IFERROR(IF(CA834="D",IF(DL834="A dispo.",DK834*VLOOKUP('DATI INPUT'!$F$27,TARIFFE_UD,5,FALSE),DK834*VLOOKUP(DL834,TARIFFE_UD,5,FALSE)),DK834*VLOOKUP(CB834-100,TARIFFE_UND,5,FALSE)),0)</f>
        <v>16.930848468833439</v>
      </c>
      <c r="DO834" s="431">
        <f t="shared" si="173"/>
        <v>1.4765564247269936E-3</v>
      </c>
      <c r="DP834" s="299">
        <f>IFERROR(IF(CA834="D",IF(DL834="A dispo.",DF834*VLOOKUP('DATI INPUT'!$F$27,TARIFFE_UD,2,FALSE),DF834*VLOOKUP(DL834,TARIFFE_UD,2,FALSE)),DF834*VLOOKUP(CB834-100,TARIFFE_UND,2,FALSE)),0)</f>
        <v>23.776110861236681</v>
      </c>
      <c r="DQ834" s="299">
        <f>IFERROR(IF(CA834="D",IF(DL834="A dispo.",DK834*VLOOKUP('DATI INPUT'!$F$27,TARIFFE_UD,3,FALSE),DK834*VLOOKUP(DL834,TARIFFE_UD,3,FALSE)),DK834*VLOOKUP(CB834-100,TARIFFE_UND,3,FALSE)),0)</f>
        <v>15.164853048114928</v>
      </c>
      <c r="DR834" s="299">
        <f t="shared" si="174"/>
        <v>38.940963909351609</v>
      </c>
    </row>
    <row r="835" spans="1:122" x14ac:dyDescent="0.25">
      <c r="A835" t="s">
        <v>7342</v>
      </c>
      <c r="B835" t="s">
        <v>7343</v>
      </c>
      <c r="C835" t="s">
        <v>817</v>
      </c>
      <c r="D835" t="s">
        <v>7344</v>
      </c>
      <c r="E835" t="s">
        <v>7345</v>
      </c>
      <c r="F835" t="s">
        <v>156</v>
      </c>
      <c r="G835" t="s">
        <v>7346</v>
      </c>
      <c r="H835" t="s">
        <v>1091</v>
      </c>
      <c r="I835" t="s">
        <v>7347</v>
      </c>
      <c r="J835" t="s">
        <v>274</v>
      </c>
      <c r="K835" t="s">
        <v>7348</v>
      </c>
      <c r="L835" t="s">
        <v>871</v>
      </c>
      <c r="M835" t="s">
        <v>3584</v>
      </c>
      <c r="N835" t="s">
        <v>984</v>
      </c>
      <c r="O835" t="s">
        <v>873</v>
      </c>
      <c r="P835" t="s">
        <v>1962</v>
      </c>
      <c r="Q835" t="s">
        <v>275</v>
      </c>
      <c r="R835" t="s">
        <v>268</v>
      </c>
      <c r="S835" t="s">
        <v>268</v>
      </c>
      <c r="T835" t="s">
        <v>268</v>
      </c>
      <c r="U835" t="s">
        <v>268</v>
      </c>
      <c r="V835" t="s">
        <v>268</v>
      </c>
      <c r="W835" t="s">
        <v>3584</v>
      </c>
      <c r="X835" t="s">
        <v>1962</v>
      </c>
      <c r="Y835" t="s">
        <v>275</v>
      </c>
      <c r="Z835" t="s">
        <v>268</v>
      </c>
      <c r="AA835" t="s">
        <v>268</v>
      </c>
      <c r="AB835" t="s">
        <v>268</v>
      </c>
      <c r="AC835" t="s">
        <v>268</v>
      </c>
      <c r="AD835" t="s">
        <v>268</v>
      </c>
      <c r="AE835" t="s">
        <v>287</v>
      </c>
      <c r="AF835" t="s">
        <v>1811</v>
      </c>
      <c r="AG835" t="s">
        <v>875</v>
      </c>
      <c r="AH835" t="s">
        <v>1963</v>
      </c>
      <c r="AI835" t="s">
        <v>696</v>
      </c>
      <c r="AJ835" t="s">
        <v>268</v>
      </c>
      <c r="AK835" t="s">
        <v>410</v>
      </c>
      <c r="AL835" t="s">
        <v>268</v>
      </c>
      <c r="AM835" t="s">
        <v>431</v>
      </c>
      <c r="AN835" t="s">
        <v>268</v>
      </c>
      <c r="AO835" t="s">
        <v>268</v>
      </c>
      <c r="AP835" t="s">
        <v>268</v>
      </c>
      <c r="AQ835" t="s">
        <v>268</v>
      </c>
      <c r="AR835" t="s">
        <v>268</v>
      </c>
      <c r="AS835" t="s">
        <v>268</v>
      </c>
      <c r="AT835" t="s">
        <v>268</v>
      </c>
      <c r="AU835" t="s">
        <v>268</v>
      </c>
      <c r="AV835" t="s">
        <v>268</v>
      </c>
      <c r="AW835" t="s">
        <v>268</v>
      </c>
      <c r="AX835" t="s">
        <v>268</v>
      </c>
      <c r="AY835" t="s">
        <v>268</v>
      </c>
      <c r="AZ835" t="s">
        <v>268</v>
      </c>
      <c r="BA835" t="s">
        <v>268</v>
      </c>
      <c r="BB835" t="s">
        <v>268</v>
      </c>
      <c r="BC835" t="s">
        <v>268</v>
      </c>
      <c r="BD835" t="s">
        <v>268</v>
      </c>
      <c r="BE835" t="s">
        <v>268</v>
      </c>
      <c r="BF835" t="s">
        <v>268</v>
      </c>
      <c r="BG835" t="s">
        <v>268</v>
      </c>
      <c r="BH835" t="s">
        <v>268</v>
      </c>
      <c r="BI835" t="s">
        <v>268</v>
      </c>
      <c r="BJ835" t="s">
        <v>268</v>
      </c>
      <c r="BK835" t="s">
        <v>268</v>
      </c>
      <c r="BL835" t="s">
        <v>268</v>
      </c>
      <c r="BM835" t="s">
        <v>268</v>
      </c>
      <c r="BN835" t="s">
        <v>268</v>
      </c>
      <c r="BO835" t="s">
        <v>268</v>
      </c>
      <c r="BP835" t="s">
        <v>268</v>
      </c>
      <c r="BQ835" t="s">
        <v>268</v>
      </c>
      <c r="BR835" t="s">
        <v>268</v>
      </c>
      <c r="BS835" t="s">
        <v>268</v>
      </c>
      <c r="BT835" t="s">
        <v>268</v>
      </c>
      <c r="BU835" t="s">
        <v>268</v>
      </c>
      <c r="BV835" t="s">
        <v>268</v>
      </c>
      <c r="BW835" t="s">
        <v>268</v>
      </c>
      <c r="BX835" t="s">
        <v>268</v>
      </c>
      <c r="BY835">
        <v>119.57</v>
      </c>
      <c r="BZ835">
        <v>119.57</v>
      </c>
      <c r="CA835" t="s">
        <v>142</v>
      </c>
      <c r="CB835" s="356">
        <v>122</v>
      </c>
      <c r="CC835" t="s">
        <v>876</v>
      </c>
      <c r="CD835" t="s">
        <v>268</v>
      </c>
      <c r="CE835" t="s">
        <v>268</v>
      </c>
      <c r="CF835" s="356">
        <v>4</v>
      </c>
      <c r="CG835" t="s">
        <v>268</v>
      </c>
      <c r="CH835" t="s">
        <v>268</v>
      </c>
      <c r="CI835" t="s">
        <v>268</v>
      </c>
      <c r="CJ835" t="s">
        <v>268</v>
      </c>
      <c r="CK835" t="s">
        <v>268</v>
      </c>
      <c r="CL835" t="s">
        <v>268</v>
      </c>
      <c r="CM835" t="s">
        <v>11224</v>
      </c>
      <c r="CN835">
        <v>163.79</v>
      </c>
      <c r="CO835" t="s">
        <v>268</v>
      </c>
      <c r="CP835">
        <v>163.79</v>
      </c>
      <c r="CQ835">
        <v>365</v>
      </c>
      <c r="CR835" t="s">
        <v>878</v>
      </c>
      <c r="CS835" t="s">
        <v>11225</v>
      </c>
      <c r="CT835" t="s">
        <v>11226</v>
      </c>
      <c r="CU835" t="s">
        <v>11227</v>
      </c>
      <c r="CV835" t="s">
        <v>268</v>
      </c>
      <c r="CW835" t="s">
        <v>268</v>
      </c>
      <c r="CX835" t="s">
        <v>268</v>
      </c>
      <c r="CY835" t="s">
        <v>268</v>
      </c>
      <c r="CZ835" t="s">
        <v>268</v>
      </c>
      <c r="DA835" t="s">
        <v>268</v>
      </c>
      <c r="DB835" s="429">
        <f t="shared" ref="DB835:DB898" si="175">IFERROR(VLOOKUP(CC835,Rid_ud,2,FALSE),0)</f>
        <v>0</v>
      </c>
      <c r="DC835" s="284">
        <f t="shared" ref="DC835:DC898" si="176">IFERROR(VLOOKUP(CG835,rid,2,FALSE),0)</f>
        <v>0</v>
      </c>
      <c r="DD835" s="284">
        <f t="shared" ref="DD835:DD898" si="177">IFERROR(VLOOKUP(CH835,rid,2,FALSE),0)</f>
        <v>0</v>
      </c>
      <c r="DE835" s="284">
        <f t="shared" ref="DE835:DE898" si="178">IFERROR(VLOOKUP(CI835,rid,2,FALSE),0)</f>
        <v>0</v>
      </c>
      <c r="DF835" s="295">
        <f t="shared" ref="DF835:DF898" si="179">((((BY835-(BY835*DB835))-((BY835-(BY835*DB835))*DC835))-(((BY835-(BY835*DB835))-((BY835-(BY835*DB835))*DC835))*DD835))-((((BY835-(BY835*DB835))-((BY835-(BY835*DB835))*DC835))-(((BY835-(BY835*DB835))-((BY835-(BY835*DB835))*DC835))*DD835))*DE835))/365*CQ835</f>
        <v>119.57</v>
      </c>
      <c r="DG835" s="284">
        <f t="shared" ref="DG835:DG898" si="180">IFERROR(VLOOKUP(CC835,Rid_ud,3,FALSE),0)</f>
        <v>0</v>
      </c>
      <c r="DH835" s="284">
        <f t="shared" ref="DH835:DH898" si="181">IFERROR(VLOOKUP(CG835,rid,3,FALSE),0)</f>
        <v>0</v>
      </c>
      <c r="DI835" s="284">
        <f t="shared" ref="DI835:DI898" si="182">IFERROR(VLOOKUP(CH835,rid,3,FALSE),0)</f>
        <v>0</v>
      </c>
      <c r="DJ835" s="284">
        <f t="shared" ref="DJ835:DJ898" si="183">IFERROR(VLOOKUP(CI835,rid,3,FALSE),0)</f>
        <v>0</v>
      </c>
      <c r="DK835" s="295">
        <f t="shared" ref="DK835:DK898" si="184">IF(CA835="D",(((1-(1*DG835))-((1-(1*DG835))*DH835))-(((1-(1*DG835))-((1-(1*DG835))*DH835))*DI835))-((((1-(1*DG835))-((1-(1*DG835))*DH835))-(((1-(1*DG835))-((1-(1*DG835))*DH835))*DI835))*DJ835),(((BY835-(BY835*DG835))-((BY835-(BY835*DG835))*DH835))-(((BY835-(BY835*DG835))-((BY835-(BY835*DG835))*DH835))*DI835))-((((BY835-(BY835*DG835))-((BY835-(BY835*DG835))*DH835))-(((BY835-(BY835*DG835))-((BY835-(BY835*DG835))*DH835))*DI835))*DJ835))/365*CQ835</f>
        <v>1</v>
      </c>
      <c r="DL835" s="297">
        <f t="shared" ref="DL835:DL898" si="185">IF(CA835="D",IF(OR(CF835&lt;1,CF835=""),"A dispo.",IF(CF835&gt;6,6,CF835)),"")</f>
        <v>4</v>
      </c>
      <c r="DM835" s="430">
        <f>IFERROR(IF(CA835="D",IF(DL835="A dispo.",DF835*VLOOKUP('DATI INPUT'!$F$27,TARIFFE_UD,4,FALSE),DF835*VLOOKUP(DL835,TARIFFE_UD,4,FALSE)),DF835*VLOOKUP(CB835-100,TARIFFE_UND,4,FALSE)),0)</f>
        <v>81.40793709914314</v>
      </c>
      <c r="DN835" s="430">
        <f>IFERROR(IF(CA835="D",IF(DL835="A dispo.",DK835*VLOOKUP('DATI INPUT'!$F$27,TARIFFE_UD,5,FALSE),DK835*VLOOKUP(DL835,TARIFFE_UD,5,FALSE)),DK835*VLOOKUP(CB835-100,TARIFFE_UND,5,FALSE)),0)</f>
        <v>82.375089665670373</v>
      </c>
      <c r="DO835" s="431">
        <f t="shared" ref="DO835:DO898" si="186">DM835+DN835-CP835</f>
        <v>-6.9732351864786324E-3</v>
      </c>
      <c r="DP835" s="299">
        <f>IFERROR(IF(CA835="D",IF(DL835="A dispo.",DF835*VLOOKUP('DATI INPUT'!$F$27,TARIFFE_UD,2,FALSE),DF835*VLOOKUP(DL835,TARIFFE_UD,2,FALSE)),DF835*VLOOKUP(CB835-100,TARIFFE_UND,2,FALSE)),0)</f>
        <v>101.70784319598324</v>
      </c>
      <c r="DQ835" s="299">
        <f>IFERROR(IF(CA835="D",IF(DL835="A dispo.",DK835*VLOOKUP('DATI INPUT'!$F$27,TARIFFE_UD,3,FALSE),DK835*VLOOKUP(DL835,TARIFFE_UD,3,FALSE)),DK835*VLOOKUP(CB835-100,TARIFFE_UND,3,FALSE)),0)</f>
        <v>73.78284271486686</v>
      </c>
      <c r="DR835" s="299">
        <f t="shared" ref="DR835:DR898" si="187">DQ835+DP835</f>
        <v>175.49068591085012</v>
      </c>
    </row>
    <row r="836" spans="1:122" x14ac:dyDescent="0.25">
      <c r="A836" t="s">
        <v>7349</v>
      </c>
      <c r="B836" t="s">
        <v>7343</v>
      </c>
      <c r="C836" t="s">
        <v>7350</v>
      </c>
      <c r="D836" t="s">
        <v>7344</v>
      </c>
      <c r="E836" t="s">
        <v>7345</v>
      </c>
      <c r="F836" t="s">
        <v>156</v>
      </c>
      <c r="G836" t="s">
        <v>7346</v>
      </c>
      <c r="H836" t="s">
        <v>1091</v>
      </c>
      <c r="I836" t="s">
        <v>7347</v>
      </c>
      <c r="J836" t="s">
        <v>274</v>
      </c>
      <c r="K836" t="s">
        <v>7348</v>
      </c>
      <c r="L836" t="s">
        <v>871</v>
      </c>
      <c r="M836" t="s">
        <v>3584</v>
      </c>
      <c r="N836" t="s">
        <v>984</v>
      </c>
      <c r="O836" t="s">
        <v>873</v>
      </c>
      <c r="P836" t="s">
        <v>1962</v>
      </c>
      <c r="Q836" t="s">
        <v>275</v>
      </c>
      <c r="R836" t="s">
        <v>268</v>
      </c>
      <c r="S836" t="s">
        <v>268</v>
      </c>
      <c r="T836" t="s">
        <v>268</v>
      </c>
      <c r="U836" t="s">
        <v>268</v>
      </c>
      <c r="V836" t="s">
        <v>268</v>
      </c>
      <c r="W836" t="s">
        <v>3584</v>
      </c>
      <c r="X836" t="s">
        <v>1962</v>
      </c>
      <c r="Y836" t="s">
        <v>275</v>
      </c>
      <c r="Z836" t="s">
        <v>268</v>
      </c>
      <c r="AA836" t="s">
        <v>268</v>
      </c>
      <c r="AB836" t="s">
        <v>268</v>
      </c>
      <c r="AC836" t="s">
        <v>268</v>
      </c>
      <c r="AD836" t="s">
        <v>268</v>
      </c>
      <c r="AE836" t="s">
        <v>287</v>
      </c>
      <c r="AF836" t="s">
        <v>1811</v>
      </c>
      <c r="AG836" t="s">
        <v>875</v>
      </c>
      <c r="AH836" t="s">
        <v>1963</v>
      </c>
      <c r="AI836" t="s">
        <v>696</v>
      </c>
      <c r="AJ836" t="s">
        <v>268</v>
      </c>
      <c r="AK836" t="s">
        <v>377</v>
      </c>
      <c r="AL836" t="s">
        <v>268</v>
      </c>
      <c r="AM836" t="s">
        <v>353</v>
      </c>
      <c r="AN836" t="s">
        <v>268</v>
      </c>
      <c r="AO836" t="s">
        <v>268</v>
      </c>
      <c r="AP836" t="s">
        <v>268</v>
      </c>
      <c r="AQ836" t="s">
        <v>268</v>
      </c>
      <c r="AR836" t="s">
        <v>268</v>
      </c>
      <c r="AS836" t="s">
        <v>268</v>
      </c>
      <c r="AT836" t="s">
        <v>268</v>
      </c>
      <c r="AU836" t="s">
        <v>268</v>
      </c>
      <c r="AV836" t="s">
        <v>268</v>
      </c>
      <c r="AW836" t="s">
        <v>268</v>
      </c>
      <c r="AX836" t="s">
        <v>268</v>
      </c>
      <c r="AY836" t="s">
        <v>268</v>
      </c>
      <c r="AZ836" t="s">
        <v>268</v>
      </c>
      <c r="BA836" t="s">
        <v>268</v>
      </c>
      <c r="BB836" t="s">
        <v>268</v>
      </c>
      <c r="BC836" t="s">
        <v>268</v>
      </c>
      <c r="BD836" t="s">
        <v>268</v>
      </c>
      <c r="BE836" t="s">
        <v>268</v>
      </c>
      <c r="BF836" t="s">
        <v>268</v>
      </c>
      <c r="BG836" t="s">
        <v>268</v>
      </c>
      <c r="BH836" t="s">
        <v>268</v>
      </c>
      <c r="BI836" t="s">
        <v>268</v>
      </c>
      <c r="BJ836" t="s">
        <v>268</v>
      </c>
      <c r="BK836" t="s">
        <v>268</v>
      </c>
      <c r="BL836" t="s">
        <v>268</v>
      </c>
      <c r="BM836" t="s">
        <v>268</v>
      </c>
      <c r="BN836" t="s">
        <v>268</v>
      </c>
      <c r="BO836" t="s">
        <v>268</v>
      </c>
      <c r="BP836" t="s">
        <v>268</v>
      </c>
      <c r="BQ836" t="s">
        <v>268</v>
      </c>
      <c r="BR836" t="s">
        <v>268</v>
      </c>
      <c r="BS836" t="s">
        <v>268</v>
      </c>
      <c r="BT836" t="s">
        <v>268</v>
      </c>
      <c r="BU836" t="s">
        <v>268</v>
      </c>
      <c r="BV836" t="s">
        <v>268</v>
      </c>
      <c r="BW836" t="s">
        <v>268</v>
      </c>
      <c r="BX836" t="s">
        <v>268</v>
      </c>
      <c r="BY836">
        <v>128.09</v>
      </c>
      <c r="BZ836">
        <v>128.09</v>
      </c>
      <c r="CA836" t="s">
        <v>142</v>
      </c>
      <c r="CB836" s="356">
        <v>123</v>
      </c>
      <c r="CC836" t="s">
        <v>1817</v>
      </c>
      <c r="CD836" t="s">
        <v>268</v>
      </c>
      <c r="CE836" t="s">
        <v>268</v>
      </c>
      <c r="CF836" s="356">
        <v>4</v>
      </c>
      <c r="CG836" t="s">
        <v>268</v>
      </c>
      <c r="CH836" t="s">
        <v>268</v>
      </c>
      <c r="CI836" t="s">
        <v>268</v>
      </c>
      <c r="CJ836" t="s">
        <v>268</v>
      </c>
      <c r="CK836" t="s">
        <v>268</v>
      </c>
      <c r="CL836" t="s">
        <v>1786</v>
      </c>
      <c r="CM836" t="s">
        <v>11224</v>
      </c>
      <c r="CN836">
        <v>87.21</v>
      </c>
      <c r="CO836" t="s">
        <v>268</v>
      </c>
      <c r="CP836">
        <v>87.21</v>
      </c>
      <c r="CQ836">
        <v>365</v>
      </c>
      <c r="CR836" t="s">
        <v>878</v>
      </c>
      <c r="CS836" t="s">
        <v>11225</v>
      </c>
      <c r="CT836" t="s">
        <v>11226</v>
      </c>
      <c r="CU836" t="s">
        <v>11227</v>
      </c>
      <c r="CV836" t="s">
        <v>268</v>
      </c>
      <c r="CW836" t="s">
        <v>268</v>
      </c>
      <c r="CX836" t="s">
        <v>268</v>
      </c>
      <c r="CY836" t="s">
        <v>268</v>
      </c>
      <c r="CZ836" t="s">
        <v>268</v>
      </c>
      <c r="DA836" t="s">
        <v>268</v>
      </c>
      <c r="DB836" s="429">
        <f t="shared" si="175"/>
        <v>0</v>
      </c>
      <c r="DC836" s="284">
        <f t="shared" si="176"/>
        <v>0</v>
      </c>
      <c r="DD836" s="284">
        <f t="shared" si="177"/>
        <v>0</v>
      </c>
      <c r="DE836" s="284">
        <f t="shared" si="178"/>
        <v>0</v>
      </c>
      <c r="DF836" s="295">
        <f t="shared" si="179"/>
        <v>128.09</v>
      </c>
      <c r="DG836" s="284">
        <f t="shared" si="180"/>
        <v>1</v>
      </c>
      <c r="DH836" s="284">
        <f t="shared" si="181"/>
        <v>0</v>
      </c>
      <c r="DI836" s="284">
        <f t="shared" si="182"/>
        <v>0</v>
      </c>
      <c r="DJ836" s="284">
        <f t="shared" si="183"/>
        <v>0</v>
      </c>
      <c r="DK836" s="295">
        <f t="shared" si="184"/>
        <v>0</v>
      </c>
      <c r="DL836" s="297">
        <f t="shared" si="185"/>
        <v>4</v>
      </c>
      <c r="DM836" s="430">
        <f>IFERROR(IF(CA836="D",IF(DL836="A dispo.",DF836*VLOOKUP('DATI INPUT'!$F$27,TARIFFE_UD,4,FALSE),DF836*VLOOKUP(DL836,TARIFFE_UD,4,FALSE)),DF836*VLOOKUP(CB836-100,TARIFFE_UND,4,FALSE)),0)</f>
        <v>87.208686652414855</v>
      </c>
      <c r="DN836" s="430">
        <f>IFERROR(IF(CA836="D",IF(DL836="A dispo.",DK836*VLOOKUP('DATI INPUT'!$F$27,TARIFFE_UD,5,FALSE),DK836*VLOOKUP(DL836,TARIFFE_UD,5,FALSE)),DK836*VLOOKUP(CB836-100,TARIFFE_UND,5,FALSE)),0)</f>
        <v>0</v>
      </c>
      <c r="DO836" s="431">
        <f t="shared" si="186"/>
        <v>-1.3133475851390131E-3</v>
      </c>
      <c r="DP836" s="299">
        <f>IFERROR(IF(CA836="D",IF(DL836="A dispo.",DF836*VLOOKUP('DATI INPUT'!$F$27,TARIFFE_UD,2,FALSE),DF836*VLOOKUP(DL836,TARIFFE_UD,2,FALSE)),DF836*VLOOKUP(CB836-100,TARIFFE_UND,2,FALSE)),0)</f>
        <v>108.95506928973401</v>
      </c>
      <c r="DQ836" s="299">
        <f>IFERROR(IF(CA836="D",IF(DL836="A dispo.",DK836*VLOOKUP('DATI INPUT'!$F$27,TARIFFE_UD,3,FALSE),DK836*VLOOKUP(DL836,TARIFFE_UD,3,FALSE)),DK836*VLOOKUP(CB836-100,TARIFFE_UND,3,FALSE)),0)</f>
        <v>0</v>
      </c>
      <c r="DR836" s="299">
        <f t="shared" si="187"/>
        <v>108.95506928973401</v>
      </c>
    </row>
    <row r="837" spans="1:122" x14ac:dyDescent="0.25">
      <c r="A837" t="s">
        <v>7351</v>
      </c>
      <c r="B837" t="s">
        <v>7352</v>
      </c>
      <c r="C837" t="s">
        <v>7353</v>
      </c>
      <c r="D837" t="s">
        <v>7354</v>
      </c>
      <c r="E837" t="s">
        <v>268</v>
      </c>
      <c r="F837" t="s">
        <v>156</v>
      </c>
      <c r="G837" t="s">
        <v>7355</v>
      </c>
      <c r="H837" t="s">
        <v>6561</v>
      </c>
      <c r="I837" t="s">
        <v>7356</v>
      </c>
      <c r="J837" t="s">
        <v>156</v>
      </c>
      <c r="K837" t="s">
        <v>7357</v>
      </c>
      <c r="L837" t="s">
        <v>7358</v>
      </c>
      <c r="M837" t="s">
        <v>7359</v>
      </c>
      <c r="N837" t="s">
        <v>1428</v>
      </c>
      <c r="O837" t="s">
        <v>289</v>
      </c>
      <c r="P837" t="s">
        <v>7360</v>
      </c>
      <c r="Q837" t="s">
        <v>315</v>
      </c>
      <c r="R837" t="s">
        <v>268</v>
      </c>
      <c r="S837" t="s">
        <v>268</v>
      </c>
      <c r="T837" t="s">
        <v>268</v>
      </c>
      <c r="U837" t="s">
        <v>268</v>
      </c>
      <c r="V837" t="s">
        <v>268</v>
      </c>
      <c r="W837" t="s">
        <v>7361</v>
      </c>
      <c r="X837" t="s">
        <v>1934</v>
      </c>
      <c r="Y837" t="s">
        <v>5295</v>
      </c>
      <c r="Z837" t="s">
        <v>268</v>
      </c>
      <c r="AA837" t="s">
        <v>268</v>
      </c>
      <c r="AB837" t="s">
        <v>268</v>
      </c>
      <c r="AC837" t="s">
        <v>268</v>
      </c>
      <c r="AD837" t="s">
        <v>268</v>
      </c>
      <c r="AE837" t="s">
        <v>268</v>
      </c>
      <c r="AF837" t="s">
        <v>268</v>
      </c>
      <c r="AG837" t="s">
        <v>268</v>
      </c>
      <c r="AH837" t="s">
        <v>268</v>
      </c>
      <c r="AI837" t="s">
        <v>268</v>
      </c>
      <c r="AJ837" t="s">
        <v>268</v>
      </c>
      <c r="AK837" t="s">
        <v>268</v>
      </c>
      <c r="AL837" t="s">
        <v>268</v>
      </c>
      <c r="AM837" t="s">
        <v>268</v>
      </c>
      <c r="AN837" t="s">
        <v>268</v>
      </c>
      <c r="AO837" t="s">
        <v>268</v>
      </c>
      <c r="AP837" t="s">
        <v>268</v>
      </c>
      <c r="AQ837" t="s">
        <v>268</v>
      </c>
      <c r="AR837" t="s">
        <v>268</v>
      </c>
      <c r="AS837" t="s">
        <v>268</v>
      </c>
      <c r="AT837" t="s">
        <v>268</v>
      </c>
      <c r="AU837" t="s">
        <v>268</v>
      </c>
      <c r="AV837" t="s">
        <v>268</v>
      </c>
      <c r="AW837" t="s">
        <v>268</v>
      </c>
      <c r="AX837" t="s">
        <v>268</v>
      </c>
      <c r="AY837" t="s">
        <v>268</v>
      </c>
      <c r="AZ837" t="s">
        <v>268</v>
      </c>
      <c r="BA837" t="s">
        <v>268</v>
      </c>
      <c r="BB837" t="s">
        <v>268</v>
      </c>
      <c r="BC837" t="s">
        <v>268</v>
      </c>
      <c r="BD837" t="s">
        <v>268</v>
      </c>
      <c r="BE837" t="s">
        <v>268</v>
      </c>
      <c r="BF837" t="s">
        <v>268</v>
      </c>
      <c r="BG837" t="s">
        <v>268</v>
      </c>
      <c r="BH837" t="s">
        <v>268</v>
      </c>
      <c r="BI837" t="s">
        <v>268</v>
      </c>
      <c r="BJ837" t="s">
        <v>268</v>
      </c>
      <c r="BK837" t="s">
        <v>268</v>
      </c>
      <c r="BL837" t="s">
        <v>268</v>
      </c>
      <c r="BM837" t="s">
        <v>268</v>
      </c>
      <c r="BN837" t="s">
        <v>268</v>
      </c>
      <c r="BO837" t="s">
        <v>268</v>
      </c>
      <c r="BP837" t="s">
        <v>268</v>
      </c>
      <c r="BQ837" t="s">
        <v>268</v>
      </c>
      <c r="BR837" t="s">
        <v>268</v>
      </c>
      <c r="BS837" t="s">
        <v>268</v>
      </c>
      <c r="BT837" t="s">
        <v>268</v>
      </c>
      <c r="BU837" t="s">
        <v>268</v>
      </c>
      <c r="BV837" t="s">
        <v>268</v>
      </c>
      <c r="BW837" t="s">
        <v>268</v>
      </c>
      <c r="BX837" t="s">
        <v>268</v>
      </c>
      <c r="BY837">
        <v>110</v>
      </c>
      <c r="BZ837">
        <v>110</v>
      </c>
      <c r="CA837" t="s">
        <v>142</v>
      </c>
      <c r="CB837" s="356">
        <v>122</v>
      </c>
      <c r="CC837" t="s">
        <v>876</v>
      </c>
      <c r="CD837" t="s">
        <v>268</v>
      </c>
      <c r="CE837" t="s">
        <v>268</v>
      </c>
      <c r="CF837" t="s">
        <v>268</v>
      </c>
      <c r="CG837" t="s">
        <v>268</v>
      </c>
      <c r="CH837" t="s">
        <v>268</v>
      </c>
      <c r="CI837" t="s">
        <v>268</v>
      </c>
      <c r="CJ837" t="s">
        <v>268</v>
      </c>
      <c r="CK837" t="s">
        <v>268</v>
      </c>
      <c r="CL837" t="s">
        <v>268</v>
      </c>
      <c r="CM837" t="s">
        <v>11224</v>
      </c>
      <c r="CN837">
        <v>137.13</v>
      </c>
      <c r="CO837" t="s">
        <v>268</v>
      </c>
      <c r="CP837">
        <v>137.13</v>
      </c>
      <c r="CQ837">
        <v>365</v>
      </c>
      <c r="CR837" t="s">
        <v>878</v>
      </c>
      <c r="CS837" t="s">
        <v>11225</v>
      </c>
      <c r="CT837" t="s">
        <v>11226</v>
      </c>
      <c r="CU837" t="s">
        <v>11227</v>
      </c>
      <c r="CV837" t="s">
        <v>268</v>
      </c>
      <c r="CW837" t="s">
        <v>268</v>
      </c>
      <c r="CX837" t="s">
        <v>268</v>
      </c>
      <c r="CY837" t="s">
        <v>268</v>
      </c>
      <c r="CZ837" t="s">
        <v>268</v>
      </c>
      <c r="DA837" t="s">
        <v>268</v>
      </c>
      <c r="DB837" s="429">
        <f t="shared" si="175"/>
        <v>0</v>
      </c>
      <c r="DC837" s="284">
        <f t="shared" si="176"/>
        <v>0</v>
      </c>
      <c r="DD837" s="284">
        <f t="shared" si="177"/>
        <v>0</v>
      </c>
      <c r="DE837" s="284">
        <f t="shared" si="178"/>
        <v>0</v>
      </c>
      <c r="DF837" s="295">
        <f t="shared" si="179"/>
        <v>110</v>
      </c>
      <c r="DG837" s="284">
        <f t="shared" si="180"/>
        <v>0</v>
      </c>
      <c r="DH837" s="284">
        <f t="shared" si="181"/>
        <v>0</v>
      </c>
      <c r="DI837" s="284">
        <f t="shared" si="182"/>
        <v>0</v>
      </c>
      <c r="DJ837" s="284">
        <f t="shared" si="183"/>
        <v>0</v>
      </c>
      <c r="DK837" s="295">
        <f t="shared" si="184"/>
        <v>1</v>
      </c>
      <c r="DL837" s="297" t="str">
        <f t="shared" si="185"/>
        <v>A dispo.</v>
      </c>
      <c r="DM837" s="430">
        <f>IFERROR(IF(CA837="D",IF(DL837="A dispo.",DF837*VLOOKUP('DATI INPUT'!$F$27,TARIFFE_UD,4,FALSE),DF837*VLOOKUP(DL837,TARIFFE_UD,4,FALSE)),DF837*VLOOKUP(CB837-100,TARIFFE_UND,4,FALSE)),0)</f>
        <v>69.727319787991789</v>
      </c>
      <c r="DN837" s="430">
        <f>IFERROR(IF(CA837="D",IF(DL837="A dispo.",DK837*VLOOKUP('DATI INPUT'!$F$27,TARIFFE_UD,5,FALSE),DK837*VLOOKUP(DL837,TARIFFE_UD,5,FALSE)),DK837*VLOOKUP(CB837-100,TARIFFE_UND,5,FALSE)),0)</f>
        <v>67.397800635548478</v>
      </c>
      <c r="DO837" s="431">
        <f t="shared" si="186"/>
        <v>-4.8795764597286961E-3</v>
      </c>
      <c r="DP837" s="299">
        <f>IFERROR(IF(CA837="D",IF(DL837="A dispo.",DF837*VLOOKUP('DATI INPUT'!$F$27,TARIFFE_UD,2,FALSE),DF837*VLOOKUP(DL837,TARIFFE_UD,2,FALSE)),DF837*VLOOKUP(CB837-100,TARIFFE_UND,2,FALSE)),0)</f>
        <v>87.114543866115142</v>
      </c>
      <c r="DQ837" s="299">
        <f>IFERROR(IF(CA837="D",IF(DL837="A dispo.",DK837*VLOOKUP('DATI INPUT'!$F$27,TARIFFE_UD,3,FALSE),DK837*VLOOKUP(DL837,TARIFFE_UD,3,FALSE)),DK837*VLOOKUP(CB837-100,TARIFFE_UND,3,FALSE)),0)</f>
        <v>60.367780403072892</v>
      </c>
      <c r="DR837" s="299">
        <f t="shared" si="187"/>
        <v>147.48232426918804</v>
      </c>
    </row>
    <row r="838" spans="1:122" x14ac:dyDescent="0.25">
      <c r="A838" t="s">
        <v>7362</v>
      </c>
      <c r="B838" t="s">
        <v>7352</v>
      </c>
      <c r="C838" t="s">
        <v>7363</v>
      </c>
      <c r="D838" t="s">
        <v>7354</v>
      </c>
      <c r="E838" t="s">
        <v>268</v>
      </c>
      <c r="F838" t="s">
        <v>156</v>
      </c>
      <c r="G838" t="s">
        <v>7355</v>
      </c>
      <c r="H838" t="s">
        <v>6561</v>
      </c>
      <c r="I838" t="s">
        <v>7356</v>
      </c>
      <c r="J838" t="s">
        <v>156</v>
      </c>
      <c r="K838" t="s">
        <v>7357</v>
      </c>
      <c r="L838" t="s">
        <v>7358</v>
      </c>
      <c r="M838" t="s">
        <v>7359</v>
      </c>
      <c r="N838" t="s">
        <v>1428</v>
      </c>
      <c r="O838" t="s">
        <v>289</v>
      </c>
      <c r="P838" t="s">
        <v>7360</v>
      </c>
      <c r="Q838" t="s">
        <v>315</v>
      </c>
      <c r="R838" t="s">
        <v>268</v>
      </c>
      <c r="S838" t="s">
        <v>268</v>
      </c>
      <c r="T838" t="s">
        <v>268</v>
      </c>
      <c r="U838" t="s">
        <v>268</v>
      </c>
      <c r="V838" t="s">
        <v>268</v>
      </c>
      <c r="W838" t="s">
        <v>7361</v>
      </c>
      <c r="X838" t="s">
        <v>1934</v>
      </c>
      <c r="Y838" t="s">
        <v>5295</v>
      </c>
      <c r="Z838" t="s">
        <v>268</v>
      </c>
      <c r="AA838" t="s">
        <v>268</v>
      </c>
      <c r="AB838" t="s">
        <v>268</v>
      </c>
      <c r="AC838" t="s">
        <v>268</v>
      </c>
      <c r="AD838" t="s">
        <v>268</v>
      </c>
      <c r="AE838" t="s">
        <v>268</v>
      </c>
      <c r="AF838" t="s">
        <v>268</v>
      </c>
      <c r="AG838" t="s">
        <v>268</v>
      </c>
      <c r="AH838" t="s">
        <v>268</v>
      </c>
      <c r="AI838" t="s">
        <v>268</v>
      </c>
      <c r="AJ838" t="s">
        <v>268</v>
      </c>
      <c r="AK838" t="s">
        <v>268</v>
      </c>
      <c r="AL838" t="s">
        <v>268</v>
      </c>
      <c r="AM838" t="s">
        <v>268</v>
      </c>
      <c r="AN838" t="s">
        <v>268</v>
      </c>
      <c r="AO838" t="s">
        <v>268</v>
      </c>
      <c r="AP838" t="s">
        <v>268</v>
      </c>
      <c r="AQ838" t="s">
        <v>268</v>
      </c>
      <c r="AR838" t="s">
        <v>268</v>
      </c>
      <c r="AS838" t="s">
        <v>268</v>
      </c>
      <c r="AT838" t="s">
        <v>268</v>
      </c>
      <c r="AU838" t="s">
        <v>268</v>
      </c>
      <c r="AV838" t="s">
        <v>268</v>
      </c>
      <c r="AW838" t="s">
        <v>268</v>
      </c>
      <c r="AX838" t="s">
        <v>268</v>
      </c>
      <c r="AY838" t="s">
        <v>268</v>
      </c>
      <c r="AZ838" t="s">
        <v>268</v>
      </c>
      <c r="BA838" t="s">
        <v>268</v>
      </c>
      <c r="BB838" t="s">
        <v>268</v>
      </c>
      <c r="BC838" t="s">
        <v>268</v>
      </c>
      <c r="BD838" t="s">
        <v>268</v>
      </c>
      <c r="BE838" t="s">
        <v>268</v>
      </c>
      <c r="BF838" t="s">
        <v>268</v>
      </c>
      <c r="BG838" t="s">
        <v>268</v>
      </c>
      <c r="BH838" t="s">
        <v>268</v>
      </c>
      <c r="BI838" t="s">
        <v>268</v>
      </c>
      <c r="BJ838" t="s">
        <v>268</v>
      </c>
      <c r="BK838" t="s">
        <v>268</v>
      </c>
      <c r="BL838" t="s">
        <v>268</v>
      </c>
      <c r="BM838" t="s">
        <v>268</v>
      </c>
      <c r="BN838" t="s">
        <v>268</v>
      </c>
      <c r="BO838" t="s">
        <v>268</v>
      </c>
      <c r="BP838" t="s">
        <v>268</v>
      </c>
      <c r="BQ838" t="s">
        <v>268</v>
      </c>
      <c r="BR838" t="s">
        <v>268</v>
      </c>
      <c r="BS838" t="s">
        <v>268</v>
      </c>
      <c r="BT838" t="s">
        <v>268</v>
      </c>
      <c r="BU838" t="s">
        <v>268</v>
      </c>
      <c r="BV838" t="s">
        <v>268</v>
      </c>
      <c r="BW838" t="s">
        <v>268</v>
      </c>
      <c r="BX838" t="s">
        <v>268</v>
      </c>
      <c r="BY838">
        <v>35</v>
      </c>
      <c r="BZ838">
        <v>35</v>
      </c>
      <c r="CA838" t="s">
        <v>142</v>
      </c>
      <c r="CB838" s="356">
        <v>122</v>
      </c>
      <c r="CC838" t="s">
        <v>876</v>
      </c>
      <c r="CD838" t="s">
        <v>268</v>
      </c>
      <c r="CE838" t="s">
        <v>268</v>
      </c>
      <c r="CF838" t="s">
        <v>268</v>
      </c>
      <c r="CG838" t="s">
        <v>268</v>
      </c>
      <c r="CH838" t="s">
        <v>268</v>
      </c>
      <c r="CI838" t="s">
        <v>268</v>
      </c>
      <c r="CJ838" t="s">
        <v>268</v>
      </c>
      <c r="CK838" t="s">
        <v>268</v>
      </c>
      <c r="CL838" t="s">
        <v>268</v>
      </c>
      <c r="CM838" t="s">
        <v>11224</v>
      </c>
      <c r="CN838">
        <v>89.59</v>
      </c>
      <c r="CO838" t="s">
        <v>268</v>
      </c>
      <c r="CP838">
        <v>89.59</v>
      </c>
      <c r="CQ838">
        <v>365</v>
      </c>
      <c r="CR838" t="s">
        <v>878</v>
      </c>
      <c r="CS838" t="s">
        <v>11225</v>
      </c>
      <c r="CT838" t="s">
        <v>11226</v>
      </c>
      <c r="CU838" t="s">
        <v>11227</v>
      </c>
      <c r="CV838" t="s">
        <v>268</v>
      </c>
      <c r="CW838" t="s">
        <v>268</v>
      </c>
      <c r="CX838" t="s">
        <v>268</v>
      </c>
      <c r="CY838" t="s">
        <v>268</v>
      </c>
      <c r="CZ838" t="s">
        <v>268</v>
      </c>
      <c r="DA838" t="s">
        <v>268</v>
      </c>
      <c r="DB838" s="429">
        <f t="shared" si="175"/>
        <v>0</v>
      </c>
      <c r="DC838" s="284">
        <f t="shared" si="176"/>
        <v>0</v>
      </c>
      <c r="DD838" s="284">
        <f t="shared" si="177"/>
        <v>0</v>
      </c>
      <c r="DE838" s="284">
        <f t="shared" si="178"/>
        <v>0</v>
      </c>
      <c r="DF838" s="295">
        <f t="shared" si="179"/>
        <v>35</v>
      </c>
      <c r="DG838" s="284">
        <f t="shared" si="180"/>
        <v>0</v>
      </c>
      <c r="DH838" s="284">
        <f t="shared" si="181"/>
        <v>0</v>
      </c>
      <c r="DI838" s="284">
        <f t="shared" si="182"/>
        <v>0</v>
      </c>
      <c r="DJ838" s="284">
        <f t="shared" si="183"/>
        <v>0</v>
      </c>
      <c r="DK838" s="295">
        <f t="shared" si="184"/>
        <v>1</v>
      </c>
      <c r="DL838" s="297" t="str">
        <f t="shared" si="185"/>
        <v>A dispo.</v>
      </c>
      <c r="DM838" s="430">
        <f>IFERROR(IF(CA838="D",IF(DL838="A dispo.",DF838*VLOOKUP('DATI INPUT'!$F$27,TARIFFE_UD,4,FALSE),DF838*VLOOKUP(DL838,TARIFFE_UD,4,FALSE)),DF838*VLOOKUP(CB838-100,TARIFFE_UND,4,FALSE)),0)</f>
        <v>22.185965387088295</v>
      </c>
      <c r="DN838" s="430">
        <f>IFERROR(IF(CA838="D",IF(DL838="A dispo.",DK838*VLOOKUP('DATI INPUT'!$F$27,TARIFFE_UD,5,FALSE),DK838*VLOOKUP(DL838,TARIFFE_UD,5,FALSE)),DK838*VLOOKUP(CB838-100,TARIFFE_UND,5,FALSE)),0)</f>
        <v>67.397800635548478</v>
      </c>
      <c r="DO838" s="431">
        <f t="shared" si="186"/>
        <v>-6.2339773632231754E-3</v>
      </c>
      <c r="DP838" s="299">
        <f>IFERROR(IF(CA838="D",IF(DL838="A dispo.",DF838*VLOOKUP('DATI INPUT'!$F$27,TARIFFE_UD,2,FALSE),DF838*VLOOKUP(DL838,TARIFFE_UD,2,FALSE)),DF838*VLOOKUP(CB838-100,TARIFFE_UND,2,FALSE)),0)</f>
        <v>27.718263957400271</v>
      </c>
      <c r="DQ838" s="299">
        <f>IFERROR(IF(CA838="D",IF(DL838="A dispo.",DK838*VLOOKUP('DATI INPUT'!$F$27,TARIFFE_UD,3,FALSE),DK838*VLOOKUP(DL838,TARIFFE_UD,3,FALSE)),DK838*VLOOKUP(CB838-100,TARIFFE_UND,3,FALSE)),0)</f>
        <v>60.367780403072892</v>
      </c>
      <c r="DR838" s="299">
        <f t="shared" si="187"/>
        <v>88.086044360473167</v>
      </c>
    </row>
    <row r="839" spans="1:122" x14ac:dyDescent="0.25">
      <c r="A839" t="s">
        <v>7364</v>
      </c>
      <c r="B839" t="s">
        <v>7352</v>
      </c>
      <c r="C839" t="s">
        <v>7365</v>
      </c>
      <c r="D839" t="s">
        <v>7354</v>
      </c>
      <c r="E839" t="s">
        <v>268</v>
      </c>
      <c r="F839" t="s">
        <v>156</v>
      </c>
      <c r="G839" t="s">
        <v>7355</v>
      </c>
      <c r="H839" t="s">
        <v>6561</v>
      </c>
      <c r="I839" t="s">
        <v>7356</v>
      </c>
      <c r="J839" t="s">
        <v>156</v>
      </c>
      <c r="K839" t="s">
        <v>7357</v>
      </c>
      <c r="L839" t="s">
        <v>7358</v>
      </c>
      <c r="M839" t="s">
        <v>7359</v>
      </c>
      <c r="N839" t="s">
        <v>1428</v>
      </c>
      <c r="O839" t="s">
        <v>289</v>
      </c>
      <c r="P839" t="s">
        <v>7360</v>
      </c>
      <c r="Q839" t="s">
        <v>315</v>
      </c>
      <c r="R839" t="s">
        <v>268</v>
      </c>
      <c r="S839" t="s">
        <v>268</v>
      </c>
      <c r="T839" t="s">
        <v>268</v>
      </c>
      <c r="U839" t="s">
        <v>268</v>
      </c>
      <c r="V839" t="s">
        <v>268</v>
      </c>
      <c r="W839" t="s">
        <v>7361</v>
      </c>
      <c r="X839" t="s">
        <v>1934</v>
      </c>
      <c r="Y839" t="s">
        <v>5295</v>
      </c>
      <c r="Z839" t="s">
        <v>268</v>
      </c>
      <c r="AA839" t="s">
        <v>268</v>
      </c>
      <c r="AB839" t="s">
        <v>268</v>
      </c>
      <c r="AC839" t="s">
        <v>268</v>
      </c>
      <c r="AD839" t="s">
        <v>268</v>
      </c>
      <c r="AE839" t="s">
        <v>268</v>
      </c>
      <c r="AF839" t="s">
        <v>268</v>
      </c>
      <c r="AG839" t="s">
        <v>268</v>
      </c>
      <c r="AH839" t="s">
        <v>268</v>
      </c>
      <c r="AI839" t="s">
        <v>268</v>
      </c>
      <c r="AJ839" t="s">
        <v>268</v>
      </c>
      <c r="AK839" t="s">
        <v>268</v>
      </c>
      <c r="AL839" t="s">
        <v>268</v>
      </c>
      <c r="AM839" t="s">
        <v>268</v>
      </c>
      <c r="AN839" t="s">
        <v>268</v>
      </c>
      <c r="AO839" t="s">
        <v>268</v>
      </c>
      <c r="AP839" t="s">
        <v>268</v>
      </c>
      <c r="AQ839" t="s">
        <v>268</v>
      </c>
      <c r="AR839" t="s">
        <v>268</v>
      </c>
      <c r="AS839" t="s">
        <v>268</v>
      </c>
      <c r="AT839" t="s">
        <v>268</v>
      </c>
      <c r="AU839" t="s">
        <v>268</v>
      </c>
      <c r="AV839" t="s">
        <v>268</v>
      </c>
      <c r="AW839" t="s">
        <v>268</v>
      </c>
      <c r="AX839" t="s">
        <v>268</v>
      </c>
      <c r="AY839" t="s">
        <v>268</v>
      </c>
      <c r="AZ839" t="s">
        <v>268</v>
      </c>
      <c r="BA839" t="s">
        <v>268</v>
      </c>
      <c r="BB839" t="s">
        <v>268</v>
      </c>
      <c r="BC839" t="s">
        <v>268</v>
      </c>
      <c r="BD839" t="s">
        <v>268</v>
      </c>
      <c r="BE839" t="s">
        <v>268</v>
      </c>
      <c r="BF839" t="s">
        <v>268</v>
      </c>
      <c r="BG839" t="s">
        <v>268</v>
      </c>
      <c r="BH839" t="s">
        <v>268</v>
      </c>
      <c r="BI839" t="s">
        <v>268</v>
      </c>
      <c r="BJ839" t="s">
        <v>268</v>
      </c>
      <c r="BK839" t="s">
        <v>268</v>
      </c>
      <c r="BL839" t="s">
        <v>268</v>
      </c>
      <c r="BM839" t="s">
        <v>268</v>
      </c>
      <c r="BN839" t="s">
        <v>268</v>
      </c>
      <c r="BO839" t="s">
        <v>268</v>
      </c>
      <c r="BP839" t="s">
        <v>268</v>
      </c>
      <c r="BQ839" t="s">
        <v>268</v>
      </c>
      <c r="BR839" t="s">
        <v>268</v>
      </c>
      <c r="BS839" t="s">
        <v>268</v>
      </c>
      <c r="BT839" t="s">
        <v>268</v>
      </c>
      <c r="BU839" t="s">
        <v>268</v>
      </c>
      <c r="BV839" t="s">
        <v>268</v>
      </c>
      <c r="BW839" t="s">
        <v>268</v>
      </c>
      <c r="BX839" t="s">
        <v>268</v>
      </c>
      <c r="BY839">
        <v>110</v>
      </c>
      <c r="BZ839">
        <v>110</v>
      </c>
      <c r="CA839" t="s">
        <v>142</v>
      </c>
      <c r="CB839" s="356">
        <v>123</v>
      </c>
      <c r="CC839" t="s">
        <v>1817</v>
      </c>
      <c r="CD839" t="s">
        <v>268</v>
      </c>
      <c r="CE839" t="s">
        <v>268</v>
      </c>
      <c r="CF839" t="s">
        <v>268</v>
      </c>
      <c r="CG839" t="s">
        <v>268</v>
      </c>
      <c r="CH839" t="s">
        <v>268</v>
      </c>
      <c r="CI839" t="s">
        <v>268</v>
      </c>
      <c r="CJ839" t="s">
        <v>268</v>
      </c>
      <c r="CK839" t="s">
        <v>268</v>
      </c>
      <c r="CL839" t="s">
        <v>268</v>
      </c>
      <c r="CM839" t="s">
        <v>11224</v>
      </c>
      <c r="CN839">
        <v>69.73</v>
      </c>
      <c r="CO839" t="s">
        <v>268</v>
      </c>
      <c r="CP839">
        <v>69.73</v>
      </c>
      <c r="CQ839">
        <v>365</v>
      </c>
      <c r="CR839" t="s">
        <v>878</v>
      </c>
      <c r="CS839" t="s">
        <v>11225</v>
      </c>
      <c r="CT839" t="s">
        <v>11226</v>
      </c>
      <c r="CU839" t="s">
        <v>11227</v>
      </c>
      <c r="CV839" t="s">
        <v>268</v>
      </c>
      <c r="CW839" t="s">
        <v>268</v>
      </c>
      <c r="CX839" t="s">
        <v>268</v>
      </c>
      <c r="CY839" t="s">
        <v>268</v>
      </c>
      <c r="CZ839" t="s">
        <v>268</v>
      </c>
      <c r="DA839" t="s">
        <v>268</v>
      </c>
      <c r="DB839" s="429">
        <f t="shared" si="175"/>
        <v>0</v>
      </c>
      <c r="DC839" s="284">
        <f t="shared" si="176"/>
        <v>0</v>
      </c>
      <c r="DD839" s="284">
        <f t="shared" si="177"/>
        <v>0</v>
      </c>
      <c r="DE839" s="284">
        <f t="shared" si="178"/>
        <v>0</v>
      </c>
      <c r="DF839" s="295">
        <f t="shared" si="179"/>
        <v>110</v>
      </c>
      <c r="DG839" s="284">
        <f t="shared" si="180"/>
        <v>1</v>
      </c>
      <c r="DH839" s="284">
        <f t="shared" si="181"/>
        <v>0</v>
      </c>
      <c r="DI839" s="284">
        <f t="shared" si="182"/>
        <v>0</v>
      </c>
      <c r="DJ839" s="284">
        <f t="shared" si="183"/>
        <v>0</v>
      </c>
      <c r="DK839" s="295">
        <f t="shared" si="184"/>
        <v>0</v>
      </c>
      <c r="DL839" s="297" t="str">
        <f t="shared" si="185"/>
        <v>A dispo.</v>
      </c>
      <c r="DM839" s="430">
        <f>IFERROR(IF(CA839="D",IF(DL839="A dispo.",DF839*VLOOKUP('DATI INPUT'!$F$27,TARIFFE_UD,4,FALSE),DF839*VLOOKUP(DL839,TARIFFE_UD,4,FALSE)),DF839*VLOOKUP(CB839-100,TARIFFE_UND,4,FALSE)),0)</f>
        <v>69.727319787991789</v>
      </c>
      <c r="DN839" s="430">
        <f>IFERROR(IF(CA839="D",IF(DL839="A dispo.",DK839*VLOOKUP('DATI INPUT'!$F$27,TARIFFE_UD,5,FALSE),DK839*VLOOKUP(DL839,TARIFFE_UD,5,FALSE)),DK839*VLOOKUP(CB839-100,TARIFFE_UND,5,FALSE)),0)</f>
        <v>0</v>
      </c>
      <c r="DO839" s="431">
        <f t="shared" si="186"/>
        <v>-2.6802120082152214E-3</v>
      </c>
      <c r="DP839" s="299">
        <f>IFERROR(IF(CA839="D",IF(DL839="A dispo.",DF839*VLOOKUP('DATI INPUT'!$F$27,TARIFFE_UD,2,FALSE),DF839*VLOOKUP(DL839,TARIFFE_UD,2,FALSE)),DF839*VLOOKUP(CB839-100,TARIFFE_UND,2,FALSE)),0)</f>
        <v>87.114543866115142</v>
      </c>
      <c r="DQ839" s="299">
        <f>IFERROR(IF(CA839="D",IF(DL839="A dispo.",DK839*VLOOKUP('DATI INPUT'!$F$27,TARIFFE_UD,3,FALSE),DK839*VLOOKUP(DL839,TARIFFE_UD,3,FALSE)),DK839*VLOOKUP(CB839-100,TARIFFE_UND,3,FALSE)),0)</f>
        <v>0</v>
      </c>
      <c r="DR839" s="299">
        <f t="shared" si="187"/>
        <v>87.114543866115142</v>
      </c>
    </row>
    <row r="840" spans="1:122" x14ac:dyDescent="0.25">
      <c r="A840" t="s">
        <v>7366</v>
      </c>
      <c r="B840" t="s">
        <v>7367</v>
      </c>
      <c r="C840" t="s">
        <v>7368</v>
      </c>
      <c r="D840" t="s">
        <v>7369</v>
      </c>
      <c r="E840" t="s">
        <v>268</v>
      </c>
      <c r="F840" t="s">
        <v>156</v>
      </c>
      <c r="G840" t="s">
        <v>7370</v>
      </c>
      <c r="H840" t="s">
        <v>959</v>
      </c>
      <c r="I840" t="s">
        <v>311</v>
      </c>
      <c r="J840" t="s">
        <v>156</v>
      </c>
      <c r="K840" t="s">
        <v>7371</v>
      </c>
      <c r="L840" t="s">
        <v>880</v>
      </c>
      <c r="M840" t="s">
        <v>2023</v>
      </c>
      <c r="N840" t="s">
        <v>984</v>
      </c>
      <c r="O840" t="s">
        <v>873</v>
      </c>
      <c r="P840" t="s">
        <v>613</v>
      </c>
      <c r="Q840" t="s">
        <v>555</v>
      </c>
      <c r="R840" t="s">
        <v>268</v>
      </c>
      <c r="S840" t="s">
        <v>268</v>
      </c>
      <c r="T840" t="s">
        <v>268</v>
      </c>
      <c r="U840" t="s">
        <v>268</v>
      </c>
      <c r="V840" t="s">
        <v>268</v>
      </c>
      <c r="W840" t="s">
        <v>2023</v>
      </c>
      <c r="X840" t="s">
        <v>613</v>
      </c>
      <c r="Y840" t="s">
        <v>555</v>
      </c>
      <c r="Z840" t="s">
        <v>268</v>
      </c>
      <c r="AA840" t="s">
        <v>268</v>
      </c>
      <c r="AB840" t="s">
        <v>268</v>
      </c>
      <c r="AC840" t="s">
        <v>268</v>
      </c>
      <c r="AD840" t="s">
        <v>268</v>
      </c>
      <c r="AE840" t="s">
        <v>268</v>
      </c>
      <c r="AF840" t="s">
        <v>268</v>
      </c>
      <c r="AG840" t="s">
        <v>268</v>
      </c>
      <c r="AH840" t="s">
        <v>268</v>
      </c>
      <c r="AI840" t="s">
        <v>268</v>
      </c>
      <c r="AJ840" t="s">
        <v>268</v>
      </c>
      <c r="AK840" t="s">
        <v>268</v>
      </c>
      <c r="AL840" t="s">
        <v>268</v>
      </c>
      <c r="AM840" t="s">
        <v>268</v>
      </c>
      <c r="AN840" t="s">
        <v>268</v>
      </c>
      <c r="AO840" t="s">
        <v>268</v>
      </c>
      <c r="AP840" t="s">
        <v>268</v>
      </c>
      <c r="AQ840" t="s">
        <v>268</v>
      </c>
      <c r="AR840" t="s">
        <v>268</v>
      </c>
      <c r="AS840" t="s">
        <v>268</v>
      </c>
      <c r="AT840" t="s">
        <v>268</v>
      </c>
      <c r="AU840" t="s">
        <v>268</v>
      </c>
      <c r="AV840" t="s">
        <v>268</v>
      </c>
      <c r="AW840" t="s">
        <v>268</v>
      </c>
      <c r="AX840" t="s">
        <v>268</v>
      </c>
      <c r="AY840" t="s">
        <v>268</v>
      </c>
      <c r="AZ840" t="s">
        <v>268</v>
      </c>
      <c r="BA840" t="s">
        <v>268</v>
      </c>
      <c r="BB840" t="s">
        <v>268</v>
      </c>
      <c r="BC840" t="s">
        <v>268</v>
      </c>
      <c r="BD840" t="s">
        <v>268</v>
      </c>
      <c r="BE840" t="s">
        <v>268</v>
      </c>
      <c r="BF840" t="s">
        <v>268</v>
      </c>
      <c r="BG840" t="s">
        <v>268</v>
      </c>
      <c r="BH840" t="s">
        <v>268</v>
      </c>
      <c r="BI840" t="s">
        <v>268</v>
      </c>
      <c r="BJ840" t="s">
        <v>268</v>
      </c>
      <c r="BK840" t="s">
        <v>268</v>
      </c>
      <c r="BL840" t="s">
        <v>268</v>
      </c>
      <c r="BM840" t="s">
        <v>268</v>
      </c>
      <c r="BN840" t="s">
        <v>268</v>
      </c>
      <c r="BO840" t="s">
        <v>268</v>
      </c>
      <c r="BP840" t="s">
        <v>268</v>
      </c>
      <c r="BQ840" t="s">
        <v>268</v>
      </c>
      <c r="BR840" t="s">
        <v>268</v>
      </c>
      <c r="BS840" t="s">
        <v>268</v>
      </c>
      <c r="BT840" t="s">
        <v>268</v>
      </c>
      <c r="BU840" t="s">
        <v>268</v>
      </c>
      <c r="BV840" t="s">
        <v>268</v>
      </c>
      <c r="BW840" t="s">
        <v>268</v>
      </c>
      <c r="BX840" t="s">
        <v>268</v>
      </c>
      <c r="BY840">
        <v>84</v>
      </c>
      <c r="BZ840">
        <v>84</v>
      </c>
      <c r="CA840" t="s">
        <v>142</v>
      </c>
      <c r="CB840" s="356">
        <v>122</v>
      </c>
      <c r="CC840" t="s">
        <v>876</v>
      </c>
      <c r="CD840" t="s">
        <v>268</v>
      </c>
      <c r="CE840" t="s">
        <v>268</v>
      </c>
      <c r="CF840" s="356">
        <v>1</v>
      </c>
      <c r="CG840" t="s">
        <v>2132</v>
      </c>
      <c r="CH840" t="s">
        <v>268</v>
      </c>
      <c r="CI840" t="s">
        <v>268</v>
      </c>
      <c r="CJ840" t="s">
        <v>268</v>
      </c>
      <c r="CK840" t="s">
        <v>268</v>
      </c>
      <c r="CL840" t="s">
        <v>268</v>
      </c>
      <c r="CM840" t="s">
        <v>11224</v>
      </c>
      <c r="CN840">
        <v>58.34</v>
      </c>
      <c r="CO840">
        <v>-43.76</v>
      </c>
      <c r="CP840">
        <v>14.58</v>
      </c>
      <c r="CQ840">
        <v>365</v>
      </c>
      <c r="CR840" t="s">
        <v>878</v>
      </c>
      <c r="CS840" t="s">
        <v>11225</v>
      </c>
      <c r="CT840" t="s">
        <v>11226</v>
      </c>
      <c r="CU840" t="s">
        <v>11227</v>
      </c>
      <c r="CV840" t="s">
        <v>268</v>
      </c>
      <c r="CW840" t="s">
        <v>268</v>
      </c>
      <c r="CX840" t="s">
        <v>268</v>
      </c>
      <c r="CY840" t="s">
        <v>268</v>
      </c>
      <c r="CZ840" t="s">
        <v>268</v>
      </c>
      <c r="DA840" t="s">
        <v>268</v>
      </c>
      <c r="DB840" s="429">
        <f t="shared" si="175"/>
        <v>0</v>
      </c>
      <c r="DC840" s="284">
        <f t="shared" si="176"/>
        <v>0.75</v>
      </c>
      <c r="DD840" s="284">
        <f t="shared" si="177"/>
        <v>0</v>
      </c>
      <c r="DE840" s="284">
        <f t="shared" si="178"/>
        <v>0</v>
      </c>
      <c r="DF840" s="295">
        <f t="shared" si="179"/>
        <v>21</v>
      </c>
      <c r="DG840" s="284">
        <f t="shared" si="180"/>
        <v>0</v>
      </c>
      <c r="DH840" s="284">
        <f t="shared" si="181"/>
        <v>0.75</v>
      </c>
      <c r="DI840" s="284">
        <f t="shared" si="182"/>
        <v>0</v>
      </c>
      <c r="DJ840" s="284">
        <f t="shared" si="183"/>
        <v>0</v>
      </c>
      <c r="DK840" s="295">
        <f t="shared" si="184"/>
        <v>0.25</v>
      </c>
      <c r="DL840" s="297">
        <f t="shared" si="185"/>
        <v>1</v>
      </c>
      <c r="DM840" s="430">
        <f>IFERROR(IF(CA840="D",IF(DL840="A dispo.",DF840*VLOOKUP('DATI INPUT'!$F$27,TARIFFE_UD,4,FALSE),DF840*VLOOKUP(DL840,TARIFFE_UD,4,FALSE)),DF840*VLOOKUP(CB840-100,TARIFFE_UND,4,FALSE)),0)</f>
        <v>10.353450513974538</v>
      </c>
      <c r="DN840" s="430">
        <f>IFERROR(IF(CA840="D",IF(DL840="A dispo.",DK840*VLOOKUP('DATI INPUT'!$F$27,TARIFFE_UD,5,FALSE),DK840*VLOOKUP(DL840,TARIFFE_UD,5,FALSE)),DK840*VLOOKUP(CB840-100,TARIFFE_UND,5,FALSE)),0)</f>
        <v>4.2327121172083597</v>
      </c>
      <c r="DO840" s="431">
        <f t="shared" si="186"/>
        <v>6.1626311828977265E-3</v>
      </c>
      <c r="DP840" s="299">
        <f>IFERROR(IF(CA840="D",IF(DL840="A dispo.",DF840*VLOOKUP('DATI INPUT'!$F$27,TARIFFE_UD,2,FALSE),DF840*VLOOKUP(DL840,TARIFFE_UD,2,FALSE)),DF840*VLOOKUP(CB840-100,TARIFFE_UND,2,FALSE)),0)</f>
        <v>12.935189846786795</v>
      </c>
      <c r="DQ840" s="299">
        <f>IFERROR(IF(CA840="D",IF(DL840="A dispo.",DK840*VLOOKUP('DATI INPUT'!$F$27,TARIFFE_UD,3,FALSE),DK840*VLOOKUP(DL840,TARIFFE_UD,3,FALSE)),DK840*VLOOKUP(CB840-100,TARIFFE_UND,3,FALSE)),0)</f>
        <v>3.791213262028732</v>
      </c>
      <c r="DR840" s="299">
        <f t="shared" si="187"/>
        <v>16.726403108815525</v>
      </c>
    </row>
    <row r="841" spans="1:122" x14ac:dyDescent="0.25">
      <c r="A841" t="s">
        <v>7372</v>
      </c>
      <c r="B841" t="s">
        <v>7373</v>
      </c>
      <c r="C841" t="s">
        <v>7374</v>
      </c>
      <c r="D841" t="s">
        <v>7375</v>
      </c>
      <c r="E841" t="s">
        <v>268</v>
      </c>
      <c r="F841" t="s">
        <v>156</v>
      </c>
      <c r="G841" t="s">
        <v>7376</v>
      </c>
      <c r="H841" t="s">
        <v>7377</v>
      </c>
      <c r="I841" t="s">
        <v>7378</v>
      </c>
      <c r="J841" t="s">
        <v>156</v>
      </c>
      <c r="K841" t="s">
        <v>7379</v>
      </c>
      <c r="L841" t="s">
        <v>3320</v>
      </c>
      <c r="M841" t="s">
        <v>7380</v>
      </c>
      <c r="N841" t="s">
        <v>7381</v>
      </c>
      <c r="O841" t="s">
        <v>7382</v>
      </c>
      <c r="P841" t="s">
        <v>2107</v>
      </c>
      <c r="Q841" t="s">
        <v>269</v>
      </c>
      <c r="R841" t="s">
        <v>268</v>
      </c>
      <c r="S841" t="s">
        <v>268</v>
      </c>
      <c r="T841" t="s">
        <v>268</v>
      </c>
      <c r="U841" t="s">
        <v>268</v>
      </c>
      <c r="V841" t="s">
        <v>268</v>
      </c>
      <c r="W841" t="s">
        <v>6566</v>
      </c>
      <c r="X841" t="s">
        <v>1934</v>
      </c>
      <c r="Y841" t="s">
        <v>277</v>
      </c>
      <c r="Z841" t="s">
        <v>153</v>
      </c>
      <c r="AA841" t="s">
        <v>268</v>
      </c>
      <c r="AB841" t="s">
        <v>268</v>
      </c>
      <c r="AC841" t="s">
        <v>268</v>
      </c>
      <c r="AD841" t="s">
        <v>268</v>
      </c>
      <c r="AE841" t="s">
        <v>287</v>
      </c>
      <c r="AF841" t="s">
        <v>1811</v>
      </c>
      <c r="AG841" t="s">
        <v>875</v>
      </c>
      <c r="AH841" t="s">
        <v>1935</v>
      </c>
      <c r="AI841" t="s">
        <v>6258</v>
      </c>
      <c r="AJ841" t="s">
        <v>268</v>
      </c>
      <c r="AK841" t="s">
        <v>410</v>
      </c>
      <c r="AL841" t="s">
        <v>268</v>
      </c>
      <c r="AM841" t="s">
        <v>355</v>
      </c>
      <c r="AN841" t="s">
        <v>268</v>
      </c>
      <c r="AO841" t="s">
        <v>268</v>
      </c>
      <c r="AP841" t="s">
        <v>268</v>
      </c>
      <c r="AQ841" t="s">
        <v>268</v>
      </c>
      <c r="AR841" t="s">
        <v>268</v>
      </c>
      <c r="AS841" t="s">
        <v>268</v>
      </c>
      <c r="AT841" t="s">
        <v>268</v>
      </c>
      <c r="AU841" t="s">
        <v>268</v>
      </c>
      <c r="AV841" t="s">
        <v>268</v>
      </c>
      <c r="AW841" t="s">
        <v>268</v>
      </c>
      <c r="AX841" t="s">
        <v>268</v>
      </c>
      <c r="AY841" t="s">
        <v>268</v>
      </c>
      <c r="AZ841" t="s">
        <v>268</v>
      </c>
      <c r="BA841" t="s">
        <v>268</v>
      </c>
      <c r="BB841" t="s">
        <v>268</v>
      </c>
      <c r="BC841" t="s">
        <v>268</v>
      </c>
      <c r="BD841" t="s">
        <v>268</v>
      </c>
      <c r="BE841" t="s">
        <v>268</v>
      </c>
      <c r="BF841" t="s">
        <v>268</v>
      </c>
      <c r="BG841" t="s">
        <v>268</v>
      </c>
      <c r="BH841" t="s">
        <v>268</v>
      </c>
      <c r="BI841" t="s">
        <v>268</v>
      </c>
      <c r="BJ841" t="s">
        <v>268</v>
      </c>
      <c r="BK841" t="s">
        <v>268</v>
      </c>
      <c r="BL841" t="s">
        <v>268</v>
      </c>
      <c r="BM841" t="s">
        <v>268</v>
      </c>
      <c r="BN841" t="s">
        <v>268</v>
      </c>
      <c r="BO841" t="s">
        <v>268</v>
      </c>
      <c r="BP841" t="s">
        <v>268</v>
      </c>
      <c r="BQ841" t="s">
        <v>268</v>
      </c>
      <c r="BR841" t="s">
        <v>268</v>
      </c>
      <c r="BS841" t="s">
        <v>268</v>
      </c>
      <c r="BT841" t="s">
        <v>268</v>
      </c>
      <c r="BU841" t="s">
        <v>268</v>
      </c>
      <c r="BV841" t="s">
        <v>268</v>
      </c>
      <c r="BW841" t="s">
        <v>268</v>
      </c>
      <c r="BX841" t="s">
        <v>268</v>
      </c>
      <c r="BY841">
        <v>92</v>
      </c>
      <c r="BZ841">
        <v>92</v>
      </c>
      <c r="CA841" t="s">
        <v>142</v>
      </c>
      <c r="CB841" s="356">
        <v>122</v>
      </c>
      <c r="CC841" t="s">
        <v>876</v>
      </c>
      <c r="CD841" t="s">
        <v>268</v>
      </c>
      <c r="CE841" t="s">
        <v>268</v>
      </c>
      <c r="CF841" t="s">
        <v>268</v>
      </c>
      <c r="CG841" t="s">
        <v>268</v>
      </c>
      <c r="CH841" t="s">
        <v>268</v>
      </c>
      <c r="CI841" t="s">
        <v>268</v>
      </c>
      <c r="CJ841" t="s">
        <v>268</v>
      </c>
      <c r="CK841" t="s">
        <v>268</v>
      </c>
      <c r="CL841" t="s">
        <v>268</v>
      </c>
      <c r="CM841" t="s">
        <v>11224</v>
      </c>
      <c r="CN841">
        <v>125.72</v>
      </c>
      <c r="CO841" t="s">
        <v>268</v>
      </c>
      <c r="CP841">
        <v>125.72</v>
      </c>
      <c r="CQ841">
        <v>365</v>
      </c>
      <c r="CR841" t="s">
        <v>878</v>
      </c>
      <c r="CS841" t="s">
        <v>11225</v>
      </c>
      <c r="CT841" t="s">
        <v>11226</v>
      </c>
      <c r="CU841" t="s">
        <v>11227</v>
      </c>
      <c r="CV841" t="s">
        <v>268</v>
      </c>
      <c r="CW841" t="s">
        <v>268</v>
      </c>
      <c r="CX841" t="s">
        <v>268</v>
      </c>
      <c r="CY841" t="s">
        <v>268</v>
      </c>
      <c r="CZ841" t="s">
        <v>268</v>
      </c>
      <c r="DA841" t="s">
        <v>268</v>
      </c>
      <c r="DB841" s="429">
        <f t="shared" si="175"/>
        <v>0</v>
      </c>
      <c r="DC841" s="284">
        <f t="shared" si="176"/>
        <v>0</v>
      </c>
      <c r="DD841" s="284">
        <f t="shared" si="177"/>
        <v>0</v>
      </c>
      <c r="DE841" s="284">
        <f t="shared" si="178"/>
        <v>0</v>
      </c>
      <c r="DF841" s="295">
        <f t="shared" si="179"/>
        <v>92</v>
      </c>
      <c r="DG841" s="284">
        <f t="shared" si="180"/>
        <v>0</v>
      </c>
      <c r="DH841" s="284">
        <f t="shared" si="181"/>
        <v>0</v>
      </c>
      <c r="DI841" s="284">
        <f t="shared" si="182"/>
        <v>0</v>
      </c>
      <c r="DJ841" s="284">
        <f t="shared" si="183"/>
        <v>0</v>
      </c>
      <c r="DK841" s="295">
        <f t="shared" si="184"/>
        <v>1</v>
      </c>
      <c r="DL841" s="297" t="str">
        <f t="shared" si="185"/>
        <v>A dispo.</v>
      </c>
      <c r="DM841" s="430">
        <f>IFERROR(IF(CA841="D",IF(DL841="A dispo.",DF841*VLOOKUP('DATI INPUT'!$F$27,TARIFFE_UD,4,FALSE),DF841*VLOOKUP(DL841,TARIFFE_UD,4,FALSE)),DF841*VLOOKUP(CB841-100,TARIFFE_UND,4,FALSE)),0)</f>
        <v>58.317394731774947</v>
      </c>
      <c r="DN841" s="430">
        <f>IFERROR(IF(CA841="D",IF(DL841="A dispo.",DK841*VLOOKUP('DATI INPUT'!$F$27,TARIFFE_UD,5,FALSE),DK841*VLOOKUP(DL841,TARIFFE_UD,5,FALSE)),DK841*VLOOKUP(CB841-100,TARIFFE_UND,5,FALSE)),0)</f>
        <v>67.397800635548478</v>
      </c>
      <c r="DO841" s="431">
        <f t="shared" si="186"/>
        <v>-4.8046326765813774E-3</v>
      </c>
      <c r="DP841" s="299">
        <f>IFERROR(IF(CA841="D",IF(DL841="A dispo.",DF841*VLOOKUP('DATI INPUT'!$F$27,TARIFFE_UD,2,FALSE),DF841*VLOOKUP(DL841,TARIFFE_UD,2,FALSE)),DF841*VLOOKUP(CB841-100,TARIFFE_UND,2,FALSE)),0)</f>
        <v>72.859436688023564</v>
      </c>
      <c r="DQ841" s="299">
        <f>IFERROR(IF(CA841="D",IF(DL841="A dispo.",DK841*VLOOKUP('DATI INPUT'!$F$27,TARIFFE_UD,3,FALSE),DK841*VLOOKUP(DL841,TARIFFE_UD,3,FALSE)),DK841*VLOOKUP(CB841-100,TARIFFE_UND,3,FALSE)),0)</f>
        <v>60.367780403072892</v>
      </c>
      <c r="DR841" s="299">
        <f t="shared" si="187"/>
        <v>133.22721709109646</v>
      </c>
    </row>
    <row r="842" spans="1:122" x14ac:dyDescent="0.25">
      <c r="A842" t="s">
        <v>7383</v>
      </c>
      <c r="B842" t="s">
        <v>7384</v>
      </c>
      <c r="C842" t="s">
        <v>7385</v>
      </c>
      <c r="D842" t="s">
        <v>7386</v>
      </c>
      <c r="E842" t="s">
        <v>268</v>
      </c>
      <c r="F842" t="s">
        <v>156</v>
      </c>
      <c r="G842" t="s">
        <v>7387</v>
      </c>
      <c r="H842" t="s">
        <v>1033</v>
      </c>
      <c r="I842" t="s">
        <v>297</v>
      </c>
      <c r="J842" t="s">
        <v>274</v>
      </c>
      <c r="K842" t="s">
        <v>7388</v>
      </c>
      <c r="L842" t="s">
        <v>418</v>
      </c>
      <c r="M842" t="s">
        <v>7389</v>
      </c>
      <c r="N842" t="s">
        <v>984</v>
      </c>
      <c r="O842" t="s">
        <v>873</v>
      </c>
      <c r="P842" t="s">
        <v>3006</v>
      </c>
      <c r="Q842" t="s">
        <v>280</v>
      </c>
      <c r="R842" t="s">
        <v>153</v>
      </c>
      <c r="S842" t="s">
        <v>268</v>
      </c>
      <c r="T842" t="s">
        <v>268</v>
      </c>
      <c r="U842" t="s">
        <v>268</v>
      </c>
      <c r="V842" t="s">
        <v>268</v>
      </c>
      <c r="W842" t="s">
        <v>7389</v>
      </c>
      <c r="X842" t="s">
        <v>3006</v>
      </c>
      <c r="Y842" t="s">
        <v>280</v>
      </c>
      <c r="Z842" t="s">
        <v>153</v>
      </c>
      <c r="AA842" t="s">
        <v>268</v>
      </c>
      <c r="AB842" t="s">
        <v>268</v>
      </c>
      <c r="AC842" t="s">
        <v>268</v>
      </c>
      <c r="AD842" t="s">
        <v>268</v>
      </c>
      <c r="AE842" t="s">
        <v>287</v>
      </c>
      <c r="AF842" t="s">
        <v>1811</v>
      </c>
      <c r="AG842" t="s">
        <v>875</v>
      </c>
      <c r="AH842" t="s">
        <v>1812</v>
      </c>
      <c r="AI842" t="s">
        <v>933</v>
      </c>
      <c r="AJ842" t="s">
        <v>268</v>
      </c>
      <c r="AK842" t="s">
        <v>377</v>
      </c>
      <c r="AL842" t="s">
        <v>268</v>
      </c>
      <c r="AM842" t="s">
        <v>268</v>
      </c>
      <c r="AN842" t="s">
        <v>268</v>
      </c>
      <c r="AO842" t="s">
        <v>268</v>
      </c>
      <c r="AP842" t="s">
        <v>268</v>
      </c>
      <c r="AQ842" t="s">
        <v>268</v>
      </c>
      <c r="AR842" t="s">
        <v>268</v>
      </c>
      <c r="AS842" t="s">
        <v>268</v>
      </c>
      <c r="AT842" t="s">
        <v>268</v>
      </c>
      <c r="AU842" t="s">
        <v>268</v>
      </c>
      <c r="AV842" t="s">
        <v>268</v>
      </c>
      <c r="AW842" t="s">
        <v>268</v>
      </c>
      <c r="AX842" t="s">
        <v>268</v>
      </c>
      <c r="AY842" t="s">
        <v>268</v>
      </c>
      <c r="AZ842" t="s">
        <v>268</v>
      </c>
      <c r="BA842" t="s">
        <v>268</v>
      </c>
      <c r="BB842" t="s">
        <v>268</v>
      </c>
      <c r="BC842" t="s">
        <v>268</v>
      </c>
      <c r="BD842" t="s">
        <v>268</v>
      </c>
      <c r="BE842" t="s">
        <v>268</v>
      </c>
      <c r="BF842" t="s">
        <v>268</v>
      </c>
      <c r="BG842" t="s">
        <v>268</v>
      </c>
      <c r="BH842" t="s">
        <v>268</v>
      </c>
      <c r="BI842" t="s">
        <v>268</v>
      </c>
      <c r="BJ842" t="s">
        <v>268</v>
      </c>
      <c r="BK842" t="s">
        <v>268</v>
      </c>
      <c r="BL842" t="s">
        <v>268</v>
      </c>
      <c r="BM842" t="s">
        <v>268</v>
      </c>
      <c r="BN842" t="s">
        <v>268</v>
      </c>
      <c r="BO842" t="s">
        <v>268</v>
      </c>
      <c r="BP842" t="s">
        <v>268</v>
      </c>
      <c r="BQ842" t="s">
        <v>268</v>
      </c>
      <c r="BR842" t="s">
        <v>268</v>
      </c>
      <c r="BS842" t="s">
        <v>268</v>
      </c>
      <c r="BT842" t="s">
        <v>268</v>
      </c>
      <c r="BU842" t="s">
        <v>268</v>
      </c>
      <c r="BV842" t="s">
        <v>268</v>
      </c>
      <c r="BW842" t="s">
        <v>268</v>
      </c>
      <c r="BX842" t="s">
        <v>268</v>
      </c>
      <c r="BY842">
        <v>80</v>
      </c>
      <c r="BZ842">
        <v>80</v>
      </c>
      <c r="CA842" t="s">
        <v>142</v>
      </c>
      <c r="CB842" s="356">
        <v>122</v>
      </c>
      <c r="CC842" t="s">
        <v>876</v>
      </c>
      <c r="CD842" t="s">
        <v>268</v>
      </c>
      <c r="CE842" t="s">
        <v>268</v>
      </c>
      <c r="CF842" s="356">
        <v>1</v>
      </c>
      <c r="CG842" t="s">
        <v>268</v>
      </c>
      <c r="CH842" t="s">
        <v>268</v>
      </c>
      <c r="CI842" t="s">
        <v>268</v>
      </c>
      <c r="CJ842" t="s">
        <v>268</v>
      </c>
      <c r="CK842" t="s">
        <v>268</v>
      </c>
      <c r="CL842" t="s">
        <v>7390</v>
      </c>
      <c r="CM842" t="s">
        <v>11224</v>
      </c>
      <c r="CN842">
        <v>56.37</v>
      </c>
      <c r="CO842" t="s">
        <v>268</v>
      </c>
      <c r="CP842">
        <v>56.37</v>
      </c>
      <c r="CQ842">
        <v>365</v>
      </c>
      <c r="CR842" t="s">
        <v>878</v>
      </c>
      <c r="CS842" t="s">
        <v>11225</v>
      </c>
      <c r="CT842" t="s">
        <v>11226</v>
      </c>
      <c r="CU842" t="s">
        <v>11227</v>
      </c>
      <c r="CV842" t="s">
        <v>268</v>
      </c>
      <c r="CW842" t="s">
        <v>268</v>
      </c>
      <c r="CX842" t="s">
        <v>268</v>
      </c>
      <c r="CY842" t="s">
        <v>268</v>
      </c>
      <c r="CZ842" t="s">
        <v>268</v>
      </c>
      <c r="DA842" t="s">
        <v>268</v>
      </c>
      <c r="DB842" s="429">
        <f t="shared" si="175"/>
        <v>0</v>
      </c>
      <c r="DC842" s="284">
        <f t="shared" si="176"/>
        <v>0</v>
      </c>
      <c r="DD842" s="284">
        <f t="shared" si="177"/>
        <v>0</v>
      </c>
      <c r="DE842" s="284">
        <f t="shared" si="178"/>
        <v>0</v>
      </c>
      <c r="DF842" s="295">
        <f t="shared" si="179"/>
        <v>80</v>
      </c>
      <c r="DG842" s="284">
        <f t="shared" si="180"/>
        <v>0</v>
      </c>
      <c r="DH842" s="284">
        <f t="shared" si="181"/>
        <v>0</v>
      </c>
      <c r="DI842" s="284">
        <f t="shared" si="182"/>
        <v>0</v>
      </c>
      <c r="DJ842" s="284">
        <f t="shared" si="183"/>
        <v>0</v>
      </c>
      <c r="DK842" s="295">
        <f t="shared" si="184"/>
        <v>1</v>
      </c>
      <c r="DL842" s="297">
        <f t="shared" si="185"/>
        <v>1</v>
      </c>
      <c r="DM842" s="430">
        <f>IFERROR(IF(CA842="D",IF(DL842="A dispo.",DF842*VLOOKUP('DATI INPUT'!$F$27,TARIFFE_UD,4,FALSE),DF842*VLOOKUP(DL842,TARIFFE_UD,4,FALSE)),DF842*VLOOKUP(CB842-100,TARIFFE_UND,4,FALSE)),0)</f>
        <v>39.44171624371252</v>
      </c>
      <c r="DN842" s="430">
        <f>IFERROR(IF(CA842="D",IF(DL842="A dispo.",DK842*VLOOKUP('DATI INPUT'!$F$27,TARIFFE_UD,5,FALSE),DK842*VLOOKUP(DL842,TARIFFE_UD,5,FALSE)),DK842*VLOOKUP(CB842-100,TARIFFE_UND,5,FALSE)),0)</f>
        <v>16.930848468833439</v>
      </c>
      <c r="DO842" s="431">
        <f t="shared" si="186"/>
        <v>2.5647125459613562E-3</v>
      </c>
      <c r="DP842" s="299">
        <f>IFERROR(IF(CA842="D",IF(DL842="A dispo.",DF842*VLOOKUP('DATI INPUT'!$F$27,TARIFFE_UD,2,FALSE),DF842*VLOOKUP(DL842,TARIFFE_UD,2,FALSE)),DF842*VLOOKUP(CB842-100,TARIFFE_UND,2,FALSE)),0)</f>
        <v>49.276913702044929</v>
      </c>
      <c r="DQ842" s="299">
        <f>IFERROR(IF(CA842="D",IF(DL842="A dispo.",DK842*VLOOKUP('DATI INPUT'!$F$27,TARIFFE_UD,3,FALSE),DK842*VLOOKUP(DL842,TARIFFE_UD,3,FALSE)),DK842*VLOOKUP(CB842-100,TARIFFE_UND,3,FALSE)),0)</f>
        <v>15.164853048114928</v>
      </c>
      <c r="DR842" s="299">
        <f t="shared" si="187"/>
        <v>64.441766750159857</v>
      </c>
    </row>
    <row r="843" spans="1:122" x14ac:dyDescent="0.25">
      <c r="A843" t="s">
        <v>7391</v>
      </c>
      <c r="B843" t="s">
        <v>430</v>
      </c>
      <c r="C843" t="s">
        <v>7392</v>
      </c>
      <c r="D843" t="s">
        <v>7393</v>
      </c>
      <c r="E843" t="s">
        <v>268</v>
      </c>
      <c r="F843" t="s">
        <v>156</v>
      </c>
      <c r="G843" t="s">
        <v>7394</v>
      </c>
      <c r="H843" t="s">
        <v>849</v>
      </c>
      <c r="I843" t="s">
        <v>7395</v>
      </c>
      <c r="J843" t="s">
        <v>156</v>
      </c>
      <c r="K843" t="s">
        <v>7396</v>
      </c>
      <c r="L843" t="s">
        <v>984</v>
      </c>
      <c r="M843" t="s">
        <v>2403</v>
      </c>
      <c r="N843" t="s">
        <v>984</v>
      </c>
      <c r="O843" t="s">
        <v>873</v>
      </c>
      <c r="P843" t="s">
        <v>613</v>
      </c>
      <c r="Q843" t="s">
        <v>460</v>
      </c>
      <c r="R843" t="s">
        <v>268</v>
      </c>
      <c r="S843" t="s">
        <v>268</v>
      </c>
      <c r="T843" t="s">
        <v>268</v>
      </c>
      <c r="U843" t="s">
        <v>268</v>
      </c>
      <c r="V843" t="s">
        <v>268</v>
      </c>
      <c r="W843" t="s">
        <v>2403</v>
      </c>
      <c r="X843" t="s">
        <v>613</v>
      </c>
      <c r="Y843" t="s">
        <v>460</v>
      </c>
      <c r="Z843" t="s">
        <v>268</v>
      </c>
      <c r="AA843" t="s">
        <v>268</v>
      </c>
      <c r="AB843" t="s">
        <v>268</v>
      </c>
      <c r="AC843" t="s">
        <v>268</v>
      </c>
      <c r="AD843" t="s">
        <v>268</v>
      </c>
      <c r="AE843" t="s">
        <v>287</v>
      </c>
      <c r="AF843" t="s">
        <v>1811</v>
      </c>
      <c r="AG843" t="s">
        <v>875</v>
      </c>
      <c r="AH843" t="s">
        <v>1848</v>
      </c>
      <c r="AI843" t="s">
        <v>2275</v>
      </c>
      <c r="AJ843" t="s">
        <v>268</v>
      </c>
      <c r="AK843" t="s">
        <v>366</v>
      </c>
      <c r="AL843" t="s">
        <v>268</v>
      </c>
      <c r="AM843" t="s">
        <v>367</v>
      </c>
      <c r="AN843" t="s">
        <v>268</v>
      </c>
      <c r="AO843" t="s">
        <v>268</v>
      </c>
      <c r="AP843" t="s">
        <v>268</v>
      </c>
      <c r="AQ843" t="s">
        <v>268</v>
      </c>
      <c r="AR843" t="s">
        <v>268</v>
      </c>
      <c r="AS843" t="s">
        <v>268</v>
      </c>
      <c r="AT843" t="s">
        <v>268</v>
      </c>
      <c r="AU843" t="s">
        <v>268</v>
      </c>
      <c r="AV843" t="s">
        <v>268</v>
      </c>
      <c r="AW843" t="s">
        <v>268</v>
      </c>
      <c r="AX843" t="s">
        <v>268</v>
      </c>
      <c r="AY843" t="s">
        <v>268</v>
      </c>
      <c r="AZ843" t="s">
        <v>268</v>
      </c>
      <c r="BA843" t="s">
        <v>268</v>
      </c>
      <c r="BB843" t="s">
        <v>268</v>
      </c>
      <c r="BC843" t="s">
        <v>268</v>
      </c>
      <c r="BD843" t="s">
        <v>268</v>
      </c>
      <c r="BE843" t="s">
        <v>268</v>
      </c>
      <c r="BF843" t="s">
        <v>268</v>
      </c>
      <c r="BG843" t="s">
        <v>268</v>
      </c>
      <c r="BH843" t="s">
        <v>268</v>
      </c>
      <c r="BI843" t="s">
        <v>268</v>
      </c>
      <c r="BJ843" t="s">
        <v>268</v>
      </c>
      <c r="BK843" t="s">
        <v>268</v>
      </c>
      <c r="BL843" t="s">
        <v>268</v>
      </c>
      <c r="BM843" t="s">
        <v>268</v>
      </c>
      <c r="BN843" t="s">
        <v>268</v>
      </c>
      <c r="BO843" t="s">
        <v>268</v>
      </c>
      <c r="BP843" t="s">
        <v>268</v>
      </c>
      <c r="BQ843" t="s">
        <v>268</v>
      </c>
      <c r="BR843" t="s">
        <v>268</v>
      </c>
      <c r="BS843" t="s">
        <v>268</v>
      </c>
      <c r="BT843" t="s">
        <v>268</v>
      </c>
      <c r="BU843" t="s">
        <v>268</v>
      </c>
      <c r="BV843" t="s">
        <v>268</v>
      </c>
      <c r="BW843" t="s">
        <v>268</v>
      </c>
      <c r="BX843" t="s">
        <v>268</v>
      </c>
      <c r="BY843" s="432">
        <v>0</v>
      </c>
      <c r="BZ843">
        <v>40</v>
      </c>
      <c r="CA843" s="432" t="s">
        <v>142</v>
      </c>
      <c r="CB843" t="s">
        <v>268</v>
      </c>
      <c r="CC843" t="s">
        <v>268</v>
      </c>
      <c r="CD843" t="s">
        <v>268</v>
      </c>
      <c r="CE843" t="s">
        <v>268</v>
      </c>
      <c r="CF843" t="s">
        <v>268</v>
      </c>
      <c r="CG843" t="s">
        <v>1994</v>
      </c>
      <c r="CH843" t="s">
        <v>268</v>
      </c>
      <c r="CI843" t="s">
        <v>268</v>
      </c>
      <c r="CJ843" t="s">
        <v>268</v>
      </c>
      <c r="CK843" t="s">
        <v>268</v>
      </c>
      <c r="CL843" t="s">
        <v>7397</v>
      </c>
      <c r="CM843" t="s">
        <v>11224</v>
      </c>
      <c r="CN843" t="s">
        <v>268</v>
      </c>
      <c r="CO843">
        <v>0</v>
      </c>
      <c r="CP843">
        <v>0</v>
      </c>
      <c r="CQ843" s="432">
        <v>0</v>
      </c>
      <c r="CR843" t="s">
        <v>268</v>
      </c>
      <c r="CS843" t="s">
        <v>11225</v>
      </c>
      <c r="CT843" t="s">
        <v>11226</v>
      </c>
      <c r="CU843" t="s">
        <v>11227</v>
      </c>
      <c r="CV843" t="s">
        <v>268</v>
      </c>
      <c r="CW843" t="s">
        <v>268</v>
      </c>
      <c r="CX843" t="s">
        <v>268</v>
      </c>
      <c r="CY843" t="s">
        <v>268</v>
      </c>
      <c r="CZ843" t="s">
        <v>268</v>
      </c>
      <c r="DA843" t="s">
        <v>268</v>
      </c>
      <c r="DB843" s="429">
        <f t="shared" si="175"/>
        <v>0</v>
      </c>
      <c r="DC843" s="284">
        <f t="shared" si="176"/>
        <v>0.5</v>
      </c>
      <c r="DD843" s="284">
        <f t="shared" si="177"/>
        <v>0</v>
      </c>
      <c r="DE843" s="284">
        <f t="shared" si="178"/>
        <v>0</v>
      </c>
      <c r="DF843" s="295">
        <f t="shared" si="179"/>
        <v>0</v>
      </c>
      <c r="DG843" s="284">
        <f t="shared" si="180"/>
        <v>0</v>
      </c>
      <c r="DH843" s="284">
        <f t="shared" si="181"/>
        <v>0.5</v>
      </c>
      <c r="DI843" s="284">
        <f t="shared" si="182"/>
        <v>0</v>
      </c>
      <c r="DJ843" s="284">
        <f t="shared" si="183"/>
        <v>0</v>
      </c>
      <c r="DK843" s="295">
        <f t="shared" si="184"/>
        <v>0</v>
      </c>
      <c r="DL843" s="297" t="str">
        <f t="shared" si="185"/>
        <v>A dispo.</v>
      </c>
      <c r="DM843" s="430">
        <f>IFERROR(IF(CA843="D",IF(DL843="A dispo.",DF843*VLOOKUP('DATI INPUT'!$F$27,TARIFFE_UD,4,FALSE),DF843*VLOOKUP(DL843,TARIFFE_UD,4,FALSE)),DF843*VLOOKUP(CB843-100,TARIFFE_UND,4,FALSE)),0)</f>
        <v>0</v>
      </c>
      <c r="DN843" s="430">
        <f>IFERROR(IF(CA843="D",IF(DL843="A dispo.",DK843*VLOOKUP('DATI INPUT'!$F$27,TARIFFE_UD,5,FALSE),DK843*VLOOKUP(DL843,TARIFFE_UD,5,FALSE)),DK843*VLOOKUP(CB843-100,TARIFFE_UND,5,FALSE)),0)</f>
        <v>0</v>
      </c>
      <c r="DO843" s="431">
        <f t="shared" si="186"/>
        <v>0</v>
      </c>
      <c r="DP843" s="299">
        <f>IFERROR(IF(CA843="D",IF(DL843="A dispo.",DF843*VLOOKUP('DATI INPUT'!$F$27,TARIFFE_UD,2,FALSE),DF843*VLOOKUP(DL843,TARIFFE_UD,2,FALSE)),DF843*VLOOKUP(CB843-100,TARIFFE_UND,2,FALSE)),0)</f>
        <v>0</v>
      </c>
      <c r="DQ843" s="299">
        <f>IFERROR(IF(CA843="D",IF(DL843="A dispo.",DK843*VLOOKUP('DATI INPUT'!$F$27,TARIFFE_UD,3,FALSE),DK843*VLOOKUP(DL843,TARIFFE_UD,3,FALSE)),DK843*VLOOKUP(CB843-100,TARIFFE_UND,3,FALSE)),0)</f>
        <v>0</v>
      </c>
      <c r="DR843" s="299">
        <f t="shared" si="187"/>
        <v>0</v>
      </c>
    </row>
    <row r="844" spans="1:122" x14ac:dyDescent="0.25">
      <c r="A844" t="s">
        <v>7398</v>
      </c>
      <c r="B844" t="s">
        <v>430</v>
      </c>
      <c r="C844" t="s">
        <v>7399</v>
      </c>
      <c r="D844" t="s">
        <v>7393</v>
      </c>
      <c r="E844" t="s">
        <v>268</v>
      </c>
      <c r="F844" t="s">
        <v>156</v>
      </c>
      <c r="G844" t="s">
        <v>7394</v>
      </c>
      <c r="H844" t="s">
        <v>849</v>
      </c>
      <c r="I844" t="s">
        <v>7395</v>
      </c>
      <c r="J844" t="s">
        <v>156</v>
      </c>
      <c r="K844" t="s">
        <v>7396</v>
      </c>
      <c r="L844" t="s">
        <v>984</v>
      </c>
      <c r="M844" t="s">
        <v>2403</v>
      </c>
      <c r="N844" t="s">
        <v>984</v>
      </c>
      <c r="O844" t="s">
        <v>873</v>
      </c>
      <c r="P844" t="s">
        <v>613</v>
      </c>
      <c r="Q844" t="s">
        <v>460</v>
      </c>
      <c r="R844" t="s">
        <v>268</v>
      </c>
      <c r="S844" t="s">
        <v>268</v>
      </c>
      <c r="T844" t="s">
        <v>268</v>
      </c>
      <c r="U844" t="s">
        <v>268</v>
      </c>
      <c r="V844" t="s">
        <v>268</v>
      </c>
      <c r="W844" t="s">
        <v>2403</v>
      </c>
      <c r="X844" t="s">
        <v>613</v>
      </c>
      <c r="Y844" t="s">
        <v>460</v>
      </c>
      <c r="Z844" t="s">
        <v>268</v>
      </c>
      <c r="AA844" t="s">
        <v>268</v>
      </c>
      <c r="AB844" t="s">
        <v>268</v>
      </c>
      <c r="AC844" t="s">
        <v>268</v>
      </c>
      <c r="AD844" t="s">
        <v>268</v>
      </c>
      <c r="AE844" t="s">
        <v>268</v>
      </c>
      <c r="AF844" t="s">
        <v>268</v>
      </c>
      <c r="AG844" t="s">
        <v>268</v>
      </c>
      <c r="AH844" t="s">
        <v>268</v>
      </c>
      <c r="AI844" t="s">
        <v>268</v>
      </c>
      <c r="AJ844" t="s">
        <v>268</v>
      </c>
      <c r="AK844" t="s">
        <v>268</v>
      </c>
      <c r="AL844" t="s">
        <v>268</v>
      </c>
      <c r="AM844" t="s">
        <v>268</v>
      </c>
      <c r="AN844" t="s">
        <v>268</v>
      </c>
      <c r="AO844" t="s">
        <v>268</v>
      </c>
      <c r="AP844" t="s">
        <v>268</v>
      </c>
      <c r="AQ844" t="s">
        <v>268</v>
      </c>
      <c r="AR844" t="s">
        <v>268</v>
      </c>
      <c r="AS844" t="s">
        <v>268</v>
      </c>
      <c r="AT844" t="s">
        <v>268</v>
      </c>
      <c r="AU844" t="s">
        <v>268</v>
      </c>
      <c r="AV844" t="s">
        <v>268</v>
      </c>
      <c r="AW844" t="s">
        <v>268</v>
      </c>
      <c r="AX844" t="s">
        <v>268</v>
      </c>
      <c r="AY844" t="s">
        <v>268</v>
      </c>
      <c r="AZ844" t="s">
        <v>268</v>
      </c>
      <c r="BA844" t="s">
        <v>268</v>
      </c>
      <c r="BB844" t="s">
        <v>268</v>
      </c>
      <c r="BC844" t="s">
        <v>268</v>
      </c>
      <c r="BD844" t="s">
        <v>268</v>
      </c>
      <c r="BE844" t="s">
        <v>268</v>
      </c>
      <c r="BF844" t="s">
        <v>268</v>
      </c>
      <c r="BG844" t="s">
        <v>268</v>
      </c>
      <c r="BH844" t="s">
        <v>268</v>
      </c>
      <c r="BI844" t="s">
        <v>268</v>
      </c>
      <c r="BJ844" t="s">
        <v>268</v>
      </c>
      <c r="BK844" t="s">
        <v>268</v>
      </c>
      <c r="BL844" t="s">
        <v>268</v>
      </c>
      <c r="BM844" t="s">
        <v>268</v>
      </c>
      <c r="BN844" t="s">
        <v>268</v>
      </c>
      <c r="BO844" t="s">
        <v>268</v>
      </c>
      <c r="BP844" t="s">
        <v>268</v>
      </c>
      <c r="BQ844" t="s">
        <v>268</v>
      </c>
      <c r="BR844" t="s">
        <v>268</v>
      </c>
      <c r="BS844" t="s">
        <v>268</v>
      </c>
      <c r="BT844" t="s">
        <v>268</v>
      </c>
      <c r="BU844" t="s">
        <v>268</v>
      </c>
      <c r="BV844" t="s">
        <v>268</v>
      </c>
      <c r="BW844" t="s">
        <v>268</v>
      </c>
      <c r="BX844" t="s">
        <v>268</v>
      </c>
      <c r="BY844" s="432">
        <v>0</v>
      </c>
      <c r="BZ844">
        <v>40</v>
      </c>
      <c r="CA844" s="432" t="s">
        <v>142</v>
      </c>
      <c r="CB844" t="s">
        <v>268</v>
      </c>
      <c r="CC844" t="s">
        <v>268</v>
      </c>
      <c r="CD844" t="s">
        <v>268</v>
      </c>
      <c r="CE844" t="s">
        <v>268</v>
      </c>
      <c r="CF844" t="s">
        <v>268</v>
      </c>
      <c r="CG844" t="s">
        <v>268</v>
      </c>
      <c r="CH844" t="s">
        <v>268</v>
      </c>
      <c r="CI844" t="s">
        <v>268</v>
      </c>
      <c r="CJ844" t="s">
        <v>268</v>
      </c>
      <c r="CK844" t="s">
        <v>268</v>
      </c>
      <c r="CL844" t="s">
        <v>7400</v>
      </c>
      <c r="CM844" t="s">
        <v>11224</v>
      </c>
      <c r="CN844" t="s">
        <v>268</v>
      </c>
      <c r="CO844" t="s">
        <v>268</v>
      </c>
      <c r="CP844" s="432">
        <v>0</v>
      </c>
      <c r="CQ844" s="432">
        <v>0</v>
      </c>
      <c r="CR844" t="s">
        <v>268</v>
      </c>
      <c r="CS844" t="s">
        <v>268</v>
      </c>
      <c r="CT844" t="s">
        <v>11226</v>
      </c>
      <c r="CU844" t="s">
        <v>11227</v>
      </c>
      <c r="CV844" t="s">
        <v>268</v>
      </c>
      <c r="CW844" t="s">
        <v>268</v>
      </c>
      <c r="CX844" t="s">
        <v>268</v>
      </c>
      <c r="CY844" t="s">
        <v>268</v>
      </c>
      <c r="CZ844" t="s">
        <v>268</v>
      </c>
      <c r="DA844" t="s">
        <v>268</v>
      </c>
      <c r="DB844" s="429">
        <f t="shared" si="175"/>
        <v>0</v>
      </c>
      <c r="DC844" s="284">
        <f t="shared" si="176"/>
        <v>0</v>
      </c>
      <c r="DD844" s="284">
        <f t="shared" si="177"/>
        <v>0</v>
      </c>
      <c r="DE844" s="284">
        <f t="shared" si="178"/>
        <v>0</v>
      </c>
      <c r="DF844" s="295">
        <f t="shared" si="179"/>
        <v>0</v>
      </c>
      <c r="DG844" s="284">
        <f t="shared" si="180"/>
        <v>0</v>
      </c>
      <c r="DH844" s="284">
        <f t="shared" si="181"/>
        <v>0</v>
      </c>
      <c r="DI844" s="284">
        <f t="shared" si="182"/>
        <v>0</v>
      </c>
      <c r="DJ844" s="284">
        <f t="shared" si="183"/>
        <v>0</v>
      </c>
      <c r="DK844" s="295">
        <f t="shared" si="184"/>
        <v>0</v>
      </c>
      <c r="DL844" s="297" t="str">
        <f t="shared" si="185"/>
        <v>A dispo.</v>
      </c>
      <c r="DM844" s="430">
        <f>IFERROR(IF(CA844="D",IF(DL844="A dispo.",DF844*VLOOKUP('DATI INPUT'!$F$27,TARIFFE_UD,4,FALSE),DF844*VLOOKUP(DL844,TARIFFE_UD,4,FALSE)),DF844*VLOOKUP(CB844-100,TARIFFE_UND,4,FALSE)),0)</f>
        <v>0</v>
      </c>
      <c r="DN844" s="430">
        <f>IFERROR(IF(CA844="D",IF(DL844="A dispo.",DK844*VLOOKUP('DATI INPUT'!$F$27,TARIFFE_UD,5,FALSE),DK844*VLOOKUP(DL844,TARIFFE_UD,5,FALSE)),DK844*VLOOKUP(CB844-100,TARIFFE_UND,5,FALSE)),0)</f>
        <v>0</v>
      </c>
      <c r="DO844" s="431">
        <f t="shared" si="186"/>
        <v>0</v>
      </c>
      <c r="DP844" s="299">
        <f>IFERROR(IF(CA844="D",IF(DL844="A dispo.",DF844*VLOOKUP('DATI INPUT'!$F$27,TARIFFE_UD,2,FALSE),DF844*VLOOKUP(DL844,TARIFFE_UD,2,FALSE)),DF844*VLOOKUP(CB844-100,TARIFFE_UND,2,FALSE)),0)</f>
        <v>0</v>
      </c>
      <c r="DQ844" s="299">
        <f>IFERROR(IF(CA844="D",IF(DL844="A dispo.",DK844*VLOOKUP('DATI INPUT'!$F$27,TARIFFE_UD,3,FALSE),DK844*VLOOKUP(DL844,TARIFFE_UD,3,FALSE)),DK844*VLOOKUP(CB844-100,TARIFFE_UND,3,FALSE)),0)</f>
        <v>0</v>
      </c>
      <c r="DR844" s="299">
        <f t="shared" si="187"/>
        <v>0</v>
      </c>
    </row>
    <row r="845" spans="1:122" x14ac:dyDescent="0.25">
      <c r="A845" t="s">
        <v>7401</v>
      </c>
      <c r="B845" t="s">
        <v>7402</v>
      </c>
      <c r="C845" t="s">
        <v>7403</v>
      </c>
      <c r="D845" t="s">
        <v>7404</v>
      </c>
      <c r="E845" t="s">
        <v>268</v>
      </c>
      <c r="F845" t="s">
        <v>156</v>
      </c>
      <c r="G845" t="s">
        <v>7405</v>
      </c>
      <c r="H845" t="s">
        <v>3307</v>
      </c>
      <c r="I845" t="s">
        <v>7406</v>
      </c>
      <c r="J845" t="s">
        <v>156</v>
      </c>
      <c r="K845" t="s">
        <v>7407</v>
      </c>
      <c r="L845" t="s">
        <v>960</v>
      </c>
      <c r="M845" t="s">
        <v>3856</v>
      </c>
      <c r="N845" t="s">
        <v>984</v>
      </c>
      <c r="O845" t="s">
        <v>873</v>
      </c>
      <c r="P845" t="s">
        <v>3006</v>
      </c>
      <c r="Q845" t="s">
        <v>309</v>
      </c>
      <c r="R845" t="s">
        <v>268</v>
      </c>
      <c r="S845" t="s">
        <v>268</v>
      </c>
      <c r="T845" t="s">
        <v>268</v>
      </c>
      <c r="U845" t="s">
        <v>268</v>
      </c>
      <c r="V845" t="s">
        <v>268</v>
      </c>
      <c r="W845" t="s">
        <v>3856</v>
      </c>
      <c r="X845" t="s">
        <v>3006</v>
      </c>
      <c r="Y845" t="s">
        <v>309</v>
      </c>
      <c r="Z845" t="s">
        <v>268</v>
      </c>
      <c r="AA845" t="s">
        <v>268</v>
      </c>
      <c r="AB845" t="s">
        <v>268</v>
      </c>
      <c r="AC845" t="s">
        <v>268</v>
      </c>
      <c r="AD845" t="s">
        <v>268</v>
      </c>
      <c r="AE845" t="s">
        <v>287</v>
      </c>
      <c r="AF845" t="s">
        <v>1811</v>
      </c>
      <c r="AG845" t="s">
        <v>875</v>
      </c>
      <c r="AH845" t="s">
        <v>1848</v>
      </c>
      <c r="AI845" t="s">
        <v>889</v>
      </c>
      <c r="AJ845" t="s">
        <v>268</v>
      </c>
      <c r="AK845" t="s">
        <v>381</v>
      </c>
      <c r="AL845" t="s">
        <v>268</v>
      </c>
      <c r="AM845" t="s">
        <v>268</v>
      </c>
      <c r="AN845" t="s">
        <v>268</v>
      </c>
      <c r="AO845" t="s">
        <v>268</v>
      </c>
      <c r="AP845" t="s">
        <v>268</v>
      </c>
      <c r="AQ845" t="s">
        <v>268</v>
      </c>
      <c r="AR845" t="s">
        <v>268</v>
      </c>
      <c r="AS845" t="s">
        <v>268</v>
      </c>
      <c r="AT845" t="s">
        <v>268</v>
      </c>
      <c r="AU845" t="s">
        <v>268</v>
      </c>
      <c r="AV845" t="s">
        <v>268</v>
      </c>
      <c r="AW845" t="s">
        <v>268</v>
      </c>
      <c r="AX845" t="s">
        <v>268</v>
      </c>
      <c r="AY845" t="s">
        <v>268</v>
      </c>
      <c r="AZ845" t="s">
        <v>268</v>
      </c>
      <c r="BA845" t="s">
        <v>268</v>
      </c>
      <c r="BB845" t="s">
        <v>268</v>
      </c>
      <c r="BC845" t="s">
        <v>268</v>
      </c>
      <c r="BD845" t="s">
        <v>268</v>
      </c>
      <c r="BE845" t="s">
        <v>268</v>
      </c>
      <c r="BF845" t="s">
        <v>268</v>
      </c>
      <c r="BG845" t="s">
        <v>268</v>
      </c>
      <c r="BH845" t="s">
        <v>268</v>
      </c>
      <c r="BI845" t="s">
        <v>268</v>
      </c>
      <c r="BJ845" t="s">
        <v>268</v>
      </c>
      <c r="BK845" t="s">
        <v>268</v>
      </c>
      <c r="BL845" t="s">
        <v>268</v>
      </c>
      <c r="BM845" t="s">
        <v>268</v>
      </c>
      <c r="BN845" t="s">
        <v>268</v>
      </c>
      <c r="BO845" t="s">
        <v>268</v>
      </c>
      <c r="BP845" t="s">
        <v>268</v>
      </c>
      <c r="BQ845" t="s">
        <v>268</v>
      </c>
      <c r="BR845" t="s">
        <v>268</v>
      </c>
      <c r="BS845" t="s">
        <v>268</v>
      </c>
      <c r="BT845" t="s">
        <v>268</v>
      </c>
      <c r="BU845" t="s">
        <v>268</v>
      </c>
      <c r="BV845" t="s">
        <v>268</v>
      </c>
      <c r="BW845" t="s">
        <v>268</v>
      </c>
      <c r="BX845" t="s">
        <v>268</v>
      </c>
      <c r="BY845">
        <v>16</v>
      </c>
      <c r="BZ845">
        <v>16</v>
      </c>
      <c r="CA845" t="s">
        <v>142</v>
      </c>
      <c r="CB845" s="356">
        <v>122</v>
      </c>
      <c r="CC845" t="s">
        <v>876</v>
      </c>
      <c r="CD845" t="s">
        <v>268</v>
      </c>
      <c r="CE845" t="s">
        <v>268</v>
      </c>
      <c r="CF845" s="356">
        <v>1</v>
      </c>
      <c r="CG845" t="s">
        <v>268</v>
      </c>
      <c r="CH845" t="s">
        <v>268</v>
      </c>
      <c r="CI845" t="s">
        <v>268</v>
      </c>
      <c r="CJ845" t="s">
        <v>268</v>
      </c>
      <c r="CK845" t="s">
        <v>268</v>
      </c>
      <c r="CL845" t="s">
        <v>268</v>
      </c>
      <c r="CM845" t="s">
        <v>11224</v>
      </c>
      <c r="CN845">
        <v>24.82</v>
      </c>
      <c r="CO845" t="s">
        <v>268</v>
      </c>
      <c r="CP845">
        <v>24.82</v>
      </c>
      <c r="CQ845">
        <v>365</v>
      </c>
      <c r="CR845" t="s">
        <v>878</v>
      </c>
      <c r="CS845" t="s">
        <v>11225</v>
      </c>
      <c r="CT845" t="s">
        <v>11226</v>
      </c>
      <c r="CU845" t="s">
        <v>11227</v>
      </c>
      <c r="CV845" t="s">
        <v>268</v>
      </c>
      <c r="CW845" t="s">
        <v>268</v>
      </c>
      <c r="CX845" t="s">
        <v>268</v>
      </c>
      <c r="CY845" t="s">
        <v>268</v>
      </c>
      <c r="CZ845" t="s">
        <v>268</v>
      </c>
      <c r="DA845" t="s">
        <v>268</v>
      </c>
      <c r="DB845" s="429">
        <f t="shared" si="175"/>
        <v>0</v>
      </c>
      <c r="DC845" s="284">
        <f t="shared" si="176"/>
        <v>0</v>
      </c>
      <c r="DD845" s="284">
        <f t="shared" si="177"/>
        <v>0</v>
      </c>
      <c r="DE845" s="284">
        <f t="shared" si="178"/>
        <v>0</v>
      </c>
      <c r="DF845" s="295">
        <f t="shared" si="179"/>
        <v>16</v>
      </c>
      <c r="DG845" s="284">
        <f t="shared" si="180"/>
        <v>0</v>
      </c>
      <c r="DH845" s="284">
        <f t="shared" si="181"/>
        <v>0</v>
      </c>
      <c r="DI845" s="284">
        <f t="shared" si="182"/>
        <v>0</v>
      </c>
      <c r="DJ845" s="284">
        <f t="shared" si="183"/>
        <v>0</v>
      </c>
      <c r="DK845" s="295">
        <f t="shared" si="184"/>
        <v>1</v>
      </c>
      <c r="DL845" s="297">
        <f t="shared" si="185"/>
        <v>1</v>
      </c>
      <c r="DM845" s="430">
        <f>IFERROR(IF(CA845="D",IF(DL845="A dispo.",DF845*VLOOKUP('DATI INPUT'!$F$27,TARIFFE_UD,4,FALSE),DF845*VLOOKUP(DL845,TARIFFE_UD,4,FALSE)),DF845*VLOOKUP(CB845-100,TARIFFE_UND,4,FALSE)),0)</f>
        <v>7.8883432487425047</v>
      </c>
      <c r="DN845" s="430">
        <f>IFERROR(IF(CA845="D",IF(DL845="A dispo.",DK845*VLOOKUP('DATI INPUT'!$F$27,TARIFFE_UD,5,FALSE),DK845*VLOOKUP(DL845,TARIFFE_UD,5,FALSE)),DK845*VLOOKUP(CB845-100,TARIFFE_UND,5,FALSE)),0)</f>
        <v>16.930848468833439</v>
      </c>
      <c r="DO845" s="431">
        <f t="shared" si="186"/>
        <v>-8.0828242405672768E-4</v>
      </c>
      <c r="DP845" s="299">
        <f>IFERROR(IF(CA845="D",IF(DL845="A dispo.",DF845*VLOOKUP('DATI INPUT'!$F$27,TARIFFE_UD,2,FALSE),DF845*VLOOKUP(DL845,TARIFFE_UD,2,FALSE)),DF845*VLOOKUP(CB845-100,TARIFFE_UND,2,FALSE)),0)</f>
        <v>9.8553827404089862</v>
      </c>
      <c r="DQ845" s="299">
        <f>IFERROR(IF(CA845="D",IF(DL845="A dispo.",DK845*VLOOKUP('DATI INPUT'!$F$27,TARIFFE_UD,3,FALSE),DK845*VLOOKUP(DL845,TARIFFE_UD,3,FALSE)),DK845*VLOOKUP(CB845-100,TARIFFE_UND,3,FALSE)),0)</f>
        <v>15.164853048114928</v>
      </c>
      <c r="DR845" s="299">
        <f t="shared" si="187"/>
        <v>25.020235788523912</v>
      </c>
    </row>
    <row r="846" spans="1:122" x14ac:dyDescent="0.25">
      <c r="A846" t="s">
        <v>7408</v>
      </c>
      <c r="B846" t="s">
        <v>7402</v>
      </c>
      <c r="C846" t="s">
        <v>7409</v>
      </c>
      <c r="D846" t="s">
        <v>7404</v>
      </c>
      <c r="E846" t="s">
        <v>268</v>
      </c>
      <c r="F846" t="s">
        <v>156</v>
      </c>
      <c r="G846" t="s">
        <v>7405</v>
      </c>
      <c r="H846" t="s">
        <v>3307</v>
      </c>
      <c r="I846" t="s">
        <v>7406</v>
      </c>
      <c r="J846" t="s">
        <v>156</v>
      </c>
      <c r="K846" t="s">
        <v>7407</v>
      </c>
      <c r="L846" t="s">
        <v>960</v>
      </c>
      <c r="M846" t="s">
        <v>3856</v>
      </c>
      <c r="N846" t="s">
        <v>984</v>
      </c>
      <c r="O846" t="s">
        <v>873</v>
      </c>
      <c r="P846" t="s">
        <v>3006</v>
      </c>
      <c r="Q846" t="s">
        <v>309</v>
      </c>
      <c r="R846" t="s">
        <v>268</v>
      </c>
      <c r="S846" t="s">
        <v>268</v>
      </c>
      <c r="T846" t="s">
        <v>268</v>
      </c>
      <c r="U846" t="s">
        <v>268</v>
      </c>
      <c r="V846" t="s">
        <v>268</v>
      </c>
      <c r="W846" t="s">
        <v>3856</v>
      </c>
      <c r="X846" t="s">
        <v>3006</v>
      </c>
      <c r="Y846" t="s">
        <v>309</v>
      </c>
      <c r="Z846" t="s">
        <v>268</v>
      </c>
      <c r="AA846" t="s">
        <v>268</v>
      </c>
      <c r="AB846" t="s">
        <v>268</v>
      </c>
      <c r="AC846" t="s">
        <v>268</v>
      </c>
      <c r="AD846" t="s">
        <v>268</v>
      </c>
      <c r="AE846" t="s">
        <v>287</v>
      </c>
      <c r="AF846" t="s">
        <v>1811</v>
      </c>
      <c r="AG846" t="s">
        <v>875</v>
      </c>
      <c r="AH846" t="s">
        <v>1848</v>
      </c>
      <c r="AI846" t="s">
        <v>889</v>
      </c>
      <c r="AJ846" t="s">
        <v>268</v>
      </c>
      <c r="AK846" t="s">
        <v>381</v>
      </c>
      <c r="AL846" t="s">
        <v>268</v>
      </c>
      <c r="AM846" t="s">
        <v>268</v>
      </c>
      <c r="AN846" t="s">
        <v>268</v>
      </c>
      <c r="AO846" t="s">
        <v>268</v>
      </c>
      <c r="AP846" t="s">
        <v>268</v>
      </c>
      <c r="AQ846" t="s">
        <v>268</v>
      </c>
      <c r="AR846" t="s">
        <v>268</v>
      </c>
      <c r="AS846" t="s">
        <v>268</v>
      </c>
      <c r="AT846" t="s">
        <v>268</v>
      </c>
      <c r="AU846" t="s">
        <v>268</v>
      </c>
      <c r="AV846" t="s">
        <v>268</v>
      </c>
      <c r="AW846" t="s">
        <v>268</v>
      </c>
      <c r="AX846" t="s">
        <v>268</v>
      </c>
      <c r="AY846" t="s">
        <v>268</v>
      </c>
      <c r="AZ846" t="s">
        <v>268</v>
      </c>
      <c r="BA846" t="s">
        <v>268</v>
      </c>
      <c r="BB846" t="s">
        <v>268</v>
      </c>
      <c r="BC846" t="s">
        <v>268</v>
      </c>
      <c r="BD846" t="s">
        <v>268</v>
      </c>
      <c r="BE846" t="s">
        <v>268</v>
      </c>
      <c r="BF846" t="s">
        <v>268</v>
      </c>
      <c r="BG846" t="s">
        <v>268</v>
      </c>
      <c r="BH846" t="s">
        <v>268</v>
      </c>
      <c r="BI846" t="s">
        <v>268</v>
      </c>
      <c r="BJ846" t="s">
        <v>268</v>
      </c>
      <c r="BK846" t="s">
        <v>268</v>
      </c>
      <c r="BL846" t="s">
        <v>268</v>
      </c>
      <c r="BM846" t="s">
        <v>268</v>
      </c>
      <c r="BN846" t="s">
        <v>268</v>
      </c>
      <c r="BO846" t="s">
        <v>268</v>
      </c>
      <c r="BP846" t="s">
        <v>268</v>
      </c>
      <c r="BQ846" t="s">
        <v>268</v>
      </c>
      <c r="BR846" t="s">
        <v>268</v>
      </c>
      <c r="BS846" t="s">
        <v>268</v>
      </c>
      <c r="BT846" t="s">
        <v>268</v>
      </c>
      <c r="BU846" t="s">
        <v>268</v>
      </c>
      <c r="BV846" t="s">
        <v>268</v>
      </c>
      <c r="BW846" t="s">
        <v>268</v>
      </c>
      <c r="BX846" t="s">
        <v>268</v>
      </c>
      <c r="BY846">
        <v>46</v>
      </c>
      <c r="BZ846">
        <v>46</v>
      </c>
      <c r="CA846" t="s">
        <v>142</v>
      </c>
      <c r="CB846" s="356">
        <v>122</v>
      </c>
      <c r="CC846" t="s">
        <v>876</v>
      </c>
      <c r="CD846" t="s">
        <v>268</v>
      </c>
      <c r="CE846" t="s">
        <v>268</v>
      </c>
      <c r="CF846" s="356">
        <v>2</v>
      </c>
      <c r="CG846" t="s">
        <v>268</v>
      </c>
      <c r="CH846" t="s">
        <v>268</v>
      </c>
      <c r="CI846" t="s">
        <v>268</v>
      </c>
      <c r="CJ846" t="s">
        <v>268</v>
      </c>
      <c r="CK846" t="s">
        <v>268</v>
      </c>
      <c r="CL846" t="s">
        <v>268</v>
      </c>
      <c r="CM846" t="s">
        <v>11224</v>
      </c>
      <c r="CN846">
        <v>77.900000000000006</v>
      </c>
      <c r="CO846" t="s">
        <v>268</v>
      </c>
      <c r="CP846">
        <v>77.900000000000006</v>
      </c>
      <c r="CQ846">
        <v>365</v>
      </c>
      <c r="CR846" t="s">
        <v>878</v>
      </c>
      <c r="CS846" t="s">
        <v>11225</v>
      </c>
      <c r="CT846" t="s">
        <v>11226</v>
      </c>
      <c r="CU846" t="s">
        <v>11227</v>
      </c>
      <c r="CV846" t="s">
        <v>268</v>
      </c>
      <c r="CW846" t="s">
        <v>268</v>
      </c>
      <c r="CX846" t="s">
        <v>268</v>
      </c>
      <c r="CY846" t="s">
        <v>268</v>
      </c>
      <c r="CZ846" t="s">
        <v>268</v>
      </c>
      <c r="DA846" t="s">
        <v>268</v>
      </c>
      <c r="DB846" s="429">
        <f t="shared" si="175"/>
        <v>0</v>
      </c>
      <c r="DC846" s="284">
        <f t="shared" si="176"/>
        <v>0</v>
      </c>
      <c r="DD846" s="284">
        <f t="shared" si="177"/>
        <v>0</v>
      </c>
      <c r="DE846" s="284">
        <f t="shared" si="178"/>
        <v>0</v>
      </c>
      <c r="DF846" s="295">
        <f t="shared" si="179"/>
        <v>46</v>
      </c>
      <c r="DG846" s="284">
        <f t="shared" si="180"/>
        <v>0</v>
      </c>
      <c r="DH846" s="284">
        <f t="shared" si="181"/>
        <v>0</v>
      </c>
      <c r="DI846" s="284">
        <f t="shared" si="182"/>
        <v>0</v>
      </c>
      <c r="DJ846" s="284">
        <f t="shared" si="183"/>
        <v>0</v>
      </c>
      <c r="DK846" s="295">
        <f t="shared" si="184"/>
        <v>1</v>
      </c>
      <c r="DL846" s="297">
        <f t="shared" si="185"/>
        <v>2</v>
      </c>
      <c r="DM846" s="430">
        <f>IFERROR(IF(CA846="D",IF(DL846="A dispo.",DF846*VLOOKUP('DATI INPUT'!$F$27,TARIFFE_UD,4,FALSE),DF846*VLOOKUP(DL846,TARIFFE_UD,4,FALSE)),DF846*VLOOKUP(CB846-100,TARIFFE_UND,4,FALSE)),0)</f>
        <v>26.458817980157153</v>
      </c>
      <c r="DN846" s="430">
        <f>IFERROR(IF(CA846="D",IF(DL846="A dispo.",DK846*VLOOKUP('DATI INPUT'!$F$27,TARIFFE_UD,5,FALSE),DK846*VLOOKUP(DL846,TARIFFE_UD,5,FALSE)),DK846*VLOOKUP(CB846-100,TARIFFE_UND,5,FALSE)),0)</f>
        <v>51.443731886070836</v>
      </c>
      <c r="DO846" s="431">
        <f t="shared" si="186"/>
        <v>2.5498662279801465E-3</v>
      </c>
      <c r="DP846" s="299">
        <f>IFERROR(IF(CA846="D",IF(DL846="A dispo.",DF846*VLOOKUP('DATI INPUT'!$F$27,TARIFFE_UD,2,FALSE),DF846*VLOOKUP(DL846,TARIFFE_UD,2,FALSE)),DF846*VLOOKUP(CB846-100,TARIFFE_UND,2,FALSE)),0)</f>
        <v>33.056596275121805</v>
      </c>
      <c r="DQ846" s="299">
        <f>IFERROR(IF(CA846="D",IF(DL846="A dispo.",DK846*VLOOKUP('DATI INPUT'!$F$27,TARIFFE_UD,3,FALSE),DK846*VLOOKUP(DL846,TARIFFE_UD,3,FALSE)),DK846*VLOOKUP(CB846-100,TARIFFE_UND,3,FALSE)),0)</f>
        <v>46.077822723118445</v>
      </c>
      <c r="DR846" s="299">
        <f t="shared" si="187"/>
        <v>79.13441899824025</v>
      </c>
    </row>
    <row r="847" spans="1:122" x14ac:dyDescent="0.25">
      <c r="A847" t="s">
        <v>7410</v>
      </c>
      <c r="B847" t="s">
        <v>7402</v>
      </c>
      <c r="C847" t="s">
        <v>7411</v>
      </c>
      <c r="D847" t="s">
        <v>7404</v>
      </c>
      <c r="E847" t="s">
        <v>268</v>
      </c>
      <c r="F847" t="s">
        <v>156</v>
      </c>
      <c r="G847" t="s">
        <v>7405</v>
      </c>
      <c r="H847" t="s">
        <v>3307</v>
      </c>
      <c r="I847" t="s">
        <v>7406</v>
      </c>
      <c r="J847" t="s">
        <v>156</v>
      </c>
      <c r="K847" t="s">
        <v>7407</v>
      </c>
      <c r="L847" t="s">
        <v>960</v>
      </c>
      <c r="M847" t="s">
        <v>3856</v>
      </c>
      <c r="N847" t="s">
        <v>984</v>
      </c>
      <c r="O847" t="s">
        <v>873</v>
      </c>
      <c r="P847" t="s">
        <v>3006</v>
      </c>
      <c r="Q847" t="s">
        <v>309</v>
      </c>
      <c r="R847" t="s">
        <v>268</v>
      </c>
      <c r="S847" t="s">
        <v>268</v>
      </c>
      <c r="T847" t="s">
        <v>268</v>
      </c>
      <c r="U847" t="s">
        <v>268</v>
      </c>
      <c r="V847" t="s">
        <v>268</v>
      </c>
      <c r="W847" t="s">
        <v>3856</v>
      </c>
      <c r="X847" t="s">
        <v>3006</v>
      </c>
      <c r="Y847" t="s">
        <v>309</v>
      </c>
      <c r="Z847" t="s">
        <v>268</v>
      </c>
      <c r="AA847" t="s">
        <v>268</v>
      </c>
      <c r="AB847" t="s">
        <v>268</v>
      </c>
      <c r="AC847" t="s">
        <v>268</v>
      </c>
      <c r="AD847" t="s">
        <v>268</v>
      </c>
      <c r="AE847" t="s">
        <v>287</v>
      </c>
      <c r="AF847" t="s">
        <v>1811</v>
      </c>
      <c r="AG847" t="s">
        <v>875</v>
      </c>
      <c r="AH847" t="s">
        <v>1848</v>
      </c>
      <c r="AI847" t="s">
        <v>889</v>
      </c>
      <c r="AJ847" t="s">
        <v>268</v>
      </c>
      <c r="AK847" t="s">
        <v>381</v>
      </c>
      <c r="AL847" t="s">
        <v>268</v>
      </c>
      <c r="AM847" t="s">
        <v>268</v>
      </c>
      <c r="AN847" t="s">
        <v>268</v>
      </c>
      <c r="AO847" t="s">
        <v>268</v>
      </c>
      <c r="AP847" t="s">
        <v>268</v>
      </c>
      <c r="AQ847" t="s">
        <v>268</v>
      </c>
      <c r="AR847" t="s">
        <v>268</v>
      </c>
      <c r="AS847" t="s">
        <v>268</v>
      </c>
      <c r="AT847" t="s">
        <v>268</v>
      </c>
      <c r="AU847" t="s">
        <v>268</v>
      </c>
      <c r="AV847" t="s">
        <v>268</v>
      </c>
      <c r="AW847" t="s">
        <v>268</v>
      </c>
      <c r="AX847" t="s">
        <v>268</v>
      </c>
      <c r="AY847" t="s">
        <v>268</v>
      </c>
      <c r="AZ847" t="s">
        <v>268</v>
      </c>
      <c r="BA847" t="s">
        <v>268</v>
      </c>
      <c r="BB847" t="s">
        <v>268</v>
      </c>
      <c r="BC847" t="s">
        <v>268</v>
      </c>
      <c r="BD847" t="s">
        <v>268</v>
      </c>
      <c r="BE847" t="s">
        <v>268</v>
      </c>
      <c r="BF847" t="s">
        <v>268</v>
      </c>
      <c r="BG847" t="s">
        <v>268</v>
      </c>
      <c r="BH847" t="s">
        <v>268</v>
      </c>
      <c r="BI847" t="s">
        <v>268</v>
      </c>
      <c r="BJ847" t="s">
        <v>268</v>
      </c>
      <c r="BK847" t="s">
        <v>268</v>
      </c>
      <c r="BL847" t="s">
        <v>268</v>
      </c>
      <c r="BM847" t="s">
        <v>268</v>
      </c>
      <c r="BN847" t="s">
        <v>268</v>
      </c>
      <c r="BO847" t="s">
        <v>268</v>
      </c>
      <c r="BP847" t="s">
        <v>268</v>
      </c>
      <c r="BQ847" t="s">
        <v>268</v>
      </c>
      <c r="BR847" t="s">
        <v>268</v>
      </c>
      <c r="BS847" t="s">
        <v>268</v>
      </c>
      <c r="BT847" t="s">
        <v>268</v>
      </c>
      <c r="BU847" t="s">
        <v>268</v>
      </c>
      <c r="BV847" t="s">
        <v>268</v>
      </c>
      <c r="BW847" t="s">
        <v>268</v>
      </c>
      <c r="BX847" t="s">
        <v>268</v>
      </c>
      <c r="BY847">
        <v>28</v>
      </c>
      <c r="BZ847">
        <v>28</v>
      </c>
      <c r="CA847" t="s">
        <v>142</v>
      </c>
      <c r="CB847" s="356">
        <v>123</v>
      </c>
      <c r="CC847" t="s">
        <v>1817</v>
      </c>
      <c r="CD847" t="s">
        <v>268</v>
      </c>
      <c r="CE847" t="s">
        <v>268</v>
      </c>
      <c r="CF847" s="356">
        <v>2</v>
      </c>
      <c r="CG847" t="s">
        <v>268</v>
      </c>
      <c r="CH847" t="s">
        <v>268</v>
      </c>
      <c r="CI847" t="s">
        <v>268</v>
      </c>
      <c r="CJ847" t="s">
        <v>268</v>
      </c>
      <c r="CK847" t="s">
        <v>268</v>
      </c>
      <c r="CL847" t="s">
        <v>268</v>
      </c>
      <c r="CM847" t="s">
        <v>11224</v>
      </c>
      <c r="CN847">
        <v>16.11</v>
      </c>
      <c r="CO847" t="s">
        <v>268</v>
      </c>
      <c r="CP847">
        <v>16.11</v>
      </c>
      <c r="CQ847">
        <v>365</v>
      </c>
      <c r="CR847" t="s">
        <v>878</v>
      </c>
      <c r="CS847" t="s">
        <v>11225</v>
      </c>
      <c r="CT847" t="s">
        <v>11226</v>
      </c>
      <c r="CU847" t="s">
        <v>11227</v>
      </c>
      <c r="CV847" t="s">
        <v>268</v>
      </c>
      <c r="CW847" t="s">
        <v>268</v>
      </c>
      <c r="CX847" t="s">
        <v>268</v>
      </c>
      <c r="CY847" t="s">
        <v>268</v>
      </c>
      <c r="CZ847" t="s">
        <v>268</v>
      </c>
      <c r="DA847" t="s">
        <v>268</v>
      </c>
      <c r="DB847" s="429">
        <f t="shared" si="175"/>
        <v>0</v>
      </c>
      <c r="DC847" s="284">
        <f t="shared" si="176"/>
        <v>0</v>
      </c>
      <c r="DD847" s="284">
        <f t="shared" si="177"/>
        <v>0</v>
      </c>
      <c r="DE847" s="284">
        <f t="shared" si="178"/>
        <v>0</v>
      </c>
      <c r="DF847" s="295">
        <f t="shared" si="179"/>
        <v>28</v>
      </c>
      <c r="DG847" s="284">
        <f t="shared" si="180"/>
        <v>1</v>
      </c>
      <c r="DH847" s="284">
        <f t="shared" si="181"/>
        <v>0</v>
      </c>
      <c r="DI847" s="284">
        <f t="shared" si="182"/>
        <v>0</v>
      </c>
      <c r="DJ847" s="284">
        <f t="shared" si="183"/>
        <v>0</v>
      </c>
      <c r="DK847" s="295">
        <f t="shared" si="184"/>
        <v>0</v>
      </c>
      <c r="DL847" s="297">
        <f t="shared" si="185"/>
        <v>2</v>
      </c>
      <c r="DM847" s="430">
        <f>IFERROR(IF(CA847="D",IF(DL847="A dispo.",DF847*VLOOKUP('DATI INPUT'!$F$27,TARIFFE_UD,4,FALSE),DF847*VLOOKUP(DL847,TARIFFE_UD,4,FALSE)),DF847*VLOOKUP(CB847-100,TARIFFE_UND,4,FALSE)),0)</f>
        <v>16.105367466182617</v>
      </c>
      <c r="DN847" s="430">
        <f>IFERROR(IF(CA847="D",IF(DL847="A dispo.",DK847*VLOOKUP('DATI INPUT'!$F$27,TARIFFE_UD,5,FALSE),DK847*VLOOKUP(DL847,TARIFFE_UD,5,FALSE)),DK847*VLOOKUP(CB847-100,TARIFFE_UND,5,FALSE)),0)</f>
        <v>0</v>
      </c>
      <c r="DO847" s="431">
        <f t="shared" si="186"/>
        <v>-4.6325338173822672E-3</v>
      </c>
      <c r="DP847" s="299">
        <f>IFERROR(IF(CA847="D",IF(DL847="A dispo.",DF847*VLOOKUP('DATI INPUT'!$F$27,TARIFFE_UD,2,FALSE),DF847*VLOOKUP(DL847,TARIFFE_UD,2,FALSE)),DF847*VLOOKUP(CB847-100,TARIFFE_UND,2,FALSE)),0)</f>
        <v>20.121406428335014</v>
      </c>
      <c r="DQ847" s="299">
        <f>IFERROR(IF(CA847="D",IF(DL847="A dispo.",DK847*VLOOKUP('DATI INPUT'!$F$27,TARIFFE_UD,3,FALSE),DK847*VLOOKUP(DL847,TARIFFE_UD,3,FALSE)),DK847*VLOOKUP(CB847-100,TARIFFE_UND,3,FALSE)),0)</f>
        <v>0</v>
      </c>
      <c r="DR847" s="299">
        <f t="shared" si="187"/>
        <v>20.121406428335014</v>
      </c>
    </row>
    <row r="848" spans="1:122" x14ac:dyDescent="0.25">
      <c r="A848" t="s">
        <v>7412</v>
      </c>
      <c r="B848" t="s">
        <v>7402</v>
      </c>
      <c r="C848" t="s">
        <v>7413</v>
      </c>
      <c r="D848" t="s">
        <v>7404</v>
      </c>
      <c r="E848" t="s">
        <v>268</v>
      </c>
      <c r="F848" t="s">
        <v>156</v>
      </c>
      <c r="G848" t="s">
        <v>7405</v>
      </c>
      <c r="H848" t="s">
        <v>3307</v>
      </c>
      <c r="I848" t="s">
        <v>7406</v>
      </c>
      <c r="J848" t="s">
        <v>156</v>
      </c>
      <c r="K848" t="s">
        <v>7407</v>
      </c>
      <c r="L848" t="s">
        <v>960</v>
      </c>
      <c r="M848" t="s">
        <v>3856</v>
      </c>
      <c r="N848" t="s">
        <v>984</v>
      </c>
      <c r="O848" t="s">
        <v>873</v>
      </c>
      <c r="P848" t="s">
        <v>3006</v>
      </c>
      <c r="Q848" t="s">
        <v>309</v>
      </c>
      <c r="R848" t="s">
        <v>268</v>
      </c>
      <c r="S848" t="s">
        <v>268</v>
      </c>
      <c r="T848" t="s">
        <v>268</v>
      </c>
      <c r="U848" t="s">
        <v>268</v>
      </c>
      <c r="V848" t="s">
        <v>268</v>
      </c>
      <c r="W848" t="s">
        <v>3856</v>
      </c>
      <c r="X848" t="s">
        <v>3006</v>
      </c>
      <c r="Y848" t="s">
        <v>309</v>
      </c>
      <c r="Z848" t="s">
        <v>268</v>
      </c>
      <c r="AA848" t="s">
        <v>268</v>
      </c>
      <c r="AB848" t="s">
        <v>268</v>
      </c>
      <c r="AC848" t="s">
        <v>268</v>
      </c>
      <c r="AD848" t="s">
        <v>268</v>
      </c>
      <c r="AE848" t="s">
        <v>287</v>
      </c>
      <c r="AF848" t="s">
        <v>1811</v>
      </c>
      <c r="AG848" t="s">
        <v>875</v>
      </c>
      <c r="AH848" t="s">
        <v>1848</v>
      </c>
      <c r="AI848" t="s">
        <v>889</v>
      </c>
      <c r="AJ848" t="s">
        <v>268</v>
      </c>
      <c r="AK848" t="s">
        <v>381</v>
      </c>
      <c r="AL848" t="s">
        <v>268</v>
      </c>
      <c r="AM848" t="s">
        <v>268</v>
      </c>
      <c r="AN848" t="s">
        <v>268</v>
      </c>
      <c r="AO848" t="s">
        <v>268</v>
      </c>
      <c r="AP848" t="s">
        <v>268</v>
      </c>
      <c r="AQ848" t="s">
        <v>268</v>
      </c>
      <c r="AR848" t="s">
        <v>268</v>
      </c>
      <c r="AS848" t="s">
        <v>268</v>
      </c>
      <c r="AT848" t="s">
        <v>268</v>
      </c>
      <c r="AU848" t="s">
        <v>268</v>
      </c>
      <c r="AV848" t="s">
        <v>268</v>
      </c>
      <c r="AW848" t="s">
        <v>268</v>
      </c>
      <c r="AX848" t="s">
        <v>268</v>
      </c>
      <c r="AY848" t="s">
        <v>268</v>
      </c>
      <c r="AZ848" t="s">
        <v>268</v>
      </c>
      <c r="BA848" t="s">
        <v>268</v>
      </c>
      <c r="BB848" t="s">
        <v>268</v>
      </c>
      <c r="BC848" t="s">
        <v>268</v>
      </c>
      <c r="BD848" t="s">
        <v>268</v>
      </c>
      <c r="BE848" t="s">
        <v>268</v>
      </c>
      <c r="BF848" t="s">
        <v>268</v>
      </c>
      <c r="BG848" t="s">
        <v>268</v>
      </c>
      <c r="BH848" t="s">
        <v>268</v>
      </c>
      <c r="BI848" t="s">
        <v>268</v>
      </c>
      <c r="BJ848" t="s">
        <v>268</v>
      </c>
      <c r="BK848" t="s">
        <v>268</v>
      </c>
      <c r="BL848" t="s">
        <v>268</v>
      </c>
      <c r="BM848" t="s">
        <v>268</v>
      </c>
      <c r="BN848" t="s">
        <v>268</v>
      </c>
      <c r="BO848" t="s">
        <v>268</v>
      </c>
      <c r="BP848" t="s">
        <v>268</v>
      </c>
      <c r="BQ848" t="s">
        <v>268</v>
      </c>
      <c r="BR848" t="s">
        <v>268</v>
      </c>
      <c r="BS848" t="s">
        <v>268</v>
      </c>
      <c r="BT848" t="s">
        <v>268</v>
      </c>
      <c r="BU848" t="s">
        <v>268</v>
      </c>
      <c r="BV848" t="s">
        <v>268</v>
      </c>
      <c r="BW848" t="s">
        <v>268</v>
      </c>
      <c r="BX848" t="s">
        <v>268</v>
      </c>
      <c r="BY848">
        <v>19</v>
      </c>
      <c r="BZ848">
        <v>19</v>
      </c>
      <c r="CA848" t="s">
        <v>142</v>
      </c>
      <c r="CB848" s="356">
        <v>123</v>
      </c>
      <c r="CC848" t="s">
        <v>1817</v>
      </c>
      <c r="CD848" t="s">
        <v>268</v>
      </c>
      <c r="CE848" t="s">
        <v>268</v>
      </c>
      <c r="CF848" s="356">
        <v>2</v>
      </c>
      <c r="CG848" t="s">
        <v>268</v>
      </c>
      <c r="CH848" t="s">
        <v>268</v>
      </c>
      <c r="CI848" t="s">
        <v>268</v>
      </c>
      <c r="CJ848" t="s">
        <v>268</v>
      </c>
      <c r="CK848" t="s">
        <v>268</v>
      </c>
      <c r="CL848" t="s">
        <v>268</v>
      </c>
      <c r="CM848" t="s">
        <v>11224</v>
      </c>
      <c r="CN848">
        <v>10.93</v>
      </c>
      <c r="CO848" t="s">
        <v>268</v>
      </c>
      <c r="CP848">
        <v>10.93</v>
      </c>
      <c r="CQ848">
        <v>365</v>
      </c>
      <c r="CR848" t="s">
        <v>878</v>
      </c>
      <c r="CS848" t="s">
        <v>11225</v>
      </c>
      <c r="CT848" t="s">
        <v>11226</v>
      </c>
      <c r="CU848" t="s">
        <v>11227</v>
      </c>
      <c r="CV848" t="s">
        <v>268</v>
      </c>
      <c r="CW848" t="s">
        <v>268</v>
      </c>
      <c r="CX848" t="s">
        <v>268</v>
      </c>
      <c r="CY848" t="s">
        <v>268</v>
      </c>
      <c r="CZ848" t="s">
        <v>268</v>
      </c>
      <c r="DA848" t="s">
        <v>268</v>
      </c>
      <c r="DB848" s="429">
        <f t="shared" si="175"/>
        <v>0</v>
      </c>
      <c r="DC848" s="284">
        <f t="shared" si="176"/>
        <v>0</v>
      </c>
      <c r="DD848" s="284">
        <f t="shared" si="177"/>
        <v>0</v>
      </c>
      <c r="DE848" s="284">
        <f t="shared" si="178"/>
        <v>0</v>
      </c>
      <c r="DF848" s="295">
        <f t="shared" si="179"/>
        <v>19</v>
      </c>
      <c r="DG848" s="284">
        <f t="shared" si="180"/>
        <v>1</v>
      </c>
      <c r="DH848" s="284">
        <f t="shared" si="181"/>
        <v>0</v>
      </c>
      <c r="DI848" s="284">
        <f t="shared" si="182"/>
        <v>0</v>
      </c>
      <c r="DJ848" s="284">
        <f t="shared" si="183"/>
        <v>0</v>
      </c>
      <c r="DK848" s="295">
        <f t="shared" si="184"/>
        <v>0</v>
      </c>
      <c r="DL848" s="297">
        <f t="shared" si="185"/>
        <v>2</v>
      </c>
      <c r="DM848" s="430">
        <f>IFERROR(IF(CA848="D",IF(DL848="A dispo.",DF848*VLOOKUP('DATI INPUT'!$F$27,TARIFFE_UD,4,FALSE),DF848*VLOOKUP(DL848,TARIFFE_UD,4,FALSE)),DF848*VLOOKUP(CB848-100,TARIFFE_UND,4,FALSE)),0)</f>
        <v>10.928642209195347</v>
      </c>
      <c r="DN848" s="430">
        <f>IFERROR(IF(CA848="D",IF(DL848="A dispo.",DK848*VLOOKUP('DATI INPUT'!$F$27,TARIFFE_UD,5,FALSE),DK848*VLOOKUP(DL848,TARIFFE_UD,5,FALSE)),DK848*VLOOKUP(CB848-100,TARIFFE_UND,5,FALSE)),0)</f>
        <v>0</v>
      </c>
      <c r="DO848" s="431">
        <f t="shared" si="186"/>
        <v>-1.3577908046524811E-3</v>
      </c>
      <c r="DP848" s="299">
        <f>IFERROR(IF(CA848="D",IF(DL848="A dispo.",DF848*VLOOKUP('DATI INPUT'!$F$27,TARIFFE_UD,2,FALSE),DF848*VLOOKUP(DL848,TARIFFE_UD,2,FALSE)),DF848*VLOOKUP(CB848-100,TARIFFE_UND,2,FALSE)),0)</f>
        <v>13.653811504941617</v>
      </c>
      <c r="DQ848" s="299">
        <f>IFERROR(IF(CA848="D",IF(DL848="A dispo.",DK848*VLOOKUP('DATI INPUT'!$F$27,TARIFFE_UD,3,FALSE),DK848*VLOOKUP(DL848,TARIFFE_UD,3,FALSE)),DK848*VLOOKUP(CB848-100,TARIFFE_UND,3,FALSE)),0)</f>
        <v>0</v>
      </c>
      <c r="DR848" s="299">
        <f t="shared" si="187"/>
        <v>13.653811504941617</v>
      </c>
    </row>
    <row r="849" spans="1:122" x14ac:dyDescent="0.25">
      <c r="A849" t="s">
        <v>7414</v>
      </c>
      <c r="B849" t="s">
        <v>7415</v>
      </c>
      <c r="C849" t="s">
        <v>7416</v>
      </c>
      <c r="D849" t="s">
        <v>7417</v>
      </c>
      <c r="E849" t="s">
        <v>268</v>
      </c>
      <c r="F849" t="s">
        <v>156</v>
      </c>
      <c r="G849" t="s">
        <v>7418</v>
      </c>
      <c r="H849" t="s">
        <v>7254</v>
      </c>
      <c r="I849" t="s">
        <v>332</v>
      </c>
      <c r="J849" t="s">
        <v>156</v>
      </c>
      <c r="K849" t="s">
        <v>7419</v>
      </c>
      <c r="L849" t="s">
        <v>7420</v>
      </c>
      <c r="M849" t="s">
        <v>7421</v>
      </c>
      <c r="N849" t="s">
        <v>303</v>
      </c>
      <c r="O849" t="s">
        <v>1273</v>
      </c>
      <c r="P849" t="s">
        <v>7422</v>
      </c>
      <c r="Q849" t="s">
        <v>268</v>
      </c>
      <c r="R849" t="s">
        <v>268</v>
      </c>
      <c r="S849" t="s">
        <v>268</v>
      </c>
      <c r="T849" t="s">
        <v>268</v>
      </c>
      <c r="U849" t="s">
        <v>268</v>
      </c>
      <c r="V849" t="s">
        <v>268</v>
      </c>
      <c r="W849" t="s">
        <v>7423</v>
      </c>
      <c r="X849" t="s">
        <v>613</v>
      </c>
      <c r="Y849" t="s">
        <v>4438</v>
      </c>
      <c r="Z849" t="s">
        <v>153</v>
      </c>
      <c r="AA849" t="s">
        <v>268</v>
      </c>
      <c r="AB849" t="s">
        <v>268</v>
      </c>
      <c r="AC849" t="s">
        <v>268</v>
      </c>
      <c r="AD849" t="s">
        <v>268</v>
      </c>
      <c r="AE849" t="s">
        <v>268</v>
      </c>
      <c r="AF849" t="s">
        <v>268</v>
      </c>
      <c r="AG849" t="s">
        <v>268</v>
      </c>
      <c r="AH849" t="s">
        <v>268</v>
      </c>
      <c r="AI849" t="s">
        <v>268</v>
      </c>
      <c r="AJ849" t="s">
        <v>268</v>
      </c>
      <c r="AK849" t="s">
        <v>268</v>
      </c>
      <c r="AL849" t="s">
        <v>268</v>
      </c>
      <c r="AM849" t="s">
        <v>268</v>
      </c>
      <c r="AN849" t="s">
        <v>268</v>
      </c>
      <c r="AO849" t="s">
        <v>268</v>
      </c>
      <c r="AP849" t="s">
        <v>268</v>
      </c>
      <c r="AQ849" t="s">
        <v>268</v>
      </c>
      <c r="AR849" t="s">
        <v>268</v>
      </c>
      <c r="AS849" t="s">
        <v>268</v>
      </c>
      <c r="AT849" t="s">
        <v>268</v>
      </c>
      <c r="AU849" t="s">
        <v>268</v>
      </c>
      <c r="AV849" t="s">
        <v>268</v>
      </c>
      <c r="AW849" t="s">
        <v>268</v>
      </c>
      <c r="AX849" t="s">
        <v>268</v>
      </c>
      <c r="AY849" t="s">
        <v>268</v>
      </c>
      <c r="AZ849" t="s">
        <v>268</v>
      </c>
      <c r="BA849" t="s">
        <v>268</v>
      </c>
      <c r="BB849" t="s">
        <v>268</v>
      </c>
      <c r="BC849" t="s">
        <v>268</v>
      </c>
      <c r="BD849" t="s">
        <v>268</v>
      </c>
      <c r="BE849" t="s">
        <v>268</v>
      </c>
      <c r="BF849" t="s">
        <v>268</v>
      </c>
      <c r="BG849" t="s">
        <v>268</v>
      </c>
      <c r="BH849" t="s">
        <v>268</v>
      </c>
      <c r="BI849" t="s">
        <v>268</v>
      </c>
      <c r="BJ849" t="s">
        <v>268</v>
      </c>
      <c r="BK849" t="s">
        <v>268</v>
      </c>
      <c r="BL849" t="s">
        <v>268</v>
      </c>
      <c r="BM849" t="s">
        <v>268</v>
      </c>
      <c r="BN849" t="s">
        <v>268</v>
      </c>
      <c r="BO849" t="s">
        <v>268</v>
      </c>
      <c r="BP849" t="s">
        <v>268</v>
      </c>
      <c r="BQ849" t="s">
        <v>268</v>
      </c>
      <c r="BR849" t="s">
        <v>268</v>
      </c>
      <c r="BS849" t="s">
        <v>268</v>
      </c>
      <c r="BT849" t="s">
        <v>268</v>
      </c>
      <c r="BU849" t="s">
        <v>268</v>
      </c>
      <c r="BV849" t="s">
        <v>268</v>
      </c>
      <c r="BW849" t="s">
        <v>268</v>
      </c>
      <c r="BX849" t="s">
        <v>268</v>
      </c>
      <c r="BY849">
        <v>155</v>
      </c>
      <c r="BZ849">
        <v>155</v>
      </c>
      <c r="CA849" t="s">
        <v>142</v>
      </c>
      <c r="CB849" s="356">
        <v>122</v>
      </c>
      <c r="CC849" t="s">
        <v>876</v>
      </c>
      <c r="CD849" t="s">
        <v>268</v>
      </c>
      <c r="CE849" t="s">
        <v>268</v>
      </c>
      <c r="CF849" t="s">
        <v>268</v>
      </c>
      <c r="CG849" t="s">
        <v>268</v>
      </c>
      <c r="CH849" t="s">
        <v>268</v>
      </c>
      <c r="CI849" t="s">
        <v>268</v>
      </c>
      <c r="CJ849" t="s">
        <v>268</v>
      </c>
      <c r="CK849" t="s">
        <v>268</v>
      </c>
      <c r="CL849" t="s">
        <v>268</v>
      </c>
      <c r="CM849" t="s">
        <v>11224</v>
      </c>
      <c r="CN849">
        <v>165.65</v>
      </c>
      <c r="CO849" t="s">
        <v>268</v>
      </c>
      <c r="CP849">
        <v>165.65</v>
      </c>
      <c r="CQ849">
        <v>365</v>
      </c>
      <c r="CR849" t="s">
        <v>878</v>
      </c>
      <c r="CS849" t="s">
        <v>11225</v>
      </c>
      <c r="CT849" t="s">
        <v>11226</v>
      </c>
      <c r="CU849" t="s">
        <v>11227</v>
      </c>
      <c r="CV849" t="s">
        <v>268</v>
      </c>
      <c r="CW849" t="s">
        <v>268</v>
      </c>
      <c r="CX849" t="s">
        <v>268</v>
      </c>
      <c r="CY849" t="s">
        <v>268</v>
      </c>
      <c r="CZ849" t="s">
        <v>268</v>
      </c>
      <c r="DA849" t="s">
        <v>268</v>
      </c>
      <c r="DB849" s="429">
        <f t="shared" si="175"/>
        <v>0</v>
      </c>
      <c r="DC849" s="284">
        <f t="shared" si="176"/>
        <v>0</v>
      </c>
      <c r="DD849" s="284">
        <f t="shared" si="177"/>
        <v>0</v>
      </c>
      <c r="DE849" s="284">
        <f t="shared" si="178"/>
        <v>0</v>
      </c>
      <c r="DF849" s="295">
        <f t="shared" si="179"/>
        <v>155</v>
      </c>
      <c r="DG849" s="284">
        <f t="shared" si="180"/>
        <v>0</v>
      </c>
      <c r="DH849" s="284">
        <f t="shared" si="181"/>
        <v>0</v>
      </c>
      <c r="DI849" s="284">
        <f t="shared" si="182"/>
        <v>0</v>
      </c>
      <c r="DJ849" s="284">
        <f t="shared" si="183"/>
        <v>0</v>
      </c>
      <c r="DK849" s="295">
        <f t="shared" si="184"/>
        <v>1</v>
      </c>
      <c r="DL849" s="297" t="str">
        <f t="shared" si="185"/>
        <v>A dispo.</v>
      </c>
      <c r="DM849" s="430">
        <f>IFERROR(IF(CA849="D",IF(DL849="A dispo.",DF849*VLOOKUP('DATI INPUT'!$F$27,TARIFFE_UD,4,FALSE),DF849*VLOOKUP(DL849,TARIFFE_UD,4,FALSE)),DF849*VLOOKUP(CB849-100,TARIFFE_UND,4,FALSE)),0)</f>
        <v>98.252132428533884</v>
      </c>
      <c r="DN849" s="430">
        <f>IFERROR(IF(CA849="D",IF(DL849="A dispo.",DK849*VLOOKUP('DATI INPUT'!$F$27,TARIFFE_UD,5,FALSE),DK849*VLOOKUP(DL849,TARIFFE_UD,5,FALSE)),DK849*VLOOKUP(CB849-100,TARIFFE_UND,5,FALSE)),0)</f>
        <v>67.397800635548478</v>
      </c>
      <c r="DO849" s="431">
        <f t="shared" si="186"/>
        <v>-6.6935917658383914E-5</v>
      </c>
      <c r="DP849" s="299">
        <f>IFERROR(IF(CA849="D",IF(DL849="A dispo.",DF849*VLOOKUP('DATI INPUT'!$F$27,TARIFFE_UD,2,FALSE),DF849*VLOOKUP(DL849,TARIFFE_UD,2,FALSE)),DF849*VLOOKUP(CB849-100,TARIFFE_UND,2,FALSE)),0)</f>
        <v>122.75231181134406</v>
      </c>
      <c r="DQ849" s="299">
        <f>IFERROR(IF(CA849="D",IF(DL849="A dispo.",DK849*VLOOKUP('DATI INPUT'!$F$27,TARIFFE_UD,3,FALSE),DK849*VLOOKUP(DL849,TARIFFE_UD,3,FALSE)),DK849*VLOOKUP(CB849-100,TARIFFE_UND,3,FALSE)),0)</f>
        <v>60.367780403072892</v>
      </c>
      <c r="DR849" s="299">
        <f t="shared" si="187"/>
        <v>183.12009221441696</v>
      </c>
    </row>
    <row r="850" spans="1:122" x14ac:dyDescent="0.25">
      <c r="A850" t="s">
        <v>7424</v>
      </c>
      <c r="B850" t="s">
        <v>1224</v>
      </c>
      <c r="C850" t="s">
        <v>7425</v>
      </c>
      <c r="D850" t="s">
        <v>7426</v>
      </c>
      <c r="E850" t="s">
        <v>268</v>
      </c>
      <c r="F850" t="s">
        <v>156</v>
      </c>
      <c r="G850" t="s">
        <v>7427</v>
      </c>
      <c r="H850" t="s">
        <v>7428</v>
      </c>
      <c r="I850" t="s">
        <v>7429</v>
      </c>
      <c r="J850" t="s">
        <v>274</v>
      </c>
      <c r="K850" t="s">
        <v>4103</v>
      </c>
      <c r="L850" t="s">
        <v>4090</v>
      </c>
      <c r="M850" t="s">
        <v>7430</v>
      </c>
      <c r="N850" t="s">
        <v>7431</v>
      </c>
      <c r="O850" t="s">
        <v>7432</v>
      </c>
      <c r="P850" t="s">
        <v>7433</v>
      </c>
      <c r="Q850" t="s">
        <v>462</v>
      </c>
      <c r="R850" t="s">
        <v>268</v>
      </c>
      <c r="S850" t="s">
        <v>268</v>
      </c>
      <c r="T850" t="s">
        <v>268</v>
      </c>
      <c r="U850" t="s">
        <v>268</v>
      </c>
      <c r="V850" t="s">
        <v>268</v>
      </c>
      <c r="W850" t="s">
        <v>7434</v>
      </c>
      <c r="X850" t="s">
        <v>1922</v>
      </c>
      <c r="Y850" t="s">
        <v>298</v>
      </c>
      <c r="Z850" t="s">
        <v>154</v>
      </c>
      <c r="AA850" t="s">
        <v>268</v>
      </c>
      <c r="AB850" t="s">
        <v>268</v>
      </c>
      <c r="AC850" t="s">
        <v>268</v>
      </c>
      <c r="AD850" t="s">
        <v>268</v>
      </c>
      <c r="AE850" t="s">
        <v>287</v>
      </c>
      <c r="AF850" t="s">
        <v>1811</v>
      </c>
      <c r="AG850" t="s">
        <v>875</v>
      </c>
      <c r="AH850" t="s">
        <v>1848</v>
      </c>
      <c r="AI850" t="s">
        <v>6699</v>
      </c>
      <c r="AJ850" t="s">
        <v>268</v>
      </c>
      <c r="AK850" t="s">
        <v>381</v>
      </c>
      <c r="AL850" t="s">
        <v>268</v>
      </c>
      <c r="AM850" t="s">
        <v>405</v>
      </c>
      <c r="AN850" t="s">
        <v>268</v>
      </c>
      <c r="AO850" t="s">
        <v>268</v>
      </c>
      <c r="AP850" t="s">
        <v>268</v>
      </c>
      <c r="AQ850" t="s">
        <v>268</v>
      </c>
      <c r="AR850" t="s">
        <v>268</v>
      </c>
      <c r="AS850" t="s">
        <v>268</v>
      </c>
      <c r="AT850" t="s">
        <v>268</v>
      </c>
      <c r="AU850" t="s">
        <v>268</v>
      </c>
      <c r="AV850" t="s">
        <v>268</v>
      </c>
      <c r="AW850" t="s">
        <v>268</v>
      </c>
      <c r="AX850" t="s">
        <v>268</v>
      </c>
      <c r="AY850" t="s">
        <v>268</v>
      </c>
      <c r="AZ850" t="s">
        <v>268</v>
      </c>
      <c r="BA850" t="s">
        <v>268</v>
      </c>
      <c r="BB850" t="s">
        <v>268</v>
      </c>
      <c r="BC850" t="s">
        <v>268</v>
      </c>
      <c r="BD850" t="s">
        <v>268</v>
      </c>
      <c r="BE850" t="s">
        <v>268</v>
      </c>
      <c r="BF850" t="s">
        <v>268</v>
      </c>
      <c r="BG850" t="s">
        <v>268</v>
      </c>
      <c r="BH850" t="s">
        <v>268</v>
      </c>
      <c r="BI850" t="s">
        <v>268</v>
      </c>
      <c r="BJ850" t="s">
        <v>268</v>
      </c>
      <c r="BK850" t="s">
        <v>268</v>
      </c>
      <c r="BL850" t="s">
        <v>268</v>
      </c>
      <c r="BM850" t="s">
        <v>268</v>
      </c>
      <c r="BN850" t="s">
        <v>268</v>
      </c>
      <c r="BO850" t="s">
        <v>268</v>
      </c>
      <c r="BP850" t="s">
        <v>268</v>
      </c>
      <c r="BQ850" t="s">
        <v>268</v>
      </c>
      <c r="BR850" t="s">
        <v>268</v>
      </c>
      <c r="BS850" t="s">
        <v>268</v>
      </c>
      <c r="BT850" t="s">
        <v>268</v>
      </c>
      <c r="BU850" t="s">
        <v>268</v>
      </c>
      <c r="BV850" t="s">
        <v>268</v>
      </c>
      <c r="BW850" t="s">
        <v>268</v>
      </c>
      <c r="BX850" t="s">
        <v>268</v>
      </c>
      <c r="BY850">
        <v>30</v>
      </c>
      <c r="BZ850">
        <v>30</v>
      </c>
      <c r="CA850" t="s">
        <v>142</v>
      </c>
      <c r="CB850" s="356">
        <v>122</v>
      </c>
      <c r="CC850" t="s">
        <v>876</v>
      </c>
      <c r="CD850" t="s">
        <v>268</v>
      </c>
      <c r="CE850" t="s">
        <v>268</v>
      </c>
      <c r="CF850" t="s">
        <v>268</v>
      </c>
      <c r="CG850" t="s">
        <v>268</v>
      </c>
      <c r="CH850" t="s">
        <v>268</v>
      </c>
      <c r="CI850" t="s">
        <v>268</v>
      </c>
      <c r="CJ850" t="s">
        <v>268</v>
      </c>
      <c r="CK850" t="s">
        <v>268</v>
      </c>
      <c r="CL850" t="s">
        <v>268</v>
      </c>
      <c r="CM850" t="s">
        <v>11224</v>
      </c>
      <c r="CN850">
        <v>86.42</v>
      </c>
      <c r="CO850" t="s">
        <v>268</v>
      </c>
      <c r="CP850">
        <v>86.42</v>
      </c>
      <c r="CQ850">
        <v>365</v>
      </c>
      <c r="CR850" t="s">
        <v>878</v>
      </c>
      <c r="CS850" t="s">
        <v>11225</v>
      </c>
      <c r="CT850" t="s">
        <v>11226</v>
      </c>
      <c r="CU850" t="s">
        <v>11227</v>
      </c>
      <c r="CV850" t="s">
        <v>268</v>
      </c>
      <c r="CW850" t="s">
        <v>268</v>
      </c>
      <c r="CX850" t="s">
        <v>268</v>
      </c>
      <c r="CY850" t="s">
        <v>268</v>
      </c>
      <c r="CZ850" t="s">
        <v>268</v>
      </c>
      <c r="DA850" t="s">
        <v>268</v>
      </c>
      <c r="DB850" s="429">
        <f t="shared" si="175"/>
        <v>0</v>
      </c>
      <c r="DC850" s="284">
        <f t="shared" si="176"/>
        <v>0</v>
      </c>
      <c r="DD850" s="284">
        <f t="shared" si="177"/>
        <v>0</v>
      </c>
      <c r="DE850" s="284">
        <f t="shared" si="178"/>
        <v>0</v>
      </c>
      <c r="DF850" s="295">
        <f t="shared" si="179"/>
        <v>30</v>
      </c>
      <c r="DG850" s="284">
        <f t="shared" si="180"/>
        <v>0</v>
      </c>
      <c r="DH850" s="284">
        <f t="shared" si="181"/>
        <v>0</v>
      </c>
      <c r="DI850" s="284">
        <f t="shared" si="182"/>
        <v>0</v>
      </c>
      <c r="DJ850" s="284">
        <f t="shared" si="183"/>
        <v>0</v>
      </c>
      <c r="DK850" s="295">
        <f t="shared" si="184"/>
        <v>1</v>
      </c>
      <c r="DL850" s="297" t="str">
        <f t="shared" si="185"/>
        <v>A dispo.</v>
      </c>
      <c r="DM850" s="430">
        <f>IFERROR(IF(CA850="D",IF(DL850="A dispo.",DF850*VLOOKUP('DATI INPUT'!$F$27,TARIFFE_UD,4,FALSE),DF850*VLOOKUP(DL850,TARIFFE_UD,4,FALSE)),DF850*VLOOKUP(CB850-100,TARIFFE_UND,4,FALSE)),0)</f>
        <v>19.016541760361395</v>
      </c>
      <c r="DN850" s="430">
        <f>IFERROR(IF(CA850="D",IF(DL850="A dispo.",DK850*VLOOKUP('DATI INPUT'!$F$27,TARIFFE_UD,5,FALSE),DK850*VLOOKUP(DL850,TARIFFE_UD,5,FALSE)),DK850*VLOOKUP(CB850-100,TARIFFE_UND,5,FALSE)),0)</f>
        <v>67.397800635548478</v>
      </c>
      <c r="DO850" s="431">
        <f t="shared" si="186"/>
        <v>-5.6576040901319402E-3</v>
      </c>
      <c r="DP850" s="299">
        <f>IFERROR(IF(CA850="D",IF(DL850="A dispo.",DF850*VLOOKUP('DATI INPUT'!$F$27,TARIFFE_UD,2,FALSE),DF850*VLOOKUP(DL850,TARIFFE_UD,2,FALSE)),DF850*VLOOKUP(CB850-100,TARIFFE_UND,2,FALSE)),0)</f>
        <v>23.758511963485947</v>
      </c>
      <c r="DQ850" s="299">
        <f>IFERROR(IF(CA850="D",IF(DL850="A dispo.",DK850*VLOOKUP('DATI INPUT'!$F$27,TARIFFE_UD,3,FALSE),DK850*VLOOKUP(DL850,TARIFFE_UD,3,FALSE)),DK850*VLOOKUP(CB850-100,TARIFFE_UND,3,FALSE)),0)</f>
        <v>60.367780403072892</v>
      </c>
      <c r="DR850" s="299">
        <f t="shared" si="187"/>
        <v>84.126292366558843</v>
      </c>
    </row>
    <row r="851" spans="1:122" x14ac:dyDescent="0.25">
      <c r="A851" t="s">
        <v>7435</v>
      </c>
      <c r="B851" t="s">
        <v>7436</v>
      </c>
      <c r="C851" t="s">
        <v>7437</v>
      </c>
      <c r="D851" t="s">
        <v>7438</v>
      </c>
      <c r="E851" t="s">
        <v>268</v>
      </c>
      <c r="F851" t="s">
        <v>156</v>
      </c>
      <c r="G851" t="s">
        <v>7439</v>
      </c>
      <c r="H851" t="s">
        <v>7440</v>
      </c>
      <c r="I851" t="s">
        <v>322</v>
      </c>
      <c r="J851" t="s">
        <v>156</v>
      </c>
      <c r="K851" t="s">
        <v>7441</v>
      </c>
      <c r="L851" t="s">
        <v>2536</v>
      </c>
      <c r="M851" t="s">
        <v>7442</v>
      </c>
      <c r="N851" t="s">
        <v>7443</v>
      </c>
      <c r="O851" t="s">
        <v>7444</v>
      </c>
      <c r="P851" t="s">
        <v>7445</v>
      </c>
      <c r="Q851" t="s">
        <v>315</v>
      </c>
      <c r="R851" t="s">
        <v>268</v>
      </c>
      <c r="S851" t="s">
        <v>268</v>
      </c>
      <c r="T851" t="s">
        <v>268</v>
      </c>
      <c r="U851" t="s">
        <v>268</v>
      </c>
      <c r="V851" t="s">
        <v>268</v>
      </c>
      <c r="W851" t="s">
        <v>3595</v>
      </c>
      <c r="X851" t="s">
        <v>2930</v>
      </c>
      <c r="Y851" t="s">
        <v>282</v>
      </c>
      <c r="Z851" t="s">
        <v>268</v>
      </c>
      <c r="AA851" t="s">
        <v>268</v>
      </c>
      <c r="AB851" t="s">
        <v>268</v>
      </c>
      <c r="AC851" t="s">
        <v>268</v>
      </c>
      <c r="AD851" t="s">
        <v>268</v>
      </c>
      <c r="AE851" t="s">
        <v>287</v>
      </c>
      <c r="AF851" t="s">
        <v>1811</v>
      </c>
      <c r="AG851" t="s">
        <v>875</v>
      </c>
      <c r="AH851" t="s">
        <v>1848</v>
      </c>
      <c r="AI851" t="s">
        <v>785</v>
      </c>
      <c r="AJ851" t="s">
        <v>268</v>
      </c>
      <c r="AK851" t="s">
        <v>395</v>
      </c>
      <c r="AL851" t="s">
        <v>268</v>
      </c>
      <c r="AM851" t="s">
        <v>288</v>
      </c>
      <c r="AN851" t="s">
        <v>268</v>
      </c>
      <c r="AO851" t="s">
        <v>268</v>
      </c>
      <c r="AP851" t="s">
        <v>268</v>
      </c>
      <c r="AQ851" t="s">
        <v>268</v>
      </c>
      <c r="AR851" t="s">
        <v>268</v>
      </c>
      <c r="AS851" t="s">
        <v>268</v>
      </c>
      <c r="AT851" t="s">
        <v>268</v>
      </c>
      <c r="AU851" t="s">
        <v>268</v>
      </c>
      <c r="AV851" t="s">
        <v>268</v>
      </c>
      <c r="AW851" t="s">
        <v>268</v>
      </c>
      <c r="AX851" t="s">
        <v>268</v>
      </c>
      <c r="AY851" t="s">
        <v>268</v>
      </c>
      <c r="AZ851" t="s">
        <v>268</v>
      </c>
      <c r="BA851" t="s">
        <v>268</v>
      </c>
      <c r="BB851" t="s">
        <v>268</v>
      </c>
      <c r="BC851" t="s">
        <v>268</v>
      </c>
      <c r="BD851" t="s">
        <v>268</v>
      </c>
      <c r="BE851" t="s">
        <v>268</v>
      </c>
      <c r="BF851" t="s">
        <v>268</v>
      </c>
      <c r="BG851" t="s">
        <v>268</v>
      </c>
      <c r="BH851" t="s">
        <v>268</v>
      </c>
      <c r="BI851" t="s">
        <v>268</v>
      </c>
      <c r="BJ851" t="s">
        <v>268</v>
      </c>
      <c r="BK851" t="s">
        <v>268</v>
      </c>
      <c r="BL851" t="s">
        <v>268</v>
      </c>
      <c r="BM851" t="s">
        <v>268</v>
      </c>
      <c r="BN851" t="s">
        <v>268</v>
      </c>
      <c r="BO851" t="s">
        <v>268</v>
      </c>
      <c r="BP851" t="s">
        <v>268</v>
      </c>
      <c r="BQ851" t="s">
        <v>268</v>
      </c>
      <c r="BR851" t="s">
        <v>268</v>
      </c>
      <c r="BS851" t="s">
        <v>268</v>
      </c>
      <c r="BT851" t="s">
        <v>268</v>
      </c>
      <c r="BU851" t="s">
        <v>268</v>
      </c>
      <c r="BV851" t="s">
        <v>268</v>
      </c>
      <c r="BW851" t="s">
        <v>268</v>
      </c>
      <c r="BX851" t="s">
        <v>268</v>
      </c>
      <c r="BY851">
        <v>25</v>
      </c>
      <c r="BZ851">
        <v>25</v>
      </c>
      <c r="CA851" t="s">
        <v>142</v>
      </c>
      <c r="CB851" s="356">
        <v>122</v>
      </c>
      <c r="CC851" t="s">
        <v>876</v>
      </c>
      <c r="CD851" t="s">
        <v>268</v>
      </c>
      <c r="CE851" t="s">
        <v>268</v>
      </c>
      <c r="CF851" t="s">
        <v>268</v>
      </c>
      <c r="CG851" t="s">
        <v>268</v>
      </c>
      <c r="CH851" t="s">
        <v>268</v>
      </c>
      <c r="CI851" t="s">
        <v>268</v>
      </c>
      <c r="CJ851" t="s">
        <v>268</v>
      </c>
      <c r="CK851" t="s">
        <v>268</v>
      </c>
      <c r="CL851" t="s">
        <v>268</v>
      </c>
      <c r="CM851" t="s">
        <v>11224</v>
      </c>
      <c r="CN851">
        <v>83.25</v>
      </c>
      <c r="CO851" t="s">
        <v>268</v>
      </c>
      <c r="CP851">
        <v>83.25</v>
      </c>
      <c r="CQ851">
        <v>365</v>
      </c>
      <c r="CR851" t="s">
        <v>878</v>
      </c>
      <c r="CS851" t="s">
        <v>11225</v>
      </c>
      <c r="CT851" t="s">
        <v>11226</v>
      </c>
      <c r="CU851" t="s">
        <v>11227</v>
      </c>
      <c r="CV851" t="s">
        <v>268</v>
      </c>
      <c r="CW851" t="s">
        <v>268</v>
      </c>
      <c r="CX851" t="s">
        <v>268</v>
      </c>
      <c r="CY851" t="s">
        <v>268</v>
      </c>
      <c r="CZ851" t="s">
        <v>268</v>
      </c>
      <c r="DA851" t="s">
        <v>268</v>
      </c>
      <c r="DB851" s="429">
        <f t="shared" si="175"/>
        <v>0</v>
      </c>
      <c r="DC851" s="284">
        <f t="shared" si="176"/>
        <v>0</v>
      </c>
      <c r="DD851" s="284">
        <f t="shared" si="177"/>
        <v>0</v>
      </c>
      <c r="DE851" s="284">
        <f t="shared" si="178"/>
        <v>0</v>
      </c>
      <c r="DF851" s="295">
        <f t="shared" si="179"/>
        <v>25</v>
      </c>
      <c r="DG851" s="284">
        <f t="shared" si="180"/>
        <v>0</v>
      </c>
      <c r="DH851" s="284">
        <f t="shared" si="181"/>
        <v>0</v>
      </c>
      <c r="DI851" s="284">
        <f t="shared" si="182"/>
        <v>0</v>
      </c>
      <c r="DJ851" s="284">
        <f t="shared" si="183"/>
        <v>0</v>
      </c>
      <c r="DK851" s="295">
        <f t="shared" si="184"/>
        <v>1</v>
      </c>
      <c r="DL851" s="297" t="str">
        <f t="shared" si="185"/>
        <v>A dispo.</v>
      </c>
      <c r="DM851" s="430">
        <f>IFERROR(IF(CA851="D",IF(DL851="A dispo.",DF851*VLOOKUP('DATI INPUT'!$F$27,TARIFFE_UD,4,FALSE),DF851*VLOOKUP(DL851,TARIFFE_UD,4,FALSE)),DF851*VLOOKUP(CB851-100,TARIFFE_UND,4,FALSE)),0)</f>
        <v>15.847118133634497</v>
      </c>
      <c r="DN851" s="430">
        <f>IFERROR(IF(CA851="D",IF(DL851="A dispo.",DK851*VLOOKUP('DATI INPUT'!$F$27,TARIFFE_UD,5,FALSE),DK851*VLOOKUP(DL851,TARIFFE_UD,5,FALSE)),DK851*VLOOKUP(CB851-100,TARIFFE_UND,5,FALSE)),0)</f>
        <v>67.397800635548478</v>
      </c>
      <c r="DO851" s="431">
        <f t="shared" si="186"/>
        <v>-5.0812308170264942E-3</v>
      </c>
      <c r="DP851" s="299">
        <f>IFERROR(IF(CA851="D",IF(DL851="A dispo.",DF851*VLOOKUP('DATI INPUT'!$F$27,TARIFFE_UD,2,FALSE),DF851*VLOOKUP(DL851,TARIFFE_UD,2,FALSE)),DF851*VLOOKUP(CB851-100,TARIFFE_UND,2,FALSE)),0)</f>
        <v>19.798759969571623</v>
      </c>
      <c r="DQ851" s="299">
        <f>IFERROR(IF(CA851="D",IF(DL851="A dispo.",DK851*VLOOKUP('DATI INPUT'!$F$27,TARIFFE_UD,3,FALSE),DK851*VLOOKUP(DL851,TARIFFE_UD,3,FALSE)),DK851*VLOOKUP(CB851-100,TARIFFE_UND,3,FALSE)),0)</f>
        <v>60.367780403072892</v>
      </c>
      <c r="DR851" s="299">
        <f t="shared" si="187"/>
        <v>80.166540372644519</v>
      </c>
    </row>
    <row r="852" spans="1:122" x14ac:dyDescent="0.25">
      <c r="A852" t="s">
        <v>7446</v>
      </c>
      <c r="B852" t="s">
        <v>7447</v>
      </c>
      <c r="C852" t="s">
        <v>7448</v>
      </c>
      <c r="D852" t="s">
        <v>7449</v>
      </c>
      <c r="E852" t="s">
        <v>268</v>
      </c>
      <c r="F852" t="s">
        <v>156</v>
      </c>
      <c r="G852" t="s">
        <v>7450</v>
      </c>
      <c r="H852" t="s">
        <v>1033</v>
      </c>
      <c r="I852" t="s">
        <v>7451</v>
      </c>
      <c r="J852" t="s">
        <v>156</v>
      </c>
      <c r="K852" t="s">
        <v>7452</v>
      </c>
      <c r="L852" t="s">
        <v>871</v>
      </c>
      <c r="M852" t="s">
        <v>7453</v>
      </c>
      <c r="N852" t="s">
        <v>984</v>
      </c>
      <c r="O852" t="s">
        <v>873</v>
      </c>
      <c r="P852" t="s">
        <v>2241</v>
      </c>
      <c r="Q852" t="s">
        <v>276</v>
      </c>
      <c r="R852" t="s">
        <v>153</v>
      </c>
      <c r="S852" t="s">
        <v>268</v>
      </c>
      <c r="T852" t="s">
        <v>268</v>
      </c>
      <c r="U852" t="s">
        <v>268</v>
      </c>
      <c r="V852" t="s">
        <v>268</v>
      </c>
      <c r="W852" t="s">
        <v>2970</v>
      </c>
      <c r="X852" t="s">
        <v>2241</v>
      </c>
      <c r="Y852" t="s">
        <v>276</v>
      </c>
      <c r="Z852" t="s">
        <v>154</v>
      </c>
      <c r="AA852" t="s">
        <v>268</v>
      </c>
      <c r="AB852" t="s">
        <v>268</v>
      </c>
      <c r="AC852" t="s">
        <v>268</v>
      </c>
      <c r="AD852" t="s">
        <v>268</v>
      </c>
      <c r="AE852" t="s">
        <v>287</v>
      </c>
      <c r="AF852" t="s">
        <v>1811</v>
      </c>
      <c r="AG852" t="s">
        <v>875</v>
      </c>
      <c r="AH852" t="s">
        <v>1848</v>
      </c>
      <c r="AI852" t="s">
        <v>950</v>
      </c>
      <c r="AJ852" t="s">
        <v>268</v>
      </c>
      <c r="AK852" t="s">
        <v>366</v>
      </c>
      <c r="AL852" t="s">
        <v>268</v>
      </c>
      <c r="AM852" t="s">
        <v>405</v>
      </c>
      <c r="AN852" t="s">
        <v>268</v>
      </c>
      <c r="AO852" t="s">
        <v>268</v>
      </c>
      <c r="AP852" t="s">
        <v>268</v>
      </c>
      <c r="AQ852" t="s">
        <v>268</v>
      </c>
      <c r="AR852" t="s">
        <v>268</v>
      </c>
      <c r="AS852" t="s">
        <v>268</v>
      </c>
      <c r="AT852" t="s">
        <v>268</v>
      </c>
      <c r="AU852" t="s">
        <v>268</v>
      </c>
      <c r="AV852" t="s">
        <v>268</v>
      </c>
      <c r="AW852" t="s">
        <v>268</v>
      </c>
      <c r="AX852" t="s">
        <v>268</v>
      </c>
      <c r="AY852" t="s">
        <v>268</v>
      </c>
      <c r="AZ852" t="s">
        <v>268</v>
      </c>
      <c r="BA852" t="s">
        <v>268</v>
      </c>
      <c r="BB852" t="s">
        <v>268</v>
      </c>
      <c r="BC852" t="s">
        <v>268</v>
      </c>
      <c r="BD852" t="s">
        <v>268</v>
      </c>
      <c r="BE852" t="s">
        <v>268</v>
      </c>
      <c r="BF852" t="s">
        <v>268</v>
      </c>
      <c r="BG852" t="s">
        <v>268</v>
      </c>
      <c r="BH852" t="s">
        <v>268</v>
      </c>
      <c r="BI852" t="s">
        <v>268</v>
      </c>
      <c r="BJ852" t="s">
        <v>268</v>
      </c>
      <c r="BK852" t="s">
        <v>268</v>
      </c>
      <c r="BL852" t="s">
        <v>268</v>
      </c>
      <c r="BM852" t="s">
        <v>268</v>
      </c>
      <c r="BN852" t="s">
        <v>268</v>
      </c>
      <c r="BO852" t="s">
        <v>268</v>
      </c>
      <c r="BP852" t="s">
        <v>268</v>
      </c>
      <c r="BQ852" t="s">
        <v>268</v>
      </c>
      <c r="BR852" t="s">
        <v>268</v>
      </c>
      <c r="BS852" t="s">
        <v>268</v>
      </c>
      <c r="BT852" t="s">
        <v>268</v>
      </c>
      <c r="BU852" t="s">
        <v>268</v>
      </c>
      <c r="BV852" t="s">
        <v>268</v>
      </c>
      <c r="BW852" t="s">
        <v>268</v>
      </c>
      <c r="BX852" t="s">
        <v>268</v>
      </c>
      <c r="BY852">
        <v>60</v>
      </c>
      <c r="BZ852">
        <v>60</v>
      </c>
      <c r="CA852" t="s">
        <v>142</v>
      </c>
      <c r="CB852" s="356">
        <v>122</v>
      </c>
      <c r="CC852" t="s">
        <v>876</v>
      </c>
      <c r="CD852" t="s">
        <v>268</v>
      </c>
      <c r="CE852" t="s">
        <v>268</v>
      </c>
      <c r="CF852" s="356">
        <v>1</v>
      </c>
      <c r="CG852" t="s">
        <v>268</v>
      </c>
      <c r="CH852" t="s">
        <v>268</v>
      </c>
      <c r="CI852" t="s">
        <v>268</v>
      </c>
      <c r="CJ852" t="s">
        <v>268</v>
      </c>
      <c r="CK852" t="s">
        <v>268</v>
      </c>
      <c r="CL852" t="s">
        <v>7454</v>
      </c>
      <c r="CM852" t="s">
        <v>11224</v>
      </c>
      <c r="CN852">
        <v>46.51</v>
      </c>
      <c r="CO852" t="s">
        <v>268</v>
      </c>
      <c r="CP852">
        <v>46.51</v>
      </c>
      <c r="CQ852">
        <v>365</v>
      </c>
      <c r="CR852" t="s">
        <v>878</v>
      </c>
      <c r="CS852" t="s">
        <v>11225</v>
      </c>
      <c r="CT852" t="s">
        <v>11226</v>
      </c>
      <c r="CU852" t="s">
        <v>11227</v>
      </c>
      <c r="CV852" t="s">
        <v>268</v>
      </c>
      <c r="CW852" t="s">
        <v>268</v>
      </c>
      <c r="CX852" t="s">
        <v>268</v>
      </c>
      <c r="CY852" t="s">
        <v>268</v>
      </c>
      <c r="CZ852" t="s">
        <v>268</v>
      </c>
      <c r="DA852" t="s">
        <v>268</v>
      </c>
      <c r="DB852" s="429">
        <f t="shared" si="175"/>
        <v>0</v>
      </c>
      <c r="DC852" s="284">
        <f t="shared" si="176"/>
        <v>0</v>
      </c>
      <c r="DD852" s="284">
        <f t="shared" si="177"/>
        <v>0</v>
      </c>
      <c r="DE852" s="284">
        <f t="shared" si="178"/>
        <v>0</v>
      </c>
      <c r="DF852" s="295">
        <f t="shared" si="179"/>
        <v>60</v>
      </c>
      <c r="DG852" s="284">
        <f t="shared" si="180"/>
        <v>0</v>
      </c>
      <c r="DH852" s="284">
        <f t="shared" si="181"/>
        <v>0</v>
      </c>
      <c r="DI852" s="284">
        <f t="shared" si="182"/>
        <v>0</v>
      </c>
      <c r="DJ852" s="284">
        <f t="shared" si="183"/>
        <v>0</v>
      </c>
      <c r="DK852" s="295">
        <f t="shared" si="184"/>
        <v>1</v>
      </c>
      <c r="DL852" s="297">
        <f t="shared" si="185"/>
        <v>1</v>
      </c>
      <c r="DM852" s="430">
        <f>IFERROR(IF(CA852="D",IF(DL852="A dispo.",DF852*VLOOKUP('DATI INPUT'!$F$27,TARIFFE_UD,4,FALSE),DF852*VLOOKUP(DL852,TARIFFE_UD,4,FALSE)),DF852*VLOOKUP(CB852-100,TARIFFE_UND,4,FALSE)),0)</f>
        <v>29.581287182784394</v>
      </c>
      <c r="DN852" s="430">
        <f>IFERROR(IF(CA852="D",IF(DL852="A dispo.",DK852*VLOOKUP('DATI INPUT'!$F$27,TARIFFE_UD,5,FALSE),DK852*VLOOKUP(DL852,TARIFFE_UD,5,FALSE)),DK852*VLOOKUP(CB852-100,TARIFFE_UND,5,FALSE)),0)</f>
        <v>16.930848468833439</v>
      </c>
      <c r="DO852" s="431">
        <f t="shared" si="186"/>
        <v>2.1356516178343554E-3</v>
      </c>
      <c r="DP852" s="299">
        <f>IFERROR(IF(CA852="D",IF(DL852="A dispo.",DF852*VLOOKUP('DATI INPUT'!$F$27,TARIFFE_UD,2,FALSE),DF852*VLOOKUP(DL852,TARIFFE_UD,2,FALSE)),DF852*VLOOKUP(CB852-100,TARIFFE_UND,2,FALSE)),0)</f>
        <v>36.957685276533695</v>
      </c>
      <c r="DQ852" s="299">
        <f>IFERROR(IF(CA852="D",IF(DL852="A dispo.",DK852*VLOOKUP('DATI INPUT'!$F$27,TARIFFE_UD,3,FALSE),DK852*VLOOKUP(DL852,TARIFFE_UD,3,FALSE)),DK852*VLOOKUP(CB852-100,TARIFFE_UND,3,FALSE)),0)</f>
        <v>15.164853048114928</v>
      </c>
      <c r="DR852" s="299">
        <f t="shared" si="187"/>
        <v>52.122538324648623</v>
      </c>
    </row>
    <row r="853" spans="1:122" x14ac:dyDescent="0.25">
      <c r="A853" t="s">
        <v>7455</v>
      </c>
      <c r="B853" t="s">
        <v>7456</v>
      </c>
      <c r="C853" t="s">
        <v>7457</v>
      </c>
      <c r="D853" t="s">
        <v>7458</v>
      </c>
      <c r="E853" t="s">
        <v>268</v>
      </c>
      <c r="F853" t="s">
        <v>156</v>
      </c>
      <c r="G853" t="s">
        <v>7459</v>
      </c>
      <c r="H853" t="s">
        <v>6207</v>
      </c>
      <c r="I853" t="s">
        <v>7460</v>
      </c>
      <c r="J853" t="s">
        <v>156</v>
      </c>
      <c r="K853" t="s">
        <v>7461</v>
      </c>
      <c r="L853" t="s">
        <v>960</v>
      </c>
      <c r="M853" t="s">
        <v>7462</v>
      </c>
      <c r="N853" t="s">
        <v>984</v>
      </c>
      <c r="O853" t="s">
        <v>873</v>
      </c>
      <c r="P853" t="s">
        <v>1934</v>
      </c>
      <c r="Q853" t="s">
        <v>313</v>
      </c>
      <c r="R853" t="s">
        <v>268</v>
      </c>
      <c r="S853" t="s">
        <v>268</v>
      </c>
      <c r="T853" t="s">
        <v>268</v>
      </c>
      <c r="U853" t="s">
        <v>268</v>
      </c>
      <c r="V853" t="s">
        <v>268</v>
      </c>
      <c r="W853" t="s">
        <v>7462</v>
      </c>
      <c r="X853" t="s">
        <v>1934</v>
      </c>
      <c r="Y853" t="s">
        <v>313</v>
      </c>
      <c r="Z853" t="s">
        <v>268</v>
      </c>
      <c r="AA853" t="s">
        <v>268</v>
      </c>
      <c r="AB853" t="s">
        <v>268</v>
      </c>
      <c r="AC853" t="s">
        <v>268</v>
      </c>
      <c r="AD853" t="s">
        <v>268</v>
      </c>
      <c r="AE853" t="s">
        <v>287</v>
      </c>
      <c r="AF853" t="s">
        <v>1811</v>
      </c>
      <c r="AG853" t="s">
        <v>875</v>
      </c>
      <c r="AH853" t="s">
        <v>2576</v>
      </c>
      <c r="AI853" t="s">
        <v>7463</v>
      </c>
      <c r="AJ853" t="s">
        <v>268</v>
      </c>
      <c r="AK853" t="s">
        <v>381</v>
      </c>
      <c r="AL853" t="s">
        <v>268</v>
      </c>
      <c r="AM853" t="s">
        <v>268</v>
      </c>
      <c r="AN853" t="s">
        <v>287</v>
      </c>
      <c r="AO853" t="s">
        <v>1811</v>
      </c>
      <c r="AP853" t="s">
        <v>875</v>
      </c>
      <c r="AQ853" t="s">
        <v>2576</v>
      </c>
      <c r="AR853" t="s">
        <v>7463</v>
      </c>
      <c r="AS853" t="s">
        <v>268</v>
      </c>
      <c r="AT853" t="s">
        <v>395</v>
      </c>
      <c r="AU853" t="s">
        <v>268</v>
      </c>
      <c r="AV853" t="s">
        <v>268</v>
      </c>
      <c r="AW853" t="s">
        <v>268</v>
      </c>
      <c r="AX853" t="s">
        <v>268</v>
      </c>
      <c r="AY853" t="s">
        <v>268</v>
      </c>
      <c r="AZ853" t="s">
        <v>268</v>
      </c>
      <c r="BA853" t="s">
        <v>268</v>
      </c>
      <c r="BB853" t="s">
        <v>268</v>
      </c>
      <c r="BC853" t="s">
        <v>268</v>
      </c>
      <c r="BD853" t="s">
        <v>268</v>
      </c>
      <c r="BE853" t="s">
        <v>268</v>
      </c>
      <c r="BF853" t="s">
        <v>268</v>
      </c>
      <c r="BG853" t="s">
        <v>268</v>
      </c>
      <c r="BH853" t="s">
        <v>268</v>
      </c>
      <c r="BI853" t="s">
        <v>268</v>
      </c>
      <c r="BJ853" t="s">
        <v>268</v>
      </c>
      <c r="BK853" t="s">
        <v>268</v>
      </c>
      <c r="BL853" t="s">
        <v>268</v>
      </c>
      <c r="BM853" t="s">
        <v>268</v>
      </c>
      <c r="BN853" t="s">
        <v>268</v>
      </c>
      <c r="BO853" t="s">
        <v>268</v>
      </c>
      <c r="BP853" t="s">
        <v>268</v>
      </c>
      <c r="BQ853" t="s">
        <v>268</v>
      </c>
      <c r="BR853" t="s">
        <v>268</v>
      </c>
      <c r="BS853" t="s">
        <v>268</v>
      </c>
      <c r="BT853" t="s">
        <v>268</v>
      </c>
      <c r="BU853" t="s">
        <v>268</v>
      </c>
      <c r="BV853" t="s">
        <v>268</v>
      </c>
      <c r="BW853" t="s">
        <v>268</v>
      </c>
      <c r="BX853" t="s">
        <v>268</v>
      </c>
      <c r="BY853">
        <v>100</v>
      </c>
      <c r="BZ853">
        <v>100</v>
      </c>
      <c r="CA853" t="s">
        <v>142</v>
      </c>
      <c r="CB853" s="356">
        <v>122</v>
      </c>
      <c r="CC853" t="s">
        <v>876</v>
      </c>
      <c r="CD853" t="s">
        <v>268</v>
      </c>
      <c r="CE853" t="s">
        <v>268</v>
      </c>
      <c r="CF853" s="356">
        <v>1</v>
      </c>
      <c r="CG853" t="s">
        <v>268</v>
      </c>
      <c r="CH853" t="s">
        <v>268</v>
      </c>
      <c r="CI853" t="s">
        <v>268</v>
      </c>
      <c r="CJ853" t="s">
        <v>268</v>
      </c>
      <c r="CK853" t="s">
        <v>268</v>
      </c>
      <c r="CL853" t="s">
        <v>268</v>
      </c>
      <c r="CM853" t="s">
        <v>11224</v>
      </c>
      <c r="CN853">
        <v>66.23</v>
      </c>
      <c r="CO853" t="s">
        <v>268</v>
      </c>
      <c r="CP853">
        <v>66.23</v>
      </c>
      <c r="CQ853">
        <v>365</v>
      </c>
      <c r="CR853" t="s">
        <v>878</v>
      </c>
      <c r="CS853" t="s">
        <v>11225</v>
      </c>
      <c r="CT853" t="s">
        <v>11226</v>
      </c>
      <c r="CU853" t="s">
        <v>11227</v>
      </c>
      <c r="CV853" t="s">
        <v>268</v>
      </c>
      <c r="CW853" t="s">
        <v>268</v>
      </c>
      <c r="CX853" t="s">
        <v>268</v>
      </c>
      <c r="CY853" t="s">
        <v>268</v>
      </c>
      <c r="CZ853" t="s">
        <v>268</v>
      </c>
      <c r="DA853" t="s">
        <v>268</v>
      </c>
      <c r="DB853" s="429">
        <f t="shared" si="175"/>
        <v>0</v>
      </c>
      <c r="DC853" s="284">
        <f t="shared" si="176"/>
        <v>0</v>
      </c>
      <c r="DD853" s="284">
        <f t="shared" si="177"/>
        <v>0</v>
      </c>
      <c r="DE853" s="284">
        <f t="shared" si="178"/>
        <v>0</v>
      </c>
      <c r="DF853" s="295">
        <f t="shared" si="179"/>
        <v>100</v>
      </c>
      <c r="DG853" s="284">
        <f t="shared" si="180"/>
        <v>0</v>
      </c>
      <c r="DH853" s="284">
        <f t="shared" si="181"/>
        <v>0</v>
      </c>
      <c r="DI853" s="284">
        <f t="shared" si="182"/>
        <v>0</v>
      </c>
      <c r="DJ853" s="284">
        <f t="shared" si="183"/>
        <v>0</v>
      </c>
      <c r="DK853" s="295">
        <f t="shared" si="184"/>
        <v>1</v>
      </c>
      <c r="DL853" s="297">
        <f t="shared" si="185"/>
        <v>1</v>
      </c>
      <c r="DM853" s="430">
        <f>IFERROR(IF(CA853="D",IF(DL853="A dispo.",DF853*VLOOKUP('DATI INPUT'!$F$27,TARIFFE_UD,4,FALSE),DF853*VLOOKUP(DL853,TARIFFE_UD,4,FALSE)),DF853*VLOOKUP(CB853-100,TARIFFE_UND,4,FALSE)),0)</f>
        <v>49.302145304640653</v>
      </c>
      <c r="DN853" s="430">
        <f>IFERROR(IF(CA853="D",IF(DL853="A dispo.",DK853*VLOOKUP('DATI INPUT'!$F$27,TARIFFE_UD,5,FALSE),DK853*VLOOKUP(DL853,TARIFFE_UD,5,FALSE)),DK853*VLOOKUP(CB853-100,TARIFFE_UND,5,FALSE)),0)</f>
        <v>16.930848468833439</v>
      </c>
      <c r="DO853" s="431">
        <f t="shared" si="186"/>
        <v>2.993773474088357E-3</v>
      </c>
      <c r="DP853" s="299">
        <f>IFERROR(IF(CA853="D",IF(DL853="A dispo.",DF853*VLOOKUP('DATI INPUT'!$F$27,TARIFFE_UD,2,FALSE),DF853*VLOOKUP(DL853,TARIFFE_UD,2,FALSE)),DF853*VLOOKUP(CB853-100,TARIFFE_UND,2,FALSE)),0)</f>
        <v>61.596142127556163</v>
      </c>
      <c r="DQ853" s="299">
        <f>IFERROR(IF(CA853="D",IF(DL853="A dispo.",DK853*VLOOKUP('DATI INPUT'!$F$27,TARIFFE_UD,3,FALSE),DK853*VLOOKUP(DL853,TARIFFE_UD,3,FALSE)),DK853*VLOOKUP(CB853-100,TARIFFE_UND,3,FALSE)),0)</f>
        <v>15.164853048114928</v>
      </c>
      <c r="DR853" s="299">
        <f t="shared" si="187"/>
        <v>76.760995175671098</v>
      </c>
    </row>
    <row r="854" spans="1:122" x14ac:dyDescent="0.25">
      <c r="A854" t="s">
        <v>7464</v>
      </c>
      <c r="B854" t="s">
        <v>7456</v>
      </c>
      <c r="C854" t="s">
        <v>7465</v>
      </c>
      <c r="D854" t="s">
        <v>7458</v>
      </c>
      <c r="E854" t="s">
        <v>268</v>
      </c>
      <c r="F854" t="s">
        <v>156</v>
      </c>
      <c r="G854" t="s">
        <v>7459</v>
      </c>
      <c r="H854" t="s">
        <v>6207</v>
      </c>
      <c r="I854" t="s">
        <v>7460</v>
      </c>
      <c r="J854" t="s">
        <v>156</v>
      </c>
      <c r="K854" t="s">
        <v>7461</v>
      </c>
      <c r="L854" t="s">
        <v>960</v>
      </c>
      <c r="M854" t="s">
        <v>7462</v>
      </c>
      <c r="N854" t="s">
        <v>984</v>
      </c>
      <c r="O854" t="s">
        <v>873</v>
      </c>
      <c r="P854" t="s">
        <v>1934</v>
      </c>
      <c r="Q854" t="s">
        <v>313</v>
      </c>
      <c r="R854" t="s">
        <v>268</v>
      </c>
      <c r="S854" t="s">
        <v>268</v>
      </c>
      <c r="T854" t="s">
        <v>268</v>
      </c>
      <c r="U854" t="s">
        <v>268</v>
      </c>
      <c r="V854" t="s">
        <v>268</v>
      </c>
      <c r="W854" t="s">
        <v>7462</v>
      </c>
      <c r="X854" t="s">
        <v>1934</v>
      </c>
      <c r="Y854" t="s">
        <v>313</v>
      </c>
      <c r="Z854" t="s">
        <v>268</v>
      </c>
      <c r="AA854" t="s">
        <v>268</v>
      </c>
      <c r="AB854" t="s">
        <v>268</v>
      </c>
      <c r="AC854" t="s">
        <v>268</v>
      </c>
      <c r="AD854" t="s">
        <v>268</v>
      </c>
      <c r="AE854" t="s">
        <v>287</v>
      </c>
      <c r="AF854" t="s">
        <v>1811</v>
      </c>
      <c r="AG854" t="s">
        <v>875</v>
      </c>
      <c r="AH854" t="s">
        <v>1935</v>
      </c>
      <c r="AI854" t="s">
        <v>6258</v>
      </c>
      <c r="AJ854" t="s">
        <v>268</v>
      </c>
      <c r="AK854" t="s">
        <v>395</v>
      </c>
      <c r="AL854" t="s">
        <v>268</v>
      </c>
      <c r="AM854" t="s">
        <v>355</v>
      </c>
      <c r="AN854" t="s">
        <v>268</v>
      </c>
      <c r="AO854" t="s">
        <v>268</v>
      </c>
      <c r="AP854" t="s">
        <v>268</v>
      </c>
      <c r="AQ854" t="s">
        <v>268</v>
      </c>
      <c r="AR854" t="s">
        <v>268</v>
      </c>
      <c r="AS854" t="s">
        <v>268</v>
      </c>
      <c r="AT854" t="s">
        <v>268</v>
      </c>
      <c r="AU854" t="s">
        <v>268</v>
      </c>
      <c r="AV854" t="s">
        <v>268</v>
      </c>
      <c r="AW854" t="s">
        <v>268</v>
      </c>
      <c r="AX854" t="s">
        <v>268</v>
      </c>
      <c r="AY854" t="s">
        <v>268</v>
      </c>
      <c r="AZ854" t="s">
        <v>268</v>
      </c>
      <c r="BA854" t="s">
        <v>268</v>
      </c>
      <c r="BB854" t="s">
        <v>268</v>
      </c>
      <c r="BC854" t="s">
        <v>268</v>
      </c>
      <c r="BD854" t="s">
        <v>268</v>
      </c>
      <c r="BE854" t="s">
        <v>268</v>
      </c>
      <c r="BF854" t="s">
        <v>268</v>
      </c>
      <c r="BG854" t="s">
        <v>268</v>
      </c>
      <c r="BH854" t="s">
        <v>268</v>
      </c>
      <c r="BI854" t="s">
        <v>268</v>
      </c>
      <c r="BJ854" t="s">
        <v>268</v>
      </c>
      <c r="BK854" t="s">
        <v>268</v>
      </c>
      <c r="BL854" t="s">
        <v>268</v>
      </c>
      <c r="BM854" t="s">
        <v>268</v>
      </c>
      <c r="BN854" t="s">
        <v>268</v>
      </c>
      <c r="BO854" t="s">
        <v>268</v>
      </c>
      <c r="BP854" t="s">
        <v>268</v>
      </c>
      <c r="BQ854" t="s">
        <v>268</v>
      </c>
      <c r="BR854" t="s">
        <v>268</v>
      </c>
      <c r="BS854" t="s">
        <v>268</v>
      </c>
      <c r="BT854" t="s">
        <v>268</v>
      </c>
      <c r="BU854" t="s">
        <v>268</v>
      </c>
      <c r="BV854" t="s">
        <v>268</v>
      </c>
      <c r="BW854" t="s">
        <v>268</v>
      </c>
      <c r="BX854" t="s">
        <v>268</v>
      </c>
      <c r="BY854">
        <v>36</v>
      </c>
      <c r="BZ854">
        <v>36</v>
      </c>
      <c r="CA854" t="s">
        <v>142</v>
      </c>
      <c r="CB854" s="356">
        <v>122</v>
      </c>
      <c r="CC854" t="s">
        <v>876</v>
      </c>
      <c r="CD854" t="s">
        <v>268</v>
      </c>
      <c r="CE854" t="s">
        <v>268</v>
      </c>
      <c r="CF854" s="356">
        <v>1</v>
      </c>
      <c r="CG854" t="s">
        <v>268</v>
      </c>
      <c r="CH854" t="s">
        <v>268</v>
      </c>
      <c r="CI854" t="s">
        <v>268</v>
      </c>
      <c r="CJ854" t="s">
        <v>268</v>
      </c>
      <c r="CK854" t="s">
        <v>268</v>
      </c>
      <c r="CL854" t="s">
        <v>7466</v>
      </c>
      <c r="CM854" t="s">
        <v>11224</v>
      </c>
      <c r="CN854">
        <v>34.68</v>
      </c>
      <c r="CO854" t="s">
        <v>268</v>
      </c>
      <c r="CP854">
        <v>34.68</v>
      </c>
      <c r="CQ854">
        <v>365</v>
      </c>
      <c r="CR854" t="s">
        <v>878</v>
      </c>
      <c r="CS854" t="s">
        <v>11225</v>
      </c>
      <c r="CT854" t="s">
        <v>11226</v>
      </c>
      <c r="CU854" t="s">
        <v>11227</v>
      </c>
      <c r="CV854" t="s">
        <v>268</v>
      </c>
      <c r="CW854" t="s">
        <v>268</v>
      </c>
      <c r="CX854" t="s">
        <v>268</v>
      </c>
      <c r="CY854" t="s">
        <v>268</v>
      </c>
      <c r="CZ854" t="s">
        <v>268</v>
      </c>
      <c r="DA854" t="s">
        <v>268</v>
      </c>
      <c r="DB854" s="429">
        <f t="shared" si="175"/>
        <v>0</v>
      </c>
      <c r="DC854" s="284">
        <f t="shared" si="176"/>
        <v>0</v>
      </c>
      <c r="DD854" s="284">
        <f t="shared" si="177"/>
        <v>0</v>
      </c>
      <c r="DE854" s="284">
        <f t="shared" si="178"/>
        <v>0</v>
      </c>
      <c r="DF854" s="295">
        <f t="shared" si="179"/>
        <v>36</v>
      </c>
      <c r="DG854" s="284">
        <f t="shared" si="180"/>
        <v>0</v>
      </c>
      <c r="DH854" s="284">
        <f t="shared" si="181"/>
        <v>0</v>
      </c>
      <c r="DI854" s="284">
        <f t="shared" si="182"/>
        <v>0</v>
      </c>
      <c r="DJ854" s="284">
        <f t="shared" si="183"/>
        <v>0</v>
      </c>
      <c r="DK854" s="295">
        <f t="shared" si="184"/>
        <v>1</v>
      </c>
      <c r="DL854" s="297">
        <f t="shared" si="185"/>
        <v>1</v>
      </c>
      <c r="DM854" s="430">
        <f>IFERROR(IF(CA854="D",IF(DL854="A dispo.",DF854*VLOOKUP('DATI INPUT'!$F$27,TARIFFE_UD,4,FALSE),DF854*VLOOKUP(DL854,TARIFFE_UD,4,FALSE)),DF854*VLOOKUP(CB854-100,TARIFFE_UND,4,FALSE)),0)</f>
        <v>17.748772309670635</v>
      </c>
      <c r="DN854" s="430">
        <f>IFERROR(IF(CA854="D",IF(DL854="A dispo.",DK854*VLOOKUP('DATI INPUT'!$F$27,TARIFFE_UD,5,FALSE),DK854*VLOOKUP(DL854,TARIFFE_UD,5,FALSE)),DK854*VLOOKUP(CB854-100,TARIFFE_UND,5,FALSE)),0)</f>
        <v>16.930848468833439</v>
      </c>
      <c r="DO854" s="431">
        <f t="shared" si="186"/>
        <v>-3.7922149592617416E-4</v>
      </c>
      <c r="DP854" s="299">
        <f>IFERROR(IF(CA854="D",IF(DL854="A dispo.",DF854*VLOOKUP('DATI INPUT'!$F$27,TARIFFE_UD,2,FALSE),DF854*VLOOKUP(DL854,TARIFFE_UD,2,FALSE)),DF854*VLOOKUP(CB854-100,TARIFFE_UND,2,FALSE)),0)</f>
        <v>22.174611165920219</v>
      </c>
      <c r="DQ854" s="299">
        <f>IFERROR(IF(CA854="D",IF(DL854="A dispo.",DK854*VLOOKUP('DATI INPUT'!$F$27,TARIFFE_UD,3,FALSE),DK854*VLOOKUP(DL854,TARIFFE_UD,3,FALSE)),DK854*VLOOKUP(CB854-100,TARIFFE_UND,3,FALSE)),0)</f>
        <v>15.164853048114928</v>
      </c>
      <c r="DR854" s="299">
        <f t="shared" si="187"/>
        <v>37.339464214035146</v>
      </c>
    </row>
    <row r="855" spans="1:122" x14ac:dyDescent="0.25">
      <c r="A855" t="s">
        <v>7467</v>
      </c>
      <c r="B855" t="s">
        <v>7468</v>
      </c>
      <c r="C855" t="s">
        <v>7469</v>
      </c>
      <c r="D855" t="s">
        <v>7470</v>
      </c>
      <c r="E855" t="s">
        <v>268</v>
      </c>
      <c r="F855" t="s">
        <v>156</v>
      </c>
      <c r="G855" t="s">
        <v>7471</v>
      </c>
      <c r="H855" t="s">
        <v>7472</v>
      </c>
      <c r="I855" t="s">
        <v>7473</v>
      </c>
      <c r="J855" t="s">
        <v>156</v>
      </c>
      <c r="K855" t="s">
        <v>7474</v>
      </c>
      <c r="L855" t="s">
        <v>871</v>
      </c>
      <c r="M855" t="s">
        <v>11256</v>
      </c>
      <c r="N855" t="s">
        <v>1163</v>
      </c>
      <c r="O855" t="s">
        <v>873</v>
      </c>
      <c r="P855" t="s">
        <v>11257</v>
      </c>
      <c r="Q855" t="s">
        <v>386</v>
      </c>
      <c r="R855" t="s">
        <v>154</v>
      </c>
      <c r="S855" t="s">
        <v>268</v>
      </c>
      <c r="T855" t="s">
        <v>268</v>
      </c>
      <c r="U855" t="s">
        <v>268</v>
      </c>
      <c r="V855" t="s">
        <v>268</v>
      </c>
      <c r="W855" t="s">
        <v>7477</v>
      </c>
      <c r="X855" t="s">
        <v>1046</v>
      </c>
      <c r="Y855" t="s">
        <v>346</v>
      </c>
      <c r="Z855" t="s">
        <v>268</v>
      </c>
      <c r="AA855" t="s">
        <v>268</v>
      </c>
      <c r="AB855" t="s">
        <v>268</v>
      </c>
      <c r="AC855" t="s">
        <v>268</v>
      </c>
      <c r="AD855" t="s">
        <v>268</v>
      </c>
      <c r="AE855" t="s">
        <v>287</v>
      </c>
      <c r="AF855" t="s">
        <v>1811</v>
      </c>
      <c r="AG855" t="s">
        <v>875</v>
      </c>
      <c r="AH855" t="s">
        <v>1848</v>
      </c>
      <c r="AI855" t="s">
        <v>881</v>
      </c>
      <c r="AJ855" t="s">
        <v>268</v>
      </c>
      <c r="AK855" t="s">
        <v>669</v>
      </c>
      <c r="AL855" t="s">
        <v>268</v>
      </c>
      <c r="AM855" t="s">
        <v>405</v>
      </c>
      <c r="AN855" t="s">
        <v>268</v>
      </c>
      <c r="AO855" t="s">
        <v>268</v>
      </c>
      <c r="AP855" t="s">
        <v>268</v>
      </c>
      <c r="AQ855" t="s">
        <v>268</v>
      </c>
      <c r="AR855" t="s">
        <v>268</v>
      </c>
      <c r="AS855" t="s">
        <v>268</v>
      </c>
      <c r="AT855" t="s">
        <v>268</v>
      </c>
      <c r="AU855" t="s">
        <v>268</v>
      </c>
      <c r="AV855" t="s">
        <v>268</v>
      </c>
      <c r="AW855" t="s">
        <v>268</v>
      </c>
      <c r="AX855" t="s">
        <v>268</v>
      </c>
      <c r="AY855" t="s">
        <v>268</v>
      </c>
      <c r="AZ855" t="s">
        <v>268</v>
      </c>
      <c r="BA855" t="s">
        <v>268</v>
      </c>
      <c r="BB855" t="s">
        <v>268</v>
      </c>
      <c r="BC855" t="s">
        <v>268</v>
      </c>
      <c r="BD855" t="s">
        <v>268</v>
      </c>
      <c r="BE855" t="s">
        <v>268</v>
      </c>
      <c r="BF855" t="s">
        <v>268</v>
      </c>
      <c r="BG855" t="s">
        <v>268</v>
      </c>
      <c r="BH855" t="s">
        <v>268</v>
      </c>
      <c r="BI855" t="s">
        <v>268</v>
      </c>
      <c r="BJ855" t="s">
        <v>268</v>
      </c>
      <c r="BK855" t="s">
        <v>268</v>
      </c>
      <c r="BL855" t="s">
        <v>268</v>
      </c>
      <c r="BM855" t="s">
        <v>268</v>
      </c>
      <c r="BN855" t="s">
        <v>268</v>
      </c>
      <c r="BO855" t="s">
        <v>268</v>
      </c>
      <c r="BP855" t="s">
        <v>268</v>
      </c>
      <c r="BQ855" t="s">
        <v>268</v>
      </c>
      <c r="BR855" t="s">
        <v>268</v>
      </c>
      <c r="BS855" t="s">
        <v>268</v>
      </c>
      <c r="BT855" t="s">
        <v>268</v>
      </c>
      <c r="BU855" t="s">
        <v>268</v>
      </c>
      <c r="BV855" t="s">
        <v>268</v>
      </c>
      <c r="BW855" t="s">
        <v>268</v>
      </c>
      <c r="BX855" t="s">
        <v>268</v>
      </c>
      <c r="BY855">
        <v>63</v>
      </c>
      <c r="BZ855">
        <v>63</v>
      </c>
      <c r="CA855" t="s">
        <v>142</v>
      </c>
      <c r="CB855" s="356">
        <v>122</v>
      </c>
      <c r="CC855" t="s">
        <v>876</v>
      </c>
      <c r="CD855" t="s">
        <v>268</v>
      </c>
      <c r="CE855" t="s">
        <v>268</v>
      </c>
      <c r="CF855" t="s">
        <v>268</v>
      </c>
      <c r="CG855" t="s">
        <v>268</v>
      </c>
      <c r="CH855" t="s">
        <v>268</v>
      </c>
      <c r="CI855" t="s">
        <v>268</v>
      </c>
      <c r="CJ855" t="s">
        <v>268</v>
      </c>
      <c r="CK855" t="s">
        <v>268</v>
      </c>
      <c r="CL855" t="s">
        <v>7478</v>
      </c>
      <c r="CM855" t="s">
        <v>11224</v>
      </c>
      <c r="CN855">
        <v>107.33</v>
      </c>
      <c r="CO855" t="s">
        <v>268</v>
      </c>
      <c r="CP855">
        <v>107.33</v>
      </c>
      <c r="CQ855">
        <v>365</v>
      </c>
      <c r="CR855" t="s">
        <v>878</v>
      </c>
      <c r="CS855" t="s">
        <v>11225</v>
      </c>
      <c r="CT855" t="s">
        <v>11226</v>
      </c>
      <c r="CU855" t="s">
        <v>11227</v>
      </c>
      <c r="CV855" t="s">
        <v>268</v>
      </c>
      <c r="CW855" t="s">
        <v>268</v>
      </c>
      <c r="CX855" t="s">
        <v>268</v>
      </c>
      <c r="CY855" t="s">
        <v>268</v>
      </c>
      <c r="CZ855" t="s">
        <v>268</v>
      </c>
      <c r="DA855" t="s">
        <v>268</v>
      </c>
      <c r="DB855" s="429">
        <f t="shared" si="175"/>
        <v>0</v>
      </c>
      <c r="DC855" s="284">
        <f t="shared" si="176"/>
        <v>0</v>
      </c>
      <c r="DD855" s="284">
        <f t="shared" si="177"/>
        <v>0</v>
      </c>
      <c r="DE855" s="284">
        <f t="shared" si="178"/>
        <v>0</v>
      </c>
      <c r="DF855" s="295">
        <f t="shared" si="179"/>
        <v>63.000000000000007</v>
      </c>
      <c r="DG855" s="284">
        <f t="shared" si="180"/>
        <v>0</v>
      </c>
      <c r="DH855" s="284">
        <f t="shared" si="181"/>
        <v>0</v>
      </c>
      <c r="DI855" s="284">
        <f t="shared" si="182"/>
        <v>0</v>
      </c>
      <c r="DJ855" s="284">
        <f t="shared" si="183"/>
        <v>0</v>
      </c>
      <c r="DK855" s="295">
        <f t="shared" si="184"/>
        <v>1</v>
      </c>
      <c r="DL855" s="297" t="str">
        <f t="shared" si="185"/>
        <v>A dispo.</v>
      </c>
      <c r="DM855" s="430">
        <f>IFERROR(IF(CA855="D",IF(DL855="A dispo.",DF855*VLOOKUP('DATI INPUT'!$F$27,TARIFFE_UD,4,FALSE),DF855*VLOOKUP(DL855,TARIFFE_UD,4,FALSE)),DF855*VLOOKUP(CB855-100,TARIFFE_UND,4,FALSE)),0)</f>
        <v>39.934737696758937</v>
      </c>
      <c r="DN855" s="430">
        <f>IFERROR(IF(CA855="D",IF(DL855="A dispo.",DK855*VLOOKUP('DATI INPUT'!$F$27,TARIFFE_UD,5,FALSE),DK855*VLOOKUP(DL855,TARIFFE_UD,5,FALSE)),DK855*VLOOKUP(CB855-100,TARIFFE_UND,5,FALSE)),0)</f>
        <v>67.397800635548478</v>
      </c>
      <c r="DO855" s="431">
        <f t="shared" si="186"/>
        <v>2.5383323074237296E-3</v>
      </c>
      <c r="DP855" s="299">
        <f>IFERROR(IF(CA855="D",IF(DL855="A dispo.",DF855*VLOOKUP('DATI INPUT'!$F$27,TARIFFE_UD,2,FALSE),DF855*VLOOKUP(DL855,TARIFFE_UD,2,FALSE)),DF855*VLOOKUP(CB855-100,TARIFFE_UND,2,FALSE)),0)</f>
        <v>49.892875123320493</v>
      </c>
      <c r="DQ855" s="299">
        <f>IFERROR(IF(CA855="D",IF(DL855="A dispo.",DK855*VLOOKUP('DATI INPUT'!$F$27,TARIFFE_UD,3,FALSE),DK855*VLOOKUP(DL855,TARIFFE_UD,3,FALSE)),DK855*VLOOKUP(CB855-100,TARIFFE_UND,3,FALSE)),0)</f>
        <v>60.367780403072892</v>
      </c>
      <c r="DR855" s="299">
        <f t="shared" si="187"/>
        <v>110.26065552639338</v>
      </c>
    </row>
    <row r="856" spans="1:122" x14ac:dyDescent="0.25">
      <c r="A856" t="s">
        <v>7479</v>
      </c>
      <c r="B856" t="s">
        <v>7480</v>
      </c>
      <c r="C856" t="s">
        <v>7481</v>
      </c>
      <c r="D856" t="s">
        <v>7482</v>
      </c>
      <c r="E856" t="s">
        <v>268</v>
      </c>
      <c r="F856" t="s">
        <v>156</v>
      </c>
      <c r="G856" t="s">
        <v>7483</v>
      </c>
      <c r="H856" t="s">
        <v>4273</v>
      </c>
      <c r="I856" t="s">
        <v>7484</v>
      </c>
      <c r="J856" t="s">
        <v>156</v>
      </c>
      <c r="K856" t="s">
        <v>7485</v>
      </c>
      <c r="L856" t="s">
        <v>871</v>
      </c>
      <c r="M856" t="s">
        <v>3231</v>
      </c>
      <c r="N856" t="s">
        <v>984</v>
      </c>
      <c r="O856" t="s">
        <v>873</v>
      </c>
      <c r="P856" t="s">
        <v>1847</v>
      </c>
      <c r="Q856" t="s">
        <v>1344</v>
      </c>
      <c r="R856" t="s">
        <v>268</v>
      </c>
      <c r="S856" t="s">
        <v>268</v>
      </c>
      <c r="T856" t="s">
        <v>268</v>
      </c>
      <c r="U856" t="s">
        <v>268</v>
      </c>
      <c r="V856" t="s">
        <v>268</v>
      </c>
      <c r="W856" t="s">
        <v>3231</v>
      </c>
      <c r="X856" t="s">
        <v>1847</v>
      </c>
      <c r="Y856" t="s">
        <v>1344</v>
      </c>
      <c r="Z856" t="s">
        <v>268</v>
      </c>
      <c r="AA856" t="s">
        <v>268</v>
      </c>
      <c r="AB856" t="s">
        <v>268</v>
      </c>
      <c r="AC856" t="s">
        <v>268</v>
      </c>
      <c r="AD856" t="s">
        <v>268</v>
      </c>
      <c r="AE856" t="s">
        <v>287</v>
      </c>
      <c r="AF856" t="s">
        <v>1811</v>
      </c>
      <c r="AG856" t="s">
        <v>875</v>
      </c>
      <c r="AH856" t="s">
        <v>1848</v>
      </c>
      <c r="AI856" t="s">
        <v>3232</v>
      </c>
      <c r="AJ856" t="s">
        <v>268</v>
      </c>
      <c r="AK856" t="s">
        <v>377</v>
      </c>
      <c r="AL856" t="s">
        <v>268</v>
      </c>
      <c r="AM856" t="s">
        <v>405</v>
      </c>
      <c r="AN856" t="s">
        <v>268</v>
      </c>
      <c r="AO856" t="s">
        <v>268</v>
      </c>
      <c r="AP856" t="s">
        <v>268</v>
      </c>
      <c r="AQ856" t="s">
        <v>268</v>
      </c>
      <c r="AR856" t="s">
        <v>268</v>
      </c>
      <c r="AS856" t="s">
        <v>268</v>
      </c>
      <c r="AT856" t="s">
        <v>268</v>
      </c>
      <c r="AU856" t="s">
        <v>268</v>
      </c>
      <c r="AV856" t="s">
        <v>268</v>
      </c>
      <c r="AW856" t="s">
        <v>268</v>
      </c>
      <c r="AX856" t="s">
        <v>268</v>
      </c>
      <c r="AY856" t="s">
        <v>268</v>
      </c>
      <c r="AZ856" t="s">
        <v>268</v>
      </c>
      <c r="BA856" t="s">
        <v>268</v>
      </c>
      <c r="BB856" t="s">
        <v>268</v>
      </c>
      <c r="BC856" t="s">
        <v>268</v>
      </c>
      <c r="BD856" t="s">
        <v>268</v>
      </c>
      <c r="BE856" t="s">
        <v>268</v>
      </c>
      <c r="BF856" t="s">
        <v>268</v>
      </c>
      <c r="BG856" t="s">
        <v>268</v>
      </c>
      <c r="BH856" t="s">
        <v>268</v>
      </c>
      <c r="BI856" t="s">
        <v>268</v>
      </c>
      <c r="BJ856" t="s">
        <v>268</v>
      </c>
      <c r="BK856" t="s">
        <v>268</v>
      </c>
      <c r="BL856" t="s">
        <v>268</v>
      </c>
      <c r="BM856" t="s">
        <v>268</v>
      </c>
      <c r="BN856" t="s">
        <v>268</v>
      </c>
      <c r="BO856" t="s">
        <v>268</v>
      </c>
      <c r="BP856" t="s">
        <v>268</v>
      </c>
      <c r="BQ856" t="s">
        <v>268</v>
      </c>
      <c r="BR856" t="s">
        <v>268</v>
      </c>
      <c r="BS856" t="s">
        <v>268</v>
      </c>
      <c r="BT856" t="s">
        <v>268</v>
      </c>
      <c r="BU856" t="s">
        <v>268</v>
      </c>
      <c r="BV856" t="s">
        <v>268</v>
      </c>
      <c r="BW856" t="s">
        <v>268</v>
      </c>
      <c r="BX856" t="s">
        <v>268</v>
      </c>
      <c r="BY856">
        <v>47</v>
      </c>
      <c r="BZ856">
        <v>47</v>
      </c>
      <c r="CA856" t="s">
        <v>142</v>
      </c>
      <c r="CB856" s="356">
        <v>122</v>
      </c>
      <c r="CC856" t="s">
        <v>876</v>
      </c>
      <c r="CD856" t="s">
        <v>268</v>
      </c>
      <c r="CE856" t="s">
        <v>268</v>
      </c>
      <c r="CF856" s="356">
        <v>2</v>
      </c>
      <c r="CG856" t="s">
        <v>268</v>
      </c>
      <c r="CH856" t="s">
        <v>268</v>
      </c>
      <c r="CI856" t="s">
        <v>268</v>
      </c>
      <c r="CJ856" t="s">
        <v>268</v>
      </c>
      <c r="CK856" t="s">
        <v>268</v>
      </c>
      <c r="CL856" t="s">
        <v>268</v>
      </c>
      <c r="CM856" t="s">
        <v>11224</v>
      </c>
      <c r="CN856">
        <v>78.47</v>
      </c>
      <c r="CO856" t="s">
        <v>268</v>
      </c>
      <c r="CP856">
        <v>78.47</v>
      </c>
      <c r="CQ856">
        <v>365</v>
      </c>
      <c r="CR856" t="s">
        <v>878</v>
      </c>
      <c r="CS856" t="s">
        <v>11225</v>
      </c>
      <c r="CT856" t="s">
        <v>11226</v>
      </c>
      <c r="CU856" t="s">
        <v>11227</v>
      </c>
      <c r="CV856" t="s">
        <v>268</v>
      </c>
      <c r="CW856" t="s">
        <v>268</v>
      </c>
      <c r="CX856" t="s">
        <v>268</v>
      </c>
      <c r="CY856" t="s">
        <v>268</v>
      </c>
      <c r="CZ856" t="s">
        <v>268</v>
      </c>
      <c r="DA856" t="s">
        <v>268</v>
      </c>
      <c r="DB856" s="429">
        <f t="shared" si="175"/>
        <v>0</v>
      </c>
      <c r="DC856" s="284">
        <f t="shared" si="176"/>
        <v>0</v>
      </c>
      <c r="DD856" s="284">
        <f t="shared" si="177"/>
        <v>0</v>
      </c>
      <c r="DE856" s="284">
        <f t="shared" si="178"/>
        <v>0</v>
      </c>
      <c r="DF856" s="295">
        <f t="shared" si="179"/>
        <v>47</v>
      </c>
      <c r="DG856" s="284">
        <f t="shared" si="180"/>
        <v>0</v>
      </c>
      <c r="DH856" s="284">
        <f t="shared" si="181"/>
        <v>0</v>
      </c>
      <c r="DI856" s="284">
        <f t="shared" si="182"/>
        <v>0</v>
      </c>
      <c r="DJ856" s="284">
        <f t="shared" si="183"/>
        <v>0</v>
      </c>
      <c r="DK856" s="295">
        <f t="shared" si="184"/>
        <v>1</v>
      </c>
      <c r="DL856" s="297">
        <f t="shared" si="185"/>
        <v>2</v>
      </c>
      <c r="DM856" s="430">
        <f>IFERROR(IF(CA856="D",IF(DL856="A dispo.",DF856*VLOOKUP('DATI INPUT'!$F$27,TARIFFE_UD,4,FALSE),DF856*VLOOKUP(DL856,TARIFFE_UD,4,FALSE)),DF856*VLOOKUP(CB856-100,TARIFFE_UND,4,FALSE)),0)</f>
        <v>27.034009675377963</v>
      </c>
      <c r="DN856" s="430">
        <f>IFERROR(IF(CA856="D",IF(DL856="A dispo.",DK856*VLOOKUP('DATI INPUT'!$F$27,TARIFFE_UD,5,FALSE),DK856*VLOOKUP(DL856,TARIFFE_UD,5,FALSE)),DK856*VLOOKUP(CB856-100,TARIFFE_UND,5,FALSE)),0)</f>
        <v>51.443731886070836</v>
      </c>
      <c r="DO856" s="431">
        <f t="shared" si="186"/>
        <v>7.7415614487961193E-3</v>
      </c>
      <c r="DP856" s="299">
        <f>IFERROR(IF(CA856="D",IF(DL856="A dispo.",DF856*VLOOKUP('DATI INPUT'!$F$27,TARIFFE_UD,2,FALSE),DF856*VLOOKUP(DL856,TARIFFE_UD,2,FALSE)),DF856*VLOOKUP(CB856-100,TARIFFE_UND,2,FALSE)),0)</f>
        <v>33.775217933276629</v>
      </c>
      <c r="DQ856" s="299">
        <f>IFERROR(IF(CA856="D",IF(DL856="A dispo.",DK856*VLOOKUP('DATI INPUT'!$F$27,TARIFFE_UD,3,FALSE),DK856*VLOOKUP(DL856,TARIFFE_UD,3,FALSE)),DK856*VLOOKUP(CB856-100,TARIFFE_UND,3,FALSE)),0)</f>
        <v>46.077822723118445</v>
      </c>
      <c r="DR856" s="299">
        <f t="shared" si="187"/>
        <v>79.853040656395081</v>
      </c>
    </row>
    <row r="857" spans="1:122" x14ac:dyDescent="0.25">
      <c r="A857" t="s">
        <v>7486</v>
      </c>
      <c r="B857" t="s">
        <v>7487</v>
      </c>
      <c r="C857" t="s">
        <v>7488</v>
      </c>
      <c r="D857" t="s">
        <v>7489</v>
      </c>
      <c r="E857" t="s">
        <v>268</v>
      </c>
      <c r="F857" t="s">
        <v>156</v>
      </c>
      <c r="G857" t="s">
        <v>7490</v>
      </c>
      <c r="H857" t="s">
        <v>4273</v>
      </c>
      <c r="I857" t="s">
        <v>332</v>
      </c>
      <c r="J857" t="s">
        <v>156</v>
      </c>
      <c r="K857" t="s">
        <v>7491</v>
      </c>
      <c r="L857" t="s">
        <v>871</v>
      </c>
      <c r="M857" t="s">
        <v>7492</v>
      </c>
      <c r="N857" t="s">
        <v>984</v>
      </c>
      <c r="O857" t="s">
        <v>873</v>
      </c>
      <c r="P857" t="s">
        <v>3006</v>
      </c>
      <c r="Q857" t="s">
        <v>315</v>
      </c>
      <c r="R857" t="s">
        <v>154</v>
      </c>
      <c r="S857" t="s">
        <v>268</v>
      </c>
      <c r="T857" t="s">
        <v>268</v>
      </c>
      <c r="U857" t="s">
        <v>268</v>
      </c>
      <c r="V857" t="s">
        <v>268</v>
      </c>
      <c r="W857" t="s">
        <v>7492</v>
      </c>
      <c r="X857" t="s">
        <v>3006</v>
      </c>
      <c r="Y857" t="s">
        <v>315</v>
      </c>
      <c r="Z857" t="s">
        <v>154</v>
      </c>
      <c r="AA857" t="s">
        <v>268</v>
      </c>
      <c r="AB857" t="s">
        <v>268</v>
      </c>
      <c r="AC857" t="s">
        <v>268</v>
      </c>
      <c r="AD857" t="s">
        <v>268</v>
      </c>
      <c r="AE857" t="s">
        <v>287</v>
      </c>
      <c r="AF857" t="s">
        <v>1811</v>
      </c>
      <c r="AG857" t="s">
        <v>875</v>
      </c>
      <c r="AH857" t="s">
        <v>1848</v>
      </c>
      <c r="AI857" t="s">
        <v>838</v>
      </c>
      <c r="AJ857" t="s">
        <v>268</v>
      </c>
      <c r="AK857" t="s">
        <v>381</v>
      </c>
      <c r="AL857" t="s">
        <v>268</v>
      </c>
      <c r="AM857" t="s">
        <v>405</v>
      </c>
      <c r="AN857" t="s">
        <v>268</v>
      </c>
      <c r="AO857" t="s">
        <v>268</v>
      </c>
      <c r="AP857" t="s">
        <v>268</v>
      </c>
      <c r="AQ857" t="s">
        <v>268</v>
      </c>
      <c r="AR857" t="s">
        <v>268</v>
      </c>
      <c r="AS857" t="s">
        <v>268</v>
      </c>
      <c r="AT857" t="s">
        <v>268</v>
      </c>
      <c r="AU857" t="s">
        <v>268</v>
      </c>
      <c r="AV857" t="s">
        <v>268</v>
      </c>
      <c r="AW857" t="s">
        <v>268</v>
      </c>
      <c r="AX857" t="s">
        <v>268</v>
      </c>
      <c r="AY857" t="s">
        <v>268</v>
      </c>
      <c r="AZ857" t="s">
        <v>268</v>
      </c>
      <c r="BA857" t="s">
        <v>268</v>
      </c>
      <c r="BB857" t="s">
        <v>268</v>
      </c>
      <c r="BC857" t="s">
        <v>268</v>
      </c>
      <c r="BD857" t="s">
        <v>268</v>
      </c>
      <c r="BE857" t="s">
        <v>268</v>
      </c>
      <c r="BF857" t="s">
        <v>268</v>
      </c>
      <c r="BG857" t="s">
        <v>268</v>
      </c>
      <c r="BH857" t="s">
        <v>268</v>
      </c>
      <c r="BI857" t="s">
        <v>268</v>
      </c>
      <c r="BJ857" t="s">
        <v>268</v>
      </c>
      <c r="BK857" t="s">
        <v>268</v>
      </c>
      <c r="BL857" t="s">
        <v>268</v>
      </c>
      <c r="BM857" t="s">
        <v>268</v>
      </c>
      <c r="BN857" t="s">
        <v>268</v>
      </c>
      <c r="BO857" t="s">
        <v>268</v>
      </c>
      <c r="BP857" t="s">
        <v>268</v>
      </c>
      <c r="BQ857" t="s">
        <v>268</v>
      </c>
      <c r="BR857" t="s">
        <v>268</v>
      </c>
      <c r="BS857" t="s">
        <v>268</v>
      </c>
      <c r="BT857" t="s">
        <v>268</v>
      </c>
      <c r="BU857" t="s">
        <v>268</v>
      </c>
      <c r="BV857" t="s">
        <v>268</v>
      </c>
      <c r="BW857" t="s">
        <v>268</v>
      </c>
      <c r="BX857" t="s">
        <v>268</v>
      </c>
      <c r="BY857">
        <v>76</v>
      </c>
      <c r="BZ857">
        <v>76</v>
      </c>
      <c r="CA857" t="s">
        <v>142</v>
      </c>
      <c r="CB857" s="356">
        <v>122</v>
      </c>
      <c r="CC857" t="s">
        <v>876</v>
      </c>
      <c r="CD857" t="s">
        <v>268</v>
      </c>
      <c r="CE857" t="s">
        <v>268</v>
      </c>
      <c r="CF857" s="356">
        <v>1</v>
      </c>
      <c r="CG857" t="s">
        <v>268</v>
      </c>
      <c r="CH857" t="s">
        <v>268</v>
      </c>
      <c r="CI857" t="s">
        <v>268</v>
      </c>
      <c r="CJ857" t="s">
        <v>268</v>
      </c>
      <c r="CK857" t="s">
        <v>268</v>
      </c>
      <c r="CL857" t="s">
        <v>7493</v>
      </c>
      <c r="CM857" t="s">
        <v>11224</v>
      </c>
      <c r="CN857">
        <v>54.4</v>
      </c>
      <c r="CO857" t="s">
        <v>268</v>
      </c>
      <c r="CP857">
        <v>54.4</v>
      </c>
      <c r="CQ857">
        <v>365</v>
      </c>
      <c r="CR857" t="s">
        <v>878</v>
      </c>
      <c r="CS857" t="s">
        <v>11225</v>
      </c>
      <c r="CT857" t="s">
        <v>11226</v>
      </c>
      <c r="CU857" t="s">
        <v>11227</v>
      </c>
      <c r="CV857" t="s">
        <v>268</v>
      </c>
      <c r="CW857" t="s">
        <v>268</v>
      </c>
      <c r="CX857" t="s">
        <v>268</v>
      </c>
      <c r="CY857" t="s">
        <v>268</v>
      </c>
      <c r="CZ857" t="s">
        <v>268</v>
      </c>
      <c r="DA857" t="s">
        <v>268</v>
      </c>
      <c r="DB857" s="429">
        <f t="shared" si="175"/>
        <v>0</v>
      </c>
      <c r="DC857" s="284">
        <f t="shared" si="176"/>
        <v>0</v>
      </c>
      <c r="DD857" s="284">
        <f t="shared" si="177"/>
        <v>0</v>
      </c>
      <c r="DE857" s="284">
        <f t="shared" si="178"/>
        <v>0</v>
      </c>
      <c r="DF857" s="295">
        <f t="shared" si="179"/>
        <v>76</v>
      </c>
      <c r="DG857" s="284">
        <f t="shared" si="180"/>
        <v>0</v>
      </c>
      <c r="DH857" s="284">
        <f t="shared" si="181"/>
        <v>0</v>
      </c>
      <c r="DI857" s="284">
        <f t="shared" si="182"/>
        <v>0</v>
      </c>
      <c r="DJ857" s="284">
        <f t="shared" si="183"/>
        <v>0</v>
      </c>
      <c r="DK857" s="295">
        <f t="shared" si="184"/>
        <v>1</v>
      </c>
      <c r="DL857" s="297">
        <f t="shared" si="185"/>
        <v>1</v>
      </c>
      <c r="DM857" s="430">
        <f>IFERROR(IF(CA857="D",IF(DL857="A dispo.",DF857*VLOOKUP('DATI INPUT'!$F$27,TARIFFE_UD,4,FALSE),DF857*VLOOKUP(DL857,TARIFFE_UD,4,FALSE)),DF857*VLOOKUP(CB857-100,TARIFFE_UND,4,FALSE)),0)</f>
        <v>37.469630431526895</v>
      </c>
      <c r="DN857" s="430">
        <f>IFERROR(IF(CA857="D",IF(DL857="A dispo.",DK857*VLOOKUP('DATI INPUT'!$F$27,TARIFFE_UD,5,FALSE),DK857*VLOOKUP(DL857,TARIFFE_UD,5,FALSE)),DK857*VLOOKUP(CB857-100,TARIFFE_UND,5,FALSE)),0)</f>
        <v>16.930848468833439</v>
      </c>
      <c r="DO857" s="431">
        <f t="shared" si="186"/>
        <v>4.7890036033493288E-4</v>
      </c>
      <c r="DP857" s="299">
        <f>IFERROR(IF(CA857="D",IF(DL857="A dispo.",DF857*VLOOKUP('DATI INPUT'!$F$27,TARIFFE_UD,2,FALSE),DF857*VLOOKUP(DL857,TARIFFE_UD,2,FALSE)),DF857*VLOOKUP(CB857-100,TARIFFE_UND,2,FALSE)),0)</f>
        <v>46.813068016942687</v>
      </c>
      <c r="DQ857" s="299">
        <f>IFERROR(IF(CA857="D",IF(DL857="A dispo.",DK857*VLOOKUP('DATI INPUT'!$F$27,TARIFFE_UD,3,FALSE),DK857*VLOOKUP(DL857,TARIFFE_UD,3,FALSE)),DK857*VLOOKUP(CB857-100,TARIFFE_UND,3,FALSE)),0)</f>
        <v>15.164853048114928</v>
      </c>
      <c r="DR857" s="299">
        <f t="shared" si="187"/>
        <v>61.977921065057615</v>
      </c>
    </row>
    <row r="858" spans="1:122" x14ac:dyDescent="0.25">
      <c r="A858" t="s">
        <v>7494</v>
      </c>
      <c r="B858" t="s">
        <v>7487</v>
      </c>
      <c r="C858" t="s">
        <v>7495</v>
      </c>
      <c r="D858" t="s">
        <v>7489</v>
      </c>
      <c r="E858" t="s">
        <v>268</v>
      </c>
      <c r="F858" t="s">
        <v>156</v>
      </c>
      <c r="G858" t="s">
        <v>7490</v>
      </c>
      <c r="H858" t="s">
        <v>4273</v>
      </c>
      <c r="I858" t="s">
        <v>332</v>
      </c>
      <c r="J858" t="s">
        <v>156</v>
      </c>
      <c r="K858" t="s">
        <v>7491</v>
      </c>
      <c r="L858" t="s">
        <v>871</v>
      </c>
      <c r="M858" t="s">
        <v>7492</v>
      </c>
      <c r="N858" t="s">
        <v>984</v>
      </c>
      <c r="O858" t="s">
        <v>873</v>
      </c>
      <c r="P858" t="s">
        <v>3006</v>
      </c>
      <c r="Q858" t="s">
        <v>315</v>
      </c>
      <c r="R858" t="s">
        <v>154</v>
      </c>
      <c r="S858" t="s">
        <v>268</v>
      </c>
      <c r="T858" t="s">
        <v>268</v>
      </c>
      <c r="U858" t="s">
        <v>268</v>
      </c>
      <c r="V858" t="s">
        <v>268</v>
      </c>
      <c r="W858" t="s">
        <v>7492</v>
      </c>
      <c r="X858" t="s">
        <v>3006</v>
      </c>
      <c r="Y858" t="s">
        <v>315</v>
      </c>
      <c r="Z858" t="s">
        <v>154</v>
      </c>
      <c r="AA858" t="s">
        <v>268</v>
      </c>
      <c r="AB858" t="s">
        <v>268</v>
      </c>
      <c r="AC858" t="s">
        <v>268</v>
      </c>
      <c r="AD858" t="s">
        <v>268</v>
      </c>
      <c r="AE858" t="s">
        <v>287</v>
      </c>
      <c r="AF858" t="s">
        <v>1811</v>
      </c>
      <c r="AG858" t="s">
        <v>875</v>
      </c>
      <c r="AH858" t="s">
        <v>1848</v>
      </c>
      <c r="AI858" t="s">
        <v>1194</v>
      </c>
      <c r="AJ858" t="s">
        <v>268</v>
      </c>
      <c r="AK858" t="s">
        <v>268</v>
      </c>
      <c r="AL858" t="s">
        <v>268</v>
      </c>
      <c r="AM858" t="s">
        <v>268</v>
      </c>
      <c r="AN858" t="s">
        <v>268</v>
      </c>
      <c r="AO858" t="s">
        <v>268</v>
      </c>
      <c r="AP858" t="s">
        <v>268</v>
      </c>
      <c r="AQ858" t="s">
        <v>268</v>
      </c>
      <c r="AR858" t="s">
        <v>268</v>
      </c>
      <c r="AS858" t="s">
        <v>268</v>
      </c>
      <c r="AT858" t="s">
        <v>268</v>
      </c>
      <c r="AU858" t="s">
        <v>268</v>
      </c>
      <c r="AV858" t="s">
        <v>268</v>
      </c>
      <c r="AW858" t="s">
        <v>268</v>
      </c>
      <c r="AX858" t="s">
        <v>268</v>
      </c>
      <c r="AY858" t="s">
        <v>268</v>
      </c>
      <c r="AZ858" t="s">
        <v>268</v>
      </c>
      <c r="BA858" t="s">
        <v>268</v>
      </c>
      <c r="BB858" t="s">
        <v>268</v>
      </c>
      <c r="BC858" t="s">
        <v>268</v>
      </c>
      <c r="BD858" t="s">
        <v>268</v>
      </c>
      <c r="BE858" t="s">
        <v>268</v>
      </c>
      <c r="BF858" t="s">
        <v>268</v>
      </c>
      <c r="BG858" t="s">
        <v>268</v>
      </c>
      <c r="BH858" t="s">
        <v>268</v>
      </c>
      <c r="BI858" t="s">
        <v>268</v>
      </c>
      <c r="BJ858" t="s">
        <v>268</v>
      </c>
      <c r="BK858" t="s">
        <v>268</v>
      </c>
      <c r="BL858" t="s">
        <v>268</v>
      </c>
      <c r="BM858" t="s">
        <v>268</v>
      </c>
      <c r="BN858" t="s">
        <v>268</v>
      </c>
      <c r="BO858" t="s">
        <v>268</v>
      </c>
      <c r="BP858" t="s">
        <v>268</v>
      </c>
      <c r="BQ858" t="s">
        <v>268</v>
      </c>
      <c r="BR858" t="s">
        <v>268</v>
      </c>
      <c r="BS858" t="s">
        <v>268</v>
      </c>
      <c r="BT858" t="s">
        <v>268</v>
      </c>
      <c r="BU858" t="s">
        <v>268</v>
      </c>
      <c r="BV858" t="s">
        <v>268</v>
      </c>
      <c r="BW858" t="s">
        <v>268</v>
      </c>
      <c r="BX858" t="s">
        <v>268</v>
      </c>
      <c r="BY858">
        <v>35</v>
      </c>
      <c r="BZ858">
        <v>35</v>
      </c>
      <c r="CA858" t="s">
        <v>142</v>
      </c>
      <c r="CB858" s="356">
        <v>123</v>
      </c>
      <c r="CC858" t="s">
        <v>1817</v>
      </c>
      <c r="CD858" t="s">
        <v>268</v>
      </c>
      <c r="CE858" t="s">
        <v>268</v>
      </c>
      <c r="CF858" s="356">
        <v>1</v>
      </c>
      <c r="CG858" t="s">
        <v>268</v>
      </c>
      <c r="CH858" t="s">
        <v>268</v>
      </c>
      <c r="CI858" t="s">
        <v>268</v>
      </c>
      <c r="CJ858" t="s">
        <v>268</v>
      </c>
      <c r="CK858" t="s">
        <v>268</v>
      </c>
      <c r="CL858" t="s">
        <v>7493</v>
      </c>
      <c r="CM858" t="s">
        <v>11224</v>
      </c>
      <c r="CN858">
        <v>17.260000000000002</v>
      </c>
      <c r="CO858" t="s">
        <v>268</v>
      </c>
      <c r="CP858">
        <v>17.260000000000002</v>
      </c>
      <c r="CQ858">
        <v>365</v>
      </c>
      <c r="CR858" t="s">
        <v>878</v>
      </c>
      <c r="CS858" t="s">
        <v>11225</v>
      </c>
      <c r="CT858" t="s">
        <v>11226</v>
      </c>
      <c r="CU858" t="s">
        <v>11227</v>
      </c>
      <c r="CV858" t="s">
        <v>268</v>
      </c>
      <c r="CW858" t="s">
        <v>268</v>
      </c>
      <c r="CX858" t="s">
        <v>268</v>
      </c>
      <c r="CY858" t="s">
        <v>268</v>
      </c>
      <c r="CZ858" t="s">
        <v>268</v>
      </c>
      <c r="DA858" t="s">
        <v>268</v>
      </c>
      <c r="DB858" s="429">
        <f t="shared" si="175"/>
        <v>0</v>
      </c>
      <c r="DC858" s="284">
        <f t="shared" si="176"/>
        <v>0</v>
      </c>
      <c r="DD858" s="284">
        <f t="shared" si="177"/>
        <v>0</v>
      </c>
      <c r="DE858" s="284">
        <f t="shared" si="178"/>
        <v>0</v>
      </c>
      <c r="DF858" s="295">
        <f t="shared" si="179"/>
        <v>35</v>
      </c>
      <c r="DG858" s="284">
        <f t="shared" si="180"/>
        <v>1</v>
      </c>
      <c r="DH858" s="284">
        <f t="shared" si="181"/>
        <v>0</v>
      </c>
      <c r="DI858" s="284">
        <f t="shared" si="182"/>
        <v>0</v>
      </c>
      <c r="DJ858" s="284">
        <f t="shared" si="183"/>
        <v>0</v>
      </c>
      <c r="DK858" s="295">
        <f t="shared" si="184"/>
        <v>0</v>
      </c>
      <c r="DL858" s="297">
        <f t="shared" si="185"/>
        <v>1</v>
      </c>
      <c r="DM858" s="430">
        <f>IFERROR(IF(CA858="D",IF(DL858="A dispo.",DF858*VLOOKUP('DATI INPUT'!$F$27,TARIFFE_UD,4,FALSE),DF858*VLOOKUP(DL858,TARIFFE_UD,4,FALSE)),DF858*VLOOKUP(CB858-100,TARIFFE_UND,4,FALSE)),0)</f>
        <v>17.255750856624228</v>
      </c>
      <c r="DN858" s="430">
        <f>IFERROR(IF(CA858="D",IF(DL858="A dispo.",DK858*VLOOKUP('DATI INPUT'!$F$27,TARIFFE_UD,5,FALSE),DK858*VLOOKUP(DL858,TARIFFE_UD,5,FALSE)),DK858*VLOOKUP(CB858-100,TARIFFE_UND,5,FALSE)),0)</f>
        <v>0</v>
      </c>
      <c r="DO858" s="431">
        <f t="shared" si="186"/>
        <v>-4.2491433757732011E-3</v>
      </c>
      <c r="DP858" s="299">
        <f>IFERROR(IF(CA858="D",IF(DL858="A dispo.",DF858*VLOOKUP('DATI INPUT'!$F$27,TARIFFE_UD,2,FALSE),DF858*VLOOKUP(DL858,TARIFFE_UD,2,FALSE)),DF858*VLOOKUP(CB858-100,TARIFFE_UND,2,FALSE)),0)</f>
        <v>21.558649744644658</v>
      </c>
      <c r="DQ858" s="299">
        <f>IFERROR(IF(CA858="D",IF(DL858="A dispo.",DK858*VLOOKUP('DATI INPUT'!$F$27,TARIFFE_UD,3,FALSE),DK858*VLOOKUP(DL858,TARIFFE_UD,3,FALSE)),DK858*VLOOKUP(CB858-100,TARIFFE_UND,3,FALSE)),0)</f>
        <v>0</v>
      </c>
      <c r="DR858" s="299">
        <f t="shared" si="187"/>
        <v>21.558649744644658</v>
      </c>
    </row>
    <row r="859" spans="1:122" x14ac:dyDescent="0.25">
      <c r="A859" t="s">
        <v>7496</v>
      </c>
      <c r="B859" t="s">
        <v>7497</v>
      </c>
      <c r="C859" t="s">
        <v>7498</v>
      </c>
      <c r="D859" t="s">
        <v>7499</v>
      </c>
      <c r="E859" t="s">
        <v>268</v>
      </c>
      <c r="F859" t="s">
        <v>156</v>
      </c>
      <c r="G859" t="s">
        <v>7500</v>
      </c>
      <c r="H859" t="s">
        <v>849</v>
      </c>
      <c r="I859" t="s">
        <v>1742</v>
      </c>
      <c r="J859" t="s">
        <v>274</v>
      </c>
      <c r="K859" t="s">
        <v>7501</v>
      </c>
      <c r="L859" t="s">
        <v>871</v>
      </c>
      <c r="M859" t="s">
        <v>7502</v>
      </c>
      <c r="N859" t="s">
        <v>984</v>
      </c>
      <c r="O859" t="s">
        <v>873</v>
      </c>
      <c r="P859" t="s">
        <v>2241</v>
      </c>
      <c r="Q859" t="s">
        <v>386</v>
      </c>
      <c r="R859" t="s">
        <v>268</v>
      </c>
      <c r="S859" t="s">
        <v>268</v>
      </c>
      <c r="T859" t="s">
        <v>268</v>
      </c>
      <c r="U859" t="s">
        <v>268</v>
      </c>
      <c r="V859" t="s">
        <v>268</v>
      </c>
      <c r="W859" t="s">
        <v>7502</v>
      </c>
      <c r="X859" t="s">
        <v>2241</v>
      </c>
      <c r="Y859" t="s">
        <v>386</v>
      </c>
      <c r="Z859" t="s">
        <v>268</v>
      </c>
      <c r="AA859" t="s">
        <v>268</v>
      </c>
      <c r="AB859" t="s">
        <v>268</v>
      </c>
      <c r="AC859" t="s">
        <v>268</v>
      </c>
      <c r="AD859" t="s">
        <v>268</v>
      </c>
      <c r="AE859" t="s">
        <v>287</v>
      </c>
      <c r="AF859" t="s">
        <v>1811</v>
      </c>
      <c r="AG859" t="s">
        <v>875</v>
      </c>
      <c r="AH859" t="s">
        <v>1848</v>
      </c>
      <c r="AI859" t="s">
        <v>1088</v>
      </c>
      <c r="AJ859" t="s">
        <v>268</v>
      </c>
      <c r="AK859" t="s">
        <v>375</v>
      </c>
      <c r="AL859" t="s">
        <v>268</v>
      </c>
      <c r="AM859" t="s">
        <v>288</v>
      </c>
      <c r="AN859" t="s">
        <v>268</v>
      </c>
      <c r="AO859" t="s">
        <v>268</v>
      </c>
      <c r="AP859" t="s">
        <v>268</v>
      </c>
      <c r="AQ859" t="s">
        <v>268</v>
      </c>
      <c r="AR859" t="s">
        <v>268</v>
      </c>
      <c r="AS859" t="s">
        <v>268</v>
      </c>
      <c r="AT859" t="s">
        <v>268</v>
      </c>
      <c r="AU859" t="s">
        <v>268</v>
      </c>
      <c r="AV859" t="s">
        <v>268</v>
      </c>
      <c r="AW859" t="s">
        <v>268</v>
      </c>
      <c r="AX859" t="s">
        <v>268</v>
      </c>
      <c r="AY859" t="s">
        <v>268</v>
      </c>
      <c r="AZ859" t="s">
        <v>268</v>
      </c>
      <c r="BA859" t="s">
        <v>268</v>
      </c>
      <c r="BB859" t="s">
        <v>268</v>
      </c>
      <c r="BC859" t="s">
        <v>268</v>
      </c>
      <c r="BD859" t="s">
        <v>268</v>
      </c>
      <c r="BE859" t="s">
        <v>268</v>
      </c>
      <c r="BF859" t="s">
        <v>268</v>
      </c>
      <c r="BG859" t="s">
        <v>268</v>
      </c>
      <c r="BH859" t="s">
        <v>268</v>
      </c>
      <c r="BI859" t="s">
        <v>268</v>
      </c>
      <c r="BJ859" t="s">
        <v>268</v>
      </c>
      <c r="BK859" t="s">
        <v>268</v>
      </c>
      <c r="BL859" t="s">
        <v>268</v>
      </c>
      <c r="BM859" t="s">
        <v>268</v>
      </c>
      <c r="BN859" t="s">
        <v>268</v>
      </c>
      <c r="BO859" t="s">
        <v>268</v>
      </c>
      <c r="BP859" t="s">
        <v>268</v>
      </c>
      <c r="BQ859" t="s">
        <v>268</v>
      </c>
      <c r="BR859" t="s">
        <v>268</v>
      </c>
      <c r="BS859" t="s">
        <v>268</v>
      </c>
      <c r="BT859" t="s">
        <v>268</v>
      </c>
      <c r="BU859" t="s">
        <v>268</v>
      </c>
      <c r="BV859" t="s">
        <v>268</v>
      </c>
      <c r="BW859" t="s">
        <v>268</v>
      </c>
      <c r="BX859" t="s">
        <v>268</v>
      </c>
      <c r="BY859">
        <v>63</v>
      </c>
      <c r="BZ859">
        <v>63</v>
      </c>
      <c r="CA859" t="s">
        <v>142</v>
      </c>
      <c r="CB859" s="356">
        <v>122</v>
      </c>
      <c r="CC859" t="s">
        <v>876</v>
      </c>
      <c r="CD859" t="s">
        <v>268</v>
      </c>
      <c r="CE859" t="s">
        <v>268</v>
      </c>
      <c r="CF859" s="356">
        <v>5</v>
      </c>
      <c r="CG859" t="s">
        <v>268</v>
      </c>
      <c r="CH859" t="s">
        <v>268</v>
      </c>
      <c r="CI859" t="s">
        <v>268</v>
      </c>
      <c r="CJ859" t="s">
        <v>268</v>
      </c>
      <c r="CK859" t="s">
        <v>268</v>
      </c>
      <c r="CL859" t="s">
        <v>268</v>
      </c>
      <c r="CM859" t="s">
        <v>11224</v>
      </c>
      <c r="CN859">
        <v>156.22999999999999</v>
      </c>
      <c r="CO859" t="s">
        <v>268</v>
      </c>
      <c r="CP859">
        <v>156.22999999999999</v>
      </c>
      <c r="CQ859">
        <v>365</v>
      </c>
      <c r="CR859" t="s">
        <v>878</v>
      </c>
      <c r="CS859" t="s">
        <v>11225</v>
      </c>
      <c r="CT859" t="s">
        <v>11226</v>
      </c>
      <c r="CU859" t="s">
        <v>11227</v>
      </c>
      <c r="CV859" t="s">
        <v>268</v>
      </c>
      <c r="CW859" t="s">
        <v>268</v>
      </c>
      <c r="CX859" t="s">
        <v>268</v>
      </c>
      <c r="CY859" t="s">
        <v>268</v>
      </c>
      <c r="CZ859" t="s">
        <v>268</v>
      </c>
      <c r="DA859" t="s">
        <v>268</v>
      </c>
      <c r="DB859" s="429">
        <f t="shared" si="175"/>
        <v>0</v>
      </c>
      <c r="DC859" s="284">
        <f t="shared" si="176"/>
        <v>0</v>
      </c>
      <c r="DD859" s="284">
        <f t="shared" si="177"/>
        <v>0</v>
      </c>
      <c r="DE859" s="284">
        <f t="shared" si="178"/>
        <v>0</v>
      </c>
      <c r="DF859" s="295">
        <f t="shared" si="179"/>
        <v>63.000000000000007</v>
      </c>
      <c r="DG859" s="284">
        <f t="shared" si="180"/>
        <v>0</v>
      </c>
      <c r="DH859" s="284">
        <f t="shared" si="181"/>
        <v>0</v>
      </c>
      <c r="DI859" s="284">
        <f t="shared" si="182"/>
        <v>0</v>
      </c>
      <c r="DJ859" s="284">
        <f t="shared" si="183"/>
        <v>0</v>
      </c>
      <c r="DK859" s="295">
        <f t="shared" si="184"/>
        <v>1</v>
      </c>
      <c r="DL859" s="297">
        <f t="shared" si="185"/>
        <v>5</v>
      </c>
      <c r="DM859" s="430">
        <f>IFERROR(IF(CA859="D",IF(DL859="A dispo.",DF859*VLOOKUP('DATI INPUT'!$F$27,TARIFFE_UD,4,FALSE),DF859*VLOOKUP(DL859,TARIFFE_UD,4,FALSE)),DF859*VLOOKUP(CB859-100,TARIFFE_UND,4,FALSE)),0)</f>
        <v>45.85099513331582</v>
      </c>
      <c r="DN859" s="430">
        <f>IFERROR(IF(CA859="D",IF(DL859="A dispo.",DK859*VLOOKUP('DATI INPUT'!$F$27,TARIFFE_UD,5,FALSE),DK859*VLOOKUP(DL859,TARIFFE_UD,5,FALSE)),DK859*VLOOKUP(CB859-100,TARIFFE_UND,5,FALSE)),0)</f>
        <v>110.3761082872026</v>
      </c>
      <c r="DO859" s="431">
        <f t="shared" si="186"/>
        <v>-2.896579481586059E-3</v>
      </c>
      <c r="DP859" s="299">
        <f>IFERROR(IF(CA859="D",IF(DL859="A dispo.",DF859*VLOOKUP('DATI INPUT'!$F$27,TARIFFE_UD,2,FALSE),DF859*VLOOKUP(DL859,TARIFFE_UD,2,FALSE)),DF859*VLOOKUP(CB859-100,TARIFFE_UND,2,FALSE)),0)</f>
        <v>57.284412178627242</v>
      </c>
      <c r="DQ859" s="299">
        <f>IFERROR(IF(CA859="D",IF(DL859="A dispo.",DK859*VLOOKUP('DATI INPUT'!$F$27,TARIFFE_UD,3,FALSE),DK859*VLOOKUP(DL859,TARIFFE_UD,3,FALSE)),DK859*VLOOKUP(CB859-100,TARIFFE_UND,3,FALSE)),0)</f>
        <v>98.863176602133862</v>
      </c>
      <c r="DR859" s="299">
        <f t="shared" si="187"/>
        <v>156.14758878076111</v>
      </c>
    </row>
    <row r="860" spans="1:122" x14ac:dyDescent="0.25">
      <c r="A860" t="s">
        <v>7503</v>
      </c>
      <c r="B860" t="s">
        <v>7497</v>
      </c>
      <c r="C860" t="s">
        <v>7504</v>
      </c>
      <c r="D860" t="s">
        <v>7499</v>
      </c>
      <c r="E860" t="s">
        <v>268</v>
      </c>
      <c r="F860" t="s">
        <v>156</v>
      </c>
      <c r="G860" t="s">
        <v>7500</v>
      </c>
      <c r="H860" t="s">
        <v>849</v>
      </c>
      <c r="I860" t="s">
        <v>1742</v>
      </c>
      <c r="J860" t="s">
        <v>274</v>
      </c>
      <c r="K860" t="s">
        <v>7501</v>
      </c>
      <c r="L860" t="s">
        <v>871</v>
      </c>
      <c r="M860" t="s">
        <v>7502</v>
      </c>
      <c r="N860" t="s">
        <v>984</v>
      </c>
      <c r="O860" t="s">
        <v>873</v>
      </c>
      <c r="P860" t="s">
        <v>2241</v>
      </c>
      <c r="Q860" t="s">
        <v>386</v>
      </c>
      <c r="R860" t="s">
        <v>268</v>
      </c>
      <c r="S860" t="s">
        <v>268</v>
      </c>
      <c r="T860" t="s">
        <v>268</v>
      </c>
      <c r="U860" t="s">
        <v>268</v>
      </c>
      <c r="V860" t="s">
        <v>268</v>
      </c>
      <c r="W860" t="s">
        <v>7502</v>
      </c>
      <c r="X860" t="s">
        <v>2241</v>
      </c>
      <c r="Y860" t="s">
        <v>386</v>
      </c>
      <c r="Z860" t="s">
        <v>268</v>
      </c>
      <c r="AA860" t="s">
        <v>268</v>
      </c>
      <c r="AB860" t="s">
        <v>268</v>
      </c>
      <c r="AC860" t="s">
        <v>268</v>
      </c>
      <c r="AD860" t="s">
        <v>268</v>
      </c>
      <c r="AE860" t="s">
        <v>287</v>
      </c>
      <c r="AF860" t="s">
        <v>1811</v>
      </c>
      <c r="AG860" t="s">
        <v>875</v>
      </c>
      <c r="AH860" t="s">
        <v>1848</v>
      </c>
      <c r="AI860" t="s">
        <v>1088</v>
      </c>
      <c r="AJ860" t="s">
        <v>268</v>
      </c>
      <c r="AK860" t="s">
        <v>382</v>
      </c>
      <c r="AL860" t="s">
        <v>268</v>
      </c>
      <c r="AM860" t="s">
        <v>353</v>
      </c>
      <c r="AN860" t="s">
        <v>268</v>
      </c>
      <c r="AO860" t="s">
        <v>268</v>
      </c>
      <c r="AP860" t="s">
        <v>268</v>
      </c>
      <c r="AQ860" t="s">
        <v>268</v>
      </c>
      <c r="AR860" t="s">
        <v>268</v>
      </c>
      <c r="AS860" t="s">
        <v>268</v>
      </c>
      <c r="AT860" t="s">
        <v>268</v>
      </c>
      <c r="AU860" t="s">
        <v>268</v>
      </c>
      <c r="AV860" t="s">
        <v>268</v>
      </c>
      <c r="AW860" t="s">
        <v>268</v>
      </c>
      <c r="AX860" t="s">
        <v>268</v>
      </c>
      <c r="AY860" t="s">
        <v>268</v>
      </c>
      <c r="AZ860" t="s">
        <v>268</v>
      </c>
      <c r="BA860" t="s">
        <v>268</v>
      </c>
      <c r="BB860" t="s">
        <v>268</v>
      </c>
      <c r="BC860" t="s">
        <v>268</v>
      </c>
      <c r="BD860" t="s">
        <v>268</v>
      </c>
      <c r="BE860" t="s">
        <v>268</v>
      </c>
      <c r="BF860" t="s">
        <v>268</v>
      </c>
      <c r="BG860" t="s">
        <v>268</v>
      </c>
      <c r="BH860" t="s">
        <v>268</v>
      </c>
      <c r="BI860" t="s">
        <v>268</v>
      </c>
      <c r="BJ860" t="s">
        <v>268</v>
      </c>
      <c r="BK860" t="s">
        <v>268</v>
      </c>
      <c r="BL860" t="s">
        <v>268</v>
      </c>
      <c r="BM860" t="s">
        <v>268</v>
      </c>
      <c r="BN860" t="s">
        <v>268</v>
      </c>
      <c r="BO860" t="s">
        <v>268</v>
      </c>
      <c r="BP860" t="s">
        <v>268</v>
      </c>
      <c r="BQ860" t="s">
        <v>268</v>
      </c>
      <c r="BR860" t="s">
        <v>268</v>
      </c>
      <c r="BS860" t="s">
        <v>268</v>
      </c>
      <c r="BT860" t="s">
        <v>268</v>
      </c>
      <c r="BU860" t="s">
        <v>268</v>
      </c>
      <c r="BV860" t="s">
        <v>268</v>
      </c>
      <c r="BW860" t="s">
        <v>268</v>
      </c>
      <c r="BX860" t="s">
        <v>268</v>
      </c>
      <c r="BY860">
        <v>43</v>
      </c>
      <c r="BZ860">
        <v>43</v>
      </c>
      <c r="CA860" t="s">
        <v>142</v>
      </c>
      <c r="CB860" s="356">
        <v>123</v>
      </c>
      <c r="CC860" t="s">
        <v>1817</v>
      </c>
      <c r="CD860" t="s">
        <v>268</v>
      </c>
      <c r="CE860" t="s">
        <v>268</v>
      </c>
      <c r="CF860" s="356">
        <v>5</v>
      </c>
      <c r="CG860" t="s">
        <v>268</v>
      </c>
      <c r="CH860" t="s">
        <v>268</v>
      </c>
      <c r="CI860" t="s">
        <v>268</v>
      </c>
      <c r="CJ860" t="s">
        <v>268</v>
      </c>
      <c r="CK860" t="s">
        <v>268</v>
      </c>
      <c r="CL860" t="s">
        <v>268</v>
      </c>
      <c r="CM860" t="s">
        <v>11224</v>
      </c>
      <c r="CN860">
        <v>31.29</v>
      </c>
      <c r="CO860" t="s">
        <v>268</v>
      </c>
      <c r="CP860">
        <v>31.29</v>
      </c>
      <c r="CQ860">
        <v>365</v>
      </c>
      <c r="CR860" t="s">
        <v>878</v>
      </c>
      <c r="CS860" t="s">
        <v>11225</v>
      </c>
      <c r="CT860" t="s">
        <v>11226</v>
      </c>
      <c r="CU860" t="s">
        <v>11227</v>
      </c>
      <c r="CV860" t="s">
        <v>268</v>
      </c>
      <c r="CW860" t="s">
        <v>268</v>
      </c>
      <c r="CX860" t="s">
        <v>268</v>
      </c>
      <c r="CY860" t="s">
        <v>268</v>
      </c>
      <c r="CZ860" t="s">
        <v>268</v>
      </c>
      <c r="DA860" t="s">
        <v>268</v>
      </c>
      <c r="DB860" s="429">
        <f t="shared" si="175"/>
        <v>0</v>
      </c>
      <c r="DC860" s="284">
        <f t="shared" si="176"/>
        <v>0</v>
      </c>
      <c r="DD860" s="284">
        <f t="shared" si="177"/>
        <v>0</v>
      </c>
      <c r="DE860" s="284">
        <f t="shared" si="178"/>
        <v>0</v>
      </c>
      <c r="DF860" s="295">
        <f t="shared" si="179"/>
        <v>43</v>
      </c>
      <c r="DG860" s="284">
        <f t="shared" si="180"/>
        <v>1</v>
      </c>
      <c r="DH860" s="284">
        <f t="shared" si="181"/>
        <v>0</v>
      </c>
      <c r="DI860" s="284">
        <f t="shared" si="182"/>
        <v>0</v>
      </c>
      <c r="DJ860" s="284">
        <f t="shared" si="183"/>
        <v>0</v>
      </c>
      <c r="DK860" s="295">
        <f t="shared" si="184"/>
        <v>0</v>
      </c>
      <c r="DL860" s="297">
        <f t="shared" si="185"/>
        <v>5</v>
      </c>
      <c r="DM860" s="430">
        <f>IFERROR(IF(CA860="D",IF(DL860="A dispo.",DF860*VLOOKUP('DATI INPUT'!$F$27,TARIFFE_UD,4,FALSE),DF860*VLOOKUP(DL860,TARIFFE_UD,4,FALSE)),DF860*VLOOKUP(CB860-100,TARIFFE_UND,4,FALSE)),0)</f>
        <v>31.295123662421904</v>
      </c>
      <c r="DN860" s="430">
        <f>IFERROR(IF(CA860="D",IF(DL860="A dispo.",DK860*VLOOKUP('DATI INPUT'!$F$27,TARIFFE_UD,5,FALSE),DK860*VLOOKUP(DL860,TARIFFE_UD,5,FALSE)),DK860*VLOOKUP(CB860-100,TARIFFE_UND,5,FALSE)),0)</f>
        <v>0</v>
      </c>
      <c r="DO860" s="431">
        <f t="shared" si="186"/>
        <v>5.1236624219050952E-3</v>
      </c>
      <c r="DP860" s="299">
        <f>IFERROR(IF(CA860="D",IF(DL860="A dispo.",DF860*VLOOKUP('DATI INPUT'!$F$27,TARIFFE_UD,2,FALSE),DF860*VLOOKUP(DL860,TARIFFE_UD,2,FALSE)),DF860*VLOOKUP(CB860-100,TARIFFE_UND,2,FALSE)),0)</f>
        <v>39.098884502872558</v>
      </c>
      <c r="DQ860" s="299">
        <f>IFERROR(IF(CA860="D",IF(DL860="A dispo.",DK860*VLOOKUP('DATI INPUT'!$F$27,TARIFFE_UD,3,FALSE),DK860*VLOOKUP(DL860,TARIFFE_UD,3,FALSE)),DK860*VLOOKUP(CB860-100,TARIFFE_UND,3,FALSE)),0)</f>
        <v>0</v>
      </c>
      <c r="DR860" s="299">
        <f t="shared" si="187"/>
        <v>39.098884502872558</v>
      </c>
    </row>
    <row r="861" spans="1:122" x14ac:dyDescent="0.25">
      <c r="A861" t="s">
        <v>7505</v>
      </c>
      <c r="B861" t="s">
        <v>7506</v>
      </c>
      <c r="C861" t="s">
        <v>7507</v>
      </c>
      <c r="D861" t="s">
        <v>7509</v>
      </c>
      <c r="E861" t="s">
        <v>7509</v>
      </c>
      <c r="F861" t="s">
        <v>155</v>
      </c>
      <c r="G861" t="s">
        <v>7510</v>
      </c>
      <c r="H861" t="s">
        <v>268</v>
      </c>
      <c r="I861" t="s">
        <v>268</v>
      </c>
      <c r="J861" t="s">
        <v>268</v>
      </c>
      <c r="K861" t="s">
        <v>268</v>
      </c>
      <c r="L861" t="s">
        <v>268</v>
      </c>
      <c r="M861" t="s">
        <v>3681</v>
      </c>
      <c r="N861" t="s">
        <v>984</v>
      </c>
      <c r="O861" t="s">
        <v>873</v>
      </c>
      <c r="P861" t="s">
        <v>613</v>
      </c>
      <c r="Q861" t="s">
        <v>502</v>
      </c>
      <c r="R861" t="s">
        <v>268</v>
      </c>
      <c r="S861" t="s">
        <v>268</v>
      </c>
      <c r="T861" t="s">
        <v>268</v>
      </c>
      <c r="U861" t="s">
        <v>268</v>
      </c>
      <c r="V861" t="s">
        <v>268</v>
      </c>
      <c r="W861" t="s">
        <v>3681</v>
      </c>
      <c r="X861" t="s">
        <v>613</v>
      </c>
      <c r="Y861" t="s">
        <v>502</v>
      </c>
      <c r="Z861" t="s">
        <v>268</v>
      </c>
      <c r="AA861" t="s">
        <v>268</v>
      </c>
      <c r="AB861" t="s">
        <v>268</v>
      </c>
      <c r="AC861" t="s">
        <v>268</v>
      </c>
      <c r="AD861" t="s">
        <v>268</v>
      </c>
      <c r="AE861" t="s">
        <v>287</v>
      </c>
      <c r="AF861" t="s">
        <v>1811</v>
      </c>
      <c r="AG861" t="s">
        <v>875</v>
      </c>
      <c r="AH861" t="s">
        <v>1831</v>
      </c>
      <c r="AI861" t="s">
        <v>3682</v>
      </c>
      <c r="AJ861" t="s">
        <v>268</v>
      </c>
      <c r="AK861" t="s">
        <v>410</v>
      </c>
      <c r="AL861" t="s">
        <v>268</v>
      </c>
      <c r="AM861" t="s">
        <v>268</v>
      </c>
      <c r="AN861" t="s">
        <v>268</v>
      </c>
      <c r="AO861" t="s">
        <v>268</v>
      </c>
      <c r="AP861" t="s">
        <v>268</v>
      </c>
      <c r="AQ861" t="s">
        <v>268</v>
      </c>
      <c r="AR861" t="s">
        <v>268</v>
      </c>
      <c r="AS861" t="s">
        <v>268</v>
      </c>
      <c r="AT861" t="s">
        <v>268</v>
      </c>
      <c r="AU861" t="s">
        <v>268</v>
      </c>
      <c r="AV861" t="s">
        <v>268</v>
      </c>
      <c r="AW861" t="s">
        <v>268</v>
      </c>
      <c r="AX861" t="s">
        <v>268</v>
      </c>
      <c r="AY861" t="s">
        <v>268</v>
      </c>
      <c r="AZ861" t="s">
        <v>268</v>
      </c>
      <c r="BA861" t="s">
        <v>268</v>
      </c>
      <c r="BB861" t="s">
        <v>268</v>
      </c>
      <c r="BC861" t="s">
        <v>268</v>
      </c>
      <c r="BD861" t="s">
        <v>268</v>
      </c>
      <c r="BE861" t="s">
        <v>268</v>
      </c>
      <c r="BF861" t="s">
        <v>268</v>
      </c>
      <c r="BG861" t="s">
        <v>268</v>
      </c>
      <c r="BH861" t="s">
        <v>268</v>
      </c>
      <c r="BI861" t="s">
        <v>268</v>
      </c>
      <c r="BJ861" t="s">
        <v>268</v>
      </c>
      <c r="BK861" t="s">
        <v>268</v>
      </c>
      <c r="BL861" t="s">
        <v>268</v>
      </c>
      <c r="BM861" t="s">
        <v>268</v>
      </c>
      <c r="BN861" t="s">
        <v>268</v>
      </c>
      <c r="BO861" t="s">
        <v>268</v>
      </c>
      <c r="BP861" t="s">
        <v>268</v>
      </c>
      <c r="BQ861" t="s">
        <v>268</v>
      </c>
      <c r="BR861" t="s">
        <v>268</v>
      </c>
      <c r="BS861" t="s">
        <v>268</v>
      </c>
      <c r="BT861" t="s">
        <v>268</v>
      </c>
      <c r="BU861" t="s">
        <v>268</v>
      </c>
      <c r="BV861" t="s">
        <v>268</v>
      </c>
      <c r="BW861" t="s">
        <v>268</v>
      </c>
      <c r="BX861" t="s">
        <v>268</v>
      </c>
      <c r="BY861">
        <v>146</v>
      </c>
      <c r="BZ861">
        <v>146</v>
      </c>
      <c r="CA861" t="s">
        <v>143</v>
      </c>
      <c r="CB861" s="356">
        <v>117</v>
      </c>
      <c r="CC861" t="s">
        <v>392</v>
      </c>
      <c r="CD861" t="s">
        <v>268</v>
      </c>
      <c r="CE861" t="s">
        <v>268</v>
      </c>
      <c r="CF861" t="s">
        <v>268</v>
      </c>
      <c r="CG861" t="s">
        <v>10845</v>
      </c>
      <c r="CH861" t="s">
        <v>268</v>
      </c>
      <c r="CI861" t="s">
        <v>268</v>
      </c>
      <c r="CJ861" t="s">
        <v>268</v>
      </c>
      <c r="CK861" t="s">
        <v>268</v>
      </c>
      <c r="CL861" t="s">
        <v>268</v>
      </c>
      <c r="CM861" t="s">
        <v>11224</v>
      </c>
      <c r="CN861">
        <v>658.59</v>
      </c>
      <c r="CO861" t="s">
        <v>268</v>
      </c>
      <c r="CP861">
        <v>658.59</v>
      </c>
      <c r="CQ861">
        <v>365</v>
      </c>
      <c r="CR861" t="s">
        <v>878</v>
      </c>
      <c r="CS861" t="s">
        <v>11225</v>
      </c>
      <c r="CT861" t="s">
        <v>11226</v>
      </c>
      <c r="CU861" t="s">
        <v>11227</v>
      </c>
      <c r="CV861" t="s">
        <v>268</v>
      </c>
      <c r="CW861" t="s">
        <v>268</v>
      </c>
      <c r="CX861" t="s">
        <v>268</v>
      </c>
      <c r="CY861" t="s">
        <v>268</v>
      </c>
      <c r="CZ861" t="s">
        <v>268</v>
      </c>
      <c r="DA861" t="s">
        <v>268</v>
      </c>
      <c r="DB861" s="429">
        <f t="shared" si="175"/>
        <v>0</v>
      </c>
      <c r="DC861" s="284">
        <f t="shared" si="176"/>
        <v>0</v>
      </c>
      <c r="DD861" s="284">
        <f t="shared" si="177"/>
        <v>0</v>
      </c>
      <c r="DE861" s="284">
        <f t="shared" si="178"/>
        <v>0</v>
      </c>
      <c r="DF861" s="295">
        <f t="shared" si="179"/>
        <v>146</v>
      </c>
      <c r="DG861" s="284">
        <f t="shared" si="180"/>
        <v>0</v>
      </c>
      <c r="DH861" s="284">
        <f t="shared" si="181"/>
        <v>0</v>
      </c>
      <c r="DI861" s="284">
        <f t="shared" si="182"/>
        <v>0</v>
      </c>
      <c r="DJ861" s="284">
        <f t="shared" si="183"/>
        <v>0</v>
      </c>
      <c r="DK861" s="295">
        <f t="shared" si="184"/>
        <v>146</v>
      </c>
      <c r="DL861" s="297" t="str">
        <f t="shared" si="185"/>
        <v/>
      </c>
      <c r="DM861" s="430">
        <f>IFERROR(IF(CA861="D",IF(DL861="A dispo.",DF861*VLOOKUP('DATI INPUT'!$F$27,TARIFFE_UD,4,FALSE),DF861*VLOOKUP(DL861,TARIFFE_UD,4,FALSE)),DF861*VLOOKUP(CB861-100,TARIFFE_UND,4,FALSE)),0)</f>
        <v>109.106862595718</v>
      </c>
      <c r="DN861" s="430">
        <f>IFERROR(IF(CA861="D",IF(DL861="A dispo.",DK861*VLOOKUP('DATI INPUT'!$F$27,TARIFFE_UD,5,FALSE),DK861*VLOOKUP(DL861,TARIFFE_UD,5,FALSE)),DK861*VLOOKUP(CB861-100,TARIFFE_UND,5,FALSE)),0)</f>
        <v>549.47952084043504</v>
      </c>
      <c r="DO861" s="431">
        <f t="shared" si="186"/>
        <v>-3.6165638470038175E-3</v>
      </c>
      <c r="DP861" s="299">
        <f>IFERROR(IF(CA861="D",IF(DL861="A dispo.",DF861*VLOOKUP('DATI INPUT'!$F$27,TARIFFE_UD,2,FALSE),DF861*VLOOKUP(DL861,TARIFFE_UD,2,FALSE)),DF861*VLOOKUP(CB861-100,TARIFFE_UND,2,FALSE)),0)</f>
        <v>154.29387121156549</v>
      </c>
      <c r="DQ861" s="299">
        <f>IFERROR(IF(CA861="D",IF(DL861="A dispo.",DK861*VLOOKUP('DATI INPUT'!$F$27,TARIFFE_UD,3,FALSE),DK861*VLOOKUP(DL861,TARIFFE_UD,3,FALSE)),DK861*VLOOKUP(CB861-100,TARIFFE_UND,3,FALSE)),0)</f>
        <v>557.4540210407813</v>
      </c>
      <c r="DR861" s="299">
        <f t="shared" si="187"/>
        <v>711.74789225234679</v>
      </c>
    </row>
    <row r="862" spans="1:122" x14ac:dyDescent="0.25">
      <c r="A862" t="s">
        <v>7511</v>
      </c>
      <c r="B862" t="s">
        <v>7512</v>
      </c>
      <c r="C862" t="s">
        <v>7513</v>
      </c>
      <c r="D862" t="s">
        <v>7514</v>
      </c>
      <c r="E862" t="s">
        <v>268</v>
      </c>
      <c r="F862" t="s">
        <v>156</v>
      </c>
      <c r="G862" t="s">
        <v>7515</v>
      </c>
      <c r="H862" t="s">
        <v>4395</v>
      </c>
      <c r="I862" t="s">
        <v>7516</v>
      </c>
      <c r="J862" t="s">
        <v>274</v>
      </c>
      <c r="K862" t="s">
        <v>7517</v>
      </c>
      <c r="L862" t="s">
        <v>871</v>
      </c>
      <c r="M862" t="s">
        <v>4398</v>
      </c>
      <c r="N862" t="s">
        <v>984</v>
      </c>
      <c r="O862" t="s">
        <v>873</v>
      </c>
      <c r="P862" t="s">
        <v>4399</v>
      </c>
      <c r="Q862" t="s">
        <v>271</v>
      </c>
      <c r="R862" t="s">
        <v>268</v>
      </c>
      <c r="S862" t="s">
        <v>268</v>
      </c>
      <c r="T862" t="s">
        <v>268</v>
      </c>
      <c r="U862" t="s">
        <v>268</v>
      </c>
      <c r="V862" t="s">
        <v>268</v>
      </c>
      <c r="W862" t="s">
        <v>4398</v>
      </c>
      <c r="X862" t="s">
        <v>4399</v>
      </c>
      <c r="Y862" t="s">
        <v>271</v>
      </c>
      <c r="Z862" t="s">
        <v>268</v>
      </c>
      <c r="AA862" t="s">
        <v>268</v>
      </c>
      <c r="AB862" t="s">
        <v>268</v>
      </c>
      <c r="AC862" t="s">
        <v>268</v>
      </c>
      <c r="AD862" t="s">
        <v>268</v>
      </c>
      <c r="AE862" t="s">
        <v>268</v>
      </c>
      <c r="AF862" t="s">
        <v>268</v>
      </c>
      <c r="AG862" t="s">
        <v>268</v>
      </c>
      <c r="AH862" t="s">
        <v>268</v>
      </c>
      <c r="AI862" t="s">
        <v>268</v>
      </c>
      <c r="AJ862" t="s">
        <v>268</v>
      </c>
      <c r="AK862" t="s">
        <v>268</v>
      </c>
      <c r="AL862" t="s">
        <v>268</v>
      </c>
      <c r="AM862" t="s">
        <v>268</v>
      </c>
      <c r="AN862" t="s">
        <v>268</v>
      </c>
      <c r="AO862" t="s">
        <v>268</v>
      </c>
      <c r="AP862" t="s">
        <v>268</v>
      </c>
      <c r="AQ862" t="s">
        <v>268</v>
      </c>
      <c r="AR862" t="s">
        <v>268</v>
      </c>
      <c r="AS862" t="s">
        <v>268</v>
      </c>
      <c r="AT862" t="s">
        <v>268</v>
      </c>
      <c r="AU862" t="s">
        <v>268</v>
      </c>
      <c r="AV862" t="s">
        <v>268</v>
      </c>
      <c r="AW862" t="s">
        <v>268</v>
      </c>
      <c r="AX862" t="s">
        <v>268</v>
      </c>
      <c r="AY862" t="s">
        <v>268</v>
      </c>
      <c r="AZ862" t="s">
        <v>268</v>
      </c>
      <c r="BA862" t="s">
        <v>268</v>
      </c>
      <c r="BB862" t="s">
        <v>268</v>
      </c>
      <c r="BC862" t="s">
        <v>268</v>
      </c>
      <c r="BD862" t="s">
        <v>268</v>
      </c>
      <c r="BE862" t="s">
        <v>268</v>
      </c>
      <c r="BF862" t="s">
        <v>268</v>
      </c>
      <c r="BG862" t="s">
        <v>268</v>
      </c>
      <c r="BH862" t="s">
        <v>268</v>
      </c>
      <c r="BI862" t="s">
        <v>268</v>
      </c>
      <c r="BJ862" t="s">
        <v>268</v>
      </c>
      <c r="BK862" t="s">
        <v>268</v>
      </c>
      <c r="BL862" t="s">
        <v>268</v>
      </c>
      <c r="BM862" t="s">
        <v>268</v>
      </c>
      <c r="BN862" t="s">
        <v>268</v>
      </c>
      <c r="BO862" t="s">
        <v>268</v>
      </c>
      <c r="BP862" t="s">
        <v>268</v>
      </c>
      <c r="BQ862" t="s">
        <v>268</v>
      </c>
      <c r="BR862" t="s">
        <v>268</v>
      </c>
      <c r="BS862" t="s">
        <v>268</v>
      </c>
      <c r="BT862" t="s">
        <v>268</v>
      </c>
      <c r="BU862" t="s">
        <v>268</v>
      </c>
      <c r="BV862" t="s">
        <v>268</v>
      </c>
      <c r="BW862" t="s">
        <v>268</v>
      </c>
      <c r="BX862" t="s">
        <v>268</v>
      </c>
      <c r="BY862">
        <v>65.400000000000006</v>
      </c>
      <c r="BZ862">
        <v>65.400000000000006</v>
      </c>
      <c r="CA862" t="s">
        <v>142</v>
      </c>
      <c r="CB862" s="356">
        <v>122</v>
      </c>
      <c r="CC862" t="s">
        <v>876</v>
      </c>
      <c r="CD862" t="s">
        <v>268</v>
      </c>
      <c r="CE862" t="s">
        <v>268</v>
      </c>
      <c r="CF862" s="356">
        <v>1</v>
      </c>
      <c r="CG862" t="s">
        <v>268</v>
      </c>
      <c r="CH862" t="s">
        <v>268</v>
      </c>
      <c r="CI862" t="s">
        <v>268</v>
      </c>
      <c r="CJ862" t="s">
        <v>268</v>
      </c>
      <c r="CK862" t="s">
        <v>268</v>
      </c>
      <c r="CL862" t="s">
        <v>7518</v>
      </c>
      <c r="CM862" t="s">
        <v>11224</v>
      </c>
      <c r="CN862">
        <v>49.17</v>
      </c>
      <c r="CO862" t="s">
        <v>268</v>
      </c>
      <c r="CP862">
        <v>49.17</v>
      </c>
      <c r="CQ862">
        <v>365</v>
      </c>
      <c r="CR862" t="s">
        <v>878</v>
      </c>
      <c r="CS862" t="s">
        <v>11225</v>
      </c>
      <c r="CT862" t="s">
        <v>11226</v>
      </c>
      <c r="CU862" t="s">
        <v>11227</v>
      </c>
      <c r="CV862" t="s">
        <v>268</v>
      </c>
      <c r="CW862" t="s">
        <v>268</v>
      </c>
      <c r="CX862" t="s">
        <v>268</v>
      </c>
      <c r="CY862" t="s">
        <v>268</v>
      </c>
      <c r="CZ862" t="s">
        <v>268</v>
      </c>
      <c r="DA862" t="s">
        <v>268</v>
      </c>
      <c r="DB862" s="429">
        <f t="shared" si="175"/>
        <v>0</v>
      </c>
      <c r="DC862" s="284">
        <f t="shared" si="176"/>
        <v>0</v>
      </c>
      <c r="DD862" s="284">
        <f t="shared" si="177"/>
        <v>0</v>
      </c>
      <c r="DE862" s="284">
        <f t="shared" si="178"/>
        <v>0</v>
      </c>
      <c r="DF862" s="295">
        <f t="shared" si="179"/>
        <v>65.400000000000006</v>
      </c>
      <c r="DG862" s="284">
        <f t="shared" si="180"/>
        <v>0</v>
      </c>
      <c r="DH862" s="284">
        <f t="shared" si="181"/>
        <v>0</v>
      </c>
      <c r="DI862" s="284">
        <f t="shared" si="182"/>
        <v>0</v>
      </c>
      <c r="DJ862" s="284">
        <f t="shared" si="183"/>
        <v>0</v>
      </c>
      <c r="DK862" s="295">
        <f t="shared" si="184"/>
        <v>1</v>
      </c>
      <c r="DL862" s="297">
        <f t="shared" si="185"/>
        <v>1</v>
      </c>
      <c r="DM862" s="430">
        <f>IFERROR(IF(CA862="D",IF(DL862="A dispo.",DF862*VLOOKUP('DATI INPUT'!$F$27,TARIFFE_UD,4,FALSE),DF862*VLOOKUP(DL862,TARIFFE_UD,4,FALSE)),DF862*VLOOKUP(CB862-100,TARIFFE_UND,4,FALSE)),0)</f>
        <v>32.24360302923499</v>
      </c>
      <c r="DN862" s="430">
        <f>IFERROR(IF(CA862="D",IF(DL862="A dispo.",DK862*VLOOKUP('DATI INPUT'!$F$27,TARIFFE_UD,5,FALSE),DK862*VLOOKUP(DL862,TARIFFE_UD,5,FALSE)),DK862*VLOOKUP(CB862-100,TARIFFE_UND,5,FALSE)),0)</f>
        <v>16.930848468833439</v>
      </c>
      <c r="DO862" s="431">
        <f t="shared" si="186"/>
        <v>4.451498068426929E-3</v>
      </c>
      <c r="DP862" s="299">
        <f>IFERROR(IF(CA862="D",IF(DL862="A dispo.",DF862*VLOOKUP('DATI INPUT'!$F$27,TARIFFE_UD,2,FALSE),DF862*VLOOKUP(DL862,TARIFFE_UD,2,FALSE)),DF862*VLOOKUP(CB862-100,TARIFFE_UND,2,FALSE)),0)</f>
        <v>40.283876951421732</v>
      </c>
      <c r="DQ862" s="299">
        <f>IFERROR(IF(CA862="D",IF(DL862="A dispo.",DK862*VLOOKUP('DATI INPUT'!$F$27,TARIFFE_UD,3,FALSE),DK862*VLOOKUP(DL862,TARIFFE_UD,3,FALSE)),DK862*VLOOKUP(CB862-100,TARIFFE_UND,3,FALSE)),0)</f>
        <v>15.164853048114928</v>
      </c>
      <c r="DR862" s="299">
        <f t="shared" si="187"/>
        <v>55.44872999953666</v>
      </c>
    </row>
    <row r="863" spans="1:122" x14ac:dyDescent="0.25">
      <c r="A863" t="s">
        <v>7519</v>
      </c>
      <c r="B863" t="s">
        <v>1653</v>
      </c>
      <c r="C863" t="s">
        <v>7520</v>
      </c>
      <c r="D863" t="s">
        <v>7521</v>
      </c>
      <c r="E863" t="s">
        <v>11258</v>
      </c>
      <c r="F863" t="s">
        <v>156</v>
      </c>
      <c r="G863" t="s">
        <v>7522</v>
      </c>
      <c r="H863" t="s">
        <v>3693</v>
      </c>
      <c r="I863" t="s">
        <v>7523</v>
      </c>
      <c r="J863" t="s">
        <v>274</v>
      </c>
      <c r="K863" t="s">
        <v>1765</v>
      </c>
      <c r="L863" t="s">
        <v>880</v>
      </c>
      <c r="M863" t="s">
        <v>7524</v>
      </c>
      <c r="N863" t="s">
        <v>984</v>
      </c>
      <c r="O863" t="s">
        <v>873</v>
      </c>
      <c r="P863" t="s">
        <v>613</v>
      </c>
      <c r="Q863" t="s">
        <v>276</v>
      </c>
      <c r="R863" t="s">
        <v>153</v>
      </c>
      <c r="S863" t="s">
        <v>268</v>
      </c>
      <c r="T863" t="s">
        <v>268</v>
      </c>
      <c r="U863" t="s">
        <v>268</v>
      </c>
      <c r="V863" t="s">
        <v>268</v>
      </c>
      <c r="W863" t="s">
        <v>7524</v>
      </c>
      <c r="X863" t="s">
        <v>613</v>
      </c>
      <c r="Y863" t="s">
        <v>276</v>
      </c>
      <c r="Z863" t="s">
        <v>153</v>
      </c>
      <c r="AA863" t="s">
        <v>268</v>
      </c>
      <c r="AB863" t="s">
        <v>268</v>
      </c>
      <c r="AC863" t="s">
        <v>268</v>
      </c>
      <c r="AD863" t="s">
        <v>268</v>
      </c>
      <c r="AE863" t="s">
        <v>287</v>
      </c>
      <c r="AF863" t="s">
        <v>1811</v>
      </c>
      <c r="AG863" t="s">
        <v>875</v>
      </c>
      <c r="AH863" t="s">
        <v>1812</v>
      </c>
      <c r="AI863" t="s">
        <v>627</v>
      </c>
      <c r="AJ863" t="s">
        <v>268</v>
      </c>
      <c r="AK863" t="s">
        <v>413</v>
      </c>
      <c r="AL863" t="s">
        <v>268</v>
      </c>
      <c r="AM863" t="s">
        <v>355</v>
      </c>
      <c r="AN863" t="s">
        <v>268</v>
      </c>
      <c r="AO863" t="s">
        <v>268</v>
      </c>
      <c r="AP863" t="s">
        <v>268</v>
      </c>
      <c r="AQ863" t="s">
        <v>268</v>
      </c>
      <c r="AR863" t="s">
        <v>268</v>
      </c>
      <c r="AS863" t="s">
        <v>268</v>
      </c>
      <c r="AT863" t="s">
        <v>268</v>
      </c>
      <c r="AU863" t="s">
        <v>268</v>
      </c>
      <c r="AV863" t="s">
        <v>268</v>
      </c>
      <c r="AW863" t="s">
        <v>268</v>
      </c>
      <c r="AX863" t="s">
        <v>268</v>
      </c>
      <c r="AY863" t="s">
        <v>268</v>
      </c>
      <c r="AZ863" t="s">
        <v>268</v>
      </c>
      <c r="BA863" t="s">
        <v>268</v>
      </c>
      <c r="BB863" t="s">
        <v>268</v>
      </c>
      <c r="BC863" t="s">
        <v>268</v>
      </c>
      <c r="BD863" t="s">
        <v>268</v>
      </c>
      <c r="BE863" t="s">
        <v>268</v>
      </c>
      <c r="BF863" t="s">
        <v>268</v>
      </c>
      <c r="BG863" t="s">
        <v>268</v>
      </c>
      <c r="BH863" t="s">
        <v>268</v>
      </c>
      <c r="BI863" t="s">
        <v>268</v>
      </c>
      <c r="BJ863" t="s">
        <v>268</v>
      </c>
      <c r="BK863" t="s">
        <v>268</v>
      </c>
      <c r="BL863" t="s">
        <v>268</v>
      </c>
      <c r="BM863" t="s">
        <v>268</v>
      </c>
      <c r="BN863" t="s">
        <v>268</v>
      </c>
      <c r="BO863" t="s">
        <v>268</v>
      </c>
      <c r="BP863" t="s">
        <v>268</v>
      </c>
      <c r="BQ863" t="s">
        <v>268</v>
      </c>
      <c r="BR863" t="s">
        <v>268</v>
      </c>
      <c r="BS863" t="s">
        <v>268</v>
      </c>
      <c r="BT863" t="s">
        <v>268</v>
      </c>
      <c r="BU863" t="s">
        <v>268</v>
      </c>
      <c r="BV863" t="s">
        <v>268</v>
      </c>
      <c r="BW863" t="s">
        <v>268</v>
      </c>
      <c r="BX863" t="s">
        <v>268</v>
      </c>
      <c r="BY863">
        <v>96.61</v>
      </c>
      <c r="BZ863">
        <v>96.61</v>
      </c>
      <c r="CA863" t="s">
        <v>142</v>
      </c>
      <c r="CB863" s="356">
        <v>122</v>
      </c>
      <c r="CC863" t="s">
        <v>876</v>
      </c>
      <c r="CD863" t="s">
        <v>268</v>
      </c>
      <c r="CE863" t="s">
        <v>268</v>
      </c>
      <c r="CF863" s="356">
        <v>4</v>
      </c>
      <c r="CG863" t="s">
        <v>268</v>
      </c>
      <c r="CH863" t="s">
        <v>268</v>
      </c>
      <c r="CI863" t="s">
        <v>268</v>
      </c>
      <c r="CJ863" t="s">
        <v>268</v>
      </c>
      <c r="CK863" t="s">
        <v>268</v>
      </c>
      <c r="CL863" t="s">
        <v>268</v>
      </c>
      <c r="CM863" t="s">
        <v>11224</v>
      </c>
      <c r="CN863">
        <v>148.16</v>
      </c>
      <c r="CO863" t="s">
        <v>268</v>
      </c>
      <c r="CP863">
        <v>148.16</v>
      </c>
      <c r="CQ863">
        <v>365</v>
      </c>
      <c r="CR863" t="s">
        <v>878</v>
      </c>
      <c r="CS863" t="s">
        <v>11225</v>
      </c>
      <c r="CT863" t="s">
        <v>11226</v>
      </c>
      <c r="CU863" t="s">
        <v>11227</v>
      </c>
      <c r="CV863" t="s">
        <v>268</v>
      </c>
      <c r="CW863" t="s">
        <v>268</v>
      </c>
      <c r="CX863" t="s">
        <v>268</v>
      </c>
      <c r="CY863" t="s">
        <v>268</v>
      </c>
      <c r="CZ863" t="s">
        <v>268</v>
      </c>
      <c r="DA863" t="s">
        <v>268</v>
      </c>
      <c r="DB863" s="429">
        <f t="shared" si="175"/>
        <v>0</v>
      </c>
      <c r="DC863" s="284">
        <f t="shared" si="176"/>
        <v>0</v>
      </c>
      <c r="DD863" s="284">
        <f t="shared" si="177"/>
        <v>0</v>
      </c>
      <c r="DE863" s="284">
        <f t="shared" si="178"/>
        <v>0</v>
      </c>
      <c r="DF863" s="295">
        <f t="shared" si="179"/>
        <v>96.61</v>
      </c>
      <c r="DG863" s="284">
        <f t="shared" si="180"/>
        <v>0</v>
      </c>
      <c r="DH863" s="284">
        <f t="shared" si="181"/>
        <v>0</v>
      </c>
      <c r="DI863" s="284">
        <f t="shared" si="182"/>
        <v>0</v>
      </c>
      <c r="DJ863" s="284">
        <f t="shared" si="183"/>
        <v>0</v>
      </c>
      <c r="DK863" s="295">
        <f t="shared" si="184"/>
        <v>1</v>
      </c>
      <c r="DL863" s="297">
        <f t="shared" si="185"/>
        <v>4</v>
      </c>
      <c r="DM863" s="430">
        <f>IFERROR(IF(CA863="D",IF(DL863="A dispo.",DF863*VLOOKUP('DATI INPUT'!$F$27,TARIFFE_UD,4,FALSE),DF863*VLOOKUP(DL863,TARIFFE_UD,4,FALSE)),DF863*VLOOKUP(CB863-100,TARIFFE_UND,4,FALSE)),0)</f>
        <v>65.775870227885079</v>
      </c>
      <c r="DN863" s="430">
        <f>IFERROR(IF(CA863="D",IF(DL863="A dispo.",DK863*VLOOKUP('DATI INPUT'!$F$27,TARIFFE_UD,5,FALSE),DK863*VLOOKUP(DL863,TARIFFE_UD,5,FALSE)),DK863*VLOOKUP(CB863-100,TARIFFE_UND,5,FALSE)),0)</f>
        <v>82.375089665670373</v>
      </c>
      <c r="DO863" s="431">
        <f t="shared" si="186"/>
        <v>-9.0401064445302382E-3</v>
      </c>
      <c r="DP863" s="299">
        <f>IFERROR(IF(CA863="D",IF(DL863="A dispo.",DF863*VLOOKUP('DATI INPUT'!$F$27,TARIFFE_UD,2,FALSE),DF863*VLOOKUP(DL863,TARIFFE_UD,2,FALSE)),DF863*VLOOKUP(CB863-100,TARIFFE_UND,2,FALSE)),0)</f>
        <v>82.177759732072772</v>
      </c>
      <c r="DQ863" s="299">
        <f>IFERROR(IF(CA863="D",IF(DL863="A dispo.",DK863*VLOOKUP('DATI INPUT'!$F$27,TARIFFE_UD,3,FALSE),DK863*VLOOKUP(DL863,TARIFFE_UD,3,FALSE)),DK863*VLOOKUP(CB863-100,TARIFFE_UND,3,FALSE)),0)</f>
        <v>73.78284271486686</v>
      </c>
      <c r="DR863" s="299">
        <f t="shared" si="187"/>
        <v>155.96060244693962</v>
      </c>
    </row>
    <row r="864" spans="1:122" x14ac:dyDescent="0.25">
      <c r="A864" t="s">
        <v>7525</v>
      </c>
      <c r="B864" t="s">
        <v>1284</v>
      </c>
      <c r="C864" t="s">
        <v>7526</v>
      </c>
      <c r="D864" t="s">
        <v>7527</v>
      </c>
      <c r="E864" t="s">
        <v>268</v>
      </c>
      <c r="F864" t="s">
        <v>156</v>
      </c>
      <c r="G864" t="s">
        <v>7528</v>
      </c>
      <c r="H864" t="s">
        <v>1505</v>
      </c>
      <c r="I864" t="s">
        <v>7529</v>
      </c>
      <c r="J864" t="s">
        <v>274</v>
      </c>
      <c r="K864" t="s">
        <v>7530</v>
      </c>
      <c r="L864" t="s">
        <v>871</v>
      </c>
      <c r="M864" t="s">
        <v>10403</v>
      </c>
      <c r="N864" t="s">
        <v>984</v>
      </c>
      <c r="O864" t="s">
        <v>873</v>
      </c>
      <c r="P864" t="s">
        <v>10374</v>
      </c>
      <c r="Q864" t="s">
        <v>282</v>
      </c>
      <c r="R864" t="s">
        <v>268</v>
      </c>
      <c r="S864" t="s">
        <v>268</v>
      </c>
      <c r="T864" t="s">
        <v>268</v>
      </c>
      <c r="U864" t="s">
        <v>268</v>
      </c>
      <c r="V864" t="s">
        <v>268</v>
      </c>
      <c r="W864" t="s">
        <v>10403</v>
      </c>
      <c r="X864" t="s">
        <v>10374</v>
      </c>
      <c r="Y864" t="s">
        <v>282</v>
      </c>
      <c r="Z864" t="s">
        <v>268</v>
      </c>
      <c r="AA864" t="s">
        <v>268</v>
      </c>
      <c r="AB864" t="s">
        <v>268</v>
      </c>
      <c r="AC864" t="s">
        <v>268</v>
      </c>
      <c r="AD864" t="s">
        <v>268</v>
      </c>
      <c r="AE864" t="s">
        <v>287</v>
      </c>
      <c r="AF864" t="s">
        <v>1811</v>
      </c>
      <c r="AG864" t="s">
        <v>875</v>
      </c>
      <c r="AH864" t="s">
        <v>2154</v>
      </c>
      <c r="AI864" t="s">
        <v>4799</v>
      </c>
      <c r="AJ864" t="s">
        <v>268</v>
      </c>
      <c r="AK864" t="s">
        <v>381</v>
      </c>
      <c r="AL864" t="s">
        <v>268</v>
      </c>
      <c r="AM864" t="s">
        <v>288</v>
      </c>
      <c r="AN864" t="s">
        <v>268</v>
      </c>
      <c r="AO864" t="s">
        <v>268</v>
      </c>
      <c r="AP864" t="s">
        <v>268</v>
      </c>
      <c r="AQ864" t="s">
        <v>268</v>
      </c>
      <c r="AR864" t="s">
        <v>268</v>
      </c>
      <c r="AS864" t="s">
        <v>268</v>
      </c>
      <c r="AT864" t="s">
        <v>268</v>
      </c>
      <c r="AU864" t="s">
        <v>268</v>
      </c>
      <c r="AV864" t="s">
        <v>268</v>
      </c>
      <c r="AW864" t="s">
        <v>268</v>
      </c>
      <c r="AX864" t="s">
        <v>268</v>
      </c>
      <c r="AY864" t="s">
        <v>268</v>
      </c>
      <c r="AZ864" t="s">
        <v>268</v>
      </c>
      <c r="BA864" t="s">
        <v>268</v>
      </c>
      <c r="BB864" t="s">
        <v>268</v>
      </c>
      <c r="BC864" t="s">
        <v>268</v>
      </c>
      <c r="BD864" t="s">
        <v>268</v>
      </c>
      <c r="BE864" t="s">
        <v>268</v>
      </c>
      <c r="BF864" t="s">
        <v>268</v>
      </c>
      <c r="BG864" t="s">
        <v>268</v>
      </c>
      <c r="BH864" t="s">
        <v>268</v>
      </c>
      <c r="BI864" t="s">
        <v>268</v>
      </c>
      <c r="BJ864" t="s">
        <v>268</v>
      </c>
      <c r="BK864" t="s">
        <v>268</v>
      </c>
      <c r="BL864" t="s">
        <v>268</v>
      </c>
      <c r="BM864" t="s">
        <v>268</v>
      </c>
      <c r="BN864" t="s">
        <v>268</v>
      </c>
      <c r="BO864" t="s">
        <v>268</v>
      </c>
      <c r="BP864" t="s">
        <v>268</v>
      </c>
      <c r="BQ864" t="s">
        <v>268</v>
      </c>
      <c r="BR864" t="s">
        <v>268</v>
      </c>
      <c r="BS864" t="s">
        <v>268</v>
      </c>
      <c r="BT864" t="s">
        <v>268</v>
      </c>
      <c r="BU864" t="s">
        <v>268</v>
      </c>
      <c r="BV864" t="s">
        <v>268</v>
      </c>
      <c r="BW864" t="s">
        <v>268</v>
      </c>
      <c r="BX864" t="s">
        <v>268</v>
      </c>
      <c r="BY864">
        <v>75</v>
      </c>
      <c r="BZ864">
        <v>75</v>
      </c>
      <c r="CA864" t="s">
        <v>142</v>
      </c>
      <c r="CB864" s="356">
        <v>122</v>
      </c>
      <c r="CC864" t="s">
        <v>876</v>
      </c>
      <c r="CD864" t="s">
        <v>268</v>
      </c>
      <c r="CE864" t="s">
        <v>268</v>
      </c>
      <c r="CF864" s="356">
        <v>2</v>
      </c>
      <c r="CG864" t="s">
        <v>268</v>
      </c>
      <c r="CH864" t="s">
        <v>268</v>
      </c>
      <c r="CI864" t="s">
        <v>268</v>
      </c>
      <c r="CJ864" t="s">
        <v>268</v>
      </c>
      <c r="CK864" t="s">
        <v>268</v>
      </c>
      <c r="CL864" t="s">
        <v>7531</v>
      </c>
      <c r="CM864" t="s">
        <v>11224</v>
      </c>
      <c r="CN864">
        <v>94.58</v>
      </c>
      <c r="CO864" t="s">
        <v>268</v>
      </c>
      <c r="CP864">
        <v>94.58</v>
      </c>
      <c r="CQ864">
        <v>365</v>
      </c>
      <c r="CR864" t="s">
        <v>878</v>
      </c>
      <c r="CS864" t="s">
        <v>11225</v>
      </c>
      <c r="CT864" t="s">
        <v>11226</v>
      </c>
      <c r="CU864" t="s">
        <v>11227</v>
      </c>
      <c r="CV864" t="s">
        <v>268</v>
      </c>
      <c r="CW864" t="s">
        <v>268</v>
      </c>
      <c r="CX864" t="s">
        <v>268</v>
      </c>
      <c r="CY864" t="s">
        <v>268</v>
      </c>
      <c r="CZ864" t="s">
        <v>268</v>
      </c>
      <c r="DA864" t="s">
        <v>268</v>
      </c>
      <c r="DB864" s="429">
        <f t="shared" si="175"/>
        <v>0</v>
      </c>
      <c r="DC864" s="284">
        <f t="shared" si="176"/>
        <v>0</v>
      </c>
      <c r="DD864" s="284">
        <f t="shared" si="177"/>
        <v>0</v>
      </c>
      <c r="DE864" s="284">
        <f t="shared" si="178"/>
        <v>0</v>
      </c>
      <c r="DF864" s="295">
        <f t="shared" si="179"/>
        <v>75</v>
      </c>
      <c r="DG864" s="284">
        <f t="shared" si="180"/>
        <v>0</v>
      </c>
      <c r="DH864" s="284">
        <f t="shared" si="181"/>
        <v>0</v>
      </c>
      <c r="DI864" s="284">
        <f t="shared" si="182"/>
        <v>0</v>
      </c>
      <c r="DJ864" s="284">
        <f t="shared" si="183"/>
        <v>0</v>
      </c>
      <c r="DK864" s="295">
        <f t="shared" si="184"/>
        <v>1</v>
      </c>
      <c r="DL864" s="297">
        <f t="shared" si="185"/>
        <v>2</v>
      </c>
      <c r="DM864" s="430">
        <f>IFERROR(IF(CA864="D",IF(DL864="A dispo.",DF864*VLOOKUP('DATI INPUT'!$F$27,TARIFFE_UD,4,FALSE),DF864*VLOOKUP(DL864,TARIFFE_UD,4,FALSE)),DF864*VLOOKUP(CB864-100,TARIFFE_UND,4,FALSE)),0)</f>
        <v>43.13937714156058</v>
      </c>
      <c r="DN864" s="430">
        <f>IFERROR(IF(CA864="D",IF(DL864="A dispo.",DK864*VLOOKUP('DATI INPUT'!$F$27,TARIFFE_UD,5,FALSE),DK864*VLOOKUP(DL864,TARIFFE_UD,5,FALSE)),DK864*VLOOKUP(CB864-100,TARIFFE_UND,5,FALSE)),0)</f>
        <v>51.443731886070836</v>
      </c>
      <c r="DO864" s="431">
        <f t="shared" si="186"/>
        <v>3.1090276314245102E-3</v>
      </c>
      <c r="DP864" s="299">
        <f>IFERROR(IF(CA864="D",IF(DL864="A dispo.",DF864*VLOOKUP('DATI INPUT'!$F$27,TARIFFE_UD,2,FALSE),DF864*VLOOKUP(DL864,TARIFFE_UD,2,FALSE)),DF864*VLOOKUP(CB864-100,TARIFFE_UND,2,FALSE)),0)</f>
        <v>53.896624361611643</v>
      </c>
      <c r="DQ864" s="299">
        <f>IFERROR(IF(CA864="D",IF(DL864="A dispo.",DK864*VLOOKUP('DATI INPUT'!$F$27,TARIFFE_UD,3,FALSE),DK864*VLOOKUP(DL864,TARIFFE_UD,3,FALSE)),DK864*VLOOKUP(CB864-100,TARIFFE_UND,3,FALSE)),0)</f>
        <v>46.077822723118445</v>
      </c>
      <c r="DR864" s="299">
        <f t="shared" si="187"/>
        <v>99.974447084730087</v>
      </c>
    </row>
    <row r="865" spans="1:122" x14ac:dyDescent="0.25">
      <c r="A865" t="s">
        <v>7532</v>
      </c>
      <c r="B865" t="s">
        <v>7533</v>
      </c>
      <c r="C865" t="s">
        <v>7534</v>
      </c>
      <c r="D865" t="s">
        <v>7535</v>
      </c>
      <c r="E865" t="s">
        <v>268</v>
      </c>
      <c r="F865" t="s">
        <v>156</v>
      </c>
      <c r="G865" t="s">
        <v>7536</v>
      </c>
      <c r="H865" t="s">
        <v>1241</v>
      </c>
      <c r="I865" t="s">
        <v>7537</v>
      </c>
      <c r="J865" t="s">
        <v>156</v>
      </c>
      <c r="K865" t="s">
        <v>7538</v>
      </c>
      <c r="L865" t="s">
        <v>984</v>
      </c>
      <c r="M865" t="s">
        <v>7539</v>
      </c>
      <c r="N865" t="s">
        <v>1192</v>
      </c>
      <c r="O865" t="s">
        <v>1193</v>
      </c>
      <c r="P865" t="s">
        <v>7540</v>
      </c>
      <c r="Q865" t="s">
        <v>269</v>
      </c>
      <c r="R865" t="s">
        <v>268</v>
      </c>
      <c r="S865" t="s">
        <v>268</v>
      </c>
      <c r="T865" t="s">
        <v>268</v>
      </c>
      <c r="U865" t="s">
        <v>268</v>
      </c>
      <c r="V865" t="s">
        <v>268</v>
      </c>
      <c r="W865" t="s">
        <v>7541</v>
      </c>
      <c r="X865" t="s">
        <v>2617</v>
      </c>
      <c r="Y865" t="s">
        <v>276</v>
      </c>
      <c r="Z865" t="s">
        <v>268</v>
      </c>
      <c r="AA865" t="s">
        <v>268</v>
      </c>
      <c r="AB865" t="s">
        <v>268</v>
      </c>
      <c r="AC865" t="s">
        <v>268</v>
      </c>
      <c r="AD865" t="s">
        <v>268</v>
      </c>
      <c r="AE865" t="s">
        <v>287</v>
      </c>
      <c r="AF865" t="s">
        <v>1811</v>
      </c>
      <c r="AG865" t="s">
        <v>875</v>
      </c>
      <c r="AH865" t="s">
        <v>1848</v>
      </c>
      <c r="AI865" t="s">
        <v>4400</v>
      </c>
      <c r="AJ865" t="s">
        <v>268</v>
      </c>
      <c r="AK865" t="s">
        <v>366</v>
      </c>
      <c r="AL865" t="s">
        <v>268</v>
      </c>
      <c r="AM865" t="s">
        <v>405</v>
      </c>
      <c r="AN865" t="s">
        <v>268</v>
      </c>
      <c r="AO865" t="s">
        <v>268</v>
      </c>
      <c r="AP865" t="s">
        <v>268</v>
      </c>
      <c r="AQ865" t="s">
        <v>268</v>
      </c>
      <c r="AR865" t="s">
        <v>268</v>
      </c>
      <c r="AS865" t="s">
        <v>268</v>
      </c>
      <c r="AT865" t="s">
        <v>268</v>
      </c>
      <c r="AU865" t="s">
        <v>268</v>
      </c>
      <c r="AV865" t="s">
        <v>268</v>
      </c>
      <c r="AW865" t="s">
        <v>268</v>
      </c>
      <c r="AX865" t="s">
        <v>268</v>
      </c>
      <c r="AY865" t="s">
        <v>268</v>
      </c>
      <c r="AZ865" t="s">
        <v>268</v>
      </c>
      <c r="BA865" t="s">
        <v>268</v>
      </c>
      <c r="BB865" t="s">
        <v>268</v>
      </c>
      <c r="BC865" t="s">
        <v>268</v>
      </c>
      <c r="BD865" t="s">
        <v>268</v>
      </c>
      <c r="BE865" t="s">
        <v>268</v>
      </c>
      <c r="BF865" t="s">
        <v>268</v>
      </c>
      <c r="BG865" t="s">
        <v>268</v>
      </c>
      <c r="BH865" t="s">
        <v>268</v>
      </c>
      <c r="BI865" t="s">
        <v>268</v>
      </c>
      <c r="BJ865" t="s">
        <v>268</v>
      </c>
      <c r="BK865" t="s">
        <v>268</v>
      </c>
      <c r="BL865" t="s">
        <v>268</v>
      </c>
      <c r="BM865" t="s">
        <v>268</v>
      </c>
      <c r="BN865" t="s">
        <v>268</v>
      </c>
      <c r="BO865" t="s">
        <v>268</v>
      </c>
      <c r="BP865" t="s">
        <v>268</v>
      </c>
      <c r="BQ865" t="s">
        <v>268</v>
      </c>
      <c r="BR865" t="s">
        <v>268</v>
      </c>
      <c r="BS865" t="s">
        <v>268</v>
      </c>
      <c r="BT865" t="s">
        <v>268</v>
      </c>
      <c r="BU865" t="s">
        <v>268</v>
      </c>
      <c r="BV865" t="s">
        <v>268</v>
      </c>
      <c r="BW865" t="s">
        <v>268</v>
      </c>
      <c r="BX865" t="s">
        <v>268</v>
      </c>
      <c r="BY865">
        <v>90</v>
      </c>
      <c r="BZ865">
        <v>90</v>
      </c>
      <c r="CA865" t="s">
        <v>142</v>
      </c>
      <c r="CB865" s="356">
        <v>122</v>
      </c>
      <c r="CC865" t="s">
        <v>876</v>
      </c>
      <c r="CD865" t="s">
        <v>268</v>
      </c>
      <c r="CE865" t="s">
        <v>268</v>
      </c>
      <c r="CF865" t="s">
        <v>268</v>
      </c>
      <c r="CG865" t="s">
        <v>268</v>
      </c>
      <c r="CH865" t="s">
        <v>268</v>
      </c>
      <c r="CI865" t="s">
        <v>268</v>
      </c>
      <c r="CJ865" t="s">
        <v>268</v>
      </c>
      <c r="CK865" t="s">
        <v>268</v>
      </c>
      <c r="CL865" t="s">
        <v>7542</v>
      </c>
      <c r="CM865" t="s">
        <v>11224</v>
      </c>
      <c r="CN865">
        <v>124.45</v>
      </c>
      <c r="CO865" t="s">
        <v>268</v>
      </c>
      <c r="CP865">
        <v>124.45</v>
      </c>
      <c r="CQ865">
        <v>365</v>
      </c>
      <c r="CR865" t="s">
        <v>878</v>
      </c>
      <c r="CS865" t="s">
        <v>11225</v>
      </c>
      <c r="CT865" t="s">
        <v>11226</v>
      </c>
      <c r="CU865" t="s">
        <v>11227</v>
      </c>
      <c r="CV865" t="s">
        <v>268</v>
      </c>
      <c r="CW865" t="s">
        <v>268</v>
      </c>
      <c r="CX865" t="s">
        <v>268</v>
      </c>
      <c r="CY865" t="s">
        <v>268</v>
      </c>
      <c r="CZ865" t="s">
        <v>268</v>
      </c>
      <c r="DA865" t="s">
        <v>268</v>
      </c>
      <c r="DB865" s="429">
        <f t="shared" si="175"/>
        <v>0</v>
      </c>
      <c r="DC865" s="284">
        <f t="shared" si="176"/>
        <v>0</v>
      </c>
      <c r="DD865" s="284">
        <f t="shared" si="177"/>
        <v>0</v>
      </c>
      <c r="DE865" s="284">
        <f t="shared" si="178"/>
        <v>0</v>
      </c>
      <c r="DF865" s="295">
        <f t="shared" si="179"/>
        <v>90</v>
      </c>
      <c r="DG865" s="284">
        <f t="shared" si="180"/>
        <v>0</v>
      </c>
      <c r="DH865" s="284">
        <f t="shared" si="181"/>
        <v>0</v>
      </c>
      <c r="DI865" s="284">
        <f t="shared" si="182"/>
        <v>0</v>
      </c>
      <c r="DJ865" s="284">
        <f t="shared" si="183"/>
        <v>0</v>
      </c>
      <c r="DK865" s="295">
        <f t="shared" si="184"/>
        <v>1</v>
      </c>
      <c r="DL865" s="297" t="str">
        <f t="shared" si="185"/>
        <v>A dispo.</v>
      </c>
      <c r="DM865" s="430">
        <f>IFERROR(IF(CA865="D",IF(DL865="A dispo.",DF865*VLOOKUP('DATI INPUT'!$F$27,TARIFFE_UD,4,FALSE),DF865*VLOOKUP(DL865,TARIFFE_UD,4,FALSE)),DF865*VLOOKUP(CB865-100,TARIFFE_UND,4,FALSE)),0)</f>
        <v>57.04962528108419</v>
      </c>
      <c r="DN865" s="430">
        <f>IFERROR(IF(CA865="D",IF(DL865="A dispo.",DK865*VLOOKUP('DATI INPUT'!$F$27,TARIFFE_UD,5,FALSE),DK865*VLOOKUP(DL865,TARIFFE_UD,5,FALSE)),DK865*VLOOKUP(CB865-100,TARIFFE_UND,5,FALSE)),0)</f>
        <v>67.397800635548478</v>
      </c>
      <c r="DO865" s="431">
        <f t="shared" si="186"/>
        <v>-2.5740833673353336E-3</v>
      </c>
      <c r="DP865" s="299">
        <f>IFERROR(IF(CA865="D",IF(DL865="A dispo.",DF865*VLOOKUP('DATI INPUT'!$F$27,TARIFFE_UD,2,FALSE),DF865*VLOOKUP(DL865,TARIFFE_UD,2,FALSE)),DF865*VLOOKUP(CB865-100,TARIFFE_UND,2,FALSE)),0)</f>
        <v>71.275535890457846</v>
      </c>
      <c r="DQ865" s="299">
        <f>IFERROR(IF(CA865="D",IF(DL865="A dispo.",DK865*VLOOKUP('DATI INPUT'!$F$27,TARIFFE_UD,3,FALSE),DK865*VLOOKUP(DL865,TARIFFE_UD,3,FALSE)),DK865*VLOOKUP(CB865-100,TARIFFE_UND,3,FALSE)),0)</f>
        <v>60.367780403072892</v>
      </c>
      <c r="DR865" s="299">
        <f t="shared" si="187"/>
        <v>131.64331629353075</v>
      </c>
    </row>
    <row r="866" spans="1:122" x14ac:dyDescent="0.25">
      <c r="A866" t="s">
        <v>7548</v>
      </c>
      <c r="B866" t="s">
        <v>7549</v>
      </c>
      <c r="C866" t="s">
        <v>7550</v>
      </c>
      <c r="D866" t="s">
        <v>7551</v>
      </c>
      <c r="E866" t="s">
        <v>268</v>
      </c>
      <c r="F866" t="s">
        <v>156</v>
      </c>
      <c r="G866" t="s">
        <v>7552</v>
      </c>
      <c r="H866" t="s">
        <v>6207</v>
      </c>
      <c r="I866" t="s">
        <v>7553</v>
      </c>
      <c r="J866" t="s">
        <v>156</v>
      </c>
      <c r="K866" t="s">
        <v>7554</v>
      </c>
      <c r="L866" t="s">
        <v>960</v>
      </c>
      <c r="M866" t="s">
        <v>10414</v>
      </c>
      <c r="N866" t="s">
        <v>984</v>
      </c>
      <c r="O866" t="s">
        <v>873</v>
      </c>
      <c r="P866" t="s">
        <v>10365</v>
      </c>
      <c r="Q866" t="s">
        <v>331</v>
      </c>
      <c r="R866" t="s">
        <v>268</v>
      </c>
      <c r="S866" t="s">
        <v>268</v>
      </c>
      <c r="T866" t="s">
        <v>268</v>
      </c>
      <c r="U866" t="s">
        <v>268</v>
      </c>
      <c r="V866" t="s">
        <v>268</v>
      </c>
      <c r="W866" t="s">
        <v>10414</v>
      </c>
      <c r="X866" t="s">
        <v>10365</v>
      </c>
      <c r="Y866" t="s">
        <v>331</v>
      </c>
      <c r="Z866" t="s">
        <v>268</v>
      </c>
      <c r="AA866" t="s">
        <v>268</v>
      </c>
      <c r="AB866" t="s">
        <v>268</v>
      </c>
      <c r="AC866" t="s">
        <v>268</v>
      </c>
      <c r="AD866" t="s">
        <v>268</v>
      </c>
      <c r="AE866" t="s">
        <v>287</v>
      </c>
      <c r="AF866" t="s">
        <v>1811</v>
      </c>
      <c r="AG866" t="s">
        <v>875</v>
      </c>
      <c r="AH866" t="s">
        <v>380</v>
      </c>
      <c r="AI866" t="s">
        <v>786</v>
      </c>
      <c r="AJ866" t="s">
        <v>268</v>
      </c>
      <c r="AK866" t="s">
        <v>410</v>
      </c>
      <c r="AL866" t="s">
        <v>268</v>
      </c>
      <c r="AM866" t="s">
        <v>288</v>
      </c>
      <c r="AN866" t="s">
        <v>268</v>
      </c>
      <c r="AO866" t="s">
        <v>268</v>
      </c>
      <c r="AP866" t="s">
        <v>268</v>
      </c>
      <c r="AQ866" t="s">
        <v>268</v>
      </c>
      <c r="AR866" t="s">
        <v>268</v>
      </c>
      <c r="AS866" t="s">
        <v>268</v>
      </c>
      <c r="AT866" t="s">
        <v>268</v>
      </c>
      <c r="AU866" t="s">
        <v>268</v>
      </c>
      <c r="AV866" t="s">
        <v>268</v>
      </c>
      <c r="AW866" t="s">
        <v>268</v>
      </c>
      <c r="AX866" t="s">
        <v>268</v>
      </c>
      <c r="AY866" t="s">
        <v>268</v>
      </c>
      <c r="AZ866" t="s">
        <v>268</v>
      </c>
      <c r="BA866" t="s">
        <v>268</v>
      </c>
      <c r="BB866" t="s">
        <v>268</v>
      </c>
      <c r="BC866" t="s">
        <v>268</v>
      </c>
      <c r="BD866" t="s">
        <v>268</v>
      </c>
      <c r="BE866" t="s">
        <v>268</v>
      </c>
      <c r="BF866" t="s">
        <v>268</v>
      </c>
      <c r="BG866" t="s">
        <v>268</v>
      </c>
      <c r="BH866" t="s">
        <v>268</v>
      </c>
      <c r="BI866" t="s">
        <v>268</v>
      </c>
      <c r="BJ866" t="s">
        <v>268</v>
      </c>
      <c r="BK866" t="s">
        <v>268</v>
      </c>
      <c r="BL866" t="s">
        <v>268</v>
      </c>
      <c r="BM866" t="s">
        <v>268</v>
      </c>
      <c r="BN866" t="s">
        <v>268</v>
      </c>
      <c r="BO866" t="s">
        <v>268</v>
      </c>
      <c r="BP866" t="s">
        <v>268</v>
      </c>
      <c r="BQ866" t="s">
        <v>268</v>
      </c>
      <c r="BR866" t="s">
        <v>268</v>
      </c>
      <c r="BS866" t="s">
        <v>268</v>
      </c>
      <c r="BT866" t="s">
        <v>268</v>
      </c>
      <c r="BU866" t="s">
        <v>268</v>
      </c>
      <c r="BV866" t="s">
        <v>268</v>
      </c>
      <c r="BW866" t="s">
        <v>268</v>
      </c>
      <c r="BX866" t="s">
        <v>268</v>
      </c>
      <c r="BY866">
        <v>84.28</v>
      </c>
      <c r="BZ866">
        <v>84.28</v>
      </c>
      <c r="CA866" t="s">
        <v>142</v>
      </c>
      <c r="CB866" s="356">
        <v>122</v>
      </c>
      <c r="CC866" t="s">
        <v>876</v>
      </c>
      <c r="CD866" t="s">
        <v>268</v>
      </c>
      <c r="CE866" t="s">
        <v>268</v>
      </c>
      <c r="CF866" s="356">
        <v>2</v>
      </c>
      <c r="CG866" t="s">
        <v>268</v>
      </c>
      <c r="CH866" t="s">
        <v>268</v>
      </c>
      <c r="CI866" t="s">
        <v>268</v>
      </c>
      <c r="CJ866" t="s">
        <v>268</v>
      </c>
      <c r="CK866" t="s">
        <v>268</v>
      </c>
      <c r="CL866" t="s">
        <v>2038</v>
      </c>
      <c r="CM866" t="s">
        <v>11224</v>
      </c>
      <c r="CN866">
        <v>99.92</v>
      </c>
      <c r="CO866" t="s">
        <v>268</v>
      </c>
      <c r="CP866">
        <v>99.92</v>
      </c>
      <c r="CQ866">
        <v>365</v>
      </c>
      <c r="CR866" t="s">
        <v>878</v>
      </c>
      <c r="CS866" t="s">
        <v>11225</v>
      </c>
      <c r="CT866" t="s">
        <v>11226</v>
      </c>
      <c r="CU866" t="s">
        <v>11227</v>
      </c>
      <c r="CV866" t="s">
        <v>268</v>
      </c>
      <c r="CW866" t="s">
        <v>268</v>
      </c>
      <c r="CX866" t="s">
        <v>268</v>
      </c>
      <c r="CY866" t="s">
        <v>268</v>
      </c>
      <c r="CZ866" t="s">
        <v>268</v>
      </c>
      <c r="DA866" t="s">
        <v>268</v>
      </c>
      <c r="DB866" s="429">
        <f t="shared" si="175"/>
        <v>0</v>
      </c>
      <c r="DC866" s="284">
        <f t="shared" si="176"/>
        <v>0</v>
      </c>
      <c r="DD866" s="284">
        <f t="shared" si="177"/>
        <v>0</v>
      </c>
      <c r="DE866" s="284">
        <f t="shared" si="178"/>
        <v>0</v>
      </c>
      <c r="DF866" s="295">
        <f t="shared" si="179"/>
        <v>84.28</v>
      </c>
      <c r="DG866" s="284">
        <f t="shared" si="180"/>
        <v>0</v>
      </c>
      <c r="DH866" s="284">
        <f t="shared" si="181"/>
        <v>0</v>
      </c>
      <c r="DI866" s="284">
        <f t="shared" si="182"/>
        <v>0</v>
      </c>
      <c r="DJ866" s="284">
        <f t="shared" si="183"/>
        <v>0</v>
      </c>
      <c r="DK866" s="295">
        <f t="shared" si="184"/>
        <v>1</v>
      </c>
      <c r="DL866" s="297">
        <f t="shared" si="185"/>
        <v>2</v>
      </c>
      <c r="DM866" s="430">
        <f>IFERROR(IF(CA866="D",IF(DL866="A dispo.",DF866*VLOOKUP('DATI INPUT'!$F$27,TARIFFE_UD,4,FALSE),DF866*VLOOKUP(DL866,TARIFFE_UD,4,FALSE)),DF866*VLOOKUP(CB866-100,TARIFFE_UND,4,FALSE)),0)</f>
        <v>48.477156073209677</v>
      </c>
      <c r="DN866" s="430">
        <f>IFERROR(IF(CA866="D",IF(DL866="A dispo.",DK866*VLOOKUP('DATI INPUT'!$F$27,TARIFFE_UD,5,FALSE),DK866*VLOOKUP(DL866,TARIFFE_UD,5,FALSE)),DK866*VLOOKUP(CB866-100,TARIFFE_UND,5,FALSE)),0)</f>
        <v>51.443731886070836</v>
      </c>
      <c r="DO866" s="431">
        <f t="shared" si="186"/>
        <v>8.8795928051865758E-4</v>
      </c>
      <c r="DP866" s="299">
        <f>IFERROR(IF(CA866="D",IF(DL866="A dispo.",DF866*VLOOKUP('DATI INPUT'!$F$27,TARIFFE_UD,2,FALSE),DF866*VLOOKUP(DL866,TARIFFE_UD,2,FALSE)),DF866*VLOOKUP(CB866-100,TARIFFE_UND,2,FALSE)),0)</f>
        <v>60.565433349288391</v>
      </c>
      <c r="DQ866" s="299">
        <f>IFERROR(IF(CA866="D",IF(DL866="A dispo.",DK866*VLOOKUP('DATI INPUT'!$F$27,TARIFFE_UD,3,FALSE),DK866*VLOOKUP(DL866,TARIFFE_UD,3,FALSE)),DK866*VLOOKUP(CB866-100,TARIFFE_UND,3,FALSE)),0)</f>
        <v>46.077822723118445</v>
      </c>
      <c r="DR866" s="299">
        <f t="shared" si="187"/>
        <v>106.64325607240684</v>
      </c>
    </row>
    <row r="867" spans="1:122" x14ac:dyDescent="0.25">
      <c r="A867" t="s">
        <v>7556</v>
      </c>
      <c r="B867" t="s">
        <v>7549</v>
      </c>
      <c r="C867" t="s">
        <v>7557</v>
      </c>
      <c r="D867" t="s">
        <v>7551</v>
      </c>
      <c r="E867" t="s">
        <v>268</v>
      </c>
      <c r="F867" t="s">
        <v>156</v>
      </c>
      <c r="G867" t="s">
        <v>7552</v>
      </c>
      <c r="H867" t="s">
        <v>6207</v>
      </c>
      <c r="I867" t="s">
        <v>7553</v>
      </c>
      <c r="J867" t="s">
        <v>156</v>
      </c>
      <c r="K867" t="s">
        <v>7554</v>
      </c>
      <c r="L867" t="s">
        <v>960</v>
      </c>
      <c r="M867" t="s">
        <v>10414</v>
      </c>
      <c r="N867" t="s">
        <v>984</v>
      </c>
      <c r="O867" t="s">
        <v>873</v>
      </c>
      <c r="P867" t="s">
        <v>10365</v>
      </c>
      <c r="Q867" t="s">
        <v>331</v>
      </c>
      <c r="R867" t="s">
        <v>268</v>
      </c>
      <c r="S867" t="s">
        <v>268</v>
      </c>
      <c r="T867" t="s">
        <v>268</v>
      </c>
      <c r="U867" t="s">
        <v>268</v>
      </c>
      <c r="V867" t="s">
        <v>268</v>
      </c>
      <c r="W867" t="s">
        <v>10414</v>
      </c>
      <c r="X867" t="s">
        <v>10365</v>
      </c>
      <c r="Y867" t="s">
        <v>331</v>
      </c>
      <c r="Z867" t="s">
        <v>268</v>
      </c>
      <c r="AA867" t="s">
        <v>268</v>
      </c>
      <c r="AB867" t="s">
        <v>268</v>
      </c>
      <c r="AC867" t="s">
        <v>268</v>
      </c>
      <c r="AD867" t="s">
        <v>268</v>
      </c>
      <c r="AE867" t="s">
        <v>287</v>
      </c>
      <c r="AF867" t="s">
        <v>1811</v>
      </c>
      <c r="AG867" t="s">
        <v>875</v>
      </c>
      <c r="AH867" t="s">
        <v>380</v>
      </c>
      <c r="AI867" t="s">
        <v>786</v>
      </c>
      <c r="AJ867" t="s">
        <v>268</v>
      </c>
      <c r="AK867" t="s">
        <v>354</v>
      </c>
      <c r="AL867" t="s">
        <v>268</v>
      </c>
      <c r="AM867" t="s">
        <v>353</v>
      </c>
      <c r="AN867" t="s">
        <v>268</v>
      </c>
      <c r="AO867" t="s">
        <v>268</v>
      </c>
      <c r="AP867" t="s">
        <v>268</v>
      </c>
      <c r="AQ867" t="s">
        <v>268</v>
      </c>
      <c r="AR867" t="s">
        <v>268</v>
      </c>
      <c r="AS867" t="s">
        <v>268</v>
      </c>
      <c r="AT867" t="s">
        <v>268</v>
      </c>
      <c r="AU867" t="s">
        <v>268</v>
      </c>
      <c r="AV867" t="s">
        <v>268</v>
      </c>
      <c r="AW867" t="s">
        <v>268</v>
      </c>
      <c r="AX867" t="s">
        <v>268</v>
      </c>
      <c r="AY867" t="s">
        <v>268</v>
      </c>
      <c r="AZ867" t="s">
        <v>268</v>
      </c>
      <c r="BA867" t="s">
        <v>268</v>
      </c>
      <c r="BB867" t="s">
        <v>268</v>
      </c>
      <c r="BC867" t="s">
        <v>268</v>
      </c>
      <c r="BD867" t="s">
        <v>268</v>
      </c>
      <c r="BE867" t="s">
        <v>268</v>
      </c>
      <c r="BF867" t="s">
        <v>268</v>
      </c>
      <c r="BG867" t="s">
        <v>268</v>
      </c>
      <c r="BH867" t="s">
        <v>268</v>
      </c>
      <c r="BI867" t="s">
        <v>268</v>
      </c>
      <c r="BJ867" t="s">
        <v>268</v>
      </c>
      <c r="BK867" t="s">
        <v>268</v>
      </c>
      <c r="BL867" t="s">
        <v>268</v>
      </c>
      <c r="BM867" t="s">
        <v>268</v>
      </c>
      <c r="BN867" t="s">
        <v>268</v>
      </c>
      <c r="BO867" t="s">
        <v>268</v>
      </c>
      <c r="BP867" t="s">
        <v>268</v>
      </c>
      <c r="BQ867" t="s">
        <v>268</v>
      </c>
      <c r="BR867" t="s">
        <v>268</v>
      </c>
      <c r="BS867" t="s">
        <v>268</v>
      </c>
      <c r="BT867" t="s">
        <v>268</v>
      </c>
      <c r="BU867" t="s">
        <v>268</v>
      </c>
      <c r="BV867" t="s">
        <v>268</v>
      </c>
      <c r="BW867" t="s">
        <v>268</v>
      </c>
      <c r="BX867" t="s">
        <v>268</v>
      </c>
      <c r="BY867">
        <v>15.78</v>
      </c>
      <c r="BZ867">
        <v>15.78</v>
      </c>
      <c r="CA867" t="s">
        <v>142</v>
      </c>
      <c r="CB867" s="356">
        <v>123</v>
      </c>
      <c r="CC867" t="s">
        <v>1817</v>
      </c>
      <c r="CD867" t="s">
        <v>268</v>
      </c>
      <c r="CE867" t="s">
        <v>268</v>
      </c>
      <c r="CF867" s="356">
        <v>2</v>
      </c>
      <c r="CG867" t="s">
        <v>268</v>
      </c>
      <c r="CH867" t="s">
        <v>268</v>
      </c>
      <c r="CI867" t="s">
        <v>268</v>
      </c>
      <c r="CJ867" t="s">
        <v>268</v>
      </c>
      <c r="CK867" t="s">
        <v>268</v>
      </c>
      <c r="CL867" t="s">
        <v>2038</v>
      </c>
      <c r="CM867" t="s">
        <v>11224</v>
      </c>
      <c r="CN867">
        <v>9.08</v>
      </c>
      <c r="CO867" t="s">
        <v>268</v>
      </c>
      <c r="CP867">
        <v>9.08</v>
      </c>
      <c r="CQ867">
        <v>365</v>
      </c>
      <c r="CR867" t="s">
        <v>878</v>
      </c>
      <c r="CS867" t="s">
        <v>11225</v>
      </c>
      <c r="CT867" t="s">
        <v>11226</v>
      </c>
      <c r="CU867" t="s">
        <v>11227</v>
      </c>
      <c r="CV867" t="s">
        <v>268</v>
      </c>
      <c r="CW867" t="s">
        <v>268</v>
      </c>
      <c r="CX867" t="s">
        <v>268</v>
      </c>
      <c r="CY867" t="s">
        <v>268</v>
      </c>
      <c r="CZ867" t="s">
        <v>268</v>
      </c>
      <c r="DA867" t="s">
        <v>268</v>
      </c>
      <c r="DB867" s="429">
        <f t="shared" si="175"/>
        <v>0</v>
      </c>
      <c r="DC867" s="284">
        <f t="shared" si="176"/>
        <v>0</v>
      </c>
      <c r="DD867" s="284">
        <f t="shared" si="177"/>
        <v>0</v>
      </c>
      <c r="DE867" s="284">
        <f t="shared" si="178"/>
        <v>0</v>
      </c>
      <c r="DF867" s="295">
        <f t="shared" si="179"/>
        <v>15.780000000000001</v>
      </c>
      <c r="DG867" s="284">
        <f t="shared" si="180"/>
        <v>1</v>
      </c>
      <c r="DH867" s="284">
        <f t="shared" si="181"/>
        <v>0</v>
      </c>
      <c r="DI867" s="284">
        <f t="shared" si="182"/>
        <v>0</v>
      </c>
      <c r="DJ867" s="284">
        <f t="shared" si="183"/>
        <v>0</v>
      </c>
      <c r="DK867" s="295">
        <f t="shared" si="184"/>
        <v>0</v>
      </c>
      <c r="DL867" s="297">
        <f t="shared" si="185"/>
        <v>2</v>
      </c>
      <c r="DM867" s="430">
        <f>IFERROR(IF(CA867="D",IF(DL867="A dispo.",DF867*VLOOKUP('DATI INPUT'!$F$27,TARIFFE_UD,4,FALSE),DF867*VLOOKUP(DL867,TARIFFE_UD,4,FALSE)),DF867*VLOOKUP(CB867-100,TARIFFE_UND,4,FALSE)),0)</f>
        <v>9.0765249505843464</v>
      </c>
      <c r="DN867" s="430">
        <f>IFERROR(IF(CA867="D",IF(DL867="A dispo.",DK867*VLOOKUP('DATI INPUT'!$F$27,TARIFFE_UD,5,FALSE),DK867*VLOOKUP(DL867,TARIFFE_UD,5,FALSE)),DK867*VLOOKUP(CB867-100,TARIFFE_UND,5,FALSE)),0)</f>
        <v>0</v>
      </c>
      <c r="DO867" s="431">
        <f t="shared" si="186"/>
        <v>-3.475049415653686E-3</v>
      </c>
      <c r="DP867" s="299">
        <f>IFERROR(IF(CA867="D",IF(DL867="A dispo.",DF867*VLOOKUP('DATI INPUT'!$F$27,TARIFFE_UD,2,FALSE),DF867*VLOOKUP(DL867,TARIFFE_UD,2,FALSE)),DF867*VLOOKUP(CB867-100,TARIFFE_UND,2,FALSE)),0)</f>
        <v>11.339849765683091</v>
      </c>
      <c r="DQ867" s="299">
        <f>IFERROR(IF(CA867="D",IF(DL867="A dispo.",DK867*VLOOKUP('DATI INPUT'!$F$27,TARIFFE_UD,3,FALSE),DK867*VLOOKUP(DL867,TARIFFE_UD,3,FALSE)),DK867*VLOOKUP(CB867-100,TARIFFE_UND,3,FALSE)),0)</f>
        <v>0</v>
      </c>
      <c r="DR867" s="299">
        <f t="shared" si="187"/>
        <v>11.339849765683091</v>
      </c>
    </row>
    <row r="868" spans="1:122" x14ac:dyDescent="0.25">
      <c r="A868" t="s">
        <v>7558</v>
      </c>
      <c r="B868" t="s">
        <v>7559</v>
      </c>
      <c r="C868" t="s">
        <v>7560</v>
      </c>
      <c r="D868" t="s">
        <v>7561</v>
      </c>
      <c r="E868" t="s">
        <v>268</v>
      </c>
      <c r="F868" t="s">
        <v>156</v>
      </c>
      <c r="G868" t="s">
        <v>7562</v>
      </c>
      <c r="H868" t="s">
        <v>7563</v>
      </c>
      <c r="I868" t="s">
        <v>7564</v>
      </c>
      <c r="J868" t="s">
        <v>274</v>
      </c>
      <c r="K868" t="s">
        <v>7565</v>
      </c>
      <c r="L868" t="s">
        <v>7566</v>
      </c>
      <c r="M868" t="s">
        <v>7567</v>
      </c>
      <c r="N868" t="s">
        <v>984</v>
      </c>
      <c r="O868" t="s">
        <v>873</v>
      </c>
      <c r="P868" t="s">
        <v>7568</v>
      </c>
      <c r="Q868" t="s">
        <v>268</v>
      </c>
      <c r="R868" t="s">
        <v>268</v>
      </c>
      <c r="S868" t="s">
        <v>268</v>
      </c>
      <c r="T868" t="s">
        <v>268</v>
      </c>
      <c r="U868" t="s">
        <v>268</v>
      </c>
      <c r="V868" t="s">
        <v>268</v>
      </c>
      <c r="W868" t="s">
        <v>7567</v>
      </c>
      <c r="X868" t="s">
        <v>7568</v>
      </c>
      <c r="Y868" t="s">
        <v>268</v>
      </c>
      <c r="Z868" t="s">
        <v>268</v>
      </c>
      <c r="AA868" t="s">
        <v>268</v>
      </c>
      <c r="AB868" t="s">
        <v>268</v>
      </c>
      <c r="AC868" t="s">
        <v>268</v>
      </c>
      <c r="AD868" t="s">
        <v>268</v>
      </c>
      <c r="AE868" t="s">
        <v>287</v>
      </c>
      <c r="AF868" t="s">
        <v>1811</v>
      </c>
      <c r="AG868" t="s">
        <v>875</v>
      </c>
      <c r="AH868" t="s">
        <v>2299</v>
      </c>
      <c r="AI868" t="s">
        <v>1056</v>
      </c>
      <c r="AJ868" t="s">
        <v>268</v>
      </c>
      <c r="AK868" t="s">
        <v>268</v>
      </c>
      <c r="AL868" t="s">
        <v>268</v>
      </c>
      <c r="AM868" t="s">
        <v>268</v>
      </c>
      <c r="AN868" t="s">
        <v>268</v>
      </c>
      <c r="AO868" t="s">
        <v>268</v>
      </c>
      <c r="AP868" t="s">
        <v>268</v>
      </c>
      <c r="AQ868" t="s">
        <v>268</v>
      </c>
      <c r="AR868" t="s">
        <v>268</v>
      </c>
      <c r="AS868" t="s">
        <v>268</v>
      </c>
      <c r="AT868" t="s">
        <v>268</v>
      </c>
      <c r="AU868" t="s">
        <v>268</v>
      </c>
      <c r="AV868" t="s">
        <v>268</v>
      </c>
      <c r="AW868" t="s">
        <v>268</v>
      </c>
      <c r="AX868" t="s">
        <v>268</v>
      </c>
      <c r="AY868" t="s">
        <v>268</v>
      </c>
      <c r="AZ868" t="s">
        <v>268</v>
      </c>
      <c r="BA868" t="s">
        <v>268</v>
      </c>
      <c r="BB868" t="s">
        <v>268</v>
      </c>
      <c r="BC868" t="s">
        <v>268</v>
      </c>
      <c r="BD868" t="s">
        <v>268</v>
      </c>
      <c r="BE868" t="s">
        <v>268</v>
      </c>
      <c r="BF868" t="s">
        <v>268</v>
      </c>
      <c r="BG868" t="s">
        <v>268</v>
      </c>
      <c r="BH868" t="s">
        <v>268</v>
      </c>
      <c r="BI868" t="s">
        <v>268</v>
      </c>
      <c r="BJ868" t="s">
        <v>268</v>
      </c>
      <c r="BK868" t="s">
        <v>268</v>
      </c>
      <c r="BL868" t="s">
        <v>268</v>
      </c>
      <c r="BM868" t="s">
        <v>268</v>
      </c>
      <c r="BN868" t="s">
        <v>268</v>
      </c>
      <c r="BO868" t="s">
        <v>268</v>
      </c>
      <c r="BP868" t="s">
        <v>268</v>
      </c>
      <c r="BQ868" t="s">
        <v>268</v>
      </c>
      <c r="BR868" t="s">
        <v>268</v>
      </c>
      <c r="BS868" t="s">
        <v>268</v>
      </c>
      <c r="BT868" t="s">
        <v>268</v>
      </c>
      <c r="BU868" t="s">
        <v>268</v>
      </c>
      <c r="BV868" t="s">
        <v>268</v>
      </c>
      <c r="BW868" t="s">
        <v>268</v>
      </c>
      <c r="BX868" t="s">
        <v>268</v>
      </c>
      <c r="BY868">
        <v>140</v>
      </c>
      <c r="BZ868">
        <v>140</v>
      </c>
      <c r="CA868" t="s">
        <v>142</v>
      </c>
      <c r="CB868" s="356">
        <v>122</v>
      </c>
      <c r="CC868" t="s">
        <v>876</v>
      </c>
      <c r="CD868" t="s">
        <v>268</v>
      </c>
      <c r="CE868" t="s">
        <v>268</v>
      </c>
      <c r="CF868" s="356">
        <v>1</v>
      </c>
      <c r="CG868" t="s">
        <v>2132</v>
      </c>
      <c r="CH868" t="s">
        <v>268</v>
      </c>
      <c r="CI868" t="s">
        <v>268</v>
      </c>
      <c r="CJ868" t="s">
        <v>268</v>
      </c>
      <c r="CK868" t="s">
        <v>268</v>
      </c>
      <c r="CL868" t="s">
        <v>268</v>
      </c>
      <c r="CM868" t="s">
        <v>11224</v>
      </c>
      <c r="CN868">
        <v>85.95</v>
      </c>
      <c r="CO868">
        <v>-64.47</v>
      </c>
      <c r="CP868">
        <v>21.48</v>
      </c>
      <c r="CQ868">
        <v>365</v>
      </c>
      <c r="CR868" t="s">
        <v>878</v>
      </c>
      <c r="CS868" t="s">
        <v>11225</v>
      </c>
      <c r="CT868" t="s">
        <v>11226</v>
      </c>
      <c r="CU868" t="s">
        <v>11227</v>
      </c>
      <c r="CV868" t="s">
        <v>268</v>
      </c>
      <c r="CW868" t="s">
        <v>268</v>
      </c>
      <c r="CX868" t="s">
        <v>268</v>
      </c>
      <c r="CY868" t="s">
        <v>268</v>
      </c>
      <c r="CZ868" t="s">
        <v>268</v>
      </c>
      <c r="DA868" t="s">
        <v>268</v>
      </c>
      <c r="DB868" s="429">
        <f t="shared" si="175"/>
        <v>0</v>
      </c>
      <c r="DC868" s="284">
        <f t="shared" si="176"/>
        <v>0.75</v>
      </c>
      <c r="DD868" s="284">
        <f t="shared" si="177"/>
        <v>0</v>
      </c>
      <c r="DE868" s="284">
        <f t="shared" si="178"/>
        <v>0</v>
      </c>
      <c r="DF868" s="295">
        <f t="shared" si="179"/>
        <v>35</v>
      </c>
      <c r="DG868" s="284">
        <f t="shared" si="180"/>
        <v>0</v>
      </c>
      <c r="DH868" s="284">
        <f t="shared" si="181"/>
        <v>0.75</v>
      </c>
      <c r="DI868" s="284">
        <f t="shared" si="182"/>
        <v>0</v>
      </c>
      <c r="DJ868" s="284">
        <f t="shared" si="183"/>
        <v>0</v>
      </c>
      <c r="DK868" s="295">
        <f t="shared" si="184"/>
        <v>0.25</v>
      </c>
      <c r="DL868" s="297">
        <f t="shared" si="185"/>
        <v>1</v>
      </c>
      <c r="DM868" s="430">
        <f>IFERROR(IF(CA868="D",IF(DL868="A dispo.",DF868*VLOOKUP('DATI INPUT'!$F$27,TARIFFE_UD,4,FALSE),DF868*VLOOKUP(DL868,TARIFFE_UD,4,FALSE)),DF868*VLOOKUP(CB868-100,TARIFFE_UND,4,FALSE)),0)</f>
        <v>17.255750856624228</v>
      </c>
      <c r="DN868" s="430">
        <f>IFERROR(IF(CA868="D",IF(DL868="A dispo.",DK868*VLOOKUP('DATI INPUT'!$F$27,TARIFFE_UD,5,FALSE),DK868*VLOOKUP(DL868,TARIFFE_UD,5,FALSE)),DK868*VLOOKUP(CB868-100,TARIFFE_UND,5,FALSE)),0)</f>
        <v>4.2327121172083597</v>
      </c>
      <c r="DO868" s="431">
        <f t="shared" si="186"/>
        <v>8.4629738325894266E-3</v>
      </c>
      <c r="DP868" s="299">
        <f>IFERROR(IF(CA868="D",IF(DL868="A dispo.",DF868*VLOOKUP('DATI INPUT'!$F$27,TARIFFE_UD,2,FALSE),DF868*VLOOKUP(DL868,TARIFFE_UD,2,FALSE)),DF868*VLOOKUP(CB868-100,TARIFFE_UND,2,FALSE)),0)</f>
        <v>21.558649744644658</v>
      </c>
      <c r="DQ868" s="299">
        <f>IFERROR(IF(CA868="D",IF(DL868="A dispo.",DK868*VLOOKUP('DATI INPUT'!$F$27,TARIFFE_UD,3,FALSE),DK868*VLOOKUP(DL868,TARIFFE_UD,3,FALSE)),DK868*VLOOKUP(CB868-100,TARIFFE_UND,3,FALSE)),0)</f>
        <v>3.791213262028732</v>
      </c>
      <c r="DR868" s="299">
        <f t="shared" si="187"/>
        <v>25.349863006673388</v>
      </c>
    </row>
    <row r="869" spans="1:122" x14ac:dyDescent="0.25">
      <c r="A869" t="s">
        <v>7569</v>
      </c>
      <c r="B869" t="s">
        <v>1659</v>
      </c>
      <c r="C869" t="s">
        <v>7570</v>
      </c>
      <c r="D869" t="s">
        <v>7571</v>
      </c>
      <c r="E869" t="s">
        <v>268</v>
      </c>
      <c r="F869" t="s">
        <v>156</v>
      </c>
      <c r="G869" t="s">
        <v>7572</v>
      </c>
      <c r="H869" t="s">
        <v>849</v>
      </c>
      <c r="I869" t="s">
        <v>7573</v>
      </c>
      <c r="J869" t="s">
        <v>274</v>
      </c>
      <c r="K869" t="s">
        <v>7574</v>
      </c>
      <c r="L869" t="s">
        <v>984</v>
      </c>
      <c r="M869" t="s">
        <v>4306</v>
      </c>
      <c r="N869" t="s">
        <v>2536</v>
      </c>
      <c r="O869" t="s">
        <v>4307</v>
      </c>
      <c r="P869" t="s">
        <v>4308</v>
      </c>
      <c r="Q869" t="s">
        <v>343</v>
      </c>
      <c r="R869" t="s">
        <v>268</v>
      </c>
      <c r="S869" t="s">
        <v>268</v>
      </c>
      <c r="T869" t="s">
        <v>268</v>
      </c>
      <c r="U869" t="s">
        <v>268</v>
      </c>
      <c r="V869" t="s">
        <v>268</v>
      </c>
      <c r="W869" t="s">
        <v>7575</v>
      </c>
      <c r="X869" t="s">
        <v>613</v>
      </c>
      <c r="Y869" t="s">
        <v>494</v>
      </c>
      <c r="Z869" t="s">
        <v>154</v>
      </c>
      <c r="AA869" t="s">
        <v>268</v>
      </c>
      <c r="AB869" t="s">
        <v>268</v>
      </c>
      <c r="AC869" t="s">
        <v>268</v>
      </c>
      <c r="AD869" t="s">
        <v>268</v>
      </c>
      <c r="AE869" t="s">
        <v>287</v>
      </c>
      <c r="AF869" t="s">
        <v>1811</v>
      </c>
      <c r="AG869" t="s">
        <v>875</v>
      </c>
      <c r="AH869" t="s">
        <v>1848</v>
      </c>
      <c r="AI869" t="s">
        <v>1088</v>
      </c>
      <c r="AJ869" t="s">
        <v>268</v>
      </c>
      <c r="AK869" t="s">
        <v>413</v>
      </c>
      <c r="AL869" t="s">
        <v>268</v>
      </c>
      <c r="AM869" t="s">
        <v>288</v>
      </c>
      <c r="AN869" t="s">
        <v>268</v>
      </c>
      <c r="AO869" t="s">
        <v>268</v>
      </c>
      <c r="AP869" t="s">
        <v>268</v>
      </c>
      <c r="AQ869" t="s">
        <v>268</v>
      </c>
      <c r="AR869" t="s">
        <v>268</v>
      </c>
      <c r="AS869" t="s">
        <v>268</v>
      </c>
      <c r="AT869" t="s">
        <v>268</v>
      </c>
      <c r="AU869" t="s">
        <v>268</v>
      </c>
      <c r="AV869" t="s">
        <v>268</v>
      </c>
      <c r="AW869" t="s">
        <v>268</v>
      </c>
      <c r="AX869" t="s">
        <v>268</v>
      </c>
      <c r="AY869" t="s">
        <v>268</v>
      </c>
      <c r="AZ869" t="s">
        <v>268</v>
      </c>
      <c r="BA869" t="s">
        <v>268</v>
      </c>
      <c r="BB869" t="s">
        <v>268</v>
      </c>
      <c r="BC869" t="s">
        <v>268</v>
      </c>
      <c r="BD869" t="s">
        <v>268</v>
      </c>
      <c r="BE869" t="s">
        <v>268</v>
      </c>
      <c r="BF869" t="s">
        <v>268</v>
      </c>
      <c r="BG869" t="s">
        <v>268</v>
      </c>
      <c r="BH869" t="s">
        <v>268</v>
      </c>
      <c r="BI869" t="s">
        <v>268</v>
      </c>
      <c r="BJ869" t="s">
        <v>268</v>
      </c>
      <c r="BK869" t="s">
        <v>268</v>
      </c>
      <c r="BL869" t="s">
        <v>268</v>
      </c>
      <c r="BM869" t="s">
        <v>268</v>
      </c>
      <c r="BN869" t="s">
        <v>268</v>
      </c>
      <c r="BO869" t="s">
        <v>268</v>
      </c>
      <c r="BP869" t="s">
        <v>268</v>
      </c>
      <c r="BQ869" t="s">
        <v>268</v>
      </c>
      <c r="BR869" t="s">
        <v>268</v>
      </c>
      <c r="BS869" t="s">
        <v>268</v>
      </c>
      <c r="BT869" t="s">
        <v>268</v>
      </c>
      <c r="BU869" t="s">
        <v>268</v>
      </c>
      <c r="BV869" t="s">
        <v>268</v>
      </c>
      <c r="BW869" t="s">
        <v>268</v>
      </c>
      <c r="BX869" t="s">
        <v>268</v>
      </c>
      <c r="BY869">
        <v>40</v>
      </c>
      <c r="BZ869">
        <v>40</v>
      </c>
      <c r="CA869" t="s">
        <v>142</v>
      </c>
      <c r="CB869" s="356">
        <v>122</v>
      </c>
      <c r="CC869" t="s">
        <v>876</v>
      </c>
      <c r="CD869" t="s">
        <v>268</v>
      </c>
      <c r="CE869" t="s">
        <v>268</v>
      </c>
      <c r="CF869" t="s">
        <v>268</v>
      </c>
      <c r="CG869" t="s">
        <v>268</v>
      </c>
      <c r="CH869" t="s">
        <v>268</v>
      </c>
      <c r="CI869" t="s">
        <v>268</v>
      </c>
      <c r="CJ869" t="s">
        <v>268</v>
      </c>
      <c r="CK869" t="s">
        <v>268</v>
      </c>
      <c r="CL869" t="s">
        <v>7576</v>
      </c>
      <c r="CM869" t="s">
        <v>11224</v>
      </c>
      <c r="CN869">
        <v>92.76</v>
      </c>
      <c r="CO869" t="s">
        <v>268</v>
      </c>
      <c r="CP869">
        <v>92.76</v>
      </c>
      <c r="CQ869">
        <v>365</v>
      </c>
      <c r="CR869" t="s">
        <v>878</v>
      </c>
      <c r="CS869" t="s">
        <v>11225</v>
      </c>
      <c r="CT869" t="s">
        <v>11226</v>
      </c>
      <c r="CU869" t="s">
        <v>11227</v>
      </c>
      <c r="CV869" t="s">
        <v>268</v>
      </c>
      <c r="CW869" t="s">
        <v>268</v>
      </c>
      <c r="CX869" t="s">
        <v>268</v>
      </c>
      <c r="CY869" t="s">
        <v>268</v>
      </c>
      <c r="CZ869" t="s">
        <v>268</v>
      </c>
      <c r="DA869" t="s">
        <v>268</v>
      </c>
      <c r="DB869" s="429">
        <f t="shared" si="175"/>
        <v>0</v>
      </c>
      <c r="DC869" s="284">
        <f t="shared" si="176"/>
        <v>0</v>
      </c>
      <c r="DD869" s="284">
        <f t="shared" si="177"/>
        <v>0</v>
      </c>
      <c r="DE869" s="284">
        <f t="shared" si="178"/>
        <v>0</v>
      </c>
      <c r="DF869" s="295">
        <f t="shared" si="179"/>
        <v>40</v>
      </c>
      <c r="DG869" s="284">
        <f t="shared" si="180"/>
        <v>0</v>
      </c>
      <c r="DH869" s="284">
        <f t="shared" si="181"/>
        <v>0</v>
      </c>
      <c r="DI869" s="284">
        <f t="shared" si="182"/>
        <v>0</v>
      </c>
      <c r="DJ869" s="284">
        <f t="shared" si="183"/>
        <v>0</v>
      </c>
      <c r="DK869" s="295">
        <f t="shared" si="184"/>
        <v>1</v>
      </c>
      <c r="DL869" s="297" t="str">
        <f t="shared" si="185"/>
        <v>A dispo.</v>
      </c>
      <c r="DM869" s="430">
        <f>IFERROR(IF(CA869="D",IF(DL869="A dispo.",DF869*VLOOKUP('DATI INPUT'!$F$27,TARIFFE_UD,4,FALSE),DF869*VLOOKUP(DL869,TARIFFE_UD,4,FALSE)),DF869*VLOOKUP(CB869-100,TARIFFE_UND,4,FALSE)),0)</f>
        <v>25.355389013815195</v>
      </c>
      <c r="DN869" s="430">
        <f>IFERROR(IF(CA869="D",IF(DL869="A dispo.",DK869*VLOOKUP('DATI INPUT'!$F$27,TARIFFE_UD,5,FALSE),DK869*VLOOKUP(DL869,TARIFFE_UD,5,FALSE)),DK869*VLOOKUP(CB869-100,TARIFFE_UND,5,FALSE)),0)</f>
        <v>67.397800635548478</v>
      </c>
      <c r="DO869" s="431">
        <f t="shared" si="186"/>
        <v>-6.8103506363286215E-3</v>
      </c>
      <c r="DP869" s="299">
        <f>IFERROR(IF(CA869="D",IF(DL869="A dispo.",DF869*VLOOKUP('DATI INPUT'!$F$27,TARIFFE_UD,2,FALSE),DF869*VLOOKUP(DL869,TARIFFE_UD,2,FALSE)),DF869*VLOOKUP(CB869-100,TARIFFE_UND,2,FALSE)),0)</f>
        <v>31.678015951314595</v>
      </c>
      <c r="DQ869" s="299">
        <f>IFERROR(IF(CA869="D",IF(DL869="A dispo.",DK869*VLOOKUP('DATI INPUT'!$F$27,TARIFFE_UD,3,FALSE),DK869*VLOOKUP(DL869,TARIFFE_UD,3,FALSE)),DK869*VLOOKUP(CB869-100,TARIFFE_UND,3,FALSE)),0)</f>
        <v>60.367780403072892</v>
      </c>
      <c r="DR869" s="299">
        <f t="shared" si="187"/>
        <v>92.045796354387491</v>
      </c>
    </row>
    <row r="870" spans="1:122" x14ac:dyDescent="0.25">
      <c r="A870" t="s">
        <v>7586</v>
      </c>
      <c r="B870" t="s">
        <v>1249</v>
      </c>
      <c r="C870" t="s">
        <v>7587</v>
      </c>
      <c r="D870" t="s">
        <v>7588</v>
      </c>
      <c r="E870" t="s">
        <v>268</v>
      </c>
      <c r="F870" t="s">
        <v>156</v>
      </c>
      <c r="G870" t="s">
        <v>7589</v>
      </c>
      <c r="H870" t="s">
        <v>7590</v>
      </c>
      <c r="I870" t="s">
        <v>365</v>
      </c>
      <c r="J870" t="s">
        <v>274</v>
      </c>
      <c r="K870" t="s">
        <v>7591</v>
      </c>
      <c r="L870" t="s">
        <v>1190</v>
      </c>
      <c r="M870" t="s">
        <v>7592</v>
      </c>
      <c r="N870" t="s">
        <v>7593</v>
      </c>
      <c r="O870" t="s">
        <v>1141</v>
      </c>
      <c r="P870" t="s">
        <v>7594</v>
      </c>
      <c r="Q870" t="s">
        <v>386</v>
      </c>
      <c r="R870" t="s">
        <v>268</v>
      </c>
      <c r="S870" t="s">
        <v>268</v>
      </c>
      <c r="T870" t="s">
        <v>268</v>
      </c>
      <c r="U870" t="s">
        <v>268</v>
      </c>
      <c r="V870" t="s">
        <v>268</v>
      </c>
      <c r="W870" t="s">
        <v>1747</v>
      </c>
      <c r="X870" t="s">
        <v>613</v>
      </c>
      <c r="Y870" t="s">
        <v>497</v>
      </c>
      <c r="Z870" t="s">
        <v>268</v>
      </c>
      <c r="AA870" t="s">
        <v>268</v>
      </c>
      <c r="AB870" t="s">
        <v>268</v>
      </c>
      <c r="AC870" t="s">
        <v>268</v>
      </c>
      <c r="AD870" t="s">
        <v>268</v>
      </c>
      <c r="AE870" t="s">
        <v>287</v>
      </c>
      <c r="AF870" t="s">
        <v>1811</v>
      </c>
      <c r="AG870" t="s">
        <v>875</v>
      </c>
      <c r="AH870" t="s">
        <v>1848</v>
      </c>
      <c r="AI870" t="s">
        <v>7595</v>
      </c>
      <c r="AJ870" t="s">
        <v>268</v>
      </c>
      <c r="AK870" t="s">
        <v>377</v>
      </c>
      <c r="AL870" t="s">
        <v>268</v>
      </c>
      <c r="AM870" t="s">
        <v>268</v>
      </c>
      <c r="AN870" t="s">
        <v>268</v>
      </c>
      <c r="AO870" t="s">
        <v>268</v>
      </c>
      <c r="AP870" t="s">
        <v>268</v>
      </c>
      <c r="AQ870" t="s">
        <v>268</v>
      </c>
      <c r="AR870" t="s">
        <v>268</v>
      </c>
      <c r="AS870" t="s">
        <v>268</v>
      </c>
      <c r="AT870" t="s">
        <v>268</v>
      </c>
      <c r="AU870" t="s">
        <v>268</v>
      </c>
      <c r="AV870" t="s">
        <v>268</v>
      </c>
      <c r="AW870" t="s">
        <v>268</v>
      </c>
      <c r="AX870" t="s">
        <v>268</v>
      </c>
      <c r="AY870" t="s">
        <v>268</v>
      </c>
      <c r="AZ870" t="s">
        <v>268</v>
      </c>
      <c r="BA870" t="s">
        <v>268</v>
      </c>
      <c r="BB870" t="s">
        <v>268</v>
      </c>
      <c r="BC870" t="s">
        <v>268</v>
      </c>
      <c r="BD870" t="s">
        <v>268</v>
      </c>
      <c r="BE870" t="s">
        <v>268</v>
      </c>
      <c r="BF870" t="s">
        <v>268</v>
      </c>
      <c r="BG870" t="s">
        <v>268</v>
      </c>
      <c r="BH870" t="s">
        <v>268</v>
      </c>
      <c r="BI870" t="s">
        <v>268</v>
      </c>
      <c r="BJ870" t="s">
        <v>268</v>
      </c>
      <c r="BK870" t="s">
        <v>268</v>
      </c>
      <c r="BL870" t="s">
        <v>268</v>
      </c>
      <c r="BM870" t="s">
        <v>268</v>
      </c>
      <c r="BN870" t="s">
        <v>268</v>
      </c>
      <c r="BO870" t="s">
        <v>268</v>
      </c>
      <c r="BP870" t="s">
        <v>268</v>
      </c>
      <c r="BQ870" t="s">
        <v>268</v>
      </c>
      <c r="BR870" t="s">
        <v>268</v>
      </c>
      <c r="BS870" t="s">
        <v>268</v>
      </c>
      <c r="BT870" t="s">
        <v>268</v>
      </c>
      <c r="BU870" t="s">
        <v>268</v>
      </c>
      <c r="BV870" t="s">
        <v>268</v>
      </c>
      <c r="BW870" t="s">
        <v>268</v>
      </c>
      <c r="BX870" t="s">
        <v>268</v>
      </c>
      <c r="BY870">
        <v>120.76</v>
      </c>
      <c r="BZ870">
        <v>120.76</v>
      </c>
      <c r="CA870" t="s">
        <v>142</v>
      </c>
      <c r="CB870" s="356">
        <v>122</v>
      </c>
      <c r="CC870" t="s">
        <v>876</v>
      </c>
      <c r="CD870" t="s">
        <v>268</v>
      </c>
      <c r="CE870" t="s">
        <v>268</v>
      </c>
      <c r="CF870" t="s">
        <v>268</v>
      </c>
      <c r="CG870" t="s">
        <v>268</v>
      </c>
      <c r="CH870" t="s">
        <v>268</v>
      </c>
      <c r="CI870" t="s">
        <v>268</v>
      </c>
      <c r="CJ870" t="s">
        <v>268</v>
      </c>
      <c r="CK870" t="s">
        <v>268</v>
      </c>
      <c r="CL870" t="s">
        <v>7596</v>
      </c>
      <c r="CM870" t="s">
        <v>11224</v>
      </c>
      <c r="CN870">
        <v>143.94999999999999</v>
      </c>
      <c r="CO870" t="s">
        <v>268</v>
      </c>
      <c r="CP870">
        <v>143.94999999999999</v>
      </c>
      <c r="CQ870">
        <v>365</v>
      </c>
      <c r="CR870" t="s">
        <v>878</v>
      </c>
      <c r="CS870" t="s">
        <v>11225</v>
      </c>
      <c r="CT870" t="s">
        <v>11226</v>
      </c>
      <c r="CU870" t="s">
        <v>11227</v>
      </c>
      <c r="CV870" t="s">
        <v>268</v>
      </c>
      <c r="CW870" t="s">
        <v>268</v>
      </c>
      <c r="CX870" t="s">
        <v>268</v>
      </c>
      <c r="CY870" t="s">
        <v>268</v>
      </c>
      <c r="CZ870" t="s">
        <v>268</v>
      </c>
      <c r="DA870" t="s">
        <v>268</v>
      </c>
      <c r="DB870" s="429">
        <f t="shared" si="175"/>
        <v>0</v>
      </c>
      <c r="DC870" s="284">
        <f t="shared" si="176"/>
        <v>0</v>
      </c>
      <c r="DD870" s="284">
        <f t="shared" si="177"/>
        <v>0</v>
      </c>
      <c r="DE870" s="284">
        <f t="shared" si="178"/>
        <v>0</v>
      </c>
      <c r="DF870" s="295">
        <f t="shared" si="179"/>
        <v>120.76000000000002</v>
      </c>
      <c r="DG870" s="284">
        <f t="shared" si="180"/>
        <v>0</v>
      </c>
      <c r="DH870" s="284">
        <f t="shared" si="181"/>
        <v>0</v>
      </c>
      <c r="DI870" s="284">
        <f t="shared" si="182"/>
        <v>0</v>
      </c>
      <c r="DJ870" s="284">
        <f t="shared" si="183"/>
        <v>0</v>
      </c>
      <c r="DK870" s="295">
        <f t="shared" si="184"/>
        <v>1</v>
      </c>
      <c r="DL870" s="297" t="str">
        <f t="shared" si="185"/>
        <v>A dispo.</v>
      </c>
      <c r="DM870" s="430">
        <f>IFERROR(IF(CA870="D",IF(DL870="A dispo.",DF870*VLOOKUP('DATI INPUT'!$F$27,TARIFFE_UD,4,FALSE),DF870*VLOOKUP(DL870,TARIFFE_UD,4,FALSE)),DF870*VLOOKUP(CB870-100,TARIFFE_UND,4,FALSE)),0)</f>
        <v>76.547919432708085</v>
      </c>
      <c r="DN870" s="430">
        <f>IFERROR(IF(CA870="D",IF(DL870="A dispo.",DK870*VLOOKUP('DATI INPUT'!$F$27,TARIFFE_UD,5,FALSE),DK870*VLOOKUP(DL870,TARIFFE_UD,5,FALSE)),DK870*VLOOKUP(CB870-100,TARIFFE_UND,5,FALSE)),0)</f>
        <v>67.397800635548478</v>
      </c>
      <c r="DO870" s="431">
        <f t="shared" si="186"/>
        <v>-4.2799317434401019E-3</v>
      </c>
      <c r="DP870" s="299">
        <f>IFERROR(IF(CA870="D",IF(DL870="A dispo.",DF870*VLOOKUP('DATI INPUT'!$F$27,TARIFFE_UD,2,FALSE),DF870*VLOOKUP(DL870,TARIFFE_UD,2,FALSE)),DF870*VLOOKUP(CB870-100,TARIFFE_UND,2,FALSE)),0)</f>
        <v>95.635930157018777</v>
      </c>
      <c r="DQ870" s="299">
        <f>IFERROR(IF(CA870="D",IF(DL870="A dispo.",DK870*VLOOKUP('DATI INPUT'!$F$27,TARIFFE_UD,3,FALSE),DK870*VLOOKUP(DL870,TARIFFE_UD,3,FALSE)),DK870*VLOOKUP(CB870-100,TARIFFE_UND,3,FALSE)),0)</f>
        <v>60.367780403072892</v>
      </c>
      <c r="DR870" s="299">
        <f t="shared" si="187"/>
        <v>156.00371056009166</v>
      </c>
    </row>
    <row r="871" spans="1:122" x14ac:dyDescent="0.25">
      <c r="A871" t="s">
        <v>7597</v>
      </c>
      <c r="B871" t="s">
        <v>7598</v>
      </c>
      <c r="C871" t="s">
        <v>822</v>
      </c>
      <c r="D871" t="s">
        <v>7599</v>
      </c>
      <c r="E871" t="s">
        <v>268</v>
      </c>
      <c r="F871" t="s">
        <v>156</v>
      </c>
      <c r="G871" t="s">
        <v>7600</v>
      </c>
      <c r="H871" t="s">
        <v>1237</v>
      </c>
      <c r="I871" t="s">
        <v>453</v>
      </c>
      <c r="J871" t="s">
        <v>274</v>
      </c>
      <c r="K871" t="s">
        <v>1592</v>
      </c>
      <c r="L871" t="s">
        <v>1195</v>
      </c>
      <c r="M871" t="s">
        <v>7601</v>
      </c>
      <c r="N871" t="s">
        <v>984</v>
      </c>
      <c r="O871" t="s">
        <v>873</v>
      </c>
      <c r="P871" t="s">
        <v>1934</v>
      </c>
      <c r="Q871" t="s">
        <v>502</v>
      </c>
      <c r="R871" t="s">
        <v>268</v>
      </c>
      <c r="S871" t="s">
        <v>268</v>
      </c>
      <c r="T871" t="s">
        <v>268</v>
      </c>
      <c r="U871" t="s">
        <v>268</v>
      </c>
      <c r="V871" t="s">
        <v>268</v>
      </c>
      <c r="W871" t="s">
        <v>7601</v>
      </c>
      <c r="X871" t="s">
        <v>1934</v>
      </c>
      <c r="Y871" t="s">
        <v>502</v>
      </c>
      <c r="Z871" t="s">
        <v>268</v>
      </c>
      <c r="AA871" t="s">
        <v>268</v>
      </c>
      <c r="AB871" t="s">
        <v>268</v>
      </c>
      <c r="AC871" t="s">
        <v>268</v>
      </c>
      <c r="AD871" t="s">
        <v>268</v>
      </c>
      <c r="AE871" t="s">
        <v>287</v>
      </c>
      <c r="AF871" t="s">
        <v>1811</v>
      </c>
      <c r="AG871" t="s">
        <v>875</v>
      </c>
      <c r="AH871" t="s">
        <v>1935</v>
      </c>
      <c r="AI871" t="s">
        <v>4309</v>
      </c>
      <c r="AJ871" t="s">
        <v>268</v>
      </c>
      <c r="AK871" t="s">
        <v>396</v>
      </c>
      <c r="AL871" t="s">
        <v>268</v>
      </c>
      <c r="AM871" t="s">
        <v>355</v>
      </c>
      <c r="AN871" t="s">
        <v>268</v>
      </c>
      <c r="AO871" t="s">
        <v>268</v>
      </c>
      <c r="AP871" t="s">
        <v>268</v>
      </c>
      <c r="AQ871" t="s">
        <v>268</v>
      </c>
      <c r="AR871" t="s">
        <v>268</v>
      </c>
      <c r="AS871" t="s">
        <v>268</v>
      </c>
      <c r="AT871" t="s">
        <v>268</v>
      </c>
      <c r="AU871" t="s">
        <v>268</v>
      </c>
      <c r="AV871" t="s">
        <v>268</v>
      </c>
      <c r="AW871" t="s">
        <v>268</v>
      </c>
      <c r="AX871" t="s">
        <v>268</v>
      </c>
      <c r="AY871" t="s">
        <v>268</v>
      </c>
      <c r="AZ871" t="s">
        <v>268</v>
      </c>
      <c r="BA871" t="s">
        <v>268</v>
      </c>
      <c r="BB871" t="s">
        <v>268</v>
      </c>
      <c r="BC871" t="s">
        <v>268</v>
      </c>
      <c r="BD871" t="s">
        <v>268</v>
      </c>
      <c r="BE871" t="s">
        <v>268</v>
      </c>
      <c r="BF871" t="s">
        <v>268</v>
      </c>
      <c r="BG871" t="s">
        <v>268</v>
      </c>
      <c r="BH871" t="s">
        <v>268</v>
      </c>
      <c r="BI871" t="s">
        <v>268</v>
      </c>
      <c r="BJ871" t="s">
        <v>268</v>
      </c>
      <c r="BK871" t="s">
        <v>268</v>
      </c>
      <c r="BL871" t="s">
        <v>268</v>
      </c>
      <c r="BM871" t="s">
        <v>268</v>
      </c>
      <c r="BN871" t="s">
        <v>268</v>
      </c>
      <c r="BO871" t="s">
        <v>268</v>
      </c>
      <c r="BP871" t="s">
        <v>268</v>
      </c>
      <c r="BQ871" t="s">
        <v>268</v>
      </c>
      <c r="BR871" t="s">
        <v>268</v>
      </c>
      <c r="BS871" t="s">
        <v>268</v>
      </c>
      <c r="BT871" t="s">
        <v>268</v>
      </c>
      <c r="BU871" t="s">
        <v>268</v>
      </c>
      <c r="BV871" t="s">
        <v>268</v>
      </c>
      <c r="BW871" t="s">
        <v>268</v>
      </c>
      <c r="BX871" t="s">
        <v>268</v>
      </c>
      <c r="BY871">
        <v>135</v>
      </c>
      <c r="BZ871">
        <v>135</v>
      </c>
      <c r="CA871" t="s">
        <v>142</v>
      </c>
      <c r="CB871" s="356">
        <v>122</v>
      </c>
      <c r="CC871" t="s">
        <v>876</v>
      </c>
      <c r="CD871" t="s">
        <v>268</v>
      </c>
      <c r="CE871" t="s">
        <v>268</v>
      </c>
      <c r="CF871" s="356">
        <v>3</v>
      </c>
      <c r="CG871" t="s">
        <v>268</v>
      </c>
      <c r="CH871" t="s">
        <v>268</v>
      </c>
      <c r="CI871" t="s">
        <v>268</v>
      </c>
      <c r="CJ871" t="s">
        <v>268</v>
      </c>
      <c r="CK871" t="s">
        <v>268</v>
      </c>
      <c r="CL871" t="s">
        <v>268</v>
      </c>
      <c r="CM871" t="s">
        <v>11224</v>
      </c>
      <c r="CN871">
        <v>152.97</v>
      </c>
      <c r="CO871" t="s">
        <v>268</v>
      </c>
      <c r="CP871">
        <v>152.97</v>
      </c>
      <c r="CQ871">
        <v>365</v>
      </c>
      <c r="CR871" t="s">
        <v>878</v>
      </c>
      <c r="CS871" t="s">
        <v>11225</v>
      </c>
      <c r="CT871" t="s">
        <v>11226</v>
      </c>
      <c r="CU871" t="s">
        <v>11227</v>
      </c>
      <c r="CV871" t="s">
        <v>268</v>
      </c>
      <c r="CW871" t="s">
        <v>268</v>
      </c>
      <c r="CX871" t="s">
        <v>268</v>
      </c>
      <c r="CY871" t="s">
        <v>268</v>
      </c>
      <c r="CZ871" t="s">
        <v>268</v>
      </c>
      <c r="DA871" t="s">
        <v>268</v>
      </c>
      <c r="DB871" s="429">
        <f t="shared" si="175"/>
        <v>0</v>
      </c>
      <c r="DC871" s="284">
        <f t="shared" si="176"/>
        <v>0</v>
      </c>
      <c r="DD871" s="284">
        <f t="shared" si="177"/>
        <v>0</v>
      </c>
      <c r="DE871" s="284">
        <f t="shared" si="178"/>
        <v>0</v>
      </c>
      <c r="DF871" s="295">
        <f t="shared" si="179"/>
        <v>135</v>
      </c>
      <c r="DG871" s="284">
        <f t="shared" si="180"/>
        <v>0</v>
      </c>
      <c r="DH871" s="284">
        <f t="shared" si="181"/>
        <v>0</v>
      </c>
      <c r="DI871" s="284">
        <f t="shared" si="182"/>
        <v>0</v>
      </c>
      <c r="DJ871" s="284">
        <f t="shared" si="183"/>
        <v>0</v>
      </c>
      <c r="DK871" s="295">
        <f t="shared" si="184"/>
        <v>1</v>
      </c>
      <c r="DL871" s="297">
        <f t="shared" si="185"/>
        <v>3</v>
      </c>
      <c r="DM871" s="430">
        <f>IFERROR(IF(CA871="D",IF(DL871="A dispo.",DF871*VLOOKUP('DATI INPUT'!$F$27,TARIFFE_UD,4,FALSE),DF871*VLOOKUP(DL871,TARIFFE_UD,4,FALSE)),DF871*VLOOKUP(CB871-100,TARIFFE_UND,4,FALSE)),0)</f>
        <v>85.574437921626284</v>
      </c>
      <c r="DN871" s="430">
        <f>IFERROR(IF(CA871="D",IF(DL871="A dispo.",DK871*VLOOKUP('DATI INPUT'!$F$27,TARIFFE_UD,5,FALSE),DK871*VLOOKUP(DL871,TARIFFE_UD,5,FALSE)),DK871*VLOOKUP(CB871-100,TARIFFE_UND,5,FALSE)),0)</f>
        <v>67.397800635548478</v>
      </c>
      <c r="DO871" s="431">
        <f t="shared" si="186"/>
        <v>2.2385571747634003E-3</v>
      </c>
      <c r="DP871" s="299">
        <f>IFERROR(IF(CA871="D",IF(DL871="A dispo.",DF871*VLOOKUP('DATI INPUT'!$F$27,TARIFFE_UD,2,FALSE),DF871*VLOOKUP(DL871,TARIFFE_UD,2,FALSE)),DF871*VLOOKUP(CB871-100,TARIFFE_UND,2,FALSE)),0)</f>
        <v>106.91330383568676</v>
      </c>
      <c r="DQ871" s="299">
        <f>IFERROR(IF(CA871="D",IF(DL871="A dispo.",DK871*VLOOKUP('DATI INPUT'!$F$27,TARIFFE_UD,3,FALSE),DK871*VLOOKUP(DL871,TARIFFE_UD,3,FALSE)),DK871*VLOOKUP(CB871-100,TARIFFE_UND,3,FALSE)),0)</f>
        <v>60.367780403072892</v>
      </c>
      <c r="DR871" s="299">
        <f t="shared" si="187"/>
        <v>167.28108423875966</v>
      </c>
    </row>
    <row r="872" spans="1:122" x14ac:dyDescent="0.25">
      <c r="A872" t="s">
        <v>7602</v>
      </c>
      <c r="B872" t="s">
        <v>7598</v>
      </c>
      <c r="C872" t="s">
        <v>7603</v>
      </c>
      <c r="D872" t="s">
        <v>7599</v>
      </c>
      <c r="E872" t="s">
        <v>268</v>
      </c>
      <c r="F872" t="s">
        <v>156</v>
      </c>
      <c r="G872" t="s">
        <v>7600</v>
      </c>
      <c r="H872" t="s">
        <v>1237</v>
      </c>
      <c r="I872" t="s">
        <v>453</v>
      </c>
      <c r="J872" t="s">
        <v>274</v>
      </c>
      <c r="K872" t="s">
        <v>1592</v>
      </c>
      <c r="L872" t="s">
        <v>1195</v>
      </c>
      <c r="M872" t="s">
        <v>7601</v>
      </c>
      <c r="N872" t="s">
        <v>984</v>
      </c>
      <c r="O872" t="s">
        <v>873</v>
      </c>
      <c r="P872" t="s">
        <v>1934</v>
      </c>
      <c r="Q872" t="s">
        <v>502</v>
      </c>
      <c r="R872" t="s">
        <v>268</v>
      </c>
      <c r="S872" t="s">
        <v>268</v>
      </c>
      <c r="T872" t="s">
        <v>268</v>
      </c>
      <c r="U872" t="s">
        <v>268</v>
      </c>
      <c r="V872" t="s">
        <v>268</v>
      </c>
      <c r="W872" t="s">
        <v>7601</v>
      </c>
      <c r="X872" t="s">
        <v>1934</v>
      </c>
      <c r="Y872" t="s">
        <v>502</v>
      </c>
      <c r="Z872" t="s">
        <v>268</v>
      </c>
      <c r="AA872" t="s">
        <v>268</v>
      </c>
      <c r="AB872" t="s">
        <v>268</v>
      </c>
      <c r="AC872" t="s">
        <v>268</v>
      </c>
      <c r="AD872" t="s">
        <v>268</v>
      </c>
      <c r="AE872" t="s">
        <v>287</v>
      </c>
      <c r="AF872" t="s">
        <v>1811</v>
      </c>
      <c r="AG872" t="s">
        <v>875</v>
      </c>
      <c r="AH872" t="s">
        <v>1935</v>
      </c>
      <c r="AI872" t="s">
        <v>4309</v>
      </c>
      <c r="AJ872" t="s">
        <v>268</v>
      </c>
      <c r="AK872" t="s">
        <v>377</v>
      </c>
      <c r="AL872" t="s">
        <v>268</v>
      </c>
      <c r="AM872" t="s">
        <v>353</v>
      </c>
      <c r="AN872" t="s">
        <v>268</v>
      </c>
      <c r="AO872" t="s">
        <v>268</v>
      </c>
      <c r="AP872" t="s">
        <v>268</v>
      </c>
      <c r="AQ872" t="s">
        <v>268</v>
      </c>
      <c r="AR872" t="s">
        <v>268</v>
      </c>
      <c r="AS872" t="s">
        <v>268</v>
      </c>
      <c r="AT872" t="s">
        <v>268</v>
      </c>
      <c r="AU872" t="s">
        <v>268</v>
      </c>
      <c r="AV872" t="s">
        <v>268</v>
      </c>
      <c r="AW872" t="s">
        <v>268</v>
      </c>
      <c r="AX872" t="s">
        <v>268</v>
      </c>
      <c r="AY872" t="s">
        <v>268</v>
      </c>
      <c r="AZ872" t="s">
        <v>268</v>
      </c>
      <c r="BA872" t="s">
        <v>268</v>
      </c>
      <c r="BB872" t="s">
        <v>268</v>
      </c>
      <c r="BC872" t="s">
        <v>268</v>
      </c>
      <c r="BD872" t="s">
        <v>268</v>
      </c>
      <c r="BE872" t="s">
        <v>268</v>
      </c>
      <c r="BF872" t="s">
        <v>268</v>
      </c>
      <c r="BG872" t="s">
        <v>268</v>
      </c>
      <c r="BH872" t="s">
        <v>268</v>
      </c>
      <c r="BI872" t="s">
        <v>268</v>
      </c>
      <c r="BJ872" t="s">
        <v>268</v>
      </c>
      <c r="BK872" t="s">
        <v>268</v>
      </c>
      <c r="BL872" t="s">
        <v>268</v>
      </c>
      <c r="BM872" t="s">
        <v>268</v>
      </c>
      <c r="BN872" t="s">
        <v>268</v>
      </c>
      <c r="BO872" t="s">
        <v>268</v>
      </c>
      <c r="BP872" t="s">
        <v>268</v>
      </c>
      <c r="BQ872" t="s">
        <v>268</v>
      </c>
      <c r="BR872" t="s">
        <v>268</v>
      </c>
      <c r="BS872" t="s">
        <v>268</v>
      </c>
      <c r="BT872" t="s">
        <v>268</v>
      </c>
      <c r="BU872" t="s">
        <v>268</v>
      </c>
      <c r="BV872" t="s">
        <v>268</v>
      </c>
      <c r="BW872" t="s">
        <v>268</v>
      </c>
      <c r="BX872" t="s">
        <v>268</v>
      </c>
      <c r="BY872">
        <v>47.75</v>
      </c>
      <c r="BZ872">
        <v>47.75</v>
      </c>
      <c r="CA872" t="s">
        <v>142</v>
      </c>
      <c r="CB872" s="356">
        <v>123</v>
      </c>
      <c r="CC872" t="s">
        <v>1817</v>
      </c>
      <c r="CD872" t="s">
        <v>268</v>
      </c>
      <c r="CE872" t="s">
        <v>268</v>
      </c>
      <c r="CF872" s="356">
        <v>3</v>
      </c>
      <c r="CG872" t="s">
        <v>268</v>
      </c>
      <c r="CH872" t="s">
        <v>268</v>
      </c>
      <c r="CI872" t="s">
        <v>268</v>
      </c>
      <c r="CJ872" t="s">
        <v>268</v>
      </c>
      <c r="CK872" t="s">
        <v>268</v>
      </c>
      <c r="CL872" t="s">
        <v>268</v>
      </c>
      <c r="CM872" t="s">
        <v>11224</v>
      </c>
      <c r="CN872">
        <v>30.27</v>
      </c>
      <c r="CO872" t="s">
        <v>268</v>
      </c>
      <c r="CP872">
        <v>30.27</v>
      </c>
      <c r="CQ872">
        <v>365</v>
      </c>
      <c r="CR872" t="s">
        <v>878</v>
      </c>
      <c r="CS872" t="s">
        <v>11225</v>
      </c>
      <c r="CT872" t="s">
        <v>11226</v>
      </c>
      <c r="CU872" t="s">
        <v>11227</v>
      </c>
      <c r="CV872" t="s">
        <v>268</v>
      </c>
      <c r="CW872" t="s">
        <v>268</v>
      </c>
      <c r="CX872" t="s">
        <v>268</v>
      </c>
      <c r="CY872" t="s">
        <v>268</v>
      </c>
      <c r="CZ872" t="s">
        <v>268</v>
      </c>
      <c r="DA872" t="s">
        <v>268</v>
      </c>
      <c r="DB872" s="429">
        <f t="shared" si="175"/>
        <v>0</v>
      </c>
      <c r="DC872" s="284">
        <f t="shared" si="176"/>
        <v>0</v>
      </c>
      <c r="DD872" s="284">
        <f t="shared" si="177"/>
        <v>0</v>
      </c>
      <c r="DE872" s="284">
        <f t="shared" si="178"/>
        <v>0</v>
      </c>
      <c r="DF872" s="295">
        <f t="shared" si="179"/>
        <v>47.749999999999993</v>
      </c>
      <c r="DG872" s="284">
        <f t="shared" si="180"/>
        <v>1</v>
      </c>
      <c r="DH872" s="284">
        <f t="shared" si="181"/>
        <v>0</v>
      </c>
      <c r="DI872" s="284">
        <f t="shared" si="182"/>
        <v>0</v>
      </c>
      <c r="DJ872" s="284">
        <f t="shared" si="183"/>
        <v>0</v>
      </c>
      <c r="DK872" s="295">
        <f t="shared" si="184"/>
        <v>0</v>
      </c>
      <c r="DL872" s="297">
        <f t="shared" si="185"/>
        <v>3</v>
      </c>
      <c r="DM872" s="430">
        <f>IFERROR(IF(CA872="D",IF(DL872="A dispo.",DF872*VLOOKUP('DATI INPUT'!$F$27,TARIFFE_UD,4,FALSE),DF872*VLOOKUP(DL872,TARIFFE_UD,4,FALSE)),DF872*VLOOKUP(CB872-100,TARIFFE_UND,4,FALSE)),0)</f>
        <v>30.267995635241885</v>
      </c>
      <c r="DN872" s="430">
        <f>IFERROR(IF(CA872="D",IF(DL872="A dispo.",DK872*VLOOKUP('DATI INPUT'!$F$27,TARIFFE_UD,5,FALSE),DK872*VLOOKUP(DL872,TARIFFE_UD,5,FALSE)),DK872*VLOOKUP(CB872-100,TARIFFE_UND,5,FALSE)),0)</f>
        <v>0</v>
      </c>
      <c r="DO872" s="431">
        <f t="shared" si="186"/>
        <v>-2.0043647581147184E-3</v>
      </c>
      <c r="DP872" s="299">
        <f>IFERROR(IF(CA872="D",IF(DL872="A dispo.",DF872*VLOOKUP('DATI INPUT'!$F$27,TARIFFE_UD,2,FALSE),DF872*VLOOKUP(DL872,TARIFFE_UD,2,FALSE)),DF872*VLOOKUP(CB872-100,TARIFFE_UND,2,FALSE)),0)</f>
        <v>37.815631541881793</v>
      </c>
      <c r="DQ872" s="299">
        <f>IFERROR(IF(CA872="D",IF(DL872="A dispo.",DK872*VLOOKUP('DATI INPUT'!$F$27,TARIFFE_UD,3,FALSE),DK872*VLOOKUP(DL872,TARIFFE_UD,3,FALSE)),DK872*VLOOKUP(CB872-100,TARIFFE_UND,3,FALSE)),0)</f>
        <v>0</v>
      </c>
      <c r="DR872" s="299">
        <f t="shared" si="187"/>
        <v>37.815631541881793</v>
      </c>
    </row>
    <row r="873" spans="1:122" x14ac:dyDescent="0.25">
      <c r="A873" t="s">
        <v>7604</v>
      </c>
      <c r="B873" t="s">
        <v>7605</v>
      </c>
      <c r="C873" t="s">
        <v>7606</v>
      </c>
      <c r="D873" t="s">
        <v>7607</v>
      </c>
      <c r="E873" t="s">
        <v>268</v>
      </c>
      <c r="F873" t="s">
        <v>156</v>
      </c>
      <c r="G873" t="s">
        <v>7608</v>
      </c>
      <c r="H873" t="s">
        <v>7172</v>
      </c>
      <c r="I873" t="s">
        <v>7609</v>
      </c>
      <c r="J873" t="s">
        <v>274</v>
      </c>
      <c r="K873" t="s">
        <v>7610</v>
      </c>
      <c r="L873" t="s">
        <v>984</v>
      </c>
      <c r="M873" t="s">
        <v>5748</v>
      </c>
      <c r="N873" t="s">
        <v>984</v>
      </c>
      <c r="O873" t="s">
        <v>873</v>
      </c>
      <c r="P873" t="s">
        <v>887</v>
      </c>
      <c r="Q873" t="s">
        <v>290</v>
      </c>
      <c r="R873" t="s">
        <v>268</v>
      </c>
      <c r="S873" t="s">
        <v>268</v>
      </c>
      <c r="T873" t="s">
        <v>268</v>
      </c>
      <c r="U873" t="s">
        <v>268</v>
      </c>
      <c r="V873" t="s">
        <v>268</v>
      </c>
      <c r="W873" t="s">
        <v>5326</v>
      </c>
      <c r="X873" t="s">
        <v>2258</v>
      </c>
      <c r="Y873" t="s">
        <v>298</v>
      </c>
      <c r="Z873" t="s">
        <v>268</v>
      </c>
      <c r="AA873" t="s">
        <v>268</v>
      </c>
      <c r="AB873" t="s">
        <v>268</v>
      </c>
      <c r="AC873" t="s">
        <v>268</v>
      </c>
      <c r="AD873" t="s">
        <v>268</v>
      </c>
      <c r="AE873" t="s">
        <v>287</v>
      </c>
      <c r="AF873" t="s">
        <v>1811</v>
      </c>
      <c r="AG873" t="s">
        <v>875</v>
      </c>
      <c r="AH873" t="s">
        <v>1831</v>
      </c>
      <c r="AI873" t="s">
        <v>7611</v>
      </c>
      <c r="AJ873" t="s">
        <v>268</v>
      </c>
      <c r="AK873" t="s">
        <v>268</v>
      </c>
      <c r="AL873" t="s">
        <v>268</v>
      </c>
      <c r="AM873" t="s">
        <v>353</v>
      </c>
      <c r="AN873" t="s">
        <v>268</v>
      </c>
      <c r="AO873" t="s">
        <v>268</v>
      </c>
      <c r="AP873" t="s">
        <v>268</v>
      </c>
      <c r="AQ873" t="s">
        <v>268</v>
      </c>
      <c r="AR873" t="s">
        <v>268</v>
      </c>
      <c r="AS873" t="s">
        <v>268</v>
      </c>
      <c r="AT873" t="s">
        <v>268</v>
      </c>
      <c r="AU873" t="s">
        <v>268</v>
      </c>
      <c r="AV873" t="s">
        <v>268</v>
      </c>
      <c r="AW873" t="s">
        <v>268</v>
      </c>
      <c r="AX873" t="s">
        <v>268</v>
      </c>
      <c r="AY873" t="s">
        <v>268</v>
      </c>
      <c r="AZ873" t="s">
        <v>268</v>
      </c>
      <c r="BA873" t="s">
        <v>268</v>
      </c>
      <c r="BB873" t="s">
        <v>268</v>
      </c>
      <c r="BC873" t="s">
        <v>268</v>
      </c>
      <c r="BD873" t="s">
        <v>268</v>
      </c>
      <c r="BE873" t="s">
        <v>268</v>
      </c>
      <c r="BF873" t="s">
        <v>268</v>
      </c>
      <c r="BG873" t="s">
        <v>268</v>
      </c>
      <c r="BH873" t="s">
        <v>268</v>
      </c>
      <c r="BI873" t="s">
        <v>268</v>
      </c>
      <c r="BJ873" t="s">
        <v>268</v>
      </c>
      <c r="BK873" t="s">
        <v>268</v>
      </c>
      <c r="BL873" t="s">
        <v>268</v>
      </c>
      <c r="BM873" t="s">
        <v>268</v>
      </c>
      <c r="BN873" t="s">
        <v>268</v>
      </c>
      <c r="BO873" t="s">
        <v>268</v>
      </c>
      <c r="BP873" t="s">
        <v>268</v>
      </c>
      <c r="BQ873" t="s">
        <v>268</v>
      </c>
      <c r="BR873" t="s">
        <v>268</v>
      </c>
      <c r="BS873" t="s">
        <v>268</v>
      </c>
      <c r="BT873" t="s">
        <v>268</v>
      </c>
      <c r="BU873" t="s">
        <v>268</v>
      </c>
      <c r="BV873" t="s">
        <v>268</v>
      </c>
      <c r="BW873" t="s">
        <v>268</v>
      </c>
      <c r="BX873" t="s">
        <v>268</v>
      </c>
      <c r="BY873">
        <v>40</v>
      </c>
      <c r="BZ873">
        <v>40</v>
      </c>
      <c r="CA873" t="s">
        <v>142</v>
      </c>
      <c r="CB873" s="356">
        <v>123</v>
      </c>
      <c r="CC873" t="s">
        <v>1817</v>
      </c>
      <c r="CD873" t="s">
        <v>268</v>
      </c>
      <c r="CE873" t="s">
        <v>268</v>
      </c>
      <c r="CF873" s="356">
        <v>1</v>
      </c>
      <c r="CG873" t="s">
        <v>268</v>
      </c>
      <c r="CH873" t="s">
        <v>268</v>
      </c>
      <c r="CI873" t="s">
        <v>268</v>
      </c>
      <c r="CJ873" t="s">
        <v>268</v>
      </c>
      <c r="CK873" t="s">
        <v>268</v>
      </c>
      <c r="CL873" t="s">
        <v>268</v>
      </c>
      <c r="CM873" t="s">
        <v>11224</v>
      </c>
      <c r="CN873">
        <v>19.72</v>
      </c>
      <c r="CO873" t="s">
        <v>268</v>
      </c>
      <c r="CP873">
        <v>19.72</v>
      </c>
      <c r="CQ873">
        <v>365</v>
      </c>
      <c r="CR873" t="s">
        <v>878</v>
      </c>
      <c r="CS873" t="s">
        <v>11225</v>
      </c>
      <c r="CT873" t="s">
        <v>11226</v>
      </c>
      <c r="CU873" t="s">
        <v>11227</v>
      </c>
      <c r="CV873" t="s">
        <v>268</v>
      </c>
      <c r="CW873" t="s">
        <v>268</v>
      </c>
      <c r="CX873" t="s">
        <v>268</v>
      </c>
      <c r="CY873" t="s">
        <v>268</v>
      </c>
      <c r="CZ873" t="s">
        <v>268</v>
      </c>
      <c r="DA873" t="s">
        <v>268</v>
      </c>
      <c r="DB873" s="429">
        <f t="shared" si="175"/>
        <v>0</v>
      </c>
      <c r="DC873" s="284">
        <f t="shared" si="176"/>
        <v>0</v>
      </c>
      <c r="DD873" s="284">
        <f t="shared" si="177"/>
        <v>0</v>
      </c>
      <c r="DE873" s="284">
        <f t="shared" si="178"/>
        <v>0</v>
      </c>
      <c r="DF873" s="295">
        <f t="shared" si="179"/>
        <v>40</v>
      </c>
      <c r="DG873" s="284">
        <f t="shared" si="180"/>
        <v>1</v>
      </c>
      <c r="DH873" s="284">
        <f t="shared" si="181"/>
        <v>0</v>
      </c>
      <c r="DI873" s="284">
        <f t="shared" si="182"/>
        <v>0</v>
      </c>
      <c r="DJ873" s="284">
        <f t="shared" si="183"/>
        <v>0</v>
      </c>
      <c r="DK873" s="295">
        <f t="shared" si="184"/>
        <v>0</v>
      </c>
      <c r="DL873" s="297">
        <f t="shared" si="185"/>
        <v>1</v>
      </c>
      <c r="DM873" s="430">
        <f>IFERROR(IF(CA873="D",IF(DL873="A dispo.",DF873*VLOOKUP('DATI INPUT'!$F$27,TARIFFE_UD,4,FALSE),DF873*VLOOKUP(DL873,TARIFFE_UD,4,FALSE)),DF873*VLOOKUP(CB873-100,TARIFFE_UND,4,FALSE)),0)</f>
        <v>19.72085812185626</v>
      </c>
      <c r="DN873" s="430">
        <f>IFERROR(IF(CA873="D",IF(DL873="A dispo.",DK873*VLOOKUP('DATI INPUT'!$F$27,TARIFFE_UD,5,FALSE),DK873*VLOOKUP(DL873,TARIFFE_UD,5,FALSE)),DK873*VLOOKUP(CB873-100,TARIFFE_UND,5,FALSE)),0)</f>
        <v>0</v>
      </c>
      <c r="DO873" s="431">
        <f t="shared" si="186"/>
        <v>8.5812185626110704E-4</v>
      </c>
      <c r="DP873" s="299">
        <f>IFERROR(IF(CA873="D",IF(DL873="A dispo.",DF873*VLOOKUP('DATI INPUT'!$F$27,TARIFFE_UD,2,FALSE),DF873*VLOOKUP(DL873,TARIFFE_UD,2,FALSE)),DF873*VLOOKUP(CB873-100,TARIFFE_UND,2,FALSE)),0)</f>
        <v>24.638456851022465</v>
      </c>
      <c r="DQ873" s="299">
        <f>IFERROR(IF(CA873="D",IF(DL873="A dispo.",DK873*VLOOKUP('DATI INPUT'!$F$27,TARIFFE_UD,3,FALSE),DK873*VLOOKUP(DL873,TARIFFE_UD,3,FALSE)),DK873*VLOOKUP(CB873-100,TARIFFE_UND,3,FALSE)),0)</f>
        <v>0</v>
      </c>
      <c r="DR873" s="299">
        <f t="shared" si="187"/>
        <v>24.638456851022465</v>
      </c>
    </row>
    <row r="874" spans="1:122" x14ac:dyDescent="0.25">
      <c r="A874" t="s">
        <v>7612</v>
      </c>
      <c r="B874" t="s">
        <v>7613</v>
      </c>
      <c r="C874" t="s">
        <v>823</v>
      </c>
      <c r="D874" t="s">
        <v>7614</v>
      </c>
      <c r="E874" t="s">
        <v>268</v>
      </c>
      <c r="F874" t="s">
        <v>156</v>
      </c>
      <c r="G874" t="s">
        <v>7615</v>
      </c>
      <c r="H874" t="s">
        <v>849</v>
      </c>
      <c r="I874" t="s">
        <v>1265</v>
      </c>
      <c r="J874" t="s">
        <v>156</v>
      </c>
      <c r="K874" t="s">
        <v>7616</v>
      </c>
      <c r="L874" t="s">
        <v>871</v>
      </c>
      <c r="M874" t="s">
        <v>7617</v>
      </c>
      <c r="N874" t="s">
        <v>7104</v>
      </c>
      <c r="O874" t="s">
        <v>289</v>
      </c>
      <c r="P874" t="s">
        <v>7618</v>
      </c>
      <c r="Q874" t="s">
        <v>276</v>
      </c>
      <c r="R874" t="s">
        <v>268</v>
      </c>
      <c r="S874" t="s">
        <v>268</v>
      </c>
      <c r="T874" t="s">
        <v>268</v>
      </c>
      <c r="U874" t="s">
        <v>268</v>
      </c>
      <c r="V874" t="s">
        <v>268</v>
      </c>
      <c r="W874" t="s">
        <v>3601</v>
      </c>
      <c r="X874" t="s">
        <v>1830</v>
      </c>
      <c r="Y874" t="s">
        <v>276</v>
      </c>
      <c r="Z874" t="s">
        <v>268</v>
      </c>
      <c r="AA874" t="s">
        <v>268</v>
      </c>
      <c r="AB874" t="s">
        <v>268</v>
      </c>
      <c r="AC874" t="s">
        <v>268</v>
      </c>
      <c r="AD874" t="s">
        <v>268</v>
      </c>
      <c r="AE874" t="s">
        <v>287</v>
      </c>
      <c r="AF874" t="s">
        <v>1811</v>
      </c>
      <c r="AG874" t="s">
        <v>875</v>
      </c>
      <c r="AH874" t="s">
        <v>1831</v>
      </c>
      <c r="AI874" t="s">
        <v>1813</v>
      </c>
      <c r="AJ874" t="s">
        <v>268</v>
      </c>
      <c r="AK874" t="s">
        <v>377</v>
      </c>
      <c r="AL874" t="s">
        <v>268</v>
      </c>
      <c r="AM874" t="s">
        <v>288</v>
      </c>
      <c r="AN874" t="s">
        <v>268</v>
      </c>
      <c r="AO874" t="s">
        <v>268</v>
      </c>
      <c r="AP874" t="s">
        <v>268</v>
      </c>
      <c r="AQ874" t="s">
        <v>268</v>
      </c>
      <c r="AR874" t="s">
        <v>268</v>
      </c>
      <c r="AS874" t="s">
        <v>268</v>
      </c>
      <c r="AT874" t="s">
        <v>268</v>
      </c>
      <c r="AU874" t="s">
        <v>268</v>
      </c>
      <c r="AV874" t="s">
        <v>268</v>
      </c>
      <c r="AW874" t="s">
        <v>268</v>
      </c>
      <c r="AX874" t="s">
        <v>268</v>
      </c>
      <c r="AY874" t="s">
        <v>268</v>
      </c>
      <c r="AZ874" t="s">
        <v>268</v>
      </c>
      <c r="BA874" t="s">
        <v>268</v>
      </c>
      <c r="BB874" t="s">
        <v>268</v>
      </c>
      <c r="BC874" t="s">
        <v>268</v>
      </c>
      <c r="BD874" t="s">
        <v>268</v>
      </c>
      <c r="BE874" t="s">
        <v>268</v>
      </c>
      <c r="BF874" t="s">
        <v>268</v>
      </c>
      <c r="BG874" t="s">
        <v>268</v>
      </c>
      <c r="BH874" t="s">
        <v>268</v>
      </c>
      <c r="BI874" t="s">
        <v>268</v>
      </c>
      <c r="BJ874" t="s">
        <v>268</v>
      </c>
      <c r="BK874" t="s">
        <v>268</v>
      </c>
      <c r="BL874" t="s">
        <v>268</v>
      </c>
      <c r="BM874" t="s">
        <v>268</v>
      </c>
      <c r="BN874" t="s">
        <v>268</v>
      </c>
      <c r="BO874" t="s">
        <v>268</v>
      </c>
      <c r="BP874" t="s">
        <v>268</v>
      </c>
      <c r="BQ874" t="s">
        <v>268</v>
      </c>
      <c r="BR874" t="s">
        <v>268</v>
      </c>
      <c r="BS874" t="s">
        <v>268</v>
      </c>
      <c r="BT874" t="s">
        <v>268</v>
      </c>
      <c r="BU874" t="s">
        <v>268</v>
      </c>
      <c r="BV874" t="s">
        <v>268</v>
      </c>
      <c r="BW874" t="s">
        <v>268</v>
      </c>
      <c r="BX874" t="s">
        <v>268</v>
      </c>
      <c r="BY874">
        <v>120</v>
      </c>
      <c r="BZ874">
        <v>120</v>
      </c>
      <c r="CA874" t="s">
        <v>142</v>
      </c>
      <c r="CB874" s="356">
        <v>122</v>
      </c>
      <c r="CC874" t="s">
        <v>876</v>
      </c>
      <c r="CD874" t="s">
        <v>268</v>
      </c>
      <c r="CE874" t="s">
        <v>268</v>
      </c>
      <c r="CF874" t="s">
        <v>268</v>
      </c>
      <c r="CG874" t="s">
        <v>268</v>
      </c>
      <c r="CH874" t="s">
        <v>268</v>
      </c>
      <c r="CI874" t="s">
        <v>268</v>
      </c>
      <c r="CJ874" t="s">
        <v>268</v>
      </c>
      <c r="CK874" t="s">
        <v>268</v>
      </c>
      <c r="CL874" t="s">
        <v>7619</v>
      </c>
      <c r="CM874" t="s">
        <v>11224</v>
      </c>
      <c r="CN874">
        <v>143.47</v>
      </c>
      <c r="CO874" t="s">
        <v>268</v>
      </c>
      <c r="CP874">
        <v>143.47</v>
      </c>
      <c r="CQ874">
        <v>365</v>
      </c>
      <c r="CR874" t="s">
        <v>878</v>
      </c>
      <c r="CS874" t="s">
        <v>11225</v>
      </c>
      <c r="CT874" t="s">
        <v>11226</v>
      </c>
      <c r="CU874" t="s">
        <v>11227</v>
      </c>
      <c r="CV874" t="s">
        <v>268</v>
      </c>
      <c r="CW874" t="s">
        <v>268</v>
      </c>
      <c r="CX874" t="s">
        <v>268</v>
      </c>
      <c r="CY874" t="s">
        <v>268</v>
      </c>
      <c r="CZ874" t="s">
        <v>268</v>
      </c>
      <c r="DA874" t="s">
        <v>268</v>
      </c>
      <c r="DB874" s="429">
        <f t="shared" si="175"/>
        <v>0</v>
      </c>
      <c r="DC874" s="284">
        <f t="shared" si="176"/>
        <v>0</v>
      </c>
      <c r="DD874" s="284">
        <f t="shared" si="177"/>
        <v>0</v>
      </c>
      <c r="DE874" s="284">
        <f t="shared" si="178"/>
        <v>0</v>
      </c>
      <c r="DF874" s="295">
        <f t="shared" si="179"/>
        <v>120</v>
      </c>
      <c r="DG874" s="284">
        <f t="shared" si="180"/>
        <v>0</v>
      </c>
      <c r="DH874" s="284">
        <f t="shared" si="181"/>
        <v>0</v>
      </c>
      <c r="DI874" s="284">
        <f t="shared" si="182"/>
        <v>0</v>
      </c>
      <c r="DJ874" s="284">
        <f t="shared" si="183"/>
        <v>0</v>
      </c>
      <c r="DK874" s="295">
        <f t="shared" si="184"/>
        <v>1</v>
      </c>
      <c r="DL874" s="297" t="str">
        <f t="shared" si="185"/>
        <v>A dispo.</v>
      </c>
      <c r="DM874" s="430">
        <f>IFERROR(IF(CA874="D",IF(DL874="A dispo.",DF874*VLOOKUP('DATI INPUT'!$F$27,TARIFFE_UD,4,FALSE),DF874*VLOOKUP(DL874,TARIFFE_UD,4,FALSE)),DF874*VLOOKUP(CB874-100,TARIFFE_UND,4,FALSE)),0)</f>
        <v>76.066167041445581</v>
      </c>
      <c r="DN874" s="430">
        <f>IFERROR(IF(CA874="D",IF(DL874="A dispo.",DK874*VLOOKUP('DATI INPUT'!$F$27,TARIFFE_UD,5,FALSE),DK874*VLOOKUP(DL874,TARIFFE_UD,5,FALSE)),DK874*VLOOKUP(CB874-100,TARIFFE_UND,5,FALSE)),0)</f>
        <v>67.397800635548478</v>
      </c>
      <c r="DO874" s="431">
        <f t="shared" si="186"/>
        <v>-6.0323230059395883E-3</v>
      </c>
      <c r="DP874" s="299">
        <f>IFERROR(IF(CA874="D",IF(DL874="A dispo.",DF874*VLOOKUP('DATI INPUT'!$F$27,TARIFFE_UD,2,FALSE),DF874*VLOOKUP(DL874,TARIFFE_UD,2,FALSE)),DF874*VLOOKUP(CB874-100,TARIFFE_UND,2,FALSE)),0)</f>
        <v>95.03404785394379</v>
      </c>
      <c r="DQ874" s="299">
        <f>IFERROR(IF(CA874="D",IF(DL874="A dispo.",DK874*VLOOKUP('DATI INPUT'!$F$27,TARIFFE_UD,3,FALSE),DK874*VLOOKUP(DL874,TARIFFE_UD,3,FALSE)),DK874*VLOOKUP(CB874-100,TARIFFE_UND,3,FALSE)),0)</f>
        <v>60.367780403072892</v>
      </c>
      <c r="DR874" s="299">
        <f t="shared" si="187"/>
        <v>155.40182825701669</v>
      </c>
    </row>
    <row r="875" spans="1:122" x14ac:dyDescent="0.25">
      <c r="A875" t="s">
        <v>7620</v>
      </c>
      <c r="B875" t="s">
        <v>7613</v>
      </c>
      <c r="C875" t="s">
        <v>7621</v>
      </c>
      <c r="D875" t="s">
        <v>7614</v>
      </c>
      <c r="E875" t="s">
        <v>268</v>
      </c>
      <c r="F875" t="s">
        <v>156</v>
      </c>
      <c r="G875" t="s">
        <v>7615</v>
      </c>
      <c r="H875" t="s">
        <v>849</v>
      </c>
      <c r="I875" t="s">
        <v>1265</v>
      </c>
      <c r="J875" t="s">
        <v>156</v>
      </c>
      <c r="K875" t="s">
        <v>7616</v>
      </c>
      <c r="L875" t="s">
        <v>871</v>
      </c>
      <c r="M875" t="s">
        <v>7617</v>
      </c>
      <c r="N875" t="s">
        <v>7104</v>
      </c>
      <c r="O875" t="s">
        <v>289</v>
      </c>
      <c r="P875" t="s">
        <v>7618</v>
      </c>
      <c r="Q875" t="s">
        <v>276</v>
      </c>
      <c r="R875" t="s">
        <v>268</v>
      </c>
      <c r="S875" t="s">
        <v>268</v>
      </c>
      <c r="T875" t="s">
        <v>268</v>
      </c>
      <c r="U875" t="s">
        <v>268</v>
      </c>
      <c r="V875" t="s">
        <v>268</v>
      </c>
      <c r="W875" t="s">
        <v>3601</v>
      </c>
      <c r="X875" t="s">
        <v>1830</v>
      </c>
      <c r="Y875" t="s">
        <v>276</v>
      </c>
      <c r="Z875" t="s">
        <v>268</v>
      </c>
      <c r="AA875" t="s">
        <v>268</v>
      </c>
      <c r="AB875" t="s">
        <v>268</v>
      </c>
      <c r="AC875" t="s">
        <v>268</v>
      </c>
      <c r="AD875" t="s">
        <v>268</v>
      </c>
      <c r="AE875" t="s">
        <v>287</v>
      </c>
      <c r="AF875" t="s">
        <v>1811</v>
      </c>
      <c r="AG875" t="s">
        <v>875</v>
      </c>
      <c r="AH875" t="s">
        <v>1831</v>
      </c>
      <c r="AI875" t="s">
        <v>1813</v>
      </c>
      <c r="AJ875" t="s">
        <v>268</v>
      </c>
      <c r="AK875" t="s">
        <v>395</v>
      </c>
      <c r="AL875" t="s">
        <v>268</v>
      </c>
      <c r="AM875" t="s">
        <v>353</v>
      </c>
      <c r="AN875" t="s">
        <v>268</v>
      </c>
      <c r="AO875" t="s">
        <v>268</v>
      </c>
      <c r="AP875" t="s">
        <v>268</v>
      </c>
      <c r="AQ875" t="s">
        <v>268</v>
      </c>
      <c r="AR875" t="s">
        <v>268</v>
      </c>
      <c r="AS875" t="s">
        <v>268</v>
      </c>
      <c r="AT875" t="s">
        <v>268</v>
      </c>
      <c r="AU875" t="s">
        <v>268</v>
      </c>
      <c r="AV875" t="s">
        <v>268</v>
      </c>
      <c r="AW875" t="s">
        <v>268</v>
      </c>
      <c r="AX875" t="s">
        <v>268</v>
      </c>
      <c r="AY875" t="s">
        <v>268</v>
      </c>
      <c r="AZ875" t="s">
        <v>268</v>
      </c>
      <c r="BA875" t="s">
        <v>268</v>
      </c>
      <c r="BB875" t="s">
        <v>268</v>
      </c>
      <c r="BC875" t="s">
        <v>268</v>
      </c>
      <c r="BD875" t="s">
        <v>268</v>
      </c>
      <c r="BE875" t="s">
        <v>268</v>
      </c>
      <c r="BF875" t="s">
        <v>268</v>
      </c>
      <c r="BG875" t="s">
        <v>268</v>
      </c>
      <c r="BH875" t="s">
        <v>268</v>
      </c>
      <c r="BI875" t="s">
        <v>268</v>
      </c>
      <c r="BJ875" t="s">
        <v>268</v>
      </c>
      <c r="BK875" t="s">
        <v>268</v>
      </c>
      <c r="BL875" t="s">
        <v>268</v>
      </c>
      <c r="BM875" t="s">
        <v>268</v>
      </c>
      <c r="BN875" t="s">
        <v>268</v>
      </c>
      <c r="BO875" t="s">
        <v>268</v>
      </c>
      <c r="BP875" t="s">
        <v>268</v>
      </c>
      <c r="BQ875" t="s">
        <v>268</v>
      </c>
      <c r="BR875" t="s">
        <v>268</v>
      </c>
      <c r="BS875" t="s">
        <v>268</v>
      </c>
      <c r="BT875" t="s">
        <v>268</v>
      </c>
      <c r="BU875" t="s">
        <v>268</v>
      </c>
      <c r="BV875" t="s">
        <v>268</v>
      </c>
      <c r="BW875" t="s">
        <v>268</v>
      </c>
      <c r="BX875" t="s">
        <v>268</v>
      </c>
      <c r="BY875">
        <v>22</v>
      </c>
      <c r="BZ875">
        <v>22</v>
      </c>
      <c r="CA875" t="s">
        <v>142</v>
      </c>
      <c r="CB875" s="356">
        <v>123</v>
      </c>
      <c r="CC875" t="s">
        <v>1817</v>
      </c>
      <c r="CD875" t="s">
        <v>268</v>
      </c>
      <c r="CE875" t="s">
        <v>268</v>
      </c>
      <c r="CF875" t="s">
        <v>268</v>
      </c>
      <c r="CG875" t="s">
        <v>268</v>
      </c>
      <c r="CH875" t="s">
        <v>268</v>
      </c>
      <c r="CI875" t="s">
        <v>268</v>
      </c>
      <c r="CJ875" t="s">
        <v>268</v>
      </c>
      <c r="CK875" t="s">
        <v>268</v>
      </c>
      <c r="CL875" t="s">
        <v>7622</v>
      </c>
      <c r="CM875" t="s">
        <v>11224</v>
      </c>
      <c r="CN875">
        <v>13.95</v>
      </c>
      <c r="CO875" t="s">
        <v>268</v>
      </c>
      <c r="CP875">
        <v>13.95</v>
      </c>
      <c r="CQ875">
        <v>365</v>
      </c>
      <c r="CR875" t="s">
        <v>878</v>
      </c>
      <c r="CS875" t="s">
        <v>11225</v>
      </c>
      <c r="CT875" t="s">
        <v>11226</v>
      </c>
      <c r="CU875" t="s">
        <v>11227</v>
      </c>
      <c r="CV875" t="s">
        <v>268</v>
      </c>
      <c r="CW875" t="s">
        <v>268</v>
      </c>
      <c r="CX875" t="s">
        <v>268</v>
      </c>
      <c r="CY875" t="s">
        <v>268</v>
      </c>
      <c r="CZ875" t="s">
        <v>268</v>
      </c>
      <c r="DA875" t="s">
        <v>268</v>
      </c>
      <c r="DB875" s="429">
        <f t="shared" si="175"/>
        <v>0</v>
      </c>
      <c r="DC875" s="284">
        <f t="shared" si="176"/>
        <v>0</v>
      </c>
      <c r="DD875" s="284">
        <f t="shared" si="177"/>
        <v>0</v>
      </c>
      <c r="DE875" s="284">
        <f t="shared" si="178"/>
        <v>0</v>
      </c>
      <c r="DF875" s="295">
        <f t="shared" si="179"/>
        <v>22</v>
      </c>
      <c r="DG875" s="284">
        <f t="shared" si="180"/>
        <v>1</v>
      </c>
      <c r="DH875" s="284">
        <f t="shared" si="181"/>
        <v>0</v>
      </c>
      <c r="DI875" s="284">
        <f t="shared" si="182"/>
        <v>0</v>
      </c>
      <c r="DJ875" s="284">
        <f t="shared" si="183"/>
        <v>0</v>
      </c>
      <c r="DK875" s="295">
        <f t="shared" si="184"/>
        <v>0</v>
      </c>
      <c r="DL875" s="297" t="str">
        <f t="shared" si="185"/>
        <v>A dispo.</v>
      </c>
      <c r="DM875" s="430">
        <f>IFERROR(IF(CA875="D",IF(DL875="A dispo.",DF875*VLOOKUP('DATI INPUT'!$F$27,TARIFFE_UD,4,FALSE),DF875*VLOOKUP(DL875,TARIFFE_UD,4,FALSE)),DF875*VLOOKUP(CB875-100,TARIFFE_UND,4,FALSE)),0)</f>
        <v>13.945463957598356</v>
      </c>
      <c r="DN875" s="430">
        <f>IFERROR(IF(CA875="D",IF(DL875="A dispo.",DK875*VLOOKUP('DATI INPUT'!$F$27,TARIFFE_UD,5,FALSE),DK875*VLOOKUP(DL875,TARIFFE_UD,5,FALSE)),DK875*VLOOKUP(CB875-100,TARIFFE_UND,5,FALSE)),0)</f>
        <v>0</v>
      </c>
      <c r="DO875" s="431">
        <f t="shared" si="186"/>
        <v>-4.536042401642959E-3</v>
      </c>
      <c r="DP875" s="299">
        <f>IFERROR(IF(CA875="D",IF(DL875="A dispo.",DF875*VLOOKUP('DATI INPUT'!$F$27,TARIFFE_UD,2,FALSE),DF875*VLOOKUP(DL875,TARIFFE_UD,2,FALSE)),DF875*VLOOKUP(CB875-100,TARIFFE_UND,2,FALSE)),0)</f>
        <v>17.422908773223028</v>
      </c>
      <c r="DQ875" s="299">
        <f>IFERROR(IF(CA875="D",IF(DL875="A dispo.",DK875*VLOOKUP('DATI INPUT'!$F$27,TARIFFE_UD,3,FALSE),DK875*VLOOKUP(DL875,TARIFFE_UD,3,FALSE)),DK875*VLOOKUP(CB875-100,TARIFFE_UND,3,FALSE)),0)</f>
        <v>0</v>
      </c>
      <c r="DR875" s="299">
        <f t="shared" si="187"/>
        <v>17.422908773223028</v>
      </c>
    </row>
    <row r="876" spans="1:122" x14ac:dyDescent="0.25">
      <c r="A876" t="s">
        <v>7623</v>
      </c>
      <c r="B876" t="s">
        <v>7624</v>
      </c>
      <c r="C876" t="s">
        <v>7625</v>
      </c>
      <c r="D876" t="s">
        <v>7626</v>
      </c>
      <c r="E876" t="s">
        <v>268</v>
      </c>
      <c r="F876" t="s">
        <v>156</v>
      </c>
      <c r="G876" t="s">
        <v>7627</v>
      </c>
      <c r="H876" t="s">
        <v>7628</v>
      </c>
      <c r="I876" t="s">
        <v>1471</v>
      </c>
      <c r="J876" t="s">
        <v>274</v>
      </c>
      <c r="K876" t="s">
        <v>7629</v>
      </c>
      <c r="L876" t="s">
        <v>4090</v>
      </c>
      <c r="M876" t="s">
        <v>7630</v>
      </c>
      <c r="N876" t="s">
        <v>7631</v>
      </c>
      <c r="O876" t="s">
        <v>7632</v>
      </c>
      <c r="P876" t="s">
        <v>7633</v>
      </c>
      <c r="Q876" t="s">
        <v>282</v>
      </c>
      <c r="R876" t="s">
        <v>268</v>
      </c>
      <c r="S876" t="s">
        <v>268</v>
      </c>
      <c r="T876" t="s">
        <v>268</v>
      </c>
      <c r="U876" t="s">
        <v>268</v>
      </c>
      <c r="V876" t="s">
        <v>268</v>
      </c>
      <c r="W876" t="s">
        <v>3863</v>
      </c>
      <c r="X876" t="s">
        <v>3242</v>
      </c>
      <c r="Y876" t="s">
        <v>282</v>
      </c>
      <c r="Z876" t="s">
        <v>268</v>
      </c>
      <c r="AA876" t="s">
        <v>268</v>
      </c>
      <c r="AB876" t="s">
        <v>268</v>
      </c>
      <c r="AC876" t="s">
        <v>268</v>
      </c>
      <c r="AD876" t="s">
        <v>268</v>
      </c>
      <c r="AE876" t="s">
        <v>287</v>
      </c>
      <c r="AF876" t="s">
        <v>1811</v>
      </c>
      <c r="AG876" t="s">
        <v>875</v>
      </c>
      <c r="AH876" t="s">
        <v>1848</v>
      </c>
      <c r="AI876" t="s">
        <v>1202</v>
      </c>
      <c r="AJ876" t="s">
        <v>268</v>
      </c>
      <c r="AK876" t="s">
        <v>410</v>
      </c>
      <c r="AL876" t="s">
        <v>268</v>
      </c>
      <c r="AM876" t="s">
        <v>405</v>
      </c>
      <c r="AN876" t="s">
        <v>268</v>
      </c>
      <c r="AO876" t="s">
        <v>268</v>
      </c>
      <c r="AP876" t="s">
        <v>268</v>
      </c>
      <c r="AQ876" t="s">
        <v>268</v>
      </c>
      <c r="AR876" t="s">
        <v>268</v>
      </c>
      <c r="AS876" t="s">
        <v>268</v>
      </c>
      <c r="AT876" t="s">
        <v>268</v>
      </c>
      <c r="AU876" t="s">
        <v>268</v>
      </c>
      <c r="AV876" t="s">
        <v>268</v>
      </c>
      <c r="AW876" t="s">
        <v>268</v>
      </c>
      <c r="AX876" t="s">
        <v>268</v>
      </c>
      <c r="AY876" t="s">
        <v>268</v>
      </c>
      <c r="AZ876" t="s">
        <v>268</v>
      </c>
      <c r="BA876" t="s">
        <v>268</v>
      </c>
      <c r="BB876" t="s">
        <v>268</v>
      </c>
      <c r="BC876" t="s">
        <v>268</v>
      </c>
      <c r="BD876" t="s">
        <v>268</v>
      </c>
      <c r="BE876" t="s">
        <v>268</v>
      </c>
      <c r="BF876" t="s">
        <v>268</v>
      </c>
      <c r="BG876" t="s">
        <v>268</v>
      </c>
      <c r="BH876" t="s">
        <v>268</v>
      </c>
      <c r="BI876" t="s">
        <v>268</v>
      </c>
      <c r="BJ876" t="s">
        <v>268</v>
      </c>
      <c r="BK876" t="s">
        <v>268</v>
      </c>
      <c r="BL876" t="s">
        <v>268</v>
      </c>
      <c r="BM876" t="s">
        <v>268</v>
      </c>
      <c r="BN876" t="s">
        <v>268</v>
      </c>
      <c r="BO876" t="s">
        <v>268</v>
      </c>
      <c r="BP876" t="s">
        <v>268</v>
      </c>
      <c r="BQ876" t="s">
        <v>268</v>
      </c>
      <c r="BR876" t="s">
        <v>268</v>
      </c>
      <c r="BS876" t="s">
        <v>268</v>
      </c>
      <c r="BT876" t="s">
        <v>268</v>
      </c>
      <c r="BU876" t="s">
        <v>268</v>
      </c>
      <c r="BV876" t="s">
        <v>268</v>
      </c>
      <c r="BW876" t="s">
        <v>268</v>
      </c>
      <c r="BX876" t="s">
        <v>268</v>
      </c>
      <c r="BY876">
        <v>31.18</v>
      </c>
      <c r="BZ876">
        <v>31.18</v>
      </c>
      <c r="CA876" t="s">
        <v>142</v>
      </c>
      <c r="CB876" s="356">
        <v>122</v>
      </c>
      <c r="CC876" t="s">
        <v>876</v>
      </c>
      <c r="CD876" t="s">
        <v>268</v>
      </c>
      <c r="CE876" t="s">
        <v>268</v>
      </c>
      <c r="CF876" t="s">
        <v>268</v>
      </c>
      <c r="CG876" t="s">
        <v>268</v>
      </c>
      <c r="CH876" t="s">
        <v>268</v>
      </c>
      <c r="CI876" t="s">
        <v>268</v>
      </c>
      <c r="CJ876" t="s">
        <v>268</v>
      </c>
      <c r="CK876" t="s">
        <v>268</v>
      </c>
      <c r="CL876" t="s">
        <v>268</v>
      </c>
      <c r="CM876" t="s">
        <v>11224</v>
      </c>
      <c r="CN876">
        <v>87.16</v>
      </c>
      <c r="CO876" t="s">
        <v>268</v>
      </c>
      <c r="CP876">
        <v>87.16</v>
      </c>
      <c r="CQ876">
        <v>365</v>
      </c>
      <c r="CR876" t="s">
        <v>878</v>
      </c>
      <c r="CS876" t="s">
        <v>11225</v>
      </c>
      <c r="CT876" t="s">
        <v>11226</v>
      </c>
      <c r="CU876" t="s">
        <v>11227</v>
      </c>
      <c r="CV876" t="s">
        <v>268</v>
      </c>
      <c r="CW876" t="s">
        <v>268</v>
      </c>
      <c r="CX876" t="s">
        <v>268</v>
      </c>
      <c r="CY876" t="s">
        <v>268</v>
      </c>
      <c r="CZ876" t="s">
        <v>268</v>
      </c>
      <c r="DA876" t="s">
        <v>268</v>
      </c>
      <c r="DB876" s="429">
        <f t="shared" si="175"/>
        <v>0</v>
      </c>
      <c r="DC876" s="284">
        <f t="shared" si="176"/>
        <v>0</v>
      </c>
      <c r="DD876" s="284">
        <f t="shared" si="177"/>
        <v>0</v>
      </c>
      <c r="DE876" s="284">
        <f t="shared" si="178"/>
        <v>0</v>
      </c>
      <c r="DF876" s="295">
        <f t="shared" si="179"/>
        <v>31.18</v>
      </c>
      <c r="DG876" s="284">
        <f t="shared" si="180"/>
        <v>0</v>
      </c>
      <c r="DH876" s="284">
        <f t="shared" si="181"/>
        <v>0</v>
      </c>
      <c r="DI876" s="284">
        <f t="shared" si="182"/>
        <v>0</v>
      </c>
      <c r="DJ876" s="284">
        <f t="shared" si="183"/>
        <v>0</v>
      </c>
      <c r="DK876" s="295">
        <f t="shared" si="184"/>
        <v>1</v>
      </c>
      <c r="DL876" s="297" t="str">
        <f t="shared" si="185"/>
        <v>A dispo.</v>
      </c>
      <c r="DM876" s="430">
        <f>IFERROR(IF(CA876="D",IF(DL876="A dispo.",DF876*VLOOKUP('DATI INPUT'!$F$27,TARIFFE_UD,4,FALSE),DF876*VLOOKUP(DL876,TARIFFE_UD,4,FALSE)),DF876*VLOOKUP(CB876-100,TARIFFE_UND,4,FALSE)),0)</f>
        <v>19.764525736268943</v>
      </c>
      <c r="DN876" s="430">
        <f>IFERROR(IF(CA876="D",IF(DL876="A dispo.",DK876*VLOOKUP('DATI INPUT'!$F$27,TARIFFE_UD,5,FALSE),DK876*VLOOKUP(DL876,TARIFFE_UD,5,FALSE)),DK876*VLOOKUP(CB876-100,TARIFFE_UND,5,FALSE)),0)</f>
        <v>67.397800635548478</v>
      </c>
      <c r="DO876" s="431">
        <f t="shared" si="186"/>
        <v>2.3263718174177939E-3</v>
      </c>
      <c r="DP876" s="299">
        <f>IFERROR(IF(CA876="D",IF(DL876="A dispo.",DF876*VLOOKUP('DATI INPUT'!$F$27,TARIFFE_UD,2,FALSE),DF876*VLOOKUP(DL876,TARIFFE_UD,2,FALSE)),DF876*VLOOKUP(CB876-100,TARIFFE_UND,2,FALSE)),0)</f>
        <v>24.693013434049728</v>
      </c>
      <c r="DQ876" s="299">
        <f>IFERROR(IF(CA876="D",IF(DL876="A dispo.",DK876*VLOOKUP('DATI INPUT'!$F$27,TARIFFE_UD,3,FALSE),DK876*VLOOKUP(DL876,TARIFFE_UD,3,FALSE)),DK876*VLOOKUP(CB876-100,TARIFFE_UND,3,FALSE)),0)</f>
        <v>60.367780403072892</v>
      </c>
      <c r="DR876" s="299">
        <f t="shared" si="187"/>
        <v>85.060793837122617</v>
      </c>
    </row>
    <row r="877" spans="1:122" x14ac:dyDescent="0.25">
      <c r="A877" t="s">
        <v>7634</v>
      </c>
      <c r="B877" t="s">
        <v>7635</v>
      </c>
      <c r="C877" t="s">
        <v>7636</v>
      </c>
      <c r="D877" t="s">
        <v>7637</v>
      </c>
      <c r="E877" t="s">
        <v>268</v>
      </c>
      <c r="F877" t="s">
        <v>156</v>
      </c>
      <c r="G877" t="s">
        <v>7638</v>
      </c>
      <c r="H877" t="s">
        <v>7639</v>
      </c>
      <c r="I877" t="s">
        <v>1168</v>
      </c>
      <c r="J877" t="s">
        <v>156</v>
      </c>
      <c r="K877" t="s">
        <v>7640</v>
      </c>
      <c r="L877" t="s">
        <v>872</v>
      </c>
      <c r="M877" t="s">
        <v>7641</v>
      </c>
      <c r="N877" t="s">
        <v>7642</v>
      </c>
      <c r="O877" t="s">
        <v>7643</v>
      </c>
      <c r="P877" t="s">
        <v>151</v>
      </c>
      <c r="Q877" t="s">
        <v>462</v>
      </c>
      <c r="R877" t="s">
        <v>268</v>
      </c>
      <c r="S877" t="s">
        <v>268</v>
      </c>
      <c r="T877" t="s">
        <v>268</v>
      </c>
      <c r="U877" t="s">
        <v>268</v>
      </c>
      <c r="V877" t="s">
        <v>268</v>
      </c>
      <c r="W877" t="s">
        <v>7301</v>
      </c>
      <c r="X877" t="s">
        <v>3754</v>
      </c>
      <c r="Y877" t="s">
        <v>309</v>
      </c>
      <c r="Z877" t="s">
        <v>268</v>
      </c>
      <c r="AA877" t="s">
        <v>268</v>
      </c>
      <c r="AB877" t="s">
        <v>268</v>
      </c>
      <c r="AC877" t="s">
        <v>268</v>
      </c>
      <c r="AD877" t="s">
        <v>268</v>
      </c>
      <c r="AE877" t="s">
        <v>287</v>
      </c>
      <c r="AF877" t="s">
        <v>1811</v>
      </c>
      <c r="AG877" t="s">
        <v>875</v>
      </c>
      <c r="AH877" t="s">
        <v>2047</v>
      </c>
      <c r="AI877" t="s">
        <v>6235</v>
      </c>
      <c r="AJ877" t="s">
        <v>268</v>
      </c>
      <c r="AK877" t="s">
        <v>377</v>
      </c>
      <c r="AL877" t="s">
        <v>268</v>
      </c>
      <c r="AM877" t="s">
        <v>288</v>
      </c>
      <c r="AN877" t="s">
        <v>268</v>
      </c>
      <c r="AO877" t="s">
        <v>268</v>
      </c>
      <c r="AP877" t="s">
        <v>268</v>
      </c>
      <c r="AQ877" t="s">
        <v>268</v>
      </c>
      <c r="AR877" t="s">
        <v>268</v>
      </c>
      <c r="AS877" t="s">
        <v>268</v>
      </c>
      <c r="AT877" t="s">
        <v>268</v>
      </c>
      <c r="AU877" t="s">
        <v>268</v>
      </c>
      <c r="AV877" t="s">
        <v>268</v>
      </c>
      <c r="AW877" t="s">
        <v>268</v>
      </c>
      <c r="AX877" t="s">
        <v>268</v>
      </c>
      <c r="AY877" t="s">
        <v>268</v>
      </c>
      <c r="AZ877" t="s">
        <v>268</v>
      </c>
      <c r="BA877" t="s">
        <v>268</v>
      </c>
      <c r="BB877" t="s">
        <v>268</v>
      </c>
      <c r="BC877" t="s">
        <v>268</v>
      </c>
      <c r="BD877" t="s">
        <v>268</v>
      </c>
      <c r="BE877" t="s">
        <v>268</v>
      </c>
      <c r="BF877" t="s">
        <v>268</v>
      </c>
      <c r="BG877" t="s">
        <v>268</v>
      </c>
      <c r="BH877" t="s">
        <v>268</v>
      </c>
      <c r="BI877" t="s">
        <v>268</v>
      </c>
      <c r="BJ877" t="s">
        <v>268</v>
      </c>
      <c r="BK877" t="s">
        <v>268</v>
      </c>
      <c r="BL877" t="s">
        <v>268</v>
      </c>
      <c r="BM877" t="s">
        <v>268</v>
      </c>
      <c r="BN877" t="s">
        <v>268</v>
      </c>
      <c r="BO877" t="s">
        <v>268</v>
      </c>
      <c r="BP877" t="s">
        <v>268</v>
      </c>
      <c r="BQ877" t="s">
        <v>268</v>
      </c>
      <c r="BR877" t="s">
        <v>268</v>
      </c>
      <c r="BS877" t="s">
        <v>268</v>
      </c>
      <c r="BT877" t="s">
        <v>268</v>
      </c>
      <c r="BU877" t="s">
        <v>268</v>
      </c>
      <c r="BV877" t="s">
        <v>268</v>
      </c>
      <c r="BW877" t="s">
        <v>268</v>
      </c>
      <c r="BX877" t="s">
        <v>268</v>
      </c>
      <c r="BY877">
        <v>61</v>
      </c>
      <c r="BZ877">
        <v>61</v>
      </c>
      <c r="CA877" t="s">
        <v>142</v>
      </c>
      <c r="CB877" s="356">
        <v>122</v>
      </c>
      <c r="CC877" t="s">
        <v>876</v>
      </c>
      <c r="CD877" t="s">
        <v>268</v>
      </c>
      <c r="CE877" t="s">
        <v>268</v>
      </c>
      <c r="CF877" t="s">
        <v>268</v>
      </c>
      <c r="CG877" t="s">
        <v>268</v>
      </c>
      <c r="CH877" t="s">
        <v>268</v>
      </c>
      <c r="CI877" t="s">
        <v>268</v>
      </c>
      <c r="CJ877" t="s">
        <v>268</v>
      </c>
      <c r="CK877" t="s">
        <v>268</v>
      </c>
      <c r="CL877" t="s">
        <v>268</v>
      </c>
      <c r="CM877" t="s">
        <v>11224</v>
      </c>
      <c r="CN877">
        <v>106.07</v>
      </c>
      <c r="CO877" t="s">
        <v>268</v>
      </c>
      <c r="CP877">
        <v>106.07</v>
      </c>
      <c r="CQ877">
        <v>365</v>
      </c>
      <c r="CR877" t="s">
        <v>878</v>
      </c>
      <c r="CS877" t="s">
        <v>11225</v>
      </c>
      <c r="CT877" t="s">
        <v>11226</v>
      </c>
      <c r="CU877" t="s">
        <v>11227</v>
      </c>
      <c r="CV877" t="s">
        <v>268</v>
      </c>
      <c r="CW877" t="s">
        <v>268</v>
      </c>
      <c r="CX877" t="s">
        <v>268</v>
      </c>
      <c r="CY877" t="s">
        <v>268</v>
      </c>
      <c r="CZ877" t="s">
        <v>268</v>
      </c>
      <c r="DA877" t="s">
        <v>268</v>
      </c>
      <c r="DB877" s="429">
        <f t="shared" si="175"/>
        <v>0</v>
      </c>
      <c r="DC877" s="284">
        <f t="shared" si="176"/>
        <v>0</v>
      </c>
      <c r="DD877" s="284">
        <f t="shared" si="177"/>
        <v>0</v>
      </c>
      <c r="DE877" s="284">
        <f t="shared" si="178"/>
        <v>0</v>
      </c>
      <c r="DF877" s="295">
        <f t="shared" si="179"/>
        <v>61</v>
      </c>
      <c r="DG877" s="284">
        <f t="shared" si="180"/>
        <v>0</v>
      </c>
      <c r="DH877" s="284">
        <f t="shared" si="181"/>
        <v>0</v>
      </c>
      <c r="DI877" s="284">
        <f t="shared" si="182"/>
        <v>0</v>
      </c>
      <c r="DJ877" s="284">
        <f t="shared" si="183"/>
        <v>0</v>
      </c>
      <c r="DK877" s="295">
        <f t="shared" si="184"/>
        <v>1</v>
      </c>
      <c r="DL877" s="297" t="str">
        <f t="shared" si="185"/>
        <v>A dispo.</v>
      </c>
      <c r="DM877" s="430">
        <f>IFERROR(IF(CA877="D",IF(DL877="A dispo.",DF877*VLOOKUP('DATI INPUT'!$F$27,TARIFFE_UD,4,FALSE),DF877*VLOOKUP(DL877,TARIFFE_UD,4,FALSE)),DF877*VLOOKUP(CB877-100,TARIFFE_UND,4,FALSE)),0)</f>
        <v>38.666968246068173</v>
      </c>
      <c r="DN877" s="430">
        <f>IFERROR(IF(CA877="D",IF(DL877="A dispo.",DK877*VLOOKUP('DATI INPUT'!$F$27,TARIFFE_UD,5,FALSE),DK877*VLOOKUP(DL877,TARIFFE_UD,5,FALSE)),DK877*VLOOKUP(CB877-100,TARIFFE_UND,5,FALSE)),0)</f>
        <v>67.397800635548478</v>
      </c>
      <c r="DO877" s="431">
        <f t="shared" si="186"/>
        <v>-5.2311183833353425E-3</v>
      </c>
      <c r="DP877" s="299">
        <f>IFERROR(IF(CA877="D",IF(DL877="A dispo.",DF877*VLOOKUP('DATI INPUT'!$F$27,TARIFFE_UD,2,FALSE),DF877*VLOOKUP(DL877,TARIFFE_UD,2,FALSE)),DF877*VLOOKUP(CB877-100,TARIFFE_UND,2,FALSE)),0)</f>
        <v>48.308974325754761</v>
      </c>
      <c r="DQ877" s="299">
        <f>IFERROR(IF(CA877="D",IF(DL877="A dispo.",DK877*VLOOKUP('DATI INPUT'!$F$27,TARIFFE_UD,3,FALSE),DK877*VLOOKUP(DL877,TARIFFE_UD,3,FALSE)),DK877*VLOOKUP(CB877-100,TARIFFE_UND,3,FALSE)),0)</f>
        <v>60.367780403072892</v>
      </c>
      <c r="DR877" s="299">
        <f t="shared" si="187"/>
        <v>108.67675472882766</v>
      </c>
    </row>
    <row r="878" spans="1:122" x14ac:dyDescent="0.25">
      <c r="A878" t="s">
        <v>7644</v>
      </c>
      <c r="B878" t="s">
        <v>7645</v>
      </c>
      <c r="C878" t="s">
        <v>7646</v>
      </c>
      <c r="D878" t="s">
        <v>7647</v>
      </c>
      <c r="E878" t="s">
        <v>268</v>
      </c>
      <c r="F878" t="s">
        <v>156</v>
      </c>
      <c r="G878" t="s">
        <v>7648</v>
      </c>
      <c r="H878" t="s">
        <v>1372</v>
      </c>
      <c r="I878" t="s">
        <v>415</v>
      </c>
      <c r="J878" t="s">
        <v>274</v>
      </c>
      <c r="K878" t="s">
        <v>7649</v>
      </c>
      <c r="L878" t="s">
        <v>871</v>
      </c>
      <c r="M878" t="s">
        <v>2616</v>
      </c>
      <c r="N878" t="s">
        <v>984</v>
      </c>
      <c r="O878" t="s">
        <v>873</v>
      </c>
      <c r="P878" t="s">
        <v>2617</v>
      </c>
      <c r="Q878" t="s">
        <v>275</v>
      </c>
      <c r="R878" t="s">
        <v>268</v>
      </c>
      <c r="S878" t="s">
        <v>268</v>
      </c>
      <c r="T878" t="s">
        <v>268</v>
      </c>
      <c r="U878" t="s">
        <v>268</v>
      </c>
      <c r="V878" t="s">
        <v>268</v>
      </c>
      <c r="W878" t="s">
        <v>2616</v>
      </c>
      <c r="X878" t="s">
        <v>2617</v>
      </c>
      <c r="Y878" t="s">
        <v>275</v>
      </c>
      <c r="Z878" t="s">
        <v>268</v>
      </c>
      <c r="AA878" t="s">
        <v>268</v>
      </c>
      <c r="AB878" t="s">
        <v>268</v>
      </c>
      <c r="AC878" t="s">
        <v>268</v>
      </c>
      <c r="AD878" t="s">
        <v>268</v>
      </c>
      <c r="AE878" t="s">
        <v>287</v>
      </c>
      <c r="AF878" t="s">
        <v>1811</v>
      </c>
      <c r="AG878" t="s">
        <v>875</v>
      </c>
      <c r="AH878" t="s">
        <v>1848</v>
      </c>
      <c r="AI878" t="s">
        <v>552</v>
      </c>
      <c r="AJ878" t="s">
        <v>268</v>
      </c>
      <c r="AK878" t="s">
        <v>375</v>
      </c>
      <c r="AL878" t="s">
        <v>268</v>
      </c>
      <c r="AM878" t="s">
        <v>268</v>
      </c>
      <c r="AN878" t="s">
        <v>268</v>
      </c>
      <c r="AO878" t="s">
        <v>268</v>
      </c>
      <c r="AP878" t="s">
        <v>268</v>
      </c>
      <c r="AQ878" t="s">
        <v>268</v>
      </c>
      <c r="AR878" t="s">
        <v>268</v>
      </c>
      <c r="AS878" t="s">
        <v>268</v>
      </c>
      <c r="AT878" t="s">
        <v>268</v>
      </c>
      <c r="AU878" t="s">
        <v>268</v>
      </c>
      <c r="AV878" t="s">
        <v>268</v>
      </c>
      <c r="AW878" t="s">
        <v>268</v>
      </c>
      <c r="AX878" t="s">
        <v>268</v>
      </c>
      <c r="AY878" t="s">
        <v>268</v>
      </c>
      <c r="AZ878" t="s">
        <v>268</v>
      </c>
      <c r="BA878" t="s">
        <v>268</v>
      </c>
      <c r="BB878" t="s">
        <v>268</v>
      </c>
      <c r="BC878" t="s">
        <v>268</v>
      </c>
      <c r="BD878" t="s">
        <v>268</v>
      </c>
      <c r="BE878" t="s">
        <v>268</v>
      </c>
      <c r="BF878" t="s">
        <v>268</v>
      </c>
      <c r="BG878" t="s">
        <v>268</v>
      </c>
      <c r="BH878" t="s">
        <v>268</v>
      </c>
      <c r="BI878" t="s">
        <v>268</v>
      </c>
      <c r="BJ878" t="s">
        <v>268</v>
      </c>
      <c r="BK878" t="s">
        <v>268</v>
      </c>
      <c r="BL878" t="s">
        <v>268</v>
      </c>
      <c r="BM878" t="s">
        <v>268</v>
      </c>
      <c r="BN878" t="s">
        <v>268</v>
      </c>
      <c r="BO878" t="s">
        <v>268</v>
      </c>
      <c r="BP878" t="s">
        <v>268</v>
      </c>
      <c r="BQ878" t="s">
        <v>268</v>
      </c>
      <c r="BR878" t="s">
        <v>268</v>
      </c>
      <c r="BS878" t="s">
        <v>268</v>
      </c>
      <c r="BT878" t="s">
        <v>268</v>
      </c>
      <c r="BU878" t="s">
        <v>268</v>
      </c>
      <c r="BV878" t="s">
        <v>268</v>
      </c>
      <c r="BW878" t="s">
        <v>268</v>
      </c>
      <c r="BX878" t="s">
        <v>268</v>
      </c>
      <c r="BY878">
        <v>72</v>
      </c>
      <c r="BZ878">
        <v>72</v>
      </c>
      <c r="CA878" t="s">
        <v>142</v>
      </c>
      <c r="CB878" s="356">
        <v>122</v>
      </c>
      <c r="CC878" t="s">
        <v>876</v>
      </c>
      <c r="CD878" t="s">
        <v>268</v>
      </c>
      <c r="CE878" t="s">
        <v>268</v>
      </c>
      <c r="CF878" s="356">
        <v>2</v>
      </c>
      <c r="CG878" t="s">
        <v>268</v>
      </c>
      <c r="CH878" t="s">
        <v>268</v>
      </c>
      <c r="CI878" t="s">
        <v>268</v>
      </c>
      <c r="CJ878" t="s">
        <v>268</v>
      </c>
      <c r="CK878" t="s">
        <v>268</v>
      </c>
      <c r="CL878" t="s">
        <v>7650</v>
      </c>
      <c r="CM878" t="s">
        <v>11224</v>
      </c>
      <c r="CN878">
        <v>92.85</v>
      </c>
      <c r="CO878" t="s">
        <v>268</v>
      </c>
      <c r="CP878">
        <v>92.85</v>
      </c>
      <c r="CQ878">
        <v>365</v>
      </c>
      <c r="CR878" t="s">
        <v>878</v>
      </c>
      <c r="CS878" t="s">
        <v>11225</v>
      </c>
      <c r="CT878" t="s">
        <v>11226</v>
      </c>
      <c r="CU878" t="s">
        <v>11227</v>
      </c>
      <c r="CV878" t="s">
        <v>268</v>
      </c>
      <c r="CW878" t="s">
        <v>268</v>
      </c>
      <c r="CX878" t="s">
        <v>268</v>
      </c>
      <c r="CY878" t="s">
        <v>268</v>
      </c>
      <c r="CZ878" t="s">
        <v>268</v>
      </c>
      <c r="DA878" t="s">
        <v>268</v>
      </c>
      <c r="DB878" s="429">
        <f t="shared" si="175"/>
        <v>0</v>
      </c>
      <c r="DC878" s="284">
        <f t="shared" si="176"/>
        <v>0</v>
      </c>
      <c r="DD878" s="284">
        <f t="shared" si="177"/>
        <v>0</v>
      </c>
      <c r="DE878" s="284">
        <f t="shared" si="178"/>
        <v>0</v>
      </c>
      <c r="DF878" s="295">
        <f t="shared" si="179"/>
        <v>72</v>
      </c>
      <c r="DG878" s="284">
        <f t="shared" si="180"/>
        <v>0</v>
      </c>
      <c r="DH878" s="284">
        <f t="shared" si="181"/>
        <v>0</v>
      </c>
      <c r="DI878" s="284">
        <f t="shared" si="182"/>
        <v>0</v>
      </c>
      <c r="DJ878" s="284">
        <f t="shared" si="183"/>
        <v>0</v>
      </c>
      <c r="DK878" s="295">
        <f t="shared" si="184"/>
        <v>1</v>
      </c>
      <c r="DL878" s="297">
        <f t="shared" si="185"/>
        <v>2</v>
      </c>
      <c r="DM878" s="430">
        <f>IFERROR(IF(CA878="D",IF(DL878="A dispo.",DF878*VLOOKUP('DATI INPUT'!$F$27,TARIFFE_UD,4,FALSE),DF878*VLOOKUP(DL878,TARIFFE_UD,4,FALSE)),DF878*VLOOKUP(CB878-100,TARIFFE_UND,4,FALSE)),0)</f>
        <v>41.413802055898152</v>
      </c>
      <c r="DN878" s="430">
        <f>IFERROR(IF(CA878="D",IF(DL878="A dispo.",DK878*VLOOKUP('DATI INPUT'!$F$27,TARIFFE_UD,5,FALSE),DK878*VLOOKUP(DL878,TARIFFE_UD,5,FALSE)),DK878*VLOOKUP(CB878-100,TARIFFE_UND,5,FALSE)),0)</f>
        <v>51.443731886070836</v>
      </c>
      <c r="DO878" s="431">
        <f t="shared" si="186"/>
        <v>7.5339419690010345E-3</v>
      </c>
      <c r="DP878" s="299">
        <f>IFERROR(IF(CA878="D",IF(DL878="A dispo.",DF878*VLOOKUP('DATI INPUT'!$F$27,TARIFFE_UD,2,FALSE),DF878*VLOOKUP(DL878,TARIFFE_UD,2,FALSE)),DF878*VLOOKUP(CB878-100,TARIFFE_UND,2,FALSE)),0)</f>
        <v>51.740759387147179</v>
      </c>
      <c r="DQ878" s="299">
        <f>IFERROR(IF(CA878="D",IF(DL878="A dispo.",DK878*VLOOKUP('DATI INPUT'!$F$27,TARIFFE_UD,3,FALSE),DK878*VLOOKUP(DL878,TARIFFE_UD,3,FALSE)),DK878*VLOOKUP(CB878-100,TARIFFE_UND,3,FALSE)),0)</f>
        <v>46.077822723118445</v>
      </c>
      <c r="DR878" s="299">
        <f t="shared" si="187"/>
        <v>97.818582110265623</v>
      </c>
    </row>
    <row r="879" spans="1:122" x14ac:dyDescent="0.25">
      <c r="A879" t="s">
        <v>7651</v>
      </c>
      <c r="B879" t="s">
        <v>7652</v>
      </c>
      <c r="C879" t="s">
        <v>7653</v>
      </c>
      <c r="D879" t="s">
        <v>7654</v>
      </c>
      <c r="E879" t="s">
        <v>268</v>
      </c>
      <c r="F879" t="s">
        <v>156</v>
      </c>
      <c r="G879" t="s">
        <v>7655</v>
      </c>
      <c r="H879" t="s">
        <v>2549</v>
      </c>
      <c r="I879" t="s">
        <v>361</v>
      </c>
      <c r="J879" t="s">
        <v>156</v>
      </c>
      <c r="K879" t="s">
        <v>7656</v>
      </c>
      <c r="L879" t="s">
        <v>152</v>
      </c>
      <c r="M879" t="s">
        <v>7657</v>
      </c>
      <c r="N879" t="s">
        <v>984</v>
      </c>
      <c r="O879" t="s">
        <v>873</v>
      </c>
      <c r="P879" t="s">
        <v>887</v>
      </c>
      <c r="Q879" t="s">
        <v>280</v>
      </c>
      <c r="R879" t="s">
        <v>154</v>
      </c>
      <c r="S879" t="s">
        <v>268</v>
      </c>
      <c r="T879" t="s">
        <v>268</v>
      </c>
      <c r="U879" t="s">
        <v>268</v>
      </c>
      <c r="V879" t="s">
        <v>268</v>
      </c>
      <c r="W879" t="s">
        <v>1829</v>
      </c>
      <c r="X879" t="s">
        <v>1830</v>
      </c>
      <c r="Y879" t="s">
        <v>315</v>
      </c>
      <c r="Z879" t="s">
        <v>268</v>
      </c>
      <c r="AA879" t="s">
        <v>268</v>
      </c>
      <c r="AB879" t="s">
        <v>268</v>
      </c>
      <c r="AC879" t="s">
        <v>268</v>
      </c>
      <c r="AD879" t="s">
        <v>268</v>
      </c>
      <c r="AE879" t="s">
        <v>287</v>
      </c>
      <c r="AF879" t="s">
        <v>1811</v>
      </c>
      <c r="AG879" t="s">
        <v>875</v>
      </c>
      <c r="AH879" t="s">
        <v>1831</v>
      </c>
      <c r="AI879" t="s">
        <v>764</v>
      </c>
      <c r="AJ879" t="s">
        <v>268</v>
      </c>
      <c r="AK879" t="s">
        <v>467</v>
      </c>
      <c r="AL879" t="s">
        <v>268</v>
      </c>
      <c r="AM879" t="s">
        <v>355</v>
      </c>
      <c r="AN879" t="s">
        <v>268</v>
      </c>
      <c r="AO879" t="s">
        <v>268</v>
      </c>
      <c r="AP879" t="s">
        <v>268</v>
      </c>
      <c r="AQ879" t="s">
        <v>268</v>
      </c>
      <c r="AR879" t="s">
        <v>268</v>
      </c>
      <c r="AS879" t="s">
        <v>268</v>
      </c>
      <c r="AT879" t="s">
        <v>268</v>
      </c>
      <c r="AU879" t="s">
        <v>268</v>
      </c>
      <c r="AV879" t="s">
        <v>268</v>
      </c>
      <c r="AW879" t="s">
        <v>268</v>
      </c>
      <c r="AX879" t="s">
        <v>268</v>
      </c>
      <c r="AY879" t="s">
        <v>268</v>
      </c>
      <c r="AZ879" t="s">
        <v>268</v>
      </c>
      <c r="BA879" t="s">
        <v>268</v>
      </c>
      <c r="BB879" t="s">
        <v>268</v>
      </c>
      <c r="BC879" t="s">
        <v>268</v>
      </c>
      <c r="BD879" t="s">
        <v>268</v>
      </c>
      <c r="BE879" t="s">
        <v>268</v>
      </c>
      <c r="BF879" t="s">
        <v>268</v>
      </c>
      <c r="BG879" t="s">
        <v>268</v>
      </c>
      <c r="BH879" t="s">
        <v>268</v>
      </c>
      <c r="BI879" t="s">
        <v>268</v>
      </c>
      <c r="BJ879" t="s">
        <v>268</v>
      </c>
      <c r="BK879" t="s">
        <v>268</v>
      </c>
      <c r="BL879" t="s">
        <v>268</v>
      </c>
      <c r="BM879" t="s">
        <v>268</v>
      </c>
      <c r="BN879" t="s">
        <v>268</v>
      </c>
      <c r="BO879" t="s">
        <v>268</v>
      </c>
      <c r="BP879" t="s">
        <v>268</v>
      </c>
      <c r="BQ879" t="s">
        <v>268</v>
      </c>
      <c r="BR879" t="s">
        <v>268</v>
      </c>
      <c r="BS879" t="s">
        <v>268</v>
      </c>
      <c r="BT879" t="s">
        <v>268</v>
      </c>
      <c r="BU879" t="s">
        <v>268</v>
      </c>
      <c r="BV879" t="s">
        <v>268</v>
      </c>
      <c r="BW879" t="s">
        <v>268</v>
      </c>
      <c r="BX879" t="s">
        <v>268</v>
      </c>
      <c r="BY879">
        <v>40</v>
      </c>
      <c r="BZ879">
        <v>40</v>
      </c>
      <c r="CA879" t="s">
        <v>142</v>
      </c>
      <c r="CB879" s="356">
        <v>122</v>
      </c>
      <c r="CC879" t="s">
        <v>876</v>
      </c>
      <c r="CD879" t="s">
        <v>268</v>
      </c>
      <c r="CE879" t="s">
        <v>268</v>
      </c>
      <c r="CF879" s="356">
        <v>4</v>
      </c>
      <c r="CG879" t="s">
        <v>268</v>
      </c>
      <c r="CH879" t="s">
        <v>268</v>
      </c>
      <c r="CI879" t="s">
        <v>268</v>
      </c>
      <c r="CJ879" t="s">
        <v>268</v>
      </c>
      <c r="CK879" t="s">
        <v>268</v>
      </c>
      <c r="CL879" t="s">
        <v>7658</v>
      </c>
      <c r="CM879" t="s">
        <v>11224</v>
      </c>
      <c r="CN879">
        <v>109.61</v>
      </c>
      <c r="CO879" t="s">
        <v>268</v>
      </c>
      <c r="CP879">
        <v>109.61</v>
      </c>
      <c r="CQ879">
        <v>365</v>
      </c>
      <c r="CR879" t="s">
        <v>878</v>
      </c>
      <c r="CS879" t="s">
        <v>11225</v>
      </c>
      <c r="CT879" t="s">
        <v>11226</v>
      </c>
      <c r="CU879" t="s">
        <v>11227</v>
      </c>
      <c r="CV879" t="s">
        <v>268</v>
      </c>
      <c r="CW879" t="s">
        <v>268</v>
      </c>
      <c r="CX879" t="s">
        <v>268</v>
      </c>
      <c r="CY879" t="s">
        <v>268</v>
      </c>
      <c r="CZ879" t="s">
        <v>268</v>
      </c>
      <c r="DA879" t="s">
        <v>268</v>
      </c>
      <c r="DB879" s="429">
        <f t="shared" si="175"/>
        <v>0</v>
      </c>
      <c r="DC879" s="284">
        <f t="shared" si="176"/>
        <v>0</v>
      </c>
      <c r="DD879" s="284">
        <f t="shared" si="177"/>
        <v>0</v>
      </c>
      <c r="DE879" s="284">
        <f t="shared" si="178"/>
        <v>0</v>
      </c>
      <c r="DF879" s="295">
        <f t="shared" si="179"/>
        <v>40</v>
      </c>
      <c r="DG879" s="284">
        <f t="shared" si="180"/>
        <v>0</v>
      </c>
      <c r="DH879" s="284">
        <f t="shared" si="181"/>
        <v>0</v>
      </c>
      <c r="DI879" s="284">
        <f t="shared" si="182"/>
        <v>0</v>
      </c>
      <c r="DJ879" s="284">
        <f t="shared" si="183"/>
        <v>0</v>
      </c>
      <c r="DK879" s="295">
        <f t="shared" si="184"/>
        <v>1</v>
      </c>
      <c r="DL879" s="297">
        <f t="shared" si="185"/>
        <v>4</v>
      </c>
      <c r="DM879" s="430">
        <f>IFERROR(IF(CA879="D",IF(DL879="A dispo.",DF879*VLOOKUP('DATI INPUT'!$F$27,TARIFFE_UD,4,FALSE),DF879*VLOOKUP(DL879,TARIFFE_UD,4,FALSE)),DF879*VLOOKUP(CB879-100,TARIFFE_UND,4,FALSE)),0)</f>
        <v>27.233565977801501</v>
      </c>
      <c r="DN879" s="430">
        <f>IFERROR(IF(CA879="D",IF(DL879="A dispo.",DK879*VLOOKUP('DATI INPUT'!$F$27,TARIFFE_UD,5,FALSE),DK879*VLOOKUP(DL879,TARIFFE_UD,5,FALSE)),DK879*VLOOKUP(CB879-100,TARIFFE_UND,5,FALSE)),0)</f>
        <v>82.375089665670373</v>
      </c>
      <c r="DO879" s="431">
        <f t="shared" si="186"/>
        <v>-1.3443565281221481E-3</v>
      </c>
      <c r="DP879" s="299">
        <f>IFERROR(IF(CA879="D",IF(DL879="A dispo.",DF879*VLOOKUP('DATI INPUT'!$F$27,TARIFFE_UD,2,FALSE),DF879*VLOOKUP(DL879,TARIFFE_UD,2,FALSE)),DF879*VLOOKUP(CB879-100,TARIFFE_UND,2,FALSE)),0)</f>
        <v>34.024535651411981</v>
      </c>
      <c r="DQ879" s="299">
        <f>IFERROR(IF(CA879="D",IF(DL879="A dispo.",DK879*VLOOKUP('DATI INPUT'!$F$27,TARIFFE_UD,3,FALSE),DK879*VLOOKUP(DL879,TARIFFE_UD,3,FALSE)),DK879*VLOOKUP(CB879-100,TARIFFE_UND,3,FALSE)),0)</f>
        <v>73.78284271486686</v>
      </c>
      <c r="DR879" s="299">
        <f t="shared" si="187"/>
        <v>107.80737836627884</v>
      </c>
    </row>
    <row r="880" spans="1:122" x14ac:dyDescent="0.25">
      <c r="A880" t="s">
        <v>7659</v>
      </c>
      <c r="B880" t="s">
        <v>7652</v>
      </c>
      <c r="C880" t="s">
        <v>7660</v>
      </c>
      <c r="D880" t="s">
        <v>7654</v>
      </c>
      <c r="E880" t="s">
        <v>268</v>
      </c>
      <c r="F880" t="s">
        <v>156</v>
      </c>
      <c r="G880" t="s">
        <v>7655</v>
      </c>
      <c r="H880" t="s">
        <v>2549</v>
      </c>
      <c r="I880" t="s">
        <v>361</v>
      </c>
      <c r="J880" t="s">
        <v>156</v>
      </c>
      <c r="K880" t="s">
        <v>7656</v>
      </c>
      <c r="L880" t="s">
        <v>152</v>
      </c>
      <c r="M880" t="s">
        <v>7657</v>
      </c>
      <c r="N880" t="s">
        <v>984</v>
      </c>
      <c r="O880" t="s">
        <v>873</v>
      </c>
      <c r="P880" t="s">
        <v>887</v>
      </c>
      <c r="Q880" t="s">
        <v>280</v>
      </c>
      <c r="R880" t="s">
        <v>154</v>
      </c>
      <c r="S880" t="s">
        <v>268</v>
      </c>
      <c r="T880" t="s">
        <v>268</v>
      </c>
      <c r="U880" t="s">
        <v>268</v>
      </c>
      <c r="V880" t="s">
        <v>268</v>
      </c>
      <c r="W880" t="s">
        <v>1829</v>
      </c>
      <c r="X880" t="s">
        <v>1830</v>
      </c>
      <c r="Y880" t="s">
        <v>315</v>
      </c>
      <c r="Z880" t="s">
        <v>268</v>
      </c>
      <c r="AA880" t="s">
        <v>268</v>
      </c>
      <c r="AB880" t="s">
        <v>268</v>
      </c>
      <c r="AC880" t="s">
        <v>268</v>
      </c>
      <c r="AD880" t="s">
        <v>268</v>
      </c>
      <c r="AE880" t="s">
        <v>287</v>
      </c>
      <c r="AF880" t="s">
        <v>1811</v>
      </c>
      <c r="AG880" t="s">
        <v>875</v>
      </c>
      <c r="AH880" t="s">
        <v>1831</v>
      </c>
      <c r="AI880" t="s">
        <v>1011</v>
      </c>
      <c r="AJ880" t="s">
        <v>268</v>
      </c>
      <c r="AK880" t="s">
        <v>703</v>
      </c>
      <c r="AL880" t="s">
        <v>268</v>
      </c>
      <c r="AM880" t="s">
        <v>353</v>
      </c>
      <c r="AN880" t="s">
        <v>268</v>
      </c>
      <c r="AO880" t="s">
        <v>268</v>
      </c>
      <c r="AP880" t="s">
        <v>268</v>
      </c>
      <c r="AQ880" t="s">
        <v>268</v>
      </c>
      <c r="AR880" t="s">
        <v>268</v>
      </c>
      <c r="AS880" t="s">
        <v>268</v>
      </c>
      <c r="AT880" t="s">
        <v>268</v>
      </c>
      <c r="AU880" t="s">
        <v>268</v>
      </c>
      <c r="AV880" t="s">
        <v>268</v>
      </c>
      <c r="AW880" t="s">
        <v>268</v>
      </c>
      <c r="AX880" t="s">
        <v>268</v>
      </c>
      <c r="AY880" t="s">
        <v>268</v>
      </c>
      <c r="AZ880" t="s">
        <v>268</v>
      </c>
      <c r="BA880" t="s">
        <v>268</v>
      </c>
      <c r="BB880" t="s">
        <v>268</v>
      </c>
      <c r="BC880" t="s">
        <v>268</v>
      </c>
      <c r="BD880" t="s">
        <v>268</v>
      </c>
      <c r="BE880" t="s">
        <v>268</v>
      </c>
      <c r="BF880" t="s">
        <v>268</v>
      </c>
      <c r="BG880" t="s">
        <v>268</v>
      </c>
      <c r="BH880" t="s">
        <v>268</v>
      </c>
      <c r="BI880" t="s">
        <v>268</v>
      </c>
      <c r="BJ880" t="s">
        <v>268</v>
      </c>
      <c r="BK880" t="s">
        <v>268</v>
      </c>
      <c r="BL880" t="s">
        <v>268</v>
      </c>
      <c r="BM880" t="s">
        <v>268</v>
      </c>
      <c r="BN880" t="s">
        <v>268</v>
      </c>
      <c r="BO880" t="s">
        <v>268</v>
      </c>
      <c r="BP880" t="s">
        <v>268</v>
      </c>
      <c r="BQ880" t="s">
        <v>268</v>
      </c>
      <c r="BR880" t="s">
        <v>268</v>
      </c>
      <c r="BS880" t="s">
        <v>268</v>
      </c>
      <c r="BT880" t="s">
        <v>268</v>
      </c>
      <c r="BU880" t="s">
        <v>268</v>
      </c>
      <c r="BV880" t="s">
        <v>268</v>
      </c>
      <c r="BW880" t="s">
        <v>268</v>
      </c>
      <c r="BX880" t="s">
        <v>268</v>
      </c>
      <c r="BY880">
        <v>14.85</v>
      </c>
      <c r="BZ880">
        <v>14.85</v>
      </c>
      <c r="CA880" t="s">
        <v>142</v>
      </c>
      <c r="CB880" s="356">
        <v>123</v>
      </c>
      <c r="CC880" t="s">
        <v>1817</v>
      </c>
      <c r="CD880" t="s">
        <v>268</v>
      </c>
      <c r="CE880" t="s">
        <v>268</v>
      </c>
      <c r="CF880" s="356">
        <v>4</v>
      </c>
      <c r="CG880" t="s">
        <v>268</v>
      </c>
      <c r="CH880" t="s">
        <v>268</v>
      </c>
      <c r="CI880" t="s">
        <v>268</v>
      </c>
      <c r="CJ880" t="s">
        <v>268</v>
      </c>
      <c r="CK880" t="s">
        <v>268</v>
      </c>
      <c r="CL880" t="s">
        <v>7658</v>
      </c>
      <c r="CM880" t="s">
        <v>11224</v>
      </c>
      <c r="CN880">
        <v>10.11</v>
      </c>
      <c r="CO880" t="s">
        <v>268</v>
      </c>
      <c r="CP880">
        <v>10.11</v>
      </c>
      <c r="CQ880">
        <v>365</v>
      </c>
      <c r="CR880" t="s">
        <v>878</v>
      </c>
      <c r="CS880" t="s">
        <v>11225</v>
      </c>
      <c r="CT880" t="s">
        <v>11226</v>
      </c>
      <c r="CU880" t="s">
        <v>11227</v>
      </c>
      <c r="CV880" t="s">
        <v>268</v>
      </c>
      <c r="CW880" t="s">
        <v>268</v>
      </c>
      <c r="CX880" t="s">
        <v>268</v>
      </c>
      <c r="CY880" t="s">
        <v>268</v>
      </c>
      <c r="CZ880" t="s">
        <v>268</v>
      </c>
      <c r="DA880" t="s">
        <v>268</v>
      </c>
      <c r="DB880" s="429">
        <f t="shared" si="175"/>
        <v>0</v>
      </c>
      <c r="DC880" s="284">
        <f t="shared" si="176"/>
        <v>0</v>
      </c>
      <c r="DD880" s="284">
        <f t="shared" si="177"/>
        <v>0</v>
      </c>
      <c r="DE880" s="284">
        <f t="shared" si="178"/>
        <v>0</v>
      </c>
      <c r="DF880" s="295">
        <f t="shared" si="179"/>
        <v>14.85</v>
      </c>
      <c r="DG880" s="284">
        <f t="shared" si="180"/>
        <v>1</v>
      </c>
      <c r="DH880" s="284">
        <f t="shared" si="181"/>
        <v>0</v>
      </c>
      <c r="DI880" s="284">
        <f t="shared" si="182"/>
        <v>0</v>
      </c>
      <c r="DJ880" s="284">
        <f t="shared" si="183"/>
        <v>0</v>
      </c>
      <c r="DK880" s="295">
        <f t="shared" si="184"/>
        <v>0</v>
      </c>
      <c r="DL880" s="297">
        <f t="shared" si="185"/>
        <v>4</v>
      </c>
      <c r="DM880" s="430">
        <f>IFERROR(IF(CA880="D",IF(DL880="A dispo.",DF880*VLOOKUP('DATI INPUT'!$F$27,TARIFFE_UD,4,FALSE),DF880*VLOOKUP(DL880,TARIFFE_UD,4,FALSE)),DF880*VLOOKUP(CB880-100,TARIFFE_UND,4,FALSE)),0)</f>
        <v>10.110461369258807</v>
      </c>
      <c r="DN880" s="430">
        <f>IFERROR(IF(CA880="D",IF(DL880="A dispo.",DK880*VLOOKUP('DATI INPUT'!$F$27,TARIFFE_UD,5,FALSE),DK880*VLOOKUP(DL880,TARIFFE_UD,5,FALSE)),DK880*VLOOKUP(CB880-100,TARIFFE_UND,5,FALSE)),0)</f>
        <v>0</v>
      </c>
      <c r="DO880" s="431">
        <f t="shared" si="186"/>
        <v>4.6136925880801982E-4</v>
      </c>
      <c r="DP880" s="299">
        <f>IFERROR(IF(CA880="D",IF(DL880="A dispo.",DF880*VLOOKUP('DATI INPUT'!$F$27,TARIFFE_UD,2,FALSE),DF880*VLOOKUP(DL880,TARIFFE_UD,2,FALSE)),DF880*VLOOKUP(CB880-100,TARIFFE_UND,2,FALSE)),0)</f>
        <v>12.631608860586697</v>
      </c>
      <c r="DQ880" s="299">
        <f>IFERROR(IF(CA880="D",IF(DL880="A dispo.",DK880*VLOOKUP('DATI INPUT'!$F$27,TARIFFE_UD,3,FALSE),DK880*VLOOKUP(DL880,TARIFFE_UD,3,FALSE)),DK880*VLOOKUP(CB880-100,TARIFFE_UND,3,FALSE)),0)</f>
        <v>0</v>
      </c>
      <c r="DR880" s="299">
        <f t="shared" si="187"/>
        <v>12.631608860586697</v>
      </c>
    </row>
    <row r="881" spans="1:122" x14ac:dyDescent="0.25">
      <c r="A881" t="s">
        <v>7661</v>
      </c>
      <c r="B881" t="s">
        <v>7662</v>
      </c>
      <c r="C881" t="s">
        <v>7663</v>
      </c>
      <c r="D881" t="s">
        <v>7664</v>
      </c>
      <c r="E881" t="s">
        <v>268</v>
      </c>
      <c r="F881" t="s">
        <v>156</v>
      </c>
      <c r="G881" t="s">
        <v>7665</v>
      </c>
      <c r="H881" t="s">
        <v>7666</v>
      </c>
      <c r="I881" t="s">
        <v>425</v>
      </c>
      <c r="J881" t="s">
        <v>156</v>
      </c>
      <c r="K881" t="s">
        <v>7667</v>
      </c>
      <c r="L881" t="s">
        <v>152</v>
      </c>
      <c r="M881" t="s">
        <v>10544</v>
      </c>
      <c r="N881" t="s">
        <v>7669</v>
      </c>
      <c r="O881" t="s">
        <v>1501</v>
      </c>
      <c r="P881" t="s">
        <v>2142</v>
      </c>
      <c r="Q881" t="s">
        <v>280</v>
      </c>
      <c r="R881" t="s">
        <v>346</v>
      </c>
      <c r="S881" t="s">
        <v>268</v>
      </c>
      <c r="T881" t="s">
        <v>268</v>
      </c>
      <c r="U881" t="s">
        <v>268</v>
      </c>
      <c r="V881" t="s">
        <v>268</v>
      </c>
      <c r="W881" t="s">
        <v>6091</v>
      </c>
      <c r="X881" t="s">
        <v>1934</v>
      </c>
      <c r="Y881" t="s">
        <v>315</v>
      </c>
      <c r="Z881" t="s">
        <v>268</v>
      </c>
      <c r="AA881" t="s">
        <v>268</v>
      </c>
      <c r="AB881" t="s">
        <v>268</v>
      </c>
      <c r="AC881" t="s">
        <v>268</v>
      </c>
      <c r="AD881" t="s">
        <v>268</v>
      </c>
      <c r="AE881" t="s">
        <v>287</v>
      </c>
      <c r="AF881" t="s">
        <v>1811</v>
      </c>
      <c r="AG881" t="s">
        <v>875</v>
      </c>
      <c r="AH881" t="s">
        <v>1935</v>
      </c>
      <c r="AI881" t="s">
        <v>6092</v>
      </c>
      <c r="AJ881" t="s">
        <v>268</v>
      </c>
      <c r="AK881" t="s">
        <v>382</v>
      </c>
      <c r="AL881" t="s">
        <v>268</v>
      </c>
      <c r="AM881" t="s">
        <v>353</v>
      </c>
      <c r="AN881" t="s">
        <v>287</v>
      </c>
      <c r="AO881" t="s">
        <v>1811</v>
      </c>
      <c r="AP881" t="s">
        <v>875</v>
      </c>
      <c r="AQ881" t="s">
        <v>1935</v>
      </c>
      <c r="AR881" t="s">
        <v>6092</v>
      </c>
      <c r="AS881" t="s">
        <v>268</v>
      </c>
      <c r="AT881" t="s">
        <v>352</v>
      </c>
      <c r="AU881" t="s">
        <v>268</v>
      </c>
      <c r="AV881" t="s">
        <v>355</v>
      </c>
      <c r="AW881" t="s">
        <v>268</v>
      </c>
      <c r="AX881" t="s">
        <v>268</v>
      </c>
      <c r="AY881" t="s">
        <v>268</v>
      </c>
      <c r="AZ881" t="s">
        <v>268</v>
      </c>
      <c r="BA881" t="s">
        <v>268</v>
      </c>
      <c r="BB881" t="s">
        <v>268</v>
      </c>
      <c r="BC881" t="s">
        <v>268</v>
      </c>
      <c r="BD881" t="s">
        <v>268</v>
      </c>
      <c r="BE881" t="s">
        <v>268</v>
      </c>
      <c r="BF881" t="s">
        <v>268</v>
      </c>
      <c r="BG881" t="s">
        <v>268</v>
      </c>
      <c r="BH881" t="s">
        <v>268</v>
      </c>
      <c r="BI881" t="s">
        <v>268</v>
      </c>
      <c r="BJ881" t="s">
        <v>268</v>
      </c>
      <c r="BK881" t="s">
        <v>268</v>
      </c>
      <c r="BL881" t="s">
        <v>268</v>
      </c>
      <c r="BM881" t="s">
        <v>268</v>
      </c>
      <c r="BN881" t="s">
        <v>268</v>
      </c>
      <c r="BO881" t="s">
        <v>268</v>
      </c>
      <c r="BP881" t="s">
        <v>268</v>
      </c>
      <c r="BQ881" t="s">
        <v>268</v>
      </c>
      <c r="BR881" t="s">
        <v>268</v>
      </c>
      <c r="BS881" t="s">
        <v>268</v>
      </c>
      <c r="BT881" t="s">
        <v>268</v>
      </c>
      <c r="BU881" t="s">
        <v>268</v>
      </c>
      <c r="BV881" t="s">
        <v>268</v>
      </c>
      <c r="BW881" t="s">
        <v>268</v>
      </c>
      <c r="BX881" t="s">
        <v>268</v>
      </c>
      <c r="BY881">
        <v>137</v>
      </c>
      <c r="BZ881">
        <v>137</v>
      </c>
      <c r="CA881" t="s">
        <v>142</v>
      </c>
      <c r="CB881" s="356">
        <v>122</v>
      </c>
      <c r="CC881" t="s">
        <v>876</v>
      </c>
      <c r="CD881" t="s">
        <v>268</v>
      </c>
      <c r="CE881" t="s">
        <v>268</v>
      </c>
      <c r="CF881" t="s">
        <v>268</v>
      </c>
      <c r="CG881" t="s">
        <v>268</v>
      </c>
      <c r="CH881" t="s">
        <v>268</v>
      </c>
      <c r="CI881" t="s">
        <v>268</v>
      </c>
      <c r="CJ881" t="s">
        <v>268</v>
      </c>
      <c r="CK881" t="s">
        <v>268</v>
      </c>
      <c r="CL881" t="s">
        <v>7671</v>
      </c>
      <c r="CM881" t="s">
        <v>11224</v>
      </c>
      <c r="CN881">
        <v>154.24</v>
      </c>
      <c r="CO881" t="s">
        <v>268</v>
      </c>
      <c r="CP881">
        <v>154.24</v>
      </c>
      <c r="CQ881">
        <v>365</v>
      </c>
      <c r="CR881" t="s">
        <v>878</v>
      </c>
      <c r="CS881" t="s">
        <v>11225</v>
      </c>
      <c r="CT881" t="s">
        <v>11226</v>
      </c>
      <c r="CU881" t="s">
        <v>11227</v>
      </c>
      <c r="CV881" t="s">
        <v>268</v>
      </c>
      <c r="CW881" t="s">
        <v>268</v>
      </c>
      <c r="CX881" t="s">
        <v>268</v>
      </c>
      <c r="CY881" t="s">
        <v>268</v>
      </c>
      <c r="CZ881" t="s">
        <v>268</v>
      </c>
      <c r="DA881" t="s">
        <v>268</v>
      </c>
      <c r="DB881" s="429">
        <f t="shared" si="175"/>
        <v>0</v>
      </c>
      <c r="DC881" s="284">
        <f t="shared" si="176"/>
        <v>0</v>
      </c>
      <c r="DD881" s="284">
        <f t="shared" si="177"/>
        <v>0</v>
      </c>
      <c r="DE881" s="284">
        <f t="shared" si="178"/>
        <v>0</v>
      </c>
      <c r="DF881" s="295">
        <f t="shared" si="179"/>
        <v>137</v>
      </c>
      <c r="DG881" s="284">
        <f t="shared" si="180"/>
        <v>0</v>
      </c>
      <c r="DH881" s="284">
        <f t="shared" si="181"/>
        <v>0</v>
      </c>
      <c r="DI881" s="284">
        <f t="shared" si="182"/>
        <v>0</v>
      </c>
      <c r="DJ881" s="284">
        <f t="shared" si="183"/>
        <v>0</v>
      </c>
      <c r="DK881" s="295">
        <f t="shared" si="184"/>
        <v>1</v>
      </c>
      <c r="DL881" s="297" t="str">
        <f t="shared" si="185"/>
        <v>A dispo.</v>
      </c>
      <c r="DM881" s="430">
        <f>IFERROR(IF(CA881="D",IF(DL881="A dispo.",DF881*VLOOKUP('DATI INPUT'!$F$27,TARIFFE_UD,4,FALSE),DF881*VLOOKUP(DL881,TARIFFE_UD,4,FALSE)),DF881*VLOOKUP(CB881-100,TARIFFE_UND,4,FALSE)),0)</f>
        <v>86.842207372317048</v>
      </c>
      <c r="DN881" s="430">
        <f>IFERROR(IF(CA881="D",IF(DL881="A dispo.",DK881*VLOOKUP('DATI INPUT'!$F$27,TARIFFE_UD,5,FALSE),DK881*VLOOKUP(DL881,TARIFFE_UD,5,FALSE)),DK881*VLOOKUP(CB881-100,TARIFFE_UND,5,FALSE)),0)</f>
        <v>67.397800635548478</v>
      </c>
      <c r="DO881" s="431">
        <f t="shared" si="186"/>
        <v>8.0078655173565494E-6</v>
      </c>
      <c r="DP881" s="299">
        <f>IFERROR(IF(CA881="D",IF(DL881="A dispo.",DF881*VLOOKUP('DATI INPUT'!$F$27,TARIFFE_UD,2,FALSE),DF881*VLOOKUP(DL881,TARIFFE_UD,2,FALSE)),DF881*VLOOKUP(CB881-100,TARIFFE_UND,2,FALSE)),0)</f>
        <v>108.49720463325249</v>
      </c>
      <c r="DQ881" s="299">
        <f>IFERROR(IF(CA881="D",IF(DL881="A dispo.",DK881*VLOOKUP('DATI INPUT'!$F$27,TARIFFE_UD,3,FALSE),DK881*VLOOKUP(DL881,TARIFFE_UD,3,FALSE)),DK881*VLOOKUP(CB881-100,TARIFFE_UND,3,FALSE)),0)</f>
        <v>60.367780403072892</v>
      </c>
      <c r="DR881" s="299">
        <f t="shared" si="187"/>
        <v>168.86498503632538</v>
      </c>
    </row>
    <row r="882" spans="1:122" x14ac:dyDescent="0.25">
      <c r="A882" t="s">
        <v>7672</v>
      </c>
      <c r="B882" t="s">
        <v>7673</v>
      </c>
      <c r="C882" t="s">
        <v>7674</v>
      </c>
      <c r="D882" t="s">
        <v>7675</v>
      </c>
      <c r="E882" t="s">
        <v>268</v>
      </c>
      <c r="F882" t="s">
        <v>156</v>
      </c>
      <c r="G882" t="s">
        <v>7676</v>
      </c>
      <c r="H882" t="s">
        <v>1137</v>
      </c>
      <c r="I882" t="s">
        <v>7677</v>
      </c>
      <c r="J882" t="s">
        <v>274</v>
      </c>
      <c r="K882" t="s">
        <v>7678</v>
      </c>
      <c r="L882" t="s">
        <v>960</v>
      </c>
      <c r="M882" t="s">
        <v>5589</v>
      </c>
      <c r="N882" t="s">
        <v>1746</v>
      </c>
      <c r="O882" t="s">
        <v>3272</v>
      </c>
      <c r="P882" t="s">
        <v>5590</v>
      </c>
      <c r="Q882" t="s">
        <v>386</v>
      </c>
      <c r="R882" t="s">
        <v>268</v>
      </c>
      <c r="S882" t="s">
        <v>268</v>
      </c>
      <c r="T882" t="s">
        <v>268</v>
      </c>
      <c r="U882" t="s">
        <v>268</v>
      </c>
      <c r="V882" t="s">
        <v>268</v>
      </c>
      <c r="W882" t="s">
        <v>2044</v>
      </c>
      <c r="X882" t="s">
        <v>2045</v>
      </c>
      <c r="Y882" t="s">
        <v>333</v>
      </c>
      <c r="Z882" t="s">
        <v>268</v>
      </c>
      <c r="AA882" t="s">
        <v>268</v>
      </c>
      <c r="AB882" t="s">
        <v>268</v>
      </c>
      <c r="AC882" t="s">
        <v>268</v>
      </c>
      <c r="AD882" t="s">
        <v>268</v>
      </c>
      <c r="AE882" t="s">
        <v>287</v>
      </c>
      <c r="AF882" t="s">
        <v>1811</v>
      </c>
      <c r="AG882" t="s">
        <v>875</v>
      </c>
      <c r="AH882" t="s">
        <v>2047</v>
      </c>
      <c r="AI882" t="s">
        <v>946</v>
      </c>
      <c r="AJ882" t="s">
        <v>268</v>
      </c>
      <c r="AK882" t="s">
        <v>693</v>
      </c>
      <c r="AL882" t="s">
        <v>268</v>
      </c>
      <c r="AM882" t="s">
        <v>288</v>
      </c>
      <c r="AN882" t="s">
        <v>268</v>
      </c>
      <c r="AO882" t="s">
        <v>268</v>
      </c>
      <c r="AP882" t="s">
        <v>268</v>
      </c>
      <c r="AQ882" t="s">
        <v>268</v>
      </c>
      <c r="AR882" t="s">
        <v>268</v>
      </c>
      <c r="AS882" t="s">
        <v>268</v>
      </c>
      <c r="AT882" t="s">
        <v>268</v>
      </c>
      <c r="AU882" t="s">
        <v>268</v>
      </c>
      <c r="AV882" t="s">
        <v>268</v>
      </c>
      <c r="AW882" t="s">
        <v>268</v>
      </c>
      <c r="AX882" t="s">
        <v>268</v>
      </c>
      <c r="AY882" t="s">
        <v>268</v>
      </c>
      <c r="AZ882" t="s">
        <v>268</v>
      </c>
      <c r="BA882" t="s">
        <v>268</v>
      </c>
      <c r="BB882" t="s">
        <v>268</v>
      </c>
      <c r="BC882" t="s">
        <v>268</v>
      </c>
      <c r="BD882" t="s">
        <v>268</v>
      </c>
      <c r="BE882" t="s">
        <v>268</v>
      </c>
      <c r="BF882" t="s">
        <v>268</v>
      </c>
      <c r="BG882" t="s">
        <v>268</v>
      </c>
      <c r="BH882" t="s">
        <v>268</v>
      </c>
      <c r="BI882" t="s">
        <v>268</v>
      </c>
      <c r="BJ882" t="s">
        <v>268</v>
      </c>
      <c r="BK882" t="s">
        <v>268</v>
      </c>
      <c r="BL882" t="s">
        <v>268</v>
      </c>
      <c r="BM882" t="s">
        <v>268</v>
      </c>
      <c r="BN882" t="s">
        <v>268</v>
      </c>
      <c r="BO882" t="s">
        <v>268</v>
      </c>
      <c r="BP882" t="s">
        <v>268</v>
      </c>
      <c r="BQ882" t="s">
        <v>268</v>
      </c>
      <c r="BR882" t="s">
        <v>268</v>
      </c>
      <c r="BS882" t="s">
        <v>268</v>
      </c>
      <c r="BT882" t="s">
        <v>268</v>
      </c>
      <c r="BU882" t="s">
        <v>268</v>
      </c>
      <c r="BV882" t="s">
        <v>268</v>
      </c>
      <c r="BW882" t="s">
        <v>268</v>
      </c>
      <c r="BX882" t="s">
        <v>268</v>
      </c>
      <c r="BY882">
        <v>60</v>
      </c>
      <c r="BZ882">
        <v>60</v>
      </c>
      <c r="CA882" t="s">
        <v>142</v>
      </c>
      <c r="CB882" s="356">
        <v>122</v>
      </c>
      <c r="CC882" t="s">
        <v>876</v>
      </c>
      <c r="CD882" t="s">
        <v>268</v>
      </c>
      <c r="CE882" t="s">
        <v>268</v>
      </c>
      <c r="CF882" t="s">
        <v>268</v>
      </c>
      <c r="CG882" t="s">
        <v>268</v>
      </c>
      <c r="CH882" t="s">
        <v>268</v>
      </c>
      <c r="CI882" t="s">
        <v>268</v>
      </c>
      <c r="CJ882" t="s">
        <v>268</v>
      </c>
      <c r="CK882" t="s">
        <v>268</v>
      </c>
      <c r="CL882" t="s">
        <v>7679</v>
      </c>
      <c r="CM882" t="s">
        <v>11224</v>
      </c>
      <c r="CN882">
        <v>105.43</v>
      </c>
      <c r="CO882" t="s">
        <v>268</v>
      </c>
      <c r="CP882">
        <v>105.43</v>
      </c>
      <c r="CQ882">
        <v>365</v>
      </c>
      <c r="CR882" t="s">
        <v>878</v>
      </c>
      <c r="CS882" t="s">
        <v>11225</v>
      </c>
      <c r="CT882" t="s">
        <v>11226</v>
      </c>
      <c r="CU882" t="s">
        <v>11227</v>
      </c>
      <c r="CV882" t="s">
        <v>268</v>
      </c>
      <c r="CW882" t="s">
        <v>268</v>
      </c>
      <c r="CX882" t="s">
        <v>268</v>
      </c>
      <c r="CY882" t="s">
        <v>268</v>
      </c>
      <c r="CZ882" t="s">
        <v>268</v>
      </c>
      <c r="DA882" t="s">
        <v>268</v>
      </c>
      <c r="DB882" s="429">
        <f t="shared" si="175"/>
        <v>0</v>
      </c>
      <c r="DC882" s="284">
        <f t="shared" si="176"/>
        <v>0</v>
      </c>
      <c r="DD882" s="284">
        <f t="shared" si="177"/>
        <v>0</v>
      </c>
      <c r="DE882" s="284">
        <f t="shared" si="178"/>
        <v>0</v>
      </c>
      <c r="DF882" s="295">
        <f t="shared" si="179"/>
        <v>60</v>
      </c>
      <c r="DG882" s="284">
        <f t="shared" si="180"/>
        <v>0</v>
      </c>
      <c r="DH882" s="284">
        <f t="shared" si="181"/>
        <v>0</v>
      </c>
      <c r="DI882" s="284">
        <f t="shared" si="182"/>
        <v>0</v>
      </c>
      <c r="DJ882" s="284">
        <f t="shared" si="183"/>
        <v>0</v>
      </c>
      <c r="DK882" s="295">
        <f t="shared" si="184"/>
        <v>1</v>
      </c>
      <c r="DL882" s="297" t="str">
        <f t="shared" si="185"/>
        <v>A dispo.</v>
      </c>
      <c r="DM882" s="430">
        <f>IFERROR(IF(CA882="D",IF(DL882="A dispo.",DF882*VLOOKUP('DATI INPUT'!$F$27,TARIFFE_UD,4,FALSE),DF882*VLOOKUP(DL882,TARIFFE_UD,4,FALSE)),DF882*VLOOKUP(CB882-100,TARIFFE_UND,4,FALSE)),0)</f>
        <v>38.033083520722791</v>
      </c>
      <c r="DN882" s="430">
        <f>IFERROR(IF(CA882="D",IF(DL882="A dispo.",DK882*VLOOKUP('DATI INPUT'!$F$27,TARIFFE_UD,5,FALSE),DK882*VLOOKUP(DL882,TARIFFE_UD,5,FALSE)),DK882*VLOOKUP(CB882-100,TARIFFE_UND,5,FALSE)),0)</f>
        <v>67.397800635548478</v>
      </c>
      <c r="DO882" s="431">
        <f t="shared" si="186"/>
        <v>8.8415627126892105E-4</v>
      </c>
      <c r="DP882" s="299">
        <f>IFERROR(IF(CA882="D",IF(DL882="A dispo.",DF882*VLOOKUP('DATI INPUT'!$F$27,TARIFFE_UD,2,FALSE),DF882*VLOOKUP(DL882,TARIFFE_UD,2,FALSE)),DF882*VLOOKUP(CB882-100,TARIFFE_UND,2,FALSE)),0)</f>
        <v>47.517023926971895</v>
      </c>
      <c r="DQ882" s="299">
        <f>IFERROR(IF(CA882="D",IF(DL882="A dispo.",DK882*VLOOKUP('DATI INPUT'!$F$27,TARIFFE_UD,3,FALSE),DK882*VLOOKUP(DL882,TARIFFE_UD,3,FALSE)),DK882*VLOOKUP(CB882-100,TARIFFE_UND,3,FALSE)),0)</f>
        <v>60.367780403072892</v>
      </c>
      <c r="DR882" s="299">
        <f t="shared" si="187"/>
        <v>107.88480433004479</v>
      </c>
    </row>
    <row r="883" spans="1:122" x14ac:dyDescent="0.25">
      <c r="A883" t="s">
        <v>7680</v>
      </c>
      <c r="B883" t="s">
        <v>7681</v>
      </c>
      <c r="C883" t="s">
        <v>824</v>
      </c>
      <c r="D883" t="s">
        <v>7682</v>
      </c>
      <c r="E883" t="s">
        <v>268</v>
      </c>
      <c r="F883" t="s">
        <v>156</v>
      </c>
      <c r="G883" t="s">
        <v>7683</v>
      </c>
      <c r="H883" t="s">
        <v>6207</v>
      </c>
      <c r="I883" t="s">
        <v>412</v>
      </c>
      <c r="J883" t="s">
        <v>274</v>
      </c>
      <c r="K883" t="s">
        <v>7684</v>
      </c>
      <c r="L883" t="s">
        <v>984</v>
      </c>
      <c r="M883" t="s">
        <v>2257</v>
      </c>
      <c r="N883" t="s">
        <v>984</v>
      </c>
      <c r="O883" t="s">
        <v>873</v>
      </c>
      <c r="P883" t="s">
        <v>2258</v>
      </c>
      <c r="Q883" t="s">
        <v>315</v>
      </c>
      <c r="R883" t="s">
        <v>268</v>
      </c>
      <c r="S883" t="s">
        <v>268</v>
      </c>
      <c r="T883" t="s">
        <v>268</v>
      </c>
      <c r="U883" t="s">
        <v>268</v>
      </c>
      <c r="V883" t="s">
        <v>268</v>
      </c>
      <c r="W883" t="s">
        <v>5326</v>
      </c>
      <c r="X883" t="s">
        <v>2258</v>
      </c>
      <c r="Y883" t="s">
        <v>298</v>
      </c>
      <c r="Z883" t="s">
        <v>268</v>
      </c>
      <c r="AA883" t="s">
        <v>268</v>
      </c>
      <c r="AB883" t="s">
        <v>268</v>
      </c>
      <c r="AC883" t="s">
        <v>268</v>
      </c>
      <c r="AD883" t="s">
        <v>268</v>
      </c>
      <c r="AE883" t="s">
        <v>287</v>
      </c>
      <c r="AF883" t="s">
        <v>1811</v>
      </c>
      <c r="AG883" t="s">
        <v>875</v>
      </c>
      <c r="AH883" t="s">
        <v>1831</v>
      </c>
      <c r="AI883" t="s">
        <v>5327</v>
      </c>
      <c r="AJ883" t="s">
        <v>268</v>
      </c>
      <c r="AK883" t="s">
        <v>381</v>
      </c>
      <c r="AL883" t="s">
        <v>268</v>
      </c>
      <c r="AM883" t="s">
        <v>353</v>
      </c>
      <c r="AN883" t="s">
        <v>268</v>
      </c>
      <c r="AO883" t="s">
        <v>268</v>
      </c>
      <c r="AP883" t="s">
        <v>268</v>
      </c>
      <c r="AQ883" t="s">
        <v>268</v>
      </c>
      <c r="AR883" t="s">
        <v>268</v>
      </c>
      <c r="AS883" t="s">
        <v>268</v>
      </c>
      <c r="AT883" t="s">
        <v>268</v>
      </c>
      <c r="AU883" t="s">
        <v>268</v>
      </c>
      <c r="AV883" t="s">
        <v>268</v>
      </c>
      <c r="AW883" t="s">
        <v>268</v>
      </c>
      <c r="AX883" t="s">
        <v>268</v>
      </c>
      <c r="AY883" t="s">
        <v>268</v>
      </c>
      <c r="AZ883" t="s">
        <v>268</v>
      </c>
      <c r="BA883" t="s">
        <v>268</v>
      </c>
      <c r="BB883" t="s">
        <v>268</v>
      </c>
      <c r="BC883" t="s">
        <v>268</v>
      </c>
      <c r="BD883" t="s">
        <v>268</v>
      </c>
      <c r="BE883" t="s">
        <v>268</v>
      </c>
      <c r="BF883" t="s">
        <v>268</v>
      </c>
      <c r="BG883" t="s">
        <v>268</v>
      </c>
      <c r="BH883" t="s">
        <v>268</v>
      </c>
      <c r="BI883" t="s">
        <v>268</v>
      </c>
      <c r="BJ883" t="s">
        <v>268</v>
      </c>
      <c r="BK883" t="s">
        <v>268</v>
      </c>
      <c r="BL883" t="s">
        <v>268</v>
      </c>
      <c r="BM883" t="s">
        <v>268</v>
      </c>
      <c r="BN883" t="s">
        <v>268</v>
      </c>
      <c r="BO883" t="s">
        <v>268</v>
      </c>
      <c r="BP883" t="s">
        <v>268</v>
      </c>
      <c r="BQ883" t="s">
        <v>268</v>
      </c>
      <c r="BR883" t="s">
        <v>268</v>
      </c>
      <c r="BS883" t="s">
        <v>268</v>
      </c>
      <c r="BT883" t="s">
        <v>268</v>
      </c>
      <c r="BU883" t="s">
        <v>268</v>
      </c>
      <c r="BV883" t="s">
        <v>268</v>
      </c>
      <c r="BW883" t="s">
        <v>268</v>
      </c>
      <c r="BX883" t="s">
        <v>268</v>
      </c>
      <c r="BY883">
        <v>15</v>
      </c>
      <c r="BZ883">
        <v>15</v>
      </c>
      <c r="CA883" t="s">
        <v>142</v>
      </c>
      <c r="CB883" s="356">
        <v>123</v>
      </c>
      <c r="CC883" t="s">
        <v>1817</v>
      </c>
      <c r="CD883" t="s">
        <v>268</v>
      </c>
      <c r="CE883" t="s">
        <v>268</v>
      </c>
      <c r="CF883" s="356">
        <v>1</v>
      </c>
      <c r="CG883" t="s">
        <v>268</v>
      </c>
      <c r="CH883" t="s">
        <v>268</v>
      </c>
      <c r="CI883" t="s">
        <v>268</v>
      </c>
      <c r="CJ883" t="s">
        <v>268</v>
      </c>
      <c r="CK883" t="s">
        <v>268</v>
      </c>
      <c r="CL883" t="s">
        <v>268</v>
      </c>
      <c r="CM883" t="s">
        <v>11224</v>
      </c>
      <c r="CN883">
        <v>7.4</v>
      </c>
      <c r="CO883" t="s">
        <v>268</v>
      </c>
      <c r="CP883">
        <v>7.4</v>
      </c>
      <c r="CQ883">
        <v>365</v>
      </c>
      <c r="CR883" t="s">
        <v>878</v>
      </c>
      <c r="CS883" t="s">
        <v>11225</v>
      </c>
      <c r="CT883" t="s">
        <v>11226</v>
      </c>
      <c r="CU883" t="s">
        <v>11227</v>
      </c>
      <c r="CV883" t="s">
        <v>268</v>
      </c>
      <c r="CW883" t="s">
        <v>268</v>
      </c>
      <c r="CX883" t="s">
        <v>268</v>
      </c>
      <c r="CY883" t="s">
        <v>268</v>
      </c>
      <c r="CZ883" t="s">
        <v>268</v>
      </c>
      <c r="DA883" t="s">
        <v>268</v>
      </c>
      <c r="DB883" s="429">
        <f t="shared" si="175"/>
        <v>0</v>
      </c>
      <c r="DC883" s="284">
        <f t="shared" si="176"/>
        <v>0</v>
      </c>
      <c r="DD883" s="284">
        <f t="shared" si="177"/>
        <v>0</v>
      </c>
      <c r="DE883" s="284">
        <f t="shared" si="178"/>
        <v>0</v>
      </c>
      <c r="DF883" s="295">
        <f t="shared" si="179"/>
        <v>15</v>
      </c>
      <c r="DG883" s="284">
        <f t="shared" si="180"/>
        <v>1</v>
      </c>
      <c r="DH883" s="284">
        <f t="shared" si="181"/>
        <v>0</v>
      </c>
      <c r="DI883" s="284">
        <f t="shared" si="182"/>
        <v>0</v>
      </c>
      <c r="DJ883" s="284">
        <f t="shared" si="183"/>
        <v>0</v>
      </c>
      <c r="DK883" s="295">
        <f t="shared" si="184"/>
        <v>0</v>
      </c>
      <c r="DL883" s="297">
        <f t="shared" si="185"/>
        <v>1</v>
      </c>
      <c r="DM883" s="430">
        <f>IFERROR(IF(CA883="D",IF(DL883="A dispo.",DF883*VLOOKUP('DATI INPUT'!$F$27,TARIFFE_UD,4,FALSE),DF883*VLOOKUP(DL883,TARIFFE_UD,4,FALSE)),DF883*VLOOKUP(CB883-100,TARIFFE_UND,4,FALSE)),0)</f>
        <v>7.3953217956960984</v>
      </c>
      <c r="DN883" s="430">
        <f>IFERROR(IF(CA883="D",IF(DL883="A dispo.",DK883*VLOOKUP('DATI INPUT'!$F$27,TARIFFE_UD,5,FALSE),DK883*VLOOKUP(DL883,TARIFFE_UD,5,FALSE)),DK883*VLOOKUP(CB883-100,TARIFFE_UND,5,FALSE)),0)</f>
        <v>0</v>
      </c>
      <c r="DO883" s="431">
        <f t="shared" si="186"/>
        <v>-4.6782043039019783E-3</v>
      </c>
      <c r="DP883" s="299">
        <f>IFERROR(IF(CA883="D",IF(DL883="A dispo.",DF883*VLOOKUP('DATI INPUT'!$F$27,TARIFFE_UD,2,FALSE),DF883*VLOOKUP(DL883,TARIFFE_UD,2,FALSE)),DF883*VLOOKUP(CB883-100,TARIFFE_UND,2,FALSE)),0)</f>
        <v>9.2394213191334238</v>
      </c>
      <c r="DQ883" s="299">
        <f>IFERROR(IF(CA883="D",IF(DL883="A dispo.",DK883*VLOOKUP('DATI INPUT'!$F$27,TARIFFE_UD,3,FALSE),DK883*VLOOKUP(DL883,TARIFFE_UD,3,FALSE)),DK883*VLOOKUP(CB883-100,TARIFFE_UND,3,FALSE)),0)</f>
        <v>0</v>
      </c>
      <c r="DR883" s="299">
        <f t="shared" si="187"/>
        <v>9.2394213191334238</v>
      </c>
    </row>
    <row r="884" spans="1:122" x14ac:dyDescent="0.25">
      <c r="A884" t="s">
        <v>7685</v>
      </c>
      <c r="B884" t="s">
        <v>7686</v>
      </c>
      <c r="C884" t="s">
        <v>825</v>
      </c>
      <c r="D884" t="s">
        <v>7687</v>
      </c>
      <c r="E884" t="s">
        <v>268</v>
      </c>
      <c r="F884" t="s">
        <v>156</v>
      </c>
      <c r="G884" t="s">
        <v>7688</v>
      </c>
      <c r="H884" t="s">
        <v>2201</v>
      </c>
      <c r="I884" t="s">
        <v>7689</v>
      </c>
      <c r="J884" t="s">
        <v>156</v>
      </c>
      <c r="K884" t="s">
        <v>7690</v>
      </c>
      <c r="L884" t="s">
        <v>984</v>
      </c>
      <c r="M884" t="s">
        <v>2432</v>
      </c>
      <c r="N884" t="s">
        <v>984</v>
      </c>
      <c r="O884" t="s">
        <v>873</v>
      </c>
      <c r="P884" t="s">
        <v>1934</v>
      </c>
      <c r="Q884" t="s">
        <v>294</v>
      </c>
      <c r="R884" t="s">
        <v>268</v>
      </c>
      <c r="S884" t="s">
        <v>268</v>
      </c>
      <c r="T884" t="s">
        <v>268</v>
      </c>
      <c r="U884" t="s">
        <v>268</v>
      </c>
      <c r="V884" t="s">
        <v>268</v>
      </c>
      <c r="W884" t="s">
        <v>2432</v>
      </c>
      <c r="X884" t="s">
        <v>1934</v>
      </c>
      <c r="Y884" t="s">
        <v>294</v>
      </c>
      <c r="Z884" t="s">
        <v>268</v>
      </c>
      <c r="AA884" t="s">
        <v>268</v>
      </c>
      <c r="AB884" t="s">
        <v>268</v>
      </c>
      <c r="AC884" t="s">
        <v>268</v>
      </c>
      <c r="AD884" t="s">
        <v>268</v>
      </c>
      <c r="AE884" t="s">
        <v>287</v>
      </c>
      <c r="AF884" t="s">
        <v>1811</v>
      </c>
      <c r="AG884" t="s">
        <v>875</v>
      </c>
      <c r="AH884" t="s">
        <v>1935</v>
      </c>
      <c r="AI884" t="s">
        <v>2433</v>
      </c>
      <c r="AJ884" t="s">
        <v>268</v>
      </c>
      <c r="AK884" t="s">
        <v>511</v>
      </c>
      <c r="AL884" t="s">
        <v>268</v>
      </c>
      <c r="AM884" t="s">
        <v>288</v>
      </c>
      <c r="AN884" t="s">
        <v>268</v>
      </c>
      <c r="AO884" t="s">
        <v>268</v>
      </c>
      <c r="AP884" t="s">
        <v>268</v>
      </c>
      <c r="AQ884" t="s">
        <v>268</v>
      </c>
      <c r="AR884" t="s">
        <v>268</v>
      </c>
      <c r="AS884" t="s">
        <v>268</v>
      </c>
      <c r="AT884" t="s">
        <v>268</v>
      </c>
      <c r="AU884" t="s">
        <v>268</v>
      </c>
      <c r="AV884" t="s">
        <v>268</v>
      </c>
      <c r="AW884" t="s">
        <v>268</v>
      </c>
      <c r="AX884" t="s">
        <v>268</v>
      </c>
      <c r="AY884" t="s">
        <v>268</v>
      </c>
      <c r="AZ884" t="s">
        <v>268</v>
      </c>
      <c r="BA884" t="s">
        <v>268</v>
      </c>
      <c r="BB884" t="s">
        <v>268</v>
      </c>
      <c r="BC884" t="s">
        <v>268</v>
      </c>
      <c r="BD884" t="s">
        <v>268</v>
      </c>
      <c r="BE884" t="s">
        <v>268</v>
      </c>
      <c r="BF884" t="s">
        <v>268</v>
      </c>
      <c r="BG884" t="s">
        <v>268</v>
      </c>
      <c r="BH884" t="s">
        <v>268</v>
      </c>
      <c r="BI884" t="s">
        <v>268</v>
      </c>
      <c r="BJ884" t="s">
        <v>268</v>
      </c>
      <c r="BK884" t="s">
        <v>268</v>
      </c>
      <c r="BL884" t="s">
        <v>268</v>
      </c>
      <c r="BM884" t="s">
        <v>268</v>
      </c>
      <c r="BN884" t="s">
        <v>268</v>
      </c>
      <c r="BO884" t="s">
        <v>268</v>
      </c>
      <c r="BP884" t="s">
        <v>268</v>
      </c>
      <c r="BQ884" t="s">
        <v>268</v>
      </c>
      <c r="BR884" t="s">
        <v>268</v>
      </c>
      <c r="BS884" t="s">
        <v>268</v>
      </c>
      <c r="BT884" t="s">
        <v>268</v>
      </c>
      <c r="BU884" t="s">
        <v>268</v>
      </c>
      <c r="BV884" t="s">
        <v>268</v>
      </c>
      <c r="BW884" t="s">
        <v>268</v>
      </c>
      <c r="BX884" t="s">
        <v>268</v>
      </c>
      <c r="BY884">
        <v>38</v>
      </c>
      <c r="BZ884">
        <v>38</v>
      </c>
      <c r="CA884" t="s">
        <v>142</v>
      </c>
      <c r="CB884" s="356">
        <v>122</v>
      </c>
      <c r="CC884" t="s">
        <v>876</v>
      </c>
      <c r="CD884" t="s">
        <v>268</v>
      </c>
      <c r="CE884" t="s">
        <v>268</v>
      </c>
      <c r="CF884" s="356">
        <v>1</v>
      </c>
      <c r="CG884" t="s">
        <v>268</v>
      </c>
      <c r="CH884" t="s">
        <v>268</v>
      </c>
      <c r="CI884" t="s">
        <v>268</v>
      </c>
      <c r="CJ884" t="s">
        <v>268</v>
      </c>
      <c r="CK884" t="s">
        <v>268</v>
      </c>
      <c r="CL884" t="s">
        <v>7691</v>
      </c>
      <c r="CM884" t="s">
        <v>11224</v>
      </c>
      <c r="CN884">
        <v>35.659999999999997</v>
      </c>
      <c r="CO884" t="s">
        <v>268</v>
      </c>
      <c r="CP884">
        <v>35.659999999999997</v>
      </c>
      <c r="CQ884">
        <v>365</v>
      </c>
      <c r="CR884" t="s">
        <v>878</v>
      </c>
      <c r="CS884" t="s">
        <v>11225</v>
      </c>
      <c r="CT884" t="s">
        <v>11226</v>
      </c>
      <c r="CU884" t="s">
        <v>11227</v>
      </c>
      <c r="CV884" t="s">
        <v>268</v>
      </c>
      <c r="CW884" t="s">
        <v>268</v>
      </c>
      <c r="CX884" t="s">
        <v>268</v>
      </c>
      <c r="CY884" t="s">
        <v>268</v>
      </c>
      <c r="CZ884" t="s">
        <v>268</v>
      </c>
      <c r="DA884" t="s">
        <v>268</v>
      </c>
      <c r="DB884" s="429">
        <f t="shared" si="175"/>
        <v>0</v>
      </c>
      <c r="DC884" s="284">
        <f t="shared" si="176"/>
        <v>0</v>
      </c>
      <c r="DD884" s="284">
        <f t="shared" si="177"/>
        <v>0</v>
      </c>
      <c r="DE884" s="284">
        <f t="shared" si="178"/>
        <v>0</v>
      </c>
      <c r="DF884" s="295">
        <f t="shared" si="179"/>
        <v>38</v>
      </c>
      <c r="DG884" s="284">
        <f t="shared" si="180"/>
        <v>0</v>
      </c>
      <c r="DH884" s="284">
        <f t="shared" si="181"/>
        <v>0</v>
      </c>
      <c r="DI884" s="284">
        <f t="shared" si="182"/>
        <v>0</v>
      </c>
      <c r="DJ884" s="284">
        <f t="shared" si="183"/>
        <v>0</v>
      </c>
      <c r="DK884" s="295">
        <f t="shared" si="184"/>
        <v>1</v>
      </c>
      <c r="DL884" s="297">
        <f t="shared" si="185"/>
        <v>1</v>
      </c>
      <c r="DM884" s="430">
        <f>IFERROR(IF(CA884="D",IF(DL884="A dispo.",DF884*VLOOKUP('DATI INPUT'!$F$27,TARIFFE_UD,4,FALSE),DF884*VLOOKUP(DL884,TARIFFE_UD,4,FALSE)),DF884*VLOOKUP(CB884-100,TARIFFE_UND,4,FALSE)),0)</f>
        <v>18.734815215763447</v>
      </c>
      <c r="DN884" s="430">
        <f>IFERROR(IF(CA884="D",IF(DL884="A dispo.",DK884*VLOOKUP('DATI INPUT'!$F$27,TARIFFE_UD,5,FALSE),DK884*VLOOKUP(DL884,TARIFFE_UD,5,FALSE)),DK884*VLOOKUP(CB884-100,TARIFFE_UND,5,FALSE)),0)</f>
        <v>16.930848468833439</v>
      </c>
      <c r="DO884" s="431">
        <f t="shared" si="186"/>
        <v>5.6636845968895955E-3</v>
      </c>
      <c r="DP884" s="299">
        <f>IFERROR(IF(CA884="D",IF(DL884="A dispo.",DF884*VLOOKUP('DATI INPUT'!$F$27,TARIFFE_UD,2,FALSE),DF884*VLOOKUP(DL884,TARIFFE_UD,2,FALSE)),DF884*VLOOKUP(CB884-100,TARIFFE_UND,2,FALSE)),0)</f>
        <v>23.406534008471343</v>
      </c>
      <c r="DQ884" s="299">
        <f>IFERROR(IF(CA884="D",IF(DL884="A dispo.",DK884*VLOOKUP('DATI INPUT'!$F$27,TARIFFE_UD,3,FALSE),DK884*VLOOKUP(DL884,TARIFFE_UD,3,FALSE)),DK884*VLOOKUP(CB884-100,TARIFFE_UND,3,FALSE)),0)</f>
        <v>15.164853048114928</v>
      </c>
      <c r="DR884" s="299">
        <f t="shared" si="187"/>
        <v>38.571387056586275</v>
      </c>
    </row>
    <row r="885" spans="1:122" x14ac:dyDescent="0.25">
      <c r="A885" t="s">
        <v>7702</v>
      </c>
      <c r="B885" t="s">
        <v>1251</v>
      </c>
      <c r="C885" t="s">
        <v>7703</v>
      </c>
      <c r="D885" t="s">
        <v>7704</v>
      </c>
      <c r="E885" t="s">
        <v>268</v>
      </c>
      <c r="F885" t="s">
        <v>156</v>
      </c>
      <c r="G885" t="s">
        <v>7705</v>
      </c>
      <c r="H885" t="s">
        <v>926</v>
      </c>
      <c r="I885" t="s">
        <v>2883</v>
      </c>
      <c r="J885" t="s">
        <v>274</v>
      </c>
      <c r="K885" t="s">
        <v>7706</v>
      </c>
      <c r="L885" t="s">
        <v>872</v>
      </c>
      <c r="M885" t="s">
        <v>7707</v>
      </c>
      <c r="N885" t="s">
        <v>5254</v>
      </c>
      <c r="O885" t="s">
        <v>5255</v>
      </c>
      <c r="P885" t="s">
        <v>7708</v>
      </c>
      <c r="Q885" t="s">
        <v>504</v>
      </c>
      <c r="R885" t="s">
        <v>268</v>
      </c>
      <c r="S885" t="s">
        <v>268</v>
      </c>
      <c r="T885" t="s">
        <v>268</v>
      </c>
      <c r="U885" t="s">
        <v>268</v>
      </c>
      <c r="V885" t="s">
        <v>268</v>
      </c>
      <c r="W885" t="s">
        <v>7225</v>
      </c>
      <c r="X885" t="s">
        <v>2116</v>
      </c>
      <c r="Y885" t="s">
        <v>276</v>
      </c>
      <c r="Z885" t="s">
        <v>268</v>
      </c>
      <c r="AA885" t="s">
        <v>268</v>
      </c>
      <c r="AB885" t="s">
        <v>268</v>
      </c>
      <c r="AC885" t="s">
        <v>268</v>
      </c>
      <c r="AD885" t="s">
        <v>268</v>
      </c>
      <c r="AE885" t="s">
        <v>287</v>
      </c>
      <c r="AF885" t="s">
        <v>1811</v>
      </c>
      <c r="AG885" t="s">
        <v>875</v>
      </c>
      <c r="AH885" t="s">
        <v>1812</v>
      </c>
      <c r="AI885" t="s">
        <v>778</v>
      </c>
      <c r="AJ885" t="s">
        <v>268</v>
      </c>
      <c r="AK885" t="s">
        <v>354</v>
      </c>
      <c r="AL885" t="s">
        <v>268</v>
      </c>
      <c r="AM885" t="s">
        <v>288</v>
      </c>
      <c r="AN885" t="s">
        <v>268</v>
      </c>
      <c r="AO885" t="s">
        <v>268</v>
      </c>
      <c r="AP885" t="s">
        <v>268</v>
      </c>
      <c r="AQ885" t="s">
        <v>268</v>
      </c>
      <c r="AR885" t="s">
        <v>268</v>
      </c>
      <c r="AS885" t="s">
        <v>268</v>
      </c>
      <c r="AT885" t="s">
        <v>268</v>
      </c>
      <c r="AU885" t="s">
        <v>268</v>
      </c>
      <c r="AV885" t="s">
        <v>268</v>
      </c>
      <c r="AW885" t="s">
        <v>268</v>
      </c>
      <c r="AX885" t="s">
        <v>268</v>
      </c>
      <c r="AY885" t="s">
        <v>268</v>
      </c>
      <c r="AZ885" t="s">
        <v>268</v>
      </c>
      <c r="BA885" t="s">
        <v>268</v>
      </c>
      <c r="BB885" t="s">
        <v>268</v>
      </c>
      <c r="BC885" t="s">
        <v>268</v>
      </c>
      <c r="BD885" t="s">
        <v>268</v>
      </c>
      <c r="BE885" t="s">
        <v>268</v>
      </c>
      <c r="BF885" t="s">
        <v>268</v>
      </c>
      <c r="BG885" t="s">
        <v>268</v>
      </c>
      <c r="BH885" t="s">
        <v>268</v>
      </c>
      <c r="BI885" t="s">
        <v>268</v>
      </c>
      <c r="BJ885" t="s">
        <v>268</v>
      </c>
      <c r="BK885" t="s">
        <v>268</v>
      </c>
      <c r="BL885" t="s">
        <v>268</v>
      </c>
      <c r="BM885" t="s">
        <v>268</v>
      </c>
      <c r="BN885" t="s">
        <v>268</v>
      </c>
      <c r="BO885" t="s">
        <v>268</v>
      </c>
      <c r="BP885" t="s">
        <v>268</v>
      </c>
      <c r="BQ885" t="s">
        <v>268</v>
      </c>
      <c r="BR885" t="s">
        <v>268</v>
      </c>
      <c r="BS885" t="s">
        <v>268</v>
      </c>
      <c r="BT885" t="s">
        <v>268</v>
      </c>
      <c r="BU885" t="s">
        <v>268</v>
      </c>
      <c r="BV885" t="s">
        <v>268</v>
      </c>
      <c r="BW885" t="s">
        <v>268</v>
      </c>
      <c r="BX885" t="s">
        <v>268</v>
      </c>
      <c r="BY885">
        <v>42</v>
      </c>
      <c r="BZ885">
        <v>42</v>
      </c>
      <c r="CA885" t="s">
        <v>142</v>
      </c>
      <c r="CB885" s="356">
        <v>122</v>
      </c>
      <c r="CC885" t="s">
        <v>876</v>
      </c>
      <c r="CD885" t="s">
        <v>268</v>
      </c>
      <c r="CE885" t="s">
        <v>268</v>
      </c>
      <c r="CF885" t="s">
        <v>268</v>
      </c>
      <c r="CG885" t="s">
        <v>268</v>
      </c>
      <c r="CH885" t="s">
        <v>268</v>
      </c>
      <c r="CI885" t="s">
        <v>268</v>
      </c>
      <c r="CJ885" t="s">
        <v>268</v>
      </c>
      <c r="CK885" t="s">
        <v>268</v>
      </c>
      <c r="CL885" t="s">
        <v>268</v>
      </c>
      <c r="CM885" t="s">
        <v>11224</v>
      </c>
      <c r="CN885">
        <v>94.02</v>
      </c>
      <c r="CO885" t="s">
        <v>268</v>
      </c>
      <c r="CP885">
        <v>94.02</v>
      </c>
      <c r="CQ885">
        <v>365</v>
      </c>
      <c r="CR885" t="s">
        <v>878</v>
      </c>
      <c r="CS885" t="s">
        <v>11225</v>
      </c>
      <c r="CT885" t="s">
        <v>11226</v>
      </c>
      <c r="CU885" t="s">
        <v>11227</v>
      </c>
      <c r="CV885" t="s">
        <v>268</v>
      </c>
      <c r="CW885" t="s">
        <v>268</v>
      </c>
      <c r="CX885" t="s">
        <v>268</v>
      </c>
      <c r="CY885" t="s">
        <v>268</v>
      </c>
      <c r="CZ885" t="s">
        <v>268</v>
      </c>
      <c r="DA885" t="s">
        <v>268</v>
      </c>
      <c r="DB885" s="429">
        <f t="shared" si="175"/>
        <v>0</v>
      </c>
      <c r="DC885" s="284">
        <f t="shared" si="176"/>
        <v>0</v>
      </c>
      <c r="DD885" s="284">
        <f t="shared" si="177"/>
        <v>0</v>
      </c>
      <c r="DE885" s="284">
        <f t="shared" si="178"/>
        <v>0</v>
      </c>
      <c r="DF885" s="295">
        <f t="shared" si="179"/>
        <v>42</v>
      </c>
      <c r="DG885" s="284">
        <f t="shared" si="180"/>
        <v>0</v>
      </c>
      <c r="DH885" s="284">
        <f t="shared" si="181"/>
        <v>0</v>
      </c>
      <c r="DI885" s="284">
        <f t="shared" si="182"/>
        <v>0</v>
      </c>
      <c r="DJ885" s="284">
        <f t="shared" si="183"/>
        <v>0</v>
      </c>
      <c r="DK885" s="295">
        <f t="shared" si="184"/>
        <v>1</v>
      </c>
      <c r="DL885" s="297" t="str">
        <f t="shared" si="185"/>
        <v>A dispo.</v>
      </c>
      <c r="DM885" s="430">
        <f>IFERROR(IF(CA885="D",IF(DL885="A dispo.",DF885*VLOOKUP('DATI INPUT'!$F$27,TARIFFE_UD,4,FALSE),DF885*VLOOKUP(DL885,TARIFFE_UD,4,FALSE)),DF885*VLOOKUP(CB885-100,TARIFFE_UND,4,FALSE)),0)</f>
        <v>26.623158464505956</v>
      </c>
      <c r="DN885" s="430">
        <f>IFERROR(IF(CA885="D",IF(DL885="A dispo.",DK885*VLOOKUP('DATI INPUT'!$F$27,TARIFFE_UD,5,FALSE),DK885*VLOOKUP(DL885,TARIFFE_UD,5,FALSE)),DK885*VLOOKUP(CB885-100,TARIFFE_UND,5,FALSE)),0)</f>
        <v>67.397800635548478</v>
      </c>
      <c r="DO885" s="431">
        <f t="shared" si="186"/>
        <v>9.5910005443045065E-4</v>
      </c>
      <c r="DP885" s="299">
        <f>IFERROR(IF(CA885="D",IF(DL885="A dispo.",DF885*VLOOKUP('DATI INPUT'!$F$27,TARIFFE_UD,2,FALSE),DF885*VLOOKUP(DL885,TARIFFE_UD,2,FALSE)),DF885*VLOOKUP(CB885-100,TARIFFE_UND,2,FALSE)),0)</f>
        <v>33.261916748880324</v>
      </c>
      <c r="DQ885" s="299">
        <f>IFERROR(IF(CA885="D",IF(DL885="A dispo.",DK885*VLOOKUP('DATI INPUT'!$F$27,TARIFFE_UD,3,FALSE),DK885*VLOOKUP(DL885,TARIFFE_UD,3,FALSE)),DK885*VLOOKUP(CB885-100,TARIFFE_UND,3,FALSE)),0)</f>
        <v>60.367780403072892</v>
      </c>
      <c r="DR885" s="299">
        <f t="shared" si="187"/>
        <v>93.629697151953224</v>
      </c>
    </row>
    <row r="886" spans="1:122" x14ac:dyDescent="0.25">
      <c r="A886" t="s">
        <v>7718</v>
      </c>
      <c r="B886" t="s">
        <v>1662</v>
      </c>
      <c r="C886" t="s">
        <v>7719</v>
      </c>
      <c r="D886" t="s">
        <v>7720</v>
      </c>
      <c r="E886" t="s">
        <v>268</v>
      </c>
      <c r="F886" t="s">
        <v>156</v>
      </c>
      <c r="G886" t="s">
        <v>7721</v>
      </c>
      <c r="H886" t="s">
        <v>1137</v>
      </c>
      <c r="I886" t="s">
        <v>2058</v>
      </c>
      <c r="J886" t="s">
        <v>156</v>
      </c>
      <c r="K886" t="s">
        <v>7722</v>
      </c>
      <c r="L886" t="s">
        <v>871</v>
      </c>
      <c r="M886" t="s">
        <v>9616</v>
      </c>
      <c r="N886" t="s">
        <v>984</v>
      </c>
      <c r="O886" t="s">
        <v>873</v>
      </c>
      <c r="P886" t="s">
        <v>2241</v>
      </c>
      <c r="Q886" t="s">
        <v>279</v>
      </c>
      <c r="R886" t="s">
        <v>268</v>
      </c>
      <c r="S886" t="s">
        <v>268</v>
      </c>
      <c r="T886" t="s">
        <v>268</v>
      </c>
      <c r="U886" t="s">
        <v>268</v>
      </c>
      <c r="V886" t="s">
        <v>268</v>
      </c>
      <c r="W886" t="s">
        <v>7087</v>
      </c>
      <c r="X886" t="s">
        <v>613</v>
      </c>
      <c r="Y886" t="s">
        <v>272</v>
      </c>
      <c r="Z886" t="s">
        <v>142</v>
      </c>
      <c r="AA886" t="s">
        <v>268</v>
      </c>
      <c r="AB886" t="s">
        <v>268</v>
      </c>
      <c r="AC886" t="s">
        <v>268</v>
      </c>
      <c r="AD886" t="s">
        <v>268</v>
      </c>
      <c r="AE886" t="s">
        <v>287</v>
      </c>
      <c r="AF886" t="s">
        <v>1811</v>
      </c>
      <c r="AG886" t="s">
        <v>875</v>
      </c>
      <c r="AH886" t="s">
        <v>1812</v>
      </c>
      <c r="AI886" t="s">
        <v>742</v>
      </c>
      <c r="AJ886" t="s">
        <v>268</v>
      </c>
      <c r="AK886" t="s">
        <v>725</v>
      </c>
      <c r="AL886" t="s">
        <v>268</v>
      </c>
      <c r="AM886" t="s">
        <v>367</v>
      </c>
      <c r="AN886" t="s">
        <v>268</v>
      </c>
      <c r="AO886" t="s">
        <v>268</v>
      </c>
      <c r="AP886" t="s">
        <v>268</v>
      </c>
      <c r="AQ886" t="s">
        <v>268</v>
      </c>
      <c r="AR886" t="s">
        <v>268</v>
      </c>
      <c r="AS886" t="s">
        <v>268</v>
      </c>
      <c r="AT886" t="s">
        <v>268</v>
      </c>
      <c r="AU886" t="s">
        <v>268</v>
      </c>
      <c r="AV886" t="s">
        <v>268</v>
      </c>
      <c r="AW886" t="s">
        <v>268</v>
      </c>
      <c r="AX886" t="s">
        <v>268</v>
      </c>
      <c r="AY886" t="s">
        <v>268</v>
      </c>
      <c r="AZ886" t="s">
        <v>268</v>
      </c>
      <c r="BA886" t="s">
        <v>268</v>
      </c>
      <c r="BB886" t="s">
        <v>268</v>
      </c>
      <c r="BC886" t="s">
        <v>268</v>
      </c>
      <c r="BD886" t="s">
        <v>268</v>
      </c>
      <c r="BE886" t="s">
        <v>268</v>
      </c>
      <c r="BF886" t="s">
        <v>268</v>
      </c>
      <c r="BG886" t="s">
        <v>268</v>
      </c>
      <c r="BH886" t="s">
        <v>268</v>
      </c>
      <c r="BI886" t="s">
        <v>268</v>
      </c>
      <c r="BJ886" t="s">
        <v>268</v>
      </c>
      <c r="BK886" t="s">
        <v>268</v>
      </c>
      <c r="BL886" t="s">
        <v>268</v>
      </c>
      <c r="BM886" t="s">
        <v>268</v>
      </c>
      <c r="BN886" t="s">
        <v>268</v>
      </c>
      <c r="BO886" t="s">
        <v>268</v>
      </c>
      <c r="BP886" t="s">
        <v>268</v>
      </c>
      <c r="BQ886" t="s">
        <v>268</v>
      </c>
      <c r="BR886" t="s">
        <v>268</v>
      </c>
      <c r="BS886" t="s">
        <v>268</v>
      </c>
      <c r="BT886" t="s">
        <v>268</v>
      </c>
      <c r="BU886" t="s">
        <v>268</v>
      </c>
      <c r="BV886" t="s">
        <v>268</v>
      </c>
      <c r="BW886" t="s">
        <v>268</v>
      </c>
      <c r="BX886" t="s">
        <v>268</v>
      </c>
      <c r="BY886">
        <v>48</v>
      </c>
      <c r="BZ886">
        <v>48</v>
      </c>
      <c r="CA886" t="s">
        <v>143</v>
      </c>
      <c r="CB886" s="356">
        <v>112</v>
      </c>
      <c r="CC886" t="s">
        <v>637</v>
      </c>
      <c r="CD886" t="s">
        <v>268</v>
      </c>
      <c r="CE886" t="s">
        <v>268</v>
      </c>
      <c r="CF886" t="s">
        <v>268</v>
      </c>
      <c r="CG886" t="s">
        <v>11228</v>
      </c>
      <c r="CH886" t="s">
        <v>268</v>
      </c>
      <c r="CI886" t="s">
        <v>268</v>
      </c>
      <c r="CJ886" t="s">
        <v>268</v>
      </c>
      <c r="CK886" t="s">
        <v>268</v>
      </c>
      <c r="CL886" t="s">
        <v>7723</v>
      </c>
      <c r="CM886" t="s">
        <v>11224</v>
      </c>
      <c r="CN886">
        <v>85.67</v>
      </c>
      <c r="CO886" t="s">
        <v>268</v>
      </c>
      <c r="CP886">
        <v>85.67</v>
      </c>
      <c r="CQ886">
        <v>365</v>
      </c>
      <c r="CR886" t="s">
        <v>878</v>
      </c>
      <c r="CS886" t="s">
        <v>11225</v>
      </c>
      <c r="CT886" t="s">
        <v>11226</v>
      </c>
      <c r="CU886" t="s">
        <v>11227</v>
      </c>
      <c r="CV886" t="s">
        <v>268</v>
      </c>
      <c r="CW886" t="s">
        <v>268</v>
      </c>
      <c r="CX886" t="s">
        <v>268</v>
      </c>
      <c r="CY886" t="s">
        <v>268</v>
      </c>
      <c r="CZ886" t="s">
        <v>268</v>
      </c>
      <c r="DA886" t="s">
        <v>268</v>
      </c>
      <c r="DB886" s="429">
        <f t="shared" si="175"/>
        <v>0</v>
      </c>
      <c r="DC886" s="284">
        <f t="shared" si="176"/>
        <v>0</v>
      </c>
      <c r="DD886" s="284">
        <f t="shared" si="177"/>
        <v>0</v>
      </c>
      <c r="DE886" s="284">
        <f t="shared" si="178"/>
        <v>0</v>
      </c>
      <c r="DF886" s="295">
        <f t="shared" si="179"/>
        <v>47.999999999999993</v>
      </c>
      <c r="DG886" s="284">
        <f t="shared" si="180"/>
        <v>0</v>
      </c>
      <c r="DH886" s="284">
        <f t="shared" si="181"/>
        <v>0</v>
      </c>
      <c r="DI886" s="284">
        <f t="shared" si="182"/>
        <v>0</v>
      </c>
      <c r="DJ886" s="284">
        <f t="shared" si="183"/>
        <v>0</v>
      </c>
      <c r="DK886" s="295">
        <f t="shared" si="184"/>
        <v>47.999999999999993</v>
      </c>
      <c r="DL886" s="297" t="str">
        <f t="shared" si="185"/>
        <v/>
      </c>
      <c r="DM886" s="430">
        <f>IFERROR(IF(CA886="D",IF(DL886="A dispo.",DF886*VLOOKUP('DATI INPUT'!$F$27,TARIFFE_UD,4,FALSE),DF886*VLOOKUP(DL886,TARIFFE_UD,4,FALSE)),DF886*VLOOKUP(CB886-100,TARIFFE_UND,4,FALSE)),0)</f>
        <v>14.190626115113703</v>
      </c>
      <c r="DN886" s="430">
        <f>IFERROR(IF(CA886="D",IF(DL886="A dispo.",DK886*VLOOKUP('DATI INPUT'!$F$27,TARIFFE_UD,5,FALSE),DK886*VLOOKUP(DL886,TARIFFE_UD,5,FALSE)),DK886*VLOOKUP(CB886-100,TARIFFE_UND,5,FALSE)),0)</f>
        <v>71.484891220386785</v>
      </c>
      <c r="DO886" s="431">
        <f t="shared" si="186"/>
        <v>5.5173355004853875E-3</v>
      </c>
      <c r="DP886" s="299">
        <f>IFERROR(IF(CA886="D",IF(DL886="A dispo.",DF886*VLOOKUP('DATI INPUT'!$F$27,TARIFFE_UD,2,FALSE),DF886*VLOOKUP(DL886,TARIFFE_UD,2,FALSE)),DF886*VLOOKUP(CB886-100,TARIFFE_UND,2,FALSE)),0)</f>
        <v>20.067726136804545</v>
      </c>
      <c r="DQ886" s="299">
        <f>IFERROR(IF(CA886="D",IF(DL886="A dispo.",DK886*VLOOKUP('DATI INPUT'!$F$27,TARIFFE_UD,3,FALSE),DK886*VLOOKUP(DL886,TARIFFE_UD,3,FALSE)),DK886*VLOOKUP(CB886-100,TARIFFE_UND,3,FALSE)),0)</f>
        <v>72.522338946348967</v>
      </c>
      <c r="DR886" s="299">
        <f t="shared" si="187"/>
        <v>92.590065083153519</v>
      </c>
    </row>
    <row r="887" spans="1:122" x14ac:dyDescent="0.25">
      <c r="A887" t="s">
        <v>7724</v>
      </c>
      <c r="B887" t="s">
        <v>7725</v>
      </c>
      <c r="C887" t="s">
        <v>7726</v>
      </c>
      <c r="D887" t="s">
        <v>7727</v>
      </c>
      <c r="E887" t="s">
        <v>7727</v>
      </c>
      <c r="F887" t="s">
        <v>155</v>
      </c>
      <c r="G887" t="s">
        <v>7728</v>
      </c>
      <c r="H887" t="s">
        <v>268</v>
      </c>
      <c r="I887" t="s">
        <v>268</v>
      </c>
      <c r="J887" t="s">
        <v>268</v>
      </c>
      <c r="K887" t="s">
        <v>268</v>
      </c>
      <c r="L887" t="s">
        <v>268</v>
      </c>
      <c r="M887" t="s">
        <v>7729</v>
      </c>
      <c r="N887" t="s">
        <v>1180</v>
      </c>
      <c r="O887" t="s">
        <v>7730</v>
      </c>
      <c r="P887" t="s">
        <v>7731</v>
      </c>
      <c r="Q887" t="s">
        <v>368</v>
      </c>
      <c r="R887" t="s">
        <v>268</v>
      </c>
      <c r="S887" t="s">
        <v>268</v>
      </c>
      <c r="T887" t="s">
        <v>268</v>
      </c>
      <c r="U887" t="s">
        <v>268</v>
      </c>
      <c r="V887" t="s">
        <v>268</v>
      </c>
      <c r="W887" t="s">
        <v>1341</v>
      </c>
      <c r="X887" t="s">
        <v>613</v>
      </c>
      <c r="Y887" t="s">
        <v>313</v>
      </c>
      <c r="Z887" t="s">
        <v>268</v>
      </c>
      <c r="AA887" t="s">
        <v>268</v>
      </c>
      <c r="AB887" t="s">
        <v>268</v>
      </c>
      <c r="AC887" t="s">
        <v>268</v>
      </c>
      <c r="AD887" t="s">
        <v>268</v>
      </c>
      <c r="AE887" t="s">
        <v>268</v>
      </c>
      <c r="AF887" t="s">
        <v>268</v>
      </c>
      <c r="AG887" t="s">
        <v>268</v>
      </c>
      <c r="AH887" t="s">
        <v>268</v>
      </c>
      <c r="AI887" t="s">
        <v>268</v>
      </c>
      <c r="AJ887" t="s">
        <v>268</v>
      </c>
      <c r="AK887" t="s">
        <v>268</v>
      </c>
      <c r="AL887" t="s">
        <v>268</v>
      </c>
      <c r="AM887" t="s">
        <v>268</v>
      </c>
      <c r="AN887" t="s">
        <v>268</v>
      </c>
      <c r="AO887" t="s">
        <v>268</v>
      </c>
      <c r="AP887" t="s">
        <v>268</v>
      </c>
      <c r="AQ887" t="s">
        <v>268</v>
      </c>
      <c r="AR887" t="s">
        <v>268</v>
      </c>
      <c r="AS887" t="s">
        <v>268</v>
      </c>
      <c r="AT887" t="s">
        <v>268</v>
      </c>
      <c r="AU887" t="s">
        <v>268</v>
      </c>
      <c r="AV887" t="s">
        <v>268</v>
      </c>
      <c r="AW887" t="s">
        <v>268</v>
      </c>
      <c r="AX887" t="s">
        <v>268</v>
      </c>
      <c r="AY887" t="s">
        <v>268</v>
      </c>
      <c r="AZ887" t="s">
        <v>268</v>
      </c>
      <c r="BA887" t="s">
        <v>268</v>
      </c>
      <c r="BB887" t="s">
        <v>268</v>
      </c>
      <c r="BC887" t="s">
        <v>268</v>
      </c>
      <c r="BD887" t="s">
        <v>268</v>
      </c>
      <c r="BE887" t="s">
        <v>268</v>
      </c>
      <c r="BF887" t="s">
        <v>268</v>
      </c>
      <c r="BG887" t="s">
        <v>268</v>
      </c>
      <c r="BH887" t="s">
        <v>268</v>
      </c>
      <c r="BI887" t="s">
        <v>268</v>
      </c>
      <c r="BJ887" t="s">
        <v>268</v>
      </c>
      <c r="BK887" t="s">
        <v>268</v>
      </c>
      <c r="BL887" t="s">
        <v>268</v>
      </c>
      <c r="BM887" t="s">
        <v>268</v>
      </c>
      <c r="BN887" t="s">
        <v>268</v>
      </c>
      <c r="BO887" t="s">
        <v>268</v>
      </c>
      <c r="BP887" t="s">
        <v>268</v>
      </c>
      <c r="BQ887" t="s">
        <v>268</v>
      </c>
      <c r="BR887" t="s">
        <v>268</v>
      </c>
      <c r="BS887" t="s">
        <v>268</v>
      </c>
      <c r="BT887" t="s">
        <v>268</v>
      </c>
      <c r="BU887" t="s">
        <v>268</v>
      </c>
      <c r="BV887" t="s">
        <v>268</v>
      </c>
      <c r="BW887" t="s">
        <v>268</v>
      </c>
      <c r="BX887" t="s">
        <v>268</v>
      </c>
      <c r="BY887">
        <v>77.8</v>
      </c>
      <c r="BZ887">
        <v>77.8</v>
      </c>
      <c r="CA887" t="s">
        <v>143</v>
      </c>
      <c r="CB887" s="356">
        <v>109</v>
      </c>
      <c r="CC887" t="s">
        <v>10844</v>
      </c>
      <c r="CD887" t="s">
        <v>268</v>
      </c>
      <c r="CE887" t="s">
        <v>268</v>
      </c>
      <c r="CF887" t="s">
        <v>268</v>
      </c>
      <c r="CG887" t="s">
        <v>268</v>
      </c>
      <c r="CH887" t="s">
        <v>268</v>
      </c>
      <c r="CI887" t="s">
        <v>268</v>
      </c>
      <c r="CJ887" t="s">
        <v>268</v>
      </c>
      <c r="CK887" t="s">
        <v>268</v>
      </c>
      <c r="CL887" t="s">
        <v>7732</v>
      </c>
      <c r="CM887" t="s">
        <v>11224</v>
      </c>
      <c r="CN887">
        <v>112.4</v>
      </c>
      <c r="CO887" t="s">
        <v>268</v>
      </c>
      <c r="CP887">
        <v>112.4</v>
      </c>
      <c r="CQ887">
        <v>365</v>
      </c>
      <c r="CR887" t="s">
        <v>878</v>
      </c>
      <c r="CS887" t="s">
        <v>11225</v>
      </c>
      <c r="CT887" t="s">
        <v>11226</v>
      </c>
      <c r="CU887" t="s">
        <v>11227</v>
      </c>
      <c r="CV887" t="s">
        <v>268</v>
      </c>
      <c r="CW887" t="s">
        <v>268</v>
      </c>
      <c r="CX887" t="s">
        <v>268</v>
      </c>
      <c r="CY887" t="s">
        <v>268</v>
      </c>
      <c r="CZ887" t="s">
        <v>268</v>
      </c>
      <c r="DA887" t="s">
        <v>268</v>
      </c>
      <c r="DB887" s="429">
        <f t="shared" si="175"/>
        <v>0</v>
      </c>
      <c r="DC887" s="284">
        <f t="shared" si="176"/>
        <v>0</v>
      </c>
      <c r="DD887" s="284">
        <f t="shared" si="177"/>
        <v>0</v>
      </c>
      <c r="DE887" s="284">
        <f t="shared" si="178"/>
        <v>0</v>
      </c>
      <c r="DF887" s="295">
        <f t="shared" si="179"/>
        <v>77.8</v>
      </c>
      <c r="DG887" s="284">
        <f t="shared" si="180"/>
        <v>0</v>
      </c>
      <c r="DH887" s="284">
        <f t="shared" si="181"/>
        <v>0</v>
      </c>
      <c r="DI887" s="284">
        <f t="shared" si="182"/>
        <v>0</v>
      </c>
      <c r="DJ887" s="284">
        <f t="shared" si="183"/>
        <v>0</v>
      </c>
      <c r="DK887" s="295">
        <f t="shared" si="184"/>
        <v>77.8</v>
      </c>
      <c r="DL887" s="297" t="str">
        <f t="shared" si="185"/>
        <v/>
      </c>
      <c r="DM887" s="430">
        <f>IFERROR(IF(CA887="D",IF(DL887="A dispo.",DF887*VLOOKUP('DATI INPUT'!$F$27,TARIFFE_UD,4,FALSE),DF887*VLOOKUP(DL887,TARIFFE_UD,4,FALSE)),DF887*VLOOKUP(CB887-100,TARIFFE_UND,4,FALSE)),0)</f>
        <v>18.528293194976584</v>
      </c>
      <c r="DN887" s="430">
        <f>IFERROR(IF(CA887="D",IF(DL887="A dispo.",DK887*VLOOKUP('DATI INPUT'!$F$27,TARIFFE_UD,5,FALSE),DK887*VLOOKUP(DL887,TARIFFE_UD,5,FALSE)),DK887*VLOOKUP(CB887-100,TARIFFE_UND,5,FALSE)),0)</f>
        <v>93.870364712578819</v>
      </c>
      <c r="DO887" s="431">
        <f t="shared" si="186"/>
        <v>-1.3420924446023719E-3</v>
      </c>
      <c r="DP887" s="299">
        <f>IFERROR(IF(CA887="D",IF(DL887="A dispo.",DF887*VLOOKUP('DATI INPUT'!$F$27,TARIFFE_UD,2,FALSE),DF887*VLOOKUP(DL887,TARIFFE_UD,2,FALSE)),DF887*VLOOKUP(CB887-100,TARIFFE_UND,2,FALSE)),0)</f>
        <v>26.201853998760654</v>
      </c>
      <c r="DQ887" s="299">
        <f>IFERROR(IF(CA887="D",IF(DL887="A dispo.",DK887*VLOOKUP('DATI INPUT'!$F$27,TARIFFE_UD,3,FALSE),DK887*VLOOKUP(DL887,TARIFFE_UD,3,FALSE)),DK887*VLOOKUP(CB887-100,TARIFFE_UND,3,FALSE)),0)</f>
        <v>95.232688900861746</v>
      </c>
      <c r="DR887" s="299">
        <f t="shared" si="187"/>
        <v>121.4345428996224</v>
      </c>
    </row>
    <row r="888" spans="1:122" x14ac:dyDescent="0.25">
      <c r="A888" t="s">
        <v>7733</v>
      </c>
      <c r="B888" t="s">
        <v>7734</v>
      </c>
      <c r="C888" t="s">
        <v>7735</v>
      </c>
      <c r="D888" t="s">
        <v>7736</v>
      </c>
      <c r="E888" t="s">
        <v>268</v>
      </c>
      <c r="F888" t="s">
        <v>156</v>
      </c>
      <c r="G888" t="s">
        <v>3825</v>
      </c>
      <c r="H888" t="s">
        <v>3307</v>
      </c>
      <c r="I888" t="s">
        <v>389</v>
      </c>
      <c r="J888" t="s">
        <v>156</v>
      </c>
      <c r="K888" t="s">
        <v>7737</v>
      </c>
      <c r="L888" t="s">
        <v>984</v>
      </c>
      <c r="M888" t="s">
        <v>7031</v>
      </c>
      <c r="N888" t="s">
        <v>303</v>
      </c>
      <c r="O888" t="s">
        <v>1273</v>
      </c>
      <c r="P888" t="s">
        <v>7032</v>
      </c>
      <c r="Q888" t="s">
        <v>313</v>
      </c>
      <c r="R888" t="s">
        <v>268</v>
      </c>
      <c r="S888" t="s">
        <v>268</v>
      </c>
      <c r="T888" t="s">
        <v>268</v>
      </c>
      <c r="U888" t="s">
        <v>268</v>
      </c>
      <c r="V888" t="s">
        <v>268</v>
      </c>
      <c r="W888" t="s">
        <v>7225</v>
      </c>
      <c r="X888" t="s">
        <v>2116</v>
      </c>
      <c r="Y888" t="s">
        <v>276</v>
      </c>
      <c r="Z888" t="s">
        <v>268</v>
      </c>
      <c r="AA888" t="s">
        <v>268</v>
      </c>
      <c r="AB888" t="s">
        <v>268</v>
      </c>
      <c r="AC888" t="s">
        <v>268</v>
      </c>
      <c r="AD888" t="s">
        <v>268</v>
      </c>
      <c r="AE888" t="s">
        <v>268</v>
      </c>
      <c r="AF888" t="s">
        <v>268</v>
      </c>
      <c r="AG888" t="s">
        <v>268</v>
      </c>
      <c r="AH888" t="s">
        <v>268</v>
      </c>
      <c r="AI888" t="s">
        <v>268</v>
      </c>
      <c r="AJ888" t="s">
        <v>268</v>
      </c>
      <c r="AK888" t="s">
        <v>268</v>
      </c>
      <c r="AL888" t="s">
        <v>268</v>
      </c>
      <c r="AM888" t="s">
        <v>268</v>
      </c>
      <c r="AN888" t="s">
        <v>268</v>
      </c>
      <c r="AO888" t="s">
        <v>268</v>
      </c>
      <c r="AP888" t="s">
        <v>268</v>
      </c>
      <c r="AQ888" t="s">
        <v>268</v>
      </c>
      <c r="AR888" t="s">
        <v>268</v>
      </c>
      <c r="AS888" t="s">
        <v>268</v>
      </c>
      <c r="AT888" t="s">
        <v>268</v>
      </c>
      <c r="AU888" t="s">
        <v>268</v>
      </c>
      <c r="AV888" t="s">
        <v>268</v>
      </c>
      <c r="AW888" t="s">
        <v>268</v>
      </c>
      <c r="AX888" t="s">
        <v>268</v>
      </c>
      <c r="AY888" t="s">
        <v>268</v>
      </c>
      <c r="AZ888" t="s">
        <v>268</v>
      </c>
      <c r="BA888" t="s">
        <v>268</v>
      </c>
      <c r="BB888" t="s">
        <v>268</v>
      </c>
      <c r="BC888" t="s">
        <v>268</v>
      </c>
      <c r="BD888" t="s">
        <v>268</v>
      </c>
      <c r="BE888" t="s">
        <v>268</v>
      </c>
      <c r="BF888" t="s">
        <v>268</v>
      </c>
      <c r="BG888" t="s">
        <v>268</v>
      </c>
      <c r="BH888" t="s">
        <v>268</v>
      </c>
      <c r="BI888" t="s">
        <v>268</v>
      </c>
      <c r="BJ888" t="s">
        <v>268</v>
      </c>
      <c r="BK888" t="s">
        <v>268</v>
      </c>
      <c r="BL888" t="s">
        <v>268</v>
      </c>
      <c r="BM888" t="s">
        <v>268</v>
      </c>
      <c r="BN888" t="s">
        <v>268</v>
      </c>
      <c r="BO888" t="s">
        <v>268</v>
      </c>
      <c r="BP888" t="s">
        <v>268</v>
      </c>
      <c r="BQ888" t="s">
        <v>268</v>
      </c>
      <c r="BR888" t="s">
        <v>268</v>
      </c>
      <c r="BS888" t="s">
        <v>268</v>
      </c>
      <c r="BT888" t="s">
        <v>268</v>
      </c>
      <c r="BU888" t="s">
        <v>268</v>
      </c>
      <c r="BV888" t="s">
        <v>268</v>
      </c>
      <c r="BW888" t="s">
        <v>268</v>
      </c>
      <c r="BX888" t="s">
        <v>268</v>
      </c>
      <c r="BY888">
        <v>60</v>
      </c>
      <c r="BZ888">
        <v>60</v>
      </c>
      <c r="CA888" t="s">
        <v>142</v>
      </c>
      <c r="CB888" s="356">
        <v>122</v>
      </c>
      <c r="CC888" t="s">
        <v>876</v>
      </c>
      <c r="CD888" t="s">
        <v>268</v>
      </c>
      <c r="CE888" t="s">
        <v>268</v>
      </c>
      <c r="CF888" t="s">
        <v>268</v>
      </c>
      <c r="CG888" t="s">
        <v>268</v>
      </c>
      <c r="CH888" t="s">
        <v>268</v>
      </c>
      <c r="CI888" t="s">
        <v>268</v>
      </c>
      <c r="CJ888" t="s">
        <v>268</v>
      </c>
      <c r="CK888" t="s">
        <v>268</v>
      </c>
      <c r="CL888" t="s">
        <v>268</v>
      </c>
      <c r="CM888" t="s">
        <v>11224</v>
      </c>
      <c r="CN888">
        <v>105.43</v>
      </c>
      <c r="CO888" t="s">
        <v>268</v>
      </c>
      <c r="CP888">
        <v>105.43</v>
      </c>
      <c r="CQ888">
        <v>365</v>
      </c>
      <c r="CR888" t="s">
        <v>878</v>
      </c>
      <c r="CS888" t="s">
        <v>11225</v>
      </c>
      <c r="CT888" t="s">
        <v>11226</v>
      </c>
      <c r="CU888" t="s">
        <v>11227</v>
      </c>
      <c r="CV888" t="s">
        <v>268</v>
      </c>
      <c r="CW888" t="s">
        <v>268</v>
      </c>
      <c r="CX888" t="s">
        <v>268</v>
      </c>
      <c r="CY888" t="s">
        <v>268</v>
      </c>
      <c r="CZ888" t="s">
        <v>268</v>
      </c>
      <c r="DA888" t="s">
        <v>268</v>
      </c>
      <c r="DB888" s="429">
        <f t="shared" si="175"/>
        <v>0</v>
      </c>
      <c r="DC888" s="284">
        <f t="shared" si="176"/>
        <v>0</v>
      </c>
      <c r="DD888" s="284">
        <f t="shared" si="177"/>
        <v>0</v>
      </c>
      <c r="DE888" s="284">
        <f t="shared" si="178"/>
        <v>0</v>
      </c>
      <c r="DF888" s="295">
        <f t="shared" si="179"/>
        <v>60</v>
      </c>
      <c r="DG888" s="284">
        <f t="shared" si="180"/>
        <v>0</v>
      </c>
      <c r="DH888" s="284">
        <f t="shared" si="181"/>
        <v>0</v>
      </c>
      <c r="DI888" s="284">
        <f t="shared" si="182"/>
        <v>0</v>
      </c>
      <c r="DJ888" s="284">
        <f t="shared" si="183"/>
        <v>0</v>
      </c>
      <c r="DK888" s="295">
        <f t="shared" si="184"/>
        <v>1</v>
      </c>
      <c r="DL888" s="297" t="str">
        <f t="shared" si="185"/>
        <v>A dispo.</v>
      </c>
      <c r="DM888" s="430">
        <f>IFERROR(IF(CA888="D",IF(DL888="A dispo.",DF888*VLOOKUP('DATI INPUT'!$F$27,TARIFFE_UD,4,FALSE),DF888*VLOOKUP(DL888,TARIFFE_UD,4,FALSE)),DF888*VLOOKUP(CB888-100,TARIFFE_UND,4,FALSE)),0)</f>
        <v>38.033083520722791</v>
      </c>
      <c r="DN888" s="430">
        <f>IFERROR(IF(CA888="D",IF(DL888="A dispo.",DK888*VLOOKUP('DATI INPUT'!$F$27,TARIFFE_UD,5,FALSE),DK888*VLOOKUP(DL888,TARIFFE_UD,5,FALSE)),DK888*VLOOKUP(CB888-100,TARIFFE_UND,5,FALSE)),0)</f>
        <v>67.397800635548478</v>
      </c>
      <c r="DO888" s="431">
        <f t="shared" si="186"/>
        <v>8.8415627126892105E-4</v>
      </c>
      <c r="DP888" s="299">
        <f>IFERROR(IF(CA888="D",IF(DL888="A dispo.",DF888*VLOOKUP('DATI INPUT'!$F$27,TARIFFE_UD,2,FALSE),DF888*VLOOKUP(DL888,TARIFFE_UD,2,FALSE)),DF888*VLOOKUP(CB888-100,TARIFFE_UND,2,FALSE)),0)</f>
        <v>47.517023926971895</v>
      </c>
      <c r="DQ888" s="299">
        <f>IFERROR(IF(CA888="D",IF(DL888="A dispo.",DK888*VLOOKUP('DATI INPUT'!$F$27,TARIFFE_UD,3,FALSE),DK888*VLOOKUP(DL888,TARIFFE_UD,3,FALSE)),DK888*VLOOKUP(CB888-100,TARIFFE_UND,3,FALSE)),0)</f>
        <v>60.367780403072892</v>
      </c>
      <c r="DR888" s="299">
        <f t="shared" si="187"/>
        <v>107.88480433004479</v>
      </c>
    </row>
    <row r="889" spans="1:122" x14ac:dyDescent="0.25">
      <c r="A889" t="s">
        <v>7738</v>
      </c>
      <c r="B889" t="s">
        <v>7739</v>
      </c>
      <c r="C889" t="s">
        <v>7740</v>
      </c>
      <c r="D889" t="s">
        <v>7741</v>
      </c>
      <c r="E889" t="s">
        <v>268</v>
      </c>
      <c r="F889" t="s">
        <v>156</v>
      </c>
      <c r="G889" t="s">
        <v>7742</v>
      </c>
      <c r="H889" t="s">
        <v>926</v>
      </c>
      <c r="I889" t="s">
        <v>622</v>
      </c>
      <c r="J889" t="s">
        <v>156</v>
      </c>
      <c r="K889" t="s">
        <v>7743</v>
      </c>
      <c r="L889" t="s">
        <v>872</v>
      </c>
      <c r="M889" t="s">
        <v>7744</v>
      </c>
      <c r="N889" t="s">
        <v>962</v>
      </c>
      <c r="O889" t="s">
        <v>1176</v>
      </c>
      <c r="P889" t="s">
        <v>7745</v>
      </c>
      <c r="Q889" t="s">
        <v>493</v>
      </c>
      <c r="R889" t="s">
        <v>268</v>
      </c>
      <c r="S889" t="s">
        <v>268</v>
      </c>
      <c r="T889" t="s">
        <v>268</v>
      </c>
      <c r="U889" t="s">
        <v>268</v>
      </c>
      <c r="V889" t="s">
        <v>268</v>
      </c>
      <c r="W889" t="s">
        <v>7746</v>
      </c>
      <c r="X889" t="s">
        <v>2116</v>
      </c>
      <c r="Y889" t="s">
        <v>277</v>
      </c>
      <c r="Z889" t="s">
        <v>268</v>
      </c>
      <c r="AA889" t="s">
        <v>268</v>
      </c>
      <c r="AB889" t="s">
        <v>268</v>
      </c>
      <c r="AC889" t="s">
        <v>268</v>
      </c>
      <c r="AD889" t="s">
        <v>268</v>
      </c>
      <c r="AE889" t="s">
        <v>287</v>
      </c>
      <c r="AF889" t="s">
        <v>1811</v>
      </c>
      <c r="AG889" t="s">
        <v>875</v>
      </c>
      <c r="AH889" t="s">
        <v>1812</v>
      </c>
      <c r="AI889" t="s">
        <v>778</v>
      </c>
      <c r="AJ889" t="s">
        <v>268</v>
      </c>
      <c r="AK889" t="s">
        <v>410</v>
      </c>
      <c r="AL889" t="s">
        <v>268</v>
      </c>
      <c r="AM889" t="s">
        <v>288</v>
      </c>
      <c r="AN889" t="s">
        <v>268</v>
      </c>
      <c r="AO889" t="s">
        <v>268</v>
      </c>
      <c r="AP889" t="s">
        <v>268</v>
      </c>
      <c r="AQ889" t="s">
        <v>268</v>
      </c>
      <c r="AR889" t="s">
        <v>268</v>
      </c>
      <c r="AS889" t="s">
        <v>268</v>
      </c>
      <c r="AT889" t="s">
        <v>268</v>
      </c>
      <c r="AU889" t="s">
        <v>268</v>
      </c>
      <c r="AV889" t="s">
        <v>268</v>
      </c>
      <c r="AW889" t="s">
        <v>268</v>
      </c>
      <c r="AX889" t="s">
        <v>268</v>
      </c>
      <c r="AY889" t="s">
        <v>268</v>
      </c>
      <c r="AZ889" t="s">
        <v>268</v>
      </c>
      <c r="BA889" t="s">
        <v>268</v>
      </c>
      <c r="BB889" t="s">
        <v>268</v>
      </c>
      <c r="BC889" t="s">
        <v>268</v>
      </c>
      <c r="BD889" t="s">
        <v>268</v>
      </c>
      <c r="BE889" t="s">
        <v>268</v>
      </c>
      <c r="BF889" t="s">
        <v>268</v>
      </c>
      <c r="BG889" t="s">
        <v>268</v>
      </c>
      <c r="BH889" t="s">
        <v>268</v>
      </c>
      <c r="BI889" t="s">
        <v>268</v>
      </c>
      <c r="BJ889" t="s">
        <v>268</v>
      </c>
      <c r="BK889" t="s">
        <v>268</v>
      </c>
      <c r="BL889" t="s">
        <v>268</v>
      </c>
      <c r="BM889" t="s">
        <v>268</v>
      </c>
      <c r="BN889" t="s">
        <v>268</v>
      </c>
      <c r="BO889" t="s">
        <v>268</v>
      </c>
      <c r="BP889" t="s">
        <v>268</v>
      </c>
      <c r="BQ889" t="s">
        <v>268</v>
      </c>
      <c r="BR889" t="s">
        <v>268</v>
      </c>
      <c r="BS889" t="s">
        <v>268</v>
      </c>
      <c r="BT889" t="s">
        <v>268</v>
      </c>
      <c r="BU889" t="s">
        <v>268</v>
      </c>
      <c r="BV889" t="s">
        <v>268</v>
      </c>
      <c r="BW889" t="s">
        <v>268</v>
      </c>
      <c r="BX889" t="s">
        <v>268</v>
      </c>
      <c r="BY889">
        <v>53</v>
      </c>
      <c r="BZ889">
        <v>53</v>
      </c>
      <c r="CA889" t="s">
        <v>142</v>
      </c>
      <c r="CB889" s="356">
        <v>122</v>
      </c>
      <c r="CC889" t="s">
        <v>876</v>
      </c>
      <c r="CD889" t="s">
        <v>268</v>
      </c>
      <c r="CE889" t="s">
        <v>268</v>
      </c>
      <c r="CF889" t="s">
        <v>268</v>
      </c>
      <c r="CG889" t="s">
        <v>268</v>
      </c>
      <c r="CH889" t="s">
        <v>268</v>
      </c>
      <c r="CI889" t="s">
        <v>268</v>
      </c>
      <c r="CJ889" t="s">
        <v>268</v>
      </c>
      <c r="CK889" t="s">
        <v>268</v>
      </c>
      <c r="CL889" t="s">
        <v>268</v>
      </c>
      <c r="CM889" t="s">
        <v>11224</v>
      </c>
      <c r="CN889">
        <v>101</v>
      </c>
      <c r="CO889" t="s">
        <v>268</v>
      </c>
      <c r="CP889">
        <v>101</v>
      </c>
      <c r="CQ889">
        <v>365</v>
      </c>
      <c r="CR889" t="s">
        <v>878</v>
      </c>
      <c r="CS889" t="s">
        <v>11225</v>
      </c>
      <c r="CT889" t="s">
        <v>11226</v>
      </c>
      <c r="CU889" t="s">
        <v>11227</v>
      </c>
      <c r="CV889" t="s">
        <v>268</v>
      </c>
      <c r="CW889" t="s">
        <v>268</v>
      </c>
      <c r="CX889" t="s">
        <v>268</v>
      </c>
      <c r="CY889" t="s">
        <v>268</v>
      </c>
      <c r="CZ889" t="s">
        <v>268</v>
      </c>
      <c r="DA889" t="s">
        <v>268</v>
      </c>
      <c r="DB889" s="429">
        <f t="shared" si="175"/>
        <v>0</v>
      </c>
      <c r="DC889" s="284">
        <f t="shared" si="176"/>
        <v>0</v>
      </c>
      <c r="DD889" s="284">
        <f t="shared" si="177"/>
        <v>0</v>
      </c>
      <c r="DE889" s="284">
        <f t="shared" si="178"/>
        <v>0</v>
      </c>
      <c r="DF889" s="295">
        <f t="shared" si="179"/>
        <v>52.999999999999993</v>
      </c>
      <c r="DG889" s="284">
        <f t="shared" si="180"/>
        <v>0</v>
      </c>
      <c r="DH889" s="284">
        <f t="shared" si="181"/>
        <v>0</v>
      </c>
      <c r="DI889" s="284">
        <f t="shared" si="182"/>
        <v>0</v>
      </c>
      <c r="DJ889" s="284">
        <f t="shared" si="183"/>
        <v>0</v>
      </c>
      <c r="DK889" s="295">
        <f t="shared" si="184"/>
        <v>1</v>
      </c>
      <c r="DL889" s="297" t="str">
        <f t="shared" si="185"/>
        <v>A dispo.</v>
      </c>
      <c r="DM889" s="430">
        <f>IFERROR(IF(CA889="D",IF(DL889="A dispo.",DF889*VLOOKUP('DATI INPUT'!$F$27,TARIFFE_UD,4,FALSE),DF889*VLOOKUP(DL889,TARIFFE_UD,4,FALSE)),DF889*VLOOKUP(CB889-100,TARIFFE_UND,4,FALSE)),0)</f>
        <v>33.59589044330513</v>
      </c>
      <c r="DN889" s="430">
        <f>IFERROR(IF(CA889="D",IF(DL889="A dispo.",DK889*VLOOKUP('DATI INPUT'!$F$27,TARIFFE_UD,5,FALSE),DK889*VLOOKUP(DL889,TARIFFE_UD,5,FALSE)),DK889*VLOOKUP(CB889-100,TARIFFE_UND,5,FALSE)),0)</f>
        <v>67.397800635548478</v>
      </c>
      <c r="DO889" s="431">
        <f t="shared" si="186"/>
        <v>-6.3089211463989159E-3</v>
      </c>
      <c r="DP889" s="299">
        <f>IFERROR(IF(CA889="D",IF(DL889="A dispo.",DF889*VLOOKUP('DATI INPUT'!$F$27,TARIFFE_UD,2,FALSE),DF889*VLOOKUP(DL889,TARIFFE_UD,2,FALSE)),DF889*VLOOKUP(CB889-100,TARIFFE_UND,2,FALSE)),0)</f>
        <v>41.973371135491831</v>
      </c>
      <c r="DQ889" s="299">
        <f>IFERROR(IF(CA889="D",IF(DL889="A dispo.",DK889*VLOOKUP('DATI INPUT'!$F$27,TARIFFE_UD,3,FALSE),DK889*VLOOKUP(DL889,TARIFFE_UD,3,FALSE)),DK889*VLOOKUP(CB889-100,TARIFFE_UND,3,FALSE)),0)</f>
        <v>60.367780403072892</v>
      </c>
      <c r="DR889" s="299">
        <f t="shared" si="187"/>
        <v>102.34115153856473</v>
      </c>
    </row>
    <row r="890" spans="1:122" x14ac:dyDescent="0.25">
      <c r="A890" t="s">
        <v>7747</v>
      </c>
      <c r="B890" t="s">
        <v>7739</v>
      </c>
      <c r="C890" t="s">
        <v>7748</v>
      </c>
      <c r="D890" t="s">
        <v>7741</v>
      </c>
      <c r="E890" t="s">
        <v>268</v>
      </c>
      <c r="F890" t="s">
        <v>156</v>
      </c>
      <c r="G890" t="s">
        <v>7742</v>
      </c>
      <c r="H890" t="s">
        <v>926</v>
      </c>
      <c r="I890" t="s">
        <v>622</v>
      </c>
      <c r="J890" t="s">
        <v>156</v>
      </c>
      <c r="K890" t="s">
        <v>7743</v>
      </c>
      <c r="L890" t="s">
        <v>872</v>
      </c>
      <c r="M890" t="s">
        <v>7744</v>
      </c>
      <c r="N890" t="s">
        <v>962</v>
      </c>
      <c r="O890" t="s">
        <v>1176</v>
      </c>
      <c r="P890" t="s">
        <v>7745</v>
      </c>
      <c r="Q890" t="s">
        <v>493</v>
      </c>
      <c r="R890" t="s">
        <v>268</v>
      </c>
      <c r="S890" t="s">
        <v>268</v>
      </c>
      <c r="T890" t="s">
        <v>268</v>
      </c>
      <c r="U890" t="s">
        <v>268</v>
      </c>
      <c r="V890" t="s">
        <v>268</v>
      </c>
      <c r="W890" t="s">
        <v>7225</v>
      </c>
      <c r="X890" t="s">
        <v>2116</v>
      </c>
      <c r="Y890" t="s">
        <v>276</v>
      </c>
      <c r="Z890" t="s">
        <v>268</v>
      </c>
      <c r="AA890" t="s">
        <v>268</v>
      </c>
      <c r="AB890" t="s">
        <v>268</v>
      </c>
      <c r="AC890" t="s">
        <v>268</v>
      </c>
      <c r="AD890" t="s">
        <v>268</v>
      </c>
      <c r="AE890" t="s">
        <v>287</v>
      </c>
      <c r="AF890" t="s">
        <v>1811</v>
      </c>
      <c r="AG890" t="s">
        <v>875</v>
      </c>
      <c r="AH890" t="s">
        <v>1812</v>
      </c>
      <c r="AI890" t="s">
        <v>778</v>
      </c>
      <c r="AJ890" t="s">
        <v>268</v>
      </c>
      <c r="AK890" t="s">
        <v>395</v>
      </c>
      <c r="AL890" t="s">
        <v>268</v>
      </c>
      <c r="AM890" t="s">
        <v>353</v>
      </c>
      <c r="AN890" t="s">
        <v>268</v>
      </c>
      <c r="AO890" t="s">
        <v>268</v>
      </c>
      <c r="AP890" t="s">
        <v>268</v>
      </c>
      <c r="AQ890" t="s">
        <v>268</v>
      </c>
      <c r="AR890" t="s">
        <v>268</v>
      </c>
      <c r="AS890" t="s">
        <v>268</v>
      </c>
      <c r="AT890" t="s">
        <v>268</v>
      </c>
      <c r="AU890" t="s">
        <v>268</v>
      </c>
      <c r="AV890" t="s">
        <v>268</v>
      </c>
      <c r="AW890" t="s">
        <v>268</v>
      </c>
      <c r="AX890" t="s">
        <v>268</v>
      </c>
      <c r="AY890" t="s">
        <v>268</v>
      </c>
      <c r="AZ890" t="s">
        <v>268</v>
      </c>
      <c r="BA890" t="s">
        <v>268</v>
      </c>
      <c r="BB890" t="s">
        <v>268</v>
      </c>
      <c r="BC890" t="s">
        <v>268</v>
      </c>
      <c r="BD890" t="s">
        <v>268</v>
      </c>
      <c r="BE890" t="s">
        <v>268</v>
      </c>
      <c r="BF890" t="s">
        <v>268</v>
      </c>
      <c r="BG890" t="s">
        <v>268</v>
      </c>
      <c r="BH890" t="s">
        <v>268</v>
      </c>
      <c r="BI890" t="s">
        <v>268</v>
      </c>
      <c r="BJ890" t="s">
        <v>268</v>
      </c>
      <c r="BK890" t="s">
        <v>268</v>
      </c>
      <c r="BL890" t="s">
        <v>268</v>
      </c>
      <c r="BM890" t="s">
        <v>268</v>
      </c>
      <c r="BN890" t="s">
        <v>268</v>
      </c>
      <c r="BO890" t="s">
        <v>268</v>
      </c>
      <c r="BP890" t="s">
        <v>268</v>
      </c>
      <c r="BQ890" t="s">
        <v>268</v>
      </c>
      <c r="BR890" t="s">
        <v>268</v>
      </c>
      <c r="BS890" t="s">
        <v>268</v>
      </c>
      <c r="BT890" t="s">
        <v>268</v>
      </c>
      <c r="BU890" t="s">
        <v>268</v>
      </c>
      <c r="BV890" t="s">
        <v>268</v>
      </c>
      <c r="BW890" t="s">
        <v>268</v>
      </c>
      <c r="BX890" t="s">
        <v>268</v>
      </c>
      <c r="BY890">
        <v>32</v>
      </c>
      <c r="BZ890">
        <v>32</v>
      </c>
      <c r="CA890" t="s">
        <v>142</v>
      </c>
      <c r="CB890" s="356">
        <v>123</v>
      </c>
      <c r="CC890" t="s">
        <v>1817</v>
      </c>
      <c r="CD890" t="s">
        <v>268</v>
      </c>
      <c r="CE890" t="s">
        <v>268</v>
      </c>
      <c r="CF890" t="s">
        <v>268</v>
      </c>
      <c r="CG890" t="s">
        <v>268</v>
      </c>
      <c r="CH890" t="s">
        <v>268</v>
      </c>
      <c r="CI890" t="s">
        <v>268</v>
      </c>
      <c r="CJ890" t="s">
        <v>268</v>
      </c>
      <c r="CK890" t="s">
        <v>268</v>
      </c>
      <c r="CL890" t="s">
        <v>268</v>
      </c>
      <c r="CM890" t="s">
        <v>11224</v>
      </c>
      <c r="CN890">
        <v>20.28</v>
      </c>
      <c r="CO890" t="s">
        <v>268</v>
      </c>
      <c r="CP890">
        <v>20.28</v>
      </c>
      <c r="CQ890">
        <v>365</v>
      </c>
      <c r="CR890" t="s">
        <v>878</v>
      </c>
      <c r="CS890" t="s">
        <v>11225</v>
      </c>
      <c r="CT890" t="s">
        <v>11226</v>
      </c>
      <c r="CU890" t="s">
        <v>11227</v>
      </c>
      <c r="CV890" t="s">
        <v>268</v>
      </c>
      <c r="CW890" t="s">
        <v>268</v>
      </c>
      <c r="CX890" t="s">
        <v>268</v>
      </c>
      <c r="CY890" t="s">
        <v>268</v>
      </c>
      <c r="CZ890" t="s">
        <v>268</v>
      </c>
      <c r="DA890" t="s">
        <v>268</v>
      </c>
      <c r="DB890" s="429">
        <f t="shared" si="175"/>
        <v>0</v>
      </c>
      <c r="DC890" s="284">
        <f t="shared" si="176"/>
        <v>0</v>
      </c>
      <c r="DD890" s="284">
        <f t="shared" si="177"/>
        <v>0</v>
      </c>
      <c r="DE890" s="284">
        <f t="shared" si="178"/>
        <v>0</v>
      </c>
      <c r="DF890" s="295">
        <f t="shared" si="179"/>
        <v>32</v>
      </c>
      <c r="DG890" s="284">
        <f t="shared" si="180"/>
        <v>1</v>
      </c>
      <c r="DH890" s="284">
        <f t="shared" si="181"/>
        <v>0</v>
      </c>
      <c r="DI890" s="284">
        <f t="shared" si="182"/>
        <v>0</v>
      </c>
      <c r="DJ890" s="284">
        <f t="shared" si="183"/>
        <v>0</v>
      </c>
      <c r="DK890" s="295">
        <f t="shared" si="184"/>
        <v>0</v>
      </c>
      <c r="DL890" s="297" t="str">
        <f t="shared" si="185"/>
        <v>A dispo.</v>
      </c>
      <c r="DM890" s="430">
        <f>IFERROR(IF(CA890="D",IF(DL890="A dispo.",DF890*VLOOKUP('DATI INPUT'!$F$27,TARIFFE_UD,4,FALSE),DF890*VLOOKUP(DL890,TARIFFE_UD,4,FALSE)),DF890*VLOOKUP(CB890-100,TARIFFE_UND,4,FALSE)),0)</f>
        <v>20.284311211052156</v>
      </c>
      <c r="DN890" s="430">
        <f>IFERROR(IF(CA890="D",IF(DL890="A dispo.",DK890*VLOOKUP('DATI INPUT'!$F$27,TARIFFE_UD,5,FALSE),DK890*VLOOKUP(DL890,TARIFFE_UD,5,FALSE)),DK890*VLOOKUP(CB890-100,TARIFFE_UND,5,FALSE)),0)</f>
        <v>0</v>
      </c>
      <c r="DO890" s="431">
        <f t="shared" si="186"/>
        <v>4.3112110521548175E-3</v>
      </c>
      <c r="DP890" s="299">
        <f>IFERROR(IF(CA890="D",IF(DL890="A dispo.",DF890*VLOOKUP('DATI INPUT'!$F$27,TARIFFE_UD,2,FALSE),DF890*VLOOKUP(DL890,TARIFFE_UD,2,FALSE)),DF890*VLOOKUP(CB890-100,TARIFFE_UND,2,FALSE)),0)</f>
        <v>25.342412761051676</v>
      </c>
      <c r="DQ890" s="299">
        <f>IFERROR(IF(CA890="D",IF(DL890="A dispo.",DK890*VLOOKUP('DATI INPUT'!$F$27,TARIFFE_UD,3,FALSE),DK890*VLOOKUP(DL890,TARIFFE_UD,3,FALSE)),DK890*VLOOKUP(CB890-100,TARIFFE_UND,3,FALSE)),0)</f>
        <v>0</v>
      </c>
      <c r="DR890" s="299">
        <f t="shared" si="187"/>
        <v>25.342412761051676</v>
      </c>
    </row>
    <row r="891" spans="1:122" x14ac:dyDescent="0.25">
      <c r="A891" t="s">
        <v>7749</v>
      </c>
      <c r="B891" t="s">
        <v>7750</v>
      </c>
      <c r="C891" t="s">
        <v>7751</v>
      </c>
      <c r="D891" t="s">
        <v>7752</v>
      </c>
      <c r="E891" t="s">
        <v>268</v>
      </c>
      <c r="F891" t="s">
        <v>156</v>
      </c>
      <c r="G891" t="s">
        <v>7753</v>
      </c>
      <c r="H891" t="s">
        <v>1137</v>
      </c>
      <c r="I891" t="s">
        <v>553</v>
      </c>
      <c r="J891" t="s">
        <v>156</v>
      </c>
      <c r="K891" t="s">
        <v>7245</v>
      </c>
      <c r="L891" t="s">
        <v>880</v>
      </c>
      <c r="M891" t="s">
        <v>7754</v>
      </c>
      <c r="N891" t="s">
        <v>984</v>
      </c>
      <c r="O891" t="s">
        <v>873</v>
      </c>
      <c r="P891" t="s">
        <v>3006</v>
      </c>
      <c r="Q891" t="s">
        <v>280</v>
      </c>
      <c r="R891" t="s">
        <v>268</v>
      </c>
      <c r="S891" t="s">
        <v>268</v>
      </c>
      <c r="T891" t="s">
        <v>268</v>
      </c>
      <c r="U891" t="s">
        <v>268</v>
      </c>
      <c r="V891" t="s">
        <v>268</v>
      </c>
      <c r="W891" t="s">
        <v>3578</v>
      </c>
      <c r="X891" t="s">
        <v>613</v>
      </c>
      <c r="Y891" t="s">
        <v>333</v>
      </c>
      <c r="Z891" t="s">
        <v>268</v>
      </c>
      <c r="AA891" t="s">
        <v>268</v>
      </c>
      <c r="AB891" t="s">
        <v>268</v>
      </c>
      <c r="AC891" t="s">
        <v>268</v>
      </c>
      <c r="AD891" t="s">
        <v>268</v>
      </c>
      <c r="AE891" t="s">
        <v>287</v>
      </c>
      <c r="AF891" t="s">
        <v>1811</v>
      </c>
      <c r="AG891" t="s">
        <v>875</v>
      </c>
      <c r="AH891" t="s">
        <v>1812</v>
      </c>
      <c r="AI891" t="s">
        <v>789</v>
      </c>
      <c r="AJ891" t="s">
        <v>268</v>
      </c>
      <c r="AK891" t="s">
        <v>396</v>
      </c>
      <c r="AL891" t="s">
        <v>268</v>
      </c>
      <c r="AM891" t="s">
        <v>288</v>
      </c>
      <c r="AN891" t="s">
        <v>268</v>
      </c>
      <c r="AO891" t="s">
        <v>268</v>
      </c>
      <c r="AP891" t="s">
        <v>268</v>
      </c>
      <c r="AQ891" t="s">
        <v>268</v>
      </c>
      <c r="AR891" t="s">
        <v>268</v>
      </c>
      <c r="AS891" t="s">
        <v>268</v>
      </c>
      <c r="AT891" t="s">
        <v>268</v>
      </c>
      <c r="AU891" t="s">
        <v>268</v>
      </c>
      <c r="AV891" t="s">
        <v>268</v>
      </c>
      <c r="AW891" t="s">
        <v>268</v>
      </c>
      <c r="AX891" t="s">
        <v>268</v>
      </c>
      <c r="AY891" t="s">
        <v>268</v>
      </c>
      <c r="AZ891" t="s">
        <v>268</v>
      </c>
      <c r="BA891" t="s">
        <v>268</v>
      </c>
      <c r="BB891" t="s">
        <v>268</v>
      </c>
      <c r="BC891" t="s">
        <v>268</v>
      </c>
      <c r="BD891" t="s">
        <v>268</v>
      </c>
      <c r="BE891" t="s">
        <v>268</v>
      </c>
      <c r="BF891" t="s">
        <v>268</v>
      </c>
      <c r="BG891" t="s">
        <v>268</v>
      </c>
      <c r="BH891" t="s">
        <v>268</v>
      </c>
      <c r="BI891" t="s">
        <v>268</v>
      </c>
      <c r="BJ891" t="s">
        <v>268</v>
      </c>
      <c r="BK891" t="s">
        <v>268</v>
      </c>
      <c r="BL891" t="s">
        <v>268</v>
      </c>
      <c r="BM891" t="s">
        <v>268</v>
      </c>
      <c r="BN891" t="s">
        <v>268</v>
      </c>
      <c r="BO891" t="s">
        <v>268</v>
      </c>
      <c r="BP891" t="s">
        <v>268</v>
      </c>
      <c r="BQ891" t="s">
        <v>268</v>
      </c>
      <c r="BR891" t="s">
        <v>268</v>
      </c>
      <c r="BS891" t="s">
        <v>268</v>
      </c>
      <c r="BT891" t="s">
        <v>268</v>
      </c>
      <c r="BU891" t="s">
        <v>268</v>
      </c>
      <c r="BV891" t="s">
        <v>268</v>
      </c>
      <c r="BW891" t="s">
        <v>268</v>
      </c>
      <c r="BX891" t="s">
        <v>268</v>
      </c>
      <c r="BY891">
        <v>95</v>
      </c>
      <c r="BZ891">
        <v>95</v>
      </c>
      <c r="CA891" t="s">
        <v>142</v>
      </c>
      <c r="CB891" s="356">
        <v>122</v>
      </c>
      <c r="CC891" t="s">
        <v>876</v>
      </c>
      <c r="CD891" t="s">
        <v>268</v>
      </c>
      <c r="CE891" t="s">
        <v>268</v>
      </c>
      <c r="CF891" s="356">
        <v>4</v>
      </c>
      <c r="CG891" t="s">
        <v>268</v>
      </c>
      <c r="CH891" t="s">
        <v>268</v>
      </c>
      <c r="CI891" t="s">
        <v>268</v>
      </c>
      <c r="CJ891" t="s">
        <v>268</v>
      </c>
      <c r="CK891" t="s">
        <v>268</v>
      </c>
      <c r="CL891" t="s">
        <v>268</v>
      </c>
      <c r="CM891" t="s">
        <v>11224</v>
      </c>
      <c r="CN891">
        <v>147.06</v>
      </c>
      <c r="CO891" t="s">
        <v>268</v>
      </c>
      <c r="CP891">
        <v>147.06</v>
      </c>
      <c r="CQ891">
        <v>365</v>
      </c>
      <c r="CR891" t="s">
        <v>878</v>
      </c>
      <c r="CS891" t="s">
        <v>11225</v>
      </c>
      <c r="CT891" t="s">
        <v>11226</v>
      </c>
      <c r="CU891" t="s">
        <v>11227</v>
      </c>
      <c r="CV891" t="s">
        <v>268</v>
      </c>
      <c r="CW891" t="s">
        <v>268</v>
      </c>
      <c r="CX891" t="s">
        <v>268</v>
      </c>
      <c r="CY891" t="s">
        <v>268</v>
      </c>
      <c r="CZ891" t="s">
        <v>268</v>
      </c>
      <c r="DA891" t="s">
        <v>268</v>
      </c>
      <c r="DB891" s="429">
        <f t="shared" si="175"/>
        <v>0</v>
      </c>
      <c r="DC891" s="284">
        <f t="shared" si="176"/>
        <v>0</v>
      </c>
      <c r="DD891" s="284">
        <f t="shared" si="177"/>
        <v>0</v>
      </c>
      <c r="DE891" s="284">
        <f t="shared" si="178"/>
        <v>0</v>
      </c>
      <c r="DF891" s="295">
        <f t="shared" si="179"/>
        <v>95</v>
      </c>
      <c r="DG891" s="284">
        <f t="shared" si="180"/>
        <v>0</v>
      </c>
      <c r="DH891" s="284">
        <f t="shared" si="181"/>
        <v>0</v>
      </c>
      <c r="DI891" s="284">
        <f t="shared" si="182"/>
        <v>0</v>
      </c>
      <c r="DJ891" s="284">
        <f t="shared" si="183"/>
        <v>0</v>
      </c>
      <c r="DK891" s="295">
        <f t="shared" si="184"/>
        <v>1</v>
      </c>
      <c r="DL891" s="297">
        <f t="shared" si="185"/>
        <v>4</v>
      </c>
      <c r="DM891" s="430">
        <f>IFERROR(IF(CA891="D",IF(DL891="A dispo.",DF891*VLOOKUP('DATI INPUT'!$F$27,TARIFFE_UD,4,FALSE),DF891*VLOOKUP(DL891,TARIFFE_UD,4,FALSE)),DF891*VLOOKUP(CB891-100,TARIFFE_UND,4,FALSE)),0)</f>
        <v>64.679719197278573</v>
      </c>
      <c r="DN891" s="430">
        <f>IFERROR(IF(CA891="D",IF(DL891="A dispo.",DK891*VLOOKUP('DATI INPUT'!$F$27,TARIFFE_UD,5,FALSE),DK891*VLOOKUP(DL891,TARIFFE_UD,5,FALSE)),DK891*VLOOKUP(CB891-100,TARIFFE_UND,5,FALSE)),0)</f>
        <v>82.375089665670373</v>
      </c>
      <c r="DO891" s="431">
        <f t="shared" si="186"/>
        <v>-5.1911370510424604E-3</v>
      </c>
      <c r="DP891" s="299">
        <f>IFERROR(IF(CA891="D",IF(DL891="A dispo.",DF891*VLOOKUP('DATI INPUT'!$F$27,TARIFFE_UD,2,FALSE),DF891*VLOOKUP(DL891,TARIFFE_UD,2,FALSE)),DF891*VLOOKUP(CB891-100,TARIFFE_UND,2,FALSE)),0)</f>
        <v>80.808272172103443</v>
      </c>
      <c r="DQ891" s="299">
        <f>IFERROR(IF(CA891="D",IF(DL891="A dispo.",DK891*VLOOKUP('DATI INPUT'!$F$27,TARIFFE_UD,3,FALSE),DK891*VLOOKUP(DL891,TARIFFE_UD,3,FALSE)),DK891*VLOOKUP(CB891-100,TARIFFE_UND,3,FALSE)),0)</f>
        <v>73.78284271486686</v>
      </c>
      <c r="DR891" s="299">
        <f t="shared" si="187"/>
        <v>154.5911148869703</v>
      </c>
    </row>
    <row r="892" spans="1:122" x14ac:dyDescent="0.25">
      <c r="A892" t="s">
        <v>7755</v>
      </c>
      <c r="B892" t="s">
        <v>7756</v>
      </c>
      <c r="C892" t="s">
        <v>7757</v>
      </c>
      <c r="D892" t="s">
        <v>7758</v>
      </c>
      <c r="E892" t="s">
        <v>268</v>
      </c>
      <c r="F892" t="s">
        <v>156</v>
      </c>
      <c r="G892" t="s">
        <v>2514</v>
      </c>
      <c r="H892" t="s">
        <v>1137</v>
      </c>
      <c r="I892" t="s">
        <v>365</v>
      </c>
      <c r="J892" t="s">
        <v>274</v>
      </c>
      <c r="K892" t="s">
        <v>7759</v>
      </c>
      <c r="L892" t="s">
        <v>871</v>
      </c>
      <c r="M892" t="s">
        <v>7760</v>
      </c>
      <c r="N892" t="s">
        <v>984</v>
      </c>
      <c r="O892" t="s">
        <v>873</v>
      </c>
      <c r="P892" t="s">
        <v>613</v>
      </c>
      <c r="Q892" t="s">
        <v>330</v>
      </c>
      <c r="R892" t="s">
        <v>268</v>
      </c>
      <c r="S892" t="s">
        <v>268</v>
      </c>
      <c r="T892" t="s">
        <v>268</v>
      </c>
      <c r="U892" t="s">
        <v>268</v>
      </c>
      <c r="V892" t="s">
        <v>268</v>
      </c>
      <c r="W892" t="s">
        <v>7761</v>
      </c>
      <c r="X892" t="s">
        <v>1922</v>
      </c>
      <c r="Y892" t="s">
        <v>343</v>
      </c>
      <c r="Z892" t="s">
        <v>268</v>
      </c>
      <c r="AA892" t="s">
        <v>268</v>
      </c>
      <c r="AB892" t="s">
        <v>268</v>
      </c>
      <c r="AC892" t="s">
        <v>268</v>
      </c>
      <c r="AD892" t="s">
        <v>268</v>
      </c>
      <c r="AE892" t="s">
        <v>287</v>
      </c>
      <c r="AF892" t="s">
        <v>1811</v>
      </c>
      <c r="AG892" t="s">
        <v>875</v>
      </c>
      <c r="AH892" t="s">
        <v>1812</v>
      </c>
      <c r="AI892" t="s">
        <v>789</v>
      </c>
      <c r="AJ892" t="s">
        <v>268</v>
      </c>
      <c r="AK892" t="s">
        <v>413</v>
      </c>
      <c r="AL892" t="s">
        <v>268</v>
      </c>
      <c r="AM892" t="s">
        <v>353</v>
      </c>
      <c r="AN892" t="s">
        <v>268</v>
      </c>
      <c r="AO892" t="s">
        <v>268</v>
      </c>
      <c r="AP892" t="s">
        <v>268</v>
      </c>
      <c r="AQ892" t="s">
        <v>268</v>
      </c>
      <c r="AR892" t="s">
        <v>268</v>
      </c>
      <c r="AS892" t="s">
        <v>268</v>
      </c>
      <c r="AT892" t="s">
        <v>268</v>
      </c>
      <c r="AU892" t="s">
        <v>268</v>
      </c>
      <c r="AV892" t="s">
        <v>268</v>
      </c>
      <c r="AW892" t="s">
        <v>268</v>
      </c>
      <c r="AX892" t="s">
        <v>268</v>
      </c>
      <c r="AY892" t="s">
        <v>268</v>
      </c>
      <c r="AZ892" t="s">
        <v>268</v>
      </c>
      <c r="BA892" t="s">
        <v>268</v>
      </c>
      <c r="BB892" t="s">
        <v>268</v>
      </c>
      <c r="BC892" t="s">
        <v>268</v>
      </c>
      <c r="BD892" t="s">
        <v>268</v>
      </c>
      <c r="BE892" t="s">
        <v>268</v>
      </c>
      <c r="BF892" t="s">
        <v>268</v>
      </c>
      <c r="BG892" t="s">
        <v>268</v>
      </c>
      <c r="BH892" t="s">
        <v>268</v>
      </c>
      <c r="BI892" t="s">
        <v>268</v>
      </c>
      <c r="BJ892" t="s">
        <v>268</v>
      </c>
      <c r="BK892" t="s">
        <v>268</v>
      </c>
      <c r="BL892" t="s">
        <v>268</v>
      </c>
      <c r="BM892" t="s">
        <v>268</v>
      </c>
      <c r="BN892" t="s">
        <v>268</v>
      </c>
      <c r="BO892" t="s">
        <v>268</v>
      </c>
      <c r="BP892" t="s">
        <v>268</v>
      </c>
      <c r="BQ892" t="s">
        <v>268</v>
      </c>
      <c r="BR892" t="s">
        <v>268</v>
      </c>
      <c r="BS892" t="s">
        <v>268</v>
      </c>
      <c r="BT892" t="s">
        <v>268</v>
      </c>
      <c r="BU892" t="s">
        <v>268</v>
      </c>
      <c r="BV892" t="s">
        <v>268</v>
      </c>
      <c r="BW892" t="s">
        <v>268</v>
      </c>
      <c r="BX892" t="s">
        <v>268</v>
      </c>
      <c r="BY892">
        <v>11</v>
      </c>
      <c r="BZ892">
        <v>11</v>
      </c>
      <c r="CA892" t="s">
        <v>142</v>
      </c>
      <c r="CB892" s="356">
        <v>123</v>
      </c>
      <c r="CC892" t="s">
        <v>1817</v>
      </c>
      <c r="CD892" t="s">
        <v>268</v>
      </c>
      <c r="CE892" t="s">
        <v>268</v>
      </c>
      <c r="CF892" s="356">
        <v>1</v>
      </c>
      <c r="CG892" t="s">
        <v>268</v>
      </c>
      <c r="CH892" t="s">
        <v>268</v>
      </c>
      <c r="CI892" t="s">
        <v>268</v>
      </c>
      <c r="CJ892" t="s">
        <v>268</v>
      </c>
      <c r="CK892" t="s">
        <v>268</v>
      </c>
      <c r="CL892" t="s">
        <v>268</v>
      </c>
      <c r="CM892" t="s">
        <v>11224</v>
      </c>
      <c r="CN892">
        <v>5.42</v>
      </c>
      <c r="CO892" t="s">
        <v>268</v>
      </c>
      <c r="CP892">
        <v>5.42</v>
      </c>
      <c r="CQ892">
        <v>365</v>
      </c>
      <c r="CR892" t="s">
        <v>878</v>
      </c>
      <c r="CS892" t="s">
        <v>11225</v>
      </c>
      <c r="CT892" t="s">
        <v>11226</v>
      </c>
      <c r="CU892" t="s">
        <v>11227</v>
      </c>
      <c r="CV892" t="s">
        <v>268</v>
      </c>
      <c r="CW892" t="s">
        <v>268</v>
      </c>
      <c r="CX892" t="s">
        <v>268</v>
      </c>
      <c r="CY892" t="s">
        <v>268</v>
      </c>
      <c r="CZ892" t="s">
        <v>268</v>
      </c>
      <c r="DA892" t="s">
        <v>268</v>
      </c>
      <c r="DB892" s="429">
        <f t="shared" si="175"/>
        <v>0</v>
      </c>
      <c r="DC892" s="284">
        <f t="shared" si="176"/>
        <v>0</v>
      </c>
      <c r="DD892" s="284">
        <f t="shared" si="177"/>
        <v>0</v>
      </c>
      <c r="DE892" s="284">
        <f t="shared" si="178"/>
        <v>0</v>
      </c>
      <c r="DF892" s="295">
        <f t="shared" si="179"/>
        <v>11</v>
      </c>
      <c r="DG892" s="284">
        <f t="shared" si="180"/>
        <v>1</v>
      </c>
      <c r="DH892" s="284">
        <f t="shared" si="181"/>
        <v>0</v>
      </c>
      <c r="DI892" s="284">
        <f t="shared" si="182"/>
        <v>0</v>
      </c>
      <c r="DJ892" s="284">
        <f t="shared" si="183"/>
        <v>0</v>
      </c>
      <c r="DK892" s="295">
        <f t="shared" si="184"/>
        <v>0</v>
      </c>
      <c r="DL892" s="297">
        <f t="shared" si="185"/>
        <v>1</v>
      </c>
      <c r="DM892" s="430">
        <f>IFERROR(IF(CA892="D",IF(DL892="A dispo.",DF892*VLOOKUP('DATI INPUT'!$F$27,TARIFFE_UD,4,FALSE),DF892*VLOOKUP(DL892,TARIFFE_UD,4,FALSE)),DF892*VLOOKUP(CB892-100,TARIFFE_UND,4,FALSE)),0)</f>
        <v>5.4232359835104722</v>
      </c>
      <c r="DN892" s="430">
        <f>IFERROR(IF(CA892="D",IF(DL892="A dispo.",DK892*VLOOKUP('DATI INPUT'!$F$27,TARIFFE_UD,5,FALSE),DK892*VLOOKUP(DL892,TARIFFE_UD,5,FALSE)),DK892*VLOOKUP(CB892-100,TARIFFE_UND,5,FALSE)),0)</f>
        <v>0</v>
      </c>
      <c r="DO892" s="431">
        <f t="shared" si="186"/>
        <v>3.2359835104722734E-3</v>
      </c>
      <c r="DP892" s="299">
        <f>IFERROR(IF(CA892="D",IF(DL892="A dispo.",DF892*VLOOKUP('DATI INPUT'!$F$27,TARIFFE_UD,2,FALSE),DF892*VLOOKUP(DL892,TARIFFE_UD,2,FALSE)),DF892*VLOOKUP(CB892-100,TARIFFE_UND,2,FALSE)),0)</f>
        <v>6.7755756340311777</v>
      </c>
      <c r="DQ892" s="299">
        <f>IFERROR(IF(CA892="D",IF(DL892="A dispo.",DK892*VLOOKUP('DATI INPUT'!$F$27,TARIFFE_UD,3,FALSE),DK892*VLOOKUP(DL892,TARIFFE_UD,3,FALSE)),DK892*VLOOKUP(CB892-100,TARIFFE_UND,3,FALSE)),0)</f>
        <v>0</v>
      </c>
      <c r="DR892" s="299">
        <f t="shared" si="187"/>
        <v>6.7755756340311777</v>
      </c>
    </row>
    <row r="893" spans="1:122" x14ac:dyDescent="0.25">
      <c r="A893" t="s">
        <v>7762</v>
      </c>
      <c r="B893" t="s">
        <v>7763</v>
      </c>
      <c r="C893" t="s">
        <v>7764</v>
      </c>
      <c r="D893" t="s">
        <v>7765</v>
      </c>
      <c r="E893" t="s">
        <v>268</v>
      </c>
      <c r="F893" t="s">
        <v>156</v>
      </c>
      <c r="G893" t="s">
        <v>7766</v>
      </c>
      <c r="H893" t="s">
        <v>1137</v>
      </c>
      <c r="I893" t="s">
        <v>7767</v>
      </c>
      <c r="J893" t="s">
        <v>274</v>
      </c>
      <c r="K893" t="s">
        <v>7768</v>
      </c>
      <c r="L893" t="s">
        <v>880</v>
      </c>
      <c r="M893" t="s">
        <v>7769</v>
      </c>
      <c r="N893" t="s">
        <v>984</v>
      </c>
      <c r="O893" t="s">
        <v>873</v>
      </c>
      <c r="P893" t="s">
        <v>1922</v>
      </c>
      <c r="Q893" t="s">
        <v>346</v>
      </c>
      <c r="R893" t="s">
        <v>153</v>
      </c>
      <c r="S893" t="s">
        <v>268</v>
      </c>
      <c r="T893" t="s">
        <v>268</v>
      </c>
      <c r="U893" t="s">
        <v>268</v>
      </c>
      <c r="V893" t="s">
        <v>268</v>
      </c>
      <c r="W893" t="s">
        <v>7761</v>
      </c>
      <c r="X893" t="s">
        <v>1922</v>
      </c>
      <c r="Y893" t="s">
        <v>343</v>
      </c>
      <c r="Z893" t="s">
        <v>268</v>
      </c>
      <c r="AA893" t="s">
        <v>268</v>
      </c>
      <c r="AB893" t="s">
        <v>268</v>
      </c>
      <c r="AC893" t="s">
        <v>268</v>
      </c>
      <c r="AD893" t="s">
        <v>268</v>
      </c>
      <c r="AE893" t="s">
        <v>287</v>
      </c>
      <c r="AF893" t="s">
        <v>1811</v>
      </c>
      <c r="AG893" t="s">
        <v>875</v>
      </c>
      <c r="AH893" t="s">
        <v>1812</v>
      </c>
      <c r="AI893" t="s">
        <v>789</v>
      </c>
      <c r="AJ893" t="s">
        <v>268</v>
      </c>
      <c r="AK893" t="s">
        <v>352</v>
      </c>
      <c r="AL893" t="s">
        <v>268</v>
      </c>
      <c r="AM893" t="s">
        <v>353</v>
      </c>
      <c r="AN893" t="s">
        <v>268</v>
      </c>
      <c r="AO893" t="s">
        <v>268</v>
      </c>
      <c r="AP893" t="s">
        <v>268</v>
      </c>
      <c r="AQ893" t="s">
        <v>268</v>
      </c>
      <c r="AR893" t="s">
        <v>268</v>
      </c>
      <c r="AS893" t="s">
        <v>268</v>
      </c>
      <c r="AT893" t="s">
        <v>268</v>
      </c>
      <c r="AU893" t="s">
        <v>268</v>
      </c>
      <c r="AV893" t="s">
        <v>268</v>
      </c>
      <c r="AW893" t="s">
        <v>268</v>
      </c>
      <c r="AX893" t="s">
        <v>268</v>
      </c>
      <c r="AY893" t="s">
        <v>268</v>
      </c>
      <c r="AZ893" t="s">
        <v>268</v>
      </c>
      <c r="BA893" t="s">
        <v>268</v>
      </c>
      <c r="BB893" t="s">
        <v>268</v>
      </c>
      <c r="BC893" t="s">
        <v>268</v>
      </c>
      <c r="BD893" t="s">
        <v>268</v>
      </c>
      <c r="BE893" t="s">
        <v>268</v>
      </c>
      <c r="BF893" t="s">
        <v>268</v>
      </c>
      <c r="BG893" t="s">
        <v>268</v>
      </c>
      <c r="BH893" t="s">
        <v>268</v>
      </c>
      <c r="BI893" t="s">
        <v>268</v>
      </c>
      <c r="BJ893" t="s">
        <v>268</v>
      </c>
      <c r="BK893" t="s">
        <v>268</v>
      </c>
      <c r="BL893" t="s">
        <v>268</v>
      </c>
      <c r="BM893" t="s">
        <v>268</v>
      </c>
      <c r="BN893" t="s">
        <v>268</v>
      </c>
      <c r="BO893" t="s">
        <v>268</v>
      </c>
      <c r="BP893" t="s">
        <v>268</v>
      </c>
      <c r="BQ893" t="s">
        <v>268</v>
      </c>
      <c r="BR893" t="s">
        <v>268</v>
      </c>
      <c r="BS893" t="s">
        <v>268</v>
      </c>
      <c r="BT893" t="s">
        <v>268</v>
      </c>
      <c r="BU893" t="s">
        <v>268</v>
      </c>
      <c r="BV893" t="s">
        <v>268</v>
      </c>
      <c r="BW893" t="s">
        <v>268</v>
      </c>
      <c r="BX893" t="s">
        <v>268</v>
      </c>
      <c r="BY893">
        <v>15</v>
      </c>
      <c r="BZ893">
        <v>15</v>
      </c>
      <c r="CA893" t="s">
        <v>142</v>
      </c>
      <c r="CB893" s="356">
        <v>123</v>
      </c>
      <c r="CC893" t="s">
        <v>1817</v>
      </c>
      <c r="CD893" t="s">
        <v>268</v>
      </c>
      <c r="CE893" t="s">
        <v>268</v>
      </c>
      <c r="CF893" s="356">
        <v>4</v>
      </c>
      <c r="CG893" t="s">
        <v>268</v>
      </c>
      <c r="CH893" t="s">
        <v>268</v>
      </c>
      <c r="CI893" t="s">
        <v>268</v>
      </c>
      <c r="CJ893" t="s">
        <v>268</v>
      </c>
      <c r="CK893" t="s">
        <v>268</v>
      </c>
      <c r="CL893" t="s">
        <v>268</v>
      </c>
      <c r="CM893" t="s">
        <v>11224</v>
      </c>
      <c r="CN893">
        <v>10.210000000000001</v>
      </c>
      <c r="CO893" t="s">
        <v>268</v>
      </c>
      <c r="CP893">
        <v>10.210000000000001</v>
      </c>
      <c r="CQ893">
        <v>365</v>
      </c>
      <c r="CR893" t="s">
        <v>878</v>
      </c>
      <c r="CS893" t="s">
        <v>11225</v>
      </c>
      <c r="CT893" t="s">
        <v>11226</v>
      </c>
      <c r="CU893" t="s">
        <v>11227</v>
      </c>
      <c r="CV893" t="s">
        <v>268</v>
      </c>
      <c r="CW893" t="s">
        <v>268</v>
      </c>
      <c r="CX893" t="s">
        <v>268</v>
      </c>
      <c r="CY893" t="s">
        <v>268</v>
      </c>
      <c r="CZ893" t="s">
        <v>268</v>
      </c>
      <c r="DA893" t="s">
        <v>268</v>
      </c>
      <c r="DB893" s="429">
        <f t="shared" si="175"/>
        <v>0</v>
      </c>
      <c r="DC893" s="284">
        <f t="shared" si="176"/>
        <v>0</v>
      </c>
      <c r="DD893" s="284">
        <f t="shared" si="177"/>
        <v>0</v>
      </c>
      <c r="DE893" s="284">
        <f t="shared" si="178"/>
        <v>0</v>
      </c>
      <c r="DF893" s="295">
        <f t="shared" si="179"/>
        <v>15</v>
      </c>
      <c r="DG893" s="284">
        <f t="shared" si="180"/>
        <v>1</v>
      </c>
      <c r="DH893" s="284">
        <f t="shared" si="181"/>
        <v>0</v>
      </c>
      <c r="DI893" s="284">
        <f t="shared" si="182"/>
        <v>0</v>
      </c>
      <c r="DJ893" s="284">
        <f t="shared" si="183"/>
        <v>0</v>
      </c>
      <c r="DK893" s="295">
        <f t="shared" si="184"/>
        <v>0</v>
      </c>
      <c r="DL893" s="297">
        <f t="shared" si="185"/>
        <v>4</v>
      </c>
      <c r="DM893" s="430">
        <f>IFERROR(IF(CA893="D",IF(DL893="A dispo.",DF893*VLOOKUP('DATI INPUT'!$F$27,TARIFFE_UD,4,FALSE),DF893*VLOOKUP(DL893,TARIFFE_UD,4,FALSE)),DF893*VLOOKUP(CB893-100,TARIFFE_UND,4,FALSE)),0)</f>
        <v>10.212587241675562</v>
      </c>
      <c r="DN893" s="430">
        <f>IFERROR(IF(CA893="D",IF(DL893="A dispo.",DK893*VLOOKUP('DATI INPUT'!$F$27,TARIFFE_UD,5,FALSE),DK893*VLOOKUP(DL893,TARIFFE_UD,5,FALSE)),DK893*VLOOKUP(CB893-100,TARIFFE_UND,5,FALSE)),0)</f>
        <v>0</v>
      </c>
      <c r="DO893" s="431">
        <f t="shared" si="186"/>
        <v>2.587241675561458E-3</v>
      </c>
      <c r="DP893" s="299">
        <f>IFERROR(IF(CA893="D",IF(DL893="A dispo.",DF893*VLOOKUP('DATI INPUT'!$F$27,TARIFFE_UD,2,FALSE),DF893*VLOOKUP(DL893,TARIFFE_UD,2,FALSE)),DF893*VLOOKUP(CB893-100,TARIFFE_UND,2,FALSE)),0)</f>
        <v>12.759200869279491</v>
      </c>
      <c r="DQ893" s="299">
        <f>IFERROR(IF(CA893="D",IF(DL893="A dispo.",DK893*VLOOKUP('DATI INPUT'!$F$27,TARIFFE_UD,3,FALSE),DK893*VLOOKUP(DL893,TARIFFE_UD,3,FALSE)),DK893*VLOOKUP(CB893-100,TARIFFE_UND,3,FALSE)),0)</f>
        <v>0</v>
      </c>
      <c r="DR893" s="299">
        <f t="shared" si="187"/>
        <v>12.759200869279491</v>
      </c>
    </row>
    <row r="894" spans="1:122" x14ac:dyDescent="0.25">
      <c r="A894" t="s">
        <v>7770</v>
      </c>
      <c r="B894" t="s">
        <v>1789</v>
      </c>
      <c r="C894" t="s">
        <v>7771</v>
      </c>
      <c r="D894" t="s">
        <v>7772</v>
      </c>
      <c r="E894" t="s">
        <v>268</v>
      </c>
      <c r="F894" t="s">
        <v>156</v>
      </c>
      <c r="G894" t="s">
        <v>7773</v>
      </c>
      <c r="H894" t="s">
        <v>2201</v>
      </c>
      <c r="I894" t="s">
        <v>476</v>
      </c>
      <c r="J894" t="s">
        <v>156</v>
      </c>
      <c r="K894" t="s">
        <v>7774</v>
      </c>
      <c r="L894" t="s">
        <v>960</v>
      </c>
      <c r="M894" t="s">
        <v>7775</v>
      </c>
      <c r="N894" t="s">
        <v>872</v>
      </c>
      <c r="O894" t="s">
        <v>873</v>
      </c>
      <c r="P894" t="s">
        <v>7776</v>
      </c>
      <c r="Q894" t="s">
        <v>315</v>
      </c>
      <c r="R894" t="s">
        <v>268</v>
      </c>
      <c r="S894" t="s">
        <v>268</v>
      </c>
      <c r="T894" t="s">
        <v>268</v>
      </c>
      <c r="U894" t="s">
        <v>268</v>
      </c>
      <c r="V894" t="s">
        <v>268</v>
      </c>
      <c r="W894" t="s">
        <v>1794</v>
      </c>
      <c r="X894" t="s">
        <v>613</v>
      </c>
      <c r="Y894" t="s">
        <v>315</v>
      </c>
      <c r="Z894" t="s">
        <v>268</v>
      </c>
      <c r="AA894" t="s">
        <v>268</v>
      </c>
      <c r="AB894" t="s">
        <v>268</v>
      </c>
      <c r="AC894" t="s">
        <v>268</v>
      </c>
      <c r="AD894" t="s">
        <v>268</v>
      </c>
      <c r="AE894" t="s">
        <v>287</v>
      </c>
      <c r="AF894" t="s">
        <v>1811</v>
      </c>
      <c r="AG894" t="s">
        <v>875</v>
      </c>
      <c r="AH894" t="s">
        <v>1812</v>
      </c>
      <c r="AI894" t="s">
        <v>1088</v>
      </c>
      <c r="AJ894" t="s">
        <v>268</v>
      </c>
      <c r="AK894" t="s">
        <v>366</v>
      </c>
      <c r="AL894" t="s">
        <v>268</v>
      </c>
      <c r="AM894" t="s">
        <v>268</v>
      </c>
      <c r="AN894" t="s">
        <v>287</v>
      </c>
      <c r="AO894" t="s">
        <v>1811</v>
      </c>
      <c r="AP894" t="s">
        <v>875</v>
      </c>
      <c r="AQ894" t="s">
        <v>1812</v>
      </c>
      <c r="AR894" t="s">
        <v>1088</v>
      </c>
      <c r="AS894" t="s">
        <v>268</v>
      </c>
      <c r="AT894" t="s">
        <v>377</v>
      </c>
      <c r="AU894" t="s">
        <v>268</v>
      </c>
      <c r="AV894" t="s">
        <v>268</v>
      </c>
      <c r="AW894" t="s">
        <v>268</v>
      </c>
      <c r="AX894" t="s">
        <v>268</v>
      </c>
      <c r="AY894" t="s">
        <v>268</v>
      </c>
      <c r="AZ894" t="s">
        <v>268</v>
      </c>
      <c r="BA894" t="s">
        <v>268</v>
      </c>
      <c r="BB894" t="s">
        <v>268</v>
      </c>
      <c r="BC894" t="s">
        <v>268</v>
      </c>
      <c r="BD894" t="s">
        <v>268</v>
      </c>
      <c r="BE894" t="s">
        <v>268</v>
      </c>
      <c r="BF894" t="s">
        <v>268</v>
      </c>
      <c r="BG894" t="s">
        <v>268</v>
      </c>
      <c r="BH894" t="s">
        <v>268</v>
      </c>
      <c r="BI894" t="s">
        <v>268</v>
      </c>
      <c r="BJ894" t="s">
        <v>268</v>
      </c>
      <c r="BK894" t="s">
        <v>268</v>
      </c>
      <c r="BL894" t="s">
        <v>268</v>
      </c>
      <c r="BM894" t="s">
        <v>268</v>
      </c>
      <c r="BN894" t="s">
        <v>268</v>
      </c>
      <c r="BO894" t="s">
        <v>268</v>
      </c>
      <c r="BP894" t="s">
        <v>268</v>
      </c>
      <c r="BQ894" t="s">
        <v>268</v>
      </c>
      <c r="BR894" t="s">
        <v>268</v>
      </c>
      <c r="BS894" t="s">
        <v>268</v>
      </c>
      <c r="BT894" t="s">
        <v>268</v>
      </c>
      <c r="BU894" t="s">
        <v>268</v>
      </c>
      <c r="BV894" t="s">
        <v>268</v>
      </c>
      <c r="BW894" t="s">
        <v>268</v>
      </c>
      <c r="BX894" t="s">
        <v>268</v>
      </c>
      <c r="BY894">
        <v>70</v>
      </c>
      <c r="BZ894">
        <v>70</v>
      </c>
      <c r="CA894" t="s">
        <v>142</v>
      </c>
      <c r="CB894" s="356">
        <v>122</v>
      </c>
      <c r="CC894" t="s">
        <v>876</v>
      </c>
      <c r="CD894" t="s">
        <v>268</v>
      </c>
      <c r="CE894" t="s">
        <v>268</v>
      </c>
      <c r="CF894" t="s">
        <v>268</v>
      </c>
      <c r="CG894" t="s">
        <v>268</v>
      </c>
      <c r="CH894" t="s">
        <v>268</v>
      </c>
      <c r="CI894" t="s">
        <v>268</v>
      </c>
      <c r="CJ894" t="s">
        <v>268</v>
      </c>
      <c r="CK894" t="s">
        <v>268</v>
      </c>
      <c r="CL894" t="s">
        <v>268</v>
      </c>
      <c r="CM894" t="s">
        <v>11224</v>
      </c>
      <c r="CN894">
        <v>111.77</v>
      </c>
      <c r="CO894" t="s">
        <v>268</v>
      </c>
      <c r="CP894">
        <v>111.77</v>
      </c>
      <c r="CQ894">
        <v>365</v>
      </c>
      <c r="CR894" t="s">
        <v>878</v>
      </c>
      <c r="CS894" t="s">
        <v>11225</v>
      </c>
      <c r="CT894" t="s">
        <v>11226</v>
      </c>
      <c r="CU894" t="s">
        <v>11227</v>
      </c>
      <c r="CV894" t="s">
        <v>268</v>
      </c>
      <c r="CW894" t="s">
        <v>268</v>
      </c>
      <c r="CX894" t="s">
        <v>268</v>
      </c>
      <c r="CY894" t="s">
        <v>268</v>
      </c>
      <c r="CZ894" t="s">
        <v>268</v>
      </c>
      <c r="DA894" t="s">
        <v>268</v>
      </c>
      <c r="DB894" s="429">
        <f t="shared" si="175"/>
        <v>0</v>
      </c>
      <c r="DC894" s="284">
        <f t="shared" si="176"/>
        <v>0</v>
      </c>
      <c r="DD894" s="284">
        <f t="shared" si="177"/>
        <v>0</v>
      </c>
      <c r="DE894" s="284">
        <f t="shared" si="178"/>
        <v>0</v>
      </c>
      <c r="DF894" s="295">
        <f t="shared" si="179"/>
        <v>70</v>
      </c>
      <c r="DG894" s="284">
        <f t="shared" si="180"/>
        <v>0</v>
      </c>
      <c r="DH894" s="284">
        <f t="shared" si="181"/>
        <v>0</v>
      </c>
      <c r="DI894" s="284">
        <f t="shared" si="182"/>
        <v>0</v>
      </c>
      <c r="DJ894" s="284">
        <f t="shared" si="183"/>
        <v>0</v>
      </c>
      <c r="DK894" s="295">
        <f t="shared" si="184"/>
        <v>1</v>
      </c>
      <c r="DL894" s="297" t="str">
        <f t="shared" si="185"/>
        <v>A dispo.</v>
      </c>
      <c r="DM894" s="430">
        <f>IFERROR(IF(CA894="D",IF(DL894="A dispo.",DF894*VLOOKUP('DATI INPUT'!$F$27,TARIFFE_UD,4,FALSE),DF894*VLOOKUP(DL894,TARIFFE_UD,4,FALSE)),DF894*VLOOKUP(CB894-100,TARIFFE_UND,4,FALSE)),0)</f>
        <v>44.37193077417659</v>
      </c>
      <c r="DN894" s="430">
        <f>IFERROR(IF(CA894="D",IF(DL894="A dispo.",DK894*VLOOKUP('DATI INPUT'!$F$27,TARIFFE_UD,5,FALSE),DK894*VLOOKUP(DL894,TARIFFE_UD,5,FALSE)),DK894*VLOOKUP(CB894-100,TARIFFE_UND,5,FALSE)),0)</f>
        <v>67.397800635548478</v>
      </c>
      <c r="DO894" s="431">
        <f t="shared" si="186"/>
        <v>-2.6859027492776022E-4</v>
      </c>
      <c r="DP894" s="299">
        <f>IFERROR(IF(CA894="D",IF(DL894="A dispo.",DF894*VLOOKUP('DATI INPUT'!$F$27,TARIFFE_UD,2,FALSE),DF894*VLOOKUP(DL894,TARIFFE_UD,2,FALSE)),DF894*VLOOKUP(CB894-100,TARIFFE_UND,2,FALSE)),0)</f>
        <v>55.436527914800543</v>
      </c>
      <c r="DQ894" s="299">
        <f>IFERROR(IF(CA894="D",IF(DL894="A dispo.",DK894*VLOOKUP('DATI INPUT'!$F$27,TARIFFE_UD,3,FALSE),DK894*VLOOKUP(DL894,TARIFFE_UD,3,FALSE)),DK894*VLOOKUP(CB894-100,TARIFFE_UND,3,FALSE)),0)</f>
        <v>60.367780403072892</v>
      </c>
      <c r="DR894" s="299">
        <f t="shared" si="187"/>
        <v>115.80430831787343</v>
      </c>
    </row>
    <row r="895" spans="1:122" x14ac:dyDescent="0.25">
      <c r="A895" t="s">
        <v>7777</v>
      </c>
      <c r="B895" t="s">
        <v>1789</v>
      </c>
      <c r="C895" t="s">
        <v>828</v>
      </c>
      <c r="D895" t="s">
        <v>7772</v>
      </c>
      <c r="E895" t="s">
        <v>268</v>
      </c>
      <c r="F895" t="s">
        <v>156</v>
      </c>
      <c r="G895" t="s">
        <v>7773</v>
      </c>
      <c r="H895" t="s">
        <v>2201</v>
      </c>
      <c r="I895" t="s">
        <v>476</v>
      </c>
      <c r="J895" t="s">
        <v>156</v>
      </c>
      <c r="K895" t="s">
        <v>7774</v>
      </c>
      <c r="L895" t="s">
        <v>960</v>
      </c>
      <c r="M895" t="s">
        <v>7775</v>
      </c>
      <c r="N895" t="s">
        <v>872</v>
      </c>
      <c r="O895" t="s">
        <v>873</v>
      </c>
      <c r="P895" t="s">
        <v>7776</v>
      </c>
      <c r="Q895" t="s">
        <v>315</v>
      </c>
      <c r="R895" t="s">
        <v>268</v>
      </c>
      <c r="S895" t="s">
        <v>268</v>
      </c>
      <c r="T895" t="s">
        <v>268</v>
      </c>
      <c r="U895" t="s">
        <v>268</v>
      </c>
      <c r="V895" t="s">
        <v>268</v>
      </c>
      <c r="W895" t="s">
        <v>1794</v>
      </c>
      <c r="X895" t="s">
        <v>613</v>
      </c>
      <c r="Y895" t="s">
        <v>315</v>
      </c>
      <c r="Z895" t="s">
        <v>268</v>
      </c>
      <c r="AA895" t="s">
        <v>268</v>
      </c>
      <c r="AB895" t="s">
        <v>268</v>
      </c>
      <c r="AC895" t="s">
        <v>268</v>
      </c>
      <c r="AD895" t="s">
        <v>268</v>
      </c>
      <c r="AE895" t="s">
        <v>287</v>
      </c>
      <c r="AF895" t="s">
        <v>1811</v>
      </c>
      <c r="AG895" t="s">
        <v>875</v>
      </c>
      <c r="AH895" t="s">
        <v>1812</v>
      </c>
      <c r="AI895" t="s">
        <v>1088</v>
      </c>
      <c r="AJ895" t="s">
        <v>268</v>
      </c>
      <c r="AK895" t="s">
        <v>382</v>
      </c>
      <c r="AL895" t="s">
        <v>268</v>
      </c>
      <c r="AM895" t="s">
        <v>268</v>
      </c>
      <c r="AN895" t="s">
        <v>268</v>
      </c>
      <c r="AO895" t="s">
        <v>268</v>
      </c>
      <c r="AP895" t="s">
        <v>268</v>
      </c>
      <c r="AQ895" t="s">
        <v>268</v>
      </c>
      <c r="AR895" t="s">
        <v>268</v>
      </c>
      <c r="AS895" t="s">
        <v>268</v>
      </c>
      <c r="AT895" t="s">
        <v>268</v>
      </c>
      <c r="AU895" t="s">
        <v>268</v>
      </c>
      <c r="AV895" t="s">
        <v>268</v>
      </c>
      <c r="AW895" t="s">
        <v>268</v>
      </c>
      <c r="AX895" t="s">
        <v>268</v>
      </c>
      <c r="AY895" t="s">
        <v>268</v>
      </c>
      <c r="AZ895" t="s">
        <v>268</v>
      </c>
      <c r="BA895" t="s">
        <v>268</v>
      </c>
      <c r="BB895" t="s">
        <v>268</v>
      </c>
      <c r="BC895" t="s">
        <v>268</v>
      </c>
      <c r="BD895" t="s">
        <v>268</v>
      </c>
      <c r="BE895" t="s">
        <v>268</v>
      </c>
      <c r="BF895" t="s">
        <v>268</v>
      </c>
      <c r="BG895" t="s">
        <v>268</v>
      </c>
      <c r="BH895" t="s">
        <v>268</v>
      </c>
      <c r="BI895" t="s">
        <v>268</v>
      </c>
      <c r="BJ895" t="s">
        <v>268</v>
      </c>
      <c r="BK895" t="s">
        <v>268</v>
      </c>
      <c r="BL895" t="s">
        <v>268</v>
      </c>
      <c r="BM895" t="s">
        <v>268</v>
      </c>
      <c r="BN895" t="s">
        <v>268</v>
      </c>
      <c r="BO895" t="s">
        <v>268</v>
      </c>
      <c r="BP895" t="s">
        <v>268</v>
      </c>
      <c r="BQ895" t="s">
        <v>268</v>
      </c>
      <c r="BR895" t="s">
        <v>268</v>
      </c>
      <c r="BS895" t="s">
        <v>268</v>
      </c>
      <c r="BT895" t="s">
        <v>268</v>
      </c>
      <c r="BU895" t="s">
        <v>268</v>
      </c>
      <c r="BV895" t="s">
        <v>268</v>
      </c>
      <c r="BW895" t="s">
        <v>268</v>
      </c>
      <c r="BX895" t="s">
        <v>268</v>
      </c>
      <c r="BY895">
        <v>18</v>
      </c>
      <c r="BZ895">
        <v>18</v>
      </c>
      <c r="CA895" t="s">
        <v>142</v>
      </c>
      <c r="CB895" s="356">
        <v>123</v>
      </c>
      <c r="CC895" t="s">
        <v>1817</v>
      </c>
      <c r="CD895" t="s">
        <v>268</v>
      </c>
      <c r="CE895" t="s">
        <v>268</v>
      </c>
      <c r="CF895" t="s">
        <v>268</v>
      </c>
      <c r="CG895" t="s">
        <v>268</v>
      </c>
      <c r="CH895" t="s">
        <v>268</v>
      </c>
      <c r="CI895" t="s">
        <v>268</v>
      </c>
      <c r="CJ895" t="s">
        <v>268</v>
      </c>
      <c r="CK895" t="s">
        <v>268</v>
      </c>
      <c r="CL895" t="s">
        <v>268</v>
      </c>
      <c r="CM895" t="s">
        <v>11224</v>
      </c>
      <c r="CN895">
        <v>11.41</v>
      </c>
      <c r="CO895" t="s">
        <v>268</v>
      </c>
      <c r="CP895">
        <v>11.41</v>
      </c>
      <c r="CQ895">
        <v>365</v>
      </c>
      <c r="CR895" t="s">
        <v>878</v>
      </c>
      <c r="CS895" t="s">
        <v>11225</v>
      </c>
      <c r="CT895" t="s">
        <v>11226</v>
      </c>
      <c r="CU895" t="s">
        <v>11227</v>
      </c>
      <c r="CV895" t="s">
        <v>268</v>
      </c>
      <c r="CW895" t="s">
        <v>268</v>
      </c>
      <c r="CX895" t="s">
        <v>268</v>
      </c>
      <c r="CY895" t="s">
        <v>268</v>
      </c>
      <c r="CZ895" t="s">
        <v>268</v>
      </c>
      <c r="DA895" t="s">
        <v>268</v>
      </c>
      <c r="DB895" s="429">
        <f t="shared" si="175"/>
        <v>0</v>
      </c>
      <c r="DC895" s="284">
        <f t="shared" si="176"/>
        <v>0</v>
      </c>
      <c r="DD895" s="284">
        <f t="shared" si="177"/>
        <v>0</v>
      </c>
      <c r="DE895" s="284">
        <f t="shared" si="178"/>
        <v>0</v>
      </c>
      <c r="DF895" s="295">
        <f t="shared" si="179"/>
        <v>18</v>
      </c>
      <c r="DG895" s="284">
        <f t="shared" si="180"/>
        <v>1</v>
      </c>
      <c r="DH895" s="284">
        <f t="shared" si="181"/>
        <v>0</v>
      </c>
      <c r="DI895" s="284">
        <f t="shared" si="182"/>
        <v>0</v>
      </c>
      <c r="DJ895" s="284">
        <f t="shared" si="183"/>
        <v>0</v>
      </c>
      <c r="DK895" s="295">
        <f t="shared" si="184"/>
        <v>0</v>
      </c>
      <c r="DL895" s="297" t="str">
        <f t="shared" si="185"/>
        <v>A dispo.</v>
      </c>
      <c r="DM895" s="430">
        <f>IFERROR(IF(CA895="D",IF(DL895="A dispo.",DF895*VLOOKUP('DATI INPUT'!$F$27,TARIFFE_UD,4,FALSE),DF895*VLOOKUP(DL895,TARIFFE_UD,4,FALSE)),DF895*VLOOKUP(CB895-100,TARIFFE_UND,4,FALSE)),0)</f>
        <v>11.409925056216839</v>
      </c>
      <c r="DN895" s="430">
        <f>IFERROR(IF(CA895="D",IF(DL895="A dispo.",DK895*VLOOKUP('DATI INPUT'!$F$27,TARIFFE_UD,5,FALSE),DK895*VLOOKUP(DL895,TARIFFE_UD,5,FALSE)),DK895*VLOOKUP(CB895-100,TARIFFE_UND,5,FALSE)),0)</f>
        <v>0</v>
      </c>
      <c r="DO895" s="431">
        <f t="shared" si="186"/>
        <v>-7.4943783161529609E-5</v>
      </c>
      <c r="DP895" s="299">
        <f>IFERROR(IF(CA895="D",IF(DL895="A dispo.",DF895*VLOOKUP('DATI INPUT'!$F$27,TARIFFE_UD,2,FALSE),DF895*VLOOKUP(DL895,TARIFFE_UD,2,FALSE)),DF895*VLOOKUP(CB895-100,TARIFFE_UND,2,FALSE)),0)</f>
        <v>14.255107178091567</v>
      </c>
      <c r="DQ895" s="299">
        <f>IFERROR(IF(CA895="D",IF(DL895="A dispo.",DK895*VLOOKUP('DATI INPUT'!$F$27,TARIFFE_UD,3,FALSE),DK895*VLOOKUP(DL895,TARIFFE_UD,3,FALSE)),DK895*VLOOKUP(CB895-100,TARIFFE_UND,3,FALSE)),0)</f>
        <v>0</v>
      </c>
      <c r="DR895" s="299">
        <f t="shared" si="187"/>
        <v>14.255107178091567</v>
      </c>
    </row>
    <row r="896" spans="1:122" x14ac:dyDescent="0.25">
      <c r="A896" t="s">
        <v>7778</v>
      </c>
      <c r="B896" t="s">
        <v>7779</v>
      </c>
      <c r="C896" t="s">
        <v>840</v>
      </c>
      <c r="D896" t="s">
        <v>7780</v>
      </c>
      <c r="E896" t="s">
        <v>268</v>
      </c>
      <c r="F896" t="s">
        <v>156</v>
      </c>
      <c r="G896" t="s">
        <v>7781</v>
      </c>
      <c r="H896" t="s">
        <v>7782</v>
      </c>
      <c r="I896" t="s">
        <v>7783</v>
      </c>
      <c r="J896" t="s">
        <v>274</v>
      </c>
      <c r="K896" t="s">
        <v>7784</v>
      </c>
      <c r="L896" t="s">
        <v>964</v>
      </c>
      <c r="M896" t="s">
        <v>7785</v>
      </c>
      <c r="N896" t="s">
        <v>7786</v>
      </c>
      <c r="O896" t="s">
        <v>7787</v>
      </c>
      <c r="P896" t="s">
        <v>7788</v>
      </c>
      <c r="Q896" t="s">
        <v>868</v>
      </c>
      <c r="R896" t="s">
        <v>268</v>
      </c>
      <c r="S896" t="s">
        <v>268</v>
      </c>
      <c r="T896" t="s">
        <v>268</v>
      </c>
      <c r="U896" t="s">
        <v>268</v>
      </c>
      <c r="V896" t="s">
        <v>268</v>
      </c>
      <c r="W896" t="s">
        <v>7789</v>
      </c>
      <c r="X896" t="s">
        <v>1934</v>
      </c>
      <c r="Y896" t="s">
        <v>503</v>
      </c>
      <c r="Z896" t="s">
        <v>268</v>
      </c>
      <c r="AA896" t="s">
        <v>268</v>
      </c>
      <c r="AB896" t="s">
        <v>268</v>
      </c>
      <c r="AC896" t="s">
        <v>268</v>
      </c>
      <c r="AD896" t="s">
        <v>268</v>
      </c>
      <c r="AE896" t="s">
        <v>268</v>
      </c>
      <c r="AF896" t="s">
        <v>268</v>
      </c>
      <c r="AG896" t="s">
        <v>268</v>
      </c>
      <c r="AH896" t="s">
        <v>268</v>
      </c>
      <c r="AI896" t="s">
        <v>268</v>
      </c>
      <c r="AJ896" t="s">
        <v>268</v>
      </c>
      <c r="AK896" t="s">
        <v>268</v>
      </c>
      <c r="AL896" t="s">
        <v>268</v>
      </c>
      <c r="AM896" t="s">
        <v>268</v>
      </c>
      <c r="AN896" t="s">
        <v>268</v>
      </c>
      <c r="AO896" t="s">
        <v>268</v>
      </c>
      <c r="AP896" t="s">
        <v>268</v>
      </c>
      <c r="AQ896" t="s">
        <v>268</v>
      </c>
      <c r="AR896" t="s">
        <v>268</v>
      </c>
      <c r="AS896" t="s">
        <v>268</v>
      </c>
      <c r="AT896" t="s">
        <v>268</v>
      </c>
      <c r="AU896" t="s">
        <v>268</v>
      </c>
      <c r="AV896" t="s">
        <v>268</v>
      </c>
      <c r="AW896" t="s">
        <v>268</v>
      </c>
      <c r="AX896" t="s">
        <v>268</v>
      </c>
      <c r="AY896" t="s">
        <v>268</v>
      </c>
      <c r="AZ896" t="s">
        <v>268</v>
      </c>
      <c r="BA896" t="s">
        <v>268</v>
      </c>
      <c r="BB896" t="s">
        <v>268</v>
      </c>
      <c r="BC896" t="s">
        <v>268</v>
      </c>
      <c r="BD896" t="s">
        <v>268</v>
      </c>
      <c r="BE896" t="s">
        <v>268</v>
      </c>
      <c r="BF896" t="s">
        <v>268</v>
      </c>
      <c r="BG896" t="s">
        <v>268</v>
      </c>
      <c r="BH896" t="s">
        <v>268</v>
      </c>
      <c r="BI896" t="s">
        <v>268</v>
      </c>
      <c r="BJ896" t="s">
        <v>268</v>
      </c>
      <c r="BK896" t="s">
        <v>268</v>
      </c>
      <c r="BL896" t="s">
        <v>268</v>
      </c>
      <c r="BM896" t="s">
        <v>268</v>
      </c>
      <c r="BN896" t="s">
        <v>268</v>
      </c>
      <c r="BO896" t="s">
        <v>268</v>
      </c>
      <c r="BP896" t="s">
        <v>268</v>
      </c>
      <c r="BQ896" t="s">
        <v>268</v>
      </c>
      <c r="BR896" t="s">
        <v>268</v>
      </c>
      <c r="BS896" t="s">
        <v>268</v>
      </c>
      <c r="BT896" t="s">
        <v>268</v>
      </c>
      <c r="BU896" t="s">
        <v>268</v>
      </c>
      <c r="BV896" t="s">
        <v>268</v>
      </c>
      <c r="BW896" t="s">
        <v>268</v>
      </c>
      <c r="BX896" t="s">
        <v>268</v>
      </c>
      <c r="BY896">
        <v>37.67</v>
      </c>
      <c r="BZ896">
        <v>37.67</v>
      </c>
      <c r="CA896" t="s">
        <v>142</v>
      </c>
      <c r="CB896" s="356">
        <v>122</v>
      </c>
      <c r="CC896" t="s">
        <v>876</v>
      </c>
      <c r="CD896" t="s">
        <v>268</v>
      </c>
      <c r="CE896" t="s">
        <v>268</v>
      </c>
      <c r="CF896" t="s">
        <v>268</v>
      </c>
      <c r="CG896" t="s">
        <v>268</v>
      </c>
      <c r="CH896" t="s">
        <v>268</v>
      </c>
      <c r="CI896" t="s">
        <v>268</v>
      </c>
      <c r="CJ896" t="s">
        <v>268</v>
      </c>
      <c r="CK896" t="s">
        <v>268</v>
      </c>
      <c r="CL896" t="s">
        <v>268</v>
      </c>
      <c r="CM896" t="s">
        <v>11224</v>
      </c>
      <c r="CN896">
        <v>91.28</v>
      </c>
      <c r="CO896" t="s">
        <v>268</v>
      </c>
      <c r="CP896">
        <v>91.28</v>
      </c>
      <c r="CQ896">
        <v>365</v>
      </c>
      <c r="CR896" t="s">
        <v>878</v>
      </c>
      <c r="CS896" t="s">
        <v>11225</v>
      </c>
      <c r="CT896" t="s">
        <v>11226</v>
      </c>
      <c r="CU896" t="s">
        <v>11227</v>
      </c>
      <c r="CV896" t="s">
        <v>268</v>
      </c>
      <c r="CW896" t="s">
        <v>268</v>
      </c>
      <c r="CX896" t="s">
        <v>268</v>
      </c>
      <c r="CY896" t="s">
        <v>268</v>
      </c>
      <c r="CZ896" t="s">
        <v>268</v>
      </c>
      <c r="DA896" t="s">
        <v>268</v>
      </c>
      <c r="DB896" s="429">
        <f t="shared" si="175"/>
        <v>0</v>
      </c>
      <c r="DC896" s="284">
        <f t="shared" si="176"/>
        <v>0</v>
      </c>
      <c r="DD896" s="284">
        <f t="shared" si="177"/>
        <v>0</v>
      </c>
      <c r="DE896" s="284">
        <f t="shared" si="178"/>
        <v>0</v>
      </c>
      <c r="DF896" s="295">
        <f t="shared" si="179"/>
        <v>37.67</v>
      </c>
      <c r="DG896" s="284">
        <f t="shared" si="180"/>
        <v>0</v>
      </c>
      <c r="DH896" s="284">
        <f t="shared" si="181"/>
        <v>0</v>
      </c>
      <c r="DI896" s="284">
        <f t="shared" si="182"/>
        <v>0</v>
      </c>
      <c r="DJ896" s="284">
        <f t="shared" si="183"/>
        <v>0</v>
      </c>
      <c r="DK896" s="295">
        <f t="shared" si="184"/>
        <v>1</v>
      </c>
      <c r="DL896" s="297" t="str">
        <f t="shared" si="185"/>
        <v>A dispo.</v>
      </c>
      <c r="DM896" s="430">
        <f>IFERROR(IF(CA896="D",IF(DL896="A dispo.",DF896*VLOOKUP('DATI INPUT'!$F$27,TARIFFE_UD,4,FALSE),DF896*VLOOKUP(DL896,TARIFFE_UD,4,FALSE)),DF896*VLOOKUP(CB896-100,TARIFFE_UND,4,FALSE)),0)</f>
        <v>23.87843760376046</v>
      </c>
      <c r="DN896" s="430">
        <f>IFERROR(IF(CA896="D",IF(DL896="A dispo.",DK896*VLOOKUP('DATI INPUT'!$F$27,TARIFFE_UD,5,FALSE),DK896*VLOOKUP(DL896,TARIFFE_UD,5,FALSE)),DK896*VLOOKUP(CB896-100,TARIFFE_UND,5,FALSE)),0)</f>
        <v>67.397800635548478</v>
      </c>
      <c r="DO896" s="431">
        <f t="shared" si="186"/>
        <v>-3.761760691062932E-3</v>
      </c>
      <c r="DP896" s="299">
        <f>IFERROR(IF(CA896="D",IF(DL896="A dispo.",DF896*VLOOKUP('DATI INPUT'!$F$27,TARIFFE_UD,2,FALSE),DF896*VLOOKUP(DL896,TARIFFE_UD,2,FALSE)),DF896*VLOOKUP(CB896-100,TARIFFE_UND,2,FALSE)),0)</f>
        <v>29.832771522150523</v>
      </c>
      <c r="DQ896" s="299">
        <f>IFERROR(IF(CA896="D",IF(DL896="A dispo.",DK896*VLOOKUP('DATI INPUT'!$F$27,TARIFFE_UD,3,FALSE),DK896*VLOOKUP(DL896,TARIFFE_UD,3,FALSE)),DK896*VLOOKUP(CB896-100,TARIFFE_UND,3,FALSE)),0)</f>
        <v>60.367780403072892</v>
      </c>
      <c r="DR896" s="299">
        <f t="shared" si="187"/>
        <v>90.200551925223408</v>
      </c>
    </row>
    <row r="897" spans="1:122" x14ac:dyDescent="0.25">
      <c r="A897" t="s">
        <v>7790</v>
      </c>
      <c r="B897" t="s">
        <v>7779</v>
      </c>
      <c r="C897" t="s">
        <v>841</v>
      </c>
      <c r="D897" t="s">
        <v>7780</v>
      </c>
      <c r="E897" t="s">
        <v>268</v>
      </c>
      <c r="F897" t="s">
        <v>156</v>
      </c>
      <c r="G897" t="s">
        <v>7781</v>
      </c>
      <c r="H897" t="s">
        <v>7782</v>
      </c>
      <c r="I897" t="s">
        <v>7783</v>
      </c>
      <c r="J897" t="s">
        <v>274</v>
      </c>
      <c r="K897" t="s">
        <v>7784</v>
      </c>
      <c r="L897" t="s">
        <v>964</v>
      </c>
      <c r="M897" t="s">
        <v>7785</v>
      </c>
      <c r="N897" t="s">
        <v>7786</v>
      </c>
      <c r="O897" t="s">
        <v>7787</v>
      </c>
      <c r="P897" t="s">
        <v>7788</v>
      </c>
      <c r="Q897" t="s">
        <v>868</v>
      </c>
      <c r="R897" t="s">
        <v>268</v>
      </c>
      <c r="S897" t="s">
        <v>268</v>
      </c>
      <c r="T897" t="s">
        <v>268</v>
      </c>
      <c r="U897" t="s">
        <v>268</v>
      </c>
      <c r="V897" t="s">
        <v>268</v>
      </c>
      <c r="W897" t="s">
        <v>7789</v>
      </c>
      <c r="X897" t="s">
        <v>1934</v>
      </c>
      <c r="Y897" t="s">
        <v>503</v>
      </c>
      <c r="Z897" t="s">
        <v>268</v>
      </c>
      <c r="AA897" t="s">
        <v>268</v>
      </c>
      <c r="AB897" t="s">
        <v>268</v>
      </c>
      <c r="AC897" t="s">
        <v>268</v>
      </c>
      <c r="AD897" t="s">
        <v>268</v>
      </c>
      <c r="AE897" t="s">
        <v>268</v>
      </c>
      <c r="AF897" t="s">
        <v>268</v>
      </c>
      <c r="AG897" t="s">
        <v>268</v>
      </c>
      <c r="AH897" t="s">
        <v>268</v>
      </c>
      <c r="AI897" t="s">
        <v>268</v>
      </c>
      <c r="AJ897" t="s">
        <v>268</v>
      </c>
      <c r="AK897" t="s">
        <v>268</v>
      </c>
      <c r="AL897" t="s">
        <v>268</v>
      </c>
      <c r="AM897" t="s">
        <v>268</v>
      </c>
      <c r="AN897" t="s">
        <v>268</v>
      </c>
      <c r="AO897" t="s">
        <v>268</v>
      </c>
      <c r="AP897" t="s">
        <v>268</v>
      </c>
      <c r="AQ897" t="s">
        <v>268</v>
      </c>
      <c r="AR897" t="s">
        <v>268</v>
      </c>
      <c r="AS897" t="s">
        <v>268</v>
      </c>
      <c r="AT897" t="s">
        <v>268</v>
      </c>
      <c r="AU897" t="s">
        <v>268</v>
      </c>
      <c r="AV897" t="s">
        <v>268</v>
      </c>
      <c r="AW897" t="s">
        <v>268</v>
      </c>
      <c r="AX897" t="s">
        <v>268</v>
      </c>
      <c r="AY897" t="s">
        <v>268</v>
      </c>
      <c r="AZ897" t="s">
        <v>268</v>
      </c>
      <c r="BA897" t="s">
        <v>268</v>
      </c>
      <c r="BB897" t="s">
        <v>268</v>
      </c>
      <c r="BC897" t="s">
        <v>268</v>
      </c>
      <c r="BD897" t="s">
        <v>268</v>
      </c>
      <c r="BE897" t="s">
        <v>268</v>
      </c>
      <c r="BF897" t="s">
        <v>268</v>
      </c>
      <c r="BG897" t="s">
        <v>268</v>
      </c>
      <c r="BH897" t="s">
        <v>268</v>
      </c>
      <c r="BI897" t="s">
        <v>268</v>
      </c>
      <c r="BJ897" t="s">
        <v>268</v>
      </c>
      <c r="BK897" t="s">
        <v>268</v>
      </c>
      <c r="BL897" t="s">
        <v>268</v>
      </c>
      <c r="BM897" t="s">
        <v>268</v>
      </c>
      <c r="BN897" t="s">
        <v>268</v>
      </c>
      <c r="BO897" t="s">
        <v>268</v>
      </c>
      <c r="BP897" t="s">
        <v>268</v>
      </c>
      <c r="BQ897" t="s">
        <v>268</v>
      </c>
      <c r="BR897" t="s">
        <v>268</v>
      </c>
      <c r="BS897" t="s">
        <v>268</v>
      </c>
      <c r="BT897" t="s">
        <v>268</v>
      </c>
      <c r="BU897" t="s">
        <v>268</v>
      </c>
      <c r="BV897" t="s">
        <v>268</v>
      </c>
      <c r="BW897" t="s">
        <v>268</v>
      </c>
      <c r="BX897" t="s">
        <v>268</v>
      </c>
      <c r="BY897">
        <v>12.94</v>
      </c>
      <c r="BZ897">
        <v>12.94</v>
      </c>
      <c r="CA897" t="s">
        <v>142</v>
      </c>
      <c r="CB897" s="356">
        <v>123</v>
      </c>
      <c r="CC897" t="s">
        <v>1817</v>
      </c>
      <c r="CD897" t="s">
        <v>268</v>
      </c>
      <c r="CE897" t="s">
        <v>268</v>
      </c>
      <c r="CF897" t="s">
        <v>268</v>
      </c>
      <c r="CG897" t="s">
        <v>268</v>
      </c>
      <c r="CH897" t="s">
        <v>268</v>
      </c>
      <c r="CI897" t="s">
        <v>268</v>
      </c>
      <c r="CJ897" t="s">
        <v>268</v>
      </c>
      <c r="CK897" t="s">
        <v>268</v>
      </c>
      <c r="CL897" t="s">
        <v>268</v>
      </c>
      <c r="CM897" t="s">
        <v>11224</v>
      </c>
      <c r="CN897">
        <v>8.1999999999999993</v>
      </c>
      <c r="CO897" t="s">
        <v>268</v>
      </c>
      <c r="CP897">
        <v>8.1999999999999993</v>
      </c>
      <c r="CQ897">
        <v>365</v>
      </c>
      <c r="CR897" t="s">
        <v>878</v>
      </c>
      <c r="CS897" t="s">
        <v>11225</v>
      </c>
      <c r="CT897" t="s">
        <v>11226</v>
      </c>
      <c r="CU897" t="s">
        <v>11227</v>
      </c>
      <c r="CV897" t="s">
        <v>268</v>
      </c>
      <c r="CW897" t="s">
        <v>268</v>
      </c>
      <c r="CX897" t="s">
        <v>268</v>
      </c>
      <c r="CY897" t="s">
        <v>268</v>
      </c>
      <c r="CZ897" t="s">
        <v>268</v>
      </c>
      <c r="DA897" t="s">
        <v>268</v>
      </c>
      <c r="DB897" s="429">
        <f t="shared" si="175"/>
        <v>0</v>
      </c>
      <c r="DC897" s="284">
        <f t="shared" si="176"/>
        <v>0</v>
      </c>
      <c r="DD897" s="284">
        <f t="shared" si="177"/>
        <v>0</v>
      </c>
      <c r="DE897" s="284">
        <f t="shared" si="178"/>
        <v>0</v>
      </c>
      <c r="DF897" s="295">
        <f t="shared" si="179"/>
        <v>12.939999999999998</v>
      </c>
      <c r="DG897" s="284">
        <f t="shared" si="180"/>
        <v>1</v>
      </c>
      <c r="DH897" s="284">
        <f t="shared" si="181"/>
        <v>0</v>
      </c>
      <c r="DI897" s="284">
        <f t="shared" si="182"/>
        <v>0</v>
      </c>
      <c r="DJ897" s="284">
        <f t="shared" si="183"/>
        <v>0</v>
      </c>
      <c r="DK897" s="295">
        <f t="shared" si="184"/>
        <v>0</v>
      </c>
      <c r="DL897" s="297" t="str">
        <f t="shared" si="185"/>
        <v>A dispo.</v>
      </c>
      <c r="DM897" s="430">
        <f>IFERROR(IF(CA897="D",IF(DL897="A dispo.",DF897*VLOOKUP('DATI INPUT'!$F$27,TARIFFE_UD,4,FALSE),DF897*VLOOKUP(DL897,TARIFFE_UD,4,FALSE)),DF897*VLOOKUP(CB897-100,TARIFFE_UND,4,FALSE)),0)</f>
        <v>8.2024683459692138</v>
      </c>
      <c r="DN897" s="430">
        <f>IFERROR(IF(CA897="D",IF(DL897="A dispo.",DK897*VLOOKUP('DATI INPUT'!$F$27,TARIFFE_UD,5,FALSE),DK897*VLOOKUP(DL897,TARIFFE_UD,5,FALSE)),DK897*VLOOKUP(CB897-100,TARIFFE_UND,5,FALSE)),0)</f>
        <v>0</v>
      </c>
      <c r="DO897" s="431">
        <f t="shared" si="186"/>
        <v>2.4683459692145249E-3</v>
      </c>
      <c r="DP897" s="299">
        <f>IFERROR(IF(CA897="D",IF(DL897="A dispo.",DF897*VLOOKUP('DATI INPUT'!$F$27,TARIFFE_UD,2,FALSE),DF897*VLOOKUP(DL897,TARIFFE_UD,2,FALSE)),DF897*VLOOKUP(CB897-100,TARIFFE_UND,2,FALSE)),0)</f>
        <v>10.24783816025027</v>
      </c>
      <c r="DQ897" s="299">
        <f>IFERROR(IF(CA897="D",IF(DL897="A dispo.",DK897*VLOOKUP('DATI INPUT'!$F$27,TARIFFE_UD,3,FALSE),DK897*VLOOKUP(DL897,TARIFFE_UD,3,FALSE)),DK897*VLOOKUP(CB897-100,TARIFFE_UND,3,FALSE)),0)</f>
        <v>0</v>
      </c>
      <c r="DR897" s="299">
        <f t="shared" si="187"/>
        <v>10.24783816025027</v>
      </c>
    </row>
    <row r="898" spans="1:122" x14ac:dyDescent="0.25">
      <c r="A898" t="s">
        <v>7791</v>
      </c>
      <c r="B898" t="s">
        <v>1792</v>
      </c>
      <c r="C898" t="s">
        <v>842</v>
      </c>
      <c r="D898" t="s">
        <v>7792</v>
      </c>
      <c r="E898" t="s">
        <v>268</v>
      </c>
      <c r="F898" t="s">
        <v>156</v>
      </c>
      <c r="G898" t="s">
        <v>7793</v>
      </c>
      <c r="H898" t="s">
        <v>1137</v>
      </c>
      <c r="I898" t="s">
        <v>7794</v>
      </c>
      <c r="J898" t="s">
        <v>156</v>
      </c>
      <c r="K898" t="s">
        <v>1296</v>
      </c>
      <c r="L898" t="s">
        <v>879</v>
      </c>
      <c r="M898" t="s">
        <v>7795</v>
      </c>
      <c r="N898" t="s">
        <v>7796</v>
      </c>
      <c r="O898" t="s">
        <v>7797</v>
      </c>
      <c r="P898" t="s">
        <v>874</v>
      </c>
      <c r="Q898" t="s">
        <v>276</v>
      </c>
      <c r="R898" t="s">
        <v>154</v>
      </c>
      <c r="S898" t="s">
        <v>268</v>
      </c>
      <c r="T898" t="s">
        <v>268</v>
      </c>
      <c r="U898" t="s">
        <v>268</v>
      </c>
      <c r="V898" t="s">
        <v>268</v>
      </c>
      <c r="W898" t="s">
        <v>7798</v>
      </c>
      <c r="X898" t="s">
        <v>1847</v>
      </c>
      <c r="Y898" t="s">
        <v>5257</v>
      </c>
      <c r="Z898" t="s">
        <v>268</v>
      </c>
      <c r="AA898" t="s">
        <v>268</v>
      </c>
      <c r="AB898" t="s">
        <v>268</v>
      </c>
      <c r="AC898" t="s">
        <v>268</v>
      </c>
      <c r="AD898" t="s">
        <v>268</v>
      </c>
      <c r="AE898" t="s">
        <v>287</v>
      </c>
      <c r="AF898" t="s">
        <v>1811</v>
      </c>
      <c r="AG898" t="s">
        <v>875</v>
      </c>
      <c r="AH898" t="s">
        <v>1848</v>
      </c>
      <c r="AI898" t="s">
        <v>7799</v>
      </c>
      <c r="AJ898" t="s">
        <v>268</v>
      </c>
      <c r="AK898" t="s">
        <v>354</v>
      </c>
      <c r="AL898" t="s">
        <v>268</v>
      </c>
      <c r="AM898" t="s">
        <v>405</v>
      </c>
      <c r="AN898" t="s">
        <v>268</v>
      </c>
      <c r="AO898" t="s">
        <v>268</v>
      </c>
      <c r="AP898" t="s">
        <v>268</v>
      </c>
      <c r="AQ898" t="s">
        <v>268</v>
      </c>
      <c r="AR898" t="s">
        <v>268</v>
      </c>
      <c r="AS898" t="s">
        <v>268</v>
      </c>
      <c r="AT898" t="s">
        <v>268</v>
      </c>
      <c r="AU898" t="s">
        <v>268</v>
      </c>
      <c r="AV898" t="s">
        <v>268</v>
      </c>
      <c r="AW898" t="s">
        <v>268</v>
      </c>
      <c r="AX898" t="s">
        <v>268</v>
      </c>
      <c r="AY898" t="s">
        <v>268</v>
      </c>
      <c r="AZ898" t="s">
        <v>268</v>
      </c>
      <c r="BA898" t="s">
        <v>268</v>
      </c>
      <c r="BB898" t="s">
        <v>268</v>
      </c>
      <c r="BC898" t="s">
        <v>268</v>
      </c>
      <c r="BD898" t="s">
        <v>268</v>
      </c>
      <c r="BE898" t="s">
        <v>268</v>
      </c>
      <c r="BF898" t="s">
        <v>268</v>
      </c>
      <c r="BG898" t="s">
        <v>268</v>
      </c>
      <c r="BH898" t="s">
        <v>268</v>
      </c>
      <c r="BI898" t="s">
        <v>268</v>
      </c>
      <c r="BJ898" t="s">
        <v>268</v>
      </c>
      <c r="BK898" t="s">
        <v>268</v>
      </c>
      <c r="BL898" t="s">
        <v>268</v>
      </c>
      <c r="BM898" t="s">
        <v>268</v>
      </c>
      <c r="BN898" t="s">
        <v>268</v>
      </c>
      <c r="BO898" t="s">
        <v>268</v>
      </c>
      <c r="BP898" t="s">
        <v>268</v>
      </c>
      <c r="BQ898" t="s">
        <v>268</v>
      </c>
      <c r="BR898" t="s">
        <v>268</v>
      </c>
      <c r="BS898" t="s">
        <v>268</v>
      </c>
      <c r="BT898" t="s">
        <v>268</v>
      </c>
      <c r="BU898" t="s">
        <v>268</v>
      </c>
      <c r="BV898" t="s">
        <v>268</v>
      </c>
      <c r="BW898" t="s">
        <v>268</v>
      </c>
      <c r="BX898" t="s">
        <v>268</v>
      </c>
      <c r="BY898">
        <v>50</v>
      </c>
      <c r="BZ898">
        <v>50</v>
      </c>
      <c r="CA898" t="s">
        <v>142</v>
      </c>
      <c r="CB898" s="356">
        <v>122</v>
      </c>
      <c r="CC898" t="s">
        <v>876</v>
      </c>
      <c r="CD898" t="s">
        <v>268</v>
      </c>
      <c r="CE898" t="s">
        <v>268</v>
      </c>
      <c r="CF898" t="s">
        <v>268</v>
      </c>
      <c r="CG898" t="s">
        <v>268</v>
      </c>
      <c r="CH898" t="s">
        <v>268</v>
      </c>
      <c r="CI898" t="s">
        <v>268</v>
      </c>
      <c r="CJ898" t="s">
        <v>268</v>
      </c>
      <c r="CK898" t="s">
        <v>268</v>
      </c>
      <c r="CL898" t="s">
        <v>268</v>
      </c>
      <c r="CM898" t="s">
        <v>11224</v>
      </c>
      <c r="CN898">
        <v>99.09</v>
      </c>
      <c r="CO898" t="s">
        <v>268</v>
      </c>
      <c r="CP898">
        <v>99.09</v>
      </c>
      <c r="CQ898">
        <v>365</v>
      </c>
      <c r="CR898" t="s">
        <v>878</v>
      </c>
      <c r="CS898" t="s">
        <v>11225</v>
      </c>
      <c r="CT898" t="s">
        <v>11226</v>
      </c>
      <c r="CU898" t="s">
        <v>11227</v>
      </c>
      <c r="CV898" t="s">
        <v>268</v>
      </c>
      <c r="CW898" t="s">
        <v>268</v>
      </c>
      <c r="CX898" t="s">
        <v>268</v>
      </c>
      <c r="CY898" t="s">
        <v>268</v>
      </c>
      <c r="CZ898" t="s">
        <v>268</v>
      </c>
      <c r="DA898" t="s">
        <v>268</v>
      </c>
      <c r="DB898" s="429">
        <f t="shared" si="175"/>
        <v>0</v>
      </c>
      <c r="DC898" s="284">
        <f t="shared" si="176"/>
        <v>0</v>
      </c>
      <c r="DD898" s="284">
        <f t="shared" si="177"/>
        <v>0</v>
      </c>
      <c r="DE898" s="284">
        <f t="shared" si="178"/>
        <v>0</v>
      </c>
      <c r="DF898" s="295">
        <f t="shared" si="179"/>
        <v>50</v>
      </c>
      <c r="DG898" s="284">
        <f t="shared" si="180"/>
        <v>0</v>
      </c>
      <c r="DH898" s="284">
        <f t="shared" si="181"/>
        <v>0</v>
      </c>
      <c r="DI898" s="284">
        <f t="shared" si="182"/>
        <v>0</v>
      </c>
      <c r="DJ898" s="284">
        <f t="shared" si="183"/>
        <v>0</v>
      </c>
      <c r="DK898" s="295">
        <f t="shared" si="184"/>
        <v>1</v>
      </c>
      <c r="DL898" s="297" t="str">
        <f t="shared" si="185"/>
        <v>A dispo.</v>
      </c>
      <c r="DM898" s="430">
        <f>IFERROR(IF(CA898="D",IF(DL898="A dispo.",DF898*VLOOKUP('DATI INPUT'!$F$27,TARIFFE_UD,4,FALSE),DF898*VLOOKUP(DL898,TARIFFE_UD,4,FALSE)),DF898*VLOOKUP(CB898-100,TARIFFE_UND,4,FALSE)),0)</f>
        <v>31.694236267268995</v>
      </c>
      <c r="DN898" s="430">
        <f>IFERROR(IF(CA898="D",IF(DL898="A dispo.",DK898*VLOOKUP('DATI INPUT'!$F$27,TARIFFE_UD,5,FALSE),DK898*VLOOKUP(DL898,TARIFFE_UD,5,FALSE)),DK898*VLOOKUP(CB898-100,TARIFFE_UND,5,FALSE)),0)</f>
        <v>67.397800635548478</v>
      </c>
      <c r="DO898" s="431">
        <f t="shared" si="186"/>
        <v>2.0369028174656023E-3</v>
      </c>
      <c r="DP898" s="299">
        <f>IFERROR(IF(CA898="D",IF(DL898="A dispo.",DF898*VLOOKUP('DATI INPUT'!$F$27,TARIFFE_UD,2,FALSE),DF898*VLOOKUP(DL898,TARIFFE_UD,2,FALSE)),DF898*VLOOKUP(CB898-100,TARIFFE_UND,2,FALSE)),0)</f>
        <v>39.597519939143247</v>
      </c>
      <c r="DQ898" s="299">
        <f>IFERROR(IF(CA898="D",IF(DL898="A dispo.",DK898*VLOOKUP('DATI INPUT'!$F$27,TARIFFE_UD,3,FALSE),DK898*VLOOKUP(DL898,TARIFFE_UD,3,FALSE)),DK898*VLOOKUP(CB898-100,TARIFFE_UND,3,FALSE)),0)</f>
        <v>60.367780403072892</v>
      </c>
      <c r="DR898" s="299">
        <f t="shared" si="187"/>
        <v>99.965300342216139</v>
      </c>
    </row>
    <row r="899" spans="1:122" x14ac:dyDescent="0.25">
      <c r="A899" t="s">
        <v>7800</v>
      </c>
      <c r="B899" t="s">
        <v>7801</v>
      </c>
      <c r="C899" t="s">
        <v>1055</v>
      </c>
      <c r="D899" t="s">
        <v>7802</v>
      </c>
      <c r="E899" t="s">
        <v>268</v>
      </c>
      <c r="F899" t="s">
        <v>156</v>
      </c>
      <c r="G899" t="s">
        <v>7803</v>
      </c>
      <c r="H899" t="s">
        <v>7804</v>
      </c>
      <c r="I899" t="s">
        <v>292</v>
      </c>
      <c r="J899" t="s">
        <v>274</v>
      </c>
      <c r="K899" t="s">
        <v>7805</v>
      </c>
      <c r="L899" t="s">
        <v>303</v>
      </c>
      <c r="M899" t="s">
        <v>7806</v>
      </c>
      <c r="N899" t="s">
        <v>303</v>
      </c>
      <c r="O899" t="s">
        <v>1273</v>
      </c>
      <c r="P899" t="s">
        <v>7807</v>
      </c>
      <c r="Q899" t="s">
        <v>293</v>
      </c>
      <c r="R899" t="s">
        <v>268</v>
      </c>
      <c r="S899" t="s">
        <v>268</v>
      </c>
      <c r="T899" t="s">
        <v>268</v>
      </c>
      <c r="U899" t="s">
        <v>268</v>
      </c>
      <c r="V899" t="s">
        <v>268</v>
      </c>
      <c r="W899" t="s">
        <v>5383</v>
      </c>
      <c r="X899" t="s">
        <v>2116</v>
      </c>
      <c r="Y899" t="s">
        <v>269</v>
      </c>
      <c r="Z899" t="s">
        <v>268</v>
      </c>
      <c r="AA899" t="s">
        <v>268</v>
      </c>
      <c r="AB899" t="s">
        <v>268</v>
      </c>
      <c r="AC899" t="s">
        <v>268</v>
      </c>
      <c r="AD899" t="s">
        <v>268</v>
      </c>
      <c r="AE899" t="s">
        <v>287</v>
      </c>
      <c r="AF899" t="s">
        <v>1811</v>
      </c>
      <c r="AG899" t="s">
        <v>875</v>
      </c>
      <c r="AH899" t="s">
        <v>1812</v>
      </c>
      <c r="AI899" t="s">
        <v>552</v>
      </c>
      <c r="AJ899" t="s">
        <v>268</v>
      </c>
      <c r="AK899" t="s">
        <v>395</v>
      </c>
      <c r="AL899" t="s">
        <v>268</v>
      </c>
      <c r="AM899" t="s">
        <v>355</v>
      </c>
      <c r="AN899" t="s">
        <v>268</v>
      </c>
      <c r="AO899" t="s">
        <v>268</v>
      </c>
      <c r="AP899" t="s">
        <v>268</v>
      </c>
      <c r="AQ899" t="s">
        <v>268</v>
      </c>
      <c r="AR899" t="s">
        <v>268</v>
      </c>
      <c r="AS899" t="s">
        <v>268</v>
      </c>
      <c r="AT899" t="s">
        <v>268</v>
      </c>
      <c r="AU899" t="s">
        <v>268</v>
      </c>
      <c r="AV899" t="s">
        <v>268</v>
      </c>
      <c r="AW899" t="s">
        <v>268</v>
      </c>
      <c r="AX899" t="s">
        <v>268</v>
      </c>
      <c r="AY899" t="s">
        <v>268</v>
      </c>
      <c r="AZ899" t="s">
        <v>268</v>
      </c>
      <c r="BA899" t="s">
        <v>268</v>
      </c>
      <c r="BB899" t="s">
        <v>268</v>
      </c>
      <c r="BC899" t="s">
        <v>268</v>
      </c>
      <c r="BD899" t="s">
        <v>268</v>
      </c>
      <c r="BE899" t="s">
        <v>268</v>
      </c>
      <c r="BF899" t="s">
        <v>268</v>
      </c>
      <c r="BG899" t="s">
        <v>268</v>
      </c>
      <c r="BH899" t="s">
        <v>268</v>
      </c>
      <c r="BI899" t="s">
        <v>268</v>
      </c>
      <c r="BJ899" t="s">
        <v>268</v>
      </c>
      <c r="BK899" t="s">
        <v>268</v>
      </c>
      <c r="BL899" t="s">
        <v>268</v>
      </c>
      <c r="BM899" t="s">
        <v>268</v>
      </c>
      <c r="BN899" t="s">
        <v>268</v>
      </c>
      <c r="BO899" t="s">
        <v>268</v>
      </c>
      <c r="BP899" t="s">
        <v>268</v>
      </c>
      <c r="BQ899" t="s">
        <v>268</v>
      </c>
      <c r="BR899" t="s">
        <v>268</v>
      </c>
      <c r="BS899" t="s">
        <v>268</v>
      </c>
      <c r="BT899" t="s">
        <v>268</v>
      </c>
      <c r="BU899" t="s">
        <v>268</v>
      </c>
      <c r="BV899" t="s">
        <v>268</v>
      </c>
      <c r="BW899" t="s">
        <v>268</v>
      </c>
      <c r="BX899" t="s">
        <v>268</v>
      </c>
      <c r="BY899">
        <v>110</v>
      </c>
      <c r="BZ899">
        <v>110</v>
      </c>
      <c r="CA899" t="s">
        <v>142</v>
      </c>
      <c r="CB899" s="356">
        <v>122</v>
      </c>
      <c r="CC899" t="s">
        <v>876</v>
      </c>
      <c r="CD899" t="s">
        <v>268</v>
      </c>
      <c r="CE899" t="s">
        <v>268</v>
      </c>
      <c r="CF899" t="s">
        <v>268</v>
      </c>
      <c r="CG899" t="s">
        <v>268</v>
      </c>
      <c r="CH899" t="s">
        <v>268</v>
      </c>
      <c r="CI899" t="s">
        <v>268</v>
      </c>
      <c r="CJ899" t="s">
        <v>268</v>
      </c>
      <c r="CK899" t="s">
        <v>268</v>
      </c>
      <c r="CL899" t="s">
        <v>7808</v>
      </c>
      <c r="CM899" t="s">
        <v>11224</v>
      </c>
      <c r="CN899">
        <v>137.13</v>
      </c>
      <c r="CO899" t="s">
        <v>268</v>
      </c>
      <c r="CP899">
        <v>137.13</v>
      </c>
      <c r="CQ899">
        <v>365</v>
      </c>
      <c r="CR899" t="s">
        <v>878</v>
      </c>
      <c r="CS899" t="s">
        <v>11225</v>
      </c>
      <c r="CT899" t="s">
        <v>11226</v>
      </c>
      <c r="CU899" t="s">
        <v>11227</v>
      </c>
      <c r="CV899" t="s">
        <v>268</v>
      </c>
      <c r="CW899" t="s">
        <v>268</v>
      </c>
      <c r="CX899" t="s">
        <v>268</v>
      </c>
      <c r="CY899" t="s">
        <v>268</v>
      </c>
      <c r="CZ899" t="s">
        <v>268</v>
      </c>
      <c r="DA899" t="s">
        <v>268</v>
      </c>
      <c r="DB899" s="429">
        <f t="shared" ref="DB899:DB962" si="188">IFERROR(VLOOKUP(CC899,Rid_ud,2,FALSE),0)</f>
        <v>0</v>
      </c>
      <c r="DC899" s="284">
        <f t="shared" ref="DC899:DC962" si="189">IFERROR(VLOOKUP(CG899,rid,2,FALSE),0)</f>
        <v>0</v>
      </c>
      <c r="DD899" s="284">
        <f t="shared" ref="DD899:DD962" si="190">IFERROR(VLOOKUP(CH899,rid,2,FALSE),0)</f>
        <v>0</v>
      </c>
      <c r="DE899" s="284">
        <f t="shared" ref="DE899:DE962" si="191">IFERROR(VLOOKUP(CI899,rid,2,FALSE),0)</f>
        <v>0</v>
      </c>
      <c r="DF899" s="295">
        <f t="shared" ref="DF899:DF962" si="192">((((BY899-(BY899*DB899))-((BY899-(BY899*DB899))*DC899))-(((BY899-(BY899*DB899))-((BY899-(BY899*DB899))*DC899))*DD899))-((((BY899-(BY899*DB899))-((BY899-(BY899*DB899))*DC899))-(((BY899-(BY899*DB899))-((BY899-(BY899*DB899))*DC899))*DD899))*DE899))/365*CQ899</f>
        <v>110</v>
      </c>
      <c r="DG899" s="284">
        <f t="shared" ref="DG899:DG962" si="193">IFERROR(VLOOKUP(CC899,Rid_ud,3,FALSE),0)</f>
        <v>0</v>
      </c>
      <c r="DH899" s="284">
        <f t="shared" ref="DH899:DH962" si="194">IFERROR(VLOOKUP(CG899,rid,3,FALSE),0)</f>
        <v>0</v>
      </c>
      <c r="DI899" s="284">
        <f t="shared" ref="DI899:DI962" si="195">IFERROR(VLOOKUP(CH899,rid,3,FALSE),0)</f>
        <v>0</v>
      </c>
      <c r="DJ899" s="284">
        <f t="shared" ref="DJ899:DJ962" si="196">IFERROR(VLOOKUP(CI899,rid,3,FALSE),0)</f>
        <v>0</v>
      </c>
      <c r="DK899" s="295">
        <f t="shared" ref="DK899:DK962" si="197">IF(CA899="D",(((1-(1*DG899))-((1-(1*DG899))*DH899))-(((1-(1*DG899))-((1-(1*DG899))*DH899))*DI899))-((((1-(1*DG899))-((1-(1*DG899))*DH899))-(((1-(1*DG899))-((1-(1*DG899))*DH899))*DI899))*DJ899),(((BY899-(BY899*DG899))-((BY899-(BY899*DG899))*DH899))-(((BY899-(BY899*DG899))-((BY899-(BY899*DG899))*DH899))*DI899))-((((BY899-(BY899*DG899))-((BY899-(BY899*DG899))*DH899))-(((BY899-(BY899*DG899))-((BY899-(BY899*DG899))*DH899))*DI899))*DJ899))/365*CQ899</f>
        <v>1</v>
      </c>
      <c r="DL899" s="297" t="str">
        <f t="shared" ref="DL899:DL962" si="198">IF(CA899="D",IF(OR(CF899&lt;1,CF899=""),"A dispo.",IF(CF899&gt;6,6,CF899)),"")</f>
        <v>A dispo.</v>
      </c>
      <c r="DM899" s="430">
        <f>IFERROR(IF(CA899="D",IF(DL899="A dispo.",DF899*VLOOKUP('DATI INPUT'!$F$27,TARIFFE_UD,4,FALSE),DF899*VLOOKUP(DL899,TARIFFE_UD,4,FALSE)),DF899*VLOOKUP(CB899-100,TARIFFE_UND,4,FALSE)),0)</f>
        <v>69.727319787991789</v>
      </c>
      <c r="DN899" s="430">
        <f>IFERROR(IF(CA899="D",IF(DL899="A dispo.",DK899*VLOOKUP('DATI INPUT'!$F$27,TARIFFE_UD,5,FALSE),DK899*VLOOKUP(DL899,TARIFFE_UD,5,FALSE)),DK899*VLOOKUP(CB899-100,TARIFFE_UND,5,FALSE)),0)</f>
        <v>67.397800635548478</v>
      </c>
      <c r="DO899" s="431">
        <f t="shared" ref="DO899:DO962" si="199">DM899+DN899-CP899</f>
        <v>-4.8795764597286961E-3</v>
      </c>
      <c r="DP899" s="299">
        <f>IFERROR(IF(CA899="D",IF(DL899="A dispo.",DF899*VLOOKUP('DATI INPUT'!$F$27,TARIFFE_UD,2,FALSE),DF899*VLOOKUP(DL899,TARIFFE_UD,2,FALSE)),DF899*VLOOKUP(CB899-100,TARIFFE_UND,2,FALSE)),0)</f>
        <v>87.114543866115142</v>
      </c>
      <c r="DQ899" s="299">
        <f>IFERROR(IF(CA899="D",IF(DL899="A dispo.",DK899*VLOOKUP('DATI INPUT'!$F$27,TARIFFE_UD,3,FALSE),DK899*VLOOKUP(DL899,TARIFFE_UD,3,FALSE)),DK899*VLOOKUP(CB899-100,TARIFFE_UND,3,FALSE)),0)</f>
        <v>60.367780403072892</v>
      </c>
      <c r="DR899" s="299">
        <f t="shared" ref="DR899:DR962" si="200">DQ899+DP899</f>
        <v>147.48232426918804</v>
      </c>
    </row>
    <row r="900" spans="1:122" x14ac:dyDescent="0.25">
      <c r="A900" t="s">
        <v>11259</v>
      </c>
      <c r="B900" t="s">
        <v>7810</v>
      </c>
      <c r="C900" t="s">
        <v>7811</v>
      </c>
      <c r="D900" t="s">
        <v>7812</v>
      </c>
      <c r="E900" t="s">
        <v>268</v>
      </c>
      <c r="F900" t="s">
        <v>156</v>
      </c>
      <c r="G900" t="s">
        <v>7813</v>
      </c>
      <c r="H900" t="s">
        <v>2201</v>
      </c>
      <c r="I900" t="s">
        <v>7814</v>
      </c>
      <c r="J900" t="s">
        <v>274</v>
      </c>
      <c r="K900" t="s">
        <v>7815</v>
      </c>
      <c r="L900" t="s">
        <v>871</v>
      </c>
      <c r="M900" t="s">
        <v>4920</v>
      </c>
      <c r="N900" t="s">
        <v>984</v>
      </c>
      <c r="O900" t="s">
        <v>873</v>
      </c>
      <c r="P900" t="s">
        <v>1310</v>
      </c>
      <c r="Q900" t="s">
        <v>269</v>
      </c>
      <c r="R900" t="s">
        <v>154</v>
      </c>
      <c r="S900" t="s">
        <v>268</v>
      </c>
      <c r="T900" t="s">
        <v>268</v>
      </c>
      <c r="U900" t="s">
        <v>268</v>
      </c>
      <c r="V900" t="s">
        <v>268</v>
      </c>
      <c r="W900" t="s">
        <v>2203</v>
      </c>
      <c r="X900" t="s">
        <v>1310</v>
      </c>
      <c r="Y900" t="s">
        <v>269</v>
      </c>
      <c r="Z900" t="s">
        <v>268</v>
      </c>
      <c r="AA900" t="s">
        <v>268</v>
      </c>
      <c r="AB900" t="s">
        <v>268</v>
      </c>
      <c r="AC900" t="s">
        <v>268</v>
      </c>
      <c r="AD900" t="s">
        <v>268</v>
      </c>
      <c r="AE900" t="s">
        <v>287</v>
      </c>
      <c r="AF900" t="s">
        <v>1811</v>
      </c>
      <c r="AG900" t="s">
        <v>875</v>
      </c>
      <c r="AH900" t="s">
        <v>1812</v>
      </c>
      <c r="AI900" t="s">
        <v>1239</v>
      </c>
      <c r="AJ900" t="s">
        <v>268</v>
      </c>
      <c r="AK900" t="s">
        <v>725</v>
      </c>
      <c r="AL900" t="s">
        <v>268</v>
      </c>
      <c r="AM900" t="s">
        <v>288</v>
      </c>
      <c r="AN900" t="s">
        <v>268</v>
      </c>
      <c r="AO900" t="s">
        <v>268</v>
      </c>
      <c r="AP900" t="s">
        <v>268</v>
      </c>
      <c r="AQ900" t="s">
        <v>268</v>
      </c>
      <c r="AR900" t="s">
        <v>268</v>
      </c>
      <c r="AS900" t="s">
        <v>268</v>
      </c>
      <c r="AT900" t="s">
        <v>268</v>
      </c>
      <c r="AU900" t="s">
        <v>268</v>
      </c>
      <c r="AV900" t="s">
        <v>268</v>
      </c>
      <c r="AW900" t="s">
        <v>268</v>
      </c>
      <c r="AX900" t="s">
        <v>268</v>
      </c>
      <c r="AY900" t="s">
        <v>268</v>
      </c>
      <c r="AZ900" t="s">
        <v>268</v>
      </c>
      <c r="BA900" t="s">
        <v>268</v>
      </c>
      <c r="BB900" t="s">
        <v>268</v>
      </c>
      <c r="BC900" t="s">
        <v>268</v>
      </c>
      <c r="BD900" t="s">
        <v>268</v>
      </c>
      <c r="BE900" t="s">
        <v>268</v>
      </c>
      <c r="BF900" t="s">
        <v>268</v>
      </c>
      <c r="BG900" t="s">
        <v>268</v>
      </c>
      <c r="BH900" t="s">
        <v>268</v>
      </c>
      <c r="BI900" t="s">
        <v>268</v>
      </c>
      <c r="BJ900" t="s">
        <v>268</v>
      </c>
      <c r="BK900" t="s">
        <v>268</v>
      </c>
      <c r="BL900" t="s">
        <v>268</v>
      </c>
      <c r="BM900" t="s">
        <v>268</v>
      </c>
      <c r="BN900" t="s">
        <v>268</v>
      </c>
      <c r="BO900" t="s">
        <v>268</v>
      </c>
      <c r="BP900" t="s">
        <v>268</v>
      </c>
      <c r="BQ900" t="s">
        <v>268</v>
      </c>
      <c r="BR900" t="s">
        <v>268</v>
      </c>
      <c r="BS900" t="s">
        <v>268</v>
      </c>
      <c r="BT900" t="s">
        <v>268</v>
      </c>
      <c r="BU900" t="s">
        <v>268</v>
      </c>
      <c r="BV900" t="s">
        <v>268</v>
      </c>
      <c r="BW900" t="s">
        <v>268</v>
      </c>
      <c r="BX900" t="s">
        <v>268</v>
      </c>
      <c r="BY900">
        <v>80</v>
      </c>
      <c r="BZ900">
        <v>80</v>
      </c>
      <c r="CA900" t="s">
        <v>142</v>
      </c>
      <c r="CB900" s="356">
        <v>122</v>
      </c>
      <c r="CC900" t="s">
        <v>876</v>
      </c>
      <c r="CD900" t="s">
        <v>268</v>
      </c>
      <c r="CE900" t="s">
        <v>268</v>
      </c>
      <c r="CF900" s="356">
        <v>1</v>
      </c>
      <c r="CG900" t="s">
        <v>268</v>
      </c>
      <c r="CH900" t="s">
        <v>268</v>
      </c>
      <c r="CI900" t="s">
        <v>268</v>
      </c>
      <c r="CJ900" t="s">
        <v>268</v>
      </c>
      <c r="CK900" t="s">
        <v>268</v>
      </c>
      <c r="CL900" t="s">
        <v>1647</v>
      </c>
      <c r="CM900" t="s">
        <v>11224</v>
      </c>
      <c r="CN900">
        <v>4.17</v>
      </c>
      <c r="CO900" t="s">
        <v>268</v>
      </c>
      <c r="CP900">
        <v>4.17</v>
      </c>
      <c r="CQ900">
        <v>27</v>
      </c>
      <c r="CR900" t="s">
        <v>878</v>
      </c>
      <c r="CS900" t="s">
        <v>11225</v>
      </c>
      <c r="CT900" t="s">
        <v>11226</v>
      </c>
      <c r="CU900" t="s">
        <v>11260</v>
      </c>
      <c r="CV900" t="s">
        <v>268</v>
      </c>
      <c r="CW900" t="s">
        <v>268</v>
      </c>
      <c r="CX900" t="s">
        <v>268</v>
      </c>
      <c r="CY900" t="s">
        <v>268</v>
      </c>
      <c r="CZ900" t="s">
        <v>268</v>
      </c>
      <c r="DA900" t="s">
        <v>268</v>
      </c>
      <c r="DB900" s="429">
        <f t="shared" si="188"/>
        <v>0</v>
      </c>
      <c r="DC900" s="284">
        <f t="shared" si="189"/>
        <v>0</v>
      </c>
      <c r="DD900" s="284">
        <f t="shared" si="190"/>
        <v>0</v>
      </c>
      <c r="DE900" s="284">
        <f t="shared" si="191"/>
        <v>0</v>
      </c>
      <c r="DF900" s="295">
        <f t="shared" si="192"/>
        <v>5.9178082191780819</v>
      </c>
      <c r="DG900" s="284">
        <f t="shared" si="193"/>
        <v>0</v>
      </c>
      <c r="DH900" s="284">
        <f t="shared" si="194"/>
        <v>0</v>
      </c>
      <c r="DI900" s="284">
        <f t="shared" si="195"/>
        <v>0</v>
      </c>
      <c r="DJ900" s="284">
        <f t="shared" si="196"/>
        <v>0</v>
      </c>
      <c r="DK900" s="295">
        <f t="shared" si="197"/>
        <v>7.3972602739726029E-2</v>
      </c>
      <c r="DL900" s="297">
        <f t="shared" si="198"/>
        <v>1</v>
      </c>
      <c r="DM900" s="430">
        <f>IFERROR(IF(CA900="D",IF(DL900="A dispo.",DF900*VLOOKUP('DATI INPUT'!$F$27,TARIFFE_UD,4,FALSE),DF900*VLOOKUP(DL900,TARIFFE_UD,4,FALSE)),DF900*VLOOKUP(CB900-100,TARIFFE_UND,4,FALSE)),0)</f>
        <v>2.9176064070691452</v>
      </c>
      <c r="DN900" s="430">
        <f>IFERROR(IF(CA900="D",IF(DL900="A dispo.",DK900*VLOOKUP('DATI INPUT'!$F$27,TARIFFE_UD,5,FALSE),DK900*VLOOKUP(DL900,TARIFFE_UD,5,FALSE)),DK900*VLOOKUP(CB900-100,TARIFFE_UND,5,FALSE)),0)</f>
        <v>1.2524189278315148</v>
      </c>
      <c r="DO900" s="431">
        <f t="shared" si="199"/>
        <v>2.5334900660034521E-5</v>
      </c>
      <c r="DP900" s="299">
        <f>IFERROR(IF(CA900="D",IF(DL900="A dispo.",DF900*VLOOKUP('DATI INPUT'!$F$27,TARIFFE_UD,2,FALSE),DF900*VLOOKUP(DL900,TARIFFE_UD,2,FALSE)),DF900*VLOOKUP(CB900-100,TARIFFE_UND,2,FALSE)),0)</f>
        <v>3.6451415615211316</v>
      </c>
      <c r="DQ900" s="299">
        <f>IFERROR(IF(CA900="D",IF(DL900="A dispo.",DK900*VLOOKUP('DATI INPUT'!$F$27,TARIFFE_UD,3,FALSE),DK900*VLOOKUP(DL900,TARIFFE_UD,3,FALSE)),DK900*VLOOKUP(CB900-100,TARIFFE_UND,3,FALSE)),0)</f>
        <v>1.1217836501345289</v>
      </c>
      <c r="DR900" s="299">
        <f t="shared" si="200"/>
        <v>4.7669252116556606</v>
      </c>
    </row>
    <row r="901" spans="1:122" x14ac:dyDescent="0.25">
      <c r="A901" t="s">
        <v>11259</v>
      </c>
      <c r="B901" t="s">
        <v>7810</v>
      </c>
      <c r="C901" t="s">
        <v>7811</v>
      </c>
      <c r="D901" t="s">
        <v>7812</v>
      </c>
      <c r="E901" t="s">
        <v>268</v>
      </c>
      <c r="F901" t="s">
        <v>156</v>
      </c>
      <c r="G901" t="s">
        <v>7813</v>
      </c>
      <c r="H901" t="s">
        <v>2201</v>
      </c>
      <c r="I901" t="s">
        <v>7814</v>
      </c>
      <c r="J901" t="s">
        <v>274</v>
      </c>
      <c r="K901" t="s">
        <v>7815</v>
      </c>
      <c r="L901" t="s">
        <v>871</v>
      </c>
      <c r="M901" t="s">
        <v>4920</v>
      </c>
      <c r="N901" t="s">
        <v>984</v>
      </c>
      <c r="O901" t="s">
        <v>873</v>
      </c>
      <c r="P901" t="s">
        <v>1310</v>
      </c>
      <c r="Q901" t="s">
        <v>269</v>
      </c>
      <c r="R901" t="s">
        <v>154</v>
      </c>
      <c r="S901" t="s">
        <v>268</v>
      </c>
      <c r="T901" t="s">
        <v>268</v>
      </c>
      <c r="U901" t="s">
        <v>268</v>
      </c>
      <c r="V901" t="s">
        <v>268</v>
      </c>
      <c r="W901" t="s">
        <v>2203</v>
      </c>
      <c r="X901" t="s">
        <v>1310</v>
      </c>
      <c r="Y901" t="s">
        <v>269</v>
      </c>
      <c r="Z901" t="s">
        <v>268</v>
      </c>
      <c r="AA901" t="s">
        <v>268</v>
      </c>
      <c r="AB901" t="s">
        <v>268</v>
      </c>
      <c r="AC901" t="s">
        <v>268</v>
      </c>
      <c r="AD901" t="s">
        <v>268</v>
      </c>
      <c r="AE901" t="s">
        <v>287</v>
      </c>
      <c r="AF901" t="s">
        <v>1811</v>
      </c>
      <c r="AG901" t="s">
        <v>875</v>
      </c>
      <c r="AH901" t="s">
        <v>1812</v>
      </c>
      <c r="AI901" t="s">
        <v>1239</v>
      </c>
      <c r="AJ901" t="s">
        <v>268</v>
      </c>
      <c r="AK901" t="s">
        <v>725</v>
      </c>
      <c r="AL901" t="s">
        <v>268</v>
      </c>
      <c r="AM901" t="s">
        <v>288</v>
      </c>
      <c r="AN901" t="s">
        <v>268</v>
      </c>
      <c r="AO901" t="s">
        <v>268</v>
      </c>
      <c r="AP901" t="s">
        <v>268</v>
      </c>
      <c r="AQ901" t="s">
        <v>268</v>
      </c>
      <c r="AR901" t="s">
        <v>268</v>
      </c>
      <c r="AS901" t="s">
        <v>268</v>
      </c>
      <c r="AT901" t="s">
        <v>268</v>
      </c>
      <c r="AU901" t="s">
        <v>268</v>
      </c>
      <c r="AV901" t="s">
        <v>268</v>
      </c>
      <c r="AW901" t="s">
        <v>268</v>
      </c>
      <c r="AX901" t="s">
        <v>268</v>
      </c>
      <c r="AY901" t="s">
        <v>268</v>
      </c>
      <c r="AZ901" t="s">
        <v>268</v>
      </c>
      <c r="BA901" t="s">
        <v>268</v>
      </c>
      <c r="BB901" t="s">
        <v>268</v>
      </c>
      <c r="BC901" t="s">
        <v>268</v>
      </c>
      <c r="BD901" t="s">
        <v>268</v>
      </c>
      <c r="BE901" t="s">
        <v>268</v>
      </c>
      <c r="BF901" t="s">
        <v>268</v>
      </c>
      <c r="BG901" t="s">
        <v>268</v>
      </c>
      <c r="BH901" t="s">
        <v>268</v>
      </c>
      <c r="BI901" t="s">
        <v>268</v>
      </c>
      <c r="BJ901" t="s">
        <v>268</v>
      </c>
      <c r="BK901" t="s">
        <v>268</v>
      </c>
      <c r="BL901" t="s">
        <v>268</v>
      </c>
      <c r="BM901" t="s">
        <v>268</v>
      </c>
      <c r="BN901" t="s">
        <v>268</v>
      </c>
      <c r="BO901" t="s">
        <v>268</v>
      </c>
      <c r="BP901" t="s">
        <v>268</v>
      </c>
      <c r="BQ901" t="s">
        <v>268</v>
      </c>
      <c r="BR901" t="s">
        <v>268</v>
      </c>
      <c r="BS901" t="s">
        <v>268</v>
      </c>
      <c r="BT901" t="s">
        <v>268</v>
      </c>
      <c r="BU901" t="s">
        <v>268</v>
      </c>
      <c r="BV901" t="s">
        <v>268</v>
      </c>
      <c r="BW901" t="s">
        <v>268</v>
      </c>
      <c r="BX901" t="s">
        <v>268</v>
      </c>
      <c r="BY901">
        <v>80</v>
      </c>
      <c r="BZ901">
        <v>80</v>
      </c>
      <c r="CA901" t="s">
        <v>142</v>
      </c>
      <c r="CB901" s="356">
        <v>122</v>
      </c>
      <c r="CC901" t="s">
        <v>876</v>
      </c>
      <c r="CD901" t="s">
        <v>268</v>
      </c>
      <c r="CE901" t="s">
        <v>268</v>
      </c>
      <c r="CF901" s="356">
        <v>2</v>
      </c>
      <c r="CG901" t="s">
        <v>268</v>
      </c>
      <c r="CH901" t="s">
        <v>268</v>
      </c>
      <c r="CI901" t="s">
        <v>268</v>
      </c>
      <c r="CJ901" t="s">
        <v>268</v>
      </c>
      <c r="CK901" t="s">
        <v>268</v>
      </c>
      <c r="CL901" t="s">
        <v>1647</v>
      </c>
      <c r="CM901" t="s">
        <v>11224</v>
      </c>
      <c r="CN901">
        <v>19.489999999999998</v>
      </c>
      <c r="CO901" t="s">
        <v>268</v>
      </c>
      <c r="CP901">
        <v>19.489999999999998</v>
      </c>
      <c r="CQ901">
        <v>73</v>
      </c>
      <c r="CR901" t="s">
        <v>878</v>
      </c>
      <c r="CS901" t="s">
        <v>11225</v>
      </c>
      <c r="CT901" t="s">
        <v>11261</v>
      </c>
      <c r="CU901" t="s">
        <v>11262</v>
      </c>
      <c r="CV901" t="s">
        <v>268</v>
      </c>
      <c r="CW901" t="s">
        <v>268</v>
      </c>
      <c r="CX901" t="s">
        <v>268</v>
      </c>
      <c r="CY901" t="s">
        <v>268</v>
      </c>
      <c r="CZ901" t="s">
        <v>268</v>
      </c>
      <c r="DA901" t="s">
        <v>268</v>
      </c>
      <c r="DB901" s="429">
        <f t="shared" si="188"/>
        <v>0</v>
      </c>
      <c r="DC901" s="284">
        <f t="shared" si="189"/>
        <v>0</v>
      </c>
      <c r="DD901" s="284">
        <f t="shared" si="190"/>
        <v>0</v>
      </c>
      <c r="DE901" s="284">
        <f t="shared" si="191"/>
        <v>0</v>
      </c>
      <c r="DF901" s="295">
        <f t="shared" si="192"/>
        <v>16</v>
      </c>
      <c r="DG901" s="284">
        <f t="shared" si="193"/>
        <v>0</v>
      </c>
      <c r="DH901" s="284">
        <f t="shared" si="194"/>
        <v>0</v>
      </c>
      <c r="DI901" s="284">
        <f t="shared" si="195"/>
        <v>0</v>
      </c>
      <c r="DJ901" s="284">
        <f t="shared" si="196"/>
        <v>0</v>
      </c>
      <c r="DK901" s="295">
        <f t="shared" si="197"/>
        <v>0.2</v>
      </c>
      <c r="DL901" s="297">
        <f t="shared" si="198"/>
        <v>2</v>
      </c>
      <c r="DM901" s="430">
        <f>IFERROR(IF(CA901="D",IF(DL901="A dispo.",DF901*VLOOKUP('DATI INPUT'!$F$27,TARIFFE_UD,4,FALSE),DF901*VLOOKUP(DL901,TARIFFE_UD,4,FALSE)),DF901*VLOOKUP(CB901-100,TARIFFE_UND,4,FALSE)),0)</f>
        <v>9.2030671235329233</v>
      </c>
      <c r="DN901" s="430">
        <f>IFERROR(IF(CA901="D",IF(DL901="A dispo.",DK901*VLOOKUP('DATI INPUT'!$F$27,TARIFFE_UD,5,FALSE),DK901*VLOOKUP(DL901,TARIFFE_UD,5,FALSE)),DK901*VLOOKUP(CB901-100,TARIFFE_UND,5,FALSE)),0)</f>
        <v>10.288746377214167</v>
      </c>
      <c r="DO901" s="431">
        <f t="shared" si="199"/>
        <v>1.8135007470938547E-3</v>
      </c>
      <c r="DP901" s="299">
        <f>IFERROR(IF(CA901="D",IF(DL901="A dispo.",DF901*VLOOKUP('DATI INPUT'!$F$27,TARIFFE_UD,2,FALSE),DF901*VLOOKUP(DL901,TARIFFE_UD,2,FALSE)),DF901*VLOOKUP(CB901-100,TARIFFE_UND,2,FALSE)),0)</f>
        <v>11.497946530477151</v>
      </c>
      <c r="DQ901" s="299">
        <f>IFERROR(IF(CA901="D",IF(DL901="A dispo.",DK901*VLOOKUP('DATI INPUT'!$F$27,TARIFFE_UD,3,FALSE),DK901*VLOOKUP(DL901,TARIFFE_UD,3,FALSE)),DK901*VLOOKUP(CB901-100,TARIFFE_UND,3,FALSE)),0)</f>
        <v>9.2155645446236889</v>
      </c>
      <c r="DR901" s="299">
        <f t="shared" si="200"/>
        <v>20.71351107510084</v>
      </c>
    </row>
    <row r="902" spans="1:122" x14ac:dyDescent="0.25">
      <c r="A902" t="s">
        <v>7809</v>
      </c>
      <c r="B902" t="s">
        <v>7810</v>
      </c>
      <c r="C902" t="s">
        <v>7811</v>
      </c>
      <c r="D902" t="s">
        <v>7812</v>
      </c>
      <c r="E902" t="s">
        <v>268</v>
      </c>
      <c r="F902" t="s">
        <v>156</v>
      </c>
      <c r="G902" t="s">
        <v>7813</v>
      </c>
      <c r="H902" t="s">
        <v>2201</v>
      </c>
      <c r="I902" t="s">
        <v>7814</v>
      </c>
      <c r="J902" t="s">
        <v>274</v>
      </c>
      <c r="K902" t="s">
        <v>7815</v>
      </c>
      <c r="L902" t="s">
        <v>871</v>
      </c>
      <c r="M902" t="s">
        <v>4920</v>
      </c>
      <c r="N902" t="s">
        <v>984</v>
      </c>
      <c r="O902" t="s">
        <v>873</v>
      </c>
      <c r="P902" t="s">
        <v>1310</v>
      </c>
      <c r="Q902" t="s">
        <v>269</v>
      </c>
      <c r="R902" t="s">
        <v>154</v>
      </c>
      <c r="S902" t="s">
        <v>268</v>
      </c>
      <c r="T902" t="s">
        <v>268</v>
      </c>
      <c r="U902" t="s">
        <v>268</v>
      </c>
      <c r="V902" t="s">
        <v>268</v>
      </c>
      <c r="W902" t="s">
        <v>2203</v>
      </c>
      <c r="X902" t="s">
        <v>1310</v>
      </c>
      <c r="Y902" t="s">
        <v>269</v>
      </c>
      <c r="Z902" t="s">
        <v>268</v>
      </c>
      <c r="AA902" t="s">
        <v>268</v>
      </c>
      <c r="AB902" t="s">
        <v>268</v>
      </c>
      <c r="AC902" t="s">
        <v>268</v>
      </c>
      <c r="AD902" t="s">
        <v>268</v>
      </c>
      <c r="AE902" t="s">
        <v>287</v>
      </c>
      <c r="AF902" t="s">
        <v>1811</v>
      </c>
      <c r="AG902" t="s">
        <v>875</v>
      </c>
      <c r="AH902" t="s">
        <v>1812</v>
      </c>
      <c r="AI902" t="s">
        <v>1239</v>
      </c>
      <c r="AJ902" t="s">
        <v>268</v>
      </c>
      <c r="AK902" t="s">
        <v>725</v>
      </c>
      <c r="AL902" t="s">
        <v>268</v>
      </c>
      <c r="AM902" t="s">
        <v>288</v>
      </c>
      <c r="AN902" t="s">
        <v>268</v>
      </c>
      <c r="AO902" t="s">
        <v>268</v>
      </c>
      <c r="AP902" t="s">
        <v>268</v>
      </c>
      <c r="AQ902" t="s">
        <v>268</v>
      </c>
      <c r="AR902" t="s">
        <v>268</v>
      </c>
      <c r="AS902" t="s">
        <v>268</v>
      </c>
      <c r="AT902" t="s">
        <v>268</v>
      </c>
      <c r="AU902" t="s">
        <v>268</v>
      </c>
      <c r="AV902" t="s">
        <v>268</v>
      </c>
      <c r="AW902" t="s">
        <v>268</v>
      </c>
      <c r="AX902" t="s">
        <v>268</v>
      </c>
      <c r="AY902" t="s">
        <v>268</v>
      </c>
      <c r="AZ902" t="s">
        <v>268</v>
      </c>
      <c r="BA902" t="s">
        <v>268</v>
      </c>
      <c r="BB902" t="s">
        <v>268</v>
      </c>
      <c r="BC902" t="s">
        <v>268</v>
      </c>
      <c r="BD902" t="s">
        <v>268</v>
      </c>
      <c r="BE902" t="s">
        <v>268</v>
      </c>
      <c r="BF902" t="s">
        <v>268</v>
      </c>
      <c r="BG902" t="s">
        <v>268</v>
      </c>
      <c r="BH902" t="s">
        <v>268</v>
      </c>
      <c r="BI902" t="s">
        <v>268</v>
      </c>
      <c r="BJ902" t="s">
        <v>268</v>
      </c>
      <c r="BK902" t="s">
        <v>268</v>
      </c>
      <c r="BL902" t="s">
        <v>268</v>
      </c>
      <c r="BM902" t="s">
        <v>268</v>
      </c>
      <c r="BN902" t="s">
        <v>268</v>
      </c>
      <c r="BO902" t="s">
        <v>268</v>
      </c>
      <c r="BP902" t="s">
        <v>268</v>
      </c>
      <c r="BQ902" t="s">
        <v>268</v>
      </c>
      <c r="BR902" t="s">
        <v>268</v>
      </c>
      <c r="BS902" t="s">
        <v>268</v>
      </c>
      <c r="BT902" t="s">
        <v>268</v>
      </c>
      <c r="BU902" t="s">
        <v>268</v>
      </c>
      <c r="BV902" t="s">
        <v>268</v>
      </c>
      <c r="BW902" t="s">
        <v>268</v>
      </c>
      <c r="BX902" t="s">
        <v>268</v>
      </c>
      <c r="BY902">
        <v>80</v>
      </c>
      <c r="BZ902">
        <v>80</v>
      </c>
      <c r="CA902" t="s">
        <v>142</v>
      </c>
      <c r="CB902" s="356">
        <v>122</v>
      </c>
      <c r="CC902" t="s">
        <v>876</v>
      </c>
      <c r="CD902" t="s">
        <v>268</v>
      </c>
      <c r="CE902" t="s">
        <v>268</v>
      </c>
      <c r="CF902" s="356">
        <v>3</v>
      </c>
      <c r="CG902" t="s">
        <v>268</v>
      </c>
      <c r="CH902" t="s">
        <v>268</v>
      </c>
      <c r="CI902" t="s">
        <v>268</v>
      </c>
      <c r="CJ902" t="s">
        <v>268</v>
      </c>
      <c r="CK902" t="s">
        <v>268</v>
      </c>
      <c r="CL902" t="s">
        <v>1647</v>
      </c>
      <c r="CM902" t="s">
        <v>11224</v>
      </c>
      <c r="CN902">
        <v>85.75</v>
      </c>
      <c r="CO902" t="s">
        <v>268</v>
      </c>
      <c r="CP902">
        <v>85.75</v>
      </c>
      <c r="CQ902">
        <v>265</v>
      </c>
      <c r="CR902" t="s">
        <v>878</v>
      </c>
      <c r="CS902" t="s">
        <v>11225</v>
      </c>
      <c r="CT902" t="s">
        <v>11263</v>
      </c>
      <c r="CU902" t="s">
        <v>11227</v>
      </c>
      <c r="CV902" t="s">
        <v>268</v>
      </c>
      <c r="CW902" t="s">
        <v>268</v>
      </c>
      <c r="CX902" t="s">
        <v>268</v>
      </c>
      <c r="CY902" t="s">
        <v>268</v>
      </c>
      <c r="CZ902" t="s">
        <v>268</v>
      </c>
      <c r="DA902" t="s">
        <v>268</v>
      </c>
      <c r="DB902" s="429">
        <f t="shared" si="188"/>
        <v>0</v>
      </c>
      <c r="DC902" s="284">
        <f t="shared" si="189"/>
        <v>0</v>
      </c>
      <c r="DD902" s="284">
        <f t="shared" si="190"/>
        <v>0</v>
      </c>
      <c r="DE902" s="284">
        <f t="shared" si="191"/>
        <v>0</v>
      </c>
      <c r="DF902" s="295">
        <f t="shared" si="192"/>
        <v>58.082191780821915</v>
      </c>
      <c r="DG902" s="284">
        <f t="shared" si="193"/>
        <v>0</v>
      </c>
      <c r="DH902" s="284">
        <f t="shared" si="194"/>
        <v>0</v>
      </c>
      <c r="DI902" s="284">
        <f t="shared" si="195"/>
        <v>0</v>
      </c>
      <c r="DJ902" s="284">
        <f t="shared" si="196"/>
        <v>0</v>
      </c>
      <c r="DK902" s="295">
        <f t="shared" si="197"/>
        <v>0.72602739726027399</v>
      </c>
      <c r="DL902" s="297">
        <f t="shared" si="198"/>
        <v>3</v>
      </c>
      <c r="DM902" s="430">
        <f>IFERROR(IF(CA902="D",IF(DL902="A dispo.",DF902*VLOOKUP('DATI INPUT'!$F$27,TARIFFE_UD,4,FALSE),DF902*VLOOKUP(DL902,TARIFFE_UD,4,FALSE)),DF902*VLOOKUP(CB902-100,TARIFFE_UND,4,FALSE)),0)</f>
        <v>36.817414184443983</v>
      </c>
      <c r="DN902" s="430">
        <f>IFERROR(IF(CA902="D",IF(DL902="A dispo.",DK902*VLOOKUP('DATI INPUT'!$F$27,TARIFFE_UD,5,FALSE),DK902*VLOOKUP(DL902,TARIFFE_UD,5,FALSE)),DK902*VLOOKUP(CB902-100,TARIFFE_UND,5,FALSE)),0)</f>
        <v>48.932649776494102</v>
      </c>
      <c r="DO902" s="431">
        <f t="shared" si="199"/>
        <v>6.3960938092577635E-5</v>
      </c>
      <c r="DP902" s="299">
        <f>IFERROR(IF(CA902="D",IF(DL902="A dispo.",DF902*VLOOKUP('DATI INPUT'!$F$27,TARIFFE_UD,2,FALSE),DF902*VLOOKUP(DL902,TARIFFE_UD,2,FALSE)),DF902*VLOOKUP(CB902-100,TARIFFE_UND,2,FALSE)),0)</f>
        <v>45.998214943004754</v>
      </c>
      <c r="DQ902" s="299">
        <f>IFERROR(IF(CA902="D",IF(DL902="A dispo.",DK902*VLOOKUP('DATI INPUT'!$F$27,TARIFFE_UD,3,FALSE),DK902*VLOOKUP(DL902,TARIFFE_UD,3,FALSE)),DK902*VLOOKUP(CB902-100,TARIFFE_UND,3,FALSE)),0)</f>
        <v>43.828662484422786</v>
      </c>
      <c r="DR902" s="299">
        <f t="shared" si="200"/>
        <v>89.826877427427547</v>
      </c>
    </row>
    <row r="903" spans="1:122" x14ac:dyDescent="0.25">
      <c r="A903" t="s">
        <v>11264</v>
      </c>
      <c r="B903" t="s">
        <v>7810</v>
      </c>
      <c r="C903" t="s">
        <v>7817</v>
      </c>
      <c r="D903" t="s">
        <v>7812</v>
      </c>
      <c r="E903" t="s">
        <v>268</v>
      </c>
      <c r="F903" t="s">
        <v>156</v>
      </c>
      <c r="G903" t="s">
        <v>7813</v>
      </c>
      <c r="H903" t="s">
        <v>2201</v>
      </c>
      <c r="I903" t="s">
        <v>7814</v>
      </c>
      <c r="J903" t="s">
        <v>274</v>
      </c>
      <c r="K903" t="s">
        <v>7815</v>
      </c>
      <c r="L903" t="s">
        <v>871</v>
      </c>
      <c r="M903" t="s">
        <v>4920</v>
      </c>
      <c r="N903" t="s">
        <v>984</v>
      </c>
      <c r="O903" t="s">
        <v>873</v>
      </c>
      <c r="P903" t="s">
        <v>1310</v>
      </c>
      <c r="Q903" t="s">
        <v>269</v>
      </c>
      <c r="R903" t="s">
        <v>154</v>
      </c>
      <c r="S903" t="s">
        <v>268</v>
      </c>
      <c r="T903" t="s">
        <v>268</v>
      </c>
      <c r="U903" t="s">
        <v>268</v>
      </c>
      <c r="V903" t="s">
        <v>268</v>
      </c>
      <c r="W903" t="s">
        <v>2203</v>
      </c>
      <c r="X903" t="s">
        <v>1310</v>
      </c>
      <c r="Y903" t="s">
        <v>269</v>
      </c>
      <c r="Z903" t="s">
        <v>268</v>
      </c>
      <c r="AA903" t="s">
        <v>268</v>
      </c>
      <c r="AB903" t="s">
        <v>268</v>
      </c>
      <c r="AC903" t="s">
        <v>268</v>
      </c>
      <c r="AD903" t="s">
        <v>268</v>
      </c>
      <c r="AE903" t="s">
        <v>287</v>
      </c>
      <c r="AF903" t="s">
        <v>1811</v>
      </c>
      <c r="AG903" t="s">
        <v>875</v>
      </c>
      <c r="AH903" t="s">
        <v>1812</v>
      </c>
      <c r="AI903" t="s">
        <v>1239</v>
      </c>
      <c r="AJ903" t="s">
        <v>268</v>
      </c>
      <c r="AK903" t="s">
        <v>703</v>
      </c>
      <c r="AL903" t="s">
        <v>268</v>
      </c>
      <c r="AM903" t="s">
        <v>353</v>
      </c>
      <c r="AN903" t="s">
        <v>268</v>
      </c>
      <c r="AO903" t="s">
        <v>268</v>
      </c>
      <c r="AP903" t="s">
        <v>268</v>
      </c>
      <c r="AQ903" t="s">
        <v>268</v>
      </c>
      <c r="AR903" t="s">
        <v>268</v>
      </c>
      <c r="AS903" t="s">
        <v>268</v>
      </c>
      <c r="AT903" t="s">
        <v>268</v>
      </c>
      <c r="AU903" t="s">
        <v>268</v>
      </c>
      <c r="AV903" t="s">
        <v>268</v>
      </c>
      <c r="AW903" t="s">
        <v>268</v>
      </c>
      <c r="AX903" t="s">
        <v>268</v>
      </c>
      <c r="AY903" t="s">
        <v>268</v>
      </c>
      <c r="AZ903" t="s">
        <v>268</v>
      </c>
      <c r="BA903" t="s">
        <v>268</v>
      </c>
      <c r="BB903" t="s">
        <v>268</v>
      </c>
      <c r="BC903" t="s">
        <v>268</v>
      </c>
      <c r="BD903" t="s">
        <v>268</v>
      </c>
      <c r="BE903" t="s">
        <v>268</v>
      </c>
      <c r="BF903" t="s">
        <v>268</v>
      </c>
      <c r="BG903" t="s">
        <v>268</v>
      </c>
      <c r="BH903" t="s">
        <v>268</v>
      </c>
      <c r="BI903" t="s">
        <v>268</v>
      </c>
      <c r="BJ903" t="s">
        <v>268</v>
      </c>
      <c r="BK903" t="s">
        <v>268</v>
      </c>
      <c r="BL903" t="s">
        <v>268</v>
      </c>
      <c r="BM903" t="s">
        <v>268</v>
      </c>
      <c r="BN903" t="s">
        <v>268</v>
      </c>
      <c r="BO903" t="s">
        <v>268</v>
      </c>
      <c r="BP903" t="s">
        <v>268</v>
      </c>
      <c r="BQ903" t="s">
        <v>268</v>
      </c>
      <c r="BR903" t="s">
        <v>268</v>
      </c>
      <c r="BS903" t="s">
        <v>268</v>
      </c>
      <c r="BT903" t="s">
        <v>268</v>
      </c>
      <c r="BU903" t="s">
        <v>268</v>
      </c>
      <c r="BV903" t="s">
        <v>268</v>
      </c>
      <c r="BW903" t="s">
        <v>268</v>
      </c>
      <c r="BX903" t="s">
        <v>268</v>
      </c>
      <c r="BY903">
        <v>30</v>
      </c>
      <c r="BZ903">
        <v>30</v>
      </c>
      <c r="CA903" t="s">
        <v>142</v>
      </c>
      <c r="CB903" s="356">
        <v>123</v>
      </c>
      <c r="CC903" t="s">
        <v>1817</v>
      </c>
      <c r="CD903" t="s">
        <v>268</v>
      </c>
      <c r="CE903" t="s">
        <v>268</v>
      </c>
      <c r="CF903" s="356">
        <v>1</v>
      </c>
      <c r="CG903" t="s">
        <v>268</v>
      </c>
      <c r="CH903" t="s">
        <v>268</v>
      </c>
      <c r="CI903" t="s">
        <v>268</v>
      </c>
      <c r="CJ903" t="s">
        <v>268</v>
      </c>
      <c r="CK903" t="s">
        <v>268</v>
      </c>
      <c r="CL903" t="s">
        <v>7818</v>
      </c>
      <c r="CM903" t="s">
        <v>11224</v>
      </c>
      <c r="CN903">
        <v>1.0900000000000001</v>
      </c>
      <c r="CO903" t="s">
        <v>268</v>
      </c>
      <c r="CP903">
        <v>1.0900000000000001</v>
      </c>
      <c r="CQ903">
        <v>27</v>
      </c>
      <c r="CR903" t="s">
        <v>878</v>
      </c>
      <c r="CS903" t="s">
        <v>11225</v>
      </c>
      <c r="CT903" t="s">
        <v>11226</v>
      </c>
      <c r="CU903" t="s">
        <v>11260</v>
      </c>
      <c r="CV903" t="s">
        <v>268</v>
      </c>
      <c r="CW903" t="s">
        <v>268</v>
      </c>
      <c r="CX903" t="s">
        <v>268</v>
      </c>
      <c r="CY903" t="s">
        <v>268</v>
      </c>
      <c r="CZ903" t="s">
        <v>268</v>
      </c>
      <c r="DA903" t="s">
        <v>268</v>
      </c>
      <c r="DB903" s="429">
        <f t="shared" si="188"/>
        <v>0</v>
      </c>
      <c r="DC903" s="284">
        <f t="shared" si="189"/>
        <v>0</v>
      </c>
      <c r="DD903" s="284">
        <f t="shared" si="190"/>
        <v>0</v>
      </c>
      <c r="DE903" s="284">
        <f t="shared" si="191"/>
        <v>0</v>
      </c>
      <c r="DF903" s="295">
        <f t="shared" si="192"/>
        <v>2.2191780821917808</v>
      </c>
      <c r="DG903" s="284">
        <f t="shared" si="193"/>
        <v>1</v>
      </c>
      <c r="DH903" s="284">
        <f t="shared" si="194"/>
        <v>0</v>
      </c>
      <c r="DI903" s="284">
        <f t="shared" si="195"/>
        <v>0</v>
      </c>
      <c r="DJ903" s="284">
        <f t="shared" si="196"/>
        <v>0</v>
      </c>
      <c r="DK903" s="295">
        <f t="shared" si="197"/>
        <v>0</v>
      </c>
      <c r="DL903" s="297">
        <f t="shared" si="198"/>
        <v>1</v>
      </c>
      <c r="DM903" s="430">
        <f>IFERROR(IF(CA903="D",IF(DL903="A dispo.",DF903*VLOOKUP('DATI INPUT'!$F$27,TARIFFE_UD,4,FALSE),DF903*VLOOKUP(DL903,TARIFFE_UD,4,FALSE)),DF903*VLOOKUP(CB903-100,TARIFFE_UND,4,FALSE)),0)</f>
        <v>1.0941024026509296</v>
      </c>
      <c r="DN903" s="430">
        <f>IFERROR(IF(CA903="D",IF(DL903="A dispo.",DK903*VLOOKUP('DATI INPUT'!$F$27,TARIFFE_UD,5,FALSE),DK903*VLOOKUP(DL903,TARIFFE_UD,5,FALSE)),DK903*VLOOKUP(CB903-100,TARIFFE_UND,5,FALSE)),0)</f>
        <v>0</v>
      </c>
      <c r="DO903" s="431">
        <f t="shared" si="199"/>
        <v>4.1024026509295375E-3</v>
      </c>
      <c r="DP903" s="299">
        <f>IFERROR(IF(CA903="D",IF(DL903="A dispo.",DF903*VLOOKUP('DATI INPUT'!$F$27,TARIFFE_UD,2,FALSE),DF903*VLOOKUP(DL903,TARIFFE_UD,2,FALSE)),DF903*VLOOKUP(CB903-100,TARIFFE_UND,2,FALSE)),0)</f>
        <v>1.3669280855704244</v>
      </c>
      <c r="DQ903" s="299">
        <f>IFERROR(IF(CA903="D",IF(DL903="A dispo.",DK903*VLOOKUP('DATI INPUT'!$F$27,TARIFFE_UD,3,FALSE),DK903*VLOOKUP(DL903,TARIFFE_UD,3,FALSE)),DK903*VLOOKUP(CB903-100,TARIFFE_UND,3,FALSE)),0)</f>
        <v>0</v>
      </c>
      <c r="DR903" s="299">
        <f t="shared" si="200"/>
        <v>1.3669280855704244</v>
      </c>
    </row>
    <row r="904" spans="1:122" x14ac:dyDescent="0.25">
      <c r="A904" t="s">
        <v>11264</v>
      </c>
      <c r="B904" t="s">
        <v>7810</v>
      </c>
      <c r="C904" t="s">
        <v>7817</v>
      </c>
      <c r="D904" t="s">
        <v>7812</v>
      </c>
      <c r="E904" t="s">
        <v>268</v>
      </c>
      <c r="F904" t="s">
        <v>156</v>
      </c>
      <c r="G904" t="s">
        <v>7813</v>
      </c>
      <c r="H904" t="s">
        <v>2201</v>
      </c>
      <c r="I904" t="s">
        <v>7814</v>
      </c>
      <c r="J904" t="s">
        <v>274</v>
      </c>
      <c r="K904" t="s">
        <v>7815</v>
      </c>
      <c r="L904" t="s">
        <v>871</v>
      </c>
      <c r="M904" t="s">
        <v>4920</v>
      </c>
      <c r="N904" t="s">
        <v>984</v>
      </c>
      <c r="O904" t="s">
        <v>873</v>
      </c>
      <c r="P904" t="s">
        <v>1310</v>
      </c>
      <c r="Q904" t="s">
        <v>269</v>
      </c>
      <c r="R904" t="s">
        <v>154</v>
      </c>
      <c r="S904" t="s">
        <v>268</v>
      </c>
      <c r="T904" t="s">
        <v>268</v>
      </c>
      <c r="U904" t="s">
        <v>268</v>
      </c>
      <c r="V904" t="s">
        <v>268</v>
      </c>
      <c r="W904" t="s">
        <v>2203</v>
      </c>
      <c r="X904" t="s">
        <v>1310</v>
      </c>
      <c r="Y904" t="s">
        <v>269</v>
      </c>
      <c r="Z904" t="s">
        <v>268</v>
      </c>
      <c r="AA904" t="s">
        <v>268</v>
      </c>
      <c r="AB904" t="s">
        <v>268</v>
      </c>
      <c r="AC904" t="s">
        <v>268</v>
      </c>
      <c r="AD904" t="s">
        <v>268</v>
      </c>
      <c r="AE904" t="s">
        <v>287</v>
      </c>
      <c r="AF904" t="s">
        <v>1811</v>
      </c>
      <c r="AG904" t="s">
        <v>875</v>
      </c>
      <c r="AH904" t="s">
        <v>1812</v>
      </c>
      <c r="AI904" t="s">
        <v>1239</v>
      </c>
      <c r="AJ904" t="s">
        <v>268</v>
      </c>
      <c r="AK904" t="s">
        <v>703</v>
      </c>
      <c r="AL904" t="s">
        <v>268</v>
      </c>
      <c r="AM904" t="s">
        <v>353</v>
      </c>
      <c r="AN904" t="s">
        <v>268</v>
      </c>
      <c r="AO904" t="s">
        <v>268</v>
      </c>
      <c r="AP904" t="s">
        <v>268</v>
      </c>
      <c r="AQ904" t="s">
        <v>268</v>
      </c>
      <c r="AR904" t="s">
        <v>268</v>
      </c>
      <c r="AS904" t="s">
        <v>268</v>
      </c>
      <c r="AT904" t="s">
        <v>268</v>
      </c>
      <c r="AU904" t="s">
        <v>268</v>
      </c>
      <c r="AV904" t="s">
        <v>268</v>
      </c>
      <c r="AW904" t="s">
        <v>268</v>
      </c>
      <c r="AX904" t="s">
        <v>268</v>
      </c>
      <c r="AY904" t="s">
        <v>268</v>
      </c>
      <c r="AZ904" t="s">
        <v>268</v>
      </c>
      <c r="BA904" t="s">
        <v>268</v>
      </c>
      <c r="BB904" t="s">
        <v>268</v>
      </c>
      <c r="BC904" t="s">
        <v>268</v>
      </c>
      <c r="BD904" t="s">
        <v>268</v>
      </c>
      <c r="BE904" t="s">
        <v>268</v>
      </c>
      <c r="BF904" t="s">
        <v>268</v>
      </c>
      <c r="BG904" t="s">
        <v>268</v>
      </c>
      <c r="BH904" t="s">
        <v>268</v>
      </c>
      <c r="BI904" t="s">
        <v>268</v>
      </c>
      <c r="BJ904" t="s">
        <v>268</v>
      </c>
      <c r="BK904" t="s">
        <v>268</v>
      </c>
      <c r="BL904" t="s">
        <v>268</v>
      </c>
      <c r="BM904" t="s">
        <v>268</v>
      </c>
      <c r="BN904" t="s">
        <v>268</v>
      </c>
      <c r="BO904" t="s">
        <v>268</v>
      </c>
      <c r="BP904" t="s">
        <v>268</v>
      </c>
      <c r="BQ904" t="s">
        <v>268</v>
      </c>
      <c r="BR904" t="s">
        <v>268</v>
      </c>
      <c r="BS904" t="s">
        <v>268</v>
      </c>
      <c r="BT904" t="s">
        <v>268</v>
      </c>
      <c r="BU904" t="s">
        <v>268</v>
      </c>
      <c r="BV904" t="s">
        <v>268</v>
      </c>
      <c r="BW904" t="s">
        <v>268</v>
      </c>
      <c r="BX904" t="s">
        <v>268</v>
      </c>
      <c r="BY904">
        <v>30</v>
      </c>
      <c r="BZ904">
        <v>30</v>
      </c>
      <c r="CA904" t="s">
        <v>142</v>
      </c>
      <c r="CB904" s="356">
        <v>123</v>
      </c>
      <c r="CC904" t="s">
        <v>1817</v>
      </c>
      <c r="CD904" t="s">
        <v>268</v>
      </c>
      <c r="CE904" t="s">
        <v>268</v>
      </c>
      <c r="CF904" s="356">
        <v>2</v>
      </c>
      <c r="CG904" t="s">
        <v>268</v>
      </c>
      <c r="CH904" t="s">
        <v>268</v>
      </c>
      <c r="CI904" t="s">
        <v>268</v>
      </c>
      <c r="CJ904" t="s">
        <v>268</v>
      </c>
      <c r="CK904" t="s">
        <v>268</v>
      </c>
      <c r="CL904" t="s">
        <v>7818</v>
      </c>
      <c r="CM904" t="s">
        <v>11224</v>
      </c>
      <c r="CN904">
        <v>3.45</v>
      </c>
      <c r="CO904" t="s">
        <v>268</v>
      </c>
      <c r="CP904">
        <v>3.45</v>
      </c>
      <c r="CQ904">
        <v>73</v>
      </c>
      <c r="CR904" t="s">
        <v>878</v>
      </c>
      <c r="CS904" t="s">
        <v>11225</v>
      </c>
      <c r="CT904" t="s">
        <v>11261</v>
      </c>
      <c r="CU904" t="s">
        <v>11262</v>
      </c>
      <c r="CV904" t="s">
        <v>268</v>
      </c>
      <c r="CW904" t="s">
        <v>268</v>
      </c>
      <c r="CX904" t="s">
        <v>268</v>
      </c>
      <c r="CY904" t="s">
        <v>268</v>
      </c>
      <c r="CZ904" t="s">
        <v>268</v>
      </c>
      <c r="DA904" t="s">
        <v>268</v>
      </c>
      <c r="DB904" s="429">
        <f t="shared" si="188"/>
        <v>0</v>
      </c>
      <c r="DC904" s="284">
        <f t="shared" si="189"/>
        <v>0</v>
      </c>
      <c r="DD904" s="284">
        <f t="shared" si="190"/>
        <v>0</v>
      </c>
      <c r="DE904" s="284">
        <f t="shared" si="191"/>
        <v>0</v>
      </c>
      <c r="DF904" s="295">
        <f t="shared" si="192"/>
        <v>6</v>
      </c>
      <c r="DG904" s="284">
        <f t="shared" si="193"/>
        <v>1</v>
      </c>
      <c r="DH904" s="284">
        <f t="shared" si="194"/>
        <v>0</v>
      </c>
      <c r="DI904" s="284">
        <f t="shared" si="195"/>
        <v>0</v>
      </c>
      <c r="DJ904" s="284">
        <f t="shared" si="196"/>
        <v>0</v>
      </c>
      <c r="DK904" s="295">
        <f t="shared" si="197"/>
        <v>0</v>
      </c>
      <c r="DL904" s="297">
        <f t="shared" si="198"/>
        <v>2</v>
      </c>
      <c r="DM904" s="430">
        <f>IFERROR(IF(CA904="D",IF(DL904="A dispo.",DF904*VLOOKUP('DATI INPUT'!$F$27,TARIFFE_UD,4,FALSE),DF904*VLOOKUP(DL904,TARIFFE_UD,4,FALSE)),DF904*VLOOKUP(CB904-100,TARIFFE_UND,4,FALSE)),0)</f>
        <v>3.451150171324846</v>
      </c>
      <c r="DN904" s="430">
        <f>IFERROR(IF(CA904="D",IF(DL904="A dispo.",DK904*VLOOKUP('DATI INPUT'!$F$27,TARIFFE_UD,5,FALSE),DK904*VLOOKUP(DL904,TARIFFE_UD,5,FALSE)),DK904*VLOOKUP(CB904-100,TARIFFE_UND,5,FALSE)),0)</f>
        <v>0</v>
      </c>
      <c r="DO904" s="431">
        <f t="shared" si="199"/>
        <v>1.1501713248458501E-3</v>
      </c>
      <c r="DP904" s="299">
        <f>IFERROR(IF(CA904="D",IF(DL904="A dispo.",DF904*VLOOKUP('DATI INPUT'!$F$27,TARIFFE_UD,2,FALSE),DF904*VLOOKUP(DL904,TARIFFE_UD,2,FALSE)),DF904*VLOOKUP(CB904-100,TARIFFE_UND,2,FALSE)),0)</f>
        <v>4.3117299489289316</v>
      </c>
      <c r="DQ904" s="299">
        <f>IFERROR(IF(CA904="D",IF(DL904="A dispo.",DK904*VLOOKUP('DATI INPUT'!$F$27,TARIFFE_UD,3,FALSE),DK904*VLOOKUP(DL904,TARIFFE_UD,3,FALSE)),DK904*VLOOKUP(CB904-100,TARIFFE_UND,3,FALSE)),0)</f>
        <v>0</v>
      </c>
      <c r="DR904" s="299">
        <f t="shared" si="200"/>
        <v>4.3117299489289316</v>
      </c>
    </row>
    <row r="905" spans="1:122" x14ac:dyDescent="0.25">
      <c r="A905" t="s">
        <v>7816</v>
      </c>
      <c r="B905" t="s">
        <v>7810</v>
      </c>
      <c r="C905" t="s">
        <v>7817</v>
      </c>
      <c r="D905" t="s">
        <v>7812</v>
      </c>
      <c r="E905" t="s">
        <v>268</v>
      </c>
      <c r="F905" t="s">
        <v>156</v>
      </c>
      <c r="G905" t="s">
        <v>7813</v>
      </c>
      <c r="H905" t="s">
        <v>2201</v>
      </c>
      <c r="I905" t="s">
        <v>7814</v>
      </c>
      <c r="J905" t="s">
        <v>274</v>
      </c>
      <c r="K905" t="s">
        <v>7815</v>
      </c>
      <c r="L905" t="s">
        <v>871</v>
      </c>
      <c r="M905" t="s">
        <v>4920</v>
      </c>
      <c r="N905" t="s">
        <v>984</v>
      </c>
      <c r="O905" t="s">
        <v>873</v>
      </c>
      <c r="P905" t="s">
        <v>1310</v>
      </c>
      <c r="Q905" t="s">
        <v>269</v>
      </c>
      <c r="R905" t="s">
        <v>154</v>
      </c>
      <c r="S905" t="s">
        <v>268</v>
      </c>
      <c r="T905" t="s">
        <v>268</v>
      </c>
      <c r="U905" t="s">
        <v>268</v>
      </c>
      <c r="V905" t="s">
        <v>268</v>
      </c>
      <c r="W905" t="s">
        <v>2203</v>
      </c>
      <c r="X905" t="s">
        <v>1310</v>
      </c>
      <c r="Y905" t="s">
        <v>269</v>
      </c>
      <c r="Z905" t="s">
        <v>268</v>
      </c>
      <c r="AA905" t="s">
        <v>268</v>
      </c>
      <c r="AB905" t="s">
        <v>268</v>
      </c>
      <c r="AC905" t="s">
        <v>268</v>
      </c>
      <c r="AD905" t="s">
        <v>268</v>
      </c>
      <c r="AE905" t="s">
        <v>287</v>
      </c>
      <c r="AF905" t="s">
        <v>1811</v>
      </c>
      <c r="AG905" t="s">
        <v>875</v>
      </c>
      <c r="AH905" t="s">
        <v>1812</v>
      </c>
      <c r="AI905" t="s">
        <v>1239</v>
      </c>
      <c r="AJ905" t="s">
        <v>268</v>
      </c>
      <c r="AK905" t="s">
        <v>703</v>
      </c>
      <c r="AL905" t="s">
        <v>268</v>
      </c>
      <c r="AM905" t="s">
        <v>353</v>
      </c>
      <c r="AN905" t="s">
        <v>268</v>
      </c>
      <c r="AO905" t="s">
        <v>268</v>
      </c>
      <c r="AP905" t="s">
        <v>268</v>
      </c>
      <c r="AQ905" t="s">
        <v>268</v>
      </c>
      <c r="AR905" t="s">
        <v>268</v>
      </c>
      <c r="AS905" t="s">
        <v>268</v>
      </c>
      <c r="AT905" t="s">
        <v>268</v>
      </c>
      <c r="AU905" t="s">
        <v>268</v>
      </c>
      <c r="AV905" t="s">
        <v>268</v>
      </c>
      <c r="AW905" t="s">
        <v>268</v>
      </c>
      <c r="AX905" t="s">
        <v>268</v>
      </c>
      <c r="AY905" t="s">
        <v>268</v>
      </c>
      <c r="AZ905" t="s">
        <v>268</v>
      </c>
      <c r="BA905" t="s">
        <v>268</v>
      </c>
      <c r="BB905" t="s">
        <v>268</v>
      </c>
      <c r="BC905" t="s">
        <v>268</v>
      </c>
      <c r="BD905" t="s">
        <v>268</v>
      </c>
      <c r="BE905" t="s">
        <v>268</v>
      </c>
      <c r="BF905" t="s">
        <v>268</v>
      </c>
      <c r="BG905" t="s">
        <v>268</v>
      </c>
      <c r="BH905" t="s">
        <v>268</v>
      </c>
      <c r="BI905" t="s">
        <v>268</v>
      </c>
      <c r="BJ905" t="s">
        <v>268</v>
      </c>
      <c r="BK905" t="s">
        <v>268</v>
      </c>
      <c r="BL905" t="s">
        <v>268</v>
      </c>
      <c r="BM905" t="s">
        <v>268</v>
      </c>
      <c r="BN905" t="s">
        <v>268</v>
      </c>
      <c r="BO905" t="s">
        <v>268</v>
      </c>
      <c r="BP905" t="s">
        <v>268</v>
      </c>
      <c r="BQ905" t="s">
        <v>268</v>
      </c>
      <c r="BR905" t="s">
        <v>268</v>
      </c>
      <c r="BS905" t="s">
        <v>268</v>
      </c>
      <c r="BT905" t="s">
        <v>268</v>
      </c>
      <c r="BU905" t="s">
        <v>268</v>
      </c>
      <c r="BV905" t="s">
        <v>268</v>
      </c>
      <c r="BW905" t="s">
        <v>268</v>
      </c>
      <c r="BX905" t="s">
        <v>268</v>
      </c>
      <c r="BY905">
        <v>30</v>
      </c>
      <c r="BZ905">
        <v>30</v>
      </c>
      <c r="CA905" t="s">
        <v>142</v>
      </c>
      <c r="CB905" s="356">
        <v>123</v>
      </c>
      <c r="CC905" t="s">
        <v>1817</v>
      </c>
      <c r="CD905" t="s">
        <v>268</v>
      </c>
      <c r="CE905" t="s">
        <v>268</v>
      </c>
      <c r="CF905" s="356">
        <v>3</v>
      </c>
      <c r="CG905" t="s">
        <v>268</v>
      </c>
      <c r="CH905" t="s">
        <v>268</v>
      </c>
      <c r="CI905" t="s">
        <v>268</v>
      </c>
      <c r="CJ905" t="s">
        <v>268</v>
      </c>
      <c r="CK905" t="s">
        <v>268</v>
      </c>
      <c r="CL905" t="s">
        <v>7818</v>
      </c>
      <c r="CM905" t="s">
        <v>11224</v>
      </c>
      <c r="CN905">
        <v>13.81</v>
      </c>
      <c r="CO905" t="s">
        <v>268</v>
      </c>
      <c r="CP905">
        <v>13.81</v>
      </c>
      <c r="CQ905">
        <v>265</v>
      </c>
      <c r="CR905" t="s">
        <v>878</v>
      </c>
      <c r="CS905" t="s">
        <v>11225</v>
      </c>
      <c r="CT905" t="s">
        <v>11263</v>
      </c>
      <c r="CU905" t="s">
        <v>11227</v>
      </c>
      <c r="CV905" t="s">
        <v>268</v>
      </c>
      <c r="CW905" t="s">
        <v>268</v>
      </c>
      <c r="CX905" t="s">
        <v>268</v>
      </c>
      <c r="CY905" t="s">
        <v>268</v>
      </c>
      <c r="CZ905" t="s">
        <v>268</v>
      </c>
      <c r="DA905" t="s">
        <v>268</v>
      </c>
      <c r="DB905" s="429">
        <f t="shared" si="188"/>
        <v>0</v>
      </c>
      <c r="DC905" s="284">
        <f t="shared" si="189"/>
        <v>0</v>
      </c>
      <c r="DD905" s="284">
        <f t="shared" si="190"/>
        <v>0</v>
      </c>
      <c r="DE905" s="284">
        <f t="shared" si="191"/>
        <v>0</v>
      </c>
      <c r="DF905" s="295">
        <f t="shared" si="192"/>
        <v>21.780821917808218</v>
      </c>
      <c r="DG905" s="284">
        <f t="shared" si="193"/>
        <v>1</v>
      </c>
      <c r="DH905" s="284">
        <f t="shared" si="194"/>
        <v>0</v>
      </c>
      <c r="DI905" s="284">
        <f t="shared" si="195"/>
        <v>0</v>
      </c>
      <c r="DJ905" s="284">
        <f t="shared" si="196"/>
        <v>0</v>
      </c>
      <c r="DK905" s="295">
        <f t="shared" si="197"/>
        <v>0</v>
      </c>
      <c r="DL905" s="297">
        <f t="shared" si="198"/>
        <v>3</v>
      </c>
      <c r="DM905" s="430">
        <f>IFERROR(IF(CA905="D",IF(DL905="A dispo.",DF905*VLOOKUP('DATI INPUT'!$F$27,TARIFFE_UD,4,FALSE),DF905*VLOOKUP(DL905,TARIFFE_UD,4,FALSE)),DF905*VLOOKUP(CB905-100,TARIFFE_UND,4,FALSE)),0)</f>
        <v>13.806530319166493</v>
      </c>
      <c r="DN905" s="430">
        <f>IFERROR(IF(CA905="D",IF(DL905="A dispo.",DK905*VLOOKUP('DATI INPUT'!$F$27,TARIFFE_UD,5,FALSE),DK905*VLOOKUP(DL905,TARIFFE_UD,5,FALSE)),DK905*VLOOKUP(CB905-100,TARIFFE_UND,5,FALSE)),0)</f>
        <v>0</v>
      </c>
      <c r="DO905" s="431">
        <f t="shared" si="199"/>
        <v>-3.4696808335077378E-3</v>
      </c>
      <c r="DP905" s="299">
        <f>IFERROR(IF(CA905="D",IF(DL905="A dispo.",DF905*VLOOKUP('DATI INPUT'!$F$27,TARIFFE_UD,2,FALSE),DF905*VLOOKUP(DL905,TARIFFE_UD,2,FALSE)),DF905*VLOOKUP(CB905-100,TARIFFE_UND,2,FALSE)),0)</f>
        <v>17.249330603626781</v>
      </c>
      <c r="DQ905" s="299">
        <f>IFERROR(IF(CA905="D",IF(DL905="A dispo.",DK905*VLOOKUP('DATI INPUT'!$F$27,TARIFFE_UD,3,FALSE),DK905*VLOOKUP(DL905,TARIFFE_UD,3,FALSE)),DK905*VLOOKUP(CB905-100,TARIFFE_UND,3,FALSE)),0)</f>
        <v>0</v>
      </c>
      <c r="DR905" s="299">
        <f t="shared" si="200"/>
        <v>17.249330603626781</v>
      </c>
    </row>
    <row r="906" spans="1:122" x14ac:dyDescent="0.25">
      <c r="A906" t="s">
        <v>7819</v>
      </c>
      <c r="B906" t="s">
        <v>1665</v>
      </c>
      <c r="C906" t="s">
        <v>7820</v>
      </c>
      <c r="D906" t="s">
        <v>7821</v>
      </c>
      <c r="E906" t="s">
        <v>268</v>
      </c>
      <c r="F906" t="s">
        <v>156</v>
      </c>
      <c r="G906" t="s">
        <v>7822</v>
      </c>
      <c r="H906" t="s">
        <v>1744</v>
      </c>
      <c r="I906" t="s">
        <v>2250</v>
      </c>
      <c r="J906" t="s">
        <v>156</v>
      </c>
      <c r="K906" t="s">
        <v>7823</v>
      </c>
      <c r="L906" t="s">
        <v>871</v>
      </c>
      <c r="M906" t="s">
        <v>7824</v>
      </c>
      <c r="N906" t="s">
        <v>1135</v>
      </c>
      <c r="O906" t="s">
        <v>873</v>
      </c>
      <c r="P906" t="s">
        <v>7825</v>
      </c>
      <c r="Q906" t="s">
        <v>368</v>
      </c>
      <c r="R906" t="s">
        <v>268</v>
      </c>
      <c r="S906" t="s">
        <v>268</v>
      </c>
      <c r="T906" t="s">
        <v>268</v>
      </c>
      <c r="U906" t="s">
        <v>268</v>
      </c>
      <c r="V906" t="s">
        <v>268</v>
      </c>
      <c r="W906" t="s">
        <v>2044</v>
      </c>
      <c r="X906" t="s">
        <v>2045</v>
      </c>
      <c r="Y906" t="s">
        <v>333</v>
      </c>
      <c r="Z906" t="s">
        <v>268</v>
      </c>
      <c r="AA906" t="s">
        <v>268</v>
      </c>
      <c r="AB906" t="s">
        <v>268</v>
      </c>
      <c r="AC906" t="s">
        <v>268</v>
      </c>
      <c r="AD906" t="s">
        <v>268</v>
      </c>
      <c r="AE906" t="s">
        <v>287</v>
      </c>
      <c r="AF906" t="s">
        <v>1811</v>
      </c>
      <c r="AG906" t="s">
        <v>875</v>
      </c>
      <c r="AH906" t="s">
        <v>2047</v>
      </c>
      <c r="AI906" t="s">
        <v>740</v>
      </c>
      <c r="AJ906" t="s">
        <v>268</v>
      </c>
      <c r="AK906" t="s">
        <v>354</v>
      </c>
      <c r="AL906" t="s">
        <v>268</v>
      </c>
      <c r="AM906" t="s">
        <v>411</v>
      </c>
      <c r="AN906" t="s">
        <v>268</v>
      </c>
      <c r="AO906" t="s">
        <v>268</v>
      </c>
      <c r="AP906" t="s">
        <v>268</v>
      </c>
      <c r="AQ906" t="s">
        <v>268</v>
      </c>
      <c r="AR906" t="s">
        <v>268</v>
      </c>
      <c r="AS906" t="s">
        <v>268</v>
      </c>
      <c r="AT906" t="s">
        <v>268</v>
      </c>
      <c r="AU906" t="s">
        <v>268</v>
      </c>
      <c r="AV906" t="s">
        <v>268</v>
      </c>
      <c r="AW906" t="s">
        <v>268</v>
      </c>
      <c r="AX906" t="s">
        <v>268</v>
      </c>
      <c r="AY906" t="s">
        <v>268</v>
      </c>
      <c r="AZ906" t="s">
        <v>268</v>
      </c>
      <c r="BA906" t="s">
        <v>268</v>
      </c>
      <c r="BB906" t="s">
        <v>268</v>
      </c>
      <c r="BC906" t="s">
        <v>268</v>
      </c>
      <c r="BD906" t="s">
        <v>268</v>
      </c>
      <c r="BE906" t="s">
        <v>268</v>
      </c>
      <c r="BF906" t="s">
        <v>268</v>
      </c>
      <c r="BG906" t="s">
        <v>268</v>
      </c>
      <c r="BH906" t="s">
        <v>268</v>
      </c>
      <c r="BI906" t="s">
        <v>268</v>
      </c>
      <c r="BJ906" t="s">
        <v>268</v>
      </c>
      <c r="BK906" t="s">
        <v>268</v>
      </c>
      <c r="BL906" t="s">
        <v>268</v>
      </c>
      <c r="BM906" t="s">
        <v>268</v>
      </c>
      <c r="BN906" t="s">
        <v>268</v>
      </c>
      <c r="BO906" t="s">
        <v>268</v>
      </c>
      <c r="BP906" t="s">
        <v>268</v>
      </c>
      <c r="BQ906" t="s">
        <v>268</v>
      </c>
      <c r="BR906" t="s">
        <v>268</v>
      </c>
      <c r="BS906" t="s">
        <v>268</v>
      </c>
      <c r="BT906" t="s">
        <v>268</v>
      </c>
      <c r="BU906" t="s">
        <v>268</v>
      </c>
      <c r="BV906" t="s">
        <v>268</v>
      </c>
      <c r="BW906" t="s">
        <v>268</v>
      </c>
      <c r="BX906" t="s">
        <v>268</v>
      </c>
      <c r="BY906">
        <v>60</v>
      </c>
      <c r="BZ906">
        <v>60</v>
      </c>
      <c r="CA906" t="s">
        <v>143</v>
      </c>
      <c r="CB906" s="356">
        <v>118</v>
      </c>
      <c r="CC906" t="s">
        <v>759</v>
      </c>
      <c r="CD906" t="s">
        <v>268</v>
      </c>
      <c r="CE906" t="s">
        <v>268</v>
      </c>
      <c r="CF906" t="s">
        <v>268</v>
      </c>
      <c r="CG906" t="s">
        <v>268</v>
      </c>
      <c r="CH906" t="s">
        <v>268</v>
      </c>
      <c r="CI906" t="s">
        <v>268</v>
      </c>
      <c r="CJ906" t="s">
        <v>268</v>
      </c>
      <c r="CK906" t="s">
        <v>268</v>
      </c>
      <c r="CL906" t="s">
        <v>7826</v>
      </c>
      <c r="CM906" t="s">
        <v>11224</v>
      </c>
      <c r="CN906">
        <v>261.89999999999998</v>
      </c>
      <c r="CO906" t="s">
        <v>268</v>
      </c>
      <c r="CP906">
        <v>261.89999999999998</v>
      </c>
      <c r="CQ906">
        <v>365</v>
      </c>
      <c r="CR906" t="s">
        <v>878</v>
      </c>
      <c r="CS906" t="s">
        <v>11225</v>
      </c>
      <c r="CT906" t="s">
        <v>11226</v>
      </c>
      <c r="CU906" t="s">
        <v>11227</v>
      </c>
      <c r="CV906" t="s">
        <v>268</v>
      </c>
      <c r="CW906" t="s">
        <v>268</v>
      </c>
      <c r="CX906" t="s">
        <v>268</v>
      </c>
      <c r="CY906" t="s">
        <v>268</v>
      </c>
      <c r="CZ906" t="s">
        <v>268</v>
      </c>
      <c r="DA906" t="s">
        <v>268</v>
      </c>
      <c r="DB906" s="429">
        <f t="shared" si="188"/>
        <v>0</v>
      </c>
      <c r="DC906" s="284">
        <f t="shared" si="189"/>
        <v>0</v>
      </c>
      <c r="DD906" s="284">
        <f t="shared" si="190"/>
        <v>0</v>
      </c>
      <c r="DE906" s="284">
        <f t="shared" si="191"/>
        <v>0</v>
      </c>
      <c r="DF906" s="295">
        <f t="shared" si="192"/>
        <v>60</v>
      </c>
      <c r="DG906" s="284">
        <f t="shared" si="193"/>
        <v>0</v>
      </c>
      <c r="DH906" s="284">
        <f t="shared" si="194"/>
        <v>0</v>
      </c>
      <c r="DI906" s="284">
        <f t="shared" si="195"/>
        <v>0</v>
      </c>
      <c r="DJ906" s="284">
        <f t="shared" si="196"/>
        <v>0</v>
      </c>
      <c r="DK906" s="295">
        <f t="shared" si="197"/>
        <v>60</v>
      </c>
      <c r="DL906" s="297" t="str">
        <f t="shared" si="198"/>
        <v/>
      </c>
      <c r="DM906" s="430">
        <f>IFERROR(IF(CA906="D",IF(DL906="A dispo.",DF906*VLOOKUP('DATI INPUT'!$F$27,TARIFFE_UD,4,FALSE),DF906*VLOOKUP(DL906,TARIFFE_UD,4,FALSE)),DF906*VLOOKUP(CB906-100,TARIFFE_UND,4,FALSE)),0)</f>
        <v>43.360246462847435</v>
      </c>
      <c r="DN906" s="430">
        <f>IFERROR(IF(CA906="D",IF(DL906="A dispo.",DK906*VLOOKUP('DATI INPUT'!$F$27,TARIFFE_UD,5,FALSE),DK906*VLOOKUP(DL906,TARIFFE_UD,5,FALSE)),DK906*VLOOKUP(CB906-100,TARIFFE_UND,5,FALSE)),0)</f>
        <v>218.54385176063161</v>
      </c>
      <c r="DO906" s="431">
        <f t="shared" si="199"/>
        <v>4.0982234790476468E-3</v>
      </c>
      <c r="DP906" s="299">
        <f>IFERROR(IF(CA906="D",IF(DL906="A dispo.",DF906*VLOOKUP('DATI INPUT'!$F$27,TARIFFE_UD,2,FALSE),DF906*VLOOKUP(DL906,TARIFFE_UD,2,FALSE)),DF906*VLOOKUP(CB906-100,TARIFFE_UND,2,FALSE)),0)</f>
        <v>61.318052084680559</v>
      </c>
      <c r="DQ906" s="299">
        <f>IFERROR(IF(CA906="D",IF(DL906="A dispo.",DK906*VLOOKUP('DATI INPUT'!$F$27,TARIFFE_UD,3,FALSE),DK906*VLOOKUP(DL906,TARIFFE_UD,3,FALSE)),DK906*VLOOKUP(CB906-100,TARIFFE_UND,3,FALSE)),0)</f>
        <v>221.71554046521524</v>
      </c>
      <c r="DR906" s="299">
        <f t="shared" si="200"/>
        <v>283.03359254989579</v>
      </c>
    </row>
    <row r="907" spans="1:122" x14ac:dyDescent="0.25">
      <c r="A907" t="s">
        <v>7840</v>
      </c>
      <c r="B907" t="s">
        <v>7841</v>
      </c>
      <c r="C907" t="s">
        <v>7842</v>
      </c>
      <c r="D907" t="s">
        <v>7843</v>
      </c>
      <c r="E907" t="s">
        <v>268</v>
      </c>
      <c r="F907" t="s">
        <v>156</v>
      </c>
      <c r="G907" t="s">
        <v>7844</v>
      </c>
      <c r="H907" t="s">
        <v>1353</v>
      </c>
      <c r="I907" t="s">
        <v>7845</v>
      </c>
      <c r="J907" t="s">
        <v>156</v>
      </c>
      <c r="K907" t="s">
        <v>1748</v>
      </c>
      <c r="L907" t="s">
        <v>880</v>
      </c>
      <c r="M907" t="s">
        <v>3805</v>
      </c>
      <c r="N907" t="s">
        <v>984</v>
      </c>
      <c r="O907" t="s">
        <v>873</v>
      </c>
      <c r="P907" t="s">
        <v>2116</v>
      </c>
      <c r="Q907" t="s">
        <v>275</v>
      </c>
      <c r="R907" t="s">
        <v>268</v>
      </c>
      <c r="S907" t="s">
        <v>268</v>
      </c>
      <c r="T907" t="s">
        <v>268</v>
      </c>
      <c r="U907" t="s">
        <v>268</v>
      </c>
      <c r="V907" t="s">
        <v>268</v>
      </c>
      <c r="W907" t="s">
        <v>3805</v>
      </c>
      <c r="X907" t="s">
        <v>2116</v>
      </c>
      <c r="Y907" t="s">
        <v>275</v>
      </c>
      <c r="Z907" t="s">
        <v>268</v>
      </c>
      <c r="AA907" t="s">
        <v>268</v>
      </c>
      <c r="AB907" t="s">
        <v>268</v>
      </c>
      <c r="AC907" t="s">
        <v>268</v>
      </c>
      <c r="AD907" t="s">
        <v>268</v>
      </c>
      <c r="AE907" t="s">
        <v>268</v>
      </c>
      <c r="AF907" t="s">
        <v>268</v>
      </c>
      <c r="AG907" t="s">
        <v>268</v>
      </c>
      <c r="AH907" t="s">
        <v>268</v>
      </c>
      <c r="AI907" t="s">
        <v>268</v>
      </c>
      <c r="AJ907" t="s">
        <v>268</v>
      </c>
      <c r="AK907" t="s">
        <v>268</v>
      </c>
      <c r="AL907" t="s">
        <v>268</v>
      </c>
      <c r="AM907" t="s">
        <v>268</v>
      </c>
      <c r="AN907" t="s">
        <v>268</v>
      </c>
      <c r="AO907" t="s">
        <v>268</v>
      </c>
      <c r="AP907" t="s">
        <v>268</v>
      </c>
      <c r="AQ907" t="s">
        <v>268</v>
      </c>
      <c r="AR907" t="s">
        <v>268</v>
      </c>
      <c r="AS907" t="s">
        <v>268</v>
      </c>
      <c r="AT907" t="s">
        <v>268</v>
      </c>
      <c r="AU907" t="s">
        <v>268</v>
      </c>
      <c r="AV907" t="s">
        <v>268</v>
      </c>
      <c r="AW907" t="s">
        <v>268</v>
      </c>
      <c r="AX907" t="s">
        <v>268</v>
      </c>
      <c r="AY907" t="s">
        <v>268</v>
      </c>
      <c r="AZ907" t="s">
        <v>268</v>
      </c>
      <c r="BA907" t="s">
        <v>268</v>
      </c>
      <c r="BB907" t="s">
        <v>268</v>
      </c>
      <c r="BC907" t="s">
        <v>268</v>
      </c>
      <c r="BD907" t="s">
        <v>268</v>
      </c>
      <c r="BE907" t="s">
        <v>268</v>
      </c>
      <c r="BF907" t="s">
        <v>268</v>
      </c>
      <c r="BG907" t="s">
        <v>268</v>
      </c>
      <c r="BH907" t="s">
        <v>268</v>
      </c>
      <c r="BI907" t="s">
        <v>268</v>
      </c>
      <c r="BJ907" t="s">
        <v>268</v>
      </c>
      <c r="BK907" t="s">
        <v>268</v>
      </c>
      <c r="BL907" t="s">
        <v>268</v>
      </c>
      <c r="BM907" t="s">
        <v>268</v>
      </c>
      <c r="BN907" t="s">
        <v>268</v>
      </c>
      <c r="BO907" t="s">
        <v>268</v>
      </c>
      <c r="BP907" t="s">
        <v>268</v>
      </c>
      <c r="BQ907" t="s">
        <v>268</v>
      </c>
      <c r="BR907" t="s">
        <v>268</v>
      </c>
      <c r="BS907" t="s">
        <v>268</v>
      </c>
      <c r="BT907" t="s">
        <v>268</v>
      </c>
      <c r="BU907" t="s">
        <v>268</v>
      </c>
      <c r="BV907" t="s">
        <v>268</v>
      </c>
      <c r="BW907" t="s">
        <v>268</v>
      </c>
      <c r="BX907" t="s">
        <v>268</v>
      </c>
      <c r="BY907">
        <v>60</v>
      </c>
      <c r="BZ907">
        <v>60</v>
      </c>
      <c r="CA907" t="s">
        <v>142</v>
      </c>
      <c r="CB907" s="356">
        <v>122</v>
      </c>
      <c r="CC907" t="s">
        <v>876</v>
      </c>
      <c r="CD907" t="s">
        <v>268</v>
      </c>
      <c r="CE907" t="s">
        <v>268</v>
      </c>
      <c r="CF907" s="356">
        <v>1</v>
      </c>
      <c r="CG907" t="s">
        <v>268</v>
      </c>
      <c r="CH907" t="s">
        <v>268</v>
      </c>
      <c r="CI907" t="s">
        <v>268</v>
      </c>
      <c r="CJ907" t="s">
        <v>268</v>
      </c>
      <c r="CK907" t="s">
        <v>268</v>
      </c>
      <c r="CL907" t="s">
        <v>7846</v>
      </c>
      <c r="CM907" t="s">
        <v>11224</v>
      </c>
      <c r="CN907">
        <v>46.51</v>
      </c>
      <c r="CO907" t="s">
        <v>268</v>
      </c>
      <c r="CP907">
        <v>46.51</v>
      </c>
      <c r="CQ907">
        <v>365</v>
      </c>
      <c r="CR907" t="s">
        <v>878</v>
      </c>
      <c r="CS907" t="s">
        <v>11225</v>
      </c>
      <c r="CT907" t="s">
        <v>11226</v>
      </c>
      <c r="CU907" t="s">
        <v>11227</v>
      </c>
      <c r="CV907" t="s">
        <v>268</v>
      </c>
      <c r="CW907" t="s">
        <v>268</v>
      </c>
      <c r="CX907" t="s">
        <v>268</v>
      </c>
      <c r="CY907" t="s">
        <v>268</v>
      </c>
      <c r="CZ907" t="s">
        <v>268</v>
      </c>
      <c r="DA907" t="s">
        <v>268</v>
      </c>
      <c r="DB907" s="429">
        <f t="shared" si="188"/>
        <v>0</v>
      </c>
      <c r="DC907" s="284">
        <f t="shared" si="189"/>
        <v>0</v>
      </c>
      <c r="DD907" s="284">
        <f t="shared" si="190"/>
        <v>0</v>
      </c>
      <c r="DE907" s="284">
        <f t="shared" si="191"/>
        <v>0</v>
      </c>
      <c r="DF907" s="295">
        <f t="shared" si="192"/>
        <v>60</v>
      </c>
      <c r="DG907" s="284">
        <f t="shared" si="193"/>
        <v>0</v>
      </c>
      <c r="DH907" s="284">
        <f t="shared" si="194"/>
        <v>0</v>
      </c>
      <c r="DI907" s="284">
        <f t="shared" si="195"/>
        <v>0</v>
      </c>
      <c r="DJ907" s="284">
        <f t="shared" si="196"/>
        <v>0</v>
      </c>
      <c r="DK907" s="295">
        <f t="shared" si="197"/>
        <v>1</v>
      </c>
      <c r="DL907" s="297">
        <f t="shared" si="198"/>
        <v>1</v>
      </c>
      <c r="DM907" s="430">
        <f>IFERROR(IF(CA907="D",IF(DL907="A dispo.",DF907*VLOOKUP('DATI INPUT'!$F$27,TARIFFE_UD,4,FALSE),DF907*VLOOKUP(DL907,TARIFFE_UD,4,FALSE)),DF907*VLOOKUP(CB907-100,TARIFFE_UND,4,FALSE)),0)</f>
        <v>29.581287182784394</v>
      </c>
      <c r="DN907" s="430">
        <f>IFERROR(IF(CA907="D",IF(DL907="A dispo.",DK907*VLOOKUP('DATI INPUT'!$F$27,TARIFFE_UD,5,FALSE),DK907*VLOOKUP(DL907,TARIFFE_UD,5,FALSE)),DK907*VLOOKUP(CB907-100,TARIFFE_UND,5,FALSE)),0)</f>
        <v>16.930848468833439</v>
      </c>
      <c r="DO907" s="431">
        <f t="shared" si="199"/>
        <v>2.1356516178343554E-3</v>
      </c>
      <c r="DP907" s="299">
        <f>IFERROR(IF(CA907="D",IF(DL907="A dispo.",DF907*VLOOKUP('DATI INPUT'!$F$27,TARIFFE_UD,2,FALSE),DF907*VLOOKUP(DL907,TARIFFE_UD,2,FALSE)),DF907*VLOOKUP(CB907-100,TARIFFE_UND,2,FALSE)),0)</f>
        <v>36.957685276533695</v>
      </c>
      <c r="DQ907" s="299">
        <f>IFERROR(IF(CA907="D",IF(DL907="A dispo.",DK907*VLOOKUP('DATI INPUT'!$F$27,TARIFFE_UD,3,FALSE),DK907*VLOOKUP(DL907,TARIFFE_UD,3,FALSE)),DK907*VLOOKUP(CB907-100,TARIFFE_UND,3,FALSE)),0)</f>
        <v>15.164853048114928</v>
      </c>
      <c r="DR907" s="299">
        <f t="shared" si="200"/>
        <v>52.122538324648623</v>
      </c>
    </row>
    <row r="908" spans="1:122" x14ac:dyDescent="0.25">
      <c r="A908" t="s">
        <v>7847</v>
      </c>
      <c r="B908" t="s">
        <v>7848</v>
      </c>
      <c r="C908" t="s">
        <v>7849</v>
      </c>
      <c r="D908" t="s">
        <v>7850</v>
      </c>
      <c r="E908" t="s">
        <v>268</v>
      </c>
      <c r="F908" t="s">
        <v>156</v>
      </c>
      <c r="G908" t="s">
        <v>7851</v>
      </c>
      <c r="H908" t="s">
        <v>3307</v>
      </c>
      <c r="I908" t="s">
        <v>7852</v>
      </c>
      <c r="J908" t="s">
        <v>156</v>
      </c>
      <c r="K908" t="s">
        <v>7853</v>
      </c>
      <c r="L908" t="s">
        <v>960</v>
      </c>
      <c r="M908" t="s">
        <v>7854</v>
      </c>
      <c r="N908" t="s">
        <v>984</v>
      </c>
      <c r="O908" t="s">
        <v>873</v>
      </c>
      <c r="P908" t="s">
        <v>1934</v>
      </c>
      <c r="Q908" t="s">
        <v>290</v>
      </c>
      <c r="R908" t="s">
        <v>268</v>
      </c>
      <c r="S908" t="s">
        <v>268</v>
      </c>
      <c r="T908" t="s">
        <v>268</v>
      </c>
      <c r="U908" t="s">
        <v>268</v>
      </c>
      <c r="V908" t="s">
        <v>268</v>
      </c>
      <c r="W908" t="s">
        <v>7854</v>
      </c>
      <c r="X908" t="s">
        <v>1934</v>
      </c>
      <c r="Y908" t="s">
        <v>290</v>
      </c>
      <c r="Z908" t="s">
        <v>268</v>
      </c>
      <c r="AA908" t="s">
        <v>268</v>
      </c>
      <c r="AB908" t="s">
        <v>268</v>
      </c>
      <c r="AC908" t="s">
        <v>268</v>
      </c>
      <c r="AD908" t="s">
        <v>268</v>
      </c>
      <c r="AE908" t="s">
        <v>287</v>
      </c>
      <c r="AF908" t="s">
        <v>1811</v>
      </c>
      <c r="AG908" t="s">
        <v>875</v>
      </c>
      <c r="AH908" t="s">
        <v>2576</v>
      </c>
      <c r="AI908" t="s">
        <v>794</v>
      </c>
      <c r="AJ908" t="s">
        <v>268</v>
      </c>
      <c r="AK908" t="s">
        <v>377</v>
      </c>
      <c r="AL908" t="s">
        <v>268</v>
      </c>
      <c r="AM908" t="s">
        <v>355</v>
      </c>
      <c r="AN908" t="s">
        <v>268</v>
      </c>
      <c r="AO908" t="s">
        <v>268</v>
      </c>
      <c r="AP908" t="s">
        <v>268</v>
      </c>
      <c r="AQ908" t="s">
        <v>268</v>
      </c>
      <c r="AR908" t="s">
        <v>268</v>
      </c>
      <c r="AS908" t="s">
        <v>268</v>
      </c>
      <c r="AT908" t="s">
        <v>268</v>
      </c>
      <c r="AU908" t="s">
        <v>268</v>
      </c>
      <c r="AV908" t="s">
        <v>268</v>
      </c>
      <c r="AW908" t="s">
        <v>268</v>
      </c>
      <c r="AX908" t="s">
        <v>268</v>
      </c>
      <c r="AY908" t="s">
        <v>268</v>
      </c>
      <c r="AZ908" t="s">
        <v>268</v>
      </c>
      <c r="BA908" t="s">
        <v>268</v>
      </c>
      <c r="BB908" t="s">
        <v>268</v>
      </c>
      <c r="BC908" t="s">
        <v>268</v>
      </c>
      <c r="BD908" t="s">
        <v>268</v>
      </c>
      <c r="BE908" t="s">
        <v>268</v>
      </c>
      <c r="BF908" t="s">
        <v>268</v>
      </c>
      <c r="BG908" t="s">
        <v>268</v>
      </c>
      <c r="BH908" t="s">
        <v>268</v>
      </c>
      <c r="BI908" t="s">
        <v>268</v>
      </c>
      <c r="BJ908" t="s">
        <v>268</v>
      </c>
      <c r="BK908" t="s">
        <v>268</v>
      </c>
      <c r="BL908" t="s">
        <v>268</v>
      </c>
      <c r="BM908" t="s">
        <v>268</v>
      </c>
      <c r="BN908" t="s">
        <v>268</v>
      </c>
      <c r="BO908" t="s">
        <v>268</v>
      </c>
      <c r="BP908" t="s">
        <v>268</v>
      </c>
      <c r="BQ908" t="s">
        <v>268</v>
      </c>
      <c r="BR908" t="s">
        <v>268</v>
      </c>
      <c r="BS908" t="s">
        <v>268</v>
      </c>
      <c r="BT908" t="s">
        <v>268</v>
      </c>
      <c r="BU908" t="s">
        <v>268</v>
      </c>
      <c r="BV908" t="s">
        <v>268</v>
      </c>
      <c r="BW908" t="s">
        <v>268</v>
      </c>
      <c r="BX908" t="s">
        <v>268</v>
      </c>
      <c r="BY908">
        <v>90</v>
      </c>
      <c r="BZ908">
        <v>90</v>
      </c>
      <c r="CA908" t="s">
        <v>142</v>
      </c>
      <c r="CB908" s="356">
        <v>122</v>
      </c>
      <c r="CC908" t="s">
        <v>876</v>
      </c>
      <c r="CD908" t="s">
        <v>268</v>
      </c>
      <c r="CE908" t="s">
        <v>268</v>
      </c>
      <c r="CF908" s="356">
        <v>1</v>
      </c>
      <c r="CG908" t="s">
        <v>268</v>
      </c>
      <c r="CH908" t="s">
        <v>268</v>
      </c>
      <c r="CI908" t="s">
        <v>268</v>
      </c>
      <c r="CJ908" t="s">
        <v>268</v>
      </c>
      <c r="CK908" t="s">
        <v>268</v>
      </c>
      <c r="CL908" t="s">
        <v>268</v>
      </c>
      <c r="CM908" t="s">
        <v>11224</v>
      </c>
      <c r="CN908">
        <v>61.3</v>
      </c>
      <c r="CO908" t="s">
        <v>268</v>
      </c>
      <c r="CP908">
        <v>61.3</v>
      </c>
      <c r="CQ908">
        <v>365</v>
      </c>
      <c r="CR908" t="s">
        <v>878</v>
      </c>
      <c r="CS908" t="s">
        <v>11225</v>
      </c>
      <c r="CT908" t="s">
        <v>11226</v>
      </c>
      <c r="CU908" t="s">
        <v>11227</v>
      </c>
      <c r="CV908" t="s">
        <v>268</v>
      </c>
      <c r="CW908" t="s">
        <v>268</v>
      </c>
      <c r="CX908" t="s">
        <v>268</v>
      </c>
      <c r="CY908" t="s">
        <v>268</v>
      </c>
      <c r="CZ908" t="s">
        <v>268</v>
      </c>
      <c r="DA908" t="s">
        <v>268</v>
      </c>
      <c r="DB908" s="429">
        <f t="shared" si="188"/>
        <v>0</v>
      </c>
      <c r="DC908" s="284">
        <f t="shared" si="189"/>
        <v>0</v>
      </c>
      <c r="DD908" s="284">
        <f t="shared" si="190"/>
        <v>0</v>
      </c>
      <c r="DE908" s="284">
        <f t="shared" si="191"/>
        <v>0</v>
      </c>
      <c r="DF908" s="295">
        <f t="shared" si="192"/>
        <v>90</v>
      </c>
      <c r="DG908" s="284">
        <f t="shared" si="193"/>
        <v>0</v>
      </c>
      <c r="DH908" s="284">
        <f t="shared" si="194"/>
        <v>0</v>
      </c>
      <c r="DI908" s="284">
        <f t="shared" si="195"/>
        <v>0</v>
      </c>
      <c r="DJ908" s="284">
        <f t="shared" si="196"/>
        <v>0</v>
      </c>
      <c r="DK908" s="295">
        <f t="shared" si="197"/>
        <v>1</v>
      </c>
      <c r="DL908" s="297">
        <f t="shared" si="198"/>
        <v>1</v>
      </c>
      <c r="DM908" s="430">
        <f>IFERROR(IF(CA908="D",IF(DL908="A dispo.",DF908*VLOOKUP('DATI INPUT'!$F$27,TARIFFE_UD,4,FALSE),DF908*VLOOKUP(DL908,TARIFFE_UD,4,FALSE)),DF908*VLOOKUP(CB908-100,TARIFFE_UND,4,FALSE)),0)</f>
        <v>44.37193077417659</v>
      </c>
      <c r="DN908" s="430">
        <f>IFERROR(IF(CA908="D",IF(DL908="A dispo.",DK908*VLOOKUP('DATI INPUT'!$F$27,TARIFFE_UD,5,FALSE),DK908*VLOOKUP(DL908,TARIFFE_UD,5,FALSE)),DK908*VLOOKUP(CB908-100,TARIFFE_UND,5,FALSE)),0)</f>
        <v>16.930848468833439</v>
      </c>
      <c r="DO908" s="431">
        <f t="shared" si="199"/>
        <v>2.7792430100319621E-3</v>
      </c>
      <c r="DP908" s="299">
        <f>IFERROR(IF(CA908="D",IF(DL908="A dispo.",DF908*VLOOKUP('DATI INPUT'!$F$27,TARIFFE_UD,2,FALSE),DF908*VLOOKUP(DL908,TARIFFE_UD,2,FALSE)),DF908*VLOOKUP(CB908-100,TARIFFE_UND,2,FALSE)),0)</f>
        <v>55.43652791480055</v>
      </c>
      <c r="DQ908" s="299">
        <f>IFERROR(IF(CA908="D",IF(DL908="A dispo.",DK908*VLOOKUP('DATI INPUT'!$F$27,TARIFFE_UD,3,FALSE),DK908*VLOOKUP(DL908,TARIFFE_UD,3,FALSE)),DK908*VLOOKUP(CB908-100,TARIFFE_UND,3,FALSE)),0)</f>
        <v>15.164853048114928</v>
      </c>
      <c r="DR908" s="299">
        <f t="shared" si="200"/>
        <v>70.601380962915471</v>
      </c>
    </row>
    <row r="909" spans="1:122" x14ac:dyDescent="0.25">
      <c r="A909" t="s">
        <v>7855</v>
      </c>
      <c r="B909" t="s">
        <v>7848</v>
      </c>
      <c r="C909" t="s">
        <v>7856</v>
      </c>
      <c r="D909" t="s">
        <v>7850</v>
      </c>
      <c r="E909" t="s">
        <v>268</v>
      </c>
      <c r="F909" t="s">
        <v>156</v>
      </c>
      <c r="G909" t="s">
        <v>7851</v>
      </c>
      <c r="H909" t="s">
        <v>3307</v>
      </c>
      <c r="I909" t="s">
        <v>7852</v>
      </c>
      <c r="J909" t="s">
        <v>156</v>
      </c>
      <c r="K909" t="s">
        <v>7853</v>
      </c>
      <c r="L909" t="s">
        <v>960</v>
      </c>
      <c r="M909" t="s">
        <v>7854</v>
      </c>
      <c r="N909" t="s">
        <v>984</v>
      </c>
      <c r="O909" t="s">
        <v>873</v>
      </c>
      <c r="P909" t="s">
        <v>1934</v>
      </c>
      <c r="Q909" t="s">
        <v>290</v>
      </c>
      <c r="R909" t="s">
        <v>268</v>
      </c>
      <c r="S909" t="s">
        <v>268</v>
      </c>
      <c r="T909" t="s">
        <v>268</v>
      </c>
      <c r="U909" t="s">
        <v>268</v>
      </c>
      <c r="V909" t="s">
        <v>268</v>
      </c>
      <c r="W909" t="s">
        <v>7854</v>
      </c>
      <c r="X909" t="s">
        <v>1934</v>
      </c>
      <c r="Y909" t="s">
        <v>290</v>
      </c>
      <c r="Z909" t="s">
        <v>268</v>
      </c>
      <c r="AA909" t="s">
        <v>268</v>
      </c>
      <c r="AB909" t="s">
        <v>268</v>
      </c>
      <c r="AC909" t="s">
        <v>268</v>
      </c>
      <c r="AD909" t="s">
        <v>268</v>
      </c>
      <c r="AE909" t="s">
        <v>287</v>
      </c>
      <c r="AF909" t="s">
        <v>1811</v>
      </c>
      <c r="AG909" t="s">
        <v>875</v>
      </c>
      <c r="AH909" t="s">
        <v>2576</v>
      </c>
      <c r="AI909" t="s">
        <v>1031</v>
      </c>
      <c r="AJ909" t="s">
        <v>268</v>
      </c>
      <c r="AK909" t="s">
        <v>268</v>
      </c>
      <c r="AL909" t="s">
        <v>268</v>
      </c>
      <c r="AM909" t="s">
        <v>355</v>
      </c>
      <c r="AN909" t="s">
        <v>268</v>
      </c>
      <c r="AO909" t="s">
        <v>268</v>
      </c>
      <c r="AP909" t="s">
        <v>268</v>
      </c>
      <c r="AQ909" t="s">
        <v>268</v>
      </c>
      <c r="AR909" t="s">
        <v>268</v>
      </c>
      <c r="AS909" t="s">
        <v>268</v>
      </c>
      <c r="AT909" t="s">
        <v>268</v>
      </c>
      <c r="AU909" t="s">
        <v>268</v>
      </c>
      <c r="AV909" t="s">
        <v>268</v>
      </c>
      <c r="AW909" t="s">
        <v>268</v>
      </c>
      <c r="AX909" t="s">
        <v>268</v>
      </c>
      <c r="AY909" t="s">
        <v>268</v>
      </c>
      <c r="AZ909" t="s">
        <v>268</v>
      </c>
      <c r="BA909" t="s">
        <v>268</v>
      </c>
      <c r="BB909" t="s">
        <v>268</v>
      </c>
      <c r="BC909" t="s">
        <v>268</v>
      </c>
      <c r="BD909" t="s">
        <v>268</v>
      </c>
      <c r="BE909" t="s">
        <v>268</v>
      </c>
      <c r="BF909" t="s">
        <v>268</v>
      </c>
      <c r="BG909" t="s">
        <v>268</v>
      </c>
      <c r="BH909" t="s">
        <v>268</v>
      </c>
      <c r="BI909" t="s">
        <v>268</v>
      </c>
      <c r="BJ909" t="s">
        <v>268</v>
      </c>
      <c r="BK909" t="s">
        <v>268</v>
      </c>
      <c r="BL909" t="s">
        <v>268</v>
      </c>
      <c r="BM909" t="s">
        <v>268</v>
      </c>
      <c r="BN909" t="s">
        <v>268</v>
      </c>
      <c r="BO909" t="s">
        <v>268</v>
      </c>
      <c r="BP909" t="s">
        <v>268</v>
      </c>
      <c r="BQ909" t="s">
        <v>268</v>
      </c>
      <c r="BR909" t="s">
        <v>268</v>
      </c>
      <c r="BS909" t="s">
        <v>268</v>
      </c>
      <c r="BT909" t="s">
        <v>268</v>
      </c>
      <c r="BU909" t="s">
        <v>268</v>
      </c>
      <c r="BV909" t="s">
        <v>268</v>
      </c>
      <c r="BW909" t="s">
        <v>268</v>
      </c>
      <c r="BX909" t="s">
        <v>268</v>
      </c>
      <c r="BY909">
        <v>90</v>
      </c>
      <c r="BZ909">
        <v>90</v>
      </c>
      <c r="CA909" t="s">
        <v>142</v>
      </c>
      <c r="CB909" s="356">
        <v>122</v>
      </c>
      <c r="CC909" t="s">
        <v>876</v>
      </c>
      <c r="CD909" t="s">
        <v>268</v>
      </c>
      <c r="CE909" t="s">
        <v>268</v>
      </c>
      <c r="CF909" s="356">
        <v>1</v>
      </c>
      <c r="CG909" t="s">
        <v>268</v>
      </c>
      <c r="CH909" t="s">
        <v>268</v>
      </c>
      <c r="CI909" t="s">
        <v>268</v>
      </c>
      <c r="CJ909" t="s">
        <v>268</v>
      </c>
      <c r="CK909" t="s">
        <v>268</v>
      </c>
      <c r="CL909" t="s">
        <v>268</v>
      </c>
      <c r="CM909" t="s">
        <v>11224</v>
      </c>
      <c r="CN909">
        <v>61.3</v>
      </c>
      <c r="CO909" t="s">
        <v>268</v>
      </c>
      <c r="CP909">
        <v>61.3</v>
      </c>
      <c r="CQ909">
        <v>365</v>
      </c>
      <c r="CR909" t="s">
        <v>878</v>
      </c>
      <c r="CS909" t="s">
        <v>11225</v>
      </c>
      <c r="CT909" t="s">
        <v>11226</v>
      </c>
      <c r="CU909" t="s">
        <v>11227</v>
      </c>
      <c r="CV909" t="s">
        <v>268</v>
      </c>
      <c r="CW909" t="s">
        <v>268</v>
      </c>
      <c r="CX909" t="s">
        <v>268</v>
      </c>
      <c r="CY909" t="s">
        <v>268</v>
      </c>
      <c r="CZ909" t="s">
        <v>268</v>
      </c>
      <c r="DA909" t="s">
        <v>268</v>
      </c>
      <c r="DB909" s="429">
        <f t="shared" si="188"/>
        <v>0</v>
      </c>
      <c r="DC909" s="284">
        <f t="shared" si="189"/>
        <v>0</v>
      </c>
      <c r="DD909" s="284">
        <f t="shared" si="190"/>
        <v>0</v>
      </c>
      <c r="DE909" s="284">
        <f t="shared" si="191"/>
        <v>0</v>
      </c>
      <c r="DF909" s="295">
        <f t="shared" si="192"/>
        <v>90</v>
      </c>
      <c r="DG909" s="284">
        <f t="shared" si="193"/>
        <v>0</v>
      </c>
      <c r="DH909" s="284">
        <f t="shared" si="194"/>
        <v>0</v>
      </c>
      <c r="DI909" s="284">
        <f t="shared" si="195"/>
        <v>0</v>
      </c>
      <c r="DJ909" s="284">
        <f t="shared" si="196"/>
        <v>0</v>
      </c>
      <c r="DK909" s="295">
        <f t="shared" si="197"/>
        <v>1</v>
      </c>
      <c r="DL909" s="297">
        <f t="shared" si="198"/>
        <v>1</v>
      </c>
      <c r="DM909" s="430">
        <f>IFERROR(IF(CA909="D",IF(DL909="A dispo.",DF909*VLOOKUP('DATI INPUT'!$F$27,TARIFFE_UD,4,FALSE),DF909*VLOOKUP(DL909,TARIFFE_UD,4,FALSE)),DF909*VLOOKUP(CB909-100,TARIFFE_UND,4,FALSE)),0)</f>
        <v>44.37193077417659</v>
      </c>
      <c r="DN909" s="430">
        <f>IFERROR(IF(CA909="D",IF(DL909="A dispo.",DK909*VLOOKUP('DATI INPUT'!$F$27,TARIFFE_UD,5,FALSE),DK909*VLOOKUP(DL909,TARIFFE_UD,5,FALSE)),DK909*VLOOKUP(CB909-100,TARIFFE_UND,5,FALSE)),0)</f>
        <v>16.930848468833439</v>
      </c>
      <c r="DO909" s="431">
        <f t="shared" si="199"/>
        <v>2.7792430100319621E-3</v>
      </c>
      <c r="DP909" s="299">
        <f>IFERROR(IF(CA909="D",IF(DL909="A dispo.",DF909*VLOOKUP('DATI INPUT'!$F$27,TARIFFE_UD,2,FALSE),DF909*VLOOKUP(DL909,TARIFFE_UD,2,FALSE)),DF909*VLOOKUP(CB909-100,TARIFFE_UND,2,FALSE)),0)</f>
        <v>55.43652791480055</v>
      </c>
      <c r="DQ909" s="299">
        <f>IFERROR(IF(CA909="D",IF(DL909="A dispo.",DK909*VLOOKUP('DATI INPUT'!$F$27,TARIFFE_UD,3,FALSE),DK909*VLOOKUP(DL909,TARIFFE_UD,3,FALSE)),DK909*VLOOKUP(CB909-100,TARIFFE_UND,3,FALSE)),0)</f>
        <v>15.164853048114928</v>
      </c>
      <c r="DR909" s="299">
        <f t="shared" si="200"/>
        <v>70.601380962915471</v>
      </c>
    </row>
    <row r="910" spans="1:122" x14ac:dyDescent="0.25">
      <c r="A910" t="s">
        <v>7857</v>
      </c>
      <c r="B910" t="s">
        <v>7848</v>
      </c>
      <c r="C910" t="s">
        <v>7858</v>
      </c>
      <c r="D910" t="s">
        <v>7850</v>
      </c>
      <c r="E910" t="s">
        <v>268</v>
      </c>
      <c r="F910" t="s">
        <v>156</v>
      </c>
      <c r="G910" t="s">
        <v>7851</v>
      </c>
      <c r="H910" t="s">
        <v>3307</v>
      </c>
      <c r="I910" t="s">
        <v>7852</v>
      </c>
      <c r="J910" t="s">
        <v>156</v>
      </c>
      <c r="K910" t="s">
        <v>7853</v>
      </c>
      <c r="L910" t="s">
        <v>960</v>
      </c>
      <c r="M910" t="s">
        <v>7854</v>
      </c>
      <c r="N910" t="s">
        <v>984</v>
      </c>
      <c r="O910" t="s">
        <v>873</v>
      </c>
      <c r="P910" t="s">
        <v>1934</v>
      </c>
      <c r="Q910" t="s">
        <v>290</v>
      </c>
      <c r="R910" t="s">
        <v>268</v>
      </c>
      <c r="S910" t="s">
        <v>268</v>
      </c>
      <c r="T910" t="s">
        <v>268</v>
      </c>
      <c r="U910" t="s">
        <v>268</v>
      </c>
      <c r="V910" t="s">
        <v>268</v>
      </c>
      <c r="W910" t="s">
        <v>1933</v>
      </c>
      <c r="X910" t="s">
        <v>1934</v>
      </c>
      <c r="Y910" t="s">
        <v>544</v>
      </c>
      <c r="Z910" t="s">
        <v>268</v>
      </c>
      <c r="AA910" t="s">
        <v>268</v>
      </c>
      <c r="AB910" t="s">
        <v>268</v>
      </c>
      <c r="AC910" t="s">
        <v>268</v>
      </c>
      <c r="AD910" t="s">
        <v>268</v>
      </c>
      <c r="AE910" t="s">
        <v>287</v>
      </c>
      <c r="AF910" t="s">
        <v>1811</v>
      </c>
      <c r="AG910" t="s">
        <v>875</v>
      </c>
      <c r="AH910" t="s">
        <v>1935</v>
      </c>
      <c r="AI910" t="s">
        <v>3337</v>
      </c>
      <c r="AJ910" t="s">
        <v>268</v>
      </c>
      <c r="AK910" t="s">
        <v>375</v>
      </c>
      <c r="AL910" t="s">
        <v>268</v>
      </c>
      <c r="AM910" t="s">
        <v>353</v>
      </c>
      <c r="AN910" t="s">
        <v>268</v>
      </c>
      <c r="AO910" t="s">
        <v>268</v>
      </c>
      <c r="AP910" t="s">
        <v>268</v>
      </c>
      <c r="AQ910" t="s">
        <v>268</v>
      </c>
      <c r="AR910" t="s">
        <v>268</v>
      </c>
      <c r="AS910" t="s">
        <v>268</v>
      </c>
      <c r="AT910" t="s">
        <v>268</v>
      </c>
      <c r="AU910" t="s">
        <v>268</v>
      </c>
      <c r="AV910" t="s">
        <v>268</v>
      </c>
      <c r="AW910" t="s">
        <v>268</v>
      </c>
      <c r="AX910" t="s">
        <v>268</v>
      </c>
      <c r="AY910" t="s">
        <v>268</v>
      </c>
      <c r="AZ910" t="s">
        <v>268</v>
      </c>
      <c r="BA910" t="s">
        <v>268</v>
      </c>
      <c r="BB910" t="s">
        <v>268</v>
      </c>
      <c r="BC910" t="s">
        <v>268</v>
      </c>
      <c r="BD910" t="s">
        <v>268</v>
      </c>
      <c r="BE910" t="s">
        <v>268</v>
      </c>
      <c r="BF910" t="s">
        <v>268</v>
      </c>
      <c r="BG910" t="s">
        <v>268</v>
      </c>
      <c r="BH910" t="s">
        <v>268</v>
      </c>
      <c r="BI910" t="s">
        <v>268</v>
      </c>
      <c r="BJ910" t="s">
        <v>268</v>
      </c>
      <c r="BK910" t="s">
        <v>268</v>
      </c>
      <c r="BL910" t="s">
        <v>268</v>
      </c>
      <c r="BM910" t="s">
        <v>268</v>
      </c>
      <c r="BN910" t="s">
        <v>268</v>
      </c>
      <c r="BO910" t="s">
        <v>268</v>
      </c>
      <c r="BP910" t="s">
        <v>268</v>
      </c>
      <c r="BQ910" t="s">
        <v>268</v>
      </c>
      <c r="BR910" t="s">
        <v>268</v>
      </c>
      <c r="BS910" t="s">
        <v>268</v>
      </c>
      <c r="BT910" t="s">
        <v>268</v>
      </c>
      <c r="BU910" t="s">
        <v>268</v>
      </c>
      <c r="BV910" t="s">
        <v>268</v>
      </c>
      <c r="BW910" t="s">
        <v>268</v>
      </c>
      <c r="BX910" t="s">
        <v>268</v>
      </c>
      <c r="BY910">
        <v>16</v>
      </c>
      <c r="BZ910">
        <v>16</v>
      </c>
      <c r="CA910" t="s">
        <v>142</v>
      </c>
      <c r="CB910" s="356">
        <v>123</v>
      </c>
      <c r="CC910" t="s">
        <v>1817</v>
      </c>
      <c r="CD910" t="s">
        <v>268</v>
      </c>
      <c r="CE910" t="s">
        <v>268</v>
      </c>
      <c r="CF910" s="356">
        <v>1</v>
      </c>
      <c r="CG910" t="s">
        <v>268</v>
      </c>
      <c r="CH910" t="s">
        <v>268</v>
      </c>
      <c r="CI910" t="s">
        <v>268</v>
      </c>
      <c r="CJ910" t="s">
        <v>268</v>
      </c>
      <c r="CK910" t="s">
        <v>268</v>
      </c>
      <c r="CL910" t="s">
        <v>268</v>
      </c>
      <c r="CM910" t="s">
        <v>11224</v>
      </c>
      <c r="CN910">
        <v>7.89</v>
      </c>
      <c r="CO910" t="s">
        <v>268</v>
      </c>
      <c r="CP910">
        <v>7.89</v>
      </c>
      <c r="CQ910">
        <v>365</v>
      </c>
      <c r="CR910" t="s">
        <v>878</v>
      </c>
      <c r="CS910" t="s">
        <v>11225</v>
      </c>
      <c r="CT910" t="s">
        <v>11226</v>
      </c>
      <c r="CU910" t="s">
        <v>11227</v>
      </c>
      <c r="CV910" t="s">
        <v>268</v>
      </c>
      <c r="CW910" t="s">
        <v>268</v>
      </c>
      <c r="CX910" t="s">
        <v>268</v>
      </c>
      <c r="CY910" t="s">
        <v>268</v>
      </c>
      <c r="CZ910" t="s">
        <v>268</v>
      </c>
      <c r="DA910" t="s">
        <v>268</v>
      </c>
      <c r="DB910" s="429">
        <f t="shared" si="188"/>
        <v>0</v>
      </c>
      <c r="DC910" s="284">
        <f t="shared" si="189"/>
        <v>0</v>
      </c>
      <c r="DD910" s="284">
        <f t="shared" si="190"/>
        <v>0</v>
      </c>
      <c r="DE910" s="284">
        <f t="shared" si="191"/>
        <v>0</v>
      </c>
      <c r="DF910" s="295">
        <f t="shared" si="192"/>
        <v>16</v>
      </c>
      <c r="DG910" s="284">
        <f t="shared" si="193"/>
        <v>1</v>
      </c>
      <c r="DH910" s="284">
        <f t="shared" si="194"/>
        <v>0</v>
      </c>
      <c r="DI910" s="284">
        <f t="shared" si="195"/>
        <v>0</v>
      </c>
      <c r="DJ910" s="284">
        <f t="shared" si="196"/>
        <v>0</v>
      </c>
      <c r="DK910" s="295">
        <f t="shared" si="197"/>
        <v>0</v>
      </c>
      <c r="DL910" s="297">
        <f t="shared" si="198"/>
        <v>1</v>
      </c>
      <c r="DM910" s="430">
        <f>IFERROR(IF(CA910="D",IF(DL910="A dispo.",DF910*VLOOKUP('DATI INPUT'!$F$27,TARIFFE_UD,4,FALSE),DF910*VLOOKUP(DL910,TARIFFE_UD,4,FALSE)),DF910*VLOOKUP(CB910-100,TARIFFE_UND,4,FALSE)),0)</f>
        <v>7.8883432487425047</v>
      </c>
      <c r="DN910" s="430">
        <f>IFERROR(IF(CA910="D",IF(DL910="A dispo.",DK910*VLOOKUP('DATI INPUT'!$F$27,TARIFFE_UD,5,FALSE),DK910*VLOOKUP(DL910,TARIFFE_UD,5,FALSE)),DK910*VLOOKUP(CB910-100,TARIFFE_UND,5,FALSE)),0)</f>
        <v>0</v>
      </c>
      <c r="DO910" s="431">
        <f t="shared" si="199"/>
        <v>-1.6567512574949816E-3</v>
      </c>
      <c r="DP910" s="299">
        <f>IFERROR(IF(CA910="D",IF(DL910="A dispo.",DF910*VLOOKUP('DATI INPUT'!$F$27,TARIFFE_UD,2,FALSE),DF910*VLOOKUP(DL910,TARIFFE_UD,2,FALSE)),DF910*VLOOKUP(CB910-100,TARIFFE_UND,2,FALSE)),0)</f>
        <v>9.8553827404089862</v>
      </c>
      <c r="DQ910" s="299">
        <f>IFERROR(IF(CA910="D",IF(DL910="A dispo.",DK910*VLOOKUP('DATI INPUT'!$F$27,TARIFFE_UD,3,FALSE),DK910*VLOOKUP(DL910,TARIFFE_UD,3,FALSE)),DK910*VLOOKUP(CB910-100,TARIFFE_UND,3,FALSE)),0)</f>
        <v>0</v>
      </c>
      <c r="DR910" s="299">
        <f t="shared" si="200"/>
        <v>9.8553827404089862</v>
      </c>
    </row>
    <row r="911" spans="1:122" x14ac:dyDescent="0.25">
      <c r="A911" t="s">
        <v>7859</v>
      </c>
      <c r="B911" t="s">
        <v>7860</v>
      </c>
      <c r="C911" t="s">
        <v>7861</v>
      </c>
      <c r="D911" t="s">
        <v>7862</v>
      </c>
      <c r="E911" t="s">
        <v>268</v>
      </c>
      <c r="F911" t="s">
        <v>156</v>
      </c>
      <c r="G911" t="s">
        <v>7863</v>
      </c>
      <c r="H911" t="s">
        <v>7864</v>
      </c>
      <c r="I911" t="s">
        <v>7865</v>
      </c>
      <c r="J911" t="s">
        <v>156</v>
      </c>
      <c r="K911" t="s">
        <v>7866</v>
      </c>
      <c r="L911" t="s">
        <v>7867</v>
      </c>
      <c r="M911" t="s">
        <v>7868</v>
      </c>
      <c r="N911" t="s">
        <v>984</v>
      </c>
      <c r="O911" t="s">
        <v>873</v>
      </c>
      <c r="P911" t="s">
        <v>2116</v>
      </c>
      <c r="Q911" t="s">
        <v>280</v>
      </c>
      <c r="R911" t="s">
        <v>268</v>
      </c>
      <c r="S911" t="s">
        <v>268</v>
      </c>
      <c r="T911" t="s">
        <v>268</v>
      </c>
      <c r="U911" t="s">
        <v>268</v>
      </c>
      <c r="V911" t="s">
        <v>268</v>
      </c>
      <c r="W911" t="s">
        <v>7868</v>
      </c>
      <c r="X911" t="s">
        <v>2116</v>
      </c>
      <c r="Y911" t="s">
        <v>280</v>
      </c>
      <c r="Z911" t="s">
        <v>268</v>
      </c>
      <c r="AA911" t="s">
        <v>268</v>
      </c>
      <c r="AB911" t="s">
        <v>268</v>
      </c>
      <c r="AC911" t="s">
        <v>268</v>
      </c>
      <c r="AD911" t="s">
        <v>268</v>
      </c>
      <c r="AE911" t="s">
        <v>287</v>
      </c>
      <c r="AF911" t="s">
        <v>1811</v>
      </c>
      <c r="AG911" t="s">
        <v>875</v>
      </c>
      <c r="AH911" t="s">
        <v>1812</v>
      </c>
      <c r="AI911" t="s">
        <v>7869</v>
      </c>
      <c r="AJ911" t="s">
        <v>268</v>
      </c>
      <c r="AK911" t="s">
        <v>377</v>
      </c>
      <c r="AL911" t="s">
        <v>268</v>
      </c>
      <c r="AM911" t="s">
        <v>405</v>
      </c>
      <c r="AN911" t="s">
        <v>268</v>
      </c>
      <c r="AO911" t="s">
        <v>268</v>
      </c>
      <c r="AP911" t="s">
        <v>268</v>
      </c>
      <c r="AQ911" t="s">
        <v>268</v>
      </c>
      <c r="AR911" t="s">
        <v>268</v>
      </c>
      <c r="AS911" t="s">
        <v>268</v>
      </c>
      <c r="AT911" t="s">
        <v>268</v>
      </c>
      <c r="AU911" t="s">
        <v>268</v>
      </c>
      <c r="AV911" t="s">
        <v>268</v>
      </c>
      <c r="AW911" t="s">
        <v>268</v>
      </c>
      <c r="AX911" t="s">
        <v>268</v>
      </c>
      <c r="AY911" t="s">
        <v>268</v>
      </c>
      <c r="AZ911" t="s">
        <v>268</v>
      </c>
      <c r="BA911" t="s">
        <v>268</v>
      </c>
      <c r="BB911" t="s">
        <v>268</v>
      </c>
      <c r="BC911" t="s">
        <v>268</v>
      </c>
      <c r="BD911" t="s">
        <v>268</v>
      </c>
      <c r="BE911" t="s">
        <v>268</v>
      </c>
      <c r="BF911" t="s">
        <v>268</v>
      </c>
      <c r="BG911" t="s">
        <v>268</v>
      </c>
      <c r="BH911" t="s">
        <v>268</v>
      </c>
      <c r="BI911" t="s">
        <v>268</v>
      </c>
      <c r="BJ911" t="s">
        <v>268</v>
      </c>
      <c r="BK911" t="s">
        <v>268</v>
      </c>
      <c r="BL911" t="s">
        <v>268</v>
      </c>
      <c r="BM911" t="s">
        <v>268</v>
      </c>
      <c r="BN911" t="s">
        <v>268</v>
      </c>
      <c r="BO911" t="s">
        <v>268</v>
      </c>
      <c r="BP911" t="s">
        <v>268</v>
      </c>
      <c r="BQ911" t="s">
        <v>268</v>
      </c>
      <c r="BR911" t="s">
        <v>268</v>
      </c>
      <c r="BS911" t="s">
        <v>268</v>
      </c>
      <c r="BT911" t="s">
        <v>268</v>
      </c>
      <c r="BU911" t="s">
        <v>268</v>
      </c>
      <c r="BV911" t="s">
        <v>268</v>
      </c>
      <c r="BW911" t="s">
        <v>268</v>
      </c>
      <c r="BX911" t="s">
        <v>268</v>
      </c>
      <c r="BY911">
        <v>62</v>
      </c>
      <c r="BZ911">
        <v>62</v>
      </c>
      <c r="CA911" t="s">
        <v>142</v>
      </c>
      <c r="CB911" s="356">
        <v>122</v>
      </c>
      <c r="CC911" t="s">
        <v>876</v>
      </c>
      <c r="CD911" t="s">
        <v>268</v>
      </c>
      <c r="CE911" t="s">
        <v>268</v>
      </c>
      <c r="CF911" s="356">
        <v>1</v>
      </c>
      <c r="CG911" t="s">
        <v>268</v>
      </c>
      <c r="CH911" t="s">
        <v>268</v>
      </c>
      <c r="CI911" t="s">
        <v>268</v>
      </c>
      <c r="CJ911" t="s">
        <v>268</v>
      </c>
      <c r="CK911" t="s">
        <v>268</v>
      </c>
      <c r="CL911" t="s">
        <v>268</v>
      </c>
      <c r="CM911" t="s">
        <v>11224</v>
      </c>
      <c r="CN911">
        <v>47.5</v>
      </c>
      <c r="CO911" t="s">
        <v>268</v>
      </c>
      <c r="CP911">
        <v>47.5</v>
      </c>
      <c r="CQ911">
        <v>365</v>
      </c>
      <c r="CR911" t="s">
        <v>878</v>
      </c>
      <c r="CS911" t="s">
        <v>11225</v>
      </c>
      <c r="CT911" t="s">
        <v>11226</v>
      </c>
      <c r="CU911" t="s">
        <v>11227</v>
      </c>
      <c r="CV911" t="s">
        <v>268</v>
      </c>
      <c r="CW911" t="s">
        <v>268</v>
      </c>
      <c r="CX911" t="s">
        <v>268</v>
      </c>
      <c r="CY911" t="s">
        <v>268</v>
      </c>
      <c r="CZ911" t="s">
        <v>268</v>
      </c>
      <c r="DA911" t="s">
        <v>268</v>
      </c>
      <c r="DB911" s="429">
        <f t="shared" si="188"/>
        <v>0</v>
      </c>
      <c r="DC911" s="284">
        <f t="shared" si="189"/>
        <v>0</v>
      </c>
      <c r="DD911" s="284">
        <f t="shared" si="190"/>
        <v>0</v>
      </c>
      <c r="DE911" s="284">
        <f t="shared" si="191"/>
        <v>0</v>
      </c>
      <c r="DF911" s="295">
        <f t="shared" si="192"/>
        <v>62</v>
      </c>
      <c r="DG911" s="284">
        <f t="shared" si="193"/>
        <v>0</v>
      </c>
      <c r="DH911" s="284">
        <f t="shared" si="194"/>
        <v>0</v>
      </c>
      <c r="DI911" s="284">
        <f t="shared" si="195"/>
        <v>0</v>
      </c>
      <c r="DJ911" s="284">
        <f t="shared" si="196"/>
        <v>0</v>
      </c>
      <c r="DK911" s="295">
        <f t="shared" si="197"/>
        <v>1</v>
      </c>
      <c r="DL911" s="297">
        <f t="shared" si="198"/>
        <v>1</v>
      </c>
      <c r="DM911" s="430">
        <f>IFERROR(IF(CA911="D",IF(DL911="A dispo.",DF911*VLOOKUP('DATI INPUT'!$F$27,TARIFFE_UD,4,FALSE),DF911*VLOOKUP(DL911,TARIFFE_UD,4,FALSE)),DF911*VLOOKUP(CB911-100,TARIFFE_UND,4,FALSE)),0)</f>
        <v>30.567330088877206</v>
      </c>
      <c r="DN911" s="430">
        <f>IFERROR(IF(CA911="D",IF(DL911="A dispo.",DK911*VLOOKUP('DATI INPUT'!$F$27,TARIFFE_UD,5,FALSE),DK911*VLOOKUP(DL911,TARIFFE_UD,5,FALSE)),DK911*VLOOKUP(CB911-100,TARIFFE_UND,5,FALSE)),0)</f>
        <v>16.930848468833439</v>
      </c>
      <c r="DO911" s="431">
        <f t="shared" si="199"/>
        <v>-1.8214422893549909E-3</v>
      </c>
      <c r="DP911" s="299">
        <f>IFERROR(IF(CA911="D",IF(DL911="A dispo.",DF911*VLOOKUP('DATI INPUT'!$F$27,TARIFFE_UD,2,FALSE),DF911*VLOOKUP(DL911,TARIFFE_UD,2,FALSE)),DF911*VLOOKUP(CB911-100,TARIFFE_UND,2,FALSE)),0)</f>
        <v>38.189608119084824</v>
      </c>
      <c r="DQ911" s="299">
        <f>IFERROR(IF(CA911="D",IF(DL911="A dispo.",DK911*VLOOKUP('DATI INPUT'!$F$27,TARIFFE_UD,3,FALSE),DK911*VLOOKUP(DL911,TARIFFE_UD,3,FALSE)),DK911*VLOOKUP(CB911-100,TARIFFE_UND,3,FALSE)),0)</f>
        <v>15.164853048114928</v>
      </c>
      <c r="DR911" s="299">
        <f t="shared" si="200"/>
        <v>53.354461167199752</v>
      </c>
    </row>
    <row r="912" spans="1:122" x14ac:dyDescent="0.25">
      <c r="A912" t="s">
        <v>7870</v>
      </c>
      <c r="B912" t="s">
        <v>7860</v>
      </c>
      <c r="C912" t="s">
        <v>7871</v>
      </c>
      <c r="D912" t="s">
        <v>7862</v>
      </c>
      <c r="E912" t="s">
        <v>268</v>
      </c>
      <c r="F912" t="s">
        <v>156</v>
      </c>
      <c r="G912" t="s">
        <v>7863</v>
      </c>
      <c r="H912" t="s">
        <v>7864</v>
      </c>
      <c r="I912" t="s">
        <v>7865</v>
      </c>
      <c r="J912" t="s">
        <v>156</v>
      </c>
      <c r="K912" t="s">
        <v>7866</v>
      </c>
      <c r="L912" t="s">
        <v>7867</v>
      </c>
      <c r="M912" t="s">
        <v>7868</v>
      </c>
      <c r="N912" t="s">
        <v>984</v>
      </c>
      <c r="O912" t="s">
        <v>873</v>
      </c>
      <c r="P912" t="s">
        <v>2116</v>
      </c>
      <c r="Q912" t="s">
        <v>280</v>
      </c>
      <c r="R912" t="s">
        <v>268</v>
      </c>
      <c r="S912" t="s">
        <v>268</v>
      </c>
      <c r="T912" t="s">
        <v>268</v>
      </c>
      <c r="U912" t="s">
        <v>268</v>
      </c>
      <c r="V912" t="s">
        <v>268</v>
      </c>
      <c r="W912" t="s">
        <v>7868</v>
      </c>
      <c r="X912" t="s">
        <v>2116</v>
      </c>
      <c r="Y912" t="s">
        <v>280</v>
      </c>
      <c r="Z912" t="s">
        <v>268</v>
      </c>
      <c r="AA912" t="s">
        <v>268</v>
      </c>
      <c r="AB912" t="s">
        <v>268</v>
      </c>
      <c r="AC912" t="s">
        <v>268</v>
      </c>
      <c r="AD912" t="s">
        <v>268</v>
      </c>
      <c r="AE912" t="s">
        <v>287</v>
      </c>
      <c r="AF912" t="s">
        <v>1811</v>
      </c>
      <c r="AG912" t="s">
        <v>875</v>
      </c>
      <c r="AH912" t="s">
        <v>1812</v>
      </c>
      <c r="AI912" t="s">
        <v>7869</v>
      </c>
      <c r="AJ912" t="s">
        <v>268</v>
      </c>
      <c r="AK912" t="s">
        <v>377</v>
      </c>
      <c r="AL912" t="s">
        <v>268</v>
      </c>
      <c r="AM912" t="s">
        <v>405</v>
      </c>
      <c r="AN912" t="s">
        <v>268</v>
      </c>
      <c r="AO912" t="s">
        <v>268</v>
      </c>
      <c r="AP912" t="s">
        <v>268</v>
      </c>
      <c r="AQ912" t="s">
        <v>268</v>
      </c>
      <c r="AR912" t="s">
        <v>268</v>
      </c>
      <c r="AS912" t="s">
        <v>268</v>
      </c>
      <c r="AT912" t="s">
        <v>268</v>
      </c>
      <c r="AU912" t="s">
        <v>268</v>
      </c>
      <c r="AV912" t="s">
        <v>268</v>
      </c>
      <c r="AW912" t="s">
        <v>268</v>
      </c>
      <c r="AX912" t="s">
        <v>268</v>
      </c>
      <c r="AY912" t="s">
        <v>268</v>
      </c>
      <c r="AZ912" t="s">
        <v>268</v>
      </c>
      <c r="BA912" t="s">
        <v>268</v>
      </c>
      <c r="BB912" t="s">
        <v>268</v>
      </c>
      <c r="BC912" t="s">
        <v>268</v>
      </c>
      <c r="BD912" t="s">
        <v>268</v>
      </c>
      <c r="BE912" t="s">
        <v>268</v>
      </c>
      <c r="BF912" t="s">
        <v>268</v>
      </c>
      <c r="BG912" t="s">
        <v>268</v>
      </c>
      <c r="BH912" t="s">
        <v>268</v>
      </c>
      <c r="BI912" t="s">
        <v>268</v>
      </c>
      <c r="BJ912" t="s">
        <v>268</v>
      </c>
      <c r="BK912" t="s">
        <v>268</v>
      </c>
      <c r="BL912" t="s">
        <v>268</v>
      </c>
      <c r="BM912" t="s">
        <v>268</v>
      </c>
      <c r="BN912" t="s">
        <v>268</v>
      </c>
      <c r="BO912" t="s">
        <v>268</v>
      </c>
      <c r="BP912" t="s">
        <v>268</v>
      </c>
      <c r="BQ912" t="s">
        <v>268</v>
      </c>
      <c r="BR912" t="s">
        <v>268</v>
      </c>
      <c r="BS912" t="s">
        <v>268</v>
      </c>
      <c r="BT912" t="s">
        <v>268</v>
      </c>
      <c r="BU912" t="s">
        <v>268</v>
      </c>
      <c r="BV912" t="s">
        <v>268</v>
      </c>
      <c r="BW912" t="s">
        <v>268</v>
      </c>
      <c r="BX912" t="s">
        <v>268</v>
      </c>
      <c r="BY912">
        <v>19.5</v>
      </c>
      <c r="BZ912">
        <v>19.5</v>
      </c>
      <c r="CA912" t="s">
        <v>142</v>
      </c>
      <c r="CB912" s="356">
        <v>123</v>
      </c>
      <c r="CC912" t="s">
        <v>1817</v>
      </c>
      <c r="CD912" t="s">
        <v>268</v>
      </c>
      <c r="CE912" t="s">
        <v>268</v>
      </c>
      <c r="CF912" s="356">
        <v>1</v>
      </c>
      <c r="CG912" t="s">
        <v>268</v>
      </c>
      <c r="CH912" t="s">
        <v>268</v>
      </c>
      <c r="CI912" t="s">
        <v>268</v>
      </c>
      <c r="CJ912" t="s">
        <v>268</v>
      </c>
      <c r="CK912" t="s">
        <v>268</v>
      </c>
      <c r="CL912" t="s">
        <v>268</v>
      </c>
      <c r="CM912" t="s">
        <v>11224</v>
      </c>
      <c r="CN912">
        <v>9.61</v>
      </c>
      <c r="CO912" t="s">
        <v>268</v>
      </c>
      <c r="CP912">
        <v>9.61</v>
      </c>
      <c r="CQ912">
        <v>365</v>
      </c>
      <c r="CR912" t="s">
        <v>878</v>
      </c>
      <c r="CS912" t="s">
        <v>11225</v>
      </c>
      <c r="CT912" t="s">
        <v>11226</v>
      </c>
      <c r="CU912" t="s">
        <v>11227</v>
      </c>
      <c r="CV912" t="s">
        <v>268</v>
      </c>
      <c r="CW912" t="s">
        <v>268</v>
      </c>
      <c r="CX912" t="s">
        <v>268</v>
      </c>
      <c r="CY912" t="s">
        <v>268</v>
      </c>
      <c r="CZ912" t="s">
        <v>268</v>
      </c>
      <c r="DA912" t="s">
        <v>268</v>
      </c>
      <c r="DB912" s="429">
        <f t="shared" si="188"/>
        <v>0</v>
      </c>
      <c r="DC912" s="284">
        <f t="shared" si="189"/>
        <v>0</v>
      </c>
      <c r="DD912" s="284">
        <f t="shared" si="190"/>
        <v>0</v>
      </c>
      <c r="DE912" s="284">
        <f t="shared" si="191"/>
        <v>0</v>
      </c>
      <c r="DF912" s="295">
        <f t="shared" si="192"/>
        <v>19.5</v>
      </c>
      <c r="DG912" s="284">
        <f t="shared" si="193"/>
        <v>1</v>
      </c>
      <c r="DH912" s="284">
        <f t="shared" si="194"/>
        <v>0</v>
      </c>
      <c r="DI912" s="284">
        <f t="shared" si="195"/>
        <v>0</v>
      </c>
      <c r="DJ912" s="284">
        <f t="shared" si="196"/>
        <v>0</v>
      </c>
      <c r="DK912" s="295">
        <f t="shared" si="197"/>
        <v>0</v>
      </c>
      <c r="DL912" s="297">
        <f t="shared" si="198"/>
        <v>1</v>
      </c>
      <c r="DM912" s="430">
        <f>IFERROR(IF(CA912="D",IF(DL912="A dispo.",DF912*VLOOKUP('DATI INPUT'!$F$27,TARIFFE_UD,4,FALSE),DF912*VLOOKUP(DL912,TARIFFE_UD,4,FALSE)),DF912*VLOOKUP(CB912-100,TARIFFE_UND,4,FALSE)),0)</f>
        <v>9.6139183344049268</v>
      </c>
      <c r="DN912" s="430">
        <f>IFERROR(IF(CA912="D",IF(DL912="A dispo.",DK912*VLOOKUP('DATI INPUT'!$F$27,TARIFFE_UD,5,FALSE),DK912*VLOOKUP(DL912,TARIFFE_UD,5,FALSE)),DK912*VLOOKUP(CB912-100,TARIFFE_UND,5,FALSE)),0)</f>
        <v>0</v>
      </c>
      <c r="DO912" s="431">
        <f t="shared" si="199"/>
        <v>3.9183344049273927E-3</v>
      </c>
      <c r="DP912" s="299">
        <f>IFERROR(IF(CA912="D",IF(DL912="A dispo.",DF912*VLOOKUP('DATI INPUT'!$F$27,TARIFFE_UD,2,FALSE),DF912*VLOOKUP(DL912,TARIFFE_UD,2,FALSE)),DF912*VLOOKUP(CB912-100,TARIFFE_UND,2,FALSE)),0)</f>
        <v>12.011247714873452</v>
      </c>
      <c r="DQ912" s="299">
        <f>IFERROR(IF(CA912="D",IF(DL912="A dispo.",DK912*VLOOKUP('DATI INPUT'!$F$27,TARIFFE_UD,3,FALSE),DK912*VLOOKUP(DL912,TARIFFE_UD,3,FALSE)),DK912*VLOOKUP(CB912-100,TARIFFE_UND,3,FALSE)),0)</f>
        <v>0</v>
      </c>
      <c r="DR912" s="299">
        <f t="shared" si="200"/>
        <v>12.011247714873452</v>
      </c>
    </row>
    <row r="913" spans="1:122" x14ac:dyDescent="0.25">
      <c r="A913" t="s">
        <v>7872</v>
      </c>
      <c r="B913" t="s">
        <v>7860</v>
      </c>
      <c r="C913" t="s">
        <v>7873</v>
      </c>
      <c r="D913" t="s">
        <v>7862</v>
      </c>
      <c r="E913" t="s">
        <v>268</v>
      </c>
      <c r="F913" t="s">
        <v>156</v>
      </c>
      <c r="G913" t="s">
        <v>7863</v>
      </c>
      <c r="H913" t="s">
        <v>7864</v>
      </c>
      <c r="I913" t="s">
        <v>7865</v>
      </c>
      <c r="J913" t="s">
        <v>156</v>
      </c>
      <c r="K913" t="s">
        <v>7866</v>
      </c>
      <c r="L913" t="s">
        <v>7867</v>
      </c>
      <c r="M913" t="s">
        <v>7868</v>
      </c>
      <c r="N913" t="s">
        <v>984</v>
      </c>
      <c r="O913" t="s">
        <v>873</v>
      </c>
      <c r="P913" t="s">
        <v>2116</v>
      </c>
      <c r="Q913" t="s">
        <v>280</v>
      </c>
      <c r="R913" t="s">
        <v>268</v>
      </c>
      <c r="S913" t="s">
        <v>268</v>
      </c>
      <c r="T913" t="s">
        <v>268</v>
      </c>
      <c r="U913" t="s">
        <v>268</v>
      </c>
      <c r="V913" t="s">
        <v>268</v>
      </c>
      <c r="W913" t="s">
        <v>7868</v>
      </c>
      <c r="X913" t="s">
        <v>2116</v>
      </c>
      <c r="Y913" t="s">
        <v>280</v>
      </c>
      <c r="Z913" t="s">
        <v>268</v>
      </c>
      <c r="AA913" t="s">
        <v>268</v>
      </c>
      <c r="AB913" t="s">
        <v>268</v>
      </c>
      <c r="AC913" t="s">
        <v>268</v>
      </c>
      <c r="AD913" t="s">
        <v>268</v>
      </c>
      <c r="AE913" t="s">
        <v>287</v>
      </c>
      <c r="AF913" t="s">
        <v>1811</v>
      </c>
      <c r="AG913" t="s">
        <v>875</v>
      </c>
      <c r="AH913" t="s">
        <v>1812</v>
      </c>
      <c r="AI913" t="s">
        <v>7869</v>
      </c>
      <c r="AJ913" t="s">
        <v>268</v>
      </c>
      <c r="AK913" t="s">
        <v>377</v>
      </c>
      <c r="AL913" t="s">
        <v>268</v>
      </c>
      <c r="AM913" t="s">
        <v>405</v>
      </c>
      <c r="AN913" t="s">
        <v>268</v>
      </c>
      <c r="AO913" t="s">
        <v>268</v>
      </c>
      <c r="AP913" t="s">
        <v>268</v>
      </c>
      <c r="AQ913" t="s">
        <v>268</v>
      </c>
      <c r="AR913" t="s">
        <v>268</v>
      </c>
      <c r="AS913" t="s">
        <v>268</v>
      </c>
      <c r="AT913" t="s">
        <v>268</v>
      </c>
      <c r="AU913" t="s">
        <v>268</v>
      </c>
      <c r="AV913" t="s">
        <v>268</v>
      </c>
      <c r="AW913" t="s">
        <v>268</v>
      </c>
      <c r="AX913" t="s">
        <v>268</v>
      </c>
      <c r="AY913" t="s">
        <v>268</v>
      </c>
      <c r="AZ913" t="s">
        <v>268</v>
      </c>
      <c r="BA913" t="s">
        <v>268</v>
      </c>
      <c r="BB913" t="s">
        <v>268</v>
      </c>
      <c r="BC913" t="s">
        <v>268</v>
      </c>
      <c r="BD913" t="s">
        <v>268</v>
      </c>
      <c r="BE913" t="s">
        <v>268</v>
      </c>
      <c r="BF913" t="s">
        <v>268</v>
      </c>
      <c r="BG913" t="s">
        <v>268</v>
      </c>
      <c r="BH913" t="s">
        <v>268</v>
      </c>
      <c r="BI913" t="s">
        <v>268</v>
      </c>
      <c r="BJ913" t="s">
        <v>268</v>
      </c>
      <c r="BK913" t="s">
        <v>268</v>
      </c>
      <c r="BL913" t="s">
        <v>268</v>
      </c>
      <c r="BM913" t="s">
        <v>268</v>
      </c>
      <c r="BN913" t="s">
        <v>268</v>
      </c>
      <c r="BO913" t="s">
        <v>268</v>
      </c>
      <c r="BP913" t="s">
        <v>268</v>
      </c>
      <c r="BQ913" t="s">
        <v>268</v>
      </c>
      <c r="BR913" t="s">
        <v>268</v>
      </c>
      <c r="BS913" t="s">
        <v>268</v>
      </c>
      <c r="BT913" t="s">
        <v>268</v>
      </c>
      <c r="BU913" t="s">
        <v>268</v>
      </c>
      <c r="BV913" t="s">
        <v>268</v>
      </c>
      <c r="BW913" t="s">
        <v>268</v>
      </c>
      <c r="BX913" t="s">
        <v>268</v>
      </c>
      <c r="BY913">
        <v>30</v>
      </c>
      <c r="BZ913">
        <v>30</v>
      </c>
      <c r="CA913" t="s">
        <v>142</v>
      </c>
      <c r="CB913" s="356">
        <v>123</v>
      </c>
      <c r="CC913" t="s">
        <v>1817</v>
      </c>
      <c r="CD913" t="s">
        <v>268</v>
      </c>
      <c r="CE913" t="s">
        <v>268</v>
      </c>
      <c r="CF913" s="356">
        <v>1</v>
      </c>
      <c r="CG913" t="s">
        <v>268</v>
      </c>
      <c r="CH913" t="s">
        <v>268</v>
      </c>
      <c r="CI913" t="s">
        <v>268</v>
      </c>
      <c r="CJ913" t="s">
        <v>268</v>
      </c>
      <c r="CK913" t="s">
        <v>268</v>
      </c>
      <c r="CL913" t="s">
        <v>268</v>
      </c>
      <c r="CM913" t="s">
        <v>11224</v>
      </c>
      <c r="CN913">
        <v>14.79</v>
      </c>
      <c r="CO913" t="s">
        <v>268</v>
      </c>
      <c r="CP913">
        <v>14.79</v>
      </c>
      <c r="CQ913">
        <v>365</v>
      </c>
      <c r="CR913" t="s">
        <v>878</v>
      </c>
      <c r="CS913" t="s">
        <v>11225</v>
      </c>
      <c r="CT913" t="s">
        <v>11226</v>
      </c>
      <c r="CU913" t="s">
        <v>11227</v>
      </c>
      <c r="CV913" t="s">
        <v>268</v>
      </c>
      <c r="CW913" t="s">
        <v>268</v>
      </c>
      <c r="CX913" t="s">
        <v>268</v>
      </c>
      <c r="CY913" t="s">
        <v>268</v>
      </c>
      <c r="CZ913" t="s">
        <v>268</v>
      </c>
      <c r="DA913" t="s">
        <v>268</v>
      </c>
      <c r="DB913" s="429">
        <f t="shared" si="188"/>
        <v>0</v>
      </c>
      <c r="DC913" s="284">
        <f t="shared" si="189"/>
        <v>0</v>
      </c>
      <c r="DD913" s="284">
        <f t="shared" si="190"/>
        <v>0</v>
      </c>
      <c r="DE913" s="284">
        <f t="shared" si="191"/>
        <v>0</v>
      </c>
      <c r="DF913" s="295">
        <f t="shared" si="192"/>
        <v>30</v>
      </c>
      <c r="DG913" s="284">
        <f t="shared" si="193"/>
        <v>1</v>
      </c>
      <c r="DH913" s="284">
        <f t="shared" si="194"/>
        <v>0</v>
      </c>
      <c r="DI913" s="284">
        <f t="shared" si="195"/>
        <v>0</v>
      </c>
      <c r="DJ913" s="284">
        <f t="shared" si="196"/>
        <v>0</v>
      </c>
      <c r="DK913" s="295">
        <f t="shared" si="197"/>
        <v>0</v>
      </c>
      <c r="DL913" s="297">
        <f t="shared" si="198"/>
        <v>1</v>
      </c>
      <c r="DM913" s="430">
        <f>IFERROR(IF(CA913="D",IF(DL913="A dispo.",DF913*VLOOKUP('DATI INPUT'!$F$27,TARIFFE_UD,4,FALSE),DF913*VLOOKUP(DL913,TARIFFE_UD,4,FALSE)),DF913*VLOOKUP(CB913-100,TARIFFE_UND,4,FALSE)),0)</f>
        <v>14.790643591392197</v>
      </c>
      <c r="DN913" s="430">
        <f>IFERROR(IF(CA913="D",IF(DL913="A dispo.",DK913*VLOOKUP('DATI INPUT'!$F$27,TARIFFE_UD,5,FALSE),DK913*VLOOKUP(DL913,TARIFFE_UD,5,FALSE)),DK913*VLOOKUP(CB913-100,TARIFFE_UND,5,FALSE)),0)</f>
        <v>0</v>
      </c>
      <c r="DO913" s="431">
        <f t="shared" si="199"/>
        <v>6.4359139219760664E-4</v>
      </c>
      <c r="DP913" s="299">
        <f>IFERROR(IF(CA913="D",IF(DL913="A dispo.",DF913*VLOOKUP('DATI INPUT'!$F$27,TARIFFE_UD,2,FALSE),DF913*VLOOKUP(DL913,TARIFFE_UD,2,FALSE)),DF913*VLOOKUP(CB913-100,TARIFFE_UND,2,FALSE)),0)</f>
        <v>18.478842638266848</v>
      </c>
      <c r="DQ913" s="299">
        <f>IFERROR(IF(CA913="D",IF(DL913="A dispo.",DK913*VLOOKUP('DATI INPUT'!$F$27,TARIFFE_UD,3,FALSE),DK913*VLOOKUP(DL913,TARIFFE_UD,3,FALSE)),DK913*VLOOKUP(CB913-100,TARIFFE_UND,3,FALSE)),0)</f>
        <v>0</v>
      </c>
      <c r="DR913" s="299">
        <f t="shared" si="200"/>
        <v>18.478842638266848</v>
      </c>
    </row>
    <row r="914" spans="1:122" x14ac:dyDescent="0.25">
      <c r="A914" t="s">
        <v>7874</v>
      </c>
      <c r="B914" t="s">
        <v>7860</v>
      </c>
      <c r="C914" t="s">
        <v>7875</v>
      </c>
      <c r="D914" t="s">
        <v>7862</v>
      </c>
      <c r="E914" t="s">
        <v>268</v>
      </c>
      <c r="F914" t="s">
        <v>156</v>
      </c>
      <c r="G914" t="s">
        <v>7863</v>
      </c>
      <c r="H914" t="s">
        <v>7864</v>
      </c>
      <c r="I914" t="s">
        <v>7865</v>
      </c>
      <c r="J914" t="s">
        <v>156</v>
      </c>
      <c r="K914" t="s">
        <v>7866</v>
      </c>
      <c r="L914" t="s">
        <v>7867</v>
      </c>
      <c r="M914" t="s">
        <v>7868</v>
      </c>
      <c r="N914" t="s">
        <v>984</v>
      </c>
      <c r="O914" t="s">
        <v>873</v>
      </c>
      <c r="P914" t="s">
        <v>2116</v>
      </c>
      <c r="Q914" t="s">
        <v>280</v>
      </c>
      <c r="R914" t="s">
        <v>268</v>
      </c>
      <c r="S914" t="s">
        <v>268</v>
      </c>
      <c r="T914" t="s">
        <v>268</v>
      </c>
      <c r="U914" t="s">
        <v>268</v>
      </c>
      <c r="V914" t="s">
        <v>268</v>
      </c>
      <c r="W914" t="s">
        <v>7868</v>
      </c>
      <c r="X914" t="s">
        <v>2116</v>
      </c>
      <c r="Y914" t="s">
        <v>280</v>
      </c>
      <c r="Z914" t="s">
        <v>268</v>
      </c>
      <c r="AA914" t="s">
        <v>268</v>
      </c>
      <c r="AB914" t="s">
        <v>268</v>
      </c>
      <c r="AC914" t="s">
        <v>268</v>
      </c>
      <c r="AD914" t="s">
        <v>268</v>
      </c>
      <c r="AE914" t="s">
        <v>287</v>
      </c>
      <c r="AF914" t="s">
        <v>1811</v>
      </c>
      <c r="AG914" t="s">
        <v>875</v>
      </c>
      <c r="AH914" t="s">
        <v>1812</v>
      </c>
      <c r="AI914" t="s">
        <v>7869</v>
      </c>
      <c r="AJ914" t="s">
        <v>268</v>
      </c>
      <c r="AK914" t="s">
        <v>377</v>
      </c>
      <c r="AL914" t="s">
        <v>268</v>
      </c>
      <c r="AM914" t="s">
        <v>405</v>
      </c>
      <c r="AN914" t="s">
        <v>268</v>
      </c>
      <c r="AO914" t="s">
        <v>268</v>
      </c>
      <c r="AP914" t="s">
        <v>268</v>
      </c>
      <c r="AQ914" t="s">
        <v>268</v>
      </c>
      <c r="AR914" t="s">
        <v>268</v>
      </c>
      <c r="AS914" t="s">
        <v>268</v>
      </c>
      <c r="AT914" t="s">
        <v>268</v>
      </c>
      <c r="AU914" t="s">
        <v>268</v>
      </c>
      <c r="AV914" t="s">
        <v>268</v>
      </c>
      <c r="AW914" t="s">
        <v>268</v>
      </c>
      <c r="AX914" t="s">
        <v>268</v>
      </c>
      <c r="AY914" t="s">
        <v>268</v>
      </c>
      <c r="AZ914" t="s">
        <v>268</v>
      </c>
      <c r="BA914" t="s">
        <v>268</v>
      </c>
      <c r="BB914" t="s">
        <v>268</v>
      </c>
      <c r="BC914" t="s">
        <v>268</v>
      </c>
      <c r="BD914" t="s">
        <v>268</v>
      </c>
      <c r="BE914" t="s">
        <v>268</v>
      </c>
      <c r="BF914" t="s">
        <v>268</v>
      </c>
      <c r="BG914" t="s">
        <v>268</v>
      </c>
      <c r="BH914" t="s">
        <v>268</v>
      </c>
      <c r="BI914" t="s">
        <v>268</v>
      </c>
      <c r="BJ914" t="s">
        <v>268</v>
      </c>
      <c r="BK914" t="s">
        <v>268</v>
      </c>
      <c r="BL914" t="s">
        <v>268</v>
      </c>
      <c r="BM914" t="s">
        <v>268</v>
      </c>
      <c r="BN914" t="s">
        <v>268</v>
      </c>
      <c r="BO914" t="s">
        <v>268</v>
      </c>
      <c r="BP914" t="s">
        <v>268</v>
      </c>
      <c r="BQ914" t="s">
        <v>268</v>
      </c>
      <c r="BR914" t="s">
        <v>268</v>
      </c>
      <c r="BS914" t="s">
        <v>268</v>
      </c>
      <c r="BT914" t="s">
        <v>268</v>
      </c>
      <c r="BU914" t="s">
        <v>268</v>
      </c>
      <c r="BV914" t="s">
        <v>268</v>
      </c>
      <c r="BW914" t="s">
        <v>268</v>
      </c>
      <c r="BX914" t="s">
        <v>268</v>
      </c>
      <c r="BY914">
        <v>28.5</v>
      </c>
      <c r="BZ914">
        <v>28.5</v>
      </c>
      <c r="CA914" t="s">
        <v>142</v>
      </c>
      <c r="CB914" s="356">
        <v>123</v>
      </c>
      <c r="CC914" t="s">
        <v>1817</v>
      </c>
      <c r="CD914" t="s">
        <v>268</v>
      </c>
      <c r="CE914" t="s">
        <v>268</v>
      </c>
      <c r="CF914" s="356">
        <v>1</v>
      </c>
      <c r="CG914" t="s">
        <v>268</v>
      </c>
      <c r="CH914" t="s">
        <v>268</v>
      </c>
      <c r="CI914" t="s">
        <v>268</v>
      </c>
      <c r="CJ914" t="s">
        <v>268</v>
      </c>
      <c r="CK914" t="s">
        <v>268</v>
      </c>
      <c r="CL914" t="s">
        <v>268</v>
      </c>
      <c r="CM914" t="s">
        <v>11224</v>
      </c>
      <c r="CN914">
        <v>14.05</v>
      </c>
      <c r="CO914" t="s">
        <v>268</v>
      </c>
      <c r="CP914">
        <v>14.05</v>
      </c>
      <c r="CQ914">
        <v>365</v>
      </c>
      <c r="CR914" t="s">
        <v>878</v>
      </c>
      <c r="CS914" t="s">
        <v>11225</v>
      </c>
      <c r="CT914" t="s">
        <v>11226</v>
      </c>
      <c r="CU914" t="s">
        <v>11227</v>
      </c>
      <c r="CV914" t="s">
        <v>268</v>
      </c>
      <c r="CW914" t="s">
        <v>268</v>
      </c>
      <c r="CX914" t="s">
        <v>268</v>
      </c>
      <c r="CY914" t="s">
        <v>268</v>
      </c>
      <c r="CZ914" t="s">
        <v>268</v>
      </c>
      <c r="DA914" t="s">
        <v>268</v>
      </c>
      <c r="DB914" s="429">
        <f t="shared" si="188"/>
        <v>0</v>
      </c>
      <c r="DC914" s="284">
        <f t="shared" si="189"/>
        <v>0</v>
      </c>
      <c r="DD914" s="284">
        <f t="shared" si="190"/>
        <v>0</v>
      </c>
      <c r="DE914" s="284">
        <f t="shared" si="191"/>
        <v>0</v>
      </c>
      <c r="DF914" s="295">
        <f t="shared" si="192"/>
        <v>28.5</v>
      </c>
      <c r="DG914" s="284">
        <f t="shared" si="193"/>
        <v>1</v>
      </c>
      <c r="DH914" s="284">
        <f t="shared" si="194"/>
        <v>0</v>
      </c>
      <c r="DI914" s="284">
        <f t="shared" si="195"/>
        <v>0</v>
      </c>
      <c r="DJ914" s="284">
        <f t="shared" si="196"/>
        <v>0</v>
      </c>
      <c r="DK914" s="295">
        <f t="shared" si="197"/>
        <v>0</v>
      </c>
      <c r="DL914" s="297">
        <f t="shared" si="198"/>
        <v>1</v>
      </c>
      <c r="DM914" s="430">
        <f>IFERROR(IF(CA914="D",IF(DL914="A dispo.",DF914*VLOOKUP('DATI INPUT'!$F$27,TARIFFE_UD,4,FALSE),DF914*VLOOKUP(DL914,TARIFFE_UD,4,FALSE)),DF914*VLOOKUP(CB914-100,TARIFFE_UND,4,FALSE)),0)</f>
        <v>14.051111411822587</v>
      </c>
      <c r="DN914" s="430">
        <f>IFERROR(IF(CA914="D",IF(DL914="A dispo.",DK914*VLOOKUP('DATI INPUT'!$F$27,TARIFFE_UD,5,FALSE),DK914*VLOOKUP(DL914,TARIFFE_UD,5,FALSE)),DK914*VLOOKUP(CB914-100,TARIFFE_UND,5,FALSE)),0)</f>
        <v>0</v>
      </c>
      <c r="DO914" s="431">
        <f t="shared" si="199"/>
        <v>1.111411822586561E-3</v>
      </c>
      <c r="DP914" s="299">
        <f>IFERROR(IF(CA914="D",IF(DL914="A dispo.",DF914*VLOOKUP('DATI INPUT'!$F$27,TARIFFE_UD,2,FALSE),DF914*VLOOKUP(DL914,TARIFFE_UD,2,FALSE)),DF914*VLOOKUP(CB914-100,TARIFFE_UND,2,FALSE)),0)</f>
        <v>17.554900506353508</v>
      </c>
      <c r="DQ914" s="299">
        <f>IFERROR(IF(CA914="D",IF(DL914="A dispo.",DK914*VLOOKUP('DATI INPUT'!$F$27,TARIFFE_UD,3,FALSE),DK914*VLOOKUP(DL914,TARIFFE_UD,3,FALSE)),DK914*VLOOKUP(CB914-100,TARIFFE_UND,3,FALSE)),0)</f>
        <v>0</v>
      </c>
      <c r="DR914" s="299">
        <f t="shared" si="200"/>
        <v>17.554900506353508</v>
      </c>
    </row>
    <row r="915" spans="1:122" x14ac:dyDescent="0.25">
      <c r="A915" t="s">
        <v>7876</v>
      </c>
      <c r="B915" t="s">
        <v>1667</v>
      </c>
      <c r="C915" t="s">
        <v>7877</v>
      </c>
      <c r="D915" t="s">
        <v>7878</v>
      </c>
      <c r="E915" t="s">
        <v>268</v>
      </c>
      <c r="F915" t="s">
        <v>156</v>
      </c>
      <c r="G915" t="s">
        <v>7879</v>
      </c>
      <c r="H915" t="s">
        <v>4184</v>
      </c>
      <c r="I915" t="s">
        <v>7880</v>
      </c>
      <c r="J915" t="s">
        <v>156</v>
      </c>
      <c r="K915" t="s">
        <v>7881</v>
      </c>
      <c r="L915" t="s">
        <v>960</v>
      </c>
      <c r="M915" t="s">
        <v>7882</v>
      </c>
      <c r="N915" t="s">
        <v>984</v>
      </c>
      <c r="O915" t="s">
        <v>873</v>
      </c>
      <c r="P915" t="s">
        <v>887</v>
      </c>
      <c r="Q915" t="s">
        <v>277</v>
      </c>
      <c r="R915" t="s">
        <v>268</v>
      </c>
      <c r="S915" t="s">
        <v>268</v>
      </c>
      <c r="T915" t="s">
        <v>268</v>
      </c>
      <c r="U915" t="s">
        <v>268</v>
      </c>
      <c r="V915" t="s">
        <v>268</v>
      </c>
      <c r="W915" t="s">
        <v>7882</v>
      </c>
      <c r="X915" t="s">
        <v>887</v>
      </c>
      <c r="Y915" t="s">
        <v>277</v>
      </c>
      <c r="Z915" t="s">
        <v>268</v>
      </c>
      <c r="AA915" t="s">
        <v>268</v>
      </c>
      <c r="AB915" t="s">
        <v>268</v>
      </c>
      <c r="AC915" t="s">
        <v>268</v>
      </c>
      <c r="AD915" t="s">
        <v>268</v>
      </c>
      <c r="AE915" t="s">
        <v>287</v>
      </c>
      <c r="AF915" t="s">
        <v>1811</v>
      </c>
      <c r="AG915" t="s">
        <v>875</v>
      </c>
      <c r="AH915" t="s">
        <v>1848</v>
      </c>
      <c r="AI915" t="s">
        <v>807</v>
      </c>
      <c r="AJ915" t="s">
        <v>268</v>
      </c>
      <c r="AK915" t="s">
        <v>268</v>
      </c>
      <c r="AL915" t="s">
        <v>268</v>
      </c>
      <c r="AM915" t="s">
        <v>288</v>
      </c>
      <c r="AN915" t="s">
        <v>268</v>
      </c>
      <c r="AO915" t="s">
        <v>268</v>
      </c>
      <c r="AP915" t="s">
        <v>268</v>
      </c>
      <c r="AQ915" t="s">
        <v>268</v>
      </c>
      <c r="AR915" t="s">
        <v>268</v>
      </c>
      <c r="AS915" t="s">
        <v>268</v>
      </c>
      <c r="AT915" t="s">
        <v>268</v>
      </c>
      <c r="AU915" t="s">
        <v>268</v>
      </c>
      <c r="AV915" t="s">
        <v>268</v>
      </c>
      <c r="AW915" t="s">
        <v>268</v>
      </c>
      <c r="AX915" t="s">
        <v>268</v>
      </c>
      <c r="AY915" t="s">
        <v>268</v>
      </c>
      <c r="AZ915" t="s">
        <v>268</v>
      </c>
      <c r="BA915" t="s">
        <v>268</v>
      </c>
      <c r="BB915" t="s">
        <v>268</v>
      </c>
      <c r="BC915" t="s">
        <v>268</v>
      </c>
      <c r="BD915" t="s">
        <v>268</v>
      </c>
      <c r="BE915" t="s">
        <v>268</v>
      </c>
      <c r="BF915" t="s">
        <v>268</v>
      </c>
      <c r="BG915" t="s">
        <v>268</v>
      </c>
      <c r="BH915" t="s">
        <v>268</v>
      </c>
      <c r="BI915" t="s">
        <v>268</v>
      </c>
      <c r="BJ915" t="s">
        <v>268</v>
      </c>
      <c r="BK915" t="s">
        <v>268</v>
      </c>
      <c r="BL915" t="s">
        <v>268</v>
      </c>
      <c r="BM915" t="s">
        <v>268</v>
      </c>
      <c r="BN915" t="s">
        <v>268</v>
      </c>
      <c r="BO915" t="s">
        <v>268</v>
      </c>
      <c r="BP915" t="s">
        <v>268</v>
      </c>
      <c r="BQ915" t="s">
        <v>268</v>
      </c>
      <c r="BR915" t="s">
        <v>268</v>
      </c>
      <c r="BS915" t="s">
        <v>268</v>
      </c>
      <c r="BT915" t="s">
        <v>268</v>
      </c>
      <c r="BU915" t="s">
        <v>268</v>
      </c>
      <c r="BV915" t="s">
        <v>268</v>
      </c>
      <c r="BW915" t="s">
        <v>268</v>
      </c>
      <c r="BX915" t="s">
        <v>268</v>
      </c>
      <c r="BY915">
        <v>73.239999999999995</v>
      </c>
      <c r="BZ915">
        <v>73.239999999999995</v>
      </c>
      <c r="CA915" t="s">
        <v>142</v>
      </c>
      <c r="CB915" s="356">
        <v>122</v>
      </c>
      <c r="CC915" t="s">
        <v>876</v>
      </c>
      <c r="CD915" t="s">
        <v>268</v>
      </c>
      <c r="CE915" t="s">
        <v>268</v>
      </c>
      <c r="CF915" s="356">
        <v>1</v>
      </c>
      <c r="CG915" t="s">
        <v>268</v>
      </c>
      <c r="CH915" t="s">
        <v>268</v>
      </c>
      <c r="CI915" t="s">
        <v>268</v>
      </c>
      <c r="CJ915" t="s">
        <v>268</v>
      </c>
      <c r="CK915" t="s">
        <v>268</v>
      </c>
      <c r="CL915" t="s">
        <v>268</v>
      </c>
      <c r="CM915" t="s">
        <v>11224</v>
      </c>
      <c r="CN915">
        <v>53.04</v>
      </c>
      <c r="CO915" t="s">
        <v>268</v>
      </c>
      <c r="CP915">
        <v>53.04</v>
      </c>
      <c r="CQ915">
        <v>365</v>
      </c>
      <c r="CR915" t="s">
        <v>878</v>
      </c>
      <c r="CS915" t="s">
        <v>11225</v>
      </c>
      <c r="CT915" t="s">
        <v>11226</v>
      </c>
      <c r="CU915" t="s">
        <v>11227</v>
      </c>
      <c r="CV915" t="s">
        <v>268</v>
      </c>
      <c r="CW915" t="s">
        <v>268</v>
      </c>
      <c r="CX915" t="s">
        <v>268</v>
      </c>
      <c r="CY915" t="s">
        <v>268</v>
      </c>
      <c r="CZ915" t="s">
        <v>268</v>
      </c>
      <c r="DA915" t="s">
        <v>268</v>
      </c>
      <c r="DB915" s="429">
        <f t="shared" si="188"/>
        <v>0</v>
      </c>
      <c r="DC915" s="284">
        <f t="shared" si="189"/>
        <v>0</v>
      </c>
      <c r="DD915" s="284">
        <f t="shared" si="190"/>
        <v>0</v>
      </c>
      <c r="DE915" s="284">
        <f t="shared" si="191"/>
        <v>0</v>
      </c>
      <c r="DF915" s="295">
        <f t="shared" si="192"/>
        <v>73.239999999999995</v>
      </c>
      <c r="DG915" s="284">
        <f t="shared" si="193"/>
        <v>0</v>
      </c>
      <c r="DH915" s="284">
        <f t="shared" si="194"/>
        <v>0</v>
      </c>
      <c r="DI915" s="284">
        <f t="shared" si="195"/>
        <v>0</v>
      </c>
      <c r="DJ915" s="284">
        <f t="shared" si="196"/>
        <v>0</v>
      </c>
      <c r="DK915" s="295">
        <f t="shared" si="197"/>
        <v>1</v>
      </c>
      <c r="DL915" s="297">
        <f t="shared" si="198"/>
        <v>1</v>
      </c>
      <c r="DM915" s="430">
        <f>IFERROR(IF(CA915="D",IF(DL915="A dispo.",DF915*VLOOKUP('DATI INPUT'!$F$27,TARIFFE_UD,4,FALSE),DF915*VLOOKUP(DL915,TARIFFE_UD,4,FALSE)),DF915*VLOOKUP(CB915-100,TARIFFE_UND,4,FALSE)),0)</f>
        <v>36.10889122111881</v>
      </c>
      <c r="DN915" s="430">
        <f>IFERROR(IF(CA915="D",IF(DL915="A dispo.",DK915*VLOOKUP('DATI INPUT'!$F$27,TARIFFE_UD,5,FALSE),DK915*VLOOKUP(DL915,TARIFFE_UD,5,FALSE)),DK915*VLOOKUP(CB915-100,TARIFFE_UND,5,FALSE)),0)</f>
        <v>16.930848468833439</v>
      </c>
      <c r="DO915" s="431">
        <f t="shared" si="199"/>
        <v>-2.603100477500675E-4</v>
      </c>
      <c r="DP915" s="299">
        <f>IFERROR(IF(CA915="D",IF(DL915="A dispo.",DF915*VLOOKUP('DATI INPUT'!$F$27,TARIFFE_UD,2,FALSE),DF915*VLOOKUP(DL915,TARIFFE_UD,2,FALSE)),DF915*VLOOKUP(CB915-100,TARIFFE_UND,2,FALSE)),0)</f>
        <v>45.113014494222128</v>
      </c>
      <c r="DQ915" s="299">
        <f>IFERROR(IF(CA915="D",IF(DL915="A dispo.",DK915*VLOOKUP('DATI INPUT'!$F$27,TARIFFE_UD,3,FALSE),DK915*VLOOKUP(DL915,TARIFFE_UD,3,FALSE)),DK915*VLOOKUP(CB915-100,TARIFFE_UND,3,FALSE)),0)</f>
        <v>15.164853048114928</v>
      </c>
      <c r="DR915" s="299">
        <f t="shared" si="200"/>
        <v>60.277867542337056</v>
      </c>
    </row>
    <row r="916" spans="1:122" x14ac:dyDescent="0.25">
      <c r="A916" t="s">
        <v>7886</v>
      </c>
      <c r="B916" t="s">
        <v>1667</v>
      </c>
      <c r="C916" t="s">
        <v>7887</v>
      </c>
      <c r="D916" t="s">
        <v>7878</v>
      </c>
      <c r="E916" t="s">
        <v>268</v>
      </c>
      <c r="F916" t="s">
        <v>156</v>
      </c>
      <c r="G916" t="s">
        <v>7879</v>
      </c>
      <c r="H916" t="s">
        <v>4184</v>
      </c>
      <c r="I916" t="s">
        <v>7880</v>
      </c>
      <c r="J916" t="s">
        <v>156</v>
      </c>
      <c r="K916" t="s">
        <v>7881</v>
      </c>
      <c r="L916" t="s">
        <v>960</v>
      </c>
      <c r="M916" t="s">
        <v>7882</v>
      </c>
      <c r="N916" t="s">
        <v>984</v>
      </c>
      <c r="O916" t="s">
        <v>873</v>
      </c>
      <c r="P916" t="s">
        <v>887</v>
      </c>
      <c r="Q916" t="s">
        <v>277</v>
      </c>
      <c r="R916" t="s">
        <v>268</v>
      </c>
      <c r="S916" t="s">
        <v>268</v>
      </c>
      <c r="T916" t="s">
        <v>268</v>
      </c>
      <c r="U916" t="s">
        <v>268</v>
      </c>
      <c r="V916" t="s">
        <v>268</v>
      </c>
      <c r="W916" t="s">
        <v>7882</v>
      </c>
      <c r="X916" t="s">
        <v>887</v>
      </c>
      <c r="Y916" t="s">
        <v>277</v>
      </c>
      <c r="Z916" t="s">
        <v>268</v>
      </c>
      <c r="AA916" t="s">
        <v>268</v>
      </c>
      <c r="AB916" t="s">
        <v>268</v>
      </c>
      <c r="AC916" t="s">
        <v>268</v>
      </c>
      <c r="AD916" t="s">
        <v>268</v>
      </c>
      <c r="AE916" t="s">
        <v>287</v>
      </c>
      <c r="AF916" t="s">
        <v>1811</v>
      </c>
      <c r="AG916" t="s">
        <v>875</v>
      </c>
      <c r="AH916" t="s">
        <v>1848</v>
      </c>
      <c r="AI916" t="s">
        <v>807</v>
      </c>
      <c r="AJ916" t="s">
        <v>268</v>
      </c>
      <c r="AK916" t="s">
        <v>268</v>
      </c>
      <c r="AL916" t="s">
        <v>268</v>
      </c>
      <c r="AM916" t="s">
        <v>288</v>
      </c>
      <c r="AN916" t="s">
        <v>268</v>
      </c>
      <c r="AO916" t="s">
        <v>268</v>
      </c>
      <c r="AP916" t="s">
        <v>268</v>
      </c>
      <c r="AQ916" t="s">
        <v>268</v>
      </c>
      <c r="AR916" t="s">
        <v>268</v>
      </c>
      <c r="AS916" t="s">
        <v>268</v>
      </c>
      <c r="AT916" t="s">
        <v>268</v>
      </c>
      <c r="AU916" t="s">
        <v>268</v>
      </c>
      <c r="AV916" t="s">
        <v>268</v>
      </c>
      <c r="AW916" t="s">
        <v>268</v>
      </c>
      <c r="AX916" t="s">
        <v>268</v>
      </c>
      <c r="AY916" t="s">
        <v>268</v>
      </c>
      <c r="AZ916" t="s">
        <v>268</v>
      </c>
      <c r="BA916" t="s">
        <v>268</v>
      </c>
      <c r="BB916" t="s">
        <v>268</v>
      </c>
      <c r="BC916" t="s">
        <v>268</v>
      </c>
      <c r="BD916" t="s">
        <v>268</v>
      </c>
      <c r="BE916" t="s">
        <v>268</v>
      </c>
      <c r="BF916" t="s">
        <v>268</v>
      </c>
      <c r="BG916" t="s">
        <v>268</v>
      </c>
      <c r="BH916" t="s">
        <v>268</v>
      </c>
      <c r="BI916" t="s">
        <v>268</v>
      </c>
      <c r="BJ916" t="s">
        <v>268</v>
      </c>
      <c r="BK916" t="s">
        <v>268</v>
      </c>
      <c r="BL916" t="s">
        <v>268</v>
      </c>
      <c r="BM916" t="s">
        <v>268</v>
      </c>
      <c r="BN916" t="s">
        <v>268</v>
      </c>
      <c r="BO916" t="s">
        <v>268</v>
      </c>
      <c r="BP916" t="s">
        <v>268</v>
      </c>
      <c r="BQ916" t="s">
        <v>268</v>
      </c>
      <c r="BR916" t="s">
        <v>268</v>
      </c>
      <c r="BS916" t="s">
        <v>268</v>
      </c>
      <c r="BT916" t="s">
        <v>268</v>
      </c>
      <c r="BU916" t="s">
        <v>268</v>
      </c>
      <c r="BV916" t="s">
        <v>268</v>
      </c>
      <c r="BW916" t="s">
        <v>268</v>
      </c>
      <c r="BX916" t="s">
        <v>268</v>
      </c>
      <c r="BY916">
        <v>24</v>
      </c>
      <c r="BZ916">
        <v>24</v>
      </c>
      <c r="CA916" t="s">
        <v>142</v>
      </c>
      <c r="CB916" s="356">
        <v>123</v>
      </c>
      <c r="CC916" t="s">
        <v>1817</v>
      </c>
      <c r="CD916" t="s">
        <v>268</v>
      </c>
      <c r="CE916" t="s">
        <v>268</v>
      </c>
      <c r="CF916" s="356">
        <v>1</v>
      </c>
      <c r="CG916" t="s">
        <v>268</v>
      </c>
      <c r="CH916" t="s">
        <v>268</v>
      </c>
      <c r="CI916" t="s">
        <v>268</v>
      </c>
      <c r="CJ916" t="s">
        <v>268</v>
      </c>
      <c r="CK916" t="s">
        <v>268</v>
      </c>
      <c r="CL916" t="s">
        <v>268</v>
      </c>
      <c r="CM916" t="s">
        <v>11224</v>
      </c>
      <c r="CN916">
        <v>11.83</v>
      </c>
      <c r="CO916" t="s">
        <v>268</v>
      </c>
      <c r="CP916">
        <v>11.83</v>
      </c>
      <c r="CQ916">
        <v>365</v>
      </c>
      <c r="CR916" t="s">
        <v>878</v>
      </c>
      <c r="CS916" t="s">
        <v>11225</v>
      </c>
      <c r="CT916" t="s">
        <v>11226</v>
      </c>
      <c r="CU916" t="s">
        <v>11227</v>
      </c>
      <c r="CV916" t="s">
        <v>268</v>
      </c>
      <c r="CW916" t="s">
        <v>268</v>
      </c>
      <c r="CX916" t="s">
        <v>268</v>
      </c>
      <c r="CY916" t="s">
        <v>268</v>
      </c>
      <c r="CZ916" t="s">
        <v>268</v>
      </c>
      <c r="DA916" t="s">
        <v>268</v>
      </c>
      <c r="DB916" s="429">
        <f t="shared" si="188"/>
        <v>0</v>
      </c>
      <c r="DC916" s="284">
        <f t="shared" si="189"/>
        <v>0</v>
      </c>
      <c r="DD916" s="284">
        <f t="shared" si="190"/>
        <v>0</v>
      </c>
      <c r="DE916" s="284">
        <f t="shared" si="191"/>
        <v>0</v>
      </c>
      <c r="DF916" s="295">
        <f t="shared" si="192"/>
        <v>23.999999999999996</v>
      </c>
      <c r="DG916" s="284">
        <f t="shared" si="193"/>
        <v>1</v>
      </c>
      <c r="DH916" s="284">
        <f t="shared" si="194"/>
        <v>0</v>
      </c>
      <c r="DI916" s="284">
        <f t="shared" si="195"/>
        <v>0</v>
      </c>
      <c r="DJ916" s="284">
        <f t="shared" si="196"/>
        <v>0</v>
      </c>
      <c r="DK916" s="295">
        <f t="shared" si="197"/>
        <v>0</v>
      </c>
      <c r="DL916" s="297">
        <f t="shared" si="198"/>
        <v>1</v>
      </c>
      <c r="DM916" s="430">
        <f>IFERROR(IF(CA916="D",IF(DL916="A dispo.",DF916*VLOOKUP('DATI INPUT'!$F$27,TARIFFE_UD,4,FALSE),DF916*VLOOKUP(DL916,TARIFFE_UD,4,FALSE)),DF916*VLOOKUP(CB916-100,TARIFFE_UND,4,FALSE)),0)</f>
        <v>11.832514873113755</v>
      </c>
      <c r="DN916" s="430">
        <f>IFERROR(IF(CA916="D",IF(DL916="A dispo.",DK916*VLOOKUP('DATI INPUT'!$F$27,TARIFFE_UD,5,FALSE),DK916*VLOOKUP(DL916,TARIFFE_UD,5,FALSE)),DK916*VLOOKUP(CB916-100,TARIFFE_UND,5,FALSE)),0)</f>
        <v>0</v>
      </c>
      <c r="DO916" s="431">
        <f t="shared" si="199"/>
        <v>2.5148731137552005E-3</v>
      </c>
      <c r="DP916" s="299">
        <f>IFERROR(IF(CA916="D",IF(DL916="A dispo.",DF916*VLOOKUP('DATI INPUT'!$F$27,TARIFFE_UD,2,FALSE),DF916*VLOOKUP(DL916,TARIFFE_UD,2,FALSE)),DF916*VLOOKUP(CB916-100,TARIFFE_UND,2,FALSE)),0)</f>
        <v>14.783074110613477</v>
      </c>
      <c r="DQ916" s="299">
        <f>IFERROR(IF(CA916="D",IF(DL916="A dispo.",DK916*VLOOKUP('DATI INPUT'!$F$27,TARIFFE_UD,3,FALSE),DK916*VLOOKUP(DL916,TARIFFE_UD,3,FALSE)),DK916*VLOOKUP(CB916-100,TARIFFE_UND,3,FALSE)),0)</f>
        <v>0</v>
      </c>
      <c r="DR916" s="299">
        <f t="shared" si="200"/>
        <v>14.783074110613477</v>
      </c>
    </row>
    <row r="917" spans="1:122" x14ac:dyDescent="0.25">
      <c r="A917" t="s">
        <v>7888</v>
      </c>
      <c r="B917" t="s">
        <v>459</v>
      </c>
      <c r="C917" t="s">
        <v>844</v>
      </c>
      <c r="D917" t="s">
        <v>7889</v>
      </c>
      <c r="E917" t="s">
        <v>268</v>
      </c>
      <c r="F917" t="s">
        <v>156</v>
      </c>
      <c r="G917" t="s">
        <v>7890</v>
      </c>
      <c r="H917" t="s">
        <v>849</v>
      </c>
      <c r="I917" t="s">
        <v>7891</v>
      </c>
      <c r="J917" t="s">
        <v>156</v>
      </c>
      <c r="K917" t="s">
        <v>7892</v>
      </c>
      <c r="L917" t="s">
        <v>960</v>
      </c>
      <c r="M917" t="s">
        <v>7893</v>
      </c>
      <c r="N917" t="s">
        <v>984</v>
      </c>
      <c r="O917" t="s">
        <v>873</v>
      </c>
      <c r="P917" t="s">
        <v>2699</v>
      </c>
      <c r="Q917" t="s">
        <v>271</v>
      </c>
      <c r="R917" t="s">
        <v>268</v>
      </c>
      <c r="S917" t="s">
        <v>268</v>
      </c>
      <c r="T917" t="s">
        <v>268</v>
      </c>
      <c r="U917" t="s">
        <v>268</v>
      </c>
      <c r="V917" t="s">
        <v>268</v>
      </c>
      <c r="W917" t="s">
        <v>7893</v>
      </c>
      <c r="X917" t="s">
        <v>2699</v>
      </c>
      <c r="Y917" t="s">
        <v>271</v>
      </c>
      <c r="Z917" t="s">
        <v>268</v>
      </c>
      <c r="AA917" t="s">
        <v>268</v>
      </c>
      <c r="AB917" t="s">
        <v>268</v>
      </c>
      <c r="AC917" t="s">
        <v>268</v>
      </c>
      <c r="AD917" t="s">
        <v>268</v>
      </c>
      <c r="AE917" t="s">
        <v>287</v>
      </c>
      <c r="AF917" t="s">
        <v>1811</v>
      </c>
      <c r="AG917" t="s">
        <v>875</v>
      </c>
      <c r="AH917" t="s">
        <v>1831</v>
      </c>
      <c r="AI917" t="s">
        <v>7894</v>
      </c>
      <c r="AJ917" t="s">
        <v>268</v>
      </c>
      <c r="AK917" t="s">
        <v>366</v>
      </c>
      <c r="AL917" t="s">
        <v>268</v>
      </c>
      <c r="AM917" t="s">
        <v>268</v>
      </c>
      <c r="AN917" t="s">
        <v>268</v>
      </c>
      <c r="AO917" t="s">
        <v>268</v>
      </c>
      <c r="AP917" t="s">
        <v>268</v>
      </c>
      <c r="AQ917" t="s">
        <v>268</v>
      </c>
      <c r="AR917" t="s">
        <v>268</v>
      </c>
      <c r="AS917" t="s">
        <v>268</v>
      </c>
      <c r="AT917" t="s">
        <v>268</v>
      </c>
      <c r="AU917" t="s">
        <v>268</v>
      </c>
      <c r="AV917" t="s">
        <v>268</v>
      </c>
      <c r="AW917" t="s">
        <v>268</v>
      </c>
      <c r="AX917" t="s">
        <v>268</v>
      </c>
      <c r="AY917" t="s">
        <v>268</v>
      </c>
      <c r="AZ917" t="s">
        <v>268</v>
      </c>
      <c r="BA917" t="s">
        <v>268</v>
      </c>
      <c r="BB917" t="s">
        <v>268</v>
      </c>
      <c r="BC917" t="s">
        <v>268</v>
      </c>
      <c r="BD917" t="s">
        <v>268</v>
      </c>
      <c r="BE917" t="s">
        <v>268</v>
      </c>
      <c r="BF917" t="s">
        <v>268</v>
      </c>
      <c r="BG917" t="s">
        <v>268</v>
      </c>
      <c r="BH917" t="s">
        <v>268</v>
      </c>
      <c r="BI917" t="s">
        <v>268</v>
      </c>
      <c r="BJ917" t="s">
        <v>268</v>
      </c>
      <c r="BK917" t="s">
        <v>268</v>
      </c>
      <c r="BL917" t="s">
        <v>268</v>
      </c>
      <c r="BM917" t="s">
        <v>268</v>
      </c>
      <c r="BN917" t="s">
        <v>268</v>
      </c>
      <c r="BO917" t="s">
        <v>268</v>
      </c>
      <c r="BP917" t="s">
        <v>268</v>
      </c>
      <c r="BQ917" t="s">
        <v>268</v>
      </c>
      <c r="BR917" t="s">
        <v>268</v>
      </c>
      <c r="BS917" t="s">
        <v>268</v>
      </c>
      <c r="BT917" t="s">
        <v>268</v>
      </c>
      <c r="BU917" t="s">
        <v>268</v>
      </c>
      <c r="BV917" t="s">
        <v>268</v>
      </c>
      <c r="BW917" t="s">
        <v>268</v>
      </c>
      <c r="BX917" t="s">
        <v>268</v>
      </c>
      <c r="BY917">
        <v>44</v>
      </c>
      <c r="BZ917">
        <v>44</v>
      </c>
      <c r="CA917" t="s">
        <v>142</v>
      </c>
      <c r="CB917" s="356">
        <v>122</v>
      </c>
      <c r="CC917" t="s">
        <v>876</v>
      </c>
      <c r="CD917" t="s">
        <v>268</v>
      </c>
      <c r="CE917" t="s">
        <v>268</v>
      </c>
      <c r="CF917" s="356">
        <v>1</v>
      </c>
      <c r="CG917" t="s">
        <v>268</v>
      </c>
      <c r="CH917" t="s">
        <v>268</v>
      </c>
      <c r="CI917" t="s">
        <v>268</v>
      </c>
      <c r="CJ917" t="s">
        <v>268</v>
      </c>
      <c r="CK917" t="s">
        <v>268</v>
      </c>
      <c r="CL917" t="s">
        <v>268</v>
      </c>
      <c r="CM917" t="s">
        <v>11224</v>
      </c>
      <c r="CN917">
        <v>38.619999999999997</v>
      </c>
      <c r="CO917" t="s">
        <v>268</v>
      </c>
      <c r="CP917">
        <v>38.619999999999997</v>
      </c>
      <c r="CQ917">
        <v>365</v>
      </c>
      <c r="CR917" t="s">
        <v>878</v>
      </c>
      <c r="CS917" t="s">
        <v>11225</v>
      </c>
      <c r="CT917" t="s">
        <v>11226</v>
      </c>
      <c r="CU917" t="s">
        <v>11227</v>
      </c>
      <c r="CV917" t="s">
        <v>268</v>
      </c>
      <c r="CW917" t="s">
        <v>268</v>
      </c>
      <c r="CX917" t="s">
        <v>268</v>
      </c>
      <c r="CY917" t="s">
        <v>268</v>
      </c>
      <c r="CZ917" t="s">
        <v>268</v>
      </c>
      <c r="DA917" t="s">
        <v>268</v>
      </c>
      <c r="DB917" s="429">
        <f t="shared" si="188"/>
        <v>0</v>
      </c>
      <c r="DC917" s="284">
        <f t="shared" si="189"/>
        <v>0</v>
      </c>
      <c r="DD917" s="284">
        <f t="shared" si="190"/>
        <v>0</v>
      </c>
      <c r="DE917" s="284">
        <f t="shared" si="191"/>
        <v>0</v>
      </c>
      <c r="DF917" s="295">
        <f t="shared" si="192"/>
        <v>44</v>
      </c>
      <c r="DG917" s="284">
        <f t="shared" si="193"/>
        <v>0</v>
      </c>
      <c r="DH917" s="284">
        <f t="shared" si="194"/>
        <v>0</v>
      </c>
      <c r="DI917" s="284">
        <f t="shared" si="195"/>
        <v>0</v>
      </c>
      <c r="DJ917" s="284">
        <f t="shared" si="196"/>
        <v>0</v>
      </c>
      <c r="DK917" s="295">
        <f t="shared" si="197"/>
        <v>1</v>
      </c>
      <c r="DL917" s="297">
        <f t="shared" si="198"/>
        <v>1</v>
      </c>
      <c r="DM917" s="430">
        <f>IFERROR(IF(CA917="D",IF(DL917="A dispo.",DF917*VLOOKUP('DATI INPUT'!$F$27,TARIFFE_UD,4,FALSE),DF917*VLOOKUP(DL917,TARIFFE_UD,4,FALSE)),DF917*VLOOKUP(CB917-100,TARIFFE_UND,4,FALSE)),0)</f>
        <v>21.692943934041889</v>
      </c>
      <c r="DN917" s="430">
        <f>IFERROR(IF(CA917="D",IF(DL917="A dispo.",DK917*VLOOKUP('DATI INPUT'!$F$27,TARIFFE_UD,5,FALSE),DK917*VLOOKUP(DL917,TARIFFE_UD,5,FALSE)),DK917*VLOOKUP(CB917-100,TARIFFE_UND,5,FALSE)),0)</f>
        <v>16.930848468833439</v>
      </c>
      <c r="DO917" s="431">
        <f t="shared" si="199"/>
        <v>3.7924028753266725E-3</v>
      </c>
      <c r="DP917" s="299">
        <f>IFERROR(IF(CA917="D",IF(DL917="A dispo.",DF917*VLOOKUP('DATI INPUT'!$F$27,TARIFFE_UD,2,FALSE),DF917*VLOOKUP(DL917,TARIFFE_UD,2,FALSE)),DF917*VLOOKUP(CB917-100,TARIFFE_UND,2,FALSE)),0)</f>
        <v>27.102302536124711</v>
      </c>
      <c r="DQ917" s="299">
        <f>IFERROR(IF(CA917="D",IF(DL917="A dispo.",DK917*VLOOKUP('DATI INPUT'!$F$27,TARIFFE_UD,3,FALSE),DK917*VLOOKUP(DL917,TARIFFE_UD,3,FALSE)),DK917*VLOOKUP(CB917-100,TARIFFE_UND,3,FALSE)),0)</f>
        <v>15.164853048114928</v>
      </c>
      <c r="DR917" s="299">
        <f t="shared" si="200"/>
        <v>42.267155584239639</v>
      </c>
    </row>
    <row r="918" spans="1:122" x14ac:dyDescent="0.25">
      <c r="A918" t="s">
        <v>7895</v>
      </c>
      <c r="B918" t="s">
        <v>7896</v>
      </c>
      <c r="C918" t="s">
        <v>7897</v>
      </c>
      <c r="D918" t="s">
        <v>7898</v>
      </c>
      <c r="E918" t="s">
        <v>268</v>
      </c>
      <c r="F918" t="s">
        <v>156</v>
      </c>
      <c r="G918" t="s">
        <v>7899</v>
      </c>
      <c r="H918" t="s">
        <v>2201</v>
      </c>
      <c r="I918" t="s">
        <v>7900</v>
      </c>
      <c r="J918" t="s">
        <v>156</v>
      </c>
      <c r="K918" t="s">
        <v>7901</v>
      </c>
      <c r="L918" t="s">
        <v>871</v>
      </c>
      <c r="M918" t="s">
        <v>7902</v>
      </c>
      <c r="N918" t="s">
        <v>984</v>
      </c>
      <c r="O918" t="s">
        <v>873</v>
      </c>
      <c r="P918" t="s">
        <v>1934</v>
      </c>
      <c r="Q918" t="s">
        <v>341</v>
      </c>
      <c r="R918" t="s">
        <v>268</v>
      </c>
      <c r="S918" t="s">
        <v>268</v>
      </c>
      <c r="T918" t="s">
        <v>268</v>
      </c>
      <c r="U918" t="s">
        <v>268</v>
      </c>
      <c r="V918" t="s">
        <v>268</v>
      </c>
      <c r="W918" t="s">
        <v>7902</v>
      </c>
      <c r="X918" t="s">
        <v>1934</v>
      </c>
      <c r="Y918" t="s">
        <v>341</v>
      </c>
      <c r="Z918" t="s">
        <v>268</v>
      </c>
      <c r="AA918" t="s">
        <v>268</v>
      </c>
      <c r="AB918" t="s">
        <v>268</v>
      </c>
      <c r="AC918" t="s">
        <v>268</v>
      </c>
      <c r="AD918" t="s">
        <v>268</v>
      </c>
      <c r="AE918" t="s">
        <v>287</v>
      </c>
      <c r="AF918" t="s">
        <v>1811</v>
      </c>
      <c r="AG918" t="s">
        <v>875</v>
      </c>
      <c r="AH918" t="s">
        <v>2576</v>
      </c>
      <c r="AI918" t="s">
        <v>7463</v>
      </c>
      <c r="AJ918" t="s">
        <v>268</v>
      </c>
      <c r="AK918" t="s">
        <v>382</v>
      </c>
      <c r="AL918" t="s">
        <v>268</v>
      </c>
      <c r="AM918" t="s">
        <v>268</v>
      </c>
      <c r="AN918" t="s">
        <v>268</v>
      </c>
      <c r="AO918" t="s">
        <v>268</v>
      </c>
      <c r="AP918" t="s">
        <v>268</v>
      </c>
      <c r="AQ918" t="s">
        <v>268</v>
      </c>
      <c r="AR918" t="s">
        <v>268</v>
      </c>
      <c r="AS918" t="s">
        <v>268</v>
      </c>
      <c r="AT918" t="s">
        <v>268</v>
      </c>
      <c r="AU918" t="s">
        <v>268</v>
      </c>
      <c r="AV918" t="s">
        <v>268</v>
      </c>
      <c r="AW918" t="s">
        <v>268</v>
      </c>
      <c r="AX918" t="s">
        <v>268</v>
      </c>
      <c r="AY918" t="s">
        <v>268</v>
      </c>
      <c r="AZ918" t="s">
        <v>268</v>
      </c>
      <c r="BA918" t="s">
        <v>268</v>
      </c>
      <c r="BB918" t="s">
        <v>268</v>
      </c>
      <c r="BC918" t="s">
        <v>268</v>
      </c>
      <c r="BD918" t="s">
        <v>268</v>
      </c>
      <c r="BE918" t="s">
        <v>268</v>
      </c>
      <c r="BF918" t="s">
        <v>268</v>
      </c>
      <c r="BG918" t="s">
        <v>268</v>
      </c>
      <c r="BH918" t="s">
        <v>268</v>
      </c>
      <c r="BI918" t="s">
        <v>268</v>
      </c>
      <c r="BJ918" t="s">
        <v>268</v>
      </c>
      <c r="BK918" t="s">
        <v>268</v>
      </c>
      <c r="BL918" t="s">
        <v>268</v>
      </c>
      <c r="BM918" t="s">
        <v>268</v>
      </c>
      <c r="BN918" t="s">
        <v>268</v>
      </c>
      <c r="BO918" t="s">
        <v>268</v>
      </c>
      <c r="BP918" t="s">
        <v>268</v>
      </c>
      <c r="BQ918" t="s">
        <v>268</v>
      </c>
      <c r="BR918" t="s">
        <v>268</v>
      </c>
      <c r="BS918" t="s">
        <v>268</v>
      </c>
      <c r="BT918" t="s">
        <v>268</v>
      </c>
      <c r="BU918" t="s">
        <v>268</v>
      </c>
      <c r="BV918" t="s">
        <v>268</v>
      </c>
      <c r="BW918" t="s">
        <v>268</v>
      </c>
      <c r="BX918" t="s">
        <v>268</v>
      </c>
      <c r="BY918">
        <v>90</v>
      </c>
      <c r="BZ918">
        <v>90</v>
      </c>
      <c r="CA918" t="s">
        <v>142</v>
      </c>
      <c r="CB918" s="356">
        <v>122</v>
      </c>
      <c r="CC918" t="s">
        <v>876</v>
      </c>
      <c r="CD918" t="s">
        <v>268</v>
      </c>
      <c r="CE918" t="s">
        <v>268</v>
      </c>
      <c r="CF918" s="356">
        <v>2</v>
      </c>
      <c r="CG918" t="s">
        <v>268</v>
      </c>
      <c r="CH918" t="s">
        <v>268</v>
      </c>
      <c r="CI918" t="s">
        <v>268</v>
      </c>
      <c r="CJ918" t="s">
        <v>268</v>
      </c>
      <c r="CK918" t="s">
        <v>268</v>
      </c>
      <c r="CL918" t="s">
        <v>268</v>
      </c>
      <c r="CM918" t="s">
        <v>11224</v>
      </c>
      <c r="CN918">
        <v>103.21</v>
      </c>
      <c r="CO918" t="s">
        <v>268</v>
      </c>
      <c r="CP918">
        <v>103.21</v>
      </c>
      <c r="CQ918">
        <v>365</v>
      </c>
      <c r="CR918" t="s">
        <v>878</v>
      </c>
      <c r="CS918" t="s">
        <v>11225</v>
      </c>
      <c r="CT918" t="s">
        <v>11226</v>
      </c>
      <c r="CU918" t="s">
        <v>11227</v>
      </c>
      <c r="CV918" t="s">
        <v>268</v>
      </c>
      <c r="CW918" t="s">
        <v>268</v>
      </c>
      <c r="CX918" t="s">
        <v>268</v>
      </c>
      <c r="CY918" t="s">
        <v>268</v>
      </c>
      <c r="CZ918" t="s">
        <v>268</v>
      </c>
      <c r="DA918" t="s">
        <v>268</v>
      </c>
      <c r="DB918" s="429">
        <f t="shared" si="188"/>
        <v>0</v>
      </c>
      <c r="DC918" s="284">
        <f t="shared" si="189"/>
        <v>0</v>
      </c>
      <c r="DD918" s="284">
        <f t="shared" si="190"/>
        <v>0</v>
      </c>
      <c r="DE918" s="284">
        <f t="shared" si="191"/>
        <v>0</v>
      </c>
      <c r="DF918" s="295">
        <f t="shared" si="192"/>
        <v>90</v>
      </c>
      <c r="DG918" s="284">
        <f t="shared" si="193"/>
        <v>0</v>
      </c>
      <c r="DH918" s="284">
        <f t="shared" si="194"/>
        <v>0</v>
      </c>
      <c r="DI918" s="284">
        <f t="shared" si="195"/>
        <v>0</v>
      </c>
      <c r="DJ918" s="284">
        <f t="shared" si="196"/>
        <v>0</v>
      </c>
      <c r="DK918" s="295">
        <f t="shared" si="197"/>
        <v>1</v>
      </c>
      <c r="DL918" s="297">
        <f t="shared" si="198"/>
        <v>2</v>
      </c>
      <c r="DM918" s="430">
        <f>IFERROR(IF(CA918="D",IF(DL918="A dispo.",DF918*VLOOKUP('DATI INPUT'!$F$27,TARIFFE_UD,4,FALSE),DF918*VLOOKUP(DL918,TARIFFE_UD,4,FALSE)),DF918*VLOOKUP(CB918-100,TARIFFE_UND,4,FALSE)),0)</f>
        <v>51.767252569872696</v>
      </c>
      <c r="DN918" s="430">
        <f>IFERROR(IF(CA918="D",IF(DL918="A dispo.",DK918*VLOOKUP('DATI INPUT'!$F$27,TARIFFE_UD,5,FALSE),DK918*VLOOKUP(DL918,TARIFFE_UD,5,FALSE)),DK918*VLOOKUP(CB918-100,TARIFFE_UND,5,FALSE)),0)</f>
        <v>51.443731886070836</v>
      </c>
      <c r="DO918" s="431">
        <f t="shared" si="199"/>
        <v>9.8445594353790966E-4</v>
      </c>
      <c r="DP918" s="299">
        <f>IFERROR(IF(CA918="D",IF(DL918="A dispo.",DF918*VLOOKUP('DATI INPUT'!$F$27,TARIFFE_UD,2,FALSE),DF918*VLOOKUP(DL918,TARIFFE_UD,2,FALSE)),DF918*VLOOKUP(CB918-100,TARIFFE_UND,2,FALSE)),0)</f>
        <v>64.675949233933977</v>
      </c>
      <c r="DQ918" s="299">
        <f>IFERROR(IF(CA918="D",IF(DL918="A dispo.",DK918*VLOOKUP('DATI INPUT'!$F$27,TARIFFE_UD,3,FALSE),DK918*VLOOKUP(DL918,TARIFFE_UD,3,FALSE)),DK918*VLOOKUP(CB918-100,TARIFFE_UND,3,FALSE)),0)</f>
        <v>46.077822723118445</v>
      </c>
      <c r="DR918" s="299">
        <f t="shared" si="200"/>
        <v>110.75377195705242</v>
      </c>
    </row>
    <row r="919" spans="1:122" x14ac:dyDescent="0.25">
      <c r="A919" t="s">
        <v>7903</v>
      </c>
      <c r="B919" t="s">
        <v>7896</v>
      </c>
      <c r="C919" t="s">
        <v>7904</v>
      </c>
      <c r="D919" t="s">
        <v>7898</v>
      </c>
      <c r="E919" t="s">
        <v>268</v>
      </c>
      <c r="F919" t="s">
        <v>156</v>
      </c>
      <c r="G919" t="s">
        <v>7899</v>
      </c>
      <c r="H919" t="s">
        <v>2201</v>
      </c>
      <c r="I919" t="s">
        <v>7900</v>
      </c>
      <c r="J919" t="s">
        <v>156</v>
      </c>
      <c r="K919" t="s">
        <v>7901</v>
      </c>
      <c r="L919" t="s">
        <v>871</v>
      </c>
      <c r="M919" t="s">
        <v>7902</v>
      </c>
      <c r="N919" t="s">
        <v>984</v>
      </c>
      <c r="O919" t="s">
        <v>873</v>
      </c>
      <c r="P919" t="s">
        <v>1934</v>
      </c>
      <c r="Q919" t="s">
        <v>341</v>
      </c>
      <c r="R919" t="s">
        <v>268</v>
      </c>
      <c r="S919" t="s">
        <v>268</v>
      </c>
      <c r="T919" t="s">
        <v>268</v>
      </c>
      <c r="U919" t="s">
        <v>268</v>
      </c>
      <c r="V919" t="s">
        <v>268</v>
      </c>
      <c r="W919" t="s">
        <v>7902</v>
      </c>
      <c r="X919" t="s">
        <v>1934</v>
      </c>
      <c r="Y919" t="s">
        <v>341</v>
      </c>
      <c r="Z919" t="s">
        <v>268</v>
      </c>
      <c r="AA919" t="s">
        <v>268</v>
      </c>
      <c r="AB919" t="s">
        <v>268</v>
      </c>
      <c r="AC919" t="s">
        <v>268</v>
      </c>
      <c r="AD919" t="s">
        <v>268</v>
      </c>
      <c r="AE919" t="s">
        <v>287</v>
      </c>
      <c r="AF919" t="s">
        <v>1811</v>
      </c>
      <c r="AG919" t="s">
        <v>875</v>
      </c>
      <c r="AH919" t="s">
        <v>2576</v>
      </c>
      <c r="AI919" t="s">
        <v>7463</v>
      </c>
      <c r="AJ919" t="s">
        <v>268</v>
      </c>
      <c r="AK919" t="s">
        <v>354</v>
      </c>
      <c r="AL919" t="s">
        <v>268</v>
      </c>
      <c r="AM919" t="s">
        <v>268</v>
      </c>
      <c r="AN919" t="s">
        <v>268</v>
      </c>
      <c r="AO919" t="s">
        <v>268</v>
      </c>
      <c r="AP919" t="s">
        <v>268</v>
      </c>
      <c r="AQ919" t="s">
        <v>268</v>
      </c>
      <c r="AR919" t="s">
        <v>268</v>
      </c>
      <c r="AS919" t="s">
        <v>268</v>
      </c>
      <c r="AT919" t="s">
        <v>268</v>
      </c>
      <c r="AU919" t="s">
        <v>268</v>
      </c>
      <c r="AV919" t="s">
        <v>268</v>
      </c>
      <c r="AW919" t="s">
        <v>268</v>
      </c>
      <c r="AX919" t="s">
        <v>268</v>
      </c>
      <c r="AY919" t="s">
        <v>268</v>
      </c>
      <c r="AZ919" t="s">
        <v>268</v>
      </c>
      <c r="BA919" t="s">
        <v>268</v>
      </c>
      <c r="BB919" t="s">
        <v>268</v>
      </c>
      <c r="BC919" t="s">
        <v>268</v>
      </c>
      <c r="BD919" t="s">
        <v>268</v>
      </c>
      <c r="BE919" t="s">
        <v>268</v>
      </c>
      <c r="BF919" t="s">
        <v>268</v>
      </c>
      <c r="BG919" t="s">
        <v>268</v>
      </c>
      <c r="BH919" t="s">
        <v>268</v>
      </c>
      <c r="BI919" t="s">
        <v>268</v>
      </c>
      <c r="BJ919" t="s">
        <v>268</v>
      </c>
      <c r="BK919" t="s">
        <v>268</v>
      </c>
      <c r="BL919" t="s">
        <v>268</v>
      </c>
      <c r="BM919" t="s">
        <v>268</v>
      </c>
      <c r="BN919" t="s">
        <v>268</v>
      </c>
      <c r="BO919" t="s">
        <v>268</v>
      </c>
      <c r="BP919" t="s">
        <v>268</v>
      </c>
      <c r="BQ919" t="s">
        <v>268</v>
      </c>
      <c r="BR919" t="s">
        <v>268</v>
      </c>
      <c r="BS919" t="s">
        <v>268</v>
      </c>
      <c r="BT919" t="s">
        <v>268</v>
      </c>
      <c r="BU919" t="s">
        <v>268</v>
      </c>
      <c r="BV919" t="s">
        <v>268</v>
      </c>
      <c r="BW919" t="s">
        <v>268</v>
      </c>
      <c r="BX919" t="s">
        <v>268</v>
      </c>
      <c r="BY919">
        <v>40</v>
      </c>
      <c r="BZ919">
        <v>40</v>
      </c>
      <c r="CA919" t="s">
        <v>142</v>
      </c>
      <c r="CB919" s="356">
        <v>122</v>
      </c>
      <c r="CC919" t="s">
        <v>876</v>
      </c>
      <c r="CD919" t="s">
        <v>268</v>
      </c>
      <c r="CE919" t="s">
        <v>268</v>
      </c>
      <c r="CF919" s="356">
        <v>1</v>
      </c>
      <c r="CG919" t="s">
        <v>268</v>
      </c>
      <c r="CH919" t="s">
        <v>268</v>
      </c>
      <c r="CI919" t="s">
        <v>268</v>
      </c>
      <c r="CJ919" t="s">
        <v>268</v>
      </c>
      <c r="CK919" t="s">
        <v>268</v>
      </c>
      <c r="CL919" t="s">
        <v>268</v>
      </c>
      <c r="CM919" t="s">
        <v>11224</v>
      </c>
      <c r="CN919">
        <v>36.65</v>
      </c>
      <c r="CO919" t="s">
        <v>268</v>
      </c>
      <c r="CP919">
        <v>36.65</v>
      </c>
      <c r="CQ919">
        <v>365</v>
      </c>
      <c r="CR919" t="s">
        <v>878</v>
      </c>
      <c r="CS919" t="s">
        <v>11225</v>
      </c>
      <c r="CT919" t="s">
        <v>11226</v>
      </c>
      <c r="CU919" t="s">
        <v>11227</v>
      </c>
      <c r="CV919" t="s">
        <v>268</v>
      </c>
      <c r="CW919" t="s">
        <v>268</v>
      </c>
      <c r="CX919" t="s">
        <v>268</v>
      </c>
      <c r="CY919" t="s">
        <v>268</v>
      </c>
      <c r="CZ919" t="s">
        <v>268</v>
      </c>
      <c r="DA919" t="s">
        <v>268</v>
      </c>
      <c r="DB919" s="429">
        <f t="shared" si="188"/>
        <v>0</v>
      </c>
      <c r="DC919" s="284">
        <f t="shared" si="189"/>
        <v>0</v>
      </c>
      <c r="DD919" s="284">
        <f t="shared" si="190"/>
        <v>0</v>
      </c>
      <c r="DE919" s="284">
        <f t="shared" si="191"/>
        <v>0</v>
      </c>
      <c r="DF919" s="295">
        <f t="shared" si="192"/>
        <v>40</v>
      </c>
      <c r="DG919" s="284">
        <f t="shared" si="193"/>
        <v>0</v>
      </c>
      <c r="DH919" s="284">
        <f t="shared" si="194"/>
        <v>0</v>
      </c>
      <c r="DI919" s="284">
        <f t="shared" si="195"/>
        <v>0</v>
      </c>
      <c r="DJ919" s="284">
        <f t="shared" si="196"/>
        <v>0</v>
      </c>
      <c r="DK919" s="295">
        <f t="shared" si="197"/>
        <v>1</v>
      </c>
      <c r="DL919" s="297">
        <f t="shared" si="198"/>
        <v>1</v>
      </c>
      <c r="DM919" s="430">
        <f>IFERROR(IF(CA919="D",IF(DL919="A dispo.",DF919*VLOOKUP('DATI INPUT'!$F$27,TARIFFE_UD,4,FALSE),DF919*VLOOKUP(DL919,TARIFFE_UD,4,FALSE)),DF919*VLOOKUP(CB919-100,TARIFFE_UND,4,FALSE)),0)</f>
        <v>19.72085812185626</v>
      </c>
      <c r="DN919" s="430">
        <f>IFERROR(IF(CA919="D",IF(DL919="A dispo.",DK919*VLOOKUP('DATI INPUT'!$F$27,TARIFFE_UD,5,FALSE),DK919*VLOOKUP(DL919,TARIFFE_UD,5,FALSE)),DK919*VLOOKUP(CB919-100,TARIFFE_UND,5,FALSE)),0)</f>
        <v>16.930848468833439</v>
      </c>
      <c r="DO919" s="431">
        <f t="shared" si="199"/>
        <v>1.7065906897002492E-3</v>
      </c>
      <c r="DP919" s="299">
        <f>IFERROR(IF(CA919="D",IF(DL919="A dispo.",DF919*VLOOKUP('DATI INPUT'!$F$27,TARIFFE_UD,2,FALSE),DF919*VLOOKUP(DL919,TARIFFE_UD,2,FALSE)),DF919*VLOOKUP(CB919-100,TARIFFE_UND,2,FALSE)),0)</f>
        <v>24.638456851022465</v>
      </c>
      <c r="DQ919" s="299">
        <f>IFERROR(IF(CA919="D",IF(DL919="A dispo.",DK919*VLOOKUP('DATI INPUT'!$F$27,TARIFFE_UD,3,FALSE),DK919*VLOOKUP(DL919,TARIFFE_UD,3,FALSE)),DK919*VLOOKUP(CB919-100,TARIFFE_UND,3,FALSE)),0)</f>
        <v>15.164853048114928</v>
      </c>
      <c r="DR919" s="299">
        <f t="shared" si="200"/>
        <v>39.803309899137389</v>
      </c>
    </row>
    <row r="920" spans="1:122" x14ac:dyDescent="0.25">
      <c r="A920" t="s">
        <v>7905</v>
      </c>
      <c r="B920" t="s">
        <v>1802</v>
      </c>
      <c r="C920" t="s">
        <v>7906</v>
      </c>
      <c r="D920" t="s">
        <v>7907</v>
      </c>
      <c r="E920" t="s">
        <v>268</v>
      </c>
      <c r="F920" t="s">
        <v>156</v>
      </c>
      <c r="G920" t="s">
        <v>7908</v>
      </c>
      <c r="H920" t="s">
        <v>7909</v>
      </c>
      <c r="I920" t="s">
        <v>344</v>
      </c>
      <c r="J920" t="s">
        <v>274</v>
      </c>
      <c r="K920" t="s">
        <v>7419</v>
      </c>
      <c r="L920" t="s">
        <v>6434</v>
      </c>
      <c r="M920" t="s">
        <v>7910</v>
      </c>
      <c r="N920" t="s">
        <v>6434</v>
      </c>
      <c r="O920" t="s">
        <v>6435</v>
      </c>
      <c r="P920" t="s">
        <v>7911</v>
      </c>
      <c r="Q920" t="s">
        <v>498</v>
      </c>
      <c r="R920" t="s">
        <v>268</v>
      </c>
      <c r="S920" t="s">
        <v>268</v>
      </c>
      <c r="T920" t="s">
        <v>268</v>
      </c>
      <c r="U920" t="s">
        <v>268</v>
      </c>
      <c r="V920" t="s">
        <v>268</v>
      </c>
      <c r="W920" t="s">
        <v>4657</v>
      </c>
      <c r="X920" t="s">
        <v>2258</v>
      </c>
      <c r="Y920" t="s">
        <v>280</v>
      </c>
      <c r="Z920" t="s">
        <v>268</v>
      </c>
      <c r="AA920" t="s">
        <v>268</v>
      </c>
      <c r="AB920" t="s">
        <v>268</v>
      </c>
      <c r="AC920" t="s">
        <v>268</v>
      </c>
      <c r="AD920" t="s">
        <v>268</v>
      </c>
      <c r="AE920" t="s">
        <v>287</v>
      </c>
      <c r="AF920" t="s">
        <v>1811</v>
      </c>
      <c r="AG920" t="s">
        <v>875</v>
      </c>
      <c r="AH920" t="s">
        <v>1848</v>
      </c>
      <c r="AI920" t="s">
        <v>4658</v>
      </c>
      <c r="AJ920" t="s">
        <v>268</v>
      </c>
      <c r="AK920" t="s">
        <v>381</v>
      </c>
      <c r="AL920" t="s">
        <v>268</v>
      </c>
      <c r="AM920" t="s">
        <v>405</v>
      </c>
      <c r="AN920" t="s">
        <v>268</v>
      </c>
      <c r="AO920" t="s">
        <v>268</v>
      </c>
      <c r="AP920" t="s">
        <v>268</v>
      </c>
      <c r="AQ920" t="s">
        <v>268</v>
      </c>
      <c r="AR920" t="s">
        <v>268</v>
      </c>
      <c r="AS920" t="s">
        <v>268</v>
      </c>
      <c r="AT920" t="s">
        <v>268</v>
      </c>
      <c r="AU920" t="s">
        <v>268</v>
      </c>
      <c r="AV920" t="s">
        <v>268</v>
      </c>
      <c r="AW920" t="s">
        <v>268</v>
      </c>
      <c r="AX920" t="s">
        <v>268</v>
      </c>
      <c r="AY920" t="s">
        <v>268</v>
      </c>
      <c r="AZ920" t="s">
        <v>268</v>
      </c>
      <c r="BA920" t="s">
        <v>268</v>
      </c>
      <c r="BB920" t="s">
        <v>268</v>
      </c>
      <c r="BC920" t="s">
        <v>268</v>
      </c>
      <c r="BD920" t="s">
        <v>268</v>
      </c>
      <c r="BE920" t="s">
        <v>268</v>
      </c>
      <c r="BF920" t="s">
        <v>268</v>
      </c>
      <c r="BG920" t="s">
        <v>268</v>
      </c>
      <c r="BH920" t="s">
        <v>268</v>
      </c>
      <c r="BI920" t="s">
        <v>268</v>
      </c>
      <c r="BJ920" t="s">
        <v>268</v>
      </c>
      <c r="BK920" t="s">
        <v>268</v>
      </c>
      <c r="BL920" t="s">
        <v>268</v>
      </c>
      <c r="BM920" t="s">
        <v>268</v>
      </c>
      <c r="BN920" t="s">
        <v>268</v>
      </c>
      <c r="BO920" t="s">
        <v>268</v>
      </c>
      <c r="BP920" t="s">
        <v>268</v>
      </c>
      <c r="BQ920" t="s">
        <v>268</v>
      </c>
      <c r="BR920" t="s">
        <v>268</v>
      </c>
      <c r="BS920" t="s">
        <v>268</v>
      </c>
      <c r="BT920" t="s">
        <v>268</v>
      </c>
      <c r="BU920" t="s">
        <v>268</v>
      </c>
      <c r="BV920" t="s">
        <v>268</v>
      </c>
      <c r="BW920" t="s">
        <v>268</v>
      </c>
      <c r="BX920" t="s">
        <v>268</v>
      </c>
      <c r="BY920">
        <v>70.650000000000006</v>
      </c>
      <c r="BZ920">
        <v>70.650000000000006</v>
      </c>
      <c r="CA920" t="s">
        <v>142</v>
      </c>
      <c r="CB920" s="356">
        <v>122</v>
      </c>
      <c r="CC920" t="s">
        <v>876</v>
      </c>
      <c r="CD920" t="s">
        <v>268</v>
      </c>
      <c r="CE920" t="s">
        <v>268</v>
      </c>
      <c r="CF920" t="s">
        <v>268</v>
      </c>
      <c r="CG920" t="s">
        <v>268</v>
      </c>
      <c r="CH920" t="s">
        <v>268</v>
      </c>
      <c r="CI920" t="s">
        <v>268</v>
      </c>
      <c r="CJ920" t="s">
        <v>268</v>
      </c>
      <c r="CK920" t="s">
        <v>268</v>
      </c>
      <c r="CL920" t="s">
        <v>268</v>
      </c>
      <c r="CM920" t="s">
        <v>11224</v>
      </c>
      <c r="CN920">
        <v>112.18</v>
      </c>
      <c r="CO920" t="s">
        <v>268</v>
      </c>
      <c r="CP920">
        <v>112.18</v>
      </c>
      <c r="CQ920">
        <v>365</v>
      </c>
      <c r="CR920" t="s">
        <v>878</v>
      </c>
      <c r="CS920" t="s">
        <v>11225</v>
      </c>
      <c r="CT920" t="s">
        <v>11226</v>
      </c>
      <c r="CU920" t="s">
        <v>11227</v>
      </c>
      <c r="CV920" t="s">
        <v>268</v>
      </c>
      <c r="CW920" t="s">
        <v>268</v>
      </c>
      <c r="CX920" t="s">
        <v>268</v>
      </c>
      <c r="CY920" t="s">
        <v>268</v>
      </c>
      <c r="CZ920" t="s">
        <v>268</v>
      </c>
      <c r="DA920" t="s">
        <v>268</v>
      </c>
      <c r="DB920" s="429">
        <f t="shared" si="188"/>
        <v>0</v>
      </c>
      <c r="DC920" s="284">
        <f t="shared" si="189"/>
        <v>0</v>
      </c>
      <c r="DD920" s="284">
        <f t="shared" si="190"/>
        <v>0</v>
      </c>
      <c r="DE920" s="284">
        <f t="shared" si="191"/>
        <v>0</v>
      </c>
      <c r="DF920" s="295">
        <f t="shared" si="192"/>
        <v>70.650000000000006</v>
      </c>
      <c r="DG920" s="284">
        <f t="shared" si="193"/>
        <v>0</v>
      </c>
      <c r="DH920" s="284">
        <f t="shared" si="194"/>
        <v>0</v>
      </c>
      <c r="DI920" s="284">
        <f t="shared" si="195"/>
        <v>0</v>
      </c>
      <c r="DJ920" s="284">
        <f t="shared" si="196"/>
        <v>0</v>
      </c>
      <c r="DK920" s="295">
        <f t="shared" si="197"/>
        <v>1</v>
      </c>
      <c r="DL920" s="297" t="str">
        <f t="shared" si="198"/>
        <v>A dispo.</v>
      </c>
      <c r="DM920" s="430">
        <f>IFERROR(IF(CA920="D",IF(DL920="A dispo.",DF920*VLOOKUP('DATI INPUT'!$F$27,TARIFFE_UD,4,FALSE),DF920*VLOOKUP(DL920,TARIFFE_UD,4,FALSE)),DF920*VLOOKUP(CB920-100,TARIFFE_UND,4,FALSE)),0)</f>
        <v>44.783955845651093</v>
      </c>
      <c r="DN920" s="430">
        <f>IFERROR(IF(CA920="D",IF(DL920="A dispo.",DK920*VLOOKUP('DATI INPUT'!$F$27,TARIFFE_UD,5,FALSE),DK920*VLOOKUP(DL920,TARIFFE_UD,5,FALSE)),DK920*VLOOKUP(CB920-100,TARIFFE_UND,5,FALSE)),0)</f>
        <v>67.397800635548478</v>
      </c>
      <c r="DO920" s="431">
        <f t="shared" si="199"/>
        <v>1.7564811995640639E-3</v>
      </c>
      <c r="DP920" s="299">
        <f>IFERROR(IF(CA920="D",IF(DL920="A dispo.",DF920*VLOOKUP('DATI INPUT'!$F$27,TARIFFE_UD,2,FALSE),DF920*VLOOKUP(DL920,TARIFFE_UD,2,FALSE)),DF920*VLOOKUP(CB920-100,TARIFFE_UND,2,FALSE)),0)</f>
        <v>55.951295674009408</v>
      </c>
      <c r="DQ920" s="299">
        <f>IFERROR(IF(CA920="D",IF(DL920="A dispo.",DK920*VLOOKUP('DATI INPUT'!$F$27,TARIFFE_UD,3,FALSE),DK920*VLOOKUP(DL920,TARIFFE_UD,3,FALSE)),DK920*VLOOKUP(CB920-100,TARIFFE_UND,3,FALSE)),0)</f>
        <v>60.367780403072892</v>
      </c>
      <c r="DR920" s="299">
        <f t="shared" si="200"/>
        <v>116.3190760770823</v>
      </c>
    </row>
    <row r="921" spans="1:122" x14ac:dyDescent="0.25">
      <c r="A921" t="s">
        <v>7912</v>
      </c>
      <c r="B921" t="s">
        <v>7913</v>
      </c>
      <c r="C921" t="s">
        <v>845</v>
      </c>
      <c r="D921" t="s">
        <v>7914</v>
      </c>
      <c r="E921" t="s">
        <v>268</v>
      </c>
      <c r="F921" t="s">
        <v>156</v>
      </c>
      <c r="G921" t="s">
        <v>7915</v>
      </c>
      <c r="H921" t="s">
        <v>7916</v>
      </c>
      <c r="I921" t="s">
        <v>2550</v>
      </c>
      <c r="J921" t="s">
        <v>274</v>
      </c>
      <c r="K921" t="s">
        <v>1707</v>
      </c>
      <c r="L921" t="s">
        <v>1825</v>
      </c>
      <c r="M921" t="s">
        <v>7917</v>
      </c>
      <c r="N921" t="s">
        <v>1825</v>
      </c>
      <c r="O921" t="s">
        <v>4046</v>
      </c>
      <c r="P921" t="s">
        <v>7918</v>
      </c>
      <c r="Q921" t="s">
        <v>544</v>
      </c>
      <c r="R921" t="s">
        <v>268</v>
      </c>
      <c r="S921" t="s">
        <v>268</v>
      </c>
      <c r="T921" t="s">
        <v>268</v>
      </c>
      <c r="U921" t="s">
        <v>268</v>
      </c>
      <c r="V921" t="s">
        <v>268</v>
      </c>
      <c r="W921" t="s">
        <v>7919</v>
      </c>
      <c r="X921" t="s">
        <v>2241</v>
      </c>
      <c r="Y921" t="s">
        <v>285</v>
      </c>
      <c r="Z921" t="s">
        <v>154</v>
      </c>
      <c r="AA921" t="s">
        <v>268</v>
      </c>
      <c r="AB921" t="s">
        <v>268</v>
      </c>
      <c r="AC921" t="s">
        <v>268</v>
      </c>
      <c r="AD921" t="s">
        <v>268</v>
      </c>
      <c r="AE921" t="s">
        <v>268</v>
      </c>
      <c r="AF921" t="s">
        <v>268</v>
      </c>
      <c r="AG921" t="s">
        <v>268</v>
      </c>
      <c r="AH921" t="s">
        <v>268</v>
      </c>
      <c r="AI921" t="s">
        <v>268</v>
      </c>
      <c r="AJ921" t="s">
        <v>268</v>
      </c>
      <c r="AK921" t="s">
        <v>268</v>
      </c>
      <c r="AL921" t="s">
        <v>268</v>
      </c>
      <c r="AM921" t="s">
        <v>268</v>
      </c>
      <c r="AN921" t="s">
        <v>268</v>
      </c>
      <c r="AO921" t="s">
        <v>268</v>
      </c>
      <c r="AP921" t="s">
        <v>268</v>
      </c>
      <c r="AQ921" t="s">
        <v>268</v>
      </c>
      <c r="AR921" t="s">
        <v>268</v>
      </c>
      <c r="AS921" t="s">
        <v>268</v>
      </c>
      <c r="AT921" t="s">
        <v>268</v>
      </c>
      <c r="AU921" t="s">
        <v>268</v>
      </c>
      <c r="AV921" t="s">
        <v>268</v>
      </c>
      <c r="AW921" t="s">
        <v>268</v>
      </c>
      <c r="AX921" t="s">
        <v>268</v>
      </c>
      <c r="AY921" t="s">
        <v>268</v>
      </c>
      <c r="AZ921" t="s">
        <v>268</v>
      </c>
      <c r="BA921" t="s">
        <v>268</v>
      </c>
      <c r="BB921" t="s">
        <v>268</v>
      </c>
      <c r="BC921" t="s">
        <v>268</v>
      </c>
      <c r="BD921" t="s">
        <v>268</v>
      </c>
      <c r="BE921" t="s">
        <v>268</v>
      </c>
      <c r="BF921" t="s">
        <v>268</v>
      </c>
      <c r="BG921" t="s">
        <v>268</v>
      </c>
      <c r="BH921" t="s">
        <v>268</v>
      </c>
      <c r="BI921" t="s">
        <v>268</v>
      </c>
      <c r="BJ921" t="s">
        <v>268</v>
      </c>
      <c r="BK921" t="s">
        <v>268</v>
      </c>
      <c r="BL921" t="s">
        <v>268</v>
      </c>
      <c r="BM921" t="s">
        <v>268</v>
      </c>
      <c r="BN921" t="s">
        <v>268</v>
      </c>
      <c r="BO921" t="s">
        <v>268</v>
      </c>
      <c r="BP921" t="s">
        <v>268</v>
      </c>
      <c r="BQ921" t="s">
        <v>268</v>
      </c>
      <c r="BR921" t="s">
        <v>268</v>
      </c>
      <c r="BS921" t="s">
        <v>268</v>
      </c>
      <c r="BT921" t="s">
        <v>268</v>
      </c>
      <c r="BU921" t="s">
        <v>268</v>
      </c>
      <c r="BV921" t="s">
        <v>268</v>
      </c>
      <c r="BW921" t="s">
        <v>268</v>
      </c>
      <c r="BX921" t="s">
        <v>268</v>
      </c>
      <c r="BY921">
        <v>71.84</v>
      </c>
      <c r="BZ921">
        <v>71.84</v>
      </c>
      <c r="CA921" t="s">
        <v>142</v>
      </c>
      <c r="CB921" s="356">
        <v>122</v>
      </c>
      <c r="CC921" t="s">
        <v>876</v>
      </c>
      <c r="CD921" t="s">
        <v>268</v>
      </c>
      <c r="CE921" t="s">
        <v>268</v>
      </c>
      <c r="CF921" t="s">
        <v>268</v>
      </c>
      <c r="CG921" t="s">
        <v>268</v>
      </c>
      <c r="CH921" t="s">
        <v>268</v>
      </c>
      <c r="CI921" t="s">
        <v>268</v>
      </c>
      <c r="CJ921" t="s">
        <v>268</v>
      </c>
      <c r="CK921" t="s">
        <v>268</v>
      </c>
      <c r="CL921" t="s">
        <v>268</v>
      </c>
      <c r="CM921" t="s">
        <v>11224</v>
      </c>
      <c r="CN921">
        <v>112.94</v>
      </c>
      <c r="CO921" t="s">
        <v>268</v>
      </c>
      <c r="CP921">
        <v>112.94</v>
      </c>
      <c r="CQ921">
        <v>365</v>
      </c>
      <c r="CR921" t="s">
        <v>878</v>
      </c>
      <c r="CS921" t="s">
        <v>11225</v>
      </c>
      <c r="CT921" t="s">
        <v>11226</v>
      </c>
      <c r="CU921" t="s">
        <v>11227</v>
      </c>
      <c r="CV921" t="s">
        <v>268</v>
      </c>
      <c r="CW921" t="s">
        <v>268</v>
      </c>
      <c r="CX921" t="s">
        <v>268</v>
      </c>
      <c r="CY921" t="s">
        <v>268</v>
      </c>
      <c r="CZ921" t="s">
        <v>268</v>
      </c>
      <c r="DA921" t="s">
        <v>268</v>
      </c>
      <c r="DB921" s="429">
        <f t="shared" si="188"/>
        <v>0</v>
      </c>
      <c r="DC921" s="284">
        <f t="shared" si="189"/>
        <v>0</v>
      </c>
      <c r="DD921" s="284">
        <f t="shared" si="190"/>
        <v>0</v>
      </c>
      <c r="DE921" s="284">
        <f t="shared" si="191"/>
        <v>0</v>
      </c>
      <c r="DF921" s="295">
        <f t="shared" si="192"/>
        <v>71.84</v>
      </c>
      <c r="DG921" s="284">
        <f t="shared" si="193"/>
        <v>0</v>
      </c>
      <c r="DH921" s="284">
        <f t="shared" si="194"/>
        <v>0</v>
      </c>
      <c r="DI921" s="284">
        <f t="shared" si="195"/>
        <v>0</v>
      </c>
      <c r="DJ921" s="284">
        <f t="shared" si="196"/>
        <v>0</v>
      </c>
      <c r="DK921" s="295">
        <f t="shared" si="197"/>
        <v>1</v>
      </c>
      <c r="DL921" s="297" t="str">
        <f t="shared" si="198"/>
        <v>A dispo.</v>
      </c>
      <c r="DM921" s="430">
        <f>IFERROR(IF(CA921="D",IF(DL921="A dispo.",DF921*VLOOKUP('DATI INPUT'!$F$27,TARIFFE_UD,4,FALSE),DF921*VLOOKUP(DL921,TARIFFE_UD,4,FALSE)),DF921*VLOOKUP(CB921-100,TARIFFE_UND,4,FALSE)),0)</f>
        <v>45.53827866881209</v>
      </c>
      <c r="DN921" s="430">
        <f>IFERROR(IF(CA921="D",IF(DL921="A dispo.",DK921*VLOOKUP('DATI INPUT'!$F$27,TARIFFE_UD,5,FALSE),DK921*VLOOKUP(DL921,TARIFFE_UD,5,FALSE)),DK921*VLOOKUP(CB921-100,TARIFFE_UND,5,FALSE)),0)</f>
        <v>67.397800635548478</v>
      </c>
      <c r="DO921" s="431">
        <f t="shared" si="199"/>
        <v>-3.9206956394366443E-3</v>
      </c>
      <c r="DP921" s="299">
        <f>IFERROR(IF(CA921="D",IF(DL921="A dispo.",DF921*VLOOKUP('DATI INPUT'!$F$27,TARIFFE_UD,2,FALSE),DF921*VLOOKUP(DL921,TARIFFE_UD,2,FALSE)),DF921*VLOOKUP(CB921-100,TARIFFE_UND,2,FALSE)),0)</f>
        <v>56.893716648561018</v>
      </c>
      <c r="DQ921" s="299">
        <f>IFERROR(IF(CA921="D",IF(DL921="A dispo.",DK921*VLOOKUP('DATI INPUT'!$F$27,TARIFFE_UD,3,FALSE),DK921*VLOOKUP(DL921,TARIFFE_UD,3,FALSE)),DK921*VLOOKUP(CB921-100,TARIFFE_UND,3,FALSE)),0)</f>
        <v>60.367780403072892</v>
      </c>
      <c r="DR921" s="299">
        <f t="shared" si="200"/>
        <v>117.26149705163391</v>
      </c>
    </row>
    <row r="922" spans="1:122" x14ac:dyDescent="0.25">
      <c r="A922" t="s">
        <v>7920</v>
      </c>
      <c r="B922" t="s">
        <v>7921</v>
      </c>
      <c r="C922" t="s">
        <v>7922</v>
      </c>
      <c r="D922" t="s">
        <v>7923</v>
      </c>
      <c r="E922" t="s">
        <v>268</v>
      </c>
      <c r="F922" t="s">
        <v>156</v>
      </c>
      <c r="G922" t="s">
        <v>7924</v>
      </c>
      <c r="H922" t="s">
        <v>7925</v>
      </c>
      <c r="I922" t="s">
        <v>440</v>
      </c>
      <c r="J922" t="s">
        <v>274</v>
      </c>
      <c r="K922" t="s">
        <v>7926</v>
      </c>
      <c r="L922" t="s">
        <v>871</v>
      </c>
      <c r="M922" t="s">
        <v>7927</v>
      </c>
      <c r="N922" t="s">
        <v>962</v>
      </c>
      <c r="O922" t="s">
        <v>1176</v>
      </c>
      <c r="P922" t="s">
        <v>7928</v>
      </c>
      <c r="Q922" t="s">
        <v>276</v>
      </c>
      <c r="R922" t="s">
        <v>268</v>
      </c>
      <c r="S922" t="s">
        <v>268</v>
      </c>
      <c r="T922" t="s">
        <v>268</v>
      </c>
      <c r="U922" t="s">
        <v>268</v>
      </c>
      <c r="V922" t="s">
        <v>268</v>
      </c>
      <c r="W922" t="s">
        <v>7929</v>
      </c>
      <c r="X922" t="s">
        <v>7930</v>
      </c>
      <c r="Y922" t="s">
        <v>268</v>
      </c>
      <c r="Z922" t="s">
        <v>268</v>
      </c>
      <c r="AA922" t="s">
        <v>268</v>
      </c>
      <c r="AB922" t="s">
        <v>268</v>
      </c>
      <c r="AC922" t="s">
        <v>268</v>
      </c>
      <c r="AD922" t="s">
        <v>268</v>
      </c>
      <c r="AE922" t="s">
        <v>268</v>
      </c>
      <c r="AF922" t="s">
        <v>268</v>
      </c>
      <c r="AG922" t="s">
        <v>268</v>
      </c>
      <c r="AH922" t="s">
        <v>268</v>
      </c>
      <c r="AI922" t="s">
        <v>268</v>
      </c>
      <c r="AJ922" t="s">
        <v>268</v>
      </c>
      <c r="AK922" t="s">
        <v>268</v>
      </c>
      <c r="AL922" t="s">
        <v>268</v>
      </c>
      <c r="AM922" t="s">
        <v>268</v>
      </c>
      <c r="AN922" t="s">
        <v>268</v>
      </c>
      <c r="AO922" t="s">
        <v>268</v>
      </c>
      <c r="AP922" t="s">
        <v>268</v>
      </c>
      <c r="AQ922" t="s">
        <v>268</v>
      </c>
      <c r="AR922" t="s">
        <v>268</v>
      </c>
      <c r="AS922" t="s">
        <v>268</v>
      </c>
      <c r="AT922" t="s">
        <v>268</v>
      </c>
      <c r="AU922" t="s">
        <v>268</v>
      </c>
      <c r="AV922" t="s">
        <v>268</v>
      </c>
      <c r="AW922" t="s">
        <v>268</v>
      </c>
      <c r="AX922" t="s">
        <v>268</v>
      </c>
      <c r="AY922" t="s">
        <v>268</v>
      </c>
      <c r="AZ922" t="s">
        <v>268</v>
      </c>
      <c r="BA922" t="s">
        <v>268</v>
      </c>
      <c r="BB922" t="s">
        <v>268</v>
      </c>
      <c r="BC922" t="s">
        <v>268</v>
      </c>
      <c r="BD922" t="s">
        <v>268</v>
      </c>
      <c r="BE922" t="s">
        <v>268</v>
      </c>
      <c r="BF922" t="s">
        <v>268</v>
      </c>
      <c r="BG922" t="s">
        <v>268</v>
      </c>
      <c r="BH922" t="s">
        <v>268</v>
      </c>
      <c r="BI922" t="s">
        <v>268</v>
      </c>
      <c r="BJ922" t="s">
        <v>268</v>
      </c>
      <c r="BK922" t="s">
        <v>268</v>
      </c>
      <c r="BL922" t="s">
        <v>268</v>
      </c>
      <c r="BM922" t="s">
        <v>268</v>
      </c>
      <c r="BN922" t="s">
        <v>268</v>
      </c>
      <c r="BO922" t="s">
        <v>268</v>
      </c>
      <c r="BP922" t="s">
        <v>268</v>
      </c>
      <c r="BQ922" t="s">
        <v>268</v>
      </c>
      <c r="BR922" t="s">
        <v>268</v>
      </c>
      <c r="BS922" t="s">
        <v>268</v>
      </c>
      <c r="BT922" t="s">
        <v>268</v>
      </c>
      <c r="BU922" t="s">
        <v>268</v>
      </c>
      <c r="BV922" t="s">
        <v>268</v>
      </c>
      <c r="BW922" t="s">
        <v>268</v>
      </c>
      <c r="BX922" t="s">
        <v>268</v>
      </c>
      <c r="BY922">
        <v>34.01</v>
      </c>
      <c r="BZ922">
        <v>34.01</v>
      </c>
      <c r="CA922" t="s">
        <v>142</v>
      </c>
      <c r="CB922" s="356">
        <v>122</v>
      </c>
      <c r="CC922" t="s">
        <v>876</v>
      </c>
      <c r="CD922" t="s">
        <v>268</v>
      </c>
      <c r="CE922" t="s">
        <v>268</v>
      </c>
      <c r="CF922" t="s">
        <v>268</v>
      </c>
      <c r="CG922" t="s">
        <v>2132</v>
      </c>
      <c r="CH922" t="s">
        <v>268</v>
      </c>
      <c r="CI922" t="s">
        <v>268</v>
      </c>
      <c r="CJ922" t="s">
        <v>268</v>
      </c>
      <c r="CK922" t="s">
        <v>268</v>
      </c>
      <c r="CL922" t="s">
        <v>7931</v>
      </c>
      <c r="CM922" t="s">
        <v>11224</v>
      </c>
      <c r="CN922">
        <v>88.96</v>
      </c>
      <c r="CO922">
        <v>-66.72</v>
      </c>
      <c r="CP922">
        <v>22.24</v>
      </c>
      <c r="CQ922">
        <v>365</v>
      </c>
      <c r="CR922" t="s">
        <v>878</v>
      </c>
      <c r="CS922" t="s">
        <v>11225</v>
      </c>
      <c r="CT922" t="s">
        <v>11226</v>
      </c>
      <c r="CU922" t="s">
        <v>11227</v>
      </c>
      <c r="CV922" t="s">
        <v>268</v>
      </c>
      <c r="CW922" t="s">
        <v>268</v>
      </c>
      <c r="CX922" t="s">
        <v>268</v>
      </c>
      <c r="CY922" t="s">
        <v>268</v>
      </c>
      <c r="CZ922" t="s">
        <v>268</v>
      </c>
      <c r="DA922" t="s">
        <v>268</v>
      </c>
      <c r="DB922" s="429">
        <f t="shared" si="188"/>
        <v>0</v>
      </c>
      <c r="DC922" s="284">
        <f t="shared" si="189"/>
        <v>0.75</v>
      </c>
      <c r="DD922" s="284">
        <f t="shared" si="190"/>
        <v>0</v>
      </c>
      <c r="DE922" s="284">
        <f t="shared" si="191"/>
        <v>0</v>
      </c>
      <c r="DF922" s="295">
        <f t="shared" si="192"/>
        <v>8.5024999999999977</v>
      </c>
      <c r="DG922" s="284">
        <f t="shared" si="193"/>
        <v>0</v>
      </c>
      <c r="DH922" s="284">
        <f t="shared" si="194"/>
        <v>0.75</v>
      </c>
      <c r="DI922" s="284">
        <f t="shared" si="195"/>
        <v>0</v>
      </c>
      <c r="DJ922" s="284">
        <f t="shared" si="196"/>
        <v>0</v>
      </c>
      <c r="DK922" s="295">
        <f t="shared" si="197"/>
        <v>0.25</v>
      </c>
      <c r="DL922" s="297" t="str">
        <f t="shared" si="198"/>
        <v>A dispo.</v>
      </c>
      <c r="DM922" s="430">
        <f>IFERROR(IF(CA922="D",IF(DL922="A dispo.",DF922*VLOOKUP('DATI INPUT'!$F$27,TARIFFE_UD,4,FALSE),DF922*VLOOKUP(DL922,TARIFFE_UD,4,FALSE)),DF922*VLOOKUP(CB922-100,TARIFFE_UND,4,FALSE)),0)</f>
        <v>5.3896048772490905</v>
      </c>
      <c r="DN922" s="430">
        <f>IFERROR(IF(CA922="D",IF(DL922="A dispo.",DK922*VLOOKUP('DATI INPUT'!$F$27,TARIFFE_UD,5,FALSE),DK922*VLOOKUP(DL922,TARIFFE_UD,5,FALSE)),DK922*VLOOKUP(CB922-100,TARIFFE_UND,5,FALSE)),0)</f>
        <v>16.849450158887119</v>
      </c>
      <c r="DO922" s="431">
        <f t="shared" si="199"/>
        <v>-9.4496386378750685E-4</v>
      </c>
      <c r="DP922" s="299">
        <f>IFERROR(IF(CA922="D",IF(DL922="A dispo.",DF922*VLOOKUP('DATI INPUT'!$F$27,TARIFFE_UD,2,FALSE),DF922*VLOOKUP(DL922,TARIFFE_UD,2,FALSE)),DF922*VLOOKUP(CB922-100,TARIFFE_UND,2,FALSE)),0)</f>
        <v>6.7335582656513067</v>
      </c>
      <c r="DQ922" s="299">
        <f>IFERROR(IF(CA922="D",IF(DL922="A dispo.",DK922*VLOOKUP('DATI INPUT'!$F$27,TARIFFE_UD,3,FALSE),DK922*VLOOKUP(DL922,TARIFFE_UD,3,FALSE)),DK922*VLOOKUP(CB922-100,TARIFFE_UND,3,FALSE)),0)</f>
        <v>15.091945100768223</v>
      </c>
      <c r="DR922" s="299">
        <f t="shared" si="200"/>
        <v>21.825503366419529</v>
      </c>
    </row>
    <row r="923" spans="1:122" x14ac:dyDescent="0.25">
      <c r="A923" t="s">
        <v>7932</v>
      </c>
      <c r="B923" t="s">
        <v>7933</v>
      </c>
      <c r="C923" t="s">
        <v>846</v>
      </c>
      <c r="D923" t="s">
        <v>7934</v>
      </c>
      <c r="E923" t="s">
        <v>268</v>
      </c>
      <c r="F923" t="s">
        <v>156</v>
      </c>
      <c r="G923" t="s">
        <v>7935</v>
      </c>
      <c r="H923" t="s">
        <v>3307</v>
      </c>
      <c r="I923" t="s">
        <v>7936</v>
      </c>
      <c r="J923" t="s">
        <v>156</v>
      </c>
      <c r="K923" t="s">
        <v>7937</v>
      </c>
      <c r="L923" t="s">
        <v>984</v>
      </c>
      <c r="M923" t="s">
        <v>7938</v>
      </c>
      <c r="N923" t="s">
        <v>984</v>
      </c>
      <c r="O923" t="s">
        <v>873</v>
      </c>
      <c r="P923" t="s">
        <v>3006</v>
      </c>
      <c r="Q923" t="s">
        <v>293</v>
      </c>
      <c r="R923" t="s">
        <v>268</v>
      </c>
      <c r="S923" t="s">
        <v>268</v>
      </c>
      <c r="T923" t="s">
        <v>268</v>
      </c>
      <c r="U923" t="s">
        <v>268</v>
      </c>
      <c r="V923" t="s">
        <v>268</v>
      </c>
      <c r="W923" t="s">
        <v>7938</v>
      </c>
      <c r="X923" t="s">
        <v>3006</v>
      </c>
      <c r="Y923" t="s">
        <v>293</v>
      </c>
      <c r="Z923" t="s">
        <v>268</v>
      </c>
      <c r="AA923" t="s">
        <v>268</v>
      </c>
      <c r="AB923" t="s">
        <v>268</v>
      </c>
      <c r="AC923" t="s">
        <v>268</v>
      </c>
      <c r="AD923" t="s">
        <v>268</v>
      </c>
      <c r="AE923" t="s">
        <v>268</v>
      </c>
      <c r="AF923" t="s">
        <v>268</v>
      </c>
      <c r="AG923" t="s">
        <v>268</v>
      </c>
      <c r="AH923" t="s">
        <v>268</v>
      </c>
      <c r="AI923" t="s">
        <v>268</v>
      </c>
      <c r="AJ923" t="s">
        <v>268</v>
      </c>
      <c r="AK923" t="s">
        <v>268</v>
      </c>
      <c r="AL923" t="s">
        <v>268</v>
      </c>
      <c r="AM923" t="s">
        <v>268</v>
      </c>
      <c r="AN923" t="s">
        <v>268</v>
      </c>
      <c r="AO923" t="s">
        <v>268</v>
      </c>
      <c r="AP923" t="s">
        <v>268</v>
      </c>
      <c r="AQ923" t="s">
        <v>268</v>
      </c>
      <c r="AR923" t="s">
        <v>268</v>
      </c>
      <c r="AS923" t="s">
        <v>268</v>
      </c>
      <c r="AT923" t="s">
        <v>268</v>
      </c>
      <c r="AU923" t="s">
        <v>268</v>
      </c>
      <c r="AV923" t="s">
        <v>268</v>
      </c>
      <c r="AW923" t="s">
        <v>268</v>
      </c>
      <c r="AX923" t="s">
        <v>268</v>
      </c>
      <c r="AY923" t="s">
        <v>268</v>
      </c>
      <c r="AZ923" t="s">
        <v>268</v>
      </c>
      <c r="BA923" t="s">
        <v>268</v>
      </c>
      <c r="BB923" t="s">
        <v>268</v>
      </c>
      <c r="BC923" t="s">
        <v>268</v>
      </c>
      <c r="BD923" t="s">
        <v>268</v>
      </c>
      <c r="BE923" t="s">
        <v>268</v>
      </c>
      <c r="BF923" t="s">
        <v>268</v>
      </c>
      <c r="BG923" t="s">
        <v>268</v>
      </c>
      <c r="BH923" t="s">
        <v>268</v>
      </c>
      <c r="BI923" t="s">
        <v>268</v>
      </c>
      <c r="BJ923" t="s">
        <v>268</v>
      </c>
      <c r="BK923" t="s">
        <v>268</v>
      </c>
      <c r="BL923" t="s">
        <v>268</v>
      </c>
      <c r="BM923" t="s">
        <v>268</v>
      </c>
      <c r="BN923" t="s">
        <v>268</v>
      </c>
      <c r="BO923" t="s">
        <v>268</v>
      </c>
      <c r="BP923" t="s">
        <v>268</v>
      </c>
      <c r="BQ923" t="s">
        <v>268</v>
      </c>
      <c r="BR923" t="s">
        <v>268</v>
      </c>
      <c r="BS923" t="s">
        <v>268</v>
      </c>
      <c r="BT923" t="s">
        <v>268</v>
      </c>
      <c r="BU923" t="s">
        <v>268</v>
      </c>
      <c r="BV923" t="s">
        <v>268</v>
      </c>
      <c r="BW923" t="s">
        <v>268</v>
      </c>
      <c r="BX923" t="s">
        <v>268</v>
      </c>
      <c r="BY923">
        <v>90</v>
      </c>
      <c r="BZ923">
        <v>90</v>
      </c>
      <c r="CA923" t="s">
        <v>142</v>
      </c>
      <c r="CB923" s="356">
        <v>122</v>
      </c>
      <c r="CC923" t="s">
        <v>876</v>
      </c>
      <c r="CD923" t="s">
        <v>268</v>
      </c>
      <c r="CE923" t="s">
        <v>268</v>
      </c>
      <c r="CF923" s="356">
        <v>1</v>
      </c>
      <c r="CG923" t="s">
        <v>268</v>
      </c>
      <c r="CH923" t="s">
        <v>268</v>
      </c>
      <c r="CI923" t="s">
        <v>268</v>
      </c>
      <c r="CJ923" t="s">
        <v>268</v>
      </c>
      <c r="CK923" t="s">
        <v>268</v>
      </c>
      <c r="CL923" t="s">
        <v>268</v>
      </c>
      <c r="CM923" t="s">
        <v>11224</v>
      </c>
      <c r="CN923">
        <v>61.3</v>
      </c>
      <c r="CO923" t="s">
        <v>268</v>
      </c>
      <c r="CP923">
        <v>61.3</v>
      </c>
      <c r="CQ923">
        <v>365</v>
      </c>
      <c r="CR923" t="s">
        <v>878</v>
      </c>
      <c r="CS923" t="s">
        <v>11225</v>
      </c>
      <c r="CT923" t="s">
        <v>11226</v>
      </c>
      <c r="CU923" t="s">
        <v>11227</v>
      </c>
      <c r="CV923" t="s">
        <v>268</v>
      </c>
      <c r="CW923" t="s">
        <v>268</v>
      </c>
      <c r="CX923" t="s">
        <v>268</v>
      </c>
      <c r="CY923" t="s">
        <v>268</v>
      </c>
      <c r="CZ923" t="s">
        <v>268</v>
      </c>
      <c r="DA923" t="s">
        <v>268</v>
      </c>
      <c r="DB923" s="429">
        <f t="shared" si="188"/>
        <v>0</v>
      </c>
      <c r="DC923" s="284">
        <f t="shared" si="189"/>
        <v>0</v>
      </c>
      <c r="DD923" s="284">
        <f t="shared" si="190"/>
        <v>0</v>
      </c>
      <c r="DE923" s="284">
        <f t="shared" si="191"/>
        <v>0</v>
      </c>
      <c r="DF923" s="295">
        <f t="shared" si="192"/>
        <v>90</v>
      </c>
      <c r="DG923" s="284">
        <f t="shared" si="193"/>
        <v>0</v>
      </c>
      <c r="DH923" s="284">
        <f t="shared" si="194"/>
        <v>0</v>
      </c>
      <c r="DI923" s="284">
        <f t="shared" si="195"/>
        <v>0</v>
      </c>
      <c r="DJ923" s="284">
        <f t="shared" si="196"/>
        <v>0</v>
      </c>
      <c r="DK923" s="295">
        <f t="shared" si="197"/>
        <v>1</v>
      </c>
      <c r="DL923" s="297">
        <f t="shared" si="198"/>
        <v>1</v>
      </c>
      <c r="DM923" s="430">
        <f>IFERROR(IF(CA923="D",IF(DL923="A dispo.",DF923*VLOOKUP('DATI INPUT'!$F$27,TARIFFE_UD,4,FALSE),DF923*VLOOKUP(DL923,TARIFFE_UD,4,FALSE)),DF923*VLOOKUP(CB923-100,TARIFFE_UND,4,FALSE)),0)</f>
        <v>44.37193077417659</v>
      </c>
      <c r="DN923" s="430">
        <f>IFERROR(IF(CA923="D",IF(DL923="A dispo.",DK923*VLOOKUP('DATI INPUT'!$F$27,TARIFFE_UD,5,FALSE),DK923*VLOOKUP(DL923,TARIFFE_UD,5,FALSE)),DK923*VLOOKUP(CB923-100,TARIFFE_UND,5,FALSE)),0)</f>
        <v>16.930848468833439</v>
      </c>
      <c r="DO923" s="431">
        <f t="shared" si="199"/>
        <v>2.7792430100319621E-3</v>
      </c>
      <c r="DP923" s="299">
        <f>IFERROR(IF(CA923="D",IF(DL923="A dispo.",DF923*VLOOKUP('DATI INPUT'!$F$27,TARIFFE_UD,2,FALSE),DF923*VLOOKUP(DL923,TARIFFE_UD,2,FALSE)),DF923*VLOOKUP(CB923-100,TARIFFE_UND,2,FALSE)),0)</f>
        <v>55.43652791480055</v>
      </c>
      <c r="DQ923" s="299">
        <f>IFERROR(IF(CA923="D",IF(DL923="A dispo.",DK923*VLOOKUP('DATI INPUT'!$F$27,TARIFFE_UD,3,FALSE),DK923*VLOOKUP(DL923,TARIFFE_UD,3,FALSE)),DK923*VLOOKUP(CB923-100,TARIFFE_UND,3,FALSE)),0)</f>
        <v>15.164853048114928</v>
      </c>
      <c r="DR923" s="299">
        <f t="shared" si="200"/>
        <v>70.601380962915471</v>
      </c>
    </row>
    <row r="924" spans="1:122" x14ac:dyDescent="0.25">
      <c r="A924" t="s">
        <v>7939</v>
      </c>
      <c r="B924" t="s">
        <v>7940</v>
      </c>
      <c r="C924" t="s">
        <v>847</v>
      </c>
      <c r="D924" t="s">
        <v>7941</v>
      </c>
      <c r="E924" t="s">
        <v>268</v>
      </c>
      <c r="F924" t="s">
        <v>156</v>
      </c>
      <c r="G924" t="s">
        <v>7942</v>
      </c>
      <c r="H924" t="s">
        <v>6207</v>
      </c>
      <c r="I924" t="s">
        <v>979</v>
      </c>
      <c r="J924" t="s">
        <v>156</v>
      </c>
      <c r="K924" t="s">
        <v>7943</v>
      </c>
      <c r="L924" t="s">
        <v>960</v>
      </c>
      <c r="M924" t="s">
        <v>2913</v>
      </c>
      <c r="N924" t="s">
        <v>2912</v>
      </c>
      <c r="O924" t="s">
        <v>1317</v>
      </c>
      <c r="P924" t="s">
        <v>2914</v>
      </c>
      <c r="Q924" t="s">
        <v>313</v>
      </c>
      <c r="R924" t="s">
        <v>268</v>
      </c>
      <c r="S924" t="s">
        <v>268</v>
      </c>
      <c r="T924" t="s">
        <v>268</v>
      </c>
      <c r="U924" t="s">
        <v>268</v>
      </c>
      <c r="V924" t="s">
        <v>268</v>
      </c>
      <c r="W924" t="s">
        <v>7944</v>
      </c>
      <c r="X924" t="s">
        <v>1847</v>
      </c>
      <c r="Y924" t="s">
        <v>299</v>
      </c>
      <c r="Z924" t="s">
        <v>268</v>
      </c>
      <c r="AA924" t="s">
        <v>268</v>
      </c>
      <c r="AB924" t="s">
        <v>268</v>
      </c>
      <c r="AC924" t="s">
        <v>268</v>
      </c>
      <c r="AD924" t="s">
        <v>268</v>
      </c>
      <c r="AE924" t="s">
        <v>268</v>
      </c>
      <c r="AF924" t="s">
        <v>268</v>
      </c>
      <c r="AG924" t="s">
        <v>268</v>
      </c>
      <c r="AH924" t="s">
        <v>268</v>
      </c>
      <c r="AI924" t="s">
        <v>268</v>
      </c>
      <c r="AJ924" t="s">
        <v>268</v>
      </c>
      <c r="AK924" t="s">
        <v>268</v>
      </c>
      <c r="AL924" t="s">
        <v>268</v>
      </c>
      <c r="AM924" t="s">
        <v>268</v>
      </c>
      <c r="AN924" t="s">
        <v>268</v>
      </c>
      <c r="AO924" t="s">
        <v>268</v>
      </c>
      <c r="AP924" t="s">
        <v>268</v>
      </c>
      <c r="AQ924" t="s">
        <v>268</v>
      </c>
      <c r="AR924" t="s">
        <v>268</v>
      </c>
      <c r="AS924" t="s">
        <v>268</v>
      </c>
      <c r="AT924" t="s">
        <v>268</v>
      </c>
      <c r="AU924" t="s">
        <v>268</v>
      </c>
      <c r="AV924" t="s">
        <v>268</v>
      </c>
      <c r="AW924" t="s">
        <v>268</v>
      </c>
      <c r="AX924" t="s">
        <v>268</v>
      </c>
      <c r="AY924" t="s">
        <v>268</v>
      </c>
      <c r="AZ924" t="s">
        <v>268</v>
      </c>
      <c r="BA924" t="s">
        <v>268</v>
      </c>
      <c r="BB924" t="s">
        <v>268</v>
      </c>
      <c r="BC924" t="s">
        <v>268</v>
      </c>
      <c r="BD924" t="s">
        <v>268</v>
      </c>
      <c r="BE924" t="s">
        <v>268</v>
      </c>
      <c r="BF924" t="s">
        <v>268</v>
      </c>
      <c r="BG924" t="s">
        <v>268</v>
      </c>
      <c r="BH924" t="s">
        <v>268</v>
      </c>
      <c r="BI924" t="s">
        <v>268</v>
      </c>
      <c r="BJ924" t="s">
        <v>268</v>
      </c>
      <c r="BK924" t="s">
        <v>268</v>
      </c>
      <c r="BL924" t="s">
        <v>268</v>
      </c>
      <c r="BM924" t="s">
        <v>268</v>
      </c>
      <c r="BN924" t="s">
        <v>268</v>
      </c>
      <c r="BO924" t="s">
        <v>268</v>
      </c>
      <c r="BP924" t="s">
        <v>268</v>
      </c>
      <c r="BQ924" t="s">
        <v>268</v>
      </c>
      <c r="BR924" t="s">
        <v>268</v>
      </c>
      <c r="BS924" t="s">
        <v>268</v>
      </c>
      <c r="BT924" t="s">
        <v>268</v>
      </c>
      <c r="BU924" t="s">
        <v>268</v>
      </c>
      <c r="BV924" t="s">
        <v>268</v>
      </c>
      <c r="BW924" t="s">
        <v>268</v>
      </c>
      <c r="BX924" t="s">
        <v>268</v>
      </c>
      <c r="BY924">
        <v>15</v>
      </c>
      <c r="BZ924">
        <v>15</v>
      </c>
      <c r="CA924" t="s">
        <v>142</v>
      </c>
      <c r="CB924" s="356">
        <v>122</v>
      </c>
      <c r="CC924" t="s">
        <v>876</v>
      </c>
      <c r="CD924" t="s">
        <v>268</v>
      </c>
      <c r="CE924" t="s">
        <v>268</v>
      </c>
      <c r="CF924" t="s">
        <v>268</v>
      </c>
      <c r="CG924" t="s">
        <v>268</v>
      </c>
      <c r="CH924" t="s">
        <v>268</v>
      </c>
      <c r="CI924" t="s">
        <v>268</v>
      </c>
      <c r="CJ924" t="s">
        <v>268</v>
      </c>
      <c r="CK924" t="s">
        <v>268</v>
      </c>
      <c r="CL924" t="s">
        <v>7945</v>
      </c>
      <c r="CM924" t="s">
        <v>11224</v>
      </c>
      <c r="CN924">
        <v>76.91</v>
      </c>
      <c r="CO924" t="s">
        <v>268</v>
      </c>
      <c r="CP924">
        <v>76.91</v>
      </c>
      <c r="CQ924">
        <v>365</v>
      </c>
      <c r="CR924" t="s">
        <v>878</v>
      </c>
      <c r="CS924" t="s">
        <v>11225</v>
      </c>
      <c r="CT924" t="s">
        <v>11226</v>
      </c>
      <c r="CU924" t="s">
        <v>11227</v>
      </c>
      <c r="CV924" t="s">
        <v>268</v>
      </c>
      <c r="CW924" t="s">
        <v>268</v>
      </c>
      <c r="CX924" t="s">
        <v>268</v>
      </c>
      <c r="CY924" t="s">
        <v>268</v>
      </c>
      <c r="CZ924" t="s">
        <v>268</v>
      </c>
      <c r="DA924" t="s">
        <v>268</v>
      </c>
      <c r="DB924" s="429">
        <f t="shared" si="188"/>
        <v>0</v>
      </c>
      <c r="DC924" s="284">
        <f t="shared" si="189"/>
        <v>0</v>
      </c>
      <c r="DD924" s="284">
        <f t="shared" si="190"/>
        <v>0</v>
      </c>
      <c r="DE924" s="284">
        <f t="shared" si="191"/>
        <v>0</v>
      </c>
      <c r="DF924" s="295">
        <f t="shared" si="192"/>
        <v>15</v>
      </c>
      <c r="DG924" s="284">
        <f t="shared" si="193"/>
        <v>0</v>
      </c>
      <c r="DH924" s="284">
        <f t="shared" si="194"/>
        <v>0</v>
      </c>
      <c r="DI924" s="284">
        <f t="shared" si="195"/>
        <v>0</v>
      </c>
      <c r="DJ924" s="284">
        <f t="shared" si="196"/>
        <v>0</v>
      </c>
      <c r="DK924" s="295">
        <f t="shared" si="197"/>
        <v>1</v>
      </c>
      <c r="DL924" s="297" t="str">
        <f t="shared" si="198"/>
        <v>A dispo.</v>
      </c>
      <c r="DM924" s="430">
        <f>IFERROR(IF(CA924="D",IF(DL924="A dispo.",DF924*VLOOKUP('DATI INPUT'!$F$27,TARIFFE_UD,4,FALSE),DF924*VLOOKUP(DL924,TARIFFE_UD,4,FALSE)),DF924*VLOOKUP(CB924-100,TARIFFE_UND,4,FALSE)),0)</f>
        <v>9.5082708801806977</v>
      </c>
      <c r="DN924" s="430">
        <f>IFERROR(IF(CA924="D",IF(DL924="A dispo.",DK924*VLOOKUP('DATI INPUT'!$F$27,TARIFFE_UD,5,FALSE),DK924*VLOOKUP(DL924,TARIFFE_UD,5,FALSE)),DK924*VLOOKUP(CB924-100,TARIFFE_UND,5,FALSE)),0)</f>
        <v>67.397800635548478</v>
      </c>
      <c r="DO924" s="431">
        <f t="shared" si="199"/>
        <v>-3.928484270815602E-3</v>
      </c>
      <c r="DP924" s="299">
        <f>IFERROR(IF(CA924="D",IF(DL924="A dispo.",DF924*VLOOKUP('DATI INPUT'!$F$27,TARIFFE_UD,2,FALSE),DF924*VLOOKUP(DL924,TARIFFE_UD,2,FALSE)),DF924*VLOOKUP(CB924-100,TARIFFE_UND,2,FALSE)),0)</f>
        <v>11.879255981742974</v>
      </c>
      <c r="DQ924" s="299">
        <f>IFERROR(IF(CA924="D",IF(DL924="A dispo.",DK924*VLOOKUP('DATI INPUT'!$F$27,TARIFFE_UD,3,FALSE),DK924*VLOOKUP(DL924,TARIFFE_UD,3,FALSE)),DK924*VLOOKUP(CB924-100,TARIFFE_UND,3,FALSE)),0)</f>
        <v>60.367780403072892</v>
      </c>
      <c r="DR924" s="299">
        <f t="shared" si="200"/>
        <v>72.247036384815871</v>
      </c>
    </row>
    <row r="925" spans="1:122" x14ac:dyDescent="0.25">
      <c r="A925" t="s">
        <v>7946</v>
      </c>
      <c r="B925" t="s">
        <v>7940</v>
      </c>
      <c r="C925" t="s">
        <v>848</v>
      </c>
      <c r="D925" t="s">
        <v>7941</v>
      </c>
      <c r="E925" t="s">
        <v>268</v>
      </c>
      <c r="F925" t="s">
        <v>156</v>
      </c>
      <c r="G925" t="s">
        <v>7942</v>
      </c>
      <c r="H925" t="s">
        <v>6207</v>
      </c>
      <c r="I925" t="s">
        <v>979</v>
      </c>
      <c r="J925" t="s">
        <v>156</v>
      </c>
      <c r="K925" t="s">
        <v>7943</v>
      </c>
      <c r="L925" t="s">
        <v>960</v>
      </c>
      <c r="M925" t="s">
        <v>2913</v>
      </c>
      <c r="N925" t="s">
        <v>2912</v>
      </c>
      <c r="O925" t="s">
        <v>1317</v>
      </c>
      <c r="P925" t="s">
        <v>2914</v>
      </c>
      <c r="Q925" t="s">
        <v>313</v>
      </c>
      <c r="R925" t="s">
        <v>268</v>
      </c>
      <c r="S925" t="s">
        <v>268</v>
      </c>
      <c r="T925" t="s">
        <v>268</v>
      </c>
      <c r="U925" t="s">
        <v>268</v>
      </c>
      <c r="V925" t="s">
        <v>268</v>
      </c>
      <c r="W925" t="s">
        <v>7944</v>
      </c>
      <c r="X925" t="s">
        <v>1847</v>
      </c>
      <c r="Y925" t="s">
        <v>299</v>
      </c>
      <c r="Z925" t="s">
        <v>268</v>
      </c>
      <c r="AA925" t="s">
        <v>268</v>
      </c>
      <c r="AB925" t="s">
        <v>268</v>
      </c>
      <c r="AC925" t="s">
        <v>268</v>
      </c>
      <c r="AD925" t="s">
        <v>268</v>
      </c>
      <c r="AE925" t="s">
        <v>268</v>
      </c>
      <c r="AF925" t="s">
        <v>268</v>
      </c>
      <c r="AG925" t="s">
        <v>268</v>
      </c>
      <c r="AH925" t="s">
        <v>268</v>
      </c>
      <c r="AI925" t="s">
        <v>268</v>
      </c>
      <c r="AJ925" t="s">
        <v>268</v>
      </c>
      <c r="AK925" t="s">
        <v>268</v>
      </c>
      <c r="AL925" t="s">
        <v>268</v>
      </c>
      <c r="AM925" t="s">
        <v>268</v>
      </c>
      <c r="AN925" t="s">
        <v>268</v>
      </c>
      <c r="AO925" t="s">
        <v>268</v>
      </c>
      <c r="AP925" t="s">
        <v>268</v>
      </c>
      <c r="AQ925" t="s">
        <v>268</v>
      </c>
      <c r="AR925" t="s">
        <v>268</v>
      </c>
      <c r="AS925" t="s">
        <v>268</v>
      </c>
      <c r="AT925" t="s">
        <v>268</v>
      </c>
      <c r="AU925" t="s">
        <v>268</v>
      </c>
      <c r="AV925" t="s">
        <v>268</v>
      </c>
      <c r="AW925" t="s">
        <v>268</v>
      </c>
      <c r="AX925" t="s">
        <v>268</v>
      </c>
      <c r="AY925" t="s">
        <v>268</v>
      </c>
      <c r="AZ925" t="s">
        <v>268</v>
      </c>
      <c r="BA925" t="s">
        <v>268</v>
      </c>
      <c r="BB925" t="s">
        <v>268</v>
      </c>
      <c r="BC925" t="s">
        <v>268</v>
      </c>
      <c r="BD925" t="s">
        <v>268</v>
      </c>
      <c r="BE925" t="s">
        <v>268</v>
      </c>
      <c r="BF925" t="s">
        <v>268</v>
      </c>
      <c r="BG925" t="s">
        <v>268</v>
      </c>
      <c r="BH925" t="s">
        <v>268</v>
      </c>
      <c r="BI925" t="s">
        <v>268</v>
      </c>
      <c r="BJ925" t="s">
        <v>268</v>
      </c>
      <c r="BK925" t="s">
        <v>268</v>
      </c>
      <c r="BL925" t="s">
        <v>268</v>
      </c>
      <c r="BM925" t="s">
        <v>268</v>
      </c>
      <c r="BN925" t="s">
        <v>268</v>
      </c>
      <c r="BO925" t="s">
        <v>268</v>
      </c>
      <c r="BP925" t="s">
        <v>268</v>
      </c>
      <c r="BQ925" t="s">
        <v>268</v>
      </c>
      <c r="BR925" t="s">
        <v>268</v>
      </c>
      <c r="BS925" t="s">
        <v>268</v>
      </c>
      <c r="BT925" t="s">
        <v>268</v>
      </c>
      <c r="BU925" t="s">
        <v>268</v>
      </c>
      <c r="BV925" t="s">
        <v>268</v>
      </c>
      <c r="BW925" t="s">
        <v>268</v>
      </c>
      <c r="BX925" t="s">
        <v>268</v>
      </c>
      <c r="BY925">
        <v>56</v>
      </c>
      <c r="BZ925">
        <v>56</v>
      </c>
      <c r="CA925" t="s">
        <v>142</v>
      </c>
      <c r="CB925" s="356">
        <v>122</v>
      </c>
      <c r="CC925" t="s">
        <v>876</v>
      </c>
      <c r="CD925" t="s">
        <v>268</v>
      </c>
      <c r="CE925" t="s">
        <v>268</v>
      </c>
      <c r="CF925" t="s">
        <v>268</v>
      </c>
      <c r="CG925" t="s">
        <v>268</v>
      </c>
      <c r="CH925" t="s">
        <v>268</v>
      </c>
      <c r="CI925" t="s">
        <v>268</v>
      </c>
      <c r="CJ925" t="s">
        <v>268</v>
      </c>
      <c r="CK925" t="s">
        <v>268</v>
      </c>
      <c r="CL925" t="s">
        <v>7945</v>
      </c>
      <c r="CM925" t="s">
        <v>11224</v>
      </c>
      <c r="CN925">
        <v>102.9</v>
      </c>
      <c r="CO925" t="s">
        <v>268</v>
      </c>
      <c r="CP925">
        <v>102.9</v>
      </c>
      <c r="CQ925">
        <v>365</v>
      </c>
      <c r="CR925" t="s">
        <v>878</v>
      </c>
      <c r="CS925" t="s">
        <v>11225</v>
      </c>
      <c r="CT925" t="s">
        <v>11226</v>
      </c>
      <c r="CU925" t="s">
        <v>11227</v>
      </c>
      <c r="CV925" t="s">
        <v>268</v>
      </c>
      <c r="CW925" t="s">
        <v>268</v>
      </c>
      <c r="CX925" t="s">
        <v>268</v>
      </c>
      <c r="CY925" t="s">
        <v>268</v>
      </c>
      <c r="CZ925" t="s">
        <v>268</v>
      </c>
      <c r="DA925" t="s">
        <v>268</v>
      </c>
      <c r="DB925" s="429">
        <f t="shared" si="188"/>
        <v>0</v>
      </c>
      <c r="DC925" s="284">
        <f t="shared" si="189"/>
        <v>0</v>
      </c>
      <c r="DD925" s="284">
        <f t="shared" si="190"/>
        <v>0</v>
      </c>
      <c r="DE925" s="284">
        <f t="shared" si="191"/>
        <v>0</v>
      </c>
      <c r="DF925" s="295">
        <f t="shared" si="192"/>
        <v>56</v>
      </c>
      <c r="DG925" s="284">
        <f t="shared" si="193"/>
        <v>0</v>
      </c>
      <c r="DH925" s="284">
        <f t="shared" si="194"/>
        <v>0</v>
      </c>
      <c r="DI925" s="284">
        <f t="shared" si="195"/>
        <v>0</v>
      </c>
      <c r="DJ925" s="284">
        <f t="shared" si="196"/>
        <v>0</v>
      </c>
      <c r="DK925" s="295">
        <f t="shared" si="197"/>
        <v>1</v>
      </c>
      <c r="DL925" s="297" t="str">
        <f t="shared" si="198"/>
        <v>A dispo.</v>
      </c>
      <c r="DM925" s="430">
        <f>IFERROR(IF(CA925="D",IF(DL925="A dispo.",DF925*VLOOKUP('DATI INPUT'!$F$27,TARIFFE_UD,4,FALSE),DF925*VLOOKUP(DL925,TARIFFE_UD,4,FALSE)),DF925*VLOOKUP(CB925-100,TARIFFE_UND,4,FALSE)),0)</f>
        <v>35.497544619341269</v>
      </c>
      <c r="DN925" s="430">
        <f>IFERROR(IF(CA925="D",IF(DL925="A dispo.",DK925*VLOOKUP('DATI INPUT'!$F$27,TARIFFE_UD,5,FALSE),DK925*VLOOKUP(DL925,TARIFFE_UD,5,FALSE)),DK925*VLOOKUP(CB925-100,TARIFFE_UND,5,FALSE)),0)</f>
        <v>67.397800635548478</v>
      </c>
      <c r="DO925" s="431">
        <f t="shared" si="199"/>
        <v>-4.6547451102583182E-3</v>
      </c>
      <c r="DP925" s="299">
        <f>IFERROR(IF(CA925="D",IF(DL925="A dispo.",DF925*VLOOKUP('DATI INPUT'!$F$27,TARIFFE_UD,2,FALSE),DF925*VLOOKUP(DL925,TARIFFE_UD,2,FALSE)),DF925*VLOOKUP(CB925-100,TARIFFE_UND,2,FALSE)),0)</f>
        <v>44.349222331840437</v>
      </c>
      <c r="DQ925" s="299">
        <f>IFERROR(IF(CA925="D",IF(DL925="A dispo.",DK925*VLOOKUP('DATI INPUT'!$F$27,TARIFFE_UD,3,FALSE),DK925*VLOOKUP(DL925,TARIFFE_UD,3,FALSE)),DK925*VLOOKUP(CB925-100,TARIFFE_UND,3,FALSE)),0)</f>
        <v>60.367780403072892</v>
      </c>
      <c r="DR925" s="299">
        <f t="shared" si="200"/>
        <v>104.71700273491334</v>
      </c>
    </row>
    <row r="926" spans="1:122" x14ac:dyDescent="0.25">
      <c r="A926" t="s">
        <v>7947</v>
      </c>
      <c r="B926" t="s">
        <v>7940</v>
      </c>
      <c r="C926" t="s">
        <v>7948</v>
      </c>
      <c r="D926" t="s">
        <v>7941</v>
      </c>
      <c r="E926" t="s">
        <v>268</v>
      </c>
      <c r="F926" t="s">
        <v>156</v>
      </c>
      <c r="G926" t="s">
        <v>7942</v>
      </c>
      <c r="H926" t="s">
        <v>6207</v>
      </c>
      <c r="I926" t="s">
        <v>979</v>
      </c>
      <c r="J926" t="s">
        <v>156</v>
      </c>
      <c r="K926" t="s">
        <v>7943</v>
      </c>
      <c r="L926" t="s">
        <v>960</v>
      </c>
      <c r="M926" t="s">
        <v>2913</v>
      </c>
      <c r="N926" t="s">
        <v>2912</v>
      </c>
      <c r="O926" t="s">
        <v>1317</v>
      </c>
      <c r="P926" t="s">
        <v>2914</v>
      </c>
      <c r="Q926" t="s">
        <v>313</v>
      </c>
      <c r="R926" t="s">
        <v>268</v>
      </c>
      <c r="S926" t="s">
        <v>268</v>
      </c>
      <c r="T926" t="s">
        <v>268</v>
      </c>
      <c r="U926" t="s">
        <v>268</v>
      </c>
      <c r="V926" t="s">
        <v>268</v>
      </c>
      <c r="W926" t="s">
        <v>7944</v>
      </c>
      <c r="X926" t="s">
        <v>1847</v>
      </c>
      <c r="Y926" t="s">
        <v>299</v>
      </c>
      <c r="Z926" t="s">
        <v>268</v>
      </c>
      <c r="AA926" t="s">
        <v>268</v>
      </c>
      <c r="AB926" t="s">
        <v>268</v>
      </c>
      <c r="AC926" t="s">
        <v>268</v>
      </c>
      <c r="AD926" t="s">
        <v>268</v>
      </c>
      <c r="AE926" t="s">
        <v>287</v>
      </c>
      <c r="AF926" t="s">
        <v>1811</v>
      </c>
      <c r="AG926" t="s">
        <v>875</v>
      </c>
      <c r="AH926" t="s">
        <v>1848</v>
      </c>
      <c r="AI926" t="s">
        <v>4468</v>
      </c>
      <c r="AJ926" t="s">
        <v>268</v>
      </c>
      <c r="AK926" t="s">
        <v>396</v>
      </c>
      <c r="AL926" t="s">
        <v>268</v>
      </c>
      <c r="AM926" t="s">
        <v>353</v>
      </c>
      <c r="AN926" t="s">
        <v>268</v>
      </c>
      <c r="AO926" t="s">
        <v>268</v>
      </c>
      <c r="AP926" t="s">
        <v>268</v>
      </c>
      <c r="AQ926" t="s">
        <v>268</v>
      </c>
      <c r="AR926" t="s">
        <v>268</v>
      </c>
      <c r="AS926" t="s">
        <v>268</v>
      </c>
      <c r="AT926" t="s">
        <v>268</v>
      </c>
      <c r="AU926" t="s">
        <v>268</v>
      </c>
      <c r="AV926" t="s">
        <v>268</v>
      </c>
      <c r="AW926" t="s">
        <v>268</v>
      </c>
      <c r="AX926" t="s">
        <v>268</v>
      </c>
      <c r="AY926" t="s">
        <v>268</v>
      </c>
      <c r="AZ926" t="s">
        <v>268</v>
      </c>
      <c r="BA926" t="s">
        <v>268</v>
      </c>
      <c r="BB926" t="s">
        <v>268</v>
      </c>
      <c r="BC926" t="s">
        <v>268</v>
      </c>
      <c r="BD926" t="s">
        <v>268</v>
      </c>
      <c r="BE926" t="s">
        <v>268</v>
      </c>
      <c r="BF926" t="s">
        <v>268</v>
      </c>
      <c r="BG926" t="s">
        <v>268</v>
      </c>
      <c r="BH926" t="s">
        <v>268</v>
      </c>
      <c r="BI926" t="s">
        <v>268</v>
      </c>
      <c r="BJ926" t="s">
        <v>268</v>
      </c>
      <c r="BK926" t="s">
        <v>268</v>
      </c>
      <c r="BL926" t="s">
        <v>268</v>
      </c>
      <c r="BM926" t="s">
        <v>268</v>
      </c>
      <c r="BN926" t="s">
        <v>268</v>
      </c>
      <c r="BO926" t="s">
        <v>268</v>
      </c>
      <c r="BP926" t="s">
        <v>268</v>
      </c>
      <c r="BQ926" t="s">
        <v>268</v>
      </c>
      <c r="BR926" t="s">
        <v>268</v>
      </c>
      <c r="BS926" t="s">
        <v>268</v>
      </c>
      <c r="BT926" t="s">
        <v>268</v>
      </c>
      <c r="BU926" t="s">
        <v>268</v>
      </c>
      <c r="BV926" t="s">
        <v>268</v>
      </c>
      <c r="BW926" t="s">
        <v>268</v>
      </c>
      <c r="BX926" t="s">
        <v>268</v>
      </c>
      <c r="BY926">
        <v>21</v>
      </c>
      <c r="BZ926">
        <v>21</v>
      </c>
      <c r="CA926" t="s">
        <v>142</v>
      </c>
      <c r="CB926" s="356">
        <v>123</v>
      </c>
      <c r="CC926" t="s">
        <v>1817</v>
      </c>
      <c r="CD926" t="s">
        <v>268</v>
      </c>
      <c r="CE926" t="s">
        <v>268</v>
      </c>
      <c r="CF926" t="s">
        <v>268</v>
      </c>
      <c r="CG926" t="s">
        <v>268</v>
      </c>
      <c r="CH926" t="s">
        <v>268</v>
      </c>
      <c r="CI926" t="s">
        <v>268</v>
      </c>
      <c r="CJ926" t="s">
        <v>268</v>
      </c>
      <c r="CK926" t="s">
        <v>268</v>
      </c>
      <c r="CL926" t="s">
        <v>7945</v>
      </c>
      <c r="CM926" t="s">
        <v>11224</v>
      </c>
      <c r="CN926">
        <v>13.31</v>
      </c>
      <c r="CO926" t="s">
        <v>268</v>
      </c>
      <c r="CP926">
        <v>13.31</v>
      </c>
      <c r="CQ926">
        <v>365</v>
      </c>
      <c r="CR926" t="s">
        <v>878</v>
      </c>
      <c r="CS926" t="s">
        <v>11225</v>
      </c>
      <c r="CT926" t="s">
        <v>11226</v>
      </c>
      <c r="CU926" t="s">
        <v>11227</v>
      </c>
      <c r="CV926" t="s">
        <v>268</v>
      </c>
      <c r="CW926" t="s">
        <v>268</v>
      </c>
      <c r="CX926" t="s">
        <v>268</v>
      </c>
      <c r="CY926" t="s">
        <v>268</v>
      </c>
      <c r="CZ926" t="s">
        <v>268</v>
      </c>
      <c r="DA926" t="s">
        <v>268</v>
      </c>
      <c r="DB926" s="429">
        <f t="shared" si="188"/>
        <v>0</v>
      </c>
      <c r="DC926" s="284">
        <f t="shared" si="189"/>
        <v>0</v>
      </c>
      <c r="DD926" s="284">
        <f t="shared" si="190"/>
        <v>0</v>
      </c>
      <c r="DE926" s="284">
        <f t="shared" si="191"/>
        <v>0</v>
      </c>
      <c r="DF926" s="295">
        <f t="shared" si="192"/>
        <v>21</v>
      </c>
      <c r="DG926" s="284">
        <f t="shared" si="193"/>
        <v>1</v>
      </c>
      <c r="DH926" s="284">
        <f t="shared" si="194"/>
        <v>0</v>
      </c>
      <c r="DI926" s="284">
        <f t="shared" si="195"/>
        <v>0</v>
      </c>
      <c r="DJ926" s="284">
        <f t="shared" si="196"/>
        <v>0</v>
      </c>
      <c r="DK926" s="295">
        <f t="shared" si="197"/>
        <v>0</v>
      </c>
      <c r="DL926" s="297" t="str">
        <f t="shared" si="198"/>
        <v>A dispo.</v>
      </c>
      <c r="DM926" s="430">
        <f>IFERROR(IF(CA926="D",IF(DL926="A dispo.",DF926*VLOOKUP('DATI INPUT'!$F$27,TARIFFE_UD,4,FALSE),DF926*VLOOKUP(DL926,TARIFFE_UD,4,FALSE)),DF926*VLOOKUP(CB926-100,TARIFFE_UND,4,FALSE)),0)</f>
        <v>13.311579232252978</v>
      </c>
      <c r="DN926" s="430">
        <f>IFERROR(IF(CA926="D",IF(DL926="A dispo.",DK926*VLOOKUP('DATI INPUT'!$F$27,TARIFFE_UD,5,FALSE),DK926*VLOOKUP(DL926,TARIFFE_UD,5,FALSE)),DK926*VLOOKUP(CB926-100,TARIFFE_UND,5,FALSE)),0)</f>
        <v>0</v>
      </c>
      <c r="DO926" s="431">
        <f t="shared" si="199"/>
        <v>1.5792322529772918E-3</v>
      </c>
      <c r="DP926" s="299">
        <f>IFERROR(IF(CA926="D",IF(DL926="A dispo.",DF926*VLOOKUP('DATI INPUT'!$F$27,TARIFFE_UD,2,FALSE),DF926*VLOOKUP(DL926,TARIFFE_UD,2,FALSE)),DF926*VLOOKUP(CB926-100,TARIFFE_UND,2,FALSE)),0)</f>
        <v>16.630958374440162</v>
      </c>
      <c r="DQ926" s="299">
        <f>IFERROR(IF(CA926="D",IF(DL926="A dispo.",DK926*VLOOKUP('DATI INPUT'!$F$27,TARIFFE_UD,3,FALSE),DK926*VLOOKUP(DL926,TARIFFE_UD,3,FALSE)),DK926*VLOOKUP(CB926-100,TARIFFE_UND,3,FALSE)),0)</f>
        <v>0</v>
      </c>
      <c r="DR926" s="299">
        <f t="shared" si="200"/>
        <v>16.630958374440162</v>
      </c>
    </row>
    <row r="927" spans="1:122" x14ac:dyDescent="0.25">
      <c r="A927" t="s">
        <v>7949</v>
      </c>
      <c r="B927" t="s">
        <v>7950</v>
      </c>
      <c r="C927" t="s">
        <v>7951</v>
      </c>
      <c r="D927" t="s">
        <v>7952</v>
      </c>
      <c r="E927" t="s">
        <v>268</v>
      </c>
      <c r="F927" t="s">
        <v>156</v>
      </c>
      <c r="G927" t="s">
        <v>7953</v>
      </c>
      <c r="H927" t="s">
        <v>967</v>
      </c>
      <c r="I927" t="s">
        <v>2058</v>
      </c>
      <c r="J927" t="s">
        <v>156</v>
      </c>
      <c r="K927" t="s">
        <v>7954</v>
      </c>
      <c r="L927" t="s">
        <v>871</v>
      </c>
      <c r="M927" t="s">
        <v>7955</v>
      </c>
      <c r="N927" t="s">
        <v>872</v>
      </c>
      <c r="O927" t="s">
        <v>873</v>
      </c>
      <c r="P927" t="s">
        <v>7956</v>
      </c>
      <c r="Q927" t="s">
        <v>268</v>
      </c>
      <c r="R927" t="s">
        <v>268</v>
      </c>
      <c r="S927" t="s">
        <v>268</v>
      </c>
      <c r="T927" t="s">
        <v>268</v>
      </c>
      <c r="U927" t="s">
        <v>268</v>
      </c>
      <c r="V927" t="s">
        <v>268</v>
      </c>
      <c r="W927" t="s">
        <v>5258</v>
      </c>
      <c r="X927" t="s">
        <v>1847</v>
      </c>
      <c r="Y927" t="s">
        <v>1657</v>
      </c>
      <c r="Z927" t="s">
        <v>268</v>
      </c>
      <c r="AA927" t="s">
        <v>268</v>
      </c>
      <c r="AB927" t="s">
        <v>268</v>
      </c>
      <c r="AC927" t="s">
        <v>268</v>
      </c>
      <c r="AD927" t="s">
        <v>268</v>
      </c>
      <c r="AE927" t="s">
        <v>287</v>
      </c>
      <c r="AF927" t="s">
        <v>1811</v>
      </c>
      <c r="AG927" t="s">
        <v>875</v>
      </c>
      <c r="AH927" t="s">
        <v>1848</v>
      </c>
      <c r="AI927" t="s">
        <v>7040</v>
      </c>
      <c r="AJ927" t="s">
        <v>268</v>
      </c>
      <c r="AK927" t="s">
        <v>410</v>
      </c>
      <c r="AL927" t="s">
        <v>268</v>
      </c>
      <c r="AM927" t="s">
        <v>405</v>
      </c>
      <c r="AN927" t="s">
        <v>268</v>
      </c>
      <c r="AO927" t="s">
        <v>268</v>
      </c>
      <c r="AP927" t="s">
        <v>268</v>
      </c>
      <c r="AQ927" t="s">
        <v>268</v>
      </c>
      <c r="AR927" t="s">
        <v>268</v>
      </c>
      <c r="AS927" t="s">
        <v>268</v>
      </c>
      <c r="AT927" t="s">
        <v>268</v>
      </c>
      <c r="AU927" t="s">
        <v>268</v>
      </c>
      <c r="AV927" t="s">
        <v>268</v>
      </c>
      <c r="AW927" t="s">
        <v>268</v>
      </c>
      <c r="AX927" t="s">
        <v>268</v>
      </c>
      <c r="AY927" t="s">
        <v>268</v>
      </c>
      <c r="AZ927" t="s">
        <v>268</v>
      </c>
      <c r="BA927" t="s">
        <v>268</v>
      </c>
      <c r="BB927" t="s">
        <v>268</v>
      </c>
      <c r="BC927" t="s">
        <v>268</v>
      </c>
      <c r="BD927" t="s">
        <v>268</v>
      </c>
      <c r="BE927" t="s">
        <v>268</v>
      </c>
      <c r="BF927" t="s">
        <v>268</v>
      </c>
      <c r="BG927" t="s">
        <v>268</v>
      </c>
      <c r="BH927" t="s">
        <v>268</v>
      </c>
      <c r="BI927" t="s">
        <v>268</v>
      </c>
      <c r="BJ927" t="s">
        <v>268</v>
      </c>
      <c r="BK927" t="s">
        <v>268</v>
      </c>
      <c r="BL927" t="s">
        <v>268</v>
      </c>
      <c r="BM927" t="s">
        <v>268</v>
      </c>
      <c r="BN927" t="s">
        <v>268</v>
      </c>
      <c r="BO927" t="s">
        <v>268</v>
      </c>
      <c r="BP927" t="s">
        <v>268</v>
      </c>
      <c r="BQ927" t="s">
        <v>268</v>
      </c>
      <c r="BR927" t="s">
        <v>268</v>
      </c>
      <c r="BS927" t="s">
        <v>268</v>
      </c>
      <c r="BT927" t="s">
        <v>268</v>
      </c>
      <c r="BU927" t="s">
        <v>268</v>
      </c>
      <c r="BV927" t="s">
        <v>268</v>
      </c>
      <c r="BW927" t="s">
        <v>268</v>
      </c>
      <c r="BX927" t="s">
        <v>268</v>
      </c>
      <c r="BY927">
        <v>24.78</v>
      </c>
      <c r="BZ927">
        <v>24.78</v>
      </c>
      <c r="CA927" t="s">
        <v>142</v>
      </c>
      <c r="CB927" s="356">
        <v>122</v>
      </c>
      <c r="CC927" t="s">
        <v>876</v>
      </c>
      <c r="CD927" t="s">
        <v>268</v>
      </c>
      <c r="CE927" t="s">
        <v>268</v>
      </c>
      <c r="CF927" t="s">
        <v>268</v>
      </c>
      <c r="CG927" t="s">
        <v>268</v>
      </c>
      <c r="CH927" t="s">
        <v>268</v>
      </c>
      <c r="CI927" t="s">
        <v>268</v>
      </c>
      <c r="CJ927" t="s">
        <v>268</v>
      </c>
      <c r="CK927" t="s">
        <v>268</v>
      </c>
      <c r="CL927" t="s">
        <v>7957</v>
      </c>
      <c r="CM927" t="s">
        <v>11224</v>
      </c>
      <c r="CN927">
        <v>83.11</v>
      </c>
      <c r="CO927" t="s">
        <v>268</v>
      </c>
      <c r="CP927">
        <v>83.11</v>
      </c>
      <c r="CQ927">
        <v>365</v>
      </c>
      <c r="CR927" t="s">
        <v>878</v>
      </c>
      <c r="CS927" t="s">
        <v>11225</v>
      </c>
      <c r="CT927" t="s">
        <v>11226</v>
      </c>
      <c r="CU927" t="s">
        <v>11227</v>
      </c>
      <c r="CV927" t="s">
        <v>268</v>
      </c>
      <c r="CW927" t="s">
        <v>268</v>
      </c>
      <c r="CX927" t="s">
        <v>268</v>
      </c>
      <c r="CY927" t="s">
        <v>268</v>
      </c>
      <c r="CZ927" t="s">
        <v>268</v>
      </c>
      <c r="DA927" t="s">
        <v>268</v>
      </c>
      <c r="DB927" s="429">
        <f t="shared" si="188"/>
        <v>0</v>
      </c>
      <c r="DC927" s="284">
        <f t="shared" si="189"/>
        <v>0</v>
      </c>
      <c r="DD927" s="284">
        <f t="shared" si="190"/>
        <v>0</v>
      </c>
      <c r="DE927" s="284">
        <f t="shared" si="191"/>
        <v>0</v>
      </c>
      <c r="DF927" s="295">
        <f t="shared" si="192"/>
        <v>24.779999999999998</v>
      </c>
      <c r="DG927" s="284">
        <f t="shared" si="193"/>
        <v>0</v>
      </c>
      <c r="DH927" s="284">
        <f t="shared" si="194"/>
        <v>0</v>
      </c>
      <c r="DI927" s="284">
        <f t="shared" si="195"/>
        <v>0</v>
      </c>
      <c r="DJ927" s="284">
        <f t="shared" si="196"/>
        <v>0</v>
      </c>
      <c r="DK927" s="295">
        <f t="shared" si="197"/>
        <v>1</v>
      </c>
      <c r="DL927" s="297" t="str">
        <f t="shared" si="198"/>
        <v>A dispo.</v>
      </c>
      <c r="DM927" s="430">
        <f>IFERROR(IF(CA927="D",IF(DL927="A dispo.",DF927*VLOOKUP('DATI INPUT'!$F$27,TARIFFE_UD,4,FALSE),DF927*VLOOKUP(DL927,TARIFFE_UD,4,FALSE)),DF927*VLOOKUP(CB927-100,TARIFFE_UND,4,FALSE)),0)</f>
        <v>15.707663494058512</v>
      </c>
      <c r="DN927" s="430">
        <f>IFERROR(IF(CA927="D",IF(DL927="A dispo.",DK927*VLOOKUP('DATI INPUT'!$F$27,TARIFFE_UD,5,FALSE),DK927*VLOOKUP(DL927,TARIFFE_UD,5,FALSE)),DK927*VLOOKUP(CB927-100,TARIFFE_UND,5,FALSE)),0)</f>
        <v>67.397800635548478</v>
      </c>
      <c r="DO927" s="431">
        <f t="shared" si="199"/>
        <v>-4.535870393013397E-3</v>
      </c>
      <c r="DP927" s="299">
        <f>IFERROR(IF(CA927="D",IF(DL927="A dispo.",DF927*VLOOKUP('DATI INPUT'!$F$27,TARIFFE_UD,2,FALSE),DF927*VLOOKUP(DL927,TARIFFE_UD,2,FALSE)),DF927*VLOOKUP(CB927-100,TARIFFE_UND,2,FALSE)),0)</f>
        <v>19.624530881839391</v>
      </c>
      <c r="DQ927" s="299">
        <f>IFERROR(IF(CA927="D",IF(DL927="A dispo.",DK927*VLOOKUP('DATI INPUT'!$F$27,TARIFFE_UD,3,FALSE),DK927*VLOOKUP(DL927,TARIFFE_UD,3,FALSE)),DK927*VLOOKUP(CB927-100,TARIFFE_UND,3,FALSE)),0)</f>
        <v>60.367780403072892</v>
      </c>
      <c r="DR927" s="299">
        <f t="shared" si="200"/>
        <v>79.99231128491229</v>
      </c>
    </row>
    <row r="928" spans="1:122" x14ac:dyDescent="0.25">
      <c r="A928" t="s">
        <v>7958</v>
      </c>
      <c r="B928" t="s">
        <v>1670</v>
      </c>
      <c r="C928" t="s">
        <v>7959</v>
      </c>
      <c r="D928" t="s">
        <v>7960</v>
      </c>
      <c r="E928" t="s">
        <v>268</v>
      </c>
      <c r="F928" t="s">
        <v>156</v>
      </c>
      <c r="G928" t="s">
        <v>7961</v>
      </c>
      <c r="H928" t="s">
        <v>4890</v>
      </c>
      <c r="I928" t="s">
        <v>7962</v>
      </c>
      <c r="J928" t="s">
        <v>274</v>
      </c>
      <c r="K928" t="s">
        <v>7963</v>
      </c>
      <c r="L928" t="s">
        <v>984</v>
      </c>
      <c r="M928" t="s">
        <v>7964</v>
      </c>
      <c r="N928" t="s">
        <v>303</v>
      </c>
      <c r="O928" t="s">
        <v>1273</v>
      </c>
      <c r="P928" t="s">
        <v>1503</v>
      </c>
      <c r="Q928" t="s">
        <v>546</v>
      </c>
      <c r="R928" t="s">
        <v>268</v>
      </c>
      <c r="S928" t="s">
        <v>268</v>
      </c>
      <c r="T928" t="s">
        <v>268</v>
      </c>
      <c r="U928" t="s">
        <v>268</v>
      </c>
      <c r="V928" t="s">
        <v>268</v>
      </c>
      <c r="W928" t="s">
        <v>1794</v>
      </c>
      <c r="X928" t="s">
        <v>613</v>
      </c>
      <c r="Y928" t="s">
        <v>315</v>
      </c>
      <c r="Z928" t="s">
        <v>268</v>
      </c>
      <c r="AA928" t="s">
        <v>268</v>
      </c>
      <c r="AB928" t="s">
        <v>268</v>
      </c>
      <c r="AC928" t="s">
        <v>268</v>
      </c>
      <c r="AD928" t="s">
        <v>268</v>
      </c>
      <c r="AE928" t="s">
        <v>268</v>
      </c>
      <c r="AF928" t="s">
        <v>268</v>
      </c>
      <c r="AG928" t="s">
        <v>268</v>
      </c>
      <c r="AH928" t="s">
        <v>268</v>
      </c>
      <c r="AI928" t="s">
        <v>268</v>
      </c>
      <c r="AJ928" t="s">
        <v>268</v>
      </c>
      <c r="AK928" t="s">
        <v>268</v>
      </c>
      <c r="AL928" t="s">
        <v>268</v>
      </c>
      <c r="AM928" t="s">
        <v>268</v>
      </c>
      <c r="AN928" t="s">
        <v>268</v>
      </c>
      <c r="AO928" t="s">
        <v>268</v>
      </c>
      <c r="AP928" t="s">
        <v>268</v>
      </c>
      <c r="AQ928" t="s">
        <v>268</v>
      </c>
      <c r="AR928" t="s">
        <v>268</v>
      </c>
      <c r="AS928" t="s">
        <v>268</v>
      </c>
      <c r="AT928" t="s">
        <v>268</v>
      </c>
      <c r="AU928" t="s">
        <v>268</v>
      </c>
      <c r="AV928" t="s">
        <v>268</v>
      </c>
      <c r="AW928" t="s">
        <v>268</v>
      </c>
      <c r="AX928" t="s">
        <v>268</v>
      </c>
      <c r="AY928" t="s">
        <v>268</v>
      </c>
      <c r="AZ928" t="s">
        <v>268</v>
      </c>
      <c r="BA928" t="s">
        <v>268</v>
      </c>
      <c r="BB928" t="s">
        <v>268</v>
      </c>
      <c r="BC928" t="s">
        <v>268</v>
      </c>
      <c r="BD928" t="s">
        <v>268</v>
      </c>
      <c r="BE928" t="s">
        <v>268</v>
      </c>
      <c r="BF928" t="s">
        <v>268</v>
      </c>
      <c r="BG928" t="s">
        <v>268</v>
      </c>
      <c r="BH928" t="s">
        <v>268</v>
      </c>
      <c r="BI928" t="s">
        <v>268</v>
      </c>
      <c r="BJ928" t="s">
        <v>268</v>
      </c>
      <c r="BK928" t="s">
        <v>268</v>
      </c>
      <c r="BL928" t="s">
        <v>268</v>
      </c>
      <c r="BM928" t="s">
        <v>268</v>
      </c>
      <c r="BN928" t="s">
        <v>268</v>
      </c>
      <c r="BO928" t="s">
        <v>268</v>
      </c>
      <c r="BP928" t="s">
        <v>268</v>
      </c>
      <c r="BQ928" t="s">
        <v>268</v>
      </c>
      <c r="BR928" t="s">
        <v>268</v>
      </c>
      <c r="BS928" t="s">
        <v>268</v>
      </c>
      <c r="BT928" t="s">
        <v>268</v>
      </c>
      <c r="BU928" t="s">
        <v>268</v>
      </c>
      <c r="BV928" t="s">
        <v>268</v>
      </c>
      <c r="BW928" t="s">
        <v>268</v>
      </c>
      <c r="BX928" t="s">
        <v>268</v>
      </c>
      <c r="BY928">
        <v>81</v>
      </c>
      <c r="BZ928">
        <v>81</v>
      </c>
      <c r="CA928" t="s">
        <v>142</v>
      </c>
      <c r="CB928" s="356">
        <v>122</v>
      </c>
      <c r="CC928" t="s">
        <v>876</v>
      </c>
      <c r="CD928" t="s">
        <v>268</v>
      </c>
      <c r="CE928" t="s">
        <v>268</v>
      </c>
      <c r="CF928" t="s">
        <v>268</v>
      </c>
      <c r="CG928" t="s">
        <v>268</v>
      </c>
      <c r="CH928" t="s">
        <v>268</v>
      </c>
      <c r="CI928" t="s">
        <v>268</v>
      </c>
      <c r="CJ928" t="s">
        <v>268</v>
      </c>
      <c r="CK928" t="s">
        <v>268</v>
      </c>
      <c r="CL928" t="s">
        <v>268</v>
      </c>
      <c r="CM928" t="s">
        <v>11224</v>
      </c>
      <c r="CN928">
        <v>118.74</v>
      </c>
      <c r="CO928" t="s">
        <v>268</v>
      </c>
      <c r="CP928">
        <v>118.74</v>
      </c>
      <c r="CQ928">
        <v>365</v>
      </c>
      <c r="CR928" t="s">
        <v>878</v>
      </c>
      <c r="CS928" t="s">
        <v>11225</v>
      </c>
      <c r="CT928" t="s">
        <v>11226</v>
      </c>
      <c r="CU928" t="s">
        <v>11227</v>
      </c>
      <c r="CV928" t="s">
        <v>268</v>
      </c>
      <c r="CW928" t="s">
        <v>268</v>
      </c>
      <c r="CX928" t="s">
        <v>268</v>
      </c>
      <c r="CY928" t="s">
        <v>268</v>
      </c>
      <c r="CZ928" t="s">
        <v>268</v>
      </c>
      <c r="DA928" t="s">
        <v>268</v>
      </c>
      <c r="DB928" s="429">
        <f t="shared" si="188"/>
        <v>0</v>
      </c>
      <c r="DC928" s="284">
        <f t="shared" si="189"/>
        <v>0</v>
      </c>
      <c r="DD928" s="284">
        <f t="shared" si="190"/>
        <v>0</v>
      </c>
      <c r="DE928" s="284">
        <f t="shared" si="191"/>
        <v>0</v>
      </c>
      <c r="DF928" s="295">
        <f t="shared" si="192"/>
        <v>81</v>
      </c>
      <c r="DG928" s="284">
        <f t="shared" si="193"/>
        <v>0</v>
      </c>
      <c r="DH928" s="284">
        <f t="shared" si="194"/>
        <v>0</v>
      </c>
      <c r="DI928" s="284">
        <f t="shared" si="195"/>
        <v>0</v>
      </c>
      <c r="DJ928" s="284">
        <f t="shared" si="196"/>
        <v>0</v>
      </c>
      <c r="DK928" s="295">
        <f t="shared" si="197"/>
        <v>1</v>
      </c>
      <c r="DL928" s="297" t="str">
        <f t="shared" si="198"/>
        <v>A dispo.</v>
      </c>
      <c r="DM928" s="430">
        <f>IFERROR(IF(CA928="D",IF(DL928="A dispo.",DF928*VLOOKUP('DATI INPUT'!$F$27,TARIFFE_UD,4,FALSE),DF928*VLOOKUP(DL928,TARIFFE_UD,4,FALSE)),DF928*VLOOKUP(CB928-100,TARIFFE_UND,4,FALSE)),0)</f>
        <v>51.344662752975772</v>
      </c>
      <c r="DN928" s="430">
        <f>IFERROR(IF(CA928="D",IF(DL928="A dispo.",DK928*VLOOKUP('DATI INPUT'!$F$27,TARIFFE_UD,5,FALSE),DK928*VLOOKUP(DL928,TARIFFE_UD,5,FALSE)),DK928*VLOOKUP(CB928-100,TARIFFE_UND,5,FALSE)),0)</f>
        <v>67.397800635548478</v>
      </c>
      <c r="DO928" s="431">
        <f t="shared" si="199"/>
        <v>2.4633885242479892E-3</v>
      </c>
      <c r="DP928" s="299">
        <f>IFERROR(IF(CA928="D",IF(DL928="A dispo.",DF928*VLOOKUP('DATI INPUT'!$F$27,TARIFFE_UD,2,FALSE),DF928*VLOOKUP(DL928,TARIFFE_UD,2,FALSE)),DF928*VLOOKUP(CB928-100,TARIFFE_UND,2,FALSE)),0)</f>
        <v>64.147982301412057</v>
      </c>
      <c r="DQ928" s="299">
        <f>IFERROR(IF(CA928="D",IF(DL928="A dispo.",DK928*VLOOKUP('DATI INPUT'!$F$27,TARIFFE_UD,3,FALSE),DK928*VLOOKUP(DL928,TARIFFE_UD,3,FALSE)),DK928*VLOOKUP(CB928-100,TARIFFE_UND,3,FALSE)),0)</f>
        <v>60.367780403072892</v>
      </c>
      <c r="DR928" s="299">
        <f t="shared" si="200"/>
        <v>124.51576270448496</v>
      </c>
    </row>
    <row r="929" spans="1:122" x14ac:dyDescent="0.25">
      <c r="A929" t="s">
        <v>7967</v>
      </c>
      <c r="B929" t="s">
        <v>1672</v>
      </c>
      <c r="C929" t="s">
        <v>7968</v>
      </c>
      <c r="D929" t="s">
        <v>7969</v>
      </c>
      <c r="E929" t="s">
        <v>268</v>
      </c>
      <c r="F929" t="s">
        <v>156</v>
      </c>
      <c r="G929" t="s">
        <v>7970</v>
      </c>
      <c r="H929" t="s">
        <v>7971</v>
      </c>
      <c r="I929" t="s">
        <v>340</v>
      </c>
      <c r="J929" t="s">
        <v>274</v>
      </c>
      <c r="K929" t="s">
        <v>4587</v>
      </c>
      <c r="L929" t="s">
        <v>7972</v>
      </c>
      <c r="M929" t="s">
        <v>7973</v>
      </c>
      <c r="N929" t="s">
        <v>1931</v>
      </c>
      <c r="O929" t="s">
        <v>1258</v>
      </c>
      <c r="P929" t="s">
        <v>6360</v>
      </c>
      <c r="Q929" t="s">
        <v>282</v>
      </c>
      <c r="R929" t="s">
        <v>268</v>
      </c>
      <c r="S929" t="s">
        <v>268</v>
      </c>
      <c r="T929" t="s">
        <v>268</v>
      </c>
      <c r="U929" t="s">
        <v>268</v>
      </c>
      <c r="V929" t="s">
        <v>268</v>
      </c>
      <c r="W929" t="s">
        <v>3912</v>
      </c>
      <c r="X929" t="s">
        <v>1934</v>
      </c>
      <c r="Y929" t="s">
        <v>545</v>
      </c>
      <c r="Z929" t="s">
        <v>268</v>
      </c>
      <c r="AA929" t="s">
        <v>268</v>
      </c>
      <c r="AB929" t="s">
        <v>268</v>
      </c>
      <c r="AC929" t="s">
        <v>268</v>
      </c>
      <c r="AD929" t="s">
        <v>268</v>
      </c>
      <c r="AE929" t="s">
        <v>287</v>
      </c>
      <c r="AF929" t="s">
        <v>1811</v>
      </c>
      <c r="AG929" t="s">
        <v>875</v>
      </c>
      <c r="AH929" t="s">
        <v>1935</v>
      </c>
      <c r="AI929" t="s">
        <v>1132</v>
      </c>
      <c r="AJ929" t="s">
        <v>268</v>
      </c>
      <c r="AK929" t="s">
        <v>375</v>
      </c>
      <c r="AL929" t="s">
        <v>268</v>
      </c>
      <c r="AM929" t="s">
        <v>355</v>
      </c>
      <c r="AN929" t="s">
        <v>268</v>
      </c>
      <c r="AO929" t="s">
        <v>268</v>
      </c>
      <c r="AP929" t="s">
        <v>268</v>
      </c>
      <c r="AQ929" t="s">
        <v>268</v>
      </c>
      <c r="AR929" t="s">
        <v>268</v>
      </c>
      <c r="AS929" t="s">
        <v>268</v>
      </c>
      <c r="AT929" t="s">
        <v>268</v>
      </c>
      <c r="AU929" t="s">
        <v>268</v>
      </c>
      <c r="AV929" t="s">
        <v>268</v>
      </c>
      <c r="AW929" t="s">
        <v>268</v>
      </c>
      <c r="AX929" t="s">
        <v>268</v>
      </c>
      <c r="AY929" t="s">
        <v>268</v>
      </c>
      <c r="AZ929" t="s">
        <v>268</v>
      </c>
      <c r="BA929" t="s">
        <v>268</v>
      </c>
      <c r="BB929" t="s">
        <v>268</v>
      </c>
      <c r="BC929" t="s">
        <v>268</v>
      </c>
      <c r="BD929" t="s">
        <v>268</v>
      </c>
      <c r="BE929" t="s">
        <v>268</v>
      </c>
      <c r="BF929" t="s">
        <v>268</v>
      </c>
      <c r="BG929" t="s">
        <v>268</v>
      </c>
      <c r="BH929" t="s">
        <v>268</v>
      </c>
      <c r="BI929" t="s">
        <v>268</v>
      </c>
      <c r="BJ929" t="s">
        <v>268</v>
      </c>
      <c r="BK929" t="s">
        <v>268</v>
      </c>
      <c r="BL929" t="s">
        <v>268</v>
      </c>
      <c r="BM929" t="s">
        <v>268</v>
      </c>
      <c r="BN929" t="s">
        <v>268</v>
      </c>
      <c r="BO929" t="s">
        <v>268</v>
      </c>
      <c r="BP929" t="s">
        <v>268</v>
      </c>
      <c r="BQ929" t="s">
        <v>268</v>
      </c>
      <c r="BR929" t="s">
        <v>268</v>
      </c>
      <c r="BS929" t="s">
        <v>268</v>
      </c>
      <c r="BT929" t="s">
        <v>268</v>
      </c>
      <c r="BU929" t="s">
        <v>268</v>
      </c>
      <c r="BV929" t="s">
        <v>268</v>
      </c>
      <c r="BW929" t="s">
        <v>268</v>
      </c>
      <c r="BX929" t="s">
        <v>268</v>
      </c>
      <c r="BY929">
        <v>46.1</v>
      </c>
      <c r="BZ929">
        <v>46.1</v>
      </c>
      <c r="CA929" t="s">
        <v>142</v>
      </c>
      <c r="CB929" s="356">
        <v>122</v>
      </c>
      <c r="CC929" t="s">
        <v>876</v>
      </c>
      <c r="CD929" t="s">
        <v>268</v>
      </c>
      <c r="CE929" t="s">
        <v>268</v>
      </c>
      <c r="CF929" t="s">
        <v>268</v>
      </c>
      <c r="CG929" t="s">
        <v>268</v>
      </c>
      <c r="CH929" t="s">
        <v>268</v>
      </c>
      <c r="CI929" t="s">
        <v>268</v>
      </c>
      <c r="CJ929" t="s">
        <v>268</v>
      </c>
      <c r="CK929" t="s">
        <v>268</v>
      </c>
      <c r="CL929" t="s">
        <v>268</v>
      </c>
      <c r="CM929" t="s">
        <v>11224</v>
      </c>
      <c r="CN929">
        <v>96.62</v>
      </c>
      <c r="CO929" t="s">
        <v>268</v>
      </c>
      <c r="CP929">
        <v>96.62</v>
      </c>
      <c r="CQ929">
        <v>365</v>
      </c>
      <c r="CR929" t="s">
        <v>878</v>
      </c>
      <c r="CS929" t="s">
        <v>11225</v>
      </c>
      <c r="CT929" t="s">
        <v>11226</v>
      </c>
      <c r="CU929" t="s">
        <v>11227</v>
      </c>
      <c r="CV929" t="s">
        <v>268</v>
      </c>
      <c r="CW929" t="s">
        <v>268</v>
      </c>
      <c r="CX929" t="s">
        <v>268</v>
      </c>
      <c r="CY929" t="s">
        <v>268</v>
      </c>
      <c r="CZ929" t="s">
        <v>268</v>
      </c>
      <c r="DA929" t="s">
        <v>268</v>
      </c>
      <c r="DB929" s="429">
        <f t="shared" si="188"/>
        <v>0</v>
      </c>
      <c r="DC929" s="284">
        <f t="shared" si="189"/>
        <v>0</v>
      </c>
      <c r="DD929" s="284">
        <f t="shared" si="190"/>
        <v>0</v>
      </c>
      <c r="DE929" s="284">
        <f t="shared" si="191"/>
        <v>0</v>
      </c>
      <c r="DF929" s="295">
        <f t="shared" si="192"/>
        <v>46.100000000000009</v>
      </c>
      <c r="DG929" s="284">
        <f t="shared" si="193"/>
        <v>0</v>
      </c>
      <c r="DH929" s="284">
        <f t="shared" si="194"/>
        <v>0</v>
      </c>
      <c r="DI929" s="284">
        <f t="shared" si="195"/>
        <v>0</v>
      </c>
      <c r="DJ929" s="284">
        <f t="shared" si="196"/>
        <v>0</v>
      </c>
      <c r="DK929" s="295">
        <f t="shared" si="197"/>
        <v>1</v>
      </c>
      <c r="DL929" s="297" t="str">
        <f t="shared" si="198"/>
        <v>A dispo.</v>
      </c>
      <c r="DM929" s="430">
        <f>IFERROR(IF(CA929="D",IF(DL929="A dispo.",DF929*VLOOKUP('DATI INPUT'!$F$27,TARIFFE_UD,4,FALSE),DF929*VLOOKUP(DL929,TARIFFE_UD,4,FALSE)),DF929*VLOOKUP(CB929-100,TARIFFE_UND,4,FALSE)),0)</f>
        <v>29.222085838422018</v>
      </c>
      <c r="DN929" s="430">
        <f>IFERROR(IF(CA929="D",IF(DL929="A dispo.",DK929*VLOOKUP('DATI INPUT'!$F$27,TARIFFE_UD,5,FALSE),DK929*VLOOKUP(DL929,TARIFFE_UD,5,FALSE)),DK929*VLOOKUP(CB929-100,TARIFFE_UND,5,FALSE)),0)</f>
        <v>67.397800635548478</v>
      </c>
      <c r="DO929" s="431">
        <f t="shared" si="199"/>
        <v>-1.1352602950864821E-4</v>
      </c>
      <c r="DP929" s="299">
        <f>IFERROR(IF(CA929="D",IF(DL929="A dispo.",DF929*VLOOKUP('DATI INPUT'!$F$27,TARIFFE_UD,2,FALSE),DF929*VLOOKUP(DL929,TARIFFE_UD,2,FALSE)),DF929*VLOOKUP(CB929-100,TARIFFE_UND,2,FALSE)),0)</f>
        <v>36.508913383890075</v>
      </c>
      <c r="DQ929" s="299">
        <f>IFERROR(IF(CA929="D",IF(DL929="A dispo.",DK929*VLOOKUP('DATI INPUT'!$F$27,TARIFFE_UD,3,FALSE),DK929*VLOOKUP(DL929,TARIFFE_UD,3,FALSE)),DK929*VLOOKUP(CB929-100,TARIFFE_UND,3,FALSE)),0)</f>
        <v>60.367780403072892</v>
      </c>
      <c r="DR929" s="299">
        <f t="shared" si="200"/>
        <v>96.87669378696296</v>
      </c>
    </row>
    <row r="930" spans="1:122" x14ac:dyDescent="0.25">
      <c r="A930" t="s">
        <v>7974</v>
      </c>
      <c r="B930" t="s">
        <v>7975</v>
      </c>
      <c r="C930" t="s">
        <v>7976</v>
      </c>
      <c r="D930" t="s">
        <v>7977</v>
      </c>
      <c r="E930" t="s">
        <v>268</v>
      </c>
      <c r="F930" t="s">
        <v>156</v>
      </c>
      <c r="G930" t="s">
        <v>7978</v>
      </c>
      <c r="H930" t="s">
        <v>3307</v>
      </c>
      <c r="I930" t="s">
        <v>826</v>
      </c>
      <c r="J930" t="s">
        <v>156</v>
      </c>
      <c r="K930" t="s">
        <v>7979</v>
      </c>
      <c r="L930" t="s">
        <v>960</v>
      </c>
      <c r="M930" t="s">
        <v>7980</v>
      </c>
      <c r="N930" t="s">
        <v>7981</v>
      </c>
      <c r="O930" t="s">
        <v>1231</v>
      </c>
      <c r="P930" t="s">
        <v>7982</v>
      </c>
      <c r="Q930" t="s">
        <v>309</v>
      </c>
      <c r="R930" t="s">
        <v>268</v>
      </c>
      <c r="S930" t="s">
        <v>268</v>
      </c>
      <c r="T930" t="s">
        <v>268</v>
      </c>
      <c r="U930" t="s">
        <v>268</v>
      </c>
      <c r="V930" t="s">
        <v>268</v>
      </c>
      <c r="W930" t="s">
        <v>3863</v>
      </c>
      <c r="X930" t="s">
        <v>3242</v>
      </c>
      <c r="Y930" t="s">
        <v>282</v>
      </c>
      <c r="Z930" t="s">
        <v>268</v>
      </c>
      <c r="AA930" t="s">
        <v>268</v>
      </c>
      <c r="AB930" t="s">
        <v>268</v>
      </c>
      <c r="AC930" t="s">
        <v>268</v>
      </c>
      <c r="AD930" t="s">
        <v>268</v>
      </c>
      <c r="AE930" t="s">
        <v>287</v>
      </c>
      <c r="AF930" t="s">
        <v>1811</v>
      </c>
      <c r="AG930" t="s">
        <v>875</v>
      </c>
      <c r="AH930" t="s">
        <v>1848</v>
      </c>
      <c r="AI930" t="s">
        <v>2743</v>
      </c>
      <c r="AJ930" t="s">
        <v>268</v>
      </c>
      <c r="AK930" t="s">
        <v>3866</v>
      </c>
      <c r="AL930" t="s">
        <v>268</v>
      </c>
      <c r="AM930" t="s">
        <v>353</v>
      </c>
      <c r="AN930" t="s">
        <v>287</v>
      </c>
      <c r="AO930" t="s">
        <v>1811</v>
      </c>
      <c r="AP930" t="s">
        <v>875</v>
      </c>
      <c r="AQ930" t="s">
        <v>1848</v>
      </c>
      <c r="AR930" t="s">
        <v>1202</v>
      </c>
      <c r="AS930" t="s">
        <v>268</v>
      </c>
      <c r="AT930" t="s">
        <v>410</v>
      </c>
      <c r="AU930" t="s">
        <v>268</v>
      </c>
      <c r="AV930" t="s">
        <v>405</v>
      </c>
      <c r="AW930" t="s">
        <v>268</v>
      </c>
      <c r="AX930" t="s">
        <v>268</v>
      </c>
      <c r="AY930" t="s">
        <v>268</v>
      </c>
      <c r="AZ930" t="s">
        <v>268</v>
      </c>
      <c r="BA930" t="s">
        <v>268</v>
      </c>
      <c r="BB930" t="s">
        <v>268</v>
      </c>
      <c r="BC930" t="s">
        <v>268</v>
      </c>
      <c r="BD930" t="s">
        <v>268</v>
      </c>
      <c r="BE930" t="s">
        <v>268</v>
      </c>
      <c r="BF930" t="s">
        <v>268</v>
      </c>
      <c r="BG930" t="s">
        <v>268</v>
      </c>
      <c r="BH930" t="s">
        <v>268</v>
      </c>
      <c r="BI930" t="s">
        <v>268</v>
      </c>
      <c r="BJ930" t="s">
        <v>268</v>
      </c>
      <c r="BK930" t="s">
        <v>268</v>
      </c>
      <c r="BL930" t="s">
        <v>268</v>
      </c>
      <c r="BM930" t="s">
        <v>268</v>
      </c>
      <c r="BN930" t="s">
        <v>268</v>
      </c>
      <c r="BO930" t="s">
        <v>268</v>
      </c>
      <c r="BP930" t="s">
        <v>268</v>
      </c>
      <c r="BQ930" t="s">
        <v>268</v>
      </c>
      <c r="BR930" t="s">
        <v>268</v>
      </c>
      <c r="BS930" t="s">
        <v>268</v>
      </c>
      <c r="BT930" t="s">
        <v>268</v>
      </c>
      <c r="BU930" t="s">
        <v>268</v>
      </c>
      <c r="BV930" t="s">
        <v>268</v>
      </c>
      <c r="BW930" t="s">
        <v>268</v>
      </c>
      <c r="BX930" t="s">
        <v>268</v>
      </c>
      <c r="BY930">
        <v>31.18</v>
      </c>
      <c r="BZ930">
        <v>31.18</v>
      </c>
      <c r="CA930" t="s">
        <v>142</v>
      </c>
      <c r="CB930" s="356">
        <v>122</v>
      </c>
      <c r="CC930" t="s">
        <v>876</v>
      </c>
      <c r="CD930" t="s">
        <v>268</v>
      </c>
      <c r="CE930" t="s">
        <v>268</v>
      </c>
      <c r="CF930" t="s">
        <v>268</v>
      </c>
      <c r="CG930" t="s">
        <v>268</v>
      </c>
      <c r="CH930" t="s">
        <v>268</v>
      </c>
      <c r="CI930" t="s">
        <v>268</v>
      </c>
      <c r="CJ930" t="s">
        <v>268</v>
      </c>
      <c r="CK930" t="s">
        <v>268</v>
      </c>
      <c r="CL930" t="s">
        <v>7983</v>
      </c>
      <c r="CM930" t="s">
        <v>11224</v>
      </c>
      <c r="CN930">
        <v>87.16</v>
      </c>
      <c r="CO930" t="s">
        <v>268</v>
      </c>
      <c r="CP930">
        <v>87.16</v>
      </c>
      <c r="CQ930">
        <v>365</v>
      </c>
      <c r="CR930" t="s">
        <v>878</v>
      </c>
      <c r="CS930" t="s">
        <v>11225</v>
      </c>
      <c r="CT930" t="s">
        <v>11226</v>
      </c>
      <c r="CU930" t="s">
        <v>11227</v>
      </c>
      <c r="CV930" t="s">
        <v>268</v>
      </c>
      <c r="CW930" t="s">
        <v>268</v>
      </c>
      <c r="CX930" t="s">
        <v>268</v>
      </c>
      <c r="CY930" t="s">
        <v>268</v>
      </c>
      <c r="CZ930" t="s">
        <v>268</v>
      </c>
      <c r="DA930" t="s">
        <v>268</v>
      </c>
      <c r="DB930" s="429">
        <f t="shared" si="188"/>
        <v>0</v>
      </c>
      <c r="DC930" s="284">
        <f t="shared" si="189"/>
        <v>0</v>
      </c>
      <c r="DD930" s="284">
        <f t="shared" si="190"/>
        <v>0</v>
      </c>
      <c r="DE930" s="284">
        <f t="shared" si="191"/>
        <v>0</v>
      </c>
      <c r="DF930" s="295">
        <f t="shared" si="192"/>
        <v>31.18</v>
      </c>
      <c r="DG930" s="284">
        <f t="shared" si="193"/>
        <v>0</v>
      </c>
      <c r="DH930" s="284">
        <f t="shared" si="194"/>
        <v>0</v>
      </c>
      <c r="DI930" s="284">
        <f t="shared" si="195"/>
        <v>0</v>
      </c>
      <c r="DJ930" s="284">
        <f t="shared" si="196"/>
        <v>0</v>
      </c>
      <c r="DK930" s="295">
        <f t="shared" si="197"/>
        <v>1</v>
      </c>
      <c r="DL930" s="297" t="str">
        <f t="shared" si="198"/>
        <v>A dispo.</v>
      </c>
      <c r="DM930" s="430">
        <f>IFERROR(IF(CA930="D",IF(DL930="A dispo.",DF930*VLOOKUP('DATI INPUT'!$F$27,TARIFFE_UD,4,FALSE),DF930*VLOOKUP(DL930,TARIFFE_UD,4,FALSE)),DF930*VLOOKUP(CB930-100,TARIFFE_UND,4,FALSE)),0)</f>
        <v>19.764525736268943</v>
      </c>
      <c r="DN930" s="430">
        <f>IFERROR(IF(CA930="D",IF(DL930="A dispo.",DK930*VLOOKUP('DATI INPUT'!$F$27,TARIFFE_UD,5,FALSE),DK930*VLOOKUP(DL930,TARIFFE_UD,5,FALSE)),DK930*VLOOKUP(CB930-100,TARIFFE_UND,5,FALSE)),0)</f>
        <v>67.397800635548478</v>
      </c>
      <c r="DO930" s="431">
        <f t="shared" si="199"/>
        <v>2.3263718174177939E-3</v>
      </c>
      <c r="DP930" s="299">
        <f>IFERROR(IF(CA930="D",IF(DL930="A dispo.",DF930*VLOOKUP('DATI INPUT'!$F$27,TARIFFE_UD,2,FALSE),DF930*VLOOKUP(DL930,TARIFFE_UD,2,FALSE)),DF930*VLOOKUP(CB930-100,TARIFFE_UND,2,FALSE)),0)</f>
        <v>24.693013434049728</v>
      </c>
      <c r="DQ930" s="299">
        <f>IFERROR(IF(CA930="D",IF(DL930="A dispo.",DK930*VLOOKUP('DATI INPUT'!$F$27,TARIFFE_UD,3,FALSE),DK930*VLOOKUP(DL930,TARIFFE_UD,3,FALSE)),DK930*VLOOKUP(CB930-100,TARIFFE_UND,3,FALSE)),0)</f>
        <v>60.367780403072892</v>
      </c>
      <c r="DR930" s="299">
        <f t="shared" si="200"/>
        <v>85.060793837122617</v>
      </c>
    </row>
    <row r="931" spans="1:122" x14ac:dyDescent="0.25">
      <c r="A931" t="s">
        <v>7984</v>
      </c>
      <c r="B931" t="s">
        <v>1676</v>
      </c>
      <c r="C931" t="s">
        <v>7985</v>
      </c>
      <c r="D931" t="s">
        <v>7986</v>
      </c>
      <c r="E931" t="s">
        <v>268</v>
      </c>
      <c r="F931" t="s">
        <v>156</v>
      </c>
      <c r="G931" t="s">
        <v>7987</v>
      </c>
      <c r="H931" t="s">
        <v>7988</v>
      </c>
      <c r="I931" t="s">
        <v>7989</v>
      </c>
      <c r="J931" t="s">
        <v>274</v>
      </c>
      <c r="K931" t="s">
        <v>7990</v>
      </c>
      <c r="L931" t="s">
        <v>7991</v>
      </c>
      <c r="M931" t="s">
        <v>10877</v>
      </c>
      <c r="N931" t="s">
        <v>10878</v>
      </c>
      <c r="O931" t="s">
        <v>10879</v>
      </c>
      <c r="P931" t="s">
        <v>10880</v>
      </c>
      <c r="Q931" t="s">
        <v>270</v>
      </c>
      <c r="R931" t="s">
        <v>268</v>
      </c>
      <c r="S931" t="s">
        <v>268</v>
      </c>
      <c r="T931" t="s">
        <v>343</v>
      </c>
      <c r="U931" t="s">
        <v>268</v>
      </c>
      <c r="V931" t="s">
        <v>269</v>
      </c>
      <c r="W931" t="s">
        <v>4448</v>
      </c>
      <c r="X931" t="s">
        <v>2045</v>
      </c>
      <c r="Y931" t="s">
        <v>275</v>
      </c>
      <c r="Z931" t="s">
        <v>268</v>
      </c>
      <c r="AA931" t="s">
        <v>268</v>
      </c>
      <c r="AB931" t="s">
        <v>268</v>
      </c>
      <c r="AC931" t="s">
        <v>268</v>
      </c>
      <c r="AD931" t="s">
        <v>268</v>
      </c>
      <c r="AE931" t="s">
        <v>287</v>
      </c>
      <c r="AF931" t="s">
        <v>1811</v>
      </c>
      <c r="AG931" t="s">
        <v>875</v>
      </c>
      <c r="AH931" t="s">
        <v>2047</v>
      </c>
      <c r="AI931" t="s">
        <v>2606</v>
      </c>
      <c r="AJ931" t="s">
        <v>268</v>
      </c>
      <c r="AK931" t="s">
        <v>395</v>
      </c>
      <c r="AL931" t="s">
        <v>268</v>
      </c>
      <c r="AM931" t="s">
        <v>355</v>
      </c>
      <c r="AN931" t="s">
        <v>268</v>
      </c>
      <c r="AO931" t="s">
        <v>268</v>
      </c>
      <c r="AP931" t="s">
        <v>268</v>
      </c>
      <c r="AQ931" t="s">
        <v>268</v>
      </c>
      <c r="AR931" t="s">
        <v>268</v>
      </c>
      <c r="AS931" t="s">
        <v>268</v>
      </c>
      <c r="AT931" t="s">
        <v>268</v>
      </c>
      <c r="AU931" t="s">
        <v>268</v>
      </c>
      <c r="AV931" t="s">
        <v>268</v>
      </c>
      <c r="AW931" t="s">
        <v>268</v>
      </c>
      <c r="AX931" t="s">
        <v>268</v>
      </c>
      <c r="AY931" t="s">
        <v>268</v>
      </c>
      <c r="AZ931" t="s">
        <v>268</v>
      </c>
      <c r="BA931" t="s">
        <v>268</v>
      </c>
      <c r="BB931" t="s">
        <v>268</v>
      </c>
      <c r="BC931" t="s">
        <v>268</v>
      </c>
      <c r="BD931" t="s">
        <v>268</v>
      </c>
      <c r="BE931" t="s">
        <v>268</v>
      </c>
      <c r="BF931" t="s">
        <v>268</v>
      </c>
      <c r="BG931" t="s">
        <v>268</v>
      </c>
      <c r="BH931" t="s">
        <v>268</v>
      </c>
      <c r="BI931" t="s">
        <v>268</v>
      </c>
      <c r="BJ931" t="s">
        <v>268</v>
      </c>
      <c r="BK931" t="s">
        <v>268</v>
      </c>
      <c r="BL931" t="s">
        <v>268</v>
      </c>
      <c r="BM931" t="s">
        <v>268</v>
      </c>
      <c r="BN931" t="s">
        <v>268</v>
      </c>
      <c r="BO931" t="s">
        <v>268</v>
      </c>
      <c r="BP931" t="s">
        <v>268</v>
      </c>
      <c r="BQ931" t="s">
        <v>268</v>
      </c>
      <c r="BR931" t="s">
        <v>268</v>
      </c>
      <c r="BS931" t="s">
        <v>268</v>
      </c>
      <c r="BT931" t="s">
        <v>268</v>
      </c>
      <c r="BU931" t="s">
        <v>268</v>
      </c>
      <c r="BV931" t="s">
        <v>268</v>
      </c>
      <c r="BW931" t="s">
        <v>268</v>
      </c>
      <c r="BX931" t="s">
        <v>268</v>
      </c>
      <c r="BY931">
        <v>50</v>
      </c>
      <c r="BZ931">
        <v>50</v>
      </c>
      <c r="CA931" t="s">
        <v>142</v>
      </c>
      <c r="CB931" s="356">
        <v>122</v>
      </c>
      <c r="CC931" t="s">
        <v>876</v>
      </c>
      <c r="CD931" t="s">
        <v>268</v>
      </c>
      <c r="CE931" t="s">
        <v>268</v>
      </c>
      <c r="CF931" t="s">
        <v>268</v>
      </c>
      <c r="CG931" t="s">
        <v>268</v>
      </c>
      <c r="CH931" t="s">
        <v>268</v>
      </c>
      <c r="CI931" t="s">
        <v>268</v>
      </c>
      <c r="CJ931" t="s">
        <v>268</v>
      </c>
      <c r="CK931" t="s">
        <v>268</v>
      </c>
      <c r="CL931" t="s">
        <v>268</v>
      </c>
      <c r="CM931" t="s">
        <v>11224</v>
      </c>
      <c r="CN931">
        <v>99.09</v>
      </c>
      <c r="CO931" t="s">
        <v>268</v>
      </c>
      <c r="CP931">
        <v>99.09</v>
      </c>
      <c r="CQ931">
        <v>365</v>
      </c>
      <c r="CR931" t="s">
        <v>878</v>
      </c>
      <c r="CS931" t="s">
        <v>11225</v>
      </c>
      <c r="CT931" t="s">
        <v>11226</v>
      </c>
      <c r="CU931" t="s">
        <v>11227</v>
      </c>
      <c r="CV931" t="s">
        <v>268</v>
      </c>
      <c r="CW931" t="s">
        <v>268</v>
      </c>
      <c r="CX931" t="s">
        <v>268</v>
      </c>
      <c r="CY931" t="s">
        <v>268</v>
      </c>
      <c r="CZ931" t="s">
        <v>268</v>
      </c>
      <c r="DA931" t="s">
        <v>268</v>
      </c>
      <c r="DB931" s="429">
        <f t="shared" si="188"/>
        <v>0</v>
      </c>
      <c r="DC931" s="284">
        <f t="shared" si="189"/>
        <v>0</v>
      </c>
      <c r="DD931" s="284">
        <f t="shared" si="190"/>
        <v>0</v>
      </c>
      <c r="DE931" s="284">
        <f t="shared" si="191"/>
        <v>0</v>
      </c>
      <c r="DF931" s="295">
        <f t="shared" si="192"/>
        <v>50</v>
      </c>
      <c r="DG931" s="284">
        <f t="shared" si="193"/>
        <v>0</v>
      </c>
      <c r="DH931" s="284">
        <f t="shared" si="194"/>
        <v>0</v>
      </c>
      <c r="DI931" s="284">
        <f t="shared" si="195"/>
        <v>0</v>
      </c>
      <c r="DJ931" s="284">
        <f t="shared" si="196"/>
        <v>0</v>
      </c>
      <c r="DK931" s="295">
        <f t="shared" si="197"/>
        <v>1</v>
      </c>
      <c r="DL931" s="297" t="str">
        <f t="shared" si="198"/>
        <v>A dispo.</v>
      </c>
      <c r="DM931" s="430">
        <f>IFERROR(IF(CA931="D",IF(DL931="A dispo.",DF931*VLOOKUP('DATI INPUT'!$F$27,TARIFFE_UD,4,FALSE),DF931*VLOOKUP(DL931,TARIFFE_UD,4,FALSE)),DF931*VLOOKUP(CB931-100,TARIFFE_UND,4,FALSE)),0)</f>
        <v>31.694236267268995</v>
      </c>
      <c r="DN931" s="430">
        <f>IFERROR(IF(CA931="D",IF(DL931="A dispo.",DK931*VLOOKUP('DATI INPUT'!$F$27,TARIFFE_UD,5,FALSE),DK931*VLOOKUP(DL931,TARIFFE_UD,5,FALSE)),DK931*VLOOKUP(CB931-100,TARIFFE_UND,5,FALSE)),0)</f>
        <v>67.397800635548478</v>
      </c>
      <c r="DO931" s="431">
        <f t="shared" si="199"/>
        <v>2.0369028174656023E-3</v>
      </c>
      <c r="DP931" s="299">
        <f>IFERROR(IF(CA931="D",IF(DL931="A dispo.",DF931*VLOOKUP('DATI INPUT'!$F$27,TARIFFE_UD,2,FALSE),DF931*VLOOKUP(DL931,TARIFFE_UD,2,FALSE)),DF931*VLOOKUP(CB931-100,TARIFFE_UND,2,FALSE)),0)</f>
        <v>39.597519939143247</v>
      </c>
      <c r="DQ931" s="299">
        <f>IFERROR(IF(CA931="D",IF(DL931="A dispo.",DK931*VLOOKUP('DATI INPUT'!$F$27,TARIFFE_UD,3,FALSE),DK931*VLOOKUP(DL931,TARIFFE_UD,3,FALSE)),DK931*VLOOKUP(CB931-100,TARIFFE_UND,3,FALSE)),0)</f>
        <v>60.367780403072892</v>
      </c>
      <c r="DR931" s="299">
        <f t="shared" si="200"/>
        <v>99.965300342216139</v>
      </c>
    </row>
    <row r="932" spans="1:122" x14ac:dyDescent="0.25">
      <c r="A932" t="s">
        <v>7993</v>
      </c>
      <c r="B932" t="s">
        <v>1676</v>
      </c>
      <c r="C932" t="s">
        <v>7994</v>
      </c>
      <c r="D932" t="s">
        <v>7986</v>
      </c>
      <c r="E932" t="s">
        <v>268</v>
      </c>
      <c r="F932" t="s">
        <v>156</v>
      </c>
      <c r="G932" t="s">
        <v>7987</v>
      </c>
      <c r="H932" t="s">
        <v>7988</v>
      </c>
      <c r="I932" t="s">
        <v>7989</v>
      </c>
      <c r="J932" t="s">
        <v>274</v>
      </c>
      <c r="K932" t="s">
        <v>7990</v>
      </c>
      <c r="L932" t="s">
        <v>7991</v>
      </c>
      <c r="M932" t="s">
        <v>10877</v>
      </c>
      <c r="N932" t="s">
        <v>10878</v>
      </c>
      <c r="O932" t="s">
        <v>10879</v>
      </c>
      <c r="P932" t="s">
        <v>10880</v>
      </c>
      <c r="Q932" t="s">
        <v>270</v>
      </c>
      <c r="R932" t="s">
        <v>268</v>
      </c>
      <c r="S932" t="s">
        <v>268</v>
      </c>
      <c r="T932" t="s">
        <v>343</v>
      </c>
      <c r="U932" t="s">
        <v>268</v>
      </c>
      <c r="V932" t="s">
        <v>269</v>
      </c>
      <c r="W932" t="s">
        <v>4448</v>
      </c>
      <c r="X932" t="s">
        <v>2045</v>
      </c>
      <c r="Y932" t="s">
        <v>275</v>
      </c>
      <c r="Z932" t="s">
        <v>268</v>
      </c>
      <c r="AA932" t="s">
        <v>268</v>
      </c>
      <c r="AB932" t="s">
        <v>268</v>
      </c>
      <c r="AC932" t="s">
        <v>268</v>
      </c>
      <c r="AD932" t="s">
        <v>268</v>
      </c>
      <c r="AE932" t="s">
        <v>287</v>
      </c>
      <c r="AF932" t="s">
        <v>1811</v>
      </c>
      <c r="AG932" t="s">
        <v>875</v>
      </c>
      <c r="AH932" t="s">
        <v>2047</v>
      </c>
      <c r="AI932" t="s">
        <v>2606</v>
      </c>
      <c r="AJ932" t="s">
        <v>268</v>
      </c>
      <c r="AK932" t="s">
        <v>693</v>
      </c>
      <c r="AL932" t="s">
        <v>268</v>
      </c>
      <c r="AM932" t="s">
        <v>353</v>
      </c>
      <c r="AN932" t="s">
        <v>268</v>
      </c>
      <c r="AO932" t="s">
        <v>268</v>
      </c>
      <c r="AP932" t="s">
        <v>268</v>
      </c>
      <c r="AQ932" t="s">
        <v>268</v>
      </c>
      <c r="AR932" t="s">
        <v>268</v>
      </c>
      <c r="AS932" t="s">
        <v>268</v>
      </c>
      <c r="AT932" t="s">
        <v>268</v>
      </c>
      <c r="AU932" t="s">
        <v>268</v>
      </c>
      <c r="AV932" t="s">
        <v>268</v>
      </c>
      <c r="AW932" t="s">
        <v>268</v>
      </c>
      <c r="AX932" t="s">
        <v>268</v>
      </c>
      <c r="AY932" t="s">
        <v>268</v>
      </c>
      <c r="AZ932" t="s">
        <v>268</v>
      </c>
      <c r="BA932" t="s">
        <v>268</v>
      </c>
      <c r="BB932" t="s">
        <v>268</v>
      </c>
      <c r="BC932" t="s">
        <v>268</v>
      </c>
      <c r="BD932" t="s">
        <v>268</v>
      </c>
      <c r="BE932" t="s">
        <v>268</v>
      </c>
      <c r="BF932" t="s">
        <v>268</v>
      </c>
      <c r="BG932" t="s">
        <v>268</v>
      </c>
      <c r="BH932" t="s">
        <v>268</v>
      </c>
      <c r="BI932" t="s">
        <v>268</v>
      </c>
      <c r="BJ932" t="s">
        <v>268</v>
      </c>
      <c r="BK932" t="s">
        <v>268</v>
      </c>
      <c r="BL932" t="s">
        <v>268</v>
      </c>
      <c r="BM932" t="s">
        <v>268</v>
      </c>
      <c r="BN932" t="s">
        <v>268</v>
      </c>
      <c r="BO932" t="s">
        <v>268</v>
      </c>
      <c r="BP932" t="s">
        <v>268</v>
      </c>
      <c r="BQ932" t="s">
        <v>268</v>
      </c>
      <c r="BR932" t="s">
        <v>268</v>
      </c>
      <c r="BS932" t="s">
        <v>268</v>
      </c>
      <c r="BT932" t="s">
        <v>268</v>
      </c>
      <c r="BU932" t="s">
        <v>268</v>
      </c>
      <c r="BV932" t="s">
        <v>268</v>
      </c>
      <c r="BW932" t="s">
        <v>268</v>
      </c>
      <c r="BX932" t="s">
        <v>268</v>
      </c>
      <c r="BY932">
        <v>25</v>
      </c>
      <c r="BZ932">
        <v>25</v>
      </c>
      <c r="CA932" t="s">
        <v>142</v>
      </c>
      <c r="CB932" s="356">
        <v>123</v>
      </c>
      <c r="CC932" t="s">
        <v>1817</v>
      </c>
      <c r="CD932" t="s">
        <v>268</v>
      </c>
      <c r="CE932" t="s">
        <v>268</v>
      </c>
      <c r="CF932" t="s">
        <v>268</v>
      </c>
      <c r="CG932" t="s">
        <v>268</v>
      </c>
      <c r="CH932" t="s">
        <v>268</v>
      </c>
      <c r="CI932" t="s">
        <v>268</v>
      </c>
      <c r="CJ932" t="s">
        <v>268</v>
      </c>
      <c r="CK932" t="s">
        <v>268</v>
      </c>
      <c r="CL932" t="s">
        <v>7995</v>
      </c>
      <c r="CM932" t="s">
        <v>11224</v>
      </c>
      <c r="CN932">
        <v>15.85</v>
      </c>
      <c r="CO932" t="s">
        <v>268</v>
      </c>
      <c r="CP932">
        <v>15.85</v>
      </c>
      <c r="CQ932">
        <v>365</v>
      </c>
      <c r="CR932" t="s">
        <v>878</v>
      </c>
      <c r="CS932" t="s">
        <v>11225</v>
      </c>
      <c r="CT932" t="s">
        <v>11226</v>
      </c>
      <c r="CU932" t="s">
        <v>11227</v>
      </c>
      <c r="CV932" t="s">
        <v>268</v>
      </c>
      <c r="CW932" t="s">
        <v>268</v>
      </c>
      <c r="CX932" t="s">
        <v>268</v>
      </c>
      <c r="CY932" t="s">
        <v>268</v>
      </c>
      <c r="CZ932" t="s">
        <v>268</v>
      </c>
      <c r="DA932" t="s">
        <v>268</v>
      </c>
      <c r="DB932" s="429">
        <f t="shared" si="188"/>
        <v>0</v>
      </c>
      <c r="DC932" s="284">
        <f t="shared" si="189"/>
        <v>0</v>
      </c>
      <c r="DD932" s="284">
        <f t="shared" si="190"/>
        <v>0</v>
      </c>
      <c r="DE932" s="284">
        <f t="shared" si="191"/>
        <v>0</v>
      </c>
      <c r="DF932" s="295">
        <f t="shared" si="192"/>
        <v>25</v>
      </c>
      <c r="DG932" s="284">
        <f t="shared" si="193"/>
        <v>1</v>
      </c>
      <c r="DH932" s="284">
        <f t="shared" si="194"/>
        <v>0</v>
      </c>
      <c r="DI932" s="284">
        <f t="shared" si="195"/>
        <v>0</v>
      </c>
      <c r="DJ932" s="284">
        <f t="shared" si="196"/>
        <v>0</v>
      </c>
      <c r="DK932" s="295">
        <f t="shared" si="197"/>
        <v>0</v>
      </c>
      <c r="DL932" s="297" t="str">
        <f t="shared" si="198"/>
        <v>A dispo.</v>
      </c>
      <c r="DM932" s="430">
        <f>IFERROR(IF(CA932="D",IF(DL932="A dispo.",DF932*VLOOKUP('DATI INPUT'!$F$27,TARIFFE_UD,4,FALSE),DF932*VLOOKUP(DL932,TARIFFE_UD,4,FALSE)),DF932*VLOOKUP(CB932-100,TARIFFE_UND,4,FALSE)),0)</f>
        <v>15.847118133634497</v>
      </c>
      <c r="DN932" s="430">
        <f>IFERROR(IF(CA932="D",IF(DL932="A dispo.",DK932*VLOOKUP('DATI INPUT'!$F$27,TARIFFE_UD,5,FALSE),DK932*VLOOKUP(DL932,TARIFFE_UD,5,FALSE)),DK932*VLOOKUP(CB932-100,TARIFFE_UND,5,FALSE)),0)</f>
        <v>0</v>
      </c>
      <c r="DO932" s="431">
        <f t="shared" si="199"/>
        <v>-2.8818663655023613E-3</v>
      </c>
      <c r="DP932" s="299">
        <f>IFERROR(IF(CA932="D",IF(DL932="A dispo.",DF932*VLOOKUP('DATI INPUT'!$F$27,TARIFFE_UD,2,FALSE),DF932*VLOOKUP(DL932,TARIFFE_UD,2,FALSE)),DF932*VLOOKUP(CB932-100,TARIFFE_UND,2,FALSE)),0)</f>
        <v>19.798759969571623</v>
      </c>
      <c r="DQ932" s="299">
        <f>IFERROR(IF(CA932="D",IF(DL932="A dispo.",DK932*VLOOKUP('DATI INPUT'!$F$27,TARIFFE_UD,3,FALSE),DK932*VLOOKUP(DL932,TARIFFE_UD,3,FALSE)),DK932*VLOOKUP(CB932-100,TARIFFE_UND,3,FALSE)),0)</f>
        <v>0</v>
      </c>
      <c r="DR932" s="299">
        <f t="shared" si="200"/>
        <v>19.798759969571623</v>
      </c>
    </row>
    <row r="933" spans="1:122" x14ac:dyDescent="0.25">
      <c r="A933" t="s">
        <v>7996</v>
      </c>
      <c r="B933" t="s">
        <v>7997</v>
      </c>
      <c r="C933" t="s">
        <v>7998</v>
      </c>
      <c r="D933" t="s">
        <v>7999</v>
      </c>
      <c r="E933" t="s">
        <v>268</v>
      </c>
      <c r="F933" t="s">
        <v>156</v>
      </c>
      <c r="G933" t="s">
        <v>8000</v>
      </c>
      <c r="H933" t="s">
        <v>4890</v>
      </c>
      <c r="I933" t="s">
        <v>8001</v>
      </c>
      <c r="J933" t="s">
        <v>274</v>
      </c>
      <c r="K933" t="s">
        <v>8002</v>
      </c>
      <c r="L933" t="s">
        <v>871</v>
      </c>
      <c r="M933" t="s">
        <v>8003</v>
      </c>
      <c r="N933" t="s">
        <v>1562</v>
      </c>
      <c r="O933" t="s">
        <v>873</v>
      </c>
      <c r="P933" t="s">
        <v>8004</v>
      </c>
      <c r="Q933" t="s">
        <v>333</v>
      </c>
      <c r="R933" t="s">
        <v>268</v>
      </c>
      <c r="S933" t="s">
        <v>268</v>
      </c>
      <c r="T933" t="s">
        <v>268</v>
      </c>
      <c r="U933" t="s">
        <v>268</v>
      </c>
      <c r="V933" t="s">
        <v>268</v>
      </c>
      <c r="W933" t="s">
        <v>2130</v>
      </c>
      <c r="X933" t="s">
        <v>2131</v>
      </c>
      <c r="Y933" t="s">
        <v>268</v>
      </c>
      <c r="Z933" t="s">
        <v>268</v>
      </c>
      <c r="AA933" t="s">
        <v>268</v>
      </c>
      <c r="AB933" t="s">
        <v>268</v>
      </c>
      <c r="AC933" t="s">
        <v>268</v>
      </c>
      <c r="AD933" t="s">
        <v>268</v>
      </c>
      <c r="AE933" t="s">
        <v>287</v>
      </c>
      <c r="AF933" t="s">
        <v>1811</v>
      </c>
      <c r="AG933" t="s">
        <v>875</v>
      </c>
      <c r="AH933" t="s">
        <v>1412</v>
      </c>
      <c r="AI933" t="s">
        <v>1736</v>
      </c>
      <c r="AJ933" t="s">
        <v>268</v>
      </c>
      <c r="AK933" t="s">
        <v>377</v>
      </c>
      <c r="AL933" t="s">
        <v>268</v>
      </c>
      <c r="AM933" t="s">
        <v>288</v>
      </c>
      <c r="AN933" t="s">
        <v>268</v>
      </c>
      <c r="AO933" t="s">
        <v>268</v>
      </c>
      <c r="AP933" t="s">
        <v>268</v>
      </c>
      <c r="AQ933" t="s">
        <v>268</v>
      </c>
      <c r="AR933" t="s">
        <v>268</v>
      </c>
      <c r="AS933" t="s">
        <v>268</v>
      </c>
      <c r="AT933" t="s">
        <v>268</v>
      </c>
      <c r="AU933" t="s">
        <v>268</v>
      </c>
      <c r="AV933" t="s">
        <v>268</v>
      </c>
      <c r="AW933" t="s">
        <v>268</v>
      </c>
      <c r="AX933" t="s">
        <v>268</v>
      </c>
      <c r="AY933" t="s">
        <v>268</v>
      </c>
      <c r="AZ933" t="s">
        <v>268</v>
      </c>
      <c r="BA933" t="s">
        <v>268</v>
      </c>
      <c r="BB933" t="s">
        <v>268</v>
      </c>
      <c r="BC933" t="s">
        <v>268</v>
      </c>
      <c r="BD933" t="s">
        <v>268</v>
      </c>
      <c r="BE933" t="s">
        <v>268</v>
      </c>
      <c r="BF933" t="s">
        <v>268</v>
      </c>
      <c r="BG933" t="s">
        <v>268</v>
      </c>
      <c r="BH933" t="s">
        <v>268</v>
      </c>
      <c r="BI933" t="s">
        <v>268</v>
      </c>
      <c r="BJ933" t="s">
        <v>268</v>
      </c>
      <c r="BK933" t="s">
        <v>268</v>
      </c>
      <c r="BL933" t="s">
        <v>268</v>
      </c>
      <c r="BM933" t="s">
        <v>268</v>
      </c>
      <c r="BN933" t="s">
        <v>268</v>
      </c>
      <c r="BO933" t="s">
        <v>268</v>
      </c>
      <c r="BP933" t="s">
        <v>268</v>
      </c>
      <c r="BQ933" t="s">
        <v>268</v>
      </c>
      <c r="BR933" t="s">
        <v>268</v>
      </c>
      <c r="BS933" t="s">
        <v>268</v>
      </c>
      <c r="BT933" t="s">
        <v>268</v>
      </c>
      <c r="BU933" t="s">
        <v>268</v>
      </c>
      <c r="BV933" t="s">
        <v>268</v>
      </c>
      <c r="BW933" t="s">
        <v>268</v>
      </c>
      <c r="BX933" t="s">
        <v>268</v>
      </c>
      <c r="BY933">
        <v>79.53</v>
      </c>
      <c r="BZ933">
        <v>79.53</v>
      </c>
      <c r="CA933" t="s">
        <v>142</v>
      </c>
      <c r="CB933" s="356">
        <v>122</v>
      </c>
      <c r="CC933" t="s">
        <v>876</v>
      </c>
      <c r="CD933" t="s">
        <v>268</v>
      </c>
      <c r="CE933" t="s">
        <v>268</v>
      </c>
      <c r="CF933" t="s">
        <v>268</v>
      </c>
      <c r="CG933" t="s">
        <v>2132</v>
      </c>
      <c r="CH933" t="s">
        <v>268</v>
      </c>
      <c r="CI933" t="s">
        <v>268</v>
      </c>
      <c r="CJ933" t="s">
        <v>268</v>
      </c>
      <c r="CK933" t="s">
        <v>268</v>
      </c>
      <c r="CL933" t="s">
        <v>8005</v>
      </c>
      <c r="CM933" t="s">
        <v>11224</v>
      </c>
      <c r="CN933">
        <v>117.81</v>
      </c>
      <c r="CO933">
        <v>-88.36</v>
      </c>
      <c r="CP933">
        <v>29.45</v>
      </c>
      <c r="CQ933">
        <v>365</v>
      </c>
      <c r="CR933" t="s">
        <v>878</v>
      </c>
      <c r="CS933" t="s">
        <v>11225</v>
      </c>
      <c r="CT933" t="s">
        <v>11226</v>
      </c>
      <c r="CU933" t="s">
        <v>11227</v>
      </c>
      <c r="CV933" t="s">
        <v>268</v>
      </c>
      <c r="CW933" t="s">
        <v>268</v>
      </c>
      <c r="CX933" t="s">
        <v>268</v>
      </c>
      <c r="CY933" t="s">
        <v>268</v>
      </c>
      <c r="CZ933" t="s">
        <v>268</v>
      </c>
      <c r="DA933" t="s">
        <v>268</v>
      </c>
      <c r="DB933" s="429">
        <f t="shared" si="188"/>
        <v>0</v>
      </c>
      <c r="DC933" s="284">
        <f t="shared" si="189"/>
        <v>0.75</v>
      </c>
      <c r="DD933" s="284">
        <f t="shared" si="190"/>
        <v>0</v>
      </c>
      <c r="DE933" s="284">
        <f t="shared" si="191"/>
        <v>0</v>
      </c>
      <c r="DF933" s="295">
        <f t="shared" si="192"/>
        <v>19.8825</v>
      </c>
      <c r="DG933" s="284">
        <f t="shared" si="193"/>
        <v>0</v>
      </c>
      <c r="DH933" s="284">
        <f t="shared" si="194"/>
        <v>0.75</v>
      </c>
      <c r="DI933" s="284">
        <f t="shared" si="195"/>
        <v>0</v>
      </c>
      <c r="DJ933" s="284">
        <f t="shared" si="196"/>
        <v>0</v>
      </c>
      <c r="DK933" s="295">
        <f t="shared" si="197"/>
        <v>0.25</v>
      </c>
      <c r="DL933" s="297" t="str">
        <f t="shared" si="198"/>
        <v>A dispo.</v>
      </c>
      <c r="DM933" s="430">
        <f>IFERROR(IF(CA933="D",IF(DL933="A dispo.",DF933*VLOOKUP('DATI INPUT'!$F$27,TARIFFE_UD,4,FALSE),DF933*VLOOKUP(DL933,TARIFFE_UD,4,FALSE)),DF933*VLOOKUP(CB933-100,TARIFFE_UND,4,FALSE)),0)</f>
        <v>12.603213051679516</v>
      </c>
      <c r="DN933" s="430">
        <f>IFERROR(IF(CA933="D",IF(DL933="A dispo.",DK933*VLOOKUP('DATI INPUT'!$F$27,TARIFFE_UD,5,FALSE),DK933*VLOOKUP(DL933,TARIFFE_UD,5,FALSE)),DK933*VLOOKUP(CB933-100,TARIFFE_UND,5,FALSE)),0)</f>
        <v>16.849450158887119</v>
      </c>
      <c r="DO933" s="431">
        <f t="shared" si="199"/>
        <v>2.663210566634433E-3</v>
      </c>
      <c r="DP933" s="299">
        <f>IFERROR(IF(CA933="D",IF(DL933="A dispo.",DF933*VLOOKUP('DATI INPUT'!$F$27,TARIFFE_UD,2,FALSE),DF933*VLOOKUP(DL933,TARIFFE_UD,2,FALSE)),DF933*VLOOKUP(CB933-100,TARIFFE_UND,2,FALSE)),0)</f>
        <v>15.745953803800312</v>
      </c>
      <c r="DQ933" s="299">
        <f>IFERROR(IF(CA933="D",IF(DL933="A dispo.",DK933*VLOOKUP('DATI INPUT'!$F$27,TARIFFE_UD,3,FALSE),DK933*VLOOKUP(DL933,TARIFFE_UD,3,FALSE)),DK933*VLOOKUP(CB933-100,TARIFFE_UND,3,FALSE)),0)</f>
        <v>15.091945100768223</v>
      </c>
      <c r="DR933" s="299">
        <f t="shared" si="200"/>
        <v>30.837898904568533</v>
      </c>
    </row>
    <row r="934" spans="1:122" x14ac:dyDescent="0.25">
      <c r="A934" t="s">
        <v>8006</v>
      </c>
      <c r="B934" t="s">
        <v>7997</v>
      </c>
      <c r="C934" t="s">
        <v>8007</v>
      </c>
      <c r="D934" t="s">
        <v>7999</v>
      </c>
      <c r="E934" t="s">
        <v>268</v>
      </c>
      <c r="F934" t="s">
        <v>156</v>
      </c>
      <c r="G934" t="s">
        <v>8000</v>
      </c>
      <c r="H934" t="s">
        <v>4890</v>
      </c>
      <c r="I934" t="s">
        <v>8001</v>
      </c>
      <c r="J934" t="s">
        <v>274</v>
      </c>
      <c r="K934" t="s">
        <v>8002</v>
      </c>
      <c r="L934" t="s">
        <v>871</v>
      </c>
      <c r="M934" t="s">
        <v>8003</v>
      </c>
      <c r="N934" t="s">
        <v>1562</v>
      </c>
      <c r="O934" t="s">
        <v>873</v>
      </c>
      <c r="P934" t="s">
        <v>8004</v>
      </c>
      <c r="Q934" t="s">
        <v>333</v>
      </c>
      <c r="R934" t="s">
        <v>268</v>
      </c>
      <c r="S934" t="s">
        <v>268</v>
      </c>
      <c r="T934" t="s">
        <v>268</v>
      </c>
      <c r="U934" t="s">
        <v>268</v>
      </c>
      <c r="V934" t="s">
        <v>268</v>
      </c>
      <c r="W934" t="s">
        <v>2130</v>
      </c>
      <c r="X934" t="s">
        <v>2131</v>
      </c>
      <c r="Y934" t="s">
        <v>268</v>
      </c>
      <c r="Z934" t="s">
        <v>268</v>
      </c>
      <c r="AA934" t="s">
        <v>268</v>
      </c>
      <c r="AB934" t="s">
        <v>268</v>
      </c>
      <c r="AC934" t="s">
        <v>268</v>
      </c>
      <c r="AD934" t="s">
        <v>268</v>
      </c>
      <c r="AE934" t="s">
        <v>287</v>
      </c>
      <c r="AF934" t="s">
        <v>1811</v>
      </c>
      <c r="AG934" t="s">
        <v>875</v>
      </c>
      <c r="AH934" t="s">
        <v>1412</v>
      </c>
      <c r="AI934" t="s">
        <v>1736</v>
      </c>
      <c r="AJ934" t="s">
        <v>268</v>
      </c>
      <c r="AK934" t="s">
        <v>366</v>
      </c>
      <c r="AL934" t="s">
        <v>268</v>
      </c>
      <c r="AM934" t="s">
        <v>411</v>
      </c>
      <c r="AN934" t="s">
        <v>268</v>
      </c>
      <c r="AO934" t="s">
        <v>268</v>
      </c>
      <c r="AP934" t="s">
        <v>268</v>
      </c>
      <c r="AQ934" t="s">
        <v>268</v>
      </c>
      <c r="AR934" t="s">
        <v>268</v>
      </c>
      <c r="AS934" t="s">
        <v>268</v>
      </c>
      <c r="AT934" t="s">
        <v>268</v>
      </c>
      <c r="AU934" t="s">
        <v>268</v>
      </c>
      <c r="AV934" t="s">
        <v>268</v>
      </c>
      <c r="AW934" t="s">
        <v>268</v>
      </c>
      <c r="AX934" t="s">
        <v>268</v>
      </c>
      <c r="AY934" t="s">
        <v>268</v>
      </c>
      <c r="AZ934" t="s">
        <v>268</v>
      </c>
      <c r="BA934" t="s">
        <v>268</v>
      </c>
      <c r="BB934" t="s">
        <v>268</v>
      </c>
      <c r="BC934" t="s">
        <v>268</v>
      </c>
      <c r="BD934" t="s">
        <v>268</v>
      </c>
      <c r="BE934" t="s">
        <v>268</v>
      </c>
      <c r="BF934" t="s">
        <v>268</v>
      </c>
      <c r="BG934" t="s">
        <v>268</v>
      </c>
      <c r="BH934" t="s">
        <v>268</v>
      </c>
      <c r="BI934" t="s">
        <v>268</v>
      </c>
      <c r="BJ934" t="s">
        <v>268</v>
      </c>
      <c r="BK934" t="s">
        <v>268</v>
      </c>
      <c r="BL934" t="s">
        <v>268</v>
      </c>
      <c r="BM934" t="s">
        <v>268</v>
      </c>
      <c r="BN934" t="s">
        <v>268</v>
      </c>
      <c r="BO934" t="s">
        <v>268</v>
      </c>
      <c r="BP934" t="s">
        <v>268</v>
      </c>
      <c r="BQ934" t="s">
        <v>268</v>
      </c>
      <c r="BR934" t="s">
        <v>268</v>
      </c>
      <c r="BS934" t="s">
        <v>268</v>
      </c>
      <c r="BT934" t="s">
        <v>268</v>
      </c>
      <c r="BU934" t="s">
        <v>268</v>
      </c>
      <c r="BV934" t="s">
        <v>268</v>
      </c>
      <c r="BW934" t="s">
        <v>268</v>
      </c>
      <c r="BX934" t="s">
        <v>268</v>
      </c>
      <c r="BY934">
        <v>9.42</v>
      </c>
      <c r="BZ934">
        <v>9.42</v>
      </c>
      <c r="CA934" t="s">
        <v>142</v>
      </c>
      <c r="CB934" s="356">
        <v>123</v>
      </c>
      <c r="CC934" t="s">
        <v>1817</v>
      </c>
      <c r="CD934" t="s">
        <v>268</v>
      </c>
      <c r="CE934" t="s">
        <v>268</v>
      </c>
      <c r="CF934" t="s">
        <v>268</v>
      </c>
      <c r="CG934" t="s">
        <v>2132</v>
      </c>
      <c r="CH934" t="s">
        <v>268</v>
      </c>
      <c r="CI934" t="s">
        <v>268</v>
      </c>
      <c r="CJ934" t="s">
        <v>268</v>
      </c>
      <c r="CK934" t="s">
        <v>268</v>
      </c>
      <c r="CL934" t="s">
        <v>8005</v>
      </c>
      <c r="CM934" t="s">
        <v>11224</v>
      </c>
      <c r="CN934">
        <v>5.97</v>
      </c>
      <c r="CO934">
        <v>-4.4800000000000004</v>
      </c>
      <c r="CP934">
        <v>1.49</v>
      </c>
      <c r="CQ934">
        <v>365</v>
      </c>
      <c r="CR934" t="s">
        <v>878</v>
      </c>
      <c r="CS934" t="s">
        <v>11225</v>
      </c>
      <c r="CT934" t="s">
        <v>11226</v>
      </c>
      <c r="CU934" t="s">
        <v>11227</v>
      </c>
      <c r="CV934" t="s">
        <v>268</v>
      </c>
      <c r="CW934" t="s">
        <v>268</v>
      </c>
      <c r="CX934" t="s">
        <v>268</v>
      </c>
      <c r="CY934" t="s">
        <v>268</v>
      </c>
      <c r="CZ934" t="s">
        <v>268</v>
      </c>
      <c r="DA934" t="s">
        <v>268</v>
      </c>
      <c r="DB934" s="429">
        <f t="shared" si="188"/>
        <v>0</v>
      </c>
      <c r="DC934" s="284">
        <f t="shared" si="189"/>
        <v>0.75</v>
      </c>
      <c r="DD934" s="284">
        <f t="shared" si="190"/>
        <v>0</v>
      </c>
      <c r="DE934" s="284">
        <f t="shared" si="191"/>
        <v>0</v>
      </c>
      <c r="DF934" s="295">
        <f t="shared" si="192"/>
        <v>2.3550000000000004</v>
      </c>
      <c r="DG934" s="284">
        <f t="shared" si="193"/>
        <v>1</v>
      </c>
      <c r="DH934" s="284">
        <f t="shared" si="194"/>
        <v>0.75</v>
      </c>
      <c r="DI934" s="284">
        <f t="shared" si="195"/>
        <v>0</v>
      </c>
      <c r="DJ934" s="284">
        <f t="shared" si="196"/>
        <v>0</v>
      </c>
      <c r="DK934" s="295">
        <f t="shared" si="197"/>
        <v>0</v>
      </c>
      <c r="DL934" s="297" t="str">
        <f t="shared" si="198"/>
        <v>A dispo.</v>
      </c>
      <c r="DM934" s="430">
        <f>IFERROR(IF(CA934="D",IF(DL934="A dispo.",DF934*VLOOKUP('DATI INPUT'!$F$27,TARIFFE_UD,4,FALSE),DF934*VLOOKUP(DL934,TARIFFE_UD,4,FALSE)),DF934*VLOOKUP(CB934-100,TARIFFE_UND,4,FALSE)),0)</f>
        <v>1.4927985281883698</v>
      </c>
      <c r="DN934" s="430">
        <f>IFERROR(IF(CA934="D",IF(DL934="A dispo.",DK934*VLOOKUP('DATI INPUT'!$F$27,TARIFFE_UD,5,FALSE),DK934*VLOOKUP(DL934,TARIFFE_UD,5,FALSE)),DK934*VLOOKUP(CB934-100,TARIFFE_UND,5,FALSE)),0)</f>
        <v>0</v>
      </c>
      <c r="DO934" s="431">
        <f t="shared" si="199"/>
        <v>2.7985281883697866E-3</v>
      </c>
      <c r="DP934" s="299">
        <f>IFERROR(IF(CA934="D",IF(DL934="A dispo.",DF934*VLOOKUP('DATI INPUT'!$F$27,TARIFFE_UD,2,FALSE),DF934*VLOOKUP(DL934,TARIFFE_UD,2,FALSE)),DF934*VLOOKUP(CB934-100,TARIFFE_UND,2,FALSE)),0)</f>
        <v>1.8650431891336472</v>
      </c>
      <c r="DQ934" s="299">
        <f>IFERROR(IF(CA934="D",IF(DL934="A dispo.",DK934*VLOOKUP('DATI INPUT'!$F$27,TARIFFE_UD,3,FALSE),DK934*VLOOKUP(DL934,TARIFFE_UD,3,FALSE)),DK934*VLOOKUP(CB934-100,TARIFFE_UND,3,FALSE)),0)</f>
        <v>0</v>
      </c>
      <c r="DR934" s="299">
        <f t="shared" si="200"/>
        <v>1.8650431891336472</v>
      </c>
    </row>
    <row r="935" spans="1:122" x14ac:dyDescent="0.25">
      <c r="A935" t="s">
        <v>8008</v>
      </c>
      <c r="B935" t="s">
        <v>8009</v>
      </c>
      <c r="C935" t="s">
        <v>8010</v>
      </c>
      <c r="D935" t="s">
        <v>8011</v>
      </c>
      <c r="E935" t="s">
        <v>268</v>
      </c>
      <c r="F935" t="s">
        <v>156</v>
      </c>
      <c r="G935" t="s">
        <v>8012</v>
      </c>
      <c r="H935" t="s">
        <v>8013</v>
      </c>
      <c r="I935" t="s">
        <v>384</v>
      </c>
      <c r="J935" t="s">
        <v>156</v>
      </c>
      <c r="K935" t="s">
        <v>8014</v>
      </c>
      <c r="L935" t="s">
        <v>633</v>
      </c>
      <c r="M935" t="s">
        <v>8015</v>
      </c>
      <c r="N935" t="s">
        <v>633</v>
      </c>
      <c r="O935" t="s">
        <v>8016</v>
      </c>
      <c r="P935" t="s">
        <v>8017</v>
      </c>
      <c r="Q935" t="s">
        <v>463</v>
      </c>
      <c r="R935" t="s">
        <v>268</v>
      </c>
      <c r="S935" t="s">
        <v>268</v>
      </c>
      <c r="T935" t="s">
        <v>268</v>
      </c>
      <c r="U935" t="s">
        <v>268</v>
      </c>
      <c r="V935" t="s">
        <v>268</v>
      </c>
      <c r="W935" t="s">
        <v>3912</v>
      </c>
      <c r="X935" t="s">
        <v>1934</v>
      </c>
      <c r="Y935" t="s">
        <v>545</v>
      </c>
      <c r="Z935" t="s">
        <v>268</v>
      </c>
      <c r="AA935" t="s">
        <v>268</v>
      </c>
      <c r="AB935" t="s">
        <v>268</v>
      </c>
      <c r="AC935" t="s">
        <v>268</v>
      </c>
      <c r="AD935" t="s">
        <v>268</v>
      </c>
      <c r="AE935" t="s">
        <v>287</v>
      </c>
      <c r="AF935" t="s">
        <v>1811</v>
      </c>
      <c r="AG935" t="s">
        <v>875</v>
      </c>
      <c r="AH935" t="s">
        <v>1935</v>
      </c>
      <c r="AI935" t="s">
        <v>1132</v>
      </c>
      <c r="AJ935" t="s">
        <v>268</v>
      </c>
      <c r="AK935" t="s">
        <v>366</v>
      </c>
      <c r="AL935" t="s">
        <v>268</v>
      </c>
      <c r="AM935" t="s">
        <v>355</v>
      </c>
      <c r="AN935" t="s">
        <v>268</v>
      </c>
      <c r="AO935" t="s">
        <v>268</v>
      </c>
      <c r="AP935" t="s">
        <v>268</v>
      </c>
      <c r="AQ935" t="s">
        <v>268</v>
      </c>
      <c r="AR935" t="s">
        <v>268</v>
      </c>
      <c r="AS935" t="s">
        <v>268</v>
      </c>
      <c r="AT935" t="s">
        <v>268</v>
      </c>
      <c r="AU935" t="s">
        <v>268</v>
      </c>
      <c r="AV935" t="s">
        <v>268</v>
      </c>
      <c r="AW935" t="s">
        <v>268</v>
      </c>
      <c r="AX935" t="s">
        <v>268</v>
      </c>
      <c r="AY935" t="s">
        <v>268</v>
      </c>
      <c r="AZ935" t="s">
        <v>268</v>
      </c>
      <c r="BA935" t="s">
        <v>268</v>
      </c>
      <c r="BB935" t="s">
        <v>268</v>
      </c>
      <c r="BC935" t="s">
        <v>268</v>
      </c>
      <c r="BD935" t="s">
        <v>268</v>
      </c>
      <c r="BE935" t="s">
        <v>268</v>
      </c>
      <c r="BF935" t="s">
        <v>268</v>
      </c>
      <c r="BG935" t="s">
        <v>268</v>
      </c>
      <c r="BH935" t="s">
        <v>268</v>
      </c>
      <c r="BI935" t="s">
        <v>268</v>
      </c>
      <c r="BJ935" t="s">
        <v>268</v>
      </c>
      <c r="BK935" t="s">
        <v>268</v>
      </c>
      <c r="BL935" t="s">
        <v>268</v>
      </c>
      <c r="BM935" t="s">
        <v>268</v>
      </c>
      <c r="BN935" t="s">
        <v>268</v>
      </c>
      <c r="BO935" t="s">
        <v>268</v>
      </c>
      <c r="BP935" t="s">
        <v>268</v>
      </c>
      <c r="BQ935" t="s">
        <v>268</v>
      </c>
      <c r="BR935" t="s">
        <v>268</v>
      </c>
      <c r="BS935" t="s">
        <v>268</v>
      </c>
      <c r="BT935" t="s">
        <v>268</v>
      </c>
      <c r="BU935" t="s">
        <v>268</v>
      </c>
      <c r="BV935" t="s">
        <v>268</v>
      </c>
      <c r="BW935" t="s">
        <v>268</v>
      </c>
      <c r="BX935" t="s">
        <v>268</v>
      </c>
      <c r="BY935">
        <v>40</v>
      </c>
      <c r="BZ935">
        <v>40</v>
      </c>
      <c r="CA935" t="s">
        <v>142</v>
      </c>
      <c r="CB935" s="356">
        <v>122</v>
      </c>
      <c r="CC935" t="s">
        <v>876</v>
      </c>
      <c r="CD935" t="s">
        <v>268</v>
      </c>
      <c r="CE935" t="s">
        <v>268</v>
      </c>
      <c r="CF935" t="s">
        <v>268</v>
      </c>
      <c r="CG935" t="s">
        <v>268</v>
      </c>
      <c r="CH935" t="s">
        <v>268</v>
      </c>
      <c r="CI935" t="s">
        <v>268</v>
      </c>
      <c r="CJ935" t="s">
        <v>268</v>
      </c>
      <c r="CK935" t="s">
        <v>268</v>
      </c>
      <c r="CL935" t="s">
        <v>8018</v>
      </c>
      <c r="CM935" t="s">
        <v>11224</v>
      </c>
      <c r="CN935">
        <v>92.76</v>
      </c>
      <c r="CO935" t="s">
        <v>268</v>
      </c>
      <c r="CP935">
        <v>92.76</v>
      </c>
      <c r="CQ935">
        <v>365</v>
      </c>
      <c r="CR935" t="s">
        <v>878</v>
      </c>
      <c r="CS935" t="s">
        <v>11225</v>
      </c>
      <c r="CT935" t="s">
        <v>11226</v>
      </c>
      <c r="CU935" t="s">
        <v>11227</v>
      </c>
      <c r="CV935" t="s">
        <v>268</v>
      </c>
      <c r="CW935" t="s">
        <v>268</v>
      </c>
      <c r="CX935" t="s">
        <v>268</v>
      </c>
      <c r="CY935" t="s">
        <v>268</v>
      </c>
      <c r="CZ935" t="s">
        <v>268</v>
      </c>
      <c r="DA935" t="s">
        <v>268</v>
      </c>
      <c r="DB935" s="429">
        <f t="shared" si="188"/>
        <v>0</v>
      </c>
      <c r="DC935" s="284">
        <f t="shared" si="189"/>
        <v>0</v>
      </c>
      <c r="DD935" s="284">
        <f t="shared" si="190"/>
        <v>0</v>
      </c>
      <c r="DE935" s="284">
        <f t="shared" si="191"/>
        <v>0</v>
      </c>
      <c r="DF935" s="295">
        <f t="shared" si="192"/>
        <v>40</v>
      </c>
      <c r="DG935" s="284">
        <f t="shared" si="193"/>
        <v>0</v>
      </c>
      <c r="DH935" s="284">
        <f t="shared" si="194"/>
        <v>0</v>
      </c>
      <c r="DI935" s="284">
        <f t="shared" si="195"/>
        <v>0</v>
      </c>
      <c r="DJ935" s="284">
        <f t="shared" si="196"/>
        <v>0</v>
      </c>
      <c r="DK935" s="295">
        <f t="shared" si="197"/>
        <v>1</v>
      </c>
      <c r="DL935" s="297" t="str">
        <f t="shared" si="198"/>
        <v>A dispo.</v>
      </c>
      <c r="DM935" s="430">
        <f>IFERROR(IF(CA935="D",IF(DL935="A dispo.",DF935*VLOOKUP('DATI INPUT'!$F$27,TARIFFE_UD,4,FALSE),DF935*VLOOKUP(DL935,TARIFFE_UD,4,FALSE)),DF935*VLOOKUP(CB935-100,TARIFFE_UND,4,FALSE)),0)</f>
        <v>25.355389013815195</v>
      </c>
      <c r="DN935" s="430">
        <f>IFERROR(IF(CA935="D",IF(DL935="A dispo.",DK935*VLOOKUP('DATI INPUT'!$F$27,TARIFFE_UD,5,FALSE),DK935*VLOOKUP(DL935,TARIFFE_UD,5,FALSE)),DK935*VLOOKUP(CB935-100,TARIFFE_UND,5,FALSE)),0)</f>
        <v>67.397800635548478</v>
      </c>
      <c r="DO935" s="431">
        <f t="shared" si="199"/>
        <v>-6.8103506363286215E-3</v>
      </c>
      <c r="DP935" s="299">
        <f>IFERROR(IF(CA935="D",IF(DL935="A dispo.",DF935*VLOOKUP('DATI INPUT'!$F$27,TARIFFE_UD,2,FALSE),DF935*VLOOKUP(DL935,TARIFFE_UD,2,FALSE)),DF935*VLOOKUP(CB935-100,TARIFFE_UND,2,FALSE)),0)</f>
        <v>31.678015951314595</v>
      </c>
      <c r="DQ935" s="299">
        <f>IFERROR(IF(CA935="D",IF(DL935="A dispo.",DK935*VLOOKUP('DATI INPUT'!$F$27,TARIFFE_UD,3,FALSE),DK935*VLOOKUP(DL935,TARIFFE_UD,3,FALSE)),DK935*VLOOKUP(CB935-100,TARIFFE_UND,3,FALSE)),0)</f>
        <v>60.367780403072892</v>
      </c>
      <c r="DR935" s="299">
        <f t="shared" si="200"/>
        <v>92.045796354387491</v>
      </c>
    </row>
    <row r="936" spans="1:122" x14ac:dyDescent="0.25">
      <c r="A936" t="s">
        <v>8019</v>
      </c>
      <c r="B936" t="s">
        <v>1800</v>
      </c>
      <c r="C936" t="s">
        <v>8020</v>
      </c>
      <c r="D936" t="s">
        <v>8021</v>
      </c>
      <c r="E936" t="s">
        <v>268</v>
      </c>
      <c r="F936" t="s">
        <v>156</v>
      </c>
      <c r="G936" t="s">
        <v>8022</v>
      </c>
      <c r="H936" t="s">
        <v>3427</v>
      </c>
      <c r="I936" t="s">
        <v>607</v>
      </c>
      <c r="J936" t="s">
        <v>156</v>
      </c>
      <c r="K936" t="s">
        <v>8023</v>
      </c>
      <c r="L936" t="s">
        <v>880</v>
      </c>
      <c r="M936" t="s">
        <v>8024</v>
      </c>
      <c r="N936" t="s">
        <v>984</v>
      </c>
      <c r="O936" t="s">
        <v>873</v>
      </c>
      <c r="P936" t="s">
        <v>2506</v>
      </c>
      <c r="Q936" t="s">
        <v>497</v>
      </c>
      <c r="R936" t="s">
        <v>268</v>
      </c>
      <c r="S936" t="s">
        <v>268</v>
      </c>
      <c r="T936" t="s">
        <v>268</v>
      </c>
      <c r="U936" t="s">
        <v>268</v>
      </c>
      <c r="V936" t="s">
        <v>268</v>
      </c>
      <c r="W936" t="s">
        <v>8024</v>
      </c>
      <c r="X936" t="s">
        <v>2506</v>
      </c>
      <c r="Y936" t="s">
        <v>497</v>
      </c>
      <c r="Z936" t="s">
        <v>268</v>
      </c>
      <c r="AA936" t="s">
        <v>268</v>
      </c>
      <c r="AB936" t="s">
        <v>268</v>
      </c>
      <c r="AC936" t="s">
        <v>268</v>
      </c>
      <c r="AD936" t="s">
        <v>268</v>
      </c>
      <c r="AE936" t="s">
        <v>287</v>
      </c>
      <c r="AF936" t="s">
        <v>1811</v>
      </c>
      <c r="AG936" t="s">
        <v>875</v>
      </c>
      <c r="AH936" t="s">
        <v>1848</v>
      </c>
      <c r="AI936" t="s">
        <v>952</v>
      </c>
      <c r="AJ936" t="s">
        <v>268</v>
      </c>
      <c r="AK936" t="s">
        <v>395</v>
      </c>
      <c r="AL936" t="s">
        <v>268</v>
      </c>
      <c r="AM936" t="s">
        <v>288</v>
      </c>
      <c r="AN936" t="s">
        <v>268</v>
      </c>
      <c r="AO936" t="s">
        <v>268</v>
      </c>
      <c r="AP936" t="s">
        <v>268</v>
      </c>
      <c r="AQ936" t="s">
        <v>268</v>
      </c>
      <c r="AR936" t="s">
        <v>268</v>
      </c>
      <c r="AS936" t="s">
        <v>268</v>
      </c>
      <c r="AT936" t="s">
        <v>268</v>
      </c>
      <c r="AU936" t="s">
        <v>268</v>
      </c>
      <c r="AV936" t="s">
        <v>268</v>
      </c>
      <c r="AW936" t="s">
        <v>268</v>
      </c>
      <c r="AX936" t="s">
        <v>268</v>
      </c>
      <c r="AY936" t="s">
        <v>268</v>
      </c>
      <c r="AZ936" t="s">
        <v>268</v>
      </c>
      <c r="BA936" t="s">
        <v>268</v>
      </c>
      <c r="BB936" t="s">
        <v>268</v>
      </c>
      <c r="BC936" t="s">
        <v>268</v>
      </c>
      <c r="BD936" t="s">
        <v>268</v>
      </c>
      <c r="BE936" t="s">
        <v>268</v>
      </c>
      <c r="BF936" t="s">
        <v>268</v>
      </c>
      <c r="BG936" t="s">
        <v>268</v>
      </c>
      <c r="BH936" t="s">
        <v>268</v>
      </c>
      <c r="BI936" t="s">
        <v>268</v>
      </c>
      <c r="BJ936" t="s">
        <v>268</v>
      </c>
      <c r="BK936" t="s">
        <v>268</v>
      </c>
      <c r="BL936" t="s">
        <v>268</v>
      </c>
      <c r="BM936" t="s">
        <v>268</v>
      </c>
      <c r="BN936" t="s">
        <v>268</v>
      </c>
      <c r="BO936" t="s">
        <v>268</v>
      </c>
      <c r="BP936" t="s">
        <v>268</v>
      </c>
      <c r="BQ936" t="s">
        <v>268</v>
      </c>
      <c r="BR936" t="s">
        <v>268</v>
      </c>
      <c r="BS936" t="s">
        <v>268</v>
      </c>
      <c r="BT936" t="s">
        <v>268</v>
      </c>
      <c r="BU936" t="s">
        <v>268</v>
      </c>
      <c r="BV936" t="s">
        <v>268</v>
      </c>
      <c r="BW936" t="s">
        <v>268</v>
      </c>
      <c r="BX936" t="s">
        <v>268</v>
      </c>
      <c r="BY936">
        <v>66.12</v>
      </c>
      <c r="BZ936">
        <v>66.12</v>
      </c>
      <c r="CA936" t="s">
        <v>142</v>
      </c>
      <c r="CB936" s="356">
        <v>122</v>
      </c>
      <c r="CC936" t="s">
        <v>876</v>
      </c>
      <c r="CD936" t="s">
        <v>268</v>
      </c>
      <c r="CE936" t="s">
        <v>268</v>
      </c>
      <c r="CF936" s="356">
        <v>5</v>
      </c>
      <c r="CG936" t="s">
        <v>268</v>
      </c>
      <c r="CH936" t="s">
        <v>268</v>
      </c>
      <c r="CI936" t="s">
        <v>268</v>
      </c>
      <c r="CJ936" t="s">
        <v>268</v>
      </c>
      <c r="CK936" t="s">
        <v>268</v>
      </c>
      <c r="CL936" t="s">
        <v>8025</v>
      </c>
      <c r="CM936" t="s">
        <v>11224</v>
      </c>
      <c r="CN936">
        <v>158.5</v>
      </c>
      <c r="CO936" t="s">
        <v>268</v>
      </c>
      <c r="CP936">
        <v>158.5</v>
      </c>
      <c r="CQ936">
        <v>365</v>
      </c>
      <c r="CR936" t="s">
        <v>878</v>
      </c>
      <c r="CS936" t="s">
        <v>11225</v>
      </c>
      <c r="CT936" t="s">
        <v>11226</v>
      </c>
      <c r="CU936" t="s">
        <v>11227</v>
      </c>
      <c r="CV936" t="s">
        <v>268</v>
      </c>
      <c r="CW936" t="s">
        <v>268</v>
      </c>
      <c r="CX936" t="s">
        <v>268</v>
      </c>
      <c r="CY936" t="s">
        <v>268</v>
      </c>
      <c r="CZ936" t="s">
        <v>268</v>
      </c>
      <c r="DA936" t="s">
        <v>268</v>
      </c>
      <c r="DB936" s="429">
        <f t="shared" si="188"/>
        <v>0</v>
      </c>
      <c r="DC936" s="284">
        <f t="shared" si="189"/>
        <v>0</v>
      </c>
      <c r="DD936" s="284">
        <f t="shared" si="190"/>
        <v>0</v>
      </c>
      <c r="DE936" s="284">
        <f t="shared" si="191"/>
        <v>0</v>
      </c>
      <c r="DF936" s="295">
        <f t="shared" si="192"/>
        <v>66.12</v>
      </c>
      <c r="DG936" s="284">
        <f t="shared" si="193"/>
        <v>0</v>
      </c>
      <c r="DH936" s="284">
        <f t="shared" si="194"/>
        <v>0</v>
      </c>
      <c r="DI936" s="284">
        <f t="shared" si="195"/>
        <v>0</v>
      </c>
      <c r="DJ936" s="284">
        <f t="shared" si="196"/>
        <v>0</v>
      </c>
      <c r="DK936" s="295">
        <f t="shared" si="197"/>
        <v>1</v>
      </c>
      <c r="DL936" s="297">
        <f t="shared" si="198"/>
        <v>5</v>
      </c>
      <c r="DM936" s="430">
        <f>IFERROR(IF(CA936="D",IF(DL936="A dispo.",DF936*VLOOKUP('DATI INPUT'!$F$27,TARIFFE_UD,4,FALSE),DF936*VLOOKUP(DL936,TARIFFE_UD,4,FALSE)),DF936*VLOOKUP(CB936-100,TARIFFE_UND,4,FALSE)),0)</f>
        <v>48.121711082775263</v>
      </c>
      <c r="DN936" s="430">
        <f>IFERROR(IF(CA936="D",IF(DL936="A dispo.",DK936*VLOOKUP('DATI INPUT'!$F$27,TARIFFE_UD,5,FALSE),DK936*VLOOKUP(DL936,TARIFFE_UD,5,FALSE)),DK936*VLOOKUP(CB936-100,TARIFFE_UND,5,FALSE)),0)</f>
        <v>110.3761082872026</v>
      </c>
      <c r="DO936" s="431">
        <f t="shared" si="199"/>
        <v>-2.18063002213853E-3</v>
      </c>
      <c r="DP936" s="299">
        <f>IFERROR(IF(CA936="D",IF(DL936="A dispo.",DF936*VLOOKUP('DATI INPUT'!$F$27,TARIFFE_UD,2,FALSE),DF936*VLOOKUP(DL936,TARIFFE_UD,2,FALSE)),DF936*VLOOKUP(CB936-100,TARIFFE_UND,2,FALSE)),0)</f>
        <v>60.121354496044972</v>
      </c>
      <c r="DQ936" s="299">
        <f>IFERROR(IF(CA936="D",IF(DL936="A dispo.",DK936*VLOOKUP('DATI INPUT'!$F$27,TARIFFE_UD,3,FALSE),DK936*VLOOKUP(DL936,TARIFFE_UD,3,FALSE)),DK936*VLOOKUP(CB936-100,TARIFFE_UND,3,FALSE)),0)</f>
        <v>98.863176602133862</v>
      </c>
      <c r="DR936" s="299">
        <f t="shared" si="200"/>
        <v>158.98453109817882</v>
      </c>
    </row>
    <row r="937" spans="1:122" x14ac:dyDescent="0.25">
      <c r="A937" t="s">
        <v>8026</v>
      </c>
      <c r="B937" t="s">
        <v>8027</v>
      </c>
      <c r="C937" t="s">
        <v>8028</v>
      </c>
      <c r="D937" t="s">
        <v>8029</v>
      </c>
      <c r="E937" t="s">
        <v>268</v>
      </c>
      <c r="F937" t="s">
        <v>156</v>
      </c>
      <c r="G937" t="s">
        <v>8030</v>
      </c>
      <c r="H937" t="s">
        <v>5363</v>
      </c>
      <c r="I937" t="s">
        <v>408</v>
      </c>
      <c r="J937" t="s">
        <v>274</v>
      </c>
      <c r="K937" t="s">
        <v>8031</v>
      </c>
      <c r="L937" t="s">
        <v>8032</v>
      </c>
      <c r="M937" t="s">
        <v>5367</v>
      </c>
      <c r="N937" t="s">
        <v>984</v>
      </c>
      <c r="O937" t="s">
        <v>873</v>
      </c>
      <c r="P937" t="s">
        <v>1934</v>
      </c>
      <c r="Q937" t="s">
        <v>277</v>
      </c>
      <c r="R937" t="s">
        <v>268</v>
      </c>
      <c r="S937" t="s">
        <v>268</v>
      </c>
      <c r="T937" t="s">
        <v>268</v>
      </c>
      <c r="U937" t="s">
        <v>268</v>
      </c>
      <c r="V937" t="s">
        <v>268</v>
      </c>
      <c r="W937" t="s">
        <v>5367</v>
      </c>
      <c r="X937" t="s">
        <v>1934</v>
      </c>
      <c r="Y937" t="s">
        <v>277</v>
      </c>
      <c r="Z937" t="s">
        <v>268</v>
      </c>
      <c r="AA937" t="s">
        <v>268</v>
      </c>
      <c r="AB937" t="s">
        <v>268</v>
      </c>
      <c r="AC937" t="s">
        <v>268</v>
      </c>
      <c r="AD937" t="s">
        <v>268</v>
      </c>
      <c r="AE937" t="s">
        <v>287</v>
      </c>
      <c r="AF937" t="s">
        <v>1811</v>
      </c>
      <c r="AG937" t="s">
        <v>875</v>
      </c>
      <c r="AH937" t="s">
        <v>1812</v>
      </c>
      <c r="AI937" t="s">
        <v>2634</v>
      </c>
      <c r="AJ937" t="s">
        <v>268</v>
      </c>
      <c r="AK937" t="s">
        <v>354</v>
      </c>
      <c r="AL937" t="s">
        <v>268</v>
      </c>
      <c r="AM937" t="s">
        <v>355</v>
      </c>
      <c r="AN937" t="s">
        <v>268</v>
      </c>
      <c r="AO937" t="s">
        <v>268</v>
      </c>
      <c r="AP937" t="s">
        <v>268</v>
      </c>
      <c r="AQ937" t="s">
        <v>268</v>
      </c>
      <c r="AR937" t="s">
        <v>268</v>
      </c>
      <c r="AS937" t="s">
        <v>268</v>
      </c>
      <c r="AT937" t="s">
        <v>268</v>
      </c>
      <c r="AU937" t="s">
        <v>268</v>
      </c>
      <c r="AV937" t="s">
        <v>268</v>
      </c>
      <c r="AW937" t="s">
        <v>268</v>
      </c>
      <c r="AX937" t="s">
        <v>268</v>
      </c>
      <c r="AY937" t="s">
        <v>268</v>
      </c>
      <c r="AZ937" t="s">
        <v>268</v>
      </c>
      <c r="BA937" t="s">
        <v>268</v>
      </c>
      <c r="BB937" t="s">
        <v>268</v>
      </c>
      <c r="BC937" t="s">
        <v>268</v>
      </c>
      <c r="BD937" t="s">
        <v>268</v>
      </c>
      <c r="BE937" t="s">
        <v>268</v>
      </c>
      <c r="BF937" t="s">
        <v>268</v>
      </c>
      <c r="BG937" t="s">
        <v>268</v>
      </c>
      <c r="BH937" t="s">
        <v>268</v>
      </c>
      <c r="BI937" t="s">
        <v>268</v>
      </c>
      <c r="BJ937" t="s">
        <v>268</v>
      </c>
      <c r="BK937" t="s">
        <v>268</v>
      </c>
      <c r="BL937" t="s">
        <v>268</v>
      </c>
      <c r="BM937" t="s">
        <v>268</v>
      </c>
      <c r="BN937" t="s">
        <v>268</v>
      </c>
      <c r="BO937" t="s">
        <v>268</v>
      </c>
      <c r="BP937" t="s">
        <v>268</v>
      </c>
      <c r="BQ937" t="s">
        <v>268</v>
      </c>
      <c r="BR937" t="s">
        <v>268</v>
      </c>
      <c r="BS937" t="s">
        <v>268</v>
      </c>
      <c r="BT937" t="s">
        <v>268</v>
      </c>
      <c r="BU937" t="s">
        <v>268</v>
      </c>
      <c r="BV937" t="s">
        <v>268</v>
      </c>
      <c r="BW937" t="s">
        <v>268</v>
      </c>
      <c r="BX937" t="s">
        <v>268</v>
      </c>
      <c r="BY937">
        <v>91.74</v>
      </c>
      <c r="BZ937">
        <v>91.74</v>
      </c>
      <c r="CA937" t="s">
        <v>142</v>
      </c>
      <c r="CB937" s="356">
        <v>122</v>
      </c>
      <c r="CC937" t="s">
        <v>876</v>
      </c>
      <c r="CD937" t="s">
        <v>268</v>
      </c>
      <c r="CE937" t="s">
        <v>268</v>
      </c>
      <c r="CF937" s="356">
        <v>4</v>
      </c>
      <c r="CG937" t="s">
        <v>268</v>
      </c>
      <c r="CH937" t="s">
        <v>268</v>
      </c>
      <c r="CI937" t="s">
        <v>268</v>
      </c>
      <c r="CJ937" t="s">
        <v>268</v>
      </c>
      <c r="CK937" t="s">
        <v>268</v>
      </c>
      <c r="CL937" t="s">
        <v>8033</v>
      </c>
      <c r="CM937" t="s">
        <v>11224</v>
      </c>
      <c r="CN937">
        <v>144.84</v>
      </c>
      <c r="CO937" t="s">
        <v>268</v>
      </c>
      <c r="CP937">
        <v>144.84</v>
      </c>
      <c r="CQ937">
        <v>365</v>
      </c>
      <c r="CR937" t="s">
        <v>878</v>
      </c>
      <c r="CS937" t="s">
        <v>11225</v>
      </c>
      <c r="CT937" t="s">
        <v>11226</v>
      </c>
      <c r="CU937" t="s">
        <v>11227</v>
      </c>
      <c r="CV937" t="s">
        <v>268</v>
      </c>
      <c r="CW937" t="s">
        <v>268</v>
      </c>
      <c r="CX937" t="s">
        <v>268</v>
      </c>
      <c r="CY937" t="s">
        <v>268</v>
      </c>
      <c r="CZ937" t="s">
        <v>268</v>
      </c>
      <c r="DA937" t="s">
        <v>268</v>
      </c>
      <c r="DB937" s="429">
        <f t="shared" si="188"/>
        <v>0</v>
      </c>
      <c r="DC937" s="284">
        <f t="shared" si="189"/>
        <v>0</v>
      </c>
      <c r="DD937" s="284">
        <f t="shared" si="190"/>
        <v>0</v>
      </c>
      <c r="DE937" s="284">
        <f t="shared" si="191"/>
        <v>0</v>
      </c>
      <c r="DF937" s="295">
        <f t="shared" si="192"/>
        <v>91.740000000000009</v>
      </c>
      <c r="DG937" s="284">
        <f t="shared" si="193"/>
        <v>0</v>
      </c>
      <c r="DH937" s="284">
        <f t="shared" si="194"/>
        <v>0</v>
      </c>
      <c r="DI937" s="284">
        <f t="shared" si="195"/>
        <v>0</v>
      </c>
      <c r="DJ937" s="284">
        <f t="shared" si="196"/>
        <v>0</v>
      </c>
      <c r="DK937" s="295">
        <f t="shared" si="197"/>
        <v>1</v>
      </c>
      <c r="DL937" s="297">
        <f t="shared" si="198"/>
        <v>4</v>
      </c>
      <c r="DM937" s="430">
        <f>IFERROR(IF(CA937="D",IF(DL937="A dispo.",DF937*VLOOKUP('DATI INPUT'!$F$27,TARIFFE_UD,4,FALSE),DF937*VLOOKUP(DL937,TARIFFE_UD,4,FALSE)),DF937*VLOOKUP(CB937-100,TARIFFE_UND,4,FALSE)),0)</f>
        <v>62.46018357008775</v>
      </c>
      <c r="DN937" s="430">
        <f>IFERROR(IF(CA937="D",IF(DL937="A dispo.",DK937*VLOOKUP('DATI INPUT'!$F$27,TARIFFE_UD,5,FALSE),DK937*VLOOKUP(DL937,TARIFFE_UD,5,FALSE)),DK937*VLOOKUP(CB937-100,TARIFFE_UND,5,FALSE)),0)</f>
        <v>82.375089665670373</v>
      </c>
      <c r="DO937" s="431">
        <f t="shared" si="199"/>
        <v>-4.7267642418944433E-3</v>
      </c>
      <c r="DP937" s="299">
        <f>IFERROR(IF(CA937="D",IF(DL937="A dispo.",DF937*VLOOKUP('DATI INPUT'!$F$27,TARIFFE_UD,2,FALSE),DF937*VLOOKUP(DL937,TARIFFE_UD,2,FALSE)),DF937*VLOOKUP(CB937-100,TARIFFE_UND,2,FALSE)),0)</f>
        <v>78.035272516513373</v>
      </c>
      <c r="DQ937" s="299">
        <f>IFERROR(IF(CA937="D",IF(DL937="A dispo.",DK937*VLOOKUP('DATI INPUT'!$F$27,TARIFFE_UD,3,FALSE),DK937*VLOOKUP(DL937,TARIFFE_UD,3,FALSE)),DK937*VLOOKUP(CB937-100,TARIFFE_UND,3,FALSE)),0)</f>
        <v>73.78284271486686</v>
      </c>
      <c r="DR937" s="299">
        <f t="shared" si="200"/>
        <v>151.81811523138023</v>
      </c>
    </row>
    <row r="938" spans="1:122" x14ac:dyDescent="0.25">
      <c r="A938" t="s">
        <v>8036</v>
      </c>
      <c r="B938" t="s">
        <v>587</v>
      </c>
      <c r="C938" t="s">
        <v>852</v>
      </c>
      <c r="D938" t="s">
        <v>8037</v>
      </c>
      <c r="E938" t="s">
        <v>268</v>
      </c>
      <c r="F938" t="s">
        <v>156</v>
      </c>
      <c r="G938" t="s">
        <v>8038</v>
      </c>
      <c r="H938" t="s">
        <v>1091</v>
      </c>
      <c r="I938" t="s">
        <v>8039</v>
      </c>
      <c r="J938" t="s">
        <v>156</v>
      </c>
      <c r="K938" t="s">
        <v>8040</v>
      </c>
      <c r="L938" t="s">
        <v>871</v>
      </c>
      <c r="M938" t="s">
        <v>4706</v>
      </c>
      <c r="N938" t="s">
        <v>984</v>
      </c>
      <c r="O938" t="s">
        <v>873</v>
      </c>
      <c r="P938" t="s">
        <v>2560</v>
      </c>
      <c r="Q938" t="s">
        <v>304</v>
      </c>
      <c r="R938" t="s">
        <v>268</v>
      </c>
      <c r="S938" t="s">
        <v>268</v>
      </c>
      <c r="T938" t="s">
        <v>268</v>
      </c>
      <c r="U938" t="s">
        <v>268</v>
      </c>
      <c r="V938" t="s">
        <v>268</v>
      </c>
      <c r="W938" t="s">
        <v>4706</v>
      </c>
      <c r="X938" t="s">
        <v>2560</v>
      </c>
      <c r="Y938" t="s">
        <v>304</v>
      </c>
      <c r="Z938" t="s">
        <v>268</v>
      </c>
      <c r="AA938" t="s">
        <v>268</v>
      </c>
      <c r="AB938" t="s">
        <v>268</v>
      </c>
      <c r="AC938" t="s">
        <v>268</v>
      </c>
      <c r="AD938" t="s">
        <v>268</v>
      </c>
      <c r="AE938" t="s">
        <v>287</v>
      </c>
      <c r="AF938" t="s">
        <v>1811</v>
      </c>
      <c r="AG938" t="s">
        <v>875</v>
      </c>
      <c r="AH938" t="s">
        <v>1963</v>
      </c>
      <c r="AI938" t="s">
        <v>4707</v>
      </c>
      <c r="AJ938" t="s">
        <v>268</v>
      </c>
      <c r="AK938" t="s">
        <v>410</v>
      </c>
      <c r="AL938" t="s">
        <v>268</v>
      </c>
      <c r="AM938" t="s">
        <v>355</v>
      </c>
      <c r="AN938" t="s">
        <v>268</v>
      </c>
      <c r="AO938" t="s">
        <v>268</v>
      </c>
      <c r="AP938" t="s">
        <v>268</v>
      </c>
      <c r="AQ938" t="s">
        <v>268</v>
      </c>
      <c r="AR938" t="s">
        <v>268</v>
      </c>
      <c r="AS938" t="s">
        <v>268</v>
      </c>
      <c r="AT938" t="s">
        <v>268</v>
      </c>
      <c r="AU938" t="s">
        <v>268</v>
      </c>
      <c r="AV938" t="s">
        <v>268</v>
      </c>
      <c r="AW938" t="s">
        <v>268</v>
      </c>
      <c r="AX938" t="s">
        <v>268</v>
      </c>
      <c r="AY938" t="s">
        <v>268</v>
      </c>
      <c r="AZ938" t="s">
        <v>268</v>
      </c>
      <c r="BA938" t="s">
        <v>268</v>
      </c>
      <c r="BB938" t="s">
        <v>268</v>
      </c>
      <c r="BC938" t="s">
        <v>268</v>
      </c>
      <c r="BD938" t="s">
        <v>268</v>
      </c>
      <c r="BE938" t="s">
        <v>268</v>
      </c>
      <c r="BF938" t="s">
        <v>268</v>
      </c>
      <c r="BG938" t="s">
        <v>268</v>
      </c>
      <c r="BH938" t="s">
        <v>268</v>
      </c>
      <c r="BI938" t="s">
        <v>268</v>
      </c>
      <c r="BJ938" t="s">
        <v>268</v>
      </c>
      <c r="BK938" t="s">
        <v>268</v>
      </c>
      <c r="BL938" t="s">
        <v>268</v>
      </c>
      <c r="BM938" t="s">
        <v>268</v>
      </c>
      <c r="BN938" t="s">
        <v>268</v>
      </c>
      <c r="BO938" t="s">
        <v>268</v>
      </c>
      <c r="BP938" t="s">
        <v>268</v>
      </c>
      <c r="BQ938" t="s">
        <v>268</v>
      </c>
      <c r="BR938" t="s">
        <v>268</v>
      </c>
      <c r="BS938" t="s">
        <v>268</v>
      </c>
      <c r="BT938" t="s">
        <v>268</v>
      </c>
      <c r="BU938" t="s">
        <v>268</v>
      </c>
      <c r="BV938" t="s">
        <v>268</v>
      </c>
      <c r="BW938" t="s">
        <v>268</v>
      </c>
      <c r="BX938" t="s">
        <v>268</v>
      </c>
      <c r="BY938">
        <v>100</v>
      </c>
      <c r="BZ938">
        <v>100</v>
      </c>
      <c r="CA938" t="s">
        <v>142</v>
      </c>
      <c r="CB938" s="356">
        <v>122</v>
      </c>
      <c r="CC938" t="s">
        <v>876</v>
      </c>
      <c r="CD938" t="s">
        <v>268</v>
      </c>
      <c r="CE938" t="s">
        <v>268</v>
      </c>
      <c r="CF938" s="356">
        <v>4</v>
      </c>
      <c r="CG938" t="s">
        <v>268</v>
      </c>
      <c r="CH938" t="s">
        <v>268</v>
      </c>
      <c r="CI938" t="s">
        <v>268</v>
      </c>
      <c r="CJ938" t="s">
        <v>268</v>
      </c>
      <c r="CK938" t="s">
        <v>268</v>
      </c>
      <c r="CL938" t="s">
        <v>8041</v>
      </c>
      <c r="CM938" t="s">
        <v>11224</v>
      </c>
      <c r="CN938">
        <v>150.46</v>
      </c>
      <c r="CO938" t="s">
        <v>268</v>
      </c>
      <c r="CP938">
        <v>150.46</v>
      </c>
      <c r="CQ938">
        <v>365</v>
      </c>
      <c r="CR938" t="s">
        <v>878</v>
      </c>
      <c r="CS938" t="s">
        <v>11225</v>
      </c>
      <c r="CT938" t="s">
        <v>11226</v>
      </c>
      <c r="CU938" t="s">
        <v>11227</v>
      </c>
      <c r="CV938" t="s">
        <v>268</v>
      </c>
      <c r="CW938" t="s">
        <v>268</v>
      </c>
      <c r="CX938" t="s">
        <v>268</v>
      </c>
      <c r="CY938" t="s">
        <v>268</v>
      </c>
      <c r="CZ938" t="s">
        <v>268</v>
      </c>
      <c r="DA938" t="s">
        <v>268</v>
      </c>
      <c r="DB938" s="429">
        <f t="shared" si="188"/>
        <v>0</v>
      </c>
      <c r="DC938" s="284">
        <f t="shared" si="189"/>
        <v>0</v>
      </c>
      <c r="DD938" s="284">
        <f t="shared" si="190"/>
        <v>0</v>
      </c>
      <c r="DE938" s="284">
        <f t="shared" si="191"/>
        <v>0</v>
      </c>
      <c r="DF938" s="295">
        <f t="shared" si="192"/>
        <v>100</v>
      </c>
      <c r="DG938" s="284">
        <f t="shared" si="193"/>
        <v>0</v>
      </c>
      <c r="DH938" s="284">
        <f t="shared" si="194"/>
        <v>0</v>
      </c>
      <c r="DI938" s="284">
        <f t="shared" si="195"/>
        <v>0</v>
      </c>
      <c r="DJ938" s="284">
        <f t="shared" si="196"/>
        <v>0</v>
      </c>
      <c r="DK938" s="295">
        <f t="shared" si="197"/>
        <v>1</v>
      </c>
      <c r="DL938" s="297">
        <f t="shared" si="198"/>
        <v>4</v>
      </c>
      <c r="DM938" s="430">
        <f>IFERROR(IF(CA938="D",IF(DL938="A dispo.",DF938*VLOOKUP('DATI INPUT'!$F$27,TARIFFE_UD,4,FALSE),DF938*VLOOKUP(DL938,TARIFFE_UD,4,FALSE)),DF938*VLOOKUP(CB938-100,TARIFFE_UND,4,FALSE)),0)</f>
        <v>68.083914944503761</v>
      </c>
      <c r="DN938" s="430">
        <f>IFERROR(IF(CA938="D",IF(DL938="A dispo.",DK938*VLOOKUP('DATI INPUT'!$F$27,TARIFFE_UD,5,FALSE),DK938*VLOOKUP(DL938,TARIFFE_UD,5,FALSE)),DK938*VLOOKUP(CB938-100,TARIFFE_UND,5,FALSE)),0)</f>
        <v>82.375089665670373</v>
      </c>
      <c r="DO938" s="431">
        <f t="shared" si="199"/>
        <v>-9.9538982587432656E-4</v>
      </c>
      <c r="DP938" s="299">
        <f>IFERROR(IF(CA938="D",IF(DL938="A dispo.",DF938*VLOOKUP('DATI INPUT'!$F$27,TARIFFE_UD,2,FALSE),DF938*VLOOKUP(DL938,TARIFFE_UD,2,FALSE)),DF938*VLOOKUP(CB938-100,TARIFFE_UND,2,FALSE)),0)</f>
        <v>85.061339128529951</v>
      </c>
      <c r="DQ938" s="299">
        <f>IFERROR(IF(CA938="D",IF(DL938="A dispo.",DK938*VLOOKUP('DATI INPUT'!$F$27,TARIFFE_UD,3,FALSE),DK938*VLOOKUP(DL938,TARIFFE_UD,3,FALSE)),DK938*VLOOKUP(CB938-100,TARIFFE_UND,3,FALSE)),0)</f>
        <v>73.78284271486686</v>
      </c>
      <c r="DR938" s="299">
        <f t="shared" si="200"/>
        <v>158.84418184339683</v>
      </c>
    </row>
    <row r="939" spans="1:122" x14ac:dyDescent="0.25">
      <c r="A939" t="s">
        <v>8042</v>
      </c>
      <c r="B939" t="s">
        <v>8043</v>
      </c>
      <c r="C939" t="s">
        <v>853</v>
      </c>
      <c r="D939" t="s">
        <v>8044</v>
      </c>
      <c r="E939" t="s">
        <v>268</v>
      </c>
      <c r="F939" t="s">
        <v>156</v>
      </c>
      <c r="G939" t="s">
        <v>8045</v>
      </c>
      <c r="H939" t="s">
        <v>8046</v>
      </c>
      <c r="I939" t="s">
        <v>8047</v>
      </c>
      <c r="J939" t="s">
        <v>156</v>
      </c>
      <c r="K939" t="s">
        <v>8048</v>
      </c>
      <c r="L939" t="s">
        <v>303</v>
      </c>
      <c r="M939" t="s">
        <v>8049</v>
      </c>
      <c r="N939" t="s">
        <v>3661</v>
      </c>
      <c r="O939" t="s">
        <v>943</v>
      </c>
      <c r="P939" t="s">
        <v>8050</v>
      </c>
      <c r="Q939" t="s">
        <v>275</v>
      </c>
      <c r="R939" t="s">
        <v>268</v>
      </c>
      <c r="S939" t="s">
        <v>268</v>
      </c>
      <c r="T939" t="s">
        <v>268</v>
      </c>
      <c r="U939" t="s">
        <v>268</v>
      </c>
      <c r="V939" t="s">
        <v>268</v>
      </c>
      <c r="W939" t="s">
        <v>5675</v>
      </c>
      <c r="X939" t="s">
        <v>1310</v>
      </c>
      <c r="Y939" t="s">
        <v>339</v>
      </c>
      <c r="Z939" t="s">
        <v>268</v>
      </c>
      <c r="AA939" t="s">
        <v>268</v>
      </c>
      <c r="AB939" t="s">
        <v>268</v>
      </c>
      <c r="AC939" t="s">
        <v>268</v>
      </c>
      <c r="AD939" t="s">
        <v>268</v>
      </c>
      <c r="AE939" t="s">
        <v>268</v>
      </c>
      <c r="AF939" t="s">
        <v>268</v>
      </c>
      <c r="AG939" t="s">
        <v>268</v>
      </c>
      <c r="AH939" t="s">
        <v>268</v>
      </c>
      <c r="AI939" t="s">
        <v>268</v>
      </c>
      <c r="AJ939" t="s">
        <v>268</v>
      </c>
      <c r="AK939" t="s">
        <v>268</v>
      </c>
      <c r="AL939" t="s">
        <v>268</v>
      </c>
      <c r="AM939" t="s">
        <v>268</v>
      </c>
      <c r="AN939" t="s">
        <v>268</v>
      </c>
      <c r="AO939" t="s">
        <v>268</v>
      </c>
      <c r="AP939" t="s">
        <v>268</v>
      </c>
      <c r="AQ939" t="s">
        <v>268</v>
      </c>
      <c r="AR939" t="s">
        <v>268</v>
      </c>
      <c r="AS939" t="s">
        <v>268</v>
      </c>
      <c r="AT939" t="s">
        <v>268</v>
      </c>
      <c r="AU939" t="s">
        <v>268</v>
      </c>
      <c r="AV939" t="s">
        <v>268</v>
      </c>
      <c r="AW939" t="s">
        <v>268</v>
      </c>
      <c r="AX939" t="s">
        <v>268</v>
      </c>
      <c r="AY939" t="s">
        <v>268</v>
      </c>
      <c r="AZ939" t="s">
        <v>268</v>
      </c>
      <c r="BA939" t="s">
        <v>268</v>
      </c>
      <c r="BB939" t="s">
        <v>268</v>
      </c>
      <c r="BC939" t="s">
        <v>268</v>
      </c>
      <c r="BD939" t="s">
        <v>268</v>
      </c>
      <c r="BE939" t="s">
        <v>268</v>
      </c>
      <c r="BF939" t="s">
        <v>268</v>
      </c>
      <c r="BG939" t="s">
        <v>268</v>
      </c>
      <c r="BH939" t="s">
        <v>268</v>
      </c>
      <c r="BI939" t="s">
        <v>268</v>
      </c>
      <c r="BJ939" t="s">
        <v>268</v>
      </c>
      <c r="BK939" t="s">
        <v>268</v>
      </c>
      <c r="BL939" t="s">
        <v>268</v>
      </c>
      <c r="BM939" t="s">
        <v>268</v>
      </c>
      <c r="BN939" t="s">
        <v>268</v>
      </c>
      <c r="BO939" t="s">
        <v>268</v>
      </c>
      <c r="BP939" t="s">
        <v>268</v>
      </c>
      <c r="BQ939" t="s">
        <v>268</v>
      </c>
      <c r="BR939" t="s">
        <v>268</v>
      </c>
      <c r="BS939" t="s">
        <v>268</v>
      </c>
      <c r="BT939" t="s">
        <v>268</v>
      </c>
      <c r="BU939" t="s">
        <v>268</v>
      </c>
      <c r="BV939" t="s">
        <v>268</v>
      </c>
      <c r="BW939" t="s">
        <v>268</v>
      </c>
      <c r="BX939" t="s">
        <v>268</v>
      </c>
      <c r="BY939">
        <v>71</v>
      </c>
      <c r="BZ939">
        <v>71</v>
      </c>
      <c r="CA939" t="s">
        <v>142</v>
      </c>
      <c r="CB939" s="356">
        <v>122</v>
      </c>
      <c r="CC939" t="s">
        <v>876</v>
      </c>
      <c r="CD939" t="s">
        <v>268</v>
      </c>
      <c r="CE939" t="s">
        <v>268</v>
      </c>
      <c r="CF939" t="s">
        <v>268</v>
      </c>
      <c r="CG939" t="s">
        <v>268</v>
      </c>
      <c r="CH939" t="s">
        <v>268</v>
      </c>
      <c r="CI939" t="s">
        <v>268</v>
      </c>
      <c r="CJ939" t="s">
        <v>268</v>
      </c>
      <c r="CK939" t="s">
        <v>268</v>
      </c>
      <c r="CL939" t="s">
        <v>268</v>
      </c>
      <c r="CM939" t="s">
        <v>11224</v>
      </c>
      <c r="CN939">
        <v>112.41</v>
      </c>
      <c r="CO939" t="s">
        <v>268</v>
      </c>
      <c r="CP939">
        <v>112.41</v>
      </c>
      <c r="CQ939">
        <v>365</v>
      </c>
      <c r="CR939" t="s">
        <v>878</v>
      </c>
      <c r="CS939" t="s">
        <v>11225</v>
      </c>
      <c r="CT939" t="s">
        <v>11226</v>
      </c>
      <c r="CU939" t="s">
        <v>11227</v>
      </c>
      <c r="CV939" t="s">
        <v>268</v>
      </c>
      <c r="CW939" t="s">
        <v>268</v>
      </c>
      <c r="CX939" t="s">
        <v>268</v>
      </c>
      <c r="CY939" t="s">
        <v>268</v>
      </c>
      <c r="CZ939" t="s">
        <v>268</v>
      </c>
      <c r="DA939" t="s">
        <v>268</v>
      </c>
      <c r="DB939" s="429">
        <f t="shared" si="188"/>
        <v>0</v>
      </c>
      <c r="DC939" s="284">
        <f t="shared" si="189"/>
        <v>0</v>
      </c>
      <c r="DD939" s="284">
        <f t="shared" si="190"/>
        <v>0</v>
      </c>
      <c r="DE939" s="284">
        <f t="shared" si="191"/>
        <v>0</v>
      </c>
      <c r="DF939" s="295">
        <f t="shared" si="192"/>
        <v>71</v>
      </c>
      <c r="DG939" s="284">
        <f t="shared" si="193"/>
        <v>0</v>
      </c>
      <c r="DH939" s="284">
        <f t="shared" si="194"/>
        <v>0</v>
      </c>
      <c r="DI939" s="284">
        <f t="shared" si="195"/>
        <v>0</v>
      </c>
      <c r="DJ939" s="284">
        <f t="shared" si="196"/>
        <v>0</v>
      </c>
      <c r="DK939" s="295">
        <f t="shared" si="197"/>
        <v>1</v>
      </c>
      <c r="DL939" s="297" t="str">
        <f t="shared" si="198"/>
        <v>A dispo.</v>
      </c>
      <c r="DM939" s="430">
        <f>IFERROR(IF(CA939="D",IF(DL939="A dispo.",DF939*VLOOKUP('DATI INPUT'!$F$27,TARIFFE_UD,4,FALSE),DF939*VLOOKUP(DL939,TARIFFE_UD,4,FALSE)),DF939*VLOOKUP(CB939-100,TARIFFE_UND,4,FALSE)),0)</f>
        <v>45.005815499521972</v>
      </c>
      <c r="DN939" s="430">
        <f>IFERROR(IF(CA939="D",IF(DL939="A dispo.",DK939*VLOOKUP('DATI INPUT'!$F$27,TARIFFE_UD,5,FALSE),DK939*VLOOKUP(DL939,TARIFFE_UD,5,FALSE)),DK939*VLOOKUP(CB939-100,TARIFFE_UND,5,FALSE)),0)</f>
        <v>67.397800635548478</v>
      </c>
      <c r="DO939" s="431">
        <f t="shared" si="199"/>
        <v>-6.3838649295462346E-3</v>
      </c>
      <c r="DP939" s="299">
        <f>IFERROR(IF(CA939="D",IF(DL939="A dispo.",DF939*VLOOKUP('DATI INPUT'!$F$27,TARIFFE_UD,2,FALSE),DF939*VLOOKUP(DL939,TARIFFE_UD,2,FALSE)),DF939*VLOOKUP(CB939-100,TARIFFE_UND,2,FALSE)),0)</f>
        <v>56.228478313583409</v>
      </c>
      <c r="DQ939" s="299">
        <f>IFERROR(IF(CA939="D",IF(DL939="A dispo.",DK939*VLOOKUP('DATI INPUT'!$F$27,TARIFFE_UD,3,FALSE),DK939*VLOOKUP(DL939,TARIFFE_UD,3,FALSE)),DK939*VLOOKUP(CB939-100,TARIFFE_UND,3,FALSE)),0)</f>
        <v>60.367780403072892</v>
      </c>
      <c r="DR939" s="299">
        <f t="shared" si="200"/>
        <v>116.59625871665631</v>
      </c>
    </row>
    <row r="940" spans="1:122" x14ac:dyDescent="0.25">
      <c r="A940" t="s">
        <v>8051</v>
      </c>
      <c r="B940" t="s">
        <v>1682</v>
      </c>
      <c r="C940" t="s">
        <v>855</v>
      </c>
      <c r="D940" t="s">
        <v>8052</v>
      </c>
      <c r="E940" t="s">
        <v>268</v>
      </c>
      <c r="F940" t="s">
        <v>156</v>
      </c>
      <c r="G940" t="s">
        <v>8053</v>
      </c>
      <c r="H940" t="s">
        <v>4273</v>
      </c>
      <c r="I940" t="s">
        <v>369</v>
      </c>
      <c r="J940" t="s">
        <v>156</v>
      </c>
      <c r="K940" t="s">
        <v>1300</v>
      </c>
      <c r="L940" t="s">
        <v>984</v>
      </c>
      <c r="M940" t="s">
        <v>3922</v>
      </c>
      <c r="N940" t="s">
        <v>984</v>
      </c>
      <c r="O940" t="s">
        <v>873</v>
      </c>
      <c r="P940" t="s">
        <v>2506</v>
      </c>
      <c r="Q940" t="s">
        <v>304</v>
      </c>
      <c r="R940" t="s">
        <v>268</v>
      </c>
      <c r="S940" t="s">
        <v>268</v>
      </c>
      <c r="T940" t="s">
        <v>268</v>
      </c>
      <c r="U940" t="s">
        <v>268</v>
      </c>
      <c r="V940" t="s">
        <v>268</v>
      </c>
      <c r="W940" t="s">
        <v>3922</v>
      </c>
      <c r="X940" t="s">
        <v>2506</v>
      </c>
      <c r="Y940" t="s">
        <v>304</v>
      </c>
      <c r="Z940" t="s">
        <v>268</v>
      </c>
      <c r="AA940" t="s">
        <v>268</v>
      </c>
      <c r="AB940" t="s">
        <v>268</v>
      </c>
      <c r="AC940" t="s">
        <v>268</v>
      </c>
      <c r="AD940" t="s">
        <v>268</v>
      </c>
      <c r="AE940" t="s">
        <v>287</v>
      </c>
      <c r="AF940" t="s">
        <v>1811</v>
      </c>
      <c r="AG940" t="s">
        <v>875</v>
      </c>
      <c r="AH940" t="s">
        <v>1848</v>
      </c>
      <c r="AI940" t="s">
        <v>8054</v>
      </c>
      <c r="AJ940" t="s">
        <v>268</v>
      </c>
      <c r="AK940" t="s">
        <v>381</v>
      </c>
      <c r="AL940" t="s">
        <v>268</v>
      </c>
      <c r="AM940" t="s">
        <v>411</v>
      </c>
      <c r="AN940" t="s">
        <v>268</v>
      </c>
      <c r="AO940" t="s">
        <v>268</v>
      </c>
      <c r="AP940" t="s">
        <v>268</v>
      </c>
      <c r="AQ940" t="s">
        <v>268</v>
      </c>
      <c r="AR940" t="s">
        <v>268</v>
      </c>
      <c r="AS940" t="s">
        <v>268</v>
      </c>
      <c r="AT940" t="s">
        <v>268</v>
      </c>
      <c r="AU940" t="s">
        <v>268</v>
      </c>
      <c r="AV940" t="s">
        <v>268</v>
      </c>
      <c r="AW940" t="s">
        <v>268</v>
      </c>
      <c r="AX940" t="s">
        <v>268</v>
      </c>
      <c r="AY940" t="s">
        <v>268</v>
      </c>
      <c r="AZ940" t="s">
        <v>268</v>
      </c>
      <c r="BA940" t="s">
        <v>268</v>
      </c>
      <c r="BB940" t="s">
        <v>268</v>
      </c>
      <c r="BC940" t="s">
        <v>268</v>
      </c>
      <c r="BD940" t="s">
        <v>268</v>
      </c>
      <c r="BE940" t="s">
        <v>268</v>
      </c>
      <c r="BF940" t="s">
        <v>268</v>
      </c>
      <c r="BG940" t="s">
        <v>268</v>
      </c>
      <c r="BH940" t="s">
        <v>268</v>
      </c>
      <c r="BI940" t="s">
        <v>268</v>
      </c>
      <c r="BJ940" t="s">
        <v>268</v>
      </c>
      <c r="BK940" t="s">
        <v>268</v>
      </c>
      <c r="BL940" t="s">
        <v>268</v>
      </c>
      <c r="BM940" t="s">
        <v>268</v>
      </c>
      <c r="BN940" t="s">
        <v>268</v>
      </c>
      <c r="BO940" t="s">
        <v>268</v>
      </c>
      <c r="BP940" t="s">
        <v>268</v>
      </c>
      <c r="BQ940" t="s">
        <v>268</v>
      </c>
      <c r="BR940" t="s">
        <v>268</v>
      </c>
      <c r="BS940" t="s">
        <v>268</v>
      </c>
      <c r="BT940" t="s">
        <v>268</v>
      </c>
      <c r="BU940" t="s">
        <v>268</v>
      </c>
      <c r="BV940" t="s">
        <v>268</v>
      </c>
      <c r="BW940" t="s">
        <v>268</v>
      </c>
      <c r="BX940" t="s">
        <v>268</v>
      </c>
      <c r="BY940">
        <v>50</v>
      </c>
      <c r="BZ940">
        <v>50</v>
      </c>
      <c r="CA940" t="s">
        <v>142</v>
      </c>
      <c r="CB940" s="356">
        <v>122</v>
      </c>
      <c r="CC940" t="s">
        <v>876</v>
      </c>
      <c r="CD940" t="s">
        <v>268</v>
      </c>
      <c r="CE940" t="s">
        <v>268</v>
      </c>
      <c r="CF940" s="356">
        <v>1</v>
      </c>
      <c r="CG940" t="s">
        <v>268</v>
      </c>
      <c r="CH940" t="s">
        <v>268</v>
      </c>
      <c r="CI940" t="s">
        <v>268</v>
      </c>
      <c r="CJ940" t="s">
        <v>268</v>
      </c>
      <c r="CK940" t="s">
        <v>268</v>
      </c>
      <c r="CL940" t="s">
        <v>8055</v>
      </c>
      <c r="CM940" t="s">
        <v>11224</v>
      </c>
      <c r="CN940">
        <v>41.58</v>
      </c>
      <c r="CO940" t="s">
        <v>268</v>
      </c>
      <c r="CP940">
        <v>41.58</v>
      </c>
      <c r="CQ940">
        <v>365</v>
      </c>
      <c r="CR940" t="s">
        <v>878</v>
      </c>
      <c r="CS940" t="s">
        <v>11225</v>
      </c>
      <c r="CT940" t="s">
        <v>11226</v>
      </c>
      <c r="CU940" t="s">
        <v>11227</v>
      </c>
      <c r="CV940" t="s">
        <v>268</v>
      </c>
      <c r="CW940" t="s">
        <v>268</v>
      </c>
      <c r="CX940" t="s">
        <v>268</v>
      </c>
      <c r="CY940" t="s">
        <v>268</v>
      </c>
      <c r="CZ940" t="s">
        <v>268</v>
      </c>
      <c r="DA940" t="s">
        <v>268</v>
      </c>
      <c r="DB940" s="429">
        <f t="shared" si="188"/>
        <v>0</v>
      </c>
      <c r="DC940" s="284">
        <f t="shared" si="189"/>
        <v>0</v>
      </c>
      <c r="DD940" s="284">
        <f t="shared" si="190"/>
        <v>0</v>
      </c>
      <c r="DE940" s="284">
        <f t="shared" si="191"/>
        <v>0</v>
      </c>
      <c r="DF940" s="295">
        <f t="shared" si="192"/>
        <v>50</v>
      </c>
      <c r="DG940" s="284">
        <f t="shared" si="193"/>
        <v>0</v>
      </c>
      <c r="DH940" s="284">
        <f t="shared" si="194"/>
        <v>0</v>
      </c>
      <c r="DI940" s="284">
        <f t="shared" si="195"/>
        <v>0</v>
      </c>
      <c r="DJ940" s="284">
        <f t="shared" si="196"/>
        <v>0</v>
      </c>
      <c r="DK940" s="295">
        <f t="shared" si="197"/>
        <v>1</v>
      </c>
      <c r="DL940" s="297">
        <f t="shared" si="198"/>
        <v>1</v>
      </c>
      <c r="DM940" s="430">
        <f>IFERROR(IF(CA940="D",IF(DL940="A dispo.",DF940*VLOOKUP('DATI INPUT'!$F$27,TARIFFE_UD,4,FALSE),DF940*VLOOKUP(DL940,TARIFFE_UD,4,FALSE)),DF940*VLOOKUP(CB940-100,TARIFFE_UND,4,FALSE)),0)</f>
        <v>24.651072652320327</v>
      </c>
      <c r="DN940" s="430">
        <f>IFERROR(IF(CA940="D",IF(DL940="A dispo.",DK940*VLOOKUP('DATI INPUT'!$F$27,TARIFFE_UD,5,FALSE),DK940*VLOOKUP(DL940,TARIFFE_UD,5,FALSE)),DK940*VLOOKUP(CB940-100,TARIFFE_UND,5,FALSE)),0)</f>
        <v>16.930848468833439</v>
      </c>
      <c r="DO940" s="431">
        <f t="shared" si="199"/>
        <v>1.921121153770855E-3</v>
      </c>
      <c r="DP940" s="299">
        <f>IFERROR(IF(CA940="D",IF(DL940="A dispo.",DF940*VLOOKUP('DATI INPUT'!$F$27,TARIFFE_UD,2,FALSE),DF940*VLOOKUP(DL940,TARIFFE_UD,2,FALSE)),DF940*VLOOKUP(CB940-100,TARIFFE_UND,2,FALSE)),0)</f>
        <v>30.798071063778082</v>
      </c>
      <c r="DQ940" s="299">
        <f>IFERROR(IF(CA940="D",IF(DL940="A dispo.",DK940*VLOOKUP('DATI INPUT'!$F$27,TARIFFE_UD,3,FALSE),DK940*VLOOKUP(DL940,TARIFFE_UD,3,FALSE)),DK940*VLOOKUP(CB940-100,TARIFFE_UND,3,FALSE)),0)</f>
        <v>15.164853048114928</v>
      </c>
      <c r="DR940" s="299">
        <f t="shared" si="200"/>
        <v>45.96292411189301</v>
      </c>
    </row>
    <row r="941" spans="1:122" x14ac:dyDescent="0.25">
      <c r="A941" t="s">
        <v>8056</v>
      </c>
      <c r="B941" t="s">
        <v>1682</v>
      </c>
      <c r="C941" t="s">
        <v>856</v>
      </c>
      <c r="D941" t="s">
        <v>8052</v>
      </c>
      <c r="E941" t="s">
        <v>268</v>
      </c>
      <c r="F941" t="s">
        <v>156</v>
      </c>
      <c r="G941" t="s">
        <v>8053</v>
      </c>
      <c r="H941" t="s">
        <v>4273</v>
      </c>
      <c r="I941" t="s">
        <v>369</v>
      </c>
      <c r="J941" t="s">
        <v>156</v>
      </c>
      <c r="K941" t="s">
        <v>1300</v>
      </c>
      <c r="L941" t="s">
        <v>984</v>
      </c>
      <c r="M941" t="s">
        <v>3922</v>
      </c>
      <c r="N941" t="s">
        <v>984</v>
      </c>
      <c r="O941" t="s">
        <v>873</v>
      </c>
      <c r="P941" t="s">
        <v>2506</v>
      </c>
      <c r="Q941" t="s">
        <v>304</v>
      </c>
      <c r="R941" t="s">
        <v>268</v>
      </c>
      <c r="S941" t="s">
        <v>268</v>
      </c>
      <c r="T941" t="s">
        <v>268</v>
      </c>
      <c r="U941" t="s">
        <v>268</v>
      </c>
      <c r="V941" t="s">
        <v>268</v>
      </c>
      <c r="W941" t="s">
        <v>1991</v>
      </c>
      <c r="X941" t="s">
        <v>1847</v>
      </c>
      <c r="Y941" t="s">
        <v>1992</v>
      </c>
      <c r="Z941" t="s">
        <v>268</v>
      </c>
      <c r="AA941" t="s">
        <v>268</v>
      </c>
      <c r="AB941" t="s">
        <v>268</v>
      </c>
      <c r="AC941" t="s">
        <v>268</v>
      </c>
      <c r="AD941" t="s">
        <v>268</v>
      </c>
      <c r="AE941" t="s">
        <v>287</v>
      </c>
      <c r="AF941" t="s">
        <v>1811</v>
      </c>
      <c r="AG941" t="s">
        <v>875</v>
      </c>
      <c r="AH941" t="s">
        <v>1848</v>
      </c>
      <c r="AI941" t="s">
        <v>8057</v>
      </c>
      <c r="AJ941" t="s">
        <v>268</v>
      </c>
      <c r="AK941" t="s">
        <v>268</v>
      </c>
      <c r="AL941" t="s">
        <v>268</v>
      </c>
      <c r="AM941" t="s">
        <v>353</v>
      </c>
      <c r="AN941" t="s">
        <v>268</v>
      </c>
      <c r="AO941" t="s">
        <v>268</v>
      </c>
      <c r="AP941" t="s">
        <v>268</v>
      </c>
      <c r="AQ941" t="s">
        <v>268</v>
      </c>
      <c r="AR941" t="s">
        <v>268</v>
      </c>
      <c r="AS941" t="s">
        <v>268</v>
      </c>
      <c r="AT941" t="s">
        <v>268</v>
      </c>
      <c r="AU941" t="s">
        <v>268</v>
      </c>
      <c r="AV941" t="s">
        <v>268</v>
      </c>
      <c r="AW941" t="s">
        <v>268</v>
      </c>
      <c r="AX941" t="s">
        <v>268</v>
      </c>
      <c r="AY941" t="s">
        <v>268</v>
      </c>
      <c r="AZ941" t="s">
        <v>268</v>
      </c>
      <c r="BA941" t="s">
        <v>268</v>
      </c>
      <c r="BB941" t="s">
        <v>268</v>
      </c>
      <c r="BC941" t="s">
        <v>268</v>
      </c>
      <c r="BD941" t="s">
        <v>268</v>
      </c>
      <c r="BE941" t="s">
        <v>268</v>
      </c>
      <c r="BF941" t="s">
        <v>268</v>
      </c>
      <c r="BG941" t="s">
        <v>268</v>
      </c>
      <c r="BH941" t="s">
        <v>268</v>
      </c>
      <c r="BI941" t="s">
        <v>268</v>
      </c>
      <c r="BJ941" t="s">
        <v>268</v>
      </c>
      <c r="BK941" t="s">
        <v>268</v>
      </c>
      <c r="BL941" t="s">
        <v>268</v>
      </c>
      <c r="BM941" t="s">
        <v>268</v>
      </c>
      <c r="BN941" t="s">
        <v>268</v>
      </c>
      <c r="BO941" t="s">
        <v>268</v>
      </c>
      <c r="BP941" t="s">
        <v>268</v>
      </c>
      <c r="BQ941" t="s">
        <v>268</v>
      </c>
      <c r="BR941" t="s">
        <v>268</v>
      </c>
      <c r="BS941" t="s">
        <v>268</v>
      </c>
      <c r="BT941" t="s">
        <v>268</v>
      </c>
      <c r="BU941" t="s">
        <v>268</v>
      </c>
      <c r="BV941" t="s">
        <v>268</v>
      </c>
      <c r="BW941" t="s">
        <v>268</v>
      </c>
      <c r="BX941" t="s">
        <v>268</v>
      </c>
      <c r="BY941">
        <v>12</v>
      </c>
      <c r="BZ941">
        <v>12</v>
      </c>
      <c r="CA941" t="s">
        <v>142</v>
      </c>
      <c r="CB941" s="356">
        <v>123</v>
      </c>
      <c r="CC941" t="s">
        <v>1817</v>
      </c>
      <c r="CD941" t="s">
        <v>268</v>
      </c>
      <c r="CE941" t="s">
        <v>268</v>
      </c>
      <c r="CF941" s="356">
        <v>1</v>
      </c>
      <c r="CG941" t="s">
        <v>268</v>
      </c>
      <c r="CH941" t="s">
        <v>268</v>
      </c>
      <c r="CI941" t="s">
        <v>268</v>
      </c>
      <c r="CJ941" t="s">
        <v>268</v>
      </c>
      <c r="CK941" t="s">
        <v>268</v>
      </c>
      <c r="CL941" t="s">
        <v>8055</v>
      </c>
      <c r="CM941" t="s">
        <v>11224</v>
      </c>
      <c r="CN941">
        <v>5.92</v>
      </c>
      <c r="CO941" t="s">
        <v>268</v>
      </c>
      <c r="CP941">
        <v>5.92</v>
      </c>
      <c r="CQ941">
        <v>365</v>
      </c>
      <c r="CR941" t="s">
        <v>878</v>
      </c>
      <c r="CS941" t="s">
        <v>11225</v>
      </c>
      <c r="CT941" t="s">
        <v>11226</v>
      </c>
      <c r="CU941" t="s">
        <v>11227</v>
      </c>
      <c r="CV941" t="s">
        <v>268</v>
      </c>
      <c r="CW941" t="s">
        <v>268</v>
      </c>
      <c r="CX941" t="s">
        <v>268</v>
      </c>
      <c r="CY941" t="s">
        <v>268</v>
      </c>
      <c r="CZ941" t="s">
        <v>268</v>
      </c>
      <c r="DA941" t="s">
        <v>268</v>
      </c>
      <c r="DB941" s="429">
        <f t="shared" si="188"/>
        <v>0</v>
      </c>
      <c r="DC941" s="284">
        <f t="shared" si="189"/>
        <v>0</v>
      </c>
      <c r="DD941" s="284">
        <f t="shared" si="190"/>
        <v>0</v>
      </c>
      <c r="DE941" s="284">
        <f t="shared" si="191"/>
        <v>0</v>
      </c>
      <c r="DF941" s="295">
        <f t="shared" si="192"/>
        <v>11.999999999999998</v>
      </c>
      <c r="DG941" s="284">
        <f t="shared" si="193"/>
        <v>1</v>
      </c>
      <c r="DH941" s="284">
        <f t="shared" si="194"/>
        <v>0</v>
      </c>
      <c r="DI941" s="284">
        <f t="shared" si="195"/>
        <v>0</v>
      </c>
      <c r="DJ941" s="284">
        <f t="shared" si="196"/>
        <v>0</v>
      </c>
      <c r="DK941" s="295">
        <f t="shared" si="197"/>
        <v>0</v>
      </c>
      <c r="DL941" s="297">
        <f t="shared" si="198"/>
        <v>1</v>
      </c>
      <c r="DM941" s="430">
        <f>IFERROR(IF(CA941="D",IF(DL941="A dispo.",DF941*VLOOKUP('DATI INPUT'!$F$27,TARIFFE_UD,4,FALSE),DF941*VLOOKUP(DL941,TARIFFE_UD,4,FALSE)),DF941*VLOOKUP(CB941-100,TARIFFE_UND,4,FALSE)),0)</f>
        <v>5.9162574365568776</v>
      </c>
      <c r="DN941" s="430">
        <f>IFERROR(IF(CA941="D",IF(DL941="A dispo.",DK941*VLOOKUP('DATI INPUT'!$F$27,TARIFFE_UD,5,FALSE),DK941*VLOOKUP(DL941,TARIFFE_UD,5,FALSE)),DK941*VLOOKUP(CB941-100,TARIFFE_UND,5,FALSE)),0)</f>
        <v>0</v>
      </c>
      <c r="DO941" s="431">
        <f t="shared" si="199"/>
        <v>-3.7425634431222932E-3</v>
      </c>
      <c r="DP941" s="299">
        <f>IFERROR(IF(CA941="D",IF(DL941="A dispo.",DF941*VLOOKUP('DATI INPUT'!$F$27,TARIFFE_UD,2,FALSE),DF941*VLOOKUP(DL941,TARIFFE_UD,2,FALSE)),DF941*VLOOKUP(CB941-100,TARIFFE_UND,2,FALSE)),0)</f>
        <v>7.3915370553067383</v>
      </c>
      <c r="DQ941" s="299">
        <f>IFERROR(IF(CA941="D",IF(DL941="A dispo.",DK941*VLOOKUP('DATI INPUT'!$F$27,TARIFFE_UD,3,FALSE),DK941*VLOOKUP(DL941,TARIFFE_UD,3,FALSE)),DK941*VLOOKUP(CB941-100,TARIFFE_UND,3,FALSE)),0)</f>
        <v>0</v>
      </c>
      <c r="DR941" s="299">
        <f t="shared" si="200"/>
        <v>7.3915370553067383</v>
      </c>
    </row>
    <row r="942" spans="1:122" x14ac:dyDescent="0.25">
      <c r="A942" t="s">
        <v>8064</v>
      </c>
      <c r="B942" t="s">
        <v>8065</v>
      </c>
      <c r="C942" t="s">
        <v>857</v>
      </c>
      <c r="D942" t="s">
        <v>8066</v>
      </c>
      <c r="E942" t="s">
        <v>8066</v>
      </c>
      <c r="F942" t="s">
        <v>155</v>
      </c>
      <c r="G942" t="s">
        <v>8067</v>
      </c>
      <c r="H942" t="s">
        <v>268</v>
      </c>
      <c r="I942" t="s">
        <v>268</v>
      </c>
      <c r="J942" t="s">
        <v>268</v>
      </c>
      <c r="K942" t="s">
        <v>268</v>
      </c>
      <c r="L942" t="s">
        <v>268</v>
      </c>
      <c r="M942" t="s">
        <v>8068</v>
      </c>
      <c r="N942" t="s">
        <v>984</v>
      </c>
      <c r="O942" t="s">
        <v>873</v>
      </c>
      <c r="P942" t="s">
        <v>613</v>
      </c>
      <c r="Q942" t="s">
        <v>323</v>
      </c>
      <c r="R942" t="s">
        <v>268</v>
      </c>
      <c r="S942" t="s">
        <v>268</v>
      </c>
      <c r="T942" t="s">
        <v>268</v>
      </c>
      <c r="U942" t="s">
        <v>268</v>
      </c>
      <c r="V942" t="s">
        <v>268</v>
      </c>
      <c r="W942" t="s">
        <v>8068</v>
      </c>
      <c r="X942" t="s">
        <v>613</v>
      </c>
      <c r="Y942" t="s">
        <v>323</v>
      </c>
      <c r="Z942" t="s">
        <v>268</v>
      </c>
      <c r="AA942" t="s">
        <v>268</v>
      </c>
      <c r="AB942" t="s">
        <v>268</v>
      </c>
      <c r="AC942" t="s">
        <v>268</v>
      </c>
      <c r="AD942" t="s">
        <v>268</v>
      </c>
      <c r="AE942" t="s">
        <v>268</v>
      </c>
      <c r="AF942" t="s">
        <v>268</v>
      </c>
      <c r="AG942" t="s">
        <v>268</v>
      </c>
      <c r="AH942" t="s">
        <v>268</v>
      </c>
      <c r="AI942" t="s">
        <v>268</v>
      </c>
      <c r="AJ942" t="s">
        <v>268</v>
      </c>
      <c r="AK942" t="s">
        <v>268</v>
      </c>
      <c r="AL942" t="s">
        <v>268</v>
      </c>
      <c r="AM942" t="s">
        <v>268</v>
      </c>
      <c r="AN942" t="s">
        <v>268</v>
      </c>
      <c r="AO942" t="s">
        <v>268</v>
      </c>
      <c r="AP942" t="s">
        <v>268</v>
      </c>
      <c r="AQ942" t="s">
        <v>268</v>
      </c>
      <c r="AR942" t="s">
        <v>268</v>
      </c>
      <c r="AS942" t="s">
        <v>268</v>
      </c>
      <c r="AT942" t="s">
        <v>268</v>
      </c>
      <c r="AU942" t="s">
        <v>268</v>
      </c>
      <c r="AV942" t="s">
        <v>268</v>
      </c>
      <c r="AW942" t="s">
        <v>268</v>
      </c>
      <c r="AX942" t="s">
        <v>268</v>
      </c>
      <c r="AY942" t="s">
        <v>268</v>
      </c>
      <c r="AZ942" t="s">
        <v>268</v>
      </c>
      <c r="BA942" t="s">
        <v>268</v>
      </c>
      <c r="BB942" t="s">
        <v>268</v>
      </c>
      <c r="BC942" t="s">
        <v>268</v>
      </c>
      <c r="BD942" t="s">
        <v>268</v>
      </c>
      <c r="BE942" t="s">
        <v>268</v>
      </c>
      <c r="BF942" t="s">
        <v>268</v>
      </c>
      <c r="BG942" t="s">
        <v>268</v>
      </c>
      <c r="BH942" t="s">
        <v>268</v>
      </c>
      <c r="BI942" t="s">
        <v>268</v>
      </c>
      <c r="BJ942" t="s">
        <v>268</v>
      </c>
      <c r="BK942" t="s">
        <v>268</v>
      </c>
      <c r="BL942" t="s">
        <v>268</v>
      </c>
      <c r="BM942" t="s">
        <v>268</v>
      </c>
      <c r="BN942" t="s">
        <v>268</v>
      </c>
      <c r="BO942" t="s">
        <v>268</v>
      </c>
      <c r="BP942" t="s">
        <v>268</v>
      </c>
      <c r="BQ942" t="s">
        <v>268</v>
      </c>
      <c r="BR942" t="s">
        <v>268</v>
      </c>
      <c r="BS942" t="s">
        <v>268</v>
      </c>
      <c r="BT942" t="s">
        <v>268</v>
      </c>
      <c r="BU942" t="s">
        <v>268</v>
      </c>
      <c r="BV942" t="s">
        <v>268</v>
      </c>
      <c r="BW942" t="s">
        <v>268</v>
      </c>
      <c r="BX942" t="s">
        <v>268</v>
      </c>
      <c r="BY942">
        <v>100</v>
      </c>
      <c r="BZ942">
        <v>100</v>
      </c>
      <c r="CA942" t="s">
        <v>143</v>
      </c>
      <c r="CB942" s="356">
        <v>116</v>
      </c>
      <c r="CC942" t="s">
        <v>8069</v>
      </c>
      <c r="CD942" t="s">
        <v>268</v>
      </c>
      <c r="CE942" t="s">
        <v>268</v>
      </c>
      <c r="CF942" t="s">
        <v>268</v>
      </c>
      <c r="CG942" t="s">
        <v>10845</v>
      </c>
      <c r="CH942" t="s">
        <v>268</v>
      </c>
      <c r="CI942" t="s">
        <v>268</v>
      </c>
      <c r="CJ942" t="s">
        <v>268</v>
      </c>
      <c r="CK942" t="s">
        <v>268</v>
      </c>
      <c r="CL942" t="s">
        <v>8070</v>
      </c>
      <c r="CM942" t="s">
        <v>11224</v>
      </c>
      <c r="CN942">
        <v>599.91999999999996</v>
      </c>
      <c r="CO942" t="s">
        <v>268</v>
      </c>
      <c r="CP942">
        <v>599.91999999999996</v>
      </c>
      <c r="CQ942">
        <v>365</v>
      </c>
      <c r="CR942" t="s">
        <v>878</v>
      </c>
      <c r="CS942" t="s">
        <v>11225</v>
      </c>
      <c r="CT942" t="s">
        <v>11226</v>
      </c>
      <c r="CU942" t="s">
        <v>11227</v>
      </c>
      <c r="CV942" t="s">
        <v>268</v>
      </c>
      <c r="CW942" t="s">
        <v>268</v>
      </c>
      <c r="CX942" t="s">
        <v>268</v>
      </c>
      <c r="CY942" t="s">
        <v>268</v>
      </c>
      <c r="CZ942" t="s">
        <v>268</v>
      </c>
      <c r="DA942" t="s">
        <v>268</v>
      </c>
      <c r="DB942" s="429">
        <f t="shared" si="188"/>
        <v>0</v>
      </c>
      <c r="DC942" s="284">
        <f t="shared" si="189"/>
        <v>0</v>
      </c>
      <c r="DD942" s="284">
        <f t="shared" si="190"/>
        <v>0</v>
      </c>
      <c r="DE942" s="284">
        <f t="shared" si="191"/>
        <v>0</v>
      </c>
      <c r="DF942" s="295">
        <f t="shared" si="192"/>
        <v>100</v>
      </c>
      <c r="DG942" s="284">
        <f t="shared" si="193"/>
        <v>0</v>
      </c>
      <c r="DH942" s="284">
        <f t="shared" si="194"/>
        <v>0</v>
      </c>
      <c r="DI942" s="284">
        <f t="shared" si="195"/>
        <v>0</v>
      </c>
      <c r="DJ942" s="284">
        <f t="shared" si="196"/>
        <v>0</v>
      </c>
      <c r="DK942" s="295">
        <f t="shared" si="197"/>
        <v>100</v>
      </c>
      <c r="DL942" s="297" t="str">
        <f t="shared" si="198"/>
        <v/>
      </c>
      <c r="DM942" s="430">
        <f>IFERROR(IF(CA942="D",IF(DL942="A dispo.",DF942*VLOOKUP('DATI INPUT'!$F$27,TARIFFE_UD,4,FALSE),DF942*VLOOKUP(DL942,TARIFFE_UD,4,FALSE)),DF942*VLOOKUP(CB942-100,TARIFFE_UND,4,FALSE)),0)</f>
        <v>99.367231477358715</v>
      </c>
      <c r="DN942" s="430">
        <f>IFERROR(IF(CA942="D",IF(DL942="A dispo.",DK942*VLOOKUP('DATI INPUT'!$F$27,TARIFFE_UD,5,FALSE),DK942*VLOOKUP(DL942,TARIFFE_UD,5,FALSE)),DK942*VLOOKUP(CB942-100,TARIFFE_UND,5,FALSE)),0)</f>
        <v>500.54568958342873</v>
      </c>
      <c r="DO942" s="431">
        <f t="shared" si="199"/>
        <v>-7.0789392125334416E-3</v>
      </c>
      <c r="DP942" s="299">
        <f>IFERROR(IF(CA942="D",IF(DL942="A dispo.",DF942*VLOOKUP('DATI INPUT'!$F$27,TARIFFE_UD,2,FALSE),DF942*VLOOKUP(DL942,TARIFFE_UD,2,FALSE)),DF942*VLOOKUP(CB942-100,TARIFFE_UND,2,FALSE)),0)</f>
        <v>140.52053602739295</v>
      </c>
      <c r="DQ942" s="299">
        <f>IFERROR(IF(CA942="D",IF(DL942="A dispo.",DK942*VLOOKUP('DATI INPUT'!$F$27,TARIFFE_UD,3,FALSE),DK942*VLOOKUP(DL942,TARIFFE_UD,3,FALSE)),DK942*VLOOKUP(CB942-100,TARIFFE_UND,3,FALSE)),0)</f>
        <v>507.81002164763436</v>
      </c>
      <c r="DR942" s="299">
        <f t="shared" si="200"/>
        <v>648.33055767502731</v>
      </c>
    </row>
    <row r="943" spans="1:122" x14ac:dyDescent="0.25">
      <c r="A943" t="s">
        <v>8071</v>
      </c>
      <c r="B943" t="s">
        <v>8065</v>
      </c>
      <c r="C943" t="s">
        <v>8072</v>
      </c>
      <c r="D943" t="s">
        <v>8066</v>
      </c>
      <c r="E943" t="s">
        <v>8066</v>
      </c>
      <c r="F943" t="s">
        <v>155</v>
      </c>
      <c r="G943" t="s">
        <v>8067</v>
      </c>
      <c r="H943" t="s">
        <v>268</v>
      </c>
      <c r="I943" t="s">
        <v>268</v>
      </c>
      <c r="J943" t="s">
        <v>268</v>
      </c>
      <c r="K943" t="s">
        <v>268</v>
      </c>
      <c r="L943" t="s">
        <v>268</v>
      </c>
      <c r="M943" t="s">
        <v>8068</v>
      </c>
      <c r="N943" t="s">
        <v>984</v>
      </c>
      <c r="O943" t="s">
        <v>873</v>
      </c>
      <c r="P943" t="s">
        <v>613</v>
      </c>
      <c r="Q943" t="s">
        <v>323</v>
      </c>
      <c r="R943" t="s">
        <v>268</v>
      </c>
      <c r="S943" t="s">
        <v>268</v>
      </c>
      <c r="T943" t="s">
        <v>268</v>
      </c>
      <c r="U943" t="s">
        <v>268</v>
      </c>
      <c r="V943" t="s">
        <v>268</v>
      </c>
      <c r="W943" t="s">
        <v>8068</v>
      </c>
      <c r="X943" t="s">
        <v>613</v>
      </c>
      <c r="Y943" t="s">
        <v>323</v>
      </c>
      <c r="Z943" t="s">
        <v>268</v>
      </c>
      <c r="AA943" t="s">
        <v>268</v>
      </c>
      <c r="AB943" t="s">
        <v>268</v>
      </c>
      <c r="AC943" t="s">
        <v>268</v>
      </c>
      <c r="AD943" t="s">
        <v>268</v>
      </c>
      <c r="AE943" t="s">
        <v>268</v>
      </c>
      <c r="AF943" t="s">
        <v>268</v>
      </c>
      <c r="AG943" t="s">
        <v>268</v>
      </c>
      <c r="AH943" t="s">
        <v>268</v>
      </c>
      <c r="AI943" t="s">
        <v>268</v>
      </c>
      <c r="AJ943" t="s">
        <v>268</v>
      </c>
      <c r="AK943" t="s">
        <v>268</v>
      </c>
      <c r="AL943" t="s">
        <v>268</v>
      </c>
      <c r="AM943" t="s">
        <v>268</v>
      </c>
      <c r="AN943" t="s">
        <v>268</v>
      </c>
      <c r="AO943" t="s">
        <v>268</v>
      </c>
      <c r="AP943" t="s">
        <v>268</v>
      </c>
      <c r="AQ943" t="s">
        <v>268</v>
      </c>
      <c r="AR943" t="s">
        <v>268</v>
      </c>
      <c r="AS943" t="s">
        <v>268</v>
      </c>
      <c r="AT943" t="s">
        <v>268</v>
      </c>
      <c r="AU943" t="s">
        <v>268</v>
      </c>
      <c r="AV943" t="s">
        <v>268</v>
      </c>
      <c r="AW943" t="s">
        <v>268</v>
      </c>
      <c r="AX943" t="s">
        <v>268</v>
      </c>
      <c r="AY943" t="s">
        <v>268</v>
      </c>
      <c r="AZ943" t="s">
        <v>268</v>
      </c>
      <c r="BA943" t="s">
        <v>268</v>
      </c>
      <c r="BB943" t="s">
        <v>268</v>
      </c>
      <c r="BC943" t="s">
        <v>268</v>
      </c>
      <c r="BD943" t="s">
        <v>268</v>
      </c>
      <c r="BE943" t="s">
        <v>268</v>
      </c>
      <c r="BF943" t="s">
        <v>268</v>
      </c>
      <c r="BG943" t="s">
        <v>268</v>
      </c>
      <c r="BH943" t="s">
        <v>268</v>
      </c>
      <c r="BI943" t="s">
        <v>268</v>
      </c>
      <c r="BJ943" t="s">
        <v>268</v>
      </c>
      <c r="BK943" t="s">
        <v>268</v>
      </c>
      <c r="BL943" t="s">
        <v>268</v>
      </c>
      <c r="BM943" t="s">
        <v>268</v>
      </c>
      <c r="BN943" t="s">
        <v>268</v>
      </c>
      <c r="BO943" t="s">
        <v>268</v>
      </c>
      <c r="BP943" t="s">
        <v>268</v>
      </c>
      <c r="BQ943" t="s">
        <v>268</v>
      </c>
      <c r="BR943" t="s">
        <v>268</v>
      </c>
      <c r="BS943" t="s">
        <v>268</v>
      </c>
      <c r="BT943" t="s">
        <v>268</v>
      </c>
      <c r="BU943" t="s">
        <v>268</v>
      </c>
      <c r="BV943" t="s">
        <v>268</v>
      </c>
      <c r="BW943" t="s">
        <v>268</v>
      </c>
      <c r="BX943" t="s">
        <v>268</v>
      </c>
      <c r="BY943">
        <v>105</v>
      </c>
      <c r="BZ943">
        <v>105</v>
      </c>
      <c r="CA943" t="s">
        <v>143</v>
      </c>
      <c r="CB943" s="356">
        <v>116</v>
      </c>
      <c r="CC943" t="s">
        <v>8069</v>
      </c>
      <c r="CD943" t="s">
        <v>268</v>
      </c>
      <c r="CE943" t="s">
        <v>268</v>
      </c>
      <c r="CF943" t="s">
        <v>268</v>
      </c>
      <c r="CG943" t="s">
        <v>10845</v>
      </c>
      <c r="CH943" t="s">
        <v>268</v>
      </c>
      <c r="CI943" t="s">
        <v>268</v>
      </c>
      <c r="CJ943" t="s">
        <v>268</v>
      </c>
      <c r="CK943" t="s">
        <v>268</v>
      </c>
      <c r="CL943" t="s">
        <v>8070</v>
      </c>
      <c r="CM943" t="s">
        <v>11224</v>
      </c>
      <c r="CN943">
        <v>629.91</v>
      </c>
      <c r="CO943" t="s">
        <v>268</v>
      </c>
      <c r="CP943">
        <v>629.91</v>
      </c>
      <c r="CQ943">
        <v>365</v>
      </c>
      <c r="CR943" t="s">
        <v>878</v>
      </c>
      <c r="CS943" t="s">
        <v>11225</v>
      </c>
      <c r="CT943" t="s">
        <v>11226</v>
      </c>
      <c r="CU943" t="s">
        <v>11227</v>
      </c>
      <c r="CV943" t="s">
        <v>268</v>
      </c>
      <c r="CW943" t="s">
        <v>268</v>
      </c>
      <c r="CX943" t="s">
        <v>268</v>
      </c>
      <c r="CY943" t="s">
        <v>268</v>
      </c>
      <c r="CZ943" t="s">
        <v>268</v>
      </c>
      <c r="DA943" t="s">
        <v>268</v>
      </c>
      <c r="DB943" s="429">
        <f t="shared" si="188"/>
        <v>0</v>
      </c>
      <c r="DC943" s="284">
        <f t="shared" si="189"/>
        <v>0</v>
      </c>
      <c r="DD943" s="284">
        <f t="shared" si="190"/>
        <v>0</v>
      </c>
      <c r="DE943" s="284">
        <f t="shared" si="191"/>
        <v>0</v>
      </c>
      <c r="DF943" s="295">
        <f t="shared" si="192"/>
        <v>105</v>
      </c>
      <c r="DG943" s="284">
        <f t="shared" si="193"/>
        <v>0</v>
      </c>
      <c r="DH943" s="284">
        <f t="shared" si="194"/>
        <v>0</v>
      </c>
      <c r="DI943" s="284">
        <f t="shared" si="195"/>
        <v>0</v>
      </c>
      <c r="DJ943" s="284">
        <f t="shared" si="196"/>
        <v>0</v>
      </c>
      <c r="DK943" s="295">
        <f t="shared" si="197"/>
        <v>105</v>
      </c>
      <c r="DL943" s="297" t="str">
        <f t="shared" si="198"/>
        <v/>
      </c>
      <c r="DM943" s="430">
        <f>IFERROR(IF(CA943="D",IF(DL943="A dispo.",DF943*VLOOKUP('DATI INPUT'!$F$27,TARIFFE_UD,4,FALSE),DF943*VLOOKUP(DL943,TARIFFE_UD,4,FALSE)),DF943*VLOOKUP(CB943-100,TARIFFE_UND,4,FALSE)),0)</f>
        <v>104.33559305122664</v>
      </c>
      <c r="DN943" s="430">
        <f>IFERROR(IF(CA943="D",IF(DL943="A dispo.",DK943*VLOOKUP('DATI INPUT'!$F$27,TARIFFE_UD,5,FALSE),DK943*VLOOKUP(DL943,TARIFFE_UD,5,FALSE)),DK943*VLOOKUP(CB943-100,TARIFFE_UND,5,FALSE)),0)</f>
        <v>525.57297406260022</v>
      </c>
      <c r="DO943" s="431">
        <f t="shared" si="199"/>
        <v>-1.4328861731200959E-3</v>
      </c>
      <c r="DP943" s="299">
        <f>IFERROR(IF(CA943="D",IF(DL943="A dispo.",DF943*VLOOKUP('DATI INPUT'!$F$27,TARIFFE_UD,2,FALSE),DF943*VLOOKUP(DL943,TARIFFE_UD,2,FALSE)),DF943*VLOOKUP(CB943-100,TARIFFE_UND,2,FALSE)),0)</f>
        <v>147.54656282876257</v>
      </c>
      <c r="DQ943" s="299">
        <f>IFERROR(IF(CA943="D",IF(DL943="A dispo.",DK943*VLOOKUP('DATI INPUT'!$F$27,TARIFFE_UD,3,FALSE),DK943*VLOOKUP(DL943,TARIFFE_UD,3,FALSE)),DK943*VLOOKUP(CB943-100,TARIFFE_UND,3,FALSE)),0)</f>
        <v>533.20052273001602</v>
      </c>
      <c r="DR943" s="299">
        <f t="shared" si="200"/>
        <v>680.74708555877862</v>
      </c>
    </row>
    <row r="944" spans="1:122" x14ac:dyDescent="0.25">
      <c r="A944" t="s">
        <v>8073</v>
      </c>
      <c r="B944" t="s">
        <v>8065</v>
      </c>
      <c r="C944" t="s">
        <v>858</v>
      </c>
      <c r="D944" t="s">
        <v>8066</v>
      </c>
      <c r="E944" t="s">
        <v>8066</v>
      </c>
      <c r="F944" t="s">
        <v>155</v>
      </c>
      <c r="G944" t="s">
        <v>8067</v>
      </c>
      <c r="H944" t="s">
        <v>268</v>
      </c>
      <c r="I944" t="s">
        <v>268</v>
      </c>
      <c r="J944" t="s">
        <v>268</v>
      </c>
      <c r="K944" t="s">
        <v>268</v>
      </c>
      <c r="L944" t="s">
        <v>268</v>
      </c>
      <c r="M944" t="s">
        <v>8068</v>
      </c>
      <c r="N944" t="s">
        <v>984</v>
      </c>
      <c r="O944" t="s">
        <v>873</v>
      </c>
      <c r="P944" t="s">
        <v>613</v>
      </c>
      <c r="Q944" t="s">
        <v>323</v>
      </c>
      <c r="R944" t="s">
        <v>268</v>
      </c>
      <c r="S944" t="s">
        <v>268</v>
      </c>
      <c r="T944" t="s">
        <v>268</v>
      </c>
      <c r="U944" t="s">
        <v>268</v>
      </c>
      <c r="V944" t="s">
        <v>268</v>
      </c>
      <c r="W944" t="s">
        <v>8068</v>
      </c>
      <c r="X944" t="s">
        <v>613</v>
      </c>
      <c r="Y944" t="s">
        <v>323</v>
      </c>
      <c r="Z944" t="s">
        <v>268</v>
      </c>
      <c r="AA944" t="s">
        <v>268</v>
      </c>
      <c r="AB944" t="s">
        <v>268</v>
      </c>
      <c r="AC944" t="s">
        <v>268</v>
      </c>
      <c r="AD944" t="s">
        <v>268</v>
      </c>
      <c r="AE944" t="s">
        <v>268</v>
      </c>
      <c r="AF944" t="s">
        <v>268</v>
      </c>
      <c r="AG944" t="s">
        <v>268</v>
      </c>
      <c r="AH944" t="s">
        <v>268</v>
      </c>
      <c r="AI944" t="s">
        <v>268</v>
      </c>
      <c r="AJ944" t="s">
        <v>268</v>
      </c>
      <c r="AK944" t="s">
        <v>268</v>
      </c>
      <c r="AL944" t="s">
        <v>268</v>
      </c>
      <c r="AM944" t="s">
        <v>268</v>
      </c>
      <c r="AN944" t="s">
        <v>268</v>
      </c>
      <c r="AO944" t="s">
        <v>268</v>
      </c>
      <c r="AP944" t="s">
        <v>268</v>
      </c>
      <c r="AQ944" t="s">
        <v>268</v>
      </c>
      <c r="AR944" t="s">
        <v>268</v>
      </c>
      <c r="AS944" t="s">
        <v>268</v>
      </c>
      <c r="AT944" t="s">
        <v>268</v>
      </c>
      <c r="AU944" t="s">
        <v>268</v>
      </c>
      <c r="AV944" t="s">
        <v>268</v>
      </c>
      <c r="AW944" t="s">
        <v>268</v>
      </c>
      <c r="AX944" t="s">
        <v>268</v>
      </c>
      <c r="AY944" t="s">
        <v>268</v>
      </c>
      <c r="AZ944" t="s">
        <v>268</v>
      </c>
      <c r="BA944" t="s">
        <v>268</v>
      </c>
      <c r="BB944" t="s">
        <v>268</v>
      </c>
      <c r="BC944" t="s">
        <v>268</v>
      </c>
      <c r="BD944" t="s">
        <v>268</v>
      </c>
      <c r="BE944" t="s">
        <v>268</v>
      </c>
      <c r="BF944" t="s">
        <v>268</v>
      </c>
      <c r="BG944" t="s">
        <v>268</v>
      </c>
      <c r="BH944" t="s">
        <v>268</v>
      </c>
      <c r="BI944" t="s">
        <v>268</v>
      </c>
      <c r="BJ944" t="s">
        <v>268</v>
      </c>
      <c r="BK944" t="s">
        <v>268</v>
      </c>
      <c r="BL944" t="s">
        <v>268</v>
      </c>
      <c r="BM944" t="s">
        <v>268</v>
      </c>
      <c r="BN944" t="s">
        <v>268</v>
      </c>
      <c r="BO944" t="s">
        <v>268</v>
      </c>
      <c r="BP944" t="s">
        <v>268</v>
      </c>
      <c r="BQ944" t="s">
        <v>268</v>
      </c>
      <c r="BR944" t="s">
        <v>268</v>
      </c>
      <c r="BS944" t="s">
        <v>268</v>
      </c>
      <c r="BT944" t="s">
        <v>268</v>
      </c>
      <c r="BU944" t="s">
        <v>268</v>
      </c>
      <c r="BV944" t="s">
        <v>268</v>
      </c>
      <c r="BW944" t="s">
        <v>268</v>
      </c>
      <c r="BX944" t="s">
        <v>268</v>
      </c>
      <c r="BY944">
        <v>82.92</v>
      </c>
      <c r="BZ944">
        <v>82.92</v>
      </c>
      <c r="CA944" t="s">
        <v>143</v>
      </c>
      <c r="CB944" s="356">
        <v>106</v>
      </c>
      <c r="CC944" t="s">
        <v>1993</v>
      </c>
      <c r="CD944" t="s">
        <v>268</v>
      </c>
      <c r="CE944" t="s">
        <v>268</v>
      </c>
      <c r="CF944" t="s">
        <v>268</v>
      </c>
      <c r="CG944" t="s">
        <v>11228</v>
      </c>
      <c r="CH944" t="s">
        <v>268</v>
      </c>
      <c r="CI944" t="s">
        <v>268</v>
      </c>
      <c r="CJ944" t="s">
        <v>268</v>
      </c>
      <c r="CK944" t="s">
        <v>268</v>
      </c>
      <c r="CL944" t="s">
        <v>8070</v>
      </c>
      <c r="CM944" t="s">
        <v>11224</v>
      </c>
      <c r="CN944">
        <v>187.75</v>
      </c>
      <c r="CO944" t="s">
        <v>268</v>
      </c>
      <c r="CP944">
        <v>187.75</v>
      </c>
      <c r="CQ944">
        <v>365</v>
      </c>
      <c r="CR944" t="s">
        <v>878</v>
      </c>
      <c r="CS944" t="s">
        <v>11225</v>
      </c>
      <c r="CT944" t="s">
        <v>11226</v>
      </c>
      <c r="CU944" t="s">
        <v>11227</v>
      </c>
      <c r="CV944" t="s">
        <v>268</v>
      </c>
      <c r="CW944" t="s">
        <v>268</v>
      </c>
      <c r="CX944" t="s">
        <v>268</v>
      </c>
      <c r="CY944" t="s">
        <v>268</v>
      </c>
      <c r="CZ944" t="s">
        <v>268</v>
      </c>
      <c r="DA944" t="s">
        <v>268</v>
      </c>
      <c r="DB944" s="429">
        <f t="shared" si="188"/>
        <v>0</v>
      </c>
      <c r="DC944" s="284">
        <f t="shared" si="189"/>
        <v>0</v>
      </c>
      <c r="DD944" s="284">
        <f t="shared" si="190"/>
        <v>0</v>
      </c>
      <c r="DE944" s="284">
        <f t="shared" si="191"/>
        <v>0</v>
      </c>
      <c r="DF944" s="295">
        <f t="shared" si="192"/>
        <v>82.92</v>
      </c>
      <c r="DG944" s="284">
        <f t="shared" si="193"/>
        <v>0</v>
      </c>
      <c r="DH944" s="284">
        <f t="shared" si="194"/>
        <v>0</v>
      </c>
      <c r="DI944" s="284">
        <f t="shared" si="195"/>
        <v>0</v>
      </c>
      <c r="DJ944" s="284">
        <f t="shared" si="196"/>
        <v>0</v>
      </c>
      <c r="DK944" s="295">
        <f t="shared" si="197"/>
        <v>82.92</v>
      </c>
      <c r="DL944" s="297" t="str">
        <f t="shared" si="198"/>
        <v/>
      </c>
      <c r="DM944" s="430">
        <f>IFERROR(IF(CA944="D",IF(DL944="A dispo.",DF944*VLOOKUP('DATI INPUT'!$F$27,TARIFFE_UD,4,FALSE),DF944*VLOOKUP(DL944,TARIFFE_UD,4,FALSE)),DF944*VLOOKUP(CB944-100,TARIFFE_UND,4,FALSE)),0)</f>
        <v>30.983359748071706</v>
      </c>
      <c r="DN944" s="430">
        <f>IFERROR(IF(CA944="D",IF(DL944="A dispo.",DK944*VLOOKUP('DATI INPUT'!$F$27,TARIFFE_UD,5,FALSE),DK944*VLOOKUP(DL944,TARIFFE_UD,5,FALSE)),DK944*VLOOKUP(CB944-100,TARIFFE_UND,5,FALSE)),0)</f>
        <v>156.76969836920409</v>
      </c>
      <c r="DO944" s="431">
        <f t="shared" si="199"/>
        <v>3.0581172757990771E-3</v>
      </c>
      <c r="DP944" s="299">
        <f>IFERROR(IF(CA944="D",IF(DL944="A dispo.",DF944*VLOOKUP('DATI INPUT'!$F$27,TARIFFE_UD,2,FALSE),DF944*VLOOKUP(DL944,TARIFFE_UD,2,FALSE)),DF944*VLOOKUP(CB944-100,TARIFFE_UND,2,FALSE)),0)</f>
        <v>43.815232194736346</v>
      </c>
      <c r="DQ944" s="299">
        <f>IFERROR(IF(CA944="D",IF(DL944="A dispo.",DK944*VLOOKUP('DATI INPUT'!$F$27,TARIFFE_UD,3,FALSE),DK944*VLOOKUP(DL944,TARIFFE_UD,3,FALSE)),DK944*VLOOKUP(CB944-100,TARIFFE_UND,3,FALSE)),0)</f>
        <v>159.04486958785353</v>
      </c>
      <c r="DR944" s="299">
        <f t="shared" si="200"/>
        <v>202.86010178258988</v>
      </c>
    </row>
    <row r="945" spans="1:122" x14ac:dyDescent="0.25">
      <c r="A945" t="s">
        <v>8074</v>
      </c>
      <c r="B945" t="s">
        <v>1693</v>
      </c>
      <c r="C945" t="s">
        <v>860</v>
      </c>
      <c r="D945" t="s">
        <v>8075</v>
      </c>
      <c r="E945" t="s">
        <v>268</v>
      </c>
      <c r="F945" t="s">
        <v>156</v>
      </c>
      <c r="G945" t="s">
        <v>8076</v>
      </c>
      <c r="H945" t="s">
        <v>5060</v>
      </c>
      <c r="I945" t="s">
        <v>419</v>
      </c>
      <c r="J945" t="s">
        <v>156</v>
      </c>
      <c r="K945" t="s">
        <v>8077</v>
      </c>
      <c r="L945" t="s">
        <v>871</v>
      </c>
      <c r="M945" t="s">
        <v>8078</v>
      </c>
      <c r="N945" t="s">
        <v>984</v>
      </c>
      <c r="O945" t="s">
        <v>873</v>
      </c>
      <c r="P945" t="s">
        <v>1847</v>
      </c>
      <c r="Q945" t="s">
        <v>617</v>
      </c>
      <c r="R945" t="s">
        <v>268</v>
      </c>
      <c r="S945" t="s">
        <v>268</v>
      </c>
      <c r="T945" t="s">
        <v>268</v>
      </c>
      <c r="U945" t="s">
        <v>268</v>
      </c>
      <c r="V945" t="s">
        <v>268</v>
      </c>
      <c r="W945" t="s">
        <v>8078</v>
      </c>
      <c r="X945" t="s">
        <v>1847</v>
      </c>
      <c r="Y945" t="s">
        <v>617</v>
      </c>
      <c r="Z945" t="s">
        <v>268</v>
      </c>
      <c r="AA945" t="s">
        <v>268</v>
      </c>
      <c r="AB945" t="s">
        <v>268</v>
      </c>
      <c r="AC945" t="s">
        <v>268</v>
      </c>
      <c r="AD945" t="s">
        <v>268</v>
      </c>
      <c r="AE945" t="s">
        <v>268</v>
      </c>
      <c r="AF945" t="s">
        <v>268</v>
      </c>
      <c r="AG945" t="s">
        <v>268</v>
      </c>
      <c r="AH945" t="s">
        <v>268</v>
      </c>
      <c r="AI945" t="s">
        <v>268</v>
      </c>
      <c r="AJ945" t="s">
        <v>268</v>
      </c>
      <c r="AK945" t="s">
        <v>268</v>
      </c>
      <c r="AL945" t="s">
        <v>268</v>
      </c>
      <c r="AM945" t="s">
        <v>268</v>
      </c>
      <c r="AN945" t="s">
        <v>268</v>
      </c>
      <c r="AO945" t="s">
        <v>268</v>
      </c>
      <c r="AP945" t="s">
        <v>268</v>
      </c>
      <c r="AQ945" t="s">
        <v>268</v>
      </c>
      <c r="AR945" t="s">
        <v>268</v>
      </c>
      <c r="AS945" t="s">
        <v>268</v>
      </c>
      <c r="AT945" t="s">
        <v>268</v>
      </c>
      <c r="AU945" t="s">
        <v>268</v>
      </c>
      <c r="AV945" t="s">
        <v>268</v>
      </c>
      <c r="AW945" t="s">
        <v>268</v>
      </c>
      <c r="AX945" t="s">
        <v>268</v>
      </c>
      <c r="AY945" t="s">
        <v>268</v>
      </c>
      <c r="AZ945" t="s">
        <v>268</v>
      </c>
      <c r="BA945" t="s">
        <v>268</v>
      </c>
      <c r="BB945" t="s">
        <v>268</v>
      </c>
      <c r="BC945" t="s">
        <v>268</v>
      </c>
      <c r="BD945" t="s">
        <v>268</v>
      </c>
      <c r="BE945" t="s">
        <v>268</v>
      </c>
      <c r="BF945" t="s">
        <v>268</v>
      </c>
      <c r="BG945" t="s">
        <v>268</v>
      </c>
      <c r="BH945" t="s">
        <v>268</v>
      </c>
      <c r="BI945" t="s">
        <v>268</v>
      </c>
      <c r="BJ945" t="s">
        <v>268</v>
      </c>
      <c r="BK945" t="s">
        <v>268</v>
      </c>
      <c r="BL945" t="s">
        <v>268</v>
      </c>
      <c r="BM945" t="s">
        <v>268</v>
      </c>
      <c r="BN945" t="s">
        <v>268</v>
      </c>
      <c r="BO945" t="s">
        <v>268</v>
      </c>
      <c r="BP945" t="s">
        <v>268</v>
      </c>
      <c r="BQ945" t="s">
        <v>268</v>
      </c>
      <c r="BR945" t="s">
        <v>268</v>
      </c>
      <c r="BS945" t="s">
        <v>268</v>
      </c>
      <c r="BT945" t="s">
        <v>268</v>
      </c>
      <c r="BU945" t="s">
        <v>268</v>
      </c>
      <c r="BV945" t="s">
        <v>268</v>
      </c>
      <c r="BW945" t="s">
        <v>268</v>
      </c>
      <c r="BX945" t="s">
        <v>268</v>
      </c>
      <c r="BY945">
        <v>66</v>
      </c>
      <c r="BZ945">
        <v>66</v>
      </c>
      <c r="CA945" t="s">
        <v>142</v>
      </c>
      <c r="CB945" s="356">
        <v>122</v>
      </c>
      <c r="CC945" t="s">
        <v>876</v>
      </c>
      <c r="CD945" t="s">
        <v>268</v>
      </c>
      <c r="CE945" t="s">
        <v>268</v>
      </c>
      <c r="CF945" s="356">
        <v>1</v>
      </c>
      <c r="CG945" t="s">
        <v>268</v>
      </c>
      <c r="CH945" t="s">
        <v>268</v>
      </c>
      <c r="CI945" t="s">
        <v>268</v>
      </c>
      <c r="CJ945" t="s">
        <v>268</v>
      </c>
      <c r="CK945" t="s">
        <v>268</v>
      </c>
      <c r="CL945" t="s">
        <v>8079</v>
      </c>
      <c r="CM945" t="s">
        <v>11224</v>
      </c>
      <c r="CN945">
        <v>49.47</v>
      </c>
      <c r="CO945" t="s">
        <v>268</v>
      </c>
      <c r="CP945">
        <v>49.47</v>
      </c>
      <c r="CQ945">
        <v>365</v>
      </c>
      <c r="CR945" t="s">
        <v>878</v>
      </c>
      <c r="CS945" t="s">
        <v>11225</v>
      </c>
      <c r="CT945" t="s">
        <v>11226</v>
      </c>
      <c r="CU945" t="s">
        <v>11227</v>
      </c>
      <c r="CV945" t="s">
        <v>268</v>
      </c>
      <c r="CW945" t="s">
        <v>268</v>
      </c>
      <c r="CX945" t="s">
        <v>268</v>
      </c>
      <c r="CY945" t="s">
        <v>268</v>
      </c>
      <c r="CZ945" t="s">
        <v>268</v>
      </c>
      <c r="DA945" t="s">
        <v>268</v>
      </c>
      <c r="DB945" s="429">
        <f t="shared" si="188"/>
        <v>0</v>
      </c>
      <c r="DC945" s="284">
        <f t="shared" si="189"/>
        <v>0</v>
      </c>
      <c r="DD945" s="284">
        <f t="shared" si="190"/>
        <v>0</v>
      </c>
      <c r="DE945" s="284">
        <f t="shared" si="191"/>
        <v>0</v>
      </c>
      <c r="DF945" s="295">
        <f t="shared" si="192"/>
        <v>66</v>
      </c>
      <c r="DG945" s="284">
        <f t="shared" si="193"/>
        <v>0</v>
      </c>
      <c r="DH945" s="284">
        <f t="shared" si="194"/>
        <v>0</v>
      </c>
      <c r="DI945" s="284">
        <f t="shared" si="195"/>
        <v>0</v>
      </c>
      <c r="DJ945" s="284">
        <f t="shared" si="196"/>
        <v>0</v>
      </c>
      <c r="DK945" s="295">
        <f t="shared" si="197"/>
        <v>1</v>
      </c>
      <c r="DL945" s="297">
        <f t="shared" si="198"/>
        <v>1</v>
      </c>
      <c r="DM945" s="430">
        <f>IFERROR(IF(CA945="D",IF(DL945="A dispo.",DF945*VLOOKUP('DATI INPUT'!$F$27,TARIFFE_UD,4,FALSE),DF945*VLOOKUP(DL945,TARIFFE_UD,4,FALSE)),DF945*VLOOKUP(CB945-100,TARIFFE_UND,4,FALSE)),0)</f>
        <v>32.539415901062831</v>
      </c>
      <c r="DN945" s="430">
        <f>IFERROR(IF(CA945="D",IF(DL945="A dispo.",DK945*VLOOKUP('DATI INPUT'!$F$27,TARIFFE_UD,5,FALSE),DK945*VLOOKUP(DL945,TARIFFE_UD,5,FALSE)),DK945*VLOOKUP(CB945-100,TARIFFE_UND,5,FALSE)),0)</f>
        <v>16.930848468833439</v>
      </c>
      <c r="DO945" s="431">
        <f t="shared" si="199"/>
        <v>2.6436989627143248E-4</v>
      </c>
      <c r="DP945" s="299">
        <f>IFERROR(IF(CA945="D",IF(DL945="A dispo.",DF945*VLOOKUP('DATI INPUT'!$F$27,TARIFFE_UD,2,FALSE),DF945*VLOOKUP(DL945,TARIFFE_UD,2,FALSE)),DF945*VLOOKUP(CB945-100,TARIFFE_UND,2,FALSE)),0)</f>
        <v>40.653453804187066</v>
      </c>
      <c r="DQ945" s="299">
        <f>IFERROR(IF(CA945="D",IF(DL945="A dispo.",DK945*VLOOKUP('DATI INPUT'!$F$27,TARIFFE_UD,3,FALSE),DK945*VLOOKUP(DL945,TARIFFE_UD,3,FALSE)),DK945*VLOOKUP(CB945-100,TARIFFE_UND,3,FALSE)),0)</f>
        <v>15.164853048114928</v>
      </c>
      <c r="DR945" s="299">
        <f t="shared" si="200"/>
        <v>55.818306852301994</v>
      </c>
    </row>
    <row r="946" spans="1:122" x14ac:dyDescent="0.25">
      <c r="A946" t="s">
        <v>8080</v>
      </c>
      <c r="B946" t="s">
        <v>8081</v>
      </c>
      <c r="C946" t="s">
        <v>8082</v>
      </c>
      <c r="D946" t="s">
        <v>8083</v>
      </c>
      <c r="E946" t="s">
        <v>268</v>
      </c>
      <c r="F946" t="s">
        <v>156</v>
      </c>
      <c r="G946" t="s">
        <v>8084</v>
      </c>
      <c r="H946" t="s">
        <v>5060</v>
      </c>
      <c r="I946" t="s">
        <v>359</v>
      </c>
      <c r="J946" t="s">
        <v>156</v>
      </c>
      <c r="K946" t="s">
        <v>8085</v>
      </c>
      <c r="L946" t="s">
        <v>960</v>
      </c>
      <c r="M946" t="s">
        <v>8086</v>
      </c>
      <c r="N946" t="s">
        <v>6695</v>
      </c>
      <c r="O946" t="s">
        <v>1758</v>
      </c>
      <c r="P946" t="s">
        <v>8087</v>
      </c>
      <c r="Q946" t="s">
        <v>293</v>
      </c>
      <c r="R946" t="s">
        <v>268</v>
      </c>
      <c r="S946" t="s">
        <v>268</v>
      </c>
      <c r="T946" t="s">
        <v>268</v>
      </c>
      <c r="U946" t="s">
        <v>268</v>
      </c>
      <c r="V946" t="s">
        <v>268</v>
      </c>
      <c r="W946" t="s">
        <v>5081</v>
      </c>
      <c r="X946" t="s">
        <v>2506</v>
      </c>
      <c r="Y946" t="s">
        <v>269</v>
      </c>
      <c r="Z946" t="s">
        <v>268</v>
      </c>
      <c r="AA946" t="s">
        <v>268</v>
      </c>
      <c r="AB946" t="s">
        <v>268</v>
      </c>
      <c r="AC946" t="s">
        <v>268</v>
      </c>
      <c r="AD946" t="s">
        <v>268</v>
      </c>
      <c r="AE946" t="s">
        <v>287</v>
      </c>
      <c r="AF946" t="s">
        <v>1811</v>
      </c>
      <c r="AG946" t="s">
        <v>875</v>
      </c>
      <c r="AH946" t="s">
        <v>1848</v>
      </c>
      <c r="AI946" t="s">
        <v>1464</v>
      </c>
      <c r="AJ946" t="s">
        <v>268</v>
      </c>
      <c r="AK946" t="s">
        <v>382</v>
      </c>
      <c r="AL946" t="s">
        <v>268</v>
      </c>
      <c r="AM946" t="s">
        <v>411</v>
      </c>
      <c r="AN946" t="s">
        <v>268</v>
      </c>
      <c r="AO946" t="s">
        <v>268</v>
      </c>
      <c r="AP946" t="s">
        <v>268</v>
      </c>
      <c r="AQ946" t="s">
        <v>268</v>
      </c>
      <c r="AR946" t="s">
        <v>268</v>
      </c>
      <c r="AS946" t="s">
        <v>268</v>
      </c>
      <c r="AT946" t="s">
        <v>268</v>
      </c>
      <c r="AU946" t="s">
        <v>268</v>
      </c>
      <c r="AV946" t="s">
        <v>268</v>
      </c>
      <c r="AW946" t="s">
        <v>268</v>
      </c>
      <c r="AX946" t="s">
        <v>268</v>
      </c>
      <c r="AY946" t="s">
        <v>268</v>
      </c>
      <c r="AZ946" t="s">
        <v>268</v>
      </c>
      <c r="BA946" t="s">
        <v>268</v>
      </c>
      <c r="BB946" t="s">
        <v>268</v>
      </c>
      <c r="BC946" t="s">
        <v>268</v>
      </c>
      <c r="BD946" t="s">
        <v>268</v>
      </c>
      <c r="BE946" t="s">
        <v>268</v>
      </c>
      <c r="BF946" t="s">
        <v>268</v>
      </c>
      <c r="BG946" t="s">
        <v>268</v>
      </c>
      <c r="BH946" t="s">
        <v>268</v>
      </c>
      <c r="BI946" t="s">
        <v>268</v>
      </c>
      <c r="BJ946" t="s">
        <v>268</v>
      </c>
      <c r="BK946" t="s">
        <v>268</v>
      </c>
      <c r="BL946" t="s">
        <v>268</v>
      </c>
      <c r="BM946" t="s">
        <v>268</v>
      </c>
      <c r="BN946" t="s">
        <v>268</v>
      </c>
      <c r="BO946" t="s">
        <v>268</v>
      </c>
      <c r="BP946" t="s">
        <v>268</v>
      </c>
      <c r="BQ946" t="s">
        <v>268</v>
      </c>
      <c r="BR946" t="s">
        <v>268</v>
      </c>
      <c r="BS946" t="s">
        <v>268</v>
      </c>
      <c r="BT946" t="s">
        <v>268</v>
      </c>
      <c r="BU946" t="s">
        <v>268</v>
      </c>
      <c r="BV946" t="s">
        <v>268</v>
      </c>
      <c r="BW946" t="s">
        <v>268</v>
      </c>
      <c r="BX946" t="s">
        <v>268</v>
      </c>
      <c r="BY946">
        <v>30</v>
      </c>
      <c r="BZ946">
        <v>30</v>
      </c>
      <c r="CA946" t="s">
        <v>142</v>
      </c>
      <c r="CB946" s="356">
        <v>122</v>
      </c>
      <c r="CC946" t="s">
        <v>876</v>
      </c>
      <c r="CD946" t="s">
        <v>268</v>
      </c>
      <c r="CE946" t="s">
        <v>268</v>
      </c>
      <c r="CF946" t="s">
        <v>268</v>
      </c>
      <c r="CG946" t="s">
        <v>268</v>
      </c>
      <c r="CH946" t="s">
        <v>268</v>
      </c>
      <c r="CI946" t="s">
        <v>268</v>
      </c>
      <c r="CJ946" t="s">
        <v>268</v>
      </c>
      <c r="CK946" t="s">
        <v>268</v>
      </c>
      <c r="CL946" t="s">
        <v>8088</v>
      </c>
      <c r="CM946" t="s">
        <v>11224</v>
      </c>
      <c r="CN946">
        <v>86.42</v>
      </c>
      <c r="CO946" t="s">
        <v>268</v>
      </c>
      <c r="CP946">
        <v>86.42</v>
      </c>
      <c r="CQ946">
        <v>365</v>
      </c>
      <c r="CR946" t="s">
        <v>878</v>
      </c>
      <c r="CS946" t="s">
        <v>11225</v>
      </c>
      <c r="CT946" t="s">
        <v>11226</v>
      </c>
      <c r="CU946" t="s">
        <v>11227</v>
      </c>
      <c r="CV946" t="s">
        <v>268</v>
      </c>
      <c r="CW946" t="s">
        <v>268</v>
      </c>
      <c r="CX946" t="s">
        <v>268</v>
      </c>
      <c r="CY946" t="s">
        <v>268</v>
      </c>
      <c r="CZ946" t="s">
        <v>268</v>
      </c>
      <c r="DA946" t="s">
        <v>268</v>
      </c>
      <c r="DB946" s="429">
        <f t="shared" si="188"/>
        <v>0</v>
      </c>
      <c r="DC946" s="284">
        <f t="shared" si="189"/>
        <v>0</v>
      </c>
      <c r="DD946" s="284">
        <f t="shared" si="190"/>
        <v>0</v>
      </c>
      <c r="DE946" s="284">
        <f t="shared" si="191"/>
        <v>0</v>
      </c>
      <c r="DF946" s="295">
        <f t="shared" si="192"/>
        <v>30</v>
      </c>
      <c r="DG946" s="284">
        <f t="shared" si="193"/>
        <v>0</v>
      </c>
      <c r="DH946" s="284">
        <f t="shared" si="194"/>
        <v>0</v>
      </c>
      <c r="DI946" s="284">
        <f t="shared" si="195"/>
        <v>0</v>
      </c>
      <c r="DJ946" s="284">
        <f t="shared" si="196"/>
        <v>0</v>
      </c>
      <c r="DK946" s="295">
        <f t="shared" si="197"/>
        <v>1</v>
      </c>
      <c r="DL946" s="297" t="str">
        <f t="shared" si="198"/>
        <v>A dispo.</v>
      </c>
      <c r="DM946" s="430">
        <f>IFERROR(IF(CA946="D",IF(DL946="A dispo.",DF946*VLOOKUP('DATI INPUT'!$F$27,TARIFFE_UD,4,FALSE),DF946*VLOOKUP(DL946,TARIFFE_UD,4,FALSE)),DF946*VLOOKUP(CB946-100,TARIFFE_UND,4,FALSE)),0)</f>
        <v>19.016541760361395</v>
      </c>
      <c r="DN946" s="430">
        <f>IFERROR(IF(CA946="D",IF(DL946="A dispo.",DK946*VLOOKUP('DATI INPUT'!$F$27,TARIFFE_UD,5,FALSE),DK946*VLOOKUP(DL946,TARIFFE_UD,5,FALSE)),DK946*VLOOKUP(CB946-100,TARIFFE_UND,5,FALSE)),0)</f>
        <v>67.397800635548478</v>
      </c>
      <c r="DO946" s="431">
        <f t="shared" si="199"/>
        <v>-5.6576040901319402E-3</v>
      </c>
      <c r="DP946" s="299">
        <f>IFERROR(IF(CA946="D",IF(DL946="A dispo.",DF946*VLOOKUP('DATI INPUT'!$F$27,TARIFFE_UD,2,FALSE),DF946*VLOOKUP(DL946,TARIFFE_UD,2,FALSE)),DF946*VLOOKUP(CB946-100,TARIFFE_UND,2,FALSE)),0)</f>
        <v>23.758511963485947</v>
      </c>
      <c r="DQ946" s="299">
        <f>IFERROR(IF(CA946="D",IF(DL946="A dispo.",DK946*VLOOKUP('DATI INPUT'!$F$27,TARIFFE_UD,3,FALSE),DK946*VLOOKUP(DL946,TARIFFE_UD,3,FALSE)),DK946*VLOOKUP(CB946-100,TARIFFE_UND,3,FALSE)),0)</f>
        <v>60.367780403072892</v>
      </c>
      <c r="DR946" s="299">
        <f t="shared" si="200"/>
        <v>84.126292366558843</v>
      </c>
    </row>
    <row r="947" spans="1:122" x14ac:dyDescent="0.25">
      <c r="A947" t="s">
        <v>8089</v>
      </c>
      <c r="B947" t="s">
        <v>8090</v>
      </c>
      <c r="C947" t="s">
        <v>861</v>
      </c>
      <c r="D947" t="s">
        <v>8091</v>
      </c>
      <c r="E947" t="s">
        <v>268</v>
      </c>
      <c r="F947" t="s">
        <v>156</v>
      </c>
      <c r="G947" t="s">
        <v>8092</v>
      </c>
      <c r="H947" t="s">
        <v>3427</v>
      </c>
      <c r="I947" t="s">
        <v>2883</v>
      </c>
      <c r="J947" t="s">
        <v>274</v>
      </c>
      <c r="K947" t="s">
        <v>8093</v>
      </c>
      <c r="L947" t="s">
        <v>984</v>
      </c>
      <c r="M947" t="s">
        <v>2661</v>
      </c>
      <c r="N947" t="s">
        <v>984</v>
      </c>
      <c r="O947" t="s">
        <v>873</v>
      </c>
      <c r="P947" t="s">
        <v>2662</v>
      </c>
      <c r="Q947" t="s">
        <v>268</v>
      </c>
      <c r="R947" t="s">
        <v>268</v>
      </c>
      <c r="S947" t="s">
        <v>268</v>
      </c>
      <c r="T947" t="s">
        <v>268</v>
      </c>
      <c r="U947" t="s">
        <v>268</v>
      </c>
      <c r="V947" t="s">
        <v>268</v>
      </c>
      <c r="W947" t="s">
        <v>2661</v>
      </c>
      <c r="X947" t="s">
        <v>2662</v>
      </c>
      <c r="Y947" t="s">
        <v>268</v>
      </c>
      <c r="Z947" t="s">
        <v>268</v>
      </c>
      <c r="AA947" t="s">
        <v>268</v>
      </c>
      <c r="AB947" t="s">
        <v>268</v>
      </c>
      <c r="AC947" t="s">
        <v>268</v>
      </c>
      <c r="AD947" t="s">
        <v>268</v>
      </c>
      <c r="AE947" t="s">
        <v>287</v>
      </c>
      <c r="AF947" t="s">
        <v>1811</v>
      </c>
      <c r="AG947" t="s">
        <v>875</v>
      </c>
      <c r="AH947" t="s">
        <v>1412</v>
      </c>
      <c r="AI947" t="s">
        <v>2800</v>
      </c>
      <c r="AJ947" t="s">
        <v>268</v>
      </c>
      <c r="AK947" t="s">
        <v>377</v>
      </c>
      <c r="AL947" t="s">
        <v>268</v>
      </c>
      <c r="AM947" t="s">
        <v>405</v>
      </c>
      <c r="AN947" t="s">
        <v>268</v>
      </c>
      <c r="AO947" t="s">
        <v>268</v>
      </c>
      <c r="AP947" t="s">
        <v>268</v>
      </c>
      <c r="AQ947" t="s">
        <v>268</v>
      </c>
      <c r="AR947" t="s">
        <v>268</v>
      </c>
      <c r="AS947" t="s">
        <v>268</v>
      </c>
      <c r="AT947" t="s">
        <v>268</v>
      </c>
      <c r="AU947" t="s">
        <v>268</v>
      </c>
      <c r="AV947" t="s">
        <v>268</v>
      </c>
      <c r="AW947" t="s">
        <v>268</v>
      </c>
      <c r="AX947" t="s">
        <v>268</v>
      </c>
      <c r="AY947" t="s">
        <v>268</v>
      </c>
      <c r="AZ947" t="s">
        <v>268</v>
      </c>
      <c r="BA947" t="s">
        <v>268</v>
      </c>
      <c r="BB947" t="s">
        <v>268</v>
      </c>
      <c r="BC947" t="s">
        <v>268</v>
      </c>
      <c r="BD947" t="s">
        <v>268</v>
      </c>
      <c r="BE947" t="s">
        <v>268</v>
      </c>
      <c r="BF947" t="s">
        <v>268</v>
      </c>
      <c r="BG947" t="s">
        <v>268</v>
      </c>
      <c r="BH947" t="s">
        <v>268</v>
      </c>
      <c r="BI947" t="s">
        <v>268</v>
      </c>
      <c r="BJ947" t="s">
        <v>268</v>
      </c>
      <c r="BK947" t="s">
        <v>268</v>
      </c>
      <c r="BL947" t="s">
        <v>268</v>
      </c>
      <c r="BM947" t="s">
        <v>268</v>
      </c>
      <c r="BN947" t="s">
        <v>268</v>
      </c>
      <c r="BO947" t="s">
        <v>268</v>
      </c>
      <c r="BP947" t="s">
        <v>268</v>
      </c>
      <c r="BQ947" t="s">
        <v>268</v>
      </c>
      <c r="BR947" t="s">
        <v>268</v>
      </c>
      <c r="BS947" t="s">
        <v>268</v>
      </c>
      <c r="BT947" t="s">
        <v>268</v>
      </c>
      <c r="BU947" t="s">
        <v>268</v>
      </c>
      <c r="BV947" t="s">
        <v>268</v>
      </c>
      <c r="BW947" t="s">
        <v>268</v>
      </c>
      <c r="BX947" t="s">
        <v>268</v>
      </c>
      <c r="BY947">
        <v>100.06</v>
      </c>
      <c r="BZ947">
        <v>100.06</v>
      </c>
      <c r="CA947" t="s">
        <v>142</v>
      </c>
      <c r="CB947" s="356">
        <v>122</v>
      </c>
      <c r="CC947" t="s">
        <v>876</v>
      </c>
      <c r="CD947" t="s">
        <v>268</v>
      </c>
      <c r="CE947" t="s">
        <v>268</v>
      </c>
      <c r="CF947" s="356">
        <v>3</v>
      </c>
      <c r="CG947" t="s">
        <v>2132</v>
      </c>
      <c r="CH947" t="s">
        <v>268</v>
      </c>
      <c r="CI947" t="s">
        <v>268</v>
      </c>
      <c r="CJ947" t="s">
        <v>268</v>
      </c>
      <c r="CK947" t="s">
        <v>268</v>
      </c>
      <c r="CL947" t="s">
        <v>268</v>
      </c>
      <c r="CM947" t="s">
        <v>11224</v>
      </c>
      <c r="CN947">
        <v>130.83000000000001</v>
      </c>
      <c r="CO947">
        <v>-98.12</v>
      </c>
      <c r="CP947">
        <v>32.71</v>
      </c>
      <c r="CQ947">
        <v>365</v>
      </c>
      <c r="CR947" t="s">
        <v>878</v>
      </c>
      <c r="CS947" t="s">
        <v>11225</v>
      </c>
      <c r="CT947" t="s">
        <v>11226</v>
      </c>
      <c r="CU947" t="s">
        <v>11227</v>
      </c>
      <c r="CV947" t="s">
        <v>268</v>
      </c>
      <c r="CW947" t="s">
        <v>268</v>
      </c>
      <c r="CX947" t="s">
        <v>268</v>
      </c>
      <c r="CY947" t="s">
        <v>268</v>
      </c>
      <c r="CZ947" t="s">
        <v>268</v>
      </c>
      <c r="DA947" t="s">
        <v>268</v>
      </c>
      <c r="DB947" s="429">
        <f t="shared" si="188"/>
        <v>0</v>
      </c>
      <c r="DC947" s="284">
        <f t="shared" si="189"/>
        <v>0.75</v>
      </c>
      <c r="DD947" s="284">
        <f t="shared" si="190"/>
        <v>0</v>
      </c>
      <c r="DE947" s="284">
        <f t="shared" si="191"/>
        <v>0</v>
      </c>
      <c r="DF947" s="295">
        <f t="shared" si="192"/>
        <v>25.014999999999997</v>
      </c>
      <c r="DG947" s="284">
        <f t="shared" si="193"/>
        <v>0</v>
      </c>
      <c r="DH947" s="284">
        <f t="shared" si="194"/>
        <v>0.75</v>
      </c>
      <c r="DI947" s="284">
        <f t="shared" si="195"/>
        <v>0</v>
      </c>
      <c r="DJ947" s="284">
        <f t="shared" si="196"/>
        <v>0</v>
      </c>
      <c r="DK947" s="295">
        <f t="shared" si="197"/>
        <v>0.25</v>
      </c>
      <c r="DL947" s="297">
        <f t="shared" si="198"/>
        <v>3</v>
      </c>
      <c r="DM947" s="430">
        <f>IFERROR(IF(CA947="D",IF(DL947="A dispo.",DF947*VLOOKUP('DATI INPUT'!$F$27,TARIFFE_UD,4,FALSE),DF947*VLOOKUP(DL947,TARIFFE_UD,4,FALSE)),DF947*VLOOKUP(CB947-100,TARIFFE_UND,4,FALSE)),0)</f>
        <v>15.856626404514676</v>
      </c>
      <c r="DN947" s="430">
        <f>IFERROR(IF(CA947="D",IF(DL947="A dispo.",DK947*VLOOKUP('DATI INPUT'!$F$27,TARIFFE_UD,5,FALSE),DK947*VLOOKUP(DL947,TARIFFE_UD,5,FALSE)),DK947*VLOOKUP(CB947-100,TARIFFE_UND,5,FALSE)),0)</f>
        <v>16.849450158887119</v>
      </c>
      <c r="DO947" s="431">
        <f t="shared" si="199"/>
        <v>-3.9234365982068198E-3</v>
      </c>
      <c r="DP947" s="299">
        <f>IFERROR(IF(CA947="D",IF(DL947="A dispo.",DF947*VLOOKUP('DATI INPUT'!$F$27,TARIFFE_UD,2,FALSE),DF947*VLOOKUP(DL947,TARIFFE_UD,2,FALSE)),DF947*VLOOKUP(CB947-100,TARIFFE_UND,2,FALSE)),0)</f>
        <v>19.810639225553363</v>
      </c>
      <c r="DQ947" s="299">
        <f>IFERROR(IF(CA947="D",IF(DL947="A dispo.",DK947*VLOOKUP('DATI INPUT'!$F$27,TARIFFE_UD,3,FALSE),DK947*VLOOKUP(DL947,TARIFFE_UD,3,FALSE)),DK947*VLOOKUP(CB947-100,TARIFFE_UND,3,FALSE)),0)</f>
        <v>15.091945100768223</v>
      </c>
      <c r="DR947" s="299">
        <f t="shared" si="200"/>
        <v>34.902584326321588</v>
      </c>
    </row>
    <row r="948" spans="1:122" x14ac:dyDescent="0.25">
      <c r="A948" t="s">
        <v>8094</v>
      </c>
      <c r="B948" t="s">
        <v>8095</v>
      </c>
      <c r="C948" t="s">
        <v>8096</v>
      </c>
      <c r="D948" t="s">
        <v>8097</v>
      </c>
      <c r="E948" t="s">
        <v>268</v>
      </c>
      <c r="F948" t="s">
        <v>156</v>
      </c>
      <c r="G948" t="s">
        <v>8098</v>
      </c>
      <c r="H948" t="s">
        <v>8099</v>
      </c>
      <c r="I948" t="s">
        <v>371</v>
      </c>
      <c r="J948" t="s">
        <v>156</v>
      </c>
      <c r="K948" t="s">
        <v>8100</v>
      </c>
      <c r="L948" t="s">
        <v>960</v>
      </c>
      <c r="M948" t="s">
        <v>8101</v>
      </c>
      <c r="N948" t="s">
        <v>8102</v>
      </c>
      <c r="O948" t="s">
        <v>1141</v>
      </c>
      <c r="P948" t="s">
        <v>8103</v>
      </c>
      <c r="Q948" t="s">
        <v>465</v>
      </c>
      <c r="R948" t="s">
        <v>268</v>
      </c>
      <c r="S948" t="s">
        <v>268</v>
      </c>
      <c r="T948" t="s">
        <v>268</v>
      </c>
      <c r="U948" t="s">
        <v>268</v>
      </c>
      <c r="V948" t="s">
        <v>268</v>
      </c>
      <c r="W948" t="s">
        <v>1506</v>
      </c>
      <c r="X948" t="s">
        <v>613</v>
      </c>
      <c r="Y948" t="s">
        <v>282</v>
      </c>
      <c r="Z948" t="s">
        <v>268</v>
      </c>
      <c r="AA948" t="s">
        <v>268</v>
      </c>
      <c r="AB948" t="s">
        <v>268</v>
      </c>
      <c r="AC948" t="s">
        <v>268</v>
      </c>
      <c r="AD948" t="s">
        <v>268</v>
      </c>
      <c r="AE948" t="s">
        <v>287</v>
      </c>
      <c r="AF948" t="s">
        <v>1811</v>
      </c>
      <c r="AG948" t="s">
        <v>875</v>
      </c>
      <c r="AH948" t="s">
        <v>1848</v>
      </c>
      <c r="AI948" t="s">
        <v>786</v>
      </c>
      <c r="AJ948" t="s">
        <v>268</v>
      </c>
      <c r="AK948" t="s">
        <v>377</v>
      </c>
      <c r="AL948" t="s">
        <v>268</v>
      </c>
      <c r="AM948" t="s">
        <v>405</v>
      </c>
      <c r="AN948" t="s">
        <v>268</v>
      </c>
      <c r="AO948" t="s">
        <v>268</v>
      </c>
      <c r="AP948" t="s">
        <v>268</v>
      </c>
      <c r="AQ948" t="s">
        <v>268</v>
      </c>
      <c r="AR948" t="s">
        <v>268</v>
      </c>
      <c r="AS948" t="s">
        <v>268</v>
      </c>
      <c r="AT948" t="s">
        <v>268</v>
      </c>
      <c r="AU948" t="s">
        <v>268</v>
      </c>
      <c r="AV948" t="s">
        <v>268</v>
      </c>
      <c r="AW948" t="s">
        <v>268</v>
      </c>
      <c r="AX948" t="s">
        <v>268</v>
      </c>
      <c r="AY948" t="s">
        <v>268</v>
      </c>
      <c r="AZ948" t="s">
        <v>268</v>
      </c>
      <c r="BA948" t="s">
        <v>268</v>
      </c>
      <c r="BB948" t="s">
        <v>268</v>
      </c>
      <c r="BC948" t="s">
        <v>268</v>
      </c>
      <c r="BD948" t="s">
        <v>268</v>
      </c>
      <c r="BE948" t="s">
        <v>268</v>
      </c>
      <c r="BF948" t="s">
        <v>268</v>
      </c>
      <c r="BG948" t="s">
        <v>268</v>
      </c>
      <c r="BH948" t="s">
        <v>268</v>
      </c>
      <c r="BI948" t="s">
        <v>268</v>
      </c>
      <c r="BJ948" t="s">
        <v>268</v>
      </c>
      <c r="BK948" t="s">
        <v>268</v>
      </c>
      <c r="BL948" t="s">
        <v>268</v>
      </c>
      <c r="BM948" t="s">
        <v>268</v>
      </c>
      <c r="BN948" t="s">
        <v>268</v>
      </c>
      <c r="BO948" t="s">
        <v>268</v>
      </c>
      <c r="BP948" t="s">
        <v>268</v>
      </c>
      <c r="BQ948" t="s">
        <v>268</v>
      </c>
      <c r="BR948" t="s">
        <v>268</v>
      </c>
      <c r="BS948" t="s">
        <v>268</v>
      </c>
      <c r="BT948" t="s">
        <v>268</v>
      </c>
      <c r="BU948" t="s">
        <v>268</v>
      </c>
      <c r="BV948" t="s">
        <v>268</v>
      </c>
      <c r="BW948" t="s">
        <v>268</v>
      </c>
      <c r="BX948" t="s">
        <v>268</v>
      </c>
      <c r="BY948">
        <v>50.24</v>
      </c>
      <c r="BZ948">
        <v>50.24</v>
      </c>
      <c r="CA948" t="s">
        <v>142</v>
      </c>
      <c r="CB948" s="356">
        <v>122</v>
      </c>
      <c r="CC948" t="s">
        <v>876</v>
      </c>
      <c r="CD948" t="s">
        <v>268</v>
      </c>
      <c r="CE948" t="s">
        <v>268</v>
      </c>
      <c r="CF948" t="s">
        <v>268</v>
      </c>
      <c r="CG948" t="s">
        <v>268</v>
      </c>
      <c r="CH948" t="s">
        <v>268</v>
      </c>
      <c r="CI948" t="s">
        <v>268</v>
      </c>
      <c r="CJ948" t="s">
        <v>268</v>
      </c>
      <c r="CK948" t="s">
        <v>268</v>
      </c>
      <c r="CL948" t="s">
        <v>8104</v>
      </c>
      <c r="CM948" t="s">
        <v>11224</v>
      </c>
      <c r="CN948">
        <v>99.25</v>
      </c>
      <c r="CO948" t="s">
        <v>268</v>
      </c>
      <c r="CP948">
        <v>99.25</v>
      </c>
      <c r="CQ948">
        <v>365</v>
      </c>
      <c r="CR948" t="s">
        <v>878</v>
      </c>
      <c r="CS948" t="s">
        <v>11225</v>
      </c>
      <c r="CT948" t="s">
        <v>11226</v>
      </c>
      <c r="CU948" t="s">
        <v>11227</v>
      </c>
      <c r="CV948" t="s">
        <v>268</v>
      </c>
      <c r="CW948" t="s">
        <v>268</v>
      </c>
      <c r="CX948" t="s">
        <v>268</v>
      </c>
      <c r="CY948" t="s">
        <v>268</v>
      </c>
      <c r="CZ948" t="s">
        <v>268</v>
      </c>
      <c r="DA948" t="s">
        <v>268</v>
      </c>
      <c r="DB948" s="429">
        <f t="shared" si="188"/>
        <v>0</v>
      </c>
      <c r="DC948" s="284">
        <f t="shared" si="189"/>
        <v>0</v>
      </c>
      <c r="DD948" s="284">
        <f t="shared" si="190"/>
        <v>0</v>
      </c>
      <c r="DE948" s="284">
        <f t="shared" si="191"/>
        <v>0</v>
      </c>
      <c r="DF948" s="295">
        <f t="shared" si="192"/>
        <v>50.24</v>
      </c>
      <c r="DG948" s="284">
        <f t="shared" si="193"/>
        <v>0</v>
      </c>
      <c r="DH948" s="284">
        <f t="shared" si="194"/>
        <v>0</v>
      </c>
      <c r="DI948" s="284">
        <f t="shared" si="195"/>
        <v>0</v>
      </c>
      <c r="DJ948" s="284">
        <f t="shared" si="196"/>
        <v>0</v>
      </c>
      <c r="DK948" s="295">
        <f t="shared" si="197"/>
        <v>1</v>
      </c>
      <c r="DL948" s="297" t="str">
        <f t="shared" si="198"/>
        <v>A dispo.</v>
      </c>
      <c r="DM948" s="430">
        <f>IFERROR(IF(CA948="D",IF(DL948="A dispo.",DF948*VLOOKUP('DATI INPUT'!$F$27,TARIFFE_UD,4,FALSE),DF948*VLOOKUP(DL948,TARIFFE_UD,4,FALSE)),DF948*VLOOKUP(CB948-100,TARIFFE_UND,4,FALSE)),0)</f>
        <v>31.846368601351887</v>
      </c>
      <c r="DN948" s="430">
        <f>IFERROR(IF(CA948="D",IF(DL948="A dispo.",DK948*VLOOKUP('DATI INPUT'!$F$27,TARIFFE_UD,5,FALSE),DK948*VLOOKUP(DL948,TARIFFE_UD,5,FALSE)),DK948*VLOOKUP(CB948-100,TARIFFE_UND,5,FALSE)),0)</f>
        <v>67.397800635548478</v>
      </c>
      <c r="DO948" s="431">
        <f t="shared" si="199"/>
        <v>-5.8307630996381477E-3</v>
      </c>
      <c r="DP948" s="299">
        <f>IFERROR(IF(CA948="D",IF(DL948="A dispo.",DF948*VLOOKUP('DATI INPUT'!$F$27,TARIFFE_UD,2,FALSE),DF948*VLOOKUP(DL948,TARIFFE_UD,2,FALSE)),DF948*VLOOKUP(CB948-100,TARIFFE_UND,2,FALSE)),0)</f>
        <v>39.787588034851133</v>
      </c>
      <c r="DQ948" s="299">
        <f>IFERROR(IF(CA948="D",IF(DL948="A dispo.",DK948*VLOOKUP('DATI INPUT'!$F$27,TARIFFE_UD,3,FALSE),DK948*VLOOKUP(DL948,TARIFFE_UD,3,FALSE)),DK948*VLOOKUP(CB948-100,TARIFFE_UND,3,FALSE)),0)</f>
        <v>60.367780403072892</v>
      </c>
      <c r="DR948" s="299">
        <f t="shared" si="200"/>
        <v>100.15536843792403</v>
      </c>
    </row>
    <row r="949" spans="1:122" x14ac:dyDescent="0.25">
      <c r="A949" t="s">
        <v>8105</v>
      </c>
      <c r="B949" t="s">
        <v>8095</v>
      </c>
      <c r="C949" t="s">
        <v>862</v>
      </c>
      <c r="D949" t="s">
        <v>8097</v>
      </c>
      <c r="E949" t="s">
        <v>268</v>
      </c>
      <c r="F949" t="s">
        <v>156</v>
      </c>
      <c r="G949" t="s">
        <v>8098</v>
      </c>
      <c r="H949" t="s">
        <v>8099</v>
      </c>
      <c r="I949" t="s">
        <v>371</v>
      </c>
      <c r="J949" t="s">
        <v>156</v>
      </c>
      <c r="K949" t="s">
        <v>8100</v>
      </c>
      <c r="L949" t="s">
        <v>960</v>
      </c>
      <c r="M949" t="s">
        <v>8101</v>
      </c>
      <c r="N949" t="s">
        <v>8102</v>
      </c>
      <c r="O949" t="s">
        <v>1141</v>
      </c>
      <c r="P949" t="s">
        <v>8103</v>
      </c>
      <c r="Q949" t="s">
        <v>465</v>
      </c>
      <c r="R949" t="s">
        <v>268</v>
      </c>
      <c r="S949" t="s">
        <v>268</v>
      </c>
      <c r="T949" t="s">
        <v>268</v>
      </c>
      <c r="U949" t="s">
        <v>268</v>
      </c>
      <c r="V949" t="s">
        <v>268</v>
      </c>
      <c r="W949" t="s">
        <v>1506</v>
      </c>
      <c r="X949" t="s">
        <v>613</v>
      </c>
      <c r="Y949" t="s">
        <v>282</v>
      </c>
      <c r="Z949" t="s">
        <v>268</v>
      </c>
      <c r="AA949" t="s">
        <v>268</v>
      </c>
      <c r="AB949" t="s">
        <v>268</v>
      </c>
      <c r="AC949" t="s">
        <v>268</v>
      </c>
      <c r="AD949" t="s">
        <v>268</v>
      </c>
      <c r="AE949" t="s">
        <v>287</v>
      </c>
      <c r="AF949" t="s">
        <v>1811</v>
      </c>
      <c r="AG949" t="s">
        <v>875</v>
      </c>
      <c r="AH949" t="s">
        <v>1848</v>
      </c>
      <c r="AI949" t="s">
        <v>786</v>
      </c>
      <c r="AJ949" t="s">
        <v>268</v>
      </c>
      <c r="AK949" t="s">
        <v>377</v>
      </c>
      <c r="AL949" t="s">
        <v>268</v>
      </c>
      <c r="AM949" t="s">
        <v>405</v>
      </c>
      <c r="AN949" t="s">
        <v>268</v>
      </c>
      <c r="AO949" t="s">
        <v>268</v>
      </c>
      <c r="AP949" t="s">
        <v>268</v>
      </c>
      <c r="AQ949" t="s">
        <v>268</v>
      </c>
      <c r="AR949" t="s">
        <v>268</v>
      </c>
      <c r="AS949" t="s">
        <v>268</v>
      </c>
      <c r="AT949" t="s">
        <v>268</v>
      </c>
      <c r="AU949" t="s">
        <v>268</v>
      </c>
      <c r="AV949" t="s">
        <v>268</v>
      </c>
      <c r="AW949" t="s">
        <v>268</v>
      </c>
      <c r="AX949" t="s">
        <v>268</v>
      </c>
      <c r="AY949" t="s">
        <v>268</v>
      </c>
      <c r="AZ949" t="s">
        <v>268</v>
      </c>
      <c r="BA949" t="s">
        <v>268</v>
      </c>
      <c r="BB949" t="s">
        <v>268</v>
      </c>
      <c r="BC949" t="s">
        <v>268</v>
      </c>
      <c r="BD949" t="s">
        <v>268</v>
      </c>
      <c r="BE949" t="s">
        <v>268</v>
      </c>
      <c r="BF949" t="s">
        <v>268</v>
      </c>
      <c r="BG949" t="s">
        <v>268</v>
      </c>
      <c r="BH949" t="s">
        <v>268</v>
      </c>
      <c r="BI949" t="s">
        <v>268</v>
      </c>
      <c r="BJ949" t="s">
        <v>268</v>
      </c>
      <c r="BK949" t="s">
        <v>268</v>
      </c>
      <c r="BL949" t="s">
        <v>268</v>
      </c>
      <c r="BM949" t="s">
        <v>268</v>
      </c>
      <c r="BN949" t="s">
        <v>268</v>
      </c>
      <c r="BO949" t="s">
        <v>268</v>
      </c>
      <c r="BP949" t="s">
        <v>268</v>
      </c>
      <c r="BQ949" t="s">
        <v>268</v>
      </c>
      <c r="BR949" t="s">
        <v>268</v>
      </c>
      <c r="BS949" t="s">
        <v>268</v>
      </c>
      <c r="BT949" t="s">
        <v>268</v>
      </c>
      <c r="BU949" t="s">
        <v>268</v>
      </c>
      <c r="BV949" t="s">
        <v>268</v>
      </c>
      <c r="BW949" t="s">
        <v>268</v>
      </c>
      <c r="BX949" t="s">
        <v>268</v>
      </c>
      <c r="BY949">
        <v>15.64</v>
      </c>
      <c r="BZ949">
        <v>15.64</v>
      </c>
      <c r="CA949" t="s">
        <v>142</v>
      </c>
      <c r="CB949" s="356">
        <v>123</v>
      </c>
      <c r="CC949" t="s">
        <v>1817</v>
      </c>
      <c r="CD949" t="s">
        <v>268</v>
      </c>
      <c r="CE949" t="s">
        <v>268</v>
      </c>
      <c r="CF949" t="s">
        <v>268</v>
      </c>
      <c r="CG949" t="s">
        <v>268</v>
      </c>
      <c r="CH949" t="s">
        <v>268</v>
      </c>
      <c r="CI949" t="s">
        <v>268</v>
      </c>
      <c r="CJ949" t="s">
        <v>268</v>
      </c>
      <c r="CK949" t="s">
        <v>268</v>
      </c>
      <c r="CL949" t="s">
        <v>8104</v>
      </c>
      <c r="CM949" t="s">
        <v>11224</v>
      </c>
      <c r="CN949">
        <v>9.91</v>
      </c>
      <c r="CO949" t="s">
        <v>268</v>
      </c>
      <c r="CP949">
        <v>9.91</v>
      </c>
      <c r="CQ949">
        <v>365</v>
      </c>
      <c r="CR949" t="s">
        <v>878</v>
      </c>
      <c r="CS949" t="s">
        <v>11225</v>
      </c>
      <c r="CT949" t="s">
        <v>11226</v>
      </c>
      <c r="CU949" t="s">
        <v>11227</v>
      </c>
      <c r="CV949" t="s">
        <v>268</v>
      </c>
      <c r="CW949" t="s">
        <v>268</v>
      </c>
      <c r="CX949" t="s">
        <v>268</v>
      </c>
      <c r="CY949" t="s">
        <v>268</v>
      </c>
      <c r="CZ949" t="s">
        <v>268</v>
      </c>
      <c r="DA949" t="s">
        <v>268</v>
      </c>
      <c r="DB949" s="429">
        <f t="shared" si="188"/>
        <v>0</v>
      </c>
      <c r="DC949" s="284">
        <f t="shared" si="189"/>
        <v>0</v>
      </c>
      <c r="DD949" s="284">
        <f t="shared" si="190"/>
        <v>0</v>
      </c>
      <c r="DE949" s="284">
        <f t="shared" si="191"/>
        <v>0</v>
      </c>
      <c r="DF949" s="295">
        <f t="shared" si="192"/>
        <v>15.64</v>
      </c>
      <c r="DG949" s="284">
        <f t="shared" si="193"/>
        <v>1</v>
      </c>
      <c r="DH949" s="284">
        <f t="shared" si="194"/>
        <v>0</v>
      </c>
      <c r="DI949" s="284">
        <f t="shared" si="195"/>
        <v>0</v>
      </c>
      <c r="DJ949" s="284">
        <f t="shared" si="196"/>
        <v>0</v>
      </c>
      <c r="DK949" s="295">
        <f t="shared" si="197"/>
        <v>0</v>
      </c>
      <c r="DL949" s="297" t="str">
        <f t="shared" si="198"/>
        <v>A dispo.</v>
      </c>
      <c r="DM949" s="430">
        <f>IFERROR(IF(CA949="D",IF(DL949="A dispo.",DF949*VLOOKUP('DATI INPUT'!$F$27,TARIFFE_UD,4,FALSE),DF949*VLOOKUP(DL949,TARIFFE_UD,4,FALSE)),DF949*VLOOKUP(CB949-100,TARIFFE_UND,4,FALSE)),0)</f>
        <v>9.9139571044017423</v>
      </c>
      <c r="DN949" s="430">
        <f>IFERROR(IF(CA949="D",IF(DL949="A dispo.",DK949*VLOOKUP('DATI INPUT'!$F$27,TARIFFE_UD,5,FALSE),DK949*VLOOKUP(DL949,TARIFFE_UD,5,FALSE)),DK949*VLOOKUP(CB949-100,TARIFFE_UND,5,FALSE)),0)</f>
        <v>0</v>
      </c>
      <c r="DO949" s="431">
        <f t="shared" si="199"/>
        <v>3.9571044017421286E-3</v>
      </c>
      <c r="DP949" s="299">
        <f>IFERROR(IF(CA949="D",IF(DL949="A dispo.",DF949*VLOOKUP('DATI INPUT'!$F$27,TARIFFE_UD,2,FALSE),DF949*VLOOKUP(DL949,TARIFFE_UD,2,FALSE)),DF949*VLOOKUP(CB949-100,TARIFFE_UND,2,FALSE)),0)</f>
        <v>12.386104236964007</v>
      </c>
      <c r="DQ949" s="299">
        <f>IFERROR(IF(CA949="D",IF(DL949="A dispo.",DK949*VLOOKUP('DATI INPUT'!$F$27,TARIFFE_UD,3,FALSE),DK949*VLOOKUP(DL949,TARIFFE_UD,3,FALSE)),DK949*VLOOKUP(CB949-100,TARIFFE_UND,3,FALSE)),0)</f>
        <v>0</v>
      </c>
      <c r="DR949" s="299">
        <f t="shared" si="200"/>
        <v>12.386104236964007</v>
      </c>
    </row>
    <row r="950" spans="1:122" x14ac:dyDescent="0.25">
      <c r="A950" t="s">
        <v>8106</v>
      </c>
      <c r="B950" t="s">
        <v>570</v>
      </c>
      <c r="C950" t="s">
        <v>8107</v>
      </c>
      <c r="D950" t="s">
        <v>8108</v>
      </c>
      <c r="E950" t="s">
        <v>268</v>
      </c>
      <c r="F950" t="s">
        <v>156</v>
      </c>
      <c r="G950" t="s">
        <v>8109</v>
      </c>
      <c r="H950" t="s">
        <v>5862</v>
      </c>
      <c r="I950" t="s">
        <v>8110</v>
      </c>
      <c r="J950" t="s">
        <v>156</v>
      </c>
      <c r="K950" t="s">
        <v>8111</v>
      </c>
      <c r="L950" t="s">
        <v>960</v>
      </c>
      <c r="M950" t="s">
        <v>8112</v>
      </c>
      <c r="N950" t="s">
        <v>984</v>
      </c>
      <c r="O950" t="s">
        <v>873</v>
      </c>
      <c r="P950" t="s">
        <v>3242</v>
      </c>
      <c r="Q950" t="s">
        <v>346</v>
      </c>
      <c r="R950" t="s">
        <v>268</v>
      </c>
      <c r="S950" t="s">
        <v>268</v>
      </c>
      <c r="T950" t="s">
        <v>268</v>
      </c>
      <c r="U950" t="s">
        <v>268</v>
      </c>
      <c r="V950" t="s">
        <v>268</v>
      </c>
      <c r="W950" t="s">
        <v>8112</v>
      </c>
      <c r="X950" t="s">
        <v>3242</v>
      </c>
      <c r="Y950" t="s">
        <v>346</v>
      </c>
      <c r="Z950" t="s">
        <v>268</v>
      </c>
      <c r="AA950" t="s">
        <v>268</v>
      </c>
      <c r="AB950" t="s">
        <v>268</v>
      </c>
      <c r="AC950" t="s">
        <v>268</v>
      </c>
      <c r="AD950" t="s">
        <v>268</v>
      </c>
      <c r="AE950" t="s">
        <v>287</v>
      </c>
      <c r="AF950" t="s">
        <v>1811</v>
      </c>
      <c r="AG950" t="s">
        <v>875</v>
      </c>
      <c r="AH950" t="s">
        <v>1848</v>
      </c>
      <c r="AI950" t="s">
        <v>1235</v>
      </c>
      <c r="AJ950" t="s">
        <v>268</v>
      </c>
      <c r="AK950" t="s">
        <v>366</v>
      </c>
      <c r="AL950" t="s">
        <v>268</v>
      </c>
      <c r="AM950" t="s">
        <v>405</v>
      </c>
      <c r="AN950" t="s">
        <v>268</v>
      </c>
      <c r="AO950" t="s">
        <v>268</v>
      </c>
      <c r="AP950" t="s">
        <v>268</v>
      </c>
      <c r="AQ950" t="s">
        <v>268</v>
      </c>
      <c r="AR950" t="s">
        <v>268</v>
      </c>
      <c r="AS950" t="s">
        <v>268</v>
      </c>
      <c r="AT950" t="s">
        <v>268</v>
      </c>
      <c r="AU950" t="s">
        <v>268</v>
      </c>
      <c r="AV950" t="s">
        <v>268</v>
      </c>
      <c r="AW950" t="s">
        <v>268</v>
      </c>
      <c r="AX950" t="s">
        <v>268</v>
      </c>
      <c r="AY950" t="s">
        <v>268</v>
      </c>
      <c r="AZ950" t="s">
        <v>268</v>
      </c>
      <c r="BA950" t="s">
        <v>268</v>
      </c>
      <c r="BB950" t="s">
        <v>268</v>
      </c>
      <c r="BC950" t="s">
        <v>268</v>
      </c>
      <c r="BD950" t="s">
        <v>268</v>
      </c>
      <c r="BE950" t="s">
        <v>268</v>
      </c>
      <c r="BF950" t="s">
        <v>268</v>
      </c>
      <c r="BG950" t="s">
        <v>268</v>
      </c>
      <c r="BH950" t="s">
        <v>268</v>
      </c>
      <c r="BI950" t="s">
        <v>268</v>
      </c>
      <c r="BJ950" t="s">
        <v>268</v>
      </c>
      <c r="BK950" t="s">
        <v>268</v>
      </c>
      <c r="BL950" t="s">
        <v>268</v>
      </c>
      <c r="BM950" t="s">
        <v>268</v>
      </c>
      <c r="BN950" t="s">
        <v>268</v>
      </c>
      <c r="BO950" t="s">
        <v>268</v>
      </c>
      <c r="BP950" t="s">
        <v>268</v>
      </c>
      <c r="BQ950" t="s">
        <v>268</v>
      </c>
      <c r="BR950" t="s">
        <v>268</v>
      </c>
      <c r="BS950" t="s">
        <v>268</v>
      </c>
      <c r="BT950" t="s">
        <v>268</v>
      </c>
      <c r="BU950" t="s">
        <v>268</v>
      </c>
      <c r="BV950" t="s">
        <v>268</v>
      </c>
      <c r="BW950" t="s">
        <v>268</v>
      </c>
      <c r="BX950" t="s">
        <v>268</v>
      </c>
      <c r="BY950">
        <v>92</v>
      </c>
      <c r="BZ950">
        <v>92</v>
      </c>
      <c r="CA950" t="s">
        <v>142</v>
      </c>
      <c r="CB950" s="356">
        <v>122</v>
      </c>
      <c r="CC950" t="s">
        <v>876</v>
      </c>
      <c r="CD950" t="s">
        <v>268</v>
      </c>
      <c r="CE950" t="s">
        <v>268</v>
      </c>
      <c r="CF950" s="356">
        <v>1</v>
      </c>
      <c r="CG950" t="s">
        <v>268</v>
      </c>
      <c r="CH950" t="s">
        <v>268</v>
      </c>
      <c r="CI950" t="s">
        <v>268</v>
      </c>
      <c r="CJ950" t="s">
        <v>268</v>
      </c>
      <c r="CK950" t="s">
        <v>268</v>
      </c>
      <c r="CL950" t="s">
        <v>8113</v>
      </c>
      <c r="CM950" t="s">
        <v>11224</v>
      </c>
      <c r="CN950">
        <v>62.29</v>
      </c>
      <c r="CO950" t="s">
        <v>268</v>
      </c>
      <c r="CP950">
        <v>62.29</v>
      </c>
      <c r="CQ950">
        <v>365</v>
      </c>
      <c r="CR950" t="s">
        <v>878</v>
      </c>
      <c r="CS950" t="s">
        <v>11225</v>
      </c>
      <c r="CT950" t="s">
        <v>11226</v>
      </c>
      <c r="CU950" t="s">
        <v>11227</v>
      </c>
      <c r="CV950" t="s">
        <v>268</v>
      </c>
      <c r="CW950" t="s">
        <v>268</v>
      </c>
      <c r="CX950" t="s">
        <v>268</v>
      </c>
      <c r="CY950" t="s">
        <v>268</v>
      </c>
      <c r="CZ950" t="s">
        <v>268</v>
      </c>
      <c r="DA950" t="s">
        <v>268</v>
      </c>
      <c r="DB950" s="429">
        <f t="shared" si="188"/>
        <v>0</v>
      </c>
      <c r="DC950" s="284">
        <f t="shared" si="189"/>
        <v>0</v>
      </c>
      <c r="DD950" s="284">
        <f t="shared" si="190"/>
        <v>0</v>
      </c>
      <c r="DE950" s="284">
        <f t="shared" si="191"/>
        <v>0</v>
      </c>
      <c r="DF950" s="295">
        <f t="shared" si="192"/>
        <v>92</v>
      </c>
      <c r="DG950" s="284">
        <f t="shared" si="193"/>
        <v>0</v>
      </c>
      <c r="DH950" s="284">
        <f t="shared" si="194"/>
        <v>0</v>
      </c>
      <c r="DI950" s="284">
        <f t="shared" si="195"/>
        <v>0</v>
      </c>
      <c r="DJ950" s="284">
        <f t="shared" si="196"/>
        <v>0</v>
      </c>
      <c r="DK950" s="295">
        <f t="shared" si="197"/>
        <v>1</v>
      </c>
      <c r="DL950" s="297">
        <f t="shared" si="198"/>
        <v>1</v>
      </c>
      <c r="DM950" s="430">
        <f>IFERROR(IF(CA950="D",IF(DL950="A dispo.",DF950*VLOOKUP('DATI INPUT'!$F$27,TARIFFE_UD,4,FALSE),DF950*VLOOKUP(DL950,TARIFFE_UD,4,FALSE)),DF950*VLOOKUP(CB950-100,TARIFFE_UND,4,FALSE)),0)</f>
        <v>45.357973680269403</v>
      </c>
      <c r="DN950" s="430">
        <f>IFERROR(IF(CA950="D",IF(DL950="A dispo.",DK950*VLOOKUP('DATI INPUT'!$F$27,TARIFFE_UD,5,FALSE),DK950*VLOOKUP(DL950,TARIFFE_UD,5,FALSE)),DK950*VLOOKUP(CB950-100,TARIFFE_UND,5,FALSE)),0)</f>
        <v>16.930848468833439</v>
      </c>
      <c r="DO950" s="431">
        <f t="shared" si="199"/>
        <v>-1.1778508971573842E-3</v>
      </c>
      <c r="DP950" s="299">
        <f>IFERROR(IF(CA950="D",IF(DL950="A dispo.",DF950*VLOOKUP('DATI INPUT'!$F$27,TARIFFE_UD,2,FALSE),DF950*VLOOKUP(DL950,TARIFFE_UD,2,FALSE)),DF950*VLOOKUP(CB950-100,TARIFFE_UND,2,FALSE)),0)</f>
        <v>56.668450757351671</v>
      </c>
      <c r="DQ950" s="299">
        <f>IFERROR(IF(CA950="D",IF(DL950="A dispo.",DK950*VLOOKUP('DATI INPUT'!$F$27,TARIFFE_UD,3,FALSE),DK950*VLOOKUP(DL950,TARIFFE_UD,3,FALSE)),DK950*VLOOKUP(CB950-100,TARIFFE_UND,3,FALSE)),0)</f>
        <v>15.164853048114928</v>
      </c>
      <c r="DR950" s="299">
        <f t="shared" si="200"/>
        <v>71.833303805466599</v>
      </c>
    </row>
    <row r="951" spans="1:122" x14ac:dyDescent="0.25">
      <c r="A951" t="s">
        <v>8114</v>
      </c>
      <c r="B951" t="s">
        <v>8115</v>
      </c>
      <c r="C951" t="s">
        <v>863</v>
      </c>
      <c r="D951" t="s">
        <v>8116</v>
      </c>
      <c r="E951" t="s">
        <v>268</v>
      </c>
      <c r="F951" t="s">
        <v>156</v>
      </c>
      <c r="G951" t="s">
        <v>8117</v>
      </c>
      <c r="H951" t="s">
        <v>305</v>
      </c>
      <c r="I951" t="s">
        <v>8118</v>
      </c>
      <c r="J951" t="s">
        <v>274</v>
      </c>
      <c r="K951" t="s">
        <v>8119</v>
      </c>
      <c r="L951" t="s">
        <v>984</v>
      </c>
      <c r="M951" t="s">
        <v>5693</v>
      </c>
      <c r="N951" t="s">
        <v>984</v>
      </c>
      <c r="O951" t="s">
        <v>873</v>
      </c>
      <c r="P951" t="s">
        <v>1298</v>
      </c>
      <c r="Q951" t="s">
        <v>290</v>
      </c>
      <c r="R951" t="s">
        <v>268</v>
      </c>
      <c r="S951" t="s">
        <v>268</v>
      </c>
      <c r="T951" t="s">
        <v>268</v>
      </c>
      <c r="U951" t="s">
        <v>268</v>
      </c>
      <c r="V951" t="s">
        <v>268</v>
      </c>
      <c r="W951" t="s">
        <v>5693</v>
      </c>
      <c r="X951" t="s">
        <v>1298</v>
      </c>
      <c r="Y951" t="s">
        <v>290</v>
      </c>
      <c r="Z951" t="s">
        <v>268</v>
      </c>
      <c r="AA951" t="s">
        <v>268</v>
      </c>
      <c r="AB951" t="s">
        <v>268</v>
      </c>
      <c r="AC951" t="s">
        <v>268</v>
      </c>
      <c r="AD951" t="s">
        <v>268</v>
      </c>
      <c r="AE951" t="s">
        <v>268</v>
      </c>
      <c r="AF951" t="s">
        <v>268</v>
      </c>
      <c r="AG951" t="s">
        <v>268</v>
      </c>
      <c r="AH951" t="s">
        <v>268</v>
      </c>
      <c r="AI951" t="s">
        <v>268</v>
      </c>
      <c r="AJ951" t="s">
        <v>268</v>
      </c>
      <c r="AK951" t="s">
        <v>268</v>
      </c>
      <c r="AL951" t="s">
        <v>268</v>
      </c>
      <c r="AM951" t="s">
        <v>268</v>
      </c>
      <c r="AN951" t="s">
        <v>268</v>
      </c>
      <c r="AO951" t="s">
        <v>268</v>
      </c>
      <c r="AP951" t="s">
        <v>268</v>
      </c>
      <c r="AQ951" t="s">
        <v>268</v>
      </c>
      <c r="AR951" t="s">
        <v>268</v>
      </c>
      <c r="AS951" t="s">
        <v>268</v>
      </c>
      <c r="AT951" t="s">
        <v>268</v>
      </c>
      <c r="AU951" t="s">
        <v>268</v>
      </c>
      <c r="AV951" t="s">
        <v>268</v>
      </c>
      <c r="AW951" t="s">
        <v>268</v>
      </c>
      <c r="AX951" t="s">
        <v>268</v>
      </c>
      <c r="AY951" t="s">
        <v>268</v>
      </c>
      <c r="AZ951" t="s">
        <v>268</v>
      </c>
      <c r="BA951" t="s">
        <v>268</v>
      </c>
      <c r="BB951" t="s">
        <v>268</v>
      </c>
      <c r="BC951" t="s">
        <v>268</v>
      </c>
      <c r="BD951" t="s">
        <v>268</v>
      </c>
      <c r="BE951" t="s">
        <v>268</v>
      </c>
      <c r="BF951" t="s">
        <v>268</v>
      </c>
      <c r="BG951" t="s">
        <v>268</v>
      </c>
      <c r="BH951" t="s">
        <v>268</v>
      </c>
      <c r="BI951" t="s">
        <v>268</v>
      </c>
      <c r="BJ951" t="s">
        <v>268</v>
      </c>
      <c r="BK951" t="s">
        <v>268</v>
      </c>
      <c r="BL951" t="s">
        <v>268</v>
      </c>
      <c r="BM951" t="s">
        <v>268</v>
      </c>
      <c r="BN951" t="s">
        <v>268</v>
      </c>
      <c r="BO951" t="s">
        <v>268</v>
      </c>
      <c r="BP951" t="s">
        <v>268</v>
      </c>
      <c r="BQ951" t="s">
        <v>268</v>
      </c>
      <c r="BR951" t="s">
        <v>268</v>
      </c>
      <c r="BS951" t="s">
        <v>268</v>
      </c>
      <c r="BT951" t="s">
        <v>268</v>
      </c>
      <c r="BU951" t="s">
        <v>268</v>
      </c>
      <c r="BV951" t="s">
        <v>268</v>
      </c>
      <c r="BW951" t="s">
        <v>268</v>
      </c>
      <c r="BX951" t="s">
        <v>268</v>
      </c>
      <c r="BY951">
        <v>45</v>
      </c>
      <c r="BZ951">
        <v>45</v>
      </c>
      <c r="CA951" t="s">
        <v>142</v>
      </c>
      <c r="CB951" s="356">
        <v>122</v>
      </c>
      <c r="CC951" t="s">
        <v>876</v>
      </c>
      <c r="CD951" t="s">
        <v>268</v>
      </c>
      <c r="CE951" t="s">
        <v>268</v>
      </c>
      <c r="CF951" s="356">
        <v>1</v>
      </c>
      <c r="CG951" t="s">
        <v>268</v>
      </c>
      <c r="CH951" t="s">
        <v>268</v>
      </c>
      <c r="CI951" t="s">
        <v>268</v>
      </c>
      <c r="CJ951" t="s">
        <v>268</v>
      </c>
      <c r="CK951" t="s">
        <v>268</v>
      </c>
      <c r="CL951" t="s">
        <v>8120</v>
      </c>
      <c r="CM951" t="s">
        <v>11224</v>
      </c>
      <c r="CN951">
        <v>39.119999999999997</v>
      </c>
      <c r="CO951" t="s">
        <v>268</v>
      </c>
      <c r="CP951">
        <v>39.119999999999997</v>
      </c>
      <c r="CQ951">
        <v>365</v>
      </c>
      <c r="CR951" t="s">
        <v>878</v>
      </c>
      <c r="CS951" t="s">
        <v>11225</v>
      </c>
      <c r="CT951" t="s">
        <v>11226</v>
      </c>
      <c r="CU951" t="s">
        <v>11227</v>
      </c>
      <c r="CV951" t="s">
        <v>268</v>
      </c>
      <c r="CW951" t="s">
        <v>268</v>
      </c>
      <c r="CX951" t="s">
        <v>268</v>
      </c>
      <c r="CY951" t="s">
        <v>268</v>
      </c>
      <c r="CZ951" t="s">
        <v>268</v>
      </c>
      <c r="DA951" t="s">
        <v>268</v>
      </c>
      <c r="DB951" s="429">
        <f t="shared" si="188"/>
        <v>0</v>
      </c>
      <c r="DC951" s="284">
        <f t="shared" si="189"/>
        <v>0</v>
      </c>
      <c r="DD951" s="284">
        <f t="shared" si="190"/>
        <v>0</v>
      </c>
      <c r="DE951" s="284">
        <f t="shared" si="191"/>
        <v>0</v>
      </c>
      <c r="DF951" s="295">
        <f t="shared" si="192"/>
        <v>45</v>
      </c>
      <c r="DG951" s="284">
        <f t="shared" si="193"/>
        <v>0</v>
      </c>
      <c r="DH951" s="284">
        <f t="shared" si="194"/>
        <v>0</v>
      </c>
      <c r="DI951" s="284">
        <f t="shared" si="195"/>
        <v>0</v>
      </c>
      <c r="DJ951" s="284">
        <f t="shared" si="196"/>
        <v>0</v>
      </c>
      <c r="DK951" s="295">
        <f t="shared" si="197"/>
        <v>1</v>
      </c>
      <c r="DL951" s="297">
        <f t="shared" si="198"/>
        <v>1</v>
      </c>
      <c r="DM951" s="430">
        <f>IFERROR(IF(CA951="D",IF(DL951="A dispo.",DF951*VLOOKUP('DATI INPUT'!$F$27,TARIFFE_UD,4,FALSE),DF951*VLOOKUP(DL951,TARIFFE_UD,4,FALSE)),DF951*VLOOKUP(CB951-100,TARIFFE_UND,4,FALSE)),0)</f>
        <v>22.185965387088295</v>
      </c>
      <c r="DN951" s="430">
        <f>IFERROR(IF(CA951="D",IF(DL951="A dispo.",DK951*VLOOKUP('DATI INPUT'!$F$27,TARIFFE_UD,5,FALSE),DK951*VLOOKUP(DL951,TARIFFE_UD,5,FALSE)),DK951*VLOOKUP(CB951-100,TARIFFE_UND,5,FALSE)),0)</f>
        <v>16.930848468833439</v>
      </c>
      <c r="DO951" s="431">
        <f t="shared" si="199"/>
        <v>-3.1861440782634531E-3</v>
      </c>
      <c r="DP951" s="299">
        <f>IFERROR(IF(CA951="D",IF(DL951="A dispo.",DF951*VLOOKUP('DATI INPUT'!$F$27,TARIFFE_UD,2,FALSE),DF951*VLOOKUP(DL951,TARIFFE_UD,2,FALSE)),DF951*VLOOKUP(CB951-100,TARIFFE_UND,2,FALSE)),0)</f>
        <v>27.718263957400275</v>
      </c>
      <c r="DQ951" s="299">
        <f>IFERROR(IF(CA951="D",IF(DL951="A dispo.",DK951*VLOOKUP('DATI INPUT'!$F$27,TARIFFE_UD,3,FALSE),DK951*VLOOKUP(DL951,TARIFFE_UD,3,FALSE)),DK951*VLOOKUP(CB951-100,TARIFFE_UND,3,FALSE)),0)</f>
        <v>15.164853048114928</v>
      </c>
      <c r="DR951" s="299">
        <f t="shared" si="200"/>
        <v>42.883117005515203</v>
      </c>
    </row>
    <row r="952" spans="1:122" x14ac:dyDescent="0.25">
      <c r="A952" t="s">
        <v>8121</v>
      </c>
      <c r="B952" t="s">
        <v>8122</v>
      </c>
      <c r="C952" t="s">
        <v>864</v>
      </c>
      <c r="D952" t="s">
        <v>8123</v>
      </c>
      <c r="E952" t="s">
        <v>268</v>
      </c>
      <c r="F952" t="s">
        <v>156</v>
      </c>
      <c r="G952" t="s">
        <v>8124</v>
      </c>
      <c r="H952" t="s">
        <v>1372</v>
      </c>
      <c r="I952" t="s">
        <v>8125</v>
      </c>
      <c r="J952" t="s">
        <v>156</v>
      </c>
      <c r="K952" t="s">
        <v>8126</v>
      </c>
      <c r="L952" t="s">
        <v>960</v>
      </c>
      <c r="M952" t="s">
        <v>1354</v>
      </c>
      <c r="N952" t="s">
        <v>984</v>
      </c>
      <c r="O952" t="s">
        <v>873</v>
      </c>
      <c r="P952" t="s">
        <v>1310</v>
      </c>
      <c r="Q952" t="s">
        <v>290</v>
      </c>
      <c r="R952" t="s">
        <v>268</v>
      </c>
      <c r="S952" t="s">
        <v>268</v>
      </c>
      <c r="T952" t="s">
        <v>268</v>
      </c>
      <c r="U952" t="s">
        <v>268</v>
      </c>
      <c r="V952" t="s">
        <v>268</v>
      </c>
      <c r="W952" t="s">
        <v>1354</v>
      </c>
      <c r="X952" t="s">
        <v>1310</v>
      </c>
      <c r="Y952" t="s">
        <v>290</v>
      </c>
      <c r="Z952" t="s">
        <v>268</v>
      </c>
      <c r="AA952" t="s">
        <v>268</v>
      </c>
      <c r="AB952" t="s">
        <v>268</v>
      </c>
      <c r="AC952" t="s">
        <v>268</v>
      </c>
      <c r="AD952" t="s">
        <v>268</v>
      </c>
      <c r="AE952" t="s">
        <v>287</v>
      </c>
      <c r="AF952" t="s">
        <v>1811</v>
      </c>
      <c r="AG952" t="s">
        <v>875</v>
      </c>
      <c r="AH952" t="s">
        <v>1812</v>
      </c>
      <c r="AI952" t="s">
        <v>973</v>
      </c>
      <c r="AJ952" t="s">
        <v>268</v>
      </c>
      <c r="AK952" t="s">
        <v>377</v>
      </c>
      <c r="AL952" t="s">
        <v>268</v>
      </c>
      <c r="AM952" t="s">
        <v>355</v>
      </c>
      <c r="AN952" t="s">
        <v>268</v>
      </c>
      <c r="AO952" t="s">
        <v>268</v>
      </c>
      <c r="AP952" t="s">
        <v>268</v>
      </c>
      <c r="AQ952" t="s">
        <v>268</v>
      </c>
      <c r="AR952" t="s">
        <v>268</v>
      </c>
      <c r="AS952" t="s">
        <v>268</v>
      </c>
      <c r="AT952" t="s">
        <v>268</v>
      </c>
      <c r="AU952" t="s">
        <v>268</v>
      </c>
      <c r="AV952" t="s">
        <v>268</v>
      </c>
      <c r="AW952" t="s">
        <v>268</v>
      </c>
      <c r="AX952" t="s">
        <v>268</v>
      </c>
      <c r="AY952" t="s">
        <v>268</v>
      </c>
      <c r="AZ952" t="s">
        <v>268</v>
      </c>
      <c r="BA952" t="s">
        <v>268</v>
      </c>
      <c r="BB952" t="s">
        <v>268</v>
      </c>
      <c r="BC952" t="s">
        <v>268</v>
      </c>
      <c r="BD952" t="s">
        <v>268</v>
      </c>
      <c r="BE952" t="s">
        <v>268</v>
      </c>
      <c r="BF952" t="s">
        <v>268</v>
      </c>
      <c r="BG952" t="s">
        <v>268</v>
      </c>
      <c r="BH952" t="s">
        <v>268</v>
      </c>
      <c r="BI952" t="s">
        <v>268</v>
      </c>
      <c r="BJ952" t="s">
        <v>268</v>
      </c>
      <c r="BK952" t="s">
        <v>268</v>
      </c>
      <c r="BL952" t="s">
        <v>268</v>
      </c>
      <c r="BM952" t="s">
        <v>268</v>
      </c>
      <c r="BN952" t="s">
        <v>268</v>
      </c>
      <c r="BO952" t="s">
        <v>268</v>
      </c>
      <c r="BP952" t="s">
        <v>268</v>
      </c>
      <c r="BQ952" t="s">
        <v>268</v>
      </c>
      <c r="BR952" t="s">
        <v>268</v>
      </c>
      <c r="BS952" t="s">
        <v>268</v>
      </c>
      <c r="BT952" t="s">
        <v>268</v>
      </c>
      <c r="BU952" t="s">
        <v>268</v>
      </c>
      <c r="BV952" t="s">
        <v>268</v>
      </c>
      <c r="BW952" t="s">
        <v>268</v>
      </c>
      <c r="BX952" t="s">
        <v>268</v>
      </c>
      <c r="BY952">
        <v>77</v>
      </c>
      <c r="BZ952">
        <v>77</v>
      </c>
      <c r="CA952" t="s">
        <v>142</v>
      </c>
      <c r="CB952" s="356">
        <v>122</v>
      </c>
      <c r="CC952" t="s">
        <v>876</v>
      </c>
      <c r="CD952" t="s">
        <v>268</v>
      </c>
      <c r="CE952" t="s">
        <v>268</v>
      </c>
      <c r="CF952" s="356">
        <v>1</v>
      </c>
      <c r="CG952" t="s">
        <v>268</v>
      </c>
      <c r="CH952" t="s">
        <v>268</v>
      </c>
      <c r="CI952" t="s">
        <v>268</v>
      </c>
      <c r="CJ952" t="s">
        <v>268</v>
      </c>
      <c r="CK952" t="s">
        <v>268</v>
      </c>
      <c r="CL952" t="s">
        <v>8127</v>
      </c>
      <c r="CM952" t="s">
        <v>11224</v>
      </c>
      <c r="CN952">
        <v>54.89</v>
      </c>
      <c r="CO952" t="s">
        <v>268</v>
      </c>
      <c r="CP952">
        <v>54.89</v>
      </c>
      <c r="CQ952">
        <v>365</v>
      </c>
      <c r="CR952" t="s">
        <v>878</v>
      </c>
      <c r="CS952" t="s">
        <v>11225</v>
      </c>
      <c r="CT952" t="s">
        <v>11226</v>
      </c>
      <c r="CU952" t="s">
        <v>11227</v>
      </c>
      <c r="CV952" t="s">
        <v>268</v>
      </c>
      <c r="CW952" t="s">
        <v>268</v>
      </c>
      <c r="CX952" t="s">
        <v>268</v>
      </c>
      <c r="CY952" t="s">
        <v>268</v>
      </c>
      <c r="CZ952" t="s">
        <v>268</v>
      </c>
      <c r="DA952" t="s">
        <v>268</v>
      </c>
      <c r="DB952" s="429">
        <f t="shared" si="188"/>
        <v>0</v>
      </c>
      <c r="DC952" s="284">
        <f t="shared" si="189"/>
        <v>0</v>
      </c>
      <c r="DD952" s="284">
        <f t="shared" si="190"/>
        <v>0</v>
      </c>
      <c r="DE952" s="284">
        <f t="shared" si="191"/>
        <v>0</v>
      </c>
      <c r="DF952" s="295">
        <f t="shared" si="192"/>
        <v>77</v>
      </c>
      <c r="DG952" s="284">
        <f t="shared" si="193"/>
        <v>0</v>
      </c>
      <c r="DH952" s="284">
        <f t="shared" si="194"/>
        <v>0</v>
      </c>
      <c r="DI952" s="284">
        <f t="shared" si="195"/>
        <v>0</v>
      </c>
      <c r="DJ952" s="284">
        <f t="shared" si="196"/>
        <v>0</v>
      </c>
      <c r="DK952" s="295">
        <f t="shared" si="197"/>
        <v>1</v>
      </c>
      <c r="DL952" s="297">
        <f t="shared" si="198"/>
        <v>1</v>
      </c>
      <c r="DM952" s="430">
        <f>IFERROR(IF(CA952="D",IF(DL952="A dispo.",DF952*VLOOKUP('DATI INPUT'!$F$27,TARIFFE_UD,4,FALSE),DF952*VLOOKUP(DL952,TARIFFE_UD,4,FALSE)),DF952*VLOOKUP(CB952-100,TARIFFE_UND,4,FALSE)),0)</f>
        <v>37.962651884573305</v>
      </c>
      <c r="DN952" s="430">
        <f>IFERROR(IF(CA952="D",IF(DL952="A dispo.",DK952*VLOOKUP('DATI INPUT'!$F$27,TARIFFE_UD,5,FALSE),DK952*VLOOKUP(DL952,TARIFFE_UD,5,FALSE)),DK952*VLOOKUP(CB952-100,TARIFFE_UND,5,FALSE)),0)</f>
        <v>16.930848468833439</v>
      </c>
      <c r="DO952" s="431">
        <f t="shared" si="199"/>
        <v>3.5003534067428177E-3</v>
      </c>
      <c r="DP952" s="299">
        <f>IFERROR(IF(CA952="D",IF(DL952="A dispo.",DF952*VLOOKUP('DATI INPUT'!$F$27,TARIFFE_UD,2,FALSE),DF952*VLOOKUP(DL952,TARIFFE_UD,2,FALSE)),DF952*VLOOKUP(CB952-100,TARIFFE_UND,2,FALSE)),0)</f>
        <v>47.429029438218244</v>
      </c>
      <c r="DQ952" s="299">
        <f>IFERROR(IF(CA952="D",IF(DL952="A dispo.",DK952*VLOOKUP('DATI INPUT'!$F$27,TARIFFE_UD,3,FALSE),DK952*VLOOKUP(DL952,TARIFFE_UD,3,FALSE)),DK952*VLOOKUP(CB952-100,TARIFFE_UND,3,FALSE)),0)</f>
        <v>15.164853048114928</v>
      </c>
      <c r="DR952" s="299">
        <f t="shared" si="200"/>
        <v>62.593882486333172</v>
      </c>
    </row>
    <row r="953" spans="1:122" x14ac:dyDescent="0.25">
      <c r="A953" t="s">
        <v>8128</v>
      </c>
      <c r="B953" t="s">
        <v>8122</v>
      </c>
      <c r="C953" t="s">
        <v>8129</v>
      </c>
      <c r="D953" t="s">
        <v>8123</v>
      </c>
      <c r="E953" t="s">
        <v>268</v>
      </c>
      <c r="F953" t="s">
        <v>156</v>
      </c>
      <c r="G953" t="s">
        <v>8124</v>
      </c>
      <c r="H953" t="s">
        <v>1372</v>
      </c>
      <c r="I953" t="s">
        <v>8125</v>
      </c>
      <c r="J953" t="s">
        <v>156</v>
      </c>
      <c r="K953" t="s">
        <v>8126</v>
      </c>
      <c r="L953" t="s">
        <v>960</v>
      </c>
      <c r="M953" t="s">
        <v>1354</v>
      </c>
      <c r="N953" t="s">
        <v>984</v>
      </c>
      <c r="O953" t="s">
        <v>873</v>
      </c>
      <c r="P953" t="s">
        <v>1310</v>
      </c>
      <c r="Q953" t="s">
        <v>290</v>
      </c>
      <c r="R953" t="s">
        <v>268</v>
      </c>
      <c r="S953" t="s">
        <v>268</v>
      </c>
      <c r="T953" t="s">
        <v>268</v>
      </c>
      <c r="U953" t="s">
        <v>268</v>
      </c>
      <c r="V953" t="s">
        <v>268</v>
      </c>
      <c r="W953" t="s">
        <v>1354</v>
      </c>
      <c r="X953" t="s">
        <v>1310</v>
      </c>
      <c r="Y953" t="s">
        <v>290</v>
      </c>
      <c r="Z953" t="s">
        <v>268</v>
      </c>
      <c r="AA953" t="s">
        <v>268</v>
      </c>
      <c r="AB953" t="s">
        <v>268</v>
      </c>
      <c r="AC953" t="s">
        <v>268</v>
      </c>
      <c r="AD953" t="s">
        <v>268</v>
      </c>
      <c r="AE953" t="s">
        <v>287</v>
      </c>
      <c r="AF953" t="s">
        <v>1811</v>
      </c>
      <c r="AG953" t="s">
        <v>875</v>
      </c>
      <c r="AH953" t="s">
        <v>1812</v>
      </c>
      <c r="AI953" t="s">
        <v>973</v>
      </c>
      <c r="AJ953" t="s">
        <v>268</v>
      </c>
      <c r="AK953" t="s">
        <v>395</v>
      </c>
      <c r="AL953" t="s">
        <v>268</v>
      </c>
      <c r="AM953" t="s">
        <v>268</v>
      </c>
      <c r="AN953" t="s">
        <v>268</v>
      </c>
      <c r="AO953" t="s">
        <v>268</v>
      </c>
      <c r="AP953" t="s">
        <v>268</v>
      </c>
      <c r="AQ953" t="s">
        <v>268</v>
      </c>
      <c r="AR953" t="s">
        <v>268</v>
      </c>
      <c r="AS953" t="s">
        <v>268</v>
      </c>
      <c r="AT953" t="s">
        <v>268</v>
      </c>
      <c r="AU953" t="s">
        <v>268</v>
      </c>
      <c r="AV953" t="s">
        <v>268</v>
      </c>
      <c r="AW953" t="s">
        <v>268</v>
      </c>
      <c r="AX953" t="s">
        <v>268</v>
      </c>
      <c r="AY953" t="s">
        <v>268</v>
      </c>
      <c r="AZ953" t="s">
        <v>268</v>
      </c>
      <c r="BA953" t="s">
        <v>268</v>
      </c>
      <c r="BB953" t="s">
        <v>268</v>
      </c>
      <c r="BC953" t="s">
        <v>268</v>
      </c>
      <c r="BD953" t="s">
        <v>268</v>
      </c>
      <c r="BE953" t="s">
        <v>268</v>
      </c>
      <c r="BF953" t="s">
        <v>268</v>
      </c>
      <c r="BG953" t="s">
        <v>268</v>
      </c>
      <c r="BH953" t="s">
        <v>268</v>
      </c>
      <c r="BI953" t="s">
        <v>268</v>
      </c>
      <c r="BJ953" t="s">
        <v>268</v>
      </c>
      <c r="BK953" t="s">
        <v>268</v>
      </c>
      <c r="BL953" t="s">
        <v>268</v>
      </c>
      <c r="BM953" t="s">
        <v>268</v>
      </c>
      <c r="BN953" t="s">
        <v>268</v>
      </c>
      <c r="BO953" t="s">
        <v>268</v>
      </c>
      <c r="BP953" t="s">
        <v>268</v>
      </c>
      <c r="BQ953" t="s">
        <v>268</v>
      </c>
      <c r="BR953" t="s">
        <v>268</v>
      </c>
      <c r="BS953" t="s">
        <v>268</v>
      </c>
      <c r="BT953" t="s">
        <v>268</v>
      </c>
      <c r="BU953" t="s">
        <v>268</v>
      </c>
      <c r="BV953" t="s">
        <v>268</v>
      </c>
      <c r="BW953" t="s">
        <v>268</v>
      </c>
      <c r="BX953" t="s">
        <v>268</v>
      </c>
      <c r="BY953">
        <v>65</v>
      </c>
      <c r="BZ953">
        <v>65</v>
      </c>
      <c r="CA953" t="s">
        <v>142</v>
      </c>
      <c r="CB953" s="356">
        <v>122</v>
      </c>
      <c r="CC953" t="s">
        <v>876</v>
      </c>
      <c r="CD953" t="s">
        <v>268</v>
      </c>
      <c r="CE953" t="s">
        <v>268</v>
      </c>
      <c r="CF953" s="356">
        <v>1</v>
      </c>
      <c r="CG953" t="s">
        <v>268</v>
      </c>
      <c r="CH953" t="s">
        <v>268</v>
      </c>
      <c r="CI953" t="s">
        <v>268</v>
      </c>
      <c r="CJ953" t="s">
        <v>268</v>
      </c>
      <c r="CK953" t="s">
        <v>268</v>
      </c>
      <c r="CL953" t="s">
        <v>8127</v>
      </c>
      <c r="CM953" t="s">
        <v>11224</v>
      </c>
      <c r="CN953">
        <v>48.98</v>
      </c>
      <c r="CO953" t="s">
        <v>268</v>
      </c>
      <c r="CP953">
        <v>48.98</v>
      </c>
      <c r="CQ953">
        <v>365</v>
      </c>
      <c r="CR953" t="s">
        <v>878</v>
      </c>
      <c r="CS953" t="s">
        <v>11225</v>
      </c>
      <c r="CT953" t="s">
        <v>11226</v>
      </c>
      <c r="CU953" t="s">
        <v>11227</v>
      </c>
      <c r="CV953" t="s">
        <v>268</v>
      </c>
      <c r="CW953" t="s">
        <v>268</v>
      </c>
      <c r="CX953" t="s">
        <v>268</v>
      </c>
      <c r="CY953" t="s">
        <v>268</v>
      </c>
      <c r="CZ953" t="s">
        <v>268</v>
      </c>
      <c r="DA953" t="s">
        <v>268</v>
      </c>
      <c r="DB953" s="429">
        <f t="shared" si="188"/>
        <v>0</v>
      </c>
      <c r="DC953" s="284">
        <f t="shared" si="189"/>
        <v>0</v>
      </c>
      <c r="DD953" s="284">
        <f t="shared" si="190"/>
        <v>0</v>
      </c>
      <c r="DE953" s="284">
        <f t="shared" si="191"/>
        <v>0</v>
      </c>
      <c r="DF953" s="295">
        <f t="shared" si="192"/>
        <v>65</v>
      </c>
      <c r="DG953" s="284">
        <f t="shared" si="193"/>
        <v>0</v>
      </c>
      <c r="DH953" s="284">
        <f t="shared" si="194"/>
        <v>0</v>
      </c>
      <c r="DI953" s="284">
        <f t="shared" si="195"/>
        <v>0</v>
      </c>
      <c r="DJ953" s="284">
        <f t="shared" si="196"/>
        <v>0</v>
      </c>
      <c r="DK953" s="295">
        <f t="shared" si="197"/>
        <v>1</v>
      </c>
      <c r="DL953" s="297">
        <f t="shared" si="198"/>
        <v>1</v>
      </c>
      <c r="DM953" s="430">
        <f>IFERROR(IF(CA953="D",IF(DL953="A dispo.",DF953*VLOOKUP('DATI INPUT'!$F$27,TARIFFE_UD,4,FALSE),DF953*VLOOKUP(DL953,TARIFFE_UD,4,FALSE)),DF953*VLOOKUP(CB953-100,TARIFFE_UND,4,FALSE)),0)</f>
        <v>32.046394448016429</v>
      </c>
      <c r="DN953" s="430">
        <f>IFERROR(IF(CA953="D",IF(DL953="A dispo.",DK953*VLOOKUP('DATI INPUT'!$F$27,TARIFFE_UD,5,FALSE),DK953*VLOOKUP(DL953,TARIFFE_UD,5,FALSE)),DK953*VLOOKUP(CB953-100,TARIFFE_UND,5,FALSE)),0)</f>
        <v>16.930848468833439</v>
      </c>
      <c r="DO953" s="431">
        <f t="shared" si="199"/>
        <v>-2.7570831501293469E-3</v>
      </c>
      <c r="DP953" s="299">
        <f>IFERROR(IF(CA953="D",IF(DL953="A dispo.",DF953*VLOOKUP('DATI INPUT'!$F$27,TARIFFE_UD,2,FALSE),DF953*VLOOKUP(DL953,TARIFFE_UD,2,FALSE)),DF953*VLOOKUP(CB953-100,TARIFFE_UND,2,FALSE)),0)</f>
        <v>40.037492382911509</v>
      </c>
      <c r="DQ953" s="299">
        <f>IFERROR(IF(CA953="D",IF(DL953="A dispo.",DK953*VLOOKUP('DATI INPUT'!$F$27,TARIFFE_UD,3,FALSE),DK953*VLOOKUP(DL953,TARIFFE_UD,3,FALSE)),DK953*VLOOKUP(CB953-100,TARIFFE_UND,3,FALSE)),0)</f>
        <v>15.164853048114928</v>
      </c>
      <c r="DR953" s="299">
        <f t="shared" si="200"/>
        <v>55.202345431026437</v>
      </c>
    </row>
    <row r="954" spans="1:122" x14ac:dyDescent="0.25">
      <c r="A954" t="s">
        <v>8130</v>
      </c>
      <c r="B954" t="s">
        <v>8122</v>
      </c>
      <c r="C954" t="s">
        <v>8131</v>
      </c>
      <c r="D954" t="s">
        <v>8123</v>
      </c>
      <c r="E954" t="s">
        <v>268</v>
      </c>
      <c r="F954" t="s">
        <v>156</v>
      </c>
      <c r="G954" t="s">
        <v>8124</v>
      </c>
      <c r="H954" t="s">
        <v>1372</v>
      </c>
      <c r="I954" t="s">
        <v>8125</v>
      </c>
      <c r="J954" t="s">
        <v>156</v>
      </c>
      <c r="K954" t="s">
        <v>8126</v>
      </c>
      <c r="L954" t="s">
        <v>960</v>
      </c>
      <c r="M954" t="s">
        <v>1354</v>
      </c>
      <c r="N954" t="s">
        <v>984</v>
      </c>
      <c r="O954" t="s">
        <v>873</v>
      </c>
      <c r="P954" t="s">
        <v>1310</v>
      </c>
      <c r="Q954" t="s">
        <v>290</v>
      </c>
      <c r="R954" t="s">
        <v>268</v>
      </c>
      <c r="S954" t="s">
        <v>268</v>
      </c>
      <c r="T954" t="s">
        <v>268</v>
      </c>
      <c r="U954" t="s">
        <v>268</v>
      </c>
      <c r="V954" t="s">
        <v>268</v>
      </c>
      <c r="W954" t="s">
        <v>1354</v>
      </c>
      <c r="X954" t="s">
        <v>1310</v>
      </c>
      <c r="Y954" t="s">
        <v>290</v>
      </c>
      <c r="Z954" t="s">
        <v>268</v>
      </c>
      <c r="AA954" t="s">
        <v>268</v>
      </c>
      <c r="AB954" t="s">
        <v>268</v>
      </c>
      <c r="AC954" t="s">
        <v>268</v>
      </c>
      <c r="AD954" t="s">
        <v>268</v>
      </c>
      <c r="AE954" t="s">
        <v>287</v>
      </c>
      <c r="AF954" t="s">
        <v>1811</v>
      </c>
      <c r="AG954" t="s">
        <v>875</v>
      </c>
      <c r="AH954" t="s">
        <v>1812</v>
      </c>
      <c r="AI954" t="s">
        <v>973</v>
      </c>
      <c r="AJ954" t="s">
        <v>268</v>
      </c>
      <c r="AK954" t="s">
        <v>381</v>
      </c>
      <c r="AL954" t="s">
        <v>268</v>
      </c>
      <c r="AM954" t="s">
        <v>411</v>
      </c>
      <c r="AN954" t="s">
        <v>268</v>
      </c>
      <c r="AO954" t="s">
        <v>268</v>
      </c>
      <c r="AP954" t="s">
        <v>268</v>
      </c>
      <c r="AQ954" t="s">
        <v>268</v>
      </c>
      <c r="AR954" t="s">
        <v>268</v>
      </c>
      <c r="AS954" t="s">
        <v>268</v>
      </c>
      <c r="AT954" t="s">
        <v>268</v>
      </c>
      <c r="AU954" t="s">
        <v>268</v>
      </c>
      <c r="AV954" t="s">
        <v>268</v>
      </c>
      <c r="AW954" t="s">
        <v>268</v>
      </c>
      <c r="AX954" t="s">
        <v>268</v>
      </c>
      <c r="AY954" t="s">
        <v>268</v>
      </c>
      <c r="AZ954" t="s">
        <v>268</v>
      </c>
      <c r="BA954" t="s">
        <v>268</v>
      </c>
      <c r="BB954" t="s">
        <v>268</v>
      </c>
      <c r="BC954" t="s">
        <v>268</v>
      </c>
      <c r="BD954" t="s">
        <v>268</v>
      </c>
      <c r="BE954" t="s">
        <v>268</v>
      </c>
      <c r="BF954" t="s">
        <v>268</v>
      </c>
      <c r="BG954" t="s">
        <v>268</v>
      </c>
      <c r="BH954" t="s">
        <v>268</v>
      </c>
      <c r="BI954" t="s">
        <v>268</v>
      </c>
      <c r="BJ954" t="s">
        <v>268</v>
      </c>
      <c r="BK954" t="s">
        <v>268</v>
      </c>
      <c r="BL954" t="s">
        <v>268</v>
      </c>
      <c r="BM954" t="s">
        <v>268</v>
      </c>
      <c r="BN954" t="s">
        <v>268</v>
      </c>
      <c r="BO954" t="s">
        <v>268</v>
      </c>
      <c r="BP954" t="s">
        <v>268</v>
      </c>
      <c r="BQ954" t="s">
        <v>268</v>
      </c>
      <c r="BR954" t="s">
        <v>268</v>
      </c>
      <c r="BS954" t="s">
        <v>268</v>
      </c>
      <c r="BT954" t="s">
        <v>268</v>
      </c>
      <c r="BU954" t="s">
        <v>268</v>
      </c>
      <c r="BV954" t="s">
        <v>268</v>
      </c>
      <c r="BW954" t="s">
        <v>268</v>
      </c>
      <c r="BX954" t="s">
        <v>268</v>
      </c>
      <c r="BY954">
        <v>31</v>
      </c>
      <c r="BZ954">
        <v>31</v>
      </c>
      <c r="CA954" t="s">
        <v>142</v>
      </c>
      <c r="CB954" s="356">
        <v>123</v>
      </c>
      <c r="CC954" t="s">
        <v>1817</v>
      </c>
      <c r="CD954" t="s">
        <v>268</v>
      </c>
      <c r="CE954" t="s">
        <v>268</v>
      </c>
      <c r="CF954" s="356">
        <v>1</v>
      </c>
      <c r="CG954" t="s">
        <v>268</v>
      </c>
      <c r="CH954" t="s">
        <v>268</v>
      </c>
      <c r="CI954" t="s">
        <v>268</v>
      </c>
      <c r="CJ954" t="s">
        <v>268</v>
      </c>
      <c r="CK954" t="s">
        <v>268</v>
      </c>
      <c r="CL954" t="s">
        <v>8127</v>
      </c>
      <c r="CM954" t="s">
        <v>11224</v>
      </c>
      <c r="CN954">
        <v>15.28</v>
      </c>
      <c r="CO954" t="s">
        <v>268</v>
      </c>
      <c r="CP954">
        <v>15.28</v>
      </c>
      <c r="CQ954">
        <v>365</v>
      </c>
      <c r="CR954" t="s">
        <v>878</v>
      </c>
      <c r="CS954" t="s">
        <v>11225</v>
      </c>
      <c r="CT954" t="s">
        <v>11226</v>
      </c>
      <c r="CU954" t="s">
        <v>11227</v>
      </c>
      <c r="CV954" t="s">
        <v>268</v>
      </c>
      <c r="CW954" t="s">
        <v>268</v>
      </c>
      <c r="CX954" t="s">
        <v>268</v>
      </c>
      <c r="CY954" t="s">
        <v>268</v>
      </c>
      <c r="CZ954" t="s">
        <v>268</v>
      </c>
      <c r="DA954" t="s">
        <v>268</v>
      </c>
      <c r="DB954" s="429">
        <f t="shared" si="188"/>
        <v>0</v>
      </c>
      <c r="DC954" s="284">
        <f t="shared" si="189"/>
        <v>0</v>
      </c>
      <c r="DD954" s="284">
        <f t="shared" si="190"/>
        <v>0</v>
      </c>
      <c r="DE954" s="284">
        <f t="shared" si="191"/>
        <v>0</v>
      </c>
      <c r="DF954" s="295">
        <f t="shared" si="192"/>
        <v>31</v>
      </c>
      <c r="DG954" s="284">
        <f t="shared" si="193"/>
        <v>1</v>
      </c>
      <c r="DH954" s="284">
        <f t="shared" si="194"/>
        <v>0</v>
      </c>
      <c r="DI954" s="284">
        <f t="shared" si="195"/>
        <v>0</v>
      </c>
      <c r="DJ954" s="284">
        <f t="shared" si="196"/>
        <v>0</v>
      </c>
      <c r="DK954" s="295">
        <f t="shared" si="197"/>
        <v>0</v>
      </c>
      <c r="DL954" s="297">
        <f t="shared" si="198"/>
        <v>1</v>
      </c>
      <c r="DM954" s="430">
        <f>IFERROR(IF(CA954="D",IF(DL954="A dispo.",DF954*VLOOKUP('DATI INPUT'!$F$27,TARIFFE_UD,4,FALSE),DF954*VLOOKUP(DL954,TARIFFE_UD,4,FALSE)),DF954*VLOOKUP(CB954-100,TARIFFE_UND,4,FALSE)),0)</f>
        <v>15.283665044438603</v>
      </c>
      <c r="DN954" s="430">
        <f>IFERROR(IF(CA954="D",IF(DL954="A dispo.",DK954*VLOOKUP('DATI INPUT'!$F$27,TARIFFE_UD,5,FALSE),DK954*VLOOKUP(DL954,TARIFFE_UD,5,FALSE)),DK954*VLOOKUP(CB954-100,TARIFFE_UND,5,FALSE)),0)</f>
        <v>0</v>
      </c>
      <c r="DO954" s="431">
        <f t="shared" si="199"/>
        <v>3.6650444386037151E-3</v>
      </c>
      <c r="DP954" s="299">
        <f>IFERROR(IF(CA954="D",IF(DL954="A dispo.",DF954*VLOOKUP('DATI INPUT'!$F$27,TARIFFE_UD,2,FALSE),DF954*VLOOKUP(DL954,TARIFFE_UD,2,FALSE)),DF954*VLOOKUP(CB954-100,TARIFFE_UND,2,FALSE)),0)</f>
        <v>19.094804059542412</v>
      </c>
      <c r="DQ954" s="299">
        <f>IFERROR(IF(CA954="D",IF(DL954="A dispo.",DK954*VLOOKUP('DATI INPUT'!$F$27,TARIFFE_UD,3,FALSE),DK954*VLOOKUP(DL954,TARIFFE_UD,3,FALSE)),DK954*VLOOKUP(CB954-100,TARIFFE_UND,3,FALSE)),0)</f>
        <v>0</v>
      </c>
      <c r="DR954" s="299">
        <f t="shared" si="200"/>
        <v>19.094804059542412</v>
      </c>
    </row>
    <row r="955" spans="1:122" x14ac:dyDescent="0.25">
      <c r="A955" t="s">
        <v>8132</v>
      </c>
      <c r="B955" t="s">
        <v>8133</v>
      </c>
      <c r="C955" t="s">
        <v>8134</v>
      </c>
      <c r="D955" t="s">
        <v>8135</v>
      </c>
      <c r="E955" t="s">
        <v>268</v>
      </c>
      <c r="F955" t="s">
        <v>156</v>
      </c>
      <c r="G955" t="s">
        <v>8136</v>
      </c>
      <c r="H955" t="s">
        <v>1211</v>
      </c>
      <c r="I955" t="s">
        <v>327</v>
      </c>
      <c r="J955" t="s">
        <v>274</v>
      </c>
      <c r="K955" t="s">
        <v>8137</v>
      </c>
      <c r="L955" t="s">
        <v>871</v>
      </c>
      <c r="M955" t="s">
        <v>2159</v>
      </c>
      <c r="N955" t="s">
        <v>984</v>
      </c>
      <c r="O955" t="s">
        <v>873</v>
      </c>
      <c r="P955" t="s">
        <v>2160</v>
      </c>
      <c r="Q955" t="s">
        <v>271</v>
      </c>
      <c r="R955" t="s">
        <v>268</v>
      </c>
      <c r="S955" t="s">
        <v>268</v>
      </c>
      <c r="T955" t="s">
        <v>268</v>
      </c>
      <c r="U955" t="s">
        <v>268</v>
      </c>
      <c r="V955" t="s">
        <v>268</v>
      </c>
      <c r="W955" t="s">
        <v>2159</v>
      </c>
      <c r="X955" t="s">
        <v>2160</v>
      </c>
      <c r="Y955" t="s">
        <v>271</v>
      </c>
      <c r="Z955" t="s">
        <v>268</v>
      </c>
      <c r="AA955" t="s">
        <v>268</v>
      </c>
      <c r="AB955" t="s">
        <v>268</v>
      </c>
      <c r="AC955" t="s">
        <v>268</v>
      </c>
      <c r="AD955" t="s">
        <v>268</v>
      </c>
      <c r="AE955" t="s">
        <v>268</v>
      </c>
      <c r="AF955" t="s">
        <v>268</v>
      </c>
      <c r="AG955" t="s">
        <v>268</v>
      </c>
      <c r="AH955" t="s">
        <v>268</v>
      </c>
      <c r="AI955" t="s">
        <v>268</v>
      </c>
      <c r="AJ955" t="s">
        <v>268</v>
      </c>
      <c r="AK955" t="s">
        <v>268</v>
      </c>
      <c r="AL955" t="s">
        <v>268</v>
      </c>
      <c r="AM955" t="s">
        <v>268</v>
      </c>
      <c r="AN955" t="s">
        <v>268</v>
      </c>
      <c r="AO955" t="s">
        <v>268</v>
      </c>
      <c r="AP955" t="s">
        <v>268</v>
      </c>
      <c r="AQ955" t="s">
        <v>268</v>
      </c>
      <c r="AR955" t="s">
        <v>268</v>
      </c>
      <c r="AS955" t="s">
        <v>268</v>
      </c>
      <c r="AT955" t="s">
        <v>268</v>
      </c>
      <c r="AU955" t="s">
        <v>268</v>
      </c>
      <c r="AV955" t="s">
        <v>268</v>
      </c>
      <c r="AW955" t="s">
        <v>268</v>
      </c>
      <c r="AX955" t="s">
        <v>268</v>
      </c>
      <c r="AY955" t="s">
        <v>268</v>
      </c>
      <c r="AZ955" t="s">
        <v>268</v>
      </c>
      <c r="BA955" t="s">
        <v>268</v>
      </c>
      <c r="BB955" t="s">
        <v>268</v>
      </c>
      <c r="BC955" t="s">
        <v>268</v>
      </c>
      <c r="BD955" t="s">
        <v>268</v>
      </c>
      <c r="BE955" t="s">
        <v>268</v>
      </c>
      <c r="BF955" t="s">
        <v>268</v>
      </c>
      <c r="BG955" t="s">
        <v>268</v>
      </c>
      <c r="BH955" t="s">
        <v>268</v>
      </c>
      <c r="BI955" t="s">
        <v>268</v>
      </c>
      <c r="BJ955" t="s">
        <v>268</v>
      </c>
      <c r="BK955" t="s">
        <v>268</v>
      </c>
      <c r="BL955" t="s">
        <v>268</v>
      </c>
      <c r="BM955" t="s">
        <v>268</v>
      </c>
      <c r="BN955" t="s">
        <v>268</v>
      </c>
      <c r="BO955" t="s">
        <v>268</v>
      </c>
      <c r="BP955" t="s">
        <v>268</v>
      </c>
      <c r="BQ955" t="s">
        <v>268</v>
      </c>
      <c r="BR955" t="s">
        <v>268</v>
      </c>
      <c r="BS955" t="s">
        <v>268</v>
      </c>
      <c r="BT955" t="s">
        <v>268</v>
      </c>
      <c r="BU955" t="s">
        <v>268</v>
      </c>
      <c r="BV955" t="s">
        <v>268</v>
      </c>
      <c r="BW955" t="s">
        <v>268</v>
      </c>
      <c r="BX955" t="s">
        <v>268</v>
      </c>
      <c r="BY955">
        <v>79</v>
      </c>
      <c r="BZ955">
        <v>79</v>
      </c>
      <c r="CA955" t="s">
        <v>143</v>
      </c>
      <c r="CB955" s="356">
        <v>115</v>
      </c>
      <c r="CC955" t="s">
        <v>314</v>
      </c>
      <c r="CD955" t="s">
        <v>268</v>
      </c>
      <c r="CE955" t="s">
        <v>268</v>
      </c>
      <c r="CF955" t="s">
        <v>268</v>
      </c>
      <c r="CG955" t="s">
        <v>11228</v>
      </c>
      <c r="CH955" t="s">
        <v>268</v>
      </c>
      <c r="CI955" t="s">
        <v>268</v>
      </c>
      <c r="CJ955" t="s">
        <v>268</v>
      </c>
      <c r="CK955" t="s">
        <v>268</v>
      </c>
      <c r="CL955" t="s">
        <v>8138</v>
      </c>
      <c r="CM955" t="s">
        <v>11224</v>
      </c>
      <c r="CN955">
        <v>213.23</v>
      </c>
      <c r="CO955" t="s">
        <v>268</v>
      </c>
      <c r="CP955">
        <v>213.23</v>
      </c>
      <c r="CQ955">
        <v>365</v>
      </c>
      <c r="CR955" t="s">
        <v>878</v>
      </c>
      <c r="CS955" t="s">
        <v>11225</v>
      </c>
      <c r="CT955" t="s">
        <v>11226</v>
      </c>
      <c r="CU955" t="s">
        <v>11227</v>
      </c>
      <c r="CV955" t="s">
        <v>268</v>
      </c>
      <c r="CW955" t="s">
        <v>268</v>
      </c>
      <c r="CX955" t="s">
        <v>268</v>
      </c>
      <c r="CY955" t="s">
        <v>268</v>
      </c>
      <c r="CZ955" t="s">
        <v>268</v>
      </c>
      <c r="DA955" t="s">
        <v>268</v>
      </c>
      <c r="DB955" s="429">
        <f t="shared" si="188"/>
        <v>0</v>
      </c>
      <c r="DC955" s="284">
        <f t="shared" si="189"/>
        <v>0</v>
      </c>
      <c r="DD955" s="284">
        <f t="shared" si="190"/>
        <v>0</v>
      </c>
      <c r="DE955" s="284">
        <f t="shared" si="191"/>
        <v>0</v>
      </c>
      <c r="DF955" s="295">
        <f t="shared" si="192"/>
        <v>79</v>
      </c>
      <c r="DG955" s="284">
        <f t="shared" si="193"/>
        <v>0</v>
      </c>
      <c r="DH955" s="284">
        <f t="shared" si="194"/>
        <v>0</v>
      </c>
      <c r="DI955" s="284">
        <f t="shared" si="195"/>
        <v>0</v>
      </c>
      <c r="DJ955" s="284">
        <f t="shared" si="196"/>
        <v>0</v>
      </c>
      <c r="DK955" s="295">
        <f t="shared" si="197"/>
        <v>79</v>
      </c>
      <c r="DL955" s="297" t="str">
        <f t="shared" si="198"/>
        <v/>
      </c>
      <c r="DM955" s="430">
        <f>IFERROR(IF(CA955="D",IF(DL955="A dispo.",DF955*VLOOKUP('DATI INPUT'!$F$27,TARIFFE_UD,4,FALSE),DF955*VLOOKUP(DL955,TARIFFE_UD,4,FALSE)),DF955*VLOOKUP(CB955-100,TARIFFE_UND,4,FALSE)),0)</f>
        <v>35.357488853369247</v>
      </c>
      <c r="DN955" s="430">
        <f>IFERROR(IF(CA955="D",IF(DL955="A dispo.",DK955*VLOOKUP('DATI INPUT'!$F$27,TARIFFE_UD,5,FALSE),DK955*VLOOKUP(DL955,TARIFFE_UD,5,FALSE)),DK955*VLOOKUP(CB955-100,TARIFFE_UND,5,FALSE)),0)</f>
        <v>177.87419895897656</v>
      </c>
      <c r="DO955" s="431">
        <f t="shared" si="199"/>
        <v>1.6878123458070604E-3</v>
      </c>
      <c r="DP955" s="299">
        <f>IFERROR(IF(CA955="D",IF(DL955="A dispo.",DF955*VLOOKUP('DATI INPUT'!$F$27,TARIFFE_UD,2,FALSE),DF955*VLOOKUP(DL955,TARIFFE_UD,2,FALSE)),DF955*VLOOKUP(CB955-100,TARIFFE_UND,2,FALSE)),0)</f>
        <v>50.000922964127298</v>
      </c>
      <c r="DQ955" s="299">
        <f>IFERROR(IF(CA955="D",IF(DL955="A dispo.",DK955*VLOOKUP('DATI INPUT'!$F$27,TARIFFE_UD,3,FALSE),DK955*VLOOKUP(DL955,TARIFFE_UD,3,FALSE)),DK955*VLOOKUP(CB955-100,TARIFFE_UND,3,FALSE)),0)</f>
        <v>180.45565610421329</v>
      </c>
      <c r="DR955" s="299">
        <f t="shared" si="200"/>
        <v>230.4565790683406</v>
      </c>
    </row>
    <row r="956" spans="1:122" x14ac:dyDescent="0.25">
      <c r="A956" t="s">
        <v>8139</v>
      </c>
      <c r="B956" t="s">
        <v>8133</v>
      </c>
      <c r="C956" t="s">
        <v>865</v>
      </c>
      <c r="D956" t="s">
        <v>8135</v>
      </c>
      <c r="E956" t="s">
        <v>268</v>
      </c>
      <c r="F956" t="s">
        <v>156</v>
      </c>
      <c r="G956" t="s">
        <v>8136</v>
      </c>
      <c r="H956" t="s">
        <v>1211</v>
      </c>
      <c r="I956" t="s">
        <v>327</v>
      </c>
      <c r="J956" t="s">
        <v>274</v>
      </c>
      <c r="K956" t="s">
        <v>8137</v>
      </c>
      <c r="L956" t="s">
        <v>871</v>
      </c>
      <c r="M956" t="s">
        <v>2159</v>
      </c>
      <c r="N956" t="s">
        <v>984</v>
      </c>
      <c r="O956" t="s">
        <v>873</v>
      </c>
      <c r="P956" t="s">
        <v>2160</v>
      </c>
      <c r="Q956" t="s">
        <v>271</v>
      </c>
      <c r="R956" t="s">
        <v>268</v>
      </c>
      <c r="S956" t="s">
        <v>268</v>
      </c>
      <c r="T956" t="s">
        <v>268</v>
      </c>
      <c r="U956" t="s">
        <v>268</v>
      </c>
      <c r="V956" t="s">
        <v>268</v>
      </c>
      <c r="W956" t="s">
        <v>2159</v>
      </c>
      <c r="X956" t="s">
        <v>2160</v>
      </c>
      <c r="Y956" t="s">
        <v>271</v>
      </c>
      <c r="Z956" t="s">
        <v>268</v>
      </c>
      <c r="AA956" t="s">
        <v>268</v>
      </c>
      <c r="AB956" t="s">
        <v>268</v>
      </c>
      <c r="AC956" t="s">
        <v>268</v>
      </c>
      <c r="AD956" t="s">
        <v>268</v>
      </c>
      <c r="AE956" t="s">
        <v>268</v>
      </c>
      <c r="AF956" t="s">
        <v>268</v>
      </c>
      <c r="AG956" t="s">
        <v>268</v>
      </c>
      <c r="AH956" t="s">
        <v>268</v>
      </c>
      <c r="AI956" t="s">
        <v>268</v>
      </c>
      <c r="AJ956" t="s">
        <v>268</v>
      </c>
      <c r="AK956" t="s">
        <v>268</v>
      </c>
      <c r="AL956" t="s">
        <v>268</v>
      </c>
      <c r="AM956" t="s">
        <v>268</v>
      </c>
      <c r="AN956" t="s">
        <v>268</v>
      </c>
      <c r="AO956" t="s">
        <v>268</v>
      </c>
      <c r="AP956" t="s">
        <v>268</v>
      </c>
      <c r="AQ956" t="s">
        <v>268</v>
      </c>
      <c r="AR956" t="s">
        <v>268</v>
      </c>
      <c r="AS956" t="s">
        <v>268</v>
      </c>
      <c r="AT956" t="s">
        <v>268</v>
      </c>
      <c r="AU956" t="s">
        <v>268</v>
      </c>
      <c r="AV956" t="s">
        <v>268</v>
      </c>
      <c r="AW956" t="s">
        <v>268</v>
      </c>
      <c r="AX956" t="s">
        <v>268</v>
      </c>
      <c r="AY956" t="s">
        <v>268</v>
      </c>
      <c r="AZ956" t="s">
        <v>268</v>
      </c>
      <c r="BA956" t="s">
        <v>268</v>
      </c>
      <c r="BB956" t="s">
        <v>268</v>
      </c>
      <c r="BC956" t="s">
        <v>268</v>
      </c>
      <c r="BD956" t="s">
        <v>268</v>
      </c>
      <c r="BE956" t="s">
        <v>268</v>
      </c>
      <c r="BF956" t="s">
        <v>268</v>
      </c>
      <c r="BG956" t="s">
        <v>268</v>
      </c>
      <c r="BH956" t="s">
        <v>268</v>
      </c>
      <c r="BI956" t="s">
        <v>268</v>
      </c>
      <c r="BJ956" t="s">
        <v>268</v>
      </c>
      <c r="BK956" t="s">
        <v>268</v>
      </c>
      <c r="BL956" t="s">
        <v>268</v>
      </c>
      <c r="BM956" t="s">
        <v>268</v>
      </c>
      <c r="BN956" t="s">
        <v>268</v>
      </c>
      <c r="BO956" t="s">
        <v>268</v>
      </c>
      <c r="BP956" t="s">
        <v>268</v>
      </c>
      <c r="BQ956" t="s">
        <v>268</v>
      </c>
      <c r="BR956" t="s">
        <v>268</v>
      </c>
      <c r="BS956" t="s">
        <v>268</v>
      </c>
      <c r="BT956" t="s">
        <v>268</v>
      </c>
      <c r="BU956" t="s">
        <v>268</v>
      </c>
      <c r="BV956" t="s">
        <v>268</v>
      </c>
      <c r="BW956" t="s">
        <v>268</v>
      </c>
      <c r="BX956" t="s">
        <v>268</v>
      </c>
      <c r="BY956">
        <v>47.04</v>
      </c>
      <c r="BZ956">
        <v>47.04</v>
      </c>
      <c r="CA956" t="s">
        <v>142</v>
      </c>
      <c r="CB956" s="356">
        <v>123</v>
      </c>
      <c r="CC956" t="s">
        <v>1817</v>
      </c>
      <c r="CD956" t="s">
        <v>268</v>
      </c>
      <c r="CE956" t="s">
        <v>268</v>
      </c>
      <c r="CF956" s="356">
        <v>5</v>
      </c>
      <c r="CG956" t="s">
        <v>268</v>
      </c>
      <c r="CH956" t="s">
        <v>268</v>
      </c>
      <c r="CI956" t="s">
        <v>268</v>
      </c>
      <c r="CJ956" t="s">
        <v>268</v>
      </c>
      <c r="CK956" t="s">
        <v>268</v>
      </c>
      <c r="CL956" t="s">
        <v>8140</v>
      </c>
      <c r="CM956" t="s">
        <v>11224</v>
      </c>
      <c r="CN956">
        <v>34.24</v>
      </c>
      <c r="CO956" t="s">
        <v>268</v>
      </c>
      <c r="CP956">
        <v>34.24</v>
      </c>
      <c r="CQ956">
        <v>365</v>
      </c>
      <c r="CR956" t="s">
        <v>878</v>
      </c>
      <c r="CS956" t="s">
        <v>11225</v>
      </c>
      <c r="CT956" t="s">
        <v>11226</v>
      </c>
      <c r="CU956" t="s">
        <v>11227</v>
      </c>
      <c r="CV956" t="s">
        <v>268</v>
      </c>
      <c r="CW956" t="s">
        <v>268</v>
      </c>
      <c r="CX956" t="s">
        <v>268</v>
      </c>
      <c r="CY956" t="s">
        <v>268</v>
      </c>
      <c r="CZ956" t="s">
        <v>268</v>
      </c>
      <c r="DA956" t="s">
        <v>268</v>
      </c>
      <c r="DB956" s="429">
        <f t="shared" si="188"/>
        <v>0</v>
      </c>
      <c r="DC956" s="284">
        <f t="shared" si="189"/>
        <v>0</v>
      </c>
      <c r="DD956" s="284">
        <f t="shared" si="190"/>
        <v>0</v>
      </c>
      <c r="DE956" s="284">
        <f t="shared" si="191"/>
        <v>0</v>
      </c>
      <c r="DF956" s="295">
        <f t="shared" si="192"/>
        <v>47.04</v>
      </c>
      <c r="DG956" s="284">
        <f t="shared" si="193"/>
        <v>1</v>
      </c>
      <c r="DH956" s="284">
        <f t="shared" si="194"/>
        <v>0</v>
      </c>
      <c r="DI956" s="284">
        <f t="shared" si="195"/>
        <v>0</v>
      </c>
      <c r="DJ956" s="284">
        <f t="shared" si="196"/>
        <v>0</v>
      </c>
      <c r="DK956" s="295">
        <f t="shared" si="197"/>
        <v>0</v>
      </c>
      <c r="DL956" s="297">
        <f t="shared" si="198"/>
        <v>5</v>
      </c>
      <c r="DM956" s="430">
        <f>IFERROR(IF(CA956="D",IF(DL956="A dispo.",DF956*VLOOKUP('DATI INPUT'!$F$27,TARIFFE_UD,4,FALSE),DF956*VLOOKUP(DL956,TARIFFE_UD,4,FALSE)),DF956*VLOOKUP(CB956-100,TARIFFE_UND,4,FALSE)),0)</f>
        <v>34.235409699542473</v>
      </c>
      <c r="DN956" s="430">
        <f>IFERROR(IF(CA956="D",IF(DL956="A dispo.",DK956*VLOOKUP('DATI INPUT'!$F$27,TARIFFE_UD,5,FALSE),DK956*VLOOKUP(DL956,TARIFFE_UD,5,FALSE)),DK956*VLOOKUP(CB956-100,TARIFFE_UND,5,FALSE)),0)</f>
        <v>0</v>
      </c>
      <c r="DO956" s="431">
        <f t="shared" si="199"/>
        <v>-4.5903004575293949E-3</v>
      </c>
      <c r="DP956" s="299">
        <f>IFERROR(IF(CA956="D",IF(DL956="A dispo.",DF956*VLOOKUP('DATI INPUT'!$F$27,TARIFFE_UD,2,FALSE),DF956*VLOOKUP(DL956,TARIFFE_UD,2,FALSE)),DF956*VLOOKUP(CB956-100,TARIFFE_UND,2,FALSE)),0)</f>
        <v>42.772361093375004</v>
      </c>
      <c r="DQ956" s="299">
        <f>IFERROR(IF(CA956="D",IF(DL956="A dispo.",DK956*VLOOKUP('DATI INPUT'!$F$27,TARIFFE_UD,3,FALSE),DK956*VLOOKUP(DL956,TARIFFE_UD,3,FALSE)),DK956*VLOOKUP(CB956-100,TARIFFE_UND,3,FALSE)),0)</f>
        <v>0</v>
      </c>
      <c r="DR956" s="299">
        <f t="shared" si="200"/>
        <v>42.772361093375004</v>
      </c>
    </row>
    <row r="957" spans="1:122" x14ac:dyDescent="0.25">
      <c r="A957" t="s">
        <v>8141</v>
      </c>
      <c r="B957" t="s">
        <v>8142</v>
      </c>
      <c r="C957" t="s">
        <v>8143</v>
      </c>
      <c r="D957" t="s">
        <v>8144</v>
      </c>
      <c r="E957" t="s">
        <v>268</v>
      </c>
      <c r="F957" t="s">
        <v>156</v>
      </c>
      <c r="G957" t="s">
        <v>8145</v>
      </c>
      <c r="H957" t="s">
        <v>8146</v>
      </c>
      <c r="I957" t="s">
        <v>8147</v>
      </c>
      <c r="J957" t="s">
        <v>156</v>
      </c>
      <c r="K957" t="s">
        <v>8148</v>
      </c>
      <c r="L957" t="s">
        <v>8149</v>
      </c>
      <c r="M957" t="s">
        <v>8150</v>
      </c>
      <c r="N957" t="s">
        <v>1190</v>
      </c>
      <c r="O957" t="s">
        <v>1998</v>
      </c>
      <c r="P957" t="s">
        <v>8151</v>
      </c>
      <c r="Q957" t="s">
        <v>484</v>
      </c>
      <c r="R957" t="s">
        <v>268</v>
      </c>
      <c r="S957" t="s">
        <v>268</v>
      </c>
      <c r="T957" t="s">
        <v>268</v>
      </c>
      <c r="U957" t="s">
        <v>268</v>
      </c>
      <c r="V957" t="s">
        <v>268</v>
      </c>
      <c r="W957" t="s">
        <v>1189</v>
      </c>
      <c r="X957" t="s">
        <v>613</v>
      </c>
      <c r="Y957" t="s">
        <v>329</v>
      </c>
      <c r="Z957" t="s">
        <v>268</v>
      </c>
      <c r="AA957" t="s">
        <v>268</v>
      </c>
      <c r="AB957" t="s">
        <v>268</v>
      </c>
      <c r="AC957" t="s">
        <v>268</v>
      </c>
      <c r="AD957" t="s">
        <v>268</v>
      </c>
      <c r="AE957" t="s">
        <v>268</v>
      </c>
      <c r="AF957" t="s">
        <v>268</v>
      </c>
      <c r="AG957" t="s">
        <v>268</v>
      </c>
      <c r="AH957" t="s">
        <v>268</v>
      </c>
      <c r="AI957" t="s">
        <v>268</v>
      </c>
      <c r="AJ957" t="s">
        <v>268</v>
      </c>
      <c r="AK957" t="s">
        <v>268</v>
      </c>
      <c r="AL957" t="s">
        <v>268</v>
      </c>
      <c r="AM957" t="s">
        <v>268</v>
      </c>
      <c r="AN957" t="s">
        <v>268</v>
      </c>
      <c r="AO957" t="s">
        <v>268</v>
      </c>
      <c r="AP957" t="s">
        <v>268</v>
      </c>
      <c r="AQ957" t="s">
        <v>268</v>
      </c>
      <c r="AR957" t="s">
        <v>268</v>
      </c>
      <c r="AS957" t="s">
        <v>268</v>
      </c>
      <c r="AT957" t="s">
        <v>268</v>
      </c>
      <c r="AU957" t="s">
        <v>268</v>
      </c>
      <c r="AV957" t="s">
        <v>268</v>
      </c>
      <c r="AW957" t="s">
        <v>268</v>
      </c>
      <c r="AX957" t="s">
        <v>268</v>
      </c>
      <c r="AY957" t="s">
        <v>268</v>
      </c>
      <c r="AZ957" t="s">
        <v>268</v>
      </c>
      <c r="BA957" t="s">
        <v>268</v>
      </c>
      <c r="BB957" t="s">
        <v>268</v>
      </c>
      <c r="BC957" t="s">
        <v>268</v>
      </c>
      <c r="BD957" t="s">
        <v>268</v>
      </c>
      <c r="BE957" t="s">
        <v>268</v>
      </c>
      <c r="BF957" t="s">
        <v>268</v>
      </c>
      <c r="BG957" t="s">
        <v>268</v>
      </c>
      <c r="BH957" t="s">
        <v>268</v>
      </c>
      <c r="BI957" t="s">
        <v>268</v>
      </c>
      <c r="BJ957" t="s">
        <v>268</v>
      </c>
      <c r="BK957" t="s">
        <v>268</v>
      </c>
      <c r="BL957" t="s">
        <v>268</v>
      </c>
      <c r="BM957" t="s">
        <v>268</v>
      </c>
      <c r="BN957" t="s">
        <v>268</v>
      </c>
      <c r="BO957" t="s">
        <v>268</v>
      </c>
      <c r="BP957" t="s">
        <v>268</v>
      </c>
      <c r="BQ957" t="s">
        <v>268</v>
      </c>
      <c r="BR957" t="s">
        <v>268</v>
      </c>
      <c r="BS957" t="s">
        <v>268</v>
      </c>
      <c r="BT957" t="s">
        <v>268</v>
      </c>
      <c r="BU957" t="s">
        <v>268</v>
      </c>
      <c r="BV957" t="s">
        <v>268</v>
      </c>
      <c r="BW957" t="s">
        <v>268</v>
      </c>
      <c r="BX957" t="s">
        <v>268</v>
      </c>
      <c r="BY957">
        <v>54</v>
      </c>
      <c r="BZ957">
        <v>54</v>
      </c>
      <c r="CA957" t="s">
        <v>142</v>
      </c>
      <c r="CB957" s="356">
        <v>122</v>
      </c>
      <c r="CC957" t="s">
        <v>876</v>
      </c>
      <c r="CD957" t="s">
        <v>268</v>
      </c>
      <c r="CE957" t="s">
        <v>268</v>
      </c>
      <c r="CF957" t="s">
        <v>268</v>
      </c>
      <c r="CG957" t="s">
        <v>268</v>
      </c>
      <c r="CH957" t="s">
        <v>268</v>
      </c>
      <c r="CI957" t="s">
        <v>268</v>
      </c>
      <c r="CJ957" t="s">
        <v>268</v>
      </c>
      <c r="CK957" t="s">
        <v>268</v>
      </c>
      <c r="CL957" t="s">
        <v>8152</v>
      </c>
      <c r="CM957" t="s">
        <v>11224</v>
      </c>
      <c r="CN957">
        <v>101.63</v>
      </c>
      <c r="CO957" t="s">
        <v>268</v>
      </c>
      <c r="CP957">
        <v>101.63</v>
      </c>
      <c r="CQ957">
        <v>365</v>
      </c>
      <c r="CR957" t="s">
        <v>878</v>
      </c>
      <c r="CS957" t="s">
        <v>11225</v>
      </c>
      <c r="CT957" t="s">
        <v>11226</v>
      </c>
      <c r="CU957" t="s">
        <v>11227</v>
      </c>
      <c r="CV957" t="s">
        <v>268</v>
      </c>
      <c r="CW957" t="s">
        <v>268</v>
      </c>
      <c r="CX957" t="s">
        <v>268</v>
      </c>
      <c r="CY957" t="s">
        <v>268</v>
      </c>
      <c r="CZ957" t="s">
        <v>268</v>
      </c>
      <c r="DA957" t="s">
        <v>268</v>
      </c>
      <c r="DB957" s="429">
        <f t="shared" si="188"/>
        <v>0</v>
      </c>
      <c r="DC957" s="284">
        <f t="shared" si="189"/>
        <v>0</v>
      </c>
      <c r="DD957" s="284">
        <f t="shared" si="190"/>
        <v>0</v>
      </c>
      <c r="DE957" s="284">
        <f t="shared" si="191"/>
        <v>0</v>
      </c>
      <c r="DF957" s="295">
        <f t="shared" si="192"/>
        <v>54</v>
      </c>
      <c r="DG957" s="284">
        <f t="shared" si="193"/>
        <v>0</v>
      </c>
      <c r="DH957" s="284">
        <f t="shared" si="194"/>
        <v>0</v>
      </c>
      <c r="DI957" s="284">
        <f t="shared" si="195"/>
        <v>0</v>
      </c>
      <c r="DJ957" s="284">
        <f t="shared" si="196"/>
        <v>0</v>
      </c>
      <c r="DK957" s="295">
        <f t="shared" si="197"/>
        <v>1</v>
      </c>
      <c r="DL957" s="297" t="str">
        <f t="shared" si="198"/>
        <v>A dispo.</v>
      </c>
      <c r="DM957" s="430">
        <f>IFERROR(IF(CA957="D",IF(DL957="A dispo.",DF957*VLOOKUP('DATI INPUT'!$F$27,TARIFFE_UD,4,FALSE),DF957*VLOOKUP(DL957,TARIFFE_UD,4,FALSE)),DF957*VLOOKUP(CB957-100,TARIFFE_UND,4,FALSE)),0)</f>
        <v>34.229775168650512</v>
      </c>
      <c r="DN957" s="430">
        <f>IFERROR(IF(CA957="D",IF(DL957="A dispo.",DK957*VLOOKUP('DATI INPUT'!$F$27,TARIFFE_UD,5,FALSE),DK957*VLOOKUP(DL957,TARIFFE_UD,5,FALSE)),DK957*VLOOKUP(CB957-100,TARIFFE_UND,5,FALSE)),0)</f>
        <v>67.397800635548478</v>
      </c>
      <c r="DO957" s="431">
        <f t="shared" si="199"/>
        <v>-2.4241958010122744E-3</v>
      </c>
      <c r="DP957" s="299">
        <f>IFERROR(IF(CA957="D",IF(DL957="A dispo.",DF957*VLOOKUP('DATI INPUT'!$F$27,TARIFFE_UD,2,FALSE),DF957*VLOOKUP(DL957,TARIFFE_UD,2,FALSE)),DF957*VLOOKUP(CB957-100,TARIFFE_UND,2,FALSE)),0)</f>
        <v>42.765321534274705</v>
      </c>
      <c r="DQ957" s="299">
        <f>IFERROR(IF(CA957="D",IF(DL957="A dispo.",DK957*VLOOKUP('DATI INPUT'!$F$27,TARIFFE_UD,3,FALSE),DK957*VLOOKUP(DL957,TARIFFE_UD,3,FALSE)),DK957*VLOOKUP(CB957-100,TARIFFE_UND,3,FALSE)),0)</f>
        <v>60.367780403072892</v>
      </c>
      <c r="DR957" s="299">
        <f t="shared" si="200"/>
        <v>103.13310193734759</v>
      </c>
    </row>
    <row r="958" spans="1:122" x14ac:dyDescent="0.25">
      <c r="A958" t="s">
        <v>8153</v>
      </c>
      <c r="B958" t="s">
        <v>8154</v>
      </c>
      <c r="C958" t="s">
        <v>866</v>
      </c>
      <c r="D958" t="s">
        <v>8155</v>
      </c>
      <c r="E958" t="s">
        <v>268</v>
      </c>
      <c r="F958" t="s">
        <v>156</v>
      </c>
      <c r="G958" t="s">
        <v>8156</v>
      </c>
      <c r="H958" t="s">
        <v>457</v>
      </c>
      <c r="I958" t="s">
        <v>8157</v>
      </c>
      <c r="J958" t="s">
        <v>274</v>
      </c>
      <c r="K958" t="s">
        <v>8158</v>
      </c>
      <c r="L958" t="s">
        <v>152</v>
      </c>
      <c r="M958" t="s">
        <v>8159</v>
      </c>
      <c r="N958" t="s">
        <v>1169</v>
      </c>
      <c r="O958" t="s">
        <v>943</v>
      </c>
      <c r="P958" t="s">
        <v>8160</v>
      </c>
      <c r="Q958" t="s">
        <v>282</v>
      </c>
      <c r="R958" t="s">
        <v>268</v>
      </c>
      <c r="S958" t="s">
        <v>268</v>
      </c>
      <c r="T958" t="s">
        <v>268</v>
      </c>
      <c r="U958" t="s">
        <v>268</v>
      </c>
      <c r="V958" t="s">
        <v>268</v>
      </c>
      <c r="W958" t="s">
        <v>10404</v>
      </c>
      <c r="X958" t="s">
        <v>10367</v>
      </c>
      <c r="Y958" t="s">
        <v>368</v>
      </c>
      <c r="Z958" t="s">
        <v>268</v>
      </c>
      <c r="AA958" t="s">
        <v>268</v>
      </c>
      <c r="AB958" t="s">
        <v>268</v>
      </c>
      <c r="AC958" t="s">
        <v>268</v>
      </c>
      <c r="AD958" t="s">
        <v>268</v>
      </c>
      <c r="AE958" t="s">
        <v>287</v>
      </c>
      <c r="AF958" t="s">
        <v>1811</v>
      </c>
      <c r="AG958" t="s">
        <v>875</v>
      </c>
      <c r="AH958" t="s">
        <v>2154</v>
      </c>
      <c r="AI958" t="s">
        <v>657</v>
      </c>
      <c r="AJ958" t="s">
        <v>268</v>
      </c>
      <c r="AK958" t="s">
        <v>381</v>
      </c>
      <c r="AL958" t="s">
        <v>268</v>
      </c>
      <c r="AM958" t="s">
        <v>405</v>
      </c>
      <c r="AN958" t="s">
        <v>268</v>
      </c>
      <c r="AO958" t="s">
        <v>268</v>
      </c>
      <c r="AP958" t="s">
        <v>268</v>
      </c>
      <c r="AQ958" t="s">
        <v>268</v>
      </c>
      <c r="AR958" t="s">
        <v>268</v>
      </c>
      <c r="AS958" t="s">
        <v>268</v>
      </c>
      <c r="AT958" t="s">
        <v>268</v>
      </c>
      <c r="AU958" t="s">
        <v>268</v>
      </c>
      <c r="AV958" t="s">
        <v>268</v>
      </c>
      <c r="AW958" t="s">
        <v>268</v>
      </c>
      <c r="AX958" t="s">
        <v>268</v>
      </c>
      <c r="AY958" t="s">
        <v>268</v>
      </c>
      <c r="AZ958" t="s">
        <v>268</v>
      </c>
      <c r="BA958" t="s">
        <v>268</v>
      </c>
      <c r="BB958" t="s">
        <v>268</v>
      </c>
      <c r="BC958" t="s">
        <v>268</v>
      </c>
      <c r="BD958" t="s">
        <v>268</v>
      </c>
      <c r="BE958" t="s">
        <v>268</v>
      </c>
      <c r="BF958" t="s">
        <v>268</v>
      </c>
      <c r="BG958" t="s">
        <v>268</v>
      </c>
      <c r="BH958" t="s">
        <v>268</v>
      </c>
      <c r="BI958" t="s">
        <v>268</v>
      </c>
      <c r="BJ958" t="s">
        <v>268</v>
      </c>
      <c r="BK958" t="s">
        <v>268</v>
      </c>
      <c r="BL958" t="s">
        <v>268</v>
      </c>
      <c r="BM958" t="s">
        <v>268</v>
      </c>
      <c r="BN958" t="s">
        <v>268</v>
      </c>
      <c r="BO958" t="s">
        <v>268</v>
      </c>
      <c r="BP958" t="s">
        <v>268</v>
      </c>
      <c r="BQ958" t="s">
        <v>268</v>
      </c>
      <c r="BR958" t="s">
        <v>268</v>
      </c>
      <c r="BS958" t="s">
        <v>268</v>
      </c>
      <c r="BT958" t="s">
        <v>268</v>
      </c>
      <c r="BU958" t="s">
        <v>268</v>
      </c>
      <c r="BV958" t="s">
        <v>268</v>
      </c>
      <c r="BW958" t="s">
        <v>268</v>
      </c>
      <c r="BX958" t="s">
        <v>268</v>
      </c>
      <c r="BY958">
        <v>77</v>
      </c>
      <c r="BZ958">
        <v>77</v>
      </c>
      <c r="CA958" t="s">
        <v>142</v>
      </c>
      <c r="CB958" s="356">
        <v>122</v>
      </c>
      <c r="CC958" t="s">
        <v>876</v>
      </c>
      <c r="CD958" t="s">
        <v>268</v>
      </c>
      <c r="CE958" t="s">
        <v>268</v>
      </c>
      <c r="CF958" t="s">
        <v>268</v>
      </c>
      <c r="CG958" t="s">
        <v>268</v>
      </c>
      <c r="CH958" t="s">
        <v>268</v>
      </c>
      <c r="CI958" t="s">
        <v>268</v>
      </c>
      <c r="CJ958" t="s">
        <v>268</v>
      </c>
      <c r="CK958" t="s">
        <v>268</v>
      </c>
      <c r="CL958" t="s">
        <v>8161</v>
      </c>
      <c r="CM958" t="s">
        <v>11224</v>
      </c>
      <c r="CN958">
        <v>116.21</v>
      </c>
      <c r="CO958" t="s">
        <v>268</v>
      </c>
      <c r="CP958">
        <v>116.21</v>
      </c>
      <c r="CQ958">
        <v>365</v>
      </c>
      <c r="CR958" t="s">
        <v>878</v>
      </c>
      <c r="CS958" t="s">
        <v>11225</v>
      </c>
      <c r="CT958" t="s">
        <v>11226</v>
      </c>
      <c r="CU958" t="s">
        <v>11227</v>
      </c>
      <c r="CV958" t="s">
        <v>268</v>
      </c>
      <c r="CW958" t="s">
        <v>268</v>
      </c>
      <c r="CX958" t="s">
        <v>268</v>
      </c>
      <c r="CY958" t="s">
        <v>268</v>
      </c>
      <c r="CZ958" t="s">
        <v>268</v>
      </c>
      <c r="DA958" t="s">
        <v>268</v>
      </c>
      <c r="DB958" s="429">
        <f t="shared" si="188"/>
        <v>0</v>
      </c>
      <c r="DC958" s="284">
        <f t="shared" si="189"/>
        <v>0</v>
      </c>
      <c r="DD958" s="284">
        <f t="shared" si="190"/>
        <v>0</v>
      </c>
      <c r="DE958" s="284">
        <f t="shared" si="191"/>
        <v>0</v>
      </c>
      <c r="DF958" s="295">
        <f t="shared" si="192"/>
        <v>77</v>
      </c>
      <c r="DG958" s="284">
        <f t="shared" si="193"/>
        <v>0</v>
      </c>
      <c r="DH958" s="284">
        <f t="shared" si="194"/>
        <v>0</v>
      </c>
      <c r="DI958" s="284">
        <f t="shared" si="195"/>
        <v>0</v>
      </c>
      <c r="DJ958" s="284">
        <f t="shared" si="196"/>
        <v>0</v>
      </c>
      <c r="DK958" s="295">
        <f t="shared" si="197"/>
        <v>1</v>
      </c>
      <c r="DL958" s="297" t="str">
        <f t="shared" si="198"/>
        <v>A dispo.</v>
      </c>
      <c r="DM958" s="430">
        <f>IFERROR(IF(CA958="D",IF(DL958="A dispo.",DF958*VLOOKUP('DATI INPUT'!$F$27,TARIFFE_UD,4,FALSE),DF958*VLOOKUP(DL958,TARIFFE_UD,4,FALSE)),DF958*VLOOKUP(CB958-100,TARIFFE_UND,4,FALSE)),0)</f>
        <v>48.809123851594251</v>
      </c>
      <c r="DN958" s="430">
        <f>IFERROR(IF(CA958="D",IF(DL958="A dispo.",DK958*VLOOKUP('DATI INPUT'!$F$27,TARIFFE_UD,5,FALSE),DK958*VLOOKUP(DL958,TARIFFE_UD,5,FALSE)),DK958*VLOOKUP(CB958-100,TARIFFE_UND,5,FALSE)),0)</f>
        <v>67.397800635548478</v>
      </c>
      <c r="DO958" s="431">
        <f t="shared" si="199"/>
        <v>-3.0755128572650392E-3</v>
      </c>
      <c r="DP958" s="299">
        <f>IFERROR(IF(CA958="D",IF(DL958="A dispo.",DF958*VLOOKUP('DATI INPUT'!$F$27,TARIFFE_UD,2,FALSE),DF958*VLOOKUP(DL958,TARIFFE_UD,2,FALSE)),DF958*VLOOKUP(CB958-100,TARIFFE_UND,2,FALSE)),0)</f>
        <v>60.980180706280599</v>
      </c>
      <c r="DQ958" s="299">
        <f>IFERROR(IF(CA958="D",IF(DL958="A dispo.",DK958*VLOOKUP('DATI INPUT'!$F$27,TARIFFE_UD,3,FALSE),DK958*VLOOKUP(DL958,TARIFFE_UD,3,FALSE)),DK958*VLOOKUP(CB958-100,TARIFFE_UND,3,FALSE)),0)</f>
        <v>60.367780403072892</v>
      </c>
      <c r="DR958" s="299">
        <f t="shared" si="200"/>
        <v>121.34796110935349</v>
      </c>
    </row>
    <row r="959" spans="1:122" x14ac:dyDescent="0.25">
      <c r="A959" t="s">
        <v>8162</v>
      </c>
      <c r="B959" t="s">
        <v>8163</v>
      </c>
      <c r="C959" t="s">
        <v>8164</v>
      </c>
      <c r="D959" t="s">
        <v>8165</v>
      </c>
      <c r="E959" t="s">
        <v>268</v>
      </c>
      <c r="F959" t="s">
        <v>156</v>
      </c>
      <c r="G959" t="s">
        <v>8166</v>
      </c>
      <c r="H959" t="s">
        <v>8167</v>
      </c>
      <c r="I959" t="s">
        <v>653</v>
      </c>
      <c r="J959" t="s">
        <v>156</v>
      </c>
      <c r="K959" t="s">
        <v>8168</v>
      </c>
      <c r="L959" t="s">
        <v>1195</v>
      </c>
      <c r="M959" t="s">
        <v>8169</v>
      </c>
      <c r="N959" t="s">
        <v>1195</v>
      </c>
      <c r="O959" t="s">
        <v>1196</v>
      </c>
      <c r="P959" t="s">
        <v>8170</v>
      </c>
      <c r="Q959" t="s">
        <v>280</v>
      </c>
      <c r="R959" t="s">
        <v>154</v>
      </c>
      <c r="S959" t="s">
        <v>268</v>
      </c>
      <c r="T959" t="s">
        <v>268</v>
      </c>
      <c r="U959" t="s">
        <v>268</v>
      </c>
      <c r="V959" t="s">
        <v>268</v>
      </c>
      <c r="W959" t="s">
        <v>8171</v>
      </c>
      <c r="X959" t="s">
        <v>3754</v>
      </c>
      <c r="Y959" t="s">
        <v>343</v>
      </c>
      <c r="Z959" t="s">
        <v>268</v>
      </c>
      <c r="AA959" t="s">
        <v>268</v>
      </c>
      <c r="AB959" t="s">
        <v>268</v>
      </c>
      <c r="AC959" t="s">
        <v>268</v>
      </c>
      <c r="AD959" t="s">
        <v>268</v>
      </c>
      <c r="AE959" t="s">
        <v>287</v>
      </c>
      <c r="AF959" t="s">
        <v>1811</v>
      </c>
      <c r="AG959" t="s">
        <v>875</v>
      </c>
      <c r="AH959" t="s">
        <v>2047</v>
      </c>
      <c r="AI959" t="s">
        <v>6235</v>
      </c>
      <c r="AJ959" t="s">
        <v>268</v>
      </c>
      <c r="AK959" t="s">
        <v>410</v>
      </c>
      <c r="AL959" t="s">
        <v>268</v>
      </c>
      <c r="AM959" t="s">
        <v>405</v>
      </c>
      <c r="AN959" t="s">
        <v>287</v>
      </c>
      <c r="AO959" t="s">
        <v>1811</v>
      </c>
      <c r="AP959" t="s">
        <v>875</v>
      </c>
      <c r="AQ959" t="s">
        <v>2047</v>
      </c>
      <c r="AR959" t="s">
        <v>6235</v>
      </c>
      <c r="AS959" t="s">
        <v>268</v>
      </c>
      <c r="AT959" t="s">
        <v>410</v>
      </c>
      <c r="AU959" t="s">
        <v>268</v>
      </c>
      <c r="AV959" t="s">
        <v>268</v>
      </c>
      <c r="AW959" t="s">
        <v>268</v>
      </c>
      <c r="AX959" t="s">
        <v>268</v>
      </c>
      <c r="AY959" t="s">
        <v>268</v>
      </c>
      <c r="AZ959" t="s">
        <v>268</v>
      </c>
      <c r="BA959" t="s">
        <v>268</v>
      </c>
      <c r="BB959" t="s">
        <v>268</v>
      </c>
      <c r="BC959" t="s">
        <v>268</v>
      </c>
      <c r="BD959" t="s">
        <v>268</v>
      </c>
      <c r="BE959" t="s">
        <v>268</v>
      </c>
      <c r="BF959" t="s">
        <v>268</v>
      </c>
      <c r="BG959" t="s">
        <v>268</v>
      </c>
      <c r="BH959" t="s">
        <v>268</v>
      </c>
      <c r="BI959" t="s">
        <v>268</v>
      </c>
      <c r="BJ959" t="s">
        <v>268</v>
      </c>
      <c r="BK959" t="s">
        <v>268</v>
      </c>
      <c r="BL959" t="s">
        <v>268</v>
      </c>
      <c r="BM959" t="s">
        <v>268</v>
      </c>
      <c r="BN959" t="s">
        <v>268</v>
      </c>
      <c r="BO959" t="s">
        <v>268</v>
      </c>
      <c r="BP959" t="s">
        <v>268</v>
      </c>
      <c r="BQ959" t="s">
        <v>268</v>
      </c>
      <c r="BR959" t="s">
        <v>268</v>
      </c>
      <c r="BS959" t="s">
        <v>268</v>
      </c>
      <c r="BT959" t="s">
        <v>268</v>
      </c>
      <c r="BU959" t="s">
        <v>268</v>
      </c>
      <c r="BV959" t="s">
        <v>268</v>
      </c>
      <c r="BW959" t="s">
        <v>268</v>
      </c>
      <c r="BX959" t="s">
        <v>268</v>
      </c>
      <c r="BY959">
        <v>68</v>
      </c>
      <c r="BZ959">
        <v>68</v>
      </c>
      <c r="CA959" t="s">
        <v>142</v>
      </c>
      <c r="CB959" s="356">
        <v>122</v>
      </c>
      <c r="CC959" t="s">
        <v>876</v>
      </c>
      <c r="CD959" t="s">
        <v>268</v>
      </c>
      <c r="CE959" t="s">
        <v>268</v>
      </c>
      <c r="CF959" t="s">
        <v>268</v>
      </c>
      <c r="CG959" t="s">
        <v>268</v>
      </c>
      <c r="CH959" t="s">
        <v>268</v>
      </c>
      <c r="CI959" t="s">
        <v>268</v>
      </c>
      <c r="CJ959" t="s">
        <v>268</v>
      </c>
      <c r="CK959" t="s">
        <v>268</v>
      </c>
      <c r="CL959" t="s">
        <v>8172</v>
      </c>
      <c r="CM959" t="s">
        <v>11224</v>
      </c>
      <c r="CN959">
        <v>110.5</v>
      </c>
      <c r="CO959" t="s">
        <v>268</v>
      </c>
      <c r="CP959">
        <v>110.5</v>
      </c>
      <c r="CQ959">
        <v>365</v>
      </c>
      <c r="CR959" t="s">
        <v>878</v>
      </c>
      <c r="CS959" t="s">
        <v>11225</v>
      </c>
      <c r="CT959" t="s">
        <v>11226</v>
      </c>
      <c r="CU959" t="s">
        <v>11227</v>
      </c>
      <c r="CV959" t="s">
        <v>268</v>
      </c>
      <c r="CW959" t="s">
        <v>268</v>
      </c>
      <c r="CX959" t="s">
        <v>268</v>
      </c>
      <c r="CY959" t="s">
        <v>268</v>
      </c>
      <c r="CZ959" t="s">
        <v>268</v>
      </c>
      <c r="DA959" t="s">
        <v>268</v>
      </c>
      <c r="DB959" s="429">
        <f t="shared" si="188"/>
        <v>0</v>
      </c>
      <c r="DC959" s="284">
        <f t="shared" si="189"/>
        <v>0</v>
      </c>
      <c r="DD959" s="284">
        <f t="shared" si="190"/>
        <v>0</v>
      </c>
      <c r="DE959" s="284">
        <f t="shared" si="191"/>
        <v>0</v>
      </c>
      <c r="DF959" s="295">
        <f t="shared" si="192"/>
        <v>68</v>
      </c>
      <c r="DG959" s="284">
        <f t="shared" si="193"/>
        <v>0</v>
      </c>
      <c r="DH959" s="284">
        <f t="shared" si="194"/>
        <v>0</v>
      </c>
      <c r="DI959" s="284">
        <f t="shared" si="195"/>
        <v>0</v>
      </c>
      <c r="DJ959" s="284">
        <f t="shared" si="196"/>
        <v>0</v>
      </c>
      <c r="DK959" s="295">
        <f t="shared" si="197"/>
        <v>1</v>
      </c>
      <c r="DL959" s="297" t="str">
        <f t="shared" si="198"/>
        <v>A dispo.</v>
      </c>
      <c r="DM959" s="430">
        <f>IFERROR(IF(CA959="D",IF(DL959="A dispo.",DF959*VLOOKUP('DATI INPUT'!$F$27,TARIFFE_UD,4,FALSE),DF959*VLOOKUP(DL959,TARIFFE_UD,4,FALSE)),DF959*VLOOKUP(CB959-100,TARIFFE_UND,4,FALSE)),0)</f>
        <v>43.104161323485833</v>
      </c>
      <c r="DN959" s="430">
        <f>IFERROR(IF(CA959="D",IF(DL959="A dispo.",DK959*VLOOKUP('DATI INPUT'!$F$27,TARIFFE_UD,5,FALSE),DK959*VLOOKUP(DL959,TARIFFE_UD,5,FALSE)),DK959*VLOOKUP(CB959-100,TARIFFE_UND,5,FALSE)),0)</f>
        <v>67.397800635548478</v>
      </c>
      <c r="DO959" s="431">
        <f t="shared" si="199"/>
        <v>1.9619590343040727E-3</v>
      </c>
      <c r="DP959" s="299">
        <f>IFERROR(IF(CA959="D",IF(DL959="A dispo.",DF959*VLOOKUP('DATI INPUT'!$F$27,TARIFFE_UD,2,FALSE),DF959*VLOOKUP(DL959,TARIFFE_UD,2,FALSE)),DF959*VLOOKUP(CB959-100,TARIFFE_UND,2,FALSE)),0)</f>
        <v>53.85262711723481</v>
      </c>
      <c r="DQ959" s="299">
        <f>IFERROR(IF(CA959="D",IF(DL959="A dispo.",DK959*VLOOKUP('DATI INPUT'!$F$27,TARIFFE_UD,3,FALSE),DK959*VLOOKUP(DL959,TARIFFE_UD,3,FALSE)),DK959*VLOOKUP(CB959-100,TARIFFE_UND,3,FALSE)),0)</f>
        <v>60.367780403072892</v>
      </c>
      <c r="DR959" s="299">
        <f t="shared" si="200"/>
        <v>114.2204075203077</v>
      </c>
    </row>
    <row r="960" spans="1:122" x14ac:dyDescent="0.25">
      <c r="A960" t="s">
        <v>8173</v>
      </c>
      <c r="B960" t="s">
        <v>7456</v>
      </c>
      <c r="C960" t="s">
        <v>8174</v>
      </c>
      <c r="D960" t="s">
        <v>7458</v>
      </c>
      <c r="E960" t="s">
        <v>268</v>
      </c>
      <c r="F960" t="s">
        <v>156</v>
      </c>
      <c r="G960" t="s">
        <v>7459</v>
      </c>
      <c r="H960" t="s">
        <v>6207</v>
      </c>
      <c r="I960" t="s">
        <v>7460</v>
      </c>
      <c r="J960" t="s">
        <v>156</v>
      </c>
      <c r="K960" t="s">
        <v>7461</v>
      </c>
      <c r="L960" t="s">
        <v>960</v>
      </c>
      <c r="M960" t="s">
        <v>7462</v>
      </c>
      <c r="N960" t="s">
        <v>984</v>
      </c>
      <c r="O960" t="s">
        <v>873</v>
      </c>
      <c r="P960" t="s">
        <v>1934</v>
      </c>
      <c r="Q960" t="s">
        <v>313</v>
      </c>
      <c r="R960" t="s">
        <v>268</v>
      </c>
      <c r="S960" t="s">
        <v>268</v>
      </c>
      <c r="T960" t="s">
        <v>268</v>
      </c>
      <c r="U960" t="s">
        <v>268</v>
      </c>
      <c r="V960" t="s">
        <v>268</v>
      </c>
      <c r="W960" t="s">
        <v>7462</v>
      </c>
      <c r="X960" t="s">
        <v>1934</v>
      </c>
      <c r="Y960" t="s">
        <v>313</v>
      </c>
      <c r="Z960" t="s">
        <v>268</v>
      </c>
      <c r="AA960" t="s">
        <v>268</v>
      </c>
      <c r="AB960" t="s">
        <v>268</v>
      </c>
      <c r="AC960" t="s">
        <v>268</v>
      </c>
      <c r="AD960" t="s">
        <v>268</v>
      </c>
      <c r="AE960" t="s">
        <v>287</v>
      </c>
      <c r="AF960" t="s">
        <v>1811</v>
      </c>
      <c r="AG960" t="s">
        <v>875</v>
      </c>
      <c r="AH960" t="s">
        <v>2576</v>
      </c>
      <c r="AI960" t="s">
        <v>7463</v>
      </c>
      <c r="AJ960" t="s">
        <v>268</v>
      </c>
      <c r="AK960" t="s">
        <v>354</v>
      </c>
      <c r="AL960" t="s">
        <v>268</v>
      </c>
      <c r="AM960" t="s">
        <v>268</v>
      </c>
      <c r="AN960" t="s">
        <v>268</v>
      </c>
      <c r="AO960" t="s">
        <v>268</v>
      </c>
      <c r="AP960" t="s">
        <v>268</v>
      </c>
      <c r="AQ960" t="s">
        <v>268</v>
      </c>
      <c r="AR960" t="s">
        <v>268</v>
      </c>
      <c r="AS960" t="s">
        <v>268</v>
      </c>
      <c r="AT960" t="s">
        <v>268</v>
      </c>
      <c r="AU960" t="s">
        <v>268</v>
      </c>
      <c r="AV960" t="s">
        <v>268</v>
      </c>
      <c r="AW960" t="s">
        <v>268</v>
      </c>
      <c r="AX960" t="s">
        <v>268</v>
      </c>
      <c r="AY960" t="s">
        <v>268</v>
      </c>
      <c r="AZ960" t="s">
        <v>268</v>
      </c>
      <c r="BA960" t="s">
        <v>268</v>
      </c>
      <c r="BB960" t="s">
        <v>268</v>
      </c>
      <c r="BC960" t="s">
        <v>268</v>
      </c>
      <c r="BD960" t="s">
        <v>268</v>
      </c>
      <c r="BE960" t="s">
        <v>268</v>
      </c>
      <c r="BF960" t="s">
        <v>268</v>
      </c>
      <c r="BG960" t="s">
        <v>268</v>
      </c>
      <c r="BH960" t="s">
        <v>268</v>
      </c>
      <c r="BI960" t="s">
        <v>268</v>
      </c>
      <c r="BJ960" t="s">
        <v>268</v>
      </c>
      <c r="BK960" t="s">
        <v>268</v>
      </c>
      <c r="BL960" t="s">
        <v>268</v>
      </c>
      <c r="BM960" t="s">
        <v>268</v>
      </c>
      <c r="BN960" t="s">
        <v>268</v>
      </c>
      <c r="BO960" t="s">
        <v>268</v>
      </c>
      <c r="BP960" t="s">
        <v>268</v>
      </c>
      <c r="BQ960" t="s">
        <v>268</v>
      </c>
      <c r="BR960" t="s">
        <v>268</v>
      </c>
      <c r="BS960" t="s">
        <v>268</v>
      </c>
      <c r="BT960" t="s">
        <v>268</v>
      </c>
      <c r="BU960" t="s">
        <v>268</v>
      </c>
      <c r="BV960" t="s">
        <v>268</v>
      </c>
      <c r="BW960" t="s">
        <v>268</v>
      </c>
      <c r="BX960" t="s">
        <v>268</v>
      </c>
      <c r="BY960">
        <v>38</v>
      </c>
      <c r="BZ960">
        <v>38</v>
      </c>
      <c r="CA960" t="s">
        <v>142</v>
      </c>
      <c r="CB960" s="356">
        <v>122</v>
      </c>
      <c r="CC960" t="s">
        <v>876</v>
      </c>
      <c r="CD960" t="s">
        <v>268</v>
      </c>
      <c r="CE960" t="s">
        <v>268</v>
      </c>
      <c r="CF960" s="356">
        <v>1</v>
      </c>
      <c r="CG960" t="s">
        <v>268</v>
      </c>
      <c r="CH960" t="s">
        <v>268</v>
      </c>
      <c r="CI960" t="s">
        <v>268</v>
      </c>
      <c r="CJ960" t="s">
        <v>268</v>
      </c>
      <c r="CK960" t="s">
        <v>268</v>
      </c>
      <c r="CL960" t="s">
        <v>8175</v>
      </c>
      <c r="CM960" t="s">
        <v>11224</v>
      </c>
      <c r="CN960">
        <v>35.659999999999997</v>
      </c>
      <c r="CO960" t="s">
        <v>268</v>
      </c>
      <c r="CP960">
        <v>35.659999999999997</v>
      </c>
      <c r="CQ960">
        <v>365</v>
      </c>
      <c r="CR960" t="s">
        <v>878</v>
      </c>
      <c r="CS960" t="s">
        <v>11225</v>
      </c>
      <c r="CT960" t="s">
        <v>11226</v>
      </c>
      <c r="CU960" t="s">
        <v>11227</v>
      </c>
      <c r="CV960" t="s">
        <v>268</v>
      </c>
      <c r="CW960" t="s">
        <v>268</v>
      </c>
      <c r="CX960" t="s">
        <v>268</v>
      </c>
      <c r="CY960" t="s">
        <v>268</v>
      </c>
      <c r="CZ960" t="s">
        <v>268</v>
      </c>
      <c r="DA960" t="s">
        <v>268</v>
      </c>
      <c r="DB960" s="429">
        <f t="shared" si="188"/>
        <v>0</v>
      </c>
      <c r="DC960" s="284">
        <f t="shared" si="189"/>
        <v>0</v>
      </c>
      <c r="DD960" s="284">
        <f t="shared" si="190"/>
        <v>0</v>
      </c>
      <c r="DE960" s="284">
        <f t="shared" si="191"/>
        <v>0</v>
      </c>
      <c r="DF960" s="295">
        <f t="shared" si="192"/>
        <v>38</v>
      </c>
      <c r="DG960" s="284">
        <f t="shared" si="193"/>
        <v>0</v>
      </c>
      <c r="DH960" s="284">
        <f t="shared" si="194"/>
        <v>0</v>
      </c>
      <c r="DI960" s="284">
        <f t="shared" si="195"/>
        <v>0</v>
      </c>
      <c r="DJ960" s="284">
        <f t="shared" si="196"/>
        <v>0</v>
      </c>
      <c r="DK960" s="295">
        <f t="shared" si="197"/>
        <v>1</v>
      </c>
      <c r="DL960" s="297">
        <f t="shared" si="198"/>
        <v>1</v>
      </c>
      <c r="DM960" s="430">
        <f>IFERROR(IF(CA960="D",IF(DL960="A dispo.",DF960*VLOOKUP('DATI INPUT'!$F$27,TARIFFE_UD,4,FALSE),DF960*VLOOKUP(DL960,TARIFFE_UD,4,FALSE)),DF960*VLOOKUP(CB960-100,TARIFFE_UND,4,FALSE)),0)</f>
        <v>18.734815215763447</v>
      </c>
      <c r="DN960" s="430">
        <f>IFERROR(IF(CA960="D",IF(DL960="A dispo.",DK960*VLOOKUP('DATI INPUT'!$F$27,TARIFFE_UD,5,FALSE),DK960*VLOOKUP(DL960,TARIFFE_UD,5,FALSE)),DK960*VLOOKUP(CB960-100,TARIFFE_UND,5,FALSE)),0)</f>
        <v>16.930848468833439</v>
      </c>
      <c r="DO960" s="431">
        <f t="shared" si="199"/>
        <v>5.6636845968895955E-3</v>
      </c>
      <c r="DP960" s="299">
        <f>IFERROR(IF(CA960="D",IF(DL960="A dispo.",DF960*VLOOKUP('DATI INPUT'!$F$27,TARIFFE_UD,2,FALSE),DF960*VLOOKUP(DL960,TARIFFE_UD,2,FALSE)),DF960*VLOOKUP(CB960-100,TARIFFE_UND,2,FALSE)),0)</f>
        <v>23.406534008471343</v>
      </c>
      <c r="DQ960" s="299">
        <f>IFERROR(IF(CA960="D",IF(DL960="A dispo.",DK960*VLOOKUP('DATI INPUT'!$F$27,TARIFFE_UD,3,FALSE),DK960*VLOOKUP(DL960,TARIFFE_UD,3,FALSE)),DK960*VLOOKUP(CB960-100,TARIFFE_UND,3,FALSE)),0)</f>
        <v>15.164853048114928</v>
      </c>
      <c r="DR960" s="299">
        <f t="shared" si="200"/>
        <v>38.571387056586275</v>
      </c>
    </row>
    <row r="961" spans="1:122" x14ac:dyDescent="0.25">
      <c r="A961" t="s">
        <v>8176</v>
      </c>
      <c r="B961" t="s">
        <v>8177</v>
      </c>
      <c r="C961" t="s">
        <v>867</v>
      </c>
      <c r="D961" t="s">
        <v>8178</v>
      </c>
      <c r="E961" t="s">
        <v>268</v>
      </c>
      <c r="F961" t="s">
        <v>156</v>
      </c>
      <c r="G961" t="s">
        <v>8179</v>
      </c>
      <c r="H961" t="s">
        <v>3307</v>
      </c>
      <c r="I961" t="s">
        <v>419</v>
      </c>
      <c r="J961" t="s">
        <v>156</v>
      </c>
      <c r="K961" t="s">
        <v>8180</v>
      </c>
      <c r="L961" t="s">
        <v>303</v>
      </c>
      <c r="M961" t="s">
        <v>8181</v>
      </c>
      <c r="N961" t="s">
        <v>8182</v>
      </c>
      <c r="O961" t="s">
        <v>3202</v>
      </c>
      <c r="P961" t="s">
        <v>8183</v>
      </c>
      <c r="Q961" t="s">
        <v>277</v>
      </c>
      <c r="R961" t="s">
        <v>268</v>
      </c>
      <c r="S961" t="s">
        <v>268</v>
      </c>
      <c r="T961" t="s">
        <v>268</v>
      </c>
      <c r="U961" t="s">
        <v>268</v>
      </c>
      <c r="V961" t="s">
        <v>268</v>
      </c>
      <c r="W961" t="s">
        <v>8184</v>
      </c>
      <c r="X961" t="s">
        <v>1847</v>
      </c>
      <c r="Y961" t="s">
        <v>276</v>
      </c>
      <c r="Z961" t="s">
        <v>268</v>
      </c>
      <c r="AA961" t="s">
        <v>268</v>
      </c>
      <c r="AB961" t="s">
        <v>268</v>
      </c>
      <c r="AC961" t="s">
        <v>268</v>
      </c>
      <c r="AD961" t="s">
        <v>268</v>
      </c>
      <c r="AE961" t="s">
        <v>287</v>
      </c>
      <c r="AF961" t="s">
        <v>1811</v>
      </c>
      <c r="AG961" t="s">
        <v>875</v>
      </c>
      <c r="AH961" t="s">
        <v>1848</v>
      </c>
      <c r="AI961" t="s">
        <v>1029</v>
      </c>
      <c r="AJ961" t="s">
        <v>268</v>
      </c>
      <c r="AK961" t="s">
        <v>382</v>
      </c>
      <c r="AL961" t="s">
        <v>268</v>
      </c>
      <c r="AM961" t="s">
        <v>405</v>
      </c>
      <c r="AN961" t="s">
        <v>268</v>
      </c>
      <c r="AO961" t="s">
        <v>268</v>
      </c>
      <c r="AP961" t="s">
        <v>268</v>
      </c>
      <c r="AQ961" t="s">
        <v>268</v>
      </c>
      <c r="AR961" t="s">
        <v>268</v>
      </c>
      <c r="AS961" t="s">
        <v>268</v>
      </c>
      <c r="AT961" t="s">
        <v>268</v>
      </c>
      <c r="AU961" t="s">
        <v>268</v>
      </c>
      <c r="AV961" t="s">
        <v>268</v>
      </c>
      <c r="AW961" t="s">
        <v>268</v>
      </c>
      <c r="AX961" t="s">
        <v>268</v>
      </c>
      <c r="AY961" t="s">
        <v>268</v>
      </c>
      <c r="AZ961" t="s">
        <v>268</v>
      </c>
      <c r="BA961" t="s">
        <v>268</v>
      </c>
      <c r="BB961" t="s">
        <v>268</v>
      </c>
      <c r="BC961" t="s">
        <v>268</v>
      </c>
      <c r="BD961" t="s">
        <v>268</v>
      </c>
      <c r="BE961" t="s">
        <v>268</v>
      </c>
      <c r="BF961" t="s">
        <v>268</v>
      </c>
      <c r="BG961" t="s">
        <v>268</v>
      </c>
      <c r="BH961" t="s">
        <v>268</v>
      </c>
      <c r="BI961" t="s">
        <v>268</v>
      </c>
      <c r="BJ961" t="s">
        <v>268</v>
      </c>
      <c r="BK961" t="s">
        <v>268</v>
      </c>
      <c r="BL961" t="s">
        <v>268</v>
      </c>
      <c r="BM961" t="s">
        <v>268</v>
      </c>
      <c r="BN961" t="s">
        <v>268</v>
      </c>
      <c r="BO961" t="s">
        <v>268</v>
      </c>
      <c r="BP961" t="s">
        <v>268</v>
      </c>
      <c r="BQ961" t="s">
        <v>268</v>
      </c>
      <c r="BR961" t="s">
        <v>268</v>
      </c>
      <c r="BS961" t="s">
        <v>268</v>
      </c>
      <c r="BT961" t="s">
        <v>268</v>
      </c>
      <c r="BU961" t="s">
        <v>268</v>
      </c>
      <c r="BV961" t="s">
        <v>268</v>
      </c>
      <c r="BW961" t="s">
        <v>268</v>
      </c>
      <c r="BX961" t="s">
        <v>268</v>
      </c>
      <c r="BY961">
        <v>80</v>
      </c>
      <c r="BZ961">
        <v>80</v>
      </c>
      <c r="CA961" t="s">
        <v>142</v>
      </c>
      <c r="CB961" s="356">
        <v>122</v>
      </c>
      <c r="CC961" t="s">
        <v>876</v>
      </c>
      <c r="CD961" t="s">
        <v>268</v>
      </c>
      <c r="CE961" t="s">
        <v>268</v>
      </c>
      <c r="CF961" t="s">
        <v>268</v>
      </c>
      <c r="CG961" t="s">
        <v>268</v>
      </c>
      <c r="CH961" t="s">
        <v>268</v>
      </c>
      <c r="CI961" t="s">
        <v>268</v>
      </c>
      <c r="CJ961" t="s">
        <v>268</v>
      </c>
      <c r="CK961" t="s">
        <v>268</v>
      </c>
      <c r="CL961" t="s">
        <v>8185</v>
      </c>
      <c r="CM961" t="s">
        <v>11224</v>
      </c>
      <c r="CN961">
        <v>118.11</v>
      </c>
      <c r="CO961" t="s">
        <v>268</v>
      </c>
      <c r="CP961">
        <v>118.11</v>
      </c>
      <c r="CQ961">
        <v>365</v>
      </c>
      <c r="CR961" t="s">
        <v>878</v>
      </c>
      <c r="CS961" t="s">
        <v>11225</v>
      </c>
      <c r="CT961" t="s">
        <v>11226</v>
      </c>
      <c r="CU961" t="s">
        <v>11227</v>
      </c>
      <c r="CV961" t="s">
        <v>268</v>
      </c>
      <c r="CW961" t="s">
        <v>268</v>
      </c>
      <c r="CX961" t="s">
        <v>268</v>
      </c>
      <c r="CY961" t="s">
        <v>268</v>
      </c>
      <c r="CZ961" t="s">
        <v>268</v>
      </c>
      <c r="DA961" t="s">
        <v>268</v>
      </c>
      <c r="DB961" s="429">
        <f t="shared" si="188"/>
        <v>0</v>
      </c>
      <c r="DC961" s="284">
        <f t="shared" si="189"/>
        <v>0</v>
      </c>
      <c r="DD961" s="284">
        <f t="shared" si="190"/>
        <v>0</v>
      </c>
      <c r="DE961" s="284">
        <f t="shared" si="191"/>
        <v>0</v>
      </c>
      <c r="DF961" s="295">
        <f t="shared" si="192"/>
        <v>80</v>
      </c>
      <c r="DG961" s="284">
        <f t="shared" si="193"/>
        <v>0</v>
      </c>
      <c r="DH961" s="284">
        <f t="shared" si="194"/>
        <v>0</v>
      </c>
      <c r="DI961" s="284">
        <f t="shared" si="195"/>
        <v>0</v>
      </c>
      <c r="DJ961" s="284">
        <f t="shared" si="196"/>
        <v>0</v>
      </c>
      <c r="DK961" s="295">
        <f t="shared" si="197"/>
        <v>1</v>
      </c>
      <c r="DL961" s="297" t="str">
        <f t="shared" si="198"/>
        <v>A dispo.</v>
      </c>
      <c r="DM961" s="430">
        <f>IFERROR(IF(CA961="D",IF(DL961="A dispo.",DF961*VLOOKUP('DATI INPUT'!$F$27,TARIFFE_UD,4,FALSE),DF961*VLOOKUP(DL961,TARIFFE_UD,4,FALSE)),DF961*VLOOKUP(CB961-100,TARIFFE_UND,4,FALSE)),0)</f>
        <v>50.71077802763039</v>
      </c>
      <c r="DN961" s="430">
        <f>IFERROR(IF(CA961="D",IF(DL961="A dispo.",DK961*VLOOKUP('DATI INPUT'!$F$27,TARIFFE_UD,5,FALSE),DK961*VLOOKUP(DL961,TARIFFE_UD,5,FALSE)),DK961*VLOOKUP(CB961-100,TARIFFE_UND,5,FALSE)),0)</f>
        <v>67.397800635548478</v>
      </c>
      <c r="DO961" s="431">
        <f t="shared" si="199"/>
        <v>-1.4213368211386523E-3</v>
      </c>
      <c r="DP961" s="299">
        <f>IFERROR(IF(CA961="D",IF(DL961="A dispo.",DF961*VLOOKUP('DATI INPUT'!$F$27,TARIFFE_UD,2,FALSE),DF961*VLOOKUP(DL961,TARIFFE_UD,2,FALSE)),DF961*VLOOKUP(CB961-100,TARIFFE_UND,2,FALSE)),0)</f>
        <v>63.356031902629191</v>
      </c>
      <c r="DQ961" s="299">
        <f>IFERROR(IF(CA961="D",IF(DL961="A dispo.",DK961*VLOOKUP('DATI INPUT'!$F$27,TARIFFE_UD,3,FALSE),DK961*VLOOKUP(DL961,TARIFFE_UD,3,FALSE)),DK961*VLOOKUP(CB961-100,TARIFFE_UND,3,FALSE)),0)</f>
        <v>60.367780403072892</v>
      </c>
      <c r="DR961" s="299">
        <f t="shared" si="200"/>
        <v>123.72381230570208</v>
      </c>
    </row>
    <row r="962" spans="1:122" x14ac:dyDescent="0.25">
      <c r="A962" t="s">
        <v>8186</v>
      </c>
      <c r="B962" t="s">
        <v>8187</v>
      </c>
      <c r="C962" t="s">
        <v>8188</v>
      </c>
      <c r="D962" t="s">
        <v>8189</v>
      </c>
      <c r="E962" t="s">
        <v>268</v>
      </c>
      <c r="F962" t="s">
        <v>156</v>
      </c>
      <c r="G962" t="s">
        <v>8190</v>
      </c>
      <c r="H962" t="s">
        <v>8191</v>
      </c>
      <c r="I962" t="s">
        <v>310</v>
      </c>
      <c r="J962" t="s">
        <v>274</v>
      </c>
      <c r="K962" t="s">
        <v>8192</v>
      </c>
      <c r="L962" t="s">
        <v>152</v>
      </c>
      <c r="M962" t="s">
        <v>11265</v>
      </c>
      <c r="N962" t="s">
        <v>303</v>
      </c>
      <c r="O962" t="s">
        <v>1215</v>
      </c>
      <c r="P962" t="s">
        <v>11266</v>
      </c>
      <c r="Q962" t="s">
        <v>269</v>
      </c>
      <c r="R962" t="s">
        <v>268</v>
      </c>
      <c r="S962" t="s">
        <v>268</v>
      </c>
      <c r="T962" t="s">
        <v>268</v>
      </c>
      <c r="U962" t="s">
        <v>268</v>
      </c>
      <c r="V962" t="s">
        <v>268</v>
      </c>
      <c r="W962" t="s">
        <v>2661</v>
      </c>
      <c r="X962" t="s">
        <v>2662</v>
      </c>
      <c r="Y962" t="s">
        <v>268</v>
      </c>
      <c r="Z962" t="s">
        <v>268</v>
      </c>
      <c r="AA962" t="s">
        <v>268</v>
      </c>
      <c r="AB962" t="s">
        <v>268</v>
      </c>
      <c r="AC962" t="s">
        <v>268</v>
      </c>
      <c r="AD962" t="s">
        <v>268</v>
      </c>
      <c r="AE962" t="s">
        <v>287</v>
      </c>
      <c r="AF962" t="s">
        <v>1811</v>
      </c>
      <c r="AG962" t="s">
        <v>875</v>
      </c>
      <c r="AH962" t="s">
        <v>2387</v>
      </c>
      <c r="AI962" t="s">
        <v>915</v>
      </c>
      <c r="AJ962" t="s">
        <v>268</v>
      </c>
      <c r="AK962" t="s">
        <v>268</v>
      </c>
      <c r="AL962" t="s">
        <v>268</v>
      </c>
      <c r="AM962" t="s">
        <v>355</v>
      </c>
      <c r="AN962" t="s">
        <v>268</v>
      </c>
      <c r="AO962" t="s">
        <v>268</v>
      </c>
      <c r="AP962" t="s">
        <v>268</v>
      </c>
      <c r="AQ962" t="s">
        <v>268</v>
      </c>
      <c r="AR962" t="s">
        <v>268</v>
      </c>
      <c r="AS962" t="s">
        <v>268</v>
      </c>
      <c r="AT962" t="s">
        <v>268</v>
      </c>
      <c r="AU962" t="s">
        <v>268</v>
      </c>
      <c r="AV962" t="s">
        <v>268</v>
      </c>
      <c r="AW962" t="s">
        <v>268</v>
      </c>
      <c r="AX962" t="s">
        <v>268</v>
      </c>
      <c r="AY962" t="s">
        <v>268</v>
      </c>
      <c r="AZ962" t="s">
        <v>268</v>
      </c>
      <c r="BA962" t="s">
        <v>268</v>
      </c>
      <c r="BB962" t="s">
        <v>268</v>
      </c>
      <c r="BC962" t="s">
        <v>268</v>
      </c>
      <c r="BD962" t="s">
        <v>268</v>
      </c>
      <c r="BE962" t="s">
        <v>268</v>
      </c>
      <c r="BF962" t="s">
        <v>268</v>
      </c>
      <c r="BG962" t="s">
        <v>268</v>
      </c>
      <c r="BH962" t="s">
        <v>268</v>
      </c>
      <c r="BI962" t="s">
        <v>268</v>
      </c>
      <c r="BJ962" t="s">
        <v>268</v>
      </c>
      <c r="BK962" t="s">
        <v>268</v>
      </c>
      <c r="BL962" t="s">
        <v>268</v>
      </c>
      <c r="BM962" t="s">
        <v>268</v>
      </c>
      <c r="BN962" t="s">
        <v>268</v>
      </c>
      <c r="BO962" t="s">
        <v>268</v>
      </c>
      <c r="BP962" t="s">
        <v>268</v>
      </c>
      <c r="BQ962" t="s">
        <v>268</v>
      </c>
      <c r="BR962" t="s">
        <v>268</v>
      </c>
      <c r="BS962" t="s">
        <v>268</v>
      </c>
      <c r="BT962" t="s">
        <v>268</v>
      </c>
      <c r="BU962" t="s">
        <v>268</v>
      </c>
      <c r="BV962" t="s">
        <v>268</v>
      </c>
      <c r="BW962" t="s">
        <v>268</v>
      </c>
      <c r="BX962" t="s">
        <v>268</v>
      </c>
      <c r="BY962">
        <v>210</v>
      </c>
      <c r="BZ962">
        <v>210</v>
      </c>
      <c r="CA962" t="s">
        <v>142</v>
      </c>
      <c r="CB962" s="356">
        <v>122</v>
      </c>
      <c r="CC962" t="s">
        <v>876</v>
      </c>
      <c r="CD962" t="s">
        <v>268</v>
      </c>
      <c r="CE962" t="s">
        <v>268</v>
      </c>
      <c r="CF962" t="s">
        <v>268</v>
      </c>
      <c r="CG962" t="s">
        <v>2132</v>
      </c>
      <c r="CH962" t="s">
        <v>268</v>
      </c>
      <c r="CI962" t="s">
        <v>268</v>
      </c>
      <c r="CJ962" t="s">
        <v>268</v>
      </c>
      <c r="CK962" t="s">
        <v>268</v>
      </c>
      <c r="CL962" t="s">
        <v>8195</v>
      </c>
      <c r="CM962" t="s">
        <v>11224</v>
      </c>
      <c r="CN962">
        <v>200.51</v>
      </c>
      <c r="CO962">
        <v>-150.38</v>
      </c>
      <c r="CP962">
        <v>50.13</v>
      </c>
      <c r="CQ962">
        <v>365</v>
      </c>
      <c r="CR962" t="s">
        <v>878</v>
      </c>
      <c r="CS962" t="s">
        <v>11225</v>
      </c>
      <c r="CT962" t="s">
        <v>11226</v>
      </c>
      <c r="CU962" t="s">
        <v>11227</v>
      </c>
      <c r="CV962" t="s">
        <v>268</v>
      </c>
      <c r="CW962" t="s">
        <v>268</v>
      </c>
      <c r="CX962" t="s">
        <v>268</v>
      </c>
      <c r="CY962" t="s">
        <v>268</v>
      </c>
      <c r="CZ962" t="s">
        <v>268</v>
      </c>
      <c r="DA962" t="s">
        <v>268</v>
      </c>
      <c r="DB962" s="429">
        <f t="shared" si="188"/>
        <v>0</v>
      </c>
      <c r="DC962" s="284">
        <f t="shared" si="189"/>
        <v>0.75</v>
      </c>
      <c r="DD962" s="284">
        <f t="shared" si="190"/>
        <v>0</v>
      </c>
      <c r="DE962" s="284">
        <f t="shared" si="191"/>
        <v>0</v>
      </c>
      <c r="DF962" s="295">
        <f t="shared" si="192"/>
        <v>52.5</v>
      </c>
      <c r="DG962" s="284">
        <f t="shared" si="193"/>
        <v>0</v>
      </c>
      <c r="DH962" s="284">
        <f t="shared" si="194"/>
        <v>0.75</v>
      </c>
      <c r="DI962" s="284">
        <f t="shared" si="195"/>
        <v>0</v>
      </c>
      <c r="DJ962" s="284">
        <f t="shared" si="196"/>
        <v>0</v>
      </c>
      <c r="DK962" s="295">
        <f t="shared" si="197"/>
        <v>0.25</v>
      </c>
      <c r="DL962" s="297" t="str">
        <f t="shared" si="198"/>
        <v>A dispo.</v>
      </c>
      <c r="DM962" s="430">
        <f>IFERROR(IF(CA962="D",IF(DL962="A dispo.",DF962*VLOOKUP('DATI INPUT'!$F$27,TARIFFE_UD,4,FALSE),DF962*VLOOKUP(DL962,TARIFFE_UD,4,FALSE)),DF962*VLOOKUP(CB962-100,TARIFFE_UND,4,FALSE)),0)</f>
        <v>33.278948080632446</v>
      </c>
      <c r="DN962" s="430">
        <f>IFERROR(IF(CA962="D",IF(DL962="A dispo.",DK962*VLOOKUP('DATI INPUT'!$F$27,TARIFFE_UD,5,FALSE),DK962*VLOOKUP(DL962,TARIFFE_UD,5,FALSE)),DK962*VLOOKUP(CB962-100,TARIFFE_UND,5,FALSE)),0)</f>
        <v>16.849450158887119</v>
      </c>
      <c r="DO962" s="431">
        <f t="shared" si="199"/>
        <v>-1.6017604804332564E-3</v>
      </c>
      <c r="DP962" s="299">
        <f>IFERROR(IF(CA962="D",IF(DL962="A dispo.",DF962*VLOOKUP('DATI INPUT'!$F$27,TARIFFE_UD,2,FALSE),DF962*VLOOKUP(DL962,TARIFFE_UD,2,FALSE)),DF962*VLOOKUP(CB962-100,TARIFFE_UND,2,FALSE)),0)</f>
        <v>41.577395936100409</v>
      </c>
      <c r="DQ962" s="299">
        <f>IFERROR(IF(CA962="D",IF(DL962="A dispo.",DK962*VLOOKUP('DATI INPUT'!$F$27,TARIFFE_UD,3,FALSE),DK962*VLOOKUP(DL962,TARIFFE_UD,3,FALSE)),DK962*VLOOKUP(CB962-100,TARIFFE_UND,3,FALSE)),0)</f>
        <v>15.091945100768223</v>
      </c>
      <c r="DR962" s="299">
        <f t="shared" si="200"/>
        <v>56.66934103686863</v>
      </c>
    </row>
    <row r="963" spans="1:122" x14ac:dyDescent="0.25">
      <c r="A963" t="s">
        <v>8196</v>
      </c>
      <c r="B963" t="s">
        <v>1012</v>
      </c>
      <c r="C963" t="s">
        <v>8197</v>
      </c>
      <c r="D963" t="s">
        <v>8198</v>
      </c>
      <c r="E963" t="s">
        <v>268</v>
      </c>
      <c r="F963" t="s">
        <v>156</v>
      </c>
      <c r="G963" t="s">
        <v>8199</v>
      </c>
      <c r="H963" t="s">
        <v>3307</v>
      </c>
      <c r="I963" t="s">
        <v>8200</v>
      </c>
      <c r="J963" t="s">
        <v>274</v>
      </c>
      <c r="K963" t="s">
        <v>8201</v>
      </c>
      <c r="L963" t="s">
        <v>303</v>
      </c>
      <c r="M963" t="s">
        <v>8202</v>
      </c>
      <c r="N963" t="s">
        <v>8203</v>
      </c>
      <c r="O963" t="s">
        <v>8204</v>
      </c>
      <c r="P963" t="s">
        <v>8205</v>
      </c>
      <c r="Q963" t="s">
        <v>294</v>
      </c>
      <c r="R963" t="s">
        <v>268</v>
      </c>
      <c r="S963" t="s">
        <v>268</v>
      </c>
      <c r="T963" t="s">
        <v>268</v>
      </c>
      <c r="U963" t="s">
        <v>268</v>
      </c>
      <c r="V963" t="s">
        <v>268</v>
      </c>
      <c r="W963" t="s">
        <v>8184</v>
      </c>
      <c r="X963" t="s">
        <v>1847</v>
      </c>
      <c r="Y963" t="s">
        <v>276</v>
      </c>
      <c r="Z963" t="s">
        <v>268</v>
      </c>
      <c r="AA963" t="s">
        <v>268</v>
      </c>
      <c r="AB963" t="s">
        <v>268</v>
      </c>
      <c r="AC963" t="s">
        <v>268</v>
      </c>
      <c r="AD963" t="s">
        <v>268</v>
      </c>
      <c r="AE963" t="s">
        <v>287</v>
      </c>
      <c r="AF963" t="s">
        <v>1811</v>
      </c>
      <c r="AG963" t="s">
        <v>875</v>
      </c>
      <c r="AH963" t="s">
        <v>1848</v>
      </c>
      <c r="AI963" t="s">
        <v>3312</v>
      </c>
      <c r="AJ963" t="s">
        <v>268</v>
      </c>
      <c r="AK963" t="s">
        <v>354</v>
      </c>
      <c r="AL963" t="s">
        <v>268</v>
      </c>
      <c r="AM963" t="s">
        <v>355</v>
      </c>
      <c r="AN963" t="s">
        <v>268</v>
      </c>
      <c r="AO963" t="s">
        <v>268</v>
      </c>
      <c r="AP963" t="s">
        <v>268</v>
      </c>
      <c r="AQ963" t="s">
        <v>268</v>
      </c>
      <c r="AR963" t="s">
        <v>268</v>
      </c>
      <c r="AS963" t="s">
        <v>268</v>
      </c>
      <c r="AT963" t="s">
        <v>268</v>
      </c>
      <c r="AU963" t="s">
        <v>268</v>
      </c>
      <c r="AV963" t="s">
        <v>268</v>
      </c>
      <c r="AW963" t="s">
        <v>268</v>
      </c>
      <c r="AX963" t="s">
        <v>268</v>
      </c>
      <c r="AY963" t="s">
        <v>268</v>
      </c>
      <c r="AZ963" t="s">
        <v>268</v>
      </c>
      <c r="BA963" t="s">
        <v>268</v>
      </c>
      <c r="BB963" t="s">
        <v>268</v>
      </c>
      <c r="BC963" t="s">
        <v>268</v>
      </c>
      <c r="BD963" t="s">
        <v>268</v>
      </c>
      <c r="BE963" t="s">
        <v>268</v>
      </c>
      <c r="BF963" t="s">
        <v>268</v>
      </c>
      <c r="BG963" t="s">
        <v>268</v>
      </c>
      <c r="BH963" t="s">
        <v>268</v>
      </c>
      <c r="BI963" t="s">
        <v>268</v>
      </c>
      <c r="BJ963" t="s">
        <v>268</v>
      </c>
      <c r="BK963" t="s">
        <v>268</v>
      </c>
      <c r="BL963" t="s">
        <v>268</v>
      </c>
      <c r="BM963" t="s">
        <v>268</v>
      </c>
      <c r="BN963" t="s">
        <v>268</v>
      </c>
      <c r="BO963" t="s">
        <v>268</v>
      </c>
      <c r="BP963" t="s">
        <v>268</v>
      </c>
      <c r="BQ963" t="s">
        <v>268</v>
      </c>
      <c r="BR963" t="s">
        <v>268</v>
      </c>
      <c r="BS963" t="s">
        <v>268</v>
      </c>
      <c r="BT963" t="s">
        <v>268</v>
      </c>
      <c r="BU963" t="s">
        <v>268</v>
      </c>
      <c r="BV963" t="s">
        <v>268</v>
      </c>
      <c r="BW963" t="s">
        <v>268</v>
      </c>
      <c r="BX963" t="s">
        <v>268</v>
      </c>
      <c r="BY963">
        <v>50</v>
      </c>
      <c r="BZ963">
        <v>50</v>
      </c>
      <c r="CA963" t="s">
        <v>142</v>
      </c>
      <c r="CB963" s="356">
        <v>122</v>
      </c>
      <c r="CC963" t="s">
        <v>876</v>
      </c>
      <c r="CD963" t="s">
        <v>268</v>
      </c>
      <c r="CE963" t="s">
        <v>268</v>
      </c>
      <c r="CF963" t="s">
        <v>268</v>
      </c>
      <c r="CG963" t="s">
        <v>268</v>
      </c>
      <c r="CH963" t="s">
        <v>268</v>
      </c>
      <c r="CI963" t="s">
        <v>268</v>
      </c>
      <c r="CJ963" t="s">
        <v>268</v>
      </c>
      <c r="CK963" t="s">
        <v>268</v>
      </c>
      <c r="CL963" t="s">
        <v>8206</v>
      </c>
      <c r="CM963" t="s">
        <v>11224</v>
      </c>
      <c r="CN963">
        <v>99.09</v>
      </c>
      <c r="CO963" t="s">
        <v>268</v>
      </c>
      <c r="CP963">
        <v>99.09</v>
      </c>
      <c r="CQ963">
        <v>365</v>
      </c>
      <c r="CR963" t="s">
        <v>878</v>
      </c>
      <c r="CS963" t="s">
        <v>11225</v>
      </c>
      <c r="CT963" t="s">
        <v>11226</v>
      </c>
      <c r="CU963" t="s">
        <v>11227</v>
      </c>
      <c r="CV963" t="s">
        <v>268</v>
      </c>
      <c r="CW963" t="s">
        <v>268</v>
      </c>
      <c r="CX963" t="s">
        <v>268</v>
      </c>
      <c r="CY963" t="s">
        <v>268</v>
      </c>
      <c r="CZ963" t="s">
        <v>268</v>
      </c>
      <c r="DA963" t="s">
        <v>268</v>
      </c>
      <c r="DB963" s="429">
        <f t="shared" ref="DB963:DB1026" si="201">IFERROR(VLOOKUP(CC963,Rid_ud,2,FALSE),0)</f>
        <v>0</v>
      </c>
      <c r="DC963" s="284">
        <f t="shared" ref="DC963:DC1026" si="202">IFERROR(VLOOKUP(CG963,rid,2,FALSE),0)</f>
        <v>0</v>
      </c>
      <c r="DD963" s="284">
        <f t="shared" ref="DD963:DD1026" si="203">IFERROR(VLOOKUP(CH963,rid,2,FALSE),0)</f>
        <v>0</v>
      </c>
      <c r="DE963" s="284">
        <f t="shared" ref="DE963:DE1026" si="204">IFERROR(VLOOKUP(CI963,rid,2,FALSE),0)</f>
        <v>0</v>
      </c>
      <c r="DF963" s="295">
        <f t="shared" ref="DF963:DF1026" si="205">((((BY963-(BY963*DB963))-((BY963-(BY963*DB963))*DC963))-(((BY963-(BY963*DB963))-((BY963-(BY963*DB963))*DC963))*DD963))-((((BY963-(BY963*DB963))-((BY963-(BY963*DB963))*DC963))-(((BY963-(BY963*DB963))-((BY963-(BY963*DB963))*DC963))*DD963))*DE963))/365*CQ963</f>
        <v>50</v>
      </c>
      <c r="DG963" s="284">
        <f t="shared" ref="DG963:DG1026" si="206">IFERROR(VLOOKUP(CC963,Rid_ud,3,FALSE),0)</f>
        <v>0</v>
      </c>
      <c r="DH963" s="284">
        <f t="shared" ref="DH963:DH1026" si="207">IFERROR(VLOOKUP(CG963,rid,3,FALSE),0)</f>
        <v>0</v>
      </c>
      <c r="DI963" s="284">
        <f t="shared" ref="DI963:DI1026" si="208">IFERROR(VLOOKUP(CH963,rid,3,FALSE),0)</f>
        <v>0</v>
      </c>
      <c r="DJ963" s="284">
        <f t="shared" ref="DJ963:DJ1026" si="209">IFERROR(VLOOKUP(CI963,rid,3,FALSE),0)</f>
        <v>0</v>
      </c>
      <c r="DK963" s="295">
        <f t="shared" ref="DK963:DK1026" si="210">IF(CA963="D",(((1-(1*DG963))-((1-(1*DG963))*DH963))-(((1-(1*DG963))-((1-(1*DG963))*DH963))*DI963))-((((1-(1*DG963))-((1-(1*DG963))*DH963))-(((1-(1*DG963))-((1-(1*DG963))*DH963))*DI963))*DJ963),(((BY963-(BY963*DG963))-((BY963-(BY963*DG963))*DH963))-(((BY963-(BY963*DG963))-((BY963-(BY963*DG963))*DH963))*DI963))-((((BY963-(BY963*DG963))-((BY963-(BY963*DG963))*DH963))-(((BY963-(BY963*DG963))-((BY963-(BY963*DG963))*DH963))*DI963))*DJ963))/365*CQ963</f>
        <v>1</v>
      </c>
      <c r="DL963" s="297" t="str">
        <f t="shared" ref="DL963:DL1026" si="211">IF(CA963="D",IF(OR(CF963&lt;1,CF963=""),"A dispo.",IF(CF963&gt;6,6,CF963)),"")</f>
        <v>A dispo.</v>
      </c>
      <c r="DM963" s="430">
        <f>IFERROR(IF(CA963="D",IF(DL963="A dispo.",DF963*VLOOKUP('DATI INPUT'!$F$27,TARIFFE_UD,4,FALSE),DF963*VLOOKUP(DL963,TARIFFE_UD,4,FALSE)),DF963*VLOOKUP(CB963-100,TARIFFE_UND,4,FALSE)),0)</f>
        <v>31.694236267268995</v>
      </c>
      <c r="DN963" s="430">
        <f>IFERROR(IF(CA963="D",IF(DL963="A dispo.",DK963*VLOOKUP('DATI INPUT'!$F$27,TARIFFE_UD,5,FALSE),DK963*VLOOKUP(DL963,TARIFFE_UD,5,FALSE)),DK963*VLOOKUP(CB963-100,TARIFFE_UND,5,FALSE)),0)</f>
        <v>67.397800635548478</v>
      </c>
      <c r="DO963" s="431">
        <f t="shared" ref="DO963:DO1026" si="212">DM963+DN963-CP963</f>
        <v>2.0369028174656023E-3</v>
      </c>
      <c r="DP963" s="299">
        <f>IFERROR(IF(CA963="D",IF(DL963="A dispo.",DF963*VLOOKUP('DATI INPUT'!$F$27,TARIFFE_UD,2,FALSE),DF963*VLOOKUP(DL963,TARIFFE_UD,2,FALSE)),DF963*VLOOKUP(CB963-100,TARIFFE_UND,2,FALSE)),0)</f>
        <v>39.597519939143247</v>
      </c>
      <c r="DQ963" s="299">
        <f>IFERROR(IF(CA963="D",IF(DL963="A dispo.",DK963*VLOOKUP('DATI INPUT'!$F$27,TARIFFE_UD,3,FALSE),DK963*VLOOKUP(DL963,TARIFFE_UD,3,FALSE)),DK963*VLOOKUP(CB963-100,TARIFFE_UND,3,FALSE)),0)</f>
        <v>60.367780403072892</v>
      </c>
      <c r="DR963" s="299">
        <f t="shared" ref="DR963:DR1026" si="213">DQ963+DP963</f>
        <v>99.965300342216139</v>
      </c>
    </row>
    <row r="964" spans="1:122" x14ac:dyDescent="0.25">
      <c r="A964" t="s">
        <v>8218</v>
      </c>
      <c r="B964" t="s">
        <v>8219</v>
      </c>
      <c r="C964" t="s">
        <v>8220</v>
      </c>
      <c r="D964" t="s">
        <v>8221</v>
      </c>
      <c r="E964" t="s">
        <v>268</v>
      </c>
      <c r="F964" t="s">
        <v>156</v>
      </c>
      <c r="G964" t="s">
        <v>8222</v>
      </c>
      <c r="H964" t="s">
        <v>8223</v>
      </c>
      <c r="I964" t="s">
        <v>362</v>
      </c>
      <c r="J964" t="s">
        <v>274</v>
      </c>
      <c r="K964" t="s">
        <v>8224</v>
      </c>
      <c r="L964" t="s">
        <v>1567</v>
      </c>
      <c r="M964" t="s">
        <v>8225</v>
      </c>
      <c r="N964" t="s">
        <v>1567</v>
      </c>
      <c r="O964" t="s">
        <v>1731</v>
      </c>
      <c r="P964" t="s">
        <v>8226</v>
      </c>
      <c r="Q964" t="s">
        <v>280</v>
      </c>
      <c r="R964" t="s">
        <v>268</v>
      </c>
      <c r="S964" t="s">
        <v>268</v>
      </c>
      <c r="T964" t="s">
        <v>268</v>
      </c>
      <c r="U964" t="s">
        <v>268</v>
      </c>
      <c r="V964" t="s">
        <v>268</v>
      </c>
      <c r="W964" t="s">
        <v>7789</v>
      </c>
      <c r="X964" t="s">
        <v>1934</v>
      </c>
      <c r="Y964" t="s">
        <v>503</v>
      </c>
      <c r="Z964" t="s">
        <v>268</v>
      </c>
      <c r="AA964" t="s">
        <v>268</v>
      </c>
      <c r="AB964" t="s">
        <v>268</v>
      </c>
      <c r="AC964" t="s">
        <v>268</v>
      </c>
      <c r="AD964" t="s">
        <v>268</v>
      </c>
      <c r="AE964" t="s">
        <v>287</v>
      </c>
      <c r="AF964" t="s">
        <v>1811</v>
      </c>
      <c r="AG964" t="s">
        <v>875</v>
      </c>
      <c r="AH964" t="s">
        <v>1935</v>
      </c>
      <c r="AI964" t="s">
        <v>4309</v>
      </c>
      <c r="AJ964" t="s">
        <v>268</v>
      </c>
      <c r="AK964" t="s">
        <v>724</v>
      </c>
      <c r="AL964" t="s">
        <v>268</v>
      </c>
      <c r="AM964" t="s">
        <v>355</v>
      </c>
      <c r="AN964" t="s">
        <v>268</v>
      </c>
      <c r="AO964" t="s">
        <v>268</v>
      </c>
      <c r="AP964" t="s">
        <v>268</v>
      </c>
      <c r="AQ964" t="s">
        <v>268</v>
      </c>
      <c r="AR964" t="s">
        <v>268</v>
      </c>
      <c r="AS964" t="s">
        <v>268</v>
      </c>
      <c r="AT964" t="s">
        <v>268</v>
      </c>
      <c r="AU964" t="s">
        <v>268</v>
      </c>
      <c r="AV964" t="s">
        <v>268</v>
      </c>
      <c r="AW964" t="s">
        <v>268</v>
      </c>
      <c r="AX964" t="s">
        <v>268</v>
      </c>
      <c r="AY964" t="s">
        <v>268</v>
      </c>
      <c r="AZ964" t="s">
        <v>268</v>
      </c>
      <c r="BA964" t="s">
        <v>268</v>
      </c>
      <c r="BB964" t="s">
        <v>268</v>
      </c>
      <c r="BC964" t="s">
        <v>268</v>
      </c>
      <c r="BD964" t="s">
        <v>268</v>
      </c>
      <c r="BE964" t="s">
        <v>268</v>
      </c>
      <c r="BF964" t="s">
        <v>268</v>
      </c>
      <c r="BG964" t="s">
        <v>268</v>
      </c>
      <c r="BH964" t="s">
        <v>268</v>
      </c>
      <c r="BI964" t="s">
        <v>268</v>
      </c>
      <c r="BJ964" t="s">
        <v>268</v>
      </c>
      <c r="BK964" t="s">
        <v>268</v>
      </c>
      <c r="BL964" t="s">
        <v>268</v>
      </c>
      <c r="BM964" t="s">
        <v>268</v>
      </c>
      <c r="BN964" t="s">
        <v>268</v>
      </c>
      <c r="BO964" t="s">
        <v>268</v>
      </c>
      <c r="BP964" t="s">
        <v>268</v>
      </c>
      <c r="BQ964" t="s">
        <v>268</v>
      </c>
      <c r="BR964" t="s">
        <v>268</v>
      </c>
      <c r="BS964" t="s">
        <v>268</v>
      </c>
      <c r="BT964" t="s">
        <v>268</v>
      </c>
      <c r="BU964" t="s">
        <v>268</v>
      </c>
      <c r="BV964" t="s">
        <v>268</v>
      </c>
      <c r="BW964" t="s">
        <v>268</v>
      </c>
      <c r="BX964" t="s">
        <v>268</v>
      </c>
      <c r="BY964">
        <v>52.85</v>
      </c>
      <c r="BZ964">
        <v>52.85</v>
      </c>
      <c r="CA964" t="s">
        <v>142</v>
      </c>
      <c r="CB964" s="356">
        <v>122</v>
      </c>
      <c r="CC964" t="s">
        <v>876</v>
      </c>
      <c r="CD964" t="s">
        <v>268</v>
      </c>
      <c r="CE964" t="s">
        <v>268</v>
      </c>
      <c r="CF964" t="s">
        <v>268</v>
      </c>
      <c r="CG964" t="s">
        <v>268</v>
      </c>
      <c r="CH964" t="s">
        <v>268</v>
      </c>
      <c r="CI964" t="s">
        <v>268</v>
      </c>
      <c r="CJ964" t="s">
        <v>268</v>
      </c>
      <c r="CK964" t="s">
        <v>268</v>
      </c>
      <c r="CL964" t="s">
        <v>268</v>
      </c>
      <c r="CM964" t="s">
        <v>11224</v>
      </c>
      <c r="CN964">
        <v>100.9</v>
      </c>
      <c r="CO964" t="s">
        <v>268</v>
      </c>
      <c r="CP964">
        <v>100.9</v>
      </c>
      <c r="CQ964">
        <v>365</v>
      </c>
      <c r="CR964" t="s">
        <v>878</v>
      </c>
      <c r="CS964" t="s">
        <v>11225</v>
      </c>
      <c r="CT964" t="s">
        <v>11226</v>
      </c>
      <c r="CU964" t="s">
        <v>11227</v>
      </c>
      <c r="CV964" t="s">
        <v>268</v>
      </c>
      <c r="CW964" t="s">
        <v>268</v>
      </c>
      <c r="CX964" t="s">
        <v>268</v>
      </c>
      <c r="CY964" t="s">
        <v>268</v>
      </c>
      <c r="CZ964" t="s">
        <v>268</v>
      </c>
      <c r="DA964" t="s">
        <v>268</v>
      </c>
      <c r="DB964" s="429">
        <f t="shared" si="201"/>
        <v>0</v>
      </c>
      <c r="DC964" s="284">
        <f t="shared" si="202"/>
        <v>0</v>
      </c>
      <c r="DD964" s="284">
        <f t="shared" si="203"/>
        <v>0</v>
      </c>
      <c r="DE964" s="284">
        <f t="shared" si="204"/>
        <v>0</v>
      </c>
      <c r="DF964" s="295">
        <f t="shared" si="205"/>
        <v>52.849999999999994</v>
      </c>
      <c r="DG964" s="284">
        <f t="shared" si="206"/>
        <v>0</v>
      </c>
      <c r="DH964" s="284">
        <f t="shared" si="207"/>
        <v>0</v>
      </c>
      <c r="DI964" s="284">
        <f t="shared" si="208"/>
        <v>0</v>
      </c>
      <c r="DJ964" s="284">
        <f t="shared" si="209"/>
        <v>0</v>
      </c>
      <c r="DK964" s="295">
        <f t="shared" si="210"/>
        <v>1</v>
      </c>
      <c r="DL964" s="297" t="str">
        <f t="shared" si="211"/>
        <v>A dispo.</v>
      </c>
      <c r="DM964" s="430">
        <f>IFERROR(IF(CA964="D",IF(DL964="A dispo.",DF964*VLOOKUP('DATI INPUT'!$F$27,TARIFFE_UD,4,FALSE),DF964*VLOOKUP(DL964,TARIFFE_UD,4,FALSE)),DF964*VLOOKUP(CB964-100,TARIFFE_UND,4,FALSE)),0)</f>
        <v>33.500807734503326</v>
      </c>
      <c r="DN964" s="430">
        <f>IFERROR(IF(CA964="D",IF(DL964="A dispo.",DK964*VLOOKUP('DATI INPUT'!$F$27,TARIFFE_UD,5,FALSE),DK964*VLOOKUP(DL964,TARIFFE_UD,5,FALSE)),DK964*VLOOKUP(CB964-100,TARIFFE_UND,5,FALSE)),0)</f>
        <v>67.397800635548478</v>
      </c>
      <c r="DO964" s="431">
        <f t="shared" si="212"/>
        <v>-1.3916299482019667E-3</v>
      </c>
      <c r="DP964" s="299">
        <f>IFERROR(IF(CA964="D",IF(DL964="A dispo.",DF964*VLOOKUP('DATI INPUT'!$F$27,TARIFFE_UD,2,FALSE),DF964*VLOOKUP(DL964,TARIFFE_UD,2,FALSE)),DF964*VLOOKUP(CB964-100,TARIFFE_UND,2,FALSE)),0)</f>
        <v>41.854578575674402</v>
      </c>
      <c r="DQ964" s="299">
        <f>IFERROR(IF(CA964="D",IF(DL964="A dispo.",DK964*VLOOKUP('DATI INPUT'!$F$27,TARIFFE_UD,3,FALSE),DK964*VLOOKUP(DL964,TARIFFE_UD,3,FALSE)),DK964*VLOOKUP(CB964-100,TARIFFE_UND,3,FALSE)),0)</f>
        <v>60.367780403072892</v>
      </c>
      <c r="DR964" s="299">
        <f t="shared" si="213"/>
        <v>102.22235897874729</v>
      </c>
    </row>
    <row r="965" spans="1:122" x14ac:dyDescent="0.25">
      <c r="A965" t="s">
        <v>8227</v>
      </c>
      <c r="B965" t="s">
        <v>8228</v>
      </c>
      <c r="C965" t="s">
        <v>8229</v>
      </c>
      <c r="D965" t="s">
        <v>8230</v>
      </c>
      <c r="E965" t="s">
        <v>268</v>
      </c>
      <c r="F965" t="s">
        <v>156</v>
      </c>
      <c r="G965" t="s">
        <v>8231</v>
      </c>
      <c r="H965" t="s">
        <v>4273</v>
      </c>
      <c r="I965" t="s">
        <v>8232</v>
      </c>
      <c r="J965" t="s">
        <v>156</v>
      </c>
      <c r="K965" t="s">
        <v>8233</v>
      </c>
      <c r="L965" t="s">
        <v>984</v>
      </c>
      <c r="M965" t="s">
        <v>8234</v>
      </c>
      <c r="N965" t="s">
        <v>984</v>
      </c>
      <c r="O965" t="s">
        <v>873</v>
      </c>
      <c r="P965" t="s">
        <v>3006</v>
      </c>
      <c r="Q965" t="s">
        <v>339</v>
      </c>
      <c r="R965" t="s">
        <v>268</v>
      </c>
      <c r="S965" t="s">
        <v>268</v>
      </c>
      <c r="T965" t="s">
        <v>268</v>
      </c>
      <c r="U965" t="s">
        <v>268</v>
      </c>
      <c r="V965" t="s">
        <v>268</v>
      </c>
      <c r="W965" t="s">
        <v>8234</v>
      </c>
      <c r="X965" t="s">
        <v>3006</v>
      </c>
      <c r="Y965" t="s">
        <v>339</v>
      </c>
      <c r="Z965" t="s">
        <v>268</v>
      </c>
      <c r="AA965" t="s">
        <v>268</v>
      </c>
      <c r="AB965" t="s">
        <v>268</v>
      </c>
      <c r="AC965" t="s">
        <v>268</v>
      </c>
      <c r="AD965" t="s">
        <v>268</v>
      </c>
      <c r="AE965" t="s">
        <v>287</v>
      </c>
      <c r="AF965" t="s">
        <v>1811</v>
      </c>
      <c r="AG965" t="s">
        <v>875</v>
      </c>
      <c r="AH965" t="s">
        <v>1848</v>
      </c>
      <c r="AI965" t="s">
        <v>765</v>
      </c>
      <c r="AJ965" t="s">
        <v>268</v>
      </c>
      <c r="AK965" t="s">
        <v>354</v>
      </c>
      <c r="AL965" t="s">
        <v>268</v>
      </c>
      <c r="AM965" t="s">
        <v>268</v>
      </c>
      <c r="AN965" t="s">
        <v>268</v>
      </c>
      <c r="AO965" t="s">
        <v>268</v>
      </c>
      <c r="AP965" t="s">
        <v>268</v>
      </c>
      <c r="AQ965" t="s">
        <v>268</v>
      </c>
      <c r="AR965" t="s">
        <v>268</v>
      </c>
      <c r="AS965" t="s">
        <v>268</v>
      </c>
      <c r="AT965" t="s">
        <v>268</v>
      </c>
      <c r="AU965" t="s">
        <v>268</v>
      </c>
      <c r="AV965" t="s">
        <v>268</v>
      </c>
      <c r="AW965" t="s">
        <v>268</v>
      </c>
      <c r="AX965" t="s">
        <v>268</v>
      </c>
      <c r="AY965" t="s">
        <v>268</v>
      </c>
      <c r="AZ965" t="s">
        <v>268</v>
      </c>
      <c r="BA965" t="s">
        <v>268</v>
      </c>
      <c r="BB965" t="s">
        <v>268</v>
      </c>
      <c r="BC965" t="s">
        <v>268</v>
      </c>
      <c r="BD965" t="s">
        <v>268</v>
      </c>
      <c r="BE965" t="s">
        <v>268</v>
      </c>
      <c r="BF965" t="s">
        <v>268</v>
      </c>
      <c r="BG965" t="s">
        <v>268</v>
      </c>
      <c r="BH965" t="s">
        <v>268</v>
      </c>
      <c r="BI965" t="s">
        <v>268</v>
      </c>
      <c r="BJ965" t="s">
        <v>268</v>
      </c>
      <c r="BK965" t="s">
        <v>268</v>
      </c>
      <c r="BL965" t="s">
        <v>268</v>
      </c>
      <c r="BM965" t="s">
        <v>268</v>
      </c>
      <c r="BN965" t="s">
        <v>268</v>
      </c>
      <c r="BO965" t="s">
        <v>268</v>
      </c>
      <c r="BP965" t="s">
        <v>268</v>
      </c>
      <c r="BQ965" t="s">
        <v>268</v>
      </c>
      <c r="BR965" t="s">
        <v>268</v>
      </c>
      <c r="BS965" t="s">
        <v>268</v>
      </c>
      <c r="BT965" t="s">
        <v>268</v>
      </c>
      <c r="BU965" t="s">
        <v>268</v>
      </c>
      <c r="BV965" t="s">
        <v>268</v>
      </c>
      <c r="BW965" t="s">
        <v>268</v>
      </c>
      <c r="BX965" t="s">
        <v>268</v>
      </c>
      <c r="BY965">
        <v>100</v>
      </c>
      <c r="BZ965">
        <v>100</v>
      </c>
      <c r="CA965" t="s">
        <v>142</v>
      </c>
      <c r="CB965" s="356">
        <v>122</v>
      </c>
      <c r="CC965" t="s">
        <v>876</v>
      </c>
      <c r="CD965" t="s">
        <v>268</v>
      </c>
      <c r="CE965" t="s">
        <v>268</v>
      </c>
      <c r="CF965" s="356">
        <v>1</v>
      </c>
      <c r="CG965" t="s">
        <v>268</v>
      </c>
      <c r="CH965" t="s">
        <v>268</v>
      </c>
      <c r="CI965" t="s">
        <v>268</v>
      </c>
      <c r="CJ965" t="s">
        <v>268</v>
      </c>
      <c r="CK965" t="s">
        <v>268</v>
      </c>
      <c r="CL965" t="s">
        <v>268</v>
      </c>
      <c r="CM965" t="s">
        <v>11224</v>
      </c>
      <c r="CN965">
        <v>66.23</v>
      </c>
      <c r="CO965" t="s">
        <v>268</v>
      </c>
      <c r="CP965">
        <v>66.23</v>
      </c>
      <c r="CQ965">
        <v>365</v>
      </c>
      <c r="CR965" t="s">
        <v>878</v>
      </c>
      <c r="CS965" t="s">
        <v>11225</v>
      </c>
      <c r="CT965" t="s">
        <v>11226</v>
      </c>
      <c r="CU965" t="s">
        <v>11227</v>
      </c>
      <c r="CV965" t="s">
        <v>268</v>
      </c>
      <c r="CW965" t="s">
        <v>268</v>
      </c>
      <c r="CX965" t="s">
        <v>268</v>
      </c>
      <c r="CY965" t="s">
        <v>268</v>
      </c>
      <c r="CZ965" t="s">
        <v>268</v>
      </c>
      <c r="DA965" t="s">
        <v>268</v>
      </c>
      <c r="DB965" s="429">
        <f t="shared" si="201"/>
        <v>0</v>
      </c>
      <c r="DC965" s="284">
        <f t="shared" si="202"/>
        <v>0</v>
      </c>
      <c r="DD965" s="284">
        <f t="shared" si="203"/>
        <v>0</v>
      </c>
      <c r="DE965" s="284">
        <f t="shared" si="204"/>
        <v>0</v>
      </c>
      <c r="DF965" s="295">
        <f t="shared" si="205"/>
        <v>100</v>
      </c>
      <c r="DG965" s="284">
        <f t="shared" si="206"/>
        <v>0</v>
      </c>
      <c r="DH965" s="284">
        <f t="shared" si="207"/>
        <v>0</v>
      </c>
      <c r="DI965" s="284">
        <f t="shared" si="208"/>
        <v>0</v>
      </c>
      <c r="DJ965" s="284">
        <f t="shared" si="209"/>
        <v>0</v>
      </c>
      <c r="DK965" s="295">
        <f t="shared" si="210"/>
        <v>1</v>
      </c>
      <c r="DL965" s="297">
        <f t="shared" si="211"/>
        <v>1</v>
      </c>
      <c r="DM965" s="430">
        <f>IFERROR(IF(CA965="D",IF(DL965="A dispo.",DF965*VLOOKUP('DATI INPUT'!$F$27,TARIFFE_UD,4,FALSE),DF965*VLOOKUP(DL965,TARIFFE_UD,4,FALSE)),DF965*VLOOKUP(CB965-100,TARIFFE_UND,4,FALSE)),0)</f>
        <v>49.302145304640653</v>
      </c>
      <c r="DN965" s="430">
        <f>IFERROR(IF(CA965="D",IF(DL965="A dispo.",DK965*VLOOKUP('DATI INPUT'!$F$27,TARIFFE_UD,5,FALSE),DK965*VLOOKUP(DL965,TARIFFE_UD,5,FALSE)),DK965*VLOOKUP(CB965-100,TARIFFE_UND,5,FALSE)),0)</f>
        <v>16.930848468833439</v>
      </c>
      <c r="DO965" s="431">
        <f t="shared" si="212"/>
        <v>2.993773474088357E-3</v>
      </c>
      <c r="DP965" s="299">
        <f>IFERROR(IF(CA965="D",IF(DL965="A dispo.",DF965*VLOOKUP('DATI INPUT'!$F$27,TARIFFE_UD,2,FALSE),DF965*VLOOKUP(DL965,TARIFFE_UD,2,FALSE)),DF965*VLOOKUP(CB965-100,TARIFFE_UND,2,FALSE)),0)</f>
        <v>61.596142127556163</v>
      </c>
      <c r="DQ965" s="299">
        <f>IFERROR(IF(CA965="D",IF(DL965="A dispo.",DK965*VLOOKUP('DATI INPUT'!$F$27,TARIFFE_UD,3,FALSE),DK965*VLOOKUP(DL965,TARIFFE_UD,3,FALSE)),DK965*VLOOKUP(CB965-100,TARIFFE_UND,3,FALSE)),0)</f>
        <v>15.164853048114928</v>
      </c>
      <c r="DR965" s="299">
        <f t="shared" si="213"/>
        <v>76.760995175671098</v>
      </c>
    </row>
    <row r="966" spans="1:122" x14ac:dyDescent="0.25">
      <c r="A966" t="s">
        <v>8235</v>
      </c>
      <c r="B966" t="s">
        <v>8236</v>
      </c>
      <c r="C966" t="s">
        <v>8237</v>
      </c>
      <c r="D966" t="s">
        <v>8238</v>
      </c>
      <c r="E966" t="s">
        <v>268</v>
      </c>
      <c r="F966" t="s">
        <v>156</v>
      </c>
      <c r="G966" t="s">
        <v>8239</v>
      </c>
      <c r="H966" t="s">
        <v>8240</v>
      </c>
      <c r="I966" t="s">
        <v>458</v>
      </c>
      <c r="J966" t="s">
        <v>156</v>
      </c>
      <c r="K966" t="s">
        <v>8241</v>
      </c>
      <c r="L966" t="s">
        <v>1825</v>
      </c>
      <c r="M966" t="s">
        <v>8242</v>
      </c>
      <c r="N966" t="s">
        <v>2809</v>
      </c>
      <c r="O966" t="s">
        <v>2810</v>
      </c>
      <c r="P966" t="s">
        <v>8243</v>
      </c>
      <c r="Q966" t="s">
        <v>309</v>
      </c>
      <c r="R966" t="s">
        <v>268</v>
      </c>
      <c r="S966" t="s">
        <v>268</v>
      </c>
      <c r="T966" t="s">
        <v>268</v>
      </c>
      <c r="U966" t="s">
        <v>268</v>
      </c>
      <c r="V966" t="s">
        <v>268</v>
      </c>
      <c r="W966" t="s">
        <v>8244</v>
      </c>
      <c r="X966" t="s">
        <v>2258</v>
      </c>
      <c r="Y966" t="s">
        <v>323</v>
      </c>
      <c r="Z966" t="s">
        <v>268</v>
      </c>
      <c r="AA966" t="s">
        <v>268</v>
      </c>
      <c r="AB966" t="s">
        <v>268</v>
      </c>
      <c r="AC966" t="s">
        <v>268</v>
      </c>
      <c r="AD966" t="s">
        <v>268</v>
      </c>
      <c r="AE966" t="s">
        <v>287</v>
      </c>
      <c r="AF966" t="s">
        <v>1811</v>
      </c>
      <c r="AG966" t="s">
        <v>875</v>
      </c>
      <c r="AH966" t="s">
        <v>1848</v>
      </c>
      <c r="AI966" t="s">
        <v>7258</v>
      </c>
      <c r="AJ966" t="s">
        <v>268</v>
      </c>
      <c r="AK966" t="s">
        <v>375</v>
      </c>
      <c r="AL966" t="s">
        <v>268</v>
      </c>
      <c r="AM966" t="s">
        <v>405</v>
      </c>
      <c r="AN966" t="s">
        <v>268</v>
      </c>
      <c r="AO966" t="s">
        <v>268</v>
      </c>
      <c r="AP966" t="s">
        <v>268</v>
      </c>
      <c r="AQ966" t="s">
        <v>268</v>
      </c>
      <c r="AR966" t="s">
        <v>268</v>
      </c>
      <c r="AS966" t="s">
        <v>268</v>
      </c>
      <c r="AT966" t="s">
        <v>268</v>
      </c>
      <c r="AU966" t="s">
        <v>268</v>
      </c>
      <c r="AV966" t="s">
        <v>268</v>
      </c>
      <c r="AW966" t="s">
        <v>268</v>
      </c>
      <c r="AX966" t="s">
        <v>268</v>
      </c>
      <c r="AY966" t="s">
        <v>268</v>
      </c>
      <c r="AZ966" t="s">
        <v>268</v>
      </c>
      <c r="BA966" t="s">
        <v>268</v>
      </c>
      <c r="BB966" t="s">
        <v>268</v>
      </c>
      <c r="BC966" t="s">
        <v>268</v>
      </c>
      <c r="BD966" t="s">
        <v>268</v>
      </c>
      <c r="BE966" t="s">
        <v>268</v>
      </c>
      <c r="BF966" t="s">
        <v>268</v>
      </c>
      <c r="BG966" t="s">
        <v>268</v>
      </c>
      <c r="BH966" t="s">
        <v>268</v>
      </c>
      <c r="BI966" t="s">
        <v>268</v>
      </c>
      <c r="BJ966" t="s">
        <v>268</v>
      </c>
      <c r="BK966" t="s">
        <v>268</v>
      </c>
      <c r="BL966" t="s">
        <v>268</v>
      </c>
      <c r="BM966" t="s">
        <v>268</v>
      </c>
      <c r="BN966" t="s">
        <v>268</v>
      </c>
      <c r="BO966" t="s">
        <v>268</v>
      </c>
      <c r="BP966" t="s">
        <v>268</v>
      </c>
      <c r="BQ966" t="s">
        <v>268</v>
      </c>
      <c r="BR966" t="s">
        <v>268</v>
      </c>
      <c r="BS966" t="s">
        <v>268</v>
      </c>
      <c r="BT966" t="s">
        <v>268</v>
      </c>
      <c r="BU966" t="s">
        <v>268</v>
      </c>
      <c r="BV966" t="s">
        <v>268</v>
      </c>
      <c r="BW966" t="s">
        <v>268</v>
      </c>
      <c r="BX966" t="s">
        <v>268</v>
      </c>
      <c r="BY966">
        <v>52.55</v>
      </c>
      <c r="BZ966">
        <v>52.55</v>
      </c>
      <c r="CA966" t="s">
        <v>142</v>
      </c>
      <c r="CB966" s="356">
        <v>122</v>
      </c>
      <c r="CC966" t="s">
        <v>876</v>
      </c>
      <c r="CD966" t="s">
        <v>268</v>
      </c>
      <c r="CE966" t="s">
        <v>268</v>
      </c>
      <c r="CF966" t="s">
        <v>268</v>
      </c>
      <c r="CG966" t="s">
        <v>268</v>
      </c>
      <c r="CH966" t="s">
        <v>268</v>
      </c>
      <c r="CI966" t="s">
        <v>268</v>
      </c>
      <c r="CJ966" t="s">
        <v>268</v>
      </c>
      <c r="CK966" t="s">
        <v>268</v>
      </c>
      <c r="CL966" t="s">
        <v>268</v>
      </c>
      <c r="CM966" t="s">
        <v>11224</v>
      </c>
      <c r="CN966">
        <v>100.71</v>
      </c>
      <c r="CO966" t="s">
        <v>268</v>
      </c>
      <c r="CP966">
        <v>100.71</v>
      </c>
      <c r="CQ966">
        <v>365</v>
      </c>
      <c r="CR966" t="s">
        <v>878</v>
      </c>
      <c r="CS966" t="s">
        <v>11225</v>
      </c>
      <c r="CT966" t="s">
        <v>11226</v>
      </c>
      <c r="CU966" t="s">
        <v>11227</v>
      </c>
      <c r="CV966" t="s">
        <v>268</v>
      </c>
      <c r="CW966" t="s">
        <v>268</v>
      </c>
      <c r="CX966" t="s">
        <v>268</v>
      </c>
      <c r="CY966" t="s">
        <v>268</v>
      </c>
      <c r="CZ966" t="s">
        <v>268</v>
      </c>
      <c r="DA966" t="s">
        <v>268</v>
      </c>
      <c r="DB966" s="429">
        <f t="shared" si="201"/>
        <v>0</v>
      </c>
      <c r="DC966" s="284">
        <f t="shared" si="202"/>
        <v>0</v>
      </c>
      <c r="DD966" s="284">
        <f t="shared" si="203"/>
        <v>0</v>
      </c>
      <c r="DE966" s="284">
        <f t="shared" si="204"/>
        <v>0</v>
      </c>
      <c r="DF966" s="295">
        <f t="shared" si="205"/>
        <v>52.54999999999999</v>
      </c>
      <c r="DG966" s="284">
        <f t="shared" si="206"/>
        <v>0</v>
      </c>
      <c r="DH966" s="284">
        <f t="shared" si="207"/>
        <v>0</v>
      </c>
      <c r="DI966" s="284">
        <f t="shared" si="208"/>
        <v>0</v>
      </c>
      <c r="DJ966" s="284">
        <f t="shared" si="209"/>
        <v>0</v>
      </c>
      <c r="DK966" s="295">
        <f t="shared" si="210"/>
        <v>1</v>
      </c>
      <c r="DL966" s="297" t="str">
        <f t="shared" si="211"/>
        <v>A dispo.</v>
      </c>
      <c r="DM966" s="430">
        <f>IFERROR(IF(CA966="D",IF(DL966="A dispo.",DF966*VLOOKUP('DATI INPUT'!$F$27,TARIFFE_UD,4,FALSE),DF966*VLOOKUP(DL966,TARIFFE_UD,4,FALSE)),DF966*VLOOKUP(CB966-100,TARIFFE_UND,4,FALSE)),0)</f>
        <v>33.310642316899703</v>
      </c>
      <c r="DN966" s="430">
        <f>IFERROR(IF(CA966="D",IF(DL966="A dispo.",DK966*VLOOKUP('DATI INPUT'!$F$27,TARIFFE_UD,5,FALSE),DK966*VLOOKUP(DL966,TARIFFE_UD,5,FALSE)),DK966*VLOOKUP(CB966-100,TARIFFE_UND,5,FALSE)),0)</f>
        <v>67.397800635548478</v>
      </c>
      <c r="DO966" s="431">
        <f t="shared" si="212"/>
        <v>-1.5570475518131843E-3</v>
      </c>
      <c r="DP966" s="299">
        <f>IFERROR(IF(CA966="D",IF(DL966="A dispo.",DF966*VLOOKUP('DATI INPUT'!$F$27,TARIFFE_UD,2,FALSE),DF966*VLOOKUP(DL966,TARIFFE_UD,2,FALSE)),DF966*VLOOKUP(CB966-100,TARIFFE_UND,2,FALSE)),0)</f>
        <v>41.616993456039545</v>
      </c>
      <c r="DQ966" s="299">
        <f>IFERROR(IF(CA966="D",IF(DL966="A dispo.",DK966*VLOOKUP('DATI INPUT'!$F$27,TARIFFE_UD,3,FALSE),DK966*VLOOKUP(DL966,TARIFFE_UD,3,FALSE)),DK966*VLOOKUP(CB966-100,TARIFFE_UND,3,FALSE)),0)</f>
        <v>60.367780403072892</v>
      </c>
      <c r="DR966" s="299">
        <f t="shared" si="213"/>
        <v>101.98477385911244</v>
      </c>
    </row>
    <row r="967" spans="1:122" x14ac:dyDescent="0.25">
      <c r="A967" t="s">
        <v>8245</v>
      </c>
      <c r="B967" t="s">
        <v>8246</v>
      </c>
      <c r="C967" t="s">
        <v>8247</v>
      </c>
      <c r="D967" t="s">
        <v>8248</v>
      </c>
      <c r="E967" t="s">
        <v>268</v>
      </c>
      <c r="F967" t="s">
        <v>156</v>
      </c>
      <c r="G967" t="s">
        <v>8249</v>
      </c>
      <c r="H967" t="s">
        <v>983</v>
      </c>
      <c r="I967" t="s">
        <v>8250</v>
      </c>
      <c r="J967" t="s">
        <v>156</v>
      </c>
      <c r="K967" t="s">
        <v>8251</v>
      </c>
      <c r="L967" t="s">
        <v>960</v>
      </c>
      <c r="M967" t="s">
        <v>8252</v>
      </c>
      <c r="N967" t="s">
        <v>984</v>
      </c>
      <c r="O967" t="s">
        <v>873</v>
      </c>
      <c r="P967" t="s">
        <v>613</v>
      </c>
      <c r="Q967" t="s">
        <v>290</v>
      </c>
      <c r="R967" t="s">
        <v>268</v>
      </c>
      <c r="S967" t="s">
        <v>268</v>
      </c>
      <c r="T967" t="s">
        <v>268</v>
      </c>
      <c r="U967" t="s">
        <v>268</v>
      </c>
      <c r="V967" t="s">
        <v>268</v>
      </c>
      <c r="W967" t="s">
        <v>8252</v>
      </c>
      <c r="X967" t="s">
        <v>613</v>
      </c>
      <c r="Y967" t="s">
        <v>290</v>
      </c>
      <c r="Z967" t="s">
        <v>268</v>
      </c>
      <c r="AA967" t="s">
        <v>268</v>
      </c>
      <c r="AB967" t="s">
        <v>268</v>
      </c>
      <c r="AC967" t="s">
        <v>268</v>
      </c>
      <c r="AD967" t="s">
        <v>268</v>
      </c>
      <c r="AE967" t="s">
        <v>287</v>
      </c>
      <c r="AF967" t="s">
        <v>1811</v>
      </c>
      <c r="AG967" t="s">
        <v>875</v>
      </c>
      <c r="AH967" t="s">
        <v>1812</v>
      </c>
      <c r="AI967" t="s">
        <v>949</v>
      </c>
      <c r="AJ967" t="s">
        <v>268</v>
      </c>
      <c r="AK967" t="s">
        <v>381</v>
      </c>
      <c r="AL967" t="s">
        <v>268</v>
      </c>
      <c r="AM967" t="s">
        <v>268</v>
      </c>
      <c r="AN967" t="s">
        <v>268</v>
      </c>
      <c r="AO967" t="s">
        <v>268</v>
      </c>
      <c r="AP967" t="s">
        <v>268</v>
      </c>
      <c r="AQ967" t="s">
        <v>268</v>
      </c>
      <c r="AR967" t="s">
        <v>268</v>
      </c>
      <c r="AS967" t="s">
        <v>268</v>
      </c>
      <c r="AT967" t="s">
        <v>268</v>
      </c>
      <c r="AU967" t="s">
        <v>268</v>
      </c>
      <c r="AV967" t="s">
        <v>268</v>
      </c>
      <c r="AW967" t="s">
        <v>268</v>
      </c>
      <c r="AX967" t="s">
        <v>268</v>
      </c>
      <c r="AY967" t="s">
        <v>268</v>
      </c>
      <c r="AZ967" t="s">
        <v>268</v>
      </c>
      <c r="BA967" t="s">
        <v>268</v>
      </c>
      <c r="BB967" t="s">
        <v>268</v>
      </c>
      <c r="BC967" t="s">
        <v>268</v>
      </c>
      <c r="BD967" t="s">
        <v>268</v>
      </c>
      <c r="BE967" t="s">
        <v>268</v>
      </c>
      <c r="BF967" t="s">
        <v>268</v>
      </c>
      <c r="BG967" t="s">
        <v>268</v>
      </c>
      <c r="BH967" t="s">
        <v>268</v>
      </c>
      <c r="BI967" t="s">
        <v>268</v>
      </c>
      <c r="BJ967" t="s">
        <v>268</v>
      </c>
      <c r="BK967" t="s">
        <v>268</v>
      </c>
      <c r="BL967" t="s">
        <v>268</v>
      </c>
      <c r="BM967" t="s">
        <v>268</v>
      </c>
      <c r="BN967" t="s">
        <v>268</v>
      </c>
      <c r="BO967" t="s">
        <v>268</v>
      </c>
      <c r="BP967" t="s">
        <v>268</v>
      </c>
      <c r="BQ967" t="s">
        <v>268</v>
      </c>
      <c r="BR967" t="s">
        <v>268</v>
      </c>
      <c r="BS967" t="s">
        <v>268</v>
      </c>
      <c r="BT967" t="s">
        <v>268</v>
      </c>
      <c r="BU967" t="s">
        <v>268</v>
      </c>
      <c r="BV967" t="s">
        <v>268</v>
      </c>
      <c r="BW967" t="s">
        <v>268</v>
      </c>
      <c r="BX967" t="s">
        <v>268</v>
      </c>
      <c r="BY967">
        <v>60</v>
      </c>
      <c r="BZ967">
        <v>60</v>
      </c>
      <c r="CA967" t="s">
        <v>142</v>
      </c>
      <c r="CB967" s="356">
        <v>122</v>
      </c>
      <c r="CC967" t="s">
        <v>876</v>
      </c>
      <c r="CD967" t="s">
        <v>268</v>
      </c>
      <c r="CE967" t="s">
        <v>268</v>
      </c>
      <c r="CF967" s="356">
        <v>1</v>
      </c>
      <c r="CG967" t="s">
        <v>268</v>
      </c>
      <c r="CH967" t="s">
        <v>268</v>
      </c>
      <c r="CI967" t="s">
        <v>268</v>
      </c>
      <c r="CJ967" t="s">
        <v>268</v>
      </c>
      <c r="CK967" t="s">
        <v>268</v>
      </c>
      <c r="CL967" t="s">
        <v>268</v>
      </c>
      <c r="CM967" t="s">
        <v>11224</v>
      </c>
      <c r="CN967">
        <v>46.51</v>
      </c>
      <c r="CO967" t="s">
        <v>268</v>
      </c>
      <c r="CP967">
        <v>46.51</v>
      </c>
      <c r="CQ967">
        <v>365</v>
      </c>
      <c r="CR967" t="s">
        <v>878</v>
      </c>
      <c r="CS967" t="s">
        <v>11225</v>
      </c>
      <c r="CT967" t="s">
        <v>11226</v>
      </c>
      <c r="CU967" t="s">
        <v>11227</v>
      </c>
      <c r="CV967" t="s">
        <v>268</v>
      </c>
      <c r="CW967" t="s">
        <v>268</v>
      </c>
      <c r="CX967" t="s">
        <v>268</v>
      </c>
      <c r="CY967" t="s">
        <v>268</v>
      </c>
      <c r="CZ967" t="s">
        <v>268</v>
      </c>
      <c r="DA967" t="s">
        <v>268</v>
      </c>
      <c r="DB967" s="429">
        <f t="shared" si="201"/>
        <v>0</v>
      </c>
      <c r="DC967" s="284">
        <f t="shared" si="202"/>
        <v>0</v>
      </c>
      <c r="DD967" s="284">
        <f t="shared" si="203"/>
        <v>0</v>
      </c>
      <c r="DE967" s="284">
        <f t="shared" si="204"/>
        <v>0</v>
      </c>
      <c r="DF967" s="295">
        <f t="shared" si="205"/>
        <v>60</v>
      </c>
      <c r="DG967" s="284">
        <f t="shared" si="206"/>
        <v>0</v>
      </c>
      <c r="DH967" s="284">
        <f t="shared" si="207"/>
        <v>0</v>
      </c>
      <c r="DI967" s="284">
        <f t="shared" si="208"/>
        <v>0</v>
      </c>
      <c r="DJ967" s="284">
        <f t="shared" si="209"/>
        <v>0</v>
      </c>
      <c r="DK967" s="295">
        <f t="shared" si="210"/>
        <v>1</v>
      </c>
      <c r="DL967" s="297">
        <f t="shared" si="211"/>
        <v>1</v>
      </c>
      <c r="DM967" s="430">
        <f>IFERROR(IF(CA967="D",IF(DL967="A dispo.",DF967*VLOOKUP('DATI INPUT'!$F$27,TARIFFE_UD,4,FALSE),DF967*VLOOKUP(DL967,TARIFFE_UD,4,FALSE)),DF967*VLOOKUP(CB967-100,TARIFFE_UND,4,FALSE)),0)</f>
        <v>29.581287182784394</v>
      </c>
      <c r="DN967" s="430">
        <f>IFERROR(IF(CA967="D",IF(DL967="A dispo.",DK967*VLOOKUP('DATI INPUT'!$F$27,TARIFFE_UD,5,FALSE),DK967*VLOOKUP(DL967,TARIFFE_UD,5,FALSE)),DK967*VLOOKUP(CB967-100,TARIFFE_UND,5,FALSE)),0)</f>
        <v>16.930848468833439</v>
      </c>
      <c r="DO967" s="431">
        <f t="shared" si="212"/>
        <v>2.1356516178343554E-3</v>
      </c>
      <c r="DP967" s="299">
        <f>IFERROR(IF(CA967="D",IF(DL967="A dispo.",DF967*VLOOKUP('DATI INPUT'!$F$27,TARIFFE_UD,2,FALSE),DF967*VLOOKUP(DL967,TARIFFE_UD,2,FALSE)),DF967*VLOOKUP(CB967-100,TARIFFE_UND,2,FALSE)),0)</f>
        <v>36.957685276533695</v>
      </c>
      <c r="DQ967" s="299">
        <f>IFERROR(IF(CA967="D",IF(DL967="A dispo.",DK967*VLOOKUP('DATI INPUT'!$F$27,TARIFFE_UD,3,FALSE),DK967*VLOOKUP(DL967,TARIFFE_UD,3,FALSE)),DK967*VLOOKUP(CB967-100,TARIFFE_UND,3,FALSE)),0)</f>
        <v>15.164853048114928</v>
      </c>
      <c r="DR967" s="299">
        <f t="shared" si="213"/>
        <v>52.122538324648623</v>
      </c>
    </row>
    <row r="968" spans="1:122" x14ac:dyDescent="0.25">
      <c r="A968" t="s">
        <v>8253</v>
      </c>
      <c r="B968" t="s">
        <v>8246</v>
      </c>
      <c r="C968" t="s">
        <v>8254</v>
      </c>
      <c r="D968" t="s">
        <v>8248</v>
      </c>
      <c r="E968" t="s">
        <v>268</v>
      </c>
      <c r="F968" t="s">
        <v>156</v>
      </c>
      <c r="G968" t="s">
        <v>8249</v>
      </c>
      <c r="H968" t="s">
        <v>983</v>
      </c>
      <c r="I968" t="s">
        <v>8250</v>
      </c>
      <c r="J968" t="s">
        <v>156</v>
      </c>
      <c r="K968" t="s">
        <v>8251</v>
      </c>
      <c r="L968" t="s">
        <v>960</v>
      </c>
      <c r="M968" t="s">
        <v>8252</v>
      </c>
      <c r="N968" t="s">
        <v>984</v>
      </c>
      <c r="O968" t="s">
        <v>873</v>
      </c>
      <c r="P968" t="s">
        <v>613</v>
      </c>
      <c r="Q968" t="s">
        <v>290</v>
      </c>
      <c r="R968" t="s">
        <v>268</v>
      </c>
      <c r="S968" t="s">
        <v>268</v>
      </c>
      <c r="T968" t="s">
        <v>268</v>
      </c>
      <c r="U968" t="s">
        <v>268</v>
      </c>
      <c r="V968" t="s">
        <v>268</v>
      </c>
      <c r="W968" t="s">
        <v>8252</v>
      </c>
      <c r="X968" t="s">
        <v>613</v>
      </c>
      <c r="Y968" t="s">
        <v>290</v>
      </c>
      <c r="Z968" t="s">
        <v>268</v>
      </c>
      <c r="AA968" t="s">
        <v>268</v>
      </c>
      <c r="AB968" t="s">
        <v>268</v>
      </c>
      <c r="AC968" t="s">
        <v>268</v>
      </c>
      <c r="AD968" t="s">
        <v>268</v>
      </c>
      <c r="AE968" t="s">
        <v>287</v>
      </c>
      <c r="AF968" t="s">
        <v>1811</v>
      </c>
      <c r="AG968" t="s">
        <v>875</v>
      </c>
      <c r="AH968" t="s">
        <v>1812</v>
      </c>
      <c r="AI968" t="s">
        <v>949</v>
      </c>
      <c r="AJ968" t="s">
        <v>268</v>
      </c>
      <c r="AK968" t="s">
        <v>366</v>
      </c>
      <c r="AL968" t="s">
        <v>268</v>
      </c>
      <c r="AM968" t="s">
        <v>268</v>
      </c>
      <c r="AN968" t="s">
        <v>268</v>
      </c>
      <c r="AO968" t="s">
        <v>268</v>
      </c>
      <c r="AP968" t="s">
        <v>268</v>
      </c>
      <c r="AQ968" t="s">
        <v>268</v>
      </c>
      <c r="AR968" t="s">
        <v>268</v>
      </c>
      <c r="AS968" t="s">
        <v>268</v>
      </c>
      <c r="AT968" t="s">
        <v>268</v>
      </c>
      <c r="AU968" t="s">
        <v>268</v>
      </c>
      <c r="AV968" t="s">
        <v>268</v>
      </c>
      <c r="AW968" t="s">
        <v>268</v>
      </c>
      <c r="AX968" t="s">
        <v>268</v>
      </c>
      <c r="AY968" t="s">
        <v>268</v>
      </c>
      <c r="AZ968" t="s">
        <v>268</v>
      </c>
      <c r="BA968" t="s">
        <v>268</v>
      </c>
      <c r="BB968" t="s">
        <v>268</v>
      </c>
      <c r="BC968" t="s">
        <v>268</v>
      </c>
      <c r="BD968" t="s">
        <v>268</v>
      </c>
      <c r="BE968" t="s">
        <v>268</v>
      </c>
      <c r="BF968" t="s">
        <v>268</v>
      </c>
      <c r="BG968" t="s">
        <v>268</v>
      </c>
      <c r="BH968" t="s">
        <v>268</v>
      </c>
      <c r="BI968" t="s">
        <v>268</v>
      </c>
      <c r="BJ968" t="s">
        <v>268</v>
      </c>
      <c r="BK968" t="s">
        <v>268</v>
      </c>
      <c r="BL968" t="s">
        <v>268</v>
      </c>
      <c r="BM968" t="s">
        <v>268</v>
      </c>
      <c r="BN968" t="s">
        <v>268</v>
      </c>
      <c r="BO968" t="s">
        <v>268</v>
      </c>
      <c r="BP968" t="s">
        <v>268</v>
      </c>
      <c r="BQ968" t="s">
        <v>268</v>
      </c>
      <c r="BR968" t="s">
        <v>268</v>
      </c>
      <c r="BS968" t="s">
        <v>268</v>
      </c>
      <c r="BT968" t="s">
        <v>268</v>
      </c>
      <c r="BU968" t="s">
        <v>268</v>
      </c>
      <c r="BV968" t="s">
        <v>268</v>
      </c>
      <c r="BW968" t="s">
        <v>268</v>
      </c>
      <c r="BX968" t="s">
        <v>268</v>
      </c>
      <c r="BY968">
        <v>60</v>
      </c>
      <c r="BZ968">
        <v>60</v>
      </c>
      <c r="CA968" t="s">
        <v>142</v>
      </c>
      <c r="CB968" s="356">
        <v>122</v>
      </c>
      <c r="CC968" t="s">
        <v>876</v>
      </c>
      <c r="CD968" t="s">
        <v>268</v>
      </c>
      <c r="CE968" t="s">
        <v>268</v>
      </c>
      <c r="CF968" s="356">
        <v>1</v>
      </c>
      <c r="CG968" t="s">
        <v>268</v>
      </c>
      <c r="CH968" t="s">
        <v>268</v>
      </c>
      <c r="CI968" t="s">
        <v>268</v>
      </c>
      <c r="CJ968" t="s">
        <v>268</v>
      </c>
      <c r="CK968" t="s">
        <v>268</v>
      </c>
      <c r="CL968" t="s">
        <v>268</v>
      </c>
      <c r="CM968" t="s">
        <v>11224</v>
      </c>
      <c r="CN968">
        <v>46.51</v>
      </c>
      <c r="CO968" t="s">
        <v>268</v>
      </c>
      <c r="CP968">
        <v>46.51</v>
      </c>
      <c r="CQ968">
        <v>365</v>
      </c>
      <c r="CR968" t="s">
        <v>878</v>
      </c>
      <c r="CS968" t="s">
        <v>11225</v>
      </c>
      <c r="CT968" t="s">
        <v>11226</v>
      </c>
      <c r="CU968" t="s">
        <v>11227</v>
      </c>
      <c r="CV968" t="s">
        <v>268</v>
      </c>
      <c r="CW968" t="s">
        <v>268</v>
      </c>
      <c r="CX968" t="s">
        <v>268</v>
      </c>
      <c r="CY968" t="s">
        <v>268</v>
      </c>
      <c r="CZ968" t="s">
        <v>268</v>
      </c>
      <c r="DA968" t="s">
        <v>268</v>
      </c>
      <c r="DB968" s="429">
        <f t="shared" si="201"/>
        <v>0</v>
      </c>
      <c r="DC968" s="284">
        <f t="shared" si="202"/>
        <v>0</v>
      </c>
      <c r="DD968" s="284">
        <f t="shared" si="203"/>
        <v>0</v>
      </c>
      <c r="DE968" s="284">
        <f t="shared" si="204"/>
        <v>0</v>
      </c>
      <c r="DF968" s="295">
        <f t="shared" si="205"/>
        <v>60</v>
      </c>
      <c r="DG968" s="284">
        <f t="shared" si="206"/>
        <v>0</v>
      </c>
      <c r="DH968" s="284">
        <f t="shared" si="207"/>
        <v>0</v>
      </c>
      <c r="DI968" s="284">
        <f t="shared" si="208"/>
        <v>0</v>
      </c>
      <c r="DJ968" s="284">
        <f t="shared" si="209"/>
        <v>0</v>
      </c>
      <c r="DK968" s="295">
        <f t="shared" si="210"/>
        <v>1</v>
      </c>
      <c r="DL968" s="297">
        <f t="shared" si="211"/>
        <v>1</v>
      </c>
      <c r="DM968" s="430">
        <f>IFERROR(IF(CA968="D",IF(DL968="A dispo.",DF968*VLOOKUP('DATI INPUT'!$F$27,TARIFFE_UD,4,FALSE),DF968*VLOOKUP(DL968,TARIFFE_UD,4,FALSE)),DF968*VLOOKUP(CB968-100,TARIFFE_UND,4,FALSE)),0)</f>
        <v>29.581287182784394</v>
      </c>
      <c r="DN968" s="430">
        <f>IFERROR(IF(CA968="D",IF(DL968="A dispo.",DK968*VLOOKUP('DATI INPUT'!$F$27,TARIFFE_UD,5,FALSE),DK968*VLOOKUP(DL968,TARIFFE_UD,5,FALSE)),DK968*VLOOKUP(CB968-100,TARIFFE_UND,5,FALSE)),0)</f>
        <v>16.930848468833439</v>
      </c>
      <c r="DO968" s="431">
        <f t="shared" si="212"/>
        <v>2.1356516178343554E-3</v>
      </c>
      <c r="DP968" s="299">
        <f>IFERROR(IF(CA968="D",IF(DL968="A dispo.",DF968*VLOOKUP('DATI INPUT'!$F$27,TARIFFE_UD,2,FALSE),DF968*VLOOKUP(DL968,TARIFFE_UD,2,FALSE)),DF968*VLOOKUP(CB968-100,TARIFFE_UND,2,FALSE)),0)</f>
        <v>36.957685276533695</v>
      </c>
      <c r="DQ968" s="299">
        <f>IFERROR(IF(CA968="D",IF(DL968="A dispo.",DK968*VLOOKUP('DATI INPUT'!$F$27,TARIFFE_UD,3,FALSE),DK968*VLOOKUP(DL968,TARIFFE_UD,3,FALSE)),DK968*VLOOKUP(CB968-100,TARIFFE_UND,3,FALSE)),0)</f>
        <v>15.164853048114928</v>
      </c>
      <c r="DR968" s="299">
        <f t="shared" si="213"/>
        <v>52.122538324648623</v>
      </c>
    </row>
    <row r="969" spans="1:122" x14ac:dyDescent="0.25">
      <c r="A969" t="s">
        <v>8255</v>
      </c>
      <c r="B969" t="s">
        <v>8246</v>
      </c>
      <c r="C969" t="s">
        <v>8256</v>
      </c>
      <c r="D969" t="s">
        <v>8248</v>
      </c>
      <c r="E969" t="s">
        <v>268</v>
      </c>
      <c r="F969" t="s">
        <v>156</v>
      </c>
      <c r="G969" t="s">
        <v>8249</v>
      </c>
      <c r="H969" t="s">
        <v>983</v>
      </c>
      <c r="I969" t="s">
        <v>8250</v>
      </c>
      <c r="J969" t="s">
        <v>156</v>
      </c>
      <c r="K969" t="s">
        <v>8251</v>
      </c>
      <c r="L969" t="s">
        <v>960</v>
      </c>
      <c r="M969" t="s">
        <v>8252</v>
      </c>
      <c r="N969" t="s">
        <v>984</v>
      </c>
      <c r="O969" t="s">
        <v>873</v>
      </c>
      <c r="P969" t="s">
        <v>613</v>
      </c>
      <c r="Q969" t="s">
        <v>290</v>
      </c>
      <c r="R969" t="s">
        <v>268</v>
      </c>
      <c r="S969" t="s">
        <v>268</v>
      </c>
      <c r="T969" t="s">
        <v>268</v>
      </c>
      <c r="U969" t="s">
        <v>268</v>
      </c>
      <c r="V969" t="s">
        <v>268</v>
      </c>
      <c r="W969" t="s">
        <v>8252</v>
      </c>
      <c r="X969" t="s">
        <v>613</v>
      </c>
      <c r="Y969" t="s">
        <v>290</v>
      </c>
      <c r="Z969" t="s">
        <v>268</v>
      </c>
      <c r="AA969" t="s">
        <v>268</v>
      </c>
      <c r="AB969" t="s">
        <v>268</v>
      </c>
      <c r="AC969" t="s">
        <v>268</v>
      </c>
      <c r="AD969" t="s">
        <v>268</v>
      </c>
      <c r="AE969" t="s">
        <v>287</v>
      </c>
      <c r="AF969" t="s">
        <v>1811</v>
      </c>
      <c r="AG969" t="s">
        <v>875</v>
      </c>
      <c r="AH969" t="s">
        <v>1812</v>
      </c>
      <c r="AI969" t="s">
        <v>949</v>
      </c>
      <c r="AJ969" t="s">
        <v>268</v>
      </c>
      <c r="AK969" t="s">
        <v>377</v>
      </c>
      <c r="AL969" t="s">
        <v>268</v>
      </c>
      <c r="AM969" t="s">
        <v>268</v>
      </c>
      <c r="AN969" t="s">
        <v>268</v>
      </c>
      <c r="AO969" t="s">
        <v>268</v>
      </c>
      <c r="AP969" t="s">
        <v>268</v>
      </c>
      <c r="AQ969" t="s">
        <v>268</v>
      </c>
      <c r="AR969" t="s">
        <v>268</v>
      </c>
      <c r="AS969" t="s">
        <v>268</v>
      </c>
      <c r="AT969" t="s">
        <v>268</v>
      </c>
      <c r="AU969" t="s">
        <v>268</v>
      </c>
      <c r="AV969" t="s">
        <v>268</v>
      </c>
      <c r="AW969" t="s">
        <v>268</v>
      </c>
      <c r="AX969" t="s">
        <v>268</v>
      </c>
      <c r="AY969" t="s">
        <v>268</v>
      </c>
      <c r="AZ969" t="s">
        <v>268</v>
      </c>
      <c r="BA969" t="s">
        <v>268</v>
      </c>
      <c r="BB969" t="s">
        <v>268</v>
      </c>
      <c r="BC969" t="s">
        <v>268</v>
      </c>
      <c r="BD969" t="s">
        <v>268</v>
      </c>
      <c r="BE969" t="s">
        <v>268</v>
      </c>
      <c r="BF969" t="s">
        <v>268</v>
      </c>
      <c r="BG969" t="s">
        <v>268</v>
      </c>
      <c r="BH969" t="s">
        <v>268</v>
      </c>
      <c r="BI969" t="s">
        <v>268</v>
      </c>
      <c r="BJ969" t="s">
        <v>268</v>
      </c>
      <c r="BK969" t="s">
        <v>268</v>
      </c>
      <c r="BL969" t="s">
        <v>268</v>
      </c>
      <c r="BM969" t="s">
        <v>268</v>
      </c>
      <c r="BN969" t="s">
        <v>268</v>
      </c>
      <c r="BO969" t="s">
        <v>268</v>
      </c>
      <c r="BP969" t="s">
        <v>268</v>
      </c>
      <c r="BQ969" t="s">
        <v>268</v>
      </c>
      <c r="BR969" t="s">
        <v>268</v>
      </c>
      <c r="BS969" t="s">
        <v>268</v>
      </c>
      <c r="BT969" t="s">
        <v>268</v>
      </c>
      <c r="BU969" t="s">
        <v>268</v>
      </c>
      <c r="BV969" t="s">
        <v>268</v>
      </c>
      <c r="BW969" t="s">
        <v>268</v>
      </c>
      <c r="BX969" t="s">
        <v>268</v>
      </c>
      <c r="BY969">
        <v>60</v>
      </c>
      <c r="BZ969">
        <v>60</v>
      </c>
      <c r="CA969" t="s">
        <v>142</v>
      </c>
      <c r="CB969" s="356">
        <v>122</v>
      </c>
      <c r="CC969" t="s">
        <v>876</v>
      </c>
      <c r="CD969" t="s">
        <v>268</v>
      </c>
      <c r="CE969" t="s">
        <v>268</v>
      </c>
      <c r="CF969" s="356">
        <v>1</v>
      </c>
      <c r="CG969" t="s">
        <v>268</v>
      </c>
      <c r="CH969" t="s">
        <v>268</v>
      </c>
      <c r="CI969" t="s">
        <v>268</v>
      </c>
      <c r="CJ969" t="s">
        <v>268</v>
      </c>
      <c r="CK969" t="s">
        <v>268</v>
      </c>
      <c r="CL969" t="s">
        <v>268</v>
      </c>
      <c r="CM969" t="s">
        <v>11224</v>
      </c>
      <c r="CN969">
        <v>46.51</v>
      </c>
      <c r="CO969" t="s">
        <v>268</v>
      </c>
      <c r="CP969">
        <v>46.51</v>
      </c>
      <c r="CQ969">
        <v>365</v>
      </c>
      <c r="CR969" t="s">
        <v>878</v>
      </c>
      <c r="CS969" t="s">
        <v>11225</v>
      </c>
      <c r="CT969" t="s">
        <v>11226</v>
      </c>
      <c r="CU969" t="s">
        <v>11227</v>
      </c>
      <c r="CV969" t="s">
        <v>268</v>
      </c>
      <c r="CW969" t="s">
        <v>268</v>
      </c>
      <c r="CX969" t="s">
        <v>268</v>
      </c>
      <c r="CY969" t="s">
        <v>268</v>
      </c>
      <c r="CZ969" t="s">
        <v>268</v>
      </c>
      <c r="DA969" t="s">
        <v>268</v>
      </c>
      <c r="DB969" s="429">
        <f t="shared" si="201"/>
        <v>0</v>
      </c>
      <c r="DC969" s="284">
        <f t="shared" si="202"/>
        <v>0</v>
      </c>
      <c r="DD969" s="284">
        <f t="shared" si="203"/>
        <v>0</v>
      </c>
      <c r="DE969" s="284">
        <f t="shared" si="204"/>
        <v>0</v>
      </c>
      <c r="DF969" s="295">
        <f t="shared" si="205"/>
        <v>60</v>
      </c>
      <c r="DG969" s="284">
        <f t="shared" si="206"/>
        <v>0</v>
      </c>
      <c r="DH969" s="284">
        <f t="shared" si="207"/>
        <v>0</v>
      </c>
      <c r="DI969" s="284">
        <f t="shared" si="208"/>
        <v>0</v>
      </c>
      <c r="DJ969" s="284">
        <f t="shared" si="209"/>
        <v>0</v>
      </c>
      <c r="DK969" s="295">
        <f t="shared" si="210"/>
        <v>1</v>
      </c>
      <c r="DL969" s="297">
        <f t="shared" si="211"/>
        <v>1</v>
      </c>
      <c r="DM969" s="430">
        <f>IFERROR(IF(CA969="D",IF(DL969="A dispo.",DF969*VLOOKUP('DATI INPUT'!$F$27,TARIFFE_UD,4,FALSE),DF969*VLOOKUP(DL969,TARIFFE_UD,4,FALSE)),DF969*VLOOKUP(CB969-100,TARIFFE_UND,4,FALSE)),0)</f>
        <v>29.581287182784394</v>
      </c>
      <c r="DN969" s="430">
        <f>IFERROR(IF(CA969="D",IF(DL969="A dispo.",DK969*VLOOKUP('DATI INPUT'!$F$27,TARIFFE_UD,5,FALSE),DK969*VLOOKUP(DL969,TARIFFE_UD,5,FALSE)),DK969*VLOOKUP(CB969-100,TARIFFE_UND,5,FALSE)),0)</f>
        <v>16.930848468833439</v>
      </c>
      <c r="DO969" s="431">
        <f t="shared" si="212"/>
        <v>2.1356516178343554E-3</v>
      </c>
      <c r="DP969" s="299">
        <f>IFERROR(IF(CA969="D",IF(DL969="A dispo.",DF969*VLOOKUP('DATI INPUT'!$F$27,TARIFFE_UD,2,FALSE),DF969*VLOOKUP(DL969,TARIFFE_UD,2,FALSE)),DF969*VLOOKUP(CB969-100,TARIFFE_UND,2,FALSE)),0)</f>
        <v>36.957685276533695</v>
      </c>
      <c r="DQ969" s="299">
        <f>IFERROR(IF(CA969="D",IF(DL969="A dispo.",DK969*VLOOKUP('DATI INPUT'!$F$27,TARIFFE_UD,3,FALSE),DK969*VLOOKUP(DL969,TARIFFE_UD,3,FALSE)),DK969*VLOOKUP(CB969-100,TARIFFE_UND,3,FALSE)),0)</f>
        <v>15.164853048114928</v>
      </c>
      <c r="DR969" s="299">
        <f t="shared" si="213"/>
        <v>52.122538324648623</v>
      </c>
    </row>
    <row r="970" spans="1:122" x14ac:dyDescent="0.25">
      <c r="A970" t="s">
        <v>8257</v>
      </c>
      <c r="B970" t="s">
        <v>8246</v>
      </c>
      <c r="C970" t="s">
        <v>8258</v>
      </c>
      <c r="D970" t="s">
        <v>8248</v>
      </c>
      <c r="E970" t="s">
        <v>268</v>
      </c>
      <c r="F970" t="s">
        <v>156</v>
      </c>
      <c r="G970" t="s">
        <v>8249</v>
      </c>
      <c r="H970" t="s">
        <v>983</v>
      </c>
      <c r="I970" t="s">
        <v>8250</v>
      </c>
      <c r="J970" t="s">
        <v>156</v>
      </c>
      <c r="K970" t="s">
        <v>8251</v>
      </c>
      <c r="L970" t="s">
        <v>960</v>
      </c>
      <c r="M970" t="s">
        <v>8252</v>
      </c>
      <c r="N970" t="s">
        <v>984</v>
      </c>
      <c r="O970" t="s">
        <v>873</v>
      </c>
      <c r="P970" t="s">
        <v>613</v>
      </c>
      <c r="Q970" t="s">
        <v>290</v>
      </c>
      <c r="R970" t="s">
        <v>268</v>
      </c>
      <c r="S970" t="s">
        <v>268</v>
      </c>
      <c r="T970" t="s">
        <v>268</v>
      </c>
      <c r="U970" t="s">
        <v>268</v>
      </c>
      <c r="V970" t="s">
        <v>268</v>
      </c>
      <c r="W970" t="s">
        <v>8252</v>
      </c>
      <c r="X970" t="s">
        <v>613</v>
      </c>
      <c r="Y970" t="s">
        <v>290</v>
      </c>
      <c r="Z970" t="s">
        <v>268</v>
      </c>
      <c r="AA970" t="s">
        <v>268</v>
      </c>
      <c r="AB970" t="s">
        <v>268</v>
      </c>
      <c r="AC970" t="s">
        <v>268</v>
      </c>
      <c r="AD970" t="s">
        <v>268</v>
      </c>
      <c r="AE970" t="s">
        <v>287</v>
      </c>
      <c r="AF970" t="s">
        <v>1811</v>
      </c>
      <c r="AG970" t="s">
        <v>875</v>
      </c>
      <c r="AH970" t="s">
        <v>1812</v>
      </c>
      <c r="AI970" t="s">
        <v>949</v>
      </c>
      <c r="AJ970" t="s">
        <v>268</v>
      </c>
      <c r="AK970" t="s">
        <v>377</v>
      </c>
      <c r="AL970" t="s">
        <v>268</v>
      </c>
      <c r="AM970" t="s">
        <v>268</v>
      </c>
      <c r="AN970" t="s">
        <v>268</v>
      </c>
      <c r="AO970" t="s">
        <v>268</v>
      </c>
      <c r="AP970" t="s">
        <v>268</v>
      </c>
      <c r="AQ970" t="s">
        <v>268</v>
      </c>
      <c r="AR970" t="s">
        <v>268</v>
      </c>
      <c r="AS970" t="s">
        <v>268</v>
      </c>
      <c r="AT970" t="s">
        <v>268</v>
      </c>
      <c r="AU970" t="s">
        <v>268</v>
      </c>
      <c r="AV970" t="s">
        <v>268</v>
      </c>
      <c r="AW970" t="s">
        <v>268</v>
      </c>
      <c r="AX970" t="s">
        <v>268</v>
      </c>
      <c r="AY970" t="s">
        <v>268</v>
      </c>
      <c r="AZ970" t="s">
        <v>268</v>
      </c>
      <c r="BA970" t="s">
        <v>268</v>
      </c>
      <c r="BB970" t="s">
        <v>268</v>
      </c>
      <c r="BC970" t="s">
        <v>268</v>
      </c>
      <c r="BD970" t="s">
        <v>268</v>
      </c>
      <c r="BE970" t="s">
        <v>268</v>
      </c>
      <c r="BF970" t="s">
        <v>268</v>
      </c>
      <c r="BG970" t="s">
        <v>268</v>
      </c>
      <c r="BH970" t="s">
        <v>268</v>
      </c>
      <c r="BI970" t="s">
        <v>268</v>
      </c>
      <c r="BJ970" t="s">
        <v>268</v>
      </c>
      <c r="BK970" t="s">
        <v>268</v>
      </c>
      <c r="BL970" t="s">
        <v>268</v>
      </c>
      <c r="BM970" t="s">
        <v>268</v>
      </c>
      <c r="BN970" t="s">
        <v>268</v>
      </c>
      <c r="BO970" t="s">
        <v>268</v>
      </c>
      <c r="BP970" t="s">
        <v>268</v>
      </c>
      <c r="BQ970" t="s">
        <v>268</v>
      </c>
      <c r="BR970" t="s">
        <v>268</v>
      </c>
      <c r="BS970" t="s">
        <v>268</v>
      </c>
      <c r="BT970" t="s">
        <v>268</v>
      </c>
      <c r="BU970" t="s">
        <v>268</v>
      </c>
      <c r="BV970" t="s">
        <v>268</v>
      </c>
      <c r="BW970" t="s">
        <v>268</v>
      </c>
      <c r="BX970" t="s">
        <v>268</v>
      </c>
      <c r="BY970">
        <v>20</v>
      </c>
      <c r="BZ970">
        <v>20</v>
      </c>
      <c r="CA970" t="s">
        <v>142</v>
      </c>
      <c r="CB970" s="356">
        <v>123</v>
      </c>
      <c r="CC970" t="s">
        <v>1817</v>
      </c>
      <c r="CD970" t="s">
        <v>268</v>
      </c>
      <c r="CE970" t="s">
        <v>268</v>
      </c>
      <c r="CF970" s="356">
        <v>1</v>
      </c>
      <c r="CG970" t="s">
        <v>268</v>
      </c>
      <c r="CH970" t="s">
        <v>268</v>
      </c>
      <c r="CI970" t="s">
        <v>268</v>
      </c>
      <c r="CJ970" t="s">
        <v>268</v>
      </c>
      <c r="CK970" t="s">
        <v>268</v>
      </c>
      <c r="CL970" t="s">
        <v>268</v>
      </c>
      <c r="CM970" t="s">
        <v>11224</v>
      </c>
      <c r="CN970">
        <v>9.86</v>
      </c>
      <c r="CO970" t="s">
        <v>268</v>
      </c>
      <c r="CP970">
        <v>9.86</v>
      </c>
      <c r="CQ970">
        <v>365</v>
      </c>
      <c r="CR970" t="s">
        <v>878</v>
      </c>
      <c r="CS970" t="s">
        <v>11225</v>
      </c>
      <c r="CT970" t="s">
        <v>11226</v>
      </c>
      <c r="CU970" t="s">
        <v>11227</v>
      </c>
      <c r="CV970" t="s">
        <v>268</v>
      </c>
      <c r="CW970" t="s">
        <v>268</v>
      </c>
      <c r="CX970" t="s">
        <v>268</v>
      </c>
      <c r="CY970" t="s">
        <v>268</v>
      </c>
      <c r="CZ970" t="s">
        <v>268</v>
      </c>
      <c r="DA970" t="s">
        <v>268</v>
      </c>
      <c r="DB970" s="429">
        <f t="shared" si="201"/>
        <v>0</v>
      </c>
      <c r="DC970" s="284">
        <f t="shared" si="202"/>
        <v>0</v>
      </c>
      <c r="DD970" s="284">
        <f t="shared" si="203"/>
        <v>0</v>
      </c>
      <c r="DE970" s="284">
        <f t="shared" si="204"/>
        <v>0</v>
      </c>
      <c r="DF970" s="295">
        <f t="shared" si="205"/>
        <v>20</v>
      </c>
      <c r="DG970" s="284">
        <f t="shared" si="206"/>
        <v>1</v>
      </c>
      <c r="DH970" s="284">
        <f t="shared" si="207"/>
        <v>0</v>
      </c>
      <c r="DI970" s="284">
        <f t="shared" si="208"/>
        <v>0</v>
      </c>
      <c r="DJ970" s="284">
        <f t="shared" si="209"/>
        <v>0</v>
      </c>
      <c r="DK970" s="295">
        <f t="shared" si="210"/>
        <v>0</v>
      </c>
      <c r="DL970" s="297">
        <f t="shared" si="211"/>
        <v>1</v>
      </c>
      <c r="DM970" s="430">
        <f>IFERROR(IF(CA970="D",IF(DL970="A dispo.",DF970*VLOOKUP('DATI INPUT'!$F$27,TARIFFE_UD,4,FALSE),DF970*VLOOKUP(DL970,TARIFFE_UD,4,FALSE)),DF970*VLOOKUP(CB970-100,TARIFFE_UND,4,FALSE)),0)</f>
        <v>9.86042906092813</v>
      </c>
      <c r="DN970" s="430">
        <f>IFERROR(IF(CA970="D",IF(DL970="A dispo.",DK970*VLOOKUP('DATI INPUT'!$F$27,TARIFFE_UD,5,FALSE),DK970*VLOOKUP(DL970,TARIFFE_UD,5,FALSE)),DK970*VLOOKUP(CB970-100,TARIFFE_UND,5,FALSE)),0)</f>
        <v>0</v>
      </c>
      <c r="DO970" s="431">
        <f t="shared" si="212"/>
        <v>4.2906092813055352E-4</v>
      </c>
      <c r="DP970" s="299">
        <f>IFERROR(IF(CA970="D",IF(DL970="A dispo.",DF970*VLOOKUP('DATI INPUT'!$F$27,TARIFFE_UD,2,FALSE),DF970*VLOOKUP(DL970,TARIFFE_UD,2,FALSE)),DF970*VLOOKUP(CB970-100,TARIFFE_UND,2,FALSE)),0)</f>
        <v>12.319228425511232</v>
      </c>
      <c r="DQ970" s="299">
        <f>IFERROR(IF(CA970="D",IF(DL970="A dispo.",DK970*VLOOKUP('DATI INPUT'!$F$27,TARIFFE_UD,3,FALSE),DK970*VLOOKUP(DL970,TARIFFE_UD,3,FALSE)),DK970*VLOOKUP(CB970-100,TARIFFE_UND,3,FALSE)),0)</f>
        <v>0</v>
      </c>
      <c r="DR970" s="299">
        <f t="shared" si="213"/>
        <v>12.319228425511232</v>
      </c>
    </row>
    <row r="971" spans="1:122" x14ac:dyDescent="0.25">
      <c r="A971" t="s">
        <v>8259</v>
      </c>
      <c r="B971" t="s">
        <v>8260</v>
      </c>
      <c r="C971" t="s">
        <v>8261</v>
      </c>
      <c r="D971" t="s">
        <v>8262</v>
      </c>
      <c r="E971" t="s">
        <v>268</v>
      </c>
      <c r="F971" t="s">
        <v>156</v>
      </c>
      <c r="G971" t="s">
        <v>8263</v>
      </c>
      <c r="H971" t="s">
        <v>2201</v>
      </c>
      <c r="I971" t="s">
        <v>344</v>
      </c>
      <c r="J971" t="s">
        <v>274</v>
      </c>
      <c r="K971" t="s">
        <v>8264</v>
      </c>
      <c r="L971" t="s">
        <v>871</v>
      </c>
      <c r="M971" t="s">
        <v>4920</v>
      </c>
      <c r="N971" t="s">
        <v>984</v>
      </c>
      <c r="O971" t="s">
        <v>873</v>
      </c>
      <c r="P971" t="s">
        <v>1310</v>
      </c>
      <c r="Q971" t="s">
        <v>269</v>
      </c>
      <c r="R971" t="s">
        <v>154</v>
      </c>
      <c r="S971" t="s">
        <v>268</v>
      </c>
      <c r="T971" t="s">
        <v>268</v>
      </c>
      <c r="U971" t="s">
        <v>268</v>
      </c>
      <c r="V971" t="s">
        <v>268</v>
      </c>
      <c r="W971" t="s">
        <v>2203</v>
      </c>
      <c r="X971" t="s">
        <v>1310</v>
      </c>
      <c r="Y971" t="s">
        <v>269</v>
      </c>
      <c r="Z971" t="s">
        <v>268</v>
      </c>
      <c r="AA971" t="s">
        <v>268</v>
      </c>
      <c r="AB971" t="s">
        <v>268</v>
      </c>
      <c r="AC971" t="s">
        <v>268</v>
      </c>
      <c r="AD971" t="s">
        <v>268</v>
      </c>
      <c r="AE971" t="s">
        <v>287</v>
      </c>
      <c r="AF971" t="s">
        <v>1811</v>
      </c>
      <c r="AG971" t="s">
        <v>875</v>
      </c>
      <c r="AH971" t="s">
        <v>1812</v>
      </c>
      <c r="AI971" t="s">
        <v>1239</v>
      </c>
      <c r="AJ971" t="s">
        <v>268</v>
      </c>
      <c r="AK971" t="s">
        <v>724</v>
      </c>
      <c r="AL971" t="s">
        <v>268</v>
      </c>
      <c r="AM971" t="s">
        <v>288</v>
      </c>
      <c r="AN971" t="s">
        <v>268</v>
      </c>
      <c r="AO971" t="s">
        <v>268</v>
      </c>
      <c r="AP971" t="s">
        <v>268</v>
      </c>
      <c r="AQ971" t="s">
        <v>268</v>
      </c>
      <c r="AR971" t="s">
        <v>268</v>
      </c>
      <c r="AS971" t="s">
        <v>268</v>
      </c>
      <c r="AT971" t="s">
        <v>268</v>
      </c>
      <c r="AU971" t="s">
        <v>268</v>
      </c>
      <c r="AV971" t="s">
        <v>268</v>
      </c>
      <c r="AW971" t="s">
        <v>268</v>
      </c>
      <c r="AX971" t="s">
        <v>268</v>
      </c>
      <c r="AY971" t="s">
        <v>268</v>
      </c>
      <c r="AZ971" t="s">
        <v>268</v>
      </c>
      <c r="BA971" t="s">
        <v>268</v>
      </c>
      <c r="BB971" t="s">
        <v>268</v>
      </c>
      <c r="BC971" t="s">
        <v>268</v>
      </c>
      <c r="BD971" t="s">
        <v>268</v>
      </c>
      <c r="BE971" t="s">
        <v>268</v>
      </c>
      <c r="BF971" t="s">
        <v>268</v>
      </c>
      <c r="BG971" t="s">
        <v>268</v>
      </c>
      <c r="BH971" t="s">
        <v>268</v>
      </c>
      <c r="BI971" t="s">
        <v>268</v>
      </c>
      <c r="BJ971" t="s">
        <v>268</v>
      </c>
      <c r="BK971" t="s">
        <v>268</v>
      </c>
      <c r="BL971" t="s">
        <v>268</v>
      </c>
      <c r="BM971" t="s">
        <v>268</v>
      </c>
      <c r="BN971" t="s">
        <v>268</v>
      </c>
      <c r="BO971" t="s">
        <v>268</v>
      </c>
      <c r="BP971" t="s">
        <v>268</v>
      </c>
      <c r="BQ971" t="s">
        <v>268</v>
      </c>
      <c r="BR971" t="s">
        <v>268</v>
      </c>
      <c r="BS971" t="s">
        <v>268</v>
      </c>
      <c r="BT971" t="s">
        <v>268</v>
      </c>
      <c r="BU971" t="s">
        <v>268</v>
      </c>
      <c r="BV971" t="s">
        <v>268</v>
      </c>
      <c r="BW971" t="s">
        <v>268</v>
      </c>
      <c r="BX971" t="s">
        <v>268</v>
      </c>
      <c r="BY971">
        <v>50</v>
      </c>
      <c r="BZ971">
        <v>50</v>
      </c>
      <c r="CA971" t="s">
        <v>142</v>
      </c>
      <c r="CB971" s="356">
        <v>122</v>
      </c>
      <c r="CC971" t="s">
        <v>876</v>
      </c>
      <c r="CD971" t="s">
        <v>268</v>
      </c>
      <c r="CE971" t="s">
        <v>268</v>
      </c>
      <c r="CF971" t="s">
        <v>268</v>
      </c>
      <c r="CG971" t="s">
        <v>268</v>
      </c>
      <c r="CH971" t="s">
        <v>268</v>
      </c>
      <c r="CI971" t="s">
        <v>268</v>
      </c>
      <c r="CJ971" t="s">
        <v>268</v>
      </c>
      <c r="CK971" t="s">
        <v>268</v>
      </c>
      <c r="CL971" t="s">
        <v>268</v>
      </c>
      <c r="CM971" t="s">
        <v>11224</v>
      </c>
      <c r="CN971">
        <v>99.09</v>
      </c>
      <c r="CO971" t="s">
        <v>268</v>
      </c>
      <c r="CP971">
        <v>99.09</v>
      </c>
      <c r="CQ971">
        <v>365</v>
      </c>
      <c r="CR971" t="s">
        <v>878</v>
      </c>
      <c r="CS971" t="s">
        <v>11225</v>
      </c>
      <c r="CT971" t="s">
        <v>11226</v>
      </c>
      <c r="CU971" t="s">
        <v>11227</v>
      </c>
      <c r="CV971" t="s">
        <v>268</v>
      </c>
      <c r="CW971" t="s">
        <v>268</v>
      </c>
      <c r="CX971" t="s">
        <v>268</v>
      </c>
      <c r="CY971" t="s">
        <v>268</v>
      </c>
      <c r="CZ971" t="s">
        <v>268</v>
      </c>
      <c r="DA971" t="s">
        <v>268</v>
      </c>
      <c r="DB971" s="429">
        <f t="shared" si="201"/>
        <v>0</v>
      </c>
      <c r="DC971" s="284">
        <f t="shared" si="202"/>
        <v>0</v>
      </c>
      <c r="DD971" s="284">
        <f t="shared" si="203"/>
        <v>0</v>
      </c>
      <c r="DE971" s="284">
        <f t="shared" si="204"/>
        <v>0</v>
      </c>
      <c r="DF971" s="295">
        <f t="shared" si="205"/>
        <v>50</v>
      </c>
      <c r="DG971" s="284">
        <f t="shared" si="206"/>
        <v>0</v>
      </c>
      <c r="DH971" s="284">
        <f t="shared" si="207"/>
        <v>0</v>
      </c>
      <c r="DI971" s="284">
        <f t="shared" si="208"/>
        <v>0</v>
      </c>
      <c r="DJ971" s="284">
        <f t="shared" si="209"/>
        <v>0</v>
      </c>
      <c r="DK971" s="295">
        <f t="shared" si="210"/>
        <v>1</v>
      </c>
      <c r="DL971" s="297" t="str">
        <f t="shared" si="211"/>
        <v>A dispo.</v>
      </c>
      <c r="DM971" s="430">
        <f>IFERROR(IF(CA971="D",IF(DL971="A dispo.",DF971*VLOOKUP('DATI INPUT'!$F$27,TARIFFE_UD,4,FALSE),DF971*VLOOKUP(DL971,TARIFFE_UD,4,FALSE)),DF971*VLOOKUP(CB971-100,TARIFFE_UND,4,FALSE)),0)</f>
        <v>31.694236267268995</v>
      </c>
      <c r="DN971" s="430">
        <f>IFERROR(IF(CA971="D",IF(DL971="A dispo.",DK971*VLOOKUP('DATI INPUT'!$F$27,TARIFFE_UD,5,FALSE),DK971*VLOOKUP(DL971,TARIFFE_UD,5,FALSE)),DK971*VLOOKUP(CB971-100,TARIFFE_UND,5,FALSE)),0)</f>
        <v>67.397800635548478</v>
      </c>
      <c r="DO971" s="431">
        <f t="shared" si="212"/>
        <v>2.0369028174656023E-3</v>
      </c>
      <c r="DP971" s="299">
        <f>IFERROR(IF(CA971="D",IF(DL971="A dispo.",DF971*VLOOKUP('DATI INPUT'!$F$27,TARIFFE_UD,2,FALSE),DF971*VLOOKUP(DL971,TARIFFE_UD,2,FALSE)),DF971*VLOOKUP(CB971-100,TARIFFE_UND,2,FALSE)),0)</f>
        <v>39.597519939143247</v>
      </c>
      <c r="DQ971" s="299">
        <f>IFERROR(IF(CA971="D",IF(DL971="A dispo.",DK971*VLOOKUP('DATI INPUT'!$F$27,TARIFFE_UD,3,FALSE),DK971*VLOOKUP(DL971,TARIFFE_UD,3,FALSE)),DK971*VLOOKUP(CB971-100,TARIFFE_UND,3,FALSE)),0)</f>
        <v>60.367780403072892</v>
      </c>
      <c r="DR971" s="299">
        <f t="shared" si="213"/>
        <v>99.965300342216139</v>
      </c>
    </row>
    <row r="972" spans="1:122" x14ac:dyDescent="0.25">
      <c r="A972" t="s">
        <v>8265</v>
      </c>
      <c r="B972" t="s">
        <v>8266</v>
      </c>
      <c r="C972" t="s">
        <v>8267</v>
      </c>
      <c r="D972" t="s">
        <v>8268</v>
      </c>
      <c r="E972" t="s">
        <v>268</v>
      </c>
      <c r="F972" t="s">
        <v>156</v>
      </c>
      <c r="G972" t="s">
        <v>8269</v>
      </c>
      <c r="H972" t="s">
        <v>8270</v>
      </c>
      <c r="I972" t="s">
        <v>1348</v>
      </c>
      <c r="J972" t="s">
        <v>274</v>
      </c>
      <c r="K972" t="s">
        <v>8271</v>
      </c>
      <c r="L972" t="s">
        <v>6394</v>
      </c>
      <c r="M972" t="s">
        <v>1794</v>
      </c>
      <c r="N972" t="s">
        <v>984</v>
      </c>
      <c r="O972" t="s">
        <v>873</v>
      </c>
      <c r="P972" t="s">
        <v>613</v>
      </c>
      <c r="Q972" t="s">
        <v>315</v>
      </c>
      <c r="R972" t="s">
        <v>268</v>
      </c>
      <c r="S972" t="s">
        <v>268</v>
      </c>
      <c r="T972" t="s">
        <v>268</v>
      </c>
      <c r="U972" t="s">
        <v>268</v>
      </c>
      <c r="V972" t="s">
        <v>268</v>
      </c>
      <c r="W972" t="s">
        <v>1794</v>
      </c>
      <c r="X972" t="s">
        <v>613</v>
      </c>
      <c r="Y972" t="s">
        <v>315</v>
      </c>
      <c r="Z972" t="s">
        <v>268</v>
      </c>
      <c r="AA972" t="s">
        <v>268</v>
      </c>
      <c r="AB972" t="s">
        <v>268</v>
      </c>
      <c r="AC972" t="s">
        <v>268</v>
      </c>
      <c r="AD972" t="s">
        <v>268</v>
      </c>
      <c r="AE972" t="s">
        <v>287</v>
      </c>
      <c r="AF972" t="s">
        <v>1811</v>
      </c>
      <c r="AG972" t="s">
        <v>875</v>
      </c>
      <c r="AH972" t="s">
        <v>1812</v>
      </c>
      <c r="AI972" t="s">
        <v>1088</v>
      </c>
      <c r="AJ972" t="s">
        <v>268</v>
      </c>
      <c r="AK972" t="s">
        <v>381</v>
      </c>
      <c r="AL972" t="s">
        <v>268</v>
      </c>
      <c r="AM972" t="s">
        <v>268</v>
      </c>
      <c r="AN972" t="s">
        <v>268</v>
      </c>
      <c r="AO972" t="s">
        <v>268</v>
      </c>
      <c r="AP972" t="s">
        <v>268</v>
      </c>
      <c r="AQ972" t="s">
        <v>268</v>
      </c>
      <c r="AR972" t="s">
        <v>268</v>
      </c>
      <c r="AS972" t="s">
        <v>268</v>
      </c>
      <c r="AT972" t="s">
        <v>268</v>
      </c>
      <c r="AU972" t="s">
        <v>268</v>
      </c>
      <c r="AV972" t="s">
        <v>268</v>
      </c>
      <c r="AW972" t="s">
        <v>268</v>
      </c>
      <c r="AX972" t="s">
        <v>268</v>
      </c>
      <c r="AY972" t="s">
        <v>268</v>
      </c>
      <c r="AZ972" t="s">
        <v>268</v>
      </c>
      <c r="BA972" t="s">
        <v>268</v>
      </c>
      <c r="BB972" t="s">
        <v>268</v>
      </c>
      <c r="BC972" t="s">
        <v>268</v>
      </c>
      <c r="BD972" t="s">
        <v>268</v>
      </c>
      <c r="BE972" t="s">
        <v>268</v>
      </c>
      <c r="BF972" t="s">
        <v>268</v>
      </c>
      <c r="BG972" t="s">
        <v>268</v>
      </c>
      <c r="BH972" t="s">
        <v>268</v>
      </c>
      <c r="BI972" t="s">
        <v>268</v>
      </c>
      <c r="BJ972" t="s">
        <v>268</v>
      </c>
      <c r="BK972" t="s">
        <v>268</v>
      </c>
      <c r="BL972" t="s">
        <v>268</v>
      </c>
      <c r="BM972" t="s">
        <v>268</v>
      </c>
      <c r="BN972" t="s">
        <v>268</v>
      </c>
      <c r="BO972" t="s">
        <v>268</v>
      </c>
      <c r="BP972" t="s">
        <v>268</v>
      </c>
      <c r="BQ972" t="s">
        <v>268</v>
      </c>
      <c r="BR972" t="s">
        <v>268</v>
      </c>
      <c r="BS972" t="s">
        <v>268</v>
      </c>
      <c r="BT972" t="s">
        <v>268</v>
      </c>
      <c r="BU972" t="s">
        <v>268</v>
      </c>
      <c r="BV972" t="s">
        <v>268</v>
      </c>
      <c r="BW972" t="s">
        <v>268</v>
      </c>
      <c r="BX972" t="s">
        <v>268</v>
      </c>
      <c r="BY972">
        <v>70</v>
      </c>
      <c r="BZ972">
        <v>70</v>
      </c>
      <c r="CA972" t="s">
        <v>142</v>
      </c>
      <c r="CB972" s="356">
        <v>122</v>
      </c>
      <c r="CC972" t="s">
        <v>876</v>
      </c>
      <c r="CD972" t="s">
        <v>268</v>
      </c>
      <c r="CE972" t="s">
        <v>268</v>
      </c>
      <c r="CF972" s="356">
        <v>2</v>
      </c>
      <c r="CG972" t="s">
        <v>268</v>
      </c>
      <c r="CH972" t="s">
        <v>268</v>
      </c>
      <c r="CI972" t="s">
        <v>268</v>
      </c>
      <c r="CJ972" t="s">
        <v>268</v>
      </c>
      <c r="CK972" t="s">
        <v>268</v>
      </c>
      <c r="CL972" t="s">
        <v>268</v>
      </c>
      <c r="CM972" t="s">
        <v>11224</v>
      </c>
      <c r="CN972">
        <v>91.7</v>
      </c>
      <c r="CO972" t="s">
        <v>268</v>
      </c>
      <c r="CP972">
        <v>91.7</v>
      </c>
      <c r="CQ972">
        <v>365</v>
      </c>
      <c r="CR972" t="s">
        <v>878</v>
      </c>
      <c r="CS972" t="s">
        <v>11225</v>
      </c>
      <c r="CT972" t="s">
        <v>11226</v>
      </c>
      <c r="CU972" t="s">
        <v>11227</v>
      </c>
      <c r="CV972" t="s">
        <v>268</v>
      </c>
      <c r="CW972" t="s">
        <v>268</v>
      </c>
      <c r="CX972" t="s">
        <v>268</v>
      </c>
      <c r="CY972" t="s">
        <v>268</v>
      </c>
      <c r="CZ972" t="s">
        <v>268</v>
      </c>
      <c r="DA972" t="s">
        <v>268</v>
      </c>
      <c r="DB972" s="429">
        <f t="shared" si="201"/>
        <v>0</v>
      </c>
      <c r="DC972" s="284">
        <f t="shared" si="202"/>
        <v>0</v>
      </c>
      <c r="DD972" s="284">
        <f t="shared" si="203"/>
        <v>0</v>
      </c>
      <c r="DE972" s="284">
        <f t="shared" si="204"/>
        <v>0</v>
      </c>
      <c r="DF972" s="295">
        <f t="shared" si="205"/>
        <v>70</v>
      </c>
      <c r="DG972" s="284">
        <f t="shared" si="206"/>
        <v>0</v>
      </c>
      <c r="DH972" s="284">
        <f t="shared" si="207"/>
        <v>0</v>
      </c>
      <c r="DI972" s="284">
        <f t="shared" si="208"/>
        <v>0</v>
      </c>
      <c r="DJ972" s="284">
        <f t="shared" si="209"/>
        <v>0</v>
      </c>
      <c r="DK972" s="295">
        <f t="shared" si="210"/>
        <v>1</v>
      </c>
      <c r="DL972" s="297">
        <f t="shared" si="211"/>
        <v>2</v>
      </c>
      <c r="DM972" s="430">
        <f>IFERROR(IF(CA972="D",IF(DL972="A dispo.",DF972*VLOOKUP('DATI INPUT'!$F$27,TARIFFE_UD,4,FALSE),DF972*VLOOKUP(DL972,TARIFFE_UD,4,FALSE)),DF972*VLOOKUP(CB972-100,TARIFFE_UND,4,FALSE)),0)</f>
        <v>40.263418665456541</v>
      </c>
      <c r="DN972" s="430">
        <f>IFERROR(IF(CA972="D",IF(DL972="A dispo.",DK972*VLOOKUP('DATI INPUT'!$F$27,TARIFFE_UD,5,FALSE),DK972*VLOOKUP(DL972,TARIFFE_UD,5,FALSE)),DK972*VLOOKUP(CB972-100,TARIFFE_UND,5,FALSE)),0)</f>
        <v>51.443731886070836</v>
      </c>
      <c r="DO972" s="431">
        <f t="shared" si="212"/>
        <v>7.1505515273742049E-3</v>
      </c>
      <c r="DP972" s="299">
        <f>IFERROR(IF(CA972="D",IF(DL972="A dispo.",DF972*VLOOKUP('DATI INPUT'!$F$27,TARIFFE_UD,2,FALSE),DF972*VLOOKUP(DL972,TARIFFE_UD,2,FALSE)),DF972*VLOOKUP(CB972-100,TARIFFE_UND,2,FALSE)),0)</f>
        <v>50.303516070837532</v>
      </c>
      <c r="DQ972" s="299">
        <f>IFERROR(IF(CA972="D",IF(DL972="A dispo.",DK972*VLOOKUP('DATI INPUT'!$F$27,TARIFFE_UD,3,FALSE),DK972*VLOOKUP(DL972,TARIFFE_UD,3,FALSE)),DK972*VLOOKUP(CB972-100,TARIFFE_UND,3,FALSE)),0)</f>
        <v>46.077822723118445</v>
      </c>
      <c r="DR972" s="299">
        <f t="shared" si="213"/>
        <v>96.381338793955976</v>
      </c>
    </row>
    <row r="973" spans="1:122" x14ac:dyDescent="0.25">
      <c r="A973" t="s">
        <v>8272</v>
      </c>
      <c r="B973" t="s">
        <v>934</v>
      </c>
      <c r="C973" t="s">
        <v>1060</v>
      </c>
      <c r="D973" t="s">
        <v>8273</v>
      </c>
      <c r="E973" t="s">
        <v>268</v>
      </c>
      <c r="F973" t="s">
        <v>156</v>
      </c>
      <c r="G973" t="s">
        <v>2514</v>
      </c>
      <c r="H973" t="s">
        <v>1137</v>
      </c>
      <c r="I973" t="s">
        <v>365</v>
      </c>
      <c r="J973" t="s">
        <v>274</v>
      </c>
      <c r="K973" t="s">
        <v>8274</v>
      </c>
      <c r="L973" t="s">
        <v>960</v>
      </c>
      <c r="M973" t="s">
        <v>6904</v>
      </c>
      <c r="N973" t="s">
        <v>303</v>
      </c>
      <c r="O973" t="s">
        <v>1273</v>
      </c>
      <c r="P973" t="s">
        <v>6905</v>
      </c>
      <c r="Q973" t="s">
        <v>976</v>
      </c>
      <c r="R973" t="s">
        <v>268</v>
      </c>
      <c r="S973" t="s">
        <v>268</v>
      </c>
      <c r="T973" t="s">
        <v>268</v>
      </c>
      <c r="U973" t="s">
        <v>268</v>
      </c>
      <c r="V973" t="s">
        <v>268</v>
      </c>
      <c r="W973" t="s">
        <v>2616</v>
      </c>
      <c r="X973" t="s">
        <v>2617</v>
      </c>
      <c r="Y973" t="s">
        <v>275</v>
      </c>
      <c r="Z973" t="s">
        <v>268</v>
      </c>
      <c r="AA973" t="s">
        <v>268</v>
      </c>
      <c r="AB973" t="s">
        <v>268</v>
      </c>
      <c r="AC973" t="s">
        <v>268</v>
      </c>
      <c r="AD973" t="s">
        <v>268</v>
      </c>
      <c r="AE973" t="s">
        <v>287</v>
      </c>
      <c r="AF973" t="s">
        <v>1811</v>
      </c>
      <c r="AG973" t="s">
        <v>875</v>
      </c>
      <c r="AH973" t="s">
        <v>1848</v>
      </c>
      <c r="AI973" t="s">
        <v>552</v>
      </c>
      <c r="AJ973" t="s">
        <v>268</v>
      </c>
      <c r="AK973" t="s">
        <v>354</v>
      </c>
      <c r="AL973" t="s">
        <v>268</v>
      </c>
      <c r="AM973" t="s">
        <v>268</v>
      </c>
      <c r="AN973" t="s">
        <v>268</v>
      </c>
      <c r="AO973" t="s">
        <v>268</v>
      </c>
      <c r="AP973" t="s">
        <v>268</v>
      </c>
      <c r="AQ973" t="s">
        <v>268</v>
      </c>
      <c r="AR973" t="s">
        <v>268</v>
      </c>
      <c r="AS973" t="s">
        <v>268</v>
      </c>
      <c r="AT973" t="s">
        <v>268</v>
      </c>
      <c r="AU973" t="s">
        <v>268</v>
      </c>
      <c r="AV973" t="s">
        <v>268</v>
      </c>
      <c r="AW973" t="s">
        <v>268</v>
      </c>
      <c r="AX973" t="s">
        <v>268</v>
      </c>
      <c r="AY973" t="s">
        <v>268</v>
      </c>
      <c r="AZ973" t="s">
        <v>268</v>
      </c>
      <c r="BA973" t="s">
        <v>268</v>
      </c>
      <c r="BB973" t="s">
        <v>268</v>
      </c>
      <c r="BC973" t="s">
        <v>268</v>
      </c>
      <c r="BD973" t="s">
        <v>268</v>
      </c>
      <c r="BE973" t="s">
        <v>268</v>
      </c>
      <c r="BF973" t="s">
        <v>268</v>
      </c>
      <c r="BG973" t="s">
        <v>268</v>
      </c>
      <c r="BH973" t="s">
        <v>268</v>
      </c>
      <c r="BI973" t="s">
        <v>268</v>
      </c>
      <c r="BJ973" t="s">
        <v>268</v>
      </c>
      <c r="BK973" t="s">
        <v>268</v>
      </c>
      <c r="BL973" t="s">
        <v>268</v>
      </c>
      <c r="BM973" t="s">
        <v>268</v>
      </c>
      <c r="BN973" t="s">
        <v>268</v>
      </c>
      <c r="BO973" t="s">
        <v>268</v>
      </c>
      <c r="BP973" t="s">
        <v>268</v>
      </c>
      <c r="BQ973" t="s">
        <v>268</v>
      </c>
      <c r="BR973" t="s">
        <v>268</v>
      </c>
      <c r="BS973" t="s">
        <v>268</v>
      </c>
      <c r="BT973" t="s">
        <v>268</v>
      </c>
      <c r="BU973" t="s">
        <v>268</v>
      </c>
      <c r="BV973" t="s">
        <v>268</v>
      </c>
      <c r="BW973" t="s">
        <v>268</v>
      </c>
      <c r="BX973" t="s">
        <v>268</v>
      </c>
      <c r="BY973">
        <v>35</v>
      </c>
      <c r="BZ973">
        <v>35</v>
      </c>
      <c r="CA973" t="s">
        <v>142</v>
      </c>
      <c r="CB973" s="356">
        <v>122</v>
      </c>
      <c r="CC973" t="s">
        <v>876</v>
      </c>
      <c r="CD973" t="s">
        <v>268</v>
      </c>
      <c r="CE973" t="s">
        <v>268</v>
      </c>
      <c r="CF973" t="s">
        <v>268</v>
      </c>
      <c r="CG973" t="s">
        <v>268</v>
      </c>
      <c r="CH973" t="s">
        <v>268</v>
      </c>
      <c r="CI973" t="s">
        <v>268</v>
      </c>
      <c r="CJ973" t="s">
        <v>268</v>
      </c>
      <c r="CK973" t="s">
        <v>268</v>
      </c>
      <c r="CL973" t="s">
        <v>8275</v>
      </c>
      <c r="CM973" t="s">
        <v>11224</v>
      </c>
      <c r="CN973">
        <v>89.59</v>
      </c>
      <c r="CO973" t="s">
        <v>268</v>
      </c>
      <c r="CP973">
        <v>89.59</v>
      </c>
      <c r="CQ973">
        <v>365</v>
      </c>
      <c r="CR973" t="s">
        <v>878</v>
      </c>
      <c r="CS973" t="s">
        <v>11225</v>
      </c>
      <c r="CT973" t="s">
        <v>11226</v>
      </c>
      <c r="CU973" t="s">
        <v>11227</v>
      </c>
      <c r="CV973" t="s">
        <v>268</v>
      </c>
      <c r="CW973" t="s">
        <v>268</v>
      </c>
      <c r="CX973" t="s">
        <v>268</v>
      </c>
      <c r="CY973" t="s">
        <v>268</v>
      </c>
      <c r="CZ973" t="s">
        <v>268</v>
      </c>
      <c r="DA973" t="s">
        <v>268</v>
      </c>
      <c r="DB973" s="429">
        <f t="shared" si="201"/>
        <v>0</v>
      </c>
      <c r="DC973" s="284">
        <f t="shared" si="202"/>
        <v>0</v>
      </c>
      <c r="DD973" s="284">
        <f t="shared" si="203"/>
        <v>0</v>
      </c>
      <c r="DE973" s="284">
        <f t="shared" si="204"/>
        <v>0</v>
      </c>
      <c r="DF973" s="295">
        <f t="shared" si="205"/>
        <v>35</v>
      </c>
      <c r="DG973" s="284">
        <f t="shared" si="206"/>
        <v>0</v>
      </c>
      <c r="DH973" s="284">
        <f t="shared" si="207"/>
        <v>0</v>
      </c>
      <c r="DI973" s="284">
        <f t="shared" si="208"/>
        <v>0</v>
      </c>
      <c r="DJ973" s="284">
        <f t="shared" si="209"/>
        <v>0</v>
      </c>
      <c r="DK973" s="295">
        <f t="shared" si="210"/>
        <v>1</v>
      </c>
      <c r="DL973" s="297" t="str">
        <f t="shared" si="211"/>
        <v>A dispo.</v>
      </c>
      <c r="DM973" s="430">
        <f>IFERROR(IF(CA973="D",IF(DL973="A dispo.",DF973*VLOOKUP('DATI INPUT'!$F$27,TARIFFE_UD,4,FALSE),DF973*VLOOKUP(DL973,TARIFFE_UD,4,FALSE)),DF973*VLOOKUP(CB973-100,TARIFFE_UND,4,FALSE)),0)</f>
        <v>22.185965387088295</v>
      </c>
      <c r="DN973" s="430">
        <f>IFERROR(IF(CA973="D",IF(DL973="A dispo.",DK973*VLOOKUP('DATI INPUT'!$F$27,TARIFFE_UD,5,FALSE),DK973*VLOOKUP(DL973,TARIFFE_UD,5,FALSE)),DK973*VLOOKUP(CB973-100,TARIFFE_UND,5,FALSE)),0)</f>
        <v>67.397800635548478</v>
      </c>
      <c r="DO973" s="431">
        <f t="shared" si="212"/>
        <v>-6.2339773632231754E-3</v>
      </c>
      <c r="DP973" s="299">
        <f>IFERROR(IF(CA973="D",IF(DL973="A dispo.",DF973*VLOOKUP('DATI INPUT'!$F$27,TARIFFE_UD,2,FALSE),DF973*VLOOKUP(DL973,TARIFFE_UD,2,FALSE)),DF973*VLOOKUP(CB973-100,TARIFFE_UND,2,FALSE)),0)</f>
        <v>27.718263957400271</v>
      </c>
      <c r="DQ973" s="299">
        <f>IFERROR(IF(CA973="D",IF(DL973="A dispo.",DK973*VLOOKUP('DATI INPUT'!$F$27,TARIFFE_UD,3,FALSE),DK973*VLOOKUP(DL973,TARIFFE_UD,3,FALSE)),DK973*VLOOKUP(CB973-100,TARIFFE_UND,3,FALSE)),0)</f>
        <v>60.367780403072892</v>
      </c>
      <c r="DR973" s="299">
        <f t="shared" si="213"/>
        <v>88.086044360473167</v>
      </c>
    </row>
    <row r="974" spans="1:122" x14ac:dyDescent="0.25">
      <c r="A974" t="s">
        <v>8276</v>
      </c>
      <c r="B974" t="s">
        <v>8277</v>
      </c>
      <c r="C974" t="s">
        <v>1061</v>
      </c>
      <c r="D974" t="s">
        <v>8278</v>
      </c>
      <c r="E974" t="s">
        <v>268</v>
      </c>
      <c r="F974" t="s">
        <v>156</v>
      </c>
      <c r="G974" t="s">
        <v>8279</v>
      </c>
      <c r="H974" t="s">
        <v>1033</v>
      </c>
      <c r="I974" t="s">
        <v>347</v>
      </c>
      <c r="J974" t="s">
        <v>156</v>
      </c>
      <c r="K974" t="s">
        <v>8280</v>
      </c>
      <c r="L974" t="s">
        <v>984</v>
      </c>
      <c r="M974" t="s">
        <v>8281</v>
      </c>
      <c r="N974" t="s">
        <v>1797</v>
      </c>
      <c r="O974" t="s">
        <v>896</v>
      </c>
      <c r="P974" t="s">
        <v>6117</v>
      </c>
      <c r="Q974" t="s">
        <v>276</v>
      </c>
      <c r="R974" t="s">
        <v>268</v>
      </c>
      <c r="S974" t="s">
        <v>268</v>
      </c>
      <c r="T974" t="s">
        <v>268</v>
      </c>
      <c r="U974" t="s">
        <v>268</v>
      </c>
      <c r="V974" t="s">
        <v>268</v>
      </c>
      <c r="W974" t="s">
        <v>10399</v>
      </c>
      <c r="X974" t="s">
        <v>10365</v>
      </c>
      <c r="Y974" t="s">
        <v>346</v>
      </c>
      <c r="Z974" t="s">
        <v>268</v>
      </c>
      <c r="AA974" t="s">
        <v>268</v>
      </c>
      <c r="AB974" t="s">
        <v>268</v>
      </c>
      <c r="AC974" t="s">
        <v>268</v>
      </c>
      <c r="AD974" t="s">
        <v>268</v>
      </c>
      <c r="AE974" t="s">
        <v>287</v>
      </c>
      <c r="AF974" t="s">
        <v>1811</v>
      </c>
      <c r="AG974" t="s">
        <v>875</v>
      </c>
      <c r="AH974" t="s">
        <v>380</v>
      </c>
      <c r="AI974" t="s">
        <v>898</v>
      </c>
      <c r="AJ974" t="s">
        <v>268</v>
      </c>
      <c r="AK974" t="s">
        <v>366</v>
      </c>
      <c r="AL974" t="s">
        <v>268</v>
      </c>
      <c r="AM974" t="s">
        <v>355</v>
      </c>
      <c r="AN974" t="s">
        <v>268</v>
      </c>
      <c r="AO974" t="s">
        <v>268</v>
      </c>
      <c r="AP974" t="s">
        <v>268</v>
      </c>
      <c r="AQ974" t="s">
        <v>268</v>
      </c>
      <c r="AR974" t="s">
        <v>268</v>
      </c>
      <c r="AS974" t="s">
        <v>268</v>
      </c>
      <c r="AT974" t="s">
        <v>268</v>
      </c>
      <c r="AU974" t="s">
        <v>268</v>
      </c>
      <c r="AV974" t="s">
        <v>268</v>
      </c>
      <c r="AW974" t="s">
        <v>268</v>
      </c>
      <c r="AX974" t="s">
        <v>268</v>
      </c>
      <c r="AY974" t="s">
        <v>268</v>
      </c>
      <c r="AZ974" t="s">
        <v>268</v>
      </c>
      <c r="BA974" t="s">
        <v>268</v>
      </c>
      <c r="BB974" t="s">
        <v>268</v>
      </c>
      <c r="BC974" t="s">
        <v>268</v>
      </c>
      <c r="BD974" t="s">
        <v>268</v>
      </c>
      <c r="BE974" t="s">
        <v>268</v>
      </c>
      <c r="BF974" t="s">
        <v>268</v>
      </c>
      <c r="BG974" t="s">
        <v>268</v>
      </c>
      <c r="BH974" t="s">
        <v>268</v>
      </c>
      <c r="BI974" t="s">
        <v>268</v>
      </c>
      <c r="BJ974" t="s">
        <v>268</v>
      </c>
      <c r="BK974" t="s">
        <v>268</v>
      </c>
      <c r="BL974" t="s">
        <v>268</v>
      </c>
      <c r="BM974" t="s">
        <v>268</v>
      </c>
      <c r="BN974" t="s">
        <v>268</v>
      </c>
      <c r="BO974" t="s">
        <v>268</v>
      </c>
      <c r="BP974" t="s">
        <v>268</v>
      </c>
      <c r="BQ974" t="s">
        <v>268</v>
      </c>
      <c r="BR974" t="s">
        <v>268</v>
      </c>
      <c r="BS974" t="s">
        <v>268</v>
      </c>
      <c r="BT974" t="s">
        <v>268</v>
      </c>
      <c r="BU974" t="s">
        <v>268</v>
      </c>
      <c r="BV974" t="s">
        <v>268</v>
      </c>
      <c r="BW974" t="s">
        <v>268</v>
      </c>
      <c r="BX974" t="s">
        <v>268</v>
      </c>
      <c r="BY974">
        <v>51.45</v>
      </c>
      <c r="BZ974">
        <v>51.45</v>
      </c>
      <c r="CA974" t="s">
        <v>142</v>
      </c>
      <c r="CB974" s="356">
        <v>122</v>
      </c>
      <c r="CC974" t="s">
        <v>876</v>
      </c>
      <c r="CD974" t="s">
        <v>268</v>
      </c>
      <c r="CE974" t="s">
        <v>268</v>
      </c>
      <c r="CF974" t="s">
        <v>268</v>
      </c>
      <c r="CG974" t="s">
        <v>268</v>
      </c>
      <c r="CH974" t="s">
        <v>268</v>
      </c>
      <c r="CI974" t="s">
        <v>268</v>
      </c>
      <c r="CJ974" t="s">
        <v>268</v>
      </c>
      <c r="CK974" t="s">
        <v>268</v>
      </c>
      <c r="CL974" t="s">
        <v>268</v>
      </c>
      <c r="CM974" t="s">
        <v>11224</v>
      </c>
      <c r="CN974">
        <v>100.01</v>
      </c>
      <c r="CO974" t="s">
        <v>268</v>
      </c>
      <c r="CP974">
        <v>100.01</v>
      </c>
      <c r="CQ974">
        <v>365</v>
      </c>
      <c r="CR974" t="s">
        <v>878</v>
      </c>
      <c r="CS974" t="s">
        <v>11225</v>
      </c>
      <c r="CT974" t="s">
        <v>11226</v>
      </c>
      <c r="CU974" t="s">
        <v>11227</v>
      </c>
      <c r="CV974" t="s">
        <v>268</v>
      </c>
      <c r="CW974" t="s">
        <v>268</v>
      </c>
      <c r="CX974" t="s">
        <v>268</v>
      </c>
      <c r="CY974" t="s">
        <v>268</v>
      </c>
      <c r="CZ974" t="s">
        <v>268</v>
      </c>
      <c r="DA974" t="s">
        <v>268</v>
      </c>
      <c r="DB974" s="429">
        <f t="shared" si="201"/>
        <v>0</v>
      </c>
      <c r="DC974" s="284">
        <f t="shared" si="202"/>
        <v>0</v>
      </c>
      <c r="DD974" s="284">
        <f t="shared" si="203"/>
        <v>0</v>
      </c>
      <c r="DE974" s="284">
        <f t="shared" si="204"/>
        <v>0</v>
      </c>
      <c r="DF974" s="295">
        <f t="shared" si="205"/>
        <v>51.45</v>
      </c>
      <c r="DG974" s="284">
        <f t="shared" si="206"/>
        <v>0</v>
      </c>
      <c r="DH974" s="284">
        <f t="shared" si="207"/>
        <v>0</v>
      </c>
      <c r="DI974" s="284">
        <f t="shared" si="208"/>
        <v>0</v>
      </c>
      <c r="DJ974" s="284">
        <f t="shared" si="209"/>
        <v>0</v>
      </c>
      <c r="DK974" s="295">
        <f t="shared" si="210"/>
        <v>1</v>
      </c>
      <c r="DL974" s="297" t="str">
        <f t="shared" si="211"/>
        <v>A dispo.</v>
      </c>
      <c r="DM974" s="430">
        <f>IFERROR(IF(CA974="D",IF(DL974="A dispo.",DF974*VLOOKUP('DATI INPUT'!$F$27,TARIFFE_UD,4,FALSE),DF974*VLOOKUP(DL974,TARIFFE_UD,4,FALSE)),DF974*VLOOKUP(CB974-100,TARIFFE_UND,4,FALSE)),0)</f>
        <v>32.613369119019794</v>
      </c>
      <c r="DN974" s="430">
        <f>IFERROR(IF(CA974="D",IF(DL974="A dispo.",DK974*VLOOKUP('DATI INPUT'!$F$27,TARIFFE_UD,5,FALSE),DK974*VLOOKUP(DL974,TARIFFE_UD,5,FALSE)),DK974*VLOOKUP(CB974-100,TARIFFE_UND,5,FALSE)),0)</f>
        <v>67.397800635548478</v>
      </c>
      <c r="DO974" s="431">
        <f t="shared" si="212"/>
        <v>1.1697545682665123E-3</v>
      </c>
      <c r="DP974" s="299">
        <f>IFERROR(IF(CA974="D",IF(DL974="A dispo.",DF974*VLOOKUP('DATI INPUT'!$F$27,TARIFFE_UD,2,FALSE),DF974*VLOOKUP(DL974,TARIFFE_UD,2,FALSE)),DF974*VLOOKUP(CB974-100,TARIFFE_UND,2,FALSE)),0)</f>
        <v>40.7458480173784</v>
      </c>
      <c r="DQ974" s="299">
        <f>IFERROR(IF(CA974="D",IF(DL974="A dispo.",DK974*VLOOKUP('DATI INPUT'!$F$27,TARIFFE_UD,3,FALSE),DK974*VLOOKUP(DL974,TARIFFE_UD,3,FALSE)),DK974*VLOOKUP(CB974-100,TARIFFE_UND,3,FALSE)),0)</f>
        <v>60.367780403072892</v>
      </c>
      <c r="DR974" s="299">
        <f t="shared" si="213"/>
        <v>101.11362842045129</v>
      </c>
    </row>
    <row r="975" spans="1:122" x14ac:dyDescent="0.25">
      <c r="A975" t="s">
        <v>8282</v>
      </c>
      <c r="B975" t="s">
        <v>8283</v>
      </c>
      <c r="C975" t="s">
        <v>8284</v>
      </c>
      <c r="D975" t="s">
        <v>8285</v>
      </c>
      <c r="E975" t="s">
        <v>268</v>
      </c>
      <c r="F975" t="s">
        <v>156</v>
      </c>
      <c r="G975" t="s">
        <v>8286</v>
      </c>
      <c r="H975" t="s">
        <v>8287</v>
      </c>
      <c r="I975" t="s">
        <v>449</v>
      </c>
      <c r="J975" t="s">
        <v>156</v>
      </c>
      <c r="K975" t="s">
        <v>8288</v>
      </c>
      <c r="L975" t="s">
        <v>8289</v>
      </c>
      <c r="M975" t="s">
        <v>8290</v>
      </c>
      <c r="N975" t="s">
        <v>4383</v>
      </c>
      <c r="O975" t="s">
        <v>4384</v>
      </c>
      <c r="P975" t="s">
        <v>8291</v>
      </c>
      <c r="Q975" t="s">
        <v>277</v>
      </c>
      <c r="R975" t="s">
        <v>8292</v>
      </c>
      <c r="S975" t="s">
        <v>268</v>
      </c>
      <c r="T975" t="s">
        <v>268</v>
      </c>
      <c r="U975" t="s">
        <v>268</v>
      </c>
      <c r="V975" t="s">
        <v>268</v>
      </c>
      <c r="W975" t="s">
        <v>8293</v>
      </c>
      <c r="X975" t="s">
        <v>887</v>
      </c>
      <c r="Y975" t="s">
        <v>488</v>
      </c>
      <c r="Z975" t="s">
        <v>268</v>
      </c>
      <c r="AA975" t="s">
        <v>268</v>
      </c>
      <c r="AB975" t="s">
        <v>268</v>
      </c>
      <c r="AC975" t="s">
        <v>268</v>
      </c>
      <c r="AD975" t="s">
        <v>268</v>
      </c>
      <c r="AE975" t="s">
        <v>287</v>
      </c>
      <c r="AF975" t="s">
        <v>1811</v>
      </c>
      <c r="AG975" t="s">
        <v>875</v>
      </c>
      <c r="AH975" t="s">
        <v>1848</v>
      </c>
      <c r="AI975" t="s">
        <v>2030</v>
      </c>
      <c r="AJ975" t="s">
        <v>268</v>
      </c>
      <c r="AK975" t="s">
        <v>352</v>
      </c>
      <c r="AL975" t="s">
        <v>268</v>
      </c>
      <c r="AM975" t="s">
        <v>405</v>
      </c>
      <c r="AN975" t="s">
        <v>268</v>
      </c>
      <c r="AO975" t="s">
        <v>268</v>
      </c>
      <c r="AP975" t="s">
        <v>268</v>
      </c>
      <c r="AQ975" t="s">
        <v>268</v>
      </c>
      <c r="AR975" t="s">
        <v>268</v>
      </c>
      <c r="AS975" t="s">
        <v>268</v>
      </c>
      <c r="AT975" t="s">
        <v>268</v>
      </c>
      <c r="AU975" t="s">
        <v>268</v>
      </c>
      <c r="AV975" t="s">
        <v>268</v>
      </c>
      <c r="AW975" t="s">
        <v>268</v>
      </c>
      <c r="AX975" t="s">
        <v>268</v>
      </c>
      <c r="AY975" t="s">
        <v>268</v>
      </c>
      <c r="AZ975" t="s">
        <v>268</v>
      </c>
      <c r="BA975" t="s">
        <v>268</v>
      </c>
      <c r="BB975" t="s">
        <v>268</v>
      </c>
      <c r="BC975" t="s">
        <v>268</v>
      </c>
      <c r="BD975" t="s">
        <v>268</v>
      </c>
      <c r="BE975" t="s">
        <v>268</v>
      </c>
      <c r="BF975" t="s">
        <v>268</v>
      </c>
      <c r="BG975" t="s">
        <v>268</v>
      </c>
      <c r="BH975" t="s">
        <v>268</v>
      </c>
      <c r="BI975" t="s">
        <v>268</v>
      </c>
      <c r="BJ975" t="s">
        <v>268</v>
      </c>
      <c r="BK975" t="s">
        <v>268</v>
      </c>
      <c r="BL975" t="s">
        <v>268</v>
      </c>
      <c r="BM975" t="s">
        <v>268</v>
      </c>
      <c r="BN975" t="s">
        <v>268</v>
      </c>
      <c r="BO975" t="s">
        <v>268</v>
      </c>
      <c r="BP975" t="s">
        <v>268</v>
      </c>
      <c r="BQ975" t="s">
        <v>268</v>
      </c>
      <c r="BR975" t="s">
        <v>268</v>
      </c>
      <c r="BS975" t="s">
        <v>268</v>
      </c>
      <c r="BT975" t="s">
        <v>268</v>
      </c>
      <c r="BU975" t="s">
        <v>268</v>
      </c>
      <c r="BV975" t="s">
        <v>268</v>
      </c>
      <c r="BW975" t="s">
        <v>268</v>
      </c>
      <c r="BX975" t="s">
        <v>268</v>
      </c>
      <c r="BY975">
        <v>121.44</v>
      </c>
      <c r="BZ975">
        <v>121.44</v>
      </c>
      <c r="CA975" t="s">
        <v>142</v>
      </c>
      <c r="CB975" s="356">
        <v>122</v>
      </c>
      <c r="CC975" t="s">
        <v>876</v>
      </c>
      <c r="CD975" t="s">
        <v>268</v>
      </c>
      <c r="CE975" t="s">
        <v>268</v>
      </c>
      <c r="CF975" t="s">
        <v>268</v>
      </c>
      <c r="CG975" t="s">
        <v>268</v>
      </c>
      <c r="CH975" t="s">
        <v>268</v>
      </c>
      <c r="CI975" t="s">
        <v>268</v>
      </c>
      <c r="CJ975" t="s">
        <v>268</v>
      </c>
      <c r="CK975" t="s">
        <v>268</v>
      </c>
      <c r="CL975" t="s">
        <v>268</v>
      </c>
      <c r="CM975" t="s">
        <v>11224</v>
      </c>
      <c r="CN975">
        <v>144.38</v>
      </c>
      <c r="CO975" t="s">
        <v>268</v>
      </c>
      <c r="CP975">
        <v>144.38</v>
      </c>
      <c r="CQ975">
        <v>365</v>
      </c>
      <c r="CR975" t="s">
        <v>878</v>
      </c>
      <c r="CS975" t="s">
        <v>11225</v>
      </c>
      <c r="CT975" t="s">
        <v>11226</v>
      </c>
      <c r="CU975" t="s">
        <v>11227</v>
      </c>
      <c r="CV975" t="s">
        <v>268</v>
      </c>
      <c r="CW975" t="s">
        <v>268</v>
      </c>
      <c r="CX975" t="s">
        <v>268</v>
      </c>
      <c r="CY975" t="s">
        <v>268</v>
      </c>
      <c r="CZ975" t="s">
        <v>268</v>
      </c>
      <c r="DA975" t="s">
        <v>268</v>
      </c>
      <c r="DB975" s="429">
        <f t="shared" si="201"/>
        <v>0</v>
      </c>
      <c r="DC975" s="284">
        <f t="shared" si="202"/>
        <v>0</v>
      </c>
      <c r="DD975" s="284">
        <f t="shared" si="203"/>
        <v>0</v>
      </c>
      <c r="DE975" s="284">
        <f t="shared" si="204"/>
        <v>0</v>
      </c>
      <c r="DF975" s="295">
        <f t="shared" si="205"/>
        <v>121.43999999999998</v>
      </c>
      <c r="DG975" s="284">
        <f t="shared" si="206"/>
        <v>0</v>
      </c>
      <c r="DH975" s="284">
        <f t="shared" si="207"/>
        <v>0</v>
      </c>
      <c r="DI975" s="284">
        <f t="shared" si="208"/>
        <v>0</v>
      </c>
      <c r="DJ975" s="284">
        <f t="shared" si="209"/>
        <v>0</v>
      </c>
      <c r="DK975" s="295">
        <f t="shared" si="210"/>
        <v>1</v>
      </c>
      <c r="DL975" s="297" t="str">
        <f t="shared" si="211"/>
        <v>A dispo.</v>
      </c>
      <c r="DM975" s="430">
        <f>IFERROR(IF(CA975="D",IF(DL975="A dispo.",DF975*VLOOKUP('DATI INPUT'!$F$27,TARIFFE_UD,4,FALSE),DF975*VLOOKUP(DL975,TARIFFE_UD,4,FALSE)),DF975*VLOOKUP(CB975-100,TARIFFE_UND,4,FALSE)),0)</f>
        <v>76.978961045942924</v>
      </c>
      <c r="DN975" s="430">
        <f>IFERROR(IF(CA975="D",IF(DL975="A dispo.",DK975*VLOOKUP('DATI INPUT'!$F$27,TARIFFE_UD,5,FALSE),DK975*VLOOKUP(DL975,TARIFFE_UD,5,FALSE)),DK975*VLOOKUP(CB975-100,TARIFFE_UND,5,FALSE)),0)</f>
        <v>67.397800635548478</v>
      </c>
      <c r="DO975" s="431">
        <f t="shared" si="212"/>
        <v>-3.2383185085791411E-3</v>
      </c>
      <c r="DP975" s="299">
        <f>IFERROR(IF(CA975="D",IF(DL975="A dispo.",DF975*VLOOKUP('DATI INPUT'!$F$27,TARIFFE_UD,2,FALSE),DF975*VLOOKUP(DL975,TARIFFE_UD,2,FALSE)),DF975*VLOOKUP(CB975-100,TARIFFE_UND,2,FALSE)),0)</f>
        <v>96.174456428191093</v>
      </c>
      <c r="DQ975" s="299">
        <f>IFERROR(IF(CA975="D",IF(DL975="A dispo.",DK975*VLOOKUP('DATI INPUT'!$F$27,TARIFFE_UD,3,FALSE),DK975*VLOOKUP(DL975,TARIFFE_UD,3,FALSE)),DK975*VLOOKUP(CB975-100,TARIFFE_UND,3,FALSE)),0)</f>
        <v>60.367780403072892</v>
      </c>
      <c r="DR975" s="299">
        <f t="shared" si="213"/>
        <v>156.54223683126398</v>
      </c>
    </row>
    <row r="976" spans="1:122" x14ac:dyDescent="0.25">
      <c r="A976" t="s">
        <v>8294</v>
      </c>
      <c r="B976" t="s">
        <v>8295</v>
      </c>
      <c r="C976" t="s">
        <v>8296</v>
      </c>
      <c r="D976" t="s">
        <v>8297</v>
      </c>
      <c r="E976" t="s">
        <v>268</v>
      </c>
      <c r="F976" t="s">
        <v>156</v>
      </c>
      <c r="G976" t="s">
        <v>8298</v>
      </c>
      <c r="H976" t="s">
        <v>8299</v>
      </c>
      <c r="I976" t="s">
        <v>8300</v>
      </c>
      <c r="J976" t="s">
        <v>274</v>
      </c>
      <c r="K976" t="s">
        <v>1712</v>
      </c>
      <c r="L976" t="s">
        <v>8301</v>
      </c>
      <c r="M976" t="s">
        <v>11267</v>
      </c>
      <c r="N976" t="s">
        <v>3882</v>
      </c>
      <c r="O976" t="s">
        <v>3883</v>
      </c>
      <c r="P976" t="s">
        <v>7928</v>
      </c>
      <c r="Q976" t="s">
        <v>277</v>
      </c>
      <c r="R976" t="s">
        <v>268</v>
      </c>
      <c r="S976" t="s">
        <v>268</v>
      </c>
      <c r="T976" t="s">
        <v>268</v>
      </c>
      <c r="U976" t="s">
        <v>271</v>
      </c>
      <c r="V976" t="s">
        <v>11268</v>
      </c>
      <c r="W976" t="s">
        <v>2540</v>
      </c>
      <c r="X976" t="s">
        <v>2160</v>
      </c>
      <c r="Y976" t="s">
        <v>277</v>
      </c>
      <c r="Z976" t="s">
        <v>268</v>
      </c>
      <c r="AA976" t="s">
        <v>268</v>
      </c>
      <c r="AB976" t="s">
        <v>268</v>
      </c>
      <c r="AC976" t="s">
        <v>268</v>
      </c>
      <c r="AD976" t="s">
        <v>268</v>
      </c>
      <c r="AE976" t="s">
        <v>8302</v>
      </c>
      <c r="AF976" t="s">
        <v>1811</v>
      </c>
      <c r="AG976" t="s">
        <v>268</v>
      </c>
      <c r="AH976" t="s">
        <v>1770</v>
      </c>
      <c r="AI976" t="s">
        <v>793</v>
      </c>
      <c r="AJ976" t="s">
        <v>268</v>
      </c>
      <c r="AK976" t="s">
        <v>377</v>
      </c>
      <c r="AL976" t="s">
        <v>268</v>
      </c>
      <c r="AM976" t="s">
        <v>268</v>
      </c>
      <c r="AN976" t="s">
        <v>8302</v>
      </c>
      <c r="AO976" t="s">
        <v>1811</v>
      </c>
      <c r="AP976" t="s">
        <v>268</v>
      </c>
      <c r="AQ976" t="s">
        <v>1770</v>
      </c>
      <c r="AR976" t="s">
        <v>793</v>
      </c>
      <c r="AS976" t="s">
        <v>268</v>
      </c>
      <c r="AT976" t="s">
        <v>366</v>
      </c>
      <c r="AU976" t="s">
        <v>268</v>
      </c>
      <c r="AV976" t="s">
        <v>268</v>
      </c>
      <c r="AW976" t="s">
        <v>268</v>
      </c>
      <c r="AX976" t="s">
        <v>268</v>
      </c>
      <c r="AY976" t="s">
        <v>268</v>
      </c>
      <c r="AZ976" t="s">
        <v>268</v>
      </c>
      <c r="BA976" t="s">
        <v>268</v>
      </c>
      <c r="BB976" t="s">
        <v>268</v>
      </c>
      <c r="BC976" t="s">
        <v>268</v>
      </c>
      <c r="BD976" t="s">
        <v>268</v>
      </c>
      <c r="BE976" t="s">
        <v>268</v>
      </c>
      <c r="BF976" t="s">
        <v>268</v>
      </c>
      <c r="BG976" t="s">
        <v>268</v>
      </c>
      <c r="BH976" t="s">
        <v>268</v>
      </c>
      <c r="BI976" t="s">
        <v>268</v>
      </c>
      <c r="BJ976" t="s">
        <v>268</v>
      </c>
      <c r="BK976" t="s">
        <v>268</v>
      </c>
      <c r="BL976" t="s">
        <v>268</v>
      </c>
      <c r="BM976" t="s">
        <v>268</v>
      </c>
      <c r="BN976" t="s">
        <v>268</v>
      </c>
      <c r="BO976" t="s">
        <v>268</v>
      </c>
      <c r="BP976" t="s">
        <v>268</v>
      </c>
      <c r="BQ976" t="s">
        <v>268</v>
      </c>
      <c r="BR976" t="s">
        <v>268</v>
      </c>
      <c r="BS976" t="s">
        <v>268</v>
      </c>
      <c r="BT976" t="s">
        <v>268</v>
      </c>
      <c r="BU976" t="s">
        <v>268</v>
      </c>
      <c r="BV976" t="s">
        <v>268</v>
      </c>
      <c r="BW976" t="s">
        <v>268</v>
      </c>
      <c r="BX976" t="s">
        <v>268</v>
      </c>
      <c r="BY976">
        <v>63.4</v>
      </c>
      <c r="BZ976">
        <v>63.4</v>
      </c>
      <c r="CA976" t="s">
        <v>142</v>
      </c>
      <c r="CB976" s="356">
        <v>122</v>
      </c>
      <c r="CC976" t="s">
        <v>876</v>
      </c>
      <c r="CD976" t="s">
        <v>268</v>
      </c>
      <c r="CE976" t="s">
        <v>268</v>
      </c>
      <c r="CF976" t="s">
        <v>268</v>
      </c>
      <c r="CG976" t="s">
        <v>268</v>
      </c>
      <c r="CH976" t="s">
        <v>268</v>
      </c>
      <c r="CI976" t="s">
        <v>268</v>
      </c>
      <c r="CJ976" t="s">
        <v>268</v>
      </c>
      <c r="CK976" t="s">
        <v>268</v>
      </c>
      <c r="CL976" t="s">
        <v>268</v>
      </c>
      <c r="CM976" t="s">
        <v>11224</v>
      </c>
      <c r="CN976">
        <v>107.59</v>
      </c>
      <c r="CO976" t="s">
        <v>268</v>
      </c>
      <c r="CP976">
        <v>107.59</v>
      </c>
      <c r="CQ976">
        <v>365</v>
      </c>
      <c r="CR976" t="s">
        <v>878</v>
      </c>
      <c r="CS976" t="s">
        <v>11225</v>
      </c>
      <c r="CT976" t="s">
        <v>11226</v>
      </c>
      <c r="CU976" t="s">
        <v>11227</v>
      </c>
      <c r="CV976" t="s">
        <v>268</v>
      </c>
      <c r="CW976" t="s">
        <v>268</v>
      </c>
      <c r="CX976" t="s">
        <v>268</v>
      </c>
      <c r="CY976" t="s">
        <v>268</v>
      </c>
      <c r="CZ976" t="s">
        <v>268</v>
      </c>
      <c r="DA976" t="s">
        <v>268</v>
      </c>
      <c r="DB976" s="429">
        <f t="shared" si="201"/>
        <v>0</v>
      </c>
      <c r="DC976" s="284">
        <f t="shared" si="202"/>
        <v>0</v>
      </c>
      <c r="DD976" s="284">
        <f t="shared" si="203"/>
        <v>0</v>
      </c>
      <c r="DE976" s="284">
        <f t="shared" si="204"/>
        <v>0</v>
      </c>
      <c r="DF976" s="295">
        <f t="shared" si="205"/>
        <v>63.4</v>
      </c>
      <c r="DG976" s="284">
        <f t="shared" si="206"/>
        <v>0</v>
      </c>
      <c r="DH976" s="284">
        <f t="shared" si="207"/>
        <v>0</v>
      </c>
      <c r="DI976" s="284">
        <f t="shared" si="208"/>
        <v>0</v>
      </c>
      <c r="DJ976" s="284">
        <f t="shared" si="209"/>
        <v>0</v>
      </c>
      <c r="DK976" s="295">
        <f t="shared" si="210"/>
        <v>1</v>
      </c>
      <c r="DL976" s="297" t="str">
        <f t="shared" si="211"/>
        <v>A dispo.</v>
      </c>
      <c r="DM976" s="430">
        <f>IFERROR(IF(CA976="D",IF(DL976="A dispo.",DF976*VLOOKUP('DATI INPUT'!$F$27,TARIFFE_UD,4,FALSE),DF976*VLOOKUP(DL976,TARIFFE_UD,4,FALSE)),DF976*VLOOKUP(CB976-100,TARIFFE_UND,4,FALSE)),0)</f>
        <v>40.18829158689708</v>
      </c>
      <c r="DN976" s="430">
        <f>IFERROR(IF(CA976="D",IF(DL976="A dispo.",DK976*VLOOKUP('DATI INPUT'!$F$27,TARIFFE_UD,5,FALSE),DK976*VLOOKUP(DL976,TARIFFE_UD,5,FALSE)),DK976*VLOOKUP(CB976-100,TARIFFE_UND,5,FALSE)),0)</f>
        <v>67.397800635548478</v>
      </c>
      <c r="DO976" s="431">
        <f t="shared" si="212"/>
        <v>-3.9077775544456017E-3</v>
      </c>
      <c r="DP976" s="299">
        <f>IFERROR(IF(CA976="D",IF(DL976="A dispo.",DF976*VLOOKUP('DATI INPUT'!$F$27,TARIFFE_UD,2,FALSE),DF976*VLOOKUP(DL976,TARIFFE_UD,2,FALSE)),DF976*VLOOKUP(CB976-100,TARIFFE_UND,2,FALSE)),0)</f>
        <v>50.20965528283363</v>
      </c>
      <c r="DQ976" s="299">
        <f>IFERROR(IF(CA976="D",IF(DL976="A dispo.",DK976*VLOOKUP('DATI INPUT'!$F$27,TARIFFE_UD,3,FALSE),DK976*VLOOKUP(DL976,TARIFFE_UD,3,FALSE)),DK976*VLOOKUP(CB976-100,TARIFFE_UND,3,FALSE)),0)</f>
        <v>60.367780403072892</v>
      </c>
      <c r="DR976" s="299">
        <f t="shared" si="213"/>
        <v>110.57743568590652</v>
      </c>
    </row>
    <row r="977" spans="1:122" x14ac:dyDescent="0.25">
      <c r="A977" t="s">
        <v>8303</v>
      </c>
      <c r="B977" t="s">
        <v>8304</v>
      </c>
      <c r="C977" t="s">
        <v>8305</v>
      </c>
      <c r="D977" t="s">
        <v>8306</v>
      </c>
      <c r="E977" t="s">
        <v>268</v>
      </c>
      <c r="F977" t="s">
        <v>156</v>
      </c>
      <c r="G977" t="s">
        <v>8307</v>
      </c>
      <c r="H977" t="s">
        <v>1137</v>
      </c>
      <c r="I977" t="s">
        <v>453</v>
      </c>
      <c r="J977" t="s">
        <v>274</v>
      </c>
      <c r="K977" t="s">
        <v>8308</v>
      </c>
      <c r="L977" t="s">
        <v>303</v>
      </c>
      <c r="M977" t="s">
        <v>8309</v>
      </c>
      <c r="N977" t="s">
        <v>984</v>
      </c>
      <c r="O977" t="s">
        <v>873</v>
      </c>
      <c r="P977" t="s">
        <v>1934</v>
      </c>
      <c r="Q977" t="s">
        <v>270</v>
      </c>
      <c r="R977" t="s">
        <v>268</v>
      </c>
      <c r="S977" t="s">
        <v>268</v>
      </c>
      <c r="T977" t="s">
        <v>268</v>
      </c>
      <c r="U977" t="s">
        <v>268</v>
      </c>
      <c r="V977" t="s">
        <v>268</v>
      </c>
      <c r="W977" t="s">
        <v>8309</v>
      </c>
      <c r="X977" t="s">
        <v>1934</v>
      </c>
      <c r="Y977" t="s">
        <v>270</v>
      </c>
      <c r="Z977" t="s">
        <v>268</v>
      </c>
      <c r="AA977" t="s">
        <v>268</v>
      </c>
      <c r="AB977" t="s">
        <v>268</v>
      </c>
      <c r="AC977" t="s">
        <v>268</v>
      </c>
      <c r="AD977" t="s">
        <v>268</v>
      </c>
      <c r="AE977" t="s">
        <v>287</v>
      </c>
      <c r="AF977" t="s">
        <v>1811</v>
      </c>
      <c r="AG977" t="s">
        <v>875</v>
      </c>
      <c r="AH977" t="s">
        <v>1935</v>
      </c>
      <c r="AI977" t="s">
        <v>8310</v>
      </c>
      <c r="AJ977" t="s">
        <v>268</v>
      </c>
      <c r="AK977" t="s">
        <v>381</v>
      </c>
      <c r="AL977" t="s">
        <v>268</v>
      </c>
      <c r="AM977" t="s">
        <v>288</v>
      </c>
      <c r="AN977" t="s">
        <v>268</v>
      </c>
      <c r="AO977" t="s">
        <v>268</v>
      </c>
      <c r="AP977" t="s">
        <v>268</v>
      </c>
      <c r="AQ977" t="s">
        <v>268</v>
      </c>
      <c r="AR977" t="s">
        <v>268</v>
      </c>
      <c r="AS977" t="s">
        <v>268</v>
      </c>
      <c r="AT977" t="s">
        <v>268</v>
      </c>
      <c r="AU977" t="s">
        <v>268</v>
      </c>
      <c r="AV977" t="s">
        <v>268</v>
      </c>
      <c r="AW977" t="s">
        <v>268</v>
      </c>
      <c r="AX977" t="s">
        <v>268</v>
      </c>
      <c r="AY977" t="s">
        <v>268</v>
      </c>
      <c r="AZ977" t="s">
        <v>268</v>
      </c>
      <c r="BA977" t="s">
        <v>268</v>
      </c>
      <c r="BB977" t="s">
        <v>268</v>
      </c>
      <c r="BC977" t="s">
        <v>268</v>
      </c>
      <c r="BD977" t="s">
        <v>268</v>
      </c>
      <c r="BE977" t="s">
        <v>268</v>
      </c>
      <c r="BF977" t="s">
        <v>268</v>
      </c>
      <c r="BG977" t="s">
        <v>268</v>
      </c>
      <c r="BH977" t="s">
        <v>268</v>
      </c>
      <c r="BI977" t="s">
        <v>268</v>
      </c>
      <c r="BJ977" t="s">
        <v>268</v>
      </c>
      <c r="BK977" t="s">
        <v>268</v>
      </c>
      <c r="BL977" t="s">
        <v>268</v>
      </c>
      <c r="BM977" t="s">
        <v>268</v>
      </c>
      <c r="BN977" t="s">
        <v>268</v>
      </c>
      <c r="BO977" t="s">
        <v>268</v>
      </c>
      <c r="BP977" t="s">
        <v>268</v>
      </c>
      <c r="BQ977" t="s">
        <v>268</v>
      </c>
      <c r="BR977" t="s">
        <v>268</v>
      </c>
      <c r="BS977" t="s">
        <v>268</v>
      </c>
      <c r="BT977" t="s">
        <v>268</v>
      </c>
      <c r="BU977" t="s">
        <v>268</v>
      </c>
      <c r="BV977" t="s">
        <v>268</v>
      </c>
      <c r="BW977" t="s">
        <v>268</v>
      </c>
      <c r="BX977" t="s">
        <v>268</v>
      </c>
      <c r="BY977">
        <v>89.8</v>
      </c>
      <c r="BZ977">
        <v>89.8</v>
      </c>
      <c r="CA977" t="s">
        <v>142</v>
      </c>
      <c r="CB977" s="356">
        <v>122</v>
      </c>
      <c r="CC977" t="s">
        <v>876</v>
      </c>
      <c r="CD977" t="s">
        <v>268</v>
      </c>
      <c r="CE977" t="s">
        <v>268</v>
      </c>
      <c r="CF977" s="356">
        <v>1</v>
      </c>
      <c r="CG977" t="s">
        <v>268</v>
      </c>
      <c r="CH977" t="s">
        <v>268</v>
      </c>
      <c r="CI977" t="s">
        <v>268</v>
      </c>
      <c r="CJ977" t="s">
        <v>268</v>
      </c>
      <c r="CK977" t="s">
        <v>268</v>
      </c>
      <c r="CL977" t="s">
        <v>8311</v>
      </c>
      <c r="CM977" t="s">
        <v>11224</v>
      </c>
      <c r="CN977">
        <v>61.2</v>
      </c>
      <c r="CO977" t="s">
        <v>268</v>
      </c>
      <c r="CP977">
        <v>61.2</v>
      </c>
      <c r="CQ977">
        <v>365</v>
      </c>
      <c r="CR977" t="s">
        <v>878</v>
      </c>
      <c r="CS977" t="s">
        <v>11225</v>
      </c>
      <c r="CT977" t="s">
        <v>11226</v>
      </c>
      <c r="CU977" t="s">
        <v>11227</v>
      </c>
      <c r="CV977" t="s">
        <v>268</v>
      </c>
      <c r="CW977" t="s">
        <v>268</v>
      </c>
      <c r="CX977" t="s">
        <v>268</v>
      </c>
      <c r="CY977" t="s">
        <v>268</v>
      </c>
      <c r="CZ977" t="s">
        <v>268</v>
      </c>
      <c r="DA977" t="s">
        <v>268</v>
      </c>
      <c r="DB977" s="429">
        <f t="shared" si="201"/>
        <v>0</v>
      </c>
      <c r="DC977" s="284">
        <f t="shared" si="202"/>
        <v>0</v>
      </c>
      <c r="DD977" s="284">
        <f t="shared" si="203"/>
        <v>0</v>
      </c>
      <c r="DE977" s="284">
        <f t="shared" si="204"/>
        <v>0</v>
      </c>
      <c r="DF977" s="295">
        <f t="shared" si="205"/>
        <v>89.8</v>
      </c>
      <c r="DG977" s="284">
        <f t="shared" si="206"/>
        <v>0</v>
      </c>
      <c r="DH977" s="284">
        <f t="shared" si="207"/>
        <v>0</v>
      </c>
      <c r="DI977" s="284">
        <f t="shared" si="208"/>
        <v>0</v>
      </c>
      <c r="DJ977" s="284">
        <f t="shared" si="209"/>
        <v>0</v>
      </c>
      <c r="DK977" s="295">
        <f t="shared" si="210"/>
        <v>1</v>
      </c>
      <c r="DL977" s="297">
        <f t="shared" si="211"/>
        <v>1</v>
      </c>
      <c r="DM977" s="430">
        <f>IFERROR(IF(CA977="D",IF(DL977="A dispo.",DF977*VLOOKUP('DATI INPUT'!$F$27,TARIFFE_UD,4,FALSE),DF977*VLOOKUP(DL977,TARIFFE_UD,4,FALSE)),DF977*VLOOKUP(CB977-100,TARIFFE_UND,4,FALSE)),0)</f>
        <v>44.27332648356731</v>
      </c>
      <c r="DN977" s="430">
        <f>IFERROR(IF(CA977="D",IF(DL977="A dispo.",DK977*VLOOKUP('DATI INPUT'!$F$27,TARIFFE_UD,5,FALSE),DK977*VLOOKUP(DL977,TARIFFE_UD,5,FALSE)),DK977*VLOOKUP(CB977-100,TARIFFE_UND,5,FALSE)),0)</f>
        <v>16.930848468833439</v>
      </c>
      <c r="DO977" s="431">
        <f t="shared" si="212"/>
        <v>4.1749524007457239E-3</v>
      </c>
      <c r="DP977" s="299">
        <f>IFERROR(IF(CA977="D",IF(DL977="A dispo.",DF977*VLOOKUP('DATI INPUT'!$F$27,TARIFFE_UD,2,FALSE),DF977*VLOOKUP(DL977,TARIFFE_UD,2,FALSE)),DF977*VLOOKUP(CB977-100,TARIFFE_UND,2,FALSE)),0)</f>
        <v>55.313335630545431</v>
      </c>
      <c r="DQ977" s="299">
        <f>IFERROR(IF(CA977="D",IF(DL977="A dispo.",DK977*VLOOKUP('DATI INPUT'!$F$27,TARIFFE_UD,3,FALSE),DK977*VLOOKUP(DL977,TARIFFE_UD,3,FALSE)),DK977*VLOOKUP(CB977-100,TARIFFE_UND,3,FALSE)),0)</f>
        <v>15.164853048114928</v>
      </c>
      <c r="DR977" s="299">
        <f t="shared" si="213"/>
        <v>70.478188678660359</v>
      </c>
    </row>
    <row r="978" spans="1:122" x14ac:dyDescent="0.25">
      <c r="A978" t="s">
        <v>8312</v>
      </c>
      <c r="B978" t="s">
        <v>8304</v>
      </c>
      <c r="C978" t="s">
        <v>8313</v>
      </c>
      <c r="D978" t="s">
        <v>8306</v>
      </c>
      <c r="E978" t="s">
        <v>268</v>
      </c>
      <c r="F978" t="s">
        <v>156</v>
      </c>
      <c r="G978" t="s">
        <v>8307</v>
      </c>
      <c r="H978" t="s">
        <v>1137</v>
      </c>
      <c r="I978" t="s">
        <v>453</v>
      </c>
      <c r="J978" t="s">
        <v>274</v>
      </c>
      <c r="K978" t="s">
        <v>8308</v>
      </c>
      <c r="L978" t="s">
        <v>303</v>
      </c>
      <c r="M978" t="s">
        <v>8309</v>
      </c>
      <c r="N978" t="s">
        <v>984</v>
      </c>
      <c r="O978" t="s">
        <v>873</v>
      </c>
      <c r="P978" t="s">
        <v>1934</v>
      </c>
      <c r="Q978" t="s">
        <v>270</v>
      </c>
      <c r="R978" t="s">
        <v>268</v>
      </c>
      <c r="S978" t="s">
        <v>268</v>
      </c>
      <c r="T978" t="s">
        <v>268</v>
      </c>
      <c r="U978" t="s">
        <v>268</v>
      </c>
      <c r="V978" t="s">
        <v>268</v>
      </c>
      <c r="W978" t="s">
        <v>8309</v>
      </c>
      <c r="X978" t="s">
        <v>1934</v>
      </c>
      <c r="Y978" t="s">
        <v>270</v>
      </c>
      <c r="Z978" t="s">
        <v>268</v>
      </c>
      <c r="AA978" t="s">
        <v>268</v>
      </c>
      <c r="AB978" t="s">
        <v>268</v>
      </c>
      <c r="AC978" t="s">
        <v>268</v>
      </c>
      <c r="AD978" t="s">
        <v>268</v>
      </c>
      <c r="AE978" t="s">
        <v>287</v>
      </c>
      <c r="AF978" t="s">
        <v>1811</v>
      </c>
      <c r="AG978" t="s">
        <v>875</v>
      </c>
      <c r="AH978" t="s">
        <v>1935</v>
      </c>
      <c r="AI978" t="s">
        <v>8310</v>
      </c>
      <c r="AJ978" t="s">
        <v>268</v>
      </c>
      <c r="AK978" t="s">
        <v>381</v>
      </c>
      <c r="AL978" t="s">
        <v>268</v>
      </c>
      <c r="AM978" t="s">
        <v>288</v>
      </c>
      <c r="AN978" t="s">
        <v>268</v>
      </c>
      <c r="AO978" t="s">
        <v>268</v>
      </c>
      <c r="AP978" t="s">
        <v>268</v>
      </c>
      <c r="AQ978" t="s">
        <v>268</v>
      </c>
      <c r="AR978" t="s">
        <v>268</v>
      </c>
      <c r="AS978" t="s">
        <v>268</v>
      </c>
      <c r="AT978" t="s">
        <v>268</v>
      </c>
      <c r="AU978" t="s">
        <v>268</v>
      </c>
      <c r="AV978" t="s">
        <v>268</v>
      </c>
      <c r="AW978" t="s">
        <v>268</v>
      </c>
      <c r="AX978" t="s">
        <v>268</v>
      </c>
      <c r="AY978" t="s">
        <v>268</v>
      </c>
      <c r="AZ978" t="s">
        <v>268</v>
      </c>
      <c r="BA978" t="s">
        <v>268</v>
      </c>
      <c r="BB978" t="s">
        <v>268</v>
      </c>
      <c r="BC978" t="s">
        <v>268</v>
      </c>
      <c r="BD978" t="s">
        <v>268</v>
      </c>
      <c r="BE978" t="s">
        <v>268</v>
      </c>
      <c r="BF978" t="s">
        <v>268</v>
      </c>
      <c r="BG978" t="s">
        <v>268</v>
      </c>
      <c r="BH978" t="s">
        <v>268</v>
      </c>
      <c r="BI978" t="s">
        <v>268</v>
      </c>
      <c r="BJ978" t="s">
        <v>268</v>
      </c>
      <c r="BK978" t="s">
        <v>268</v>
      </c>
      <c r="BL978" t="s">
        <v>268</v>
      </c>
      <c r="BM978" t="s">
        <v>268</v>
      </c>
      <c r="BN978" t="s">
        <v>268</v>
      </c>
      <c r="BO978" t="s">
        <v>268</v>
      </c>
      <c r="BP978" t="s">
        <v>268</v>
      </c>
      <c r="BQ978" t="s">
        <v>268</v>
      </c>
      <c r="BR978" t="s">
        <v>268</v>
      </c>
      <c r="BS978" t="s">
        <v>268</v>
      </c>
      <c r="BT978" t="s">
        <v>268</v>
      </c>
      <c r="BU978" t="s">
        <v>268</v>
      </c>
      <c r="BV978" t="s">
        <v>268</v>
      </c>
      <c r="BW978" t="s">
        <v>268</v>
      </c>
      <c r="BX978" t="s">
        <v>268</v>
      </c>
      <c r="BY978">
        <v>47.05</v>
      </c>
      <c r="BZ978">
        <v>47.05</v>
      </c>
      <c r="CA978" t="s">
        <v>142</v>
      </c>
      <c r="CB978" s="356">
        <v>123</v>
      </c>
      <c r="CC978" t="s">
        <v>1817</v>
      </c>
      <c r="CD978" t="s">
        <v>268</v>
      </c>
      <c r="CE978" t="s">
        <v>268</v>
      </c>
      <c r="CF978" s="356">
        <v>1</v>
      </c>
      <c r="CG978" t="s">
        <v>268</v>
      </c>
      <c r="CH978" t="s">
        <v>268</v>
      </c>
      <c r="CI978" t="s">
        <v>268</v>
      </c>
      <c r="CJ978" t="s">
        <v>268</v>
      </c>
      <c r="CK978" t="s">
        <v>268</v>
      </c>
      <c r="CL978" t="s">
        <v>8311</v>
      </c>
      <c r="CM978" t="s">
        <v>11224</v>
      </c>
      <c r="CN978">
        <v>23.2</v>
      </c>
      <c r="CO978" t="s">
        <v>268</v>
      </c>
      <c r="CP978">
        <v>23.2</v>
      </c>
      <c r="CQ978">
        <v>365</v>
      </c>
      <c r="CR978" t="s">
        <v>878</v>
      </c>
      <c r="CS978" t="s">
        <v>11225</v>
      </c>
      <c r="CT978" t="s">
        <v>11226</v>
      </c>
      <c r="CU978" t="s">
        <v>11227</v>
      </c>
      <c r="CV978" t="s">
        <v>268</v>
      </c>
      <c r="CW978" t="s">
        <v>268</v>
      </c>
      <c r="CX978" t="s">
        <v>268</v>
      </c>
      <c r="CY978" t="s">
        <v>268</v>
      </c>
      <c r="CZ978" t="s">
        <v>268</v>
      </c>
      <c r="DA978" t="s">
        <v>268</v>
      </c>
      <c r="DB978" s="429">
        <f t="shared" si="201"/>
        <v>0</v>
      </c>
      <c r="DC978" s="284">
        <f t="shared" si="202"/>
        <v>0</v>
      </c>
      <c r="DD978" s="284">
        <f t="shared" si="203"/>
        <v>0</v>
      </c>
      <c r="DE978" s="284">
        <f t="shared" si="204"/>
        <v>0</v>
      </c>
      <c r="DF978" s="295">
        <f t="shared" si="205"/>
        <v>47.05</v>
      </c>
      <c r="DG978" s="284">
        <f t="shared" si="206"/>
        <v>1</v>
      </c>
      <c r="DH978" s="284">
        <f t="shared" si="207"/>
        <v>0</v>
      </c>
      <c r="DI978" s="284">
        <f t="shared" si="208"/>
        <v>0</v>
      </c>
      <c r="DJ978" s="284">
        <f t="shared" si="209"/>
        <v>0</v>
      </c>
      <c r="DK978" s="295">
        <f t="shared" si="210"/>
        <v>0</v>
      </c>
      <c r="DL978" s="297">
        <f t="shared" si="211"/>
        <v>1</v>
      </c>
      <c r="DM978" s="430">
        <f>IFERROR(IF(CA978="D",IF(DL978="A dispo.",DF978*VLOOKUP('DATI INPUT'!$F$27,TARIFFE_UD,4,FALSE),DF978*VLOOKUP(DL978,TARIFFE_UD,4,FALSE)),DF978*VLOOKUP(CB978-100,TARIFFE_UND,4,FALSE)),0)</f>
        <v>23.196659365833426</v>
      </c>
      <c r="DN978" s="430">
        <f>IFERROR(IF(CA978="D",IF(DL978="A dispo.",DK978*VLOOKUP('DATI INPUT'!$F$27,TARIFFE_UD,5,FALSE),DK978*VLOOKUP(DL978,TARIFFE_UD,5,FALSE)),DK978*VLOOKUP(CB978-100,TARIFFE_UND,5,FALSE)),0)</f>
        <v>0</v>
      </c>
      <c r="DO978" s="431">
        <f t="shared" si="212"/>
        <v>-3.3406341665731532E-3</v>
      </c>
      <c r="DP978" s="299">
        <f>IFERROR(IF(CA978="D",IF(DL978="A dispo.",DF978*VLOOKUP('DATI INPUT'!$F$27,TARIFFE_UD,2,FALSE),DF978*VLOOKUP(DL978,TARIFFE_UD,2,FALSE)),DF978*VLOOKUP(CB978-100,TARIFFE_UND,2,FALSE)),0)</f>
        <v>28.980984871015174</v>
      </c>
      <c r="DQ978" s="299">
        <f>IFERROR(IF(CA978="D",IF(DL978="A dispo.",DK978*VLOOKUP('DATI INPUT'!$F$27,TARIFFE_UD,3,FALSE),DK978*VLOOKUP(DL978,TARIFFE_UD,3,FALSE)),DK978*VLOOKUP(CB978-100,TARIFFE_UND,3,FALSE)),0)</f>
        <v>0</v>
      </c>
      <c r="DR978" s="299">
        <f t="shared" si="213"/>
        <v>28.980984871015174</v>
      </c>
    </row>
    <row r="979" spans="1:122" x14ac:dyDescent="0.25">
      <c r="A979" t="s">
        <v>8314</v>
      </c>
      <c r="B979" t="s">
        <v>8304</v>
      </c>
      <c r="C979" t="s">
        <v>8315</v>
      </c>
      <c r="D979" t="s">
        <v>8306</v>
      </c>
      <c r="E979" t="s">
        <v>268</v>
      </c>
      <c r="F979" t="s">
        <v>156</v>
      </c>
      <c r="G979" t="s">
        <v>8307</v>
      </c>
      <c r="H979" t="s">
        <v>1137</v>
      </c>
      <c r="I979" t="s">
        <v>453</v>
      </c>
      <c r="J979" t="s">
        <v>274</v>
      </c>
      <c r="K979" t="s">
        <v>8308</v>
      </c>
      <c r="L979" t="s">
        <v>303</v>
      </c>
      <c r="M979" t="s">
        <v>8309</v>
      </c>
      <c r="N979" t="s">
        <v>984</v>
      </c>
      <c r="O979" t="s">
        <v>873</v>
      </c>
      <c r="P979" t="s">
        <v>1934</v>
      </c>
      <c r="Q979" t="s">
        <v>270</v>
      </c>
      <c r="R979" t="s">
        <v>268</v>
      </c>
      <c r="S979" t="s">
        <v>268</v>
      </c>
      <c r="T979" t="s">
        <v>268</v>
      </c>
      <c r="U979" t="s">
        <v>268</v>
      </c>
      <c r="V979" t="s">
        <v>268</v>
      </c>
      <c r="W979" t="s">
        <v>8309</v>
      </c>
      <c r="X979" t="s">
        <v>1934</v>
      </c>
      <c r="Y979" t="s">
        <v>270</v>
      </c>
      <c r="Z979" t="s">
        <v>268</v>
      </c>
      <c r="AA979" t="s">
        <v>268</v>
      </c>
      <c r="AB979" t="s">
        <v>268</v>
      </c>
      <c r="AC979" t="s">
        <v>268</v>
      </c>
      <c r="AD979" t="s">
        <v>268</v>
      </c>
      <c r="AE979" t="s">
        <v>287</v>
      </c>
      <c r="AF979" t="s">
        <v>1811</v>
      </c>
      <c r="AG979" t="s">
        <v>875</v>
      </c>
      <c r="AH979" t="s">
        <v>1935</v>
      </c>
      <c r="AI979" t="s">
        <v>8310</v>
      </c>
      <c r="AJ979" t="s">
        <v>268</v>
      </c>
      <c r="AK979" t="s">
        <v>381</v>
      </c>
      <c r="AL979" t="s">
        <v>268</v>
      </c>
      <c r="AM979" t="s">
        <v>288</v>
      </c>
      <c r="AN979" t="s">
        <v>268</v>
      </c>
      <c r="AO979" t="s">
        <v>268</v>
      </c>
      <c r="AP979" t="s">
        <v>268</v>
      </c>
      <c r="AQ979" t="s">
        <v>268</v>
      </c>
      <c r="AR979" t="s">
        <v>268</v>
      </c>
      <c r="AS979" t="s">
        <v>268</v>
      </c>
      <c r="AT979" t="s">
        <v>268</v>
      </c>
      <c r="AU979" t="s">
        <v>268</v>
      </c>
      <c r="AV979" t="s">
        <v>268</v>
      </c>
      <c r="AW979" t="s">
        <v>268</v>
      </c>
      <c r="AX979" t="s">
        <v>268</v>
      </c>
      <c r="AY979" t="s">
        <v>268</v>
      </c>
      <c r="AZ979" t="s">
        <v>268</v>
      </c>
      <c r="BA979" t="s">
        <v>268</v>
      </c>
      <c r="BB979" t="s">
        <v>268</v>
      </c>
      <c r="BC979" t="s">
        <v>268</v>
      </c>
      <c r="BD979" t="s">
        <v>268</v>
      </c>
      <c r="BE979" t="s">
        <v>268</v>
      </c>
      <c r="BF979" t="s">
        <v>268</v>
      </c>
      <c r="BG979" t="s">
        <v>268</v>
      </c>
      <c r="BH979" t="s">
        <v>268</v>
      </c>
      <c r="BI979" t="s">
        <v>268</v>
      </c>
      <c r="BJ979" t="s">
        <v>268</v>
      </c>
      <c r="BK979" t="s">
        <v>268</v>
      </c>
      <c r="BL979" t="s">
        <v>268</v>
      </c>
      <c r="BM979" t="s">
        <v>268</v>
      </c>
      <c r="BN979" t="s">
        <v>268</v>
      </c>
      <c r="BO979" t="s">
        <v>268</v>
      </c>
      <c r="BP979" t="s">
        <v>268</v>
      </c>
      <c r="BQ979" t="s">
        <v>268</v>
      </c>
      <c r="BR979" t="s">
        <v>268</v>
      </c>
      <c r="BS979" t="s">
        <v>268</v>
      </c>
      <c r="BT979" t="s">
        <v>268</v>
      </c>
      <c r="BU979" t="s">
        <v>268</v>
      </c>
      <c r="BV979" t="s">
        <v>268</v>
      </c>
      <c r="BW979" t="s">
        <v>268</v>
      </c>
      <c r="BX979" t="s">
        <v>268</v>
      </c>
      <c r="BY979">
        <v>91.93</v>
      </c>
      <c r="BZ979">
        <v>91.93</v>
      </c>
      <c r="CA979" t="s">
        <v>142</v>
      </c>
      <c r="CB979" s="356">
        <v>123</v>
      </c>
      <c r="CC979" t="s">
        <v>1817</v>
      </c>
      <c r="CD979" t="s">
        <v>268</v>
      </c>
      <c r="CE979" t="s">
        <v>268</v>
      </c>
      <c r="CF979" s="356">
        <v>1</v>
      </c>
      <c r="CG979" t="s">
        <v>268</v>
      </c>
      <c r="CH979" t="s">
        <v>268</v>
      </c>
      <c r="CI979" t="s">
        <v>268</v>
      </c>
      <c r="CJ979" t="s">
        <v>268</v>
      </c>
      <c r="CK979" t="s">
        <v>268</v>
      </c>
      <c r="CL979" t="s">
        <v>8311</v>
      </c>
      <c r="CM979" t="s">
        <v>11224</v>
      </c>
      <c r="CN979">
        <v>45.32</v>
      </c>
      <c r="CO979" t="s">
        <v>268</v>
      </c>
      <c r="CP979">
        <v>45.32</v>
      </c>
      <c r="CQ979">
        <v>365</v>
      </c>
      <c r="CR979" t="s">
        <v>878</v>
      </c>
      <c r="CS979" t="s">
        <v>11225</v>
      </c>
      <c r="CT979" t="s">
        <v>11226</v>
      </c>
      <c r="CU979" t="s">
        <v>11227</v>
      </c>
      <c r="CV979" t="s">
        <v>268</v>
      </c>
      <c r="CW979" t="s">
        <v>268</v>
      </c>
      <c r="CX979" t="s">
        <v>268</v>
      </c>
      <c r="CY979" t="s">
        <v>268</v>
      </c>
      <c r="CZ979" t="s">
        <v>268</v>
      </c>
      <c r="DA979" t="s">
        <v>268</v>
      </c>
      <c r="DB979" s="429">
        <f t="shared" si="201"/>
        <v>0</v>
      </c>
      <c r="DC979" s="284">
        <f t="shared" si="202"/>
        <v>0</v>
      </c>
      <c r="DD979" s="284">
        <f t="shared" si="203"/>
        <v>0</v>
      </c>
      <c r="DE979" s="284">
        <f t="shared" si="204"/>
        <v>0</v>
      </c>
      <c r="DF979" s="295">
        <f t="shared" si="205"/>
        <v>91.930000000000021</v>
      </c>
      <c r="DG979" s="284">
        <f t="shared" si="206"/>
        <v>1</v>
      </c>
      <c r="DH979" s="284">
        <f t="shared" si="207"/>
        <v>0</v>
      </c>
      <c r="DI979" s="284">
        <f t="shared" si="208"/>
        <v>0</v>
      </c>
      <c r="DJ979" s="284">
        <f t="shared" si="209"/>
        <v>0</v>
      </c>
      <c r="DK979" s="295">
        <f t="shared" si="210"/>
        <v>0</v>
      </c>
      <c r="DL979" s="297">
        <f t="shared" si="211"/>
        <v>1</v>
      </c>
      <c r="DM979" s="430">
        <f>IFERROR(IF(CA979="D",IF(DL979="A dispo.",DF979*VLOOKUP('DATI INPUT'!$F$27,TARIFFE_UD,4,FALSE),DF979*VLOOKUP(DL979,TARIFFE_UD,4,FALSE)),DF979*VLOOKUP(CB979-100,TARIFFE_UND,4,FALSE)),0)</f>
        <v>45.323462178556163</v>
      </c>
      <c r="DN979" s="430">
        <f>IFERROR(IF(CA979="D",IF(DL979="A dispo.",DK979*VLOOKUP('DATI INPUT'!$F$27,TARIFFE_UD,5,FALSE),DK979*VLOOKUP(DL979,TARIFFE_UD,5,FALSE)),DK979*VLOOKUP(CB979-100,TARIFFE_UND,5,FALSE)),0)</f>
        <v>0</v>
      </c>
      <c r="DO979" s="431">
        <f t="shared" si="212"/>
        <v>3.4621785561625984E-3</v>
      </c>
      <c r="DP979" s="299">
        <f>IFERROR(IF(CA979="D",IF(DL979="A dispo.",DF979*VLOOKUP('DATI INPUT'!$F$27,TARIFFE_UD,2,FALSE),DF979*VLOOKUP(DL979,TARIFFE_UD,2,FALSE)),DF979*VLOOKUP(CB979-100,TARIFFE_UND,2,FALSE)),0)</f>
        <v>56.625333457862396</v>
      </c>
      <c r="DQ979" s="299">
        <f>IFERROR(IF(CA979="D",IF(DL979="A dispo.",DK979*VLOOKUP('DATI INPUT'!$F$27,TARIFFE_UD,3,FALSE),DK979*VLOOKUP(DL979,TARIFFE_UD,3,FALSE)),DK979*VLOOKUP(CB979-100,TARIFFE_UND,3,FALSE)),0)</f>
        <v>0</v>
      </c>
      <c r="DR979" s="299">
        <f t="shared" si="213"/>
        <v>56.625333457862396</v>
      </c>
    </row>
    <row r="980" spans="1:122" x14ac:dyDescent="0.25">
      <c r="A980" t="s">
        <v>8316</v>
      </c>
      <c r="B980" t="s">
        <v>8317</v>
      </c>
      <c r="C980" t="s">
        <v>8318</v>
      </c>
      <c r="D980" t="s">
        <v>8319</v>
      </c>
      <c r="E980" t="s">
        <v>268</v>
      </c>
      <c r="F980" t="s">
        <v>156</v>
      </c>
      <c r="G980" t="s">
        <v>8320</v>
      </c>
      <c r="H980" t="s">
        <v>1033</v>
      </c>
      <c r="I980" t="s">
        <v>8321</v>
      </c>
      <c r="J980" t="s">
        <v>274</v>
      </c>
      <c r="K980" t="s">
        <v>8322</v>
      </c>
      <c r="L980" t="s">
        <v>8323</v>
      </c>
      <c r="M980" t="s">
        <v>10415</v>
      </c>
      <c r="N980" t="s">
        <v>984</v>
      </c>
      <c r="O980" t="s">
        <v>873</v>
      </c>
      <c r="P980" t="s">
        <v>10365</v>
      </c>
      <c r="Q980" t="s">
        <v>346</v>
      </c>
      <c r="R980" t="s">
        <v>154</v>
      </c>
      <c r="S980" t="s">
        <v>268</v>
      </c>
      <c r="T980" t="s">
        <v>268</v>
      </c>
      <c r="U980" t="s">
        <v>268</v>
      </c>
      <c r="V980" t="s">
        <v>268</v>
      </c>
      <c r="W980" t="s">
        <v>10415</v>
      </c>
      <c r="X980" t="s">
        <v>10365</v>
      </c>
      <c r="Y980" t="s">
        <v>346</v>
      </c>
      <c r="Z980" t="s">
        <v>154</v>
      </c>
      <c r="AA980" t="s">
        <v>268</v>
      </c>
      <c r="AB980" t="s">
        <v>268</v>
      </c>
      <c r="AC980" t="s">
        <v>268</v>
      </c>
      <c r="AD980" t="s">
        <v>268</v>
      </c>
      <c r="AE980" t="s">
        <v>287</v>
      </c>
      <c r="AF980" t="s">
        <v>1811</v>
      </c>
      <c r="AG980" t="s">
        <v>875</v>
      </c>
      <c r="AH980" t="s">
        <v>380</v>
      </c>
      <c r="AI980" t="s">
        <v>898</v>
      </c>
      <c r="AJ980" t="s">
        <v>268</v>
      </c>
      <c r="AK980" t="s">
        <v>377</v>
      </c>
      <c r="AL980" t="s">
        <v>268</v>
      </c>
      <c r="AM980" t="s">
        <v>355</v>
      </c>
      <c r="AN980" t="s">
        <v>268</v>
      </c>
      <c r="AO980" t="s">
        <v>268</v>
      </c>
      <c r="AP980" t="s">
        <v>268</v>
      </c>
      <c r="AQ980" t="s">
        <v>268</v>
      </c>
      <c r="AR980" t="s">
        <v>268</v>
      </c>
      <c r="AS980" t="s">
        <v>268</v>
      </c>
      <c r="AT980" t="s">
        <v>268</v>
      </c>
      <c r="AU980" t="s">
        <v>268</v>
      </c>
      <c r="AV980" t="s">
        <v>268</v>
      </c>
      <c r="AW980" t="s">
        <v>268</v>
      </c>
      <c r="AX980" t="s">
        <v>268</v>
      </c>
      <c r="AY980" t="s">
        <v>268</v>
      </c>
      <c r="AZ980" t="s">
        <v>268</v>
      </c>
      <c r="BA980" t="s">
        <v>268</v>
      </c>
      <c r="BB980" t="s">
        <v>268</v>
      </c>
      <c r="BC980" t="s">
        <v>268</v>
      </c>
      <c r="BD980" t="s">
        <v>268</v>
      </c>
      <c r="BE980" t="s">
        <v>268</v>
      </c>
      <c r="BF980" t="s">
        <v>268</v>
      </c>
      <c r="BG980" t="s">
        <v>268</v>
      </c>
      <c r="BH980" t="s">
        <v>268</v>
      </c>
      <c r="BI980" t="s">
        <v>268</v>
      </c>
      <c r="BJ980" t="s">
        <v>268</v>
      </c>
      <c r="BK980" t="s">
        <v>268</v>
      </c>
      <c r="BL980" t="s">
        <v>268</v>
      </c>
      <c r="BM980" t="s">
        <v>268</v>
      </c>
      <c r="BN980" t="s">
        <v>268</v>
      </c>
      <c r="BO980" t="s">
        <v>268</v>
      </c>
      <c r="BP980" t="s">
        <v>268</v>
      </c>
      <c r="BQ980" t="s">
        <v>268</v>
      </c>
      <c r="BR980" t="s">
        <v>268</v>
      </c>
      <c r="BS980" t="s">
        <v>268</v>
      </c>
      <c r="BT980" t="s">
        <v>268</v>
      </c>
      <c r="BU980" t="s">
        <v>268</v>
      </c>
      <c r="BV980" t="s">
        <v>268</v>
      </c>
      <c r="BW980" t="s">
        <v>268</v>
      </c>
      <c r="BX980" t="s">
        <v>268</v>
      </c>
      <c r="BY980">
        <v>100.33</v>
      </c>
      <c r="BZ980">
        <v>100.33</v>
      </c>
      <c r="CA980" t="s">
        <v>142</v>
      </c>
      <c r="CB980" s="356">
        <v>122</v>
      </c>
      <c r="CC980" t="s">
        <v>876</v>
      </c>
      <c r="CD980" t="s">
        <v>268</v>
      </c>
      <c r="CE980" t="s">
        <v>268</v>
      </c>
      <c r="CF980" s="356">
        <v>3</v>
      </c>
      <c r="CG980" t="s">
        <v>268</v>
      </c>
      <c r="CH980" t="s">
        <v>268</v>
      </c>
      <c r="CI980" t="s">
        <v>268</v>
      </c>
      <c r="CJ980" t="s">
        <v>268</v>
      </c>
      <c r="CK980" t="s">
        <v>268</v>
      </c>
      <c r="CL980" t="s">
        <v>268</v>
      </c>
      <c r="CM980" t="s">
        <v>11224</v>
      </c>
      <c r="CN980">
        <v>131</v>
      </c>
      <c r="CO980" t="s">
        <v>268</v>
      </c>
      <c r="CP980">
        <v>131</v>
      </c>
      <c r="CQ980">
        <v>365</v>
      </c>
      <c r="CR980" t="s">
        <v>878</v>
      </c>
      <c r="CS980" t="s">
        <v>11225</v>
      </c>
      <c r="CT980" t="s">
        <v>11226</v>
      </c>
      <c r="CU980" t="s">
        <v>11227</v>
      </c>
      <c r="CV980" t="s">
        <v>268</v>
      </c>
      <c r="CW980" t="s">
        <v>268</v>
      </c>
      <c r="CX980" t="s">
        <v>268</v>
      </c>
      <c r="CY980" t="s">
        <v>268</v>
      </c>
      <c r="CZ980" t="s">
        <v>268</v>
      </c>
      <c r="DA980" t="s">
        <v>268</v>
      </c>
      <c r="DB980" s="429">
        <f t="shared" si="201"/>
        <v>0</v>
      </c>
      <c r="DC980" s="284">
        <f t="shared" si="202"/>
        <v>0</v>
      </c>
      <c r="DD980" s="284">
        <f t="shared" si="203"/>
        <v>0</v>
      </c>
      <c r="DE980" s="284">
        <f t="shared" si="204"/>
        <v>0</v>
      </c>
      <c r="DF980" s="295">
        <f t="shared" si="205"/>
        <v>100.32999999999998</v>
      </c>
      <c r="DG980" s="284">
        <f t="shared" si="206"/>
        <v>0</v>
      </c>
      <c r="DH980" s="284">
        <f t="shared" si="207"/>
        <v>0</v>
      </c>
      <c r="DI980" s="284">
        <f t="shared" si="208"/>
        <v>0</v>
      </c>
      <c r="DJ980" s="284">
        <f t="shared" si="209"/>
        <v>0</v>
      </c>
      <c r="DK980" s="295">
        <f t="shared" si="210"/>
        <v>1</v>
      </c>
      <c r="DL980" s="297">
        <f t="shared" si="211"/>
        <v>3</v>
      </c>
      <c r="DM980" s="430">
        <f>IFERROR(IF(CA980="D",IF(DL980="A dispo.",DF980*VLOOKUP('DATI INPUT'!$F$27,TARIFFE_UD,4,FALSE),DF980*VLOOKUP(DL980,TARIFFE_UD,4,FALSE)),DF980*VLOOKUP(CB980-100,TARIFFE_UND,4,FALSE)),0)</f>
        <v>63.597654493901956</v>
      </c>
      <c r="DN980" s="430">
        <f>IFERROR(IF(CA980="D",IF(DL980="A dispo.",DK980*VLOOKUP('DATI INPUT'!$F$27,TARIFFE_UD,5,FALSE),DK980*VLOOKUP(DL980,TARIFFE_UD,5,FALSE)),DK980*VLOOKUP(CB980-100,TARIFFE_UND,5,FALSE)),0)</f>
        <v>67.397800635548478</v>
      </c>
      <c r="DO980" s="431">
        <f t="shared" si="212"/>
        <v>-4.5448705495800823E-3</v>
      </c>
      <c r="DP980" s="299">
        <f>IFERROR(IF(CA980="D",IF(DL980="A dispo.",DF980*VLOOKUP('DATI INPUT'!$F$27,TARIFFE_UD,2,FALSE),DF980*VLOOKUP(DL980,TARIFFE_UD,2,FALSE)),DF980*VLOOKUP(CB980-100,TARIFFE_UND,2,FALSE)),0)</f>
        <v>79.456383509884816</v>
      </c>
      <c r="DQ980" s="299">
        <f>IFERROR(IF(CA980="D",IF(DL980="A dispo.",DK980*VLOOKUP('DATI INPUT'!$F$27,TARIFFE_UD,3,FALSE),DK980*VLOOKUP(DL980,TARIFFE_UD,3,FALSE)),DK980*VLOOKUP(CB980-100,TARIFFE_UND,3,FALSE)),0)</f>
        <v>60.367780403072892</v>
      </c>
      <c r="DR980" s="299">
        <f t="shared" si="213"/>
        <v>139.82416391295772</v>
      </c>
    </row>
    <row r="981" spans="1:122" x14ac:dyDescent="0.25">
      <c r="A981" t="s">
        <v>8333</v>
      </c>
      <c r="B981" t="s">
        <v>3725</v>
      </c>
      <c r="C981" t="s">
        <v>8334</v>
      </c>
      <c r="D981" t="s">
        <v>3726</v>
      </c>
      <c r="E981" t="s">
        <v>268</v>
      </c>
      <c r="F981" t="s">
        <v>156</v>
      </c>
      <c r="G981" t="s">
        <v>3727</v>
      </c>
      <c r="H981" t="s">
        <v>3728</v>
      </c>
      <c r="I981" t="s">
        <v>400</v>
      </c>
      <c r="J981" t="s">
        <v>274</v>
      </c>
      <c r="K981" t="s">
        <v>3729</v>
      </c>
      <c r="L981" t="s">
        <v>303</v>
      </c>
      <c r="M981" t="s">
        <v>3730</v>
      </c>
      <c r="N981" t="s">
        <v>984</v>
      </c>
      <c r="O981" t="s">
        <v>873</v>
      </c>
      <c r="P981" t="s">
        <v>1962</v>
      </c>
      <c r="Q981" t="s">
        <v>280</v>
      </c>
      <c r="R981" t="s">
        <v>268</v>
      </c>
      <c r="S981" t="s">
        <v>268</v>
      </c>
      <c r="T981" t="s">
        <v>268</v>
      </c>
      <c r="U981" t="s">
        <v>268</v>
      </c>
      <c r="V981" t="s">
        <v>268</v>
      </c>
      <c r="W981" t="s">
        <v>3730</v>
      </c>
      <c r="X981" t="s">
        <v>1962</v>
      </c>
      <c r="Y981" t="s">
        <v>280</v>
      </c>
      <c r="Z981" t="s">
        <v>268</v>
      </c>
      <c r="AA981" t="s">
        <v>268</v>
      </c>
      <c r="AB981" t="s">
        <v>268</v>
      </c>
      <c r="AC981" t="s">
        <v>268</v>
      </c>
      <c r="AD981" t="s">
        <v>268</v>
      </c>
      <c r="AE981" t="s">
        <v>8302</v>
      </c>
      <c r="AF981" t="s">
        <v>1811</v>
      </c>
      <c r="AG981" t="s">
        <v>268</v>
      </c>
      <c r="AH981" t="s">
        <v>1963</v>
      </c>
      <c r="AI981" t="s">
        <v>699</v>
      </c>
      <c r="AJ981" t="s">
        <v>268</v>
      </c>
      <c r="AK981" t="s">
        <v>268</v>
      </c>
      <c r="AL981" t="s">
        <v>8335</v>
      </c>
      <c r="AM981" t="s">
        <v>268</v>
      </c>
      <c r="AN981" t="s">
        <v>268</v>
      </c>
      <c r="AO981" t="s">
        <v>268</v>
      </c>
      <c r="AP981" t="s">
        <v>268</v>
      </c>
      <c r="AQ981" t="s">
        <v>268</v>
      </c>
      <c r="AR981" t="s">
        <v>268</v>
      </c>
      <c r="AS981" t="s">
        <v>268</v>
      </c>
      <c r="AT981" t="s">
        <v>268</v>
      </c>
      <c r="AU981" t="s">
        <v>268</v>
      </c>
      <c r="AV981" t="s">
        <v>268</v>
      </c>
      <c r="AW981" t="s">
        <v>268</v>
      </c>
      <c r="AX981" t="s">
        <v>268</v>
      </c>
      <c r="AY981" t="s">
        <v>268</v>
      </c>
      <c r="AZ981" t="s">
        <v>268</v>
      </c>
      <c r="BA981" t="s">
        <v>268</v>
      </c>
      <c r="BB981" t="s">
        <v>268</v>
      </c>
      <c r="BC981" t="s">
        <v>268</v>
      </c>
      <c r="BD981" t="s">
        <v>268</v>
      </c>
      <c r="BE981" t="s">
        <v>268</v>
      </c>
      <c r="BF981" t="s">
        <v>268</v>
      </c>
      <c r="BG981" t="s">
        <v>268</v>
      </c>
      <c r="BH981" t="s">
        <v>268</v>
      </c>
      <c r="BI981" t="s">
        <v>268</v>
      </c>
      <c r="BJ981" t="s">
        <v>268</v>
      </c>
      <c r="BK981" t="s">
        <v>268</v>
      </c>
      <c r="BL981" t="s">
        <v>268</v>
      </c>
      <c r="BM981" t="s">
        <v>268</v>
      </c>
      <c r="BN981" t="s">
        <v>268</v>
      </c>
      <c r="BO981" t="s">
        <v>268</v>
      </c>
      <c r="BP981" t="s">
        <v>268</v>
      </c>
      <c r="BQ981" t="s">
        <v>268</v>
      </c>
      <c r="BR981" t="s">
        <v>268</v>
      </c>
      <c r="BS981" t="s">
        <v>268</v>
      </c>
      <c r="BT981" t="s">
        <v>268</v>
      </c>
      <c r="BU981" t="s">
        <v>268</v>
      </c>
      <c r="BV981" t="s">
        <v>268</v>
      </c>
      <c r="BW981" t="s">
        <v>268</v>
      </c>
      <c r="BX981" t="s">
        <v>268</v>
      </c>
      <c r="BY981">
        <v>38.5</v>
      </c>
      <c r="BZ981">
        <v>38.5</v>
      </c>
      <c r="CA981" t="s">
        <v>142</v>
      </c>
      <c r="CB981" s="356">
        <v>123</v>
      </c>
      <c r="CC981" t="s">
        <v>1817</v>
      </c>
      <c r="CD981" t="s">
        <v>268</v>
      </c>
      <c r="CE981" t="s">
        <v>268</v>
      </c>
      <c r="CF981" s="356">
        <v>3</v>
      </c>
      <c r="CG981" t="s">
        <v>268</v>
      </c>
      <c r="CH981" t="s">
        <v>268</v>
      </c>
      <c r="CI981" t="s">
        <v>268</v>
      </c>
      <c r="CJ981" t="s">
        <v>268</v>
      </c>
      <c r="CK981" t="s">
        <v>268</v>
      </c>
      <c r="CL981" t="s">
        <v>268</v>
      </c>
      <c r="CM981" t="s">
        <v>11224</v>
      </c>
      <c r="CN981">
        <v>24.4</v>
      </c>
      <c r="CO981" t="s">
        <v>268</v>
      </c>
      <c r="CP981">
        <v>24.4</v>
      </c>
      <c r="CQ981">
        <v>365</v>
      </c>
      <c r="CR981" t="s">
        <v>878</v>
      </c>
      <c r="CS981" t="s">
        <v>11225</v>
      </c>
      <c r="CT981" t="s">
        <v>11226</v>
      </c>
      <c r="CU981" t="s">
        <v>11227</v>
      </c>
      <c r="CV981" t="s">
        <v>268</v>
      </c>
      <c r="CW981" t="s">
        <v>268</v>
      </c>
      <c r="CX981" t="s">
        <v>268</v>
      </c>
      <c r="CY981" t="s">
        <v>268</v>
      </c>
      <c r="CZ981" t="s">
        <v>268</v>
      </c>
      <c r="DA981" t="s">
        <v>268</v>
      </c>
      <c r="DB981" s="429">
        <f t="shared" si="201"/>
        <v>0</v>
      </c>
      <c r="DC981" s="284">
        <f t="shared" si="202"/>
        <v>0</v>
      </c>
      <c r="DD981" s="284">
        <f t="shared" si="203"/>
        <v>0</v>
      </c>
      <c r="DE981" s="284">
        <f t="shared" si="204"/>
        <v>0</v>
      </c>
      <c r="DF981" s="295">
        <f t="shared" si="205"/>
        <v>38.5</v>
      </c>
      <c r="DG981" s="284">
        <f t="shared" si="206"/>
        <v>1</v>
      </c>
      <c r="DH981" s="284">
        <f t="shared" si="207"/>
        <v>0</v>
      </c>
      <c r="DI981" s="284">
        <f t="shared" si="208"/>
        <v>0</v>
      </c>
      <c r="DJ981" s="284">
        <f t="shared" si="209"/>
        <v>0</v>
      </c>
      <c r="DK981" s="295">
        <f t="shared" si="210"/>
        <v>0</v>
      </c>
      <c r="DL981" s="297">
        <f t="shared" si="211"/>
        <v>3</v>
      </c>
      <c r="DM981" s="430">
        <f>IFERROR(IF(CA981="D",IF(DL981="A dispo.",DF981*VLOOKUP('DATI INPUT'!$F$27,TARIFFE_UD,4,FALSE),DF981*VLOOKUP(DL981,TARIFFE_UD,4,FALSE)),DF981*VLOOKUP(CB981-100,TARIFFE_UND,4,FALSE)),0)</f>
        <v>24.404561925797125</v>
      </c>
      <c r="DN981" s="430">
        <f>IFERROR(IF(CA981="D",IF(DL981="A dispo.",DK981*VLOOKUP('DATI INPUT'!$F$27,TARIFFE_UD,5,FALSE),DK981*VLOOKUP(DL981,TARIFFE_UD,5,FALSE)),DK981*VLOOKUP(CB981-100,TARIFFE_UND,5,FALSE)),0)</f>
        <v>0</v>
      </c>
      <c r="DO981" s="431">
        <f t="shared" si="212"/>
        <v>4.5619257971267757E-3</v>
      </c>
      <c r="DP981" s="299">
        <f>IFERROR(IF(CA981="D",IF(DL981="A dispo.",DF981*VLOOKUP('DATI INPUT'!$F$27,TARIFFE_UD,2,FALSE),DF981*VLOOKUP(DL981,TARIFFE_UD,2,FALSE)),DF981*VLOOKUP(CB981-100,TARIFFE_UND,2,FALSE)),0)</f>
        <v>30.4900903531403</v>
      </c>
      <c r="DQ981" s="299">
        <f>IFERROR(IF(CA981="D",IF(DL981="A dispo.",DK981*VLOOKUP('DATI INPUT'!$F$27,TARIFFE_UD,3,FALSE),DK981*VLOOKUP(DL981,TARIFFE_UD,3,FALSE)),DK981*VLOOKUP(CB981-100,TARIFFE_UND,3,FALSE)),0)</f>
        <v>0</v>
      </c>
      <c r="DR981" s="299">
        <f t="shared" si="213"/>
        <v>30.4900903531403</v>
      </c>
    </row>
    <row r="982" spans="1:122" x14ac:dyDescent="0.25">
      <c r="A982" t="s">
        <v>11269</v>
      </c>
      <c r="B982" t="s">
        <v>7303</v>
      </c>
      <c r="C982" t="s">
        <v>8337</v>
      </c>
      <c r="D982" t="s">
        <v>7304</v>
      </c>
      <c r="E982" t="s">
        <v>7305</v>
      </c>
      <c r="F982" t="s">
        <v>156</v>
      </c>
      <c r="G982" t="s">
        <v>7306</v>
      </c>
      <c r="H982" t="s">
        <v>1137</v>
      </c>
      <c r="I982" t="s">
        <v>7307</v>
      </c>
      <c r="J982" t="s">
        <v>274</v>
      </c>
      <c r="K982" t="s">
        <v>7308</v>
      </c>
      <c r="L982" t="s">
        <v>871</v>
      </c>
      <c r="M982" t="s">
        <v>7309</v>
      </c>
      <c r="N982" t="s">
        <v>984</v>
      </c>
      <c r="O982" t="s">
        <v>873</v>
      </c>
      <c r="P982" t="s">
        <v>3006</v>
      </c>
      <c r="Q982" t="s">
        <v>282</v>
      </c>
      <c r="R982" t="s">
        <v>268</v>
      </c>
      <c r="S982" t="s">
        <v>268</v>
      </c>
      <c r="T982" t="s">
        <v>268</v>
      </c>
      <c r="U982" t="s">
        <v>268</v>
      </c>
      <c r="V982" t="s">
        <v>268</v>
      </c>
      <c r="W982" t="s">
        <v>8338</v>
      </c>
      <c r="X982" t="s">
        <v>1922</v>
      </c>
      <c r="Y982" t="s">
        <v>313</v>
      </c>
      <c r="Z982" t="s">
        <v>268</v>
      </c>
      <c r="AA982" t="s">
        <v>268</v>
      </c>
      <c r="AB982" t="s">
        <v>268</v>
      </c>
      <c r="AC982" t="s">
        <v>268</v>
      </c>
      <c r="AD982" t="s">
        <v>268</v>
      </c>
      <c r="AE982" t="s">
        <v>287</v>
      </c>
      <c r="AF982" t="s">
        <v>1811</v>
      </c>
      <c r="AG982" t="s">
        <v>875</v>
      </c>
      <c r="AH982" t="s">
        <v>1848</v>
      </c>
      <c r="AI982" t="s">
        <v>8339</v>
      </c>
      <c r="AJ982" t="s">
        <v>268</v>
      </c>
      <c r="AK982" t="s">
        <v>395</v>
      </c>
      <c r="AL982" t="s">
        <v>268</v>
      </c>
      <c r="AM982" t="s">
        <v>355</v>
      </c>
      <c r="AN982" t="s">
        <v>268</v>
      </c>
      <c r="AO982" t="s">
        <v>268</v>
      </c>
      <c r="AP982" t="s">
        <v>268</v>
      </c>
      <c r="AQ982" t="s">
        <v>268</v>
      </c>
      <c r="AR982" t="s">
        <v>268</v>
      </c>
      <c r="AS982" t="s">
        <v>268</v>
      </c>
      <c r="AT982" t="s">
        <v>268</v>
      </c>
      <c r="AU982" t="s">
        <v>268</v>
      </c>
      <c r="AV982" t="s">
        <v>268</v>
      </c>
      <c r="AW982" t="s">
        <v>268</v>
      </c>
      <c r="AX982" t="s">
        <v>268</v>
      </c>
      <c r="AY982" t="s">
        <v>268</v>
      </c>
      <c r="AZ982" t="s">
        <v>268</v>
      </c>
      <c r="BA982" t="s">
        <v>268</v>
      </c>
      <c r="BB982" t="s">
        <v>268</v>
      </c>
      <c r="BC982" t="s">
        <v>268</v>
      </c>
      <c r="BD982" t="s">
        <v>268</v>
      </c>
      <c r="BE982" t="s">
        <v>268</v>
      </c>
      <c r="BF982" t="s">
        <v>268</v>
      </c>
      <c r="BG982" t="s">
        <v>268</v>
      </c>
      <c r="BH982" t="s">
        <v>268</v>
      </c>
      <c r="BI982" t="s">
        <v>268</v>
      </c>
      <c r="BJ982" t="s">
        <v>268</v>
      </c>
      <c r="BK982" t="s">
        <v>268</v>
      </c>
      <c r="BL982" t="s">
        <v>268</v>
      </c>
      <c r="BM982" t="s">
        <v>268</v>
      </c>
      <c r="BN982" t="s">
        <v>268</v>
      </c>
      <c r="BO982" t="s">
        <v>268</v>
      </c>
      <c r="BP982" t="s">
        <v>268</v>
      </c>
      <c r="BQ982" t="s">
        <v>268</v>
      </c>
      <c r="BR982" t="s">
        <v>268</v>
      </c>
      <c r="BS982" t="s">
        <v>268</v>
      </c>
      <c r="BT982" t="s">
        <v>268</v>
      </c>
      <c r="BU982" t="s">
        <v>268</v>
      </c>
      <c r="BV982" t="s">
        <v>268</v>
      </c>
      <c r="BW982" t="s">
        <v>268</v>
      </c>
      <c r="BX982" t="s">
        <v>268</v>
      </c>
      <c r="BY982">
        <v>24</v>
      </c>
      <c r="BZ982">
        <v>24</v>
      </c>
      <c r="CA982" t="s">
        <v>142</v>
      </c>
      <c r="CB982" s="356">
        <v>122</v>
      </c>
      <c r="CC982" t="s">
        <v>876</v>
      </c>
      <c r="CD982" t="s">
        <v>268</v>
      </c>
      <c r="CE982" t="s">
        <v>268</v>
      </c>
      <c r="CF982" s="356">
        <v>1</v>
      </c>
      <c r="CG982" t="s">
        <v>268</v>
      </c>
      <c r="CH982" t="s">
        <v>268</v>
      </c>
      <c r="CI982" t="s">
        <v>268</v>
      </c>
      <c r="CJ982" t="s">
        <v>268</v>
      </c>
      <c r="CK982" t="s">
        <v>268</v>
      </c>
      <c r="CL982" t="s">
        <v>11270</v>
      </c>
      <c r="CM982" t="s">
        <v>11224</v>
      </c>
      <c r="CN982">
        <v>28.76</v>
      </c>
      <c r="CO982" t="s">
        <v>268</v>
      </c>
      <c r="CP982">
        <v>28.76</v>
      </c>
      <c r="CQ982">
        <v>365</v>
      </c>
      <c r="CR982" t="s">
        <v>878</v>
      </c>
      <c r="CS982" t="s">
        <v>11225</v>
      </c>
      <c r="CT982" t="s">
        <v>11226</v>
      </c>
      <c r="CU982" t="s">
        <v>11227</v>
      </c>
      <c r="CV982" t="s">
        <v>268</v>
      </c>
      <c r="CW982" t="s">
        <v>268</v>
      </c>
      <c r="CX982" t="s">
        <v>268</v>
      </c>
      <c r="CY982" t="s">
        <v>268</v>
      </c>
      <c r="CZ982" t="s">
        <v>268</v>
      </c>
      <c r="DA982" t="s">
        <v>268</v>
      </c>
      <c r="DB982" s="429">
        <f t="shared" si="201"/>
        <v>0</v>
      </c>
      <c r="DC982" s="284">
        <f t="shared" si="202"/>
        <v>0</v>
      </c>
      <c r="DD982" s="284">
        <f t="shared" si="203"/>
        <v>0</v>
      </c>
      <c r="DE982" s="284">
        <f t="shared" si="204"/>
        <v>0</v>
      </c>
      <c r="DF982" s="295">
        <f t="shared" si="205"/>
        <v>23.999999999999996</v>
      </c>
      <c r="DG982" s="284">
        <f t="shared" si="206"/>
        <v>0</v>
      </c>
      <c r="DH982" s="284">
        <f t="shared" si="207"/>
        <v>0</v>
      </c>
      <c r="DI982" s="284">
        <f t="shared" si="208"/>
        <v>0</v>
      </c>
      <c r="DJ982" s="284">
        <f t="shared" si="209"/>
        <v>0</v>
      </c>
      <c r="DK982" s="295">
        <f t="shared" si="210"/>
        <v>1</v>
      </c>
      <c r="DL982" s="297">
        <f t="shared" si="211"/>
        <v>1</v>
      </c>
      <c r="DM982" s="430">
        <f>IFERROR(IF(CA982="D",IF(DL982="A dispo.",DF982*VLOOKUP('DATI INPUT'!$F$27,TARIFFE_UD,4,FALSE),DF982*VLOOKUP(DL982,TARIFFE_UD,4,FALSE)),DF982*VLOOKUP(CB982-100,TARIFFE_UND,4,FALSE)),0)</f>
        <v>11.832514873113755</v>
      </c>
      <c r="DN982" s="430">
        <f>IFERROR(IF(CA982="D",IF(DL982="A dispo.",DK982*VLOOKUP('DATI INPUT'!$F$27,TARIFFE_UD,5,FALSE),DK982*VLOOKUP(DL982,TARIFFE_UD,5,FALSE)),DK982*VLOOKUP(CB982-100,TARIFFE_UND,5,FALSE)),0)</f>
        <v>16.930848468833439</v>
      </c>
      <c r="DO982" s="431">
        <f t="shared" si="212"/>
        <v>3.3633419471925663E-3</v>
      </c>
      <c r="DP982" s="299">
        <f>IFERROR(IF(CA982="D",IF(DL982="A dispo.",DF982*VLOOKUP('DATI INPUT'!$F$27,TARIFFE_UD,2,FALSE),DF982*VLOOKUP(DL982,TARIFFE_UD,2,FALSE)),DF982*VLOOKUP(CB982-100,TARIFFE_UND,2,FALSE)),0)</f>
        <v>14.783074110613477</v>
      </c>
      <c r="DQ982" s="299">
        <f>IFERROR(IF(CA982="D",IF(DL982="A dispo.",DK982*VLOOKUP('DATI INPUT'!$F$27,TARIFFE_UD,3,FALSE),DK982*VLOOKUP(DL982,TARIFFE_UD,3,FALSE)),DK982*VLOOKUP(CB982-100,TARIFFE_UND,3,FALSE)),0)</f>
        <v>15.164853048114928</v>
      </c>
      <c r="DR982" s="299">
        <f t="shared" si="213"/>
        <v>29.947927158728405</v>
      </c>
    </row>
    <row r="983" spans="1:122" x14ac:dyDescent="0.25">
      <c r="A983" t="s">
        <v>8340</v>
      </c>
      <c r="B983" t="s">
        <v>8341</v>
      </c>
      <c r="C983" t="s">
        <v>1548</v>
      </c>
      <c r="D983" t="s">
        <v>8342</v>
      </c>
      <c r="E983" t="s">
        <v>268</v>
      </c>
      <c r="F983" t="s">
        <v>156</v>
      </c>
      <c r="G983" t="s">
        <v>8343</v>
      </c>
      <c r="H983" t="s">
        <v>914</v>
      </c>
      <c r="I983" t="s">
        <v>2147</v>
      </c>
      <c r="J983" t="s">
        <v>156</v>
      </c>
      <c r="K983" t="s">
        <v>8344</v>
      </c>
      <c r="L983" t="s">
        <v>880</v>
      </c>
      <c r="M983" t="s">
        <v>1933</v>
      </c>
      <c r="N983" t="s">
        <v>984</v>
      </c>
      <c r="O983" t="s">
        <v>873</v>
      </c>
      <c r="P983" t="s">
        <v>1934</v>
      </c>
      <c r="Q983" t="s">
        <v>544</v>
      </c>
      <c r="R983" t="s">
        <v>268</v>
      </c>
      <c r="S983" t="s">
        <v>268</v>
      </c>
      <c r="T983" t="s">
        <v>268</v>
      </c>
      <c r="U983" t="s">
        <v>268</v>
      </c>
      <c r="V983" t="s">
        <v>268</v>
      </c>
      <c r="W983" t="s">
        <v>3680</v>
      </c>
      <c r="X983" t="s">
        <v>613</v>
      </c>
      <c r="Y983" t="s">
        <v>484</v>
      </c>
      <c r="Z983" t="s">
        <v>268</v>
      </c>
      <c r="AA983" t="s">
        <v>268</v>
      </c>
      <c r="AB983" t="s">
        <v>268</v>
      </c>
      <c r="AC983" t="s">
        <v>268</v>
      </c>
      <c r="AD983" t="s">
        <v>268</v>
      </c>
      <c r="AE983" t="s">
        <v>287</v>
      </c>
      <c r="AF983" t="s">
        <v>1811</v>
      </c>
      <c r="AG983" t="s">
        <v>875</v>
      </c>
      <c r="AH983" t="s">
        <v>1848</v>
      </c>
      <c r="AI983" t="s">
        <v>1011</v>
      </c>
      <c r="AJ983" t="s">
        <v>268</v>
      </c>
      <c r="AK983" t="s">
        <v>381</v>
      </c>
      <c r="AL983" t="s">
        <v>268</v>
      </c>
      <c r="AM983" t="s">
        <v>563</v>
      </c>
      <c r="AN983" t="s">
        <v>268</v>
      </c>
      <c r="AO983" t="s">
        <v>268</v>
      </c>
      <c r="AP983" t="s">
        <v>268</v>
      </c>
      <c r="AQ983" t="s">
        <v>268</v>
      </c>
      <c r="AR983" t="s">
        <v>268</v>
      </c>
      <c r="AS983" t="s">
        <v>268</v>
      </c>
      <c r="AT983" t="s">
        <v>268</v>
      </c>
      <c r="AU983" t="s">
        <v>268</v>
      </c>
      <c r="AV983" t="s">
        <v>268</v>
      </c>
      <c r="AW983" t="s">
        <v>268</v>
      </c>
      <c r="AX983" t="s">
        <v>268</v>
      </c>
      <c r="AY983" t="s">
        <v>268</v>
      </c>
      <c r="AZ983" t="s">
        <v>268</v>
      </c>
      <c r="BA983" t="s">
        <v>268</v>
      </c>
      <c r="BB983" t="s">
        <v>268</v>
      </c>
      <c r="BC983" t="s">
        <v>268</v>
      </c>
      <c r="BD983" t="s">
        <v>268</v>
      </c>
      <c r="BE983" t="s">
        <v>268</v>
      </c>
      <c r="BF983" t="s">
        <v>268</v>
      </c>
      <c r="BG983" t="s">
        <v>268</v>
      </c>
      <c r="BH983" t="s">
        <v>268</v>
      </c>
      <c r="BI983" t="s">
        <v>268</v>
      </c>
      <c r="BJ983" t="s">
        <v>268</v>
      </c>
      <c r="BK983" t="s">
        <v>268</v>
      </c>
      <c r="BL983" t="s">
        <v>268</v>
      </c>
      <c r="BM983" t="s">
        <v>268</v>
      </c>
      <c r="BN983" t="s">
        <v>268</v>
      </c>
      <c r="BO983" t="s">
        <v>268</v>
      </c>
      <c r="BP983" t="s">
        <v>268</v>
      </c>
      <c r="BQ983" t="s">
        <v>268</v>
      </c>
      <c r="BR983" t="s">
        <v>268</v>
      </c>
      <c r="BS983" t="s">
        <v>268</v>
      </c>
      <c r="BT983" t="s">
        <v>268</v>
      </c>
      <c r="BU983" t="s">
        <v>268</v>
      </c>
      <c r="BV983" t="s">
        <v>268</v>
      </c>
      <c r="BW983" t="s">
        <v>268</v>
      </c>
      <c r="BX983" t="s">
        <v>268</v>
      </c>
      <c r="BY983">
        <v>70</v>
      </c>
      <c r="BZ983">
        <v>70</v>
      </c>
      <c r="CA983" t="s">
        <v>143</v>
      </c>
      <c r="CB983" s="356">
        <v>118</v>
      </c>
      <c r="CC983" t="s">
        <v>759</v>
      </c>
      <c r="CD983" t="s">
        <v>268</v>
      </c>
      <c r="CE983" t="s">
        <v>268</v>
      </c>
      <c r="CF983" t="s">
        <v>268</v>
      </c>
      <c r="CG983" t="s">
        <v>268</v>
      </c>
      <c r="CH983" t="s">
        <v>268</v>
      </c>
      <c r="CI983" t="s">
        <v>268</v>
      </c>
      <c r="CJ983" t="s">
        <v>268</v>
      </c>
      <c r="CK983" t="s">
        <v>268</v>
      </c>
      <c r="CL983" t="s">
        <v>268</v>
      </c>
      <c r="CM983" t="s">
        <v>11224</v>
      </c>
      <c r="CN983">
        <v>305.56</v>
      </c>
      <c r="CO983" t="s">
        <v>268</v>
      </c>
      <c r="CP983">
        <v>305.56</v>
      </c>
      <c r="CQ983">
        <v>365</v>
      </c>
      <c r="CR983" t="s">
        <v>878</v>
      </c>
      <c r="CS983" t="s">
        <v>11225</v>
      </c>
      <c r="CT983" t="s">
        <v>11226</v>
      </c>
      <c r="CU983" t="s">
        <v>11227</v>
      </c>
      <c r="CV983" t="s">
        <v>268</v>
      </c>
      <c r="CW983" t="s">
        <v>268</v>
      </c>
      <c r="CX983" t="s">
        <v>268</v>
      </c>
      <c r="CY983" t="s">
        <v>268</v>
      </c>
      <c r="CZ983" t="s">
        <v>268</v>
      </c>
      <c r="DA983" t="s">
        <v>268</v>
      </c>
      <c r="DB983" s="429">
        <f t="shared" si="201"/>
        <v>0</v>
      </c>
      <c r="DC983" s="284">
        <f t="shared" si="202"/>
        <v>0</v>
      </c>
      <c r="DD983" s="284">
        <f t="shared" si="203"/>
        <v>0</v>
      </c>
      <c r="DE983" s="284">
        <f t="shared" si="204"/>
        <v>0</v>
      </c>
      <c r="DF983" s="295">
        <f t="shared" si="205"/>
        <v>70</v>
      </c>
      <c r="DG983" s="284">
        <f t="shared" si="206"/>
        <v>0</v>
      </c>
      <c r="DH983" s="284">
        <f t="shared" si="207"/>
        <v>0</v>
      </c>
      <c r="DI983" s="284">
        <f t="shared" si="208"/>
        <v>0</v>
      </c>
      <c r="DJ983" s="284">
        <f t="shared" si="209"/>
        <v>0</v>
      </c>
      <c r="DK983" s="295">
        <f t="shared" si="210"/>
        <v>70</v>
      </c>
      <c r="DL983" s="297" t="str">
        <f t="shared" si="211"/>
        <v/>
      </c>
      <c r="DM983" s="430">
        <f>IFERROR(IF(CA983="D",IF(DL983="A dispo.",DF983*VLOOKUP('DATI INPUT'!$F$27,TARIFFE_UD,4,FALSE),DF983*VLOOKUP(DL983,TARIFFE_UD,4,FALSE)),DF983*VLOOKUP(CB983-100,TARIFFE_UND,4,FALSE)),0)</f>
        <v>50.586954206655342</v>
      </c>
      <c r="DN983" s="430">
        <f>IFERROR(IF(CA983="D",IF(DL983="A dispo.",DK983*VLOOKUP('DATI INPUT'!$F$27,TARIFFE_UD,5,FALSE),DK983*VLOOKUP(DL983,TARIFFE_UD,5,FALSE)),DK983*VLOOKUP(CB983-100,TARIFFE_UND,5,FALSE)),0)</f>
        <v>254.9678270540702</v>
      </c>
      <c r="DO983" s="431">
        <f t="shared" si="212"/>
        <v>-5.2187392744826866E-3</v>
      </c>
      <c r="DP983" s="299">
        <f>IFERROR(IF(CA983="D",IF(DL983="A dispo.",DF983*VLOOKUP('DATI INPUT'!$F$27,TARIFFE_UD,2,FALSE),DF983*VLOOKUP(DL983,TARIFFE_UD,2,FALSE)),DF983*VLOOKUP(CB983-100,TARIFFE_UND,2,FALSE)),0)</f>
        <v>71.537727432127312</v>
      </c>
      <c r="DQ983" s="299">
        <f>IFERROR(IF(CA983="D",IF(DL983="A dispo.",DK983*VLOOKUP('DATI INPUT'!$F$27,TARIFFE_UD,3,FALSE),DK983*VLOOKUP(DL983,TARIFFE_UD,3,FALSE)),DK983*VLOOKUP(CB983-100,TARIFFE_UND,3,FALSE)),0)</f>
        <v>258.6681305427511</v>
      </c>
      <c r="DR983" s="299">
        <f t="shared" si="213"/>
        <v>330.20585797487843</v>
      </c>
    </row>
    <row r="984" spans="1:122" x14ac:dyDescent="0.25">
      <c r="A984" t="s">
        <v>8345</v>
      </c>
      <c r="B984" t="s">
        <v>8346</v>
      </c>
      <c r="C984" t="s">
        <v>8347</v>
      </c>
      <c r="D984" t="s">
        <v>8348</v>
      </c>
      <c r="E984" t="s">
        <v>268</v>
      </c>
      <c r="F984" t="s">
        <v>156</v>
      </c>
      <c r="G984" t="s">
        <v>8349</v>
      </c>
      <c r="H984" t="s">
        <v>1033</v>
      </c>
      <c r="I984" t="s">
        <v>5213</v>
      </c>
      <c r="J984" t="s">
        <v>156</v>
      </c>
      <c r="K984" t="s">
        <v>8350</v>
      </c>
      <c r="L984" t="s">
        <v>984</v>
      </c>
      <c r="M984" t="s">
        <v>8351</v>
      </c>
      <c r="N984" t="s">
        <v>984</v>
      </c>
      <c r="O984" t="s">
        <v>873</v>
      </c>
      <c r="P984" t="s">
        <v>1310</v>
      </c>
      <c r="Q984" t="s">
        <v>329</v>
      </c>
      <c r="R984" t="s">
        <v>268</v>
      </c>
      <c r="S984" t="s">
        <v>268</v>
      </c>
      <c r="T984" t="s">
        <v>268</v>
      </c>
      <c r="U984" t="s">
        <v>268</v>
      </c>
      <c r="V984" t="s">
        <v>268</v>
      </c>
      <c r="W984" t="s">
        <v>8351</v>
      </c>
      <c r="X984" t="s">
        <v>1310</v>
      </c>
      <c r="Y984" t="s">
        <v>329</v>
      </c>
      <c r="Z984" t="s">
        <v>268</v>
      </c>
      <c r="AA984" t="s">
        <v>268</v>
      </c>
      <c r="AB984" t="s">
        <v>268</v>
      </c>
      <c r="AC984" t="s">
        <v>268</v>
      </c>
      <c r="AD984" t="s">
        <v>268</v>
      </c>
      <c r="AE984" t="s">
        <v>287</v>
      </c>
      <c r="AF984" t="s">
        <v>1811</v>
      </c>
      <c r="AG984" t="s">
        <v>875</v>
      </c>
      <c r="AH984" t="s">
        <v>1812</v>
      </c>
      <c r="AI984" t="s">
        <v>7463</v>
      </c>
      <c r="AJ984" t="s">
        <v>268</v>
      </c>
      <c r="AK984" t="s">
        <v>377</v>
      </c>
      <c r="AL984" t="s">
        <v>268</v>
      </c>
      <c r="AM984" t="s">
        <v>268</v>
      </c>
      <c r="AN984" t="s">
        <v>268</v>
      </c>
      <c r="AO984" t="s">
        <v>268</v>
      </c>
      <c r="AP984" t="s">
        <v>268</v>
      </c>
      <c r="AQ984" t="s">
        <v>268</v>
      </c>
      <c r="AR984" t="s">
        <v>268</v>
      </c>
      <c r="AS984" t="s">
        <v>268</v>
      </c>
      <c r="AT984" t="s">
        <v>268</v>
      </c>
      <c r="AU984" t="s">
        <v>268</v>
      </c>
      <c r="AV984" t="s">
        <v>268</v>
      </c>
      <c r="AW984" t="s">
        <v>268</v>
      </c>
      <c r="AX984" t="s">
        <v>268</v>
      </c>
      <c r="AY984" t="s">
        <v>268</v>
      </c>
      <c r="AZ984" t="s">
        <v>268</v>
      </c>
      <c r="BA984" t="s">
        <v>268</v>
      </c>
      <c r="BB984" t="s">
        <v>268</v>
      </c>
      <c r="BC984" t="s">
        <v>268</v>
      </c>
      <c r="BD984" t="s">
        <v>268</v>
      </c>
      <c r="BE984" t="s">
        <v>268</v>
      </c>
      <c r="BF984" t="s">
        <v>268</v>
      </c>
      <c r="BG984" t="s">
        <v>268</v>
      </c>
      <c r="BH984" t="s">
        <v>268</v>
      </c>
      <c r="BI984" t="s">
        <v>268</v>
      </c>
      <c r="BJ984" t="s">
        <v>268</v>
      </c>
      <c r="BK984" t="s">
        <v>268</v>
      </c>
      <c r="BL984" t="s">
        <v>268</v>
      </c>
      <c r="BM984" t="s">
        <v>268</v>
      </c>
      <c r="BN984" t="s">
        <v>268</v>
      </c>
      <c r="BO984" t="s">
        <v>268</v>
      </c>
      <c r="BP984" t="s">
        <v>268</v>
      </c>
      <c r="BQ984" t="s">
        <v>268</v>
      </c>
      <c r="BR984" t="s">
        <v>268</v>
      </c>
      <c r="BS984" t="s">
        <v>268</v>
      </c>
      <c r="BT984" t="s">
        <v>268</v>
      </c>
      <c r="BU984" t="s">
        <v>268</v>
      </c>
      <c r="BV984" t="s">
        <v>268</v>
      </c>
      <c r="BW984" t="s">
        <v>268</v>
      </c>
      <c r="BX984" t="s">
        <v>268</v>
      </c>
      <c r="BY984">
        <v>69</v>
      </c>
      <c r="BZ984">
        <v>69</v>
      </c>
      <c r="CA984" t="s">
        <v>142</v>
      </c>
      <c r="CB984" s="356">
        <v>122</v>
      </c>
      <c r="CC984" t="s">
        <v>876</v>
      </c>
      <c r="CD984" t="s">
        <v>268</v>
      </c>
      <c r="CE984" t="s">
        <v>268</v>
      </c>
      <c r="CF984" t="s">
        <v>268</v>
      </c>
      <c r="CG984" t="s">
        <v>268</v>
      </c>
      <c r="CH984" t="s">
        <v>268</v>
      </c>
      <c r="CI984" t="s">
        <v>268</v>
      </c>
      <c r="CJ984" t="s">
        <v>268</v>
      </c>
      <c r="CK984" t="s">
        <v>268</v>
      </c>
      <c r="CL984" t="s">
        <v>268</v>
      </c>
      <c r="CM984" t="s">
        <v>11224</v>
      </c>
      <c r="CN984">
        <v>111.14</v>
      </c>
      <c r="CO984" t="s">
        <v>268</v>
      </c>
      <c r="CP984">
        <v>111.14</v>
      </c>
      <c r="CQ984">
        <v>365</v>
      </c>
      <c r="CR984" t="s">
        <v>878</v>
      </c>
      <c r="CS984" t="s">
        <v>11225</v>
      </c>
      <c r="CT984" t="s">
        <v>11226</v>
      </c>
      <c r="CU984" t="s">
        <v>11227</v>
      </c>
      <c r="CV984" t="s">
        <v>268</v>
      </c>
      <c r="CW984" t="s">
        <v>268</v>
      </c>
      <c r="CX984" t="s">
        <v>268</v>
      </c>
      <c r="CY984" t="s">
        <v>268</v>
      </c>
      <c r="CZ984" t="s">
        <v>268</v>
      </c>
      <c r="DA984" t="s">
        <v>268</v>
      </c>
      <c r="DB984" s="429">
        <f t="shared" si="201"/>
        <v>0</v>
      </c>
      <c r="DC984" s="284">
        <f t="shared" si="202"/>
        <v>0</v>
      </c>
      <c r="DD984" s="284">
        <f t="shared" si="203"/>
        <v>0</v>
      </c>
      <c r="DE984" s="284">
        <f t="shared" si="204"/>
        <v>0</v>
      </c>
      <c r="DF984" s="295">
        <f t="shared" si="205"/>
        <v>69</v>
      </c>
      <c r="DG984" s="284">
        <f t="shared" si="206"/>
        <v>0</v>
      </c>
      <c r="DH984" s="284">
        <f t="shared" si="207"/>
        <v>0</v>
      </c>
      <c r="DI984" s="284">
        <f t="shared" si="208"/>
        <v>0</v>
      </c>
      <c r="DJ984" s="284">
        <f t="shared" si="209"/>
        <v>0</v>
      </c>
      <c r="DK984" s="295">
        <f t="shared" si="210"/>
        <v>1</v>
      </c>
      <c r="DL984" s="297" t="str">
        <f t="shared" si="211"/>
        <v>A dispo.</v>
      </c>
      <c r="DM984" s="430">
        <f>IFERROR(IF(CA984="D",IF(DL984="A dispo.",DF984*VLOOKUP('DATI INPUT'!$F$27,TARIFFE_UD,4,FALSE),DF984*VLOOKUP(DL984,TARIFFE_UD,4,FALSE)),DF984*VLOOKUP(CB984-100,TARIFFE_UND,4,FALSE)),0)</f>
        <v>43.738046048831208</v>
      </c>
      <c r="DN984" s="430">
        <f>IFERROR(IF(CA984="D",IF(DL984="A dispo.",DK984*VLOOKUP('DATI INPUT'!$F$27,TARIFFE_UD,5,FALSE),DK984*VLOOKUP(DL984,TARIFFE_UD,5,FALSE)),DK984*VLOOKUP(CB984-100,TARIFFE_UND,5,FALSE)),0)</f>
        <v>67.397800635548478</v>
      </c>
      <c r="DO984" s="431">
        <f t="shared" si="212"/>
        <v>-4.1533156203144017E-3</v>
      </c>
      <c r="DP984" s="299">
        <f>IFERROR(IF(CA984="D",IF(DL984="A dispo.",DF984*VLOOKUP('DATI INPUT'!$F$27,TARIFFE_UD,2,FALSE),DF984*VLOOKUP(DL984,TARIFFE_UD,2,FALSE)),DF984*VLOOKUP(CB984-100,TARIFFE_UND,2,FALSE)),0)</f>
        <v>54.644577516017677</v>
      </c>
      <c r="DQ984" s="299">
        <f>IFERROR(IF(CA984="D",IF(DL984="A dispo.",DK984*VLOOKUP('DATI INPUT'!$F$27,TARIFFE_UD,3,FALSE),DK984*VLOOKUP(DL984,TARIFFE_UD,3,FALSE)),DK984*VLOOKUP(CB984-100,TARIFFE_UND,3,FALSE)),0)</f>
        <v>60.367780403072892</v>
      </c>
      <c r="DR984" s="299">
        <f t="shared" si="213"/>
        <v>115.01235791909056</v>
      </c>
    </row>
    <row r="985" spans="1:122" x14ac:dyDescent="0.25">
      <c r="A985" t="s">
        <v>8352</v>
      </c>
      <c r="B985" t="s">
        <v>8346</v>
      </c>
      <c r="C985" t="s">
        <v>1549</v>
      </c>
      <c r="D985" t="s">
        <v>8348</v>
      </c>
      <c r="E985" t="s">
        <v>268</v>
      </c>
      <c r="F985" t="s">
        <v>156</v>
      </c>
      <c r="G985" t="s">
        <v>8349</v>
      </c>
      <c r="H985" t="s">
        <v>1033</v>
      </c>
      <c r="I985" t="s">
        <v>5213</v>
      </c>
      <c r="J985" t="s">
        <v>156</v>
      </c>
      <c r="K985" t="s">
        <v>8350</v>
      </c>
      <c r="L985" t="s">
        <v>984</v>
      </c>
      <c r="M985" t="s">
        <v>8351</v>
      </c>
      <c r="N985" t="s">
        <v>984</v>
      </c>
      <c r="O985" t="s">
        <v>873</v>
      </c>
      <c r="P985" t="s">
        <v>1310</v>
      </c>
      <c r="Q985" t="s">
        <v>329</v>
      </c>
      <c r="R985" t="s">
        <v>268</v>
      </c>
      <c r="S985" t="s">
        <v>268</v>
      </c>
      <c r="T985" t="s">
        <v>268</v>
      </c>
      <c r="U985" t="s">
        <v>268</v>
      </c>
      <c r="V985" t="s">
        <v>268</v>
      </c>
      <c r="W985" t="s">
        <v>8351</v>
      </c>
      <c r="X985" t="s">
        <v>1310</v>
      </c>
      <c r="Y985" t="s">
        <v>329</v>
      </c>
      <c r="Z985" t="s">
        <v>268</v>
      </c>
      <c r="AA985" t="s">
        <v>268</v>
      </c>
      <c r="AB985" t="s">
        <v>268</v>
      </c>
      <c r="AC985" t="s">
        <v>268</v>
      </c>
      <c r="AD985" t="s">
        <v>268</v>
      </c>
      <c r="AE985" t="s">
        <v>287</v>
      </c>
      <c r="AF985" t="s">
        <v>1811</v>
      </c>
      <c r="AG985" t="s">
        <v>875</v>
      </c>
      <c r="AH985" t="s">
        <v>1812</v>
      </c>
      <c r="AI985" t="s">
        <v>7463</v>
      </c>
      <c r="AJ985" t="s">
        <v>268</v>
      </c>
      <c r="AK985" t="s">
        <v>381</v>
      </c>
      <c r="AL985" t="s">
        <v>268</v>
      </c>
      <c r="AM985" t="s">
        <v>268</v>
      </c>
      <c r="AN985" t="s">
        <v>268</v>
      </c>
      <c r="AO985" t="s">
        <v>268</v>
      </c>
      <c r="AP985" t="s">
        <v>268</v>
      </c>
      <c r="AQ985" t="s">
        <v>268</v>
      </c>
      <c r="AR985" t="s">
        <v>268</v>
      </c>
      <c r="AS985" t="s">
        <v>268</v>
      </c>
      <c r="AT985" t="s">
        <v>268</v>
      </c>
      <c r="AU985" t="s">
        <v>268</v>
      </c>
      <c r="AV985" t="s">
        <v>268</v>
      </c>
      <c r="AW985" t="s">
        <v>268</v>
      </c>
      <c r="AX985" t="s">
        <v>268</v>
      </c>
      <c r="AY985" t="s">
        <v>268</v>
      </c>
      <c r="AZ985" t="s">
        <v>268</v>
      </c>
      <c r="BA985" t="s">
        <v>268</v>
      </c>
      <c r="BB985" t="s">
        <v>268</v>
      </c>
      <c r="BC985" t="s">
        <v>268</v>
      </c>
      <c r="BD985" t="s">
        <v>268</v>
      </c>
      <c r="BE985" t="s">
        <v>268</v>
      </c>
      <c r="BF985" t="s">
        <v>268</v>
      </c>
      <c r="BG985" t="s">
        <v>268</v>
      </c>
      <c r="BH985" t="s">
        <v>268</v>
      </c>
      <c r="BI985" t="s">
        <v>268</v>
      </c>
      <c r="BJ985" t="s">
        <v>268</v>
      </c>
      <c r="BK985" t="s">
        <v>268</v>
      </c>
      <c r="BL985" t="s">
        <v>268</v>
      </c>
      <c r="BM985" t="s">
        <v>268</v>
      </c>
      <c r="BN985" t="s">
        <v>268</v>
      </c>
      <c r="BO985" t="s">
        <v>268</v>
      </c>
      <c r="BP985" t="s">
        <v>268</v>
      </c>
      <c r="BQ985" t="s">
        <v>268</v>
      </c>
      <c r="BR985" t="s">
        <v>268</v>
      </c>
      <c r="BS985" t="s">
        <v>268</v>
      </c>
      <c r="BT985" t="s">
        <v>268</v>
      </c>
      <c r="BU985" t="s">
        <v>268</v>
      </c>
      <c r="BV985" t="s">
        <v>268</v>
      </c>
      <c r="BW985" t="s">
        <v>268</v>
      </c>
      <c r="BX985" t="s">
        <v>268</v>
      </c>
      <c r="BY985">
        <v>27</v>
      </c>
      <c r="BZ985">
        <v>27</v>
      </c>
      <c r="CA985" t="s">
        <v>142</v>
      </c>
      <c r="CB985" s="356">
        <v>122</v>
      </c>
      <c r="CC985" t="s">
        <v>876</v>
      </c>
      <c r="CD985" t="s">
        <v>268</v>
      </c>
      <c r="CE985" t="s">
        <v>268</v>
      </c>
      <c r="CF985" s="356">
        <v>1</v>
      </c>
      <c r="CG985" t="s">
        <v>268</v>
      </c>
      <c r="CH985" t="s">
        <v>268</v>
      </c>
      <c r="CI985" t="s">
        <v>268</v>
      </c>
      <c r="CJ985" t="s">
        <v>268</v>
      </c>
      <c r="CK985" t="s">
        <v>268</v>
      </c>
      <c r="CL985" t="s">
        <v>268</v>
      </c>
      <c r="CM985" t="s">
        <v>11224</v>
      </c>
      <c r="CN985">
        <v>30.24</v>
      </c>
      <c r="CO985" t="s">
        <v>268</v>
      </c>
      <c r="CP985">
        <v>30.24</v>
      </c>
      <c r="CQ985">
        <v>365</v>
      </c>
      <c r="CR985" t="s">
        <v>878</v>
      </c>
      <c r="CS985" t="s">
        <v>11225</v>
      </c>
      <c r="CT985" t="s">
        <v>11226</v>
      </c>
      <c r="CU985" t="s">
        <v>11227</v>
      </c>
      <c r="CV985" t="s">
        <v>268</v>
      </c>
      <c r="CW985" t="s">
        <v>268</v>
      </c>
      <c r="CX985" t="s">
        <v>268</v>
      </c>
      <c r="CY985" t="s">
        <v>268</v>
      </c>
      <c r="CZ985" t="s">
        <v>268</v>
      </c>
      <c r="DA985" t="s">
        <v>268</v>
      </c>
      <c r="DB985" s="429">
        <f t="shared" si="201"/>
        <v>0</v>
      </c>
      <c r="DC985" s="284">
        <f t="shared" si="202"/>
        <v>0</v>
      </c>
      <c r="DD985" s="284">
        <f t="shared" si="203"/>
        <v>0</v>
      </c>
      <c r="DE985" s="284">
        <f t="shared" si="204"/>
        <v>0</v>
      </c>
      <c r="DF985" s="295">
        <f t="shared" si="205"/>
        <v>27</v>
      </c>
      <c r="DG985" s="284">
        <f t="shared" si="206"/>
        <v>0</v>
      </c>
      <c r="DH985" s="284">
        <f t="shared" si="207"/>
        <v>0</v>
      </c>
      <c r="DI985" s="284">
        <f t="shared" si="208"/>
        <v>0</v>
      </c>
      <c r="DJ985" s="284">
        <f t="shared" si="209"/>
        <v>0</v>
      </c>
      <c r="DK985" s="295">
        <f t="shared" si="210"/>
        <v>1</v>
      </c>
      <c r="DL985" s="297">
        <f t="shared" si="211"/>
        <v>1</v>
      </c>
      <c r="DM985" s="430">
        <f>IFERROR(IF(CA985="D",IF(DL985="A dispo.",DF985*VLOOKUP('DATI INPUT'!$F$27,TARIFFE_UD,4,FALSE),DF985*VLOOKUP(DL985,TARIFFE_UD,4,FALSE)),DF985*VLOOKUP(CB985-100,TARIFFE_UND,4,FALSE)),0)</f>
        <v>13.311579232252976</v>
      </c>
      <c r="DN985" s="430">
        <f>IFERROR(IF(CA985="D",IF(DL985="A dispo.",DK985*VLOOKUP('DATI INPUT'!$F$27,TARIFFE_UD,5,FALSE),DK985*VLOOKUP(DL985,TARIFFE_UD,5,FALSE)),DK985*VLOOKUP(CB985-100,TARIFFE_UND,5,FALSE)),0)</f>
        <v>16.930848468833439</v>
      </c>
      <c r="DO985" s="431">
        <f t="shared" si="212"/>
        <v>2.4277010864146575E-3</v>
      </c>
      <c r="DP985" s="299">
        <f>IFERROR(IF(CA985="D",IF(DL985="A dispo.",DF985*VLOOKUP('DATI INPUT'!$F$27,TARIFFE_UD,2,FALSE),DF985*VLOOKUP(DL985,TARIFFE_UD,2,FALSE)),DF985*VLOOKUP(CB985-100,TARIFFE_UND,2,FALSE)),0)</f>
        <v>16.630958374440166</v>
      </c>
      <c r="DQ985" s="299">
        <f>IFERROR(IF(CA985="D",IF(DL985="A dispo.",DK985*VLOOKUP('DATI INPUT'!$F$27,TARIFFE_UD,3,FALSE),DK985*VLOOKUP(DL985,TARIFFE_UD,3,FALSE)),DK985*VLOOKUP(CB985-100,TARIFFE_UND,3,FALSE)),0)</f>
        <v>15.164853048114928</v>
      </c>
      <c r="DR985" s="299">
        <f t="shared" si="213"/>
        <v>31.795811422555094</v>
      </c>
    </row>
    <row r="986" spans="1:122" x14ac:dyDescent="0.25">
      <c r="A986" t="s">
        <v>8353</v>
      </c>
      <c r="B986" t="s">
        <v>8346</v>
      </c>
      <c r="C986" t="s">
        <v>8354</v>
      </c>
      <c r="D986" t="s">
        <v>8348</v>
      </c>
      <c r="E986" t="s">
        <v>268</v>
      </c>
      <c r="F986" t="s">
        <v>156</v>
      </c>
      <c r="G986" t="s">
        <v>8349</v>
      </c>
      <c r="H986" t="s">
        <v>1033</v>
      </c>
      <c r="I986" t="s">
        <v>5213</v>
      </c>
      <c r="J986" t="s">
        <v>156</v>
      </c>
      <c r="K986" t="s">
        <v>8350</v>
      </c>
      <c r="L986" t="s">
        <v>984</v>
      </c>
      <c r="M986" t="s">
        <v>8351</v>
      </c>
      <c r="N986" t="s">
        <v>984</v>
      </c>
      <c r="O986" t="s">
        <v>873</v>
      </c>
      <c r="P986" t="s">
        <v>1310</v>
      </c>
      <c r="Q986" t="s">
        <v>329</v>
      </c>
      <c r="R986" t="s">
        <v>268</v>
      </c>
      <c r="S986" t="s">
        <v>268</v>
      </c>
      <c r="T986" t="s">
        <v>268</v>
      </c>
      <c r="U986" t="s">
        <v>268</v>
      </c>
      <c r="V986" t="s">
        <v>268</v>
      </c>
      <c r="W986" t="s">
        <v>8351</v>
      </c>
      <c r="X986" t="s">
        <v>1310</v>
      </c>
      <c r="Y986" t="s">
        <v>329</v>
      </c>
      <c r="Z986" t="s">
        <v>268</v>
      </c>
      <c r="AA986" t="s">
        <v>268</v>
      </c>
      <c r="AB986" t="s">
        <v>268</v>
      </c>
      <c r="AC986" t="s">
        <v>268</v>
      </c>
      <c r="AD986" t="s">
        <v>268</v>
      </c>
      <c r="AE986" t="s">
        <v>287</v>
      </c>
      <c r="AF986" t="s">
        <v>1811</v>
      </c>
      <c r="AG986" t="s">
        <v>875</v>
      </c>
      <c r="AH986" t="s">
        <v>1812</v>
      </c>
      <c r="AI986" t="s">
        <v>7463</v>
      </c>
      <c r="AJ986" t="s">
        <v>268</v>
      </c>
      <c r="AK986" t="s">
        <v>377</v>
      </c>
      <c r="AL986" t="s">
        <v>268</v>
      </c>
      <c r="AM986" t="s">
        <v>268</v>
      </c>
      <c r="AN986" t="s">
        <v>268</v>
      </c>
      <c r="AO986" t="s">
        <v>268</v>
      </c>
      <c r="AP986" t="s">
        <v>268</v>
      </c>
      <c r="AQ986" t="s">
        <v>268</v>
      </c>
      <c r="AR986" t="s">
        <v>268</v>
      </c>
      <c r="AS986" t="s">
        <v>268</v>
      </c>
      <c r="AT986" t="s">
        <v>268</v>
      </c>
      <c r="AU986" t="s">
        <v>268</v>
      </c>
      <c r="AV986" t="s">
        <v>268</v>
      </c>
      <c r="AW986" t="s">
        <v>268</v>
      </c>
      <c r="AX986" t="s">
        <v>268</v>
      </c>
      <c r="AY986" t="s">
        <v>268</v>
      </c>
      <c r="AZ986" t="s">
        <v>268</v>
      </c>
      <c r="BA986" t="s">
        <v>268</v>
      </c>
      <c r="BB986" t="s">
        <v>268</v>
      </c>
      <c r="BC986" t="s">
        <v>268</v>
      </c>
      <c r="BD986" t="s">
        <v>268</v>
      </c>
      <c r="BE986" t="s">
        <v>268</v>
      </c>
      <c r="BF986" t="s">
        <v>268</v>
      </c>
      <c r="BG986" t="s">
        <v>268</v>
      </c>
      <c r="BH986" t="s">
        <v>268</v>
      </c>
      <c r="BI986" t="s">
        <v>268</v>
      </c>
      <c r="BJ986" t="s">
        <v>268</v>
      </c>
      <c r="BK986" t="s">
        <v>268</v>
      </c>
      <c r="BL986" t="s">
        <v>268</v>
      </c>
      <c r="BM986" t="s">
        <v>268</v>
      </c>
      <c r="BN986" t="s">
        <v>268</v>
      </c>
      <c r="BO986" t="s">
        <v>268</v>
      </c>
      <c r="BP986" t="s">
        <v>268</v>
      </c>
      <c r="BQ986" t="s">
        <v>268</v>
      </c>
      <c r="BR986" t="s">
        <v>268</v>
      </c>
      <c r="BS986" t="s">
        <v>268</v>
      </c>
      <c r="BT986" t="s">
        <v>268</v>
      </c>
      <c r="BU986" t="s">
        <v>268</v>
      </c>
      <c r="BV986" t="s">
        <v>268</v>
      </c>
      <c r="BW986" t="s">
        <v>268</v>
      </c>
      <c r="BX986" t="s">
        <v>268</v>
      </c>
      <c r="BY986">
        <v>55</v>
      </c>
      <c r="BZ986">
        <v>55</v>
      </c>
      <c r="CA986" t="s">
        <v>142</v>
      </c>
      <c r="CB986" s="356">
        <v>122</v>
      </c>
      <c r="CC986" t="s">
        <v>876</v>
      </c>
      <c r="CD986" t="s">
        <v>268</v>
      </c>
      <c r="CE986" t="s">
        <v>268</v>
      </c>
      <c r="CF986" s="356">
        <v>1</v>
      </c>
      <c r="CG986" t="s">
        <v>268</v>
      </c>
      <c r="CH986" t="s">
        <v>268</v>
      </c>
      <c r="CI986" t="s">
        <v>268</v>
      </c>
      <c r="CJ986" t="s">
        <v>268</v>
      </c>
      <c r="CK986" t="s">
        <v>268</v>
      </c>
      <c r="CL986" t="s">
        <v>268</v>
      </c>
      <c r="CM986" t="s">
        <v>11224</v>
      </c>
      <c r="CN986">
        <v>44.05</v>
      </c>
      <c r="CO986" t="s">
        <v>268</v>
      </c>
      <c r="CP986">
        <v>44.05</v>
      </c>
      <c r="CQ986">
        <v>365</v>
      </c>
      <c r="CR986" t="s">
        <v>878</v>
      </c>
      <c r="CS986" t="s">
        <v>11225</v>
      </c>
      <c r="CT986" t="s">
        <v>11226</v>
      </c>
      <c r="CU986" t="s">
        <v>11227</v>
      </c>
      <c r="CV986" t="s">
        <v>268</v>
      </c>
      <c r="CW986" t="s">
        <v>268</v>
      </c>
      <c r="CX986" t="s">
        <v>268</v>
      </c>
      <c r="CY986" t="s">
        <v>268</v>
      </c>
      <c r="CZ986" t="s">
        <v>268</v>
      </c>
      <c r="DA986" t="s">
        <v>268</v>
      </c>
      <c r="DB986" s="429">
        <f t="shared" si="201"/>
        <v>0</v>
      </c>
      <c r="DC986" s="284">
        <f t="shared" si="202"/>
        <v>0</v>
      </c>
      <c r="DD986" s="284">
        <f t="shared" si="203"/>
        <v>0</v>
      </c>
      <c r="DE986" s="284">
        <f t="shared" si="204"/>
        <v>0</v>
      </c>
      <c r="DF986" s="295">
        <f t="shared" si="205"/>
        <v>55</v>
      </c>
      <c r="DG986" s="284">
        <f t="shared" si="206"/>
        <v>0</v>
      </c>
      <c r="DH986" s="284">
        <f t="shared" si="207"/>
        <v>0</v>
      </c>
      <c r="DI986" s="284">
        <f t="shared" si="208"/>
        <v>0</v>
      </c>
      <c r="DJ986" s="284">
        <f t="shared" si="209"/>
        <v>0</v>
      </c>
      <c r="DK986" s="295">
        <f t="shared" si="210"/>
        <v>1</v>
      </c>
      <c r="DL986" s="297">
        <f t="shared" si="211"/>
        <v>1</v>
      </c>
      <c r="DM986" s="430">
        <f>IFERROR(IF(CA986="D",IF(DL986="A dispo.",DF986*VLOOKUP('DATI INPUT'!$F$27,TARIFFE_UD,4,FALSE),DF986*VLOOKUP(DL986,TARIFFE_UD,4,FALSE)),DF986*VLOOKUP(CB986-100,TARIFFE_UND,4,FALSE)),0)</f>
        <v>27.116179917552358</v>
      </c>
      <c r="DN986" s="430">
        <f>IFERROR(IF(CA986="D",IF(DL986="A dispo.",DK986*VLOOKUP('DATI INPUT'!$F$27,TARIFFE_UD,5,FALSE),DK986*VLOOKUP(DL986,TARIFFE_UD,5,FALSE)),DK986*VLOOKUP(CB986-100,TARIFFE_UND,5,FALSE)),0)</f>
        <v>16.930848468833439</v>
      </c>
      <c r="DO986" s="431">
        <f t="shared" si="212"/>
        <v>-2.9716136141999527E-3</v>
      </c>
      <c r="DP986" s="299">
        <f>IFERROR(IF(CA986="D",IF(DL986="A dispo.",DF986*VLOOKUP('DATI INPUT'!$F$27,TARIFFE_UD,2,FALSE),DF986*VLOOKUP(DL986,TARIFFE_UD,2,FALSE)),DF986*VLOOKUP(CB986-100,TARIFFE_UND,2,FALSE)),0)</f>
        <v>33.877878170155888</v>
      </c>
      <c r="DQ986" s="299">
        <f>IFERROR(IF(CA986="D",IF(DL986="A dispo.",DK986*VLOOKUP('DATI INPUT'!$F$27,TARIFFE_UD,3,FALSE),DK986*VLOOKUP(DL986,TARIFFE_UD,3,FALSE)),DK986*VLOOKUP(CB986-100,TARIFFE_UND,3,FALSE)),0)</f>
        <v>15.164853048114928</v>
      </c>
      <c r="DR986" s="299">
        <f t="shared" si="213"/>
        <v>49.042731218270816</v>
      </c>
    </row>
    <row r="987" spans="1:122" x14ac:dyDescent="0.25">
      <c r="A987" t="s">
        <v>8355</v>
      </c>
      <c r="B987" t="s">
        <v>8346</v>
      </c>
      <c r="C987" t="s">
        <v>8356</v>
      </c>
      <c r="D987" t="s">
        <v>8348</v>
      </c>
      <c r="E987" t="s">
        <v>268</v>
      </c>
      <c r="F987" t="s">
        <v>156</v>
      </c>
      <c r="G987" t="s">
        <v>8349</v>
      </c>
      <c r="H987" t="s">
        <v>1033</v>
      </c>
      <c r="I987" t="s">
        <v>5213</v>
      </c>
      <c r="J987" t="s">
        <v>156</v>
      </c>
      <c r="K987" t="s">
        <v>8350</v>
      </c>
      <c r="L987" t="s">
        <v>984</v>
      </c>
      <c r="M987" t="s">
        <v>8351</v>
      </c>
      <c r="N987" t="s">
        <v>984</v>
      </c>
      <c r="O987" t="s">
        <v>873</v>
      </c>
      <c r="P987" t="s">
        <v>1310</v>
      </c>
      <c r="Q987" t="s">
        <v>329</v>
      </c>
      <c r="R987" t="s">
        <v>268</v>
      </c>
      <c r="S987" t="s">
        <v>268</v>
      </c>
      <c r="T987" t="s">
        <v>268</v>
      </c>
      <c r="U987" t="s">
        <v>268</v>
      </c>
      <c r="V987" t="s">
        <v>268</v>
      </c>
      <c r="W987" t="s">
        <v>8351</v>
      </c>
      <c r="X987" t="s">
        <v>1310</v>
      </c>
      <c r="Y987" t="s">
        <v>329</v>
      </c>
      <c r="Z987" t="s">
        <v>268</v>
      </c>
      <c r="AA987" t="s">
        <v>268</v>
      </c>
      <c r="AB987" t="s">
        <v>268</v>
      </c>
      <c r="AC987" t="s">
        <v>268</v>
      </c>
      <c r="AD987" t="s">
        <v>268</v>
      </c>
      <c r="AE987" t="s">
        <v>287</v>
      </c>
      <c r="AF987" t="s">
        <v>1811</v>
      </c>
      <c r="AG987" t="s">
        <v>875</v>
      </c>
      <c r="AH987" t="s">
        <v>1812</v>
      </c>
      <c r="AI987" t="s">
        <v>7463</v>
      </c>
      <c r="AJ987" t="s">
        <v>268</v>
      </c>
      <c r="AK987" t="s">
        <v>377</v>
      </c>
      <c r="AL987" t="s">
        <v>268</v>
      </c>
      <c r="AM987" t="s">
        <v>268</v>
      </c>
      <c r="AN987" t="s">
        <v>287</v>
      </c>
      <c r="AO987" t="s">
        <v>1811</v>
      </c>
      <c r="AP987" t="s">
        <v>875</v>
      </c>
      <c r="AQ987" t="s">
        <v>1812</v>
      </c>
      <c r="AR987" t="s">
        <v>7463</v>
      </c>
      <c r="AS987" t="s">
        <v>268</v>
      </c>
      <c r="AT987" t="s">
        <v>381</v>
      </c>
      <c r="AU987" t="s">
        <v>268</v>
      </c>
      <c r="AV987" t="s">
        <v>268</v>
      </c>
      <c r="AW987" t="s">
        <v>268</v>
      </c>
      <c r="AX987" t="s">
        <v>268</v>
      </c>
      <c r="AY987" t="s">
        <v>268</v>
      </c>
      <c r="AZ987" t="s">
        <v>268</v>
      </c>
      <c r="BA987" t="s">
        <v>268</v>
      </c>
      <c r="BB987" t="s">
        <v>268</v>
      </c>
      <c r="BC987" t="s">
        <v>268</v>
      </c>
      <c r="BD987" t="s">
        <v>268</v>
      </c>
      <c r="BE987" t="s">
        <v>268</v>
      </c>
      <c r="BF987" t="s">
        <v>268</v>
      </c>
      <c r="BG987" t="s">
        <v>268</v>
      </c>
      <c r="BH987" t="s">
        <v>268</v>
      </c>
      <c r="BI987" t="s">
        <v>268</v>
      </c>
      <c r="BJ987" t="s">
        <v>268</v>
      </c>
      <c r="BK987" t="s">
        <v>268</v>
      </c>
      <c r="BL987" t="s">
        <v>268</v>
      </c>
      <c r="BM987" t="s">
        <v>268</v>
      </c>
      <c r="BN987" t="s">
        <v>268</v>
      </c>
      <c r="BO987" t="s">
        <v>268</v>
      </c>
      <c r="BP987" t="s">
        <v>268</v>
      </c>
      <c r="BQ987" t="s">
        <v>268</v>
      </c>
      <c r="BR987" t="s">
        <v>268</v>
      </c>
      <c r="BS987" t="s">
        <v>268</v>
      </c>
      <c r="BT987" t="s">
        <v>268</v>
      </c>
      <c r="BU987" t="s">
        <v>268</v>
      </c>
      <c r="BV987" t="s">
        <v>268</v>
      </c>
      <c r="BW987" t="s">
        <v>268</v>
      </c>
      <c r="BX987" t="s">
        <v>268</v>
      </c>
      <c r="BY987">
        <v>14</v>
      </c>
      <c r="BZ987">
        <v>14</v>
      </c>
      <c r="CA987" t="s">
        <v>142</v>
      </c>
      <c r="CB987" s="356">
        <v>123</v>
      </c>
      <c r="CC987" t="s">
        <v>1817</v>
      </c>
      <c r="CD987" t="s">
        <v>268</v>
      </c>
      <c r="CE987" t="s">
        <v>268</v>
      </c>
      <c r="CF987" t="s">
        <v>268</v>
      </c>
      <c r="CG987" t="s">
        <v>268</v>
      </c>
      <c r="CH987" t="s">
        <v>268</v>
      </c>
      <c r="CI987" t="s">
        <v>268</v>
      </c>
      <c r="CJ987" t="s">
        <v>268</v>
      </c>
      <c r="CK987" t="s">
        <v>268</v>
      </c>
      <c r="CL987" t="s">
        <v>268</v>
      </c>
      <c r="CM987" t="s">
        <v>11224</v>
      </c>
      <c r="CN987">
        <v>8.8699999999999992</v>
      </c>
      <c r="CO987" t="s">
        <v>268</v>
      </c>
      <c r="CP987">
        <v>8.8699999999999992</v>
      </c>
      <c r="CQ987">
        <v>365</v>
      </c>
      <c r="CR987" t="s">
        <v>878</v>
      </c>
      <c r="CS987" t="s">
        <v>11225</v>
      </c>
      <c r="CT987" t="s">
        <v>11226</v>
      </c>
      <c r="CU987" t="s">
        <v>11227</v>
      </c>
      <c r="CV987" t="s">
        <v>268</v>
      </c>
      <c r="CW987" t="s">
        <v>268</v>
      </c>
      <c r="CX987" t="s">
        <v>268</v>
      </c>
      <c r="CY987" t="s">
        <v>268</v>
      </c>
      <c r="CZ987" t="s">
        <v>268</v>
      </c>
      <c r="DA987" t="s">
        <v>268</v>
      </c>
      <c r="DB987" s="429">
        <f t="shared" si="201"/>
        <v>0</v>
      </c>
      <c r="DC987" s="284">
        <f t="shared" si="202"/>
        <v>0</v>
      </c>
      <c r="DD987" s="284">
        <f t="shared" si="203"/>
        <v>0</v>
      </c>
      <c r="DE987" s="284">
        <f t="shared" si="204"/>
        <v>0</v>
      </c>
      <c r="DF987" s="295">
        <f t="shared" si="205"/>
        <v>14</v>
      </c>
      <c r="DG987" s="284">
        <f t="shared" si="206"/>
        <v>1</v>
      </c>
      <c r="DH987" s="284">
        <f t="shared" si="207"/>
        <v>0</v>
      </c>
      <c r="DI987" s="284">
        <f t="shared" si="208"/>
        <v>0</v>
      </c>
      <c r="DJ987" s="284">
        <f t="shared" si="209"/>
        <v>0</v>
      </c>
      <c r="DK987" s="295">
        <f t="shared" si="210"/>
        <v>0</v>
      </c>
      <c r="DL987" s="297" t="str">
        <f t="shared" si="211"/>
        <v>A dispo.</v>
      </c>
      <c r="DM987" s="430">
        <f>IFERROR(IF(CA987="D",IF(DL987="A dispo.",DF987*VLOOKUP('DATI INPUT'!$F$27,TARIFFE_UD,4,FALSE),DF987*VLOOKUP(DL987,TARIFFE_UD,4,FALSE)),DF987*VLOOKUP(CB987-100,TARIFFE_UND,4,FALSE)),0)</f>
        <v>8.8743861548353173</v>
      </c>
      <c r="DN987" s="430">
        <f>IFERROR(IF(CA987="D",IF(DL987="A dispo.",DK987*VLOOKUP('DATI INPUT'!$F$27,TARIFFE_UD,5,FALSE),DK987*VLOOKUP(DL987,TARIFFE_UD,5,FALSE)),DK987*VLOOKUP(CB987-100,TARIFFE_UND,5,FALSE)),0)</f>
        <v>0</v>
      </c>
      <c r="DO987" s="431">
        <f t="shared" si="212"/>
        <v>4.3861548353181234E-3</v>
      </c>
      <c r="DP987" s="299">
        <f>IFERROR(IF(CA987="D",IF(DL987="A dispo.",DF987*VLOOKUP('DATI INPUT'!$F$27,TARIFFE_UD,2,FALSE),DF987*VLOOKUP(DL987,TARIFFE_UD,2,FALSE)),DF987*VLOOKUP(CB987-100,TARIFFE_UND,2,FALSE)),0)</f>
        <v>11.087305582960109</v>
      </c>
      <c r="DQ987" s="299">
        <f>IFERROR(IF(CA987="D",IF(DL987="A dispo.",DK987*VLOOKUP('DATI INPUT'!$F$27,TARIFFE_UD,3,FALSE),DK987*VLOOKUP(DL987,TARIFFE_UD,3,FALSE)),DK987*VLOOKUP(CB987-100,TARIFFE_UND,3,FALSE)),0)</f>
        <v>0</v>
      </c>
      <c r="DR987" s="299">
        <f t="shared" si="213"/>
        <v>11.087305582960109</v>
      </c>
    </row>
    <row r="988" spans="1:122" x14ac:dyDescent="0.25">
      <c r="A988" t="s">
        <v>8357</v>
      </c>
      <c r="B988" t="s">
        <v>8358</v>
      </c>
      <c r="C988" t="s">
        <v>8359</v>
      </c>
      <c r="D988" t="s">
        <v>8360</v>
      </c>
      <c r="E988" t="s">
        <v>268</v>
      </c>
      <c r="F988" t="s">
        <v>156</v>
      </c>
      <c r="G988" t="s">
        <v>8361</v>
      </c>
      <c r="H988" t="s">
        <v>1137</v>
      </c>
      <c r="I988" t="s">
        <v>980</v>
      </c>
      <c r="J988" t="s">
        <v>156</v>
      </c>
      <c r="K988" t="s">
        <v>7610</v>
      </c>
      <c r="L988" t="s">
        <v>984</v>
      </c>
      <c r="M988" t="s">
        <v>6515</v>
      </c>
      <c r="N988" t="s">
        <v>984</v>
      </c>
      <c r="O988" t="s">
        <v>873</v>
      </c>
      <c r="P988" t="s">
        <v>613</v>
      </c>
      <c r="Q988" t="s">
        <v>1143</v>
      </c>
      <c r="R988" t="s">
        <v>268</v>
      </c>
      <c r="S988" t="s">
        <v>268</v>
      </c>
      <c r="T988" t="s">
        <v>268</v>
      </c>
      <c r="U988" t="s">
        <v>268</v>
      </c>
      <c r="V988" t="s">
        <v>268</v>
      </c>
      <c r="W988" t="s">
        <v>6515</v>
      </c>
      <c r="X988" t="s">
        <v>613</v>
      </c>
      <c r="Y988" t="s">
        <v>1143</v>
      </c>
      <c r="Z988" t="s">
        <v>268</v>
      </c>
      <c r="AA988" t="s">
        <v>268</v>
      </c>
      <c r="AB988" t="s">
        <v>268</v>
      </c>
      <c r="AC988" t="s">
        <v>268</v>
      </c>
      <c r="AD988" t="s">
        <v>268</v>
      </c>
      <c r="AE988" t="s">
        <v>287</v>
      </c>
      <c r="AF988" t="s">
        <v>1811</v>
      </c>
      <c r="AG988" t="s">
        <v>875</v>
      </c>
      <c r="AH988" t="s">
        <v>1848</v>
      </c>
      <c r="AI988" t="s">
        <v>958</v>
      </c>
      <c r="AJ988" t="s">
        <v>268</v>
      </c>
      <c r="AK988" t="s">
        <v>352</v>
      </c>
      <c r="AL988" t="s">
        <v>268</v>
      </c>
      <c r="AM988" t="s">
        <v>268</v>
      </c>
      <c r="AN988" t="s">
        <v>268</v>
      </c>
      <c r="AO988" t="s">
        <v>268</v>
      </c>
      <c r="AP988" t="s">
        <v>268</v>
      </c>
      <c r="AQ988" t="s">
        <v>268</v>
      </c>
      <c r="AR988" t="s">
        <v>268</v>
      </c>
      <c r="AS988" t="s">
        <v>268</v>
      </c>
      <c r="AT988" t="s">
        <v>268</v>
      </c>
      <c r="AU988" t="s">
        <v>268</v>
      </c>
      <c r="AV988" t="s">
        <v>268</v>
      </c>
      <c r="AW988" t="s">
        <v>268</v>
      </c>
      <c r="AX988" t="s">
        <v>268</v>
      </c>
      <c r="AY988" t="s">
        <v>268</v>
      </c>
      <c r="AZ988" t="s">
        <v>268</v>
      </c>
      <c r="BA988" t="s">
        <v>268</v>
      </c>
      <c r="BB988" t="s">
        <v>268</v>
      </c>
      <c r="BC988" t="s">
        <v>268</v>
      </c>
      <c r="BD988" t="s">
        <v>268</v>
      </c>
      <c r="BE988" t="s">
        <v>268</v>
      </c>
      <c r="BF988" t="s">
        <v>268</v>
      </c>
      <c r="BG988" t="s">
        <v>268</v>
      </c>
      <c r="BH988" t="s">
        <v>268</v>
      </c>
      <c r="BI988" t="s">
        <v>268</v>
      </c>
      <c r="BJ988" t="s">
        <v>268</v>
      </c>
      <c r="BK988" t="s">
        <v>268</v>
      </c>
      <c r="BL988" t="s">
        <v>268</v>
      </c>
      <c r="BM988" t="s">
        <v>268</v>
      </c>
      <c r="BN988" t="s">
        <v>268</v>
      </c>
      <c r="BO988" t="s">
        <v>268</v>
      </c>
      <c r="BP988" t="s">
        <v>268</v>
      </c>
      <c r="BQ988" t="s">
        <v>268</v>
      </c>
      <c r="BR988" t="s">
        <v>268</v>
      </c>
      <c r="BS988" t="s">
        <v>268</v>
      </c>
      <c r="BT988" t="s">
        <v>268</v>
      </c>
      <c r="BU988" t="s">
        <v>268</v>
      </c>
      <c r="BV988" t="s">
        <v>268</v>
      </c>
      <c r="BW988" t="s">
        <v>268</v>
      </c>
      <c r="BX988" t="s">
        <v>268</v>
      </c>
      <c r="BY988">
        <v>65</v>
      </c>
      <c r="BZ988">
        <v>65</v>
      </c>
      <c r="CA988" t="s">
        <v>142</v>
      </c>
      <c r="CB988" s="356">
        <v>122</v>
      </c>
      <c r="CC988" t="s">
        <v>876</v>
      </c>
      <c r="CD988" t="s">
        <v>268</v>
      </c>
      <c r="CE988" t="s">
        <v>268</v>
      </c>
      <c r="CF988" s="356">
        <v>2</v>
      </c>
      <c r="CG988" t="s">
        <v>268</v>
      </c>
      <c r="CH988" t="s">
        <v>268</v>
      </c>
      <c r="CI988" t="s">
        <v>268</v>
      </c>
      <c r="CJ988" t="s">
        <v>268</v>
      </c>
      <c r="CK988" t="s">
        <v>268</v>
      </c>
      <c r="CL988" t="s">
        <v>268</v>
      </c>
      <c r="CM988" t="s">
        <v>11224</v>
      </c>
      <c r="CN988">
        <v>88.83</v>
      </c>
      <c r="CO988" t="s">
        <v>268</v>
      </c>
      <c r="CP988">
        <v>88.83</v>
      </c>
      <c r="CQ988">
        <v>365</v>
      </c>
      <c r="CR988" t="s">
        <v>878</v>
      </c>
      <c r="CS988" t="s">
        <v>11225</v>
      </c>
      <c r="CT988" t="s">
        <v>11226</v>
      </c>
      <c r="CU988" t="s">
        <v>11227</v>
      </c>
      <c r="CV988" t="s">
        <v>268</v>
      </c>
      <c r="CW988" t="s">
        <v>268</v>
      </c>
      <c r="CX988" t="s">
        <v>268</v>
      </c>
      <c r="CY988" t="s">
        <v>268</v>
      </c>
      <c r="CZ988" t="s">
        <v>268</v>
      </c>
      <c r="DA988" t="s">
        <v>268</v>
      </c>
      <c r="DB988" s="429">
        <f t="shared" si="201"/>
        <v>0</v>
      </c>
      <c r="DC988" s="284">
        <f t="shared" si="202"/>
        <v>0</v>
      </c>
      <c r="DD988" s="284">
        <f t="shared" si="203"/>
        <v>0</v>
      </c>
      <c r="DE988" s="284">
        <f t="shared" si="204"/>
        <v>0</v>
      </c>
      <c r="DF988" s="295">
        <f t="shared" si="205"/>
        <v>65</v>
      </c>
      <c r="DG988" s="284">
        <f t="shared" si="206"/>
        <v>0</v>
      </c>
      <c r="DH988" s="284">
        <f t="shared" si="207"/>
        <v>0</v>
      </c>
      <c r="DI988" s="284">
        <f t="shared" si="208"/>
        <v>0</v>
      </c>
      <c r="DJ988" s="284">
        <f t="shared" si="209"/>
        <v>0</v>
      </c>
      <c r="DK988" s="295">
        <f t="shared" si="210"/>
        <v>1</v>
      </c>
      <c r="DL988" s="297">
        <f t="shared" si="211"/>
        <v>2</v>
      </c>
      <c r="DM988" s="430">
        <f>IFERROR(IF(CA988="D",IF(DL988="A dispo.",DF988*VLOOKUP('DATI INPUT'!$F$27,TARIFFE_UD,4,FALSE),DF988*VLOOKUP(DL988,TARIFFE_UD,4,FALSE)),DF988*VLOOKUP(CB988-100,TARIFFE_UND,4,FALSE)),0)</f>
        <v>37.387460189352502</v>
      </c>
      <c r="DN988" s="430">
        <f>IFERROR(IF(CA988="D",IF(DL988="A dispo.",DK988*VLOOKUP('DATI INPUT'!$F$27,TARIFFE_UD,5,FALSE),DK988*VLOOKUP(DL988,TARIFFE_UD,5,FALSE)),DK988*VLOOKUP(CB988-100,TARIFFE_UND,5,FALSE)),0)</f>
        <v>51.443731886070836</v>
      </c>
      <c r="DO988" s="431">
        <f t="shared" si="212"/>
        <v>1.1920754233329944E-3</v>
      </c>
      <c r="DP988" s="299">
        <f>IFERROR(IF(CA988="D",IF(DL988="A dispo.",DF988*VLOOKUP('DATI INPUT'!$F$27,TARIFFE_UD,2,FALSE),DF988*VLOOKUP(DL988,TARIFFE_UD,2,FALSE)),DF988*VLOOKUP(CB988-100,TARIFFE_UND,2,FALSE)),0)</f>
        <v>46.710407780063427</v>
      </c>
      <c r="DQ988" s="299">
        <f>IFERROR(IF(CA988="D",IF(DL988="A dispo.",DK988*VLOOKUP('DATI INPUT'!$F$27,TARIFFE_UD,3,FALSE),DK988*VLOOKUP(DL988,TARIFFE_UD,3,FALSE)),DK988*VLOOKUP(CB988-100,TARIFFE_UND,3,FALSE)),0)</f>
        <v>46.077822723118445</v>
      </c>
      <c r="DR988" s="299">
        <f t="shared" si="213"/>
        <v>92.788230503181865</v>
      </c>
    </row>
    <row r="989" spans="1:122" x14ac:dyDescent="0.25">
      <c r="A989" t="s">
        <v>8362</v>
      </c>
      <c r="B989" t="s">
        <v>8363</v>
      </c>
      <c r="C989" t="s">
        <v>8364</v>
      </c>
      <c r="D989" t="s">
        <v>8365</v>
      </c>
      <c r="E989" t="s">
        <v>268</v>
      </c>
      <c r="F989" t="s">
        <v>156</v>
      </c>
      <c r="G989" t="s">
        <v>8366</v>
      </c>
      <c r="H989" t="s">
        <v>1372</v>
      </c>
      <c r="I989" t="s">
        <v>8367</v>
      </c>
      <c r="J989" t="s">
        <v>156</v>
      </c>
      <c r="K989" t="s">
        <v>8368</v>
      </c>
      <c r="L989" t="s">
        <v>984</v>
      </c>
      <c r="M989" t="s">
        <v>2028</v>
      </c>
      <c r="N989" t="s">
        <v>984</v>
      </c>
      <c r="O989" t="s">
        <v>873</v>
      </c>
      <c r="P989" t="s">
        <v>151</v>
      </c>
      <c r="Q989" t="s">
        <v>282</v>
      </c>
      <c r="R989" t="s">
        <v>268</v>
      </c>
      <c r="S989" t="s">
        <v>268</v>
      </c>
      <c r="T989" t="s">
        <v>268</v>
      </c>
      <c r="U989" t="s">
        <v>268</v>
      </c>
      <c r="V989" t="s">
        <v>268</v>
      </c>
      <c r="W989" t="s">
        <v>2028</v>
      </c>
      <c r="X989" t="s">
        <v>151</v>
      </c>
      <c r="Y989" t="s">
        <v>282</v>
      </c>
      <c r="Z989" t="s">
        <v>268</v>
      </c>
      <c r="AA989" t="s">
        <v>268</v>
      </c>
      <c r="AB989" t="s">
        <v>268</v>
      </c>
      <c r="AC989" t="s">
        <v>268</v>
      </c>
      <c r="AD989" t="s">
        <v>268</v>
      </c>
      <c r="AE989" t="s">
        <v>287</v>
      </c>
      <c r="AF989" t="s">
        <v>1811</v>
      </c>
      <c r="AG989" t="s">
        <v>875</v>
      </c>
      <c r="AH989" t="s">
        <v>1812</v>
      </c>
      <c r="AI989" t="s">
        <v>946</v>
      </c>
      <c r="AJ989" t="s">
        <v>268</v>
      </c>
      <c r="AK989" t="s">
        <v>366</v>
      </c>
      <c r="AL989" t="s">
        <v>268</v>
      </c>
      <c r="AM989" t="s">
        <v>405</v>
      </c>
      <c r="AN989" t="s">
        <v>268</v>
      </c>
      <c r="AO989" t="s">
        <v>268</v>
      </c>
      <c r="AP989" t="s">
        <v>268</v>
      </c>
      <c r="AQ989" t="s">
        <v>268</v>
      </c>
      <c r="AR989" t="s">
        <v>268</v>
      </c>
      <c r="AS989" t="s">
        <v>268</v>
      </c>
      <c r="AT989" t="s">
        <v>268</v>
      </c>
      <c r="AU989" t="s">
        <v>268</v>
      </c>
      <c r="AV989" t="s">
        <v>268</v>
      </c>
      <c r="AW989" t="s">
        <v>268</v>
      </c>
      <c r="AX989" t="s">
        <v>268</v>
      </c>
      <c r="AY989" t="s">
        <v>268</v>
      </c>
      <c r="AZ989" t="s">
        <v>268</v>
      </c>
      <c r="BA989" t="s">
        <v>268</v>
      </c>
      <c r="BB989" t="s">
        <v>268</v>
      </c>
      <c r="BC989" t="s">
        <v>268</v>
      </c>
      <c r="BD989" t="s">
        <v>268</v>
      </c>
      <c r="BE989" t="s">
        <v>268</v>
      </c>
      <c r="BF989" t="s">
        <v>268</v>
      </c>
      <c r="BG989" t="s">
        <v>268</v>
      </c>
      <c r="BH989" t="s">
        <v>268</v>
      </c>
      <c r="BI989" t="s">
        <v>268</v>
      </c>
      <c r="BJ989" t="s">
        <v>268</v>
      </c>
      <c r="BK989" t="s">
        <v>268</v>
      </c>
      <c r="BL989" t="s">
        <v>268</v>
      </c>
      <c r="BM989" t="s">
        <v>268</v>
      </c>
      <c r="BN989" t="s">
        <v>268</v>
      </c>
      <c r="BO989" t="s">
        <v>268</v>
      </c>
      <c r="BP989" t="s">
        <v>268</v>
      </c>
      <c r="BQ989" t="s">
        <v>268</v>
      </c>
      <c r="BR989" t="s">
        <v>268</v>
      </c>
      <c r="BS989" t="s">
        <v>268</v>
      </c>
      <c r="BT989" t="s">
        <v>268</v>
      </c>
      <c r="BU989" t="s">
        <v>268</v>
      </c>
      <c r="BV989" t="s">
        <v>268</v>
      </c>
      <c r="BW989" t="s">
        <v>268</v>
      </c>
      <c r="BX989" t="s">
        <v>268</v>
      </c>
      <c r="BY989">
        <v>64</v>
      </c>
      <c r="BZ989">
        <v>64</v>
      </c>
      <c r="CA989" t="s">
        <v>142</v>
      </c>
      <c r="CB989" s="356">
        <v>122</v>
      </c>
      <c r="CC989" t="s">
        <v>876</v>
      </c>
      <c r="CD989" t="s">
        <v>268</v>
      </c>
      <c r="CE989" t="s">
        <v>268</v>
      </c>
      <c r="CF989" s="356">
        <v>1</v>
      </c>
      <c r="CG989" t="s">
        <v>268</v>
      </c>
      <c r="CH989" t="s">
        <v>268</v>
      </c>
      <c r="CI989" t="s">
        <v>268</v>
      </c>
      <c r="CJ989" t="s">
        <v>268</v>
      </c>
      <c r="CK989" t="s">
        <v>268</v>
      </c>
      <c r="CL989" t="s">
        <v>268</v>
      </c>
      <c r="CM989" t="s">
        <v>11224</v>
      </c>
      <c r="CN989">
        <v>48.48</v>
      </c>
      <c r="CO989" t="s">
        <v>268</v>
      </c>
      <c r="CP989">
        <v>48.48</v>
      </c>
      <c r="CQ989">
        <v>365</v>
      </c>
      <c r="CR989" t="s">
        <v>878</v>
      </c>
      <c r="CS989" t="s">
        <v>11225</v>
      </c>
      <c r="CT989" t="s">
        <v>11226</v>
      </c>
      <c r="CU989" t="s">
        <v>11227</v>
      </c>
      <c r="CV989" t="s">
        <v>268</v>
      </c>
      <c r="CW989" t="s">
        <v>268</v>
      </c>
      <c r="CX989" t="s">
        <v>268</v>
      </c>
      <c r="CY989" t="s">
        <v>268</v>
      </c>
      <c r="CZ989" t="s">
        <v>268</v>
      </c>
      <c r="DA989" t="s">
        <v>268</v>
      </c>
      <c r="DB989" s="429">
        <f t="shared" si="201"/>
        <v>0</v>
      </c>
      <c r="DC989" s="284">
        <f t="shared" si="202"/>
        <v>0</v>
      </c>
      <c r="DD989" s="284">
        <f t="shared" si="203"/>
        <v>0</v>
      </c>
      <c r="DE989" s="284">
        <f t="shared" si="204"/>
        <v>0</v>
      </c>
      <c r="DF989" s="295">
        <f t="shared" si="205"/>
        <v>64</v>
      </c>
      <c r="DG989" s="284">
        <f t="shared" si="206"/>
        <v>0</v>
      </c>
      <c r="DH989" s="284">
        <f t="shared" si="207"/>
        <v>0</v>
      </c>
      <c r="DI989" s="284">
        <f t="shared" si="208"/>
        <v>0</v>
      </c>
      <c r="DJ989" s="284">
        <f t="shared" si="209"/>
        <v>0</v>
      </c>
      <c r="DK989" s="295">
        <f t="shared" si="210"/>
        <v>1</v>
      </c>
      <c r="DL989" s="297">
        <f t="shared" si="211"/>
        <v>1</v>
      </c>
      <c r="DM989" s="430">
        <f>IFERROR(IF(CA989="D",IF(DL989="A dispo.",DF989*VLOOKUP('DATI INPUT'!$F$27,TARIFFE_UD,4,FALSE),DF989*VLOOKUP(DL989,TARIFFE_UD,4,FALSE)),DF989*VLOOKUP(CB989-100,TARIFFE_UND,4,FALSE)),0)</f>
        <v>31.553372994970019</v>
      </c>
      <c r="DN989" s="430">
        <f>IFERROR(IF(CA989="D",IF(DL989="A dispo.",DK989*VLOOKUP('DATI INPUT'!$F$27,TARIFFE_UD,5,FALSE),DK989*VLOOKUP(DL989,TARIFFE_UD,5,FALSE)),DK989*VLOOKUP(CB989-100,TARIFFE_UND,5,FALSE)),0)</f>
        <v>16.930848468833439</v>
      </c>
      <c r="DO989" s="431">
        <f t="shared" si="212"/>
        <v>4.2214638034607788E-3</v>
      </c>
      <c r="DP989" s="299">
        <f>IFERROR(IF(CA989="D",IF(DL989="A dispo.",DF989*VLOOKUP('DATI INPUT'!$F$27,TARIFFE_UD,2,FALSE),DF989*VLOOKUP(DL989,TARIFFE_UD,2,FALSE)),DF989*VLOOKUP(CB989-100,TARIFFE_UND,2,FALSE)),0)</f>
        <v>39.421530961635945</v>
      </c>
      <c r="DQ989" s="299">
        <f>IFERROR(IF(CA989="D",IF(DL989="A dispo.",DK989*VLOOKUP('DATI INPUT'!$F$27,TARIFFE_UD,3,FALSE),DK989*VLOOKUP(DL989,TARIFFE_UD,3,FALSE)),DK989*VLOOKUP(CB989-100,TARIFFE_UND,3,FALSE)),0)</f>
        <v>15.164853048114928</v>
      </c>
      <c r="DR989" s="299">
        <f t="shared" si="213"/>
        <v>54.586384009750873</v>
      </c>
    </row>
    <row r="990" spans="1:122" x14ac:dyDescent="0.25">
      <c r="A990" t="s">
        <v>8369</v>
      </c>
      <c r="B990" t="s">
        <v>8370</v>
      </c>
      <c r="C990" t="s">
        <v>8371</v>
      </c>
      <c r="D990" t="s">
        <v>8372</v>
      </c>
      <c r="E990" t="s">
        <v>268</v>
      </c>
      <c r="F990" t="s">
        <v>156</v>
      </c>
      <c r="G990" t="s">
        <v>8373</v>
      </c>
      <c r="H990" t="s">
        <v>8374</v>
      </c>
      <c r="I990" t="s">
        <v>1570</v>
      </c>
      <c r="J990" t="s">
        <v>156</v>
      </c>
      <c r="K990" t="s">
        <v>8375</v>
      </c>
      <c r="L990" t="s">
        <v>2536</v>
      </c>
      <c r="M990" t="s">
        <v>8376</v>
      </c>
      <c r="N990" t="s">
        <v>8377</v>
      </c>
      <c r="O990" t="s">
        <v>8378</v>
      </c>
      <c r="P990" t="s">
        <v>8379</v>
      </c>
      <c r="Q990" t="s">
        <v>936</v>
      </c>
      <c r="R990" t="s">
        <v>268</v>
      </c>
      <c r="S990" t="s">
        <v>268</v>
      </c>
      <c r="T990" t="s">
        <v>268</v>
      </c>
      <c r="U990" t="s">
        <v>268</v>
      </c>
      <c r="V990" t="s">
        <v>268</v>
      </c>
      <c r="W990" t="s">
        <v>3687</v>
      </c>
      <c r="X990" t="s">
        <v>1934</v>
      </c>
      <c r="Y990" t="s">
        <v>493</v>
      </c>
      <c r="Z990" t="s">
        <v>268</v>
      </c>
      <c r="AA990" t="s">
        <v>268</v>
      </c>
      <c r="AB990" t="s">
        <v>268</v>
      </c>
      <c r="AC990" t="s">
        <v>268</v>
      </c>
      <c r="AD990" t="s">
        <v>268</v>
      </c>
      <c r="AE990" t="s">
        <v>287</v>
      </c>
      <c r="AF990" t="s">
        <v>1811</v>
      </c>
      <c r="AG990" t="s">
        <v>875</v>
      </c>
      <c r="AH990" t="s">
        <v>1935</v>
      </c>
      <c r="AI990" t="s">
        <v>3796</v>
      </c>
      <c r="AJ990" t="s">
        <v>268</v>
      </c>
      <c r="AK990" t="s">
        <v>366</v>
      </c>
      <c r="AL990" t="s">
        <v>268</v>
      </c>
      <c r="AM990" t="s">
        <v>288</v>
      </c>
      <c r="AN990" t="s">
        <v>268</v>
      </c>
      <c r="AO990" t="s">
        <v>268</v>
      </c>
      <c r="AP990" t="s">
        <v>268</v>
      </c>
      <c r="AQ990" t="s">
        <v>268</v>
      </c>
      <c r="AR990" t="s">
        <v>268</v>
      </c>
      <c r="AS990" t="s">
        <v>268</v>
      </c>
      <c r="AT990" t="s">
        <v>268</v>
      </c>
      <c r="AU990" t="s">
        <v>268</v>
      </c>
      <c r="AV990" t="s">
        <v>268</v>
      </c>
      <c r="AW990" t="s">
        <v>268</v>
      </c>
      <c r="AX990" t="s">
        <v>268</v>
      </c>
      <c r="AY990" t="s">
        <v>268</v>
      </c>
      <c r="AZ990" t="s">
        <v>268</v>
      </c>
      <c r="BA990" t="s">
        <v>268</v>
      </c>
      <c r="BB990" t="s">
        <v>268</v>
      </c>
      <c r="BC990" t="s">
        <v>268</v>
      </c>
      <c r="BD990" t="s">
        <v>268</v>
      </c>
      <c r="BE990" t="s">
        <v>268</v>
      </c>
      <c r="BF990" t="s">
        <v>268</v>
      </c>
      <c r="BG990" t="s">
        <v>268</v>
      </c>
      <c r="BH990" t="s">
        <v>268</v>
      </c>
      <c r="BI990" t="s">
        <v>268</v>
      </c>
      <c r="BJ990" t="s">
        <v>268</v>
      </c>
      <c r="BK990" t="s">
        <v>268</v>
      </c>
      <c r="BL990" t="s">
        <v>268</v>
      </c>
      <c r="BM990" t="s">
        <v>268</v>
      </c>
      <c r="BN990" t="s">
        <v>268</v>
      </c>
      <c r="BO990" t="s">
        <v>268</v>
      </c>
      <c r="BP990" t="s">
        <v>268</v>
      </c>
      <c r="BQ990" t="s">
        <v>268</v>
      </c>
      <c r="BR990" t="s">
        <v>268</v>
      </c>
      <c r="BS990" t="s">
        <v>268</v>
      </c>
      <c r="BT990" t="s">
        <v>268</v>
      </c>
      <c r="BU990" t="s">
        <v>268</v>
      </c>
      <c r="BV990" t="s">
        <v>268</v>
      </c>
      <c r="BW990" t="s">
        <v>268</v>
      </c>
      <c r="BX990" t="s">
        <v>268</v>
      </c>
      <c r="BY990">
        <v>29.45</v>
      </c>
      <c r="BZ990">
        <v>29.45</v>
      </c>
      <c r="CA990" t="s">
        <v>142</v>
      </c>
      <c r="CB990" s="356">
        <v>122</v>
      </c>
      <c r="CC990" t="s">
        <v>876</v>
      </c>
      <c r="CD990" t="s">
        <v>268</v>
      </c>
      <c r="CE990" t="s">
        <v>268</v>
      </c>
      <c r="CF990" t="s">
        <v>268</v>
      </c>
      <c r="CG990" t="s">
        <v>268</v>
      </c>
      <c r="CH990" t="s">
        <v>268</v>
      </c>
      <c r="CI990" t="s">
        <v>268</v>
      </c>
      <c r="CJ990" t="s">
        <v>268</v>
      </c>
      <c r="CK990" t="s">
        <v>268</v>
      </c>
      <c r="CL990" t="s">
        <v>268</v>
      </c>
      <c r="CM990" t="s">
        <v>11224</v>
      </c>
      <c r="CN990">
        <v>86.07</v>
      </c>
      <c r="CO990" t="s">
        <v>268</v>
      </c>
      <c r="CP990">
        <v>86.07</v>
      </c>
      <c r="CQ990">
        <v>365</v>
      </c>
      <c r="CR990" t="s">
        <v>878</v>
      </c>
      <c r="CS990" t="s">
        <v>11225</v>
      </c>
      <c r="CT990" t="s">
        <v>11226</v>
      </c>
      <c r="CU990" t="s">
        <v>11227</v>
      </c>
      <c r="CV990" t="s">
        <v>268</v>
      </c>
      <c r="CW990" t="s">
        <v>268</v>
      </c>
      <c r="CX990" t="s">
        <v>268</v>
      </c>
      <c r="CY990" t="s">
        <v>268</v>
      </c>
      <c r="CZ990" t="s">
        <v>268</v>
      </c>
      <c r="DA990" t="s">
        <v>268</v>
      </c>
      <c r="DB990" s="429">
        <f t="shared" si="201"/>
        <v>0</v>
      </c>
      <c r="DC990" s="284">
        <f t="shared" si="202"/>
        <v>0</v>
      </c>
      <c r="DD990" s="284">
        <f t="shared" si="203"/>
        <v>0</v>
      </c>
      <c r="DE990" s="284">
        <f t="shared" si="204"/>
        <v>0</v>
      </c>
      <c r="DF990" s="295">
        <f t="shared" si="205"/>
        <v>29.45</v>
      </c>
      <c r="DG990" s="284">
        <f t="shared" si="206"/>
        <v>0</v>
      </c>
      <c r="DH990" s="284">
        <f t="shared" si="207"/>
        <v>0</v>
      </c>
      <c r="DI990" s="284">
        <f t="shared" si="208"/>
        <v>0</v>
      </c>
      <c r="DJ990" s="284">
        <f t="shared" si="209"/>
        <v>0</v>
      </c>
      <c r="DK990" s="295">
        <f t="shared" si="210"/>
        <v>1</v>
      </c>
      <c r="DL990" s="297" t="str">
        <f t="shared" si="211"/>
        <v>A dispo.</v>
      </c>
      <c r="DM990" s="430">
        <f>IFERROR(IF(CA990="D",IF(DL990="A dispo.",DF990*VLOOKUP('DATI INPUT'!$F$27,TARIFFE_UD,4,FALSE),DF990*VLOOKUP(DL990,TARIFFE_UD,4,FALSE)),DF990*VLOOKUP(CB990-100,TARIFFE_UND,4,FALSE)),0)</f>
        <v>18.667905161421437</v>
      </c>
      <c r="DN990" s="430">
        <f>IFERROR(IF(CA990="D",IF(DL990="A dispo.",DK990*VLOOKUP('DATI INPUT'!$F$27,TARIFFE_UD,5,FALSE),DK990*VLOOKUP(DL990,TARIFFE_UD,5,FALSE)),DK990*VLOOKUP(CB990-100,TARIFFE_UND,5,FALSE)),0)</f>
        <v>67.397800635548478</v>
      </c>
      <c r="DO990" s="431">
        <f t="shared" si="212"/>
        <v>-4.2942030300707756E-3</v>
      </c>
      <c r="DP990" s="299">
        <f>IFERROR(IF(CA990="D",IF(DL990="A dispo.",DF990*VLOOKUP('DATI INPUT'!$F$27,TARIFFE_UD,2,FALSE),DF990*VLOOKUP(DL990,TARIFFE_UD,2,FALSE)),DF990*VLOOKUP(CB990-100,TARIFFE_UND,2,FALSE)),0)</f>
        <v>23.322939244155371</v>
      </c>
      <c r="DQ990" s="299">
        <f>IFERROR(IF(CA990="D",IF(DL990="A dispo.",DK990*VLOOKUP('DATI INPUT'!$F$27,TARIFFE_UD,3,FALSE),DK990*VLOOKUP(DL990,TARIFFE_UD,3,FALSE)),DK990*VLOOKUP(CB990-100,TARIFFE_UND,3,FALSE)),0)</f>
        <v>60.367780403072892</v>
      </c>
      <c r="DR990" s="299">
        <f t="shared" si="213"/>
        <v>83.690719647228264</v>
      </c>
    </row>
    <row r="991" spans="1:122" x14ac:dyDescent="0.25">
      <c r="A991" t="s">
        <v>8380</v>
      </c>
      <c r="B991" t="s">
        <v>8370</v>
      </c>
      <c r="C991" t="s">
        <v>8381</v>
      </c>
      <c r="D991" t="s">
        <v>8372</v>
      </c>
      <c r="E991" t="s">
        <v>268</v>
      </c>
      <c r="F991" t="s">
        <v>156</v>
      </c>
      <c r="G991" t="s">
        <v>8373</v>
      </c>
      <c r="H991" t="s">
        <v>8374</v>
      </c>
      <c r="I991" t="s">
        <v>1570</v>
      </c>
      <c r="J991" t="s">
        <v>156</v>
      </c>
      <c r="K991" t="s">
        <v>8375</v>
      </c>
      <c r="L991" t="s">
        <v>2536</v>
      </c>
      <c r="M991" t="s">
        <v>8376</v>
      </c>
      <c r="N991" t="s">
        <v>8377</v>
      </c>
      <c r="O991" t="s">
        <v>8378</v>
      </c>
      <c r="P991" t="s">
        <v>8379</v>
      </c>
      <c r="Q991" t="s">
        <v>936</v>
      </c>
      <c r="R991" t="s">
        <v>268</v>
      </c>
      <c r="S991" t="s">
        <v>268</v>
      </c>
      <c r="T991" t="s">
        <v>268</v>
      </c>
      <c r="U991" t="s">
        <v>268</v>
      </c>
      <c r="V991" t="s">
        <v>268</v>
      </c>
      <c r="W991" t="s">
        <v>1933</v>
      </c>
      <c r="X991" t="s">
        <v>1934</v>
      </c>
      <c r="Y991" t="s">
        <v>544</v>
      </c>
      <c r="Z991" t="s">
        <v>268</v>
      </c>
      <c r="AA991" t="s">
        <v>268</v>
      </c>
      <c r="AB991" t="s">
        <v>268</v>
      </c>
      <c r="AC991" t="s">
        <v>268</v>
      </c>
      <c r="AD991" t="s">
        <v>268</v>
      </c>
      <c r="AE991" t="s">
        <v>287</v>
      </c>
      <c r="AF991" t="s">
        <v>1811</v>
      </c>
      <c r="AG991" t="s">
        <v>875</v>
      </c>
      <c r="AH991" t="s">
        <v>1935</v>
      </c>
      <c r="AI991" t="s">
        <v>3796</v>
      </c>
      <c r="AJ991" t="s">
        <v>268</v>
      </c>
      <c r="AK991" t="s">
        <v>396</v>
      </c>
      <c r="AL991" t="s">
        <v>268</v>
      </c>
      <c r="AM991" t="s">
        <v>411</v>
      </c>
      <c r="AN991" t="s">
        <v>268</v>
      </c>
      <c r="AO991" t="s">
        <v>268</v>
      </c>
      <c r="AP991" t="s">
        <v>268</v>
      </c>
      <c r="AQ991" t="s">
        <v>268</v>
      </c>
      <c r="AR991" t="s">
        <v>268</v>
      </c>
      <c r="AS991" t="s">
        <v>268</v>
      </c>
      <c r="AT991" t="s">
        <v>268</v>
      </c>
      <c r="AU991" t="s">
        <v>268</v>
      </c>
      <c r="AV991" t="s">
        <v>268</v>
      </c>
      <c r="AW991" t="s">
        <v>268</v>
      </c>
      <c r="AX991" t="s">
        <v>268</v>
      </c>
      <c r="AY991" t="s">
        <v>268</v>
      </c>
      <c r="AZ991" t="s">
        <v>268</v>
      </c>
      <c r="BA991" t="s">
        <v>268</v>
      </c>
      <c r="BB991" t="s">
        <v>268</v>
      </c>
      <c r="BC991" t="s">
        <v>268</v>
      </c>
      <c r="BD991" t="s">
        <v>268</v>
      </c>
      <c r="BE991" t="s">
        <v>268</v>
      </c>
      <c r="BF991" t="s">
        <v>268</v>
      </c>
      <c r="BG991" t="s">
        <v>268</v>
      </c>
      <c r="BH991" t="s">
        <v>268</v>
      </c>
      <c r="BI991" t="s">
        <v>268</v>
      </c>
      <c r="BJ991" t="s">
        <v>268</v>
      </c>
      <c r="BK991" t="s">
        <v>268</v>
      </c>
      <c r="BL991" t="s">
        <v>268</v>
      </c>
      <c r="BM991" t="s">
        <v>268</v>
      </c>
      <c r="BN991" t="s">
        <v>268</v>
      </c>
      <c r="BO991" t="s">
        <v>268</v>
      </c>
      <c r="BP991" t="s">
        <v>268</v>
      </c>
      <c r="BQ991" t="s">
        <v>268</v>
      </c>
      <c r="BR991" t="s">
        <v>268</v>
      </c>
      <c r="BS991" t="s">
        <v>268</v>
      </c>
      <c r="BT991" t="s">
        <v>268</v>
      </c>
      <c r="BU991" t="s">
        <v>268</v>
      </c>
      <c r="BV991" t="s">
        <v>268</v>
      </c>
      <c r="BW991" t="s">
        <v>268</v>
      </c>
      <c r="BX991" t="s">
        <v>268</v>
      </c>
      <c r="BY991">
        <v>16</v>
      </c>
      <c r="BZ991">
        <v>16</v>
      </c>
      <c r="CA991" t="s">
        <v>142</v>
      </c>
      <c r="CB991" s="356">
        <v>123</v>
      </c>
      <c r="CC991" t="s">
        <v>1817</v>
      </c>
      <c r="CD991" t="s">
        <v>268</v>
      </c>
      <c r="CE991" t="s">
        <v>268</v>
      </c>
      <c r="CF991" t="s">
        <v>268</v>
      </c>
      <c r="CG991" t="s">
        <v>268</v>
      </c>
      <c r="CH991" t="s">
        <v>268</v>
      </c>
      <c r="CI991" t="s">
        <v>268</v>
      </c>
      <c r="CJ991" t="s">
        <v>268</v>
      </c>
      <c r="CK991" t="s">
        <v>268</v>
      </c>
      <c r="CL991" t="s">
        <v>268</v>
      </c>
      <c r="CM991" t="s">
        <v>11224</v>
      </c>
      <c r="CN991">
        <v>10.14</v>
      </c>
      <c r="CO991" t="s">
        <v>268</v>
      </c>
      <c r="CP991">
        <v>10.14</v>
      </c>
      <c r="CQ991">
        <v>365</v>
      </c>
      <c r="CR991" t="s">
        <v>878</v>
      </c>
      <c r="CS991" t="s">
        <v>11225</v>
      </c>
      <c r="CT991" t="s">
        <v>11226</v>
      </c>
      <c r="CU991" t="s">
        <v>11227</v>
      </c>
      <c r="CV991" t="s">
        <v>268</v>
      </c>
      <c r="CW991" t="s">
        <v>268</v>
      </c>
      <c r="CX991" t="s">
        <v>268</v>
      </c>
      <c r="CY991" t="s">
        <v>268</v>
      </c>
      <c r="CZ991" t="s">
        <v>268</v>
      </c>
      <c r="DA991" t="s">
        <v>268</v>
      </c>
      <c r="DB991" s="429">
        <f t="shared" si="201"/>
        <v>0</v>
      </c>
      <c r="DC991" s="284">
        <f t="shared" si="202"/>
        <v>0</v>
      </c>
      <c r="DD991" s="284">
        <f t="shared" si="203"/>
        <v>0</v>
      </c>
      <c r="DE991" s="284">
        <f t="shared" si="204"/>
        <v>0</v>
      </c>
      <c r="DF991" s="295">
        <f t="shared" si="205"/>
        <v>16</v>
      </c>
      <c r="DG991" s="284">
        <f t="shared" si="206"/>
        <v>1</v>
      </c>
      <c r="DH991" s="284">
        <f t="shared" si="207"/>
        <v>0</v>
      </c>
      <c r="DI991" s="284">
        <f t="shared" si="208"/>
        <v>0</v>
      </c>
      <c r="DJ991" s="284">
        <f t="shared" si="209"/>
        <v>0</v>
      </c>
      <c r="DK991" s="295">
        <f t="shared" si="210"/>
        <v>0</v>
      </c>
      <c r="DL991" s="297" t="str">
        <f t="shared" si="211"/>
        <v>A dispo.</v>
      </c>
      <c r="DM991" s="430">
        <f>IFERROR(IF(CA991="D",IF(DL991="A dispo.",DF991*VLOOKUP('DATI INPUT'!$F$27,TARIFFE_UD,4,FALSE),DF991*VLOOKUP(DL991,TARIFFE_UD,4,FALSE)),DF991*VLOOKUP(CB991-100,TARIFFE_UND,4,FALSE)),0)</f>
        <v>10.142155605526078</v>
      </c>
      <c r="DN991" s="430">
        <f>IFERROR(IF(CA991="D",IF(DL991="A dispo.",DK991*VLOOKUP('DATI INPUT'!$F$27,TARIFFE_UD,5,FALSE),DK991*VLOOKUP(DL991,TARIFFE_UD,5,FALSE)),DK991*VLOOKUP(CB991-100,TARIFFE_UND,5,FALSE)),0)</f>
        <v>0</v>
      </c>
      <c r="DO991" s="431">
        <f t="shared" si="212"/>
        <v>2.1556055260774087E-3</v>
      </c>
      <c r="DP991" s="299">
        <f>IFERROR(IF(CA991="D",IF(DL991="A dispo.",DF991*VLOOKUP('DATI INPUT'!$F$27,TARIFFE_UD,2,FALSE),DF991*VLOOKUP(DL991,TARIFFE_UD,2,FALSE)),DF991*VLOOKUP(CB991-100,TARIFFE_UND,2,FALSE)),0)</f>
        <v>12.671206380525838</v>
      </c>
      <c r="DQ991" s="299">
        <f>IFERROR(IF(CA991="D",IF(DL991="A dispo.",DK991*VLOOKUP('DATI INPUT'!$F$27,TARIFFE_UD,3,FALSE),DK991*VLOOKUP(DL991,TARIFFE_UD,3,FALSE)),DK991*VLOOKUP(CB991-100,TARIFFE_UND,3,FALSE)),0)</f>
        <v>0</v>
      </c>
      <c r="DR991" s="299">
        <f t="shared" si="213"/>
        <v>12.671206380525838</v>
      </c>
    </row>
    <row r="992" spans="1:122" x14ac:dyDescent="0.25">
      <c r="A992" t="s">
        <v>8382</v>
      </c>
      <c r="B992" t="s">
        <v>8383</v>
      </c>
      <c r="C992" t="s">
        <v>8384</v>
      </c>
      <c r="D992" t="s">
        <v>8385</v>
      </c>
      <c r="E992" t="s">
        <v>268</v>
      </c>
      <c r="F992" t="s">
        <v>156</v>
      </c>
      <c r="G992" t="s">
        <v>8386</v>
      </c>
      <c r="H992" t="s">
        <v>1137</v>
      </c>
      <c r="I992" t="s">
        <v>8387</v>
      </c>
      <c r="J992" t="s">
        <v>156</v>
      </c>
      <c r="K992" t="s">
        <v>8388</v>
      </c>
      <c r="L992" t="s">
        <v>984</v>
      </c>
      <c r="M992" t="s">
        <v>8389</v>
      </c>
      <c r="N992" t="s">
        <v>1135</v>
      </c>
      <c r="O992" t="s">
        <v>873</v>
      </c>
      <c r="P992" t="s">
        <v>1764</v>
      </c>
      <c r="Q992" t="s">
        <v>282</v>
      </c>
      <c r="R992" t="s">
        <v>268</v>
      </c>
      <c r="S992" t="s">
        <v>268</v>
      </c>
      <c r="T992" t="s">
        <v>268</v>
      </c>
      <c r="U992" t="s">
        <v>268</v>
      </c>
      <c r="V992" t="s">
        <v>268</v>
      </c>
      <c r="W992" t="s">
        <v>8390</v>
      </c>
      <c r="X992" t="s">
        <v>887</v>
      </c>
      <c r="Y992" t="s">
        <v>343</v>
      </c>
      <c r="Z992" t="s">
        <v>268</v>
      </c>
      <c r="AA992" t="s">
        <v>268</v>
      </c>
      <c r="AB992" t="s">
        <v>268</v>
      </c>
      <c r="AC992" t="s">
        <v>268</v>
      </c>
      <c r="AD992" t="s">
        <v>268</v>
      </c>
      <c r="AE992" t="s">
        <v>287</v>
      </c>
      <c r="AF992" t="s">
        <v>1811</v>
      </c>
      <c r="AG992" t="s">
        <v>875</v>
      </c>
      <c r="AH992" t="s">
        <v>1848</v>
      </c>
      <c r="AI992" t="s">
        <v>6009</v>
      </c>
      <c r="AJ992" t="s">
        <v>268</v>
      </c>
      <c r="AK992" t="s">
        <v>268</v>
      </c>
      <c r="AL992" t="s">
        <v>268</v>
      </c>
      <c r="AM992" t="s">
        <v>405</v>
      </c>
      <c r="AN992" t="s">
        <v>268</v>
      </c>
      <c r="AO992" t="s">
        <v>268</v>
      </c>
      <c r="AP992" t="s">
        <v>268</v>
      </c>
      <c r="AQ992" t="s">
        <v>268</v>
      </c>
      <c r="AR992" t="s">
        <v>268</v>
      </c>
      <c r="AS992" t="s">
        <v>268</v>
      </c>
      <c r="AT992" t="s">
        <v>268</v>
      </c>
      <c r="AU992" t="s">
        <v>268</v>
      </c>
      <c r="AV992" t="s">
        <v>268</v>
      </c>
      <c r="AW992" t="s">
        <v>268</v>
      </c>
      <c r="AX992" t="s">
        <v>268</v>
      </c>
      <c r="AY992" t="s">
        <v>268</v>
      </c>
      <c r="AZ992" t="s">
        <v>268</v>
      </c>
      <c r="BA992" t="s">
        <v>268</v>
      </c>
      <c r="BB992" t="s">
        <v>268</v>
      </c>
      <c r="BC992" t="s">
        <v>268</v>
      </c>
      <c r="BD992" t="s">
        <v>268</v>
      </c>
      <c r="BE992" t="s">
        <v>268</v>
      </c>
      <c r="BF992" t="s">
        <v>268</v>
      </c>
      <c r="BG992" t="s">
        <v>268</v>
      </c>
      <c r="BH992" t="s">
        <v>268</v>
      </c>
      <c r="BI992" t="s">
        <v>268</v>
      </c>
      <c r="BJ992" t="s">
        <v>268</v>
      </c>
      <c r="BK992" t="s">
        <v>268</v>
      </c>
      <c r="BL992" t="s">
        <v>268</v>
      </c>
      <c r="BM992" t="s">
        <v>268</v>
      </c>
      <c r="BN992" t="s">
        <v>268</v>
      </c>
      <c r="BO992" t="s">
        <v>268</v>
      </c>
      <c r="BP992" t="s">
        <v>268</v>
      </c>
      <c r="BQ992" t="s">
        <v>268</v>
      </c>
      <c r="BR992" t="s">
        <v>268</v>
      </c>
      <c r="BS992" t="s">
        <v>268</v>
      </c>
      <c r="BT992" t="s">
        <v>268</v>
      </c>
      <c r="BU992" t="s">
        <v>268</v>
      </c>
      <c r="BV992" t="s">
        <v>268</v>
      </c>
      <c r="BW992" t="s">
        <v>268</v>
      </c>
      <c r="BX992" t="s">
        <v>268</v>
      </c>
      <c r="BY992">
        <v>64</v>
      </c>
      <c r="BZ992">
        <v>64</v>
      </c>
      <c r="CA992" t="s">
        <v>142</v>
      </c>
      <c r="CB992" s="356">
        <v>122</v>
      </c>
      <c r="CC992" t="s">
        <v>876</v>
      </c>
      <c r="CD992" t="s">
        <v>268</v>
      </c>
      <c r="CE992" t="s">
        <v>268</v>
      </c>
      <c r="CF992" t="s">
        <v>268</v>
      </c>
      <c r="CG992" t="s">
        <v>268</v>
      </c>
      <c r="CH992" t="s">
        <v>268</v>
      </c>
      <c r="CI992" t="s">
        <v>268</v>
      </c>
      <c r="CJ992" t="s">
        <v>268</v>
      </c>
      <c r="CK992" t="s">
        <v>268</v>
      </c>
      <c r="CL992" t="s">
        <v>268</v>
      </c>
      <c r="CM992" t="s">
        <v>11224</v>
      </c>
      <c r="CN992">
        <v>107.97</v>
      </c>
      <c r="CO992" t="s">
        <v>268</v>
      </c>
      <c r="CP992">
        <v>107.97</v>
      </c>
      <c r="CQ992">
        <v>365</v>
      </c>
      <c r="CR992" t="s">
        <v>878</v>
      </c>
      <c r="CS992" t="s">
        <v>11225</v>
      </c>
      <c r="CT992" t="s">
        <v>11226</v>
      </c>
      <c r="CU992" t="s">
        <v>11227</v>
      </c>
      <c r="CV992" t="s">
        <v>268</v>
      </c>
      <c r="CW992" t="s">
        <v>268</v>
      </c>
      <c r="CX992" t="s">
        <v>268</v>
      </c>
      <c r="CY992" t="s">
        <v>268</v>
      </c>
      <c r="CZ992" t="s">
        <v>268</v>
      </c>
      <c r="DA992" t="s">
        <v>268</v>
      </c>
      <c r="DB992" s="429">
        <f t="shared" si="201"/>
        <v>0</v>
      </c>
      <c r="DC992" s="284">
        <f t="shared" si="202"/>
        <v>0</v>
      </c>
      <c r="DD992" s="284">
        <f t="shared" si="203"/>
        <v>0</v>
      </c>
      <c r="DE992" s="284">
        <f t="shared" si="204"/>
        <v>0</v>
      </c>
      <c r="DF992" s="295">
        <f t="shared" si="205"/>
        <v>64</v>
      </c>
      <c r="DG992" s="284">
        <f t="shared" si="206"/>
        <v>0</v>
      </c>
      <c r="DH992" s="284">
        <f t="shared" si="207"/>
        <v>0</v>
      </c>
      <c r="DI992" s="284">
        <f t="shared" si="208"/>
        <v>0</v>
      </c>
      <c r="DJ992" s="284">
        <f t="shared" si="209"/>
        <v>0</v>
      </c>
      <c r="DK992" s="295">
        <f t="shared" si="210"/>
        <v>1</v>
      </c>
      <c r="DL992" s="297" t="str">
        <f t="shared" si="211"/>
        <v>A dispo.</v>
      </c>
      <c r="DM992" s="430">
        <f>IFERROR(IF(CA992="D",IF(DL992="A dispo.",DF992*VLOOKUP('DATI INPUT'!$F$27,TARIFFE_UD,4,FALSE),DF992*VLOOKUP(DL992,TARIFFE_UD,4,FALSE)),DF992*VLOOKUP(CB992-100,TARIFFE_UND,4,FALSE)),0)</f>
        <v>40.568622422104312</v>
      </c>
      <c r="DN992" s="430">
        <f>IFERROR(IF(CA992="D",IF(DL992="A dispo.",DK992*VLOOKUP('DATI INPUT'!$F$27,TARIFFE_UD,5,FALSE),DK992*VLOOKUP(DL992,TARIFFE_UD,5,FALSE)),DK992*VLOOKUP(CB992-100,TARIFFE_UND,5,FALSE)),0)</f>
        <v>67.397800635548478</v>
      </c>
      <c r="DO992" s="431">
        <f t="shared" si="212"/>
        <v>-3.5769423472089557E-3</v>
      </c>
      <c r="DP992" s="299">
        <f>IFERROR(IF(CA992="D",IF(DL992="A dispo.",DF992*VLOOKUP('DATI INPUT'!$F$27,TARIFFE_UD,2,FALSE),DF992*VLOOKUP(DL992,TARIFFE_UD,2,FALSE)),DF992*VLOOKUP(CB992-100,TARIFFE_UND,2,FALSE)),0)</f>
        <v>50.684825522103353</v>
      </c>
      <c r="DQ992" s="299">
        <f>IFERROR(IF(CA992="D",IF(DL992="A dispo.",DK992*VLOOKUP('DATI INPUT'!$F$27,TARIFFE_UD,3,FALSE),DK992*VLOOKUP(DL992,TARIFFE_UD,3,FALSE)),DK992*VLOOKUP(CB992-100,TARIFFE_UND,3,FALSE)),0)</f>
        <v>60.367780403072892</v>
      </c>
      <c r="DR992" s="299">
        <f t="shared" si="213"/>
        <v>111.05260592517624</v>
      </c>
    </row>
    <row r="993" spans="1:122" x14ac:dyDescent="0.25">
      <c r="A993" t="s">
        <v>8391</v>
      </c>
      <c r="B993" t="s">
        <v>8392</v>
      </c>
      <c r="C993" t="s">
        <v>8393</v>
      </c>
      <c r="D993" t="s">
        <v>8394</v>
      </c>
      <c r="E993" t="s">
        <v>268</v>
      </c>
      <c r="F993" t="s">
        <v>156</v>
      </c>
      <c r="G993" t="s">
        <v>8395</v>
      </c>
      <c r="H993" t="s">
        <v>983</v>
      </c>
      <c r="I993" t="s">
        <v>8396</v>
      </c>
      <c r="J993" t="s">
        <v>156</v>
      </c>
      <c r="K993" t="s">
        <v>8397</v>
      </c>
      <c r="L993" t="s">
        <v>880</v>
      </c>
      <c r="M993" t="s">
        <v>1286</v>
      </c>
      <c r="N993" t="s">
        <v>879</v>
      </c>
      <c r="O993" t="s">
        <v>998</v>
      </c>
      <c r="P993" t="s">
        <v>910</v>
      </c>
      <c r="Q993" t="s">
        <v>268</v>
      </c>
      <c r="R993" t="s">
        <v>268</v>
      </c>
      <c r="S993" t="s">
        <v>268</v>
      </c>
      <c r="T993" t="s">
        <v>268</v>
      </c>
      <c r="U993" t="s">
        <v>268</v>
      </c>
      <c r="V993" t="s">
        <v>268</v>
      </c>
      <c r="W993" t="s">
        <v>8398</v>
      </c>
      <c r="X993" t="s">
        <v>1847</v>
      </c>
      <c r="Y993" t="s">
        <v>2492</v>
      </c>
      <c r="Z993" t="s">
        <v>268</v>
      </c>
      <c r="AA993" t="s">
        <v>268</v>
      </c>
      <c r="AB993" t="s">
        <v>268</v>
      </c>
      <c r="AC993" t="s">
        <v>268</v>
      </c>
      <c r="AD993" t="s">
        <v>268</v>
      </c>
      <c r="AE993" t="s">
        <v>287</v>
      </c>
      <c r="AF993" t="s">
        <v>1811</v>
      </c>
      <c r="AG993" t="s">
        <v>875</v>
      </c>
      <c r="AH993" t="s">
        <v>1848</v>
      </c>
      <c r="AI993" t="s">
        <v>8399</v>
      </c>
      <c r="AJ993" t="s">
        <v>268</v>
      </c>
      <c r="AK993" t="s">
        <v>354</v>
      </c>
      <c r="AL993" t="s">
        <v>268</v>
      </c>
      <c r="AM993" t="s">
        <v>405</v>
      </c>
      <c r="AN993" t="s">
        <v>268</v>
      </c>
      <c r="AO993" t="s">
        <v>268</v>
      </c>
      <c r="AP993" t="s">
        <v>268</v>
      </c>
      <c r="AQ993" t="s">
        <v>268</v>
      </c>
      <c r="AR993" t="s">
        <v>268</v>
      </c>
      <c r="AS993" t="s">
        <v>268</v>
      </c>
      <c r="AT993" t="s">
        <v>268</v>
      </c>
      <c r="AU993" t="s">
        <v>268</v>
      </c>
      <c r="AV993" t="s">
        <v>268</v>
      </c>
      <c r="AW993" t="s">
        <v>268</v>
      </c>
      <c r="AX993" t="s">
        <v>268</v>
      </c>
      <c r="AY993" t="s">
        <v>268</v>
      </c>
      <c r="AZ993" t="s">
        <v>268</v>
      </c>
      <c r="BA993" t="s">
        <v>268</v>
      </c>
      <c r="BB993" t="s">
        <v>268</v>
      </c>
      <c r="BC993" t="s">
        <v>268</v>
      </c>
      <c r="BD993" t="s">
        <v>268</v>
      </c>
      <c r="BE993" t="s">
        <v>268</v>
      </c>
      <c r="BF993" t="s">
        <v>268</v>
      </c>
      <c r="BG993" t="s">
        <v>268</v>
      </c>
      <c r="BH993" t="s">
        <v>268</v>
      </c>
      <c r="BI993" t="s">
        <v>268</v>
      </c>
      <c r="BJ993" t="s">
        <v>268</v>
      </c>
      <c r="BK993" t="s">
        <v>268</v>
      </c>
      <c r="BL993" t="s">
        <v>268</v>
      </c>
      <c r="BM993" t="s">
        <v>268</v>
      </c>
      <c r="BN993" t="s">
        <v>268</v>
      </c>
      <c r="BO993" t="s">
        <v>268</v>
      </c>
      <c r="BP993" t="s">
        <v>268</v>
      </c>
      <c r="BQ993" t="s">
        <v>268</v>
      </c>
      <c r="BR993" t="s">
        <v>268</v>
      </c>
      <c r="BS993" t="s">
        <v>268</v>
      </c>
      <c r="BT993" t="s">
        <v>268</v>
      </c>
      <c r="BU993" t="s">
        <v>268</v>
      </c>
      <c r="BV993" t="s">
        <v>268</v>
      </c>
      <c r="BW993" t="s">
        <v>268</v>
      </c>
      <c r="BX993" t="s">
        <v>268</v>
      </c>
      <c r="BY993">
        <v>59</v>
      </c>
      <c r="BZ993">
        <v>59</v>
      </c>
      <c r="CA993" t="s">
        <v>142</v>
      </c>
      <c r="CB993" s="356">
        <v>122</v>
      </c>
      <c r="CC993" t="s">
        <v>876</v>
      </c>
      <c r="CD993" t="s">
        <v>268</v>
      </c>
      <c r="CE993" t="s">
        <v>268</v>
      </c>
      <c r="CF993" t="s">
        <v>268</v>
      </c>
      <c r="CG993" t="s">
        <v>268</v>
      </c>
      <c r="CH993" t="s">
        <v>268</v>
      </c>
      <c r="CI993" t="s">
        <v>268</v>
      </c>
      <c r="CJ993" t="s">
        <v>268</v>
      </c>
      <c r="CK993" t="s">
        <v>268</v>
      </c>
      <c r="CL993" t="s">
        <v>268</v>
      </c>
      <c r="CM993" t="s">
        <v>11224</v>
      </c>
      <c r="CN993">
        <v>104.8</v>
      </c>
      <c r="CO993" t="s">
        <v>268</v>
      </c>
      <c r="CP993">
        <v>104.8</v>
      </c>
      <c r="CQ993">
        <v>365</v>
      </c>
      <c r="CR993" t="s">
        <v>878</v>
      </c>
      <c r="CS993" t="s">
        <v>11225</v>
      </c>
      <c r="CT993" t="s">
        <v>11226</v>
      </c>
      <c r="CU993" t="s">
        <v>11227</v>
      </c>
      <c r="CV993" t="s">
        <v>268</v>
      </c>
      <c r="CW993" t="s">
        <v>268</v>
      </c>
      <c r="CX993" t="s">
        <v>268</v>
      </c>
      <c r="CY993" t="s">
        <v>268</v>
      </c>
      <c r="CZ993" t="s">
        <v>268</v>
      </c>
      <c r="DA993" t="s">
        <v>268</v>
      </c>
      <c r="DB993" s="429">
        <f t="shared" si="201"/>
        <v>0</v>
      </c>
      <c r="DC993" s="284">
        <f t="shared" si="202"/>
        <v>0</v>
      </c>
      <c r="DD993" s="284">
        <f t="shared" si="203"/>
        <v>0</v>
      </c>
      <c r="DE993" s="284">
        <f t="shared" si="204"/>
        <v>0</v>
      </c>
      <c r="DF993" s="295">
        <f t="shared" si="205"/>
        <v>59</v>
      </c>
      <c r="DG993" s="284">
        <f t="shared" si="206"/>
        <v>0</v>
      </c>
      <c r="DH993" s="284">
        <f t="shared" si="207"/>
        <v>0</v>
      </c>
      <c r="DI993" s="284">
        <f t="shared" si="208"/>
        <v>0</v>
      </c>
      <c r="DJ993" s="284">
        <f t="shared" si="209"/>
        <v>0</v>
      </c>
      <c r="DK993" s="295">
        <f t="shared" si="210"/>
        <v>1</v>
      </c>
      <c r="DL993" s="297" t="str">
        <f t="shared" si="211"/>
        <v>A dispo.</v>
      </c>
      <c r="DM993" s="430">
        <f>IFERROR(IF(CA993="D",IF(DL993="A dispo.",DF993*VLOOKUP('DATI INPUT'!$F$27,TARIFFE_UD,4,FALSE),DF993*VLOOKUP(DL993,TARIFFE_UD,4,FALSE)),DF993*VLOOKUP(CB993-100,TARIFFE_UND,4,FALSE)),0)</f>
        <v>37.399198795377416</v>
      </c>
      <c r="DN993" s="430">
        <f>IFERROR(IF(CA993="D",IF(DL993="A dispo.",DK993*VLOOKUP('DATI INPUT'!$F$27,TARIFFE_UD,5,FALSE),DK993*VLOOKUP(DL993,TARIFFE_UD,5,FALSE)),DK993*VLOOKUP(CB993-100,TARIFFE_UND,5,FALSE)),0)</f>
        <v>67.397800635548478</v>
      </c>
      <c r="DO993" s="431">
        <f t="shared" si="212"/>
        <v>-3.0005690741035096E-3</v>
      </c>
      <c r="DP993" s="299">
        <f>IFERROR(IF(CA993="D",IF(DL993="A dispo.",DF993*VLOOKUP('DATI INPUT'!$F$27,TARIFFE_UD,2,FALSE),DF993*VLOOKUP(DL993,TARIFFE_UD,2,FALSE)),DF993*VLOOKUP(CB993-100,TARIFFE_UND,2,FALSE)),0)</f>
        <v>46.725073528189029</v>
      </c>
      <c r="DQ993" s="299">
        <f>IFERROR(IF(CA993="D",IF(DL993="A dispo.",DK993*VLOOKUP('DATI INPUT'!$F$27,TARIFFE_UD,3,FALSE),DK993*VLOOKUP(DL993,TARIFFE_UD,3,FALSE)),DK993*VLOOKUP(CB993-100,TARIFFE_UND,3,FALSE)),0)</f>
        <v>60.367780403072892</v>
      </c>
      <c r="DR993" s="299">
        <f t="shared" si="213"/>
        <v>107.09285393126191</v>
      </c>
    </row>
    <row r="994" spans="1:122" x14ac:dyDescent="0.25">
      <c r="A994" t="s">
        <v>8400</v>
      </c>
      <c r="B994" t="s">
        <v>8401</v>
      </c>
      <c r="C994" t="s">
        <v>1550</v>
      </c>
      <c r="D994" t="s">
        <v>8402</v>
      </c>
      <c r="E994" t="s">
        <v>8403</v>
      </c>
      <c r="F994" t="s">
        <v>156</v>
      </c>
      <c r="G994" t="s">
        <v>8404</v>
      </c>
      <c r="H994" t="s">
        <v>8405</v>
      </c>
      <c r="I994" t="s">
        <v>348</v>
      </c>
      <c r="J994" t="s">
        <v>274</v>
      </c>
      <c r="K994" t="s">
        <v>8406</v>
      </c>
      <c r="L994" t="s">
        <v>418</v>
      </c>
      <c r="M994" t="s">
        <v>8407</v>
      </c>
      <c r="N994" t="s">
        <v>984</v>
      </c>
      <c r="O994" t="s">
        <v>873</v>
      </c>
      <c r="P994" t="s">
        <v>8408</v>
      </c>
      <c r="Q994" t="s">
        <v>268</v>
      </c>
      <c r="R994" t="s">
        <v>268</v>
      </c>
      <c r="S994" t="s">
        <v>268</v>
      </c>
      <c r="T994" t="s">
        <v>268</v>
      </c>
      <c r="U994" t="s">
        <v>268</v>
      </c>
      <c r="V994" t="s">
        <v>268</v>
      </c>
      <c r="W994" t="s">
        <v>8407</v>
      </c>
      <c r="X994" t="s">
        <v>8408</v>
      </c>
      <c r="Y994" t="s">
        <v>268</v>
      </c>
      <c r="Z994" t="s">
        <v>268</v>
      </c>
      <c r="AA994" t="s">
        <v>268</v>
      </c>
      <c r="AB994" t="s">
        <v>268</v>
      </c>
      <c r="AC994" t="s">
        <v>268</v>
      </c>
      <c r="AD994" t="s">
        <v>268</v>
      </c>
      <c r="AE994" t="s">
        <v>287</v>
      </c>
      <c r="AF994" t="s">
        <v>1811</v>
      </c>
      <c r="AG994" t="s">
        <v>875</v>
      </c>
      <c r="AH994" t="s">
        <v>403</v>
      </c>
      <c r="AI994" t="s">
        <v>1066</v>
      </c>
      <c r="AJ994" t="s">
        <v>268</v>
      </c>
      <c r="AK994" t="s">
        <v>366</v>
      </c>
      <c r="AL994" t="s">
        <v>268</v>
      </c>
      <c r="AM994" t="s">
        <v>268</v>
      </c>
      <c r="AN994" t="s">
        <v>268</v>
      </c>
      <c r="AO994" t="s">
        <v>268</v>
      </c>
      <c r="AP994" t="s">
        <v>268</v>
      </c>
      <c r="AQ994" t="s">
        <v>268</v>
      </c>
      <c r="AR994" t="s">
        <v>268</v>
      </c>
      <c r="AS994" t="s">
        <v>268</v>
      </c>
      <c r="AT994" t="s">
        <v>268</v>
      </c>
      <c r="AU994" t="s">
        <v>268</v>
      </c>
      <c r="AV994" t="s">
        <v>268</v>
      </c>
      <c r="AW994" t="s">
        <v>268</v>
      </c>
      <c r="AX994" t="s">
        <v>268</v>
      </c>
      <c r="AY994" t="s">
        <v>268</v>
      </c>
      <c r="AZ994" t="s">
        <v>268</v>
      </c>
      <c r="BA994" t="s">
        <v>268</v>
      </c>
      <c r="BB994" t="s">
        <v>268</v>
      </c>
      <c r="BC994" t="s">
        <v>268</v>
      </c>
      <c r="BD994" t="s">
        <v>268</v>
      </c>
      <c r="BE994" t="s">
        <v>268</v>
      </c>
      <c r="BF994" t="s">
        <v>268</v>
      </c>
      <c r="BG994" t="s">
        <v>268</v>
      </c>
      <c r="BH994" t="s">
        <v>268</v>
      </c>
      <c r="BI994" t="s">
        <v>268</v>
      </c>
      <c r="BJ994" t="s">
        <v>268</v>
      </c>
      <c r="BK994" t="s">
        <v>268</v>
      </c>
      <c r="BL994" t="s">
        <v>268</v>
      </c>
      <c r="BM994" t="s">
        <v>268</v>
      </c>
      <c r="BN994" t="s">
        <v>268</v>
      </c>
      <c r="BO994" t="s">
        <v>268</v>
      </c>
      <c r="BP994" t="s">
        <v>268</v>
      </c>
      <c r="BQ994" t="s">
        <v>268</v>
      </c>
      <c r="BR994" t="s">
        <v>268</v>
      </c>
      <c r="BS994" t="s">
        <v>268</v>
      </c>
      <c r="BT994" t="s">
        <v>268</v>
      </c>
      <c r="BU994" t="s">
        <v>268</v>
      </c>
      <c r="BV994" t="s">
        <v>268</v>
      </c>
      <c r="BW994" t="s">
        <v>268</v>
      </c>
      <c r="BX994" t="s">
        <v>268</v>
      </c>
      <c r="BY994">
        <v>96.79</v>
      </c>
      <c r="BZ994">
        <v>96.79</v>
      </c>
      <c r="CA994" t="s">
        <v>143</v>
      </c>
      <c r="CB994" s="356">
        <v>106</v>
      </c>
      <c r="CC994" t="s">
        <v>1993</v>
      </c>
      <c r="CD994" t="s">
        <v>268</v>
      </c>
      <c r="CE994" t="s">
        <v>268</v>
      </c>
      <c r="CF994" t="s">
        <v>268</v>
      </c>
      <c r="CG994" t="s">
        <v>11228</v>
      </c>
      <c r="CH994" t="s">
        <v>2132</v>
      </c>
      <c r="CI994" t="s">
        <v>268</v>
      </c>
      <c r="CJ994" t="s">
        <v>268</v>
      </c>
      <c r="CK994" t="s">
        <v>268</v>
      </c>
      <c r="CL994" t="s">
        <v>268</v>
      </c>
      <c r="CM994" t="s">
        <v>11224</v>
      </c>
      <c r="CN994">
        <v>219.16</v>
      </c>
      <c r="CO994">
        <v>-164.37</v>
      </c>
      <c r="CP994">
        <v>54.79</v>
      </c>
      <c r="CQ994">
        <v>365</v>
      </c>
      <c r="CR994" t="s">
        <v>878</v>
      </c>
      <c r="CS994" t="s">
        <v>11225</v>
      </c>
      <c r="CT994" t="s">
        <v>11226</v>
      </c>
      <c r="CU994" t="s">
        <v>11227</v>
      </c>
      <c r="CV994" t="s">
        <v>268</v>
      </c>
      <c r="CW994" t="s">
        <v>268</v>
      </c>
      <c r="CX994" t="s">
        <v>268</v>
      </c>
      <c r="CY994" t="s">
        <v>268</v>
      </c>
      <c r="CZ994" t="s">
        <v>268</v>
      </c>
      <c r="DA994" t="s">
        <v>268</v>
      </c>
      <c r="DB994" s="429">
        <f t="shared" si="201"/>
        <v>0</v>
      </c>
      <c r="DC994" s="284">
        <f t="shared" si="202"/>
        <v>0</v>
      </c>
      <c r="DD994" s="284">
        <f t="shared" si="203"/>
        <v>0.75</v>
      </c>
      <c r="DE994" s="284">
        <f t="shared" si="204"/>
        <v>0</v>
      </c>
      <c r="DF994" s="295">
        <f t="shared" si="205"/>
        <v>24.197500000000002</v>
      </c>
      <c r="DG994" s="284">
        <f t="shared" si="206"/>
        <v>0</v>
      </c>
      <c r="DH994" s="284">
        <f t="shared" si="207"/>
        <v>0</v>
      </c>
      <c r="DI994" s="284">
        <f t="shared" si="208"/>
        <v>0.75</v>
      </c>
      <c r="DJ994" s="284">
        <f t="shared" si="209"/>
        <v>0</v>
      </c>
      <c r="DK994" s="295">
        <f t="shared" si="210"/>
        <v>24.197500000000002</v>
      </c>
      <c r="DL994" s="297" t="str">
        <f t="shared" si="211"/>
        <v/>
      </c>
      <c r="DM994" s="430">
        <f>IFERROR(IF(CA994="D",IF(DL994="A dispo.",DF994*VLOOKUP('DATI INPUT'!$F$27,TARIFFE_UD,4,FALSE),DF994*VLOOKUP(DL994,TARIFFE_UD,4,FALSE)),DF994*VLOOKUP(CB994-100,TARIFFE_UND,4,FALSE)),0)</f>
        <v>9.0414839303420784</v>
      </c>
      <c r="DN994" s="430">
        <f>IFERROR(IF(CA994="D",IF(DL994="A dispo.",DK994*VLOOKUP('DATI INPUT'!$F$27,TARIFFE_UD,5,FALSE),DK994*VLOOKUP(DL994,TARIFFE_UD,5,FALSE)),DK994*VLOOKUP(CB994-100,TARIFFE_UND,5,FALSE)),0)</f>
        <v>45.748128030497064</v>
      </c>
      <c r="DO994" s="431">
        <f t="shared" si="212"/>
        <v>-3.8803916086038726E-4</v>
      </c>
      <c r="DP994" s="299">
        <f>IFERROR(IF(CA994="D",IF(DL994="A dispo.",DF994*VLOOKUP('DATI INPUT'!$F$27,TARIFFE_UD,2,FALSE),DF994*VLOOKUP(DL994,TARIFFE_UD,2,FALSE)),DF994*VLOOKUP(CB994-100,TARIFFE_UND,2,FALSE)),0)</f>
        <v>12.786047769321428</v>
      </c>
      <c r="DQ994" s="299">
        <f>IFERROR(IF(CA994="D",IF(DL994="A dispo.",DK994*VLOOKUP('DATI INPUT'!$F$27,TARIFFE_UD,3,FALSE),DK994*VLOOKUP(DL994,TARIFFE_UD,3,FALSE)),DK994*VLOOKUP(CB994-100,TARIFFE_UND,3,FALSE)),0)</f>
        <v>46.412062612784446</v>
      </c>
      <c r="DR994" s="299">
        <f t="shared" si="213"/>
        <v>59.198110382105874</v>
      </c>
    </row>
    <row r="995" spans="1:122" x14ac:dyDescent="0.25">
      <c r="A995" t="s">
        <v>8409</v>
      </c>
      <c r="B995" t="s">
        <v>8401</v>
      </c>
      <c r="C995" t="s">
        <v>8410</v>
      </c>
      <c r="D995" t="s">
        <v>8402</v>
      </c>
      <c r="E995" t="s">
        <v>8403</v>
      </c>
      <c r="F995" t="s">
        <v>156</v>
      </c>
      <c r="G995" t="s">
        <v>8404</v>
      </c>
      <c r="H995" t="s">
        <v>8405</v>
      </c>
      <c r="I995" t="s">
        <v>348</v>
      </c>
      <c r="J995" t="s">
        <v>274</v>
      </c>
      <c r="K995" t="s">
        <v>8406</v>
      </c>
      <c r="L995" t="s">
        <v>418</v>
      </c>
      <c r="M995" t="s">
        <v>8407</v>
      </c>
      <c r="N995" t="s">
        <v>984</v>
      </c>
      <c r="O995" t="s">
        <v>873</v>
      </c>
      <c r="P995" t="s">
        <v>8408</v>
      </c>
      <c r="Q995" t="s">
        <v>268</v>
      </c>
      <c r="R995" t="s">
        <v>268</v>
      </c>
      <c r="S995" t="s">
        <v>268</v>
      </c>
      <c r="T995" t="s">
        <v>268</v>
      </c>
      <c r="U995" t="s">
        <v>268</v>
      </c>
      <c r="V995" t="s">
        <v>268</v>
      </c>
      <c r="W995" t="s">
        <v>8407</v>
      </c>
      <c r="X995" t="s">
        <v>8408</v>
      </c>
      <c r="Y995" t="s">
        <v>268</v>
      </c>
      <c r="Z995" t="s">
        <v>268</v>
      </c>
      <c r="AA995" t="s">
        <v>268</v>
      </c>
      <c r="AB995" t="s">
        <v>268</v>
      </c>
      <c r="AC995" t="s">
        <v>268</v>
      </c>
      <c r="AD995" t="s">
        <v>268</v>
      </c>
      <c r="AE995" t="s">
        <v>268</v>
      </c>
      <c r="AF995" t="s">
        <v>268</v>
      </c>
      <c r="AG995" t="s">
        <v>268</v>
      </c>
      <c r="AH995" t="s">
        <v>268</v>
      </c>
      <c r="AI995" t="s">
        <v>268</v>
      </c>
      <c r="AJ995" t="s">
        <v>268</v>
      </c>
      <c r="AK995" t="s">
        <v>268</v>
      </c>
      <c r="AL995" t="s">
        <v>268</v>
      </c>
      <c r="AM995" t="s">
        <v>268</v>
      </c>
      <c r="AN995" t="s">
        <v>268</v>
      </c>
      <c r="AO995" t="s">
        <v>268</v>
      </c>
      <c r="AP995" t="s">
        <v>268</v>
      </c>
      <c r="AQ995" t="s">
        <v>268</v>
      </c>
      <c r="AR995" t="s">
        <v>268</v>
      </c>
      <c r="AS995" t="s">
        <v>268</v>
      </c>
      <c r="AT995" t="s">
        <v>268</v>
      </c>
      <c r="AU995" t="s">
        <v>268</v>
      </c>
      <c r="AV995" t="s">
        <v>268</v>
      </c>
      <c r="AW995" t="s">
        <v>268</v>
      </c>
      <c r="AX995" t="s">
        <v>268</v>
      </c>
      <c r="AY995" t="s">
        <v>268</v>
      </c>
      <c r="AZ995" t="s">
        <v>268</v>
      </c>
      <c r="BA995" t="s">
        <v>268</v>
      </c>
      <c r="BB995" t="s">
        <v>268</v>
      </c>
      <c r="BC995" t="s">
        <v>268</v>
      </c>
      <c r="BD995" t="s">
        <v>268</v>
      </c>
      <c r="BE995" t="s">
        <v>268</v>
      </c>
      <c r="BF995" t="s">
        <v>268</v>
      </c>
      <c r="BG995" t="s">
        <v>268</v>
      </c>
      <c r="BH995" t="s">
        <v>268</v>
      </c>
      <c r="BI995" t="s">
        <v>268</v>
      </c>
      <c r="BJ995" t="s">
        <v>268</v>
      </c>
      <c r="BK995" t="s">
        <v>268</v>
      </c>
      <c r="BL995" t="s">
        <v>268</v>
      </c>
      <c r="BM995" t="s">
        <v>268</v>
      </c>
      <c r="BN995" t="s">
        <v>268</v>
      </c>
      <c r="BO995" t="s">
        <v>268</v>
      </c>
      <c r="BP995" t="s">
        <v>268</v>
      </c>
      <c r="BQ995" t="s">
        <v>268</v>
      </c>
      <c r="BR995" t="s">
        <v>268</v>
      </c>
      <c r="BS995" t="s">
        <v>268</v>
      </c>
      <c r="BT995" t="s">
        <v>268</v>
      </c>
      <c r="BU995" t="s">
        <v>268</v>
      </c>
      <c r="BV995" t="s">
        <v>268</v>
      </c>
      <c r="BW995" t="s">
        <v>268</v>
      </c>
      <c r="BX995" t="s">
        <v>268</v>
      </c>
      <c r="BY995">
        <v>82.66</v>
      </c>
      <c r="BZ995">
        <v>82.66</v>
      </c>
      <c r="CA995" t="s">
        <v>143</v>
      </c>
      <c r="CB995" s="356">
        <v>106</v>
      </c>
      <c r="CC995" t="s">
        <v>1993</v>
      </c>
      <c r="CD995" t="s">
        <v>268</v>
      </c>
      <c r="CE995" t="s">
        <v>268</v>
      </c>
      <c r="CF995" t="s">
        <v>268</v>
      </c>
      <c r="CG995" t="s">
        <v>11228</v>
      </c>
      <c r="CH995" t="s">
        <v>2132</v>
      </c>
      <c r="CI995" t="s">
        <v>268</v>
      </c>
      <c r="CJ995" t="s">
        <v>268</v>
      </c>
      <c r="CK995" t="s">
        <v>268</v>
      </c>
      <c r="CL995" t="s">
        <v>268</v>
      </c>
      <c r="CM995" t="s">
        <v>11224</v>
      </c>
      <c r="CN995">
        <v>187.17</v>
      </c>
      <c r="CO995">
        <v>-140.38</v>
      </c>
      <c r="CP995">
        <v>46.79</v>
      </c>
      <c r="CQ995">
        <v>365</v>
      </c>
      <c r="CR995" t="s">
        <v>878</v>
      </c>
      <c r="CS995" t="s">
        <v>11225</v>
      </c>
      <c r="CT995" t="s">
        <v>11226</v>
      </c>
      <c r="CU995" t="s">
        <v>11227</v>
      </c>
      <c r="CV995" t="s">
        <v>268</v>
      </c>
      <c r="CW995" t="s">
        <v>268</v>
      </c>
      <c r="CX995" t="s">
        <v>268</v>
      </c>
      <c r="CY995" t="s">
        <v>268</v>
      </c>
      <c r="CZ995" t="s">
        <v>268</v>
      </c>
      <c r="DA995" t="s">
        <v>268</v>
      </c>
      <c r="DB995" s="429">
        <f t="shared" si="201"/>
        <v>0</v>
      </c>
      <c r="DC995" s="284">
        <f t="shared" si="202"/>
        <v>0</v>
      </c>
      <c r="DD995" s="284">
        <f t="shared" si="203"/>
        <v>0.75</v>
      </c>
      <c r="DE995" s="284">
        <f t="shared" si="204"/>
        <v>0</v>
      </c>
      <c r="DF995" s="295">
        <f t="shared" si="205"/>
        <v>20.664999999999999</v>
      </c>
      <c r="DG995" s="284">
        <f t="shared" si="206"/>
        <v>0</v>
      </c>
      <c r="DH995" s="284">
        <f t="shared" si="207"/>
        <v>0</v>
      </c>
      <c r="DI995" s="284">
        <f t="shared" si="208"/>
        <v>0.75</v>
      </c>
      <c r="DJ995" s="284">
        <f t="shared" si="209"/>
        <v>0</v>
      </c>
      <c r="DK995" s="295">
        <f t="shared" si="210"/>
        <v>20.664999999999999</v>
      </c>
      <c r="DL995" s="297" t="str">
        <f t="shared" si="211"/>
        <v/>
      </c>
      <c r="DM995" s="430">
        <f>IFERROR(IF(CA995="D",IF(DL995="A dispo.",DF995*VLOOKUP('DATI INPUT'!$F$27,TARIFFE_UD,4,FALSE),DF995*VLOOKUP(DL995,TARIFFE_UD,4,FALSE)),DF995*VLOOKUP(CB995-100,TARIFFE_UND,4,FALSE)),0)</f>
        <v>7.7215524504812079</v>
      </c>
      <c r="DN995" s="430">
        <f>IFERROR(IF(CA995="D",IF(DL995="A dispo.",DK995*VLOOKUP('DATI INPUT'!$F$27,TARIFFE_UD,5,FALSE),DK995*VLOOKUP(DL995,TARIFFE_UD,5,FALSE)),DK995*VLOOKUP(CB995-100,TARIFFE_UND,5,FALSE)),0)</f>
        <v>39.069534693675863</v>
      </c>
      <c r="DO995" s="431">
        <f t="shared" si="212"/>
        <v>1.0871441570685647E-3</v>
      </c>
      <c r="DP995" s="299">
        <f>IFERROR(IF(CA995="D",IF(DL995="A dispo.",DF995*VLOOKUP('DATI INPUT'!$F$27,TARIFFE_UD,2,FALSE),DF995*VLOOKUP(DL995,TARIFFE_UD,2,FALSE)),DF995*VLOOKUP(CB995-100,TARIFFE_UND,2,FALSE)),0)</f>
        <v>10.919461810229457</v>
      </c>
      <c r="DQ995" s="299">
        <f>IFERROR(IF(CA995="D",IF(DL995="A dispo.",DK995*VLOOKUP('DATI INPUT'!$F$27,TARIFFE_UD,3,FALSE),DK995*VLOOKUP(DL995,TARIFFE_UD,3,FALSE)),DK995*VLOOKUP(CB995-100,TARIFFE_UND,3,FALSE)),0)</f>
        <v>39.636544018728813</v>
      </c>
      <c r="DR995" s="299">
        <f t="shared" si="213"/>
        <v>50.55600582895827</v>
      </c>
    </row>
    <row r="996" spans="1:122" x14ac:dyDescent="0.25">
      <c r="A996" t="s">
        <v>8411</v>
      </c>
      <c r="B996" t="s">
        <v>8401</v>
      </c>
      <c r="C996" t="s">
        <v>8412</v>
      </c>
      <c r="D996" t="s">
        <v>8402</v>
      </c>
      <c r="E996" t="s">
        <v>8403</v>
      </c>
      <c r="F996" t="s">
        <v>156</v>
      </c>
      <c r="G996" t="s">
        <v>8404</v>
      </c>
      <c r="H996" t="s">
        <v>8405</v>
      </c>
      <c r="I996" t="s">
        <v>348</v>
      </c>
      <c r="J996" t="s">
        <v>274</v>
      </c>
      <c r="K996" t="s">
        <v>8406</v>
      </c>
      <c r="L996" t="s">
        <v>418</v>
      </c>
      <c r="M996" t="s">
        <v>8407</v>
      </c>
      <c r="N996" t="s">
        <v>984</v>
      </c>
      <c r="O996" t="s">
        <v>873</v>
      </c>
      <c r="P996" t="s">
        <v>8408</v>
      </c>
      <c r="Q996" t="s">
        <v>268</v>
      </c>
      <c r="R996" t="s">
        <v>268</v>
      </c>
      <c r="S996" t="s">
        <v>268</v>
      </c>
      <c r="T996" t="s">
        <v>268</v>
      </c>
      <c r="U996" t="s">
        <v>268</v>
      </c>
      <c r="V996" t="s">
        <v>268</v>
      </c>
      <c r="W996" t="s">
        <v>8407</v>
      </c>
      <c r="X996" t="s">
        <v>8408</v>
      </c>
      <c r="Y996" t="s">
        <v>268</v>
      </c>
      <c r="Z996" t="s">
        <v>268</v>
      </c>
      <c r="AA996" t="s">
        <v>268</v>
      </c>
      <c r="AB996" t="s">
        <v>268</v>
      </c>
      <c r="AC996" t="s">
        <v>268</v>
      </c>
      <c r="AD996" t="s">
        <v>268</v>
      </c>
      <c r="AE996" t="s">
        <v>268</v>
      </c>
      <c r="AF996" t="s">
        <v>268</v>
      </c>
      <c r="AG996" t="s">
        <v>268</v>
      </c>
      <c r="AH996" t="s">
        <v>268</v>
      </c>
      <c r="AI996" t="s">
        <v>268</v>
      </c>
      <c r="AJ996" t="s">
        <v>268</v>
      </c>
      <c r="AK996" t="s">
        <v>268</v>
      </c>
      <c r="AL996" t="s">
        <v>268</v>
      </c>
      <c r="AM996" t="s">
        <v>268</v>
      </c>
      <c r="AN996" t="s">
        <v>268</v>
      </c>
      <c r="AO996" t="s">
        <v>268</v>
      </c>
      <c r="AP996" t="s">
        <v>268</v>
      </c>
      <c r="AQ996" t="s">
        <v>268</v>
      </c>
      <c r="AR996" t="s">
        <v>268</v>
      </c>
      <c r="AS996" t="s">
        <v>268</v>
      </c>
      <c r="AT996" t="s">
        <v>268</v>
      </c>
      <c r="AU996" t="s">
        <v>268</v>
      </c>
      <c r="AV996" t="s">
        <v>268</v>
      </c>
      <c r="AW996" t="s">
        <v>268</v>
      </c>
      <c r="AX996" t="s">
        <v>268</v>
      </c>
      <c r="AY996" t="s">
        <v>268</v>
      </c>
      <c r="AZ996" t="s">
        <v>268</v>
      </c>
      <c r="BA996" t="s">
        <v>268</v>
      </c>
      <c r="BB996" t="s">
        <v>268</v>
      </c>
      <c r="BC996" t="s">
        <v>268</v>
      </c>
      <c r="BD996" t="s">
        <v>268</v>
      </c>
      <c r="BE996" t="s">
        <v>268</v>
      </c>
      <c r="BF996" t="s">
        <v>268</v>
      </c>
      <c r="BG996" t="s">
        <v>268</v>
      </c>
      <c r="BH996" t="s">
        <v>268</v>
      </c>
      <c r="BI996" t="s">
        <v>268</v>
      </c>
      <c r="BJ996" t="s">
        <v>268</v>
      </c>
      <c r="BK996" t="s">
        <v>268</v>
      </c>
      <c r="BL996" t="s">
        <v>268</v>
      </c>
      <c r="BM996" t="s">
        <v>268</v>
      </c>
      <c r="BN996" t="s">
        <v>268</v>
      </c>
      <c r="BO996" t="s">
        <v>268</v>
      </c>
      <c r="BP996" t="s">
        <v>268</v>
      </c>
      <c r="BQ996" t="s">
        <v>268</v>
      </c>
      <c r="BR996" t="s">
        <v>268</v>
      </c>
      <c r="BS996" t="s">
        <v>268</v>
      </c>
      <c r="BT996" t="s">
        <v>268</v>
      </c>
      <c r="BU996" t="s">
        <v>268</v>
      </c>
      <c r="BV996" t="s">
        <v>268</v>
      </c>
      <c r="BW996" t="s">
        <v>268</v>
      </c>
      <c r="BX996" t="s">
        <v>268</v>
      </c>
      <c r="BY996">
        <v>68.34</v>
      </c>
      <c r="BZ996">
        <v>68.34</v>
      </c>
      <c r="CA996" t="s">
        <v>143</v>
      </c>
      <c r="CB996" s="356">
        <v>106</v>
      </c>
      <c r="CC996" t="s">
        <v>1993</v>
      </c>
      <c r="CD996" t="s">
        <v>268</v>
      </c>
      <c r="CE996" t="s">
        <v>268</v>
      </c>
      <c r="CF996" t="s">
        <v>268</v>
      </c>
      <c r="CG996" t="s">
        <v>11228</v>
      </c>
      <c r="CH996" t="s">
        <v>2132</v>
      </c>
      <c r="CI996" t="s">
        <v>268</v>
      </c>
      <c r="CJ996" t="s">
        <v>268</v>
      </c>
      <c r="CK996" t="s">
        <v>268</v>
      </c>
      <c r="CL996" t="s">
        <v>8413</v>
      </c>
      <c r="CM996" t="s">
        <v>11224</v>
      </c>
      <c r="CN996">
        <v>154.74</v>
      </c>
      <c r="CO996">
        <v>-116.06</v>
      </c>
      <c r="CP996">
        <v>38.68</v>
      </c>
      <c r="CQ996">
        <v>365</v>
      </c>
      <c r="CR996" t="s">
        <v>878</v>
      </c>
      <c r="CS996" t="s">
        <v>11225</v>
      </c>
      <c r="CT996" t="s">
        <v>11226</v>
      </c>
      <c r="CU996" t="s">
        <v>11227</v>
      </c>
      <c r="CV996" t="s">
        <v>268</v>
      </c>
      <c r="CW996" t="s">
        <v>268</v>
      </c>
      <c r="CX996" t="s">
        <v>268</v>
      </c>
      <c r="CY996" t="s">
        <v>268</v>
      </c>
      <c r="CZ996" t="s">
        <v>268</v>
      </c>
      <c r="DA996" t="s">
        <v>268</v>
      </c>
      <c r="DB996" s="429">
        <f t="shared" si="201"/>
        <v>0</v>
      </c>
      <c r="DC996" s="284">
        <f t="shared" si="202"/>
        <v>0</v>
      </c>
      <c r="DD996" s="284">
        <f t="shared" si="203"/>
        <v>0.75</v>
      </c>
      <c r="DE996" s="284">
        <f t="shared" si="204"/>
        <v>0</v>
      </c>
      <c r="DF996" s="295">
        <f t="shared" si="205"/>
        <v>17.085000000000001</v>
      </c>
      <c r="DG996" s="284">
        <f t="shared" si="206"/>
        <v>0</v>
      </c>
      <c r="DH996" s="284">
        <f t="shared" si="207"/>
        <v>0</v>
      </c>
      <c r="DI996" s="284">
        <f t="shared" si="208"/>
        <v>0.75</v>
      </c>
      <c r="DJ996" s="284">
        <f t="shared" si="209"/>
        <v>0</v>
      </c>
      <c r="DK996" s="295">
        <f t="shared" si="210"/>
        <v>17.085000000000001</v>
      </c>
      <c r="DL996" s="297" t="str">
        <f t="shared" si="211"/>
        <v/>
      </c>
      <c r="DM996" s="430">
        <f>IFERROR(IF(CA996="D",IF(DL996="A dispo.",DF996*VLOOKUP('DATI INPUT'!$F$27,TARIFFE_UD,4,FALSE),DF996*VLOOKUP(DL996,TARIFFE_UD,4,FALSE)),DF996*VLOOKUP(CB996-100,TARIFFE_UND,4,FALSE)),0)</f>
        <v>6.3838724227665837</v>
      </c>
      <c r="DN996" s="430">
        <f>IFERROR(IF(CA996="D",IF(DL996="A dispo.",DK996*VLOOKUP('DATI INPUT'!$F$27,TARIFFE_UD,5,FALSE),DK996*VLOOKUP(DL996,TARIFFE_UD,5,FALSE)),DK996*VLOOKUP(CB996-100,TARIFFE_UND,5,FALSE)),0)</f>
        <v>32.301137200167055</v>
      </c>
      <c r="DO996" s="431">
        <f t="shared" si="212"/>
        <v>5.0096229336418219E-3</v>
      </c>
      <c r="DP996" s="299">
        <f>IFERROR(IF(CA996="D",IF(DL996="A dispo.",DF996*VLOOKUP('DATI INPUT'!$F$27,TARIFFE_UD,2,FALSE),DF996*VLOOKUP(DL996,TARIFFE_UD,2,FALSE)),DF996*VLOOKUP(CB996-100,TARIFFE_UND,2,FALSE)),0)</f>
        <v>9.0277766768821817</v>
      </c>
      <c r="DQ996" s="299">
        <f>IFERROR(IF(CA996="D",IF(DL996="A dispo.",DK996*VLOOKUP('DATI INPUT'!$F$27,TARIFFE_UD,3,FALSE),DK996*VLOOKUP(DL996,TARIFFE_UD,3,FALSE)),DK996*VLOOKUP(CB996-100,TARIFFE_UND,3,FALSE)),0)</f>
        <v>32.769917955963308</v>
      </c>
      <c r="DR996" s="299">
        <f t="shared" si="213"/>
        <v>41.797694632845491</v>
      </c>
    </row>
    <row r="997" spans="1:122" x14ac:dyDescent="0.25">
      <c r="A997" t="s">
        <v>8414</v>
      </c>
      <c r="B997" t="s">
        <v>8228</v>
      </c>
      <c r="C997" t="s">
        <v>8415</v>
      </c>
      <c r="D997" t="s">
        <v>8230</v>
      </c>
      <c r="E997" t="s">
        <v>268</v>
      </c>
      <c r="F997" t="s">
        <v>156</v>
      </c>
      <c r="G997" t="s">
        <v>8231</v>
      </c>
      <c r="H997" t="s">
        <v>4273</v>
      </c>
      <c r="I997" t="s">
        <v>8232</v>
      </c>
      <c r="J997" t="s">
        <v>156</v>
      </c>
      <c r="K997" t="s">
        <v>8233</v>
      </c>
      <c r="L997" t="s">
        <v>984</v>
      </c>
      <c r="M997" t="s">
        <v>8234</v>
      </c>
      <c r="N997" t="s">
        <v>984</v>
      </c>
      <c r="O997" t="s">
        <v>873</v>
      </c>
      <c r="P997" t="s">
        <v>3006</v>
      </c>
      <c r="Q997" t="s">
        <v>339</v>
      </c>
      <c r="R997" t="s">
        <v>268</v>
      </c>
      <c r="S997" t="s">
        <v>268</v>
      </c>
      <c r="T997" t="s">
        <v>268</v>
      </c>
      <c r="U997" t="s">
        <v>268</v>
      </c>
      <c r="V997" t="s">
        <v>268</v>
      </c>
      <c r="W997" t="s">
        <v>8416</v>
      </c>
      <c r="X997" t="s">
        <v>3006</v>
      </c>
      <c r="Y997" t="s">
        <v>299</v>
      </c>
      <c r="Z997" t="s">
        <v>268</v>
      </c>
      <c r="AA997" t="s">
        <v>268</v>
      </c>
      <c r="AB997" t="s">
        <v>268</v>
      </c>
      <c r="AC997" t="s">
        <v>268</v>
      </c>
      <c r="AD997" t="s">
        <v>268</v>
      </c>
      <c r="AE997" t="s">
        <v>287</v>
      </c>
      <c r="AF997" t="s">
        <v>1811</v>
      </c>
      <c r="AG997" t="s">
        <v>875</v>
      </c>
      <c r="AH997" t="s">
        <v>1848</v>
      </c>
      <c r="AI997" t="s">
        <v>765</v>
      </c>
      <c r="AJ997" t="s">
        <v>268</v>
      </c>
      <c r="AK997" t="s">
        <v>354</v>
      </c>
      <c r="AL997" t="s">
        <v>268</v>
      </c>
      <c r="AM997" t="s">
        <v>268</v>
      </c>
      <c r="AN997" t="s">
        <v>287</v>
      </c>
      <c r="AO997" t="s">
        <v>1811</v>
      </c>
      <c r="AP997" t="s">
        <v>875</v>
      </c>
      <c r="AQ997" t="s">
        <v>1848</v>
      </c>
      <c r="AR997" t="s">
        <v>765</v>
      </c>
      <c r="AS997" t="s">
        <v>268</v>
      </c>
      <c r="AT997" t="s">
        <v>382</v>
      </c>
      <c r="AU997" t="s">
        <v>268</v>
      </c>
      <c r="AV997" t="s">
        <v>268</v>
      </c>
      <c r="AW997" t="s">
        <v>268</v>
      </c>
      <c r="AX997" t="s">
        <v>268</v>
      </c>
      <c r="AY997" t="s">
        <v>268</v>
      </c>
      <c r="AZ997" t="s">
        <v>268</v>
      </c>
      <c r="BA997" t="s">
        <v>268</v>
      </c>
      <c r="BB997" t="s">
        <v>268</v>
      </c>
      <c r="BC997" t="s">
        <v>268</v>
      </c>
      <c r="BD997" t="s">
        <v>268</v>
      </c>
      <c r="BE997" t="s">
        <v>268</v>
      </c>
      <c r="BF997" t="s">
        <v>268</v>
      </c>
      <c r="BG997" t="s">
        <v>268</v>
      </c>
      <c r="BH997" t="s">
        <v>268</v>
      </c>
      <c r="BI997" t="s">
        <v>268</v>
      </c>
      <c r="BJ997" t="s">
        <v>268</v>
      </c>
      <c r="BK997" t="s">
        <v>268</v>
      </c>
      <c r="BL997" t="s">
        <v>268</v>
      </c>
      <c r="BM997" t="s">
        <v>268</v>
      </c>
      <c r="BN997" t="s">
        <v>268</v>
      </c>
      <c r="BO997" t="s">
        <v>268</v>
      </c>
      <c r="BP997" t="s">
        <v>268</v>
      </c>
      <c r="BQ997" t="s">
        <v>268</v>
      </c>
      <c r="BR997" t="s">
        <v>268</v>
      </c>
      <c r="BS997" t="s">
        <v>268</v>
      </c>
      <c r="BT997" t="s">
        <v>268</v>
      </c>
      <c r="BU997" t="s">
        <v>268</v>
      </c>
      <c r="BV997" t="s">
        <v>268</v>
      </c>
      <c r="BW997" t="s">
        <v>268</v>
      </c>
      <c r="BX997" t="s">
        <v>268</v>
      </c>
      <c r="BY997">
        <v>80</v>
      </c>
      <c r="BZ997">
        <v>80</v>
      </c>
      <c r="CA997" t="s">
        <v>142</v>
      </c>
      <c r="CB997" s="356">
        <v>122</v>
      </c>
      <c r="CC997" t="s">
        <v>876</v>
      </c>
      <c r="CD997" t="s">
        <v>268</v>
      </c>
      <c r="CE997" t="s">
        <v>268</v>
      </c>
      <c r="CF997" s="356">
        <v>1</v>
      </c>
      <c r="CG997" t="s">
        <v>268</v>
      </c>
      <c r="CH997" t="s">
        <v>268</v>
      </c>
      <c r="CI997" t="s">
        <v>268</v>
      </c>
      <c r="CJ997" t="s">
        <v>268</v>
      </c>
      <c r="CK997" t="s">
        <v>268</v>
      </c>
      <c r="CL997" t="s">
        <v>268</v>
      </c>
      <c r="CM997" t="s">
        <v>11224</v>
      </c>
      <c r="CN997">
        <v>56.37</v>
      </c>
      <c r="CO997" t="s">
        <v>268</v>
      </c>
      <c r="CP997">
        <v>56.37</v>
      </c>
      <c r="CQ997">
        <v>365</v>
      </c>
      <c r="CR997" t="s">
        <v>878</v>
      </c>
      <c r="CS997" t="s">
        <v>11225</v>
      </c>
      <c r="CT997" t="s">
        <v>11226</v>
      </c>
      <c r="CU997" t="s">
        <v>11227</v>
      </c>
      <c r="CV997" t="s">
        <v>268</v>
      </c>
      <c r="CW997" t="s">
        <v>268</v>
      </c>
      <c r="CX997" t="s">
        <v>268</v>
      </c>
      <c r="CY997" t="s">
        <v>268</v>
      </c>
      <c r="CZ997" t="s">
        <v>268</v>
      </c>
      <c r="DA997" t="s">
        <v>268</v>
      </c>
      <c r="DB997" s="429">
        <f t="shared" si="201"/>
        <v>0</v>
      </c>
      <c r="DC997" s="284">
        <f t="shared" si="202"/>
        <v>0</v>
      </c>
      <c r="DD997" s="284">
        <f t="shared" si="203"/>
        <v>0</v>
      </c>
      <c r="DE997" s="284">
        <f t="shared" si="204"/>
        <v>0</v>
      </c>
      <c r="DF997" s="295">
        <f t="shared" si="205"/>
        <v>80</v>
      </c>
      <c r="DG997" s="284">
        <f t="shared" si="206"/>
        <v>0</v>
      </c>
      <c r="DH997" s="284">
        <f t="shared" si="207"/>
        <v>0</v>
      </c>
      <c r="DI997" s="284">
        <f t="shared" si="208"/>
        <v>0</v>
      </c>
      <c r="DJ997" s="284">
        <f t="shared" si="209"/>
        <v>0</v>
      </c>
      <c r="DK997" s="295">
        <f t="shared" si="210"/>
        <v>1</v>
      </c>
      <c r="DL997" s="297">
        <f t="shared" si="211"/>
        <v>1</v>
      </c>
      <c r="DM997" s="430">
        <f>IFERROR(IF(CA997="D",IF(DL997="A dispo.",DF997*VLOOKUP('DATI INPUT'!$F$27,TARIFFE_UD,4,FALSE),DF997*VLOOKUP(DL997,TARIFFE_UD,4,FALSE)),DF997*VLOOKUP(CB997-100,TARIFFE_UND,4,FALSE)),0)</f>
        <v>39.44171624371252</v>
      </c>
      <c r="DN997" s="430">
        <f>IFERROR(IF(CA997="D",IF(DL997="A dispo.",DK997*VLOOKUP('DATI INPUT'!$F$27,TARIFFE_UD,5,FALSE),DK997*VLOOKUP(DL997,TARIFFE_UD,5,FALSE)),DK997*VLOOKUP(CB997-100,TARIFFE_UND,5,FALSE)),0)</f>
        <v>16.930848468833439</v>
      </c>
      <c r="DO997" s="431">
        <f t="shared" si="212"/>
        <v>2.5647125459613562E-3</v>
      </c>
      <c r="DP997" s="299">
        <f>IFERROR(IF(CA997="D",IF(DL997="A dispo.",DF997*VLOOKUP('DATI INPUT'!$F$27,TARIFFE_UD,2,FALSE),DF997*VLOOKUP(DL997,TARIFFE_UD,2,FALSE)),DF997*VLOOKUP(CB997-100,TARIFFE_UND,2,FALSE)),0)</f>
        <v>49.276913702044929</v>
      </c>
      <c r="DQ997" s="299">
        <f>IFERROR(IF(CA997="D",IF(DL997="A dispo.",DK997*VLOOKUP('DATI INPUT'!$F$27,TARIFFE_UD,3,FALSE),DK997*VLOOKUP(DL997,TARIFFE_UD,3,FALSE)),DK997*VLOOKUP(CB997-100,TARIFFE_UND,3,FALSE)),0)</f>
        <v>15.164853048114928</v>
      </c>
      <c r="DR997" s="299">
        <f t="shared" si="213"/>
        <v>64.441766750159857</v>
      </c>
    </row>
    <row r="998" spans="1:122" x14ac:dyDescent="0.25">
      <c r="A998" t="s">
        <v>8417</v>
      </c>
      <c r="B998" t="s">
        <v>1041</v>
      </c>
      <c r="C998" t="s">
        <v>8418</v>
      </c>
      <c r="D998" t="s">
        <v>8419</v>
      </c>
      <c r="E998" t="s">
        <v>268</v>
      </c>
      <c r="F998" t="s">
        <v>156</v>
      </c>
      <c r="G998" t="s">
        <v>8420</v>
      </c>
      <c r="H998" t="s">
        <v>3307</v>
      </c>
      <c r="I998" t="s">
        <v>8421</v>
      </c>
      <c r="J998" t="s">
        <v>156</v>
      </c>
      <c r="K998" t="s">
        <v>6208</v>
      </c>
      <c r="L998" t="s">
        <v>984</v>
      </c>
      <c r="M998" t="s">
        <v>8422</v>
      </c>
      <c r="N998" t="s">
        <v>984</v>
      </c>
      <c r="O998" t="s">
        <v>873</v>
      </c>
      <c r="P998" t="s">
        <v>1922</v>
      </c>
      <c r="Q998" t="s">
        <v>290</v>
      </c>
      <c r="R998" t="s">
        <v>154</v>
      </c>
      <c r="S998" t="s">
        <v>268</v>
      </c>
      <c r="T998" t="s">
        <v>268</v>
      </c>
      <c r="U998" t="s">
        <v>268</v>
      </c>
      <c r="V998" t="s">
        <v>268</v>
      </c>
      <c r="W998" t="s">
        <v>8422</v>
      </c>
      <c r="X998" t="s">
        <v>1922</v>
      </c>
      <c r="Y998" t="s">
        <v>290</v>
      </c>
      <c r="Z998" t="s">
        <v>154</v>
      </c>
      <c r="AA998" t="s">
        <v>268</v>
      </c>
      <c r="AB998" t="s">
        <v>268</v>
      </c>
      <c r="AC998" t="s">
        <v>268</v>
      </c>
      <c r="AD998" t="s">
        <v>268</v>
      </c>
      <c r="AE998" t="s">
        <v>287</v>
      </c>
      <c r="AF998" t="s">
        <v>1811</v>
      </c>
      <c r="AG998" t="s">
        <v>875</v>
      </c>
      <c r="AH998" t="s">
        <v>1848</v>
      </c>
      <c r="AI998" t="s">
        <v>5564</v>
      </c>
      <c r="AJ998" t="s">
        <v>268</v>
      </c>
      <c r="AK998" t="s">
        <v>395</v>
      </c>
      <c r="AL998" t="s">
        <v>268</v>
      </c>
      <c r="AM998" t="s">
        <v>355</v>
      </c>
      <c r="AN998" t="s">
        <v>268</v>
      </c>
      <c r="AO998" t="s">
        <v>268</v>
      </c>
      <c r="AP998" t="s">
        <v>268</v>
      </c>
      <c r="AQ998" t="s">
        <v>268</v>
      </c>
      <c r="AR998" t="s">
        <v>268</v>
      </c>
      <c r="AS998" t="s">
        <v>268</v>
      </c>
      <c r="AT998" t="s">
        <v>268</v>
      </c>
      <c r="AU998" t="s">
        <v>268</v>
      </c>
      <c r="AV998" t="s">
        <v>268</v>
      </c>
      <c r="AW998" t="s">
        <v>268</v>
      </c>
      <c r="AX998" t="s">
        <v>268</v>
      </c>
      <c r="AY998" t="s">
        <v>268</v>
      </c>
      <c r="AZ998" t="s">
        <v>268</v>
      </c>
      <c r="BA998" t="s">
        <v>268</v>
      </c>
      <c r="BB998" t="s">
        <v>268</v>
      </c>
      <c r="BC998" t="s">
        <v>268</v>
      </c>
      <c r="BD998" t="s">
        <v>268</v>
      </c>
      <c r="BE998" t="s">
        <v>268</v>
      </c>
      <c r="BF998" t="s">
        <v>268</v>
      </c>
      <c r="BG998" t="s">
        <v>268</v>
      </c>
      <c r="BH998" t="s">
        <v>268</v>
      </c>
      <c r="BI998" t="s">
        <v>268</v>
      </c>
      <c r="BJ998" t="s">
        <v>268</v>
      </c>
      <c r="BK998" t="s">
        <v>268</v>
      </c>
      <c r="BL998" t="s">
        <v>268</v>
      </c>
      <c r="BM998" t="s">
        <v>268</v>
      </c>
      <c r="BN998" t="s">
        <v>268</v>
      </c>
      <c r="BO998" t="s">
        <v>268</v>
      </c>
      <c r="BP998" t="s">
        <v>268</v>
      </c>
      <c r="BQ998" t="s">
        <v>268</v>
      </c>
      <c r="BR998" t="s">
        <v>268</v>
      </c>
      <c r="BS998" t="s">
        <v>268</v>
      </c>
      <c r="BT998" t="s">
        <v>268</v>
      </c>
      <c r="BU998" t="s">
        <v>268</v>
      </c>
      <c r="BV998" t="s">
        <v>268</v>
      </c>
      <c r="BW998" t="s">
        <v>268</v>
      </c>
      <c r="BX998" t="s">
        <v>268</v>
      </c>
      <c r="BY998">
        <v>52.8</v>
      </c>
      <c r="BZ998">
        <v>52.8</v>
      </c>
      <c r="CA998" t="s">
        <v>142</v>
      </c>
      <c r="CB998" s="356">
        <v>122</v>
      </c>
      <c r="CC998" t="s">
        <v>876</v>
      </c>
      <c r="CD998" t="s">
        <v>268</v>
      </c>
      <c r="CE998" t="s">
        <v>268</v>
      </c>
      <c r="CF998" s="356">
        <v>2</v>
      </c>
      <c r="CG998" t="s">
        <v>268</v>
      </c>
      <c r="CH998" t="s">
        <v>268</v>
      </c>
      <c r="CI998" t="s">
        <v>268</v>
      </c>
      <c r="CJ998" t="s">
        <v>268</v>
      </c>
      <c r="CK998" t="s">
        <v>268</v>
      </c>
      <c r="CL998" t="s">
        <v>268</v>
      </c>
      <c r="CM998" t="s">
        <v>11224</v>
      </c>
      <c r="CN998">
        <v>81.81</v>
      </c>
      <c r="CO998" t="s">
        <v>268</v>
      </c>
      <c r="CP998">
        <v>81.81</v>
      </c>
      <c r="CQ998">
        <v>365</v>
      </c>
      <c r="CR998" t="s">
        <v>878</v>
      </c>
      <c r="CS998" t="s">
        <v>11225</v>
      </c>
      <c r="CT998" t="s">
        <v>11226</v>
      </c>
      <c r="CU998" t="s">
        <v>11227</v>
      </c>
      <c r="CV998" t="s">
        <v>268</v>
      </c>
      <c r="CW998" t="s">
        <v>268</v>
      </c>
      <c r="CX998" t="s">
        <v>268</v>
      </c>
      <c r="CY998" t="s">
        <v>268</v>
      </c>
      <c r="CZ998" t="s">
        <v>268</v>
      </c>
      <c r="DA998" t="s">
        <v>268</v>
      </c>
      <c r="DB998" s="429">
        <f t="shared" si="201"/>
        <v>0</v>
      </c>
      <c r="DC998" s="284">
        <f t="shared" si="202"/>
        <v>0</v>
      </c>
      <c r="DD998" s="284">
        <f t="shared" si="203"/>
        <v>0</v>
      </c>
      <c r="DE998" s="284">
        <f t="shared" si="204"/>
        <v>0</v>
      </c>
      <c r="DF998" s="295">
        <f t="shared" si="205"/>
        <v>52.800000000000004</v>
      </c>
      <c r="DG998" s="284">
        <f t="shared" si="206"/>
        <v>0</v>
      </c>
      <c r="DH998" s="284">
        <f t="shared" si="207"/>
        <v>0</v>
      </c>
      <c r="DI998" s="284">
        <f t="shared" si="208"/>
        <v>0</v>
      </c>
      <c r="DJ998" s="284">
        <f t="shared" si="209"/>
        <v>0</v>
      </c>
      <c r="DK998" s="295">
        <f t="shared" si="210"/>
        <v>1</v>
      </c>
      <c r="DL998" s="297">
        <f t="shared" si="211"/>
        <v>2</v>
      </c>
      <c r="DM998" s="430">
        <f>IFERROR(IF(CA998="D",IF(DL998="A dispo.",DF998*VLOOKUP('DATI INPUT'!$F$27,TARIFFE_UD,4,FALSE),DF998*VLOOKUP(DL998,TARIFFE_UD,4,FALSE)),DF998*VLOOKUP(CB998-100,TARIFFE_UND,4,FALSE)),0)</f>
        <v>30.370121507658649</v>
      </c>
      <c r="DN998" s="430">
        <f>IFERROR(IF(CA998="D",IF(DL998="A dispo.",DK998*VLOOKUP('DATI INPUT'!$F$27,TARIFFE_UD,5,FALSE),DK998*VLOOKUP(DL998,TARIFFE_UD,5,FALSE)),DK998*VLOOKUP(CB998-100,TARIFFE_UND,5,FALSE)),0)</f>
        <v>51.443731886070836</v>
      </c>
      <c r="DO998" s="431">
        <f t="shared" si="212"/>
        <v>3.8533937294857878E-3</v>
      </c>
      <c r="DP998" s="299">
        <f>IFERROR(IF(CA998="D",IF(DL998="A dispo.",DF998*VLOOKUP('DATI INPUT'!$F$27,TARIFFE_UD,2,FALSE),DF998*VLOOKUP(DL998,TARIFFE_UD,2,FALSE)),DF998*VLOOKUP(CB998-100,TARIFFE_UND,2,FALSE)),0)</f>
        <v>37.943223550574601</v>
      </c>
      <c r="DQ998" s="299">
        <f>IFERROR(IF(CA998="D",IF(DL998="A dispo.",DK998*VLOOKUP('DATI INPUT'!$F$27,TARIFFE_UD,3,FALSE),DK998*VLOOKUP(DL998,TARIFFE_UD,3,FALSE)),DK998*VLOOKUP(CB998-100,TARIFFE_UND,3,FALSE)),0)</f>
        <v>46.077822723118445</v>
      </c>
      <c r="DR998" s="299">
        <f t="shared" si="213"/>
        <v>84.021046273693045</v>
      </c>
    </row>
    <row r="999" spans="1:122" x14ac:dyDescent="0.25">
      <c r="A999" t="s">
        <v>11271</v>
      </c>
      <c r="B999" t="s">
        <v>8424</v>
      </c>
      <c r="C999" t="s">
        <v>8425</v>
      </c>
      <c r="D999" t="s">
        <v>8426</v>
      </c>
      <c r="E999" t="s">
        <v>268</v>
      </c>
      <c r="F999" t="s">
        <v>156</v>
      </c>
      <c r="G999" t="s">
        <v>8427</v>
      </c>
      <c r="H999" t="s">
        <v>4863</v>
      </c>
      <c r="I999" t="s">
        <v>319</v>
      </c>
      <c r="J999" t="s">
        <v>274</v>
      </c>
      <c r="K999" t="s">
        <v>8428</v>
      </c>
      <c r="L999" t="s">
        <v>8429</v>
      </c>
      <c r="M999" t="s">
        <v>3687</v>
      </c>
      <c r="N999" t="s">
        <v>984</v>
      </c>
      <c r="O999" t="s">
        <v>873</v>
      </c>
      <c r="P999" t="s">
        <v>1934</v>
      </c>
      <c r="Q999" t="s">
        <v>493</v>
      </c>
      <c r="R999" t="s">
        <v>268</v>
      </c>
      <c r="S999" t="s">
        <v>268</v>
      </c>
      <c r="T999" t="s">
        <v>268</v>
      </c>
      <c r="U999" t="s">
        <v>268</v>
      </c>
      <c r="V999" t="s">
        <v>268</v>
      </c>
      <c r="W999" t="s">
        <v>8430</v>
      </c>
      <c r="X999" t="s">
        <v>3006</v>
      </c>
      <c r="Y999" t="s">
        <v>277</v>
      </c>
      <c r="Z999" t="s">
        <v>268</v>
      </c>
      <c r="AA999" t="s">
        <v>268</v>
      </c>
      <c r="AB999" t="s">
        <v>268</v>
      </c>
      <c r="AC999" t="s">
        <v>268</v>
      </c>
      <c r="AD999" t="s">
        <v>268</v>
      </c>
      <c r="AE999" t="s">
        <v>287</v>
      </c>
      <c r="AF999" t="s">
        <v>1811</v>
      </c>
      <c r="AG999" t="s">
        <v>875</v>
      </c>
      <c r="AH999" t="s">
        <v>1848</v>
      </c>
      <c r="AI999" t="s">
        <v>5564</v>
      </c>
      <c r="AJ999" t="s">
        <v>268</v>
      </c>
      <c r="AK999" t="s">
        <v>410</v>
      </c>
      <c r="AL999" t="s">
        <v>268</v>
      </c>
      <c r="AM999" t="s">
        <v>355</v>
      </c>
      <c r="AN999" t="s">
        <v>268</v>
      </c>
      <c r="AO999" t="s">
        <v>268</v>
      </c>
      <c r="AP999" t="s">
        <v>268</v>
      </c>
      <c r="AQ999" t="s">
        <v>268</v>
      </c>
      <c r="AR999" t="s">
        <v>268</v>
      </c>
      <c r="AS999" t="s">
        <v>268</v>
      </c>
      <c r="AT999" t="s">
        <v>268</v>
      </c>
      <c r="AU999" t="s">
        <v>268</v>
      </c>
      <c r="AV999" t="s">
        <v>268</v>
      </c>
      <c r="AW999" t="s">
        <v>268</v>
      </c>
      <c r="AX999" t="s">
        <v>268</v>
      </c>
      <c r="AY999" t="s">
        <v>268</v>
      </c>
      <c r="AZ999" t="s">
        <v>268</v>
      </c>
      <c r="BA999" t="s">
        <v>268</v>
      </c>
      <c r="BB999" t="s">
        <v>268</v>
      </c>
      <c r="BC999" t="s">
        <v>268</v>
      </c>
      <c r="BD999" t="s">
        <v>268</v>
      </c>
      <c r="BE999" t="s">
        <v>268</v>
      </c>
      <c r="BF999" t="s">
        <v>268</v>
      </c>
      <c r="BG999" t="s">
        <v>268</v>
      </c>
      <c r="BH999" t="s">
        <v>268</v>
      </c>
      <c r="BI999" t="s">
        <v>268</v>
      </c>
      <c r="BJ999" t="s">
        <v>268</v>
      </c>
      <c r="BK999" t="s">
        <v>268</v>
      </c>
      <c r="BL999" t="s">
        <v>268</v>
      </c>
      <c r="BM999" t="s">
        <v>268</v>
      </c>
      <c r="BN999" t="s">
        <v>268</v>
      </c>
      <c r="BO999" t="s">
        <v>268</v>
      </c>
      <c r="BP999" t="s">
        <v>268</v>
      </c>
      <c r="BQ999" t="s">
        <v>268</v>
      </c>
      <c r="BR999" t="s">
        <v>268</v>
      </c>
      <c r="BS999" t="s">
        <v>268</v>
      </c>
      <c r="BT999" t="s">
        <v>268</v>
      </c>
      <c r="BU999" t="s">
        <v>268</v>
      </c>
      <c r="BV999" t="s">
        <v>268</v>
      </c>
      <c r="BW999" t="s">
        <v>268</v>
      </c>
      <c r="BX999" t="s">
        <v>268</v>
      </c>
      <c r="BY999">
        <v>74.61</v>
      </c>
      <c r="BZ999">
        <v>74.61</v>
      </c>
      <c r="CA999" t="s">
        <v>142</v>
      </c>
      <c r="CB999" s="356">
        <v>122</v>
      </c>
      <c r="CC999" t="s">
        <v>876</v>
      </c>
      <c r="CD999" t="s">
        <v>268</v>
      </c>
      <c r="CE999" t="s">
        <v>268</v>
      </c>
      <c r="CF999" s="356">
        <v>1</v>
      </c>
      <c r="CG999" t="s">
        <v>268</v>
      </c>
      <c r="CH999" t="s">
        <v>268</v>
      </c>
      <c r="CI999" t="s">
        <v>268</v>
      </c>
      <c r="CJ999" t="s">
        <v>268</v>
      </c>
      <c r="CK999" t="s">
        <v>268</v>
      </c>
      <c r="CL999" t="s">
        <v>268</v>
      </c>
      <c r="CM999" t="s">
        <v>11224</v>
      </c>
      <c r="CN999">
        <v>11.77</v>
      </c>
      <c r="CO999" t="s">
        <v>268</v>
      </c>
      <c r="CP999">
        <v>11.77</v>
      </c>
      <c r="CQ999">
        <v>80</v>
      </c>
      <c r="CR999" t="s">
        <v>878</v>
      </c>
      <c r="CS999" t="s">
        <v>11225</v>
      </c>
      <c r="CT999" t="s">
        <v>11226</v>
      </c>
      <c r="CU999" t="s">
        <v>11272</v>
      </c>
      <c r="CV999" t="s">
        <v>268</v>
      </c>
      <c r="CW999" t="s">
        <v>268</v>
      </c>
      <c r="CX999" t="s">
        <v>268</v>
      </c>
      <c r="CY999" t="s">
        <v>268</v>
      </c>
      <c r="CZ999" t="s">
        <v>268</v>
      </c>
      <c r="DA999" t="s">
        <v>268</v>
      </c>
      <c r="DB999" s="429">
        <f t="shared" si="201"/>
        <v>0</v>
      </c>
      <c r="DC999" s="284">
        <f t="shared" si="202"/>
        <v>0</v>
      </c>
      <c r="DD999" s="284">
        <f t="shared" si="203"/>
        <v>0</v>
      </c>
      <c r="DE999" s="284">
        <f t="shared" si="204"/>
        <v>0</v>
      </c>
      <c r="DF999" s="295">
        <f t="shared" si="205"/>
        <v>16.352876712328769</v>
      </c>
      <c r="DG999" s="284">
        <f t="shared" si="206"/>
        <v>0</v>
      </c>
      <c r="DH999" s="284">
        <f t="shared" si="207"/>
        <v>0</v>
      </c>
      <c r="DI999" s="284">
        <f t="shared" si="208"/>
        <v>0</v>
      </c>
      <c r="DJ999" s="284">
        <f t="shared" si="209"/>
        <v>0</v>
      </c>
      <c r="DK999" s="295">
        <f t="shared" si="210"/>
        <v>0.21917808219178081</v>
      </c>
      <c r="DL999" s="297">
        <f t="shared" si="211"/>
        <v>1</v>
      </c>
      <c r="DM999" s="430">
        <f>IFERROR(IF(CA999="D",IF(DL999="A dispo.",DF999*VLOOKUP('DATI INPUT'!$F$27,TARIFFE_UD,4,FALSE),DF999*VLOOKUP(DL999,TARIFFE_UD,4,FALSE)),DF999*VLOOKUP(CB999-100,TARIFFE_UND,4,FALSE)),0)</f>
        <v>8.062319038201073</v>
      </c>
      <c r="DN999" s="430">
        <f>IFERROR(IF(CA999="D",IF(DL999="A dispo.",DK999*VLOOKUP('DATI INPUT'!$F$27,TARIFFE_UD,5,FALSE),DK999*VLOOKUP(DL999,TARIFFE_UD,5,FALSE)),DK999*VLOOKUP(CB999-100,TARIFFE_UND,5,FALSE)),0)</f>
        <v>3.7108708972785616</v>
      </c>
      <c r="DO999" s="431">
        <f t="shared" si="212"/>
        <v>3.1899354796358637E-3</v>
      </c>
      <c r="DP999" s="299">
        <f>IFERROR(IF(CA999="D",IF(DL999="A dispo.",DF999*VLOOKUP('DATI INPUT'!$F$27,TARIFFE_UD,2,FALSE),DF999*VLOOKUP(DL999,TARIFFE_UD,2,FALSE)),DF999*VLOOKUP(CB999-100,TARIFFE_UND,2,FALSE)),0)</f>
        <v>10.072741181670063</v>
      </c>
      <c r="DQ999" s="299">
        <f>IFERROR(IF(CA999="D",IF(DL999="A dispo.",DK999*VLOOKUP('DATI INPUT'!$F$27,TARIFFE_UD,3,FALSE),DK999*VLOOKUP(DL999,TARIFFE_UD,3,FALSE)),DK999*VLOOKUP(CB999-100,TARIFFE_UND,3,FALSE)),0)</f>
        <v>3.3238034078060115</v>
      </c>
      <c r="DR999" s="299">
        <f t="shared" si="213"/>
        <v>13.396544589476074</v>
      </c>
    </row>
    <row r="1000" spans="1:122" x14ac:dyDescent="0.25">
      <c r="A1000" t="s">
        <v>8423</v>
      </c>
      <c r="B1000" t="s">
        <v>8424</v>
      </c>
      <c r="C1000" t="s">
        <v>8425</v>
      </c>
      <c r="D1000" t="s">
        <v>8426</v>
      </c>
      <c r="E1000" t="s">
        <v>268</v>
      </c>
      <c r="F1000" t="s">
        <v>156</v>
      </c>
      <c r="G1000" t="s">
        <v>8427</v>
      </c>
      <c r="H1000" t="s">
        <v>4863</v>
      </c>
      <c r="I1000" t="s">
        <v>319</v>
      </c>
      <c r="J1000" t="s">
        <v>274</v>
      </c>
      <c r="K1000" t="s">
        <v>8428</v>
      </c>
      <c r="L1000" t="s">
        <v>8429</v>
      </c>
      <c r="M1000" t="s">
        <v>3687</v>
      </c>
      <c r="N1000" t="s">
        <v>984</v>
      </c>
      <c r="O1000" t="s">
        <v>873</v>
      </c>
      <c r="P1000" t="s">
        <v>1934</v>
      </c>
      <c r="Q1000" t="s">
        <v>493</v>
      </c>
      <c r="R1000" t="s">
        <v>268</v>
      </c>
      <c r="S1000" t="s">
        <v>268</v>
      </c>
      <c r="T1000" t="s">
        <v>268</v>
      </c>
      <c r="U1000" t="s">
        <v>268</v>
      </c>
      <c r="V1000" t="s">
        <v>268</v>
      </c>
      <c r="W1000" t="s">
        <v>8430</v>
      </c>
      <c r="X1000" t="s">
        <v>3006</v>
      </c>
      <c r="Y1000" t="s">
        <v>277</v>
      </c>
      <c r="Z1000" t="s">
        <v>268</v>
      </c>
      <c r="AA1000" t="s">
        <v>268</v>
      </c>
      <c r="AB1000" t="s">
        <v>268</v>
      </c>
      <c r="AC1000" t="s">
        <v>268</v>
      </c>
      <c r="AD1000" t="s">
        <v>268</v>
      </c>
      <c r="AE1000" t="s">
        <v>287</v>
      </c>
      <c r="AF1000" t="s">
        <v>1811</v>
      </c>
      <c r="AG1000" t="s">
        <v>875</v>
      </c>
      <c r="AH1000" t="s">
        <v>1848</v>
      </c>
      <c r="AI1000" t="s">
        <v>5564</v>
      </c>
      <c r="AJ1000" t="s">
        <v>268</v>
      </c>
      <c r="AK1000" t="s">
        <v>410</v>
      </c>
      <c r="AL1000" t="s">
        <v>268</v>
      </c>
      <c r="AM1000" t="s">
        <v>355</v>
      </c>
      <c r="AN1000" t="s">
        <v>268</v>
      </c>
      <c r="AO1000" t="s">
        <v>268</v>
      </c>
      <c r="AP1000" t="s">
        <v>268</v>
      </c>
      <c r="AQ1000" t="s">
        <v>268</v>
      </c>
      <c r="AR1000" t="s">
        <v>268</v>
      </c>
      <c r="AS1000" t="s">
        <v>268</v>
      </c>
      <c r="AT1000" t="s">
        <v>268</v>
      </c>
      <c r="AU1000" t="s">
        <v>268</v>
      </c>
      <c r="AV1000" t="s">
        <v>268</v>
      </c>
      <c r="AW1000" t="s">
        <v>268</v>
      </c>
      <c r="AX1000" t="s">
        <v>268</v>
      </c>
      <c r="AY1000" t="s">
        <v>268</v>
      </c>
      <c r="AZ1000" t="s">
        <v>268</v>
      </c>
      <c r="BA1000" t="s">
        <v>268</v>
      </c>
      <c r="BB1000" t="s">
        <v>268</v>
      </c>
      <c r="BC1000" t="s">
        <v>268</v>
      </c>
      <c r="BD1000" t="s">
        <v>268</v>
      </c>
      <c r="BE1000" t="s">
        <v>268</v>
      </c>
      <c r="BF1000" t="s">
        <v>268</v>
      </c>
      <c r="BG1000" t="s">
        <v>268</v>
      </c>
      <c r="BH1000" t="s">
        <v>268</v>
      </c>
      <c r="BI1000" t="s">
        <v>268</v>
      </c>
      <c r="BJ1000" t="s">
        <v>268</v>
      </c>
      <c r="BK1000" t="s">
        <v>268</v>
      </c>
      <c r="BL1000" t="s">
        <v>268</v>
      </c>
      <c r="BM1000" t="s">
        <v>268</v>
      </c>
      <c r="BN1000" t="s">
        <v>268</v>
      </c>
      <c r="BO1000" t="s">
        <v>268</v>
      </c>
      <c r="BP1000" t="s">
        <v>268</v>
      </c>
      <c r="BQ1000" t="s">
        <v>268</v>
      </c>
      <c r="BR1000" t="s">
        <v>268</v>
      </c>
      <c r="BS1000" t="s">
        <v>268</v>
      </c>
      <c r="BT1000" t="s">
        <v>268</v>
      </c>
      <c r="BU1000" t="s">
        <v>268</v>
      </c>
      <c r="BV1000" t="s">
        <v>268</v>
      </c>
      <c r="BW1000" t="s">
        <v>268</v>
      </c>
      <c r="BX1000" t="s">
        <v>268</v>
      </c>
      <c r="BY1000">
        <v>74.61</v>
      </c>
      <c r="BZ1000">
        <v>74.61</v>
      </c>
      <c r="CA1000" t="s">
        <v>142</v>
      </c>
      <c r="CB1000" s="356">
        <v>122</v>
      </c>
      <c r="CC1000" t="s">
        <v>876</v>
      </c>
      <c r="CD1000" t="s">
        <v>268</v>
      </c>
      <c r="CE1000" t="s">
        <v>268</v>
      </c>
      <c r="CF1000" s="356">
        <v>3</v>
      </c>
      <c r="CG1000" t="s">
        <v>268</v>
      </c>
      <c r="CH1000" t="s">
        <v>268</v>
      </c>
      <c r="CI1000" t="s">
        <v>268</v>
      </c>
      <c r="CJ1000" t="s">
        <v>268</v>
      </c>
      <c r="CK1000" t="s">
        <v>268</v>
      </c>
      <c r="CL1000" t="s">
        <v>268</v>
      </c>
      <c r="CM1000" t="s">
        <v>11224</v>
      </c>
      <c r="CN1000">
        <v>89.56</v>
      </c>
      <c r="CO1000" t="s">
        <v>268</v>
      </c>
      <c r="CP1000">
        <v>89.56</v>
      </c>
      <c r="CQ1000">
        <v>285</v>
      </c>
      <c r="CR1000" t="s">
        <v>878</v>
      </c>
      <c r="CS1000" t="s">
        <v>11225</v>
      </c>
      <c r="CT1000" t="s">
        <v>11273</v>
      </c>
      <c r="CU1000" t="s">
        <v>11227</v>
      </c>
      <c r="CV1000" t="s">
        <v>268</v>
      </c>
      <c r="CW1000" t="s">
        <v>268</v>
      </c>
      <c r="CX1000" t="s">
        <v>268</v>
      </c>
      <c r="CY1000" t="s">
        <v>268</v>
      </c>
      <c r="CZ1000" t="s">
        <v>268</v>
      </c>
      <c r="DA1000" t="s">
        <v>268</v>
      </c>
      <c r="DB1000" s="429">
        <f t="shared" si="201"/>
        <v>0</v>
      </c>
      <c r="DC1000" s="284">
        <f t="shared" si="202"/>
        <v>0</v>
      </c>
      <c r="DD1000" s="284">
        <f t="shared" si="203"/>
        <v>0</v>
      </c>
      <c r="DE1000" s="284">
        <f t="shared" si="204"/>
        <v>0</v>
      </c>
      <c r="DF1000" s="295">
        <f t="shared" si="205"/>
        <v>58.257123287671234</v>
      </c>
      <c r="DG1000" s="284">
        <f t="shared" si="206"/>
        <v>0</v>
      </c>
      <c r="DH1000" s="284">
        <f t="shared" si="207"/>
        <v>0</v>
      </c>
      <c r="DI1000" s="284">
        <f t="shared" si="208"/>
        <v>0</v>
      </c>
      <c r="DJ1000" s="284">
        <f t="shared" si="209"/>
        <v>0</v>
      </c>
      <c r="DK1000" s="295">
        <f t="shared" si="210"/>
        <v>0.78082191780821919</v>
      </c>
      <c r="DL1000" s="297">
        <f t="shared" si="211"/>
        <v>3</v>
      </c>
      <c r="DM1000" s="430">
        <f>IFERROR(IF(CA1000="D",IF(DL1000="A dispo.",DF1000*VLOOKUP('DATI INPUT'!$F$27,TARIFFE_UD,4,FALSE),DF1000*VLOOKUP(DL1000,TARIFFE_UD,4,FALSE)),DF1000*VLOOKUP(CB1000-100,TARIFFE_UND,4,FALSE)),0)</f>
        <v>36.928300594617411</v>
      </c>
      <c r="DN1000" s="430">
        <f>IFERROR(IF(CA1000="D",IF(DL1000="A dispo.",DK1000*VLOOKUP('DATI INPUT'!$F$27,TARIFFE_UD,5,FALSE),DK1000*VLOOKUP(DL1000,TARIFFE_UD,5,FALSE)),DK1000*VLOOKUP(CB1000-100,TARIFFE_UND,5,FALSE)),0)</f>
        <v>52.625679948304978</v>
      </c>
      <c r="DO1000" s="431">
        <f t="shared" si="212"/>
        <v>-6.0194570776133105E-3</v>
      </c>
      <c r="DP1000" s="299">
        <f>IFERROR(IF(CA1000="D",IF(DL1000="A dispo.",DF1000*VLOOKUP('DATI INPUT'!$F$27,TARIFFE_UD,2,FALSE),DF1000*VLOOKUP(DL1000,TARIFFE_UD,2,FALSE)),DF1000*VLOOKUP(CB1000-100,TARIFFE_UND,2,FALSE)),0)</f>
        <v>46.136752019613759</v>
      </c>
      <c r="DQ1000" s="299">
        <f>IFERROR(IF(CA1000="D",IF(DL1000="A dispo.",DK1000*VLOOKUP('DATI INPUT'!$F$27,TARIFFE_UD,3,FALSE),DK1000*VLOOKUP(DL1000,TARIFFE_UD,3,FALSE)),DK1000*VLOOKUP(CB1000-100,TARIFFE_UND,3,FALSE)),0)</f>
        <v>47.136486068152806</v>
      </c>
      <c r="DR1000" s="299">
        <f t="shared" si="213"/>
        <v>93.273238087766572</v>
      </c>
    </row>
    <row r="1001" spans="1:122" x14ac:dyDescent="0.25">
      <c r="A1001" t="s">
        <v>8431</v>
      </c>
      <c r="B1001" t="s">
        <v>3234</v>
      </c>
      <c r="C1001" t="s">
        <v>8432</v>
      </c>
      <c r="D1001" t="s">
        <v>3236</v>
      </c>
      <c r="E1001" t="s">
        <v>3237</v>
      </c>
      <c r="F1001" t="s">
        <v>156</v>
      </c>
      <c r="G1001" t="s">
        <v>3238</v>
      </c>
      <c r="H1001" t="s">
        <v>926</v>
      </c>
      <c r="I1001" t="s">
        <v>3239</v>
      </c>
      <c r="J1001" t="s">
        <v>274</v>
      </c>
      <c r="K1001" t="s">
        <v>3240</v>
      </c>
      <c r="L1001" t="s">
        <v>872</v>
      </c>
      <c r="M1001" t="s">
        <v>3241</v>
      </c>
      <c r="N1001" t="s">
        <v>984</v>
      </c>
      <c r="O1001" t="s">
        <v>873</v>
      </c>
      <c r="P1001" t="s">
        <v>3242</v>
      </c>
      <c r="Q1001" t="s">
        <v>276</v>
      </c>
      <c r="R1001" t="s">
        <v>268</v>
      </c>
      <c r="S1001" t="s">
        <v>268</v>
      </c>
      <c r="T1001" t="s">
        <v>268</v>
      </c>
      <c r="U1001" t="s">
        <v>268</v>
      </c>
      <c r="V1001" t="s">
        <v>268</v>
      </c>
      <c r="W1001" t="s">
        <v>8433</v>
      </c>
      <c r="X1001" t="s">
        <v>1922</v>
      </c>
      <c r="Y1001" t="s">
        <v>299</v>
      </c>
      <c r="Z1001" t="s">
        <v>268</v>
      </c>
      <c r="AA1001" t="s">
        <v>268</v>
      </c>
      <c r="AB1001" t="s">
        <v>268</v>
      </c>
      <c r="AC1001" t="s">
        <v>268</v>
      </c>
      <c r="AD1001" t="s">
        <v>268</v>
      </c>
      <c r="AE1001" t="s">
        <v>287</v>
      </c>
      <c r="AF1001" t="s">
        <v>1811</v>
      </c>
      <c r="AG1001" t="s">
        <v>875</v>
      </c>
      <c r="AH1001" t="s">
        <v>1848</v>
      </c>
      <c r="AI1001" t="s">
        <v>773</v>
      </c>
      <c r="AJ1001" t="s">
        <v>268</v>
      </c>
      <c r="AK1001" t="s">
        <v>366</v>
      </c>
      <c r="AL1001" t="s">
        <v>268</v>
      </c>
      <c r="AM1001" t="s">
        <v>355</v>
      </c>
      <c r="AN1001" t="s">
        <v>268</v>
      </c>
      <c r="AO1001" t="s">
        <v>268</v>
      </c>
      <c r="AP1001" t="s">
        <v>268</v>
      </c>
      <c r="AQ1001" t="s">
        <v>268</v>
      </c>
      <c r="AR1001" t="s">
        <v>268</v>
      </c>
      <c r="AS1001" t="s">
        <v>268</v>
      </c>
      <c r="AT1001" t="s">
        <v>268</v>
      </c>
      <c r="AU1001" t="s">
        <v>268</v>
      </c>
      <c r="AV1001" t="s">
        <v>268</v>
      </c>
      <c r="AW1001" t="s">
        <v>268</v>
      </c>
      <c r="AX1001" t="s">
        <v>268</v>
      </c>
      <c r="AY1001" t="s">
        <v>268</v>
      </c>
      <c r="AZ1001" t="s">
        <v>268</v>
      </c>
      <c r="BA1001" t="s">
        <v>268</v>
      </c>
      <c r="BB1001" t="s">
        <v>268</v>
      </c>
      <c r="BC1001" t="s">
        <v>268</v>
      </c>
      <c r="BD1001" t="s">
        <v>268</v>
      </c>
      <c r="BE1001" t="s">
        <v>268</v>
      </c>
      <c r="BF1001" t="s">
        <v>268</v>
      </c>
      <c r="BG1001" t="s">
        <v>268</v>
      </c>
      <c r="BH1001" t="s">
        <v>268</v>
      </c>
      <c r="BI1001" t="s">
        <v>268</v>
      </c>
      <c r="BJ1001" t="s">
        <v>268</v>
      </c>
      <c r="BK1001" t="s">
        <v>268</v>
      </c>
      <c r="BL1001" t="s">
        <v>268</v>
      </c>
      <c r="BM1001" t="s">
        <v>268</v>
      </c>
      <c r="BN1001" t="s">
        <v>268</v>
      </c>
      <c r="BO1001" t="s">
        <v>268</v>
      </c>
      <c r="BP1001" t="s">
        <v>268</v>
      </c>
      <c r="BQ1001" t="s">
        <v>268</v>
      </c>
      <c r="BR1001" t="s">
        <v>268</v>
      </c>
      <c r="BS1001" t="s">
        <v>268</v>
      </c>
      <c r="BT1001" t="s">
        <v>268</v>
      </c>
      <c r="BU1001" t="s">
        <v>268</v>
      </c>
      <c r="BV1001" t="s">
        <v>268</v>
      </c>
      <c r="BW1001" t="s">
        <v>268</v>
      </c>
      <c r="BX1001" t="s">
        <v>268</v>
      </c>
      <c r="BY1001">
        <v>36.65</v>
      </c>
      <c r="BZ1001">
        <v>36.65</v>
      </c>
      <c r="CA1001" t="s">
        <v>142</v>
      </c>
      <c r="CB1001" s="356">
        <v>122</v>
      </c>
      <c r="CC1001" t="s">
        <v>876</v>
      </c>
      <c r="CD1001" t="s">
        <v>268</v>
      </c>
      <c r="CE1001" t="s">
        <v>268</v>
      </c>
      <c r="CF1001" s="356">
        <v>1</v>
      </c>
      <c r="CG1001" t="s">
        <v>268</v>
      </c>
      <c r="CH1001" t="s">
        <v>268</v>
      </c>
      <c r="CI1001" t="s">
        <v>268</v>
      </c>
      <c r="CJ1001" t="s">
        <v>268</v>
      </c>
      <c r="CK1001" t="s">
        <v>268</v>
      </c>
      <c r="CL1001" t="s">
        <v>268</v>
      </c>
      <c r="CM1001" t="s">
        <v>11224</v>
      </c>
      <c r="CN1001">
        <v>35</v>
      </c>
      <c r="CO1001" t="s">
        <v>268</v>
      </c>
      <c r="CP1001">
        <v>35</v>
      </c>
      <c r="CQ1001">
        <v>365</v>
      </c>
      <c r="CR1001" t="s">
        <v>878</v>
      </c>
      <c r="CS1001" t="s">
        <v>11225</v>
      </c>
      <c r="CT1001" t="s">
        <v>11226</v>
      </c>
      <c r="CU1001" t="s">
        <v>11227</v>
      </c>
      <c r="CV1001" t="s">
        <v>268</v>
      </c>
      <c r="CW1001" t="s">
        <v>268</v>
      </c>
      <c r="CX1001" t="s">
        <v>268</v>
      </c>
      <c r="CY1001" t="s">
        <v>268</v>
      </c>
      <c r="CZ1001" t="s">
        <v>268</v>
      </c>
      <c r="DA1001" t="s">
        <v>268</v>
      </c>
      <c r="DB1001" s="429">
        <f t="shared" si="201"/>
        <v>0</v>
      </c>
      <c r="DC1001" s="284">
        <f t="shared" si="202"/>
        <v>0</v>
      </c>
      <c r="DD1001" s="284">
        <f t="shared" si="203"/>
        <v>0</v>
      </c>
      <c r="DE1001" s="284">
        <f t="shared" si="204"/>
        <v>0</v>
      </c>
      <c r="DF1001" s="295">
        <f t="shared" si="205"/>
        <v>36.65</v>
      </c>
      <c r="DG1001" s="284">
        <f t="shared" si="206"/>
        <v>0</v>
      </c>
      <c r="DH1001" s="284">
        <f t="shared" si="207"/>
        <v>0</v>
      </c>
      <c r="DI1001" s="284">
        <f t="shared" si="208"/>
        <v>0</v>
      </c>
      <c r="DJ1001" s="284">
        <f t="shared" si="209"/>
        <v>0</v>
      </c>
      <c r="DK1001" s="295">
        <f t="shared" si="210"/>
        <v>1</v>
      </c>
      <c r="DL1001" s="297">
        <f t="shared" si="211"/>
        <v>1</v>
      </c>
      <c r="DM1001" s="430">
        <f>IFERROR(IF(CA1001="D",IF(DL1001="A dispo.",DF1001*VLOOKUP('DATI INPUT'!$F$27,TARIFFE_UD,4,FALSE),DF1001*VLOOKUP(DL1001,TARIFFE_UD,4,FALSE)),DF1001*VLOOKUP(CB1001-100,TARIFFE_UND,4,FALSE)),0)</f>
        <v>18.069236254150798</v>
      </c>
      <c r="DN1001" s="430">
        <f>IFERROR(IF(CA1001="D",IF(DL1001="A dispo.",DK1001*VLOOKUP('DATI INPUT'!$F$27,TARIFFE_UD,5,FALSE),DK1001*VLOOKUP(DL1001,TARIFFE_UD,5,FALSE)),DK1001*VLOOKUP(CB1001-100,TARIFFE_UND,5,FALSE)),0)</f>
        <v>16.930848468833439</v>
      </c>
      <c r="DO1001" s="431">
        <f t="shared" si="212"/>
        <v>8.4722984240670485E-5</v>
      </c>
      <c r="DP1001" s="299">
        <f>IFERROR(IF(CA1001="D",IF(DL1001="A dispo.",DF1001*VLOOKUP('DATI INPUT'!$F$27,TARIFFE_UD,2,FALSE),DF1001*VLOOKUP(DL1001,TARIFFE_UD,2,FALSE)),DF1001*VLOOKUP(CB1001-100,TARIFFE_UND,2,FALSE)),0)</f>
        <v>22.574986089749334</v>
      </c>
      <c r="DQ1001" s="299">
        <f>IFERROR(IF(CA1001="D",IF(DL1001="A dispo.",DK1001*VLOOKUP('DATI INPUT'!$F$27,TARIFFE_UD,3,FALSE),DK1001*VLOOKUP(DL1001,TARIFFE_UD,3,FALSE)),DK1001*VLOOKUP(CB1001-100,TARIFFE_UND,3,FALSE)),0)</f>
        <v>15.164853048114928</v>
      </c>
      <c r="DR1001" s="299">
        <f t="shared" si="213"/>
        <v>37.739839137864266</v>
      </c>
    </row>
    <row r="1002" spans="1:122" x14ac:dyDescent="0.25">
      <c r="A1002" t="s">
        <v>8434</v>
      </c>
      <c r="B1002" t="s">
        <v>3234</v>
      </c>
      <c r="C1002" t="s">
        <v>8435</v>
      </c>
      <c r="D1002" t="s">
        <v>3236</v>
      </c>
      <c r="E1002" t="s">
        <v>3237</v>
      </c>
      <c r="F1002" t="s">
        <v>156</v>
      </c>
      <c r="G1002" t="s">
        <v>3238</v>
      </c>
      <c r="H1002" t="s">
        <v>926</v>
      </c>
      <c r="I1002" t="s">
        <v>3239</v>
      </c>
      <c r="J1002" t="s">
        <v>274</v>
      </c>
      <c r="K1002" t="s">
        <v>3240</v>
      </c>
      <c r="L1002" t="s">
        <v>872</v>
      </c>
      <c r="M1002" t="s">
        <v>3241</v>
      </c>
      <c r="N1002" t="s">
        <v>984</v>
      </c>
      <c r="O1002" t="s">
        <v>873</v>
      </c>
      <c r="P1002" t="s">
        <v>3242</v>
      </c>
      <c r="Q1002" t="s">
        <v>276</v>
      </c>
      <c r="R1002" t="s">
        <v>268</v>
      </c>
      <c r="S1002" t="s">
        <v>268</v>
      </c>
      <c r="T1002" t="s">
        <v>268</v>
      </c>
      <c r="U1002" t="s">
        <v>268</v>
      </c>
      <c r="V1002" t="s">
        <v>268</v>
      </c>
      <c r="W1002" t="s">
        <v>8436</v>
      </c>
      <c r="X1002" t="s">
        <v>1922</v>
      </c>
      <c r="Y1002" t="s">
        <v>339</v>
      </c>
      <c r="Z1002" t="s">
        <v>268</v>
      </c>
      <c r="AA1002" t="s">
        <v>268</v>
      </c>
      <c r="AB1002" t="s">
        <v>268</v>
      </c>
      <c r="AC1002" t="s">
        <v>268</v>
      </c>
      <c r="AD1002" t="s">
        <v>268</v>
      </c>
      <c r="AE1002" t="s">
        <v>287</v>
      </c>
      <c r="AF1002" t="s">
        <v>1811</v>
      </c>
      <c r="AG1002" t="s">
        <v>875</v>
      </c>
      <c r="AH1002" t="s">
        <v>1848</v>
      </c>
      <c r="AI1002" t="s">
        <v>578</v>
      </c>
      <c r="AJ1002" t="s">
        <v>268</v>
      </c>
      <c r="AK1002" t="s">
        <v>366</v>
      </c>
      <c r="AL1002" t="s">
        <v>268</v>
      </c>
      <c r="AM1002" t="s">
        <v>355</v>
      </c>
      <c r="AN1002" t="s">
        <v>268</v>
      </c>
      <c r="AO1002" t="s">
        <v>268</v>
      </c>
      <c r="AP1002" t="s">
        <v>268</v>
      </c>
      <c r="AQ1002" t="s">
        <v>268</v>
      </c>
      <c r="AR1002" t="s">
        <v>268</v>
      </c>
      <c r="AS1002" t="s">
        <v>268</v>
      </c>
      <c r="AT1002" t="s">
        <v>268</v>
      </c>
      <c r="AU1002" t="s">
        <v>268</v>
      </c>
      <c r="AV1002" t="s">
        <v>268</v>
      </c>
      <c r="AW1002" t="s">
        <v>268</v>
      </c>
      <c r="AX1002" t="s">
        <v>268</v>
      </c>
      <c r="AY1002" t="s">
        <v>268</v>
      </c>
      <c r="AZ1002" t="s">
        <v>268</v>
      </c>
      <c r="BA1002" t="s">
        <v>268</v>
      </c>
      <c r="BB1002" t="s">
        <v>268</v>
      </c>
      <c r="BC1002" t="s">
        <v>268</v>
      </c>
      <c r="BD1002" t="s">
        <v>268</v>
      </c>
      <c r="BE1002" t="s">
        <v>268</v>
      </c>
      <c r="BF1002" t="s">
        <v>268</v>
      </c>
      <c r="BG1002" t="s">
        <v>268</v>
      </c>
      <c r="BH1002" t="s">
        <v>268</v>
      </c>
      <c r="BI1002" t="s">
        <v>268</v>
      </c>
      <c r="BJ1002" t="s">
        <v>268</v>
      </c>
      <c r="BK1002" t="s">
        <v>268</v>
      </c>
      <c r="BL1002" t="s">
        <v>268</v>
      </c>
      <c r="BM1002" t="s">
        <v>268</v>
      </c>
      <c r="BN1002" t="s">
        <v>268</v>
      </c>
      <c r="BO1002" t="s">
        <v>268</v>
      </c>
      <c r="BP1002" t="s">
        <v>268</v>
      </c>
      <c r="BQ1002" t="s">
        <v>268</v>
      </c>
      <c r="BR1002" t="s">
        <v>268</v>
      </c>
      <c r="BS1002" t="s">
        <v>268</v>
      </c>
      <c r="BT1002" t="s">
        <v>268</v>
      </c>
      <c r="BU1002" t="s">
        <v>268</v>
      </c>
      <c r="BV1002" t="s">
        <v>268</v>
      </c>
      <c r="BW1002" t="s">
        <v>268</v>
      </c>
      <c r="BX1002" t="s">
        <v>268</v>
      </c>
      <c r="BY1002">
        <v>113.5</v>
      </c>
      <c r="BZ1002">
        <v>113.5</v>
      </c>
      <c r="CA1002" t="s">
        <v>142</v>
      </c>
      <c r="CB1002" s="356">
        <v>122</v>
      </c>
      <c r="CC1002" t="s">
        <v>876</v>
      </c>
      <c r="CD1002" t="s">
        <v>268</v>
      </c>
      <c r="CE1002" t="s">
        <v>268</v>
      </c>
      <c r="CF1002" s="356">
        <v>1</v>
      </c>
      <c r="CG1002" t="s">
        <v>268</v>
      </c>
      <c r="CH1002" t="s">
        <v>268</v>
      </c>
      <c r="CI1002" t="s">
        <v>268</v>
      </c>
      <c r="CJ1002" t="s">
        <v>268</v>
      </c>
      <c r="CK1002" t="s">
        <v>268</v>
      </c>
      <c r="CL1002" t="s">
        <v>268</v>
      </c>
      <c r="CM1002" t="s">
        <v>11224</v>
      </c>
      <c r="CN1002">
        <v>72.89</v>
      </c>
      <c r="CO1002" t="s">
        <v>268</v>
      </c>
      <c r="CP1002">
        <v>72.89</v>
      </c>
      <c r="CQ1002">
        <v>365</v>
      </c>
      <c r="CR1002" t="s">
        <v>878</v>
      </c>
      <c r="CS1002" t="s">
        <v>11225</v>
      </c>
      <c r="CT1002" t="s">
        <v>11226</v>
      </c>
      <c r="CU1002" t="s">
        <v>11227</v>
      </c>
      <c r="CV1002" t="s">
        <v>268</v>
      </c>
      <c r="CW1002" t="s">
        <v>268</v>
      </c>
      <c r="CX1002" t="s">
        <v>268</v>
      </c>
      <c r="CY1002" t="s">
        <v>268</v>
      </c>
      <c r="CZ1002" t="s">
        <v>268</v>
      </c>
      <c r="DA1002" t="s">
        <v>268</v>
      </c>
      <c r="DB1002" s="429">
        <f t="shared" si="201"/>
        <v>0</v>
      </c>
      <c r="DC1002" s="284">
        <f t="shared" si="202"/>
        <v>0</v>
      </c>
      <c r="DD1002" s="284">
        <f t="shared" si="203"/>
        <v>0</v>
      </c>
      <c r="DE1002" s="284">
        <f t="shared" si="204"/>
        <v>0</v>
      </c>
      <c r="DF1002" s="295">
        <f t="shared" si="205"/>
        <v>113.5</v>
      </c>
      <c r="DG1002" s="284">
        <f t="shared" si="206"/>
        <v>0</v>
      </c>
      <c r="DH1002" s="284">
        <f t="shared" si="207"/>
        <v>0</v>
      </c>
      <c r="DI1002" s="284">
        <f t="shared" si="208"/>
        <v>0</v>
      </c>
      <c r="DJ1002" s="284">
        <f t="shared" si="209"/>
        <v>0</v>
      </c>
      <c r="DK1002" s="295">
        <f t="shared" si="210"/>
        <v>1</v>
      </c>
      <c r="DL1002" s="297">
        <f t="shared" si="211"/>
        <v>1</v>
      </c>
      <c r="DM1002" s="430">
        <f>IFERROR(IF(CA1002="D",IF(DL1002="A dispo.",DF1002*VLOOKUP('DATI INPUT'!$F$27,TARIFFE_UD,4,FALSE),DF1002*VLOOKUP(DL1002,TARIFFE_UD,4,FALSE)),DF1002*VLOOKUP(CB1002-100,TARIFFE_UND,4,FALSE)),0)</f>
        <v>55.957934920767144</v>
      </c>
      <c r="DN1002" s="430">
        <f>IFERROR(IF(CA1002="D",IF(DL1002="A dispo.",DK1002*VLOOKUP('DATI INPUT'!$F$27,TARIFFE_UD,5,FALSE),DK1002*VLOOKUP(DL1002,TARIFFE_UD,5,FALSE)),DK1002*VLOOKUP(CB1002-100,TARIFFE_UND,5,FALSE)),0)</f>
        <v>16.930848468833439</v>
      </c>
      <c r="DO1002" s="431">
        <f t="shared" si="212"/>
        <v>-1.2166103994246669E-3</v>
      </c>
      <c r="DP1002" s="299">
        <f>IFERROR(IF(CA1002="D",IF(DL1002="A dispo.",DF1002*VLOOKUP('DATI INPUT'!$F$27,TARIFFE_UD,2,FALSE),DF1002*VLOOKUP(DL1002,TARIFFE_UD,2,FALSE)),DF1002*VLOOKUP(CB1002-100,TARIFFE_UND,2,FALSE)),0)</f>
        <v>69.911621314776241</v>
      </c>
      <c r="DQ1002" s="299">
        <f>IFERROR(IF(CA1002="D",IF(DL1002="A dispo.",DK1002*VLOOKUP('DATI INPUT'!$F$27,TARIFFE_UD,3,FALSE),DK1002*VLOOKUP(DL1002,TARIFFE_UD,3,FALSE)),DK1002*VLOOKUP(CB1002-100,TARIFFE_UND,3,FALSE)),0)</f>
        <v>15.164853048114928</v>
      </c>
      <c r="DR1002" s="299">
        <f t="shared" si="213"/>
        <v>85.076474362891162</v>
      </c>
    </row>
    <row r="1003" spans="1:122" x14ac:dyDescent="0.25">
      <c r="A1003" t="s">
        <v>8437</v>
      </c>
      <c r="B1003" t="s">
        <v>3234</v>
      </c>
      <c r="C1003" t="s">
        <v>8438</v>
      </c>
      <c r="D1003" t="s">
        <v>3236</v>
      </c>
      <c r="E1003" t="s">
        <v>3237</v>
      </c>
      <c r="F1003" t="s">
        <v>156</v>
      </c>
      <c r="G1003" t="s">
        <v>3238</v>
      </c>
      <c r="H1003" t="s">
        <v>926</v>
      </c>
      <c r="I1003" t="s">
        <v>3239</v>
      </c>
      <c r="J1003" t="s">
        <v>274</v>
      </c>
      <c r="K1003" t="s">
        <v>3240</v>
      </c>
      <c r="L1003" t="s">
        <v>872</v>
      </c>
      <c r="M1003" t="s">
        <v>3241</v>
      </c>
      <c r="N1003" t="s">
        <v>984</v>
      </c>
      <c r="O1003" t="s">
        <v>873</v>
      </c>
      <c r="P1003" t="s">
        <v>3242</v>
      </c>
      <c r="Q1003" t="s">
        <v>276</v>
      </c>
      <c r="R1003" t="s">
        <v>268</v>
      </c>
      <c r="S1003" t="s">
        <v>268</v>
      </c>
      <c r="T1003" t="s">
        <v>268</v>
      </c>
      <c r="U1003" t="s">
        <v>268</v>
      </c>
      <c r="V1003" t="s">
        <v>268</v>
      </c>
      <c r="W1003" t="s">
        <v>7309</v>
      </c>
      <c r="X1003" t="s">
        <v>3006</v>
      </c>
      <c r="Y1003" t="s">
        <v>282</v>
      </c>
      <c r="Z1003" t="s">
        <v>268</v>
      </c>
      <c r="AA1003" t="s">
        <v>268</v>
      </c>
      <c r="AB1003" t="s">
        <v>268</v>
      </c>
      <c r="AC1003" t="s">
        <v>268</v>
      </c>
      <c r="AD1003" t="s">
        <v>268</v>
      </c>
      <c r="AE1003" t="s">
        <v>287</v>
      </c>
      <c r="AF1003" t="s">
        <v>1811</v>
      </c>
      <c r="AG1003" t="s">
        <v>875</v>
      </c>
      <c r="AH1003" t="s">
        <v>1848</v>
      </c>
      <c r="AI1003" t="s">
        <v>773</v>
      </c>
      <c r="AJ1003" t="s">
        <v>268</v>
      </c>
      <c r="AK1003" t="s">
        <v>377</v>
      </c>
      <c r="AL1003" t="s">
        <v>268</v>
      </c>
      <c r="AM1003" t="s">
        <v>355</v>
      </c>
      <c r="AN1003" t="s">
        <v>268</v>
      </c>
      <c r="AO1003" t="s">
        <v>268</v>
      </c>
      <c r="AP1003" t="s">
        <v>268</v>
      </c>
      <c r="AQ1003" t="s">
        <v>268</v>
      </c>
      <c r="AR1003" t="s">
        <v>268</v>
      </c>
      <c r="AS1003" t="s">
        <v>268</v>
      </c>
      <c r="AT1003" t="s">
        <v>268</v>
      </c>
      <c r="AU1003" t="s">
        <v>268</v>
      </c>
      <c r="AV1003" t="s">
        <v>268</v>
      </c>
      <c r="AW1003" t="s">
        <v>268</v>
      </c>
      <c r="AX1003" t="s">
        <v>268</v>
      </c>
      <c r="AY1003" t="s">
        <v>268</v>
      </c>
      <c r="AZ1003" t="s">
        <v>268</v>
      </c>
      <c r="BA1003" t="s">
        <v>268</v>
      </c>
      <c r="BB1003" t="s">
        <v>268</v>
      </c>
      <c r="BC1003" t="s">
        <v>268</v>
      </c>
      <c r="BD1003" t="s">
        <v>268</v>
      </c>
      <c r="BE1003" t="s">
        <v>268</v>
      </c>
      <c r="BF1003" t="s">
        <v>268</v>
      </c>
      <c r="BG1003" t="s">
        <v>268</v>
      </c>
      <c r="BH1003" t="s">
        <v>268</v>
      </c>
      <c r="BI1003" t="s">
        <v>268</v>
      </c>
      <c r="BJ1003" t="s">
        <v>268</v>
      </c>
      <c r="BK1003" t="s">
        <v>268</v>
      </c>
      <c r="BL1003" t="s">
        <v>268</v>
      </c>
      <c r="BM1003" t="s">
        <v>268</v>
      </c>
      <c r="BN1003" t="s">
        <v>268</v>
      </c>
      <c r="BO1003" t="s">
        <v>268</v>
      </c>
      <c r="BP1003" t="s">
        <v>268</v>
      </c>
      <c r="BQ1003" t="s">
        <v>268</v>
      </c>
      <c r="BR1003" t="s">
        <v>268</v>
      </c>
      <c r="BS1003" t="s">
        <v>268</v>
      </c>
      <c r="BT1003" t="s">
        <v>268</v>
      </c>
      <c r="BU1003" t="s">
        <v>268</v>
      </c>
      <c r="BV1003" t="s">
        <v>268</v>
      </c>
      <c r="BW1003" t="s">
        <v>268</v>
      </c>
      <c r="BX1003" t="s">
        <v>268</v>
      </c>
      <c r="BY1003">
        <v>84.85</v>
      </c>
      <c r="BZ1003">
        <v>84.85</v>
      </c>
      <c r="CA1003" t="s">
        <v>142</v>
      </c>
      <c r="CB1003" s="356">
        <v>122</v>
      </c>
      <c r="CC1003" t="s">
        <v>876</v>
      </c>
      <c r="CD1003" t="s">
        <v>268</v>
      </c>
      <c r="CE1003" t="s">
        <v>268</v>
      </c>
      <c r="CF1003" s="356">
        <v>1</v>
      </c>
      <c r="CG1003" t="s">
        <v>268</v>
      </c>
      <c r="CH1003" t="s">
        <v>268</v>
      </c>
      <c r="CI1003" t="s">
        <v>268</v>
      </c>
      <c r="CJ1003" t="s">
        <v>268</v>
      </c>
      <c r="CK1003" t="s">
        <v>268</v>
      </c>
      <c r="CL1003" t="s">
        <v>268</v>
      </c>
      <c r="CM1003" t="s">
        <v>11224</v>
      </c>
      <c r="CN1003">
        <v>58.76</v>
      </c>
      <c r="CO1003" t="s">
        <v>268</v>
      </c>
      <c r="CP1003">
        <v>58.76</v>
      </c>
      <c r="CQ1003">
        <v>365</v>
      </c>
      <c r="CR1003" t="s">
        <v>878</v>
      </c>
      <c r="CS1003" t="s">
        <v>11225</v>
      </c>
      <c r="CT1003" t="s">
        <v>11226</v>
      </c>
      <c r="CU1003" t="s">
        <v>11227</v>
      </c>
      <c r="CV1003" t="s">
        <v>268</v>
      </c>
      <c r="CW1003" t="s">
        <v>268</v>
      </c>
      <c r="CX1003" t="s">
        <v>268</v>
      </c>
      <c r="CY1003" t="s">
        <v>268</v>
      </c>
      <c r="CZ1003" t="s">
        <v>268</v>
      </c>
      <c r="DA1003" t="s">
        <v>268</v>
      </c>
      <c r="DB1003" s="429">
        <f t="shared" si="201"/>
        <v>0</v>
      </c>
      <c r="DC1003" s="284">
        <f t="shared" si="202"/>
        <v>0</v>
      </c>
      <c r="DD1003" s="284">
        <f t="shared" si="203"/>
        <v>0</v>
      </c>
      <c r="DE1003" s="284">
        <f t="shared" si="204"/>
        <v>0</v>
      </c>
      <c r="DF1003" s="295">
        <f t="shared" si="205"/>
        <v>84.85</v>
      </c>
      <c r="DG1003" s="284">
        <f t="shared" si="206"/>
        <v>0</v>
      </c>
      <c r="DH1003" s="284">
        <f t="shared" si="207"/>
        <v>0</v>
      </c>
      <c r="DI1003" s="284">
        <f t="shared" si="208"/>
        <v>0</v>
      </c>
      <c r="DJ1003" s="284">
        <f t="shared" si="209"/>
        <v>0</v>
      </c>
      <c r="DK1003" s="295">
        <f t="shared" si="210"/>
        <v>1</v>
      </c>
      <c r="DL1003" s="297">
        <f t="shared" si="211"/>
        <v>1</v>
      </c>
      <c r="DM1003" s="430">
        <f>IFERROR(IF(CA1003="D",IF(DL1003="A dispo.",DF1003*VLOOKUP('DATI INPUT'!$F$27,TARIFFE_UD,4,FALSE),DF1003*VLOOKUP(DL1003,TARIFFE_UD,4,FALSE)),DF1003*VLOOKUP(CB1003-100,TARIFFE_UND,4,FALSE)),0)</f>
        <v>41.832870290987593</v>
      </c>
      <c r="DN1003" s="430">
        <f>IFERROR(IF(CA1003="D",IF(DL1003="A dispo.",DK1003*VLOOKUP('DATI INPUT'!$F$27,TARIFFE_UD,5,FALSE),DK1003*VLOOKUP(DL1003,TARIFFE_UD,5,FALSE)),DK1003*VLOOKUP(CB1003-100,TARIFFE_UND,5,FALSE)),0)</f>
        <v>16.930848468833439</v>
      </c>
      <c r="DO1003" s="431">
        <f t="shared" si="212"/>
        <v>3.7187598210337569E-3</v>
      </c>
      <c r="DP1003" s="299">
        <f>IFERROR(IF(CA1003="D",IF(DL1003="A dispo.",DF1003*VLOOKUP('DATI INPUT'!$F$27,TARIFFE_UD,2,FALSE),DF1003*VLOOKUP(DL1003,TARIFFE_UD,2,FALSE)),DF1003*VLOOKUP(CB1003-100,TARIFFE_UND,2,FALSE)),0)</f>
        <v>52.264326595231402</v>
      </c>
      <c r="DQ1003" s="299">
        <f>IFERROR(IF(CA1003="D",IF(DL1003="A dispo.",DK1003*VLOOKUP('DATI INPUT'!$F$27,TARIFFE_UD,3,FALSE),DK1003*VLOOKUP(DL1003,TARIFFE_UD,3,FALSE)),DK1003*VLOOKUP(CB1003-100,TARIFFE_UND,3,FALSE)),0)</f>
        <v>15.164853048114928</v>
      </c>
      <c r="DR1003" s="299">
        <f t="shared" si="213"/>
        <v>67.42917964334633</v>
      </c>
    </row>
    <row r="1004" spans="1:122" x14ac:dyDescent="0.25">
      <c r="A1004" t="s">
        <v>8439</v>
      </c>
      <c r="B1004" t="s">
        <v>8440</v>
      </c>
      <c r="C1004" t="s">
        <v>8441</v>
      </c>
      <c r="D1004" t="s">
        <v>8442</v>
      </c>
      <c r="E1004" t="s">
        <v>268</v>
      </c>
      <c r="F1004" t="s">
        <v>156</v>
      </c>
      <c r="G1004" t="s">
        <v>8443</v>
      </c>
      <c r="H1004" t="s">
        <v>8444</v>
      </c>
      <c r="I1004" t="s">
        <v>426</v>
      </c>
      <c r="J1004" t="s">
        <v>274</v>
      </c>
      <c r="K1004" t="s">
        <v>8445</v>
      </c>
      <c r="L1004" t="s">
        <v>8446</v>
      </c>
      <c r="M1004" t="s">
        <v>8447</v>
      </c>
      <c r="N1004" t="s">
        <v>7021</v>
      </c>
      <c r="O1004" t="s">
        <v>7022</v>
      </c>
      <c r="P1004" t="s">
        <v>7023</v>
      </c>
      <c r="Q1004" t="s">
        <v>488</v>
      </c>
      <c r="R1004" t="s">
        <v>157</v>
      </c>
      <c r="S1004" t="s">
        <v>268</v>
      </c>
      <c r="T1004" t="s">
        <v>268</v>
      </c>
      <c r="U1004" t="s">
        <v>268</v>
      </c>
      <c r="V1004" t="s">
        <v>268</v>
      </c>
      <c r="W1004" t="s">
        <v>2488</v>
      </c>
      <c r="X1004" t="s">
        <v>2489</v>
      </c>
      <c r="Y1004" t="s">
        <v>368</v>
      </c>
      <c r="Z1004" t="s">
        <v>268</v>
      </c>
      <c r="AA1004" t="s">
        <v>268</v>
      </c>
      <c r="AB1004" t="s">
        <v>268</v>
      </c>
      <c r="AC1004" t="s">
        <v>268</v>
      </c>
      <c r="AD1004" t="s">
        <v>268</v>
      </c>
      <c r="AE1004" t="s">
        <v>287</v>
      </c>
      <c r="AF1004" t="s">
        <v>1811</v>
      </c>
      <c r="AG1004" t="s">
        <v>875</v>
      </c>
      <c r="AH1004" t="s">
        <v>1848</v>
      </c>
      <c r="AI1004" t="s">
        <v>3261</v>
      </c>
      <c r="AJ1004" t="s">
        <v>268</v>
      </c>
      <c r="AK1004" t="s">
        <v>268</v>
      </c>
      <c r="AL1004" t="s">
        <v>268</v>
      </c>
      <c r="AM1004" t="s">
        <v>268</v>
      </c>
      <c r="AN1004" t="s">
        <v>268</v>
      </c>
      <c r="AO1004" t="s">
        <v>268</v>
      </c>
      <c r="AP1004" t="s">
        <v>268</v>
      </c>
      <c r="AQ1004" t="s">
        <v>268</v>
      </c>
      <c r="AR1004" t="s">
        <v>268</v>
      </c>
      <c r="AS1004" t="s">
        <v>268</v>
      </c>
      <c r="AT1004" t="s">
        <v>268</v>
      </c>
      <c r="AU1004" t="s">
        <v>268</v>
      </c>
      <c r="AV1004" t="s">
        <v>268</v>
      </c>
      <c r="AW1004" t="s">
        <v>268</v>
      </c>
      <c r="AX1004" t="s">
        <v>268</v>
      </c>
      <c r="AY1004" t="s">
        <v>268</v>
      </c>
      <c r="AZ1004" t="s">
        <v>268</v>
      </c>
      <c r="BA1004" t="s">
        <v>268</v>
      </c>
      <c r="BB1004" t="s">
        <v>268</v>
      </c>
      <c r="BC1004" t="s">
        <v>268</v>
      </c>
      <c r="BD1004" t="s">
        <v>268</v>
      </c>
      <c r="BE1004" t="s">
        <v>268</v>
      </c>
      <c r="BF1004" t="s">
        <v>268</v>
      </c>
      <c r="BG1004" t="s">
        <v>268</v>
      </c>
      <c r="BH1004" t="s">
        <v>268</v>
      </c>
      <c r="BI1004" t="s">
        <v>268</v>
      </c>
      <c r="BJ1004" t="s">
        <v>268</v>
      </c>
      <c r="BK1004" t="s">
        <v>268</v>
      </c>
      <c r="BL1004" t="s">
        <v>268</v>
      </c>
      <c r="BM1004" t="s">
        <v>268</v>
      </c>
      <c r="BN1004" t="s">
        <v>268</v>
      </c>
      <c r="BO1004" t="s">
        <v>268</v>
      </c>
      <c r="BP1004" t="s">
        <v>268</v>
      </c>
      <c r="BQ1004" t="s">
        <v>268</v>
      </c>
      <c r="BR1004" t="s">
        <v>268</v>
      </c>
      <c r="BS1004" t="s">
        <v>268</v>
      </c>
      <c r="BT1004" t="s">
        <v>268</v>
      </c>
      <c r="BU1004" t="s">
        <v>268</v>
      </c>
      <c r="BV1004" t="s">
        <v>268</v>
      </c>
      <c r="BW1004" t="s">
        <v>268</v>
      </c>
      <c r="BX1004" t="s">
        <v>268</v>
      </c>
      <c r="BY1004">
        <v>79.92</v>
      </c>
      <c r="BZ1004">
        <v>79.92</v>
      </c>
      <c r="CA1004" t="s">
        <v>142</v>
      </c>
      <c r="CB1004" s="356">
        <v>122</v>
      </c>
      <c r="CC1004" t="s">
        <v>876</v>
      </c>
      <c r="CD1004" t="s">
        <v>268</v>
      </c>
      <c r="CE1004" t="s">
        <v>268</v>
      </c>
      <c r="CF1004" t="s">
        <v>268</v>
      </c>
      <c r="CG1004" t="s">
        <v>268</v>
      </c>
      <c r="CH1004" t="s">
        <v>268</v>
      </c>
      <c r="CI1004" t="s">
        <v>268</v>
      </c>
      <c r="CJ1004" t="s">
        <v>268</v>
      </c>
      <c r="CK1004" t="s">
        <v>268</v>
      </c>
      <c r="CL1004" t="s">
        <v>268</v>
      </c>
      <c r="CM1004" t="s">
        <v>11224</v>
      </c>
      <c r="CN1004">
        <v>118.06</v>
      </c>
      <c r="CO1004" t="s">
        <v>268</v>
      </c>
      <c r="CP1004">
        <v>118.06</v>
      </c>
      <c r="CQ1004">
        <v>365</v>
      </c>
      <c r="CR1004" t="s">
        <v>878</v>
      </c>
      <c r="CS1004" t="s">
        <v>11225</v>
      </c>
      <c r="CT1004" t="s">
        <v>11226</v>
      </c>
      <c r="CU1004" t="s">
        <v>11227</v>
      </c>
      <c r="CV1004" t="s">
        <v>268</v>
      </c>
      <c r="CW1004" t="s">
        <v>268</v>
      </c>
      <c r="CX1004" t="s">
        <v>268</v>
      </c>
      <c r="CY1004" t="s">
        <v>268</v>
      </c>
      <c r="CZ1004" t="s">
        <v>268</v>
      </c>
      <c r="DA1004" t="s">
        <v>268</v>
      </c>
      <c r="DB1004" s="429">
        <f t="shared" si="201"/>
        <v>0</v>
      </c>
      <c r="DC1004" s="284">
        <f t="shared" si="202"/>
        <v>0</v>
      </c>
      <c r="DD1004" s="284">
        <f t="shared" si="203"/>
        <v>0</v>
      </c>
      <c r="DE1004" s="284">
        <f t="shared" si="204"/>
        <v>0</v>
      </c>
      <c r="DF1004" s="295">
        <f t="shared" si="205"/>
        <v>79.92</v>
      </c>
      <c r="DG1004" s="284">
        <f t="shared" si="206"/>
        <v>0</v>
      </c>
      <c r="DH1004" s="284">
        <f t="shared" si="207"/>
        <v>0</v>
      </c>
      <c r="DI1004" s="284">
        <f t="shared" si="208"/>
        <v>0</v>
      </c>
      <c r="DJ1004" s="284">
        <f t="shared" si="209"/>
        <v>0</v>
      </c>
      <c r="DK1004" s="295">
        <f t="shared" si="210"/>
        <v>1</v>
      </c>
      <c r="DL1004" s="297" t="str">
        <f t="shared" si="211"/>
        <v>A dispo.</v>
      </c>
      <c r="DM1004" s="430">
        <f>IFERROR(IF(CA1004="D",IF(DL1004="A dispo.",DF1004*VLOOKUP('DATI INPUT'!$F$27,TARIFFE_UD,4,FALSE),DF1004*VLOOKUP(DL1004,TARIFFE_UD,4,FALSE)),DF1004*VLOOKUP(CB1004-100,TARIFFE_UND,4,FALSE)),0)</f>
        <v>50.660067249602761</v>
      </c>
      <c r="DN1004" s="430">
        <f>IFERROR(IF(CA1004="D",IF(DL1004="A dispo.",DK1004*VLOOKUP('DATI INPUT'!$F$27,TARIFFE_UD,5,FALSE),DK1004*VLOOKUP(DL1004,TARIFFE_UD,5,FALSE)),DK1004*VLOOKUP(CB1004-100,TARIFFE_UND,5,FALSE)),0)</f>
        <v>67.397800635548478</v>
      </c>
      <c r="DO1004" s="431">
        <f t="shared" si="212"/>
        <v>-2.1321148487629671E-3</v>
      </c>
      <c r="DP1004" s="299">
        <f>IFERROR(IF(CA1004="D",IF(DL1004="A dispo.",DF1004*VLOOKUP('DATI INPUT'!$F$27,TARIFFE_UD,2,FALSE),DF1004*VLOOKUP(DL1004,TARIFFE_UD,2,FALSE)),DF1004*VLOOKUP(CB1004-100,TARIFFE_UND,2,FALSE)),0)</f>
        <v>63.292675870726562</v>
      </c>
      <c r="DQ1004" s="299">
        <f>IFERROR(IF(CA1004="D",IF(DL1004="A dispo.",DK1004*VLOOKUP('DATI INPUT'!$F$27,TARIFFE_UD,3,FALSE),DK1004*VLOOKUP(DL1004,TARIFFE_UD,3,FALSE)),DK1004*VLOOKUP(CB1004-100,TARIFFE_UND,3,FALSE)),0)</f>
        <v>60.367780403072892</v>
      </c>
      <c r="DR1004" s="299">
        <f t="shared" si="213"/>
        <v>123.66045627379945</v>
      </c>
    </row>
    <row r="1005" spans="1:122" x14ac:dyDescent="0.25">
      <c r="A1005" t="s">
        <v>8448</v>
      </c>
      <c r="B1005" t="s">
        <v>8449</v>
      </c>
      <c r="C1005" t="s">
        <v>8450</v>
      </c>
      <c r="D1005" t="s">
        <v>8451</v>
      </c>
      <c r="E1005" t="s">
        <v>268</v>
      </c>
      <c r="F1005" t="s">
        <v>156</v>
      </c>
      <c r="G1005" t="s">
        <v>8452</v>
      </c>
      <c r="H1005" t="s">
        <v>8453</v>
      </c>
      <c r="I1005" t="s">
        <v>622</v>
      </c>
      <c r="J1005" t="s">
        <v>156</v>
      </c>
      <c r="K1005" t="s">
        <v>8454</v>
      </c>
      <c r="L1005" t="s">
        <v>1543</v>
      </c>
      <c r="M1005" t="s">
        <v>7020</v>
      </c>
      <c r="N1005" t="s">
        <v>7021</v>
      </c>
      <c r="O1005" t="s">
        <v>7022</v>
      </c>
      <c r="P1005" t="s">
        <v>7023</v>
      </c>
      <c r="Q1005" t="s">
        <v>488</v>
      </c>
      <c r="R1005" t="s">
        <v>268</v>
      </c>
      <c r="S1005" t="s">
        <v>268</v>
      </c>
      <c r="T1005" t="s">
        <v>268</v>
      </c>
      <c r="U1005" t="s">
        <v>268</v>
      </c>
      <c r="V1005" t="s">
        <v>268</v>
      </c>
      <c r="W1005" t="s">
        <v>2488</v>
      </c>
      <c r="X1005" t="s">
        <v>2489</v>
      </c>
      <c r="Y1005" t="s">
        <v>368</v>
      </c>
      <c r="Z1005" t="s">
        <v>268</v>
      </c>
      <c r="AA1005" t="s">
        <v>268</v>
      </c>
      <c r="AB1005" t="s">
        <v>268</v>
      </c>
      <c r="AC1005" t="s">
        <v>268</v>
      </c>
      <c r="AD1005" t="s">
        <v>268</v>
      </c>
      <c r="AE1005" t="s">
        <v>287</v>
      </c>
      <c r="AF1005" t="s">
        <v>1811</v>
      </c>
      <c r="AG1005" t="s">
        <v>875</v>
      </c>
      <c r="AH1005" t="s">
        <v>1848</v>
      </c>
      <c r="AI1005" t="s">
        <v>3261</v>
      </c>
      <c r="AJ1005" t="s">
        <v>268</v>
      </c>
      <c r="AK1005" t="s">
        <v>268</v>
      </c>
      <c r="AL1005" t="s">
        <v>268</v>
      </c>
      <c r="AM1005" t="s">
        <v>268</v>
      </c>
      <c r="AN1005" t="s">
        <v>268</v>
      </c>
      <c r="AO1005" t="s">
        <v>268</v>
      </c>
      <c r="AP1005" t="s">
        <v>268</v>
      </c>
      <c r="AQ1005" t="s">
        <v>268</v>
      </c>
      <c r="AR1005" t="s">
        <v>268</v>
      </c>
      <c r="AS1005" t="s">
        <v>268</v>
      </c>
      <c r="AT1005" t="s">
        <v>268</v>
      </c>
      <c r="AU1005" t="s">
        <v>268</v>
      </c>
      <c r="AV1005" t="s">
        <v>268</v>
      </c>
      <c r="AW1005" t="s">
        <v>268</v>
      </c>
      <c r="AX1005" t="s">
        <v>268</v>
      </c>
      <c r="AY1005" t="s">
        <v>268</v>
      </c>
      <c r="AZ1005" t="s">
        <v>268</v>
      </c>
      <c r="BA1005" t="s">
        <v>268</v>
      </c>
      <c r="BB1005" t="s">
        <v>268</v>
      </c>
      <c r="BC1005" t="s">
        <v>268</v>
      </c>
      <c r="BD1005" t="s">
        <v>268</v>
      </c>
      <c r="BE1005" t="s">
        <v>268</v>
      </c>
      <c r="BF1005" t="s">
        <v>268</v>
      </c>
      <c r="BG1005" t="s">
        <v>268</v>
      </c>
      <c r="BH1005" t="s">
        <v>268</v>
      </c>
      <c r="BI1005" t="s">
        <v>268</v>
      </c>
      <c r="BJ1005" t="s">
        <v>268</v>
      </c>
      <c r="BK1005" t="s">
        <v>268</v>
      </c>
      <c r="BL1005" t="s">
        <v>268</v>
      </c>
      <c r="BM1005" t="s">
        <v>268</v>
      </c>
      <c r="BN1005" t="s">
        <v>268</v>
      </c>
      <c r="BO1005" t="s">
        <v>268</v>
      </c>
      <c r="BP1005" t="s">
        <v>268</v>
      </c>
      <c r="BQ1005" t="s">
        <v>268</v>
      </c>
      <c r="BR1005" t="s">
        <v>268</v>
      </c>
      <c r="BS1005" t="s">
        <v>268</v>
      </c>
      <c r="BT1005" t="s">
        <v>268</v>
      </c>
      <c r="BU1005" t="s">
        <v>268</v>
      </c>
      <c r="BV1005" t="s">
        <v>268</v>
      </c>
      <c r="BW1005" t="s">
        <v>268</v>
      </c>
      <c r="BX1005" t="s">
        <v>268</v>
      </c>
      <c r="BY1005">
        <v>94.3</v>
      </c>
      <c r="BZ1005">
        <v>94.3</v>
      </c>
      <c r="CA1005" t="s">
        <v>142</v>
      </c>
      <c r="CB1005" s="356">
        <v>122</v>
      </c>
      <c r="CC1005" t="s">
        <v>876</v>
      </c>
      <c r="CD1005" t="s">
        <v>268</v>
      </c>
      <c r="CE1005" t="s">
        <v>268</v>
      </c>
      <c r="CF1005" t="s">
        <v>268</v>
      </c>
      <c r="CG1005" t="s">
        <v>268</v>
      </c>
      <c r="CH1005" t="s">
        <v>268</v>
      </c>
      <c r="CI1005" t="s">
        <v>268</v>
      </c>
      <c r="CJ1005" t="s">
        <v>268</v>
      </c>
      <c r="CK1005" t="s">
        <v>268</v>
      </c>
      <c r="CL1005" t="s">
        <v>268</v>
      </c>
      <c r="CM1005" t="s">
        <v>11224</v>
      </c>
      <c r="CN1005">
        <v>127.17</v>
      </c>
      <c r="CO1005" t="s">
        <v>268</v>
      </c>
      <c r="CP1005">
        <v>127.17</v>
      </c>
      <c r="CQ1005">
        <v>365</v>
      </c>
      <c r="CR1005" t="s">
        <v>878</v>
      </c>
      <c r="CS1005" t="s">
        <v>11225</v>
      </c>
      <c r="CT1005" t="s">
        <v>11226</v>
      </c>
      <c r="CU1005" t="s">
        <v>11227</v>
      </c>
      <c r="CV1005" t="s">
        <v>268</v>
      </c>
      <c r="CW1005" t="s">
        <v>268</v>
      </c>
      <c r="CX1005" t="s">
        <v>268</v>
      </c>
      <c r="CY1005" t="s">
        <v>268</v>
      </c>
      <c r="CZ1005" t="s">
        <v>268</v>
      </c>
      <c r="DA1005" t="s">
        <v>268</v>
      </c>
      <c r="DB1005" s="429">
        <f t="shared" si="201"/>
        <v>0</v>
      </c>
      <c r="DC1005" s="284">
        <f t="shared" si="202"/>
        <v>0</v>
      </c>
      <c r="DD1005" s="284">
        <f t="shared" si="203"/>
        <v>0</v>
      </c>
      <c r="DE1005" s="284">
        <f t="shared" si="204"/>
        <v>0</v>
      </c>
      <c r="DF1005" s="295">
        <f t="shared" si="205"/>
        <v>94.3</v>
      </c>
      <c r="DG1005" s="284">
        <f t="shared" si="206"/>
        <v>0</v>
      </c>
      <c r="DH1005" s="284">
        <f t="shared" si="207"/>
        <v>0</v>
      </c>
      <c r="DI1005" s="284">
        <f t="shared" si="208"/>
        <v>0</v>
      </c>
      <c r="DJ1005" s="284">
        <f t="shared" si="209"/>
        <v>0</v>
      </c>
      <c r="DK1005" s="295">
        <f t="shared" si="210"/>
        <v>1</v>
      </c>
      <c r="DL1005" s="297" t="str">
        <f t="shared" si="211"/>
        <v>A dispo.</v>
      </c>
      <c r="DM1005" s="430">
        <f>IFERROR(IF(CA1005="D",IF(DL1005="A dispo.",DF1005*VLOOKUP('DATI INPUT'!$F$27,TARIFFE_UD,4,FALSE),DF1005*VLOOKUP(DL1005,TARIFFE_UD,4,FALSE)),DF1005*VLOOKUP(CB1005-100,TARIFFE_UND,4,FALSE)),0)</f>
        <v>59.77532960006932</v>
      </c>
      <c r="DN1005" s="430">
        <f>IFERROR(IF(CA1005="D",IF(DL1005="A dispo.",DK1005*VLOOKUP('DATI INPUT'!$F$27,TARIFFE_UD,5,FALSE),DK1005*VLOOKUP(DL1005,TARIFFE_UD,5,FALSE)),DK1005*VLOOKUP(CB1005-100,TARIFFE_UND,5,FALSE)),0)</f>
        <v>67.397800635548478</v>
      </c>
      <c r="DO1005" s="431">
        <f t="shared" si="212"/>
        <v>3.1302356178031232E-3</v>
      </c>
      <c r="DP1005" s="299">
        <f>IFERROR(IF(CA1005="D",IF(DL1005="A dispo.",DF1005*VLOOKUP('DATI INPUT'!$F$27,TARIFFE_UD,2,FALSE),DF1005*VLOOKUP(DL1005,TARIFFE_UD,2,FALSE)),DF1005*VLOOKUP(CB1005-100,TARIFFE_UND,2,FALSE)),0)</f>
        <v>74.680922605224154</v>
      </c>
      <c r="DQ1005" s="299">
        <f>IFERROR(IF(CA1005="D",IF(DL1005="A dispo.",DK1005*VLOOKUP('DATI INPUT'!$F$27,TARIFFE_UD,3,FALSE),DK1005*VLOOKUP(DL1005,TARIFFE_UD,3,FALSE)),DK1005*VLOOKUP(CB1005-100,TARIFFE_UND,3,FALSE)),0)</f>
        <v>60.367780403072892</v>
      </c>
      <c r="DR1005" s="299">
        <f t="shared" si="213"/>
        <v>135.04870300829705</v>
      </c>
    </row>
    <row r="1006" spans="1:122" x14ac:dyDescent="0.25">
      <c r="A1006" t="s">
        <v>10459</v>
      </c>
      <c r="B1006" t="s">
        <v>3178</v>
      </c>
      <c r="C1006" t="s">
        <v>8456</v>
      </c>
      <c r="D1006" t="s">
        <v>3180</v>
      </c>
      <c r="E1006" t="s">
        <v>268</v>
      </c>
      <c r="F1006" t="s">
        <v>156</v>
      </c>
      <c r="G1006" t="s">
        <v>3181</v>
      </c>
      <c r="H1006" t="s">
        <v>1326</v>
      </c>
      <c r="I1006" t="s">
        <v>3182</v>
      </c>
      <c r="J1006" t="s">
        <v>274</v>
      </c>
      <c r="K1006" t="s">
        <v>3183</v>
      </c>
      <c r="L1006" t="s">
        <v>3118</v>
      </c>
      <c r="M1006" t="s">
        <v>10379</v>
      </c>
      <c r="N1006" t="s">
        <v>984</v>
      </c>
      <c r="O1006" t="s">
        <v>873</v>
      </c>
      <c r="P1006" t="s">
        <v>10367</v>
      </c>
      <c r="Q1006" t="s">
        <v>294</v>
      </c>
      <c r="R1006" t="s">
        <v>268</v>
      </c>
      <c r="S1006" t="s">
        <v>268</v>
      </c>
      <c r="T1006" t="s">
        <v>268</v>
      </c>
      <c r="U1006" t="s">
        <v>268</v>
      </c>
      <c r="V1006" t="s">
        <v>268</v>
      </c>
      <c r="W1006" t="s">
        <v>10416</v>
      </c>
      <c r="X1006" t="s">
        <v>10374</v>
      </c>
      <c r="Y1006" t="s">
        <v>368</v>
      </c>
      <c r="Z1006" t="s">
        <v>268</v>
      </c>
      <c r="AA1006" t="s">
        <v>268</v>
      </c>
      <c r="AB1006" t="s">
        <v>268</v>
      </c>
      <c r="AC1006" t="s">
        <v>268</v>
      </c>
      <c r="AD1006" t="s">
        <v>268</v>
      </c>
      <c r="AE1006" t="s">
        <v>287</v>
      </c>
      <c r="AF1006" t="s">
        <v>1811</v>
      </c>
      <c r="AG1006" t="s">
        <v>875</v>
      </c>
      <c r="AH1006" t="s">
        <v>2154</v>
      </c>
      <c r="AI1006" t="s">
        <v>3185</v>
      </c>
      <c r="AJ1006" t="s">
        <v>268</v>
      </c>
      <c r="AK1006" t="s">
        <v>381</v>
      </c>
      <c r="AL1006" t="s">
        <v>268</v>
      </c>
      <c r="AM1006" t="s">
        <v>405</v>
      </c>
      <c r="AN1006" t="s">
        <v>268</v>
      </c>
      <c r="AO1006" t="s">
        <v>268</v>
      </c>
      <c r="AP1006" t="s">
        <v>268</v>
      </c>
      <c r="AQ1006" t="s">
        <v>268</v>
      </c>
      <c r="AR1006" t="s">
        <v>268</v>
      </c>
      <c r="AS1006" t="s">
        <v>268</v>
      </c>
      <c r="AT1006" t="s">
        <v>268</v>
      </c>
      <c r="AU1006" t="s">
        <v>268</v>
      </c>
      <c r="AV1006" t="s">
        <v>268</v>
      </c>
      <c r="AW1006" t="s">
        <v>268</v>
      </c>
      <c r="AX1006" t="s">
        <v>268</v>
      </c>
      <c r="AY1006" t="s">
        <v>268</v>
      </c>
      <c r="AZ1006" t="s">
        <v>268</v>
      </c>
      <c r="BA1006" t="s">
        <v>268</v>
      </c>
      <c r="BB1006" t="s">
        <v>268</v>
      </c>
      <c r="BC1006" t="s">
        <v>268</v>
      </c>
      <c r="BD1006" t="s">
        <v>268</v>
      </c>
      <c r="BE1006" t="s">
        <v>268</v>
      </c>
      <c r="BF1006" t="s">
        <v>268</v>
      </c>
      <c r="BG1006" t="s">
        <v>268</v>
      </c>
      <c r="BH1006" t="s">
        <v>268</v>
      </c>
      <c r="BI1006" t="s">
        <v>268</v>
      </c>
      <c r="BJ1006" t="s">
        <v>268</v>
      </c>
      <c r="BK1006" t="s">
        <v>268</v>
      </c>
      <c r="BL1006" t="s">
        <v>268</v>
      </c>
      <c r="BM1006" t="s">
        <v>268</v>
      </c>
      <c r="BN1006" t="s">
        <v>268</v>
      </c>
      <c r="BO1006" t="s">
        <v>268</v>
      </c>
      <c r="BP1006" t="s">
        <v>268</v>
      </c>
      <c r="BQ1006" t="s">
        <v>268</v>
      </c>
      <c r="BR1006" t="s">
        <v>268</v>
      </c>
      <c r="BS1006" t="s">
        <v>268</v>
      </c>
      <c r="BT1006" t="s">
        <v>268</v>
      </c>
      <c r="BU1006" t="s">
        <v>268</v>
      </c>
      <c r="BV1006" t="s">
        <v>268</v>
      </c>
      <c r="BW1006" t="s">
        <v>268</v>
      </c>
      <c r="BX1006" t="s">
        <v>268</v>
      </c>
      <c r="BY1006" s="432">
        <v>0</v>
      </c>
      <c r="BZ1006">
        <v>20</v>
      </c>
      <c r="CA1006" s="432" t="s">
        <v>142</v>
      </c>
      <c r="CB1006" t="s">
        <v>268</v>
      </c>
      <c r="CC1006" t="s">
        <v>268</v>
      </c>
      <c r="CD1006" t="s">
        <v>268</v>
      </c>
      <c r="CE1006" t="s">
        <v>268</v>
      </c>
      <c r="CF1006" t="s">
        <v>268</v>
      </c>
      <c r="CG1006" t="s">
        <v>268</v>
      </c>
      <c r="CH1006" t="s">
        <v>268</v>
      </c>
      <c r="CI1006" t="s">
        <v>268</v>
      </c>
      <c r="CJ1006" t="s">
        <v>268</v>
      </c>
      <c r="CK1006" t="s">
        <v>268</v>
      </c>
      <c r="CL1006" t="s">
        <v>10460</v>
      </c>
      <c r="CM1006" t="s">
        <v>11224</v>
      </c>
      <c r="CN1006" t="s">
        <v>268</v>
      </c>
      <c r="CO1006" t="s">
        <v>268</v>
      </c>
      <c r="CP1006" s="432">
        <v>0</v>
      </c>
      <c r="CQ1006" s="432">
        <v>0</v>
      </c>
      <c r="CR1006" t="s">
        <v>268</v>
      </c>
      <c r="CS1006" t="s">
        <v>268</v>
      </c>
      <c r="CT1006" t="s">
        <v>11226</v>
      </c>
      <c r="CU1006" t="s">
        <v>11227</v>
      </c>
      <c r="CV1006" t="s">
        <v>268</v>
      </c>
      <c r="CW1006" t="s">
        <v>268</v>
      </c>
      <c r="CX1006" t="s">
        <v>268</v>
      </c>
      <c r="CY1006" t="s">
        <v>268</v>
      </c>
      <c r="CZ1006" t="s">
        <v>268</v>
      </c>
      <c r="DA1006" t="s">
        <v>268</v>
      </c>
      <c r="DB1006" s="429">
        <f t="shared" si="201"/>
        <v>0</v>
      </c>
      <c r="DC1006" s="284">
        <f t="shared" si="202"/>
        <v>0</v>
      </c>
      <c r="DD1006" s="284">
        <f t="shared" si="203"/>
        <v>0</v>
      </c>
      <c r="DE1006" s="284">
        <f t="shared" si="204"/>
        <v>0</v>
      </c>
      <c r="DF1006" s="295">
        <f t="shared" si="205"/>
        <v>0</v>
      </c>
      <c r="DG1006" s="284">
        <f t="shared" si="206"/>
        <v>0</v>
      </c>
      <c r="DH1006" s="284">
        <f t="shared" si="207"/>
        <v>0</v>
      </c>
      <c r="DI1006" s="284">
        <f t="shared" si="208"/>
        <v>0</v>
      </c>
      <c r="DJ1006" s="284">
        <f t="shared" si="209"/>
        <v>0</v>
      </c>
      <c r="DK1006" s="295">
        <f t="shared" si="210"/>
        <v>0</v>
      </c>
      <c r="DL1006" s="297" t="str">
        <f t="shared" si="211"/>
        <v>A dispo.</v>
      </c>
      <c r="DM1006" s="430">
        <f>IFERROR(IF(CA1006="D",IF(DL1006="A dispo.",DF1006*VLOOKUP('DATI INPUT'!$F$27,TARIFFE_UD,4,FALSE),DF1006*VLOOKUP(DL1006,TARIFFE_UD,4,FALSE)),DF1006*VLOOKUP(CB1006-100,TARIFFE_UND,4,FALSE)),0)</f>
        <v>0</v>
      </c>
      <c r="DN1006" s="430">
        <f>IFERROR(IF(CA1006="D",IF(DL1006="A dispo.",DK1006*VLOOKUP('DATI INPUT'!$F$27,TARIFFE_UD,5,FALSE),DK1006*VLOOKUP(DL1006,TARIFFE_UD,5,FALSE)),DK1006*VLOOKUP(CB1006-100,TARIFFE_UND,5,FALSE)),0)</f>
        <v>0</v>
      </c>
      <c r="DO1006" s="431">
        <f t="shared" si="212"/>
        <v>0</v>
      </c>
      <c r="DP1006" s="299">
        <f>IFERROR(IF(CA1006="D",IF(DL1006="A dispo.",DF1006*VLOOKUP('DATI INPUT'!$F$27,TARIFFE_UD,2,FALSE),DF1006*VLOOKUP(DL1006,TARIFFE_UD,2,FALSE)),DF1006*VLOOKUP(CB1006-100,TARIFFE_UND,2,FALSE)),0)</f>
        <v>0</v>
      </c>
      <c r="DQ1006" s="299">
        <f>IFERROR(IF(CA1006="D",IF(DL1006="A dispo.",DK1006*VLOOKUP('DATI INPUT'!$F$27,TARIFFE_UD,3,FALSE),DK1006*VLOOKUP(DL1006,TARIFFE_UD,3,FALSE)),DK1006*VLOOKUP(CB1006-100,TARIFFE_UND,3,FALSE)),0)</f>
        <v>0</v>
      </c>
      <c r="DR1006" s="299">
        <f t="shared" si="213"/>
        <v>0</v>
      </c>
    </row>
    <row r="1007" spans="1:122" x14ac:dyDescent="0.25">
      <c r="A1007" t="s">
        <v>10881</v>
      </c>
      <c r="B1007" t="s">
        <v>8459</v>
      </c>
      <c r="C1007" t="s">
        <v>8460</v>
      </c>
      <c r="D1007" t="s">
        <v>8461</v>
      </c>
      <c r="E1007" t="s">
        <v>268</v>
      </c>
      <c r="F1007" t="s">
        <v>155</v>
      </c>
      <c r="G1007" t="s">
        <v>8462</v>
      </c>
      <c r="H1007" t="s">
        <v>268</v>
      </c>
      <c r="I1007" t="s">
        <v>268</v>
      </c>
      <c r="J1007" t="s">
        <v>268</v>
      </c>
      <c r="K1007" t="s">
        <v>268</v>
      </c>
      <c r="L1007" t="s">
        <v>268</v>
      </c>
      <c r="M1007" t="s">
        <v>1674</v>
      </c>
      <c r="N1007" t="s">
        <v>984</v>
      </c>
      <c r="O1007" t="s">
        <v>873</v>
      </c>
      <c r="P1007" t="s">
        <v>613</v>
      </c>
      <c r="Q1007" t="s">
        <v>333</v>
      </c>
      <c r="R1007" t="s">
        <v>142</v>
      </c>
      <c r="S1007" t="s">
        <v>268</v>
      </c>
      <c r="T1007" t="s">
        <v>268</v>
      </c>
      <c r="U1007" t="s">
        <v>268</v>
      </c>
      <c r="V1007" t="s">
        <v>268</v>
      </c>
      <c r="W1007" t="s">
        <v>1674</v>
      </c>
      <c r="X1007" t="s">
        <v>613</v>
      </c>
      <c r="Y1007" t="s">
        <v>333</v>
      </c>
      <c r="Z1007" t="s">
        <v>142</v>
      </c>
      <c r="AA1007" t="s">
        <v>268</v>
      </c>
      <c r="AB1007" t="s">
        <v>268</v>
      </c>
      <c r="AC1007" t="s">
        <v>268</v>
      </c>
      <c r="AD1007" t="s">
        <v>268</v>
      </c>
      <c r="AE1007" t="s">
        <v>287</v>
      </c>
      <c r="AF1007" t="s">
        <v>1811</v>
      </c>
      <c r="AG1007" t="s">
        <v>875</v>
      </c>
      <c r="AH1007" t="s">
        <v>8463</v>
      </c>
      <c r="AI1007" t="s">
        <v>1139</v>
      </c>
      <c r="AJ1007" t="s">
        <v>268</v>
      </c>
      <c r="AK1007" t="s">
        <v>8464</v>
      </c>
      <c r="AL1007" t="s">
        <v>268</v>
      </c>
      <c r="AM1007" t="s">
        <v>268</v>
      </c>
      <c r="AN1007" t="s">
        <v>268</v>
      </c>
      <c r="AO1007" t="s">
        <v>268</v>
      </c>
      <c r="AP1007" t="s">
        <v>268</v>
      </c>
      <c r="AQ1007" t="s">
        <v>268</v>
      </c>
      <c r="AR1007" t="s">
        <v>268</v>
      </c>
      <c r="AS1007" t="s">
        <v>268</v>
      </c>
      <c r="AT1007" t="s">
        <v>268</v>
      </c>
      <c r="AU1007" t="s">
        <v>268</v>
      </c>
      <c r="AV1007" t="s">
        <v>268</v>
      </c>
      <c r="AW1007" t="s">
        <v>268</v>
      </c>
      <c r="AX1007" t="s">
        <v>268</v>
      </c>
      <c r="AY1007" t="s">
        <v>268</v>
      </c>
      <c r="AZ1007" t="s">
        <v>268</v>
      </c>
      <c r="BA1007" t="s">
        <v>268</v>
      </c>
      <c r="BB1007" t="s">
        <v>268</v>
      </c>
      <c r="BC1007" t="s">
        <v>268</v>
      </c>
      <c r="BD1007" t="s">
        <v>268</v>
      </c>
      <c r="BE1007" t="s">
        <v>268</v>
      </c>
      <c r="BF1007" t="s">
        <v>268</v>
      </c>
      <c r="BG1007" t="s">
        <v>268</v>
      </c>
      <c r="BH1007" t="s">
        <v>268</v>
      </c>
      <c r="BI1007" t="s">
        <v>268</v>
      </c>
      <c r="BJ1007" t="s">
        <v>268</v>
      </c>
      <c r="BK1007" t="s">
        <v>268</v>
      </c>
      <c r="BL1007" t="s">
        <v>268</v>
      </c>
      <c r="BM1007" t="s">
        <v>268</v>
      </c>
      <c r="BN1007" t="s">
        <v>268</v>
      </c>
      <c r="BO1007" t="s">
        <v>268</v>
      </c>
      <c r="BP1007" t="s">
        <v>268</v>
      </c>
      <c r="BQ1007" t="s">
        <v>268</v>
      </c>
      <c r="BR1007" t="s">
        <v>268</v>
      </c>
      <c r="BS1007" t="s">
        <v>268</v>
      </c>
      <c r="BT1007" t="s">
        <v>268</v>
      </c>
      <c r="BU1007" t="s">
        <v>268</v>
      </c>
      <c r="BV1007" t="s">
        <v>268</v>
      </c>
      <c r="BW1007" t="s">
        <v>268</v>
      </c>
      <c r="BX1007" t="s">
        <v>268</v>
      </c>
      <c r="BY1007">
        <v>31</v>
      </c>
      <c r="BZ1007">
        <v>31</v>
      </c>
      <c r="CA1007" t="s">
        <v>143</v>
      </c>
      <c r="CB1007" s="356">
        <v>109</v>
      </c>
      <c r="CC1007" t="s">
        <v>10844</v>
      </c>
      <c r="CD1007" t="s">
        <v>268</v>
      </c>
      <c r="CE1007" t="s">
        <v>268</v>
      </c>
      <c r="CF1007" t="s">
        <v>268</v>
      </c>
      <c r="CG1007" t="s">
        <v>11228</v>
      </c>
      <c r="CH1007" t="s">
        <v>268</v>
      </c>
      <c r="CI1007" t="s">
        <v>268</v>
      </c>
      <c r="CJ1007" t="s">
        <v>268</v>
      </c>
      <c r="CK1007" t="s">
        <v>268</v>
      </c>
      <c r="CL1007" t="s">
        <v>10846</v>
      </c>
      <c r="CM1007" t="s">
        <v>11224</v>
      </c>
      <c r="CN1007">
        <v>44.78</v>
      </c>
      <c r="CO1007" t="s">
        <v>268</v>
      </c>
      <c r="CP1007">
        <v>44.78</v>
      </c>
      <c r="CQ1007">
        <v>365</v>
      </c>
      <c r="CR1007" t="s">
        <v>878</v>
      </c>
      <c r="CS1007" t="s">
        <v>11225</v>
      </c>
      <c r="CT1007" t="s">
        <v>11226</v>
      </c>
      <c r="CU1007" t="s">
        <v>11227</v>
      </c>
      <c r="CV1007" t="s">
        <v>268</v>
      </c>
      <c r="CW1007" t="s">
        <v>268</v>
      </c>
      <c r="CX1007" t="s">
        <v>268</v>
      </c>
      <c r="CY1007" t="s">
        <v>268</v>
      </c>
      <c r="CZ1007" t="s">
        <v>268</v>
      </c>
      <c r="DA1007" t="s">
        <v>268</v>
      </c>
      <c r="DB1007" s="429">
        <f t="shared" si="201"/>
        <v>0</v>
      </c>
      <c r="DC1007" s="284">
        <f t="shared" si="202"/>
        <v>0</v>
      </c>
      <c r="DD1007" s="284">
        <f t="shared" si="203"/>
        <v>0</v>
      </c>
      <c r="DE1007" s="284">
        <f t="shared" si="204"/>
        <v>0</v>
      </c>
      <c r="DF1007" s="295">
        <f t="shared" si="205"/>
        <v>31</v>
      </c>
      <c r="DG1007" s="284">
        <f t="shared" si="206"/>
        <v>0</v>
      </c>
      <c r="DH1007" s="284">
        <f t="shared" si="207"/>
        <v>0</v>
      </c>
      <c r="DI1007" s="284">
        <f t="shared" si="208"/>
        <v>0</v>
      </c>
      <c r="DJ1007" s="284">
        <f t="shared" si="209"/>
        <v>0</v>
      </c>
      <c r="DK1007" s="295">
        <f t="shared" si="210"/>
        <v>31</v>
      </c>
      <c r="DL1007" s="297" t="str">
        <f t="shared" si="211"/>
        <v/>
      </c>
      <c r="DM1007" s="430">
        <f>IFERROR(IF(CA1007="D",IF(DL1007="A dispo.",DF1007*VLOOKUP('DATI INPUT'!$F$27,TARIFFE_UD,4,FALSE),DF1007*VLOOKUP(DL1007,TARIFFE_UD,4,FALSE)),DF1007*VLOOKUP(CB1007-100,TARIFFE_UND,4,FALSE)),0)</f>
        <v>7.3827389337310301</v>
      </c>
      <c r="DN1007" s="430">
        <f>IFERROR(IF(CA1007="D",IF(DL1007="A dispo.",DK1007*VLOOKUP('DATI INPUT'!$F$27,TARIFFE_UD,5,FALSE),DK1007*VLOOKUP(DL1007,TARIFFE_UD,5,FALSE)),DK1007*VLOOKUP(CB1007-100,TARIFFE_UND,5,FALSE)),0)</f>
        <v>37.403358690102102</v>
      </c>
      <c r="DO1007" s="431">
        <f t="shared" si="212"/>
        <v>6.097623833127841E-3</v>
      </c>
      <c r="DP1007" s="299">
        <f>IFERROR(IF(CA1007="D",IF(DL1007="A dispo.",DF1007*VLOOKUP('DATI INPUT'!$F$27,TARIFFE_UD,2,FALSE),DF1007*VLOOKUP(DL1007,TARIFFE_UD,2,FALSE)),DF1007*VLOOKUP(CB1007-100,TARIFFE_UND,2,FALSE)),0)</f>
        <v>10.440327428812086</v>
      </c>
      <c r="DQ1007" s="299">
        <f>IFERROR(IF(CA1007="D",IF(DL1007="A dispo.",DK1007*VLOOKUP('DATI INPUT'!$F$27,TARIFFE_UD,3,FALSE),DK1007*VLOOKUP(DL1007,TARIFFE_UD,3,FALSE)),DK1007*VLOOKUP(CB1007-100,TARIFFE_UND,3,FALSE)),0)</f>
        <v>37.946187094173702</v>
      </c>
      <c r="DR1007" s="299">
        <f t="shared" si="213"/>
        <v>48.386514522985792</v>
      </c>
    </row>
    <row r="1008" spans="1:122" x14ac:dyDescent="0.25">
      <c r="A1008" t="s">
        <v>8465</v>
      </c>
      <c r="B1008" t="s">
        <v>8466</v>
      </c>
      <c r="C1008" t="s">
        <v>8467</v>
      </c>
      <c r="D1008" t="s">
        <v>8468</v>
      </c>
      <c r="E1008" t="s">
        <v>268</v>
      </c>
      <c r="F1008" t="s">
        <v>156</v>
      </c>
      <c r="G1008" t="s">
        <v>8469</v>
      </c>
      <c r="H1008" t="s">
        <v>8470</v>
      </c>
      <c r="I1008" t="s">
        <v>453</v>
      </c>
      <c r="J1008" t="s">
        <v>274</v>
      </c>
      <c r="K1008" t="s">
        <v>8471</v>
      </c>
      <c r="L1008" t="s">
        <v>1242</v>
      </c>
      <c r="M1008" t="s">
        <v>8472</v>
      </c>
      <c r="N1008" t="s">
        <v>1169</v>
      </c>
      <c r="O1008" t="s">
        <v>943</v>
      </c>
      <c r="P1008" t="s">
        <v>8473</v>
      </c>
      <c r="Q1008" t="s">
        <v>276</v>
      </c>
      <c r="R1008" t="s">
        <v>268</v>
      </c>
      <c r="S1008" t="s">
        <v>268</v>
      </c>
      <c r="T1008" t="s">
        <v>268</v>
      </c>
      <c r="U1008" t="s">
        <v>268</v>
      </c>
      <c r="V1008" t="s">
        <v>268</v>
      </c>
      <c r="W1008" t="s">
        <v>10417</v>
      </c>
      <c r="X1008" t="s">
        <v>10418</v>
      </c>
      <c r="Y1008" t="s">
        <v>268</v>
      </c>
      <c r="Z1008" t="s">
        <v>268</v>
      </c>
      <c r="AA1008" t="s">
        <v>268</v>
      </c>
      <c r="AB1008" t="s">
        <v>268</v>
      </c>
      <c r="AC1008" t="s">
        <v>268</v>
      </c>
      <c r="AD1008" t="s">
        <v>268</v>
      </c>
      <c r="AE1008" t="s">
        <v>287</v>
      </c>
      <c r="AF1008" t="s">
        <v>1811</v>
      </c>
      <c r="AG1008" t="s">
        <v>875</v>
      </c>
      <c r="AH1008" t="s">
        <v>2299</v>
      </c>
      <c r="AI1008" t="s">
        <v>795</v>
      </c>
      <c r="AJ1008" t="s">
        <v>268</v>
      </c>
      <c r="AK1008" t="s">
        <v>268</v>
      </c>
      <c r="AL1008" t="s">
        <v>268</v>
      </c>
      <c r="AM1008" t="s">
        <v>288</v>
      </c>
      <c r="AN1008" t="s">
        <v>268</v>
      </c>
      <c r="AO1008" t="s">
        <v>268</v>
      </c>
      <c r="AP1008" t="s">
        <v>268</v>
      </c>
      <c r="AQ1008" t="s">
        <v>268</v>
      </c>
      <c r="AR1008" t="s">
        <v>268</v>
      </c>
      <c r="AS1008" t="s">
        <v>268</v>
      </c>
      <c r="AT1008" t="s">
        <v>268</v>
      </c>
      <c r="AU1008" t="s">
        <v>268</v>
      </c>
      <c r="AV1008" t="s">
        <v>268</v>
      </c>
      <c r="AW1008" t="s">
        <v>268</v>
      </c>
      <c r="AX1008" t="s">
        <v>268</v>
      </c>
      <c r="AY1008" t="s">
        <v>268</v>
      </c>
      <c r="AZ1008" t="s">
        <v>268</v>
      </c>
      <c r="BA1008" t="s">
        <v>268</v>
      </c>
      <c r="BB1008" t="s">
        <v>268</v>
      </c>
      <c r="BC1008" t="s">
        <v>268</v>
      </c>
      <c r="BD1008" t="s">
        <v>268</v>
      </c>
      <c r="BE1008" t="s">
        <v>268</v>
      </c>
      <c r="BF1008" t="s">
        <v>268</v>
      </c>
      <c r="BG1008" t="s">
        <v>268</v>
      </c>
      <c r="BH1008" t="s">
        <v>268</v>
      </c>
      <c r="BI1008" t="s">
        <v>268</v>
      </c>
      <c r="BJ1008" t="s">
        <v>268</v>
      </c>
      <c r="BK1008" t="s">
        <v>268</v>
      </c>
      <c r="BL1008" t="s">
        <v>268</v>
      </c>
      <c r="BM1008" t="s">
        <v>268</v>
      </c>
      <c r="BN1008" t="s">
        <v>268</v>
      </c>
      <c r="BO1008" t="s">
        <v>268</v>
      </c>
      <c r="BP1008" t="s">
        <v>268</v>
      </c>
      <c r="BQ1008" t="s">
        <v>268</v>
      </c>
      <c r="BR1008" t="s">
        <v>268</v>
      </c>
      <c r="BS1008" t="s">
        <v>268</v>
      </c>
      <c r="BT1008" t="s">
        <v>268</v>
      </c>
      <c r="BU1008" t="s">
        <v>268</v>
      </c>
      <c r="BV1008" t="s">
        <v>268</v>
      </c>
      <c r="BW1008" t="s">
        <v>268</v>
      </c>
      <c r="BX1008" t="s">
        <v>268</v>
      </c>
      <c r="BY1008">
        <v>57.65</v>
      </c>
      <c r="BZ1008">
        <v>57.65</v>
      </c>
      <c r="CA1008" t="s">
        <v>142</v>
      </c>
      <c r="CB1008" s="356">
        <v>122</v>
      </c>
      <c r="CC1008" t="s">
        <v>876</v>
      </c>
      <c r="CD1008" t="s">
        <v>268</v>
      </c>
      <c r="CE1008" t="s">
        <v>268</v>
      </c>
      <c r="CF1008" t="s">
        <v>268</v>
      </c>
      <c r="CG1008" t="s">
        <v>268</v>
      </c>
      <c r="CH1008" t="s">
        <v>268</v>
      </c>
      <c r="CI1008" t="s">
        <v>268</v>
      </c>
      <c r="CJ1008" t="s">
        <v>268</v>
      </c>
      <c r="CK1008" t="s">
        <v>268</v>
      </c>
      <c r="CL1008" t="s">
        <v>268</v>
      </c>
      <c r="CM1008" t="s">
        <v>11224</v>
      </c>
      <c r="CN1008">
        <v>103.94</v>
      </c>
      <c r="CO1008" t="s">
        <v>268</v>
      </c>
      <c r="CP1008">
        <v>103.94</v>
      </c>
      <c r="CQ1008">
        <v>365</v>
      </c>
      <c r="CR1008" t="s">
        <v>878</v>
      </c>
      <c r="CS1008" t="s">
        <v>11225</v>
      </c>
      <c r="CT1008" t="s">
        <v>11226</v>
      </c>
      <c r="CU1008" t="s">
        <v>11227</v>
      </c>
      <c r="CV1008" t="s">
        <v>268</v>
      </c>
      <c r="CW1008" t="s">
        <v>268</v>
      </c>
      <c r="CX1008" t="s">
        <v>268</v>
      </c>
      <c r="CY1008" t="s">
        <v>268</v>
      </c>
      <c r="CZ1008" t="s">
        <v>268</v>
      </c>
      <c r="DA1008" t="s">
        <v>268</v>
      </c>
      <c r="DB1008" s="429">
        <f t="shared" si="201"/>
        <v>0</v>
      </c>
      <c r="DC1008" s="284">
        <f t="shared" si="202"/>
        <v>0</v>
      </c>
      <c r="DD1008" s="284">
        <f t="shared" si="203"/>
        <v>0</v>
      </c>
      <c r="DE1008" s="284">
        <f t="shared" si="204"/>
        <v>0</v>
      </c>
      <c r="DF1008" s="295">
        <f t="shared" si="205"/>
        <v>57.649999999999991</v>
      </c>
      <c r="DG1008" s="284">
        <f t="shared" si="206"/>
        <v>0</v>
      </c>
      <c r="DH1008" s="284">
        <f t="shared" si="207"/>
        <v>0</v>
      </c>
      <c r="DI1008" s="284">
        <f t="shared" si="208"/>
        <v>0</v>
      </c>
      <c r="DJ1008" s="284">
        <f t="shared" si="209"/>
        <v>0</v>
      </c>
      <c r="DK1008" s="295">
        <f t="shared" si="210"/>
        <v>1</v>
      </c>
      <c r="DL1008" s="297" t="str">
        <f t="shared" si="211"/>
        <v>A dispo.</v>
      </c>
      <c r="DM1008" s="430">
        <f>IFERROR(IF(CA1008="D",IF(DL1008="A dispo.",DF1008*VLOOKUP('DATI INPUT'!$F$27,TARIFFE_UD,4,FALSE),DF1008*VLOOKUP(DL1008,TARIFFE_UD,4,FALSE)),DF1008*VLOOKUP(CB1008-100,TARIFFE_UND,4,FALSE)),0)</f>
        <v>36.543454416161147</v>
      </c>
      <c r="DN1008" s="430">
        <f>IFERROR(IF(CA1008="D",IF(DL1008="A dispo.",DK1008*VLOOKUP('DATI INPUT'!$F$27,TARIFFE_UD,5,FALSE),DK1008*VLOOKUP(DL1008,TARIFFE_UD,5,FALSE)),DK1008*VLOOKUP(CB1008-100,TARIFFE_UND,5,FALSE)),0)</f>
        <v>67.397800635548478</v>
      </c>
      <c r="DO1008" s="431">
        <f t="shared" si="212"/>
        <v>1.2550517096201474E-3</v>
      </c>
      <c r="DP1008" s="299">
        <f>IFERROR(IF(CA1008="D",IF(DL1008="A dispo.",DF1008*VLOOKUP('DATI INPUT'!$F$27,TARIFFE_UD,2,FALSE),DF1008*VLOOKUP(DL1008,TARIFFE_UD,2,FALSE)),DF1008*VLOOKUP(CB1008-100,TARIFFE_UND,2,FALSE)),0)</f>
        <v>45.655940489832155</v>
      </c>
      <c r="DQ1008" s="299">
        <f>IFERROR(IF(CA1008="D",IF(DL1008="A dispo.",DK1008*VLOOKUP('DATI INPUT'!$F$27,TARIFFE_UD,3,FALSE),DK1008*VLOOKUP(DL1008,TARIFFE_UD,3,FALSE)),DK1008*VLOOKUP(CB1008-100,TARIFFE_UND,3,FALSE)),0)</f>
        <v>60.367780403072892</v>
      </c>
      <c r="DR1008" s="299">
        <f t="shared" si="213"/>
        <v>106.02372089290505</v>
      </c>
    </row>
    <row r="1009" spans="1:122" x14ac:dyDescent="0.25">
      <c r="A1009" t="s">
        <v>8476</v>
      </c>
      <c r="B1009" t="s">
        <v>8477</v>
      </c>
      <c r="C1009" t="s">
        <v>1069</v>
      </c>
      <c r="D1009" t="s">
        <v>8478</v>
      </c>
      <c r="E1009" t="s">
        <v>268</v>
      </c>
      <c r="F1009" t="s">
        <v>156</v>
      </c>
      <c r="G1009" t="s">
        <v>8479</v>
      </c>
      <c r="H1009" t="s">
        <v>1211</v>
      </c>
      <c r="I1009" t="s">
        <v>4491</v>
      </c>
      <c r="J1009" t="s">
        <v>274</v>
      </c>
      <c r="K1009" t="s">
        <v>3978</v>
      </c>
      <c r="L1009" t="s">
        <v>8480</v>
      </c>
      <c r="M1009" t="s">
        <v>10419</v>
      </c>
      <c r="N1009" t="s">
        <v>984</v>
      </c>
      <c r="O1009" t="s">
        <v>873</v>
      </c>
      <c r="P1009" t="s">
        <v>10374</v>
      </c>
      <c r="Q1009" t="s">
        <v>313</v>
      </c>
      <c r="R1009" t="s">
        <v>268</v>
      </c>
      <c r="S1009" t="s">
        <v>268</v>
      </c>
      <c r="T1009" t="s">
        <v>268</v>
      </c>
      <c r="U1009" t="s">
        <v>268</v>
      </c>
      <c r="V1009" t="s">
        <v>268</v>
      </c>
      <c r="W1009" t="s">
        <v>10419</v>
      </c>
      <c r="X1009" t="s">
        <v>10374</v>
      </c>
      <c r="Y1009" t="s">
        <v>313</v>
      </c>
      <c r="Z1009" t="s">
        <v>268</v>
      </c>
      <c r="AA1009" t="s">
        <v>268</v>
      </c>
      <c r="AB1009" t="s">
        <v>268</v>
      </c>
      <c r="AC1009" t="s">
        <v>268</v>
      </c>
      <c r="AD1009" t="s">
        <v>268</v>
      </c>
      <c r="AE1009" t="s">
        <v>287</v>
      </c>
      <c r="AF1009" t="s">
        <v>1811</v>
      </c>
      <c r="AG1009" t="s">
        <v>875</v>
      </c>
      <c r="AH1009" t="s">
        <v>2154</v>
      </c>
      <c r="AI1009" t="s">
        <v>774</v>
      </c>
      <c r="AJ1009" t="s">
        <v>268</v>
      </c>
      <c r="AK1009" t="s">
        <v>366</v>
      </c>
      <c r="AL1009" t="s">
        <v>268</v>
      </c>
      <c r="AM1009" t="s">
        <v>405</v>
      </c>
      <c r="AN1009" t="s">
        <v>268</v>
      </c>
      <c r="AO1009" t="s">
        <v>268</v>
      </c>
      <c r="AP1009" t="s">
        <v>268</v>
      </c>
      <c r="AQ1009" t="s">
        <v>268</v>
      </c>
      <c r="AR1009" t="s">
        <v>268</v>
      </c>
      <c r="AS1009" t="s">
        <v>268</v>
      </c>
      <c r="AT1009" t="s">
        <v>268</v>
      </c>
      <c r="AU1009" t="s">
        <v>268</v>
      </c>
      <c r="AV1009" t="s">
        <v>268</v>
      </c>
      <c r="AW1009" t="s">
        <v>268</v>
      </c>
      <c r="AX1009" t="s">
        <v>268</v>
      </c>
      <c r="AY1009" t="s">
        <v>268</v>
      </c>
      <c r="AZ1009" t="s">
        <v>268</v>
      </c>
      <c r="BA1009" t="s">
        <v>268</v>
      </c>
      <c r="BB1009" t="s">
        <v>268</v>
      </c>
      <c r="BC1009" t="s">
        <v>268</v>
      </c>
      <c r="BD1009" t="s">
        <v>268</v>
      </c>
      <c r="BE1009" t="s">
        <v>268</v>
      </c>
      <c r="BF1009" t="s">
        <v>268</v>
      </c>
      <c r="BG1009" t="s">
        <v>268</v>
      </c>
      <c r="BH1009" t="s">
        <v>268</v>
      </c>
      <c r="BI1009" t="s">
        <v>268</v>
      </c>
      <c r="BJ1009" t="s">
        <v>268</v>
      </c>
      <c r="BK1009" t="s">
        <v>268</v>
      </c>
      <c r="BL1009" t="s">
        <v>268</v>
      </c>
      <c r="BM1009" t="s">
        <v>268</v>
      </c>
      <c r="BN1009" t="s">
        <v>268</v>
      </c>
      <c r="BO1009" t="s">
        <v>268</v>
      </c>
      <c r="BP1009" t="s">
        <v>268</v>
      </c>
      <c r="BQ1009" t="s">
        <v>268</v>
      </c>
      <c r="BR1009" t="s">
        <v>268</v>
      </c>
      <c r="BS1009" t="s">
        <v>268</v>
      </c>
      <c r="BT1009" t="s">
        <v>268</v>
      </c>
      <c r="BU1009" t="s">
        <v>268</v>
      </c>
      <c r="BV1009" t="s">
        <v>268</v>
      </c>
      <c r="BW1009" t="s">
        <v>268</v>
      </c>
      <c r="BX1009" t="s">
        <v>268</v>
      </c>
      <c r="BY1009">
        <v>60</v>
      </c>
      <c r="BZ1009">
        <v>60</v>
      </c>
      <c r="CA1009" t="s">
        <v>142</v>
      </c>
      <c r="CB1009" s="356">
        <v>122</v>
      </c>
      <c r="CC1009" t="s">
        <v>876</v>
      </c>
      <c r="CD1009" t="s">
        <v>268</v>
      </c>
      <c r="CE1009" t="s">
        <v>268</v>
      </c>
      <c r="CF1009" s="356">
        <v>4</v>
      </c>
      <c r="CG1009" t="s">
        <v>268</v>
      </c>
      <c r="CH1009" t="s">
        <v>268</v>
      </c>
      <c r="CI1009" t="s">
        <v>268</v>
      </c>
      <c r="CJ1009" t="s">
        <v>268</v>
      </c>
      <c r="CK1009" t="s">
        <v>268</v>
      </c>
      <c r="CL1009" t="s">
        <v>8482</v>
      </c>
      <c r="CM1009" t="s">
        <v>11224</v>
      </c>
      <c r="CN1009">
        <v>123.23</v>
      </c>
      <c r="CO1009" t="s">
        <v>268</v>
      </c>
      <c r="CP1009">
        <v>123.23</v>
      </c>
      <c r="CQ1009">
        <v>365</v>
      </c>
      <c r="CR1009" t="s">
        <v>878</v>
      </c>
      <c r="CS1009" t="s">
        <v>11225</v>
      </c>
      <c r="CT1009" t="s">
        <v>11226</v>
      </c>
      <c r="CU1009" t="s">
        <v>11227</v>
      </c>
      <c r="CV1009" t="s">
        <v>268</v>
      </c>
      <c r="CW1009" t="s">
        <v>268</v>
      </c>
      <c r="CX1009" t="s">
        <v>268</v>
      </c>
      <c r="CY1009" t="s">
        <v>268</v>
      </c>
      <c r="CZ1009" t="s">
        <v>268</v>
      </c>
      <c r="DA1009" t="s">
        <v>268</v>
      </c>
      <c r="DB1009" s="429">
        <f t="shared" si="201"/>
        <v>0</v>
      </c>
      <c r="DC1009" s="284">
        <f t="shared" si="202"/>
        <v>0</v>
      </c>
      <c r="DD1009" s="284">
        <f t="shared" si="203"/>
        <v>0</v>
      </c>
      <c r="DE1009" s="284">
        <f t="shared" si="204"/>
        <v>0</v>
      </c>
      <c r="DF1009" s="295">
        <f t="shared" si="205"/>
        <v>60</v>
      </c>
      <c r="DG1009" s="284">
        <f t="shared" si="206"/>
        <v>0</v>
      </c>
      <c r="DH1009" s="284">
        <f t="shared" si="207"/>
        <v>0</v>
      </c>
      <c r="DI1009" s="284">
        <f t="shared" si="208"/>
        <v>0</v>
      </c>
      <c r="DJ1009" s="284">
        <f t="shared" si="209"/>
        <v>0</v>
      </c>
      <c r="DK1009" s="295">
        <f t="shared" si="210"/>
        <v>1</v>
      </c>
      <c r="DL1009" s="297">
        <f t="shared" si="211"/>
        <v>4</v>
      </c>
      <c r="DM1009" s="430">
        <f>IFERROR(IF(CA1009="D",IF(DL1009="A dispo.",DF1009*VLOOKUP('DATI INPUT'!$F$27,TARIFFE_UD,4,FALSE),DF1009*VLOOKUP(DL1009,TARIFFE_UD,4,FALSE)),DF1009*VLOOKUP(CB1009-100,TARIFFE_UND,4,FALSE)),0)</f>
        <v>40.850348966702249</v>
      </c>
      <c r="DN1009" s="430">
        <f>IFERROR(IF(CA1009="D",IF(DL1009="A dispo.",DK1009*VLOOKUP('DATI INPUT'!$F$27,TARIFFE_UD,5,FALSE),DK1009*VLOOKUP(DL1009,TARIFFE_UD,5,FALSE)),DK1009*VLOOKUP(CB1009-100,TARIFFE_UND,5,FALSE)),0)</f>
        <v>82.375089665670373</v>
      </c>
      <c r="DO1009" s="431">
        <f t="shared" si="212"/>
        <v>-4.5613676273745796E-3</v>
      </c>
      <c r="DP1009" s="299">
        <f>IFERROR(IF(CA1009="D",IF(DL1009="A dispo.",DF1009*VLOOKUP('DATI INPUT'!$F$27,TARIFFE_UD,2,FALSE),DF1009*VLOOKUP(DL1009,TARIFFE_UD,2,FALSE)),DF1009*VLOOKUP(CB1009-100,TARIFFE_UND,2,FALSE)),0)</f>
        <v>51.036803477117964</v>
      </c>
      <c r="DQ1009" s="299">
        <f>IFERROR(IF(CA1009="D",IF(DL1009="A dispo.",DK1009*VLOOKUP('DATI INPUT'!$F$27,TARIFFE_UD,3,FALSE),DK1009*VLOOKUP(DL1009,TARIFFE_UD,3,FALSE)),DK1009*VLOOKUP(CB1009-100,TARIFFE_UND,3,FALSE)),0)</f>
        <v>73.78284271486686</v>
      </c>
      <c r="DR1009" s="299">
        <f t="shared" si="213"/>
        <v>124.81964619198482</v>
      </c>
    </row>
    <row r="1010" spans="1:122" x14ac:dyDescent="0.25">
      <c r="A1010" t="s">
        <v>8483</v>
      </c>
      <c r="B1010" t="s">
        <v>8484</v>
      </c>
      <c r="C1010" t="s">
        <v>8485</v>
      </c>
      <c r="D1010" t="s">
        <v>8486</v>
      </c>
      <c r="E1010" t="s">
        <v>268</v>
      </c>
      <c r="F1010" t="s">
        <v>156</v>
      </c>
      <c r="G1010" t="s">
        <v>8487</v>
      </c>
      <c r="H1010" t="s">
        <v>8488</v>
      </c>
      <c r="I1010" t="s">
        <v>365</v>
      </c>
      <c r="J1010" t="s">
        <v>274</v>
      </c>
      <c r="K1010" t="s">
        <v>8489</v>
      </c>
      <c r="L1010" t="s">
        <v>1307</v>
      </c>
      <c r="M1010" t="s">
        <v>8490</v>
      </c>
      <c r="N1010" t="s">
        <v>1307</v>
      </c>
      <c r="O1010" t="s">
        <v>1308</v>
      </c>
      <c r="P1010" t="s">
        <v>7268</v>
      </c>
      <c r="Q1010" t="s">
        <v>275</v>
      </c>
      <c r="R1010" t="s">
        <v>268</v>
      </c>
      <c r="S1010" t="s">
        <v>268</v>
      </c>
      <c r="T1010" t="s">
        <v>268</v>
      </c>
      <c r="U1010" t="s">
        <v>268</v>
      </c>
      <c r="V1010" t="s">
        <v>268</v>
      </c>
      <c r="W1010" t="s">
        <v>8491</v>
      </c>
      <c r="X1010" t="s">
        <v>1934</v>
      </c>
      <c r="Y1010" t="s">
        <v>935</v>
      </c>
      <c r="Z1010" t="s">
        <v>268</v>
      </c>
      <c r="AA1010" t="s">
        <v>268</v>
      </c>
      <c r="AB1010" t="s">
        <v>268</v>
      </c>
      <c r="AC1010" t="s">
        <v>268</v>
      </c>
      <c r="AD1010" t="s">
        <v>268</v>
      </c>
      <c r="AE1010" t="s">
        <v>287</v>
      </c>
      <c r="AF1010" t="s">
        <v>1811</v>
      </c>
      <c r="AG1010" t="s">
        <v>875</v>
      </c>
      <c r="AH1010" t="s">
        <v>1935</v>
      </c>
      <c r="AI1010" t="s">
        <v>8492</v>
      </c>
      <c r="AJ1010" t="s">
        <v>268</v>
      </c>
      <c r="AK1010" t="s">
        <v>377</v>
      </c>
      <c r="AL1010" t="s">
        <v>268</v>
      </c>
      <c r="AM1010" t="s">
        <v>268</v>
      </c>
      <c r="AN1010" t="s">
        <v>268</v>
      </c>
      <c r="AO1010" t="s">
        <v>268</v>
      </c>
      <c r="AP1010" t="s">
        <v>268</v>
      </c>
      <c r="AQ1010" t="s">
        <v>268</v>
      </c>
      <c r="AR1010" t="s">
        <v>268</v>
      </c>
      <c r="AS1010" t="s">
        <v>268</v>
      </c>
      <c r="AT1010" t="s">
        <v>268</v>
      </c>
      <c r="AU1010" t="s">
        <v>268</v>
      </c>
      <c r="AV1010" t="s">
        <v>268</v>
      </c>
      <c r="AW1010" t="s">
        <v>268</v>
      </c>
      <c r="AX1010" t="s">
        <v>268</v>
      </c>
      <c r="AY1010" t="s">
        <v>268</v>
      </c>
      <c r="AZ1010" t="s">
        <v>268</v>
      </c>
      <c r="BA1010" t="s">
        <v>268</v>
      </c>
      <c r="BB1010" t="s">
        <v>268</v>
      </c>
      <c r="BC1010" t="s">
        <v>268</v>
      </c>
      <c r="BD1010" t="s">
        <v>268</v>
      </c>
      <c r="BE1010" t="s">
        <v>268</v>
      </c>
      <c r="BF1010" t="s">
        <v>268</v>
      </c>
      <c r="BG1010" t="s">
        <v>268</v>
      </c>
      <c r="BH1010" t="s">
        <v>268</v>
      </c>
      <c r="BI1010" t="s">
        <v>268</v>
      </c>
      <c r="BJ1010" t="s">
        <v>268</v>
      </c>
      <c r="BK1010" t="s">
        <v>268</v>
      </c>
      <c r="BL1010" t="s">
        <v>268</v>
      </c>
      <c r="BM1010" t="s">
        <v>268</v>
      </c>
      <c r="BN1010" t="s">
        <v>268</v>
      </c>
      <c r="BO1010" t="s">
        <v>268</v>
      </c>
      <c r="BP1010" t="s">
        <v>268</v>
      </c>
      <c r="BQ1010" t="s">
        <v>268</v>
      </c>
      <c r="BR1010" t="s">
        <v>268</v>
      </c>
      <c r="BS1010" t="s">
        <v>268</v>
      </c>
      <c r="BT1010" t="s">
        <v>268</v>
      </c>
      <c r="BU1010" t="s">
        <v>268</v>
      </c>
      <c r="BV1010" t="s">
        <v>268</v>
      </c>
      <c r="BW1010" t="s">
        <v>268</v>
      </c>
      <c r="BX1010" t="s">
        <v>268</v>
      </c>
      <c r="BY1010">
        <v>58.63</v>
      </c>
      <c r="BZ1010">
        <v>58.63</v>
      </c>
      <c r="CA1010" t="s">
        <v>142</v>
      </c>
      <c r="CB1010" s="356">
        <v>122</v>
      </c>
      <c r="CC1010" t="s">
        <v>876</v>
      </c>
      <c r="CD1010" t="s">
        <v>268</v>
      </c>
      <c r="CE1010" t="s">
        <v>268</v>
      </c>
      <c r="CF1010" t="s">
        <v>268</v>
      </c>
      <c r="CG1010" t="s">
        <v>268</v>
      </c>
      <c r="CH1010" t="s">
        <v>268</v>
      </c>
      <c r="CI1010" t="s">
        <v>268</v>
      </c>
      <c r="CJ1010" t="s">
        <v>268</v>
      </c>
      <c r="CK1010" t="s">
        <v>268</v>
      </c>
      <c r="CL1010" t="s">
        <v>268</v>
      </c>
      <c r="CM1010" t="s">
        <v>11224</v>
      </c>
      <c r="CN1010">
        <v>104.56</v>
      </c>
      <c r="CO1010" t="s">
        <v>268</v>
      </c>
      <c r="CP1010">
        <v>104.56</v>
      </c>
      <c r="CQ1010">
        <v>365</v>
      </c>
      <c r="CR1010" t="s">
        <v>878</v>
      </c>
      <c r="CS1010" t="s">
        <v>11225</v>
      </c>
      <c r="CT1010" t="s">
        <v>11226</v>
      </c>
      <c r="CU1010" t="s">
        <v>11227</v>
      </c>
      <c r="CV1010" t="s">
        <v>268</v>
      </c>
      <c r="CW1010" t="s">
        <v>268</v>
      </c>
      <c r="CX1010" t="s">
        <v>268</v>
      </c>
      <c r="CY1010" t="s">
        <v>268</v>
      </c>
      <c r="CZ1010" t="s">
        <v>268</v>
      </c>
      <c r="DA1010" t="s">
        <v>268</v>
      </c>
      <c r="DB1010" s="429">
        <f t="shared" si="201"/>
        <v>0</v>
      </c>
      <c r="DC1010" s="284">
        <f t="shared" si="202"/>
        <v>0</v>
      </c>
      <c r="DD1010" s="284">
        <f t="shared" si="203"/>
        <v>0</v>
      </c>
      <c r="DE1010" s="284">
        <f t="shared" si="204"/>
        <v>0</v>
      </c>
      <c r="DF1010" s="295">
        <f t="shared" si="205"/>
        <v>58.63</v>
      </c>
      <c r="DG1010" s="284">
        <f t="shared" si="206"/>
        <v>0</v>
      </c>
      <c r="DH1010" s="284">
        <f t="shared" si="207"/>
        <v>0</v>
      </c>
      <c r="DI1010" s="284">
        <f t="shared" si="208"/>
        <v>0</v>
      </c>
      <c r="DJ1010" s="284">
        <f t="shared" si="209"/>
        <v>0</v>
      </c>
      <c r="DK1010" s="295">
        <f t="shared" si="210"/>
        <v>1</v>
      </c>
      <c r="DL1010" s="297" t="str">
        <f t="shared" si="211"/>
        <v>A dispo.</v>
      </c>
      <c r="DM1010" s="430">
        <f>IFERROR(IF(CA1010="D",IF(DL1010="A dispo.",DF1010*VLOOKUP('DATI INPUT'!$F$27,TARIFFE_UD,4,FALSE),DF1010*VLOOKUP(DL1010,TARIFFE_UD,4,FALSE)),DF1010*VLOOKUP(CB1010-100,TARIFFE_UND,4,FALSE)),0)</f>
        <v>37.164661446999624</v>
      </c>
      <c r="DN1010" s="430">
        <f>IFERROR(IF(CA1010="D",IF(DL1010="A dispo.",DK1010*VLOOKUP('DATI INPUT'!$F$27,TARIFFE_UD,5,FALSE),DK1010*VLOOKUP(DL1010,TARIFFE_UD,5,FALSE)),DK1010*VLOOKUP(CB1010-100,TARIFFE_UND,5,FALSE)),0)</f>
        <v>67.397800635548478</v>
      </c>
      <c r="DO1010" s="431">
        <f t="shared" si="212"/>
        <v>2.4620825481065367E-3</v>
      </c>
      <c r="DP1010" s="299">
        <f>IFERROR(IF(CA1010="D",IF(DL1010="A dispo.",DF1010*VLOOKUP('DATI INPUT'!$F$27,TARIFFE_UD,2,FALSE),DF1010*VLOOKUP(DL1010,TARIFFE_UD,2,FALSE)),DF1010*VLOOKUP(CB1010-100,TARIFFE_UND,2,FALSE)),0)</f>
        <v>46.432051880639371</v>
      </c>
      <c r="DQ1010" s="299">
        <f>IFERROR(IF(CA1010="D",IF(DL1010="A dispo.",DK1010*VLOOKUP('DATI INPUT'!$F$27,TARIFFE_UD,3,FALSE),DK1010*VLOOKUP(DL1010,TARIFFE_UD,3,FALSE)),DK1010*VLOOKUP(CB1010-100,TARIFFE_UND,3,FALSE)),0)</f>
        <v>60.367780403072892</v>
      </c>
      <c r="DR1010" s="299">
        <f t="shared" si="213"/>
        <v>106.79983228371226</v>
      </c>
    </row>
    <row r="1011" spans="1:122" x14ac:dyDescent="0.25">
      <c r="A1011" t="s">
        <v>8493</v>
      </c>
      <c r="B1011" t="s">
        <v>8494</v>
      </c>
      <c r="C1011" t="s">
        <v>8495</v>
      </c>
      <c r="D1011" t="s">
        <v>8496</v>
      </c>
      <c r="E1011" t="s">
        <v>268</v>
      </c>
      <c r="F1011" t="s">
        <v>156</v>
      </c>
      <c r="G1011" t="s">
        <v>8497</v>
      </c>
      <c r="H1011" t="s">
        <v>1372</v>
      </c>
      <c r="I1011" t="s">
        <v>8498</v>
      </c>
      <c r="J1011" t="s">
        <v>156</v>
      </c>
      <c r="K1011" t="s">
        <v>8499</v>
      </c>
      <c r="L1011" t="s">
        <v>871</v>
      </c>
      <c r="M1011" t="s">
        <v>3884</v>
      </c>
      <c r="N1011" t="s">
        <v>984</v>
      </c>
      <c r="O1011" t="s">
        <v>873</v>
      </c>
      <c r="P1011" t="s">
        <v>2116</v>
      </c>
      <c r="Q1011" t="s">
        <v>271</v>
      </c>
      <c r="R1011" t="s">
        <v>268</v>
      </c>
      <c r="S1011" t="s">
        <v>268</v>
      </c>
      <c r="T1011" t="s">
        <v>268</v>
      </c>
      <c r="U1011" t="s">
        <v>268</v>
      </c>
      <c r="V1011" t="s">
        <v>268</v>
      </c>
      <c r="W1011" t="s">
        <v>8500</v>
      </c>
      <c r="X1011" t="s">
        <v>2930</v>
      </c>
      <c r="Y1011" t="s">
        <v>280</v>
      </c>
      <c r="Z1011" t="s">
        <v>268</v>
      </c>
      <c r="AA1011" t="s">
        <v>268</v>
      </c>
      <c r="AB1011" t="s">
        <v>268</v>
      </c>
      <c r="AC1011" t="s">
        <v>268</v>
      </c>
      <c r="AD1011" t="s">
        <v>268</v>
      </c>
      <c r="AE1011" t="s">
        <v>287</v>
      </c>
      <c r="AF1011" t="s">
        <v>1811</v>
      </c>
      <c r="AG1011" t="s">
        <v>875</v>
      </c>
      <c r="AH1011" t="s">
        <v>1848</v>
      </c>
      <c r="AI1011" t="s">
        <v>850</v>
      </c>
      <c r="AJ1011" t="s">
        <v>268</v>
      </c>
      <c r="AK1011" t="s">
        <v>381</v>
      </c>
      <c r="AL1011" t="s">
        <v>268</v>
      </c>
      <c r="AM1011" t="s">
        <v>405</v>
      </c>
      <c r="AN1011" t="s">
        <v>268</v>
      </c>
      <c r="AO1011" t="s">
        <v>268</v>
      </c>
      <c r="AP1011" t="s">
        <v>268</v>
      </c>
      <c r="AQ1011" t="s">
        <v>268</v>
      </c>
      <c r="AR1011" t="s">
        <v>268</v>
      </c>
      <c r="AS1011" t="s">
        <v>268</v>
      </c>
      <c r="AT1011" t="s">
        <v>268</v>
      </c>
      <c r="AU1011" t="s">
        <v>268</v>
      </c>
      <c r="AV1011" t="s">
        <v>268</v>
      </c>
      <c r="AW1011" t="s">
        <v>268</v>
      </c>
      <c r="AX1011" t="s">
        <v>268</v>
      </c>
      <c r="AY1011" t="s">
        <v>268</v>
      </c>
      <c r="AZ1011" t="s">
        <v>268</v>
      </c>
      <c r="BA1011" t="s">
        <v>268</v>
      </c>
      <c r="BB1011" t="s">
        <v>268</v>
      </c>
      <c r="BC1011" t="s">
        <v>268</v>
      </c>
      <c r="BD1011" t="s">
        <v>268</v>
      </c>
      <c r="BE1011" t="s">
        <v>268</v>
      </c>
      <c r="BF1011" t="s">
        <v>268</v>
      </c>
      <c r="BG1011" t="s">
        <v>268</v>
      </c>
      <c r="BH1011" t="s">
        <v>268</v>
      </c>
      <c r="BI1011" t="s">
        <v>268</v>
      </c>
      <c r="BJ1011" t="s">
        <v>268</v>
      </c>
      <c r="BK1011" t="s">
        <v>268</v>
      </c>
      <c r="BL1011" t="s">
        <v>268</v>
      </c>
      <c r="BM1011" t="s">
        <v>268</v>
      </c>
      <c r="BN1011" t="s">
        <v>268</v>
      </c>
      <c r="BO1011" t="s">
        <v>268</v>
      </c>
      <c r="BP1011" t="s">
        <v>268</v>
      </c>
      <c r="BQ1011" t="s">
        <v>268</v>
      </c>
      <c r="BR1011" t="s">
        <v>268</v>
      </c>
      <c r="BS1011" t="s">
        <v>268</v>
      </c>
      <c r="BT1011" t="s">
        <v>268</v>
      </c>
      <c r="BU1011" t="s">
        <v>268</v>
      </c>
      <c r="BV1011" t="s">
        <v>268</v>
      </c>
      <c r="BW1011" t="s">
        <v>268</v>
      </c>
      <c r="BX1011" t="s">
        <v>268</v>
      </c>
      <c r="BY1011">
        <v>50</v>
      </c>
      <c r="BZ1011">
        <v>50</v>
      </c>
      <c r="CA1011" t="s">
        <v>142</v>
      </c>
      <c r="CB1011" s="356">
        <v>122</v>
      </c>
      <c r="CC1011" t="s">
        <v>876</v>
      </c>
      <c r="CD1011" t="s">
        <v>268</v>
      </c>
      <c r="CE1011" t="s">
        <v>268</v>
      </c>
      <c r="CF1011" s="356">
        <v>1</v>
      </c>
      <c r="CG1011" t="s">
        <v>268</v>
      </c>
      <c r="CH1011" t="s">
        <v>268</v>
      </c>
      <c r="CI1011" t="s">
        <v>268</v>
      </c>
      <c r="CJ1011" t="s">
        <v>268</v>
      </c>
      <c r="CK1011" t="s">
        <v>268</v>
      </c>
      <c r="CL1011" t="s">
        <v>268</v>
      </c>
      <c r="CM1011" t="s">
        <v>11224</v>
      </c>
      <c r="CN1011">
        <v>41.58</v>
      </c>
      <c r="CO1011" t="s">
        <v>268</v>
      </c>
      <c r="CP1011">
        <v>41.58</v>
      </c>
      <c r="CQ1011">
        <v>365</v>
      </c>
      <c r="CR1011" t="s">
        <v>878</v>
      </c>
      <c r="CS1011" t="s">
        <v>11225</v>
      </c>
      <c r="CT1011" t="s">
        <v>11226</v>
      </c>
      <c r="CU1011" t="s">
        <v>11227</v>
      </c>
      <c r="CV1011" t="s">
        <v>268</v>
      </c>
      <c r="CW1011" t="s">
        <v>268</v>
      </c>
      <c r="CX1011" t="s">
        <v>268</v>
      </c>
      <c r="CY1011" t="s">
        <v>268</v>
      </c>
      <c r="CZ1011" t="s">
        <v>268</v>
      </c>
      <c r="DA1011" t="s">
        <v>268</v>
      </c>
      <c r="DB1011" s="429">
        <f t="shared" si="201"/>
        <v>0</v>
      </c>
      <c r="DC1011" s="284">
        <f t="shared" si="202"/>
        <v>0</v>
      </c>
      <c r="DD1011" s="284">
        <f t="shared" si="203"/>
        <v>0</v>
      </c>
      <c r="DE1011" s="284">
        <f t="shared" si="204"/>
        <v>0</v>
      </c>
      <c r="DF1011" s="295">
        <f t="shared" si="205"/>
        <v>50</v>
      </c>
      <c r="DG1011" s="284">
        <f t="shared" si="206"/>
        <v>0</v>
      </c>
      <c r="DH1011" s="284">
        <f t="shared" si="207"/>
        <v>0</v>
      </c>
      <c r="DI1011" s="284">
        <f t="shared" si="208"/>
        <v>0</v>
      </c>
      <c r="DJ1011" s="284">
        <f t="shared" si="209"/>
        <v>0</v>
      </c>
      <c r="DK1011" s="295">
        <f t="shared" si="210"/>
        <v>1</v>
      </c>
      <c r="DL1011" s="297">
        <f t="shared" si="211"/>
        <v>1</v>
      </c>
      <c r="DM1011" s="430">
        <f>IFERROR(IF(CA1011="D",IF(DL1011="A dispo.",DF1011*VLOOKUP('DATI INPUT'!$F$27,TARIFFE_UD,4,FALSE),DF1011*VLOOKUP(DL1011,TARIFFE_UD,4,FALSE)),DF1011*VLOOKUP(CB1011-100,TARIFFE_UND,4,FALSE)),0)</f>
        <v>24.651072652320327</v>
      </c>
      <c r="DN1011" s="430">
        <f>IFERROR(IF(CA1011="D",IF(DL1011="A dispo.",DK1011*VLOOKUP('DATI INPUT'!$F$27,TARIFFE_UD,5,FALSE),DK1011*VLOOKUP(DL1011,TARIFFE_UD,5,FALSE)),DK1011*VLOOKUP(CB1011-100,TARIFFE_UND,5,FALSE)),0)</f>
        <v>16.930848468833439</v>
      </c>
      <c r="DO1011" s="431">
        <f t="shared" si="212"/>
        <v>1.921121153770855E-3</v>
      </c>
      <c r="DP1011" s="299">
        <f>IFERROR(IF(CA1011="D",IF(DL1011="A dispo.",DF1011*VLOOKUP('DATI INPUT'!$F$27,TARIFFE_UD,2,FALSE),DF1011*VLOOKUP(DL1011,TARIFFE_UD,2,FALSE)),DF1011*VLOOKUP(CB1011-100,TARIFFE_UND,2,FALSE)),0)</f>
        <v>30.798071063778082</v>
      </c>
      <c r="DQ1011" s="299">
        <f>IFERROR(IF(CA1011="D",IF(DL1011="A dispo.",DK1011*VLOOKUP('DATI INPUT'!$F$27,TARIFFE_UD,3,FALSE),DK1011*VLOOKUP(DL1011,TARIFFE_UD,3,FALSE)),DK1011*VLOOKUP(CB1011-100,TARIFFE_UND,3,FALSE)),0)</f>
        <v>15.164853048114928</v>
      </c>
      <c r="DR1011" s="299">
        <f t="shared" si="213"/>
        <v>45.96292411189301</v>
      </c>
    </row>
    <row r="1012" spans="1:122" x14ac:dyDescent="0.25">
      <c r="A1012" t="s">
        <v>8501</v>
      </c>
      <c r="B1012" t="s">
        <v>8502</v>
      </c>
      <c r="C1012" t="s">
        <v>1552</v>
      </c>
      <c r="D1012" t="s">
        <v>8503</v>
      </c>
      <c r="E1012" t="s">
        <v>268</v>
      </c>
      <c r="F1012" t="s">
        <v>156</v>
      </c>
      <c r="G1012" t="s">
        <v>8504</v>
      </c>
      <c r="H1012" t="s">
        <v>6207</v>
      </c>
      <c r="I1012" t="s">
        <v>360</v>
      </c>
      <c r="J1012" t="s">
        <v>274</v>
      </c>
      <c r="K1012" t="s">
        <v>8505</v>
      </c>
      <c r="L1012" t="s">
        <v>960</v>
      </c>
      <c r="M1012" t="s">
        <v>8506</v>
      </c>
      <c r="N1012" t="s">
        <v>984</v>
      </c>
      <c r="O1012" t="s">
        <v>873</v>
      </c>
      <c r="P1012" t="s">
        <v>1830</v>
      </c>
      <c r="Q1012" t="s">
        <v>277</v>
      </c>
      <c r="R1012" t="s">
        <v>268</v>
      </c>
      <c r="S1012" t="s">
        <v>268</v>
      </c>
      <c r="T1012" t="s">
        <v>268</v>
      </c>
      <c r="U1012" t="s">
        <v>268</v>
      </c>
      <c r="V1012" t="s">
        <v>268</v>
      </c>
      <c r="W1012" t="s">
        <v>8506</v>
      </c>
      <c r="X1012" t="s">
        <v>1830</v>
      </c>
      <c r="Y1012" t="s">
        <v>277</v>
      </c>
      <c r="Z1012" t="s">
        <v>268</v>
      </c>
      <c r="AA1012" t="s">
        <v>268</v>
      </c>
      <c r="AB1012" t="s">
        <v>268</v>
      </c>
      <c r="AC1012" t="s">
        <v>268</v>
      </c>
      <c r="AD1012" t="s">
        <v>268</v>
      </c>
      <c r="AE1012" t="s">
        <v>287</v>
      </c>
      <c r="AF1012" t="s">
        <v>1811</v>
      </c>
      <c r="AG1012" t="s">
        <v>875</v>
      </c>
      <c r="AH1012" t="s">
        <v>1831</v>
      </c>
      <c r="AI1012" t="s">
        <v>949</v>
      </c>
      <c r="AJ1012" t="s">
        <v>268</v>
      </c>
      <c r="AK1012" t="s">
        <v>268</v>
      </c>
      <c r="AL1012" t="s">
        <v>268</v>
      </c>
      <c r="AM1012" t="s">
        <v>268</v>
      </c>
      <c r="AN1012" t="s">
        <v>268</v>
      </c>
      <c r="AO1012" t="s">
        <v>268</v>
      </c>
      <c r="AP1012" t="s">
        <v>268</v>
      </c>
      <c r="AQ1012" t="s">
        <v>268</v>
      </c>
      <c r="AR1012" t="s">
        <v>268</v>
      </c>
      <c r="AS1012" t="s">
        <v>268</v>
      </c>
      <c r="AT1012" t="s">
        <v>268</v>
      </c>
      <c r="AU1012" t="s">
        <v>268</v>
      </c>
      <c r="AV1012" t="s">
        <v>268</v>
      </c>
      <c r="AW1012" t="s">
        <v>268</v>
      </c>
      <c r="AX1012" t="s">
        <v>268</v>
      </c>
      <c r="AY1012" t="s">
        <v>268</v>
      </c>
      <c r="AZ1012" t="s">
        <v>268</v>
      </c>
      <c r="BA1012" t="s">
        <v>268</v>
      </c>
      <c r="BB1012" t="s">
        <v>268</v>
      </c>
      <c r="BC1012" t="s">
        <v>268</v>
      </c>
      <c r="BD1012" t="s">
        <v>268</v>
      </c>
      <c r="BE1012" t="s">
        <v>268</v>
      </c>
      <c r="BF1012" t="s">
        <v>268</v>
      </c>
      <c r="BG1012" t="s">
        <v>268</v>
      </c>
      <c r="BH1012" t="s">
        <v>268</v>
      </c>
      <c r="BI1012" t="s">
        <v>268</v>
      </c>
      <c r="BJ1012" t="s">
        <v>268</v>
      </c>
      <c r="BK1012" t="s">
        <v>268</v>
      </c>
      <c r="BL1012" t="s">
        <v>268</v>
      </c>
      <c r="BM1012" t="s">
        <v>268</v>
      </c>
      <c r="BN1012" t="s">
        <v>268</v>
      </c>
      <c r="BO1012" t="s">
        <v>268</v>
      </c>
      <c r="BP1012" t="s">
        <v>268</v>
      </c>
      <c r="BQ1012" t="s">
        <v>268</v>
      </c>
      <c r="BR1012" t="s">
        <v>268</v>
      </c>
      <c r="BS1012" t="s">
        <v>268</v>
      </c>
      <c r="BT1012" t="s">
        <v>268</v>
      </c>
      <c r="BU1012" t="s">
        <v>268</v>
      </c>
      <c r="BV1012" t="s">
        <v>268</v>
      </c>
      <c r="BW1012" t="s">
        <v>268</v>
      </c>
      <c r="BX1012" t="s">
        <v>268</v>
      </c>
      <c r="BY1012">
        <v>60</v>
      </c>
      <c r="BZ1012">
        <v>60</v>
      </c>
      <c r="CA1012" t="s">
        <v>142</v>
      </c>
      <c r="CB1012" s="356">
        <v>122</v>
      </c>
      <c r="CC1012" t="s">
        <v>876</v>
      </c>
      <c r="CD1012" t="s">
        <v>268</v>
      </c>
      <c r="CE1012" t="s">
        <v>268</v>
      </c>
      <c r="CF1012" s="356">
        <v>2</v>
      </c>
      <c r="CG1012" t="s">
        <v>268</v>
      </c>
      <c r="CH1012" t="s">
        <v>268</v>
      </c>
      <c r="CI1012" t="s">
        <v>268</v>
      </c>
      <c r="CJ1012" t="s">
        <v>268</v>
      </c>
      <c r="CK1012" t="s">
        <v>268</v>
      </c>
      <c r="CL1012" t="s">
        <v>8507</v>
      </c>
      <c r="CM1012" t="s">
        <v>11224</v>
      </c>
      <c r="CN1012">
        <v>85.95</v>
      </c>
      <c r="CO1012" t="s">
        <v>268</v>
      </c>
      <c r="CP1012">
        <v>85.95</v>
      </c>
      <c r="CQ1012">
        <v>365</v>
      </c>
      <c r="CR1012" t="s">
        <v>878</v>
      </c>
      <c r="CS1012" t="s">
        <v>11225</v>
      </c>
      <c r="CT1012" t="s">
        <v>11226</v>
      </c>
      <c r="CU1012" t="s">
        <v>11227</v>
      </c>
      <c r="CV1012" t="s">
        <v>268</v>
      </c>
      <c r="CW1012" t="s">
        <v>268</v>
      </c>
      <c r="CX1012" t="s">
        <v>268</v>
      </c>
      <c r="CY1012" t="s">
        <v>268</v>
      </c>
      <c r="CZ1012" t="s">
        <v>268</v>
      </c>
      <c r="DA1012" t="s">
        <v>268</v>
      </c>
      <c r="DB1012" s="429">
        <f t="shared" si="201"/>
        <v>0</v>
      </c>
      <c r="DC1012" s="284">
        <f t="shared" si="202"/>
        <v>0</v>
      </c>
      <c r="DD1012" s="284">
        <f t="shared" si="203"/>
        <v>0</v>
      </c>
      <c r="DE1012" s="284">
        <f t="shared" si="204"/>
        <v>0</v>
      </c>
      <c r="DF1012" s="295">
        <f t="shared" si="205"/>
        <v>60</v>
      </c>
      <c r="DG1012" s="284">
        <f t="shared" si="206"/>
        <v>0</v>
      </c>
      <c r="DH1012" s="284">
        <f t="shared" si="207"/>
        <v>0</v>
      </c>
      <c r="DI1012" s="284">
        <f t="shared" si="208"/>
        <v>0</v>
      </c>
      <c r="DJ1012" s="284">
        <f t="shared" si="209"/>
        <v>0</v>
      </c>
      <c r="DK1012" s="295">
        <f t="shared" si="210"/>
        <v>1</v>
      </c>
      <c r="DL1012" s="297">
        <f t="shared" si="211"/>
        <v>2</v>
      </c>
      <c r="DM1012" s="430">
        <f>IFERROR(IF(CA1012="D",IF(DL1012="A dispo.",DF1012*VLOOKUP('DATI INPUT'!$F$27,TARIFFE_UD,4,FALSE),DF1012*VLOOKUP(DL1012,TARIFFE_UD,4,FALSE)),DF1012*VLOOKUP(CB1012-100,TARIFFE_UND,4,FALSE)),0)</f>
        <v>34.511501713248464</v>
      </c>
      <c r="DN1012" s="430">
        <f>IFERROR(IF(CA1012="D",IF(DL1012="A dispo.",DK1012*VLOOKUP('DATI INPUT'!$F$27,TARIFFE_UD,5,FALSE),DK1012*VLOOKUP(DL1012,TARIFFE_UD,5,FALSE)),DK1012*VLOOKUP(CB1012-100,TARIFFE_UND,5,FALSE)),0)</f>
        <v>51.443731886070836</v>
      </c>
      <c r="DO1012" s="431">
        <f t="shared" si="212"/>
        <v>5.2335993192968999E-3</v>
      </c>
      <c r="DP1012" s="299">
        <f>IFERROR(IF(CA1012="D",IF(DL1012="A dispo.",DF1012*VLOOKUP('DATI INPUT'!$F$27,TARIFFE_UD,2,FALSE),DF1012*VLOOKUP(DL1012,TARIFFE_UD,2,FALSE)),DF1012*VLOOKUP(CB1012-100,TARIFFE_UND,2,FALSE)),0)</f>
        <v>43.117299489289316</v>
      </c>
      <c r="DQ1012" s="299">
        <f>IFERROR(IF(CA1012="D",IF(DL1012="A dispo.",DK1012*VLOOKUP('DATI INPUT'!$F$27,TARIFFE_UD,3,FALSE),DK1012*VLOOKUP(DL1012,TARIFFE_UD,3,FALSE)),DK1012*VLOOKUP(CB1012-100,TARIFFE_UND,3,FALSE)),0)</f>
        <v>46.077822723118445</v>
      </c>
      <c r="DR1012" s="299">
        <f t="shared" si="213"/>
        <v>89.195122212407767</v>
      </c>
    </row>
    <row r="1013" spans="1:122" x14ac:dyDescent="0.25">
      <c r="A1013" t="s">
        <v>8508</v>
      </c>
      <c r="B1013" t="s">
        <v>8502</v>
      </c>
      <c r="C1013" t="s">
        <v>8509</v>
      </c>
      <c r="D1013" t="s">
        <v>8503</v>
      </c>
      <c r="E1013" t="s">
        <v>268</v>
      </c>
      <c r="F1013" t="s">
        <v>156</v>
      </c>
      <c r="G1013" t="s">
        <v>8504</v>
      </c>
      <c r="H1013" t="s">
        <v>6207</v>
      </c>
      <c r="I1013" t="s">
        <v>360</v>
      </c>
      <c r="J1013" t="s">
        <v>274</v>
      </c>
      <c r="K1013" t="s">
        <v>8505</v>
      </c>
      <c r="L1013" t="s">
        <v>960</v>
      </c>
      <c r="M1013" t="s">
        <v>8506</v>
      </c>
      <c r="N1013" t="s">
        <v>984</v>
      </c>
      <c r="O1013" t="s">
        <v>873</v>
      </c>
      <c r="P1013" t="s">
        <v>1830</v>
      </c>
      <c r="Q1013" t="s">
        <v>277</v>
      </c>
      <c r="R1013" t="s">
        <v>268</v>
      </c>
      <c r="S1013" t="s">
        <v>268</v>
      </c>
      <c r="T1013" t="s">
        <v>268</v>
      </c>
      <c r="U1013" t="s">
        <v>268</v>
      </c>
      <c r="V1013" t="s">
        <v>268</v>
      </c>
      <c r="W1013" t="s">
        <v>8506</v>
      </c>
      <c r="X1013" t="s">
        <v>1830</v>
      </c>
      <c r="Y1013" t="s">
        <v>277</v>
      </c>
      <c r="Z1013" t="s">
        <v>268</v>
      </c>
      <c r="AA1013" t="s">
        <v>268</v>
      </c>
      <c r="AB1013" t="s">
        <v>268</v>
      </c>
      <c r="AC1013" t="s">
        <v>268</v>
      </c>
      <c r="AD1013" t="s">
        <v>268</v>
      </c>
      <c r="AE1013" t="s">
        <v>8302</v>
      </c>
      <c r="AF1013" t="s">
        <v>1811</v>
      </c>
      <c r="AG1013" t="s">
        <v>268</v>
      </c>
      <c r="AH1013" t="s">
        <v>1831</v>
      </c>
      <c r="AI1013" t="s">
        <v>949</v>
      </c>
      <c r="AJ1013" t="s">
        <v>268</v>
      </c>
      <c r="AK1013" t="s">
        <v>268</v>
      </c>
      <c r="AL1013" t="s">
        <v>8510</v>
      </c>
      <c r="AM1013" t="s">
        <v>268</v>
      </c>
      <c r="AN1013" t="s">
        <v>268</v>
      </c>
      <c r="AO1013" t="s">
        <v>268</v>
      </c>
      <c r="AP1013" t="s">
        <v>268</v>
      </c>
      <c r="AQ1013" t="s">
        <v>268</v>
      </c>
      <c r="AR1013" t="s">
        <v>268</v>
      </c>
      <c r="AS1013" t="s">
        <v>268</v>
      </c>
      <c r="AT1013" t="s">
        <v>268</v>
      </c>
      <c r="AU1013" t="s">
        <v>268</v>
      </c>
      <c r="AV1013" t="s">
        <v>268</v>
      </c>
      <c r="AW1013" t="s">
        <v>268</v>
      </c>
      <c r="AX1013" t="s">
        <v>268</v>
      </c>
      <c r="AY1013" t="s">
        <v>268</v>
      </c>
      <c r="AZ1013" t="s">
        <v>268</v>
      </c>
      <c r="BA1013" t="s">
        <v>268</v>
      </c>
      <c r="BB1013" t="s">
        <v>268</v>
      </c>
      <c r="BC1013" t="s">
        <v>268</v>
      </c>
      <c r="BD1013" t="s">
        <v>268</v>
      </c>
      <c r="BE1013" t="s">
        <v>268</v>
      </c>
      <c r="BF1013" t="s">
        <v>268</v>
      </c>
      <c r="BG1013" t="s">
        <v>268</v>
      </c>
      <c r="BH1013" t="s">
        <v>268</v>
      </c>
      <c r="BI1013" t="s">
        <v>268</v>
      </c>
      <c r="BJ1013" t="s">
        <v>268</v>
      </c>
      <c r="BK1013" t="s">
        <v>268</v>
      </c>
      <c r="BL1013" t="s">
        <v>268</v>
      </c>
      <c r="BM1013" t="s">
        <v>268</v>
      </c>
      <c r="BN1013" t="s">
        <v>268</v>
      </c>
      <c r="BO1013" t="s">
        <v>268</v>
      </c>
      <c r="BP1013" t="s">
        <v>268</v>
      </c>
      <c r="BQ1013" t="s">
        <v>268</v>
      </c>
      <c r="BR1013" t="s">
        <v>268</v>
      </c>
      <c r="BS1013" t="s">
        <v>268</v>
      </c>
      <c r="BT1013" t="s">
        <v>268</v>
      </c>
      <c r="BU1013" t="s">
        <v>268</v>
      </c>
      <c r="BV1013" t="s">
        <v>268</v>
      </c>
      <c r="BW1013" t="s">
        <v>268</v>
      </c>
      <c r="BX1013" t="s">
        <v>268</v>
      </c>
      <c r="BY1013">
        <v>24</v>
      </c>
      <c r="BZ1013">
        <v>24</v>
      </c>
      <c r="CA1013" t="s">
        <v>142</v>
      </c>
      <c r="CB1013" s="356">
        <v>123</v>
      </c>
      <c r="CC1013" t="s">
        <v>1817</v>
      </c>
      <c r="CD1013" t="s">
        <v>268</v>
      </c>
      <c r="CE1013" t="s">
        <v>268</v>
      </c>
      <c r="CF1013" s="356">
        <v>2</v>
      </c>
      <c r="CG1013" t="s">
        <v>268</v>
      </c>
      <c r="CH1013" t="s">
        <v>268</v>
      </c>
      <c r="CI1013" t="s">
        <v>268</v>
      </c>
      <c r="CJ1013" t="s">
        <v>268</v>
      </c>
      <c r="CK1013" t="s">
        <v>268</v>
      </c>
      <c r="CL1013" t="s">
        <v>268</v>
      </c>
      <c r="CM1013" t="s">
        <v>11224</v>
      </c>
      <c r="CN1013">
        <v>13.8</v>
      </c>
      <c r="CO1013" t="s">
        <v>268</v>
      </c>
      <c r="CP1013">
        <v>13.8</v>
      </c>
      <c r="CQ1013">
        <v>365</v>
      </c>
      <c r="CR1013" t="s">
        <v>878</v>
      </c>
      <c r="CS1013" t="s">
        <v>11225</v>
      </c>
      <c r="CT1013" t="s">
        <v>11226</v>
      </c>
      <c r="CU1013" t="s">
        <v>11227</v>
      </c>
      <c r="CV1013" t="s">
        <v>268</v>
      </c>
      <c r="CW1013" t="s">
        <v>268</v>
      </c>
      <c r="CX1013" t="s">
        <v>268</v>
      </c>
      <c r="CY1013" t="s">
        <v>268</v>
      </c>
      <c r="CZ1013" t="s">
        <v>268</v>
      </c>
      <c r="DA1013" t="s">
        <v>268</v>
      </c>
      <c r="DB1013" s="429">
        <f t="shared" si="201"/>
        <v>0</v>
      </c>
      <c r="DC1013" s="284">
        <f t="shared" si="202"/>
        <v>0</v>
      </c>
      <c r="DD1013" s="284">
        <f t="shared" si="203"/>
        <v>0</v>
      </c>
      <c r="DE1013" s="284">
        <f t="shared" si="204"/>
        <v>0</v>
      </c>
      <c r="DF1013" s="295">
        <f t="shared" si="205"/>
        <v>23.999999999999996</v>
      </c>
      <c r="DG1013" s="284">
        <f t="shared" si="206"/>
        <v>1</v>
      </c>
      <c r="DH1013" s="284">
        <f t="shared" si="207"/>
        <v>0</v>
      </c>
      <c r="DI1013" s="284">
        <f t="shared" si="208"/>
        <v>0</v>
      </c>
      <c r="DJ1013" s="284">
        <f t="shared" si="209"/>
        <v>0</v>
      </c>
      <c r="DK1013" s="295">
        <f t="shared" si="210"/>
        <v>0</v>
      </c>
      <c r="DL1013" s="297">
        <f t="shared" si="211"/>
        <v>2</v>
      </c>
      <c r="DM1013" s="430">
        <f>IFERROR(IF(CA1013="D",IF(DL1013="A dispo.",DF1013*VLOOKUP('DATI INPUT'!$F$27,TARIFFE_UD,4,FALSE),DF1013*VLOOKUP(DL1013,TARIFFE_UD,4,FALSE)),DF1013*VLOOKUP(CB1013-100,TARIFFE_UND,4,FALSE)),0)</f>
        <v>13.804600685299382</v>
      </c>
      <c r="DN1013" s="430">
        <f>IFERROR(IF(CA1013="D",IF(DL1013="A dispo.",DK1013*VLOOKUP('DATI INPUT'!$F$27,TARIFFE_UD,5,FALSE),DK1013*VLOOKUP(DL1013,TARIFFE_UD,5,FALSE)),DK1013*VLOOKUP(CB1013-100,TARIFFE_UND,5,FALSE)),0)</f>
        <v>0</v>
      </c>
      <c r="DO1013" s="431">
        <f t="shared" si="212"/>
        <v>4.6006852993816238E-3</v>
      </c>
      <c r="DP1013" s="299">
        <f>IFERROR(IF(CA1013="D",IF(DL1013="A dispo.",DF1013*VLOOKUP('DATI INPUT'!$F$27,TARIFFE_UD,2,FALSE),DF1013*VLOOKUP(DL1013,TARIFFE_UD,2,FALSE)),DF1013*VLOOKUP(CB1013-100,TARIFFE_UND,2,FALSE)),0)</f>
        <v>17.246919795715723</v>
      </c>
      <c r="DQ1013" s="299">
        <f>IFERROR(IF(CA1013="D",IF(DL1013="A dispo.",DK1013*VLOOKUP('DATI INPUT'!$F$27,TARIFFE_UD,3,FALSE),DK1013*VLOOKUP(DL1013,TARIFFE_UD,3,FALSE)),DK1013*VLOOKUP(CB1013-100,TARIFFE_UND,3,FALSE)),0)</f>
        <v>0</v>
      </c>
      <c r="DR1013" s="299">
        <f t="shared" si="213"/>
        <v>17.246919795715723</v>
      </c>
    </row>
    <row r="1014" spans="1:122" x14ac:dyDescent="0.25">
      <c r="A1014" t="s">
        <v>8511</v>
      </c>
      <c r="B1014" t="s">
        <v>8512</v>
      </c>
      <c r="C1014" t="s">
        <v>1071</v>
      </c>
      <c r="D1014" t="s">
        <v>8513</v>
      </c>
      <c r="E1014" t="s">
        <v>268</v>
      </c>
      <c r="F1014" t="s">
        <v>156</v>
      </c>
      <c r="G1014" t="s">
        <v>8514</v>
      </c>
      <c r="H1014" t="s">
        <v>849</v>
      </c>
      <c r="I1014" t="s">
        <v>8515</v>
      </c>
      <c r="J1014" t="s">
        <v>274</v>
      </c>
      <c r="K1014" t="s">
        <v>8516</v>
      </c>
      <c r="L1014" t="s">
        <v>960</v>
      </c>
      <c r="M1014" t="s">
        <v>8517</v>
      </c>
      <c r="N1014" t="s">
        <v>984</v>
      </c>
      <c r="O1014" t="s">
        <v>873</v>
      </c>
      <c r="P1014" t="s">
        <v>1046</v>
      </c>
      <c r="Q1014" t="s">
        <v>271</v>
      </c>
      <c r="R1014" t="s">
        <v>154</v>
      </c>
      <c r="S1014" t="s">
        <v>268</v>
      </c>
      <c r="T1014" t="s">
        <v>268</v>
      </c>
      <c r="U1014" t="s">
        <v>268</v>
      </c>
      <c r="V1014" t="s">
        <v>268</v>
      </c>
      <c r="W1014" t="s">
        <v>8517</v>
      </c>
      <c r="X1014" t="s">
        <v>1046</v>
      </c>
      <c r="Y1014" t="s">
        <v>271</v>
      </c>
      <c r="Z1014" t="s">
        <v>154</v>
      </c>
      <c r="AA1014" t="s">
        <v>268</v>
      </c>
      <c r="AB1014" t="s">
        <v>268</v>
      </c>
      <c r="AC1014" t="s">
        <v>268</v>
      </c>
      <c r="AD1014" t="s">
        <v>268</v>
      </c>
      <c r="AE1014" t="s">
        <v>287</v>
      </c>
      <c r="AF1014" t="s">
        <v>1811</v>
      </c>
      <c r="AG1014" t="s">
        <v>875</v>
      </c>
      <c r="AH1014" t="s">
        <v>1848</v>
      </c>
      <c r="AI1014" t="s">
        <v>6235</v>
      </c>
      <c r="AJ1014" t="s">
        <v>268</v>
      </c>
      <c r="AK1014" t="s">
        <v>354</v>
      </c>
      <c r="AL1014" t="s">
        <v>268</v>
      </c>
      <c r="AM1014" t="s">
        <v>355</v>
      </c>
      <c r="AN1014" t="s">
        <v>268</v>
      </c>
      <c r="AO1014" t="s">
        <v>268</v>
      </c>
      <c r="AP1014" t="s">
        <v>268</v>
      </c>
      <c r="AQ1014" t="s">
        <v>268</v>
      </c>
      <c r="AR1014" t="s">
        <v>268</v>
      </c>
      <c r="AS1014" t="s">
        <v>268</v>
      </c>
      <c r="AT1014" t="s">
        <v>268</v>
      </c>
      <c r="AU1014" t="s">
        <v>268</v>
      </c>
      <c r="AV1014" t="s">
        <v>268</v>
      </c>
      <c r="AW1014" t="s">
        <v>268</v>
      </c>
      <c r="AX1014" t="s">
        <v>268</v>
      </c>
      <c r="AY1014" t="s">
        <v>268</v>
      </c>
      <c r="AZ1014" t="s">
        <v>268</v>
      </c>
      <c r="BA1014" t="s">
        <v>268</v>
      </c>
      <c r="BB1014" t="s">
        <v>268</v>
      </c>
      <c r="BC1014" t="s">
        <v>268</v>
      </c>
      <c r="BD1014" t="s">
        <v>268</v>
      </c>
      <c r="BE1014" t="s">
        <v>268</v>
      </c>
      <c r="BF1014" t="s">
        <v>268</v>
      </c>
      <c r="BG1014" t="s">
        <v>268</v>
      </c>
      <c r="BH1014" t="s">
        <v>268</v>
      </c>
      <c r="BI1014" t="s">
        <v>268</v>
      </c>
      <c r="BJ1014" t="s">
        <v>268</v>
      </c>
      <c r="BK1014" t="s">
        <v>268</v>
      </c>
      <c r="BL1014" t="s">
        <v>268</v>
      </c>
      <c r="BM1014" t="s">
        <v>268</v>
      </c>
      <c r="BN1014" t="s">
        <v>268</v>
      </c>
      <c r="BO1014" t="s">
        <v>268</v>
      </c>
      <c r="BP1014" t="s">
        <v>268</v>
      </c>
      <c r="BQ1014" t="s">
        <v>268</v>
      </c>
      <c r="BR1014" t="s">
        <v>268</v>
      </c>
      <c r="BS1014" t="s">
        <v>268</v>
      </c>
      <c r="BT1014" t="s">
        <v>268</v>
      </c>
      <c r="BU1014" t="s">
        <v>268</v>
      </c>
      <c r="BV1014" t="s">
        <v>268</v>
      </c>
      <c r="BW1014" t="s">
        <v>268</v>
      </c>
      <c r="BX1014" t="s">
        <v>268</v>
      </c>
      <c r="BY1014">
        <v>39.5</v>
      </c>
      <c r="BZ1014">
        <v>39.5</v>
      </c>
      <c r="CA1014" t="s">
        <v>142</v>
      </c>
      <c r="CB1014" s="356">
        <v>122</v>
      </c>
      <c r="CC1014" t="s">
        <v>876</v>
      </c>
      <c r="CD1014" t="s">
        <v>268</v>
      </c>
      <c r="CE1014" t="s">
        <v>268</v>
      </c>
      <c r="CF1014" s="356">
        <v>1</v>
      </c>
      <c r="CG1014" t="s">
        <v>268</v>
      </c>
      <c r="CH1014" t="s">
        <v>268</v>
      </c>
      <c r="CI1014" t="s">
        <v>268</v>
      </c>
      <c r="CJ1014" t="s">
        <v>268</v>
      </c>
      <c r="CK1014" t="s">
        <v>268</v>
      </c>
      <c r="CL1014" t="s">
        <v>268</v>
      </c>
      <c r="CM1014" t="s">
        <v>11224</v>
      </c>
      <c r="CN1014">
        <v>36.4</v>
      </c>
      <c r="CO1014" t="s">
        <v>268</v>
      </c>
      <c r="CP1014">
        <v>36.4</v>
      </c>
      <c r="CQ1014">
        <v>365</v>
      </c>
      <c r="CR1014" t="s">
        <v>878</v>
      </c>
      <c r="CS1014" t="s">
        <v>11225</v>
      </c>
      <c r="CT1014" t="s">
        <v>11226</v>
      </c>
      <c r="CU1014" t="s">
        <v>11227</v>
      </c>
      <c r="CV1014" t="s">
        <v>268</v>
      </c>
      <c r="CW1014" t="s">
        <v>268</v>
      </c>
      <c r="CX1014" t="s">
        <v>268</v>
      </c>
      <c r="CY1014" t="s">
        <v>268</v>
      </c>
      <c r="CZ1014" t="s">
        <v>268</v>
      </c>
      <c r="DA1014" t="s">
        <v>268</v>
      </c>
      <c r="DB1014" s="429">
        <f t="shared" si="201"/>
        <v>0</v>
      </c>
      <c r="DC1014" s="284">
        <f t="shared" si="202"/>
        <v>0</v>
      </c>
      <c r="DD1014" s="284">
        <f t="shared" si="203"/>
        <v>0</v>
      </c>
      <c r="DE1014" s="284">
        <f t="shared" si="204"/>
        <v>0</v>
      </c>
      <c r="DF1014" s="295">
        <f t="shared" si="205"/>
        <v>39.5</v>
      </c>
      <c r="DG1014" s="284">
        <f t="shared" si="206"/>
        <v>0</v>
      </c>
      <c r="DH1014" s="284">
        <f t="shared" si="207"/>
        <v>0</v>
      </c>
      <c r="DI1014" s="284">
        <f t="shared" si="208"/>
        <v>0</v>
      </c>
      <c r="DJ1014" s="284">
        <f t="shared" si="209"/>
        <v>0</v>
      </c>
      <c r="DK1014" s="295">
        <f t="shared" si="210"/>
        <v>1</v>
      </c>
      <c r="DL1014" s="297">
        <f t="shared" si="211"/>
        <v>1</v>
      </c>
      <c r="DM1014" s="430">
        <f>IFERROR(IF(CA1014="D",IF(DL1014="A dispo.",DF1014*VLOOKUP('DATI INPUT'!$F$27,TARIFFE_UD,4,FALSE),DF1014*VLOOKUP(DL1014,TARIFFE_UD,4,FALSE)),DF1014*VLOOKUP(CB1014-100,TARIFFE_UND,4,FALSE)),0)</f>
        <v>19.474347395333059</v>
      </c>
      <c r="DN1014" s="430">
        <f>IFERROR(IF(CA1014="D",IF(DL1014="A dispo.",DK1014*VLOOKUP('DATI INPUT'!$F$27,TARIFFE_UD,5,FALSE),DK1014*VLOOKUP(DL1014,TARIFFE_UD,5,FALSE)),DK1014*VLOOKUP(CB1014-100,TARIFFE_UND,5,FALSE)),0)</f>
        <v>16.930848468833439</v>
      </c>
      <c r="DO1014" s="431">
        <f t="shared" si="212"/>
        <v>5.1958641665024174E-3</v>
      </c>
      <c r="DP1014" s="299">
        <f>IFERROR(IF(CA1014="D",IF(DL1014="A dispo.",DF1014*VLOOKUP('DATI INPUT'!$F$27,TARIFFE_UD,2,FALSE),DF1014*VLOOKUP(DL1014,TARIFFE_UD,2,FALSE)),DF1014*VLOOKUP(CB1014-100,TARIFFE_UND,2,FALSE)),0)</f>
        <v>24.330476140384686</v>
      </c>
      <c r="DQ1014" s="299">
        <f>IFERROR(IF(CA1014="D",IF(DL1014="A dispo.",DK1014*VLOOKUP('DATI INPUT'!$F$27,TARIFFE_UD,3,FALSE),DK1014*VLOOKUP(DL1014,TARIFFE_UD,3,FALSE)),DK1014*VLOOKUP(CB1014-100,TARIFFE_UND,3,FALSE)),0)</f>
        <v>15.164853048114928</v>
      </c>
      <c r="DR1014" s="299">
        <f t="shared" si="213"/>
        <v>39.49532918849961</v>
      </c>
    </row>
    <row r="1015" spans="1:122" x14ac:dyDescent="0.25">
      <c r="A1015" t="s">
        <v>8518</v>
      </c>
      <c r="B1015" t="s">
        <v>1383</v>
      </c>
      <c r="C1015" t="s">
        <v>8519</v>
      </c>
      <c r="D1015" t="s">
        <v>8520</v>
      </c>
      <c r="E1015" t="s">
        <v>268</v>
      </c>
      <c r="F1015" t="s">
        <v>156</v>
      </c>
      <c r="G1015" t="s">
        <v>8521</v>
      </c>
      <c r="H1015" t="s">
        <v>1033</v>
      </c>
      <c r="I1015" t="s">
        <v>1256</v>
      </c>
      <c r="J1015" t="s">
        <v>156</v>
      </c>
      <c r="K1015" t="s">
        <v>8522</v>
      </c>
      <c r="L1015" t="s">
        <v>960</v>
      </c>
      <c r="M1015" t="s">
        <v>10420</v>
      </c>
      <c r="N1015" t="s">
        <v>984</v>
      </c>
      <c r="O1015" t="s">
        <v>873</v>
      </c>
      <c r="P1015" t="s">
        <v>10365</v>
      </c>
      <c r="Q1015" t="s">
        <v>330</v>
      </c>
      <c r="R1015" t="s">
        <v>268</v>
      </c>
      <c r="S1015" t="s">
        <v>268</v>
      </c>
      <c r="T1015" t="s">
        <v>268</v>
      </c>
      <c r="U1015" t="s">
        <v>268</v>
      </c>
      <c r="V1015" t="s">
        <v>268</v>
      </c>
      <c r="W1015" t="s">
        <v>10420</v>
      </c>
      <c r="X1015" t="s">
        <v>10365</v>
      </c>
      <c r="Y1015" t="s">
        <v>330</v>
      </c>
      <c r="Z1015" t="s">
        <v>268</v>
      </c>
      <c r="AA1015" t="s">
        <v>268</v>
      </c>
      <c r="AB1015" t="s">
        <v>268</v>
      </c>
      <c r="AC1015" t="s">
        <v>268</v>
      </c>
      <c r="AD1015" t="s">
        <v>268</v>
      </c>
      <c r="AE1015" t="s">
        <v>287</v>
      </c>
      <c r="AF1015" t="s">
        <v>1811</v>
      </c>
      <c r="AG1015" t="s">
        <v>875</v>
      </c>
      <c r="AH1015" t="s">
        <v>380</v>
      </c>
      <c r="AI1015" t="s">
        <v>786</v>
      </c>
      <c r="AJ1015" t="s">
        <v>268</v>
      </c>
      <c r="AK1015" t="s">
        <v>382</v>
      </c>
      <c r="AL1015" t="s">
        <v>268</v>
      </c>
      <c r="AM1015" t="s">
        <v>355</v>
      </c>
      <c r="AN1015" t="s">
        <v>268</v>
      </c>
      <c r="AO1015" t="s">
        <v>268</v>
      </c>
      <c r="AP1015" t="s">
        <v>268</v>
      </c>
      <c r="AQ1015" t="s">
        <v>268</v>
      </c>
      <c r="AR1015" t="s">
        <v>268</v>
      </c>
      <c r="AS1015" t="s">
        <v>268</v>
      </c>
      <c r="AT1015" t="s">
        <v>268</v>
      </c>
      <c r="AU1015" t="s">
        <v>268</v>
      </c>
      <c r="AV1015" t="s">
        <v>268</v>
      </c>
      <c r="AW1015" t="s">
        <v>268</v>
      </c>
      <c r="AX1015" t="s">
        <v>268</v>
      </c>
      <c r="AY1015" t="s">
        <v>268</v>
      </c>
      <c r="AZ1015" t="s">
        <v>268</v>
      </c>
      <c r="BA1015" t="s">
        <v>268</v>
      </c>
      <c r="BB1015" t="s">
        <v>268</v>
      </c>
      <c r="BC1015" t="s">
        <v>268</v>
      </c>
      <c r="BD1015" t="s">
        <v>268</v>
      </c>
      <c r="BE1015" t="s">
        <v>268</v>
      </c>
      <c r="BF1015" t="s">
        <v>268</v>
      </c>
      <c r="BG1015" t="s">
        <v>268</v>
      </c>
      <c r="BH1015" t="s">
        <v>268</v>
      </c>
      <c r="BI1015" t="s">
        <v>268</v>
      </c>
      <c r="BJ1015" t="s">
        <v>268</v>
      </c>
      <c r="BK1015" t="s">
        <v>268</v>
      </c>
      <c r="BL1015" t="s">
        <v>268</v>
      </c>
      <c r="BM1015" t="s">
        <v>268</v>
      </c>
      <c r="BN1015" t="s">
        <v>268</v>
      </c>
      <c r="BO1015" t="s">
        <v>268</v>
      </c>
      <c r="BP1015" t="s">
        <v>268</v>
      </c>
      <c r="BQ1015" t="s">
        <v>268</v>
      </c>
      <c r="BR1015" t="s">
        <v>268</v>
      </c>
      <c r="BS1015" t="s">
        <v>268</v>
      </c>
      <c r="BT1015" t="s">
        <v>268</v>
      </c>
      <c r="BU1015" t="s">
        <v>268</v>
      </c>
      <c r="BV1015" t="s">
        <v>268</v>
      </c>
      <c r="BW1015" t="s">
        <v>268</v>
      </c>
      <c r="BX1015" t="s">
        <v>268</v>
      </c>
      <c r="BY1015">
        <v>70.06</v>
      </c>
      <c r="BZ1015">
        <v>70.06</v>
      </c>
      <c r="CA1015" t="s">
        <v>142</v>
      </c>
      <c r="CB1015" s="356">
        <v>122</v>
      </c>
      <c r="CC1015" t="s">
        <v>876</v>
      </c>
      <c r="CD1015" t="s">
        <v>268</v>
      </c>
      <c r="CE1015" t="s">
        <v>268</v>
      </c>
      <c r="CF1015" s="356">
        <v>1</v>
      </c>
      <c r="CG1015" t="s">
        <v>268</v>
      </c>
      <c r="CH1015" t="s">
        <v>268</v>
      </c>
      <c r="CI1015" t="s">
        <v>268</v>
      </c>
      <c r="CJ1015" t="s">
        <v>268</v>
      </c>
      <c r="CK1015" t="s">
        <v>268</v>
      </c>
      <c r="CL1015" t="s">
        <v>8524</v>
      </c>
      <c r="CM1015" t="s">
        <v>11224</v>
      </c>
      <c r="CN1015">
        <v>51.47</v>
      </c>
      <c r="CO1015" t="s">
        <v>268</v>
      </c>
      <c r="CP1015">
        <v>51.47</v>
      </c>
      <c r="CQ1015">
        <v>365</v>
      </c>
      <c r="CR1015" t="s">
        <v>878</v>
      </c>
      <c r="CS1015" t="s">
        <v>11225</v>
      </c>
      <c r="CT1015" t="s">
        <v>11226</v>
      </c>
      <c r="CU1015" t="s">
        <v>11227</v>
      </c>
      <c r="CV1015" t="s">
        <v>268</v>
      </c>
      <c r="CW1015" t="s">
        <v>268</v>
      </c>
      <c r="CX1015" t="s">
        <v>268</v>
      </c>
      <c r="CY1015" t="s">
        <v>268</v>
      </c>
      <c r="CZ1015" t="s">
        <v>268</v>
      </c>
      <c r="DA1015" t="s">
        <v>268</v>
      </c>
      <c r="DB1015" s="429">
        <f t="shared" si="201"/>
        <v>0</v>
      </c>
      <c r="DC1015" s="284">
        <f t="shared" si="202"/>
        <v>0</v>
      </c>
      <c r="DD1015" s="284">
        <f t="shared" si="203"/>
        <v>0</v>
      </c>
      <c r="DE1015" s="284">
        <f t="shared" si="204"/>
        <v>0</v>
      </c>
      <c r="DF1015" s="295">
        <f t="shared" si="205"/>
        <v>70.06</v>
      </c>
      <c r="DG1015" s="284">
        <f t="shared" si="206"/>
        <v>0</v>
      </c>
      <c r="DH1015" s="284">
        <f t="shared" si="207"/>
        <v>0</v>
      </c>
      <c r="DI1015" s="284">
        <f t="shared" si="208"/>
        <v>0</v>
      </c>
      <c r="DJ1015" s="284">
        <f t="shared" si="209"/>
        <v>0</v>
      </c>
      <c r="DK1015" s="295">
        <f t="shared" si="210"/>
        <v>1</v>
      </c>
      <c r="DL1015" s="297">
        <f t="shared" si="211"/>
        <v>1</v>
      </c>
      <c r="DM1015" s="430">
        <f>IFERROR(IF(CA1015="D",IF(DL1015="A dispo.",DF1015*VLOOKUP('DATI INPUT'!$F$27,TARIFFE_UD,4,FALSE),DF1015*VLOOKUP(DL1015,TARIFFE_UD,4,FALSE)),DF1015*VLOOKUP(CB1015-100,TARIFFE_UND,4,FALSE)),0)</f>
        <v>34.541083000431243</v>
      </c>
      <c r="DN1015" s="430">
        <f>IFERROR(IF(CA1015="D",IF(DL1015="A dispo.",DK1015*VLOOKUP('DATI INPUT'!$F$27,TARIFFE_UD,5,FALSE),DK1015*VLOOKUP(DL1015,TARIFFE_UD,5,FALSE)),DK1015*VLOOKUP(CB1015-100,TARIFFE_UND,5,FALSE)),0)</f>
        <v>16.930848468833439</v>
      </c>
      <c r="DO1015" s="431">
        <f t="shared" si="212"/>
        <v>1.9314692646830167E-3</v>
      </c>
      <c r="DP1015" s="299">
        <f>IFERROR(IF(CA1015="D",IF(DL1015="A dispo.",DF1015*VLOOKUP('DATI INPUT'!$F$27,TARIFFE_UD,2,FALSE),DF1015*VLOOKUP(DL1015,TARIFFE_UD,2,FALSE)),DF1015*VLOOKUP(CB1015-100,TARIFFE_UND,2,FALSE)),0)</f>
        <v>43.154257174565849</v>
      </c>
      <c r="DQ1015" s="299">
        <f>IFERROR(IF(CA1015="D",IF(DL1015="A dispo.",DK1015*VLOOKUP('DATI INPUT'!$F$27,TARIFFE_UD,3,FALSE),DK1015*VLOOKUP(DL1015,TARIFFE_UD,3,FALSE)),DK1015*VLOOKUP(CB1015-100,TARIFFE_UND,3,FALSE)),0)</f>
        <v>15.164853048114928</v>
      </c>
      <c r="DR1015" s="299">
        <f t="shared" si="213"/>
        <v>58.319110222680777</v>
      </c>
    </row>
    <row r="1016" spans="1:122" x14ac:dyDescent="0.25">
      <c r="A1016" t="s">
        <v>8533</v>
      </c>
      <c r="B1016" t="s">
        <v>8534</v>
      </c>
      <c r="C1016" t="s">
        <v>8535</v>
      </c>
      <c r="D1016" t="s">
        <v>8536</v>
      </c>
      <c r="E1016" t="s">
        <v>268</v>
      </c>
      <c r="F1016" t="s">
        <v>156</v>
      </c>
      <c r="G1016" t="s">
        <v>8537</v>
      </c>
      <c r="H1016" t="s">
        <v>3307</v>
      </c>
      <c r="I1016" t="s">
        <v>302</v>
      </c>
      <c r="J1016" t="s">
        <v>156</v>
      </c>
      <c r="K1016" t="s">
        <v>8538</v>
      </c>
      <c r="L1016" t="s">
        <v>8539</v>
      </c>
      <c r="M1016" t="s">
        <v>8540</v>
      </c>
      <c r="N1016" t="s">
        <v>8541</v>
      </c>
      <c r="O1016" t="s">
        <v>8542</v>
      </c>
      <c r="P1016" t="s">
        <v>8543</v>
      </c>
      <c r="Q1016" t="s">
        <v>315</v>
      </c>
      <c r="R1016" t="s">
        <v>268</v>
      </c>
      <c r="S1016" t="s">
        <v>268</v>
      </c>
      <c r="T1016" t="s">
        <v>268</v>
      </c>
      <c r="U1016" t="s">
        <v>268</v>
      </c>
      <c r="V1016" t="s">
        <v>268</v>
      </c>
      <c r="W1016" t="s">
        <v>3827</v>
      </c>
      <c r="X1016" t="s">
        <v>1922</v>
      </c>
      <c r="Y1016" t="s">
        <v>484</v>
      </c>
      <c r="Z1016" t="s">
        <v>268</v>
      </c>
      <c r="AA1016" t="s">
        <v>268</v>
      </c>
      <c r="AB1016" t="s">
        <v>268</v>
      </c>
      <c r="AC1016" t="s">
        <v>268</v>
      </c>
      <c r="AD1016" t="s">
        <v>268</v>
      </c>
      <c r="AE1016" t="s">
        <v>287</v>
      </c>
      <c r="AF1016" t="s">
        <v>1811</v>
      </c>
      <c r="AG1016" t="s">
        <v>875</v>
      </c>
      <c r="AH1016" t="s">
        <v>1848</v>
      </c>
      <c r="AI1016" t="s">
        <v>1025</v>
      </c>
      <c r="AJ1016" t="s">
        <v>268</v>
      </c>
      <c r="AK1016" t="s">
        <v>377</v>
      </c>
      <c r="AL1016" t="s">
        <v>268</v>
      </c>
      <c r="AM1016" t="s">
        <v>405</v>
      </c>
      <c r="AN1016" t="s">
        <v>268</v>
      </c>
      <c r="AO1016" t="s">
        <v>268</v>
      </c>
      <c r="AP1016" t="s">
        <v>268</v>
      </c>
      <c r="AQ1016" t="s">
        <v>268</v>
      </c>
      <c r="AR1016" t="s">
        <v>268</v>
      </c>
      <c r="AS1016" t="s">
        <v>268</v>
      </c>
      <c r="AT1016" t="s">
        <v>268</v>
      </c>
      <c r="AU1016" t="s">
        <v>268</v>
      </c>
      <c r="AV1016" t="s">
        <v>268</v>
      </c>
      <c r="AW1016" t="s">
        <v>268</v>
      </c>
      <c r="AX1016" t="s">
        <v>268</v>
      </c>
      <c r="AY1016" t="s">
        <v>268</v>
      </c>
      <c r="AZ1016" t="s">
        <v>268</v>
      </c>
      <c r="BA1016" t="s">
        <v>268</v>
      </c>
      <c r="BB1016" t="s">
        <v>268</v>
      </c>
      <c r="BC1016" t="s">
        <v>268</v>
      </c>
      <c r="BD1016" t="s">
        <v>268</v>
      </c>
      <c r="BE1016" t="s">
        <v>268</v>
      </c>
      <c r="BF1016" t="s">
        <v>268</v>
      </c>
      <c r="BG1016" t="s">
        <v>268</v>
      </c>
      <c r="BH1016" t="s">
        <v>268</v>
      </c>
      <c r="BI1016" t="s">
        <v>268</v>
      </c>
      <c r="BJ1016" t="s">
        <v>268</v>
      </c>
      <c r="BK1016" t="s">
        <v>268</v>
      </c>
      <c r="BL1016" t="s">
        <v>268</v>
      </c>
      <c r="BM1016" t="s">
        <v>268</v>
      </c>
      <c r="BN1016" t="s">
        <v>268</v>
      </c>
      <c r="BO1016" t="s">
        <v>268</v>
      </c>
      <c r="BP1016" t="s">
        <v>268</v>
      </c>
      <c r="BQ1016" t="s">
        <v>268</v>
      </c>
      <c r="BR1016" t="s">
        <v>268</v>
      </c>
      <c r="BS1016" t="s">
        <v>268</v>
      </c>
      <c r="BT1016" t="s">
        <v>268</v>
      </c>
      <c r="BU1016" t="s">
        <v>268</v>
      </c>
      <c r="BV1016" t="s">
        <v>268</v>
      </c>
      <c r="BW1016" t="s">
        <v>268</v>
      </c>
      <c r="BX1016" t="s">
        <v>268</v>
      </c>
      <c r="BY1016">
        <v>18</v>
      </c>
      <c r="BZ1016">
        <v>18</v>
      </c>
      <c r="CA1016" t="s">
        <v>142</v>
      </c>
      <c r="CB1016" s="356">
        <v>122</v>
      </c>
      <c r="CC1016" t="s">
        <v>876</v>
      </c>
      <c r="CD1016" t="s">
        <v>268</v>
      </c>
      <c r="CE1016" t="s">
        <v>268</v>
      </c>
      <c r="CF1016" t="s">
        <v>268</v>
      </c>
      <c r="CG1016" t="s">
        <v>268</v>
      </c>
      <c r="CH1016" t="s">
        <v>268</v>
      </c>
      <c r="CI1016" t="s">
        <v>268</v>
      </c>
      <c r="CJ1016" t="s">
        <v>268</v>
      </c>
      <c r="CK1016" t="s">
        <v>268</v>
      </c>
      <c r="CL1016" t="s">
        <v>8544</v>
      </c>
      <c r="CM1016" t="s">
        <v>11224</v>
      </c>
      <c r="CN1016">
        <v>78.81</v>
      </c>
      <c r="CO1016" t="s">
        <v>268</v>
      </c>
      <c r="CP1016">
        <v>78.81</v>
      </c>
      <c r="CQ1016">
        <v>365</v>
      </c>
      <c r="CR1016" t="s">
        <v>878</v>
      </c>
      <c r="CS1016" t="s">
        <v>11225</v>
      </c>
      <c r="CT1016" t="s">
        <v>11226</v>
      </c>
      <c r="CU1016" t="s">
        <v>11227</v>
      </c>
      <c r="CV1016" t="s">
        <v>268</v>
      </c>
      <c r="CW1016" t="s">
        <v>268</v>
      </c>
      <c r="CX1016" t="s">
        <v>268</v>
      </c>
      <c r="CY1016" t="s">
        <v>268</v>
      </c>
      <c r="CZ1016" t="s">
        <v>268</v>
      </c>
      <c r="DA1016" t="s">
        <v>268</v>
      </c>
      <c r="DB1016" s="429">
        <f t="shared" si="201"/>
        <v>0</v>
      </c>
      <c r="DC1016" s="284">
        <f t="shared" si="202"/>
        <v>0</v>
      </c>
      <c r="DD1016" s="284">
        <f t="shared" si="203"/>
        <v>0</v>
      </c>
      <c r="DE1016" s="284">
        <f t="shared" si="204"/>
        <v>0</v>
      </c>
      <c r="DF1016" s="295">
        <f t="shared" si="205"/>
        <v>18</v>
      </c>
      <c r="DG1016" s="284">
        <f t="shared" si="206"/>
        <v>0</v>
      </c>
      <c r="DH1016" s="284">
        <f t="shared" si="207"/>
        <v>0</v>
      </c>
      <c r="DI1016" s="284">
        <f t="shared" si="208"/>
        <v>0</v>
      </c>
      <c r="DJ1016" s="284">
        <f t="shared" si="209"/>
        <v>0</v>
      </c>
      <c r="DK1016" s="295">
        <f t="shared" si="210"/>
        <v>1</v>
      </c>
      <c r="DL1016" s="297" t="str">
        <f t="shared" si="211"/>
        <v>A dispo.</v>
      </c>
      <c r="DM1016" s="430">
        <f>IFERROR(IF(CA1016="D",IF(DL1016="A dispo.",DF1016*VLOOKUP('DATI INPUT'!$F$27,TARIFFE_UD,4,FALSE),DF1016*VLOOKUP(DL1016,TARIFFE_UD,4,FALSE)),DF1016*VLOOKUP(CB1016-100,TARIFFE_UND,4,FALSE)),0)</f>
        <v>11.409925056216839</v>
      </c>
      <c r="DN1016" s="430">
        <f>IFERROR(IF(CA1016="D",IF(DL1016="A dispo.",DK1016*VLOOKUP('DATI INPUT'!$F$27,TARIFFE_UD,5,FALSE),DK1016*VLOOKUP(DL1016,TARIFFE_UD,5,FALSE)),DK1016*VLOOKUP(CB1016-100,TARIFFE_UND,5,FALSE)),0)</f>
        <v>67.397800635548478</v>
      </c>
      <c r="DO1016" s="431">
        <f t="shared" si="212"/>
        <v>-2.2743082346892152E-3</v>
      </c>
      <c r="DP1016" s="299">
        <f>IFERROR(IF(CA1016="D",IF(DL1016="A dispo.",DF1016*VLOOKUP('DATI INPUT'!$F$27,TARIFFE_UD,2,FALSE),DF1016*VLOOKUP(DL1016,TARIFFE_UD,2,FALSE)),DF1016*VLOOKUP(CB1016-100,TARIFFE_UND,2,FALSE)),0)</f>
        <v>14.255107178091567</v>
      </c>
      <c r="DQ1016" s="299">
        <f>IFERROR(IF(CA1016="D",IF(DL1016="A dispo.",DK1016*VLOOKUP('DATI INPUT'!$F$27,TARIFFE_UD,3,FALSE),DK1016*VLOOKUP(DL1016,TARIFFE_UD,3,FALSE)),DK1016*VLOOKUP(CB1016-100,TARIFFE_UND,3,FALSE)),0)</f>
        <v>60.367780403072892</v>
      </c>
      <c r="DR1016" s="299">
        <f t="shared" si="213"/>
        <v>74.622887581164463</v>
      </c>
    </row>
    <row r="1017" spans="1:122" x14ac:dyDescent="0.25">
      <c r="A1017" t="s">
        <v>8545</v>
      </c>
      <c r="B1017" t="s">
        <v>8546</v>
      </c>
      <c r="C1017" t="s">
        <v>8547</v>
      </c>
      <c r="D1017" t="s">
        <v>8548</v>
      </c>
      <c r="E1017" t="s">
        <v>268</v>
      </c>
      <c r="F1017" t="s">
        <v>156</v>
      </c>
      <c r="G1017" t="s">
        <v>8549</v>
      </c>
      <c r="H1017" t="s">
        <v>1137</v>
      </c>
      <c r="I1017" t="s">
        <v>402</v>
      </c>
      <c r="J1017" t="s">
        <v>274</v>
      </c>
      <c r="K1017" t="s">
        <v>8550</v>
      </c>
      <c r="L1017" t="s">
        <v>984</v>
      </c>
      <c r="M1017" t="s">
        <v>2998</v>
      </c>
      <c r="N1017" t="s">
        <v>984</v>
      </c>
      <c r="O1017" t="s">
        <v>873</v>
      </c>
      <c r="P1017" t="s">
        <v>2241</v>
      </c>
      <c r="Q1017" t="s">
        <v>277</v>
      </c>
      <c r="R1017" t="s">
        <v>268</v>
      </c>
      <c r="S1017" t="s">
        <v>268</v>
      </c>
      <c r="T1017" t="s">
        <v>268</v>
      </c>
      <c r="U1017" t="s">
        <v>268</v>
      </c>
      <c r="V1017" t="s">
        <v>268</v>
      </c>
      <c r="W1017" t="s">
        <v>2998</v>
      </c>
      <c r="X1017" t="s">
        <v>2241</v>
      </c>
      <c r="Y1017" t="s">
        <v>277</v>
      </c>
      <c r="Z1017" t="s">
        <v>268</v>
      </c>
      <c r="AA1017" t="s">
        <v>268</v>
      </c>
      <c r="AB1017" t="s">
        <v>268</v>
      </c>
      <c r="AC1017" t="s">
        <v>268</v>
      </c>
      <c r="AD1017" t="s">
        <v>268</v>
      </c>
      <c r="AE1017" t="s">
        <v>287</v>
      </c>
      <c r="AF1017" t="s">
        <v>1811</v>
      </c>
      <c r="AG1017" t="s">
        <v>875</v>
      </c>
      <c r="AH1017" t="s">
        <v>1848</v>
      </c>
      <c r="AI1017" t="s">
        <v>774</v>
      </c>
      <c r="AJ1017" t="s">
        <v>268</v>
      </c>
      <c r="AK1017" t="s">
        <v>395</v>
      </c>
      <c r="AL1017" t="s">
        <v>268</v>
      </c>
      <c r="AM1017" t="s">
        <v>288</v>
      </c>
      <c r="AN1017" t="s">
        <v>268</v>
      </c>
      <c r="AO1017" t="s">
        <v>268</v>
      </c>
      <c r="AP1017" t="s">
        <v>268</v>
      </c>
      <c r="AQ1017" t="s">
        <v>268</v>
      </c>
      <c r="AR1017" t="s">
        <v>268</v>
      </c>
      <c r="AS1017" t="s">
        <v>268</v>
      </c>
      <c r="AT1017" t="s">
        <v>268</v>
      </c>
      <c r="AU1017" t="s">
        <v>268</v>
      </c>
      <c r="AV1017" t="s">
        <v>268</v>
      </c>
      <c r="AW1017" t="s">
        <v>268</v>
      </c>
      <c r="AX1017" t="s">
        <v>268</v>
      </c>
      <c r="AY1017" t="s">
        <v>268</v>
      </c>
      <c r="AZ1017" t="s">
        <v>268</v>
      </c>
      <c r="BA1017" t="s">
        <v>268</v>
      </c>
      <c r="BB1017" t="s">
        <v>268</v>
      </c>
      <c r="BC1017" t="s">
        <v>268</v>
      </c>
      <c r="BD1017" t="s">
        <v>268</v>
      </c>
      <c r="BE1017" t="s">
        <v>268</v>
      </c>
      <c r="BF1017" t="s">
        <v>268</v>
      </c>
      <c r="BG1017" t="s">
        <v>268</v>
      </c>
      <c r="BH1017" t="s">
        <v>268</v>
      </c>
      <c r="BI1017" t="s">
        <v>268</v>
      </c>
      <c r="BJ1017" t="s">
        <v>268</v>
      </c>
      <c r="BK1017" t="s">
        <v>268</v>
      </c>
      <c r="BL1017" t="s">
        <v>268</v>
      </c>
      <c r="BM1017" t="s">
        <v>268</v>
      </c>
      <c r="BN1017" t="s">
        <v>268</v>
      </c>
      <c r="BO1017" t="s">
        <v>268</v>
      </c>
      <c r="BP1017" t="s">
        <v>268</v>
      </c>
      <c r="BQ1017" t="s">
        <v>268</v>
      </c>
      <c r="BR1017" t="s">
        <v>268</v>
      </c>
      <c r="BS1017" t="s">
        <v>268</v>
      </c>
      <c r="BT1017" t="s">
        <v>268</v>
      </c>
      <c r="BU1017" t="s">
        <v>268</v>
      </c>
      <c r="BV1017" t="s">
        <v>268</v>
      </c>
      <c r="BW1017" t="s">
        <v>268</v>
      </c>
      <c r="BX1017" t="s">
        <v>268</v>
      </c>
      <c r="BY1017">
        <v>65</v>
      </c>
      <c r="BZ1017">
        <v>65</v>
      </c>
      <c r="CA1017" t="s">
        <v>142</v>
      </c>
      <c r="CB1017" s="356">
        <v>122</v>
      </c>
      <c r="CC1017" t="s">
        <v>876</v>
      </c>
      <c r="CD1017" t="s">
        <v>268</v>
      </c>
      <c r="CE1017" t="s">
        <v>268</v>
      </c>
      <c r="CF1017" s="356">
        <v>1</v>
      </c>
      <c r="CG1017" t="s">
        <v>268</v>
      </c>
      <c r="CH1017" t="s">
        <v>268</v>
      </c>
      <c r="CI1017" t="s">
        <v>268</v>
      </c>
      <c r="CJ1017" t="s">
        <v>268</v>
      </c>
      <c r="CK1017" t="s">
        <v>268</v>
      </c>
      <c r="CL1017" t="s">
        <v>268</v>
      </c>
      <c r="CM1017" t="s">
        <v>11224</v>
      </c>
      <c r="CN1017">
        <v>48.98</v>
      </c>
      <c r="CO1017" t="s">
        <v>268</v>
      </c>
      <c r="CP1017">
        <v>48.98</v>
      </c>
      <c r="CQ1017">
        <v>365</v>
      </c>
      <c r="CR1017" t="s">
        <v>878</v>
      </c>
      <c r="CS1017" t="s">
        <v>11225</v>
      </c>
      <c r="CT1017" t="s">
        <v>11226</v>
      </c>
      <c r="CU1017" t="s">
        <v>11227</v>
      </c>
      <c r="CV1017" t="s">
        <v>268</v>
      </c>
      <c r="CW1017" t="s">
        <v>268</v>
      </c>
      <c r="CX1017" t="s">
        <v>268</v>
      </c>
      <c r="CY1017" t="s">
        <v>268</v>
      </c>
      <c r="CZ1017" t="s">
        <v>268</v>
      </c>
      <c r="DA1017" t="s">
        <v>268</v>
      </c>
      <c r="DB1017" s="429">
        <f t="shared" si="201"/>
        <v>0</v>
      </c>
      <c r="DC1017" s="284">
        <f t="shared" si="202"/>
        <v>0</v>
      </c>
      <c r="DD1017" s="284">
        <f t="shared" si="203"/>
        <v>0</v>
      </c>
      <c r="DE1017" s="284">
        <f t="shared" si="204"/>
        <v>0</v>
      </c>
      <c r="DF1017" s="295">
        <f t="shared" si="205"/>
        <v>65</v>
      </c>
      <c r="DG1017" s="284">
        <f t="shared" si="206"/>
        <v>0</v>
      </c>
      <c r="DH1017" s="284">
        <f t="shared" si="207"/>
        <v>0</v>
      </c>
      <c r="DI1017" s="284">
        <f t="shared" si="208"/>
        <v>0</v>
      </c>
      <c r="DJ1017" s="284">
        <f t="shared" si="209"/>
        <v>0</v>
      </c>
      <c r="DK1017" s="295">
        <f t="shared" si="210"/>
        <v>1</v>
      </c>
      <c r="DL1017" s="297">
        <f t="shared" si="211"/>
        <v>1</v>
      </c>
      <c r="DM1017" s="430">
        <f>IFERROR(IF(CA1017="D",IF(DL1017="A dispo.",DF1017*VLOOKUP('DATI INPUT'!$F$27,TARIFFE_UD,4,FALSE),DF1017*VLOOKUP(DL1017,TARIFFE_UD,4,FALSE)),DF1017*VLOOKUP(CB1017-100,TARIFFE_UND,4,FALSE)),0)</f>
        <v>32.046394448016429</v>
      </c>
      <c r="DN1017" s="430">
        <f>IFERROR(IF(CA1017="D",IF(DL1017="A dispo.",DK1017*VLOOKUP('DATI INPUT'!$F$27,TARIFFE_UD,5,FALSE),DK1017*VLOOKUP(DL1017,TARIFFE_UD,5,FALSE)),DK1017*VLOOKUP(CB1017-100,TARIFFE_UND,5,FALSE)),0)</f>
        <v>16.930848468833439</v>
      </c>
      <c r="DO1017" s="431">
        <f t="shared" si="212"/>
        <v>-2.7570831501293469E-3</v>
      </c>
      <c r="DP1017" s="299">
        <f>IFERROR(IF(CA1017="D",IF(DL1017="A dispo.",DF1017*VLOOKUP('DATI INPUT'!$F$27,TARIFFE_UD,2,FALSE),DF1017*VLOOKUP(DL1017,TARIFFE_UD,2,FALSE)),DF1017*VLOOKUP(CB1017-100,TARIFFE_UND,2,FALSE)),0)</f>
        <v>40.037492382911509</v>
      </c>
      <c r="DQ1017" s="299">
        <f>IFERROR(IF(CA1017="D",IF(DL1017="A dispo.",DK1017*VLOOKUP('DATI INPUT'!$F$27,TARIFFE_UD,3,FALSE),DK1017*VLOOKUP(DL1017,TARIFFE_UD,3,FALSE)),DK1017*VLOOKUP(CB1017-100,TARIFFE_UND,3,FALSE)),0)</f>
        <v>15.164853048114928</v>
      </c>
      <c r="DR1017" s="299">
        <f t="shared" si="213"/>
        <v>55.202345431026437</v>
      </c>
    </row>
    <row r="1018" spans="1:122" x14ac:dyDescent="0.25">
      <c r="A1018" t="s">
        <v>8551</v>
      </c>
      <c r="B1018" t="s">
        <v>8552</v>
      </c>
      <c r="C1018" t="s">
        <v>8553</v>
      </c>
      <c r="D1018" t="s">
        <v>8554</v>
      </c>
      <c r="E1018" t="s">
        <v>268</v>
      </c>
      <c r="F1018" t="s">
        <v>156</v>
      </c>
      <c r="G1018" t="s">
        <v>8555</v>
      </c>
      <c r="H1018" t="s">
        <v>5017</v>
      </c>
      <c r="I1018" t="s">
        <v>8556</v>
      </c>
      <c r="J1018" t="s">
        <v>156</v>
      </c>
      <c r="K1018" t="s">
        <v>8557</v>
      </c>
      <c r="L1018" t="s">
        <v>984</v>
      </c>
      <c r="M1018" t="s">
        <v>8558</v>
      </c>
      <c r="N1018" t="s">
        <v>303</v>
      </c>
      <c r="O1018" t="s">
        <v>1215</v>
      </c>
      <c r="P1018" t="s">
        <v>8559</v>
      </c>
      <c r="Q1018" t="s">
        <v>276</v>
      </c>
      <c r="R1018" t="s">
        <v>153</v>
      </c>
      <c r="S1018" t="s">
        <v>268</v>
      </c>
      <c r="T1018" t="s">
        <v>268</v>
      </c>
      <c r="U1018" t="s">
        <v>268</v>
      </c>
      <c r="V1018" t="s">
        <v>268</v>
      </c>
      <c r="W1018" t="s">
        <v>2866</v>
      </c>
      <c r="X1018" t="s">
        <v>613</v>
      </c>
      <c r="Y1018" t="s">
        <v>504</v>
      </c>
      <c r="Z1018" t="s">
        <v>268</v>
      </c>
      <c r="AA1018" t="s">
        <v>268</v>
      </c>
      <c r="AB1018" t="s">
        <v>268</v>
      </c>
      <c r="AC1018" t="s">
        <v>268</v>
      </c>
      <c r="AD1018" t="s">
        <v>268</v>
      </c>
      <c r="AE1018" t="s">
        <v>287</v>
      </c>
      <c r="AF1018" t="s">
        <v>1811</v>
      </c>
      <c r="AG1018" t="s">
        <v>875</v>
      </c>
      <c r="AH1018" t="s">
        <v>1831</v>
      </c>
      <c r="AI1018" t="s">
        <v>642</v>
      </c>
      <c r="AJ1018" t="s">
        <v>268</v>
      </c>
      <c r="AK1018" t="s">
        <v>396</v>
      </c>
      <c r="AL1018" t="s">
        <v>268</v>
      </c>
      <c r="AM1018" t="s">
        <v>355</v>
      </c>
      <c r="AN1018" t="s">
        <v>268</v>
      </c>
      <c r="AO1018" t="s">
        <v>268</v>
      </c>
      <c r="AP1018" t="s">
        <v>268</v>
      </c>
      <c r="AQ1018" t="s">
        <v>268</v>
      </c>
      <c r="AR1018" t="s">
        <v>268</v>
      </c>
      <c r="AS1018" t="s">
        <v>268</v>
      </c>
      <c r="AT1018" t="s">
        <v>268</v>
      </c>
      <c r="AU1018" t="s">
        <v>268</v>
      </c>
      <c r="AV1018" t="s">
        <v>268</v>
      </c>
      <c r="AW1018" t="s">
        <v>268</v>
      </c>
      <c r="AX1018" t="s">
        <v>268</v>
      </c>
      <c r="AY1018" t="s">
        <v>268</v>
      </c>
      <c r="AZ1018" t="s">
        <v>268</v>
      </c>
      <c r="BA1018" t="s">
        <v>268</v>
      </c>
      <c r="BB1018" t="s">
        <v>268</v>
      </c>
      <c r="BC1018" t="s">
        <v>268</v>
      </c>
      <c r="BD1018" t="s">
        <v>268</v>
      </c>
      <c r="BE1018" t="s">
        <v>268</v>
      </c>
      <c r="BF1018" t="s">
        <v>268</v>
      </c>
      <c r="BG1018" t="s">
        <v>268</v>
      </c>
      <c r="BH1018" t="s">
        <v>268</v>
      </c>
      <c r="BI1018" t="s">
        <v>268</v>
      </c>
      <c r="BJ1018" t="s">
        <v>268</v>
      </c>
      <c r="BK1018" t="s">
        <v>268</v>
      </c>
      <c r="BL1018" t="s">
        <v>268</v>
      </c>
      <c r="BM1018" t="s">
        <v>268</v>
      </c>
      <c r="BN1018" t="s">
        <v>268</v>
      </c>
      <c r="BO1018" t="s">
        <v>268</v>
      </c>
      <c r="BP1018" t="s">
        <v>268</v>
      </c>
      <c r="BQ1018" t="s">
        <v>268</v>
      </c>
      <c r="BR1018" t="s">
        <v>268</v>
      </c>
      <c r="BS1018" t="s">
        <v>268</v>
      </c>
      <c r="BT1018" t="s">
        <v>268</v>
      </c>
      <c r="BU1018" t="s">
        <v>268</v>
      </c>
      <c r="BV1018" t="s">
        <v>268</v>
      </c>
      <c r="BW1018" t="s">
        <v>268</v>
      </c>
      <c r="BX1018" t="s">
        <v>268</v>
      </c>
      <c r="BY1018">
        <v>40</v>
      </c>
      <c r="BZ1018">
        <v>40</v>
      </c>
      <c r="CA1018" t="s">
        <v>142</v>
      </c>
      <c r="CB1018" s="356">
        <v>122</v>
      </c>
      <c r="CC1018" t="s">
        <v>876</v>
      </c>
      <c r="CD1018" t="s">
        <v>268</v>
      </c>
      <c r="CE1018" t="s">
        <v>268</v>
      </c>
      <c r="CF1018" t="s">
        <v>268</v>
      </c>
      <c r="CG1018" t="s">
        <v>268</v>
      </c>
      <c r="CH1018" t="s">
        <v>268</v>
      </c>
      <c r="CI1018" t="s">
        <v>268</v>
      </c>
      <c r="CJ1018" t="s">
        <v>268</v>
      </c>
      <c r="CK1018" t="s">
        <v>268</v>
      </c>
      <c r="CL1018" t="s">
        <v>8560</v>
      </c>
      <c r="CM1018" t="s">
        <v>11224</v>
      </c>
      <c r="CN1018">
        <v>92.76</v>
      </c>
      <c r="CO1018" t="s">
        <v>268</v>
      </c>
      <c r="CP1018">
        <v>92.76</v>
      </c>
      <c r="CQ1018">
        <v>365</v>
      </c>
      <c r="CR1018" t="s">
        <v>878</v>
      </c>
      <c r="CS1018" t="s">
        <v>11225</v>
      </c>
      <c r="CT1018" t="s">
        <v>11226</v>
      </c>
      <c r="CU1018" t="s">
        <v>11227</v>
      </c>
      <c r="CV1018" t="s">
        <v>268</v>
      </c>
      <c r="CW1018" t="s">
        <v>268</v>
      </c>
      <c r="CX1018" t="s">
        <v>268</v>
      </c>
      <c r="CY1018" t="s">
        <v>268</v>
      </c>
      <c r="CZ1018" t="s">
        <v>268</v>
      </c>
      <c r="DA1018" t="s">
        <v>268</v>
      </c>
      <c r="DB1018" s="429">
        <f t="shared" si="201"/>
        <v>0</v>
      </c>
      <c r="DC1018" s="284">
        <f t="shared" si="202"/>
        <v>0</v>
      </c>
      <c r="DD1018" s="284">
        <f t="shared" si="203"/>
        <v>0</v>
      </c>
      <c r="DE1018" s="284">
        <f t="shared" si="204"/>
        <v>0</v>
      </c>
      <c r="DF1018" s="295">
        <f t="shared" si="205"/>
        <v>40</v>
      </c>
      <c r="DG1018" s="284">
        <f t="shared" si="206"/>
        <v>0</v>
      </c>
      <c r="DH1018" s="284">
        <f t="shared" si="207"/>
        <v>0</v>
      </c>
      <c r="DI1018" s="284">
        <f t="shared" si="208"/>
        <v>0</v>
      </c>
      <c r="DJ1018" s="284">
        <f t="shared" si="209"/>
        <v>0</v>
      </c>
      <c r="DK1018" s="295">
        <f t="shared" si="210"/>
        <v>1</v>
      </c>
      <c r="DL1018" s="297" t="str">
        <f t="shared" si="211"/>
        <v>A dispo.</v>
      </c>
      <c r="DM1018" s="430">
        <f>IFERROR(IF(CA1018="D",IF(DL1018="A dispo.",DF1018*VLOOKUP('DATI INPUT'!$F$27,TARIFFE_UD,4,FALSE),DF1018*VLOOKUP(DL1018,TARIFFE_UD,4,FALSE)),DF1018*VLOOKUP(CB1018-100,TARIFFE_UND,4,FALSE)),0)</f>
        <v>25.355389013815195</v>
      </c>
      <c r="DN1018" s="430">
        <f>IFERROR(IF(CA1018="D",IF(DL1018="A dispo.",DK1018*VLOOKUP('DATI INPUT'!$F$27,TARIFFE_UD,5,FALSE),DK1018*VLOOKUP(DL1018,TARIFFE_UD,5,FALSE)),DK1018*VLOOKUP(CB1018-100,TARIFFE_UND,5,FALSE)),0)</f>
        <v>67.397800635548478</v>
      </c>
      <c r="DO1018" s="431">
        <f t="shared" si="212"/>
        <v>-6.8103506363286215E-3</v>
      </c>
      <c r="DP1018" s="299">
        <f>IFERROR(IF(CA1018="D",IF(DL1018="A dispo.",DF1018*VLOOKUP('DATI INPUT'!$F$27,TARIFFE_UD,2,FALSE),DF1018*VLOOKUP(DL1018,TARIFFE_UD,2,FALSE)),DF1018*VLOOKUP(CB1018-100,TARIFFE_UND,2,FALSE)),0)</f>
        <v>31.678015951314595</v>
      </c>
      <c r="DQ1018" s="299">
        <f>IFERROR(IF(CA1018="D",IF(DL1018="A dispo.",DK1018*VLOOKUP('DATI INPUT'!$F$27,TARIFFE_UD,3,FALSE),DK1018*VLOOKUP(DL1018,TARIFFE_UD,3,FALSE)),DK1018*VLOOKUP(CB1018-100,TARIFFE_UND,3,FALSE)),0)</f>
        <v>60.367780403072892</v>
      </c>
      <c r="DR1018" s="299">
        <f t="shared" si="213"/>
        <v>92.045796354387491</v>
      </c>
    </row>
    <row r="1019" spans="1:122" x14ac:dyDescent="0.25">
      <c r="A1019" t="s">
        <v>8561</v>
      </c>
      <c r="B1019" t="s">
        <v>8562</v>
      </c>
      <c r="C1019" t="s">
        <v>1555</v>
      </c>
      <c r="D1019" t="s">
        <v>8563</v>
      </c>
      <c r="E1019" t="s">
        <v>268</v>
      </c>
      <c r="F1019" t="s">
        <v>156</v>
      </c>
      <c r="G1019" t="s">
        <v>8564</v>
      </c>
      <c r="H1019" t="s">
        <v>8565</v>
      </c>
      <c r="I1019" t="s">
        <v>432</v>
      </c>
      <c r="J1019" t="s">
        <v>156</v>
      </c>
      <c r="K1019" t="s">
        <v>8566</v>
      </c>
      <c r="L1019" t="s">
        <v>8567</v>
      </c>
      <c r="M1019" t="s">
        <v>8568</v>
      </c>
      <c r="N1019" t="s">
        <v>8567</v>
      </c>
      <c r="O1019" t="s">
        <v>8569</v>
      </c>
      <c r="P1019" t="s">
        <v>8570</v>
      </c>
      <c r="Q1019" t="s">
        <v>2177</v>
      </c>
      <c r="R1019" t="s">
        <v>268</v>
      </c>
      <c r="S1019" t="s">
        <v>268</v>
      </c>
      <c r="T1019" t="s">
        <v>268</v>
      </c>
      <c r="U1019" t="s">
        <v>268</v>
      </c>
      <c r="V1019" t="s">
        <v>268</v>
      </c>
      <c r="W1019" t="s">
        <v>10421</v>
      </c>
      <c r="X1019" t="s">
        <v>10374</v>
      </c>
      <c r="Y1019" t="s">
        <v>323</v>
      </c>
      <c r="Z1019" t="s">
        <v>268</v>
      </c>
      <c r="AA1019" t="s">
        <v>268</v>
      </c>
      <c r="AB1019" t="s">
        <v>268</v>
      </c>
      <c r="AC1019" t="s">
        <v>268</v>
      </c>
      <c r="AD1019" t="s">
        <v>268</v>
      </c>
      <c r="AE1019" t="s">
        <v>287</v>
      </c>
      <c r="AF1019" t="s">
        <v>1811</v>
      </c>
      <c r="AG1019" t="s">
        <v>875</v>
      </c>
      <c r="AH1019" t="s">
        <v>2154</v>
      </c>
      <c r="AI1019" t="s">
        <v>963</v>
      </c>
      <c r="AJ1019" t="s">
        <v>268</v>
      </c>
      <c r="AK1019" t="s">
        <v>366</v>
      </c>
      <c r="AL1019" t="s">
        <v>268</v>
      </c>
      <c r="AM1019" t="s">
        <v>288</v>
      </c>
      <c r="AN1019" t="s">
        <v>268</v>
      </c>
      <c r="AO1019" t="s">
        <v>268</v>
      </c>
      <c r="AP1019" t="s">
        <v>268</v>
      </c>
      <c r="AQ1019" t="s">
        <v>268</v>
      </c>
      <c r="AR1019" t="s">
        <v>268</v>
      </c>
      <c r="AS1019" t="s">
        <v>268</v>
      </c>
      <c r="AT1019" t="s">
        <v>268</v>
      </c>
      <c r="AU1019" t="s">
        <v>268</v>
      </c>
      <c r="AV1019" t="s">
        <v>268</v>
      </c>
      <c r="AW1019" t="s">
        <v>268</v>
      </c>
      <c r="AX1019" t="s">
        <v>268</v>
      </c>
      <c r="AY1019" t="s">
        <v>268</v>
      </c>
      <c r="AZ1019" t="s">
        <v>268</v>
      </c>
      <c r="BA1019" t="s">
        <v>268</v>
      </c>
      <c r="BB1019" t="s">
        <v>268</v>
      </c>
      <c r="BC1019" t="s">
        <v>268</v>
      </c>
      <c r="BD1019" t="s">
        <v>268</v>
      </c>
      <c r="BE1019" t="s">
        <v>268</v>
      </c>
      <c r="BF1019" t="s">
        <v>268</v>
      </c>
      <c r="BG1019" t="s">
        <v>268</v>
      </c>
      <c r="BH1019" t="s">
        <v>268</v>
      </c>
      <c r="BI1019" t="s">
        <v>268</v>
      </c>
      <c r="BJ1019" t="s">
        <v>268</v>
      </c>
      <c r="BK1019" t="s">
        <v>268</v>
      </c>
      <c r="BL1019" t="s">
        <v>268</v>
      </c>
      <c r="BM1019" t="s">
        <v>268</v>
      </c>
      <c r="BN1019" t="s">
        <v>268</v>
      </c>
      <c r="BO1019" t="s">
        <v>268</v>
      </c>
      <c r="BP1019" t="s">
        <v>268</v>
      </c>
      <c r="BQ1019" t="s">
        <v>268</v>
      </c>
      <c r="BR1019" t="s">
        <v>268</v>
      </c>
      <c r="BS1019" t="s">
        <v>268</v>
      </c>
      <c r="BT1019" t="s">
        <v>268</v>
      </c>
      <c r="BU1019" t="s">
        <v>268</v>
      </c>
      <c r="BV1019" t="s">
        <v>268</v>
      </c>
      <c r="BW1019" t="s">
        <v>268</v>
      </c>
      <c r="BX1019" t="s">
        <v>268</v>
      </c>
      <c r="BY1019">
        <v>109</v>
      </c>
      <c r="BZ1019">
        <v>109</v>
      </c>
      <c r="CA1019" t="s">
        <v>142</v>
      </c>
      <c r="CB1019" s="356">
        <v>122</v>
      </c>
      <c r="CC1019" t="s">
        <v>876</v>
      </c>
      <c r="CD1019" t="s">
        <v>268</v>
      </c>
      <c r="CE1019" t="s">
        <v>268</v>
      </c>
      <c r="CF1019" t="s">
        <v>268</v>
      </c>
      <c r="CG1019" t="s">
        <v>268</v>
      </c>
      <c r="CH1019" t="s">
        <v>268</v>
      </c>
      <c r="CI1019" t="s">
        <v>268</v>
      </c>
      <c r="CJ1019" t="s">
        <v>268</v>
      </c>
      <c r="CK1019" t="s">
        <v>268</v>
      </c>
      <c r="CL1019" t="s">
        <v>8572</v>
      </c>
      <c r="CM1019" t="s">
        <v>11224</v>
      </c>
      <c r="CN1019">
        <v>136.49</v>
      </c>
      <c r="CO1019" t="s">
        <v>268</v>
      </c>
      <c r="CP1019">
        <v>136.49</v>
      </c>
      <c r="CQ1019">
        <v>365</v>
      </c>
      <c r="CR1019" t="s">
        <v>878</v>
      </c>
      <c r="CS1019" t="s">
        <v>11225</v>
      </c>
      <c r="CT1019" t="s">
        <v>11226</v>
      </c>
      <c r="CU1019" t="s">
        <v>11227</v>
      </c>
      <c r="CV1019" t="s">
        <v>268</v>
      </c>
      <c r="CW1019" t="s">
        <v>268</v>
      </c>
      <c r="CX1019" t="s">
        <v>268</v>
      </c>
      <c r="CY1019" t="s">
        <v>268</v>
      </c>
      <c r="CZ1019" t="s">
        <v>268</v>
      </c>
      <c r="DA1019" t="s">
        <v>268</v>
      </c>
      <c r="DB1019" s="429">
        <f t="shared" si="201"/>
        <v>0</v>
      </c>
      <c r="DC1019" s="284">
        <f t="shared" si="202"/>
        <v>0</v>
      </c>
      <c r="DD1019" s="284">
        <f t="shared" si="203"/>
        <v>0</v>
      </c>
      <c r="DE1019" s="284">
        <f t="shared" si="204"/>
        <v>0</v>
      </c>
      <c r="DF1019" s="295">
        <f t="shared" si="205"/>
        <v>109</v>
      </c>
      <c r="DG1019" s="284">
        <f t="shared" si="206"/>
        <v>0</v>
      </c>
      <c r="DH1019" s="284">
        <f t="shared" si="207"/>
        <v>0</v>
      </c>
      <c r="DI1019" s="284">
        <f t="shared" si="208"/>
        <v>0</v>
      </c>
      <c r="DJ1019" s="284">
        <f t="shared" si="209"/>
        <v>0</v>
      </c>
      <c r="DK1019" s="295">
        <f t="shared" si="210"/>
        <v>1</v>
      </c>
      <c r="DL1019" s="297" t="str">
        <f t="shared" si="211"/>
        <v>A dispo.</v>
      </c>
      <c r="DM1019" s="430">
        <f>IFERROR(IF(CA1019="D",IF(DL1019="A dispo.",DF1019*VLOOKUP('DATI INPUT'!$F$27,TARIFFE_UD,4,FALSE),DF1019*VLOOKUP(DL1019,TARIFFE_UD,4,FALSE)),DF1019*VLOOKUP(CB1019-100,TARIFFE_UND,4,FALSE)),0)</f>
        <v>69.093435062646407</v>
      </c>
      <c r="DN1019" s="430">
        <f>IFERROR(IF(CA1019="D",IF(DL1019="A dispo.",DK1019*VLOOKUP('DATI INPUT'!$F$27,TARIFFE_UD,5,FALSE),DK1019*VLOOKUP(DL1019,TARIFFE_UD,5,FALSE)),DK1019*VLOOKUP(CB1019-100,TARIFFE_UND,5,FALSE)),0)</f>
        <v>67.397800635548478</v>
      </c>
      <c r="DO1019" s="431">
        <f t="shared" si="212"/>
        <v>1.2356981948755674E-3</v>
      </c>
      <c r="DP1019" s="299">
        <f>IFERROR(IF(CA1019="D",IF(DL1019="A dispo.",DF1019*VLOOKUP('DATI INPUT'!$F$27,TARIFFE_UD,2,FALSE),DF1019*VLOOKUP(DL1019,TARIFFE_UD,2,FALSE)),DF1019*VLOOKUP(CB1019-100,TARIFFE_UND,2,FALSE)),0)</f>
        <v>86.322593467332268</v>
      </c>
      <c r="DQ1019" s="299">
        <f>IFERROR(IF(CA1019="D",IF(DL1019="A dispo.",DK1019*VLOOKUP('DATI INPUT'!$F$27,TARIFFE_UD,3,FALSE),DK1019*VLOOKUP(DL1019,TARIFFE_UD,3,FALSE)),DK1019*VLOOKUP(CB1019-100,TARIFFE_UND,3,FALSE)),0)</f>
        <v>60.367780403072892</v>
      </c>
      <c r="DR1019" s="299">
        <f t="shared" si="213"/>
        <v>146.69037387040515</v>
      </c>
    </row>
    <row r="1020" spans="1:122" x14ac:dyDescent="0.25">
      <c r="A1020" t="s">
        <v>8573</v>
      </c>
      <c r="B1020" t="s">
        <v>8562</v>
      </c>
      <c r="C1020" t="s">
        <v>8574</v>
      </c>
      <c r="D1020" t="s">
        <v>8563</v>
      </c>
      <c r="E1020" t="s">
        <v>268</v>
      </c>
      <c r="F1020" t="s">
        <v>156</v>
      </c>
      <c r="G1020" t="s">
        <v>8564</v>
      </c>
      <c r="H1020" t="s">
        <v>8565</v>
      </c>
      <c r="I1020" t="s">
        <v>432</v>
      </c>
      <c r="J1020" t="s">
        <v>156</v>
      </c>
      <c r="K1020" t="s">
        <v>8566</v>
      </c>
      <c r="L1020" t="s">
        <v>8567</v>
      </c>
      <c r="M1020" t="s">
        <v>8568</v>
      </c>
      <c r="N1020" t="s">
        <v>8567</v>
      </c>
      <c r="O1020" t="s">
        <v>8569</v>
      </c>
      <c r="P1020" t="s">
        <v>8570</v>
      </c>
      <c r="Q1020" t="s">
        <v>2177</v>
      </c>
      <c r="R1020" t="s">
        <v>268</v>
      </c>
      <c r="S1020" t="s">
        <v>268</v>
      </c>
      <c r="T1020" t="s">
        <v>268</v>
      </c>
      <c r="U1020" t="s">
        <v>268</v>
      </c>
      <c r="V1020" t="s">
        <v>268</v>
      </c>
      <c r="W1020" t="s">
        <v>10422</v>
      </c>
      <c r="X1020" t="s">
        <v>10374</v>
      </c>
      <c r="Y1020" t="s">
        <v>298</v>
      </c>
      <c r="Z1020" t="s">
        <v>268</v>
      </c>
      <c r="AA1020" t="s">
        <v>268</v>
      </c>
      <c r="AB1020" t="s">
        <v>268</v>
      </c>
      <c r="AC1020" t="s">
        <v>268</v>
      </c>
      <c r="AD1020" t="s">
        <v>268</v>
      </c>
      <c r="AE1020" t="s">
        <v>287</v>
      </c>
      <c r="AF1020" t="s">
        <v>1811</v>
      </c>
      <c r="AG1020" t="s">
        <v>875</v>
      </c>
      <c r="AH1020" t="s">
        <v>2154</v>
      </c>
      <c r="AI1020" t="s">
        <v>963</v>
      </c>
      <c r="AJ1020" t="s">
        <v>268</v>
      </c>
      <c r="AK1020" t="s">
        <v>366</v>
      </c>
      <c r="AL1020" t="s">
        <v>268</v>
      </c>
      <c r="AM1020" t="s">
        <v>288</v>
      </c>
      <c r="AN1020" t="s">
        <v>268</v>
      </c>
      <c r="AO1020" t="s">
        <v>268</v>
      </c>
      <c r="AP1020" t="s">
        <v>268</v>
      </c>
      <c r="AQ1020" t="s">
        <v>268</v>
      </c>
      <c r="AR1020" t="s">
        <v>268</v>
      </c>
      <c r="AS1020" t="s">
        <v>268</v>
      </c>
      <c r="AT1020" t="s">
        <v>268</v>
      </c>
      <c r="AU1020" t="s">
        <v>268</v>
      </c>
      <c r="AV1020" t="s">
        <v>268</v>
      </c>
      <c r="AW1020" t="s">
        <v>268</v>
      </c>
      <c r="AX1020" t="s">
        <v>268</v>
      </c>
      <c r="AY1020" t="s">
        <v>268</v>
      </c>
      <c r="AZ1020" t="s">
        <v>268</v>
      </c>
      <c r="BA1020" t="s">
        <v>268</v>
      </c>
      <c r="BB1020" t="s">
        <v>268</v>
      </c>
      <c r="BC1020" t="s">
        <v>268</v>
      </c>
      <c r="BD1020" t="s">
        <v>268</v>
      </c>
      <c r="BE1020" t="s">
        <v>268</v>
      </c>
      <c r="BF1020" t="s">
        <v>268</v>
      </c>
      <c r="BG1020" t="s">
        <v>268</v>
      </c>
      <c r="BH1020" t="s">
        <v>268</v>
      </c>
      <c r="BI1020" t="s">
        <v>268</v>
      </c>
      <c r="BJ1020" t="s">
        <v>268</v>
      </c>
      <c r="BK1020" t="s">
        <v>268</v>
      </c>
      <c r="BL1020" t="s">
        <v>268</v>
      </c>
      <c r="BM1020" t="s">
        <v>268</v>
      </c>
      <c r="BN1020" t="s">
        <v>268</v>
      </c>
      <c r="BO1020" t="s">
        <v>268</v>
      </c>
      <c r="BP1020" t="s">
        <v>268</v>
      </c>
      <c r="BQ1020" t="s">
        <v>268</v>
      </c>
      <c r="BR1020" t="s">
        <v>268</v>
      </c>
      <c r="BS1020" t="s">
        <v>268</v>
      </c>
      <c r="BT1020" t="s">
        <v>268</v>
      </c>
      <c r="BU1020" t="s">
        <v>268</v>
      </c>
      <c r="BV1020" t="s">
        <v>268</v>
      </c>
      <c r="BW1020" t="s">
        <v>268</v>
      </c>
      <c r="BX1020" t="s">
        <v>268</v>
      </c>
      <c r="BY1020">
        <v>35</v>
      </c>
      <c r="BZ1020">
        <v>35</v>
      </c>
      <c r="CA1020" t="s">
        <v>142</v>
      </c>
      <c r="CB1020" s="356">
        <v>122</v>
      </c>
      <c r="CC1020" t="s">
        <v>876</v>
      </c>
      <c r="CD1020" t="s">
        <v>268</v>
      </c>
      <c r="CE1020" t="s">
        <v>268</v>
      </c>
      <c r="CF1020" s="356">
        <v>1</v>
      </c>
      <c r="CG1020" t="s">
        <v>268</v>
      </c>
      <c r="CH1020" t="s">
        <v>268</v>
      </c>
      <c r="CI1020" t="s">
        <v>268</v>
      </c>
      <c r="CJ1020" t="s">
        <v>268</v>
      </c>
      <c r="CK1020" t="s">
        <v>268</v>
      </c>
      <c r="CL1020" t="s">
        <v>8576</v>
      </c>
      <c r="CM1020" t="s">
        <v>11224</v>
      </c>
      <c r="CN1020">
        <v>34.19</v>
      </c>
      <c r="CO1020" t="s">
        <v>268</v>
      </c>
      <c r="CP1020">
        <v>34.19</v>
      </c>
      <c r="CQ1020">
        <v>365</v>
      </c>
      <c r="CR1020" t="s">
        <v>878</v>
      </c>
      <c r="CS1020" t="s">
        <v>11225</v>
      </c>
      <c r="CT1020" t="s">
        <v>11226</v>
      </c>
      <c r="CU1020" t="s">
        <v>11227</v>
      </c>
      <c r="CV1020" t="s">
        <v>268</v>
      </c>
      <c r="CW1020" t="s">
        <v>268</v>
      </c>
      <c r="CX1020" t="s">
        <v>268</v>
      </c>
      <c r="CY1020" t="s">
        <v>268</v>
      </c>
      <c r="CZ1020" t="s">
        <v>268</v>
      </c>
      <c r="DA1020" t="s">
        <v>268</v>
      </c>
      <c r="DB1020" s="429">
        <f t="shared" si="201"/>
        <v>0</v>
      </c>
      <c r="DC1020" s="284">
        <f t="shared" si="202"/>
        <v>0</v>
      </c>
      <c r="DD1020" s="284">
        <f t="shared" si="203"/>
        <v>0</v>
      </c>
      <c r="DE1020" s="284">
        <f t="shared" si="204"/>
        <v>0</v>
      </c>
      <c r="DF1020" s="295">
        <f t="shared" si="205"/>
        <v>35</v>
      </c>
      <c r="DG1020" s="284">
        <f t="shared" si="206"/>
        <v>0</v>
      </c>
      <c r="DH1020" s="284">
        <f t="shared" si="207"/>
        <v>0</v>
      </c>
      <c r="DI1020" s="284">
        <f t="shared" si="208"/>
        <v>0</v>
      </c>
      <c r="DJ1020" s="284">
        <f t="shared" si="209"/>
        <v>0</v>
      </c>
      <c r="DK1020" s="295">
        <f t="shared" si="210"/>
        <v>1</v>
      </c>
      <c r="DL1020" s="297">
        <f t="shared" si="211"/>
        <v>1</v>
      </c>
      <c r="DM1020" s="430">
        <f>IFERROR(IF(CA1020="D",IF(DL1020="A dispo.",DF1020*VLOOKUP('DATI INPUT'!$F$27,TARIFFE_UD,4,FALSE),DF1020*VLOOKUP(DL1020,TARIFFE_UD,4,FALSE)),DF1020*VLOOKUP(CB1020-100,TARIFFE_UND,4,FALSE)),0)</f>
        <v>17.255750856624228</v>
      </c>
      <c r="DN1020" s="430">
        <f>IFERROR(IF(CA1020="D",IF(DL1020="A dispo.",DK1020*VLOOKUP('DATI INPUT'!$F$27,TARIFFE_UD,5,FALSE),DK1020*VLOOKUP(DL1020,TARIFFE_UD,5,FALSE)),DK1020*VLOOKUP(CB1020-100,TARIFFE_UND,5,FALSE)),0)</f>
        <v>16.930848468833439</v>
      </c>
      <c r="DO1020" s="431">
        <f t="shared" si="212"/>
        <v>-3.400674542334059E-3</v>
      </c>
      <c r="DP1020" s="299">
        <f>IFERROR(IF(CA1020="D",IF(DL1020="A dispo.",DF1020*VLOOKUP('DATI INPUT'!$F$27,TARIFFE_UD,2,FALSE),DF1020*VLOOKUP(DL1020,TARIFFE_UD,2,FALSE)),DF1020*VLOOKUP(CB1020-100,TARIFFE_UND,2,FALSE)),0)</f>
        <v>21.558649744644658</v>
      </c>
      <c r="DQ1020" s="299">
        <f>IFERROR(IF(CA1020="D",IF(DL1020="A dispo.",DK1020*VLOOKUP('DATI INPUT'!$F$27,TARIFFE_UD,3,FALSE),DK1020*VLOOKUP(DL1020,TARIFFE_UD,3,FALSE)),DK1020*VLOOKUP(CB1020-100,TARIFFE_UND,3,FALSE)),0)</f>
        <v>15.164853048114928</v>
      </c>
      <c r="DR1020" s="299">
        <f t="shared" si="213"/>
        <v>36.723502792759589</v>
      </c>
    </row>
    <row r="1021" spans="1:122" x14ac:dyDescent="0.25">
      <c r="A1021" t="s">
        <v>8577</v>
      </c>
      <c r="B1021" t="s">
        <v>8562</v>
      </c>
      <c r="C1021" t="s">
        <v>8578</v>
      </c>
      <c r="D1021" t="s">
        <v>8563</v>
      </c>
      <c r="E1021" t="s">
        <v>268</v>
      </c>
      <c r="F1021" t="s">
        <v>156</v>
      </c>
      <c r="G1021" t="s">
        <v>8564</v>
      </c>
      <c r="H1021" t="s">
        <v>8565</v>
      </c>
      <c r="I1021" t="s">
        <v>432</v>
      </c>
      <c r="J1021" t="s">
        <v>156</v>
      </c>
      <c r="K1021" t="s">
        <v>8566</v>
      </c>
      <c r="L1021" t="s">
        <v>8567</v>
      </c>
      <c r="M1021" t="s">
        <v>8568</v>
      </c>
      <c r="N1021" t="s">
        <v>8567</v>
      </c>
      <c r="O1021" t="s">
        <v>8569</v>
      </c>
      <c r="P1021" t="s">
        <v>8570</v>
      </c>
      <c r="Q1021" t="s">
        <v>2177</v>
      </c>
      <c r="R1021" t="s">
        <v>268</v>
      </c>
      <c r="S1021" t="s">
        <v>268</v>
      </c>
      <c r="T1021" t="s">
        <v>268</v>
      </c>
      <c r="U1021" t="s">
        <v>268</v>
      </c>
      <c r="V1021" t="s">
        <v>268</v>
      </c>
      <c r="W1021" t="s">
        <v>10385</v>
      </c>
      <c r="X1021" t="s">
        <v>10374</v>
      </c>
      <c r="Y1021" t="s">
        <v>279</v>
      </c>
      <c r="Z1021" t="s">
        <v>268</v>
      </c>
      <c r="AA1021" t="s">
        <v>268</v>
      </c>
      <c r="AB1021" t="s">
        <v>268</v>
      </c>
      <c r="AC1021" t="s">
        <v>268</v>
      </c>
      <c r="AD1021" t="s">
        <v>268</v>
      </c>
      <c r="AE1021" t="s">
        <v>287</v>
      </c>
      <c r="AF1021" t="s">
        <v>1811</v>
      </c>
      <c r="AG1021" t="s">
        <v>875</v>
      </c>
      <c r="AH1021" t="s">
        <v>2154</v>
      </c>
      <c r="AI1021" t="s">
        <v>782</v>
      </c>
      <c r="AJ1021" t="s">
        <v>268</v>
      </c>
      <c r="AK1021" t="s">
        <v>268</v>
      </c>
      <c r="AL1021" t="s">
        <v>268</v>
      </c>
      <c r="AM1021" t="s">
        <v>353</v>
      </c>
      <c r="AN1021" t="s">
        <v>268</v>
      </c>
      <c r="AO1021" t="s">
        <v>268</v>
      </c>
      <c r="AP1021" t="s">
        <v>268</v>
      </c>
      <c r="AQ1021" t="s">
        <v>268</v>
      </c>
      <c r="AR1021" t="s">
        <v>268</v>
      </c>
      <c r="AS1021" t="s">
        <v>268</v>
      </c>
      <c r="AT1021" t="s">
        <v>268</v>
      </c>
      <c r="AU1021" t="s">
        <v>268</v>
      </c>
      <c r="AV1021" t="s">
        <v>268</v>
      </c>
      <c r="AW1021" t="s">
        <v>268</v>
      </c>
      <c r="AX1021" t="s">
        <v>268</v>
      </c>
      <c r="AY1021" t="s">
        <v>268</v>
      </c>
      <c r="AZ1021" t="s">
        <v>268</v>
      </c>
      <c r="BA1021" t="s">
        <v>268</v>
      </c>
      <c r="BB1021" t="s">
        <v>268</v>
      </c>
      <c r="BC1021" t="s">
        <v>268</v>
      </c>
      <c r="BD1021" t="s">
        <v>268</v>
      </c>
      <c r="BE1021" t="s">
        <v>268</v>
      </c>
      <c r="BF1021" t="s">
        <v>268</v>
      </c>
      <c r="BG1021" t="s">
        <v>268</v>
      </c>
      <c r="BH1021" t="s">
        <v>268</v>
      </c>
      <c r="BI1021" t="s">
        <v>268</v>
      </c>
      <c r="BJ1021" t="s">
        <v>268</v>
      </c>
      <c r="BK1021" t="s">
        <v>268</v>
      </c>
      <c r="BL1021" t="s">
        <v>268</v>
      </c>
      <c r="BM1021" t="s">
        <v>268</v>
      </c>
      <c r="BN1021" t="s">
        <v>268</v>
      </c>
      <c r="BO1021" t="s">
        <v>268</v>
      </c>
      <c r="BP1021" t="s">
        <v>268</v>
      </c>
      <c r="BQ1021" t="s">
        <v>268</v>
      </c>
      <c r="BR1021" t="s">
        <v>268</v>
      </c>
      <c r="BS1021" t="s">
        <v>268</v>
      </c>
      <c r="BT1021" t="s">
        <v>268</v>
      </c>
      <c r="BU1021" t="s">
        <v>268</v>
      </c>
      <c r="BV1021" t="s">
        <v>268</v>
      </c>
      <c r="BW1021" t="s">
        <v>268</v>
      </c>
      <c r="BX1021" t="s">
        <v>268</v>
      </c>
      <c r="BY1021">
        <v>42</v>
      </c>
      <c r="BZ1021">
        <v>42</v>
      </c>
      <c r="CA1021" t="s">
        <v>142</v>
      </c>
      <c r="CB1021" s="356">
        <v>123</v>
      </c>
      <c r="CC1021" t="s">
        <v>1817</v>
      </c>
      <c r="CD1021" t="s">
        <v>268</v>
      </c>
      <c r="CE1021" t="s">
        <v>268</v>
      </c>
      <c r="CF1021" t="s">
        <v>268</v>
      </c>
      <c r="CG1021" t="s">
        <v>268</v>
      </c>
      <c r="CH1021" t="s">
        <v>268</v>
      </c>
      <c r="CI1021" t="s">
        <v>268</v>
      </c>
      <c r="CJ1021" t="s">
        <v>268</v>
      </c>
      <c r="CK1021" t="s">
        <v>268</v>
      </c>
      <c r="CL1021" t="s">
        <v>8576</v>
      </c>
      <c r="CM1021" t="s">
        <v>11224</v>
      </c>
      <c r="CN1021">
        <v>26.62</v>
      </c>
      <c r="CO1021" t="s">
        <v>268</v>
      </c>
      <c r="CP1021">
        <v>26.62</v>
      </c>
      <c r="CQ1021">
        <v>365</v>
      </c>
      <c r="CR1021" t="s">
        <v>878</v>
      </c>
      <c r="CS1021" t="s">
        <v>11225</v>
      </c>
      <c r="CT1021" t="s">
        <v>11226</v>
      </c>
      <c r="CU1021" t="s">
        <v>11227</v>
      </c>
      <c r="CV1021" t="s">
        <v>268</v>
      </c>
      <c r="CW1021" t="s">
        <v>268</v>
      </c>
      <c r="CX1021" t="s">
        <v>268</v>
      </c>
      <c r="CY1021" t="s">
        <v>268</v>
      </c>
      <c r="CZ1021" t="s">
        <v>268</v>
      </c>
      <c r="DA1021" t="s">
        <v>268</v>
      </c>
      <c r="DB1021" s="429">
        <f t="shared" si="201"/>
        <v>0</v>
      </c>
      <c r="DC1021" s="284">
        <f t="shared" si="202"/>
        <v>0</v>
      </c>
      <c r="DD1021" s="284">
        <f t="shared" si="203"/>
        <v>0</v>
      </c>
      <c r="DE1021" s="284">
        <f t="shared" si="204"/>
        <v>0</v>
      </c>
      <c r="DF1021" s="295">
        <f t="shared" si="205"/>
        <v>42</v>
      </c>
      <c r="DG1021" s="284">
        <f t="shared" si="206"/>
        <v>1</v>
      </c>
      <c r="DH1021" s="284">
        <f t="shared" si="207"/>
        <v>0</v>
      </c>
      <c r="DI1021" s="284">
        <f t="shared" si="208"/>
        <v>0</v>
      </c>
      <c r="DJ1021" s="284">
        <f t="shared" si="209"/>
        <v>0</v>
      </c>
      <c r="DK1021" s="295">
        <f t="shared" si="210"/>
        <v>0</v>
      </c>
      <c r="DL1021" s="297" t="str">
        <f t="shared" si="211"/>
        <v>A dispo.</v>
      </c>
      <c r="DM1021" s="430">
        <f>IFERROR(IF(CA1021="D",IF(DL1021="A dispo.",DF1021*VLOOKUP('DATI INPUT'!$F$27,TARIFFE_UD,4,FALSE),DF1021*VLOOKUP(DL1021,TARIFFE_UD,4,FALSE)),DF1021*VLOOKUP(CB1021-100,TARIFFE_UND,4,FALSE)),0)</f>
        <v>26.623158464505956</v>
      </c>
      <c r="DN1021" s="430">
        <f>IFERROR(IF(CA1021="D",IF(DL1021="A dispo.",DK1021*VLOOKUP('DATI INPUT'!$F$27,TARIFFE_UD,5,FALSE),DK1021*VLOOKUP(DL1021,TARIFFE_UD,5,FALSE)),DK1021*VLOOKUP(CB1021-100,TARIFFE_UND,5,FALSE)),0)</f>
        <v>0</v>
      </c>
      <c r="DO1021" s="431">
        <f t="shared" si="212"/>
        <v>3.1584645059545835E-3</v>
      </c>
      <c r="DP1021" s="299">
        <f>IFERROR(IF(CA1021="D",IF(DL1021="A dispo.",DF1021*VLOOKUP('DATI INPUT'!$F$27,TARIFFE_UD,2,FALSE),DF1021*VLOOKUP(DL1021,TARIFFE_UD,2,FALSE)),DF1021*VLOOKUP(CB1021-100,TARIFFE_UND,2,FALSE)),0)</f>
        <v>33.261916748880324</v>
      </c>
      <c r="DQ1021" s="299">
        <f>IFERROR(IF(CA1021="D",IF(DL1021="A dispo.",DK1021*VLOOKUP('DATI INPUT'!$F$27,TARIFFE_UD,3,FALSE),DK1021*VLOOKUP(DL1021,TARIFFE_UD,3,FALSE)),DK1021*VLOOKUP(CB1021-100,TARIFFE_UND,3,FALSE)),0)</f>
        <v>0</v>
      </c>
      <c r="DR1021" s="299">
        <f t="shared" si="213"/>
        <v>33.261916748880324</v>
      </c>
    </row>
    <row r="1022" spans="1:122" x14ac:dyDescent="0.25">
      <c r="A1022" t="s">
        <v>8579</v>
      </c>
      <c r="B1022" t="s">
        <v>1492</v>
      </c>
      <c r="C1022" t="s">
        <v>8580</v>
      </c>
      <c r="D1022" t="s">
        <v>4419</v>
      </c>
      <c r="E1022" t="s">
        <v>268</v>
      </c>
      <c r="F1022" t="s">
        <v>156</v>
      </c>
      <c r="G1022" t="s">
        <v>4420</v>
      </c>
      <c r="H1022" t="s">
        <v>4273</v>
      </c>
      <c r="I1022" t="s">
        <v>4421</v>
      </c>
      <c r="J1022" t="s">
        <v>274</v>
      </c>
      <c r="K1022" t="s">
        <v>4422</v>
      </c>
      <c r="L1022" t="s">
        <v>984</v>
      </c>
      <c r="M1022" t="s">
        <v>1933</v>
      </c>
      <c r="N1022" t="s">
        <v>984</v>
      </c>
      <c r="O1022" t="s">
        <v>873</v>
      </c>
      <c r="P1022" t="s">
        <v>1934</v>
      </c>
      <c r="Q1022" t="s">
        <v>544</v>
      </c>
      <c r="R1022" t="s">
        <v>268</v>
      </c>
      <c r="S1022" t="s">
        <v>268</v>
      </c>
      <c r="T1022" t="s">
        <v>268</v>
      </c>
      <c r="U1022" t="s">
        <v>268</v>
      </c>
      <c r="V1022" t="s">
        <v>268</v>
      </c>
      <c r="W1022" t="s">
        <v>8581</v>
      </c>
      <c r="X1022" t="s">
        <v>6216</v>
      </c>
      <c r="Y1022" t="s">
        <v>277</v>
      </c>
      <c r="Z1022" t="s">
        <v>268</v>
      </c>
      <c r="AA1022" t="s">
        <v>268</v>
      </c>
      <c r="AB1022" t="s">
        <v>268</v>
      </c>
      <c r="AC1022" t="s">
        <v>268</v>
      </c>
      <c r="AD1022" t="s">
        <v>268</v>
      </c>
      <c r="AE1022" t="s">
        <v>287</v>
      </c>
      <c r="AF1022" t="s">
        <v>1811</v>
      </c>
      <c r="AG1022" t="s">
        <v>875</v>
      </c>
      <c r="AH1022" t="s">
        <v>1935</v>
      </c>
      <c r="AI1022" t="s">
        <v>677</v>
      </c>
      <c r="AJ1022" t="s">
        <v>268</v>
      </c>
      <c r="AK1022" t="s">
        <v>381</v>
      </c>
      <c r="AL1022" t="s">
        <v>268</v>
      </c>
      <c r="AM1022" t="s">
        <v>288</v>
      </c>
      <c r="AN1022" t="s">
        <v>268</v>
      </c>
      <c r="AO1022" t="s">
        <v>268</v>
      </c>
      <c r="AP1022" t="s">
        <v>268</v>
      </c>
      <c r="AQ1022" t="s">
        <v>268</v>
      </c>
      <c r="AR1022" t="s">
        <v>268</v>
      </c>
      <c r="AS1022" t="s">
        <v>268</v>
      </c>
      <c r="AT1022" t="s">
        <v>268</v>
      </c>
      <c r="AU1022" t="s">
        <v>268</v>
      </c>
      <c r="AV1022" t="s">
        <v>268</v>
      </c>
      <c r="AW1022" t="s">
        <v>268</v>
      </c>
      <c r="AX1022" t="s">
        <v>268</v>
      </c>
      <c r="AY1022" t="s">
        <v>268</v>
      </c>
      <c r="AZ1022" t="s">
        <v>268</v>
      </c>
      <c r="BA1022" t="s">
        <v>268</v>
      </c>
      <c r="BB1022" t="s">
        <v>268</v>
      </c>
      <c r="BC1022" t="s">
        <v>268</v>
      </c>
      <c r="BD1022" t="s">
        <v>268</v>
      </c>
      <c r="BE1022" t="s">
        <v>268</v>
      </c>
      <c r="BF1022" t="s">
        <v>268</v>
      </c>
      <c r="BG1022" t="s">
        <v>268</v>
      </c>
      <c r="BH1022" t="s">
        <v>268</v>
      </c>
      <c r="BI1022" t="s">
        <v>268</v>
      </c>
      <c r="BJ1022" t="s">
        <v>268</v>
      </c>
      <c r="BK1022" t="s">
        <v>268</v>
      </c>
      <c r="BL1022" t="s">
        <v>268</v>
      </c>
      <c r="BM1022" t="s">
        <v>268</v>
      </c>
      <c r="BN1022" t="s">
        <v>268</v>
      </c>
      <c r="BO1022" t="s">
        <v>268</v>
      </c>
      <c r="BP1022" t="s">
        <v>268</v>
      </c>
      <c r="BQ1022" t="s">
        <v>268</v>
      </c>
      <c r="BR1022" t="s">
        <v>268</v>
      </c>
      <c r="BS1022" t="s">
        <v>268</v>
      </c>
      <c r="BT1022" t="s">
        <v>268</v>
      </c>
      <c r="BU1022" t="s">
        <v>268</v>
      </c>
      <c r="BV1022" t="s">
        <v>268</v>
      </c>
      <c r="BW1022" t="s">
        <v>268</v>
      </c>
      <c r="BX1022" t="s">
        <v>268</v>
      </c>
      <c r="BY1022">
        <v>200</v>
      </c>
      <c r="BZ1022">
        <v>200</v>
      </c>
      <c r="CA1022" t="s">
        <v>142</v>
      </c>
      <c r="CB1022" s="356">
        <v>123</v>
      </c>
      <c r="CC1022" t="s">
        <v>1817</v>
      </c>
      <c r="CD1022" t="s">
        <v>268</v>
      </c>
      <c r="CE1022" t="s">
        <v>268</v>
      </c>
      <c r="CF1022" s="356">
        <v>3</v>
      </c>
      <c r="CG1022" t="s">
        <v>268</v>
      </c>
      <c r="CH1022" t="s">
        <v>268</v>
      </c>
      <c r="CI1022" t="s">
        <v>268</v>
      </c>
      <c r="CJ1022" t="s">
        <v>268</v>
      </c>
      <c r="CK1022" t="s">
        <v>268</v>
      </c>
      <c r="CL1022" t="s">
        <v>268</v>
      </c>
      <c r="CM1022" t="s">
        <v>11224</v>
      </c>
      <c r="CN1022">
        <v>126.78</v>
      </c>
      <c r="CO1022" t="s">
        <v>268</v>
      </c>
      <c r="CP1022">
        <v>126.78</v>
      </c>
      <c r="CQ1022">
        <v>365</v>
      </c>
      <c r="CR1022" t="s">
        <v>878</v>
      </c>
      <c r="CS1022" t="s">
        <v>11225</v>
      </c>
      <c r="CT1022" t="s">
        <v>11226</v>
      </c>
      <c r="CU1022" t="s">
        <v>11227</v>
      </c>
      <c r="CV1022" t="s">
        <v>268</v>
      </c>
      <c r="CW1022" t="s">
        <v>268</v>
      </c>
      <c r="CX1022" t="s">
        <v>268</v>
      </c>
      <c r="CY1022" t="s">
        <v>268</v>
      </c>
      <c r="CZ1022" t="s">
        <v>268</v>
      </c>
      <c r="DA1022" t="s">
        <v>268</v>
      </c>
      <c r="DB1022" s="429">
        <f t="shared" si="201"/>
        <v>0</v>
      </c>
      <c r="DC1022" s="284">
        <f t="shared" si="202"/>
        <v>0</v>
      </c>
      <c r="DD1022" s="284">
        <f t="shared" si="203"/>
        <v>0</v>
      </c>
      <c r="DE1022" s="284">
        <f t="shared" si="204"/>
        <v>0</v>
      </c>
      <c r="DF1022" s="295">
        <f t="shared" si="205"/>
        <v>200</v>
      </c>
      <c r="DG1022" s="284">
        <f t="shared" si="206"/>
        <v>1</v>
      </c>
      <c r="DH1022" s="284">
        <f t="shared" si="207"/>
        <v>0</v>
      </c>
      <c r="DI1022" s="284">
        <f t="shared" si="208"/>
        <v>0</v>
      </c>
      <c r="DJ1022" s="284">
        <f t="shared" si="209"/>
        <v>0</v>
      </c>
      <c r="DK1022" s="295">
        <f t="shared" si="210"/>
        <v>0</v>
      </c>
      <c r="DL1022" s="297">
        <f t="shared" si="211"/>
        <v>3</v>
      </c>
      <c r="DM1022" s="430">
        <f>IFERROR(IF(CA1022="D",IF(DL1022="A dispo.",DF1022*VLOOKUP('DATI INPUT'!$F$27,TARIFFE_UD,4,FALSE),DF1022*VLOOKUP(DL1022,TARIFFE_UD,4,FALSE)),DF1022*VLOOKUP(CB1022-100,TARIFFE_UND,4,FALSE)),0)</f>
        <v>126.77694506907598</v>
      </c>
      <c r="DN1022" s="430">
        <f>IFERROR(IF(CA1022="D",IF(DL1022="A dispo.",DK1022*VLOOKUP('DATI INPUT'!$F$27,TARIFFE_UD,5,FALSE),DK1022*VLOOKUP(DL1022,TARIFFE_UD,5,FALSE)),DK1022*VLOOKUP(CB1022-100,TARIFFE_UND,5,FALSE)),0)</f>
        <v>0</v>
      </c>
      <c r="DO1022" s="431">
        <f t="shared" si="212"/>
        <v>-3.0549309240228695E-3</v>
      </c>
      <c r="DP1022" s="299">
        <f>IFERROR(IF(CA1022="D",IF(DL1022="A dispo.",DF1022*VLOOKUP('DATI INPUT'!$F$27,TARIFFE_UD,2,FALSE),DF1022*VLOOKUP(DL1022,TARIFFE_UD,2,FALSE)),DF1022*VLOOKUP(CB1022-100,TARIFFE_UND,2,FALSE)),0)</f>
        <v>158.39007975657299</v>
      </c>
      <c r="DQ1022" s="299">
        <f>IFERROR(IF(CA1022="D",IF(DL1022="A dispo.",DK1022*VLOOKUP('DATI INPUT'!$F$27,TARIFFE_UD,3,FALSE),DK1022*VLOOKUP(DL1022,TARIFFE_UD,3,FALSE)),DK1022*VLOOKUP(CB1022-100,TARIFFE_UND,3,FALSE)),0)</f>
        <v>0</v>
      </c>
      <c r="DR1022" s="299">
        <f t="shared" si="213"/>
        <v>158.39007975657299</v>
      </c>
    </row>
    <row r="1023" spans="1:122" x14ac:dyDescent="0.25">
      <c r="A1023" t="s">
        <v>8582</v>
      </c>
      <c r="B1023" t="s">
        <v>8583</v>
      </c>
      <c r="C1023" t="s">
        <v>8584</v>
      </c>
      <c r="D1023" t="s">
        <v>8585</v>
      </c>
      <c r="E1023" t="s">
        <v>268</v>
      </c>
      <c r="F1023" t="s">
        <v>156</v>
      </c>
      <c r="G1023" t="s">
        <v>8586</v>
      </c>
      <c r="H1023" t="s">
        <v>849</v>
      </c>
      <c r="I1023" t="s">
        <v>622</v>
      </c>
      <c r="J1023" t="s">
        <v>156</v>
      </c>
      <c r="K1023" t="s">
        <v>8587</v>
      </c>
      <c r="L1023" t="s">
        <v>960</v>
      </c>
      <c r="M1023" t="s">
        <v>8588</v>
      </c>
      <c r="N1023" t="s">
        <v>4730</v>
      </c>
      <c r="O1023" t="s">
        <v>1801</v>
      </c>
      <c r="P1023" t="s">
        <v>2603</v>
      </c>
      <c r="Q1023" t="s">
        <v>293</v>
      </c>
      <c r="R1023" t="s">
        <v>268</v>
      </c>
      <c r="S1023" t="s">
        <v>268</v>
      </c>
      <c r="T1023" t="s">
        <v>268</v>
      </c>
      <c r="U1023" t="s">
        <v>268</v>
      </c>
      <c r="V1023" t="s">
        <v>268</v>
      </c>
      <c r="W1023" t="s">
        <v>5469</v>
      </c>
      <c r="X1023" t="s">
        <v>2241</v>
      </c>
      <c r="Y1023" t="s">
        <v>294</v>
      </c>
      <c r="Z1023" t="s">
        <v>268</v>
      </c>
      <c r="AA1023" t="s">
        <v>268</v>
      </c>
      <c r="AB1023" t="s">
        <v>268</v>
      </c>
      <c r="AC1023" t="s">
        <v>268</v>
      </c>
      <c r="AD1023" t="s">
        <v>268</v>
      </c>
      <c r="AE1023" t="s">
        <v>287</v>
      </c>
      <c r="AF1023" t="s">
        <v>1811</v>
      </c>
      <c r="AG1023" t="s">
        <v>875</v>
      </c>
      <c r="AH1023" t="s">
        <v>1848</v>
      </c>
      <c r="AI1023" t="s">
        <v>1464</v>
      </c>
      <c r="AJ1023" t="s">
        <v>268</v>
      </c>
      <c r="AK1023" t="s">
        <v>382</v>
      </c>
      <c r="AL1023" t="s">
        <v>268</v>
      </c>
      <c r="AM1023" t="s">
        <v>411</v>
      </c>
      <c r="AN1023" t="s">
        <v>268</v>
      </c>
      <c r="AO1023" t="s">
        <v>268</v>
      </c>
      <c r="AP1023" t="s">
        <v>268</v>
      </c>
      <c r="AQ1023" t="s">
        <v>268</v>
      </c>
      <c r="AR1023" t="s">
        <v>268</v>
      </c>
      <c r="AS1023" t="s">
        <v>268</v>
      </c>
      <c r="AT1023" t="s">
        <v>268</v>
      </c>
      <c r="AU1023" t="s">
        <v>268</v>
      </c>
      <c r="AV1023" t="s">
        <v>268</v>
      </c>
      <c r="AW1023" t="s">
        <v>268</v>
      </c>
      <c r="AX1023" t="s">
        <v>268</v>
      </c>
      <c r="AY1023" t="s">
        <v>268</v>
      </c>
      <c r="AZ1023" t="s">
        <v>268</v>
      </c>
      <c r="BA1023" t="s">
        <v>268</v>
      </c>
      <c r="BB1023" t="s">
        <v>268</v>
      </c>
      <c r="BC1023" t="s">
        <v>268</v>
      </c>
      <c r="BD1023" t="s">
        <v>268</v>
      </c>
      <c r="BE1023" t="s">
        <v>268</v>
      </c>
      <c r="BF1023" t="s">
        <v>268</v>
      </c>
      <c r="BG1023" t="s">
        <v>268</v>
      </c>
      <c r="BH1023" t="s">
        <v>268</v>
      </c>
      <c r="BI1023" t="s">
        <v>268</v>
      </c>
      <c r="BJ1023" t="s">
        <v>268</v>
      </c>
      <c r="BK1023" t="s">
        <v>268</v>
      </c>
      <c r="BL1023" t="s">
        <v>268</v>
      </c>
      <c r="BM1023" t="s">
        <v>268</v>
      </c>
      <c r="BN1023" t="s">
        <v>268</v>
      </c>
      <c r="BO1023" t="s">
        <v>268</v>
      </c>
      <c r="BP1023" t="s">
        <v>268</v>
      </c>
      <c r="BQ1023" t="s">
        <v>268</v>
      </c>
      <c r="BR1023" t="s">
        <v>268</v>
      </c>
      <c r="BS1023" t="s">
        <v>268</v>
      </c>
      <c r="BT1023" t="s">
        <v>268</v>
      </c>
      <c r="BU1023" t="s">
        <v>268</v>
      </c>
      <c r="BV1023" t="s">
        <v>268</v>
      </c>
      <c r="BW1023" t="s">
        <v>268</v>
      </c>
      <c r="BX1023" t="s">
        <v>268</v>
      </c>
      <c r="BY1023">
        <v>50</v>
      </c>
      <c r="BZ1023">
        <v>50</v>
      </c>
      <c r="CA1023" t="s">
        <v>142</v>
      </c>
      <c r="CB1023" s="356">
        <v>122</v>
      </c>
      <c r="CC1023" t="s">
        <v>876</v>
      </c>
      <c r="CD1023" t="s">
        <v>268</v>
      </c>
      <c r="CE1023" t="s">
        <v>268</v>
      </c>
      <c r="CF1023" t="s">
        <v>268</v>
      </c>
      <c r="CG1023" t="s">
        <v>268</v>
      </c>
      <c r="CH1023" t="s">
        <v>268</v>
      </c>
      <c r="CI1023" t="s">
        <v>268</v>
      </c>
      <c r="CJ1023" t="s">
        <v>268</v>
      </c>
      <c r="CK1023" t="s">
        <v>268</v>
      </c>
      <c r="CL1023" t="s">
        <v>268</v>
      </c>
      <c r="CM1023" t="s">
        <v>11224</v>
      </c>
      <c r="CN1023">
        <v>99.09</v>
      </c>
      <c r="CO1023" t="s">
        <v>268</v>
      </c>
      <c r="CP1023">
        <v>99.09</v>
      </c>
      <c r="CQ1023">
        <v>365</v>
      </c>
      <c r="CR1023" t="s">
        <v>878</v>
      </c>
      <c r="CS1023" t="s">
        <v>11225</v>
      </c>
      <c r="CT1023" t="s">
        <v>11226</v>
      </c>
      <c r="CU1023" t="s">
        <v>11227</v>
      </c>
      <c r="CV1023" t="s">
        <v>268</v>
      </c>
      <c r="CW1023" t="s">
        <v>268</v>
      </c>
      <c r="CX1023" t="s">
        <v>268</v>
      </c>
      <c r="CY1023" t="s">
        <v>268</v>
      </c>
      <c r="CZ1023" t="s">
        <v>268</v>
      </c>
      <c r="DA1023" t="s">
        <v>268</v>
      </c>
      <c r="DB1023" s="429">
        <f t="shared" si="201"/>
        <v>0</v>
      </c>
      <c r="DC1023" s="284">
        <f t="shared" si="202"/>
        <v>0</v>
      </c>
      <c r="DD1023" s="284">
        <f t="shared" si="203"/>
        <v>0</v>
      </c>
      <c r="DE1023" s="284">
        <f t="shared" si="204"/>
        <v>0</v>
      </c>
      <c r="DF1023" s="295">
        <f t="shared" si="205"/>
        <v>50</v>
      </c>
      <c r="DG1023" s="284">
        <f t="shared" si="206"/>
        <v>0</v>
      </c>
      <c r="DH1023" s="284">
        <f t="shared" si="207"/>
        <v>0</v>
      </c>
      <c r="DI1023" s="284">
        <f t="shared" si="208"/>
        <v>0</v>
      </c>
      <c r="DJ1023" s="284">
        <f t="shared" si="209"/>
        <v>0</v>
      </c>
      <c r="DK1023" s="295">
        <f t="shared" si="210"/>
        <v>1</v>
      </c>
      <c r="DL1023" s="297" t="str">
        <f t="shared" si="211"/>
        <v>A dispo.</v>
      </c>
      <c r="DM1023" s="430">
        <f>IFERROR(IF(CA1023="D",IF(DL1023="A dispo.",DF1023*VLOOKUP('DATI INPUT'!$F$27,TARIFFE_UD,4,FALSE),DF1023*VLOOKUP(DL1023,TARIFFE_UD,4,FALSE)),DF1023*VLOOKUP(CB1023-100,TARIFFE_UND,4,FALSE)),0)</f>
        <v>31.694236267268995</v>
      </c>
      <c r="DN1023" s="430">
        <f>IFERROR(IF(CA1023="D",IF(DL1023="A dispo.",DK1023*VLOOKUP('DATI INPUT'!$F$27,TARIFFE_UD,5,FALSE),DK1023*VLOOKUP(DL1023,TARIFFE_UD,5,FALSE)),DK1023*VLOOKUP(CB1023-100,TARIFFE_UND,5,FALSE)),0)</f>
        <v>67.397800635548478</v>
      </c>
      <c r="DO1023" s="431">
        <f t="shared" si="212"/>
        <v>2.0369028174656023E-3</v>
      </c>
      <c r="DP1023" s="299">
        <f>IFERROR(IF(CA1023="D",IF(DL1023="A dispo.",DF1023*VLOOKUP('DATI INPUT'!$F$27,TARIFFE_UD,2,FALSE),DF1023*VLOOKUP(DL1023,TARIFFE_UD,2,FALSE)),DF1023*VLOOKUP(CB1023-100,TARIFFE_UND,2,FALSE)),0)</f>
        <v>39.597519939143247</v>
      </c>
      <c r="DQ1023" s="299">
        <f>IFERROR(IF(CA1023="D",IF(DL1023="A dispo.",DK1023*VLOOKUP('DATI INPUT'!$F$27,TARIFFE_UD,3,FALSE),DK1023*VLOOKUP(DL1023,TARIFFE_UD,3,FALSE)),DK1023*VLOOKUP(CB1023-100,TARIFFE_UND,3,FALSE)),0)</f>
        <v>60.367780403072892</v>
      </c>
      <c r="DR1023" s="299">
        <f t="shared" si="213"/>
        <v>99.965300342216139</v>
      </c>
    </row>
    <row r="1024" spans="1:122" x14ac:dyDescent="0.25">
      <c r="A1024" t="s">
        <v>8589</v>
      </c>
      <c r="B1024" t="s">
        <v>294</v>
      </c>
      <c r="C1024" t="s">
        <v>1557</v>
      </c>
      <c r="D1024" t="s">
        <v>1873</v>
      </c>
      <c r="E1024" t="s">
        <v>1874</v>
      </c>
      <c r="F1024" t="s">
        <v>156</v>
      </c>
      <c r="G1024" t="s">
        <v>1875</v>
      </c>
      <c r="H1024" t="s">
        <v>1876</v>
      </c>
      <c r="I1024" t="s">
        <v>1877</v>
      </c>
      <c r="J1024" t="s">
        <v>274</v>
      </c>
      <c r="K1024" t="s">
        <v>1878</v>
      </c>
      <c r="L1024" t="s">
        <v>1879</v>
      </c>
      <c r="M1024" t="s">
        <v>1880</v>
      </c>
      <c r="N1024" t="s">
        <v>984</v>
      </c>
      <c r="O1024" t="s">
        <v>873</v>
      </c>
      <c r="P1024" t="s">
        <v>613</v>
      </c>
      <c r="Q1024" t="s">
        <v>343</v>
      </c>
      <c r="R1024" t="s">
        <v>268</v>
      </c>
      <c r="S1024" t="s">
        <v>268</v>
      </c>
      <c r="T1024" t="s">
        <v>268</v>
      </c>
      <c r="U1024" t="s">
        <v>268</v>
      </c>
      <c r="V1024" t="s">
        <v>268</v>
      </c>
      <c r="W1024" t="s">
        <v>1880</v>
      </c>
      <c r="X1024" t="s">
        <v>613</v>
      </c>
      <c r="Y1024" t="s">
        <v>343</v>
      </c>
      <c r="Z1024" t="s">
        <v>268</v>
      </c>
      <c r="AA1024" t="s">
        <v>268</v>
      </c>
      <c r="AB1024" t="s">
        <v>268</v>
      </c>
      <c r="AC1024" t="s">
        <v>268</v>
      </c>
      <c r="AD1024" t="s">
        <v>268</v>
      </c>
      <c r="AE1024" t="s">
        <v>287</v>
      </c>
      <c r="AF1024" t="s">
        <v>1811</v>
      </c>
      <c r="AG1024" t="s">
        <v>875</v>
      </c>
      <c r="AH1024" t="s">
        <v>1812</v>
      </c>
      <c r="AI1024" t="s">
        <v>8590</v>
      </c>
      <c r="AJ1024" t="s">
        <v>268</v>
      </c>
      <c r="AK1024" t="s">
        <v>366</v>
      </c>
      <c r="AL1024" t="s">
        <v>268</v>
      </c>
      <c r="AM1024" t="s">
        <v>355</v>
      </c>
      <c r="AN1024" t="s">
        <v>268</v>
      </c>
      <c r="AO1024" t="s">
        <v>268</v>
      </c>
      <c r="AP1024" t="s">
        <v>268</v>
      </c>
      <c r="AQ1024" t="s">
        <v>268</v>
      </c>
      <c r="AR1024" t="s">
        <v>268</v>
      </c>
      <c r="AS1024" t="s">
        <v>268</v>
      </c>
      <c r="AT1024" t="s">
        <v>268</v>
      </c>
      <c r="AU1024" t="s">
        <v>268</v>
      </c>
      <c r="AV1024" t="s">
        <v>268</v>
      </c>
      <c r="AW1024" t="s">
        <v>268</v>
      </c>
      <c r="AX1024" t="s">
        <v>268</v>
      </c>
      <c r="AY1024" t="s">
        <v>268</v>
      </c>
      <c r="AZ1024" t="s">
        <v>268</v>
      </c>
      <c r="BA1024" t="s">
        <v>268</v>
      </c>
      <c r="BB1024" t="s">
        <v>268</v>
      </c>
      <c r="BC1024" t="s">
        <v>268</v>
      </c>
      <c r="BD1024" t="s">
        <v>268</v>
      </c>
      <c r="BE1024" t="s">
        <v>268</v>
      </c>
      <c r="BF1024" t="s">
        <v>268</v>
      </c>
      <c r="BG1024" t="s">
        <v>268</v>
      </c>
      <c r="BH1024" t="s">
        <v>268</v>
      </c>
      <c r="BI1024" t="s">
        <v>268</v>
      </c>
      <c r="BJ1024" t="s">
        <v>268</v>
      </c>
      <c r="BK1024" t="s">
        <v>268</v>
      </c>
      <c r="BL1024" t="s">
        <v>268</v>
      </c>
      <c r="BM1024" t="s">
        <v>268</v>
      </c>
      <c r="BN1024" t="s">
        <v>268</v>
      </c>
      <c r="BO1024" t="s">
        <v>268</v>
      </c>
      <c r="BP1024" t="s">
        <v>268</v>
      </c>
      <c r="BQ1024" t="s">
        <v>268</v>
      </c>
      <c r="BR1024" t="s">
        <v>268</v>
      </c>
      <c r="BS1024" t="s">
        <v>268</v>
      </c>
      <c r="BT1024" t="s">
        <v>268</v>
      </c>
      <c r="BU1024" t="s">
        <v>268</v>
      </c>
      <c r="BV1024" t="s">
        <v>268</v>
      </c>
      <c r="BW1024" t="s">
        <v>268</v>
      </c>
      <c r="BX1024" t="s">
        <v>268</v>
      </c>
      <c r="BY1024">
        <v>100</v>
      </c>
      <c r="BZ1024">
        <v>100</v>
      </c>
      <c r="CA1024" t="s">
        <v>142</v>
      </c>
      <c r="CB1024" s="356">
        <v>122</v>
      </c>
      <c r="CC1024" t="s">
        <v>876</v>
      </c>
      <c r="CD1024" t="s">
        <v>268</v>
      </c>
      <c r="CE1024" t="s">
        <v>268</v>
      </c>
      <c r="CF1024" s="356">
        <v>1</v>
      </c>
      <c r="CG1024" t="s">
        <v>268</v>
      </c>
      <c r="CH1024" t="s">
        <v>268</v>
      </c>
      <c r="CI1024" t="s">
        <v>268</v>
      </c>
      <c r="CJ1024" t="s">
        <v>268</v>
      </c>
      <c r="CK1024" t="s">
        <v>268</v>
      </c>
      <c r="CL1024" t="s">
        <v>8591</v>
      </c>
      <c r="CM1024" t="s">
        <v>11224</v>
      </c>
      <c r="CN1024">
        <v>66.23</v>
      </c>
      <c r="CO1024" t="s">
        <v>268</v>
      </c>
      <c r="CP1024">
        <v>66.23</v>
      </c>
      <c r="CQ1024">
        <v>365</v>
      </c>
      <c r="CR1024" t="s">
        <v>878</v>
      </c>
      <c r="CS1024" t="s">
        <v>11225</v>
      </c>
      <c r="CT1024" t="s">
        <v>11226</v>
      </c>
      <c r="CU1024" t="s">
        <v>11227</v>
      </c>
      <c r="CV1024" t="s">
        <v>268</v>
      </c>
      <c r="CW1024" t="s">
        <v>268</v>
      </c>
      <c r="CX1024" t="s">
        <v>268</v>
      </c>
      <c r="CY1024" t="s">
        <v>268</v>
      </c>
      <c r="CZ1024" t="s">
        <v>268</v>
      </c>
      <c r="DA1024" t="s">
        <v>268</v>
      </c>
      <c r="DB1024" s="429">
        <f t="shared" si="201"/>
        <v>0</v>
      </c>
      <c r="DC1024" s="284">
        <f t="shared" si="202"/>
        <v>0</v>
      </c>
      <c r="DD1024" s="284">
        <f t="shared" si="203"/>
        <v>0</v>
      </c>
      <c r="DE1024" s="284">
        <f t="shared" si="204"/>
        <v>0</v>
      </c>
      <c r="DF1024" s="295">
        <f t="shared" si="205"/>
        <v>100</v>
      </c>
      <c r="DG1024" s="284">
        <f t="shared" si="206"/>
        <v>0</v>
      </c>
      <c r="DH1024" s="284">
        <f t="shared" si="207"/>
        <v>0</v>
      </c>
      <c r="DI1024" s="284">
        <f t="shared" si="208"/>
        <v>0</v>
      </c>
      <c r="DJ1024" s="284">
        <f t="shared" si="209"/>
        <v>0</v>
      </c>
      <c r="DK1024" s="295">
        <f t="shared" si="210"/>
        <v>1</v>
      </c>
      <c r="DL1024" s="297">
        <f t="shared" si="211"/>
        <v>1</v>
      </c>
      <c r="DM1024" s="430">
        <f>IFERROR(IF(CA1024="D",IF(DL1024="A dispo.",DF1024*VLOOKUP('DATI INPUT'!$F$27,TARIFFE_UD,4,FALSE),DF1024*VLOOKUP(DL1024,TARIFFE_UD,4,FALSE)),DF1024*VLOOKUP(CB1024-100,TARIFFE_UND,4,FALSE)),0)</f>
        <v>49.302145304640653</v>
      </c>
      <c r="DN1024" s="430">
        <f>IFERROR(IF(CA1024="D",IF(DL1024="A dispo.",DK1024*VLOOKUP('DATI INPUT'!$F$27,TARIFFE_UD,5,FALSE),DK1024*VLOOKUP(DL1024,TARIFFE_UD,5,FALSE)),DK1024*VLOOKUP(CB1024-100,TARIFFE_UND,5,FALSE)),0)</f>
        <v>16.930848468833439</v>
      </c>
      <c r="DO1024" s="431">
        <f t="shared" si="212"/>
        <v>2.993773474088357E-3</v>
      </c>
      <c r="DP1024" s="299">
        <f>IFERROR(IF(CA1024="D",IF(DL1024="A dispo.",DF1024*VLOOKUP('DATI INPUT'!$F$27,TARIFFE_UD,2,FALSE),DF1024*VLOOKUP(DL1024,TARIFFE_UD,2,FALSE)),DF1024*VLOOKUP(CB1024-100,TARIFFE_UND,2,FALSE)),0)</f>
        <v>61.596142127556163</v>
      </c>
      <c r="DQ1024" s="299">
        <f>IFERROR(IF(CA1024="D",IF(DL1024="A dispo.",DK1024*VLOOKUP('DATI INPUT'!$F$27,TARIFFE_UD,3,FALSE),DK1024*VLOOKUP(DL1024,TARIFFE_UD,3,FALSE)),DK1024*VLOOKUP(CB1024-100,TARIFFE_UND,3,FALSE)),0)</f>
        <v>15.164853048114928</v>
      </c>
      <c r="DR1024" s="299">
        <f t="shared" si="213"/>
        <v>76.760995175671098</v>
      </c>
    </row>
    <row r="1025" spans="1:122" x14ac:dyDescent="0.25">
      <c r="A1025" t="s">
        <v>8592</v>
      </c>
      <c r="B1025" t="s">
        <v>294</v>
      </c>
      <c r="C1025" t="s">
        <v>8593</v>
      </c>
      <c r="D1025" t="s">
        <v>1873</v>
      </c>
      <c r="E1025" t="s">
        <v>1874</v>
      </c>
      <c r="F1025" t="s">
        <v>156</v>
      </c>
      <c r="G1025" t="s">
        <v>1875</v>
      </c>
      <c r="H1025" t="s">
        <v>1876</v>
      </c>
      <c r="I1025" t="s">
        <v>1877</v>
      </c>
      <c r="J1025" t="s">
        <v>274</v>
      </c>
      <c r="K1025" t="s">
        <v>1878</v>
      </c>
      <c r="L1025" t="s">
        <v>1879</v>
      </c>
      <c r="M1025" t="s">
        <v>1880</v>
      </c>
      <c r="N1025" t="s">
        <v>984</v>
      </c>
      <c r="O1025" t="s">
        <v>873</v>
      </c>
      <c r="P1025" t="s">
        <v>613</v>
      </c>
      <c r="Q1025" t="s">
        <v>343</v>
      </c>
      <c r="R1025" t="s">
        <v>268</v>
      </c>
      <c r="S1025" t="s">
        <v>268</v>
      </c>
      <c r="T1025" t="s">
        <v>268</v>
      </c>
      <c r="U1025" t="s">
        <v>268</v>
      </c>
      <c r="V1025" t="s">
        <v>268</v>
      </c>
      <c r="W1025" t="s">
        <v>1880</v>
      </c>
      <c r="X1025" t="s">
        <v>613</v>
      </c>
      <c r="Y1025" t="s">
        <v>343</v>
      </c>
      <c r="Z1025" t="s">
        <v>268</v>
      </c>
      <c r="AA1025" t="s">
        <v>268</v>
      </c>
      <c r="AB1025" t="s">
        <v>268</v>
      </c>
      <c r="AC1025" t="s">
        <v>268</v>
      </c>
      <c r="AD1025" t="s">
        <v>268</v>
      </c>
      <c r="AE1025" t="s">
        <v>287</v>
      </c>
      <c r="AF1025" t="s">
        <v>1811</v>
      </c>
      <c r="AG1025" t="s">
        <v>875</v>
      </c>
      <c r="AH1025" t="s">
        <v>1812</v>
      </c>
      <c r="AI1025" t="s">
        <v>8590</v>
      </c>
      <c r="AJ1025" t="s">
        <v>268</v>
      </c>
      <c r="AK1025" t="s">
        <v>377</v>
      </c>
      <c r="AL1025" t="s">
        <v>268</v>
      </c>
      <c r="AM1025" t="s">
        <v>268</v>
      </c>
      <c r="AN1025" t="s">
        <v>268</v>
      </c>
      <c r="AO1025" t="s">
        <v>268</v>
      </c>
      <c r="AP1025" t="s">
        <v>268</v>
      </c>
      <c r="AQ1025" t="s">
        <v>268</v>
      </c>
      <c r="AR1025" t="s">
        <v>268</v>
      </c>
      <c r="AS1025" t="s">
        <v>268</v>
      </c>
      <c r="AT1025" t="s">
        <v>268</v>
      </c>
      <c r="AU1025" t="s">
        <v>268</v>
      </c>
      <c r="AV1025" t="s">
        <v>268</v>
      </c>
      <c r="AW1025" t="s">
        <v>268</v>
      </c>
      <c r="AX1025" t="s">
        <v>268</v>
      </c>
      <c r="AY1025" t="s">
        <v>268</v>
      </c>
      <c r="AZ1025" t="s">
        <v>268</v>
      </c>
      <c r="BA1025" t="s">
        <v>268</v>
      </c>
      <c r="BB1025" t="s">
        <v>268</v>
      </c>
      <c r="BC1025" t="s">
        <v>268</v>
      </c>
      <c r="BD1025" t="s">
        <v>268</v>
      </c>
      <c r="BE1025" t="s">
        <v>268</v>
      </c>
      <c r="BF1025" t="s">
        <v>268</v>
      </c>
      <c r="BG1025" t="s">
        <v>268</v>
      </c>
      <c r="BH1025" t="s">
        <v>268</v>
      </c>
      <c r="BI1025" t="s">
        <v>268</v>
      </c>
      <c r="BJ1025" t="s">
        <v>268</v>
      </c>
      <c r="BK1025" t="s">
        <v>268</v>
      </c>
      <c r="BL1025" t="s">
        <v>268</v>
      </c>
      <c r="BM1025" t="s">
        <v>268</v>
      </c>
      <c r="BN1025" t="s">
        <v>268</v>
      </c>
      <c r="BO1025" t="s">
        <v>268</v>
      </c>
      <c r="BP1025" t="s">
        <v>268</v>
      </c>
      <c r="BQ1025" t="s">
        <v>268</v>
      </c>
      <c r="BR1025" t="s">
        <v>268</v>
      </c>
      <c r="BS1025" t="s">
        <v>268</v>
      </c>
      <c r="BT1025" t="s">
        <v>268</v>
      </c>
      <c r="BU1025" t="s">
        <v>268</v>
      </c>
      <c r="BV1025" t="s">
        <v>268</v>
      </c>
      <c r="BW1025" t="s">
        <v>268</v>
      </c>
      <c r="BX1025" t="s">
        <v>268</v>
      </c>
      <c r="BY1025">
        <v>100</v>
      </c>
      <c r="BZ1025">
        <v>100</v>
      </c>
      <c r="CA1025" t="s">
        <v>142</v>
      </c>
      <c r="CB1025" s="356">
        <v>122</v>
      </c>
      <c r="CC1025" t="s">
        <v>876</v>
      </c>
      <c r="CD1025" t="s">
        <v>268</v>
      </c>
      <c r="CE1025" t="s">
        <v>268</v>
      </c>
      <c r="CF1025" s="356">
        <v>1</v>
      </c>
      <c r="CG1025" t="s">
        <v>268</v>
      </c>
      <c r="CH1025" t="s">
        <v>268</v>
      </c>
      <c r="CI1025" t="s">
        <v>268</v>
      </c>
      <c r="CJ1025" t="s">
        <v>268</v>
      </c>
      <c r="CK1025" t="s">
        <v>268</v>
      </c>
      <c r="CL1025" t="s">
        <v>8594</v>
      </c>
      <c r="CM1025" t="s">
        <v>11224</v>
      </c>
      <c r="CN1025">
        <v>66.23</v>
      </c>
      <c r="CO1025" t="s">
        <v>268</v>
      </c>
      <c r="CP1025">
        <v>66.23</v>
      </c>
      <c r="CQ1025">
        <v>365</v>
      </c>
      <c r="CR1025" t="s">
        <v>878</v>
      </c>
      <c r="CS1025" t="s">
        <v>11225</v>
      </c>
      <c r="CT1025" t="s">
        <v>11226</v>
      </c>
      <c r="CU1025" t="s">
        <v>11227</v>
      </c>
      <c r="CV1025" t="s">
        <v>268</v>
      </c>
      <c r="CW1025" t="s">
        <v>268</v>
      </c>
      <c r="CX1025" t="s">
        <v>268</v>
      </c>
      <c r="CY1025" t="s">
        <v>268</v>
      </c>
      <c r="CZ1025" t="s">
        <v>268</v>
      </c>
      <c r="DA1025" t="s">
        <v>268</v>
      </c>
      <c r="DB1025" s="429">
        <f t="shared" si="201"/>
        <v>0</v>
      </c>
      <c r="DC1025" s="284">
        <f t="shared" si="202"/>
        <v>0</v>
      </c>
      <c r="DD1025" s="284">
        <f t="shared" si="203"/>
        <v>0</v>
      </c>
      <c r="DE1025" s="284">
        <f t="shared" si="204"/>
        <v>0</v>
      </c>
      <c r="DF1025" s="295">
        <f t="shared" si="205"/>
        <v>100</v>
      </c>
      <c r="DG1025" s="284">
        <f t="shared" si="206"/>
        <v>0</v>
      </c>
      <c r="DH1025" s="284">
        <f t="shared" si="207"/>
        <v>0</v>
      </c>
      <c r="DI1025" s="284">
        <f t="shared" si="208"/>
        <v>0</v>
      </c>
      <c r="DJ1025" s="284">
        <f t="shared" si="209"/>
        <v>0</v>
      </c>
      <c r="DK1025" s="295">
        <f t="shared" si="210"/>
        <v>1</v>
      </c>
      <c r="DL1025" s="297">
        <f t="shared" si="211"/>
        <v>1</v>
      </c>
      <c r="DM1025" s="430">
        <f>IFERROR(IF(CA1025="D",IF(DL1025="A dispo.",DF1025*VLOOKUP('DATI INPUT'!$F$27,TARIFFE_UD,4,FALSE),DF1025*VLOOKUP(DL1025,TARIFFE_UD,4,FALSE)),DF1025*VLOOKUP(CB1025-100,TARIFFE_UND,4,FALSE)),0)</f>
        <v>49.302145304640653</v>
      </c>
      <c r="DN1025" s="430">
        <f>IFERROR(IF(CA1025="D",IF(DL1025="A dispo.",DK1025*VLOOKUP('DATI INPUT'!$F$27,TARIFFE_UD,5,FALSE),DK1025*VLOOKUP(DL1025,TARIFFE_UD,5,FALSE)),DK1025*VLOOKUP(CB1025-100,TARIFFE_UND,5,FALSE)),0)</f>
        <v>16.930848468833439</v>
      </c>
      <c r="DO1025" s="431">
        <f t="shared" si="212"/>
        <v>2.993773474088357E-3</v>
      </c>
      <c r="DP1025" s="299">
        <f>IFERROR(IF(CA1025="D",IF(DL1025="A dispo.",DF1025*VLOOKUP('DATI INPUT'!$F$27,TARIFFE_UD,2,FALSE),DF1025*VLOOKUP(DL1025,TARIFFE_UD,2,FALSE)),DF1025*VLOOKUP(CB1025-100,TARIFFE_UND,2,FALSE)),0)</f>
        <v>61.596142127556163</v>
      </c>
      <c r="DQ1025" s="299">
        <f>IFERROR(IF(CA1025="D",IF(DL1025="A dispo.",DK1025*VLOOKUP('DATI INPUT'!$F$27,TARIFFE_UD,3,FALSE),DK1025*VLOOKUP(DL1025,TARIFFE_UD,3,FALSE)),DK1025*VLOOKUP(CB1025-100,TARIFFE_UND,3,FALSE)),0)</f>
        <v>15.164853048114928</v>
      </c>
      <c r="DR1025" s="299">
        <f t="shared" si="213"/>
        <v>76.760995175671098</v>
      </c>
    </row>
    <row r="1026" spans="1:122" x14ac:dyDescent="0.25">
      <c r="A1026" t="s">
        <v>8595</v>
      </c>
      <c r="B1026" t="s">
        <v>8596</v>
      </c>
      <c r="C1026" t="s">
        <v>8597</v>
      </c>
      <c r="D1026" t="s">
        <v>8598</v>
      </c>
      <c r="E1026" t="s">
        <v>268</v>
      </c>
      <c r="F1026" t="s">
        <v>156</v>
      </c>
      <c r="G1026" t="s">
        <v>8599</v>
      </c>
      <c r="H1026" t="s">
        <v>8600</v>
      </c>
      <c r="I1026" t="s">
        <v>8601</v>
      </c>
      <c r="J1026" t="s">
        <v>156</v>
      </c>
      <c r="K1026" t="s">
        <v>8602</v>
      </c>
      <c r="L1026" t="s">
        <v>8603</v>
      </c>
      <c r="M1026" t="s">
        <v>8604</v>
      </c>
      <c r="N1026" t="s">
        <v>3026</v>
      </c>
      <c r="O1026" t="s">
        <v>3027</v>
      </c>
      <c r="P1026" t="s">
        <v>8605</v>
      </c>
      <c r="Q1026" t="s">
        <v>304</v>
      </c>
      <c r="R1026" t="s">
        <v>268</v>
      </c>
      <c r="S1026" t="s">
        <v>268</v>
      </c>
      <c r="T1026" t="s">
        <v>268</v>
      </c>
      <c r="U1026" t="s">
        <v>268</v>
      </c>
      <c r="V1026" t="s">
        <v>268</v>
      </c>
      <c r="W1026" t="s">
        <v>8606</v>
      </c>
      <c r="X1026" t="s">
        <v>2489</v>
      </c>
      <c r="Y1026" t="s">
        <v>277</v>
      </c>
      <c r="Z1026" t="s">
        <v>268</v>
      </c>
      <c r="AA1026" t="s">
        <v>268</v>
      </c>
      <c r="AB1026" t="s">
        <v>268</v>
      </c>
      <c r="AC1026" t="s">
        <v>268</v>
      </c>
      <c r="AD1026" t="s">
        <v>268</v>
      </c>
      <c r="AE1026" t="s">
        <v>287</v>
      </c>
      <c r="AF1026" t="s">
        <v>1811</v>
      </c>
      <c r="AG1026" t="s">
        <v>875</v>
      </c>
      <c r="AH1026" t="s">
        <v>1848</v>
      </c>
      <c r="AI1026" t="s">
        <v>714</v>
      </c>
      <c r="AJ1026" t="s">
        <v>268</v>
      </c>
      <c r="AK1026" t="s">
        <v>366</v>
      </c>
      <c r="AL1026" t="s">
        <v>268</v>
      </c>
      <c r="AM1026" t="s">
        <v>405</v>
      </c>
      <c r="AN1026" t="s">
        <v>268</v>
      </c>
      <c r="AO1026" t="s">
        <v>268</v>
      </c>
      <c r="AP1026" t="s">
        <v>268</v>
      </c>
      <c r="AQ1026" t="s">
        <v>268</v>
      </c>
      <c r="AR1026" t="s">
        <v>268</v>
      </c>
      <c r="AS1026" t="s">
        <v>268</v>
      </c>
      <c r="AT1026" t="s">
        <v>268</v>
      </c>
      <c r="AU1026" t="s">
        <v>268</v>
      </c>
      <c r="AV1026" t="s">
        <v>268</v>
      </c>
      <c r="AW1026" t="s">
        <v>268</v>
      </c>
      <c r="AX1026" t="s">
        <v>268</v>
      </c>
      <c r="AY1026" t="s">
        <v>268</v>
      </c>
      <c r="AZ1026" t="s">
        <v>268</v>
      </c>
      <c r="BA1026" t="s">
        <v>268</v>
      </c>
      <c r="BB1026" t="s">
        <v>268</v>
      </c>
      <c r="BC1026" t="s">
        <v>268</v>
      </c>
      <c r="BD1026" t="s">
        <v>268</v>
      </c>
      <c r="BE1026" t="s">
        <v>268</v>
      </c>
      <c r="BF1026" t="s">
        <v>268</v>
      </c>
      <c r="BG1026" t="s">
        <v>268</v>
      </c>
      <c r="BH1026" t="s">
        <v>268</v>
      </c>
      <c r="BI1026" t="s">
        <v>268</v>
      </c>
      <c r="BJ1026" t="s">
        <v>268</v>
      </c>
      <c r="BK1026" t="s">
        <v>268</v>
      </c>
      <c r="BL1026" t="s">
        <v>268</v>
      </c>
      <c r="BM1026" t="s">
        <v>268</v>
      </c>
      <c r="BN1026" t="s">
        <v>268</v>
      </c>
      <c r="BO1026" t="s">
        <v>268</v>
      </c>
      <c r="BP1026" t="s">
        <v>268</v>
      </c>
      <c r="BQ1026" t="s">
        <v>268</v>
      </c>
      <c r="BR1026" t="s">
        <v>268</v>
      </c>
      <c r="BS1026" t="s">
        <v>268</v>
      </c>
      <c r="BT1026" t="s">
        <v>268</v>
      </c>
      <c r="BU1026" t="s">
        <v>268</v>
      </c>
      <c r="BV1026" t="s">
        <v>268</v>
      </c>
      <c r="BW1026" t="s">
        <v>268</v>
      </c>
      <c r="BX1026" t="s">
        <v>268</v>
      </c>
      <c r="BY1026">
        <v>27</v>
      </c>
      <c r="BZ1026">
        <v>27</v>
      </c>
      <c r="CA1026" t="s">
        <v>142</v>
      </c>
      <c r="CB1026" s="356">
        <v>122</v>
      </c>
      <c r="CC1026" t="s">
        <v>876</v>
      </c>
      <c r="CD1026" t="s">
        <v>268</v>
      </c>
      <c r="CE1026" t="s">
        <v>268</v>
      </c>
      <c r="CF1026" s="356">
        <v>1</v>
      </c>
      <c r="CG1026" t="s">
        <v>268</v>
      </c>
      <c r="CH1026" t="s">
        <v>268</v>
      </c>
      <c r="CI1026" t="s">
        <v>268</v>
      </c>
      <c r="CJ1026" t="s">
        <v>268</v>
      </c>
      <c r="CK1026" t="s">
        <v>268</v>
      </c>
      <c r="CL1026" t="s">
        <v>268</v>
      </c>
      <c r="CM1026" t="s">
        <v>11224</v>
      </c>
      <c r="CN1026">
        <v>30.24</v>
      </c>
      <c r="CO1026" t="s">
        <v>268</v>
      </c>
      <c r="CP1026">
        <v>30.24</v>
      </c>
      <c r="CQ1026">
        <v>365</v>
      </c>
      <c r="CR1026" t="s">
        <v>878</v>
      </c>
      <c r="CS1026" t="s">
        <v>11225</v>
      </c>
      <c r="CT1026" t="s">
        <v>11226</v>
      </c>
      <c r="CU1026" t="s">
        <v>11227</v>
      </c>
      <c r="CV1026" t="s">
        <v>268</v>
      </c>
      <c r="CW1026" t="s">
        <v>268</v>
      </c>
      <c r="CX1026" t="s">
        <v>268</v>
      </c>
      <c r="CY1026" t="s">
        <v>268</v>
      </c>
      <c r="CZ1026" t="s">
        <v>268</v>
      </c>
      <c r="DA1026" t="s">
        <v>268</v>
      </c>
      <c r="DB1026" s="429">
        <f t="shared" si="201"/>
        <v>0</v>
      </c>
      <c r="DC1026" s="284">
        <f t="shared" si="202"/>
        <v>0</v>
      </c>
      <c r="DD1026" s="284">
        <f t="shared" si="203"/>
        <v>0</v>
      </c>
      <c r="DE1026" s="284">
        <f t="shared" si="204"/>
        <v>0</v>
      </c>
      <c r="DF1026" s="295">
        <f t="shared" si="205"/>
        <v>27</v>
      </c>
      <c r="DG1026" s="284">
        <f t="shared" si="206"/>
        <v>0</v>
      </c>
      <c r="DH1026" s="284">
        <f t="shared" si="207"/>
        <v>0</v>
      </c>
      <c r="DI1026" s="284">
        <f t="shared" si="208"/>
        <v>0</v>
      </c>
      <c r="DJ1026" s="284">
        <f t="shared" si="209"/>
        <v>0</v>
      </c>
      <c r="DK1026" s="295">
        <f t="shared" si="210"/>
        <v>1</v>
      </c>
      <c r="DL1026" s="297">
        <f t="shared" si="211"/>
        <v>1</v>
      </c>
      <c r="DM1026" s="430">
        <f>IFERROR(IF(CA1026="D",IF(DL1026="A dispo.",DF1026*VLOOKUP('DATI INPUT'!$F$27,TARIFFE_UD,4,FALSE),DF1026*VLOOKUP(DL1026,TARIFFE_UD,4,FALSE)),DF1026*VLOOKUP(CB1026-100,TARIFFE_UND,4,FALSE)),0)</f>
        <v>13.311579232252976</v>
      </c>
      <c r="DN1026" s="430">
        <f>IFERROR(IF(CA1026="D",IF(DL1026="A dispo.",DK1026*VLOOKUP('DATI INPUT'!$F$27,TARIFFE_UD,5,FALSE),DK1026*VLOOKUP(DL1026,TARIFFE_UD,5,FALSE)),DK1026*VLOOKUP(CB1026-100,TARIFFE_UND,5,FALSE)),0)</f>
        <v>16.930848468833439</v>
      </c>
      <c r="DO1026" s="431">
        <f t="shared" si="212"/>
        <v>2.4277010864146575E-3</v>
      </c>
      <c r="DP1026" s="299">
        <f>IFERROR(IF(CA1026="D",IF(DL1026="A dispo.",DF1026*VLOOKUP('DATI INPUT'!$F$27,TARIFFE_UD,2,FALSE),DF1026*VLOOKUP(DL1026,TARIFFE_UD,2,FALSE)),DF1026*VLOOKUP(CB1026-100,TARIFFE_UND,2,FALSE)),0)</f>
        <v>16.630958374440166</v>
      </c>
      <c r="DQ1026" s="299">
        <f>IFERROR(IF(CA1026="D",IF(DL1026="A dispo.",DK1026*VLOOKUP('DATI INPUT'!$F$27,TARIFFE_UD,3,FALSE),DK1026*VLOOKUP(DL1026,TARIFFE_UD,3,FALSE)),DK1026*VLOOKUP(CB1026-100,TARIFFE_UND,3,FALSE)),0)</f>
        <v>15.164853048114928</v>
      </c>
      <c r="DR1026" s="299">
        <f t="shared" si="213"/>
        <v>31.795811422555094</v>
      </c>
    </row>
    <row r="1027" spans="1:122" x14ac:dyDescent="0.25">
      <c r="A1027" t="s">
        <v>8607</v>
      </c>
      <c r="B1027" t="s">
        <v>8596</v>
      </c>
      <c r="C1027" t="s">
        <v>8608</v>
      </c>
      <c r="D1027" t="s">
        <v>8598</v>
      </c>
      <c r="E1027" t="s">
        <v>268</v>
      </c>
      <c r="F1027" t="s">
        <v>156</v>
      </c>
      <c r="G1027" t="s">
        <v>8599</v>
      </c>
      <c r="H1027" t="s">
        <v>8600</v>
      </c>
      <c r="I1027" t="s">
        <v>8601</v>
      </c>
      <c r="J1027" t="s">
        <v>156</v>
      </c>
      <c r="K1027" t="s">
        <v>8602</v>
      </c>
      <c r="L1027" t="s">
        <v>8603</v>
      </c>
      <c r="M1027" t="s">
        <v>8604</v>
      </c>
      <c r="N1027" t="s">
        <v>3026</v>
      </c>
      <c r="O1027" t="s">
        <v>3027</v>
      </c>
      <c r="P1027" t="s">
        <v>8605</v>
      </c>
      <c r="Q1027" t="s">
        <v>304</v>
      </c>
      <c r="R1027" t="s">
        <v>268</v>
      </c>
      <c r="S1027" t="s">
        <v>268</v>
      </c>
      <c r="T1027" t="s">
        <v>268</v>
      </c>
      <c r="U1027" t="s">
        <v>268</v>
      </c>
      <c r="V1027" t="s">
        <v>268</v>
      </c>
      <c r="W1027" t="s">
        <v>8606</v>
      </c>
      <c r="X1027" t="s">
        <v>2489</v>
      </c>
      <c r="Y1027" t="s">
        <v>277</v>
      </c>
      <c r="Z1027" t="s">
        <v>268</v>
      </c>
      <c r="AA1027" t="s">
        <v>268</v>
      </c>
      <c r="AB1027" t="s">
        <v>268</v>
      </c>
      <c r="AC1027" t="s">
        <v>268</v>
      </c>
      <c r="AD1027" t="s">
        <v>268</v>
      </c>
      <c r="AE1027" t="s">
        <v>287</v>
      </c>
      <c r="AF1027" t="s">
        <v>1811</v>
      </c>
      <c r="AG1027" t="s">
        <v>875</v>
      </c>
      <c r="AH1027" t="s">
        <v>1848</v>
      </c>
      <c r="AI1027" t="s">
        <v>3030</v>
      </c>
      <c r="AJ1027" t="s">
        <v>268</v>
      </c>
      <c r="AK1027" t="s">
        <v>381</v>
      </c>
      <c r="AL1027" t="s">
        <v>268</v>
      </c>
      <c r="AM1027" t="s">
        <v>411</v>
      </c>
      <c r="AN1027" t="s">
        <v>268</v>
      </c>
      <c r="AO1027" t="s">
        <v>268</v>
      </c>
      <c r="AP1027" t="s">
        <v>268</v>
      </c>
      <c r="AQ1027" t="s">
        <v>268</v>
      </c>
      <c r="AR1027" t="s">
        <v>268</v>
      </c>
      <c r="AS1027" t="s">
        <v>268</v>
      </c>
      <c r="AT1027" t="s">
        <v>268</v>
      </c>
      <c r="AU1027" t="s">
        <v>268</v>
      </c>
      <c r="AV1027" t="s">
        <v>268</v>
      </c>
      <c r="AW1027" t="s">
        <v>268</v>
      </c>
      <c r="AX1027" t="s">
        <v>268</v>
      </c>
      <c r="AY1027" t="s">
        <v>268</v>
      </c>
      <c r="AZ1027" t="s">
        <v>268</v>
      </c>
      <c r="BA1027" t="s">
        <v>268</v>
      </c>
      <c r="BB1027" t="s">
        <v>268</v>
      </c>
      <c r="BC1027" t="s">
        <v>268</v>
      </c>
      <c r="BD1027" t="s">
        <v>268</v>
      </c>
      <c r="BE1027" t="s">
        <v>268</v>
      </c>
      <c r="BF1027" t="s">
        <v>268</v>
      </c>
      <c r="BG1027" t="s">
        <v>268</v>
      </c>
      <c r="BH1027" t="s">
        <v>268</v>
      </c>
      <c r="BI1027" t="s">
        <v>268</v>
      </c>
      <c r="BJ1027" t="s">
        <v>268</v>
      </c>
      <c r="BK1027" t="s">
        <v>268</v>
      </c>
      <c r="BL1027" t="s">
        <v>268</v>
      </c>
      <c r="BM1027" t="s">
        <v>268</v>
      </c>
      <c r="BN1027" t="s">
        <v>268</v>
      </c>
      <c r="BO1027" t="s">
        <v>268</v>
      </c>
      <c r="BP1027" t="s">
        <v>268</v>
      </c>
      <c r="BQ1027" t="s">
        <v>268</v>
      </c>
      <c r="BR1027" t="s">
        <v>268</v>
      </c>
      <c r="BS1027" t="s">
        <v>268</v>
      </c>
      <c r="BT1027" t="s">
        <v>268</v>
      </c>
      <c r="BU1027" t="s">
        <v>268</v>
      </c>
      <c r="BV1027" t="s">
        <v>268</v>
      </c>
      <c r="BW1027" t="s">
        <v>268</v>
      </c>
      <c r="BX1027" t="s">
        <v>268</v>
      </c>
      <c r="BY1027">
        <v>6</v>
      </c>
      <c r="BZ1027">
        <v>6</v>
      </c>
      <c r="CA1027" t="s">
        <v>142</v>
      </c>
      <c r="CB1027" s="356">
        <v>123</v>
      </c>
      <c r="CC1027" t="s">
        <v>1817</v>
      </c>
      <c r="CD1027" t="s">
        <v>268</v>
      </c>
      <c r="CE1027" t="s">
        <v>268</v>
      </c>
      <c r="CF1027" s="356">
        <v>1</v>
      </c>
      <c r="CG1027" t="s">
        <v>268</v>
      </c>
      <c r="CH1027" t="s">
        <v>268</v>
      </c>
      <c r="CI1027" t="s">
        <v>268</v>
      </c>
      <c r="CJ1027" t="s">
        <v>268</v>
      </c>
      <c r="CK1027" t="s">
        <v>268</v>
      </c>
      <c r="CL1027" t="s">
        <v>268</v>
      </c>
      <c r="CM1027" t="s">
        <v>11224</v>
      </c>
      <c r="CN1027">
        <v>2.96</v>
      </c>
      <c r="CO1027" t="s">
        <v>268</v>
      </c>
      <c r="CP1027">
        <v>2.96</v>
      </c>
      <c r="CQ1027">
        <v>365</v>
      </c>
      <c r="CR1027" t="s">
        <v>878</v>
      </c>
      <c r="CS1027" t="s">
        <v>11225</v>
      </c>
      <c r="CT1027" t="s">
        <v>11226</v>
      </c>
      <c r="CU1027" t="s">
        <v>11227</v>
      </c>
      <c r="CV1027" t="s">
        <v>268</v>
      </c>
      <c r="CW1027" t="s">
        <v>268</v>
      </c>
      <c r="CX1027" t="s">
        <v>268</v>
      </c>
      <c r="CY1027" t="s">
        <v>268</v>
      </c>
      <c r="CZ1027" t="s">
        <v>268</v>
      </c>
      <c r="DA1027" t="s">
        <v>268</v>
      </c>
      <c r="DB1027" s="429">
        <f t="shared" ref="DB1027:DB1090" si="214">IFERROR(VLOOKUP(CC1027,Rid_ud,2,FALSE),0)</f>
        <v>0</v>
      </c>
      <c r="DC1027" s="284">
        <f t="shared" ref="DC1027:DC1090" si="215">IFERROR(VLOOKUP(CG1027,rid,2,FALSE),0)</f>
        <v>0</v>
      </c>
      <c r="DD1027" s="284">
        <f t="shared" ref="DD1027:DD1090" si="216">IFERROR(VLOOKUP(CH1027,rid,2,FALSE),0)</f>
        <v>0</v>
      </c>
      <c r="DE1027" s="284">
        <f t="shared" ref="DE1027:DE1090" si="217">IFERROR(VLOOKUP(CI1027,rid,2,FALSE),0)</f>
        <v>0</v>
      </c>
      <c r="DF1027" s="295">
        <f t="shared" ref="DF1027:DF1090" si="218">((((BY1027-(BY1027*DB1027))-((BY1027-(BY1027*DB1027))*DC1027))-(((BY1027-(BY1027*DB1027))-((BY1027-(BY1027*DB1027))*DC1027))*DD1027))-((((BY1027-(BY1027*DB1027))-((BY1027-(BY1027*DB1027))*DC1027))-(((BY1027-(BY1027*DB1027))-((BY1027-(BY1027*DB1027))*DC1027))*DD1027))*DE1027))/365*CQ1027</f>
        <v>5.9999999999999991</v>
      </c>
      <c r="DG1027" s="284">
        <f t="shared" ref="DG1027:DG1090" si="219">IFERROR(VLOOKUP(CC1027,Rid_ud,3,FALSE),0)</f>
        <v>1</v>
      </c>
      <c r="DH1027" s="284">
        <f t="shared" ref="DH1027:DH1090" si="220">IFERROR(VLOOKUP(CG1027,rid,3,FALSE),0)</f>
        <v>0</v>
      </c>
      <c r="DI1027" s="284">
        <f t="shared" ref="DI1027:DI1090" si="221">IFERROR(VLOOKUP(CH1027,rid,3,FALSE),0)</f>
        <v>0</v>
      </c>
      <c r="DJ1027" s="284">
        <f t="shared" ref="DJ1027:DJ1090" si="222">IFERROR(VLOOKUP(CI1027,rid,3,FALSE),0)</f>
        <v>0</v>
      </c>
      <c r="DK1027" s="295">
        <f t="shared" ref="DK1027:DK1090" si="223">IF(CA1027="D",(((1-(1*DG1027))-((1-(1*DG1027))*DH1027))-(((1-(1*DG1027))-((1-(1*DG1027))*DH1027))*DI1027))-((((1-(1*DG1027))-((1-(1*DG1027))*DH1027))-(((1-(1*DG1027))-((1-(1*DG1027))*DH1027))*DI1027))*DJ1027),(((BY1027-(BY1027*DG1027))-((BY1027-(BY1027*DG1027))*DH1027))-(((BY1027-(BY1027*DG1027))-((BY1027-(BY1027*DG1027))*DH1027))*DI1027))-((((BY1027-(BY1027*DG1027))-((BY1027-(BY1027*DG1027))*DH1027))-(((BY1027-(BY1027*DG1027))-((BY1027-(BY1027*DG1027))*DH1027))*DI1027))*DJ1027))/365*CQ1027</f>
        <v>0</v>
      </c>
      <c r="DL1027" s="297">
        <f t="shared" ref="DL1027:DL1090" si="224">IF(CA1027="D",IF(OR(CF1027&lt;1,CF1027=""),"A dispo.",IF(CF1027&gt;6,6,CF1027)),"")</f>
        <v>1</v>
      </c>
      <c r="DM1027" s="430">
        <f>IFERROR(IF(CA1027="D",IF(DL1027="A dispo.",DF1027*VLOOKUP('DATI INPUT'!$F$27,TARIFFE_UD,4,FALSE),DF1027*VLOOKUP(DL1027,TARIFFE_UD,4,FALSE)),DF1027*VLOOKUP(CB1027-100,TARIFFE_UND,4,FALSE)),0)</f>
        <v>2.9581287182784388</v>
      </c>
      <c r="DN1027" s="430">
        <f>IFERROR(IF(CA1027="D",IF(DL1027="A dispo.",DK1027*VLOOKUP('DATI INPUT'!$F$27,TARIFFE_UD,5,FALSE),DK1027*VLOOKUP(DL1027,TARIFFE_UD,5,FALSE)),DK1027*VLOOKUP(CB1027-100,TARIFFE_UND,5,FALSE)),0)</f>
        <v>0</v>
      </c>
      <c r="DO1027" s="431">
        <f t="shared" ref="DO1027:DO1090" si="225">DM1027+DN1027-CP1027</f>
        <v>-1.8712817215611466E-3</v>
      </c>
      <c r="DP1027" s="299">
        <f>IFERROR(IF(CA1027="D",IF(DL1027="A dispo.",DF1027*VLOOKUP('DATI INPUT'!$F$27,TARIFFE_UD,2,FALSE),DF1027*VLOOKUP(DL1027,TARIFFE_UD,2,FALSE)),DF1027*VLOOKUP(CB1027-100,TARIFFE_UND,2,FALSE)),0)</f>
        <v>3.6957685276533692</v>
      </c>
      <c r="DQ1027" s="299">
        <f>IFERROR(IF(CA1027="D",IF(DL1027="A dispo.",DK1027*VLOOKUP('DATI INPUT'!$F$27,TARIFFE_UD,3,FALSE),DK1027*VLOOKUP(DL1027,TARIFFE_UD,3,FALSE)),DK1027*VLOOKUP(CB1027-100,TARIFFE_UND,3,FALSE)),0)</f>
        <v>0</v>
      </c>
      <c r="DR1027" s="299">
        <f t="shared" ref="DR1027:DR1090" si="226">DQ1027+DP1027</f>
        <v>3.6957685276533692</v>
      </c>
    </row>
    <row r="1028" spans="1:122" x14ac:dyDescent="0.25">
      <c r="A1028" t="s">
        <v>8609</v>
      </c>
      <c r="B1028" t="s">
        <v>951</v>
      </c>
      <c r="C1028" t="s">
        <v>8610</v>
      </c>
      <c r="D1028" t="s">
        <v>8611</v>
      </c>
      <c r="E1028" t="s">
        <v>268</v>
      </c>
      <c r="F1028" t="s">
        <v>156</v>
      </c>
      <c r="G1028" t="s">
        <v>8612</v>
      </c>
      <c r="H1028" t="s">
        <v>1137</v>
      </c>
      <c r="I1028" t="s">
        <v>8613</v>
      </c>
      <c r="J1028" t="s">
        <v>156</v>
      </c>
      <c r="K1028" t="s">
        <v>8614</v>
      </c>
      <c r="L1028" t="s">
        <v>8615</v>
      </c>
      <c r="M1028" t="s">
        <v>8616</v>
      </c>
      <c r="N1028" t="s">
        <v>984</v>
      </c>
      <c r="O1028" t="s">
        <v>873</v>
      </c>
      <c r="P1028" t="s">
        <v>2241</v>
      </c>
      <c r="Q1028" t="s">
        <v>282</v>
      </c>
      <c r="R1028" t="s">
        <v>268</v>
      </c>
      <c r="S1028" t="s">
        <v>268</v>
      </c>
      <c r="T1028" t="s">
        <v>268</v>
      </c>
      <c r="U1028" t="s">
        <v>268</v>
      </c>
      <c r="V1028" t="s">
        <v>268</v>
      </c>
      <c r="W1028" t="s">
        <v>8616</v>
      </c>
      <c r="X1028" t="s">
        <v>2241</v>
      </c>
      <c r="Y1028" t="s">
        <v>282</v>
      </c>
      <c r="Z1028" t="s">
        <v>268</v>
      </c>
      <c r="AA1028" t="s">
        <v>268</v>
      </c>
      <c r="AB1028" t="s">
        <v>268</v>
      </c>
      <c r="AC1028" t="s">
        <v>268</v>
      </c>
      <c r="AD1028" t="s">
        <v>268</v>
      </c>
      <c r="AE1028" t="s">
        <v>287</v>
      </c>
      <c r="AF1028" t="s">
        <v>1811</v>
      </c>
      <c r="AG1028" t="s">
        <v>875</v>
      </c>
      <c r="AH1028" t="s">
        <v>1848</v>
      </c>
      <c r="AI1028" t="s">
        <v>920</v>
      </c>
      <c r="AJ1028" t="s">
        <v>268</v>
      </c>
      <c r="AK1028" t="s">
        <v>381</v>
      </c>
      <c r="AL1028" t="s">
        <v>268</v>
      </c>
      <c r="AM1028" t="s">
        <v>405</v>
      </c>
      <c r="AN1028" t="s">
        <v>268</v>
      </c>
      <c r="AO1028" t="s">
        <v>268</v>
      </c>
      <c r="AP1028" t="s">
        <v>268</v>
      </c>
      <c r="AQ1028" t="s">
        <v>268</v>
      </c>
      <c r="AR1028" t="s">
        <v>268</v>
      </c>
      <c r="AS1028" t="s">
        <v>268</v>
      </c>
      <c r="AT1028" t="s">
        <v>268</v>
      </c>
      <c r="AU1028" t="s">
        <v>268</v>
      </c>
      <c r="AV1028" t="s">
        <v>268</v>
      </c>
      <c r="AW1028" t="s">
        <v>268</v>
      </c>
      <c r="AX1028" t="s">
        <v>268</v>
      </c>
      <c r="AY1028" t="s">
        <v>268</v>
      </c>
      <c r="AZ1028" t="s">
        <v>268</v>
      </c>
      <c r="BA1028" t="s">
        <v>268</v>
      </c>
      <c r="BB1028" t="s">
        <v>268</v>
      </c>
      <c r="BC1028" t="s">
        <v>268</v>
      </c>
      <c r="BD1028" t="s">
        <v>268</v>
      </c>
      <c r="BE1028" t="s">
        <v>268</v>
      </c>
      <c r="BF1028" t="s">
        <v>268</v>
      </c>
      <c r="BG1028" t="s">
        <v>268</v>
      </c>
      <c r="BH1028" t="s">
        <v>268</v>
      </c>
      <c r="BI1028" t="s">
        <v>268</v>
      </c>
      <c r="BJ1028" t="s">
        <v>268</v>
      </c>
      <c r="BK1028" t="s">
        <v>268</v>
      </c>
      <c r="BL1028" t="s">
        <v>268</v>
      </c>
      <c r="BM1028" t="s">
        <v>268</v>
      </c>
      <c r="BN1028" t="s">
        <v>268</v>
      </c>
      <c r="BO1028" t="s">
        <v>268</v>
      </c>
      <c r="BP1028" t="s">
        <v>268</v>
      </c>
      <c r="BQ1028" t="s">
        <v>268</v>
      </c>
      <c r="BR1028" t="s">
        <v>268</v>
      </c>
      <c r="BS1028" t="s">
        <v>268</v>
      </c>
      <c r="BT1028" t="s">
        <v>268</v>
      </c>
      <c r="BU1028" t="s">
        <v>268</v>
      </c>
      <c r="BV1028" t="s">
        <v>268</v>
      </c>
      <c r="BW1028" t="s">
        <v>268</v>
      </c>
      <c r="BX1028" t="s">
        <v>268</v>
      </c>
      <c r="BY1028">
        <v>46</v>
      </c>
      <c r="BZ1028">
        <v>46</v>
      </c>
      <c r="CA1028" t="s">
        <v>142</v>
      </c>
      <c r="CB1028" s="356">
        <v>122</v>
      </c>
      <c r="CC1028" t="s">
        <v>876</v>
      </c>
      <c r="CD1028" t="s">
        <v>268</v>
      </c>
      <c r="CE1028" t="s">
        <v>268</v>
      </c>
      <c r="CF1028" s="356">
        <v>1</v>
      </c>
      <c r="CG1028" t="s">
        <v>268</v>
      </c>
      <c r="CH1028" t="s">
        <v>268</v>
      </c>
      <c r="CI1028" t="s">
        <v>268</v>
      </c>
      <c r="CJ1028" t="s">
        <v>268</v>
      </c>
      <c r="CK1028" t="s">
        <v>268</v>
      </c>
      <c r="CL1028" t="s">
        <v>268</v>
      </c>
      <c r="CM1028" t="s">
        <v>11224</v>
      </c>
      <c r="CN1028">
        <v>39.61</v>
      </c>
      <c r="CO1028" t="s">
        <v>268</v>
      </c>
      <c r="CP1028">
        <v>39.61</v>
      </c>
      <c r="CQ1028">
        <v>365</v>
      </c>
      <c r="CR1028" t="s">
        <v>878</v>
      </c>
      <c r="CS1028" t="s">
        <v>11225</v>
      </c>
      <c r="CT1028" t="s">
        <v>11226</v>
      </c>
      <c r="CU1028" t="s">
        <v>11227</v>
      </c>
      <c r="CV1028" t="s">
        <v>268</v>
      </c>
      <c r="CW1028" t="s">
        <v>268</v>
      </c>
      <c r="CX1028" t="s">
        <v>268</v>
      </c>
      <c r="CY1028" t="s">
        <v>268</v>
      </c>
      <c r="CZ1028" t="s">
        <v>268</v>
      </c>
      <c r="DA1028" t="s">
        <v>268</v>
      </c>
      <c r="DB1028" s="429">
        <f t="shared" si="214"/>
        <v>0</v>
      </c>
      <c r="DC1028" s="284">
        <f t="shared" si="215"/>
        <v>0</v>
      </c>
      <c r="DD1028" s="284">
        <f t="shared" si="216"/>
        <v>0</v>
      </c>
      <c r="DE1028" s="284">
        <f t="shared" si="217"/>
        <v>0</v>
      </c>
      <c r="DF1028" s="295">
        <f t="shared" si="218"/>
        <v>46</v>
      </c>
      <c r="DG1028" s="284">
        <f t="shared" si="219"/>
        <v>0</v>
      </c>
      <c r="DH1028" s="284">
        <f t="shared" si="220"/>
        <v>0</v>
      </c>
      <c r="DI1028" s="284">
        <f t="shared" si="221"/>
        <v>0</v>
      </c>
      <c r="DJ1028" s="284">
        <f t="shared" si="222"/>
        <v>0</v>
      </c>
      <c r="DK1028" s="295">
        <f t="shared" si="223"/>
        <v>1</v>
      </c>
      <c r="DL1028" s="297">
        <f t="shared" si="224"/>
        <v>1</v>
      </c>
      <c r="DM1028" s="430">
        <f>IFERROR(IF(CA1028="D",IF(DL1028="A dispo.",DF1028*VLOOKUP('DATI INPUT'!$F$27,TARIFFE_UD,4,FALSE),DF1028*VLOOKUP(DL1028,TARIFFE_UD,4,FALSE)),DF1028*VLOOKUP(CB1028-100,TARIFFE_UND,4,FALSE)),0)</f>
        <v>22.678986840134701</v>
      </c>
      <c r="DN1028" s="430">
        <f>IFERROR(IF(CA1028="D",IF(DL1028="A dispo.",DK1028*VLOOKUP('DATI INPUT'!$F$27,TARIFFE_UD,5,FALSE),DK1028*VLOOKUP(DL1028,TARIFFE_UD,5,FALSE)),DK1028*VLOOKUP(CB1028-100,TARIFFE_UND,5,FALSE)),0)</f>
        <v>16.930848468833439</v>
      </c>
      <c r="DO1028" s="431">
        <f t="shared" si="225"/>
        <v>-1.6469103185556833E-4</v>
      </c>
      <c r="DP1028" s="299">
        <f>IFERROR(IF(CA1028="D",IF(DL1028="A dispo.",DF1028*VLOOKUP('DATI INPUT'!$F$27,TARIFFE_UD,2,FALSE),DF1028*VLOOKUP(DL1028,TARIFFE_UD,2,FALSE)),DF1028*VLOOKUP(CB1028-100,TARIFFE_UND,2,FALSE)),0)</f>
        <v>28.334225378675836</v>
      </c>
      <c r="DQ1028" s="299">
        <f>IFERROR(IF(CA1028="D",IF(DL1028="A dispo.",DK1028*VLOOKUP('DATI INPUT'!$F$27,TARIFFE_UD,3,FALSE),DK1028*VLOOKUP(DL1028,TARIFFE_UD,3,FALSE)),DK1028*VLOOKUP(CB1028-100,TARIFFE_UND,3,FALSE)),0)</f>
        <v>15.164853048114928</v>
      </c>
      <c r="DR1028" s="299">
        <f t="shared" si="226"/>
        <v>43.49907842679076</v>
      </c>
    </row>
    <row r="1029" spans="1:122" x14ac:dyDescent="0.25">
      <c r="A1029" t="s">
        <v>8617</v>
      </c>
      <c r="B1029" t="s">
        <v>951</v>
      </c>
      <c r="C1029" t="s">
        <v>1558</v>
      </c>
      <c r="D1029" t="s">
        <v>8611</v>
      </c>
      <c r="E1029" t="s">
        <v>268</v>
      </c>
      <c r="F1029" t="s">
        <v>156</v>
      </c>
      <c r="G1029" t="s">
        <v>8612</v>
      </c>
      <c r="H1029" t="s">
        <v>1137</v>
      </c>
      <c r="I1029" t="s">
        <v>8613</v>
      </c>
      <c r="J1029" t="s">
        <v>156</v>
      </c>
      <c r="K1029" t="s">
        <v>8614</v>
      </c>
      <c r="L1029" t="s">
        <v>8615</v>
      </c>
      <c r="M1029" t="s">
        <v>8616</v>
      </c>
      <c r="N1029" t="s">
        <v>984</v>
      </c>
      <c r="O1029" t="s">
        <v>873</v>
      </c>
      <c r="P1029" t="s">
        <v>2241</v>
      </c>
      <c r="Q1029" t="s">
        <v>282</v>
      </c>
      <c r="R1029" t="s">
        <v>268</v>
      </c>
      <c r="S1029" t="s">
        <v>268</v>
      </c>
      <c r="T1029" t="s">
        <v>268</v>
      </c>
      <c r="U1029" t="s">
        <v>268</v>
      </c>
      <c r="V1029" t="s">
        <v>268</v>
      </c>
      <c r="W1029" t="s">
        <v>8616</v>
      </c>
      <c r="X1029" t="s">
        <v>2241</v>
      </c>
      <c r="Y1029" t="s">
        <v>282</v>
      </c>
      <c r="Z1029" t="s">
        <v>268</v>
      </c>
      <c r="AA1029" t="s">
        <v>268</v>
      </c>
      <c r="AB1029" t="s">
        <v>268</v>
      </c>
      <c r="AC1029" t="s">
        <v>268</v>
      </c>
      <c r="AD1029" t="s">
        <v>268</v>
      </c>
      <c r="AE1029" t="s">
        <v>287</v>
      </c>
      <c r="AF1029" t="s">
        <v>1811</v>
      </c>
      <c r="AG1029" t="s">
        <v>875</v>
      </c>
      <c r="AH1029" t="s">
        <v>1848</v>
      </c>
      <c r="AI1029" t="s">
        <v>920</v>
      </c>
      <c r="AJ1029" t="s">
        <v>268</v>
      </c>
      <c r="AK1029" t="s">
        <v>395</v>
      </c>
      <c r="AL1029" t="s">
        <v>268</v>
      </c>
      <c r="AM1029" t="s">
        <v>405</v>
      </c>
      <c r="AN1029" t="s">
        <v>268</v>
      </c>
      <c r="AO1029" t="s">
        <v>268</v>
      </c>
      <c r="AP1029" t="s">
        <v>268</v>
      </c>
      <c r="AQ1029" t="s">
        <v>268</v>
      </c>
      <c r="AR1029" t="s">
        <v>268</v>
      </c>
      <c r="AS1029" t="s">
        <v>268</v>
      </c>
      <c r="AT1029" t="s">
        <v>268</v>
      </c>
      <c r="AU1029" t="s">
        <v>268</v>
      </c>
      <c r="AV1029" t="s">
        <v>268</v>
      </c>
      <c r="AW1029" t="s">
        <v>268</v>
      </c>
      <c r="AX1029" t="s">
        <v>268</v>
      </c>
      <c r="AY1029" t="s">
        <v>268</v>
      </c>
      <c r="AZ1029" t="s">
        <v>268</v>
      </c>
      <c r="BA1029" t="s">
        <v>268</v>
      </c>
      <c r="BB1029" t="s">
        <v>268</v>
      </c>
      <c r="BC1029" t="s">
        <v>268</v>
      </c>
      <c r="BD1029" t="s">
        <v>268</v>
      </c>
      <c r="BE1029" t="s">
        <v>268</v>
      </c>
      <c r="BF1029" t="s">
        <v>268</v>
      </c>
      <c r="BG1029" t="s">
        <v>268</v>
      </c>
      <c r="BH1029" t="s">
        <v>268</v>
      </c>
      <c r="BI1029" t="s">
        <v>268</v>
      </c>
      <c r="BJ1029" t="s">
        <v>268</v>
      </c>
      <c r="BK1029" t="s">
        <v>268</v>
      </c>
      <c r="BL1029" t="s">
        <v>268</v>
      </c>
      <c r="BM1029" t="s">
        <v>268</v>
      </c>
      <c r="BN1029" t="s">
        <v>268</v>
      </c>
      <c r="BO1029" t="s">
        <v>268</v>
      </c>
      <c r="BP1029" t="s">
        <v>268</v>
      </c>
      <c r="BQ1029" t="s">
        <v>268</v>
      </c>
      <c r="BR1029" t="s">
        <v>268</v>
      </c>
      <c r="BS1029" t="s">
        <v>268</v>
      </c>
      <c r="BT1029" t="s">
        <v>268</v>
      </c>
      <c r="BU1029" t="s">
        <v>268</v>
      </c>
      <c r="BV1029" t="s">
        <v>268</v>
      </c>
      <c r="BW1029" t="s">
        <v>268</v>
      </c>
      <c r="BX1029" t="s">
        <v>268</v>
      </c>
      <c r="BY1029">
        <v>46</v>
      </c>
      <c r="BZ1029">
        <v>46</v>
      </c>
      <c r="CA1029" t="s">
        <v>142</v>
      </c>
      <c r="CB1029" s="356">
        <v>122</v>
      </c>
      <c r="CC1029" t="s">
        <v>876</v>
      </c>
      <c r="CD1029" t="s">
        <v>268</v>
      </c>
      <c r="CE1029" t="s">
        <v>268</v>
      </c>
      <c r="CF1029" s="356">
        <v>1</v>
      </c>
      <c r="CG1029" t="s">
        <v>268</v>
      </c>
      <c r="CH1029" t="s">
        <v>268</v>
      </c>
      <c r="CI1029" t="s">
        <v>268</v>
      </c>
      <c r="CJ1029" t="s">
        <v>268</v>
      </c>
      <c r="CK1029" t="s">
        <v>268</v>
      </c>
      <c r="CL1029" t="s">
        <v>268</v>
      </c>
      <c r="CM1029" t="s">
        <v>11224</v>
      </c>
      <c r="CN1029">
        <v>39.61</v>
      </c>
      <c r="CO1029" t="s">
        <v>268</v>
      </c>
      <c r="CP1029">
        <v>39.61</v>
      </c>
      <c r="CQ1029">
        <v>365</v>
      </c>
      <c r="CR1029" t="s">
        <v>878</v>
      </c>
      <c r="CS1029" t="s">
        <v>11225</v>
      </c>
      <c r="CT1029" t="s">
        <v>11226</v>
      </c>
      <c r="CU1029" t="s">
        <v>11227</v>
      </c>
      <c r="CV1029" t="s">
        <v>268</v>
      </c>
      <c r="CW1029" t="s">
        <v>268</v>
      </c>
      <c r="CX1029" t="s">
        <v>268</v>
      </c>
      <c r="CY1029" t="s">
        <v>268</v>
      </c>
      <c r="CZ1029" t="s">
        <v>268</v>
      </c>
      <c r="DA1029" t="s">
        <v>268</v>
      </c>
      <c r="DB1029" s="429">
        <f t="shared" si="214"/>
        <v>0</v>
      </c>
      <c r="DC1029" s="284">
        <f t="shared" si="215"/>
        <v>0</v>
      </c>
      <c r="DD1029" s="284">
        <f t="shared" si="216"/>
        <v>0</v>
      </c>
      <c r="DE1029" s="284">
        <f t="shared" si="217"/>
        <v>0</v>
      </c>
      <c r="DF1029" s="295">
        <f t="shared" si="218"/>
        <v>46</v>
      </c>
      <c r="DG1029" s="284">
        <f t="shared" si="219"/>
        <v>0</v>
      </c>
      <c r="DH1029" s="284">
        <f t="shared" si="220"/>
        <v>0</v>
      </c>
      <c r="DI1029" s="284">
        <f t="shared" si="221"/>
        <v>0</v>
      </c>
      <c r="DJ1029" s="284">
        <f t="shared" si="222"/>
        <v>0</v>
      </c>
      <c r="DK1029" s="295">
        <f t="shared" si="223"/>
        <v>1</v>
      </c>
      <c r="DL1029" s="297">
        <f t="shared" si="224"/>
        <v>1</v>
      </c>
      <c r="DM1029" s="430">
        <f>IFERROR(IF(CA1029="D",IF(DL1029="A dispo.",DF1029*VLOOKUP('DATI INPUT'!$F$27,TARIFFE_UD,4,FALSE),DF1029*VLOOKUP(DL1029,TARIFFE_UD,4,FALSE)),DF1029*VLOOKUP(CB1029-100,TARIFFE_UND,4,FALSE)),0)</f>
        <v>22.678986840134701</v>
      </c>
      <c r="DN1029" s="430">
        <f>IFERROR(IF(CA1029="D",IF(DL1029="A dispo.",DK1029*VLOOKUP('DATI INPUT'!$F$27,TARIFFE_UD,5,FALSE),DK1029*VLOOKUP(DL1029,TARIFFE_UD,5,FALSE)),DK1029*VLOOKUP(CB1029-100,TARIFFE_UND,5,FALSE)),0)</f>
        <v>16.930848468833439</v>
      </c>
      <c r="DO1029" s="431">
        <f t="shared" si="225"/>
        <v>-1.6469103185556833E-4</v>
      </c>
      <c r="DP1029" s="299">
        <f>IFERROR(IF(CA1029="D",IF(DL1029="A dispo.",DF1029*VLOOKUP('DATI INPUT'!$F$27,TARIFFE_UD,2,FALSE),DF1029*VLOOKUP(DL1029,TARIFFE_UD,2,FALSE)),DF1029*VLOOKUP(CB1029-100,TARIFFE_UND,2,FALSE)),0)</f>
        <v>28.334225378675836</v>
      </c>
      <c r="DQ1029" s="299">
        <f>IFERROR(IF(CA1029="D",IF(DL1029="A dispo.",DK1029*VLOOKUP('DATI INPUT'!$F$27,TARIFFE_UD,3,FALSE),DK1029*VLOOKUP(DL1029,TARIFFE_UD,3,FALSE)),DK1029*VLOOKUP(CB1029-100,TARIFFE_UND,3,FALSE)),0)</f>
        <v>15.164853048114928</v>
      </c>
      <c r="DR1029" s="299">
        <f t="shared" si="226"/>
        <v>43.49907842679076</v>
      </c>
    </row>
    <row r="1030" spans="1:122" x14ac:dyDescent="0.25">
      <c r="A1030" t="s">
        <v>8618</v>
      </c>
      <c r="B1030" t="s">
        <v>951</v>
      </c>
      <c r="C1030" t="s">
        <v>1559</v>
      </c>
      <c r="D1030" t="s">
        <v>8611</v>
      </c>
      <c r="E1030" t="s">
        <v>268</v>
      </c>
      <c r="F1030" t="s">
        <v>156</v>
      </c>
      <c r="G1030" t="s">
        <v>8612</v>
      </c>
      <c r="H1030" t="s">
        <v>1137</v>
      </c>
      <c r="I1030" t="s">
        <v>8613</v>
      </c>
      <c r="J1030" t="s">
        <v>156</v>
      </c>
      <c r="K1030" t="s">
        <v>8614</v>
      </c>
      <c r="L1030" t="s">
        <v>8615</v>
      </c>
      <c r="M1030" t="s">
        <v>8616</v>
      </c>
      <c r="N1030" t="s">
        <v>984</v>
      </c>
      <c r="O1030" t="s">
        <v>873</v>
      </c>
      <c r="P1030" t="s">
        <v>2241</v>
      </c>
      <c r="Q1030" t="s">
        <v>282</v>
      </c>
      <c r="R1030" t="s">
        <v>268</v>
      </c>
      <c r="S1030" t="s">
        <v>268</v>
      </c>
      <c r="T1030" t="s">
        <v>268</v>
      </c>
      <c r="U1030" t="s">
        <v>268</v>
      </c>
      <c r="V1030" t="s">
        <v>268</v>
      </c>
      <c r="W1030" t="s">
        <v>8616</v>
      </c>
      <c r="X1030" t="s">
        <v>2241</v>
      </c>
      <c r="Y1030" t="s">
        <v>282</v>
      </c>
      <c r="Z1030" t="s">
        <v>268</v>
      </c>
      <c r="AA1030" t="s">
        <v>268</v>
      </c>
      <c r="AB1030" t="s">
        <v>268</v>
      </c>
      <c r="AC1030" t="s">
        <v>268</v>
      </c>
      <c r="AD1030" t="s">
        <v>268</v>
      </c>
      <c r="AE1030" t="s">
        <v>287</v>
      </c>
      <c r="AF1030" t="s">
        <v>1811</v>
      </c>
      <c r="AG1030" t="s">
        <v>875</v>
      </c>
      <c r="AH1030" t="s">
        <v>1848</v>
      </c>
      <c r="AI1030" t="s">
        <v>920</v>
      </c>
      <c r="AJ1030" t="s">
        <v>268</v>
      </c>
      <c r="AK1030" t="s">
        <v>410</v>
      </c>
      <c r="AL1030" t="s">
        <v>268</v>
      </c>
      <c r="AM1030" t="s">
        <v>405</v>
      </c>
      <c r="AN1030" t="s">
        <v>268</v>
      </c>
      <c r="AO1030" t="s">
        <v>268</v>
      </c>
      <c r="AP1030" t="s">
        <v>268</v>
      </c>
      <c r="AQ1030" t="s">
        <v>268</v>
      </c>
      <c r="AR1030" t="s">
        <v>268</v>
      </c>
      <c r="AS1030" t="s">
        <v>268</v>
      </c>
      <c r="AT1030" t="s">
        <v>268</v>
      </c>
      <c r="AU1030" t="s">
        <v>268</v>
      </c>
      <c r="AV1030" t="s">
        <v>268</v>
      </c>
      <c r="AW1030" t="s">
        <v>268</v>
      </c>
      <c r="AX1030" t="s">
        <v>268</v>
      </c>
      <c r="AY1030" t="s">
        <v>268</v>
      </c>
      <c r="AZ1030" t="s">
        <v>268</v>
      </c>
      <c r="BA1030" t="s">
        <v>268</v>
      </c>
      <c r="BB1030" t="s">
        <v>268</v>
      </c>
      <c r="BC1030" t="s">
        <v>268</v>
      </c>
      <c r="BD1030" t="s">
        <v>268</v>
      </c>
      <c r="BE1030" t="s">
        <v>268</v>
      </c>
      <c r="BF1030" t="s">
        <v>268</v>
      </c>
      <c r="BG1030" t="s">
        <v>268</v>
      </c>
      <c r="BH1030" t="s">
        <v>268</v>
      </c>
      <c r="BI1030" t="s">
        <v>268</v>
      </c>
      <c r="BJ1030" t="s">
        <v>268</v>
      </c>
      <c r="BK1030" t="s">
        <v>268</v>
      </c>
      <c r="BL1030" t="s">
        <v>268</v>
      </c>
      <c r="BM1030" t="s">
        <v>268</v>
      </c>
      <c r="BN1030" t="s">
        <v>268</v>
      </c>
      <c r="BO1030" t="s">
        <v>268</v>
      </c>
      <c r="BP1030" t="s">
        <v>268</v>
      </c>
      <c r="BQ1030" t="s">
        <v>268</v>
      </c>
      <c r="BR1030" t="s">
        <v>268</v>
      </c>
      <c r="BS1030" t="s">
        <v>268</v>
      </c>
      <c r="BT1030" t="s">
        <v>268</v>
      </c>
      <c r="BU1030" t="s">
        <v>268</v>
      </c>
      <c r="BV1030" t="s">
        <v>268</v>
      </c>
      <c r="BW1030" t="s">
        <v>268</v>
      </c>
      <c r="BX1030" t="s">
        <v>268</v>
      </c>
      <c r="BY1030">
        <v>46</v>
      </c>
      <c r="BZ1030">
        <v>46</v>
      </c>
      <c r="CA1030" t="s">
        <v>142</v>
      </c>
      <c r="CB1030" s="356">
        <v>122</v>
      </c>
      <c r="CC1030" t="s">
        <v>876</v>
      </c>
      <c r="CD1030" t="s">
        <v>268</v>
      </c>
      <c r="CE1030" t="s">
        <v>268</v>
      </c>
      <c r="CF1030" s="356">
        <v>1</v>
      </c>
      <c r="CG1030" t="s">
        <v>268</v>
      </c>
      <c r="CH1030" t="s">
        <v>268</v>
      </c>
      <c r="CI1030" t="s">
        <v>268</v>
      </c>
      <c r="CJ1030" t="s">
        <v>268</v>
      </c>
      <c r="CK1030" t="s">
        <v>268</v>
      </c>
      <c r="CL1030" t="s">
        <v>268</v>
      </c>
      <c r="CM1030" t="s">
        <v>11224</v>
      </c>
      <c r="CN1030">
        <v>39.61</v>
      </c>
      <c r="CO1030" t="s">
        <v>268</v>
      </c>
      <c r="CP1030">
        <v>39.61</v>
      </c>
      <c r="CQ1030">
        <v>365</v>
      </c>
      <c r="CR1030" t="s">
        <v>878</v>
      </c>
      <c r="CS1030" t="s">
        <v>11225</v>
      </c>
      <c r="CT1030" t="s">
        <v>11226</v>
      </c>
      <c r="CU1030" t="s">
        <v>11227</v>
      </c>
      <c r="CV1030" t="s">
        <v>268</v>
      </c>
      <c r="CW1030" t="s">
        <v>268</v>
      </c>
      <c r="CX1030" t="s">
        <v>268</v>
      </c>
      <c r="CY1030" t="s">
        <v>268</v>
      </c>
      <c r="CZ1030" t="s">
        <v>268</v>
      </c>
      <c r="DA1030" t="s">
        <v>268</v>
      </c>
      <c r="DB1030" s="429">
        <f t="shared" si="214"/>
        <v>0</v>
      </c>
      <c r="DC1030" s="284">
        <f t="shared" si="215"/>
        <v>0</v>
      </c>
      <c r="DD1030" s="284">
        <f t="shared" si="216"/>
        <v>0</v>
      </c>
      <c r="DE1030" s="284">
        <f t="shared" si="217"/>
        <v>0</v>
      </c>
      <c r="DF1030" s="295">
        <f t="shared" si="218"/>
        <v>46</v>
      </c>
      <c r="DG1030" s="284">
        <f t="shared" si="219"/>
        <v>0</v>
      </c>
      <c r="DH1030" s="284">
        <f t="shared" si="220"/>
        <v>0</v>
      </c>
      <c r="DI1030" s="284">
        <f t="shared" si="221"/>
        <v>0</v>
      </c>
      <c r="DJ1030" s="284">
        <f t="shared" si="222"/>
        <v>0</v>
      </c>
      <c r="DK1030" s="295">
        <f t="shared" si="223"/>
        <v>1</v>
      </c>
      <c r="DL1030" s="297">
        <f t="shared" si="224"/>
        <v>1</v>
      </c>
      <c r="DM1030" s="430">
        <f>IFERROR(IF(CA1030="D",IF(DL1030="A dispo.",DF1030*VLOOKUP('DATI INPUT'!$F$27,TARIFFE_UD,4,FALSE),DF1030*VLOOKUP(DL1030,TARIFFE_UD,4,FALSE)),DF1030*VLOOKUP(CB1030-100,TARIFFE_UND,4,FALSE)),0)</f>
        <v>22.678986840134701</v>
      </c>
      <c r="DN1030" s="430">
        <f>IFERROR(IF(CA1030="D",IF(DL1030="A dispo.",DK1030*VLOOKUP('DATI INPUT'!$F$27,TARIFFE_UD,5,FALSE),DK1030*VLOOKUP(DL1030,TARIFFE_UD,5,FALSE)),DK1030*VLOOKUP(CB1030-100,TARIFFE_UND,5,FALSE)),0)</f>
        <v>16.930848468833439</v>
      </c>
      <c r="DO1030" s="431">
        <f t="shared" si="225"/>
        <v>-1.6469103185556833E-4</v>
      </c>
      <c r="DP1030" s="299">
        <f>IFERROR(IF(CA1030="D",IF(DL1030="A dispo.",DF1030*VLOOKUP('DATI INPUT'!$F$27,TARIFFE_UD,2,FALSE),DF1030*VLOOKUP(DL1030,TARIFFE_UD,2,FALSE)),DF1030*VLOOKUP(CB1030-100,TARIFFE_UND,2,FALSE)),0)</f>
        <v>28.334225378675836</v>
      </c>
      <c r="DQ1030" s="299">
        <f>IFERROR(IF(CA1030="D",IF(DL1030="A dispo.",DK1030*VLOOKUP('DATI INPUT'!$F$27,TARIFFE_UD,3,FALSE),DK1030*VLOOKUP(DL1030,TARIFFE_UD,3,FALSE)),DK1030*VLOOKUP(CB1030-100,TARIFFE_UND,3,FALSE)),0)</f>
        <v>15.164853048114928</v>
      </c>
      <c r="DR1030" s="299">
        <f t="shared" si="226"/>
        <v>43.49907842679076</v>
      </c>
    </row>
    <row r="1031" spans="1:122" x14ac:dyDescent="0.25">
      <c r="A1031" t="s">
        <v>11274</v>
      </c>
      <c r="B1031" t="s">
        <v>8620</v>
      </c>
      <c r="C1031" t="s">
        <v>8621</v>
      </c>
      <c r="D1031" t="s">
        <v>8622</v>
      </c>
      <c r="E1031" t="s">
        <v>268</v>
      </c>
      <c r="F1031" t="s">
        <v>156</v>
      </c>
      <c r="G1031" t="s">
        <v>8623</v>
      </c>
      <c r="H1031" t="s">
        <v>6207</v>
      </c>
      <c r="I1031" t="s">
        <v>449</v>
      </c>
      <c r="J1031" t="s">
        <v>156</v>
      </c>
      <c r="K1031" t="s">
        <v>8624</v>
      </c>
      <c r="L1031" t="s">
        <v>8625</v>
      </c>
      <c r="M1031" t="s">
        <v>2257</v>
      </c>
      <c r="N1031" t="s">
        <v>984</v>
      </c>
      <c r="O1031" t="s">
        <v>873</v>
      </c>
      <c r="P1031" t="s">
        <v>2258</v>
      </c>
      <c r="Q1031" t="s">
        <v>315</v>
      </c>
      <c r="R1031" t="s">
        <v>268</v>
      </c>
      <c r="S1031" t="s">
        <v>268</v>
      </c>
      <c r="T1031" t="s">
        <v>268</v>
      </c>
      <c r="U1031" t="s">
        <v>268</v>
      </c>
      <c r="V1031" t="s">
        <v>268</v>
      </c>
      <c r="W1031" t="s">
        <v>2257</v>
      </c>
      <c r="X1031" t="s">
        <v>2258</v>
      </c>
      <c r="Y1031" t="s">
        <v>315</v>
      </c>
      <c r="Z1031" t="s">
        <v>268</v>
      </c>
      <c r="AA1031" t="s">
        <v>268</v>
      </c>
      <c r="AB1031" t="s">
        <v>268</v>
      </c>
      <c r="AC1031" t="s">
        <v>268</v>
      </c>
      <c r="AD1031" t="s">
        <v>268</v>
      </c>
      <c r="AE1031" t="s">
        <v>268</v>
      </c>
      <c r="AF1031" t="s">
        <v>268</v>
      </c>
      <c r="AG1031" t="s">
        <v>268</v>
      </c>
      <c r="AH1031" t="s">
        <v>268</v>
      </c>
      <c r="AI1031" t="s">
        <v>268</v>
      </c>
      <c r="AJ1031" t="s">
        <v>268</v>
      </c>
      <c r="AK1031" t="s">
        <v>268</v>
      </c>
      <c r="AL1031" t="s">
        <v>268</v>
      </c>
      <c r="AM1031" t="s">
        <v>268</v>
      </c>
      <c r="AN1031" t="s">
        <v>268</v>
      </c>
      <c r="AO1031" t="s">
        <v>268</v>
      </c>
      <c r="AP1031" t="s">
        <v>268</v>
      </c>
      <c r="AQ1031" t="s">
        <v>268</v>
      </c>
      <c r="AR1031" t="s">
        <v>268</v>
      </c>
      <c r="AS1031" t="s">
        <v>268</v>
      </c>
      <c r="AT1031" t="s">
        <v>268</v>
      </c>
      <c r="AU1031" t="s">
        <v>268</v>
      </c>
      <c r="AV1031" t="s">
        <v>268</v>
      </c>
      <c r="AW1031" t="s">
        <v>268</v>
      </c>
      <c r="AX1031" t="s">
        <v>268</v>
      </c>
      <c r="AY1031" t="s">
        <v>268</v>
      </c>
      <c r="AZ1031" t="s">
        <v>268</v>
      </c>
      <c r="BA1031" t="s">
        <v>268</v>
      </c>
      <c r="BB1031" t="s">
        <v>268</v>
      </c>
      <c r="BC1031" t="s">
        <v>268</v>
      </c>
      <c r="BD1031" t="s">
        <v>268</v>
      </c>
      <c r="BE1031" t="s">
        <v>268</v>
      </c>
      <c r="BF1031" t="s">
        <v>268</v>
      </c>
      <c r="BG1031" t="s">
        <v>268</v>
      </c>
      <c r="BH1031" t="s">
        <v>268</v>
      </c>
      <c r="BI1031" t="s">
        <v>268</v>
      </c>
      <c r="BJ1031" t="s">
        <v>268</v>
      </c>
      <c r="BK1031" t="s">
        <v>268</v>
      </c>
      <c r="BL1031" t="s">
        <v>268</v>
      </c>
      <c r="BM1031" t="s">
        <v>268</v>
      </c>
      <c r="BN1031" t="s">
        <v>268</v>
      </c>
      <c r="BO1031" t="s">
        <v>268</v>
      </c>
      <c r="BP1031" t="s">
        <v>268</v>
      </c>
      <c r="BQ1031" t="s">
        <v>268</v>
      </c>
      <c r="BR1031" t="s">
        <v>268</v>
      </c>
      <c r="BS1031" t="s">
        <v>268</v>
      </c>
      <c r="BT1031" t="s">
        <v>268</v>
      </c>
      <c r="BU1031" t="s">
        <v>268</v>
      </c>
      <c r="BV1031" t="s">
        <v>268</v>
      </c>
      <c r="BW1031" t="s">
        <v>268</v>
      </c>
      <c r="BX1031" t="s">
        <v>268</v>
      </c>
      <c r="BY1031">
        <v>85</v>
      </c>
      <c r="BZ1031">
        <v>85</v>
      </c>
      <c r="CA1031" t="s">
        <v>142</v>
      </c>
      <c r="CB1031" s="356">
        <v>122</v>
      </c>
      <c r="CC1031" t="s">
        <v>876</v>
      </c>
      <c r="CD1031" t="s">
        <v>268</v>
      </c>
      <c r="CE1031" t="s">
        <v>268</v>
      </c>
      <c r="CF1031" s="356">
        <v>2</v>
      </c>
      <c r="CG1031" t="s">
        <v>268</v>
      </c>
      <c r="CH1031" t="s">
        <v>268</v>
      </c>
      <c r="CI1031" t="s">
        <v>268</v>
      </c>
      <c r="CJ1031" t="s">
        <v>268</v>
      </c>
      <c r="CK1031" t="s">
        <v>268</v>
      </c>
      <c r="CL1031" t="s">
        <v>268</v>
      </c>
      <c r="CM1031" t="s">
        <v>11224</v>
      </c>
      <c r="CN1031">
        <v>20.07</v>
      </c>
      <c r="CO1031" t="s">
        <v>268</v>
      </c>
      <c r="CP1031">
        <v>20.07</v>
      </c>
      <c r="CQ1031">
        <v>73</v>
      </c>
      <c r="CR1031" t="s">
        <v>878</v>
      </c>
      <c r="CS1031" t="s">
        <v>11225</v>
      </c>
      <c r="CT1031" t="s">
        <v>11226</v>
      </c>
      <c r="CU1031" t="s">
        <v>11275</v>
      </c>
      <c r="CV1031" t="s">
        <v>268</v>
      </c>
      <c r="CW1031" t="s">
        <v>268</v>
      </c>
      <c r="CX1031" t="s">
        <v>268</v>
      </c>
      <c r="CY1031" t="s">
        <v>268</v>
      </c>
      <c r="CZ1031" t="s">
        <v>268</v>
      </c>
      <c r="DA1031" t="s">
        <v>268</v>
      </c>
      <c r="DB1031" s="429">
        <f t="shared" si="214"/>
        <v>0</v>
      </c>
      <c r="DC1031" s="284">
        <f t="shared" si="215"/>
        <v>0</v>
      </c>
      <c r="DD1031" s="284">
        <f t="shared" si="216"/>
        <v>0</v>
      </c>
      <c r="DE1031" s="284">
        <f t="shared" si="217"/>
        <v>0</v>
      </c>
      <c r="DF1031" s="295">
        <f t="shared" si="218"/>
        <v>17</v>
      </c>
      <c r="DG1031" s="284">
        <f t="shared" si="219"/>
        <v>0</v>
      </c>
      <c r="DH1031" s="284">
        <f t="shared" si="220"/>
        <v>0</v>
      </c>
      <c r="DI1031" s="284">
        <f t="shared" si="221"/>
        <v>0</v>
      </c>
      <c r="DJ1031" s="284">
        <f t="shared" si="222"/>
        <v>0</v>
      </c>
      <c r="DK1031" s="295">
        <f t="shared" si="223"/>
        <v>0.2</v>
      </c>
      <c r="DL1031" s="297">
        <f t="shared" si="224"/>
        <v>2</v>
      </c>
      <c r="DM1031" s="430">
        <f>IFERROR(IF(CA1031="D",IF(DL1031="A dispo.",DF1031*VLOOKUP('DATI INPUT'!$F$27,TARIFFE_UD,4,FALSE),DF1031*VLOOKUP(DL1031,TARIFFE_UD,4,FALSE)),DF1031*VLOOKUP(CB1031-100,TARIFFE_UND,4,FALSE)),0)</f>
        <v>9.7782588187537307</v>
      </c>
      <c r="DN1031" s="430">
        <f>IFERROR(IF(CA1031="D",IF(DL1031="A dispo.",DK1031*VLOOKUP('DATI INPUT'!$F$27,TARIFFE_UD,5,FALSE),DK1031*VLOOKUP(DL1031,TARIFFE_UD,5,FALSE)),DK1031*VLOOKUP(CB1031-100,TARIFFE_UND,5,FALSE)),0)</f>
        <v>10.288746377214167</v>
      </c>
      <c r="DO1031" s="431">
        <f t="shared" si="225"/>
        <v>-2.9948040321023939E-3</v>
      </c>
      <c r="DP1031" s="299">
        <f>IFERROR(IF(CA1031="D",IF(DL1031="A dispo.",DF1031*VLOOKUP('DATI INPUT'!$F$27,TARIFFE_UD,2,FALSE),DF1031*VLOOKUP(DL1031,TARIFFE_UD,2,FALSE)),DF1031*VLOOKUP(CB1031-100,TARIFFE_UND,2,FALSE)),0)</f>
        <v>12.216568188631973</v>
      </c>
      <c r="DQ1031" s="299">
        <f>IFERROR(IF(CA1031="D",IF(DL1031="A dispo.",DK1031*VLOOKUP('DATI INPUT'!$F$27,TARIFFE_UD,3,FALSE),DK1031*VLOOKUP(DL1031,TARIFFE_UD,3,FALSE)),DK1031*VLOOKUP(CB1031-100,TARIFFE_UND,3,FALSE)),0)</f>
        <v>9.2155645446236889</v>
      </c>
      <c r="DR1031" s="299">
        <f t="shared" si="226"/>
        <v>21.432132733255663</v>
      </c>
    </row>
    <row r="1032" spans="1:122" x14ac:dyDescent="0.25">
      <c r="A1032" t="s">
        <v>8619</v>
      </c>
      <c r="B1032" t="s">
        <v>8620</v>
      </c>
      <c r="C1032" t="s">
        <v>8621</v>
      </c>
      <c r="D1032" t="s">
        <v>8622</v>
      </c>
      <c r="E1032" t="s">
        <v>268</v>
      </c>
      <c r="F1032" t="s">
        <v>156</v>
      </c>
      <c r="G1032" t="s">
        <v>8623</v>
      </c>
      <c r="H1032" t="s">
        <v>6207</v>
      </c>
      <c r="I1032" t="s">
        <v>449</v>
      </c>
      <c r="J1032" t="s">
        <v>156</v>
      </c>
      <c r="K1032" t="s">
        <v>8624</v>
      </c>
      <c r="L1032" t="s">
        <v>8625</v>
      </c>
      <c r="M1032" t="s">
        <v>2257</v>
      </c>
      <c r="N1032" t="s">
        <v>984</v>
      </c>
      <c r="O1032" t="s">
        <v>873</v>
      </c>
      <c r="P1032" t="s">
        <v>2258</v>
      </c>
      <c r="Q1032" t="s">
        <v>315</v>
      </c>
      <c r="R1032" t="s">
        <v>268</v>
      </c>
      <c r="S1032" t="s">
        <v>268</v>
      </c>
      <c r="T1032" t="s">
        <v>268</v>
      </c>
      <c r="U1032" t="s">
        <v>268</v>
      </c>
      <c r="V1032" t="s">
        <v>268</v>
      </c>
      <c r="W1032" t="s">
        <v>2257</v>
      </c>
      <c r="X1032" t="s">
        <v>2258</v>
      </c>
      <c r="Y1032" t="s">
        <v>315</v>
      </c>
      <c r="Z1032" t="s">
        <v>268</v>
      </c>
      <c r="AA1032" t="s">
        <v>268</v>
      </c>
      <c r="AB1032" t="s">
        <v>268</v>
      </c>
      <c r="AC1032" t="s">
        <v>268</v>
      </c>
      <c r="AD1032" t="s">
        <v>268</v>
      </c>
      <c r="AE1032" t="s">
        <v>268</v>
      </c>
      <c r="AF1032" t="s">
        <v>268</v>
      </c>
      <c r="AG1032" t="s">
        <v>268</v>
      </c>
      <c r="AH1032" t="s">
        <v>268</v>
      </c>
      <c r="AI1032" t="s">
        <v>268</v>
      </c>
      <c r="AJ1032" t="s">
        <v>268</v>
      </c>
      <c r="AK1032" t="s">
        <v>268</v>
      </c>
      <c r="AL1032" t="s">
        <v>268</v>
      </c>
      <c r="AM1032" t="s">
        <v>268</v>
      </c>
      <c r="AN1032" t="s">
        <v>268</v>
      </c>
      <c r="AO1032" t="s">
        <v>268</v>
      </c>
      <c r="AP1032" t="s">
        <v>268</v>
      </c>
      <c r="AQ1032" t="s">
        <v>268</v>
      </c>
      <c r="AR1032" t="s">
        <v>268</v>
      </c>
      <c r="AS1032" t="s">
        <v>268</v>
      </c>
      <c r="AT1032" t="s">
        <v>268</v>
      </c>
      <c r="AU1032" t="s">
        <v>268</v>
      </c>
      <c r="AV1032" t="s">
        <v>268</v>
      </c>
      <c r="AW1032" t="s">
        <v>268</v>
      </c>
      <c r="AX1032" t="s">
        <v>268</v>
      </c>
      <c r="AY1032" t="s">
        <v>268</v>
      </c>
      <c r="AZ1032" t="s">
        <v>268</v>
      </c>
      <c r="BA1032" t="s">
        <v>268</v>
      </c>
      <c r="BB1032" t="s">
        <v>268</v>
      </c>
      <c r="BC1032" t="s">
        <v>268</v>
      </c>
      <c r="BD1032" t="s">
        <v>268</v>
      </c>
      <c r="BE1032" t="s">
        <v>268</v>
      </c>
      <c r="BF1032" t="s">
        <v>268</v>
      </c>
      <c r="BG1032" t="s">
        <v>268</v>
      </c>
      <c r="BH1032" t="s">
        <v>268</v>
      </c>
      <c r="BI1032" t="s">
        <v>268</v>
      </c>
      <c r="BJ1032" t="s">
        <v>268</v>
      </c>
      <c r="BK1032" t="s">
        <v>268</v>
      </c>
      <c r="BL1032" t="s">
        <v>268</v>
      </c>
      <c r="BM1032" t="s">
        <v>268</v>
      </c>
      <c r="BN1032" t="s">
        <v>268</v>
      </c>
      <c r="BO1032" t="s">
        <v>268</v>
      </c>
      <c r="BP1032" t="s">
        <v>268</v>
      </c>
      <c r="BQ1032" t="s">
        <v>268</v>
      </c>
      <c r="BR1032" t="s">
        <v>268</v>
      </c>
      <c r="BS1032" t="s">
        <v>268</v>
      </c>
      <c r="BT1032" t="s">
        <v>268</v>
      </c>
      <c r="BU1032" t="s">
        <v>268</v>
      </c>
      <c r="BV1032" t="s">
        <v>268</v>
      </c>
      <c r="BW1032" t="s">
        <v>268</v>
      </c>
      <c r="BX1032" t="s">
        <v>268</v>
      </c>
      <c r="BY1032">
        <v>85</v>
      </c>
      <c r="BZ1032">
        <v>85</v>
      </c>
      <c r="CA1032" t="s">
        <v>142</v>
      </c>
      <c r="CB1032" s="356">
        <v>122</v>
      </c>
      <c r="CC1032" t="s">
        <v>876</v>
      </c>
      <c r="CD1032" t="s">
        <v>268</v>
      </c>
      <c r="CE1032" t="s">
        <v>268</v>
      </c>
      <c r="CF1032" s="356">
        <v>3</v>
      </c>
      <c r="CG1032" t="s">
        <v>268</v>
      </c>
      <c r="CH1032" t="s">
        <v>268</v>
      </c>
      <c r="CI1032" t="s">
        <v>268</v>
      </c>
      <c r="CJ1032" t="s">
        <v>268</v>
      </c>
      <c r="CK1032" t="s">
        <v>268</v>
      </c>
      <c r="CL1032" t="s">
        <v>268</v>
      </c>
      <c r="CM1032" t="s">
        <v>11224</v>
      </c>
      <c r="CN1032">
        <v>97.02</v>
      </c>
      <c r="CO1032" t="s">
        <v>268</v>
      </c>
      <c r="CP1032">
        <v>97.02</v>
      </c>
      <c r="CQ1032">
        <v>292</v>
      </c>
      <c r="CR1032" t="s">
        <v>878</v>
      </c>
      <c r="CS1032" t="s">
        <v>11225</v>
      </c>
      <c r="CT1032" t="s">
        <v>11276</v>
      </c>
      <c r="CU1032" t="s">
        <v>11227</v>
      </c>
      <c r="CV1032" t="s">
        <v>268</v>
      </c>
      <c r="CW1032" t="s">
        <v>268</v>
      </c>
      <c r="CX1032" t="s">
        <v>268</v>
      </c>
      <c r="CY1032" t="s">
        <v>268</v>
      </c>
      <c r="CZ1032" t="s">
        <v>268</v>
      </c>
      <c r="DA1032" t="s">
        <v>268</v>
      </c>
      <c r="DB1032" s="429">
        <f t="shared" si="214"/>
        <v>0</v>
      </c>
      <c r="DC1032" s="284">
        <f t="shared" si="215"/>
        <v>0</v>
      </c>
      <c r="DD1032" s="284">
        <f t="shared" si="216"/>
        <v>0</v>
      </c>
      <c r="DE1032" s="284">
        <f t="shared" si="217"/>
        <v>0</v>
      </c>
      <c r="DF1032" s="295">
        <f t="shared" si="218"/>
        <v>68</v>
      </c>
      <c r="DG1032" s="284">
        <f t="shared" si="219"/>
        <v>0</v>
      </c>
      <c r="DH1032" s="284">
        <f t="shared" si="220"/>
        <v>0</v>
      </c>
      <c r="DI1032" s="284">
        <f t="shared" si="221"/>
        <v>0</v>
      </c>
      <c r="DJ1032" s="284">
        <f t="shared" si="222"/>
        <v>0</v>
      </c>
      <c r="DK1032" s="295">
        <f t="shared" si="223"/>
        <v>0.8</v>
      </c>
      <c r="DL1032" s="297">
        <f t="shared" si="224"/>
        <v>3</v>
      </c>
      <c r="DM1032" s="430">
        <f>IFERROR(IF(CA1032="D",IF(DL1032="A dispo.",DF1032*VLOOKUP('DATI INPUT'!$F$27,TARIFFE_UD,4,FALSE),DF1032*VLOOKUP(DL1032,TARIFFE_UD,4,FALSE)),DF1032*VLOOKUP(CB1032-100,TARIFFE_UND,4,FALSE)),0)</f>
        <v>43.104161323485833</v>
      </c>
      <c r="DN1032" s="430">
        <f>IFERROR(IF(CA1032="D",IF(DL1032="A dispo.",DK1032*VLOOKUP('DATI INPUT'!$F$27,TARIFFE_UD,5,FALSE),DK1032*VLOOKUP(DL1032,TARIFFE_UD,5,FALSE)),DK1032*VLOOKUP(CB1032-100,TARIFFE_UND,5,FALSE)),0)</f>
        <v>53.918240508438785</v>
      </c>
      <c r="DO1032" s="431">
        <f t="shared" si="225"/>
        <v>2.4018319246152942E-3</v>
      </c>
      <c r="DP1032" s="299">
        <f>IFERROR(IF(CA1032="D",IF(DL1032="A dispo.",DF1032*VLOOKUP('DATI INPUT'!$F$27,TARIFFE_UD,2,FALSE),DF1032*VLOOKUP(DL1032,TARIFFE_UD,2,FALSE)),DF1032*VLOOKUP(CB1032-100,TARIFFE_UND,2,FALSE)),0)</f>
        <v>53.85262711723481</v>
      </c>
      <c r="DQ1032" s="299">
        <f>IFERROR(IF(CA1032="D",IF(DL1032="A dispo.",DK1032*VLOOKUP('DATI INPUT'!$F$27,TARIFFE_UD,3,FALSE),DK1032*VLOOKUP(DL1032,TARIFFE_UD,3,FALSE)),DK1032*VLOOKUP(CB1032-100,TARIFFE_UND,3,FALSE)),0)</f>
        <v>48.294224322458319</v>
      </c>
      <c r="DR1032" s="299">
        <f t="shared" si="226"/>
        <v>102.14685143969314</v>
      </c>
    </row>
    <row r="1033" spans="1:122" x14ac:dyDescent="0.25">
      <c r="A1033" t="s">
        <v>8629</v>
      </c>
      <c r="B1033" t="s">
        <v>6550</v>
      </c>
      <c r="C1033" t="s">
        <v>1560</v>
      </c>
      <c r="D1033" t="s">
        <v>6552</v>
      </c>
      <c r="E1033" t="s">
        <v>268</v>
      </c>
      <c r="F1033" t="s">
        <v>156</v>
      </c>
      <c r="G1033" t="s">
        <v>6553</v>
      </c>
      <c r="H1033" t="s">
        <v>5493</v>
      </c>
      <c r="I1033" t="s">
        <v>6554</v>
      </c>
      <c r="J1033" t="s">
        <v>274</v>
      </c>
      <c r="K1033" t="s">
        <v>6555</v>
      </c>
      <c r="L1033" t="s">
        <v>960</v>
      </c>
      <c r="M1033" t="s">
        <v>1587</v>
      </c>
      <c r="N1033" t="s">
        <v>984</v>
      </c>
      <c r="O1033" t="s">
        <v>873</v>
      </c>
      <c r="P1033" t="s">
        <v>613</v>
      </c>
      <c r="Q1033" t="s">
        <v>488</v>
      </c>
      <c r="R1033" t="s">
        <v>268</v>
      </c>
      <c r="S1033" t="s">
        <v>268</v>
      </c>
      <c r="T1033" t="s">
        <v>268</v>
      </c>
      <c r="U1033" t="s">
        <v>268</v>
      </c>
      <c r="V1033" t="s">
        <v>268</v>
      </c>
      <c r="W1033" t="s">
        <v>1587</v>
      </c>
      <c r="X1033" t="s">
        <v>613</v>
      </c>
      <c r="Y1033" t="s">
        <v>488</v>
      </c>
      <c r="Z1033" t="s">
        <v>268</v>
      </c>
      <c r="AA1033" t="s">
        <v>268</v>
      </c>
      <c r="AB1033" t="s">
        <v>268</v>
      </c>
      <c r="AC1033" t="s">
        <v>268</v>
      </c>
      <c r="AD1033" t="s">
        <v>268</v>
      </c>
      <c r="AE1033" t="s">
        <v>268</v>
      </c>
      <c r="AF1033" t="s">
        <v>268</v>
      </c>
      <c r="AG1033" t="s">
        <v>268</v>
      </c>
      <c r="AH1033" t="s">
        <v>268</v>
      </c>
      <c r="AI1033" t="s">
        <v>268</v>
      </c>
      <c r="AJ1033" t="s">
        <v>268</v>
      </c>
      <c r="AK1033" t="s">
        <v>268</v>
      </c>
      <c r="AL1033" t="s">
        <v>268</v>
      </c>
      <c r="AM1033" t="s">
        <v>268</v>
      </c>
      <c r="AN1033" t="s">
        <v>268</v>
      </c>
      <c r="AO1033" t="s">
        <v>268</v>
      </c>
      <c r="AP1033" t="s">
        <v>268</v>
      </c>
      <c r="AQ1033" t="s">
        <v>268</v>
      </c>
      <c r="AR1033" t="s">
        <v>268</v>
      </c>
      <c r="AS1033" t="s">
        <v>268</v>
      </c>
      <c r="AT1033" t="s">
        <v>268</v>
      </c>
      <c r="AU1033" t="s">
        <v>268</v>
      </c>
      <c r="AV1033" t="s">
        <v>268</v>
      </c>
      <c r="AW1033" t="s">
        <v>268</v>
      </c>
      <c r="AX1033" t="s">
        <v>268</v>
      </c>
      <c r="AY1033" t="s">
        <v>268</v>
      </c>
      <c r="AZ1033" t="s">
        <v>268</v>
      </c>
      <c r="BA1033" t="s">
        <v>268</v>
      </c>
      <c r="BB1033" t="s">
        <v>268</v>
      </c>
      <c r="BC1033" t="s">
        <v>268</v>
      </c>
      <c r="BD1033" t="s">
        <v>268</v>
      </c>
      <c r="BE1033" t="s">
        <v>268</v>
      </c>
      <c r="BF1033" t="s">
        <v>268</v>
      </c>
      <c r="BG1033" t="s">
        <v>268</v>
      </c>
      <c r="BH1033" t="s">
        <v>268</v>
      </c>
      <c r="BI1033" t="s">
        <v>268</v>
      </c>
      <c r="BJ1033" t="s">
        <v>268</v>
      </c>
      <c r="BK1033" t="s">
        <v>268</v>
      </c>
      <c r="BL1033" t="s">
        <v>268</v>
      </c>
      <c r="BM1033" t="s">
        <v>268</v>
      </c>
      <c r="BN1033" t="s">
        <v>268</v>
      </c>
      <c r="BO1033" t="s">
        <v>268</v>
      </c>
      <c r="BP1033" t="s">
        <v>268</v>
      </c>
      <c r="BQ1033" t="s">
        <v>268</v>
      </c>
      <c r="BR1033" t="s">
        <v>268</v>
      </c>
      <c r="BS1033" t="s">
        <v>268</v>
      </c>
      <c r="BT1033" t="s">
        <v>268</v>
      </c>
      <c r="BU1033" t="s">
        <v>268</v>
      </c>
      <c r="BV1033" t="s">
        <v>268</v>
      </c>
      <c r="BW1033" t="s">
        <v>268</v>
      </c>
      <c r="BX1033" t="s">
        <v>268</v>
      </c>
      <c r="BY1033">
        <v>84</v>
      </c>
      <c r="BZ1033">
        <v>84</v>
      </c>
      <c r="CA1033" t="s">
        <v>142</v>
      </c>
      <c r="CB1033" s="356">
        <v>122</v>
      </c>
      <c r="CC1033" t="s">
        <v>876</v>
      </c>
      <c r="CD1033" t="s">
        <v>268</v>
      </c>
      <c r="CE1033" t="s">
        <v>268</v>
      </c>
      <c r="CF1033" s="356">
        <v>1</v>
      </c>
      <c r="CG1033" t="s">
        <v>268</v>
      </c>
      <c r="CH1033" t="s">
        <v>268</v>
      </c>
      <c r="CI1033" t="s">
        <v>268</v>
      </c>
      <c r="CJ1033" t="s">
        <v>268</v>
      </c>
      <c r="CK1033" t="s">
        <v>268</v>
      </c>
      <c r="CL1033" t="s">
        <v>268</v>
      </c>
      <c r="CM1033" t="s">
        <v>11224</v>
      </c>
      <c r="CN1033">
        <v>58.34</v>
      </c>
      <c r="CO1033" t="s">
        <v>268</v>
      </c>
      <c r="CP1033">
        <v>58.34</v>
      </c>
      <c r="CQ1033">
        <v>365</v>
      </c>
      <c r="CR1033" t="s">
        <v>878</v>
      </c>
      <c r="CS1033" t="s">
        <v>11225</v>
      </c>
      <c r="CT1033" t="s">
        <v>11226</v>
      </c>
      <c r="CU1033" t="s">
        <v>11227</v>
      </c>
      <c r="CV1033" t="s">
        <v>268</v>
      </c>
      <c r="CW1033" t="s">
        <v>268</v>
      </c>
      <c r="CX1033" t="s">
        <v>268</v>
      </c>
      <c r="CY1033" t="s">
        <v>268</v>
      </c>
      <c r="CZ1033" t="s">
        <v>268</v>
      </c>
      <c r="DA1033" t="s">
        <v>268</v>
      </c>
      <c r="DB1033" s="429">
        <f t="shared" si="214"/>
        <v>0</v>
      </c>
      <c r="DC1033" s="284">
        <f t="shared" si="215"/>
        <v>0</v>
      </c>
      <c r="DD1033" s="284">
        <f t="shared" si="216"/>
        <v>0</v>
      </c>
      <c r="DE1033" s="284">
        <f t="shared" si="217"/>
        <v>0</v>
      </c>
      <c r="DF1033" s="295">
        <f t="shared" si="218"/>
        <v>84</v>
      </c>
      <c r="DG1033" s="284">
        <f t="shared" si="219"/>
        <v>0</v>
      </c>
      <c r="DH1033" s="284">
        <f t="shared" si="220"/>
        <v>0</v>
      </c>
      <c r="DI1033" s="284">
        <f t="shared" si="221"/>
        <v>0</v>
      </c>
      <c r="DJ1033" s="284">
        <f t="shared" si="222"/>
        <v>0</v>
      </c>
      <c r="DK1033" s="295">
        <f t="shared" si="223"/>
        <v>1</v>
      </c>
      <c r="DL1033" s="297">
        <f t="shared" si="224"/>
        <v>1</v>
      </c>
      <c r="DM1033" s="430">
        <f>IFERROR(IF(CA1033="D",IF(DL1033="A dispo.",DF1033*VLOOKUP('DATI INPUT'!$F$27,TARIFFE_UD,4,FALSE),DF1033*VLOOKUP(DL1033,TARIFFE_UD,4,FALSE)),DF1033*VLOOKUP(CB1033-100,TARIFFE_UND,4,FALSE)),0)</f>
        <v>41.413802055898152</v>
      </c>
      <c r="DN1033" s="430">
        <f>IFERROR(IF(CA1033="D",IF(DL1033="A dispo.",DK1033*VLOOKUP('DATI INPUT'!$F$27,TARIFFE_UD,5,FALSE),DK1033*VLOOKUP(DL1033,TARIFFE_UD,5,FALSE)),DK1033*VLOOKUP(CB1033-100,TARIFFE_UND,5,FALSE)),0)</f>
        <v>16.930848468833439</v>
      </c>
      <c r="DO1033" s="431">
        <f t="shared" si="225"/>
        <v>4.6505247315877796E-3</v>
      </c>
      <c r="DP1033" s="299">
        <f>IFERROR(IF(CA1033="D",IF(DL1033="A dispo.",DF1033*VLOOKUP('DATI INPUT'!$F$27,TARIFFE_UD,2,FALSE),DF1033*VLOOKUP(DL1033,TARIFFE_UD,2,FALSE)),DF1033*VLOOKUP(CB1033-100,TARIFFE_UND,2,FALSE)),0)</f>
        <v>51.740759387147179</v>
      </c>
      <c r="DQ1033" s="299">
        <f>IFERROR(IF(CA1033="D",IF(DL1033="A dispo.",DK1033*VLOOKUP('DATI INPUT'!$F$27,TARIFFE_UD,3,FALSE),DK1033*VLOOKUP(DL1033,TARIFFE_UD,3,FALSE)),DK1033*VLOOKUP(CB1033-100,TARIFFE_UND,3,FALSE)),0)</f>
        <v>15.164853048114928</v>
      </c>
      <c r="DR1033" s="299">
        <f t="shared" si="226"/>
        <v>66.9056124352621</v>
      </c>
    </row>
    <row r="1034" spans="1:122" x14ac:dyDescent="0.25">
      <c r="A1034" t="s">
        <v>8630</v>
      </c>
      <c r="B1034" t="s">
        <v>8631</v>
      </c>
      <c r="C1034" t="s">
        <v>1561</v>
      </c>
      <c r="D1034" t="s">
        <v>8632</v>
      </c>
      <c r="E1034" t="s">
        <v>268</v>
      </c>
      <c r="F1034" t="s">
        <v>156</v>
      </c>
      <c r="G1034" t="s">
        <v>8633</v>
      </c>
      <c r="H1034" t="s">
        <v>849</v>
      </c>
      <c r="I1034" t="s">
        <v>8634</v>
      </c>
      <c r="J1034" t="s">
        <v>156</v>
      </c>
      <c r="K1034" t="s">
        <v>8635</v>
      </c>
      <c r="L1034" t="s">
        <v>1259</v>
      </c>
      <c r="M1034" t="s">
        <v>6733</v>
      </c>
      <c r="N1034" t="s">
        <v>984</v>
      </c>
      <c r="O1034" t="s">
        <v>873</v>
      </c>
      <c r="P1034" t="s">
        <v>1847</v>
      </c>
      <c r="Q1034" t="s">
        <v>6734</v>
      </c>
      <c r="R1034" t="s">
        <v>268</v>
      </c>
      <c r="S1034" t="s">
        <v>268</v>
      </c>
      <c r="T1034" t="s">
        <v>268</v>
      </c>
      <c r="U1034" t="s">
        <v>268</v>
      </c>
      <c r="V1034" t="s">
        <v>268</v>
      </c>
      <c r="W1034" t="s">
        <v>6408</v>
      </c>
      <c r="X1034" t="s">
        <v>1310</v>
      </c>
      <c r="Y1034" t="s">
        <v>280</v>
      </c>
      <c r="Z1034" t="s">
        <v>268</v>
      </c>
      <c r="AA1034" t="s">
        <v>268</v>
      </c>
      <c r="AB1034" t="s">
        <v>268</v>
      </c>
      <c r="AC1034" t="s">
        <v>268</v>
      </c>
      <c r="AD1034" t="s">
        <v>268</v>
      </c>
      <c r="AE1034" t="s">
        <v>287</v>
      </c>
      <c r="AF1034" t="s">
        <v>1811</v>
      </c>
      <c r="AG1034" t="s">
        <v>875</v>
      </c>
      <c r="AH1034" t="s">
        <v>1812</v>
      </c>
      <c r="AI1034" t="s">
        <v>481</v>
      </c>
      <c r="AJ1034" t="s">
        <v>268</v>
      </c>
      <c r="AK1034" t="s">
        <v>377</v>
      </c>
      <c r="AL1034" t="s">
        <v>268</v>
      </c>
      <c r="AM1034" t="s">
        <v>268</v>
      </c>
      <c r="AN1034" t="s">
        <v>268</v>
      </c>
      <c r="AO1034" t="s">
        <v>268</v>
      </c>
      <c r="AP1034" t="s">
        <v>268</v>
      </c>
      <c r="AQ1034" t="s">
        <v>268</v>
      </c>
      <c r="AR1034" t="s">
        <v>268</v>
      </c>
      <c r="AS1034" t="s">
        <v>268</v>
      </c>
      <c r="AT1034" t="s">
        <v>268</v>
      </c>
      <c r="AU1034" t="s">
        <v>268</v>
      </c>
      <c r="AV1034" t="s">
        <v>268</v>
      </c>
      <c r="AW1034" t="s">
        <v>268</v>
      </c>
      <c r="AX1034" t="s">
        <v>268</v>
      </c>
      <c r="AY1034" t="s">
        <v>268</v>
      </c>
      <c r="AZ1034" t="s">
        <v>268</v>
      </c>
      <c r="BA1034" t="s">
        <v>268</v>
      </c>
      <c r="BB1034" t="s">
        <v>268</v>
      </c>
      <c r="BC1034" t="s">
        <v>268</v>
      </c>
      <c r="BD1034" t="s">
        <v>268</v>
      </c>
      <c r="BE1034" t="s">
        <v>268</v>
      </c>
      <c r="BF1034" t="s">
        <v>268</v>
      </c>
      <c r="BG1034" t="s">
        <v>268</v>
      </c>
      <c r="BH1034" t="s">
        <v>268</v>
      </c>
      <c r="BI1034" t="s">
        <v>268</v>
      </c>
      <c r="BJ1034" t="s">
        <v>268</v>
      </c>
      <c r="BK1034" t="s">
        <v>268</v>
      </c>
      <c r="BL1034" t="s">
        <v>268</v>
      </c>
      <c r="BM1034" t="s">
        <v>268</v>
      </c>
      <c r="BN1034" t="s">
        <v>268</v>
      </c>
      <c r="BO1034" t="s">
        <v>268</v>
      </c>
      <c r="BP1034" t="s">
        <v>268</v>
      </c>
      <c r="BQ1034" t="s">
        <v>268</v>
      </c>
      <c r="BR1034" t="s">
        <v>268</v>
      </c>
      <c r="BS1034" t="s">
        <v>268</v>
      </c>
      <c r="BT1034" t="s">
        <v>268</v>
      </c>
      <c r="BU1034" t="s">
        <v>268</v>
      </c>
      <c r="BV1034" t="s">
        <v>268</v>
      </c>
      <c r="BW1034" t="s">
        <v>268</v>
      </c>
      <c r="BX1034" t="s">
        <v>268</v>
      </c>
      <c r="BY1034">
        <v>40</v>
      </c>
      <c r="BZ1034">
        <v>40</v>
      </c>
      <c r="CA1034" t="s">
        <v>143</v>
      </c>
      <c r="CB1034" s="356">
        <v>120</v>
      </c>
      <c r="CC1034" t="s">
        <v>905</v>
      </c>
      <c r="CD1034" t="s">
        <v>268</v>
      </c>
      <c r="CE1034" t="s">
        <v>268</v>
      </c>
      <c r="CF1034" t="s">
        <v>268</v>
      </c>
      <c r="CG1034" t="s">
        <v>268</v>
      </c>
      <c r="CH1034" t="s">
        <v>268</v>
      </c>
      <c r="CI1034" t="s">
        <v>268</v>
      </c>
      <c r="CJ1034" t="s">
        <v>268</v>
      </c>
      <c r="CK1034" t="s">
        <v>268</v>
      </c>
      <c r="CL1034" t="s">
        <v>268</v>
      </c>
      <c r="CM1034" t="s">
        <v>11224</v>
      </c>
      <c r="CN1034">
        <v>300.77</v>
      </c>
      <c r="CO1034" t="s">
        <v>268</v>
      </c>
      <c r="CP1034">
        <v>300.77</v>
      </c>
      <c r="CQ1034">
        <v>365</v>
      </c>
      <c r="CR1034" t="s">
        <v>878</v>
      </c>
      <c r="CS1034" t="s">
        <v>11225</v>
      </c>
      <c r="CT1034" t="s">
        <v>11226</v>
      </c>
      <c r="CU1034" t="s">
        <v>11227</v>
      </c>
      <c r="CV1034" t="s">
        <v>268</v>
      </c>
      <c r="CW1034" t="s">
        <v>268</v>
      </c>
      <c r="CX1034" t="s">
        <v>268</v>
      </c>
      <c r="CY1034" t="s">
        <v>268</v>
      </c>
      <c r="CZ1034" t="s">
        <v>268</v>
      </c>
      <c r="DA1034" t="s">
        <v>268</v>
      </c>
      <c r="DB1034" s="429">
        <f t="shared" si="214"/>
        <v>0</v>
      </c>
      <c r="DC1034" s="284">
        <f t="shared" si="215"/>
        <v>0</v>
      </c>
      <c r="DD1034" s="284">
        <f t="shared" si="216"/>
        <v>0</v>
      </c>
      <c r="DE1034" s="284">
        <f t="shared" si="217"/>
        <v>0</v>
      </c>
      <c r="DF1034" s="295">
        <f t="shared" si="218"/>
        <v>40</v>
      </c>
      <c r="DG1034" s="284">
        <f t="shared" si="219"/>
        <v>0</v>
      </c>
      <c r="DH1034" s="284">
        <f t="shared" si="220"/>
        <v>0</v>
      </c>
      <c r="DI1034" s="284">
        <f t="shared" si="221"/>
        <v>0</v>
      </c>
      <c r="DJ1034" s="284">
        <f t="shared" si="222"/>
        <v>0</v>
      </c>
      <c r="DK1034" s="295">
        <f t="shared" si="223"/>
        <v>40</v>
      </c>
      <c r="DL1034" s="297" t="str">
        <f t="shared" si="224"/>
        <v/>
      </c>
      <c r="DM1034" s="430">
        <f>IFERROR(IF(CA1034="D",IF(DL1034="A dispo.",DF1034*VLOOKUP('DATI INPUT'!$F$27,TARIFFE_UD,4,FALSE),DF1034*VLOOKUP(DL1034,TARIFFE_UD,4,FALSE)),DF1034*VLOOKUP(CB1034-100,TARIFFE_UND,4,FALSE)),0)</f>
        <v>49.765737417586266</v>
      </c>
      <c r="DN1034" s="430">
        <f>IFERROR(IF(CA1034="D",IF(DL1034="A dispo.",DK1034*VLOOKUP('DATI INPUT'!$F$27,TARIFFE_UD,5,FALSE),DK1034*VLOOKUP(DL1034,TARIFFE_UD,5,FALSE)),DK1034*VLOOKUP(CB1034-100,TARIFFE_UND,5,FALSE)),0)</f>
        <v>251.00485815519994</v>
      </c>
      <c r="DO1034" s="431">
        <f t="shared" si="225"/>
        <v>5.955727862101412E-4</v>
      </c>
      <c r="DP1034" s="299">
        <f>IFERROR(IF(CA1034="D",IF(DL1034="A dispo.",DF1034*VLOOKUP('DATI INPUT'!$F$27,TARIFFE_UD,2,FALSE),DF1034*VLOOKUP(DL1034,TARIFFE_UD,2,FALSE)),DF1034*VLOOKUP(CB1034-100,TARIFFE_UND,2,FALSE)),0)</f>
        <v>70.376400688099267</v>
      </c>
      <c r="DQ1034" s="299">
        <f>IFERROR(IF(CA1034="D",IF(DL1034="A dispo.",DK1034*VLOOKUP('DATI INPUT'!$F$27,TARIFFE_UD,3,FALSE),DK1034*VLOOKUP(DL1034,TARIFFE_UD,3,FALSE)),DK1034*VLOOKUP(CB1034-100,TARIFFE_UND,3,FALSE)),0)</f>
        <v>254.64764776924233</v>
      </c>
      <c r="DR1034" s="299">
        <f t="shared" si="226"/>
        <v>325.02404845734156</v>
      </c>
    </row>
    <row r="1035" spans="1:122" x14ac:dyDescent="0.25">
      <c r="A1035" t="s">
        <v>8636</v>
      </c>
      <c r="B1035" t="s">
        <v>8637</v>
      </c>
      <c r="C1035" t="s">
        <v>1563</v>
      </c>
      <c r="D1035" t="s">
        <v>8638</v>
      </c>
      <c r="E1035" t="s">
        <v>268</v>
      </c>
      <c r="F1035" t="s">
        <v>156</v>
      </c>
      <c r="G1035" t="s">
        <v>8639</v>
      </c>
      <c r="H1035" t="s">
        <v>983</v>
      </c>
      <c r="I1035" t="s">
        <v>326</v>
      </c>
      <c r="J1035" t="s">
        <v>274</v>
      </c>
      <c r="K1035" t="s">
        <v>8640</v>
      </c>
      <c r="L1035" t="s">
        <v>984</v>
      </c>
      <c r="M1035" t="s">
        <v>4250</v>
      </c>
      <c r="N1035" t="s">
        <v>984</v>
      </c>
      <c r="O1035" t="s">
        <v>873</v>
      </c>
      <c r="P1035" t="s">
        <v>1046</v>
      </c>
      <c r="Q1035" t="s">
        <v>386</v>
      </c>
      <c r="R1035" t="s">
        <v>268</v>
      </c>
      <c r="S1035" t="s">
        <v>268</v>
      </c>
      <c r="T1035" t="s">
        <v>268</v>
      </c>
      <c r="U1035" t="s">
        <v>268</v>
      </c>
      <c r="V1035" t="s">
        <v>268</v>
      </c>
      <c r="W1035" t="s">
        <v>4250</v>
      </c>
      <c r="X1035" t="s">
        <v>1046</v>
      </c>
      <c r="Y1035" t="s">
        <v>386</v>
      </c>
      <c r="Z1035" t="s">
        <v>268</v>
      </c>
      <c r="AA1035" t="s">
        <v>268</v>
      </c>
      <c r="AB1035" t="s">
        <v>268</v>
      </c>
      <c r="AC1035" t="s">
        <v>268</v>
      </c>
      <c r="AD1035" t="s">
        <v>268</v>
      </c>
      <c r="AE1035" t="s">
        <v>287</v>
      </c>
      <c r="AF1035" t="s">
        <v>1811</v>
      </c>
      <c r="AG1035" t="s">
        <v>875</v>
      </c>
      <c r="AH1035" t="s">
        <v>1812</v>
      </c>
      <c r="AI1035" t="s">
        <v>818</v>
      </c>
      <c r="AJ1035" t="s">
        <v>268</v>
      </c>
      <c r="AK1035" t="s">
        <v>413</v>
      </c>
      <c r="AL1035" t="s">
        <v>268</v>
      </c>
      <c r="AM1035" t="s">
        <v>355</v>
      </c>
      <c r="AN1035" t="s">
        <v>268</v>
      </c>
      <c r="AO1035" t="s">
        <v>268</v>
      </c>
      <c r="AP1035" t="s">
        <v>268</v>
      </c>
      <c r="AQ1035" t="s">
        <v>268</v>
      </c>
      <c r="AR1035" t="s">
        <v>268</v>
      </c>
      <c r="AS1035" t="s">
        <v>268</v>
      </c>
      <c r="AT1035" t="s">
        <v>268</v>
      </c>
      <c r="AU1035" t="s">
        <v>268</v>
      </c>
      <c r="AV1035" t="s">
        <v>268</v>
      </c>
      <c r="AW1035" t="s">
        <v>268</v>
      </c>
      <c r="AX1035" t="s">
        <v>268</v>
      </c>
      <c r="AY1035" t="s">
        <v>268</v>
      </c>
      <c r="AZ1035" t="s">
        <v>268</v>
      </c>
      <c r="BA1035" t="s">
        <v>268</v>
      </c>
      <c r="BB1035" t="s">
        <v>268</v>
      </c>
      <c r="BC1035" t="s">
        <v>268</v>
      </c>
      <c r="BD1035" t="s">
        <v>268</v>
      </c>
      <c r="BE1035" t="s">
        <v>268</v>
      </c>
      <c r="BF1035" t="s">
        <v>268</v>
      </c>
      <c r="BG1035" t="s">
        <v>268</v>
      </c>
      <c r="BH1035" t="s">
        <v>268</v>
      </c>
      <c r="BI1035" t="s">
        <v>268</v>
      </c>
      <c r="BJ1035" t="s">
        <v>268</v>
      </c>
      <c r="BK1035" t="s">
        <v>268</v>
      </c>
      <c r="BL1035" t="s">
        <v>268</v>
      </c>
      <c r="BM1035" t="s">
        <v>268</v>
      </c>
      <c r="BN1035" t="s">
        <v>268</v>
      </c>
      <c r="BO1035" t="s">
        <v>268</v>
      </c>
      <c r="BP1035" t="s">
        <v>268</v>
      </c>
      <c r="BQ1035" t="s">
        <v>268</v>
      </c>
      <c r="BR1035" t="s">
        <v>268</v>
      </c>
      <c r="BS1035" t="s">
        <v>268</v>
      </c>
      <c r="BT1035" t="s">
        <v>268</v>
      </c>
      <c r="BU1035" t="s">
        <v>268</v>
      </c>
      <c r="BV1035" t="s">
        <v>268</v>
      </c>
      <c r="BW1035" t="s">
        <v>268</v>
      </c>
      <c r="BX1035" t="s">
        <v>268</v>
      </c>
      <c r="BY1035">
        <v>61</v>
      </c>
      <c r="BZ1035">
        <v>61</v>
      </c>
      <c r="CA1035" t="s">
        <v>142</v>
      </c>
      <c r="CB1035" s="356">
        <v>122</v>
      </c>
      <c r="CC1035" t="s">
        <v>876</v>
      </c>
      <c r="CD1035" t="s">
        <v>268</v>
      </c>
      <c r="CE1035" t="s">
        <v>268</v>
      </c>
      <c r="CF1035" s="356">
        <v>3</v>
      </c>
      <c r="CG1035" t="s">
        <v>268</v>
      </c>
      <c r="CH1035" t="s">
        <v>268</v>
      </c>
      <c r="CI1035" t="s">
        <v>268</v>
      </c>
      <c r="CJ1035" t="s">
        <v>268</v>
      </c>
      <c r="CK1035" t="s">
        <v>268</v>
      </c>
      <c r="CL1035" t="s">
        <v>268</v>
      </c>
      <c r="CM1035" t="s">
        <v>11224</v>
      </c>
      <c r="CN1035">
        <v>106.07</v>
      </c>
      <c r="CO1035" t="s">
        <v>268</v>
      </c>
      <c r="CP1035">
        <v>106.07</v>
      </c>
      <c r="CQ1035">
        <v>365</v>
      </c>
      <c r="CR1035" t="s">
        <v>878</v>
      </c>
      <c r="CS1035" t="s">
        <v>11225</v>
      </c>
      <c r="CT1035" t="s">
        <v>11226</v>
      </c>
      <c r="CU1035" t="s">
        <v>11227</v>
      </c>
      <c r="CV1035" t="s">
        <v>268</v>
      </c>
      <c r="CW1035" t="s">
        <v>268</v>
      </c>
      <c r="CX1035" t="s">
        <v>268</v>
      </c>
      <c r="CY1035" t="s">
        <v>268</v>
      </c>
      <c r="CZ1035" t="s">
        <v>268</v>
      </c>
      <c r="DA1035" t="s">
        <v>268</v>
      </c>
      <c r="DB1035" s="429">
        <f t="shared" si="214"/>
        <v>0</v>
      </c>
      <c r="DC1035" s="284">
        <f t="shared" si="215"/>
        <v>0</v>
      </c>
      <c r="DD1035" s="284">
        <f t="shared" si="216"/>
        <v>0</v>
      </c>
      <c r="DE1035" s="284">
        <f t="shared" si="217"/>
        <v>0</v>
      </c>
      <c r="DF1035" s="295">
        <f t="shared" si="218"/>
        <v>61</v>
      </c>
      <c r="DG1035" s="284">
        <f t="shared" si="219"/>
        <v>0</v>
      </c>
      <c r="DH1035" s="284">
        <f t="shared" si="220"/>
        <v>0</v>
      </c>
      <c r="DI1035" s="284">
        <f t="shared" si="221"/>
        <v>0</v>
      </c>
      <c r="DJ1035" s="284">
        <f t="shared" si="222"/>
        <v>0</v>
      </c>
      <c r="DK1035" s="295">
        <f t="shared" si="223"/>
        <v>1</v>
      </c>
      <c r="DL1035" s="297">
        <f t="shared" si="224"/>
        <v>3</v>
      </c>
      <c r="DM1035" s="430">
        <f>IFERROR(IF(CA1035="D",IF(DL1035="A dispo.",DF1035*VLOOKUP('DATI INPUT'!$F$27,TARIFFE_UD,4,FALSE),DF1035*VLOOKUP(DL1035,TARIFFE_UD,4,FALSE)),DF1035*VLOOKUP(CB1035-100,TARIFFE_UND,4,FALSE)),0)</f>
        <v>38.666968246068173</v>
      </c>
      <c r="DN1035" s="430">
        <f>IFERROR(IF(CA1035="D",IF(DL1035="A dispo.",DK1035*VLOOKUP('DATI INPUT'!$F$27,TARIFFE_UD,5,FALSE),DK1035*VLOOKUP(DL1035,TARIFFE_UD,5,FALSE)),DK1035*VLOOKUP(CB1035-100,TARIFFE_UND,5,FALSE)),0)</f>
        <v>67.397800635548478</v>
      </c>
      <c r="DO1035" s="431">
        <f t="shared" si="225"/>
        <v>-5.2311183833353425E-3</v>
      </c>
      <c r="DP1035" s="299">
        <f>IFERROR(IF(CA1035="D",IF(DL1035="A dispo.",DF1035*VLOOKUP('DATI INPUT'!$F$27,TARIFFE_UD,2,FALSE),DF1035*VLOOKUP(DL1035,TARIFFE_UD,2,FALSE)),DF1035*VLOOKUP(CB1035-100,TARIFFE_UND,2,FALSE)),0)</f>
        <v>48.308974325754761</v>
      </c>
      <c r="DQ1035" s="299">
        <f>IFERROR(IF(CA1035="D",IF(DL1035="A dispo.",DK1035*VLOOKUP('DATI INPUT'!$F$27,TARIFFE_UD,3,FALSE),DK1035*VLOOKUP(DL1035,TARIFFE_UD,3,FALSE)),DK1035*VLOOKUP(CB1035-100,TARIFFE_UND,3,FALSE)),0)</f>
        <v>60.367780403072892</v>
      </c>
      <c r="DR1035" s="299">
        <f t="shared" si="226"/>
        <v>108.67675472882766</v>
      </c>
    </row>
    <row r="1036" spans="1:122" x14ac:dyDescent="0.25">
      <c r="A1036" t="s">
        <v>8641</v>
      </c>
      <c r="B1036" t="s">
        <v>8642</v>
      </c>
      <c r="C1036" t="s">
        <v>1073</v>
      </c>
      <c r="D1036" t="s">
        <v>8643</v>
      </c>
      <c r="E1036" t="s">
        <v>268</v>
      </c>
      <c r="F1036" t="s">
        <v>156</v>
      </c>
      <c r="G1036" t="s">
        <v>8644</v>
      </c>
      <c r="H1036" t="s">
        <v>1148</v>
      </c>
      <c r="I1036" t="s">
        <v>369</v>
      </c>
      <c r="J1036" t="s">
        <v>156</v>
      </c>
      <c r="K1036" t="s">
        <v>8645</v>
      </c>
      <c r="L1036" t="s">
        <v>152</v>
      </c>
      <c r="M1036" t="s">
        <v>8646</v>
      </c>
      <c r="N1036" t="s">
        <v>4834</v>
      </c>
      <c r="O1036" t="s">
        <v>943</v>
      </c>
      <c r="P1036" t="s">
        <v>8647</v>
      </c>
      <c r="Q1036" t="s">
        <v>293</v>
      </c>
      <c r="R1036" t="s">
        <v>268</v>
      </c>
      <c r="S1036" t="s">
        <v>268</v>
      </c>
      <c r="T1036" t="s">
        <v>268</v>
      </c>
      <c r="U1036" t="s">
        <v>268</v>
      </c>
      <c r="V1036" t="s">
        <v>268</v>
      </c>
      <c r="W1036" t="s">
        <v>2184</v>
      </c>
      <c r="X1036" t="s">
        <v>613</v>
      </c>
      <c r="Y1036" t="s">
        <v>275</v>
      </c>
      <c r="Z1036" t="s">
        <v>268</v>
      </c>
      <c r="AA1036" t="s">
        <v>268</v>
      </c>
      <c r="AB1036" t="s">
        <v>268</v>
      </c>
      <c r="AC1036" t="s">
        <v>268</v>
      </c>
      <c r="AD1036" t="s">
        <v>268</v>
      </c>
      <c r="AE1036" t="s">
        <v>287</v>
      </c>
      <c r="AF1036" t="s">
        <v>1811</v>
      </c>
      <c r="AG1036" t="s">
        <v>875</v>
      </c>
      <c r="AH1036" t="s">
        <v>1812</v>
      </c>
      <c r="AI1036" t="s">
        <v>1202</v>
      </c>
      <c r="AJ1036" t="s">
        <v>268</v>
      </c>
      <c r="AK1036" t="s">
        <v>395</v>
      </c>
      <c r="AL1036" t="s">
        <v>268</v>
      </c>
      <c r="AM1036" t="s">
        <v>268</v>
      </c>
      <c r="AN1036" t="s">
        <v>268</v>
      </c>
      <c r="AO1036" t="s">
        <v>268</v>
      </c>
      <c r="AP1036" t="s">
        <v>268</v>
      </c>
      <c r="AQ1036" t="s">
        <v>268</v>
      </c>
      <c r="AR1036" t="s">
        <v>268</v>
      </c>
      <c r="AS1036" t="s">
        <v>268</v>
      </c>
      <c r="AT1036" t="s">
        <v>268</v>
      </c>
      <c r="AU1036" t="s">
        <v>268</v>
      </c>
      <c r="AV1036" t="s">
        <v>268</v>
      </c>
      <c r="AW1036" t="s">
        <v>268</v>
      </c>
      <c r="AX1036" t="s">
        <v>268</v>
      </c>
      <c r="AY1036" t="s">
        <v>268</v>
      </c>
      <c r="AZ1036" t="s">
        <v>268</v>
      </c>
      <c r="BA1036" t="s">
        <v>268</v>
      </c>
      <c r="BB1036" t="s">
        <v>268</v>
      </c>
      <c r="BC1036" t="s">
        <v>268</v>
      </c>
      <c r="BD1036" t="s">
        <v>268</v>
      </c>
      <c r="BE1036" t="s">
        <v>268</v>
      </c>
      <c r="BF1036" t="s">
        <v>268</v>
      </c>
      <c r="BG1036" t="s">
        <v>268</v>
      </c>
      <c r="BH1036" t="s">
        <v>268</v>
      </c>
      <c r="BI1036" t="s">
        <v>268</v>
      </c>
      <c r="BJ1036" t="s">
        <v>268</v>
      </c>
      <c r="BK1036" t="s">
        <v>268</v>
      </c>
      <c r="BL1036" t="s">
        <v>268</v>
      </c>
      <c r="BM1036" t="s">
        <v>268</v>
      </c>
      <c r="BN1036" t="s">
        <v>268</v>
      </c>
      <c r="BO1036" t="s">
        <v>268</v>
      </c>
      <c r="BP1036" t="s">
        <v>268</v>
      </c>
      <c r="BQ1036" t="s">
        <v>268</v>
      </c>
      <c r="BR1036" t="s">
        <v>268</v>
      </c>
      <c r="BS1036" t="s">
        <v>268</v>
      </c>
      <c r="BT1036" t="s">
        <v>268</v>
      </c>
      <c r="BU1036" t="s">
        <v>268</v>
      </c>
      <c r="BV1036" t="s">
        <v>268</v>
      </c>
      <c r="BW1036" t="s">
        <v>268</v>
      </c>
      <c r="BX1036" t="s">
        <v>268</v>
      </c>
      <c r="BY1036">
        <v>33</v>
      </c>
      <c r="BZ1036">
        <v>33</v>
      </c>
      <c r="CA1036" t="s">
        <v>142</v>
      </c>
      <c r="CB1036" s="356">
        <v>122</v>
      </c>
      <c r="CC1036" t="s">
        <v>876</v>
      </c>
      <c r="CD1036" t="s">
        <v>268</v>
      </c>
      <c r="CE1036" t="s">
        <v>268</v>
      </c>
      <c r="CF1036" t="s">
        <v>268</v>
      </c>
      <c r="CG1036" t="s">
        <v>268</v>
      </c>
      <c r="CH1036" t="s">
        <v>268</v>
      </c>
      <c r="CI1036" t="s">
        <v>268</v>
      </c>
      <c r="CJ1036" t="s">
        <v>268</v>
      </c>
      <c r="CK1036" t="s">
        <v>268</v>
      </c>
      <c r="CL1036" t="s">
        <v>8648</v>
      </c>
      <c r="CM1036" t="s">
        <v>11224</v>
      </c>
      <c r="CN1036">
        <v>88.32</v>
      </c>
      <c r="CO1036" t="s">
        <v>268</v>
      </c>
      <c r="CP1036">
        <v>88.32</v>
      </c>
      <c r="CQ1036">
        <v>365</v>
      </c>
      <c r="CR1036" t="s">
        <v>878</v>
      </c>
      <c r="CS1036" t="s">
        <v>11225</v>
      </c>
      <c r="CT1036" t="s">
        <v>11226</v>
      </c>
      <c r="CU1036" t="s">
        <v>11227</v>
      </c>
      <c r="CV1036" t="s">
        <v>268</v>
      </c>
      <c r="CW1036" t="s">
        <v>268</v>
      </c>
      <c r="CX1036" t="s">
        <v>268</v>
      </c>
      <c r="CY1036" t="s">
        <v>268</v>
      </c>
      <c r="CZ1036" t="s">
        <v>268</v>
      </c>
      <c r="DA1036" t="s">
        <v>268</v>
      </c>
      <c r="DB1036" s="429">
        <f t="shared" si="214"/>
        <v>0</v>
      </c>
      <c r="DC1036" s="284">
        <f t="shared" si="215"/>
        <v>0</v>
      </c>
      <c r="DD1036" s="284">
        <f t="shared" si="216"/>
        <v>0</v>
      </c>
      <c r="DE1036" s="284">
        <f t="shared" si="217"/>
        <v>0</v>
      </c>
      <c r="DF1036" s="295">
        <f t="shared" si="218"/>
        <v>33</v>
      </c>
      <c r="DG1036" s="284">
        <f t="shared" si="219"/>
        <v>0</v>
      </c>
      <c r="DH1036" s="284">
        <f t="shared" si="220"/>
        <v>0</v>
      </c>
      <c r="DI1036" s="284">
        <f t="shared" si="221"/>
        <v>0</v>
      </c>
      <c r="DJ1036" s="284">
        <f t="shared" si="222"/>
        <v>0</v>
      </c>
      <c r="DK1036" s="295">
        <f t="shared" si="223"/>
        <v>1</v>
      </c>
      <c r="DL1036" s="297" t="str">
        <f t="shared" si="224"/>
        <v>A dispo.</v>
      </c>
      <c r="DM1036" s="430">
        <f>IFERROR(IF(CA1036="D",IF(DL1036="A dispo.",DF1036*VLOOKUP('DATI INPUT'!$F$27,TARIFFE_UD,4,FALSE),DF1036*VLOOKUP(DL1036,TARIFFE_UD,4,FALSE)),DF1036*VLOOKUP(CB1036-100,TARIFFE_UND,4,FALSE)),0)</f>
        <v>20.918195936397534</v>
      </c>
      <c r="DN1036" s="430">
        <f>IFERROR(IF(CA1036="D",IF(DL1036="A dispo.",DK1036*VLOOKUP('DATI INPUT'!$F$27,TARIFFE_UD,5,FALSE),DK1036*VLOOKUP(DL1036,TARIFFE_UD,5,FALSE)),DK1036*VLOOKUP(CB1036-100,TARIFFE_UND,5,FALSE)),0)</f>
        <v>67.397800635548478</v>
      </c>
      <c r="DO1036" s="431">
        <f t="shared" si="225"/>
        <v>-4.0034280539771316E-3</v>
      </c>
      <c r="DP1036" s="299">
        <f>IFERROR(IF(CA1036="D",IF(DL1036="A dispo.",DF1036*VLOOKUP('DATI INPUT'!$F$27,TARIFFE_UD,2,FALSE),DF1036*VLOOKUP(DL1036,TARIFFE_UD,2,FALSE)),DF1036*VLOOKUP(CB1036-100,TARIFFE_UND,2,FALSE)),0)</f>
        <v>26.134363159834543</v>
      </c>
      <c r="DQ1036" s="299">
        <f>IFERROR(IF(CA1036="D",IF(DL1036="A dispo.",DK1036*VLOOKUP('DATI INPUT'!$F$27,TARIFFE_UD,3,FALSE),DK1036*VLOOKUP(DL1036,TARIFFE_UD,3,FALSE)),DK1036*VLOOKUP(CB1036-100,TARIFFE_UND,3,FALSE)),0)</f>
        <v>60.367780403072892</v>
      </c>
      <c r="DR1036" s="299">
        <f t="shared" si="226"/>
        <v>86.502143562907435</v>
      </c>
    </row>
    <row r="1037" spans="1:122" x14ac:dyDescent="0.25">
      <c r="A1037" t="s">
        <v>8649</v>
      </c>
      <c r="B1037" t="s">
        <v>8650</v>
      </c>
      <c r="C1037" t="s">
        <v>1074</v>
      </c>
      <c r="D1037" t="s">
        <v>8651</v>
      </c>
      <c r="E1037" t="s">
        <v>268</v>
      </c>
      <c r="F1037" t="s">
        <v>156</v>
      </c>
      <c r="G1037" t="s">
        <v>8652</v>
      </c>
      <c r="H1037" t="s">
        <v>8653</v>
      </c>
      <c r="I1037" t="s">
        <v>8654</v>
      </c>
      <c r="J1037" t="s">
        <v>274</v>
      </c>
      <c r="K1037" t="s">
        <v>8655</v>
      </c>
      <c r="L1037" t="s">
        <v>1825</v>
      </c>
      <c r="M1037" t="s">
        <v>8656</v>
      </c>
      <c r="N1037" t="s">
        <v>1825</v>
      </c>
      <c r="O1037" t="s">
        <v>4046</v>
      </c>
      <c r="P1037" t="s">
        <v>8657</v>
      </c>
      <c r="Q1037" t="s">
        <v>5295</v>
      </c>
      <c r="R1037" t="s">
        <v>268</v>
      </c>
      <c r="S1037" t="s">
        <v>268</v>
      </c>
      <c r="T1037" t="s">
        <v>268</v>
      </c>
      <c r="U1037" t="s">
        <v>268</v>
      </c>
      <c r="V1037" t="s">
        <v>268</v>
      </c>
      <c r="W1037" t="s">
        <v>8658</v>
      </c>
      <c r="X1037" t="s">
        <v>613</v>
      </c>
      <c r="Y1037" t="s">
        <v>294</v>
      </c>
      <c r="Z1037" t="s">
        <v>268</v>
      </c>
      <c r="AA1037" t="s">
        <v>268</v>
      </c>
      <c r="AB1037" t="s">
        <v>268</v>
      </c>
      <c r="AC1037" t="s">
        <v>268</v>
      </c>
      <c r="AD1037" t="s">
        <v>268</v>
      </c>
      <c r="AE1037" t="s">
        <v>287</v>
      </c>
      <c r="AF1037" t="s">
        <v>1811</v>
      </c>
      <c r="AG1037" t="s">
        <v>875</v>
      </c>
      <c r="AH1037" t="s">
        <v>1812</v>
      </c>
      <c r="AI1037" t="s">
        <v>949</v>
      </c>
      <c r="AJ1037" t="s">
        <v>268</v>
      </c>
      <c r="AK1037" t="s">
        <v>395</v>
      </c>
      <c r="AL1037" t="s">
        <v>268</v>
      </c>
      <c r="AM1037" t="s">
        <v>268</v>
      </c>
      <c r="AN1037" t="s">
        <v>268</v>
      </c>
      <c r="AO1037" t="s">
        <v>268</v>
      </c>
      <c r="AP1037" t="s">
        <v>268</v>
      </c>
      <c r="AQ1037" t="s">
        <v>268</v>
      </c>
      <c r="AR1037" t="s">
        <v>268</v>
      </c>
      <c r="AS1037" t="s">
        <v>268</v>
      </c>
      <c r="AT1037" t="s">
        <v>268</v>
      </c>
      <c r="AU1037" t="s">
        <v>268</v>
      </c>
      <c r="AV1037" t="s">
        <v>268</v>
      </c>
      <c r="AW1037" t="s">
        <v>268</v>
      </c>
      <c r="AX1037" t="s">
        <v>268</v>
      </c>
      <c r="AY1037" t="s">
        <v>268</v>
      </c>
      <c r="AZ1037" t="s">
        <v>268</v>
      </c>
      <c r="BA1037" t="s">
        <v>268</v>
      </c>
      <c r="BB1037" t="s">
        <v>268</v>
      </c>
      <c r="BC1037" t="s">
        <v>268</v>
      </c>
      <c r="BD1037" t="s">
        <v>268</v>
      </c>
      <c r="BE1037" t="s">
        <v>268</v>
      </c>
      <c r="BF1037" t="s">
        <v>268</v>
      </c>
      <c r="BG1037" t="s">
        <v>268</v>
      </c>
      <c r="BH1037" t="s">
        <v>268</v>
      </c>
      <c r="BI1037" t="s">
        <v>268</v>
      </c>
      <c r="BJ1037" t="s">
        <v>268</v>
      </c>
      <c r="BK1037" t="s">
        <v>268</v>
      </c>
      <c r="BL1037" t="s">
        <v>268</v>
      </c>
      <c r="BM1037" t="s">
        <v>268</v>
      </c>
      <c r="BN1037" t="s">
        <v>268</v>
      </c>
      <c r="BO1037" t="s">
        <v>268</v>
      </c>
      <c r="BP1037" t="s">
        <v>268</v>
      </c>
      <c r="BQ1037" t="s">
        <v>268</v>
      </c>
      <c r="BR1037" t="s">
        <v>268</v>
      </c>
      <c r="BS1037" t="s">
        <v>268</v>
      </c>
      <c r="BT1037" t="s">
        <v>268</v>
      </c>
      <c r="BU1037" t="s">
        <v>268</v>
      </c>
      <c r="BV1037" t="s">
        <v>268</v>
      </c>
      <c r="BW1037" t="s">
        <v>268</v>
      </c>
      <c r="BX1037" t="s">
        <v>268</v>
      </c>
      <c r="BY1037">
        <v>88</v>
      </c>
      <c r="BZ1037">
        <v>88</v>
      </c>
      <c r="CA1037" t="s">
        <v>142</v>
      </c>
      <c r="CB1037" s="356">
        <v>122</v>
      </c>
      <c r="CC1037" t="s">
        <v>876</v>
      </c>
      <c r="CD1037" t="s">
        <v>268</v>
      </c>
      <c r="CE1037" t="s">
        <v>268</v>
      </c>
      <c r="CF1037" t="s">
        <v>268</v>
      </c>
      <c r="CG1037" t="s">
        <v>268</v>
      </c>
      <c r="CH1037" t="s">
        <v>268</v>
      </c>
      <c r="CI1037" t="s">
        <v>268</v>
      </c>
      <c r="CJ1037" t="s">
        <v>268</v>
      </c>
      <c r="CK1037" t="s">
        <v>268</v>
      </c>
      <c r="CL1037" t="s">
        <v>268</v>
      </c>
      <c r="CM1037" t="s">
        <v>11224</v>
      </c>
      <c r="CN1037">
        <v>123.18</v>
      </c>
      <c r="CO1037" t="s">
        <v>268</v>
      </c>
      <c r="CP1037">
        <v>123.18</v>
      </c>
      <c r="CQ1037">
        <v>365</v>
      </c>
      <c r="CR1037" t="s">
        <v>878</v>
      </c>
      <c r="CS1037" t="s">
        <v>11225</v>
      </c>
      <c r="CT1037" t="s">
        <v>11226</v>
      </c>
      <c r="CU1037" t="s">
        <v>11227</v>
      </c>
      <c r="CV1037" t="s">
        <v>268</v>
      </c>
      <c r="CW1037" t="s">
        <v>268</v>
      </c>
      <c r="CX1037" t="s">
        <v>268</v>
      </c>
      <c r="CY1037" t="s">
        <v>268</v>
      </c>
      <c r="CZ1037" t="s">
        <v>268</v>
      </c>
      <c r="DA1037" t="s">
        <v>268</v>
      </c>
      <c r="DB1037" s="429">
        <f t="shared" si="214"/>
        <v>0</v>
      </c>
      <c r="DC1037" s="284">
        <f t="shared" si="215"/>
        <v>0</v>
      </c>
      <c r="DD1037" s="284">
        <f t="shared" si="216"/>
        <v>0</v>
      </c>
      <c r="DE1037" s="284">
        <f t="shared" si="217"/>
        <v>0</v>
      </c>
      <c r="DF1037" s="295">
        <f t="shared" si="218"/>
        <v>88</v>
      </c>
      <c r="DG1037" s="284">
        <f t="shared" si="219"/>
        <v>0</v>
      </c>
      <c r="DH1037" s="284">
        <f t="shared" si="220"/>
        <v>0</v>
      </c>
      <c r="DI1037" s="284">
        <f t="shared" si="221"/>
        <v>0</v>
      </c>
      <c r="DJ1037" s="284">
        <f t="shared" si="222"/>
        <v>0</v>
      </c>
      <c r="DK1037" s="295">
        <f t="shared" si="223"/>
        <v>1</v>
      </c>
      <c r="DL1037" s="297" t="str">
        <f t="shared" si="224"/>
        <v>A dispo.</v>
      </c>
      <c r="DM1037" s="430">
        <f>IFERROR(IF(CA1037="D",IF(DL1037="A dispo.",DF1037*VLOOKUP('DATI INPUT'!$F$27,TARIFFE_UD,4,FALSE),DF1037*VLOOKUP(DL1037,TARIFFE_UD,4,FALSE)),DF1037*VLOOKUP(CB1037-100,TARIFFE_UND,4,FALSE)),0)</f>
        <v>55.781855830393425</v>
      </c>
      <c r="DN1037" s="430">
        <f>IFERROR(IF(CA1037="D",IF(DL1037="A dispo.",DK1037*VLOOKUP('DATI INPUT'!$F$27,TARIFFE_UD,5,FALSE),DK1037*VLOOKUP(DL1037,TARIFFE_UD,5,FALSE)),DK1037*VLOOKUP(CB1037-100,TARIFFE_UND,5,FALSE)),0)</f>
        <v>67.397800635548478</v>
      </c>
      <c r="DO1037" s="431">
        <f t="shared" si="225"/>
        <v>-3.4353405810350068E-4</v>
      </c>
      <c r="DP1037" s="299">
        <f>IFERROR(IF(CA1037="D",IF(DL1037="A dispo.",DF1037*VLOOKUP('DATI INPUT'!$F$27,TARIFFE_UD,2,FALSE),DF1037*VLOOKUP(DL1037,TARIFFE_UD,2,FALSE)),DF1037*VLOOKUP(CB1037-100,TARIFFE_UND,2,FALSE)),0)</f>
        <v>69.691635092892113</v>
      </c>
      <c r="DQ1037" s="299">
        <f>IFERROR(IF(CA1037="D",IF(DL1037="A dispo.",DK1037*VLOOKUP('DATI INPUT'!$F$27,TARIFFE_UD,3,FALSE),DK1037*VLOOKUP(DL1037,TARIFFE_UD,3,FALSE)),DK1037*VLOOKUP(CB1037-100,TARIFFE_UND,3,FALSE)),0)</f>
        <v>60.367780403072892</v>
      </c>
      <c r="DR1037" s="299">
        <f t="shared" si="226"/>
        <v>130.059415495965</v>
      </c>
    </row>
    <row r="1038" spans="1:122" x14ac:dyDescent="0.25">
      <c r="A1038" t="s">
        <v>8659</v>
      </c>
      <c r="B1038" t="s">
        <v>8660</v>
      </c>
      <c r="C1038" t="s">
        <v>1075</v>
      </c>
      <c r="D1038" t="s">
        <v>8661</v>
      </c>
      <c r="E1038" t="s">
        <v>268</v>
      </c>
      <c r="F1038" t="s">
        <v>156</v>
      </c>
      <c r="G1038" t="s">
        <v>8662</v>
      </c>
      <c r="H1038" t="s">
        <v>6005</v>
      </c>
      <c r="I1038" t="s">
        <v>445</v>
      </c>
      <c r="J1038" t="s">
        <v>156</v>
      </c>
      <c r="K1038" t="s">
        <v>8663</v>
      </c>
      <c r="L1038" t="s">
        <v>152</v>
      </c>
      <c r="M1038" t="s">
        <v>8664</v>
      </c>
      <c r="N1038" t="s">
        <v>1797</v>
      </c>
      <c r="O1038" t="s">
        <v>896</v>
      </c>
      <c r="P1038" t="s">
        <v>8665</v>
      </c>
      <c r="Q1038" t="s">
        <v>339</v>
      </c>
      <c r="R1038" t="s">
        <v>268</v>
      </c>
      <c r="S1038" t="s">
        <v>268</v>
      </c>
      <c r="T1038" t="s">
        <v>268</v>
      </c>
      <c r="U1038" t="s">
        <v>268</v>
      </c>
      <c r="V1038" t="s">
        <v>268</v>
      </c>
      <c r="W1038" t="s">
        <v>6026</v>
      </c>
      <c r="X1038" t="s">
        <v>1934</v>
      </c>
      <c r="Y1038" t="s">
        <v>271</v>
      </c>
      <c r="Z1038" t="s">
        <v>268</v>
      </c>
      <c r="AA1038" t="s">
        <v>268</v>
      </c>
      <c r="AB1038" t="s">
        <v>268</v>
      </c>
      <c r="AC1038" t="s">
        <v>268</v>
      </c>
      <c r="AD1038" t="s">
        <v>268</v>
      </c>
      <c r="AE1038" t="s">
        <v>287</v>
      </c>
      <c r="AF1038" t="s">
        <v>1811</v>
      </c>
      <c r="AG1038" t="s">
        <v>875</v>
      </c>
      <c r="AH1038" t="s">
        <v>2576</v>
      </c>
      <c r="AI1038" t="s">
        <v>1150</v>
      </c>
      <c r="AJ1038" t="s">
        <v>268</v>
      </c>
      <c r="AK1038" t="s">
        <v>382</v>
      </c>
      <c r="AL1038" t="s">
        <v>268</v>
      </c>
      <c r="AM1038" t="s">
        <v>355</v>
      </c>
      <c r="AN1038" t="s">
        <v>268</v>
      </c>
      <c r="AO1038" t="s">
        <v>268</v>
      </c>
      <c r="AP1038" t="s">
        <v>268</v>
      </c>
      <c r="AQ1038" t="s">
        <v>268</v>
      </c>
      <c r="AR1038" t="s">
        <v>268</v>
      </c>
      <c r="AS1038" t="s">
        <v>268</v>
      </c>
      <c r="AT1038" t="s">
        <v>268</v>
      </c>
      <c r="AU1038" t="s">
        <v>268</v>
      </c>
      <c r="AV1038" t="s">
        <v>268</v>
      </c>
      <c r="AW1038" t="s">
        <v>268</v>
      </c>
      <c r="AX1038" t="s">
        <v>268</v>
      </c>
      <c r="AY1038" t="s">
        <v>268</v>
      </c>
      <c r="AZ1038" t="s">
        <v>268</v>
      </c>
      <c r="BA1038" t="s">
        <v>268</v>
      </c>
      <c r="BB1038" t="s">
        <v>268</v>
      </c>
      <c r="BC1038" t="s">
        <v>268</v>
      </c>
      <c r="BD1038" t="s">
        <v>268</v>
      </c>
      <c r="BE1038" t="s">
        <v>268</v>
      </c>
      <c r="BF1038" t="s">
        <v>268</v>
      </c>
      <c r="BG1038" t="s">
        <v>268</v>
      </c>
      <c r="BH1038" t="s">
        <v>268</v>
      </c>
      <c r="BI1038" t="s">
        <v>268</v>
      </c>
      <c r="BJ1038" t="s">
        <v>268</v>
      </c>
      <c r="BK1038" t="s">
        <v>268</v>
      </c>
      <c r="BL1038" t="s">
        <v>268</v>
      </c>
      <c r="BM1038" t="s">
        <v>268</v>
      </c>
      <c r="BN1038" t="s">
        <v>268</v>
      </c>
      <c r="BO1038" t="s">
        <v>268</v>
      </c>
      <c r="BP1038" t="s">
        <v>268</v>
      </c>
      <c r="BQ1038" t="s">
        <v>268</v>
      </c>
      <c r="BR1038" t="s">
        <v>268</v>
      </c>
      <c r="BS1038" t="s">
        <v>268</v>
      </c>
      <c r="BT1038" t="s">
        <v>268</v>
      </c>
      <c r="BU1038" t="s">
        <v>268</v>
      </c>
      <c r="BV1038" t="s">
        <v>268</v>
      </c>
      <c r="BW1038" t="s">
        <v>268</v>
      </c>
      <c r="BX1038" t="s">
        <v>268</v>
      </c>
      <c r="BY1038">
        <v>68</v>
      </c>
      <c r="BZ1038">
        <v>68</v>
      </c>
      <c r="CA1038" t="s">
        <v>142</v>
      </c>
      <c r="CB1038" s="356">
        <v>122</v>
      </c>
      <c r="CC1038" t="s">
        <v>876</v>
      </c>
      <c r="CD1038" t="s">
        <v>268</v>
      </c>
      <c r="CE1038" t="s">
        <v>268</v>
      </c>
      <c r="CF1038" t="s">
        <v>268</v>
      </c>
      <c r="CG1038" t="s">
        <v>268</v>
      </c>
      <c r="CH1038" t="s">
        <v>268</v>
      </c>
      <c r="CI1038" t="s">
        <v>268</v>
      </c>
      <c r="CJ1038" t="s">
        <v>268</v>
      </c>
      <c r="CK1038" t="s">
        <v>268</v>
      </c>
      <c r="CL1038" t="s">
        <v>8666</v>
      </c>
      <c r="CM1038" t="s">
        <v>11224</v>
      </c>
      <c r="CN1038">
        <v>110.5</v>
      </c>
      <c r="CO1038" t="s">
        <v>268</v>
      </c>
      <c r="CP1038">
        <v>110.5</v>
      </c>
      <c r="CQ1038">
        <v>365</v>
      </c>
      <c r="CR1038" t="s">
        <v>878</v>
      </c>
      <c r="CS1038" t="s">
        <v>11225</v>
      </c>
      <c r="CT1038" t="s">
        <v>11226</v>
      </c>
      <c r="CU1038" t="s">
        <v>11227</v>
      </c>
      <c r="CV1038" t="s">
        <v>268</v>
      </c>
      <c r="CW1038" t="s">
        <v>268</v>
      </c>
      <c r="CX1038" t="s">
        <v>268</v>
      </c>
      <c r="CY1038" t="s">
        <v>268</v>
      </c>
      <c r="CZ1038" t="s">
        <v>268</v>
      </c>
      <c r="DA1038" t="s">
        <v>268</v>
      </c>
      <c r="DB1038" s="429">
        <f t="shared" si="214"/>
        <v>0</v>
      </c>
      <c r="DC1038" s="284">
        <f t="shared" si="215"/>
        <v>0</v>
      </c>
      <c r="DD1038" s="284">
        <f t="shared" si="216"/>
        <v>0</v>
      </c>
      <c r="DE1038" s="284">
        <f t="shared" si="217"/>
        <v>0</v>
      </c>
      <c r="DF1038" s="295">
        <f t="shared" si="218"/>
        <v>68</v>
      </c>
      <c r="DG1038" s="284">
        <f t="shared" si="219"/>
        <v>0</v>
      </c>
      <c r="DH1038" s="284">
        <f t="shared" si="220"/>
        <v>0</v>
      </c>
      <c r="DI1038" s="284">
        <f t="shared" si="221"/>
        <v>0</v>
      </c>
      <c r="DJ1038" s="284">
        <f t="shared" si="222"/>
        <v>0</v>
      </c>
      <c r="DK1038" s="295">
        <f t="shared" si="223"/>
        <v>1</v>
      </c>
      <c r="DL1038" s="297" t="str">
        <f t="shared" si="224"/>
        <v>A dispo.</v>
      </c>
      <c r="DM1038" s="430">
        <f>IFERROR(IF(CA1038="D",IF(DL1038="A dispo.",DF1038*VLOOKUP('DATI INPUT'!$F$27,TARIFFE_UD,4,FALSE),DF1038*VLOOKUP(DL1038,TARIFFE_UD,4,FALSE)),DF1038*VLOOKUP(CB1038-100,TARIFFE_UND,4,FALSE)),0)</f>
        <v>43.104161323485833</v>
      </c>
      <c r="DN1038" s="430">
        <f>IFERROR(IF(CA1038="D",IF(DL1038="A dispo.",DK1038*VLOOKUP('DATI INPUT'!$F$27,TARIFFE_UD,5,FALSE),DK1038*VLOOKUP(DL1038,TARIFFE_UD,5,FALSE)),DK1038*VLOOKUP(CB1038-100,TARIFFE_UND,5,FALSE)),0)</f>
        <v>67.397800635548478</v>
      </c>
      <c r="DO1038" s="431">
        <f t="shared" si="225"/>
        <v>1.9619590343040727E-3</v>
      </c>
      <c r="DP1038" s="299">
        <f>IFERROR(IF(CA1038="D",IF(DL1038="A dispo.",DF1038*VLOOKUP('DATI INPUT'!$F$27,TARIFFE_UD,2,FALSE),DF1038*VLOOKUP(DL1038,TARIFFE_UD,2,FALSE)),DF1038*VLOOKUP(CB1038-100,TARIFFE_UND,2,FALSE)),0)</f>
        <v>53.85262711723481</v>
      </c>
      <c r="DQ1038" s="299">
        <f>IFERROR(IF(CA1038="D",IF(DL1038="A dispo.",DK1038*VLOOKUP('DATI INPUT'!$F$27,TARIFFE_UD,3,FALSE),DK1038*VLOOKUP(DL1038,TARIFFE_UD,3,FALSE)),DK1038*VLOOKUP(CB1038-100,TARIFFE_UND,3,FALSE)),0)</f>
        <v>60.367780403072892</v>
      </c>
      <c r="DR1038" s="299">
        <f t="shared" si="226"/>
        <v>114.2204075203077</v>
      </c>
    </row>
    <row r="1039" spans="1:122" x14ac:dyDescent="0.25">
      <c r="A1039" t="s">
        <v>8667</v>
      </c>
      <c r="B1039" t="s">
        <v>8660</v>
      </c>
      <c r="C1039" t="s">
        <v>8668</v>
      </c>
      <c r="D1039" t="s">
        <v>8661</v>
      </c>
      <c r="E1039" t="s">
        <v>268</v>
      </c>
      <c r="F1039" t="s">
        <v>156</v>
      </c>
      <c r="G1039" t="s">
        <v>8662</v>
      </c>
      <c r="H1039" t="s">
        <v>6005</v>
      </c>
      <c r="I1039" t="s">
        <v>445</v>
      </c>
      <c r="J1039" t="s">
        <v>156</v>
      </c>
      <c r="K1039" t="s">
        <v>8663</v>
      </c>
      <c r="L1039" t="s">
        <v>152</v>
      </c>
      <c r="M1039" t="s">
        <v>8664</v>
      </c>
      <c r="N1039" t="s">
        <v>1797</v>
      </c>
      <c r="O1039" t="s">
        <v>896</v>
      </c>
      <c r="P1039" t="s">
        <v>8665</v>
      </c>
      <c r="Q1039" t="s">
        <v>339</v>
      </c>
      <c r="R1039" t="s">
        <v>268</v>
      </c>
      <c r="S1039" t="s">
        <v>268</v>
      </c>
      <c r="T1039" t="s">
        <v>268</v>
      </c>
      <c r="U1039" t="s">
        <v>268</v>
      </c>
      <c r="V1039" t="s">
        <v>268</v>
      </c>
      <c r="W1039" t="s">
        <v>6026</v>
      </c>
      <c r="X1039" t="s">
        <v>1934</v>
      </c>
      <c r="Y1039" t="s">
        <v>271</v>
      </c>
      <c r="Z1039" t="s">
        <v>268</v>
      </c>
      <c r="AA1039" t="s">
        <v>268</v>
      </c>
      <c r="AB1039" t="s">
        <v>268</v>
      </c>
      <c r="AC1039" t="s">
        <v>268</v>
      </c>
      <c r="AD1039" t="s">
        <v>268</v>
      </c>
      <c r="AE1039" t="s">
        <v>268</v>
      </c>
      <c r="AF1039" t="s">
        <v>268</v>
      </c>
      <c r="AG1039" t="s">
        <v>268</v>
      </c>
      <c r="AH1039" t="s">
        <v>268</v>
      </c>
      <c r="AI1039" t="s">
        <v>268</v>
      </c>
      <c r="AJ1039" t="s">
        <v>268</v>
      </c>
      <c r="AK1039" t="s">
        <v>268</v>
      </c>
      <c r="AL1039" t="s">
        <v>268</v>
      </c>
      <c r="AM1039" t="s">
        <v>268</v>
      </c>
      <c r="AN1039" t="s">
        <v>268</v>
      </c>
      <c r="AO1039" t="s">
        <v>268</v>
      </c>
      <c r="AP1039" t="s">
        <v>268</v>
      </c>
      <c r="AQ1039" t="s">
        <v>268</v>
      </c>
      <c r="AR1039" t="s">
        <v>268</v>
      </c>
      <c r="AS1039" t="s">
        <v>268</v>
      </c>
      <c r="AT1039" t="s">
        <v>268</v>
      </c>
      <c r="AU1039" t="s">
        <v>268</v>
      </c>
      <c r="AV1039" t="s">
        <v>268</v>
      </c>
      <c r="AW1039" t="s">
        <v>268</v>
      </c>
      <c r="AX1039" t="s">
        <v>268</v>
      </c>
      <c r="AY1039" t="s">
        <v>268</v>
      </c>
      <c r="AZ1039" t="s">
        <v>268</v>
      </c>
      <c r="BA1039" t="s">
        <v>268</v>
      </c>
      <c r="BB1039" t="s">
        <v>268</v>
      </c>
      <c r="BC1039" t="s">
        <v>268</v>
      </c>
      <c r="BD1039" t="s">
        <v>268</v>
      </c>
      <c r="BE1039" t="s">
        <v>268</v>
      </c>
      <c r="BF1039" t="s">
        <v>268</v>
      </c>
      <c r="BG1039" t="s">
        <v>268</v>
      </c>
      <c r="BH1039" t="s">
        <v>268</v>
      </c>
      <c r="BI1039" t="s">
        <v>268</v>
      </c>
      <c r="BJ1039" t="s">
        <v>268</v>
      </c>
      <c r="BK1039" t="s">
        <v>268</v>
      </c>
      <c r="BL1039" t="s">
        <v>268</v>
      </c>
      <c r="BM1039" t="s">
        <v>268</v>
      </c>
      <c r="BN1039" t="s">
        <v>268</v>
      </c>
      <c r="BO1039" t="s">
        <v>268</v>
      </c>
      <c r="BP1039" t="s">
        <v>268</v>
      </c>
      <c r="BQ1039" t="s">
        <v>268</v>
      </c>
      <c r="BR1039" t="s">
        <v>268</v>
      </c>
      <c r="BS1039" t="s">
        <v>268</v>
      </c>
      <c r="BT1039" t="s">
        <v>268</v>
      </c>
      <c r="BU1039" t="s">
        <v>268</v>
      </c>
      <c r="BV1039" t="s">
        <v>268</v>
      </c>
      <c r="BW1039" t="s">
        <v>268</v>
      </c>
      <c r="BX1039" t="s">
        <v>268</v>
      </c>
      <c r="BY1039">
        <v>9</v>
      </c>
      <c r="BZ1039">
        <v>9</v>
      </c>
      <c r="CA1039" t="s">
        <v>142</v>
      </c>
      <c r="CB1039" s="356">
        <v>123</v>
      </c>
      <c r="CC1039" t="s">
        <v>1817</v>
      </c>
      <c r="CD1039" t="s">
        <v>268</v>
      </c>
      <c r="CE1039" t="s">
        <v>268</v>
      </c>
      <c r="CF1039" t="s">
        <v>268</v>
      </c>
      <c r="CG1039" t="s">
        <v>268</v>
      </c>
      <c r="CH1039" t="s">
        <v>268</v>
      </c>
      <c r="CI1039" t="s">
        <v>268</v>
      </c>
      <c r="CJ1039" t="s">
        <v>268</v>
      </c>
      <c r="CK1039" t="s">
        <v>268</v>
      </c>
      <c r="CL1039" t="s">
        <v>8669</v>
      </c>
      <c r="CM1039" t="s">
        <v>11224</v>
      </c>
      <c r="CN1039">
        <v>5.7</v>
      </c>
      <c r="CO1039" t="s">
        <v>268</v>
      </c>
      <c r="CP1039">
        <v>5.7</v>
      </c>
      <c r="CQ1039">
        <v>365</v>
      </c>
      <c r="CR1039" t="s">
        <v>878</v>
      </c>
      <c r="CS1039" t="s">
        <v>11225</v>
      </c>
      <c r="CT1039" t="s">
        <v>11226</v>
      </c>
      <c r="CU1039" t="s">
        <v>11227</v>
      </c>
      <c r="CV1039" t="s">
        <v>268</v>
      </c>
      <c r="CW1039" t="s">
        <v>268</v>
      </c>
      <c r="CX1039" t="s">
        <v>268</v>
      </c>
      <c r="CY1039" t="s">
        <v>268</v>
      </c>
      <c r="CZ1039" t="s">
        <v>268</v>
      </c>
      <c r="DA1039" t="s">
        <v>268</v>
      </c>
      <c r="DB1039" s="429">
        <f t="shared" si="214"/>
        <v>0</v>
      </c>
      <c r="DC1039" s="284">
        <f t="shared" si="215"/>
        <v>0</v>
      </c>
      <c r="DD1039" s="284">
        <f t="shared" si="216"/>
        <v>0</v>
      </c>
      <c r="DE1039" s="284">
        <f t="shared" si="217"/>
        <v>0</v>
      </c>
      <c r="DF1039" s="295">
        <f t="shared" si="218"/>
        <v>9</v>
      </c>
      <c r="DG1039" s="284">
        <f t="shared" si="219"/>
        <v>1</v>
      </c>
      <c r="DH1039" s="284">
        <f t="shared" si="220"/>
        <v>0</v>
      </c>
      <c r="DI1039" s="284">
        <f t="shared" si="221"/>
        <v>0</v>
      </c>
      <c r="DJ1039" s="284">
        <f t="shared" si="222"/>
        <v>0</v>
      </c>
      <c r="DK1039" s="295">
        <f t="shared" si="223"/>
        <v>0</v>
      </c>
      <c r="DL1039" s="297" t="str">
        <f t="shared" si="224"/>
        <v>A dispo.</v>
      </c>
      <c r="DM1039" s="430">
        <f>IFERROR(IF(CA1039="D",IF(DL1039="A dispo.",DF1039*VLOOKUP('DATI INPUT'!$F$27,TARIFFE_UD,4,FALSE),DF1039*VLOOKUP(DL1039,TARIFFE_UD,4,FALSE)),DF1039*VLOOKUP(CB1039-100,TARIFFE_UND,4,FALSE)),0)</f>
        <v>5.7049625281084193</v>
      </c>
      <c r="DN1039" s="430">
        <f>IFERROR(IF(CA1039="D",IF(DL1039="A dispo.",DK1039*VLOOKUP('DATI INPUT'!$F$27,TARIFFE_UD,5,FALSE),DK1039*VLOOKUP(DL1039,TARIFFE_UD,5,FALSE)),DK1039*VLOOKUP(CB1039-100,TARIFFE_UND,5,FALSE)),0)</f>
        <v>0</v>
      </c>
      <c r="DO1039" s="431">
        <f t="shared" si="225"/>
        <v>4.9625281084191286E-3</v>
      </c>
      <c r="DP1039" s="299">
        <f>IFERROR(IF(CA1039="D",IF(DL1039="A dispo.",DF1039*VLOOKUP('DATI INPUT'!$F$27,TARIFFE_UD,2,FALSE),DF1039*VLOOKUP(DL1039,TARIFFE_UD,2,FALSE)),DF1039*VLOOKUP(CB1039-100,TARIFFE_UND,2,FALSE)),0)</f>
        <v>7.1275535890457835</v>
      </c>
      <c r="DQ1039" s="299">
        <f>IFERROR(IF(CA1039="D",IF(DL1039="A dispo.",DK1039*VLOOKUP('DATI INPUT'!$F$27,TARIFFE_UD,3,FALSE),DK1039*VLOOKUP(DL1039,TARIFFE_UD,3,FALSE)),DK1039*VLOOKUP(CB1039-100,TARIFFE_UND,3,FALSE)),0)</f>
        <v>0</v>
      </c>
      <c r="DR1039" s="299">
        <f t="shared" si="226"/>
        <v>7.1275535890457835</v>
      </c>
    </row>
    <row r="1040" spans="1:122" x14ac:dyDescent="0.25">
      <c r="A1040" t="s">
        <v>8670</v>
      </c>
      <c r="B1040" t="s">
        <v>6168</v>
      </c>
      <c r="C1040" t="s">
        <v>8671</v>
      </c>
      <c r="D1040" t="s">
        <v>6169</v>
      </c>
      <c r="E1040" t="s">
        <v>268</v>
      </c>
      <c r="F1040" t="s">
        <v>156</v>
      </c>
      <c r="G1040" t="s">
        <v>6170</v>
      </c>
      <c r="H1040" t="s">
        <v>1761</v>
      </c>
      <c r="I1040" t="s">
        <v>1252</v>
      </c>
      <c r="J1040" t="s">
        <v>274</v>
      </c>
      <c r="K1040" t="s">
        <v>6171</v>
      </c>
      <c r="L1040" t="s">
        <v>984</v>
      </c>
      <c r="M1040" t="s">
        <v>6172</v>
      </c>
      <c r="N1040" t="s">
        <v>984</v>
      </c>
      <c r="O1040" t="s">
        <v>873</v>
      </c>
      <c r="P1040" t="s">
        <v>2116</v>
      </c>
      <c r="Q1040" t="s">
        <v>315</v>
      </c>
      <c r="R1040" t="s">
        <v>268</v>
      </c>
      <c r="S1040" t="s">
        <v>268</v>
      </c>
      <c r="T1040" t="s">
        <v>268</v>
      </c>
      <c r="U1040" t="s">
        <v>268</v>
      </c>
      <c r="V1040" t="s">
        <v>268</v>
      </c>
      <c r="W1040" t="s">
        <v>6172</v>
      </c>
      <c r="X1040" t="s">
        <v>2116</v>
      </c>
      <c r="Y1040" t="s">
        <v>315</v>
      </c>
      <c r="Z1040" t="s">
        <v>268</v>
      </c>
      <c r="AA1040" t="s">
        <v>268</v>
      </c>
      <c r="AB1040" t="s">
        <v>268</v>
      </c>
      <c r="AC1040" t="s">
        <v>268</v>
      </c>
      <c r="AD1040" t="s">
        <v>268</v>
      </c>
      <c r="AE1040" t="s">
        <v>287</v>
      </c>
      <c r="AF1040" t="s">
        <v>1811</v>
      </c>
      <c r="AG1040" t="s">
        <v>875</v>
      </c>
      <c r="AH1040" t="s">
        <v>1812</v>
      </c>
      <c r="AI1040" t="s">
        <v>6173</v>
      </c>
      <c r="AJ1040" t="s">
        <v>268</v>
      </c>
      <c r="AK1040" t="s">
        <v>366</v>
      </c>
      <c r="AL1040" t="s">
        <v>268</v>
      </c>
      <c r="AM1040" t="s">
        <v>268</v>
      </c>
      <c r="AN1040" t="s">
        <v>268</v>
      </c>
      <c r="AO1040" t="s">
        <v>268</v>
      </c>
      <c r="AP1040" t="s">
        <v>268</v>
      </c>
      <c r="AQ1040" t="s">
        <v>268</v>
      </c>
      <c r="AR1040" t="s">
        <v>268</v>
      </c>
      <c r="AS1040" t="s">
        <v>268</v>
      </c>
      <c r="AT1040" t="s">
        <v>268</v>
      </c>
      <c r="AU1040" t="s">
        <v>268</v>
      </c>
      <c r="AV1040" t="s">
        <v>268</v>
      </c>
      <c r="AW1040" t="s">
        <v>268</v>
      </c>
      <c r="AX1040" t="s">
        <v>268</v>
      </c>
      <c r="AY1040" t="s">
        <v>268</v>
      </c>
      <c r="AZ1040" t="s">
        <v>268</v>
      </c>
      <c r="BA1040" t="s">
        <v>268</v>
      </c>
      <c r="BB1040" t="s">
        <v>268</v>
      </c>
      <c r="BC1040" t="s">
        <v>268</v>
      </c>
      <c r="BD1040" t="s">
        <v>268</v>
      </c>
      <c r="BE1040" t="s">
        <v>268</v>
      </c>
      <c r="BF1040" t="s">
        <v>268</v>
      </c>
      <c r="BG1040" t="s">
        <v>268</v>
      </c>
      <c r="BH1040" t="s">
        <v>268</v>
      </c>
      <c r="BI1040" t="s">
        <v>268</v>
      </c>
      <c r="BJ1040" t="s">
        <v>268</v>
      </c>
      <c r="BK1040" t="s">
        <v>268</v>
      </c>
      <c r="BL1040" t="s">
        <v>268</v>
      </c>
      <c r="BM1040" t="s">
        <v>268</v>
      </c>
      <c r="BN1040" t="s">
        <v>268</v>
      </c>
      <c r="BO1040" t="s">
        <v>268</v>
      </c>
      <c r="BP1040" t="s">
        <v>268</v>
      </c>
      <c r="BQ1040" t="s">
        <v>268</v>
      </c>
      <c r="BR1040" t="s">
        <v>268</v>
      </c>
      <c r="BS1040" t="s">
        <v>268</v>
      </c>
      <c r="BT1040" t="s">
        <v>268</v>
      </c>
      <c r="BU1040" t="s">
        <v>268</v>
      </c>
      <c r="BV1040" t="s">
        <v>268</v>
      </c>
      <c r="BW1040" t="s">
        <v>268</v>
      </c>
      <c r="BX1040" t="s">
        <v>268</v>
      </c>
      <c r="BY1040">
        <v>90</v>
      </c>
      <c r="BZ1040">
        <v>90</v>
      </c>
      <c r="CA1040" t="s">
        <v>142</v>
      </c>
      <c r="CB1040" s="356">
        <v>122</v>
      </c>
      <c r="CC1040" t="s">
        <v>876</v>
      </c>
      <c r="CD1040" t="s">
        <v>268</v>
      </c>
      <c r="CE1040" t="s">
        <v>268</v>
      </c>
      <c r="CF1040" s="356">
        <v>1</v>
      </c>
      <c r="CG1040" t="s">
        <v>268</v>
      </c>
      <c r="CH1040" t="s">
        <v>268</v>
      </c>
      <c r="CI1040" t="s">
        <v>268</v>
      </c>
      <c r="CJ1040" t="s">
        <v>268</v>
      </c>
      <c r="CK1040" t="s">
        <v>268</v>
      </c>
      <c r="CL1040" t="s">
        <v>8672</v>
      </c>
      <c r="CM1040" t="s">
        <v>11224</v>
      </c>
      <c r="CN1040">
        <v>61.3</v>
      </c>
      <c r="CO1040" t="s">
        <v>268</v>
      </c>
      <c r="CP1040">
        <v>61.3</v>
      </c>
      <c r="CQ1040">
        <v>365</v>
      </c>
      <c r="CR1040" t="s">
        <v>878</v>
      </c>
      <c r="CS1040" t="s">
        <v>11225</v>
      </c>
      <c r="CT1040" t="s">
        <v>11226</v>
      </c>
      <c r="CU1040" t="s">
        <v>11227</v>
      </c>
      <c r="CV1040" t="s">
        <v>268</v>
      </c>
      <c r="CW1040" t="s">
        <v>268</v>
      </c>
      <c r="CX1040" t="s">
        <v>268</v>
      </c>
      <c r="CY1040" t="s">
        <v>268</v>
      </c>
      <c r="CZ1040" t="s">
        <v>268</v>
      </c>
      <c r="DA1040" t="s">
        <v>268</v>
      </c>
      <c r="DB1040" s="429">
        <f t="shared" si="214"/>
        <v>0</v>
      </c>
      <c r="DC1040" s="284">
        <f t="shared" si="215"/>
        <v>0</v>
      </c>
      <c r="DD1040" s="284">
        <f t="shared" si="216"/>
        <v>0</v>
      </c>
      <c r="DE1040" s="284">
        <f t="shared" si="217"/>
        <v>0</v>
      </c>
      <c r="DF1040" s="295">
        <f t="shared" si="218"/>
        <v>90</v>
      </c>
      <c r="DG1040" s="284">
        <f t="shared" si="219"/>
        <v>0</v>
      </c>
      <c r="DH1040" s="284">
        <f t="shared" si="220"/>
        <v>0</v>
      </c>
      <c r="DI1040" s="284">
        <f t="shared" si="221"/>
        <v>0</v>
      </c>
      <c r="DJ1040" s="284">
        <f t="shared" si="222"/>
        <v>0</v>
      </c>
      <c r="DK1040" s="295">
        <f t="shared" si="223"/>
        <v>1</v>
      </c>
      <c r="DL1040" s="297">
        <f t="shared" si="224"/>
        <v>1</v>
      </c>
      <c r="DM1040" s="430">
        <f>IFERROR(IF(CA1040="D",IF(DL1040="A dispo.",DF1040*VLOOKUP('DATI INPUT'!$F$27,TARIFFE_UD,4,FALSE),DF1040*VLOOKUP(DL1040,TARIFFE_UD,4,FALSE)),DF1040*VLOOKUP(CB1040-100,TARIFFE_UND,4,FALSE)),0)</f>
        <v>44.37193077417659</v>
      </c>
      <c r="DN1040" s="430">
        <f>IFERROR(IF(CA1040="D",IF(DL1040="A dispo.",DK1040*VLOOKUP('DATI INPUT'!$F$27,TARIFFE_UD,5,FALSE),DK1040*VLOOKUP(DL1040,TARIFFE_UD,5,FALSE)),DK1040*VLOOKUP(CB1040-100,TARIFFE_UND,5,FALSE)),0)</f>
        <v>16.930848468833439</v>
      </c>
      <c r="DO1040" s="431">
        <f t="shared" si="225"/>
        <v>2.7792430100319621E-3</v>
      </c>
      <c r="DP1040" s="299">
        <f>IFERROR(IF(CA1040="D",IF(DL1040="A dispo.",DF1040*VLOOKUP('DATI INPUT'!$F$27,TARIFFE_UD,2,FALSE),DF1040*VLOOKUP(DL1040,TARIFFE_UD,2,FALSE)),DF1040*VLOOKUP(CB1040-100,TARIFFE_UND,2,FALSE)),0)</f>
        <v>55.43652791480055</v>
      </c>
      <c r="DQ1040" s="299">
        <f>IFERROR(IF(CA1040="D",IF(DL1040="A dispo.",DK1040*VLOOKUP('DATI INPUT'!$F$27,TARIFFE_UD,3,FALSE),DK1040*VLOOKUP(DL1040,TARIFFE_UD,3,FALSE)),DK1040*VLOOKUP(CB1040-100,TARIFFE_UND,3,FALSE)),0)</f>
        <v>15.164853048114928</v>
      </c>
      <c r="DR1040" s="299">
        <f t="shared" si="226"/>
        <v>70.601380962915471</v>
      </c>
    </row>
    <row r="1041" spans="1:122" x14ac:dyDescent="0.25">
      <c r="A1041" t="s">
        <v>8673</v>
      </c>
      <c r="B1041" t="s">
        <v>8674</v>
      </c>
      <c r="C1041" t="s">
        <v>1564</v>
      </c>
      <c r="D1041" t="s">
        <v>8675</v>
      </c>
      <c r="E1041" t="s">
        <v>268</v>
      </c>
      <c r="F1041" t="s">
        <v>156</v>
      </c>
      <c r="G1041" t="s">
        <v>8676</v>
      </c>
      <c r="H1041" t="s">
        <v>1033</v>
      </c>
      <c r="I1041" t="s">
        <v>371</v>
      </c>
      <c r="J1041" t="s">
        <v>156</v>
      </c>
      <c r="K1041" t="s">
        <v>8677</v>
      </c>
      <c r="L1041" t="s">
        <v>1210</v>
      </c>
      <c r="M1041" t="s">
        <v>8678</v>
      </c>
      <c r="N1041" t="s">
        <v>8679</v>
      </c>
      <c r="O1041" t="s">
        <v>8680</v>
      </c>
      <c r="P1041" t="s">
        <v>8681</v>
      </c>
      <c r="Q1041" t="s">
        <v>270</v>
      </c>
      <c r="R1041" t="s">
        <v>268</v>
      </c>
      <c r="S1041" t="s">
        <v>268</v>
      </c>
      <c r="T1041" t="s">
        <v>268</v>
      </c>
      <c r="U1041" t="s">
        <v>268</v>
      </c>
      <c r="V1041" t="s">
        <v>268</v>
      </c>
      <c r="W1041" t="s">
        <v>8682</v>
      </c>
      <c r="X1041" t="s">
        <v>3006</v>
      </c>
      <c r="Y1041" t="s">
        <v>313</v>
      </c>
      <c r="Z1041" t="s">
        <v>268</v>
      </c>
      <c r="AA1041" t="s">
        <v>268</v>
      </c>
      <c r="AB1041" t="s">
        <v>268</v>
      </c>
      <c r="AC1041" t="s">
        <v>268</v>
      </c>
      <c r="AD1041" t="s">
        <v>268</v>
      </c>
      <c r="AE1041" t="s">
        <v>287</v>
      </c>
      <c r="AF1041" t="s">
        <v>1811</v>
      </c>
      <c r="AG1041" t="s">
        <v>875</v>
      </c>
      <c r="AH1041" t="s">
        <v>1848</v>
      </c>
      <c r="AI1041" t="s">
        <v>797</v>
      </c>
      <c r="AJ1041" t="s">
        <v>268</v>
      </c>
      <c r="AK1041" t="s">
        <v>268</v>
      </c>
      <c r="AL1041" t="s">
        <v>268</v>
      </c>
      <c r="AM1041" t="s">
        <v>405</v>
      </c>
      <c r="AN1041" t="s">
        <v>268</v>
      </c>
      <c r="AO1041" t="s">
        <v>268</v>
      </c>
      <c r="AP1041" t="s">
        <v>268</v>
      </c>
      <c r="AQ1041" t="s">
        <v>268</v>
      </c>
      <c r="AR1041" t="s">
        <v>268</v>
      </c>
      <c r="AS1041" t="s">
        <v>268</v>
      </c>
      <c r="AT1041" t="s">
        <v>268</v>
      </c>
      <c r="AU1041" t="s">
        <v>268</v>
      </c>
      <c r="AV1041" t="s">
        <v>268</v>
      </c>
      <c r="AW1041" t="s">
        <v>268</v>
      </c>
      <c r="AX1041" t="s">
        <v>268</v>
      </c>
      <c r="AY1041" t="s">
        <v>268</v>
      </c>
      <c r="AZ1041" t="s">
        <v>268</v>
      </c>
      <c r="BA1041" t="s">
        <v>268</v>
      </c>
      <c r="BB1041" t="s">
        <v>268</v>
      </c>
      <c r="BC1041" t="s">
        <v>268</v>
      </c>
      <c r="BD1041" t="s">
        <v>268</v>
      </c>
      <c r="BE1041" t="s">
        <v>268</v>
      </c>
      <c r="BF1041" t="s">
        <v>268</v>
      </c>
      <c r="BG1041" t="s">
        <v>268</v>
      </c>
      <c r="BH1041" t="s">
        <v>268</v>
      </c>
      <c r="BI1041" t="s">
        <v>268</v>
      </c>
      <c r="BJ1041" t="s">
        <v>268</v>
      </c>
      <c r="BK1041" t="s">
        <v>268</v>
      </c>
      <c r="BL1041" t="s">
        <v>268</v>
      </c>
      <c r="BM1041" t="s">
        <v>268</v>
      </c>
      <c r="BN1041" t="s">
        <v>268</v>
      </c>
      <c r="BO1041" t="s">
        <v>268</v>
      </c>
      <c r="BP1041" t="s">
        <v>268</v>
      </c>
      <c r="BQ1041" t="s">
        <v>268</v>
      </c>
      <c r="BR1041" t="s">
        <v>268</v>
      </c>
      <c r="BS1041" t="s">
        <v>268</v>
      </c>
      <c r="BT1041" t="s">
        <v>268</v>
      </c>
      <c r="BU1041" t="s">
        <v>268</v>
      </c>
      <c r="BV1041" t="s">
        <v>268</v>
      </c>
      <c r="BW1041" t="s">
        <v>268</v>
      </c>
      <c r="BX1041" t="s">
        <v>268</v>
      </c>
      <c r="BY1041">
        <v>48.4</v>
      </c>
      <c r="BZ1041">
        <v>48.4</v>
      </c>
      <c r="CA1041" t="s">
        <v>142</v>
      </c>
      <c r="CB1041" s="356">
        <v>122</v>
      </c>
      <c r="CC1041" t="s">
        <v>876</v>
      </c>
      <c r="CD1041" t="s">
        <v>268</v>
      </c>
      <c r="CE1041" t="s">
        <v>268</v>
      </c>
      <c r="CF1041" t="s">
        <v>268</v>
      </c>
      <c r="CG1041" t="s">
        <v>268</v>
      </c>
      <c r="CH1041" t="s">
        <v>268</v>
      </c>
      <c r="CI1041" t="s">
        <v>268</v>
      </c>
      <c r="CJ1041" t="s">
        <v>268</v>
      </c>
      <c r="CK1041" t="s">
        <v>268</v>
      </c>
      <c r="CL1041" t="s">
        <v>268</v>
      </c>
      <c r="CM1041" t="s">
        <v>11224</v>
      </c>
      <c r="CN1041">
        <v>98.08</v>
      </c>
      <c r="CO1041" t="s">
        <v>268</v>
      </c>
      <c r="CP1041">
        <v>98.08</v>
      </c>
      <c r="CQ1041">
        <v>365</v>
      </c>
      <c r="CR1041" t="s">
        <v>878</v>
      </c>
      <c r="CS1041" t="s">
        <v>11225</v>
      </c>
      <c r="CT1041" t="s">
        <v>11226</v>
      </c>
      <c r="CU1041" t="s">
        <v>11227</v>
      </c>
      <c r="CV1041" t="s">
        <v>268</v>
      </c>
      <c r="CW1041" t="s">
        <v>268</v>
      </c>
      <c r="CX1041" t="s">
        <v>268</v>
      </c>
      <c r="CY1041" t="s">
        <v>268</v>
      </c>
      <c r="CZ1041" t="s">
        <v>268</v>
      </c>
      <c r="DA1041" t="s">
        <v>268</v>
      </c>
      <c r="DB1041" s="429">
        <f t="shared" si="214"/>
        <v>0</v>
      </c>
      <c r="DC1041" s="284">
        <f t="shared" si="215"/>
        <v>0</v>
      </c>
      <c r="DD1041" s="284">
        <f t="shared" si="216"/>
        <v>0</v>
      </c>
      <c r="DE1041" s="284">
        <f t="shared" si="217"/>
        <v>0</v>
      </c>
      <c r="DF1041" s="295">
        <f t="shared" si="218"/>
        <v>48.4</v>
      </c>
      <c r="DG1041" s="284">
        <f t="shared" si="219"/>
        <v>0</v>
      </c>
      <c r="DH1041" s="284">
        <f t="shared" si="220"/>
        <v>0</v>
      </c>
      <c r="DI1041" s="284">
        <f t="shared" si="221"/>
        <v>0</v>
      </c>
      <c r="DJ1041" s="284">
        <f t="shared" si="222"/>
        <v>0</v>
      </c>
      <c r="DK1041" s="295">
        <f t="shared" si="223"/>
        <v>1</v>
      </c>
      <c r="DL1041" s="297" t="str">
        <f t="shared" si="224"/>
        <v>A dispo.</v>
      </c>
      <c r="DM1041" s="430">
        <f>IFERROR(IF(CA1041="D",IF(DL1041="A dispo.",DF1041*VLOOKUP('DATI INPUT'!$F$27,TARIFFE_UD,4,FALSE),DF1041*VLOOKUP(DL1041,TARIFFE_UD,4,FALSE)),DF1041*VLOOKUP(CB1041-100,TARIFFE_UND,4,FALSE)),0)</f>
        <v>30.680020706716384</v>
      </c>
      <c r="DN1041" s="430">
        <f>IFERROR(IF(CA1041="D",IF(DL1041="A dispo.",DK1041*VLOOKUP('DATI INPUT'!$F$27,TARIFFE_UD,5,FALSE),DK1041*VLOOKUP(DL1041,TARIFFE_UD,5,FALSE)),DK1041*VLOOKUP(CB1041-100,TARIFFE_UND,5,FALSE)),0)</f>
        <v>67.397800635548478</v>
      </c>
      <c r="DO1041" s="431">
        <f t="shared" si="225"/>
        <v>-2.1786577351434744E-3</v>
      </c>
      <c r="DP1041" s="299">
        <f>IFERROR(IF(CA1041="D",IF(DL1041="A dispo.",DF1041*VLOOKUP('DATI INPUT'!$F$27,TARIFFE_UD,2,FALSE),DF1041*VLOOKUP(DL1041,TARIFFE_UD,2,FALSE)),DF1041*VLOOKUP(CB1041-100,TARIFFE_UND,2,FALSE)),0)</f>
        <v>38.330399301090658</v>
      </c>
      <c r="DQ1041" s="299">
        <f>IFERROR(IF(CA1041="D",IF(DL1041="A dispo.",DK1041*VLOOKUP('DATI INPUT'!$F$27,TARIFFE_UD,3,FALSE),DK1041*VLOOKUP(DL1041,TARIFFE_UD,3,FALSE)),DK1041*VLOOKUP(CB1041-100,TARIFFE_UND,3,FALSE)),0)</f>
        <v>60.367780403072892</v>
      </c>
      <c r="DR1041" s="299">
        <f t="shared" si="226"/>
        <v>98.69817970416355</v>
      </c>
    </row>
    <row r="1042" spans="1:122" x14ac:dyDescent="0.25">
      <c r="A1042" t="s">
        <v>8683</v>
      </c>
      <c r="B1042" t="s">
        <v>8684</v>
      </c>
      <c r="C1042" t="s">
        <v>8685</v>
      </c>
      <c r="D1042" t="s">
        <v>8686</v>
      </c>
      <c r="E1042" t="s">
        <v>268</v>
      </c>
      <c r="F1042" t="s">
        <v>156</v>
      </c>
      <c r="G1042" t="s">
        <v>8687</v>
      </c>
      <c r="H1042" t="s">
        <v>931</v>
      </c>
      <c r="I1042" t="s">
        <v>8688</v>
      </c>
      <c r="J1042" t="s">
        <v>274</v>
      </c>
      <c r="K1042" t="s">
        <v>8689</v>
      </c>
      <c r="L1042" t="s">
        <v>871</v>
      </c>
      <c r="M1042" t="s">
        <v>8690</v>
      </c>
      <c r="N1042" t="s">
        <v>984</v>
      </c>
      <c r="O1042" t="s">
        <v>873</v>
      </c>
      <c r="P1042" t="s">
        <v>1046</v>
      </c>
      <c r="Q1042" t="s">
        <v>277</v>
      </c>
      <c r="R1042" t="s">
        <v>268</v>
      </c>
      <c r="S1042" t="s">
        <v>268</v>
      </c>
      <c r="T1042" t="s">
        <v>268</v>
      </c>
      <c r="U1042" t="s">
        <v>268</v>
      </c>
      <c r="V1042" t="s">
        <v>268</v>
      </c>
      <c r="W1042" t="s">
        <v>8690</v>
      </c>
      <c r="X1042" t="s">
        <v>1046</v>
      </c>
      <c r="Y1042" t="s">
        <v>277</v>
      </c>
      <c r="Z1042" t="s">
        <v>268</v>
      </c>
      <c r="AA1042" t="s">
        <v>268</v>
      </c>
      <c r="AB1042" t="s">
        <v>268</v>
      </c>
      <c r="AC1042" t="s">
        <v>268</v>
      </c>
      <c r="AD1042" t="s">
        <v>268</v>
      </c>
      <c r="AE1042" t="s">
        <v>287</v>
      </c>
      <c r="AF1042" t="s">
        <v>1811</v>
      </c>
      <c r="AG1042" t="s">
        <v>875</v>
      </c>
      <c r="AH1042" t="s">
        <v>1848</v>
      </c>
      <c r="AI1042" t="s">
        <v>1150</v>
      </c>
      <c r="AJ1042" t="s">
        <v>268</v>
      </c>
      <c r="AK1042" t="s">
        <v>268</v>
      </c>
      <c r="AL1042" t="s">
        <v>268</v>
      </c>
      <c r="AM1042" t="s">
        <v>405</v>
      </c>
      <c r="AN1042" t="s">
        <v>268</v>
      </c>
      <c r="AO1042" t="s">
        <v>268</v>
      </c>
      <c r="AP1042" t="s">
        <v>268</v>
      </c>
      <c r="AQ1042" t="s">
        <v>268</v>
      </c>
      <c r="AR1042" t="s">
        <v>268</v>
      </c>
      <c r="AS1042" t="s">
        <v>268</v>
      </c>
      <c r="AT1042" t="s">
        <v>268</v>
      </c>
      <c r="AU1042" t="s">
        <v>268</v>
      </c>
      <c r="AV1042" t="s">
        <v>268</v>
      </c>
      <c r="AW1042" t="s">
        <v>268</v>
      </c>
      <c r="AX1042" t="s">
        <v>268</v>
      </c>
      <c r="AY1042" t="s">
        <v>268</v>
      </c>
      <c r="AZ1042" t="s">
        <v>268</v>
      </c>
      <c r="BA1042" t="s">
        <v>268</v>
      </c>
      <c r="BB1042" t="s">
        <v>268</v>
      </c>
      <c r="BC1042" t="s">
        <v>268</v>
      </c>
      <c r="BD1042" t="s">
        <v>268</v>
      </c>
      <c r="BE1042" t="s">
        <v>268</v>
      </c>
      <c r="BF1042" t="s">
        <v>268</v>
      </c>
      <c r="BG1042" t="s">
        <v>268</v>
      </c>
      <c r="BH1042" t="s">
        <v>268</v>
      </c>
      <c r="BI1042" t="s">
        <v>268</v>
      </c>
      <c r="BJ1042" t="s">
        <v>268</v>
      </c>
      <c r="BK1042" t="s">
        <v>268</v>
      </c>
      <c r="BL1042" t="s">
        <v>268</v>
      </c>
      <c r="BM1042" t="s">
        <v>268</v>
      </c>
      <c r="BN1042" t="s">
        <v>268</v>
      </c>
      <c r="BO1042" t="s">
        <v>268</v>
      </c>
      <c r="BP1042" t="s">
        <v>268</v>
      </c>
      <c r="BQ1042" t="s">
        <v>268</v>
      </c>
      <c r="BR1042" t="s">
        <v>268</v>
      </c>
      <c r="BS1042" t="s">
        <v>268</v>
      </c>
      <c r="BT1042" t="s">
        <v>268</v>
      </c>
      <c r="BU1042" t="s">
        <v>268</v>
      </c>
      <c r="BV1042" t="s">
        <v>268</v>
      </c>
      <c r="BW1042" t="s">
        <v>268</v>
      </c>
      <c r="BX1042" t="s">
        <v>268</v>
      </c>
      <c r="BY1042">
        <v>45</v>
      </c>
      <c r="BZ1042">
        <v>45</v>
      </c>
      <c r="CA1042" t="s">
        <v>142</v>
      </c>
      <c r="CB1042" s="356">
        <v>122</v>
      </c>
      <c r="CC1042" t="s">
        <v>876</v>
      </c>
      <c r="CD1042" t="s">
        <v>268</v>
      </c>
      <c r="CE1042" t="s">
        <v>268</v>
      </c>
      <c r="CF1042" s="356">
        <v>2</v>
      </c>
      <c r="CG1042" t="s">
        <v>268</v>
      </c>
      <c r="CH1042" t="s">
        <v>268</v>
      </c>
      <c r="CI1042" t="s">
        <v>268</v>
      </c>
      <c r="CJ1042" t="s">
        <v>268</v>
      </c>
      <c r="CK1042" t="s">
        <v>268</v>
      </c>
      <c r="CL1042" t="s">
        <v>268</v>
      </c>
      <c r="CM1042" t="s">
        <v>11224</v>
      </c>
      <c r="CN1042">
        <v>77.319999999999993</v>
      </c>
      <c r="CO1042" t="s">
        <v>268</v>
      </c>
      <c r="CP1042">
        <v>77.319999999999993</v>
      </c>
      <c r="CQ1042">
        <v>365</v>
      </c>
      <c r="CR1042" t="s">
        <v>878</v>
      </c>
      <c r="CS1042" t="s">
        <v>11225</v>
      </c>
      <c r="CT1042" t="s">
        <v>11226</v>
      </c>
      <c r="CU1042" t="s">
        <v>11227</v>
      </c>
      <c r="CV1042" t="s">
        <v>268</v>
      </c>
      <c r="CW1042" t="s">
        <v>268</v>
      </c>
      <c r="CX1042" t="s">
        <v>268</v>
      </c>
      <c r="CY1042" t="s">
        <v>268</v>
      </c>
      <c r="CZ1042" t="s">
        <v>268</v>
      </c>
      <c r="DA1042" t="s">
        <v>268</v>
      </c>
      <c r="DB1042" s="429">
        <f t="shared" si="214"/>
        <v>0</v>
      </c>
      <c r="DC1042" s="284">
        <f t="shared" si="215"/>
        <v>0</v>
      </c>
      <c r="DD1042" s="284">
        <f t="shared" si="216"/>
        <v>0</v>
      </c>
      <c r="DE1042" s="284">
        <f t="shared" si="217"/>
        <v>0</v>
      </c>
      <c r="DF1042" s="295">
        <f t="shared" si="218"/>
        <v>45</v>
      </c>
      <c r="DG1042" s="284">
        <f t="shared" si="219"/>
        <v>0</v>
      </c>
      <c r="DH1042" s="284">
        <f t="shared" si="220"/>
        <v>0</v>
      </c>
      <c r="DI1042" s="284">
        <f t="shared" si="221"/>
        <v>0</v>
      </c>
      <c r="DJ1042" s="284">
        <f t="shared" si="222"/>
        <v>0</v>
      </c>
      <c r="DK1042" s="295">
        <f t="shared" si="223"/>
        <v>1</v>
      </c>
      <c r="DL1042" s="297">
        <f t="shared" si="224"/>
        <v>2</v>
      </c>
      <c r="DM1042" s="430">
        <f>IFERROR(IF(CA1042="D",IF(DL1042="A dispo.",DF1042*VLOOKUP('DATI INPUT'!$F$27,TARIFFE_UD,4,FALSE),DF1042*VLOOKUP(DL1042,TARIFFE_UD,4,FALSE)),DF1042*VLOOKUP(CB1042-100,TARIFFE_UND,4,FALSE)),0)</f>
        <v>25.883626284936348</v>
      </c>
      <c r="DN1042" s="430">
        <f>IFERROR(IF(CA1042="D",IF(DL1042="A dispo.",DK1042*VLOOKUP('DATI INPUT'!$F$27,TARIFFE_UD,5,FALSE),DK1042*VLOOKUP(DL1042,TARIFFE_UD,5,FALSE)),DK1042*VLOOKUP(CB1042-100,TARIFFE_UND,5,FALSE)),0)</f>
        <v>51.443731886070836</v>
      </c>
      <c r="DO1042" s="431">
        <f t="shared" si="225"/>
        <v>7.3581710071835005E-3</v>
      </c>
      <c r="DP1042" s="299">
        <f>IFERROR(IF(CA1042="D",IF(DL1042="A dispo.",DF1042*VLOOKUP('DATI INPUT'!$F$27,TARIFFE_UD,2,FALSE),DF1042*VLOOKUP(DL1042,TARIFFE_UD,2,FALSE)),DF1042*VLOOKUP(CB1042-100,TARIFFE_UND,2,FALSE)),0)</f>
        <v>32.337974616966989</v>
      </c>
      <c r="DQ1042" s="299">
        <f>IFERROR(IF(CA1042="D",IF(DL1042="A dispo.",DK1042*VLOOKUP('DATI INPUT'!$F$27,TARIFFE_UD,3,FALSE),DK1042*VLOOKUP(DL1042,TARIFFE_UD,3,FALSE)),DK1042*VLOOKUP(CB1042-100,TARIFFE_UND,3,FALSE)),0)</f>
        <v>46.077822723118445</v>
      </c>
      <c r="DR1042" s="299">
        <f t="shared" si="226"/>
        <v>78.415797340085433</v>
      </c>
    </row>
    <row r="1043" spans="1:122" x14ac:dyDescent="0.25">
      <c r="A1043" t="s">
        <v>8700</v>
      </c>
      <c r="B1043" t="s">
        <v>8484</v>
      </c>
      <c r="C1043" t="s">
        <v>8701</v>
      </c>
      <c r="D1043" t="s">
        <v>8486</v>
      </c>
      <c r="E1043" t="s">
        <v>268</v>
      </c>
      <c r="F1043" t="s">
        <v>156</v>
      </c>
      <c r="G1043" t="s">
        <v>8487</v>
      </c>
      <c r="H1043" t="s">
        <v>8488</v>
      </c>
      <c r="I1043" t="s">
        <v>365</v>
      </c>
      <c r="J1043" t="s">
        <v>274</v>
      </c>
      <c r="K1043" t="s">
        <v>8489</v>
      </c>
      <c r="L1043" t="s">
        <v>1307</v>
      </c>
      <c r="M1043" t="s">
        <v>8490</v>
      </c>
      <c r="N1043" t="s">
        <v>1307</v>
      </c>
      <c r="O1043" t="s">
        <v>1308</v>
      </c>
      <c r="P1043" t="s">
        <v>7268</v>
      </c>
      <c r="Q1043" t="s">
        <v>275</v>
      </c>
      <c r="R1043" t="s">
        <v>268</v>
      </c>
      <c r="S1043" t="s">
        <v>268</v>
      </c>
      <c r="T1043" t="s">
        <v>268</v>
      </c>
      <c r="U1043" t="s">
        <v>268</v>
      </c>
      <c r="V1043" t="s">
        <v>268</v>
      </c>
      <c r="W1043" t="s">
        <v>8491</v>
      </c>
      <c r="X1043" t="s">
        <v>1934</v>
      </c>
      <c r="Y1043" t="s">
        <v>935</v>
      </c>
      <c r="Z1043" t="s">
        <v>268</v>
      </c>
      <c r="AA1043" t="s">
        <v>268</v>
      </c>
      <c r="AB1043" t="s">
        <v>268</v>
      </c>
      <c r="AC1043" t="s">
        <v>268</v>
      </c>
      <c r="AD1043" t="s">
        <v>268</v>
      </c>
      <c r="AE1043" t="s">
        <v>287</v>
      </c>
      <c r="AF1043" t="s">
        <v>1811</v>
      </c>
      <c r="AG1043" t="s">
        <v>875</v>
      </c>
      <c r="AH1043" t="s">
        <v>1935</v>
      </c>
      <c r="AI1043" t="s">
        <v>8492</v>
      </c>
      <c r="AJ1043" t="s">
        <v>268</v>
      </c>
      <c r="AK1043" t="s">
        <v>366</v>
      </c>
      <c r="AL1043" t="s">
        <v>268</v>
      </c>
      <c r="AM1043" t="s">
        <v>353</v>
      </c>
      <c r="AN1043" t="s">
        <v>268</v>
      </c>
      <c r="AO1043" t="s">
        <v>268</v>
      </c>
      <c r="AP1043" t="s">
        <v>268</v>
      </c>
      <c r="AQ1043" t="s">
        <v>268</v>
      </c>
      <c r="AR1043" t="s">
        <v>268</v>
      </c>
      <c r="AS1043" t="s">
        <v>268</v>
      </c>
      <c r="AT1043" t="s">
        <v>268</v>
      </c>
      <c r="AU1043" t="s">
        <v>268</v>
      </c>
      <c r="AV1043" t="s">
        <v>268</v>
      </c>
      <c r="AW1043" t="s">
        <v>268</v>
      </c>
      <c r="AX1043" t="s">
        <v>268</v>
      </c>
      <c r="AY1043" t="s">
        <v>268</v>
      </c>
      <c r="AZ1043" t="s">
        <v>268</v>
      </c>
      <c r="BA1043" t="s">
        <v>268</v>
      </c>
      <c r="BB1043" t="s">
        <v>268</v>
      </c>
      <c r="BC1043" t="s">
        <v>268</v>
      </c>
      <c r="BD1043" t="s">
        <v>268</v>
      </c>
      <c r="BE1043" t="s">
        <v>268</v>
      </c>
      <c r="BF1043" t="s">
        <v>268</v>
      </c>
      <c r="BG1043" t="s">
        <v>268</v>
      </c>
      <c r="BH1043" t="s">
        <v>268</v>
      </c>
      <c r="BI1043" t="s">
        <v>268</v>
      </c>
      <c r="BJ1043" t="s">
        <v>268</v>
      </c>
      <c r="BK1043" t="s">
        <v>268</v>
      </c>
      <c r="BL1043" t="s">
        <v>268</v>
      </c>
      <c r="BM1043" t="s">
        <v>268</v>
      </c>
      <c r="BN1043" t="s">
        <v>268</v>
      </c>
      <c r="BO1043" t="s">
        <v>268</v>
      </c>
      <c r="BP1043" t="s">
        <v>268</v>
      </c>
      <c r="BQ1043" t="s">
        <v>268</v>
      </c>
      <c r="BR1043" t="s">
        <v>268</v>
      </c>
      <c r="BS1043" t="s">
        <v>268</v>
      </c>
      <c r="BT1043" t="s">
        <v>268</v>
      </c>
      <c r="BU1043" t="s">
        <v>268</v>
      </c>
      <c r="BV1043" t="s">
        <v>268</v>
      </c>
      <c r="BW1043" t="s">
        <v>268</v>
      </c>
      <c r="BX1043" t="s">
        <v>268</v>
      </c>
      <c r="BY1043">
        <v>41.7</v>
      </c>
      <c r="BZ1043">
        <v>41.7</v>
      </c>
      <c r="CA1043" t="s">
        <v>142</v>
      </c>
      <c r="CB1043" s="356">
        <v>123</v>
      </c>
      <c r="CC1043" t="s">
        <v>1817</v>
      </c>
      <c r="CD1043" t="s">
        <v>268</v>
      </c>
      <c r="CE1043" t="s">
        <v>268</v>
      </c>
      <c r="CF1043" t="s">
        <v>268</v>
      </c>
      <c r="CG1043" t="s">
        <v>268</v>
      </c>
      <c r="CH1043" t="s">
        <v>268</v>
      </c>
      <c r="CI1043" t="s">
        <v>268</v>
      </c>
      <c r="CJ1043" t="s">
        <v>268</v>
      </c>
      <c r="CK1043" t="s">
        <v>268</v>
      </c>
      <c r="CL1043" t="s">
        <v>268</v>
      </c>
      <c r="CM1043" t="s">
        <v>11224</v>
      </c>
      <c r="CN1043">
        <v>26.43</v>
      </c>
      <c r="CO1043" t="s">
        <v>268</v>
      </c>
      <c r="CP1043">
        <v>26.43</v>
      </c>
      <c r="CQ1043">
        <v>365</v>
      </c>
      <c r="CR1043" t="s">
        <v>878</v>
      </c>
      <c r="CS1043" t="s">
        <v>11225</v>
      </c>
      <c r="CT1043" t="s">
        <v>11226</v>
      </c>
      <c r="CU1043" t="s">
        <v>11227</v>
      </c>
      <c r="CV1043" t="s">
        <v>268</v>
      </c>
      <c r="CW1043" t="s">
        <v>268</v>
      </c>
      <c r="CX1043" t="s">
        <v>268</v>
      </c>
      <c r="CY1043" t="s">
        <v>268</v>
      </c>
      <c r="CZ1043" t="s">
        <v>268</v>
      </c>
      <c r="DA1043" t="s">
        <v>268</v>
      </c>
      <c r="DB1043" s="429">
        <f t="shared" si="214"/>
        <v>0</v>
      </c>
      <c r="DC1043" s="284">
        <f t="shared" si="215"/>
        <v>0</v>
      </c>
      <c r="DD1043" s="284">
        <f t="shared" si="216"/>
        <v>0</v>
      </c>
      <c r="DE1043" s="284">
        <f t="shared" si="217"/>
        <v>0</v>
      </c>
      <c r="DF1043" s="295">
        <f t="shared" si="218"/>
        <v>41.7</v>
      </c>
      <c r="DG1043" s="284">
        <f t="shared" si="219"/>
        <v>1</v>
      </c>
      <c r="DH1043" s="284">
        <f t="shared" si="220"/>
        <v>0</v>
      </c>
      <c r="DI1043" s="284">
        <f t="shared" si="221"/>
        <v>0</v>
      </c>
      <c r="DJ1043" s="284">
        <f t="shared" si="222"/>
        <v>0</v>
      </c>
      <c r="DK1043" s="295">
        <f t="shared" si="223"/>
        <v>0</v>
      </c>
      <c r="DL1043" s="297" t="str">
        <f t="shared" si="224"/>
        <v>A dispo.</v>
      </c>
      <c r="DM1043" s="430">
        <f>IFERROR(IF(CA1043="D",IF(DL1043="A dispo.",DF1043*VLOOKUP('DATI INPUT'!$F$27,TARIFFE_UD,4,FALSE),DF1043*VLOOKUP(DL1043,TARIFFE_UD,4,FALSE)),DF1043*VLOOKUP(CB1043-100,TARIFFE_UND,4,FALSE)),0)</f>
        <v>26.432993046902343</v>
      </c>
      <c r="DN1043" s="430">
        <f>IFERROR(IF(CA1043="D",IF(DL1043="A dispo.",DK1043*VLOOKUP('DATI INPUT'!$F$27,TARIFFE_UD,5,FALSE),DK1043*VLOOKUP(DL1043,TARIFFE_UD,5,FALSE)),DK1043*VLOOKUP(CB1043-100,TARIFFE_UND,5,FALSE)),0)</f>
        <v>0</v>
      </c>
      <c r="DO1043" s="431">
        <f t="shared" si="225"/>
        <v>2.9930469023433659E-3</v>
      </c>
      <c r="DP1043" s="299">
        <f>IFERROR(IF(CA1043="D",IF(DL1043="A dispo.",DF1043*VLOOKUP('DATI INPUT'!$F$27,TARIFFE_UD,2,FALSE),DF1043*VLOOKUP(DL1043,TARIFFE_UD,2,FALSE)),DF1043*VLOOKUP(CB1043-100,TARIFFE_UND,2,FALSE)),0)</f>
        <v>33.024331629245467</v>
      </c>
      <c r="DQ1043" s="299">
        <f>IFERROR(IF(CA1043="D",IF(DL1043="A dispo.",DK1043*VLOOKUP('DATI INPUT'!$F$27,TARIFFE_UD,3,FALSE),DK1043*VLOOKUP(DL1043,TARIFFE_UD,3,FALSE)),DK1043*VLOOKUP(CB1043-100,TARIFFE_UND,3,FALSE)),0)</f>
        <v>0</v>
      </c>
      <c r="DR1043" s="299">
        <f t="shared" si="226"/>
        <v>33.024331629245467</v>
      </c>
    </row>
    <row r="1044" spans="1:122" x14ac:dyDescent="0.25">
      <c r="A1044" t="s">
        <v>8702</v>
      </c>
      <c r="B1044" t="s">
        <v>7662</v>
      </c>
      <c r="C1044" t="s">
        <v>8703</v>
      </c>
      <c r="D1044" t="s">
        <v>7664</v>
      </c>
      <c r="E1044" t="s">
        <v>268</v>
      </c>
      <c r="F1044" t="s">
        <v>156</v>
      </c>
      <c r="G1044" t="s">
        <v>7665</v>
      </c>
      <c r="H1044" t="s">
        <v>7666</v>
      </c>
      <c r="I1044" t="s">
        <v>425</v>
      </c>
      <c r="J1044" t="s">
        <v>156</v>
      </c>
      <c r="K1044" t="s">
        <v>7667</v>
      </c>
      <c r="L1044" t="s">
        <v>152</v>
      </c>
      <c r="M1044" t="s">
        <v>10544</v>
      </c>
      <c r="N1044" t="s">
        <v>7669</v>
      </c>
      <c r="O1044" t="s">
        <v>1501</v>
      </c>
      <c r="P1044" t="s">
        <v>2142</v>
      </c>
      <c r="Q1044" t="s">
        <v>280</v>
      </c>
      <c r="R1044" t="s">
        <v>346</v>
      </c>
      <c r="S1044" t="s">
        <v>268</v>
      </c>
      <c r="T1044" t="s">
        <v>268</v>
      </c>
      <c r="U1044" t="s">
        <v>268</v>
      </c>
      <c r="V1044" t="s">
        <v>268</v>
      </c>
      <c r="W1044" t="s">
        <v>6091</v>
      </c>
      <c r="X1044" t="s">
        <v>1934</v>
      </c>
      <c r="Y1044" t="s">
        <v>315</v>
      </c>
      <c r="Z1044" t="s">
        <v>268</v>
      </c>
      <c r="AA1044" t="s">
        <v>268</v>
      </c>
      <c r="AB1044" t="s">
        <v>268</v>
      </c>
      <c r="AC1044" t="s">
        <v>268</v>
      </c>
      <c r="AD1044" t="s">
        <v>268</v>
      </c>
      <c r="AE1044" t="s">
        <v>287</v>
      </c>
      <c r="AF1044" t="s">
        <v>1811</v>
      </c>
      <c r="AG1044" t="s">
        <v>875</v>
      </c>
      <c r="AH1044" t="s">
        <v>1935</v>
      </c>
      <c r="AI1044" t="s">
        <v>6092</v>
      </c>
      <c r="AJ1044" t="s">
        <v>268</v>
      </c>
      <c r="AK1044" t="s">
        <v>382</v>
      </c>
      <c r="AL1044" t="s">
        <v>268</v>
      </c>
      <c r="AM1044" t="s">
        <v>353</v>
      </c>
      <c r="AN1044" t="s">
        <v>268</v>
      </c>
      <c r="AO1044" t="s">
        <v>268</v>
      </c>
      <c r="AP1044" t="s">
        <v>268</v>
      </c>
      <c r="AQ1044" t="s">
        <v>268</v>
      </c>
      <c r="AR1044" t="s">
        <v>268</v>
      </c>
      <c r="AS1044" t="s">
        <v>268</v>
      </c>
      <c r="AT1044" t="s">
        <v>268</v>
      </c>
      <c r="AU1044" t="s">
        <v>268</v>
      </c>
      <c r="AV1044" t="s">
        <v>268</v>
      </c>
      <c r="AW1044" t="s">
        <v>268</v>
      </c>
      <c r="AX1044" t="s">
        <v>268</v>
      </c>
      <c r="AY1044" t="s">
        <v>268</v>
      </c>
      <c r="AZ1044" t="s">
        <v>268</v>
      </c>
      <c r="BA1044" t="s">
        <v>268</v>
      </c>
      <c r="BB1044" t="s">
        <v>268</v>
      </c>
      <c r="BC1044" t="s">
        <v>268</v>
      </c>
      <c r="BD1044" t="s">
        <v>268</v>
      </c>
      <c r="BE1044" t="s">
        <v>268</v>
      </c>
      <c r="BF1044" t="s">
        <v>268</v>
      </c>
      <c r="BG1044" t="s">
        <v>268</v>
      </c>
      <c r="BH1044" t="s">
        <v>268</v>
      </c>
      <c r="BI1044" t="s">
        <v>268</v>
      </c>
      <c r="BJ1044" t="s">
        <v>268</v>
      </c>
      <c r="BK1044" t="s">
        <v>268</v>
      </c>
      <c r="BL1044" t="s">
        <v>268</v>
      </c>
      <c r="BM1044" t="s">
        <v>268</v>
      </c>
      <c r="BN1044" t="s">
        <v>268</v>
      </c>
      <c r="BO1044" t="s">
        <v>268</v>
      </c>
      <c r="BP1044" t="s">
        <v>268</v>
      </c>
      <c r="BQ1044" t="s">
        <v>268</v>
      </c>
      <c r="BR1044" t="s">
        <v>268</v>
      </c>
      <c r="BS1044" t="s">
        <v>268</v>
      </c>
      <c r="BT1044" t="s">
        <v>268</v>
      </c>
      <c r="BU1044" t="s">
        <v>268</v>
      </c>
      <c r="BV1044" t="s">
        <v>268</v>
      </c>
      <c r="BW1044" t="s">
        <v>268</v>
      </c>
      <c r="BX1044" t="s">
        <v>268</v>
      </c>
      <c r="BY1044">
        <v>24</v>
      </c>
      <c r="BZ1044">
        <v>24</v>
      </c>
      <c r="CA1044" t="s">
        <v>142</v>
      </c>
      <c r="CB1044" s="356">
        <v>123</v>
      </c>
      <c r="CC1044" t="s">
        <v>1817</v>
      </c>
      <c r="CD1044" t="s">
        <v>268</v>
      </c>
      <c r="CE1044" t="s">
        <v>268</v>
      </c>
      <c r="CF1044" t="s">
        <v>268</v>
      </c>
      <c r="CG1044" t="s">
        <v>268</v>
      </c>
      <c r="CH1044" t="s">
        <v>268</v>
      </c>
      <c r="CI1044" t="s">
        <v>268</v>
      </c>
      <c r="CJ1044" t="s">
        <v>268</v>
      </c>
      <c r="CK1044" t="s">
        <v>268</v>
      </c>
      <c r="CL1044" t="s">
        <v>8704</v>
      </c>
      <c r="CM1044" t="s">
        <v>11224</v>
      </c>
      <c r="CN1044">
        <v>15.21</v>
      </c>
      <c r="CO1044" t="s">
        <v>268</v>
      </c>
      <c r="CP1044">
        <v>15.21</v>
      </c>
      <c r="CQ1044">
        <v>365</v>
      </c>
      <c r="CR1044" t="s">
        <v>878</v>
      </c>
      <c r="CS1044" t="s">
        <v>11225</v>
      </c>
      <c r="CT1044" t="s">
        <v>11226</v>
      </c>
      <c r="CU1044" t="s">
        <v>11227</v>
      </c>
      <c r="CV1044" t="s">
        <v>268</v>
      </c>
      <c r="CW1044" t="s">
        <v>268</v>
      </c>
      <c r="CX1044" t="s">
        <v>268</v>
      </c>
      <c r="CY1044" t="s">
        <v>268</v>
      </c>
      <c r="CZ1044" t="s">
        <v>268</v>
      </c>
      <c r="DA1044" t="s">
        <v>268</v>
      </c>
      <c r="DB1044" s="429">
        <f t="shared" si="214"/>
        <v>0</v>
      </c>
      <c r="DC1044" s="284">
        <f t="shared" si="215"/>
        <v>0</v>
      </c>
      <c r="DD1044" s="284">
        <f t="shared" si="216"/>
        <v>0</v>
      </c>
      <c r="DE1044" s="284">
        <f t="shared" si="217"/>
        <v>0</v>
      </c>
      <c r="DF1044" s="295">
        <f t="shared" si="218"/>
        <v>23.999999999999996</v>
      </c>
      <c r="DG1044" s="284">
        <f t="shared" si="219"/>
        <v>1</v>
      </c>
      <c r="DH1044" s="284">
        <f t="shared" si="220"/>
        <v>0</v>
      </c>
      <c r="DI1044" s="284">
        <f t="shared" si="221"/>
        <v>0</v>
      </c>
      <c r="DJ1044" s="284">
        <f t="shared" si="222"/>
        <v>0</v>
      </c>
      <c r="DK1044" s="295">
        <f t="shared" si="223"/>
        <v>0</v>
      </c>
      <c r="DL1044" s="297" t="str">
        <f t="shared" si="224"/>
        <v>A dispo.</v>
      </c>
      <c r="DM1044" s="430">
        <f>IFERROR(IF(CA1044="D",IF(DL1044="A dispo.",DF1044*VLOOKUP('DATI INPUT'!$F$27,TARIFFE_UD,4,FALSE),DF1044*VLOOKUP(DL1044,TARIFFE_UD,4,FALSE)),DF1044*VLOOKUP(CB1044-100,TARIFFE_UND,4,FALSE)),0)</f>
        <v>15.213233408289115</v>
      </c>
      <c r="DN1044" s="430">
        <f>IFERROR(IF(CA1044="D",IF(DL1044="A dispo.",DK1044*VLOOKUP('DATI INPUT'!$F$27,TARIFFE_UD,5,FALSE),DK1044*VLOOKUP(DL1044,TARIFFE_UD,5,FALSE)),DK1044*VLOOKUP(CB1044-100,TARIFFE_UND,5,FALSE)),0)</f>
        <v>0</v>
      </c>
      <c r="DO1044" s="431">
        <f t="shared" si="225"/>
        <v>3.2334082891143368E-3</v>
      </c>
      <c r="DP1044" s="299">
        <f>IFERROR(IF(CA1044="D",IF(DL1044="A dispo.",DF1044*VLOOKUP('DATI INPUT'!$F$27,TARIFFE_UD,2,FALSE),DF1044*VLOOKUP(DL1044,TARIFFE_UD,2,FALSE)),DF1044*VLOOKUP(CB1044-100,TARIFFE_UND,2,FALSE)),0)</f>
        <v>19.006809570788754</v>
      </c>
      <c r="DQ1044" s="299">
        <f>IFERROR(IF(CA1044="D",IF(DL1044="A dispo.",DK1044*VLOOKUP('DATI INPUT'!$F$27,TARIFFE_UD,3,FALSE),DK1044*VLOOKUP(DL1044,TARIFFE_UD,3,FALSE)),DK1044*VLOOKUP(CB1044-100,TARIFFE_UND,3,FALSE)),0)</f>
        <v>0</v>
      </c>
      <c r="DR1044" s="299">
        <f t="shared" si="226"/>
        <v>19.006809570788754</v>
      </c>
    </row>
    <row r="1045" spans="1:122" x14ac:dyDescent="0.25">
      <c r="A1045" t="s">
        <v>8705</v>
      </c>
      <c r="B1045" t="s">
        <v>491</v>
      </c>
      <c r="C1045" t="s">
        <v>1076</v>
      </c>
      <c r="D1045" t="s">
        <v>2033</v>
      </c>
      <c r="E1045" t="s">
        <v>268</v>
      </c>
      <c r="F1045" t="s">
        <v>156</v>
      </c>
      <c r="G1045" t="s">
        <v>2034</v>
      </c>
      <c r="H1045" t="s">
        <v>1137</v>
      </c>
      <c r="I1045" t="s">
        <v>2035</v>
      </c>
      <c r="J1045" t="s">
        <v>274</v>
      </c>
      <c r="K1045" t="s">
        <v>2036</v>
      </c>
      <c r="L1045" t="s">
        <v>984</v>
      </c>
      <c r="M1045" t="s">
        <v>10369</v>
      </c>
      <c r="N1045" t="s">
        <v>984</v>
      </c>
      <c r="O1045" t="s">
        <v>873</v>
      </c>
      <c r="P1045" t="s">
        <v>10365</v>
      </c>
      <c r="Q1045" t="s">
        <v>333</v>
      </c>
      <c r="R1045" t="s">
        <v>268</v>
      </c>
      <c r="S1045" t="s">
        <v>268</v>
      </c>
      <c r="T1045" t="s">
        <v>268</v>
      </c>
      <c r="U1045" t="s">
        <v>268</v>
      </c>
      <c r="V1045" t="s">
        <v>268</v>
      </c>
      <c r="W1045" t="s">
        <v>10369</v>
      </c>
      <c r="X1045" t="s">
        <v>10365</v>
      </c>
      <c r="Y1045" t="s">
        <v>333</v>
      </c>
      <c r="Z1045" t="s">
        <v>268</v>
      </c>
      <c r="AA1045" t="s">
        <v>268</v>
      </c>
      <c r="AB1045" t="s">
        <v>268</v>
      </c>
      <c r="AC1045" t="s">
        <v>268</v>
      </c>
      <c r="AD1045" t="s">
        <v>268</v>
      </c>
      <c r="AE1045" t="s">
        <v>268</v>
      </c>
      <c r="AF1045" t="s">
        <v>268</v>
      </c>
      <c r="AG1045" t="s">
        <v>268</v>
      </c>
      <c r="AH1045" t="s">
        <v>268</v>
      </c>
      <c r="AI1045" t="s">
        <v>268</v>
      </c>
      <c r="AJ1045" t="s">
        <v>268</v>
      </c>
      <c r="AK1045" t="s">
        <v>268</v>
      </c>
      <c r="AL1045" t="s">
        <v>268</v>
      </c>
      <c r="AM1045" t="s">
        <v>268</v>
      </c>
      <c r="AN1045" t="s">
        <v>268</v>
      </c>
      <c r="AO1045" t="s">
        <v>268</v>
      </c>
      <c r="AP1045" t="s">
        <v>268</v>
      </c>
      <c r="AQ1045" t="s">
        <v>268</v>
      </c>
      <c r="AR1045" t="s">
        <v>268</v>
      </c>
      <c r="AS1045" t="s">
        <v>268</v>
      </c>
      <c r="AT1045" t="s">
        <v>268</v>
      </c>
      <c r="AU1045" t="s">
        <v>268</v>
      </c>
      <c r="AV1045" t="s">
        <v>268</v>
      </c>
      <c r="AW1045" t="s">
        <v>268</v>
      </c>
      <c r="AX1045" t="s">
        <v>268</v>
      </c>
      <c r="AY1045" t="s">
        <v>268</v>
      </c>
      <c r="AZ1045" t="s">
        <v>268</v>
      </c>
      <c r="BA1045" t="s">
        <v>268</v>
      </c>
      <c r="BB1045" t="s">
        <v>268</v>
      </c>
      <c r="BC1045" t="s">
        <v>268</v>
      </c>
      <c r="BD1045" t="s">
        <v>268</v>
      </c>
      <c r="BE1045" t="s">
        <v>268</v>
      </c>
      <c r="BF1045" t="s">
        <v>268</v>
      </c>
      <c r="BG1045" t="s">
        <v>268</v>
      </c>
      <c r="BH1045" t="s">
        <v>268</v>
      </c>
      <c r="BI1045" t="s">
        <v>268</v>
      </c>
      <c r="BJ1045" t="s">
        <v>268</v>
      </c>
      <c r="BK1045" t="s">
        <v>268</v>
      </c>
      <c r="BL1045" t="s">
        <v>268</v>
      </c>
      <c r="BM1045" t="s">
        <v>268</v>
      </c>
      <c r="BN1045" t="s">
        <v>268</v>
      </c>
      <c r="BO1045" t="s">
        <v>268</v>
      </c>
      <c r="BP1045" t="s">
        <v>268</v>
      </c>
      <c r="BQ1045" t="s">
        <v>268</v>
      </c>
      <c r="BR1045" t="s">
        <v>268</v>
      </c>
      <c r="BS1045" t="s">
        <v>268</v>
      </c>
      <c r="BT1045" t="s">
        <v>268</v>
      </c>
      <c r="BU1045" t="s">
        <v>268</v>
      </c>
      <c r="BV1045" t="s">
        <v>268</v>
      </c>
      <c r="BW1045" t="s">
        <v>268</v>
      </c>
      <c r="BX1045" t="s">
        <v>268</v>
      </c>
      <c r="BY1045">
        <v>21.52</v>
      </c>
      <c r="BZ1045">
        <v>21.52</v>
      </c>
      <c r="CA1045" t="s">
        <v>142</v>
      </c>
      <c r="CB1045" s="356">
        <v>123</v>
      </c>
      <c r="CC1045" t="s">
        <v>1817</v>
      </c>
      <c r="CD1045" t="s">
        <v>268</v>
      </c>
      <c r="CE1045" t="s">
        <v>268</v>
      </c>
      <c r="CF1045" s="356">
        <v>2</v>
      </c>
      <c r="CG1045" t="s">
        <v>268</v>
      </c>
      <c r="CH1045" t="s">
        <v>268</v>
      </c>
      <c r="CI1045" t="s">
        <v>268</v>
      </c>
      <c r="CJ1045" t="s">
        <v>268</v>
      </c>
      <c r="CK1045" t="s">
        <v>268</v>
      </c>
      <c r="CL1045" t="s">
        <v>268</v>
      </c>
      <c r="CM1045" t="s">
        <v>11224</v>
      </c>
      <c r="CN1045">
        <v>12.38</v>
      </c>
      <c r="CO1045" t="s">
        <v>268</v>
      </c>
      <c r="CP1045">
        <v>12.38</v>
      </c>
      <c r="CQ1045">
        <v>365</v>
      </c>
      <c r="CR1045" t="s">
        <v>878</v>
      </c>
      <c r="CS1045" t="s">
        <v>11225</v>
      </c>
      <c r="CT1045" t="s">
        <v>11226</v>
      </c>
      <c r="CU1045" t="s">
        <v>11227</v>
      </c>
      <c r="CV1045" t="s">
        <v>268</v>
      </c>
      <c r="CW1045" t="s">
        <v>268</v>
      </c>
      <c r="CX1045" t="s">
        <v>268</v>
      </c>
      <c r="CY1045" t="s">
        <v>268</v>
      </c>
      <c r="CZ1045" t="s">
        <v>268</v>
      </c>
      <c r="DA1045" t="s">
        <v>268</v>
      </c>
      <c r="DB1045" s="429">
        <f t="shared" si="214"/>
        <v>0</v>
      </c>
      <c r="DC1045" s="284">
        <f t="shared" si="215"/>
        <v>0</v>
      </c>
      <c r="DD1045" s="284">
        <f t="shared" si="216"/>
        <v>0</v>
      </c>
      <c r="DE1045" s="284">
        <f t="shared" si="217"/>
        <v>0</v>
      </c>
      <c r="DF1045" s="295">
        <f t="shared" si="218"/>
        <v>21.52</v>
      </c>
      <c r="DG1045" s="284">
        <f t="shared" si="219"/>
        <v>1</v>
      </c>
      <c r="DH1045" s="284">
        <f t="shared" si="220"/>
        <v>0</v>
      </c>
      <c r="DI1045" s="284">
        <f t="shared" si="221"/>
        <v>0</v>
      </c>
      <c r="DJ1045" s="284">
        <f t="shared" si="222"/>
        <v>0</v>
      </c>
      <c r="DK1045" s="295">
        <f t="shared" si="223"/>
        <v>0</v>
      </c>
      <c r="DL1045" s="297">
        <f t="shared" si="224"/>
        <v>2</v>
      </c>
      <c r="DM1045" s="430">
        <f>IFERROR(IF(CA1045="D",IF(DL1045="A dispo.",DF1045*VLOOKUP('DATI INPUT'!$F$27,TARIFFE_UD,4,FALSE),DF1045*VLOOKUP(DL1045,TARIFFE_UD,4,FALSE)),DF1045*VLOOKUP(CB1045-100,TARIFFE_UND,4,FALSE)),0)</f>
        <v>12.378125281151782</v>
      </c>
      <c r="DN1045" s="430">
        <f>IFERROR(IF(CA1045="D",IF(DL1045="A dispo.",DK1045*VLOOKUP('DATI INPUT'!$F$27,TARIFFE_UD,5,FALSE),DK1045*VLOOKUP(DL1045,TARIFFE_UD,5,FALSE)),DK1045*VLOOKUP(CB1045-100,TARIFFE_UND,5,FALSE)),0)</f>
        <v>0</v>
      </c>
      <c r="DO1045" s="431">
        <f t="shared" si="225"/>
        <v>-1.8747188482191035E-3</v>
      </c>
      <c r="DP1045" s="299">
        <f>IFERROR(IF(CA1045="D",IF(DL1045="A dispo.",DF1045*VLOOKUP('DATI INPUT'!$F$27,TARIFFE_UD,2,FALSE),DF1045*VLOOKUP(DL1045,TARIFFE_UD,2,FALSE)),DF1045*VLOOKUP(CB1045-100,TARIFFE_UND,2,FALSE)),0)</f>
        <v>15.464738083491767</v>
      </c>
      <c r="DQ1045" s="299">
        <f>IFERROR(IF(CA1045="D",IF(DL1045="A dispo.",DK1045*VLOOKUP('DATI INPUT'!$F$27,TARIFFE_UD,3,FALSE),DK1045*VLOOKUP(DL1045,TARIFFE_UD,3,FALSE)),DK1045*VLOOKUP(CB1045-100,TARIFFE_UND,3,FALSE)),0)</f>
        <v>0</v>
      </c>
      <c r="DR1045" s="299">
        <f t="shared" si="226"/>
        <v>15.464738083491767</v>
      </c>
    </row>
    <row r="1046" spans="1:122" x14ac:dyDescent="0.25">
      <c r="A1046" t="s">
        <v>8706</v>
      </c>
      <c r="B1046" t="s">
        <v>7303</v>
      </c>
      <c r="C1046" t="s">
        <v>8707</v>
      </c>
      <c r="D1046" t="s">
        <v>7304</v>
      </c>
      <c r="E1046" t="s">
        <v>7305</v>
      </c>
      <c r="F1046" t="s">
        <v>156</v>
      </c>
      <c r="G1046" t="s">
        <v>7306</v>
      </c>
      <c r="H1046" t="s">
        <v>1137</v>
      </c>
      <c r="I1046" t="s">
        <v>7307</v>
      </c>
      <c r="J1046" t="s">
        <v>274</v>
      </c>
      <c r="K1046" t="s">
        <v>7308</v>
      </c>
      <c r="L1046" t="s">
        <v>871</v>
      </c>
      <c r="M1046" t="s">
        <v>7309</v>
      </c>
      <c r="N1046" t="s">
        <v>984</v>
      </c>
      <c r="O1046" t="s">
        <v>873</v>
      </c>
      <c r="P1046" t="s">
        <v>3006</v>
      </c>
      <c r="Q1046" t="s">
        <v>282</v>
      </c>
      <c r="R1046" t="s">
        <v>268</v>
      </c>
      <c r="S1046" t="s">
        <v>268</v>
      </c>
      <c r="T1046" t="s">
        <v>268</v>
      </c>
      <c r="U1046" t="s">
        <v>268</v>
      </c>
      <c r="V1046" t="s">
        <v>268</v>
      </c>
      <c r="W1046" t="s">
        <v>7309</v>
      </c>
      <c r="X1046" t="s">
        <v>3006</v>
      </c>
      <c r="Y1046" t="s">
        <v>282</v>
      </c>
      <c r="Z1046" t="s">
        <v>268</v>
      </c>
      <c r="AA1046" t="s">
        <v>268</v>
      </c>
      <c r="AB1046" t="s">
        <v>268</v>
      </c>
      <c r="AC1046" t="s">
        <v>268</v>
      </c>
      <c r="AD1046" t="s">
        <v>268</v>
      </c>
      <c r="AE1046" t="s">
        <v>268</v>
      </c>
      <c r="AF1046" t="s">
        <v>268</v>
      </c>
      <c r="AG1046" t="s">
        <v>268</v>
      </c>
      <c r="AH1046" t="s">
        <v>268</v>
      </c>
      <c r="AI1046" t="s">
        <v>268</v>
      </c>
      <c r="AJ1046" t="s">
        <v>268</v>
      </c>
      <c r="AK1046" t="s">
        <v>268</v>
      </c>
      <c r="AL1046" t="s">
        <v>268</v>
      </c>
      <c r="AM1046" t="s">
        <v>268</v>
      </c>
      <c r="AN1046" t="s">
        <v>268</v>
      </c>
      <c r="AO1046" t="s">
        <v>268</v>
      </c>
      <c r="AP1046" t="s">
        <v>268</v>
      </c>
      <c r="AQ1046" t="s">
        <v>268</v>
      </c>
      <c r="AR1046" t="s">
        <v>268</v>
      </c>
      <c r="AS1046" t="s">
        <v>268</v>
      </c>
      <c r="AT1046" t="s">
        <v>268</v>
      </c>
      <c r="AU1046" t="s">
        <v>268</v>
      </c>
      <c r="AV1046" t="s">
        <v>268</v>
      </c>
      <c r="AW1046" t="s">
        <v>268</v>
      </c>
      <c r="AX1046" t="s">
        <v>268</v>
      </c>
      <c r="AY1046" t="s">
        <v>268</v>
      </c>
      <c r="AZ1046" t="s">
        <v>268</v>
      </c>
      <c r="BA1046" t="s">
        <v>268</v>
      </c>
      <c r="BB1046" t="s">
        <v>268</v>
      </c>
      <c r="BC1046" t="s">
        <v>268</v>
      </c>
      <c r="BD1046" t="s">
        <v>268</v>
      </c>
      <c r="BE1046" t="s">
        <v>268</v>
      </c>
      <c r="BF1046" t="s">
        <v>268</v>
      </c>
      <c r="BG1046" t="s">
        <v>268</v>
      </c>
      <c r="BH1046" t="s">
        <v>268</v>
      </c>
      <c r="BI1046" t="s">
        <v>268</v>
      </c>
      <c r="BJ1046" t="s">
        <v>268</v>
      </c>
      <c r="BK1046" t="s">
        <v>268</v>
      </c>
      <c r="BL1046" t="s">
        <v>268</v>
      </c>
      <c r="BM1046" t="s">
        <v>268</v>
      </c>
      <c r="BN1046" t="s">
        <v>268</v>
      </c>
      <c r="BO1046" t="s">
        <v>268</v>
      </c>
      <c r="BP1046" t="s">
        <v>268</v>
      </c>
      <c r="BQ1046" t="s">
        <v>268</v>
      </c>
      <c r="BR1046" t="s">
        <v>268</v>
      </c>
      <c r="BS1046" t="s">
        <v>268</v>
      </c>
      <c r="BT1046" t="s">
        <v>268</v>
      </c>
      <c r="BU1046" t="s">
        <v>268</v>
      </c>
      <c r="BV1046" t="s">
        <v>268</v>
      </c>
      <c r="BW1046" t="s">
        <v>268</v>
      </c>
      <c r="BX1046" t="s">
        <v>268</v>
      </c>
      <c r="BY1046">
        <v>32</v>
      </c>
      <c r="BZ1046">
        <v>32</v>
      </c>
      <c r="CA1046" t="s">
        <v>142</v>
      </c>
      <c r="CB1046" s="356">
        <v>123</v>
      </c>
      <c r="CC1046" t="s">
        <v>1817</v>
      </c>
      <c r="CD1046" t="s">
        <v>268</v>
      </c>
      <c r="CE1046" t="s">
        <v>268</v>
      </c>
      <c r="CF1046" s="356">
        <v>3</v>
      </c>
      <c r="CG1046" t="s">
        <v>268</v>
      </c>
      <c r="CH1046" t="s">
        <v>268</v>
      </c>
      <c r="CI1046" t="s">
        <v>268</v>
      </c>
      <c r="CJ1046" t="s">
        <v>268</v>
      </c>
      <c r="CK1046" t="s">
        <v>268</v>
      </c>
      <c r="CL1046" t="s">
        <v>268</v>
      </c>
      <c r="CM1046" t="s">
        <v>11224</v>
      </c>
      <c r="CN1046">
        <v>20.28</v>
      </c>
      <c r="CO1046" t="s">
        <v>268</v>
      </c>
      <c r="CP1046">
        <v>20.28</v>
      </c>
      <c r="CQ1046">
        <v>365</v>
      </c>
      <c r="CR1046" t="s">
        <v>878</v>
      </c>
      <c r="CS1046" t="s">
        <v>11225</v>
      </c>
      <c r="CT1046" t="s">
        <v>11226</v>
      </c>
      <c r="CU1046" t="s">
        <v>11227</v>
      </c>
      <c r="CV1046" t="s">
        <v>268</v>
      </c>
      <c r="CW1046" t="s">
        <v>268</v>
      </c>
      <c r="CX1046" t="s">
        <v>268</v>
      </c>
      <c r="CY1046" t="s">
        <v>268</v>
      </c>
      <c r="CZ1046" t="s">
        <v>268</v>
      </c>
      <c r="DA1046" t="s">
        <v>268</v>
      </c>
      <c r="DB1046" s="429">
        <f t="shared" si="214"/>
        <v>0</v>
      </c>
      <c r="DC1046" s="284">
        <f t="shared" si="215"/>
        <v>0</v>
      </c>
      <c r="DD1046" s="284">
        <f t="shared" si="216"/>
        <v>0</v>
      </c>
      <c r="DE1046" s="284">
        <f t="shared" si="217"/>
        <v>0</v>
      </c>
      <c r="DF1046" s="295">
        <f t="shared" si="218"/>
        <v>32</v>
      </c>
      <c r="DG1046" s="284">
        <f t="shared" si="219"/>
        <v>1</v>
      </c>
      <c r="DH1046" s="284">
        <f t="shared" si="220"/>
        <v>0</v>
      </c>
      <c r="DI1046" s="284">
        <f t="shared" si="221"/>
        <v>0</v>
      </c>
      <c r="DJ1046" s="284">
        <f t="shared" si="222"/>
        <v>0</v>
      </c>
      <c r="DK1046" s="295">
        <f t="shared" si="223"/>
        <v>0</v>
      </c>
      <c r="DL1046" s="297">
        <f t="shared" si="224"/>
        <v>3</v>
      </c>
      <c r="DM1046" s="430">
        <f>IFERROR(IF(CA1046="D",IF(DL1046="A dispo.",DF1046*VLOOKUP('DATI INPUT'!$F$27,TARIFFE_UD,4,FALSE),DF1046*VLOOKUP(DL1046,TARIFFE_UD,4,FALSE)),DF1046*VLOOKUP(CB1046-100,TARIFFE_UND,4,FALSE)),0)</f>
        <v>20.284311211052156</v>
      </c>
      <c r="DN1046" s="430">
        <f>IFERROR(IF(CA1046="D",IF(DL1046="A dispo.",DK1046*VLOOKUP('DATI INPUT'!$F$27,TARIFFE_UD,5,FALSE),DK1046*VLOOKUP(DL1046,TARIFFE_UD,5,FALSE)),DK1046*VLOOKUP(CB1046-100,TARIFFE_UND,5,FALSE)),0)</f>
        <v>0</v>
      </c>
      <c r="DO1046" s="431">
        <f t="shared" si="225"/>
        <v>4.3112110521548175E-3</v>
      </c>
      <c r="DP1046" s="299">
        <f>IFERROR(IF(CA1046="D",IF(DL1046="A dispo.",DF1046*VLOOKUP('DATI INPUT'!$F$27,TARIFFE_UD,2,FALSE),DF1046*VLOOKUP(DL1046,TARIFFE_UD,2,FALSE)),DF1046*VLOOKUP(CB1046-100,TARIFFE_UND,2,FALSE)),0)</f>
        <v>25.342412761051676</v>
      </c>
      <c r="DQ1046" s="299">
        <f>IFERROR(IF(CA1046="D",IF(DL1046="A dispo.",DK1046*VLOOKUP('DATI INPUT'!$F$27,TARIFFE_UD,3,FALSE),DK1046*VLOOKUP(DL1046,TARIFFE_UD,3,FALSE)),DK1046*VLOOKUP(CB1046-100,TARIFFE_UND,3,FALSE)),0)</f>
        <v>0</v>
      </c>
      <c r="DR1046" s="299">
        <f t="shared" si="226"/>
        <v>25.342412761051676</v>
      </c>
    </row>
    <row r="1047" spans="1:122" x14ac:dyDescent="0.25">
      <c r="A1047" t="s">
        <v>8708</v>
      </c>
      <c r="B1047" t="s">
        <v>647</v>
      </c>
      <c r="C1047" t="s">
        <v>8709</v>
      </c>
      <c r="D1047" t="s">
        <v>2164</v>
      </c>
      <c r="E1047" t="s">
        <v>268</v>
      </c>
      <c r="F1047" t="s">
        <v>156</v>
      </c>
      <c r="G1047" t="s">
        <v>2165</v>
      </c>
      <c r="H1047" t="s">
        <v>1137</v>
      </c>
      <c r="I1047" t="s">
        <v>336</v>
      </c>
      <c r="J1047" t="s">
        <v>156</v>
      </c>
      <c r="K1047" t="s">
        <v>2166</v>
      </c>
      <c r="L1047" t="s">
        <v>984</v>
      </c>
      <c r="M1047" t="s">
        <v>2167</v>
      </c>
      <c r="N1047" t="s">
        <v>1767</v>
      </c>
      <c r="O1047" t="s">
        <v>1768</v>
      </c>
      <c r="P1047" t="s">
        <v>2168</v>
      </c>
      <c r="Q1047" t="s">
        <v>280</v>
      </c>
      <c r="R1047" t="s">
        <v>268</v>
      </c>
      <c r="S1047" t="s">
        <v>268</v>
      </c>
      <c r="T1047" t="s">
        <v>268</v>
      </c>
      <c r="U1047" t="s">
        <v>268</v>
      </c>
      <c r="V1047" t="s">
        <v>268</v>
      </c>
      <c r="W1047" t="s">
        <v>2044</v>
      </c>
      <c r="X1047" t="s">
        <v>2045</v>
      </c>
      <c r="Y1047" t="s">
        <v>333</v>
      </c>
      <c r="Z1047" t="s">
        <v>268</v>
      </c>
      <c r="AA1047" t="s">
        <v>268</v>
      </c>
      <c r="AB1047" t="s">
        <v>268</v>
      </c>
      <c r="AC1047" t="s">
        <v>268</v>
      </c>
      <c r="AD1047" t="s">
        <v>268</v>
      </c>
      <c r="AE1047" t="s">
        <v>287</v>
      </c>
      <c r="AF1047" t="s">
        <v>1811</v>
      </c>
      <c r="AG1047" t="s">
        <v>875</v>
      </c>
      <c r="AH1047" t="s">
        <v>2047</v>
      </c>
      <c r="AI1047" t="s">
        <v>2048</v>
      </c>
      <c r="AJ1047" t="s">
        <v>268</v>
      </c>
      <c r="AK1047" t="s">
        <v>354</v>
      </c>
      <c r="AL1047" t="s">
        <v>268</v>
      </c>
      <c r="AM1047" t="s">
        <v>367</v>
      </c>
      <c r="AN1047" t="s">
        <v>268</v>
      </c>
      <c r="AO1047" t="s">
        <v>268</v>
      </c>
      <c r="AP1047" t="s">
        <v>268</v>
      </c>
      <c r="AQ1047" t="s">
        <v>268</v>
      </c>
      <c r="AR1047" t="s">
        <v>268</v>
      </c>
      <c r="AS1047" t="s">
        <v>268</v>
      </c>
      <c r="AT1047" t="s">
        <v>268</v>
      </c>
      <c r="AU1047" t="s">
        <v>268</v>
      </c>
      <c r="AV1047" t="s">
        <v>268</v>
      </c>
      <c r="AW1047" t="s">
        <v>268</v>
      </c>
      <c r="AX1047" t="s">
        <v>268</v>
      </c>
      <c r="AY1047" t="s">
        <v>268</v>
      </c>
      <c r="AZ1047" t="s">
        <v>268</v>
      </c>
      <c r="BA1047" t="s">
        <v>268</v>
      </c>
      <c r="BB1047" t="s">
        <v>268</v>
      </c>
      <c r="BC1047" t="s">
        <v>268</v>
      </c>
      <c r="BD1047" t="s">
        <v>268</v>
      </c>
      <c r="BE1047" t="s">
        <v>268</v>
      </c>
      <c r="BF1047" t="s">
        <v>268</v>
      </c>
      <c r="BG1047" t="s">
        <v>268</v>
      </c>
      <c r="BH1047" t="s">
        <v>268</v>
      </c>
      <c r="BI1047" t="s">
        <v>268</v>
      </c>
      <c r="BJ1047" t="s">
        <v>268</v>
      </c>
      <c r="BK1047" t="s">
        <v>268</v>
      </c>
      <c r="BL1047" t="s">
        <v>268</v>
      </c>
      <c r="BM1047" t="s">
        <v>268</v>
      </c>
      <c r="BN1047" t="s">
        <v>268</v>
      </c>
      <c r="BO1047" t="s">
        <v>268</v>
      </c>
      <c r="BP1047" t="s">
        <v>268</v>
      </c>
      <c r="BQ1047" t="s">
        <v>268</v>
      </c>
      <c r="BR1047" t="s">
        <v>268</v>
      </c>
      <c r="BS1047" t="s">
        <v>268</v>
      </c>
      <c r="BT1047" t="s">
        <v>268</v>
      </c>
      <c r="BU1047" t="s">
        <v>268</v>
      </c>
      <c r="BV1047" t="s">
        <v>268</v>
      </c>
      <c r="BW1047" t="s">
        <v>268</v>
      </c>
      <c r="BX1047" t="s">
        <v>268</v>
      </c>
      <c r="BY1047">
        <v>25</v>
      </c>
      <c r="BZ1047">
        <v>25</v>
      </c>
      <c r="CA1047" t="s">
        <v>142</v>
      </c>
      <c r="CB1047" s="356">
        <v>123</v>
      </c>
      <c r="CC1047" t="s">
        <v>1817</v>
      </c>
      <c r="CD1047" t="s">
        <v>268</v>
      </c>
      <c r="CE1047" t="s">
        <v>268</v>
      </c>
      <c r="CF1047" t="s">
        <v>268</v>
      </c>
      <c r="CG1047" t="s">
        <v>268</v>
      </c>
      <c r="CH1047" t="s">
        <v>268</v>
      </c>
      <c r="CI1047" t="s">
        <v>268</v>
      </c>
      <c r="CJ1047" t="s">
        <v>268</v>
      </c>
      <c r="CK1047" t="s">
        <v>268</v>
      </c>
      <c r="CL1047" t="s">
        <v>268</v>
      </c>
      <c r="CM1047" t="s">
        <v>11224</v>
      </c>
      <c r="CN1047">
        <v>15.85</v>
      </c>
      <c r="CO1047" t="s">
        <v>268</v>
      </c>
      <c r="CP1047">
        <v>15.85</v>
      </c>
      <c r="CQ1047">
        <v>365</v>
      </c>
      <c r="CR1047" t="s">
        <v>878</v>
      </c>
      <c r="CS1047" t="s">
        <v>11225</v>
      </c>
      <c r="CT1047" t="s">
        <v>11226</v>
      </c>
      <c r="CU1047" t="s">
        <v>11227</v>
      </c>
      <c r="CV1047" t="s">
        <v>268</v>
      </c>
      <c r="CW1047" t="s">
        <v>268</v>
      </c>
      <c r="CX1047" t="s">
        <v>268</v>
      </c>
      <c r="CY1047" t="s">
        <v>268</v>
      </c>
      <c r="CZ1047" t="s">
        <v>268</v>
      </c>
      <c r="DA1047" t="s">
        <v>268</v>
      </c>
      <c r="DB1047" s="429">
        <f t="shared" si="214"/>
        <v>0</v>
      </c>
      <c r="DC1047" s="284">
        <f t="shared" si="215"/>
        <v>0</v>
      </c>
      <c r="DD1047" s="284">
        <f t="shared" si="216"/>
        <v>0</v>
      </c>
      <c r="DE1047" s="284">
        <f t="shared" si="217"/>
        <v>0</v>
      </c>
      <c r="DF1047" s="295">
        <f t="shared" si="218"/>
        <v>25</v>
      </c>
      <c r="DG1047" s="284">
        <f t="shared" si="219"/>
        <v>1</v>
      </c>
      <c r="DH1047" s="284">
        <f t="shared" si="220"/>
        <v>0</v>
      </c>
      <c r="DI1047" s="284">
        <f t="shared" si="221"/>
        <v>0</v>
      </c>
      <c r="DJ1047" s="284">
        <f t="shared" si="222"/>
        <v>0</v>
      </c>
      <c r="DK1047" s="295">
        <f t="shared" si="223"/>
        <v>0</v>
      </c>
      <c r="DL1047" s="297" t="str">
        <f t="shared" si="224"/>
        <v>A dispo.</v>
      </c>
      <c r="DM1047" s="430">
        <f>IFERROR(IF(CA1047="D",IF(DL1047="A dispo.",DF1047*VLOOKUP('DATI INPUT'!$F$27,TARIFFE_UD,4,FALSE),DF1047*VLOOKUP(DL1047,TARIFFE_UD,4,FALSE)),DF1047*VLOOKUP(CB1047-100,TARIFFE_UND,4,FALSE)),0)</f>
        <v>15.847118133634497</v>
      </c>
      <c r="DN1047" s="430">
        <f>IFERROR(IF(CA1047="D",IF(DL1047="A dispo.",DK1047*VLOOKUP('DATI INPUT'!$F$27,TARIFFE_UD,5,FALSE),DK1047*VLOOKUP(DL1047,TARIFFE_UD,5,FALSE)),DK1047*VLOOKUP(CB1047-100,TARIFFE_UND,5,FALSE)),0)</f>
        <v>0</v>
      </c>
      <c r="DO1047" s="431">
        <f t="shared" si="225"/>
        <v>-2.8818663655023613E-3</v>
      </c>
      <c r="DP1047" s="299">
        <f>IFERROR(IF(CA1047="D",IF(DL1047="A dispo.",DF1047*VLOOKUP('DATI INPUT'!$F$27,TARIFFE_UD,2,FALSE),DF1047*VLOOKUP(DL1047,TARIFFE_UD,2,FALSE)),DF1047*VLOOKUP(CB1047-100,TARIFFE_UND,2,FALSE)),0)</f>
        <v>19.798759969571623</v>
      </c>
      <c r="DQ1047" s="299">
        <f>IFERROR(IF(CA1047="D",IF(DL1047="A dispo.",DK1047*VLOOKUP('DATI INPUT'!$F$27,TARIFFE_UD,3,FALSE),DK1047*VLOOKUP(DL1047,TARIFFE_UD,3,FALSE)),DK1047*VLOOKUP(CB1047-100,TARIFFE_UND,3,FALSE)),0)</f>
        <v>0</v>
      </c>
      <c r="DR1047" s="299">
        <f t="shared" si="226"/>
        <v>19.798759969571623</v>
      </c>
    </row>
    <row r="1048" spans="1:122" x14ac:dyDescent="0.25">
      <c r="A1048" t="s">
        <v>8710</v>
      </c>
      <c r="B1048" t="s">
        <v>7763</v>
      </c>
      <c r="C1048" t="s">
        <v>8711</v>
      </c>
      <c r="D1048" t="s">
        <v>7765</v>
      </c>
      <c r="E1048" t="s">
        <v>268</v>
      </c>
      <c r="F1048" t="s">
        <v>156</v>
      </c>
      <c r="G1048" t="s">
        <v>7766</v>
      </c>
      <c r="H1048" t="s">
        <v>1137</v>
      </c>
      <c r="I1048" t="s">
        <v>7767</v>
      </c>
      <c r="J1048" t="s">
        <v>274</v>
      </c>
      <c r="K1048" t="s">
        <v>7768</v>
      </c>
      <c r="L1048" t="s">
        <v>880</v>
      </c>
      <c r="M1048" t="s">
        <v>7769</v>
      </c>
      <c r="N1048" t="s">
        <v>984</v>
      </c>
      <c r="O1048" t="s">
        <v>873</v>
      </c>
      <c r="P1048" t="s">
        <v>1922</v>
      </c>
      <c r="Q1048" t="s">
        <v>346</v>
      </c>
      <c r="R1048" t="s">
        <v>153</v>
      </c>
      <c r="S1048" t="s">
        <v>268</v>
      </c>
      <c r="T1048" t="s">
        <v>268</v>
      </c>
      <c r="U1048" t="s">
        <v>268</v>
      </c>
      <c r="V1048" t="s">
        <v>268</v>
      </c>
      <c r="W1048" t="s">
        <v>7769</v>
      </c>
      <c r="X1048" t="s">
        <v>1922</v>
      </c>
      <c r="Y1048" t="s">
        <v>346</v>
      </c>
      <c r="Z1048" t="s">
        <v>153</v>
      </c>
      <c r="AA1048" t="s">
        <v>268</v>
      </c>
      <c r="AB1048" t="s">
        <v>268</v>
      </c>
      <c r="AC1048" t="s">
        <v>268</v>
      </c>
      <c r="AD1048" t="s">
        <v>268</v>
      </c>
      <c r="AE1048" t="s">
        <v>287</v>
      </c>
      <c r="AF1048" t="s">
        <v>1811</v>
      </c>
      <c r="AG1048" t="s">
        <v>875</v>
      </c>
      <c r="AH1048" t="s">
        <v>1812</v>
      </c>
      <c r="AI1048" t="s">
        <v>789</v>
      </c>
      <c r="AJ1048" t="s">
        <v>268</v>
      </c>
      <c r="AK1048" t="s">
        <v>693</v>
      </c>
      <c r="AL1048" t="s">
        <v>268</v>
      </c>
      <c r="AM1048" t="s">
        <v>288</v>
      </c>
      <c r="AN1048" t="s">
        <v>268</v>
      </c>
      <c r="AO1048" t="s">
        <v>268</v>
      </c>
      <c r="AP1048" t="s">
        <v>268</v>
      </c>
      <c r="AQ1048" t="s">
        <v>268</v>
      </c>
      <c r="AR1048" t="s">
        <v>268</v>
      </c>
      <c r="AS1048" t="s">
        <v>268</v>
      </c>
      <c r="AT1048" t="s">
        <v>268</v>
      </c>
      <c r="AU1048" t="s">
        <v>268</v>
      </c>
      <c r="AV1048" t="s">
        <v>268</v>
      </c>
      <c r="AW1048" t="s">
        <v>268</v>
      </c>
      <c r="AX1048" t="s">
        <v>268</v>
      </c>
      <c r="AY1048" t="s">
        <v>268</v>
      </c>
      <c r="AZ1048" t="s">
        <v>268</v>
      </c>
      <c r="BA1048" t="s">
        <v>268</v>
      </c>
      <c r="BB1048" t="s">
        <v>268</v>
      </c>
      <c r="BC1048" t="s">
        <v>268</v>
      </c>
      <c r="BD1048" t="s">
        <v>268</v>
      </c>
      <c r="BE1048" t="s">
        <v>268</v>
      </c>
      <c r="BF1048" t="s">
        <v>268</v>
      </c>
      <c r="BG1048" t="s">
        <v>268</v>
      </c>
      <c r="BH1048" t="s">
        <v>268</v>
      </c>
      <c r="BI1048" t="s">
        <v>268</v>
      </c>
      <c r="BJ1048" t="s">
        <v>268</v>
      </c>
      <c r="BK1048" t="s">
        <v>268</v>
      </c>
      <c r="BL1048" t="s">
        <v>268</v>
      </c>
      <c r="BM1048" t="s">
        <v>268</v>
      </c>
      <c r="BN1048" t="s">
        <v>268</v>
      </c>
      <c r="BO1048" t="s">
        <v>268</v>
      </c>
      <c r="BP1048" t="s">
        <v>268</v>
      </c>
      <c r="BQ1048" t="s">
        <v>268</v>
      </c>
      <c r="BR1048" t="s">
        <v>268</v>
      </c>
      <c r="BS1048" t="s">
        <v>268</v>
      </c>
      <c r="BT1048" t="s">
        <v>268</v>
      </c>
      <c r="BU1048" t="s">
        <v>268</v>
      </c>
      <c r="BV1048" t="s">
        <v>268</v>
      </c>
      <c r="BW1048" t="s">
        <v>268</v>
      </c>
      <c r="BX1048" t="s">
        <v>268</v>
      </c>
      <c r="BY1048">
        <v>82.35</v>
      </c>
      <c r="BZ1048">
        <v>82.35</v>
      </c>
      <c r="CA1048" t="s">
        <v>142</v>
      </c>
      <c r="CB1048" s="356">
        <v>122</v>
      </c>
      <c r="CC1048" t="s">
        <v>876</v>
      </c>
      <c r="CD1048" t="s">
        <v>268</v>
      </c>
      <c r="CE1048" t="s">
        <v>268</v>
      </c>
      <c r="CF1048" s="356">
        <v>4</v>
      </c>
      <c r="CG1048" t="s">
        <v>268</v>
      </c>
      <c r="CH1048" t="s">
        <v>268</v>
      </c>
      <c r="CI1048" t="s">
        <v>268</v>
      </c>
      <c r="CJ1048" t="s">
        <v>268</v>
      </c>
      <c r="CK1048" t="s">
        <v>268</v>
      </c>
      <c r="CL1048" t="s">
        <v>268</v>
      </c>
      <c r="CM1048" t="s">
        <v>11224</v>
      </c>
      <c r="CN1048">
        <v>138.44999999999999</v>
      </c>
      <c r="CO1048" t="s">
        <v>268</v>
      </c>
      <c r="CP1048">
        <v>138.44999999999999</v>
      </c>
      <c r="CQ1048">
        <v>365</v>
      </c>
      <c r="CR1048" t="s">
        <v>878</v>
      </c>
      <c r="CS1048" t="s">
        <v>11225</v>
      </c>
      <c r="CT1048" t="s">
        <v>11226</v>
      </c>
      <c r="CU1048" t="s">
        <v>11227</v>
      </c>
      <c r="CV1048" t="s">
        <v>268</v>
      </c>
      <c r="CW1048" t="s">
        <v>268</v>
      </c>
      <c r="CX1048" t="s">
        <v>268</v>
      </c>
      <c r="CY1048" t="s">
        <v>268</v>
      </c>
      <c r="CZ1048" t="s">
        <v>268</v>
      </c>
      <c r="DA1048" t="s">
        <v>268</v>
      </c>
      <c r="DB1048" s="429">
        <f t="shared" si="214"/>
        <v>0</v>
      </c>
      <c r="DC1048" s="284">
        <f t="shared" si="215"/>
        <v>0</v>
      </c>
      <c r="DD1048" s="284">
        <f t="shared" si="216"/>
        <v>0</v>
      </c>
      <c r="DE1048" s="284">
        <f t="shared" si="217"/>
        <v>0</v>
      </c>
      <c r="DF1048" s="295">
        <f t="shared" si="218"/>
        <v>82.35</v>
      </c>
      <c r="DG1048" s="284">
        <f t="shared" si="219"/>
        <v>0</v>
      </c>
      <c r="DH1048" s="284">
        <f t="shared" si="220"/>
        <v>0</v>
      </c>
      <c r="DI1048" s="284">
        <f t="shared" si="221"/>
        <v>0</v>
      </c>
      <c r="DJ1048" s="284">
        <f t="shared" si="222"/>
        <v>0</v>
      </c>
      <c r="DK1048" s="295">
        <f t="shared" si="223"/>
        <v>1</v>
      </c>
      <c r="DL1048" s="297">
        <f t="shared" si="224"/>
        <v>4</v>
      </c>
      <c r="DM1048" s="430">
        <f>IFERROR(IF(CA1048="D",IF(DL1048="A dispo.",DF1048*VLOOKUP('DATI INPUT'!$F$27,TARIFFE_UD,4,FALSE),DF1048*VLOOKUP(DL1048,TARIFFE_UD,4,FALSE)),DF1048*VLOOKUP(CB1048-100,TARIFFE_UND,4,FALSE)),0)</f>
        <v>56.067103956798839</v>
      </c>
      <c r="DN1048" s="430">
        <f>IFERROR(IF(CA1048="D",IF(DL1048="A dispo.",DK1048*VLOOKUP('DATI INPUT'!$F$27,TARIFFE_UD,5,FALSE),DK1048*VLOOKUP(DL1048,TARIFFE_UD,5,FALSE)),DK1048*VLOOKUP(CB1048-100,TARIFFE_UND,5,FALSE)),0)</f>
        <v>82.375089665670373</v>
      </c>
      <c r="DO1048" s="431">
        <f t="shared" si="225"/>
        <v>-7.8063775307839478E-3</v>
      </c>
      <c r="DP1048" s="299">
        <f>IFERROR(IF(CA1048="D",IF(DL1048="A dispo.",DF1048*VLOOKUP('DATI INPUT'!$F$27,TARIFFE_UD,2,FALSE),DF1048*VLOOKUP(DL1048,TARIFFE_UD,2,FALSE)),DF1048*VLOOKUP(CB1048-100,TARIFFE_UND,2,FALSE)),0)</f>
        <v>70.048012772344407</v>
      </c>
      <c r="DQ1048" s="299">
        <f>IFERROR(IF(CA1048="D",IF(DL1048="A dispo.",DK1048*VLOOKUP('DATI INPUT'!$F$27,TARIFFE_UD,3,FALSE),DK1048*VLOOKUP(DL1048,TARIFFE_UD,3,FALSE)),DK1048*VLOOKUP(CB1048-100,TARIFFE_UND,3,FALSE)),0)</f>
        <v>73.78284271486686</v>
      </c>
      <c r="DR1048" s="299">
        <f t="shared" si="226"/>
        <v>143.83085548721127</v>
      </c>
    </row>
    <row r="1049" spans="1:122" x14ac:dyDescent="0.25">
      <c r="A1049" t="s">
        <v>8712</v>
      </c>
      <c r="B1049" t="s">
        <v>1369</v>
      </c>
      <c r="C1049" t="s">
        <v>8713</v>
      </c>
      <c r="D1049" t="s">
        <v>2918</v>
      </c>
      <c r="E1049" t="s">
        <v>268</v>
      </c>
      <c r="F1049" t="s">
        <v>156</v>
      </c>
      <c r="G1049" t="s">
        <v>2919</v>
      </c>
      <c r="H1049" t="s">
        <v>914</v>
      </c>
      <c r="I1049" t="s">
        <v>2920</v>
      </c>
      <c r="J1049" t="s">
        <v>274</v>
      </c>
      <c r="K1049" t="s">
        <v>2921</v>
      </c>
      <c r="L1049" t="s">
        <v>960</v>
      </c>
      <c r="M1049" t="s">
        <v>2922</v>
      </c>
      <c r="N1049" t="s">
        <v>984</v>
      </c>
      <c r="O1049" t="s">
        <v>873</v>
      </c>
      <c r="P1049" t="s">
        <v>1046</v>
      </c>
      <c r="Q1049" t="s">
        <v>323</v>
      </c>
      <c r="R1049" t="s">
        <v>268</v>
      </c>
      <c r="S1049" t="s">
        <v>268</v>
      </c>
      <c r="T1049" t="s">
        <v>268</v>
      </c>
      <c r="U1049" t="s">
        <v>268</v>
      </c>
      <c r="V1049" t="s">
        <v>268</v>
      </c>
      <c r="W1049" t="s">
        <v>2922</v>
      </c>
      <c r="X1049" t="s">
        <v>1046</v>
      </c>
      <c r="Y1049" t="s">
        <v>323</v>
      </c>
      <c r="Z1049" t="s">
        <v>268</v>
      </c>
      <c r="AA1049" t="s">
        <v>268</v>
      </c>
      <c r="AB1049" t="s">
        <v>268</v>
      </c>
      <c r="AC1049" t="s">
        <v>268</v>
      </c>
      <c r="AD1049" t="s">
        <v>268</v>
      </c>
      <c r="AE1049" t="s">
        <v>287</v>
      </c>
      <c r="AF1049" t="s">
        <v>1811</v>
      </c>
      <c r="AG1049" t="s">
        <v>875</v>
      </c>
      <c r="AH1049" t="s">
        <v>1831</v>
      </c>
      <c r="AI1049" t="s">
        <v>899</v>
      </c>
      <c r="AJ1049" t="s">
        <v>268</v>
      </c>
      <c r="AK1049" t="s">
        <v>377</v>
      </c>
      <c r="AL1049" t="s">
        <v>268</v>
      </c>
      <c r="AM1049" t="s">
        <v>353</v>
      </c>
      <c r="AN1049" t="s">
        <v>268</v>
      </c>
      <c r="AO1049" t="s">
        <v>268</v>
      </c>
      <c r="AP1049" t="s">
        <v>268</v>
      </c>
      <c r="AQ1049" t="s">
        <v>268</v>
      </c>
      <c r="AR1049" t="s">
        <v>268</v>
      </c>
      <c r="AS1049" t="s">
        <v>268</v>
      </c>
      <c r="AT1049" t="s">
        <v>268</v>
      </c>
      <c r="AU1049" t="s">
        <v>268</v>
      </c>
      <c r="AV1049" t="s">
        <v>268</v>
      </c>
      <c r="AW1049" t="s">
        <v>268</v>
      </c>
      <c r="AX1049" t="s">
        <v>268</v>
      </c>
      <c r="AY1049" t="s">
        <v>268</v>
      </c>
      <c r="AZ1049" t="s">
        <v>268</v>
      </c>
      <c r="BA1049" t="s">
        <v>268</v>
      </c>
      <c r="BB1049" t="s">
        <v>268</v>
      </c>
      <c r="BC1049" t="s">
        <v>268</v>
      </c>
      <c r="BD1049" t="s">
        <v>268</v>
      </c>
      <c r="BE1049" t="s">
        <v>268</v>
      </c>
      <c r="BF1049" t="s">
        <v>268</v>
      </c>
      <c r="BG1049" t="s">
        <v>268</v>
      </c>
      <c r="BH1049" t="s">
        <v>268</v>
      </c>
      <c r="BI1049" t="s">
        <v>268</v>
      </c>
      <c r="BJ1049" t="s">
        <v>268</v>
      </c>
      <c r="BK1049" t="s">
        <v>268</v>
      </c>
      <c r="BL1049" t="s">
        <v>268</v>
      </c>
      <c r="BM1049" t="s">
        <v>268</v>
      </c>
      <c r="BN1049" t="s">
        <v>268</v>
      </c>
      <c r="BO1049" t="s">
        <v>268</v>
      </c>
      <c r="BP1049" t="s">
        <v>268</v>
      </c>
      <c r="BQ1049" t="s">
        <v>268</v>
      </c>
      <c r="BR1049" t="s">
        <v>268</v>
      </c>
      <c r="BS1049" t="s">
        <v>268</v>
      </c>
      <c r="BT1049" t="s">
        <v>268</v>
      </c>
      <c r="BU1049" t="s">
        <v>268</v>
      </c>
      <c r="BV1049" t="s">
        <v>268</v>
      </c>
      <c r="BW1049" t="s">
        <v>268</v>
      </c>
      <c r="BX1049" t="s">
        <v>268</v>
      </c>
      <c r="BY1049">
        <v>39</v>
      </c>
      <c r="BZ1049">
        <v>39</v>
      </c>
      <c r="CA1049" t="s">
        <v>142</v>
      </c>
      <c r="CB1049" s="356">
        <v>123</v>
      </c>
      <c r="CC1049" t="s">
        <v>1817</v>
      </c>
      <c r="CD1049" t="s">
        <v>268</v>
      </c>
      <c r="CE1049" t="s">
        <v>268</v>
      </c>
      <c r="CF1049" s="356">
        <v>2</v>
      </c>
      <c r="CG1049" t="s">
        <v>268</v>
      </c>
      <c r="CH1049" t="s">
        <v>268</v>
      </c>
      <c r="CI1049" t="s">
        <v>268</v>
      </c>
      <c r="CJ1049" t="s">
        <v>268</v>
      </c>
      <c r="CK1049" t="s">
        <v>268</v>
      </c>
      <c r="CL1049" t="s">
        <v>268</v>
      </c>
      <c r="CM1049" t="s">
        <v>11224</v>
      </c>
      <c r="CN1049">
        <v>22.43</v>
      </c>
      <c r="CO1049" t="s">
        <v>268</v>
      </c>
      <c r="CP1049">
        <v>22.43</v>
      </c>
      <c r="CQ1049">
        <v>365</v>
      </c>
      <c r="CR1049" t="s">
        <v>878</v>
      </c>
      <c r="CS1049" t="s">
        <v>11225</v>
      </c>
      <c r="CT1049" t="s">
        <v>11226</v>
      </c>
      <c r="CU1049" t="s">
        <v>11227</v>
      </c>
      <c r="CV1049" t="s">
        <v>268</v>
      </c>
      <c r="CW1049" t="s">
        <v>268</v>
      </c>
      <c r="CX1049" t="s">
        <v>268</v>
      </c>
      <c r="CY1049" t="s">
        <v>268</v>
      </c>
      <c r="CZ1049" t="s">
        <v>268</v>
      </c>
      <c r="DA1049" t="s">
        <v>268</v>
      </c>
      <c r="DB1049" s="429">
        <f t="shared" si="214"/>
        <v>0</v>
      </c>
      <c r="DC1049" s="284">
        <f t="shared" si="215"/>
        <v>0</v>
      </c>
      <c r="DD1049" s="284">
        <f t="shared" si="216"/>
        <v>0</v>
      </c>
      <c r="DE1049" s="284">
        <f t="shared" si="217"/>
        <v>0</v>
      </c>
      <c r="DF1049" s="295">
        <f t="shared" si="218"/>
        <v>39</v>
      </c>
      <c r="DG1049" s="284">
        <f t="shared" si="219"/>
        <v>1</v>
      </c>
      <c r="DH1049" s="284">
        <f t="shared" si="220"/>
        <v>0</v>
      </c>
      <c r="DI1049" s="284">
        <f t="shared" si="221"/>
        <v>0</v>
      </c>
      <c r="DJ1049" s="284">
        <f t="shared" si="222"/>
        <v>0</v>
      </c>
      <c r="DK1049" s="295">
        <f t="shared" si="223"/>
        <v>0</v>
      </c>
      <c r="DL1049" s="297">
        <f t="shared" si="224"/>
        <v>2</v>
      </c>
      <c r="DM1049" s="430">
        <f>IFERROR(IF(CA1049="D",IF(DL1049="A dispo.",DF1049*VLOOKUP('DATI INPUT'!$F$27,TARIFFE_UD,4,FALSE),DF1049*VLOOKUP(DL1049,TARIFFE_UD,4,FALSE)),DF1049*VLOOKUP(CB1049-100,TARIFFE_UND,4,FALSE)),0)</f>
        <v>22.4324761136115</v>
      </c>
      <c r="DN1049" s="430">
        <f>IFERROR(IF(CA1049="D",IF(DL1049="A dispo.",DK1049*VLOOKUP('DATI INPUT'!$F$27,TARIFFE_UD,5,FALSE),DK1049*VLOOKUP(DL1049,TARIFFE_UD,5,FALSE)),DK1049*VLOOKUP(CB1049-100,TARIFFE_UND,5,FALSE)),0)</f>
        <v>0</v>
      </c>
      <c r="DO1049" s="431">
        <f t="shared" si="225"/>
        <v>2.4761136115003524E-3</v>
      </c>
      <c r="DP1049" s="299">
        <f>IFERROR(IF(CA1049="D",IF(DL1049="A dispo.",DF1049*VLOOKUP('DATI INPUT'!$F$27,TARIFFE_UD,2,FALSE),DF1049*VLOOKUP(DL1049,TARIFFE_UD,2,FALSE)),DF1049*VLOOKUP(CB1049-100,TARIFFE_UND,2,FALSE)),0)</f>
        <v>28.026244668038053</v>
      </c>
      <c r="DQ1049" s="299">
        <f>IFERROR(IF(CA1049="D",IF(DL1049="A dispo.",DK1049*VLOOKUP('DATI INPUT'!$F$27,TARIFFE_UD,3,FALSE),DK1049*VLOOKUP(DL1049,TARIFFE_UD,3,FALSE)),DK1049*VLOOKUP(CB1049-100,TARIFFE_UND,3,FALSE)),0)</f>
        <v>0</v>
      </c>
      <c r="DR1049" s="299">
        <f t="shared" si="226"/>
        <v>28.026244668038053</v>
      </c>
    </row>
    <row r="1050" spans="1:122" x14ac:dyDescent="0.25">
      <c r="A1050" t="s">
        <v>8714</v>
      </c>
      <c r="B1050" t="s">
        <v>2976</v>
      </c>
      <c r="C1050" t="s">
        <v>1568</v>
      </c>
      <c r="D1050" t="s">
        <v>2977</v>
      </c>
      <c r="E1050" t="s">
        <v>268</v>
      </c>
      <c r="F1050" t="s">
        <v>156</v>
      </c>
      <c r="G1050" t="s">
        <v>2978</v>
      </c>
      <c r="H1050" t="s">
        <v>914</v>
      </c>
      <c r="I1050" t="s">
        <v>2979</v>
      </c>
      <c r="J1050" t="s">
        <v>274</v>
      </c>
      <c r="K1050" t="s">
        <v>2980</v>
      </c>
      <c r="L1050" t="s">
        <v>960</v>
      </c>
      <c r="M1050" t="s">
        <v>2981</v>
      </c>
      <c r="N1050" t="s">
        <v>984</v>
      </c>
      <c r="O1050" t="s">
        <v>873</v>
      </c>
      <c r="P1050" t="s">
        <v>1934</v>
      </c>
      <c r="Q1050" t="s">
        <v>285</v>
      </c>
      <c r="R1050" t="s">
        <v>268</v>
      </c>
      <c r="S1050" t="s">
        <v>268</v>
      </c>
      <c r="T1050" t="s">
        <v>268</v>
      </c>
      <c r="U1050" t="s">
        <v>268</v>
      </c>
      <c r="V1050" t="s">
        <v>268</v>
      </c>
      <c r="W1050" t="s">
        <v>2981</v>
      </c>
      <c r="X1050" t="s">
        <v>1934</v>
      </c>
      <c r="Y1050" t="s">
        <v>285</v>
      </c>
      <c r="Z1050" t="s">
        <v>268</v>
      </c>
      <c r="AA1050" t="s">
        <v>268</v>
      </c>
      <c r="AB1050" t="s">
        <v>268</v>
      </c>
      <c r="AC1050" t="s">
        <v>268</v>
      </c>
      <c r="AD1050" t="s">
        <v>268</v>
      </c>
      <c r="AE1050" t="s">
        <v>287</v>
      </c>
      <c r="AF1050" t="s">
        <v>1811</v>
      </c>
      <c r="AG1050" t="s">
        <v>875</v>
      </c>
      <c r="AH1050" t="s">
        <v>1935</v>
      </c>
      <c r="AI1050" t="s">
        <v>2982</v>
      </c>
      <c r="AJ1050" t="s">
        <v>268</v>
      </c>
      <c r="AK1050" t="s">
        <v>366</v>
      </c>
      <c r="AL1050" t="s">
        <v>268</v>
      </c>
      <c r="AM1050" t="s">
        <v>353</v>
      </c>
      <c r="AN1050" t="s">
        <v>268</v>
      </c>
      <c r="AO1050" t="s">
        <v>268</v>
      </c>
      <c r="AP1050" t="s">
        <v>268</v>
      </c>
      <c r="AQ1050" t="s">
        <v>268</v>
      </c>
      <c r="AR1050" t="s">
        <v>268</v>
      </c>
      <c r="AS1050" t="s">
        <v>268</v>
      </c>
      <c r="AT1050" t="s">
        <v>268</v>
      </c>
      <c r="AU1050" t="s">
        <v>268</v>
      </c>
      <c r="AV1050" t="s">
        <v>268</v>
      </c>
      <c r="AW1050" t="s">
        <v>268</v>
      </c>
      <c r="AX1050" t="s">
        <v>268</v>
      </c>
      <c r="AY1050" t="s">
        <v>268</v>
      </c>
      <c r="AZ1050" t="s">
        <v>268</v>
      </c>
      <c r="BA1050" t="s">
        <v>268</v>
      </c>
      <c r="BB1050" t="s">
        <v>268</v>
      </c>
      <c r="BC1050" t="s">
        <v>268</v>
      </c>
      <c r="BD1050" t="s">
        <v>268</v>
      </c>
      <c r="BE1050" t="s">
        <v>268</v>
      </c>
      <c r="BF1050" t="s">
        <v>268</v>
      </c>
      <c r="BG1050" t="s">
        <v>268</v>
      </c>
      <c r="BH1050" t="s">
        <v>268</v>
      </c>
      <c r="BI1050" t="s">
        <v>268</v>
      </c>
      <c r="BJ1050" t="s">
        <v>268</v>
      </c>
      <c r="BK1050" t="s">
        <v>268</v>
      </c>
      <c r="BL1050" t="s">
        <v>268</v>
      </c>
      <c r="BM1050" t="s">
        <v>268</v>
      </c>
      <c r="BN1050" t="s">
        <v>268</v>
      </c>
      <c r="BO1050" t="s">
        <v>268</v>
      </c>
      <c r="BP1050" t="s">
        <v>268</v>
      </c>
      <c r="BQ1050" t="s">
        <v>268</v>
      </c>
      <c r="BR1050" t="s">
        <v>268</v>
      </c>
      <c r="BS1050" t="s">
        <v>268</v>
      </c>
      <c r="BT1050" t="s">
        <v>268</v>
      </c>
      <c r="BU1050" t="s">
        <v>268</v>
      </c>
      <c r="BV1050" t="s">
        <v>268</v>
      </c>
      <c r="BW1050" t="s">
        <v>268</v>
      </c>
      <c r="BX1050" t="s">
        <v>268</v>
      </c>
      <c r="BY1050">
        <v>52</v>
      </c>
      <c r="BZ1050">
        <v>52</v>
      </c>
      <c r="CA1050" t="s">
        <v>142</v>
      </c>
      <c r="CB1050" s="356">
        <v>123</v>
      </c>
      <c r="CC1050" t="s">
        <v>1817</v>
      </c>
      <c r="CD1050" t="s">
        <v>268</v>
      </c>
      <c r="CE1050" t="s">
        <v>268</v>
      </c>
      <c r="CF1050" s="356">
        <v>2</v>
      </c>
      <c r="CG1050" t="s">
        <v>268</v>
      </c>
      <c r="CH1050" t="s">
        <v>268</v>
      </c>
      <c r="CI1050" t="s">
        <v>268</v>
      </c>
      <c r="CJ1050" t="s">
        <v>268</v>
      </c>
      <c r="CK1050" t="s">
        <v>268</v>
      </c>
      <c r="CL1050" t="s">
        <v>268</v>
      </c>
      <c r="CM1050" t="s">
        <v>11224</v>
      </c>
      <c r="CN1050">
        <v>29.91</v>
      </c>
      <c r="CO1050" t="s">
        <v>268</v>
      </c>
      <c r="CP1050">
        <v>29.91</v>
      </c>
      <c r="CQ1050">
        <v>365</v>
      </c>
      <c r="CR1050" t="s">
        <v>878</v>
      </c>
      <c r="CS1050" t="s">
        <v>11225</v>
      </c>
      <c r="CT1050" t="s">
        <v>11226</v>
      </c>
      <c r="CU1050" t="s">
        <v>11227</v>
      </c>
      <c r="CV1050" t="s">
        <v>268</v>
      </c>
      <c r="CW1050" t="s">
        <v>268</v>
      </c>
      <c r="CX1050" t="s">
        <v>268</v>
      </c>
      <c r="CY1050" t="s">
        <v>268</v>
      </c>
      <c r="CZ1050" t="s">
        <v>268</v>
      </c>
      <c r="DA1050" t="s">
        <v>268</v>
      </c>
      <c r="DB1050" s="429">
        <f t="shared" si="214"/>
        <v>0</v>
      </c>
      <c r="DC1050" s="284">
        <f t="shared" si="215"/>
        <v>0</v>
      </c>
      <c r="DD1050" s="284">
        <f t="shared" si="216"/>
        <v>0</v>
      </c>
      <c r="DE1050" s="284">
        <f t="shared" si="217"/>
        <v>0</v>
      </c>
      <c r="DF1050" s="295">
        <f t="shared" si="218"/>
        <v>52</v>
      </c>
      <c r="DG1050" s="284">
        <f t="shared" si="219"/>
        <v>1</v>
      </c>
      <c r="DH1050" s="284">
        <f t="shared" si="220"/>
        <v>0</v>
      </c>
      <c r="DI1050" s="284">
        <f t="shared" si="221"/>
        <v>0</v>
      </c>
      <c r="DJ1050" s="284">
        <f t="shared" si="222"/>
        <v>0</v>
      </c>
      <c r="DK1050" s="295">
        <f t="shared" si="223"/>
        <v>0</v>
      </c>
      <c r="DL1050" s="297">
        <f t="shared" si="224"/>
        <v>2</v>
      </c>
      <c r="DM1050" s="430">
        <f>IFERROR(IF(CA1050="D",IF(DL1050="A dispo.",DF1050*VLOOKUP('DATI INPUT'!$F$27,TARIFFE_UD,4,FALSE),DF1050*VLOOKUP(DL1050,TARIFFE_UD,4,FALSE)),DF1050*VLOOKUP(CB1050-100,TARIFFE_UND,4,FALSE)),0)</f>
        <v>29.909968151482001</v>
      </c>
      <c r="DN1050" s="430">
        <f>IFERROR(IF(CA1050="D",IF(DL1050="A dispo.",DK1050*VLOOKUP('DATI INPUT'!$F$27,TARIFFE_UD,5,FALSE),DK1050*VLOOKUP(DL1050,TARIFFE_UD,5,FALSE)),DK1050*VLOOKUP(CB1050-100,TARIFFE_UND,5,FALSE)),0)</f>
        <v>0</v>
      </c>
      <c r="DO1050" s="431">
        <f t="shared" si="225"/>
        <v>-3.184851799886701E-5</v>
      </c>
      <c r="DP1050" s="299">
        <f>IFERROR(IF(CA1050="D",IF(DL1050="A dispo.",DF1050*VLOOKUP('DATI INPUT'!$F$27,TARIFFE_UD,2,FALSE),DF1050*VLOOKUP(DL1050,TARIFFE_UD,2,FALSE)),DF1050*VLOOKUP(CB1050-100,TARIFFE_UND,2,FALSE)),0)</f>
        <v>37.36832622405074</v>
      </c>
      <c r="DQ1050" s="299">
        <f>IFERROR(IF(CA1050="D",IF(DL1050="A dispo.",DK1050*VLOOKUP('DATI INPUT'!$F$27,TARIFFE_UD,3,FALSE),DK1050*VLOOKUP(DL1050,TARIFFE_UD,3,FALSE)),DK1050*VLOOKUP(CB1050-100,TARIFFE_UND,3,FALSE)),0)</f>
        <v>0</v>
      </c>
      <c r="DR1050" s="299">
        <f t="shared" si="226"/>
        <v>37.36832622405074</v>
      </c>
    </row>
    <row r="1051" spans="1:122" x14ac:dyDescent="0.25">
      <c r="A1051" t="s">
        <v>8715</v>
      </c>
      <c r="B1051" t="s">
        <v>1391</v>
      </c>
      <c r="C1051" t="s">
        <v>1569</v>
      </c>
      <c r="D1051" t="s">
        <v>3155</v>
      </c>
      <c r="E1051" t="s">
        <v>268</v>
      </c>
      <c r="F1051" t="s">
        <v>156</v>
      </c>
      <c r="G1051" t="s">
        <v>3156</v>
      </c>
      <c r="H1051" t="s">
        <v>1326</v>
      </c>
      <c r="I1051" t="s">
        <v>3157</v>
      </c>
      <c r="J1051" t="s">
        <v>274</v>
      </c>
      <c r="K1051" t="s">
        <v>3158</v>
      </c>
      <c r="L1051" t="s">
        <v>984</v>
      </c>
      <c r="M1051" t="s">
        <v>3159</v>
      </c>
      <c r="N1051" t="s">
        <v>984</v>
      </c>
      <c r="O1051" t="s">
        <v>873</v>
      </c>
      <c r="P1051" t="s">
        <v>2560</v>
      </c>
      <c r="Q1051" t="s">
        <v>276</v>
      </c>
      <c r="R1051" t="s">
        <v>153</v>
      </c>
      <c r="S1051" t="s">
        <v>268</v>
      </c>
      <c r="T1051" t="s">
        <v>268</v>
      </c>
      <c r="U1051" t="s">
        <v>268</v>
      </c>
      <c r="V1051" t="s">
        <v>268</v>
      </c>
      <c r="W1051" t="s">
        <v>3159</v>
      </c>
      <c r="X1051" t="s">
        <v>2560</v>
      </c>
      <c r="Y1051" t="s">
        <v>276</v>
      </c>
      <c r="Z1051" t="s">
        <v>153</v>
      </c>
      <c r="AA1051" t="s">
        <v>268</v>
      </c>
      <c r="AB1051" t="s">
        <v>268</v>
      </c>
      <c r="AC1051" t="s">
        <v>268</v>
      </c>
      <c r="AD1051" t="s">
        <v>268</v>
      </c>
      <c r="AE1051" t="s">
        <v>287</v>
      </c>
      <c r="AF1051" t="s">
        <v>1811</v>
      </c>
      <c r="AG1051" t="s">
        <v>875</v>
      </c>
      <c r="AH1051" t="s">
        <v>1963</v>
      </c>
      <c r="AI1051" t="s">
        <v>1031</v>
      </c>
      <c r="AJ1051" t="s">
        <v>268</v>
      </c>
      <c r="AK1051" t="s">
        <v>377</v>
      </c>
      <c r="AL1051" t="s">
        <v>268</v>
      </c>
      <c r="AM1051" t="s">
        <v>353</v>
      </c>
      <c r="AN1051" t="s">
        <v>268</v>
      </c>
      <c r="AO1051" t="s">
        <v>268</v>
      </c>
      <c r="AP1051" t="s">
        <v>268</v>
      </c>
      <c r="AQ1051" t="s">
        <v>268</v>
      </c>
      <c r="AR1051" t="s">
        <v>268</v>
      </c>
      <c r="AS1051" t="s">
        <v>268</v>
      </c>
      <c r="AT1051" t="s">
        <v>268</v>
      </c>
      <c r="AU1051" t="s">
        <v>268</v>
      </c>
      <c r="AV1051" t="s">
        <v>268</v>
      </c>
      <c r="AW1051" t="s">
        <v>268</v>
      </c>
      <c r="AX1051" t="s">
        <v>268</v>
      </c>
      <c r="AY1051" t="s">
        <v>268</v>
      </c>
      <c r="AZ1051" t="s">
        <v>268</v>
      </c>
      <c r="BA1051" t="s">
        <v>268</v>
      </c>
      <c r="BB1051" t="s">
        <v>268</v>
      </c>
      <c r="BC1051" t="s">
        <v>268</v>
      </c>
      <c r="BD1051" t="s">
        <v>268</v>
      </c>
      <c r="BE1051" t="s">
        <v>268</v>
      </c>
      <c r="BF1051" t="s">
        <v>268</v>
      </c>
      <c r="BG1051" t="s">
        <v>268</v>
      </c>
      <c r="BH1051" t="s">
        <v>268</v>
      </c>
      <c r="BI1051" t="s">
        <v>268</v>
      </c>
      <c r="BJ1051" t="s">
        <v>268</v>
      </c>
      <c r="BK1051" t="s">
        <v>268</v>
      </c>
      <c r="BL1051" t="s">
        <v>268</v>
      </c>
      <c r="BM1051" t="s">
        <v>268</v>
      </c>
      <c r="BN1051" t="s">
        <v>268</v>
      </c>
      <c r="BO1051" t="s">
        <v>268</v>
      </c>
      <c r="BP1051" t="s">
        <v>268</v>
      </c>
      <c r="BQ1051" t="s">
        <v>268</v>
      </c>
      <c r="BR1051" t="s">
        <v>268</v>
      </c>
      <c r="BS1051" t="s">
        <v>268</v>
      </c>
      <c r="BT1051" t="s">
        <v>268</v>
      </c>
      <c r="BU1051" t="s">
        <v>268</v>
      </c>
      <c r="BV1051" t="s">
        <v>268</v>
      </c>
      <c r="BW1051" t="s">
        <v>268</v>
      </c>
      <c r="BX1051" t="s">
        <v>268</v>
      </c>
      <c r="BY1051">
        <v>24</v>
      </c>
      <c r="BZ1051">
        <v>24</v>
      </c>
      <c r="CA1051" t="s">
        <v>142</v>
      </c>
      <c r="CB1051" s="356">
        <v>123</v>
      </c>
      <c r="CC1051" t="s">
        <v>1817</v>
      </c>
      <c r="CD1051" t="s">
        <v>268</v>
      </c>
      <c r="CE1051" t="s">
        <v>268</v>
      </c>
      <c r="CF1051" s="356">
        <v>2</v>
      </c>
      <c r="CG1051" t="s">
        <v>268</v>
      </c>
      <c r="CH1051" t="s">
        <v>268</v>
      </c>
      <c r="CI1051" t="s">
        <v>268</v>
      </c>
      <c r="CJ1051" t="s">
        <v>268</v>
      </c>
      <c r="CK1051" t="s">
        <v>268</v>
      </c>
      <c r="CL1051" t="s">
        <v>268</v>
      </c>
      <c r="CM1051" t="s">
        <v>11224</v>
      </c>
      <c r="CN1051">
        <v>13.8</v>
      </c>
      <c r="CO1051" t="s">
        <v>268</v>
      </c>
      <c r="CP1051">
        <v>13.8</v>
      </c>
      <c r="CQ1051">
        <v>365</v>
      </c>
      <c r="CR1051" t="s">
        <v>878</v>
      </c>
      <c r="CS1051" t="s">
        <v>11225</v>
      </c>
      <c r="CT1051" t="s">
        <v>11226</v>
      </c>
      <c r="CU1051" t="s">
        <v>11227</v>
      </c>
      <c r="CV1051" t="s">
        <v>268</v>
      </c>
      <c r="CW1051" t="s">
        <v>268</v>
      </c>
      <c r="CX1051" t="s">
        <v>268</v>
      </c>
      <c r="CY1051" t="s">
        <v>268</v>
      </c>
      <c r="CZ1051" t="s">
        <v>268</v>
      </c>
      <c r="DA1051" t="s">
        <v>268</v>
      </c>
      <c r="DB1051" s="429">
        <f t="shared" si="214"/>
        <v>0</v>
      </c>
      <c r="DC1051" s="284">
        <f t="shared" si="215"/>
        <v>0</v>
      </c>
      <c r="DD1051" s="284">
        <f t="shared" si="216"/>
        <v>0</v>
      </c>
      <c r="DE1051" s="284">
        <f t="shared" si="217"/>
        <v>0</v>
      </c>
      <c r="DF1051" s="295">
        <f t="shared" si="218"/>
        <v>23.999999999999996</v>
      </c>
      <c r="DG1051" s="284">
        <f t="shared" si="219"/>
        <v>1</v>
      </c>
      <c r="DH1051" s="284">
        <f t="shared" si="220"/>
        <v>0</v>
      </c>
      <c r="DI1051" s="284">
        <f t="shared" si="221"/>
        <v>0</v>
      </c>
      <c r="DJ1051" s="284">
        <f t="shared" si="222"/>
        <v>0</v>
      </c>
      <c r="DK1051" s="295">
        <f t="shared" si="223"/>
        <v>0</v>
      </c>
      <c r="DL1051" s="297">
        <f t="shared" si="224"/>
        <v>2</v>
      </c>
      <c r="DM1051" s="430">
        <f>IFERROR(IF(CA1051="D",IF(DL1051="A dispo.",DF1051*VLOOKUP('DATI INPUT'!$F$27,TARIFFE_UD,4,FALSE),DF1051*VLOOKUP(DL1051,TARIFFE_UD,4,FALSE)),DF1051*VLOOKUP(CB1051-100,TARIFFE_UND,4,FALSE)),0)</f>
        <v>13.804600685299382</v>
      </c>
      <c r="DN1051" s="430">
        <f>IFERROR(IF(CA1051="D",IF(DL1051="A dispo.",DK1051*VLOOKUP('DATI INPUT'!$F$27,TARIFFE_UD,5,FALSE),DK1051*VLOOKUP(DL1051,TARIFFE_UD,5,FALSE)),DK1051*VLOOKUP(CB1051-100,TARIFFE_UND,5,FALSE)),0)</f>
        <v>0</v>
      </c>
      <c r="DO1051" s="431">
        <f t="shared" si="225"/>
        <v>4.6006852993816238E-3</v>
      </c>
      <c r="DP1051" s="299">
        <f>IFERROR(IF(CA1051="D",IF(DL1051="A dispo.",DF1051*VLOOKUP('DATI INPUT'!$F$27,TARIFFE_UD,2,FALSE),DF1051*VLOOKUP(DL1051,TARIFFE_UD,2,FALSE)),DF1051*VLOOKUP(CB1051-100,TARIFFE_UND,2,FALSE)),0)</f>
        <v>17.246919795715723</v>
      </c>
      <c r="DQ1051" s="299">
        <f>IFERROR(IF(CA1051="D",IF(DL1051="A dispo.",DK1051*VLOOKUP('DATI INPUT'!$F$27,TARIFFE_UD,3,FALSE),DK1051*VLOOKUP(DL1051,TARIFFE_UD,3,FALSE)),DK1051*VLOOKUP(CB1051-100,TARIFFE_UND,3,FALSE)),0)</f>
        <v>0</v>
      </c>
      <c r="DR1051" s="299">
        <f t="shared" si="226"/>
        <v>17.246919795715723</v>
      </c>
    </row>
    <row r="1052" spans="1:122" x14ac:dyDescent="0.25">
      <c r="A1052" t="s">
        <v>8716</v>
      </c>
      <c r="B1052" t="s">
        <v>668</v>
      </c>
      <c r="C1052" t="s">
        <v>1571</v>
      </c>
      <c r="D1052" t="s">
        <v>3205</v>
      </c>
      <c r="E1052" t="s">
        <v>268</v>
      </c>
      <c r="F1052" t="s">
        <v>156</v>
      </c>
      <c r="G1052" t="s">
        <v>3206</v>
      </c>
      <c r="H1052" t="s">
        <v>1326</v>
      </c>
      <c r="I1052" t="s">
        <v>616</v>
      </c>
      <c r="J1052" t="s">
        <v>156</v>
      </c>
      <c r="K1052" t="s">
        <v>3207</v>
      </c>
      <c r="L1052" t="s">
        <v>960</v>
      </c>
      <c r="M1052" t="s">
        <v>3208</v>
      </c>
      <c r="N1052" t="s">
        <v>303</v>
      </c>
      <c r="O1052" t="s">
        <v>3209</v>
      </c>
      <c r="P1052" t="s">
        <v>3210</v>
      </c>
      <c r="Q1052" t="s">
        <v>279</v>
      </c>
      <c r="R1052" t="s">
        <v>268</v>
      </c>
      <c r="S1052" t="s">
        <v>268</v>
      </c>
      <c r="T1052" t="s">
        <v>268</v>
      </c>
      <c r="U1052" t="s">
        <v>268</v>
      </c>
      <c r="V1052" t="s">
        <v>268</v>
      </c>
      <c r="W1052" t="s">
        <v>3211</v>
      </c>
      <c r="X1052" t="s">
        <v>1962</v>
      </c>
      <c r="Y1052" t="s">
        <v>290</v>
      </c>
      <c r="Z1052" t="s">
        <v>268</v>
      </c>
      <c r="AA1052" t="s">
        <v>268</v>
      </c>
      <c r="AB1052" t="s">
        <v>268</v>
      </c>
      <c r="AC1052" t="s">
        <v>268</v>
      </c>
      <c r="AD1052" t="s">
        <v>268</v>
      </c>
      <c r="AE1052" t="s">
        <v>268</v>
      </c>
      <c r="AF1052" t="s">
        <v>268</v>
      </c>
      <c r="AG1052" t="s">
        <v>268</v>
      </c>
      <c r="AH1052" t="s">
        <v>268</v>
      </c>
      <c r="AI1052" t="s">
        <v>268</v>
      </c>
      <c r="AJ1052" t="s">
        <v>268</v>
      </c>
      <c r="AK1052" t="s">
        <v>268</v>
      </c>
      <c r="AL1052" t="s">
        <v>268</v>
      </c>
      <c r="AM1052" t="s">
        <v>268</v>
      </c>
      <c r="AN1052" t="s">
        <v>268</v>
      </c>
      <c r="AO1052" t="s">
        <v>268</v>
      </c>
      <c r="AP1052" t="s">
        <v>268</v>
      </c>
      <c r="AQ1052" t="s">
        <v>268</v>
      </c>
      <c r="AR1052" t="s">
        <v>268</v>
      </c>
      <c r="AS1052" t="s">
        <v>268</v>
      </c>
      <c r="AT1052" t="s">
        <v>268</v>
      </c>
      <c r="AU1052" t="s">
        <v>268</v>
      </c>
      <c r="AV1052" t="s">
        <v>268</v>
      </c>
      <c r="AW1052" t="s">
        <v>268</v>
      </c>
      <c r="AX1052" t="s">
        <v>268</v>
      </c>
      <c r="AY1052" t="s">
        <v>268</v>
      </c>
      <c r="AZ1052" t="s">
        <v>268</v>
      </c>
      <c r="BA1052" t="s">
        <v>268</v>
      </c>
      <c r="BB1052" t="s">
        <v>268</v>
      </c>
      <c r="BC1052" t="s">
        <v>268</v>
      </c>
      <c r="BD1052" t="s">
        <v>268</v>
      </c>
      <c r="BE1052" t="s">
        <v>268</v>
      </c>
      <c r="BF1052" t="s">
        <v>268</v>
      </c>
      <c r="BG1052" t="s">
        <v>268</v>
      </c>
      <c r="BH1052" t="s">
        <v>268</v>
      </c>
      <c r="BI1052" t="s">
        <v>268</v>
      </c>
      <c r="BJ1052" t="s">
        <v>268</v>
      </c>
      <c r="BK1052" t="s">
        <v>268</v>
      </c>
      <c r="BL1052" t="s">
        <v>268</v>
      </c>
      <c r="BM1052" t="s">
        <v>268</v>
      </c>
      <c r="BN1052" t="s">
        <v>268</v>
      </c>
      <c r="BO1052" t="s">
        <v>268</v>
      </c>
      <c r="BP1052" t="s">
        <v>268</v>
      </c>
      <c r="BQ1052" t="s">
        <v>268</v>
      </c>
      <c r="BR1052" t="s">
        <v>268</v>
      </c>
      <c r="BS1052" t="s">
        <v>268</v>
      </c>
      <c r="BT1052" t="s">
        <v>268</v>
      </c>
      <c r="BU1052" t="s">
        <v>268</v>
      </c>
      <c r="BV1052" t="s">
        <v>268</v>
      </c>
      <c r="BW1052" t="s">
        <v>268</v>
      </c>
      <c r="BX1052" t="s">
        <v>268</v>
      </c>
      <c r="BY1052">
        <v>20</v>
      </c>
      <c r="BZ1052">
        <v>20</v>
      </c>
      <c r="CA1052" t="s">
        <v>142</v>
      </c>
      <c r="CB1052" s="356">
        <v>123</v>
      </c>
      <c r="CC1052" t="s">
        <v>1817</v>
      </c>
      <c r="CD1052" t="s">
        <v>268</v>
      </c>
      <c r="CE1052" t="s">
        <v>268</v>
      </c>
      <c r="CF1052" t="s">
        <v>268</v>
      </c>
      <c r="CG1052" t="s">
        <v>268</v>
      </c>
      <c r="CH1052" t="s">
        <v>268</v>
      </c>
      <c r="CI1052" t="s">
        <v>268</v>
      </c>
      <c r="CJ1052" t="s">
        <v>268</v>
      </c>
      <c r="CK1052" t="s">
        <v>268</v>
      </c>
      <c r="CL1052" t="s">
        <v>268</v>
      </c>
      <c r="CM1052" t="s">
        <v>11224</v>
      </c>
      <c r="CN1052">
        <v>12.68</v>
      </c>
      <c r="CO1052" t="s">
        <v>268</v>
      </c>
      <c r="CP1052">
        <v>12.68</v>
      </c>
      <c r="CQ1052">
        <v>365</v>
      </c>
      <c r="CR1052" t="s">
        <v>878</v>
      </c>
      <c r="CS1052" t="s">
        <v>11225</v>
      </c>
      <c r="CT1052" t="s">
        <v>11226</v>
      </c>
      <c r="CU1052" t="s">
        <v>11227</v>
      </c>
      <c r="CV1052" t="s">
        <v>268</v>
      </c>
      <c r="CW1052" t="s">
        <v>268</v>
      </c>
      <c r="CX1052" t="s">
        <v>268</v>
      </c>
      <c r="CY1052" t="s">
        <v>268</v>
      </c>
      <c r="CZ1052" t="s">
        <v>268</v>
      </c>
      <c r="DA1052" t="s">
        <v>268</v>
      </c>
      <c r="DB1052" s="429">
        <f t="shared" si="214"/>
        <v>0</v>
      </c>
      <c r="DC1052" s="284">
        <f t="shared" si="215"/>
        <v>0</v>
      </c>
      <c r="DD1052" s="284">
        <f t="shared" si="216"/>
        <v>0</v>
      </c>
      <c r="DE1052" s="284">
        <f t="shared" si="217"/>
        <v>0</v>
      </c>
      <c r="DF1052" s="295">
        <f t="shared" si="218"/>
        <v>20</v>
      </c>
      <c r="DG1052" s="284">
        <f t="shared" si="219"/>
        <v>1</v>
      </c>
      <c r="DH1052" s="284">
        <f t="shared" si="220"/>
        <v>0</v>
      </c>
      <c r="DI1052" s="284">
        <f t="shared" si="221"/>
        <v>0</v>
      </c>
      <c r="DJ1052" s="284">
        <f t="shared" si="222"/>
        <v>0</v>
      </c>
      <c r="DK1052" s="295">
        <f t="shared" si="223"/>
        <v>0</v>
      </c>
      <c r="DL1052" s="297" t="str">
        <f t="shared" si="224"/>
        <v>A dispo.</v>
      </c>
      <c r="DM1052" s="430">
        <f>IFERROR(IF(CA1052="D",IF(DL1052="A dispo.",DF1052*VLOOKUP('DATI INPUT'!$F$27,TARIFFE_UD,4,FALSE),DF1052*VLOOKUP(DL1052,TARIFFE_UD,4,FALSE)),DF1052*VLOOKUP(CB1052-100,TARIFFE_UND,4,FALSE)),0)</f>
        <v>12.677694506907597</v>
      </c>
      <c r="DN1052" s="430">
        <f>IFERROR(IF(CA1052="D",IF(DL1052="A dispo.",DK1052*VLOOKUP('DATI INPUT'!$F$27,TARIFFE_UD,5,FALSE),DK1052*VLOOKUP(DL1052,TARIFFE_UD,5,FALSE)),DK1052*VLOOKUP(CB1052-100,TARIFFE_UND,5,FALSE)),0)</f>
        <v>0</v>
      </c>
      <c r="DO1052" s="431">
        <f t="shared" si="225"/>
        <v>-2.3054930924022443E-3</v>
      </c>
      <c r="DP1052" s="299">
        <f>IFERROR(IF(CA1052="D",IF(DL1052="A dispo.",DF1052*VLOOKUP('DATI INPUT'!$F$27,TARIFFE_UD,2,FALSE),DF1052*VLOOKUP(DL1052,TARIFFE_UD,2,FALSE)),DF1052*VLOOKUP(CB1052-100,TARIFFE_UND,2,FALSE)),0)</f>
        <v>15.839007975657298</v>
      </c>
      <c r="DQ1052" s="299">
        <f>IFERROR(IF(CA1052="D",IF(DL1052="A dispo.",DK1052*VLOOKUP('DATI INPUT'!$F$27,TARIFFE_UD,3,FALSE),DK1052*VLOOKUP(DL1052,TARIFFE_UD,3,FALSE)),DK1052*VLOOKUP(CB1052-100,TARIFFE_UND,3,FALSE)),0)</f>
        <v>0</v>
      </c>
      <c r="DR1052" s="299">
        <f t="shared" si="226"/>
        <v>15.839007975657298</v>
      </c>
    </row>
    <row r="1053" spans="1:122" x14ac:dyDescent="0.25">
      <c r="A1053" t="s">
        <v>8717</v>
      </c>
      <c r="B1053" t="s">
        <v>8718</v>
      </c>
      <c r="C1053" t="s">
        <v>1572</v>
      </c>
      <c r="D1053" t="s">
        <v>8719</v>
      </c>
      <c r="E1053" t="s">
        <v>8720</v>
      </c>
      <c r="F1053" t="s">
        <v>156</v>
      </c>
      <c r="G1053" t="s">
        <v>8721</v>
      </c>
      <c r="H1053" t="s">
        <v>8722</v>
      </c>
      <c r="I1053" t="s">
        <v>8723</v>
      </c>
      <c r="J1053" t="s">
        <v>274</v>
      </c>
      <c r="K1053" t="s">
        <v>8724</v>
      </c>
      <c r="L1053" t="s">
        <v>871</v>
      </c>
      <c r="M1053" t="s">
        <v>8725</v>
      </c>
      <c r="N1053" t="s">
        <v>1135</v>
      </c>
      <c r="O1053" t="s">
        <v>873</v>
      </c>
      <c r="P1053" t="s">
        <v>8726</v>
      </c>
      <c r="Q1053" t="s">
        <v>341</v>
      </c>
      <c r="R1053" t="s">
        <v>268</v>
      </c>
      <c r="S1053" t="s">
        <v>268</v>
      </c>
      <c r="T1053" t="s">
        <v>268</v>
      </c>
      <c r="U1053" t="s">
        <v>268</v>
      </c>
      <c r="V1053" t="s">
        <v>268</v>
      </c>
      <c r="W1053" t="s">
        <v>2928</v>
      </c>
      <c r="X1053" t="s">
        <v>613</v>
      </c>
      <c r="Y1053" t="s">
        <v>386</v>
      </c>
      <c r="Z1053" t="s">
        <v>268</v>
      </c>
      <c r="AA1053" t="s">
        <v>268</v>
      </c>
      <c r="AB1053" t="s">
        <v>268</v>
      </c>
      <c r="AC1053" t="s">
        <v>268</v>
      </c>
      <c r="AD1053" t="s">
        <v>268</v>
      </c>
      <c r="AE1053" t="s">
        <v>287</v>
      </c>
      <c r="AF1053" t="s">
        <v>1811</v>
      </c>
      <c r="AG1053" t="s">
        <v>875</v>
      </c>
      <c r="AH1053" t="s">
        <v>1848</v>
      </c>
      <c r="AI1053" t="s">
        <v>5099</v>
      </c>
      <c r="AJ1053" t="s">
        <v>268</v>
      </c>
      <c r="AK1053" t="s">
        <v>377</v>
      </c>
      <c r="AL1053" t="s">
        <v>268</v>
      </c>
      <c r="AM1053" t="s">
        <v>411</v>
      </c>
      <c r="AN1053" t="s">
        <v>268</v>
      </c>
      <c r="AO1053" t="s">
        <v>268</v>
      </c>
      <c r="AP1053" t="s">
        <v>268</v>
      </c>
      <c r="AQ1053" t="s">
        <v>268</v>
      </c>
      <c r="AR1053" t="s">
        <v>268</v>
      </c>
      <c r="AS1053" t="s">
        <v>268</v>
      </c>
      <c r="AT1053" t="s">
        <v>268</v>
      </c>
      <c r="AU1053" t="s">
        <v>268</v>
      </c>
      <c r="AV1053" t="s">
        <v>268</v>
      </c>
      <c r="AW1053" t="s">
        <v>268</v>
      </c>
      <c r="AX1053" t="s">
        <v>268</v>
      </c>
      <c r="AY1053" t="s">
        <v>268</v>
      </c>
      <c r="AZ1053" t="s">
        <v>268</v>
      </c>
      <c r="BA1053" t="s">
        <v>268</v>
      </c>
      <c r="BB1053" t="s">
        <v>268</v>
      </c>
      <c r="BC1053" t="s">
        <v>268</v>
      </c>
      <c r="BD1053" t="s">
        <v>268</v>
      </c>
      <c r="BE1053" t="s">
        <v>268</v>
      </c>
      <c r="BF1053" t="s">
        <v>268</v>
      </c>
      <c r="BG1053" t="s">
        <v>268</v>
      </c>
      <c r="BH1053" t="s">
        <v>268</v>
      </c>
      <c r="BI1053" t="s">
        <v>268</v>
      </c>
      <c r="BJ1053" t="s">
        <v>268</v>
      </c>
      <c r="BK1053" t="s">
        <v>268</v>
      </c>
      <c r="BL1053" t="s">
        <v>268</v>
      </c>
      <c r="BM1053" t="s">
        <v>268</v>
      </c>
      <c r="BN1053" t="s">
        <v>268</v>
      </c>
      <c r="BO1053" t="s">
        <v>268</v>
      </c>
      <c r="BP1053" t="s">
        <v>268</v>
      </c>
      <c r="BQ1053" t="s">
        <v>268</v>
      </c>
      <c r="BR1053" t="s">
        <v>268</v>
      </c>
      <c r="BS1053" t="s">
        <v>268</v>
      </c>
      <c r="BT1053" t="s">
        <v>268</v>
      </c>
      <c r="BU1053" t="s">
        <v>268</v>
      </c>
      <c r="BV1053" t="s">
        <v>268</v>
      </c>
      <c r="BW1053" t="s">
        <v>268</v>
      </c>
      <c r="BX1053" t="s">
        <v>268</v>
      </c>
      <c r="BY1053">
        <v>49</v>
      </c>
      <c r="BZ1053">
        <v>49</v>
      </c>
      <c r="CA1053" t="s">
        <v>143</v>
      </c>
      <c r="CB1053" s="356">
        <v>111</v>
      </c>
      <c r="CC1053" t="s">
        <v>673</v>
      </c>
      <c r="CD1053" t="s">
        <v>268</v>
      </c>
      <c r="CE1053" t="s">
        <v>268</v>
      </c>
      <c r="CF1053" t="s">
        <v>268</v>
      </c>
      <c r="CG1053" t="s">
        <v>268</v>
      </c>
      <c r="CH1053" t="s">
        <v>268</v>
      </c>
      <c r="CI1053" t="s">
        <v>268</v>
      </c>
      <c r="CJ1053" t="s">
        <v>268</v>
      </c>
      <c r="CK1053" t="s">
        <v>268</v>
      </c>
      <c r="CL1053" t="s">
        <v>8727</v>
      </c>
      <c r="CM1053" t="s">
        <v>11224</v>
      </c>
      <c r="CN1053">
        <v>130.37</v>
      </c>
      <c r="CO1053" t="s">
        <v>268</v>
      </c>
      <c r="CP1053">
        <v>130.37</v>
      </c>
      <c r="CQ1053">
        <v>365</v>
      </c>
      <c r="CR1053" t="s">
        <v>878</v>
      </c>
      <c r="CS1053" t="s">
        <v>11225</v>
      </c>
      <c r="CT1053" t="s">
        <v>11226</v>
      </c>
      <c r="CU1053" t="s">
        <v>11227</v>
      </c>
      <c r="CV1053" t="s">
        <v>268</v>
      </c>
      <c r="CW1053" t="s">
        <v>268</v>
      </c>
      <c r="CX1053" t="s">
        <v>268</v>
      </c>
      <c r="CY1053" t="s">
        <v>268</v>
      </c>
      <c r="CZ1053" t="s">
        <v>268</v>
      </c>
      <c r="DA1053" t="s">
        <v>268</v>
      </c>
      <c r="DB1053" s="429">
        <f t="shared" si="214"/>
        <v>0</v>
      </c>
      <c r="DC1053" s="284">
        <f t="shared" si="215"/>
        <v>0</v>
      </c>
      <c r="DD1053" s="284">
        <f t="shared" si="216"/>
        <v>0</v>
      </c>
      <c r="DE1053" s="284">
        <f t="shared" si="217"/>
        <v>0</v>
      </c>
      <c r="DF1053" s="295">
        <f t="shared" si="218"/>
        <v>49</v>
      </c>
      <c r="DG1053" s="284">
        <f t="shared" si="219"/>
        <v>0</v>
      </c>
      <c r="DH1053" s="284">
        <f t="shared" si="220"/>
        <v>0</v>
      </c>
      <c r="DI1053" s="284">
        <f t="shared" si="221"/>
        <v>0</v>
      </c>
      <c r="DJ1053" s="284">
        <f t="shared" si="222"/>
        <v>0</v>
      </c>
      <c r="DK1053" s="295">
        <f t="shared" si="223"/>
        <v>49</v>
      </c>
      <c r="DL1053" s="297" t="str">
        <f t="shared" si="224"/>
        <v/>
      </c>
      <c r="DM1053" s="430">
        <f>IFERROR(IF(CA1053="D",IF(DL1053="A dispo.",DF1053*VLOOKUP('DATI INPUT'!$F$27,TARIFFE_UD,4,FALSE),DF1053*VLOOKUP(DL1053,TARIFFE_UD,4,FALSE)),DF1053*VLOOKUP(CB1053-100,TARIFFE_UND,4,FALSE)),0)</f>
        <v>21.52819812544594</v>
      </c>
      <c r="DN1053" s="430">
        <f>IFERROR(IF(CA1053="D",IF(DL1053="A dispo.",DK1053*VLOOKUP('DATI INPUT'!$F$27,TARIFFE_UD,5,FALSE),DK1053*VLOOKUP(DL1053,TARIFFE_UD,5,FALSE)),DK1053*VLOOKUP(CB1053-100,TARIFFE_UND,5,FALSE)),0)</f>
        <v>108.84281459827255</v>
      </c>
      <c r="DO1053" s="431">
        <f t="shared" si="225"/>
        <v>1.0127237184747173E-3</v>
      </c>
      <c r="DP1053" s="299">
        <f>IFERROR(IF(CA1053="D",IF(DL1053="A dispo.",DF1053*VLOOKUP('DATI INPUT'!$F$27,TARIFFE_UD,2,FALSE),DF1053*VLOOKUP(DL1053,TARIFFE_UD,2,FALSE)),DF1053*VLOOKUP(CB1053-100,TARIFFE_UND,2,FALSE)),0)</f>
        <v>30.444180594695094</v>
      </c>
      <c r="DQ1053" s="299">
        <f>IFERROR(IF(CA1053="D",IF(DL1053="A dispo.",DK1053*VLOOKUP('DATI INPUT'!$F$27,TARIFFE_UD,3,FALSE),DK1053*VLOOKUP(DL1053,TARIFFE_UD,3,FALSE)),DK1053*VLOOKUP(CB1053-100,TARIFFE_UND,3,FALSE)),0)</f>
        <v>110.42243133356527</v>
      </c>
      <c r="DR1053" s="299">
        <f t="shared" si="226"/>
        <v>140.86661192826037</v>
      </c>
    </row>
    <row r="1054" spans="1:122" x14ac:dyDescent="0.25">
      <c r="A1054" t="s">
        <v>8730</v>
      </c>
      <c r="B1054" t="s">
        <v>7512</v>
      </c>
      <c r="C1054" t="s">
        <v>8731</v>
      </c>
      <c r="D1054" t="s">
        <v>7514</v>
      </c>
      <c r="E1054" t="s">
        <v>268</v>
      </c>
      <c r="F1054" t="s">
        <v>156</v>
      </c>
      <c r="G1054" t="s">
        <v>7515</v>
      </c>
      <c r="H1054" t="s">
        <v>4395</v>
      </c>
      <c r="I1054" t="s">
        <v>7516</v>
      </c>
      <c r="J1054" t="s">
        <v>274</v>
      </c>
      <c r="K1054" t="s">
        <v>7517</v>
      </c>
      <c r="L1054" t="s">
        <v>871</v>
      </c>
      <c r="M1054" t="s">
        <v>4398</v>
      </c>
      <c r="N1054" t="s">
        <v>984</v>
      </c>
      <c r="O1054" t="s">
        <v>873</v>
      </c>
      <c r="P1054" t="s">
        <v>4399</v>
      </c>
      <c r="Q1054" t="s">
        <v>271</v>
      </c>
      <c r="R1054" t="s">
        <v>268</v>
      </c>
      <c r="S1054" t="s">
        <v>268</v>
      </c>
      <c r="T1054" t="s">
        <v>268</v>
      </c>
      <c r="U1054" t="s">
        <v>268</v>
      </c>
      <c r="V1054" t="s">
        <v>268</v>
      </c>
      <c r="W1054" t="s">
        <v>4398</v>
      </c>
      <c r="X1054" t="s">
        <v>4399</v>
      </c>
      <c r="Y1054" t="s">
        <v>271</v>
      </c>
      <c r="Z1054" t="s">
        <v>268</v>
      </c>
      <c r="AA1054" t="s">
        <v>268</v>
      </c>
      <c r="AB1054" t="s">
        <v>268</v>
      </c>
      <c r="AC1054" t="s">
        <v>268</v>
      </c>
      <c r="AD1054" t="s">
        <v>268</v>
      </c>
      <c r="AE1054" t="s">
        <v>287</v>
      </c>
      <c r="AF1054" t="s">
        <v>1811</v>
      </c>
      <c r="AG1054" t="s">
        <v>875</v>
      </c>
      <c r="AH1054" t="s">
        <v>423</v>
      </c>
      <c r="AI1054" t="s">
        <v>4400</v>
      </c>
      <c r="AJ1054" t="s">
        <v>268</v>
      </c>
      <c r="AK1054" t="s">
        <v>381</v>
      </c>
      <c r="AL1054" t="s">
        <v>268</v>
      </c>
      <c r="AM1054" t="s">
        <v>355</v>
      </c>
      <c r="AN1054" t="s">
        <v>268</v>
      </c>
      <c r="AO1054" t="s">
        <v>268</v>
      </c>
      <c r="AP1054" t="s">
        <v>268</v>
      </c>
      <c r="AQ1054" t="s">
        <v>268</v>
      </c>
      <c r="AR1054" t="s">
        <v>268</v>
      </c>
      <c r="AS1054" t="s">
        <v>268</v>
      </c>
      <c r="AT1054" t="s">
        <v>268</v>
      </c>
      <c r="AU1054" t="s">
        <v>268</v>
      </c>
      <c r="AV1054" t="s">
        <v>268</v>
      </c>
      <c r="AW1054" t="s">
        <v>268</v>
      </c>
      <c r="AX1054" t="s">
        <v>268</v>
      </c>
      <c r="AY1054" t="s">
        <v>268</v>
      </c>
      <c r="AZ1054" t="s">
        <v>268</v>
      </c>
      <c r="BA1054" t="s">
        <v>268</v>
      </c>
      <c r="BB1054" t="s">
        <v>268</v>
      </c>
      <c r="BC1054" t="s">
        <v>268</v>
      </c>
      <c r="BD1054" t="s">
        <v>268</v>
      </c>
      <c r="BE1054" t="s">
        <v>268</v>
      </c>
      <c r="BF1054" t="s">
        <v>268</v>
      </c>
      <c r="BG1054" t="s">
        <v>268</v>
      </c>
      <c r="BH1054" t="s">
        <v>268</v>
      </c>
      <c r="BI1054" t="s">
        <v>268</v>
      </c>
      <c r="BJ1054" t="s">
        <v>268</v>
      </c>
      <c r="BK1054" t="s">
        <v>268</v>
      </c>
      <c r="BL1054" t="s">
        <v>268</v>
      </c>
      <c r="BM1054" t="s">
        <v>268</v>
      </c>
      <c r="BN1054" t="s">
        <v>268</v>
      </c>
      <c r="BO1054" t="s">
        <v>268</v>
      </c>
      <c r="BP1054" t="s">
        <v>268</v>
      </c>
      <c r="BQ1054" t="s">
        <v>268</v>
      </c>
      <c r="BR1054" t="s">
        <v>268</v>
      </c>
      <c r="BS1054" t="s">
        <v>268</v>
      </c>
      <c r="BT1054" t="s">
        <v>268</v>
      </c>
      <c r="BU1054" t="s">
        <v>268</v>
      </c>
      <c r="BV1054" t="s">
        <v>268</v>
      </c>
      <c r="BW1054" t="s">
        <v>268</v>
      </c>
      <c r="BX1054" t="s">
        <v>268</v>
      </c>
      <c r="BY1054">
        <v>21.5</v>
      </c>
      <c r="BZ1054">
        <v>21.5</v>
      </c>
      <c r="CA1054" t="s">
        <v>142</v>
      </c>
      <c r="CB1054" s="356">
        <v>123</v>
      </c>
      <c r="CC1054" t="s">
        <v>1817</v>
      </c>
      <c r="CD1054" t="s">
        <v>268</v>
      </c>
      <c r="CE1054" t="s">
        <v>268</v>
      </c>
      <c r="CF1054" s="356">
        <v>1</v>
      </c>
      <c r="CG1054" t="s">
        <v>268</v>
      </c>
      <c r="CH1054" t="s">
        <v>268</v>
      </c>
      <c r="CI1054" t="s">
        <v>268</v>
      </c>
      <c r="CJ1054" t="s">
        <v>268</v>
      </c>
      <c r="CK1054" t="s">
        <v>268</v>
      </c>
      <c r="CL1054" t="s">
        <v>268</v>
      </c>
      <c r="CM1054" t="s">
        <v>11224</v>
      </c>
      <c r="CN1054">
        <v>10.6</v>
      </c>
      <c r="CO1054" t="s">
        <v>268</v>
      </c>
      <c r="CP1054">
        <v>10.6</v>
      </c>
      <c r="CQ1054">
        <v>365</v>
      </c>
      <c r="CR1054" t="s">
        <v>878</v>
      </c>
      <c r="CS1054" t="s">
        <v>11225</v>
      </c>
      <c r="CT1054" t="s">
        <v>11226</v>
      </c>
      <c r="CU1054" t="s">
        <v>11227</v>
      </c>
      <c r="CV1054" t="s">
        <v>268</v>
      </c>
      <c r="CW1054" t="s">
        <v>268</v>
      </c>
      <c r="CX1054" t="s">
        <v>268</v>
      </c>
      <c r="CY1054" t="s">
        <v>268</v>
      </c>
      <c r="CZ1054" t="s">
        <v>268</v>
      </c>
      <c r="DA1054" t="s">
        <v>268</v>
      </c>
      <c r="DB1054" s="429">
        <f t="shared" si="214"/>
        <v>0</v>
      </c>
      <c r="DC1054" s="284">
        <f t="shared" si="215"/>
        <v>0</v>
      </c>
      <c r="DD1054" s="284">
        <f t="shared" si="216"/>
        <v>0</v>
      </c>
      <c r="DE1054" s="284">
        <f t="shared" si="217"/>
        <v>0</v>
      </c>
      <c r="DF1054" s="295">
        <f t="shared" si="218"/>
        <v>21.5</v>
      </c>
      <c r="DG1054" s="284">
        <f t="shared" si="219"/>
        <v>1</v>
      </c>
      <c r="DH1054" s="284">
        <f t="shared" si="220"/>
        <v>0</v>
      </c>
      <c r="DI1054" s="284">
        <f t="shared" si="221"/>
        <v>0</v>
      </c>
      <c r="DJ1054" s="284">
        <f t="shared" si="222"/>
        <v>0</v>
      </c>
      <c r="DK1054" s="295">
        <f t="shared" si="223"/>
        <v>0</v>
      </c>
      <c r="DL1054" s="297">
        <f t="shared" si="224"/>
        <v>1</v>
      </c>
      <c r="DM1054" s="430">
        <f>IFERROR(IF(CA1054="D",IF(DL1054="A dispo.",DF1054*VLOOKUP('DATI INPUT'!$F$27,TARIFFE_UD,4,FALSE),DF1054*VLOOKUP(DL1054,TARIFFE_UD,4,FALSE)),DF1054*VLOOKUP(CB1054-100,TARIFFE_UND,4,FALSE)),0)</f>
        <v>10.599961240497741</v>
      </c>
      <c r="DN1054" s="430">
        <f>IFERROR(IF(CA1054="D",IF(DL1054="A dispo.",DK1054*VLOOKUP('DATI INPUT'!$F$27,TARIFFE_UD,5,FALSE),DK1054*VLOOKUP(DL1054,TARIFFE_UD,5,FALSE)),DK1054*VLOOKUP(CB1054-100,TARIFFE_UND,5,FALSE)),0)</f>
        <v>0</v>
      </c>
      <c r="DO1054" s="431">
        <f t="shared" si="225"/>
        <v>-3.8759502258400857E-5</v>
      </c>
      <c r="DP1054" s="299">
        <f>IFERROR(IF(CA1054="D",IF(DL1054="A dispo.",DF1054*VLOOKUP('DATI INPUT'!$F$27,TARIFFE_UD,2,FALSE),DF1054*VLOOKUP(DL1054,TARIFFE_UD,2,FALSE)),DF1054*VLOOKUP(CB1054-100,TARIFFE_UND,2,FALSE)),0)</f>
        <v>13.243170557424575</v>
      </c>
      <c r="DQ1054" s="299">
        <f>IFERROR(IF(CA1054="D",IF(DL1054="A dispo.",DK1054*VLOOKUP('DATI INPUT'!$F$27,TARIFFE_UD,3,FALSE),DK1054*VLOOKUP(DL1054,TARIFFE_UD,3,FALSE)),DK1054*VLOOKUP(CB1054-100,TARIFFE_UND,3,FALSE)),0)</f>
        <v>0</v>
      </c>
      <c r="DR1054" s="299">
        <f t="shared" si="226"/>
        <v>13.243170557424575</v>
      </c>
    </row>
    <row r="1055" spans="1:122" x14ac:dyDescent="0.25">
      <c r="A1055" t="s">
        <v>8732</v>
      </c>
      <c r="B1055" t="s">
        <v>1096</v>
      </c>
      <c r="C1055" t="s">
        <v>1573</v>
      </c>
      <c r="D1055" t="s">
        <v>4672</v>
      </c>
      <c r="E1055" t="s">
        <v>268</v>
      </c>
      <c r="F1055" t="s">
        <v>156</v>
      </c>
      <c r="G1055" t="s">
        <v>4673</v>
      </c>
      <c r="H1055" t="s">
        <v>983</v>
      </c>
      <c r="I1055" t="s">
        <v>344</v>
      </c>
      <c r="J1055" t="s">
        <v>274</v>
      </c>
      <c r="K1055" t="s">
        <v>4674</v>
      </c>
      <c r="L1055" t="s">
        <v>152</v>
      </c>
      <c r="M1055" t="s">
        <v>4675</v>
      </c>
      <c r="N1055" t="s">
        <v>984</v>
      </c>
      <c r="O1055" t="s">
        <v>873</v>
      </c>
      <c r="P1055" t="s">
        <v>2116</v>
      </c>
      <c r="Q1055" t="s">
        <v>277</v>
      </c>
      <c r="R1055" t="s">
        <v>153</v>
      </c>
      <c r="S1055" t="s">
        <v>268</v>
      </c>
      <c r="T1055" t="s">
        <v>268</v>
      </c>
      <c r="U1055" t="s">
        <v>268</v>
      </c>
      <c r="V1055" t="s">
        <v>268</v>
      </c>
      <c r="W1055" t="s">
        <v>4675</v>
      </c>
      <c r="X1055" t="s">
        <v>2116</v>
      </c>
      <c r="Y1055" t="s">
        <v>277</v>
      </c>
      <c r="Z1055" t="s">
        <v>153</v>
      </c>
      <c r="AA1055" t="s">
        <v>268</v>
      </c>
      <c r="AB1055" t="s">
        <v>268</v>
      </c>
      <c r="AC1055" t="s">
        <v>268</v>
      </c>
      <c r="AD1055" t="s">
        <v>268</v>
      </c>
      <c r="AE1055" t="s">
        <v>268</v>
      </c>
      <c r="AF1055" t="s">
        <v>268</v>
      </c>
      <c r="AG1055" t="s">
        <v>268</v>
      </c>
      <c r="AH1055" t="s">
        <v>268</v>
      </c>
      <c r="AI1055" t="s">
        <v>268</v>
      </c>
      <c r="AJ1055" t="s">
        <v>268</v>
      </c>
      <c r="AK1055" t="s">
        <v>268</v>
      </c>
      <c r="AL1055" t="s">
        <v>268</v>
      </c>
      <c r="AM1055" t="s">
        <v>268</v>
      </c>
      <c r="AN1055" t="s">
        <v>268</v>
      </c>
      <c r="AO1055" t="s">
        <v>268</v>
      </c>
      <c r="AP1055" t="s">
        <v>268</v>
      </c>
      <c r="AQ1055" t="s">
        <v>268</v>
      </c>
      <c r="AR1055" t="s">
        <v>268</v>
      </c>
      <c r="AS1055" t="s">
        <v>268</v>
      </c>
      <c r="AT1055" t="s">
        <v>268</v>
      </c>
      <c r="AU1055" t="s">
        <v>268</v>
      </c>
      <c r="AV1055" t="s">
        <v>268</v>
      </c>
      <c r="AW1055" t="s">
        <v>268</v>
      </c>
      <c r="AX1055" t="s">
        <v>268</v>
      </c>
      <c r="AY1055" t="s">
        <v>268</v>
      </c>
      <c r="AZ1055" t="s">
        <v>268</v>
      </c>
      <c r="BA1055" t="s">
        <v>268</v>
      </c>
      <c r="BB1055" t="s">
        <v>268</v>
      </c>
      <c r="BC1055" t="s">
        <v>268</v>
      </c>
      <c r="BD1055" t="s">
        <v>268</v>
      </c>
      <c r="BE1055" t="s">
        <v>268</v>
      </c>
      <c r="BF1055" t="s">
        <v>268</v>
      </c>
      <c r="BG1055" t="s">
        <v>268</v>
      </c>
      <c r="BH1055" t="s">
        <v>268</v>
      </c>
      <c r="BI1055" t="s">
        <v>268</v>
      </c>
      <c r="BJ1055" t="s">
        <v>268</v>
      </c>
      <c r="BK1055" t="s">
        <v>268</v>
      </c>
      <c r="BL1055" t="s">
        <v>268</v>
      </c>
      <c r="BM1055" t="s">
        <v>268</v>
      </c>
      <c r="BN1055" t="s">
        <v>268</v>
      </c>
      <c r="BO1055" t="s">
        <v>268</v>
      </c>
      <c r="BP1055" t="s">
        <v>268</v>
      </c>
      <c r="BQ1055" t="s">
        <v>268</v>
      </c>
      <c r="BR1055" t="s">
        <v>268</v>
      </c>
      <c r="BS1055" t="s">
        <v>268</v>
      </c>
      <c r="BT1055" t="s">
        <v>268</v>
      </c>
      <c r="BU1055" t="s">
        <v>268</v>
      </c>
      <c r="BV1055" t="s">
        <v>268</v>
      </c>
      <c r="BW1055" t="s">
        <v>268</v>
      </c>
      <c r="BX1055" t="s">
        <v>268</v>
      </c>
      <c r="BY1055">
        <v>35</v>
      </c>
      <c r="BZ1055">
        <v>35</v>
      </c>
      <c r="CA1055" t="s">
        <v>142</v>
      </c>
      <c r="CB1055" s="356">
        <v>123</v>
      </c>
      <c r="CC1055" t="s">
        <v>1817</v>
      </c>
      <c r="CD1055" t="s">
        <v>268</v>
      </c>
      <c r="CE1055" t="s">
        <v>268</v>
      </c>
      <c r="CF1055" s="356">
        <v>3</v>
      </c>
      <c r="CG1055" t="s">
        <v>268</v>
      </c>
      <c r="CH1055" t="s">
        <v>268</v>
      </c>
      <c r="CI1055" t="s">
        <v>268</v>
      </c>
      <c r="CJ1055" t="s">
        <v>268</v>
      </c>
      <c r="CK1055" t="s">
        <v>268</v>
      </c>
      <c r="CL1055" t="s">
        <v>268</v>
      </c>
      <c r="CM1055" t="s">
        <v>11224</v>
      </c>
      <c r="CN1055">
        <v>22.19</v>
      </c>
      <c r="CO1055" t="s">
        <v>268</v>
      </c>
      <c r="CP1055">
        <v>22.19</v>
      </c>
      <c r="CQ1055">
        <v>365</v>
      </c>
      <c r="CR1055" t="s">
        <v>878</v>
      </c>
      <c r="CS1055" t="s">
        <v>11225</v>
      </c>
      <c r="CT1055" t="s">
        <v>11226</v>
      </c>
      <c r="CU1055" t="s">
        <v>11227</v>
      </c>
      <c r="CV1055" t="s">
        <v>268</v>
      </c>
      <c r="CW1055" t="s">
        <v>268</v>
      </c>
      <c r="CX1055" t="s">
        <v>268</v>
      </c>
      <c r="CY1055" t="s">
        <v>268</v>
      </c>
      <c r="CZ1055" t="s">
        <v>268</v>
      </c>
      <c r="DA1055" t="s">
        <v>268</v>
      </c>
      <c r="DB1055" s="429">
        <f t="shared" si="214"/>
        <v>0</v>
      </c>
      <c r="DC1055" s="284">
        <f t="shared" si="215"/>
        <v>0</v>
      </c>
      <c r="DD1055" s="284">
        <f t="shared" si="216"/>
        <v>0</v>
      </c>
      <c r="DE1055" s="284">
        <f t="shared" si="217"/>
        <v>0</v>
      </c>
      <c r="DF1055" s="295">
        <f t="shared" si="218"/>
        <v>35</v>
      </c>
      <c r="DG1055" s="284">
        <f t="shared" si="219"/>
        <v>1</v>
      </c>
      <c r="DH1055" s="284">
        <f t="shared" si="220"/>
        <v>0</v>
      </c>
      <c r="DI1055" s="284">
        <f t="shared" si="221"/>
        <v>0</v>
      </c>
      <c r="DJ1055" s="284">
        <f t="shared" si="222"/>
        <v>0</v>
      </c>
      <c r="DK1055" s="295">
        <f t="shared" si="223"/>
        <v>0</v>
      </c>
      <c r="DL1055" s="297">
        <f t="shared" si="224"/>
        <v>3</v>
      </c>
      <c r="DM1055" s="430">
        <f>IFERROR(IF(CA1055="D",IF(DL1055="A dispo.",DF1055*VLOOKUP('DATI INPUT'!$F$27,TARIFFE_UD,4,FALSE),DF1055*VLOOKUP(DL1055,TARIFFE_UD,4,FALSE)),DF1055*VLOOKUP(CB1055-100,TARIFFE_UND,4,FALSE)),0)</f>
        <v>22.185965387088295</v>
      </c>
      <c r="DN1055" s="430">
        <f>IFERROR(IF(CA1055="D",IF(DL1055="A dispo.",DK1055*VLOOKUP('DATI INPUT'!$F$27,TARIFFE_UD,5,FALSE),DK1055*VLOOKUP(DL1055,TARIFFE_UD,5,FALSE)),DK1055*VLOOKUP(CB1055-100,TARIFFE_UND,5,FALSE)),0)</f>
        <v>0</v>
      </c>
      <c r="DO1055" s="431">
        <f t="shared" si="225"/>
        <v>-4.034612911706148E-3</v>
      </c>
      <c r="DP1055" s="299">
        <f>IFERROR(IF(CA1055="D",IF(DL1055="A dispo.",DF1055*VLOOKUP('DATI INPUT'!$F$27,TARIFFE_UD,2,FALSE),DF1055*VLOOKUP(DL1055,TARIFFE_UD,2,FALSE)),DF1055*VLOOKUP(CB1055-100,TARIFFE_UND,2,FALSE)),0)</f>
        <v>27.718263957400271</v>
      </c>
      <c r="DQ1055" s="299">
        <f>IFERROR(IF(CA1055="D",IF(DL1055="A dispo.",DK1055*VLOOKUP('DATI INPUT'!$F$27,TARIFFE_UD,3,FALSE),DK1055*VLOOKUP(DL1055,TARIFFE_UD,3,FALSE)),DK1055*VLOOKUP(CB1055-100,TARIFFE_UND,3,FALSE)),0)</f>
        <v>0</v>
      </c>
      <c r="DR1055" s="299">
        <f t="shared" si="226"/>
        <v>27.718263957400271</v>
      </c>
    </row>
    <row r="1056" spans="1:122" x14ac:dyDescent="0.25">
      <c r="A1056" t="s">
        <v>8733</v>
      </c>
      <c r="B1056" t="s">
        <v>531</v>
      </c>
      <c r="C1056" t="s">
        <v>1574</v>
      </c>
      <c r="D1056" t="s">
        <v>4997</v>
      </c>
      <c r="E1056" t="s">
        <v>268</v>
      </c>
      <c r="F1056" t="s">
        <v>156</v>
      </c>
      <c r="G1056" t="s">
        <v>4998</v>
      </c>
      <c r="H1056" t="s">
        <v>1744</v>
      </c>
      <c r="I1056" t="s">
        <v>4999</v>
      </c>
      <c r="J1056" t="s">
        <v>156</v>
      </c>
      <c r="K1056" t="s">
        <v>5000</v>
      </c>
      <c r="L1056" t="s">
        <v>960</v>
      </c>
      <c r="M1056" t="s">
        <v>4946</v>
      </c>
      <c r="N1056" t="s">
        <v>984</v>
      </c>
      <c r="O1056" t="s">
        <v>873</v>
      </c>
      <c r="P1056" t="s">
        <v>1830</v>
      </c>
      <c r="Q1056" t="s">
        <v>271</v>
      </c>
      <c r="R1056" t="s">
        <v>268</v>
      </c>
      <c r="S1056" t="s">
        <v>268</v>
      </c>
      <c r="T1056" t="s">
        <v>268</v>
      </c>
      <c r="U1056" t="s">
        <v>268</v>
      </c>
      <c r="V1056" t="s">
        <v>268</v>
      </c>
      <c r="W1056" t="s">
        <v>4946</v>
      </c>
      <c r="X1056" t="s">
        <v>1830</v>
      </c>
      <c r="Y1056" t="s">
        <v>271</v>
      </c>
      <c r="Z1056" t="s">
        <v>268</v>
      </c>
      <c r="AA1056" t="s">
        <v>268</v>
      </c>
      <c r="AB1056" t="s">
        <v>268</v>
      </c>
      <c r="AC1056" t="s">
        <v>268</v>
      </c>
      <c r="AD1056" t="s">
        <v>268</v>
      </c>
      <c r="AE1056" t="s">
        <v>268</v>
      </c>
      <c r="AF1056" t="s">
        <v>268</v>
      </c>
      <c r="AG1056" t="s">
        <v>268</v>
      </c>
      <c r="AH1056" t="s">
        <v>268</v>
      </c>
      <c r="AI1056" t="s">
        <v>268</v>
      </c>
      <c r="AJ1056" t="s">
        <v>268</v>
      </c>
      <c r="AK1056" t="s">
        <v>268</v>
      </c>
      <c r="AL1056" t="s">
        <v>268</v>
      </c>
      <c r="AM1056" t="s">
        <v>268</v>
      </c>
      <c r="AN1056" t="s">
        <v>268</v>
      </c>
      <c r="AO1056" t="s">
        <v>268</v>
      </c>
      <c r="AP1056" t="s">
        <v>268</v>
      </c>
      <c r="AQ1056" t="s">
        <v>268</v>
      </c>
      <c r="AR1056" t="s">
        <v>268</v>
      </c>
      <c r="AS1056" t="s">
        <v>268</v>
      </c>
      <c r="AT1056" t="s">
        <v>268</v>
      </c>
      <c r="AU1056" t="s">
        <v>268</v>
      </c>
      <c r="AV1056" t="s">
        <v>268</v>
      </c>
      <c r="AW1056" t="s">
        <v>268</v>
      </c>
      <c r="AX1056" t="s">
        <v>268</v>
      </c>
      <c r="AY1056" t="s">
        <v>268</v>
      </c>
      <c r="AZ1056" t="s">
        <v>268</v>
      </c>
      <c r="BA1056" t="s">
        <v>268</v>
      </c>
      <c r="BB1056" t="s">
        <v>268</v>
      </c>
      <c r="BC1056" t="s">
        <v>268</v>
      </c>
      <c r="BD1056" t="s">
        <v>268</v>
      </c>
      <c r="BE1056" t="s">
        <v>268</v>
      </c>
      <c r="BF1056" t="s">
        <v>268</v>
      </c>
      <c r="BG1056" t="s">
        <v>268</v>
      </c>
      <c r="BH1056" t="s">
        <v>268</v>
      </c>
      <c r="BI1056" t="s">
        <v>268</v>
      </c>
      <c r="BJ1056" t="s">
        <v>268</v>
      </c>
      <c r="BK1056" t="s">
        <v>268</v>
      </c>
      <c r="BL1056" t="s">
        <v>268</v>
      </c>
      <c r="BM1056" t="s">
        <v>268</v>
      </c>
      <c r="BN1056" t="s">
        <v>268</v>
      </c>
      <c r="BO1056" t="s">
        <v>268</v>
      </c>
      <c r="BP1056" t="s">
        <v>268</v>
      </c>
      <c r="BQ1056" t="s">
        <v>268</v>
      </c>
      <c r="BR1056" t="s">
        <v>268</v>
      </c>
      <c r="BS1056" t="s">
        <v>268</v>
      </c>
      <c r="BT1056" t="s">
        <v>268</v>
      </c>
      <c r="BU1056" t="s">
        <v>268</v>
      </c>
      <c r="BV1056" t="s">
        <v>268</v>
      </c>
      <c r="BW1056" t="s">
        <v>268</v>
      </c>
      <c r="BX1056" t="s">
        <v>268</v>
      </c>
      <c r="BY1056">
        <v>55</v>
      </c>
      <c r="BZ1056">
        <v>55</v>
      </c>
      <c r="CA1056" t="s">
        <v>142</v>
      </c>
      <c r="CB1056" s="356">
        <v>123</v>
      </c>
      <c r="CC1056" t="s">
        <v>1817</v>
      </c>
      <c r="CD1056" t="s">
        <v>268</v>
      </c>
      <c r="CE1056" t="s">
        <v>268</v>
      </c>
      <c r="CF1056" t="s">
        <v>268</v>
      </c>
      <c r="CG1056" t="s">
        <v>268</v>
      </c>
      <c r="CH1056" t="s">
        <v>268</v>
      </c>
      <c r="CI1056" t="s">
        <v>268</v>
      </c>
      <c r="CJ1056" t="s">
        <v>268</v>
      </c>
      <c r="CK1056" t="s">
        <v>268</v>
      </c>
      <c r="CL1056" t="s">
        <v>268</v>
      </c>
      <c r="CM1056" t="s">
        <v>11224</v>
      </c>
      <c r="CN1056">
        <v>34.86</v>
      </c>
      <c r="CO1056" t="s">
        <v>268</v>
      </c>
      <c r="CP1056">
        <v>34.86</v>
      </c>
      <c r="CQ1056">
        <v>365</v>
      </c>
      <c r="CR1056" t="s">
        <v>878</v>
      </c>
      <c r="CS1056" t="s">
        <v>11225</v>
      </c>
      <c r="CT1056" t="s">
        <v>11226</v>
      </c>
      <c r="CU1056" t="s">
        <v>11227</v>
      </c>
      <c r="CV1056" t="s">
        <v>268</v>
      </c>
      <c r="CW1056" t="s">
        <v>268</v>
      </c>
      <c r="CX1056" t="s">
        <v>268</v>
      </c>
      <c r="CY1056" t="s">
        <v>268</v>
      </c>
      <c r="CZ1056" t="s">
        <v>268</v>
      </c>
      <c r="DA1056" t="s">
        <v>268</v>
      </c>
      <c r="DB1056" s="429">
        <f t="shared" si="214"/>
        <v>0</v>
      </c>
      <c r="DC1056" s="284">
        <f t="shared" si="215"/>
        <v>0</v>
      </c>
      <c r="DD1056" s="284">
        <f t="shared" si="216"/>
        <v>0</v>
      </c>
      <c r="DE1056" s="284">
        <f t="shared" si="217"/>
        <v>0</v>
      </c>
      <c r="DF1056" s="295">
        <f t="shared" si="218"/>
        <v>55</v>
      </c>
      <c r="DG1056" s="284">
        <f t="shared" si="219"/>
        <v>1</v>
      </c>
      <c r="DH1056" s="284">
        <f t="shared" si="220"/>
        <v>0</v>
      </c>
      <c r="DI1056" s="284">
        <f t="shared" si="221"/>
        <v>0</v>
      </c>
      <c r="DJ1056" s="284">
        <f t="shared" si="222"/>
        <v>0</v>
      </c>
      <c r="DK1056" s="295">
        <f t="shared" si="223"/>
        <v>0</v>
      </c>
      <c r="DL1056" s="297" t="str">
        <f t="shared" si="224"/>
        <v>A dispo.</v>
      </c>
      <c r="DM1056" s="430">
        <f>IFERROR(IF(CA1056="D",IF(DL1056="A dispo.",DF1056*VLOOKUP('DATI INPUT'!$F$27,TARIFFE_UD,4,FALSE),DF1056*VLOOKUP(DL1056,TARIFFE_UD,4,FALSE)),DF1056*VLOOKUP(CB1056-100,TARIFFE_UND,4,FALSE)),0)</f>
        <v>34.863659893995894</v>
      </c>
      <c r="DN1056" s="430">
        <f>IFERROR(IF(CA1056="D",IF(DL1056="A dispo.",DK1056*VLOOKUP('DATI INPUT'!$F$27,TARIFFE_UD,5,FALSE),DK1056*VLOOKUP(DL1056,TARIFFE_UD,5,FALSE)),DK1056*VLOOKUP(CB1056-100,TARIFFE_UND,5,FALSE)),0)</f>
        <v>0</v>
      </c>
      <c r="DO1056" s="431">
        <f t="shared" si="225"/>
        <v>3.6598939958949472E-3</v>
      </c>
      <c r="DP1056" s="299">
        <f>IFERROR(IF(CA1056="D",IF(DL1056="A dispo.",DF1056*VLOOKUP('DATI INPUT'!$F$27,TARIFFE_UD,2,FALSE),DF1056*VLOOKUP(DL1056,TARIFFE_UD,2,FALSE)),DF1056*VLOOKUP(CB1056-100,TARIFFE_UND,2,FALSE)),0)</f>
        <v>43.557271933057571</v>
      </c>
      <c r="DQ1056" s="299">
        <f>IFERROR(IF(CA1056="D",IF(DL1056="A dispo.",DK1056*VLOOKUP('DATI INPUT'!$F$27,TARIFFE_UD,3,FALSE),DK1056*VLOOKUP(DL1056,TARIFFE_UD,3,FALSE)),DK1056*VLOOKUP(CB1056-100,TARIFFE_UND,3,FALSE)),0)</f>
        <v>0</v>
      </c>
      <c r="DR1056" s="299">
        <f t="shared" si="226"/>
        <v>43.557271933057571</v>
      </c>
    </row>
    <row r="1057" spans="1:122" x14ac:dyDescent="0.25">
      <c r="A1057" t="s">
        <v>8734</v>
      </c>
      <c r="B1057" t="s">
        <v>3041</v>
      </c>
      <c r="C1057" t="s">
        <v>1575</v>
      </c>
      <c r="D1057" t="s">
        <v>3043</v>
      </c>
      <c r="E1057" t="s">
        <v>268</v>
      </c>
      <c r="F1057" t="s">
        <v>156</v>
      </c>
      <c r="G1057" t="s">
        <v>3044</v>
      </c>
      <c r="H1057" t="s">
        <v>914</v>
      </c>
      <c r="I1057" t="s">
        <v>3045</v>
      </c>
      <c r="J1057" t="s">
        <v>274</v>
      </c>
      <c r="K1057" t="s">
        <v>3046</v>
      </c>
      <c r="L1057" t="s">
        <v>871</v>
      </c>
      <c r="M1057" t="s">
        <v>3047</v>
      </c>
      <c r="N1057" t="s">
        <v>984</v>
      </c>
      <c r="O1057" t="s">
        <v>873</v>
      </c>
      <c r="P1057" t="s">
        <v>1934</v>
      </c>
      <c r="Q1057" t="s">
        <v>277</v>
      </c>
      <c r="R1057" t="s">
        <v>154</v>
      </c>
      <c r="S1057" t="s">
        <v>268</v>
      </c>
      <c r="T1057" t="s">
        <v>268</v>
      </c>
      <c r="U1057" t="s">
        <v>268</v>
      </c>
      <c r="V1057" t="s">
        <v>268</v>
      </c>
      <c r="W1057" t="s">
        <v>3047</v>
      </c>
      <c r="X1057" t="s">
        <v>1934</v>
      </c>
      <c r="Y1057" t="s">
        <v>277</v>
      </c>
      <c r="Z1057" t="s">
        <v>154</v>
      </c>
      <c r="AA1057" t="s">
        <v>268</v>
      </c>
      <c r="AB1057" t="s">
        <v>268</v>
      </c>
      <c r="AC1057" t="s">
        <v>268</v>
      </c>
      <c r="AD1057" t="s">
        <v>268</v>
      </c>
      <c r="AE1057" t="s">
        <v>287</v>
      </c>
      <c r="AF1057" t="s">
        <v>1811</v>
      </c>
      <c r="AG1057" t="s">
        <v>875</v>
      </c>
      <c r="AH1057" t="s">
        <v>1812</v>
      </c>
      <c r="AI1057" t="s">
        <v>3048</v>
      </c>
      <c r="AJ1057" t="s">
        <v>268</v>
      </c>
      <c r="AK1057" t="s">
        <v>377</v>
      </c>
      <c r="AL1057" t="s">
        <v>268</v>
      </c>
      <c r="AM1057" t="s">
        <v>268</v>
      </c>
      <c r="AN1057" t="s">
        <v>268</v>
      </c>
      <c r="AO1057" t="s">
        <v>268</v>
      </c>
      <c r="AP1057" t="s">
        <v>268</v>
      </c>
      <c r="AQ1057" t="s">
        <v>268</v>
      </c>
      <c r="AR1057" t="s">
        <v>268</v>
      </c>
      <c r="AS1057" t="s">
        <v>268</v>
      </c>
      <c r="AT1057" t="s">
        <v>268</v>
      </c>
      <c r="AU1057" t="s">
        <v>268</v>
      </c>
      <c r="AV1057" t="s">
        <v>268</v>
      </c>
      <c r="AW1057" t="s">
        <v>268</v>
      </c>
      <c r="AX1057" t="s">
        <v>268</v>
      </c>
      <c r="AY1057" t="s">
        <v>268</v>
      </c>
      <c r="AZ1057" t="s">
        <v>268</v>
      </c>
      <c r="BA1057" t="s">
        <v>268</v>
      </c>
      <c r="BB1057" t="s">
        <v>268</v>
      </c>
      <c r="BC1057" t="s">
        <v>268</v>
      </c>
      <c r="BD1057" t="s">
        <v>268</v>
      </c>
      <c r="BE1057" t="s">
        <v>268</v>
      </c>
      <c r="BF1057" t="s">
        <v>268</v>
      </c>
      <c r="BG1057" t="s">
        <v>268</v>
      </c>
      <c r="BH1057" t="s">
        <v>268</v>
      </c>
      <c r="BI1057" t="s">
        <v>268</v>
      </c>
      <c r="BJ1057" t="s">
        <v>268</v>
      </c>
      <c r="BK1057" t="s">
        <v>268</v>
      </c>
      <c r="BL1057" t="s">
        <v>268</v>
      </c>
      <c r="BM1057" t="s">
        <v>268</v>
      </c>
      <c r="BN1057" t="s">
        <v>268</v>
      </c>
      <c r="BO1057" t="s">
        <v>268</v>
      </c>
      <c r="BP1057" t="s">
        <v>268</v>
      </c>
      <c r="BQ1057" t="s">
        <v>268</v>
      </c>
      <c r="BR1057" t="s">
        <v>268</v>
      </c>
      <c r="BS1057" t="s">
        <v>268</v>
      </c>
      <c r="BT1057" t="s">
        <v>268</v>
      </c>
      <c r="BU1057" t="s">
        <v>268</v>
      </c>
      <c r="BV1057" t="s">
        <v>268</v>
      </c>
      <c r="BW1057" t="s">
        <v>268</v>
      </c>
      <c r="BX1057" t="s">
        <v>268</v>
      </c>
      <c r="BY1057">
        <v>108</v>
      </c>
      <c r="BZ1057">
        <v>108</v>
      </c>
      <c r="CA1057" t="s">
        <v>142</v>
      </c>
      <c r="CB1057" s="356">
        <v>123</v>
      </c>
      <c r="CC1057" t="s">
        <v>1817</v>
      </c>
      <c r="CD1057" t="s">
        <v>268</v>
      </c>
      <c r="CE1057" t="s">
        <v>268</v>
      </c>
      <c r="CF1057" s="356">
        <v>5</v>
      </c>
      <c r="CG1057" t="s">
        <v>268</v>
      </c>
      <c r="CH1057" t="s">
        <v>268</v>
      </c>
      <c r="CI1057" t="s">
        <v>268</v>
      </c>
      <c r="CJ1057" t="s">
        <v>268</v>
      </c>
      <c r="CK1057" t="s">
        <v>268</v>
      </c>
      <c r="CL1057" t="s">
        <v>268</v>
      </c>
      <c r="CM1057" t="s">
        <v>11224</v>
      </c>
      <c r="CN1057">
        <v>78.599999999999994</v>
      </c>
      <c r="CO1057" t="s">
        <v>268</v>
      </c>
      <c r="CP1057">
        <v>78.599999999999994</v>
      </c>
      <c r="CQ1057">
        <v>365</v>
      </c>
      <c r="CR1057" t="s">
        <v>878</v>
      </c>
      <c r="CS1057" t="s">
        <v>11225</v>
      </c>
      <c r="CT1057" t="s">
        <v>11226</v>
      </c>
      <c r="CU1057" t="s">
        <v>11227</v>
      </c>
      <c r="CV1057" t="s">
        <v>268</v>
      </c>
      <c r="CW1057" t="s">
        <v>268</v>
      </c>
      <c r="CX1057" t="s">
        <v>268</v>
      </c>
      <c r="CY1057" t="s">
        <v>268</v>
      </c>
      <c r="CZ1057" t="s">
        <v>268</v>
      </c>
      <c r="DA1057" t="s">
        <v>268</v>
      </c>
      <c r="DB1057" s="429">
        <f t="shared" si="214"/>
        <v>0</v>
      </c>
      <c r="DC1057" s="284">
        <f t="shared" si="215"/>
        <v>0</v>
      </c>
      <c r="DD1057" s="284">
        <f t="shared" si="216"/>
        <v>0</v>
      </c>
      <c r="DE1057" s="284">
        <f t="shared" si="217"/>
        <v>0</v>
      </c>
      <c r="DF1057" s="295">
        <f t="shared" si="218"/>
        <v>108</v>
      </c>
      <c r="DG1057" s="284">
        <f t="shared" si="219"/>
        <v>1</v>
      </c>
      <c r="DH1057" s="284">
        <f t="shared" si="220"/>
        <v>0</v>
      </c>
      <c r="DI1057" s="284">
        <f t="shared" si="221"/>
        <v>0</v>
      </c>
      <c r="DJ1057" s="284">
        <f t="shared" si="222"/>
        <v>0</v>
      </c>
      <c r="DK1057" s="295">
        <f t="shared" si="223"/>
        <v>0</v>
      </c>
      <c r="DL1057" s="297">
        <f t="shared" si="224"/>
        <v>5</v>
      </c>
      <c r="DM1057" s="430">
        <f>IFERROR(IF(CA1057="D",IF(DL1057="A dispo.",DF1057*VLOOKUP('DATI INPUT'!$F$27,TARIFFE_UD,4,FALSE),DF1057*VLOOKUP(DL1057,TARIFFE_UD,4,FALSE)),DF1057*VLOOKUP(CB1057-100,TARIFFE_UND,4,FALSE)),0)</f>
        <v>78.60170594282711</v>
      </c>
      <c r="DN1057" s="430">
        <f>IFERROR(IF(CA1057="D",IF(DL1057="A dispo.",DK1057*VLOOKUP('DATI INPUT'!$F$27,TARIFFE_UD,5,FALSE),DK1057*VLOOKUP(DL1057,TARIFFE_UD,5,FALSE)),DK1057*VLOOKUP(CB1057-100,TARIFFE_UND,5,FALSE)),0)</f>
        <v>0</v>
      </c>
      <c r="DO1057" s="431">
        <f t="shared" si="225"/>
        <v>1.7059428271153365E-3</v>
      </c>
      <c r="DP1057" s="299">
        <f>IFERROR(IF(CA1057="D",IF(DL1057="A dispo.",DF1057*VLOOKUP('DATI INPUT'!$F$27,TARIFFE_UD,2,FALSE),DF1057*VLOOKUP(DL1057,TARIFFE_UD,2,FALSE)),DF1057*VLOOKUP(CB1057-100,TARIFFE_UND,2,FALSE)),0)</f>
        <v>98.201849449075254</v>
      </c>
      <c r="DQ1057" s="299">
        <f>IFERROR(IF(CA1057="D",IF(DL1057="A dispo.",DK1057*VLOOKUP('DATI INPUT'!$F$27,TARIFFE_UD,3,FALSE),DK1057*VLOOKUP(DL1057,TARIFFE_UD,3,FALSE)),DK1057*VLOOKUP(CB1057-100,TARIFFE_UND,3,FALSE)),0)</f>
        <v>0</v>
      </c>
      <c r="DR1057" s="299">
        <f t="shared" si="226"/>
        <v>98.201849449075254</v>
      </c>
    </row>
    <row r="1058" spans="1:122" x14ac:dyDescent="0.25">
      <c r="A1058" t="s">
        <v>8735</v>
      </c>
      <c r="B1058" t="s">
        <v>6778</v>
      </c>
      <c r="C1058" t="s">
        <v>1576</v>
      </c>
      <c r="D1058" t="s">
        <v>6780</v>
      </c>
      <c r="E1058" t="s">
        <v>268</v>
      </c>
      <c r="F1058" t="s">
        <v>156</v>
      </c>
      <c r="G1058" t="s">
        <v>6781</v>
      </c>
      <c r="H1058" t="s">
        <v>1326</v>
      </c>
      <c r="I1058" t="s">
        <v>6782</v>
      </c>
      <c r="J1058" t="s">
        <v>274</v>
      </c>
      <c r="K1058" t="s">
        <v>6783</v>
      </c>
      <c r="L1058" t="s">
        <v>871</v>
      </c>
      <c r="M1058" t="s">
        <v>10410</v>
      </c>
      <c r="N1058" t="s">
        <v>984</v>
      </c>
      <c r="O1058" t="s">
        <v>873</v>
      </c>
      <c r="P1058" t="s">
        <v>10367</v>
      </c>
      <c r="Q1058" t="s">
        <v>285</v>
      </c>
      <c r="R1058" t="s">
        <v>154</v>
      </c>
      <c r="S1058" t="s">
        <v>268</v>
      </c>
      <c r="T1058" t="s">
        <v>268</v>
      </c>
      <c r="U1058" t="s">
        <v>268</v>
      </c>
      <c r="V1058" t="s">
        <v>268</v>
      </c>
      <c r="W1058" t="s">
        <v>10410</v>
      </c>
      <c r="X1058" t="s">
        <v>10367</v>
      </c>
      <c r="Y1058" t="s">
        <v>285</v>
      </c>
      <c r="Z1058" t="s">
        <v>154</v>
      </c>
      <c r="AA1058" t="s">
        <v>268</v>
      </c>
      <c r="AB1058" t="s">
        <v>268</v>
      </c>
      <c r="AC1058" t="s">
        <v>268</v>
      </c>
      <c r="AD1058" t="s">
        <v>268</v>
      </c>
      <c r="AE1058" t="s">
        <v>287</v>
      </c>
      <c r="AF1058" t="s">
        <v>1811</v>
      </c>
      <c r="AG1058" t="s">
        <v>875</v>
      </c>
      <c r="AH1058" t="s">
        <v>2154</v>
      </c>
      <c r="AI1058" t="s">
        <v>928</v>
      </c>
      <c r="AJ1058" t="s">
        <v>268</v>
      </c>
      <c r="AK1058" t="s">
        <v>377</v>
      </c>
      <c r="AL1058" t="s">
        <v>268</v>
      </c>
      <c r="AM1058" t="s">
        <v>353</v>
      </c>
      <c r="AN1058" t="s">
        <v>287</v>
      </c>
      <c r="AO1058" t="s">
        <v>1811</v>
      </c>
      <c r="AP1058" t="s">
        <v>875</v>
      </c>
      <c r="AQ1058" t="s">
        <v>2154</v>
      </c>
      <c r="AR1058" t="s">
        <v>928</v>
      </c>
      <c r="AS1058" t="s">
        <v>268</v>
      </c>
      <c r="AT1058" t="s">
        <v>381</v>
      </c>
      <c r="AU1058" t="s">
        <v>268</v>
      </c>
      <c r="AV1058" t="s">
        <v>353</v>
      </c>
      <c r="AW1058" t="s">
        <v>268</v>
      </c>
      <c r="AX1058" t="s">
        <v>268</v>
      </c>
      <c r="AY1058" t="s">
        <v>268</v>
      </c>
      <c r="AZ1058" t="s">
        <v>268</v>
      </c>
      <c r="BA1058" t="s">
        <v>268</v>
      </c>
      <c r="BB1058" t="s">
        <v>268</v>
      </c>
      <c r="BC1058" t="s">
        <v>268</v>
      </c>
      <c r="BD1058" t="s">
        <v>268</v>
      </c>
      <c r="BE1058" t="s">
        <v>268</v>
      </c>
      <c r="BF1058" t="s">
        <v>268</v>
      </c>
      <c r="BG1058" t="s">
        <v>268</v>
      </c>
      <c r="BH1058" t="s">
        <v>268</v>
      </c>
      <c r="BI1058" t="s">
        <v>268</v>
      </c>
      <c r="BJ1058" t="s">
        <v>268</v>
      </c>
      <c r="BK1058" t="s">
        <v>268</v>
      </c>
      <c r="BL1058" t="s">
        <v>268</v>
      </c>
      <c r="BM1058" t="s">
        <v>268</v>
      </c>
      <c r="BN1058" t="s">
        <v>268</v>
      </c>
      <c r="BO1058" t="s">
        <v>268</v>
      </c>
      <c r="BP1058" t="s">
        <v>268</v>
      </c>
      <c r="BQ1058" t="s">
        <v>268</v>
      </c>
      <c r="BR1058" t="s">
        <v>268</v>
      </c>
      <c r="BS1058" t="s">
        <v>268</v>
      </c>
      <c r="BT1058" t="s">
        <v>268</v>
      </c>
      <c r="BU1058" t="s">
        <v>268</v>
      </c>
      <c r="BV1058" t="s">
        <v>268</v>
      </c>
      <c r="BW1058" t="s">
        <v>268</v>
      </c>
      <c r="BX1058" t="s">
        <v>268</v>
      </c>
      <c r="BY1058">
        <v>62</v>
      </c>
      <c r="BZ1058">
        <v>62</v>
      </c>
      <c r="CA1058" t="s">
        <v>142</v>
      </c>
      <c r="CB1058" s="356">
        <v>123</v>
      </c>
      <c r="CC1058" t="s">
        <v>1817</v>
      </c>
      <c r="CD1058" t="s">
        <v>268</v>
      </c>
      <c r="CE1058" t="s">
        <v>268</v>
      </c>
      <c r="CF1058" s="356">
        <v>4</v>
      </c>
      <c r="CG1058" t="s">
        <v>268</v>
      </c>
      <c r="CH1058" t="s">
        <v>268</v>
      </c>
      <c r="CI1058" t="s">
        <v>268</v>
      </c>
      <c r="CJ1058" t="s">
        <v>268</v>
      </c>
      <c r="CK1058" t="s">
        <v>268</v>
      </c>
      <c r="CL1058" t="s">
        <v>268</v>
      </c>
      <c r="CM1058" t="s">
        <v>11224</v>
      </c>
      <c r="CN1058">
        <v>42.21</v>
      </c>
      <c r="CO1058" t="s">
        <v>268</v>
      </c>
      <c r="CP1058">
        <v>42.21</v>
      </c>
      <c r="CQ1058">
        <v>365</v>
      </c>
      <c r="CR1058" t="s">
        <v>878</v>
      </c>
      <c r="CS1058" t="s">
        <v>11225</v>
      </c>
      <c r="CT1058" t="s">
        <v>11226</v>
      </c>
      <c r="CU1058" t="s">
        <v>11227</v>
      </c>
      <c r="CV1058" t="s">
        <v>268</v>
      </c>
      <c r="CW1058" t="s">
        <v>268</v>
      </c>
      <c r="CX1058" t="s">
        <v>268</v>
      </c>
      <c r="CY1058" t="s">
        <v>268</v>
      </c>
      <c r="CZ1058" t="s">
        <v>268</v>
      </c>
      <c r="DA1058" t="s">
        <v>268</v>
      </c>
      <c r="DB1058" s="429">
        <f t="shared" si="214"/>
        <v>0</v>
      </c>
      <c r="DC1058" s="284">
        <f t="shared" si="215"/>
        <v>0</v>
      </c>
      <c r="DD1058" s="284">
        <f t="shared" si="216"/>
        <v>0</v>
      </c>
      <c r="DE1058" s="284">
        <f t="shared" si="217"/>
        <v>0</v>
      </c>
      <c r="DF1058" s="295">
        <f t="shared" si="218"/>
        <v>62</v>
      </c>
      <c r="DG1058" s="284">
        <f t="shared" si="219"/>
        <v>1</v>
      </c>
      <c r="DH1058" s="284">
        <f t="shared" si="220"/>
        <v>0</v>
      </c>
      <c r="DI1058" s="284">
        <f t="shared" si="221"/>
        <v>0</v>
      </c>
      <c r="DJ1058" s="284">
        <f t="shared" si="222"/>
        <v>0</v>
      </c>
      <c r="DK1058" s="295">
        <f t="shared" si="223"/>
        <v>0</v>
      </c>
      <c r="DL1058" s="297">
        <f t="shared" si="224"/>
        <v>4</v>
      </c>
      <c r="DM1058" s="430">
        <f>IFERROR(IF(CA1058="D",IF(DL1058="A dispo.",DF1058*VLOOKUP('DATI INPUT'!$F$27,TARIFFE_UD,4,FALSE),DF1058*VLOOKUP(DL1058,TARIFFE_UD,4,FALSE)),DF1058*VLOOKUP(CB1058-100,TARIFFE_UND,4,FALSE)),0)</f>
        <v>42.212027265592326</v>
      </c>
      <c r="DN1058" s="430">
        <f>IFERROR(IF(CA1058="D",IF(DL1058="A dispo.",DK1058*VLOOKUP('DATI INPUT'!$F$27,TARIFFE_UD,5,FALSE),DK1058*VLOOKUP(DL1058,TARIFFE_UD,5,FALSE)),DK1058*VLOOKUP(CB1058-100,TARIFFE_UND,5,FALSE)),0)</f>
        <v>0</v>
      </c>
      <c r="DO1058" s="431">
        <f t="shared" si="225"/>
        <v>2.0272655923250227E-3</v>
      </c>
      <c r="DP1058" s="299">
        <f>IFERROR(IF(CA1058="D",IF(DL1058="A dispo.",DF1058*VLOOKUP('DATI INPUT'!$F$27,TARIFFE_UD,2,FALSE),DF1058*VLOOKUP(DL1058,TARIFFE_UD,2,FALSE)),DF1058*VLOOKUP(CB1058-100,TARIFFE_UND,2,FALSE)),0)</f>
        <v>52.738030259688564</v>
      </c>
      <c r="DQ1058" s="299">
        <f>IFERROR(IF(CA1058="D",IF(DL1058="A dispo.",DK1058*VLOOKUP('DATI INPUT'!$F$27,TARIFFE_UD,3,FALSE),DK1058*VLOOKUP(DL1058,TARIFFE_UD,3,FALSE)),DK1058*VLOOKUP(CB1058-100,TARIFFE_UND,3,FALSE)),0)</f>
        <v>0</v>
      </c>
      <c r="DR1058" s="299">
        <f t="shared" si="226"/>
        <v>52.738030259688564</v>
      </c>
    </row>
    <row r="1059" spans="1:122" x14ac:dyDescent="0.25">
      <c r="A1059" t="s">
        <v>8736</v>
      </c>
      <c r="B1059" t="s">
        <v>8650</v>
      </c>
      <c r="C1059" t="s">
        <v>8737</v>
      </c>
      <c r="D1059" t="s">
        <v>8651</v>
      </c>
      <c r="E1059" t="s">
        <v>268</v>
      </c>
      <c r="F1059" t="s">
        <v>156</v>
      </c>
      <c r="G1059" t="s">
        <v>8652</v>
      </c>
      <c r="H1059" t="s">
        <v>8653</v>
      </c>
      <c r="I1059" t="s">
        <v>8654</v>
      </c>
      <c r="J1059" t="s">
        <v>274</v>
      </c>
      <c r="K1059" t="s">
        <v>8655</v>
      </c>
      <c r="L1059" t="s">
        <v>1825</v>
      </c>
      <c r="M1059" t="s">
        <v>8656</v>
      </c>
      <c r="N1059" t="s">
        <v>1825</v>
      </c>
      <c r="O1059" t="s">
        <v>4046</v>
      </c>
      <c r="P1059" t="s">
        <v>8657</v>
      </c>
      <c r="Q1059" t="s">
        <v>5295</v>
      </c>
      <c r="R1059" t="s">
        <v>268</v>
      </c>
      <c r="S1059" t="s">
        <v>268</v>
      </c>
      <c r="T1059" t="s">
        <v>268</v>
      </c>
      <c r="U1059" t="s">
        <v>268</v>
      </c>
      <c r="V1059" t="s">
        <v>268</v>
      </c>
      <c r="W1059" t="s">
        <v>8658</v>
      </c>
      <c r="X1059" t="s">
        <v>613</v>
      </c>
      <c r="Y1059" t="s">
        <v>294</v>
      </c>
      <c r="Z1059" t="s">
        <v>268</v>
      </c>
      <c r="AA1059" t="s">
        <v>268</v>
      </c>
      <c r="AB1059" t="s">
        <v>268</v>
      </c>
      <c r="AC1059" t="s">
        <v>268</v>
      </c>
      <c r="AD1059" t="s">
        <v>268</v>
      </c>
      <c r="AE1059" t="s">
        <v>287</v>
      </c>
      <c r="AF1059" t="s">
        <v>1811</v>
      </c>
      <c r="AG1059" t="s">
        <v>875</v>
      </c>
      <c r="AH1059" t="s">
        <v>1812</v>
      </c>
      <c r="AI1059" t="s">
        <v>1136</v>
      </c>
      <c r="AJ1059" t="s">
        <v>268</v>
      </c>
      <c r="AK1059" t="s">
        <v>381</v>
      </c>
      <c r="AL1059" t="s">
        <v>268</v>
      </c>
      <c r="AM1059" t="s">
        <v>353</v>
      </c>
      <c r="AN1059" t="s">
        <v>268</v>
      </c>
      <c r="AO1059" t="s">
        <v>268</v>
      </c>
      <c r="AP1059" t="s">
        <v>268</v>
      </c>
      <c r="AQ1059" t="s">
        <v>268</v>
      </c>
      <c r="AR1059" t="s">
        <v>268</v>
      </c>
      <c r="AS1059" t="s">
        <v>268</v>
      </c>
      <c r="AT1059" t="s">
        <v>268</v>
      </c>
      <c r="AU1059" t="s">
        <v>268</v>
      </c>
      <c r="AV1059" t="s">
        <v>268</v>
      </c>
      <c r="AW1059" t="s">
        <v>268</v>
      </c>
      <c r="AX1059" t="s">
        <v>268</v>
      </c>
      <c r="AY1059" t="s">
        <v>268</v>
      </c>
      <c r="AZ1059" t="s">
        <v>268</v>
      </c>
      <c r="BA1059" t="s">
        <v>268</v>
      </c>
      <c r="BB1059" t="s">
        <v>268</v>
      </c>
      <c r="BC1059" t="s">
        <v>268</v>
      </c>
      <c r="BD1059" t="s">
        <v>268</v>
      </c>
      <c r="BE1059" t="s">
        <v>268</v>
      </c>
      <c r="BF1059" t="s">
        <v>268</v>
      </c>
      <c r="BG1059" t="s">
        <v>268</v>
      </c>
      <c r="BH1059" t="s">
        <v>268</v>
      </c>
      <c r="BI1059" t="s">
        <v>268</v>
      </c>
      <c r="BJ1059" t="s">
        <v>268</v>
      </c>
      <c r="BK1059" t="s">
        <v>268</v>
      </c>
      <c r="BL1059" t="s">
        <v>268</v>
      </c>
      <c r="BM1059" t="s">
        <v>268</v>
      </c>
      <c r="BN1059" t="s">
        <v>268</v>
      </c>
      <c r="BO1059" t="s">
        <v>268</v>
      </c>
      <c r="BP1059" t="s">
        <v>268</v>
      </c>
      <c r="BQ1059" t="s">
        <v>268</v>
      </c>
      <c r="BR1059" t="s">
        <v>268</v>
      </c>
      <c r="BS1059" t="s">
        <v>268</v>
      </c>
      <c r="BT1059" t="s">
        <v>268</v>
      </c>
      <c r="BU1059" t="s">
        <v>268</v>
      </c>
      <c r="BV1059" t="s">
        <v>268</v>
      </c>
      <c r="BW1059" t="s">
        <v>268</v>
      </c>
      <c r="BX1059" t="s">
        <v>268</v>
      </c>
      <c r="BY1059">
        <v>21</v>
      </c>
      <c r="BZ1059">
        <v>21</v>
      </c>
      <c r="CA1059" t="s">
        <v>142</v>
      </c>
      <c r="CB1059" s="356">
        <v>123</v>
      </c>
      <c r="CC1059" t="s">
        <v>1817</v>
      </c>
      <c r="CD1059" t="s">
        <v>268</v>
      </c>
      <c r="CE1059" t="s">
        <v>268</v>
      </c>
      <c r="CF1059" t="s">
        <v>268</v>
      </c>
      <c r="CG1059" t="s">
        <v>268</v>
      </c>
      <c r="CH1059" t="s">
        <v>268</v>
      </c>
      <c r="CI1059" t="s">
        <v>268</v>
      </c>
      <c r="CJ1059" t="s">
        <v>268</v>
      </c>
      <c r="CK1059" t="s">
        <v>268</v>
      </c>
      <c r="CL1059" t="s">
        <v>268</v>
      </c>
      <c r="CM1059" t="s">
        <v>11224</v>
      </c>
      <c r="CN1059">
        <v>13.31</v>
      </c>
      <c r="CO1059" t="s">
        <v>268</v>
      </c>
      <c r="CP1059">
        <v>13.31</v>
      </c>
      <c r="CQ1059">
        <v>365</v>
      </c>
      <c r="CR1059" t="s">
        <v>878</v>
      </c>
      <c r="CS1059" t="s">
        <v>11225</v>
      </c>
      <c r="CT1059" t="s">
        <v>11226</v>
      </c>
      <c r="CU1059" t="s">
        <v>11227</v>
      </c>
      <c r="CV1059" t="s">
        <v>268</v>
      </c>
      <c r="CW1059" t="s">
        <v>268</v>
      </c>
      <c r="CX1059" t="s">
        <v>268</v>
      </c>
      <c r="CY1059" t="s">
        <v>268</v>
      </c>
      <c r="CZ1059" t="s">
        <v>268</v>
      </c>
      <c r="DA1059" t="s">
        <v>268</v>
      </c>
      <c r="DB1059" s="429">
        <f t="shared" si="214"/>
        <v>0</v>
      </c>
      <c r="DC1059" s="284">
        <f t="shared" si="215"/>
        <v>0</v>
      </c>
      <c r="DD1059" s="284">
        <f t="shared" si="216"/>
        <v>0</v>
      </c>
      <c r="DE1059" s="284">
        <f t="shared" si="217"/>
        <v>0</v>
      </c>
      <c r="DF1059" s="295">
        <f t="shared" si="218"/>
        <v>21</v>
      </c>
      <c r="DG1059" s="284">
        <f t="shared" si="219"/>
        <v>1</v>
      </c>
      <c r="DH1059" s="284">
        <f t="shared" si="220"/>
        <v>0</v>
      </c>
      <c r="DI1059" s="284">
        <f t="shared" si="221"/>
        <v>0</v>
      </c>
      <c r="DJ1059" s="284">
        <f t="shared" si="222"/>
        <v>0</v>
      </c>
      <c r="DK1059" s="295">
        <f t="shared" si="223"/>
        <v>0</v>
      </c>
      <c r="DL1059" s="297" t="str">
        <f t="shared" si="224"/>
        <v>A dispo.</v>
      </c>
      <c r="DM1059" s="430">
        <f>IFERROR(IF(CA1059="D",IF(DL1059="A dispo.",DF1059*VLOOKUP('DATI INPUT'!$F$27,TARIFFE_UD,4,FALSE),DF1059*VLOOKUP(DL1059,TARIFFE_UD,4,FALSE)),DF1059*VLOOKUP(CB1059-100,TARIFFE_UND,4,FALSE)),0)</f>
        <v>13.311579232252978</v>
      </c>
      <c r="DN1059" s="430">
        <f>IFERROR(IF(CA1059="D",IF(DL1059="A dispo.",DK1059*VLOOKUP('DATI INPUT'!$F$27,TARIFFE_UD,5,FALSE),DK1059*VLOOKUP(DL1059,TARIFFE_UD,5,FALSE)),DK1059*VLOOKUP(CB1059-100,TARIFFE_UND,5,FALSE)),0)</f>
        <v>0</v>
      </c>
      <c r="DO1059" s="431">
        <f t="shared" si="225"/>
        <v>1.5792322529772918E-3</v>
      </c>
      <c r="DP1059" s="299">
        <f>IFERROR(IF(CA1059="D",IF(DL1059="A dispo.",DF1059*VLOOKUP('DATI INPUT'!$F$27,TARIFFE_UD,2,FALSE),DF1059*VLOOKUP(DL1059,TARIFFE_UD,2,FALSE)),DF1059*VLOOKUP(CB1059-100,TARIFFE_UND,2,FALSE)),0)</f>
        <v>16.630958374440162</v>
      </c>
      <c r="DQ1059" s="299">
        <f>IFERROR(IF(CA1059="D",IF(DL1059="A dispo.",DK1059*VLOOKUP('DATI INPUT'!$F$27,TARIFFE_UD,3,FALSE),DK1059*VLOOKUP(DL1059,TARIFFE_UD,3,FALSE)),DK1059*VLOOKUP(CB1059-100,TARIFFE_UND,3,FALSE)),0)</f>
        <v>0</v>
      </c>
      <c r="DR1059" s="299">
        <f t="shared" si="226"/>
        <v>16.630958374440162</v>
      </c>
    </row>
    <row r="1060" spans="1:122" x14ac:dyDescent="0.25">
      <c r="A1060" t="s">
        <v>8738</v>
      </c>
      <c r="B1060" t="s">
        <v>8637</v>
      </c>
      <c r="C1060" t="s">
        <v>8739</v>
      </c>
      <c r="D1060" t="s">
        <v>8638</v>
      </c>
      <c r="E1060" t="s">
        <v>268</v>
      </c>
      <c r="F1060" t="s">
        <v>156</v>
      </c>
      <c r="G1060" t="s">
        <v>8639</v>
      </c>
      <c r="H1060" t="s">
        <v>983</v>
      </c>
      <c r="I1060" t="s">
        <v>326</v>
      </c>
      <c r="J1060" t="s">
        <v>274</v>
      </c>
      <c r="K1060" t="s">
        <v>8640</v>
      </c>
      <c r="L1060" t="s">
        <v>984</v>
      </c>
      <c r="M1060" t="s">
        <v>4250</v>
      </c>
      <c r="N1060" t="s">
        <v>984</v>
      </c>
      <c r="O1060" t="s">
        <v>873</v>
      </c>
      <c r="P1060" t="s">
        <v>1046</v>
      </c>
      <c r="Q1060" t="s">
        <v>386</v>
      </c>
      <c r="R1060" t="s">
        <v>268</v>
      </c>
      <c r="S1060" t="s">
        <v>268</v>
      </c>
      <c r="T1060" t="s">
        <v>268</v>
      </c>
      <c r="U1060" t="s">
        <v>268</v>
      </c>
      <c r="V1060" t="s">
        <v>268</v>
      </c>
      <c r="W1060" t="s">
        <v>4250</v>
      </c>
      <c r="X1060" t="s">
        <v>1046</v>
      </c>
      <c r="Y1060" t="s">
        <v>386</v>
      </c>
      <c r="Z1060" t="s">
        <v>268</v>
      </c>
      <c r="AA1060" t="s">
        <v>268</v>
      </c>
      <c r="AB1060" t="s">
        <v>268</v>
      </c>
      <c r="AC1060" t="s">
        <v>268</v>
      </c>
      <c r="AD1060" t="s">
        <v>268</v>
      </c>
      <c r="AE1060" t="s">
        <v>287</v>
      </c>
      <c r="AF1060" t="s">
        <v>1811</v>
      </c>
      <c r="AG1060" t="s">
        <v>875</v>
      </c>
      <c r="AH1060" t="s">
        <v>1812</v>
      </c>
      <c r="AI1060" t="s">
        <v>818</v>
      </c>
      <c r="AJ1060" t="s">
        <v>268</v>
      </c>
      <c r="AK1060" t="s">
        <v>382</v>
      </c>
      <c r="AL1060" t="s">
        <v>268</v>
      </c>
      <c r="AM1060" t="s">
        <v>353</v>
      </c>
      <c r="AN1060" t="s">
        <v>268</v>
      </c>
      <c r="AO1060" t="s">
        <v>268</v>
      </c>
      <c r="AP1060" t="s">
        <v>268</v>
      </c>
      <c r="AQ1060" t="s">
        <v>268</v>
      </c>
      <c r="AR1060" t="s">
        <v>268</v>
      </c>
      <c r="AS1060" t="s">
        <v>268</v>
      </c>
      <c r="AT1060" t="s">
        <v>268</v>
      </c>
      <c r="AU1060" t="s">
        <v>268</v>
      </c>
      <c r="AV1060" t="s">
        <v>268</v>
      </c>
      <c r="AW1060" t="s">
        <v>268</v>
      </c>
      <c r="AX1060" t="s">
        <v>268</v>
      </c>
      <c r="AY1060" t="s">
        <v>268</v>
      </c>
      <c r="AZ1060" t="s">
        <v>268</v>
      </c>
      <c r="BA1060" t="s">
        <v>268</v>
      </c>
      <c r="BB1060" t="s">
        <v>268</v>
      </c>
      <c r="BC1060" t="s">
        <v>268</v>
      </c>
      <c r="BD1060" t="s">
        <v>268</v>
      </c>
      <c r="BE1060" t="s">
        <v>268</v>
      </c>
      <c r="BF1060" t="s">
        <v>268</v>
      </c>
      <c r="BG1060" t="s">
        <v>268</v>
      </c>
      <c r="BH1060" t="s">
        <v>268</v>
      </c>
      <c r="BI1060" t="s">
        <v>268</v>
      </c>
      <c r="BJ1060" t="s">
        <v>268</v>
      </c>
      <c r="BK1060" t="s">
        <v>268</v>
      </c>
      <c r="BL1060" t="s">
        <v>268</v>
      </c>
      <c r="BM1060" t="s">
        <v>268</v>
      </c>
      <c r="BN1060" t="s">
        <v>268</v>
      </c>
      <c r="BO1060" t="s">
        <v>268</v>
      </c>
      <c r="BP1060" t="s">
        <v>268</v>
      </c>
      <c r="BQ1060" t="s">
        <v>268</v>
      </c>
      <c r="BR1060" t="s">
        <v>268</v>
      </c>
      <c r="BS1060" t="s">
        <v>268</v>
      </c>
      <c r="BT1060" t="s">
        <v>268</v>
      </c>
      <c r="BU1060" t="s">
        <v>268</v>
      </c>
      <c r="BV1060" t="s">
        <v>268</v>
      </c>
      <c r="BW1060" t="s">
        <v>268</v>
      </c>
      <c r="BX1060" t="s">
        <v>268</v>
      </c>
      <c r="BY1060">
        <v>16</v>
      </c>
      <c r="BZ1060">
        <v>16</v>
      </c>
      <c r="CA1060" t="s">
        <v>142</v>
      </c>
      <c r="CB1060" s="356">
        <v>123</v>
      </c>
      <c r="CC1060" t="s">
        <v>1817</v>
      </c>
      <c r="CD1060" t="s">
        <v>268</v>
      </c>
      <c r="CE1060" t="s">
        <v>268</v>
      </c>
      <c r="CF1060" s="356">
        <v>3</v>
      </c>
      <c r="CG1060" t="s">
        <v>268</v>
      </c>
      <c r="CH1060" t="s">
        <v>268</v>
      </c>
      <c r="CI1060" t="s">
        <v>268</v>
      </c>
      <c r="CJ1060" t="s">
        <v>268</v>
      </c>
      <c r="CK1060" t="s">
        <v>268</v>
      </c>
      <c r="CL1060" t="s">
        <v>268</v>
      </c>
      <c r="CM1060" t="s">
        <v>11224</v>
      </c>
      <c r="CN1060">
        <v>10.14</v>
      </c>
      <c r="CO1060" t="s">
        <v>268</v>
      </c>
      <c r="CP1060">
        <v>10.14</v>
      </c>
      <c r="CQ1060">
        <v>365</v>
      </c>
      <c r="CR1060" t="s">
        <v>878</v>
      </c>
      <c r="CS1060" t="s">
        <v>11225</v>
      </c>
      <c r="CT1060" t="s">
        <v>11226</v>
      </c>
      <c r="CU1060" t="s">
        <v>11227</v>
      </c>
      <c r="CV1060" t="s">
        <v>268</v>
      </c>
      <c r="CW1060" t="s">
        <v>268</v>
      </c>
      <c r="CX1060" t="s">
        <v>268</v>
      </c>
      <c r="CY1060" t="s">
        <v>268</v>
      </c>
      <c r="CZ1060" t="s">
        <v>268</v>
      </c>
      <c r="DA1060" t="s">
        <v>268</v>
      </c>
      <c r="DB1060" s="429">
        <f t="shared" si="214"/>
        <v>0</v>
      </c>
      <c r="DC1060" s="284">
        <f t="shared" si="215"/>
        <v>0</v>
      </c>
      <c r="DD1060" s="284">
        <f t="shared" si="216"/>
        <v>0</v>
      </c>
      <c r="DE1060" s="284">
        <f t="shared" si="217"/>
        <v>0</v>
      </c>
      <c r="DF1060" s="295">
        <f t="shared" si="218"/>
        <v>16</v>
      </c>
      <c r="DG1060" s="284">
        <f t="shared" si="219"/>
        <v>1</v>
      </c>
      <c r="DH1060" s="284">
        <f t="shared" si="220"/>
        <v>0</v>
      </c>
      <c r="DI1060" s="284">
        <f t="shared" si="221"/>
        <v>0</v>
      </c>
      <c r="DJ1060" s="284">
        <f t="shared" si="222"/>
        <v>0</v>
      </c>
      <c r="DK1060" s="295">
        <f t="shared" si="223"/>
        <v>0</v>
      </c>
      <c r="DL1060" s="297">
        <f t="shared" si="224"/>
        <v>3</v>
      </c>
      <c r="DM1060" s="430">
        <f>IFERROR(IF(CA1060="D",IF(DL1060="A dispo.",DF1060*VLOOKUP('DATI INPUT'!$F$27,TARIFFE_UD,4,FALSE),DF1060*VLOOKUP(DL1060,TARIFFE_UD,4,FALSE)),DF1060*VLOOKUP(CB1060-100,TARIFFE_UND,4,FALSE)),0)</f>
        <v>10.142155605526078</v>
      </c>
      <c r="DN1060" s="430">
        <f>IFERROR(IF(CA1060="D",IF(DL1060="A dispo.",DK1060*VLOOKUP('DATI INPUT'!$F$27,TARIFFE_UD,5,FALSE),DK1060*VLOOKUP(DL1060,TARIFFE_UD,5,FALSE)),DK1060*VLOOKUP(CB1060-100,TARIFFE_UND,5,FALSE)),0)</f>
        <v>0</v>
      </c>
      <c r="DO1060" s="431">
        <f t="shared" si="225"/>
        <v>2.1556055260774087E-3</v>
      </c>
      <c r="DP1060" s="299">
        <f>IFERROR(IF(CA1060="D",IF(DL1060="A dispo.",DF1060*VLOOKUP('DATI INPUT'!$F$27,TARIFFE_UD,2,FALSE),DF1060*VLOOKUP(DL1060,TARIFFE_UD,2,FALSE)),DF1060*VLOOKUP(CB1060-100,TARIFFE_UND,2,FALSE)),0)</f>
        <v>12.671206380525838</v>
      </c>
      <c r="DQ1060" s="299">
        <f>IFERROR(IF(CA1060="D",IF(DL1060="A dispo.",DK1060*VLOOKUP('DATI INPUT'!$F$27,TARIFFE_UD,3,FALSE),DK1060*VLOOKUP(DL1060,TARIFFE_UD,3,FALSE)),DK1060*VLOOKUP(CB1060-100,TARIFFE_UND,3,FALSE)),0)</f>
        <v>0</v>
      </c>
      <c r="DR1060" s="299">
        <f t="shared" si="226"/>
        <v>12.671206380525838</v>
      </c>
    </row>
    <row r="1061" spans="1:122" x14ac:dyDescent="0.25">
      <c r="A1061" t="s">
        <v>8740</v>
      </c>
      <c r="B1061" t="s">
        <v>479</v>
      </c>
      <c r="C1061" t="s">
        <v>8741</v>
      </c>
      <c r="D1061" t="s">
        <v>5058</v>
      </c>
      <c r="E1061" t="s">
        <v>268</v>
      </c>
      <c r="F1061" t="s">
        <v>156</v>
      </c>
      <c r="G1061" t="s">
        <v>5059</v>
      </c>
      <c r="H1061" t="s">
        <v>5060</v>
      </c>
      <c r="I1061" t="s">
        <v>5061</v>
      </c>
      <c r="J1061" t="s">
        <v>156</v>
      </c>
      <c r="K1061" t="s">
        <v>5062</v>
      </c>
      <c r="L1061" t="s">
        <v>984</v>
      </c>
      <c r="M1061" t="s">
        <v>3412</v>
      </c>
      <c r="N1061" t="s">
        <v>984</v>
      </c>
      <c r="O1061" t="s">
        <v>873</v>
      </c>
      <c r="P1061" t="s">
        <v>613</v>
      </c>
      <c r="Q1061" t="s">
        <v>309</v>
      </c>
      <c r="R1061" t="s">
        <v>268</v>
      </c>
      <c r="S1061" t="s">
        <v>268</v>
      </c>
      <c r="T1061" t="s">
        <v>268</v>
      </c>
      <c r="U1061" t="s">
        <v>268</v>
      </c>
      <c r="V1061" t="s">
        <v>268</v>
      </c>
      <c r="W1061" t="s">
        <v>3412</v>
      </c>
      <c r="X1061" t="s">
        <v>613</v>
      </c>
      <c r="Y1061" t="s">
        <v>309</v>
      </c>
      <c r="Z1061" t="s">
        <v>268</v>
      </c>
      <c r="AA1061" t="s">
        <v>268</v>
      </c>
      <c r="AB1061" t="s">
        <v>268</v>
      </c>
      <c r="AC1061" t="s">
        <v>268</v>
      </c>
      <c r="AD1061" t="s">
        <v>268</v>
      </c>
      <c r="AE1061" t="s">
        <v>287</v>
      </c>
      <c r="AF1061" t="s">
        <v>1811</v>
      </c>
      <c r="AG1061" t="s">
        <v>875</v>
      </c>
      <c r="AH1061" t="s">
        <v>1812</v>
      </c>
      <c r="AI1061" t="s">
        <v>952</v>
      </c>
      <c r="AJ1061" t="s">
        <v>268</v>
      </c>
      <c r="AK1061" t="s">
        <v>410</v>
      </c>
      <c r="AL1061" t="s">
        <v>268</v>
      </c>
      <c r="AM1061" t="s">
        <v>563</v>
      </c>
      <c r="AN1061" t="s">
        <v>268</v>
      </c>
      <c r="AO1061" t="s">
        <v>268</v>
      </c>
      <c r="AP1061" t="s">
        <v>268</v>
      </c>
      <c r="AQ1061" t="s">
        <v>268</v>
      </c>
      <c r="AR1061" t="s">
        <v>268</v>
      </c>
      <c r="AS1061" t="s">
        <v>268</v>
      </c>
      <c r="AT1061" t="s">
        <v>268</v>
      </c>
      <c r="AU1061" t="s">
        <v>268</v>
      </c>
      <c r="AV1061" t="s">
        <v>268</v>
      </c>
      <c r="AW1061" t="s">
        <v>268</v>
      </c>
      <c r="AX1061" t="s">
        <v>268</v>
      </c>
      <c r="AY1061" t="s">
        <v>268</v>
      </c>
      <c r="AZ1061" t="s">
        <v>268</v>
      </c>
      <c r="BA1061" t="s">
        <v>268</v>
      </c>
      <c r="BB1061" t="s">
        <v>268</v>
      </c>
      <c r="BC1061" t="s">
        <v>268</v>
      </c>
      <c r="BD1061" t="s">
        <v>268</v>
      </c>
      <c r="BE1061" t="s">
        <v>268</v>
      </c>
      <c r="BF1061" t="s">
        <v>268</v>
      </c>
      <c r="BG1061" t="s">
        <v>268</v>
      </c>
      <c r="BH1061" t="s">
        <v>268</v>
      </c>
      <c r="BI1061" t="s">
        <v>268</v>
      </c>
      <c r="BJ1061" t="s">
        <v>268</v>
      </c>
      <c r="BK1061" t="s">
        <v>268</v>
      </c>
      <c r="BL1061" t="s">
        <v>268</v>
      </c>
      <c r="BM1061" t="s">
        <v>268</v>
      </c>
      <c r="BN1061" t="s">
        <v>268</v>
      </c>
      <c r="BO1061" t="s">
        <v>268</v>
      </c>
      <c r="BP1061" t="s">
        <v>268</v>
      </c>
      <c r="BQ1061" t="s">
        <v>268</v>
      </c>
      <c r="BR1061" t="s">
        <v>268</v>
      </c>
      <c r="BS1061" t="s">
        <v>268</v>
      </c>
      <c r="BT1061" t="s">
        <v>268</v>
      </c>
      <c r="BU1061" t="s">
        <v>268</v>
      </c>
      <c r="BV1061" t="s">
        <v>268</v>
      </c>
      <c r="BW1061" t="s">
        <v>268</v>
      </c>
      <c r="BX1061" t="s">
        <v>268</v>
      </c>
      <c r="BY1061">
        <v>35</v>
      </c>
      <c r="BZ1061">
        <v>35</v>
      </c>
      <c r="CA1061" t="s">
        <v>142</v>
      </c>
      <c r="CB1061" s="356">
        <v>123</v>
      </c>
      <c r="CC1061" t="s">
        <v>1817</v>
      </c>
      <c r="CD1061" t="s">
        <v>268</v>
      </c>
      <c r="CE1061" t="s">
        <v>268</v>
      </c>
      <c r="CF1061" s="356">
        <v>2</v>
      </c>
      <c r="CG1061" t="s">
        <v>268</v>
      </c>
      <c r="CH1061" t="s">
        <v>268</v>
      </c>
      <c r="CI1061" t="s">
        <v>268</v>
      </c>
      <c r="CJ1061" t="s">
        <v>268</v>
      </c>
      <c r="CK1061" t="s">
        <v>268</v>
      </c>
      <c r="CL1061" t="s">
        <v>268</v>
      </c>
      <c r="CM1061" t="s">
        <v>11224</v>
      </c>
      <c r="CN1061">
        <v>20.13</v>
      </c>
      <c r="CO1061" t="s">
        <v>268</v>
      </c>
      <c r="CP1061">
        <v>20.13</v>
      </c>
      <c r="CQ1061">
        <v>365</v>
      </c>
      <c r="CR1061" t="s">
        <v>878</v>
      </c>
      <c r="CS1061" t="s">
        <v>11225</v>
      </c>
      <c r="CT1061" t="s">
        <v>11226</v>
      </c>
      <c r="CU1061" t="s">
        <v>11227</v>
      </c>
      <c r="CV1061" t="s">
        <v>268</v>
      </c>
      <c r="CW1061" t="s">
        <v>268</v>
      </c>
      <c r="CX1061" t="s">
        <v>268</v>
      </c>
      <c r="CY1061" t="s">
        <v>268</v>
      </c>
      <c r="CZ1061" t="s">
        <v>268</v>
      </c>
      <c r="DA1061" t="s">
        <v>268</v>
      </c>
      <c r="DB1061" s="429">
        <f t="shared" si="214"/>
        <v>0</v>
      </c>
      <c r="DC1061" s="284">
        <f t="shared" si="215"/>
        <v>0</v>
      </c>
      <c r="DD1061" s="284">
        <f t="shared" si="216"/>
        <v>0</v>
      </c>
      <c r="DE1061" s="284">
        <f t="shared" si="217"/>
        <v>0</v>
      </c>
      <c r="DF1061" s="295">
        <f t="shared" si="218"/>
        <v>35</v>
      </c>
      <c r="DG1061" s="284">
        <f t="shared" si="219"/>
        <v>1</v>
      </c>
      <c r="DH1061" s="284">
        <f t="shared" si="220"/>
        <v>0</v>
      </c>
      <c r="DI1061" s="284">
        <f t="shared" si="221"/>
        <v>0</v>
      </c>
      <c r="DJ1061" s="284">
        <f t="shared" si="222"/>
        <v>0</v>
      </c>
      <c r="DK1061" s="295">
        <f t="shared" si="223"/>
        <v>0</v>
      </c>
      <c r="DL1061" s="297">
        <f t="shared" si="224"/>
        <v>2</v>
      </c>
      <c r="DM1061" s="430">
        <f>IFERROR(IF(CA1061="D",IF(DL1061="A dispo.",DF1061*VLOOKUP('DATI INPUT'!$F$27,TARIFFE_UD,4,FALSE),DF1061*VLOOKUP(DL1061,TARIFFE_UD,4,FALSE)),DF1061*VLOOKUP(CB1061-100,TARIFFE_UND,4,FALSE)),0)</f>
        <v>20.131709332728271</v>
      </c>
      <c r="DN1061" s="430">
        <f>IFERROR(IF(CA1061="D",IF(DL1061="A dispo.",DK1061*VLOOKUP('DATI INPUT'!$F$27,TARIFFE_UD,5,FALSE),DK1061*VLOOKUP(DL1061,TARIFFE_UD,5,FALSE)),DK1061*VLOOKUP(CB1061-100,TARIFFE_UND,5,FALSE)),0)</f>
        <v>0</v>
      </c>
      <c r="DO1061" s="431">
        <f t="shared" si="225"/>
        <v>1.709332728271562E-3</v>
      </c>
      <c r="DP1061" s="299">
        <f>IFERROR(IF(CA1061="D",IF(DL1061="A dispo.",DF1061*VLOOKUP('DATI INPUT'!$F$27,TARIFFE_UD,2,FALSE),DF1061*VLOOKUP(DL1061,TARIFFE_UD,2,FALSE)),DF1061*VLOOKUP(CB1061-100,TARIFFE_UND,2,FALSE)),0)</f>
        <v>25.151758035418766</v>
      </c>
      <c r="DQ1061" s="299">
        <f>IFERROR(IF(CA1061="D",IF(DL1061="A dispo.",DK1061*VLOOKUP('DATI INPUT'!$F$27,TARIFFE_UD,3,FALSE),DK1061*VLOOKUP(DL1061,TARIFFE_UD,3,FALSE)),DK1061*VLOOKUP(CB1061-100,TARIFFE_UND,3,FALSE)),0)</f>
        <v>0</v>
      </c>
      <c r="DR1061" s="299">
        <f t="shared" si="226"/>
        <v>25.151758035418766</v>
      </c>
    </row>
    <row r="1062" spans="1:122" x14ac:dyDescent="0.25">
      <c r="A1062" t="s">
        <v>8742</v>
      </c>
      <c r="B1062" t="s">
        <v>5260</v>
      </c>
      <c r="C1062" t="s">
        <v>8743</v>
      </c>
      <c r="D1062" t="s">
        <v>5262</v>
      </c>
      <c r="E1062" t="s">
        <v>268</v>
      </c>
      <c r="F1062" t="s">
        <v>156</v>
      </c>
      <c r="G1062" t="s">
        <v>5263</v>
      </c>
      <c r="H1062" t="s">
        <v>5264</v>
      </c>
      <c r="I1062" t="s">
        <v>284</v>
      </c>
      <c r="J1062" t="s">
        <v>274</v>
      </c>
      <c r="K1062" t="s">
        <v>5265</v>
      </c>
      <c r="L1062" t="s">
        <v>152</v>
      </c>
      <c r="M1062" t="s">
        <v>5266</v>
      </c>
      <c r="N1062" t="s">
        <v>984</v>
      </c>
      <c r="O1062" t="s">
        <v>873</v>
      </c>
      <c r="P1062" t="s">
        <v>2241</v>
      </c>
      <c r="Q1062" t="s">
        <v>275</v>
      </c>
      <c r="R1062" t="s">
        <v>268</v>
      </c>
      <c r="S1062" t="s">
        <v>268</v>
      </c>
      <c r="T1062" t="s">
        <v>268</v>
      </c>
      <c r="U1062" t="s">
        <v>268</v>
      </c>
      <c r="V1062" t="s">
        <v>268</v>
      </c>
      <c r="W1062" t="s">
        <v>5266</v>
      </c>
      <c r="X1062" t="s">
        <v>2241</v>
      </c>
      <c r="Y1062" t="s">
        <v>275</v>
      </c>
      <c r="Z1062" t="s">
        <v>268</v>
      </c>
      <c r="AA1062" t="s">
        <v>268</v>
      </c>
      <c r="AB1062" t="s">
        <v>268</v>
      </c>
      <c r="AC1062" t="s">
        <v>268</v>
      </c>
      <c r="AD1062" t="s">
        <v>268</v>
      </c>
      <c r="AE1062" t="s">
        <v>287</v>
      </c>
      <c r="AF1062" t="s">
        <v>1811</v>
      </c>
      <c r="AG1062" t="s">
        <v>875</v>
      </c>
      <c r="AH1062" t="s">
        <v>1848</v>
      </c>
      <c r="AI1062" t="s">
        <v>968</v>
      </c>
      <c r="AJ1062" t="s">
        <v>268</v>
      </c>
      <c r="AK1062" t="s">
        <v>366</v>
      </c>
      <c r="AL1062" t="s">
        <v>268</v>
      </c>
      <c r="AM1062" t="s">
        <v>288</v>
      </c>
      <c r="AN1062" t="s">
        <v>268</v>
      </c>
      <c r="AO1062" t="s">
        <v>268</v>
      </c>
      <c r="AP1062" t="s">
        <v>268</v>
      </c>
      <c r="AQ1062" t="s">
        <v>268</v>
      </c>
      <c r="AR1062" t="s">
        <v>268</v>
      </c>
      <c r="AS1062" t="s">
        <v>268</v>
      </c>
      <c r="AT1062" t="s">
        <v>268</v>
      </c>
      <c r="AU1062" t="s">
        <v>268</v>
      </c>
      <c r="AV1062" t="s">
        <v>268</v>
      </c>
      <c r="AW1062" t="s">
        <v>268</v>
      </c>
      <c r="AX1062" t="s">
        <v>268</v>
      </c>
      <c r="AY1062" t="s">
        <v>268</v>
      </c>
      <c r="AZ1062" t="s">
        <v>268</v>
      </c>
      <c r="BA1062" t="s">
        <v>268</v>
      </c>
      <c r="BB1062" t="s">
        <v>268</v>
      </c>
      <c r="BC1062" t="s">
        <v>268</v>
      </c>
      <c r="BD1062" t="s">
        <v>268</v>
      </c>
      <c r="BE1062" t="s">
        <v>268</v>
      </c>
      <c r="BF1062" t="s">
        <v>268</v>
      </c>
      <c r="BG1062" t="s">
        <v>268</v>
      </c>
      <c r="BH1062" t="s">
        <v>268</v>
      </c>
      <c r="BI1062" t="s">
        <v>268</v>
      </c>
      <c r="BJ1062" t="s">
        <v>268</v>
      </c>
      <c r="BK1062" t="s">
        <v>268</v>
      </c>
      <c r="BL1062" t="s">
        <v>268</v>
      </c>
      <c r="BM1062" t="s">
        <v>268</v>
      </c>
      <c r="BN1062" t="s">
        <v>268</v>
      </c>
      <c r="BO1062" t="s">
        <v>268</v>
      </c>
      <c r="BP1062" t="s">
        <v>268</v>
      </c>
      <c r="BQ1062" t="s">
        <v>268</v>
      </c>
      <c r="BR1062" t="s">
        <v>268</v>
      </c>
      <c r="BS1062" t="s">
        <v>268</v>
      </c>
      <c r="BT1062" t="s">
        <v>268</v>
      </c>
      <c r="BU1062" t="s">
        <v>268</v>
      </c>
      <c r="BV1062" t="s">
        <v>268</v>
      </c>
      <c r="BW1062" t="s">
        <v>268</v>
      </c>
      <c r="BX1062" t="s">
        <v>268</v>
      </c>
      <c r="BY1062">
        <v>20</v>
      </c>
      <c r="BZ1062">
        <v>20</v>
      </c>
      <c r="CA1062" t="s">
        <v>142</v>
      </c>
      <c r="CB1062" s="356">
        <v>123</v>
      </c>
      <c r="CC1062" t="s">
        <v>1817</v>
      </c>
      <c r="CD1062" t="s">
        <v>268</v>
      </c>
      <c r="CE1062" t="s">
        <v>268</v>
      </c>
      <c r="CF1062" s="356">
        <v>1</v>
      </c>
      <c r="CG1062" t="s">
        <v>268</v>
      </c>
      <c r="CH1062" t="s">
        <v>268</v>
      </c>
      <c r="CI1062" t="s">
        <v>268</v>
      </c>
      <c r="CJ1062" t="s">
        <v>268</v>
      </c>
      <c r="CK1062" t="s">
        <v>268</v>
      </c>
      <c r="CL1062" t="s">
        <v>268</v>
      </c>
      <c r="CM1062" t="s">
        <v>11224</v>
      </c>
      <c r="CN1062">
        <v>9.86</v>
      </c>
      <c r="CO1062" t="s">
        <v>268</v>
      </c>
      <c r="CP1062">
        <v>9.86</v>
      </c>
      <c r="CQ1062">
        <v>365</v>
      </c>
      <c r="CR1062" t="s">
        <v>878</v>
      </c>
      <c r="CS1062" t="s">
        <v>11225</v>
      </c>
      <c r="CT1062" t="s">
        <v>11226</v>
      </c>
      <c r="CU1062" t="s">
        <v>11227</v>
      </c>
      <c r="CV1062" t="s">
        <v>268</v>
      </c>
      <c r="CW1062" t="s">
        <v>268</v>
      </c>
      <c r="CX1062" t="s">
        <v>268</v>
      </c>
      <c r="CY1062" t="s">
        <v>268</v>
      </c>
      <c r="CZ1062" t="s">
        <v>268</v>
      </c>
      <c r="DA1062" t="s">
        <v>268</v>
      </c>
      <c r="DB1062" s="429">
        <f t="shared" si="214"/>
        <v>0</v>
      </c>
      <c r="DC1062" s="284">
        <f t="shared" si="215"/>
        <v>0</v>
      </c>
      <c r="DD1062" s="284">
        <f t="shared" si="216"/>
        <v>0</v>
      </c>
      <c r="DE1062" s="284">
        <f t="shared" si="217"/>
        <v>0</v>
      </c>
      <c r="DF1062" s="295">
        <f t="shared" si="218"/>
        <v>20</v>
      </c>
      <c r="DG1062" s="284">
        <f t="shared" si="219"/>
        <v>1</v>
      </c>
      <c r="DH1062" s="284">
        <f t="shared" si="220"/>
        <v>0</v>
      </c>
      <c r="DI1062" s="284">
        <f t="shared" si="221"/>
        <v>0</v>
      </c>
      <c r="DJ1062" s="284">
        <f t="shared" si="222"/>
        <v>0</v>
      </c>
      <c r="DK1062" s="295">
        <f t="shared" si="223"/>
        <v>0</v>
      </c>
      <c r="DL1062" s="297">
        <f t="shared" si="224"/>
        <v>1</v>
      </c>
      <c r="DM1062" s="430">
        <f>IFERROR(IF(CA1062="D",IF(DL1062="A dispo.",DF1062*VLOOKUP('DATI INPUT'!$F$27,TARIFFE_UD,4,FALSE),DF1062*VLOOKUP(DL1062,TARIFFE_UD,4,FALSE)),DF1062*VLOOKUP(CB1062-100,TARIFFE_UND,4,FALSE)),0)</f>
        <v>9.86042906092813</v>
      </c>
      <c r="DN1062" s="430">
        <f>IFERROR(IF(CA1062="D",IF(DL1062="A dispo.",DK1062*VLOOKUP('DATI INPUT'!$F$27,TARIFFE_UD,5,FALSE),DK1062*VLOOKUP(DL1062,TARIFFE_UD,5,FALSE)),DK1062*VLOOKUP(CB1062-100,TARIFFE_UND,5,FALSE)),0)</f>
        <v>0</v>
      </c>
      <c r="DO1062" s="431">
        <f t="shared" si="225"/>
        <v>4.2906092813055352E-4</v>
      </c>
      <c r="DP1062" s="299">
        <f>IFERROR(IF(CA1062="D",IF(DL1062="A dispo.",DF1062*VLOOKUP('DATI INPUT'!$F$27,TARIFFE_UD,2,FALSE),DF1062*VLOOKUP(DL1062,TARIFFE_UD,2,FALSE)),DF1062*VLOOKUP(CB1062-100,TARIFFE_UND,2,FALSE)),0)</f>
        <v>12.319228425511232</v>
      </c>
      <c r="DQ1062" s="299">
        <f>IFERROR(IF(CA1062="D",IF(DL1062="A dispo.",DK1062*VLOOKUP('DATI INPUT'!$F$27,TARIFFE_UD,3,FALSE),DK1062*VLOOKUP(DL1062,TARIFFE_UD,3,FALSE)),DK1062*VLOOKUP(CB1062-100,TARIFFE_UND,3,FALSE)),0)</f>
        <v>0</v>
      </c>
      <c r="DR1062" s="299">
        <f t="shared" si="226"/>
        <v>12.319228425511232</v>
      </c>
    </row>
    <row r="1063" spans="1:122" x14ac:dyDescent="0.25">
      <c r="A1063" t="s">
        <v>8744</v>
      </c>
      <c r="B1063" t="s">
        <v>551</v>
      </c>
      <c r="C1063" t="s">
        <v>1077</v>
      </c>
      <c r="D1063" t="s">
        <v>5628</v>
      </c>
      <c r="E1063" t="s">
        <v>268</v>
      </c>
      <c r="F1063" t="s">
        <v>156</v>
      </c>
      <c r="G1063" t="s">
        <v>5629</v>
      </c>
      <c r="H1063" t="s">
        <v>1238</v>
      </c>
      <c r="I1063" t="s">
        <v>5630</v>
      </c>
      <c r="J1063" t="s">
        <v>274</v>
      </c>
      <c r="K1063" t="s">
        <v>5631</v>
      </c>
      <c r="L1063" t="s">
        <v>152</v>
      </c>
      <c r="M1063" t="s">
        <v>5623</v>
      </c>
      <c r="N1063" t="s">
        <v>1430</v>
      </c>
      <c r="O1063" t="s">
        <v>1431</v>
      </c>
      <c r="P1063" t="s">
        <v>1962</v>
      </c>
      <c r="Q1063" t="s">
        <v>5624</v>
      </c>
      <c r="R1063" t="s">
        <v>154</v>
      </c>
      <c r="S1063" t="s">
        <v>268</v>
      </c>
      <c r="T1063" t="s">
        <v>268</v>
      </c>
      <c r="U1063" t="s">
        <v>268</v>
      </c>
      <c r="V1063" t="s">
        <v>268</v>
      </c>
      <c r="W1063" t="s">
        <v>5625</v>
      </c>
      <c r="X1063" t="s">
        <v>1962</v>
      </c>
      <c r="Y1063" t="s">
        <v>309</v>
      </c>
      <c r="Z1063" t="s">
        <v>268</v>
      </c>
      <c r="AA1063" t="s">
        <v>268</v>
      </c>
      <c r="AB1063" t="s">
        <v>268</v>
      </c>
      <c r="AC1063" t="s">
        <v>268</v>
      </c>
      <c r="AD1063" t="s">
        <v>268</v>
      </c>
      <c r="AE1063" t="s">
        <v>287</v>
      </c>
      <c r="AF1063" t="s">
        <v>1811</v>
      </c>
      <c r="AG1063" t="s">
        <v>875</v>
      </c>
      <c r="AH1063" t="s">
        <v>1963</v>
      </c>
      <c r="AI1063" t="s">
        <v>665</v>
      </c>
      <c r="AJ1063" t="s">
        <v>268</v>
      </c>
      <c r="AK1063" t="s">
        <v>381</v>
      </c>
      <c r="AL1063" t="s">
        <v>268</v>
      </c>
      <c r="AM1063" t="s">
        <v>353</v>
      </c>
      <c r="AN1063" t="s">
        <v>268</v>
      </c>
      <c r="AO1063" t="s">
        <v>268</v>
      </c>
      <c r="AP1063" t="s">
        <v>268</v>
      </c>
      <c r="AQ1063" t="s">
        <v>268</v>
      </c>
      <c r="AR1063" t="s">
        <v>268</v>
      </c>
      <c r="AS1063" t="s">
        <v>268</v>
      </c>
      <c r="AT1063" t="s">
        <v>268</v>
      </c>
      <c r="AU1063" t="s">
        <v>268</v>
      </c>
      <c r="AV1063" t="s">
        <v>268</v>
      </c>
      <c r="AW1063" t="s">
        <v>268</v>
      </c>
      <c r="AX1063" t="s">
        <v>268</v>
      </c>
      <c r="AY1063" t="s">
        <v>268</v>
      </c>
      <c r="AZ1063" t="s">
        <v>268</v>
      </c>
      <c r="BA1063" t="s">
        <v>268</v>
      </c>
      <c r="BB1063" t="s">
        <v>268</v>
      </c>
      <c r="BC1063" t="s">
        <v>268</v>
      </c>
      <c r="BD1063" t="s">
        <v>268</v>
      </c>
      <c r="BE1063" t="s">
        <v>268</v>
      </c>
      <c r="BF1063" t="s">
        <v>268</v>
      </c>
      <c r="BG1063" t="s">
        <v>268</v>
      </c>
      <c r="BH1063" t="s">
        <v>268</v>
      </c>
      <c r="BI1063" t="s">
        <v>268</v>
      </c>
      <c r="BJ1063" t="s">
        <v>268</v>
      </c>
      <c r="BK1063" t="s">
        <v>268</v>
      </c>
      <c r="BL1063" t="s">
        <v>268</v>
      </c>
      <c r="BM1063" t="s">
        <v>268</v>
      </c>
      <c r="BN1063" t="s">
        <v>268</v>
      </c>
      <c r="BO1063" t="s">
        <v>268</v>
      </c>
      <c r="BP1063" t="s">
        <v>268</v>
      </c>
      <c r="BQ1063" t="s">
        <v>268</v>
      </c>
      <c r="BR1063" t="s">
        <v>268</v>
      </c>
      <c r="BS1063" t="s">
        <v>268</v>
      </c>
      <c r="BT1063" t="s">
        <v>268</v>
      </c>
      <c r="BU1063" t="s">
        <v>268</v>
      </c>
      <c r="BV1063" t="s">
        <v>268</v>
      </c>
      <c r="BW1063" t="s">
        <v>268</v>
      </c>
      <c r="BX1063" t="s">
        <v>268</v>
      </c>
      <c r="BY1063">
        <v>12.75</v>
      </c>
      <c r="BZ1063">
        <v>12.75</v>
      </c>
      <c r="CA1063" t="s">
        <v>142</v>
      </c>
      <c r="CB1063" s="356">
        <v>123</v>
      </c>
      <c r="CC1063" t="s">
        <v>1817</v>
      </c>
      <c r="CD1063" t="s">
        <v>268</v>
      </c>
      <c r="CE1063" t="s">
        <v>268</v>
      </c>
      <c r="CF1063" t="s">
        <v>268</v>
      </c>
      <c r="CG1063" t="s">
        <v>268</v>
      </c>
      <c r="CH1063" t="s">
        <v>268</v>
      </c>
      <c r="CI1063" t="s">
        <v>268</v>
      </c>
      <c r="CJ1063" t="s">
        <v>268</v>
      </c>
      <c r="CK1063" t="s">
        <v>268</v>
      </c>
      <c r="CL1063" t="s">
        <v>268</v>
      </c>
      <c r="CM1063" t="s">
        <v>11224</v>
      </c>
      <c r="CN1063">
        <v>8.08</v>
      </c>
      <c r="CO1063" t="s">
        <v>268</v>
      </c>
      <c r="CP1063">
        <v>8.08</v>
      </c>
      <c r="CQ1063">
        <v>365</v>
      </c>
      <c r="CR1063" t="s">
        <v>878</v>
      </c>
      <c r="CS1063" t="s">
        <v>11225</v>
      </c>
      <c r="CT1063" t="s">
        <v>11226</v>
      </c>
      <c r="CU1063" t="s">
        <v>11227</v>
      </c>
      <c r="CV1063" t="s">
        <v>268</v>
      </c>
      <c r="CW1063" t="s">
        <v>268</v>
      </c>
      <c r="CX1063" t="s">
        <v>268</v>
      </c>
      <c r="CY1063" t="s">
        <v>268</v>
      </c>
      <c r="CZ1063" t="s">
        <v>268</v>
      </c>
      <c r="DA1063" t="s">
        <v>268</v>
      </c>
      <c r="DB1063" s="429">
        <f t="shared" si="214"/>
        <v>0</v>
      </c>
      <c r="DC1063" s="284">
        <f t="shared" si="215"/>
        <v>0</v>
      </c>
      <c r="DD1063" s="284">
        <f t="shared" si="216"/>
        <v>0</v>
      </c>
      <c r="DE1063" s="284">
        <f t="shared" si="217"/>
        <v>0</v>
      </c>
      <c r="DF1063" s="295">
        <f t="shared" si="218"/>
        <v>12.75</v>
      </c>
      <c r="DG1063" s="284">
        <f t="shared" si="219"/>
        <v>1</v>
      </c>
      <c r="DH1063" s="284">
        <f t="shared" si="220"/>
        <v>0</v>
      </c>
      <c r="DI1063" s="284">
        <f t="shared" si="221"/>
        <v>0</v>
      </c>
      <c r="DJ1063" s="284">
        <f t="shared" si="222"/>
        <v>0</v>
      </c>
      <c r="DK1063" s="295">
        <f t="shared" si="223"/>
        <v>0</v>
      </c>
      <c r="DL1063" s="297" t="str">
        <f t="shared" si="224"/>
        <v>A dispo.</v>
      </c>
      <c r="DM1063" s="430">
        <f>IFERROR(IF(CA1063="D",IF(DL1063="A dispo.",DF1063*VLOOKUP('DATI INPUT'!$F$27,TARIFFE_UD,4,FALSE),DF1063*VLOOKUP(DL1063,TARIFFE_UD,4,FALSE)),DF1063*VLOOKUP(CB1063-100,TARIFFE_UND,4,FALSE)),0)</f>
        <v>8.0820302481535933</v>
      </c>
      <c r="DN1063" s="430">
        <f>IFERROR(IF(CA1063="D",IF(DL1063="A dispo.",DK1063*VLOOKUP('DATI INPUT'!$F$27,TARIFFE_UD,5,FALSE),DK1063*VLOOKUP(DL1063,TARIFFE_UD,5,FALSE)),DK1063*VLOOKUP(CB1063-100,TARIFFE_UND,5,FALSE)),0)</f>
        <v>0</v>
      </c>
      <c r="DO1063" s="431">
        <f t="shared" si="225"/>
        <v>2.030248153593206E-3</v>
      </c>
      <c r="DP1063" s="299">
        <f>IFERROR(IF(CA1063="D",IF(DL1063="A dispo.",DF1063*VLOOKUP('DATI INPUT'!$F$27,TARIFFE_UD,2,FALSE),DF1063*VLOOKUP(DL1063,TARIFFE_UD,2,FALSE)),DF1063*VLOOKUP(CB1063-100,TARIFFE_UND,2,FALSE)),0)</f>
        <v>10.097367584481526</v>
      </c>
      <c r="DQ1063" s="299">
        <f>IFERROR(IF(CA1063="D",IF(DL1063="A dispo.",DK1063*VLOOKUP('DATI INPUT'!$F$27,TARIFFE_UD,3,FALSE),DK1063*VLOOKUP(DL1063,TARIFFE_UD,3,FALSE)),DK1063*VLOOKUP(CB1063-100,TARIFFE_UND,3,FALSE)),0)</f>
        <v>0</v>
      </c>
      <c r="DR1063" s="299">
        <f t="shared" si="226"/>
        <v>10.097367584481526</v>
      </c>
    </row>
    <row r="1064" spans="1:122" x14ac:dyDescent="0.25">
      <c r="A1064" t="s">
        <v>8745</v>
      </c>
      <c r="B1064" t="s">
        <v>8363</v>
      </c>
      <c r="C1064" t="s">
        <v>8746</v>
      </c>
      <c r="D1064" t="s">
        <v>8365</v>
      </c>
      <c r="E1064" t="s">
        <v>268</v>
      </c>
      <c r="F1064" t="s">
        <v>156</v>
      </c>
      <c r="G1064" t="s">
        <v>8366</v>
      </c>
      <c r="H1064" t="s">
        <v>1372</v>
      </c>
      <c r="I1064" t="s">
        <v>8367</v>
      </c>
      <c r="J1064" t="s">
        <v>156</v>
      </c>
      <c r="K1064" t="s">
        <v>8368</v>
      </c>
      <c r="L1064" t="s">
        <v>984</v>
      </c>
      <c r="M1064" t="s">
        <v>2028</v>
      </c>
      <c r="N1064" t="s">
        <v>984</v>
      </c>
      <c r="O1064" t="s">
        <v>873</v>
      </c>
      <c r="P1064" t="s">
        <v>151</v>
      </c>
      <c r="Q1064" t="s">
        <v>282</v>
      </c>
      <c r="R1064" t="s">
        <v>268</v>
      </c>
      <c r="S1064" t="s">
        <v>268</v>
      </c>
      <c r="T1064" t="s">
        <v>268</v>
      </c>
      <c r="U1064" t="s">
        <v>268</v>
      </c>
      <c r="V1064" t="s">
        <v>268</v>
      </c>
      <c r="W1064" t="s">
        <v>2028</v>
      </c>
      <c r="X1064" t="s">
        <v>151</v>
      </c>
      <c r="Y1064" t="s">
        <v>282</v>
      </c>
      <c r="Z1064" t="s">
        <v>268</v>
      </c>
      <c r="AA1064" t="s">
        <v>268</v>
      </c>
      <c r="AB1064" t="s">
        <v>268</v>
      </c>
      <c r="AC1064" t="s">
        <v>268</v>
      </c>
      <c r="AD1064" t="s">
        <v>268</v>
      </c>
      <c r="AE1064" t="s">
        <v>287</v>
      </c>
      <c r="AF1064" t="s">
        <v>1811</v>
      </c>
      <c r="AG1064" t="s">
        <v>875</v>
      </c>
      <c r="AH1064" t="s">
        <v>1812</v>
      </c>
      <c r="AI1064" t="s">
        <v>946</v>
      </c>
      <c r="AJ1064" t="s">
        <v>268</v>
      </c>
      <c r="AK1064" t="s">
        <v>410</v>
      </c>
      <c r="AL1064" t="s">
        <v>268</v>
      </c>
      <c r="AM1064" t="s">
        <v>353</v>
      </c>
      <c r="AN1064" t="s">
        <v>268</v>
      </c>
      <c r="AO1064" t="s">
        <v>268</v>
      </c>
      <c r="AP1064" t="s">
        <v>268</v>
      </c>
      <c r="AQ1064" t="s">
        <v>268</v>
      </c>
      <c r="AR1064" t="s">
        <v>268</v>
      </c>
      <c r="AS1064" t="s">
        <v>268</v>
      </c>
      <c r="AT1064" t="s">
        <v>268</v>
      </c>
      <c r="AU1064" t="s">
        <v>268</v>
      </c>
      <c r="AV1064" t="s">
        <v>268</v>
      </c>
      <c r="AW1064" t="s">
        <v>268</v>
      </c>
      <c r="AX1064" t="s">
        <v>268</v>
      </c>
      <c r="AY1064" t="s">
        <v>268</v>
      </c>
      <c r="AZ1064" t="s">
        <v>268</v>
      </c>
      <c r="BA1064" t="s">
        <v>268</v>
      </c>
      <c r="BB1064" t="s">
        <v>268</v>
      </c>
      <c r="BC1064" t="s">
        <v>268</v>
      </c>
      <c r="BD1064" t="s">
        <v>268</v>
      </c>
      <c r="BE1064" t="s">
        <v>268</v>
      </c>
      <c r="BF1064" t="s">
        <v>268</v>
      </c>
      <c r="BG1064" t="s">
        <v>268</v>
      </c>
      <c r="BH1064" t="s">
        <v>268</v>
      </c>
      <c r="BI1064" t="s">
        <v>268</v>
      </c>
      <c r="BJ1064" t="s">
        <v>268</v>
      </c>
      <c r="BK1064" t="s">
        <v>268</v>
      </c>
      <c r="BL1064" t="s">
        <v>268</v>
      </c>
      <c r="BM1064" t="s">
        <v>268</v>
      </c>
      <c r="BN1064" t="s">
        <v>268</v>
      </c>
      <c r="BO1064" t="s">
        <v>268</v>
      </c>
      <c r="BP1064" t="s">
        <v>268</v>
      </c>
      <c r="BQ1064" t="s">
        <v>268</v>
      </c>
      <c r="BR1064" t="s">
        <v>268</v>
      </c>
      <c r="BS1064" t="s">
        <v>268</v>
      </c>
      <c r="BT1064" t="s">
        <v>268</v>
      </c>
      <c r="BU1064" t="s">
        <v>268</v>
      </c>
      <c r="BV1064" t="s">
        <v>268</v>
      </c>
      <c r="BW1064" t="s">
        <v>268</v>
      </c>
      <c r="BX1064" t="s">
        <v>268</v>
      </c>
      <c r="BY1064">
        <v>48</v>
      </c>
      <c r="BZ1064">
        <v>48</v>
      </c>
      <c r="CA1064" t="s">
        <v>142</v>
      </c>
      <c r="CB1064" s="356">
        <v>123</v>
      </c>
      <c r="CC1064" t="s">
        <v>1817</v>
      </c>
      <c r="CD1064" t="s">
        <v>268</v>
      </c>
      <c r="CE1064" t="s">
        <v>268</v>
      </c>
      <c r="CF1064" s="356">
        <v>1</v>
      </c>
      <c r="CG1064" t="s">
        <v>268</v>
      </c>
      <c r="CH1064" t="s">
        <v>268</v>
      </c>
      <c r="CI1064" t="s">
        <v>268</v>
      </c>
      <c r="CJ1064" t="s">
        <v>268</v>
      </c>
      <c r="CK1064" t="s">
        <v>268</v>
      </c>
      <c r="CL1064" t="s">
        <v>268</v>
      </c>
      <c r="CM1064" t="s">
        <v>11224</v>
      </c>
      <c r="CN1064">
        <v>23.66</v>
      </c>
      <c r="CO1064" t="s">
        <v>268</v>
      </c>
      <c r="CP1064">
        <v>23.66</v>
      </c>
      <c r="CQ1064">
        <v>365</v>
      </c>
      <c r="CR1064" t="s">
        <v>878</v>
      </c>
      <c r="CS1064" t="s">
        <v>11225</v>
      </c>
      <c r="CT1064" t="s">
        <v>11226</v>
      </c>
      <c r="CU1064" t="s">
        <v>11227</v>
      </c>
      <c r="CV1064" t="s">
        <v>268</v>
      </c>
      <c r="CW1064" t="s">
        <v>268</v>
      </c>
      <c r="CX1064" t="s">
        <v>268</v>
      </c>
      <c r="CY1064" t="s">
        <v>268</v>
      </c>
      <c r="CZ1064" t="s">
        <v>268</v>
      </c>
      <c r="DA1064" t="s">
        <v>268</v>
      </c>
      <c r="DB1064" s="429">
        <f t="shared" si="214"/>
        <v>0</v>
      </c>
      <c r="DC1064" s="284">
        <f t="shared" si="215"/>
        <v>0</v>
      </c>
      <c r="DD1064" s="284">
        <f t="shared" si="216"/>
        <v>0</v>
      </c>
      <c r="DE1064" s="284">
        <f t="shared" si="217"/>
        <v>0</v>
      </c>
      <c r="DF1064" s="295">
        <f t="shared" si="218"/>
        <v>47.999999999999993</v>
      </c>
      <c r="DG1064" s="284">
        <f t="shared" si="219"/>
        <v>1</v>
      </c>
      <c r="DH1064" s="284">
        <f t="shared" si="220"/>
        <v>0</v>
      </c>
      <c r="DI1064" s="284">
        <f t="shared" si="221"/>
        <v>0</v>
      </c>
      <c r="DJ1064" s="284">
        <f t="shared" si="222"/>
        <v>0</v>
      </c>
      <c r="DK1064" s="295">
        <f t="shared" si="223"/>
        <v>0</v>
      </c>
      <c r="DL1064" s="297">
        <f t="shared" si="224"/>
        <v>1</v>
      </c>
      <c r="DM1064" s="430">
        <f>IFERROR(IF(CA1064="D",IF(DL1064="A dispo.",DF1064*VLOOKUP('DATI INPUT'!$F$27,TARIFFE_UD,4,FALSE),DF1064*VLOOKUP(DL1064,TARIFFE_UD,4,FALSE)),DF1064*VLOOKUP(CB1064-100,TARIFFE_UND,4,FALSE)),0)</f>
        <v>23.665029746227511</v>
      </c>
      <c r="DN1064" s="430">
        <f>IFERROR(IF(CA1064="D",IF(DL1064="A dispo.",DK1064*VLOOKUP('DATI INPUT'!$F$27,TARIFFE_UD,5,FALSE),DK1064*VLOOKUP(DL1064,TARIFFE_UD,5,FALSE)),DK1064*VLOOKUP(CB1064-100,TARIFFE_UND,5,FALSE)),0)</f>
        <v>0</v>
      </c>
      <c r="DO1064" s="431">
        <f t="shared" si="225"/>
        <v>5.029746227510401E-3</v>
      </c>
      <c r="DP1064" s="299">
        <f>IFERROR(IF(CA1064="D",IF(DL1064="A dispo.",DF1064*VLOOKUP('DATI INPUT'!$F$27,TARIFFE_UD,2,FALSE),DF1064*VLOOKUP(DL1064,TARIFFE_UD,2,FALSE)),DF1064*VLOOKUP(CB1064-100,TARIFFE_UND,2,FALSE)),0)</f>
        <v>29.566148221226953</v>
      </c>
      <c r="DQ1064" s="299">
        <f>IFERROR(IF(CA1064="D",IF(DL1064="A dispo.",DK1064*VLOOKUP('DATI INPUT'!$F$27,TARIFFE_UD,3,FALSE),DK1064*VLOOKUP(DL1064,TARIFFE_UD,3,FALSE)),DK1064*VLOOKUP(CB1064-100,TARIFFE_UND,3,FALSE)),0)</f>
        <v>0</v>
      </c>
      <c r="DR1064" s="299">
        <f t="shared" si="226"/>
        <v>29.566148221226953</v>
      </c>
    </row>
    <row r="1065" spans="1:122" x14ac:dyDescent="0.25">
      <c r="A1065" t="s">
        <v>8747</v>
      </c>
      <c r="B1065" t="s">
        <v>649</v>
      </c>
      <c r="C1065" t="s">
        <v>8748</v>
      </c>
      <c r="D1065" t="s">
        <v>6029</v>
      </c>
      <c r="E1065" t="s">
        <v>268</v>
      </c>
      <c r="F1065" t="s">
        <v>156</v>
      </c>
      <c r="G1065" t="s">
        <v>6030</v>
      </c>
      <c r="H1065" t="s">
        <v>1372</v>
      </c>
      <c r="I1065" t="s">
        <v>349</v>
      </c>
      <c r="J1065" t="s">
        <v>274</v>
      </c>
      <c r="K1065" t="s">
        <v>6031</v>
      </c>
      <c r="L1065" t="s">
        <v>960</v>
      </c>
      <c r="M1065" t="s">
        <v>6032</v>
      </c>
      <c r="N1065" t="s">
        <v>984</v>
      </c>
      <c r="O1065" t="s">
        <v>873</v>
      </c>
      <c r="P1065" t="s">
        <v>887</v>
      </c>
      <c r="Q1065" t="s">
        <v>656</v>
      </c>
      <c r="R1065" t="s">
        <v>154</v>
      </c>
      <c r="S1065" t="s">
        <v>268</v>
      </c>
      <c r="T1065" t="s">
        <v>268</v>
      </c>
      <c r="U1065" t="s">
        <v>268</v>
      </c>
      <c r="V1065" t="s">
        <v>268</v>
      </c>
      <c r="W1065" t="s">
        <v>6032</v>
      </c>
      <c r="X1065" t="s">
        <v>887</v>
      </c>
      <c r="Y1065" t="s">
        <v>656</v>
      </c>
      <c r="Z1065" t="s">
        <v>154</v>
      </c>
      <c r="AA1065" t="s">
        <v>268</v>
      </c>
      <c r="AB1065" t="s">
        <v>268</v>
      </c>
      <c r="AC1065" t="s">
        <v>268</v>
      </c>
      <c r="AD1065" t="s">
        <v>268</v>
      </c>
      <c r="AE1065" t="s">
        <v>287</v>
      </c>
      <c r="AF1065" t="s">
        <v>1811</v>
      </c>
      <c r="AG1065" t="s">
        <v>875</v>
      </c>
      <c r="AH1065" t="s">
        <v>1848</v>
      </c>
      <c r="AI1065" t="s">
        <v>404</v>
      </c>
      <c r="AJ1065" t="s">
        <v>268</v>
      </c>
      <c r="AK1065" t="s">
        <v>354</v>
      </c>
      <c r="AL1065" t="s">
        <v>268</v>
      </c>
      <c r="AM1065" t="s">
        <v>353</v>
      </c>
      <c r="AN1065" t="s">
        <v>268</v>
      </c>
      <c r="AO1065" t="s">
        <v>268</v>
      </c>
      <c r="AP1065" t="s">
        <v>268</v>
      </c>
      <c r="AQ1065" t="s">
        <v>268</v>
      </c>
      <c r="AR1065" t="s">
        <v>268</v>
      </c>
      <c r="AS1065" t="s">
        <v>268</v>
      </c>
      <c r="AT1065" t="s">
        <v>268</v>
      </c>
      <c r="AU1065" t="s">
        <v>268</v>
      </c>
      <c r="AV1065" t="s">
        <v>268</v>
      </c>
      <c r="AW1065" t="s">
        <v>268</v>
      </c>
      <c r="AX1065" t="s">
        <v>268</v>
      </c>
      <c r="AY1065" t="s">
        <v>268</v>
      </c>
      <c r="AZ1065" t="s">
        <v>268</v>
      </c>
      <c r="BA1065" t="s">
        <v>268</v>
      </c>
      <c r="BB1065" t="s">
        <v>268</v>
      </c>
      <c r="BC1065" t="s">
        <v>268</v>
      </c>
      <c r="BD1065" t="s">
        <v>268</v>
      </c>
      <c r="BE1065" t="s">
        <v>268</v>
      </c>
      <c r="BF1065" t="s">
        <v>268</v>
      </c>
      <c r="BG1065" t="s">
        <v>268</v>
      </c>
      <c r="BH1065" t="s">
        <v>268</v>
      </c>
      <c r="BI1065" t="s">
        <v>268</v>
      </c>
      <c r="BJ1065" t="s">
        <v>268</v>
      </c>
      <c r="BK1065" t="s">
        <v>268</v>
      </c>
      <c r="BL1065" t="s">
        <v>268</v>
      </c>
      <c r="BM1065" t="s">
        <v>268</v>
      </c>
      <c r="BN1065" t="s">
        <v>268</v>
      </c>
      <c r="BO1065" t="s">
        <v>268</v>
      </c>
      <c r="BP1065" t="s">
        <v>268</v>
      </c>
      <c r="BQ1065" t="s">
        <v>268</v>
      </c>
      <c r="BR1065" t="s">
        <v>268</v>
      </c>
      <c r="BS1065" t="s">
        <v>268</v>
      </c>
      <c r="BT1065" t="s">
        <v>268</v>
      </c>
      <c r="BU1065" t="s">
        <v>268</v>
      </c>
      <c r="BV1065" t="s">
        <v>268</v>
      </c>
      <c r="BW1065" t="s">
        <v>268</v>
      </c>
      <c r="BX1065" t="s">
        <v>268</v>
      </c>
      <c r="BY1065">
        <v>8</v>
      </c>
      <c r="BZ1065">
        <v>8</v>
      </c>
      <c r="CA1065" t="s">
        <v>142</v>
      </c>
      <c r="CB1065" s="356">
        <v>123</v>
      </c>
      <c r="CC1065" t="s">
        <v>1817</v>
      </c>
      <c r="CD1065" t="s">
        <v>268</v>
      </c>
      <c r="CE1065" t="s">
        <v>268</v>
      </c>
      <c r="CF1065" s="356">
        <v>3</v>
      </c>
      <c r="CG1065" t="s">
        <v>268</v>
      </c>
      <c r="CH1065" t="s">
        <v>268</v>
      </c>
      <c r="CI1065" t="s">
        <v>268</v>
      </c>
      <c r="CJ1065" t="s">
        <v>268</v>
      </c>
      <c r="CK1065" t="s">
        <v>268</v>
      </c>
      <c r="CL1065" t="s">
        <v>268</v>
      </c>
      <c r="CM1065" t="s">
        <v>11224</v>
      </c>
      <c r="CN1065">
        <v>5.07</v>
      </c>
      <c r="CO1065" t="s">
        <v>268</v>
      </c>
      <c r="CP1065">
        <v>5.07</v>
      </c>
      <c r="CQ1065">
        <v>365</v>
      </c>
      <c r="CR1065" t="s">
        <v>878</v>
      </c>
      <c r="CS1065" t="s">
        <v>11225</v>
      </c>
      <c r="CT1065" t="s">
        <v>11226</v>
      </c>
      <c r="CU1065" t="s">
        <v>11227</v>
      </c>
      <c r="CV1065" t="s">
        <v>268</v>
      </c>
      <c r="CW1065" t="s">
        <v>268</v>
      </c>
      <c r="CX1065" t="s">
        <v>268</v>
      </c>
      <c r="CY1065" t="s">
        <v>268</v>
      </c>
      <c r="CZ1065" t="s">
        <v>268</v>
      </c>
      <c r="DA1065" t="s">
        <v>268</v>
      </c>
      <c r="DB1065" s="429">
        <f t="shared" si="214"/>
        <v>0</v>
      </c>
      <c r="DC1065" s="284">
        <f t="shared" si="215"/>
        <v>0</v>
      </c>
      <c r="DD1065" s="284">
        <f t="shared" si="216"/>
        <v>0</v>
      </c>
      <c r="DE1065" s="284">
        <f t="shared" si="217"/>
        <v>0</v>
      </c>
      <c r="DF1065" s="295">
        <f t="shared" si="218"/>
        <v>8</v>
      </c>
      <c r="DG1065" s="284">
        <f t="shared" si="219"/>
        <v>1</v>
      </c>
      <c r="DH1065" s="284">
        <f t="shared" si="220"/>
        <v>0</v>
      </c>
      <c r="DI1065" s="284">
        <f t="shared" si="221"/>
        <v>0</v>
      </c>
      <c r="DJ1065" s="284">
        <f t="shared" si="222"/>
        <v>0</v>
      </c>
      <c r="DK1065" s="295">
        <f t="shared" si="223"/>
        <v>0</v>
      </c>
      <c r="DL1065" s="297">
        <f t="shared" si="224"/>
        <v>3</v>
      </c>
      <c r="DM1065" s="430">
        <f>IFERROR(IF(CA1065="D",IF(DL1065="A dispo.",DF1065*VLOOKUP('DATI INPUT'!$F$27,TARIFFE_UD,4,FALSE),DF1065*VLOOKUP(DL1065,TARIFFE_UD,4,FALSE)),DF1065*VLOOKUP(CB1065-100,TARIFFE_UND,4,FALSE)),0)</f>
        <v>5.071077802763039</v>
      </c>
      <c r="DN1065" s="430">
        <f>IFERROR(IF(CA1065="D",IF(DL1065="A dispo.",DK1065*VLOOKUP('DATI INPUT'!$F$27,TARIFFE_UD,5,FALSE),DK1065*VLOOKUP(DL1065,TARIFFE_UD,5,FALSE)),DK1065*VLOOKUP(CB1065-100,TARIFFE_UND,5,FALSE)),0)</f>
        <v>0</v>
      </c>
      <c r="DO1065" s="431">
        <f t="shared" si="225"/>
        <v>1.0778027630387044E-3</v>
      </c>
      <c r="DP1065" s="299">
        <f>IFERROR(IF(CA1065="D",IF(DL1065="A dispo.",DF1065*VLOOKUP('DATI INPUT'!$F$27,TARIFFE_UD,2,FALSE),DF1065*VLOOKUP(DL1065,TARIFFE_UD,2,FALSE)),DF1065*VLOOKUP(CB1065-100,TARIFFE_UND,2,FALSE)),0)</f>
        <v>6.3356031902629191</v>
      </c>
      <c r="DQ1065" s="299">
        <f>IFERROR(IF(CA1065="D",IF(DL1065="A dispo.",DK1065*VLOOKUP('DATI INPUT'!$F$27,TARIFFE_UD,3,FALSE),DK1065*VLOOKUP(DL1065,TARIFFE_UD,3,FALSE)),DK1065*VLOOKUP(CB1065-100,TARIFFE_UND,3,FALSE)),0)</f>
        <v>0</v>
      </c>
      <c r="DR1065" s="299">
        <f t="shared" si="226"/>
        <v>6.3356031902629191</v>
      </c>
    </row>
    <row r="1066" spans="1:122" x14ac:dyDescent="0.25">
      <c r="A1066" t="s">
        <v>8749</v>
      </c>
      <c r="B1066" t="s">
        <v>6148</v>
      </c>
      <c r="C1066" t="s">
        <v>8750</v>
      </c>
      <c r="D1066" t="s">
        <v>6150</v>
      </c>
      <c r="E1066" t="s">
        <v>268</v>
      </c>
      <c r="F1066" t="s">
        <v>156</v>
      </c>
      <c r="G1066" t="s">
        <v>6151</v>
      </c>
      <c r="H1066" t="s">
        <v>6152</v>
      </c>
      <c r="I1066" t="s">
        <v>6153</v>
      </c>
      <c r="J1066" t="s">
        <v>156</v>
      </c>
      <c r="K1066" t="s">
        <v>6154</v>
      </c>
      <c r="L1066" t="s">
        <v>960</v>
      </c>
      <c r="M1066" t="s">
        <v>10866</v>
      </c>
      <c r="N1066" t="s">
        <v>10867</v>
      </c>
      <c r="O1066" t="s">
        <v>10868</v>
      </c>
      <c r="P1066" t="s">
        <v>10869</v>
      </c>
      <c r="Q1066" t="s">
        <v>276</v>
      </c>
      <c r="R1066" t="s">
        <v>268</v>
      </c>
      <c r="S1066" t="s">
        <v>268</v>
      </c>
      <c r="T1066" t="s">
        <v>268</v>
      </c>
      <c r="U1066" t="s">
        <v>268</v>
      </c>
      <c r="V1066" t="s">
        <v>268</v>
      </c>
      <c r="W1066" t="s">
        <v>10405</v>
      </c>
      <c r="X1066" t="s">
        <v>10374</v>
      </c>
      <c r="Y1066" t="s">
        <v>285</v>
      </c>
      <c r="Z1066" t="s">
        <v>268</v>
      </c>
      <c r="AA1066" t="s">
        <v>268</v>
      </c>
      <c r="AB1066" t="s">
        <v>268</v>
      </c>
      <c r="AC1066" t="s">
        <v>268</v>
      </c>
      <c r="AD1066" t="s">
        <v>268</v>
      </c>
      <c r="AE1066" t="s">
        <v>287</v>
      </c>
      <c r="AF1066" t="s">
        <v>1811</v>
      </c>
      <c r="AG1066" t="s">
        <v>875</v>
      </c>
      <c r="AH1066" t="s">
        <v>2154</v>
      </c>
      <c r="AI1066" t="s">
        <v>1029</v>
      </c>
      <c r="AJ1066" t="s">
        <v>268</v>
      </c>
      <c r="AK1066" t="s">
        <v>268</v>
      </c>
      <c r="AL1066" t="s">
        <v>268</v>
      </c>
      <c r="AM1066" t="s">
        <v>411</v>
      </c>
      <c r="AN1066" t="s">
        <v>268</v>
      </c>
      <c r="AO1066" t="s">
        <v>268</v>
      </c>
      <c r="AP1066" t="s">
        <v>268</v>
      </c>
      <c r="AQ1066" t="s">
        <v>268</v>
      </c>
      <c r="AR1066" t="s">
        <v>268</v>
      </c>
      <c r="AS1066" t="s">
        <v>268</v>
      </c>
      <c r="AT1066" t="s">
        <v>268</v>
      </c>
      <c r="AU1066" t="s">
        <v>268</v>
      </c>
      <c r="AV1066" t="s">
        <v>268</v>
      </c>
      <c r="AW1066" t="s">
        <v>268</v>
      </c>
      <c r="AX1066" t="s">
        <v>268</v>
      </c>
      <c r="AY1066" t="s">
        <v>268</v>
      </c>
      <c r="AZ1066" t="s">
        <v>268</v>
      </c>
      <c r="BA1066" t="s">
        <v>268</v>
      </c>
      <c r="BB1066" t="s">
        <v>268</v>
      </c>
      <c r="BC1066" t="s">
        <v>268</v>
      </c>
      <c r="BD1066" t="s">
        <v>268</v>
      </c>
      <c r="BE1066" t="s">
        <v>268</v>
      </c>
      <c r="BF1066" t="s">
        <v>268</v>
      </c>
      <c r="BG1066" t="s">
        <v>268</v>
      </c>
      <c r="BH1066" t="s">
        <v>268</v>
      </c>
      <c r="BI1066" t="s">
        <v>268</v>
      </c>
      <c r="BJ1066" t="s">
        <v>268</v>
      </c>
      <c r="BK1066" t="s">
        <v>268</v>
      </c>
      <c r="BL1066" t="s">
        <v>268</v>
      </c>
      <c r="BM1066" t="s">
        <v>268</v>
      </c>
      <c r="BN1066" t="s">
        <v>268</v>
      </c>
      <c r="BO1066" t="s">
        <v>268</v>
      </c>
      <c r="BP1066" t="s">
        <v>268</v>
      </c>
      <c r="BQ1066" t="s">
        <v>268</v>
      </c>
      <c r="BR1066" t="s">
        <v>268</v>
      </c>
      <c r="BS1066" t="s">
        <v>268</v>
      </c>
      <c r="BT1066" t="s">
        <v>268</v>
      </c>
      <c r="BU1066" t="s">
        <v>268</v>
      </c>
      <c r="BV1066" t="s">
        <v>268</v>
      </c>
      <c r="BW1066" t="s">
        <v>268</v>
      </c>
      <c r="BX1066" t="s">
        <v>268</v>
      </c>
      <c r="BY1066">
        <v>18.239999999999998</v>
      </c>
      <c r="BZ1066">
        <v>18.239999999999998</v>
      </c>
      <c r="CA1066" t="s">
        <v>142</v>
      </c>
      <c r="CB1066" s="356">
        <v>123</v>
      </c>
      <c r="CC1066" t="s">
        <v>1817</v>
      </c>
      <c r="CD1066" t="s">
        <v>268</v>
      </c>
      <c r="CE1066" t="s">
        <v>268</v>
      </c>
      <c r="CF1066" t="s">
        <v>268</v>
      </c>
      <c r="CG1066" t="s">
        <v>268</v>
      </c>
      <c r="CH1066" t="s">
        <v>268</v>
      </c>
      <c r="CI1066" t="s">
        <v>268</v>
      </c>
      <c r="CJ1066" t="s">
        <v>268</v>
      </c>
      <c r="CK1066" t="s">
        <v>268</v>
      </c>
      <c r="CL1066" t="s">
        <v>268</v>
      </c>
      <c r="CM1066" t="s">
        <v>11224</v>
      </c>
      <c r="CN1066">
        <v>11.56</v>
      </c>
      <c r="CO1066" t="s">
        <v>268</v>
      </c>
      <c r="CP1066">
        <v>11.56</v>
      </c>
      <c r="CQ1066">
        <v>365</v>
      </c>
      <c r="CR1066" t="s">
        <v>878</v>
      </c>
      <c r="CS1066" t="s">
        <v>11225</v>
      </c>
      <c r="CT1066" t="s">
        <v>11226</v>
      </c>
      <c r="CU1066" t="s">
        <v>11227</v>
      </c>
      <c r="CV1066" t="s">
        <v>268</v>
      </c>
      <c r="CW1066" t="s">
        <v>268</v>
      </c>
      <c r="CX1066" t="s">
        <v>268</v>
      </c>
      <c r="CY1066" t="s">
        <v>268</v>
      </c>
      <c r="CZ1066" t="s">
        <v>268</v>
      </c>
      <c r="DA1066" t="s">
        <v>268</v>
      </c>
      <c r="DB1066" s="429">
        <f t="shared" si="214"/>
        <v>0</v>
      </c>
      <c r="DC1066" s="284">
        <f t="shared" si="215"/>
        <v>0</v>
      </c>
      <c r="DD1066" s="284">
        <f t="shared" si="216"/>
        <v>0</v>
      </c>
      <c r="DE1066" s="284">
        <f t="shared" si="217"/>
        <v>0</v>
      </c>
      <c r="DF1066" s="295">
        <f t="shared" si="218"/>
        <v>18.239999999999998</v>
      </c>
      <c r="DG1066" s="284">
        <f t="shared" si="219"/>
        <v>1</v>
      </c>
      <c r="DH1066" s="284">
        <f t="shared" si="220"/>
        <v>0</v>
      </c>
      <c r="DI1066" s="284">
        <f t="shared" si="221"/>
        <v>0</v>
      </c>
      <c r="DJ1066" s="284">
        <f t="shared" si="222"/>
        <v>0</v>
      </c>
      <c r="DK1066" s="295">
        <f t="shared" si="223"/>
        <v>0</v>
      </c>
      <c r="DL1066" s="297" t="str">
        <f t="shared" si="224"/>
        <v>A dispo.</v>
      </c>
      <c r="DM1066" s="430">
        <f>IFERROR(IF(CA1066="D",IF(DL1066="A dispo.",DF1066*VLOOKUP('DATI INPUT'!$F$27,TARIFFE_UD,4,FALSE),DF1066*VLOOKUP(DL1066,TARIFFE_UD,4,FALSE)),DF1066*VLOOKUP(CB1066-100,TARIFFE_UND,4,FALSE)),0)</f>
        <v>11.562057390299728</v>
      </c>
      <c r="DN1066" s="430">
        <f>IFERROR(IF(CA1066="D",IF(DL1066="A dispo.",DK1066*VLOOKUP('DATI INPUT'!$F$27,TARIFFE_UD,5,FALSE),DK1066*VLOOKUP(DL1066,TARIFFE_UD,5,FALSE)),DK1066*VLOOKUP(CB1066-100,TARIFFE_UND,5,FALSE)),0)</f>
        <v>0</v>
      </c>
      <c r="DO1066" s="431">
        <f t="shared" si="225"/>
        <v>2.0573902997274018E-3</v>
      </c>
      <c r="DP1066" s="299">
        <f>IFERROR(IF(CA1066="D",IF(DL1066="A dispo.",DF1066*VLOOKUP('DATI INPUT'!$F$27,TARIFFE_UD,2,FALSE),DF1066*VLOOKUP(DL1066,TARIFFE_UD,2,FALSE)),DF1066*VLOOKUP(CB1066-100,TARIFFE_UND,2,FALSE)),0)</f>
        <v>14.445175273799455</v>
      </c>
      <c r="DQ1066" s="299">
        <f>IFERROR(IF(CA1066="D",IF(DL1066="A dispo.",DK1066*VLOOKUP('DATI INPUT'!$F$27,TARIFFE_UD,3,FALSE),DK1066*VLOOKUP(DL1066,TARIFFE_UD,3,FALSE)),DK1066*VLOOKUP(CB1066-100,TARIFFE_UND,3,FALSE)),0)</f>
        <v>0</v>
      </c>
      <c r="DR1066" s="299">
        <f t="shared" si="226"/>
        <v>14.445175273799455</v>
      </c>
    </row>
    <row r="1067" spans="1:122" x14ac:dyDescent="0.25">
      <c r="A1067" t="s">
        <v>8753</v>
      </c>
      <c r="B1067" t="s">
        <v>6348</v>
      </c>
      <c r="C1067" t="s">
        <v>8754</v>
      </c>
      <c r="D1067" t="s">
        <v>6349</v>
      </c>
      <c r="E1067" t="s">
        <v>268</v>
      </c>
      <c r="F1067" t="s">
        <v>156</v>
      </c>
      <c r="G1067" t="s">
        <v>6350</v>
      </c>
      <c r="H1067" t="s">
        <v>6207</v>
      </c>
      <c r="I1067" t="s">
        <v>6351</v>
      </c>
      <c r="J1067" t="s">
        <v>274</v>
      </c>
      <c r="K1067" t="s">
        <v>6352</v>
      </c>
      <c r="L1067" t="s">
        <v>960</v>
      </c>
      <c r="M1067" t="s">
        <v>10408</v>
      </c>
      <c r="N1067" t="s">
        <v>984</v>
      </c>
      <c r="O1067" t="s">
        <v>873</v>
      </c>
      <c r="P1067" t="s">
        <v>10365</v>
      </c>
      <c r="Q1067" t="s">
        <v>309</v>
      </c>
      <c r="R1067" t="s">
        <v>268</v>
      </c>
      <c r="S1067" t="s">
        <v>268</v>
      </c>
      <c r="T1067" t="s">
        <v>268</v>
      </c>
      <c r="U1067" t="s">
        <v>268</v>
      </c>
      <c r="V1067" t="s">
        <v>268</v>
      </c>
      <c r="W1067" t="s">
        <v>10408</v>
      </c>
      <c r="X1067" t="s">
        <v>10365</v>
      </c>
      <c r="Y1067" t="s">
        <v>309</v>
      </c>
      <c r="Z1067" t="s">
        <v>268</v>
      </c>
      <c r="AA1067" t="s">
        <v>268</v>
      </c>
      <c r="AB1067" t="s">
        <v>268</v>
      </c>
      <c r="AC1067" t="s">
        <v>268</v>
      </c>
      <c r="AD1067" t="s">
        <v>268</v>
      </c>
      <c r="AE1067" t="s">
        <v>287</v>
      </c>
      <c r="AF1067" t="s">
        <v>1811</v>
      </c>
      <c r="AG1067" t="s">
        <v>875</v>
      </c>
      <c r="AH1067" t="s">
        <v>380</v>
      </c>
      <c r="AI1067" t="s">
        <v>793</v>
      </c>
      <c r="AJ1067" t="s">
        <v>268</v>
      </c>
      <c r="AK1067" t="s">
        <v>410</v>
      </c>
      <c r="AL1067" t="s">
        <v>268</v>
      </c>
      <c r="AM1067" t="s">
        <v>353</v>
      </c>
      <c r="AN1067" t="s">
        <v>268</v>
      </c>
      <c r="AO1067" t="s">
        <v>268</v>
      </c>
      <c r="AP1067" t="s">
        <v>268</v>
      </c>
      <c r="AQ1067" t="s">
        <v>268</v>
      </c>
      <c r="AR1067" t="s">
        <v>268</v>
      </c>
      <c r="AS1067" t="s">
        <v>268</v>
      </c>
      <c r="AT1067" t="s">
        <v>268</v>
      </c>
      <c r="AU1067" t="s">
        <v>268</v>
      </c>
      <c r="AV1067" t="s">
        <v>268</v>
      </c>
      <c r="AW1067" t="s">
        <v>268</v>
      </c>
      <c r="AX1067" t="s">
        <v>268</v>
      </c>
      <c r="AY1067" t="s">
        <v>268</v>
      </c>
      <c r="AZ1067" t="s">
        <v>268</v>
      </c>
      <c r="BA1067" t="s">
        <v>268</v>
      </c>
      <c r="BB1067" t="s">
        <v>268</v>
      </c>
      <c r="BC1067" t="s">
        <v>268</v>
      </c>
      <c r="BD1067" t="s">
        <v>268</v>
      </c>
      <c r="BE1067" t="s">
        <v>268</v>
      </c>
      <c r="BF1067" t="s">
        <v>268</v>
      </c>
      <c r="BG1067" t="s">
        <v>268</v>
      </c>
      <c r="BH1067" t="s">
        <v>268</v>
      </c>
      <c r="BI1067" t="s">
        <v>268</v>
      </c>
      <c r="BJ1067" t="s">
        <v>268</v>
      </c>
      <c r="BK1067" t="s">
        <v>268</v>
      </c>
      <c r="BL1067" t="s">
        <v>268</v>
      </c>
      <c r="BM1067" t="s">
        <v>268</v>
      </c>
      <c r="BN1067" t="s">
        <v>268</v>
      </c>
      <c r="BO1067" t="s">
        <v>268</v>
      </c>
      <c r="BP1067" t="s">
        <v>268</v>
      </c>
      <c r="BQ1067" t="s">
        <v>268</v>
      </c>
      <c r="BR1067" t="s">
        <v>268</v>
      </c>
      <c r="BS1067" t="s">
        <v>268</v>
      </c>
      <c r="BT1067" t="s">
        <v>268</v>
      </c>
      <c r="BU1067" t="s">
        <v>268</v>
      </c>
      <c r="BV1067" t="s">
        <v>268</v>
      </c>
      <c r="BW1067" t="s">
        <v>268</v>
      </c>
      <c r="BX1067" t="s">
        <v>268</v>
      </c>
      <c r="BY1067">
        <v>15</v>
      </c>
      <c r="BZ1067">
        <v>15</v>
      </c>
      <c r="CA1067" t="s">
        <v>142</v>
      </c>
      <c r="CB1067" s="356">
        <v>123</v>
      </c>
      <c r="CC1067" t="s">
        <v>1817</v>
      </c>
      <c r="CD1067" t="s">
        <v>268</v>
      </c>
      <c r="CE1067" t="s">
        <v>268</v>
      </c>
      <c r="CF1067" s="356">
        <v>2</v>
      </c>
      <c r="CG1067" t="s">
        <v>268</v>
      </c>
      <c r="CH1067" t="s">
        <v>268</v>
      </c>
      <c r="CI1067" t="s">
        <v>268</v>
      </c>
      <c r="CJ1067" t="s">
        <v>268</v>
      </c>
      <c r="CK1067" t="s">
        <v>268</v>
      </c>
      <c r="CL1067" t="s">
        <v>268</v>
      </c>
      <c r="CM1067" t="s">
        <v>11224</v>
      </c>
      <c r="CN1067">
        <v>8.6300000000000008</v>
      </c>
      <c r="CO1067" t="s">
        <v>268</v>
      </c>
      <c r="CP1067">
        <v>8.6300000000000008</v>
      </c>
      <c r="CQ1067">
        <v>365</v>
      </c>
      <c r="CR1067" t="s">
        <v>878</v>
      </c>
      <c r="CS1067" t="s">
        <v>11225</v>
      </c>
      <c r="CT1067" t="s">
        <v>11226</v>
      </c>
      <c r="CU1067" t="s">
        <v>11227</v>
      </c>
      <c r="CV1067" t="s">
        <v>268</v>
      </c>
      <c r="CW1067" t="s">
        <v>268</v>
      </c>
      <c r="CX1067" t="s">
        <v>268</v>
      </c>
      <c r="CY1067" t="s">
        <v>268</v>
      </c>
      <c r="CZ1067" t="s">
        <v>268</v>
      </c>
      <c r="DA1067" t="s">
        <v>268</v>
      </c>
      <c r="DB1067" s="429">
        <f t="shared" si="214"/>
        <v>0</v>
      </c>
      <c r="DC1067" s="284">
        <f t="shared" si="215"/>
        <v>0</v>
      </c>
      <c r="DD1067" s="284">
        <f t="shared" si="216"/>
        <v>0</v>
      </c>
      <c r="DE1067" s="284">
        <f t="shared" si="217"/>
        <v>0</v>
      </c>
      <c r="DF1067" s="295">
        <f t="shared" si="218"/>
        <v>15</v>
      </c>
      <c r="DG1067" s="284">
        <f t="shared" si="219"/>
        <v>1</v>
      </c>
      <c r="DH1067" s="284">
        <f t="shared" si="220"/>
        <v>0</v>
      </c>
      <c r="DI1067" s="284">
        <f t="shared" si="221"/>
        <v>0</v>
      </c>
      <c r="DJ1067" s="284">
        <f t="shared" si="222"/>
        <v>0</v>
      </c>
      <c r="DK1067" s="295">
        <f t="shared" si="223"/>
        <v>0</v>
      </c>
      <c r="DL1067" s="297">
        <f t="shared" si="224"/>
        <v>2</v>
      </c>
      <c r="DM1067" s="430">
        <f>IFERROR(IF(CA1067="D",IF(DL1067="A dispo.",DF1067*VLOOKUP('DATI INPUT'!$F$27,TARIFFE_UD,4,FALSE),DF1067*VLOOKUP(DL1067,TARIFFE_UD,4,FALSE)),DF1067*VLOOKUP(CB1067-100,TARIFFE_UND,4,FALSE)),0)</f>
        <v>8.627875428312116</v>
      </c>
      <c r="DN1067" s="430">
        <f>IFERROR(IF(CA1067="D",IF(DL1067="A dispo.",DK1067*VLOOKUP('DATI INPUT'!$F$27,TARIFFE_UD,5,FALSE),DK1067*VLOOKUP(DL1067,TARIFFE_UD,5,FALSE)),DK1067*VLOOKUP(CB1067-100,TARIFFE_UND,5,FALSE)),0)</f>
        <v>0</v>
      </c>
      <c r="DO1067" s="431">
        <f t="shared" si="225"/>
        <v>-2.1245716878848242E-3</v>
      </c>
      <c r="DP1067" s="299">
        <f>IFERROR(IF(CA1067="D",IF(DL1067="A dispo.",DF1067*VLOOKUP('DATI INPUT'!$F$27,TARIFFE_UD,2,FALSE),DF1067*VLOOKUP(DL1067,TARIFFE_UD,2,FALSE)),DF1067*VLOOKUP(CB1067-100,TARIFFE_UND,2,FALSE)),0)</f>
        <v>10.779324872322329</v>
      </c>
      <c r="DQ1067" s="299">
        <f>IFERROR(IF(CA1067="D",IF(DL1067="A dispo.",DK1067*VLOOKUP('DATI INPUT'!$F$27,TARIFFE_UD,3,FALSE),DK1067*VLOOKUP(DL1067,TARIFFE_UD,3,FALSE)),DK1067*VLOOKUP(CB1067-100,TARIFFE_UND,3,FALSE)),0)</f>
        <v>0</v>
      </c>
      <c r="DR1067" s="299">
        <f t="shared" si="226"/>
        <v>10.779324872322329</v>
      </c>
    </row>
    <row r="1068" spans="1:122" x14ac:dyDescent="0.25">
      <c r="A1068" t="s">
        <v>8755</v>
      </c>
      <c r="B1068" t="s">
        <v>6251</v>
      </c>
      <c r="C1068" t="s">
        <v>8756</v>
      </c>
      <c r="D1068" t="s">
        <v>6253</v>
      </c>
      <c r="E1068" t="s">
        <v>268</v>
      </c>
      <c r="F1068" t="s">
        <v>156</v>
      </c>
      <c r="G1068" t="s">
        <v>6254</v>
      </c>
      <c r="H1068" t="s">
        <v>1148</v>
      </c>
      <c r="I1068" t="s">
        <v>6255</v>
      </c>
      <c r="J1068" t="s">
        <v>156</v>
      </c>
      <c r="K1068" t="s">
        <v>6256</v>
      </c>
      <c r="L1068" t="s">
        <v>152</v>
      </c>
      <c r="M1068" t="s">
        <v>6257</v>
      </c>
      <c r="N1068" t="s">
        <v>1134</v>
      </c>
      <c r="O1068" t="s">
        <v>5216</v>
      </c>
      <c r="P1068" t="s">
        <v>2258</v>
      </c>
      <c r="Q1068" t="s">
        <v>343</v>
      </c>
      <c r="R1068" t="s">
        <v>268</v>
      </c>
      <c r="S1068" t="s">
        <v>268</v>
      </c>
      <c r="T1068" t="s">
        <v>268</v>
      </c>
      <c r="U1068" t="s">
        <v>268</v>
      </c>
      <c r="V1068" t="s">
        <v>268</v>
      </c>
      <c r="W1068" t="s">
        <v>3047</v>
      </c>
      <c r="X1068" t="s">
        <v>1934</v>
      </c>
      <c r="Y1068" t="s">
        <v>277</v>
      </c>
      <c r="Z1068" t="s">
        <v>154</v>
      </c>
      <c r="AA1068" t="s">
        <v>268</v>
      </c>
      <c r="AB1068" t="s">
        <v>268</v>
      </c>
      <c r="AC1068" t="s">
        <v>268</v>
      </c>
      <c r="AD1068" t="s">
        <v>268</v>
      </c>
      <c r="AE1068" t="s">
        <v>287</v>
      </c>
      <c r="AF1068" t="s">
        <v>1811</v>
      </c>
      <c r="AG1068" t="s">
        <v>875</v>
      </c>
      <c r="AH1068" t="s">
        <v>1935</v>
      </c>
      <c r="AI1068" t="s">
        <v>6258</v>
      </c>
      <c r="AJ1068" t="s">
        <v>268</v>
      </c>
      <c r="AK1068" t="s">
        <v>377</v>
      </c>
      <c r="AL1068" t="s">
        <v>268</v>
      </c>
      <c r="AM1068" t="s">
        <v>353</v>
      </c>
      <c r="AN1068" t="s">
        <v>268</v>
      </c>
      <c r="AO1068" t="s">
        <v>268</v>
      </c>
      <c r="AP1068" t="s">
        <v>268</v>
      </c>
      <c r="AQ1068" t="s">
        <v>268</v>
      </c>
      <c r="AR1068" t="s">
        <v>268</v>
      </c>
      <c r="AS1068" t="s">
        <v>268</v>
      </c>
      <c r="AT1068" t="s">
        <v>268</v>
      </c>
      <c r="AU1068" t="s">
        <v>268</v>
      </c>
      <c r="AV1068" t="s">
        <v>268</v>
      </c>
      <c r="AW1068" t="s">
        <v>268</v>
      </c>
      <c r="AX1068" t="s">
        <v>268</v>
      </c>
      <c r="AY1068" t="s">
        <v>268</v>
      </c>
      <c r="AZ1068" t="s">
        <v>268</v>
      </c>
      <c r="BA1068" t="s">
        <v>268</v>
      </c>
      <c r="BB1068" t="s">
        <v>268</v>
      </c>
      <c r="BC1068" t="s">
        <v>268</v>
      </c>
      <c r="BD1068" t="s">
        <v>268</v>
      </c>
      <c r="BE1068" t="s">
        <v>268</v>
      </c>
      <c r="BF1068" t="s">
        <v>268</v>
      </c>
      <c r="BG1068" t="s">
        <v>268</v>
      </c>
      <c r="BH1068" t="s">
        <v>268</v>
      </c>
      <c r="BI1068" t="s">
        <v>268</v>
      </c>
      <c r="BJ1068" t="s">
        <v>268</v>
      </c>
      <c r="BK1068" t="s">
        <v>268</v>
      </c>
      <c r="BL1068" t="s">
        <v>268</v>
      </c>
      <c r="BM1068" t="s">
        <v>268</v>
      </c>
      <c r="BN1068" t="s">
        <v>268</v>
      </c>
      <c r="BO1068" t="s">
        <v>268</v>
      </c>
      <c r="BP1068" t="s">
        <v>268</v>
      </c>
      <c r="BQ1068" t="s">
        <v>268</v>
      </c>
      <c r="BR1068" t="s">
        <v>268</v>
      </c>
      <c r="BS1068" t="s">
        <v>268</v>
      </c>
      <c r="BT1068" t="s">
        <v>268</v>
      </c>
      <c r="BU1068" t="s">
        <v>268</v>
      </c>
      <c r="BV1068" t="s">
        <v>268</v>
      </c>
      <c r="BW1068" t="s">
        <v>268</v>
      </c>
      <c r="BX1068" t="s">
        <v>268</v>
      </c>
      <c r="BY1068">
        <v>39</v>
      </c>
      <c r="BZ1068">
        <v>39</v>
      </c>
      <c r="CA1068" t="s">
        <v>142</v>
      </c>
      <c r="CB1068" s="356">
        <v>123</v>
      </c>
      <c r="CC1068" t="s">
        <v>1817</v>
      </c>
      <c r="CD1068" t="s">
        <v>268</v>
      </c>
      <c r="CE1068" t="s">
        <v>268</v>
      </c>
      <c r="CF1068" t="s">
        <v>268</v>
      </c>
      <c r="CG1068" t="s">
        <v>268</v>
      </c>
      <c r="CH1068" t="s">
        <v>268</v>
      </c>
      <c r="CI1068" t="s">
        <v>268</v>
      </c>
      <c r="CJ1068" t="s">
        <v>268</v>
      </c>
      <c r="CK1068" t="s">
        <v>268</v>
      </c>
      <c r="CL1068" t="s">
        <v>268</v>
      </c>
      <c r="CM1068" t="s">
        <v>11224</v>
      </c>
      <c r="CN1068">
        <v>24.72</v>
      </c>
      <c r="CO1068" t="s">
        <v>268</v>
      </c>
      <c r="CP1068">
        <v>24.72</v>
      </c>
      <c r="CQ1068">
        <v>365</v>
      </c>
      <c r="CR1068" t="s">
        <v>878</v>
      </c>
      <c r="CS1068" t="s">
        <v>11225</v>
      </c>
      <c r="CT1068" t="s">
        <v>11226</v>
      </c>
      <c r="CU1068" t="s">
        <v>11227</v>
      </c>
      <c r="CV1068" t="s">
        <v>268</v>
      </c>
      <c r="CW1068" t="s">
        <v>268</v>
      </c>
      <c r="CX1068" t="s">
        <v>268</v>
      </c>
      <c r="CY1068" t="s">
        <v>268</v>
      </c>
      <c r="CZ1068" t="s">
        <v>268</v>
      </c>
      <c r="DA1068" t="s">
        <v>268</v>
      </c>
      <c r="DB1068" s="429">
        <f t="shared" si="214"/>
        <v>0</v>
      </c>
      <c r="DC1068" s="284">
        <f t="shared" si="215"/>
        <v>0</v>
      </c>
      <c r="DD1068" s="284">
        <f t="shared" si="216"/>
        <v>0</v>
      </c>
      <c r="DE1068" s="284">
        <f t="shared" si="217"/>
        <v>0</v>
      </c>
      <c r="DF1068" s="295">
        <f t="shared" si="218"/>
        <v>39</v>
      </c>
      <c r="DG1068" s="284">
        <f t="shared" si="219"/>
        <v>1</v>
      </c>
      <c r="DH1068" s="284">
        <f t="shared" si="220"/>
        <v>0</v>
      </c>
      <c r="DI1068" s="284">
        <f t="shared" si="221"/>
        <v>0</v>
      </c>
      <c r="DJ1068" s="284">
        <f t="shared" si="222"/>
        <v>0</v>
      </c>
      <c r="DK1068" s="295">
        <f t="shared" si="223"/>
        <v>0</v>
      </c>
      <c r="DL1068" s="297" t="str">
        <f t="shared" si="224"/>
        <v>A dispo.</v>
      </c>
      <c r="DM1068" s="430">
        <f>IFERROR(IF(CA1068="D",IF(DL1068="A dispo.",DF1068*VLOOKUP('DATI INPUT'!$F$27,TARIFFE_UD,4,FALSE),DF1068*VLOOKUP(DL1068,TARIFFE_UD,4,FALSE)),DF1068*VLOOKUP(CB1068-100,TARIFFE_UND,4,FALSE)),0)</f>
        <v>24.721504288469816</v>
      </c>
      <c r="DN1068" s="430">
        <f>IFERROR(IF(CA1068="D",IF(DL1068="A dispo.",DK1068*VLOOKUP('DATI INPUT'!$F$27,TARIFFE_UD,5,FALSE),DK1068*VLOOKUP(DL1068,TARIFFE_UD,5,FALSE)),DK1068*VLOOKUP(CB1068-100,TARIFFE_UND,5,FALSE)),0)</f>
        <v>0</v>
      </c>
      <c r="DO1068" s="431">
        <f t="shared" si="225"/>
        <v>1.5042884698175385E-3</v>
      </c>
      <c r="DP1068" s="299">
        <f>IFERROR(IF(CA1068="D",IF(DL1068="A dispo.",DF1068*VLOOKUP('DATI INPUT'!$F$27,TARIFFE_UD,2,FALSE),DF1068*VLOOKUP(DL1068,TARIFFE_UD,2,FALSE)),DF1068*VLOOKUP(CB1068-100,TARIFFE_UND,2,FALSE)),0)</f>
        <v>30.886065552531729</v>
      </c>
      <c r="DQ1068" s="299">
        <f>IFERROR(IF(CA1068="D",IF(DL1068="A dispo.",DK1068*VLOOKUP('DATI INPUT'!$F$27,TARIFFE_UD,3,FALSE),DK1068*VLOOKUP(DL1068,TARIFFE_UD,3,FALSE)),DK1068*VLOOKUP(CB1068-100,TARIFFE_UND,3,FALSE)),0)</f>
        <v>0</v>
      </c>
      <c r="DR1068" s="299">
        <f t="shared" si="226"/>
        <v>30.886065552531729</v>
      </c>
    </row>
    <row r="1069" spans="1:122" x14ac:dyDescent="0.25">
      <c r="A1069" t="s">
        <v>8757</v>
      </c>
      <c r="B1069" t="s">
        <v>7456</v>
      </c>
      <c r="C1069" t="s">
        <v>8758</v>
      </c>
      <c r="D1069" t="s">
        <v>7458</v>
      </c>
      <c r="E1069" t="s">
        <v>268</v>
      </c>
      <c r="F1069" t="s">
        <v>156</v>
      </c>
      <c r="G1069" t="s">
        <v>7459</v>
      </c>
      <c r="H1069" t="s">
        <v>6207</v>
      </c>
      <c r="I1069" t="s">
        <v>7460</v>
      </c>
      <c r="J1069" t="s">
        <v>156</v>
      </c>
      <c r="K1069" t="s">
        <v>7461</v>
      </c>
      <c r="L1069" t="s">
        <v>960</v>
      </c>
      <c r="M1069" t="s">
        <v>7462</v>
      </c>
      <c r="N1069" t="s">
        <v>984</v>
      </c>
      <c r="O1069" t="s">
        <v>873</v>
      </c>
      <c r="P1069" t="s">
        <v>1934</v>
      </c>
      <c r="Q1069" t="s">
        <v>313</v>
      </c>
      <c r="R1069" t="s">
        <v>268</v>
      </c>
      <c r="S1069" t="s">
        <v>268</v>
      </c>
      <c r="T1069" t="s">
        <v>268</v>
      </c>
      <c r="U1069" t="s">
        <v>268</v>
      </c>
      <c r="V1069" t="s">
        <v>268</v>
      </c>
      <c r="W1069" t="s">
        <v>7462</v>
      </c>
      <c r="X1069" t="s">
        <v>1934</v>
      </c>
      <c r="Y1069" t="s">
        <v>313</v>
      </c>
      <c r="Z1069" t="s">
        <v>268</v>
      </c>
      <c r="AA1069" t="s">
        <v>268</v>
      </c>
      <c r="AB1069" t="s">
        <v>268</v>
      </c>
      <c r="AC1069" t="s">
        <v>268</v>
      </c>
      <c r="AD1069" t="s">
        <v>268</v>
      </c>
      <c r="AE1069" t="s">
        <v>287</v>
      </c>
      <c r="AF1069" t="s">
        <v>1811</v>
      </c>
      <c r="AG1069" t="s">
        <v>875</v>
      </c>
      <c r="AH1069" t="s">
        <v>1812</v>
      </c>
      <c r="AI1069" t="s">
        <v>1202</v>
      </c>
      <c r="AJ1069" t="s">
        <v>268</v>
      </c>
      <c r="AK1069" t="s">
        <v>366</v>
      </c>
      <c r="AL1069" t="s">
        <v>268</v>
      </c>
      <c r="AM1069" t="s">
        <v>353</v>
      </c>
      <c r="AN1069" t="s">
        <v>268</v>
      </c>
      <c r="AO1069" t="s">
        <v>268</v>
      </c>
      <c r="AP1069" t="s">
        <v>268</v>
      </c>
      <c r="AQ1069" t="s">
        <v>268</v>
      </c>
      <c r="AR1069" t="s">
        <v>268</v>
      </c>
      <c r="AS1069" t="s">
        <v>268</v>
      </c>
      <c r="AT1069" t="s">
        <v>268</v>
      </c>
      <c r="AU1069" t="s">
        <v>268</v>
      </c>
      <c r="AV1069" t="s">
        <v>268</v>
      </c>
      <c r="AW1069" t="s">
        <v>268</v>
      </c>
      <c r="AX1069" t="s">
        <v>268</v>
      </c>
      <c r="AY1069" t="s">
        <v>268</v>
      </c>
      <c r="AZ1069" t="s">
        <v>268</v>
      </c>
      <c r="BA1069" t="s">
        <v>268</v>
      </c>
      <c r="BB1069" t="s">
        <v>268</v>
      </c>
      <c r="BC1069" t="s">
        <v>268</v>
      </c>
      <c r="BD1069" t="s">
        <v>268</v>
      </c>
      <c r="BE1069" t="s">
        <v>268</v>
      </c>
      <c r="BF1069" t="s">
        <v>268</v>
      </c>
      <c r="BG1069" t="s">
        <v>268</v>
      </c>
      <c r="BH1069" t="s">
        <v>268</v>
      </c>
      <c r="BI1069" t="s">
        <v>268</v>
      </c>
      <c r="BJ1069" t="s">
        <v>268</v>
      </c>
      <c r="BK1069" t="s">
        <v>268</v>
      </c>
      <c r="BL1069" t="s">
        <v>268</v>
      </c>
      <c r="BM1069" t="s">
        <v>268</v>
      </c>
      <c r="BN1069" t="s">
        <v>268</v>
      </c>
      <c r="BO1069" t="s">
        <v>268</v>
      </c>
      <c r="BP1069" t="s">
        <v>268</v>
      </c>
      <c r="BQ1069" t="s">
        <v>268</v>
      </c>
      <c r="BR1069" t="s">
        <v>268</v>
      </c>
      <c r="BS1069" t="s">
        <v>268</v>
      </c>
      <c r="BT1069" t="s">
        <v>268</v>
      </c>
      <c r="BU1069" t="s">
        <v>268</v>
      </c>
      <c r="BV1069" t="s">
        <v>268</v>
      </c>
      <c r="BW1069" t="s">
        <v>268</v>
      </c>
      <c r="BX1069" t="s">
        <v>268</v>
      </c>
      <c r="BY1069">
        <v>40</v>
      </c>
      <c r="BZ1069">
        <v>40</v>
      </c>
      <c r="CA1069" t="s">
        <v>142</v>
      </c>
      <c r="CB1069" s="356">
        <v>123</v>
      </c>
      <c r="CC1069" t="s">
        <v>1817</v>
      </c>
      <c r="CD1069" t="s">
        <v>268</v>
      </c>
      <c r="CE1069" t="s">
        <v>268</v>
      </c>
      <c r="CF1069" s="356">
        <v>1</v>
      </c>
      <c r="CG1069" t="s">
        <v>268</v>
      </c>
      <c r="CH1069" t="s">
        <v>268</v>
      </c>
      <c r="CI1069" t="s">
        <v>268</v>
      </c>
      <c r="CJ1069" t="s">
        <v>268</v>
      </c>
      <c r="CK1069" t="s">
        <v>268</v>
      </c>
      <c r="CL1069" t="s">
        <v>268</v>
      </c>
      <c r="CM1069" t="s">
        <v>11224</v>
      </c>
      <c r="CN1069">
        <v>19.72</v>
      </c>
      <c r="CO1069" t="s">
        <v>268</v>
      </c>
      <c r="CP1069">
        <v>19.72</v>
      </c>
      <c r="CQ1069">
        <v>365</v>
      </c>
      <c r="CR1069" t="s">
        <v>878</v>
      </c>
      <c r="CS1069" t="s">
        <v>11225</v>
      </c>
      <c r="CT1069" t="s">
        <v>11226</v>
      </c>
      <c r="CU1069" t="s">
        <v>11227</v>
      </c>
      <c r="CV1069" t="s">
        <v>268</v>
      </c>
      <c r="CW1069" t="s">
        <v>268</v>
      </c>
      <c r="CX1069" t="s">
        <v>268</v>
      </c>
      <c r="CY1069" t="s">
        <v>268</v>
      </c>
      <c r="CZ1069" t="s">
        <v>268</v>
      </c>
      <c r="DA1069" t="s">
        <v>268</v>
      </c>
      <c r="DB1069" s="429">
        <f t="shared" si="214"/>
        <v>0</v>
      </c>
      <c r="DC1069" s="284">
        <f t="shared" si="215"/>
        <v>0</v>
      </c>
      <c r="DD1069" s="284">
        <f t="shared" si="216"/>
        <v>0</v>
      </c>
      <c r="DE1069" s="284">
        <f t="shared" si="217"/>
        <v>0</v>
      </c>
      <c r="DF1069" s="295">
        <f t="shared" si="218"/>
        <v>40</v>
      </c>
      <c r="DG1069" s="284">
        <f t="shared" si="219"/>
        <v>1</v>
      </c>
      <c r="DH1069" s="284">
        <f t="shared" si="220"/>
        <v>0</v>
      </c>
      <c r="DI1069" s="284">
        <f t="shared" si="221"/>
        <v>0</v>
      </c>
      <c r="DJ1069" s="284">
        <f t="shared" si="222"/>
        <v>0</v>
      </c>
      <c r="DK1069" s="295">
        <f t="shared" si="223"/>
        <v>0</v>
      </c>
      <c r="DL1069" s="297">
        <f t="shared" si="224"/>
        <v>1</v>
      </c>
      <c r="DM1069" s="430">
        <f>IFERROR(IF(CA1069="D",IF(DL1069="A dispo.",DF1069*VLOOKUP('DATI INPUT'!$F$27,TARIFFE_UD,4,FALSE),DF1069*VLOOKUP(DL1069,TARIFFE_UD,4,FALSE)),DF1069*VLOOKUP(CB1069-100,TARIFFE_UND,4,FALSE)),0)</f>
        <v>19.72085812185626</v>
      </c>
      <c r="DN1069" s="430">
        <f>IFERROR(IF(CA1069="D",IF(DL1069="A dispo.",DK1069*VLOOKUP('DATI INPUT'!$F$27,TARIFFE_UD,5,FALSE),DK1069*VLOOKUP(DL1069,TARIFFE_UD,5,FALSE)),DK1069*VLOOKUP(CB1069-100,TARIFFE_UND,5,FALSE)),0)</f>
        <v>0</v>
      </c>
      <c r="DO1069" s="431">
        <f t="shared" si="225"/>
        <v>8.5812185626110704E-4</v>
      </c>
      <c r="DP1069" s="299">
        <f>IFERROR(IF(CA1069="D",IF(DL1069="A dispo.",DF1069*VLOOKUP('DATI INPUT'!$F$27,TARIFFE_UD,2,FALSE),DF1069*VLOOKUP(DL1069,TARIFFE_UD,2,FALSE)),DF1069*VLOOKUP(CB1069-100,TARIFFE_UND,2,FALSE)),0)</f>
        <v>24.638456851022465</v>
      </c>
      <c r="DQ1069" s="299">
        <f>IFERROR(IF(CA1069="D",IF(DL1069="A dispo.",DK1069*VLOOKUP('DATI INPUT'!$F$27,TARIFFE_UD,3,FALSE),DK1069*VLOOKUP(DL1069,TARIFFE_UD,3,FALSE)),DK1069*VLOOKUP(CB1069-100,TARIFFE_UND,3,FALSE)),0)</f>
        <v>0</v>
      </c>
      <c r="DR1069" s="299">
        <f t="shared" si="226"/>
        <v>24.638456851022465</v>
      </c>
    </row>
    <row r="1070" spans="1:122" x14ac:dyDescent="0.25">
      <c r="A1070" t="s">
        <v>8759</v>
      </c>
      <c r="B1070" t="s">
        <v>1816</v>
      </c>
      <c r="C1070" t="s">
        <v>8760</v>
      </c>
      <c r="D1070" t="s">
        <v>2473</v>
      </c>
      <c r="E1070" t="s">
        <v>268</v>
      </c>
      <c r="F1070" t="s">
        <v>156</v>
      </c>
      <c r="G1070" t="s">
        <v>2474</v>
      </c>
      <c r="H1070" t="s">
        <v>2201</v>
      </c>
      <c r="I1070" t="s">
        <v>449</v>
      </c>
      <c r="J1070" t="s">
        <v>156</v>
      </c>
      <c r="K1070" t="s">
        <v>2475</v>
      </c>
      <c r="L1070" t="s">
        <v>2476</v>
      </c>
      <c r="M1070" t="s">
        <v>2477</v>
      </c>
      <c r="N1070" t="s">
        <v>303</v>
      </c>
      <c r="O1070" t="s">
        <v>1215</v>
      </c>
      <c r="P1070" t="s">
        <v>2478</v>
      </c>
      <c r="Q1070" t="s">
        <v>341</v>
      </c>
      <c r="R1070" t="s">
        <v>268</v>
      </c>
      <c r="S1070" t="s">
        <v>268</v>
      </c>
      <c r="T1070" t="s">
        <v>268</v>
      </c>
      <c r="U1070" t="s">
        <v>268</v>
      </c>
      <c r="V1070" t="s">
        <v>268</v>
      </c>
      <c r="W1070" t="s">
        <v>2432</v>
      </c>
      <c r="X1070" t="s">
        <v>1934</v>
      </c>
      <c r="Y1070" t="s">
        <v>294</v>
      </c>
      <c r="Z1070" t="s">
        <v>268</v>
      </c>
      <c r="AA1070" t="s">
        <v>268</v>
      </c>
      <c r="AB1070" t="s">
        <v>268</v>
      </c>
      <c r="AC1070" t="s">
        <v>268</v>
      </c>
      <c r="AD1070" t="s">
        <v>268</v>
      </c>
      <c r="AE1070" t="s">
        <v>287</v>
      </c>
      <c r="AF1070" t="s">
        <v>1811</v>
      </c>
      <c r="AG1070" t="s">
        <v>875</v>
      </c>
      <c r="AH1070" t="s">
        <v>1935</v>
      </c>
      <c r="AI1070" t="s">
        <v>2433</v>
      </c>
      <c r="AJ1070" t="s">
        <v>268</v>
      </c>
      <c r="AK1070" t="s">
        <v>381</v>
      </c>
      <c r="AL1070" t="s">
        <v>268</v>
      </c>
      <c r="AM1070" t="s">
        <v>411</v>
      </c>
      <c r="AN1070" t="s">
        <v>287</v>
      </c>
      <c r="AO1070" t="s">
        <v>1811</v>
      </c>
      <c r="AP1070" t="s">
        <v>875</v>
      </c>
      <c r="AQ1070" t="s">
        <v>1935</v>
      </c>
      <c r="AR1070" t="s">
        <v>2433</v>
      </c>
      <c r="AS1070" t="s">
        <v>268</v>
      </c>
      <c r="AT1070" t="s">
        <v>467</v>
      </c>
      <c r="AU1070" t="s">
        <v>268</v>
      </c>
      <c r="AV1070" t="s">
        <v>411</v>
      </c>
      <c r="AW1070" t="s">
        <v>268</v>
      </c>
      <c r="AX1070" t="s">
        <v>268</v>
      </c>
      <c r="AY1070" t="s">
        <v>268</v>
      </c>
      <c r="AZ1070" t="s">
        <v>268</v>
      </c>
      <c r="BA1070" t="s">
        <v>268</v>
      </c>
      <c r="BB1070" t="s">
        <v>268</v>
      </c>
      <c r="BC1070" t="s">
        <v>268</v>
      </c>
      <c r="BD1070" t="s">
        <v>268</v>
      </c>
      <c r="BE1070" t="s">
        <v>268</v>
      </c>
      <c r="BF1070" t="s">
        <v>268</v>
      </c>
      <c r="BG1070" t="s">
        <v>268</v>
      </c>
      <c r="BH1070" t="s">
        <v>268</v>
      </c>
      <c r="BI1070" t="s">
        <v>268</v>
      </c>
      <c r="BJ1070" t="s">
        <v>268</v>
      </c>
      <c r="BK1070" t="s">
        <v>268</v>
      </c>
      <c r="BL1070" t="s">
        <v>268</v>
      </c>
      <c r="BM1070" t="s">
        <v>268</v>
      </c>
      <c r="BN1070" t="s">
        <v>268</v>
      </c>
      <c r="BO1070" t="s">
        <v>268</v>
      </c>
      <c r="BP1070" t="s">
        <v>268</v>
      </c>
      <c r="BQ1070" t="s">
        <v>268</v>
      </c>
      <c r="BR1070" t="s">
        <v>268</v>
      </c>
      <c r="BS1070" t="s">
        <v>268</v>
      </c>
      <c r="BT1070" t="s">
        <v>268</v>
      </c>
      <c r="BU1070" t="s">
        <v>268</v>
      </c>
      <c r="BV1070" t="s">
        <v>268</v>
      </c>
      <c r="BW1070" t="s">
        <v>268</v>
      </c>
      <c r="BX1070" t="s">
        <v>268</v>
      </c>
      <c r="BY1070">
        <v>53</v>
      </c>
      <c r="BZ1070">
        <v>53</v>
      </c>
      <c r="CA1070" t="s">
        <v>142</v>
      </c>
      <c r="CB1070" s="356">
        <v>123</v>
      </c>
      <c r="CC1070" t="s">
        <v>1817</v>
      </c>
      <c r="CD1070" t="s">
        <v>268</v>
      </c>
      <c r="CE1070" t="s">
        <v>268</v>
      </c>
      <c r="CF1070" t="s">
        <v>268</v>
      </c>
      <c r="CG1070" t="s">
        <v>268</v>
      </c>
      <c r="CH1070" t="s">
        <v>268</v>
      </c>
      <c r="CI1070" t="s">
        <v>268</v>
      </c>
      <c r="CJ1070" t="s">
        <v>268</v>
      </c>
      <c r="CK1070" t="s">
        <v>268</v>
      </c>
      <c r="CL1070" t="s">
        <v>268</v>
      </c>
      <c r="CM1070" t="s">
        <v>11224</v>
      </c>
      <c r="CN1070">
        <v>33.6</v>
      </c>
      <c r="CO1070" t="s">
        <v>268</v>
      </c>
      <c r="CP1070">
        <v>33.6</v>
      </c>
      <c r="CQ1070">
        <v>365</v>
      </c>
      <c r="CR1070" t="s">
        <v>878</v>
      </c>
      <c r="CS1070" t="s">
        <v>11225</v>
      </c>
      <c r="CT1070" t="s">
        <v>11226</v>
      </c>
      <c r="CU1070" t="s">
        <v>11227</v>
      </c>
      <c r="CV1070" t="s">
        <v>268</v>
      </c>
      <c r="CW1070" t="s">
        <v>268</v>
      </c>
      <c r="CX1070" t="s">
        <v>268</v>
      </c>
      <c r="CY1070" t="s">
        <v>268</v>
      </c>
      <c r="CZ1070" t="s">
        <v>268</v>
      </c>
      <c r="DA1070" t="s">
        <v>268</v>
      </c>
      <c r="DB1070" s="429">
        <f t="shared" si="214"/>
        <v>0</v>
      </c>
      <c r="DC1070" s="284">
        <f t="shared" si="215"/>
        <v>0</v>
      </c>
      <c r="DD1070" s="284">
        <f t="shared" si="216"/>
        <v>0</v>
      </c>
      <c r="DE1070" s="284">
        <f t="shared" si="217"/>
        <v>0</v>
      </c>
      <c r="DF1070" s="295">
        <f t="shared" si="218"/>
        <v>52.999999999999993</v>
      </c>
      <c r="DG1070" s="284">
        <f t="shared" si="219"/>
        <v>1</v>
      </c>
      <c r="DH1070" s="284">
        <f t="shared" si="220"/>
        <v>0</v>
      </c>
      <c r="DI1070" s="284">
        <f t="shared" si="221"/>
        <v>0</v>
      </c>
      <c r="DJ1070" s="284">
        <f t="shared" si="222"/>
        <v>0</v>
      </c>
      <c r="DK1070" s="295">
        <f t="shared" si="223"/>
        <v>0</v>
      </c>
      <c r="DL1070" s="297" t="str">
        <f t="shared" si="224"/>
        <v>A dispo.</v>
      </c>
      <c r="DM1070" s="430">
        <f>IFERROR(IF(CA1070="D",IF(DL1070="A dispo.",DF1070*VLOOKUP('DATI INPUT'!$F$27,TARIFFE_UD,4,FALSE),DF1070*VLOOKUP(DL1070,TARIFFE_UD,4,FALSE)),DF1070*VLOOKUP(CB1070-100,TARIFFE_UND,4,FALSE)),0)</f>
        <v>33.59589044330513</v>
      </c>
      <c r="DN1070" s="430">
        <f>IFERROR(IF(CA1070="D",IF(DL1070="A dispo.",DK1070*VLOOKUP('DATI INPUT'!$F$27,TARIFFE_UD,5,FALSE),DK1070*VLOOKUP(DL1070,TARIFFE_UD,5,FALSE)),DK1070*VLOOKUP(CB1070-100,TARIFFE_UND,5,FALSE)),0)</f>
        <v>0</v>
      </c>
      <c r="DO1070" s="431">
        <f t="shared" si="225"/>
        <v>-4.1095566948712303E-3</v>
      </c>
      <c r="DP1070" s="299">
        <f>IFERROR(IF(CA1070="D",IF(DL1070="A dispo.",DF1070*VLOOKUP('DATI INPUT'!$F$27,TARIFFE_UD,2,FALSE),DF1070*VLOOKUP(DL1070,TARIFFE_UD,2,FALSE)),DF1070*VLOOKUP(CB1070-100,TARIFFE_UND,2,FALSE)),0)</f>
        <v>41.973371135491831</v>
      </c>
      <c r="DQ1070" s="299">
        <f>IFERROR(IF(CA1070="D",IF(DL1070="A dispo.",DK1070*VLOOKUP('DATI INPUT'!$F$27,TARIFFE_UD,3,FALSE),DK1070*VLOOKUP(DL1070,TARIFFE_UD,3,FALSE)),DK1070*VLOOKUP(CB1070-100,TARIFFE_UND,3,FALSE)),0)</f>
        <v>0</v>
      </c>
      <c r="DR1070" s="299">
        <f t="shared" si="226"/>
        <v>41.973371135491831</v>
      </c>
    </row>
    <row r="1071" spans="1:122" x14ac:dyDescent="0.25">
      <c r="A1071" t="s">
        <v>8761</v>
      </c>
      <c r="B1071" t="s">
        <v>969</v>
      </c>
      <c r="C1071" t="s">
        <v>8762</v>
      </c>
      <c r="D1071" t="s">
        <v>2951</v>
      </c>
      <c r="E1071" t="s">
        <v>268</v>
      </c>
      <c r="F1071" t="s">
        <v>156</v>
      </c>
      <c r="G1071" t="s">
        <v>2952</v>
      </c>
      <c r="H1071" t="s">
        <v>1033</v>
      </c>
      <c r="I1071" t="s">
        <v>2953</v>
      </c>
      <c r="J1071" t="s">
        <v>274</v>
      </c>
      <c r="K1071" t="s">
        <v>2954</v>
      </c>
      <c r="L1071" t="s">
        <v>960</v>
      </c>
      <c r="M1071" t="s">
        <v>2955</v>
      </c>
      <c r="N1071" t="s">
        <v>984</v>
      </c>
      <c r="O1071" t="s">
        <v>873</v>
      </c>
      <c r="P1071" t="s">
        <v>1310</v>
      </c>
      <c r="Q1071" t="s">
        <v>285</v>
      </c>
      <c r="R1071" t="s">
        <v>268</v>
      </c>
      <c r="S1071" t="s">
        <v>268</v>
      </c>
      <c r="T1071" t="s">
        <v>268</v>
      </c>
      <c r="U1071" t="s">
        <v>268</v>
      </c>
      <c r="V1071" t="s">
        <v>268</v>
      </c>
      <c r="W1071" t="s">
        <v>2955</v>
      </c>
      <c r="X1071" t="s">
        <v>1310</v>
      </c>
      <c r="Y1071" t="s">
        <v>285</v>
      </c>
      <c r="Z1071" t="s">
        <v>268</v>
      </c>
      <c r="AA1071" t="s">
        <v>268</v>
      </c>
      <c r="AB1071" t="s">
        <v>268</v>
      </c>
      <c r="AC1071" t="s">
        <v>268</v>
      </c>
      <c r="AD1071" t="s">
        <v>268</v>
      </c>
      <c r="AE1071" t="s">
        <v>287</v>
      </c>
      <c r="AF1071" t="s">
        <v>1811</v>
      </c>
      <c r="AG1071" t="s">
        <v>875</v>
      </c>
      <c r="AH1071" t="s">
        <v>1812</v>
      </c>
      <c r="AI1071" t="s">
        <v>1144</v>
      </c>
      <c r="AJ1071" t="s">
        <v>268</v>
      </c>
      <c r="AK1071" t="s">
        <v>366</v>
      </c>
      <c r="AL1071" t="s">
        <v>268</v>
      </c>
      <c r="AM1071" t="s">
        <v>353</v>
      </c>
      <c r="AN1071" t="s">
        <v>268</v>
      </c>
      <c r="AO1071" t="s">
        <v>268</v>
      </c>
      <c r="AP1071" t="s">
        <v>268</v>
      </c>
      <c r="AQ1071" t="s">
        <v>268</v>
      </c>
      <c r="AR1071" t="s">
        <v>268</v>
      </c>
      <c r="AS1071" t="s">
        <v>268</v>
      </c>
      <c r="AT1071" t="s">
        <v>268</v>
      </c>
      <c r="AU1071" t="s">
        <v>268</v>
      </c>
      <c r="AV1071" t="s">
        <v>268</v>
      </c>
      <c r="AW1071" t="s">
        <v>268</v>
      </c>
      <c r="AX1071" t="s">
        <v>268</v>
      </c>
      <c r="AY1071" t="s">
        <v>268</v>
      </c>
      <c r="AZ1071" t="s">
        <v>268</v>
      </c>
      <c r="BA1071" t="s">
        <v>268</v>
      </c>
      <c r="BB1071" t="s">
        <v>268</v>
      </c>
      <c r="BC1071" t="s">
        <v>268</v>
      </c>
      <c r="BD1071" t="s">
        <v>268</v>
      </c>
      <c r="BE1071" t="s">
        <v>268</v>
      </c>
      <c r="BF1071" t="s">
        <v>268</v>
      </c>
      <c r="BG1071" t="s">
        <v>268</v>
      </c>
      <c r="BH1071" t="s">
        <v>268</v>
      </c>
      <c r="BI1071" t="s">
        <v>268</v>
      </c>
      <c r="BJ1071" t="s">
        <v>268</v>
      </c>
      <c r="BK1071" t="s">
        <v>268</v>
      </c>
      <c r="BL1071" t="s">
        <v>268</v>
      </c>
      <c r="BM1071" t="s">
        <v>268</v>
      </c>
      <c r="BN1071" t="s">
        <v>268</v>
      </c>
      <c r="BO1071" t="s">
        <v>268</v>
      </c>
      <c r="BP1071" t="s">
        <v>268</v>
      </c>
      <c r="BQ1071" t="s">
        <v>268</v>
      </c>
      <c r="BR1071" t="s">
        <v>268</v>
      </c>
      <c r="BS1071" t="s">
        <v>268</v>
      </c>
      <c r="BT1071" t="s">
        <v>268</v>
      </c>
      <c r="BU1071" t="s">
        <v>268</v>
      </c>
      <c r="BV1071" t="s">
        <v>268</v>
      </c>
      <c r="BW1071" t="s">
        <v>268</v>
      </c>
      <c r="BX1071" t="s">
        <v>268</v>
      </c>
      <c r="BY1071">
        <v>30</v>
      </c>
      <c r="BZ1071">
        <v>30</v>
      </c>
      <c r="CA1071" t="s">
        <v>142</v>
      </c>
      <c r="CB1071" s="356">
        <v>123</v>
      </c>
      <c r="CC1071" t="s">
        <v>1817</v>
      </c>
      <c r="CD1071" t="s">
        <v>268</v>
      </c>
      <c r="CE1071" t="s">
        <v>268</v>
      </c>
      <c r="CF1071" t="s">
        <v>268</v>
      </c>
      <c r="CG1071" t="s">
        <v>268</v>
      </c>
      <c r="CH1071" t="s">
        <v>268</v>
      </c>
      <c r="CI1071" t="s">
        <v>268</v>
      </c>
      <c r="CJ1071" t="s">
        <v>268</v>
      </c>
      <c r="CK1071" t="s">
        <v>268</v>
      </c>
      <c r="CL1071" t="s">
        <v>268</v>
      </c>
      <c r="CM1071" t="s">
        <v>11224</v>
      </c>
      <c r="CN1071">
        <v>19.02</v>
      </c>
      <c r="CO1071" t="s">
        <v>268</v>
      </c>
      <c r="CP1071">
        <v>19.02</v>
      </c>
      <c r="CQ1071">
        <v>365</v>
      </c>
      <c r="CR1071" t="s">
        <v>878</v>
      </c>
      <c r="CS1071" t="s">
        <v>11225</v>
      </c>
      <c r="CT1071" t="s">
        <v>11226</v>
      </c>
      <c r="CU1071" t="s">
        <v>11227</v>
      </c>
      <c r="CV1071" t="s">
        <v>268</v>
      </c>
      <c r="CW1071" t="s">
        <v>268</v>
      </c>
      <c r="CX1071" t="s">
        <v>268</v>
      </c>
      <c r="CY1071" t="s">
        <v>268</v>
      </c>
      <c r="CZ1071" t="s">
        <v>268</v>
      </c>
      <c r="DA1071" t="s">
        <v>268</v>
      </c>
      <c r="DB1071" s="429">
        <f t="shared" si="214"/>
        <v>0</v>
      </c>
      <c r="DC1071" s="284">
        <f t="shared" si="215"/>
        <v>0</v>
      </c>
      <c r="DD1071" s="284">
        <f t="shared" si="216"/>
        <v>0</v>
      </c>
      <c r="DE1071" s="284">
        <f t="shared" si="217"/>
        <v>0</v>
      </c>
      <c r="DF1071" s="295">
        <f t="shared" si="218"/>
        <v>30</v>
      </c>
      <c r="DG1071" s="284">
        <f t="shared" si="219"/>
        <v>1</v>
      </c>
      <c r="DH1071" s="284">
        <f t="shared" si="220"/>
        <v>0</v>
      </c>
      <c r="DI1071" s="284">
        <f t="shared" si="221"/>
        <v>0</v>
      </c>
      <c r="DJ1071" s="284">
        <f t="shared" si="222"/>
        <v>0</v>
      </c>
      <c r="DK1071" s="295">
        <f t="shared" si="223"/>
        <v>0</v>
      </c>
      <c r="DL1071" s="297" t="str">
        <f t="shared" si="224"/>
        <v>A dispo.</v>
      </c>
      <c r="DM1071" s="430">
        <f>IFERROR(IF(CA1071="D",IF(DL1071="A dispo.",DF1071*VLOOKUP('DATI INPUT'!$F$27,TARIFFE_UD,4,FALSE),DF1071*VLOOKUP(DL1071,TARIFFE_UD,4,FALSE)),DF1071*VLOOKUP(CB1071-100,TARIFFE_UND,4,FALSE)),0)</f>
        <v>19.016541760361395</v>
      </c>
      <c r="DN1071" s="430">
        <f>IFERROR(IF(CA1071="D",IF(DL1071="A dispo.",DK1071*VLOOKUP('DATI INPUT'!$F$27,TARIFFE_UD,5,FALSE),DK1071*VLOOKUP(DL1071,TARIFFE_UD,5,FALSE)),DK1071*VLOOKUP(CB1071-100,TARIFFE_UND,5,FALSE)),0)</f>
        <v>0</v>
      </c>
      <c r="DO1071" s="431">
        <f t="shared" si="225"/>
        <v>-3.4582396386042547E-3</v>
      </c>
      <c r="DP1071" s="299">
        <f>IFERROR(IF(CA1071="D",IF(DL1071="A dispo.",DF1071*VLOOKUP('DATI INPUT'!$F$27,TARIFFE_UD,2,FALSE),DF1071*VLOOKUP(DL1071,TARIFFE_UD,2,FALSE)),DF1071*VLOOKUP(CB1071-100,TARIFFE_UND,2,FALSE)),0)</f>
        <v>23.758511963485947</v>
      </c>
      <c r="DQ1071" s="299">
        <f>IFERROR(IF(CA1071="D",IF(DL1071="A dispo.",DK1071*VLOOKUP('DATI INPUT'!$F$27,TARIFFE_UD,3,FALSE),DK1071*VLOOKUP(DL1071,TARIFFE_UD,3,FALSE)),DK1071*VLOOKUP(CB1071-100,TARIFFE_UND,3,FALSE)),0)</f>
        <v>0</v>
      </c>
      <c r="DR1071" s="299">
        <f t="shared" si="226"/>
        <v>23.758511963485947</v>
      </c>
    </row>
    <row r="1072" spans="1:122" x14ac:dyDescent="0.25">
      <c r="A1072" t="s">
        <v>8763</v>
      </c>
      <c r="B1072" t="s">
        <v>1383</v>
      </c>
      <c r="C1072" t="s">
        <v>1079</v>
      </c>
      <c r="D1072" t="s">
        <v>8520</v>
      </c>
      <c r="E1072" t="s">
        <v>268</v>
      </c>
      <c r="F1072" t="s">
        <v>156</v>
      </c>
      <c r="G1072" t="s">
        <v>8521</v>
      </c>
      <c r="H1072" t="s">
        <v>1033</v>
      </c>
      <c r="I1072" t="s">
        <v>1256</v>
      </c>
      <c r="J1072" t="s">
        <v>156</v>
      </c>
      <c r="K1072" t="s">
        <v>8522</v>
      </c>
      <c r="L1072" t="s">
        <v>960</v>
      </c>
      <c r="M1072" t="s">
        <v>10420</v>
      </c>
      <c r="N1072" t="s">
        <v>984</v>
      </c>
      <c r="O1072" t="s">
        <v>873</v>
      </c>
      <c r="P1072" t="s">
        <v>10365</v>
      </c>
      <c r="Q1072" t="s">
        <v>330</v>
      </c>
      <c r="R1072" t="s">
        <v>268</v>
      </c>
      <c r="S1072" t="s">
        <v>268</v>
      </c>
      <c r="T1072" t="s">
        <v>268</v>
      </c>
      <c r="U1072" t="s">
        <v>268</v>
      </c>
      <c r="V1072" t="s">
        <v>268</v>
      </c>
      <c r="W1072" t="s">
        <v>10420</v>
      </c>
      <c r="X1072" t="s">
        <v>10365</v>
      </c>
      <c r="Y1072" t="s">
        <v>330</v>
      </c>
      <c r="Z1072" t="s">
        <v>268</v>
      </c>
      <c r="AA1072" t="s">
        <v>268</v>
      </c>
      <c r="AB1072" t="s">
        <v>268</v>
      </c>
      <c r="AC1072" t="s">
        <v>268</v>
      </c>
      <c r="AD1072" t="s">
        <v>268</v>
      </c>
      <c r="AE1072" t="s">
        <v>287</v>
      </c>
      <c r="AF1072" t="s">
        <v>1811</v>
      </c>
      <c r="AG1072" t="s">
        <v>875</v>
      </c>
      <c r="AH1072" t="s">
        <v>380</v>
      </c>
      <c r="AI1072" t="s">
        <v>786</v>
      </c>
      <c r="AJ1072" t="s">
        <v>268</v>
      </c>
      <c r="AK1072" t="s">
        <v>375</v>
      </c>
      <c r="AL1072" t="s">
        <v>268</v>
      </c>
      <c r="AM1072" t="s">
        <v>353</v>
      </c>
      <c r="AN1072" t="s">
        <v>268</v>
      </c>
      <c r="AO1072" t="s">
        <v>268</v>
      </c>
      <c r="AP1072" t="s">
        <v>268</v>
      </c>
      <c r="AQ1072" t="s">
        <v>268</v>
      </c>
      <c r="AR1072" t="s">
        <v>268</v>
      </c>
      <c r="AS1072" t="s">
        <v>268</v>
      </c>
      <c r="AT1072" t="s">
        <v>268</v>
      </c>
      <c r="AU1072" t="s">
        <v>268</v>
      </c>
      <c r="AV1072" t="s">
        <v>268</v>
      </c>
      <c r="AW1072" t="s">
        <v>268</v>
      </c>
      <c r="AX1072" t="s">
        <v>268</v>
      </c>
      <c r="AY1072" t="s">
        <v>268</v>
      </c>
      <c r="AZ1072" t="s">
        <v>268</v>
      </c>
      <c r="BA1072" t="s">
        <v>268</v>
      </c>
      <c r="BB1072" t="s">
        <v>268</v>
      </c>
      <c r="BC1072" t="s">
        <v>268</v>
      </c>
      <c r="BD1072" t="s">
        <v>268</v>
      </c>
      <c r="BE1072" t="s">
        <v>268</v>
      </c>
      <c r="BF1072" t="s">
        <v>268</v>
      </c>
      <c r="BG1072" t="s">
        <v>268</v>
      </c>
      <c r="BH1072" t="s">
        <v>268</v>
      </c>
      <c r="BI1072" t="s">
        <v>268</v>
      </c>
      <c r="BJ1072" t="s">
        <v>268</v>
      </c>
      <c r="BK1072" t="s">
        <v>268</v>
      </c>
      <c r="BL1072" t="s">
        <v>268</v>
      </c>
      <c r="BM1072" t="s">
        <v>268</v>
      </c>
      <c r="BN1072" t="s">
        <v>268</v>
      </c>
      <c r="BO1072" t="s">
        <v>268</v>
      </c>
      <c r="BP1072" t="s">
        <v>268</v>
      </c>
      <c r="BQ1072" t="s">
        <v>268</v>
      </c>
      <c r="BR1072" t="s">
        <v>268</v>
      </c>
      <c r="BS1072" t="s">
        <v>268</v>
      </c>
      <c r="BT1072" t="s">
        <v>268</v>
      </c>
      <c r="BU1072" t="s">
        <v>268</v>
      </c>
      <c r="BV1072" t="s">
        <v>268</v>
      </c>
      <c r="BW1072" t="s">
        <v>268</v>
      </c>
      <c r="BX1072" t="s">
        <v>268</v>
      </c>
      <c r="BY1072">
        <v>15</v>
      </c>
      <c r="BZ1072">
        <v>15</v>
      </c>
      <c r="CA1072" t="s">
        <v>142</v>
      </c>
      <c r="CB1072" s="356">
        <v>123</v>
      </c>
      <c r="CC1072" t="s">
        <v>1817</v>
      </c>
      <c r="CD1072" t="s">
        <v>268</v>
      </c>
      <c r="CE1072" t="s">
        <v>268</v>
      </c>
      <c r="CF1072" s="356">
        <v>1</v>
      </c>
      <c r="CG1072" t="s">
        <v>268</v>
      </c>
      <c r="CH1072" t="s">
        <v>268</v>
      </c>
      <c r="CI1072" t="s">
        <v>268</v>
      </c>
      <c r="CJ1072" t="s">
        <v>268</v>
      </c>
      <c r="CK1072" t="s">
        <v>268</v>
      </c>
      <c r="CL1072" t="s">
        <v>268</v>
      </c>
      <c r="CM1072" t="s">
        <v>11224</v>
      </c>
      <c r="CN1072">
        <v>7.4</v>
      </c>
      <c r="CO1072" t="s">
        <v>268</v>
      </c>
      <c r="CP1072">
        <v>7.4</v>
      </c>
      <c r="CQ1072">
        <v>365</v>
      </c>
      <c r="CR1072" t="s">
        <v>878</v>
      </c>
      <c r="CS1072" t="s">
        <v>11225</v>
      </c>
      <c r="CT1072" t="s">
        <v>11226</v>
      </c>
      <c r="CU1072" t="s">
        <v>11227</v>
      </c>
      <c r="CV1072" t="s">
        <v>268</v>
      </c>
      <c r="CW1072" t="s">
        <v>268</v>
      </c>
      <c r="CX1072" t="s">
        <v>268</v>
      </c>
      <c r="CY1072" t="s">
        <v>268</v>
      </c>
      <c r="CZ1072" t="s">
        <v>268</v>
      </c>
      <c r="DA1072" t="s">
        <v>268</v>
      </c>
      <c r="DB1072" s="429">
        <f t="shared" si="214"/>
        <v>0</v>
      </c>
      <c r="DC1072" s="284">
        <f t="shared" si="215"/>
        <v>0</v>
      </c>
      <c r="DD1072" s="284">
        <f t="shared" si="216"/>
        <v>0</v>
      </c>
      <c r="DE1072" s="284">
        <f t="shared" si="217"/>
        <v>0</v>
      </c>
      <c r="DF1072" s="295">
        <f t="shared" si="218"/>
        <v>15</v>
      </c>
      <c r="DG1072" s="284">
        <f t="shared" si="219"/>
        <v>1</v>
      </c>
      <c r="DH1072" s="284">
        <f t="shared" si="220"/>
        <v>0</v>
      </c>
      <c r="DI1072" s="284">
        <f t="shared" si="221"/>
        <v>0</v>
      </c>
      <c r="DJ1072" s="284">
        <f t="shared" si="222"/>
        <v>0</v>
      </c>
      <c r="DK1072" s="295">
        <f t="shared" si="223"/>
        <v>0</v>
      </c>
      <c r="DL1072" s="297">
        <f t="shared" si="224"/>
        <v>1</v>
      </c>
      <c r="DM1072" s="430">
        <f>IFERROR(IF(CA1072="D",IF(DL1072="A dispo.",DF1072*VLOOKUP('DATI INPUT'!$F$27,TARIFFE_UD,4,FALSE),DF1072*VLOOKUP(DL1072,TARIFFE_UD,4,FALSE)),DF1072*VLOOKUP(CB1072-100,TARIFFE_UND,4,FALSE)),0)</f>
        <v>7.3953217956960984</v>
      </c>
      <c r="DN1072" s="430">
        <f>IFERROR(IF(CA1072="D",IF(DL1072="A dispo.",DK1072*VLOOKUP('DATI INPUT'!$F$27,TARIFFE_UD,5,FALSE),DK1072*VLOOKUP(DL1072,TARIFFE_UD,5,FALSE)),DK1072*VLOOKUP(CB1072-100,TARIFFE_UND,5,FALSE)),0)</f>
        <v>0</v>
      </c>
      <c r="DO1072" s="431">
        <f t="shared" si="225"/>
        <v>-4.6782043039019783E-3</v>
      </c>
      <c r="DP1072" s="299">
        <f>IFERROR(IF(CA1072="D",IF(DL1072="A dispo.",DF1072*VLOOKUP('DATI INPUT'!$F$27,TARIFFE_UD,2,FALSE),DF1072*VLOOKUP(DL1072,TARIFFE_UD,2,FALSE)),DF1072*VLOOKUP(CB1072-100,TARIFFE_UND,2,FALSE)),0)</f>
        <v>9.2394213191334238</v>
      </c>
      <c r="DQ1072" s="299">
        <f>IFERROR(IF(CA1072="D",IF(DL1072="A dispo.",DK1072*VLOOKUP('DATI INPUT'!$F$27,TARIFFE_UD,3,FALSE),DK1072*VLOOKUP(DL1072,TARIFFE_UD,3,FALSE)),DK1072*VLOOKUP(CB1072-100,TARIFFE_UND,3,FALSE)),0)</f>
        <v>0</v>
      </c>
      <c r="DR1072" s="299">
        <f t="shared" si="226"/>
        <v>9.2394213191334238</v>
      </c>
    </row>
    <row r="1073" spans="1:122" x14ac:dyDescent="0.25">
      <c r="A1073" t="s">
        <v>8764</v>
      </c>
      <c r="B1073" t="s">
        <v>978</v>
      </c>
      <c r="C1073" t="s">
        <v>8765</v>
      </c>
      <c r="D1073" t="s">
        <v>3035</v>
      </c>
      <c r="E1073" t="s">
        <v>268</v>
      </c>
      <c r="F1073" t="s">
        <v>156</v>
      </c>
      <c r="G1073" t="s">
        <v>3036</v>
      </c>
      <c r="H1073" t="s">
        <v>1033</v>
      </c>
      <c r="I1073" t="s">
        <v>3037</v>
      </c>
      <c r="J1073" t="s">
        <v>274</v>
      </c>
      <c r="K1073" t="s">
        <v>3038</v>
      </c>
      <c r="L1073" t="s">
        <v>960</v>
      </c>
      <c r="M1073" t="s">
        <v>3039</v>
      </c>
      <c r="N1073" t="s">
        <v>984</v>
      </c>
      <c r="O1073" t="s">
        <v>873</v>
      </c>
      <c r="P1073" t="s">
        <v>1046</v>
      </c>
      <c r="Q1073" t="s">
        <v>343</v>
      </c>
      <c r="R1073" t="s">
        <v>268</v>
      </c>
      <c r="S1073" t="s">
        <v>268</v>
      </c>
      <c r="T1073" t="s">
        <v>268</v>
      </c>
      <c r="U1073" t="s">
        <v>268</v>
      </c>
      <c r="V1073" t="s">
        <v>268</v>
      </c>
      <c r="W1073" t="s">
        <v>3039</v>
      </c>
      <c r="X1073" t="s">
        <v>1046</v>
      </c>
      <c r="Y1073" t="s">
        <v>343</v>
      </c>
      <c r="Z1073" t="s">
        <v>268</v>
      </c>
      <c r="AA1073" t="s">
        <v>268</v>
      </c>
      <c r="AB1073" t="s">
        <v>268</v>
      </c>
      <c r="AC1073" t="s">
        <v>268</v>
      </c>
      <c r="AD1073" t="s">
        <v>268</v>
      </c>
      <c r="AE1073" t="s">
        <v>287</v>
      </c>
      <c r="AF1073" t="s">
        <v>1811</v>
      </c>
      <c r="AG1073" t="s">
        <v>875</v>
      </c>
      <c r="AH1073" t="s">
        <v>1812</v>
      </c>
      <c r="AI1073" t="s">
        <v>8766</v>
      </c>
      <c r="AJ1073" t="s">
        <v>268</v>
      </c>
      <c r="AK1073" t="s">
        <v>366</v>
      </c>
      <c r="AL1073" t="s">
        <v>268</v>
      </c>
      <c r="AM1073" t="s">
        <v>353</v>
      </c>
      <c r="AN1073" t="s">
        <v>268</v>
      </c>
      <c r="AO1073" t="s">
        <v>268</v>
      </c>
      <c r="AP1073" t="s">
        <v>268</v>
      </c>
      <c r="AQ1073" t="s">
        <v>268</v>
      </c>
      <c r="AR1073" t="s">
        <v>268</v>
      </c>
      <c r="AS1073" t="s">
        <v>268</v>
      </c>
      <c r="AT1073" t="s">
        <v>268</v>
      </c>
      <c r="AU1073" t="s">
        <v>268</v>
      </c>
      <c r="AV1073" t="s">
        <v>268</v>
      </c>
      <c r="AW1073" t="s">
        <v>268</v>
      </c>
      <c r="AX1073" t="s">
        <v>268</v>
      </c>
      <c r="AY1073" t="s">
        <v>268</v>
      </c>
      <c r="AZ1073" t="s">
        <v>268</v>
      </c>
      <c r="BA1073" t="s">
        <v>268</v>
      </c>
      <c r="BB1073" t="s">
        <v>268</v>
      </c>
      <c r="BC1073" t="s">
        <v>268</v>
      </c>
      <c r="BD1073" t="s">
        <v>268</v>
      </c>
      <c r="BE1073" t="s">
        <v>268</v>
      </c>
      <c r="BF1073" t="s">
        <v>268</v>
      </c>
      <c r="BG1073" t="s">
        <v>268</v>
      </c>
      <c r="BH1073" t="s">
        <v>268</v>
      </c>
      <c r="BI1073" t="s">
        <v>268</v>
      </c>
      <c r="BJ1073" t="s">
        <v>268</v>
      </c>
      <c r="BK1073" t="s">
        <v>268</v>
      </c>
      <c r="BL1073" t="s">
        <v>268</v>
      </c>
      <c r="BM1073" t="s">
        <v>268</v>
      </c>
      <c r="BN1073" t="s">
        <v>268</v>
      </c>
      <c r="BO1073" t="s">
        <v>268</v>
      </c>
      <c r="BP1073" t="s">
        <v>268</v>
      </c>
      <c r="BQ1073" t="s">
        <v>268</v>
      </c>
      <c r="BR1073" t="s">
        <v>268</v>
      </c>
      <c r="BS1073" t="s">
        <v>268</v>
      </c>
      <c r="BT1073" t="s">
        <v>268</v>
      </c>
      <c r="BU1073" t="s">
        <v>268</v>
      </c>
      <c r="BV1073" t="s">
        <v>268</v>
      </c>
      <c r="BW1073" t="s">
        <v>268</v>
      </c>
      <c r="BX1073" t="s">
        <v>268</v>
      </c>
      <c r="BY1073">
        <v>48</v>
      </c>
      <c r="BZ1073">
        <v>48</v>
      </c>
      <c r="CA1073" t="s">
        <v>142</v>
      </c>
      <c r="CB1073" s="356">
        <v>123</v>
      </c>
      <c r="CC1073" t="s">
        <v>1817</v>
      </c>
      <c r="CD1073" t="s">
        <v>268</v>
      </c>
      <c r="CE1073" t="s">
        <v>268</v>
      </c>
      <c r="CF1073" s="356">
        <v>2</v>
      </c>
      <c r="CG1073" t="s">
        <v>268</v>
      </c>
      <c r="CH1073" t="s">
        <v>268</v>
      </c>
      <c r="CI1073" t="s">
        <v>268</v>
      </c>
      <c r="CJ1073" t="s">
        <v>268</v>
      </c>
      <c r="CK1073" t="s">
        <v>268</v>
      </c>
      <c r="CL1073" t="s">
        <v>268</v>
      </c>
      <c r="CM1073" t="s">
        <v>11224</v>
      </c>
      <c r="CN1073">
        <v>27.61</v>
      </c>
      <c r="CO1073" t="s">
        <v>268</v>
      </c>
      <c r="CP1073">
        <v>27.61</v>
      </c>
      <c r="CQ1073">
        <v>365</v>
      </c>
      <c r="CR1073" t="s">
        <v>878</v>
      </c>
      <c r="CS1073" t="s">
        <v>11225</v>
      </c>
      <c r="CT1073" t="s">
        <v>11226</v>
      </c>
      <c r="CU1073" t="s">
        <v>11227</v>
      </c>
      <c r="CV1073" t="s">
        <v>268</v>
      </c>
      <c r="CW1073" t="s">
        <v>268</v>
      </c>
      <c r="CX1073" t="s">
        <v>268</v>
      </c>
      <c r="CY1073" t="s">
        <v>268</v>
      </c>
      <c r="CZ1073" t="s">
        <v>268</v>
      </c>
      <c r="DA1073" t="s">
        <v>268</v>
      </c>
      <c r="DB1073" s="429">
        <f t="shared" si="214"/>
        <v>0</v>
      </c>
      <c r="DC1073" s="284">
        <f t="shared" si="215"/>
        <v>0</v>
      </c>
      <c r="DD1073" s="284">
        <f t="shared" si="216"/>
        <v>0</v>
      </c>
      <c r="DE1073" s="284">
        <f t="shared" si="217"/>
        <v>0</v>
      </c>
      <c r="DF1073" s="295">
        <f t="shared" si="218"/>
        <v>47.999999999999993</v>
      </c>
      <c r="DG1073" s="284">
        <f t="shared" si="219"/>
        <v>1</v>
      </c>
      <c r="DH1073" s="284">
        <f t="shared" si="220"/>
        <v>0</v>
      </c>
      <c r="DI1073" s="284">
        <f t="shared" si="221"/>
        <v>0</v>
      </c>
      <c r="DJ1073" s="284">
        <f t="shared" si="222"/>
        <v>0</v>
      </c>
      <c r="DK1073" s="295">
        <f t="shared" si="223"/>
        <v>0</v>
      </c>
      <c r="DL1073" s="297">
        <f t="shared" si="224"/>
        <v>2</v>
      </c>
      <c r="DM1073" s="430">
        <f>IFERROR(IF(CA1073="D",IF(DL1073="A dispo.",DF1073*VLOOKUP('DATI INPUT'!$F$27,TARIFFE_UD,4,FALSE),DF1073*VLOOKUP(DL1073,TARIFFE_UD,4,FALSE)),DF1073*VLOOKUP(CB1073-100,TARIFFE_UND,4,FALSE)),0)</f>
        <v>27.609201370598765</v>
      </c>
      <c r="DN1073" s="430">
        <f>IFERROR(IF(CA1073="D",IF(DL1073="A dispo.",DK1073*VLOOKUP('DATI INPUT'!$F$27,TARIFFE_UD,5,FALSE),DK1073*VLOOKUP(DL1073,TARIFFE_UD,5,FALSE)),DK1073*VLOOKUP(CB1073-100,TARIFFE_UND,5,FALSE)),0)</f>
        <v>0</v>
      </c>
      <c r="DO1073" s="431">
        <f t="shared" si="225"/>
        <v>-7.9862940123476278E-4</v>
      </c>
      <c r="DP1073" s="299">
        <f>IFERROR(IF(CA1073="D",IF(DL1073="A dispo.",DF1073*VLOOKUP('DATI INPUT'!$F$27,TARIFFE_UD,2,FALSE),DF1073*VLOOKUP(DL1073,TARIFFE_UD,2,FALSE)),DF1073*VLOOKUP(CB1073-100,TARIFFE_UND,2,FALSE)),0)</f>
        <v>34.493839591431446</v>
      </c>
      <c r="DQ1073" s="299">
        <f>IFERROR(IF(CA1073="D",IF(DL1073="A dispo.",DK1073*VLOOKUP('DATI INPUT'!$F$27,TARIFFE_UD,3,FALSE),DK1073*VLOOKUP(DL1073,TARIFFE_UD,3,FALSE)),DK1073*VLOOKUP(CB1073-100,TARIFFE_UND,3,FALSE)),0)</f>
        <v>0</v>
      </c>
      <c r="DR1073" s="299">
        <f t="shared" si="226"/>
        <v>34.493839591431446</v>
      </c>
    </row>
    <row r="1074" spans="1:122" x14ac:dyDescent="0.25">
      <c r="A1074" t="s">
        <v>8767</v>
      </c>
      <c r="B1074" t="s">
        <v>1390</v>
      </c>
      <c r="C1074" t="s">
        <v>8768</v>
      </c>
      <c r="D1074" t="s">
        <v>3104</v>
      </c>
      <c r="E1074" t="s">
        <v>268</v>
      </c>
      <c r="F1074" t="s">
        <v>156</v>
      </c>
      <c r="G1074" t="s">
        <v>3105</v>
      </c>
      <c r="H1074" t="s">
        <v>1033</v>
      </c>
      <c r="I1074" t="s">
        <v>3106</v>
      </c>
      <c r="J1074" t="s">
        <v>274</v>
      </c>
      <c r="K1074" t="s">
        <v>3107</v>
      </c>
      <c r="L1074" t="s">
        <v>960</v>
      </c>
      <c r="M1074" t="s">
        <v>3108</v>
      </c>
      <c r="N1074" t="s">
        <v>1484</v>
      </c>
      <c r="O1074" t="s">
        <v>873</v>
      </c>
      <c r="P1074" t="s">
        <v>3109</v>
      </c>
      <c r="Q1074" t="s">
        <v>1315</v>
      </c>
      <c r="R1074" t="s">
        <v>268</v>
      </c>
      <c r="S1074" t="s">
        <v>268</v>
      </c>
      <c r="T1074" t="s">
        <v>268</v>
      </c>
      <c r="U1074" t="s">
        <v>268</v>
      </c>
      <c r="V1074" t="s">
        <v>268</v>
      </c>
      <c r="W1074" t="s">
        <v>2661</v>
      </c>
      <c r="X1074" t="s">
        <v>2662</v>
      </c>
      <c r="Y1074" t="s">
        <v>268</v>
      </c>
      <c r="Z1074" t="s">
        <v>268</v>
      </c>
      <c r="AA1074" t="s">
        <v>268</v>
      </c>
      <c r="AB1074" t="s">
        <v>268</v>
      </c>
      <c r="AC1074" t="s">
        <v>268</v>
      </c>
      <c r="AD1074" t="s">
        <v>268</v>
      </c>
      <c r="AE1074" t="s">
        <v>287</v>
      </c>
      <c r="AF1074" t="s">
        <v>1811</v>
      </c>
      <c r="AG1074" t="s">
        <v>875</v>
      </c>
      <c r="AH1074" t="s">
        <v>2299</v>
      </c>
      <c r="AI1074" t="s">
        <v>3110</v>
      </c>
      <c r="AJ1074" t="s">
        <v>268</v>
      </c>
      <c r="AK1074" t="s">
        <v>377</v>
      </c>
      <c r="AL1074" t="s">
        <v>268</v>
      </c>
      <c r="AM1074" t="s">
        <v>411</v>
      </c>
      <c r="AN1074" t="s">
        <v>268</v>
      </c>
      <c r="AO1074" t="s">
        <v>268</v>
      </c>
      <c r="AP1074" t="s">
        <v>268</v>
      </c>
      <c r="AQ1074" t="s">
        <v>268</v>
      </c>
      <c r="AR1074" t="s">
        <v>268</v>
      </c>
      <c r="AS1074" t="s">
        <v>268</v>
      </c>
      <c r="AT1074" t="s">
        <v>268</v>
      </c>
      <c r="AU1074" t="s">
        <v>268</v>
      </c>
      <c r="AV1074" t="s">
        <v>268</v>
      </c>
      <c r="AW1074" t="s">
        <v>268</v>
      </c>
      <c r="AX1074" t="s">
        <v>268</v>
      </c>
      <c r="AY1074" t="s">
        <v>268</v>
      </c>
      <c r="AZ1074" t="s">
        <v>268</v>
      </c>
      <c r="BA1074" t="s">
        <v>268</v>
      </c>
      <c r="BB1074" t="s">
        <v>268</v>
      </c>
      <c r="BC1074" t="s">
        <v>268</v>
      </c>
      <c r="BD1074" t="s">
        <v>268</v>
      </c>
      <c r="BE1074" t="s">
        <v>268</v>
      </c>
      <c r="BF1074" t="s">
        <v>268</v>
      </c>
      <c r="BG1074" t="s">
        <v>268</v>
      </c>
      <c r="BH1074" t="s">
        <v>268</v>
      </c>
      <c r="BI1074" t="s">
        <v>268</v>
      </c>
      <c r="BJ1074" t="s">
        <v>268</v>
      </c>
      <c r="BK1074" t="s">
        <v>268</v>
      </c>
      <c r="BL1074" t="s">
        <v>268</v>
      </c>
      <c r="BM1074" t="s">
        <v>268</v>
      </c>
      <c r="BN1074" t="s">
        <v>268</v>
      </c>
      <c r="BO1074" t="s">
        <v>268</v>
      </c>
      <c r="BP1074" t="s">
        <v>268</v>
      </c>
      <c r="BQ1074" t="s">
        <v>268</v>
      </c>
      <c r="BR1074" t="s">
        <v>268</v>
      </c>
      <c r="BS1074" t="s">
        <v>268</v>
      </c>
      <c r="BT1074" t="s">
        <v>268</v>
      </c>
      <c r="BU1074" t="s">
        <v>268</v>
      </c>
      <c r="BV1074" t="s">
        <v>268</v>
      </c>
      <c r="BW1074" t="s">
        <v>268</v>
      </c>
      <c r="BX1074" t="s">
        <v>268</v>
      </c>
      <c r="BY1074">
        <v>18</v>
      </c>
      <c r="BZ1074">
        <v>18</v>
      </c>
      <c r="CA1074" t="s">
        <v>142</v>
      </c>
      <c r="CB1074" s="356">
        <v>123</v>
      </c>
      <c r="CC1074" t="s">
        <v>1817</v>
      </c>
      <c r="CD1074" t="s">
        <v>268</v>
      </c>
      <c r="CE1074" t="s">
        <v>268</v>
      </c>
      <c r="CF1074" t="s">
        <v>268</v>
      </c>
      <c r="CG1074" t="s">
        <v>268</v>
      </c>
      <c r="CH1074" t="s">
        <v>268</v>
      </c>
      <c r="CI1074" t="s">
        <v>268</v>
      </c>
      <c r="CJ1074" t="s">
        <v>268</v>
      </c>
      <c r="CK1074" t="s">
        <v>268</v>
      </c>
      <c r="CL1074" t="s">
        <v>268</v>
      </c>
      <c r="CM1074" t="s">
        <v>11224</v>
      </c>
      <c r="CN1074">
        <v>11.41</v>
      </c>
      <c r="CO1074" t="s">
        <v>268</v>
      </c>
      <c r="CP1074">
        <v>11.41</v>
      </c>
      <c r="CQ1074">
        <v>365</v>
      </c>
      <c r="CR1074" t="s">
        <v>878</v>
      </c>
      <c r="CS1074" t="s">
        <v>11225</v>
      </c>
      <c r="CT1074" t="s">
        <v>11226</v>
      </c>
      <c r="CU1074" t="s">
        <v>11227</v>
      </c>
      <c r="CV1074" t="s">
        <v>268</v>
      </c>
      <c r="CW1074" t="s">
        <v>268</v>
      </c>
      <c r="CX1074" t="s">
        <v>268</v>
      </c>
      <c r="CY1074" t="s">
        <v>268</v>
      </c>
      <c r="CZ1074" t="s">
        <v>268</v>
      </c>
      <c r="DA1074" t="s">
        <v>268</v>
      </c>
      <c r="DB1074" s="429">
        <f t="shared" si="214"/>
        <v>0</v>
      </c>
      <c r="DC1074" s="284">
        <f t="shared" si="215"/>
        <v>0</v>
      </c>
      <c r="DD1074" s="284">
        <f t="shared" si="216"/>
        <v>0</v>
      </c>
      <c r="DE1074" s="284">
        <f t="shared" si="217"/>
        <v>0</v>
      </c>
      <c r="DF1074" s="295">
        <f t="shared" si="218"/>
        <v>18</v>
      </c>
      <c r="DG1074" s="284">
        <f t="shared" si="219"/>
        <v>1</v>
      </c>
      <c r="DH1074" s="284">
        <f t="shared" si="220"/>
        <v>0</v>
      </c>
      <c r="DI1074" s="284">
        <f t="shared" si="221"/>
        <v>0</v>
      </c>
      <c r="DJ1074" s="284">
        <f t="shared" si="222"/>
        <v>0</v>
      </c>
      <c r="DK1074" s="295">
        <f t="shared" si="223"/>
        <v>0</v>
      </c>
      <c r="DL1074" s="297" t="str">
        <f t="shared" si="224"/>
        <v>A dispo.</v>
      </c>
      <c r="DM1074" s="430">
        <f>IFERROR(IF(CA1074="D",IF(DL1074="A dispo.",DF1074*VLOOKUP('DATI INPUT'!$F$27,TARIFFE_UD,4,FALSE),DF1074*VLOOKUP(DL1074,TARIFFE_UD,4,FALSE)),DF1074*VLOOKUP(CB1074-100,TARIFFE_UND,4,FALSE)),0)</f>
        <v>11.409925056216839</v>
      </c>
      <c r="DN1074" s="430">
        <f>IFERROR(IF(CA1074="D",IF(DL1074="A dispo.",DK1074*VLOOKUP('DATI INPUT'!$F$27,TARIFFE_UD,5,FALSE),DK1074*VLOOKUP(DL1074,TARIFFE_UD,5,FALSE)),DK1074*VLOOKUP(CB1074-100,TARIFFE_UND,5,FALSE)),0)</f>
        <v>0</v>
      </c>
      <c r="DO1074" s="431">
        <f t="shared" si="225"/>
        <v>-7.4943783161529609E-5</v>
      </c>
      <c r="DP1074" s="299">
        <f>IFERROR(IF(CA1074="D",IF(DL1074="A dispo.",DF1074*VLOOKUP('DATI INPUT'!$F$27,TARIFFE_UD,2,FALSE),DF1074*VLOOKUP(DL1074,TARIFFE_UD,2,FALSE)),DF1074*VLOOKUP(CB1074-100,TARIFFE_UND,2,FALSE)),0)</f>
        <v>14.255107178091567</v>
      </c>
      <c r="DQ1074" s="299">
        <f>IFERROR(IF(CA1074="D",IF(DL1074="A dispo.",DK1074*VLOOKUP('DATI INPUT'!$F$27,TARIFFE_UD,3,FALSE),DK1074*VLOOKUP(DL1074,TARIFFE_UD,3,FALSE)),DK1074*VLOOKUP(CB1074-100,TARIFFE_UND,3,FALSE)),0)</f>
        <v>0</v>
      </c>
      <c r="DR1074" s="299">
        <f t="shared" si="226"/>
        <v>14.255107178091567</v>
      </c>
    </row>
    <row r="1075" spans="1:122" x14ac:dyDescent="0.25">
      <c r="A1075" t="s">
        <v>8769</v>
      </c>
      <c r="B1075" t="s">
        <v>8317</v>
      </c>
      <c r="C1075" t="s">
        <v>1080</v>
      </c>
      <c r="D1075" t="s">
        <v>8319</v>
      </c>
      <c r="E1075" t="s">
        <v>268</v>
      </c>
      <c r="F1075" t="s">
        <v>156</v>
      </c>
      <c r="G1075" t="s">
        <v>8320</v>
      </c>
      <c r="H1075" t="s">
        <v>1033</v>
      </c>
      <c r="I1075" t="s">
        <v>8321</v>
      </c>
      <c r="J1075" t="s">
        <v>274</v>
      </c>
      <c r="K1075" t="s">
        <v>8322</v>
      </c>
      <c r="L1075" t="s">
        <v>8323</v>
      </c>
      <c r="M1075" t="s">
        <v>10415</v>
      </c>
      <c r="N1075" t="s">
        <v>984</v>
      </c>
      <c r="O1075" t="s">
        <v>873</v>
      </c>
      <c r="P1075" t="s">
        <v>10365</v>
      </c>
      <c r="Q1075" t="s">
        <v>346</v>
      </c>
      <c r="R1075" t="s">
        <v>154</v>
      </c>
      <c r="S1075" t="s">
        <v>268</v>
      </c>
      <c r="T1075" t="s">
        <v>268</v>
      </c>
      <c r="U1075" t="s">
        <v>268</v>
      </c>
      <c r="V1075" t="s">
        <v>268</v>
      </c>
      <c r="W1075" t="s">
        <v>10415</v>
      </c>
      <c r="X1075" t="s">
        <v>10365</v>
      </c>
      <c r="Y1075" t="s">
        <v>346</v>
      </c>
      <c r="Z1075" t="s">
        <v>154</v>
      </c>
      <c r="AA1075" t="s">
        <v>268</v>
      </c>
      <c r="AB1075" t="s">
        <v>268</v>
      </c>
      <c r="AC1075" t="s">
        <v>268</v>
      </c>
      <c r="AD1075" t="s">
        <v>268</v>
      </c>
      <c r="AE1075" t="s">
        <v>287</v>
      </c>
      <c r="AF1075" t="s">
        <v>1811</v>
      </c>
      <c r="AG1075" t="s">
        <v>875</v>
      </c>
      <c r="AH1075" t="s">
        <v>380</v>
      </c>
      <c r="AI1075" t="s">
        <v>898</v>
      </c>
      <c r="AJ1075" t="s">
        <v>268</v>
      </c>
      <c r="AK1075" t="s">
        <v>381</v>
      </c>
      <c r="AL1075" t="s">
        <v>268</v>
      </c>
      <c r="AM1075" t="s">
        <v>353</v>
      </c>
      <c r="AN1075" t="s">
        <v>268</v>
      </c>
      <c r="AO1075" t="s">
        <v>268</v>
      </c>
      <c r="AP1075" t="s">
        <v>268</v>
      </c>
      <c r="AQ1075" t="s">
        <v>268</v>
      </c>
      <c r="AR1075" t="s">
        <v>268</v>
      </c>
      <c r="AS1075" t="s">
        <v>268</v>
      </c>
      <c r="AT1075" t="s">
        <v>268</v>
      </c>
      <c r="AU1075" t="s">
        <v>268</v>
      </c>
      <c r="AV1075" t="s">
        <v>268</v>
      </c>
      <c r="AW1075" t="s">
        <v>268</v>
      </c>
      <c r="AX1075" t="s">
        <v>268</v>
      </c>
      <c r="AY1075" t="s">
        <v>268</v>
      </c>
      <c r="AZ1075" t="s">
        <v>268</v>
      </c>
      <c r="BA1075" t="s">
        <v>268</v>
      </c>
      <c r="BB1075" t="s">
        <v>268</v>
      </c>
      <c r="BC1075" t="s">
        <v>268</v>
      </c>
      <c r="BD1075" t="s">
        <v>268</v>
      </c>
      <c r="BE1075" t="s">
        <v>268</v>
      </c>
      <c r="BF1075" t="s">
        <v>268</v>
      </c>
      <c r="BG1075" t="s">
        <v>268</v>
      </c>
      <c r="BH1075" t="s">
        <v>268</v>
      </c>
      <c r="BI1075" t="s">
        <v>268</v>
      </c>
      <c r="BJ1075" t="s">
        <v>268</v>
      </c>
      <c r="BK1075" t="s">
        <v>268</v>
      </c>
      <c r="BL1075" t="s">
        <v>268</v>
      </c>
      <c r="BM1075" t="s">
        <v>268</v>
      </c>
      <c r="BN1075" t="s">
        <v>268</v>
      </c>
      <c r="BO1075" t="s">
        <v>268</v>
      </c>
      <c r="BP1075" t="s">
        <v>268</v>
      </c>
      <c r="BQ1075" t="s">
        <v>268</v>
      </c>
      <c r="BR1075" t="s">
        <v>268</v>
      </c>
      <c r="BS1075" t="s">
        <v>268</v>
      </c>
      <c r="BT1075" t="s">
        <v>268</v>
      </c>
      <c r="BU1075" t="s">
        <v>268</v>
      </c>
      <c r="BV1075" t="s">
        <v>268</v>
      </c>
      <c r="BW1075" t="s">
        <v>268</v>
      </c>
      <c r="BX1075" t="s">
        <v>268</v>
      </c>
      <c r="BY1075">
        <v>64.23</v>
      </c>
      <c r="BZ1075">
        <v>64.23</v>
      </c>
      <c r="CA1075" t="s">
        <v>142</v>
      </c>
      <c r="CB1075" s="356">
        <v>123</v>
      </c>
      <c r="CC1075" t="s">
        <v>1817</v>
      </c>
      <c r="CD1075" t="s">
        <v>268</v>
      </c>
      <c r="CE1075" t="s">
        <v>268</v>
      </c>
      <c r="CF1075" s="356">
        <v>3</v>
      </c>
      <c r="CG1075" t="s">
        <v>268</v>
      </c>
      <c r="CH1075" t="s">
        <v>268</v>
      </c>
      <c r="CI1075" t="s">
        <v>268</v>
      </c>
      <c r="CJ1075" t="s">
        <v>268</v>
      </c>
      <c r="CK1075" t="s">
        <v>268</v>
      </c>
      <c r="CL1075" t="s">
        <v>268</v>
      </c>
      <c r="CM1075" t="s">
        <v>11224</v>
      </c>
      <c r="CN1075">
        <v>40.71</v>
      </c>
      <c r="CO1075" t="s">
        <v>268</v>
      </c>
      <c r="CP1075">
        <v>40.71</v>
      </c>
      <c r="CQ1075">
        <v>365</v>
      </c>
      <c r="CR1075" t="s">
        <v>878</v>
      </c>
      <c r="CS1075" t="s">
        <v>11225</v>
      </c>
      <c r="CT1075" t="s">
        <v>11226</v>
      </c>
      <c r="CU1075" t="s">
        <v>11227</v>
      </c>
      <c r="CV1075" t="s">
        <v>268</v>
      </c>
      <c r="CW1075" t="s">
        <v>268</v>
      </c>
      <c r="CX1075" t="s">
        <v>268</v>
      </c>
      <c r="CY1075" t="s">
        <v>268</v>
      </c>
      <c r="CZ1075" t="s">
        <v>268</v>
      </c>
      <c r="DA1075" t="s">
        <v>268</v>
      </c>
      <c r="DB1075" s="429">
        <f t="shared" si="214"/>
        <v>0</v>
      </c>
      <c r="DC1075" s="284">
        <f t="shared" si="215"/>
        <v>0</v>
      </c>
      <c r="DD1075" s="284">
        <f t="shared" si="216"/>
        <v>0</v>
      </c>
      <c r="DE1075" s="284">
        <f t="shared" si="217"/>
        <v>0</v>
      </c>
      <c r="DF1075" s="295">
        <f t="shared" si="218"/>
        <v>64.23</v>
      </c>
      <c r="DG1075" s="284">
        <f t="shared" si="219"/>
        <v>1</v>
      </c>
      <c r="DH1075" s="284">
        <f t="shared" si="220"/>
        <v>0</v>
      </c>
      <c r="DI1075" s="284">
        <f t="shared" si="221"/>
        <v>0</v>
      </c>
      <c r="DJ1075" s="284">
        <f t="shared" si="222"/>
        <v>0</v>
      </c>
      <c r="DK1075" s="295">
        <f t="shared" si="223"/>
        <v>0</v>
      </c>
      <c r="DL1075" s="297">
        <f t="shared" si="224"/>
        <v>3</v>
      </c>
      <c r="DM1075" s="430">
        <f>IFERROR(IF(CA1075="D",IF(DL1075="A dispo.",DF1075*VLOOKUP('DATI INPUT'!$F$27,TARIFFE_UD,4,FALSE),DF1075*VLOOKUP(DL1075,TARIFFE_UD,4,FALSE)),DF1075*VLOOKUP(CB1075-100,TARIFFE_UND,4,FALSE)),0)</f>
        <v>40.714415908933752</v>
      </c>
      <c r="DN1075" s="430">
        <f>IFERROR(IF(CA1075="D",IF(DL1075="A dispo.",DK1075*VLOOKUP('DATI INPUT'!$F$27,TARIFFE_UD,5,FALSE),DK1075*VLOOKUP(DL1075,TARIFFE_UD,5,FALSE)),DK1075*VLOOKUP(CB1075-100,TARIFFE_UND,5,FALSE)),0)</f>
        <v>0</v>
      </c>
      <c r="DO1075" s="431">
        <f t="shared" si="225"/>
        <v>4.4159089337512114E-3</v>
      </c>
      <c r="DP1075" s="299">
        <f>IFERROR(IF(CA1075="D",IF(DL1075="A dispo.",DF1075*VLOOKUP('DATI INPUT'!$F$27,TARIFFE_UD,2,FALSE),DF1075*VLOOKUP(DL1075,TARIFFE_UD,2,FALSE)),DF1075*VLOOKUP(CB1075-100,TARIFFE_UND,2,FALSE)),0)</f>
        <v>50.866974113823417</v>
      </c>
      <c r="DQ1075" s="299">
        <f>IFERROR(IF(CA1075="D",IF(DL1075="A dispo.",DK1075*VLOOKUP('DATI INPUT'!$F$27,TARIFFE_UD,3,FALSE),DK1075*VLOOKUP(DL1075,TARIFFE_UD,3,FALSE)),DK1075*VLOOKUP(CB1075-100,TARIFFE_UND,3,FALSE)),0)</f>
        <v>0</v>
      </c>
      <c r="DR1075" s="299">
        <f t="shared" si="226"/>
        <v>50.866974113823417</v>
      </c>
    </row>
    <row r="1076" spans="1:122" x14ac:dyDescent="0.25">
      <c r="A1076" t="s">
        <v>8770</v>
      </c>
      <c r="B1076" t="s">
        <v>3280</v>
      </c>
      <c r="C1076" t="s">
        <v>8771</v>
      </c>
      <c r="D1076" t="s">
        <v>3282</v>
      </c>
      <c r="E1076" t="s">
        <v>268</v>
      </c>
      <c r="F1076" t="s">
        <v>156</v>
      </c>
      <c r="G1076" t="s">
        <v>3283</v>
      </c>
      <c r="H1076" t="s">
        <v>1033</v>
      </c>
      <c r="I1076" t="s">
        <v>3284</v>
      </c>
      <c r="J1076" t="s">
        <v>274</v>
      </c>
      <c r="K1076" t="s">
        <v>3285</v>
      </c>
      <c r="L1076" t="s">
        <v>984</v>
      </c>
      <c r="M1076" t="s">
        <v>3286</v>
      </c>
      <c r="N1076" t="s">
        <v>984</v>
      </c>
      <c r="O1076" t="s">
        <v>873</v>
      </c>
      <c r="P1076" t="s">
        <v>1934</v>
      </c>
      <c r="Q1076" t="s">
        <v>276</v>
      </c>
      <c r="R1076" t="s">
        <v>268</v>
      </c>
      <c r="S1076" t="s">
        <v>268</v>
      </c>
      <c r="T1076" t="s">
        <v>268</v>
      </c>
      <c r="U1076" t="s">
        <v>268</v>
      </c>
      <c r="V1076" t="s">
        <v>268</v>
      </c>
      <c r="W1076" t="s">
        <v>3286</v>
      </c>
      <c r="X1076" t="s">
        <v>1934</v>
      </c>
      <c r="Y1076" t="s">
        <v>276</v>
      </c>
      <c r="Z1076" t="s">
        <v>268</v>
      </c>
      <c r="AA1076" t="s">
        <v>268</v>
      </c>
      <c r="AB1076" t="s">
        <v>268</v>
      </c>
      <c r="AC1076" t="s">
        <v>268</v>
      </c>
      <c r="AD1076" t="s">
        <v>268</v>
      </c>
      <c r="AE1076" t="s">
        <v>287</v>
      </c>
      <c r="AF1076" t="s">
        <v>1811</v>
      </c>
      <c r="AG1076" t="s">
        <v>875</v>
      </c>
      <c r="AH1076" t="s">
        <v>1812</v>
      </c>
      <c r="AI1076" t="s">
        <v>3287</v>
      </c>
      <c r="AJ1076" t="s">
        <v>268</v>
      </c>
      <c r="AK1076" t="s">
        <v>381</v>
      </c>
      <c r="AL1076" t="s">
        <v>268</v>
      </c>
      <c r="AM1076" t="s">
        <v>353</v>
      </c>
      <c r="AN1076" t="s">
        <v>268</v>
      </c>
      <c r="AO1076" t="s">
        <v>268</v>
      </c>
      <c r="AP1076" t="s">
        <v>268</v>
      </c>
      <c r="AQ1076" t="s">
        <v>268</v>
      </c>
      <c r="AR1076" t="s">
        <v>268</v>
      </c>
      <c r="AS1076" t="s">
        <v>268</v>
      </c>
      <c r="AT1076" t="s">
        <v>268</v>
      </c>
      <c r="AU1076" t="s">
        <v>268</v>
      </c>
      <c r="AV1076" t="s">
        <v>268</v>
      </c>
      <c r="AW1076" t="s">
        <v>268</v>
      </c>
      <c r="AX1076" t="s">
        <v>268</v>
      </c>
      <c r="AY1076" t="s">
        <v>268</v>
      </c>
      <c r="AZ1076" t="s">
        <v>268</v>
      </c>
      <c r="BA1076" t="s">
        <v>268</v>
      </c>
      <c r="BB1076" t="s">
        <v>268</v>
      </c>
      <c r="BC1076" t="s">
        <v>268</v>
      </c>
      <c r="BD1076" t="s">
        <v>268</v>
      </c>
      <c r="BE1076" t="s">
        <v>268</v>
      </c>
      <c r="BF1076" t="s">
        <v>268</v>
      </c>
      <c r="BG1076" t="s">
        <v>268</v>
      </c>
      <c r="BH1076" t="s">
        <v>268</v>
      </c>
      <c r="BI1076" t="s">
        <v>268</v>
      </c>
      <c r="BJ1076" t="s">
        <v>268</v>
      </c>
      <c r="BK1076" t="s">
        <v>268</v>
      </c>
      <c r="BL1076" t="s">
        <v>268</v>
      </c>
      <c r="BM1076" t="s">
        <v>268</v>
      </c>
      <c r="BN1076" t="s">
        <v>268</v>
      </c>
      <c r="BO1076" t="s">
        <v>268</v>
      </c>
      <c r="BP1076" t="s">
        <v>268</v>
      </c>
      <c r="BQ1076" t="s">
        <v>268</v>
      </c>
      <c r="BR1076" t="s">
        <v>268</v>
      </c>
      <c r="BS1076" t="s">
        <v>268</v>
      </c>
      <c r="BT1076" t="s">
        <v>268</v>
      </c>
      <c r="BU1076" t="s">
        <v>268</v>
      </c>
      <c r="BV1076" t="s">
        <v>268</v>
      </c>
      <c r="BW1076" t="s">
        <v>268</v>
      </c>
      <c r="BX1076" t="s">
        <v>268</v>
      </c>
      <c r="BY1076">
        <v>26</v>
      </c>
      <c r="BZ1076">
        <v>26</v>
      </c>
      <c r="CA1076" t="s">
        <v>142</v>
      </c>
      <c r="CB1076" s="356">
        <v>123</v>
      </c>
      <c r="CC1076" t="s">
        <v>1817</v>
      </c>
      <c r="CD1076" t="s">
        <v>268</v>
      </c>
      <c r="CE1076" t="s">
        <v>268</v>
      </c>
      <c r="CF1076" s="356">
        <v>3</v>
      </c>
      <c r="CG1076" t="s">
        <v>268</v>
      </c>
      <c r="CH1076" t="s">
        <v>268</v>
      </c>
      <c r="CI1076" t="s">
        <v>268</v>
      </c>
      <c r="CJ1076" t="s">
        <v>268</v>
      </c>
      <c r="CK1076" t="s">
        <v>268</v>
      </c>
      <c r="CL1076" t="s">
        <v>268</v>
      </c>
      <c r="CM1076" t="s">
        <v>11224</v>
      </c>
      <c r="CN1076">
        <v>16.48</v>
      </c>
      <c r="CO1076" t="s">
        <v>268</v>
      </c>
      <c r="CP1076">
        <v>16.48</v>
      </c>
      <c r="CQ1076">
        <v>365</v>
      </c>
      <c r="CR1076" t="s">
        <v>878</v>
      </c>
      <c r="CS1076" t="s">
        <v>11225</v>
      </c>
      <c r="CT1076" t="s">
        <v>11226</v>
      </c>
      <c r="CU1076" t="s">
        <v>11227</v>
      </c>
      <c r="CV1076" t="s">
        <v>268</v>
      </c>
      <c r="CW1076" t="s">
        <v>268</v>
      </c>
      <c r="CX1076" t="s">
        <v>268</v>
      </c>
      <c r="CY1076" t="s">
        <v>268</v>
      </c>
      <c r="CZ1076" t="s">
        <v>268</v>
      </c>
      <c r="DA1076" t="s">
        <v>268</v>
      </c>
      <c r="DB1076" s="429">
        <f t="shared" si="214"/>
        <v>0</v>
      </c>
      <c r="DC1076" s="284">
        <f t="shared" si="215"/>
        <v>0</v>
      </c>
      <c r="DD1076" s="284">
        <f t="shared" si="216"/>
        <v>0</v>
      </c>
      <c r="DE1076" s="284">
        <f t="shared" si="217"/>
        <v>0</v>
      </c>
      <c r="DF1076" s="295">
        <f t="shared" si="218"/>
        <v>26</v>
      </c>
      <c r="DG1076" s="284">
        <f t="shared" si="219"/>
        <v>1</v>
      </c>
      <c r="DH1076" s="284">
        <f t="shared" si="220"/>
        <v>0</v>
      </c>
      <c r="DI1076" s="284">
        <f t="shared" si="221"/>
        <v>0</v>
      </c>
      <c r="DJ1076" s="284">
        <f t="shared" si="222"/>
        <v>0</v>
      </c>
      <c r="DK1076" s="295">
        <f t="shared" si="223"/>
        <v>0</v>
      </c>
      <c r="DL1076" s="297">
        <f t="shared" si="224"/>
        <v>3</v>
      </c>
      <c r="DM1076" s="430">
        <f>IFERROR(IF(CA1076="D",IF(DL1076="A dispo.",DF1076*VLOOKUP('DATI INPUT'!$F$27,TARIFFE_UD,4,FALSE),DF1076*VLOOKUP(DL1076,TARIFFE_UD,4,FALSE)),DF1076*VLOOKUP(CB1076-100,TARIFFE_UND,4,FALSE)),0)</f>
        <v>16.481002858979878</v>
      </c>
      <c r="DN1076" s="430">
        <f>IFERROR(IF(CA1076="D",IF(DL1076="A dispo.",DK1076*VLOOKUP('DATI INPUT'!$F$27,TARIFFE_UD,5,FALSE),DK1076*VLOOKUP(DL1076,TARIFFE_UD,5,FALSE)),DK1076*VLOOKUP(CB1076-100,TARIFFE_UND,5,FALSE)),0)</f>
        <v>0</v>
      </c>
      <c r="DO1076" s="431">
        <f t="shared" si="225"/>
        <v>1.0028589798771748E-3</v>
      </c>
      <c r="DP1076" s="299">
        <f>IFERROR(IF(CA1076="D",IF(DL1076="A dispo.",DF1076*VLOOKUP('DATI INPUT'!$F$27,TARIFFE_UD,2,FALSE),DF1076*VLOOKUP(DL1076,TARIFFE_UD,2,FALSE)),DF1076*VLOOKUP(CB1076-100,TARIFFE_UND,2,FALSE)),0)</f>
        <v>20.590710368354486</v>
      </c>
      <c r="DQ1076" s="299">
        <f>IFERROR(IF(CA1076="D",IF(DL1076="A dispo.",DK1076*VLOOKUP('DATI INPUT'!$F$27,TARIFFE_UD,3,FALSE),DK1076*VLOOKUP(DL1076,TARIFFE_UD,3,FALSE)),DK1076*VLOOKUP(CB1076-100,TARIFFE_UND,3,FALSE)),0)</f>
        <v>0</v>
      </c>
      <c r="DR1076" s="299">
        <f t="shared" si="226"/>
        <v>20.590710368354486</v>
      </c>
    </row>
    <row r="1077" spans="1:122" x14ac:dyDescent="0.25">
      <c r="A1077" t="s">
        <v>8772</v>
      </c>
      <c r="B1077" t="s">
        <v>3289</v>
      </c>
      <c r="C1077" t="s">
        <v>8773</v>
      </c>
      <c r="D1077" t="s">
        <v>3291</v>
      </c>
      <c r="E1077" t="s">
        <v>268</v>
      </c>
      <c r="F1077" t="s">
        <v>156</v>
      </c>
      <c r="G1077" t="s">
        <v>3292</v>
      </c>
      <c r="H1077" t="s">
        <v>1033</v>
      </c>
      <c r="I1077" t="s">
        <v>3293</v>
      </c>
      <c r="J1077" t="s">
        <v>156</v>
      </c>
      <c r="K1077" t="s">
        <v>3294</v>
      </c>
      <c r="L1077" t="s">
        <v>984</v>
      </c>
      <c r="M1077" t="s">
        <v>2945</v>
      </c>
      <c r="N1077" t="s">
        <v>1163</v>
      </c>
      <c r="O1077" t="s">
        <v>873</v>
      </c>
      <c r="P1077" t="s">
        <v>2946</v>
      </c>
      <c r="Q1077" t="s">
        <v>916</v>
      </c>
      <c r="R1077" t="s">
        <v>268</v>
      </c>
      <c r="S1077" t="s">
        <v>268</v>
      </c>
      <c r="T1077" t="s">
        <v>268</v>
      </c>
      <c r="U1077" t="s">
        <v>268</v>
      </c>
      <c r="V1077" t="s">
        <v>268</v>
      </c>
      <c r="W1077" t="s">
        <v>3295</v>
      </c>
      <c r="X1077" t="s">
        <v>2241</v>
      </c>
      <c r="Y1077" t="s">
        <v>330</v>
      </c>
      <c r="Z1077" t="s">
        <v>268</v>
      </c>
      <c r="AA1077" t="s">
        <v>268</v>
      </c>
      <c r="AB1077" t="s">
        <v>268</v>
      </c>
      <c r="AC1077" t="s">
        <v>268</v>
      </c>
      <c r="AD1077" t="s">
        <v>268</v>
      </c>
      <c r="AE1077" t="s">
        <v>287</v>
      </c>
      <c r="AF1077" t="s">
        <v>1811</v>
      </c>
      <c r="AG1077" t="s">
        <v>875</v>
      </c>
      <c r="AH1077" t="s">
        <v>1848</v>
      </c>
      <c r="AI1077" t="s">
        <v>627</v>
      </c>
      <c r="AJ1077" t="s">
        <v>268</v>
      </c>
      <c r="AK1077" t="s">
        <v>377</v>
      </c>
      <c r="AL1077" t="s">
        <v>268</v>
      </c>
      <c r="AM1077" t="s">
        <v>405</v>
      </c>
      <c r="AN1077" t="s">
        <v>268</v>
      </c>
      <c r="AO1077" t="s">
        <v>268</v>
      </c>
      <c r="AP1077" t="s">
        <v>268</v>
      </c>
      <c r="AQ1077" t="s">
        <v>268</v>
      </c>
      <c r="AR1077" t="s">
        <v>268</v>
      </c>
      <c r="AS1077" t="s">
        <v>268</v>
      </c>
      <c r="AT1077" t="s">
        <v>268</v>
      </c>
      <c r="AU1077" t="s">
        <v>268</v>
      </c>
      <c r="AV1077" t="s">
        <v>268</v>
      </c>
      <c r="AW1077" t="s">
        <v>268</v>
      </c>
      <c r="AX1077" t="s">
        <v>268</v>
      </c>
      <c r="AY1077" t="s">
        <v>268</v>
      </c>
      <c r="AZ1077" t="s">
        <v>268</v>
      </c>
      <c r="BA1077" t="s">
        <v>268</v>
      </c>
      <c r="BB1077" t="s">
        <v>268</v>
      </c>
      <c r="BC1077" t="s">
        <v>268</v>
      </c>
      <c r="BD1077" t="s">
        <v>268</v>
      </c>
      <c r="BE1077" t="s">
        <v>268</v>
      </c>
      <c r="BF1077" t="s">
        <v>268</v>
      </c>
      <c r="BG1077" t="s">
        <v>268</v>
      </c>
      <c r="BH1077" t="s">
        <v>268</v>
      </c>
      <c r="BI1077" t="s">
        <v>268</v>
      </c>
      <c r="BJ1077" t="s">
        <v>268</v>
      </c>
      <c r="BK1077" t="s">
        <v>268</v>
      </c>
      <c r="BL1077" t="s">
        <v>268</v>
      </c>
      <c r="BM1077" t="s">
        <v>268</v>
      </c>
      <c r="BN1077" t="s">
        <v>268</v>
      </c>
      <c r="BO1077" t="s">
        <v>268</v>
      </c>
      <c r="BP1077" t="s">
        <v>268</v>
      </c>
      <c r="BQ1077" t="s">
        <v>268</v>
      </c>
      <c r="BR1077" t="s">
        <v>268</v>
      </c>
      <c r="BS1077" t="s">
        <v>268</v>
      </c>
      <c r="BT1077" t="s">
        <v>268</v>
      </c>
      <c r="BU1077" t="s">
        <v>268</v>
      </c>
      <c r="BV1077" t="s">
        <v>268</v>
      </c>
      <c r="BW1077" t="s">
        <v>268</v>
      </c>
      <c r="BX1077" t="s">
        <v>268</v>
      </c>
      <c r="BY1077">
        <v>10</v>
      </c>
      <c r="BZ1077">
        <v>10</v>
      </c>
      <c r="CA1077" t="s">
        <v>142</v>
      </c>
      <c r="CB1077" s="356">
        <v>123</v>
      </c>
      <c r="CC1077" t="s">
        <v>1817</v>
      </c>
      <c r="CD1077" t="s">
        <v>268</v>
      </c>
      <c r="CE1077" t="s">
        <v>268</v>
      </c>
      <c r="CF1077" t="s">
        <v>268</v>
      </c>
      <c r="CG1077" t="s">
        <v>268</v>
      </c>
      <c r="CH1077" t="s">
        <v>268</v>
      </c>
      <c r="CI1077" t="s">
        <v>268</v>
      </c>
      <c r="CJ1077" t="s">
        <v>268</v>
      </c>
      <c r="CK1077" t="s">
        <v>268</v>
      </c>
      <c r="CL1077" t="s">
        <v>1280</v>
      </c>
      <c r="CM1077" t="s">
        <v>11224</v>
      </c>
      <c r="CN1077">
        <v>6.34</v>
      </c>
      <c r="CO1077" t="s">
        <v>268</v>
      </c>
      <c r="CP1077">
        <v>6.34</v>
      </c>
      <c r="CQ1077">
        <v>365</v>
      </c>
      <c r="CR1077" t="s">
        <v>878</v>
      </c>
      <c r="CS1077" t="s">
        <v>11225</v>
      </c>
      <c r="CT1077" t="s">
        <v>11226</v>
      </c>
      <c r="CU1077" t="s">
        <v>11227</v>
      </c>
      <c r="CV1077" t="s">
        <v>268</v>
      </c>
      <c r="CW1077" t="s">
        <v>268</v>
      </c>
      <c r="CX1077" t="s">
        <v>268</v>
      </c>
      <c r="CY1077" t="s">
        <v>268</v>
      </c>
      <c r="CZ1077" t="s">
        <v>268</v>
      </c>
      <c r="DA1077" t="s">
        <v>268</v>
      </c>
      <c r="DB1077" s="429">
        <f t="shared" si="214"/>
        <v>0</v>
      </c>
      <c r="DC1077" s="284">
        <f t="shared" si="215"/>
        <v>0</v>
      </c>
      <c r="DD1077" s="284">
        <f t="shared" si="216"/>
        <v>0</v>
      </c>
      <c r="DE1077" s="284">
        <f t="shared" si="217"/>
        <v>0</v>
      </c>
      <c r="DF1077" s="295">
        <f t="shared" si="218"/>
        <v>10</v>
      </c>
      <c r="DG1077" s="284">
        <f t="shared" si="219"/>
        <v>1</v>
      </c>
      <c r="DH1077" s="284">
        <f t="shared" si="220"/>
        <v>0</v>
      </c>
      <c r="DI1077" s="284">
        <f t="shared" si="221"/>
        <v>0</v>
      </c>
      <c r="DJ1077" s="284">
        <f t="shared" si="222"/>
        <v>0</v>
      </c>
      <c r="DK1077" s="295">
        <f t="shared" si="223"/>
        <v>0</v>
      </c>
      <c r="DL1077" s="297" t="str">
        <f t="shared" si="224"/>
        <v>A dispo.</v>
      </c>
      <c r="DM1077" s="430">
        <f>IFERROR(IF(CA1077="D",IF(DL1077="A dispo.",DF1077*VLOOKUP('DATI INPUT'!$F$27,TARIFFE_UD,4,FALSE),DF1077*VLOOKUP(DL1077,TARIFFE_UD,4,FALSE)),DF1077*VLOOKUP(CB1077-100,TARIFFE_UND,4,FALSE)),0)</f>
        <v>6.3388472534537987</v>
      </c>
      <c r="DN1077" s="430">
        <f>IFERROR(IF(CA1077="D",IF(DL1077="A dispo.",DK1077*VLOOKUP('DATI INPUT'!$F$27,TARIFFE_UD,5,FALSE),DK1077*VLOOKUP(DL1077,TARIFFE_UD,5,FALSE)),DK1077*VLOOKUP(CB1077-100,TARIFFE_UND,5,FALSE)),0)</f>
        <v>0</v>
      </c>
      <c r="DO1077" s="431">
        <f t="shared" si="225"/>
        <v>-1.1527465462011222E-3</v>
      </c>
      <c r="DP1077" s="299">
        <f>IFERROR(IF(CA1077="D",IF(DL1077="A dispo.",DF1077*VLOOKUP('DATI INPUT'!$F$27,TARIFFE_UD,2,FALSE),DF1077*VLOOKUP(DL1077,TARIFFE_UD,2,FALSE)),DF1077*VLOOKUP(CB1077-100,TARIFFE_UND,2,FALSE)),0)</f>
        <v>7.9195039878286488</v>
      </c>
      <c r="DQ1077" s="299">
        <f>IFERROR(IF(CA1077="D",IF(DL1077="A dispo.",DK1077*VLOOKUP('DATI INPUT'!$F$27,TARIFFE_UD,3,FALSE),DK1077*VLOOKUP(DL1077,TARIFFE_UD,3,FALSE)),DK1077*VLOOKUP(CB1077-100,TARIFFE_UND,3,FALSE)),0)</f>
        <v>0</v>
      </c>
      <c r="DR1077" s="299">
        <f t="shared" si="226"/>
        <v>7.9195039878286488</v>
      </c>
    </row>
    <row r="1078" spans="1:122" x14ac:dyDescent="0.25">
      <c r="A1078" t="s">
        <v>8774</v>
      </c>
      <c r="B1078" t="s">
        <v>7089</v>
      </c>
      <c r="C1078" t="s">
        <v>8775</v>
      </c>
      <c r="D1078" t="s">
        <v>7091</v>
      </c>
      <c r="E1078" t="s">
        <v>268</v>
      </c>
      <c r="F1078" t="s">
        <v>156</v>
      </c>
      <c r="G1078" t="s">
        <v>7092</v>
      </c>
      <c r="H1078" t="s">
        <v>1137</v>
      </c>
      <c r="I1078" t="s">
        <v>3878</v>
      </c>
      <c r="J1078" t="s">
        <v>274</v>
      </c>
      <c r="K1078" t="s">
        <v>7093</v>
      </c>
      <c r="L1078" t="s">
        <v>152</v>
      </c>
      <c r="M1078" t="s">
        <v>7094</v>
      </c>
      <c r="N1078" t="s">
        <v>303</v>
      </c>
      <c r="O1078" t="s">
        <v>919</v>
      </c>
      <c r="P1078" t="s">
        <v>1244</v>
      </c>
      <c r="Q1078" t="s">
        <v>1335</v>
      </c>
      <c r="R1078" t="s">
        <v>153</v>
      </c>
      <c r="S1078" t="s">
        <v>268</v>
      </c>
      <c r="T1078" t="s">
        <v>268</v>
      </c>
      <c r="U1078" t="s">
        <v>268</v>
      </c>
      <c r="V1078" t="s">
        <v>268</v>
      </c>
      <c r="W1078" t="s">
        <v>3436</v>
      </c>
      <c r="X1078" t="s">
        <v>3437</v>
      </c>
      <c r="Y1078" t="s">
        <v>280</v>
      </c>
      <c r="Z1078" t="s">
        <v>268</v>
      </c>
      <c r="AA1078" t="s">
        <v>268</v>
      </c>
      <c r="AB1078" t="s">
        <v>268</v>
      </c>
      <c r="AC1078" t="s">
        <v>268</v>
      </c>
      <c r="AD1078" t="s">
        <v>268</v>
      </c>
      <c r="AE1078" t="s">
        <v>287</v>
      </c>
      <c r="AF1078" t="s">
        <v>1811</v>
      </c>
      <c r="AG1078" t="s">
        <v>875</v>
      </c>
      <c r="AH1078" t="s">
        <v>1831</v>
      </c>
      <c r="AI1078" t="s">
        <v>968</v>
      </c>
      <c r="AJ1078" t="s">
        <v>268</v>
      </c>
      <c r="AK1078" t="s">
        <v>366</v>
      </c>
      <c r="AL1078" t="s">
        <v>268</v>
      </c>
      <c r="AM1078" t="s">
        <v>288</v>
      </c>
      <c r="AN1078" t="s">
        <v>287</v>
      </c>
      <c r="AO1078" t="s">
        <v>1811</v>
      </c>
      <c r="AP1078" t="s">
        <v>875</v>
      </c>
      <c r="AQ1078" t="s">
        <v>1831</v>
      </c>
      <c r="AR1078" t="s">
        <v>968</v>
      </c>
      <c r="AS1078" t="s">
        <v>268</v>
      </c>
      <c r="AT1078" t="s">
        <v>382</v>
      </c>
      <c r="AU1078" t="s">
        <v>268</v>
      </c>
      <c r="AV1078" t="s">
        <v>353</v>
      </c>
      <c r="AW1078" t="s">
        <v>268</v>
      </c>
      <c r="AX1078" t="s">
        <v>268</v>
      </c>
      <c r="AY1078" t="s">
        <v>268</v>
      </c>
      <c r="AZ1078" t="s">
        <v>268</v>
      </c>
      <c r="BA1078" t="s">
        <v>268</v>
      </c>
      <c r="BB1078" t="s">
        <v>268</v>
      </c>
      <c r="BC1078" t="s">
        <v>268</v>
      </c>
      <c r="BD1078" t="s">
        <v>268</v>
      </c>
      <c r="BE1078" t="s">
        <v>268</v>
      </c>
      <c r="BF1078" t="s">
        <v>268</v>
      </c>
      <c r="BG1078" t="s">
        <v>268</v>
      </c>
      <c r="BH1078" t="s">
        <v>268</v>
      </c>
      <c r="BI1078" t="s">
        <v>268</v>
      </c>
      <c r="BJ1078" t="s">
        <v>268</v>
      </c>
      <c r="BK1078" t="s">
        <v>268</v>
      </c>
      <c r="BL1078" t="s">
        <v>268</v>
      </c>
      <c r="BM1078" t="s">
        <v>268</v>
      </c>
      <c r="BN1078" t="s">
        <v>268</v>
      </c>
      <c r="BO1078" t="s">
        <v>268</v>
      </c>
      <c r="BP1078" t="s">
        <v>268</v>
      </c>
      <c r="BQ1078" t="s">
        <v>268</v>
      </c>
      <c r="BR1078" t="s">
        <v>268</v>
      </c>
      <c r="BS1078" t="s">
        <v>268</v>
      </c>
      <c r="BT1078" t="s">
        <v>268</v>
      </c>
      <c r="BU1078" t="s">
        <v>268</v>
      </c>
      <c r="BV1078" t="s">
        <v>268</v>
      </c>
      <c r="BW1078" t="s">
        <v>268</v>
      </c>
      <c r="BX1078" t="s">
        <v>268</v>
      </c>
      <c r="BY1078">
        <v>50</v>
      </c>
      <c r="BZ1078">
        <v>50</v>
      </c>
      <c r="CA1078" t="s">
        <v>142</v>
      </c>
      <c r="CB1078" s="356">
        <v>122</v>
      </c>
      <c r="CC1078" t="s">
        <v>876</v>
      </c>
      <c r="CD1078" t="s">
        <v>268</v>
      </c>
      <c r="CE1078" t="s">
        <v>268</v>
      </c>
      <c r="CF1078" t="s">
        <v>268</v>
      </c>
      <c r="CG1078" t="s">
        <v>268</v>
      </c>
      <c r="CH1078" t="s">
        <v>268</v>
      </c>
      <c r="CI1078" t="s">
        <v>268</v>
      </c>
      <c r="CJ1078" t="s">
        <v>268</v>
      </c>
      <c r="CK1078" t="s">
        <v>268</v>
      </c>
      <c r="CL1078" t="s">
        <v>268</v>
      </c>
      <c r="CM1078" t="s">
        <v>11224</v>
      </c>
      <c r="CN1078">
        <v>99.09</v>
      </c>
      <c r="CO1078" t="s">
        <v>268</v>
      </c>
      <c r="CP1078">
        <v>99.09</v>
      </c>
      <c r="CQ1078">
        <v>365</v>
      </c>
      <c r="CR1078" t="s">
        <v>878</v>
      </c>
      <c r="CS1078" t="s">
        <v>11225</v>
      </c>
      <c r="CT1078" t="s">
        <v>11226</v>
      </c>
      <c r="CU1078" t="s">
        <v>11227</v>
      </c>
      <c r="CV1078" t="s">
        <v>268</v>
      </c>
      <c r="CW1078" t="s">
        <v>268</v>
      </c>
      <c r="CX1078" t="s">
        <v>268</v>
      </c>
      <c r="CY1078" t="s">
        <v>268</v>
      </c>
      <c r="CZ1078" t="s">
        <v>268</v>
      </c>
      <c r="DA1078" t="s">
        <v>268</v>
      </c>
      <c r="DB1078" s="429">
        <f t="shared" si="214"/>
        <v>0</v>
      </c>
      <c r="DC1078" s="284">
        <f t="shared" si="215"/>
        <v>0</v>
      </c>
      <c r="DD1078" s="284">
        <f t="shared" si="216"/>
        <v>0</v>
      </c>
      <c r="DE1078" s="284">
        <f t="shared" si="217"/>
        <v>0</v>
      </c>
      <c r="DF1078" s="295">
        <f t="shared" si="218"/>
        <v>50</v>
      </c>
      <c r="DG1078" s="284">
        <f t="shared" si="219"/>
        <v>0</v>
      </c>
      <c r="DH1078" s="284">
        <f t="shared" si="220"/>
        <v>0</v>
      </c>
      <c r="DI1078" s="284">
        <f t="shared" si="221"/>
        <v>0</v>
      </c>
      <c r="DJ1078" s="284">
        <f t="shared" si="222"/>
        <v>0</v>
      </c>
      <c r="DK1078" s="295">
        <f t="shared" si="223"/>
        <v>1</v>
      </c>
      <c r="DL1078" s="297" t="str">
        <f t="shared" si="224"/>
        <v>A dispo.</v>
      </c>
      <c r="DM1078" s="430">
        <f>IFERROR(IF(CA1078="D",IF(DL1078="A dispo.",DF1078*VLOOKUP('DATI INPUT'!$F$27,TARIFFE_UD,4,FALSE),DF1078*VLOOKUP(DL1078,TARIFFE_UD,4,FALSE)),DF1078*VLOOKUP(CB1078-100,TARIFFE_UND,4,FALSE)),0)</f>
        <v>31.694236267268995</v>
      </c>
      <c r="DN1078" s="430">
        <f>IFERROR(IF(CA1078="D",IF(DL1078="A dispo.",DK1078*VLOOKUP('DATI INPUT'!$F$27,TARIFFE_UD,5,FALSE),DK1078*VLOOKUP(DL1078,TARIFFE_UD,5,FALSE)),DK1078*VLOOKUP(CB1078-100,TARIFFE_UND,5,FALSE)),0)</f>
        <v>67.397800635548478</v>
      </c>
      <c r="DO1078" s="431">
        <f t="shared" si="225"/>
        <v>2.0369028174656023E-3</v>
      </c>
      <c r="DP1078" s="299">
        <f>IFERROR(IF(CA1078="D",IF(DL1078="A dispo.",DF1078*VLOOKUP('DATI INPUT'!$F$27,TARIFFE_UD,2,FALSE),DF1078*VLOOKUP(DL1078,TARIFFE_UD,2,FALSE)),DF1078*VLOOKUP(CB1078-100,TARIFFE_UND,2,FALSE)),0)</f>
        <v>39.597519939143247</v>
      </c>
      <c r="DQ1078" s="299">
        <f>IFERROR(IF(CA1078="D",IF(DL1078="A dispo.",DK1078*VLOOKUP('DATI INPUT'!$F$27,TARIFFE_UD,3,FALSE),DK1078*VLOOKUP(DL1078,TARIFFE_UD,3,FALSE)),DK1078*VLOOKUP(CB1078-100,TARIFFE_UND,3,FALSE)),0)</f>
        <v>60.367780403072892</v>
      </c>
      <c r="DR1078" s="299">
        <f t="shared" si="226"/>
        <v>99.965300342216139</v>
      </c>
    </row>
    <row r="1079" spans="1:122" x14ac:dyDescent="0.25">
      <c r="A1079" t="s">
        <v>8776</v>
      </c>
      <c r="B1079" t="s">
        <v>1653</v>
      </c>
      <c r="C1079" t="s">
        <v>8777</v>
      </c>
      <c r="D1079" t="s">
        <v>7521</v>
      </c>
      <c r="E1079" t="s">
        <v>11258</v>
      </c>
      <c r="F1079" t="s">
        <v>156</v>
      </c>
      <c r="G1079" t="s">
        <v>7522</v>
      </c>
      <c r="H1079" t="s">
        <v>3693</v>
      </c>
      <c r="I1079" t="s">
        <v>7523</v>
      </c>
      <c r="J1079" t="s">
        <v>274</v>
      </c>
      <c r="K1079" t="s">
        <v>1765</v>
      </c>
      <c r="L1079" t="s">
        <v>880</v>
      </c>
      <c r="M1079" t="s">
        <v>7524</v>
      </c>
      <c r="N1079" t="s">
        <v>984</v>
      </c>
      <c r="O1079" t="s">
        <v>873</v>
      </c>
      <c r="P1079" t="s">
        <v>613</v>
      </c>
      <c r="Q1079" t="s">
        <v>276</v>
      </c>
      <c r="R1079" t="s">
        <v>153</v>
      </c>
      <c r="S1079" t="s">
        <v>268</v>
      </c>
      <c r="T1079" t="s">
        <v>268</v>
      </c>
      <c r="U1079" t="s">
        <v>268</v>
      </c>
      <c r="V1079" t="s">
        <v>268</v>
      </c>
      <c r="W1079" t="s">
        <v>7524</v>
      </c>
      <c r="X1079" t="s">
        <v>613</v>
      </c>
      <c r="Y1079" t="s">
        <v>276</v>
      </c>
      <c r="Z1079" t="s">
        <v>153</v>
      </c>
      <c r="AA1079" t="s">
        <v>268</v>
      </c>
      <c r="AB1079" t="s">
        <v>268</v>
      </c>
      <c r="AC1079" t="s">
        <v>268</v>
      </c>
      <c r="AD1079" t="s">
        <v>268</v>
      </c>
      <c r="AE1079" t="s">
        <v>287</v>
      </c>
      <c r="AF1079" t="s">
        <v>1811</v>
      </c>
      <c r="AG1079" t="s">
        <v>875</v>
      </c>
      <c r="AH1079" t="s">
        <v>1812</v>
      </c>
      <c r="AI1079" t="s">
        <v>627</v>
      </c>
      <c r="AJ1079" t="s">
        <v>268</v>
      </c>
      <c r="AK1079" t="s">
        <v>395</v>
      </c>
      <c r="AL1079" t="s">
        <v>268</v>
      </c>
      <c r="AM1079" t="s">
        <v>353</v>
      </c>
      <c r="AN1079" t="s">
        <v>287</v>
      </c>
      <c r="AO1079" t="s">
        <v>1811</v>
      </c>
      <c r="AP1079" t="s">
        <v>875</v>
      </c>
      <c r="AQ1079" t="s">
        <v>1812</v>
      </c>
      <c r="AR1079" t="s">
        <v>627</v>
      </c>
      <c r="AS1079" t="s">
        <v>268</v>
      </c>
      <c r="AT1079" t="s">
        <v>382</v>
      </c>
      <c r="AU1079" t="s">
        <v>268</v>
      </c>
      <c r="AV1079" t="s">
        <v>353</v>
      </c>
      <c r="AW1079" t="s">
        <v>287</v>
      </c>
      <c r="AX1079" t="s">
        <v>1811</v>
      </c>
      <c r="AY1079" t="s">
        <v>875</v>
      </c>
      <c r="AZ1079" t="s">
        <v>1812</v>
      </c>
      <c r="BA1079" t="s">
        <v>627</v>
      </c>
      <c r="BB1079" t="s">
        <v>268</v>
      </c>
      <c r="BC1079" t="s">
        <v>375</v>
      </c>
      <c r="BD1079" t="s">
        <v>268</v>
      </c>
      <c r="BE1079" t="s">
        <v>411</v>
      </c>
      <c r="BF1079" t="s">
        <v>268</v>
      </c>
      <c r="BG1079" t="s">
        <v>268</v>
      </c>
      <c r="BH1079" t="s">
        <v>268</v>
      </c>
      <c r="BI1079" t="s">
        <v>268</v>
      </c>
      <c r="BJ1079" t="s">
        <v>268</v>
      </c>
      <c r="BK1079" t="s">
        <v>268</v>
      </c>
      <c r="BL1079" t="s">
        <v>268</v>
      </c>
      <c r="BM1079" t="s">
        <v>268</v>
      </c>
      <c r="BN1079" t="s">
        <v>268</v>
      </c>
      <c r="BO1079" t="s">
        <v>268</v>
      </c>
      <c r="BP1079" t="s">
        <v>268</v>
      </c>
      <c r="BQ1079" t="s">
        <v>268</v>
      </c>
      <c r="BR1079" t="s">
        <v>268</v>
      </c>
      <c r="BS1079" t="s">
        <v>268</v>
      </c>
      <c r="BT1079" t="s">
        <v>268</v>
      </c>
      <c r="BU1079" t="s">
        <v>268</v>
      </c>
      <c r="BV1079" t="s">
        <v>268</v>
      </c>
      <c r="BW1079" t="s">
        <v>268</v>
      </c>
      <c r="BX1079" t="s">
        <v>268</v>
      </c>
      <c r="BY1079">
        <v>56.3</v>
      </c>
      <c r="BZ1079">
        <v>56.3</v>
      </c>
      <c r="CA1079" t="s">
        <v>142</v>
      </c>
      <c r="CB1079" s="356">
        <v>123</v>
      </c>
      <c r="CC1079" t="s">
        <v>1817</v>
      </c>
      <c r="CD1079" t="s">
        <v>268</v>
      </c>
      <c r="CE1079" t="s">
        <v>268</v>
      </c>
      <c r="CF1079" s="356">
        <v>4</v>
      </c>
      <c r="CG1079" t="s">
        <v>268</v>
      </c>
      <c r="CH1079" t="s">
        <v>268</v>
      </c>
      <c r="CI1079" t="s">
        <v>268</v>
      </c>
      <c r="CJ1079" t="s">
        <v>268</v>
      </c>
      <c r="CK1079" t="s">
        <v>268</v>
      </c>
      <c r="CL1079" t="s">
        <v>268</v>
      </c>
      <c r="CM1079" t="s">
        <v>11224</v>
      </c>
      <c r="CN1079">
        <v>38.33</v>
      </c>
      <c r="CO1079" t="s">
        <v>268</v>
      </c>
      <c r="CP1079">
        <v>38.33</v>
      </c>
      <c r="CQ1079">
        <v>365</v>
      </c>
      <c r="CR1079" t="s">
        <v>878</v>
      </c>
      <c r="CS1079" t="s">
        <v>11225</v>
      </c>
      <c r="CT1079" t="s">
        <v>11226</v>
      </c>
      <c r="CU1079" t="s">
        <v>11227</v>
      </c>
      <c r="CV1079" t="s">
        <v>268</v>
      </c>
      <c r="CW1079" t="s">
        <v>268</v>
      </c>
      <c r="CX1079" t="s">
        <v>268</v>
      </c>
      <c r="CY1079" t="s">
        <v>268</v>
      </c>
      <c r="CZ1079" t="s">
        <v>268</v>
      </c>
      <c r="DA1079" t="s">
        <v>268</v>
      </c>
      <c r="DB1079" s="429">
        <f t="shared" si="214"/>
        <v>0</v>
      </c>
      <c r="DC1079" s="284">
        <f t="shared" si="215"/>
        <v>0</v>
      </c>
      <c r="DD1079" s="284">
        <f t="shared" si="216"/>
        <v>0</v>
      </c>
      <c r="DE1079" s="284">
        <f t="shared" si="217"/>
        <v>0</v>
      </c>
      <c r="DF1079" s="295">
        <f t="shared" si="218"/>
        <v>56.3</v>
      </c>
      <c r="DG1079" s="284">
        <f t="shared" si="219"/>
        <v>1</v>
      </c>
      <c r="DH1079" s="284">
        <f t="shared" si="220"/>
        <v>0</v>
      </c>
      <c r="DI1079" s="284">
        <f t="shared" si="221"/>
        <v>0</v>
      </c>
      <c r="DJ1079" s="284">
        <f t="shared" si="222"/>
        <v>0</v>
      </c>
      <c r="DK1079" s="295">
        <f t="shared" si="223"/>
        <v>0</v>
      </c>
      <c r="DL1079" s="297">
        <f t="shared" si="224"/>
        <v>4</v>
      </c>
      <c r="DM1079" s="430">
        <f>IFERROR(IF(CA1079="D",IF(DL1079="A dispo.",DF1079*VLOOKUP('DATI INPUT'!$F$27,TARIFFE_UD,4,FALSE),DF1079*VLOOKUP(DL1079,TARIFFE_UD,4,FALSE)),DF1079*VLOOKUP(CB1079-100,TARIFFE_UND,4,FALSE)),0)</f>
        <v>38.331244113755609</v>
      </c>
      <c r="DN1079" s="430">
        <f>IFERROR(IF(CA1079="D",IF(DL1079="A dispo.",DK1079*VLOOKUP('DATI INPUT'!$F$27,TARIFFE_UD,5,FALSE),DK1079*VLOOKUP(DL1079,TARIFFE_UD,5,FALSE)),DK1079*VLOOKUP(CB1079-100,TARIFFE_UND,5,FALSE)),0)</f>
        <v>0</v>
      </c>
      <c r="DO1079" s="431">
        <f t="shared" si="225"/>
        <v>1.2441137556109538E-3</v>
      </c>
      <c r="DP1079" s="299">
        <f>IFERROR(IF(CA1079="D",IF(DL1079="A dispo.",DF1079*VLOOKUP('DATI INPUT'!$F$27,TARIFFE_UD,2,FALSE),DF1079*VLOOKUP(DL1079,TARIFFE_UD,2,FALSE)),DF1079*VLOOKUP(CB1079-100,TARIFFE_UND,2,FALSE)),0)</f>
        <v>47.889533929362358</v>
      </c>
      <c r="DQ1079" s="299">
        <f>IFERROR(IF(CA1079="D",IF(DL1079="A dispo.",DK1079*VLOOKUP('DATI INPUT'!$F$27,TARIFFE_UD,3,FALSE),DK1079*VLOOKUP(DL1079,TARIFFE_UD,3,FALSE)),DK1079*VLOOKUP(CB1079-100,TARIFFE_UND,3,FALSE)),0)</f>
        <v>0</v>
      </c>
      <c r="DR1079" s="299">
        <f t="shared" si="226"/>
        <v>47.889533929362358</v>
      </c>
    </row>
    <row r="1080" spans="1:122" x14ac:dyDescent="0.25">
      <c r="A1080" t="s">
        <v>8778</v>
      </c>
      <c r="B1080" t="s">
        <v>1032</v>
      </c>
      <c r="C1080" t="s">
        <v>8779</v>
      </c>
      <c r="D1080" t="s">
        <v>3840</v>
      </c>
      <c r="E1080" t="s">
        <v>268</v>
      </c>
      <c r="F1080" t="s">
        <v>156</v>
      </c>
      <c r="G1080" t="s">
        <v>3841</v>
      </c>
      <c r="H1080" t="s">
        <v>1241</v>
      </c>
      <c r="I1080" t="s">
        <v>3842</v>
      </c>
      <c r="J1080" t="s">
        <v>156</v>
      </c>
      <c r="K1080" t="s">
        <v>3843</v>
      </c>
      <c r="L1080" t="s">
        <v>960</v>
      </c>
      <c r="M1080" t="s">
        <v>3844</v>
      </c>
      <c r="N1080" t="s">
        <v>3845</v>
      </c>
      <c r="O1080" t="s">
        <v>3846</v>
      </c>
      <c r="P1080" t="s">
        <v>3847</v>
      </c>
      <c r="Q1080" t="s">
        <v>3848</v>
      </c>
      <c r="R1080" t="s">
        <v>268</v>
      </c>
      <c r="S1080" t="s">
        <v>268</v>
      </c>
      <c r="T1080" t="s">
        <v>268</v>
      </c>
      <c r="U1080" t="s">
        <v>268</v>
      </c>
      <c r="V1080" t="s">
        <v>268</v>
      </c>
      <c r="W1080" t="s">
        <v>3849</v>
      </c>
      <c r="X1080" t="s">
        <v>2045</v>
      </c>
      <c r="Y1080" t="s">
        <v>346</v>
      </c>
      <c r="Z1080" t="s">
        <v>268</v>
      </c>
      <c r="AA1080" t="s">
        <v>268</v>
      </c>
      <c r="AB1080" t="s">
        <v>268</v>
      </c>
      <c r="AC1080" t="s">
        <v>268</v>
      </c>
      <c r="AD1080" t="s">
        <v>268</v>
      </c>
      <c r="AE1080" t="s">
        <v>287</v>
      </c>
      <c r="AF1080" t="s">
        <v>1811</v>
      </c>
      <c r="AG1080" t="s">
        <v>875</v>
      </c>
      <c r="AH1080" t="s">
        <v>2047</v>
      </c>
      <c r="AI1080" t="s">
        <v>3874</v>
      </c>
      <c r="AJ1080" t="s">
        <v>268</v>
      </c>
      <c r="AK1080" t="s">
        <v>381</v>
      </c>
      <c r="AL1080" t="s">
        <v>268</v>
      </c>
      <c r="AM1080" t="s">
        <v>353</v>
      </c>
      <c r="AN1080" t="s">
        <v>268</v>
      </c>
      <c r="AO1080" t="s">
        <v>268</v>
      </c>
      <c r="AP1080" t="s">
        <v>268</v>
      </c>
      <c r="AQ1080" t="s">
        <v>268</v>
      </c>
      <c r="AR1080" t="s">
        <v>268</v>
      </c>
      <c r="AS1080" t="s">
        <v>268</v>
      </c>
      <c r="AT1080" t="s">
        <v>268</v>
      </c>
      <c r="AU1080" t="s">
        <v>268</v>
      </c>
      <c r="AV1080" t="s">
        <v>268</v>
      </c>
      <c r="AW1080" t="s">
        <v>268</v>
      </c>
      <c r="AX1080" t="s">
        <v>268</v>
      </c>
      <c r="AY1080" t="s">
        <v>268</v>
      </c>
      <c r="AZ1080" t="s">
        <v>268</v>
      </c>
      <c r="BA1080" t="s">
        <v>268</v>
      </c>
      <c r="BB1080" t="s">
        <v>268</v>
      </c>
      <c r="BC1080" t="s">
        <v>268</v>
      </c>
      <c r="BD1080" t="s">
        <v>268</v>
      </c>
      <c r="BE1080" t="s">
        <v>268</v>
      </c>
      <c r="BF1080" t="s">
        <v>268</v>
      </c>
      <c r="BG1080" t="s">
        <v>268</v>
      </c>
      <c r="BH1080" t="s">
        <v>268</v>
      </c>
      <c r="BI1080" t="s">
        <v>268</v>
      </c>
      <c r="BJ1080" t="s">
        <v>268</v>
      </c>
      <c r="BK1080" t="s">
        <v>268</v>
      </c>
      <c r="BL1080" t="s">
        <v>268</v>
      </c>
      <c r="BM1080" t="s">
        <v>268</v>
      </c>
      <c r="BN1080" t="s">
        <v>268</v>
      </c>
      <c r="BO1080" t="s">
        <v>268</v>
      </c>
      <c r="BP1080" t="s">
        <v>268</v>
      </c>
      <c r="BQ1080" t="s">
        <v>268</v>
      </c>
      <c r="BR1080" t="s">
        <v>268</v>
      </c>
      <c r="BS1080" t="s">
        <v>268</v>
      </c>
      <c r="BT1080" t="s">
        <v>268</v>
      </c>
      <c r="BU1080" t="s">
        <v>268</v>
      </c>
      <c r="BV1080" t="s">
        <v>268</v>
      </c>
      <c r="BW1080" t="s">
        <v>268</v>
      </c>
      <c r="BX1080" t="s">
        <v>268</v>
      </c>
      <c r="BY1080">
        <v>10</v>
      </c>
      <c r="BZ1080">
        <v>10</v>
      </c>
      <c r="CA1080" t="s">
        <v>142</v>
      </c>
      <c r="CB1080" s="356">
        <v>123</v>
      </c>
      <c r="CC1080" t="s">
        <v>1817</v>
      </c>
      <c r="CD1080" t="s">
        <v>268</v>
      </c>
      <c r="CE1080" t="s">
        <v>268</v>
      </c>
      <c r="CF1080" t="s">
        <v>268</v>
      </c>
      <c r="CG1080" t="s">
        <v>268</v>
      </c>
      <c r="CH1080" t="s">
        <v>268</v>
      </c>
      <c r="CI1080" t="s">
        <v>268</v>
      </c>
      <c r="CJ1080" t="s">
        <v>268</v>
      </c>
      <c r="CK1080" t="s">
        <v>268</v>
      </c>
      <c r="CL1080" t="s">
        <v>268</v>
      </c>
      <c r="CM1080" t="s">
        <v>11224</v>
      </c>
      <c r="CN1080">
        <v>6.34</v>
      </c>
      <c r="CO1080" t="s">
        <v>268</v>
      </c>
      <c r="CP1080">
        <v>6.34</v>
      </c>
      <c r="CQ1080">
        <v>365</v>
      </c>
      <c r="CR1080" t="s">
        <v>878</v>
      </c>
      <c r="CS1080" t="s">
        <v>11225</v>
      </c>
      <c r="CT1080" t="s">
        <v>11226</v>
      </c>
      <c r="CU1080" t="s">
        <v>11227</v>
      </c>
      <c r="CV1080" t="s">
        <v>268</v>
      </c>
      <c r="CW1080" t="s">
        <v>268</v>
      </c>
      <c r="CX1080" t="s">
        <v>268</v>
      </c>
      <c r="CY1080" t="s">
        <v>268</v>
      </c>
      <c r="CZ1080" t="s">
        <v>268</v>
      </c>
      <c r="DA1080" t="s">
        <v>268</v>
      </c>
      <c r="DB1080" s="429">
        <f t="shared" si="214"/>
        <v>0</v>
      </c>
      <c r="DC1080" s="284">
        <f t="shared" si="215"/>
        <v>0</v>
      </c>
      <c r="DD1080" s="284">
        <f t="shared" si="216"/>
        <v>0</v>
      </c>
      <c r="DE1080" s="284">
        <f t="shared" si="217"/>
        <v>0</v>
      </c>
      <c r="DF1080" s="295">
        <f t="shared" si="218"/>
        <v>10</v>
      </c>
      <c r="DG1080" s="284">
        <f t="shared" si="219"/>
        <v>1</v>
      </c>
      <c r="DH1080" s="284">
        <f t="shared" si="220"/>
        <v>0</v>
      </c>
      <c r="DI1080" s="284">
        <f t="shared" si="221"/>
        <v>0</v>
      </c>
      <c r="DJ1080" s="284">
        <f t="shared" si="222"/>
        <v>0</v>
      </c>
      <c r="DK1080" s="295">
        <f t="shared" si="223"/>
        <v>0</v>
      </c>
      <c r="DL1080" s="297" t="str">
        <f t="shared" si="224"/>
        <v>A dispo.</v>
      </c>
      <c r="DM1080" s="430">
        <f>IFERROR(IF(CA1080="D",IF(DL1080="A dispo.",DF1080*VLOOKUP('DATI INPUT'!$F$27,TARIFFE_UD,4,FALSE),DF1080*VLOOKUP(DL1080,TARIFFE_UD,4,FALSE)),DF1080*VLOOKUP(CB1080-100,TARIFFE_UND,4,FALSE)),0)</f>
        <v>6.3388472534537987</v>
      </c>
      <c r="DN1080" s="430">
        <f>IFERROR(IF(CA1080="D",IF(DL1080="A dispo.",DK1080*VLOOKUP('DATI INPUT'!$F$27,TARIFFE_UD,5,FALSE),DK1080*VLOOKUP(DL1080,TARIFFE_UD,5,FALSE)),DK1080*VLOOKUP(CB1080-100,TARIFFE_UND,5,FALSE)),0)</f>
        <v>0</v>
      </c>
      <c r="DO1080" s="431">
        <f t="shared" si="225"/>
        <v>-1.1527465462011222E-3</v>
      </c>
      <c r="DP1080" s="299">
        <f>IFERROR(IF(CA1080="D",IF(DL1080="A dispo.",DF1080*VLOOKUP('DATI INPUT'!$F$27,TARIFFE_UD,2,FALSE),DF1080*VLOOKUP(DL1080,TARIFFE_UD,2,FALSE)),DF1080*VLOOKUP(CB1080-100,TARIFFE_UND,2,FALSE)),0)</f>
        <v>7.9195039878286488</v>
      </c>
      <c r="DQ1080" s="299">
        <f>IFERROR(IF(CA1080="D",IF(DL1080="A dispo.",DK1080*VLOOKUP('DATI INPUT'!$F$27,TARIFFE_UD,3,FALSE),DK1080*VLOOKUP(DL1080,TARIFFE_UD,3,FALSE)),DK1080*VLOOKUP(CB1080-100,TARIFFE_UND,3,FALSE)),0)</f>
        <v>0</v>
      </c>
      <c r="DR1080" s="299">
        <f t="shared" si="226"/>
        <v>7.9195039878286488</v>
      </c>
    </row>
    <row r="1081" spans="1:122" x14ac:dyDescent="0.25">
      <c r="A1081" t="s">
        <v>8780</v>
      </c>
      <c r="B1081" t="s">
        <v>3924</v>
      </c>
      <c r="C1081" t="s">
        <v>8781</v>
      </c>
      <c r="D1081" t="s">
        <v>3926</v>
      </c>
      <c r="E1081" t="s">
        <v>268</v>
      </c>
      <c r="F1081" t="s">
        <v>156</v>
      </c>
      <c r="G1081" t="s">
        <v>3927</v>
      </c>
      <c r="H1081" t="s">
        <v>1241</v>
      </c>
      <c r="I1081" t="s">
        <v>3928</v>
      </c>
      <c r="J1081" t="s">
        <v>156</v>
      </c>
      <c r="K1081" t="s">
        <v>3929</v>
      </c>
      <c r="L1081" t="s">
        <v>960</v>
      </c>
      <c r="M1081" t="s">
        <v>3849</v>
      </c>
      <c r="N1081" t="s">
        <v>984</v>
      </c>
      <c r="O1081" t="s">
        <v>873</v>
      </c>
      <c r="P1081" t="s">
        <v>2045</v>
      </c>
      <c r="Q1081" t="s">
        <v>346</v>
      </c>
      <c r="R1081" t="s">
        <v>268</v>
      </c>
      <c r="S1081" t="s">
        <v>268</v>
      </c>
      <c r="T1081" t="s">
        <v>268</v>
      </c>
      <c r="U1081" t="s">
        <v>268</v>
      </c>
      <c r="V1081" t="s">
        <v>268</v>
      </c>
      <c r="W1081" t="s">
        <v>3849</v>
      </c>
      <c r="X1081" t="s">
        <v>2045</v>
      </c>
      <c r="Y1081" t="s">
        <v>346</v>
      </c>
      <c r="Z1081" t="s">
        <v>268</v>
      </c>
      <c r="AA1081" t="s">
        <v>268</v>
      </c>
      <c r="AB1081" t="s">
        <v>268</v>
      </c>
      <c r="AC1081" t="s">
        <v>268</v>
      </c>
      <c r="AD1081" t="s">
        <v>268</v>
      </c>
      <c r="AE1081" t="s">
        <v>287</v>
      </c>
      <c r="AF1081" t="s">
        <v>1811</v>
      </c>
      <c r="AG1081" t="s">
        <v>875</v>
      </c>
      <c r="AH1081" t="s">
        <v>2047</v>
      </c>
      <c r="AI1081" t="s">
        <v>3874</v>
      </c>
      <c r="AJ1081" t="s">
        <v>268</v>
      </c>
      <c r="AK1081" t="s">
        <v>410</v>
      </c>
      <c r="AL1081" t="s">
        <v>268</v>
      </c>
      <c r="AM1081" t="s">
        <v>353</v>
      </c>
      <c r="AN1081" t="s">
        <v>268</v>
      </c>
      <c r="AO1081" t="s">
        <v>268</v>
      </c>
      <c r="AP1081" t="s">
        <v>268</v>
      </c>
      <c r="AQ1081" t="s">
        <v>268</v>
      </c>
      <c r="AR1081" t="s">
        <v>268</v>
      </c>
      <c r="AS1081" t="s">
        <v>268</v>
      </c>
      <c r="AT1081" t="s">
        <v>268</v>
      </c>
      <c r="AU1081" t="s">
        <v>268</v>
      </c>
      <c r="AV1081" t="s">
        <v>268</v>
      </c>
      <c r="AW1081" t="s">
        <v>268</v>
      </c>
      <c r="AX1081" t="s">
        <v>268</v>
      </c>
      <c r="AY1081" t="s">
        <v>268</v>
      </c>
      <c r="AZ1081" t="s">
        <v>268</v>
      </c>
      <c r="BA1081" t="s">
        <v>268</v>
      </c>
      <c r="BB1081" t="s">
        <v>268</v>
      </c>
      <c r="BC1081" t="s">
        <v>268</v>
      </c>
      <c r="BD1081" t="s">
        <v>268</v>
      </c>
      <c r="BE1081" t="s">
        <v>268</v>
      </c>
      <c r="BF1081" t="s">
        <v>268</v>
      </c>
      <c r="BG1081" t="s">
        <v>268</v>
      </c>
      <c r="BH1081" t="s">
        <v>268</v>
      </c>
      <c r="BI1081" t="s">
        <v>268</v>
      </c>
      <c r="BJ1081" t="s">
        <v>268</v>
      </c>
      <c r="BK1081" t="s">
        <v>268</v>
      </c>
      <c r="BL1081" t="s">
        <v>268</v>
      </c>
      <c r="BM1081" t="s">
        <v>268</v>
      </c>
      <c r="BN1081" t="s">
        <v>268</v>
      </c>
      <c r="BO1081" t="s">
        <v>268</v>
      </c>
      <c r="BP1081" t="s">
        <v>268</v>
      </c>
      <c r="BQ1081" t="s">
        <v>268</v>
      </c>
      <c r="BR1081" t="s">
        <v>268</v>
      </c>
      <c r="BS1081" t="s">
        <v>268</v>
      </c>
      <c r="BT1081" t="s">
        <v>268</v>
      </c>
      <c r="BU1081" t="s">
        <v>268</v>
      </c>
      <c r="BV1081" t="s">
        <v>268</v>
      </c>
      <c r="BW1081" t="s">
        <v>268</v>
      </c>
      <c r="BX1081" t="s">
        <v>268</v>
      </c>
      <c r="BY1081">
        <v>10</v>
      </c>
      <c r="BZ1081">
        <v>10</v>
      </c>
      <c r="CA1081" t="s">
        <v>142</v>
      </c>
      <c r="CB1081" s="356">
        <v>123</v>
      </c>
      <c r="CC1081" t="s">
        <v>1817</v>
      </c>
      <c r="CD1081" t="s">
        <v>268</v>
      </c>
      <c r="CE1081" t="s">
        <v>268</v>
      </c>
      <c r="CF1081" t="s">
        <v>268</v>
      </c>
      <c r="CG1081" t="s">
        <v>268</v>
      </c>
      <c r="CH1081" t="s">
        <v>268</v>
      </c>
      <c r="CI1081" t="s">
        <v>268</v>
      </c>
      <c r="CJ1081" t="s">
        <v>268</v>
      </c>
      <c r="CK1081" t="s">
        <v>268</v>
      </c>
      <c r="CL1081" t="s">
        <v>268</v>
      </c>
      <c r="CM1081" t="s">
        <v>11224</v>
      </c>
      <c r="CN1081">
        <v>6.34</v>
      </c>
      <c r="CO1081" t="s">
        <v>268</v>
      </c>
      <c r="CP1081">
        <v>6.34</v>
      </c>
      <c r="CQ1081">
        <v>365</v>
      </c>
      <c r="CR1081" t="s">
        <v>878</v>
      </c>
      <c r="CS1081" t="s">
        <v>11225</v>
      </c>
      <c r="CT1081" t="s">
        <v>11226</v>
      </c>
      <c r="CU1081" t="s">
        <v>11227</v>
      </c>
      <c r="CV1081" t="s">
        <v>268</v>
      </c>
      <c r="CW1081" t="s">
        <v>268</v>
      </c>
      <c r="CX1081" t="s">
        <v>268</v>
      </c>
      <c r="CY1081" t="s">
        <v>268</v>
      </c>
      <c r="CZ1081" t="s">
        <v>268</v>
      </c>
      <c r="DA1081" t="s">
        <v>268</v>
      </c>
      <c r="DB1081" s="429">
        <f t="shared" si="214"/>
        <v>0</v>
      </c>
      <c r="DC1081" s="284">
        <f t="shared" si="215"/>
        <v>0</v>
      </c>
      <c r="DD1081" s="284">
        <f t="shared" si="216"/>
        <v>0</v>
      </c>
      <c r="DE1081" s="284">
        <f t="shared" si="217"/>
        <v>0</v>
      </c>
      <c r="DF1081" s="295">
        <f t="shared" si="218"/>
        <v>10</v>
      </c>
      <c r="DG1081" s="284">
        <f t="shared" si="219"/>
        <v>1</v>
      </c>
      <c r="DH1081" s="284">
        <f t="shared" si="220"/>
        <v>0</v>
      </c>
      <c r="DI1081" s="284">
        <f t="shared" si="221"/>
        <v>0</v>
      </c>
      <c r="DJ1081" s="284">
        <f t="shared" si="222"/>
        <v>0</v>
      </c>
      <c r="DK1081" s="295">
        <f t="shared" si="223"/>
        <v>0</v>
      </c>
      <c r="DL1081" s="297" t="str">
        <f t="shared" si="224"/>
        <v>A dispo.</v>
      </c>
      <c r="DM1081" s="430">
        <f>IFERROR(IF(CA1081="D",IF(DL1081="A dispo.",DF1081*VLOOKUP('DATI INPUT'!$F$27,TARIFFE_UD,4,FALSE),DF1081*VLOOKUP(DL1081,TARIFFE_UD,4,FALSE)),DF1081*VLOOKUP(CB1081-100,TARIFFE_UND,4,FALSE)),0)</f>
        <v>6.3388472534537987</v>
      </c>
      <c r="DN1081" s="430">
        <f>IFERROR(IF(CA1081="D",IF(DL1081="A dispo.",DK1081*VLOOKUP('DATI INPUT'!$F$27,TARIFFE_UD,5,FALSE),DK1081*VLOOKUP(DL1081,TARIFFE_UD,5,FALSE)),DK1081*VLOOKUP(CB1081-100,TARIFFE_UND,5,FALSE)),0)</f>
        <v>0</v>
      </c>
      <c r="DO1081" s="431">
        <f t="shared" si="225"/>
        <v>-1.1527465462011222E-3</v>
      </c>
      <c r="DP1081" s="299">
        <f>IFERROR(IF(CA1081="D",IF(DL1081="A dispo.",DF1081*VLOOKUP('DATI INPUT'!$F$27,TARIFFE_UD,2,FALSE),DF1081*VLOOKUP(DL1081,TARIFFE_UD,2,FALSE)),DF1081*VLOOKUP(CB1081-100,TARIFFE_UND,2,FALSE)),0)</f>
        <v>7.9195039878286488</v>
      </c>
      <c r="DQ1081" s="299">
        <f>IFERROR(IF(CA1081="D",IF(DL1081="A dispo.",DK1081*VLOOKUP('DATI INPUT'!$F$27,TARIFFE_UD,3,FALSE),DK1081*VLOOKUP(DL1081,TARIFFE_UD,3,FALSE)),DK1081*VLOOKUP(CB1081-100,TARIFFE_UND,3,FALSE)),0)</f>
        <v>0</v>
      </c>
      <c r="DR1081" s="299">
        <f t="shared" si="226"/>
        <v>7.9195039878286488</v>
      </c>
    </row>
    <row r="1082" spans="1:122" x14ac:dyDescent="0.25">
      <c r="A1082" t="s">
        <v>8782</v>
      </c>
      <c r="B1082" t="s">
        <v>8440</v>
      </c>
      <c r="C1082" t="s">
        <v>1577</v>
      </c>
      <c r="D1082" t="s">
        <v>8442</v>
      </c>
      <c r="E1082" t="s">
        <v>268</v>
      </c>
      <c r="F1082" t="s">
        <v>156</v>
      </c>
      <c r="G1082" t="s">
        <v>8443</v>
      </c>
      <c r="H1082" t="s">
        <v>8444</v>
      </c>
      <c r="I1082" t="s">
        <v>426</v>
      </c>
      <c r="J1082" t="s">
        <v>274</v>
      </c>
      <c r="K1082" t="s">
        <v>8445</v>
      </c>
      <c r="L1082" t="s">
        <v>8446</v>
      </c>
      <c r="M1082" t="s">
        <v>8447</v>
      </c>
      <c r="N1082" t="s">
        <v>7021</v>
      </c>
      <c r="O1082" t="s">
        <v>7022</v>
      </c>
      <c r="P1082" t="s">
        <v>7023</v>
      </c>
      <c r="Q1082" t="s">
        <v>488</v>
      </c>
      <c r="R1082" t="s">
        <v>157</v>
      </c>
      <c r="S1082" t="s">
        <v>268</v>
      </c>
      <c r="T1082" t="s">
        <v>268</v>
      </c>
      <c r="U1082" t="s">
        <v>268</v>
      </c>
      <c r="V1082" t="s">
        <v>268</v>
      </c>
      <c r="W1082" t="s">
        <v>2488</v>
      </c>
      <c r="X1082" t="s">
        <v>2489</v>
      </c>
      <c r="Y1082" t="s">
        <v>368</v>
      </c>
      <c r="Z1082" t="s">
        <v>268</v>
      </c>
      <c r="AA1082" t="s">
        <v>268</v>
      </c>
      <c r="AB1082" t="s">
        <v>268</v>
      </c>
      <c r="AC1082" t="s">
        <v>268</v>
      </c>
      <c r="AD1082" t="s">
        <v>268</v>
      </c>
      <c r="AE1082" t="s">
        <v>287</v>
      </c>
      <c r="AF1082" t="s">
        <v>1811</v>
      </c>
      <c r="AG1082" t="s">
        <v>875</v>
      </c>
      <c r="AH1082" t="s">
        <v>1848</v>
      </c>
      <c r="AI1082" t="s">
        <v>3261</v>
      </c>
      <c r="AJ1082" t="s">
        <v>268</v>
      </c>
      <c r="AK1082" t="s">
        <v>268</v>
      </c>
      <c r="AL1082" t="s">
        <v>268</v>
      </c>
      <c r="AM1082" t="s">
        <v>268</v>
      </c>
      <c r="AN1082" t="s">
        <v>268</v>
      </c>
      <c r="AO1082" t="s">
        <v>268</v>
      </c>
      <c r="AP1082" t="s">
        <v>268</v>
      </c>
      <c r="AQ1082" t="s">
        <v>268</v>
      </c>
      <c r="AR1082" t="s">
        <v>268</v>
      </c>
      <c r="AS1082" t="s">
        <v>268</v>
      </c>
      <c r="AT1082" t="s">
        <v>268</v>
      </c>
      <c r="AU1082" t="s">
        <v>268</v>
      </c>
      <c r="AV1082" t="s">
        <v>268</v>
      </c>
      <c r="AW1082" t="s">
        <v>268</v>
      </c>
      <c r="AX1082" t="s">
        <v>268</v>
      </c>
      <c r="AY1082" t="s">
        <v>268</v>
      </c>
      <c r="AZ1082" t="s">
        <v>268</v>
      </c>
      <c r="BA1082" t="s">
        <v>268</v>
      </c>
      <c r="BB1082" t="s">
        <v>268</v>
      </c>
      <c r="BC1082" t="s">
        <v>268</v>
      </c>
      <c r="BD1082" t="s">
        <v>268</v>
      </c>
      <c r="BE1082" t="s">
        <v>268</v>
      </c>
      <c r="BF1082" t="s">
        <v>268</v>
      </c>
      <c r="BG1082" t="s">
        <v>268</v>
      </c>
      <c r="BH1082" t="s">
        <v>268</v>
      </c>
      <c r="BI1082" t="s">
        <v>268</v>
      </c>
      <c r="BJ1082" t="s">
        <v>268</v>
      </c>
      <c r="BK1082" t="s">
        <v>268</v>
      </c>
      <c r="BL1082" t="s">
        <v>268</v>
      </c>
      <c r="BM1082" t="s">
        <v>268</v>
      </c>
      <c r="BN1082" t="s">
        <v>268</v>
      </c>
      <c r="BO1082" t="s">
        <v>268</v>
      </c>
      <c r="BP1082" t="s">
        <v>268</v>
      </c>
      <c r="BQ1082" t="s">
        <v>268</v>
      </c>
      <c r="BR1082" t="s">
        <v>268</v>
      </c>
      <c r="BS1082" t="s">
        <v>268</v>
      </c>
      <c r="BT1082" t="s">
        <v>268</v>
      </c>
      <c r="BU1082" t="s">
        <v>268</v>
      </c>
      <c r="BV1082" t="s">
        <v>268</v>
      </c>
      <c r="BW1082" t="s">
        <v>268</v>
      </c>
      <c r="BX1082" t="s">
        <v>268</v>
      </c>
      <c r="BY1082">
        <v>22.23</v>
      </c>
      <c r="BZ1082">
        <v>22.23</v>
      </c>
      <c r="CA1082" t="s">
        <v>142</v>
      </c>
      <c r="CB1082" s="356">
        <v>123</v>
      </c>
      <c r="CC1082" t="s">
        <v>1817</v>
      </c>
      <c r="CD1082" t="s">
        <v>268</v>
      </c>
      <c r="CE1082" t="s">
        <v>268</v>
      </c>
      <c r="CF1082" t="s">
        <v>268</v>
      </c>
      <c r="CG1082" t="s">
        <v>268</v>
      </c>
      <c r="CH1082" t="s">
        <v>268</v>
      </c>
      <c r="CI1082" t="s">
        <v>268</v>
      </c>
      <c r="CJ1082" t="s">
        <v>268</v>
      </c>
      <c r="CK1082" t="s">
        <v>268</v>
      </c>
      <c r="CL1082" t="s">
        <v>268</v>
      </c>
      <c r="CM1082" t="s">
        <v>11224</v>
      </c>
      <c r="CN1082">
        <v>14.09</v>
      </c>
      <c r="CO1082" t="s">
        <v>268</v>
      </c>
      <c r="CP1082">
        <v>14.09</v>
      </c>
      <c r="CQ1082">
        <v>365</v>
      </c>
      <c r="CR1082" t="s">
        <v>878</v>
      </c>
      <c r="CS1082" t="s">
        <v>11225</v>
      </c>
      <c r="CT1082" t="s">
        <v>11226</v>
      </c>
      <c r="CU1082" t="s">
        <v>11227</v>
      </c>
      <c r="CV1082" t="s">
        <v>268</v>
      </c>
      <c r="CW1082" t="s">
        <v>268</v>
      </c>
      <c r="CX1082" t="s">
        <v>268</v>
      </c>
      <c r="CY1082" t="s">
        <v>268</v>
      </c>
      <c r="CZ1082" t="s">
        <v>268</v>
      </c>
      <c r="DA1082" t="s">
        <v>268</v>
      </c>
      <c r="DB1082" s="429">
        <f t="shared" si="214"/>
        <v>0</v>
      </c>
      <c r="DC1082" s="284">
        <f t="shared" si="215"/>
        <v>0</v>
      </c>
      <c r="DD1082" s="284">
        <f t="shared" si="216"/>
        <v>0</v>
      </c>
      <c r="DE1082" s="284">
        <f t="shared" si="217"/>
        <v>0</v>
      </c>
      <c r="DF1082" s="295">
        <f t="shared" si="218"/>
        <v>22.23</v>
      </c>
      <c r="DG1082" s="284">
        <f t="shared" si="219"/>
        <v>1</v>
      </c>
      <c r="DH1082" s="284">
        <f t="shared" si="220"/>
        <v>0</v>
      </c>
      <c r="DI1082" s="284">
        <f t="shared" si="221"/>
        <v>0</v>
      </c>
      <c r="DJ1082" s="284">
        <f t="shared" si="222"/>
        <v>0</v>
      </c>
      <c r="DK1082" s="295">
        <f t="shared" si="223"/>
        <v>0</v>
      </c>
      <c r="DL1082" s="297" t="str">
        <f t="shared" si="224"/>
        <v>A dispo.</v>
      </c>
      <c r="DM1082" s="430">
        <f>IFERROR(IF(CA1082="D",IF(DL1082="A dispo.",DF1082*VLOOKUP('DATI INPUT'!$F$27,TARIFFE_UD,4,FALSE),DF1082*VLOOKUP(DL1082,TARIFFE_UD,4,FALSE)),DF1082*VLOOKUP(CB1082-100,TARIFFE_UND,4,FALSE)),0)</f>
        <v>14.091257444427795</v>
      </c>
      <c r="DN1082" s="430">
        <f>IFERROR(IF(CA1082="D",IF(DL1082="A dispo.",DK1082*VLOOKUP('DATI INPUT'!$F$27,TARIFFE_UD,5,FALSE),DK1082*VLOOKUP(DL1082,TARIFFE_UD,5,FALSE)),DK1082*VLOOKUP(CB1082-100,TARIFFE_UND,5,FALSE)),0)</f>
        <v>0</v>
      </c>
      <c r="DO1082" s="431">
        <f t="shared" si="225"/>
        <v>1.2574444277948515E-3</v>
      </c>
      <c r="DP1082" s="299">
        <f>IFERROR(IF(CA1082="D",IF(DL1082="A dispo.",DF1082*VLOOKUP('DATI INPUT'!$F$27,TARIFFE_UD,2,FALSE),DF1082*VLOOKUP(DL1082,TARIFFE_UD,2,FALSE)),DF1082*VLOOKUP(CB1082-100,TARIFFE_UND,2,FALSE)),0)</f>
        <v>17.605057364943086</v>
      </c>
      <c r="DQ1082" s="299">
        <f>IFERROR(IF(CA1082="D",IF(DL1082="A dispo.",DK1082*VLOOKUP('DATI INPUT'!$F$27,TARIFFE_UD,3,FALSE),DK1082*VLOOKUP(DL1082,TARIFFE_UD,3,FALSE)),DK1082*VLOOKUP(CB1082-100,TARIFFE_UND,3,FALSE)),0)</f>
        <v>0</v>
      </c>
      <c r="DR1082" s="299">
        <f t="shared" si="226"/>
        <v>17.605057364943086</v>
      </c>
    </row>
    <row r="1083" spans="1:122" x14ac:dyDescent="0.25">
      <c r="A1083" t="s">
        <v>8783</v>
      </c>
      <c r="B1083" t="s">
        <v>1249</v>
      </c>
      <c r="C1083" t="s">
        <v>8784</v>
      </c>
      <c r="D1083" t="s">
        <v>7588</v>
      </c>
      <c r="E1083" t="s">
        <v>268</v>
      </c>
      <c r="F1083" t="s">
        <v>156</v>
      </c>
      <c r="G1083" t="s">
        <v>7589</v>
      </c>
      <c r="H1083" t="s">
        <v>7590</v>
      </c>
      <c r="I1083" t="s">
        <v>365</v>
      </c>
      <c r="J1083" t="s">
        <v>274</v>
      </c>
      <c r="K1083" t="s">
        <v>7591</v>
      </c>
      <c r="L1083" t="s">
        <v>1190</v>
      </c>
      <c r="M1083" t="s">
        <v>7592</v>
      </c>
      <c r="N1083" t="s">
        <v>7593</v>
      </c>
      <c r="O1083" t="s">
        <v>1141</v>
      </c>
      <c r="P1083" t="s">
        <v>7594</v>
      </c>
      <c r="Q1083" t="s">
        <v>386</v>
      </c>
      <c r="R1083" t="s">
        <v>268</v>
      </c>
      <c r="S1083" t="s">
        <v>268</v>
      </c>
      <c r="T1083" t="s">
        <v>268</v>
      </c>
      <c r="U1083" t="s">
        <v>268</v>
      </c>
      <c r="V1083" t="s">
        <v>268</v>
      </c>
      <c r="W1083" t="s">
        <v>1747</v>
      </c>
      <c r="X1083" t="s">
        <v>613</v>
      </c>
      <c r="Y1083" t="s">
        <v>497</v>
      </c>
      <c r="Z1083" t="s">
        <v>268</v>
      </c>
      <c r="AA1083" t="s">
        <v>268</v>
      </c>
      <c r="AB1083" t="s">
        <v>268</v>
      </c>
      <c r="AC1083" t="s">
        <v>268</v>
      </c>
      <c r="AD1083" t="s">
        <v>268</v>
      </c>
      <c r="AE1083" t="s">
        <v>287</v>
      </c>
      <c r="AF1083" t="s">
        <v>1811</v>
      </c>
      <c r="AG1083" t="s">
        <v>875</v>
      </c>
      <c r="AH1083" t="s">
        <v>1848</v>
      </c>
      <c r="AI1083" t="s">
        <v>7595</v>
      </c>
      <c r="AJ1083" t="s">
        <v>268</v>
      </c>
      <c r="AK1083" t="s">
        <v>366</v>
      </c>
      <c r="AL1083" t="s">
        <v>268</v>
      </c>
      <c r="AM1083" t="s">
        <v>268</v>
      </c>
      <c r="AN1083" t="s">
        <v>268</v>
      </c>
      <c r="AO1083" t="s">
        <v>268</v>
      </c>
      <c r="AP1083" t="s">
        <v>268</v>
      </c>
      <c r="AQ1083" t="s">
        <v>268</v>
      </c>
      <c r="AR1083" t="s">
        <v>268</v>
      </c>
      <c r="AS1083" t="s">
        <v>268</v>
      </c>
      <c r="AT1083" t="s">
        <v>268</v>
      </c>
      <c r="AU1083" t="s">
        <v>268</v>
      </c>
      <c r="AV1083" t="s">
        <v>268</v>
      </c>
      <c r="AW1083" t="s">
        <v>268</v>
      </c>
      <c r="AX1083" t="s">
        <v>268</v>
      </c>
      <c r="AY1083" t="s">
        <v>268</v>
      </c>
      <c r="AZ1083" t="s">
        <v>268</v>
      </c>
      <c r="BA1083" t="s">
        <v>268</v>
      </c>
      <c r="BB1083" t="s">
        <v>268</v>
      </c>
      <c r="BC1083" t="s">
        <v>268</v>
      </c>
      <c r="BD1083" t="s">
        <v>268</v>
      </c>
      <c r="BE1083" t="s">
        <v>268</v>
      </c>
      <c r="BF1083" t="s">
        <v>268</v>
      </c>
      <c r="BG1083" t="s">
        <v>268</v>
      </c>
      <c r="BH1083" t="s">
        <v>268</v>
      </c>
      <c r="BI1083" t="s">
        <v>268</v>
      </c>
      <c r="BJ1083" t="s">
        <v>268</v>
      </c>
      <c r="BK1083" t="s">
        <v>268</v>
      </c>
      <c r="BL1083" t="s">
        <v>268</v>
      </c>
      <c r="BM1083" t="s">
        <v>268</v>
      </c>
      <c r="BN1083" t="s">
        <v>268</v>
      </c>
      <c r="BO1083" t="s">
        <v>268</v>
      </c>
      <c r="BP1083" t="s">
        <v>268</v>
      </c>
      <c r="BQ1083" t="s">
        <v>268</v>
      </c>
      <c r="BR1083" t="s">
        <v>268</v>
      </c>
      <c r="BS1083" t="s">
        <v>268</v>
      </c>
      <c r="BT1083" t="s">
        <v>268</v>
      </c>
      <c r="BU1083" t="s">
        <v>268</v>
      </c>
      <c r="BV1083" t="s">
        <v>268</v>
      </c>
      <c r="BW1083" t="s">
        <v>268</v>
      </c>
      <c r="BX1083" t="s">
        <v>268</v>
      </c>
      <c r="BY1083">
        <v>14</v>
      </c>
      <c r="BZ1083">
        <v>14</v>
      </c>
      <c r="CA1083" t="s">
        <v>142</v>
      </c>
      <c r="CB1083" s="356">
        <v>123</v>
      </c>
      <c r="CC1083" t="s">
        <v>1817</v>
      </c>
      <c r="CD1083" t="s">
        <v>268</v>
      </c>
      <c r="CE1083" t="s">
        <v>268</v>
      </c>
      <c r="CF1083" t="s">
        <v>268</v>
      </c>
      <c r="CG1083" t="s">
        <v>268</v>
      </c>
      <c r="CH1083" t="s">
        <v>268</v>
      </c>
      <c r="CI1083" t="s">
        <v>268</v>
      </c>
      <c r="CJ1083" t="s">
        <v>268</v>
      </c>
      <c r="CK1083" t="s">
        <v>268</v>
      </c>
      <c r="CL1083" t="s">
        <v>268</v>
      </c>
      <c r="CM1083" t="s">
        <v>11224</v>
      </c>
      <c r="CN1083">
        <v>8.8699999999999992</v>
      </c>
      <c r="CO1083" t="s">
        <v>268</v>
      </c>
      <c r="CP1083">
        <v>8.8699999999999992</v>
      </c>
      <c r="CQ1083">
        <v>365</v>
      </c>
      <c r="CR1083" t="s">
        <v>878</v>
      </c>
      <c r="CS1083" t="s">
        <v>11225</v>
      </c>
      <c r="CT1083" t="s">
        <v>11226</v>
      </c>
      <c r="CU1083" t="s">
        <v>11227</v>
      </c>
      <c r="CV1083" t="s">
        <v>268</v>
      </c>
      <c r="CW1083" t="s">
        <v>268</v>
      </c>
      <c r="CX1083" t="s">
        <v>268</v>
      </c>
      <c r="CY1083" t="s">
        <v>268</v>
      </c>
      <c r="CZ1083" t="s">
        <v>268</v>
      </c>
      <c r="DA1083" t="s">
        <v>268</v>
      </c>
      <c r="DB1083" s="429">
        <f t="shared" si="214"/>
        <v>0</v>
      </c>
      <c r="DC1083" s="284">
        <f t="shared" si="215"/>
        <v>0</v>
      </c>
      <c r="DD1083" s="284">
        <f t="shared" si="216"/>
        <v>0</v>
      </c>
      <c r="DE1083" s="284">
        <f t="shared" si="217"/>
        <v>0</v>
      </c>
      <c r="DF1083" s="295">
        <f t="shared" si="218"/>
        <v>14</v>
      </c>
      <c r="DG1083" s="284">
        <f t="shared" si="219"/>
        <v>1</v>
      </c>
      <c r="DH1083" s="284">
        <f t="shared" si="220"/>
        <v>0</v>
      </c>
      <c r="DI1083" s="284">
        <f t="shared" si="221"/>
        <v>0</v>
      </c>
      <c r="DJ1083" s="284">
        <f t="shared" si="222"/>
        <v>0</v>
      </c>
      <c r="DK1083" s="295">
        <f t="shared" si="223"/>
        <v>0</v>
      </c>
      <c r="DL1083" s="297" t="str">
        <f t="shared" si="224"/>
        <v>A dispo.</v>
      </c>
      <c r="DM1083" s="430">
        <f>IFERROR(IF(CA1083="D",IF(DL1083="A dispo.",DF1083*VLOOKUP('DATI INPUT'!$F$27,TARIFFE_UD,4,FALSE),DF1083*VLOOKUP(DL1083,TARIFFE_UD,4,FALSE)),DF1083*VLOOKUP(CB1083-100,TARIFFE_UND,4,FALSE)),0)</f>
        <v>8.8743861548353173</v>
      </c>
      <c r="DN1083" s="430">
        <f>IFERROR(IF(CA1083="D",IF(DL1083="A dispo.",DK1083*VLOOKUP('DATI INPUT'!$F$27,TARIFFE_UD,5,FALSE),DK1083*VLOOKUP(DL1083,TARIFFE_UD,5,FALSE)),DK1083*VLOOKUP(CB1083-100,TARIFFE_UND,5,FALSE)),0)</f>
        <v>0</v>
      </c>
      <c r="DO1083" s="431">
        <f t="shared" si="225"/>
        <v>4.3861548353181234E-3</v>
      </c>
      <c r="DP1083" s="299">
        <f>IFERROR(IF(CA1083="D",IF(DL1083="A dispo.",DF1083*VLOOKUP('DATI INPUT'!$F$27,TARIFFE_UD,2,FALSE),DF1083*VLOOKUP(DL1083,TARIFFE_UD,2,FALSE)),DF1083*VLOOKUP(CB1083-100,TARIFFE_UND,2,FALSE)),0)</f>
        <v>11.087305582960109</v>
      </c>
      <c r="DQ1083" s="299">
        <f>IFERROR(IF(CA1083="D",IF(DL1083="A dispo.",DK1083*VLOOKUP('DATI INPUT'!$F$27,TARIFFE_UD,3,FALSE),DK1083*VLOOKUP(DL1083,TARIFFE_UD,3,FALSE)),DK1083*VLOOKUP(CB1083-100,TARIFFE_UND,3,FALSE)),0)</f>
        <v>0</v>
      </c>
      <c r="DR1083" s="299">
        <f t="shared" si="226"/>
        <v>11.087305582960109</v>
      </c>
    </row>
    <row r="1084" spans="1:122" x14ac:dyDescent="0.25">
      <c r="A1084" t="s">
        <v>8785</v>
      </c>
      <c r="B1084" t="s">
        <v>4100</v>
      </c>
      <c r="C1084" t="s">
        <v>8786</v>
      </c>
      <c r="D1084" t="s">
        <v>4101</v>
      </c>
      <c r="E1084" t="s">
        <v>268</v>
      </c>
      <c r="F1084" t="s">
        <v>156</v>
      </c>
      <c r="G1084" t="s">
        <v>4102</v>
      </c>
      <c r="H1084" t="s">
        <v>1505</v>
      </c>
      <c r="I1084" t="s">
        <v>609</v>
      </c>
      <c r="J1084" t="s">
        <v>274</v>
      </c>
      <c r="K1084" t="s">
        <v>4103</v>
      </c>
      <c r="L1084" t="s">
        <v>960</v>
      </c>
      <c r="M1084" t="s">
        <v>4082</v>
      </c>
      <c r="N1084" t="s">
        <v>984</v>
      </c>
      <c r="O1084" t="s">
        <v>873</v>
      </c>
      <c r="P1084" t="s">
        <v>2560</v>
      </c>
      <c r="Q1084" t="s">
        <v>282</v>
      </c>
      <c r="R1084" t="s">
        <v>268</v>
      </c>
      <c r="S1084" t="s">
        <v>268</v>
      </c>
      <c r="T1084" t="s">
        <v>268</v>
      </c>
      <c r="U1084" t="s">
        <v>268</v>
      </c>
      <c r="V1084" t="s">
        <v>268</v>
      </c>
      <c r="W1084" t="s">
        <v>4082</v>
      </c>
      <c r="X1084" t="s">
        <v>2560</v>
      </c>
      <c r="Y1084" t="s">
        <v>282</v>
      </c>
      <c r="Z1084" t="s">
        <v>268</v>
      </c>
      <c r="AA1084" t="s">
        <v>268</v>
      </c>
      <c r="AB1084" t="s">
        <v>268</v>
      </c>
      <c r="AC1084" t="s">
        <v>268</v>
      </c>
      <c r="AD1084" t="s">
        <v>268</v>
      </c>
      <c r="AE1084" t="s">
        <v>287</v>
      </c>
      <c r="AF1084" t="s">
        <v>1811</v>
      </c>
      <c r="AG1084" t="s">
        <v>875</v>
      </c>
      <c r="AH1084" t="s">
        <v>2154</v>
      </c>
      <c r="AI1084" t="s">
        <v>1011</v>
      </c>
      <c r="AJ1084" t="s">
        <v>268</v>
      </c>
      <c r="AK1084" t="s">
        <v>377</v>
      </c>
      <c r="AL1084" t="s">
        <v>268</v>
      </c>
      <c r="AM1084" t="s">
        <v>353</v>
      </c>
      <c r="AN1084" t="s">
        <v>268</v>
      </c>
      <c r="AO1084" t="s">
        <v>268</v>
      </c>
      <c r="AP1084" t="s">
        <v>268</v>
      </c>
      <c r="AQ1084" t="s">
        <v>268</v>
      </c>
      <c r="AR1084" t="s">
        <v>268</v>
      </c>
      <c r="AS1084" t="s">
        <v>268</v>
      </c>
      <c r="AT1084" t="s">
        <v>268</v>
      </c>
      <c r="AU1084" t="s">
        <v>268</v>
      </c>
      <c r="AV1084" t="s">
        <v>268</v>
      </c>
      <c r="AW1084" t="s">
        <v>268</v>
      </c>
      <c r="AX1084" t="s">
        <v>268</v>
      </c>
      <c r="AY1084" t="s">
        <v>268</v>
      </c>
      <c r="AZ1084" t="s">
        <v>268</v>
      </c>
      <c r="BA1084" t="s">
        <v>268</v>
      </c>
      <c r="BB1084" t="s">
        <v>268</v>
      </c>
      <c r="BC1084" t="s">
        <v>268</v>
      </c>
      <c r="BD1084" t="s">
        <v>268</v>
      </c>
      <c r="BE1084" t="s">
        <v>268</v>
      </c>
      <c r="BF1084" t="s">
        <v>268</v>
      </c>
      <c r="BG1084" t="s">
        <v>268</v>
      </c>
      <c r="BH1084" t="s">
        <v>268</v>
      </c>
      <c r="BI1084" t="s">
        <v>268</v>
      </c>
      <c r="BJ1084" t="s">
        <v>268</v>
      </c>
      <c r="BK1084" t="s">
        <v>268</v>
      </c>
      <c r="BL1084" t="s">
        <v>268</v>
      </c>
      <c r="BM1084" t="s">
        <v>268</v>
      </c>
      <c r="BN1084" t="s">
        <v>268</v>
      </c>
      <c r="BO1084" t="s">
        <v>268</v>
      </c>
      <c r="BP1084" t="s">
        <v>268</v>
      </c>
      <c r="BQ1084" t="s">
        <v>268</v>
      </c>
      <c r="BR1084" t="s">
        <v>268</v>
      </c>
      <c r="BS1084" t="s">
        <v>268</v>
      </c>
      <c r="BT1084" t="s">
        <v>268</v>
      </c>
      <c r="BU1084" t="s">
        <v>268</v>
      </c>
      <c r="BV1084" t="s">
        <v>268</v>
      </c>
      <c r="BW1084" t="s">
        <v>268</v>
      </c>
      <c r="BX1084" t="s">
        <v>268</v>
      </c>
      <c r="BY1084">
        <v>30</v>
      </c>
      <c r="BZ1084">
        <v>30</v>
      </c>
      <c r="CA1084" t="s">
        <v>142</v>
      </c>
      <c r="CB1084" s="356">
        <v>123</v>
      </c>
      <c r="CC1084" t="s">
        <v>1817</v>
      </c>
      <c r="CD1084" t="s">
        <v>268</v>
      </c>
      <c r="CE1084" t="s">
        <v>268</v>
      </c>
      <c r="CF1084" s="356">
        <v>1</v>
      </c>
      <c r="CG1084" t="s">
        <v>268</v>
      </c>
      <c r="CH1084" t="s">
        <v>268</v>
      </c>
      <c r="CI1084" t="s">
        <v>268</v>
      </c>
      <c r="CJ1084" t="s">
        <v>268</v>
      </c>
      <c r="CK1084" t="s">
        <v>268</v>
      </c>
      <c r="CL1084" t="s">
        <v>268</v>
      </c>
      <c r="CM1084" t="s">
        <v>11224</v>
      </c>
      <c r="CN1084">
        <v>14.79</v>
      </c>
      <c r="CO1084" t="s">
        <v>268</v>
      </c>
      <c r="CP1084">
        <v>14.79</v>
      </c>
      <c r="CQ1084">
        <v>365</v>
      </c>
      <c r="CR1084" t="s">
        <v>878</v>
      </c>
      <c r="CS1084" t="s">
        <v>11225</v>
      </c>
      <c r="CT1084" t="s">
        <v>11226</v>
      </c>
      <c r="CU1084" t="s">
        <v>11227</v>
      </c>
      <c r="CV1084" t="s">
        <v>268</v>
      </c>
      <c r="CW1084" t="s">
        <v>268</v>
      </c>
      <c r="CX1084" t="s">
        <v>268</v>
      </c>
      <c r="CY1084" t="s">
        <v>268</v>
      </c>
      <c r="CZ1084" t="s">
        <v>268</v>
      </c>
      <c r="DA1084" t="s">
        <v>268</v>
      </c>
      <c r="DB1084" s="429">
        <f t="shared" si="214"/>
        <v>0</v>
      </c>
      <c r="DC1084" s="284">
        <f t="shared" si="215"/>
        <v>0</v>
      </c>
      <c r="DD1084" s="284">
        <f t="shared" si="216"/>
        <v>0</v>
      </c>
      <c r="DE1084" s="284">
        <f t="shared" si="217"/>
        <v>0</v>
      </c>
      <c r="DF1084" s="295">
        <f t="shared" si="218"/>
        <v>30</v>
      </c>
      <c r="DG1084" s="284">
        <f t="shared" si="219"/>
        <v>1</v>
      </c>
      <c r="DH1084" s="284">
        <f t="shared" si="220"/>
        <v>0</v>
      </c>
      <c r="DI1084" s="284">
        <f t="shared" si="221"/>
        <v>0</v>
      </c>
      <c r="DJ1084" s="284">
        <f t="shared" si="222"/>
        <v>0</v>
      </c>
      <c r="DK1084" s="295">
        <f t="shared" si="223"/>
        <v>0</v>
      </c>
      <c r="DL1084" s="297">
        <f t="shared" si="224"/>
        <v>1</v>
      </c>
      <c r="DM1084" s="430">
        <f>IFERROR(IF(CA1084="D",IF(DL1084="A dispo.",DF1084*VLOOKUP('DATI INPUT'!$F$27,TARIFFE_UD,4,FALSE),DF1084*VLOOKUP(DL1084,TARIFFE_UD,4,FALSE)),DF1084*VLOOKUP(CB1084-100,TARIFFE_UND,4,FALSE)),0)</f>
        <v>14.790643591392197</v>
      </c>
      <c r="DN1084" s="430">
        <f>IFERROR(IF(CA1084="D",IF(DL1084="A dispo.",DK1084*VLOOKUP('DATI INPUT'!$F$27,TARIFFE_UD,5,FALSE),DK1084*VLOOKUP(DL1084,TARIFFE_UD,5,FALSE)),DK1084*VLOOKUP(CB1084-100,TARIFFE_UND,5,FALSE)),0)</f>
        <v>0</v>
      </c>
      <c r="DO1084" s="431">
        <f t="shared" si="225"/>
        <v>6.4359139219760664E-4</v>
      </c>
      <c r="DP1084" s="299">
        <f>IFERROR(IF(CA1084="D",IF(DL1084="A dispo.",DF1084*VLOOKUP('DATI INPUT'!$F$27,TARIFFE_UD,2,FALSE),DF1084*VLOOKUP(DL1084,TARIFFE_UD,2,FALSE)),DF1084*VLOOKUP(CB1084-100,TARIFFE_UND,2,FALSE)),0)</f>
        <v>18.478842638266848</v>
      </c>
      <c r="DQ1084" s="299">
        <f>IFERROR(IF(CA1084="D",IF(DL1084="A dispo.",DK1084*VLOOKUP('DATI INPUT'!$F$27,TARIFFE_UD,3,FALSE),DK1084*VLOOKUP(DL1084,TARIFFE_UD,3,FALSE)),DK1084*VLOOKUP(CB1084-100,TARIFFE_UND,3,FALSE)),0)</f>
        <v>0</v>
      </c>
      <c r="DR1084" s="299">
        <f t="shared" si="226"/>
        <v>18.478842638266848</v>
      </c>
    </row>
    <row r="1085" spans="1:122" x14ac:dyDescent="0.25">
      <c r="A1085" t="s">
        <v>8787</v>
      </c>
      <c r="B1085" t="s">
        <v>1052</v>
      </c>
      <c r="C1085" t="s">
        <v>8788</v>
      </c>
      <c r="D1085" t="s">
        <v>4142</v>
      </c>
      <c r="E1085" t="s">
        <v>268</v>
      </c>
      <c r="F1085" t="s">
        <v>156</v>
      </c>
      <c r="G1085" t="s">
        <v>4143</v>
      </c>
      <c r="H1085" t="s">
        <v>4144</v>
      </c>
      <c r="I1085" t="s">
        <v>4145</v>
      </c>
      <c r="J1085" t="s">
        <v>274</v>
      </c>
      <c r="K1085" t="s">
        <v>4146</v>
      </c>
      <c r="L1085" t="s">
        <v>880</v>
      </c>
      <c r="M1085" t="s">
        <v>10387</v>
      </c>
      <c r="N1085" t="s">
        <v>984</v>
      </c>
      <c r="O1085" t="s">
        <v>873</v>
      </c>
      <c r="P1085" t="s">
        <v>10365</v>
      </c>
      <c r="Q1085" t="s">
        <v>285</v>
      </c>
      <c r="R1085" t="s">
        <v>268</v>
      </c>
      <c r="S1085" t="s">
        <v>268</v>
      </c>
      <c r="T1085" t="s">
        <v>268</v>
      </c>
      <c r="U1085" t="s">
        <v>268</v>
      </c>
      <c r="V1085" t="s">
        <v>268</v>
      </c>
      <c r="W1085" t="s">
        <v>10387</v>
      </c>
      <c r="X1085" t="s">
        <v>10365</v>
      </c>
      <c r="Y1085" t="s">
        <v>285</v>
      </c>
      <c r="Z1085" t="s">
        <v>268</v>
      </c>
      <c r="AA1085" t="s">
        <v>268</v>
      </c>
      <c r="AB1085" t="s">
        <v>268</v>
      </c>
      <c r="AC1085" t="s">
        <v>268</v>
      </c>
      <c r="AD1085" t="s">
        <v>268</v>
      </c>
      <c r="AE1085" t="s">
        <v>268</v>
      </c>
      <c r="AF1085" t="s">
        <v>268</v>
      </c>
      <c r="AG1085" t="s">
        <v>268</v>
      </c>
      <c r="AH1085" t="s">
        <v>268</v>
      </c>
      <c r="AI1085" t="s">
        <v>268</v>
      </c>
      <c r="AJ1085" t="s">
        <v>268</v>
      </c>
      <c r="AK1085" t="s">
        <v>268</v>
      </c>
      <c r="AL1085" t="s">
        <v>268</v>
      </c>
      <c r="AM1085" t="s">
        <v>268</v>
      </c>
      <c r="AN1085" t="s">
        <v>268</v>
      </c>
      <c r="AO1085" t="s">
        <v>268</v>
      </c>
      <c r="AP1085" t="s">
        <v>268</v>
      </c>
      <c r="AQ1085" t="s">
        <v>268</v>
      </c>
      <c r="AR1085" t="s">
        <v>268</v>
      </c>
      <c r="AS1085" t="s">
        <v>268</v>
      </c>
      <c r="AT1085" t="s">
        <v>268</v>
      </c>
      <c r="AU1085" t="s">
        <v>268</v>
      </c>
      <c r="AV1085" t="s">
        <v>268</v>
      </c>
      <c r="AW1085" t="s">
        <v>268</v>
      </c>
      <c r="AX1085" t="s">
        <v>268</v>
      </c>
      <c r="AY1085" t="s">
        <v>268</v>
      </c>
      <c r="AZ1085" t="s">
        <v>268</v>
      </c>
      <c r="BA1085" t="s">
        <v>268</v>
      </c>
      <c r="BB1085" t="s">
        <v>268</v>
      </c>
      <c r="BC1085" t="s">
        <v>268</v>
      </c>
      <c r="BD1085" t="s">
        <v>268</v>
      </c>
      <c r="BE1085" t="s">
        <v>268</v>
      </c>
      <c r="BF1085" t="s">
        <v>268</v>
      </c>
      <c r="BG1085" t="s">
        <v>268</v>
      </c>
      <c r="BH1085" t="s">
        <v>268</v>
      </c>
      <c r="BI1085" t="s">
        <v>268</v>
      </c>
      <c r="BJ1085" t="s">
        <v>268</v>
      </c>
      <c r="BK1085" t="s">
        <v>268</v>
      </c>
      <c r="BL1085" t="s">
        <v>268</v>
      </c>
      <c r="BM1085" t="s">
        <v>268</v>
      </c>
      <c r="BN1085" t="s">
        <v>268</v>
      </c>
      <c r="BO1085" t="s">
        <v>268</v>
      </c>
      <c r="BP1085" t="s">
        <v>268</v>
      </c>
      <c r="BQ1085" t="s">
        <v>268</v>
      </c>
      <c r="BR1085" t="s">
        <v>268</v>
      </c>
      <c r="BS1085" t="s">
        <v>268</v>
      </c>
      <c r="BT1085" t="s">
        <v>268</v>
      </c>
      <c r="BU1085" t="s">
        <v>268</v>
      </c>
      <c r="BV1085" t="s">
        <v>268</v>
      </c>
      <c r="BW1085" t="s">
        <v>268</v>
      </c>
      <c r="BX1085" t="s">
        <v>268</v>
      </c>
      <c r="BY1085">
        <v>18</v>
      </c>
      <c r="BZ1085">
        <v>18</v>
      </c>
      <c r="CA1085" t="s">
        <v>142</v>
      </c>
      <c r="CB1085" s="356">
        <v>123</v>
      </c>
      <c r="CC1085" t="s">
        <v>1817</v>
      </c>
      <c r="CD1085" t="s">
        <v>268</v>
      </c>
      <c r="CE1085" t="s">
        <v>268</v>
      </c>
      <c r="CF1085" s="356">
        <v>2</v>
      </c>
      <c r="CG1085" t="s">
        <v>268</v>
      </c>
      <c r="CH1085" t="s">
        <v>268</v>
      </c>
      <c r="CI1085" t="s">
        <v>268</v>
      </c>
      <c r="CJ1085" t="s">
        <v>268</v>
      </c>
      <c r="CK1085" t="s">
        <v>268</v>
      </c>
      <c r="CL1085" t="s">
        <v>268</v>
      </c>
      <c r="CM1085" t="s">
        <v>11224</v>
      </c>
      <c r="CN1085">
        <v>10.35</v>
      </c>
      <c r="CO1085" t="s">
        <v>268</v>
      </c>
      <c r="CP1085">
        <v>10.35</v>
      </c>
      <c r="CQ1085">
        <v>365</v>
      </c>
      <c r="CR1085" t="s">
        <v>878</v>
      </c>
      <c r="CS1085" t="s">
        <v>11225</v>
      </c>
      <c r="CT1085" t="s">
        <v>11226</v>
      </c>
      <c r="CU1085" t="s">
        <v>11227</v>
      </c>
      <c r="CV1085" t="s">
        <v>268</v>
      </c>
      <c r="CW1085" t="s">
        <v>268</v>
      </c>
      <c r="CX1085" t="s">
        <v>268</v>
      </c>
      <c r="CY1085" t="s">
        <v>268</v>
      </c>
      <c r="CZ1085" t="s">
        <v>268</v>
      </c>
      <c r="DA1085" t="s">
        <v>268</v>
      </c>
      <c r="DB1085" s="429">
        <f t="shared" si="214"/>
        <v>0</v>
      </c>
      <c r="DC1085" s="284">
        <f t="shared" si="215"/>
        <v>0</v>
      </c>
      <c r="DD1085" s="284">
        <f t="shared" si="216"/>
        <v>0</v>
      </c>
      <c r="DE1085" s="284">
        <f t="shared" si="217"/>
        <v>0</v>
      </c>
      <c r="DF1085" s="295">
        <f t="shared" si="218"/>
        <v>18</v>
      </c>
      <c r="DG1085" s="284">
        <f t="shared" si="219"/>
        <v>1</v>
      </c>
      <c r="DH1085" s="284">
        <f t="shared" si="220"/>
        <v>0</v>
      </c>
      <c r="DI1085" s="284">
        <f t="shared" si="221"/>
        <v>0</v>
      </c>
      <c r="DJ1085" s="284">
        <f t="shared" si="222"/>
        <v>0</v>
      </c>
      <c r="DK1085" s="295">
        <f t="shared" si="223"/>
        <v>0</v>
      </c>
      <c r="DL1085" s="297">
        <f t="shared" si="224"/>
        <v>2</v>
      </c>
      <c r="DM1085" s="430">
        <f>IFERROR(IF(CA1085="D",IF(DL1085="A dispo.",DF1085*VLOOKUP('DATI INPUT'!$F$27,TARIFFE_UD,4,FALSE),DF1085*VLOOKUP(DL1085,TARIFFE_UD,4,FALSE)),DF1085*VLOOKUP(CB1085-100,TARIFFE_UND,4,FALSE)),0)</f>
        <v>10.353450513974538</v>
      </c>
      <c r="DN1085" s="430">
        <f>IFERROR(IF(CA1085="D",IF(DL1085="A dispo.",DK1085*VLOOKUP('DATI INPUT'!$F$27,TARIFFE_UD,5,FALSE),DK1085*VLOOKUP(DL1085,TARIFFE_UD,5,FALSE)),DK1085*VLOOKUP(CB1085-100,TARIFFE_UND,5,FALSE)),0)</f>
        <v>0</v>
      </c>
      <c r="DO1085" s="431">
        <f t="shared" si="225"/>
        <v>3.4505139745384383E-3</v>
      </c>
      <c r="DP1085" s="299">
        <f>IFERROR(IF(CA1085="D",IF(DL1085="A dispo.",DF1085*VLOOKUP('DATI INPUT'!$F$27,TARIFFE_UD,2,FALSE),DF1085*VLOOKUP(DL1085,TARIFFE_UD,2,FALSE)),DF1085*VLOOKUP(CB1085-100,TARIFFE_UND,2,FALSE)),0)</f>
        <v>12.935189846786795</v>
      </c>
      <c r="DQ1085" s="299">
        <f>IFERROR(IF(CA1085="D",IF(DL1085="A dispo.",DK1085*VLOOKUP('DATI INPUT'!$F$27,TARIFFE_UD,3,FALSE),DK1085*VLOOKUP(DL1085,TARIFFE_UD,3,FALSE)),DK1085*VLOOKUP(CB1085-100,TARIFFE_UND,3,FALSE)),0)</f>
        <v>0</v>
      </c>
      <c r="DR1085" s="299">
        <f t="shared" si="226"/>
        <v>12.935189846786795</v>
      </c>
    </row>
    <row r="1086" spans="1:122" x14ac:dyDescent="0.25">
      <c r="A1086" t="s">
        <v>8789</v>
      </c>
      <c r="B1086" t="s">
        <v>4253</v>
      </c>
      <c r="C1086" t="s">
        <v>8790</v>
      </c>
      <c r="D1086" t="s">
        <v>4254</v>
      </c>
      <c r="E1086" t="s">
        <v>268</v>
      </c>
      <c r="F1086" t="s">
        <v>156</v>
      </c>
      <c r="G1086" t="s">
        <v>4255</v>
      </c>
      <c r="H1086" t="s">
        <v>4256</v>
      </c>
      <c r="I1086" t="s">
        <v>4257</v>
      </c>
      <c r="J1086" t="s">
        <v>156</v>
      </c>
      <c r="K1086" t="s">
        <v>4258</v>
      </c>
      <c r="L1086" t="s">
        <v>984</v>
      </c>
      <c r="M1086" t="s">
        <v>1330</v>
      </c>
      <c r="N1086" t="s">
        <v>984</v>
      </c>
      <c r="O1086" t="s">
        <v>873</v>
      </c>
      <c r="P1086" t="s">
        <v>1310</v>
      </c>
      <c r="Q1086" t="s">
        <v>309</v>
      </c>
      <c r="R1086" t="s">
        <v>268</v>
      </c>
      <c r="S1086" t="s">
        <v>268</v>
      </c>
      <c r="T1086" t="s">
        <v>268</v>
      </c>
      <c r="U1086" t="s">
        <v>268</v>
      </c>
      <c r="V1086" t="s">
        <v>268</v>
      </c>
      <c r="W1086" t="s">
        <v>1330</v>
      </c>
      <c r="X1086" t="s">
        <v>1310</v>
      </c>
      <c r="Y1086" t="s">
        <v>309</v>
      </c>
      <c r="Z1086" t="s">
        <v>268</v>
      </c>
      <c r="AA1086" t="s">
        <v>268</v>
      </c>
      <c r="AB1086" t="s">
        <v>268</v>
      </c>
      <c r="AC1086" t="s">
        <v>268</v>
      </c>
      <c r="AD1086" t="s">
        <v>268</v>
      </c>
      <c r="AE1086" t="s">
        <v>287</v>
      </c>
      <c r="AF1086" t="s">
        <v>1811</v>
      </c>
      <c r="AG1086" t="s">
        <v>875</v>
      </c>
      <c r="AH1086" t="s">
        <v>1812</v>
      </c>
      <c r="AI1086" t="s">
        <v>891</v>
      </c>
      <c r="AJ1086" t="s">
        <v>268</v>
      </c>
      <c r="AK1086" t="s">
        <v>366</v>
      </c>
      <c r="AL1086" t="s">
        <v>268</v>
      </c>
      <c r="AM1086" t="s">
        <v>353</v>
      </c>
      <c r="AN1086" t="s">
        <v>268</v>
      </c>
      <c r="AO1086" t="s">
        <v>268</v>
      </c>
      <c r="AP1086" t="s">
        <v>268</v>
      </c>
      <c r="AQ1086" t="s">
        <v>268</v>
      </c>
      <c r="AR1086" t="s">
        <v>268</v>
      </c>
      <c r="AS1086" t="s">
        <v>268</v>
      </c>
      <c r="AT1086" t="s">
        <v>268</v>
      </c>
      <c r="AU1086" t="s">
        <v>268</v>
      </c>
      <c r="AV1086" t="s">
        <v>268</v>
      </c>
      <c r="AW1086" t="s">
        <v>268</v>
      </c>
      <c r="AX1086" t="s">
        <v>268</v>
      </c>
      <c r="AY1086" t="s">
        <v>268</v>
      </c>
      <c r="AZ1086" t="s">
        <v>268</v>
      </c>
      <c r="BA1086" t="s">
        <v>268</v>
      </c>
      <c r="BB1086" t="s">
        <v>268</v>
      </c>
      <c r="BC1086" t="s">
        <v>268</v>
      </c>
      <c r="BD1086" t="s">
        <v>268</v>
      </c>
      <c r="BE1086" t="s">
        <v>268</v>
      </c>
      <c r="BF1086" t="s">
        <v>268</v>
      </c>
      <c r="BG1086" t="s">
        <v>268</v>
      </c>
      <c r="BH1086" t="s">
        <v>268</v>
      </c>
      <c r="BI1086" t="s">
        <v>268</v>
      </c>
      <c r="BJ1086" t="s">
        <v>268</v>
      </c>
      <c r="BK1086" t="s">
        <v>268</v>
      </c>
      <c r="BL1086" t="s">
        <v>268</v>
      </c>
      <c r="BM1086" t="s">
        <v>268</v>
      </c>
      <c r="BN1086" t="s">
        <v>268</v>
      </c>
      <c r="BO1086" t="s">
        <v>268</v>
      </c>
      <c r="BP1086" t="s">
        <v>268</v>
      </c>
      <c r="BQ1086" t="s">
        <v>268</v>
      </c>
      <c r="BR1086" t="s">
        <v>268</v>
      </c>
      <c r="BS1086" t="s">
        <v>268</v>
      </c>
      <c r="BT1086" t="s">
        <v>268</v>
      </c>
      <c r="BU1086" t="s">
        <v>268</v>
      </c>
      <c r="BV1086" t="s">
        <v>268</v>
      </c>
      <c r="BW1086" t="s">
        <v>268</v>
      </c>
      <c r="BX1086" t="s">
        <v>268</v>
      </c>
      <c r="BY1086">
        <v>17</v>
      </c>
      <c r="BZ1086">
        <v>17</v>
      </c>
      <c r="CA1086" t="s">
        <v>142</v>
      </c>
      <c r="CB1086" s="356">
        <v>123</v>
      </c>
      <c r="CC1086" t="s">
        <v>1817</v>
      </c>
      <c r="CD1086" t="s">
        <v>268</v>
      </c>
      <c r="CE1086" t="s">
        <v>268</v>
      </c>
      <c r="CF1086" s="356">
        <v>2</v>
      </c>
      <c r="CG1086" t="s">
        <v>268</v>
      </c>
      <c r="CH1086" t="s">
        <v>268</v>
      </c>
      <c r="CI1086" t="s">
        <v>268</v>
      </c>
      <c r="CJ1086" t="s">
        <v>268</v>
      </c>
      <c r="CK1086" t="s">
        <v>268</v>
      </c>
      <c r="CL1086" t="s">
        <v>268</v>
      </c>
      <c r="CM1086" t="s">
        <v>11224</v>
      </c>
      <c r="CN1086">
        <v>9.7799999999999994</v>
      </c>
      <c r="CO1086" t="s">
        <v>268</v>
      </c>
      <c r="CP1086">
        <v>9.7799999999999994</v>
      </c>
      <c r="CQ1086">
        <v>365</v>
      </c>
      <c r="CR1086" t="s">
        <v>878</v>
      </c>
      <c r="CS1086" t="s">
        <v>11225</v>
      </c>
      <c r="CT1086" t="s">
        <v>11226</v>
      </c>
      <c r="CU1086" t="s">
        <v>11227</v>
      </c>
      <c r="CV1086" t="s">
        <v>268</v>
      </c>
      <c r="CW1086" t="s">
        <v>268</v>
      </c>
      <c r="CX1086" t="s">
        <v>268</v>
      </c>
      <c r="CY1086" t="s">
        <v>268</v>
      </c>
      <c r="CZ1086" t="s">
        <v>268</v>
      </c>
      <c r="DA1086" t="s">
        <v>268</v>
      </c>
      <c r="DB1086" s="429">
        <f t="shared" si="214"/>
        <v>0</v>
      </c>
      <c r="DC1086" s="284">
        <f t="shared" si="215"/>
        <v>0</v>
      </c>
      <c r="DD1086" s="284">
        <f t="shared" si="216"/>
        <v>0</v>
      </c>
      <c r="DE1086" s="284">
        <f t="shared" si="217"/>
        <v>0</v>
      </c>
      <c r="DF1086" s="295">
        <f t="shared" si="218"/>
        <v>17</v>
      </c>
      <c r="DG1086" s="284">
        <f t="shared" si="219"/>
        <v>1</v>
      </c>
      <c r="DH1086" s="284">
        <f t="shared" si="220"/>
        <v>0</v>
      </c>
      <c r="DI1086" s="284">
        <f t="shared" si="221"/>
        <v>0</v>
      </c>
      <c r="DJ1086" s="284">
        <f t="shared" si="222"/>
        <v>0</v>
      </c>
      <c r="DK1086" s="295">
        <f t="shared" si="223"/>
        <v>0</v>
      </c>
      <c r="DL1086" s="297">
        <f t="shared" si="224"/>
        <v>2</v>
      </c>
      <c r="DM1086" s="430">
        <f>IFERROR(IF(CA1086="D",IF(DL1086="A dispo.",DF1086*VLOOKUP('DATI INPUT'!$F$27,TARIFFE_UD,4,FALSE),DF1086*VLOOKUP(DL1086,TARIFFE_UD,4,FALSE)),DF1086*VLOOKUP(CB1086-100,TARIFFE_UND,4,FALSE)),0)</f>
        <v>9.7782588187537307</v>
      </c>
      <c r="DN1086" s="430">
        <f>IFERROR(IF(CA1086="D",IF(DL1086="A dispo.",DK1086*VLOOKUP('DATI INPUT'!$F$27,TARIFFE_UD,5,FALSE),DK1086*VLOOKUP(DL1086,TARIFFE_UD,5,FALSE)),DK1086*VLOOKUP(CB1086-100,TARIFFE_UND,5,FALSE)),0)</f>
        <v>0</v>
      </c>
      <c r="DO1086" s="431">
        <f t="shared" si="225"/>
        <v>-1.7411812462686527E-3</v>
      </c>
      <c r="DP1086" s="299">
        <f>IFERROR(IF(CA1086="D",IF(DL1086="A dispo.",DF1086*VLOOKUP('DATI INPUT'!$F$27,TARIFFE_UD,2,FALSE),DF1086*VLOOKUP(DL1086,TARIFFE_UD,2,FALSE)),DF1086*VLOOKUP(CB1086-100,TARIFFE_UND,2,FALSE)),0)</f>
        <v>12.216568188631973</v>
      </c>
      <c r="DQ1086" s="299">
        <f>IFERROR(IF(CA1086="D",IF(DL1086="A dispo.",DK1086*VLOOKUP('DATI INPUT'!$F$27,TARIFFE_UD,3,FALSE),DK1086*VLOOKUP(DL1086,TARIFFE_UD,3,FALSE)),DK1086*VLOOKUP(CB1086-100,TARIFFE_UND,3,FALSE)),0)</f>
        <v>0</v>
      </c>
      <c r="DR1086" s="299">
        <f t="shared" si="226"/>
        <v>12.216568188631973</v>
      </c>
    </row>
    <row r="1087" spans="1:122" x14ac:dyDescent="0.25">
      <c r="A1087" t="s">
        <v>8791</v>
      </c>
      <c r="B1087" t="s">
        <v>7373</v>
      </c>
      <c r="C1087" t="s">
        <v>1082</v>
      </c>
      <c r="D1087" t="s">
        <v>7375</v>
      </c>
      <c r="E1087" t="s">
        <v>268</v>
      </c>
      <c r="F1087" t="s">
        <v>156</v>
      </c>
      <c r="G1087" t="s">
        <v>7376</v>
      </c>
      <c r="H1087" t="s">
        <v>7377</v>
      </c>
      <c r="I1087" t="s">
        <v>7378</v>
      </c>
      <c r="J1087" t="s">
        <v>156</v>
      </c>
      <c r="K1087" t="s">
        <v>7379</v>
      </c>
      <c r="L1087" t="s">
        <v>3320</v>
      </c>
      <c r="M1087" t="s">
        <v>7380</v>
      </c>
      <c r="N1087" t="s">
        <v>7381</v>
      </c>
      <c r="O1087" t="s">
        <v>7382</v>
      </c>
      <c r="P1087" t="s">
        <v>2107</v>
      </c>
      <c r="Q1087" t="s">
        <v>269</v>
      </c>
      <c r="R1087" t="s">
        <v>268</v>
      </c>
      <c r="S1087" t="s">
        <v>268</v>
      </c>
      <c r="T1087" t="s">
        <v>268</v>
      </c>
      <c r="U1087" t="s">
        <v>268</v>
      </c>
      <c r="V1087" t="s">
        <v>268</v>
      </c>
      <c r="W1087" t="s">
        <v>5367</v>
      </c>
      <c r="X1087" t="s">
        <v>1934</v>
      </c>
      <c r="Y1087" t="s">
        <v>277</v>
      </c>
      <c r="Z1087" t="s">
        <v>268</v>
      </c>
      <c r="AA1087" t="s">
        <v>268</v>
      </c>
      <c r="AB1087" t="s">
        <v>268</v>
      </c>
      <c r="AC1087" t="s">
        <v>268</v>
      </c>
      <c r="AD1087" t="s">
        <v>268</v>
      </c>
      <c r="AE1087" t="s">
        <v>287</v>
      </c>
      <c r="AF1087" t="s">
        <v>1811</v>
      </c>
      <c r="AG1087" t="s">
        <v>875</v>
      </c>
      <c r="AH1087" t="s">
        <v>1935</v>
      </c>
      <c r="AI1087" t="s">
        <v>6258</v>
      </c>
      <c r="AJ1087" t="s">
        <v>268</v>
      </c>
      <c r="AK1087" t="s">
        <v>381</v>
      </c>
      <c r="AL1087" t="s">
        <v>268</v>
      </c>
      <c r="AM1087" t="s">
        <v>353</v>
      </c>
      <c r="AN1087" t="s">
        <v>268</v>
      </c>
      <c r="AO1087" t="s">
        <v>268</v>
      </c>
      <c r="AP1087" t="s">
        <v>268</v>
      </c>
      <c r="AQ1087" t="s">
        <v>268</v>
      </c>
      <c r="AR1087" t="s">
        <v>268</v>
      </c>
      <c r="AS1087" t="s">
        <v>268</v>
      </c>
      <c r="AT1087" t="s">
        <v>268</v>
      </c>
      <c r="AU1087" t="s">
        <v>268</v>
      </c>
      <c r="AV1087" t="s">
        <v>268</v>
      </c>
      <c r="AW1087" t="s">
        <v>268</v>
      </c>
      <c r="AX1087" t="s">
        <v>268</v>
      </c>
      <c r="AY1087" t="s">
        <v>268</v>
      </c>
      <c r="AZ1087" t="s">
        <v>268</v>
      </c>
      <c r="BA1087" t="s">
        <v>268</v>
      </c>
      <c r="BB1087" t="s">
        <v>268</v>
      </c>
      <c r="BC1087" t="s">
        <v>268</v>
      </c>
      <c r="BD1087" t="s">
        <v>268</v>
      </c>
      <c r="BE1087" t="s">
        <v>268</v>
      </c>
      <c r="BF1087" t="s">
        <v>268</v>
      </c>
      <c r="BG1087" t="s">
        <v>268</v>
      </c>
      <c r="BH1087" t="s">
        <v>268</v>
      </c>
      <c r="BI1087" t="s">
        <v>268</v>
      </c>
      <c r="BJ1087" t="s">
        <v>268</v>
      </c>
      <c r="BK1087" t="s">
        <v>268</v>
      </c>
      <c r="BL1087" t="s">
        <v>268</v>
      </c>
      <c r="BM1087" t="s">
        <v>268</v>
      </c>
      <c r="BN1087" t="s">
        <v>268</v>
      </c>
      <c r="BO1087" t="s">
        <v>268</v>
      </c>
      <c r="BP1087" t="s">
        <v>268</v>
      </c>
      <c r="BQ1087" t="s">
        <v>268</v>
      </c>
      <c r="BR1087" t="s">
        <v>268</v>
      </c>
      <c r="BS1087" t="s">
        <v>268</v>
      </c>
      <c r="BT1087" t="s">
        <v>268</v>
      </c>
      <c r="BU1087" t="s">
        <v>268</v>
      </c>
      <c r="BV1087" t="s">
        <v>268</v>
      </c>
      <c r="BW1087" t="s">
        <v>268</v>
      </c>
      <c r="BX1087" t="s">
        <v>268</v>
      </c>
      <c r="BY1087">
        <v>33</v>
      </c>
      <c r="BZ1087">
        <v>33</v>
      </c>
      <c r="CA1087" t="s">
        <v>142</v>
      </c>
      <c r="CB1087" s="356">
        <v>123</v>
      </c>
      <c r="CC1087" t="s">
        <v>1817</v>
      </c>
      <c r="CD1087" t="s">
        <v>268</v>
      </c>
      <c r="CE1087" t="s">
        <v>268</v>
      </c>
      <c r="CF1087" t="s">
        <v>268</v>
      </c>
      <c r="CG1087" t="s">
        <v>268</v>
      </c>
      <c r="CH1087" t="s">
        <v>268</v>
      </c>
      <c r="CI1087" t="s">
        <v>268</v>
      </c>
      <c r="CJ1087" t="s">
        <v>268</v>
      </c>
      <c r="CK1087" t="s">
        <v>268</v>
      </c>
      <c r="CL1087" t="s">
        <v>268</v>
      </c>
      <c r="CM1087" t="s">
        <v>11224</v>
      </c>
      <c r="CN1087">
        <v>20.92</v>
      </c>
      <c r="CO1087" t="s">
        <v>268</v>
      </c>
      <c r="CP1087">
        <v>20.92</v>
      </c>
      <c r="CQ1087">
        <v>365</v>
      </c>
      <c r="CR1087" t="s">
        <v>878</v>
      </c>
      <c r="CS1087" t="s">
        <v>11225</v>
      </c>
      <c r="CT1087" t="s">
        <v>11226</v>
      </c>
      <c r="CU1087" t="s">
        <v>11227</v>
      </c>
      <c r="CV1087" t="s">
        <v>268</v>
      </c>
      <c r="CW1087" t="s">
        <v>268</v>
      </c>
      <c r="CX1087" t="s">
        <v>268</v>
      </c>
      <c r="CY1087" t="s">
        <v>268</v>
      </c>
      <c r="CZ1087" t="s">
        <v>268</v>
      </c>
      <c r="DA1087" t="s">
        <v>268</v>
      </c>
      <c r="DB1087" s="429">
        <f t="shared" si="214"/>
        <v>0</v>
      </c>
      <c r="DC1087" s="284">
        <f t="shared" si="215"/>
        <v>0</v>
      </c>
      <c r="DD1087" s="284">
        <f t="shared" si="216"/>
        <v>0</v>
      </c>
      <c r="DE1087" s="284">
        <f t="shared" si="217"/>
        <v>0</v>
      </c>
      <c r="DF1087" s="295">
        <f t="shared" si="218"/>
        <v>33</v>
      </c>
      <c r="DG1087" s="284">
        <f t="shared" si="219"/>
        <v>1</v>
      </c>
      <c r="DH1087" s="284">
        <f t="shared" si="220"/>
        <v>0</v>
      </c>
      <c r="DI1087" s="284">
        <f t="shared" si="221"/>
        <v>0</v>
      </c>
      <c r="DJ1087" s="284">
        <f t="shared" si="222"/>
        <v>0</v>
      </c>
      <c r="DK1087" s="295">
        <f t="shared" si="223"/>
        <v>0</v>
      </c>
      <c r="DL1087" s="297" t="str">
        <f t="shared" si="224"/>
        <v>A dispo.</v>
      </c>
      <c r="DM1087" s="430">
        <f>IFERROR(IF(CA1087="D",IF(DL1087="A dispo.",DF1087*VLOOKUP('DATI INPUT'!$F$27,TARIFFE_UD,4,FALSE),DF1087*VLOOKUP(DL1087,TARIFFE_UD,4,FALSE)),DF1087*VLOOKUP(CB1087-100,TARIFFE_UND,4,FALSE)),0)</f>
        <v>20.918195936397534</v>
      </c>
      <c r="DN1087" s="430">
        <f>IFERROR(IF(CA1087="D",IF(DL1087="A dispo.",DK1087*VLOOKUP('DATI INPUT'!$F$27,TARIFFE_UD,5,FALSE),DK1087*VLOOKUP(DL1087,TARIFFE_UD,5,FALSE)),DK1087*VLOOKUP(CB1087-100,TARIFFE_UND,5,FALSE)),0)</f>
        <v>0</v>
      </c>
      <c r="DO1087" s="431">
        <f t="shared" si="225"/>
        <v>-1.8040636024672096E-3</v>
      </c>
      <c r="DP1087" s="299">
        <f>IFERROR(IF(CA1087="D",IF(DL1087="A dispo.",DF1087*VLOOKUP('DATI INPUT'!$F$27,TARIFFE_UD,2,FALSE),DF1087*VLOOKUP(DL1087,TARIFFE_UD,2,FALSE)),DF1087*VLOOKUP(CB1087-100,TARIFFE_UND,2,FALSE)),0)</f>
        <v>26.134363159834543</v>
      </c>
      <c r="DQ1087" s="299">
        <f>IFERROR(IF(CA1087="D",IF(DL1087="A dispo.",DK1087*VLOOKUP('DATI INPUT'!$F$27,TARIFFE_UD,3,FALSE),DK1087*VLOOKUP(DL1087,TARIFFE_UD,3,FALSE)),DK1087*VLOOKUP(CB1087-100,TARIFFE_UND,3,FALSE)),0)</f>
        <v>0</v>
      </c>
      <c r="DR1087" s="299">
        <f t="shared" si="226"/>
        <v>26.134363159834543</v>
      </c>
    </row>
    <row r="1088" spans="1:122" x14ac:dyDescent="0.25">
      <c r="A1088" t="s">
        <v>8792</v>
      </c>
      <c r="B1088" t="s">
        <v>7480</v>
      </c>
      <c r="C1088" t="s">
        <v>8793</v>
      </c>
      <c r="D1088" t="s">
        <v>7482</v>
      </c>
      <c r="E1088" t="s">
        <v>268</v>
      </c>
      <c r="F1088" t="s">
        <v>156</v>
      </c>
      <c r="G1088" t="s">
        <v>7483</v>
      </c>
      <c r="H1088" t="s">
        <v>4273</v>
      </c>
      <c r="I1088" t="s">
        <v>7484</v>
      </c>
      <c r="J1088" t="s">
        <v>156</v>
      </c>
      <c r="K1088" t="s">
        <v>7485</v>
      </c>
      <c r="L1088" t="s">
        <v>871</v>
      </c>
      <c r="M1088" t="s">
        <v>3231</v>
      </c>
      <c r="N1088" t="s">
        <v>984</v>
      </c>
      <c r="O1088" t="s">
        <v>873</v>
      </c>
      <c r="P1088" t="s">
        <v>1847</v>
      </c>
      <c r="Q1088" t="s">
        <v>1344</v>
      </c>
      <c r="R1088" t="s">
        <v>268</v>
      </c>
      <c r="S1088" t="s">
        <v>268</v>
      </c>
      <c r="T1088" t="s">
        <v>268</v>
      </c>
      <c r="U1088" t="s">
        <v>268</v>
      </c>
      <c r="V1088" t="s">
        <v>268</v>
      </c>
      <c r="W1088" t="s">
        <v>3231</v>
      </c>
      <c r="X1088" t="s">
        <v>1847</v>
      </c>
      <c r="Y1088" t="s">
        <v>1344</v>
      </c>
      <c r="Z1088" t="s">
        <v>268</v>
      </c>
      <c r="AA1088" t="s">
        <v>268</v>
      </c>
      <c r="AB1088" t="s">
        <v>268</v>
      </c>
      <c r="AC1088" t="s">
        <v>268</v>
      </c>
      <c r="AD1088" t="s">
        <v>268</v>
      </c>
      <c r="AE1088" t="s">
        <v>287</v>
      </c>
      <c r="AF1088" t="s">
        <v>1811</v>
      </c>
      <c r="AG1088" t="s">
        <v>875</v>
      </c>
      <c r="AH1088" t="s">
        <v>1848</v>
      </c>
      <c r="AI1088" t="s">
        <v>3232</v>
      </c>
      <c r="AJ1088" t="s">
        <v>268</v>
      </c>
      <c r="AK1088" t="s">
        <v>377</v>
      </c>
      <c r="AL1088" t="s">
        <v>268</v>
      </c>
      <c r="AM1088" t="s">
        <v>405</v>
      </c>
      <c r="AN1088" t="s">
        <v>268</v>
      </c>
      <c r="AO1088" t="s">
        <v>268</v>
      </c>
      <c r="AP1088" t="s">
        <v>268</v>
      </c>
      <c r="AQ1088" t="s">
        <v>268</v>
      </c>
      <c r="AR1088" t="s">
        <v>268</v>
      </c>
      <c r="AS1088" t="s">
        <v>268</v>
      </c>
      <c r="AT1088" t="s">
        <v>268</v>
      </c>
      <c r="AU1088" t="s">
        <v>268</v>
      </c>
      <c r="AV1088" t="s">
        <v>268</v>
      </c>
      <c r="AW1088" t="s">
        <v>268</v>
      </c>
      <c r="AX1088" t="s">
        <v>268</v>
      </c>
      <c r="AY1088" t="s">
        <v>268</v>
      </c>
      <c r="AZ1088" t="s">
        <v>268</v>
      </c>
      <c r="BA1088" t="s">
        <v>268</v>
      </c>
      <c r="BB1088" t="s">
        <v>268</v>
      </c>
      <c r="BC1088" t="s">
        <v>268</v>
      </c>
      <c r="BD1088" t="s">
        <v>268</v>
      </c>
      <c r="BE1088" t="s">
        <v>268</v>
      </c>
      <c r="BF1088" t="s">
        <v>268</v>
      </c>
      <c r="BG1088" t="s">
        <v>268</v>
      </c>
      <c r="BH1088" t="s">
        <v>268</v>
      </c>
      <c r="BI1088" t="s">
        <v>268</v>
      </c>
      <c r="BJ1088" t="s">
        <v>268</v>
      </c>
      <c r="BK1088" t="s">
        <v>268</v>
      </c>
      <c r="BL1088" t="s">
        <v>268</v>
      </c>
      <c r="BM1088" t="s">
        <v>268</v>
      </c>
      <c r="BN1088" t="s">
        <v>268</v>
      </c>
      <c r="BO1088" t="s">
        <v>268</v>
      </c>
      <c r="BP1088" t="s">
        <v>268</v>
      </c>
      <c r="BQ1088" t="s">
        <v>268</v>
      </c>
      <c r="BR1088" t="s">
        <v>268</v>
      </c>
      <c r="BS1088" t="s">
        <v>268</v>
      </c>
      <c r="BT1088" t="s">
        <v>268</v>
      </c>
      <c r="BU1088" t="s">
        <v>268</v>
      </c>
      <c r="BV1088" t="s">
        <v>268</v>
      </c>
      <c r="BW1088" t="s">
        <v>268</v>
      </c>
      <c r="BX1088" t="s">
        <v>268</v>
      </c>
      <c r="BY1088">
        <v>22</v>
      </c>
      <c r="BZ1088">
        <v>22</v>
      </c>
      <c r="CA1088" t="s">
        <v>142</v>
      </c>
      <c r="CB1088" s="356">
        <v>123</v>
      </c>
      <c r="CC1088" t="s">
        <v>1817</v>
      </c>
      <c r="CD1088" t="s">
        <v>268</v>
      </c>
      <c r="CE1088" t="s">
        <v>268</v>
      </c>
      <c r="CF1088" s="356">
        <v>2</v>
      </c>
      <c r="CG1088" t="s">
        <v>268</v>
      </c>
      <c r="CH1088" t="s">
        <v>268</v>
      </c>
      <c r="CI1088" t="s">
        <v>268</v>
      </c>
      <c r="CJ1088" t="s">
        <v>268</v>
      </c>
      <c r="CK1088" t="s">
        <v>268</v>
      </c>
      <c r="CL1088" t="s">
        <v>8794</v>
      </c>
      <c r="CM1088" t="s">
        <v>11224</v>
      </c>
      <c r="CN1088">
        <v>12.65</v>
      </c>
      <c r="CO1088" t="s">
        <v>268</v>
      </c>
      <c r="CP1088">
        <v>12.65</v>
      </c>
      <c r="CQ1088">
        <v>365</v>
      </c>
      <c r="CR1088" t="s">
        <v>878</v>
      </c>
      <c r="CS1088" t="s">
        <v>11225</v>
      </c>
      <c r="CT1088" t="s">
        <v>11226</v>
      </c>
      <c r="CU1088" t="s">
        <v>11227</v>
      </c>
      <c r="CV1088" t="s">
        <v>268</v>
      </c>
      <c r="CW1088" t="s">
        <v>268</v>
      </c>
      <c r="CX1088" t="s">
        <v>268</v>
      </c>
      <c r="CY1088" t="s">
        <v>268</v>
      </c>
      <c r="CZ1088" t="s">
        <v>268</v>
      </c>
      <c r="DA1088" t="s">
        <v>268</v>
      </c>
      <c r="DB1088" s="429">
        <f t="shared" si="214"/>
        <v>0</v>
      </c>
      <c r="DC1088" s="284">
        <f t="shared" si="215"/>
        <v>0</v>
      </c>
      <c r="DD1088" s="284">
        <f t="shared" si="216"/>
        <v>0</v>
      </c>
      <c r="DE1088" s="284">
        <f t="shared" si="217"/>
        <v>0</v>
      </c>
      <c r="DF1088" s="295">
        <f t="shared" si="218"/>
        <v>22</v>
      </c>
      <c r="DG1088" s="284">
        <f t="shared" si="219"/>
        <v>1</v>
      </c>
      <c r="DH1088" s="284">
        <f t="shared" si="220"/>
        <v>0</v>
      </c>
      <c r="DI1088" s="284">
        <f t="shared" si="221"/>
        <v>0</v>
      </c>
      <c r="DJ1088" s="284">
        <f t="shared" si="222"/>
        <v>0</v>
      </c>
      <c r="DK1088" s="295">
        <f t="shared" si="223"/>
        <v>0</v>
      </c>
      <c r="DL1088" s="297">
        <f t="shared" si="224"/>
        <v>2</v>
      </c>
      <c r="DM1088" s="430">
        <f>IFERROR(IF(CA1088="D",IF(DL1088="A dispo.",DF1088*VLOOKUP('DATI INPUT'!$F$27,TARIFFE_UD,4,FALSE),DF1088*VLOOKUP(DL1088,TARIFFE_UD,4,FALSE)),DF1088*VLOOKUP(CB1088-100,TARIFFE_UND,4,FALSE)),0)</f>
        <v>12.654217294857769</v>
      </c>
      <c r="DN1088" s="430">
        <f>IFERROR(IF(CA1088="D",IF(DL1088="A dispo.",DK1088*VLOOKUP('DATI INPUT'!$F$27,TARIFFE_UD,5,FALSE),DK1088*VLOOKUP(DL1088,TARIFFE_UD,5,FALSE)),DK1088*VLOOKUP(CB1088-100,TARIFFE_UND,5,FALSE)),0)</f>
        <v>0</v>
      </c>
      <c r="DO1088" s="431">
        <f t="shared" si="225"/>
        <v>4.217294857769005E-3</v>
      </c>
      <c r="DP1088" s="299">
        <f>IFERROR(IF(CA1088="D",IF(DL1088="A dispo.",DF1088*VLOOKUP('DATI INPUT'!$F$27,TARIFFE_UD,2,FALSE),DF1088*VLOOKUP(DL1088,TARIFFE_UD,2,FALSE)),DF1088*VLOOKUP(CB1088-100,TARIFFE_UND,2,FALSE)),0)</f>
        <v>15.809676479406082</v>
      </c>
      <c r="DQ1088" s="299">
        <f>IFERROR(IF(CA1088="D",IF(DL1088="A dispo.",DK1088*VLOOKUP('DATI INPUT'!$F$27,TARIFFE_UD,3,FALSE),DK1088*VLOOKUP(DL1088,TARIFFE_UD,3,FALSE)),DK1088*VLOOKUP(CB1088-100,TARIFFE_UND,3,FALSE)),0)</f>
        <v>0</v>
      </c>
      <c r="DR1088" s="299">
        <f t="shared" si="226"/>
        <v>15.809676479406082</v>
      </c>
    </row>
    <row r="1089" spans="1:122" x14ac:dyDescent="0.25">
      <c r="A1089" t="s">
        <v>8795</v>
      </c>
      <c r="B1089" t="s">
        <v>7343</v>
      </c>
      <c r="C1089" t="s">
        <v>1578</v>
      </c>
      <c r="D1089" t="s">
        <v>7344</v>
      </c>
      <c r="E1089" t="s">
        <v>7345</v>
      </c>
      <c r="F1089" t="s">
        <v>156</v>
      </c>
      <c r="G1089" t="s">
        <v>7346</v>
      </c>
      <c r="H1089" t="s">
        <v>1091</v>
      </c>
      <c r="I1089" t="s">
        <v>7347</v>
      </c>
      <c r="J1089" t="s">
        <v>274</v>
      </c>
      <c r="K1089" t="s">
        <v>7348</v>
      </c>
      <c r="L1089" t="s">
        <v>871</v>
      </c>
      <c r="M1089" t="s">
        <v>3584</v>
      </c>
      <c r="N1089" t="s">
        <v>984</v>
      </c>
      <c r="O1089" t="s">
        <v>873</v>
      </c>
      <c r="P1089" t="s">
        <v>1962</v>
      </c>
      <c r="Q1089" t="s">
        <v>275</v>
      </c>
      <c r="R1089" t="s">
        <v>268</v>
      </c>
      <c r="S1089" t="s">
        <v>268</v>
      </c>
      <c r="T1089" t="s">
        <v>268</v>
      </c>
      <c r="U1089" t="s">
        <v>268</v>
      </c>
      <c r="V1089" t="s">
        <v>268</v>
      </c>
      <c r="W1089" t="s">
        <v>3584</v>
      </c>
      <c r="X1089" t="s">
        <v>1962</v>
      </c>
      <c r="Y1089" t="s">
        <v>275</v>
      </c>
      <c r="Z1089" t="s">
        <v>268</v>
      </c>
      <c r="AA1089" t="s">
        <v>268</v>
      </c>
      <c r="AB1089" t="s">
        <v>268</v>
      </c>
      <c r="AC1089" t="s">
        <v>268</v>
      </c>
      <c r="AD1089" t="s">
        <v>268</v>
      </c>
      <c r="AE1089" t="s">
        <v>287</v>
      </c>
      <c r="AF1089" t="s">
        <v>1811</v>
      </c>
      <c r="AG1089" t="s">
        <v>875</v>
      </c>
      <c r="AH1089" t="s">
        <v>1963</v>
      </c>
      <c r="AI1089" t="s">
        <v>696</v>
      </c>
      <c r="AJ1089" t="s">
        <v>268</v>
      </c>
      <c r="AK1089" t="s">
        <v>366</v>
      </c>
      <c r="AL1089" t="s">
        <v>268</v>
      </c>
      <c r="AM1089" t="s">
        <v>411</v>
      </c>
      <c r="AN1089" t="s">
        <v>268</v>
      </c>
      <c r="AO1089" t="s">
        <v>268</v>
      </c>
      <c r="AP1089" t="s">
        <v>268</v>
      </c>
      <c r="AQ1089" t="s">
        <v>268</v>
      </c>
      <c r="AR1089" t="s">
        <v>268</v>
      </c>
      <c r="AS1089" t="s">
        <v>268</v>
      </c>
      <c r="AT1089" t="s">
        <v>268</v>
      </c>
      <c r="AU1089" t="s">
        <v>268</v>
      </c>
      <c r="AV1089" t="s">
        <v>268</v>
      </c>
      <c r="AW1089" t="s">
        <v>268</v>
      </c>
      <c r="AX1089" t="s">
        <v>268</v>
      </c>
      <c r="AY1089" t="s">
        <v>268</v>
      </c>
      <c r="AZ1089" t="s">
        <v>268</v>
      </c>
      <c r="BA1089" t="s">
        <v>268</v>
      </c>
      <c r="BB1089" t="s">
        <v>268</v>
      </c>
      <c r="BC1089" t="s">
        <v>268</v>
      </c>
      <c r="BD1089" t="s">
        <v>268</v>
      </c>
      <c r="BE1089" t="s">
        <v>268</v>
      </c>
      <c r="BF1089" t="s">
        <v>268</v>
      </c>
      <c r="BG1089" t="s">
        <v>268</v>
      </c>
      <c r="BH1089" t="s">
        <v>268</v>
      </c>
      <c r="BI1089" t="s">
        <v>268</v>
      </c>
      <c r="BJ1089" t="s">
        <v>268</v>
      </c>
      <c r="BK1089" t="s">
        <v>268</v>
      </c>
      <c r="BL1089" t="s">
        <v>268</v>
      </c>
      <c r="BM1089" t="s">
        <v>268</v>
      </c>
      <c r="BN1089" t="s">
        <v>268</v>
      </c>
      <c r="BO1089" t="s">
        <v>268</v>
      </c>
      <c r="BP1089" t="s">
        <v>268</v>
      </c>
      <c r="BQ1089" t="s">
        <v>268</v>
      </c>
      <c r="BR1089" t="s">
        <v>268</v>
      </c>
      <c r="BS1089" t="s">
        <v>268</v>
      </c>
      <c r="BT1089" t="s">
        <v>268</v>
      </c>
      <c r="BU1089" t="s">
        <v>268</v>
      </c>
      <c r="BV1089" t="s">
        <v>268</v>
      </c>
      <c r="BW1089" t="s">
        <v>268</v>
      </c>
      <c r="BX1089" t="s">
        <v>268</v>
      </c>
      <c r="BY1089">
        <v>54.48</v>
      </c>
      <c r="BZ1089">
        <v>54.48</v>
      </c>
      <c r="CA1089" t="s">
        <v>143</v>
      </c>
      <c r="CB1089" s="356">
        <v>112</v>
      </c>
      <c r="CC1089" t="s">
        <v>637</v>
      </c>
      <c r="CD1089" t="s">
        <v>268</v>
      </c>
      <c r="CE1089" t="s">
        <v>268</v>
      </c>
      <c r="CF1089" t="s">
        <v>268</v>
      </c>
      <c r="CG1089" t="s">
        <v>11228</v>
      </c>
      <c r="CH1089" t="s">
        <v>268</v>
      </c>
      <c r="CI1089" t="s">
        <v>268</v>
      </c>
      <c r="CJ1089" t="s">
        <v>268</v>
      </c>
      <c r="CK1089" t="s">
        <v>268</v>
      </c>
      <c r="CL1089" t="s">
        <v>268</v>
      </c>
      <c r="CM1089" t="s">
        <v>11224</v>
      </c>
      <c r="CN1089">
        <v>97.25</v>
      </c>
      <c r="CO1089" t="s">
        <v>268</v>
      </c>
      <c r="CP1089">
        <v>97.25</v>
      </c>
      <c r="CQ1089">
        <v>365</v>
      </c>
      <c r="CR1089" t="s">
        <v>878</v>
      </c>
      <c r="CS1089" t="s">
        <v>11225</v>
      </c>
      <c r="CT1089" t="s">
        <v>11226</v>
      </c>
      <c r="CU1089" t="s">
        <v>11227</v>
      </c>
      <c r="CV1089" t="s">
        <v>268</v>
      </c>
      <c r="CW1089" t="s">
        <v>268</v>
      </c>
      <c r="CX1089" t="s">
        <v>268</v>
      </c>
      <c r="CY1089" t="s">
        <v>268</v>
      </c>
      <c r="CZ1089" t="s">
        <v>268</v>
      </c>
      <c r="DA1089" t="s">
        <v>268</v>
      </c>
      <c r="DB1089" s="429">
        <f t="shared" si="214"/>
        <v>0</v>
      </c>
      <c r="DC1089" s="284">
        <f t="shared" si="215"/>
        <v>0</v>
      </c>
      <c r="DD1089" s="284">
        <f t="shared" si="216"/>
        <v>0</v>
      </c>
      <c r="DE1089" s="284">
        <f t="shared" si="217"/>
        <v>0</v>
      </c>
      <c r="DF1089" s="295">
        <f t="shared" si="218"/>
        <v>54.47999999999999</v>
      </c>
      <c r="DG1089" s="284">
        <f t="shared" si="219"/>
        <v>0</v>
      </c>
      <c r="DH1089" s="284">
        <f t="shared" si="220"/>
        <v>0</v>
      </c>
      <c r="DI1089" s="284">
        <f t="shared" si="221"/>
        <v>0</v>
      </c>
      <c r="DJ1089" s="284">
        <f t="shared" si="222"/>
        <v>0</v>
      </c>
      <c r="DK1089" s="295">
        <f t="shared" si="223"/>
        <v>54.47999999999999</v>
      </c>
      <c r="DL1089" s="297" t="str">
        <f t="shared" si="224"/>
        <v/>
      </c>
      <c r="DM1089" s="430">
        <f>IFERROR(IF(CA1089="D",IF(DL1089="A dispo.",DF1089*VLOOKUP('DATI INPUT'!$F$27,TARIFFE_UD,4,FALSE),DF1089*VLOOKUP(DL1089,TARIFFE_UD,4,FALSE)),DF1089*VLOOKUP(CB1089-100,TARIFFE_UND,4,FALSE)),0)</f>
        <v>16.106360640654053</v>
      </c>
      <c r="DN1089" s="430">
        <f>IFERROR(IF(CA1089="D",IF(DL1089="A dispo.",DK1089*VLOOKUP('DATI INPUT'!$F$27,TARIFFE_UD,5,FALSE),DK1089*VLOOKUP(DL1089,TARIFFE_UD,5,FALSE)),DK1089*VLOOKUP(CB1089-100,TARIFFE_UND,5,FALSE)),0)</f>
        <v>81.135351535138994</v>
      </c>
      <c r="DO1089" s="431">
        <f t="shared" si="225"/>
        <v>-8.2878242069455155E-3</v>
      </c>
      <c r="DP1089" s="299">
        <f>IFERROR(IF(CA1089="D",IF(DL1089="A dispo.",DF1089*VLOOKUP('DATI INPUT'!$F$27,TARIFFE_UD,2,FALSE),DF1089*VLOOKUP(DL1089,TARIFFE_UD,2,FALSE)),DF1089*VLOOKUP(CB1089-100,TARIFFE_UND,2,FALSE)),0)</f>
        <v>22.776869165273155</v>
      </c>
      <c r="DQ1089" s="299">
        <f>IFERROR(IF(CA1089="D",IF(DL1089="A dispo.",DK1089*VLOOKUP('DATI INPUT'!$F$27,TARIFFE_UD,3,FALSE),DK1089*VLOOKUP(DL1089,TARIFFE_UD,3,FALSE)),DK1089*VLOOKUP(CB1089-100,TARIFFE_UND,3,FALSE)),0)</f>
        <v>82.312854704106073</v>
      </c>
      <c r="DR1089" s="299">
        <f t="shared" si="226"/>
        <v>105.08972386937923</v>
      </c>
    </row>
    <row r="1090" spans="1:122" x14ac:dyDescent="0.25">
      <c r="A1090" t="s">
        <v>8796</v>
      </c>
      <c r="B1090" t="s">
        <v>4677</v>
      </c>
      <c r="C1090" t="s">
        <v>8797</v>
      </c>
      <c r="D1090" t="s">
        <v>4679</v>
      </c>
      <c r="E1090" t="s">
        <v>268</v>
      </c>
      <c r="F1090" t="s">
        <v>156</v>
      </c>
      <c r="G1090" t="s">
        <v>4680</v>
      </c>
      <c r="H1090" t="s">
        <v>1091</v>
      </c>
      <c r="I1090" t="s">
        <v>4681</v>
      </c>
      <c r="J1090" t="s">
        <v>274</v>
      </c>
      <c r="K1090" t="s">
        <v>4682</v>
      </c>
      <c r="L1090" t="s">
        <v>303</v>
      </c>
      <c r="M1090" t="s">
        <v>4683</v>
      </c>
      <c r="N1090" t="s">
        <v>1192</v>
      </c>
      <c r="O1090" t="s">
        <v>1193</v>
      </c>
      <c r="P1090" t="s">
        <v>4684</v>
      </c>
      <c r="Q1090" t="s">
        <v>343</v>
      </c>
      <c r="R1090" t="s">
        <v>268</v>
      </c>
      <c r="S1090" t="s">
        <v>268</v>
      </c>
      <c r="T1090" t="s">
        <v>268</v>
      </c>
      <c r="U1090" t="s">
        <v>268</v>
      </c>
      <c r="V1090" t="s">
        <v>268</v>
      </c>
      <c r="W1090" t="s">
        <v>10368</v>
      </c>
      <c r="X1090" t="s">
        <v>10367</v>
      </c>
      <c r="Y1090" t="s">
        <v>279</v>
      </c>
      <c r="Z1090" t="s">
        <v>268</v>
      </c>
      <c r="AA1090" t="s">
        <v>268</v>
      </c>
      <c r="AB1090" t="s">
        <v>268</v>
      </c>
      <c r="AC1090" t="s">
        <v>268</v>
      </c>
      <c r="AD1090" t="s">
        <v>268</v>
      </c>
      <c r="AE1090" t="s">
        <v>287</v>
      </c>
      <c r="AF1090" t="s">
        <v>1811</v>
      </c>
      <c r="AG1090" t="s">
        <v>875</v>
      </c>
      <c r="AH1090" t="s">
        <v>2154</v>
      </c>
      <c r="AI1090" t="s">
        <v>952</v>
      </c>
      <c r="AJ1090" t="s">
        <v>268</v>
      </c>
      <c r="AK1090" t="s">
        <v>366</v>
      </c>
      <c r="AL1090" t="s">
        <v>268</v>
      </c>
      <c r="AM1090" t="s">
        <v>353</v>
      </c>
      <c r="AN1090" t="s">
        <v>268</v>
      </c>
      <c r="AO1090" t="s">
        <v>268</v>
      </c>
      <c r="AP1090" t="s">
        <v>268</v>
      </c>
      <c r="AQ1090" t="s">
        <v>268</v>
      </c>
      <c r="AR1090" t="s">
        <v>268</v>
      </c>
      <c r="AS1090" t="s">
        <v>268</v>
      </c>
      <c r="AT1090" t="s">
        <v>268</v>
      </c>
      <c r="AU1090" t="s">
        <v>268</v>
      </c>
      <c r="AV1090" t="s">
        <v>268</v>
      </c>
      <c r="AW1090" t="s">
        <v>268</v>
      </c>
      <c r="AX1090" t="s">
        <v>268</v>
      </c>
      <c r="AY1090" t="s">
        <v>268</v>
      </c>
      <c r="AZ1090" t="s">
        <v>268</v>
      </c>
      <c r="BA1090" t="s">
        <v>268</v>
      </c>
      <c r="BB1090" t="s">
        <v>268</v>
      </c>
      <c r="BC1090" t="s">
        <v>268</v>
      </c>
      <c r="BD1090" t="s">
        <v>268</v>
      </c>
      <c r="BE1090" t="s">
        <v>268</v>
      </c>
      <c r="BF1090" t="s">
        <v>268</v>
      </c>
      <c r="BG1090" t="s">
        <v>268</v>
      </c>
      <c r="BH1090" t="s">
        <v>268</v>
      </c>
      <c r="BI1090" t="s">
        <v>268</v>
      </c>
      <c r="BJ1090" t="s">
        <v>268</v>
      </c>
      <c r="BK1090" t="s">
        <v>268</v>
      </c>
      <c r="BL1090" t="s">
        <v>268</v>
      </c>
      <c r="BM1090" t="s">
        <v>268</v>
      </c>
      <c r="BN1090" t="s">
        <v>268</v>
      </c>
      <c r="BO1090" t="s">
        <v>268</v>
      </c>
      <c r="BP1090" t="s">
        <v>268</v>
      </c>
      <c r="BQ1090" t="s">
        <v>268</v>
      </c>
      <c r="BR1090" t="s">
        <v>268</v>
      </c>
      <c r="BS1090" t="s">
        <v>268</v>
      </c>
      <c r="BT1090" t="s">
        <v>268</v>
      </c>
      <c r="BU1090" t="s">
        <v>268</v>
      </c>
      <c r="BV1090" t="s">
        <v>268</v>
      </c>
      <c r="BW1090" t="s">
        <v>268</v>
      </c>
      <c r="BX1090" t="s">
        <v>268</v>
      </c>
      <c r="BY1090">
        <v>11</v>
      </c>
      <c r="BZ1090">
        <v>11</v>
      </c>
      <c r="CA1090" t="s">
        <v>142</v>
      </c>
      <c r="CB1090" s="356">
        <v>123</v>
      </c>
      <c r="CC1090" t="s">
        <v>1817</v>
      </c>
      <c r="CD1090" t="s">
        <v>268</v>
      </c>
      <c r="CE1090" t="s">
        <v>268</v>
      </c>
      <c r="CF1090" t="s">
        <v>268</v>
      </c>
      <c r="CG1090" t="s">
        <v>268</v>
      </c>
      <c r="CH1090" t="s">
        <v>268</v>
      </c>
      <c r="CI1090" t="s">
        <v>268</v>
      </c>
      <c r="CJ1090" t="s">
        <v>268</v>
      </c>
      <c r="CK1090" t="s">
        <v>268</v>
      </c>
      <c r="CL1090" t="s">
        <v>268</v>
      </c>
      <c r="CM1090" t="s">
        <v>11224</v>
      </c>
      <c r="CN1090">
        <v>6.97</v>
      </c>
      <c r="CO1090" t="s">
        <v>268</v>
      </c>
      <c r="CP1090">
        <v>6.97</v>
      </c>
      <c r="CQ1090">
        <v>365</v>
      </c>
      <c r="CR1090" t="s">
        <v>878</v>
      </c>
      <c r="CS1090" t="s">
        <v>11225</v>
      </c>
      <c r="CT1090" t="s">
        <v>11226</v>
      </c>
      <c r="CU1090" t="s">
        <v>11227</v>
      </c>
      <c r="CV1090" t="s">
        <v>268</v>
      </c>
      <c r="CW1090" t="s">
        <v>268</v>
      </c>
      <c r="CX1090" t="s">
        <v>268</v>
      </c>
      <c r="CY1090" t="s">
        <v>268</v>
      </c>
      <c r="CZ1090" t="s">
        <v>268</v>
      </c>
      <c r="DA1090" t="s">
        <v>268</v>
      </c>
      <c r="DB1090" s="429">
        <f t="shared" si="214"/>
        <v>0</v>
      </c>
      <c r="DC1090" s="284">
        <f t="shared" si="215"/>
        <v>0</v>
      </c>
      <c r="DD1090" s="284">
        <f t="shared" si="216"/>
        <v>0</v>
      </c>
      <c r="DE1090" s="284">
        <f t="shared" si="217"/>
        <v>0</v>
      </c>
      <c r="DF1090" s="295">
        <f t="shared" si="218"/>
        <v>11</v>
      </c>
      <c r="DG1090" s="284">
        <f t="shared" si="219"/>
        <v>1</v>
      </c>
      <c r="DH1090" s="284">
        <f t="shared" si="220"/>
        <v>0</v>
      </c>
      <c r="DI1090" s="284">
        <f t="shared" si="221"/>
        <v>0</v>
      </c>
      <c r="DJ1090" s="284">
        <f t="shared" si="222"/>
        <v>0</v>
      </c>
      <c r="DK1090" s="295">
        <f t="shared" si="223"/>
        <v>0</v>
      </c>
      <c r="DL1090" s="297" t="str">
        <f t="shared" si="224"/>
        <v>A dispo.</v>
      </c>
      <c r="DM1090" s="430">
        <f>IFERROR(IF(CA1090="D",IF(DL1090="A dispo.",DF1090*VLOOKUP('DATI INPUT'!$F$27,TARIFFE_UD,4,FALSE),DF1090*VLOOKUP(DL1090,TARIFFE_UD,4,FALSE)),DF1090*VLOOKUP(CB1090-100,TARIFFE_UND,4,FALSE)),0)</f>
        <v>6.9727319787991782</v>
      </c>
      <c r="DN1090" s="430">
        <f>IFERROR(IF(CA1090="D",IF(DL1090="A dispo.",DK1090*VLOOKUP('DATI INPUT'!$F$27,TARIFFE_UD,5,FALSE),DK1090*VLOOKUP(DL1090,TARIFFE_UD,5,FALSE)),DK1090*VLOOKUP(CB1090-100,TARIFFE_UND,5,FALSE)),0)</f>
        <v>0</v>
      </c>
      <c r="DO1090" s="431">
        <f t="shared" si="225"/>
        <v>2.7319787991784139E-3</v>
      </c>
      <c r="DP1090" s="299">
        <f>IFERROR(IF(CA1090="D",IF(DL1090="A dispo.",DF1090*VLOOKUP('DATI INPUT'!$F$27,TARIFFE_UD,2,FALSE),DF1090*VLOOKUP(DL1090,TARIFFE_UD,2,FALSE)),DF1090*VLOOKUP(CB1090-100,TARIFFE_UND,2,FALSE)),0)</f>
        <v>8.7114543866115142</v>
      </c>
      <c r="DQ1090" s="299">
        <f>IFERROR(IF(CA1090="D",IF(DL1090="A dispo.",DK1090*VLOOKUP('DATI INPUT'!$F$27,TARIFFE_UD,3,FALSE),DK1090*VLOOKUP(DL1090,TARIFFE_UD,3,FALSE)),DK1090*VLOOKUP(CB1090-100,TARIFFE_UND,3,FALSE)),0)</f>
        <v>0</v>
      </c>
      <c r="DR1090" s="299">
        <f t="shared" si="226"/>
        <v>8.7114543866115142</v>
      </c>
    </row>
    <row r="1091" spans="1:122" x14ac:dyDescent="0.25">
      <c r="A1091" t="s">
        <v>8798</v>
      </c>
      <c r="B1091" t="s">
        <v>1112</v>
      </c>
      <c r="C1091" t="s">
        <v>8799</v>
      </c>
      <c r="D1091" t="s">
        <v>4841</v>
      </c>
      <c r="E1091" t="s">
        <v>268</v>
      </c>
      <c r="F1091" t="s">
        <v>156</v>
      </c>
      <c r="G1091" t="s">
        <v>4842</v>
      </c>
      <c r="H1091" t="s">
        <v>4843</v>
      </c>
      <c r="I1091" t="s">
        <v>357</v>
      </c>
      <c r="J1091" t="s">
        <v>274</v>
      </c>
      <c r="K1091" t="s">
        <v>4844</v>
      </c>
      <c r="L1091" t="s">
        <v>4845</v>
      </c>
      <c r="M1091" t="s">
        <v>4846</v>
      </c>
      <c r="N1091" t="s">
        <v>4847</v>
      </c>
      <c r="O1091" t="s">
        <v>4848</v>
      </c>
      <c r="P1091" t="s">
        <v>4849</v>
      </c>
      <c r="Q1091" t="s">
        <v>660</v>
      </c>
      <c r="R1091" t="s">
        <v>154</v>
      </c>
      <c r="S1091" t="s">
        <v>268</v>
      </c>
      <c r="T1091" t="s">
        <v>268</v>
      </c>
      <c r="U1091" t="s">
        <v>268</v>
      </c>
      <c r="V1091" t="s">
        <v>268</v>
      </c>
      <c r="W1091" t="s">
        <v>1829</v>
      </c>
      <c r="X1091" t="s">
        <v>1830</v>
      </c>
      <c r="Y1091" t="s">
        <v>315</v>
      </c>
      <c r="Z1091" t="s">
        <v>268</v>
      </c>
      <c r="AA1091" t="s">
        <v>268</v>
      </c>
      <c r="AB1091" t="s">
        <v>268</v>
      </c>
      <c r="AC1091" t="s">
        <v>268</v>
      </c>
      <c r="AD1091" t="s">
        <v>268</v>
      </c>
      <c r="AE1091" t="s">
        <v>287</v>
      </c>
      <c r="AF1091" t="s">
        <v>1811</v>
      </c>
      <c r="AG1091" t="s">
        <v>875</v>
      </c>
      <c r="AH1091" t="s">
        <v>1831</v>
      </c>
      <c r="AI1091" t="s">
        <v>1011</v>
      </c>
      <c r="AJ1091" t="s">
        <v>268</v>
      </c>
      <c r="AK1091" t="s">
        <v>703</v>
      </c>
      <c r="AL1091" t="s">
        <v>268</v>
      </c>
      <c r="AM1091" t="s">
        <v>353</v>
      </c>
      <c r="AN1091" t="s">
        <v>268</v>
      </c>
      <c r="AO1091" t="s">
        <v>268</v>
      </c>
      <c r="AP1091" t="s">
        <v>268</v>
      </c>
      <c r="AQ1091" t="s">
        <v>268</v>
      </c>
      <c r="AR1091" t="s">
        <v>268</v>
      </c>
      <c r="AS1091" t="s">
        <v>268</v>
      </c>
      <c r="AT1091" t="s">
        <v>268</v>
      </c>
      <c r="AU1091" t="s">
        <v>268</v>
      </c>
      <c r="AV1091" t="s">
        <v>268</v>
      </c>
      <c r="AW1091" t="s">
        <v>268</v>
      </c>
      <c r="AX1091" t="s">
        <v>268</v>
      </c>
      <c r="AY1091" t="s">
        <v>268</v>
      </c>
      <c r="AZ1091" t="s">
        <v>268</v>
      </c>
      <c r="BA1091" t="s">
        <v>268</v>
      </c>
      <c r="BB1091" t="s">
        <v>268</v>
      </c>
      <c r="BC1091" t="s">
        <v>268</v>
      </c>
      <c r="BD1091" t="s">
        <v>268</v>
      </c>
      <c r="BE1091" t="s">
        <v>268</v>
      </c>
      <c r="BF1091" t="s">
        <v>268</v>
      </c>
      <c r="BG1091" t="s">
        <v>268</v>
      </c>
      <c r="BH1091" t="s">
        <v>268</v>
      </c>
      <c r="BI1091" t="s">
        <v>268</v>
      </c>
      <c r="BJ1091" t="s">
        <v>268</v>
      </c>
      <c r="BK1091" t="s">
        <v>268</v>
      </c>
      <c r="BL1091" t="s">
        <v>268</v>
      </c>
      <c r="BM1091" t="s">
        <v>268</v>
      </c>
      <c r="BN1091" t="s">
        <v>268</v>
      </c>
      <c r="BO1091" t="s">
        <v>268</v>
      </c>
      <c r="BP1091" t="s">
        <v>268</v>
      </c>
      <c r="BQ1091" t="s">
        <v>268</v>
      </c>
      <c r="BR1091" t="s">
        <v>268</v>
      </c>
      <c r="BS1091" t="s">
        <v>268</v>
      </c>
      <c r="BT1091" t="s">
        <v>268</v>
      </c>
      <c r="BU1091" t="s">
        <v>268</v>
      </c>
      <c r="BV1091" t="s">
        <v>268</v>
      </c>
      <c r="BW1091" t="s">
        <v>268</v>
      </c>
      <c r="BX1091" t="s">
        <v>268</v>
      </c>
      <c r="BY1091">
        <v>10</v>
      </c>
      <c r="BZ1091">
        <v>10</v>
      </c>
      <c r="CA1091" t="s">
        <v>142</v>
      </c>
      <c r="CB1091" s="356">
        <v>123</v>
      </c>
      <c r="CC1091" t="s">
        <v>1817</v>
      </c>
      <c r="CD1091" t="s">
        <v>268</v>
      </c>
      <c r="CE1091" t="s">
        <v>268</v>
      </c>
      <c r="CF1091" t="s">
        <v>268</v>
      </c>
      <c r="CG1091" t="s">
        <v>268</v>
      </c>
      <c r="CH1091" t="s">
        <v>268</v>
      </c>
      <c r="CI1091" t="s">
        <v>268</v>
      </c>
      <c r="CJ1091" t="s">
        <v>268</v>
      </c>
      <c r="CK1091" t="s">
        <v>268</v>
      </c>
      <c r="CL1091" t="s">
        <v>268</v>
      </c>
      <c r="CM1091" t="s">
        <v>11224</v>
      </c>
      <c r="CN1091">
        <v>6.34</v>
      </c>
      <c r="CO1091" t="s">
        <v>268</v>
      </c>
      <c r="CP1091">
        <v>6.34</v>
      </c>
      <c r="CQ1091">
        <v>365</v>
      </c>
      <c r="CR1091" t="s">
        <v>878</v>
      </c>
      <c r="CS1091" t="s">
        <v>11225</v>
      </c>
      <c r="CT1091" t="s">
        <v>11226</v>
      </c>
      <c r="CU1091" t="s">
        <v>11227</v>
      </c>
      <c r="CV1091" t="s">
        <v>268</v>
      </c>
      <c r="CW1091" t="s">
        <v>268</v>
      </c>
      <c r="CX1091" t="s">
        <v>268</v>
      </c>
      <c r="CY1091" t="s">
        <v>268</v>
      </c>
      <c r="CZ1091" t="s">
        <v>268</v>
      </c>
      <c r="DA1091" t="s">
        <v>268</v>
      </c>
      <c r="DB1091" s="429">
        <f t="shared" ref="DB1091:DB1154" si="227">IFERROR(VLOOKUP(CC1091,Rid_ud,2,FALSE),0)</f>
        <v>0</v>
      </c>
      <c r="DC1091" s="284">
        <f t="shared" ref="DC1091:DC1154" si="228">IFERROR(VLOOKUP(CG1091,rid,2,FALSE),0)</f>
        <v>0</v>
      </c>
      <c r="DD1091" s="284">
        <f t="shared" ref="DD1091:DD1154" si="229">IFERROR(VLOOKUP(CH1091,rid,2,FALSE),0)</f>
        <v>0</v>
      </c>
      <c r="DE1091" s="284">
        <f t="shared" ref="DE1091:DE1154" si="230">IFERROR(VLOOKUP(CI1091,rid,2,FALSE),0)</f>
        <v>0</v>
      </c>
      <c r="DF1091" s="295">
        <f t="shared" ref="DF1091:DF1154" si="231">((((BY1091-(BY1091*DB1091))-((BY1091-(BY1091*DB1091))*DC1091))-(((BY1091-(BY1091*DB1091))-((BY1091-(BY1091*DB1091))*DC1091))*DD1091))-((((BY1091-(BY1091*DB1091))-((BY1091-(BY1091*DB1091))*DC1091))-(((BY1091-(BY1091*DB1091))-((BY1091-(BY1091*DB1091))*DC1091))*DD1091))*DE1091))/365*CQ1091</f>
        <v>10</v>
      </c>
      <c r="DG1091" s="284">
        <f t="shared" ref="DG1091:DG1154" si="232">IFERROR(VLOOKUP(CC1091,Rid_ud,3,FALSE),0)</f>
        <v>1</v>
      </c>
      <c r="DH1091" s="284">
        <f t="shared" ref="DH1091:DH1154" si="233">IFERROR(VLOOKUP(CG1091,rid,3,FALSE),0)</f>
        <v>0</v>
      </c>
      <c r="DI1091" s="284">
        <f t="shared" ref="DI1091:DI1154" si="234">IFERROR(VLOOKUP(CH1091,rid,3,FALSE),0)</f>
        <v>0</v>
      </c>
      <c r="DJ1091" s="284">
        <f t="shared" ref="DJ1091:DJ1154" si="235">IFERROR(VLOOKUP(CI1091,rid,3,FALSE),0)</f>
        <v>0</v>
      </c>
      <c r="DK1091" s="295">
        <f t="shared" ref="DK1091:DK1154" si="236">IF(CA1091="D",(((1-(1*DG1091))-((1-(1*DG1091))*DH1091))-(((1-(1*DG1091))-((1-(1*DG1091))*DH1091))*DI1091))-((((1-(1*DG1091))-((1-(1*DG1091))*DH1091))-(((1-(1*DG1091))-((1-(1*DG1091))*DH1091))*DI1091))*DJ1091),(((BY1091-(BY1091*DG1091))-((BY1091-(BY1091*DG1091))*DH1091))-(((BY1091-(BY1091*DG1091))-((BY1091-(BY1091*DG1091))*DH1091))*DI1091))-((((BY1091-(BY1091*DG1091))-((BY1091-(BY1091*DG1091))*DH1091))-(((BY1091-(BY1091*DG1091))-((BY1091-(BY1091*DG1091))*DH1091))*DI1091))*DJ1091))/365*CQ1091</f>
        <v>0</v>
      </c>
      <c r="DL1091" s="297" t="str">
        <f t="shared" ref="DL1091:DL1154" si="237">IF(CA1091="D",IF(OR(CF1091&lt;1,CF1091=""),"A dispo.",IF(CF1091&gt;6,6,CF1091)),"")</f>
        <v>A dispo.</v>
      </c>
      <c r="DM1091" s="430">
        <f>IFERROR(IF(CA1091="D",IF(DL1091="A dispo.",DF1091*VLOOKUP('DATI INPUT'!$F$27,TARIFFE_UD,4,FALSE),DF1091*VLOOKUP(DL1091,TARIFFE_UD,4,FALSE)),DF1091*VLOOKUP(CB1091-100,TARIFFE_UND,4,FALSE)),0)</f>
        <v>6.3388472534537987</v>
      </c>
      <c r="DN1091" s="430">
        <f>IFERROR(IF(CA1091="D",IF(DL1091="A dispo.",DK1091*VLOOKUP('DATI INPUT'!$F$27,TARIFFE_UD,5,FALSE),DK1091*VLOOKUP(DL1091,TARIFFE_UD,5,FALSE)),DK1091*VLOOKUP(CB1091-100,TARIFFE_UND,5,FALSE)),0)</f>
        <v>0</v>
      </c>
      <c r="DO1091" s="431">
        <f t="shared" ref="DO1091:DO1154" si="238">DM1091+DN1091-CP1091</f>
        <v>-1.1527465462011222E-3</v>
      </c>
      <c r="DP1091" s="299">
        <f>IFERROR(IF(CA1091="D",IF(DL1091="A dispo.",DF1091*VLOOKUP('DATI INPUT'!$F$27,TARIFFE_UD,2,FALSE),DF1091*VLOOKUP(DL1091,TARIFFE_UD,2,FALSE)),DF1091*VLOOKUP(CB1091-100,TARIFFE_UND,2,FALSE)),0)</f>
        <v>7.9195039878286488</v>
      </c>
      <c r="DQ1091" s="299">
        <f>IFERROR(IF(CA1091="D",IF(DL1091="A dispo.",DK1091*VLOOKUP('DATI INPUT'!$F$27,TARIFFE_UD,3,FALSE),DK1091*VLOOKUP(DL1091,TARIFFE_UD,3,FALSE)),DK1091*VLOOKUP(CB1091-100,TARIFFE_UND,3,FALSE)),0)</f>
        <v>0</v>
      </c>
      <c r="DR1091" s="299">
        <f t="shared" ref="DR1091:DR1154" si="239">DQ1091+DP1091</f>
        <v>7.9195039878286488</v>
      </c>
    </row>
    <row r="1092" spans="1:122" x14ac:dyDescent="0.25">
      <c r="A1092" t="s">
        <v>11277</v>
      </c>
      <c r="B1092" t="s">
        <v>8424</v>
      </c>
      <c r="C1092" t="s">
        <v>8802</v>
      </c>
      <c r="D1092" t="s">
        <v>8426</v>
      </c>
      <c r="E1092" t="s">
        <v>268</v>
      </c>
      <c r="F1092" t="s">
        <v>156</v>
      </c>
      <c r="G1092" t="s">
        <v>8427</v>
      </c>
      <c r="H1092" t="s">
        <v>4863</v>
      </c>
      <c r="I1092" t="s">
        <v>319</v>
      </c>
      <c r="J1092" t="s">
        <v>274</v>
      </c>
      <c r="K1092" t="s">
        <v>8428</v>
      </c>
      <c r="L1092" t="s">
        <v>8429</v>
      </c>
      <c r="M1092" t="s">
        <v>3687</v>
      </c>
      <c r="N1092" t="s">
        <v>984</v>
      </c>
      <c r="O1092" t="s">
        <v>873</v>
      </c>
      <c r="P1092" t="s">
        <v>1934</v>
      </c>
      <c r="Q1092" t="s">
        <v>493</v>
      </c>
      <c r="R1092" t="s">
        <v>268</v>
      </c>
      <c r="S1092" t="s">
        <v>268</v>
      </c>
      <c r="T1092" t="s">
        <v>268</v>
      </c>
      <c r="U1092" t="s">
        <v>268</v>
      </c>
      <c r="V1092" t="s">
        <v>268</v>
      </c>
      <c r="W1092" t="s">
        <v>8430</v>
      </c>
      <c r="X1092" t="s">
        <v>3006</v>
      </c>
      <c r="Y1092" t="s">
        <v>277</v>
      </c>
      <c r="Z1092" t="s">
        <v>268</v>
      </c>
      <c r="AA1092" t="s">
        <v>268</v>
      </c>
      <c r="AB1092" t="s">
        <v>268</v>
      </c>
      <c r="AC1092" t="s">
        <v>268</v>
      </c>
      <c r="AD1092" t="s">
        <v>268</v>
      </c>
      <c r="AE1092" t="s">
        <v>287</v>
      </c>
      <c r="AF1092" t="s">
        <v>1811</v>
      </c>
      <c r="AG1092" t="s">
        <v>875</v>
      </c>
      <c r="AH1092" t="s">
        <v>1848</v>
      </c>
      <c r="AI1092" t="s">
        <v>5564</v>
      </c>
      <c r="AJ1092" t="s">
        <v>268</v>
      </c>
      <c r="AK1092" t="s">
        <v>354</v>
      </c>
      <c r="AL1092" t="s">
        <v>268</v>
      </c>
      <c r="AM1092" t="s">
        <v>353</v>
      </c>
      <c r="AN1092" t="s">
        <v>268</v>
      </c>
      <c r="AO1092" t="s">
        <v>268</v>
      </c>
      <c r="AP1092" t="s">
        <v>268</v>
      </c>
      <c r="AQ1092" t="s">
        <v>268</v>
      </c>
      <c r="AR1092" t="s">
        <v>268</v>
      </c>
      <c r="AS1092" t="s">
        <v>268</v>
      </c>
      <c r="AT1092" t="s">
        <v>268</v>
      </c>
      <c r="AU1092" t="s">
        <v>268</v>
      </c>
      <c r="AV1092" t="s">
        <v>268</v>
      </c>
      <c r="AW1092" t="s">
        <v>268</v>
      </c>
      <c r="AX1092" t="s">
        <v>268</v>
      </c>
      <c r="AY1092" t="s">
        <v>268</v>
      </c>
      <c r="AZ1092" t="s">
        <v>268</v>
      </c>
      <c r="BA1092" t="s">
        <v>268</v>
      </c>
      <c r="BB1092" t="s">
        <v>268</v>
      </c>
      <c r="BC1092" t="s">
        <v>268</v>
      </c>
      <c r="BD1092" t="s">
        <v>268</v>
      </c>
      <c r="BE1092" t="s">
        <v>268</v>
      </c>
      <c r="BF1092" t="s">
        <v>268</v>
      </c>
      <c r="BG1092" t="s">
        <v>268</v>
      </c>
      <c r="BH1092" t="s">
        <v>268</v>
      </c>
      <c r="BI1092" t="s">
        <v>268</v>
      </c>
      <c r="BJ1092" t="s">
        <v>268</v>
      </c>
      <c r="BK1092" t="s">
        <v>268</v>
      </c>
      <c r="BL1092" t="s">
        <v>268</v>
      </c>
      <c r="BM1092" t="s">
        <v>268</v>
      </c>
      <c r="BN1092" t="s">
        <v>268</v>
      </c>
      <c r="BO1092" t="s">
        <v>268</v>
      </c>
      <c r="BP1092" t="s">
        <v>268</v>
      </c>
      <c r="BQ1092" t="s">
        <v>268</v>
      </c>
      <c r="BR1092" t="s">
        <v>268</v>
      </c>
      <c r="BS1092" t="s">
        <v>268</v>
      </c>
      <c r="BT1092" t="s">
        <v>268</v>
      </c>
      <c r="BU1092" t="s">
        <v>268</v>
      </c>
      <c r="BV1092" t="s">
        <v>268</v>
      </c>
      <c r="BW1092" t="s">
        <v>268</v>
      </c>
      <c r="BX1092" t="s">
        <v>268</v>
      </c>
      <c r="BY1092">
        <v>22</v>
      </c>
      <c r="BZ1092">
        <v>22</v>
      </c>
      <c r="CA1092" t="s">
        <v>142</v>
      </c>
      <c r="CB1092" s="356">
        <v>123</v>
      </c>
      <c r="CC1092" t="s">
        <v>1817</v>
      </c>
      <c r="CD1092" t="s">
        <v>268</v>
      </c>
      <c r="CE1092" t="s">
        <v>268</v>
      </c>
      <c r="CF1092" s="356">
        <v>1</v>
      </c>
      <c r="CG1092" t="s">
        <v>268</v>
      </c>
      <c r="CH1092" t="s">
        <v>268</v>
      </c>
      <c r="CI1092" t="s">
        <v>268</v>
      </c>
      <c r="CJ1092" t="s">
        <v>268</v>
      </c>
      <c r="CK1092" t="s">
        <v>268</v>
      </c>
      <c r="CL1092" t="s">
        <v>268</v>
      </c>
      <c r="CM1092" t="s">
        <v>11224</v>
      </c>
      <c r="CN1092">
        <v>2.38</v>
      </c>
      <c r="CO1092" t="s">
        <v>268</v>
      </c>
      <c r="CP1092">
        <v>2.38</v>
      </c>
      <c r="CQ1092">
        <v>80</v>
      </c>
      <c r="CR1092" t="s">
        <v>878</v>
      </c>
      <c r="CS1092" t="s">
        <v>11225</v>
      </c>
      <c r="CT1092" t="s">
        <v>11226</v>
      </c>
      <c r="CU1092" t="s">
        <v>11272</v>
      </c>
      <c r="CV1092" t="s">
        <v>268</v>
      </c>
      <c r="CW1092" t="s">
        <v>268</v>
      </c>
      <c r="CX1092" t="s">
        <v>268</v>
      </c>
      <c r="CY1092" t="s">
        <v>268</v>
      </c>
      <c r="CZ1092" t="s">
        <v>268</v>
      </c>
      <c r="DA1092" t="s">
        <v>268</v>
      </c>
      <c r="DB1092" s="429">
        <f t="shared" si="227"/>
        <v>0</v>
      </c>
      <c r="DC1092" s="284">
        <f t="shared" si="228"/>
        <v>0</v>
      </c>
      <c r="DD1092" s="284">
        <f t="shared" si="229"/>
        <v>0</v>
      </c>
      <c r="DE1092" s="284">
        <f t="shared" si="230"/>
        <v>0</v>
      </c>
      <c r="DF1092" s="295">
        <f t="shared" si="231"/>
        <v>4.8219178082191778</v>
      </c>
      <c r="DG1092" s="284">
        <f t="shared" si="232"/>
        <v>1</v>
      </c>
      <c r="DH1092" s="284">
        <f t="shared" si="233"/>
        <v>0</v>
      </c>
      <c r="DI1092" s="284">
        <f t="shared" si="234"/>
        <v>0</v>
      </c>
      <c r="DJ1092" s="284">
        <f t="shared" si="235"/>
        <v>0</v>
      </c>
      <c r="DK1092" s="295">
        <f t="shared" si="236"/>
        <v>0</v>
      </c>
      <c r="DL1092" s="297">
        <f t="shared" si="237"/>
        <v>1</v>
      </c>
      <c r="DM1092" s="430">
        <f>IFERROR(IF(CA1092="D",IF(DL1092="A dispo.",DF1092*VLOOKUP('DATI INPUT'!$F$27,TARIFFE_UD,4,FALSE),DF1092*VLOOKUP(DL1092,TARIFFE_UD,4,FALSE)),DF1092*VLOOKUP(CB1092-100,TARIFFE_UND,4,FALSE)),0)</f>
        <v>2.3773089242785628</v>
      </c>
      <c r="DN1092" s="430">
        <f>IFERROR(IF(CA1092="D",IF(DL1092="A dispo.",DK1092*VLOOKUP('DATI INPUT'!$F$27,TARIFFE_UD,5,FALSE),DK1092*VLOOKUP(DL1092,TARIFFE_UD,5,FALSE)),DK1092*VLOOKUP(CB1092-100,TARIFFE_UND,5,FALSE)),0)</f>
        <v>0</v>
      </c>
      <c r="DO1092" s="431">
        <f t="shared" si="238"/>
        <v>-2.6910757214371195E-3</v>
      </c>
      <c r="DP1092" s="299">
        <f>IFERROR(IF(CA1092="D",IF(DL1092="A dispo.",DF1092*VLOOKUP('DATI INPUT'!$F$27,TARIFFE_UD,2,FALSE),DF1092*VLOOKUP(DL1092,TARIFFE_UD,2,FALSE)),DF1092*VLOOKUP(CB1092-100,TARIFFE_UND,2,FALSE)),0)</f>
        <v>2.9701153464246257</v>
      </c>
      <c r="DQ1092" s="299">
        <f>IFERROR(IF(CA1092="D",IF(DL1092="A dispo.",DK1092*VLOOKUP('DATI INPUT'!$F$27,TARIFFE_UD,3,FALSE),DK1092*VLOOKUP(DL1092,TARIFFE_UD,3,FALSE)),DK1092*VLOOKUP(CB1092-100,TARIFFE_UND,3,FALSE)),0)</f>
        <v>0</v>
      </c>
      <c r="DR1092" s="299">
        <f t="shared" si="239"/>
        <v>2.9701153464246257</v>
      </c>
    </row>
    <row r="1093" spans="1:122" x14ac:dyDescent="0.25">
      <c r="A1093" t="s">
        <v>8801</v>
      </c>
      <c r="B1093" t="s">
        <v>8424</v>
      </c>
      <c r="C1093" t="s">
        <v>8802</v>
      </c>
      <c r="D1093" t="s">
        <v>8426</v>
      </c>
      <c r="E1093" t="s">
        <v>268</v>
      </c>
      <c r="F1093" t="s">
        <v>156</v>
      </c>
      <c r="G1093" t="s">
        <v>8427</v>
      </c>
      <c r="H1093" t="s">
        <v>4863</v>
      </c>
      <c r="I1093" t="s">
        <v>319</v>
      </c>
      <c r="J1093" t="s">
        <v>274</v>
      </c>
      <c r="K1093" t="s">
        <v>8428</v>
      </c>
      <c r="L1093" t="s">
        <v>8429</v>
      </c>
      <c r="M1093" t="s">
        <v>3687</v>
      </c>
      <c r="N1093" t="s">
        <v>984</v>
      </c>
      <c r="O1093" t="s">
        <v>873</v>
      </c>
      <c r="P1093" t="s">
        <v>1934</v>
      </c>
      <c r="Q1093" t="s">
        <v>493</v>
      </c>
      <c r="R1093" t="s">
        <v>268</v>
      </c>
      <c r="S1093" t="s">
        <v>268</v>
      </c>
      <c r="T1093" t="s">
        <v>268</v>
      </c>
      <c r="U1093" t="s">
        <v>268</v>
      </c>
      <c r="V1093" t="s">
        <v>268</v>
      </c>
      <c r="W1093" t="s">
        <v>8430</v>
      </c>
      <c r="X1093" t="s">
        <v>3006</v>
      </c>
      <c r="Y1093" t="s">
        <v>277</v>
      </c>
      <c r="Z1093" t="s">
        <v>268</v>
      </c>
      <c r="AA1093" t="s">
        <v>268</v>
      </c>
      <c r="AB1093" t="s">
        <v>268</v>
      </c>
      <c r="AC1093" t="s">
        <v>268</v>
      </c>
      <c r="AD1093" t="s">
        <v>268</v>
      </c>
      <c r="AE1093" t="s">
        <v>287</v>
      </c>
      <c r="AF1093" t="s">
        <v>1811</v>
      </c>
      <c r="AG1093" t="s">
        <v>875</v>
      </c>
      <c r="AH1093" t="s">
        <v>1848</v>
      </c>
      <c r="AI1093" t="s">
        <v>5564</v>
      </c>
      <c r="AJ1093" t="s">
        <v>268</v>
      </c>
      <c r="AK1093" t="s">
        <v>354</v>
      </c>
      <c r="AL1093" t="s">
        <v>268</v>
      </c>
      <c r="AM1093" t="s">
        <v>353</v>
      </c>
      <c r="AN1093" t="s">
        <v>268</v>
      </c>
      <c r="AO1093" t="s">
        <v>268</v>
      </c>
      <c r="AP1093" t="s">
        <v>268</v>
      </c>
      <c r="AQ1093" t="s">
        <v>268</v>
      </c>
      <c r="AR1093" t="s">
        <v>268</v>
      </c>
      <c r="AS1093" t="s">
        <v>268</v>
      </c>
      <c r="AT1093" t="s">
        <v>268</v>
      </c>
      <c r="AU1093" t="s">
        <v>268</v>
      </c>
      <c r="AV1093" t="s">
        <v>268</v>
      </c>
      <c r="AW1093" t="s">
        <v>268</v>
      </c>
      <c r="AX1093" t="s">
        <v>268</v>
      </c>
      <c r="AY1093" t="s">
        <v>268</v>
      </c>
      <c r="AZ1093" t="s">
        <v>268</v>
      </c>
      <c r="BA1093" t="s">
        <v>268</v>
      </c>
      <c r="BB1093" t="s">
        <v>268</v>
      </c>
      <c r="BC1093" t="s">
        <v>268</v>
      </c>
      <c r="BD1093" t="s">
        <v>268</v>
      </c>
      <c r="BE1093" t="s">
        <v>268</v>
      </c>
      <c r="BF1093" t="s">
        <v>268</v>
      </c>
      <c r="BG1093" t="s">
        <v>268</v>
      </c>
      <c r="BH1093" t="s">
        <v>268</v>
      </c>
      <c r="BI1093" t="s">
        <v>268</v>
      </c>
      <c r="BJ1093" t="s">
        <v>268</v>
      </c>
      <c r="BK1093" t="s">
        <v>268</v>
      </c>
      <c r="BL1093" t="s">
        <v>268</v>
      </c>
      <c r="BM1093" t="s">
        <v>268</v>
      </c>
      <c r="BN1093" t="s">
        <v>268</v>
      </c>
      <c r="BO1093" t="s">
        <v>268</v>
      </c>
      <c r="BP1093" t="s">
        <v>268</v>
      </c>
      <c r="BQ1093" t="s">
        <v>268</v>
      </c>
      <c r="BR1093" t="s">
        <v>268</v>
      </c>
      <c r="BS1093" t="s">
        <v>268</v>
      </c>
      <c r="BT1093" t="s">
        <v>268</v>
      </c>
      <c r="BU1093" t="s">
        <v>268</v>
      </c>
      <c r="BV1093" t="s">
        <v>268</v>
      </c>
      <c r="BW1093" t="s">
        <v>268</v>
      </c>
      <c r="BX1093" t="s">
        <v>268</v>
      </c>
      <c r="BY1093">
        <v>22</v>
      </c>
      <c r="BZ1093">
        <v>22</v>
      </c>
      <c r="CA1093" t="s">
        <v>142</v>
      </c>
      <c r="CB1093" s="356">
        <v>123</v>
      </c>
      <c r="CC1093" t="s">
        <v>1817</v>
      </c>
      <c r="CD1093" t="s">
        <v>268</v>
      </c>
      <c r="CE1093" t="s">
        <v>268</v>
      </c>
      <c r="CF1093" s="356">
        <v>3</v>
      </c>
      <c r="CG1093" t="s">
        <v>268</v>
      </c>
      <c r="CH1093" t="s">
        <v>268</v>
      </c>
      <c r="CI1093" t="s">
        <v>268</v>
      </c>
      <c r="CJ1093" t="s">
        <v>268</v>
      </c>
      <c r="CK1093" t="s">
        <v>268</v>
      </c>
      <c r="CL1093" t="s">
        <v>268</v>
      </c>
      <c r="CM1093" t="s">
        <v>11224</v>
      </c>
      <c r="CN1093">
        <v>10.89</v>
      </c>
      <c r="CO1093" t="s">
        <v>268</v>
      </c>
      <c r="CP1093">
        <v>10.89</v>
      </c>
      <c r="CQ1093">
        <v>285</v>
      </c>
      <c r="CR1093" t="s">
        <v>878</v>
      </c>
      <c r="CS1093" t="s">
        <v>11225</v>
      </c>
      <c r="CT1093" t="s">
        <v>11273</v>
      </c>
      <c r="CU1093" t="s">
        <v>11227</v>
      </c>
      <c r="CV1093" t="s">
        <v>268</v>
      </c>
      <c r="CW1093" t="s">
        <v>268</v>
      </c>
      <c r="CX1093" t="s">
        <v>268</v>
      </c>
      <c r="CY1093" t="s">
        <v>268</v>
      </c>
      <c r="CZ1093" t="s">
        <v>268</v>
      </c>
      <c r="DA1093" t="s">
        <v>268</v>
      </c>
      <c r="DB1093" s="429">
        <f t="shared" si="227"/>
        <v>0</v>
      </c>
      <c r="DC1093" s="284">
        <f t="shared" si="228"/>
        <v>0</v>
      </c>
      <c r="DD1093" s="284">
        <f t="shared" si="229"/>
        <v>0</v>
      </c>
      <c r="DE1093" s="284">
        <f t="shared" si="230"/>
        <v>0</v>
      </c>
      <c r="DF1093" s="295">
        <f t="shared" si="231"/>
        <v>17.178082191780824</v>
      </c>
      <c r="DG1093" s="284">
        <f t="shared" si="232"/>
        <v>1</v>
      </c>
      <c r="DH1093" s="284">
        <f t="shared" si="233"/>
        <v>0</v>
      </c>
      <c r="DI1093" s="284">
        <f t="shared" si="234"/>
        <v>0</v>
      </c>
      <c r="DJ1093" s="284">
        <f t="shared" si="235"/>
        <v>0</v>
      </c>
      <c r="DK1093" s="295">
        <f t="shared" si="236"/>
        <v>0</v>
      </c>
      <c r="DL1093" s="297">
        <f t="shared" si="237"/>
        <v>3</v>
      </c>
      <c r="DM1093" s="430">
        <f>IFERROR(IF(CA1093="D",IF(DL1093="A dispo.",DF1093*VLOOKUP('DATI INPUT'!$F$27,TARIFFE_UD,4,FALSE),DF1093*VLOOKUP(DL1093,TARIFFE_UD,4,FALSE)),DF1093*VLOOKUP(CB1093-100,TARIFFE_UND,4,FALSE)),0)</f>
        <v>10.888923912097349</v>
      </c>
      <c r="DN1093" s="430">
        <f>IFERROR(IF(CA1093="D",IF(DL1093="A dispo.",DK1093*VLOOKUP('DATI INPUT'!$F$27,TARIFFE_UD,5,FALSE),DK1093*VLOOKUP(DL1093,TARIFFE_UD,5,FALSE)),DK1093*VLOOKUP(CB1093-100,TARIFFE_UND,5,FALSE)),0)</f>
        <v>0</v>
      </c>
      <c r="DO1093" s="431">
        <f t="shared" si="238"/>
        <v>-1.076087902651679E-3</v>
      </c>
      <c r="DP1093" s="299">
        <f>IFERROR(IF(CA1093="D",IF(DL1093="A dispo.",DF1093*VLOOKUP('DATI INPUT'!$F$27,TARIFFE_UD,2,FALSE),DF1093*VLOOKUP(DL1093,TARIFFE_UD,2,FALSE)),DF1093*VLOOKUP(CB1093-100,TARIFFE_UND,2,FALSE)),0)</f>
        <v>13.604189042105654</v>
      </c>
      <c r="DQ1093" s="299">
        <f>IFERROR(IF(CA1093="D",IF(DL1093="A dispo.",DK1093*VLOOKUP('DATI INPUT'!$F$27,TARIFFE_UD,3,FALSE),DK1093*VLOOKUP(DL1093,TARIFFE_UD,3,FALSE)),DK1093*VLOOKUP(CB1093-100,TARIFFE_UND,3,FALSE)),0)</f>
        <v>0</v>
      </c>
      <c r="DR1093" s="299">
        <f t="shared" si="239"/>
        <v>13.604189042105654</v>
      </c>
    </row>
    <row r="1094" spans="1:122" x14ac:dyDescent="0.25">
      <c r="A1094" t="s">
        <v>8803</v>
      </c>
      <c r="B1094" t="s">
        <v>1153</v>
      </c>
      <c r="C1094" t="s">
        <v>8804</v>
      </c>
      <c r="D1094" t="s">
        <v>5330</v>
      </c>
      <c r="E1094" t="s">
        <v>268</v>
      </c>
      <c r="F1094" t="s">
        <v>156</v>
      </c>
      <c r="G1094" t="s">
        <v>5331</v>
      </c>
      <c r="H1094" t="s">
        <v>849</v>
      </c>
      <c r="I1094" t="s">
        <v>5332</v>
      </c>
      <c r="J1094" t="s">
        <v>156</v>
      </c>
      <c r="K1094" t="s">
        <v>5333</v>
      </c>
      <c r="L1094" t="s">
        <v>960</v>
      </c>
      <c r="M1094" t="s">
        <v>10399</v>
      </c>
      <c r="N1094" t="s">
        <v>984</v>
      </c>
      <c r="O1094" t="s">
        <v>873</v>
      </c>
      <c r="P1094" t="s">
        <v>10365</v>
      </c>
      <c r="Q1094" t="s">
        <v>346</v>
      </c>
      <c r="R1094" t="s">
        <v>268</v>
      </c>
      <c r="S1094" t="s">
        <v>268</v>
      </c>
      <c r="T1094" t="s">
        <v>268</v>
      </c>
      <c r="U1094" t="s">
        <v>268</v>
      </c>
      <c r="V1094" t="s">
        <v>268</v>
      </c>
      <c r="W1094" t="s">
        <v>10399</v>
      </c>
      <c r="X1094" t="s">
        <v>10365</v>
      </c>
      <c r="Y1094" t="s">
        <v>346</v>
      </c>
      <c r="Z1094" t="s">
        <v>268</v>
      </c>
      <c r="AA1094" t="s">
        <v>268</v>
      </c>
      <c r="AB1094" t="s">
        <v>268</v>
      </c>
      <c r="AC1094" t="s">
        <v>268</v>
      </c>
      <c r="AD1094" t="s">
        <v>268</v>
      </c>
      <c r="AE1094" t="s">
        <v>287</v>
      </c>
      <c r="AF1094" t="s">
        <v>1811</v>
      </c>
      <c r="AG1094" t="s">
        <v>875</v>
      </c>
      <c r="AH1094" t="s">
        <v>380</v>
      </c>
      <c r="AI1094" t="s">
        <v>898</v>
      </c>
      <c r="AJ1094" t="s">
        <v>268</v>
      </c>
      <c r="AK1094" t="s">
        <v>395</v>
      </c>
      <c r="AL1094" t="s">
        <v>268</v>
      </c>
      <c r="AM1094" t="s">
        <v>353</v>
      </c>
      <c r="AN1094" t="s">
        <v>268</v>
      </c>
      <c r="AO1094" t="s">
        <v>268</v>
      </c>
      <c r="AP1094" t="s">
        <v>268</v>
      </c>
      <c r="AQ1094" t="s">
        <v>268</v>
      </c>
      <c r="AR1094" t="s">
        <v>268</v>
      </c>
      <c r="AS1094" t="s">
        <v>268</v>
      </c>
      <c r="AT1094" t="s">
        <v>268</v>
      </c>
      <c r="AU1094" t="s">
        <v>268</v>
      </c>
      <c r="AV1094" t="s">
        <v>268</v>
      </c>
      <c r="AW1094" t="s">
        <v>268</v>
      </c>
      <c r="AX1094" t="s">
        <v>268</v>
      </c>
      <c r="AY1094" t="s">
        <v>268</v>
      </c>
      <c r="AZ1094" t="s">
        <v>268</v>
      </c>
      <c r="BA1094" t="s">
        <v>268</v>
      </c>
      <c r="BB1094" t="s">
        <v>268</v>
      </c>
      <c r="BC1094" t="s">
        <v>268</v>
      </c>
      <c r="BD1094" t="s">
        <v>268</v>
      </c>
      <c r="BE1094" t="s">
        <v>268</v>
      </c>
      <c r="BF1094" t="s">
        <v>268</v>
      </c>
      <c r="BG1094" t="s">
        <v>268</v>
      </c>
      <c r="BH1094" t="s">
        <v>268</v>
      </c>
      <c r="BI1094" t="s">
        <v>268</v>
      </c>
      <c r="BJ1094" t="s">
        <v>268</v>
      </c>
      <c r="BK1094" t="s">
        <v>268</v>
      </c>
      <c r="BL1094" t="s">
        <v>268</v>
      </c>
      <c r="BM1094" t="s">
        <v>268</v>
      </c>
      <c r="BN1094" t="s">
        <v>268</v>
      </c>
      <c r="BO1094" t="s">
        <v>268</v>
      </c>
      <c r="BP1094" t="s">
        <v>268</v>
      </c>
      <c r="BQ1094" t="s">
        <v>268</v>
      </c>
      <c r="BR1094" t="s">
        <v>268</v>
      </c>
      <c r="BS1094" t="s">
        <v>268</v>
      </c>
      <c r="BT1094" t="s">
        <v>268</v>
      </c>
      <c r="BU1094" t="s">
        <v>268</v>
      </c>
      <c r="BV1094" t="s">
        <v>268</v>
      </c>
      <c r="BW1094" t="s">
        <v>268</v>
      </c>
      <c r="BX1094" t="s">
        <v>268</v>
      </c>
      <c r="BY1094">
        <v>24.25</v>
      </c>
      <c r="BZ1094">
        <v>24.25</v>
      </c>
      <c r="CA1094" t="s">
        <v>142</v>
      </c>
      <c r="CB1094" s="356">
        <v>123</v>
      </c>
      <c r="CC1094" t="s">
        <v>1817</v>
      </c>
      <c r="CD1094" t="s">
        <v>268</v>
      </c>
      <c r="CE1094" t="s">
        <v>268</v>
      </c>
      <c r="CF1094" s="356">
        <v>1</v>
      </c>
      <c r="CG1094" t="s">
        <v>268</v>
      </c>
      <c r="CH1094" t="s">
        <v>268</v>
      </c>
      <c r="CI1094" t="s">
        <v>268</v>
      </c>
      <c r="CJ1094" t="s">
        <v>268</v>
      </c>
      <c r="CK1094" t="s">
        <v>268</v>
      </c>
      <c r="CL1094" t="s">
        <v>268</v>
      </c>
      <c r="CM1094" t="s">
        <v>11224</v>
      </c>
      <c r="CN1094">
        <v>11.96</v>
      </c>
      <c r="CO1094" t="s">
        <v>268</v>
      </c>
      <c r="CP1094">
        <v>11.96</v>
      </c>
      <c r="CQ1094">
        <v>365</v>
      </c>
      <c r="CR1094" t="s">
        <v>878</v>
      </c>
      <c r="CS1094" t="s">
        <v>11225</v>
      </c>
      <c r="CT1094" t="s">
        <v>11226</v>
      </c>
      <c r="CU1094" t="s">
        <v>11227</v>
      </c>
      <c r="CV1094" t="s">
        <v>268</v>
      </c>
      <c r="CW1094" t="s">
        <v>268</v>
      </c>
      <c r="CX1094" t="s">
        <v>268</v>
      </c>
      <c r="CY1094" t="s">
        <v>268</v>
      </c>
      <c r="CZ1094" t="s">
        <v>268</v>
      </c>
      <c r="DA1094" t="s">
        <v>268</v>
      </c>
      <c r="DB1094" s="429">
        <f t="shared" si="227"/>
        <v>0</v>
      </c>
      <c r="DC1094" s="284">
        <f t="shared" si="228"/>
        <v>0</v>
      </c>
      <c r="DD1094" s="284">
        <f t="shared" si="229"/>
        <v>0</v>
      </c>
      <c r="DE1094" s="284">
        <f t="shared" si="230"/>
        <v>0</v>
      </c>
      <c r="DF1094" s="295">
        <f t="shared" si="231"/>
        <v>24.25</v>
      </c>
      <c r="DG1094" s="284">
        <f t="shared" si="232"/>
        <v>1</v>
      </c>
      <c r="DH1094" s="284">
        <f t="shared" si="233"/>
        <v>0</v>
      </c>
      <c r="DI1094" s="284">
        <f t="shared" si="234"/>
        <v>0</v>
      </c>
      <c r="DJ1094" s="284">
        <f t="shared" si="235"/>
        <v>0</v>
      </c>
      <c r="DK1094" s="295">
        <f t="shared" si="236"/>
        <v>0</v>
      </c>
      <c r="DL1094" s="297">
        <f t="shared" si="237"/>
        <v>1</v>
      </c>
      <c r="DM1094" s="430">
        <f>IFERROR(IF(CA1094="D",IF(DL1094="A dispo.",DF1094*VLOOKUP('DATI INPUT'!$F$27,TARIFFE_UD,4,FALSE),DF1094*VLOOKUP(DL1094,TARIFFE_UD,4,FALSE)),DF1094*VLOOKUP(CB1094-100,TARIFFE_UND,4,FALSE)),0)</f>
        <v>11.95577023637536</v>
      </c>
      <c r="DN1094" s="430">
        <f>IFERROR(IF(CA1094="D",IF(DL1094="A dispo.",DK1094*VLOOKUP('DATI INPUT'!$F$27,TARIFFE_UD,5,FALSE),DK1094*VLOOKUP(DL1094,TARIFFE_UD,5,FALSE)),DK1094*VLOOKUP(CB1094-100,TARIFFE_UND,5,FALSE)),0)</f>
        <v>0</v>
      </c>
      <c r="DO1094" s="431">
        <f t="shared" si="238"/>
        <v>-4.2297636246413362E-3</v>
      </c>
      <c r="DP1094" s="299">
        <f>IFERROR(IF(CA1094="D",IF(DL1094="A dispo.",DF1094*VLOOKUP('DATI INPUT'!$F$27,TARIFFE_UD,2,FALSE),DF1094*VLOOKUP(DL1094,TARIFFE_UD,2,FALSE)),DF1094*VLOOKUP(CB1094-100,TARIFFE_UND,2,FALSE)),0)</f>
        <v>14.937064465932369</v>
      </c>
      <c r="DQ1094" s="299">
        <f>IFERROR(IF(CA1094="D",IF(DL1094="A dispo.",DK1094*VLOOKUP('DATI INPUT'!$F$27,TARIFFE_UD,3,FALSE),DK1094*VLOOKUP(DL1094,TARIFFE_UD,3,FALSE)),DK1094*VLOOKUP(CB1094-100,TARIFFE_UND,3,FALSE)),0)</f>
        <v>0</v>
      </c>
      <c r="DR1094" s="299">
        <f t="shared" si="239"/>
        <v>14.937064465932369</v>
      </c>
    </row>
    <row r="1095" spans="1:122" x14ac:dyDescent="0.25">
      <c r="A1095" t="s">
        <v>8805</v>
      </c>
      <c r="B1095" t="s">
        <v>6131</v>
      </c>
      <c r="C1095" t="s">
        <v>8806</v>
      </c>
      <c r="D1095" t="s">
        <v>6133</v>
      </c>
      <c r="E1095" t="s">
        <v>268</v>
      </c>
      <c r="F1095" t="s">
        <v>156</v>
      </c>
      <c r="G1095" t="s">
        <v>6134</v>
      </c>
      <c r="H1095" t="s">
        <v>6135</v>
      </c>
      <c r="I1095" t="s">
        <v>6136</v>
      </c>
      <c r="J1095" t="s">
        <v>274</v>
      </c>
      <c r="K1095" t="s">
        <v>1199</v>
      </c>
      <c r="L1095" t="s">
        <v>960</v>
      </c>
      <c r="M1095" t="s">
        <v>6137</v>
      </c>
      <c r="N1095" t="s">
        <v>984</v>
      </c>
      <c r="O1095" t="s">
        <v>873</v>
      </c>
      <c r="P1095" t="s">
        <v>1310</v>
      </c>
      <c r="Q1095" t="s">
        <v>341</v>
      </c>
      <c r="R1095" t="s">
        <v>268</v>
      </c>
      <c r="S1095" t="s">
        <v>268</v>
      </c>
      <c r="T1095" t="s">
        <v>268</v>
      </c>
      <c r="U1095" t="s">
        <v>268</v>
      </c>
      <c r="V1095" t="s">
        <v>268</v>
      </c>
      <c r="W1095" t="s">
        <v>6137</v>
      </c>
      <c r="X1095" t="s">
        <v>1310</v>
      </c>
      <c r="Y1095" t="s">
        <v>341</v>
      </c>
      <c r="Z1095" t="s">
        <v>268</v>
      </c>
      <c r="AA1095" t="s">
        <v>268</v>
      </c>
      <c r="AB1095" t="s">
        <v>268</v>
      </c>
      <c r="AC1095" t="s">
        <v>268</v>
      </c>
      <c r="AD1095" t="s">
        <v>268</v>
      </c>
      <c r="AE1095" t="s">
        <v>287</v>
      </c>
      <c r="AF1095" t="s">
        <v>1811</v>
      </c>
      <c r="AG1095" t="s">
        <v>875</v>
      </c>
      <c r="AH1095" t="s">
        <v>1812</v>
      </c>
      <c r="AI1095" t="s">
        <v>766</v>
      </c>
      <c r="AJ1095" t="s">
        <v>268</v>
      </c>
      <c r="AK1095" t="s">
        <v>354</v>
      </c>
      <c r="AL1095" t="s">
        <v>268</v>
      </c>
      <c r="AM1095" t="s">
        <v>353</v>
      </c>
      <c r="AN1095" t="s">
        <v>287</v>
      </c>
      <c r="AO1095" t="s">
        <v>1811</v>
      </c>
      <c r="AP1095" t="s">
        <v>875</v>
      </c>
      <c r="AQ1095" t="s">
        <v>1812</v>
      </c>
      <c r="AR1095" t="s">
        <v>766</v>
      </c>
      <c r="AS1095" t="s">
        <v>268</v>
      </c>
      <c r="AT1095" t="s">
        <v>410</v>
      </c>
      <c r="AU1095" t="s">
        <v>268</v>
      </c>
      <c r="AV1095" t="s">
        <v>353</v>
      </c>
      <c r="AW1095" t="s">
        <v>268</v>
      </c>
      <c r="AX1095" t="s">
        <v>268</v>
      </c>
      <c r="AY1095" t="s">
        <v>268</v>
      </c>
      <c r="AZ1095" t="s">
        <v>268</v>
      </c>
      <c r="BA1095" t="s">
        <v>268</v>
      </c>
      <c r="BB1095" t="s">
        <v>268</v>
      </c>
      <c r="BC1095" t="s">
        <v>268</v>
      </c>
      <c r="BD1095" t="s">
        <v>268</v>
      </c>
      <c r="BE1095" t="s">
        <v>268</v>
      </c>
      <c r="BF1095" t="s">
        <v>268</v>
      </c>
      <c r="BG1095" t="s">
        <v>268</v>
      </c>
      <c r="BH1095" t="s">
        <v>268</v>
      </c>
      <c r="BI1095" t="s">
        <v>268</v>
      </c>
      <c r="BJ1095" t="s">
        <v>268</v>
      </c>
      <c r="BK1095" t="s">
        <v>268</v>
      </c>
      <c r="BL1095" t="s">
        <v>268</v>
      </c>
      <c r="BM1095" t="s">
        <v>268</v>
      </c>
      <c r="BN1095" t="s">
        <v>268</v>
      </c>
      <c r="BO1095" t="s">
        <v>268</v>
      </c>
      <c r="BP1095" t="s">
        <v>268</v>
      </c>
      <c r="BQ1095" t="s">
        <v>268</v>
      </c>
      <c r="BR1095" t="s">
        <v>268</v>
      </c>
      <c r="BS1095" t="s">
        <v>268</v>
      </c>
      <c r="BT1095" t="s">
        <v>268</v>
      </c>
      <c r="BU1095" t="s">
        <v>268</v>
      </c>
      <c r="BV1095" t="s">
        <v>268</v>
      </c>
      <c r="BW1095" t="s">
        <v>268</v>
      </c>
      <c r="BX1095" t="s">
        <v>268</v>
      </c>
      <c r="BY1095">
        <v>22</v>
      </c>
      <c r="BZ1095">
        <v>22</v>
      </c>
      <c r="CA1095" t="s">
        <v>142</v>
      </c>
      <c r="CB1095" s="356">
        <v>123</v>
      </c>
      <c r="CC1095" t="s">
        <v>1817</v>
      </c>
      <c r="CD1095" t="s">
        <v>268</v>
      </c>
      <c r="CE1095" t="s">
        <v>268</v>
      </c>
      <c r="CF1095" s="356">
        <v>3</v>
      </c>
      <c r="CG1095" t="s">
        <v>268</v>
      </c>
      <c r="CH1095" t="s">
        <v>268</v>
      </c>
      <c r="CI1095" t="s">
        <v>268</v>
      </c>
      <c r="CJ1095" t="s">
        <v>268</v>
      </c>
      <c r="CK1095" t="s">
        <v>268</v>
      </c>
      <c r="CL1095" t="s">
        <v>268</v>
      </c>
      <c r="CM1095" t="s">
        <v>11224</v>
      </c>
      <c r="CN1095">
        <v>13.95</v>
      </c>
      <c r="CO1095" t="s">
        <v>268</v>
      </c>
      <c r="CP1095">
        <v>13.95</v>
      </c>
      <c r="CQ1095">
        <v>365</v>
      </c>
      <c r="CR1095" t="s">
        <v>878</v>
      </c>
      <c r="CS1095" t="s">
        <v>11225</v>
      </c>
      <c r="CT1095" t="s">
        <v>11226</v>
      </c>
      <c r="CU1095" t="s">
        <v>11227</v>
      </c>
      <c r="CV1095" t="s">
        <v>268</v>
      </c>
      <c r="CW1095" t="s">
        <v>268</v>
      </c>
      <c r="CX1095" t="s">
        <v>268</v>
      </c>
      <c r="CY1095" t="s">
        <v>268</v>
      </c>
      <c r="CZ1095" t="s">
        <v>268</v>
      </c>
      <c r="DA1095" t="s">
        <v>268</v>
      </c>
      <c r="DB1095" s="429">
        <f t="shared" si="227"/>
        <v>0</v>
      </c>
      <c r="DC1095" s="284">
        <f t="shared" si="228"/>
        <v>0</v>
      </c>
      <c r="DD1095" s="284">
        <f t="shared" si="229"/>
        <v>0</v>
      </c>
      <c r="DE1095" s="284">
        <f t="shared" si="230"/>
        <v>0</v>
      </c>
      <c r="DF1095" s="295">
        <f t="shared" si="231"/>
        <v>22</v>
      </c>
      <c r="DG1095" s="284">
        <f t="shared" si="232"/>
        <v>1</v>
      </c>
      <c r="DH1095" s="284">
        <f t="shared" si="233"/>
        <v>0</v>
      </c>
      <c r="DI1095" s="284">
        <f t="shared" si="234"/>
        <v>0</v>
      </c>
      <c r="DJ1095" s="284">
        <f t="shared" si="235"/>
        <v>0</v>
      </c>
      <c r="DK1095" s="295">
        <f t="shared" si="236"/>
        <v>0</v>
      </c>
      <c r="DL1095" s="297">
        <f t="shared" si="237"/>
        <v>3</v>
      </c>
      <c r="DM1095" s="430">
        <f>IFERROR(IF(CA1095="D",IF(DL1095="A dispo.",DF1095*VLOOKUP('DATI INPUT'!$F$27,TARIFFE_UD,4,FALSE),DF1095*VLOOKUP(DL1095,TARIFFE_UD,4,FALSE)),DF1095*VLOOKUP(CB1095-100,TARIFFE_UND,4,FALSE)),0)</f>
        <v>13.945463957598356</v>
      </c>
      <c r="DN1095" s="430">
        <f>IFERROR(IF(CA1095="D",IF(DL1095="A dispo.",DK1095*VLOOKUP('DATI INPUT'!$F$27,TARIFFE_UD,5,FALSE),DK1095*VLOOKUP(DL1095,TARIFFE_UD,5,FALSE)),DK1095*VLOOKUP(CB1095-100,TARIFFE_UND,5,FALSE)),0)</f>
        <v>0</v>
      </c>
      <c r="DO1095" s="431">
        <f t="shared" si="238"/>
        <v>-4.536042401642959E-3</v>
      </c>
      <c r="DP1095" s="299">
        <f>IFERROR(IF(CA1095="D",IF(DL1095="A dispo.",DF1095*VLOOKUP('DATI INPUT'!$F$27,TARIFFE_UD,2,FALSE),DF1095*VLOOKUP(DL1095,TARIFFE_UD,2,FALSE)),DF1095*VLOOKUP(CB1095-100,TARIFFE_UND,2,FALSE)),0)</f>
        <v>17.422908773223028</v>
      </c>
      <c r="DQ1095" s="299">
        <f>IFERROR(IF(CA1095="D",IF(DL1095="A dispo.",DK1095*VLOOKUP('DATI INPUT'!$F$27,TARIFFE_UD,3,FALSE),DK1095*VLOOKUP(DL1095,TARIFFE_UD,3,FALSE)),DK1095*VLOOKUP(CB1095-100,TARIFFE_UND,3,FALSE)),0)</f>
        <v>0</v>
      </c>
      <c r="DR1095" s="299">
        <f t="shared" si="239"/>
        <v>17.422908773223028</v>
      </c>
    </row>
    <row r="1096" spans="1:122" x14ac:dyDescent="0.25">
      <c r="A1096" t="s">
        <v>8807</v>
      </c>
      <c r="B1096" t="s">
        <v>8219</v>
      </c>
      <c r="C1096" t="s">
        <v>8808</v>
      </c>
      <c r="D1096" t="s">
        <v>8221</v>
      </c>
      <c r="E1096" t="s">
        <v>268</v>
      </c>
      <c r="F1096" t="s">
        <v>156</v>
      </c>
      <c r="G1096" t="s">
        <v>8222</v>
      </c>
      <c r="H1096" t="s">
        <v>8223</v>
      </c>
      <c r="I1096" t="s">
        <v>362</v>
      </c>
      <c r="J1096" t="s">
        <v>274</v>
      </c>
      <c r="K1096" t="s">
        <v>8224</v>
      </c>
      <c r="L1096" t="s">
        <v>1567</v>
      </c>
      <c r="M1096" t="s">
        <v>8225</v>
      </c>
      <c r="N1096" t="s">
        <v>1567</v>
      </c>
      <c r="O1096" t="s">
        <v>1731</v>
      </c>
      <c r="P1096" t="s">
        <v>8226</v>
      </c>
      <c r="Q1096" t="s">
        <v>280</v>
      </c>
      <c r="R1096" t="s">
        <v>268</v>
      </c>
      <c r="S1096" t="s">
        <v>268</v>
      </c>
      <c r="T1096" t="s">
        <v>268</v>
      </c>
      <c r="U1096" t="s">
        <v>268</v>
      </c>
      <c r="V1096" t="s">
        <v>268</v>
      </c>
      <c r="W1096" t="s">
        <v>7789</v>
      </c>
      <c r="X1096" t="s">
        <v>1934</v>
      </c>
      <c r="Y1096" t="s">
        <v>503</v>
      </c>
      <c r="Z1096" t="s">
        <v>268</v>
      </c>
      <c r="AA1096" t="s">
        <v>268</v>
      </c>
      <c r="AB1096" t="s">
        <v>268</v>
      </c>
      <c r="AC1096" t="s">
        <v>268</v>
      </c>
      <c r="AD1096" t="s">
        <v>268</v>
      </c>
      <c r="AE1096" t="s">
        <v>287</v>
      </c>
      <c r="AF1096" t="s">
        <v>1811</v>
      </c>
      <c r="AG1096" t="s">
        <v>875</v>
      </c>
      <c r="AH1096" t="s">
        <v>1935</v>
      </c>
      <c r="AI1096" t="s">
        <v>4309</v>
      </c>
      <c r="AJ1096" t="s">
        <v>268</v>
      </c>
      <c r="AK1096" t="s">
        <v>352</v>
      </c>
      <c r="AL1096" t="s">
        <v>268</v>
      </c>
      <c r="AM1096" t="s">
        <v>353</v>
      </c>
      <c r="AN1096" t="s">
        <v>268</v>
      </c>
      <c r="AO1096" t="s">
        <v>268</v>
      </c>
      <c r="AP1096" t="s">
        <v>268</v>
      </c>
      <c r="AQ1096" t="s">
        <v>268</v>
      </c>
      <c r="AR1096" t="s">
        <v>268</v>
      </c>
      <c r="AS1096" t="s">
        <v>268</v>
      </c>
      <c r="AT1096" t="s">
        <v>268</v>
      </c>
      <c r="AU1096" t="s">
        <v>268</v>
      </c>
      <c r="AV1096" t="s">
        <v>268</v>
      </c>
      <c r="AW1096" t="s">
        <v>268</v>
      </c>
      <c r="AX1096" t="s">
        <v>268</v>
      </c>
      <c r="AY1096" t="s">
        <v>268</v>
      </c>
      <c r="AZ1096" t="s">
        <v>268</v>
      </c>
      <c r="BA1096" t="s">
        <v>268</v>
      </c>
      <c r="BB1096" t="s">
        <v>268</v>
      </c>
      <c r="BC1096" t="s">
        <v>268</v>
      </c>
      <c r="BD1096" t="s">
        <v>268</v>
      </c>
      <c r="BE1096" t="s">
        <v>268</v>
      </c>
      <c r="BF1096" t="s">
        <v>268</v>
      </c>
      <c r="BG1096" t="s">
        <v>268</v>
      </c>
      <c r="BH1096" t="s">
        <v>268</v>
      </c>
      <c r="BI1096" t="s">
        <v>268</v>
      </c>
      <c r="BJ1096" t="s">
        <v>268</v>
      </c>
      <c r="BK1096" t="s">
        <v>268</v>
      </c>
      <c r="BL1096" t="s">
        <v>268</v>
      </c>
      <c r="BM1096" t="s">
        <v>268</v>
      </c>
      <c r="BN1096" t="s">
        <v>268</v>
      </c>
      <c r="BO1096" t="s">
        <v>268</v>
      </c>
      <c r="BP1096" t="s">
        <v>268</v>
      </c>
      <c r="BQ1096" t="s">
        <v>268</v>
      </c>
      <c r="BR1096" t="s">
        <v>268</v>
      </c>
      <c r="BS1096" t="s">
        <v>268</v>
      </c>
      <c r="BT1096" t="s">
        <v>268</v>
      </c>
      <c r="BU1096" t="s">
        <v>268</v>
      </c>
      <c r="BV1096" t="s">
        <v>268</v>
      </c>
      <c r="BW1096" t="s">
        <v>268</v>
      </c>
      <c r="BX1096" t="s">
        <v>268</v>
      </c>
      <c r="BY1096">
        <v>27.4</v>
      </c>
      <c r="BZ1096">
        <v>27.4</v>
      </c>
      <c r="CA1096" t="s">
        <v>142</v>
      </c>
      <c r="CB1096" s="356">
        <v>123</v>
      </c>
      <c r="CC1096" t="s">
        <v>1817</v>
      </c>
      <c r="CD1096" t="s">
        <v>268</v>
      </c>
      <c r="CE1096" t="s">
        <v>268</v>
      </c>
      <c r="CF1096" t="s">
        <v>268</v>
      </c>
      <c r="CG1096" t="s">
        <v>268</v>
      </c>
      <c r="CH1096" t="s">
        <v>268</v>
      </c>
      <c r="CI1096" t="s">
        <v>268</v>
      </c>
      <c r="CJ1096" t="s">
        <v>268</v>
      </c>
      <c r="CK1096" t="s">
        <v>268</v>
      </c>
      <c r="CL1096" t="s">
        <v>8809</v>
      </c>
      <c r="CM1096" t="s">
        <v>11224</v>
      </c>
      <c r="CN1096">
        <v>17.37</v>
      </c>
      <c r="CO1096" t="s">
        <v>268</v>
      </c>
      <c r="CP1096">
        <v>17.37</v>
      </c>
      <c r="CQ1096">
        <v>365</v>
      </c>
      <c r="CR1096" t="s">
        <v>878</v>
      </c>
      <c r="CS1096" t="s">
        <v>11225</v>
      </c>
      <c r="CT1096" t="s">
        <v>11226</v>
      </c>
      <c r="CU1096" t="s">
        <v>11227</v>
      </c>
      <c r="CV1096" t="s">
        <v>268</v>
      </c>
      <c r="CW1096" t="s">
        <v>268</v>
      </c>
      <c r="CX1096" t="s">
        <v>268</v>
      </c>
      <c r="CY1096" t="s">
        <v>268</v>
      </c>
      <c r="CZ1096" t="s">
        <v>268</v>
      </c>
      <c r="DA1096" t="s">
        <v>268</v>
      </c>
      <c r="DB1096" s="429">
        <f t="shared" si="227"/>
        <v>0</v>
      </c>
      <c r="DC1096" s="284">
        <f t="shared" si="228"/>
        <v>0</v>
      </c>
      <c r="DD1096" s="284">
        <f t="shared" si="229"/>
        <v>0</v>
      </c>
      <c r="DE1096" s="284">
        <f t="shared" si="230"/>
        <v>0</v>
      </c>
      <c r="DF1096" s="295">
        <f t="shared" si="231"/>
        <v>27.4</v>
      </c>
      <c r="DG1096" s="284">
        <f t="shared" si="232"/>
        <v>1</v>
      </c>
      <c r="DH1096" s="284">
        <f t="shared" si="233"/>
        <v>0</v>
      </c>
      <c r="DI1096" s="284">
        <f t="shared" si="234"/>
        <v>0</v>
      </c>
      <c r="DJ1096" s="284">
        <f t="shared" si="235"/>
        <v>0</v>
      </c>
      <c r="DK1096" s="295">
        <f t="shared" si="236"/>
        <v>0</v>
      </c>
      <c r="DL1096" s="297" t="str">
        <f t="shared" si="237"/>
        <v>A dispo.</v>
      </c>
      <c r="DM1096" s="430">
        <f>IFERROR(IF(CA1096="D",IF(DL1096="A dispo.",DF1096*VLOOKUP('DATI INPUT'!$F$27,TARIFFE_UD,4,FALSE),DF1096*VLOOKUP(DL1096,TARIFFE_UD,4,FALSE)),DF1096*VLOOKUP(CB1096-100,TARIFFE_UND,4,FALSE)),0)</f>
        <v>17.368441474463406</v>
      </c>
      <c r="DN1096" s="430">
        <f>IFERROR(IF(CA1096="D",IF(DL1096="A dispo.",DK1096*VLOOKUP('DATI INPUT'!$F$27,TARIFFE_UD,5,FALSE),DK1096*VLOOKUP(DL1096,TARIFFE_UD,5,FALSE)),DK1096*VLOOKUP(CB1096-100,TARIFFE_UND,5,FALSE)),0)</f>
        <v>0</v>
      </c>
      <c r="DO1096" s="431">
        <f t="shared" si="238"/>
        <v>-1.5585255365948569E-3</v>
      </c>
      <c r="DP1096" s="299">
        <f>IFERROR(IF(CA1096="D",IF(DL1096="A dispo.",DF1096*VLOOKUP('DATI INPUT'!$F$27,TARIFFE_UD,2,FALSE),DF1096*VLOOKUP(DL1096,TARIFFE_UD,2,FALSE)),DF1096*VLOOKUP(CB1096-100,TARIFFE_UND,2,FALSE)),0)</f>
        <v>21.699440926650496</v>
      </c>
      <c r="DQ1096" s="299">
        <f>IFERROR(IF(CA1096="D",IF(DL1096="A dispo.",DK1096*VLOOKUP('DATI INPUT'!$F$27,TARIFFE_UD,3,FALSE),DK1096*VLOOKUP(DL1096,TARIFFE_UD,3,FALSE)),DK1096*VLOOKUP(CB1096-100,TARIFFE_UND,3,FALSE)),0)</f>
        <v>0</v>
      </c>
      <c r="DR1096" s="299">
        <f t="shared" si="239"/>
        <v>21.699440926650496</v>
      </c>
    </row>
    <row r="1097" spans="1:122" x14ac:dyDescent="0.25">
      <c r="A1097" t="s">
        <v>8810</v>
      </c>
      <c r="B1097" t="s">
        <v>8811</v>
      </c>
      <c r="C1097" t="s">
        <v>1086</v>
      </c>
      <c r="D1097" t="s">
        <v>8812</v>
      </c>
      <c r="E1097" t="s">
        <v>268</v>
      </c>
      <c r="F1097" t="s">
        <v>156</v>
      </c>
      <c r="G1097" t="s">
        <v>8813</v>
      </c>
      <c r="H1097" t="s">
        <v>8814</v>
      </c>
      <c r="I1097" t="s">
        <v>492</v>
      </c>
      <c r="J1097" t="s">
        <v>156</v>
      </c>
      <c r="K1097" t="s">
        <v>8815</v>
      </c>
      <c r="L1097" t="s">
        <v>871</v>
      </c>
      <c r="M1097" t="s">
        <v>8816</v>
      </c>
      <c r="N1097" t="s">
        <v>8817</v>
      </c>
      <c r="O1097" t="s">
        <v>8818</v>
      </c>
      <c r="P1097" t="s">
        <v>8819</v>
      </c>
      <c r="Q1097" t="s">
        <v>268</v>
      </c>
      <c r="R1097" t="s">
        <v>268</v>
      </c>
      <c r="S1097" t="s">
        <v>268</v>
      </c>
      <c r="T1097" t="s">
        <v>268</v>
      </c>
      <c r="U1097" t="s">
        <v>268</v>
      </c>
      <c r="V1097" t="s">
        <v>268</v>
      </c>
      <c r="W1097" t="s">
        <v>4113</v>
      </c>
      <c r="X1097" t="s">
        <v>1310</v>
      </c>
      <c r="Y1097" t="s">
        <v>279</v>
      </c>
      <c r="Z1097" t="s">
        <v>268</v>
      </c>
      <c r="AA1097" t="s">
        <v>268</v>
      </c>
      <c r="AB1097" t="s">
        <v>268</v>
      </c>
      <c r="AC1097" t="s">
        <v>268</v>
      </c>
      <c r="AD1097" t="s">
        <v>268</v>
      </c>
      <c r="AE1097" t="s">
        <v>287</v>
      </c>
      <c r="AF1097" t="s">
        <v>1811</v>
      </c>
      <c r="AG1097" t="s">
        <v>875</v>
      </c>
      <c r="AH1097" t="s">
        <v>1812</v>
      </c>
      <c r="AI1097" t="s">
        <v>1277</v>
      </c>
      <c r="AJ1097" t="s">
        <v>268</v>
      </c>
      <c r="AK1097" t="s">
        <v>381</v>
      </c>
      <c r="AL1097" t="s">
        <v>268</v>
      </c>
      <c r="AM1097" t="s">
        <v>405</v>
      </c>
      <c r="AN1097" t="s">
        <v>268</v>
      </c>
      <c r="AO1097" t="s">
        <v>268</v>
      </c>
      <c r="AP1097" t="s">
        <v>268</v>
      </c>
      <c r="AQ1097" t="s">
        <v>268</v>
      </c>
      <c r="AR1097" t="s">
        <v>268</v>
      </c>
      <c r="AS1097" t="s">
        <v>268</v>
      </c>
      <c r="AT1097" t="s">
        <v>268</v>
      </c>
      <c r="AU1097" t="s">
        <v>268</v>
      </c>
      <c r="AV1097" t="s">
        <v>268</v>
      </c>
      <c r="AW1097" t="s">
        <v>268</v>
      </c>
      <c r="AX1097" t="s">
        <v>268</v>
      </c>
      <c r="AY1097" t="s">
        <v>268</v>
      </c>
      <c r="AZ1097" t="s">
        <v>268</v>
      </c>
      <c r="BA1097" t="s">
        <v>268</v>
      </c>
      <c r="BB1097" t="s">
        <v>268</v>
      </c>
      <c r="BC1097" t="s">
        <v>268</v>
      </c>
      <c r="BD1097" t="s">
        <v>268</v>
      </c>
      <c r="BE1097" t="s">
        <v>268</v>
      </c>
      <c r="BF1097" t="s">
        <v>268</v>
      </c>
      <c r="BG1097" t="s">
        <v>268</v>
      </c>
      <c r="BH1097" t="s">
        <v>268</v>
      </c>
      <c r="BI1097" t="s">
        <v>268</v>
      </c>
      <c r="BJ1097" t="s">
        <v>268</v>
      </c>
      <c r="BK1097" t="s">
        <v>268</v>
      </c>
      <c r="BL1097" t="s">
        <v>268</v>
      </c>
      <c r="BM1097" t="s">
        <v>268</v>
      </c>
      <c r="BN1097" t="s">
        <v>268</v>
      </c>
      <c r="BO1097" t="s">
        <v>268</v>
      </c>
      <c r="BP1097" t="s">
        <v>268</v>
      </c>
      <c r="BQ1097" t="s">
        <v>268</v>
      </c>
      <c r="BR1097" t="s">
        <v>268</v>
      </c>
      <c r="BS1097" t="s">
        <v>268</v>
      </c>
      <c r="BT1097" t="s">
        <v>268</v>
      </c>
      <c r="BU1097" t="s">
        <v>268</v>
      </c>
      <c r="BV1097" t="s">
        <v>268</v>
      </c>
      <c r="BW1097" t="s">
        <v>268</v>
      </c>
      <c r="BX1097" t="s">
        <v>268</v>
      </c>
      <c r="BY1097">
        <v>61</v>
      </c>
      <c r="BZ1097">
        <v>61</v>
      </c>
      <c r="CA1097" t="s">
        <v>142</v>
      </c>
      <c r="CB1097" s="356">
        <v>122</v>
      </c>
      <c r="CC1097" t="s">
        <v>876</v>
      </c>
      <c r="CD1097" t="s">
        <v>268</v>
      </c>
      <c r="CE1097" t="s">
        <v>268</v>
      </c>
      <c r="CF1097" t="s">
        <v>268</v>
      </c>
      <c r="CG1097" t="s">
        <v>268</v>
      </c>
      <c r="CH1097" t="s">
        <v>268</v>
      </c>
      <c r="CI1097" t="s">
        <v>268</v>
      </c>
      <c r="CJ1097" t="s">
        <v>268</v>
      </c>
      <c r="CK1097" t="s">
        <v>268</v>
      </c>
      <c r="CL1097" t="s">
        <v>8820</v>
      </c>
      <c r="CM1097" t="s">
        <v>11224</v>
      </c>
      <c r="CN1097">
        <v>106.07</v>
      </c>
      <c r="CO1097" t="s">
        <v>268</v>
      </c>
      <c r="CP1097">
        <v>106.07</v>
      </c>
      <c r="CQ1097">
        <v>365</v>
      </c>
      <c r="CR1097" t="s">
        <v>878</v>
      </c>
      <c r="CS1097" t="s">
        <v>11225</v>
      </c>
      <c r="CT1097" t="s">
        <v>11226</v>
      </c>
      <c r="CU1097" t="s">
        <v>11227</v>
      </c>
      <c r="CV1097" t="s">
        <v>268</v>
      </c>
      <c r="CW1097" t="s">
        <v>268</v>
      </c>
      <c r="CX1097" t="s">
        <v>268</v>
      </c>
      <c r="CY1097" t="s">
        <v>268</v>
      </c>
      <c r="CZ1097" t="s">
        <v>268</v>
      </c>
      <c r="DA1097" t="s">
        <v>268</v>
      </c>
      <c r="DB1097" s="429">
        <f t="shared" si="227"/>
        <v>0</v>
      </c>
      <c r="DC1097" s="284">
        <f t="shared" si="228"/>
        <v>0</v>
      </c>
      <c r="DD1097" s="284">
        <f t="shared" si="229"/>
        <v>0</v>
      </c>
      <c r="DE1097" s="284">
        <f t="shared" si="230"/>
        <v>0</v>
      </c>
      <c r="DF1097" s="295">
        <f t="shared" si="231"/>
        <v>61</v>
      </c>
      <c r="DG1097" s="284">
        <f t="shared" si="232"/>
        <v>0</v>
      </c>
      <c r="DH1097" s="284">
        <f t="shared" si="233"/>
        <v>0</v>
      </c>
      <c r="DI1097" s="284">
        <f t="shared" si="234"/>
        <v>0</v>
      </c>
      <c r="DJ1097" s="284">
        <f t="shared" si="235"/>
        <v>0</v>
      </c>
      <c r="DK1097" s="295">
        <f t="shared" si="236"/>
        <v>1</v>
      </c>
      <c r="DL1097" s="297" t="str">
        <f t="shared" si="237"/>
        <v>A dispo.</v>
      </c>
      <c r="DM1097" s="430">
        <f>IFERROR(IF(CA1097="D",IF(DL1097="A dispo.",DF1097*VLOOKUP('DATI INPUT'!$F$27,TARIFFE_UD,4,FALSE),DF1097*VLOOKUP(DL1097,TARIFFE_UD,4,FALSE)),DF1097*VLOOKUP(CB1097-100,TARIFFE_UND,4,FALSE)),0)</f>
        <v>38.666968246068173</v>
      </c>
      <c r="DN1097" s="430">
        <f>IFERROR(IF(CA1097="D",IF(DL1097="A dispo.",DK1097*VLOOKUP('DATI INPUT'!$F$27,TARIFFE_UD,5,FALSE),DK1097*VLOOKUP(DL1097,TARIFFE_UD,5,FALSE)),DK1097*VLOOKUP(CB1097-100,TARIFFE_UND,5,FALSE)),0)</f>
        <v>67.397800635548478</v>
      </c>
      <c r="DO1097" s="431">
        <f t="shared" si="238"/>
        <v>-5.2311183833353425E-3</v>
      </c>
      <c r="DP1097" s="299">
        <f>IFERROR(IF(CA1097="D",IF(DL1097="A dispo.",DF1097*VLOOKUP('DATI INPUT'!$F$27,TARIFFE_UD,2,FALSE),DF1097*VLOOKUP(DL1097,TARIFFE_UD,2,FALSE)),DF1097*VLOOKUP(CB1097-100,TARIFFE_UND,2,FALSE)),0)</f>
        <v>48.308974325754761</v>
      </c>
      <c r="DQ1097" s="299">
        <f>IFERROR(IF(CA1097="D",IF(DL1097="A dispo.",DK1097*VLOOKUP('DATI INPUT'!$F$27,TARIFFE_UD,3,FALSE),DK1097*VLOOKUP(DL1097,TARIFFE_UD,3,FALSE)),DK1097*VLOOKUP(CB1097-100,TARIFFE_UND,3,FALSE)),0)</f>
        <v>60.367780403072892</v>
      </c>
      <c r="DR1097" s="299">
        <f t="shared" si="239"/>
        <v>108.67675472882766</v>
      </c>
    </row>
    <row r="1098" spans="1:122" x14ac:dyDescent="0.25">
      <c r="A1098" t="s">
        <v>8821</v>
      </c>
      <c r="B1098" t="s">
        <v>8822</v>
      </c>
      <c r="C1098" t="s">
        <v>1581</v>
      </c>
      <c r="D1098" t="s">
        <v>8823</v>
      </c>
      <c r="E1098" t="s">
        <v>268</v>
      </c>
      <c r="F1098" t="s">
        <v>156</v>
      </c>
      <c r="G1098" t="s">
        <v>8824</v>
      </c>
      <c r="H1098" t="s">
        <v>966</v>
      </c>
      <c r="I1098" t="s">
        <v>826</v>
      </c>
      <c r="J1098" t="s">
        <v>156</v>
      </c>
      <c r="K1098" t="s">
        <v>8825</v>
      </c>
      <c r="L1098" t="s">
        <v>4112</v>
      </c>
      <c r="M1098" t="s">
        <v>4113</v>
      </c>
      <c r="N1098" t="s">
        <v>984</v>
      </c>
      <c r="O1098" t="s">
        <v>873</v>
      </c>
      <c r="P1098" t="s">
        <v>1310</v>
      </c>
      <c r="Q1098" t="s">
        <v>279</v>
      </c>
      <c r="R1098" t="s">
        <v>268</v>
      </c>
      <c r="S1098" t="s">
        <v>268</v>
      </c>
      <c r="T1098" t="s">
        <v>268</v>
      </c>
      <c r="U1098" t="s">
        <v>268</v>
      </c>
      <c r="V1098" t="s">
        <v>268</v>
      </c>
      <c r="W1098" t="s">
        <v>4113</v>
      </c>
      <c r="X1098" t="s">
        <v>1310</v>
      </c>
      <c r="Y1098" t="s">
        <v>279</v>
      </c>
      <c r="Z1098" t="s">
        <v>268</v>
      </c>
      <c r="AA1098" t="s">
        <v>268</v>
      </c>
      <c r="AB1098" t="s">
        <v>268</v>
      </c>
      <c r="AC1098" t="s">
        <v>268</v>
      </c>
      <c r="AD1098" t="s">
        <v>268</v>
      </c>
      <c r="AE1098" t="s">
        <v>287</v>
      </c>
      <c r="AF1098" t="s">
        <v>1811</v>
      </c>
      <c r="AG1098" t="s">
        <v>875</v>
      </c>
      <c r="AH1098" t="s">
        <v>1812</v>
      </c>
      <c r="AI1098" t="s">
        <v>1277</v>
      </c>
      <c r="AJ1098" t="s">
        <v>268</v>
      </c>
      <c r="AK1098" t="s">
        <v>381</v>
      </c>
      <c r="AL1098" t="s">
        <v>268</v>
      </c>
      <c r="AM1098" t="s">
        <v>405</v>
      </c>
      <c r="AN1098" t="s">
        <v>268</v>
      </c>
      <c r="AO1098" t="s">
        <v>268</v>
      </c>
      <c r="AP1098" t="s">
        <v>268</v>
      </c>
      <c r="AQ1098" t="s">
        <v>268</v>
      </c>
      <c r="AR1098" t="s">
        <v>268</v>
      </c>
      <c r="AS1098" t="s">
        <v>268</v>
      </c>
      <c r="AT1098" t="s">
        <v>268</v>
      </c>
      <c r="AU1098" t="s">
        <v>268</v>
      </c>
      <c r="AV1098" t="s">
        <v>268</v>
      </c>
      <c r="AW1098" t="s">
        <v>268</v>
      </c>
      <c r="AX1098" t="s">
        <v>268</v>
      </c>
      <c r="AY1098" t="s">
        <v>268</v>
      </c>
      <c r="AZ1098" t="s">
        <v>268</v>
      </c>
      <c r="BA1098" t="s">
        <v>268</v>
      </c>
      <c r="BB1098" t="s">
        <v>268</v>
      </c>
      <c r="BC1098" t="s">
        <v>268</v>
      </c>
      <c r="BD1098" t="s">
        <v>268</v>
      </c>
      <c r="BE1098" t="s">
        <v>268</v>
      </c>
      <c r="BF1098" t="s">
        <v>268</v>
      </c>
      <c r="BG1098" t="s">
        <v>268</v>
      </c>
      <c r="BH1098" t="s">
        <v>268</v>
      </c>
      <c r="BI1098" t="s">
        <v>268</v>
      </c>
      <c r="BJ1098" t="s">
        <v>268</v>
      </c>
      <c r="BK1098" t="s">
        <v>268</v>
      </c>
      <c r="BL1098" t="s">
        <v>268</v>
      </c>
      <c r="BM1098" t="s">
        <v>268</v>
      </c>
      <c r="BN1098" t="s">
        <v>268</v>
      </c>
      <c r="BO1098" t="s">
        <v>268</v>
      </c>
      <c r="BP1098" t="s">
        <v>268</v>
      </c>
      <c r="BQ1098" t="s">
        <v>268</v>
      </c>
      <c r="BR1098" t="s">
        <v>268</v>
      </c>
      <c r="BS1098" t="s">
        <v>268</v>
      </c>
      <c r="BT1098" t="s">
        <v>268</v>
      </c>
      <c r="BU1098" t="s">
        <v>268</v>
      </c>
      <c r="BV1098" t="s">
        <v>268</v>
      </c>
      <c r="BW1098" t="s">
        <v>268</v>
      </c>
      <c r="BX1098" t="s">
        <v>268</v>
      </c>
      <c r="BY1098">
        <v>36.5</v>
      </c>
      <c r="BZ1098">
        <v>36.5</v>
      </c>
      <c r="CA1098" t="s">
        <v>142</v>
      </c>
      <c r="CB1098" s="356">
        <v>122</v>
      </c>
      <c r="CC1098" t="s">
        <v>876</v>
      </c>
      <c r="CD1098" t="s">
        <v>268</v>
      </c>
      <c r="CE1098" t="s">
        <v>268</v>
      </c>
      <c r="CF1098" t="s">
        <v>268</v>
      </c>
      <c r="CG1098" t="s">
        <v>268</v>
      </c>
      <c r="CH1098" t="s">
        <v>268</v>
      </c>
      <c r="CI1098" t="s">
        <v>268</v>
      </c>
      <c r="CJ1098" t="s">
        <v>268</v>
      </c>
      <c r="CK1098" t="s">
        <v>268</v>
      </c>
      <c r="CL1098" t="s">
        <v>8820</v>
      </c>
      <c r="CM1098" t="s">
        <v>11224</v>
      </c>
      <c r="CN1098">
        <v>90.54</v>
      </c>
      <c r="CO1098" t="s">
        <v>268</v>
      </c>
      <c r="CP1098">
        <v>90.54</v>
      </c>
      <c r="CQ1098">
        <v>365</v>
      </c>
      <c r="CR1098" t="s">
        <v>878</v>
      </c>
      <c r="CS1098" t="s">
        <v>11225</v>
      </c>
      <c r="CT1098" t="s">
        <v>11226</v>
      </c>
      <c r="CU1098" t="s">
        <v>11227</v>
      </c>
      <c r="CV1098" t="s">
        <v>268</v>
      </c>
      <c r="CW1098" t="s">
        <v>268</v>
      </c>
      <c r="CX1098" t="s">
        <v>268</v>
      </c>
      <c r="CY1098" t="s">
        <v>268</v>
      </c>
      <c r="CZ1098" t="s">
        <v>268</v>
      </c>
      <c r="DA1098" t="s">
        <v>268</v>
      </c>
      <c r="DB1098" s="429">
        <f t="shared" si="227"/>
        <v>0</v>
      </c>
      <c r="DC1098" s="284">
        <f t="shared" si="228"/>
        <v>0</v>
      </c>
      <c r="DD1098" s="284">
        <f t="shared" si="229"/>
        <v>0</v>
      </c>
      <c r="DE1098" s="284">
        <f t="shared" si="230"/>
        <v>0</v>
      </c>
      <c r="DF1098" s="295">
        <f t="shared" si="231"/>
        <v>36.5</v>
      </c>
      <c r="DG1098" s="284">
        <f t="shared" si="232"/>
        <v>0</v>
      </c>
      <c r="DH1098" s="284">
        <f t="shared" si="233"/>
        <v>0</v>
      </c>
      <c r="DI1098" s="284">
        <f t="shared" si="234"/>
        <v>0</v>
      </c>
      <c r="DJ1098" s="284">
        <f t="shared" si="235"/>
        <v>0</v>
      </c>
      <c r="DK1098" s="295">
        <f t="shared" si="236"/>
        <v>1</v>
      </c>
      <c r="DL1098" s="297" t="str">
        <f t="shared" si="237"/>
        <v>A dispo.</v>
      </c>
      <c r="DM1098" s="430">
        <f>IFERROR(IF(CA1098="D",IF(DL1098="A dispo.",DF1098*VLOOKUP('DATI INPUT'!$F$27,TARIFFE_UD,4,FALSE),DF1098*VLOOKUP(DL1098,TARIFFE_UD,4,FALSE)),DF1098*VLOOKUP(CB1098-100,TARIFFE_UND,4,FALSE)),0)</f>
        <v>23.136792475106365</v>
      </c>
      <c r="DN1098" s="430">
        <f>IFERROR(IF(CA1098="D",IF(DL1098="A dispo.",DK1098*VLOOKUP('DATI INPUT'!$F$27,TARIFFE_UD,5,FALSE),DK1098*VLOOKUP(DL1098,TARIFFE_UD,5,FALSE)),DK1098*VLOOKUP(CB1098-100,TARIFFE_UND,5,FALSE)),0)</f>
        <v>67.397800635548478</v>
      </c>
      <c r="DO1098" s="431">
        <f t="shared" si="238"/>
        <v>-5.4068893451670874E-3</v>
      </c>
      <c r="DP1098" s="299">
        <f>IFERROR(IF(CA1098="D",IF(DL1098="A dispo.",DF1098*VLOOKUP('DATI INPUT'!$F$27,TARIFFE_UD,2,FALSE),DF1098*VLOOKUP(DL1098,TARIFFE_UD,2,FALSE)),DF1098*VLOOKUP(CB1098-100,TARIFFE_UND,2,FALSE)),0)</f>
        <v>28.906189555574567</v>
      </c>
      <c r="DQ1098" s="299">
        <f>IFERROR(IF(CA1098="D",IF(DL1098="A dispo.",DK1098*VLOOKUP('DATI INPUT'!$F$27,TARIFFE_UD,3,FALSE),DK1098*VLOOKUP(DL1098,TARIFFE_UD,3,FALSE)),DK1098*VLOOKUP(CB1098-100,TARIFFE_UND,3,FALSE)),0)</f>
        <v>60.367780403072892</v>
      </c>
      <c r="DR1098" s="299">
        <f t="shared" si="239"/>
        <v>89.273969958647456</v>
      </c>
    </row>
    <row r="1099" spans="1:122" x14ac:dyDescent="0.25">
      <c r="A1099" t="s">
        <v>8826</v>
      </c>
      <c r="B1099" t="s">
        <v>1461</v>
      </c>
      <c r="C1099" t="s">
        <v>1583</v>
      </c>
      <c r="D1099" t="s">
        <v>4108</v>
      </c>
      <c r="E1099" t="s">
        <v>268</v>
      </c>
      <c r="F1099" t="s">
        <v>156</v>
      </c>
      <c r="G1099" t="s">
        <v>4109</v>
      </c>
      <c r="H1099" t="s">
        <v>966</v>
      </c>
      <c r="I1099" t="s">
        <v>4110</v>
      </c>
      <c r="J1099" t="s">
        <v>274</v>
      </c>
      <c r="K1099" t="s">
        <v>4111</v>
      </c>
      <c r="L1099" t="s">
        <v>4112</v>
      </c>
      <c r="M1099" t="s">
        <v>4113</v>
      </c>
      <c r="N1099" t="s">
        <v>984</v>
      </c>
      <c r="O1099" t="s">
        <v>873</v>
      </c>
      <c r="P1099" t="s">
        <v>1310</v>
      </c>
      <c r="Q1099" t="s">
        <v>279</v>
      </c>
      <c r="R1099" t="s">
        <v>268</v>
      </c>
      <c r="S1099" t="s">
        <v>268</v>
      </c>
      <c r="T1099" t="s">
        <v>268</v>
      </c>
      <c r="U1099" t="s">
        <v>268</v>
      </c>
      <c r="V1099" t="s">
        <v>268</v>
      </c>
      <c r="W1099" t="s">
        <v>4113</v>
      </c>
      <c r="X1099" t="s">
        <v>1310</v>
      </c>
      <c r="Y1099" t="s">
        <v>279</v>
      </c>
      <c r="Z1099" t="s">
        <v>268</v>
      </c>
      <c r="AA1099" t="s">
        <v>268</v>
      </c>
      <c r="AB1099" t="s">
        <v>268</v>
      </c>
      <c r="AC1099" t="s">
        <v>268</v>
      </c>
      <c r="AD1099" t="s">
        <v>268</v>
      </c>
      <c r="AE1099" t="s">
        <v>287</v>
      </c>
      <c r="AF1099" t="s">
        <v>1811</v>
      </c>
      <c r="AG1099" t="s">
        <v>875</v>
      </c>
      <c r="AH1099" t="s">
        <v>1812</v>
      </c>
      <c r="AI1099" t="s">
        <v>1277</v>
      </c>
      <c r="AJ1099" t="s">
        <v>268</v>
      </c>
      <c r="AK1099" t="s">
        <v>410</v>
      </c>
      <c r="AL1099" t="s">
        <v>268</v>
      </c>
      <c r="AM1099" t="s">
        <v>353</v>
      </c>
      <c r="AN1099" t="s">
        <v>268</v>
      </c>
      <c r="AO1099" t="s">
        <v>268</v>
      </c>
      <c r="AP1099" t="s">
        <v>268</v>
      </c>
      <c r="AQ1099" t="s">
        <v>268</v>
      </c>
      <c r="AR1099" t="s">
        <v>268</v>
      </c>
      <c r="AS1099" t="s">
        <v>268</v>
      </c>
      <c r="AT1099" t="s">
        <v>268</v>
      </c>
      <c r="AU1099" t="s">
        <v>268</v>
      </c>
      <c r="AV1099" t="s">
        <v>268</v>
      </c>
      <c r="AW1099" t="s">
        <v>268</v>
      </c>
      <c r="AX1099" t="s">
        <v>268</v>
      </c>
      <c r="AY1099" t="s">
        <v>268</v>
      </c>
      <c r="AZ1099" t="s">
        <v>268</v>
      </c>
      <c r="BA1099" t="s">
        <v>268</v>
      </c>
      <c r="BB1099" t="s">
        <v>268</v>
      </c>
      <c r="BC1099" t="s">
        <v>268</v>
      </c>
      <c r="BD1099" t="s">
        <v>268</v>
      </c>
      <c r="BE1099" t="s">
        <v>268</v>
      </c>
      <c r="BF1099" t="s">
        <v>268</v>
      </c>
      <c r="BG1099" t="s">
        <v>268</v>
      </c>
      <c r="BH1099" t="s">
        <v>268</v>
      </c>
      <c r="BI1099" t="s">
        <v>268</v>
      </c>
      <c r="BJ1099" t="s">
        <v>268</v>
      </c>
      <c r="BK1099" t="s">
        <v>268</v>
      </c>
      <c r="BL1099" t="s">
        <v>268</v>
      </c>
      <c r="BM1099" t="s">
        <v>268</v>
      </c>
      <c r="BN1099" t="s">
        <v>268</v>
      </c>
      <c r="BO1099" t="s">
        <v>268</v>
      </c>
      <c r="BP1099" t="s">
        <v>268</v>
      </c>
      <c r="BQ1099" t="s">
        <v>268</v>
      </c>
      <c r="BR1099" t="s">
        <v>268</v>
      </c>
      <c r="BS1099" t="s">
        <v>268</v>
      </c>
      <c r="BT1099" t="s">
        <v>268</v>
      </c>
      <c r="BU1099" t="s">
        <v>268</v>
      </c>
      <c r="BV1099" t="s">
        <v>268</v>
      </c>
      <c r="BW1099" t="s">
        <v>268</v>
      </c>
      <c r="BX1099" t="s">
        <v>268</v>
      </c>
      <c r="BY1099">
        <v>41</v>
      </c>
      <c r="BZ1099">
        <v>41</v>
      </c>
      <c r="CA1099" t="s">
        <v>142</v>
      </c>
      <c r="CB1099" s="356">
        <v>123</v>
      </c>
      <c r="CC1099" t="s">
        <v>1817</v>
      </c>
      <c r="CD1099" t="s">
        <v>268</v>
      </c>
      <c r="CE1099" t="s">
        <v>268</v>
      </c>
      <c r="CF1099" t="s">
        <v>268</v>
      </c>
      <c r="CG1099" t="s">
        <v>268</v>
      </c>
      <c r="CH1099" t="s">
        <v>268</v>
      </c>
      <c r="CI1099" t="s">
        <v>268</v>
      </c>
      <c r="CJ1099" t="s">
        <v>268</v>
      </c>
      <c r="CK1099" t="s">
        <v>268</v>
      </c>
      <c r="CL1099" t="s">
        <v>8827</v>
      </c>
      <c r="CM1099" t="s">
        <v>11224</v>
      </c>
      <c r="CN1099">
        <v>25.99</v>
      </c>
      <c r="CO1099" t="s">
        <v>268</v>
      </c>
      <c r="CP1099">
        <v>25.99</v>
      </c>
      <c r="CQ1099">
        <v>365</v>
      </c>
      <c r="CR1099" t="s">
        <v>878</v>
      </c>
      <c r="CS1099" t="s">
        <v>11225</v>
      </c>
      <c r="CT1099" t="s">
        <v>11226</v>
      </c>
      <c r="CU1099" t="s">
        <v>11227</v>
      </c>
      <c r="CV1099" t="s">
        <v>268</v>
      </c>
      <c r="CW1099" t="s">
        <v>268</v>
      </c>
      <c r="CX1099" t="s">
        <v>268</v>
      </c>
      <c r="CY1099" t="s">
        <v>268</v>
      </c>
      <c r="CZ1099" t="s">
        <v>268</v>
      </c>
      <c r="DA1099" t="s">
        <v>268</v>
      </c>
      <c r="DB1099" s="429">
        <f t="shared" si="227"/>
        <v>0</v>
      </c>
      <c r="DC1099" s="284">
        <f t="shared" si="228"/>
        <v>0</v>
      </c>
      <c r="DD1099" s="284">
        <f t="shared" si="229"/>
        <v>0</v>
      </c>
      <c r="DE1099" s="284">
        <f t="shared" si="230"/>
        <v>0</v>
      </c>
      <c r="DF1099" s="295">
        <f t="shared" si="231"/>
        <v>41</v>
      </c>
      <c r="DG1099" s="284">
        <f t="shared" si="232"/>
        <v>1</v>
      </c>
      <c r="DH1099" s="284">
        <f t="shared" si="233"/>
        <v>0</v>
      </c>
      <c r="DI1099" s="284">
        <f t="shared" si="234"/>
        <v>0</v>
      </c>
      <c r="DJ1099" s="284">
        <f t="shared" si="235"/>
        <v>0</v>
      </c>
      <c r="DK1099" s="295">
        <f t="shared" si="236"/>
        <v>0</v>
      </c>
      <c r="DL1099" s="297" t="str">
        <f t="shared" si="237"/>
        <v>A dispo.</v>
      </c>
      <c r="DM1099" s="430">
        <f>IFERROR(IF(CA1099="D",IF(DL1099="A dispo.",DF1099*VLOOKUP('DATI INPUT'!$F$27,TARIFFE_UD,4,FALSE),DF1099*VLOOKUP(DL1099,TARIFFE_UD,4,FALSE)),DF1099*VLOOKUP(CB1099-100,TARIFFE_UND,4,FALSE)),0)</f>
        <v>25.989273739160573</v>
      </c>
      <c r="DN1099" s="430">
        <f>IFERROR(IF(CA1099="D",IF(DL1099="A dispo.",DK1099*VLOOKUP('DATI INPUT'!$F$27,TARIFFE_UD,5,FALSE),DK1099*VLOOKUP(DL1099,TARIFFE_UD,5,FALSE)),DK1099*VLOOKUP(CB1099-100,TARIFFE_UND,5,FALSE)),0)</f>
        <v>0</v>
      </c>
      <c r="DO1099" s="431">
        <f t="shared" si="238"/>
        <v>-7.2626083942495256E-4</v>
      </c>
      <c r="DP1099" s="299">
        <f>IFERROR(IF(CA1099="D",IF(DL1099="A dispo.",DF1099*VLOOKUP('DATI INPUT'!$F$27,TARIFFE_UD,2,FALSE),DF1099*VLOOKUP(DL1099,TARIFFE_UD,2,FALSE)),DF1099*VLOOKUP(CB1099-100,TARIFFE_UND,2,FALSE)),0)</f>
        <v>32.469966350097458</v>
      </c>
      <c r="DQ1099" s="299">
        <f>IFERROR(IF(CA1099="D",IF(DL1099="A dispo.",DK1099*VLOOKUP('DATI INPUT'!$F$27,TARIFFE_UD,3,FALSE),DK1099*VLOOKUP(DL1099,TARIFFE_UD,3,FALSE)),DK1099*VLOOKUP(CB1099-100,TARIFFE_UND,3,FALSE)),0)</f>
        <v>0</v>
      </c>
      <c r="DR1099" s="299">
        <f t="shared" si="239"/>
        <v>32.469966350097458</v>
      </c>
    </row>
    <row r="1100" spans="1:122" x14ac:dyDescent="0.25">
      <c r="A1100" t="s">
        <v>8828</v>
      </c>
      <c r="B1100" t="s">
        <v>8829</v>
      </c>
      <c r="C1100" t="s">
        <v>1584</v>
      </c>
      <c r="D1100" t="s">
        <v>8830</v>
      </c>
      <c r="E1100" t="s">
        <v>268</v>
      </c>
      <c r="F1100" t="s">
        <v>156</v>
      </c>
      <c r="G1100" t="s">
        <v>8831</v>
      </c>
      <c r="H1100" t="s">
        <v>1033</v>
      </c>
      <c r="I1100" t="s">
        <v>8832</v>
      </c>
      <c r="J1100" t="s">
        <v>274</v>
      </c>
      <c r="K1100" t="s">
        <v>8833</v>
      </c>
      <c r="L1100" t="s">
        <v>871</v>
      </c>
      <c r="M1100" t="s">
        <v>8834</v>
      </c>
      <c r="N1100" t="s">
        <v>984</v>
      </c>
      <c r="O1100" t="s">
        <v>873</v>
      </c>
      <c r="P1100" t="s">
        <v>1922</v>
      </c>
      <c r="Q1100" t="s">
        <v>329</v>
      </c>
      <c r="R1100" t="s">
        <v>154</v>
      </c>
      <c r="S1100" t="s">
        <v>268</v>
      </c>
      <c r="T1100" t="s">
        <v>268</v>
      </c>
      <c r="U1100" t="s">
        <v>268</v>
      </c>
      <c r="V1100" t="s">
        <v>268</v>
      </c>
      <c r="W1100" t="s">
        <v>8834</v>
      </c>
      <c r="X1100" t="s">
        <v>1922</v>
      </c>
      <c r="Y1100" t="s">
        <v>329</v>
      </c>
      <c r="Z1100" t="s">
        <v>154</v>
      </c>
      <c r="AA1100" t="s">
        <v>268</v>
      </c>
      <c r="AB1100" t="s">
        <v>268</v>
      </c>
      <c r="AC1100" t="s">
        <v>268</v>
      </c>
      <c r="AD1100" t="s">
        <v>268</v>
      </c>
      <c r="AE1100" t="s">
        <v>287</v>
      </c>
      <c r="AF1100" t="s">
        <v>1811</v>
      </c>
      <c r="AG1100" t="s">
        <v>875</v>
      </c>
      <c r="AH1100" t="s">
        <v>1848</v>
      </c>
      <c r="AI1100" t="s">
        <v>781</v>
      </c>
      <c r="AJ1100" t="s">
        <v>268</v>
      </c>
      <c r="AK1100" t="s">
        <v>377</v>
      </c>
      <c r="AL1100" t="s">
        <v>268</v>
      </c>
      <c r="AM1100" t="s">
        <v>288</v>
      </c>
      <c r="AN1100" t="s">
        <v>268</v>
      </c>
      <c r="AO1100" t="s">
        <v>268</v>
      </c>
      <c r="AP1100" t="s">
        <v>268</v>
      </c>
      <c r="AQ1100" t="s">
        <v>268</v>
      </c>
      <c r="AR1100" t="s">
        <v>268</v>
      </c>
      <c r="AS1100" t="s">
        <v>268</v>
      </c>
      <c r="AT1100" t="s">
        <v>268</v>
      </c>
      <c r="AU1100" t="s">
        <v>268</v>
      </c>
      <c r="AV1100" t="s">
        <v>268</v>
      </c>
      <c r="AW1100" t="s">
        <v>268</v>
      </c>
      <c r="AX1100" t="s">
        <v>268</v>
      </c>
      <c r="AY1100" t="s">
        <v>268</v>
      </c>
      <c r="AZ1100" t="s">
        <v>268</v>
      </c>
      <c r="BA1100" t="s">
        <v>268</v>
      </c>
      <c r="BB1100" t="s">
        <v>268</v>
      </c>
      <c r="BC1100" t="s">
        <v>268</v>
      </c>
      <c r="BD1100" t="s">
        <v>268</v>
      </c>
      <c r="BE1100" t="s">
        <v>268</v>
      </c>
      <c r="BF1100" t="s">
        <v>268</v>
      </c>
      <c r="BG1100" t="s">
        <v>268</v>
      </c>
      <c r="BH1100" t="s">
        <v>268</v>
      </c>
      <c r="BI1100" t="s">
        <v>268</v>
      </c>
      <c r="BJ1100" t="s">
        <v>268</v>
      </c>
      <c r="BK1100" t="s">
        <v>268</v>
      </c>
      <c r="BL1100" t="s">
        <v>268</v>
      </c>
      <c r="BM1100" t="s">
        <v>268</v>
      </c>
      <c r="BN1100" t="s">
        <v>268</v>
      </c>
      <c r="BO1100" t="s">
        <v>268</v>
      </c>
      <c r="BP1100" t="s">
        <v>268</v>
      </c>
      <c r="BQ1100" t="s">
        <v>268</v>
      </c>
      <c r="BR1100" t="s">
        <v>268</v>
      </c>
      <c r="BS1100" t="s">
        <v>268</v>
      </c>
      <c r="BT1100" t="s">
        <v>268</v>
      </c>
      <c r="BU1100" t="s">
        <v>268</v>
      </c>
      <c r="BV1100" t="s">
        <v>268</v>
      </c>
      <c r="BW1100" t="s">
        <v>268</v>
      </c>
      <c r="BX1100" t="s">
        <v>268</v>
      </c>
      <c r="BY1100">
        <v>60.5</v>
      </c>
      <c r="BZ1100">
        <v>60.5</v>
      </c>
      <c r="CA1100" t="s">
        <v>142</v>
      </c>
      <c r="CB1100" s="356">
        <v>122</v>
      </c>
      <c r="CC1100" t="s">
        <v>876</v>
      </c>
      <c r="CD1100" t="s">
        <v>268</v>
      </c>
      <c r="CE1100" t="s">
        <v>268</v>
      </c>
      <c r="CF1100" s="356">
        <v>1</v>
      </c>
      <c r="CG1100" t="s">
        <v>268</v>
      </c>
      <c r="CH1100" t="s">
        <v>268</v>
      </c>
      <c r="CI1100" t="s">
        <v>268</v>
      </c>
      <c r="CJ1100" t="s">
        <v>268</v>
      </c>
      <c r="CK1100" t="s">
        <v>268</v>
      </c>
      <c r="CL1100" t="s">
        <v>8835</v>
      </c>
      <c r="CM1100" t="s">
        <v>11224</v>
      </c>
      <c r="CN1100">
        <v>46.76</v>
      </c>
      <c r="CO1100" t="s">
        <v>268</v>
      </c>
      <c r="CP1100">
        <v>46.76</v>
      </c>
      <c r="CQ1100">
        <v>365</v>
      </c>
      <c r="CR1100" t="s">
        <v>878</v>
      </c>
      <c r="CS1100" t="s">
        <v>11225</v>
      </c>
      <c r="CT1100" t="s">
        <v>11226</v>
      </c>
      <c r="CU1100" t="s">
        <v>11227</v>
      </c>
      <c r="CV1100" t="s">
        <v>268</v>
      </c>
      <c r="CW1100" t="s">
        <v>268</v>
      </c>
      <c r="CX1100" t="s">
        <v>268</v>
      </c>
      <c r="CY1100" t="s">
        <v>268</v>
      </c>
      <c r="CZ1100" t="s">
        <v>268</v>
      </c>
      <c r="DA1100" t="s">
        <v>268</v>
      </c>
      <c r="DB1100" s="429">
        <f t="shared" si="227"/>
        <v>0</v>
      </c>
      <c r="DC1100" s="284">
        <f t="shared" si="228"/>
        <v>0</v>
      </c>
      <c r="DD1100" s="284">
        <f t="shared" si="229"/>
        <v>0</v>
      </c>
      <c r="DE1100" s="284">
        <f t="shared" si="230"/>
        <v>0</v>
      </c>
      <c r="DF1100" s="295">
        <f t="shared" si="231"/>
        <v>60.500000000000007</v>
      </c>
      <c r="DG1100" s="284">
        <f t="shared" si="232"/>
        <v>0</v>
      </c>
      <c r="DH1100" s="284">
        <f t="shared" si="233"/>
        <v>0</v>
      </c>
      <c r="DI1100" s="284">
        <f t="shared" si="234"/>
        <v>0</v>
      </c>
      <c r="DJ1100" s="284">
        <f t="shared" si="235"/>
        <v>0</v>
      </c>
      <c r="DK1100" s="295">
        <f t="shared" si="236"/>
        <v>1</v>
      </c>
      <c r="DL1100" s="297">
        <f t="shared" si="237"/>
        <v>1</v>
      </c>
      <c r="DM1100" s="430">
        <f>IFERROR(IF(CA1100="D",IF(DL1100="A dispo.",DF1100*VLOOKUP('DATI INPUT'!$F$27,TARIFFE_UD,4,FALSE),DF1100*VLOOKUP(DL1100,TARIFFE_UD,4,FALSE)),DF1100*VLOOKUP(CB1100-100,TARIFFE_UND,4,FALSE)),0)</f>
        <v>29.827797909307598</v>
      </c>
      <c r="DN1100" s="430">
        <f>IFERROR(IF(CA1100="D",IF(DL1100="A dispo.",DK1100*VLOOKUP('DATI INPUT'!$F$27,TARIFFE_UD,5,FALSE),DK1100*VLOOKUP(DL1100,TARIFFE_UD,5,FALSE)),DK1100*VLOOKUP(CB1100-100,TARIFFE_UND,5,FALSE)),0)</f>
        <v>16.930848468833439</v>
      </c>
      <c r="DO1100" s="431">
        <f t="shared" si="238"/>
        <v>-1.3536218589607074E-3</v>
      </c>
      <c r="DP1100" s="299">
        <f>IFERROR(IF(CA1100="D",IF(DL1100="A dispo.",DF1100*VLOOKUP('DATI INPUT'!$F$27,TARIFFE_UD,2,FALSE),DF1100*VLOOKUP(DL1100,TARIFFE_UD,2,FALSE)),DF1100*VLOOKUP(CB1100-100,TARIFFE_UND,2,FALSE)),0)</f>
        <v>37.265665987171481</v>
      </c>
      <c r="DQ1100" s="299">
        <f>IFERROR(IF(CA1100="D",IF(DL1100="A dispo.",DK1100*VLOOKUP('DATI INPUT'!$F$27,TARIFFE_UD,3,FALSE),DK1100*VLOOKUP(DL1100,TARIFFE_UD,3,FALSE)),DK1100*VLOOKUP(CB1100-100,TARIFFE_UND,3,FALSE)),0)</f>
        <v>15.164853048114928</v>
      </c>
      <c r="DR1100" s="299">
        <f t="shared" si="239"/>
        <v>52.430519035286409</v>
      </c>
    </row>
    <row r="1101" spans="1:122" x14ac:dyDescent="0.25">
      <c r="A1101" t="s">
        <v>8836</v>
      </c>
      <c r="B1101" t="s">
        <v>8829</v>
      </c>
      <c r="C1101" t="s">
        <v>8837</v>
      </c>
      <c r="D1101" t="s">
        <v>8830</v>
      </c>
      <c r="E1101" t="s">
        <v>268</v>
      </c>
      <c r="F1101" t="s">
        <v>156</v>
      </c>
      <c r="G1101" t="s">
        <v>8831</v>
      </c>
      <c r="H1101" t="s">
        <v>1033</v>
      </c>
      <c r="I1101" t="s">
        <v>8832</v>
      </c>
      <c r="J1101" t="s">
        <v>274</v>
      </c>
      <c r="K1101" t="s">
        <v>8833</v>
      </c>
      <c r="L1101" t="s">
        <v>871</v>
      </c>
      <c r="M1101" t="s">
        <v>8834</v>
      </c>
      <c r="N1101" t="s">
        <v>984</v>
      </c>
      <c r="O1101" t="s">
        <v>873</v>
      </c>
      <c r="P1101" t="s">
        <v>1922</v>
      </c>
      <c r="Q1101" t="s">
        <v>329</v>
      </c>
      <c r="R1101" t="s">
        <v>154</v>
      </c>
      <c r="S1101" t="s">
        <v>268</v>
      </c>
      <c r="T1101" t="s">
        <v>268</v>
      </c>
      <c r="U1101" t="s">
        <v>268</v>
      </c>
      <c r="V1101" t="s">
        <v>268</v>
      </c>
      <c r="W1101" t="s">
        <v>8834</v>
      </c>
      <c r="X1101" t="s">
        <v>1922</v>
      </c>
      <c r="Y1101" t="s">
        <v>329</v>
      </c>
      <c r="Z1101" t="s">
        <v>154</v>
      </c>
      <c r="AA1101" t="s">
        <v>268</v>
      </c>
      <c r="AB1101" t="s">
        <v>268</v>
      </c>
      <c r="AC1101" t="s">
        <v>268</v>
      </c>
      <c r="AD1101" t="s">
        <v>268</v>
      </c>
      <c r="AE1101" t="s">
        <v>287</v>
      </c>
      <c r="AF1101" t="s">
        <v>1811</v>
      </c>
      <c r="AG1101" t="s">
        <v>875</v>
      </c>
      <c r="AH1101" t="s">
        <v>1848</v>
      </c>
      <c r="AI1101" t="s">
        <v>781</v>
      </c>
      <c r="AJ1101" t="s">
        <v>268</v>
      </c>
      <c r="AK1101" t="s">
        <v>366</v>
      </c>
      <c r="AL1101" t="s">
        <v>268</v>
      </c>
      <c r="AM1101" t="s">
        <v>353</v>
      </c>
      <c r="AN1101" t="s">
        <v>268</v>
      </c>
      <c r="AO1101" t="s">
        <v>268</v>
      </c>
      <c r="AP1101" t="s">
        <v>268</v>
      </c>
      <c r="AQ1101" t="s">
        <v>268</v>
      </c>
      <c r="AR1101" t="s">
        <v>268</v>
      </c>
      <c r="AS1101" t="s">
        <v>268</v>
      </c>
      <c r="AT1101" t="s">
        <v>268</v>
      </c>
      <c r="AU1101" t="s">
        <v>268</v>
      </c>
      <c r="AV1101" t="s">
        <v>268</v>
      </c>
      <c r="AW1101" t="s">
        <v>268</v>
      </c>
      <c r="AX1101" t="s">
        <v>268</v>
      </c>
      <c r="AY1101" t="s">
        <v>268</v>
      </c>
      <c r="AZ1101" t="s">
        <v>268</v>
      </c>
      <c r="BA1101" t="s">
        <v>268</v>
      </c>
      <c r="BB1101" t="s">
        <v>268</v>
      </c>
      <c r="BC1101" t="s">
        <v>268</v>
      </c>
      <c r="BD1101" t="s">
        <v>268</v>
      </c>
      <c r="BE1101" t="s">
        <v>268</v>
      </c>
      <c r="BF1101" t="s">
        <v>268</v>
      </c>
      <c r="BG1101" t="s">
        <v>268</v>
      </c>
      <c r="BH1101" t="s">
        <v>268</v>
      </c>
      <c r="BI1101" t="s">
        <v>268</v>
      </c>
      <c r="BJ1101" t="s">
        <v>268</v>
      </c>
      <c r="BK1101" t="s">
        <v>268</v>
      </c>
      <c r="BL1101" t="s">
        <v>268</v>
      </c>
      <c r="BM1101" t="s">
        <v>268</v>
      </c>
      <c r="BN1101" t="s">
        <v>268</v>
      </c>
      <c r="BO1101" t="s">
        <v>268</v>
      </c>
      <c r="BP1101" t="s">
        <v>268</v>
      </c>
      <c r="BQ1101" t="s">
        <v>268</v>
      </c>
      <c r="BR1101" t="s">
        <v>268</v>
      </c>
      <c r="BS1101" t="s">
        <v>268</v>
      </c>
      <c r="BT1101" t="s">
        <v>268</v>
      </c>
      <c r="BU1101" t="s">
        <v>268</v>
      </c>
      <c r="BV1101" t="s">
        <v>268</v>
      </c>
      <c r="BW1101" t="s">
        <v>268</v>
      </c>
      <c r="BX1101" t="s">
        <v>268</v>
      </c>
      <c r="BY1101">
        <v>32</v>
      </c>
      <c r="BZ1101">
        <v>32</v>
      </c>
      <c r="CA1101" t="s">
        <v>142</v>
      </c>
      <c r="CB1101" s="356">
        <v>123</v>
      </c>
      <c r="CC1101" t="s">
        <v>1817</v>
      </c>
      <c r="CD1101" t="s">
        <v>268</v>
      </c>
      <c r="CE1101" t="s">
        <v>268</v>
      </c>
      <c r="CF1101" s="356">
        <v>1</v>
      </c>
      <c r="CG1101" t="s">
        <v>268</v>
      </c>
      <c r="CH1101" t="s">
        <v>268</v>
      </c>
      <c r="CI1101" t="s">
        <v>268</v>
      </c>
      <c r="CJ1101" t="s">
        <v>268</v>
      </c>
      <c r="CK1101" t="s">
        <v>268</v>
      </c>
      <c r="CL1101" t="s">
        <v>8838</v>
      </c>
      <c r="CM1101" t="s">
        <v>11224</v>
      </c>
      <c r="CN1101">
        <v>15.78</v>
      </c>
      <c r="CO1101" t="s">
        <v>268</v>
      </c>
      <c r="CP1101">
        <v>15.78</v>
      </c>
      <c r="CQ1101">
        <v>365</v>
      </c>
      <c r="CR1101" t="s">
        <v>878</v>
      </c>
      <c r="CS1101" t="s">
        <v>11225</v>
      </c>
      <c r="CT1101" t="s">
        <v>11226</v>
      </c>
      <c r="CU1101" t="s">
        <v>11227</v>
      </c>
      <c r="CV1101" t="s">
        <v>268</v>
      </c>
      <c r="CW1101" t="s">
        <v>268</v>
      </c>
      <c r="CX1101" t="s">
        <v>268</v>
      </c>
      <c r="CY1101" t="s">
        <v>268</v>
      </c>
      <c r="CZ1101" t="s">
        <v>268</v>
      </c>
      <c r="DA1101" t="s">
        <v>268</v>
      </c>
      <c r="DB1101" s="429">
        <f t="shared" si="227"/>
        <v>0</v>
      </c>
      <c r="DC1101" s="284">
        <f t="shared" si="228"/>
        <v>0</v>
      </c>
      <c r="DD1101" s="284">
        <f t="shared" si="229"/>
        <v>0</v>
      </c>
      <c r="DE1101" s="284">
        <f t="shared" si="230"/>
        <v>0</v>
      </c>
      <c r="DF1101" s="295">
        <f t="shared" si="231"/>
        <v>32</v>
      </c>
      <c r="DG1101" s="284">
        <f t="shared" si="232"/>
        <v>1</v>
      </c>
      <c r="DH1101" s="284">
        <f t="shared" si="233"/>
        <v>0</v>
      </c>
      <c r="DI1101" s="284">
        <f t="shared" si="234"/>
        <v>0</v>
      </c>
      <c r="DJ1101" s="284">
        <f t="shared" si="235"/>
        <v>0</v>
      </c>
      <c r="DK1101" s="295">
        <f t="shared" si="236"/>
        <v>0</v>
      </c>
      <c r="DL1101" s="297">
        <f t="shared" si="237"/>
        <v>1</v>
      </c>
      <c r="DM1101" s="430">
        <f>IFERROR(IF(CA1101="D",IF(DL1101="A dispo.",DF1101*VLOOKUP('DATI INPUT'!$F$27,TARIFFE_UD,4,FALSE),DF1101*VLOOKUP(DL1101,TARIFFE_UD,4,FALSE)),DF1101*VLOOKUP(CB1101-100,TARIFFE_UND,4,FALSE)),0)</f>
        <v>15.776686497485009</v>
      </c>
      <c r="DN1101" s="430">
        <f>IFERROR(IF(CA1101="D",IF(DL1101="A dispo.",DK1101*VLOOKUP('DATI INPUT'!$F$27,TARIFFE_UD,5,FALSE),DK1101*VLOOKUP(DL1101,TARIFFE_UD,5,FALSE)),DK1101*VLOOKUP(CB1101-100,TARIFFE_UND,5,FALSE)),0)</f>
        <v>0</v>
      </c>
      <c r="DO1101" s="431">
        <f t="shared" si="238"/>
        <v>-3.3135025149899633E-3</v>
      </c>
      <c r="DP1101" s="299">
        <f>IFERROR(IF(CA1101="D",IF(DL1101="A dispo.",DF1101*VLOOKUP('DATI INPUT'!$F$27,TARIFFE_UD,2,FALSE),DF1101*VLOOKUP(DL1101,TARIFFE_UD,2,FALSE)),DF1101*VLOOKUP(CB1101-100,TARIFFE_UND,2,FALSE)),0)</f>
        <v>19.710765480817972</v>
      </c>
      <c r="DQ1101" s="299">
        <f>IFERROR(IF(CA1101="D",IF(DL1101="A dispo.",DK1101*VLOOKUP('DATI INPUT'!$F$27,TARIFFE_UD,3,FALSE),DK1101*VLOOKUP(DL1101,TARIFFE_UD,3,FALSE)),DK1101*VLOOKUP(CB1101-100,TARIFFE_UND,3,FALSE)),0)</f>
        <v>0</v>
      </c>
      <c r="DR1101" s="299">
        <f t="shared" si="239"/>
        <v>19.710765480817972</v>
      </c>
    </row>
    <row r="1102" spans="1:122" x14ac:dyDescent="0.25">
      <c r="A1102" t="s">
        <v>8839</v>
      </c>
      <c r="B1102" t="s">
        <v>8840</v>
      </c>
      <c r="C1102" t="s">
        <v>8841</v>
      </c>
      <c r="D1102" t="s">
        <v>8842</v>
      </c>
      <c r="E1102" t="s">
        <v>268</v>
      </c>
      <c r="F1102" t="s">
        <v>156</v>
      </c>
      <c r="G1102" t="s">
        <v>8843</v>
      </c>
      <c r="H1102" t="s">
        <v>1257</v>
      </c>
      <c r="I1102" t="s">
        <v>400</v>
      </c>
      <c r="J1102" t="s">
        <v>274</v>
      </c>
      <c r="K1102" t="s">
        <v>1479</v>
      </c>
      <c r="L1102" t="s">
        <v>152</v>
      </c>
      <c r="M1102" t="s">
        <v>10545</v>
      </c>
      <c r="N1102" t="s">
        <v>10546</v>
      </c>
      <c r="O1102" t="s">
        <v>3399</v>
      </c>
      <c r="P1102" t="s">
        <v>10547</v>
      </c>
      <c r="Q1102" t="s">
        <v>276</v>
      </c>
      <c r="R1102" t="s">
        <v>157</v>
      </c>
      <c r="S1102" t="s">
        <v>268</v>
      </c>
      <c r="T1102" t="s">
        <v>268</v>
      </c>
      <c r="U1102" t="s">
        <v>268</v>
      </c>
      <c r="V1102" t="s">
        <v>268</v>
      </c>
      <c r="W1102" t="s">
        <v>7789</v>
      </c>
      <c r="X1102" t="s">
        <v>1934</v>
      </c>
      <c r="Y1102" t="s">
        <v>503</v>
      </c>
      <c r="Z1102" t="s">
        <v>268</v>
      </c>
      <c r="AA1102" t="s">
        <v>268</v>
      </c>
      <c r="AB1102" t="s">
        <v>268</v>
      </c>
      <c r="AC1102" t="s">
        <v>268</v>
      </c>
      <c r="AD1102" t="s">
        <v>268</v>
      </c>
      <c r="AE1102" t="s">
        <v>287</v>
      </c>
      <c r="AF1102" t="s">
        <v>1811</v>
      </c>
      <c r="AG1102" t="s">
        <v>875</v>
      </c>
      <c r="AH1102" t="s">
        <v>1935</v>
      </c>
      <c r="AI1102" t="s">
        <v>4309</v>
      </c>
      <c r="AJ1102" t="s">
        <v>268</v>
      </c>
      <c r="AK1102" t="s">
        <v>669</v>
      </c>
      <c r="AL1102" t="s">
        <v>268</v>
      </c>
      <c r="AM1102" t="s">
        <v>355</v>
      </c>
      <c r="AN1102" t="s">
        <v>268</v>
      </c>
      <c r="AO1102" t="s">
        <v>268</v>
      </c>
      <c r="AP1102" t="s">
        <v>268</v>
      </c>
      <c r="AQ1102" t="s">
        <v>268</v>
      </c>
      <c r="AR1102" t="s">
        <v>268</v>
      </c>
      <c r="AS1102" t="s">
        <v>268</v>
      </c>
      <c r="AT1102" t="s">
        <v>268</v>
      </c>
      <c r="AU1102" t="s">
        <v>268</v>
      </c>
      <c r="AV1102" t="s">
        <v>268</v>
      </c>
      <c r="AW1102" t="s">
        <v>268</v>
      </c>
      <c r="AX1102" t="s">
        <v>268</v>
      </c>
      <c r="AY1102" t="s">
        <v>268</v>
      </c>
      <c r="AZ1102" t="s">
        <v>268</v>
      </c>
      <c r="BA1102" t="s">
        <v>268</v>
      </c>
      <c r="BB1102" t="s">
        <v>268</v>
      </c>
      <c r="BC1102" t="s">
        <v>268</v>
      </c>
      <c r="BD1102" t="s">
        <v>268</v>
      </c>
      <c r="BE1102" t="s">
        <v>268</v>
      </c>
      <c r="BF1102" t="s">
        <v>268</v>
      </c>
      <c r="BG1102" t="s">
        <v>268</v>
      </c>
      <c r="BH1102" t="s">
        <v>268</v>
      </c>
      <c r="BI1102" t="s">
        <v>268</v>
      </c>
      <c r="BJ1102" t="s">
        <v>268</v>
      </c>
      <c r="BK1102" t="s">
        <v>268</v>
      </c>
      <c r="BL1102" t="s">
        <v>268</v>
      </c>
      <c r="BM1102" t="s">
        <v>268</v>
      </c>
      <c r="BN1102" t="s">
        <v>268</v>
      </c>
      <c r="BO1102" t="s">
        <v>268</v>
      </c>
      <c r="BP1102" t="s">
        <v>268</v>
      </c>
      <c r="BQ1102" t="s">
        <v>268</v>
      </c>
      <c r="BR1102" t="s">
        <v>268</v>
      </c>
      <c r="BS1102" t="s">
        <v>268</v>
      </c>
      <c r="BT1102" t="s">
        <v>268</v>
      </c>
      <c r="BU1102" t="s">
        <v>268</v>
      </c>
      <c r="BV1102" t="s">
        <v>268</v>
      </c>
      <c r="BW1102" t="s">
        <v>268</v>
      </c>
      <c r="BX1102" t="s">
        <v>268</v>
      </c>
      <c r="BY1102">
        <v>45</v>
      </c>
      <c r="BZ1102">
        <v>45</v>
      </c>
      <c r="CA1102" t="s">
        <v>142</v>
      </c>
      <c r="CB1102" s="356">
        <v>122</v>
      </c>
      <c r="CC1102" t="s">
        <v>876</v>
      </c>
      <c r="CD1102" t="s">
        <v>268</v>
      </c>
      <c r="CE1102" t="s">
        <v>268</v>
      </c>
      <c r="CF1102" t="s">
        <v>268</v>
      </c>
      <c r="CG1102" t="s">
        <v>268</v>
      </c>
      <c r="CH1102" t="s">
        <v>268</v>
      </c>
      <c r="CI1102" t="s">
        <v>268</v>
      </c>
      <c r="CJ1102" t="s">
        <v>268</v>
      </c>
      <c r="CK1102" t="s">
        <v>268</v>
      </c>
      <c r="CL1102" t="s">
        <v>268</v>
      </c>
      <c r="CM1102" t="s">
        <v>11224</v>
      </c>
      <c r="CN1102">
        <v>95.92</v>
      </c>
      <c r="CO1102" t="s">
        <v>268</v>
      </c>
      <c r="CP1102">
        <v>95.92</v>
      </c>
      <c r="CQ1102">
        <v>365</v>
      </c>
      <c r="CR1102" t="s">
        <v>878</v>
      </c>
      <c r="CS1102" t="s">
        <v>11225</v>
      </c>
      <c r="CT1102" t="s">
        <v>11226</v>
      </c>
      <c r="CU1102" t="s">
        <v>11227</v>
      </c>
      <c r="CV1102" t="s">
        <v>268</v>
      </c>
      <c r="CW1102" t="s">
        <v>268</v>
      </c>
      <c r="CX1102" t="s">
        <v>268</v>
      </c>
      <c r="CY1102" t="s">
        <v>268</v>
      </c>
      <c r="CZ1102" t="s">
        <v>268</v>
      </c>
      <c r="DA1102" t="s">
        <v>268</v>
      </c>
      <c r="DB1102" s="429">
        <f t="shared" si="227"/>
        <v>0</v>
      </c>
      <c r="DC1102" s="284">
        <f t="shared" si="228"/>
        <v>0</v>
      </c>
      <c r="DD1102" s="284">
        <f t="shared" si="229"/>
        <v>0</v>
      </c>
      <c r="DE1102" s="284">
        <f t="shared" si="230"/>
        <v>0</v>
      </c>
      <c r="DF1102" s="295">
        <f t="shared" si="231"/>
        <v>45</v>
      </c>
      <c r="DG1102" s="284">
        <f t="shared" si="232"/>
        <v>0</v>
      </c>
      <c r="DH1102" s="284">
        <f t="shared" si="233"/>
        <v>0</v>
      </c>
      <c r="DI1102" s="284">
        <f t="shared" si="234"/>
        <v>0</v>
      </c>
      <c r="DJ1102" s="284">
        <f t="shared" si="235"/>
        <v>0</v>
      </c>
      <c r="DK1102" s="295">
        <f t="shared" si="236"/>
        <v>1</v>
      </c>
      <c r="DL1102" s="297" t="str">
        <f t="shared" si="237"/>
        <v>A dispo.</v>
      </c>
      <c r="DM1102" s="430">
        <f>IFERROR(IF(CA1102="D",IF(DL1102="A dispo.",DF1102*VLOOKUP('DATI INPUT'!$F$27,TARIFFE_UD,4,FALSE),DF1102*VLOOKUP(DL1102,TARIFFE_UD,4,FALSE)),DF1102*VLOOKUP(CB1102-100,TARIFFE_UND,4,FALSE)),0)</f>
        <v>28.524812640542095</v>
      </c>
      <c r="DN1102" s="430">
        <f>IFERROR(IF(CA1102="D",IF(DL1102="A dispo.",DK1102*VLOOKUP('DATI INPUT'!$F$27,TARIFFE_UD,5,FALSE),DK1102*VLOOKUP(DL1102,TARIFFE_UD,5,FALSE)),DK1102*VLOOKUP(CB1102-100,TARIFFE_UND,5,FALSE)),0)</f>
        <v>67.397800635548478</v>
      </c>
      <c r="DO1102" s="431">
        <f t="shared" si="238"/>
        <v>2.6132760905710484E-3</v>
      </c>
      <c r="DP1102" s="299">
        <f>IFERROR(IF(CA1102="D",IF(DL1102="A dispo.",DF1102*VLOOKUP('DATI INPUT'!$F$27,TARIFFE_UD,2,FALSE),DF1102*VLOOKUP(DL1102,TARIFFE_UD,2,FALSE)),DF1102*VLOOKUP(CB1102-100,TARIFFE_UND,2,FALSE)),0)</f>
        <v>35.637767945228923</v>
      </c>
      <c r="DQ1102" s="299">
        <f>IFERROR(IF(CA1102="D",IF(DL1102="A dispo.",DK1102*VLOOKUP('DATI INPUT'!$F$27,TARIFFE_UD,3,FALSE),DK1102*VLOOKUP(DL1102,TARIFFE_UD,3,FALSE)),DK1102*VLOOKUP(CB1102-100,TARIFFE_UND,3,FALSE)),0)</f>
        <v>60.367780403072892</v>
      </c>
      <c r="DR1102" s="299">
        <f t="shared" si="239"/>
        <v>96.005548348301815</v>
      </c>
    </row>
    <row r="1103" spans="1:122" x14ac:dyDescent="0.25">
      <c r="A1103" t="s">
        <v>8849</v>
      </c>
      <c r="B1103" t="s">
        <v>2897</v>
      </c>
      <c r="C1103" t="s">
        <v>8850</v>
      </c>
      <c r="D1103" t="s">
        <v>2899</v>
      </c>
      <c r="E1103" t="s">
        <v>268</v>
      </c>
      <c r="F1103" t="s">
        <v>156</v>
      </c>
      <c r="G1103" t="s">
        <v>2900</v>
      </c>
      <c r="H1103" t="s">
        <v>914</v>
      </c>
      <c r="I1103" t="s">
        <v>2901</v>
      </c>
      <c r="J1103" t="s">
        <v>156</v>
      </c>
      <c r="K1103" t="s">
        <v>2902</v>
      </c>
      <c r="L1103" t="s">
        <v>960</v>
      </c>
      <c r="M1103" t="s">
        <v>2903</v>
      </c>
      <c r="N1103" t="s">
        <v>303</v>
      </c>
      <c r="O1103" t="s">
        <v>919</v>
      </c>
      <c r="P1103" t="s">
        <v>2904</v>
      </c>
      <c r="Q1103" t="s">
        <v>271</v>
      </c>
      <c r="R1103" t="s">
        <v>268</v>
      </c>
      <c r="S1103" t="s">
        <v>268</v>
      </c>
      <c r="T1103" t="s">
        <v>268</v>
      </c>
      <c r="U1103" t="s">
        <v>268</v>
      </c>
      <c r="V1103" t="s">
        <v>268</v>
      </c>
      <c r="W1103" t="s">
        <v>2905</v>
      </c>
      <c r="X1103" t="s">
        <v>1310</v>
      </c>
      <c r="Y1103" t="s">
        <v>497</v>
      </c>
      <c r="Z1103" t="s">
        <v>268</v>
      </c>
      <c r="AA1103" t="s">
        <v>268</v>
      </c>
      <c r="AB1103" t="s">
        <v>268</v>
      </c>
      <c r="AC1103" t="s">
        <v>268</v>
      </c>
      <c r="AD1103" t="s">
        <v>268</v>
      </c>
      <c r="AE1103" t="s">
        <v>287</v>
      </c>
      <c r="AF1103" t="s">
        <v>1811</v>
      </c>
      <c r="AG1103" t="s">
        <v>875</v>
      </c>
      <c r="AH1103" t="s">
        <v>394</v>
      </c>
      <c r="AI1103" t="s">
        <v>958</v>
      </c>
      <c r="AJ1103" t="s">
        <v>268</v>
      </c>
      <c r="AK1103" t="s">
        <v>377</v>
      </c>
      <c r="AL1103" t="s">
        <v>268</v>
      </c>
      <c r="AM1103" t="s">
        <v>353</v>
      </c>
      <c r="AN1103" t="s">
        <v>268</v>
      </c>
      <c r="AO1103" t="s">
        <v>268</v>
      </c>
      <c r="AP1103" t="s">
        <v>268</v>
      </c>
      <c r="AQ1103" t="s">
        <v>268</v>
      </c>
      <c r="AR1103" t="s">
        <v>268</v>
      </c>
      <c r="AS1103" t="s">
        <v>268</v>
      </c>
      <c r="AT1103" t="s">
        <v>268</v>
      </c>
      <c r="AU1103" t="s">
        <v>268</v>
      </c>
      <c r="AV1103" t="s">
        <v>268</v>
      </c>
      <c r="AW1103" t="s">
        <v>268</v>
      </c>
      <c r="AX1103" t="s">
        <v>268</v>
      </c>
      <c r="AY1103" t="s">
        <v>268</v>
      </c>
      <c r="AZ1103" t="s">
        <v>268</v>
      </c>
      <c r="BA1103" t="s">
        <v>268</v>
      </c>
      <c r="BB1103" t="s">
        <v>268</v>
      </c>
      <c r="BC1103" t="s">
        <v>268</v>
      </c>
      <c r="BD1103" t="s">
        <v>268</v>
      </c>
      <c r="BE1103" t="s">
        <v>268</v>
      </c>
      <c r="BF1103" t="s">
        <v>268</v>
      </c>
      <c r="BG1103" t="s">
        <v>268</v>
      </c>
      <c r="BH1103" t="s">
        <v>268</v>
      </c>
      <c r="BI1103" t="s">
        <v>268</v>
      </c>
      <c r="BJ1103" t="s">
        <v>268</v>
      </c>
      <c r="BK1103" t="s">
        <v>268</v>
      </c>
      <c r="BL1103" t="s">
        <v>268</v>
      </c>
      <c r="BM1103" t="s">
        <v>268</v>
      </c>
      <c r="BN1103" t="s">
        <v>268</v>
      </c>
      <c r="BO1103" t="s">
        <v>268</v>
      </c>
      <c r="BP1103" t="s">
        <v>268</v>
      </c>
      <c r="BQ1103" t="s">
        <v>268</v>
      </c>
      <c r="BR1103" t="s">
        <v>268</v>
      </c>
      <c r="BS1103" t="s">
        <v>268</v>
      </c>
      <c r="BT1103" t="s">
        <v>268</v>
      </c>
      <c r="BU1103" t="s">
        <v>268</v>
      </c>
      <c r="BV1103" t="s">
        <v>268</v>
      </c>
      <c r="BW1103" t="s">
        <v>268</v>
      </c>
      <c r="BX1103" t="s">
        <v>268</v>
      </c>
      <c r="BY1103">
        <v>72</v>
      </c>
      <c r="BZ1103">
        <v>72</v>
      </c>
      <c r="CA1103" t="s">
        <v>142</v>
      </c>
      <c r="CB1103" s="356">
        <v>123</v>
      </c>
      <c r="CC1103" t="s">
        <v>1817</v>
      </c>
      <c r="CD1103" t="s">
        <v>268</v>
      </c>
      <c r="CE1103" t="s">
        <v>268</v>
      </c>
      <c r="CF1103" t="s">
        <v>268</v>
      </c>
      <c r="CG1103" t="s">
        <v>268</v>
      </c>
      <c r="CH1103" t="s">
        <v>268</v>
      </c>
      <c r="CI1103" t="s">
        <v>268</v>
      </c>
      <c r="CJ1103" t="s">
        <v>268</v>
      </c>
      <c r="CK1103" t="s">
        <v>268</v>
      </c>
      <c r="CL1103" t="s">
        <v>268</v>
      </c>
      <c r="CM1103" t="s">
        <v>11224</v>
      </c>
      <c r="CN1103">
        <v>45.64</v>
      </c>
      <c r="CO1103" t="s">
        <v>268</v>
      </c>
      <c r="CP1103">
        <v>45.64</v>
      </c>
      <c r="CQ1103">
        <v>365</v>
      </c>
      <c r="CR1103" t="s">
        <v>878</v>
      </c>
      <c r="CS1103" t="s">
        <v>11225</v>
      </c>
      <c r="CT1103" t="s">
        <v>11226</v>
      </c>
      <c r="CU1103" t="s">
        <v>11227</v>
      </c>
      <c r="CV1103" t="s">
        <v>268</v>
      </c>
      <c r="CW1103" t="s">
        <v>268</v>
      </c>
      <c r="CX1103" t="s">
        <v>268</v>
      </c>
      <c r="CY1103" t="s">
        <v>268</v>
      </c>
      <c r="CZ1103" t="s">
        <v>268</v>
      </c>
      <c r="DA1103" t="s">
        <v>268</v>
      </c>
      <c r="DB1103" s="429">
        <f t="shared" si="227"/>
        <v>0</v>
      </c>
      <c r="DC1103" s="284">
        <f t="shared" si="228"/>
        <v>0</v>
      </c>
      <c r="DD1103" s="284">
        <f t="shared" si="229"/>
        <v>0</v>
      </c>
      <c r="DE1103" s="284">
        <f t="shared" si="230"/>
        <v>0</v>
      </c>
      <c r="DF1103" s="295">
        <f t="shared" si="231"/>
        <v>72</v>
      </c>
      <c r="DG1103" s="284">
        <f t="shared" si="232"/>
        <v>1</v>
      </c>
      <c r="DH1103" s="284">
        <f t="shared" si="233"/>
        <v>0</v>
      </c>
      <c r="DI1103" s="284">
        <f t="shared" si="234"/>
        <v>0</v>
      </c>
      <c r="DJ1103" s="284">
        <f t="shared" si="235"/>
        <v>0</v>
      </c>
      <c r="DK1103" s="295">
        <f t="shared" si="236"/>
        <v>0</v>
      </c>
      <c r="DL1103" s="297" t="str">
        <f t="shared" si="237"/>
        <v>A dispo.</v>
      </c>
      <c r="DM1103" s="430">
        <f>IFERROR(IF(CA1103="D",IF(DL1103="A dispo.",DF1103*VLOOKUP('DATI INPUT'!$F$27,TARIFFE_UD,4,FALSE),DF1103*VLOOKUP(DL1103,TARIFFE_UD,4,FALSE)),DF1103*VLOOKUP(CB1103-100,TARIFFE_UND,4,FALSE)),0)</f>
        <v>45.639700224867354</v>
      </c>
      <c r="DN1103" s="430">
        <f>IFERROR(IF(CA1103="D",IF(DL1103="A dispo.",DK1103*VLOOKUP('DATI INPUT'!$F$27,TARIFFE_UD,5,FALSE),DK1103*VLOOKUP(DL1103,TARIFFE_UD,5,FALSE)),DK1103*VLOOKUP(CB1103-100,TARIFFE_UND,5,FALSE)),0)</f>
        <v>0</v>
      </c>
      <c r="DO1103" s="431">
        <f t="shared" si="238"/>
        <v>-2.9977513264611844E-4</v>
      </c>
      <c r="DP1103" s="299">
        <f>IFERROR(IF(CA1103="D",IF(DL1103="A dispo.",DF1103*VLOOKUP('DATI INPUT'!$F$27,TARIFFE_UD,2,FALSE),DF1103*VLOOKUP(DL1103,TARIFFE_UD,2,FALSE)),DF1103*VLOOKUP(CB1103-100,TARIFFE_UND,2,FALSE)),0)</f>
        <v>57.020428712366268</v>
      </c>
      <c r="DQ1103" s="299">
        <f>IFERROR(IF(CA1103="D",IF(DL1103="A dispo.",DK1103*VLOOKUP('DATI INPUT'!$F$27,TARIFFE_UD,3,FALSE),DK1103*VLOOKUP(DL1103,TARIFFE_UD,3,FALSE)),DK1103*VLOOKUP(CB1103-100,TARIFFE_UND,3,FALSE)),0)</f>
        <v>0</v>
      </c>
      <c r="DR1103" s="299">
        <f t="shared" si="239"/>
        <v>57.020428712366268</v>
      </c>
    </row>
    <row r="1104" spans="1:122" x14ac:dyDescent="0.25">
      <c r="A1104" t="s">
        <v>8851</v>
      </c>
      <c r="B1104" t="s">
        <v>6557</v>
      </c>
      <c r="C1104" t="s">
        <v>8852</v>
      </c>
      <c r="D1104" t="s">
        <v>6559</v>
      </c>
      <c r="E1104" t="s">
        <v>268</v>
      </c>
      <c r="F1104" t="s">
        <v>156</v>
      </c>
      <c r="G1104" t="s">
        <v>6560</v>
      </c>
      <c r="H1104" t="s">
        <v>6561</v>
      </c>
      <c r="I1104" t="s">
        <v>6562</v>
      </c>
      <c r="J1104" t="s">
        <v>156</v>
      </c>
      <c r="K1104" t="s">
        <v>6563</v>
      </c>
      <c r="L1104" t="s">
        <v>5985</v>
      </c>
      <c r="M1104" t="s">
        <v>6564</v>
      </c>
      <c r="N1104" t="s">
        <v>6058</v>
      </c>
      <c r="O1104" t="s">
        <v>6059</v>
      </c>
      <c r="P1104" t="s">
        <v>6565</v>
      </c>
      <c r="Q1104" t="s">
        <v>277</v>
      </c>
      <c r="R1104" t="s">
        <v>268</v>
      </c>
      <c r="S1104" t="s">
        <v>268</v>
      </c>
      <c r="T1104" t="s">
        <v>268</v>
      </c>
      <c r="U1104" t="s">
        <v>268</v>
      </c>
      <c r="V1104" t="s">
        <v>268</v>
      </c>
      <c r="W1104" t="s">
        <v>6566</v>
      </c>
      <c r="X1104" t="s">
        <v>1934</v>
      </c>
      <c r="Y1104" t="s">
        <v>277</v>
      </c>
      <c r="Z1104" t="s">
        <v>153</v>
      </c>
      <c r="AA1104" t="s">
        <v>268</v>
      </c>
      <c r="AB1104" t="s">
        <v>268</v>
      </c>
      <c r="AC1104" t="s">
        <v>268</v>
      </c>
      <c r="AD1104" t="s">
        <v>268</v>
      </c>
      <c r="AE1104" t="s">
        <v>287</v>
      </c>
      <c r="AF1104" t="s">
        <v>1811</v>
      </c>
      <c r="AG1104" t="s">
        <v>875</v>
      </c>
      <c r="AH1104" t="s">
        <v>1935</v>
      </c>
      <c r="AI1104" t="s">
        <v>6258</v>
      </c>
      <c r="AJ1104" t="s">
        <v>268</v>
      </c>
      <c r="AK1104" t="s">
        <v>366</v>
      </c>
      <c r="AL1104" t="s">
        <v>268</v>
      </c>
      <c r="AM1104" t="s">
        <v>353</v>
      </c>
      <c r="AN1104" t="s">
        <v>268</v>
      </c>
      <c r="AO1104" t="s">
        <v>268</v>
      </c>
      <c r="AP1104" t="s">
        <v>268</v>
      </c>
      <c r="AQ1104" t="s">
        <v>268</v>
      </c>
      <c r="AR1104" t="s">
        <v>268</v>
      </c>
      <c r="AS1104" t="s">
        <v>268</v>
      </c>
      <c r="AT1104" t="s">
        <v>268</v>
      </c>
      <c r="AU1104" t="s">
        <v>268</v>
      </c>
      <c r="AV1104" t="s">
        <v>268</v>
      </c>
      <c r="AW1104" t="s">
        <v>268</v>
      </c>
      <c r="AX1104" t="s">
        <v>268</v>
      </c>
      <c r="AY1104" t="s">
        <v>268</v>
      </c>
      <c r="AZ1104" t="s">
        <v>268</v>
      </c>
      <c r="BA1104" t="s">
        <v>268</v>
      </c>
      <c r="BB1104" t="s">
        <v>268</v>
      </c>
      <c r="BC1104" t="s">
        <v>268</v>
      </c>
      <c r="BD1104" t="s">
        <v>268</v>
      </c>
      <c r="BE1104" t="s">
        <v>268</v>
      </c>
      <c r="BF1104" t="s">
        <v>268</v>
      </c>
      <c r="BG1104" t="s">
        <v>268</v>
      </c>
      <c r="BH1104" t="s">
        <v>268</v>
      </c>
      <c r="BI1104" t="s">
        <v>268</v>
      </c>
      <c r="BJ1104" t="s">
        <v>268</v>
      </c>
      <c r="BK1104" t="s">
        <v>268</v>
      </c>
      <c r="BL1104" t="s">
        <v>268</v>
      </c>
      <c r="BM1104" t="s">
        <v>268</v>
      </c>
      <c r="BN1104" t="s">
        <v>268</v>
      </c>
      <c r="BO1104" t="s">
        <v>268</v>
      </c>
      <c r="BP1104" t="s">
        <v>268</v>
      </c>
      <c r="BQ1104" t="s">
        <v>268</v>
      </c>
      <c r="BR1104" t="s">
        <v>268</v>
      </c>
      <c r="BS1104" t="s">
        <v>268</v>
      </c>
      <c r="BT1104" t="s">
        <v>268</v>
      </c>
      <c r="BU1104" t="s">
        <v>268</v>
      </c>
      <c r="BV1104" t="s">
        <v>268</v>
      </c>
      <c r="BW1104" t="s">
        <v>268</v>
      </c>
      <c r="BX1104" t="s">
        <v>268</v>
      </c>
      <c r="BY1104">
        <v>26</v>
      </c>
      <c r="BZ1104">
        <v>26</v>
      </c>
      <c r="CA1104" t="s">
        <v>142</v>
      </c>
      <c r="CB1104" s="356">
        <v>123</v>
      </c>
      <c r="CC1104" t="s">
        <v>1817</v>
      </c>
      <c r="CD1104" t="s">
        <v>268</v>
      </c>
      <c r="CE1104" t="s">
        <v>268</v>
      </c>
      <c r="CF1104" t="s">
        <v>268</v>
      </c>
      <c r="CG1104" t="s">
        <v>268</v>
      </c>
      <c r="CH1104" t="s">
        <v>268</v>
      </c>
      <c r="CI1104" t="s">
        <v>268</v>
      </c>
      <c r="CJ1104" t="s">
        <v>268</v>
      </c>
      <c r="CK1104" t="s">
        <v>268</v>
      </c>
      <c r="CL1104" t="s">
        <v>8853</v>
      </c>
      <c r="CM1104" t="s">
        <v>11224</v>
      </c>
      <c r="CN1104">
        <v>16.48</v>
      </c>
      <c r="CO1104" t="s">
        <v>268</v>
      </c>
      <c r="CP1104">
        <v>16.48</v>
      </c>
      <c r="CQ1104">
        <v>365</v>
      </c>
      <c r="CR1104" t="s">
        <v>878</v>
      </c>
      <c r="CS1104" t="s">
        <v>11225</v>
      </c>
      <c r="CT1104" t="s">
        <v>11226</v>
      </c>
      <c r="CU1104" t="s">
        <v>11227</v>
      </c>
      <c r="CV1104" t="s">
        <v>268</v>
      </c>
      <c r="CW1104" t="s">
        <v>268</v>
      </c>
      <c r="CX1104" t="s">
        <v>268</v>
      </c>
      <c r="CY1104" t="s">
        <v>268</v>
      </c>
      <c r="CZ1104" t="s">
        <v>268</v>
      </c>
      <c r="DA1104" t="s">
        <v>268</v>
      </c>
      <c r="DB1104" s="429">
        <f t="shared" si="227"/>
        <v>0</v>
      </c>
      <c r="DC1104" s="284">
        <f t="shared" si="228"/>
        <v>0</v>
      </c>
      <c r="DD1104" s="284">
        <f t="shared" si="229"/>
        <v>0</v>
      </c>
      <c r="DE1104" s="284">
        <f t="shared" si="230"/>
        <v>0</v>
      </c>
      <c r="DF1104" s="295">
        <f t="shared" si="231"/>
        <v>26</v>
      </c>
      <c r="DG1104" s="284">
        <f t="shared" si="232"/>
        <v>1</v>
      </c>
      <c r="DH1104" s="284">
        <f t="shared" si="233"/>
        <v>0</v>
      </c>
      <c r="DI1104" s="284">
        <f t="shared" si="234"/>
        <v>0</v>
      </c>
      <c r="DJ1104" s="284">
        <f t="shared" si="235"/>
        <v>0</v>
      </c>
      <c r="DK1104" s="295">
        <f t="shared" si="236"/>
        <v>0</v>
      </c>
      <c r="DL1104" s="297" t="str">
        <f t="shared" si="237"/>
        <v>A dispo.</v>
      </c>
      <c r="DM1104" s="430">
        <f>IFERROR(IF(CA1104="D",IF(DL1104="A dispo.",DF1104*VLOOKUP('DATI INPUT'!$F$27,TARIFFE_UD,4,FALSE),DF1104*VLOOKUP(DL1104,TARIFFE_UD,4,FALSE)),DF1104*VLOOKUP(CB1104-100,TARIFFE_UND,4,FALSE)),0)</f>
        <v>16.481002858979878</v>
      </c>
      <c r="DN1104" s="430">
        <f>IFERROR(IF(CA1104="D",IF(DL1104="A dispo.",DK1104*VLOOKUP('DATI INPUT'!$F$27,TARIFFE_UD,5,FALSE),DK1104*VLOOKUP(DL1104,TARIFFE_UD,5,FALSE)),DK1104*VLOOKUP(CB1104-100,TARIFFE_UND,5,FALSE)),0)</f>
        <v>0</v>
      </c>
      <c r="DO1104" s="431">
        <f t="shared" si="238"/>
        <v>1.0028589798771748E-3</v>
      </c>
      <c r="DP1104" s="299">
        <f>IFERROR(IF(CA1104="D",IF(DL1104="A dispo.",DF1104*VLOOKUP('DATI INPUT'!$F$27,TARIFFE_UD,2,FALSE),DF1104*VLOOKUP(DL1104,TARIFFE_UD,2,FALSE)),DF1104*VLOOKUP(CB1104-100,TARIFFE_UND,2,FALSE)),0)</f>
        <v>20.590710368354486</v>
      </c>
      <c r="DQ1104" s="299">
        <f>IFERROR(IF(CA1104="D",IF(DL1104="A dispo.",DK1104*VLOOKUP('DATI INPUT'!$F$27,TARIFFE_UD,3,FALSE),DK1104*VLOOKUP(DL1104,TARIFFE_UD,3,FALSE)),DK1104*VLOOKUP(CB1104-100,TARIFFE_UND,3,FALSE)),0)</f>
        <v>0</v>
      </c>
      <c r="DR1104" s="299">
        <f t="shared" si="239"/>
        <v>20.590710368354486</v>
      </c>
    </row>
    <row r="1105" spans="1:122" x14ac:dyDescent="0.25">
      <c r="A1105" t="s">
        <v>8854</v>
      </c>
      <c r="B1105" t="s">
        <v>3719</v>
      </c>
      <c r="C1105" t="s">
        <v>8855</v>
      </c>
      <c r="D1105" t="s">
        <v>3720</v>
      </c>
      <c r="E1105" t="s">
        <v>268</v>
      </c>
      <c r="F1105" t="s">
        <v>156</v>
      </c>
      <c r="G1105" t="s">
        <v>3721</v>
      </c>
      <c r="H1105" t="s">
        <v>3307</v>
      </c>
      <c r="I1105" t="s">
        <v>310</v>
      </c>
      <c r="J1105" t="s">
        <v>274</v>
      </c>
      <c r="K1105" t="s">
        <v>3722</v>
      </c>
      <c r="L1105" t="s">
        <v>960</v>
      </c>
      <c r="M1105" t="s">
        <v>10859</v>
      </c>
      <c r="N1105" t="s">
        <v>984</v>
      </c>
      <c r="O1105" t="s">
        <v>873</v>
      </c>
      <c r="P1105" t="s">
        <v>1934</v>
      </c>
      <c r="Q1105" t="s">
        <v>462</v>
      </c>
      <c r="R1105" t="s">
        <v>154</v>
      </c>
      <c r="S1105" t="s">
        <v>268</v>
      </c>
      <c r="T1105" t="s">
        <v>268</v>
      </c>
      <c r="U1105" t="s">
        <v>268</v>
      </c>
      <c r="V1105" t="s">
        <v>268</v>
      </c>
      <c r="W1105" t="s">
        <v>3723</v>
      </c>
      <c r="X1105" t="s">
        <v>1934</v>
      </c>
      <c r="Y1105" t="s">
        <v>462</v>
      </c>
      <c r="Z1105" t="s">
        <v>268</v>
      </c>
      <c r="AA1105" t="s">
        <v>268</v>
      </c>
      <c r="AB1105" t="s">
        <v>268</v>
      </c>
      <c r="AC1105" t="s">
        <v>268</v>
      </c>
      <c r="AD1105" t="s">
        <v>268</v>
      </c>
      <c r="AE1105" t="s">
        <v>287</v>
      </c>
      <c r="AF1105" t="s">
        <v>1811</v>
      </c>
      <c r="AG1105" t="s">
        <v>875</v>
      </c>
      <c r="AH1105" t="s">
        <v>1935</v>
      </c>
      <c r="AI1105" t="s">
        <v>955</v>
      </c>
      <c r="AJ1105" t="s">
        <v>268</v>
      </c>
      <c r="AK1105" t="s">
        <v>381</v>
      </c>
      <c r="AL1105" t="s">
        <v>268</v>
      </c>
      <c r="AM1105" t="s">
        <v>268</v>
      </c>
      <c r="AN1105" t="s">
        <v>268</v>
      </c>
      <c r="AO1105" t="s">
        <v>268</v>
      </c>
      <c r="AP1105" t="s">
        <v>268</v>
      </c>
      <c r="AQ1105" t="s">
        <v>268</v>
      </c>
      <c r="AR1105" t="s">
        <v>268</v>
      </c>
      <c r="AS1105" t="s">
        <v>268</v>
      </c>
      <c r="AT1105" t="s">
        <v>268</v>
      </c>
      <c r="AU1105" t="s">
        <v>268</v>
      </c>
      <c r="AV1105" t="s">
        <v>268</v>
      </c>
      <c r="AW1105" t="s">
        <v>268</v>
      </c>
      <c r="AX1105" t="s">
        <v>268</v>
      </c>
      <c r="AY1105" t="s">
        <v>268</v>
      </c>
      <c r="AZ1105" t="s">
        <v>268</v>
      </c>
      <c r="BA1105" t="s">
        <v>268</v>
      </c>
      <c r="BB1105" t="s">
        <v>268</v>
      </c>
      <c r="BC1105" t="s">
        <v>268</v>
      </c>
      <c r="BD1105" t="s">
        <v>268</v>
      </c>
      <c r="BE1105" t="s">
        <v>268</v>
      </c>
      <c r="BF1105" t="s">
        <v>268</v>
      </c>
      <c r="BG1105" t="s">
        <v>268</v>
      </c>
      <c r="BH1105" t="s">
        <v>268</v>
      </c>
      <c r="BI1105" t="s">
        <v>268</v>
      </c>
      <c r="BJ1105" t="s">
        <v>268</v>
      </c>
      <c r="BK1105" t="s">
        <v>268</v>
      </c>
      <c r="BL1105" t="s">
        <v>268</v>
      </c>
      <c r="BM1105" t="s">
        <v>268</v>
      </c>
      <c r="BN1105" t="s">
        <v>268</v>
      </c>
      <c r="BO1105" t="s">
        <v>268</v>
      </c>
      <c r="BP1105" t="s">
        <v>268</v>
      </c>
      <c r="BQ1105" t="s">
        <v>268</v>
      </c>
      <c r="BR1105" t="s">
        <v>268</v>
      </c>
      <c r="BS1105" t="s">
        <v>268</v>
      </c>
      <c r="BT1105" t="s">
        <v>268</v>
      </c>
      <c r="BU1105" t="s">
        <v>268</v>
      </c>
      <c r="BV1105" t="s">
        <v>268</v>
      </c>
      <c r="BW1105" t="s">
        <v>268</v>
      </c>
      <c r="BX1105" t="s">
        <v>268</v>
      </c>
      <c r="BY1105">
        <v>50</v>
      </c>
      <c r="BZ1105">
        <v>50</v>
      </c>
      <c r="CA1105" t="s">
        <v>142</v>
      </c>
      <c r="CB1105" s="356">
        <v>123</v>
      </c>
      <c r="CC1105" t="s">
        <v>1817</v>
      </c>
      <c r="CD1105" t="s">
        <v>268</v>
      </c>
      <c r="CE1105" t="s">
        <v>268</v>
      </c>
      <c r="CF1105" s="356">
        <v>2</v>
      </c>
      <c r="CG1105" t="s">
        <v>268</v>
      </c>
      <c r="CH1105" t="s">
        <v>268</v>
      </c>
      <c r="CI1105" t="s">
        <v>268</v>
      </c>
      <c r="CJ1105" t="s">
        <v>268</v>
      </c>
      <c r="CK1105" t="s">
        <v>268</v>
      </c>
      <c r="CL1105" t="s">
        <v>268</v>
      </c>
      <c r="CM1105" t="s">
        <v>11224</v>
      </c>
      <c r="CN1105">
        <v>28.76</v>
      </c>
      <c r="CO1105" t="s">
        <v>268</v>
      </c>
      <c r="CP1105">
        <v>28.76</v>
      </c>
      <c r="CQ1105">
        <v>365</v>
      </c>
      <c r="CR1105" t="s">
        <v>878</v>
      </c>
      <c r="CS1105" t="s">
        <v>11225</v>
      </c>
      <c r="CT1105" t="s">
        <v>11226</v>
      </c>
      <c r="CU1105" t="s">
        <v>11227</v>
      </c>
      <c r="CV1105" t="s">
        <v>268</v>
      </c>
      <c r="CW1105" t="s">
        <v>268</v>
      </c>
      <c r="CX1105" t="s">
        <v>268</v>
      </c>
      <c r="CY1105" t="s">
        <v>268</v>
      </c>
      <c r="CZ1105" t="s">
        <v>268</v>
      </c>
      <c r="DA1105" t="s">
        <v>268</v>
      </c>
      <c r="DB1105" s="429">
        <f t="shared" si="227"/>
        <v>0</v>
      </c>
      <c r="DC1105" s="284">
        <f t="shared" si="228"/>
        <v>0</v>
      </c>
      <c r="DD1105" s="284">
        <f t="shared" si="229"/>
        <v>0</v>
      </c>
      <c r="DE1105" s="284">
        <f t="shared" si="230"/>
        <v>0</v>
      </c>
      <c r="DF1105" s="295">
        <f t="shared" si="231"/>
        <v>50</v>
      </c>
      <c r="DG1105" s="284">
        <f t="shared" si="232"/>
        <v>1</v>
      </c>
      <c r="DH1105" s="284">
        <f t="shared" si="233"/>
        <v>0</v>
      </c>
      <c r="DI1105" s="284">
        <f t="shared" si="234"/>
        <v>0</v>
      </c>
      <c r="DJ1105" s="284">
        <f t="shared" si="235"/>
        <v>0</v>
      </c>
      <c r="DK1105" s="295">
        <f t="shared" si="236"/>
        <v>0</v>
      </c>
      <c r="DL1105" s="297">
        <f t="shared" si="237"/>
        <v>2</v>
      </c>
      <c r="DM1105" s="430">
        <f>IFERROR(IF(CA1105="D",IF(DL1105="A dispo.",DF1105*VLOOKUP('DATI INPUT'!$F$27,TARIFFE_UD,4,FALSE),DF1105*VLOOKUP(DL1105,TARIFFE_UD,4,FALSE)),DF1105*VLOOKUP(CB1105-100,TARIFFE_UND,4,FALSE)),0)</f>
        <v>28.759584761040387</v>
      </c>
      <c r="DN1105" s="430">
        <f>IFERROR(IF(CA1105="D",IF(DL1105="A dispo.",DK1105*VLOOKUP('DATI INPUT'!$F$27,TARIFFE_UD,5,FALSE),DK1105*VLOOKUP(DL1105,TARIFFE_UD,5,FALSE)),DK1105*VLOOKUP(CB1105-100,TARIFFE_UND,5,FALSE)),0)</f>
        <v>0</v>
      </c>
      <c r="DO1105" s="431">
        <f t="shared" si="238"/>
        <v>-4.1523895961503854E-4</v>
      </c>
      <c r="DP1105" s="299">
        <f>IFERROR(IF(CA1105="D",IF(DL1105="A dispo.",DF1105*VLOOKUP('DATI INPUT'!$F$27,TARIFFE_UD,2,FALSE),DF1105*VLOOKUP(DL1105,TARIFFE_UD,2,FALSE)),DF1105*VLOOKUP(CB1105-100,TARIFFE_UND,2,FALSE)),0)</f>
        <v>35.9310829077411</v>
      </c>
      <c r="DQ1105" s="299">
        <f>IFERROR(IF(CA1105="D",IF(DL1105="A dispo.",DK1105*VLOOKUP('DATI INPUT'!$F$27,TARIFFE_UD,3,FALSE),DK1105*VLOOKUP(DL1105,TARIFFE_UD,3,FALSE)),DK1105*VLOOKUP(CB1105-100,TARIFFE_UND,3,FALSE)),0)</f>
        <v>0</v>
      </c>
      <c r="DR1105" s="299">
        <f t="shared" si="239"/>
        <v>35.9310829077411</v>
      </c>
    </row>
    <row r="1106" spans="1:122" x14ac:dyDescent="0.25">
      <c r="A1106" t="s">
        <v>8856</v>
      </c>
      <c r="B1106" t="s">
        <v>6176</v>
      </c>
      <c r="C1106" t="s">
        <v>8857</v>
      </c>
      <c r="D1106" t="s">
        <v>6178</v>
      </c>
      <c r="E1106" t="s">
        <v>268</v>
      </c>
      <c r="F1106" t="s">
        <v>156</v>
      </c>
      <c r="G1106" t="s">
        <v>6179</v>
      </c>
      <c r="H1106" t="s">
        <v>6152</v>
      </c>
      <c r="I1106" t="s">
        <v>6180</v>
      </c>
      <c r="J1106" t="s">
        <v>274</v>
      </c>
      <c r="K1106" t="s">
        <v>6181</v>
      </c>
      <c r="L1106" t="s">
        <v>984</v>
      </c>
      <c r="M1106" t="s">
        <v>6182</v>
      </c>
      <c r="N1106" t="s">
        <v>984</v>
      </c>
      <c r="O1106" t="s">
        <v>873</v>
      </c>
      <c r="P1106" t="s">
        <v>2560</v>
      </c>
      <c r="Q1106" t="s">
        <v>368</v>
      </c>
      <c r="R1106" t="s">
        <v>268</v>
      </c>
      <c r="S1106" t="s">
        <v>268</v>
      </c>
      <c r="T1106" t="s">
        <v>268</v>
      </c>
      <c r="U1106" t="s">
        <v>268</v>
      </c>
      <c r="V1106" t="s">
        <v>268</v>
      </c>
      <c r="W1106" t="s">
        <v>6182</v>
      </c>
      <c r="X1106" t="s">
        <v>2560</v>
      </c>
      <c r="Y1106" t="s">
        <v>368</v>
      </c>
      <c r="Z1106" t="s">
        <v>268</v>
      </c>
      <c r="AA1106" t="s">
        <v>268</v>
      </c>
      <c r="AB1106" t="s">
        <v>268</v>
      </c>
      <c r="AC1106" t="s">
        <v>268</v>
      </c>
      <c r="AD1106" t="s">
        <v>268</v>
      </c>
      <c r="AE1106" t="s">
        <v>287</v>
      </c>
      <c r="AF1106" t="s">
        <v>1811</v>
      </c>
      <c r="AG1106" t="s">
        <v>875</v>
      </c>
      <c r="AH1106" t="s">
        <v>1963</v>
      </c>
      <c r="AI1106" t="s">
        <v>769</v>
      </c>
      <c r="AJ1106" t="s">
        <v>268</v>
      </c>
      <c r="AK1106" t="s">
        <v>366</v>
      </c>
      <c r="AL1106" t="s">
        <v>268</v>
      </c>
      <c r="AM1106" t="s">
        <v>288</v>
      </c>
      <c r="AN1106" t="s">
        <v>268</v>
      </c>
      <c r="AO1106" t="s">
        <v>268</v>
      </c>
      <c r="AP1106" t="s">
        <v>268</v>
      </c>
      <c r="AQ1106" t="s">
        <v>268</v>
      </c>
      <c r="AR1106" t="s">
        <v>268</v>
      </c>
      <c r="AS1106" t="s">
        <v>268</v>
      </c>
      <c r="AT1106" t="s">
        <v>268</v>
      </c>
      <c r="AU1106" t="s">
        <v>268</v>
      </c>
      <c r="AV1106" t="s">
        <v>268</v>
      </c>
      <c r="AW1106" t="s">
        <v>268</v>
      </c>
      <c r="AX1106" t="s">
        <v>268</v>
      </c>
      <c r="AY1106" t="s">
        <v>268</v>
      </c>
      <c r="AZ1106" t="s">
        <v>268</v>
      </c>
      <c r="BA1106" t="s">
        <v>268</v>
      </c>
      <c r="BB1106" t="s">
        <v>268</v>
      </c>
      <c r="BC1106" t="s">
        <v>268</v>
      </c>
      <c r="BD1106" t="s">
        <v>268</v>
      </c>
      <c r="BE1106" t="s">
        <v>268</v>
      </c>
      <c r="BF1106" t="s">
        <v>268</v>
      </c>
      <c r="BG1106" t="s">
        <v>268</v>
      </c>
      <c r="BH1106" t="s">
        <v>268</v>
      </c>
      <c r="BI1106" t="s">
        <v>268</v>
      </c>
      <c r="BJ1106" t="s">
        <v>268</v>
      </c>
      <c r="BK1106" t="s">
        <v>268</v>
      </c>
      <c r="BL1106" t="s">
        <v>268</v>
      </c>
      <c r="BM1106" t="s">
        <v>268</v>
      </c>
      <c r="BN1106" t="s">
        <v>268</v>
      </c>
      <c r="BO1106" t="s">
        <v>268</v>
      </c>
      <c r="BP1106" t="s">
        <v>268</v>
      </c>
      <c r="BQ1106" t="s">
        <v>268</v>
      </c>
      <c r="BR1106" t="s">
        <v>268</v>
      </c>
      <c r="BS1106" t="s">
        <v>268</v>
      </c>
      <c r="BT1106" t="s">
        <v>268</v>
      </c>
      <c r="BU1106" t="s">
        <v>268</v>
      </c>
      <c r="BV1106" t="s">
        <v>268</v>
      </c>
      <c r="BW1106" t="s">
        <v>268</v>
      </c>
      <c r="BX1106" t="s">
        <v>268</v>
      </c>
      <c r="BY1106">
        <v>16.5</v>
      </c>
      <c r="BZ1106">
        <v>16.5</v>
      </c>
      <c r="CA1106" t="s">
        <v>142</v>
      </c>
      <c r="CB1106" s="356">
        <v>123</v>
      </c>
      <c r="CC1106" t="s">
        <v>1817</v>
      </c>
      <c r="CD1106" t="s">
        <v>268</v>
      </c>
      <c r="CE1106" t="s">
        <v>268</v>
      </c>
      <c r="CF1106" s="356">
        <v>2</v>
      </c>
      <c r="CG1106" t="s">
        <v>268</v>
      </c>
      <c r="CH1106" t="s">
        <v>268</v>
      </c>
      <c r="CI1106" t="s">
        <v>268</v>
      </c>
      <c r="CJ1106" t="s">
        <v>268</v>
      </c>
      <c r="CK1106" t="s">
        <v>268</v>
      </c>
      <c r="CL1106" t="s">
        <v>268</v>
      </c>
      <c r="CM1106" t="s">
        <v>11224</v>
      </c>
      <c r="CN1106">
        <v>9.49</v>
      </c>
      <c r="CO1106" t="s">
        <v>268</v>
      </c>
      <c r="CP1106">
        <v>9.49</v>
      </c>
      <c r="CQ1106">
        <v>365</v>
      </c>
      <c r="CR1106" t="s">
        <v>878</v>
      </c>
      <c r="CS1106" t="s">
        <v>11225</v>
      </c>
      <c r="CT1106" t="s">
        <v>11226</v>
      </c>
      <c r="CU1106" t="s">
        <v>11227</v>
      </c>
      <c r="CV1106" t="s">
        <v>268</v>
      </c>
      <c r="CW1106" t="s">
        <v>268</v>
      </c>
      <c r="CX1106" t="s">
        <v>268</v>
      </c>
      <c r="CY1106" t="s">
        <v>268</v>
      </c>
      <c r="CZ1106" t="s">
        <v>268</v>
      </c>
      <c r="DA1106" t="s">
        <v>268</v>
      </c>
      <c r="DB1106" s="429">
        <f t="shared" si="227"/>
        <v>0</v>
      </c>
      <c r="DC1106" s="284">
        <f t="shared" si="228"/>
        <v>0</v>
      </c>
      <c r="DD1106" s="284">
        <f t="shared" si="229"/>
        <v>0</v>
      </c>
      <c r="DE1106" s="284">
        <f t="shared" si="230"/>
        <v>0</v>
      </c>
      <c r="DF1106" s="295">
        <f t="shared" si="231"/>
        <v>16.5</v>
      </c>
      <c r="DG1106" s="284">
        <f t="shared" si="232"/>
        <v>1</v>
      </c>
      <c r="DH1106" s="284">
        <f t="shared" si="233"/>
        <v>0</v>
      </c>
      <c r="DI1106" s="284">
        <f t="shared" si="234"/>
        <v>0</v>
      </c>
      <c r="DJ1106" s="284">
        <f t="shared" si="235"/>
        <v>0</v>
      </c>
      <c r="DK1106" s="295">
        <f t="shared" si="236"/>
        <v>0</v>
      </c>
      <c r="DL1106" s="297">
        <f t="shared" si="237"/>
        <v>2</v>
      </c>
      <c r="DM1106" s="430">
        <f>IFERROR(IF(CA1106="D",IF(DL1106="A dispo.",DF1106*VLOOKUP('DATI INPUT'!$F$27,TARIFFE_UD,4,FALSE),DF1106*VLOOKUP(DL1106,TARIFFE_UD,4,FALSE)),DF1106*VLOOKUP(CB1106-100,TARIFFE_UND,4,FALSE)),0)</f>
        <v>9.4906629711433279</v>
      </c>
      <c r="DN1106" s="430">
        <f>IFERROR(IF(CA1106="D",IF(DL1106="A dispo.",DK1106*VLOOKUP('DATI INPUT'!$F$27,TARIFFE_UD,5,FALSE),DK1106*VLOOKUP(DL1106,TARIFFE_UD,5,FALSE)),DK1106*VLOOKUP(CB1106-100,TARIFFE_UND,5,FALSE)),0)</f>
        <v>0</v>
      </c>
      <c r="DO1106" s="431">
        <f t="shared" si="238"/>
        <v>6.6297114332769524E-4</v>
      </c>
      <c r="DP1106" s="299">
        <f>IFERROR(IF(CA1106="D",IF(DL1106="A dispo.",DF1106*VLOOKUP('DATI INPUT'!$F$27,TARIFFE_UD,2,FALSE),DF1106*VLOOKUP(DL1106,TARIFFE_UD,2,FALSE)),DF1106*VLOOKUP(CB1106-100,TARIFFE_UND,2,FALSE)),0)</f>
        <v>11.857257359554563</v>
      </c>
      <c r="DQ1106" s="299">
        <f>IFERROR(IF(CA1106="D",IF(DL1106="A dispo.",DK1106*VLOOKUP('DATI INPUT'!$F$27,TARIFFE_UD,3,FALSE),DK1106*VLOOKUP(DL1106,TARIFFE_UD,3,FALSE)),DK1106*VLOOKUP(CB1106-100,TARIFFE_UND,3,FALSE)),0)</f>
        <v>0</v>
      </c>
      <c r="DR1106" s="299">
        <f t="shared" si="239"/>
        <v>11.857257359554563</v>
      </c>
    </row>
    <row r="1107" spans="1:122" x14ac:dyDescent="0.25">
      <c r="A1107" t="s">
        <v>8858</v>
      </c>
      <c r="B1107" t="s">
        <v>294</v>
      </c>
      <c r="C1107" t="s">
        <v>8859</v>
      </c>
      <c r="D1107" t="s">
        <v>1873</v>
      </c>
      <c r="E1107" t="s">
        <v>1874</v>
      </c>
      <c r="F1107" t="s">
        <v>156</v>
      </c>
      <c r="G1107" t="s">
        <v>1875</v>
      </c>
      <c r="H1107" t="s">
        <v>1876</v>
      </c>
      <c r="I1107" t="s">
        <v>1877</v>
      </c>
      <c r="J1107" t="s">
        <v>274</v>
      </c>
      <c r="K1107" t="s">
        <v>1878</v>
      </c>
      <c r="L1107" t="s">
        <v>1879</v>
      </c>
      <c r="M1107" t="s">
        <v>1880</v>
      </c>
      <c r="N1107" t="s">
        <v>984</v>
      </c>
      <c r="O1107" t="s">
        <v>873</v>
      </c>
      <c r="P1107" t="s">
        <v>613</v>
      </c>
      <c r="Q1107" t="s">
        <v>343</v>
      </c>
      <c r="R1107" t="s">
        <v>268</v>
      </c>
      <c r="S1107" t="s">
        <v>268</v>
      </c>
      <c r="T1107" t="s">
        <v>268</v>
      </c>
      <c r="U1107" t="s">
        <v>268</v>
      </c>
      <c r="V1107" t="s">
        <v>268</v>
      </c>
      <c r="W1107" t="s">
        <v>1880</v>
      </c>
      <c r="X1107" t="s">
        <v>613</v>
      </c>
      <c r="Y1107" t="s">
        <v>343</v>
      </c>
      <c r="Z1107" t="s">
        <v>268</v>
      </c>
      <c r="AA1107" t="s">
        <v>268</v>
      </c>
      <c r="AB1107" t="s">
        <v>268</v>
      </c>
      <c r="AC1107" t="s">
        <v>268</v>
      </c>
      <c r="AD1107" t="s">
        <v>268</v>
      </c>
      <c r="AE1107" t="s">
        <v>287</v>
      </c>
      <c r="AF1107" t="s">
        <v>1811</v>
      </c>
      <c r="AG1107" t="s">
        <v>875</v>
      </c>
      <c r="AH1107" t="s">
        <v>1812</v>
      </c>
      <c r="AI1107" t="s">
        <v>8590</v>
      </c>
      <c r="AJ1107" t="s">
        <v>268</v>
      </c>
      <c r="AK1107" t="s">
        <v>354</v>
      </c>
      <c r="AL1107" t="s">
        <v>268</v>
      </c>
      <c r="AM1107" t="s">
        <v>355</v>
      </c>
      <c r="AN1107" t="s">
        <v>268</v>
      </c>
      <c r="AO1107" t="s">
        <v>268</v>
      </c>
      <c r="AP1107" t="s">
        <v>268</v>
      </c>
      <c r="AQ1107" t="s">
        <v>268</v>
      </c>
      <c r="AR1107" t="s">
        <v>268</v>
      </c>
      <c r="AS1107" t="s">
        <v>268</v>
      </c>
      <c r="AT1107" t="s">
        <v>268</v>
      </c>
      <c r="AU1107" t="s">
        <v>268</v>
      </c>
      <c r="AV1107" t="s">
        <v>268</v>
      </c>
      <c r="AW1107" t="s">
        <v>268</v>
      </c>
      <c r="AX1107" t="s">
        <v>268</v>
      </c>
      <c r="AY1107" t="s">
        <v>268</v>
      </c>
      <c r="AZ1107" t="s">
        <v>268</v>
      </c>
      <c r="BA1107" t="s">
        <v>268</v>
      </c>
      <c r="BB1107" t="s">
        <v>268</v>
      </c>
      <c r="BC1107" t="s">
        <v>268</v>
      </c>
      <c r="BD1107" t="s">
        <v>268</v>
      </c>
      <c r="BE1107" t="s">
        <v>268</v>
      </c>
      <c r="BF1107" t="s">
        <v>268</v>
      </c>
      <c r="BG1107" t="s">
        <v>268</v>
      </c>
      <c r="BH1107" t="s">
        <v>268</v>
      </c>
      <c r="BI1107" t="s">
        <v>268</v>
      </c>
      <c r="BJ1107" t="s">
        <v>268</v>
      </c>
      <c r="BK1107" t="s">
        <v>268</v>
      </c>
      <c r="BL1107" t="s">
        <v>268</v>
      </c>
      <c r="BM1107" t="s">
        <v>268</v>
      </c>
      <c r="BN1107" t="s">
        <v>268</v>
      </c>
      <c r="BO1107" t="s">
        <v>268</v>
      </c>
      <c r="BP1107" t="s">
        <v>268</v>
      </c>
      <c r="BQ1107" t="s">
        <v>268</v>
      </c>
      <c r="BR1107" t="s">
        <v>268</v>
      </c>
      <c r="BS1107" t="s">
        <v>268</v>
      </c>
      <c r="BT1107" t="s">
        <v>268</v>
      </c>
      <c r="BU1107" t="s">
        <v>268</v>
      </c>
      <c r="BV1107" t="s">
        <v>268</v>
      </c>
      <c r="BW1107" t="s">
        <v>268</v>
      </c>
      <c r="BX1107" t="s">
        <v>268</v>
      </c>
      <c r="BY1107">
        <v>80</v>
      </c>
      <c r="BZ1107">
        <v>80</v>
      </c>
      <c r="CA1107" t="s">
        <v>142</v>
      </c>
      <c r="CB1107" s="356">
        <v>122</v>
      </c>
      <c r="CC1107" t="s">
        <v>876</v>
      </c>
      <c r="CD1107" t="s">
        <v>268</v>
      </c>
      <c r="CE1107" t="s">
        <v>268</v>
      </c>
      <c r="CF1107" s="356">
        <v>1</v>
      </c>
      <c r="CG1107" t="s">
        <v>268</v>
      </c>
      <c r="CH1107" t="s">
        <v>268</v>
      </c>
      <c r="CI1107" t="s">
        <v>268</v>
      </c>
      <c r="CJ1107" t="s">
        <v>268</v>
      </c>
      <c r="CK1107" t="s">
        <v>268</v>
      </c>
      <c r="CL1107" t="s">
        <v>268</v>
      </c>
      <c r="CM1107" t="s">
        <v>11224</v>
      </c>
      <c r="CN1107">
        <v>56.37</v>
      </c>
      <c r="CO1107" t="s">
        <v>268</v>
      </c>
      <c r="CP1107">
        <v>56.37</v>
      </c>
      <c r="CQ1107">
        <v>365</v>
      </c>
      <c r="CR1107" t="s">
        <v>878</v>
      </c>
      <c r="CS1107" t="s">
        <v>11225</v>
      </c>
      <c r="CT1107" t="s">
        <v>11226</v>
      </c>
      <c r="CU1107" t="s">
        <v>11227</v>
      </c>
      <c r="CV1107" t="s">
        <v>268</v>
      </c>
      <c r="CW1107" t="s">
        <v>268</v>
      </c>
      <c r="CX1107" t="s">
        <v>268</v>
      </c>
      <c r="CY1107" t="s">
        <v>268</v>
      </c>
      <c r="CZ1107" t="s">
        <v>268</v>
      </c>
      <c r="DA1107" t="s">
        <v>268</v>
      </c>
      <c r="DB1107" s="429">
        <f t="shared" si="227"/>
        <v>0</v>
      </c>
      <c r="DC1107" s="284">
        <f t="shared" si="228"/>
        <v>0</v>
      </c>
      <c r="DD1107" s="284">
        <f t="shared" si="229"/>
        <v>0</v>
      </c>
      <c r="DE1107" s="284">
        <f t="shared" si="230"/>
        <v>0</v>
      </c>
      <c r="DF1107" s="295">
        <f t="shared" si="231"/>
        <v>80</v>
      </c>
      <c r="DG1107" s="284">
        <f t="shared" si="232"/>
        <v>0</v>
      </c>
      <c r="DH1107" s="284">
        <f t="shared" si="233"/>
        <v>0</v>
      </c>
      <c r="DI1107" s="284">
        <f t="shared" si="234"/>
        <v>0</v>
      </c>
      <c r="DJ1107" s="284">
        <f t="shared" si="235"/>
        <v>0</v>
      </c>
      <c r="DK1107" s="295">
        <f t="shared" si="236"/>
        <v>1</v>
      </c>
      <c r="DL1107" s="297">
        <f t="shared" si="237"/>
        <v>1</v>
      </c>
      <c r="DM1107" s="430">
        <f>IFERROR(IF(CA1107="D",IF(DL1107="A dispo.",DF1107*VLOOKUP('DATI INPUT'!$F$27,TARIFFE_UD,4,FALSE),DF1107*VLOOKUP(DL1107,TARIFFE_UD,4,FALSE)),DF1107*VLOOKUP(CB1107-100,TARIFFE_UND,4,FALSE)),0)</f>
        <v>39.44171624371252</v>
      </c>
      <c r="DN1107" s="430">
        <f>IFERROR(IF(CA1107="D",IF(DL1107="A dispo.",DK1107*VLOOKUP('DATI INPUT'!$F$27,TARIFFE_UD,5,FALSE),DK1107*VLOOKUP(DL1107,TARIFFE_UD,5,FALSE)),DK1107*VLOOKUP(CB1107-100,TARIFFE_UND,5,FALSE)),0)</f>
        <v>16.930848468833439</v>
      </c>
      <c r="DO1107" s="431">
        <f t="shared" si="238"/>
        <v>2.5647125459613562E-3</v>
      </c>
      <c r="DP1107" s="299">
        <f>IFERROR(IF(CA1107="D",IF(DL1107="A dispo.",DF1107*VLOOKUP('DATI INPUT'!$F$27,TARIFFE_UD,2,FALSE),DF1107*VLOOKUP(DL1107,TARIFFE_UD,2,FALSE)),DF1107*VLOOKUP(CB1107-100,TARIFFE_UND,2,FALSE)),0)</f>
        <v>49.276913702044929</v>
      </c>
      <c r="DQ1107" s="299">
        <f>IFERROR(IF(CA1107="D",IF(DL1107="A dispo.",DK1107*VLOOKUP('DATI INPUT'!$F$27,TARIFFE_UD,3,FALSE),DK1107*VLOOKUP(DL1107,TARIFFE_UD,3,FALSE)),DK1107*VLOOKUP(CB1107-100,TARIFFE_UND,3,FALSE)),0)</f>
        <v>15.164853048114928</v>
      </c>
      <c r="DR1107" s="299">
        <f t="shared" si="239"/>
        <v>64.441766750159857</v>
      </c>
    </row>
    <row r="1108" spans="1:122" x14ac:dyDescent="0.25">
      <c r="A1108" t="s">
        <v>8860</v>
      </c>
      <c r="B1108" t="s">
        <v>294</v>
      </c>
      <c r="C1108" t="s">
        <v>8861</v>
      </c>
      <c r="D1108" t="s">
        <v>1873</v>
      </c>
      <c r="E1108" t="s">
        <v>1874</v>
      </c>
      <c r="F1108" t="s">
        <v>156</v>
      </c>
      <c r="G1108" t="s">
        <v>1875</v>
      </c>
      <c r="H1108" t="s">
        <v>1876</v>
      </c>
      <c r="I1108" t="s">
        <v>1877</v>
      </c>
      <c r="J1108" t="s">
        <v>274</v>
      </c>
      <c r="K1108" t="s">
        <v>1878</v>
      </c>
      <c r="L1108" t="s">
        <v>1879</v>
      </c>
      <c r="M1108" t="s">
        <v>1880</v>
      </c>
      <c r="N1108" t="s">
        <v>984</v>
      </c>
      <c r="O1108" t="s">
        <v>873</v>
      </c>
      <c r="P1108" t="s">
        <v>613</v>
      </c>
      <c r="Q1108" t="s">
        <v>343</v>
      </c>
      <c r="R1108" t="s">
        <v>268</v>
      </c>
      <c r="S1108" t="s">
        <v>268</v>
      </c>
      <c r="T1108" t="s">
        <v>268</v>
      </c>
      <c r="U1108" t="s">
        <v>268</v>
      </c>
      <c r="V1108" t="s">
        <v>268</v>
      </c>
      <c r="W1108" t="s">
        <v>1880</v>
      </c>
      <c r="X1108" t="s">
        <v>613</v>
      </c>
      <c r="Y1108" t="s">
        <v>343</v>
      </c>
      <c r="Z1108" t="s">
        <v>268</v>
      </c>
      <c r="AA1108" t="s">
        <v>268</v>
      </c>
      <c r="AB1108" t="s">
        <v>268</v>
      </c>
      <c r="AC1108" t="s">
        <v>268</v>
      </c>
      <c r="AD1108" t="s">
        <v>268</v>
      </c>
      <c r="AE1108" t="s">
        <v>287</v>
      </c>
      <c r="AF1108" t="s">
        <v>1811</v>
      </c>
      <c r="AG1108" t="s">
        <v>875</v>
      </c>
      <c r="AH1108" t="s">
        <v>1812</v>
      </c>
      <c r="AI1108" t="s">
        <v>8590</v>
      </c>
      <c r="AJ1108" t="s">
        <v>268</v>
      </c>
      <c r="AK1108" t="s">
        <v>410</v>
      </c>
      <c r="AL1108" t="s">
        <v>268</v>
      </c>
      <c r="AM1108" t="s">
        <v>411</v>
      </c>
      <c r="AN1108" t="s">
        <v>268</v>
      </c>
      <c r="AO1108" t="s">
        <v>268</v>
      </c>
      <c r="AP1108" t="s">
        <v>268</v>
      </c>
      <c r="AQ1108" t="s">
        <v>268</v>
      </c>
      <c r="AR1108" t="s">
        <v>268</v>
      </c>
      <c r="AS1108" t="s">
        <v>268</v>
      </c>
      <c r="AT1108" t="s">
        <v>268</v>
      </c>
      <c r="AU1108" t="s">
        <v>268</v>
      </c>
      <c r="AV1108" t="s">
        <v>268</v>
      </c>
      <c r="AW1108" t="s">
        <v>268</v>
      </c>
      <c r="AX1108" t="s">
        <v>268</v>
      </c>
      <c r="AY1108" t="s">
        <v>268</v>
      </c>
      <c r="AZ1108" t="s">
        <v>268</v>
      </c>
      <c r="BA1108" t="s">
        <v>268</v>
      </c>
      <c r="BB1108" t="s">
        <v>268</v>
      </c>
      <c r="BC1108" t="s">
        <v>268</v>
      </c>
      <c r="BD1108" t="s">
        <v>268</v>
      </c>
      <c r="BE1108" t="s">
        <v>268</v>
      </c>
      <c r="BF1108" t="s">
        <v>268</v>
      </c>
      <c r="BG1108" t="s">
        <v>268</v>
      </c>
      <c r="BH1108" t="s">
        <v>268</v>
      </c>
      <c r="BI1108" t="s">
        <v>268</v>
      </c>
      <c r="BJ1108" t="s">
        <v>268</v>
      </c>
      <c r="BK1108" t="s">
        <v>268</v>
      </c>
      <c r="BL1108" t="s">
        <v>268</v>
      </c>
      <c r="BM1108" t="s">
        <v>268</v>
      </c>
      <c r="BN1108" t="s">
        <v>268</v>
      </c>
      <c r="BO1108" t="s">
        <v>268</v>
      </c>
      <c r="BP1108" t="s">
        <v>268</v>
      </c>
      <c r="BQ1108" t="s">
        <v>268</v>
      </c>
      <c r="BR1108" t="s">
        <v>268</v>
      </c>
      <c r="BS1108" t="s">
        <v>268</v>
      </c>
      <c r="BT1108" t="s">
        <v>268</v>
      </c>
      <c r="BU1108" t="s">
        <v>268</v>
      </c>
      <c r="BV1108" t="s">
        <v>268</v>
      </c>
      <c r="BW1108" t="s">
        <v>268</v>
      </c>
      <c r="BX1108" t="s">
        <v>268</v>
      </c>
      <c r="BY1108">
        <v>20</v>
      </c>
      <c r="BZ1108">
        <v>20</v>
      </c>
      <c r="CA1108" t="s">
        <v>142</v>
      </c>
      <c r="CB1108" s="356">
        <v>123</v>
      </c>
      <c r="CC1108" t="s">
        <v>1817</v>
      </c>
      <c r="CD1108" t="s">
        <v>268</v>
      </c>
      <c r="CE1108" t="s">
        <v>268</v>
      </c>
      <c r="CF1108" s="356">
        <v>1</v>
      </c>
      <c r="CG1108" t="s">
        <v>268</v>
      </c>
      <c r="CH1108" t="s">
        <v>268</v>
      </c>
      <c r="CI1108" t="s">
        <v>268</v>
      </c>
      <c r="CJ1108" t="s">
        <v>268</v>
      </c>
      <c r="CK1108" t="s">
        <v>268</v>
      </c>
      <c r="CL1108" t="s">
        <v>1786</v>
      </c>
      <c r="CM1108" t="s">
        <v>11224</v>
      </c>
      <c r="CN1108">
        <v>9.86</v>
      </c>
      <c r="CO1108" t="s">
        <v>268</v>
      </c>
      <c r="CP1108">
        <v>9.86</v>
      </c>
      <c r="CQ1108">
        <v>365</v>
      </c>
      <c r="CR1108" t="s">
        <v>878</v>
      </c>
      <c r="CS1108" t="s">
        <v>11225</v>
      </c>
      <c r="CT1108" t="s">
        <v>11226</v>
      </c>
      <c r="CU1108" t="s">
        <v>11227</v>
      </c>
      <c r="CV1108" t="s">
        <v>268</v>
      </c>
      <c r="CW1108" t="s">
        <v>268</v>
      </c>
      <c r="CX1108" t="s">
        <v>268</v>
      </c>
      <c r="CY1108" t="s">
        <v>268</v>
      </c>
      <c r="CZ1108" t="s">
        <v>268</v>
      </c>
      <c r="DA1108" t="s">
        <v>268</v>
      </c>
      <c r="DB1108" s="429">
        <f t="shared" si="227"/>
        <v>0</v>
      </c>
      <c r="DC1108" s="284">
        <f t="shared" si="228"/>
        <v>0</v>
      </c>
      <c r="DD1108" s="284">
        <f t="shared" si="229"/>
        <v>0</v>
      </c>
      <c r="DE1108" s="284">
        <f t="shared" si="230"/>
        <v>0</v>
      </c>
      <c r="DF1108" s="295">
        <f t="shared" si="231"/>
        <v>20</v>
      </c>
      <c r="DG1108" s="284">
        <f t="shared" si="232"/>
        <v>1</v>
      </c>
      <c r="DH1108" s="284">
        <f t="shared" si="233"/>
        <v>0</v>
      </c>
      <c r="DI1108" s="284">
        <f t="shared" si="234"/>
        <v>0</v>
      </c>
      <c r="DJ1108" s="284">
        <f t="shared" si="235"/>
        <v>0</v>
      </c>
      <c r="DK1108" s="295">
        <f t="shared" si="236"/>
        <v>0</v>
      </c>
      <c r="DL1108" s="297">
        <f t="shared" si="237"/>
        <v>1</v>
      </c>
      <c r="DM1108" s="430">
        <f>IFERROR(IF(CA1108="D",IF(DL1108="A dispo.",DF1108*VLOOKUP('DATI INPUT'!$F$27,TARIFFE_UD,4,FALSE),DF1108*VLOOKUP(DL1108,TARIFFE_UD,4,FALSE)),DF1108*VLOOKUP(CB1108-100,TARIFFE_UND,4,FALSE)),0)</f>
        <v>9.86042906092813</v>
      </c>
      <c r="DN1108" s="430">
        <f>IFERROR(IF(CA1108="D",IF(DL1108="A dispo.",DK1108*VLOOKUP('DATI INPUT'!$F$27,TARIFFE_UD,5,FALSE),DK1108*VLOOKUP(DL1108,TARIFFE_UD,5,FALSE)),DK1108*VLOOKUP(CB1108-100,TARIFFE_UND,5,FALSE)),0)</f>
        <v>0</v>
      </c>
      <c r="DO1108" s="431">
        <f t="shared" si="238"/>
        <v>4.2906092813055352E-4</v>
      </c>
      <c r="DP1108" s="299">
        <f>IFERROR(IF(CA1108="D",IF(DL1108="A dispo.",DF1108*VLOOKUP('DATI INPUT'!$F$27,TARIFFE_UD,2,FALSE),DF1108*VLOOKUP(DL1108,TARIFFE_UD,2,FALSE)),DF1108*VLOOKUP(CB1108-100,TARIFFE_UND,2,FALSE)),0)</f>
        <v>12.319228425511232</v>
      </c>
      <c r="DQ1108" s="299">
        <f>IFERROR(IF(CA1108="D",IF(DL1108="A dispo.",DK1108*VLOOKUP('DATI INPUT'!$F$27,TARIFFE_UD,3,FALSE),DK1108*VLOOKUP(DL1108,TARIFFE_UD,3,FALSE)),DK1108*VLOOKUP(CB1108-100,TARIFFE_UND,3,FALSE)),0)</f>
        <v>0</v>
      </c>
      <c r="DR1108" s="299">
        <f t="shared" si="239"/>
        <v>12.319228425511232</v>
      </c>
    </row>
    <row r="1109" spans="1:122" x14ac:dyDescent="0.25">
      <c r="A1109" t="s">
        <v>8862</v>
      </c>
      <c r="B1109" t="s">
        <v>294</v>
      </c>
      <c r="C1109" t="s">
        <v>8863</v>
      </c>
      <c r="D1109" t="s">
        <v>1873</v>
      </c>
      <c r="E1109" t="s">
        <v>1874</v>
      </c>
      <c r="F1109" t="s">
        <v>156</v>
      </c>
      <c r="G1109" t="s">
        <v>1875</v>
      </c>
      <c r="H1109" t="s">
        <v>1876</v>
      </c>
      <c r="I1109" t="s">
        <v>1877</v>
      </c>
      <c r="J1109" t="s">
        <v>274</v>
      </c>
      <c r="K1109" t="s">
        <v>1878</v>
      </c>
      <c r="L1109" t="s">
        <v>1879</v>
      </c>
      <c r="M1109" t="s">
        <v>1880</v>
      </c>
      <c r="N1109" t="s">
        <v>984</v>
      </c>
      <c r="O1109" t="s">
        <v>873</v>
      </c>
      <c r="P1109" t="s">
        <v>613</v>
      </c>
      <c r="Q1109" t="s">
        <v>343</v>
      </c>
      <c r="R1109" t="s">
        <v>268</v>
      </c>
      <c r="S1109" t="s">
        <v>268</v>
      </c>
      <c r="T1109" t="s">
        <v>268</v>
      </c>
      <c r="U1109" t="s">
        <v>268</v>
      </c>
      <c r="V1109" t="s">
        <v>268</v>
      </c>
      <c r="W1109" t="s">
        <v>1880</v>
      </c>
      <c r="X1109" t="s">
        <v>613</v>
      </c>
      <c r="Y1109" t="s">
        <v>343</v>
      </c>
      <c r="Z1109" t="s">
        <v>268</v>
      </c>
      <c r="AA1109" t="s">
        <v>268</v>
      </c>
      <c r="AB1109" t="s">
        <v>268</v>
      </c>
      <c r="AC1109" t="s">
        <v>268</v>
      </c>
      <c r="AD1109" t="s">
        <v>268</v>
      </c>
      <c r="AE1109" t="s">
        <v>287</v>
      </c>
      <c r="AF1109" t="s">
        <v>1811</v>
      </c>
      <c r="AG1109" t="s">
        <v>875</v>
      </c>
      <c r="AH1109" t="s">
        <v>1812</v>
      </c>
      <c r="AI1109" t="s">
        <v>8590</v>
      </c>
      <c r="AJ1109" t="s">
        <v>268</v>
      </c>
      <c r="AK1109" t="s">
        <v>366</v>
      </c>
      <c r="AL1109" t="s">
        <v>268</v>
      </c>
      <c r="AM1109" t="s">
        <v>355</v>
      </c>
      <c r="AN1109" t="s">
        <v>268</v>
      </c>
      <c r="AO1109" t="s">
        <v>268</v>
      </c>
      <c r="AP1109" t="s">
        <v>268</v>
      </c>
      <c r="AQ1109" t="s">
        <v>268</v>
      </c>
      <c r="AR1109" t="s">
        <v>268</v>
      </c>
      <c r="AS1109" t="s">
        <v>268</v>
      </c>
      <c r="AT1109" t="s">
        <v>268</v>
      </c>
      <c r="AU1109" t="s">
        <v>268</v>
      </c>
      <c r="AV1109" t="s">
        <v>268</v>
      </c>
      <c r="AW1109" t="s">
        <v>268</v>
      </c>
      <c r="AX1109" t="s">
        <v>268</v>
      </c>
      <c r="AY1109" t="s">
        <v>268</v>
      </c>
      <c r="AZ1109" t="s">
        <v>268</v>
      </c>
      <c r="BA1109" t="s">
        <v>268</v>
      </c>
      <c r="BB1109" t="s">
        <v>268</v>
      </c>
      <c r="BC1109" t="s">
        <v>268</v>
      </c>
      <c r="BD1109" t="s">
        <v>268</v>
      </c>
      <c r="BE1109" t="s">
        <v>268</v>
      </c>
      <c r="BF1109" t="s">
        <v>268</v>
      </c>
      <c r="BG1109" t="s">
        <v>268</v>
      </c>
      <c r="BH1109" t="s">
        <v>268</v>
      </c>
      <c r="BI1109" t="s">
        <v>268</v>
      </c>
      <c r="BJ1109" t="s">
        <v>268</v>
      </c>
      <c r="BK1109" t="s">
        <v>268</v>
      </c>
      <c r="BL1109" t="s">
        <v>268</v>
      </c>
      <c r="BM1109" t="s">
        <v>268</v>
      </c>
      <c r="BN1109" t="s">
        <v>268</v>
      </c>
      <c r="BO1109" t="s">
        <v>268</v>
      </c>
      <c r="BP1109" t="s">
        <v>268</v>
      </c>
      <c r="BQ1109" t="s">
        <v>268</v>
      </c>
      <c r="BR1109" t="s">
        <v>268</v>
      </c>
      <c r="BS1109" t="s">
        <v>268</v>
      </c>
      <c r="BT1109" t="s">
        <v>268</v>
      </c>
      <c r="BU1109" t="s">
        <v>268</v>
      </c>
      <c r="BV1109" t="s">
        <v>268</v>
      </c>
      <c r="BW1109" t="s">
        <v>268</v>
      </c>
      <c r="BX1109" t="s">
        <v>268</v>
      </c>
      <c r="BY1109">
        <v>0</v>
      </c>
      <c r="BZ1109">
        <v>0</v>
      </c>
      <c r="CA1109" t="s">
        <v>142</v>
      </c>
      <c r="CB1109" s="356">
        <v>123</v>
      </c>
      <c r="CC1109" t="s">
        <v>1817</v>
      </c>
      <c r="CD1109" t="s">
        <v>268</v>
      </c>
      <c r="CE1109" t="s">
        <v>268</v>
      </c>
      <c r="CF1109" s="356">
        <v>1</v>
      </c>
      <c r="CG1109" t="s">
        <v>268</v>
      </c>
      <c r="CH1109" t="s">
        <v>268</v>
      </c>
      <c r="CI1109" t="s">
        <v>268</v>
      </c>
      <c r="CJ1109" t="s">
        <v>268</v>
      </c>
      <c r="CK1109" t="s">
        <v>268</v>
      </c>
      <c r="CL1109" t="s">
        <v>8864</v>
      </c>
      <c r="CM1109" t="s">
        <v>11224</v>
      </c>
      <c r="CN1109">
        <v>0</v>
      </c>
      <c r="CO1109" t="s">
        <v>268</v>
      </c>
      <c r="CP1109">
        <v>0</v>
      </c>
      <c r="CQ1109">
        <v>365</v>
      </c>
      <c r="CR1109" t="s">
        <v>878</v>
      </c>
      <c r="CS1109" t="s">
        <v>11225</v>
      </c>
      <c r="CT1109" t="s">
        <v>11226</v>
      </c>
      <c r="CU1109" t="s">
        <v>11227</v>
      </c>
      <c r="CV1109" t="s">
        <v>268</v>
      </c>
      <c r="CW1109" t="s">
        <v>268</v>
      </c>
      <c r="CX1109" t="s">
        <v>268</v>
      </c>
      <c r="CY1109" t="s">
        <v>268</v>
      </c>
      <c r="CZ1109" t="s">
        <v>268</v>
      </c>
      <c r="DA1109" t="s">
        <v>268</v>
      </c>
      <c r="DB1109" s="429">
        <f t="shared" si="227"/>
        <v>0</v>
      </c>
      <c r="DC1109" s="284">
        <f t="shared" si="228"/>
        <v>0</v>
      </c>
      <c r="DD1109" s="284">
        <f t="shared" si="229"/>
        <v>0</v>
      </c>
      <c r="DE1109" s="284">
        <f t="shared" si="230"/>
        <v>0</v>
      </c>
      <c r="DF1109" s="295">
        <f t="shared" si="231"/>
        <v>0</v>
      </c>
      <c r="DG1109" s="284">
        <f t="shared" si="232"/>
        <v>1</v>
      </c>
      <c r="DH1109" s="284">
        <f t="shared" si="233"/>
        <v>0</v>
      </c>
      <c r="DI1109" s="284">
        <f t="shared" si="234"/>
        <v>0</v>
      </c>
      <c r="DJ1109" s="284">
        <f t="shared" si="235"/>
        <v>0</v>
      </c>
      <c r="DK1109" s="295">
        <f t="shared" si="236"/>
        <v>0</v>
      </c>
      <c r="DL1109" s="297">
        <f t="shared" si="237"/>
        <v>1</v>
      </c>
      <c r="DM1109" s="430">
        <f>IFERROR(IF(CA1109="D",IF(DL1109="A dispo.",DF1109*VLOOKUP('DATI INPUT'!$F$27,TARIFFE_UD,4,FALSE),DF1109*VLOOKUP(DL1109,TARIFFE_UD,4,FALSE)),DF1109*VLOOKUP(CB1109-100,TARIFFE_UND,4,FALSE)),0)</f>
        <v>0</v>
      </c>
      <c r="DN1109" s="430">
        <f>IFERROR(IF(CA1109="D",IF(DL1109="A dispo.",DK1109*VLOOKUP('DATI INPUT'!$F$27,TARIFFE_UD,5,FALSE),DK1109*VLOOKUP(DL1109,TARIFFE_UD,5,FALSE)),DK1109*VLOOKUP(CB1109-100,TARIFFE_UND,5,FALSE)),0)</f>
        <v>0</v>
      </c>
      <c r="DO1109" s="431">
        <f t="shared" si="238"/>
        <v>0</v>
      </c>
      <c r="DP1109" s="299">
        <f>IFERROR(IF(CA1109="D",IF(DL1109="A dispo.",DF1109*VLOOKUP('DATI INPUT'!$F$27,TARIFFE_UD,2,FALSE),DF1109*VLOOKUP(DL1109,TARIFFE_UD,2,FALSE)),DF1109*VLOOKUP(CB1109-100,TARIFFE_UND,2,FALSE)),0)</f>
        <v>0</v>
      </c>
      <c r="DQ1109" s="299">
        <f>IFERROR(IF(CA1109="D",IF(DL1109="A dispo.",DK1109*VLOOKUP('DATI INPUT'!$F$27,TARIFFE_UD,3,FALSE),DK1109*VLOOKUP(DL1109,TARIFFE_UD,3,FALSE)),DK1109*VLOOKUP(CB1109-100,TARIFFE_UND,3,FALSE)),0)</f>
        <v>0</v>
      </c>
      <c r="DR1109" s="299">
        <f t="shared" si="239"/>
        <v>0</v>
      </c>
    </row>
    <row r="1110" spans="1:122" x14ac:dyDescent="0.25">
      <c r="A1110" t="s">
        <v>8865</v>
      </c>
      <c r="B1110" t="s">
        <v>11278</v>
      </c>
      <c r="C1110" t="s">
        <v>8867</v>
      </c>
      <c r="D1110" t="s">
        <v>11279</v>
      </c>
      <c r="E1110" t="s">
        <v>268</v>
      </c>
      <c r="F1110" t="s">
        <v>156</v>
      </c>
      <c r="G1110" t="s">
        <v>2543</v>
      </c>
      <c r="H1110" t="s">
        <v>1137</v>
      </c>
      <c r="I1110" t="s">
        <v>2544</v>
      </c>
      <c r="J1110" t="s">
        <v>274</v>
      </c>
      <c r="K1110" t="s">
        <v>8870</v>
      </c>
      <c r="L1110" t="s">
        <v>960</v>
      </c>
      <c r="M1110" t="s">
        <v>11280</v>
      </c>
      <c r="N1110" t="s">
        <v>2962</v>
      </c>
      <c r="O1110" t="s">
        <v>2963</v>
      </c>
      <c r="P1110" t="s">
        <v>11281</v>
      </c>
      <c r="Q1110" t="s">
        <v>1344</v>
      </c>
      <c r="R1110" t="s">
        <v>268</v>
      </c>
      <c r="S1110" t="s">
        <v>268</v>
      </c>
      <c r="T1110" t="s">
        <v>268</v>
      </c>
      <c r="U1110" t="s">
        <v>268</v>
      </c>
      <c r="V1110" t="s">
        <v>268</v>
      </c>
      <c r="W1110" t="s">
        <v>1933</v>
      </c>
      <c r="X1110" t="s">
        <v>1934</v>
      </c>
      <c r="Y1110" t="s">
        <v>544</v>
      </c>
      <c r="Z1110" t="s">
        <v>268</v>
      </c>
      <c r="AA1110" t="s">
        <v>268</v>
      </c>
      <c r="AB1110" t="s">
        <v>268</v>
      </c>
      <c r="AC1110" t="s">
        <v>268</v>
      </c>
      <c r="AD1110" t="s">
        <v>268</v>
      </c>
      <c r="AE1110" t="s">
        <v>287</v>
      </c>
      <c r="AF1110" t="s">
        <v>1811</v>
      </c>
      <c r="AG1110" t="s">
        <v>875</v>
      </c>
      <c r="AH1110" t="s">
        <v>1935</v>
      </c>
      <c r="AI1110" t="s">
        <v>677</v>
      </c>
      <c r="AJ1110" t="s">
        <v>268</v>
      </c>
      <c r="AK1110" t="s">
        <v>725</v>
      </c>
      <c r="AL1110" t="s">
        <v>268</v>
      </c>
      <c r="AM1110" t="s">
        <v>288</v>
      </c>
      <c r="AN1110" t="s">
        <v>268</v>
      </c>
      <c r="AO1110" t="s">
        <v>268</v>
      </c>
      <c r="AP1110" t="s">
        <v>268</v>
      </c>
      <c r="AQ1110" t="s">
        <v>268</v>
      </c>
      <c r="AR1110" t="s">
        <v>268</v>
      </c>
      <c r="AS1110" t="s">
        <v>268</v>
      </c>
      <c r="AT1110" t="s">
        <v>268</v>
      </c>
      <c r="AU1110" t="s">
        <v>268</v>
      </c>
      <c r="AV1110" t="s">
        <v>268</v>
      </c>
      <c r="AW1110" t="s">
        <v>268</v>
      </c>
      <c r="AX1110" t="s">
        <v>268</v>
      </c>
      <c r="AY1110" t="s">
        <v>268</v>
      </c>
      <c r="AZ1110" t="s">
        <v>268</v>
      </c>
      <c r="BA1110" t="s">
        <v>268</v>
      </c>
      <c r="BB1110" t="s">
        <v>268</v>
      </c>
      <c r="BC1110" t="s">
        <v>268</v>
      </c>
      <c r="BD1110" t="s">
        <v>268</v>
      </c>
      <c r="BE1110" t="s">
        <v>268</v>
      </c>
      <c r="BF1110" t="s">
        <v>268</v>
      </c>
      <c r="BG1110" t="s">
        <v>268</v>
      </c>
      <c r="BH1110" t="s">
        <v>268</v>
      </c>
      <c r="BI1110" t="s">
        <v>268</v>
      </c>
      <c r="BJ1110" t="s">
        <v>268</v>
      </c>
      <c r="BK1110" t="s">
        <v>268</v>
      </c>
      <c r="BL1110" t="s">
        <v>268</v>
      </c>
      <c r="BM1110" t="s">
        <v>268</v>
      </c>
      <c r="BN1110" t="s">
        <v>268</v>
      </c>
      <c r="BO1110" t="s">
        <v>268</v>
      </c>
      <c r="BP1110" t="s">
        <v>268</v>
      </c>
      <c r="BQ1110" t="s">
        <v>268</v>
      </c>
      <c r="BR1110" t="s">
        <v>268</v>
      </c>
      <c r="BS1110" t="s">
        <v>268</v>
      </c>
      <c r="BT1110" t="s">
        <v>268</v>
      </c>
      <c r="BU1110" t="s">
        <v>268</v>
      </c>
      <c r="BV1110" t="s">
        <v>268</v>
      </c>
      <c r="BW1110" t="s">
        <v>268</v>
      </c>
      <c r="BX1110" t="s">
        <v>268</v>
      </c>
      <c r="BY1110">
        <v>75</v>
      </c>
      <c r="BZ1110">
        <v>75</v>
      </c>
      <c r="CA1110" t="s">
        <v>142</v>
      </c>
      <c r="CB1110" s="356">
        <v>122</v>
      </c>
      <c r="CC1110" t="s">
        <v>876</v>
      </c>
      <c r="CD1110" t="s">
        <v>268</v>
      </c>
      <c r="CE1110" t="s">
        <v>268</v>
      </c>
      <c r="CF1110" t="s">
        <v>268</v>
      </c>
      <c r="CG1110" t="s">
        <v>268</v>
      </c>
      <c r="CH1110" t="s">
        <v>268</v>
      </c>
      <c r="CI1110" t="s">
        <v>268</v>
      </c>
      <c r="CJ1110" t="s">
        <v>268</v>
      </c>
      <c r="CK1110" t="s">
        <v>268</v>
      </c>
      <c r="CL1110" t="s">
        <v>268</v>
      </c>
      <c r="CM1110" t="s">
        <v>11224</v>
      </c>
      <c r="CN1110">
        <v>114.94</v>
      </c>
      <c r="CO1110" t="s">
        <v>268</v>
      </c>
      <c r="CP1110">
        <v>114.94</v>
      </c>
      <c r="CQ1110">
        <v>365</v>
      </c>
      <c r="CR1110" t="s">
        <v>878</v>
      </c>
      <c r="CS1110" t="s">
        <v>11225</v>
      </c>
      <c r="CT1110" t="s">
        <v>11226</v>
      </c>
      <c r="CU1110" t="s">
        <v>11227</v>
      </c>
      <c r="CV1110" t="s">
        <v>268</v>
      </c>
      <c r="CW1110" t="s">
        <v>268</v>
      </c>
      <c r="CX1110" t="s">
        <v>268</v>
      </c>
      <c r="CY1110" t="s">
        <v>268</v>
      </c>
      <c r="CZ1110" t="s">
        <v>268</v>
      </c>
      <c r="DA1110" t="s">
        <v>268</v>
      </c>
      <c r="DB1110" s="429">
        <f t="shared" si="227"/>
        <v>0</v>
      </c>
      <c r="DC1110" s="284">
        <f t="shared" si="228"/>
        <v>0</v>
      </c>
      <c r="DD1110" s="284">
        <f t="shared" si="229"/>
        <v>0</v>
      </c>
      <c r="DE1110" s="284">
        <f t="shared" si="230"/>
        <v>0</v>
      </c>
      <c r="DF1110" s="295">
        <f t="shared" si="231"/>
        <v>75</v>
      </c>
      <c r="DG1110" s="284">
        <f t="shared" si="232"/>
        <v>0</v>
      </c>
      <c r="DH1110" s="284">
        <f t="shared" si="233"/>
        <v>0</v>
      </c>
      <c r="DI1110" s="284">
        <f t="shared" si="234"/>
        <v>0</v>
      </c>
      <c r="DJ1110" s="284">
        <f t="shared" si="235"/>
        <v>0</v>
      </c>
      <c r="DK1110" s="295">
        <f t="shared" si="236"/>
        <v>1</v>
      </c>
      <c r="DL1110" s="297" t="str">
        <f t="shared" si="237"/>
        <v>A dispo.</v>
      </c>
      <c r="DM1110" s="430">
        <f>IFERROR(IF(CA1110="D",IF(DL1110="A dispo.",DF1110*VLOOKUP('DATI INPUT'!$F$27,TARIFFE_UD,4,FALSE),DF1110*VLOOKUP(DL1110,TARIFFE_UD,4,FALSE)),DF1110*VLOOKUP(CB1110-100,TARIFFE_UND,4,FALSE)),0)</f>
        <v>47.541354400903494</v>
      </c>
      <c r="DN1110" s="430">
        <f>IFERROR(IF(CA1110="D",IF(DL1110="A dispo.",DK1110*VLOOKUP('DATI INPUT'!$F$27,TARIFFE_UD,5,FALSE),DK1110*VLOOKUP(DL1110,TARIFFE_UD,5,FALSE)),DK1110*VLOOKUP(CB1110-100,TARIFFE_UND,5,FALSE)),0)</f>
        <v>67.397800635548478</v>
      </c>
      <c r="DO1110" s="431">
        <f t="shared" si="238"/>
        <v>-8.4496354801899543E-4</v>
      </c>
      <c r="DP1110" s="299">
        <f>IFERROR(IF(CA1110="D",IF(DL1110="A dispo.",DF1110*VLOOKUP('DATI INPUT'!$F$27,TARIFFE_UD,2,FALSE),DF1110*VLOOKUP(DL1110,TARIFFE_UD,2,FALSE)),DF1110*VLOOKUP(CB1110-100,TARIFFE_UND,2,FALSE)),0)</f>
        <v>59.396279908714867</v>
      </c>
      <c r="DQ1110" s="299">
        <f>IFERROR(IF(CA1110="D",IF(DL1110="A dispo.",DK1110*VLOOKUP('DATI INPUT'!$F$27,TARIFFE_UD,3,FALSE),DK1110*VLOOKUP(DL1110,TARIFFE_UD,3,FALSE)),DK1110*VLOOKUP(CB1110-100,TARIFFE_UND,3,FALSE)),0)</f>
        <v>60.367780403072892</v>
      </c>
      <c r="DR1110" s="299">
        <f t="shared" si="239"/>
        <v>119.76406031178776</v>
      </c>
    </row>
    <row r="1111" spans="1:122" x14ac:dyDescent="0.25">
      <c r="A1111" t="s">
        <v>8873</v>
      </c>
      <c r="B1111" t="s">
        <v>8874</v>
      </c>
      <c r="C1111" t="s">
        <v>8875</v>
      </c>
      <c r="D1111" t="s">
        <v>8876</v>
      </c>
      <c r="E1111" t="s">
        <v>268</v>
      </c>
      <c r="F1111" t="s">
        <v>156</v>
      </c>
      <c r="G1111" t="s">
        <v>8877</v>
      </c>
      <c r="H1111" t="s">
        <v>1137</v>
      </c>
      <c r="I1111" t="s">
        <v>8878</v>
      </c>
      <c r="J1111" t="s">
        <v>156</v>
      </c>
      <c r="K1111" t="s">
        <v>8879</v>
      </c>
      <c r="L1111" t="s">
        <v>1195</v>
      </c>
      <c r="M1111" t="s">
        <v>8880</v>
      </c>
      <c r="N1111" t="s">
        <v>872</v>
      </c>
      <c r="O1111" t="s">
        <v>873</v>
      </c>
      <c r="P1111" t="s">
        <v>7113</v>
      </c>
      <c r="Q1111" t="s">
        <v>293</v>
      </c>
      <c r="R1111" t="s">
        <v>268</v>
      </c>
      <c r="S1111" t="s">
        <v>268</v>
      </c>
      <c r="T1111" t="s">
        <v>268</v>
      </c>
      <c r="U1111" t="s">
        <v>268</v>
      </c>
      <c r="V1111" t="s">
        <v>268</v>
      </c>
      <c r="W1111" t="s">
        <v>2292</v>
      </c>
      <c r="X1111" t="s">
        <v>887</v>
      </c>
      <c r="Y1111" t="s">
        <v>485</v>
      </c>
      <c r="Z1111" t="s">
        <v>268</v>
      </c>
      <c r="AA1111" t="s">
        <v>268</v>
      </c>
      <c r="AB1111" t="s">
        <v>268</v>
      </c>
      <c r="AC1111" t="s">
        <v>268</v>
      </c>
      <c r="AD1111" t="s">
        <v>268</v>
      </c>
      <c r="AE1111" t="s">
        <v>287</v>
      </c>
      <c r="AF1111" t="s">
        <v>1811</v>
      </c>
      <c r="AG1111" t="s">
        <v>875</v>
      </c>
      <c r="AH1111" t="s">
        <v>1848</v>
      </c>
      <c r="AI1111" t="s">
        <v>2293</v>
      </c>
      <c r="AJ1111" t="s">
        <v>268</v>
      </c>
      <c r="AK1111" t="s">
        <v>366</v>
      </c>
      <c r="AL1111" t="s">
        <v>268</v>
      </c>
      <c r="AM1111" t="s">
        <v>268</v>
      </c>
      <c r="AN1111" t="s">
        <v>268</v>
      </c>
      <c r="AO1111" t="s">
        <v>268</v>
      </c>
      <c r="AP1111" t="s">
        <v>268</v>
      </c>
      <c r="AQ1111" t="s">
        <v>268</v>
      </c>
      <c r="AR1111" t="s">
        <v>268</v>
      </c>
      <c r="AS1111" t="s">
        <v>268</v>
      </c>
      <c r="AT1111" t="s">
        <v>268</v>
      </c>
      <c r="AU1111" t="s">
        <v>268</v>
      </c>
      <c r="AV1111" t="s">
        <v>268</v>
      </c>
      <c r="AW1111" t="s">
        <v>268</v>
      </c>
      <c r="AX1111" t="s">
        <v>268</v>
      </c>
      <c r="AY1111" t="s">
        <v>268</v>
      </c>
      <c r="AZ1111" t="s">
        <v>268</v>
      </c>
      <c r="BA1111" t="s">
        <v>268</v>
      </c>
      <c r="BB1111" t="s">
        <v>268</v>
      </c>
      <c r="BC1111" t="s">
        <v>268</v>
      </c>
      <c r="BD1111" t="s">
        <v>268</v>
      </c>
      <c r="BE1111" t="s">
        <v>268</v>
      </c>
      <c r="BF1111" t="s">
        <v>268</v>
      </c>
      <c r="BG1111" t="s">
        <v>268</v>
      </c>
      <c r="BH1111" t="s">
        <v>268</v>
      </c>
      <c r="BI1111" t="s">
        <v>268</v>
      </c>
      <c r="BJ1111" t="s">
        <v>268</v>
      </c>
      <c r="BK1111" t="s">
        <v>268</v>
      </c>
      <c r="BL1111" t="s">
        <v>268</v>
      </c>
      <c r="BM1111" t="s">
        <v>268</v>
      </c>
      <c r="BN1111" t="s">
        <v>268</v>
      </c>
      <c r="BO1111" t="s">
        <v>268</v>
      </c>
      <c r="BP1111" t="s">
        <v>268</v>
      </c>
      <c r="BQ1111" t="s">
        <v>268</v>
      </c>
      <c r="BR1111" t="s">
        <v>268</v>
      </c>
      <c r="BS1111" t="s">
        <v>268</v>
      </c>
      <c r="BT1111" t="s">
        <v>268</v>
      </c>
      <c r="BU1111" t="s">
        <v>268</v>
      </c>
      <c r="BV1111" t="s">
        <v>268</v>
      </c>
      <c r="BW1111" t="s">
        <v>268</v>
      </c>
      <c r="BX1111" t="s">
        <v>268</v>
      </c>
      <c r="BY1111">
        <v>50</v>
      </c>
      <c r="BZ1111">
        <v>50</v>
      </c>
      <c r="CA1111" t="s">
        <v>142</v>
      </c>
      <c r="CB1111" s="356">
        <v>122</v>
      </c>
      <c r="CC1111" t="s">
        <v>876</v>
      </c>
      <c r="CD1111" t="s">
        <v>268</v>
      </c>
      <c r="CE1111" t="s">
        <v>268</v>
      </c>
      <c r="CF1111" t="s">
        <v>268</v>
      </c>
      <c r="CG1111" t="s">
        <v>268</v>
      </c>
      <c r="CH1111" t="s">
        <v>268</v>
      </c>
      <c r="CI1111" t="s">
        <v>268</v>
      </c>
      <c r="CJ1111" t="s">
        <v>268</v>
      </c>
      <c r="CK1111" t="s">
        <v>268</v>
      </c>
      <c r="CL1111" t="s">
        <v>8881</v>
      </c>
      <c r="CM1111" t="s">
        <v>11224</v>
      </c>
      <c r="CN1111">
        <v>99.09</v>
      </c>
      <c r="CO1111" t="s">
        <v>268</v>
      </c>
      <c r="CP1111">
        <v>99.09</v>
      </c>
      <c r="CQ1111">
        <v>365</v>
      </c>
      <c r="CR1111" t="s">
        <v>878</v>
      </c>
      <c r="CS1111" t="s">
        <v>11225</v>
      </c>
      <c r="CT1111" t="s">
        <v>11226</v>
      </c>
      <c r="CU1111" t="s">
        <v>11227</v>
      </c>
      <c r="CV1111" t="s">
        <v>268</v>
      </c>
      <c r="CW1111" t="s">
        <v>268</v>
      </c>
      <c r="CX1111" t="s">
        <v>268</v>
      </c>
      <c r="CY1111" t="s">
        <v>268</v>
      </c>
      <c r="CZ1111" t="s">
        <v>268</v>
      </c>
      <c r="DA1111" t="s">
        <v>268</v>
      </c>
      <c r="DB1111" s="429">
        <f t="shared" si="227"/>
        <v>0</v>
      </c>
      <c r="DC1111" s="284">
        <f t="shared" si="228"/>
        <v>0</v>
      </c>
      <c r="DD1111" s="284">
        <f t="shared" si="229"/>
        <v>0</v>
      </c>
      <c r="DE1111" s="284">
        <f t="shared" si="230"/>
        <v>0</v>
      </c>
      <c r="DF1111" s="295">
        <f t="shared" si="231"/>
        <v>50</v>
      </c>
      <c r="DG1111" s="284">
        <f t="shared" si="232"/>
        <v>0</v>
      </c>
      <c r="DH1111" s="284">
        <f t="shared" si="233"/>
        <v>0</v>
      </c>
      <c r="DI1111" s="284">
        <f t="shared" si="234"/>
        <v>0</v>
      </c>
      <c r="DJ1111" s="284">
        <f t="shared" si="235"/>
        <v>0</v>
      </c>
      <c r="DK1111" s="295">
        <f t="shared" si="236"/>
        <v>1</v>
      </c>
      <c r="DL1111" s="297" t="str">
        <f t="shared" si="237"/>
        <v>A dispo.</v>
      </c>
      <c r="DM1111" s="430">
        <f>IFERROR(IF(CA1111="D",IF(DL1111="A dispo.",DF1111*VLOOKUP('DATI INPUT'!$F$27,TARIFFE_UD,4,FALSE),DF1111*VLOOKUP(DL1111,TARIFFE_UD,4,FALSE)),DF1111*VLOOKUP(CB1111-100,TARIFFE_UND,4,FALSE)),0)</f>
        <v>31.694236267268995</v>
      </c>
      <c r="DN1111" s="430">
        <f>IFERROR(IF(CA1111="D",IF(DL1111="A dispo.",DK1111*VLOOKUP('DATI INPUT'!$F$27,TARIFFE_UD,5,FALSE),DK1111*VLOOKUP(DL1111,TARIFFE_UD,5,FALSE)),DK1111*VLOOKUP(CB1111-100,TARIFFE_UND,5,FALSE)),0)</f>
        <v>67.397800635548478</v>
      </c>
      <c r="DO1111" s="431">
        <f t="shared" si="238"/>
        <v>2.0369028174656023E-3</v>
      </c>
      <c r="DP1111" s="299">
        <f>IFERROR(IF(CA1111="D",IF(DL1111="A dispo.",DF1111*VLOOKUP('DATI INPUT'!$F$27,TARIFFE_UD,2,FALSE),DF1111*VLOOKUP(DL1111,TARIFFE_UD,2,FALSE)),DF1111*VLOOKUP(CB1111-100,TARIFFE_UND,2,FALSE)),0)</f>
        <v>39.597519939143247</v>
      </c>
      <c r="DQ1111" s="299">
        <f>IFERROR(IF(CA1111="D",IF(DL1111="A dispo.",DK1111*VLOOKUP('DATI INPUT'!$F$27,TARIFFE_UD,3,FALSE),DK1111*VLOOKUP(DL1111,TARIFFE_UD,3,FALSE)),DK1111*VLOOKUP(CB1111-100,TARIFFE_UND,3,FALSE)),0)</f>
        <v>60.367780403072892</v>
      </c>
      <c r="DR1111" s="299">
        <f t="shared" si="239"/>
        <v>99.965300342216139</v>
      </c>
    </row>
    <row r="1112" spans="1:122" x14ac:dyDescent="0.25">
      <c r="A1112" t="s">
        <v>8882</v>
      </c>
      <c r="B1112" t="s">
        <v>8883</v>
      </c>
      <c r="C1112" t="s">
        <v>8884</v>
      </c>
      <c r="D1112" t="s">
        <v>8885</v>
      </c>
      <c r="E1112" t="s">
        <v>268</v>
      </c>
      <c r="F1112" t="s">
        <v>156</v>
      </c>
      <c r="G1112" t="s">
        <v>8886</v>
      </c>
      <c r="H1112" t="s">
        <v>4184</v>
      </c>
      <c r="I1112" t="s">
        <v>8887</v>
      </c>
      <c r="J1112" t="s">
        <v>156</v>
      </c>
      <c r="K1112" t="s">
        <v>8888</v>
      </c>
      <c r="L1112" t="s">
        <v>984</v>
      </c>
      <c r="M1112" t="s">
        <v>8889</v>
      </c>
      <c r="N1112" t="s">
        <v>984</v>
      </c>
      <c r="O1112" t="s">
        <v>873</v>
      </c>
      <c r="P1112" t="s">
        <v>3006</v>
      </c>
      <c r="Q1112" t="s">
        <v>341</v>
      </c>
      <c r="R1112" t="s">
        <v>154</v>
      </c>
      <c r="S1112" t="s">
        <v>268</v>
      </c>
      <c r="T1112" t="s">
        <v>268</v>
      </c>
      <c r="U1112" t="s">
        <v>268</v>
      </c>
      <c r="V1112" t="s">
        <v>268</v>
      </c>
      <c r="W1112" t="s">
        <v>8889</v>
      </c>
      <c r="X1112" t="s">
        <v>3006</v>
      </c>
      <c r="Y1112" t="s">
        <v>341</v>
      </c>
      <c r="Z1112" t="s">
        <v>154</v>
      </c>
      <c r="AA1112" t="s">
        <v>268</v>
      </c>
      <c r="AB1112" t="s">
        <v>268</v>
      </c>
      <c r="AC1112" t="s">
        <v>268</v>
      </c>
      <c r="AD1112" t="s">
        <v>268</v>
      </c>
      <c r="AE1112" t="s">
        <v>287</v>
      </c>
      <c r="AF1112" t="s">
        <v>1811</v>
      </c>
      <c r="AG1112" t="s">
        <v>875</v>
      </c>
      <c r="AH1112" t="s">
        <v>1848</v>
      </c>
      <c r="AI1112" t="s">
        <v>791</v>
      </c>
      <c r="AJ1112" t="s">
        <v>268</v>
      </c>
      <c r="AK1112" t="s">
        <v>268</v>
      </c>
      <c r="AL1112" t="s">
        <v>268</v>
      </c>
      <c r="AM1112" t="s">
        <v>405</v>
      </c>
      <c r="AN1112" t="s">
        <v>268</v>
      </c>
      <c r="AO1112" t="s">
        <v>268</v>
      </c>
      <c r="AP1112" t="s">
        <v>268</v>
      </c>
      <c r="AQ1112" t="s">
        <v>268</v>
      </c>
      <c r="AR1112" t="s">
        <v>268</v>
      </c>
      <c r="AS1112" t="s">
        <v>268</v>
      </c>
      <c r="AT1112" t="s">
        <v>268</v>
      </c>
      <c r="AU1112" t="s">
        <v>268</v>
      </c>
      <c r="AV1112" t="s">
        <v>268</v>
      </c>
      <c r="AW1112" t="s">
        <v>268</v>
      </c>
      <c r="AX1112" t="s">
        <v>268</v>
      </c>
      <c r="AY1112" t="s">
        <v>268</v>
      </c>
      <c r="AZ1112" t="s">
        <v>268</v>
      </c>
      <c r="BA1112" t="s">
        <v>268</v>
      </c>
      <c r="BB1112" t="s">
        <v>268</v>
      </c>
      <c r="BC1112" t="s">
        <v>268</v>
      </c>
      <c r="BD1112" t="s">
        <v>268</v>
      </c>
      <c r="BE1112" t="s">
        <v>268</v>
      </c>
      <c r="BF1112" t="s">
        <v>268</v>
      </c>
      <c r="BG1112" t="s">
        <v>268</v>
      </c>
      <c r="BH1112" t="s">
        <v>268</v>
      </c>
      <c r="BI1112" t="s">
        <v>268</v>
      </c>
      <c r="BJ1112" t="s">
        <v>268</v>
      </c>
      <c r="BK1112" t="s">
        <v>268</v>
      </c>
      <c r="BL1112" t="s">
        <v>268</v>
      </c>
      <c r="BM1112" t="s">
        <v>268</v>
      </c>
      <c r="BN1112" t="s">
        <v>268</v>
      </c>
      <c r="BO1112" t="s">
        <v>268</v>
      </c>
      <c r="BP1112" t="s">
        <v>268</v>
      </c>
      <c r="BQ1112" t="s">
        <v>268</v>
      </c>
      <c r="BR1112" t="s">
        <v>268</v>
      </c>
      <c r="BS1112" t="s">
        <v>268</v>
      </c>
      <c r="BT1112" t="s">
        <v>268</v>
      </c>
      <c r="BU1112" t="s">
        <v>268</v>
      </c>
      <c r="BV1112" t="s">
        <v>268</v>
      </c>
      <c r="BW1112" t="s">
        <v>268</v>
      </c>
      <c r="BX1112" t="s">
        <v>268</v>
      </c>
      <c r="BY1112">
        <v>50.05</v>
      </c>
      <c r="BZ1112">
        <v>50.05</v>
      </c>
      <c r="CA1112" t="s">
        <v>142</v>
      </c>
      <c r="CB1112" s="356">
        <v>122</v>
      </c>
      <c r="CC1112" t="s">
        <v>876</v>
      </c>
      <c r="CD1112" t="s">
        <v>268</v>
      </c>
      <c r="CE1112" t="s">
        <v>268</v>
      </c>
      <c r="CF1112" s="356">
        <v>3</v>
      </c>
      <c r="CG1112" t="s">
        <v>268</v>
      </c>
      <c r="CH1112" t="s">
        <v>268</v>
      </c>
      <c r="CI1112" t="s">
        <v>268</v>
      </c>
      <c r="CJ1112" t="s">
        <v>268</v>
      </c>
      <c r="CK1112" t="s">
        <v>268</v>
      </c>
      <c r="CL1112" t="s">
        <v>268</v>
      </c>
      <c r="CM1112" t="s">
        <v>11224</v>
      </c>
      <c r="CN1112">
        <v>99.13</v>
      </c>
      <c r="CO1112" t="s">
        <v>268</v>
      </c>
      <c r="CP1112">
        <v>99.13</v>
      </c>
      <c r="CQ1112">
        <v>365</v>
      </c>
      <c r="CR1112" t="s">
        <v>878</v>
      </c>
      <c r="CS1112" t="s">
        <v>11225</v>
      </c>
      <c r="CT1112" t="s">
        <v>11226</v>
      </c>
      <c r="CU1112" t="s">
        <v>11227</v>
      </c>
      <c r="CV1112" t="s">
        <v>268</v>
      </c>
      <c r="CW1112" t="s">
        <v>268</v>
      </c>
      <c r="CX1112" t="s">
        <v>268</v>
      </c>
      <c r="CY1112" t="s">
        <v>268</v>
      </c>
      <c r="CZ1112" t="s">
        <v>268</v>
      </c>
      <c r="DA1112" t="s">
        <v>268</v>
      </c>
      <c r="DB1112" s="429">
        <f t="shared" si="227"/>
        <v>0</v>
      </c>
      <c r="DC1112" s="284">
        <f t="shared" si="228"/>
        <v>0</v>
      </c>
      <c r="DD1112" s="284">
        <f t="shared" si="229"/>
        <v>0</v>
      </c>
      <c r="DE1112" s="284">
        <f t="shared" si="230"/>
        <v>0</v>
      </c>
      <c r="DF1112" s="295">
        <f t="shared" si="231"/>
        <v>50.04999999999999</v>
      </c>
      <c r="DG1112" s="284">
        <f t="shared" si="232"/>
        <v>0</v>
      </c>
      <c r="DH1112" s="284">
        <f t="shared" si="233"/>
        <v>0</v>
      </c>
      <c r="DI1112" s="284">
        <f t="shared" si="234"/>
        <v>0</v>
      </c>
      <c r="DJ1112" s="284">
        <f t="shared" si="235"/>
        <v>0</v>
      </c>
      <c r="DK1112" s="295">
        <f t="shared" si="236"/>
        <v>1</v>
      </c>
      <c r="DL1112" s="297">
        <f t="shared" si="237"/>
        <v>3</v>
      </c>
      <c r="DM1112" s="430">
        <f>IFERROR(IF(CA1112="D",IF(DL1112="A dispo.",DF1112*VLOOKUP('DATI INPUT'!$F$27,TARIFFE_UD,4,FALSE),DF1112*VLOOKUP(DL1112,TARIFFE_UD,4,FALSE)),DF1112*VLOOKUP(CB1112-100,TARIFFE_UND,4,FALSE)),0)</f>
        <v>31.725930503536258</v>
      </c>
      <c r="DN1112" s="430">
        <f>IFERROR(IF(CA1112="D",IF(DL1112="A dispo.",DK1112*VLOOKUP('DATI INPUT'!$F$27,TARIFFE_UD,5,FALSE),DK1112*VLOOKUP(DL1112,TARIFFE_UD,5,FALSE)),DK1112*VLOOKUP(CB1112-100,TARIFFE_UND,5,FALSE)),0)</f>
        <v>67.397800635548478</v>
      </c>
      <c r="DO1112" s="431">
        <f t="shared" si="238"/>
        <v>-6.2688609152559138E-3</v>
      </c>
      <c r="DP1112" s="299">
        <f>IFERROR(IF(CA1112="D",IF(DL1112="A dispo.",DF1112*VLOOKUP('DATI INPUT'!$F$27,TARIFFE_UD,2,FALSE),DF1112*VLOOKUP(DL1112,TARIFFE_UD,2,FALSE)),DF1112*VLOOKUP(CB1112-100,TARIFFE_UND,2,FALSE)),0)</f>
        <v>39.637117459082383</v>
      </c>
      <c r="DQ1112" s="299">
        <f>IFERROR(IF(CA1112="D",IF(DL1112="A dispo.",DK1112*VLOOKUP('DATI INPUT'!$F$27,TARIFFE_UD,3,FALSE),DK1112*VLOOKUP(DL1112,TARIFFE_UD,3,FALSE)),DK1112*VLOOKUP(CB1112-100,TARIFFE_UND,3,FALSE)),0)</f>
        <v>60.367780403072892</v>
      </c>
      <c r="DR1112" s="299">
        <f t="shared" si="239"/>
        <v>100.00489786215527</v>
      </c>
    </row>
    <row r="1113" spans="1:122" x14ac:dyDescent="0.25">
      <c r="A1113" t="s">
        <v>8890</v>
      </c>
      <c r="B1113" t="s">
        <v>8891</v>
      </c>
      <c r="C1113" t="s">
        <v>1588</v>
      </c>
      <c r="D1113" t="s">
        <v>8892</v>
      </c>
      <c r="E1113" t="s">
        <v>268</v>
      </c>
      <c r="F1113" t="s">
        <v>156</v>
      </c>
      <c r="G1113" t="s">
        <v>8893</v>
      </c>
      <c r="H1113" t="s">
        <v>8894</v>
      </c>
      <c r="I1113" t="s">
        <v>8895</v>
      </c>
      <c r="J1113" t="s">
        <v>274</v>
      </c>
      <c r="K1113" t="s">
        <v>8896</v>
      </c>
      <c r="L1113" t="s">
        <v>984</v>
      </c>
      <c r="M1113" t="s">
        <v>5326</v>
      </c>
      <c r="N1113" t="s">
        <v>984</v>
      </c>
      <c r="O1113" t="s">
        <v>873</v>
      </c>
      <c r="P1113" t="s">
        <v>2258</v>
      </c>
      <c r="Q1113" t="s">
        <v>298</v>
      </c>
      <c r="R1113" t="s">
        <v>268</v>
      </c>
      <c r="S1113" t="s">
        <v>268</v>
      </c>
      <c r="T1113" t="s">
        <v>268</v>
      </c>
      <c r="U1113" t="s">
        <v>268</v>
      </c>
      <c r="V1113" t="s">
        <v>268</v>
      </c>
      <c r="W1113" t="s">
        <v>5326</v>
      </c>
      <c r="X1113" t="s">
        <v>2258</v>
      </c>
      <c r="Y1113" t="s">
        <v>298</v>
      </c>
      <c r="Z1113" t="s">
        <v>268</v>
      </c>
      <c r="AA1113" t="s">
        <v>268</v>
      </c>
      <c r="AB1113" t="s">
        <v>268</v>
      </c>
      <c r="AC1113" t="s">
        <v>268</v>
      </c>
      <c r="AD1113" t="s">
        <v>268</v>
      </c>
      <c r="AE1113" t="s">
        <v>287</v>
      </c>
      <c r="AF1113" t="s">
        <v>1811</v>
      </c>
      <c r="AG1113" t="s">
        <v>875</v>
      </c>
      <c r="AH1113" t="s">
        <v>1848</v>
      </c>
      <c r="AI1113" t="s">
        <v>7258</v>
      </c>
      <c r="AJ1113" t="s">
        <v>268</v>
      </c>
      <c r="AK1113" t="s">
        <v>352</v>
      </c>
      <c r="AL1113" t="s">
        <v>268</v>
      </c>
      <c r="AM1113" t="s">
        <v>405</v>
      </c>
      <c r="AN1113" t="s">
        <v>268</v>
      </c>
      <c r="AO1113" t="s">
        <v>268</v>
      </c>
      <c r="AP1113" t="s">
        <v>268</v>
      </c>
      <c r="AQ1113" t="s">
        <v>268</v>
      </c>
      <c r="AR1113" t="s">
        <v>268</v>
      </c>
      <c r="AS1113" t="s">
        <v>268</v>
      </c>
      <c r="AT1113" t="s">
        <v>268</v>
      </c>
      <c r="AU1113" t="s">
        <v>268</v>
      </c>
      <c r="AV1113" t="s">
        <v>268</v>
      </c>
      <c r="AW1113" t="s">
        <v>268</v>
      </c>
      <c r="AX1113" t="s">
        <v>268</v>
      </c>
      <c r="AY1113" t="s">
        <v>268</v>
      </c>
      <c r="AZ1113" t="s">
        <v>268</v>
      </c>
      <c r="BA1113" t="s">
        <v>268</v>
      </c>
      <c r="BB1113" t="s">
        <v>268</v>
      </c>
      <c r="BC1113" t="s">
        <v>268</v>
      </c>
      <c r="BD1113" t="s">
        <v>268</v>
      </c>
      <c r="BE1113" t="s">
        <v>268</v>
      </c>
      <c r="BF1113" t="s">
        <v>268</v>
      </c>
      <c r="BG1113" t="s">
        <v>268</v>
      </c>
      <c r="BH1113" t="s">
        <v>268</v>
      </c>
      <c r="BI1113" t="s">
        <v>268</v>
      </c>
      <c r="BJ1113" t="s">
        <v>268</v>
      </c>
      <c r="BK1113" t="s">
        <v>268</v>
      </c>
      <c r="BL1113" t="s">
        <v>268</v>
      </c>
      <c r="BM1113" t="s">
        <v>268</v>
      </c>
      <c r="BN1113" t="s">
        <v>268</v>
      </c>
      <c r="BO1113" t="s">
        <v>268</v>
      </c>
      <c r="BP1113" t="s">
        <v>268</v>
      </c>
      <c r="BQ1113" t="s">
        <v>268</v>
      </c>
      <c r="BR1113" t="s">
        <v>268</v>
      </c>
      <c r="BS1113" t="s">
        <v>268</v>
      </c>
      <c r="BT1113" t="s">
        <v>268</v>
      </c>
      <c r="BU1113" t="s">
        <v>268</v>
      </c>
      <c r="BV1113" t="s">
        <v>268</v>
      </c>
      <c r="BW1113" t="s">
        <v>268</v>
      </c>
      <c r="BX1113" t="s">
        <v>268</v>
      </c>
      <c r="BY1113">
        <v>60</v>
      </c>
      <c r="BZ1113">
        <v>60</v>
      </c>
      <c r="CA1113" t="s">
        <v>142</v>
      </c>
      <c r="CB1113" s="356">
        <v>122</v>
      </c>
      <c r="CC1113" t="s">
        <v>876</v>
      </c>
      <c r="CD1113" t="s">
        <v>268</v>
      </c>
      <c r="CE1113" t="s">
        <v>268</v>
      </c>
      <c r="CF1113" s="356">
        <v>1</v>
      </c>
      <c r="CG1113" t="s">
        <v>268</v>
      </c>
      <c r="CH1113" t="s">
        <v>268</v>
      </c>
      <c r="CI1113" t="s">
        <v>268</v>
      </c>
      <c r="CJ1113" t="s">
        <v>268</v>
      </c>
      <c r="CK1113" t="s">
        <v>268</v>
      </c>
      <c r="CL1113" t="s">
        <v>8897</v>
      </c>
      <c r="CM1113" t="s">
        <v>11224</v>
      </c>
      <c r="CN1113">
        <v>46.51</v>
      </c>
      <c r="CO1113" t="s">
        <v>268</v>
      </c>
      <c r="CP1113">
        <v>46.51</v>
      </c>
      <c r="CQ1113">
        <v>365</v>
      </c>
      <c r="CR1113" t="s">
        <v>878</v>
      </c>
      <c r="CS1113" t="s">
        <v>11225</v>
      </c>
      <c r="CT1113" t="s">
        <v>11226</v>
      </c>
      <c r="CU1113" t="s">
        <v>11227</v>
      </c>
      <c r="CV1113" t="s">
        <v>268</v>
      </c>
      <c r="CW1113" t="s">
        <v>268</v>
      </c>
      <c r="CX1113" t="s">
        <v>268</v>
      </c>
      <c r="CY1113" t="s">
        <v>268</v>
      </c>
      <c r="CZ1113" t="s">
        <v>268</v>
      </c>
      <c r="DA1113" t="s">
        <v>268</v>
      </c>
      <c r="DB1113" s="429">
        <f t="shared" si="227"/>
        <v>0</v>
      </c>
      <c r="DC1113" s="284">
        <f t="shared" si="228"/>
        <v>0</v>
      </c>
      <c r="DD1113" s="284">
        <f t="shared" si="229"/>
        <v>0</v>
      </c>
      <c r="DE1113" s="284">
        <f t="shared" si="230"/>
        <v>0</v>
      </c>
      <c r="DF1113" s="295">
        <f t="shared" si="231"/>
        <v>60</v>
      </c>
      <c r="DG1113" s="284">
        <f t="shared" si="232"/>
        <v>0</v>
      </c>
      <c r="DH1113" s="284">
        <f t="shared" si="233"/>
        <v>0</v>
      </c>
      <c r="DI1113" s="284">
        <f t="shared" si="234"/>
        <v>0</v>
      </c>
      <c r="DJ1113" s="284">
        <f t="shared" si="235"/>
        <v>0</v>
      </c>
      <c r="DK1113" s="295">
        <f t="shared" si="236"/>
        <v>1</v>
      </c>
      <c r="DL1113" s="297">
        <f t="shared" si="237"/>
        <v>1</v>
      </c>
      <c r="DM1113" s="430">
        <f>IFERROR(IF(CA1113="D",IF(DL1113="A dispo.",DF1113*VLOOKUP('DATI INPUT'!$F$27,TARIFFE_UD,4,FALSE),DF1113*VLOOKUP(DL1113,TARIFFE_UD,4,FALSE)),DF1113*VLOOKUP(CB1113-100,TARIFFE_UND,4,FALSE)),0)</f>
        <v>29.581287182784394</v>
      </c>
      <c r="DN1113" s="430">
        <f>IFERROR(IF(CA1113="D",IF(DL1113="A dispo.",DK1113*VLOOKUP('DATI INPUT'!$F$27,TARIFFE_UD,5,FALSE),DK1113*VLOOKUP(DL1113,TARIFFE_UD,5,FALSE)),DK1113*VLOOKUP(CB1113-100,TARIFFE_UND,5,FALSE)),0)</f>
        <v>16.930848468833439</v>
      </c>
      <c r="DO1113" s="431">
        <f t="shared" si="238"/>
        <v>2.1356516178343554E-3</v>
      </c>
      <c r="DP1113" s="299">
        <f>IFERROR(IF(CA1113="D",IF(DL1113="A dispo.",DF1113*VLOOKUP('DATI INPUT'!$F$27,TARIFFE_UD,2,FALSE),DF1113*VLOOKUP(DL1113,TARIFFE_UD,2,FALSE)),DF1113*VLOOKUP(CB1113-100,TARIFFE_UND,2,FALSE)),0)</f>
        <v>36.957685276533695</v>
      </c>
      <c r="DQ1113" s="299">
        <f>IFERROR(IF(CA1113="D",IF(DL1113="A dispo.",DK1113*VLOOKUP('DATI INPUT'!$F$27,TARIFFE_UD,3,FALSE),DK1113*VLOOKUP(DL1113,TARIFFE_UD,3,FALSE)),DK1113*VLOOKUP(CB1113-100,TARIFFE_UND,3,FALSE)),0)</f>
        <v>15.164853048114928</v>
      </c>
      <c r="DR1113" s="299">
        <f t="shared" si="239"/>
        <v>52.122538324648623</v>
      </c>
    </row>
    <row r="1114" spans="1:122" x14ac:dyDescent="0.25">
      <c r="A1114" t="s">
        <v>8898</v>
      </c>
      <c r="B1114" t="s">
        <v>8899</v>
      </c>
      <c r="C1114" t="s">
        <v>8900</v>
      </c>
      <c r="D1114" t="s">
        <v>8901</v>
      </c>
      <c r="E1114" t="s">
        <v>268</v>
      </c>
      <c r="F1114" t="s">
        <v>156</v>
      </c>
      <c r="G1114" t="s">
        <v>8902</v>
      </c>
      <c r="H1114" t="s">
        <v>1137</v>
      </c>
      <c r="I1114" t="s">
        <v>428</v>
      </c>
      <c r="J1114" t="s">
        <v>156</v>
      </c>
      <c r="K1114" t="s">
        <v>8903</v>
      </c>
      <c r="L1114" t="s">
        <v>3880</v>
      </c>
      <c r="M1114" t="s">
        <v>8904</v>
      </c>
      <c r="N1114" t="s">
        <v>10548</v>
      </c>
      <c r="O1114" t="s">
        <v>8906</v>
      </c>
      <c r="P1114" t="s">
        <v>8907</v>
      </c>
      <c r="Q1114" t="s">
        <v>463</v>
      </c>
      <c r="R1114" t="s">
        <v>268</v>
      </c>
      <c r="S1114" t="s">
        <v>268</v>
      </c>
      <c r="T1114" t="s">
        <v>268</v>
      </c>
      <c r="U1114" t="s">
        <v>268</v>
      </c>
      <c r="V1114" t="s">
        <v>268</v>
      </c>
      <c r="W1114" t="s">
        <v>10419</v>
      </c>
      <c r="X1114" t="s">
        <v>10374</v>
      </c>
      <c r="Y1114" t="s">
        <v>313</v>
      </c>
      <c r="Z1114" t="s">
        <v>268</v>
      </c>
      <c r="AA1114" t="s">
        <v>268</v>
      </c>
      <c r="AB1114" t="s">
        <v>268</v>
      </c>
      <c r="AC1114" t="s">
        <v>268</v>
      </c>
      <c r="AD1114" t="s">
        <v>268</v>
      </c>
      <c r="AE1114" t="s">
        <v>287</v>
      </c>
      <c r="AF1114" t="s">
        <v>1811</v>
      </c>
      <c r="AG1114" t="s">
        <v>875</v>
      </c>
      <c r="AH1114" t="s">
        <v>2154</v>
      </c>
      <c r="AI1114" t="s">
        <v>1239</v>
      </c>
      <c r="AJ1114" t="s">
        <v>268</v>
      </c>
      <c r="AK1114" t="s">
        <v>366</v>
      </c>
      <c r="AL1114" t="s">
        <v>268</v>
      </c>
      <c r="AM1114" t="s">
        <v>405</v>
      </c>
      <c r="AN1114" t="s">
        <v>268</v>
      </c>
      <c r="AO1114" t="s">
        <v>268</v>
      </c>
      <c r="AP1114" t="s">
        <v>268</v>
      </c>
      <c r="AQ1114" t="s">
        <v>268</v>
      </c>
      <c r="AR1114" t="s">
        <v>268</v>
      </c>
      <c r="AS1114" t="s">
        <v>268</v>
      </c>
      <c r="AT1114" t="s">
        <v>268</v>
      </c>
      <c r="AU1114" t="s">
        <v>268</v>
      </c>
      <c r="AV1114" t="s">
        <v>268</v>
      </c>
      <c r="AW1114" t="s">
        <v>268</v>
      </c>
      <c r="AX1114" t="s">
        <v>268</v>
      </c>
      <c r="AY1114" t="s">
        <v>268</v>
      </c>
      <c r="AZ1114" t="s">
        <v>268</v>
      </c>
      <c r="BA1114" t="s">
        <v>268</v>
      </c>
      <c r="BB1114" t="s">
        <v>268</v>
      </c>
      <c r="BC1114" t="s">
        <v>268</v>
      </c>
      <c r="BD1114" t="s">
        <v>268</v>
      </c>
      <c r="BE1114" t="s">
        <v>268</v>
      </c>
      <c r="BF1114" t="s">
        <v>268</v>
      </c>
      <c r="BG1114" t="s">
        <v>268</v>
      </c>
      <c r="BH1114" t="s">
        <v>268</v>
      </c>
      <c r="BI1114" t="s">
        <v>268</v>
      </c>
      <c r="BJ1114" t="s">
        <v>268</v>
      </c>
      <c r="BK1114" t="s">
        <v>268</v>
      </c>
      <c r="BL1114" t="s">
        <v>268</v>
      </c>
      <c r="BM1114" t="s">
        <v>268</v>
      </c>
      <c r="BN1114" t="s">
        <v>268</v>
      </c>
      <c r="BO1114" t="s">
        <v>268</v>
      </c>
      <c r="BP1114" t="s">
        <v>268</v>
      </c>
      <c r="BQ1114" t="s">
        <v>268</v>
      </c>
      <c r="BR1114" t="s">
        <v>268</v>
      </c>
      <c r="BS1114" t="s">
        <v>268</v>
      </c>
      <c r="BT1114" t="s">
        <v>268</v>
      </c>
      <c r="BU1114" t="s">
        <v>268</v>
      </c>
      <c r="BV1114" t="s">
        <v>268</v>
      </c>
      <c r="BW1114" t="s">
        <v>268</v>
      </c>
      <c r="BX1114" t="s">
        <v>268</v>
      </c>
      <c r="BY1114">
        <v>45</v>
      </c>
      <c r="BZ1114">
        <v>45</v>
      </c>
      <c r="CA1114" t="s">
        <v>142</v>
      </c>
      <c r="CB1114" s="356">
        <v>122</v>
      </c>
      <c r="CC1114" t="s">
        <v>876</v>
      </c>
      <c r="CD1114" t="s">
        <v>268</v>
      </c>
      <c r="CE1114" t="s">
        <v>268</v>
      </c>
      <c r="CF1114" s="356">
        <v>1</v>
      </c>
      <c r="CG1114" t="s">
        <v>268</v>
      </c>
      <c r="CH1114" t="s">
        <v>268</v>
      </c>
      <c r="CI1114" t="s">
        <v>268</v>
      </c>
      <c r="CJ1114" t="s">
        <v>268</v>
      </c>
      <c r="CK1114" t="s">
        <v>268</v>
      </c>
      <c r="CL1114" t="s">
        <v>268</v>
      </c>
      <c r="CM1114" t="s">
        <v>11224</v>
      </c>
      <c r="CN1114">
        <v>39.119999999999997</v>
      </c>
      <c r="CO1114" t="s">
        <v>268</v>
      </c>
      <c r="CP1114">
        <v>39.119999999999997</v>
      </c>
      <c r="CQ1114">
        <v>365</v>
      </c>
      <c r="CR1114" t="s">
        <v>878</v>
      </c>
      <c r="CS1114" t="s">
        <v>11225</v>
      </c>
      <c r="CT1114" t="s">
        <v>11226</v>
      </c>
      <c r="CU1114" t="s">
        <v>11227</v>
      </c>
      <c r="CV1114" t="s">
        <v>268</v>
      </c>
      <c r="CW1114" t="s">
        <v>268</v>
      </c>
      <c r="CX1114" t="s">
        <v>268</v>
      </c>
      <c r="CY1114" t="s">
        <v>268</v>
      </c>
      <c r="CZ1114" t="s">
        <v>268</v>
      </c>
      <c r="DA1114" t="s">
        <v>268</v>
      </c>
      <c r="DB1114" s="429">
        <f t="shared" si="227"/>
        <v>0</v>
      </c>
      <c r="DC1114" s="284">
        <f t="shared" si="228"/>
        <v>0</v>
      </c>
      <c r="DD1114" s="284">
        <f t="shared" si="229"/>
        <v>0</v>
      </c>
      <c r="DE1114" s="284">
        <f t="shared" si="230"/>
        <v>0</v>
      </c>
      <c r="DF1114" s="295">
        <f t="shared" si="231"/>
        <v>45</v>
      </c>
      <c r="DG1114" s="284">
        <f t="shared" si="232"/>
        <v>0</v>
      </c>
      <c r="DH1114" s="284">
        <f t="shared" si="233"/>
        <v>0</v>
      </c>
      <c r="DI1114" s="284">
        <f t="shared" si="234"/>
        <v>0</v>
      </c>
      <c r="DJ1114" s="284">
        <f t="shared" si="235"/>
        <v>0</v>
      </c>
      <c r="DK1114" s="295">
        <f t="shared" si="236"/>
        <v>1</v>
      </c>
      <c r="DL1114" s="297">
        <f t="shared" si="237"/>
        <v>1</v>
      </c>
      <c r="DM1114" s="430">
        <f>IFERROR(IF(CA1114="D",IF(DL1114="A dispo.",DF1114*VLOOKUP('DATI INPUT'!$F$27,TARIFFE_UD,4,FALSE),DF1114*VLOOKUP(DL1114,TARIFFE_UD,4,FALSE)),DF1114*VLOOKUP(CB1114-100,TARIFFE_UND,4,FALSE)),0)</f>
        <v>22.185965387088295</v>
      </c>
      <c r="DN1114" s="430">
        <f>IFERROR(IF(CA1114="D",IF(DL1114="A dispo.",DK1114*VLOOKUP('DATI INPUT'!$F$27,TARIFFE_UD,5,FALSE),DK1114*VLOOKUP(DL1114,TARIFFE_UD,5,FALSE)),DK1114*VLOOKUP(CB1114-100,TARIFFE_UND,5,FALSE)),0)</f>
        <v>16.930848468833439</v>
      </c>
      <c r="DO1114" s="431">
        <f t="shared" si="238"/>
        <v>-3.1861440782634531E-3</v>
      </c>
      <c r="DP1114" s="299">
        <f>IFERROR(IF(CA1114="D",IF(DL1114="A dispo.",DF1114*VLOOKUP('DATI INPUT'!$F$27,TARIFFE_UD,2,FALSE),DF1114*VLOOKUP(DL1114,TARIFFE_UD,2,FALSE)),DF1114*VLOOKUP(CB1114-100,TARIFFE_UND,2,FALSE)),0)</f>
        <v>27.718263957400275</v>
      </c>
      <c r="DQ1114" s="299">
        <f>IFERROR(IF(CA1114="D",IF(DL1114="A dispo.",DK1114*VLOOKUP('DATI INPUT'!$F$27,TARIFFE_UD,3,FALSE),DK1114*VLOOKUP(DL1114,TARIFFE_UD,3,FALSE)),DK1114*VLOOKUP(CB1114-100,TARIFFE_UND,3,FALSE)),0)</f>
        <v>15.164853048114928</v>
      </c>
      <c r="DR1114" s="299">
        <f t="shared" si="239"/>
        <v>42.883117005515203</v>
      </c>
    </row>
    <row r="1115" spans="1:122" x14ac:dyDescent="0.25">
      <c r="A1115" t="s">
        <v>8908</v>
      </c>
      <c r="B1115" t="s">
        <v>8909</v>
      </c>
      <c r="C1115" t="s">
        <v>8910</v>
      </c>
      <c r="D1115" t="s">
        <v>8911</v>
      </c>
      <c r="E1115" t="s">
        <v>268</v>
      </c>
      <c r="F1115" t="s">
        <v>156</v>
      </c>
      <c r="G1115" t="s">
        <v>8912</v>
      </c>
      <c r="H1115" t="s">
        <v>5862</v>
      </c>
      <c r="I1115" t="s">
        <v>8913</v>
      </c>
      <c r="J1115" t="s">
        <v>156</v>
      </c>
      <c r="K1115" t="s">
        <v>8914</v>
      </c>
      <c r="L1115" t="s">
        <v>871</v>
      </c>
      <c r="M1115" t="s">
        <v>5882</v>
      </c>
      <c r="N1115" t="s">
        <v>984</v>
      </c>
      <c r="O1115" t="s">
        <v>873</v>
      </c>
      <c r="P1115" t="s">
        <v>1934</v>
      </c>
      <c r="Q1115" t="s">
        <v>269</v>
      </c>
      <c r="R1115" t="s">
        <v>268</v>
      </c>
      <c r="S1115" t="s">
        <v>268</v>
      </c>
      <c r="T1115" t="s">
        <v>268</v>
      </c>
      <c r="U1115" t="s">
        <v>268</v>
      </c>
      <c r="V1115" t="s">
        <v>268</v>
      </c>
      <c r="W1115" t="s">
        <v>5882</v>
      </c>
      <c r="X1115" t="s">
        <v>1934</v>
      </c>
      <c r="Y1115" t="s">
        <v>269</v>
      </c>
      <c r="Z1115" t="s">
        <v>268</v>
      </c>
      <c r="AA1115" t="s">
        <v>268</v>
      </c>
      <c r="AB1115" t="s">
        <v>268</v>
      </c>
      <c r="AC1115" t="s">
        <v>268</v>
      </c>
      <c r="AD1115" t="s">
        <v>268</v>
      </c>
      <c r="AE1115" t="s">
        <v>287</v>
      </c>
      <c r="AF1115" t="s">
        <v>1811</v>
      </c>
      <c r="AG1115" t="s">
        <v>875</v>
      </c>
      <c r="AH1115" t="s">
        <v>2576</v>
      </c>
      <c r="AI1115" t="s">
        <v>5865</v>
      </c>
      <c r="AJ1115" t="s">
        <v>268</v>
      </c>
      <c r="AK1115" t="s">
        <v>375</v>
      </c>
      <c r="AL1115" t="s">
        <v>268</v>
      </c>
      <c r="AM1115" t="s">
        <v>288</v>
      </c>
      <c r="AN1115" t="s">
        <v>268</v>
      </c>
      <c r="AO1115" t="s">
        <v>268</v>
      </c>
      <c r="AP1115" t="s">
        <v>268</v>
      </c>
      <c r="AQ1115" t="s">
        <v>268</v>
      </c>
      <c r="AR1115" t="s">
        <v>268</v>
      </c>
      <c r="AS1115" t="s">
        <v>268</v>
      </c>
      <c r="AT1115" t="s">
        <v>268</v>
      </c>
      <c r="AU1115" t="s">
        <v>268</v>
      </c>
      <c r="AV1115" t="s">
        <v>268</v>
      </c>
      <c r="AW1115" t="s">
        <v>268</v>
      </c>
      <c r="AX1115" t="s">
        <v>268</v>
      </c>
      <c r="AY1115" t="s">
        <v>268</v>
      </c>
      <c r="AZ1115" t="s">
        <v>268</v>
      </c>
      <c r="BA1115" t="s">
        <v>268</v>
      </c>
      <c r="BB1115" t="s">
        <v>268</v>
      </c>
      <c r="BC1115" t="s">
        <v>268</v>
      </c>
      <c r="BD1115" t="s">
        <v>268</v>
      </c>
      <c r="BE1115" t="s">
        <v>268</v>
      </c>
      <c r="BF1115" t="s">
        <v>268</v>
      </c>
      <c r="BG1115" t="s">
        <v>268</v>
      </c>
      <c r="BH1115" t="s">
        <v>268</v>
      </c>
      <c r="BI1115" t="s">
        <v>268</v>
      </c>
      <c r="BJ1115" t="s">
        <v>268</v>
      </c>
      <c r="BK1115" t="s">
        <v>268</v>
      </c>
      <c r="BL1115" t="s">
        <v>268</v>
      </c>
      <c r="BM1115" t="s">
        <v>268</v>
      </c>
      <c r="BN1115" t="s">
        <v>268</v>
      </c>
      <c r="BO1115" t="s">
        <v>268</v>
      </c>
      <c r="BP1115" t="s">
        <v>268</v>
      </c>
      <c r="BQ1115" t="s">
        <v>268</v>
      </c>
      <c r="BR1115" t="s">
        <v>268</v>
      </c>
      <c r="BS1115" t="s">
        <v>268</v>
      </c>
      <c r="BT1115" t="s">
        <v>268</v>
      </c>
      <c r="BU1115" t="s">
        <v>268</v>
      </c>
      <c r="BV1115" t="s">
        <v>268</v>
      </c>
      <c r="BW1115" t="s">
        <v>268</v>
      </c>
      <c r="BX1115" t="s">
        <v>268</v>
      </c>
      <c r="BY1115">
        <v>83</v>
      </c>
      <c r="BZ1115">
        <v>83</v>
      </c>
      <c r="CA1115" t="s">
        <v>142</v>
      </c>
      <c r="CB1115" s="356">
        <v>122</v>
      </c>
      <c r="CC1115" t="s">
        <v>876</v>
      </c>
      <c r="CD1115" t="s">
        <v>268</v>
      </c>
      <c r="CE1115" t="s">
        <v>268</v>
      </c>
      <c r="CF1115" s="356">
        <v>2</v>
      </c>
      <c r="CG1115" t="s">
        <v>268</v>
      </c>
      <c r="CH1115" t="s">
        <v>268</v>
      </c>
      <c r="CI1115" t="s">
        <v>268</v>
      </c>
      <c r="CJ1115" t="s">
        <v>268</v>
      </c>
      <c r="CK1115" t="s">
        <v>268</v>
      </c>
      <c r="CL1115" t="s">
        <v>268</v>
      </c>
      <c r="CM1115" t="s">
        <v>11224</v>
      </c>
      <c r="CN1115">
        <v>99.18</v>
      </c>
      <c r="CO1115" t="s">
        <v>268</v>
      </c>
      <c r="CP1115">
        <v>99.18</v>
      </c>
      <c r="CQ1115">
        <v>365</v>
      </c>
      <c r="CR1115" t="s">
        <v>878</v>
      </c>
      <c r="CS1115" t="s">
        <v>11225</v>
      </c>
      <c r="CT1115" t="s">
        <v>11226</v>
      </c>
      <c r="CU1115" t="s">
        <v>11227</v>
      </c>
      <c r="CV1115" t="s">
        <v>268</v>
      </c>
      <c r="CW1115" t="s">
        <v>268</v>
      </c>
      <c r="CX1115" t="s">
        <v>268</v>
      </c>
      <c r="CY1115" t="s">
        <v>268</v>
      </c>
      <c r="CZ1115" t="s">
        <v>268</v>
      </c>
      <c r="DA1115" t="s">
        <v>268</v>
      </c>
      <c r="DB1115" s="429">
        <f t="shared" si="227"/>
        <v>0</v>
      </c>
      <c r="DC1115" s="284">
        <f t="shared" si="228"/>
        <v>0</v>
      </c>
      <c r="DD1115" s="284">
        <f t="shared" si="229"/>
        <v>0</v>
      </c>
      <c r="DE1115" s="284">
        <f t="shared" si="230"/>
        <v>0</v>
      </c>
      <c r="DF1115" s="295">
        <f t="shared" si="231"/>
        <v>83</v>
      </c>
      <c r="DG1115" s="284">
        <f t="shared" si="232"/>
        <v>0</v>
      </c>
      <c r="DH1115" s="284">
        <f t="shared" si="233"/>
        <v>0</v>
      </c>
      <c r="DI1115" s="284">
        <f t="shared" si="234"/>
        <v>0</v>
      </c>
      <c r="DJ1115" s="284">
        <f t="shared" si="235"/>
        <v>0</v>
      </c>
      <c r="DK1115" s="295">
        <f t="shared" si="236"/>
        <v>1</v>
      </c>
      <c r="DL1115" s="297">
        <f t="shared" si="237"/>
        <v>2</v>
      </c>
      <c r="DM1115" s="430">
        <f>IFERROR(IF(CA1115="D",IF(DL1115="A dispo.",DF1115*VLOOKUP('DATI INPUT'!$F$27,TARIFFE_UD,4,FALSE),DF1115*VLOOKUP(DL1115,TARIFFE_UD,4,FALSE)),DF1115*VLOOKUP(CB1115-100,TARIFFE_UND,4,FALSE)),0)</f>
        <v>47.740910703327039</v>
      </c>
      <c r="DN1115" s="430">
        <f>IFERROR(IF(CA1115="D",IF(DL1115="A dispo.",DK1115*VLOOKUP('DATI INPUT'!$F$27,TARIFFE_UD,5,FALSE),DK1115*VLOOKUP(DL1115,TARIFFE_UD,5,FALSE)),DK1115*VLOOKUP(CB1115-100,TARIFFE_UND,5,FALSE)),0)</f>
        <v>51.443731886070836</v>
      </c>
      <c r="DO1115" s="431">
        <f t="shared" si="238"/>
        <v>4.6425893978607746E-3</v>
      </c>
      <c r="DP1115" s="299">
        <f>IFERROR(IF(CA1115="D",IF(DL1115="A dispo.",DF1115*VLOOKUP('DATI INPUT'!$F$27,TARIFFE_UD,2,FALSE),DF1115*VLOOKUP(DL1115,TARIFFE_UD,2,FALSE)),DF1115*VLOOKUP(CB1115-100,TARIFFE_UND,2,FALSE)),0)</f>
        <v>59.645597626850218</v>
      </c>
      <c r="DQ1115" s="299">
        <f>IFERROR(IF(CA1115="D",IF(DL1115="A dispo.",DK1115*VLOOKUP('DATI INPUT'!$F$27,TARIFFE_UD,3,FALSE),DK1115*VLOOKUP(DL1115,TARIFFE_UD,3,FALSE)),DK1115*VLOOKUP(CB1115-100,TARIFFE_UND,3,FALSE)),0)</f>
        <v>46.077822723118445</v>
      </c>
      <c r="DR1115" s="299">
        <f t="shared" si="239"/>
        <v>105.72342034996866</v>
      </c>
    </row>
    <row r="1116" spans="1:122" x14ac:dyDescent="0.25">
      <c r="A1116" t="s">
        <v>8915</v>
      </c>
      <c r="B1116" t="s">
        <v>8916</v>
      </c>
      <c r="C1116" t="s">
        <v>1590</v>
      </c>
      <c r="D1116" t="s">
        <v>8917</v>
      </c>
      <c r="E1116" t="s">
        <v>268</v>
      </c>
      <c r="F1116" t="s">
        <v>156</v>
      </c>
      <c r="G1116" t="s">
        <v>8918</v>
      </c>
      <c r="H1116" t="s">
        <v>8919</v>
      </c>
      <c r="I1116" t="s">
        <v>8920</v>
      </c>
      <c r="J1116" t="s">
        <v>156</v>
      </c>
      <c r="K1116" t="s">
        <v>8921</v>
      </c>
      <c r="L1116" t="s">
        <v>1242</v>
      </c>
      <c r="M1116" t="s">
        <v>8922</v>
      </c>
      <c r="N1116" t="s">
        <v>1825</v>
      </c>
      <c r="O1116" t="s">
        <v>4046</v>
      </c>
      <c r="P1116" t="s">
        <v>8923</v>
      </c>
      <c r="Q1116" t="s">
        <v>315</v>
      </c>
      <c r="R1116" t="s">
        <v>268</v>
      </c>
      <c r="S1116" t="s">
        <v>268</v>
      </c>
      <c r="T1116" t="s">
        <v>268</v>
      </c>
      <c r="U1116" t="s">
        <v>268</v>
      </c>
      <c r="V1116" t="s">
        <v>268</v>
      </c>
      <c r="W1116" t="s">
        <v>3947</v>
      </c>
      <c r="X1116" t="s">
        <v>1922</v>
      </c>
      <c r="Y1116" t="s">
        <v>282</v>
      </c>
      <c r="Z1116" t="s">
        <v>268</v>
      </c>
      <c r="AA1116" t="s">
        <v>268</v>
      </c>
      <c r="AB1116" t="s">
        <v>268</v>
      </c>
      <c r="AC1116" t="s">
        <v>268</v>
      </c>
      <c r="AD1116" t="s">
        <v>268</v>
      </c>
      <c r="AE1116" t="s">
        <v>287</v>
      </c>
      <c r="AF1116" t="s">
        <v>1811</v>
      </c>
      <c r="AG1116" t="s">
        <v>875</v>
      </c>
      <c r="AH1116" t="s">
        <v>1812</v>
      </c>
      <c r="AI1116" t="s">
        <v>755</v>
      </c>
      <c r="AJ1116" t="s">
        <v>268</v>
      </c>
      <c r="AK1116" t="s">
        <v>693</v>
      </c>
      <c r="AL1116" t="s">
        <v>268</v>
      </c>
      <c r="AM1116" t="s">
        <v>355</v>
      </c>
      <c r="AN1116" t="s">
        <v>268</v>
      </c>
      <c r="AO1116" t="s">
        <v>268</v>
      </c>
      <c r="AP1116" t="s">
        <v>268</v>
      </c>
      <c r="AQ1116" t="s">
        <v>268</v>
      </c>
      <c r="AR1116" t="s">
        <v>268</v>
      </c>
      <c r="AS1116" t="s">
        <v>268</v>
      </c>
      <c r="AT1116" t="s">
        <v>268</v>
      </c>
      <c r="AU1116" t="s">
        <v>268</v>
      </c>
      <c r="AV1116" t="s">
        <v>268</v>
      </c>
      <c r="AW1116" t="s">
        <v>268</v>
      </c>
      <c r="AX1116" t="s">
        <v>268</v>
      </c>
      <c r="AY1116" t="s">
        <v>268</v>
      </c>
      <c r="AZ1116" t="s">
        <v>268</v>
      </c>
      <c r="BA1116" t="s">
        <v>268</v>
      </c>
      <c r="BB1116" t="s">
        <v>268</v>
      </c>
      <c r="BC1116" t="s">
        <v>268</v>
      </c>
      <c r="BD1116" t="s">
        <v>268</v>
      </c>
      <c r="BE1116" t="s">
        <v>268</v>
      </c>
      <c r="BF1116" t="s">
        <v>268</v>
      </c>
      <c r="BG1116" t="s">
        <v>268</v>
      </c>
      <c r="BH1116" t="s">
        <v>268</v>
      </c>
      <c r="BI1116" t="s">
        <v>268</v>
      </c>
      <c r="BJ1116" t="s">
        <v>268</v>
      </c>
      <c r="BK1116" t="s">
        <v>268</v>
      </c>
      <c r="BL1116" t="s">
        <v>268</v>
      </c>
      <c r="BM1116" t="s">
        <v>268</v>
      </c>
      <c r="BN1116" t="s">
        <v>268</v>
      </c>
      <c r="BO1116" t="s">
        <v>268</v>
      </c>
      <c r="BP1116" t="s">
        <v>268</v>
      </c>
      <c r="BQ1116" t="s">
        <v>268</v>
      </c>
      <c r="BR1116" t="s">
        <v>268</v>
      </c>
      <c r="BS1116" t="s">
        <v>268</v>
      </c>
      <c r="BT1116" t="s">
        <v>268</v>
      </c>
      <c r="BU1116" t="s">
        <v>268</v>
      </c>
      <c r="BV1116" t="s">
        <v>268</v>
      </c>
      <c r="BW1116" t="s">
        <v>268</v>
      </c>
      <c r="BX1116" t="s">
        <v>268</v>
      </c>
      <c r="BY1116">
        <v>65</v>
      </c>
      <c r="BZ1116">
        <v>65</v>
      </c>
      <c r="CA1116" t="s">
        <v>142</v>
      </c>
      <c r="CB1116" s="356">
        <v>122</v>
      </c>
      <c r="CC1116" t="s">
        <v>876</v>
      </c>
      <c r="CD1116" t="s">
        <v>268</v>
      </c>
      <c r="CE1116" t="s">
        <v>268</v>
      </c>
      <c r="CF1116" t="s">
        <v>268</v>
      </c>
      <c r="CG1116" t="s">
        <v>268</v>
      </c>
      <c r="CH1116" t="s">
        <v>268</v>
      </c>
      <c r="CI1116" t="s">
        <v>268</v>
      </c>
      <c r="CJ1116" t="s">
        <v>268</v>
      </c>
      <c r="CK1116" t="s">
        <v>268</v>
      </c>
      <c r="CL1116" t="s">
        <v>268</v>
      </c>
      <c r="CM1116" t="s">
        <v>11224</v>
      </c>
      <c r="CN1116">
        <v>108.6</v>
      </c>
      <c r="CO1116" t="s">
        <v>268</v>
      </c>
      <c r="CP1116">
        <v>108.6</v>
      </c>
      <c r="CQ1116">
        <v>365</v>
      </c>
      <c r="CR1116" t="s">
        <v>878</v>
      </c>
      <c r="CS1116" t="s">
        <v>11225</v>
      </c>
      <c r="CT1116" t="s">
        <v>11226</v>
      </c>
      <c r="CU1116" t="s">
        <v>11227</v>
      </c>
      <c r="CV1116" t="s">
        <v>268</v>
      </c>
      <c r="CW1116" t="s">
        <v>268</v>
      </c>
      <c r="CX1116" t="s">
        <v>268</v>
      </c>
      <c r="CY1116" t="s">
        <v>268</v>
      </c>
      <c r="CZ1116" t="s">
        <v>268</v>
      </c>
      <c r="DA1116" t="s">
        <v>268</v>
      </c>
      <c r="DB1116" s="429">
        <f t="shared" si="227"/>
        <v>0</v>
      </c>
      <c r="DC1116" s="284">
        <f t="shared" si="228"/>
        <v>0</v>
      </c>
      <c r="DD1116" s="284">
        <f t="shared" si="229"/>
        <v>0</v>
      </c>
      <c r="DE1116" s="284">
        <f t="shared" si="230"/>
        <v>0</v>
      </c>
      <c r="DF1116" s="295">
        <f t="shared" si="231"/>
        <v>65</v>
      </c>
      <c r="DG1116" s="284">
        <f t="shared" si="232"/>
        <v>0</v>
      </c>
      <c r="DH1116" s="284">
        <f t="shared" si="233"/>
        <v>0</v>
      </c>
      <c r="DI1116" s="284">
        <f t="shared" si="234"/>
        <v>0</v>
      </c>
      <c r="DJ1116" s="284">
        <f t="shared" si="235"/>
        <v>0</v>
      </c>
      <c r="DK1116" s="295">
        <f t="shared" si="236"/>
        <v>1</v>
      </c>
      <c r="DL1116" s="297" t="str">
        <f t="shared" si="237"/>
        <v>A dispo.</v>
      </c>
      <c r="DM1116" s="430">
        <f>IFERROR(IF(CA1116="D",IF(DL1116="A dispo.",DF1116*VLOOKUP('DATI INPUT'!$F$27,TARIFFE_UD,4,FALSE),DF1116*VLOOKUP(DL1116,TARIFFE_UD,4,FALSE)),DF1116*VLOOKUP(CB1116-100,TARIFFE_UND,4,FALSE)),0)</f>
        <v>41.202507147449694</v>
      </c>
      <c r="DN1116" s="430">
        <f>IFERROR(IF(CA1116="D",IF(DL1116="A dispo.",DK1116*VLOOKUP('DATI INPUT'!$F$27,TARIFFE_UD,5,FALSE),DK1116*VLOOKUP(DL1116,TARIFFE_UD,5,FALSE)),DK1116*VLOOKUP(CB1116-100,TARIFFE_UND,5,FALSE)),0)</f>
        <v>67.397800635548478</v>
      </c>
      <c r="DO1116" s="431">
        <f t="shared" si="238"/>
        <v>3.0778299817768584E-4</v>
      </c>
      <c r="DP1116" s="299">
        <f>IFERROR(IF(CA1116="D",IF(DL1116="A dispo.",DF1116*VLOOKUP('DATI INPUT'!$F$27,TARIFFE_UD,2,FALSE),DF1116*VLOOKUP(DL1116,TARIFFE_UD,2,FALSE)),DF1116*VLOOKUP(CB1116-100,TARIFFE_UND,2,FALSE)),0)</f>
        <v>51.476775920886219</v>
      </c>
      <c r="DQ1116" s="299">
        <f>IFERROR(IF(CA1116="D",IF(DL1116="A dispo.",DK1116*VLOOKUP('DATI INPUT'!$F$27,TARIFFE_UD,3,FALSE),DK1116*VLOOKUP(DL1116,TARIFFE_UD,3,FALSE)),DK1116*VLOOKUP(CB1116-100,TARIFFE_UND,3,FALSE)),0)</f>
        <v>60.367780403072892</v>
      </c>
      <c r="DR1116" s="299">
        <f t="shared" si="239"/>
        <v>111.84455632395911</v>
      </c>
    </row>
    <row r="1117" spans="1:122" x14ac:dyDescent="0.25">
      <c r="A1117" t="s">
        <v>8924</v>
      </c>
      <c r="B1117" t="s">
        <v>8925</v>
      </c>
      <c r="C1117" t="s">
        <v>8926</v>
      </c>
      <c r="D1117" t="s">
        <v>8927</v>
      </c>
      <c r="E1117" t="s">
        <v>268</v>
      </c>
      <c r="F1117" t="s">
        <v>156</v>
      </c>
      <c r="G1117" t="s">
        <v>8928</v>
      </c>
      <c r="H1117" t="s">
        <v>3307</v>
      </c>
      <c r="I1117" t="s">
        <v>320</v>
      </c>
      <c r="J1117" t="s">
        <v>274</v>
      </c>
      <c r="K1117" t="s">
        <v>8929</v>
      </c>
      <c r="L1117" t="s">
        <v>8930</v>
      </c>
      <c r="M1117" t="s">
        <v>8931</v>
      </c>
      <c r="N1117" t="s">
        <v>8932</v>
      </c>
      <c r="O1117" t="s">
        <v>8933</v>
      </c>
      <c r="P1117" t="s">
        <v>8934</v>
      </c>
      <c r="Q1117" t="s">
        <v>339</v>
      </c>
      <c r="R1117" t="s">
        <v>268</v>
      </c>
      <c r="S1117" t="s">
        <v>268</v>
      </c>
      <c r="T1117" t="s">
        <v>268</v>
      </c>
      <c r="U1117" t="s">
        <v>268</v>
      </c>
      <c r="V1117" t="s">
        <v>268</v>
      </c>
      <c r="W1117" t="s">
        <v>3837</v>
      </c>
      <c r="X1117" t="s">
        <v>3006</v>
      </c>
      <c r="Y1117" t="s">
        <v>315</v>
      </c>
      <c r="Z1117" t="s">
        <v>268</v>
      </c>
      <c r="AA1117" t="s">
        <v>268</v>
      </c>
      <c r="AB1117" t="s">
        <v>268</v>
      </c>
      <c r="AC1117" t="s">
        <v>268</v>
      </c>
      <c r="AD1117" t="s">
        <v>268</v>
      </c>
      <c r="AE1117" t="s">
        <v>287</v>
      </c>
      <c r="AF1117" t="s">
        <v>1811</v>
      </c>
      <c r="AG1117" t="s">
        <v>875</v>
      </c>
      <c r="AH1117" t="s">
        <v>1848</v>
      </c>
      <c r="AI1117" t="s">
        <v>665</v>
      </c>
      <c r="AJ1117" t="s">
        <v>268</v>
      </c>
      <c r="AK1117" t="s">
        <v>395</v>
      </c>
      <c r="AL1117" t="s">
        <v>268</v>
      </c>
      <c r="AM1117" t="s">
        <v>405</v>
      </c>
      <c r="AN1117" t="s">
        <v>268</v>
      </c>
      <c r="AO1117" t="s">
        <v>268</v>
      </c>
      <c r="AP1117" t="s">
        <v>268</v>
      </c>
      <c r="AQ1117" t="s">
        <v>268</v>
      </c>
      <c r="AR1117" t="s">
        <v>268</v>
      </c>
      <c r="AS1117" t="s">
        <v>268</v>
      </c>
      <c r="AT1117" t="s">
        <v>268</v>
      </c>
      <c r="AU1117" t="s">
        <v>268</v>
      </c>
      <c r="AV1117" t="s">
        <v>268</v>
      </c>
      <c r="AW1117" t="s">
        <v>268</v>
      </c>
      <c r="AX1117" t="s">
        <v>268</v>
      </c>
      <c r="AY1117" t="s">
        <v>268</v>
      </c>
      <c r="AZ1117" t="s">
        <v>268</v>
      </c>
      <c r="BA1117" t="s">
        <v>268</v>
      </c>
      <c r="BB1117" t="s">
        <v>268</v>
      </c>
      <c r="BC1117" t="s">
        <v>268</v>
      </c>
      <c r="BD1117" t="s">
        <v>268</v>
      </c>
      <c r="BE1117" t="s">
        <v>268</v>
      </c>
      <c r="BF1117" t="s">
        <v>268</v>
      </c>
      <c r="BG1117" t="s">
        <v>268</v>
      </c>
      <c r="BH1117" t="s">
        <v>268</v>
      </c>
      <c r="BI1117" t="s">
        <v>268</v>
      </c>
      <c r="BJ1117" t="s">
        <v>268</v>
      </c>
      <c r="BK1117" t="s">
        <v>268</v>
      </c>
      <c r="BL1117" t="s">
        <v>268</v>
      </c>
      <c r="BM1117" t="s">
        <v>268</v>
      </c>
      <c r="BN1117" t="s">
        <v>268</v>
      </c>
      <c r="BO1117" t="s">
        <v>268</v>
      </c>
      <c r="BP1117" t="s">
        <v>268</v>
      </c>
      <c r="BQ1117" t="s">
        <v>268</v>
      </c>
      <c r="BR1117" t="s">
        <v>268</v>
      </c>
      <c r="BS1117" t="s">
        <v>268</v>
      </c>
      <c r="BT1117" t="s">
        <v>268</v>
      </c>
      <c r="BU1117" t="s">
        <v>268</v>
      </c>
      <c r="BV1117" t="s">
        <v>268</v>
      </c>
      <c r="BW1117" t="s">
        <v>268</v>
      </c>
      <c r="BX1117" t="s">
        <v>268</v>
      </c>
      <c r="BY1117">
        <v>70.5</v>
      </c>
      <c r="BZ1117">
        <v>70.5</v>
      </c>
      <c r="CA1117" t="s">
        <v>142</v>
      </c>
      <c r="CB1117" s="356">
        <v>122</v>
      </c>
      <c r="CC1117" t="s">
        <v>876</v>
      </c>
      <c r="CD1117" t="s">
        <v>268</v>
      </c>
      <c r="CE1117" t="s">
        <v>268</v>
      </c>
      <c r="CF1117" t="s">
        <v>268</v>
      </c>
      <c r="CG1117" t="s">
        <v>268</v>
      </c>
      <c r="CH1117" t="s">
        <v>268</v>
      </c>
      <c r="CI1117" t="s">
        <v>268</v>
      </c>
      <c r="CJ1117" t="s">
        <v>268</v>
      </c>
      <c r="CK1117" t="s">
        <v>268</v>
      </c>
      <c r="CL1117" t="s">
        <v>268</v>
      </c>
      <c r="CM1117" t="s">
        <v>11224</v>
      </c>
      <c r="CN1117">
        <v>112.09</v>
      </c>
      <c r="CO1117" t="s">
        <v>268</v>
      </c>
      <c r="CP1117">
        <v>112.09</v>
      </c>
      <c r="CQ1117">
        <v>365</v>
      </c>
      <c r="CR1117" t="s">
        <v>878</v>
      </c>
      <c r="CS1117" t="s">
        <v>11225</v>
      </c>
      <c r="CT1117" t="s">
        <v>11226</v>
      </c>
      <c r="CU1117" t="s">
        <v>11227</v>
      </c>
      <c r="CV1117" t="s">
        <v>268</v>
      </c>
      <c r="CW1117" t="s">
        <v>268</v>
      </c>
      <c r="CX1117" t="s">
        <v>268</v>
      </c>
      <c r="CY1117" t="s">
        <v>268</v>
      </c>
      <c r="CZ1117" t="s">
        <v>268</v>
      </c>
      <c r="DA1117" t="s">
        <v>268</v>
      </c>
      <c r="DB1117" s="429">
        <f t="shared" si="227"/>
        <v>0</v>
      </c>
      <c r="DC1117" s="284">
        <f t="shared" si="228"/>
        <v>0</v>
      </c>
      <c r="DD1117" s="284">
        <f t="shared" si="229"/>
        <v>0</v>
      </c>
      <c r="DE1117" s="284">
        <f t="shared" si="230"/>
        <v>0</v>
      </c>
      <c r="DF1117" s="295">
        <f t="shared" si="231"/>
        <v>70.5</v>
      </c>
      <c r="DG1117" s="284">
        <f t="shared" si="232"/>
        <v>0</v>
      </c>
      <c r="DH1117" s="284">
        <f t="shared" si="233"/>
        <v>0</v>
      </c>
      <c r="DI1117" s="284">
        <f t="shared" si="234"/>
        <v>0</v>
      </c>
      <c r="DJ1117" s="284">
        <f t="shared" si="235"/>
        <v>0</v>
      </c>
      <c r="DK1117" s="295">
        <f t="shared" si="236"/>
        <v>1</v>
      </c>
      <c r="DL1117" s="297" t="str">
        <f t="shared" si="237"/>
        <v>A dispo.</v>
      </c>
      <c r="DM1117" s="430">
        <f>IFERROR(IF(CA1117="D",IF(DL1117="A dispo.",DF1117*VLOOKUP('DATI INPUT'!$F$27,TARIFFE_UD,4,FALSE),DF1117*VLOOKUP(DL1117,TARIFFE_UD,4,FALSE)),DF1117*VLOOKUP(CB1117-100,TARIFFE_UND,4,FALSE)),0)</f>
        <v>44.688873136849281</v>
      </c>
      <c r="DN1117" s="430">
        <f>IFERROR(IF(CA1117="D",IF(DL1117="A dispo.",DK1117*VLOOKUP('DATI INPUT'!$F$27,TARIFFE_UD,5,FALSE),DK1117*VLOOKUP(DL1117,TARIFFE_UD,5,FALSE)),DK1117*VLOOKUP(CB1117-100,TARIFFE_UND,5,FALSE)),0)</f>
        <v>67.397800635548478</v>
      </c>
      <c r="DO1117" s="431">
        <f t="shared" si="238"/>
        <v>-3.3262276022441029E-3</v>
      </c>
      <c r="DP1117" s="299">
        <f>IFERROR(IF(CA1117="D",IF(DL1117="A dispo.",DF1117*VLOOKUP('DATI INPUT'!$F$27,TARIFFE_UD,2,FALSE),DF1117*VLOOKUP(DL1117,TARIFFE_UD,2,FALSE)),DF1117*VLOOKUP(CB1117-100,TARIFFE_UND,2,FALSE)),0)</f>
        <v>55.832503114191972</v>
      </c>
      <c r="DQ1117" s="299">
        <f>IFERROR(IF(CA1117="D",IF(DL1117="A dispo.",DK1117*VLOOKUP('DATI INPUT'!$F$27,TARIFFE_UD,3,FALSE),DK1117*VLOOKUP(DL1117,TARIFFE_UD,3,FALSE)),DK1117*VLOOKUP(CB1117-100,TARIFFE_UND,3,FALSE)),0)</f>
        <v>60.367780403072892</v>
      </c>
      <c r="DR1117" s="299">
        <f t="shared" si="239"/>
        <v>116.20028351726486</v>
      </c>
    </row>
    <row r="1118" spans="1:122" x14ac:dyDescent="0.25">
      <c r="A1118" t="s">
        <v>8935</v>
      </c>
      <c r="B1118" t="s">
        <v>7756</v>
      </c>
      <c r="C1118" t="s">
        <v>8936</v>
      </c>
      <c r="D1118" t="s">
        <v>7758</v>
      </c>
      <c r="E1118" t="s">
        <v>268</v>
      </c>
      <c r="F1118" t="s">
        <v>156</v>
      </c>
      <c r="G1118" t="s">
        <v>2514</v>
      </c>
      <c r="H1118" t="s">
        <v>1137</v>
      </c>
      <c r="I1118" t="s">
        <v>365</v>
      </c>
      <c r="J1118" t="s">
        <v>274</v>
      </c>
      <c r="K1118" t="s">
        <v>7759</v>
      </c>
      <c r="L1118" t="s">
        <v>871</v>
      </c>
      <c r="M1118" t="s">
        <v>7760</v>
      </c>
      <c r="N1118" t="s">
        <v>984</v>
      </c>
      <c r="O1118" t="s">
        <v>873</v>
      </c>
      <c r="P1118" t="s">
        <v>613</v>
      </c>
      <c r="Q1118" t="s">
        <v>330</v>
      </c>
      <c r="R1118" t="s">
        <v>268</v>
      </c>
      <c r="S1118" t="s">
        <v>268</v>
      </c>
      <c r="T1118" t="s">
        <v>268</v>
      </c>
      <c r="U1118" t="s">
        <v>268</v>
      </c>
      <c r="V1118" t="s">
        <v>268</v>
      </c>
      <c r="W1118" t="s">
        <v>7760</v>
      </c>
      <c r="X1118" t="s">
        <v>613</v>
      </c>
      <c r="Y1118" t="s">
        <v>330</v>
      </c>
      <c r="Z1118" t="s">
        <v>268</v>
      </c>
      <c r="AA1118" t="s">
        <v>268</v>
      </c>
      <c r="AB1118" t="s">
        <v>268</v>
      </c>
      <c r="AC1118" t="s">
        <v>268</v>
      </c>
      <c r="AD1118" t="s">
        <v>268</v>
      </c>
      <c r="AE1118" t="s">
        <v>287</v>
      </c>
      <c r="AF1118" t="s">
        <v>1811</v>
      </c>
      <c r="AG1118" t="s">
        <v>875</v>
      </c>
      <c r="AH1118" t="s">
        <v>1812</v>
      </c>
      <c r="AI1118" t="s">
        <v>789</v>
      </c>
      <c r="AJ1118" t="s">
        <v>268</v>
      </c>
      <c r="AK1118" t="s">
        <v>724</v>
      </c>
      <c r="AL1118" t="s">
        <v>268</v>
      </c>
      <c r="AM1118" t="s">
        <v>288</v>
      </c>
      <c r="AN1118" t="s">
        <v>268</v>
      </c>
      <c r="AO1118" t="s">
        <v>268</v>
      </c>
      <c r="AP1118" t="s">
        <v>268</v>
      </c>
      <c r="AQ1118" t="s">
        <v>268</v>
      </c>
      <c r="AR1118" t="s">
        <v>268</v>
      </c>
      <c r="AS1118" t="s">
        <v>268</v>
      </c>
      <c r="AT1118" t="s">
        <v>268</v>
      </c>
      <c r="AU1118" t="s">
        <v>268</v>
      </c>
      <c r="AV1118" t="s">
        <v>268</v>
      </c>
      <c r="AW1118" t="s">
        <v>268</v>
      </c>
      <c r="AX1118" t="s">
        <v>268</v>
      </c>
      <c r="AY1118" t="s">
        <v>268</v>
      </c>
      <c r="AZ1118" t="s">
        <v>268</v>
      </c>
      <c r="BA1118" t="s">
        <v>268</v>
      </c>
      <c r="BB1118" t="s">
        <v>268</v>
      </c>
      <c r="BC1118" t="s">
        <v>268</v>
      </c>
      <c r="BD1118" t="s">
        <v>268</v>
      </c>
      <c r="BE1118" t="s">
        <v>268</v>
      </c>
      <c r="BF1118" t="s">
        <v>268</v>
      </c>
      <c r="BG1118" t="s">
        <v>268</v>
      </c>
      <c r="BH1118" t="s">
        <v>268</v>
      </c>
      <c r="BI1118" t="s">
        <v>268</v>
      </c>
      <c r="BJ1118" t="s">
        <v>268</v>
      </c>
      <c r="BK1118" t="s">
        <v>268</v>
      </c>
      <c r="BL1118" t="s">
        <v>268</v>
      </c>
      <c r="BM1118" t="s">
        <v>268</v>
      </c>
      <c r="BN1118" t="s">
        <v>268</v>
      </c>
      <c r="BO1118" t="s">
        <v>268</v>
      </c>
      <c r="BP1118" t="s">
        <v>268</v>
      </c>
      <c r="BQ1118" t="s">
        <v>268</v>
      </c>
      <c r="BR1118" t="s">
        <v>268</v>
      </c>
      <c r="BS1118" t="s">
        <v>268</v>
      </c>
      <c r="BT1118" t="s">
        <v>268</v>
      </c>
      <c r="BU1118" t="s">
        <v>268</v>
      </c>
      <c r="BV1118" t="s">
        <v>268</v>
      </c>
      <c r="BW1118" t="s">
        <v>268</v>
      </c>
      <c r="BX1118" t="s">
        <v>268</v>
      </c>
      <c r="BY1118">
        <v>119</v>
      </c>
      <c r="BZ1118">
        <v>119</v>
      </c>
      <c r="CA1118" t="s">
        <v>142</v>
      </c>
      <c r="CB1118" s="356">
        <v>122</v>
      </c>
      <c r="CC1118" t="s">
        <v>876</v>
      </c>
      <c r="CD1118" t="s">
        <v>268</v>
      </c>
      <c r="CE1118" t="s">
        <v>268</v>
      </c>
      <c r="CF1118" s="356">
        <v>1</v>
      </c>
      <c r="CG1118" t="s">
        <v>268</v>
      </c>
      <c r="CH1118" t="s">
        <v>268</v>
      </c>
      <c r="CI1118" t="s">
        <v>268</v>
      </c>
      <c r="CJ1118" t="s">
        <v>268</v>
      </c>
      <c r="CK1118" t="s">
        <v>268</v>
      </c>
      <c r="CL1118" t="s">
        <v>268</v>
      </c>
      <c r="CM1118" t="s">
        <v>11224</v>
      </c>
      <c r="CN1118">
        <v>75.599999999999994</v>
      </c>
      <c r="CO1118" t="s">
        <v>268</v>
      </c>
      <c r="CP1118">
        <v>75.599999999999994</v>
      </c>
      <c r="CQ1118">
        <v>365</v>
      </c>
      <c r="CR1118" t="s">
        <v>878</v>
      </c>
      <c r="CS1118" t="s">
        <v>11225</v>
      </c>
      <c r="CT1118" t="s">
        <v>11226</v>
      </c>
      <c r="CU1118" t="s">
        <v>11227</v>
      </c>
      <c r="CV1118" t="s">
        <v>268</v>
      </c>
      <c r="CW1118" t="s">
        <v>268</v>
      </c>
      <c r="CX1118" t="s">
        <v>268</v>
      </c>
      <c r="CY1118" t="s">
        <v>268</v>
      </c>
      <c r="CZ1118" t="s">
        <v>268</v>
      </c>
      <c r="DA1118" t="s">
        <v>268</v>
      </c>
      <c r="DB1118" s="429">
        <f t="shared" si="227"/>
        <v>0</v>
      </c>
      <c r="DC1118" s="284">
        <f t="shared" si="228"/>
        <v>0</v>
      </c>
      <c r="DD1118" s="284">
        <f t="shared" si="229"/>
        <v>0</v>
      </c>
      <c r="DE1118" s="284">
        <f t="shared" si="230"/>
        <v>0</v>
      </c>
      <c r="DF1118" s="295">
        <f t="shared" si="231"/>
        <v>119</v>
      </c>
      <c r="DG1118" s="284">
        <f t="shared" si="232"/>
        <v>0</v>
      </c>
      <c r="DH1118" s="284">
        <f t="shared" si="233"/>
        <v>0</v>
      </c>
      <c r="DI1118" s="284">
        <f t="shared" si="234"/>
        <v>0</v>
      </c>
      <c r="DJ1118" s="284">
        <f t="shared" si="235"/>
        <v>0</v>
      </c>
      <c r="DK1118" s="295">
        <f t="shared" si="236"/>
        <v>1</v>
      </c>
      <c r="DL1118" s="297">
        <f t="shared" si="237"/>
        <v>1</v>
      </c>
      <c r="DM1118" s="430">
        <f>IFERROR(IF(CA1118="D",IF(DL1118="A dispo.",DF1118*VLOOKUP('DATI INPUT'!$F$27,TARIFFE_UD,4,FALSE),DF1118*VLOOKUP(DL1118,TARIFFE_UD,4,FALSE)),DF1118*VLOOKUP(CB1118-100,TARIFFE_UND,4,FALSE)),0)</f>
        <v>58.669552912522377</v>
      </c>
      <c r="DN1118" s="430">
        <f>IFERROR(IF(CA1118="D",IF(DL1118="A dispo.",DK1118*VLOOKUP('DATI INPUT'!$F$27,TARIFFE_UD,5,FALSE),DK1118*VLOOKUP(DL1118,TARIFFE_UD,5,FALSE)),DK1118*VLOOKUP(CB1118-100,TARIFFE_UND,5,FALSE)),0)</f>
        <v>16.930848468833439</v>
      </c>
      <c r="DO1118" s="431">
        <f t="shared" si="238"/>
        <v>4.0138135582878931E-4</v>
      </c>
      <c r="DP1118" s="299">
        <f>IFERROR(IF(CA1118="D",IF(DL1118="A dispo.",DF1118*VLOOKUP('DATI INPUT'!$F$27,TARIFFE_UD,2,FALSE),DF1118*VLOOKUP(DL1118,TARIFFE_UD,2,FALSE)),DF1118*VLOOKUP(CB1118-100,TARIFFE_UND,2,FALSE)),0)</f>
        <v>73.299409131791833</v>
      </c>
      <c r="DQ1118" s="299">
        <f>IFERROR(IF(CA1118="D",IF(DL1118="A dispo.",DK1118*VLOOKUP('DATI INPUT'!$F$27,TARIFFE_UD,3,FALSE),DK1118*VLOOKUP(DL1118,TARIFFE_UD,3,FALSE)),DK1118*VLOOKUP(CB1118-100,TARIFFE_UND,3,FALSE)),0)</f>
        <v>15.164853048114928</v>
      </c>
      <c r="DR1118" s="299">
        <f t="shared" si="239"/>
        <v>88.464262179906768</v>
      </c>
    </row>
    <row r="1119" spans="1:122" x14ac:dyDescent="0.25">
      <c r="A1119" t="s">
        <v>8937</v>
      </c>
      <c r="B1119" t="s">
        <v>8938</v>
      </c>
      <c r="C1119" t="s">
        <v>8939</v>
      </c>
      <c r="D1119" t="s">
        <v>8940</v>
      </c>
      <c r="E1119" t="s">
        <v>268</v>
      </c>
      <c r="F1119" t="s">
        <v>156</v>
      </c>
      <c r="G1119" t="s">
        <v>8941</v>
      </c>
      <c r="H1119" t="s">
        <v>1033</v>
      </c>
      <c r="I1119" t="s">
        <v>8942</v>
      </c>
      <c r="J1119" t="s">
        <v>156</v>
      </c>
      <c r="K1119" t="s">
        <v>8943</v>
      </c>
      <c r="L1119" t="s">
        <v>960</v>
      </c>
      <c r="M1119" t="s">
        <v>8944</v>
      </c>
      <c r="N1119" t="s">
        <v>1135</v>
      </c>
      <c r="O1119" t="s">
        <v>896</v>
      </c>
      <c r="P1119" t="s">
        <v>8945</v>
      </c>
      <c r="Q1119" t="s">
        <v>460</v>
      </c>
      <c r="R1119" t="s">
        <v>268</v>
      </c>
      <c r="S1119" t="s">
        <v>268</v>
      </c>
      <c r="T1119" t="s">
        <v>268</v>
      </c>
      <c r="U1119" t="s">
        <v>268</v>
      </c>
      <c r="V1119" t="s">
        <v>268</v>
      </c>
      <c r="W1119" t="s">
        <v>8215</v>
      </c>
      <c r="X1119" t="s">
        <v>1310</v>
      </c>
      <c r="Y1119" t="s">
        <v>298</v>
      </c>
      <c r="Z1119" t="s">
        <v>268</v>
      </c>
      <c r="AA1119" t="s">
        <v>268</v>
      </c>
      <c r="AB1119" t="s">
        <v>268</v>
      </c>
      <c r="AC1119" t="s">
        <v>268</v>
      </c>
      <c r="AD1119" t="s">
        <v>268</v>
      </c>
      <c r="AE1119" t="s">
        <v>287</v>
      </c>
      <c r="AF1119" t="s">
        <v>1811</v>
      </c>
      <c r="AG1119" t="s">
        <v>875</v>
      </c>
      <c r="AH1119" t="s">
        <v>1812</v>
      </c>
      <c r="AI1119" t="s">
        <v>4742</v>
      </c>
      <c r="AJ1119" t="s">
        <v>268</v>
      </c>
      <c r="AK1119" t="s">
        <v>396</v>
      </c>
      <c r="AL1119" t="s">
        <v>268</v>
      </c>
      <c r="AM1119" t="s">
        <v>288</v>
      </c>
      <c r="AN1119" t="s">
        <v>268</v>
      </c>
      <c r="AO1119" t="s">
        <v>268</v>
      </c>
      <c r="AP1119" t="s">
        <v>268</v>
      </c>
      <c r="AQ1119" t="s">
        <v>268</v>
      </c>
      <c r="AR1119" t="s">
        <v>268</v>
      </c>
      <c r="AS1119" t="s">
        <v>268</v>
      </c>
      <c r="AT1119" t="s">
        <v>268</v>
      </c>
      <c r="AU1119" t="s">
        <v>268</v>
      </c>
      <c r="AV1119" t="s">
        <v>268</v>
      </c>
      <c r="AW1119" t="s">
        <v>268</v>
      </c>
      <c r="AX1119" t="s">
        <v>268</v>
      </c>
      <c r="AY1119" t="s">
        <v>268</v>
      </c>
      <c r="AZ1119" t="s">
        <v>268</v>
      </c>
      <c r="BA1119" t="s">
        <v>268</v>
      </c>
      <c r="BB1119" t="s">
        <v>268</v>
      </c>
      <c r="BC1119" t="s">
        <v>268</v>
      </c>
      <c r="BD1119" t="s">
        <v>268</v>
      </c>
      <c r="BE1119" t="s">
        <v>268</v>
      </c>
      <c r="BF1119" t="s">
        <v>268</v>
      </c>
      <c r="BG1119" t="s">
        <v>268</v>
      </c>
      <c r="BH1119" t="s">
        <v>268</v>
      </c>
      <c r="BI1119" t="s">
        <v>268</v>
      </c>
      <c r="BJ1119" t="s">
        <v>268</v>
      </c>
      <c r="BK1119" t="s">
        <v>268</v>
      </c>
      <c r="BL1119" t="s">
        <v>268</v>
      </c>
      <c r="BM1119" t="s">
        <v>268</v>
      </c>
      <c r="BN1119" t="s">
        <v>268</v>
      </c>
      <c r="BO1119" t="s">
        <v>268</v>
      </c>
      <c r="BP1119" t="s">
        <v>268</v>
      </c>
      <c r="BQ1119" t="s">
        <v>268</v>
      </c>
      <c r="BR1119" t="s">
        <v>268</v>
      </c>
      <c r="BS1119" t="s">
        <v>268</v>
      </c>
      <c r="BT1119" t="s">
        <v>268</v>
      </c>
      <c r="BU1119" t="s">
        <v>268</v>
      </c>
      <c r="BV1119" t="s">
        <v>268</v>
      </c>
      <c r="BW1119" t="s">
        <v>268</v>
      </c>
      <c r="BX1119" t="s">
        <v>268</v>
      </c>
      <c r="BY1119">
        <v>113</v>
      </c>
      <c r="BZ1119">
        <v>113</v>
      </c>
      <c r="CA1119" t="s">
        <v>142</v>
      </c>
      <c r="CB1119" s="356">
        <v>122</v>
      </c>
      <c r="CC1119" t="s">
        <v>876</v>
      </c>
      <c r="CD1119" t="s">
        <v>268</v>
      </c>
      <c r="CE1119" t="s">
        <v>268</v>
      </c>
      <c r="CF1119" t="s">
        <v>268</v>
      </c>
      <c r="CG1119" t="s">
        <v>268</v>
      </c>
      <c r="CH1119" t="s">
        <v>268</v>
      </c>
      <c r="CI1119" t="s">
        <v>268</v>
      </c>
      <c r="CJ1119" t="s">
        <v>268</v>
      </c>
      <c r="CK1119" t="s">
        <v>268</v>
      </c>
      <c r="CL1119" t="s">
        <v>268</v>
      </c>
      <c r="CM1119" t="s">
        <v>11224</v>
      </c>
      <c r="CN1119">
        <v>139.03</v>
      </c>
      <c r="CO1119" t="s">
        <v>268</v>
      </c>
      <c r="CP1119">
        <v>139.03</v>
      </c>
      <c r="CQ1119">
        <v>365</v>
      </c>
      <c r="CR1119" t="s">
        <v>878</v>
      </c>
      <c r="CS1119" t="s">
        <v>11225</v>
      </c>
      <c r="CT1119" t="s">
        <v>11226</v>
      </c>
      <c r="CU1119" t="s">
        <v>11227</v>
      </c>
      <c r="CV1119" t="s">
        <v>268</v>
      </c>
      <c r="CW1119" t="s">
        <v>268</v>
      </c>
      <c r="CX1119" t="s">
        <v>268</v>
      </c>
      <c r="CY1119" t="s">
        <v>268</v>
      </c>
      <c r="CZ1119" t="s">
        <v>268</v>
      </c>
      <c r="DA1119" t="s">
        <v>268</v>
      </c>
      <c r="DB1119" s="429">
        <f t="shared" si="227"/>
        <v>0</v>
      </c>
      <c r="DC1119" s="284">
        <f t="shared" si="228"/>
        <v>0</v>
      </c>
      <c r="DD1119" s="284">
        <f t="shared" si="229"/>
        <v>0</v>
      </c>
      <c r="DE1119" s="284">
        <f t="shared" si="230"/>
        <v>0</v>
      </c>
      <c r="DF1119" s="295">
        <f t="shared" si="231"/>
        <v>113</v>
      </c>
      <c r="DG1119" s="284">
        <f t="shared" si="232"/>
        <v>0</v>
      </c>
      <c r="DH1119" s="284">
        <f t="shared" si="233"/>
        <v>0</v>
      </c>
      <c r="DI1119" s="284">
        <f t="shared" si="234"/>
        <v>0</v>
      </c>
      <c r="DJ1119" s="284">
        <f t="shared" si="235"/>
        <v>0</v>
      </c>
      <c r="DK1119" s="295">
        <f t="shared" si="236"/>
        <v>1</v>
      </c>
      <c r="DL1119" s="297" t="str">
        <f t="shared" si="237"/>
        <v>A dispo.</v>
      </c>
      <c r="DM1119" s="430">
        <f>IFERROR(IF(CA1119="D",IF(DL1119="A dispo.",DF1119*VLOOKUP('DATI INPUT'!$F$27,TARIFFE_UD,4,FALSE),DF1119*VLOOKUP(DL1119,TARIFFE_UD,4,FALSE)),DF1119*VLOOKUP(CB1119-100,TARIFFE_UND,4,FALSE)),0)</f>
        <v>71.628973964027921</v>
      </c>
      <c r="DN1119" s="430">
        <f>IFERROR(IF(CA1119="D",IF(DL1119="A dispo.",DK1119*VLOOKUP('DATI INPUT'!$F$27,TARIFFE_UD,5,FALSE),DK1119*VLOOKUP(DL1119,TARIFFE_UD,5,FALSE)),DK1119*VLOOKUP(CB1119-100,TARIFFE_UND,5,FALSE)),0)</f>
        <v>67.397800635548478</v>
      </c>
      <c r="DO1119" s="431">
        <f t="shared" si="238"/>
        <v>-3.2254004235880984E-3</v>
      </c>
      <c r="DP1119" s="299">
        <f>IFERROR(IF(CA1119="D",IF(DL1119="A dispo.",DF1119*VLOOKUP('DATI INPUT'!$F$27,TARIFFE_UD,2,FALSE),DF1119*VLOOKUP(DL1119,TARIFFE_UD,2,FALSE)),DF1119*VLOOKUP(CB1119-100,TARIFFE_UND,2,FALSE)),0)</f>
        <v>89.490395062463733</v>
      </c>
      <c r="DQ1119" s="299">
        <f>IFERROR(IF(CA1119="D",IF(DL1119="A dispo.",DK1119*VLOOKUP('DATI INPUT'!$F$27,TARIFFE_UD,3,FALSE),DK1119*VLOOKUP(DL1119,TARIFFE_UD,3,FALSE)),DK1119*VLOOKUP(CB1119-100,TARIFFE_UND,3,FALSE)),0)</f>
        <v>60.367780403072892</v>
      </c>
      <c r="DR1119" s="299">
        <f t="shared" si="239"/>
        <v>149.85817546553662</v>
      </c>
    </row>
    <row r="1120" spans="1:122" x14ac:dyDescent="0.25">
      <c r="A1120" t="s">
        <v>8946</v>
      </c>
      <c r="B1120" t="s">
        <v>8938</v>
      </c>
      <c r="C1120" t="s">
        <v>8947</v>
      </c>
      <c r="D1120" t="s">
        <v>8940</v>
      </c>
      <c r="E1120" t="s">
        <v>268</v>
      </c>
      <c r="F1120" t="s">
        <v>156</v>
      </c>
      <c r="G1120" t="s">
        <v>8941</v>
      </c>
      <c r="H1120" t="s">
        <v>1033</v>
      </c>
      <c r="I1120" t="s">
        <v>8942</v>
      </c>
      <c r="J1120" t="s">
        <v>156</v>
      </c>
      <c r="K1120" t="s">
        <v>8943</v>
      </c>
      <c r="L1120" t="s">
        <v>960</v>
      </c>
      <c r="M1120" t="s">
        <v>8944</v>
      </c>
      <c r="N1120" t="s">
        <v>1135</v>
      </c>
      <c r="O1120" t="s">
        <v>896</v>
      </c>
      <c r="P1120" t="s">
        <v>8945</v>
      </c>
      <c r="Q1120" t="s">
        <v>460</v>
      </c>
      <c r="R1120" t="s">
        <v>268</v>
      </c>
      <c r="S1120" t="s">
        <v>268</v>
      </c>
      <c r="T1120" t="s">
        <v>268</v>
      </c>
      <c r="U1120" t="s">
        <v>268</v>
      </c>
      <c r="V1120" t="s">
        <v>268</v>
      </c>
      <c r="W1120" t="s">
        <v>8215</v>
      </c>
      <c r="X1120" t="s">
        <v>1310</v>
      </c>
      <c r="Y1120" t="s">
        <v>298</v>
      </c>
      <c r="Z1120" t="s">
        <v>268</v>
      </c>
      <c r="AA1120" t="s">
        <v>268</v>
      </c>
      <c r="AB1120" t="s">
        <v>268</v>
      </c>
      <c r="AC1120" t="s">
        <v>268</v>
      </c>
      <c r="AD1120" t="s">
        <v>268</v>
      </c>
      <c r="AE1120" t="s">
        <v>287</v>
      </c>
      <c r="AF1120" t="s">
        <v>1811</v>
      </c>
      <c r="AG1120" t="s">
        <v>875</v>
      </c>
      <c r="AH1120" t="s">
        <v>1812</v>
      </c>
      <c r="AI1120" t="s">
        <v>4742</v>
      </c>
      <c r="AJ1120" t="s">
        <v>268</v>
      </c>
      <c r="AK1120" t="s">
        <v>693</v>
      </c>
      <c r="AL1120" t="s">
        <v>268</v>
      </c>
      <c r="AM1120" t="s">
        <v>411</v>
      </c>
      <c r="AN1120" t="s">
        <v>268</v>
      </c>
      <c r="AO1120" t="s">
        <v>268</v>
      </c>
      <c r="AP1120" t="s">
        <v>268</v>
      </c>
      <c r="AQ1120" t="s">
        <v>268</v>
      </c>
      <c r="AR1120" t="s">
        <v>268</v>
      </c>
      <c r="AS1120" t="s">
        <v>268</v>
      </c>
      <c r="AT1120" t="s">
        <v>268</v>
      </c>
      <c r="AU1120" t="s">
        <v>268</v>
      </c>
      <c r="AV1120" t="s">
        <v>268</v>
      </c>
      <c r="AW1120" t="s">
        <v>268</v>
      </c>
      <c r="AX1120" t="s">
        <v>268</v>
      </c>
      <c r="AY1120" t="s">
        <v>268</v>
      </c>
      <c r="AZ1120" t="s">
        <v>268</v>
      </c>
      <c r="BA1120" t="s">
        <v>268</v>
      </c>
      <c r="BB1120" t="s">
        <v>268</v>
      </c>
      <c r="BC1120" t="s">
        <v>268</v>
      </c>
      <c r="BD1120" t="s">
        <v>268</v>
      </c>
      <c r="BE1120" t="s">
        <v>268</v>
      </c>
      <c r="BF1120" t="s">
        <v>268</v>
      </c>
      <c r="BG1120" t="s">
        <v>268</v>
      </c>
      <c r="BH1120" t="s">
        <v>268</v>
      </c>
      <c r="BI1120" t="s">
        <v>268</v>
      </c>
      <c r="BJ1120" t="s">
        <v>268</v>
      </c>
      <c r="BK1120" t="s">
        <v>268</v>
      </c>
      <c r="BL1120" t="s">
        <v>268</v>
      </c>
      <c r="BM1120" t="s">
        <v>268</v>
      </c>
      <c r="BN1120" t="s">
        <v>268</v>
      </c>
      <c r="BO1120" t="s">
        <v>268</v>
      </c>
      <c r="BP1120" t="s">
        <v>268</v>
      </c>
      <c r="BQ1120" t="s">
        <v>268</v>
      </c>
      <c r="BR1120" t="s">
        <v>268</v>
      </c>
      <c r="BS1120" t="s">
        <v>268</v>
      </c>
      <c r="BT1120" t="s">
        <v>268</v>
      </c>
      <c r="BU1120" t="s">
        <v>268</v>
      </c>
      <c r="BV1120" t="s">
        <v>268</v>
      </c>
      <c r="BW1120" t="s">
        <v>268</v>
      </c>
      <c r="BX1120" t="s">
        <v>268</v>
      </c>
      <c r="BY1120">
        <v>99</v>
      </c>
      <c r="BZ1120">
        <v>99</v>
      </c>
      <c r="CA1120" t="s">
        <v>142</v>
      </c>
      <c r="CB1120" s="356">
        <v>123</v>
      </c>
      <c r="CC1120" t="s">
        <v>1817</v>
      </c>
      <c r="CD1120" t="s">
        <v>268</v>
      </c>
      <c r="CE1120" t="s">
        <v>268</v>
      </c>
      <c r="CF1120" t="s">
        <v>268</v>
      </c>
      <c r="CG1120" t="s">
        <v>268</v>
      </c>
      <c r="CH1120" t="s">
        <v>268</v>
      </c>
      <c r="CI1120" t="s">
        <v>268</v>
      </c>
      <c r="CJ1120" t="s">
        <v>268</v>
      </c>
      <c r="CK1120" t="s">
        <v>268</v>
      </c>
      <c r="CL1120" t="s">
        <v>268</v>
      </c>
      <c r="CM1120" t="s">
        <v>11224</v>
      </c>
      <c r="CN1120">
        <v>62.75</v>
      </c>
      <c r="CO1120" t="s">
        <v>268</v>
      </c>
      <c r="CP1120">
        <v>62.75</v>
      </c>
      <c r="CQ1120">
        <v>365</v>
      </c>
      <c r="CR1120" t="s">
        <v>878</v>
      </c>
      <c r="CS1120" t="s">
        <v>11225</v>
      </c>
      <c r="CT1120" t="s">
        <v>11226</v>
      </c>
      <c r="CU1120" t="s">
        <v>11227</v>
      </c>
      <c r="CV1120" t="s">
        <v>268</v>
      </c>
      <c r="CW1120" t="s">
        <v>268</v>
      </c>
      <c r="CX1120" t="s">
        <v>268</v>
      </c>
      <c r="CY1120" t="s">
        <v>268</v>
      </c>
      <c r="CZ1120" t="s">
        <v>268</v>
      </c>
      <c r="DA1120" t="s">
        <v>268</v>
      </c>
      <c r="DB1120" s="429">
        <f t="shared" si="227"/>
        <v>0</v>
      </c>
      <c r="DC1120" s="284">
        <f t="shared" si="228"/>
        <v>0</v>
      </c>
      <c r="DD1120" s="284">
        <f t="shared" si="229"/>
        <v>0</v>
      </c>
      <c r="DE1120" s="284">
        <f t="shared" si="230"/>
        <v>0</v>
      </c>
      <c r="DF1120" s="295">
        <f t="shared" si="231"/>
        <v>99</v>
      </c>
      <c r="DG1120" s="284">
        <f t="shared" si="232"/>
        <v>1</v>
      </c>
      <c r="DH1120" s="284">
        <f t="shared" si="233"/>
        <v>0</v>
      </c>
      <c r="DI1120" s="284">
        <f t="shared" si="234"/>
        <v>0</v>
      </c>
      <c r="DJ1120" s="284">
        <f t="shared" si="235"/>
        <v>0</v>
      </c>
      <c r="DK1120" s="295">
        <f t="shared" si="236"/>
        <v>0</v>
      </c>
      <c r="DL1120" s="297" t="str">
        <f t="shared" si="237"/>
        <v>A dispo.</v>
      </c>
      <c r="DM1120" s="430">
        <f>IFERROR(IF(CA1120="D",IF(DL1120="A dispo.",DF1120*VLOOKUP('DATI INPUT'!$F$27,TARIFFE_UD,4,FALSE),DF1120*VLOOKUP(DL1120,TARIFFE_UD,4,FALSE)),DF1120*VLOOKUP(CB1120-100,TARIFFE_UND,4,FALSE)),0)</f>
        <v>62.754587809192607</v>
      </c>
      <c r="DN1120" s="430">
        <f>IFERROR(IF(CA1120="D",IF(DL1120="A dispo.",DK1120*VLOOKUP('DATI INPUT'!$F$27,TARIFFE_UD,5,FALSE),DK1120*VLOOKUP(DL1120,TARIFFE_UD,5,FALSE)),DK1120*VLOOKUP(CB1120-100,TARIFFE_UND,5,FALSE)),0)</f>
        <v>0</v>
      </c>
      <c r="DO1120" s="431">
        <f t="shared" si="238"/>
        <v>4.5878091926070397E-3</v>
      </c>
      <c r="DP1120" s="299">
        <f>IFERROR(IF(CA1120="D",IF(DL1120="A dispo.",DF1120*VLOOKUP('DATI INPUT'!$F$27,TARIFFE_UD,2,FALSE),DF1120*VLOOKUP(DL1120,TARIFFE_UD,2,FALSE)),DF1120*VLOOKUP(CB1120-100,TARIFFE_UND,2,FALSE)),0)</f>
        <v>78.40308947950362</v>
      </c>
      <c r="DQ1120" s="299">
        <f>IFERROR(IF(CA1120="D",IF(DL1120="A dispo.",DK1120*VLOOKUP('DATI INPUT'!$F$27,TARIFFE_UD,3,FALSE),DK1120*VLOOKUP(DL1120,TARIFFE_UD,3,FALSE)),DK1120*VLOOKUP(CB1120-100,TARIFFE_UND,3,FALSE)),0)</f>
        <v>0</v>
      </c>
      <c r="DR1120" s="299">
        <f t="shared" si="239"/>
        <v>78.40308947950362</v>
      </c>
    </row>
    <row r="1121" spans="1:122" x14ac:dyDescent="0.25">
      <c r="A1121" t="s">
        <v>8948</v>
      </c>
      <c r="B1121" t="s">
        <v>8949</v>
      </c>
      <c r="C1121" t="s">
        <v>8950</v>
      </c>
      <c r="D1121" t="s">
        <v>8951</v>
      </c>
      <c r="E1121" t="s">
        <v>268</v>
      </c>
      <c r="F1121" t="s">
        <v>156</v>
      </c>
      <c r="G1121" t="s">
        <v>8952</v>
      </c>
      <c r="H1121" t="s">
        <v>1033</v>
      </c>
      <c r="I1121" t="s">
        <v>8953</v>
      </c>
      <c r="J1121" t="s">
        <v>156</v>
      </c>
      <c r="K1121" t="s">
        <v>8954</v>
      </c>
      <c r="L1121" t="s">
        <v>984</v>
      </c>
      <c r="M1121" t="s">
        <v>8955</v>
      </c>
      <c r="N1121" t="s">
        <v>962</v>
      </c>
      <c r="O1121" t="s">
        <v>1176</v>
      </c>
      <c r="P1121" t="s">
        <v>927</v>
      </c>
      <c r="Q1121" t="s">
        <v>269</v>
      </c>
      <c r="R1121" t="s">
        <v>268</v>
      </c>
      <c r="S1121" t="s">
        <v>268</v>
      </c>
      <c r="T1121" t="s">
        <v>268</v>
      </c>
      <c r="U1121" t="s">
        <v>268</v>
      </c>
      <c r="V1121" t="s">
        <v>268</v>
      </c>
      <c r="W1121" t="s">
        <v>8956</v>
      </c>
      <c r="X1121" t="s">
        <v>2116</v>
      </c>
      <c r="Y1121" t="s">
        <v>346</v>
      </c>
      <c r="Z1121" t="s">
        <v>268</v>
      </c>
      <c r="AA1121" t="s">
        <v>268</v>
      </c>
      <c r="AB1121" t="s">
        <v>268</v>
      </c>
      <c r="AC1121" t="s">
        <v>268</v>
      </c>
      <c r="AD1121" t="s">
        <v>268</v>
      </c>
      <c r="AE1121" t="s">
        <v>287</v>
      </c>
      <c r="AF1121" t="s">
        <v>1811</v>
      </c>
      <c r="AG1121" t="s">
        <v>875</v>
      </c>
      <c r="AH1121" t="s">
        <v>1812</v>
      </c>
      <c r="AI1121" t="s">
        <v>8957</v>
      </c>
      <c r="AJ1121" t="s">
        <v>268</v>
      </c>
      <c r="AK1121" t="s">
        <v>381</v>
      </c>
      <c r="AL1121" t="s">
        <v>268</v>
      </c>
      <c r="AM1121" t="s">
        <v>405</v>
      </c>
      <c r="AN1121" t="s">
        <v>268</v>
      </c>
      <c r="AO1121" t="s">
        <v>268</v>
      </c>
      <c r="AP1121" t="s">
        <v>268</v>
      </c>
      <c r="AQ1121" t="s">
        <v>268</v>
      </c>
      <c r="AR1121" t="s">
        <v>268</v>
      </c>
      <c r="AS1121" t="s">
        <v>268</v>
      </c>
      <c r="AT1121" t="s">
        <v>268</v>
      </c>
      <c r="AU1121" t="s">
        <v>268</v>
      </c>
      <c r="AV1121" t="s">
        <v>268</v>
      </c>
      <c r="AW1121" t="s">
        <v>268</v>
      </c>
      <c r="AX1121" t="s">
        <v>268</v>
      </c>
      <c r="AY1121" t="s">
        <v>268</v>
      </c>
      <c r="AZ1121" t="s">
        <v>268</v>
      </c>
      <c r="BA1121" t="s">
        <v>268</v>
      </c>
      <c r="BB1121" t="s">
        <v>268</v>
      </c>
      <c r="BC1121" t="s">
        <v>268</v>
      </c>
      <c r="BD1121" t="s">
        <v>268</v>
      </c>
      <c r="BE1121" t="s">
        <v>268</v>
      </c>
      <c r="BF1121" t="s">
        <v>268</v>
      </c>
      <c r="BG1121" t="s">
        <v>268</v>
      </c>
      <c r="BH1121" t="s">
        <v>268</v>
      </c>
      <c r="BI1121" t="s">
        <v>268</v>
      </c>
      <c r="BJ1121" t="s">
        <v>268</v>
      </c>
      <c r="BK1121" t="s">
        <v>268</v>
      </c>
      <c r="BL1121" t="s">
        <v>268</v>
      </c>
      <c r="BM1121" t="s">
        <v>268</v>
      </c>
      <c r="BN1121" t="s">
        <v>268</v>
      </c>
      <c r="BO1121" t="s">
        <v>268</v>
      </c>
      <c r="BP1121" t="s">
        <v>268</v>
      </c>
      <c r="BQ1121" t="s">
        <v>268</v>
      </c>
      <c r="BR1121" t="s">
        <v>268</v>
      </c>
      <c r="BS1121" t="s">
        <v>268</v>
      </c>
      <c r="BT1121" t="s">
        <v>268</v>
      </c>
      <c r="BU1121" t="s">
        <v>268</v>
      </c>
      <c r="BV1121" t="s">
        <v>268</v>
      </c>
      <c r="BW1121" t="s">
        <v>268</v>
      </c>
      <c r="BX1121" t="s">
        <v>268</v>
      </c>
      <c r="BY1121">
        <v>56</v>
      </c>
      <c r="BZ1121">
        <v>56</v>
      </c>
      <c r="CA1121" t="s">
        <v>142</v>
      </c>
      <c r="CB1121" s="356">
        <v>122</v>
      </c>
      <c r="CC1121" t="s">
        <v>876</v>
      </c>
      <c r="CD1121" t="s">
        <v>268</v>
      </c>
      <c r="CE1121" t="s">
        <v>268</v>
      </c>
      <c r="CF1121" s="356">
        <v>2</v>
      </c>
      <c r="CG1121" t="s">
        <v>268</v>
      </c>
      <c r="CH1121" t="s">
        <v>268</v>
      </c>
      <c r="CI1121" t="s">
        <v>268</v>
      </c>
      <c r="CJ1121" t="s">
        <v>268</v>
      </c>
      <c r="CK1121" t="s">
        <v>268</v>
      </c>
      <c r="CL1121" t="s">
        <v>268</v>
      </c>
      <c r="CM1121" t="s">
        <v>11224</v>
      </c>
      <c r="CN1121">
        <v>83.65</v>
      </c>
      <c r="CO1121" t="s">
        <v>268</v>
      </c>
      <c r="CP1121">
        <v>83.65</v>
      </c>
      <c r="CQ1121">
        <v>365</v>
      </c>
      <c r="CR1121" t="s">
        <v>878</v>
      </c>
      <c r="CS1121" t="s">
        <v>11225</v>
      </c>
      <c r="CT1121" t="s">
        <v>11226</v>
      </c>
      <c r="CU1121" t="s">
        <v>11227</v>
      </c>
      <c r="CV1121" t="s">
        <v>268</v>
      </c>
      <c r="CW1121" t="s">
        <v>268</v>
      </c>
      <c r="CX1121" t="s">
        <v>268</v>
      </c>
      <c r="CY1121" t="s">
        <v>268</v>
      </c>
      <c r="CZ1121" t="s">
        <v>268</v>
      </c>
      <c r="DA1121" t="s">
        <v>268</v>
      </c>
      <c r="DB1121" s="429">
        <f t="shared" si="227"/>
        <v>0</v>
      </c>
      <c r="DC1121" s="284">
        <f t="shared" si="228"/>
        <v>0</v>
      </c>
      <c r="DD1121" s="284">
        <f t="shared" si="229"/>
        <v>0</v>
      </c>
      <c r="DE1121" s="284">
        <f t="shared" si="230"/>
        <v>0</v>
      </c>
      <c r="DF1121" s="295">
        <f t="shared" si="231"/>
        <v>56</v>
      </c>
      <c r="DG1121" s="284">
        <f t="shared" si="232"/>
        <v>0</v>
      </c>
      <c r="DH1121" s="284">
        <f t="shared" si="233"/>
        <v>0</v>
      </c>
      <c r="DI1121" s="284">
        <f t="shared" si="234"/>
        <v>0</v>
      </c>
      <c r="DJ1121" s="284">
        <f t="shared" si="235"/>
        <v>0</v>
      </c>
      <c r="DK1121" s="295">
        <f t="shared" si="236"/>
        <v>1</v>
      </c>
      <c r="DL1121" s="297">
        <f t="shared" si="237"/>
        <v>2</v>
      </c>
      <c r="DM1121" s="430">
        <f>IFERROR(IF(CA1121="D",IF(DL1121="A dispo.",DF1121*VLOOKUP('DATI INPUT'!$F$27,TARIFFE_UD,4,FALSE),DF1121*VLOOKUP(DL1121,TARIFFE_UD,4,FALSE)),DF1121*VLOOKUP(CB1121-100,TARIFFE_UND,4,FALSE)),0)</f>
        <v>32.210734932365234</v>
      </c>
      <c r="DN1121" s="430">
        <f>IFERROR(IF(CA1121="D",IF(DL1121="A dispo.",DK1121*VLOOKUP('DATI INPUT'!$F$27,TARIFFE_UD,5,FALSE),DK1121*VLOOKUP(DL1121,TARIFFE_UD,5,FALSE)),DK1121*VLOOKUP(CB1121-100,TARIFFE_UND,5,FALSE)),0)</f>
        <v>51.443731886070836</v>
      </c>
      <c r="DO1121" s="431">
        <f t="shared" si="238"/>
        <v>4.4668184360716623E-3</v>
      </c>
      <c r="DP1121" s="299">
        <f>IFERROR(IF(CA1121="D",IF(DL1121="A dispo.",DF1121*VLOOKUP('DATI INPUT'!$F$27,TARIFFE_UD,2,FALSE),DF1121*VLOOKUP(DL1121,TARIFFE_UD,2,FALSE)),DF1121*VLOOKUP(CB1121-100,TARIFFE_UND,2,FALSE)),0)</f>
        <v>40.242812856670028</v>
      </c>
      <c r="DQ1121" s="299">
        <f>IFERROR(IF(CA1121="D",IF(DL1121="A dispo.",DK1121*VLOOKUP('DATI INPUT'!$F$27,TARIFFE_UD,3,FALSE),DK1121*VLOOKUP(DL1121,TARIFFE_UD,3,FALSE)),DK1121*VLOOKUP(CB1121-100,TARIFFE_UND,3,FALSE)),0)</f>
        <v>46.077822723118445</v>
      </c>
      <c r="DR1121" s="299">
        <f t="shared" si="239"/>
        <v>86.320635579788473</v>
      </c>
    </row>
    <row r="1122" spans="1:122" x14ac:dyDescent="0.25">
      <c r="A1122" t="s">
        <v>8958</v>
      </c>
      <c r="B1122" t="s">
        <v>8949</v>
      </c>
      <c r="C1122" t="s">
        <v>8959</v>
      </c>
      <c r="D1122" t="s">
        <v>8951</v>
      </c>
      <c r="E1122" t="s">
        <v>268</v>
      </c>
      <c r="F1122" t="s">
        <v>156</v>
      </c>
      <c r="G1122" t="s">
        <v>8952</v>
      </c>
      <c r="H1122" t="s">
        <v>1033</v>
      </c>
      <c r="I1122" t="s">
        <v>8953</v>
      </c>
      <c r="J1122" t="s">
        <v>156</v>
      </c>
      <c r="K1122" t="s">
        <v>8954</v>
      </c>
      <c r="L1122" t="s">
        <v>984</v>
      </c>
      <c r="M1122" t="s">
        <v>8955</v>
      </c>
      <c r="N1122" t="s">
        <v>962</v>
      </c>
      <c r="O1122" t="s">
        <v>1176</v>
      </c>
      <c r="P1122" t="s">
        <v>927</v>
      </c>
      <c r="Q1122" t="s">
        <v>269</v>
      </c>
      <c r="R1122" t="s">
        <v>268</v>
      </c>
      <c r="S1122" t="s">
        <v>268</v>
      </c>
      <c r="T1122" t="s">
        <v>268</v>
      </c>
      <c r="U1122" t="s">
        <v>268</v>
      </c>
      <c r="V1122" t="s">
        <v>268</v>
      </c>
      <c r="W1122" t="s">
        <v>8956</v>
      </c>
      <c r="X1122" t="s">
        <v>2116</v>
      </c>
      <c r="Y1122" t="s">
        <v>346</v>
      </c>
      <c r="Z1122" t="s">
        <v>268</v>
      </c>
      <c r="AA1122" t="s">
        <v>268</v>
      </c>
      <c r="AB1122" t="s">
        <v>268</v>
      </c>
      <c r="AC1122" t="s">
        <v>268</v>
      </c>
      <c r="AD1122" t="s">
        <v>268</v>
      </c>
      <c r="AE1122" t="s">
        <v>287</v>
      </c>
      <c r="AF1122" t="s">
        <v>1811</v>
      </c>
      <c r="AG1122" t="s">
        <v>875</v>
      </c>
      <c r="AH1122" t="s">
        <v>1812</v>
      </c>
      <c r="AI1122" t="s">
        <v>8957</v>
      </c>
      <c r="AJ1122" t="s">
        <v>268</v>
      </c>
      <c r="AK1122" t="s">
        <v>377</v>
      </c>
      <c r="AL1122" t="s">
        <v>268</v>
      </c>
      <c r="AM1122" t="s">
        <v>405</v>
      </c>
      <c r="AN1122" t="s">
        <v>268</v>
      </c>
      <c r="AO1122" t="s">
        <v>268</v>
      </c>
      <c r="AP1122" t="s">
        <v>268</v>
      </c>
      <c r="AQ1122" t="s">
        <v>268</v>
      </c>
      <c r="AR1122" t="s">
        <v>268</v>
      </c>
      <c r="AS1122" t="s">
        <v>268</v>
      </c>
      <c r="AT1122" t="s">
        <v>268</v>
      </c>
      <c r="AU1122" t="s">
        <v>268</v>
      </c>
      <c r="AV1122" t="s">
        <v>268</v>
      </c>
      <c r="AW1122" t="s">
        <v>268</v>
      </c>
      <c r="AX1122" t="s">
        <v>268</v>
      </c>
      <c r="AY1122" t="s">
        <v>268</v>
      </c>
      <c r="AZ1122" t="s">
        <v>268</v>
      </c>
      <c r="BA1122" t="s">
        <v>268</v>
      </c>
      <c r="BB1122" t="s">
        <v>268</v>
      </c>
      <c r="BC1122" t="s">
        <v>268</v>
      </c>
      <c r="BD1122" t="s">
        <v>268</v>
      </c>
      <c r="BE1122" t="s">
        <v>268</v>
      </c>
      <c r="BF1122" t="s">
        <v>268</v>
      </c>
      <c r="BG1122" t="s">
        <v>268</v>
      </c>
      <c r="BH1122" t="s">
        <v>268</v>
      </c>
      <c r="BI1122" t="s">
        <v>268</v>
      </c>
      <c r="BJ1122" t="s">
        <v>268</v>
      </c>
      <c r="BK1122" t="s">
        <v>268</v>
      </c>
      <c r="BL1122" t="s">
        <v>268</v>
      </c>
      <c r="BM1122" t="s">
        <v>268</v>
      </c>
      <c r="BN1122" t="s">
        <v>268</v>
      </c>
      <c r="BO1122" t="s">
        <v>268</v>
      </c>
      <c r="BP1122" t="s">
        <v>268</v>
      </c>
      <c r="BQ1122" t="s">
        <v>268</v>
      </c>
      <c r="BR1122" t="s">
        <v>268</v>
      </c>
      <c r="BS1122" t="s">
        <v>268</v>
      </c>
      <c r="BT1122" t="s">
        <v>268</v>
      </c>
      <c r="BU1122" t="s">
        <v>268</v>
      </c>
      <c r="BV1122" t="s">
        <v>268</v>
      </c>
      <c r="BW1122" t="s">
        <v>268</v>
      </c>
      <c r="BX1122" t="s">
        <v>268</v>
      </c>
      <c r="BY1122">
        <v>12</v>
      </c>
      <c r="BZ1122">
        <v>12</v>
      </c>
      <c r="CA1122" t="s">
        <v>142</v>
      </c>
      <c r="CB1122" s="356">
        <v>122</v>
      </c>
      <c r="CC1122" t="s">
        <v>876</v>
      </c>
      <c r="CD1122" t="s">
        <v>268</v>
      </c>
      <c r="CE1122" t="s">
        <v>268</v>
      </c>
      <c r="CF1122" s="356">
        <v>1</v>
      </c>
      <c r="CG1122" t="s">
        <v>268</v>
      </c>
      <c r="CH1122" t="s">
        <v>268</v>
      </c>
      <c r="CI1122" t="s">
        <v>268</v>
      </c>
      <c r="CJ1122" t="s">
        <v>268</v>
      </c>
      <c r="CK1122" t="s">
        <v>268</v>
      </c>
      <c r="CL1122" t="s">
        <v>268</v>
      </c>
      <c r="CM1122" t="s">
        <v>11224</v>
      </c>
      <c r="CN1122">
        <v>22.85</v>
      </c>
      <c r="CO1122" t="s">
        <v>268</v>
      </c>
      <c r="CP1122">
        <v>22.85</v>
      </c>
      <c r="CQ1122">
        <v>365</v>
      </c>
      <c r="CR1122" t="s">
        <v>878</v>
      </c>
      <c r="CS1122" t="s">
        <v>11225</v>
      </c>
      <c r="CT1122" t="s">
        <v>11226</v>
      </c>
      <c r="CU1122" t="s">
        <v>11227</v>
      </c>
      <c r="CV1122" t="s">
        <v>268</v>
      </c>
      <c r="CW1122" t="s">
        <v>268</v>
      </c>
      <c r="CX1122" t="s">
        <v>268</v>
      </c>
      <c r="CY1122" t="s">
        <v>268</v>
      </c>
      <c r="CZ1122" t="s">
        <v>268</v>
      </c>
      <c r="DA1122" t="s">
        <v>268</v>
      </c>
      <c r="DB1122" s="429">
        <f t="shared" si="227"/>
        <v>0</v>
      </c>
      <c r="DC1122" s="284">
        <f t="shared" si="228"/>
        <v>0</v>
      </c>
      <c r="DD1122" s="284">
        <f t="shared" si="229"/>
        <v>0</v>
      </c>
      <c r="DE1122" s="284">
        <f t="shared" si="230"/>
        <v>0</v>
      </c>
      <c r="DF1122" s="295">
        <f t="shared" si="231"/>
        <v>11.999999999999998</v>
      </c>
      <c r="DG1122" s="284">
        <f t="shared" si="232"/>
        <v>0</v>
      </c>
      <c r="DH1122" s="284">
        <f t="shared" si="233"/>
        <v>0</v>
      </c>
      <c r="DI1122" s="284">
        <f t="shared" si="234"/>
        <v>0</v>
      </c>
      <c r="DJ1122" s="284">
        <f t="shared" si="235"/>
        <v>0</v>
      </c>
      <c r="DK1122" s="295">
        <f t="shared" si="236"/>
        <v>1</v>
      </c>
      <c r="DL1122" s="297">
        <f t="shared" si="237"/>
        <v>1</v>
      </c>
      <c r="DM1122" s="430">
        <f>IFERROR(IF(CA1122="D",IF(DL1122="A dispo.",DF1122*VLOOKUP('DATI INPUT'!$F$27,TARIFFE_UD,4,FALSE),DF1122*VLOOKUP(DL1122,TARIFFE_UD,4,FALSE)),DF1122*VLOOKUP(CB1122-100,TARIFFE_UND,4,FALSE)),0)</f>
        <v>5.9162574365568776</v>
      </c>
      <c r="DN1122" s="430">
        <f>IFERROR(IF(CA1122="D",IF(DL1122="A dispo.",DK1122*VLOOKUP('DATI INPUT'!$F$27,TARIFFE_UD,5,FALSE),DK1122*VLOOKUP(DL1122,TARIFFE_UD,5,FALSE)),DK1122*VLOOKUP(CB1122-100,TARIFFE_UND,5,FALSE)),0)</f>
        <v>16.930848468833439</v>
      </c>
      <c r="DO1122" s="431">
        <f t="shared" si="238"/>
        <v>-2.8940946096867037E-3</v>
      </c>
      <c r="DP1122" s="299">
        <f>IFERROR(IF(CA1122="D",IF(DL1122="A dispo.",DF1122*VLOOKUP('DATI INPUT'!$F$27,TARIFFE_UD,2,FALSE),DF1122*VLOOKUP(DL1122,TARIFFE_UD,2,FALSE)),DF1122*VLOOKUP(CB1122-100,TARIFFE_UND,2,FALSE)),0)</f>
        <v>7.3915370553067383</v>
      </c>
      <c r="DQ1122" s="299">
        <f>IFERROR(IF(CA1122="D",IF(DL1122="A dispo.",DK1122*VLOOKUP('DATI INPUT'!$F$27,TARIFFE_UD,3,FALSE),DK1122*VLOOKUP(DL1122,TARIFFE_UD,3,FALSE)),DK1122*VLOOKUP(CB1122-100,TARIFFE_UND,3,FALSE)),0)</f>
        <v>15.164853048114928</v>
      </c>
      <c r="DR1122" s="299">
        <f t="shared" si="239"/>
        <v>22.556390103421666</v>
      </c>
    </row>
    <row r="1123" spans="1:122" x14ac:dyDescent="0.25">
      <c r="A1123" t="s">
        <v>8960</v>
      </c>
      <c r="B1123" t="s">
        <v>8949</v>
      </c>
      <c r="C1123" t="s">
        <v>8961</v>
      </c>
      <c r="D1123" t="s">
        <v>8951</v>
      </c>
      <c r="E1123" t="s">
        <v>268</v>
      </c>
      <c r="F1123" t="s">
        <v>156</v>
      </c>
      <c r="G1123" t="s">
        <v>8952</v>
      </c>
      <c r="H1123" t="s">
        <v>1033</v>
      </c>
      <c r="I1123" t="s">
        <v>8953</v>
      </c>
      <c r="J1123" t="s">
        <v>156</v>
      </c>
      <c r="K1123" t="s">
        <v>8954</v>
      </c>
      <c r="L1123" t="s">
        <v>984</v>
      </c>
      <c r="M1123" t="s">
        <v>8955</v>
      </c>
      <c r="N1123" t="s">
        <v>962</v>
      </c>
      <c r="O1123" t="s">
        <v>1176</v>
      </c>
      <c r="P1123" t="s">
        <v>927</v>
      </c>
      <c r="Q1123" t="s">
        <v>269</v>
      </c>
      <c r="R1123" t="s">
        <v>268</v>
      </c>
      <c r="S1123" t="s">
        <v>268</v>
      </c>
      <c r="T1123" t="s">
        <v>268</v>
      </c>
      <c r="U1123" t="s">
        <v>268</v>
      </c>
      <c r="V1123" t="s">
        <v>268</v>
      </c>
      <c r="W1123" t="s">
        <v>8956</v>
      </c>
      <c r="X1123" t="s">
        <v>2116</v>
      </c>
      <c r="Y1123" t="s">
        <v>346</v>
      </c>
      <c r="Z1123" t="s">
        <v>268</v>
      </c>
      <c r="AA1123" t="s">
        <v>268</v>
      </c>
      <c r="AB1123" t="s">
        <v>268</v>
      </c>
      <c r="AC1123" t="s">
        <v>268</v>
      </c>
      <c r="AD1123" t="s">
        <v>268</v>
      </c>
      <c r="AE1123" t="s">
        <v>287</v>
      </c>
      <c r="AF1123" t="s">
        <v>1811</v>
      </c>
      <c r="AG1123" t="s">
        <v>875</v>
      </c>
      <c r="AH1123" t="s">
        <v>1812</v>
      </c>
      <c r="AI1123" t="s">
        <v>8957</v>
      </c>
      <c r="AJ1123" t="s">
        <v>268</v>
      </c>
      <c r="AK1123" t="s">
        <v>377</v>
      </c>
      <c r="AL1123" t="s">
        <v>268</v>
      </c>
      <c r="AM1123" t="s">
        <v>405</v>
      </c>
      <c r="AN1123" t="s">
        <v>268</v>
      </c>
      <c r="AO1123" t="s">
        <v>268</v>
      </c>
      <c r="AP1123" t="s">
        <v>268</v>
      </c>
      <c r="AQ1123" t="s">
        <v>268</v>
      </c>
      <c r="AR1123" t="s">
        <v>268</v>
      </c>
      <c r="AS1123" t="s">
        <v>268</v>
      </c>
      <c r="AT1123" t="s">
        <v>268</v>
      </c>
      <c r="AU1123" t="s">
        <v>268</v>
      </c>
      <c r="AV1123" t="s">
        <v>268</v>
      </c>
      <c r="AW1123" t="s">
        <v>268</v>
      </c>
      <c r="AX1123" t="s">
        <v>268</v>
      </c>
      <c r="AY1123" t="s">
        <v>268</v>
      </c>
      <c r="AZ1123" t="s">
        <v>268</v>
      </c>
      <c r="BA1123" t="s">
        <v>268</v>
      </c>
      <c r="BB1123" t="s">
        <v>268</v>
      </c>
      <c r="BC1123" t="s">
        <v>268</v>
      </c>
      <c r="BD1123" t="s">
        <v>268</v>
      </c>
      <c r="BE1123" t="s">
        <v>268</v>
      </c>
      <c r="BF1123" t="s">
        <v>268</v>
      </c>
      <c r="BG1123" t="s">
        <v>268</v>
      </c>
      <c r="BH1123" t="s">
        <v>268</v>
      </c>
      <c r="BI1123" t="s">
        <v>268</v>
      </c>
      <c r="BJ1123" t="s">
        <v>268</v>
      </c>
      <c r="BK1123" t="s">
        <v>268</v>
      </c>
      <c r="BL1123" t="s">
        <v>268</v>
      </c>
      <c r="BM1123" t="s">
        <v>268</v>
      </c>
      <c r="BN1123" t="s">
        <v>268</v>
      </c>
      <c r="BO1123" t="s">
        <v>268</v>
      </c>
      <c r="BP1123" t="s">
        <v>268</v>
      </c>
      <c r="BQ1123" t="s">
        <v>268</v>
      </c>
      <c r="BR1123" t="s">
        <v>268</v>
      </c>
      <c r="BS1123" t="s">
        <v>268</v>
      </c>
      <c r="BT1123" t="s">
        <v>268</v>
      </c>
      <c r="BU1123" t="s">
        <v>268</v>
      </c>
      <c r="BV1123" t="s">
        <v>268</v>
      </c>
      <c r="BW1123" t="s">
        <v>268</v>
      </c>
      <c r="BX1123" t="s">
        <v>268</v>
      </c>
      <c r="BY1123">
        <v>56</v>
      </c>
      <c r="BZ1123">
        <v>56</v>
      </c>
      <c r="CA1123" t="s">
        <v>142</v>
      </c>
      <c r="CB1123" s="356">
        <v>122</v>
      </c>
      <c r="CC1123" t="s">
        <v>876</v>
      </c>
      <c r="CD1123" t="s">
        <v>268</v>
      </c>
      <c r="CE1123" t="s">
        <v>268</v>
      </c>
      <c r="CF1123" s="356">
        <v>2</v>
      </c>
      <c r="CG1123" t="s">
        <v>268</v>
      </c>
      <c r="CH1123" t="s">
        <v>268</v>
      </c>
      <c r="CI1123" t="s">
        <v>268</v>
      </c>
      <c r="CJ1123" t="s">
        <v>268</v>
      </c>
      <c r="CK1123" t="s">
        <v>268</v>
      </c>
      <c r="CL1123" t="s">
        <v>268</v>
      </c>
      <c r="CM1123" t="s">
        <v>11224</v>
      </c>
      <c r="CN1123">
        <v>83.65</v>
      </c>
      <c r="CO1123" t="s">
        <v>268</v>
      </c>
      <c r="CP1123">
        <v>83.65</v>
      </c>
      <c r="CQ1123">
        <v>365</v>
      </c>
      <c r="CR1123" t="s">
        <v>878</v>
      </c>
      <c r="CS1123" t="s">
        <v>11225</v>
      </c>
      <c r="CT1123" t="s">
        <v>11226</v>
      </c>
      <c r="CU1123" t="s">
        <v>11227</v>
      </c>
      <c r="CV1123" t="s">
        <v>268</v>
      </c>
      <c r="CW1123" t="s">
        <v>268</v>
      </c>
      <c r="CX1123" t="s">
        <v>268</v>
      </c>
      <c r="CY1123" t="s">
        <v>268</v>
      </c>
      <c r="CZ1123" t="s">
        <v>268</v>
      </c>
      <c r="DA1123" t="s">
        <v>268</v>
      </c>
      <c r="DB1123" s="429">
        <f t="shared" si="227"/>
        <v>0</v>
      </c>
      <c r="DC1123" s="284">
        <f t="shared" si="228"/>
        <v>0</v>
      </c>
      <c r="DD1123" s="284">
        <f t="shared" si="229"/>
        <v>0</v>
      </c>
      <c r="DE1123" s="284">
        <f t="shared" si="230"/>
        <v>0</v>
      </c>
      <c r="DF1123" s="295">
        <f t="shared" si="231"/>
        <v>56</v>
      </c>
      <c r="DG1123" s="284">
        <f t="shared" si="232"/>
        <v>0</v>
      </c>
      <c r="DH1123" s="284">
        <f t="shared" si="233"/>
        <v>0</v>
      </c>
      <c r="DI1123" s="284">
        <f t="shared" si="234"/>
        <v>0</v>
      </c>
      <c r="DJ1123" s="284">
        <f t="shared" si="235"/>
        <v>0</v>
      </c>
      <c r="DK1123" s="295">
        <f t="shared" si="236"/>
        <v>1</v>
      </c>
      <c r="DL1123" s="297">
        <f t="shared" si="237"/>
        <v>2</v>
      </c>
      <c r="DM1123" s="430">
        <f>IFERROR(IF(CA1123="D",IF(DL1123="A dispo.",DF1123*VLOOKUP('DATI INPUT'!$F$27,TARIFFE_UD,4,FALSE),DF1123*VLOOKUP(DL1123,TARIFFE_UD,4,FALSE)),DF1123*VLOOKUP(CB1123-100,TARIFFE_UND,4,FALSE)),0)</f>
        <v>32.210734932365234</v>
      </c>
      <c r="DN1123" s="430">
        <f>IFERROR(IF(CA1123="D",IF(DL1123="A dispo.",DK1123*VLOOKUP('DATI INPUT'!$F$27,TARIFFE_UD,5,FALSE),DK1123*VLOOKUP(DL1123,TARIFFE_UD,5,FALSE)),DK1123*VLOOKUP(CB1123-100,TARIFFE_UND,5,FALSE)),0)</f>
        <v>51.443731886070836</v>
      </c>
      <c r="DO1123" s="431">
        <f t="shared" si="238"/>
        <v>4.4668184360716623E-3</v>
      </c>
      <c r="DP1123" s="299">
        <f>IFERROR(IF(CA1123="D",IF(DL1123="A dispo.",DF1123*VLOOKUP('DATI INPUT'!$F$27,TARIFFE_UD,2,FALSE),DF1123*VLOOKUP(DL1123,TARIFFE_UD,2,FALSE)),DF1123*VLOOKUP(CB1123-100,TARIFFE_UND,2,FALSE)),0)</f>
        <v>40.242812856670028</v>
      </c>
      <c r="DQ1123" s="299">
        <f>IFERROR(IF(CA1123="D",IF(DL1123="A dispo.",DK1123*VLOOKUP('DATI INPUT'!$F$27,TARIFFE_UD,3,FALSE),DK1123*VLOOKUP(DL1123,TARIFFE_UD,3,FALSE)),DK1123*VLOOKUP(CB1123-100,TARIFFE_UND,3,FALSE)),0)</f>
        <v>46.077822723118445</v>
      </c>
      <c r="DR1123" s="299">
        <f t="shared" si="239"/>
        <v>86.320635579788473</v>
      </c>
    </row>
    <row r="1124" spans="1:122" x14ac:dyDescent="0.25">
      <c r="A1124" t="s">
        <v>8962</v>
      </c>
      <c r="B1124" t="s">
        <v>8949</v>
      </c>
      <c r="C1124" t="s">
        <v>8963</v>
      </c>
      <c r="D1124" t="s">
        <v>8951</v>
      </c>
      <c r="E1124" t="s">
        <v>268</v>
      </c>
      <c r="F1124" t="s">
        <v>156</v>
      </c>
      <c r="G1124" t="s">
        <v>8952</v>
      </c>
      <c r="H1124" t="s">
        <v>1033</v>
      </c>
      <c r="I1124" t="s">
        <v>8953</v>
      </c>
      <c r="J1124" t="s">
        <v>156</v>
      </c>
      <c r="K1124" t="s">
        <v>8954</v>
      </c>
      <c r="L1124" t="s">
        <v>984</v>
      </c>
      <c r="M1124" t="s">
        <v>8955</v>
      </c>
      <c r="N1124" t="s">
        <v>962</v>
      </c>
      <c r="O1124" t="s">
        <v>1176</v>
      </c>
      <c r="P1124" t="s">
        <v>927</v>
      </c>
      <c r="Q1124" t="s">
        <v>269</v>
      </c>
      <c r="R1124" t="s">
        <v>268</v>
      </c>
      <c r="S1124" t="s">
        <v>268</v>
      </c>
      <c r="T1124" t="s">
        <v>268</v>
      </c>
      <c r="U1124" t="s">
        <v>268</v>
      </c>
      <c r="V1124" t="s">
        <v>268</v>
      </c>
      <c r="W1124" t="s">
        <v>8956</v>
      </c>
      <c r="X1124" t="s">
        <v>2116</v>
      </c>
      <c r="Y1124" t="s">
        <v>346</v>
      </c>
      <c r="Z1124" t="s">
        <v>268</v>
      </c>
      <c r="AA1124" t="s">
        <v>268</v>
      </c>
      <c r="AB1124" t="s">
        <v>268</v>
      </c>
      <c r="AC1124" t="s">
        <v>268</v>
      </c>
      <c r="AD1124" t="s">
        <v>268</v>
      </c>
      <c r="AE1124" t="s">
        <v>287</v>
      </c>
      <c r="AF1124" t="s">
        <v>1811</v>
      </c>
      <c r="AG1124" t="s">
        <v>875</v>
      </c>
      <c r="AH1124" t="s">
        <v>1812</v>
      </c>
      <c r="AI1124" t="s">
        <v>1056</v>
      </c>
      <c r="AJ1124" t="s">
        <v>268</v>
      </c>
      <c r="AK1124" t="s">
        <v>410</v>
      </c>
      <c r="AL1124" t="s">
        <v>268</v>
      </c>
      <c r="AM1124" t="s">
        <v>288</v>
      </c>
      <c r="AN1124" t="s">
        <v>268</v>
      </c>
      <c r="AO1124" t="s">
        <v>268</v>
      </c>
      <c r="AP1124" t="s">
        <v>268</v>
      </c>
      <c r="AQ1124" t="s">
        <v>268</v>
      </c>
      <c r="AR1124" t="s">
        <v>268</v>
      </c>
      <c r="AS1124" t="s">
        <v>268</v>
      </c>
      <c r="AT1124" t="s">
        <v>268</v>
      </c>
      <c r="AU1124" t="s">
        <v>268</v>
      </c>
      <c r="AV1124" t="s">
        <v>268</v>
      </c>
      <c r="AW1124" t="s">
        <v>268</v>
      </c>
      <c r="AX1124" t="s">
        <v>268</v>
      </c>
      <c r="AY1124" t="s">
        <v>268</v>
      </c>
      <c r="AZ1124" t="s">
        <v>268</v>
      </c>
      <c r="BA1124" t="s">
        <v>268</v>
      </c>
      <c r="BB1124" t="s">
        <v>268</v>
      </c>
      <c r="BC1124" t="s">
        <v>268</v>
      </c>
      <c r="BD1124" t="s">
        <v>268</v>
      </c>
      <c r="BE1124" t="s">
        <v>268</v>
      </c>
      <c r="BF1124" t="s">
        <v>268</v>
      </c>
      <c r="BG1124" t="s">
        <v>268</v>
      </c>
      <c r="BH1124" t="s">
        <v>268</v>
      </c>
      <c r="BI1124" t="s">
        <v>268</v>
      </c>
      <c r="BJ1124" t="s">
        <v>268</v>
      </c>
      <c r="BK1124" t="s">
        <v>268</v>
      </c>
      <c r="BL1124" t="s">
        <v>268</v>
      </c>
      <c r="BM1124" t="s">
        <v>268</v>
      </c>
      <c r="BN1124" t="s">
        <v>268</v>
      </c>
      <c r="BO1124" t="s">
        <v>268</v>
      </c>
      <c r="BP1124" t="s">
        <v>268</v>
      </c>
      <c r="BQ1124" t="s">
        <v>268</v>
      </c>
      <c r="BR1124" t="s">
        <v>268</v>
      </c>
      <c r="BS1124" t="s">
        <v>268</v>
      </c>
      <c r="BT1124" t="s">
        <v>268</v>
      </c>
      <c r="BU1124" t="s">
        <v>268</v>
      </c>
      <c r="BV1124" t="s">
        <v>268</v>
      </c>
      <c r="BW1124" t="s">
        <v>268</v>
      </c>
      <c r="BX1124" t="s">
        <v>268</v>
      </c>
      <c r="BY1124">
        <v>40</v>
      </c>
      <c r="BZ1124">
        <v>40</v>
      </c>
      <c r="CA1124" t="s">
        <v>142</v>
      </c>
      <c r="CB1124" s="356">
        <v>123</v>
      </c>
      <c r="CC1124" t="s">
        <v>1817</v>
      </c>
      <c r="CD1124" t="s">
        <v>268</v>
      </c>
      <c r="CE1124" t="s">
        <v>268</v>
      </c>
      <c r="CF1124" s="356">
        <v>1</v>
      </c>
      <c r="CG1124" t="s">
        <v>268</v>
      </c>
      <c r="CH1124" t="s">
        <v>268</v>
      </c>
      <c r="CI1124" t="s">
        <v>268</v>
      </c>
      <c r="CJ1124" t="s">
        <v>268</v>
      </c>
      <c r="CK1124" t="s">
        <v>268</v>
      </c>
      <c r="CL1124" t="s">
        <v>268</v>
      </c>
      <c r="CM1124" t="s">
        <v>11224</v>
      </c>
      <c r="CN1124">
        <v>19.72</v>
      </c>
      <c r="CO1124" t="s">
        <v>268</v>
      </c>
      <c r="CP1124">
        <v>19.72</v>
      </c>
      <c r="CQ1124">
        <v>365</v>
      </c>
      <c r="CR1124" t="s">
        <v>878</v>
      </c>
      <c r="CS1124" t="s">
        <v>11225</v>
      </c>
      <c r="CT1124" t="s">
        <v>11226</v>
      </c>
      <c r="CU1124" t="s">
        <v>11227</v>
      </c>
      <c r="CV1124" t="s">
        <v>268</v>
      </c>
      <c r="CW1124" t="s">
        <v>268</v>
      </c>
      <c r="CX1124" t="s">
        <v>268</v>
      </c>
      <c r="CY1124" t="s">
        <v>268</v>
      </c>
      <c r="CZ1124" t="s">
        <v>268</v>
      </c>
      <c r="DA1124" t="s">
        <v>268</v>
      </c>
      <c r="DB1124" s="429">
        <f t="shared" si="227"/>
        <v>0</v>
      </c>
      <c r="DC1124" s="284">
        <f t="shared" si="228"/>
        <v>0</v>
      </c>
      <c r="DD1124" s="284">
        <f t="shared" si="229"/>
        <v>0</v>
      </c>
      <c r="DE1124" s="284">
        <f t="shared" si="230"/>
        <v>0</v>
      </c>
      <c r="DF1124" s="295">
        <f t="shared" si="231"/>
        <v>40</v>
      </c>
      <c r="DG1124" s="284">
        <f t="shared" si="232"/>
        <v>1</v>
      </c>
      <c r="DH1124" s="284">
        <f t="shared" si="233"/>
        <v>0</v>
      </c>
      <c r="DI1124" s="284">
        <f t="shared" si="234"/>
        <v>0</v>
      </c>
      <c r="DJ1124" s="284">
        <f t="shared" si="235"/>
        <v>0</v>
      </c>
      <c r="DK1124" s="295">
        <f t="shared" si="236"/>
        <v>0</v>
      </c>
      <c r="DL1124" s="297">
        <f t="shared" si="237"/>
        <v>1</v>
      </c>
      <c r="DM1124" s="430">
        <f>IFERROR(IF(CA1124="D",IF(DL1124="A dispo.",DF1124*VLOOKUP('DATI INPUT'!$F$27,TARIFFE_UD,4,FALSE),DF1124*VLOOKUP(DL1124,TARIFFE_UD,4,FALSE)),DF1124*VLOOKUP(CB1124-100,TARIFFE_UND,4,FALSE)),0)</f>
        <v>19.72085812185626</v>
      </c>
      <c r="DN1124" s="430">
        <f>IFERROR(IF(CA1124="D",IF(DL1124="A dispo.",DK1124*VLOOKUP('DATI INPUT'!$F$27,TARIFFE_UD,5,FALSE),DK1124*VLOOKUP(DL1124,TARIFFE_UD,5,FALSE)),DK1124*VLOOKUP(CB1124-100,TARIFFE_UND,5,FALSE)),0)</f>
        <v>0</v>
      </c>
      <c r="DO1124" s="431">
        <f t="shared" si="238"/>
        <v>8.5812185626110704E-4</v>
      </c>
      <c r="DP1124" s="299">
        <f>IFERROR(IF(CA1124="D",IF(DL1124="A dispo.",DF1124*VLOOKUP('DATI INPUT'!$F$27,TARIFFE_UD,2,FALSE),DF1124*VLOOKUP(DL1124,TARIFFE_UD,2,FALSE)),DF1124*VLOOKUP(CB1124-100,TARIFFE_UND,2,FALSE)),0)</f>
        <v>24.638456851022465</v>
      </c>
      <c r="DQ1124" s="299">
        <f>IFERROR(IF(CA1124="D",IF(DL1124="A dispo.",DK1124*VLOOKUP('DATI INPUT'!$F$27,TARIFFE_UD,3,FALSE),DK1124*VLOOKUP(DL1124,TARIFFE_UD,3,FALSE)),DK1124*VLOOKUP(CB1124-100,TARIFFE_UND,3,FALSE)),0)</f>
        <v>0</v>
      </c>
      <c r="DR1124" s="299">
        <f t="shared" si="239"/>
        <v>24.638456851022465</v>
      </c>
    </row>
    <row r="1125" spans="1:122" x14ac:dyDescent="0.25">
      <c r="A1125" t="s">
        <v>8964</v>
      </c>
      <c r="B1125" t="s">
        <v>8949</v>
      </c>
      <c r="C1125" t="s">
        <v>8965</v>
      </c>
      <c r="D1125" t="s">
        <v>8951</v>
      </c>
      <c r="E1125" t="s">
        <v>268</v>
      </c>
      <c r="F1125" t="s">
        <v>156</v>
      </c>
      <c r="G1125" t="s">
        <v>8952</v>
      </c>
      <c r="H1125" t="s">
        <v>1033</v>
      </c>
      <c r="I1125" t="s">
        <v>8953</v>
      </c>
      <c r="J1125" t="s">
        <v>156</v>
      </c>
      <c r="K1125" t="s">
        <v>8954</v>
      </c>
      <c r="L1125" t="s">
        <v>984</v>
      </c>
      <c r="M1125" t="s">
        <v>8955</v>
      </c>
      <c r="N1125" t="s">
        <v>962</v>
      </c>
      <c r="O1125" t="s">
        <v>1176</v>
      </c>
      <c r="P1125" t="s">
        <v>927</v>
      </c>
      <c r="Q1125" t="s">
        <v>269</v>
      </c>
      <c r="R1125" t="s">
        <v>268</v>
      </c>
      <c r="S1125" t="s">
        <v>268</v>
      </c>
      <c r="T1125" t="s">
        <v>268</v>
      </c>
      <c r="U1125" t="s">
        <v>268</v>
      </c>
      <c r="V1125" t="s">
        <v>268</v>
      </c>
      <c r="W1125" t="s">
        <v>8956</v>
      </c>
      <c r="X1125" t="s">
        <v>2116</v>
      </c>
      <c r="Y1125" t="s">
        <v>346</v>
      </c>
      <c r="Z1125" t="s">
        <v>268</v>
      </c>
      <c r="AA1125" t="s">
        <v>268</v>
      </c>
      <c r="AB1125" t="s">
        <v>268</v>
      </c>
      <c r="AC1125" t="s">
        <v>268</v>
      </c>
      <c r="AD1125" t="s">
        <v>268</v>
      </c>
      <c r="AE1125" t="s">
        <v>287</v>
      </c>
      <c r="AF1125" t="s">
        <v>1811</v>
      </c>
      <c r="AG1125" t="s">
        <v>875</v>
      </c>
      <c r="AH1125" t="s">
        <v>1812</v>
      </c>
      <c r="AI1125" t="s">
        <v>1056</v>
      </c>
      <c r="AJ1125" t="s">
        <v>268</v>
      </c>
      <c r="AK1125" t="s">
        <v>410</v>
      </c>
      <c r="AL1125" t="s">
        <v>268</v>
      </c>
      <c r="AM1125" t="s">
        <v>288</v>
      </c>
      <c r="AN1125" t="s">
        <v>268</v>
      </c>
      <c r="AO1125" t="s">
        <v>268</v>
      </c>
      <c r="AP1125" t="s">
        <v>268</v>
      </c>
      <c r="AQ1125" t="s">
        <v>268</v>
      </c>
      <c r="AR1125" t="s">
        <v>268</v>
      </c>
      <c r="AS1125" t="s">
        <v>268</v>
      </c>
      <c r="AT1125" t="s">
        <v>268</v>
      </c>
      <c r="AU1125" t="s">
        <v>268</v>
      </c>
      <c r="AV1125" t="s">
        <v>268</v>
      </c>
      <c r="AW1125" t="s">
        <v>268</v>
      </c>
      <c r="AX1125" t="s">
        <v>268</v>
      </c>
      <c r="AY1125" t="s">
        <v>268</v>
      </c>
      <c r="AZ1125" t="s">
        <v>268</v>
      </c>
      <c r="BA1125" t="s">
        <v>268</v>
      </c>
      <c r="BB1125" t="s">
        <v>268</v>
      </c>
      <c r="BC1125" t="s">
        <v>268</v>
      </c>
      <c r="BD1125" t="s">
        <v>268</v>
      </c>
      <c r="BE1125" t="s">
        <v>268</v>
      </c>
      <c r="BF1125" t="s">
        <v>268</v>
      </c>
      <c r="BG1125" t="s">
        <v>268</v>
      </c>
      <c r="BH1125" t="s">
        <v>268</v>
      </c>
      <c r="BI1125" t="s">
        <v>268</v>
      </c>
      <c r="BJ1125" t="s">
        <v>268</v>
      </c>
      <c r="BK1125" t="s">
        <v>268</v>
      </c>
      <c r="BL1125" t="s">
        <v>268</v>
      </c>
      <c r="BM1125" t="s">
        <v>268</v>
      </c>
      <c r="BN1125" t="s">
        <v>268</v>
      </c>
      <c r="BO1125" t="s">
        <v>268</v>
      </c>
      <c r="BP1125" t="s">
        <v>268</v>
      </c>
      <c r="BQ1125" t="s">
        <v>268</v>
      </c>
      <c r="BR1125" t="s">
        <v>268</v>
      </c>
      <c r="BS1125" t="s">
        <v>268</v>
      </c>
      <c r="BT1125" t="s">
        <v>268</v>
      </c>
      <c r="BU1125" t="s">
        <v>268</v>
      </c>
      <c r="BV1125" t="s">
        <v>268</v>
      </c>
      <c r="BW1125" t="s">
        <v>268</v>
      </c>
      <c r="BX1125" t="s">
        <v>268</v>
      </c>
      <c r="BY1125">
        <v>17</v>
      </c>
      <c r="BZ1125">
        <v>17</v>
      </c>
      <c r="CA1125" t="s">
        <v>142</v>
      </c>
      <c r="CB1125" s="356">
        <v>123</v>
      </c>
      <c r="CC1125" t="s">
        <v>1817</v>
      </c>
      <c r="CD1125" t="s">
        <v>268</v>
      </c>
      <c r="CE1125" t="s">
        <v>268</v>
      </c>
      <c r="CF1125" s="356">
        <v>1</v>
      </c>
      <c r="CG1125" t="s">
        <v>268</v>
      </c>
      <c r="CH1125" t="s">
        <v>268</v>
      </c>
      <c r="CI1125" t="s">
        <v>268</v>
      </c>
      <c r="CJ1125" t="s">
        <v>268</v>
      </c>
      <c r="CK1125" t="s">
        <v>268</v>
      </c>
      <c r="CL1125" t="s">
        <v>268</v>
      </c>
      <c r="CM1125" t="s">
        <v>11224</v>
      </c>
      <c r="CN1125">
        <v>8.3800000000000008</v>
      </c>
      <c r="CO1125" t="s">
        <v>268</v>
      </c>
      <c r="CP1125">
        <v>8.3800000000000008</v>
      </c>
      <c r="CQ1125">
        <v>365</v>
      </c>
      <c r="CR1125" t="s">
        <v>878</v>
      </c>
      <c r="CS1125" t="s">
        <v>11225</v>
      </c>
      <c r="CT1125" t="s">
        <v>11226</v>
      </c>
      <c r="CU1125" t="s">
        <v>11227</v>
      </c>
      <c r="CV1125" t="s">
        <v>268</v>
      </c>
      <c r="CW1125" t="s">
        <v>268</v>
      </c>
      <c r="CX1125" t="s">
        <v>268</v>
      </c>
      <c r="CY1125" t="s">
        <v>268</v>
      </c>
      <c r="CZ1125" t="s">
        <v>268</v>
      </c>
      <c r="DA1125" t="s">
        <v>268</v>
      </c>
      <c r="DB1125" s="429">
        <f t="shared" si="227"/>
        <v>0</v>
      </c>
      <c r="DC1125" s="284">
        <f t="shared" si="228"/>
        <v>0</v>
      </c>
      <c r="DD1125" s="284">
        <f t="shared" si="229"/>
        <v>0</v>
      </c>
      <c r="DE1125" s="284">
        <f t="shared" si="230"/>
        <v>0</v>
      </c>
      <c r="DF1125" s="295">
        <f t="shared" si="231"/>
        <v>17</v>
      </c>
      <c r="DG1125" s="284">
        <f t="shared" si="232"/>
        <v>1</v>
      </c>
      <c r="DH1125" s="284">
        <f t="shared" si="233"/>
        <v>0</v>
      </c>
      <c r="DI1125" s="284">
        <f t="shared" si="234"/>
        <v>0</v>
      </c>
      <c r="DJ1125" s="284">
        <f t="shared" si="235"/>
        <v>0</v>
      </c>
      <c r="DK1125" s="295">
        <f t="shared" si="236"/>
        <v>0</v>
      </c>
      <c r="DL1125" s="297">
        <f t="shared" si="237"/>
        <v>1</v>
      </c>
      <c r="DM1125" s="430">
        <f>IFERROR(IF(CA1125="D",IF(DL1125="A dispo.",DF1125*VLOOKUP('DATI INPUT'!$F$27,TARIFFE_UD,4,FALSE),DF1125*VLOOKUP(DL1125,TARIFFE_UD,4,FALSE)),DF1125*VLOOKUP(CB1125-100,TARIFFE_UND,4,FALSE)),0)</f>
        <v>8.381364701788911</v>
      </c>
      <c r="DN1125" s="430">
        <f>IFERROR(IF(CA1125="D",IF(DL1125="A dispo.",DK1125*VLOOKUP('DATI INPUT'!$F$27,TARIFFE_UD,5,FALSE),DK1125*VLOOKUP(DL1125,TARIFFE_UD,5,FALSE)),DK1125*VLOOKUP(CB1125-100,TARIFFE_UND,5,FALSE)),0)</f>
        <v>0</v>
      </c>
      <c r="DO1125" s="431">
        <f t="shared" si="238"/>
        <v>1.3647017889102386E-3</v>
      </c>
      <c r="DP1125" s="299">
        <f>IFERROR(IF(CA1125="D",IF(DL1125="A dispo.",DF1125*VLOOKUP('DATI INPUT'!$F$27,TARIFFE_UD,2,FALSE),DF1125*VLOOKUP(DL1125,TARIFFE_UD,2,FALSE)),DF1125*VLOOKUP(CB1125-100,TARIFFE_UND,2,FALSE)),0)</f>
        <v>10.471344161684549</v>
      </c>
      <c r="DQ1125" s="299">
        <f>IFERROR(IF(CA1125="D",IF(DL1125="A dispo.",DK1125*VLOOKUP('DATI INPUT'!$F$27,TARIFFE_UD,3,FALSE),DK1125*VLOOKUP(DL1125,TARIFFE_UD,3,FALSE)),DK1125*VLOOKUP(CB1125-100,TARIFFE_UND,3,FALSE)),0)</f>
        <v>0</v>
      </c>
      <c r="DR1125" s="299">
        <f t="shared" si="239"/>
        <v>10.471344161684549</v>
      </c>
    </row>
    <row r="1126" spans="1:122" x14ac:dyDescent="0.25">
      <c r="A1126" t="s">
        <v>8966</v>
      </c>
      <c r="B1126" t="s">
        <v>8949</v>
      </c>
      <c r="C1126" t="s">
        <v>1089</v>
      </c>
      <c r="D1126" t="s">
        <v>8951</v>
      </c>
      <c r="E1126" t="s">
        <v>268</v>
      </c>
      <c r="F1126" t="s">
        <v>156</v>
      </c>
      <c r="G1126" t="s">
        <v>8952</v>
      </c>
      <c r="H1126" t="s">
        <v>1033</v>
      </c>
      <c r="I1126" t="s">
        <v>8953</v>
      </c>
      <c r="J1126" t="s">
        <v>156</v>
      </c>
      <c r="K1126" t="s">
        <v>8954</v>
      </c>
      <c r="L1126" t="s">
        <v>984</v>
      </c>
      <c r="M1126" t="s">
        <v>8955</v>
      </c>
      <c r="N1126" t="s">
        <v>962</v>
      </c>
      <c r="O1126" t="s">
        <v>1176</v>
      </c>
      <c r="P1126" t="s">
        <v>927</v>
      </c>
      <c r="Q1126" t="s">
        <v>269</v>
      </c>
      <c r="R1126" t="s">
        <v>268</v>
      </c>
      <c r="S1126" t="s">
        <v>268</v>
      </c>
      <c r="T1126" t="s">
        <v>268</v>
      </c>
      <c r="U1126" t="s">
        <v>268</v>
      </c>
      <c r="V1126" t="s">
        <v>268</v>
      </c>
      <c r="W1126" t="s">
        <v>8956</v>
      </c>
      <c r="X1126" t="s">
        <v>2116</v>
      </c>
      <c r="Y1126" t="s">
        <v>346</v>
      </c>
      <c r="Z1126" t="s">
        <v>268</v>
      </c>
      <c r="AA1126" t="s">
        <v>268</v>
      </c>
      <c r="AB1126" t="s">
        <v>268</v>
      </c>
      <c r="AC1126" t="s">
        <v>268</v>
      </c>
      <c r="AD1126" t="s">
        <v>268</v>
      </c>
      <c r="AE1126" t="s">
        <v>287</v>
      </c>
      <c r="AF1126" t="s">
        <v>1811</v>
      </c>
      <c r="AG1126" t="s">
        <v>875</v>
      </c>
      <c r="AH1126" t="s">
        <v>1812</v>
      </c>
      <c r="AI1126" t="s">
        <v>8957</v>
      </c>
      <c r="AJ1126" t="s">
        <v>268</v>
      </c>
      <c r="AK1126" t="s">
        <v>395</v>
      </c>
      <c r="AL1126" t="s">
        <v>268</v>
      </c>
      <c r="AM1126" t="s">
        <v>353</v>
      </c>
      <c r="AN1126" t="s">
        <v>268</v>
      </c>
      <c r="AO1126" t="s">
        <v>268</v>
      </c>
      <c r="AP1126" t="s">
        <v>268</v>
      </c>
      <c r="AQ1126" t="s">
        <v>268</v>
      </c>
      <c r="AR1126" t="s">
        <v>268</v>
      </c>
      <c r="AS1126" t="s">
        <v>268</v>
      </c>
      <c r="AT1126" t="s">
        <v>268</v>
      </c>
      <c r="AU1126" t="s">
        <v>268</v>
      </c>
      <c r="AV1126" t="s">
        <v>268</v>
      </c>
      <c r="AW1126" t="s">
        <v>268</v>
      </c>
      <c r="AX1126" t="s">
        <v>268</v>
      </c>
      <c r="AY1126" t="s">
        <v>268</v>
      </c>
      <c r="AZ1126" t="s">
        <v>268</v>
      </c>
      <c r="BA1126" t="s">
        <v>268</v>
      </c>
      <c r="BB1126" t="s">
        <v>268</v>
      </c>
      <c r="BC1126" t="s">
        <v>268</v>
      </c>
      <c r="BD1126" t="s">
        <v>268</v>
      </c>
      <c r="BE1126" t="s">
        <v>268</v>
      </c>
      <c r="BF1126" t="s">
        <v>268</v>
      </c>
      <c r="BG1126" t="s">
        <v>268</v>
      </c>
      <c r="BH1126" t="s">
        <v>268</v>
      </c>
      <c r="BI1126" t="s">
        <v>268</v>
      </c>
      <c r="BJ1126" t="s">
        <v>268</v>
      </c>
      <c r="BK1126" t="s">
        <v>268</v>
      </c>
      <c r="BL1126" t="s">
        <v>268</v>
      </c>
      <c r="BM1126" t="s">
        <v>268</v>
      </c>
      <c r="BN1126" t="s">
        <v>268</v>
      </c>
      <c r="BO1126" t="s">
        <v>268</v>
      </c>
      <c r="BP1126" t="s">
        <v>268</v>
      </c>
      <c r="BQ1126" t="s">
        <v>268</v>
      </c>
      <c r="BR1126" t="s">
        <v>268</v>
      </c>
      <c r="BS1126" t="s">
        <v>268</v>
      </c>
      <c r="BT1126" t="s">
        <v>268</v>
      </c>
      <c r="BU1126" t="s">
        <v>268</v>
      </c>
      <c r="BV1126" t="s">
        <v>268</v>
      </c>
      <c r="BW1126" t="s">
        <v>268</v>
      </c>
      <c r="BX1126" t="s">
        <v>268</v>
      </c>
      <c r="BY1126">
        <v>49</v>
      </c>
      <c r="BZ1126">
        <v>49</v>
      </c>
      <c r="CA1126" t="s">
        <v>142</v>
      </c>
      <c r="CB1126" s="356">
        <v>123</v>
      </c>
      <c r="CC1126" t="s">
        <v>1817</v>
      </c>
      <c r="CD1126" t="s">
        <v>268</v>
      </c>
      <c r="CE1126" t="s">
        <v>268</v>
      </c>
      <c r="CF1126" s="356">
        <v>1</v>
      </c>
      <c r="CG1126" t="s">
        <v>268</v>
      </c>
      <c r="CH1126" t="s">
        <v>268</v>
      </c>
      <c r="CI1126" t="s">
        <v>268</v>
      </c>
      <c r="CJ1126" t="s">
        <v>268</v>
      </c>
      <c r="CK1126" t="s">
        <v>268</v>
      </c>
      <c r="CL1126" t="s">
        <v>268</v>
      </c>
      <c r="CM1126" t="s">
        <v>11224</v>
      </c>
      <c r="CN1126">
        <v>24.16</v>
      </c>
      <c r="CO1126" t="s">
        <v>268</v>
      </c>
      <c r="CP1126">
        <v>24.16</v>
      </c>
      <c r="CQ1126">
        <v>365</v>
      </c>
      <c r="CR1126" t="s">
        <v>878</v>
      </c>
      <c r="CS1126" t="s">
        <v>11225</v>
      </c>
      <c r="CT1126" t="s">
        <v>11226</v>
      </c>
      <c r="CU1126" t="s">
        <v>11227</v>
      </c>
      <c r="CV1126" t="s">
        <v>268</v>
      </c>
      <c r="CW1126" t="s">
        <v>268</v>
      </c>
      <c r="CX1126" t="s">
        <v>268</v>
      </c>
      <c r="CY1126" t="s">
        <v>268</v>
      </c>
      <c r="CZ1126" t="s">
        <v>268</v>
      </c>
      <c r="DA1126" t="s">
        <v>268</v>
      </c>
      <c r="DB1126" s="429">
        <f t="shared" si="227"/>
        <v>0</v>
      </c>
      <c r="DC1126" s="284">
        <f t="shared" si="228"/>
        <v>0</v>
      </c>
      <c r="DD1126" s="284">
        <f t="shared" si="229"/>
        <v>0</v>
      </c>
      <c r="DE1126" s="284">
        <f t="shared" si="230"/>
        <v>0</v>
      </c>
      <c r="DF1126" s="295">
        <f t="shared" si="231"/>
        <v>49</v>
      </c>
      <c r="DG1126" s="284">
        <f t="shared" si="232"/>
        <v>1</v>
      </c>
      <c r="DH1126" s="284">
        <f t="shared" si="233"/>
        <v>0</v>
      </c>
      <c r="DI1126" s="284">
        <f t="shared" si="234"/>
        <v>0</v>
      </c>
      <c r="DJ1126" s="284">
        <f t="shared" si="235"/>
        <v>0</v>
      </c>
      <c r="DK1126" s="295">
        <f t="shared" si="236"/>
        <v>0</v>
      </c>
      <c r="DL1126" s="297">
        <f t="shared" si="237"/>
        <v>1</v>
      </c>
      <c r="DM1126" s="430">
        <f>IFERROR(IF(CA1126="D",IF(DL1126="A dispo.",DF1126*VLOOKUP('DATI INPUT'!$F$27,TARIFFE_UD,4,FALSE),DF1126*VLOOKUP(DL1126,TARIFFE_UD,4,FALSE)),DF1126*VLOOKUP(CB1126-100,TARIFFE_UND,4,FALSE)),0)</f>
        <v>24.15805119927392</v>
      </c>
      <c r="DN1126" s="430">
        <f>IFERROR(IF(CA1126="D",IF(DL1126="A dispo.",DK1126*VLOOKUP('DATI INPUT'!$F$27,TARIFFE_UD,5,FALSE),DK1126*VLOOKUP(DL1126,TARIFFE_UD,5,FALSE)),DK1126*VLOOKUP(CB1126-100,TARIFFE_UND,5,FALSE)),0)</f>
        <v>0</v>
      </c>
      <c r="DO1126" s="431">
        <f t="shared" si="238"/>
        <v>-1.9488007260797247E-3</v>
      </c>
      <c r="DP1126" s="299">
        <f>IFERROR(IF(CA1126="D",IF(DL1126="A dispo.",DF1126*VLOOKUP('DATI INPUT'!$F$27,TARIFFE_UD,2,FALSE),DF1126*VLOOKUP(DL1126,TARIFFE_UD,2,FALSE)),DF1126*VLOOKUP(CB1126-100,TARIFFE_UND,2,FALSE)),0)</f>
        <v>30.182109642502521</v>
      </c>
      <c r="DQ1126" s="299">
        <f>IFERROR(IF(CA1126="D",IF(DL1126="A dispo.",DK1126*VLOOKUP('DATI INPUT'!$F$27,TARIFFE_UD,3,FALSE),DK1126*VLOOKUP(DL1126,TARIFFE_UD,3,FALSE)),DK1126*VLOOKUP(CB1126-100,TARIFFE_UND,3,FALSE)),0)</f>
        <v>0</v>
      </c>
      <c r="DR1126" s="299">
        <f t="shared" si="239"/>
        <v>30.182109642502521</v>
      </c>
    </row>
    <row r="1127" spans="1:122" x14ac:dyDescent="0.25">
      <c r="A1127" t="s">
        <v>8967</v>
      </c>
      <c r="B1127" t="s">
        <v>8968</v>
      </c>
      <c r="C1127" t="s">
        <v>8969</v>
      </c>
      <c r="D1127" t="s">
        <v>8970</v>
      </c>
      <c r="E1127" t="s">
        <v>268</v>
      </c>
      <c r="F1127" t="s">
        <v>156</v>
      </c>
      <c r="G1127" t="s">
        <v>8971</v>
      </c>
      <c r="H1127" t="s">
        <v>1839</v>
      </c>
      <c r="I1127" t="s">
        <v>302</v>
      </c>
      <c r="J1127" t="s">
        <v>156</v>
      </c>
      <c r="K1127" t="s">
        <v>8972</v>
      </c>
      <c r="L1127" t="s">
        <v>871</v>
      </c>
      <c r="M1127" t="s">
        <v>2863</v>
      </c>
      <c r="N1127" t="s">
        <v>984</v>
      </c>
      <c r="O1127" t="s">
        <v>873</v>
      </c>
      <c r="P1127" t="s">
        <v>1922</v>
      </c>
      <c r="Q1127" t="s">
        <v>279</v>
      </c>
      <c r="R1127" t="s">
        <v>268</v>
      </c>
      <c r="S1127" t="s">
        <v>268</v>
      </c>
      <c r="T1127" t="s">
        <v>268</v>
      </c>
      <c r="U1127" t="s">
        <v>268</v>
      </c>
      <c r="V1127" t="s">
        <v>268</v>
      </c>
      <c r="W1127" t="s">
        <v>1921</v>
      </c>
      <c r="X1127" t="s">
        <v>1922</v>
      </c>
      <c r="Y1127" t="s">
        <v>279</v>
      </c>
      <c r="Z1127" t="s">
        <v>154</v>
      </c>
      <c r="AA1127" t="s">
        <v>268</v>
      </c>
      <c r="AB1127" t="s">
        <v>268</v>
      </c>
      <c r="AC1127" t="s">
        <v>268</v>
      </c>
      <c r="AD1127" t="s">
        <v>268</v>
      </c>
      <c r="AE1127" t="s">
        <v>287</v>
      </c>
      <c r="AF1127" t="s">
        <v>1811</v>
      </c>
      <c r="AG1127" t="s">
        <v>875</v>
      </c>
      <c r="AH1127" t="s">
        <v>1848</v>
      </c>
      <c r="AI1127" t="s">
        <v>751</v>
      </c>
      <c r="AJ1127" t="s">
        <v>268</v>
      </c>
      <c r="AK1127" t="s">
        <v>395</v>
      </c>
      <c r="AL1127" t="s">
        <v>268</v>
      </c>
      <c r="AM1127" t="s">
        <v>288</v>
      </c>
      <c r="AN1127" t="s">
        <v>268</v>
      </c>
      <c r="AO1127" t="s">
        <v>268</v>
      </c>
      <c r="AP1127" t="s">
        <v>268</v>
      </c>
      <c r="AQ1127" t="s">
        <v>268</v>
      </c>
      <c r="AR1127" t="s">
        <v>268</v>
      </c>
      <c r="AS1127" t="s">
        <v>268</v>
      </c>
      <c r="AT1127" t="s">
        <v>268</v>
      </c>
      <c r="AU1127" t="s">
        <v>268</v>
      </c>
      <c r="AV1127" t="s">
        <v>268</v>
      </c>
      <c r="AW1127" t="s">
        <v>268</v>
      </c>
      <c r="AX1127" t="s">
        <v>268</v>
      </c>
      <c r="AY1127" t="s">
        <v>268</v>
      </c>
      <c r="AZ1127" t="s">
        <v>268</v>
      </c>
      <c r="BA1127" t="s">
        <v>268</v>
      </c>
      <c r="BB1127" t="s">
        <v>268</v>
      </c>
      <c r="BC1127" t="s">
        <v>268</v>
      </c>
      <c r="BD1127" t="s">
        <v>268</v>
      </c>
      <c r="BE1127" t="s">
        <v>268</v>
      </c>
      <c r="BF1127" t="s">
        <v>268</v>
      </c>
      <c r="BG1127" t="s">
        <v>268</v>
      </c>
      <c r="BH1127" t="s">
        <v>268</v>
      </c>
      <c r="BI1127" t="s">
        <v>268</v>
      </c>
      <c r="BJ1127" t="s">
        <v>268</v>
      </c>
      <c r="BK1127" t="s">
        <v>268</v>
      </c>
      <c r="BL1127" t="s">
        <v>268</v>
      </c>
      <c r="BM1127" t="s">
        <v>268</v>
      </c>
      <c r="BN1127" t="s">
        <v>268</v>
      </c>
      <c r="BO1127" t="s">
        <v>268</v>
      </c>
      <c r="BP1127" t="s">
        <v>268</v>
      </c>
      <c r="BQ1127" t="s">
        <v>268</v>
      </c>
      <c r="BR1127" t="s">
        <v>268</v>
      </c>
      <c r="BS1127" t="s">
        <v>268</v>
      </c>
      <c r="BT1127" t="s">
        <v>268</v>
      </c>
      <c r="BU1127" t="s">
        <v>268</v>
      </c>
      <c r="BV1127" t="s">
        <v>268</v>
      </c>
      <c r="BW1127" t="s">
        <v>268</v>
      </c>
      <c r="BX1127" t="s">
        <v>268</v>
      </c>
      <c r="BY1127">
        <v>65</v>
      </c>
      <c r="BZ1127">
        <v>65</v>
      </c>
      <c r="CA1127" t="s">
        <v>142</v>
      </c>
      <c r="CB1127" s="356">
        <v>122</v>
      </c>
      <c r="CC1127" t="s">
        <v>876</v>
      </c>
      <c r="CD1127" t="s">
        <v>268</v>
      </c>
      <c r="CE1127" t="s">
        <v>268</v>
      </c>
      <c r="CF1127" s="356">
        <v>4</v>
      </c>
      <c r="CG1127" t="s">
        <v>268</v>
      </c>
      <c r="CH1127" t="s">
        <v>268</v>
      </c>
      <c r="CI1127" t="s">
        <v>268</v>
      </c>
      <c r="CJ1127" t="s">
        <v>268</v>
      </c>
      <c r="CK1127" t="s">
        <v>268</v>
      </c>
      <c r="CL1127" t="s">
        <v>268</v>
      </c>
      <c r="CM1127" t="s">
        <v>11224</v>
      </c>
      <c r="CN1127">
        <v>126.63</v>
      </c>
      <c r="CO1127" t="s">
        <v>268</v>
      </c>
      <c r="CP1127">
        <v>126.63</v>
      </c>
      <c r="CQ1127">
        <v>365</v>
      </c>
      <c r="CR1127" t="s">
        <v>878</v>
      </c>
      <c r="CS1127" t="s">
        <v>11225</v>
      </c>
      <c r="CT1127" t="s">
        <v>11226</v>
      </c>
      <c r="CU1127" t="s">
        <v>11227</v>
      </c>
      <c r="CV1127" t="s">
        <v>268</v>
      </c>
      <c r="CW1127" t="s">
        <v>268</v>
      </c>
      <c r="CX1127" t="s">
        <v>268</v>
      </c>
      <c r="CY1127" t="s">
        <v>268</v>
      </c>
      <c r="CZ1127" t="s">
        <v>268</v>
      </c>
      <c r="DA1127" t="s">
        <v>268</v>
      </c>
      <c r="DB1127" s="429">
        <f t="shared" si="227"/>
        <v>0</v>
      </c>
      <c r="DC1127" s="284">
        <f t="shared" si="228"/>
        <v>0</v>
      </c>
      <c r="DD1127" s="284">
        <f t="shared" si="229"/>
        <v>0</v>
      </c>
      <c r="DE1127" s="284">
        <f t="shared" si="230"/>
        <v>0</v>
      </c>
      <c r="DF1127" s="295">
        <f t="shared" si="231"/>
        <v>65</v>
      </c>
      <c r="DG1127" s="284">
        <f t="shared" si="232"/>
        <v>0</v>
      </c>
      <c r="DH1127" s="284">
        <f t="shared" si="233"/>
        <v>0</v>
      </c>
      <c r="DI1127" s="284">
        <f t="shared" si="234"/>
        <v>0</v>
      </c>
      <c r="DJ1127" s="284">
        <f t="shared" si="235"/>
        <v>0</v>
      </c>
      <c r="DK1127" s="295">
        <f t="shared" si="236"/>
        <v>1</v>
      </c>
      <c r="DL1127" s="297">
        <f t="shared" si="237"/>
        <v>4</v>
      </c>
      <c r="DM1127" s="430">
        <f>IFERROR(IF(CA1127="D",IF(DL1127="A dispo.",DF1127*VLOOKUP('DATI INPUT'!$F$27,TARIFFE_UD,4,FALSE),DF1127*VLOOKUP(DL1127,TARIFFE_UD,4,FALSE)),DF1127*VLOOKUP(CB1127-100,TARIFFE_UND,4,FALSE)),0)</f>
        <v>44.254544713927437</v>
      </c>
      <c r="DN1127" s="430">
        <f>IFERROR(IF(CA1127="D",IF(DL1127="A dispo.",DK1127*VLOOKUP('DATI INPUT'!$F$27,TARIFFE_UD,5,FALSE),DK1127*VLOOKUP(DL1127,TARIFFE_UD,5,FALSE)),DK1127*VLOOKUP(CB1127-100,TARIFFE_UND,5,FALSE)),0)</f>
        <v>82.375089665670373</v>
      </c>
      <c r="DO1127" s="431">
        <f t="shared" si="238"/>
        <v>-3.6562040219223491E-4</v>
      </c>
      <c r="DP1127" s="299">
        <f>IFERROR(IF(CA1127="D",IF(DL1127="A dispo.",DF1127*VLOOKUP('DATI INPUT'!$F$27,TARIFFE_UD,2,FALSE),DF1127*VLOOKUP(DL1127,TARIFFE_UD,2,FALSE)),DF1127*VLOOKUP(CB1127-100,TARIFFE_UND,2,FALSE)),0)</f>
        <v>55.289870433544465</v>
      </c>
      <c r="DQ1127" s="299">
        <f>IFERROR(IF(CA1127="D",IF(DL1127="A dispo.",DK1127*VLOOKUP('DATI INPUT'!$F$27,TARIFFE_UD,3,FALSE),DK1127*VLOOKUP(DL1127,TARIFFE_UD,3,FALSE)),DK1127*VLOOKUP(CB1127-100,TARIFFE_UND,3,FALSE)),0)</f>
        <v>73.78284271486686</v>
      </c>
      <c r="DR1127" s="299">
        <f t="shared" si="239"/>
        <v>129.07271314841131</v>
      </c>
    </row>
    <row r="1128" spans="1:122" x14ac:dyDescent="0.25">
      <c r="A1128" t="s">
        <v>8973</v>
      </c>
      <c r="B1128" t="s">
        <v>8974</v>
      </c>
      <c r="C1128" t="s">
        <v>8975</v>
      </c>
      <c r="D1128" t="s">
        <v>8976</v>
      </c>
      <c r="E1128" t="s">
        <v>268</v>
      </c>
      <c r="F1128" t="s">
        <v>156</v>
      </c>
      <c r="G1128" t="s">
        <v>8977</v>
      </c>
      <c r="H1128" t="s">
        <v>8978</v>
      </c>
      <c r="I1128" t="s">
        <v>8979</v>
      </c>
      <c r="J1128" t="s">
        <v>156</v>
      </c>
      <c r="K1128" t="s">
        <v>8980</v>
      </c>
      <c r="L1128" t="s">
        <v>984</v>
      </c>
      <c r="M1128" t="s">
        <v>5469</v>
      </c>
      <c r="N1128" t="s">
        <v>984</v>
      </c>
      <c r="O1128" t="s">
        <v>873</v>
      </c>
      <c r="P1128" t="s">
        <v>2241</v>
      </c>
      <c r="Q1128" t="s">
        <v>294</v>
      </c>
      <c r="R1128" t="s">
        <v>268</v>
      </c>
      <c r="S1128" t="s">
        <v>268</v>
      </c>
      <c r="T1128" t="s">
        <v>268</v>
      </c>
      <c r="U1128" t="s">
        <v>268</v>
      </c>
      <c r="V1128" t="s">
        <v>268</v>
      </c>
      <c r="W1128" t="s">
        <v>5469</v>
      </c>
      <c r="X1128" t="s">
        <v>2241</v>
      </c>
      <c r="Y1128" t="s">
        <v>294</v>
      </c>
      <c r="Z1128" t="s">
        <v>268</v>
      </c>
      <c r="AA1128" t="s">
        <v>268</v>
      </c>
      <c r="AB1128" t="s">
        <v>268</v>
      </c>
      <c r="AC1128" t="s">
        <v>268</v>
      </c>
      <c r="AD1128" t="s">
        <v>268</v>
      </c>
      <c r="AE1128" t="s">
        <v>287</v>
      </c>
      <c r="AF1128" t="s">
        <v>1811</v>
      </c>
      <c r="AG1128" t="s">
        <v>875</v>
      </c>
      <c r="AH1128" t="s">
        <v>1848</v>
      </c>
      <c r="AI1128" t="s">
        <v>920</v>
      </c>
      <c r="AJ1128" t="s">
        <v>268</v>
      </c>
      <c r="AK1128" t="s">
        <v>377</v>
      </c>
      <c r="AL1128" t="s">
        <v>268</v>
      </c>
      <c r="AM1128" t="s">
        <v>405</v>
      </c>
      <c r="AN1128" t="s">
        <v>268</v>
      </c>
      <c r="AO1128" t="s">
        <v>268</v>
      </c>
      <c r="AP1128" t="s">
        <v>268</v>
      </c>
      <c r="AQ1128" t="s">
        <v>268</v>
      </c>
      <c r="AR1128" t="s">
        <v>268</v>
      </c>
      <c r="AS1128" t="s">
        <v>268</v>
      </c>
      <c r="AT1128" t="s">
        <v>268</v>
      </c>
      <c r="AU1128" t="s">
        <v>268</v>
      </c>
      <c r="AV1128" t="s">
        <v>268</v>
      </c>
      <c r="AW1128" t="s">
        <v>268</v>
      </c>
      <c r="AX1128" t="s">
        <v>268</v>
      </c>
      <c r="AY1128" t="s">
        <v>268</v>
      </c>
      <c r="AZ1128" t="s">
        <v>268</v>
      </c>
      <c r="BA1128" t="s">
        <v>268</v>
      </c>
      <c r="BB1128" t="s">
        <v>268</v>
      </c>
      <c r="BC1128" t="s">
        <v>268</v>
      </c>
      <c r="BD1128" t="s">
        <v>268</v>
      </c>
      <c r="BE1128" t="s">
        <v>268</v>
      </c>
      <c r="BF1128" t="s">
        <v>268</v>
      </c>
      <c r="BG1128" t="s">
        <v>268</v>
      </c>
      <c r="BH1128" t="s">
        <v>268</v>
      </c>
      <c r="BI1128" t="s">
        <v>268</v>
      </c>
      <c r="BJ1128" t="s">
        <v>268</v>
      </c>
      <c r="BK1128" t="s">
        <v>268</v>
      </c>
      <c r="BL1128" t="s">
        <v>268</v>
      </c>
      <c r="BM1128" t="s">
        <v>268</v>
      </c>
      <c r="BN1128" t="s">
        <v>268</v>
      </c>
      <c r="BO1128" t="s">
        <v>268</v>
      </c>
      <c r="BP1128" t="s">
        <v>268</v>
      </c>
      <c r="BQ1128" t="s">
        <v>268</v>
      </c>
      <c r="BR1128" t="s">
        <v>268</v>
      </c>
      <c r="BS1128" t="s">
        <v>268</v>
      </c>
      <c r="BT1128" t="s">
        <v>268</v>
      </c>
      <c r="BU1128" t="s">
        <v>268</v>
      </c>
      <c r="BV1128" t="s">
        <v>268</v>
      </c>
      <c r="BW1128" t="s">
        <v>268</v>
      </c>
      <c r="BX1128" t="s">
        <v>268</v>
      </c>
      <c r="BY1128">
        <v>55</v>
      </c>
      <c r="BZ1128">
        <v>55</v>
      </c>
      <c r="CA1128" t="s">
        <v>142</v>
      </c>
      <c r="CB1128" s="356">
        <v>122</v>
      </c>
      <c r="CC1128" t="s">
        <v>876</v>
      </c>
      <c r="CD1128" t="s">
        <v>268</v>
      </c>
      <c r="CE1128" t="s">
        <v>268</v>
      </c>
      <c r="CF1128" t="s">
        <v>268</v>
      </c>
      <c r="CG1128" t="s">
        <v>268</v>
      </c>
      <c r="CH1128" t="s">
        <v>268</v>
      </c>
      <c r="CI1128" t="s">
        <v>268</v>
      </c>
      <c r="CJ1128" t="s">
        <v>268</v>
      </c>
      <c r="CK1128" t="s">
        <v>268</v>
      </c>
      <c r="CL1128" t="s">
        <v>268</v>
      </c>
      <c r="CM1128" t="s">
        <v>11224</v>
      </c>
      <c r="CN1128">
        <v>102.26</v>
      </c>
      <c r="CO1128" t="s">
        <v>268</v>
      </c>
      <c r="CP1128">
        <v>102.26</v>
      </c>
      <c r="CQ1128">
        <v>365</v>
      </c>
      <c r="CR1128" t="s">
        <v>878</v>
      </c>
      <c r="CS1128" t="s">
        <v>11225</v>
      </c>
      <c r="CT1128" t="s">
        <v>11226</v>
      </c>
      <c r="CU1128" t="s">
        <v>11227</v>
      </c>
      <c r="CV1128" t="s">
        <v>268</v>
      </c>
      <c r="CW1128" t="s">
        <v>268</v>
      </c>
      <c r="CX1128" t="s">
        <v>268</v>
      </c>
      <c r="CY1128" t="s">
        <v>268</v>
      </c>
      <c r="CZ1128" t="s">
        <v>268</v>
      </c>
      <c r="DA1128" t="s">
        <v>268</v>
      </c>
      <c r="DB1128" s="429">
        <f t="shared" si="227"/>
        <v>0</v>
      </c>
      <c r="DC1128" s="284">
        <f t="shared" si="228"/>
        <v>0</v>
      </c>
      <c r="DD1128" s="284">
        <f t="shared" si="229"/>
        <v>0</v>
      </c>
      <c r="DE1128" s="284">
        <f t="shared" si="230"/>
        <v>0</v>
      </c>
      <c r="DF1128" s="295">
        <f t="shared" si="231"/>
        <v>55</v>
      </c>
      <c r="DG1128" s="284">
        <f t="shared" si="232"/>
        <v>0</v>
      </c>
      <c r="DH1128" s="284">
        <f t="shared" si="233"/>
        <v>0</v>
      </c>
      <c r="DI1128" s="284">
        <f t="shared" si="234"/>
        <v>0</v>
      </c>
      <c r="DJ1128" s="284">
        <f t="shared" si="235"/>
        <v>0</v>
      </c>
      <c r="DK1128" s="295">
        <f t="shared" si="236"/>
        <v>1</v>
      </c>
      <c r="DL1128" s="297" t="str">
        <f t="shared" si="237"/>
        <v>A dispo.</v>
      </c>
      <c r="DM1128" s="430">
        <f>IFERROR(IF(CA1128="D",IF(DL1128="A dispo.",DF1128*VLOOKUP('DATI INPUT'!$F$27,TARIFFE_UD,4,FALSE),DF1128*VLOOKUP(DL1128,TARIFFE_UD,4,FALSE)),DF1128*VLOOKUP(CB1128-100,TARIFFE_UND,4,FALSE)),0)</f>
        <v>34.863659893995894</v>
      </c>
      <c r="DN1128" s="430">
        <f>IFERROR(IF(CA1128="D",IF(DL1128="A dispo.",DK1128*VLOOKUP('DATI INPUT'!$F$27,TARIFFE_UD,5,FALSE),DK1128*VLOOKUP(DL1128,TARIFFE_UD,5,FALSE)),DK1128*VLOOKUP(CB1128-100,TARIFFE_UND,5,FALSE)),0)</f>
        <v>67.397800635548478</v>
      </c>
      <c r="DO1128" s="431">
        <f t="shared" si="238"/>
        <v>1.4605295443601563E-3</v>
      </c>
      <c r="DP1128" s="299">
        <f>IFERROR(IF(CA1128="D",IF(DL1128="A dispo.",DF1128*VLOOKUP('DATI INPUT'!$F$27,TARIFFE_UD,2,FALSE),DF1128*VLOOKUP(DL1128,TARIFFE_UD,2,FALSE)),DF1128*VLOOKUP(CB1128-100,TARIFFE_UND,2,FALSE)),0)</f>
        <v>43.557271933057571</v>
      </c>
      <c r="DQ1128" s="299">
        <f>IFERROR(IF(CA1128="D",IF(DL1128="A dispo.",DK1128*VLOOKUP('DATI INPUT'!$F$27,TARIFFE_UD,3,FALSE),DK1128*VLOOKUP(DL1128,TARIFFE_UD,3,FALSE)),DK1128*VLOOKUP(CB1128-100,TARIFFE_UND,3,FALSE)),0)</f>
        <v>60.367780403072892</v>
      </c>
      <c r="DR1128" s="299">
        <f t="shared" si="239"/>
        <v>103.92505233613046</v>
      </c>
    </row>
    <row r="1129" spans="1:122" x14ac:dyDescent="0.25">
      <c r="A1129" t="s">
        <v>8982</v>
      </c>
      <c r="B1129" t="s">
        <v>8974</v>
      </c>
      <c r="C1129" t="s">
        <v>1593</v>
      </c>
      <c r="D1129" t="s">
        <v>8976</v>
      </c>
      <c r="E1129" t="s">
        <v>268</v>
      </c>
      <c r="F1129" t="s">
        <v>156</v>
      </c>
      <c r="G1129" t="s">
        <v>8977</v>
      </c>
      <c r="H1129" t="s">
        <v>8978</v>
      </c>
      <c r="I1129" t="s">
        <v>8979</v>
      </c>
      <c r="J1129" t="s">
        <v>156</v>
      </c>
      <c r="K1129" t="s">
        <v>8980</v>
      </c>
      <c r="L1129" t="s">
        <v>984</v>
      </c>
      <c r="M1129" t="s">
        <v>5469</v>
      </c>
      <c r="N1129" t="s">
        <v>984</v>
      </c>
      <c r="O1129" t="s">
        <v>873</v>
      </c>
      <c r="P1129" t="s">
        <v>2241</v>
      </c>
      <c r="Q1129" t="s">
        <v>294</v>
      </c>
      <c r="R1129" t="s">
        <v>268</v>
      </c>
      <c r="S1129" t="s">
        <v>268</v>
      </c>
      <c r="T1129" t="s">
        <v>268</v>
      </c>
      <c r="U1129" t="s">
        <v>268</v>
      </c>
      <c r="V1129" t="s">
        <v>268</v>
      </c>
      <c r="W1129" t="s">
        <v>2023</v>
      </c>
      <c r="X1129" t="s">
        <v>613</v>
      </c>
      <c r="Y1129" t="s">
        <v>555</v>
      </c>
      <c r="Z1129" t="s">
        <v>268</v>
      </c>
      <c r="AA1129" t="s">
        <v>268</v>
      </c>
      <c r="AB1129" t="s">
        <v>268</v>
      </c>
      <c r="AC1129" t="s">
        <v>268</v>
      </c>
      <c r="AD1129" t="s">
        <v>268</v>
      </c>
      <c r="AE1129" t="s">
        <v>287</v>
      </c>
      <c r="AF1129" t="s">
        <v>1811</v>
      </c>
      <c r="AG1129" t="s">
        <v>875</v>
      </c>
      <c r="AH1129" t="s">
        <v>1831</v>
      </c>
      <c r="AI1129" t="s">
        <v>8983</v>
      </c>
      <c r="AJ1129" t="s">
        <v>268</v>
      </c>
      <c r="AK1129" t="s">
        <v>268</v>
      </c>
      <c r="AL1129" t="s">
        <v>268</v>
      </c>
      <c r="AM1129" t="s">
        <v>353</v>
      </c>
      <c r="AN1129" t="s">
        <v>268</v>
      </c>
      <c r="AO1129" t="s">
        <v>268</v>
      </c>
      <c r="AP1129" t="s">
        <v>268</v>
      </c>
      <c r="AQ1129" t="s">
        <v>268</v>
      </c>
      <c r="AR1129" t="s">
        <v>268</v>
      </c>
      <c r="AS1129" t="s">
        <v>268</v>
      </c>
      <c r="AT1129" t="s">
        <v>268</v>
      </c>
      <c r="AU1129" t="s">
        <v>268</v>
      </c>
      <c r="AV1129" t="s">
        <v>268</v>
      </c>
      <c r="AW1129" t="s">
        <v>268</v>
      </c>
      <c r="AX1129" t="s">
        <v>268</v>
      </c>
      <c r="AY1129" t="s">
        <v>268</v>
      </c>
      <c r="AZ1129" t="s">
        <v>268</v>
      </c>
      <c r="BA1129" t="s">
        <v>268</v>
      </c>
      <c r="BB1129" t="s">
        <v>268</v>
      </c>
      <c r="BC1129" t="s">
        <v>268</v>
      </c>
      <c r="BD1129" t="s">
        <v>268</v>
      </c>
      <c r="BE1129" t="s">
        <v>268</v>
      </c>
      <c r="BF1129" t="s">
        <v>268</v>
      </c>
      <c r="BG1129" t="s">
        <v>268</v>
      </c>
      <c r="BH1129" t="s">
        <v>268</v>
      </c>
      <c r="BI1129" t="s">
        <v>268</v>
      </c>
      <c r="BJ1129" t="s">
        <v>268</v>
      </c>
      <c r="BK1129" t="s">
        <v>268</v>
      </c>
      <c r="BL1129" t="s">
        <v>268</v>
      </c>
      <c r="BM1129" t="s">
        <v>268</v>
      </c>
      <c r="BN1129" t="s">
        <v>268</v>
      </c>
      <c r="BO1129" t="s">
        <v>268</v>
      </c>
      <c r="BP1129" t="s">
        <v>268</v>
      </c>
      <c r="BQ1129" t="s">
        <v>268</v>
      </c>
      <c r="BR1129" t="s">
        <v>268</v>
      </c>
      <c r="BS1129" t="s">
        <v>268</v>
      </c>
      <c r="BT1129" t="s">
        <v>268</v>
      </c>
      <c r="BU1129" t="s">
        <v>268</v>
      </c>
      <c r="BV1129" t="s">
        <v>268</v>
      </c>
      <c r="BW1129" t="s">
        <v>268</v>
      </c>
      <c r="BX1129" t="s">
        <v>268</v>
      </c>
      <c r="BY1129">
        <v>20</v>
      </c>
      <c r="BZ1129">
        <v>20</v>
      </c>
      <c r="CA1129" t="s">
        <v>142</v>
      </c>
      <c r="CB1129" s="356">
        <v>123</v>
      </c>
      <c r="CC1129" t="s">
        <v>1817</v>
      </c>
      <c r="CD1129" t="s">
        <v>268</v>
      </c>
      <c r="CE1129" t="s">
        <v>268</v>
      </c>
      <c r="CF1129" t="s">
        <v>268</v>
      </c>
      <c r="CG1129" t="s">
        <v>268</v>
      </c>
      <c r="CH1129" t="s">
        <v>268</v>
      </c>
      <c r="CI1129" t="s">
        <v>268</v>
      </c>
      <c r="CJ1129" t="s">
        <v>268</v>
      </c>
      <c r="CK1129" t="s">
        <v>268</v>
      </c>
      <c r="CL1129" t="s">
        <v>268</v>
      </c>
      <c r="CM1129" t="s">
        <v>11224</v>
      </c>
      <c r="CN1129">
        <v>12.68</v>
      </c>
      <c r="CO1129" t="s">
        <v>268</v>
      </c>
      <c r="CP1129">
        <v>12.68</v>
      </c>
      <c r="CQ1129">
        <v>365</v>
      </c>
      <c r="CR1129" t="s">
        <v>878</v>
      </c>
      <c r="CS1129" t="s">
        <v>11225</v>
      </c>
      <c r="CT1129" t="s">
        <v>11226</v>
      </c>
      <c r="CU1129" t="s">
        <v>11227</v>
      </c>
      <c r="CV1129" t="s">
        <v>268</v>
      </c>
      <c r="CW1129" t="s">
        <v>268</v>
      </c>
      <c r="CX1129" t="s">
        <v>268</v>
      </c>
      <c r="CY1129" t="s">
        <v>268</v>
      </c>
      <c r="CZ1129" t="s">
        <v>268</v>
      </c>
      <c r="DA1129" t="s">
        <v>268</v>
      </c>
      <c r="DB1129" s="429">
        <f t="shared" si="227"/>
        <v>0</v>
      </c>
      <c r="DC1129" s="284">
        <f t="shared" si="228"/>
        <v>0</v>
      </c>
      <c r="DD1129" s="284">
        <f t="shared" si="229"/>
        <v>0</v>
      </c>
      <c r="DE1129" s="284">
        <f t="shared" si="230"/>
        <v>0</v>
      </c>
      <c r="DF1129" s="295">
        <f t="shared" si="231"/>
        <v>20</v>
      </c>
      <c r="DG1129" s="284">
        <f t="shared" si="232"/>
        <v>1</v>
      </c>
      <c r="DH1129" s="284">
        <f t="shared" si="233"/>
        <v>0</v>
      </c>
      <c r="DI1129" s="284">
        <f t="shared" si="234"/>
        <v>0</v>
      </c>
      <c r="DJ1129" s="284">
        <f t="shared" si="235"/>
        <v>0</v>
      </c>
      <c r="DK1129" s="295">
        <f t="shared" si="236"/>
        <v>0</v>
      </c>
      <c r="DL1129" s="297" t="str">
        <f t="shared" si="237"/>
        <v>A dispo.</v>
      </c>
      <c r="DM1129" s="430">
        <f>IFERROR(IF(CA1129="D",IF(DL1129="A dispo.",DF1129*VLOOKUP('DATI INPUT'!$F$27,TARIFFE_UD,4,FALSE),DF1129*VLOOKUP(DL1129,TARIFFE_UD,4,FALSE)),DF1129*VLOOKUP(CB1129-100,TARIFFE_UND,4,FALSE)),0)</f>
        <v>12.677694506907597</v>
      </c>
      <c r="DN1129" s="430">
        <f>IFERROR(IF(CA1129="D",IF(DL1129="A dispo.",DK1129*VLOOKUP('DATI INPUT'!$F$27,TARIFFE_UD,5,FALSE),DK1129*VLOOKUP(DL1129,TARIFFE_UD,5,FALSE)),DK1129*VLOOKUP(CB1129-100,TARIFFE_UND,5,FALSE)),0)</f>
        <v>0</v>
      </c>
      <c r="DO1129" s="431">
        <f t="shared" si="238"/>
        <v>-2.3054930924022443E-3</v>
      </c>
      <c r="DP1129" s="299">
        <f>IFERROR(IF(CA1129="D",IF(DL1129="A dispo.",DF1129*VLOOKUP('DATI INPUT'!$F$27,TARIFFE_UD,2,FALSE),DF1129*VLOOKUP(DL1129,TARIFFE_UD,2,FALSE)),DF1129*VLOOKUP(CB1129-100,TARIFFE_UND,2,FALSE)),0)</f>
        <v>15.839007975657298</v>
      </c>
      <c r="DQ1129" s="299">
        <f>IFERROR(IF(CA1129="D",IF(DL1129="A dispo.",DK1129*VLOOKUP('DATI INPUT'!$F$27,TARIFFE_UD,3,FALSE),DK1129*VLOOKUP(DL1129,TARIFFE_UD,3,FALSE)),DK1129*VLOOKUP(CB1129-100,TARIFFE_UND,3,FALSE)),0)</f>
        <v>0</v>
      </c>
      <c r="DR1129" s="299">
        <f t="shared" si="239"/>
        <v>15.839007975657298</v>
      </c>
    </row>
    <row r="1130" spans="1:122" x14ac:dyDescent="0.25">
      <c r="A1130" t="s">
        <v>8984</v>
      </c>
      <c r="B1130" t="s">
        <v>8985</v>
      </c>
      <c r="C1130" t="s">
        <v>1594</v>
      </c>
      <c r="D1130" t="s">
        <v>8986</v>
      </c>
      <c r="E1130" t="s">
        <v>268</v>
      </c>
      <c r="F1130" t="s">
        <v>156</v>
      </c>
      <c r="G1130" t="s">
        <v>8987</v>
      </c>
      <c r="H1130" t="s">
        <v>8988</v>
      </c>
      <c r="I1130" t="s">
        <v>8989</v>
      </c>
      <c r="J1130" t="s">
        <v>274</v>
      </c>
      <c r="K1130" t="s">
        <v>8990</v>
      </c>
      <c r="L1130" t="s">
        <v>984</v>
      </c>
      <c r="M1130" t="s">
        <v>8991</v>
      </c>
      <c r="N1130" t="s">
        <v>984</v>
      </c>
      <c r="O1130" t="s">
        <v>873</v>
      </c>
      <c r="P1130" t="s">
        <v>2258</v>
      </c>
      <c r="Q1130" t="s">
        <v>368</v>
      </c>
      <c r="R1130" t="s">
        <v>268</v>
      </c>
      <c r="S1130" t="s">
        <v>268</v>
      </c>
      <c r="T1130" t="s">
        <v>268</v>
      </c>
      <c r="U1130" t="s">
        <v>268</v>
      </c>
      <c r="V1130" t="s">
        <v>268</v>
      </c>
      <c r="W1130" t="s">
        <v>8991</v>
      </c>
      <c r="X1130" t="s">
        <v>2258</v>
      </c>
      <c r="Y1130" t="s">
        <v>368</v>
      </c>
      <c r="Z1130" t="s">
        <v>268</v>
      </c>
      <c r="AA1130" t="s">
        <v>268</v>
      </c>
      <c r="AB1130" t="s">
        <v>268</v>
      </c>
      <c r="AC1130" t="s">
        <v>268</v>
      </c>
      <c r="AD1130" t="s">
        <v>268</v>
      </c>
      <c r="AE1130" t="s">
        <v>287</v>
      </c>
      <c r="AF1130" t="s">
        <v>1811</v>
      </c>
      <c r="AG1130" t="s">
        <v>875</v>
      </c>
      <c r="AH1130" t="s">
        <v>1848</v>
      </c>
      <c r="AI1130" t="s">
        <v>7258</v>
      </c>
      <c r="AJ1130" t="s">
        <v>268</v>
      </c>
      <c r="AK1130" t="s">
        <v>413</v>
      </c>
      <c r="AL1130" t="s">
        <v>268</v>
      </c>
      <c r="AM1130" t="s">
        <v>405</v>
      </c>
      <c r="AN1130" t="s">
        <v>287</v>
      </c>
      <c r="AO1130" t="s">
        <v>1811</v>
      </c>
      <c r="AP1130" t="s">
        <v>875</v>
      </c>
      <c r="AQ1130" t="s">
        <v>1848</v>
      </c>
      <c r="AR1130" t="s">
        <v>7258</v>
      </c>
      <c r="AS1130" t="s">
        <v>268</v>
      </c>
      <c r="AT1130" t="s">
        <v>410</v>
      </c>
      <c r="AU1130" t="s">
        <v>268</v>
      </c>
      <c r="AV1130" t="s">
        <v>405</v>
      </c>
      <c r="AW1130" t="s">
        <v>268</v>
      </c>
      <c r="AX1130" t="s">
        <v>268</v>
      </c>
      <c r="AY1130" t="s">
        <v>268</v>
      </c>
      <c r="AZ1130" t="s">
        <v>268</v>
      </c>
      <c r="BA1130" t="s">
        <v>268</v>
      </c>
      <c r="BB1130" t="s">
        <v>268</v>
      </c>
      <c r="BC1130" t="s">
        <v>268</v>
      </c>
      <c r="BD1130" t="s">
        <v>268</v>
      </c>
      <c r="BE1130" t="s">
        <v>268</v>
      </c>
      <c r="BF1130" t="s">
        <v>268</v>
      </c>
      <c r="BG1130" t="s">
        <v>268</v>
      </c>
      <c r="BH1130" t="s">
        <v>268</v>
      </c>
      <c r="BI1130" t="s">
        <v>268</v>
      </c>
      <c r="BJ1130" t="s">
        <v>268</v>
      </c>
      <c r="BK1130" t="s">
        <v>268</v>
      </c>
      <c r="BL1130" t="s">
        <v>268</v>
      </c>
      <c r="BM1130" t="s">
        <v>268</v>
      </c>
      <c r="BN1130" t="s">
        <v>268</v>
      </c>
      <c r="BO1130" t="s">
        <v>268</v>
      </c>
      <c r="BP1130" t="s">
        <v>268</v>
      </c>
      <c r="BQ1130" t="s">
        <v>268</v>
      </c>
      <c r="BR1130" t="s">
        <v>268</v>
      </c>
      <c r="BS1130" t="s">
        <v>268</v>
      </c>
      <c r="BT1130" t="s">
        <v>268</v>
      </c>
      <c r="BU1130" t="s">
        <v>268</v>
      </c>
      <c r="BV1130" t="s">
        <v>268</v>
      </c>
      <c r="BW1130" t="s">
        <v>268</v>
      </c>
      <c r="BX1130" t="s">
        <v>268</v>
      </c>
      <c r="BY1130">
        <v>80</v>
      </c>
      <c r="BZ1130">
        <v>80</v>
      </c>
      <c r="CA1130" t="s">
        <v>142</v>
      </c>
      <c r="CB1130" s="356">
        <v>122</v>
      </c>
      <c r="CC1130" t="s">
        <v>876</v>
      </c>
      <c r="CD1130" t="s">
        <v>268</v>
      </c>
      <c r="CE1130" t="s">
        <v>268</v>
      </c>
      <c r="CF1130" s="356">
        <v>5</v>
      </c>
      <c r="CG1130" t="s">
        <v>268</v>
      </c>
      <c r="CH1130" t="s">
        <v>268</v>
      </c>
      <c r="CI1130" t="s">
        <v>268</v>
      </c>
      <c r="CJ1130" t="s">
        <v>268</v>
      </c>
      <c r="CK1130" t="s">
        <v>268</v>
      </c>
      <c r="CL1130" t="s">
        <v>268</v>
      </c>
      <c r="CM1130" t="s">
        <v>11224</v>
      </c>
      <c r="CN1130">
        <v>168.6</v>
      </c>
      <c r="CO1130" t="s">
        <v>268</v>
      </c>
      <c r="CP1130">
        <v>168.6</v>
      </c>
      <c r="CQ1130">
        <v>365</v>
      </c>
      <c r="CR1130" t="s">
        <v>878</v>
      </c>
      <c r="CS1130" t="s">
        <v>11225</v>
      </c>
      <c r="CT1130" t="s">
        <v>11226</v>
      </c>
      <c r="CU1130" t="s">
        <v>11227</v>
      </c>
      <c r="CV1130" t="s">
        <v>268</v>
      </c>
      <c r="CW1130" t="s">
        <v>268</v>
      </c>
      <c r="CX1130" t="s">
        <v>268</v>
      </c>
      <c r="CY1130" t="s">
        <v>268</v>
      </c>
      <c r="CZ1130" t="s">
        <v>268</v>
      </c>
      <c r="DA1130" t="s">
        <v>268</v>
      </c>
      <c r="DB1130" s="429">
        <f t="shared" si="227"/>
        <v>0</v>
      </c>
      <c r="DC1130" s="284">
        <f t="shared" si="228"/>
        <v>0</v>
      </c>
      <c r="DD1130" s="284">
        <f t="shared" si="229"/>
        <v>0</v>
      </c>
      <c r="DE1130" s="284">
        <f t="shared" si="230"/>
        <v>0</v>
      </c>
      <c r="DF1130" s="295">
        <f t="shared" si="231"/>
        <v>80</v>
      </c>
      <c r="DG1130" s="284">
        <f t="shared" si="232"/>
        <v>0</v>
      </c>
      <c r="DH1130" s="284">
        <f t="shared" si="233"/>
        <v>0</v>
      </c>
      <c r="DI1130" s="284">
        <f t="shared" si="234"/>
        <v>0</v>
      </c>
      <c r="DJ1130" s="284">
        <f t="shared" si="235"/>
        <v>0</v>
      </c>
      <c r="DK1130" s="295">
        <f t="shared" si="236"/>
        <v>1</v>
      </c>
      <c r="DL1130" s="297">
        <f t="shared" si="237"/>
        <v>5</v>
      </c>
      <c r="DM1130" s="430">
        <f>IFERROR(IF(CA1130="D",IF(DL1130="A dispo.",DF1130*VLOOKUP('DATI INPUT'!$F$27,TARIFFE_UD,4,FALSE),DF1130*VLOOKUP(DL1130,TARIFFE_UD,4,FALSE)),DF1130*VLOOKUP(CB1130-100,TARIFFE_UND,4,FALSE)),0)</f>
        <v>58.223485883575634</v>
      </c>
      <c r="DN1130" s="430">
        <f>IFERROR(IF(CA1130="D",IF(DL1130="A dispo.",DK1130*VLOOKUP('DATI INPUT'!$F$27,TARIFFE_UD,5,FALSE),DK1130*VLOOKUP(DL1130,TARIFFE_UD,5,FALSE)),DK1130*VLOOKUP(CB1130-100,TARIFFE_UND,5,FALSE)),0)</f>
        <v>110.3761082872026</v>
      </c>
      <c r="DO1130" s="431">
        <f t="shared" si="238"/>
        <v>-4.0582922176213287E-4</v>
      </c>
      <c r="DP1130" s="299">
        <f>IFERROR(IF(CA1130="D",IF(DL1130="A dispo.",DF1130*VLOOKUP('DATI INPUT'!$F$27,TARIFFE_UD,2,FALSE),DF1130*VLOOKUP(DL1130,TARIFFE_UD,2,FALSE)),DF1130*VLOOKUP(CB1130-100,TARIFFE_UND,2,FALSE)),0)</f>
        <v>72.74211070301871</v>
      </c>
      <c r="DQ1130" s="299">
        <f>IFERROR(IF(CA1130="D",IF(DL1130="A dispo.",DK1130*VLOOKUP('DATI INPUT'!$F$27,TARIFFE_UD,3,FALSE),DK1130*VLOOKUP(DL1130,TARIFFE_UD,3,FALSE)),DK1130*VLOOKUP(CB1130-100,TARIFFE_UND,3,FALSE)),0)</f>
        <v>98.863176602133862</v>
      </c>
      <c r="DR1130" s="299">
        <f t="shared" si="239"/>
        <v>171.60528730515256</v>
      </c>
    </row>
    <row r="1131" spans="1:122" x14ac:dyDescent="0.25">
      <c r="A1131" t="s">
        <v>8992</v>
      </c>
      <c r="B1131" t="s">
        <v>8993</v>
      </c>
      <c r="C1131" t="s">
        <v>1595</v>
      </c>
      <c r="D1131" t="s">
        <v>8994</v>
      </c>
      <c r="E1131" t="s">
        <v>268</v>
      </c>
      <c r="F1131" t="s">
        <v>156</v>
      </c>
      <c r="G1131" t="s">
        <v>8995</v>
      </c>
      <c r="H1131" t="s">
        <v>914</v>
      </c>
      <c r="I1131" t="s">
        <v>8996</v>
      </c>
      <c r="J1131" t="s">
        <v>274</v>
      </c>
      <c r="K1131" t="s">
        <v>1785</v>
      </c>
      <c r="L1131" t="s">
        <v>984</v>
      </c>
      <c r="M1131" t="s">
        <v>8997</v>
      </c>
      <c r="N1131" t="s">
        <v>984</v>
      </c>
      <c r="O1131" t="s">
        <v>873</v>
      </c>
      <c r="P1131" t="s">
        <v>1922</v>
      </c>
      <c r="Q1131" t="s">
        <v>298</v>
      </c>
      <c r="R1131" t="s">
        <v>268</v>
      </c>
      <c r="S1131" t="s">
        <v>268</v>
      </c>
      <c r="T1131" t="s">
        <v>268</v>
      </c>
      <c r="U1131" t="s">
        <v>268</v>
      </c>
      <c r="V1131" t="s">
        <v>268</v>
      </c>
      <c r="W1131" t="s">
        <v>8997</v>
      </c>
      <c r="X1131" t="s">
        <v>1922</v>
      </c>
      <c r="Y1131" t="s">
        <v>298</v>
      </c>
      <c r="Z1131" t="s">
        <v>268</v>
      </c>
      <c r="AA1131" t="s">
        <v>268</v>
      </c>
      <c r="AB1131" t="s">
        <v>268</v>
      </c>
      <c r="AC1131" t="s">
        <v>268</v>
      </c>
      <c r="AD1131" t="s">
        <v>268</v>
      </c>
      <c r="AE1131" t="s">
        <v>287</v>
      </c>
      <c r="AF1131" t="s">
        <v>1811</v>
      </c>
      <c r="AG1131" t="s">
        <v>875</v>
      </c>
      <c r="AH1131" t="s">
        <v>1848</v>
      </c>
      <c r="AI1131" t="s">
        <v>6699</v>
      </c>
      <c r="AJ1131" t="s">
        <v>268</v>
      </c>
      <c r="AK1131" t="s">
        <v>395</v>
      </c>
      <c r="AL1131" t="s">
        <v>268</v>
      </c>
      <c r="AM1131" t="s">
        <v>405</v>
      </c>
      <c r="AN1131" t="s">
        <v>268</v>
      </c>
      <c r="AO1131" t="s">
        <v>268</v>
      </c>
      <c r="AP1131" t="s">
        <v>268</v>
      </c>
      <c r="AQ1131" t="s">
        <v>268</v>
      </c>
      <c r="AR1131" t="s">
        <v>268</v>
      </c>
      <c r="AS1131" t="s">
        <v>268</v>
      </c>
      <c r="AT1131" t="s">
        <v>268</v>
      </c>
      <c r="AU1131" t="s">
        <v>268</v>
      </c>
      <c r="AV1131" t="s">
        <v>268</v>
      </c>
      <c r="AW1131" t="s">
        <v>268</v>
      </c>
      <c r="AX1131" t="s">
        <v>268</v>
      </c>
      <c r="AY1131" t="s">
        <v>268</v>
      </c>
      <c r="AZ1131" t="s">
        <v>268</v>
      </c>
      <c r="BA1131" t="s">
        <v>268</v>
      </c>
      <c r="BB1131" t="s">
        <v>268</v>
      </c>
      <c r="BC1131" t="s">
        <v>268</v>
      </c>
      <c r="BD1131" t="s">
        <v>268</v>
      </c>
      <c r="BE1131" t="s">
        <v>268</v>
      </c>
      <c r="BF1131" t="s">
        <v>268</v>
      </c>
      <c r="BG1131" t="s">
        <v>268</v>
      </c>
      <c r="BH1131" t="s">
        <v>268</v>
      </c>
      <c r="BI1131" t="s">
        <v>268</v>
      </c>
      <c r="BJ1131" t="s">
        <v>268</v>
      </c>
      <c r="BK1131" t="s">
        <v>268</v>
      </c>
      <c r="BL1131" t="s">
        <v>268</v>
      </c>
      <c r="BM1131" t="s">
        <v>268</v>
      </c>
      <c r="BN1131" t="s">
        <v>268</v>
      </c>
      <c r="BO1131" t="s">
        <v>268</v>
      </c>
      <c r="BP1131" t="s">
        <v>268</v>
      </c>
      <c r="BQ1131" t="s">
        <v>268</v>
      </c>
      <c r="BR1131" t="s">
        <v>268</v>
      </c>
      <c r="BS1131" t="s">
        <v>268</v>
      </c>
      <c r="BT1131" t="s">
        <v>268</v>
      </c>
      <c r="BU1131" t="s">
        <v>268</v>
      </c>
      <c r="BV1131" t="s">
        <v>268</v>
      </c>
      <c r="BW1131" t="s">
        <v>268</v>
      </c>
      <c r="BX1131" t="s">
        <v>268</v>
      </c>
      <c r="BY1131">
        <v>60</v>
      </c>
      <c r="BZ1131">
        <v>60</v>
      </c>
      <c r="CA1131" t="s">
        <v>142</v>
      </c>
      <c r="CB1131" s="356">
        <v>122</v>
      </c>
      <c r="CC1131" t="s">
        <v>876</v>
      </c>
      <c r="CD1131" t="s">
        <v>268</v>
      </c>
      <c r="CE1131" t="s">
        <v>268</v>
      </c>
      <c r="CF1131" s="356">
        <v>1</v>
      </c>
      <c r="CG1131" t="s">
        <v>268</v>
      </c>
      <c r="CH1131" t="s">
        <v>268</v>
      </c>
      <c r="CI1131" t="s">
        <v>268</v>
      </c>
      <c r="CJ1131" t="s">
        <v>268</v>
      </c>
      <c r="CK1131" t="s">
        <v>268</v>
      </c>
      <c r="CL1131" t="s">
        <v>268</v>
      </c>
      <c r="CM1131" t="s">
        <v>11224</v>
      </c>
      <c r="CN1131">
        <v>46.51</v>
      </c>
      <c r="CO1131" t="s">
        <v>268</v>
      </c>
      <c r="CP1131">
        <v>46.51</v>
      </c>
      <c r="CQ1131">
        <v>365</v>
      </c>
      <c r="CR1131" t="s">
        <v>878</v>
      </c>
      <c r="CS1131" t="s">
        <v>11225</v>
      </c>
      <c r="CT1131" t="s">
        <v>11226</v>
      </c>
      <c r="CU1131" t="s">
        <v>11227</v>
      </c>
      <c r="CV1131" t="s">
        <v>268</v>
      </c>
      <c r="CW1131" t="s">
        <v>268</v>
      </c>
      <c r="CX1131" t="s">
        <v>268</v>
      </c>
      <c r="CY1131" t="s">
        <v>268</v>
      </c>
      <c r="CZ1131" t="s">
        <v>268</v>
      </c>
      <c r="DA1131" t="s">
        <v>268</v>
      </c>
      <c r="DB1131" s="429">
        <f t="shared" si="227"/>
        <v>0</v>
      </c>
      <c r="DC1131" s="284">
        <f t="shared" si="228"/>
        <v>0</v>
      </c>
      <c r="DD1131" s="284">
        <f t="shared" si="229"/>
        <v>0</v>
      </c>
      <c r="DE1131" s="284">
        <f t="shared" si="230"/>
        <v>0</v>
      </c>
      <c r="DF1131" s="295">
        <f t="shared" si="231"/>
        <v>60</v>
      </c>
      <c r="DG1131" s="284">
        <f t="shared" si="232"/>
        <v>0</v>
      </c>
      <c r="DH1131" s="284">
        <f t="shared" si="233"/>
        <v>0</v>
      </c>
      <c r="DI1131" s="284">
        <f t="shared" si="234"/>
        <v>0</v>
      </c>
      <c r="DJ1131" s="284">
        <f t="shared" si="235"/>
        <v>0</v>
      </c>
      <c r="DK1131" s="295">
        <f t="shared" si="236"/>
        <v>1</v>
      </c>
      <c r="DL1131" s="297">
        <f t="shared" si="237"/>
        <v>1</v>
      </c>
      <c r="DM1131" s="430">
        <f>IFERROR(IF(CA1131="D",IF(DL1131="A dispo.",DF1131*VLOOKUP('DATI INPUT'!$F$27,TARIFFE_UD,4,FALSE),DF1131*VLOOKUP(DL1131,TARIFFE_UD,4,FALSE)),DF1131*VLOOKUP(CB1131-100,TARIFFE_UND,4,FALSE)),0)</f>
        <v>29.581287182784394</v>
      </c>
      <c r="DN1131" s="430">
        <f>IFERROR(IF(CA1131="D",IF(DL1131="A dispo.",DK1131*VLOOKUP('DATI INPUT'!$F$27,TARIFFE_UD,5,FALSE),DK1131*VLOOKUP(DL1131,TARIFFE_UD,5,FALSE)),DK1131*VLOOKUP(CB1131-100,TARIFFE_UND,5,FALSE)),0)</f>
        <v>16.930848468833439</v>
      </c>
      <c r="DO1131" s="431">
        <f t="shared" si="238"/>
        <v>2.1356516178343554E-3</v>
      </c>
      <c r="DP1131" s="299">
        <f>IFERROR(IF(CA1131="D",IF(DL1131="A dispo.",DF1131*VLOOKUP('DATI INPUT'!$F$27,TARIFFE_UD,2,FALSE),DF1131*VLOOKUP(DL1131,TARIFFE_UD,2,FALSE)),DF1131*VLOOKUP(CB1131-100,TARIFFE_UND,2,FALSE)),0)</f>
        <v>36.957685276533695</v>
      </c>
      <c r="DQ1131" s="299">
        <f>IFERROR(IF(CA1131="D",IF(DL1131="A dispo.",DK1131*VLOOKUP('DATI INPUT'!$F$27,TARIFFE_UD,3,FALSE),DK1131*VLOOKUP(DL1131,TARIFFE_UD,3,FALSE)),DK1131*VLOOKUP(CB1131-100,TARIFFE_UND,3,FALSE)),0)</f>
        <v>15.164853048114928</v>
      </c>
      <c r="DR1131" s="299">
        <f t="shared" si="239"/>
        <v>52.122538324648623</v>
      </c>
    </row>
    <row r="1132" spans="1:122" x14ac:dyDescent="0.25">
      <c r="A1132" t="s">
        <v>8998</v>
      </c>
      <c r="B1132" t="s">
        <v>8999</v>
      </c>
      <c r="C1132" t="s">
        <v>9000</v>
      </c>
      <c r="D1132" t="s">
        <v>9001</v>
      </c>
      <c r="E1132" t="s">
        <v>268</v>
      </c>
      <c r="F1132" t="s">
        <v>156</v>
      </c>
      <c r="G1132" t="s">
        <v>9002</v>
      </c>
      <c r="H1132" t="s">
        <v>1137</v>
      </c>
      <c r="I1132" t="s">
        <v>9003</v>
      </c>
      <c r="J1132" t="s">
        <v>274</v>
      </c>
      <c r="K1132" t="s">
        <v>9004</v>
      </c>
      <c r="L1132" t="s">
        <v>984</v>
      </c>
      <c r="M1132" t="s">
        <v>9005</v>
      </c>
      <c r="N1132" t="s">
        <v>984</v>
      </c>
      <c r="O1132" t="s">
        <v>873</v>
      </c>
      <c r="P1132" t="s">
        <v>613</v>
      </c>
      <c r="Q1132" t="s">
        <v>545</v>
      </c>
      <c r="R1132" t="s">
        <v>268</v>
      </c>
      <c r="S1132" t="s">
        <v>268</v>
      </c>
      <c r="T1132" t="s">
        <v>268</v>
      </c>
      <c r="U1132" t="s">
        <v>268</v>
      </c>
      <c r="V1132" t="s">
        <v>268</v>
      </c>
      <c r="W1132" t="s">
        <v>9005</v>
      </c>
      <c r="X1132" t="s">
        <v>613</v>
      </c>
      <c r="Y1132" t="s">
        <v>545</v>
      </c>
      <c r="Z1132" t="s">
        <v>268</v>
      </c>
      <c r="AA1132" t="s">
        <v>268</v>
      </c>
      <c r="AB1132" t="s">
        <v>268</v>
      </c>
      <c r="AC1132" t="s">
        <v>268</v>
      </c>
      <c r="AD1132" t="s">
        <v>268</v>
      </c>
      <c r="AE1132" t="s">
        <v>287</v>
      </c>
      <c r="AF1132" t="s">
        <v>1811</v>
      </c>
      <c r="AG1132" t="s">
        <v>875</v>
      </c>
      <c r="AH1132" t="s">
        <v>1848</v>
      </c>
      <c r="AI1132" t="s">
        <v>892</v>
      </c>
      <c r="AJ1132" t="s">
        <v>268</v>
      </c>
      <c r="AK1132" t="s">
        <v>377</v>
      </c>
      <c r="AL1132" t="s">
        <v>268</v>
      </c>
      <c r="AM1132" t="s">
        <v>268</v>
      </c>
      <c r="AN1132" t="s">
        <v>268</v>
      </c>
      <c r="AO1132" t="s">
        <v>268</v>
      </c>
      <c r="AP1132" t="s">
        <v>268</v>
      </c>
      <c r="AQ1132" t="s">
        <v>268</v>
      </c>
      <c r="AR1132" t="s">
        <v>268</v>
      </c>
      <c r="AS1132" t="s">
        <v>268</v>
      </c>
      <c r="AT1132" t="s">
        <v>268</v>
      </c>
      <c r="AU1132" t="s">
        <v>268</v>
      </c>
      <c r="AV1132" t="s">
        <v>268</v>
      </c>
      <c r="AW1132" t="s">
        <v>268</v>
      </c>
      <c r="AX1132" t="s">
        <v>268</v>
      </c>
      <c r="AY1132" t="s">
        <v>268</v>
      </c>
      <c r="AZ1132" t="s">
        <v>268</v>
      </c>
      <c r="BA1132" t="s">
        <v>268</v>
      </c>
      <c r="BB1132" t="s">
        <v>268</v>
      </c>
      <c r="BC1132" t="s">
        <v>268</v>
      </c>
      <c r="BD1132" t="s">
        <v>268</v>
      </c>
      <c r="BE1132" t="s">
        <v>268</v>
      </c>
      <c r="BF1132" t="s">
        <v>268</v>
      </c>
      <c r="BG1132" t="s">
        <v>268</v>
      </c>
      <c r="BH1132" t="s">
        <v>268</v>
      </c>
      <c r="BI1132" t="s">
        <v>268</v>
      </c>
      <c r="BJ1132" t="s">
        <v>268</v>
      </c>
      <c r="BK1132" t="s">
        <v>268</v>
      </c>
      <c r="BL1132" t="s">
        <v>268</v>
      </c>
      <c r="BM1132" t="s">
        <v>268</v>
      </c>
      <c r="BN1132" t="s">
        <v>268</v>
      </c>
      <c r="BO1132" t="s">
        <v>268</v>
      </c>
      <c r="BP1132" t="s">
        <v>268</v>
      </c>
      <c r="BQ1132" t="s">
        <v>268</v>
      </c>
      <c r="BR1132" t="s">
        <v>268</v>
      </c>
      <c r="BS1132" t="s">
        <v>268</v>
      </c>
      <c r="BT1132" t="s">
        <v>268</v>
      </c>
      <c r="BU1132" t="s">
        <v>268</v>
      </c>
      <c r="BV1132" t="s">
        <v>268</v>
      </c>
      <c r="BW1132" t="s">
        <v>268</v>
      </c>
      <c r="BX1132" t="s">
        <v>268</v>
      </c>
      <c r="BY1132">
        <v>70</v>
      </c>
      <c r="BZ1132">
        <v>70</v>
      </c>
      <c r="CA1132" t="s">
        <v>142</v>
      </c>
      <c r="CB1132" s="356">
        <v>122</v>
      </c>
      <c r="CC1132" t="s">
        <v>876</v>
      </c>
      <c r="CD1132" t="s">
        <v>268</v>
      </c>
      <c r="CE1132" t="s">
        <v>268</v>
      </c>
      <c r="CF1132" s="356">
        <v>2</v>
      </c>
      <c r="CG1132" t="s">
        <v>268</v>
      </c>
      <c r="CH1132" t="s">
        <v>268</v>
      </c>
      <c r="CI1132" t="s">
        <v>268</v>
      </c>
      <c r="CJ1132" t="s">
        <v>268</v>
      </c>
      <c r="CK1132" t="s">
        <v>268</v>
      </c>
      <c r="CL1132" t="s">
        <v>268</v>
      </c>
      <c r="CM1132" t="s">
        <v>11224</v>
      </c>
      <c r="CN1132">
        <v>91.7</v>
      </c>
      <c r="CO1132" t="s">
        <v>268</v>
      </c>
      <c r="CP1132">
        <v>91.7</v>
      </c>
      <c r="CQ1132">
        <v>365</v>
      </c>
      <c r="CR1132" t="s">
        <v>878</v>
      </c>
      <c r="CS1132" t="s">
        <v>11225</v>
      </c>
      <c r="CT1132" t="s">
        <v>11226</v>
      </c>
      <c r="CU1132" t="s">
        <v>11227</v>
      </c>
      <c r="CV1132" t="s">
        <v>268</v>
      </c>
      <c r="CW1132" t="s">
        <v>268</v>
      </c>
      <c r="CX1132" t="s">
        <v>268</v>
      </c>
      <c r="CY1132" t="s">
        <v>268</v>
      </c>
      <c r="CZ1132" t="s">
        <v>268</v>
      </c>
      <c r="DA1132" t="s">
        <v>268</v>
      </c>
      <c r="DB1132" s="429">
        <f t="shared" si="227"/>
        <v>0</v>
      </c>
      <c r="DC1132" s="284">
        <f t="shared" si="228"/>
        <v>0</v>
      </c>
      <c r="DD1132" s="284">
        <f t="shared" si="229"/>
        <v>0</v>
      </c>
      <c r="DE1132" s="284">
        <f t="shared" si="230"/>
        <v>0</v>
      </c>
      <c r="DF1132" s="295">
        <f t="shared" si="231"/>
        <v>70</v>
      </c>
      <c r="DG1132" s="284">
        <f t="shared" si="232"/>
        <v>0</v>
      </c>
      <c r="DH1132" s="284">
        <f t="shared" si="233"/>
        <v>0</v>
      </c>
      <c r="DI1132" s="284">
        <f t="shared" si="234"/>
        <v>0</v>
      </c>
      <c r="DJ1132" s="284">
        <f t="shared" si="235"/>
        <v>0</v>
      </c>
      <c r="DK1132" s="295">
        <f t="shared" si="236"/>
        <v>1</v>
      </c>
      <c r="DL1132" s="297">
        <f t="shared" si="237"/>
        <v>2</v>
      </c>
      <c r="DM1132" s="430">
        <f>IFERROR(IF(CA1132="D",IF(DL1132="A dispo.",DF1132*VLOOKUP('DATI INPUT'!$F$27,TARIFFE_UD,4,FALSE),DF1132*VLOOKUP(DL1132,TARIFFE_UD,4,FALSE)),DF1132*VLOOKUP(CB1132-100,TARIFFE_UND,4,FALSE)),0)</f>
        <v>40.263418665456541</v>
      </c>
      <c r="DN1132" s="430">
        <f>IFERROR(IF(CA1132="D",IF(DL1132="A dispo.",DK1132*VLOOKUP('DATI INPUT'!$F$27,TARIFFE_UD,5,FALSE),DK1132*VLOOKUP(DL1132,TARIFFE_UD,5,FALSE)),DK1132*VLOOKUP(CB1132-100,TARIFFE_UND,5,FALSE)),0)</f>
        <v>51.443731886070836</v>
      </c>
      <c r="DO1132" s="431">
        <f t="shared" si="238"/>
        <v>7.1505515273742049E-3</v>
      </c>
      <c r="DP1132" s="299">
        <f>IFERROR(IF(CA1132="D",IF(DL1132="A dispo.",DF1132*VLOOKUP('DATI INPUT'!$F$27,TARIFFE_UD,2,FALSE),DF1132*VLOOKUP(DL1132,TARIFFE_UD,2,FALSE)),DF1132*VLOOKUP(CB1132-100,TARIFFE_UND,2,FALSE)),0)</f>
        <v>50.303516070837532</v>
      </c>
      <c r="DQ1132" s="299">
        <f>IFERROR(IF(CA1132="D",IF(DL1132="A dispo.",DK1132*VLOOKUP('DATI INPUT'!$F$27,TARIFFE_UD,3,FALSE),DK1132*VLOOKUP(DL1132,TARIFFE_UD,3,FALSE)),DK1132*VLOOKUP(CB1132-100,TARIFFE_UND,3,FALSE)),0)</f>
        <v>46.077822723118445</v>
      </c>
      <c r="DR1132" s="299">
        <f t="shared" si="239"/>
        <v>96.381338793955976</v>
      </c>
    </row>
    <row r="1133" spans="1:122" x14ac:dyDescent="0.25">
      <c r="A1133" t="s">
        <v>9006</v>
      </c>
      <c r="B1133" t="s">
        <v>8999</v>
      </c>
      <c r="C1133" t="s">
        <v>9007</v>
      </c>
      <c r="D1133" t="s">
        <v>9001</v>
      </c>
      <c r="E1133" t="s">
        <v>268</v>
      </c>
      <c r="F1133" t="s">
        <v>156</v>
      </c>
      <c r="G1133" t="s">
        <v>9002</v>
      </c>
      <c r="H1133" t="s">
        <v>1137</v>
      </c>
      <c r="I1133" t="s">
        <v>9003</v>
      </c>
      <c r="J1133" t="s">
        <v>274</v>
      </c>
      <c r="K1133" t="s">
        <v>9004</v>
      </c>
      <c r="L1133" t="s">
        <v>984</v>
      </c>
      <c r="M1133" t="s">
        <v>9005</v>
      </c>
      <c r="N1133" t="s">
        <v>984</v>
      </c>
      <c r="O1133" t="s">
        <v>873</v>
      </c>
      <c r="P1133" t="s">
        <v>613</v>
      </c>
      <c r="Q1133" t="s">
        <v>545</v>
      </c>
      <c r="R1133" t="s">
        <v>268</v>
      </c>
      <c r="S1133" t="s">
        <v>268</v>
      </c>
      <c r="T1133" t="s">
        <v>268</v>
      </c>
      <c r="U1133" t="s">
        <v>268</v>
      </c>
      <c r="V1133" t="s">
        <v>268</v>
      </c>
      <c r="W1133" t="s">
        <v>9005</v>
      </c>
      <c r="X1133" t="s">
        <v>613</v>
      </c>
      <c r="Y1133" t="s">
        <v>545</v>
      </c>
      <c r="Z1133" t="s">
        <v>268</v>
      </c>
      <c r="AA1133" t="s">
        <v>268</v>
      </c>
      <c r="AB1133" t="s">
        <v>268</v>
      </c>
      <c r="AC1133" t="s">
        <v>268</v>
      </c>
      <c r="AD1133" t="s">
        <v>268</v>
      </c>
      <c r="AE1133" t="s">
        <v>287</v>
      </c>
      <c r="AF1133" t="s">
        <v>1811</v>
      </c>
      <c r="AG1133" t="s">
        <v>875</v>
      </c>
      <c r="AH1133" t="s">
        <v>1848</v>
      </c>
      <c r="AI1133" t="s">
        <v>892</v>
      </c>
      <c r="AJ1133" t="s">
        <v>268</v>
      </c>
      <c r="AK1133" t="s">
        <v>377</v>
      </c>
      <c r="AL1133" t="s">
        <v>268</v>
      </c>
      <c r="AM1133" t="s">
        <v>268</v>
      </c>
      <c r="AN1133" t="s">
        <v>268</v>
      </c>
      <c r="AO1133" t="s">
        <v>268</v>
      </c>
      <c r="AP1133" t="s">
        <v>268</v>
      </c>
      <c r="AQ1133" t="s">
        <v>268</v>
      </c>
      <c r="AR1133" t="s">
        <v>268</v>
      </c>
      <c r="AS1133" t="s">
        <v>268</v>
      </c>
      <c r="AT1133" t="s">
        <v>268</v>
      </c>
      <c r="AU1133" t="s">
        <v>268</v>
      </c>
      <c r="AV1133" t="s">
        <v>268</v>
      </c>
      <c r="AW1133" t="s">
        <v>268</v>
      </c>
      <c r="AX1133" t="s">
        <v>268</v>
      </c>
      <c r="AY1133" t="s">
        <v>268</v>
      </c>
      <c r="AZ1133" t="s">
        <v>268</v>
      </c>
      <c r="BA1133" t="s">
        <v>268</v>
      </c>
      <c r="BB1133" t="s">
        <v>268</v>
      </c>
      <c r="BC1133" t="s">
        <v>268</v>
      </c>
      <c r="BD1133" t="s">
        <v>268</v>
      </c>
      <c r="BE1133" t="s">
        <v>268</v>
      </c>
      <c r="BF1133" t="s">
        <v>268</v>
      </c>
      <c r="BG1133" t="s">
        <v>268</v>
      </c>
      <c r="BH1133" t="s">
        <v>268</v>
      </c>
      <c r="BI1133" t="s">
        <v>268</v>
      </c>
      <c r="BJ1133" t="s">
        <v>268</v>
      </c>
      <c r="BK1133" t="s">
        <v>268</v>
      </c>
      <c r="BL1133" t="s">
        <v>268</v>
      </c>
      <c r="BM1133" t="s">
        <v>268</v>
      </c>
      <c r="BN1133" t="s">
        <v>268</v>
      </c>
      <c r="BO1133" t="s">
        <v>268</v>
      </c>
      <c r="BP1133" t="s">
        <v>268</v>
      </c>
      <c r="BQ1133" t="s">
        <v>268</v>
      </c>
      <c r="BR1133" t="s">
        <v>268</v>
      </c>
      <c r="BS1133" t="s">
        <v>268</v>
      </c>
      <c r="BT1133" t="s">
        <v>268</v>
      </c>
      <c r="BU1133" t="s">
        <v>268</v>
      </c>
      <c r="BV1133" t="s">
        <v>268</v>
      </c>
      <c r="BW1133" t="s">
        <v>268</v>
      </c>
      <c r="BX1133" t="s">
        <v>268</v>
      </c>
      <c r="BY1133">
        <v>52</v>
      </c>
      <c r="BZ1133">
        <v>52</v>
      </c>
      <c r="CA1133" t="s">
        <v>142</v>
      </c>
      <c r="CB1133" s="356">
        <v>122</v>
      </c>
      <c r="CC1133" t="s">
        <v>876</v>
      </c>
      <c r="CD1133" t="s">
        <v>268</v>
      </c>
      <c r="CE1133" t="s">
        <v>268</v>
      </c>
      <c r="CF1133" s="356">
        <v>1</v>
      </c>
      <c r="CG1133" t="s">
        <v>268</v>
      </c>
      <c r="CH1133" t="s">
        <v>268</v>
      </c>
      <c r="CI1133" t="s">
        <v>268</v>
      </c>
      <c r="CJ1133" t="s">
        <v>268</v>
      </c>
      <c r="CK1133" t="s">
        <v>268</v>
      </c>
      <c r="CL1133" t="s">
        <v>268</v>
      </c>
      <c r="CM1133" t="s">
        <v>11224</v>
      </c>
      <c r="CN1133">
        <v>42.57</v>
      </c>
      <c r="CO1133" t="s">
        <v>268</v>
      </c>
      <c r="CP1133">
        <v>42.57</v>
      </c>
      <c r="CQ1133">
        <v>365</v>
      </c>
      <c r="CR1133" t="s">
        <v>878</v>
      </c>
      <c r="CS1133" t="s">
        <v>11225</v>
      </c>
      <c r="CT1133" t="s">
        <v>11226</v>
      </c>
      <c r="CU1133" t="s">
        <v>11227</v>
      </c>
      <c r="CV1133" t="s">
        <v>268</v>
      </c>
      <c r="CW1133" t="s">
        <v>268</v>
      </c>
      <c r="CX1133" t="s">
        <v>268</v>
      </c>
      <c r="CY1133" t="s">
        <v>268</v>
      </c>
      <c r="CZ1133" t="s">
        <v>268</v>
      </c>
      <c r="DA1133" t="s">
        <v>268</v>
      </c>
      <c r="DB1133" s="429">
        <f t="shared" si="227"/>
        <v>0</v>
      </c>
      <c r="DC1133" s="284">
        <f t="shared" si="228"/>
        <v>0</v>
      </c>
      <c r="DD1133" s="284">
        <f t="shared" si="229"/>
        <v>0</v>
      </c>
      <c r="DE1133" s="284">
        <f t="shared" si="230"/>
        <v>0</v>
      </c>
      <c r="DF1133" s="295">
        <f t="shared" si="231"/>
        <v>52</v>
      </c>
      <c r="DG1133" s="284">
        <f t="shared" si="232"/>
        <v>0</v>
      </c>
      <c r="DH1133" s="284">
        <f t="shared" si="233"/>
        <v>0</v>
      </c>
      <c r="DI1133" s="284">
        <f t="shared" si="234"/>
        <v>0</v>
      </c>
      <c r="DJ1133" s="284">
        <f t="shared" si="235"/>
        <v>0</v>
      </c>
      <c r="DK1133" s="295">
        <f t="shared" si="236"/>
        <v>1</v>
      </c>
      <c r="DL1133" s="297">
        <f t="shared" si="237"/>
        <v>1</v>
      </c>
      <c r="DM1133" s="430">
        <f>IFERROR(IF(CA1133="D",IF(DL1133="A dispo.",DF1133*VLOOKUP('DATI INPUT'!$F$27,TARIFFE_UD,4,FALSE),DF1133*VLOOKUP(DL1133,TARIFFE_UD,4,FALSE)),DF1133*VLOOKUP(CB1133-100,TARIFFE_UND,4,FALSE)),0)</f>
        <v>25.637115558413139</v>
      </c>
      <c r="DN1133" s="430">
        <f>IFERROR(IF(CA1133="D",IF(DL1133="A dispo.",DK1133*VLOOKUP('DATI INPUT'!$F$27,TARIFFE_UD,5,FALSE),DK1133*VLOOKUP(DL1133,TARIFFE_UD,5,FALSE)),DK1133*VLOOKUP(CB1133-100,TARIFFE_UND,5,FALSE)),0)</f>
        <v>16.930848468833439</v>
      </c>
      <c r="DO1133" s="431">
        <f t="shared" si="238"/>
        <v>-2.0359727534255967E-3</v>
      </c>
      <c r="DP1133" s="299">
        <f>IFERROR(IF(CA1133="D",IF(DL1133="A dispo.",DF1133*VLOOKUP('DATI INPUT'!$F$27,TARIFFE_UD,2,FALSE),DF1133*VLOOKUP(DL1133,TARIFFE_UD,2,FALSE)),DF1133*VLOOKUP(CB1133-100,TARIFFE_UND,2,FALSE)),0)</f>
        <v>32.029993906329203</v>
      </c>
      <c r="DQ1133" s="299">
        <f>IFERROR(IF(CA1133="D",IF(DL1133="A dispo.",DK1133*VLOOKUP('DATI INPUT'!$F$27,TARIFFE_UD,3,FALSE),DK1133*VLOOKUP(DL1133,TARIFFE_UD,3,FALSE)),DK1133*VLOOKUP(CB1133-100,TARIFFE_UND,3,FALSE)),0)</f>
        <v>15.164853048114928</v>
      </c>
      <c r="DR1133" s="299">
        <f t="shared" si="239"/>
        <v>47.194846954444131</v>
      </c>
    </row>
    <row r="1134" spans="1:122" x14ac:dyDescent="0.25">
      <c r="A1134" t="s">
        <v>9008</v>
      </c>
      <c r="B1134" t="s">
        <v>8999</v>
      </c>
      <c r="C1134" t="s">
        <v>9009</v>
      </c>
      <c r="D1134" t="s">
        <v>9001</v>
      </c>
      <c r="E1134" t="s">
        <v>268</v>
      </c>
      <c r="F1134" t="s">
        <v>156</v>
      </c>
      <c r="G1134" t="s">
        <v>9002</v>
      </c>
      <c r="H1134" t="s">
        <v>1137</v>
      </c>
      <c r="I1134" t="s">
        <v>9003</v>
      </c>
      <c r="J1134" t="s">
        <v>274</v>
      </c>
      <c r="K1134" t="s">
        <v>9004</v>
      </c>
      <c r="L1134" t="s">
        <v>984</v>
      </c>
      <c r="M1134" t="s">
        <v>9005</v>
      </c>
      <c r="N1134" t="s">
        <v>984</v>
      </c>
      <c r="O1134" t="s">
        <v>873</v>
      </c>
      <c r="P1134" t="s">
        <v>613</v>
      </c>
      <c r="Q1134" t="s">
        <v>545</v>
      </c>
      <c r="R1134" t="s">
        <v>268</v>
      </c>
      <c r="S1134" t="s">
        <v>268</v>
      </c>
      <c r="T1134" t="s">
        <v>268</v>
      </c>
      <c r="U1134" t="s">
        <v>268</v>
      </c>
      <c r="V1134" t="s">
        <v>268</v>
      </c>
      <c r="W1134" t="s">
        <v>9005</v>
      </c>
      <c r="X1134" t="s">
        <v>613</v>
      </c>
      <c r="Y1134" t="s">
        <v>545</v>
      </c>
      <c r="Z1134" t="s">
        <v>268</v>
      </c>
      <c r="AA1134" t="s">
        <v>268</v>
      </c>
      <c r="AB1134" t="s">
        <v>268</v>
      </c>
      <c r="AC1134" t="s">
        <v>268</v>
      </c>
      <c r="AD1134" t="s">
        <v>268</v>
      </c>
      <c r="AE1134" t="s">
        <v>287</v>
      </c>
      <c r="AF1134" t="s">
        <v>1811</v>
      </c>
      <c r="AG1134" t="s">
        <v>875</v>
      </c>
      <c r="AH1134" t="s">
        <v>1848</v>
      </c>
      <c r="AI1134" t="s">
        <v>892</v>
      </c>
      <c r="AJ1134" t="s">
        <v>268</v>
      </c>
      <c r="AK1134" t="s">
        <v>366</v>
      </c>
      <c r="AL1134" t="s">
        <v>268</v>
      </c>
      <c r="AM1134" t="s">
        <v>268</v>
      </c>
      <c r="AN1134" t="s">
        <v>268</v>
      </c>
      <c r="AO1134" t="s">
        <v>268</v>
      </c>
      <c r="AP1134" t="s">
        <v>268</v>
      </c>
      <c r="AQ1134" t="s">
        <v>268</v>
      </c>
      <c r="AR1134" t="s">
        <v>268</v>
      </c>
      <c r="AS1134" t="s">
        <v>268</v>
      </c>
      <c r="AT1134" t="s">
        <v>268</v>
      </c>
      <c r="AU1134" t="s">
        <v>268</v>
      </c>
      <c r="AV1134" t="s">
        <v>268</v>
      </c>
      <c r="AW1134" t="s">
        <v>268</v>
      </c>
      <c r="AX1134" t="s">
        <v>268</v>
      </c>
      <c r="AY1134" t="s">
        <v>268</v>
      </c>
      <c r="AZ1134" t="s">
        <v>268</v>
      </c>
      <c r="BA1134" t="s">
        <v>268</v>
      </c>
      <c r="BB1134" t="s">
        <v>268</v>
      </c>
      <c r="BC1134" t="s">
        <v>268</v>
      </c>
      <c r="BD1134" t="s">
        <v>268</v>
      </c>
      <c r="BE1134" t="s">
        <v>268</v>
      </c>
      <c r="BF1134" t="s">
        <v>268</v>
      </c>
      <c r="BG1134" t="s">
        <v>268</v>
      </c>
      <c r="BH1134" t="s">
        <v>268</v>
      </c>
      <c r="BI1134" t="s">
        <v>268</v>
      </c>
      <c r="BJ1134" t="s">
        <v>268</v>
      </c>
      <c r="BK1134" t="s">
        <v>268</v>
      </c>
      <c r="BL1134" t="s">
        <v>268</v>
      </c>
      <c r="BM1134" t="s">
        <v>268</v>
      </c>
      <c r="BN1134" t="s">
        <v>268</v>
      </c>
      <c r="BO1134" t="s">
        <v>268</v>
      </c>
      <c r="BP1134" t="s">
        <v>268</v>
      </c>
      <c r="BQ1134" t="s">
        <v>268</v>
      </c>
      <c r="BR1134" t="s">
        <v>268</v>
      </c>
      <c r="BS1134" t="s">
        <v>268</v>
      </c>
      <c r="BT1134" t="s">
        <v>268</v>
      </c>
      <c r="BU1134" t="s">
        <v>268</v>
      </c>
      <c r="BV1134" t="s">
        <v>268</v>
      </c>
      <c r="BW1134" t="s">
        <v>268</v>
      </c>
      <c r="BX1134" t="s">
        <v>268</v>
      </c>
      <c r="BY1134">
        <v>16</v>
      </c>
      <c r="BZ1134">
        <v>16</v>
      </c>
      <c r="CA1134" t="s">
        <v>142</v>
      </c>
      <c r="CB1134" s="356">
        <v>123</v>
      </c>
      <c r="CC1134" t="s">
        <v>1817</v>
      </c>
      <c r="CD1134" t="s">
        <v>268</v>
      </c>
      <c r="CE1134" t="s">
        <v>268</v>
      </c>
      <c r="CF1134" s="356">
        <v>2</v>
      </c>
      <c r="CG1134" t="s">
        <v>268</v>
      </c>
      <c r="CH1134" t="s">
        <v>268</v>
      </c>
      <c r="CI1134" t="s">
        <v>268</v>
      </c>
      <c r="CJ1134" t="s">
        <v>268</v>
      </c>
      <c r="CK1134" t="s">
        <v>268</v>
      </c>
      <c r="CL1134" t="s">
        <v>268</v>
      </c>
      <c r="CM1134" t="s">
        <v>11224</v>
      </c>
      <c r="CN1134">
        <v>9.1999999999999993</v>
      </c>
      <c r="CO1134" t="s">
        <v>268</v>
      </c>
      <c r="CP1134">
        <v>9.1999999999999993</v>
      </c>
      <c r="CQ1134">
        <v>365</v>
      </c>
      <c r="CR1134" t="s">
        <v>878</v>
      </c>
      <c r="CS1134" t="s">
        <v>11225</v>
      </c>
      <c r="CT1134" t="s">
        <v>11226</v>
      </c>
      <c r="CU1134" t="s">
        <v>11227</v>
      </c>
      <c r="CV1134" t="s">
        <v>268</v>
      </c>
      <c r="CW1134" t="s">
        <v>268</v>
      </c>
      <c r="CX1134" t="s">
        <v>268</v>
      </c>
      <c r="CY1134" t="s">
        <v>268</v>
      </c>
      <c r="CZ1134" t="s">
        <v>268</v>
      </c>
      <c r="DA1134" t="s">
        <v>268</v>
      </c>
      <c r="DB1134" s="429">
        <f t="shared" si="227"/>
        <v>0</v>
      </c>
      <c r="DC1134" s="284">
        <f t="shared" si="228"/>
        <v>0</v>
      </c>
      <c r="DD1134" s="284">
        <f t="shared" si="229"/>
        <v>0</v>
      </c>
      <c r="DE1134" s="284">
        <f t="shared" si="230"/>
        <v>0</v>
      </c>
      <c r="DF1134" s="295">
        <f t="shared" si="231"/>
        <v>16</v>
      </c>
      <c r="DG1134" s="284">
        <f t="shared" si="232"/>
        <v>1</v>
      </c>
      <c r="DH1134" s="284">
        <f t="shared" si="233"/>
        <v>0</v>
      </c>
      <c r="DI1134" s="284">
        <f t="shared" si="234"/>
        <v>0</v>
      </c>
      <c r="DJ1134" s="284">
        <f t="shared" si="235"/>
        <v>0</v>
      </c>
      <c r="DK1134" s="295">
        <f t="shared" si="236"/>
        <v>0</v>
      </c>
      <c r="DL1134" s="297">
        <f t="shared" si="237"/>
        <v>2</v>
      </c>
      <c r="DM1134" s="430">
        <f>IFERROR(IF(CA1134="D",IF(DL1134="A dispo.",DF1134*VLOOKUP('DATI INPUT'!$F$27,TARIFFE_UD,4,FALSE),DF1134*VLOOKUP(DL1134,TARIFFE_UD,4,FALSE)),DF1134*VLOOKUP(CB1134-100,TARIFFE_UND,4,FALSE)),0)</f>
        <v>9.2030671235329233</v>
      </c>
      <c r="DN1134" s="430">
        <f>IFERROR(IF(CA1134="D",IF(DL1134="A dispo.",DK1134*VLOOKUP('DATI INPUT'!$F$27,TARIFFE_UD,5,FALSE),DK1134*VLOOKUP(DL1134,TARIFFE_UD,5,FALSE)),DK1134*VLOOKUP(CB1134-100,TARIFFE_UND,5,FALSE)),0)</f>
        <v>0</v>
      </c>
      <c r="DO1134" s="431">
        <f t="shared" si="238"/>
        <v>3.0671235329240432E-3</v>
      </c>
      <c r="DP1134" s="299">
        <f>IFERROR(IF(CA1134="D",IF(DL1134="A dispo.",DF1134*VLOOKUP('DATI INPUT'!$F$27,TARIFFE_UD,2,FALSE),DF1134*VLOOKUP(DL1134,TARIFFE_UD,2,FALSE)),DF1134*VLOOKUP(CB1134-100,TARIFFE_UND,2,FALSE)),0)</f>
        <v>11.497946530477151</v>
      </c>
      <c r="DQ1134" s="299">
        <f>IFERROR(IF(CA1134="D",IF(DL1134="A dispo.",DK1134*VLOOKUP('DATI INPUT'!$F$27,TARIFFE_UD,3,FALSE),DK1134*VLOOKUP(DL1134,TARIFFE_UD,3,FALSE)),DK1134*VLOOKUP(CB1134-100,TARIFFE_UND,3,FALSE)),0)</f>
        <v>0</v>
      </c>
      <c r="DR1134" s="299">
        <f t="shared" si="239"/>
        <v>11.497946530477151</v>
      </c>
    </row>
    <row r="1135" spans="1:122" x14ac:dyDescent="0.25">
      <c r="A1135" t="s">
        <v>10549</v>
      </c>
      <c r="B1135" t="s">
        <v>9011</v>
      </c>
      <c r="C1135" t="s">
        <v>9024</v>
      </c>
      <c r="D1135" t="s">
        <v>9013</v>
      </c>
      <c r="E1135" t="s">
        <v>268</v>
      </c>
      <c r="F1135" t="s">
        <v>156</v>
      </c>
      <c r="G1135" t="s">
        <v>9014</v>
      </c>
      <c r="H1135" t="s">
        <v>9015</v>
      </c>
      <c r="I1135" t="s">
        <v>2995</v>
      </c>
      <c r="J1135" t="s">
        <v>274</v>
      </c>
      <c r="K1135" t="s">
        <v>9016</v>
      </c>
      <c r="L1135" t="s">
        <v>9017</v>
      </c>
      <c r="M1135" t="s">
        <v>9018</v>
      </c>
      <c r="N1135" t="s">
        <v>9019</v>
      </c>
      <c r="O1135" t="s">
        <v>9020</v>
      </c>
      <c r="P1135" t="s">
        <v>9021</v>
      </c>
      <c r="Q1135" t="s">
        <v>466</v>
      </c>
      <c r="R1135" t="s">
        <v>268</v>
      </c>
      <c r="S1135" t="s">
        <v>268</v>
      </c>
      <c r="T1135" t="s">
        <v>268</v>
      </c>
      <c r="U1135" t="s">
        <v>268</v>
      </c>
      <c r="V1135" t="s">
        <v>268</v>
      </c>
      <c r="W1135" t="s">
        <v>9022</v>
      </c>
      <c r="X1135" t="s">
        <v>3242</v>
      </c>
      <c r="Y1135" t="s">
        <v>309</v>
      </c>
      <c r="Z1135" t="s">
        <v>268</v>
      </c>
      <c r="AA1135" t="s">
        <v>268</v>
      </c>
      <c r="AB1135" t="s">
        <v>268</v>
      </c>
      <c r="AC1135" t="s">
        <v>268</v>
      </c>
      <c r="AD1135" t="s">
        <v>268</v>
      </c>
      <c r="AE1135" t="s">
        <v>287</v>
      </c>
      <c r="AF1135" t="s">
        <v>1811</v>
      </c>
      <c r="AG1135" t="s">
        <v>875</v>
      </c>
      <c r="AH1135" t="s">
        <v>1848</v>
      </c>
      <c r="AI1135" t="s">
        <v>1243</v>
      </c>
      <c r="AJ1135" t="s">
        <v>268</v>
      </c>
      <c r="AK1135" t="s">
        <v>377</v>
      </c>
      <c r="AL1135" t="s">
        <v>268</v>
      </c>
      <c r="AM1135" t="s">
        <v>405</v>
      </c>
      <c r="AN1135" t="s">
        <v>268</v>
      </c>
      <c r="AO1135" t="s">
        <v>268</v>
      </c>
      <c r="AP1135" t="s">
        <v>268</v>
      </c>
      <c r="AQ1135" t="s">
        <v>268</v>
      </c>
      <c r="AR1135" t="s">
        <v>268</v>
      </c>
      <c r="AS1135" t="s">
        <v>268</v>
      </c>
      <c r="AT1135" t="s">
        <v>268</v>
      </c>
      <c r="AU1135" t="s">
        <v>268</v>
      </c>
      <c r="AV1135" t="s">
        <v>268</v>
      </c>
      <c r="AW1135" t="s">
        <v>268</v>
      </c>
      <c r="AX1135" t="s">
        <v>268</v>
      </c>
      <c r="AY1135" t="s">
        <v>268</v>
      </c>
      <c r="AZ1135" t="s">
        <v>268</v>
      </c>
      <c r="BA1135" t="s">
        <v>268</v>
      </c>
      <c r="BB1135" t="s">
        <v>268</v>
      </c>
      <c r="BC1135" t="s">
        <v>268</v>
      </c>
      <c r="BD1135" t="s">
        <v>268</v>
      </c>
      <c r="BE1135" t="s">
        <v>268</v>
      </c>
      <c r="BF1135" t="s">
        <v>268</v>
      </c>
      <c r="BG1135" t="s">
        <v>268</v>
      </c>
      <c r="BH1135" t="s">
        <v>268</v>
      </c>
      <c r="BI1135" t="s">
        <v>268</v>
      </c>
      <c r="BJ1135" t="s">
        <v>268</v>
      </c>
      <c r="BK1135" t="s">
        <v>268</v>
      </c>
      <c r="BL1135" t="s">
        <v>268</v>
      </c>
      <c r="BM1135" t="s">
        <v>268</v>
      </c>
      <c r="BN1135" t="s">
        <v>268</v>
      </c>
      <c r="BO1135" t="s">
        <v>268</v>
      </c>
      <c r="BP1135" t="s">
        <v>268</v>
      </c>
      <c r="BQ1135" t="s">
        <v>268</v>
      </c>
      <c r="BR1135" t="s">
        <v>268</v>
      </c>
      <c r="BS1135" t="s">
        <v>268</v>
      </c>
      <c r="BT1135" t="s">
        <v>268</v>
      </c>
      <c r="BU1135" t="s">
        <v>268</v>
      </c>
      <c r="BV1135" t="s">
        <v>268</v>
      </c>
      <c r="BW1135" t="s">
        <v>268</v>
      </c>
      <c r="BX1135" t="s">
        <v>268</v>
      </c>
      <c r="BY1135">
        <v>48</v>
      </c>
      <c r="BZ1135">
        <v>48</v>
      </c>
      <c r="CA1135" t="s">
        <v>142</v>
      </c>
      <c r="CB1135" s="356">
        <v>122</v>
      </c>
      <c r="CC1135" t="s">
        <v>876</v>
      </c>
      <c r="CD1135" t="s">
        <v>268</v>
      </c>
      <c r="CE1135" t="s">
        <v>268</v>
      </c>
      <c r="CF1135" t="s">
        <v>268</v>
      </c>
      <c r="CG1135" t="s">
        <v>268</v>
      </c>
      <c r="CH1135" t="s">
        <v>268</v>
      </c>
      <c r="CI1135" t="s">
        <v>268</v>
      </c>
      <c r="CJ1135" t="s">
        <v>268</v>
      </c>
      <c r="CK1135" t="s">
        <v>268</v>
      </c>
      <c r="CL1135" t="s">
        <v>268</v>
      </c>
      <c r="CM1135" t="s">
        <v>11224</v>
      </c>
      <c r="CN1135">
        <v>97.83</v>
      </c>
      <c r="CO1135" t="s">
        <v>268</v>
      </c>
      <c r="CP1135">
        <v>97.83</v>
      </c>
      <c r="CQ1135">
        <v>365</v>
      </c>
      <c r="CR1135" t="s">
        <v>878</v>
      </c>
      <c r="CS1135" t="s">
        <v>11225</v>
      </c>
      <c r="CT1135" t="s">
        <v>11226</v>
      </c>
      <c r="CU1135" t="s">
        <v>11227</v>
      </c>
      <c r="CV1135" t="s">
        <v>268</v>
      </c>
      <c r="CW1135" t="s">
        <v>268</v>
      </c>
      <c r="CX1135" t="s">
        <v>268</v>
      </c>
      <c r="CY1135" t="s">
        <v>268</v>
      </c>
      <c r="CZ1135" t="s">
        <v>268</v>
      </c>
      <c r="DA1135" t="s">
        <v>268</v>
      </c>
      <c r="DB1135" s="429">
        <f t="shared" si="227"/>
        <v>0</v>
      </c>
      <c r="DC1135" s="284">
        <f t="shared" si="228"/>
        <v>0</v>
      </c>
      <c r="DD1135" s="284">
        <f t="shared" si="229"/>
        <v>0</v>
      </c>
      <c r="DE1135" s="284">
        <f t="shared" si="230"/>
        <v>0</v>
      </c>
      <c r="DF1135" s="295">
        <f t="shared" si="231"/>
        <v>47.999999999999993</v>
      </c>
      <c r="DG1135" s="284">
        <f t="shared" si="232"/>
        <v>0</v>
      </c>
      <c r="DH1135" s="284">
        <f t="shared" si="233"/>
        <v>0</v>
      </c>
      <c r="DI1135" s="284">
        <f t="shared" si="234"/>
        <v>0</v>
      </c>
      <c r="DJ1135" s="284">
        <f t="shared" si="235"/>
        <v>0</v>
      </c>
      <c r="DK1135" s="295">
        <f t="shared" si="236"/>
        <v>1</v>
      </c>
      <c r="DL1135" s="297" t="str">
        <f t="shared" si="237"/>
        <v>A dispo.</v>
      </c>
      <c r="DM1135" s="430">
        <f>IFERROR(IF(CA1135="D",IF(DL1135="A dispo.",DF1135*VLOOKUP('DATI INPUT'!$F$27,TARIFFE_UD,4,FALSE),DF1135*VLOOKUP(DL1135,TARIFFE_UD,4,FALSE)),DF1135*VLOOKUP(CB1135-100,TARIFFE_UND,4,FALSE)),0)</f>
        <v>30.42646681657823</v>
      </c>
      <c r="DN1135" s="430">
        <f>IFERROR(IF(CA1135="D",IF(DL1135="A dispo.",DK1135*VLOOKUP('DATI INPUT'!$F$27,TARIFFE_UD,5,FALSE),DK1135*VLOOKUP(DL1135,TARIFFE_UD,5,FALSE)),DK1135*VLOOKUP(CB1135-100,TARIFFE_UND,5,FALSE)),0)</f>
        <v>67.397800635548478</v>
      </c>
      <c r="DO1135" s="431">
        <f t="shared" si="238"/>
        <v>-5.7325478732934698E-3</v>
      </c>
      <c r="DP1135" s="299">
        <f>IFERROR(IF(CA1135="D",IF(DL1135="A dispo.",DF1135*VLOOKUP('DATI INPUT'!$F$27,TARIFFE_UD,2,FALSE),DF1135*VLOOKUP(DL1135,TARIFFE_UD,2,FALSE)),DF1135*VLOOKUP(CB1135-100,TARIFFE_UND,2,FALSE)),0)</f>
        <v>38.013619141577507</v>
      </c>
      <c r="DQ1135" s="299">
        <f>IFERROR(IF(CA1135="D",IF(DL1135="A dispo.",DK1135*VLOOKUP('DATI INPUT'!$F$27,TARIFFE_UD,3,FALSE),DK1135*VLOOKUP(DL1135,TARIFFE_UD,3,FALSE)),DK1135*VLOOKUP(CB1135-100,TARIFFE_UND,3,FALSE)),0)</f>
        <v>60.367780403072892</v>
      </c>
      <c r="DR1135" s="299">
        <f t="shared" si="239"/>
        <v>98.381399544650407</v>
      </c>
    </row>
    <row r="1136" spans="1:122" x14ac:dyDescent="0.25">
      <c r="A1136" t="s">
        <v>9025</v>
      </c>
      <c r="B1136" t="s">
        <v>9011</v>
      </c>
      <c r="C1136" t="s">
        <v>9026</v>
      </c>
      <c r="D1136" t="s">
        <v>9013</v>
      </c>
      <c r="E1136" t="s">
        <v>268</v>
      </c>
      <c r="F1136" t="s">
        <v>156</v>
      </c>
      <c r="G1136" t="s">
        <v>9014</v>
      </c>
      <c r="H1136" t="s">
        <v>9015</v>
      </c>
      <c r="I1136" t="s">
        <v>2995</v>
      </c>
      <c r="J1136" t="s">
        <v>274</v>
      </c>
      <c r="K1136" t="s">
        <v>9016</v>
      </c>
      <c r="L1136" t="s">
        <v>9017</v>
      </c>
      <c r="M1136" t="s">
        <v>9018</v>
      </c>
      <c r="N1136" t="s">
        <v>9019</v>
      </c>
      <c r="O1136" t="s">
        <v>9020</v>
      </c>
      <c r="P1136" t="s">
        <v>9021</v>
      </c>
      <c r="Q1136" t="s">
        <v>466</v>
      </c>
      <c r="R1136" t="s">
        <v>268</v>
      </c>
      <c r="S1136" t="s">
        <v>268</v>
      </c>
      <c r="T1136" t="s">
        <v>268</v>
      </c>
      <c r="U1136" t="s">
        <v>268</v>
      </c>
      <c r="V1136" t="s">
        <v>268</v>
      </c>
      <c r="W1136" t="s">
        <v>9022</v>
      </c>
      <c r="X1136" t="s">
        <v>3242</v>
      </c>
      <c r="Y1136" t="s">
        <v>309</v>
      </c>
      <c r="Z1136" t="s">
        <v>268</v>
      </c>
      <c r="AA1136" t="s">
        <v>268</v>
      </c>
      <c r="AB1136" t="s">
        <v>268</v>
      </c>
      <c r="AC1136" t="s">
        <v>268</v>
      </c>
      <c r="AD1136" t="s">
        <v>268</v>
      </c>
      <c r="AE1136" t="s">
        <v>287</v>
      </c>
      <c r="AF1136" t="s">
        <v>1811</v>
      </c>
      <c r="AG1136" t="s">
        <v>875</v>
      </c>
      <c r="AH1136" t="s">
        <v>1848</v>
      </c>
      <c r="AI1136" t="s">
        <v>1243</v>
      </c>
      <c r="AJ1136" t="s">
        <v>268</v>
      </c>
      <c r="AK1136" t="s">
        <v>377</v>
      </c>
      <c r="AL1136" t="s">
        <v>268</v>
      </c>
      <c r="AM1136" t="s">
        <v>405</v>
      </c>
      <c r="AN1136" t="s">
        <v>268</v>
      </c>
      <c r="AO1136" t="s">
        <v>268</v>
      </c>
      <c r="AP1136" t="s">
        <v>268</v>
      </c>
      <c r="AQ1136" t="s">
        <v>268</v>
      </c>
      <c r="AR1136" t="s">
        <v>268</v>
      </c>
      <c r="AS1136" t="s">
        <v>268</v>
      </c>
      <c r="AT1136" t="s">
        <v>268</v>
      </c>
      <c r="AU1136" t="s">
        <v>268</v>
      </c>
      <c r="AV1136" t="s">
        <v>268</v>
      </c>
      <c r="AW1136" t="s">
        <v>268</v>
      </c>
      <c r="AX1136" t="s">
        <v>268</v>
      </c>
      <c r="AY1136" t="s">
        <v>268</v>
      </c>
      <c r="AZ1136" t="s">
        <v>268</v>
      </c>
      <c r="BA1136" t="s">
        <v>268</v>
      </c>
      <c r="BB1136" t="s">
        <v>268</v>
      </c>
      <c r="BC1136" t="s">
        <v>268</v>
      </c>
      <c r="BD1136" t="s">
        <v>268</v>
      </c>
      <c r="BE1136" t="s">
        <v>268</v>
      </c>
      <c r="BF1136" t="s">
        <v>268</v>
      </c>
      <c r="BG1136" t="s">
        <v>268</v>
      </c>
      <c r="BH1136" t="s">
        <v>268</v>
      </c>
      <c r="BI1136" t="s">
        <v>268</v>
      </c>
      <c r="BJ1136" t="s">
        <v>268</v>
      </c>
      <c r="BK1136" t="s">
        <v>268</v>
      </c>
      <c r="BL1136" t="s">
        <v>268</v>
      </c>
      <c r="BM1136" t="s">
        <v>268</v>
      </c>
      <c r="BN1136" t="s">
        <v>268</v>
      </c>
      <c r="BO1136" t="s">
        <v>268</v>
      </c>
      <c r="BP1136" t="s">
        <v>268</v>
      </c>
      <c r="BQ1136" t="s">
        <v>268</v>
      </c>
      <c r="BR1136" t="s">
        <v>268</v>
      </c>
      <c r="BS1136" t="s">
        <v>268</v>
      </c>
      <c r="BT1136" t="s">
        <v>268</v>
      </c>
      <c r="BU1136" t="s">
        <v>268</v>
      </c>
      <c r="BV1136" t="s">
        <v>268</v>
      </c>
      <c r="BW1136" t="s">
        <v>268</v>
      </c>
      <c r="BX1136" t="s">
        <v>268</v>
      </c>
      <c r="BY1136">
        <v>22.01</v>
      </c>
      <c r="BZ1136">
        <v>22.01</v>
      </c>
      <c r="CA1136" t="s">
        <v>142</v>
      </c>
      <c r="CB1136" s="356">
        <v>123</v>
      </c>
      <c r="CC1136" t="s">
        <v>1817</v>
      </c>
      <c r="CD1136" t="s">
        <v>268</v>
      </c>
      <c r="CE1136" t="s">
        <v>268</v>
      </c>
      <c r="CF1136" t="s">
        <v>268</v>
      </c>
      <c r="CG1136" t="s">
        <v>268</v>
      </c>
      <c r="CH1136" t="s">
        <v>268</v>
      </c>
      <c r="CI1136" t="s">
        <v>268</v>
      </c>
      <c r="CJ1136" t="s">
        <v>268</v>
      </c>
      <c r="CK1136" t="s">
        <v>268</v>
      </c>
      <c r="CL1136" t="s">
        <v>268</v>
      </c>
      <c r="CM1136" t="s">
        <v>11224</v>
      </c>
      <c r="CN1136">
        <v>13.95</v>
      </c>
      <c r="CO1136" t="s">
        <v>268</v>
      </c>
      <c r="CP1136">
        <v>13.95</v>
      </c>
      <c r="CQ1136">
        <v>365</v>
      </c>
      <c r="CR1136" t="s">
        <v>878</v>
      </c>
      <c r="CS1136" t="s">
        <v>11225</v>
      </c>
      <c r="CT1136" t="s">
        <v>11226</v>
      </c>
      <c r="CU1136" t="s">
        <v>11227</v>
      </c>
      <c r="CV1136" t="s">
        <v>268</v>
      </c>
      <c r="CW1136" t="s">
        <v>268</v>
      </c>
      <c r="CX1136" t="s">
        <v>268</v>
      </c>
      <c r="CY1136" t="s">
        <v>268</v>
      </c>
      <c r="CZ1136" t="s">
        <v>268</v>
      </c>
      <c r="DA1136" t="s">
        <v>268</v>
      </c>
      <c r="DB1136" s="429">
        <f t="shared" si="227"/>
        <v>0</v>
      </c>
      <c r="DC1136" s="284">
        <f t="shared" si="228"/>
        <v>0</v>
      </c>
      <c r="DD1136" s="284">
        <f t="shared" si="229"/>
        <v>0</v>
      </c>
      <c r="DE1136" s="284">
        <f t="shared" si="230"/>
        <v>0</v>
      </c>
      <c r="DF1136" s="295">
        <f t="shared" si="231"/>
        <v>22.01</v>
      </c>
      <c r="DG1136" s="284">
        <f t="shared" si="232"/>
        <v>1</v>
      </c>
      <c r="DH1136" s="284">
        <f t="shared" si="233"/>
        <v>0</v>
      </c>
      <c r="DI1136" s="284">
        <f t="shared" si="234"/>
        <v>0</v>
      </c>
      <c r="DJ1136" s="284">
        <f t="shared" si="235"/>
        <v>0</v>
      </c>
      <c r="DK1136" s="295">
        <f t="shared" si="236"/>
        <v>0</v>
      </c>
      <c r="DL1136" s="297" t="str">
        <f t="shared" si="237"/>
        <v>A dispo.</v>
      </c>
      <c r="DM1136" s="430">
        <f>IFERROR(IF(CA1136="D",IF(DL1136="A dispo.",DF1136*VLOOKUP('DATI INPUT'!$F$27,TARIFFE_UD,4,FALSE),DF1136*VLOOKUP(DL1136,TARIFFE_UD,4,FALSE)),DF1136*VLOOKUP(CB1136-100,TARIFFE_UND,4,FALSE)),0)</f>
        <v>13.951802804851813</v>
      </c>
      <c r="DN1136" s="430">
        <f>IFERROR(IF(CA1136="D",IF(DL1136="A dispo.",DK1136*VLOOKUP('DATI INPUT'!$F$27,TARIFFE_UD,5,FALSE),DK1136*VLOOKUP(DL1136,TARIFFE_UD,5,FALSE)),DK1136*VLOOKUP(CB1136-100,TARIFFE_UND,5,FALSE)),0)</f>
        <v>0</v>
      </c>
      <c r="DO1136" s="431">
        <f t="shared" si="238"/>
        <v>1.8028048518132778E-3</v>
      </c>
      <c r="DP1136" s="299">
        <f>IFERROR(IF(CA1136="D",IF(DL1136="A dispo.",DF1136*VLOOKUP('DATI INPUT'!$F$27,TARIFFE_UD,2,FALSE),DF1136*VLOOKUP(DL1136,TARIFFE_UD,2,FALSE)),DF1136*VLOOKUP(CB1136-100,TARIFFE_UND,2,FALSE)),0)</f>
        <v>17.430828277210857</v>
      </c>
      <c r="DQ1136" s="299">
        <f>IFERROR(IF(CA1136="D",IF(DL1136="A dispo.",DK1136*VLOOKUP('DATI INPUT'!$F$27,TARIFFE_UD,3,FALSE),DK1136*VLOOKUP(DL1136,TARIFFE_UD,3,FALSE)),DK1136*VLOOKUP(CB1136-100,TARIFFE_UND,3,FALSE)),0)</f>
        <v>0</v>
      </c>
      <c r="DR1136" s="299">
        <f t="shared" si="239"/>
        <v>17.430828277210857</v>
      </c>
    </row>
    <row r="1137" spans="1:122" x14ac:dyDescent="0.25">
      <c r="A1137" t="s">
        <v>9027</v>
      </c>
      <c r="B1137" t="s">
        <v>8999</v>
      </c>
      <c r="C1137" t="s">
        <v>1596</v>
      </c>
      <c r="D1137" t="s">
        <v>9001</v>
      </c>
      <c r="E1137" t="s">
        <v>268</v>
      </c>
      <c r="F1137" t="s">
        <v>156</v>
      </c>
      <c r="G1137" t="s">
        <v>9002</v>
      </c>
      <c r="H1137" t="s">
        <v>1137</v>
      </c>
      <c r="I1137" t="s">
        <v>9003</v>
      </c>
      <c r="J1137" t="s">
        <v>274</v>
      </c>
      <c r="K1137" t="s">
        <v>9004</v>
      </c>
      <c r="L1137" t="s">
        <v>984</v>
      </c>
      <c r="M1137" t="s">
        <v>9005</v>
      </c>
      <c r="N1137" t="s">
        <v>984</v>
      </c>
      <c r="O1137" t="s">
        <v>873</v>
      </c>
      <c r="P1137" t="s">
        <v>613</v>
      </c>
      <c r="Q1137" t="s">
        <v>545</v>
      </c>
      <c r="R1137" t="s">
        <v>268</v>
      </c>
      <c r="S1137" t="s">
        <v>268</v>
      </c>
      <c r="T1137" t="s">
        <v>268</v>
      </c>
      <c r="U1137" t="s">
        <v>268</v>
      </c>
      <c r="V1137" t="s">
        <v>268</v>
      </c>
      <c r="W1137" t="s">
        <v>9005</v>
      </c>
      <c r="X1137" t="s">
        <v>613</v>
      </c>
      <c r="Y1137" t="s">
        <v>545</v>
      </c>
      <c r="Z1137" t="s">
        <v>268</v>
      </c>
      <c r="AA1137" t="s">
        <v>268</v>
      </c>
      <c r="AB1137" t="s">
        <v>268</v>
      </c>
      <c r="AC1137" t="s">
        <v>268</v>
      </c>
      <c r="AD1137" t="s">
        <v>268</v>
      </c>
      <c r="AE1137" t="s">
        <v>287</v>
      </c>
      <c r="AF1137" t="s">
        <v>1811</v>
      </c>
      <c r="AG1137" t="s">
        <v>875</v>
      </c>
      <c r="AH1137" t="s">
        <v>1848</v>
      </c>
      <c r="AI1137" t="s">
        <v>892</v>
      </c>
      <c r="AJ1137" t="s">
        <v>268</v>
      </c>
      <c r="AK1137" t="s">
        <v>377</v>
      </c>
      <c r="AL1137" t="s">
        <v>268</v>
      </c>
      <c r="AM1137" t="s">
        <v>268</v>
      </c>
      <c r="AN1137" t="s">
        <v>268</v>
      </c>
      <c r="AO1137" t="s">
        <v>268</v>
      </c>
      <c r="AP1137" t="s">
        <v>268</v>
      </c>
      <c r="AQ1137" t="s">
        <v>268</v>
      </c>
      <c r="AR1137" t="s">
        <v>268</v>
      </c>
      <c r="AS1137" t="s">
        <v>268</v>
      </c>
      <c r="AT1137" t="s">
        <v>268</v>
      </c>
      <c r="AU1137" t="s">
        <v>268</v>
      </c>
      <c r="AV1137" t="s">
        <v>268</v>
      </c>
      <c r="AW1137" t="s">
        <v>268</v>
      </c>
      <c r="AX1137" t="s">
        <v>268</v>
      </c>
      <c r="AY1137" t="s">
        <v>268</v>
      </c>
      <c r="AZ1137" t="s">
        <v>268</v>
      </c>
      <c r="BA1137" t="s">
        <v>268</v>
      </c>
      <c r="BB1137" t="s">
        <v>268</v>
      </c>
      <c r="BC1137" t="s">
        <v>268</v>
      </c>
      <c r="BD1137" t="s">
        <v>268</v>
      </c>
      <c r="BE1137" t="s">
        <v>268</v>
      </c>
      <c r="BF1137" t="s">
        <v>268</v>
      </c>
      <c r="BG1137" t="s">
        <v>268</v>
      </c>
      <c r="BH1137" t="s">
        <v>268</v>
      </c>
      <c r="BI1137" t="s">
        <v>268</v>
      </c>
      <c r="BJ1137" t="s">
        <v>268</v>
      </c>
      <c r="BK1137" t="s">
        <v>268</v>
      </c>
      <c r="BL1137" t="s">
        <v>268</v>
      </c>
      <c r="BM1137" t="s">
        <v>268</v>
      </c>
      <c r="BN1137" t="s">
        <v>268</v>
      </c>
      <c r="BO1137" t="s">
        <v>268</v>
      </c>
      <c r="BP1137" t="s">
        <v>268</v>
      </c>
      <c r="BQ1137" t="s">
        <v>268</v>
      </c>
      <c r="BR1137" t="s">
        <v>268</v>
      </c>
      <c r="BS1137" t="s">
        <v>268</v>
      </c>
      <c r="BT1137" t="s">
        <v>268</v>
      </c>
      <c r="BU1137" t="s">
        <v>268</v>
      </c>
      <c r="BV1137" t="s">
        <v>268</v>
      </c>
      <c r="BW1137" t="s">
        <v>268</v>
      </c>
      <c r="BX1137" t="s">
        <v>268</v>
      </c>
      <c r="BY1137">
        <v>70</v>
      </c>
      <c r="BZ1137">
        <v>70</v>
      </c>
      <c r="CA1137" t="s">
        <v>142</v>
      </c>
      <c r="CB1137" s="356">
        <v>122</v>
      </c>
      <c r="CC1137" t="s">
        <v>876</v>
      </c>
      <c r="CD1137" t="s">
        <v>268</v>
      </c>
      <c r="CE1137" t="s">
        <v>268</v>
      </c>
      <c r="CF1137" s="356">
        <v>1</v>
      </c>
      <c r="CG1137" t="s">
        <v>268</v>
      </c>
      <c r="CH1137" t="s">
        <v>268</v>
      </c>
      <c r="CI1137" t="s">
        <v>268</v>
      </c>
      <c r="CJ1137" t="s">
        <v>268</v>
      </c>
      <c r="CK1137" t="s">
        <v>268</v>
      </c>
      <c r="CL1137" t="s">
        <v>268</v>
      </c>
      <c r="CM1137" t="s">
        <v>11224</v>
      </c>
      <c r="CN1137">
        <v>51.44</v>
      </c>
      <c r="CO1137" t="s">
        <v>268</v>
      </c>
      <c r="CP1137">
        <v>51.44</v>
      </c>
      <c r="CQ1137">
        <v>365</v>
      </c>
      <c r="CR1137" t="s">
        <v>878</v>
      </c>
      <c r="CS1137" t="s">
        <v>11225</v>
      </c>
      <c r="CT1137" t="s">
        <v>11226</v>
      </c>
      <c r="CU1137" t="s">
        <v>11227</v>
      </c>
      <c r="CV1137" t="s">
        <v>268</v>
      </c>
      <c r="CW1137" t="s">
        <v>268</v>
      </c>
      <c r="CX1137" t="s">
        <v>268</v>
      </c>
      <c r="CY1137" t="s">
        <v>268</v>
      </c>
      <c r="CZ1137" t="s">
        <v>268</v>
      </c>
      <c r="DA1137" t="s">
        <v>268</v>
      </c>
      <c r="DB1137" s="429">
        <f t="shared" si="227"/>
        <v>0</v>
      </c>
      <c r="DC1137" s="284">
        <f t="shared" si="228"/>
        <v>0</v>
      </c>
      <c r="DD1137" s="284">
        <f t="shared" si="229"/>
        <v>0</v>
      </c>
      <c r="DE1137" s="284">
        <f t="shared" si="230"/>
        <v>0</v>
      </c>
      <c r="DF1137" s="295">
        <f t="shared" si="231"/>
        <v>70</v>
      </c>
      <c r="DG1137" s="284">
        <f t="shared" si="232"/>
        <v>0</v>
      </c>
      <c r="DH1137" s="284">
        <f t="shared" si="233"/>
        <v>0</v>
      </c>
      <c r="DI1137" s="284">
        <f t="shared" si="234"/>
        <v>0</v>
      </c>
      <c r="DJ1137" s="284">
        <f t="shared" si="235"/>
        <v>0</v>
      </c>
      <c r="DK1137" s="295">
        <f t="shared" si="236"/>
        <v>1</v>
      </c>
      <c r="DL1137" s="297">
        <f t="shared" si="237"/>
        <v>1</v>
      </c>
      <c r="DM1137" s="430">
        <f>IFERROR(IF(CA1137="D",IF(DL1137="A dispo.",DF1137*VLOOKUP('DATI INPUT'!$F$27,TARIFFE_UD,4,FALSE),DF1137*VLOOKUP(DL1137,TARIFFE_UD,4,FALSE)),DF1137*VLOOKUP(CB1137-100,TARIFFE_UND,4,FALSE)),0)</f>
        <v>34.511501713248457</v>
      </c>
      <c r="DN1137" s="430">
        <f>IFERROR(IF(CA1137="D",IF(DL1137="A dispo.",DK1137*VLOOKUP('DATI INPUT'!$F$27,TARIFFE_UD,5,FALSE),DK1137*VLOOKUP(DL1137,TARIFFE_UD,5,FALSE)),DK1137*VLOOKUP(CB1137-100,TARIFFE_UND,5,FALSE)),0)</f>
        <v>16.930848468833439</v>
      </c>
      <c r="DO1137" s="431">
        <f t="shared" si="238"/>
        <v>2.3501820818978558E-3</v>
      </c>
      <c r="DP1137" s="299">
        <f>IFERROR(IF(CA1137="D",IF(DL1137="A dispo.",DF1137*VLOOKUP('DATI INPUT'!$F$27,TARIFFE_UD,2,FALSE),DF1137*VLOOKUP(DL1137,TARIFFE_UD,2,FALSE)),DF1137*VLOOKUP(CB1137-100,TARIFFE_UND,2,FALSE)),0)</f>
        <v>43.117299489289316</v>
      </c>
      <c r="DQ1137" s="299">
        <f>IFERROR(IF(CA1137="D",IF(DL1137="A dispo.",DK1137*VLOOKUP('DATI INPUT'!$F$27,TARIFFE_UD,3,FALSE),DK1137*VLOOKUP(DL1137,TARIFFE_UD,3,FALSE)),DK1137*VLOOKUP(CB1137-100,TARIFFE_UND,3,FALSE)),0)</f>
        <v>15.164853048114928</v>
      </c>
      <c r="DR1137" s="299">
        <f t="shared" si="239"/>
        <v>58.282152537404244</v>
      </c>
    </row>
    <row r="1138" spans="1:122" x14ac:dyDescent="0.25">
      <c r="A1138" t="s">
        <v>9036</v>
      </c>
      <c r="B1138" t="s">
        <v>9037</v>
      </c>
      <c r="C1138" t="s">
        <v>1598</v>
      </c>
      <c r="D1138" t="s">
        <v>9038</v>
      </c>
      <c r="E1138" t="s">
        <v>268</v>
      </c>
      <c r="F1138" t="s">
        <v>156</v>
      </c>
      <c r="G1138" t="s">
        <v>9039</v>
      </c>
      <c r="H1138" t="s">
        <v>1257</v>
      </c>
      <c r="I1138" t="s">
        <v>9040</v>
      </c>
      <c r="J1138" t="s">
        <v>156</v>
      </c>
      <c r="K1138" t="s">
        <v>9041</v>
      </c>
      <c r="L1138" t="s">
        <v>2252</v>
      </c>
      <c r="M1138" t="s">
        <v>9042</v>
      </c>
      <c r="N1138" t="s">
        <v>9043</v>
      </c>
      <c r="O1138" t="s">
        <v>9044</v>
      </c>
      <c r="P1138" t="s">
        <v>9045</v>
      </c>
      <c r="Q1138" t="s">
        <v>275</v>
      </c>
      <c r="R1138" t="s">
        <v>268</v>
      </c>
      <c r="S1138" t="s">
        <v>268</v>
      </c>
      <c r="T1138" t="s">
        <v>268</v>
      </c>
      <c r="U1138" t="s">
        <v>268</v>
      </c>
      <c r="V1138" t="s">
        <v>268</v>
      </c>
      <c r="W1138" t="s">
        <v>5748</v>
      </c>
      <c r="X1138" t="s">
        <v>887</v>
      </c>
      <c r="Y1138" t="s">
        <v>290</v>
      </c>
      <c r="Z1138" t="s">
        <v>268</v>
      </c>
      <c r="AA1138" t="s">
        <v>268</v>
      </c>
      <c r="AB1138" t="s">
        <v>268</v>
      </c>
      <c r="AC1138" t="s">
        <v>268</v>
      </c>
      <c r="AD1138" t="s">
        <v>268</v>
      </c>
      <c r="AE1138" t="s">
        <v>287</v>
      </c>
      <c r="AF1138" t="s">
        <v>1811</v>
      </c>
      <c r="AG1138" t="s">
        <v>875</v>
      </c>
      <c r="AH1138" t="s">
        <v>1848</v>
      </c>
      <c r="AI1138" t="s">
        <v>776</v>
      </c>
      <c r="AJ1138" t="s">
        <v>268</v>
      </c>
      <c r="AK1138" t="s">
        <v>377</v>
      </c>
      <c r="AL1138" t="s">
        <v>268</v>
      </c>
      <c r="AM1138" t="s">
        <v>405</v>
      </c>
      <c r="AN1138" t="s">
        <v>268</v>
      </c>
      <c r="AO1138" t="s">
        <v>268</v>
      </c>
      <c r="AP1138" t="s">
        <v>268</v>
      </c>
      <c r="AQ1138" t="s">
        <v>268</v>
      </c>
      <c r="AR1138" t="s">
        <v>268</v>
      </c>
      <c r="AS1138" t="s">
        <v>268</v>
      </c>
      <c r="AT1138" t="s">
        <v>268</v>
      </c>
      <c r="AU1138" t="s">
        <v>268</v>
      </c>
      <c r="AV1138" t="s">
        <v>268</v>
      </c>
      <c r="AW1138" t="s">
        <v>268</v>
      </c>
      <c r="AX1138" t="s">
        <v>268</v>
      </c>
      <c r="AY1138" t="s">
        <v>268</v>
      </c>
      <c r="AZ1138" t="s">
        <v>268</v>
      </c>
      <c r="BA1138" t="s">
        <v>268</v>
      </c>
      <c r="BB1138" t="s">
        <v>268</v>
      </c>
      <c r="BC1138" t="s">
        <v>268</v>
      </c>
      <c r="BD1138" t="s">
        <v>268</v>
      </c>
      <c r="BE1138" t="s">
        <v>268</v>
      </c>
      <c r="BF1138" t="s">
        <v>268</v>
      </c>
      <c r="BG1138" t="s">
        <v>268</v>
      </c>
      <c r="BH1138" t="s">
        <v>268</v>
      </c>
      <c r="BI1138" t="s">
        <v>268</v>
      </c>
      <c r="BJ1138" t="s">
        <v>268</v>
      </c>
      <c r="BK1138" t="s">
        <v>268</v>
      </c>
      <c r="BL1138" t="s">
        <v>268</v>
      </c>
      <c r="BM1138" t="s">
        <v>268</v>
      </c>
      <c r="BN1138" t="s">
        <v>268</v>
      </c>
      <c r="BO1138" t="s">
        <v>268</v>
      </c>
      <c r="BP1138" t="s">
        <v>268</v>
      </c>
      <c r="BQ1138" t="s">
        <v>268</v>
      </c>
      <c r="BR1138" t="s">
        <v>268</v>
      </c>
      <c r="BS1138" t="s">
        <v>268</v>
      </c>
      <c r="BT1138" t="s">
        <v>268</v>
      </c>
      <c r="BU1138" t="s">
        <v>268</v>
      </c>
      <c r="BV1138" t="s">
        <v>268</v>
      </c>
      <c r="BW1138" t="s">
        <v>268</v>
      </c>
      <c r="BX1138" t="s">
        <v>268</v>
      </c>
      <c r="BY1138">
        <v>55</v>
      </c>
      <c r="BZ1138">
        <v>55</v>
      </c>
      <c r="CA1138" t="s">
        <v>142</v>
      </c>
      <c r="CB1138" s="356">
        <v>122</v>
      </c>
      <c r="CC1138" t="s">
        <v>876</v>
      </c>
      <c r="CD1138" t="s">
        <v>268</v>
      </c>
      <c r="CE1138" t="s">
        <v>268</v>
      </c>
      <c r="CF1138" t="s">
        <v>268</v>
      </c>
      <c r="CG1138" t="s">
        <v>268</v>
      </c>
      <c r="CH1138" t="s">
        <v>268</v>
      </c>
      <c r="CI1138" t="s">
        <v>268</v>
      </c>
      <c r="CJ1138" t="s">
        <v>268</v>
      </c>
      <c r="CK1138" t="s">
        <v>268</v>
      </c>
      <c r="CL1138" t="s">
        <v>268</v>
      </c>
      <c r="CM1138" t="s">
        <v>11224</v>
      </c>
      <c r="CN1138">
        <v>102.26</v>
      </c>
      <c r="CO1138" t="s">
        <v>268</v>
      </c>
      <c r="CP1138">
        <v>102.26</v>
      </c>
      <c r="CQ1138">
        <v>365</v>
      </c>
      <c r="CR1138" t="s">
        <v>878</v>
      </c>
      <c r="CS1138" t="s">
        <v>11225</v>
      </c>
      <c r="CT1138" t="s">
        <v>11226</v>
      </c>
      <c r="CU1138" t="s">
        <v>11227</v>
      </c>
      <c r="CV1138" t="s">
        <v>268</v>
      </c>
      <c r="CW1138" t="s">
        <v>268</v>
      </c>
      <c r="CX1138" t="s">
        <v>268</v>
      </c>
      <c r="CY1138" t="s">
        <v>268</v>
      </c>
      <c r="CZ1138" t="s">
        <v>268</v>
      </c>
      <c r="DA1138" t="s">
        <v>268</v>
      </c>
      <c r="DB1138" s="429">
        <f t="shared" si="227"/>
        <v>0</v>
      </c>
      <c r="DC1138" s="284">
        <f t="shared" si="228"/>
        <v>0</v>
      </c>
      <c r="DD1138" s="284">
        <f t="shared" si="229"/>
        <v>0</v>
      </c>
      <c r="DE1138" s="284">
        <f t="shared" si="230"/>
        <v>0</v>
      </c>
      <c r="DF1138" s="295">
        <f t="shared" si="231"/>
        <v>55</v>
      </c>
      <c r="DG1138" s="284">
        <f t="shared" si="232"/>
        <v>0</v>
      </c>
      <c r="DH1138" s="284">
        <f t="shared" si="233"/>
        <v>0</v>
      </c>
      <c r="DI1138" s="284">
        <f t="shared" si="234"/>
        <v>0</v>
      </c>
      <c r="DJ1138" s="284">
        <f t="shared" si="235"/>
        <v>0</v>
      </c>
      <c r="DK1138" s="295">
        <f t="shared" si="236"/>
        <v>1</v>
      </c>
      <c r="DL1138" s="297" t="str">
        <f t="shared" si="237"/>
        <v>A dispo.</v>
      </c>
      <c r="DM1138" s="430">
        <f>IFERROR(IF(CA1138="D",IF(DL1138="A dispo.",DF1138*VLOOKUP('DATI INPUT'!$F$27,TARIFFE_UD,4,FALSE),DF1138*VLOOKUP(DL1138,TARIFFE_UD,4,FALSE)),DF1138*VLOOKUP(CB1138-100,TARIFFE_UND,4,FALSE)),0)</f>
        <v>34.863659893995894</v>
      </c>
      <c r="DN1138" s="430">
        <f>IFERROR(IF(CA1138="D",IF(DL1138="A dispo.",DK1138*VLOOKUP('DATI INPUT'!$F$27,TARIFFE_UD,5,FALSE),DK1138*VLOOKUP(DL1138,TARIFFE_UD,5,FALSE)),DK1138*VLOOKUP(CB1138-100,TARIFFE_UND,5,FALSE)),0)</f>
        <v>67.397800635548478</v>
      </c>
      <c r="DO1138" s="431">
        <f t="shared" si="238"/>
        <v>1.4605295443601563E-3</v>
      </c>
      <c r="DP1138" s="299">
        <f>IFERROR(IF(CA1138="D",IF(DL1138="A dispo.",DF1138*VLOOKUP('DATI INPUT'!$F$27,TARIFFE_UD,2,FALSE),DF1138*VLOOKUP(DL1138,TARIFFE_UD,2,FALSE)),DF1138*VLOOKUP(CB1138-100,TARIFFE_UND,2,FALSE)),0)</f>
        <v>43.557271933057571</v>
      </c>
      <c r="DQ1138" s="299">
        <f>IFERROR(IF(CA1138="D",IF(DL1138="A dispo.",DK1138*VLOOKUP('DATI INPUT'!$F$27,TARIFFE_UD,3,FALSE),DK1138*VLOOKUP(DL1138,TARIFFE_UD,3,FALSE)),DK1138*VLOOKUP(CB1138-100,TARIFFE_UND,3,FALSE)),0)</f>
        <v>60.367780403072892</v>
      </c>
      <c r="DR1138" s="299">
        <f t="shared" si="239"/>
        <v>103.92505233613046</v>
      </c>
    </row>
    <row r="1139" spans="1:122" x14ac:dyDescent="0.25">
      <c r="A1139" t="s">
        <v>9046</v>
      </c>
      <c r="B1139" t="s">
        <v>9047</v>
      </c>
      <c r="C1139" t="s">
        <v>1599</v>
      </c>
      <c r="D1139" t="s">
        <v>9048</v>
      </c>
      <c r="E1139" t="s">
        <v>268</v>
      </c>
      <c r="F1139" t="s">
        <v>156</v>
      </c>
      <c r="G1139" t="s">
        <v>9049</v>
      </c>
      <c r="H1139" t="s">
        <v>9050</v>
      </c>
      <c r="I1139" t="s">
        <v>335</v>
      </c>
      <c r="J1139" t="s">
        <v>156</v>
      </c>
      <c r="K1139" t="s">
        <v>9051</v>
      </c>
      <c r="L1139" t="s">
        <v>1844</v>
      </c>
      <c r="M1139" t="s">
        <v>9052</v>
      </c>
      <c r="N1139" t="s">
        <v>1184</v>
      </c>
      <c r="O1139" t="s">
        <v>9053</v>
      </c>
      <c r="P1139" t="s">
        <v>7023</v>
      </c>
      <c r="Q1139" t="s">
        <v>1416</v>
      </c>
      <c r="R1139" t="s">
        <v>268</v>
      </c>
      <c r="S1139" t="s">
        <v>268</v>
      </c>
      <c r="T1139" t="s">
        <v>268</v>
      </c>
      <c r="U1139" t="s">
        <v>268</v>
      </c>
      <c r="V1139" t="s">
        <v>268</v>
      </c>
      <c r="W1139" t="s">
        <v>1829</v>
      </c>
      <c r="X1139" t="s">
        <v>1830</v>
      </c>
      <c r="Y1139" t="s">
        <v>315</v>
      </c>
      <c r="Z1139" t="s">
        <v>268</v>
      </c>
      <c r="AA1139" t="s">
        <v>268</v>
      </c>
      <c r="AB1139" t="s">
        <v>268</v>
      </c>
      <c r="AC1139" t="s">
        <v>268</v>
      </c>
      <c r="AD1139" t="s">
        <v>268</v>
      </c>
      <c r="AE1139" t="s">
        <v>287</v>
      </c>
      <c r="AF1139" t="s">
        <v>1811</v>
      </c>
      <c r="AG1139" t="s">
        <v>875</v>
      </c>
      <c r="AH1139" t="s">
        <v>1831</v>
      </c>
      <c r="AI1139" t="s">
        <v>764</v>
      </c>
      <c r="AJ1139" t="s">
        <v>268</v>
      </c>
      <c r="AK1139" t="s">
        <v>396</v>
      </c>
      <c r="AL1139" t="s">
        <v>268</v>
      </c>
      <c r="AM1139" t="s">
        <v>355</v>
      </c>
      <c r="AN1139" t="s">
        <v>268</v>
      </c>
      <c r="AO1139" t="s">
        <v>268</v>
      </c>
      <c r="AP1139" t="s">
        <v>268</v>
      </c>
      <c r="AQ1139" t="s">
        <v>268</v>
      </c>
      <c r="AR1139" t="s">
        <v>268</v>
      </c>
      <c r="AS1139" t="s">
        <v>268</v>
      </c>
      <c r="AT1139" t="s">
        <v>268</v>
      </c>
      <c r="AU1139" t="s">
        <v>268</v>
      </c>
      <c r="AV1139" t="s">
        <v>268</v>
      </c>
      <c r="AW1139" t="s">
        <v>268</v>
      </c>
      <c r="AX1139" t="s">
        <v>268</v>
      </c>
      <c r="AY1139" t="s">
        <v>268</v>
      </c>
      <c r="AZ1139" t="s">
        <v>268</v>
      </c>
      <c r="BA1139" t="s">
        <v>268</v>
      </c>
      <c r="BB1139" t="s">
        <v>268</v>
      </c>
      <c r="BC1139" t="s">
        <v>268</v>
      </c>
      <c r="BD1139" t="s">
        <v>268</v>
      </c>
      <c r="BE1139" t="s">
        <v>268</v>
      </c>
      <c r="BF1139" t="s">
        <v>268</v>
      </c>
      <c r="BG1139" t="s">
        <v>268</v>
      </c>
      <c r="BH1139" t="s">
        <v>268</v>
      </c>
      <c r="BI1139" t="s">
        <v>268</v>
      </c>
      <c r="BJ1139" t="s">
        <v>268</v>
      </c>
      <c r="BK1139" t="s">
        <v>268</v>
      </c>
      <c r="BL1139" t="s">
        <v>268</v>
      </c>
      <c r="BM1139" t="s">
        <v>268</v>
      </c>
      <c r="BN1139" t="s">
        <v>268</v>
      </c>
      <c r="BO1139" t="s">
        <v>268</v>
      </c>
      <c r="BP1139" t="s">
        <v>268</v>
      </c>
      <c r="BQ1139" t="s">
        <v>268</v>
      </c>
      <c r="BR1139" t="s">
        <v>268</v>
      </c>
      <c r="BS1139" t="s">
        <v>268</v>
      </c>
      <c r="BT1139" t="s">
        <v>268</v>
      </c>
      <c r="BU1139" t="s">
        <v>268</v>
      </c>
      <c r="BV1139" t="s">
        <v>268</v>
      </c>
      <c r="BW1139" t="s">
        <v>268</v>
      </c>
      <c r="BX1139" t="s">
        <v>268</v>
      </c>
      <c r="BY1139">
        <v>40</v>
      </c>
      <c r="BZ1139">
        <v>40</v>
      </c>
      <c r="CA1139" t="s">
        <v>142</v>
      </c>
      <c r="CB1139" s="356">
        <v>122</v>
      </c>
      <c r="CC1139" t="s">
        <v>876</v>
      </c>
      <c r="CD1139" t="s">
        <v>268</v>
      </c>
      <c r="CE1139" t="s">
        <v>268</v>
      </c>
      <c r="CF1139" t="s">
        <v>268</v>
      </c>
      <c r="CG1139" t="s">
        <v>268</v>
      </c>
      <c r="CH1139" t="s">
        <v>268</v>
      </c>
      <c r="CI1139" t="s">
        <v>268</v>
      </c>
      <c r="CJ1139" t="s">
        <v>268</v>
      </c>
      <c r="CK1139" t="s">
        <v>268</v>
      </c>
      <c r="CL1139" t="s">
        <v>268</v>
      </c>
      <c r="CM1139" t="s">
        <v>11224</v>
      </c>
      <c r="CN1139">
        <v>92.76</v>
      </c>
      <c r="CO1139" t="s">
        <v>268</v>
      </c>
      <c r="CP1139">
        <v>92.76</v>
      </c>
      <c r="CQ1139">
        <v>365</v>
      </c>
      <c r="CR1139" t="s">
        <v>878</v>
      </c>
      <c r="CS1139" t="s">
        <v>11225</v>
      </c>
      <c r="CT1139" t="s">
        <v>11226</v>
      </c>
      <c r="CU1139" t="s">
        <v>11227</v>
      </c>
      <c r="CV1139" t="s">
        <v>268</v>
      </c>
      <c r="CW1139" t="s">
        <v>268</v>
      </c>
      <c r="CX1139" t="s">
        <v>268</v>
      </c>
      <c r="CY1139" t="s">
        <v>268</v>
      </c>
      <c r="CZ1139" t="s">
        <v>268</v>
      </c>
      <c r="DA1139" t="s">
        <v>268</v>
      </c>
      <c r="DB1139" s="429">
        <f t="shared" si="227"/>
        <v>0</v>
      </c>
      <c r="DC1139" s="284">
        <f t="shared" si="228"/>
        <v>0</v>
      </c>
      <c r="DD1139" s="284">
        <f t="shared" si="229"/>
        <v>0</v>
      </c>
      <c r="DE1139" s="284">
        <f t="shared" si="230"/>
        <v>0</v>
      </c>
      <c r="DF1139" s="295">
        <f t="shared" si="231"/>
        <v>40</v>
      </c>
      <c r="DG1139" s="284">
        <f t="shared" si="232"/>
        <v>0</v>
      </c>
      <c r="DH1139" s="284">
        <f t="shared" si="233"/>
        <v>0</v>
      </c>
      <c r="DI1139" s="284">
        <f t="shared" si="234"/>
        <v>0</v>
      </c>
      <c r="DJ1139" s="284">
        <f t="shared" si="235"/>
        <v>0</v>
      </c>
      <c r="DK1139" s="295">
        <f t="shared" si="236"/>
        <v>1</v>
      </c>
      <c r="DL1139" s="297" t="str">
        <f t="shared" si="237"/>
        <v>A dispo.</v>
      </c>
      <c r="DM1139" s="430">
        <f>IFERROR(IF(CA1139="D",IF(DL1139="A dispo.",DF1139*VLOOKUP('DATI INPUT'!$F$27,TARIFFE_UD,4,FALSE),DF1139*VLOOKUP(DL1139,TARIFFE_UD,4,FALSE)),DF1139*VLOOKUP(CB1139-100,TARIFFE_UND,4,FALSE)),0)</f>
        <v>25.355389013815195</v>
      </c>
      <c r="DN1139" s="430">
        <f>IFERROR(IF(CA1139="D",IF(DL1139="A dispo.",DK1139*VLOOKUP('DATI INPUT'!$F$27,TARIFFE_UD,5,FALSE),DK1139*VLOOKUP(DL1139,TARIFFE_UD,5,FALSE)),DK1139*VLOOKUP(CB1139-100,TARIFFE_UND,5,FALSE)),0)</f>
        <v>67.397800635548478</v>
      </c>
      <c r="DO1139" s="431">
        <f t="shared" si="238"/>
        <v>-6.8103506363286215E-3</v>
      </c>
      <c r="DP1139" s="299">
        <f>IFERROR(IF(CA1139="D",IF(DL1139="A dispo.",DF1139*VLOOKUP('DATI INPUT'!$F$27,TARIFFE_UD,2,FALSE),DF1139*VLOOKUP(DL1139,TARIFFE_UD,2,FALSE)),DF1139*VLOOKUP(CB1139-100,TARIFFE_UND,2,FALSE)),0)</f>
        <v>31.678015951314595</v>
      </c>
      <c r="DQ1139" s="299">
        <f>IFERROR(IF(CA1139="D",IF(DL1139="A dispo.",DK1139*VLOOKUP('DATI INPUT'!$F$27,TARIFFE_UD,3,FALSE),DK1139*VLOOKUP(DL1139,TARIFFE_UD,3,FALSE)),DK1139*VLOOKUP(CB1139-100,TARIFFE_UND,3,FALSE)),0)</f>
        <v>60.367780403072892</v>
      </c>
      <c r="DR1139" s="299">
        <f t="shared" si="239"/>
        <v>92.045796354387491</v>
      </c>
    </row>
    <row r="1140" spans="1:122" x14ac:dyDescent="0.25">
      <c r="A1140" t="s">
        <v>9054</v>
      </c>
      <c r="B1140" t="s">
        <v>10461</v>
      </c>
      <c r="C1140" t="s">
        <v>9056</v>
      </c>
      <c r="D1140" t="s">
        <v>9057</v>
      </c>
      <c r="E1140" t="s">
        <v>268</v>
      </c>
      <c r="F1140" t="s">
        <v>156</v>
      </c>
      <c r="G1140" t="s">
        <v>10462</v>
      </c>
      <c r="H1140" t="s">
        <v>3307</v>
      </c>
      <c r="I1140" t="s">
        <v>982</v>
      </c>
      <c r="J1140" t="s">
        <v>156</v>
      </c>
      <c r="K1140" t="s">
        <v>9060</v>
      </c>
      <c r="L1140" t="s">
        <v>984</v>
      </c>
      <c r="M1140" t="s">
        <v>9061</v>
      </c>
      <c r="N1140" t="s">
        <v>9062</v>
      </c>
      <c r="O1140" t="s">
        <v>9063</v>
      </c>
      <c r="P1140" t="s">
        <v>9064</v>
      </c>
      <c r="Q1140" t="s">
        <v>280</v>
      </c>
      <c r="R1140" t="s">
        <v>268</v>
      </c>
      <c r="S1140" t="s">
        <v>268</v>
      </c>
      <c r="T1140" t="s">
        <v>268</v>
      </c>
      <c r="U1140" t="s">
        <v>268</v>
      </c>
      <c r="V1140" t="s">
        <v>268</v>
      </c>
      <c r="W1140" t="s">
        <v>9065</v>
      </c>
      <c r="X1140" t="s">
        <v>3006</v>
      </c>
      <c r="Y1140" t="s">
        <v>343</v>
      </c>
      <c r="Z1140" t="s">
        <v>268</v>
      </c>
      <c r="AA1140" t="s">
        <v>268</v>
      </c>
      <c r="AB1140" t="s">
        <v>268</v>
      </c>
      <c r="AC1140" t="s">
        <v>268</v>
      </c>
      <c r="AD1140" t="s">
        <v>268</v>
      </c>
      <c r="AE1140" t="s">
        <v>268</v>
      </c>
      <c r="AF1140" t="s">
        <v>268</v>
      </c>
      <c r="AG1140" t="s">
        <v>268</v>
      </c>
      <c r="AH1140" t="s">
        <v>268</v>
      </c>
      <c r="AI1140" t="s">
        <v>268</v>
      </c>
      <c r="AJ1140" t="s">
        <v>268</v>
      </c>
      <c r="AK1140" t="s">
        <v>268</v>
      </c>
      <c r="AL1140" t="s">
        <v>268</v>
      </c>
      <c r="AM1140" t="s">
        <v>268</v>
      </c>
      <c r="AN1140" t="s">
        <v>268</v>
      </c>
      <c r="AO1140" t="s">
        <v>268</v>
      </c>
      <c r="AP1140" t="s">
        <v>268</v>
      </c>
      <c r="AQ1140" t="s">
        <v>268</v>
      </c>
      <c r="AR1140" t="s">
        <v>268</v>
      </c>
      <c r="AS1140" t="s">
        <v>268</v>
      </c>
      <c r="AT1140" t="s">
        <v>268</v>
      </c>
      <c r="AU1140" t="s">
        <v>268</v>
      </c>
      <c r="AV1140" t="s">
        <v>268</v>
      </c>
      <c r="AW1140" t="s">
        <v>268</v>
      </c>
      <c r="AX1140" t="s">
        <v>268</v>
      </c>
      <c r="AY1140" t="s">
        <v>268</v>
      </c>
      <c r="AZ1140" t="s">
        <v>268</v>
      </c>
      <c r="BA1140" t="s">
        <v>268</v>
      </c>
      <c r="BB1140" t="s">
        <v>268</v>
      </c>
      <c r="BC1140" t="s">
        <v>268</v>
      </c>
      <c r="BD1140" t="s">
        <v>268</v>
      </c>
      <c r="BE1140" t="s">
        <v>268</v>
      </c>
      <c r="BF1140" t="s">
        <v>268</v>
      </c>
      <c r="BG1140" t="s">
        <v>268</v>
      </c>
      <c r="BH1140" t="s">
        <v>268</v>
      </c>
      <c r="BI1140" t="s">
        <v>268</v>
      </c>
      <c r="BJ1140" t="s">
        <v>268</v>
      </c>
      <c r="BK1140" t="s">
        <v>268</v>
      </c>
      <c r="BL1140" t="s">
        <v>268</v>
      </c>
      <c r="BM1140" t="s">
        <v>268</v>
      </c>
      <c r="BN1140" t="s">
        <v>268</v>
      </c>
      <c r="BO1140" t="s">
        <v>268</v>
      </c>
      <c r="BP1140" t="s">
        <v>268</v>
      </c>
      <c r="BQ1140" t="s">
        <v>268</v>
      </c>
      <c r="BR1140" t="s">
        <v>268</v>
      </c>
      <c r="BS1140" t="s">
        <v>268</v>
      </c>
      <c r="BT1140" t="s">
        <v>268</v>
      </c>
      <c r="BU1140" t="s">
        <v>268</v>
      </c>
      <c r="BV1140" t="s">
        <v>268</v>
      </c>
      <c r="BW1140" t="s">
        <v>268</v>
      </c>
      <c r="BX1140" t="s">
        <v>268</v>
      </c>
      <c r="BY1140">
        <v>50</v>
      </c>
      <c r="BZ1140">
        <v>50</v>
      </c>
      <c r="CA1140" t="s">
        <v>142</v>
      </c>
      <c r="CB1140" s="356">
        <v>122</v>
      </c>
      <c r="CC1140" t="s">
        <v>876</v>
      </c>
      <c r="CD1140" t="s">
        <v>268</v>
      </c>
      <c r="CE1140" t="s">
        <v>268</v>
      </c>
      <c r="CF1140" t="s">
        <v>268</v>
      </c>
      <c r="CG1140" t="s">
        <v>268</v>
      </c>
      <c r="CH1140" t="s">
        <v>268</v>
      </c>
      <c r="CI1140" t="s">
        <v>268</v>
      </c>
      <c r="CJ1140" t="s">
        <v>268</v>
      </c>
      <c r="CK1140" t="s">
        <v>268</v>
      </c>
      <c r="CL1140" t="s">
        <v>268</v>
      </c>
      <c r="CM1140" t="s">
        <v>11224</v>
      </c>
      <c r="CN1140">
        <v>99.09</v>
      </c>
      <c r="CO1140" t="s">
        <v>268</v>
      </c>
      <c r="CP1140">
        <v>99.09</v>
      </c>
      <c r="CQ1140">
        <v>365</v>
      </c>
      <c r="CR1140" t="s">
        <v>878</v>
      </c>
      <c r="CS1140" t="s">
        <v>11225</v>
      </c>
      <c r="CT1140" t="s">
        <v>11226</v>
      </c>
      <c r="CU1140" t="s">
        <v>11227</v>
      </c>
      <c r="CV1140" t="s">
        <v>268</v>
      </c>
      <c r="CW1140" t="s">
        <v>268</v>
      </c>
      <c r="CX1140" t="s">
        <v>268</v>
      </c>
      <c r="CY1140" t="s">
        <v>268</v>
      </c>
      <c r="CZ1140" t="s">
        <v>268</v>
      </c>
      <c r="DA1140" t="s">
        <v>268</v>
      </c>
      <c r="DB1140" s="429">
        <f t="shared" si="227"/>
        <v>0</v>
      </c>
      <c r="DC1140" s="284">
        <f t="shared" si="228"/>
        <v>0</v>
      </c>
      <c r="DD1140" s="284">
        <f t="shared" si="229"/>
        <v>0</v>
      </c>
      <c r="DE1140" s="284">
        <f t="shared" si="230"/>
        <v>0</v>
      </c>
      <c r="DF1140" s="295">
        <f t="shared" si="231"/>
        <v>50</v>
      </c>
      <c r="DG1140" s="284">
        <f t="shared" si="232"/>
        <v>0</v>
      </c>
      <c r="DH1140" s="284">
        <f t="shared" si="233"/>
        <v>0</v>
      </c>
      <c r="DI1140" s="284">
        <f t="shared" si="234"/>
        <v>0</v>
      </c>
      <c r="DJ1140" s="284">
        <f t="shared" si="235"/>
        <v>0</v>
      </c>
      <c r="DK1140" s="295">
        <f t="shared" si="236"/>
        <v>1</v>
      </c>
      <c r="DL1140" s="297" t="str">
        <f t="shared" si="237"/>
        <v>A dispo.</v>
      </c>
      <c r="DM1140" s="430">
        <f>IFERROR(IF(CA1140="D",IF(DL1140="A dispo.",DF1140*VLOOKUP('DATI INPUT'!$F$27,TARIFFE_UD,4,FALSE),DF1140*VLOOKUP(DL1140,TARIFFE_UD,4,FALSE)),DF1140*VLOOKUP(CB1140-100,TARIFFE_UND,4,FALSE)),0)</f>
        <v>31.694236267268995</v>
      </c>
      <c r="DN1140" s="430">
        <f>IFERROR(IF(CA1140="D",IF(DL1140="A dispo.",DK1140*VLOOKUP('DATI INPUT'!$F$27,TARIFFE_UD,5,FALSE),DK1140*VLOOKUP(DL1140,TARIFFE_UD,5,FALSE)),DK1140*VLOOKUP(CB1140-100,TARIFFE_UND,5,FALSE)),0)</f>
        <v>67.397800635548478</v>
      </c>
      <c r="DO1140" s="431">
        <f t="shared" si="238"/>
        <v>2.0369028174656023E-3</v>
      </c>
      <c r="DP1140" s="299">
        <f>IFERROR(IF(CA1140="D",IF(DL1140="A dispo.",DF1140*VLOOKUP('DATI INPUT'!$F$27,TARIFFE_UD,2,FALSE),DF1140*VLOOKUP(DL1140,TARIFFE_UD,2,FALSE)),DF1140*VLOOKUP(CB1140-100,TARIFFE_UND,2,FALSE)),0)</f>
        <v>39.597519939143247</v>
      </c>
      <c r="DQ1140" s="299">
        <f>IFERROR(IF(CA1140="D",IF(DL1140="A dispo.",DK1140*VLOOKUP('DATI INPUT'!$F$27,TARIFFE_UD,3,FALSE),DK1140*VLOOKUP(DL1140,TARIFFE_UD,3,FALSE)),DK1140*VLOOKUP(CB1140-100,TARIFFE_UND,3,FALSE)),0)</f>
        <v>60.367780403072892</v>
      </c>
      <c r="DR1140" s="299">
        <f t="shared" si="239"/>
        <v>99.965300342216139</v>
      </c>
    </row>
    <row r="1141" spans="1:122" x14ac:dyDescent="0.25">
      <c r="A1141" t="s">
        <v>9072</v>
      </c>
      <c r="B1141" t="s">
        <v>1682</v>
      </c>
      <c r="C1141" t="s">
        <v>9073</v>
      </c>
      <c r="D1141" t="s">
        <v>8052</v>
      </c>
      <c r="E1141" t="s">
        <v>268</v>
      </c>
      <c r="F1141" t="s">
        <v>156</v>
      </c>
      <c r="G1141" t="s">
        <v>8053</v>
      </c>
      <c r="H1141" t="s">
        <v>4273</v>
      </c>
      <c r="I1141" t="s">
        <v>369</v>
      </c>
      <c r="J1141" t="s">
        <v>156</v>
      </c>
      <c r="K1141" t="s">
        <v>1300</v>
      </c>
      <c r="L1141" t="s">
        <v>984</v>
      </c>
      <c r="M1141" t="s">
        <v>3922</v>
      </c>
      <c r="N1141" t="s">
        <v>984</v>
      </c>
      <c r="O1141" t="s">
        <v>873</v>
      </c>
      <c r="P1141" t="s">
        <v>2506</v>
      </c>
      <c r="Q1141" t="s">
        <v>304</v>
      </c>
      <c r="R1141" t="s">
        <v>268</v>
      </c>
      <c r="S1141" t="s">
        <v>268</v>
      </c>
      <c r="T1141" t="s">
        <v>268</v>
      </c>
      <c r="U1141" t="s">
        <v>268</v>
      </c>
      <c r="V1141" t="s">
        <v>268</v>
      </c>
      <c r="W1141" t="s">
        <v>3922</v>
      </c>
      <c r="X1141" t="s">
        <v>2506</v>
      </c>
      <c r="Y1141" t="s">
        <v>304</v>
      </c>
      <c r="Z1141" t="s">
        <v>268</v>
      </c>
      <c r="AA1141" t="s">
        <v>268</v>
      </c>
      <c r="AB1141" t="s">
        <v>268</v>
      </c>
      <c r="AC1141" t="s">
        <v>268</v>
      </c>
      <c r="AD1141" t="s">
        <v>268</v>
      </c>
      <c r="AE1141" t="s">
        <v>268</v>
      </c>
      <c r="AF1141" t="s">
        <v>268</v>
      </c>
      <c r="AG1141" t="s">
        <v>268</v>
      </c>
      <c r="AH1141" t="s">
        <v>268</v>
      </c>
      <c r="AI1141" t="s">
        <v>268</v>
      </c>
      <c r="AJ1141" t="s">
        <v>268</v>
      </c>
      <c r="AK1141" t="s">
        <v>268</v>
      </c>
      <c r="AL1141" t="s">
        <v>268</v>
      </c>
      <c r="AM1141" t="s">
        <v>268</v>
      </c>
      <c r="AN1141" t="s">
        <v>268</v>
      </c>
      <c r="AO1141" t="s">
        <v>268</v>
      </c>
      <c r="AP1141" t="s">
        <v>268</v>
      </c>
      <c r="AQ1141" t="s">
        <v>268</v>
      </c>
      <c r="AR1141" t="s">
        <v>268</v>
      </c>
      <c r="AS1141" t="s">
        <v>268</v>
      </c>
      <c r="AT1141" t="s">
        <v>268</v>
      </c>
      <c r="AU1141" t="s">
        <v>268</v>
      </c>
      <c r="AV1141" t="s">
        <v>268</v>
      </c>
      <c r="AW1141" t="s">
        <v>268</v>
      </c>
      <c r="AX1141" t="s">
        <v>268</v>
      </c>
      <c r="AY1141" t="s">
        <v>268</v>
      </c>
      <c r="AZ1141" t="s">
        <v>268</v>
      </c>
      <c r="BA1141" t="s">
        <v>268</v>
      </c>
      <c r="BB1141" t="s">
        <v>268</v>
      </c>
      <c r="BC1141" t="s">
        <v>268</v>
      </c>
      <c r="BD1141" t="s">
        <v>268</v>
      </c>
      <c r="BE1141" t="s">
        <v>268</v>
      </c>
      <c r="BF1141" t="s">
        <v>268</v>
      </c>
      <c r="BG1141" t="s">
        <v>268</v>
      </c>
      <c r="BH1141" t="s">
        <v>268</v>
      </c>
      <c r="BI1141" t="s">
        <v>268</v>
      </c>
      <c r="BJ1141" t="s">
        <v>268</v>
      </c>
      <c r="BK1141" t="s">
        <v>268</v>
      </c>
      <c r="BL1141" t="s">
        <v>268</v>
      </c>
      <c r="BM1141" t="s">
        <v>268</v>
      </c>
      <c r="BN1141" t="s">
        <v>268</v>
      </c>
      <c r="BO1141" t="s">
        <v>268</v>
      </c>
      <c r="BP1141" t="s">
        <v>268</v>
      </c>
      <c r="BQ1141" t="s">
        <v>268</v>
      </c>
      <c r="BR1141" t="s">
        <v>268</v>
      </c>
      <c r="BS1141" t="s">
        <v>268</v>
      </c>
      <c r="BT1141" t="s">
        <v>268</v>
      </c>
      <c r="BU1141" t="s">
        <v>268</v>
      </c>
      <c r="BV1141" t="s">
        <v>268</v>
      </c>
      <c r="BW1141" t="s">
        <v>268</v>
      </c>
      <c r="BX1141" t="s">
        <v>268</v>
      </c>
      <c r="BY1141">
        <v>18</v>
      </c>
      <c r="BZ1141">
        <v>18</v>
      </c>
      <c r="CA1141" t="s">
        <v>142</v>
      </c>
      <c r="CB1141" s="356">
        <v>123</v>
      </c>
      <c r="CC1141" t="s">
        <v>1817</v>
      </c>
      <c r="CD1141" t="s">
        <v>268</v>
      </c>
      <c r="CE1141" t="s">
        <v>268</v>
      </c>
      <c r="CF1141" s="356">
        <v>1</v>
      </c>
      <c r="CG1141" t="s">
        <v>268</v>
      </c>
      <c r="CH1141" t="s">
        <v>268</v>
      </c>
      <c r="CI1141" t="s">
        <v>268</v>
      </c>
      <c r="CJ1141" t="s">
        <v>268</v>
      </c>
      <c r="CK1141" t="s">
        <v>268</v>
      </c>
      <c r="CL1141" t="s">
        <v>268</v>
      </c>
      <c r="CM1141" t="s">
        <v>11224</v>
      </c>
      <c r="CN1141">
        <v>8.8699999999999992</v>
      </c>
      <c r="CO1141" t="s">
        <v>268</v>
      </c>
      <c r="CP1141">
        <v>8.8699999999999992</v>
      </c>
      <c r="CQ1141">
        <v>365</v>
      </c>
      <c r="CR1141" t="s">
        <v>878</v>
      </c>
      <c r="CS1141" t="s">
        <v>11225</v>
      </c>
      <c r="CT1141" t="s">
        <v>11226</v>
      </c>
      <c r="CU1141" t="s">
        <v>11227</v>
      </c>
      <c r="CV1141" t="s">
        <v>268</v>
      </c>
      <c r="CW1141" t="s">
        <v>268</v>
      </c>
      <c r="CX1141" t="s">
        <v>268</v>
      </c>
      <c r="CY1141" t="s">
        <v>268</v>
      </c>
      <c r="CZ1141" t="s">
        <v>268</v>
      </c>
      <c r="DA1141" t="s">
        <v>268</v>
      </c>
      <c r="DB1141" s="429">
        <f t="shared" si="227"/>
        <v>0</v>
      </c>
      <c r="DC1141" s="284">
        <f t="shared" si="228"/>
        <v>0</v>
      </c>
      <c r="DD1141" s="284">
        <f t="shared" si="229"/>
        <v>0</v>
      </c>
      <c r="DE1141" s="284">
        <f t="shared" si="230"/>
        <v>0</v>
      </c>
      <c r="DF1141" s="295">
        <f t="shared" si="231"/>
        <v>18</v>
      </c>
      <c r="DG1141" s="284">
        <f t="shared" si="232"/>
        <v>1</v>
      </c>
      <c r="DH1141" s="284">
        <f t="shared" si="233"/>
        <v>0</v>
      </c>
      <c r="DI1141" s="284">
        <f t="shared" si="234"/>
        <v>0</v>
      </c>
      <c r="DJ1141" s="284">
        <f t="shared" si="235"/>
        <v>0</v>
      </c>
      <c r="DK1141" s="295">
        <f t="shared" si="236"/>
        <v>0</v>
      </c>
      <c r="DL1141" s="297">
        <f t="shared" si="237"/>
        <v>1</v>
      </c>
      <c r="DM1141" s="430">
        <f>IFERROR(IF(CA1141="D",IF(DL1141="A dispo.",DF1141*VLOOKUP('DATI INPUT'!$F$27,TARIFFE_UD,4,FALSE),DF1141*VLOOKUP(DL1141,TARIFFE_UD,4,FALSE)),DF1141*VLOOKUP(CB1141-100,TARIFFE_UND,4,FALSE)),0)</f>
        <v>8.8743861548353173</v>
      </c>
      <c r="DN1141" s="430">
        <f>IFERROR(IF(CA1141="D",IF(DL1141="A dispo.",DK1141*VLOOKUP('DATI INPUT'!$F$27,TARIFFE_UD,5,FALSE),DK1141*VLOOKUP(DL1141,TARIFFE_UD,5,FALSE)),DK1141*VLOOKUP(CB1141-100,TARIFFE_UND,5,FALSE)),0)</f>
        <v>0</v>
      </c>
      <c r="DO1141" s="431">
        <f t="shared" si="238"/>
        <v>4.3861548353181234E-3</v>
      </c>
      <c r="DP1141" s="299">
        <f>IFERROR(IF(CA1141="D",IF(DL1141="A dispo.",DF1141*VLOOKUP('DATI INPUT'!$F$27,TARIFFE_UD,2,FALSE),DF1141*VLOOKUP(DL1141,TARIFFE_UD,2,FALSE)),DF1141*VLOOKUP(CB1141-100,TARIFFE_UND,2,FALSE)),0)</f>
        <v>11.087305582960109</v>
      </c>
      <c r="DQ1141" s="299">
        <f>IFERROR(IF(CA1141="D",IF(DL1141="A dispo.",DK1141*VLOOKUP('DATI INPUT'!$F$27,TARIFFE_UD,3,FALSE),DK1141*VLOOKUP(DL1141,TARIFFE_UD,3,FALSE)),DK1141*VLOOKUP(CB1141-100,TARIFFE_UND,3,FALSE)),0)</f>
        <v>0</v>
      </c>
      <c r="DR1141" s="299">
        <f t="shared" si="239"/>
        <v>11.087305582960109</v>
      </c>
    </row>
    <row r="1142" spans="1:122" x14ac:dyDescent="0.25">
      <c r="A1142" t="s">
        <v>9074</v>
      </c>
      <c r="B1142" t="s">
        <v>8534</v>
      </c>
      <c r="C1142" t="s">
        <v>9075</v>
      </c>
      <c r="D1142" t="s">
        <v>8536</v>
      </c>
      <c r="E1142" t="s">
        <v>268</v>
      </c>
      <c r="F1142" t="s">
        <v>156</v>
      </c>
      <c r="G1142" t="s">
        <v>8537</v>
      </c>
      <c r="H1142" t="s">
        <v>3307</v>
      </c>
      <c r="I1142" t="s">
        <v>302</v>
      </c>
      <c r="J1142" t="s">
        <v>156</v>
      </c>
      <c r="K1142" t="s">
        <v>8538</v>
      </c>
      <c r="L1142" t="s">
        <v>8539</v>
      </c>
      <c r="M1142" t="s">
        <v>8540</v>
      </c>
      <c r="N1142" t="s">
        <v>8541</v>
      </c>
      <c r="O1142" t="s">
        <v>8542</v>
      </c>
      <c r="P1142" t="s">
        <v>8543</v>
      </c>
      <c r="Q1142" t="s">
        <v>315</v>
      </c>
      <c r="R1142" t="s">
        <v>268</v>
      </c>
      <c r="S1142" t="s">
        <v>268</v>
      </c>
      <c r="T1142" t="s">
        <v>268</v>
      </c>
      <c r="U1142" t="s">
        <v>268</v>
      </c>
      <c r="V1142" t="s">
        <v>268</v>
      </c>
      <c r="W1142" t="s">
        <v>3827</v>
      </c>
      <c r="X1142" t="s">
        <v>1922</v>
      </c>
      <c r="Y1142" t="s">
        <v>484</v>
      </c>
      <c r="Z1142" t="s">
        <v>268</v>
      </c>
      <c r="AA1142" t="s">
        <v>268</v>
      </c>
      <c r="AB1142" t="s">
        <v>268</v>
      </c>
      <c r="AC1142" t="s">
        <v>268</v>
      </c>
      <c r="AD1142" t="s">
        <v>268</v>
      </c>
      <c r="AE1142" t="s">
        <v>287</v>
      </c>
      <c r="AF1142" t="s">
        <v>1811</v>
      </c>
      <c r="AG1142" t="s">
        <v>875</v>
      </c>
      <c r="AH1142" t="s">
        <v>1848</v>
      </c>
      <c r="AI1142" t="s">
        <v>1025</v>
      </c>
      <c r="AJ1142" t="s">
        <v>268</v>
      </c>
      <c r="AK1142" t="s">
        <v>381</v>
      </c>
      <c r="AL1142" t="s">
        <v>268</v>
      </c>
      <c r="AM1142" t="s">
        <v>405</v>
      </c>
      <c r="AN1142" t="s">
        <v>268</v>
      </c>
      <c r="AO1142" t="s">
        <v>268</v>
      </c>
      <c r="AP1142" t="s">
        <v>268</v>
      </c>
      <c r="AQ1142" t="s">
        <v>268</v>
      </c>
      <c r="AR1142" t="s">
        <v>268</v>
      </c>
      <c r="AS1142" t="s">
        <v>268</v>
      </c>
      <c r="AT1142" t="s">
        <v>268</v>
      </c>
      <c r="AU1142" t="s">
        <v>268</v>
      </c>
      <c r="AV1142" t="s">
        <v>268</v>
      </c>
      <c r="AW1142" t="s">
        <v>268</v>
      </c>
      <c r="AX1142" t="s">
        <v>268</v>
      </c>
      <c r="AY1142" t="s">
        <v>268</v>
      </c>
      <c r="AZ1142" t="s">
        <v>268</v>
      </c>
      <c r="BA1142" t="s">
        <v>268</v>
      </c>
      <c r="BB1142" t="s">
        <v>268</v>
      </c>
      <c r="BC1142" t="s">
        <v>268</v>
      </c>
      <c r="BD1142" t="s">
        <v>268</v>
      </c>
      <c r="BE1142" t="s">
        <v>268</v>
      </c>
      <c r="BF1142" t="s">
        <v>268</v>
      </c>
      <c r="BG1142" t="s">
        <v>268</v>
      </c>
      <c r="BH1142" t="s">
        <v>268</v>
      </c>
      <c r="BI1142" t="s">
        <v>268</v>
      </c>
      <c r="BJ1142" t="s">
        <v>268</v>
      </c>
      <c r="BK1142" t="s">
        <v>268</v>
      </c>
      <c r="BL1142" t="s">
        <v>268</v>
      </c>
      <c r="BM1142" t="s">
        <v>268</v>
      </c>
      <c r="BN1142" t="s">
        <v>268</v>
      </c>
      <c r="BO1142" t="s">
        <v>268</v>
      </c>
      <c r="BP1142" t="s">
        <v>268</v>
      </c>
      <c r="BQ1142" t="s">
        <v>268</v>
      </c>
      <c r="BR1142" t="s">
        <v>268</v>
      </c>
      <c r="BS1142" t="s">
        <v>268</v>
      </c>
      <c r="BT1142" t="s">
        <v>268</v>
      </c>
      <c r="BU1142" t="s">
        <v>268</v>
      </c>
      <c r="BV1142" t="s">
        <v>268</v>
      </c>
      <c r="BW1142" t="s">
        <v>268</v>
      </c>
      <c r="BX1142" t="s">
        <v>268</v>
      </c>
      <c r="BY1142">
        <v>39</v>
      </c>
      <c r="BZ1142">
        <v>39</v>
      </c>
      <c r="CA1142" t="s">
        <v>142</v>
      </c>
      <c r="CB1142" s="356">
        <v>122</v>
      </c>
      <c r="CC1142" t="s">
        <v>876</v>
      </c>
      <c r="CD1142" t="s">
        <v>268</v>
      </c>
      <c r="CE1142" t="s">
        <v>268</v>
      </c>
      <c r="CF1142" t="s">
        <v>268</v>
      </c>
      <c r="CG1142" t="s">
        <v>268</v>
      </c>
      <c r="CH1142" t="s">
        <v>268</v>
      </c>
      <c r="CI1142" t="s">
        <v>268</v>
      </c>
      <c r="CJ1142" t="s">
        <v>268</v>
      </c>
      <c r="CK1142" t="s">
        <v>268</v>
      </c>
      <c r="CL1142" t="s">
        <v>268</v>
      </c>
      <c r="CM1142" t="s">
        <v>11224</v>
      </c>
      <c r="CN1142">
        <v>92.12</v>
      </c>
      <c r="CO1142" t="s">
        <v>268</v>
      </c>
      <c r="CP1142">
        <v>92.12</v>
      </c>
      <c r="CQ1142">
        <v>365</v>
      </c>
      <c r="CR1142" t="s">
        <v>878</v>
      </c>
      <c r="CS1142" t="s">
        <v>11225</v>
      </c>
      <c r="CT1142" t="s">
        <v>11226</v>
      </c>
      <c r="CU1142" t="s">
        <v>11227</v>
      </c>
      <c r="CV1142" t="s">
        <v>268</v>
      </c>
      <c r="CW1142" t="s">
        <v>268</v>
      </c>
      <c r="CX1142" t="s">
        <v>268</v>
      </c>
      <c r="CY1142" t="s">
        <v>268</v>
      </c>
      <c r="CZ1142" t="s">
        <v>268</v>
      </c>
      <c r="DA1142" t="s">
        <v>268</v>
      </c>
      <c r="DB1142" s="429">
        <f t="shared" si="227"/>
        <v>0</v>
      </c>
      <c r="DC1142" s="284">
        <f t="shared" si="228"/>
        <v>0</v>
      </c>
      <c r="DD1142" s="284">
        <f t="shared" si="229"/>
        <v>0</v>
      </c>
      <c r="DE1142" s="284">
        <f t="shared" si="230"/>
        <v>0</v>
      </c>
      <c r="DF1142" s="295">
        <f t="shared" si="231"/>
        <v>39</v>
      </c>
      <c r="DG1142" s="284">
        <f t="shared" si="232"/>
        <v>0</v>
      </c>
      <c r="DH1142" s="284">
        <f t="shared" si="233"/>
        <v>0</v>
      </c>
      <c r="DI1142" s="284">
        <f t="shared" si="234"/>
        <v>0</v>
      </c>
      <c r="DJ1142" s="284">
        <f t="shared" si="235"/>
        <v>0</v>
      </c>
      <c r="DK1142" s="295">
        <f t="shared" si="236"/>
        <v>1</v>
      </c>
      <c r="DL1142" s="297" t="str">
        <f t="shared" si="237"/>
        <v>A dispo.</v>
      </c>
      <c r="DM1142" s="430">
        <f>IFERROR(IF(CA1142="D",IF(DL1142="A dispo.",DF1142*VLOOKUP('DATI INPUT'!$F$27,TARIFFE_UD,4,FALSE),DF1142*VLOOKUP(DL1142,TARIFFE_UD,4,FALSE)),DF1142*VLOOKUP(CB1142-100,TARIFFE_UND,4,FALSE)),0)</f>
        <v>24.721504288469816</v>
      </c>
      <c r="DN1142" s="430">
        <f>IFERROR(IF(CA1142="D",IF(DL1142="A dispo.",DK1142*VLOOKUP('DATI INPUT'!$F$27,TARIFFE_UD,5,FALSE),DK1142*VLOOKUP(DL1142,TARIFFE_UD,5,FALSE)),DK1142*VLOOKUP(CB1142-100,TARIFFE_UND,5,FALSE)),0)</f>
        <v>67.397800635548478</v>
      </c>
      <c r="DO1142" s="431">
        <f t="shared" si="238"/>
        <v>-6.9507598171014706E-4</v>
      </c>
      <c r="DP1142" s="299">
        <f>IFERROR(IF(CA1142="D",IF(DL1142="A dispo.",DF1142*VLOOKUP('DATI INPUT'!$F$27,TARIFFE_UD,2,FALSE),DF1142*VLOOKUP(DL1142,TARIFFE_UD,2,FALSE)),DF1142*VLOOKUP(CB1142-100,TARIFFE_UND,2,FALSE)),0)</f>
        <v>30.886065552531729</v>
      </c>
      <c r="DQ1142" s="299">
        <f>IFERROR(IF(CA1142="D",IF(DL1142="A dispo.",DK1142*VLOOKUP('DATI INPUT'!$F$27,TARIFFE_UD,3,FALSE),DK1142*VLOOKUP(DL1142,TARIFFE_UD,3,FALSE)),DK1142*VLOOKUP(CB1142-100,TARIFFE_UND,3,FALSE)),0)</f>
        <v>60.367780403072892</v>
      </c>
      <c r="DR1142" s="299">
        <f t="shared" si="239"/>
        <v>91.253845955604618</v>
      </c>
    </row>
    <row r="1143" spans="1:122" x14ac:dyDescent="0.25">
      <c r="A1143" t="s">
        <v>11282</v>
      </c>
      <c r="B1143" t="s">
        <v>9077</v>
      </c>
      <c r="C1143" t="s">
        <v>9078</v>
      </c>
      <c r="D1143" t="s">
        <v>9079</v>
      </c>
      <c r="E1143" t="s">
        <v>268</v>
      </c>
      <c r="F1143" t="s">
        <v>156</v>
      </c>
      <c r="G1143" t="s">
        <v>9080</v>
      </c>
      <c r="H1143" t="s">
        <v>959</v>
      </c>
      <c r="I1143" t="s">
        <v>415</v>
      </c>
      <c r="J1143" t="s">
        <v>274</v>
      </c>
      <c r="K1143" t="s">
        <v>9081</v>
      </c>
      <c r="L1143" t="s">
        <v>1135</v>
      </c>
      <c r="M1143" t="s">
        <v>7789</v>
      </c>
      <c r="N1143" t="s">
        <v>984</v>
      </c>
      <c r="O1143" t="s">
        <v>873</v>
      </c>
      <c r="P1143" t="s">
        <v>1934</v>
      </c>
      <c r="Q1143" t="s">
        <v>503</v>
      </c>
      <c r="R1143" t="s">
        <v>268</v>
      </c>
      <c r="S1143" t="s">
        <v>268</v>
      </c>
      <c r="T1143" t="s">
        <v>268</v>
      </c>
      <c r="U1143" t="s">
        <v>268</v>
      </c>
      <c r="V1143" t="s">
        <v>268</v>
      </c>
      <c r="W1143" t="s">
        <v>7789</v>
      </c>
      <c r="X1143" t="s">
        <v>1934</v>
      </c>
      <c r="Y1143" t="s">
        <v>503</v>
      </c>
      <c r="Z1143" t="s">
        <v>268</v>
      </c>
      <c r="AA1143" t="s">
        <v>268</v>
      </c>
      <c r="AB1143" t="s">
        <v>268</v>
      </c>
      <c r="AC1143" t="s">
        <v>268</v>
      </c>
      <c r="AD1143" t="s">
        <v>268</v>
      </c>
      <c r="AE1143" t="s">
        <v>287</v>
      </c>
      <c r="AF1143" t="s">
        <v>1811</v>
      </c>
      <c r="AG1143" t="s">
        <v>875</v>
      </c>
      <c r="AH1143" t="s">
        <v>1935</v>
      </c>
      <c r="AI1143" t="s">
        <v>4309</v>
      </c>
      <c r="AJ1143" t="s">
        <v>268</v>
      </c>
      <c r="AK1143" t="s">
        <v>410</v>
      </c>
      <c r="AL1143" t="s">
        <v>268</v>
      </c>
      <c r="AM1143" t="s">
        <v>411</v>
      </c>
      <c r="AN1143" t="s">
        <v>287</v>
      </c>
      <c r="AO1143" t="s">
        <v>1811</v>
      </c>
      <c r="AP1143" t="s">
        <v>875</v>
      </c>
      <c r="AQ1143" t="s">
        <v>1935</v>
      </c>
      <c r="AR1143" t="s">
        <v>4309</v>
      </c>
      <c r="AS1143" t="s">
        <v>268</v>
      </c>
      <c r="AT1143" t="s">
        <v>382</v>
      </c>
      <c r="AU1143" t="s">
        <v>268</v>
      </c>
      <c r="AV1143" t="s">
        <v>411</v>
      </c>
      <c r="AW1143" t="s">
        <v>287</v>
      </c>
      <c r="AX1143" t="s">
        <v>1811</v>
      </c>
      <c r="AY1143" t="s">
        <v>875</v>
      </c>
      <c r="AZ1143" t="s">
        <v>1935</v>
      </c>
      <c r="BA1143" t="s">
        <v>4309</v>
      </c>
      <c r="BB1143" t="s">
        <v>268</v>
      </c>
      <c r="BC1143" t="s">
        <v>467</v>
      </c>
      <c r="BD1143" t="s">
        <v>268</v>
      </c>
      <c r="BE1143" t="s">
        <v>355</v>
      </c>
      <c r="BF1143" t="s">
        <v>268</v>
      </c>
      <c r="BG1143" t="s">
        <v>268</v>
      </c>
      <c r="BH1143" t="s">
        <v>268</v>
      </c>
      <c r="BI1143" t="s">
        <v>268</v>
      </c>
      <c r="BJ1143" t="s">
        <v>268</v>
      </c>
      <c r="BK1143" t="s">
        <v>268</v>
      </c>
      <c r="BL1143" t="s">
        <v>268</v>
      </c>
      <c r="BM1143" t="s">
        <v>268</v>
      </c>
      <c r="BN1143" t="s">
        <v>268</v>
      </c>
      <c r="BO1143" t="s">
        <v>268</v>
      </c>
      <c r="BP1143" t="s">
        <v>268</v>
      </c>
      <c r="BQ1143" t="s">
        <v>268</v>
      </c>
      <c r="BR1143" t="s">
        <v>268</v>
      </c>
      <c r="BS1143" t="s">
        <v>268</v>
      </c>
      <c r="BT1143" t="s">
        <v>268</v>
      </c>
      <c r="BU1143" t="s">
        <v>268</v>
      </c>
      <c r="BV1143" t="s">
        <v>268</v>
      </c>
      <c r="BW1143" t="s">
        <v>268</v>
      </c>
      <c r="BX1143" t="s">
        <v>268</v>
      </c>
      <c r="BY1143">
        <v>111</v>
      </c>
      <c r="BZ1143">
        <v>111</v>
      </c>
      <c r="CA1143" t="s">
        <v>142</v>
      </c>
      <c r="CB1143" s="356">
        <v>122</v>
      </c>
      <c r="CC1143" t="s">
        <v>876</v>
      </c>
      <c r="CD1143" t="s">
        <v>268</v>
      </c>
      <c r="CE1143" t="s">
        <v>268</v>
      </c>
      <c r="CF1143" s="356">
        <v>2</v>
      </c>
      <c r="CG1143" t="s">
        <v>268</v>
      </c>
      <c r="CH1143" t="s">
        <v>268</v>
      </c>
      <c r="CI1143" t="s">
        <v>268</v>
      </c>
      <c r="CJ1143" t="s">
        <v>268</v>
      </c>
      <c r="CK1143" t="s">
        <v>268</v>
      </c>
      <c r="CL1143" t="s">
        <v>268</v>
      </c>
      <c r="CM1143" t="s">
        <v>11224</v>
      </c>
      <c r="CN1143">
        <v>15.48</v>
      </c>
      <c r="CO1143" t="s">
        <v>268</v>
      </c>
      <c r="CP1143">
        <v>15.48</v>
      </c>
      <c r="CQ1143">
        <v>49</v>
      </c>
      <c r="CR1143" t="s">
        <v>878</v>
      </c>
      <c r="CS1143" t="s">
        <v>11225</v>
      </c>
      <c r="CT1143" t="s">
        <v>11226</v>
      </c>
      <c r="CU1143" t="s">
        <v>11283</v>
      </c>
      <c r="CV1143" t="s">
        <v>268</v>
      </c>
      <c r="CW1143" t="s">
        <v>268</v>
      </c>
      <c r="CX1143" t="s">
        <v>268</v>
      </c>
      <c r="CY1143" t="s">
        <v>268</v>
      </c>
      <c r="CZ1143" t="s">
        <v>268</v>
      </c>
      <c r="DA1143" t="s">
        <v>268</v>
      </c>
      <c r="DB1143" s="429">
        <f t="shared" si="227"/>
        <v>0</v>
      </c>
      <c r="DC1143" s="284">
        <f t="shared" si="228"/>
        <v>0</v>
      </c>
      <c r="DD1143" s="284">
        <f t="shared" si="229"/>
        <v>0</v>
      </c>
      <c r="DE1143" s="284">
        <f t="shared" si="230"/>
        <v>0</v>
      </c>
      <c r="DF1143" s="295">
        <f t="shared" si="231"/>
        <v>14.9013698630137</v>
      </c>
      <c r="DG1143" s="284">
        <f t="shared" si="232"/>
        <v>0</v>
      </c>
      <c r="DH1143" s="284">
        <f t="shared" si="233"/>
        <v>0</v>
      </c>
      <c r="DI1143" s="284">
        <f t="shared" si="234"/>
        <v>0</v>
      </c>
      <c r="DJ1143" s="284">
        <f t="shared" si="235"/>
        <v>0</v>
      </c>
      <c r="DK1143" s="295">
        <f t="shared" si="236"/>
        <v>0.13424657534246576</v>
      </c>
      <c r="DL1143" s="297">
        <f t="shared" si="237"/>
        <v>2</v>
      </c>
      <c r="DM1143" s="430">
        <f>IFERROR(IF(CA1143="D",IF(DL1143="A dispo.",DF1143*VLOOKUP('DATI INPUT'!$F$27,TARIFFE_UD,4,FALSE),DF1143*VLOOKUP(DL1143,TARIFFE_UD,4,FALSE)),DF1143*VLOOKUP(CB1143-100,TARIFFE_UND,4,FALSE)),0)</f>
        <v>8.571144192619105</v>
      </c>
      <c r="DN1143" s="430">
        <f>IFERROR(IF(CA1143="D",IF(DL1143="A dispo.",DK1143*VLOOKUP('DATI INPUT'!$F$27,TARIFFE_UD,5,FALSE),DK1143*VLOOKUP(DL1143,TARIFFE_UD,5,FALSE)),DK1143*VLOOKUP(CB1143-100,TARIFFE_UND,5,FALSE)),0)</f>
        <v>6.9061448285410165</v>
      </c>
      <c r="DO1143" s="431">
        <f t="shared" si="238"/>
        <v>-2.7109788398789192E-3</v>
      </c>
      <c r="DP1143" s="299">
        <f>IFERROR(IF(CA1143="D",IF(DL1143="A dispo.",DF1143*VLOOKUP('DATI INPUT'!$F$27,TARIFFE_UD,2,FALSE),DF1143*VLOOKUP(DL1143,TARIFFE_UD,2,FALSE)),DF1143*VLOOKUP(CB1143-100,TARIFFE_UND,2,FALSE)),0)</f>
        <v>10.708447119737198</v>
      </c>
      <c r="DQ1143" s="299">
        <f>IFERROR(IF(CA1143="D",IF(DL1143="A dispo.",DK1143*VLOOKUP('DATI INPUT'!$F$27,TARIFFE_UD,3,FALSE),DK1143*VLOOKUP(DL1143,TARIFFE_UD,3,FALSE)),DK1143*VLOOKUP(CB1143-100,TARIFFE_UND,3,FALSE)),0)</f>
        <v>6.1857898998159007</v>
      </c>
      <c r="DR1143" s="299">
        <f t="shared" si="239"/>
        <v>16.894237019553099</v>
      </c>
    </row>
    <row r="1144" spans="1:122" x14ac:dyDescent="0.25">
      <c r="A1144" t="s">
        <v>9076</v>
      </c>
      <c r="B1144" t="s">
        <v>9077</v>
      </c>
      <c r="C1144" t="s">
        <v>9078</v>
      </c>
      <c r="D1144" t="s">
        <v>9079</v>
      </c>
      <c r="E1144" t="s">
        <v>268</v>
      </c>
      <c r="F1144" t="s">
        <v>156</v>
      </c>
      <c r="G1144" t="s">
        <v>9080</v>
      </c>
      <c r="H1144" t="s">
        <v>959</v>
      </c>
      <c r="I1144" t="s">
        <v>415</v>
      </c>
      <c r="J1144" t="s">
        <v>274</v>
      </c>
      <c r="K1144" t="s">
        <v>9081</v>
      </c>
      <c r="L1144" t="s">
        <v>1135</v>
      </c>
      <c r="M1144" t="s">
        <v>7789</v>
      </c>
      <c r="N1144" t="s">
        <v>984</v>
      </c>
      <c r="O1144" t="s">
        <v>873</v>
      </c>
      <c r="P1144" t="s">
        <v>1934</v>
      </c>
      <c r="Q1144" t="s">
        <v>503</v>
      </c>
      <c r="R1144" t="s">
        <v>268</v>
      </c>
      <c r="S1144" t="s">
        <v>268</v>
      </c>
      <c r="T1144" t="s">
        <v>268</v>
      </c>
      <c r="U1144" t="s">
        <v>268</v>
      </c>
      <c r="V1144" t="s">
        <v>268</v>
      </c>
      <c r="W1144" t="s">
        <v>7789</v>
      </c>
      <c r="X1144" t="s">
        <v>1934</v>
      </c>
      <c r="Y1144" t="s">
        <v>503</v>
      </c>
      <c r="Z1144" t="s">
        <v>268</v>
      </c>
      <c r="AA1144" t="s">
        <v>268</v>
      </c>
      <c r="AB1144" t="s">
        <v>268</v>
      </c>
      <c r="AC1144" t="s">
        <v>268</v>
      </c>
      <c r="AD1144" t="s">
        <v>268</v>
      </c>
      <c r="AE1144" t="s">
        <v>287</v>
      </c>
      <c r="AF1144" t="s">
        <v>1811</v>
      </c>
      <c r="AG1144" t="s">
        <v>875</v>
      </c>
      <c r="AH1144" t="s">
        <v>1935</v>
      </c>
      <c r="AI1144" t="s">
        <v>4309</v>
      </c>
      <c r="AJ1144" t="s">
        <v>268</v>
      </c>
      <c r="AK1144" t="s">
        <v>410</v>
      </c>
      <c r="AL1144" t="s">
        <v>268</v>
      </c>
      <c r="AM1144" t="s">
        <v>411</v>
      </c>
      <c r="AN1144" t="s">
        <v>287</v>
      </c>
      <c r="AO1144" t="s">
        <v>1811</v>
      </c>
      <c r="AP1144" t="s">
        <v>875</v>
      </c>
      <c r="AQ1144" t="s">
        <v>1935</v>
      </c>
      <c r="AR1144" t="s">
        <v>4309</v>
      </c>
      <c r="AS1144" t="s">
        <v>268</v>
      </c>
      <c r="AT1144" t="s">
        <v>382</v>
      </c>
      <c r="AU1144" t="s">
        <v>268</v>
      </c>
      <c r="AV1144" t="s">
        <v>411</v>
      </c>
      <c r="AW1144" t="s">
        <v>287</v>
      </c>
      <c r="AX1144" t="s">
        <v>1811</v>
      </c>
      <c r="AY1144" t="s">
        <v>875</v>
      </c>
      <c r="AZ1144" t="s">
        <v>1935</v>
      </c>
      <c r="BA1144" t="s">
        <v>4309</v>
      </c>
      <c r="BB1144" t="s">
        <v>268</v>
      </c>
      <c r="BC1144" t="s">
        <v>467</v>
      </c>
      <c r="BD1144" t="s">
        <v>268</v>
      </c>
      <c r="BE1144" t="s">
        <v>355</v>
      </c>
      <c r="BF1144" t="s">
        <v>268</v>
      </c>
      <c r="BG1144" t="s">
        <v>268</v>
      </c>
      <c r="BH1144" t="s">
        <v>268</v>
      </c>
      <c r="BI1144" t="s">
        <v>268</v>
      </c>
      <c r="BJ1144" t="s">
        <v>268</v>
      </c>
      <c r="BK1144" t="s">
        <v>268</v>
      </c>
      <c r="BL1144" t="s">
        <v>268</v>
      </c>
      <c r="BM1144" t="s">
        <v>268</v>
      </c>
      <c r="BN1144" t="s">
        <v>268</v>
      </c>
      <c r="BO1144" t="s">
        <v>268</v>
      </c>
      <c r="BP1144" t="s">
        <v>268</v>
      </c>
      <c r="BQ1144" t="s">
        <v>268</v>
      </c>
      <c r="BR1144" t="s">
        <v>268</v>
      </c>
      <c r="BS1144" t="s">
        <v>268</v>
      </c>
      <c r="BT1144" t="s">
        <v>268</v>
      </c>
      <c r="BU1144" t="s">
        <v>268</v>
      </c>
      <c r="BV1144" t="s">
        <v>268</v>
      </c>
      <c r="BW1144" t="s">
        <v>268</v>
      </c>
      <c r="BX1144" t="s">
        <v>268</v>
      </c>
      <c r="BY1144">
        <v>111</v>
      </c>
      <c r="BZ1144">
        <v>111</v>
      </c>
      <c r="CA1144" t="s">
        <v>142</v>
      </c>
      <c r="CB1144" s="356">
        <v>122</v>
      </c>
      <c r="CC1144" t="s">
        <v>876</v>
      </c>
      <c r="CD1144" t="s">
        <v>268</v>
      </c>
      <c r="CE1144" t="s">
        <v>268</v>
      </c>
      <c r="CF1144" s="356">
        <v>1</v>
      </c>
      <c r="CG1144" t="s">
        <v>268</v>
      </c>
      <c r="CH1144" t="s">
        <v>268</v>
      </c>
      <c r="CI1144" t="s">
        <v>268</v>
      </c>
      <c r="CJ1144" t="s">
        <v>268</v>
      </c>
      <c r="CK1144" t="s">
        <v>268</v>
      </c>
      <c r="CL1144" t="s">
        <v>268</v>
      </c>
      <c r="CM1144" t="s">
        <v>11224</v>
      </c>
      <c r="CN1144">
        <v>62.04</v>
      </c>
      <c r="CO1144" t="s">
        <v>268</v>
      </c>
      <c r="CP1144">
        <v>62.04</v>
      </c>
      <c r="CQ1144">
        <v>316</v>
      </c>
      <c r="CR1144" t="s">
        <v>878</v>
      </c>
      <c r="CS1144" t="s">
        <v>11225</v>
      </c>
      <c r="CT1144" t="s">
        <v>11284</v>
      </c>
      <c r="CU1144" t="s">
        <v>11227</v>
      </c>
      <c r="CV1144" t="s">
        <v>268</v>
      </c>
      <c r="CW1144" t="s">
        <v>268</v>
      </c>
      <c r="CX1144" t="s">
        <v>268</v>
      </c>
      <c r="CY1144" t="s">
        <v>268</v>
      </c>
      <c r="CZ1144" t="s">
        <v>268</v>
      </c>
      <c r="DA1144" t="s">
        <v>268</v>
      </c>
      <c r="DB1144" s="429">
        <f t="shared" si="227"/>
        <v>0</v>
      </c>
      <c r="DC1144" s="284">
        <f t="shared" si="228"/>
        <v>0</v>
      </c>
      <c r="DD1144" s="284">
        <f t="shared" si="229"/>
        <v>0</v>
      </c>
      <c r="DE1144" s="284">
        <f t="shared" si="230"/>
        <v>0</v>
      </c>
      <c r="DF1144" s="295">
        <f t="shared" si="231"/>
        <v>96.098630136986316</v>
      </c>
      <c r="DG1144" s="284">
        <f t="shared" si="232"/>
        <v>0</v>
      </c>
      <c r="DH1144" s="284">
        <f t="shared" si="233"/>
        <v>0</v>
      </c>
      <c r="DI1144" s="284">
        <f t="shared" si="234"/>
        <v>0</v>
      </c>
      <c r="DJ1144" s="284">
        <f t="shared" si="235"/>
        <v>0</v>
      </c>
      <c r="DK1144" s="295">
        <f t="shared" si="236"/>
        <v>0.86575342465753424</v>
      </c>
      <c r="DL1144" s="297">
        <f t="shared" si="237"/>
        <v>1</v>
      </c>
      <c r="DM1144" s="430">
        <f>IFERROR(IF(CA1144="D",IF(DL1144="A dispo.",DF1144*VLOOKUP('DATI INPUT'!$F$27,TARIFFE_UD,4,FALSE),DF1144*VLOOKUP(DL1144,TARIFFE_UD,4,FALSE)),DF1144*VLOOKUP(CB1144-100,TARIFFE_UND,4,FALSE)),0)</f>
        <v>47.37868626590619</v>
      </c>
      <c r="DN1144" s="430">
        <f>IFERROR(IF(CA1144="D",IF(DL1144="A dispo.",DK1144*VLOOKUP('DATI INPUT'!$F$27,TARIFFE_UD,5,FALSE),DK1144*VLOOKUP(DL1144,TARIFFE_UD,5,FALSE)),DK1144*VLOOKUP(CB1144-100,TARIFFE_UND,5,FALSE)),0)</f>
        <v>14.657940044250319</v>
      </c>
      <c r="DO1144" s="431">
        <f t="shared" si="238"/>
        <v>-3.3736898434924001E-3</v>
      </c>
      <c r="DP1144" s="299">
        <f>IFERROR(IF(CA1144="D",IF(DL1144="A dispo.",DF1144*VLOOKUP('DATI INPUT'!$F$27,TARIFFE_UD,2,FALSE),DF1144*VLOOKUP(DL1144,TARIFFE_UD,2,FALSE)),DF1144*VLOOKUP(CB1144-100,TARIFFE_UND,2,FALSE)),0)</f>
        <v>59.193048801812608</v>
      </c>
      <c r="DQ1144" s="299">
        <f>IFERROR(IF(CA1144="D",IF(DL1144="A dispo.",DK1144*VLOOKUP('DATI INPUT'!$F$27,TARIFFE_UD,3,FALSE),DK1144*VLOOKUP(DL1144,TARIFFE_UD,3,FALSE)),DK1144*VLOOKUP(CB1144-100,TARIFFE_UND,3,FALSE)),0)</f>
        <v>13.129023460833746</v>
      </c>
      <c r="DR1144" s="299">
        <f t="shared" si="239"/>
        <v>72.322072262646358</v>
      </c>
    </row>
    <row r="1145" spans="1:122" x14ac:dyDescent="0.25">
      <c r="A1145" t="s">
        <v>11285</v>
      </c>
      <c r="B1145" t="s">
        <v>9077</v>
      </c>
      <c r="C1145" t="s">
        <v>9083</v>
      </c>
      <c r="D1145" t="s">
        <v>9079</v>
      </c>
      <c r="E1145" t="s">
        <v>268</v>
      </c>
      <c r="F1145" t="s">
        <v>156</v>
      </c>
      <c r="G1145" t="s">
        <v>9080</v>
      </c>
      <c r="H1145" t="s">
        <v>959</v>
      </c>
      <c r="I1145" t="s">
        <v>415</v>
      </c>
      <c r="J1145" t="s">
        <v>274</v>
      </c>
      <c r="K1145" t="s">
        <v>9081</v>
      </c>
      <c r="L1145" t="s">
        <v>1135</v>
      </c>
      <c r="M1145" t="s">
        <v>7789</v>
      </c>
      <c r="N1145" t="s">
        <v>984</v>
      </c>
      <c r="O1145" t="s">
        <v>873</v>
      </c>
      <c r="P1145" t="s">
        <v>1934</v>
      </c>
      <c r="Q1145" t="s">
        <v>503</v>
      </c>
      <c r="R1145" t="s">
        <v>268</v>
      </c>
      <c r="S1145" t="s">
        <v>268</v>
      </c>
      <c r="T1145" t="s">
        <v>268</v>
      </c>
      <c r="U1145" t="s">
        <v>268</v>
      </c>
      <c r="V1145" t="s">
        <v>268</v>
      </c>
      <c r="W1145" t="s">
        <v>7789</v>
      </c>
      <c r="X1145" t="s">
        <v>1934</v>
      </c>
      <c r="Y1145" t="s">
        <v>503</v>
      </c>
      <c r="Z1145" t="s">
        <v>268</v>
      </c>
      <c r="AA1145" t="s">
        <v>268</v>
      </c>
      <c r="AB1145" t="s">
        <v>268</v>
      </c>
      <c r="AC1145" t="s">
        <v>268</v>
      </c>
      <c r="AD1145" t="s">
        <v>268</v>
      </c>
      <c r="AE1145" t="s">
        <v>287</v>
      </c>
      <c r="AF1145" t="s">
        <v>1811</v>
      </c>
      <c r="AG1145" t="s">
        <v>875</v>
      </c>
      <c r="AH1145" t="s">
        <v>1935</v>
      </c>
      <c r="AI1145" t="s">
        <v>4309</v>
      </c>
      <c r="AJ1145" t="s">
        <v>268</v>
      </c>
      <c r="AK1145" t="s">
        <v>375</v>
      </c>
      <c r="AL1145" t="s">
        <v>268</v>
      </c>
      <c r="AM1145" t="s">
        <v>353</v>
      </c>
      <c r="AN1145" t="s">
        <v>268</v>
      </c>
      <c r="AO1145" t="s">
        <v>268</v>
      </c>
      <c r="AP1145" t="s">
        <v>268</v>
      </c>
      <c r="AQ1145" t="s">
        <v>268</v>
      </c>
      <c r="AR1145" t="s">
        <v>268</v>
      </c>
      <c r="AS1145" t="s">
        <v>268</v>
      </c>
      <c r="AT1145" t="s">
        <v>268</v>
      </c>
      <c r="AU1145" t="s">
        <v>268</v>
      </c>
      <c r="AV1145" t="s">
        <v>268</v>
      </c>
      <c r="AW1145" t="s">
        <v>268</v>
      </c>
      <c r="AX1145" t="s">
        <v>268</v>
      </c>
      <c r="AY1145" t="s">
        <v>268</v>
      </c>
      <c r="AZ1145" t="s">
        <v>268</v>
      </c>
      <c r="BA1145" t="s">
        <v>268</v>
      </c>
      <c r="BB1145" t="s">
        <v>268</v>
      </c>
      <c r="BC1145" t="s">
        <v>268</v>
      </c>
      <c r="BD1145" t="s">
        <v>268</v>
      </c>
      <c r="BE1145" t="s">
        <v>268</v>
      </c>
      <c r="BF1145" t="s">
        <v>268</v>
      </c>
      <c r="BG1145" t="s">
        <v>268</v>
      </c>
      <c r="BH1145" t="s">
        <v>268</v>
      </c>
      <c r="BI1145" t="s">
        <v>268</v>
      </c>
      <c r="BJ1145" t="s">
        <v>268</v>
      </c>
      <c r="BK1145" t="s">
        <v>268</v>
      </c>
      <c r="BL1145" t="s">
        <v>268</v>
      </c>
      <c r="BM1145" t="s">
        <v>268</v>
      </c>
      <c r="BN1145" t="s">
        <v>268</v>
      </c>
      <c r="BO1145" t="s">
        <v>268</v>
      </c>
      <c r="BP1145" t="s">
        <v>268</v>
      </c>
      <c r="BQ1145" t="s">
        <v>268</v>
      </c>
      <c r="BR1145" t="s">
        <v>268</v>
      </c>
      <c r="BS1145" t="s">
        <v>268</v>
      </c>
      <c r="BT1145" t="s">
        <v>268</v>
      </c>
      <c r="BU1145" t="s">
        <v>268</v>
      </c>
      <c r="BV1145" t="s">
        <v>268</v>
      </c>
      <c r="BW1145" t="s">
        <v>268</v>
      </c>
      <c r="BX1145" t="s">
        <v>268</v>
      </c>
      <c r="BY1145">
        <v>73</v>
      </c>
      <c r="BZ1145">
        <v>73</v>
      </c>
      <c r="CA1145" t="s">
        <v>142</v>
      </c>
      <c r="CB1145" s="356">
        <v>123</v>
      </c>
      <c r="CC1145" t="s">
        <v>1817</v>
      </c>
      <c r="CD1145" t="s">
        <v>268</v>
      </c>
      <c r="CE1145" t="s">
        <v>268</v>
      </c>
      <c r="CF1145" s="356">
        <v>2</v>
      </c>
      <c r="CG1145" t="s">
        <v>268</v>
      </c>
      <c r="CH1145" t="s">
        <v>268</v>
      </c>
      <c r="CI1145" t="s">
        <v>268</v>
      </c>
      <c r="CJ1145" t="s">
        <v>268</v>
      </c>
      <c r="CK1145" t="s">
        <v>268</v>
      </c>
      <c r="CL1145" t="s">
        <v>268</v>
      </c>
      <c r="CM1145" t="s">
        <v>11224</v>
      </c>
      <c r="CN1145">
        <v>5.64</v>
      </c>
      <c r="CO1145" t="s">
        <v>268</v>
      </c>
      <c r="CP1145">
        <v>5.64</v>
      </c>
      <c r="CQ1145">
        <v>49</v>
      </c>
      <c r="CR1145" t="s">
        <v>878</v>
      </c>
      <c r="CS1145" t="s">
        <v>11225</v>
      </c>
      <c r="CT1145" t="s">
        <v>11226</v>
      </c>
      <c r="CU1145" t="s">
        <v>11283</v>
      </c>
      <c r="CV1145" t="s">
        <v>268</v>
      </c>
      <c r="CW1145" t="s">
        <v>268</v>
      </c>
      <c r="CX1145" t="s">
        <v>268</v>
      </c>
      <c r="CY1145" t="s">
        <v>268</v>
      </c>
      <c r="CZ1145" t="s">
        <v>268</v>
      </c>
      <c r="DA1145" t="s">
        <v>268</v>
      </c>
      <c r="DB1145" s="429">
        <f t="shared" si="227"/>
        <v>0</v>
      </c>
      <c r="DC1145" s="284">
        <f t="shared" si="228"/>
        <v>0</v>
      </c>
      <c r="DD1145" s="284">
        <f t="shared" si="229"/>
        <v>0</v>
      </c>
      <c r="DE1145" s="284">
        <f t="shared" si="230"/>
        <v>0</v>
      </c>
      <c r="DF1145" s="295">
        <f t="shared" si="231"/>
        <v>9.8000000000000007</v>
      </c>
      <c r="DG1145" s="284">
        <f t="shared" si="232"/>
        <v>1</v>
      </c>
      <c r="DH1145" s="284">
        <f t="shared" si="233"/>
        <v>0</v>
      </c>
      <c r="DI1145" s="284">
        <f t="shared" si="234"/>
        <v>0</v>
      </c>
      <c r="DJ1145" s="284">
        <f t="shared" si="235"/>
        <v>0</v>
      </c>
      <c r="DK1145" s="295">
        <f t="shared" si="236"/>
        <v>0</v>
      </c>
      <c r="DL1145" s="297">
        <f t="shared" si="237"/>
        <v>2</v>
      </c>
      <c r="DM1145" s="430">
        <f>IFERROR(IF(CA1145="D",IF(DL1145="A dispo.",DF1145*VLOOKUP('DATI INPUT'!$F$27,TARIFFE_UD,4,FALSE),DF1145*VLOOKUP(DL1145,TARIFFE_UD,4,FALSE)),DF1145*VLOOKUP(CB1145-100,TARIFFE_UND,4,FALSE)),0)</f>
        <v>5.6368786131639164</v>
      </c>
      <c r="DN1145" s="430">
        <f>IFERROR(IF(CA1145="D",IF(DL1145="A dispo.",DK1145*VLOOKUP('DATI INPUT'!$F$27,TARIFFE_UD,5,FALSE),DK1145*VLOOKUP(DL1145,TARIFFE_UD,5,FALSE)),DK1145*VLOOKUP(CB1145-100,TARIFFE_UND,5,FALSE)),0)</f>
        <v>0</v>
      </c>
      <c r="DO1145" s="431">
        <f t="shared" si="238"/>
        <v>-3.1213868360833175E-3</v>
      </c>
      <c r="DP1145" s="299">
        <f>IFERROR(IF(CA1145="D",IF(DL1145="A dispo.",DF1145*VLOOKUP('DATI INPUT'!$F$27,TARIFFE_UD,2,FALSE),DF1145*VLOOKUP(DL1145,TARIFFE_UD,2,FALSE)),DF1145*VLOOKUP(CB1145-100,TARIFFE_UND,2,FALSE)),0)</f>
        <v>7.0424922499172551</v>
      </c>
      <c r="DQ1145" s="299">
        <f>IFERROR(IF(CA1145="D",IF(DL1145="A dispo.",DK1145*VLOOKUP('DATI INPUT'!$F$27,TARIFFE_UD,3,FALSE),DK1145*VLOOKUP(DL1145,TARIFFE_UD,3,FALSE)),DK1145*VLOOKUP(CB1145-100,TARIFFE_UND,3,FALSE)),0)</f>
        <v>0</v>
      </c>
      <c r="DR1145" s="299">
        <f t="shared" si="239"/>
        <v>7.0424922499172551</v>
      </c>
    </row>
    <row r="1146" spans="1:122" x14ac:dyDescent="0.25">
      <c r="A1146" t="s">
        <v>9082</v>
      </c>
      <c r="B1146" t="s">
        <v>9077</v>
      </c>
      <c r="C1146" t="s">
        <v>9083</v>
      </c>
      <c r="D1146" t="s">
        <v>9079</v>
      </c>
      <c r="E1146" t="s">
        <v>268</v>
      </c>
      <c r="F1146" t="s">
        <v>156</v>
      </c>
      <c r="G1146" t="s">
        <v>9080</v>
      </c>
      <c r="H1146" t="s">
        <v>959</v>
      </c>
      <c r="I1146" t="s">
        <v>415</v>
      </c>
      <c r="J1146" t="s">
        <v>274</v>
      </c>
      <c r="K1146" t="s">
        <v>9081</v>
      </c>
      <c r="L1146" t="s">
        <v>1135</v>
      </c>
      <c r="M1146" t="s">
        <v>7789</v>
      </c>
      <c r="N1146" t="s">
        <v>984</v>
      </c>
      <c r="O1146" t="s">
        <v>873</v>
      </c>
      <c r="P1146" t="s">
        <v>1934</v>
      </c>
      <c r="Q1146" t="s">
        <v>503</v>
      </c>
      <c r="R1146" t="s">
        <v>268</v>
      </c>
      <c r="S1146" t="s">
        <v>268</v>
      </c>
      <c r="T1146" t="s">
        <v>268</v>
      </c>
      <c r="U1146" t="s">
        <v>268</v>
      </c>
      <c r="V1146" t="s">
        <v>268</v>
      </c>
      <c r="W1146" t="s">
        <v>7789</v>
      </c>
      <c r="X1146" t="s">
        <v>1934</v>
      </c>
      <c r="Y1146" t="s">
        <v>503</v>
      </c>
      <c r="Z1146" t="s">
        <v>268</v>
      </c>
      <c r="AA1146" t="s">
        <v>268</v>
      </c>
      <c r="AB1146" t="s">
        <v>268</v>
      </c>
      <c r="AC1146" t="s">
        <v>268</v>
      </c>
      <c r="AD1146" t="s">
        <v>268</v>
      </c>
      <c r="AE1146" t="s">
        <v>287</v>
      </c>
      <c r="AF1146" t="s">
        <v>1811</v>
      </c>
      <c r="AG1146" t="s">
        <v>875</v>
      </c>
      <c r="AH1146" t="s">
        <v>1935</v>
      </c>
      <c r="AI1146" t="s">
        <v>4309</v>
      </c>
      <c r="AJ1146" t="s">
        <v>268</v>
      </c>
      <c r="AK1146" t="s">
        <v>375</v>
      </c>
      <c r="AL1146" t="s">
        <v>268</v>
      </c>
      <c r="AM1146" t="s">
        <v>353</v>
      </c>
      <c r="AN1146" t="s">
        <v>268</v>
      </c>
      <c r="AO1146" t="s">
        <v>268</v>
      </c>
      <c r="AP1146" t="s">
        <v>268</v>
      </c>
      <c r="AQ1146" t="s">
        <v>268</v>
      </c>
      <c r="AR1146" t="s">
        <v>268</v>
      </c>
      <c r="AS1146" t="s">
        <v>268</v>
      </c>
      <c r="AT1146" t="s">
        <v>268</v>
      </c>
      <c r="AU1146" t="s">
        <v>268</v>
      </c>
      <c r="AV1146" t="s">
        <v>268</v>
      </c>
      <c r="AW1146" t="s">
        <v>268</v>
      </c>
      <c r="AX1146" t="s">
        <v>268</v>
      </c>
      <c r="AY1146" t="s">
        <v>268</v>
      </c>
      <c r="AZ1146" t="s">
        <v>268</v>
      </c>
      <c r="BA1146" t="s">
        <v>268</v>
      </c>
      <c r="BB1146" t="s">
        <v>268</v>
      </c>
      <c r="BC1146" t="s">
        <v>268</v>
      </c>
      <c r="BD1146" t="s">
        <v>268</v>
      </c>
      <c r="BE1146" t="s">
        <v>268</v>
      </c>
      <c r="BF1146" t="s">
        <v>268</v>
      </c>
      <c r="BG1146" t="s">
        <v>268</v>
      </c>
      <c r="BH1146" t="s">
        <v>268</v>
      </c>
      <c r="BI1146" t="s">
        <v>268</v>
      </c>
      <c r="BJ1146" t="s">
        <v>268</v>
      </c>
      <c r="BK1146" t="s">
        <v>268</v>
      </c>
      <c r="BL1146" t="s">
        <v>268</v>
      </c>
      <c r="BM1146" t="s">
        <v>268</v>
      </c>
      <c r="BN1146" t="s">
        <v>268</v>
      </c>
      <c r="BO1146" t="s">
        <v>268</v>
      </c>
      <c r="BP1146" t="s">
        <v>268</v>
      </c>
      <c r="BQ1146" t="s">
        <v>268</v>
      </c>
      <c r="BR1146" t="s">
        <v>268</v>
      </c>
      <c r="BS1146" t="s">
        <v>268</v>
      </c>
      <c r="BT1146" t="s">
        <v>268</v>
      </c>
      <c r="BU1146" t="s">
        <v>268</v>
      </c>
      <c r="BV1146" t="s">
        <v>268</v>
      </c>
      <c r="BW1146" t="s">
        <v>268</v>
      </c>
      <c r="BX1146" t="s">
        <v>268</v>
      </c>
      <c r="BY1146">
        <v>73</v>
      </c>
      <c r="BZ1146">
        <v>73</v>
      </c>
      <c r="CA1146" t="s">
        <v>142</v>
      </c>
      <c r="CB1146" s="356">
        <v>123</v>
      </c>
      <c r="CC1146" t="s">
        <v>1817</v>
      </c>
      <c r="CD1146" t="s">
        <v>268</v>
      </c>
      <c r="CE1146" t="s">
        <v>268</v>
      </c>
      <c r="CF1146" s="356">
        <v>1</v>
      </c>
      <c r="CG1146" t="s">
        <v>268</v>
      </c>
      <c r="CH1146" t="s">
        <v>268</v>
      </c>
      <c r="CI1146" t="s">
        <v>268</v>
      </c>
      <c r="CJ1146" t="s">
        <v>268</v>
      </c>
      <c r="CK1146" t="s">
        <v>268</v>
      </c>
      <c r="CL1146" t="s">
        <v>268</v>
      </c>
      <c r="CM1146" t="s">
        <v>11224</v>
      </c>
      <c r="CN1146">
        <v>31.16</v>
      </c>
      <c r="CO1146" t="s">
        <v>268</v>
      </c>
      <c r="CP1146">
        <v>31.16</v>
      </c>
      <c r="CQ1146">
        <v>316</v>
      </c>
      <c r="CR1146" t="s">
        <v>878</v>
      </c>
      <c r="CS1146" t="s">
        <v>11225</v>
      </c>
      <c r="CT1146" t="s">
        <v>11284</v>
      </c>
      <c r="CU1146" t="s">
        <v>11227</v>
      </c>
      <c r="CV1146" t="s">
        <v>268</v>
      </c>
      <c r="CW1146" t="s">
        <v>268</v>
      </c>
      <c r="CX1146" t="s">
        <v>268</v>
      </c>
      <c r="CY1146" t="s">
        <v>268</v>
      </c>
      <c r="CZ1146" t="s">
        <v>268</v>
      </c>
      <c r="DA1146" t="s">
        <v>268</v>
      </c>
      <c r="DB1146" s="429">
        <f t="shared" si="227"/>
        <v>0</v>
      </c>
      <c r="DC1146" s="284">
        <f t="shared" si="228"/>
        <v>0</v>
      </c>
      <c r="DD1146" s="284">
        <f t="shared" si="229"/>
        <v>0</v>
      </c>
      <c r="DE1146" s="284">
        <f t="shared" si="230"/>
        <v>0</v>
      </c>
      <c r="DF1146" s="295">
        <f t="shared" si="231"/>
        <v>63.2</v>
      </c>
      <c r="DG1146" s="284">
        <f t="shared" si="232"/>
        <v>1</v>
      </c>
      <c r="DH1146" s="284">
        <f t="shared" si="233"/>
        <v>0</v>
      </c>
      <c r="DI1146" s="284">
        <f t="shared" si="234"/>
        <v>0</v>
      </c>
      <c r="DJ1146" s="284">
        <f t="shared" si="235"/>
        <v>0</v>
      </c>
      <c r="DK1146" s="295">
        <f t="shared" si="236"/>
        <v>0</v>
      </c>
      <c r="DL1146" s="297">
        <f t="shared" si="237"/>
        <v>1</v>
      </c>
      <c r="DM1146" s="430">
        <f>IFERROR(IF(CA1146="D",IF(DL1146="A dispo.",DF1146*VLOOKUP('DATI INPUT'!$F$27,TARIFFE_UD,4,FALSE),DF1146*VLOOKUP(DL1146,TARIFFE_UD,4,FALSE)),DF1146*VLOOKUP(CB1146-100,TARIFFE_UND,4,FALSE)),0)</f>
        <v>31.158955832532897</v>
      </c>
      <c r="DN1146" s="430">
        <f>IFERROR(IF(CA1146="D",IF(DL1146="A dispo.",DK1146*VLOOKUP('DATI INPUT'!$F$27,TARIFFE_UD,5,FALSE),DK1146*VLOOKUP(DL1146,TARIFFE_UD,5,FALSE)),DK1146*VLOOKUP(CB1146-100,TARIFFE_UND,5,FALSE)),0)</f>
        <v>0</v>
      </c>
      <c r="DO1146" s="431">
        <f t="shared" si="238"/>
        <v>-1.0441674671035628E-3</v>
      </c>
      <c r="DP1146" s="299">
        <f>IFERROR(IF(CA1146="D",IF(DL1146="A dispo.",DF1146*VLOOKUP('DATI INPUT'!$F$27,TARIFFE_UD,2,FALSE),DF1146*VLOOKUP(DL1146,TARIFFE_UD,2,FALSE)),DF1146*VLOOKUP(CB1146-100,TARIFFE_UND,2,FALSE)),0)</f>
        <v>38.928761824615499</v>
      </c>
      <c r="DQ1146" s="299">
        <f>IFERROR(IF(CA1146="D",IF(DL1146="A dispo.",DK1146*VLOOKUP('DATI INPUT'!$F$27,TARIFFE_UD,3,FALSE),DK1146*VLOOKUP(DL1146,TARIFFE_UD,3,FALSE)),DK1146*VLOOKUP(CB1146-100,TARIFFE_UND,3,FALSE)),0)</f>
        <v>0</v>
      </c>
      <c r="DR1146" s="299">
        <f t="shared" si="239"/>
        <v>38.928761824615499</v>
      </c>
    </row>
    <row r="1147" spans="1:122" x14ac:dyDescent="0.25">
      <c r="A1147" t="s">
        <v>9084</v>
      </c>
      <c r="B1147" t="s">
        <v>6795</v>
      </c>
      <c r="C1147" t="s">
        <v>1600</v>
      </c>
      <c r="D1147" t="s">
        <v>6797</v>
      </c>
      <c r="E1147" t="s">
        <v>268</v>
      </c>
      <c r="F1147" t="s">
        <v>156</v>
      </c>
      <c r="G1147" t="s">
        <v>6798</v>
      </c>
      <c r="H1147" t="s">
        <v>3307</v>
      </c>
      <c r="I1147" t="s">
        <v>582</v>
      </c>
      <c r="J1147" t="s">
        <v>274</v>
      </c>
      <c r="K1147" t="s">
        <v>6799</v>
      </c>
      <c r="L1147" t="s">
        <v>984</v>
      </c>
      <c r="M1147" t="s">
        <v>6800</v>
      </c>
      <c r="N1147" t="s">
        <v>6801</v>
      </c>
      <c r="O1147" t="s">
        <v>1768</v>
      </c>
      <c r="P1147" t="s">
        <v>151</v>
      </c>
      <c r="Q1147" t="s">
        <v>294</v>
      </c>
      <c r="R1147" t="s">
        <v>268</v>
      </c>
      <c r="S1147" t="s">
        <v>268</v>
      </c>
      <c r="T1147" t="s">
        <v>268</v>
      </c>
      <c r="U1147" t="s">
        <v>268</v>
      </c>
      <c r="V1147" t="s">
        <v>268</v>
      </c>
      <c r="W1147" t="s">
        <v>3970</v>
      </c>
      <c r="X1147" t="s">
        <v>1310</v>
      </c>
      <c r="Y1147" t="s">
        <v>277</v>
      </c>
      <c r="Z1147" t="s">
        <v>268</v>
      </c>
      <c r="AA1147" t="s">
        <v>268</v>
      </c>
      <c r="AB1147" t="s">
        <v>268</v>
      </c>
      <c r="AC1147" t="s">
        <v>268</v>
      </c>
      <c r="AD1147" t="s">
        <v>268</v>
      </c>
      <c r="AE1147" t="s">
        <v>287</v>
      </c>
      <c r="AF1147" t="s">
        <v>1811</v>
      </c>
      <c r="AG1147" t="s">
        <v>875</v>
      </c>
      <c r="AH1147" t="s">
        <v>1812</v>
      </c>
      <c r="AI1147" t="s">
        <v>763</v>
      </c>
      <c r="AJ1147" t="s">
        <v>268</v>
      </c>
      <c r="AK1147" t="s">
        <v>724</v>
      </c>
      <c r="AL1147" t="s">
        <v>268</v>
      </c>
      <c r="AM1147" t="s">
        <v>353</v>
      </c>
      <c r="AN1147" t="s">
        <v>268</v>
      </c>
      <c r="AO1147" t="s">
        <v>268</v>
      </c>
      <c r="AP1147" t="s">
        <v>268</v>
      </c>
      <c r="AQ1147" t="s">
        <v>268</v>
      </c>
      <c r="AR1147" t="s">
        <v>268</v>
      </c>
      <c r="AS1147" t="s">
        <v>268</v>
      </c>
      <c r="AT1147" t="s">
        <v>268</v>
      </c>
      <c r="AU1147" t="s">
        <v>268</v>
      </c>
      <c r="AV1147" t="s">
        <v>268</v>
      </c>
      <c r="AW1147" t="s">
        <v>268</v>
      </c>
      <c r="AX1147" t="s">
        <v>268</v>
      </c>
      <c r="AY1147" t="s">
        <v>268</v>
      </c>
      <c r="AZ1147" t="s">
        <v>268</v>
      </c>
      <c r="BA1147" t="s">
        <v>268</v>
      </c>
      <c r="BB1147" t="s">
        <v>268</v>
      </c>
      <c r="BC1147" t="s">
        <v>268</v>
      </c>
      <c r="BD1147" t="s">
        <v>268</v>
      </c>
      <c r="BE1147" t="s">
        <v>268</v>
      </c>
      <c r="BF1147" t="s">
        <v>268</v>
      </c>
      <c r="BG1147" t="s">
        <v>268</v>
      </c>
      <c r="BH1147" t="s">
        <v>268</v>
      </c>
      <c r="BI1147" t="s">
        <v>268</v>
      </c>
      <c r="BJ1147" t="s">
        <v>268</v>
      </c>
      <c r="BK1147" t="s">
        <v>268</v>
      </c>
      <c r="BL1147" t="s">
        <v>268</v>
      </c>
      <c r="BM1147" t="s">
        <v>268</v>
      </c>
      <c r="BN1147" t="s">
        <v>268</v>
      </c>
      <c r="BO1147" t="s">
        <v>268</v>
      </c>
      <c r="BP1147" t="s">
        <v>268</v>
      </c>
      <c r="BQ1147" t="s">
        <v>268</v>
      </c>
      <c r="BR1147" t="s">
        <v>268</v>
      </c>
      <c r="BS1147" t="s">
        <v>268</v>
      </c>
      <c r="BT1147" t="s">
        <v>268</v>
      </c>
      <c r="BU1147" t="s">
        <v>268</v>
      </c>
      <c r="BV1147" t="s">
        <v>268</v>
      </c>
      <c r="BW1147" t="s">
        <v>268</v>
      </c>
      <c r="BX1147" t="s">
        <v>268</v>
      </c>
      <c r="BY1147">
        <v>18.36</v>
      </c>
      <c r="BZ1147">
        <v>18.36</v>
      </c>
      <c r="CA1147" t="s">
        <v>142</v>
      </c>
      <c r="CB1147" s="356">
        <v>123</v>
      </c>
      <c r="CC1147" t="s">
        <v>1817</v>
      </c>
      <c r="CD1147" t="s">
        <v>268</v>
      </c>
      <c r="CE1147" t="s">
        <v>268</v>
      </c>
      <c r="CF1147" t="s">
        <v>268</v>
      </c>
      <c r="CG1147" t="s">
        <v>268</v>
      </c>
      <c r="CH1147" t="s">
        <v>268</v>
      </c>
      <c r="CI1147" t="s">
        <v>268</v>
      </c>
      <c r="CJ1147" t="s">
        <v>268</v>
      </c>
      <c r="CK1147" t="s">
        <v>268</v>
      </c>
      <c r="CL1147" t="s">
        <v>268</v>
      </c>
      <c r="CM1147" t="s">
        <v>11224</v>
      </c>
      <c r="CN1147">
        <v>11.64</v>
      </c>
      <c r="CO1147" t="s">
        <v>268</v>
      </c>
      <c r="CP1147">
        <v>11.64</v>
      </c>
      <c r="CQ1147">
        <v>365</v>
      </c>
      <c r="CR1147" t="s">
        <v>878</v>
      </c>
      <c r="CS1147" t="s">
        <v>11225</v>
      </c>
      <c r="CT1147" t="s">
        <v>11226</v>
      </c>
      <c r="CU1147" t="s">
        <v>11227</v>
      </c>
      <c r="CV1147" t="s">
        <v>268</v>
      </c>
      <c r="CW1147" t="s">
        <v>268</v>
      </c>
      <c r="CX1147" t="s">
        <v>268</v>
      </c>
      <c r="CY1147" t="s">
        <v>268</v>
      </c>
      <c r="CZ1147" t="s">
        <v>268</v>
      </c>
      <c r="DA1147" t="s">
        <v>268</v>
      </c>
      <c r="DB1147" s="429">
        <f t="shared" si="227"/>
        <v>0</v>
      </c>
      <c r="DC1147" s="284">
        <f t="shared" si="228"/>
        <v>0</v>
      </c>
      <c r="DD1147" s="284">
        <f t="shared" si="229"/>
        <v>0</v>
      </c>
      <c r="DE1147" s="284">
        <f t="shared" si="230"/>
        <v>0</v>
      </c>
      <c r="DF1147" s="295">
        <f t="shared" si="231"/>
        <v>18.36</v>
      </c>
      <c r="DG1147" s="284">
        <f t="shared" si="232"/>
        <v>1</v>
      </c>
      <c r="DH1147" s="284">
        <f t="shared" si="233"/>
        <v>0</v>
      </c>
      <c r="DI1147" s="284">
        <f t="shared" si="234"/>
        <v>0</v>
      </c>
      <c r="DJ1147" s="284">
        <f t="shared" si="235"/>
        <v>0</v>
      </c>
      <c r="DK1147" s="295">
        <f t="shared" si="236"/>
        <v>0</v>
      </c>
      <c r="DL1147" s="297" t="str">
        <f t="shared" si="237"/>
        <v>A dispo.</v>
      </c>
      <c r="DM1147" s="430">
        <f>IFERROR(IF(CA1147="D",IF(DL1147="A dispo.",DF1147*VLOOKUP('DATI INPUT'!$F$27,TARIFFE_UD,4,FALSE),DF1147*VLOOKUP(DL1147,TARIFFE_UD,4,FALSE)),DF1147*VLOOKUP(CB1147-100,TARIFFE_UND,4,FALSE)),0)</f>
        <v>11.638123557341174</v>
      </c>
      <c r="DN1147" s="430">
        <f>IFERROR(IF(CA1147="D",IF(DL1147="A dispo.",DK1147*VLOOKUP('DATI INPUT'!$F$27,TARIFFE_UD,5,FALSE),DK1147*VLOOKUP(DL1147,TARIFFE_UD,5,FALSE)),DK1147*VLOOKUP(CB1147-100,TARIFFE_UND,5,FALSE)),0)</f>
        <v>0</v>
      </c>
      <c r="DO1147" s="431">
        <f t="shared" si="238"/>
        <v>-1.8764426588262495E-3</v>
      </c>
      <c r="DP1147" s="299">
        <f>IFERROR(IF(CA1147="D",IF(DL1147="A dispo.",DF1147*VLOOKUP('DATI INPUT'!$F$27,TARIFFE_UD,2,FALSE),DF1147*VLOOKUP(DL1147,TARIFFE_UD,2,FALSE)),DF1147*VLOOKUP(CB1147-100,TARIFFE_UND,2,FALSE)),0)</f>
        <v>14.540209321653398</v>
      </c>
      <c r="DQ1147" s="299">
        <f>IFERROR(IF(CA1147="D",IF(DL1147="A dispo.",DK1147*VLOOKUP('DATI INPUT'!$F$27,TARIFFE_UD,3,FALSE),DK1147*VLOOKUP(DL1147,TARIFFE_UD,3,FALSE)),DK1147*VLOOKUP(CB1147-100,TARIFFE_UND,3,FALSE)),0)</f>
        <v>0</v>
      </c>
      <c r="DR1147" s="299">
        <f t="shared" si="239"/>
        <v>14.540209321653398</v>
      </c>
    </row>
    <row r="1148" spans="1:122" x14ac:dyDescent="0.25">
      <c r="A1148" t="s">
        <v>9085</v>
      </c>
      <c r="B1148" t="s">
        <v>9086</v>
      </c>
      <c r="C1148" t="s">
        <v>9087</v>
      </c>
      <c r="D1148" t="s">
        <v>9088</v>
      </c>
      <c r="E1148" t="s">
        <v>268</v>
      </c>
      <c r="F1148" t="s">
        <v>156</v>
      </c>
      <c r="G1148" t="s">
        <v>9089</v>
      </c>
      <c r="H1148" t="s">
        <v>3307</v>
      </c>
      <c r="I1148" t="s">
        <v>344</v>
      </c>
      <c r="J1148" t="s">
        <v>274</v>
      </c>
      <c r="K1148" t="s">
        <v>9090</v>
      </c>
      <c r="L1148" t="s">
        <v>984</v>
      </c>
      <c r="M1148" t="s">
        <v>5486</v>
      </c>
      <c r="N1148" t="s">
        <v>303</v>
      </c>
      <c r="O1148" t="s">
        <v>1273</v>
      </c>
      <c r="P1148" t="s">
        <v>5487</v>
      </c>
      <c r="Q1148" t="s">
        <v>656</v>
      </c>
      <c r="R1148" t="s">
        <v>268</v>
      </c>
      <c r="S1148" t="s">
        <v>268</v>
      </c>
      <c r="T1148" t="s">
        <v>268</v>
      </c>
      <c r="U1148" t="s">
        <v>268</v>
      </c>
      <c r="V1148" t="s">
        <v>268</v>
      </c>
      <c r="W1148" t="s">
        <v>3970</v>
      </c>
      <c r="X1148" t="s">
        <v>1310</v>
      </c>
      <c r="Y1148" t="s">
        <v>277</v>
      </c>
      <c r="Z1148" t="s">
        <v>268</v>
      </c>
      <c r="AA1148" t="s">
        <v>268</v>
      </c>
      <c r="AB1148" t="s">
        <v>268</v>
      </c>
      <c r="AC1148" t="s">
        <v>268</v>
      </c>
      <c r="AD1148" t="s">
        <v>268</v>
      </c>
      <c r="AE1148" t="s">
        <v>287</v>
      </c>
      <c r="AF1148" t="s">
        <v>1811</v>
      </c>
      <c r="AG1148" t="s">
        <v>875</v>
      </c>
      <c r="AH1148" t="s">
        <v>1812</v>
      </c>
      <c r="AI1148" t="s">
        <v>763</v>
      </c>
      <c r="AJ1148" t="s">
        <v>268</v>
      </c>
      <c r="AK1148" t="s">
        <v>511</v>
      </c>
      <c r="AL1148" t="s">
        <v>268</v>
      </c>
      <c r="AM1148" t="s">
        <v>355</v>
      </c>
      <c r="AN1148" t="s">
        <v>268</v>
      </c>
      <c r="AO1148" t="s">
        <v>268</v>
      </c>
      <c r="AP1148" t="s">
        <v>268</v>
      </c>
      <c r="AQ1148" t="s">
        <v>268</v>
      </c>
      <c r="AR1148" t="s">
        <v>268</v>
      </c>
      <c r="AS1148" t="s">
        <v>268</v>
      </c>
      <c r="AT1148" t="s">
        <v>268</v>
      </c>
      <c r="AU1148" t="s">
        <v>268</v>
      </c>
      <c r="AV1148" t="s">
        <v>268</v>
      </c>
      <c r="AW1148" t="s">
        <v>268</v>
      </c>
      <c r="AX1148" t="s">
        <v>268</v>
      </c>
      <c r="AY1148" t="s">
        <v>268</v>
      </c>
      <c r="AZ1148" t="s">
        <v>268</v>
      </c>
      <c r="BA1148" t="s">
        <v>268</v>
      </c>
      <c r="BB1148" t="s">
        <v>268</v>
      </c>
      <c r="BC1148" t="s">
        <v>268</v>
      </c>
      <c r="BD1148" t="s">
        <v>268</v>
      </c>
      <c r="BE1148" t="s">
        <v>268</v>
      </c>
      <c r="BF1148" t="s">
        <v>268</v>
      </c>
      <c r="BG1148" t="s">
        <v>268</v>
      </c>
      <c r="BH1148" t="s">
        <v>268</v>
      </c>
      <c r="BI1148" t="s">
        <v>268</v>
      </c>
      <c r="BJ1148" t="s">
        <v>268</v>
      </c>
      <c r="BK1148" t="s">
        <v>268</v>
      </c>
      <c r="BL1148" t="s">
        <v>268</v>
      </c>
      <c r="BM1148" t="s">
        <v>268</v>
      </c>
      <c r="BN1148" t="s">
        <v>268</v>
      </c>
      <c r="BO1148" t="s">
        <v>268</v>
      </c>
      <c r="BP1148" t="s">
        <v>268</v>
      </c>
      <c r="BQ1148" t="s">
        <v>268</v>
      </c>
      <c r="BR1148" t="s">
        <v>268</v>
      </c>
      <c r="BS1148" t="s">
        <v>268</v>
      </c>
      <c r="BT1148" t="s">
        <v>268</v>
      </c>
      <c r="BU1148" t="s">
        <v>268</v>
      </c>
      <c r="BV1148" t="s">
        <v>268</v>
      </c>
      <c r="BW1148" t="s">
        <v>268</v>
      </c>
      <c r="BX1148" t="s">
        <v>268</v>
      </c>
      <c r="BY1148">
        <v>48</v>
      </c>
      <c r="BZ1148">
        <v>48</v>
      </c>
      <c r="CA1148" t="s">
        <v>142</v>
      </c>
      <c r="CB1148" s="356">
        <v>122</v>
      </c>
      <c r="CC1148" t="s">
        <v>876</v>
      </c>
      <c r="CD1148" t="s">
        <v>268</v>
      </c>
      <c r="CE1148" t="s">
        <v>268</v>
      </c>
      <c r="CF1148" t="s">
        <v>268</v>
      </c>
      <c r="CG1148" t="s">
        <v>268</v>
      </c>
      <c r="CH1148" t="s">
        <v>268</v>
      </c>
      <c r="CI1148" t="s">
        <v>268</v>
      </c>
      <c r="CJ1148" t="s">
        <v>268</v>
      </c>
      <c r="CK1148" t="s">
        <v>268</v>
      </c>
      <c r="CL1148" t="s">
        <v>268</v>
      </c>
      <c r="CM1148" t="s">
        <v>11224</v>
      </c>
      <c r="CN1148">
        <v>97.83</v>
      </c>
      <c r="CO1148" t="s">
        <v>268</v>
      </c>
      <c r="CP1148">
        <v>97.83</v>
      </c>
      <c r="CQ1148">
        <v>365</v>
      </c>
      <c r="CR1148" t="s">
        <v>878</v>
      </c>
      <c r="CS1148" t="s">
        <v>11225</v>
      </c>
      <c r="CT1148" t="s">
        <v>11226</v>
      </c>
      <c r="CU1148" t="s">
        <v>11227</v>
      </c>
      <c r="CV1148" t="s">
        <v>268</v>
      </c>
      <c r="CW1148" t="s">
        <v>268</v>
      </c>
      <c r="CX1148" t="s">
        <v>268</v>
      </c>
      <c r="CY1148" t="s">
        <v>268</v>
      </c>
      <c r="CZ1148" t="s">
        <v>268</v>
      </c>
      <c r="DA1148" t="s">
        <v>268</v>
      </c>
      <c r="DB1148" s="429">
        <f t="shared" si="227"/>
        <v>0</v>
      </c>
      <c r="DC1148" s="284">
        <f t="shared" si="228"/>
        <v>0</v>
      </c>
      <c r="DD1148" s="284">
        <f t="shared" si="229"/>
        <v>0</v>
      </c>
      <c r="DE1148" s="284">
        <f t="shared" si="230"/>
        <v>0</v>
      </c>
      <c r="DF1148" s="295">
        <f t="shared" si="231"/>
        <v>47.999999999999993</v>
      </c>
      <c r="DG1148" s="284">
        <f t="shared" si="232"/>
        <v>0</v>
      </c>
      <c r="DH1148" s="284">
        <f t="shared" si="233"/>
        <v>0</v>
      </c>
      <c r="DI1148" s="284">
        <f t="shared" si="234"/>
        <v>0</v>
      </c>
      <c r="DJ1148" s="284">
        <f t="shared" si="235"/>
        <v>0</v>
      </c>
      <c r="DK1148" s="295">
        <f t="shared" si="236"/>
        <v>1</v>
      </c>
      <c r="DL1148" s="297" t="str">
        <f t="shared" si="237"/>
        <v>A dispo.</v>
      </c>
      <c r="DM1148" s="430">
        <f>IFERROR(IF(CA1148="D",IF(DL1148="A dispo.",DF1148*VLOOKUP('DATI INPUT'!$F$27,TARIFFE_UD,4,FALSE),DF1148*VLOOKUP(DL1148,TARIFFE_UD,4,FALSE)),DF1148*VLOOKUP(CB1148-100,TARIFFE_UND,4,FALSE)),0)</f>
        <v>30.42646681657823</v>
      </c>
      <c r="DN1148" s="430">
        <f>IFERROR(IF(CA1148="D",IF(DL1148="A dispo.",DK1148*VLOOKUP('DATI INPUT'!$F$27,TARIFFE_UD,5,FALSE),DK1148*VLOOKUP(DL1148,TARIFFE_UD,5,FALSE)),DK1148*VLOOKUP(CB1148-100,TARIFFE_UND,5,FALSE)),0)</f>
        <v>67.397800635548478</v>
      </c>
      <c r="DO1148" s="431">
        <f t="shared" si="238"/>
        <v>-5.7325478732934698E-3</v>
      </c>
      <c r="DP1148" s="299">
        <f>IFERROR(IF(CA1148="D",IF(DL1148="A dispo.",DF1148*VLOOKUP('DATI INPUT'!$F$27,TARIFFE_UD,2,FALSE),DF1148*VLOOKUP(DL1148,TARIFFE_UD,2,FALSE)),DF1148*VLOOKUP(CB1148-100,TARIFFE_UND,2,FALSE)),0)</f>
        <v>38.013619141577507</v>
      </c>
      <c r="DQ1148" s="299">
        <f>IFERROR(IF(CA1148="D",IF(DL1148="A dispo.",DK1148*VLOOKUP('DATI INPUT'!$F$27,TARIFFE_UD,3,FALSE),DK1148*VLOOKUP(DL1148,TARIFFE_UD,3,FALSE)),DK1148*VLOOKUP(CB1148-100,TARIFFE_UND,3,FALSE)),0)</f>
        <v>60.367780403072892</v>
      </c>
      <c r="DR1148" s="299">
        <f t="shared" si="239"/>
        <v>98.381399544650407</v>
      </c>
    </row>
    <row r="1149" spans="1:122" x14ac:dyDescent="0.25">
      <c r="A1149" t="s">
        <v>9091</v>
      </c>
      <c r="B1149" t="s">
        <v>537</v>
      </c>
      <c r="C1149" t="s">
        <v>9092</v>
      </c>
      <c r="D1149" t="s">
        <v>9093</v>
      </c>
      <c r="E1149" t="s">
        <v>268</v>
      </c>
      <c r="F1149" t="s">
        <v>156</v>
      </c>
      <c r="G1149" t="s">
        <v>9094</v>
      </c>
      <c r="H1149" t="s">
        <v>9095</v>
      </c>
      <c r="I1149" t="s">
        <v>310</v>
      </c>
      <c r="J1149" t="s">
        <v>274</v>
      </c>
      <c r="K1149" t="s">
        <v>9096</v>
      </c>
      <c r="L1149" t="s">
        <v>8203</v>
      </c>
      <c r="M1149" t="s">
        <v>9097</v>
      </c>
      <c r="N1149" t="s">
        <v>1134</v>
      </c>
      <c r="O1149" t="s">
        <v>5216</v>
      </c>
      <c r="P1149" t="s">
        <v>2588</v>
      </c>
      <c r="Q1149" t="s">
        <v>494</v>
      </c>
      <c r="R1149" t="s">
        <v>268</v>
      </c>
      <c r="S1149" t="s">
        <v>268</v>
      </c>
      <c r="T1149" t="s">
        <v>268</v>
      </c>
      <c r="U1149" t="s">
        <v>268</v>
      </c>
      <c r="V1149" t="s">
        <v>268</v>
      </c>
      <c r="W1149" t="s">
        <v>6411</v>
      </c>
      <c r="X1149" t="s">
        <v>1310</v>
      </c>
      <c r="Y1149" t="s">
        <v>282</v>
      </c>
      <c r="Z1149" t="s">
        <v>268</v>
      </c>
      <c r="AA1149" t="s">
        <v>268</v>
      </c>
      <c r="AB1149" t="s">
        <v>268</v>
      </c>
      <c r="AC1149" t="s">
        <v>268</v>
      </c>
      <c r="AD1149" t="s">
        <v>268</v>
      </c>
      <c r="AE1149" t="s">
        <v>287</v>
      </c>
      <c r="AF1149" t="s">
        <v>1811</v>
      </c>
      <c r="AG1149" t="s">
        <v>875</v>
      </c>
      <c r="AH1149" t="s">
        <v>1812</v>
      </c>
      <c r="AI1149" t="s">
        <v>481</v>
      </c>
      <c r="AJ1149" t="s">
        <v>268</v>
      </c>
      <c r="AK1149" t="s">
        <v>352</v>
      </c>
      <c r="AL1149" t="s">
        <v>268</v>
      </c>
      <c r="AM1149" t="s">
        <v>355</v>
      </c>
      <c r="AN1149" t="s">
        <v>268</v>
      </c>
      <c r="AO1149" t="s">
        <v>268</v>
      </c>
      <c r="AP1149" t="s">
        <v>268</v>
      </c>
      <c r="AQ1149" t="s">
        <v>268</v>
      </c>
      <c r="AR1149" t="s">
        <v>268</v>
      </c>
      <c r="AS1149" t="s">
        <v>268</v>
      </c>
      <c r="AT1149" t="s">
        <v>268</v>
      </c>
      <c r="AU1149" t="s">
        <v>268</v>
      </c>
      <c r="AV1149" t="s">
        <v>268</v>
      </c>
      <c r="AW1149" t="s">
        <v>268</v>
      </c>
      <c r="AX1149" t="s">
        <v>268</v>
      </c>
      <c r="AY1149" t="s">
        <v>268</v>
      </c>
      <c r="AZ1149" t="s">
        <v>268</v>
      </c>
      <c r="BA1149" t="s">
        <v>268</v>
      </c>
      <c r="BB1149" t="s">
        <v>268</v>
      </c>
      <c r="BC1149" t="s">
        <v>268</v>
      </c>
      <c r="BD1149" t="s">
        <v>268</v>
      </c>
      <c r="BE1149" t="s">
        <v>268</v>
      </c>
      <c r="BF1149" t="s">
        <v>268</v>
      </c>
      <c r="BG1149" t="s">
        <v>268</v>
      </c>
      <c r="BH1149" t="s">
        <v>268</v>
      </c>
      <c r="BI1149" t="s">
        <v>268</v>
      </c>
      <c r="BJ1149" t="s">
        <v>268</v>
      </c>
      <c r="BK1149" t="s">
        <v>268</v>
      </c>
      <c r="BL1149" t="s">
        <v>268</v>
      </c>
      <c r="BM1149" t="s">
        <v>268</v>
      </c>
      <c r="BN1149" t="s">
        <v>268</v>
      </c>
      <c r="BO1149" t="s">
        <v>268</v>
      </c>
      <c r="BP1149" t="s">
        <v>268</v>
      </c>
      <c r="BQ1149" t="s">
        <v>268</v>
      </c>
      <c r="BR1149" t="s">
        <v>268</v>
      </c>
      <c r="BS1149" t="s">
        <v>268</v>
      </c>
      <c r="BT1149" t="s">
        <v>268</v>
      </c>
      <c r="BU1149" t="s">
        <v>268</v>
      </c>
      <c r="BV1149" t="s">
        <v>268</v>
      </c>
      <c r="BW1149" t="s">
        <v>268</v>
      </c>
      <c r="BX1149" t="s">
        <v>268</v>
      </c>
      <c r="BY1149">
        <v>78</v>
      </c>
      <c r="BZ1149">
        <v>78</v>
      </c>
      <c r="CA1149" t="s">
        <v>142</v>
      </c>
      <c r="CB1149" s="356">
        <v>122</v>
      </c>
      <c r="CC1149" t="s">
        <v>876</v>
      </c>
      <c r="CD1149" t="s">
        <v>268</v>
      </c>
      <c r="CE1149" t="s">
        <v>268</v>
      </c>
      <c r="CF1149" t="s">
        <v>268</v>
      </c>
      <c r="CG1149" t="s">
        <v>268</v>
      </c>
      <c r="CH1149" t="s">
        <v>268</v>
      </c>
      <c r="CI1149" t="s">
        <v>268</v>
      </c>
      <c r="CJ1149" t="s">
        <v>268</v>
      </c>
      <c r="CK1149" t="s">
        <v>268</v>
      </c>
      <c r="CL1149" t="s">
        <v>268</v>
      </c>
      <c r="CM1149" t="s">
        <v>11224</v>
      </c>
      <c r="CN1149">
        <v>116.84</v>
      </c>
      <c r="CO1149" t="s">
        <v>268</v>
      </c>
      <c r="CP1149">
        <v>116.84</v>
      </c>
      <c r="CQ1149">
        <v>365</v>
      </c>
      <c r="CR1149" t="s">
        <v>878</v>
      </c>
      <c r="CS1149" t="s">
        <v>11225</v>
      </c>
      <c r="CT1149" t="s">
        <v>11226</v>
      </c>
      <c r="CU1149" t="s">
        <v>11227</v>
      </c>
      <c r="CV1149" t="s">
        <v>268</v>
      </c>
      <c r="CW1149" t="s">
        <v>268</v>
      </c>
      <c r="CX1149" t="s">
        <v>268</v>
      </c>
      <c r="CY1149" t="s">
        <v>268</v>
      </c>
      <c r="CZ1149" t="s">
        <v>268</v>
      </c>
      <c r="DA1149" t="s">
        <v>268</v>
      </c>
      <c r="DB1149" s="429">
        <f t="shared" si="227"/>
        <v>0</v>
      </c>
      <c r="DC1149" s="284">
        <f t="shared" si="228"/>
        <v>0</v>
      </c>
      <c r="DD1149" s="284">
        <f t="shared" si="229"/>
        <v>0</v>
      </c>
      <c r="DE1149" s="284">
        <f t="shared" si="230"/>
        <v>0</v>
      </c>
      <c r="DF1149" s="295">
        <f t="shared" si="231"/>
        <v>78</v>
      </c>
      <c r="DG1149" s="284">
        <f t="shared" si="232"/>
        <v>0</v>
      </c>
      <c r="DH1149" s="284">
        <f t="shared" si="233"/>
        <v>0</v>
      </c>
      <c r="DI1149" s="284">
        <f t="shared" si="234"/>
        <v>0</v>
      </c>
      <c r="DJ1149" s="284">
        <f t="shared" si="235"/>
        <v>0</v>
      </c>
      <c r="DK1149" s="295">
        <f t="shared" si="236"/>
        <v>1</v>
      </c>
      <c r="DL1149" s="297" t="str">
        <f t="shared" si="237"/>
        <v>A dispo.</v>
      </c>
      <c r="DM1149" s="430">
        <f>IFERROR(IF(CA1149="D",IF(DL1149="A dispo.",DF1149*VLOOKUP('DATI INPUT'!$F$27,TARIFFE_UD,4,FALSE),DF1149*VLOOKUP(DL1149,TARIFFE_UD,4,FALSE)),DF1149*VLOOKUP(CB1149-100,TARIFFE_UND,4,FALSE)),0)</f>
        <v>49.443008576939633</v>
      </c>
      <c r="DN1149" s="430">
        <f>IFERROR(IF(CA1149="D",IF(DL1149="A dispo.",DK1149*VLOOKUP('DATI INPUT'!$F$27,TARIFFE_UD,5,FALSE),DK1149*VLOOKUP(DL1149,TARIFFE_UD,5,FALSE)),DK1149*VLOOKUP(CB1149-100,TARIFFE_UND,5,FALSE)),0)</f>
        <v>67.397800635548478</v>
      </c>
      <c r="DO1149" s="431">
        <f t="shared" si="238"/>
        <v>8.0921248810739144E-4</v>
      </c>
      <c r="DP1149" s="299">
        <f>IFERROR(IF(CA1149="D",IF(DL1149="A dispo.",DF1149*VLOOKUP('DATI INPUT'!$F$27,TARIFFE_UD,2,FALSE),DF1149*VLOOKUP(DL1149,TARIFFE_UD,2,FALSE)),DF1149*VLOOKUP(CB1149-100,TARIFFE_UND,2,FALSE)),0)</f>
        <v>61.772131105063458</v>
      </c>
      <c r="DQ1149" s="299">
        <f>IFERROR(IF(CA1149="D",IF(DL1149="A dispo.",DK1149*VLOOKUP('DATI INPUT'!$F$27,TARIFFE_UD,3,FALSE),DK1149*VLOOKUP(DL1149,TARIFFE_UD,3,FALSE)),DK1149*VLOOKUP(CB1149-100,TARIFFE_UND,3,FALSE)),0)</f>
        <v>60.367780403072892</v>
      </c>
      <c r="DR1149" s="299">
        <f t="shared" si="239"/>
        <v>122.13991150813635</v>
      </c>
    </row>
    <row r="1150" spans="1:122" x14ac:dyDescent="0.25">
      <c r="A1150" t="s">
        <v>9098</v>
      </c>
      <c r="B1150" t="s">
        <v>537</v>
      </c>
      <c r="C1150" t="s">
        <v>1601</v>
      </c>
      <c r="D1150" t="s">
        <v>9093</v>
      </c>
      <c r="E1150" t="s">
        <v>268</v>
      </c>
      <c r="F1150" t="s">
        <v>156</v>
      </c>
      <c r="G1150" t="s">
        <v>9094</v>
      </c>
      <c r="H1150" t="s">
        <v>9095</v>
      </c>
      <c r="I1150" t="s">
        <v>310</v>
      </c>
      <c r="J1150" t="s">
        <v>274</v>
      </c>
      <c r="K1150" t="s">
        <v>9096</v>
      </c>
      <c r="L1150" t="s">
        <v>8203</v>
      </c>
      <c r="M1150" t="s">
        <v>9097</v>
      </c>
      <c r="N1150" t="s">
        <v>1134</v>
      </c>
      <c r="O1150" t="s">
        <v>5216</v>
      </c>
      <c r="P1150" t="s">
        <v>2588</v>
      </c>
      <c r="Q1150" t="s">
        <v>494</v>
      </c>
      <c r="R1150" t="s">
        <v>268</v>
      </c>
      <c r="S1150" t="s">
        <v>268</v>
      </c>
      <c r="T1150" t="s">
        <v>268</v>
      </c>
      <c r="U1150" t="s">
        <v>268</v>
      </c>
      <c r="V1150" t="s">
        <v>268</v>
      </c>
      <c r="W1150" t="s">
        <v>6411</v>
      </c>
      <c r="X1150" t="s">
        <v>1310</v>
      </c>
      <c r="Y1150" t="s">
        <v>282</v>
      </c>
      <c r="Z1150" t="s">
        <v>268</v>
      </c>
      <c r="AA1150" t="s">
        <v>268</v>
      </c>
      <c r="AB1150" t="s">
        <v>268</v>
      </c>
      <c r="AC1150" t="s">
        <v>268</v>
      </c>
      <c r="AD1150" t="s">
        <v>268</v>
      </c>
      <c r="AE1150" t="s">
        <v>287</v>
      </c>
      <c r="AF1150" t="s">
        <v>1811</v>
      </c>
      <c r="AG1150" t="s">
        <v>875</v>
      </c>
      <c r="AH1150" t="s">
        <v>1812</v>
      </c>
      <c r="AI1150" t="s">
        <v>481</v>
      </c>
      <c r="AJ1150" t="s">
        <v>268</v>
      </c>
      <c r="AK1150" t="s">
        <v>693</v>
      </c>
      <c r="AL1150" t="s">
        <v>268</v>
      </c>
      <c r="AM1150" t="s">
        <v>353</v>
      </c>
      <c r="AN1150" t="s">
        <v>268</v>
      </c>
      <c r="AO1150" t="s">
        <v>268</v>
      </c>
      <c r="AP1150" t="s">
        <v>268</v>
      </c>
      <c r="AQ1150" t="s">
        <v>268</v>
      </c>
      <c r="AR1150" t="s">
        <v>268</v>
      </c>
      <c r="AS1150" t="s">
        <v>268</v>
      </c>
      <c r="AT1150" t="s">
        <v>268</v>
      </c>
      <c r="AU1150" t="s">
        <v>268</v>
      </c>
      <c r="AV1150" t="s">
        <v>268</v>
      </c>
      <c r="AW1150" t="s">
        <v>268</v>
      </c>
      <c r="AX1150" t="s">
        <v>268</v>
      </c>
      <c r="AY1150" t="s">
        <v>268</v>
      </c>
      <c r="AZ1150" t="s">
        <v>268</v>
      </c>
      <c r="BA1150" t="s">
        <v>268</v>
      </c>
      <c r="BB1150" t="s">
        <v>268</v>
      </c>
      <c r="BC1150" t="s">
        <v>268</v>
      </c>
      <c r="BD1150" t="s">
        <v>268</v>
      </c>
      <c r="BE1150" t="s">
        <v>268</v>
      </c>
      <c r="BF1150" t="s">
        <v>268</v>
      </c>
      <c r="BG1150" t="s">
        <v>268</v>
      </c>
      <c r="BH1150" t="s">
        <v>268</v>
      </c>
      <c r="BI1150" t="s">
        <v>268</v>
      </c>
      <c r="BJ1150" t="s">
        <v>268</v>
      </c>
      <c r="BK1150" t="s">
        <v>268</v>
      </c>
      <c r="BL1150" t="s">
        <v>268</v>
      </c>
      <c r="BM1150" t="s">
        <v>268</v>
      </c>
      <c r="BN1150" t="s">
        <v>268</v>
      </c>
      <c r="BO1150" t="s">
        <v>268</v>
      </c>
      <c r="BP1150" t="s">
        <v>268</v>
      </c>
      <c r="BQ1150" t="s">
        <v>268</v>
      </c>
      <c r="BR1150" t="s">
        <v>268</v>
      </c>
      <c r="BS1150" t="s">
        <v>268</v>
      </c>
      <c r="BT1150" t="s">
        <v>268</v>
      </c>
      <c r="BU1150" t="s">
        <v>268</v>
      </c>
      <c r="BV1150" t="s">
        <v>268</v>
      </c>
      <c r="BW1150" t="s">
        <v>268</v>
      </c>
      <c r="BX1150" t="s">
        <v>268</v>
      </c>
      <c r="BY1150">
        <v>17</v>
      </c>
      <c r="BZ1150">
        <v>17</v>
      </c>
      <c r="CA1150" t="s">
        <v>142</v>
      </c>
      <c r="CB1150" s="356">
        <v>123</v>
      </c>
      <c r="CC1150" t="s">
        <v>1817</v>
      </c>
      <c r="CD1150" t="s">
        <v>268</v>
      </c>
      <c r="CE1150" t="s">
        <v>268</v>
      </c>
      <c r="CF1150" t="s">
        <v>268</v>
      </c>
      <c r="CG1150" t="s">
        <v>268</v>
      </c>
      <c r="CH1150" t="s">
        <v>268</v>
      </c>
      <c r="CI1150" t="s">
        <v>268</v>
      </c>
      <c r="CJ1150" t="s">
        <v>268</v>
      </c>
      <c r="CK1150" t="s">
        <v>268</v>
      </c>
      <c r="CL1150" t="s">
        <v>268</v>
      </c>
      <c r="CM1150" t="s">
        <v>11224</v>
      </c>
      <c r="CN1150">
        <v>10.78</v>
      </c>
      <c r="CO1150" t="s">
        <v>268</v>
      </c>
      <c r="CP1150">
        <v>10.78</v>
      </c>
      <c r="CQ1150">
        <v>365</v>
      </c>
      <c r="CR1150" t="s">
        <v>878</v>
      </c>
      <c r="CS1150" t="s">
        <v>11225</v>
      </c>
      <c r="CT1150" t="s">
        <v>11226</v>
      </c>
      <c r="CU1150" t="s">
        <v>11227</v>
      </c>
      <c r="CV1150" t="s">
        <v>268</v>
      </c>
      <c r="CW1150" t="s">
        <v>268</v>
      </c>
      <c r="CX1150" t="s">
        <v>268</v>
      </c>
      <c r="CY1150" t="s">
        <v>268</v>
      </c>
      <c r="CZ1150" t="s">
        <v>268</v>
      </c>
      <c r="DA1150" t="s">
        <v>268</v>
      </c>
      <c r="DB1150" s="429">
        <f t="shared" si="227"/>
        <v>0</v>
      </c>
      <c r="DC1150" s="284">
        <f t="shared" si="228"/>
        <v>0</v>
      </c>
      <c r="DD1150" s="284">
        <f t="shared" si="229"/>
        <v>0</v>
      </c>
      <c r="DE1150" s="284">
        <f t="shared" si="230"/>
        <v>0</v>
      </c>
      <c r="DF1150" s="295">
        <f t="shared" si="231"/>
        <v>17</v>
      </c>
      <c r="DG1150" s="284">
        <f t="shared" si="232"/>
        <v>1</v>
      </c>
      <c r="DH1150" s="284">
        <f t="shared" si="233"/>
        <v>0</v>
      </c>
      <c r="DI1150" s="284">
        <f t="shared" si="234"/>
        <v>0</v>
      </c>
      <c r="DJ1150" s="284">
        <f t="shared" si="235"/>
        <v>0</v>
      </c>
      <c r="DK1150" s="295">
        <f t="shared" si="236"/>
        <v>0</v>
      </c>
      <c r="DL1150" s="297" t="str">
        <f t="shared" si="237"/>
        <v>A dispo.</v>
      </c>
      <c r="DM1150" s="430">
        <f>IFERROR(IF(CA1150="D",IF(DL1150="A dispo.",DF1150*VLOOKUP('DATI INPUT'!$F$27,TARIFFE_UD,4,FALSE),DF1150*VLOOKUP(DL1150,TARIFFE_UD,4,FALSE)),DF1150*VLOOKUP(CB1150-100,TARIFFE_UND,4,FALSE)),0)</f>
        <v>10.776040330871458</v>
      </c>
      <c r="DN1150" s="430">
        <f>IFERROR(IF(CA1150="D",IF(DL1150="A dispo.",DK1150*VLOOKUP('DATI INPUT'!$F$27,TARIFFE_UD,5,FALSE),DK1150*VLOOKUP(DL1150,TARIFFE_UD,5,FALSE)),DK1150*VLOOKUP(CB1150-100,TARIFFE_UND,5,FALSE)),0)</f>
        <v>0</v>
      </c>
      <c r="DO1150" s="431">
        <f t="shared" si="238"/>
        <v>-3.9596691285410657E-3</v>
      </c>
      <c r="DP1150" s="299">
        <f>IFERROR(IF(CA1150="D",IF(DL1150="A dispo.",DF1150*VLOOKUP('DATI INPUT'!$F$27,TARIFFE_UD,2,FALSE),DF1150*VLOOKUP(DL1150,TARIFFE_UD,2,FALSE)),DF1150*VLOOKUP(CB1150-100,TARIFFE_UND,2,FALSE)),0)</f>
        <v>13.463156779308703</v>
      </c>
      <c r="DQ1150" s="299">
        <f>IFERROR(IF(CA1150="D",IF(DL1150="A dispo.",DK1150*VLOOKUP('DATI INPUT'!$F$27,TARIFFE_UD,3,FALSE),DK1150*VLOOKUP(DL1150,TARIFFE_UD,3,FALSE)),DK1150*VLOOKUP(CB1150-100,TARIFFE_UND,3,FALSE)),0)</f>
        <v>0</v>
      </c>
      <c r="DR1150" s="299">
        <f t="shared" si="239"/>
        <v>13.463156779308703</v>
      </c>
    </row>
    <row r="1151" spans="1:122" x14ac:dyDescent="0.25">
      <c r="A1151" t="s">
        <v>9099</v>
      </c>
      <c r="B1151" t="s">
        <v>9100</v>
      </c>
      <c r="C1151" t="s">
        <v>9101</v>
      </c>
      <c r="D1151" t="s">
        <v>9102</v>
      </c>
      <c r="E1151" t="s">
        <v>268</v>
      </c>
      <c r="F1151" t="s">
        <v>156</v>
      </c>
      <c r="G1151" t="s">
        <v>9103</v>
      </c>
      <c r="H1151" t="s">
        <v>9104</v>
      </c>
      <c r="I1151" t="s">
        <v>283</v>
      </c>
      <c r="J1151" t="s">
        <v>274</v>
      </c>
      <c r="K1151" t="s">
        <v>9105</v>
      </c>
      <c r="L1151" t="s">
        <v>1190</v>
      </c>
      <c r="M1151" t="s">
        <v>9106</v>
      </c>
      <c r="N1151" t="s">
        <v>1746</v>
      </c>
      <c r="O1151" t="s">
        <v>3272</v>
      </c>
      <c r="P1151" t="s">
        <v>9107</v>
      </c>
      <c r="Q1151" t="s">
        <v>368</v>
      </c>
      <c r="R1151" t="s">
        <v>268</v>
      </c>
      <c r="S1151" t="s">
        <v>268</v>
      </c>
      <c r="T1151" t="s">
        <v>268</v>
      </c>
      <c r="U1151" t="s">
        <v>268</v>
      </c>
      <c r="V1151" t="s">
        <v>268</v>
      </c>
      <c r="W1151" t="s">
        <v>9108</v>
      </c>
      <c r="X1151" t="s">
        <v>1847</v>
      </c>
      <c r="Y1151" t="s">
        <v>625</v>
      </c>
      <c r="Z1151" t="s">
        <v>268</v>
      </c>
      <c r="AA1151" t="s">
        <v>268</v>
      </c>
      <c r="AB1151" t="s">
        <v>268</v>
      </c>
      <c r="AC1151" t="s">
        <v>268</v>
      </c>
      <c r="AD1151" t="s">
        <v>268</v>
      </c>
      <c r="AE1151" t="s">
        <v>287</v>
      </c>
      <c r="AF1151" t="s">
        <v>1811</v>
      </c>
      <c r="AG1151" t="s">
        <v>875</v>
      </c>
      <c r="AH1151" t="s">
        <v>1848</v>
      </c>
      <c r="AI1151" t="s">
        <v>800</v>
      </c>
      <c r="AJ1151" t="s">
        <v>268</v>
      </c>
      <c r="AK1151" t="s">
        <v>354</v>
      </c>
      <c r="AL1151" t="s">
        <v>268</v>
      </c>
      <c r="AM1151" t="s">
        <v>405</v>
      </c>
      <c r="AN1151" t="s">
        <v>268</v>
      </c>
      <c r="AO1151" t="s">
        <v>268</v>
      </c>
      <c r="AP1151" t="s">
        <v>268</v>
      </c>
      <c r="AQ1151" t="s">
        <v>268</v>
      </c>
      <c r="AR1151" t="s">
        <v>268</v>
      </c>
      <c r="AS1151" t="s">
        <v>268</v>
      </c>
      <c r="AT1151" t="s">
        <v>268</v>
      </c>
      <c r="AU1151" t="s">
        <v>268</v>
      </c>
      <c r="AV1151" t="s">
        <v>268</v>
      </c>
      <c r="AW1151" t="s">
        <v>268</v>
      </c>
      <c r="AX1151" t="s">
        <v>268</v>
      </c>
      <c r="AY1151" t="s">
        <v>268</v>
      </c>
      <c r="AZ1151" t="s">
        <v>268</v>
      </c>
      <c r="BA1151" t="s">
        <v>268</v>
      </c>
      <c r="BB1151" t="s">
        <v>268</v>
      </c>
      <c r="BC1151" t="s">
        <v>268</v>
      </c>
      <c r="BD1151" t="s">
        <v>268</v>
      </c>
      <c r="BE1151" t="s">
        <v>268</v>
      </c>
      <c r="BF1151" t="s">
        <v>268</v>
      </c>
      <c r="BG1151" t="s">
        <v>268</v>
      </c>
      <c r="BH1151" t="s">
        <v>268</v>
      </c>
      <c r="BI1151" t="s">
        <v>268</v>
      </c>
      <c r="BJ1151" t="s">
        <v>268</v>
      </c>
      <c r="BK1151" t="s">
        <v>268</v>
      </c>
      <c r="BL1151" t="s">
        <v>268</v>
      </c>
      <c r="BM1151" t="s">
        <v>268</v>
      </c>
      <c r="BN1151" t="s">
        <v>268</v>
      </c>
      <c r="BO1151" t="s">
        <v>268</v>
      </c>
      <c r="BP1151" t="s">
        <v>268</v>
      </c>
      <c r="BQ1151" t="s">
        <v>268</v>
      </c>
      <c r="BR1151" t="s">
        <v>268</v>
      </c>
      <c r="BS1151" t="s">
        <v>268</v>
      </c>
      <c r="BT1151" t="s">
        <v>268</v>
      </c>
      <c r="BU1151" t="s">
        <v>268</v>
      </c>
      <c r="BV1151" t="s">
        <v>268</v>
      </c>
      <c r="BW1151" t="s">
        <v>268</v>
      </c>
      <c r="BX1151" t="s">
        <v>268</v>
      </c>
      <c r="BY1151">
        <v>115.9</v>
      </c>
      <c r="BZ1151">
        <v>115.9</v>
      </c>
      <c r="CA1151" t="s">
        <v>142</v>
      </c>
      <c r="CB1151" s="356">
        <v>122</v>
      </c>
      <c r="CC1151" t="s">
        <v>876</v>
      </c>
      <c r="CD1151" t="s">
        <v>268</v>
      </c>
      <c r="CE1151" t="s">
        <v>268</v>
      </c>
      <c r="CF1151" t="s">
        <v>268</v>
      </c>
      <c r="CG1151" t="s">
        <v>268</v>
      </c>
      <c r="CH1151" t="s">
        <v>268</v>
      </c>
      <c r="CI1151" t="s">
        <v>268</v>
      </c>
      <c r="CJ1151" t="s">
        <v>268</v>
      </c>
      <c r="CK1151" t="s">
        <v>268</v>
      </c>
      <c r="CL1151" t="s">
        <v>268</v>
      </c>
      <c r="CM1151" t="s">
        <v>11224</v>
      </c>
      <c r="CN1151">
        <v>140.87</v>
      </c>
      <c r="CO1151" t="s">
        <v>268</v>
      </c>
      <c r="CP1151">
        <v>140.87</v>
      </c>
      <c r="CQ1151">
        <v>365</v>
      </c>
      <c r="CR1151" t="s">
        <v>878</v>
      </c>
      <c r="CS1151" t="s">
        <v>11225</v>
      </c>
      <c r="CT1151" t="s">
        <v>11226</v>
      </c>
      <c r="CU1151" t="s">
        <v>11227</v>
      </c>
      <c r="CV1151" t="s">
        <v>268</v>
      </c>
      <c r="CW1151" t="s">
        <v>268</v>
      </c>
      <c r="CX1151" t="s">
        <v>268</v>
      </c>
      <c r="CY1151" t="s">
        <v>268</v>
      </c>
      <c r="CZ1151" t="s">
        <v>268</v>
      </c>
      <c r="DA1151" t="s">
        <v>268</v>
      </c>
      <c r="DB1151" s="429">
        <f t="shared" si="227"/>
        <v>0</v>
      </c>
      <c r="DC1151" s="284">
        <f t="shared" si="228"/>
        <v>0</v>
      </c>
      <c r="DD1151" s="284">
        <f t="shared" si="229"/>
        <v>0</v>
      </c>
      <c r="DE1151" s="284">
        <f t="shared" si="230"/>
        <v>0</v>
      </c>
      <c r="DF1151" s="295">
        <f t="shared" si="231"/>
        <v>115.89999999999999</v>
      </c>
      <c r="DG1151" s="284">
        <f t="shared" si="232"/>
        <v>0</v>
      </c>
      <c r="DH1151" s="284">
        <f t="shared" si="233"/>
        <v>0</v>
      </c>
      <c r="DI1151" s="284">
        <f t="shared" si="234"/>
        <v>0</v>
      </c>
      <c r="DJ1151" s="284">
        <f t="shared" si="235"/>
        <v>0</v>
      </c>
      <c r="DK1151" s="295">
        <f t="shared" si="236"/>
        <v>1</v>
      </c>
      <c r="DL1151" s="297" t="str">
        <f t="shared" si="237"/>
        <v>A dispo.</v>
      </c>
      <c r="DM1151" s="430">
        <f>IFERROR(IF(CA1151="D",IF(DL1151="A dispo.",DF1151*VLOOKUP('DATI INPUT'!$F$27,TARIFFE_UD,4,FALSE),DF1151*VLOOKUP(DL1151,TARIFFE_UD,4,FALSE)),DF1151*VLOOKUP(CB1151-100,TARIFFE_UND,4,FALSE)),0)</f>
        <v>73.467239667529526</v>
      </c>
      <c r="DN1151" s="430">
        <f>IFERROR(IF(CA1151="D",IF(DL1151="A dispo.",DK1151*VLOOKUP('DATI INPUT'!$F$27,TARIFFE_UD,5,FALSE),DK1151*VLOOKUP(DL1151,TARIFFE_UD,5,FALSE)),DK1151*VLOOKUP(CB1151-100,TARIFFE_UND,5,FALSE)),0)</f>
        <v>67.397800635548478</v>
      </c>
      <c r="DO1151" s="431">
        <f t="shared" si="238"/>
        <v>-4.9596969220147002E-3</v>
      </c>
      <c r="DP1151" s="299">
        <f>IFERROR(IF(CA1151="D",IF(DL1151="A dispo.",DF1151*VLOOKUP('DATI INPUT'!$F$27,TARIFFE_UD,2,FALSE),DF1151*VLOOKUP(DL1151,TARIFFE_UD,2,FALSE)),DF1151*VLOOKUP(CB1151-100,TARIFFE_UND,2,FALSE)),0)</f>
        <v>91.787051218934039</v>
      </c>
      <c r="DQ1151" s="299">
        <f>IFERROR(IF(CA1151="D",IF(DL1151="A dispo.",DK1151*VLOOKUP('DATI INPUT'!$F$27,TARIFFE_UD,3,FALSE),DK1151*VLOOKUP(DL1151,TARIFFE_UD,3,FALSE)),DK1151*VLOOKUP(CB1151-100,TARIFFE_UND,3,FALSE)),0)</f>
        <v>60.367780403072892</v>
      </c>
      <c r="DR1151" s="299">
        <f t="shared" si="239"/>
        <v>152.15483162200692</v>
      </c>
    </row>
    <row r="1152" spans="1:122" x14ac:dyDescent="0.25">
      <c r="A1152" t="s">
        <v>9109</v>
      </c>
      <c r="B1152" t="s">
        <v>9110</v>
      </c>
      <c r="C1152" t="s">
        <v>9111</v>
      </c>
      <c r="D1152" t="s">
        <v>9112</v>
      </c>
      <c r="E1152" t="s">
        <v>268</v>
      </c>
      <c r="F1152" t="s">
        <v>156</v>
      </c>
      <c r="G1152" t="s">
        <v>9113</v>
      </c>
      <c r="H1152" t="s">
        <v>1137</v>
      </c>
      <c r="I1152" t="s">
        <v>348</v>
      </c>
      <c r="J1152" t="s">
        <v>274</v>
      </c>
      <c r="K1152" t="s">
        <v>9114</v>
      </c>
      <c r="L1152" t="s">
        <v>1517</v>
      </c>
      <c r="M1152" t="s">
        <v>9115</v>
      </c>
      <c r="N1152" t="s">
        <v>1261</v>
      </c>
      <c r="O1152" t="s">
        <v>943</v>
      </c>
      <c r="P1152" t="s">
        <v>9116</v>
      </c>
      <c r="Q1152" t="s">
        <v>346</v>
      </c>
      <c r="R1152" t="s">
        <v>268</v>
      </c>
      <c r="S1152" t="s">
        <v>268</v>
      </c>
      <c r="T1152" t="s">
        <v>268</v>
      </c>
      <c r="U1152" t="s">
        <v>268</v>
      </c>
      <c r="V1152" t="s">
        <v>268</v>
      </c>
      <c r="W1152" t="s">
        <v>9117</v>
      </c>
      <c r="X1152" t="s">
        <v>1847</v>
      </c>
      <c r="Y1152" t="s">
        <v>3715</v>
      </c>
      <c r="Z1152" t="s">
        <v>268</v>
      </c>
      <c r="AA1152" t="s">
        <v>268</v>
      </c>
      <c r="AB1152" t="s">
        <v>268</v>
      </c>
      <c r="AC1152" t="s">
        <v>268</v>
      </c>
      <c r="AD1152" t="s">
        <v>268</v>
      </c>
      <c r="AE1152" t="s">
        <v>287</v>
      </c>
      <c r="AF1152" t="s">
        <v>1811</v>
      </c>
      <c r="AG1152" t="s">
        <v>875</v>
      </c>
      <c r="AH1152" t="s">
        <v>1848</v>
      </c>
      <c r="AI1152" t="s">
        <v>800</v>
      </c>
      <c r="AJ1152" t="s">
        <v>268</v>
      </c>
      <c r="AK1152" t="s">
        <v>410</v>
      </c>
      <c r="AL1152" t="s">
        <v>268</v>
      </c>
      <c r="AM1152" t="s">
        <v>288</v>
      </c>
      <c r="AN1152" t="s">
        <v>268</v>
      </c>
      <c r="AO1152" t="s">
        <v>268</v>
      </c>
      <c r="AP1152" t="s">
        <v>268</v>
      </c>
      <c r="AQ1152" t="s">
        <v>268</v>
      </c>
      <c r="AR1152" t="s">
        <v>268</v>
      </c>
      <c r="AS1152" t="s">
        <v>268</v>
      </c>
      <c r="AT1152" t="s">
        <v>268</v>
      </c>
      <c r="AU1152" t="s">
        <v>268</v>
      </c>
      <c r="AV1152" t="s">
        <v>268</v>
      </c>
      <c r="AW1152" t="s">
        <v>268</v>
      </c>
      <c r="AX1152" t="s">
        <v>268</v>
      </c>
      <c r="AY1152" t="s">
        <v>268</v>
      </c>
      <c r="AZ1152" t="s">
        <v>268</v>
      </c>
      <c r="BA1152" t="s">
        <v>268</v>
      </c>
      <c r="BB1152" t="s">
        <v>268</v>
      </c>
      <c r="BC1152" t="s">
        <v>268</v>
      </c>
      <c r="BD1152" t="s">
        <v>268</v>
      </c>
      <c r="BE1152" t="s">
        <v>268</v>
      </c>
      <c r="BF1152" t="s">
        <v>268</v>
      </c>
      <c r="BG1152" t="s">
        <v>268</v>
      </c>
      <c r="BH1152" t="s">
        <v>268</v>
      </c>
      <c r="BI1152" t="s">
        <v>268</v>
      </c>
      <c r="BJ1152" t="s">
        <v>268</v>
      </c>
      <c r="BK1152" t="s">
        <v>268</v>
      </c>
      <c r="BL1152" t="s">
        <v>268</v>
      </c>
      <c r="BM1152" t="s">
        <v>268</v>
      </c>
      <c r="BN1152" t="s">
        <v>268</v>
      </c>
      <c r="BO1152" t="s">
        <v>268</v>
      </c>
      <c r="BP1152" t="s">
        <v>268</v>
      </c>
      <c r="BQ1152" t="s">
        <v>268</v>
      </c>
      <c r="BR1152" t="s">
        <v>268</v>
      </c>
      <c r="BS1152" t="s">
        <v>268</v>
      </c>
      <c r="BT1152" t="s">
        <v>268</v>
      </c>
      <c r="BU1152" t="s">
        <v>268</v>
      </c>
      <c r="BV1152" t="s">
        <v>268</v>
      </c>
      <c r="BW1152" t="s">
        <v>268</v>
      </c>
      <c r="BX1152" t="s">
        <v>268</v>
      </c>
      <c r="BY1152">
        <v>53.7</v>
      </c>
      <c r="BZ1152">
        <v>53.7</v>
      </c>
      <c r="CA1152" t="s">
        <v>142</v>
      </c>
      <c r="CB1152" s="356">
        <v>122</v>
      </c>
      <c r="CC1152" t="s">
        <v>876</v>
      </c>
      <c r="CD1152" t="s">
        <v>268</v>
      </c>
      <c r="CE1152" t="s">
        <v>268</v>
      </c>
      <c r="CF1152" t="s">
        <v>268</v>
      </c>
      <c r="CG1152" t="s">
        <v>268</v>
      </c>
      <c r="CH1152" t="s">
        <v>268</v>
      </c>
      <c r="CI1152" t="s">
        <v>268</v>
      </c>
      <c r="CJ1152" t="s">
        <v>268</v>
      </c>
      <c r="CK1152" t="s">
        <v>268</v>
      </c>
      <c r="CL1152" t="s">
        <v>268</v>
      </c>
      <c r="CM1152" t="s">
        <v>11224</v>
      </c>
      <c r="CN1152">
        <v>101.44</v>
      </c>
      <c r="CO1152" t="s">
        <v>268</v>
      </c>
      <c r="CP1152">
        <v>101.44</v>
      </c>
      <c r="CQ1152">
        <v>365</v>
      </c>
      <c r="CR1152" t="s">
        <v>878</v>
      </c>
      <c r="CS1152" t="s">
        <v>11225</v>
      </c>
      <c r="CT1152" t="s">
        <v>11226</v>
      </c>
      <c r="CU1152" t="s">
        <v>11227</v>
      </c>
      <c r="CV1152" t="s">
        <v>268</v>
      </c>
      <c r="CW1152" t="s">
        <v>268</v>
      </c>
      <c r="CX1152" t="s">
        <v>268</v>
      </c>
      <c r="CY1152" t="s">
        <v>268</v>
      </c>
      <c r="CZ1152" t="s">
        <v>268</v>
      </c>
      <c r="DA1152" t="s">
        <v>268</v>
      </c>
      <c r="DB1152" s="429">
        <f t="shared" si="227"/>
        <v>0</v>
      </c>
      <c r="DC1152" s="284">
        <f t="shared" si="228"/>
        <v>0</v>
      </c>
      <c r="DD1152" s="284">
        <f t="shared" si="229"/>
        <v>0</v>
      </c>
      <c r="DE1152" s="284">
        <f t="shared" si="230"/>
        <v>0</v>
      </c>
      <c r="DF1152" s="295">
        <f t="shared" si="231"/>
        <v>53.7</v>
      </c>
      <c r="DG1152" s="284">
        <f t="shared" si="232"/>
        <v>0</v>
      </c>
      <c r="DH1152" s="284">
        <f t="shared" si="233"/>
        <v>0</v>
      </c>
      <c r="DI1152" s="284">
        <f t="shared" si="234"/>
        <v>0</v>
      </c>
      <c r="DJ1152" s="284">
        <f t="shared" si="235"/>
        <v>0</v>
      </c>
      <c r="DK1152" s="295">
        <f t="shared" si="236"/>
        <v>1</v>
      </c>
      <c r="DL1152" s="297" t="str">
        <f t="shared" si="237"/>
        <v>A dispo.</v>
      </c>
      <c r="DM1152" s="430">
        <f>IFERROR(IF(CA1152="D",IF(DL1152="A dispo.",DF1152*VLOOKUP('DATI INPUT'!$F$27,TARIFFE_UD,4,FALSE),DF1152*VLOOKUP(DL1152,TARIFFE_UD,4,FALSE)),DF1152*VLOOKUP(CB1152-100,TARIFFE_UND,4,FALSE)),0)</f>
        <v>34.039609751046903</v>
      </c>
      <c r="DN1152" s="430">
        <f>IFERROR(IF(CA1152="D",IF(DL1152="A dispo.",DK1152*VLOOKUP('DATI INPUT'!$F$27,TARIFFE_UD,5,FALSE),DK1152*VLOOKUP(DL1152,TARIFFE_UD,5,FALSE)),DK1152*VLOOKUP(CB1152-100,TARIFFE_UND,5,FALSE)),0)</f>
        <v>67.397800635548478</v>
      </c>
      <c r="DO1152" s="431">
        <f t="shared" si="238"/>
        <v>-2.5896134046092811E-3</v>
      </c>
      <c r="DP1152" s="299">
        <f>IFERROR(IF(CA1152="D",IF(DL1152="A dispo.",DF1152*VLOOKUP('DATI INPUT'!$F$27,TARIFFE_UD,2,FALSE),DF1152*VLOOKUP(DL1152,TARIFFE_UD,2,FALSE)),DF1152*VLOOKUP(CB1152-100,TARIFFE_UND,2,FALSE)),0)</f>
        <v>42.527736414639847</v>
      </c>
      <c r="DQ1152" s="299">
        <f>IFERROR(IF(CA1152="D",IF(DL1152="A dispo.",DK1152*VLOOKUP('DATI INPUT'!$F$27,TARIFFE_UD,3,FALSE),DK1152*VLOOKUP(DL1152,TARIFFE_UD,3,FALSE)),DK1152*VLOOKUP(CB1152-100,TARIFFE_UND,3,FALSE)),0)</f>
        <v>60.367780403072892</v>
      </c>
      <c r="DR1152" s="299">
        <f t="shared" si="239"/>
        <v>102.89551681771275</v>
      </c>
    </row>
    <row r="1153" spans="1:122" x14ac:dyDescent="0.25">
      <c r="A1153" t="s">
        <v>9118</v>
      </c>
      <c r="B1153" t="s">
        <v>9119</v>
      </c>
      <c r="C1153" t="s">
        <v>1093</v>
      </c>
      <c r="D1153" t="s">
        <v>9120</v>
      </c>
      <c r="E1153" t="s">
        <v>268</v>
      </c>
      <c r="F1153" t="s">
        <v>156</v>
      </c>
      <c r="G1153" t="s">
        <v>9121</v>
      </c>
      <c r="H1153" t="s">
        <v>9122</v>
      </c>
      <c r="I1153" t="s">
        <v>1049</v>
      </c>
      <c r="J1153" t="s">
        <v>274</v>
      </c>
      <c r="K1153" t="s">
        <v>9123</v>
      </c>
      <c r="L1153" t="s">
        <v>6405</v>
      </c>
      <c r="M1153" t="s">
        <v>9124</v>
      </c>
      <c r="N1153" t="s">
        <v>5078</v>
      </c>
      <c r="O1153" t="s">
        <v>5079</v>
      </c>
      <c r="P1153" t="s">
        <v>9125</v>
      </c>
      <c r="Q1153" t="s">
        <v>323</v>
      </c>
      <c r="R1153" t="s">
        <v>268</v>
      </c>
      <c r="S1153" t="s">
        <v>268</v>
      </c>
      <c r="T1153" t="s">
        <v>268</v>
      </c>
      <c r="U1153" t="s">
        <v>268</v>
      </c>
      <c r="V1153" t="s">
        <v>268</v>
      </c>
      <c r="W1153" t="s">
        <v>9126</v>
      </c>
      <c r="X1153" t="s">
        <v>3754</v>
      </c>
      <c r="Y1153" t="s">
        <v>323</v>
      </c>
      <c r="Z1153" t="s">
        <v>268</v>
      </c>
      <c r="AA1153" t="s">
        <v>268</v>
      </c>
      <c r="AB1153" t="s">
        <v>268</v>
      </c>
      <c r="AC1153" t="s">
        <v>268</v>
      </c>
      <c r="AD1153" t="s">
        <v>268</v>
      </c>
      <c r="AE1153" t="s">
        <v>268</v>
      </c>
      <c r="AF1153" t="s">
        <v>268</v>
      </c>
      <c r="AG1153" t="s">
        <v>268</v>
      </c>
      <c r="AH1153" t="s">
        <v>268</v>
      </c>
      <c r="AI1153" t="s">
        <v>268</v>
      </c>
      <c r="AJ1153" t="s">
        <v>268</v>
      </c>
      <c r="AK1153" t="s">
        <v>268</v>
      </c>
      <c r="AL1153" t="s">
        <v>268</v>
      </c>
      <c r="AM1153" t="s">
        <v>268</v>
      </c>
      <c r="AN1153" t="s">
        <v>268</v>
      </c>
      <c r="AO1153" t="s">
        <v>268</v>
      </c>
      <c r="AP1153" t="s">
        <v>268</v>
      </c>
      <c r="AQ1153" t="s">
        <v>268</v>
      </c>
      <c r="AR1153" t="s">
        <v>268</v>
      </c>
      <c r="AS1153" t="s">
        <v>268</v>
      </c>
      <c r="AT1153" t="s">
        <v>268</v>
      </c>
      <c r="AU1153" t="s">
        <v>268</v>
      </c>
      <c r="AV1153" t="s">
        <v>268</v>
      </c>
      <c r="AW1153" t="s">
        <v>268</v>
      </c>
      <c r="AX1153" t="s">
        <v>268</v>
      </c>
      <c r="AY1153" t="s">
        <v>268</v>
      </c>
      <c r="AZ1153" t="s">
        <v>268</v>
      </c>
      <c r="BA1153" t="s">
        <v>268</v>
      </c>
      <c r="BB1153" t="s">
        <v>268</v>
      </c>
      <c r="BC1153" t="s">
        <v>268</v>
      </c>
      <c r="BD1153" t="s">
        <v>268</v>
      </c>
      <c r="BE1153" t="s">
        <v>268</v>
      </c>
      <c r="BF1153" t="s">
        <v>268</v>
      </c>
      <c r="BG1153" t="s">
        <v>268</v>
      </c>
      <c r="BH1153" t="s">
        <v>268</v>
      </c>
      <c r="BI1153" t="s">
        <v>268</v>
      </c>
      <c r="BJ1153" t="s">
        <v>268</v>
      </c>
      <c r="BK1153" t="s">
        <v>268</v>
      </c>
      <c r="BL1153" t="s">
        <v>268</v>
      </c>
      <c r="BM1153" t="s">
        <v>268</v>
      </c>
      <c r="BN1153" t="s">
        <v>268</v>
      </c>
      <c r="BO1153" t="s">
        <v>268</v>
      </c>
      <c r="BP1153" t="s">
        <v>268</v>
      </c>
      <c r="BQ1153" t="s">
        <v>268</v>
      </c>
      <c r="BR1153" t="s">
        <v>268</v>
      </c>
      <c r="BS1153" t="s">
        <v>268</v>
      </c>
      <c r="BT1153" t="s">
        <v>268</v>
      </c>
      <c r="BU1153" t="s">
        <v>268</v>
      </c>
      <c r="BV1153" t="s">
        <v>268</v>
      </c>
      <c r="BW1153" t="s">
        <v>268</v>
      </c>
      <c r="BX1153" t="s">
        <v>268</v>
      </c>
      <c r="BY1153">
        <v>93</v>
      </c>
      <c r="BZ1153">
        <v>93</v>
      </c>
      <c r="CA1153" t="s">
        <v>142</v>
      </c>
      <c r="CB1153" s="356">
        <v>122</v>
      </c>
      <c r="CC1153" t="s">
        <v>876</v>
      </c>
      <c r="CD1153" t="s">
        <v>268</v>
      </c>
      <c r="CE1153" t="s">
        <v>268</v>
      </c>
      <c r="CF1153" t="s">
        <v>268</v>
      </c>
      <c r="CG1153" t="s">
        <v>268</v>
      </c>
      <c r="CH1153" t="s">
        <v>268</v>
      </c>
      <c r="CI1153" t="s">
        <v>268</v>
      </c>
      <c r="CJ1153" t="s">
        <v>268</v>
      </c>
      <c r="CK1153" t="s">
        <v>268</v>
      </c>
      <c r="CL1153" t="s">
        <v>268</v>
      </c>
      <c r="CM1153" t="s">
        <v>11224</v>
      </c>
      <c r="CN1153">
        <v>126.35</v>
      </c>
      <c r="CO1153" t="s">
        <v>268</v>
      </c>
      <c r="CP1153">
        <v>126.35</v>
      </c>
      <c r="CQ1153">
        <v>365</v>
      </c>
      <c r="CR1153" t="s">
        <v>878</v>
      </c>
      <c r="CS1153" t="s">
        <v>11225</v>
      </c>
      <c r="CT1153" t="s">
        <v>11226</v>
      </c>
      <c r="CU1153" t="s">
        <v>11227</v>
      </c>
      <c r="CV1153" t="s">
        <v>268</v>
      </c>
      <c r="CW1153" t="s">
        <v>268</v>
      </c>
      <c r="CX1153" t="s">
        <v>268</v>
      </c>
      <c r="CY1153" t="s">
        <v>268</v>
      </c>
      <c r="CZ1153" t="s">
        <v>268</v>
      </c>
      <c r="DA1153" t="s">
        <v>268</v>
      </c>
      <c r="DB1153" s="429">
        <f t="shared" si="227"/>
        <v>0</v>
      </c>
      <c r="DC1153" s="284">
        <f t="shared" si="228"/>
        <v>0</v>
      </c>
      <c r="DD1153" s="284">
        <f t="shared" si="229"/>
        <v>0</v>
      </c>
      <c r="DE1153" s="284">
        <f t="shared" si="230"/>
        <v>0</v>
      </c>
      <c r="DF1153" s="295">
        <f t="shared" si="231"/>
        <v>93</v>
      </c>
      <c r="DG1153" s="284">
        <f t="shared" si="232"/>
        <v>0</v>
      </c>
      <c r="DH1153" s="284">
        <f t="shared" si="233"/>
        <v>0</v>
      </c>
      <c r="DI1153" s="284">
        <f t="shared" si="234"/>
        <v>0</v>
      </c>
      <c r="DJ1153" s="284">
        <f t="shared" si="235"/>
        <v>0</v>
      </c>
      <c r="DK1153" s="295">
        <f t="shared" si="236"/>
        <v>1</v>
      </c>
      <c r="DL1153" s="297" t="str">
        <f t="shared" si="237"/>
        <v>A dispo.</v>
      </c>
      <c r="DM1153" s="430">
        <f>IFERROR(IF(CA1153="D",IF(DL1153="A dispo.",DF1153*VLOOKUP('DATI INPUT'!$F$27,TARIFFE_UD,4,FALSE),DF1153*VLOOKUP(DL1153,TARIFFE_UD,4,FALSE)),DF1153*VLOOKUP(CB1153-100,TARIFFE_UND,4,FALSE)),0)</f>
        <v>58.951279457120329</v>
      </c>
      <c r="DN1153" s="430">
        <f>IFERROR(IF(CA1153="D",IF(DL1153="A dispo.",DK1153*VLOOKUP('DATI INPUT'!$F$27,TARIFFE_UD,5,FALSE),DK1153*VLOOKUP(DL1153,TARIFFE_UD,5,FALSE)),DK1153*VLOOKUP(CB1153-100,TARIFFE_UND,5,FALSE)),0)</f>
        <v>67.397800635548478</v>
      </c>
      <c r="DO1153" s="431">
        <f t="shared" si="238"/>
        <v>-9.1990733119473589E-4</v>
      </c>
      <c r="DP1153" s="299">
        <f>IFERROR(IF(CA1153="D",IF(DL1153="A dispo.",DF1153*VLOOKUP('DATI INPUT'!$F$27,TARIFFE_UD,2,FALSE),DF1153*VLOOKUP(DL1153,TARIFFE_UD,2,FALSE)),DF1153*VLOOKUP(CB1153-100,TARIFFE_UND,2,FALSE)),0)</f>
        <v>73.651387086806437</v>
      </c>
      <c r="DQ1153" s="299">
        <f>IFERROR(IF(CA1153="D",IF(DL1153="A dispo.",DK1153*VLOOKUP('DATI INPUT'!$F$27,TARIFFE_UD,3,FALSE),DK1153*VLOOKUP(DL1153,TARIFFE_UD,3,FALSE)),DK1153*VLOOKUP(CB1153-100,TARIFFE_UND,3,FALSE)),0)</f>
        <v>60.367780403072892</v>
      </c>
      <c r="DR1153" s="299">
        <f t="shared" si="239"/>
        <v>134.01916748987932</v>
      </c>
    </row>
    <row r="1154" spans="1:122" x14ac:dyDescent="0.25">
      <c r="A1154" t="s">
        <v>9127</v>
      </c>
      <c r="B1154" t="s">
        <v>9119</v>
      </c>
      <c r="C1154" t="s">
        <v>9128</v>
      </c>
      <c r="D1154" t="s">
        <v>9120</v>
      </c>
      <c r="E1154" t="s">
        <v>268</v>
      </c>
      <c r="F1154" t="s">
        <v>156</v>
      </c>
      <c r="G1154" t="s">
        <v>9121</v>
      </c>
      <c r="H1154" t="s">
        <v>9122</v>
      </c>
      <c r="I1154" t="s">
        <v>1049</v>
      </c>
      <c r="J1154" t="s">
        <v>274</v>
      </c>
      <c r="K1154" t="s">
        <v>9123</v>
      </c>
      <c r="L1154" t="s">
        <v>6405</v>
      </c>
      <c r="M1154" t="s">
        <v>9124</v>
      </c>
      <c r="N1154" t="s">
        <v>5078</v>
      </c>
      <c r="O1154" t="s">
        <v>5079</v>
      </c>
      <c r="P1154" t="s">
        <v>9125</v>
      </c>
      <c r="Q1154" t="s">
        <v>323</v>
      </c>
      <c r="R1154" t="s">
        <v>268</v>
      </c>
      <c r="S1154" t="s">
        <v>268</v>
      </c>
      <c r="T1154" t="s">
        <v>268</v>
      </c>
      <c r="U1154" t="s">
        <v>268</v>
      </c>
      <c r="V1154" t="s">
        <v>268</v>
      </c>
      <c r="W1154" t="s">
        <v>9126</v>
      </c>
      <c r="X1154" t="s">
        <v>3754</v>
      </c>
      <c r="Y1154" t="s">
        <v>323</v>
      </c>
      <c r="Z1154" t="s">
        <v>268</v>
      </c>
      <c r="AA1154" t="s">
        <v>268</v>
      </c>
      <c r="AB1154" t="s">
        <v>268</v>
      </c>
      <c r="AC1154" t="s">
        <v>268</v>
      </c>
      <c r="AD1154" t="s">
        <v>268</v>
      </c>
      <c r="AE1154" t="s">
        <v>268</v>
      </c>
      <c r="AF1154" t="s">
        <v>268</v>
      </c>
      <c r="AG1154" t="s">
        <v>268</v>
      </c>
      <c r="AH1154" t="s">
        <v>268</v>
      </c>
      <c r="AI1154" t="s">
        <v>268</v>
      </c>
      <c r="AJ1154" t="s">
        <v>268</v>
      </c>
      <c r="AK1154" t="s">
        <v>268</v>
      </c>
      <c r="AL1154" t="s">
        <v>268</v>
      </c>
      <c r="AM1154" t="s">
        <v>268</v>
      </c>
      <c r="AN1154" t="s">
        <v>268</v>
      </c>
      <c r="AO1154" t="s">
        <v>268</v>
      </c>
      <c r="AP1154" t="s">
        <v>268</v>
      </c>
      <c r="AQ1154" t="s">
        <v>268</v>
      </c>
      <c r="AR1154" t="s">
        <v>268</v>
      </c>
      <c r="AS1154" t="s">
        <v>268</v>
      </c>
      <c r="AT1154" t="s">
        <v>268</v>
      </c>
      <c r="AU1154" t="s">
        <v>268</v>
      </c>
      <c r="AV1154" t="s">
        <v>268</v>
      </c>
      <c r="AW1154" t="s">
        <v>268</v>
      </c>
      <c r="AX1154" t="s">
        <v>268</v>
      </c>
      <c r="AY1154" t="s">
        <v>268</v>
      </c>
      <c r="AZ1154" t="s">
        <v>268</v>
      </c>
      <c r="BA1154" t="s">
        <v>268</v>
      </c>
      <c r="BB1154" t="s">
        <v>268</v>
      </c>
      <c r="BC1154" t="s">
        <v>268</v>
      </c>
      <c r="BD1154" t="s">
        <v>268</v>
      </c>
      <c r="BE1154" t="s">
        <v>268</v>
      </c>
      <c r="BF1154" t="s">
        <v>268</v>
      </c>
      <c r="BG1154" t="s">
        <v>268</v>
      </c>
      <c r="BH1154" t="s">
        <v>268</v>
      </c>
      <c r="BI1154" t="s">
        <v>268</v>
      </c>
      <c r="BJ1154" t="s">
        <v>268</v>
      </c>
      <c r="BK1154" t="s">
        <v>268</v>
      </c>
      <c r="BL1154" t="s">
        <v>268</v>
      </c>
      <c r="BM1154" t="s">
        <v>268</v>
      </c>
      <c r="BN1154" t="s">
        <v>268</v>
      </c>
      <c r="BO1154" t="s">
        <v>268</v>
      </c>
      <c r="BP1154" t="s">
        <v>268</v>
      </c>
      <c r="BQ1154" t="s">
        <v>268</v>
      </c>
      <c r="BR1154" t="s">
        <v>268</v>
      </c>
      <c r="BS1154" t="s">
        <v>268</v>
      </c>
      <c r="BT1154" t="s">
        <v>268</v>
      </c>
      <c r="BU1154" t="s">
        <v>268</v>
      </c>
      <c r="BV1154" t="s">
        <v>268</v>
      </c>
      <c r="BW1154" t="s">
        <v>268</v>
      </c>
      <c r="BX1154" t="s">
        <v>268</v>
      </c>
      <c r="BY1154">
        <v>34</v>
      </c>
      <c r="BZ1154">
        <v>34</v>
      </c>
      <c r="CA1154" t="s">
        <v>142</v>
      </c>
      <c r="CB1154" s="356">
        <v>123</v>
      </c>
      <c r="CC1154" t="s">
        <v>1817</v>
      </c>
      <c r="CD1154" t="s">
        <v>268</v>
      </c>
      <c r="CE1154" t="s">
        <v>268</v>
      </c>
      <c r="CF1154" t="s">
        <v>268</v>
      </c>
      <c r="CG1154" t="s">
        <v>268</v>
      </c>
      <c r="CH1154" t="s">
        <v>268</v>
      </c>
      <c r="CI1154" t="s">
        <v>268</v>
      </c>
      <c r="CJ1154" t="s">
        <v>268</v>
      </c>
      <c r="CK1154" t="s">
        <v>268</v>
      </c>
      <c r="CL1154" t="s">
        <v>268</v>
      </c>
      <c r="CM1154" t="s">
        <v>11224</v>
      </c>
      <c r="CN1154">
        <v>21.55</v>
      </c>
      <c r="CO1154" t="s">
        <v>268</v>
      </c>
      <c r="CP1154">
        <v>21.55</v>
      </c>
      <c r="CQ1154">
        <v>365</v>
      </c>
      <c r="CR1154" t="s">
        <v>878</v>
      </c>
      <c r="CS1154" t="s">
        <v>11225</v>
      </c>
      <c r="CT1154" t="s">
        <v>11226</v>
      </c>
      <c r="CU1154" t="s">
        <v>11227</v>
      </c>
      <c r="CV1154" t="s">
        <v>268</v>
      </c>
      <c r="CW1154" t="s">
        <v>268</v>
      </c>
      <c r="CX1154" t="s">
        <v>268</v>
      </c>
      <c r="CY1154" t="s">
        <v>268</v>
      </c>
      <c r="CZ1154" t="s">
        <v>268</v>
      </c>
      <c r="DA1154" t="s">
        <v>268</v>
      </c>
      <c r="DB1154" s="429">
        <f t="shared" si="227"/>
        <v>0</v>
      </c>
      <c r="DC1154" s="284">
        <f t="shared" si="228"/>
        <v>0</v>
      </c>
      <c r="DD1154" s="284">
        <f t="shared" si="229"/>
        <v>0</v>
      </c>
      <c r="DE1154" s="284">
        <f t="shared" si="230"/>
        <v>0</v>
      </c>
      <c r="DF1154" s="295">
        <f t="shared" si="231"/>
        <v>34</v>
      </c>
      <c r="DG1154" s="284">
        <f t="shared" si="232"/>
        <v>1</v>
      </c>
      <c r="DH1154" s="284">
        <f t="shared" si="233"/>
        <v>0</v>
      </c>
      <c r="DI1154" s="284">
        <f t="shared" si="234"/>
        <v>0</v>
      </c>
      <c r="DJ1154" s="284">
        <f t="shared" si="235"/>
        <v>0</v>
      </c>
      <c r="DK1154" s="295">
        <f t="shared" si="236"/>
        <v>0</v>
      </c>
      <c r="DL1154" s="297" t="str">
        <f t="shared" si="237"/>
        <v>A dispo.</v>
      </c>
      <c r="DM1154" s="430">
        <f>IFERROR(IF(CA1154="D",IF(DL1154="A dispo.",DF1154*VLOOKUP('DATI INPUT'!$F$27,TARIFFE_UD,4,FALSE),DF1154*VLOOKUP(DL1154,TARIFFE_UD,4,FALSE)),DF1154*VLOOKUP(CB1154-100,TARIFFE_UND,4,FALSE)),0)</f>
        <v>21.552080661742917</v>
      </c>
      <c r="DN1154" s="430">
        <f>IFERROR(IF(CA1154="D",IF(DL1154="A dispo.",DK1154*VLOOKUP('DATI INPUT'!$F$27,TARIFFE_UD,5,FALSE),DK1154*VLOOKUP(DL1154,TARIFFE_UD,5,FALSE)),DK1154*VLOOKUP(CB1154-100,TARIFFE_UND,5,FALSE)),0)</f>
        <v>0</v>
      </c>
      <c r="DO1154" s="431">
        <f t="shared" si="238"/>
        <v>2.0806617429158791E-3</v>
      </c>
      <c r="DP1154" s="299">
        <f>IFERROR(IF(CA1154="D",IF(DL1154="A dispo.",DF1154*VLOOKUP('DATI INPUT'!$F$27,TARIFFE_UD,2,FALSE),DF1154*VLOOKUP(DL1154,TARIFFE_UD,2,FALSE)),DF1154*VLOOKUP(CB1154-100,TARIFFE_UND,2,FALSE)),0)</f>
        <v>26.926313558617405</v>
      </c>
      <c r="DQ1154" s="299">
        <f>IFERROR(IF(CA1154="D",IF(DL1154="A dispo.",DK1154*VLOOKUP('DATI INPUT'!$F$27,TARIFFE_UD,3,FALSE),DK1154*VLOOKUP(DL1154,TARIFFE_UD,3,FALSE)),DK1154*VLOOKUP(CB1154-100,TARIFFE_UND,3,FALSE)),0)</f>
        <v>0</v>
      </c>
      <c r="DR1154" s="299">
        <f t="shared" si="239"/>
        <v>26.926313558617405</v>
      </c>
    </row>
    <row r="1155" spans="1:122" x14ac:dyDescent="0.25">
      <c r="A1155" t="s">
        <v>9129</v>
      </c>
      <c r="B1155" t="s">
        <v>9130</v>
      </c>
      <c r="C1155" t="s">
        <v>9131</v>
      </c>
      <c r="D1155" t="s">
        <v>9132</v>
      </c>
      <c r="E1155" t="s">
        <v>268</v>
      </c>
      <c r="F1155" t="s">
        <v>156</v>
      </c>
      <c r="G1155" t="s">
        <v>9133</v>
      </c>
      <c r="H1155" t="s">
        <v>9134</v>
      </c>
      <c r="I1155" t="s">
        <v>521</v>
      </c>
      <c r="J1155" t="s">
        <v>156</v>
      </c>
      <c r="K1155" t="s">
        <v>9135</v>
      </c>
      <c r="L1155" t="s">
        <v>303</v>
      </c>
      <c r="M1155" t="s">
        <v>9136</v>
      </c>
      <c r="N1155" t="s">
        <v>5025</v>
      </c>
      <c r="O1155" t="s">
        <v>943</v>
      </c>
      <c r="P1155" t="s">
        <v>6360</v>
      </c>
      <c r="Q1155" t="s">
        <v>272</v>
      </c>
      <c r="R1155" t="s">
        <v>268</v>
      </c>
      <c r="S1155" t="s">
        <v>268</v>
      </c>
      <c r="T1155" t="s">
        <v>268</v>
      </c>
      <c r="U1155" t="s">
        <v>268</v>
      </c>
      <c r="V1155" t="s">
        <v>268</v>
      </c>
      <c r="W1155" t="s">
        <v>2130</v>
      </c>
      <c r="X1155" t="s">
        <v>2131</v>
      </c>
      <c r="Y1155" t="s">
        <v>268</v>
      </c>
      <c r="Z1155" t="s">
        <v>268</v>
      </c>
      <c r="AA1155" t="s">
        <v>268</v>
      </c>
      <c r="AB1155" t="s">
        <v>268</v>
      </c>
      <c r="AC1155" t="s">
        <v>268</v>
      </c>
      <c r="AD1155" t="s">
        <v>268</v>
      </c>
      <c r="AE1155" t="s">
        <v>268</v>
      </c>
      <c r="AF1155" t="s">
        <v>268</v>
      </c>
      <c r="AG1155" t="s">
        <v>268</v>
      </c>
      <c r="AH1155" t="s">
        <v>268</v>
      </c>
      <c r="AI1155" t="s">
        <v>268</v>
      </c>
      <c r="AJ1155" t="s">
        <v>268</v>
      </c>
      <c r="AK1155" t="s">
        <v>268</v>
      </c>
      <c r="AL1155" t="s">
        <v>268</v>
      </c>
      <c r="AM1155" t="s">
        <v>268</v>
      </c>
      <c r="AN1155" t="s">
        <v>268</v>
      </c>
      <c r="AO1155" t="s">
        <v>268</v>
      </c>
      <c r="AP1155" t="s">
        <v>268</v>
      </c>
      <c r="AQ1155" t="s">
        <v>268</v>
      </c>
      <c r="AR1155" t="s">
        <v>268</v>
      </c>
      <c r="AS1155" t="s">
        <v>268</v>
      </c>
      <c r="AT1155" t="s">
        <v>268</v>
      </c>
      <c r="AU1155" t="s">
        <v>268</v>
      </c>
      <c r="AV1155" t="s">
        <v>268</v>
      </c>
      <c r="AW1155" t="s">
        <v>268</v>
      </c>
      <c r="AX1155" t="s">
        <v>268</v>
      </c>
      <c r="AY1155" t="s">
        <v>268</v>
      </c>
      <c r="AZ1155" t="s">
        <v>268</v>
      </c>
      <c r="BA1155" t="s">
        <v>268</v>
      </c>
      <c r="BB1155" t="s">
        <v>268</v>
      </c>
      <c r="BC1155" t="s">
        <v>268</v>
      </c>
      <c r="BD1155" t="s">
        <v>268</v>
      </c>
      <c r="BE1155" t="s">
        <v>268</v>
      </c>
      <c r="BF1155" t="s">
        <v>268</v>
      </c>
      <c r="BG1155" t="s">
        <v>268</v>
      </c>
      <c r="BH1155" t="s">
        <v>268</v>
      </c>
      <c r="BI1155" t="s">
        <v>268</v>
      </c>
      <c r="BJ1155" t="s">
        <v>268</v>
      </c>
      <c r="BK1155" t="s">
        <v>268</v>
      </c>
      <c r="BL1155" t="s">
        <v>268</v>
      </c>
      <c r="BM1155" t="s">
        <v>268</v>
      </c>
      <c r="BN1155" t="s">
        <v>268</v>
      </c>
      <c r="BO1155" t="s">
        <v>268</v>
      </c>
      <c r="BP1155" t="s">
        <v>268</v>
      </c>
      <c r="BQ1155" t="s">
        <v>268</v>
      </c>
      <c r="BR1155" t="s">
        <v>268</v>
      </c>
      <c r="BS1155" t="s">
        <v>268</v>
      </c>
      <c r="BT1155" t="s">
        <v>268</v>
      </c>
      <c r="BU1155" t="s">
        <v>268</v>
      </c>
      <c r="BV1155" t="s">
        <v>268</v>
      </c>
      <c r="BW1155" t="s">
        <v>268</v>
      </c>
      <c r="BX1155" t="s">
        <v>268</v>
      </c>
      <c r="BY1155">
        <v>67.75</v>
      </c>
      <c r="BZ1155">
        <v>67.75</v>
      </c>
      <c r="CA1155" t="s">
        <v>142</v>
      </c>
      <c r="CB1155" s="356">
        <v>122</v>
      </c>
      <c r="CC1155" t="s">
        <v>876</v>
      </c>
      <c r="CD1155" t="s">
        <v>268</v>
      </c>
      <c r="CE1155" t="s">
        <v>268</v>
      </c>
      <c r="CF1155" t="s">
        <v>268</v>
      </c>
      <c r="CG1155" t="s">
        <v>2132</v>
      </c>
      <c r="CH1155" t="s">
        <v>268</v>
      </c>
      <c r="CI1155" t="s">
        <v>268</v>
      </c>
      <c r="CJ1155" t="s">
        <v>268</v>
      </c>
      <c r="CK1155" t="s">
        <v>268</v>
      </c>
      <c r="CL1155" t="s">
        <v>268</v>
      </c>
      <c r="CM1155" t="s">
        <v>11224</v>
      </c>
      <c r="CN1155">
        <v>110.35</v>
      </c>
      <c r="CO1155">
        <v>-82.76</v>
      </c>
      <c r="CP1155">
        <v>27.59</v>
      </c>
      <c r="CQ1155">
        <v>365</v>
      </c>
      <c r="CR1155" t="s">
        <v>878</v>
      </c>
      <c r="CS1155" t="s">
        <v>11225</v>
      </c>
      <c r="CT1155" t="s">
        <v>11226</v>
      </c>
      <c r="CU1155" t="s">
        <v>11227</v>
      </c>
      <c r="CV1155" t="s">
        <v>268</v>
      </c>
      <c r="CW1155" t="s">
        <v>268</v>
      </c>
      <c r="CX1155" t="s">
        <v>268</v>
      </c>
      <c r="CY1155" t="s">
        <v>268</v>
      </c>
      <c r="CZ1155" t="s">
        <v>268</v>
      </c>
      <c r="DA1155" t="s">
        <v>268</v>
      </c>
      <c r="DB1155" s="429">
        <f t="shared" ref="DB1155:DB1218" si="240">IFERROR(VLOOKUP(CC1155,Rid_ud,2,FALSE),0)</f>
        <v>0</v>
      </c>
      <c r="DC1155" s="284">
        <f t="shared" ref="DC1155:DC1218" si="241">IFERROR(VLOOKUP(CG1155,rid,2,FALSE),0)</f>
        <v>0.75</v>
      </c>
      <c r="DD1155" s="284">
        <f t="shared" ref="DD1155:DD1218" si="242">IFERROR(VLOOKUP(CH1155,rid,2,FALSE),0)</f>
        <v>0</v>
      </c>
      <c r="DE1155" s="284">
        <f t="shared" ref="DE1155:DE1218" si="243">IFERROR(VLOOKUP(CI1155,rid,2,FALSE),0)</f>
        <v>0</v>
      </c>
      <c r="DF1155" s="295">
        <f t="shared" ref="DF1155:DF1218" si="244">((((BY1155-(BY1155*DB1155))-((BY1155-(BY1155*DB1155))*DC1155))-(((BY1155-(BY1155*DB1155))-((BY1155-(BY1155*DB1155))*DC1155))*DD1155))-((((BY1155-(BY1155*DB1155))-((BY1155-(BY1155*DB1155))*DC1155))-(((BY1155-(BY1155*DB1155))-((BY1155-(BY1155*DB1155))*DC1155))*DD1155))*DE1155))/365*CQ1155</f>
        <v>16.9375</v>
      </c>
      <c r="DG1155" s="284">
        <f t="shared" ref="DG1155:DG1218" si="245">IFERROR(VLOOKUP(CC1155,Rid_ud,3,FALSE),0)</f>
        <v>0</v>
      </c>
      <c r="DH1155" s="284">
        <f t="shared" ref="DH1155:DH1218" si="246">IFERROR(VLOOKUP(CG1155,rid,3,FALSE),0)</f>
        <v>0.75</v>
      </c>
      <c r="DI1155" s="284">
        <f t="shared" ref="DI1155:DI1218" si="247">IFERROR(VLOOKUP(CH1155,rid,3,FALSE),0)</f>
        <v>0</v>
      </c>
      <c r="DJ1155" s="284">
        <f t="shared" ref="DJ1155:DJ1218" si="248">IFERROR(VLOOKUP(CI1155,rid,3,FALSE),0)</f>
        <v>0</v>
      </c>
      <c r="DK1155" s="295">
        <f t="shared" ref="DK1155:DK1218" si="249">IF(CA1155="D",(((1-(1*DG1155))-((1-(1*DG1155))*DH1155))-(((1-(1*DG1155))-((1-(1*DG1155))*DH1155))*DI1155))-((((1-(1*DG1155))-((1-(1*DG1155))*DH1155))-(((1-(1*DG1155))-((1-(1*DG1155))*DH1155))*DI1155))*DJ1155),(((BY1155-(BY1155*DG1155))-((BY1155-(BY1155*DG1155))*DH1155))-(((BY1155-(BY1155*DG1155))-((BY1155-(BY1155*DG1155))*DH1155))*DI1155))-((((BY1155-(BY1155*DG1155))-((BY1155-(BY1155*DG1155))*DH1155))-(((BY1155-(BY1155*DG1155))-((BY1155-(BY1155*DG1155))*DH1155))*DI1155))*DJ1155))/365*CQ1155</f>
        <v>0.25</v>
      </c>
      <c r="DL1155" s="297" t="str">
        <f t="shared" ref="DL1155:DL1218" si="250">IF(CA1155="D",IF(OR(CF1155&lt;1,CF1155=""),"A dispo.",IF(CF1155&gt;6,6,CF1155)),"")</f>
        <v>A dispo.</v>
      </c>
      <c r="DM1155" s="430">
        <f>IFERROR(IF(CA1155="D",IF(DL1155="A dispo.",DF1155*VLOOKUP('DATI INPUT'!$F$27,TARIFFE_UD,4,FALSE),DF1155*VLOOKUP(DL1155,TARIFFE_UD,4,FALSE)),DF1155*VLOOKUP(CB1155-100,TARIFFE_UND,4,FALSE)),0)</f>
        <v>10.736422535537372</v>
      </c>
      <c r="DN1155" s="430">
        <f>IFERROR(IF(CA1155="D",IF(DL1155="A dispo.",DK1155*VLOOKUP('DATI INPUT'!$F$27,TARIFFE_UD,5,FALSE),DK1155*VLOOKUP(DL1155,TARIFFE_UD,5,FALSE)),DK1155*VLOOKUP(CB1155-100,TARIFFE_UND,5,FALSE)),0)</f>
        <v>16.849450158887119</v>
      </c>
      <c r="DO1155" s="431">
        <f t="shared" ref="DO1155:DO1218" si="251">DM1155+DN1155-CP1155</f>
        <v>-4.1273055755084442E-3</v>
      </c>
      <c r="DP1155" s="299">
        <f>IFERROR(IF(CA1155="D",IF(DL1155="A dispo.",DF1155*VLOOKUP('DATI INPUT'!$F$27,TARIFFE_UD,2,FALSE),DF1155*VLOOKUP(DL1155,TARIFFE_UD,2,FALSE)),DF1155*VLOOKUP(CB1155-100,TARIFFE_UND,2,FALSE)),0)</f>
        <v>13.413659879384774</v>
      </c>
      <c r="DQ1155" s="299">
        <f>IFERROR(IF(CA1155="D",IF(DL1155="A dispo.",DK1155*VLOOKUP('DATI INPUT'!$F$27,TARIFFE_UD,3,FALSE),DK1155*VLOOKUP(DL1155,TARIFFE_UD,3,FALSE)),DK1155*VLOOKUP(CB1155-100,TARIFFE_UND,3,FALSE)),0)</f>
        <v>15.091945100768223</v>
      </c>
      <c r="DR1155" s="299">
        <f t="shared" ref="DR1155:DR1218" si="252">DQ1155+DP1155</f>
        <v>28.505604980152995</v>
      </c>
    </row>
    <row r="1156" spans="1:122" x14ac:dyDescent="0.25">
      <c r="A1156" t="s">
        <v>9137</v>
      </c>
      <c r="B1156" t="s">
        <v>9138</v>
      </c>
      <c r="C1156" t="s">
        <v>9139</v>
      </c>
      <c r="D1156" t="s">
        <v>9140</v>
      </c>
      <c r="E1156" t="s">
        <v>268</v>
      </c>
      <c r="F1156" t="s">
        <v>156</v>
      </c>
      <c r="G1156" t="s">
        <v>9141</v>
      </c>
      <c r="H1156" t="s">
        <v>3342</v>
      </c>
      <c r="I1156" t="s">
        <v>365</v>
      </c>
      <c r="J1156" t="s">
        <v>274</v>
      </c>
      <c r="K1156" t="s">
        <v>9142</v>
      </c>
      <c r="L1156" t="s">
        <v>1204</v>
      </c>
      <c r="M1156" t="s">
        <v>9143</v>
      </c>
      <c r="N1156" t="s">
        <v>1204</v>
      </c>
      <c r="O1156" t="s">
        <v>1526</v>
      </c>
      <c r="P1156" t="s">
        <v>9144</v>
      </c>
      <c r="Q1156" t="s">
        <v>907</v>
      </c>
      <c r="R1156" t="s">
        <v>268</v>
      </c>
      <c r="S1156" t="s">
        <v>268</v>
      </c>
      <c r="T1156" t="s">
        <v>268</v>
      </c>
      <c r="U1156" t="s">
        <v>268</v>
      </c>
      <c r="V1156" t="s">
        <v>268</v>
      </c>
      <c r="W1156" t="s">
        <v>9145</v>
      </c>
      <c r="X1156" t="s">
        <v>9146</v>
      </c>
      <c r="Y1156" t="s">
        <v>268</v>
      </c>
      <c r="Z1156" t="s">
        <v>268</v>
      </c>
      <c r="AA1156" t="s">
        <v>268</v>
      </c>
      <c r="AB1156" t="s">
        <v>268</v>
      </c>
      <c r="AC1156" t="s">
        <v>268</v>
      </c>
      <c r="AD1156" t="s">
        <v>268</v>
      </c>
      <c r="AE1156" t="s">
        <v>287</v>
      </c>
      <c r="AF1156" t="s">
        <v>1811</v>
      </c>
      <c r="AG1156" t="s">
        <v>875</v>
      </c>
      <c r="AH1156" t="s">
        <v>1935</v>
      </c>
      <c r="AI1156" t="s">
        <v>4658</v>
      </c>
      <c r="AJ1156" t="s">
        <v>268</v>
      </c>
      <c r="AK1156" t="s">
        <v>268</v>
      </c>
      <c r="AL1156" t="s">
        <v>268</v>
      </c>
      <c r="AM1156" t="s">
        <v>405</v>
      </c>
      <c r="AN1156" t="s">
        <v>268</v>
      </c>
      <c r="AO1156" t="s">
        <v>268</v>
      </c>
      <c r="AP1156" t="s">
        <v>268</v>
      </c>
      <c r="AQ1156" t="s">
        <v>268</v>
      </c>
      <c r="AR1156" t="s">
        <v>268</v>
      </c>
      <c r="AS1156" t="s">
        <v>268</v>
      </c>
      <c r="AT1156" t="s">
        <v>268</v>
      </c>
      <c r="AU1156" t="s">
        <v>268</v>
      </c>
      <c r="AV1156" t="s">
        <v>268</v>
      </c>
      <c r="AW1156" t="s">
        <v>268</v>
      </c>
      <c r="AX1156" t="s">
        <v>268</v>
      </c>
      <c r="AY1156" t="s">
        <v>268</v>
      </c>
      <c r="AZ1156" t="s">
        <v>268</v>
      </c>
      <c r="BA1156" t="s">
        <v>268</v>
      </c>
      <c r="BB1156" t="s">
        <v>268</v>
      </c>
      <c r="BC1156" t="s">
        <v>268</v>
      </c>
      <c r="BD1156" t="s">
        <v>268</v>
      </c>
      <c r="BE1156" t="s">
        <v>268</v>
      </c>
      <c r="BF1156" t="s">
        <v>268</v>
      </c>
      <c r="BG1156" t="s">
        <v>268</v>
      </c>
      <c r="BH1156" t="s">
        <v>268</v>
      </c>
      <c r="BI1156" t="s">
        <v>268</v>
      </c>
      <c r="BJ1156" t="s">
        <v>268</v>
      </c>
      <c r="BK1156" t="s">
        <v>268</v>
      </c>
      <c r="BL1156" t="s">
        <v>268</v>
      </c>
      <c r="BM1156" t="s">
        <v>268</v>
      </c>
      <c r="BN1156" t="s">
        <v>268</v>
      </c>
      <c r="BO1156" t="s">
        <v>268</v>
      </c>
      <c r="BP1156" t="s">
        <v>268</v>
      </c>
      <c r="BQ1156" t="s">
        <v>268</v>
      </c>
      <c r="BR1156" t="s">
        <v>268</v>
      </c>
      <c r="BS1156" t="s">
        <v>268</v>
      </c>
      <c r="BT1156" t="s">
        <v>268</v>
      </c>
      <c r="BU1156" t="s">
        <v>268</v>
      </c>
      <c r="BV1156" t="s">
        <v>268</v>
      </c>
      <c r="BW1156" t="s">
        <v>268</v>
      </c>
      <c r="BX1156" t="s">
        <v>268</v>
      </c>
      <c r="BY1156">
        <v>161</v>
      </c>
      <c r="BZ1156">
        <v>161</v>
      </c>
      <c r="CA1156" t="s">
        <v>142</v>
      </c>
      <c r="CB1156" s="356">
        <v>122</v>
      </c>
      <c r="CC1156" t="s">
        <v>876</v>
      </c>
      <c r="CD1156" t="s">
        <v>268</v>
      </c>
      <c r="CE1156" t="s">
        <v>268</v>
      </c>
      <c r="CF1156" t="s">
        <v>268</v>
      </c>
      <c r="CG1156" t="s">
        <v>2132</v>
      </c>
      <c r="CH1156" t="s">
        <v>268</v>
      </c>
      <c r="CI1156" t="s">
        <v>268</v>
      </c>
      <c r="CJ1156" t="s">
        <v>268</v>
      </c>
      <c r="CK1156" t="s">
        <v>268</v>
      </c>
      <c r="CL1156" t="s">
        <v>268</v>
      </c>
      <c r="CM1156" t="s">
        <v>11224</v>
      </c>
      <c r="CN1156">
        <v>169.45</v>
      </c>
      <c r="CO1156">
        <v>-127.09</v>
      </c>
      <c r="CP1156">
        <v>42.36</v>
      </c>
      <c r="CQ1156">
        <v>365</v>
      </c>
      <c r="CR1156" t="s">
        <v>878</v>
      </c>
      <c r="CS1156" t="s">
        <v>11225</v>
      </c>
      <c r="CT1156" t="s">
        <v>11226</v>
      </c>
      <c r="CU1156" t="s">
        <v>11227</v>
      </c>
      <c r="CV1156" t="s">
        <v>268</v>
      </c>
      <c r="CW1156" t="s">
        <v>268</v>
      </c>
      <c r="CX1156" t="s">
        <v>268</v>
      </c>
      <c r="CY1156" t="s">
        <v>268</v>
      </c>
      <c r="CZ1156" t="s">
        <v>268</v>
      </c>
      <c r="DA1156" t="s">
        <v>268</v>
      </c>
      <c r="DB1156" s="429">
        <f t="shared" si="240"/>
        <v>0</v>
      </c>
      <c r="DC1156" s="284">
        <f t="shared" si="241"/>
        <v>0.75</v>
      </c>
      <c r="DD1156" s="284">
        <f t="shared" si="242"/>
        <v>0</v>
      </c>
      <c r="DE1156" s="284">
        <f t="shared" si="243"/>
        <v>0</v>
      </c>
      <c r="DF1156" s="295">
        <f t="shared" si="244"/>
        <v>40.25</v>
      </c>
      <c r="DG1156" s="284">
        <f t="shared" si="245"/>
        <v>0</v>
      </c>
      <c r="DH1156" s="284">
        <f t="shared" si="246"/>
        <v>0.75</v>
      </c>
      <c r="DI1156" s="284">
        <f t="shared" si="247"/>
        <v>0</v>
      </c>
      <c r="DJ1156" s="284">
        <f t="shared" si="248"/>
        <v>0</v>
      </c>
      <c r="DK1156" s="295">
        <f t="shared" si="249"/>
        <v>0.25</v>
      </c>
      <c r="DL1156" s="297" t="str">
        <f t="shared" si="250"/>
        <v>A dispo.</v>
      </c>
      <c r="DM1156" s="430">
        <f>IFERROR(IF(CA1156="D",IF(DL1156="A dispo.",DF1156*VLOOKUP('DATI INPUT'!$F$27,TARIFFE_UD,4,FALSE),DF1156*VLOOKUP(DL1156,TARIFFE_UD,4,FALSE)),DF1156*VLOOKUP(CB1156-100,TARIFFE_UND,4,FALSE)),0)</f>
        <v>25.51386019515154</v>
      </c>
      <c r="DN1156" s="430">
        <f>IFERROR(IF(CA1156="D",IF(DL1156="A dispo.",DK1156*VLOOKUP('DATI INPUT'!$F$27,TARIFFE_UD,5,FALSE),DK1156*VLOOKUP(DL1156,TARIFFE_UD,5,FALSE)),DK1156*VLOOKUP(CB1156-100,TARIFFE_UND,5,FALSE)),0)</f>
        <v>16.849450158887119</v>
      </c>
      <c r="DO1156" s="431">
        <f t="shared" si="251"/>
        <v>3.3103540386605346E-3</v>
      </c>
      <c r="DP1156" s="299">
        <f>IFERROR(IF(CA1156="D",IF(DL1156="A dispo.",DF1156*VLOOKUP('DATI INPUT'!$F$27,TARIFFE_UD,2,FALSE),DF1156*VLOOKUP(DL1156,TARIFFE_UD,2,FALSE)),DF1156*VLOOKUP(CB1156-100,TARIFFE_UND,2,FALSE)),0)</f>
        <v>31.87600355101031</v>
      </c>
      <c r="DQ1156" s="299">
        <f>IFERROR(IF(CA1156="D",IF(DL1156="A dispo.",DK1156*VLOOKUP('DATI INPUT'!$F$27,TARIFFE_UD,3,FALSE),DK1156*VLOOKUP(DL1156,TARIFFE_UD,3,FALSE)),DK1156*VLOOKUP(CB1156-100,TARIFFE_UND,3,FALSE)),0)</f>
        <v>15.091945100768223</v>
      </c>
      <c r="DR1156" s="299">
        <f t="shared" si="252"/>
        <v>46.967948651778535</v>
      </c>
    </row>
    <row r="1157" spans="1:122" x14ac:dyDescent="0.25">
      <c r="A1157" t="s">
        <v>9147</v>
      </c>
      <c r="B1157" t="s">
        <v>9148</v>
      </c>
      <c r="C1157" t="s">
        <v>9149</v>
      </c>
      <c r="D1157" t="s">
        <v>9150</v>
      </c>
      <c r="E1157" t="s">
        <v>268</v>
      </c>
      <c r="F1157" t="s">
        <v>156</v>
      </c>
      <c r="G1157" t="s">
        <v>9151</v>
      </c>
      <c r="H1157" t="s">
        <v>9152</v>
      </c>
      <c r="I1157" t="s">
        <v>297</v>
      </c>
      <c r="J1157" t="s">
        <v>274</v>
      </c>
      <c r="K1157" t="s">
        <v>9153</v>
      </c>
      <c r="L1157" t="s">
        <v>152</v>
      </c>
      <c r="M1157" t="s">
        <v>9154</v>
      </c>
      <c r="N1157" t="s">
        <v>3743</v>
      </c>
      <c r="O1157" t="s">
        <v>1501</v>
      </c>
      <c r="P1157" t="s">
        <v>9155</v>
      </c>
      <c r="Q1157" t="s">
        <v>346</v>
      </c>
      <c r="R1157" t="s">
        <v>268</v>
      </c>
      <c r="S1157" t="s">
        <v>268</v>
      </c>
      <c r="T1157" t="s">
        <v>268</v>
      </c>
      <c r="U1157" t="s">
        <v>268</v>
      </c>
      <c r="V1157" t="s">
        <v>268</v>
      </c>
      <c r="W1157" t="s">
        <v>8491</v>
      </c>
      <c r="X1157" t="s">
        <v>1934</v>
      </c>
      <c r="Y1157" t="s">
        <v>935</v>
      </c>
      <c r="Z1157" t="s">
        <v>268</v>
      </c>
      <c r="AA1157" t="s">
        <v>268</v>
      </c>
      <c r="AB1157" t="s">
        <v>268</v>
      </c>
      <c r="AC1157" t="s">
        <v>268</v>
      </c>
      <c r="AD1157" t="s">
        <v>268</v>
      </c>
      <c r="AE1157" t="s">
        <v>268</v>
      </c>
      <c r="AF1157" t="s">
        <v>268</v>
      </c>
      <c r="AG1157" t="s">
        <v>268</v>
      </c>
      <c r="AH1157" t="s">
        <v>268</v>
      </c>
      <c r="AI1157" t="s">
        <v>268</v>
      </c>
      <c r="AJ1157" t="s">
        <v>268</v>
      </c>
      <c r="AK1157" t="s">
        <v>268</v>
      </c>
      <c r="AL1157" t="s">
        <v>268</v>
      </c>
      <c r="AM1157" t="s">
        <v>268</v>
      </c>
      <c r="AN1157" t="s">
        <v>268</v>
      </c>
      <c r="AO1157" t="s">
        <v>268</v>
      </c>
      <c r="AP1157" t="s">
        <v>268</v>
      </c>
      <c r="AQ1157" t="s">
        <v>268</v>
      </c>
      <c r="AR1157" t="s">
        <v>268</v>
      </c>
      <c r="AS1157" t="s">
        <v>268</v>
      </c>
      <c r="AT1157" t="s">
        <v>268</v>
      </c>
      <c r="AU1157" t="s">
        <v>268</v>
      </c>
      <c r="AV1157" t="s">
        <v>268</v>
      </c>
      <c r="AW1157" t="s">
        <v>268</v>
      </c>
      <c r="AX1157" t="s">
        <v>268</v>
      </c>
      <c r="AY1157" t="s">
        <v>268</v>
      </c>
      <c r="AZ1157" t="s">
        <v>268</v>
      </c>
      <c r="BA1157" t="s">
        <v>268</v>
      </c>
      <c r="BB1157" t="s">
        <v>268</v>
      </c>
      <c r="BC1157" t="s">
        <v>268</v>
      </c>
      <c r="BD1157" t="s">
        <v>268</v>
      </c>
      <c r="BE1157" t="s">
        <v>268</v>
      </c>
      <c r="BF1157" t="s">
        <v>268</v>
      </c>
      <c r="BG1157" t="s">
        <v>268</v>
      </c>
      <c r="BH1157" t="s">
        <v>268</v>
      </c>
      <c r="BI1157" t="s">
        <v>268</v>
      </c>
      <c r="BJ1157" t="s">
        <v>268</v>
      </c>
      <c r="BK1157" t="s">
        <v>268</v>
      </c>
      <c r="BL1157" t="s">
        <v>268</v>
      </c>
      <c r="BM1157" t="s">
        <v>268</v>
      </c>
      <c r="BN1157" t="s">
        <v>268</v>
      </c>
      <c r="BO1157" t="s">
        <v>268</v>
      </c>
      <c r="BP1157" t="s">
        <v>268</v>
      </c>
      <c r="BQ1157" t="s">
        <v>268</v>
      </c>
      <c r="BR1157" t="s">
        <v>268</v>
      </c>
      <c r="BS1157" t="s">
        <v>268</v>
      </c>
      <c r="BT1157" t="s">
        <v>268</v>
      </c>
      <c r="BU1157" t="s">
        <v>268</v>
      </c>
      <c r="BV1157" t="s">
        <v>268</v>
      </c>
      <c r="BW1157" t="s">
        <v>268</v>
      </c>
      <c r="BX1157" t="s">
        <v>268</v>
      </c>
      <c r="BY1157">
        <v>67.42</v>
      </c>
      <c r="BZ1157">
        <v>67.42</v>
      </c>
      <c r="CA1157" t="s">
        <v>142</v>
      </c>
      <c r="CB1157" s="356">
        <v>122</v>
      </c>
      <c r="CC1157" t="s">
        <v>876</v>
      </c>
      <c r="CD1157" t="s">
        <v>268</v>
      </c>
      <c r="CE1157" t="s">
        <v>268</v>
      </c>
      <c r="CF1157" t="s">
        <v>268</v>
      </c>
      <c r="CG1157" t="s">
        <v>268</v>
      </c>
      <c r="CH1157" t="s">
        <v>268</v>
      </c>
      <c r="CI1157" t="s">
        <v>268</v>
      </c>
      <c r="CJ1157" t="s">
        <v>268</v>
      </c>
      <c r="CK1157" t="s">
        <v>268</v>
      </c>
      <c r="CL1157" t="s">
        <v>268</v>
      </c>
      <c r="CM1157" t="s">
        <v>11224</v>
      </c>
      <c r="CN1157">
        <v>110.14</v>
      </c>
      <c r="CO1157" t="s">
        <v>268</v>
      </c>
      <c r="CP1157">
        <v>110.14</v>
      </c>
      <c r="CQ1157">
        <v>365</v>
      </c>
      <c r="CR1157" t="s">
        <v>878</v>
      </c>
      <c r="CS1157" t="s">
        <v>11225</v>
      </c>
      <c r="CT1157" t="s">
        <v>11226</v>
      </c>
      <c r="CU1157" t="s">
        <v>11227</v>
      </c>
      <c r="CV1157" t="s">
        <v>268</v>
      </c>
      <c r="CW1157" t="s">
        <v>268</v>
      </c>
      <c r="CX1157" t="s">
        <v>268</v>
      </c>
      <c r="CY1157" t="s">
        <v>268</v>
      </c>
      <c r="CZ1157" t="s">
        <v>268</v>
      </c>
      <c r="DA1157" t="s">
        <v>268</v>
      </c>
      <c r="DB1157" s="429">
        <f t="shared" si="240"/>
        <v>0</v>
      </c>
      <c r="DC1157" s="284">
        <f t="shared" si="241"/>
        <v>0</v>
      </c>
      <c r="DD1157" s="284">
        <f t="shared" si="242"/>
        <v>0</v>
      </c>
      <c r="DE1157" s="284">
        <f t="shared" si="243"/>
        <v>0</v>
      </c>
      <c r="DF1157" s="295">
        <f t="shared" si="244"/>
        <v>67.42</v>
      </c>
      <c r="DG1157" s="284">
        <f t="shared" si="245"/>
        <v>0</v>
      </c>
      <c r="DH1157" s="284">
        <f t="shared" si="246"/>
        <v>0</v>
      </c>
      <c r="DI1157" s="284">
        <f t="shared" si="247"/>
        <v>0</v>
      </c>
      <c r="DJ1157" s="284">
        <f t="shared" si="248"/>
        <v>0</v>
      </c>
      <c r="DK1157" s="295">
        <f t="shared" si="249"/>
        <v>1</v>
      </c>
      <c r="DL1157" s="297" t="str">
        <f t="shared" si="250"/>
        <v>A dispo.</v>
      </c>
      <c r="DM1157" s="430">
        <f>IFERROR(IF(CA1157="D",IF(DL1157="A dispo.",DF1157*VLOOKUP('DATI INPUT'!$F$27,TARIFFE_UD,4,FALSE),DF1157*VLOOKUP(DL1157,TARIFFE_UD,4,FALSE)),DF1157*VLOOKUP(CB1157-100,TARIFFE_UND,4,FALSE)),0)</f>
        <v>42.736508182785514</v>
      </c>
      <c r="DN1157" s="430">
        <f>IFERROR(IF(CA1157="D",IF(DL1157="A dispo.",DK1157*VLOOKUP('DATI INPUT'!$F$27,TARIFFE_UD,5,FALSE),DK1157*VLOOKUP(DL1157,TARIFFE_UD,5,FALSE)),DK1157*VLOOKUP(CB1157-100,TARIFFE_UND,5,FALSE)),0)</f>
        <v>67.397800635548478</v>
      </c>
      <c r="DO1157" s="431">
        <f t="shared" si="251"/>
        <v>-5.6911816660090153E-3</v>
      </c>
      <c r="DP1157" s="299">
        <f>IFERROR(IF(CA1157="D",IF(DL1157="A dispo.",DF1157*VLOOKUP('DATI INPUT'!$F$27,TARIFFE_UD,2,FALSE),DF1157*VLOOKUP(DL1157,TARIFFE_UD,2,FALSE)),DF1157*VLOOKUP(CB1157-100,TARIFFE_UND,2,FALSE)),0)</f>
        <v>53.393295885940752</v>
      </c>
      <c r="DQ1157" s="299">
        <f>IFERROR(IF(CA1157="D",IF(DL1157="A dispo.",DK1157*VLOOKUP('DATI INPUT'!$F$27,TARIFFE_UD,3,FALSE),DK1157*VLOOKUP(DL1157,TARIFFE_UD,3,FALSE)),DK1157*VLOOKUP(CB1157-100,TARIFFE_UND,3,FALSE)),0)</f>
        <v>60.367780403072892</v>
      </c>
      <c r="DR1157" s="299">
        <f t="shared" si="252"/>
        <v>113.76107628901364</v>
      </c>
    </row>
    <row r="1158" spans="1:122" x14ac:dyDescent="0.25">
      <c r="A1158" t="s">
        <v>9156</v>
      </c>
      <c r="B1158" t="s">
        <v>9157</v>
      </c>
      <c r="C1158" t="s">
        <v>9158</v>
      </c>
      <c r="D1158" t="s">
        <v>9159</v>
      </c>
      <c r="E1158" t="s">
        <v>268</v>
      </c>
      <c r="F1158" t="s">
        <v>156</v>
      </c>
      <c r="G1158" t="s">
        <v>9160</v>
      </c>
      <c r="H1158" t="s">
        <v>9161</v>
      </c>
      <c r="I1158" t="s">
        <v>9162</v>
      </c>
      <c r="J1158" t="s">
        <v>274</v>
      </c>
      <c r="K1158" t="s">
        <v>9163</v>
      </c>
      <c r="L1158" t="s">
        <v>4044</v>
      </c>
      <c r="M1158" t="s">
        <v>9164</v>
      </c>
      <c r="N1158" t="s">
        <v>1825</v>
      </c>
      <c r="O1158" t="s">
        <v>4046</v>
      </c>
      <c r="P1158" t="s">
        <v>9165</v>
      </c>
      <c r="Q1158" t="s">
        <v>272</v>
      </c>
      <c r="R1158" t="s">
        <v>268</v>
      </c>
      <c r="S1158" t="s">
        <v>268</v>
      </c>
      <c r="T1158" t="s">
        <v>268</v>
      </c>
      <c r="U1158" t="s">
        <v>268</v>
      </c>
      <c r="V1158" t="s">
        <v>268</v>
      </c>
      <c r="W1158" t="s">
        <v>9166</v>
      </c>
      <c r="X1158" t="s">
        <v>2241</v>
      </c>
      <c r="Y1158" t="s">
        <v>282</v>
      </c>
      <c r="Z1158" t="s">
        <v>153</v>
      </c>
      <c r="AA1158" t="s">
        <v>268</v>
      </c>
      <c r="AB1158" t="s">
        <v>268</v>
      </c>
      <c r="AC1158" t="s">
        <v>268</v>
      </c>
      <c r="AD1158" t="s">
        <v>268</v>
      </c>
      <c r="AE1158" t="s">
        <v>268</v>
      </c>
      <c r="AF1158" t="s">
        <v>268</v>
      </c>
      <c r="AG1158" t="s">
        <v>268</v>
      </c>
      <c r="AH1158" t="s">
        <v>268</v>
      </c>
      <c r="AI1158" t="s">
        <v>268</v>
      </c>
      <c r="AJ1158" t="s">
        <v>268</v>
      </c>
      <c r="AK1158" t="s">
        <v>268</v>
      </c>
      <c r="AL1158" t="s">
        <v>268</v>
      </c>
      <c r="AM1158" t="s">
        <v>268</v>
      </c>
      <c r="AN1158" t="s">
        <v>268</v>
      </c>
      <c r="AO1158" t="s">
        <v>268</v>
      </c>
      <c r="AP1158" t="s">
        <v>268</v>
      </c>
      <c r="AQ1158" t="s">
        <v>268</v>
      </c>
      <c r="AR1158" t="s">
        <v>268</v>
      </c>
      <c r="AS1158" t="s">
        <v>268</v>
      </c>
      <c r="AT1158" t="s">
        <v>268</v>
      </c>
      <c r="AU1158" t="s">
        <v>268</v>
      </c>
      <c r="AV1158" t="s">
        <v>268</v>
      </c>
      <c r="AW1158" t="s">
        <v>268</v>
      </c>
      <c r="AX1158" t="s">
        <v>268</v>
      </c>
      <c r="AY1158" t="s">
        <v>268</v>
      </c>
      <c r="AZ1158" t="s">
        <v>268</v>
      </c>
      <c r="BA1158" t="s">
        <v>268</v>
      </c>
      <c r="BB1158" t="s">
        <v>268</v>
      </c>
      <c r="BC1158" t="s">
        <v>268</v>
      </c>
      <c r="BD1158" t="s">
        <v>268</v>
      </c>
      <c r="BE1158" t="s">
        <v>268</v>
      </c>
      <c r="BF1158" t="s">
        <v>268</v>
      </c>
      <c r="BG1158" t="s">
        <v>268</v>
      </c>
      <c r="BH1158" t="s">
        <v>268</v>
      </c>
      <c r="BI1158" t="s">
        <v>268</v>
      </c>
      <c r="BJ1158" t="s">
        <v>268</v>
      </c>
      <c r="BK1158" t="s">
        <v>268</v>
      </c>
      <c r="BL1158" t="s">
        <v>268</v>
      </c>
      <c r="BM1158" t="s">
        <v>268</v>
      </c>
      <c r="BN1158" t="s">
        <v>268</v>
      </c>
      <c r="BO1158" t="s">
        <v>268</v>
      </c>
      <c r="BP1158" t="s">
        <v>268</v>
      </c>
      <c r="BQ1158" t="s">
        <v>268</v>
      </c>
      <c r="BR1158" t="s">
        <v>268</v>
      </c>
      <c r="BS1158" t="s">
        <v>268</v>
      </c>
      <c r="BT1158" t="s">
        <v>268</v>
      </c>
      <c r="BU1158" t="s">
        <v>268</v>
      </c>
      <c r="BV1158" t="s">
        <v>268</v>
      </c>
      <c r="BW1158" t="s">
        <v>268</v>
      </c>
      <c r="BX1158" t="s">
        <v>268</v>
      </c>
      <c r="BY1158">
        <v>59.43</v>
      </c>
      <c r="BZ1158">
        <v>59.43</v>
      </c>
      <c r="CA1158" t="s">
        <v>142</v>
      </c>
      <c r="CB1158" s="356">
        <v>122</v>
      </c>
      <c r="CC1158" t="s">
        <v>876</v>
      </c>
      <c r="CD1158" t="s">
        <v>268</v>
      </c>
      <c r="CE1158" t="s">
        <v>268</v>
      </c>
      <c r="CF1158" t="s">
        <v>268</v>
      </c>
      <c r="CG1158" t="s">
        <v>268</v>
      </c>
      <c r="CH1158" t="s">
        <v>268</v>
      </c>
      <c r="CI1158" t="s">
        <v>268</v>
      </c>
      <c r="CJ1158" t="s">
        <v>268</v>
      </c>
      <c r="CK1158" t="s">
        <v>268</v>
      </c>
      <c r="CL1158" t="s">
        <v>268</v>
      </c>
      <c r="CM1158" t="s">
        <v>11224</v>
      </c>
      <c r="CN1158">
        <v>105.07</v>
      </c>
      <c r="CO1158" t="s">
        <v>268</v>
      </c>
      <c r="CP1158">
        <v>105.07</v>
      </c>
      <c r="CQ1158">
        <v>365</v>
      </c>
      <c r="CR1158" t="s">
        <v>878</v>
      </c>
      <c r="CS1158" t="s">
        <v>11225</v>
      </c>
      <c r="CT1158" t="s">
        <v>11226</v>
      </c>
      <c r="CU1158" t="s">
        <v>11227</v>
      </c>
      <c r="CV1158" t="s">
        <v>268</v>
      </c>
      <c r="CW1158" t="s">
        <v>268</v>
      </c>
      <c r="CX1158" t="s">
        <v>268</v>
      </c>
      <c r="CY1158" t="s">
        <v>268</v>
      </c>
      <c r="CZ1158" t="s">
        <v>268</v>
      </c>
      <c r="DA1158" t="s">
        <v>268</v>
      </c>
      <c r="DB1158" s="429">
        <f t="shared" si="240"/>
        <v>0</v>
      </c>
      <c r="DC1158" s="284">
        <f t="shared" si="241"/>
        <v>0</v>
      </c>
      <c r="DD1158" s="284">
        <f t="shared" si="242"/>
        <v>0</v>
      </c>
      <c r="DE1158" s="284">
        <f t="shared" si="243"/>
        <v>0</v>
      </c>
      <c r="DF1158" s="295">
        <f t="shared" si="244"/>
        <v>59.43</v>
      </c>
      <c r="DG1158" s="284">
        <f t="shared" si="245"/>
        <v>0</v>
      </c>
      <c r="DH1158" s="284">
        <f t="shared" si="246"/>
        <v>0</v>
      </c>
      <c r="DI1158" s="284">
        <f t="shared" si="247"/>
        <v>0</v>
      </c>
      <c r="DJ1158" s="284">
        <f t="shared" si="248"/>
        <v>0</v>
      </c>
      <c r="DK1158" s="295">
        <f t="shared" si="249"/>
        <v>1</v>
      </c>
      <c r="DL1158" s="297" t="str">
        <f t="shared" si="250"/>
        <v>A dispo.</v>
      </c>
      <c r="DM1158" s="430">
        <f>IFERROR(IF(CA1158="D",IF(DL1158="A dispo.",DF1158*VLOOKUP('DATI INPUT'!$F$27,TARIFFE_UD,4,FALSE),DF1158*VLOOKUP(DL1158,TARIFFE_UD,4,FALSE)),DF1158*VLOOKUP(CB1158-100,TARIFFE_UND,4,FALSE)),0)</f>
        <v>37.671769227275924</v>
      </c>
      <c r="DN1158" s="430">
        <f>IFERROR(IF(CA1158="D",IF(DL1158="A dispo.",DK1158*VLOOKUP('DATI INPUT'!$F$27,TARIFFE_UD,5,FALSE),DK1158*VLOOKUP(DL1158,TARIFFE_UD,5,FALSE)),DK1158*VLOOKUP(CB1158-100,TARIFFE_UND,5,FALSE)),0)</f>
        <v>67.397800635548478</v>
      </c>
      <c r="DO1158" s="431">
        <f t="shared" si="251"/>
        <v>-4.3013717558437747E-4</v>
      </c>
      <c r="DP1158" s="299">
        <f>IFERROR(IF(CA1158="D",IF(DL1158="A dispo.",DF1158*VLOOKUP('DATI INPUT'!$F$27,TARIFFE_UD,2,FALSE),DF1158*VLOOKUP(DL1158,TARIFFE_UD,2,FALSE)),DF1158*VLOOKUP(CB1158-100,TARIFFE_UND,2,FALSE)),0)</f>
        <v>47.065612199665658</v>
      </c>
      <c r="DQ1158" s="299">
        <f>IFERROR(IF(CA1158="D",IF(DL1158="A dispo.",DK1158*VLOOKUP('DATI INPUT'!$F$27,TARIFFE_UD,3,FALSE),DK1158*VLOOKUP(DL1158,TARIFFE_UD,3,FALSE)),DK1158*VLOOKUP(CB1158-100,TARIFFE_UND,3,FALSE)),0)</f>
        <v>60.367780403072892</v>
      </c>
      <c r="DR1158" s="299">
        <f t="shared" si="252"/>
        <v>107.43339260273855</v>
      </c>
    </row>
    <row r="1159" spans="1:122" x14ac:dyDescent="0.25">
      <c r="A1159" t="s">
        <v>9175</v>
      </c>
      <c r="B1159" t="s">
        <v>9176</v>
      </c>
      <c r="C1159" t="s">
        <v>1602</v>
      </c>
      <c r="D1159" t="s">
        <v>9177</v>
      </c>
      <c r="E1159" t="s">
        <v>268</v>
      </c>
      <c r="F1159" t="s">
        <v>156</v>
      </c>
      <c r="G1159" t="s">
        <v>9178</v>
      </c>
      <c r="H1159" t="s">
        <v>9179</v>
      </c>
      <c r="I1159" t="s">
        <v>326</v>
      </c>
      <c r="J1159" t="s">
        <v>274</v>
      </c>
      <c r="K1159" t="s">
        <v>9180</v>
      </c>
      <c r="L1159" t="s">
        <v>9181</v>
      </c>
      <c r="M1159" t="s">
        <v>9182</v>
      </c>
      <c r="N1159" t="s">
        <v>9183</v>
      </c>
      <c r="O1159" t="s">
        <v>1231</v>
      </c>
      <c r="P1159" t="s">
        <v>9184</v>
      </c>
      <c r="Q1159" t="s">
        <v>488</v>
      </c>
      <c r="R1159" t="s">
        <v>268</v>
      </c>
      <c r="S1159" t="s">
        <v>268</v>
      </c>
      <c r="T1159" t="s">
        <v>268</v>
      </c>
      <c r="U1159" t="s">
        <v>268</v>
      </c>
      <c r="V1159" t="s">
        <v>268</v>
      </c>
      <c r="W1159" t="s">
        <v>7567</v>
      </c>
      <c r="X1159" t="s">
        <v>7568</v>
      </c>
      <c r="Y1159" t="s">
        <v>268</v>
      </c>
      <c r="Z1159" t="s">
        <v>268</v>
      </c>
      <c r="AA1159" t="s">
        <v>268</v>
      </c>
      <c r="AB1159" t="s">
        <v>268</v>
      </c>
      <c r="AC1159" t="s">
        <v>268</v>
      </c>
      <c r="AD1159" t="s">
        <v>268</v>
      </c>
      <c r="AE1159" t="s">
        <v>287</v>
      </c>
      <c r="AF1159" t="s">
        <v>1811</v>
      </c>
      <c r="AG1159" t="s">
        <v>875</v>
      </c>
      <c r="AH1159" t="s">
        <v>2299</v>
      </c>
      <c r="AI1159" t="s">
        <v>1144</v>
      </c>
      <c r="AJ1159" t="s">
        <v>268</v>
      </c>
      <c r="AK1159" t="s">
        <v>268</v>
      </c>
      <c r="AL1159" t="s">
        <v>268</v>
      </c>
      <c r="AM1159" t="s">
        <v>405</v>
      </c>
      <c r="AN1159" t="s">
        <v>268</v>
      </c>
      <c r="AO1159" t="s">
        <v>268</v>
      </c>
      <c r="AP1159" t="s">
        <v>268</v>
      </c>
      <c r="AQ1159" t="s">
        <v>268</v>
      </c>
      <c r="AR1159" t="s">
        <v>268</v>
      </c>
      <c r="AS1159" t="s">
        <v>268</v>
      </c>
      <c r="AT1159" t="s">
        <v>268</v>
      </c>
      <c r="AU1159" t="s">
        <v>268</v>
      </c>
      <c r="AV1159" t="s">
        <v>268</v>
      </c>
      <c r="AW1159" t="s">
        <v>268</v>
      </c>
      <c r="AX1159" t="s">
        <v>268</v>
      </c>
      <c r="AY1159" t="s">
        <v>268</v>
      </c>
      <c r="AZ1159" t="s">
        <v>268</v>
      </c>
      <c r="BA1159" t="s">
        <v>268</v>
      </c>
      <c r="BB1159" t="s">
        <v>268</v>
      </c>
      <c r="BC1159" t="s">
        <v>268</v>
      </c>
      <c r="BD1159" t="s">
        <v>268</v>
      </c>
      <c r="BE1159" t="s">
        <v>268</v>
      </c>
      <c r="BF1159" t="s">
        <v>268</v>
      </c>
      <c r="BG1159" t="s">
        <v>268</v>
      </c>
      <c r="BH1159" t="s">
        <v>268</v>
      </c>
      <c r="BI1159" t="s">
        <v>268</v>
      </c>
      <c r="BJ1159" t="s">
        <v>268</v>
      </c>
      <c r="BK1159" t="s">
        <v>268</v>
      </c>
      <c r="BL1159" t="s">
        <v>268</v>
      </c>
      <c r="BM1159" t="s">
        <v>268</v>
      </c>
      <c r="BN1159" t="s">
        <v>268</v>
      </c>
      <c r="BO1159" t="s">
        <v>268</v>
      </c>
      <c r="BP1159" t="s">
        <v>268</v>
      </c>
      <c r="BQ1159" t="s">
        <v>268</v>
      </c>
      <c r="BR1159" t="s">
        <v>268</v>
      </c>
      <c r="BS1159" t="s">
        <v>268</v>
      </c>
      <c r="BT1159" t="s">
        <v>268</v>
      </c>
      <c r="BU1159" t="s">
        <v>268</v>
      </c>
      <c r="BV1159" t="s">
        <v>268</v>
      </c>
      <c r="BW1159" t="s">
        <v>268</v>
      </c>
      <c r="BX1159" t="s">
        <v>268</v>
      </c>
      <c r="BY1159">
        <v>63.06</v>
      </c>
      <c r="BZ1159">
        <v>63.06</v>
      </c>
      <c r="CA1159" t="s">
        <v>142</v>
      </c>
      <c r="CB1159" s="356">
        <v>122</v>
      </c>
      <c r="CC1159" t="s">
        <v>876</v>
      </c>
      <c r="CD1159" t="s">
        <v>268</v>
      </c>
      <c r="CE1159" t="s">
        <v>268</v>
      </c>
      <c r="CF1159" t="s">
        <v>268</v>
      </c>
      <c r="CG1159" t="s">
        <v>2132</v>
      </c>
      <c r="CH1159" t="s">
        <v>268</v>
      </c>
      <c r="CI1159" t="s">
        <v>268</v>
      </c>
      <c r="CJ1159" t="s">
        <v>268</v>
      </c>
      <c r="CK1159" t="s">
        <v>268</v>
      </c>
      <c r="CL1159" t="s">
        <v>268</v>
      </c>
      <c r="CM1159" t="s">
        <v>11224</v>
      </c>
      <c r="CN1159">
        <v>107.37</v>
      </c>
      <c r="CO1159">
        <v>-80.53</v>
      </c>
      <c r="CP1159">
        <v>26.84</v>
      </c>
      <c r="CQ1159">
        <v>365</v>
      </c>
      <c r="CR1159" t="s">
        <v>878</v>
      </c>
      <c r="CS1159" t="s">
        <v>11225</v>
      </c>
      <c r="CT1159" t="s">
        <v>11226</v>
      </c>
      <c r="CU1159" t="s">
        <v>11227</v>
      </c>
      <c r="CV1159" t="s">
        <v>268</v>
      </c>
      <c r="CW1159" t="s">
        <v>268</v>
      </c>
      <c r="CX1159" t="s">
        <v>268</v>
      </c>
      <c r="CY1159" t="s">
        <v>268</v>
      </c>
      <c r="CZ1159" t="s">
        <v>268</v>
      </c>
      <c r="DA1159" t="s">
        <v>268</v>
      </c>
      <c r="DB1159" s="429">
        <f t="shared" si="240"/>
        <v>0</v>
      </c>
      <c r="DC1159" s="284">
        <f t="shared" si="241"/>
        <v>0.75</v>
      </c>
      <c r="DD1159" s="284">
        <f t="shared" si="242"/>
        <v>0</v>
      </c>
      <c r="DE1159" s="284">
        <f t="shared" si="243"/>
        <v>0</v>
      </c>
      <c r="DF1159" s="295">
        <f t="shared" si="244"/>
        <v>15.765000000000001</v>
      </c>
      <c r="DG1159" s="284">
        <f t="shared" si="245"/>
        <v>0</v>
      </c>
      <c r="DH1159" s="284">
        <f t="shared" si="246"/>
        <v>0.75</v>
      </c>
      <c r="DI1159" s="284">
        <f t="shared" si="247"/>
        <v>0</v>
      </c>
      <c r="DJ1159" s="284">
        <f t="shared" si="248"/>
        <v>0</v>
      </c>
      <c r="DK1159" s="295">
        <f t="shared" si="249"/>
        <v>0.25</v>
      </c>
      <c r="DL1159" s="297" t="str">
        <f t="shared" si="250"/>
        <v>A dispo.</v>
      </c>
      <c r="DM1159" s="430">
        <f>IFERROR(IF(CA1159="D",IF(DL1159="A dispo.",DF1159*VLOOKUP('DATI INPUT'!$F$27,TARIFFE_UD,4,FALSE),DF1159*VLOOKUP(DL1159,TARIFFE_UD,4,FALSE)),DF1159*VLOOKUP(CB1159-100,TARIFFE_UND,4,FALSE)),0)</f>
        <v>9.9931926950699133</v>
      </c>
      <c r="DN1159" s="430">
        <f>IFERROR(IF(CA1159="D",IF(DL1159="A dispo.",DK1159*VLOOKUP('DATI INPUT'!$F$27,TARIFFE_UD,5,FALSE),DK1159*VLOOKUP(DL1159,TARIFFE_UD,5,FALSE)),DK1159*VLOOKUP(CB1159-100,TARIFFE_UND,5,FALSE)),0)</f>
        <v>16.849450158887119</v>
      </c>
      <c r="DO1159" s="431">
        <f t="shared" si="251"/>
        <v>2.6428539570311216E-3</v>
      </c>
      <c r="DP1159" s="299">
        <f>IFERROR(IF(CA1159="D",IF(DL1159="A dispo.",DF1159*VLOOKUP('DATI INPUT'!$F$27,TARIFFE_UD,2,FALSE),DF1159*VLOOKUP(DL1159,TARIFFE_UD,2,FALSE)),DF1159*VLOOKUP(CB1159-100,TARIFFE_UND,2,FALSE)),0)</f>
        <v>12.485098036811864</v>
      </c>
      <c r="DQ1159" s="299">
        <f>IFERROR(IF(CA1159="D",IF(DL1159="A dispo.",DK1159*VLOOKUP('DATI INPUT'!$F$27,TARIFFE_UD,3,FALSE),DK1159*VLOOKUP(DL1159,TARIFFE_UD,3,FALSE)),DK1159*VLOOKUP(CB1159-100,TARIFFE_UND,3,FALSE)),0)</f>
        <v>15.091945100768223</v>
      </c>
      <c r="DR1159" s="299">
        <f t="shared" si="252"/>
        <v>27.577043137580088</v>
      </c>
    </row>
    <row r="1160" spans="1:122" x14ac:dyDescent="0.25">
      <c r="A1160" t="s">
        <v>10882</v>
      </c>
      <c r="B1160" t="s">
        <v>9186</v>
      </c>
      <c r="C1160" t="s">
        <v>1603</v>
      </c>
      <c r="D1160" t="s">
        <v>9187</v>
      </c>
      <c r="E1160" t="s">
        <v>268</v>
      </c>
      <c r="F1160" t="s">
        <v>156</v>
      </c>
      <c r="G1160" t="s">
        <v>9188</v>
      </c>
      <c r="H1160" t="s">
        <v>9189</v>
      </c>
      <c r="I1160" t="s">
        <v>9190</v>
      </c>
      <c r="J1160" t="s">
        <v>156</v>
      </c>
      <c r="K1160" t="s">
        <v>9191</v>
      </c>
      <c r="L1160" t="s">
        <v>880</v>
      </c>
      <c r="M1160" t="s">
        <v>3138</v>
      </c>
      <c r="N1160" t="s">
        <v>984</v>
      </c>
      <c r="O1160" t="s">
        <v>873</v>
      </c>
      <c r="P1160" t="s">
        <v>2560</v>
      </c>
      <c r="Q1160" t="s">
        <v>276</v>
      </c>
      <c r="R1160" t="s">
        <v>268</v>
      </c>
      <c r="S1160" t="s">
        <v>268</v>
      </c>
      <c r="T1160" t="s">
        <v>268</v>
      </c>
      <c r="U1160" t="s">
        <v>268</v>
      </c>
      <c r="V1160" t="s">
        <v>268</v>
      </c>
      <c r="W1160" t="s">
        <v>3138</v>
      </c>
      <c r="X1160" t="s">
        <v>2560</v>
      </c>
      <c r="Y1160" t="s">
        <v>276</v>
      </c>
      <c r="Z1160" t="s">
        <v>268</v>
      </c>
      <c r="AA1160" t="s">
        <v>268</v>
      </c>
      <c r="AB1160" t="s">
        <v>268</v>
      </c>
      <c r="AC1160" t="s">
        <v>268</v>
      </c>
      <c r="AD1160" t="s">
        <v>268</v>
      </c>
      <c r="AE1160" t="s">
        <v>287</v>
      </c>
      <c r="AF1160" t="s">
        <v>1811</v>
      </c>
      <c r="AG1160" t="s">
        <v>875</v>
      </c>
      <c r="AH1160" t="s">
        <v>2154</v>
      </c>
      <c r="AI1160" t="s">
        <v>665</v>
      </c>
      <c r="AJ1160" t="s">
        <v>268</v>
      </c>
      <c r="AK1160" t="s">
        <v>381</v>
      </c>
      <c r="AL1160" t="s">
        <v>268</v>
      </c>
      <c r="AM1160" t="s">
        <v>268</v>
      </c>
      <c r="AN1160" t="s">
        <v>287</v>
      </c>
      <c r="AO1160" t="s">
        <v>1811</v>
      </c>
      <c r="AP1160" t="s">
        <v>875</v>
      </c>
      <c r="AQ1160" t="s">
        <v>2154</v>
      </c>
      <c r="AR1160" t="s">
        <v>783</v>
      </c>
      <c r="AS1160" t="s">
        <v>268</v>
      </c>
      <c r="AT1160" t="s">
        <v>395</v>
      </c>
      <c r="AU1160" t="s">
        <v>268</v>
      </c>
      <c r="AV1160" t="s">
        <v>288</v>
      </c>
      <c r="AW1160" t="s">
        <v>268</v>
      </c>
      <c r="AX1160" t="s">
        <v>268</v>
      </c>
      <c r="AY1160" t="s">
        <v>268</v>
      </c>
      <c r="AZ1160" t="s">
        <v>268</v>
      </c>
      <c r="BA1160" t="s">
        <v>268</v>
      </c>
      <c r="BB1160" t="s">
        <v>268</v>
      </c>
      <c r="BC1160" t="s">
        <v>268</v>
      </c>
      <c r="BD1160" t="s">
        <v>268</v>
      </c>
      <c r="BE1160" t="s">
        <v>268</v>
      </c>
      <c r="BF1160" t="s">
        <v>268</v>
      </c>
      <c r="BG1160" t="s">
        <v>268</v>
      </c>
      <c r="BH1160" t="s">
        <v>268</v>
      </c>
      <c r="BI1160" t="s">
        <v>268</v>
      </c>
      <c r="BJ1160" t="s">
        <v>268</v>
      </c>
      <c r="BK1160" t="s">
        <v>268</v>
      </c>
      <c r="BL1160" t="s">
        <v>268</v>
      </c>
      <c r="BM1160" t="s">
        <v>268</v>
      </c>
      <c r="BN1160" t="s">
        <v>268</v>
      </c>
      <c r="BO1160" t="s">
        <v>268</v>
      </c>
      <c r="BP1160" t="s">
        <v>268</v>
      </c>
      <c r="BQ1160" t="s">
        <v>268</v>
      </c>
      <c r="BR1160" t="s">
        <v>268</v>
      </c>
      <c r="BS1160" t="s">
        <v>268</v>
      </c>
      <c r="BT1160" t="s">
        <v>268</v>
      </c>
      <c r="BU1160" t="s">
        <v>268</v>
      </c>
      <c r="BV1160" t="s">
        <v>268</v>
      </c>
      <c r="BW1160" t="s">
        <v>268</v>
      </c>
      <c r="BX1160" t="s">
        <v>268</v>
      </c>
      <c r="BY1160">
        <v>152.80000000000001</v>
      </c>
      <c r="BZ1160">
        <v>152.80000000000001</v>
      </c>
      <c r="CA1160" t="s">
        <v>142</v>
      </c>
      <c r="CB1160" s="356">
        <v>122</v>
      </c>
      <c r="CC1160" t="s">
        <v>876</v>
      </c>
      <c r="CD1160" t="s">
        <v>268</v>
      </c>
      <c r="CE1160" t="s">
        <v>268</v>
      </c>
      <c r="CF1160" s="356">
        <v>2</v>
      </c>
      <c r="CG1160" t="s">
        <v>268</v>
      </c>
      <c r="CH1160" t="s">
        <v>268</v>
      </c>
      <c r="CI1160" t="s">
        <v>268</v>
      </c>
      <c r="CJ1160" t="s">
        <v>268</v>
      </c>
      <c r="CK1160" t="s">
        <v>268</v>
      </c>
      <c r="CL1160" t="s">
        <v>268</v>
      </c>
      <c r="CM1160" t="s">
        <v>11224</v>
      </c>
      <c r="CN1160">
        <v>139.33000000000001</v>
      </c>
      <c r="CO1160" t="s">
        <v>268</v>
      </c>
      <c r="CP1160">
        <v>139.33000000000001</v>
      </c>
      <c r="CQ1160">
        <v>365</v>
      </c>
      <c r="CR1160" t="s">
        <v>878</v>
      </c>
      <c r="CS1160" t="s">
        <v>11225</v>
      </c>
      <c r="CT1160" t="s">
        <v>11226</v>
      </c>
      <c r="CU1160" t="s">
        <v>11227</v>
      </c>
      <c r="CV1160" t="s">
        <v>268</v>
      </c>
      <c r="CW1160" t="s">
        <v>268</v>
      </c>
      <c r="CX1160" t="s">
        <v>268</v>
      </c>
      <c r="CY1160" t="s">
        <v>268</v>
      </c>
      <c r="CZ1160" t="s">
        <v>268</v>
      </c>
      <c r="DA1160" t="s">
        <v>268</v>
      </c>
      <c r="DB1160" s="429">
        <f t="shared" si="240"/>
        <v>0</v>
      </c>
      <c r="DC1160" s="284">
        <f t="shared" si="241"/>
        <v>0</v>
      </c>
      <c r="DD1160" s="284">
        <f t="shared" si="242"/>
        <v>0</v>
      </c>
      <c r="DE1160" s="284">
        <f t="shared" si="243"/>
        <v>0</v>
      </c>
      <c r="DF1160" s="295">
        <f t="shared" si="244"/>
        <v>152.80000000000001</v>
      </c>
      <c r="DG1160" s="284">
        <f t="shared" si="245"/>
        <v>0</v>
      </c>
      <c r="DH1160" s="284">
        <f t="shared" si="246"/>
        <v>0</v>
      </c>
      <c r="DI1160" s="284">
        <f t="shared" si="247"/>
        <v>0</v>
      </c>
      <c r="DJ1160" s="284">
        <f t="shared" si="248"/>
        <v>0</v>
      </c>
      <c r="DK1160" s="295">
        <f t="shared" si="249"/>
        <v>1</v>
      </c>
      <c r="DL1160" s="297">
        <f t="shared" si="250"/>
        <v>2</v>
      </c>
      <c r="DM1160" s="430">
        <f>IFERROR(IF(CA1160="D",IF(DL1160="A dispo.",DF1160*VLOOKUP('DATI INPUT'!$F$27,TARIFFE_UD,4,FALSE),DF1160*VLOOKUP(DL1160,TARIFFE_UD,4,FALSE)),DF1160*VLOOKUP(CB1160-100,TARIFFE_UND,4,FALSE)),0)</f>
        <v>87.889291029739425</v>
      </c>
      <c r="DN1160" s="430">
        <f>IFERROR(IF(CA1160="D",IF(DL1160="A dispo.",DK1160*VLOOKUP('DATI INPUT'!$F$27,TARIFFE_UD,5,FALSE),DK1160*VLOOKUP(DL1160,TARIFFE_UD,5,FALSE)),DK1160*VLOOKUP(CB1160-100,TARIFFE_UND,5,FALSE)),0)</f>
        <v>51.443731886070836</v>
      </c>
      <c r="DO1160" s="431">
        <f t="shared" si="251"/>
        <v>3.0229158102486053E-3</v>
      </c>
      <c r="DP1160" s="299">
        <f>IFERROR(IF(CA1160="D",IF(DL1160="A dispo.",DF1160*VLOOKUP('DATI INPUT'!$F$27,TARIFFE_UD,2,FALSE),DF1160*VLOOKUP(DL1160,TARIFFE_UD,2,FALSE)),DF1160*VLOOKUP(CB1160-100,TARIFFE_UND,2,FALSE)),0)</f>
        <v>109.8053893660568</v>
      </c>
      <c r="DQ1160" s="299">
        <f>IFERROR(IF(CA1160="D",IF(DL1160="A dispo.",DK1160*VLOOKUP('DATI INPUT'!$F$27,TARIFFE_UD,3,FALSE),DK1160*VLOOKUP(DL1160,TARIFFE_UD,3,FALSE)),DK1160*VLOOKUP(CB1160-100,TARIFFE_UND,3,FALSE)),0)</f>
        <v>46.077822723118445</v>
      </c>
      <c r="DR1160" s="299">
        <f t="shared" si="252"/>
        <v>155.88321208917523</v>
      </c>
    </row>
    <row r="1161" spans="1:122" x14ac:dyDescent="0.25">
      <c r="A1161" t="s">
        <v>10883</v>
      </c>
      <c r="B1161" t="s">
        <v>9186</v>
      </c>
      <c r="C1161" t="s">
        <v>10884</v>
      </c>
      <c r="D1161" t="s">
        <v>9187</v>
      </c>
      <c r="E1161" t="s">
        <v>268</v>
      </c>
      <c r="F1161" t="s">
        <v>156</v>
      </c>
      <c r="G1161" t="s">
        <v>9188</v>
      </c>
      <c r="H1161" t="s">
        <v>9189</v>
      </c>
      <c r="I1161" t="s">
        <v>9190</v>
      </c>
      <c r="J1161" t="s">
        <v>156</v>
      </c>
      <c r="K1161" t="s">
        <v>9191</v>
      </c>
      <c r="L1161" t="s">
        <v>880</v>
      </c>
      <c r="M1161" t="s">
        <v>3138</v>
      </c>
      <c r="N1161" t="s">
        <v>984</v>
      </c>
      <c r="O1161" t="s">
        <v>873</v>
      </c>
      <c r="P1161" t="s">
        <v>2560</v>
      </c>
      <c r="Q1161" t="s">
        <v>276</v>
      </c>
      <c r="R1161" t="s">
        <v>268</v>
      </c>
      <c r="S1161" t="s">
        <v>268</v>
      </c>
      <c r="T1161" t="s">
        <v>268</v>
      </c>
      <c r="U1161" t="s">
        <v>268</v>
      </c>
      <c r="V1161" t="s">
        <v>268</v>
      </c>
      <c r="W1161" t="s">
        <v>3138</v>
      </c>
      <c r="X1161" t="s">
        <v>2560</v>
      </c>
      <c r="Y1161" t="s">
        <v>276</v>
      </c>
      <c r="Z1161" t="s">
        <v>268</v>
      </c>
      <c r="AA1161" t="s">
        <v>268</v>
      </c>
      <c r="AB1161" t="s">
        <v>268</v>
      </c>
      <c r="AC1161" t="s">
        <v>268</v>
      </c>
      <c r="AD1161" t="s">
        <v>268</v>
      </c>
      <c r="AE1161" t="s">
        <v>268</v>
      </c>
      <c r="AF1161" t="s">
        <v>268</v>
      </c>
      <c r="AG1161" t="s">
        <v>268</v>
      </c>
      <c r="AH1161" t="s">
        <v>268</v>
      </c>
      <c r="AI1161" t="s">
        <v>268</v>
      </c>
      <c r="AJ1161" t="s">
        <v>268</v>
      </c>
      <c r="AK1161" t="s">
        <v>268</v>
      </c>
      <c r="AL1161" t="s">
        <v>268</v>
      </c>
      <c r="AM1161" t="s">
        <v>268</v>
      </c>
      <c r="AN1161" t="s">
        <v>268</v>
      </c>
      <c r="AO1161" t="s">
        <v>268</v>
      </c>
      <c r="AP1161" t="s">
        <v>268</v>
      </c>
      <c r="AQ1161" t="s">
        <v>268</v>
      </c>
      <c r="AR1161" t="s">
        <v>268</v>
      </c>
      <c r="AS1161" t="s">
        <v>268</v>
      </c>
      <c r="AT1161" t="s">
        <v>268</v>
      </c>
      <c r="AU1161" t="s">
        <v>268</v>
      </c>
      <c r="AV1161" t="s">
        <v>268</v>
      </c>
      <c r="AW1161" t="s">
        <v>268</v>
      </c>
      <c r="AX1161" t="s">
        <v>268</v>
      </c>
      <c r="AY1161" t="s">
        <v>268</v>
      </c>
      <c r="AZ1161" t="s">
        <v>268</v>
      </c>
      <c r="BA1161" t="s">
        <v>268</v>
      </c>
      <c r="BB1161" t="s">
        <v>268</v>
      </c>
      <c r="BC1161" t="s">
        <v>268</v>
      </c>
      <c r="BD1161" t="s">
        <v>268</v>
      </c>
      <c r="BE1161" t="s">
        <v>268</v>
      </c>
      <c r="BF1161" t="s">
        <v>268</v>
      </c>
      <c r="BG1161" t="s">
        <v>268</v>
      </c>
      <c r="BH1161" t="s">
        <v>268</v>
      </c>
      <c r="BI1161" t="s">
        <v>268</v>
      </c>
      <c r="BJ1161" t="s">
        <v>268</v>
      </c>
      <c r="BK1161" t="s">
        <v>268</v>
      </c>
      <c r="BL1161" t="s">
        <v>268</v>
      </c>
      <c r="BM1161" t="s">
        <v>268</v>
      </c>
      <c r="BN1161" t="s">
        <v>268</v>
      </c>
      <c r="BO1161" t="s">
        <v>268</v>
      </c>
      <c r="BP1161" t="s">
        <v>268</v>
      </c>
      <c r="BQ1161" t="s">
        <v>268</v>
      </c>
      <c r="BR1161" t="s">
        <v>268</v>
      </c>
      <c r="BS1161" t="s">
        <v>268</v>
      </c>
      <c r="BT1161" t="s">
        <v>268</v>
      </c>
      <c r="BU1161" t="s">
        <v>268</v>
      </c>
      <c r="BV1161" t="s">
        <v>268</v>
      </c>
      <c r="BW1161" t="s">
        <v>268</v>
      </c>
      <c r="BX1161" t="s">
        <v>268</v>
      </c>
      <c r="BY1161">
        <v>40</v>
      </c>
      <c r="BZ1161">
        <v>40</v>
      </c>
      <c r="CA1161" t="s">
        <v>142</v>
      </c>
      <c r="CB1161" s="356">
        <v>123</v>
      </c>
      <c r="CC1161" t="s">
        <v>1817</v>
      </c>
      <c r="CD1161" t="s">
        <v>268</v>
      </c>
      <c r="CE1161" t="s">
        <v>268</v>
      </c>
      <c r="CF1161" s="356">
        <v>2</v>
      </c>
      <c r="CG1161" t="s">
        <v>268</v>
      </c>
      <c r="CH1161" t="s">
        <v>268</v>
      </c>
      <c r="CI1161" t="s">
        <v>268</v>
      </c>
      <c r="CJ1161" t="s">
        <v>268</v>
      </c>
      <c r="CK1161" t="s">
        <v>268</v>
      </c>
      <c r="CL1161" t="s">
        <v>268</v>
      </c>
      <c r="CM1161" t="s">
        <v>11224</v>
      </c>
      <c r="CN1161">
        <v>23.01</v>
      </c>
      <c r="CO1161" t="s">
        <v>268</v>
      </c>
      <c r="CP1161">
        <v>23.01</v>
      </c>
      <c r="CQ1161">
        <v>365</v>
      </c>
      <c r="CR1161" t="s">
        <v>878</v>
      </c>
      <c r="CS1161" t="s">
        <v>11225</v>
      </c>
      <c r="CT1161" t="s">
        <v>11226</v>
      </c>
      <c r="CU1161" t="s">
        <v>11227</v>
      </c>
      <c r="CV1161" t="s">
        <v>268</v>
      </c>
      <c r="CW1161" t="s">
        <v>268</v>
      </c>
      <c r="CX1161" t="s">
        <v>268</v>
      </c>
      <c r="CY1161" t="s">
        <v>268</v>
      </c>
      <c r="CZ1161" t="s">
        <v>268</v>
      </c>
      <c r="DA1161" t="s">
        <v>268</v>
      </c>
      <c r="DB1161" s="429">
        <f t="shared" si="240"/>
        <v>0</v>
      </c>
      <c r="DC1161" s="284">
        <f t="shared" si="241"/>
        <v>0</v>
      </c>
      <c r="DD1161" s="284">
        <f t="shared" si="242"/>
        <v>0</v>
      </c>
      <c r="DE1161" s="284">
        <f t="shared" si="243"/>
        <v>0</v>
      </c>
      <c r="DF1161" s="295">
        <f t="shared" si="244"/>
        <v>40</v>
      </c>
      <c r="DG1161" s="284">
        <f t="shared" si="245"/>
        <v>1</v>
      </c>
      <c r="DH1161" s="284">
        <f t="shared" si="246"/>
        <v>0</v>
      </c>
      <c r="DI1161" s="284">
        <f t="shared" si="247"/>
        <v>0</v>
      </c>
      <c r="DJ1161" s="284">
        <f t="shared" si="248"/>
        <v>0</v>
      </c>
      <c r="DK1161" s="295">
        <f t="shared" si="249"/>
        <v>0</v>
      </c>
      <c r="DL1161" s="297">
        <f t="shared" si="250"/>
        <v>2</v>
      </c>
      <c r="DM1161" s="430">
        <f>IFERROR(IF(CA1161="D",IF(DL1161="A dispo.",DF1161*VLOOKUP('DATI INPUT'!$F$27,TARIFFE_UD,4,FALSE),DF1161*VLOOKUP(DL1161,TARIFFE_UD,4,FALSE)),DF1161*VLOOKUP(CB1161-100,TARIFFE_UND,4,FALSE)),0)</f>
        <v>23.007667808832309</v>
      </c>
      <c r="DN1161" s="430">
        <f>IFERROR(IF(CA1161="D",IF(DL1161="A dispo.",DK1161*VLOOKUP('DATI INPUT'!$F$27,TARIFFE_UD,5,FALSE),DK1161*VLOOKUP(DL1161,TARIFFE_UD,5,FALSE)),DK1161*VLOOKUP(CB1161-100,TARIFFE_UND,5,FALSE)),0)</f>
        <v>0</v>
      </c>
      <c r="DO1161" s="431">
        <f t="shared" si="251"/>
        <v>-2.3321911676923435E-3</v>
      </c>
      <c r="DP1161" s="299">
        <f>IFERROR(IF(CA1161="D",IF(DL1161="A dispo.",DF1161*VLOOKUP('DATI INPUT'!$F$27,TARIFFE_UD,2,FALSE),DF1161*VLOOKUP(DL1161,TARIFFE_UD,2,FALSE)),DF1161*VLOOKUP(CB1161-100,TARIFFE_UND,2,FALSE)),0)</f>
        <v>28.744866326192877</v>
      </c>
      <c r="DQ1161" s="299">
        <f>IFERROR(IF(CA1161="D",IF(DL1161="A dispo.",DK1161*VLOOKUP('DATI INPUT'!$F$27,TARIFFE_UD,3,FALSE),DK1161*VLOOKUP(DL1161,TARIFFE_UD,3,FALSE)),DK1161*VLOOKUP(CB1161-100,TARIFFE_UND,3,FALSE)),0)</f>
        <v>0</v>
      </c>
      <c r="DR1161" s="299">
        <f t="shared" si="252"/>
        <v>28.744866326192877</v>
      </c>
    </row>
    <row r="1162" spans="1:122" x14ac:dyDescent="0.25">
      <c r="A1162" t="s">
        <v>9192</v>
      </c>
      <c r="B1162" t="s">
        <v>9186</v>
      </c>
      <c r="C1162" t="s">
        <v>1604</v>
      </c>
      <c r="D1162" t="s">
        <v>9187</v>
      </c>
      <c r="E1162" t="s">
        <v>268</v>
      </c>
      <c r="F1162" t="s">
        <v>156</v>
      </c>
      <c r="G1162" t="s">
        <v>9188</v>
      </c>
      <c r="H1162" t="s">
        <v>9189</v>
      </c>
      <c r="I1162" t="s">
        <v>9190</v>
      </c>
      <c r="J1162" t="s">
        <v>156</v>
      </c>
      <c r="K1162" t="s">
        <v>9191</v>
      </c>
      <c r="L1162" t="s">
        <v>880</v>
      </c>
      <c r="M1162" t="s">
        <v>3138</v>
      </c>
      <c r="N1162" t="s">
        <v>984</v>
      </c>
      <c r="O1162" t="s">
        <v>873</v>
      </c>
      <c r="P1162" t="s">
        <v>2560</v>
      </c>
      <c r="Q1162" t="s">
        <v>276</v>
      </c>
      <c r="R1162" t="s">
        <v>268</v>
      </c>
      <c r="S1162" t="s">
        <v>268</v>
      </c>
      <c r="T1162" t="s">
        <v>268</v>
      </c>
      <c r="U1162" t="s">
        <v>268</v>
      </c>
      <c r="V1162" t="s">
        <v>268</v>
      </c>
      <c r="W1162" t="s">
        <v>3138</v>
      </c>
      <c r="X1162" t="s">
        <v>2560</v>
      </c>
      <c r="Y1162" t="s">
        <v>276</v>
      </c>
      <c r="Z1162" t="s">
        <v>268</v>
      </c>
      <c r="AA1162" t="s">
        <v>268</v>
      </c>
      <c r="AB1162" t="s">
        <v>268</v>
      </c>
      <c r="AC1162" t="s">
        <v>268</v>
      </c>
      <c r="AD1162" t="s">
        <v>268</v>
      </c>
      <c r="AE1162" t="s">
        <v>287</v>
      </c>
      <c r="AF1162" t="s">
        <v>1811</v>
      </c>
      <c r="AG1162" t="s">
        <v>875</v>
      </c>
      <c r="AH1162" t="s">
        <v>2154</v>
      </c>
      <c r="AI1162" t="s">
        <v>665</v>
      </c>
      <c r="AJ1162" t="s">
        <v>268</v>
      </c>
      <c r="AK1162" t="s">
        <v>410</v>
      </c>
      <c r="AL1162" t="s">
        <v>268</v>
      </c>
      <c r="AM1162" t="s">
        <v>353</v>
      </c>
      <c r="AN1162" t="s">
        <v>268</v>
      </c>
      <c r="AO1162" t="s">
        <v>268</v>
      </c>
      <c r="AP1162" t="s">
        <v>268</v>
      </c>
      <c r="AQ1162" t="s">
        <v>268</v>
      </c>
      <c r="AR1162" t="s">
        <v>268</v>
      </c>
      <c r="AS1162" t="s">
        <v>268</v>
      </c>
      <c r="AT1162" t="s">
        <v>268</v>
      </c>
      <c r="AU1162" t="s">
        <v>268</v>
      </c>
      <c r="AV1162" t="s">
        <v>268</v>
      </c>
      <c r="AW1162" t="s">
        <v>268</v>
      </c>
      <c r="AX1162" t="s">
        <v>268</v>
      </c>
      <c r="AY1162" t="s">
        <v>268</v>
      </c>
      <c r="AZ1162" t="s">
        <v>268</v>
      </c>
      <c r="BA1162" t="s">
        <v>268</v>
      </c>
      <c r="BB1162" t="s">
        <v>268</v>
      </c>
      <c r="BC1162" t="s">
        <v>268</v>
      </c>
      <c r="BD1162" t="s">
        <v>268</v>
      </c>
      <c r="BE1162" t="s">
        <v>268</v>
      </c>
      <c r="BF1162" t="s">
        <v>268</v>
      </c>
      <c r="BG1162" t="s">
        <v>268</v>
      </c>
      <c r="BH1162" t="s">
        <v>268</v>
      </c>
      <c r="BI1162" t="s">
        <v>268</v>
      </c>
      <c r="BJ1162" t="s">
        <v>268</v>
      </c>
      <c r="BK1162" t="s">
        <v>268</v>
      </c>
      <c r="BL1162" t="s">
        <v>268</v>
      </c>
      <c r="BM1162" t="s">
        <v>268</v>
      </c>
      <c r="BN1162" t="s">
        <v>268</v>
      </c>
      <c r="BO1162" t="s">
        <v>268</v>
      </c>
      <c r="BP1162" t="s">
        <v>268</v>
      </c>
      <c r="BQ1162" t="s">
        <v>268</v>
      </c>
      <c r="BR1162" t="s">
        <v>268</v>
      </c>
      <c r="BS1162" t="s">
        <v>268</v>
      </c>
      <c r="BT1162" t="s">
        <v>268</v>
      </c>
      <c r="BU1162" t="s">
        <v>268</v>
      </c>
      <c r="BV1162" t="s">
        <v>268</v>
      </c>
      <c r="BW1162" t="s">
        <v>268</v>
      </c>
      <c r="BX1162" t="s">
        <v>268</v>
      </c>
      <c r="BY1162">
        <v>20</v>
      </c>
      <c r="BZ1162">
        <v>20</v>
      </c>
      <c r="CA1162" t="s">
        <v>142</v>
      </c>
      <c r="CB1162" s="356">
        <v>123</v>
      </c>
      <c r="CC1162" t="s">
        <v>1817</v>
      </c>
      <c r="CD1162" t="s">
        <v>268</v>
      </c>
      <c r="CE1162" t="s">
        <v>268</v>
      </c>
      <c r="CF1162" s="356">
        <v>2</v>
      </c>
      <c r="CG1162" t="s">
        <v>268</v>
      </c>
      <c r="CH1162" t="s">
        <v>268</v>
      </c>
      <c r="CI1162" t="s">
        <v>268</v>
      </c>
      <c r="CJ1162" t="s">
        <v>268</v>
      </c>
      <c r="CK1162" t="s">
        <v>268</v>
      </c>
      <c r="CL1162" t="s">
        <v>268</v>
      </c>
      <c r="CM1162" t="s">
        <v>11224</v>
      </c>
      <c r="CN1162">
        <v>11.5</v>
      </c>
      <c r="CO1162" t="s">
        <v>268</v>
      </c>
      <c r="CP1162">
        <v>11.5</v>
      </c>
      <c r="CQ1162">
        <v>365</v>
      </c>
      <c r="CR1162" t="s">
        <v>878</v>
      </c>
      <c r="CS1162" t="s">
        <v>11225</v>
      </c>
      <c r="CT1162" t="s">
        <v>11226</v>
      </c>
      <c r="CU1162" t="s">
        <v>11227</v>
      </c>
      <c r="CV1162" t="s">
        <v>268</v>
      </c>
      <c r="CW1162" t="s">
        <v>268</v>
      </c>
      <c r="CX1162" t="s">
        <v>268</v>
      </c>
      <c r="CY1162" t="s">
        <v>268</v>
      </c>
      <c r="CZ1162" t="s">
        <v>268</v>
      </c>
      <c r="DA1162" t="s">
        <v>268</v>
      </c>
      <c r="DB1162" s="429">
        <f t="shared" si="240"/>
        <v>0</v>
      </c>
      <c r="DC1162" s="284">
        <f t="shared" si="241"/>
        <v>0</v>
      </c>
      <c r="DD1162" s="284">
        <f t="shared" si="242"/>
        <v>0</v>
      </c>
      <c r="DE1162" s="284">
        <f t="shared" si="243"/>
        <v>0</v>
      </c>
      <c r="DF1162" s="295">
        <f t="shared" si="244"/>
        <v>20</v>
      </c>
      <c r="DG1162" s="284">
        <f t="shared" si="245"/>
        <v>1</v>
      </c>
      <c r="DH1162" s="284">
        <f t="shared" si="246"/>
        <v>0</v>
      </c>
      <c r="DI1162" s="284">
        <f t="shared" si="247"/>
        <v>0</v>
      </c>
      <c r="DJ1162" s="284">
        <f t="shared" si="248"/>
        <v>0</v>
      </c>
      <c r="DK1162" s="295">
        <f t="shared" si="249"/>
        <v>0</v>
      </c>
      <c r="DL1162" s="297">
        <f t="shared" si="250"/>
        <v>2</v>
      </c>
      <c r="DM1162" s="430">
        <f>IFERROR(IF(CA1162="D",IF(DL1162="A dispo.",DF1162*VLOOKUP('DATI INPUT'!$F$27,TARIFFE_UD,4,FALSE),DF1162*VLOOKUP(DL1162,TARIFFE_UD,4,FALSE)),DF1162*VLOOKUP(CB1162-100,TARIFFE_UND,4,FALSE)),0)</f>
        <v>11.503833904416155</v>
      </c>
      <c r="DN1162" s="430">
        <f>IFERROR(IF(CA1162="D",IF(DL1162="A dispo.",DK1162*VLOOKUP('DATI INPUT'!$F$27,TARIFFE_UD,5,FALSE),DK1162*VLOOKUP(DL1162,TARIFFE_UD,5,FALSE)),DK1162*VLOOKUP(CB1162-100,TARIFFE_UND,5,FALSE)),0)</f>
        <v>0</v>
      </c>
      <c r="DO1162" s="431">
        <f t="shared" si="251"/>
        <v>3.8339044161546099E-3</v>
      </c>
      <c r="DP1162" s="299">
        <f>IFERROR(IF(CA1162="D",IF(DL1162="A dispo.",DF1162*VLOOKUP('DATI INPUT'!$F$27,TARIFFE_UD,2,FALSE),DF1162*VLOOKUP(DL1162,TARIFFE_UD,2,FALSE)),DF1162*VLOOKUP(CB1162-100,TARIFFE_UND,2,FALSE)),0)</f>
        <v>14.372433163096439</v>
      </c>
      <c r="DQ1162" s="299">
        <f>IFERROR(IF(CA1162="D",IF(DL1162="A dispo.",DK1162*VLOOKUP('DATI INPUT'!$F$27,TARIFFE_UD,3,FALSE),DK1162*VLOOKUP(DL1162,TARIFFE_UD,3,FALSE)),DK1162*VLOOKUP(CB1162-100,TARIFFE_UND,3,FALSE)),0)</f>
        <v>0</v>
      </c>
      <c r="DR1162" s="299">
        <f t="shared" si="252"/>
        <v>14.372433163096439</v>
      </c>
    </row>
    <row r="1163" spans="1:122" x14ac:dyDescent="0.25">
      <c r="A1163" t="s">
        <v>9193</v>
      </c>
      <c r="B1163" t="s">
        <v>9194</v>
      </c>
      <c r="C1163" t="s">
        <v>1605</v>
      </c>
      <c r="D1163" t="s">
        <v>9195</v>
      </c>
      <c r="E1163" t="s">
        <v>268</v>
      </c>
      <c r="F1163" t="s">
        <v>156</v>
      </c>
      <c r="G1163" t="s">
        <v>9196</v>
      </c>
      <c r="H1163" t="s">
        <v>4184</v>
      </c>
      <c r="I1163" t="s">
        <v>610</v>
      </c>
      <c r="J1163" t="s">
        <v>156</v>
      </c>
      <c r="K1163" t="s">
        <v>9197</v>
      </c>
      <c r="L1163" t="s">
        <v>960</v>
      </c>
      <c r="M1163" t="s">
        <v>9198</v>
      </c>
      <c r="N1163" t="s">
        <v>303</v>
      </c>
      <c r="O1163" t="s">
        <v>1273</v>
      </c>
      <c r="P1163" t="s">
        <v>1244</v>
      </c>
      <c r="Q1163" t="s">
        <v>604</v>
      </c>
      <c r="R1163" t="s">
        <v>268</v>
      </c>
      <c r="S1163" t="s">
        <v>268</v>
      </c>
      <c r="T1163" t="s">
        <v>268</v>
      </c>
      <c r="U1163" t="s">
        <v>268</v>
      </c>
      <c r="V1163" t="s">
        <v>268</v>
      </c>
      <c r="W1163" t="s">
        <v>7477</v>
      </c>
      <c r="X1163" t="s">
        <v>1046</v>
      </c>
      <c r="Y1163" t="s">
        <v>346</v>
      </c>
      <c r="Z1163" t="s">
        <v>268</v>
      </c>
      <c r="AA1163" t="s">
        <v>268</v>
      </c>
      <c r="AB1163" t="s">
        <v>268</v>
      </c>
      <c r="AC1163" t="s">
        <v>268</v>
      </c>
      <c r="AD1163" t="s">
        <v>268</v>
      </c>
      <c r="AE1163" t="s">
        <v>287</v>
      </c>
      <c r="AF1163" t="s">
        <v>1811</v>
      </c>
      <c r="AG1163" t="s">
        <v>875</v>
      </c>
      <c r="AH1163" t="s">
        <v>1848</v>
      </c>
      <c r="AI1163" t="s">
        <v>881</v>
      </c>
      <c r="AJ1163" t="s">
        <v>268</v>
      </c>
      <c r="AK1163" t="s">
        <v>724</v>
      </c>
      <c r="AL1163" t="s">
        <v>268</v>
      </c>
      <c r="AM1163" t="s">
        <v>405</v>
      </c>
      <c r="AN1163" t="s">
        <v>268</v>
      </c>
      <c r="AO1163" t="s">
        <v>268</v>
      </c>
      <c r="AP1163" t="s">
        <v>268</v>
      </c>
      <c r="AQ1163" t="s">
        <v>268</v>
      </c>
      <c r="AR1163" t="s">
        <v>268</v>
      </c>
      <c r="AS1163" t="s">
        <v>268</v>
      </c>
      <c r="AT1163" t="s">
        <v>268</v>
      </c>
      <c r="AU1163" t="s">
        <v>268</v>
      </c>
      <c r="AV1163" t="s">
        <v>268</v>
      </c>
      <c r="AW1163" t="s">
        <v>268</v>
      </c>
      <c r="AX1163" t="s">
        <v>268</v>
      </c>
      <c r="AY1163" t="s">
        <v>268</v>
      </c>
      <c r="AZ1163" t="s">
        <v>268</v>
      </c>
      <c r="BA1163" t="s">
        <v>268</v>
      </c>
      <c r="BB1163" t="s">
        <v>268</v>
      </c>
      <c r="BC1163" t="s">
        <v>268</v>
      </c>
      <c r="BD1163" t="s">
        <v>268</v>
      </c>
      <c r="BE1163" t="s">
        <v>268</v>
      </c>
      <c r="BF1163" t="s">
        <v>268</v>
      </c>
      <c r="BG1163" t="s">
        <v>268</v>
      </c>
      <c r="BH1163" t="s">
        <v>268</v>
      </c>
      <c r="BI1163" t="s">
        <v>268</v>
      </c>
      <c r="BJ1163" t="s">
        <v>268</v>
      </c>
      <c r="BK1163" t="s">
        <v>268</v>
      </c>
      <c r="BL1163" t="s">
        <v>268</v>
      </c>
      <c r="BM1163" t="s">
        <v>268</v>
      </c>
      <c r="BN1163" t="s">
        <v>268</v>
      </c>
      <c r="BO1163" t="s">
        <v>268</v>
      </c>
      <c r="BP1163" t="s">
        <v>268</v>
      </c>
      <c r="BQ1163" t="s">
        <v>268</v>
      </c>
      <c r="BR1163" t="s">
        <v>268</v>
      </c>
      <c r="BS1163" t="s">
        <v>268</v>
      </c>
      <c r="BT1163" t="s">
        <v>268</v>
      </c>
      <c r="BU1163" t="s">
        <v>268</v>
      </c>
      <c r="BV1163" t="s">
        <v>268</v>
      </c>
      <c r="BW1163" t="s">
        <v>268</v>
      </c>
      <c r="BX1163" t="s">
        <v>268</v>
      </c>
      <c r="BY1163">
        <v>52</v>
      </c>
      <c r="BZ1163">
        <v>52</v>
      </c>
      <c r="CA1163" t="s">
        <v>142</v>
      </c>
      <c r="CB1163" s="356">
        <v>122</v>
      </c>
      <c r="CC1163" t="s">
        <v>876</v>
      </c>
      <c r="CD1163" t="s">
        <v>268</v>
      </c>
      <c r="CE1163" t="s">
        <v>268</v>
      </c>
      <c r="CF1163" t="s">
        <v>268</v>
      </c>
      <c r="CG1163" t="s">
        <v>268</v>
      </c>
      <c r="CH1163" t="s">
        <v>268</v>
      </c>
      <c r="CI1163" t="s">
        <v>268</v>
      </c>
      <c r="CJ1163" t="s">
        <v>268</v>
      </c>
      <c r="CK1163" t="s">
        <v>268</v>
      </c>
      <c r="CL1163" t="s">
        <v>268</v>
      </c>
      <c r="CM1163" t="s">
        <v>11224</v>
      </c>
      <c r="CN1163">
        <v>100.36</v>
      </c>
      <c r="CO1163" t="s">
        <v>268</v>
      </c>
      <c r="CP1163">
        <v>100.36</v>
      </c>
      <c r="CQ1163">
        <v>365</v>
      </c>
      <c r="CR1163" t="s">
        <v>878</v>
      </c>
      <c r="CS1163" t="s">
        <v>11225</v>
      </c>
      <c r="CT1163" t="s">
        <v>11226</v>
      </c>
      <c r="CU1163" t="s">
        <v>11227</v>
      </c>
      <c r="CV1163" t="s">
        <v>268</v>
      </c>
      <c r="CW1163" t="s">
        <v>268</v>
      </c>
      <c r="CX1163" t="s">
        <v>268</v>
      </c>
      <c r="CY1163" t="s">
        <v>268</v>
      </c>
      <c r="CZ1163" t="s">
        <v>268</v>
      </c>
      <c r="DA1163" t="s">
        <v>268</v>
      </c>
      <c r="DB1163" s="429">
        <f t="shared" si="240"/>
        <v>0</v>
      </c>
      <c r="DC1163" s="284">
        <f t="shared" si="241"/>
        <v>0</v>
      </c>
      <c r="DD1163" s="284">
        <f t="shared" si="242"/>
        <v>0</v>
      </c>
      <c r="DE1163" s="284">
        <f t="shared" si="243"/>
        <v>0</v>
      </c>
      <c r="DF1163" s="295">
        <f t="shared" si="244"/>
        <v>52</v>
      </c>
      <c r="DG1163" s="284">
        <f t="shared" si="245"/>
        <v>0</v>
      </c>
      <c r="DH1163" s="284">
        <f t="shared" si="246"/>
        <v>0</v>
      </c>
      <c r="DI1163" s="284">
        <f t="shared" si="247"/>
        <v>0</v>
      </c>
      <c r="DJ1163" s="284">
        <f t="shared" si="248"/>
        <v>0</v>
      </c>
      <c r="DK1163" s="295">
        <f t="shared" si="249"/>
        <v>1</v>
      </c>
      <c r="DL1163" s="297" t="str">
        <f t="shared" si="250"/>
        <v>A dispo.</v>
      </c>
      <c r="DM1163" s="430">
        <f>IFERROR(IF(CA1163="D",IF(DL1163="A dispo.",DF1163*VLOOKUP('DATI INPUT'!$F$27,TARIFFE_UD,4,FALSE),DF1163*VLOOKUP(DL1163,TARIFFE_UD,4,FALSE)),DF1163*VLOOKUP(CB1163-100,TARIFFE_UND,4,FALSE)),0)</f>
        <v>32.962005717959755</v>
      </c>
      <c r="DN1163" s="430">
        <f>IFERROR(IF(CA1163="D",IF(DL1163="A dispo.",DK1163*VLOOKUP('DATI INPUT'!$F$27,TARIFFE_UD,5,FALSE),DK1163*VLOOKUP(DL1163,TARIFFE_UD,5,FALSE)),DK1163*VLOOKUP(CB1163-100,TARIFFE_UND,5,FALSE)),0)</f>
        <v>67.397800635548478</v>
      </c>
      <c r="DO1163" s="431">
        <f t="shared" si="251"/>
        <v>-1.9364649176623061E-4</v>
      </c>
      <c r="DP1163" s="299">
        <f>IFERROR(IF(CA1163="D",IF(DL1163="A dispo.",DF1163*VLOOKUP('DATI INPUT'!$F$27,TARIFFE_UD,2,FALSE),DF1163*VLOOKUP(DL1163,TARIFFE_UD,2,FALSE)),DF1163*VLOOKUP(CB1163-100,TARIFFE_UND,2,FALSE)),0)</f>
        <v>41.181420736708972</v>
      </c>
      <c r="DQ1163" s="299">
        <f>IFERROR(IF(CA1163="D",IF(DL1163="A dispo.",DK1163*VLOOKUP('DATI INPUT'!$F$27,TARIFFE_UD,3,FALSE),DK1163*VLOOKUP(DL1163,TARIFFE_UD,3,FALSE)),DK1163*VLOOKUP(CB1163-100,TARIFFE_UND,3,FALSE)),0)</f>
        <v>60.367780403072892</v>
      </c>
      <c r="DR1163" s="299">
        <f t="shared" si="252"/>
        <v>101.54920113978187</v>
      </c>
    </row>
    <row r="1164" spans="1:122" x14ac:dyDescent="0.25">
      <c r="A1164" t="s">
        <v>9199</v>
      </c>
      <c r="B1164" t="s">
        <v>9200</v>
      </c>
      <c r="C1164" t="s">
        <v>1607</v>
      </c>
      <c r="D1164" t="s">
        <v>9201</v>
      </c>
      <c r="E1164" t="s">
        <v>268</v>
      </c>
      <c r="F1164" t="s">
        <v>156</v>
      </c>
      <c r="G1164" t="s">
        <v>9202</v>
      </c>
      <c r="H1164" t="s">
        <v>9203</v>
      </c>
      <c r="I1164" t="s">
        <v>297</v>
      </c>
      <c r="J1164" t="s">
        <v>274</v>
      </c>
      <c r="K1164" t="s">
        <v>9204</v>
      </c>
      <c r="L1164" t="s">
        <v>9205</v>
      </c>
      <c r="M1164" t="s">
        <v>11286</v>
      </c>
      <c r="N1164" t="s">
        <v>9205</v>
      </c>
      <c r="O1164" t="s">
        <v>9207</v>
      </c>
      <c r="P1164" t="s">
        <v>11287</v>
      </c>
      <c r="Q1164" t="s">
        <v>309</v>
      </c>
      <c r="R1164" t="s">
        <v>268</v>
      </c>
      <c r="S1164" t="s">
        <v>268</v>
      </c>
      <c r="T1164" t="s">
        <v>268</v>
      </c>
      <c r="U1164" t="s">
        <v>268</v>
      </c>
      <c r="V1164" t="s">
        <v>268</v>
      </c>
      <c r="W1164" t="s">
        <v>9209</v>
      </c>
      <c r="X1164" t="s">
        <v>2258</v>
      </c>
      <c r="Y1164" t="s">
        <v>304</v>
      </c>
      <c r="Z1164" t="s">
        <v>153</v>
      </c>
      <c r="AA1164" t="s">
        <v>268</v>
      </c>
      <c r="AB1164" t="s">
        <v>268</v>
      </c>
      <c r="AC1164" t="s">
        <v>268</v>
      </c>
      <c r="AD1164" t="s">
        <v>268</v>
      </c>
      <c r="AE1164" t="s">
        <v>287</v>
      </c>
      <c r="AF1164" t="s">
        <v>1811</v>
      </c>
      <c r="AG1164" t="s">
        <v>875</v>
      </c>
      <c r="AH1164" t="s">
        <v>1848</v>
      </c>
      <c r="AI1164" t="s">
        <v>7258</v>
      </c>
      <c r="AJ1164" t="s">
        <v>268</v>
      </c>
      <c r="AK1164" t="s">
        <v>413</v>
      </c>
      <c r="AL1164" t="s">
        <v>268</v>
      </c>
      <c r="AM1164" t="s">
        <v>405</v>
      </c>
      <c r="AN1164" t="s">
        <v>268</v>
      </c>
      <c r="AO1164" t="s">
        <v>268</v>
      </c>
      <c r="AP1164" t="s">
        <v>268</v>
      </c>
      <c r="AQ1164" t="s">
        <v>268</v>
      </c>
      <c r="AR1164" t="s">
        <v>268</v>
      </c>
      <c r="AS1164" t="s">
        <v>268</v>
      </c>
      <c r="AT1164" t="s">
        <v>268</v>
      </c>
      <c r="AU1164" t="s">
        <v>268</v>
      </c>
      <c r="AV1164" t="s">
        <v>268</v>
      </c>
      <c r="AW1164" t="s">
        <v>268</v>
      </c>
      <c r="AX1164" t="s">
        <v>268</v>
      </c>
      <c r="AY1164" t="s">
        <v>268</v>
      </c>
      <c r="AZ1164" t="s">
        <v>268</v>
      </c>
      <c r="BA1164" t="s">
        <v>268</v>
      </c>
      <c r="BB1164" t="s">
        <v>268</v>
      </c>
      <c r="BC1164" t="s">
        <v>268</v>
      </c>
      <c r="BD1164" t="s">
        <v>268</v>
      </c>
      <c r="BE1164" t="s">
        <v>268</v>
      </c>
      <c r="BF1164" t="s">
        <v>268</v>
      </c>
      <c r="BG1164" t="s">
        <v>268</v>
      </c>
      <c r="BH1164" t="s">
        <v>268</v>
      </c>
      <c r="BI1164" t="s">
        <v>268</v>
      </c>
      <c r="BJ1164" t="s">
        <v>268</v>
      </c>
      <c r="BK1164" t="s">
        <v>268</v>
      </c>
      <c r="BL1164" t="s">
        <v>268</v>
      </c>
      <c r="BM1164" t="s">
        <v>268</v>
      </c>
      <c r="BN1164" t="s">
        <v>268</v>
      </c>
      <c r="BO1164" t="s">
        <v>268</v>
      </c>
      <c r="BP1164" t="s">
        <v>268</v>
      </c>
      <c r="BQ1164" t="s">
        <v>268</v>
      </c>
      <c r="BR1164" t="s">
        <v>268</v>
      </c>
      <c r="BS1164" t="s">
        <v>268</v>
      </c>
      <c r="BT1164" t="s">
        <v>268</v>
      </c>
      <c r="BU1164" t="s">
        <v>268</v>
      </c>
      <c r="BV1164" t="s">
        <v>268</v>
      </c>
      <c r="BW1164" t="s">
        <v>268</v>
      </c>
      <c r="BX1164" t="s">
        <v>268</v>
      </c>
      <c r="BY1164">
        <v>30</v>
      </c>
      <c r="BZ1164">
        <v>30</v>
      </c>
      <c r="CA1164" t="s">
        <v>142</v>
      </c>
      <c r="CB1164" s="356">
        <v>122</v>
      </c>
      <c r="CC1164" t="s">
        <v>876</v>
      </c>
      <c r="CD1164" t="s">
        <v>268</v>
      </c>
      <c r="CE1164" t="s">
        <v>268</v>
      </c>
      <c r="CF1164" t="s">
        <v>268</v>
      </c>
      <c r="CG1164" t="s">
        <v>268</v>
      </c>
      <c r="CH1164" t="s">
        <v>268</v>
      </c>
      <c r="CI1164" t="s">
        <v>268</v>
      </c>
      <c r="CJ1164" t="s">
        <v>268</v>
      </c>
      <c r="CK1164" t="s">
        <v>268</v>
      </c>
      <c r="CL1164" t="s">
        <v>268</v>
      </c>
      <c r="CM1164" t="s">
        <v>11224</v>
      </c>
      <c r="CN1164">
        <v>86.42</v>
      </c>
      <c r="CO1164" t="s">
        <v>268</v>
      </c>
      <c r="CP1164">
        <v>86.42</v>
      </c>
      <c r="CQ1164">
        <v>365</v>
      </c>
      <c r="CR1164" t="s">
        <v>878</v>
      </c>
      <c r="CS1164" t="s">
        <v>11225</v>
      </c>
      <c r="CT1164" t="s">
        <v>11226</v>
      </c>
      <c r="CU1164" t="s">
        <v>11227</v>
      </c>
      <c r="CV1164" t="s">
        <v>268</v>
      </c>
      <c r="CW1164" t="s">
        <v>268</v>
      </c>
      <c r="CX1164" t="s">
        <v>268</v>
      </c>
      <c r="CY1164" t="s">
        <v>268</v>
      </c>
      <c r="CZ1164" t="s">
        <v>268</v>
      </c>
      <c r="DA1164" t="s">
        <v>268</v>
      </c>
      <c r="DB1164" s="429">
        <f t="shared" si="240"/>
        <v>0</v>
      </c>
      <c r="DC1164" s="284">
        <f t="shared" si="241"/>
        <v>0</v>
      </c>
      <c r="DD1164" s="284">
        <f t="shared" si="242"/>
        <v>0</v>
      </c>
      <c r="DE1164" s="284">
        <f t="shared" si="243"/>
        <v>0</v>
      </c>
      <c r="DF1164" s="295">
        <f t="shared" si="244"/>
        <v>30</v>
      </c>
      <c r="DG1164" s="284">
        <f t="shared" si="245"/>
        <v>0</v>
      </c>
      <c r="DH1164" s="284">
        <f t="shared" si="246"/>
        <v>0</v>
      </c>
      <c r="DI1164" s="284">
        <f t="shared" si="247"/>
        <v>0</v>
      </c>
      <c r="DJ1164" s="284">
        <f t="shared" si="248"/>
        <v>0</v>
      </c>
      <c r="DK1164" s="295">
        <f t="shared" si="249"/>
        <v>1</v>
      </c>
      <c r="DL1164" s="297" t="str">
        <f t="shared" si="250"/>
        <v>A dispo.</v>
      </c>
      <c r="DM1164" s="430">
        <f>IFERROR(IF(CA1164="D",IF(DL1164="A dispo.",DF1164*VLOOKUP('DATI INPUT'!$F$27,TARIFFE_UD,4,FALSE),DF1164*VLOOKUP(DL1164,TARIFFE_UD,4,FALSE)),DF1164*VLOOKUP(CB1164-100,TARIFFE_UND,4,FALSE)),0)</f>
        <v>19.016541760361395</v>
      </c>
      <c r="DN1164" s="430">
        <f>IFERROR(IF(CA1164="D",IF(DL1164="A dispo.",DK1164*VLOOKUP('DATI INPUT'!$F$27,TARIFFE_UD,5,FALSE),DK1164*VLOOKUP(DL1164,TARIFFE_UD,5,FALSE)),DK1164*VLOOKUP(CB1164-100,TARIFFE_UND,5,FALSE)),0)</f>
        <v>67.397800635548478</v>
      </c>
      <c r="DO1164" s="431">
        <f t="shared" si="251"/>
        <v>-5.6576040901319402E-3</v>
      </c>
      <c r="DP1164" s="299">
        <f>IFERROR(IF(CA1164="D",IF(DL1164="A dispo.",DF1164*VLOOKUP('DATI INPUT'!$F$27,TARIFFE_UD,2,FALSE),DF1164*VLOOKUP(DL1164,TARIFFE_UD,2,FALSE)),DF1164*VLOOKUP(CB1164-100,TARIFFE_UND,2,FALSE)),0)</f>
        <v>23.758511963485947</v>
      </c>
      <c r="DQ1164" s="299">
        <f>IFERROR(IF(CA1164="D",IF(DL1164="A dispo.",DK1164*VLOOKUP('DATI INPUT'!$F$27,TARIFFE_UD,3,FALSE),DK1164*VLOOKUP(DL1164,TARIFFE_UD,3,FALSE)),DK1164*VLOOKUP(CB1164-100,TARIFFE_UND,3,FALSE)),0)</f>
        <v>60.367780403072892</v>
      </c>
      <c r="DR1164" s="299">
        <f t="shared" si="252"/>
        <v>84.126292366558843</v>
      </c>
    </row>
    <row r="1165" spans="1:122" x14ac:dyDescent="0.25">
      <c r="A1165" t="s">
        <v>9210</v>
      </c>
      <c r="B1165" t="s">
        <v>9211</v>
      </c>
      <c r="C1165" t="s">
        <v>1094</v>
      </c>
      <c r="D1165" t="s">
        <v>9212</v>
      </c>
      <c r="E1165" t="s">
        <v>268</v>
      </c>
      <c r="F1165" t="s">
        <v>156</v>
      </c>
      <c r="G1165" t="s">
        <v>9213</v>
      </c>
      <c r="H1165" t="s">
        <v>9214</v>
      </c>
      <c r="I1165" t="s">
        <v>450</v>
      </c>
      <c r="J1165" t="s">
        <v>156</v>
      </c>
      <c r="K1165" t="s">
        <v>9215</v>
      </c>
      <c r="L1165" t="s">
        <v>871</v>
      </c>
      <c r="M1165" t="s">
        <v>4188</v>
      </c>
      <c r="N1165" t="s">
        <v>984</v>
      </c>
      <c r="O1165" t="s">
        <v>873</v>
      </c>
      <c r="P1165" t="s">
        <v>887</v>
      </c>
      <c r="Q1165" t="s">
        <v>484</v>
      </c>
      <c r="R1165" t="s">
        <v>268</v>
      </c>
      <c r="S1165" t="s">
        <v>268</v>
      </c>
      <c r="T1165" t="s">
        <v>268</v>
      </c>
      <c r="U1165" t="s">
        <v>268</v>
      </c>
      <c r="V1165" t="s">
        <v>268</v>
      </c>
      <c r="W1165" t="s">
        <v>4188</v>
      </c>
      <c r="X1165" t="s">
        <v>887</v>
      </c>
      <c r="Y1165" t="s">
        <v>484</v>
      </c>
      <c r="Z1165" t="s">
        <v>268</v>
      </c>
      <c r="AA1165" t="s">
        <v>268</v>
      </c>
      <c r="AB1165" t="s">
        <v>268</v>
      </c>
      <c r="AC1165" t="s">
        <v>268</v>
      </c>
      <c r="AD1165" t="s">
        <v>268</v>
      </c>
      <c r="AE1165" t="s">
        <v>268</v>
      </c>
      <c r="AF1165" t="s">
        <v>268</v>
      </c>
      <c r="AG1165" t="s">
        <v>268</v>
      </c>
      <c r="AH1165" t="s">
        <v>268</v>
      </c>
      <c r="AI1165" t="s">
        <v>268</v>
      </c>
      <c r="AJ1165" t="s">
        <v>268</v>
      </c>
      <c r="AK1165" t="s">
        <v>268</v>
      </c>
      <c r="AL1165" t="s">
        <v>268</v>
      </c>
      <c r="AM1165" t="s">
        <v>268</v>
      </c>
      <c r="AN1165" t="s">
        <v>268</v>
      </c>
      <c r="AO1165" t="s">
        <v>268</v>
      </c>
      <c r="AP1165" t="s">
        <v>268</v>
      </c>
      <c r="AQ1165" t="s">
        <v>268</v>
      </c>
      <c r="AR1165" t="s">
        <v>268</v>
      </c>
      <c r="AS1165" t="s">
        <v>268</v>
      </c>
      <c r="AT1165" t="s">
        <v>268</v>
      </c>
      <c r="AU1165" t="s">
        <v>268</v>
      </c>
      <c r="AV1165" t="s">
        <v>268</v>
      </c>
      <c r="AW1165" t="s">
        <v>268</v>
      </c>
      <c r="AX1165" t="s">
        <v>268</v>
      </c>
      <c r="AY1165" t="s">
        <v>268</v>
      </c>
      <c r="AZ1165" t="s">
        <v>268</v>
      </c>
      <c r="BA1165" t="s">
        <v>268</v>
      </c>
      <c r="BB1165" t="s">
        <v>268</v>
      </c>
      <c r="BC1165" t="s">
        <v>268</v>
      </c>
      <c r="BD1165" t="s">
        <v>268</v>
      </c>
      <c r="BE1165" t="s">
        <v>268</v>
      </c>
      <c r="BF1165" t="s">
        <v>268</v>
      </c>
      <c r="BG1165" t="s">
        <v>268</v>
      </c>
      <c r="BH1165" t="s">
        <v>268</v>
      </c>
      <c r="BI1165" t="s">
        <v>268</v>
      </c>
      <c r="BJ1165" t="s">
        <v>268</v>
      </c>
      <c r="BK1165" t="s">
        <v>268</v>
      </c>
      <c r="BL1165" t="s">
        <v>268</v>
      </c>
      <c r="BM1165" t="s">
        <v>268</v>
      </c>
      <c r="BN1165" t="s">
        <v>268</v>
      </c>
      <c r="BO1165" t="s">
        <v>268</v>
      </c>
      <c r="BP1165" t="s">
        <v>268</v>
      </c>
      <c r="BQ1165" t="s">
        <v>268</v>
      </c>
      <c r="BR1165" t="s">
        <v>268</v>
      </c>
      <c r="BS1165" t="s">
        <v>268</v>
      </c>
      <c r="BT1165" t="s">
        <v>268</v>
      </c>
      <c r="BU1165" t="s">
        <v>268</v>
      </c>
      <c r="BV1165" t="s">
        <v>268</v>
      </c>
      <c r="BW1165" t="s">
        <v>268</v>
      </c>
      <c r="BX1165" t="s">
        <v>268</v>
      </c>
      <c r="BY1165">
        <v>67</v>
      </c>
      <c r="BZ1165">
        <v>67</v>
      </c>
      <c r="CA1165" t="s">
        <v>142</v>
      </c>
      <c r="CB1165" s="356">
        <v>122</v>
      </c>
      <c r="CC1165" t="s">
        <v>876</v>
      </c>
      <c r="CD1165" t="s">
        <v>268</v>
      </c>
      <c r="CE1165" t="s">
        <v>268</v>
      </c>
      <c r="CF1165" s="356">
        <v>1</v>
      </c>
      <c r="CG1165" t="s">
        <v>268</v>
      </c>
      <c r="CH1165" t="s">
        <v>268</v>
      </c>
      <c r="CI1165" t="s">
        <v>268</v>
      </c>
      <c r="CJ1165" t="s">
        <v>268</v>
      </c>
      <c r="CK1165" t="s">
        <v>268</v>
      </c>
      <c r="CL1165" t="s">
        <v>268</v>
      </c>
      <c r="CM1165" t="s">
        <v>11224</v>
      </c>
      <c r="CN1165">
        <v>49.96</v>
      </c>
      <c r="CO1165" t="s">
        <v>268</v>
      </c>
      <c r="CP1165">
        <v>49.96</v>
      </c>
      <c r="CQ1165">
        <v>365</v>
      </c>
      <c r="CR1165" t="s">
        <v>878</v>
      </c>
      <c r="CS1165" t="s">
        <v>11225</v>
      </c>
      <c r="CT1165" t="s">
        <v>11226</v>
      </c>
      <c r="CU1165" t="s">
        <v>11227</v>
      </c>
      <c r="CV1165" t="s">
        <v>268</v>
      </c>
      <c r="CW1165" t="s">
        <v>268</v>
      </c>
      <c r="CX1165" t="s">
        <v>268</v>
      </c>
      <c r="CY1165" t="s">
        <v>268</v>
      </c>
      <c r="CZ1165" t="s">
        <v>268</v>
      </c>
      <c r="DA1165" t="s">
        <v>268</v>
      </c>
      <c r="DB1165" s="429">
        <f t="shared" si="240"/>
        <v>0</v>
      </c>
      <c r="DC1165" s="284">
        <f t="shared" si="241"/>
        <v>0</v>
      </c>
      <c r="DD1165" s="284">
        <f t="shared" si="242"/>
        <v>0</v>
      </c>
      <c r="DE1165" s="284">
        <f t="shared" si="243"/>
        <v>0</v>
      </c>
      <c r="DF1165" s="295">
        <f t="shared" si="244"/>
        <v>67</v>
      </c>
      <c r="DG1165" s="284">
        <f t="shared" si="245"/>
        <v>0</v>
      </c>
      <c r="DH1165" s="284">
        <f t="shared" si="246"/>
        <v>0</v>
      </c>
      <c r="DI1165" s="284">
        <f t="shared" si="247"/>
        <v>0</v>
      </c>
      <c r="DJ1165" s="284">
        <f t="shared" si="248"/>
        <v>0</v>
      </c>
      <c r="DK1165" s="295">
        <f t="shared" si="249"/>
        <v>1</v>
      </c>
      <c r="DL1165" s="297">
        <f t="shared" si="250"/>
        <v>1</v>
      </c>
      <c r="DM1165" s="430">
        <f>IFERROR(IF(CA1165="D",IF(DL1165="A dispo.",DF1165*VLOOKUP('DATI INPUT'!$F$27,TARIFFE_UD,4,FALSE),DF1165*VLOOKUP(DL1165,TARIFFE_UD,4,FALSE)),DF1165*VLOOKUP(CB1165-100,TARIFFE_UND,4,FALSE)),0)</f>
        <v>33.032437354109241</v>
      </c>
      <c r="DN1165" s="430">
        <f>IFERROR(IF(CA1165="D",IF(DL1165="A dispo.",DK1165*VLOOKUP('DATI INPUT'!$F$27,TARIFFE_UD,5,FALSE),DK1165*VLOOKUP(DL1165,TARIFFE_UD,5,FALSE)),DK1165*VLOOKUP(CB1165-100,TARIFFE_UND,5,FALSE)),0)</f>
        <v>16.930848468833439</v>
      </c>
      <c r="DO1165" s="431">
        <f t="shared" si="251"/>
        <v>3.2858229426793173E-3</v>
      </c>
      <c r="DP1165" s="299">
        <f>IFERROR(IF(CA1165="D",IF(DL1165="A dispo.",DF1165*VLOOKUP('DATI INPUT'!$F$27,TARIFFE_UD,2,FALSE),DF1165*VLOOKUP(DL1165,TARIFFE_UD,2,FALSE)),DF1165*VLOOKUP(CB1165-100,TARIFFE_UND,2,FALSE)),0)</f>
        <v>41.26941522546263</v>
      </c>
      <c r="DQ1165" s="299">
        <f>IFERROR(IF(CA1165="D",IF(DL1165="A dispo.",DK1165*VLOOKUP('DATI INPUT'!$F$27,TARIFFE_UD,3,FALSE),DK1165*VLOOKUP(DL1165,TARIFFE_UD,3,FALSE)),DK1165*VLOOKUP(CB1165-100,TARIFFE_UND,3,FALSE)),0)</f>
        <v>15.164853048114928</v>
      </c>
      <c r="DR1165" s="299">
        <f t="shared" si="252"/>
        <v>56.434268273577558</v>
      </c>
    </row>
    <row r="1166" spans="1:122" x14ac:dyDescent="0.25">
      <c r="A1166" t="s">
        <v>9216</v>
      </c>
      <c r="B1166" t="s">
        <v>9217</v>
      </c>
      <c r="C1166" t="s">
        <v>1095</v>
      </c>
      <c r="D1166" t="s">
        <v>9218</v>
      </c>
      <c r="E1166" t="s">
        <v>268</v>
      </c>
      <c r="F1166" t="s">
        <v>156</v>
      </c>
      <c r="G1166" t="s">
        <v>9219</v>
      </c>
      <c r="H1166" t="s">
        <v>9220</v>
      </c>
      <c r="I1166" t="s">
        <v>9221</v>
      </c>
      <c r="J1166" t="s">
        <v>156</v>
      </c>
      <c r="K1166" t="s">
        <v>9222</v>
      </c>
      <c r="L1166" t="s">
        <v>9223</v>
      </c>
      <c r="M1166" t="s">
        <v>10885</v>
      </c>
      <c r="N1166" t="s">
        <v>7669</v>
      </c>
      <c r="O1166" t="s">
        <v>1501</v>
      </c>
      <c r="P1166" t="s">
        <v>10886</v>
      </c>
      <c r="Q1166" t="s">
        <v>285</v>
      </c>
      <c r="R1166" t="s">
        <v>268</v>
      </c>
      <c r="S1166" t="s">
        <v>268</v>
      </c>
      <c r="T1166" t="s">
        <v>268</v>
      </c>
      <c r="U1166" t="s">
        <v>268</v>
      </c>
      <c r="V1166" t="s">
        <v>268</v>
      </c>
      <c r="W1166" t="s">
        <v>1829</v>
      </c>
      <c r="X1166" t="s">
        <v>1830</v>
      </c>
      <c r="Y1166" t="s">
        <v>315</v>
      </c>
      <c r="Z1166" t="s">
        <v>268</v>
      </c>
      <c r="AA1166" t="s">
        <v>268</v>
      </c>
      <c r="AB1166" t="s">
        <v>268</v>
      </c>
      <c r="AC1166" t="s">
        <v>268</v>
      </c>
      <c r="AD1166" t="s">
        <v>268</v>
      </c>
      <c r="AE1166" t="s">
        <v>287</v>
      </c>
      <c r="AF1166" t="s">
        <v>1811</v>
      </c>
      <c r="AG1166" t="s">
        <v>875</v>
      </c>
      <c r="AH1166" t="s">
        <v>1831</v>
      </c>
      <c r="AI1166" t="s">
        <v>764</v>
      </c>
      <c r="AJ1166" t="s">
        <v>268</v>
      </c>
      <c r="AK1166" t="s">
        <v>511</v>
      </c>
      <c r="AL1166" t="s">
        <v>268</v>
      </c>
      <c r="AM1166" t="s">
        <v>355</v>
      </c>
      <c r="AN1166" t="s">
        <v>268</v>
      </c>
      <c r="AO1166" t="s">
        <v>268</v>
      </c>
      <c r="AP1166" t="s">
        <v>268</v>
      </c>
      <c r="AQ1166" t="s">
        <v>268</v>
      </c>
      <c r="AR1166" t="s">
        <v>268</v>
      </c>
      <c r="AS1166" t="s">
        <v>268</v>
      </c>
      <c r="AT1166" t="s">
        <v>268</v>
      </c>
      <c r="AU1166" t="s">
        <v>268</v>
      </c>
      <c r="AV1166" t="s">
        <v>268</v>
      </c>
      <c r="AW1166" t="s">
        <v>268</v>
      </c>
      <c r="AX1166" t="s">
        <v>268</v>
      </c>
      <c r="AY1166" t="s">
        <v>268</v>
      </c>
      <c r="AZ1166" t="s">
        <v>268</v>
      </c>
      <c r="BA1166" t="s">
        <v>268</v>
      </c>
      <c r="BB1166" t="s">
        <v>268</v>
      </c>
      <c r="BC1166" t="s">
        <v>268</v>
      </c>
      <c r="BD1166" t="s">
        <v>268</v>
      </c>
      <c r="BE1166" t="s">
        <v>268</v>
      </c>
      <c r="BF1166" t="s">
        <v>268</v>
      </c>
      <c r="BG1166" t="s">
        <v>268</v>
      </c>
      <c r="BH1166" t="s">
        <v>268</v>
      </c>
      <c r="BI1166" t="s">
        <v>268</v>
      </c>
      <c r="BJ1166" t="s">
        <v>268</v>
      </c>
      <c r="BK1166" t="s">
        <v>268</v>
      </c>
      <c r="BL1166" t="s">
        <v>268</v>
      </c>
      <c r="BM1166" t="s">
        <v>268</v>
      </c>
      <c r="BN1166" t="s">
        <v>268</v>
      </c>
      <c r="BO1166" t="s">
        <v>268</v>
      </c>
      <c r="BP1166" t="s">
        <v>268</v>
      </c>
      <c r="BQ1166" t="s">
        <v>268</v>
      </c>
      <c r="BR1166" t="s">
        <v>268</v>
      </c>
      <c r="BS1166" t="s">
        <v>268</v>
      </c>
      <c r="BT1166" t="s">
        <v>268</v>
      </c>
      <c r="BU1166" t="s">
        <v>268</v>
      </c>
      <c r="BV1166" t="s">
        <v>268</v>
      </c>
      <c r="BW1166" t="s">
        <v>268</v>
      </c>
      <c r="BX1166" t="s">
        <v>268</v>
      </c>
      <c r="BY1166">
        <v>23.2</v>
      </c>
      <c r="BZ1166">
        <v>23.2</v>
      </c>
      <c r="CA1166" t="s">
        <v>142</v>
      </c>
      <c r="CB1166" s="356">
        <v>122</v>
      </c>
      <c r="CC1166" t="s">
        <v>876</v>
      </c>
      <c r="CD1166" t="s">
        <v>268</v>
      </c>
      <c r="CE1166" t="s">
        <v>268</v>
      </c>
      <c r="CF1166" t="s">
        <v>268</v>
      </c>
      <c r="CG1166" t="s">
        <v>268</v>
      </c>
      <c r="CH1166" t="s">
        <v>268</v>
      </c>
      <c r="CI1166" t="s">
        <v>268</v>
      </c>
      <c r="CJ1166" t="s">
        <v>268</v>
      </c>
      <c r="CK1166" t="s">
        <v>268</v>
      </c>
      <c r="CL1166" t="s">
        <v>268</v>
      </c>
      <c r="CM1166" t="s">
        <v>11224</v>
      </c>
      <c r="CN1166">
        <v>82.11</v>
      </c>
      <c r="CO1166" t="s">
        <v>268</v>
      </c>
      <c r="CP1166">
        <v>82.11</v>
      </c>
      <c r="CQ1166">
        <v>365</v>
      </c>
      <c r="CR1166" t="s">
        <v>878</v>
      </c>
      <c r="CS1166" t="s">
        <v>11225</v>
      </c>
      <c r="CT1166" t="s">
        <v>11226</v>
      </c>
      <c r="CU1166" t="s">
        <v>11227</v>
      </c>
      <c r="CV1166" t="s">
        <v>268</v>
      </c>
      <c r="CW1166" t="s">
        <v>268</v>
      </c>
      <c r="CX1166" t="s">
        <v>268</v>
      </c>
      <c r="CY1166" t="s">
        <v>268</v>
      </c>
      <c r="CZ1166" t="s">
        <v>268</v>
      </c>
      <c r="DA1166" t="s">
        <v>268</v>
      </c>
      <c r="DB1166" s="429">
        <f t="shared" si="240"/>
        <v>0</v>
      </c>
      <c r="DC1166" s="284">
        <f t="shared" si="241"/>
        <v>0</v>
      </c>
      <c r="DD1166" s="284">
        <f t="shared" si="242"/>
        <v>0</v>
      </c>
      <c r="DE1166" s="284">
        <f t="shared" si="243"/>
        <v>0</v>
      </c>
      <c r="DF1166" s="295">
        <f t="shared" si="244"/>
        <v>23.2</v>
      </c>
      <c r="DG1166" s="284">
        <f t="shared" si="245"/>
        <v>0</v>
      </c>
      <c r="DH1166" s="284">
        <f t="shared" si="246"/>
        <v>0</v>
      </c>
      <c r="DI1166" s="284">
        <f t="shared" si="247"/>
        <v>0</v>
      </c>
      <c r="DJ1166" s="284">
        <f t="shared" si="248"/>
        <v>0</v>
      </c>
      <c r="DK1166" s="295">
        <f t="shared" si="249"/>
        <v>1</v>
      </c>
      <c r="DL1166" s="297" t="str">
        <f t="shared" si="250"/>
        <v>A dispo.</v>
      </c>
      <c r="DM1166" s="430">
        <f>IFERROR(IF(CA1166="D",IF(DL1166="A dispo.",DF1166*VLOOKUP('DATI INPUT'!$F$27,TARIFFE_UD,4,FALSE),DF1166*VLOOKUP(DL1166,TARIFFE_UD,4,FALSE)),DF1166*VLOOKUP(CB1166-100,TARIFFE_UND,4,FALSE)),0)</f>
        <v>14.706125628012813</v>
      </c>
      <c r="DN1166" s="430">
        <f>IFERROR(IF(CA1166="D",IF(DL1166="A dispo.",DK1166*VLOOKUP('DATI INPUT'!$F$27,TARIFFE_UD,5,FALSE),DK1166*VLOOKUP(DL1166,TARIFFE_UD,5,FALSE)),DK1166*VLOOKUP(CB1166-100,TARIFFE_UND,5,FALSE)),0)</f>
        <v>67.397800635548478</v>
      </c>
      <c r="DO1166" s="431">
        <f t="shared" si="251"/>
        <v>-6.0737364387080106E-3</v>
      </c>
      <c r="DP1166" s="299">
        <f>IFERROR(IF(CA1166="D",IF(DL1166="A dispo.",DF1166*VLOOKUP('DATI INPUT'!$F$27,TARIFFE_UD,2,FALSE),DF1166*VLOOKUP(DL1166,TARIFFE_UD,2,FALSE)),DF1166*VLOOKUP(CB1166-100,TARIFFE_UND,2,FALSE)),0)</f>
        <v>18.373249251762466</v>
      </c>
      <c r="DQ1166" s="299">
        <f>IFERROR(IF(CA1166="D",IF(DL1166="A dispo.",DK1166*VLOOKUP('DATI INPUT'!$F$27,TARIFFE_UD,3,FALSE),DK1166*VLOOKUP(DL1166,TARIFFE_UD,3,FALSE)),DK1166*VLOOKUP(CB1166-100,TARIFFE_UND,3,FALSE)),0)</f>
        <v>60.367780403072892</v>
      </c>
      <c r="DR1166" s="299">
        <f t="shared" si="252"/>
        <v>78.741029654835359</v>
      </c>
    </row>
    <row r="1167" spans="1:122" x14ac:dyDescent="0.25">
      <c r="A1167" t="s">
        <v>9225</v>
      </c>
      <c r="B1167" t="s">
        <v>9217</v>
      </c>
      <c r="C1167" t="s">
        <v>1608</v>
      </c>
      <c r="D1167" t="s">
        <v>9218</v>
      </c>
      <c r="E1167" t="s">
        <v>268</v>
      </c>
      <c r="F1167" t="s">
        <v>156</v>
      </c>
      <c r="G1167" t="s">
        <v>9219</v>
      </c>
      <c r="H1167" t="s">
        <v>9220</v>
      </c>
      <c r="I1167" t="s">
        <v>9221</v>
      </c>
      <c r="J1167" t="s">
        <v>156</v>
      </c>
      <c r="K1167" t="s">
        <v>9222</v>
      </c>
      <c r="L1167" t="s">
        <v>9223</v>
      </c>
      <c r="M1167" t="s">
        <v>10885</v>
      </c>
      <c r="N1167" t="s">
        <v>7669</v>
      </c>
      <c r="O1167" t="s">
        <v>1501</v>
      </c>
      <c r="P1167" t="s">
        <v>10886</v>
      </c>
      <c r="Q1167" t="s">
        <v>285</v>
      </c>
      <c r="R1167" t="s">
        <v>268</v>
      </c>
      <c r="S1167" t="s">
        <v>268</v>
      </c>
      <c r="T1167" t="s">
        <v>268</v>
      </c>
      <c r="U1167" t="s">
        <v>268</v>
      </c>
      <c r="V1167" t="s">
        <v>268</v>
      </c>
      <c r="W1167" t="s">
        <v>1829</v>
      </c>
      <c r="X1167" t="s">
        <v>1830</v>
      </c>
      <c r="Y1167" t="s">
        <v>315</v>
      </c>
      <c r="Z1167" t="s">
        <v>268</v>
      </c>
      <c r="AA1167" t="s">
        <v>268</v>
      </c>
      <c r="AB1167" t="s">
        <v>268</v>
      </c>
      <c r="AC1167" t="s">
        <v>268</v>
      </c>
      <c r="AD1167" t="s">
        <v>268</v>
      </c>
      <c r="AE1167" t="s">
        <v>287</v>
      </c>
      <c r="AF1167" t="s">
        <v>1811</v>
      </c>
      <c r="AG1167" t="s">
        <v>875</v>
      </c>
      <c r="AH1167" t="s">
        <v>1831</v>
      </c>
      <c r="AI1167" t="s">
        <v>1011</v>
      </c>
      <c r="AJ1167" t="s">
        <v>268</v>
      </c>
      <c r="AK1167" t="s">
        <v>410</v>
      </c>
      <c r="AL1167" t="s">
        <v>268</v>
      </c>
      <c r="AM1167" t="s">
        <v>353</v>
      </c>
      <c r="AN1167" t="s">
        <v>268</v>
      </c>
      <c r="AO1167" t="s">
        <v>268</v>
      </c>
      <c r="AP1167" t="s">
        <v>268</v>
      </c>
      <c r="AQ1167" t="s">
        <v>268</v>
      </c>
      <c r="AR1167" t="s">
        <v>268</v>
      </c>
      <c r="AS1167" t="s">
        <v>268</v>
      </c>
      <c r="AT1167" t="s">
        <v>268</v>
      </c>
      <c r="AU1167" t="s">
        <v>268</v>
      </c>
      <c r="AV1167" t="s">
        <v>268</v>
      </c>
      <c r="AW1167" t="s">
        <v>268</v>
      </c>
      <c r="AX1167" t="s">
        <v>268</v>
      </c>
      <c r="AY1167" t="s">
        <v>268</v>
      </c>
      <c r="AZ1167" t="s">
        <v>268</v>
      </c>
      <c r="BA1167" t="s">
        <v>268</v>
      </c>
      <c r="BB1167" t="s">
        <v>268</v>
      </c>
      <c r="BC1167" t="s">
        <v>268</v>
      </c>
      <c r="BD1167" t="s">
        <v>268</v>
      </c>
      <c r="BE1167" t="s">
        <v>268</v>
      </c>
      <c r="BF1167" t="s">
        <v>268</v>
      </c>
      <c r="BG1167" t="s">
        <v>268</v>
      </c>
      <c r="BH1167" t="s">
        <v>268</v>
      </c>
      <c r="BI1167" t="s">
        <v>268</v>
      </c>
      <c r="BJ1167" t="s">
        <v>268</v>
      </c>
      <c r="BK1167" t="s">
        <v>268</v>
      </c>
      <c r="BL1167" t="s">
        <v>268</v>
      </c>
      <c r="BM1167" t="s">
        <v>268</v>
      </c>
      <c r="BN1167" t="s">
        <v>268</v>
      </c>
      <c r="BO1167" t="s">
        <v>268</v>
      </c>
      <c r="BP1167" t="s">
        <v>268</v>
      </c>
      <c r="BQ1167" t="s">
        <v>268</v>
      </c>
      <c r="BR1167" t="s">
        <v>268</v>
      </c>
      <c r="BS1167" t="s">
        <v>268</v>
      </c>
      <c r="BT1167" t="s">
        <v>268</v>
      </c>
      <c r="BU1167" t="s">
        <v>268</v>
      </c>
      <c r="BV1167" t="s">
        <v>268</v>
      </c>
      <c r="BW1167" t="s">
        <v>268</v>
      </c>
      <c r="BX1167" t="s">
        <v>268</v>
      </c>
      <c r="BY1167">
        <v>14</v>
      </c>
      <c r="BZ1167">
        <v>14</v>
      </c>
      <c r="CA1167" t="s">
        <v>142</v>
      </c>
      <c r="CB1167" s="356">
        <v>123</v>
      </c>
      <c r="CC1167" t="s">
        <v>1817</v>
      </c>
      <c r="CD1167" t="s">
        <v>268</v>
      </c>
      <c r="CE1167" t="s">
        <v>268</v>
      </c>
      <c r="CF1167" t="s">
        <v>268</v>
      </c>
      <c r="CG1167" t="s">
        <v>268</v>
      </c>
      <c r="CH1167" t="s">
        <v>268</v>
      </c>
      <c r="CI1167" t="s">
        <v>268</v>
      </c>
      <c r="CJ1167" t="s">
        <v>268</v>
      </c>
      <c r="CK1167" t="s">
        <v>268</v>
      </c>
      <c r="CL1167" t="s">
        <v>268</v>
      </c>
      <c r="CM1167" t="s">
        <v>11224</v>
      </c>
      <c r="CN1167">
        <v>8.8699999999999992</v>
      </c>
      <c r="CO1167" t="s">
        <v>268</v>
      </c>
      <c r="CP1167">
        <v>8.8699999999999992</v>
      </c>
      <c r="CQ1167">
        <v>365</v>
      </c>
      <c r="CR1167" t="s">
        <v>878</v>
      </c>
      <c r="CS1167" t="s">
        <v>11225</v>
      </c>
      <c r="CT1167" t="s">
        <v>11226</v>
      </c>
      <c r="CU1167" t="s">
        <v>11227</v>
      </c>
      <c r="CV1167" t="s">
        <v>268</v>
      </c>
      <c r="CW1167" t="s">
        <v>268</v>
      </c>
      <c r="CX1167" t="s">
        <v>268</v>
      </c>
      <c r="CY1167" t="s">
        <v>268</v>
      </c>
      <c r="CZ1167" t="s">
        <v>268</v>
      </c>
      <c r="DA1167" t="s">
        <v>268</v>
      </c>
      <c r="DB1167" s="429">
        <f t="shared" si="240"/>
        <v>0</v>
      </c>
      <c r="DC1167" s="284">
        <f t="shared" si="241"/>
        <v>0</v>
      </c>
      <c r="DD1167" s="284">
        <f t="shared" si="242"/>
        <v>0</v>
      </c>
      <c r="DE1167" s="284">
        <f t="shared" si="243"/>
        <v>0</v>
      </c>
      <c r="DF1167" s="295">
        <f t="shared" si="244"/>
        <v>14</v>
      </c>
      <c r="DG1167" s="284">
        <f t="shared" si="245"/>
        <v>1</v>
      </c>
      <c r="DH1167" s="284">
        <f t="shared" si="246"/>
        <v>0</v>
      </c>
      <c r="DI1167" s="284">
        <f t="shared" si="247"/>
        <v>0</v>
      </c>
      <c r="DJ1167" s="284">
        <f t="shared" si="248"/>
        <v>0</v>
      </c>
      <c r="DK1167" s="295">
        <f t="shared" si="249"/>
        <v>0</v>
      </c>
      <c r="DL1167" s="297" t="str">
        <f t="shared" si="250"/>
        <v>A dispo.</v>
      </c>
      <c r="DM1167" s="430">
        <f>IFERROR(IF(CA1167="D",IF(DL1167="A dispo.",DF1167*VLOOKUP('DATI INPUT'!$F$27,TARIFFE_UD,4,FALSE),DF1167*VLOOKUP(DL1167,TARIFFE_UD,4,FALSE)),DF1167*VLOOKUP(CB1167-100,TARIFFE_UND,4,FALSE)),0)</f>
        <v>8.8743861548353173</v>
      </c>
      <c r="DN1167" s="430">
        <f>IFERROR(IF(CA1167="D",IF(DL1167="A dispo.",DK1167*VLOOKUP('DATI INPUT'!$F$27,TARIFFE_UD,5,FALSE),DK1167*VLOOKUP(DL1167,TARIFFE_UD,5,FALSE)),DK1167*VLOOKUP(CB1167-100,TARIFFE_UND,5,FALSE)),0)</f>
        <v>0</v>
      </c>
      <c r="DO1167" s="431">
        <f t="shared" si="251"/>
        <v>4.3861548353181234E-3</v>
      </c>
      <c r="DP1167" s="299">
        <f>IFERROR(IF(CA1167="D",IF(DL1167="A dispo.",DF1167*VLOOKUP('DATI INPUT'!$F$27,TARIFFE_UD,2,FALSE),DF1167*VLOOKUP(DL1167,TARIFFE_UD,2,FALSE)),DF1167*VLOOKUP(CB1167-100,TARIFFE_UND,2,FALSE)),0)</f>
        <v>11.087305582960109</v>
      </c>
      <c r="DQ1167" s="299">
        <f>IFERROR(IF(CA1167="D",IF(DL1167="A dispo.",DK1167*VLOOKUP('DATI INPUT'!$F$27,TARIFFE_UD,3,FALSE),DK1167*VLOOKUP(DL1167,TARIFFE_UD,3,FALSE)),DK1167*VLOOKUP(CB1167-100,TARIFFE_UND,3,FALSE)),0)</f>
        <v>0</v>
      </c>
      <c r="DR1167" s="299">
        <f t="shared" si="252"/>
        <v>11.087305582960109</v>
      </c>
    </row>
    <row r="1168" spans="1:122" x14ac:dyDescent="0.25">
      <c r="A1168" t="s">
        <v>9226</v>
      </c>
      <c r="B1168" t="s">
        <v>9217</v>
      </c>
      <c r="C1168" t="s">
        <v>1609</v>
      </c>
      <c r="D1168" t="s">
        <v>9218</v>
      </c>
      <c r="E1168" t="s">
        <v>268</v>
      </c>
      <c r="F1168" t="s">
        <v>156</v>
      </c>
      <c r="G1168" t="s">
        <v>9219</v>
      </c>
      <c r="H1168" t="s">
        <v>9220</v>
      </c>
      <c r="I1168" t="s">
        <v>9221</v>
      </c>
      <c r="J1168" t="s">
        <v>156</v>
      </c>
      <c r="K1168" t="s">
        <v>9222</v>
      </c>
      <c r="L1168" t="s">
        <v>9223</v>
      </c>
      <c r="M1168" t="s">
        <v>10885</v>
      </c>
      <c r="N1168" t="s">
        <v>7669</v>
      </c>
      <c r="O1168" t="s">
        <v>1501</v>
      </c>
      <c r="P1168" t="s">
        <v>10886</v>
      </c>
      <c r="Q1168" t="s">
        <v>285</v>
      </c>
      <c r="R1168" t="s">
        <v>268</v>
      </c>
      <c r="S1168" t="s">
        <v>268</v>
      </c>
      <c r="T1168" t="s">
        <v>268</v>
      </c>
      <c r="U1168" t="s">
        <v>268</v>
      </c>
      <c r="V1168" t="s">
        <v>268</v>
      </c>
      <c r="W1168" t="s">
        <v>1829</v>
      </c>
      <c r="X1168" t="s">
        <v>1830</v>
      </c>
      <c r="Y1168" t="s">
        <v>315</v>
      </c>
      <c r="Z1168" t="s">
        <v>268</v>
      </c>
      <c r="AA1168" t="s">
        <v>268</v>
      </c>
      <c r="AB1168" t="s">
        <v>268</v>
      </c>
      <c r="AC1168" t="s">
        <v>268</v>
      </c>
      <c r="AD1168" t="s">
        <v>268</v>
      </c>
      <c r="AE1168" t="s">
        <v>287</v>
      </c>
      <c r="AF1168" t="s">
        <v>1811</v>
      </c>
      <c r="AG1168" t="s">
        <v>875</v>
      </c>
      <c r="AH1168" t="s">
        <v>1831</v>
      </c>
      <c r="AI1168" t="s">
        <v>1011</v>
      </c>
      <c r="AJ1168" t="s">
        <v>268</v>
      </c>
      <c r="AK1168" t="s">
        <v>410</v>
      </c>
      <c r="AL1168" t="s">
        <v>268</v>
      </c>
      <c r="AM1168" t="s">
        <v>353</v>
      </c>
      <c r="AN1168" t="s">
        <v>268</v>
      </c>
      <c r="AO1168" t="s">
        <v>268</v>
      </c>
      <c r="AP1168" t="s">
        <v>268</v>
      </c>
      <c r="AQ1168" t="s">
        <v>268</v>
      </c>
      <c r="AR1168" t="s">
        <v>268</v>
      </c>
      <c r="AS1168" t="s">
        <v>268</v>
      </c>
      <c r="AT1168" t="s">
        <v>268</v>
      </c>
      <c r="AU1168" t="s">
        <v>268</v>
      </c>
      <c r="AV1168" t="s">
        <v>268</v>
      </c>
      <c r="AW1168" t="s">
        <v>268</v>
      </c>
      <c r="AX1168" t="s">
        <v>268</v>
      </c>
      <c r="AY1168" t="s">
        <v>268</v>
      </c>
      <c r="AZ1168" t="s">
        <v>268</v>
      </c>
      <c r="BA1168" t="s">
        <v>268</v>
      </c>
      <c r="BB1168" t="s">
        <v>268</v>
      </c>
      <c r="BC1168" t="s">
        <v>268</v>
      </c>
      <c r="BD1168" t="s">
        <v>268</v>
      </c>
      <c r="BE1168" t="s">
        <v>268</v>
      </c>
      <c r="BF1168" t="s">
        <v>268</v>
      </c>
      <c r="BG1168" t="s">
        <v>268</v>
      </c>
      <c r="BH1168" t="s">
        <v>268</v>
      </c>
      <c r="BI1168" t="s">
        <v>268</v>
      </c>
      <c r="BJ1168" t="s">
        <v>268</v>
      </c>
      <c r="BK1168" t="s">
        <v>268</v>
      </c>
      <c r="BL1168" t="s">
        <v>268</v>
      </c>
      <c r="BM1168" t="s">
        <v>268</v>
      </c>
      <c r="BN1168" t="s">
        <v>268</v>
      </c>
      <c r="BO1168" t="s">
        <v>268</v>
      </c>
      <c r="BP1168" t="s">
        <v>268</v>
      </c>
      <c r="BQ1168" t="s">
        <v>268</v>
      </c>
      <c r="BR1168" t="s">
        <v>268</v>
      </c>
      <c r="BS1168" t="s">
        <v>268</v>
      </c>
      <c r="BT1168" t="s">
        <v>268</v>
      </c>
      <c r="BU1168" t="s">
        <v>268</v>
      </c>
      <c r="BV1168" t="s">
        <v>268</v>
      </c>
      <c r="BW1168" t="s">
        <v>268</v>
      </c>
      <c r="BX1168" t="s">
        <v>268</v>
      </c>
      <c r="BY1168">
        <v>1.8</v>
      </c>
      <c r="BZ1168">
        <v>1.8</v>
      </c>
      <c r="CA1168" t="s">
        <v>142</v>
      </c>
      <c r="CB1168" s="356">
        <v>123</v>
      </c>
      <c r="CC1168" t="s">
        <v>1817</v>
      </c>
      <c r="CD1168" t="s">
        <v>268</v>
      </c>
      <c r="CE1168" t="s">
        <v>268</v>
      </c>
      <c r="CF1168" t="s">
        <v>268</v>
      </c>
      <c r="CG1168" t="s">
        <v>268</v>
      </c>
      <c r="CH1168" t="s">
        <v>268</v>
      </c>
      <c r="CI1168" t="s">
        <v>268</v>
      </c>
      <c r="CJ1168" t="s">
        <v>268</v>
      </c>
      <c r="CK1168" t="s">
        <v>268</v>
      </c>
      <c r="CL1168" t="s">
        <v>268</v>
      </c>
      <c r="CM1168" t="s">
        <v>11224</v>
      </c>
      <c r="CN1168">
        <v>1.1399999999999999</v>
      </c>
      <c r="CO1168" t="s">
        <v>268</v>
      </c>
      <c r="CP1168">
        <v>1.1399999999999999</v>
      </c>
      <c r="CQ1168">
        <v>365</v>
      </c>
      <c r="CR1168" t="s">
        <v>878</v>
      </c>
      <c r="CS1168" t="s">
        <v>11225</v>
      </c>
      <c r="CT1168" t="s">
        <v>11226</v>
      </c>
      <c r="CU1168" t="s">
        <v>11227</v>
      </c>
      <c r="CV1168" t="s">
        <v>268</v>
      </c>
      <c r="CW1168" t="s">
        <v>268</v>
      </c>
      <c r="CX1168" t="s">
        <v>268</v>
      </c>
      <c r="CY1168" t="s">
        <v>268</v>
      </c>
      <c r="CZ1168" t="s">
        <v>268</v>
      </c>
      <c r="DA1168" t="s">
        <v>268</v>
      </c>
      <c r="DB1168" s="429">
        <f t="shared" si="240"/>
        <v>0</v>
      </c>
      <c r="DC1168" s="284">
        <f t="shared" si="241"/>
        <v>0</v>
      </c>
      <c r="DD1168" s="284">
        <f t="shared" si="242"/>
        <v>0</v>
      </c>
      <c r="DE1168" s="284">
        <f t="shared" si="243"/>
        <v>0</v>
      </c>
      <c r="DF1168" s="295">
        <f t="shared" si="244"/>
        <v>1.8</v>
      </c>
      <c r="DG1168" s="284">
        <f t="shared" si="245"/>
        <v>1</v>
      </c>
      <c r="DH1168" s="284">
        <f t="shared" si="246"/>
        <v>0</v>
      </c>
      <c r="DI1168" s="284">
        <f t="shared" si="247"/>
        <v>0</v>
      </c>
      <c r="DJ1168" s="284">
        <f t="shared" si="248"/>
        <v>0</v>
      </c>
      <c r="DK1168" s="295">
        <f t="shared" si="249"/>
        <v>0</v>
      </c>
      <c r="DL1168" s="297" t="str">
        <f t="shared" si="250"/>
        <v>A dispo.</v>
      </c>
      <c r="DM1168" s="430">
        <f>IFERROR(IF(CA1168="D",IF(DL1168="A dispo.",DF1168*VLOOKUP('DATI INPUT'!$F$27,TARIFFE_UD,4,FALSE),DF1168*VLOOKUP(DL1168,TARIFFE_UD,4,FALSE)),DF1168*VLOOKUP(CB1168-100,TARIFFE_UND,4,FALSE)),0)</f>
        <v>1.1409925056216839</v>
      </c>
      <c r="DN1168" s="430">
        <f>IFERROR(IF(CA1168="D",IF(DL1168="A dispo.",DK1168*VLOOKUP('DATI INPUT'!$F$27,TARIFFE_UD,5,FALSE),DK1168*VLOOKUP(DL1168,TARIFFE_UD,5,FALSE)),DK1168*VLOOKUP(CB1168-100,TARIFFE_UND,5,FALSE)),0)</f>
        <v>0</v>
      </c>
      <c r="DO1168" s="431">
        <f t="shared" si="251"/>
        <v>9.9250562168395895E-4</v>
      </c>
      <c r="DP1168" s="299">
        <f>IFERROR(IF(CA1168="D",IF(DL1168="A dispo.",DF1168*VLOOKUP('DATI INPUT'!$F$27,TARIFFE_UD,2,FALSE),DF1168*VLOOKUP(DL1168,TARIFFE_UD,2,FALSE)),DF1168*VLOOKUP(CB1168-100,TARIFFE_UND,2,FALSE)),0)</f>
        <v>1.4255107178091568</v>
      </c>
      <c r="DQ1168" s="299">
        <f>IFERROR(IF(CA1168="D",IF(DL1168="A dispo.",DK1168*VLOOKUP('DATI INPUT'!$F$27,TARIFFE_UD,3,FALSE),DK1168*VLOOKUP(DL1168,TARIFFE_UD,3,FALSE)),DK1168*VLOOKUP(CB1168-100,TARIFFE_UND,3,FALSE)),0)</f>
        <v>0</v>
      </c>
      <c r="DR1168" s="299">
        <f t="shared" si="252"/>
        <v>1.4255107178091568</v>
      </c>
    </row>
    <row r="1169" spans="1:122" x14ac:dyDescent="0.25">
      <c r="A1169" t="s">
        <v>10550</v>
      </c>
      <c r="B1169" t="s">
        <v>9228</v>
      </c>
      <c r="C1169" t="s">
        <v>1097</v>
      </c>
      <c r="D1169" t="s">
        <v>9229</v>
      </c>
      <c r="E1169" t="s">
        <v>268</v>
      </c>
      <c r="F1169" t="s">
        <v>156</v>
      </c>
      <c r="G1169" t="s">
        <v>9230</v>
      </c>
      <c r="H1169" t="s">
        <v>4933</v>
      </c>
      <c r="I1169" t="s">
        <v>360</v>
      </c>
      <c r="J1169" t="s">
        <v>274</v>
      </c>
      <c r="K1169" t="s">
        <v>9231</v>
      </c>
      <c r="L1169" t="s">
        <v>9232</v>
      </c>
      <c r="M1169" t="s">
        <v>9233</v>
      </c>
      <c r="N1169" t="s">
        <v>9232</v>
      </c>
      <c r="O1169" t="s">
        <v>1231</v>
      </c>
      <c r="P1169" t="s">
        <v>9234</v>
      </c>
      <c r="Q1169" t="s">
        <v>280</v>
      </c>
      <c r="R1169" t="s">
        <v>268</v>
      </c>
      <c r="S1169" t="s">
        <v>268</v>
      </c>
      <c r="T1169" t="s">
        <v>268</v>
      </c>
      <c r="U1169" t="s">
        <v>268</v>
      </c>
      <c r="V1169" t="s">
        <v>268</v>
      </c>
      <c r="W1169" t="s">
        <v>9235</v>
      </c>
      <c r="X1169" t="s">
        <v>2045</v>
      </c>
      <c r="Y1169" t="s">
        <v>285</v>
      </c>
      <c r="Z1169" t="s">
        <v>268</v>
      </c>
      <c r="AA1169" t="s">
        <v>268</v>
      </c>
      <c r="AB1169" t="s">
        <v>268</v>
      </c>
      <c r="AC1169" t="s">
        <v>268</v>
      </c>
      <c r="AD1169" t="s">
        <v>268</v>
      </c>
      <c r="AE1169" t="s">
        <v>287</v>
      </c>
      <c r="AF1169" t="s">
        <v>1811</v>
      </c>
      <c r="AG1169" t="s">
        <v>875</v>
      </c>
      <c r="AH1169" t="s">
        <v>2047</v>
      </c>
      <c r="AI1169" t="s">
        <v>740</v>
      </c>
      <c r="AJ1169" t="s">
        <v>268</v>
      </c>
      <c r="AK1169" t="s">
        <v>382</v>
      </c>
      <c r="AL1169" t="s">
        <v>268</v>
      </c>
      <c r="AM1169" t="s">
        <v>288</v>
      </c>
      <c r="AN1169" t="s">
        <v>268</v>
      </c>
      <c r="AO1169" t="s">
        <v>268</v>
      </c>
      <c r="AP1169" t="s">
        <v>268</v>
      </c>
      <c r="AQ1169" t="s">
        <v>268</v>
      </c>
      <c r="AR1169" t="s">
        <v>268</v>
      </c>
      <c r="AS1169" t="s">
        <v>268</v>
      </c>
      <c r="AT1169" t="s">
        <v>268</v>
      </c>
      <c r="AU1169" t="s">
        <v>268</v>
      </c>
      <c r="AV1169" t="s">
        <v>268</v>
      </c>
      <c r="AW1169" t="s">
        <v>268</v>
      </c>
      <c r="AX1169" t="s">
        <v>268</v>
      </c>
      <c r="AY1169" t="s">
        <v>268</v>
      </c>
      <c r="AZ1169" t="s">
        <v>268</v>
      </c>
      <c r="BA1169" t="s">
        <v>268</v>
      </c>
      <c r="BB1169" t="s">
        <v>268</v>
      </c>
      <c r="BC1169" t="s">
        <v>268</v>
      </c>
      <c r="BD1169" t="s">
        <v>268</v>
      </c>
      <c r="BE1169" t="s">
        <v>268</v>
      </c>
      <c r="BF1169" t="s">
        <v>268</v>
      </c>
      <c r="BG1169" t="s">
        <v>268</v>
      </c>
      <c r="BH1169" t="s">
        <v>268</v>
      </c>
      <c r="BI1169" t="s">
        <v>268</v>
      </c>
      <c r="BJ1169" t="s">
        <v>268</v>
      </c>
      <c r="BK1169" t="s">
        <v>268</v>
      </c>
      <c r="BL1169" t="s">
        <v>268</v>
      </c>
      <c r="BM1169" t="s">
        <v>268</v>
      </c>
      <c r="BN1169" t="s">
        <v>268</v>
      </c>
      <c r="BO1169" t="s">
        <v>268</v>
      </c>
      <c r="BP1169" t="s">
        <v>268</v>
      </c>
      <c r="BQ1169" t="s">
        <v>268</v>
      </c>
      <c r="BR1169" t="s">
        <v>268</v>
      </c>
      <c r="BS1169" t="s">
        <v>268</v>
      </c>
      <c r="BT1169" t="s">
        <v>268</v>
      </c>
      <c r="BU1169" t="s">
        <v>268</v>
      </c>
      <c r="BV1169" t="s">
        <v>268</v>
      </c>
      <c r="BW1169" t="s">
        <v>268</v>
      </c>
      <c r="BX1169" t="s">
        <v>268</v>
      </c>
      <c r="BY1169" s="432">
        <v>0</v>
      </c>
      <c r="BZ1169">
        <v>122.38</v>
      </c>
      <c r="CA1169" s="432" t="s">
        <v>142</v>
      </c>
      <c r="CB1169" t="s">
        <v>268</v>
      </c>
      <c r="CC1169" t="s">
        <v>268</v>
      </c>
      <c r="CD1169" t="s">
        <v>268</v>
      </c>
      <c r="CE1169" t="s">
        <v>268</v>
      </c>
      <c r="CF1169" t="s">
        <v>268</v>
      </c>
      <c r="CG1169" t="s">
        <v>268</v>
      </c>
      <c r="CH1169" t="s">
        <v>268</v>
      </c>
      <c r="CI1169" t="s">
        <v>268</v>
      </c>
      <c r="CJ1169" t="s">
        <v>268</v>
      </c>
      <c r="CK1169" t="s">
        <v>268</v>
      </c>
      <c r="CL1169" t="s">
        <v>268</v>
      </c>
      <c r="CM1169" t="s">
        <v>11224</v>
      </c>
      <c r="CN1169" t="s">
        <v>268</v>
      </c>
      <c r="CO1169" t="s">
        <v>268</v>
      </c>
      <c r="CP1169" s="432">
        <v>0</v>
      </c>
      <c r="CQ1169" s="432">
        <v>0</v>
      </c>
      <c r="CR1169" t="s">
        <v>268</v>
      </c>
      <c r="CS1169" t="s">
        <v>268</v>
      </c>
      <c r="CT1169" t="s">
        <v>11226</v>
      </c>
      <c r="CU1169" t="s">
        <v>11227</v>
      </c>
      <c r="CV1169" t="s">
        <v>268</v>
      </c>
      <c r="CW1169" t="s">
        <v>268</v>
      </c>
      <c r="CX1169" t="s">
        <v>268</v>
      </c>
      <c r="CY1169" t="s">
        <v>268</v>
      </c>
      <c r="CZ1169" t="s">
        <v>268</v>
      </c>
      <c r="DA1169" t="s">
        <v>268</v>
      </c>
      <c r="DB1169" s="429">
        <f t="shared" si="240"/>
        <v>0</v>
      </c>
      <c r="DC1169" s="284">
        <f t="shared" si="241"/>
        <v>0</v>
      </c>
      <c r="DD1169" s="284">
        <f t="shared" si="242"/>
        <v>0</v>
      </c>
      <c r="DE1169" s="284">
        <f t="shared" si="243"/>
        <v>0</v>
      </c>
      <c r="DF1169" s="295">
        <f t="shared" si="244"/>
        <v>0</v>
      </c>
      <c r="DG1169" s="284">
        <f t="shared" si="245"/>
        <v>0</v>
      </c>
      <c r="DH1169" s="284">
        <f t="shared" si="246"/>
        <v>0</v>
      </c>
      <c r="DI1169" s="284">
        <f t="shared" si="247"/>
        <v>0</v>
      </c>
      <c r="DJ1169" s="284">
        <f t="shared" si="248"/>
        <v>0</v>
      </c>
      <c r="DK1169" s="295">
        <f t="shared" si="249"/>
        <v>0</v>
      </c>
      <c r="DL1169" s="297" t="str">
        <f t="shared" si="250"/>
        <v>A dispo.</v>
      </c>
      <c r="DM1169" s="430">
        <f>IFERROR(IF(CA1169="D",IF(DL1169="A dispo.",DF1169*VLOOKUP('DATI INPUT'!$F$27,TARIFFE_UD,4,FALSE),DF1169*VLOOKUP(DL1169,TARIFFE_UD,4,FALSE)),DF1169*VLOOKUP(CB1169-100,TARIFFE_UND,4,FALSE)),0)</f>
        <v>0</v>
      </c>
      <c r="DN1169" s="430">
        <f>IFERROR(IF(CA1169="D",IF(DL1169="A dispo.",DK1169*VLOOKUP('DATI INPUT'!$F$27,TARIFFE_UD,5,FALSE),DK1169*VLOOKUP(DL1169,TARIFFE_UD,5,FALSE)),DK1169*VLOOKUP(CB1169-100,TARIFFE_UND,5,FALSE)),0)</f>
        <v>0</v>
      </c>
      <c r="DO1169" s="431">
        <f t="shared" si="251"/>
        <v>0</v>
      </c>
      <c r="DP1169" s="299">
        <f>IFERROR(IF(CA1169="D",IF(DL1169="A dispo.",DF1169*VLOOKUP('DATI INPUT'!$F$27,TARIFFE_UD,2,FALSE),DF1169*VLOOKUP(DL1169,TARIFFE_UD,2,FALSE)),DF1169*VLOOKUP(CB1169-100,TARIFFE_UND,2,FALSE)),0)</f>
        <v>0</v>
      </c>
      <c r="DQ1169" s="299">
        <f>IFERROR(IF(CA1169="D",IF(DL1169="A dispo.",DK1169*VLOOKUP('DATI INPUT'!$F$27,TARIFFE_UD,3,FALSE),DK1169*VLOOKUP(DL1169,TARIFFE_UD,3,FALSE)),DK1169*VLOOKUP(CB1169-100,TARIFFE_UND,3,FALSE)),0)</f>
        <v>0</v>
      </c>
      <c r="DR1169" s="299">
        <f t="shared" si="252"/>
        <v>0</v>
      </c>
    </row>
    <row r="1170" spans="1:122" x14ac:dyDescent="0.25">
      <c r="A1170" t="s">
        <v>10551</v>
      </c>
      <c r="B1170" t="s">
        <v>9228</v>
      </c>
      <c r="C1170" t="s">
        <v>1098</v>
      </c>
      <c r="D1170" t="s">
        <v>9229</v>
      </c>
      <c r="E1170" t="s">
        <v>268</v>
      </c>
      <c r="F1170" t="s">
        <v>156</v>
      </c>
      <c r="G1170" t="s">
        <v>9230</v>
      </c>
      <c r="H1170" t="s">
        <v>4933</v>
      </c>
      <c r="I1170" t="s">
        <v>360</v>
      </c>
      <c r="J1170" t="s">
        <v>274</v>
      </c>
      <c r="K1170" t="s">
        <v>9231</v>
      </c>
      <c r="L1170" t="s">
        <v>9232</v>
      </c>
      <c r="M1170" t="s">
        <v>9233</v>
      </c>
      <c r="N1170" t="s">
        <v>9232</v>
      </c>
      <c r="O1170" t="s">
        <v>1231</v>
      </c>
      <c r="P1170" t="s">
        <v>9234</v>
      </c>
      <c r="Q1170" t="s">
        <v>280</v>
      </c>
      <c r="R1170" t="s">
        <v>268</v>
      </c>
      <c r="S1170" t="s">
        <v>268</v>
      </c>
      <c r="T1170" t="s">
        <v>268</v>
      </c>
      <c r="U1170" t="s">
        <v>268</v>
      </c>
      <c r="V1170" t="s">
        <v>268</v>
      </c>
      <c r="W1170" t="s">
        <v>9235</v>
      </c>
      <c r="X1170" t="s">
        <v>2045</v>
      </c>
      <c r="Y1170" t="s">
        <v>285</v>
      </c>
      <c r="Z1170" t="s">
        <v>268</v>
      </c>
      <c r="AA1170" t="s">
        <v>268</v>
      </c>
      <c r="AB1170" t="s">
        <v>268</v>
      </c>
      <c r="AC1170" t="s">
        <v>268</v>
      </c>
      <c r="AD1170" t="s">
        <v>268</v>
      </c>
      <c r="AE1170" t="s">
        <v>287</v>
      </c>
      <c r="AF1170" t="s">
        <v>1811</v>
      </c>
      <c r="AG1170" t="s">
        <v>875</v>
      </c>
      <c r="AH1170" t="s">
        <v>2047</v>
      </c>
      <c r="AI1170" t="s">
        <v>740</v>
      </c>
      <c r="AJ1170" t="s">
        <v>268</v>
      </c>
      <c r="AK1170" t="s">
        <v>375</v>
      </c>
      <c r="AL1170" t="s">
        <v>268</v>
      </c>
      <c r="AM1170" t="s">
        <v>353</v>
      </c>
      <c r="AN1170" t="s">
        <v>268</v>
      </c>
      <c r="AO1170" t="s">
        <v>268</v>
      </c>
      <c r="AP1170" t="s">
        <v>268</v>
      </c>
      <c r="AQ1170" t="s">
        <v>268</v>
      </c>
      <c r="AR1170" t="s">
        <v>268</v>
      </c>
      <c r="AS1170" t="s">
        <v>268</v>
      </c>
      <c r="AT1170" t="s">
        <v>268</v>
      </c>
      <c r="AU1170" t="s">
        <v>268</v>
      </c>
      <c r="AV1170" t="s">
        <v>268</v>
      </c>
      <c r="AW1170" t="s">
        <v>268</v>
      </c>
      <c r="AX1170" t="s">
        <v>268</v>
      </c>
      <c r="AY1170" t="s">
        <v>268</v>
      </c>
      <c r="AZ1170" t="s">
        <v>268</v>
      </c>
      <c r="BA1170" t="s">
        <v>268</v>
      </c>
      <c r="BB1170" t="s">
        <v>268</v>
      </c>
      <c r="BC1170" t="s">
        <v>268</v>
      </c>
      <c r="BD1170" t="s">
        <v>268</v>
      </c>
      <c r="BE1170" t="s">
        <v>268</v>
      </c>
      <c r="BF1170" t="s">
        <v>268</v>
      </c>
      <c r="BG1170" t="s">
        <v>268</v>
      </c>
      <c r="BH1170" t="s">
        <v>268</v>
      </c>
      <c r="BI1170" t="s">
        <v>268</v>
      </c>
      <c r="BJ1170" t="s">
        <v>268</v>
      </c>
      <c r="BK1170" t="s">
        <v>268</v>
      </c>
      <c r="BL1170" t="s">
        <v>268</v>
      </c>
      <c r="BM1170" t="s">
        <v>268</v>
      </c>
      <c r="BN1170" t="s">
        <v>268</v>
      </c>
      <c r="BO1170" t="s">
        <v>268</v>
      </c>
      <c r="BP1170" t="s">
        <v>268</v>
      </c>
      <c r="BQ1170" t="s">
        <v>268</v>
      </c>
      <c r="BR1170" t="s">
        <v>268</v>
      </c>
      <c r="BS1170" t="s">
        <v>268</v>
      </c>
      <c r="BT1170" t="s">
        <v>268</v>
      </c>
      <c r="BU1170" t="s">
        <v>268</v>
      </c>
      <c r="BV1170" t="s">
        <v>268</v>
      </c>
      <c r="BW1170" t="s">
        <v>268</v>
      </c>
      <c r="BX1170" t="s">
        <v>268</v>
      </c>
      <c r="BY1170" s="432">
        <v>0</v>
      </c>
      <c r="BZ1170">
        <v>25</v>
      </c>
      <c r="CA1170" s="432" t="s">
        <v>142</v>
      </c>
      <c r="CB1170" t="s">
        <v>268</v>
      </c>
      <c r="CC1170" t="s">
        <v>268</v>
      </c>
      <c r="CD1170" t="s">
        <v>268</v>
      </c>
      <c r="CE1170" t="s">
        <v>268</v>
      </c>
      <c r="CF1170" t="s">
        <v>268</v>
      </c>
      <c r="CG1170" t="s">
        <v>268</v>
      </c>
      <c r="CH1170" t="s">
        <v>268</v>
      </c>
      <c r="CI1170" t="s">
        <v>268</v>
      </c>
      <c r="CJ1170" t="s">
        <v>268</v>
      </c>
      <c r="CK1170" t="s">
        <v>268</v>
      </c>
      <c r="CL1170" t="s">
        <v>268</v>
      </c>
      <c r="CM1170" t="s">
        <v>11224</v>
      </c>
      <c r="CN1170" t="s">
        <v>268</v>
      </c>
      <c r="CO1170" t="s">
        <v>268</v>
      </c>
      <c r="CP1170" s="432">
        <v>0</v>
      </c>
      <c r="CQ1170" s="432">
        <v>0</v>
      </c>
      <c r="CR1170" t="s">
        <v>268</v>
      </c>
      <c r="CS1170" t="s">
        <v>268</v>
      </c>
      <c r="CT1170" t="s">
        <v>11226</v>
      </c>
      <c r="CU1170" t="s">
        <v>11227</v>
      </c>
      <c r="CV1170" t="s">
        <v>268</v>
      </c>
      <c r="CW1170" t="s">
        <v>268</v>
      </c>
      <c r="CX1170" t="s">
        <v>268</v>
      </c>
      <c r="CY1170" t="s">
        <v>268</v>
      </c>
      <c r="CZ1170" t="s">
        <v>268</v>
      </c>
      <c r="DA1170" t="s">
        <v>268</v>
      </c>
      <c r="DB1170" s="429">
        <f t="shared" si="240"/>
        <v>0</v>
      </c>
      <c r="DC1170" s="284">
        <f t="shared" si="241"/>
        <v>0</v>
      </c>
      <c r="DD1170" s="284">
        <f t="shared" si="242"/>
        <v>0</v>
      </c>
      <c r="DE1170" s="284">
        <f t="shared" si="243"/>
        <v>0</v>
      </c>
      <c r="DF1170" s="295">
        <f t="shared" si="244"/>
        <v>0</v>
      </c>
      <c r="DG1170" s="284">
        <f t="shared" si="245"/>
        <v>0</v>
      </c>
      <c r="DH1170" s="284">
        <f t="shared" si="246"/>
        <v>0</v>
      </c>
      <c r="DI1170" s="284">
        <f t="shared" si="247"/>
        <v>0</v>
      </c>
      <c r="DJ1170" s="284">
        <f t="shared" si="248"/>
        <v>0</v>
      </c>
      <c r="DK1170" s="295">
        <f t="shared" si="249"/>
        <v>0</v>
      </c>
      <c r="DL1170" s="297" t="str">
        <f t="shared" si="250"/>
        <v>A dispo.</v>
      </c>
      <c r="DM1170" s="430">
        <f>IFERROR(IF(CA1170="D",IF(DL1170="A dispo.",DF1170*VLOOKUP('DATI INPUT'!$F$27,TARIFFE_UD,4,FALSE),DF1170*VLOOKUP(DL1170,TARIFFE_UD,4,FALSE)),DF1170*VLOOKUP(CB1170-100,TARIFFE_UND,4,FALSE)),0)</f>
        <v>0</v>
      </c>
      <c r="DN1170" s="430">
        <f>IFERROR(IF(CA1170="D",IF(DL1170="A dispo.",DK1170*VLOOKUP('DATI INPUT'!$F$27,TARIFFE_UD,5,FALSE),DK1170*VLOOKUP(DL1170,TARIFFE_UD,5,FALSE)),DK1170*VLOOKUP(CB1170-100,TARIFFE_UND,5,FALSE)),0)</f>
        <v>0</v>
      </c>
      <c r="DO1170" s="431">
        <f t="shared" si="251"/>
        <v>0</v>
      </c>
      <c r="DP1170" s="299">
        <f>IFERROR(IF(CA1170="D",IF(DL1170="A dispo.",DF1170*VLOOKUP('DATI INPUT'!$F$27,TARIFFE_UD,2,FALSE),DF1170*VLOOKUP(DL1170,TARIFFE_UD,2,FALSE)),DF1170*VLOOKUP(CB1170-100,TARIFFE_UND,2,FALSE)),0)</f>
        <v>0</v>
      </c>
      <c r="DQ1170" s="299">
        <f>IFERROR(IF(CA1170="D",IF(DL1170="A dispo.",DK1170*VLOOKUP('DATI INPUT'!$F$27,TARIFFE_UD,3,FALSE),DK1170*VLOOKUP(DL1170,TARIFFE_UD,3,FALSE)),DK1170*VLOOKUP(CB1170-100,TARIFFE_UND,3,FALSE)),0)</f>
        <v>0</v>
      </c>
      <c r="DR1170" s="299">
        <f t="shared" si="252"/>
        <v>0</v>
      </c>
    </row>
    <row r="1171" spans="1:122" x14ac:dyDescent="0.25">
      <c r="A1171" t="s">
        <v>9237</v>
      </c>
      <c r="B1171" t="s">
        <v>9238</v>
      </c>
      <c r="C1171" t="s">
        <v>1610</v>
      </c>
      <c r="D1171" t="s">
        <v>9239</v>
      </c>
      <c r="E1171" t="s">
        <v>268</v>
      </c>
      <c r="F1171" t="s">
        <v>156</v>
      </c>
      <c r="G1171" t="s">
        <v>9240</v>
      </c>
      <c r="H1171" t="s">
        <v>1822</v>
      </c>
      <c r="I1171" t="s">
        <v>9241</v>
      </c>
      <c r="J1171" t="s">
        <v>156</v>
      </c>
      <c r="K1171" t="s">
        <v>9242</v>
      </c>
      <c r="L1171" t="s">
        <v>8446</v>
      </c>
      <c r="M1171" t="s">
        <v>9243</v>
      </c>
      <c r="N1171" t="s">
        <v>1827</v>
      </c>
      <c r="O1171" t="s">
        <v>943</v>
      </c>
      <c r="P1171" t="s">
        <v>9244</v>
      </c>
      <c r="Q1171" t="s">
        <v>341</v>
      </c>
      <c r="R1171" t="s">
        <v>268</v>
      </c>
      <c r="S1171" t="s">
        <v>268</v>
      </c>
      <c r="T1171" t="s">
        <v>268</v>
      </c>
      <c r="U1171" t="s">
        <v>268</v>
      </c>
      <c r="V1171" t="s">
        <v>268</v>
      </c>
      <c r="W1171" t="s">
        <v>1829</v>
      </c>
      <c r="X1171" t="s">
        <v>1830</v>
      </c>
      <c r="Y1171" t="s">
        <v>315</v>
      </c>
      <c r="Z1171" t="s">
        <v>268</v>
      </c>
      <c r="AA1171" t="s">
        <v>268</v>
      </c>
      <c r="AB1171" t="s">
        <v>268</v>
      </c>
      <c r="AC1171" t="s">
        <v>268</v>
      </c>
      <c r="AD1171" t="s">
        <v>268</v>
      </c>
      <c r="AE1171" t="s">
        <v>287</v>
      </c>
      <c r="AF1171" t="s">
        <v>1811</v>
      </c>
      <c r="AG1171" t="s">
        <v>875</v>
      </c>
      <c r="AH1171" t="s">
        <v>1831</v>
      </c>
      <c r="AI1171" t="s">
        <v>764</v>
      </c>
      <c r="AJ1171" t="s">
        <v>268</v>
      </c>
      <c r="AK1171" t="s">
        <v>725</v>
      </c>
      <c r="AL1171" t="s">
        <v>268</v>
      </c>
      <c r="AM1171" t="s">
        <v>355</v>
      </c>
      <c r="AN1171" t="s">
        <v>268</v>
      </c>
      <c r="AO1171" t="s">
        <v>268</v>
      </c>
      <c r="AP1171" t="s">
        <v>268</v>
      </c>
      <c r="AQ1171" t="s">
        <v>268</v>
      </c>
      <c r="AR1171" t="s">
        <v>268</v>
      </c>
      <c r="AS1171" t="s">
        <v>268</v>
      </c>
      <c r="AT1171" t="s">
        <v>268</v>
      </c>
      <c r="AU1171" t="s">
        <v>268</v>
      </c>
      <c r="AV1171" t="s">
        <v>268</v>
      </c>
      <c r="AW1171" t="s">
        <v>268</v>
      </c>
      <c r="AX1171" t="s">
        <v>268</v>
      </c>
      <c r="AY1171" t="s">
        <v>268</v>
      </c>
      <c r="AZ1171" t="s">
        <v>268</v>
      </c>
      <c r="BA1171" t="s">
        <v>268</v>
      </c>
      <c r="BB1171" t="s">
        <v>268</v>
      </c>
      <c r="BC1171" t="s">
        <v>268</v>
      </c>
      <c r="BD1171" t="s">
        <v>268</v>
      </c>
      <c r="BE1171" t="s">
        <v>268</v>
      </c>
      <c r="BF1171" t="s">
        <v>268</v>
      </c>
      <c r="BG1171" t="s">
        <v>268</v>
      </c>
      <c r="BH1171" t="s">
        <v>268</v>
      </c>
      <c r="BI1171" t="s">
        <v>268</v>
      </c>
      <c r="BJ1171" t="s">
        <v>268</v>
      </c>
      <c r="BK1171" t="s">
        <v>268</v>
      </c>
      <c r="BL1171" t="s">
        <v>268</v>
      </c>
      <c r="BM1171" t="s">
        <v>268</v>
      </c>
      <c r="BN1171" t="s">
        <v>268</v>
      </c>
      <c r="BO1171" t="s">
        <v>268</v>
      </c>
      <c r="BP1171" t="s">
        <v>268</v>
      </c>
      <c r="BQ1171" t="s">
        <v>268</v>
      </c>
      <c r="BR1171" t="s">
        <v>268</v>
      </c>
      <c r="BS1171" t="s">
        <v>268</v>
      </c>
      <c r="BT1171" t="s">
        <v>268</v>
      </c>
      <c r="BU1171" t="s">
        <v>268</v>
      </c>
      <c r="BV1171" t="s">
        <v>268</v>
      </c>
      <c r="BW1171" t="s">
        <v>268</v>
      </c>
      <c r="BX1171" t="s">
        <v>268</v>
      </c>
      <c r="BY1171">
        <v>33.799999999999997</v>
      </c>
      <c r="BZ1171">
        <v>33.799999999999997</v>
      </c>
      <c r="CA1171" t="s">
        <v>142</v>
      </c>
      <c r="CB1171" s="356">
        <v>122</v>
      </c>
      <c r="CC1171" t="s">
        <v>876</v>
      </c>
      <c r="CD1171" t="s">
        <v>268</v>
      </c>
      <c r="CE1171" t="s">
        <v>268</v>
      </c>
      <c r="CF1171" t="s">
        <v>268</v>
      </c>
      <c r="CG1171" t="s">
        <v>268</v>
      </c>
      <c r="CH1171" t="s">
        <v>268</v>
      </c>
      <c r="CI1171" t="s">
        <v>268</v>
      </c>
      <c r="CJ1171" t="s">
        <v>268</v>
      </c>
      <c r="CK1171" t="s">
        <v>268</v>
      </c>
      <c r="CL1171" t="s">
        <v>268</v>
      </c>
      <c r="CM1171" t="s">
        <v>11224</v>
      </c>
      <c r="CN1171">
        <v>88.83</v>
      </c>
      <c r="CO1171" t="s">
        <v>268</v>
      </c>
      <c r="CP1171">
        <v>88.83</v>
      </c>
      <c r="CQ1171">
        <v>365</v>
      </c>
      <c r="CR1171" t="s">
        <v>878</v>
      </c>
      <c r="CS1171" t="s">
        <v>11225</v>
      </c>
      <c r="CT1171" t="s">
        <v>11226</v>
      </c>
      <c r="CU1171" t="s">
        <v>11227</v>
      </c>
      <c r="CV1171" t="s">
        <v>268</v>
      </c>
      <c r="CW1171" t="s">
        <v>268</v>
      </c>
      <c r="CX1171" t="s">
        <v>268</v>
      </c>
      <c r="CY1171" t="s">
        <v>268</v>
      </c>
      <c r="CZ1171" t="s">
        <v>268</v>
      </c>
      <c r="DA1171" t="s">
        <v>268</v>
      </c>
      <c r="DB1171" s="429">
        <f t="shared" si="240"/>
        <v>0</v>
      </c>
      <c r="DC1171" s="284">
        <f t="shared" si="241"/>
        <v>0</v>
      </c>
      <c r="DD1171" s="284">
        <f t="shared" si="242"/>
        <v>0</v>
      </c>
      <c r="DE1171" s="284">
        <f t="shared" si="243"/>
        <v>0</v>
      </c>
      <c r="DF1171" s="295">
        <f t="shared" si="244"/>
        <v>33.799999999999997</v>
      </c>
      <c r="DG1171" s="284">
        <f t="shared" si="245"/>
        <v>0</v>
      </c>
      <c r="DH1171" s="284">
        <f t="shared" si="246"/>
        <v>0</v>
      </c>
      <c r="DI1171" s="284">
        <f t="shared" si="247"/>
        <v>0</v>
      </c>
      <c r="DJ1171" s="284">
        <f t="shared" si="248"/>
        <v>0</v>
      </c>
      <c r="DK1171" s="295">
        <f t="shared" si="249"/>
        <v>1</v>
      </c>
      <c r="DL1171" s="297" t="str">
        <f t="shared" si="250"/>
        <v>A dispo.</v>
      </c>
      <c r="DM1171" s="430">
        <f>IFERROR(IF(CA1171="D",IF(DL1171="A dispo.",DF1171*VLOOKUP('DATI INPUT'!$F$27,TARIFFE_UD,4,FALSE),DF1171*VLOOKUP(DL1171,TARIFFE_UD,4,FALSE)),DF1171*VLOOKUP(CB1171-100,TARIFFE_UND,4,FALSE)),0)</f>
        <v>21.425303716673838</v>
      </c>
      <c r="DN1171" s="430">
        <f>IFERROR(IF(CA1171="D",IF(DL1171="A dispo.",DK1171*VLOOKUP('DATI INPUT'!$F$27,TARIFFE_UD,5,FALSE),DK1171*VLOOKUP(DL1171,TARIFFE_UD,5,FALSE)),DK1171*VLOOKUP(CB1171-100,TARIFFE_UND,5,FALSE)),0)</f>
        <v>67.397800635548478</v>
      </c>
      <c r="DO1171" s="431">
        <f t="shared" si="251"/>
        <v>-6.8956477776822567E-3</v>
      </c>
      <c r="DP1171" s="299">
        <f>IFERROR(IF(CA1171="D",IF(DL1171="A dispo.",DF1171*VLOOKUP('DATI INPUT'!$F$27,TARIFFE_UD,2,FALSE),DF1171*VLOOKUP(DL1171,TARIFFE_UD,2,FALSE)),DF1171*VLOOKUP(CB1171-100,TARIFFE_UND,2,FALSE)),0)</f>
        <v>26.76792347886083</v>
      </c>
      <c r="DQ1171" s="299">
        <f>IFERROR(IF(CA1171="D",IF(DL1171="A dispo.",DK1171*VLOOKUP('DATI INPUT'!$F$27,TARIFFE_UD,3,FALSE),DK1171*VLOOKUP(DL1171,TARIFFE_UD,3,FALSE)),DK1171*VLOOKUP(CB1171-100,TARIFFE_UND,3,FALSE)),0)</f>
        <v>60.367780403072892</v>
      </c>
      <c r="DR1171" s="299">
        <f t="shared" si="252"/>
        <v>87.135703881933722</v>
      </c>
    </row>
    <row r="1172" spans="1:122" x14ac:dyDescent="0.25">
      <c r="A1172" t="s">
        <v>9245</v>
      </c>
      <c r="B1172" t="s">
        <v>9238</v>
      </c>
      <c r="C1172" t="s">
        <v>1611</v>
      </c>
      <c r="D1172" t="s">
        <v>9239</v>
      </c>
      <c r="E1172" t="s">
        <v>268</v>
      </c>
      <c r="F1172" t="s">
        <v>156</v>
      </c>
      <c r="G1172" t="s">
        <v>9240</v>
      </c>
      <c r="H1172" t="s">
        <v>1822</v>
      </c>
      <c r="I1172" t="s">
        <v>9241</v>
      </c>
      <c r="J1172" t="s">
        <v>156</v>
      </c>
      <c r="K1172" t="s">
        <v>9242</v>
      </c>
      <c r="L1172" t="s">
        <v>8446</v>
      </c>
      <c r="M1172" t="s">
        <v>9243</v>
      </c>
      <c r="N1172" t="s">
        <v>1827</v>
      </c>
      <c r="O1172" t="s">
        <v>943</v>
      </c>
      <c r="P1172" t="s">
        <v>9244</v>
      </c>
      <c r="Q1172" t="s">
        <v>341</v>
      </c>
      <c r="R1172" t="s">
        <v>268</v>
      </c>
      <c r="S1172" t="s">
        <v>268</v>
      </c>
      <c r="T1172" t="s">
        <v>268</v>
      </c>
      <c r="U1172" t="s">
        <v>268</v>
      </c>
      <c r="V1172" t="s">
        <v>268</v>
      </c>
      <c r="W1172" t="s">
        <v>1829</v>
      </c>
      <c r="X1172" t="s">
        <v>1830</v>
      </c>
      <c r="Y1172" t="s">
        <v>315</v>
      </c>
      <c r="Z1172" t="s">
        <v>268</v>
      </c>
      <c r="AA1172" t="s">
        <v>268</v>
      </c>
      <c r="AB1172" t="s">
        <v>268</v>
      </c>
      <c r="AC1172" t="s">
        <v>268</v>
      </c>
      <c r="AD1172" t="s">
        <v>268</v>
      </c>
      <c r="AE1172" t="s">
        <v>287</v>
      </c>
      <c r="AF1172" t="s">
        <v>1811</v>
      </c>
      <c r="AG1172" t="s">
        <v>875</v>
      </c>
      <c r="AH1172" t="s">
        <v>1831</v>
      </c>
      <c r="AI1172" t="s">
        <v>1011</v>
      </c>
      <c r="AJ1172" t="s">
        <v>268</v>
      </c>
      <c r="AK1172" t="s">
        <v>395</v>
      </c>
      <c r="AL1172" t="s">
        <v>268</v>
      </c>
      <c r="AM1172" t="s">
        <v>353</v>
      </c>
      <c r="AN1172" t="s">
        <v>268</v>
      </c>
      <c r="AO1172" t="s">
        <v>268</v>
      </c>
      <c r="AP1172" t="s">
        <v>268</v>
      </c>
      <c r="AQ1172" t="s">
        <v>268</v>
      </c>
      <c r="AR1172" t="s">
        <v>268</v>
      </c>
      <c r="AS1172" t="s">
        <v>268</v>
      </c>
      <c r="AT1172" t="s">
        <v>268</v>
      </c>
      <c r="AU1172" t="s">
        <v>268</v>
      </c>
      <c r="AV1172" t="s">
        <v>268</v>
      </c>
      <c r="AW1172" t="s">
        <v>268</v>
      </c>
      <c r="AX1172" t="s">
        <v>268</v>
      </c>
      <c r="AY1172" t="s">
        <v>268</v>
      </c>
      <c r="AZ1172" t="s">
        <v>268</v>
      </c>
      <c r="BA1172" t="s">
        <v>268</v>
      </c>
      <c r="BB1172" t="s">
        <v>268</v>
      </c>
      <c r="BC1172" t="s">
        <v>268</v>
      </c>
      <c r="BD1172" t="s">
        <v>268</v>
      </c>
      <c r="BE1172" t="s">
        <v>268</v>
      </c>
      <c r="BF1172" t="s">
        <v>268</v>
      </c>
      <c r="BG1172" t="s">
        <v>268</v>
      </c>
      <c r="BH1172" t="s">
        <v>268</v>
      </c>
      <c r="BI1172" t="s">
        <v>268</v>
      </c>
      <c r="BJ1172" t="s">
        <v>268</v>
      </c>
      <c r="BK1172" t="s">
        <v>268</v>
      </c>
      <c r="BL1172" t="s">
        <v>268</v>
      </c>
      <c r="BM1172" t="s">
        <v>268</v>
      </c>
      <c r="BN1172" t="s">
        <v>268</v>
      </c>
      <c r="BO1172" t="s">
        <v>268</v>
      </c>
      <c r="BP1172" t="s">
        <v>268</v>
      </c>
      <c r="BQ1172" t="s">
        <v>268</v>
      </c>
      <c r="BR1172" t="s">
        <v>268</v>
      </c>
      <c r="BS1172" t="s">
        <v>268</v>
      </c>
      <c r="BT1172" t="s">
        <v>268</v>
      </c>
      <c r="BU1172" t="s">
        <v>268</v>
      </c>
      <c r="BV1172" t="s">
        <v>268</v>
      </c>
      <c r="BW1172" t="s">
        <v>268</v>
      </c>
      <c r="BX1172" t="s">
        <v>268</v>
      </c>
      <c r="BY1172">
        <v>13.9</v>
      </c>
      <c r="BZ1172">
        <v>13.9</v>
      </c>
      <c r="CA1172" t="s">
        <v>142</v>
      </c>
      <c r="CB1172" s="356">
        <v>123</v>
      </c>
      <c r="CC1172" t="s">
        <v>1817</v>
      </c>
      <c r="CD1172" t="s">
        <v>268</v>
      </c>
      <c r="CE1172" t="s">
        <v>268</v>
      </c>
      <c r="CF1172" t="s">
        <v>268</v>
      </c>
      <c r="CG1172" t="s">
        <v>268</v>
      </c>
      <c r="CH1172" t="s">
        <v>268</v>
      </c>
      <c r="CI1172" t="s">
        <v>268</v>
      </c>
      <c r="CJ1172" t="s">
        <v>268</v>
      </c>
      <c r="CK1172" t="s">
        <v>268</v>
      </c>
      <c r="CL1172" t="s">
        <v>268</v>
      </c>
      <c r="CM1172" t="s">
        <v>11224</v>
      </c>
      <c r="CN1172">
        <v>8.81</v>
      </c>
      <c r="CO1172" t="s">
        <v>268</v>
      </c>
      <c r="CP1172">
        <v>8.81</v>
      </c>
      <c r="CQ1172">
        <v>365</v>
      </c>
      <c r="CR1172" t="s">
        <v>878</v>
      </c>
      <c r="CS1172" t="s">
        <v>11225</v>
      </c>
      <c r="CT1172" t="s">
        <v>11226</v>
      </c>
      <c r="CU1172" t="s">
        <v>11227</v>
      </c>
      <c r="CV1172" t="s">
        <v>268</v>
      </c>
      <c r="CW1172" t="s">
        <v>268</v>
      </c>
      <c r="CX1172" t="s">
        <v>268</v>
      </c>
      <c r="CY1172" t="s">
        <v>268</v>
      </c>
      <c r="CZ1172" t="s">
        <v>268</v>
      </c>
      <c r="DA1172" t="s">
        <v>268</v>
      </c>
      <c r="DB1172" s="429">
        <f t="shared" si="240"/>
        <v>0</v>
      </c>
      <c r="DC1172" s="284">
        <f t="shared" si="241"/>
        <v>0</v>
      </c>
      <c r="DD1172" s="284">
        <f t="shared" si="242"/>
        <v>0</v>
      </c>
      <c r="DE1172" s="284">
        <f t="shared" si="243"/>
        <v>0</v>
      </c>
      <c r="DF1172" s="295">
        <f t="shared" si="244"/>
        <v>13.899999999999999</v>
      </c>
      <c r="DG1172" s="284">
        <f t="shared" si="245"/>
        <v>1</v>
      </c>
      <c r="DH1172" s="284">
        <f t="shared" si="246"/>
        <v>0</v>
      </c>
      <c r="DI1172" s="284">
        <f t="shared" si="247"/>
        <v>0</v>
      </c>
      <c r="DJ1172" s="284">
        <f t="shared" si="248"/>
        <v>0</v>
      </c>
      <c r="DK1172" s="295">
        <f t="shared" si="249"/>
        <v>0</v>
      </c>
      <c r="DL1172" s="297" t="str">
        <f t="shared" si="250"/>
        <v>A dispo.</v>
      </c>
      <c r="DM1172" s="430">
        <f>IFERROR(IF(CA1172="D",IF(DL1172="A dispo.",DF1172*VLOOKUP('DATI INPUT'!$F$27,TARIFFE_UD,4,FALSE),DF1172*VLOOKUP(DL1172,TARIFFE_UD,4,FALSE)),DF1172*VLOOKUP(CB1172-100,TARIFFE_UND,4,FALSE)),0)</f>
        <v>8.8109976823007798</v>
      </c>
      <c r="DN1172" s="430">
        <f>IFERROR(IF(CA1172="D",IF(DL1172="A dispo.",DK1172*VLOOKUP('DATI INPUT'!$F$27,TARIFFE_UD,5,FALSE),DK1172*VLOOKUP(DL1172,TARIFFE_UD,5,FALSE)),DK1172*VLOOKUP(CB1172-100,TARIFFE_UND,5,FALSE)),0)</f>
        <v>0</v>
      </c>
      <c r="DO1172" s="431">
        <f t="shared" si="251"/>
        <v>9.9768230077934561E-4</v>
      </c>
      <c r="DP1172" s="299">
        <f>IFERROR(IF(CA1172="D",IF(DL1172="A dispo.",DF1172*VLOOKUP('DATI INPUT'!$F$27,TARIFFE_UD,2,FALSE),DF1172*VLOOKUP(DL1172,TARIFFE_UD,2,FALSE)),DF1172*VLOOKUP(CB1172-100,TARIFFE_UND,2,FALSE)),0)</f>
        <v>11.008110543081822</v>
      </c>
      <c r="DQ1172" s="299">
        <f>IFERROR(IF(CA1172="D",IF(DL1172="A dispo.",DK1172*VLOOKUP('DATI INPUT'!$F$27,TARIFFE_UD,3,FALSE),DK1172*VLOOKUP(DL1172,TARIFFE_UD,3,FALSE)),DK1172*VLOOKUP(CB1172-100,TARIFFE_UND,3,FALSE)),0)</f>
        <v>0</v>
      </c>
      <c r="DR1172" s="299">
        <f t="shared" si="252"/>
        <v>11.008110543081822</v>
      </c>
    </row>
    <row r="1173" spans="1:122" x14ac:dyDescent="0.25">
      <c r="A1173" t="s">
        <v>9246</v>
      </c>
      <c r="B1173" t="s">
        <v>9238</v>
      </c>
      <c r="C1173" t="s">
        <v>1612</v>
      </c>
      <c r="D1173" t="s">
        <v>9239</v>
      </c>
      <c r="E1173" t="s">
        <v>268</v>
      </c>
      <c r="F1173" t="s">
        <v>156</v>
      </c>
      <c r="G1173" t="s">
        <v>9240</v>
      </c>
      <c r="H1173" t="s">
        <v>1822</v>
      </c>
      <c r="I1173" t="s">
        <v>9241</v>
      </c>
      <c r="J1173" t="s">
        <v>156</v>
      </c>
      <c r="K1173" t="s">
        <v>9242</v>
      </c>
      <c r="L1173" t="s">
        <v>8446</v>
      </c>
      <c r="M1173" t="s">
        <v>9243</v>
      </c>
      <c r="N1173" t="s">
        <v>1827</v>
      </c>
      <c r="O1173" t="s">
        <v>943</v>
      </c>
      <c r="P1173" t="s">
        <v>9244</v>
      </c>
      <c r="Q1173" t="s">
        <v>341</v>
      </c>
      <c r="R1173" t="s">
        <v>268</v>
      </c>
      <c r="S1173" t="s">
        <v>268</v>
      </c>
      <c r="T1173" t="s">
        <v>268</v>
      </c>
      <c r="U1173" t="s">
        <v>268</v>
      </c>
      <c r="V1173" t="s">
        <v>268</v>
      </c>
      <c r="W1173" t="s">
        <v>1829</v>
      </c>
      <c r="X1173" t="s">
        <v>1830</v>
      </c>
      <c r="Y1173" t="s">
        <v>315</v>
      </c>
      <c r="Z1173" t="s">
        <v>268</v>
      </c>
      <c r="AA1173" t="s">
        <v>268</v>
      </c>
      <c r="AB1173" t="s">
        <v>268</v>
      </c>
      <c r="AC1173" t="s">
        <v>268</v>
      </c>
      <c r="AD1173" t="s">
        <v>268</v>
      </c>
      <c r="AE1173" t="s">
        <v>287</v>
      </c>
      <c r="AF1173" t="s">
        <v>1811</v>
      </c>
      <c r="AG1173" t="s">
        <v>875</v>
      </c>
      <c r="AH1173" t="s">
        <v>1831</v>
      </c>
      <c r="AI1173" t="s">
        <v>1011</v>
      </c>
      <c r="AJ1173" t="s">
        <v>268</v>
      </c>
      <c r="AK1173" t="s">
        <v>395</v>
      </c>
      <c r="AL1173" t="s">
        <v>268</v>
      </c>
      <c r="AM1173" t="s">
        <v>353</v>
      </c>
      <c r="AN1173" t="s">
        <v>268</v>
      </c>
      <c r="AO1173" t="s">
        <v>268</v>
      </c>
      <c r="AP1173" t="s">
        <v>268</v>
      </c>
      <c r="AQ1173" t="s">
        <v>268</v>
      </c>
      <c r="AR1173" t="s">
        <v>268</v>
      </c>
      <c r="AS1173" t="s">
        <v>268</v>
      </c>
      <c r="AT1173" t="s">
        <v>268</v>
      </c>
      <c r="AU1173" t="s">
        <v>268</v>
      </c>
      <c r="AV1173" t="s">
        <v>268</v>
      </c>
      <c r="AW1173" t="s">
        <v>268</v>
      </c>
      <c r="AX1173" t="s">
        <v>268</v>
      </c>
      <c r="AY1173" t="s">
        <v>268</v>
      </c>
      <c r="AZ1173" t="s">
        <v>268</v>
      </c>
      <c r="BA1173" t="s">
        <v>268</v>
      </c>
      <c r="BB1173" t="s">
        <v>268</v>
      </c>
      <c r="BC1173" t="s">
        <v>268</v>
      </c>
      <c r="BD1173" t="s">
        <v>268</v>
      </c>
      <c r="BE1173" t="s">
        <v>268</v>
      </c>
      <c r="BF1173" t="s">
        <v>268</v>
      </c>
      <c r="BG1173" t="s">
        <v>268</v>
      </c>
      <c r="BH1173" t="s">
        <v>268</v>
      </c>
      <c r="BI1173" t="s">
        <v>268</v>
      </c>
      <c r="BJ1173" t="s">
        <v>268</v>
      </c>
      <c r="BK1173" t="s">
        <v>268</v>
      </c>
      <c r="BL1173" t="s">
        <v>268</v>
      </c>
      <c r="BM1173" t="s">
        <v>268</v>
      </c>
      <c r="BN1173" t="s">
        <v>268</v>
      </c>
      <c r="BO1173" t="s">
        <v>268</v>
      </c>
      <c r="BP1173" t="s">
        <v>268</v>
      </c>
      <c r="BQ1173" t="s">
        <v>268</v>
      </c>
      <c r="BR1173" t="s">
        <v>268</v>
      </c>
      <c r="BS1173" t="s">
        <v>268</v>
      </c>
      <c r="BT1173" t="s">
        <v>268</v>
      </c>
      <c r="BU1173" t="s">
        <v>268</v>
      </c>
      <c r="BV1173" t="s">
        <v>268</v>
      </c>
      <c r="BW1173" t="s">
        <v>268</v>
      </c>
      <c r="BX1173" t="s">
        <v>268</v>
      </c>
      <c r="BY1173">
        <v>1.3</v>
      </c>
      <c r="BZ1173">
        <v>1.3</v>
      </c>
      <c r="CA1173" t="s">
        <v>142</v>
      </c>
      <c r="CB1173" s="356">
        <v>123</v>
      </c>
      <c r="CC1173" t="s">
        <v>1817</v>
      </c>
      <c r="CD1173" t="s">
        <v>268</v>
      </c>
      <c r="CE1173" t="s">
        <v>268</v>
      </c>
      <c r="CF1173" t="s">
        <v>268</v>
      </c>
      <c r="CG1173" t="s">
        <v>268</v>
      </c>
      <c r="CH1173" t="s">
        <v>268</v>
      </c>
      <c r="CI1173" t="s">
        <v>268</v>
      </c>
      <c r="CJ1173" t="s">
        <v>268</v>
      </c>
      <c r="CK1173" t="s">
        <v>268</v>
      </c>
      <c r="CL1173" t="s">
        <v>268</v>
      </c>
      <c r="CM1173" t="s">
        <v>11224</v>
      </c>
      <c r="CN1173">
        <v>0.82</v>
      </c>
      <c r="CO1173" t="s">
        <v>268</v>
      </c>
      <c r="CP1173">
        <v>0.82</v>
      </c>
      <c r="CQ1173">
        <v>365</v>
      </c>
      <c r="CR1173" t="s">
        <v>878</v>
      </c>
      <c r="CS1173" t="s">
        <v>11225</v>
      </c>
      <c r="CT1173" t="s">
        <v>11226</v>
      </c>
      <c r="CU1173" t="s">
        <v>11227</v>
      </c>
      <c r="CV1173" t="s">
        <v>268</v>
      </c>
      <c r="CW1173" t="s">
        <v>268</v>
      </c>
      <c r="CX1173" t="s">
        <v>268</v>
      </c>
      <c r="CY1173" t="s">
        <v>268</v>
      </c>
      <c r="CZ1173" t="s">
        <v>268</v>
      </c>
      <c r="DA1173" t="s">
        <v>268</v>
      </c>
      <c r="DB1173" s="429">
        <f t="shared" si="240"/>
        <v>0</v>
      </c>
      <c r="DC1173" s="284">
        <f t="shared" si="241"/>
        <v>0</v>
      </c>
      <c r="DD1173" s="284">
        <f t="shared" si="242"/>
        <v>0</v>
      </c>
      <c r="DE1173" s="284">
        <f t="shared" si="243"/>
        <v>0</v>
      </c>
      <c r="DF1173" s="295">
        <f t="shared" si="244"/>
        <v>1.3</v>
      </c>
      <c r="DG1173" s="284">
        <f t="shared" si="245"/>
        <v>1</v>
      </c>
      <c r="DH1173" s="284">
        <f t="shared" si="246"/>
        <v>0</v>
      </c>
      <c r="DI1173" s="284">
        <f t="shared" si="247"/>
        <v>0</v>
      </c>
      <c r="DJ1173" s="284">
        <f t="shared" si="248"/>
        <v>0</v>
      </c>
      <c r="DK1173" s="295">
        <f t="shared" si="249"/>
        <v>0</v>
      </c>
      <c r="DL1173" s="297" t="str">
        <f t="shared" si="250"/>
        <v>A dispo.</v>
      </c>
      <c r="DM1173" s="430">
        <f>IFERROR(IF(CA1173="D",IF(DL1173="A dispo.",DF1173*VLOOKUP('DATI INPUT'!$F$27,TARIFFE_UD,4,FALSE),DF1173*VLOOKUP(DL1173,TARIFFE_UD,4,FALSE)),DF1173*VLOOKUP(CB1173-100,TARIFFE_UND,4,FALSE)),0)</f>
        <v>0.82405014294899381</v>
      </c>
      <c r="DN1173" s="430">
        <f>IFERROR(IF(CA1173="D",IF(DL1173="A dispo.",DK1173*VLOOKUP('DATI INPUT'!$F$27,TARIFFE_UD,5,FALSE),DK1173*VLOOKUP(DL1173,TARIFFE_UD,5,FALSE)),DK1173*VLOOKUP(CB1173-100,TARIFFE_UND,5,FALSE)),0)</f>
        <v>0</v>
      </c>
      <c r="DO1173" s="431">
        <f t="shared" si="251"/>
        <v>4.0501429489938623E-3</v>
      </c>
      <c r="DP1173" s="299">
        <f>IFERROR(IF(CA1173="D",IF(DL1173="A dispo.",DF1173*VLOOKUP('DATI INPUT'!$F$27,TARIFFE_UD,2,FALSE),DF1173*VLOOKUP(DL1173,TARIFFE_UD,2,FALSE)),DF1173*VLOOKUP(CB1173-100,TARIFFE_UND,2,FALSE)),0)</f>
        <v>1.0295355184177244</v>
      </c>
      <c r="DQ1173" s="299">
        <f>IFERROR(IF(CA1173="D",IF(DL1173="A dispo.",DK1173*VLOOKUP('DATI INPUT'!$F$27,TARIFFE_UD,3,FALSE),DK1173*VLOOKUP(DL1173,TARIFFE_UD,3,FALSE)),DK1173*VLOOKUP(CB1173-100,TARIFFE_UND,3,FALSE)),0)</f>
        <v>0</v>
      </c>
      <c r="DR1173" s="299">
        <f t="shared" si="252"/>
        <v>1.0295355184177244</v>
      </c>
    </row>
    <row r="1174" spans="1:122" x14ac:dyDescent="0.25">
      <c r="A1174" t="s">
        <v>9247</v>
      </c>
      <c r="B1174" t="s">
        <v>9248</v>
      </c>
      <c r="C1174" t="s">
        <v>1613</v>
      </c>
      <c r="D1174" t="s">
        <v>9249</v>
      </c>
      <c r="E1174" t="s">
        <v>268</v>
      </c>
      <c r="F1174" t="s">
        <v>156</v>
      </c>
      <c r="G1174" t="s">
        <v>9250</v>
      </c>
      <c r="H1174" t="s">
        <v>6207</v>
      </c>
      <c r="I1174" t="s">
        <v>9251</v>
      </c>
      <c r="J1174" t="s">
        <v>274</v>
      </c>
      <c r="K1174" t="s">
        <v>9252</v>
      </c>
      <c r="L1174" t="s">
        <v>871</v>
      </c>
      <c r="M1174" t="s">
        <v>6610</v>
      </c>
      <c r="N1174" t="s">
        <v>984</v>
      </c>
      <c r="O1174" t="s">
        <v>873</v>
      </c>
      <c r="P1174" t="s">
        <v>1847</v>
      </c>
      <c r="Q1174" t="s">
        <v>465</v>
      </c>
      <c r="R1174" t="s">
        <v>268</v>
      </c>
      <c r="S1174" t="s">
        <v>268</v>
      </c>
      <c r="T1174" t="s">
        <v>268</v>
      </c>
      <c r="U1174" t="s">
        <v>268</v>
      </c>
      <c r="V1174" t="s">
        <v>268</v>
      </c>
      <c r="W1174" t="s">
        <v>2352</v>
      </c>
      <c r="X1174" t="s">
        <v>1847</v>
      </c>
      <c r="Y1174" t="s">
        <v>466</v>
      </c>
      <c r="Z1174" t="s">
        <v>268</v>
      </c>
      <c r="AA1174" t="s">
        <v>268</v>
      </c>
      <c r="AB1174" t="s">
        <v>268</v>
      </c>
      <c r="AC1174" t="s">
        <v>268</v>
      </c>
      <c r="AD1174" t="s">
        <v>268</v>
      </c>
      <c r="AE1174" t="s">
        <v>287</v>
      </c>
      <c r="AF1174" t="s">
        <v>1811</v>
      </c>
      <c r="AG1174" t="s">
        <v>875</v>
      </c>
      <c r="AH1174" t="s">
        <v>1848</v>
      </c>
      <c r="AI1174" t="s">
        <v>6611</v>
      </c>
      <c r="AJ1174" t="s">
        <v>268</v>
      </c>
      <c r="AK1174" t="s">
        <v>381</v>
      </c>
      <c r="AL1174" t="s">
        <v>268</v>
      </c>
      <c r="AM1174" t="s">
        <v>355</v>
      </c>
      <c r="AN1174" t="s">
        <v>268</v>
      </c>
      <c r="AO1174" t="s">
        <v>268</v>
      </c>
      <c r="AP1174" t="s">
        <v>268</v>
      </c>
      <c r="AQ1174" t="s">
        <v>268</v>
      </c>
      <c r="AR1174" t="s">
        <v>268</v>
      </c>
      <c r="AS1174" t="s">
        <v>268</v>
      </c>
      <c r="AT1174" t="s">
        <v>268</v>
      </c>
      <c r="AU1174" t="s">
        <v>268</v>
      </c>
      <c r="AV1174" t="s">
        <v>268</v>
      </c>
      <c r="AW1174" t="s">
        <v>268</v>
      </c>
      <c r="AX1174" t="s">
        <v>268</v>
      </c>
      <c r="AY1174" t="s">
        <v>268</v>
      </c>
      <c r="AZ1174" t="s">
        <v>268</v>
      </c>
      <c r="BA1174" t="s">
        <v>268</v>
      </c>
      <c r="BB1174" t="s">
        <v>268</v>
      </c>
      <c r="BC1174" t="s">
        <v>268</v>
      </c>
      <c r="BD1174" t="s">
        <v>268</v>
      </c>
      <c r="BE1174" t="s">
        <v>268</v>
      </c>
      <c r="BF1174" t="s">
        <v>268</v>
      </c>
      <c r="BG1174" t="s">
        <v>268</v>
      </c>
      <c r="BH1174" t="s">
        <v>268</v>
      </c>
      <c r="BI1174" t="s">
        <v>268</v>
      </c>
      <c r="BJ1174" t="s">
        <v>268</v>
      </c>
      <c r="BK1174" t="s">
        <v>268</v>
      </c>
      <c r="BL1174" t="s">
        <v>268</v>
      </c>
      <c r="BM1174" t="s">
        <v>268</v>
      </c>
      <c r="BN1174" t="s">
        <v>268</v>
      </c>
      <c r="BO1174" t="s">
        <v>268</v>
      </c>
      <c r="BP1174" t="s">
        <v>268</v>
      </c>
      <c r="BQ1174" t="s">
        <v>268</v>
      </c>
      <c r="BR1174" t="s">
        <v>268</v>
      </c>
      <c r="BS1174" t="s">
        <v>268</v>
      </c>
      <c r="BT1174" t="s">
        <v>268</v>
      </c>
      <c r="BU1174" t="s">
        <v>268</v>
      </c>
      <c r="BV1174" t="s">
        <v>268</v>
      </c>
      <c r="BW1174" t="s">
        <v>268</v>
      </c>
      <c r="BX1174" t="s">
        <v>268</v>
      </c>
      <c r="BY1174">
        <v>25</v>
      </c>
      <c r="BZ1174">
        <v>25</v>
      </c>
      <c r="CA1174" t="s">
        <v>142</v>
      </c>
      <c r="CB1174" s="356">
        <v>122</v>
      </c>
      <c r="CC1174" t="s">
        <v>876</v>
      </c>
      <c r="CD1174" t="s">
        <v>268</v>
      </c>
      <c r="CE1174" t="s">
        <v>268</v>
      </c>
      <c r="CF1174" s="356">
        <v>1</v>
      </c>
      <c r="CG1174" t="s">
        <v>268</v>
      </c>
      <c r="CH1174" t="s">
        <v>268</v>
      </c>
      <c r="CI1174" t="s">
        <v>268</v>
      </c>
      <c r="CJ1174" t="s">
        <v>268</v>
      </c>
      <c r="CK1174" t="s">
        <v>268</v>
      </c>
      <c r="CL1174" t="s">
        <v>268</v>
      </c>
      <c r="CM1174" t="s">
        <v>11224</v>
      </c>
      <c r="CN1174">
        <v>29.26</v>
      </c>
      <c r="CO1174" t="s">
        <v>268</v>
      </c>
      <c r="CP1174">
        <v>29.26</v>
      </c>
      <c r="CQ1174">
        <v>365</v>
      </c>
      <c r="CR1174" t="s">
        <v>878</v>
      </c>
      <c r="CS1174" t="s">
        <v>11225</v>
      </c>
      <c r="CT1174" t="s">
        <v>11226</v>
      </c>
      <c r="CU1174" t="s">
        <v>11227</v>
      </c>
      <c r="CV1174" t="s">
        <v>268</v>
      </c>
      <c r="CW1174" t="s">
        <v>268</v>
      </c>
      <c r="CX1174" t="s">
        <v>268</v>
      </c>
      <c r="CY1174" t="s">
        <v>268</v>
      </c>
      <c r="CZ1174" t="s">
        <v>268</v>
      </c>
      <c r="DA1174" t="s">
        <v>268</v>
      </c>
      <c r="DB1174" s="429">
        <f t="shared" si="240"/>
        <v>0</v>
      </c>
      <c r="DC1174" s="284">
        <f t="shared" si="241"/>
        <v>0</v>
      </c>
      <c r="DD1174" s="284">
        <f t="shared" si="242"/>
        <v>0</v>
      </c>
      <c r="DE1174" s="284">
        <f t="shared" si="243"/>
        <v>0</v>
      </c>
      <c r="DF1174" s="295">
        <f t="shared" si="244"/>
        <v>25</v>
      </c>
      <c r="DG1174" s="284">
        <f t="shared" si="245"/>
        <v>0</v>
      </c>
      <c r="DH1174" s="284">
        <f t="shared" si="246"/>
        <v>0</v>
      </c>
      <c r="DI1174" s="284">
        <f t="shared" si="247"/>
        <v>0</v>
      </c>
      <c r="DJ1174" s="284">
        <f t="shared" si="248"/>
        <v>0</v>
      </c>
      <c r="DK1174" s="295">
        <f t="shared" si="249"/>
        <v>1</v>
      </c>
      <c r="DL1174" s="297">
        <f t="shared" si="250"/>
        <v>1</v>
      </c>
      <c r="DM1174" s="430">
        <f>IFERROR(IF(CA1174="D",IF(DL1174="A dispo.",DF1174*VLOOKUP('DATI INPUT'!$F$27,TARIFFE_UD,4,FALSE),DF1174*VLOOKUP(DL1174,TARIFFE_UD,4,FALSE)),DF1174*VLOOKUP(CB1174-100,TARIFFE_UND,4,FALSE)),0)</f>
        <v>12.325536326160163</v>
      </c>
      <c r="DN1174" s="430">
        <f>IFERROR(IF(CA1174="D",IF(DL1174="A dispo.",DK1174*VLOOKUP('DATI INPUT'!$F$27,TARIFFE_UD,5,FALSE),DK1174*VLOOKUP(DL1174,TARIFFE_UD,5,FALSE)),DK1174*VLOOKUP(CB1174-100,TARIFFE_UND,5,FALSE)),0)</f>
        <v>16.930848468833439</v>
      </c>
      <c r="DO1174" s="431">
        <f t="shared" si="251"/>
        <v>-3.6152050064011121E-3</v>
      </c>
      <c r="DP1174" s="299">
        <f>IFERROR(IF(CA1174="D",IF(DL1174="A dispo.",DF1174*VLOOKUP('DATI INPUT'!$F$27,TARIFFE_UD,2,FALSE),DF1174*VLOOKUP(DL1174,TARIFFE_UD,2,FALSE)),DF1174*VLOOKUP(CB1174-100,TARIFFE_UND,2,FALSE)),0)</f>
        <v>15.399035531889041</v>
      </c>
      <c r="DQ1174" s="299">
        <f>IFERROR(IF(CA1174="D",IF(DL1174="A dispo.",DK1174*VLOOKUP('DATI INPUT'!$F$27,TARIFFE_UD,3,FALSE),DK1174*VLOOKUP(DL1174,TARIFFE_UD,3,FALSE)),DK1174*VLOOKUP(CB1174-100,TARIFFE_UND,3,FALSE)),0)</f>
        <v>15.164853048114928</v>
      </c>
      <c r="DR1174" s="299">
        <f t="shared" si="252"/>
        <v>30.563888580003969</v>
      </c>
    </row>
    <row r="1175" spans="1:122" x14ac:dyDescent="0.25">
      <c r="A1175" t="s">
        <v>9253</v>
      </c>
      <c r="B1175" t="s">
        <v>9254</v>
      </c>
      <c r="C1175" t="s">
        <v>1615</v>
      </c>
      <c r="D1175" t="s">
        <v>9255</v>
      </c>
      <c r="E1175" t="s">
        <v>268</v>
      </c>
      <c r="F1175" t="s">
        <v>156</v>
      </c>
      <c r="G1175" t="s">
        <v>9256</v>
      </c>
      <c r="H1175" t="s">
        <v>9257</v>
      </c>
      <c r="I1175" t="s">
        <v>9258</v>
      </c>
      <c r="J1175" t="s">
        <v>156</v>
      </c>
      <c r="K1175" t="s">
        <v>9259</v>
      </c>
      <c r="L1175" t="s">
        <v>9260</v>
      </c>
      <c r="M1175" t="s">
        <v>9261</v>
      </c>
      <c r="N1175" t="s">
        <v>6378</v>
      </c>
      <c r="O1175" t="s">
        <v>6379</v>
      </c>
      <c r="P1175" t="s">
        <v>9262</v>
      </c>
      <c r="Q1175" t="s">
        <v>313</v>
      </c>
      <c r="R1175" t="s">
        <v>268</v>
      </c>
      <c r="S1175" t="s">
        <v>268</v>
      </c>
      <c r="T1175" t="s">
        <v>268</v>
      </c>
      <c r="U1175" t="s">
        <v>268</v>
      </c>
      <c r="V1175" t="s">
        <v>268</v>
      </c>
      <c r="W1175" t="s">
        <v>9263</v>
      </c>
      <c r="X1175" t="s">
        <v>1310</v>
      </c>
      <c r="Y1175" t="s">
        <v>277</v>
      </c>
      <c r="Z1175" t="s">
        <v>154</v>
      </c>
      <c r="AA1175" t="s">
        <v>268</v>
      </c>
      <c r="AB1175" t="s">
        <v>268</v>
      </c>
      <c r="AC1175" t="s">
        <v>268</v>
      </c>
      <c r="AD1175" t="s">
        <v>268</v>
      </c>
      <c r="AE1175" t="s">
        <v>287</v>
      </c>
      <c r="AF1175" t="s">
        <v>1811</v>
      </c>
      <c r="AG1175" t="s">
        <v>875</v>
      </c>
      <c r="AH1175" t="s">
        <v>1812</v>
      </c>
      <c r="AI1175" t="s">
        <v>9264</v>
      </c>
      <c r="AJ1175" t="s">
        <v>268</v>
      </c>
      <c r="AK1175" t="s">
        <v>377</v>
      </c>
      <c r="AL1175" t="s">
        <v>268</v>
      </c>
      <c r="AM1175" t="s">
        <v>431</v>
      </c>
      <c r="AN1175" t="s">
        <v>268</v>
      </c>
      <c r="AO1175" t="s">
        <v>268</v>
      </c>
      <c r="AP1175" t="s">
        <v>268</v>
      </c>
      <c r="AQ1175" t="s">
        <v>268</v>
      </c>
      <c r="AR1175" t="s">
        <v>268</v>
      </c>
      <c r="AS1175" t="s">
        <v>268</v>
      </c>
      <c r="AT1175" t="s">
        <v>268</v>
      </c>
      <c r="AU1175" t="s">
        <v>268</v>
      </c>
      <c r="AV1175" t="s">
        <v>268</v>
      </c>
      <c r="AW1175" t="s">
        <v>268</v>
      </c>
      <c r="AX1175" t="s">
        <v>268</v>
      </c>
      <c r="AY1175" t="s">
        <v>268</v>
      </c>
      <c r="AZ1175" t="s">
        <v>268</v>
      </c>
      <c r="BA1175" t="s">
        <v>268</v>
      </c>
      <c r="BB1175" t="s">
        <v>268</v>
      </c>
      <c r="BC1175" t="s">
        <v>268</v>
      </c>
      <c r="BD1175" t="s">
        <v>268</v>
      </c>
      <c r="BE1175" t="s">
        <v>268</v>
      </c>
      <c r="BF1175" t="s">
        <v>268</v>
      </c>
      <c r="BG1175" t="s">
        <v>268</v>
      </c>
      <c r="BH1175" t="s">
        <v>268</v>
      </c>
      <c r="BI1175" t="s">
        <v>268</v>
      </c>
      <c r="BJ1175" t="s">
        <v>268</v>
      </c>
      <c r="BK1175" t="s">
        <v>268</v>
      </c>
      <c r="BL1175" t="s">
        <v>268</v>
      </c>
      <c r="BM1175" t="s">
        <v>268</v>
      </c>
      <c r="BN1175" t="s">
        <v>268</v>
      </c>
      <c r="BO1175" t="s">
        <v>268</v>
      </c>
      <c r="BP1175" t="s">
        <v>268</v>
      </c>
      <c r="BQ1175" t="s">
        <v>268</v>
      </c>
      <c r="BR1175" t="s">
        <v>268</v>
      </c>
      <c r="BS1175" t="s">
        <v>268</v>
      </c>
      <c r="BT1175" t="s">
        <v>268</v>
      </c>
      <c r="BU1175" t="s">
        <v>268</v>
      </c>
      <c r="BV1175" t="s">
        <v>268</v>
      </c>
      <c r="BW1175" t="s">
        <v>268</v>
      </c>
      <c r="BX1175" t="s">
        <v>268</v>
      </c>
      <c r="BY1175">
        <v>35</v>
      </c>
      <c r="BZ1175">
        <v>35</v>
      </c>
      <c r="CA1175" t="s">
        <v>142</v>
      </c>
      <c r="CB1175" s="356">
        <v>122</v>
      </c>
      <c r="CC1175" t="s">
        <v>876</v>
      </c>
      <c r="CD1175" t="s">
        <v>268</v>
      </c>
      <c r="CE1175" t="s">
        <v>268</v>
      </c>
      <c r="CF1175" t="s">
        <v>268</v>
      </c>
      <c r="CG1175" t="s">
        <v>268</v>
      </c>
      <c r="CH1175" t="s">
        <v>268</v>
      </c>
      <c r="CI1175" t="s">
        <v>268</v>
      </c>
      <c r="CJ1175" t="s">
        <v>268</v>
      </c>
      <c r="CK1175" t="s">
        <v>268</v>
      </c>
      <c r="CL1175" t="s">
        <v>268</v>
      </c>
      <c r="CM1175" t="s">
        <v>11224</v>
      </c>
      <c r="CN1175">
        <v>89.59</v>
      </c>
      <c r="CO1175" t="s">
        <v>268</v>
      </c>
      <c r="CP1175">
        <v>89.59</v>
      </c>
      <c r="CQ1175">
        <v>365</v>
      </c>
      <c r="CR1175" t="s">
        <v>878</v>
      </c>
      <c r="CS1175" t="s">
        <v>11225</v>
      </c>
      <c r="CT1175" t="s">
        <v>11226</v>
      </c>
      <c r="CU1175" t="s">
        <v>11227</v>
      </c>
      <c r="CV1175" t="s">
        <v>268</v>
      </c>
      <c r="CW1175" t="s">
        <v>268</v>
      </c>
      <c r="CX1175" t="s">
        <v>268</v>
      </c>
      <c r="CY1175" t="s">
        <v>268</v>
      </c>
      <c r="CZ1175" t="s">
        <v>268</v>
      </c>
      <c r="DA1175" t="s">
        <v>268</v>
      </c>
      <c r="DB1175" s="429">
        <f t="shared" si="240"/>
        <v>0</v>
      </c>
      <c r="DC1175" s="284">
        <f t="shared" si="241"/>
        <v>0</v>
      </c>
      <c r="DD1175" s="284">
        <f t="shared" si="242"/>
        <v>0</v>
      </c>
      <c r="DE1175" s="284">
        <f t="shared" si="243"/>
        <v>0</v>
      </c>
      <c r="DF1175" s="295">
        <f t="shared" si="244"/>
        <v>35</v>
      </c>
      <c r="DG1175" s="284">
        <f t="shared" si="245"/>
        <v>0</v>
      </c>
      <c r="DH1175" s="284">
        <f t="shared" si="246"/>
        <v>0</v>
      </c>
      <c r="DI1175" s="284">
        <f t="shared" si="247"/>
        <v>0</v>
      </c>
      <c r="DJ1175" s="284">
        <f t="shared" si="248"/>
        <v>0</v>
      </c>
      <c r="DK1175" s="295">
        <f t="shared" si="249"/>
        <v>1</v>
      </c>
      <c r="DL1175" s="297" t="str">
        <f t="shared" si="250"/>
        <v>A dispo.</v>
      </c>
      <c r="DM1175" s="430">
        <f>IFERROR(IF(CA1175="D",IF(DL1175="A dispo.",DF1175*VLOOKUP('DATI INPUT'!$F$27,TARIFFE_UD,4,FALSE),DF1175*VLOOKUP(DL1175,TARIFFE_UD,4,FALSE)),DF1175*VLOOKUP(CB1175-100,TARIFFE_UND,4,FALSE)),0)</f>
        <v>22.185965387088295</v>
      </c>
      <c r="DN1175" s="430">
        <f>IFERROR(IF(CA1175="D",IF(DL1175="A dispo.",DK1175*VLOOKUP('DATI INPUT'!$F$27,TARIFFE_UD,5,FALSE),DK1175*VLOOKUP(DL1175,TARIFFE_UD,5,FALSE)),DK1175*VLOOKUP(CB1175-100,TARIFFE_UND,5,FALSE)),0)</f>
        <v>67.397800635548478</v>
      </c>
      <c r="DO1175" s="431">
        <f t="shared" si="251"/>
        <v>-6.2339773632231754E-3</v>
      </c>
      <c r="DP1175" s="299">
        <f>IFERROR(IF(CA1175="D",IF(DL1175="A dispo.",DF1175*VLOOKUP('DATI INPUT'!$F$27,TARIFFE_UD,2,FALSE),DF1175*VLOOKUP(DL1175,TARIFFE_UD,2,FALSE)),DF1175*VLOOKUP(CB1175-100,TARIFFE_UND,2,FALSE)),0)</f>
        <v>27.718263957400271</v>
      </c>
      <c r="DQ1175" s="299">
        <f>IFERROR(IF(CA1175="D",IF(DL1175="A dispo.",DK1175*VLOOKUP('DATI INPUT'!$F$27,TARIFFE_UD,3,FALSE),DK1175*VLOOKUP(DL1175,TARIFFE_UD,3,FALSE)),DK1175*VLOOKUP(CB1175-100,TARIFFE_UND,3,FALSE)),0)</f>
        <v>60.367780403072892</v>
      </c>
      <c r="DR1175" s="299">
        <f t="shared" si="252"/>
        <v>88.086044360473167</v>
      </c>
    </row>
    <row r="1176" spans="1:122" x14ac:dyDescent="0.25">
      <c r="A1176" t="s">
        <v>9265</v>
      </c>
      <c r="B1176" t="s">
        <v>9254</v>
      </c>
      <c r="C1176" t="s">
        <v>1616</v>
      </c>
      <c r="D1176" t="s">
        <v>9255</v>
      </c>
      <c r="E1176" t="s">
        <v>268</v>
      </c>
      <c r="F1176" t="s">
        <v>156</v>
      </c>
      <c r="G1176" t="s">
        <v>9256</v>
      </c>
      <c r="H1176" t="s">
        <v>9257</v>
      </c>
      <c r="I1176" t="s">
        <v>9258</v>
      </c>
      <c r="J1176" t="s">
        <v>156</v>
      </c>
      <c r="K1176" t="s">
        <v>9259</v>
      </c>
      <c r="L1176" t="s">
        <v>9260</v>
      </c>
      <c r="M1176" t="s">
        <v>9261</v>
      </c>
      <c r="N1176" t="s">
        <v>6378</v>
      </c>
      <c r="O1176" t="s">
        <v>6379</v>
      </c>
      <c r="P1176" t="s">
        <v>9262</v>
      </c>
      <c r="Q1176" t="s">
        <v>313</v>
      </c>
      <c r="R1176" t="s">
        <v>268</v>
      </c>
      <c r="S1176" t="s">
        <v>268</v>
      </c>
      <c r="T1176" t="s">
        <v>268</v>
      </c>
      <c r="U1176" t="s">
        <v>268</v>
      </c>
      <c r="V1176" t="s">
        <v>268</v>
      </c>
      <c r="W1176" t="s">
        <v>9263</v>
      </c>
      <c r="X1176" t="s">
        <v>1310</v>
      </c>
      <c r="Y1176" t="s">
        <v>277</v>
      </c>
      <c r="Z1176" t="s">
        <v>154</v>
      </c>
      <c r="AA1176" t="s">
        <v>268</v>
      </c>
      <c r="AB1176" t="s">
        <v>268</v>
      </c>
      <c r="AC1176" t="s">
        <v>268</v>
      </c>
      <c r="AD1176" t="s">
        <v>268</v>
      </c>
      <c r="AE1176" t="s">
        <v>287</v>
      </c>
      <c r="AF1176" t="s">
        <v>1811</v>
      </c>
      <c r="AG1176" t="s">
        <v>875</v>
      </c>
      <c r="AH1176" t="s">
        <v>1812</v>
      </c>
      <c r="AI1176" t="s">
        <v>9264</v>
      </c>
      <c r="AJ1176" t="s">
        <v>268</v>
      </c>
      <c r="AK1176" t="s">
        <v>377</v>
      </c>
      <c r="AL1176" t="s">
        <v>268</v>
      </c>
      <c r="AM1176" t="s">
        <v>431</v>
      </c>
      <c r="AN1176" t="s">
        <v>268</v>
      </c>
      <c r="AO1176" t="s">
        <v>268</v>
      </c>
      <c r="AP1176" t="s">
        <v>268</v>
      </c>
      <c r="AQ1176" t="s">
        <v>268</v>
      </c>
      <c r="AR1176" t="s">
        <v>268</v>
      </c>
      <c r="AS1176" t="s">
        <v>268</v>
      </c>
      <c r="AT1176" t="s">
        <v>268</v>
      </c>
      <c r="AU1176" t="s">
        <v>268</v>
      </c>
      <c r="AV1176" t="s">
        <v>268</v>
      </c>
      <c r="AW1176" t="s">
        <v>268</v>
      </c>
      <c r="AX1176" t="s">
        <v>268</v>
      </c>
      <c r="AY1176" t="s">
        <v>268</v>
      </c>
      <c r="AZ1176" t="s">
        <v>268</v>
      </c>
      <c r="BA1176" t="s">
        <v>268</v>
      </c>
      <c r="BB1176" t="s">
        <v>268</v>
      </c>
      <c r="BC1176" t="s">
        <v>268</v>
      </c>
      <c r="BD1176" t="s">
        <v>268</v>
      </c>
      <c r="BE1176" t="s">
        <v>268</v>
      </c>
      <c r="BF1176" t="s">
        <v>268</v>
      </c>
      <c r="BG1176" t="s">
        <v>268</v>
      </c>
      <c r="BH1176" t="s">
        <v>268</v>
      </c>
      <c r="BI1176" t="s">
        <v>268</v>
      </c>
      <c r="BJ1176" t="s">
        <v>268</v>
      </c>
      <c r="BK1176" t="s">
        <v>268</v>
      </c>
      <c r="BL1176" t="s">
        <v>268</v>
      </c>
      <c r="BM1176" t="s">
        <v>268</v>
      </c>
      <c r="BN1176" t="s">
        <v>268</v>
      </c>
      <c r="BO1176" t="s">
        <v>268</v>
      </c>
      <c r="BP1176" t="s">
        <v>268</v>
      </c>
      <c r="BQ1176" t="s">
        <v>268</v>
      </c>
      <c r="BR1176" t="s">
        <v>268</v>
      </c>
      <c r="BS1176" t="s">
        <v>268</v>
      </c>
      <c r="BT1176" t="s">
        <v>268</v>
      </c>
      <c r="BU1176" t="s">
        <v>268</v>
      </c>
      <c r="BV1176" t="s">
        <v>268</v>
      </c>
      <c r="BW1176" t="s">
        <v>268</v>
      </c>
      <c r="BX1176" t="s">
        <v>268</v>
      </c>
      <c r="BY1176">
        <v>80</v>
      </c>
      <c r="BZ1176">
        <v>80</v>
      </c>
      <c r="CA1176" t="s">
        <v>142</v>
      </c>
      <c r="CB1176" s="356">
        <v>122</v>
      </c>
      <c r="CC1176" t="s">
        <v>876</v>
      </c>
      <c r="CD1176" t="s">
        <v>268</v>
      </c>
      <c r="CE1176" t="s">
        <v>268</v>
      </c>
      <c r="CF1176" t="s">
        <v>268</v>
      </c>
      <c r="CG1176" t="s">
        <v>268</v>
      </c>
      <c r="CH1176" t="s">
        <v>268</v>
      </c>
      <c r="CI1176" t="s">
        <v>268</v>
      </c>
      <c r="CJ1176" t="s">
        <v>268</v>
      </c>
      <c r="CK1176" t="s">
        <v>268</v>
      </c>
      <c r="CL1176" t="s">
        <v>268</v>
      </c>
      <c r="CM1176" t="s">
        <v>11224</v>
      </c>
      <c r="CN1176">
        <v>118.11</v>
      </c>
      <c r="CO1176" t="s">
        <v>268</v>
      </c>
      <c r="CP1176">
        <v>118.11</v>
      </c>
      <c r="CQ1176">
        <v>365</v>
      </c>
      <c r="CR1176" t="s">
        <v>878</v>
      </c>
      <c r="CS1176" t="s">
        <v>11225</v>
      </c>
      <c r="CT1176" t="s">
        <v>11226</v>
      </c>
      <c r="CU1176" t="s">
        <v>11227</v>
      </c>
      <c r="CV1176" t="s">
        <v>268</v>
      </c>
      <c r="CW1176" t="s">
        <v>268</v>
      </c>
      <c r="CX1176" t="s">
        <v>268</v>
      </c>
      <c r="CY1176" t="s">
        <v>268</v>
      </c>
      <c r="CZ1176" t="s">
        <v>268</v>
      </c>
      <c r="DA1176" t="s">
        <v>268</v>
      </c>
      <c r="DB1176" s="429">
        <f t="shared" si="240"/>
        <v>0</v>
      </c>
      <c r="DC1176" s="284">
        <f t="shared" si="241"/>
        <v>0</v>
      </c>
      <c r="DD1176" s="284">
        <f t="shared" si="242"/>
        <v>0</v>
      </c>
      <c r="DE1176" s="284">
        <f t="shared" si="243"/>
        <v>0</v>
      </c>
      <c r="DF1176" s="295">
        <f t="shared" si="244"/>
        <v>80</v>
      </c>
      <c r="DG1176" s="284">
        <f t="shared" si="245"/>
        <v>0</v>
      </c>
      <c r="DH1176" s="284">
        <f t="shared" si="246"/>
        <v>0</v>
      </c>
      <c r="DI1176" s="284">
        <f t="shared" si="247"/>
        <v>0</v>
      </c>
      <c r="DJ1176" s="284">
        <f t="shared" si="248"/>
        <v>0</v>
      </c>
      <c r="DK1176" s="295">
        <f t="shared" si="249"/>
        <v>1</v>
      </c>
      <c r="DL1176" s="297" t="str">
        <f t="shared" si="250"/>
        <v>A dispo.</v>
      </c>
      <c r="DM1176" s="430">
        <f>IFERROR(IF(CA1176="D",IF(DL1176="A dispo.",DF1176*VLOOKUP('DATI INPUT'!$F$27,TARIFFE_UD,4,FALSE),DF1176*VLOOKUP(DL1176,TARIFFE_UD,4,FALSE)),DF1176*VLOOKUP(CB1176-100,TARIFFE_UND,4,FALSE)),0)</f>
        <v>50.71077802763039</v>
      </c>
      <c r="DN1176" s="430">
        <f>IFERROR(IF(CA1176="D",IF(DL1176="A dispo.",DK1176*VLOOKUP('DATI INPUT'!$F$27,TARIFFE_UD,5,FALSE),DK1176*VLOOKUP(DL1176,TARIFFE_UD,5,FALSE)),DK1176*VLOOKUP(CB1176-100,TARIFFE_UND,5,FALSE)),0)</f>
        <v>67.397800635548478</v>
      </c>
      <c r="DO1176" s="431">
        <f t="shared" si="251"/>
        <v>-1.4213368211386523E-3</v>
      </c>
      <c r="DP1176" s="299">
        <f>IFERROR(IF(CA1176="D",IF(DL1176="A dispo.",DF1176*VLOOKUP('DATI INPUT'!$F$27,TARIFFE_UD,2,FALSE),DF1176*VLOOKUP(DL1176,TARIFFE_UD,2,FALSE)),DF1176*VLOOKUP(CB1176-100,TARIFFE_UND,2,FALSE)),0)</f>
        <v>63.356031902629191</v>
      </c>
      <c r="DQ1176" s="299">
        <f>IFERROR(IF(CA1176="D",IF(DL1176="A dispo.",DK1176*VLOOKUP('DATI INPUT'!$F$27,TARIFFE_UD,3,FALSE),DK1176*VLOOKUP(DL1176,TARIFFE_UD,3,FALSE)),DK1176*VLOOKUP(CB1176-100,TARIFFE_UND,3,FALSE)),0)</f>
        <v>60.367780403072892</v>
      </c>
      <c r="DR1176" s="299">
        <f t="shared" si="252"/>
        <v>123.72381230570208</v>
      </c>
    </row>
    <row r="1177" spans="1:122" x14ac:dyDescent="0.25">
      <c r="A1177" t="s">
        <v>9266</v>
      </c>
      <c r="B1177" t="s">
        <v>9254</v>
      </c>
      <c r="C1177" t="s">
        <v>1618</v>
      </c>
      <c r="D1177" t="s">
        <v>9255</v>
      </c>
      <c r="E1177" t="s">
        <v>268</v>
      </c>
      <c r="F1177" t="s">
        <v>156</v>
      </c>
      <c r="G1177" t="s">
        <v>9256</v>
      </c>
      <c r="H1177" t="s">
        <v>9257</v>
      </c>
      <c r="I1177" t="s">
        <v>9258</v>
      </c>
      <c r="J1177" t="s">
        <v>156</v>
      </c>
      <c r="K1177" t="s">
        <v>9259</v>
      </c>
      <c r="L1177" t="s">
        <v>9260</v>
      </c>
      <c r="M1177" t="s">
        <v>9261</v>
      </c>
      <c r="N1177" t="s">
        <v>6378</v>
      </c>
      <c r="O1177" t="s">
        <v>6379</v>
      </c>
      <c r="P1177" t="s">
        <v>9262</v>
      </c>
      <c r="Q1177" t="s">
        <v>313</v>
      </c>
      <c r="R1177" t="s">
        <v>268</v>
      </c>
      <c r="S1177" t="s">
        <v>268</v>
      </c>
      <c r="T1177" t="s">
        <v>268</v>
      </c>
      <c r="U1177" t="s">
        <v>268</v>
      </c>
      <c r="V1177" t="s">
        <v>268</v>
      </c>
      <c r="W1177" t="s">
        <v>9263</v>
      </c>
      <c r="X1177" t="s">
        <v>1310</v>
      </c>
      <c r="Y1177" t="s">
        <v>277</v>
      </c>
      <c r="Z1177" t="s">
        <v>154</v>
      </c>
      <c r="AA1177" t="s">
        <v>268</v>
      </c>
      <c r="AB1177" t="s">
        <v>268</v>
      </c>
      <c r="AC1177" t="s">
        <v>268</v>
      </c>
      <c r="AD1177" t="s">
        <v>268</v>
      </c>
      <c r="AE1177" t="s">
        <v>287</v>
      </c>
      <c r="AF1177" t="s">
        <v>1811</v>
      </c>
      <c r="AG1177" t="s">
        <v>875</v>
      </c>
      <c r="AH1177" t="s">
        <v>1812</v>
      </c>
      <c r="AI1177" t="s">
        <v>9264</v>
      </c>
      <c r="AJ1177" t="s">
        <v>268</v>
      </c>
      <c r="AK1177" t="s">
        <v>377</v>
      </c>
      <c r="AL1177" t="s">
        <v>268</v>
      </c>
      <c r="AM1177" t="s">
        <v>431</v>
      </c>
      <c r="AN1177" t="s">
        <v>268</v>
      </c>
      <c r="AO1177" t="s">
        <v>268</v>
      </c>
      <c r="AP1177" t="s">
        <v>268</v>
      </c>
      <c r="AQ1177" t="s">
        <v>268</v>
      </c>
      <c r="AR1177" t="s">
        <v>268</v>
      </c>
      <c r="AS1177" t="s">
        <v>268</v>
      </c>
      <c r="AT1177" t="s">
        <v>268</v>
      </c>
      <c r="AU1177" t="s">
        <v>268</v>
      </c>
      <c r="AV1177" t="s">
        <v>268</v>
      </c>
      <c r="AW1177" t="s">
        <v>268</v>
      </c>
      <c r="AX1177" t="s">
        <v>268</v>
      </c>
      <c r="AY1177" t="s">
        <v>268</v>
      </c>
      <c r="AZ1177" t="s">
        <v>268</v>
      </c>
      <c r="BA1177" t="s">
        <v>268</v>
      </c>
      <c r="BB1177" t="s">
        <v>268</v>
      </c>
      <c r="BC1177" t="s">
        <v>268</v>
      </c>
      <c r="BD1177" t="s">
        <v>268</v>
      </c>
      <c r="BE1177" t="s">
        <v>268</v>
      </c>
      <c r="BF1177" t="s">
        <v>268</v>
      </c>
      <c r="BG1177" t="s">
        <v>268</v>
      </c>
      <c r="BH1177" t="s">
        <v>268</v>
      </c>
      <c r="BI1177" t="s">
        <v>268</v>
      </c>
      <c r="BJ1177" t="s">
        <v>268</v>
      </c>
      <c r="BK1177" t="s">
        <v>268</v>
      </c>
      <c r="BL1177" t="s">
        <v>268</v>
      </c>
      <c r="BM1177" t="s">
        <v>268</v>
      </c>
      <c r="BN1177" t="s">
        <v>268</v>
      </c>
      <c r="BO1177" t="s">
        <v>268</v>
      </c>
      <c r="BP1177" t="s">
        <v>268</v>
      </c>
      <c r="BQ1177" t="s">
        <v>268</v>
      </c>
      <c r="BR1177" t="s">
        <v>268</v>
      </c>
      <c r="BS1177" t="s">
        <v>268</v>
      </c>
      <c r="BT1177" t="s">
        <v>268</v>
      </c>
      <c r="BU1177" t="s">
        <v>268</v>
      </c>
      <c r="BV1177" t="s">
        <v>268</v>
      </c>
      <c r="BW1177" t="s">
        <v>268</v>
      </c>
      <c r="BX1177" t="s">
        <v>268</v>
      </c>
      <c r="BY1177">
        <v>65</v>
      </c>
      <c r="BZ1177">
        <v>65</v>
      </c>
      <c r="CA1177" t="s">
        <v>142</v>
      </c>
      <c r="CB1177" s="356">
        <v>122</v>
      </c>
      <c r="CC1177" t="s">
        <v>876</v>
      </c>
      <c r="CD1177" t="s">
        <v>268</v>
      </c>
      <c r="CE1177" t="s">
        <v>268</v>
      </c>
      <c r="CF1177" t="s">
        <v>268</v>
      </c>
      <c r="CG1177" t="s">
        <v>268</v>
      </c>
      <c r="CH1177" t="s">
        <v>268</v>
      </c>
      <c r="CI1177" t="s">
        <v>268</v>
      </c>
      <c r="CJ1177" t="s">
        <v>268</v>
      </c>
      <c r="CK1177" t="s">
        <v>268</v>
      </c>
      <c r="CL1177" t="s">
        <v>268</v>
      </c>
      <c r="CM1177" t="s">
        <v>11224</v>
      </c>
      <c r="CN1177">
        <v>108.6</v>
      </c>
      <c r="CO1177" t="s">
        <v>268</v>
      </c>
      <c r="CP1177">
        <v>108.6</v>
      </c>
      <c r="CQ1177">
        <v>365</v>
      </c>
      <c r="CR1177" t="s">
        <v>878</v>
      </c>
      <c r="CS1177" t="s">
        <v>11225</v>
      </c>
      <c r="CT1177" t="s">
        <v>11226</v>
      </c>
      <c r="CU1177" t="s">
        <v>11227</v>
      </c>
      <c r="CV1177" t="s">
        <v>268</v>
      </c>
      <c r="CW1177" t="s">
        <v>268</v>
      </c>
      <c r="CX1177" t="s">
        <v>268</v>
      </c>
      <c r="CY1177" t="s">
        <v>268</v>
      </c>
      <c r="CZ1177" t="s">
        <v>268</v>
      </c>
      <c r="DA1177" t="s">
        <v>268</v>
      </c>
      <c r="DB1177" s="429">
        <f t="shared" si="240"/>
        <v>0</v>
      </c>
      <c r="DC1177" s="284">
        <f t="shared" si="241"/>
        <v>0</v>
      </c>
      <c r="DD1177" s="284">
        <f t="shared" si="242"/>
        <v>0</v>
      </c>
      <c r="DE1177" s="284">
        <f t="shared" si="243"/>
        <v>0</v>
      </c>
      <c r="DF1177" s="295">
        <f t="shared" si="244"/>
        <v>65</v>
      </c>
      <c r="DG1177" s="284">
        <f t="shared" si="245"/>
        <v>0</v>
      </c>
      <c r="DH1177" s="284">
        <f t="shared" si="246"/>
        <v>0</v>
      </c>
      <c r="DI1177" s="284">
        <f t="shared" si="247"/>
        <v>0</v>
      </c>
      <c r="DJ1177" s="284">
        <f t="shared" si="248"/>
        <v>0</v>
      </c>
      <c r="DK1177" s="295">
        <f t="shared" si="249"/>
        <v>1</v>
      </c>
      <c r="DL1177" s="297" t="str">
        <f t="shared" si="250"/>
        <v>A dispo.</v>
      </c>
      <c r="DM1177" s="430">
        <f>IFERROR(IF(CA1177="D",IF(DL1177="A dispo.",DF1177*VLOOKUP('DATI INPUT'!$F$27,TARIFFE_UD,4,FALSE),DF1177*VLOOKUP(DL1177,TARIFFE_UD,4,FALSE)),DF1177*VLOOKUP(CB1177-100,TARIFFE_UND,4,FALSE)),0)</f>
        <v>41.202507147449694</v>
      </c>
      <c r="DN1177" s="430">
        <f>IFERROR(IF(CA1177="D",IF(DL1177="A dispo.",DK1177*VLOOKUP('DATI INPUT'!$F$27,TARIFFE_UD,5,FALSE),DK1177*VLOOKUP(DL1177,TARIFFE_UD,5,FALSE)),DK1177*VLOOKUP(CB1177-100,TARIFFE_UND,5,FALSE)),0)</f>
        <v>67.397800635548478</v>
      </c>
      <c r="DO1177" s="431">
        <f t="shared" si="251"/>
        <v>3.0778299817768584E-4</v>
      </c>
      <c r="DP1177" s="299">
        <f>IFERROR(IF(CA1177="D",IF(DL1177="A dispo.",DF1177*VLOOKUP('DATI INPUT'!$F$27,TARIFFE_UD,2,FALSE),DF1177*VLOOKUP(DL1177,TARIFFE_UD,2,FALSE)),DF1177*VLOOKUP(CB1177-100,TARIFFE_UND,2,FALSE)),0)</f>
        <v>51.476775920886219</v>
      </c>
      <c r="DQ1177" s="299">
        <f>IFERROR(IF(CA1177="D",IF(DL1177="A dispo.",DK1177*VLOOKUP('DATI INPUT'!$F$27,TARIFFE_UD,3,FALSE),DK1177*VLOOKUP(DL1177,TARIFFE_UD,3,FALSE)),DK1177*VLOOKUP(CB1177-100,TARIFFE_UND,3,FALSE)),0)</f>
        <v>60.367780403072892</v>
      </c>
      <c r="DR1177" s="299">
        <f t="shared" si="252"/>
        <v>111.84455632395911</v>
      </c>
    </row>
    <row r="1178" spans="1:122" x14ac:dyDescent="0.25">
      <c r="A1178" t="s">
        <v>9267</v>
      </c>
      <c r="B1178" t="s">
        <v>9254</v>
      </c>
      <c r="C1178" t="s">
        <v>1620</v>
      </c>
      <c r="D1178" t="s">
        <v>9255</v>
      </c>
      <c r="E1178" t="s">
        <v>268</v>
      </c>
      <c r="F1178" t="s">
        <v>156</v>
      </c>
      <c r="G1178" t="s">
        <v>9256</v>
      </c>
      <c r="H1178" t="s">
        <v>9257</v>
      </c>
      <c r="I1178" t="s">
        <v>9258</v>
      </c>
      <c r="J1178" t="s">
        <v>156</v>
      </c>
      <c r="K1178" t="s">
        <v>9259</v>
      </c>
      <c r="L1178" t="s">
        <v>9260</v>
      </c>
      <c r="M1178" t="s">
        <v>9261</v>
      </c>
      <c r="N1178" t="s">
        <v>6378</v>
      </c>
      <c r="O1178" t="s">
        <v>6379</v>
      </c>
      <c r="P1178" t="s">
        <v>9262</v>
      </c>
      <c r="Q1178" t="s">
        <v>313</v>
      </c>
      <c r="R1178" t="s">
        <v>268</v>
      </c>
      <c r="S1178" t="s">
        <v>268</v>
      </c>
      <c r="T1178" t="s">
        <v>268</v>
      </c>
      <c r="U1178" t="s">
        <v>268</v>
      </c>
      <c r="V1178" t="s">
        <v>268</v>
      </c>
      <c r="W1178" t="s">
        <v>9263</v>
      </c>
      <c r="X1178" t="s">
        <v>1310</v>
      </c>
      <c r="Y1178" t="s">
        <v>277</v>
      </c>
      <c r="Z1178" t="s">
        <v>154</v>
      </c>
      <c r="AA1178" t="s">
        <v>268</v>
      </c>
      <c r="AB1178" t="s">
        <v>268</v>
      </c>
      <c r="AC1178" t="s">
        <v>268</v>
      </c>
      <c r="AD1178" t="s">
        <v>268</v>
      </c>
      <c r="AE1178" t="s">
        <v>287</v>
      </c>
      <c r="AF1178" t="s">
        <v>1811</v>
      </c>
      <c r="AG1178" t="s">
        <v>875</v>
      </c>
      <c r="AH1178" t="s">
        <v>1812</v>
      </c>
      <c r="AI1178" t="s">
        <v>9264</v>
      </c>
      <c r="AJ1178" t="s">
        <v>268</v>
      </c>
      <c r="AK1178" t="s">
        <v>366</v>
      </c>
      <c r="AL1178" t="s">
        <v>268</v>
      </c>
      <c r="AM1178" t="s">
        <v>353</v>
      </c>
      <c r="AN1178" t="s">
        <v>268</v>
      </c>
      <c r="AO1178" t="s">
        <v>268</v>
      </c>
      <c r="AP1178" t="s">
        <v>268</v>
      </c>
      <c r="AQ1178" t="s">
        <v>268</v>
      </c>
      <c r="AR1178" t="s">
        <v>268</v>
      </c>
      <c r="AS1178" t="s">
        <v>268</v>
      </c>
      <c r="AT1178" t="s">
        <v>268</v>
      </c>
      <c r="AU1178" t="s">
        <v>268</v>
      </c>
      <c r="AV1178" t="s">
        <v>268</v>
      </c>
      <c r="AW1178" t="s">
        <v>268</v>
      </c>
      <c r="AX1178" t="s">
        <v>268</v>
      </c>
      <c r="AY1178" t="s">
        <v>268</v>
      </c>
      <c r="AZ1178" t="s">
        <v>268</v>
      </c>
      <c r="BA1178" t="s">
        <v>268</v>
      </c>
      <c r="BB1178" t="s">
        <v>268</v>
      </c>
      <c r="BC1178" t="s">
        <v>268</v>
      </c>
      <c r="BD1178" t="s">
        <v>268</v>
      </c>
      <c r="BE1178" t="s">
        <v>268</v>
      </c>
      <c r="BF1178" t="s">
        <v>268</v>
      </c>
      <c r="BG1178" t="s">
        <v>268</v>
      </c>
      <c r="BH1178" t="s">
        <v>268</v>
      </c>
      <c r="BI1178" t="s">
        <v>268</v>
      </c>
      <c r="BJ1178" t="s">
        <v>268</v>
      </c>
      <c r="BK1178" t="s">
        <v>268</v>
      </c>
      <c r="BL1178" t="s">
        <v>268</v>
      </c>
      <c r="BM1178" t="s">
        <v>268</v>
      </c>
      <c r="BN1178" t="s">
        <v>268</v>
      </c>
      <c r="BO1178" t="s">
        <v>268</v>
      </c>
      <c r="BP1178" t="s">
        <v>268</v>
      </c>
      <c r="BQ1178" t="s">
        <v>268</v>
      </c>
      <c r="BR1178" t="s">
        <v>268</v>
      </c>
      <c r="BS1178" t="s">
        <v>268</v>
      </c>
      <c r="BT1178" t="s">
        <v>268</v>
      </c>
      <c r="BU1178" t="s">
        <v>268</v>
      </c>
      <c r="BV1178" t="s">
        <v>268</v>
      </c>
      <c r="BW1178" t="s">
        <v>268</v>
      </c>
      <c r="BX1178" t="s">
        <v>268</v>
      </c>
      <c r="BY1178">
        <v>35</v>
      </c>
      <c r="BZ1178">
        <v>35</v>
      </c>
      <c r="CA1178" t="s">
        <v>142</v>
      </c>
      <c r="CB1178" s="356">
        <v>123</v>
      </c>
      <c r="CC1178" t="s">
        <v>1817</v>
      </c>
      <c r="CD1178" t="s">
        <v>268</v>
      </c>
      <c r="CE1178" t="s">
        <v>268</v>
      </c>
      <c r="CF1178" t="s">
        <v>268</v>
      </c>
      <c r="CG1178" t="s">
        <v>268</v>
      </c>
      <c r="CH1178" t="s">
        <v>268</v>
      </c>
      <c r="CI1178" t="s">
        <v>268</v>
      </c>
      <c r="CJ1178" t="s">
        <v>268</v>
      </c>
      <c r="CK1178" t="s">
        <v>268</v>
      </c>
      <c r="CL1178" t="s">
        <v>268</v>
      </c>
      <c r="CM1178" t="s">
        <v>11224</v>
      </c>
      <c r="CN1178">
        <v>22.19</v>
      </c>
      <c r="CO1178" t="s">
        <v>268</v>
      </c>
      <c r="CP1178">
        <v>22.19</v>
      </c>
      <c r="CQ1178">
        <v>365</v>
      </c>
      <c r="CR1178" t="s">
        <v>878</v>
      </c>
      <c r="CS1178" t="s">
        <v>11225</v>
      </c>
      <c r="CT1178" t="s">
        <v>11226</v>
      </c>
      <c r="CU1178" t="s">
        <v>11227</v>
      </c>
      <c r="CV1178" t="s">
        <v>268</v>
      </c>
      <c r="CW1178" t="s">
        <v>268</v>
      </c>
      <c r="CX1178" t="s">
        <v>268</v>
      </c>
      <c r="CY1178" t="s">
        <v>268</v>
      </c>
      <c r="CZ1178" t="s">
        <v>268</v>
      </c>
      <c r="DA1178" t="s">
        <v>268</v>
      </c>
      <c r="DB1178" s="429">
        <f t="shared" si="240"/>
        <v>0</v>
      </c>
      <c r="DC1178" s="284">
        <f t="shared" si="241"/>
        <v>0</v>
      </c>
      <c r="DD1178" s="284">
        <f t="shared" si="242"/>
        <v>0</v>
      </c>
      <c r="DE1178" s="284">
        <f t="shared" si="243"/>
        <v>0</v>
      </c>
      <c r="DF1178" s="295">
        <f t="shared" si="244"/>
        <v>35</v>
      </c>
      <c r="DG1178" s="284">
        <f t="shared" si="245"/>
        <v>1</v>
      </c>
      <c r="DH1178" s="284">
        <f t="shared" si="246"/>
        <v>0</v>
      </c>
      <c r="DI1178" s="284">
        <f t="shared" si="247"/>
        <v>0</v>
      </c>
      <c r="DJ1178" s="284">
        <f t="shared" si="248"/>
        <v>0</v>
      </c>
      <c r="DK1178" s="295">
        <f t="shared" si="249"/>
        <v>0</v>
      </c>
      <c r="DL1178" s="297" t="str">
        <f t="shared" si="250"/>
        <v>A dispo.</v>
      </c>
      <c r="DM1178" s="430">
        <f>IFERROR(IF(CA1178="D",IF(DL1178="A dispo.",DF1178*VLOOKUP('DATI INPUT'!$F$27,TARIFFE_UD,4,FALSE),DF1178*VLOOKUP(DL1178,TARIFFE_UD,4,FALSE)),DF1178*VLOOKUP(CB1178-100,TARIFFE_UND,4,FALSE)),0)</f>
        <v>22.185965387088295</v>
      </c>
      <c r="DN1178" s="430">
        <f>IFERROR(IF(CA1178="D",IF(DL1178="A dispo.",DK1178*VLOOKUP('DATI INPUT'!$F$27,TARIFFE_UD,5,FALSE),DK1178*VLOOKUP(DL1178,TARIFFE_UD,5,FALSE)),DK1178*VLOOKUP(CB1178-100,TARIFFE_UND,5,FALSE)),0)</f>
        <v>0</v>
      </c>
      <c r="DO1178" s="431">
        <f t="shared" si="251"/>
        <v>-4.034612911706148E-3</v>
      </c>
      <c r="DP1178" s="299">
        <f>IFERROR(IF(CA1178="D",IF(DL1178="A dispo.",DF1178*VLOOKUP('DATI INPUT'!$F$27,TARIFFE_UD,2,FALSE),DF1178*VLOOKUP(DL1178,TARIFFE_UD,2,FALSE)),DF1178*VLOOKUP(CB1178-100,TARIFFE_UND,2,FALSE)),0)</f>
        <v>27.718263957400271</v>
      </c>
      <c r="DQ1178" s="299">
        <f>IFERROR(IF(CA1178="D",IF(DL1178="A dispo.",DK1178*VLOOKUP('DATI INPUT'!$F$27,TARIFFE_UD,3,FALSE),DK1178*VLOOKUP(DL1178,TARIFFE_UD,3,FALSE)),DK1178*VLOOKUP(CB1178-100,TARIFFE_UND,3,FALSE)),0)</f>
        <v>0</v>
      </c>
      <c r="DR1178" s="299">
        <f t="shared" si="252"/>
        <v>27.718263957400271</v>
      </c>
    </row>
    <row r="1179" spans="1:122" x14ac:dyDescent="0.25">
      <c r="A1179" t="s">
        <v>9268</v>
      </c>
      <c r="B1179" t="s">
        <v>9269</v>
      </c>
      <c r="C1179" t="s">
        <v>9270</v>
      </c>
      <c r="D1179" t="s">
        <v>9271</v>
      </c>
      <c r="E1179" t="s">
        <v>268</v>
      </c>
      <c r="F1179" t="s">
        <v>156</v>
      </c>
      <c r="G1179" t="s">
        <v>9272</v>
      </c>
      <c r="H1179" t="s">
        <v>4273</v>
      </c>
      <c r="I1179" t="s">
        <v>2550</v>
      </c>
      <c r="J1179" t="s">
        <v>274</v>
      </c>
      <c r="K1179" t="s">
        <v>9273</v>
      </c>
      <c r="L1179" t="s">
        <v>960</v>
      </c>
      <c r="M1179" t="s">
        <v>9274</v>
      </c>
      <c r="N1179" t="s">
        <v>984</v>
      </c>
      <c r="O1179" t="s">
        <v>873</v>
      </c>
      <c r="P1179" t="s">
        <v>1046</v>
      </c>
      <c r="Q1179" t="s">
        <v>466</v>
      </c>
      <c r="R1179" t="s">
        <v>268</v>
      </c>
      <c r="S1179" t="s">
        <v>268</v>
      </c>
      <c r="T1179" t="s">
        <v>268</v>
      </c>
      <c r="U1179" t="s">
        <v>268</v>
      </c>
      <c r="V1179" t="s">
        <v>268</v>
      </c>
      <c r="W1179" t="s">
        <v>9274</v>
      </c>
      <c r="X1179" t="s">
        <v>1046</v>
      </c>
      <c r="Y1179" t="s">
        <v>466</v>
      </c>
      <c r="Z1179" t="s">
        <v>268</v>
      </c>
      <c r="AA1179" t="s">
        <v>268</v>
      </c>
      <c r="AB1179" t="s">
        <v>268</v>
      </c>
      <c r="AC1179" t="s">
        <v>268</v>
      </c>
      <c r="AD1179" t="s">
        <v>268</v>
      </c>
      <c r="AE1179" t="s">
        <v>287</v>
      </c>
      <c r="AF1179" t="s">
        <v>1811</v>
      </c>
      <c r="AG1179" t="s">
        <v>875</v>
      </c>
      <c r="AH1179" t="s">
        <v>1812</v>
      </c>
      <c r="AI1179" t="s">
        <v>4895</v>
      </c>
      <c r="AJ1179" t="s">
        <v>268</v>
      </c>
      <c r="AK1179" t="s">
        <v>366</v>
      </c>
      <c r="AL1179" t="s">
        <v>268</v>
      </c>
      <c r="AM1179" t="s">
        <v>355</v>
      </c>
      <c r="AN1179" t="s">
        <v>287</v>
      </c>
      <c r="AO1179" t="s">
        <v>1811</v>
      </c>
      <c r="AP1179" t="s">
        <v>875</v>
      </c>
      <c r="AQ1179" t="s">
        <v>1812</v>
      </c>
      <c r="AR1179" t="s">
        <v>4895</v>
      </c>
      <c r="AS1179" t="s">
        <v>268</v>
      </c>
      <c r="AT1179" t="s">
        <v>377</v>
      </c>
      <c r="AU1179" t="s">
        <v>268</v>
      </c>
      <c r="AV1179" t="s">
        <v>355</v>
      </c>
      <c r="AW1179" t="s">
        <v>287</v>
      </c>
      <c r="AX1179" t="s">
        <v>1811</v>
      </c>
      <c r="AY1179" t="s">
        <v>875</v>
      </c>
      <c r="AZ1179" t="s">
        <v>1812</v>
      </c>
      <c r="BA1179" t="s">
        <v>4895</v>
      </c>
      <c r="BB1179" t="s">
        <v>268</v>
      </c>
      <c r="BC1179" t="s">
        <v>381</v>
      </c>
      <c r="BD1179" t="s">
        <v>268</v>
      </c>
      <c r="BE1179" t="s">
        <v>355</v>
      </c>
      <c r="BF1179" t="s">
        <v>268</v>
      </c>
      <c r="BG1179" t="s">
        <v>268</v>
      </c>
      <c r="BH1179" t="s">
        <v>268</v>
      </c>
      <c r="BI1179" t="s">
        <v>268</v>
      </c>
      <c r="BJ1179" t="s">
        <v>268</v>
      </c>
      <c r="BK1179" t="s">
        <v>268</v>
      </c>
      <c r="BL1179" t="s">
        <v>268</v>
      </c>
      <c r="BM1179" t="s">
        <v>268</v>
      </c>
      <c r="BN1179" t="s">
        <v>268</v>
      </c>
      <c r="BO1179" t="s">
        <v>268</v>
      </c>
      <c r="BP1179" t="s">
        <v>268</v>
      </c>
      <c r="BQ1179" t="s">
        <v>268</v>
      </c>
      <c r="BR1179" t="s">
        <v>268</v>
      </c>
      <c r="BS1179" t="s">
        <v>268</v>
      </c>
      <c r="BT1179" t="s">
        <v>268</v>
      </c>
      <c r="BU1179" t="s">
        <v>268</v>
      </c>
      <c r="BV1179" t="s">
        <v>268</v>
      </c>
      <c r="BW1179" t="s">
        <v>268</v>
      </c>
      <c r="BX1179" t="s">
        <v>268</v>
      </c>
      <c r="BY1179">
        <v>230.04</v>
      </c>
      <c r="BZ1179">
        <v>230.04</v>
      </c>
      <c r="CA1179" t="s">
        <v>142</v>
      </c>
      <c r="CB1179" s="356">
        <v>122</v>
      </c>
      <c r="CC1179" t="s">
        <v>876</v>
      </c>
      <c r="CD1179" t="s">
        <v>268</v>
      </c>
      <c r="CE1179" t="s">
        <v>268</v>
      </c>
      <c r="CF1179" s="356">
        <v>1</v>
      </c>
      <c r="CG1179" t="s">
        <v>268</v>
      </c>
      <c r="CH1179" t="s">
        <v>268</v>
      </c>
      <c r="CI1179" t="s">
        <v>268</v>
      </c>
      <c r="CJ1179" t="s">
        <v>268</v>
      </c>
      <c r="CK1179" t="s">
        <v>268</v>
      </c>
      <c r="CL1179" t="s">
        <v>268</v>
      </c>
      <c r="CM1179" t="s">
        <v>11224</v>
      </c>
      <c r="CN1179">
        <v>130.34</v>
      </c>
      <c r="CO1179" t="s">
        <v>268</v>
      </c>
      <c r="CP1179">
        <v>130.34</v>
      </c>
      <c r="CQ1179">
        <v>365</v>
      </c>
      <c r="CR1179" t="s">
        <v>878</v>
      </c>
      <c r="CS1179" t="s">
        <v>11225</v>
      </c>
      <c r="CT1179" t="s">
        <v>11226</v>
      </c>
      <c r="CU1179" t="s">
        <v>11227</v>
      </c>
      <c r="CV1179" t="s">
        <v>268</v>
      </c>
      <c r="CW1179" t="s">
        <v>268</v>
      </c>
      <c r="CX1179" t="s">
        <v>268</v>
      </c>
      <c r="CY1179" t="s">
        <v>268</v>
      </c>
      <c r="CZ1179" t="s">
        <v>268</v>
      </c>
      <c r="DA1179" t="s">
        <v>268</v>
      </c>
      <c r="DB1179" s="429">
        <f t="shared" si="240"/>
        <v>0</v>
      </c>
      <c r="DC1179" s="284">
        <f t="shared" si="241"/>
        <v>0</v>
      </c>
      <c r="DD1179" s="284">
        <f t="shared" si="242"/>
        <v>0</v>
      </c>
      <c r="DE1179" s="284">
        <f t="shared" si="243"/>
        <v>0</v>
      </c>
      <c r="DF1179" s="295">
        <f t="shared" si="244"/>
        <v>230.04</v>
      </c>
      <c r="DG1179" s="284">
        <f t="shared" si="245"/>
        <v>0</v>
      </c>
      <c r="DH1179" s="284">
        <f t="shared" si="246"/>
        <v>0</v>
      </c>
      <c r="DI1179" s="284">
        <f t="shared" si="247"/>
        <v>0</v>
      </c>
      <c r="DJ1179" s="284">
        <f t="shared" si="248"/>
        <v>0</v>
      </c>
      <c r="DK1179" s="295">
        <f t="shared" si="249"/>
        <v>1</v>
      </c>
      <c r="DL1179" s="297">
        <f t="shared" si="250"/>
        <v>1</v>
      </c>
      <c r="DM1179" s="430">
        <f>IFERROR(IF(CA1179="D",IF(DL1179="A dispo.",DF1179*VLOOKUP('DATI INPUT'!$F$27,TARIFFE_UD,4,FALSE),DF1179*VLOOKUP(DL1179,TARIFFE_UD,4,FALSE)),DF1179*VLOOKUP(CB1179-100,TARIFFE_UND,4,FALSE)),0)</f>
        <v>113.41465505879536</v>
      </c>
      <c r="DN1179" s="430">
        <f>IFERROR(IF(CA1179="D",IF(DL1179="A dispo.",DK1179*VLOOKUP('DATI INPUT'!$F$27,TARIFFE_UD,5,FALSE),DK1179*VLOOKUP(DL1179,TARIFFE_UD,5,FALSE)),DK1179*VLOOKUP(CB1179-100,TARIFFE_UND,5,FALSE)),0)</f>
        <v>16.930848468833439</v>
      </c>
      <c r="DO1179" s="431">
        <f t="shared" si="251"/>
        <v>5.5035276288037949E-3</v>
      </c>
      <c r="DP1179" s="299">
        <f>IFERROR(IF(CA1179="D",IF(DL1179="A dispo.",DF1179*VLOOKUP('DATI INPUT'!$F$27,TARIFFE_UD,2,FALSE),DF1179*VLOOKUP(DL1179,TARIFFE_UD,2,FALSE)),DF1179*VLOOKUP(CB1179-100,TARIFFE_UND,2,FALSE)),0)</f>
        <v>141.6957653502302</v>
      </c>
      <c r="DQ1179" s="299">
        <f>IFERROR(IF(CA1179="D",IF(DL1179="A dispo.",DK1179*VLOOKUP('DATI INPUT'!$F$27,TARIFFE_UD,3,FALSE),DK1179*VLOOKUP(DL1179,TARIFFE_UD,3,FALSE)),DK1179*VLOOKUP(CB1179-100,TARIFFE_UND,3,FALSE)),0)</f>
        <v>15.164853048114928</v>
      </c>
      <c r="DR1179" s="299">
        <f t="shared" si="252"/>
        <v>156.86061839834514</v>
      </c>
    </row>
    <row r="1180" spans="1:122" x14ac:dyDescent="0.25">
      <c r="A1180" t="s">
        <v>9275</v>
      </c>
      <c r="B1180" t="s">
        <v>9276</v>
      </c>
      <c r="C1180" t="s">
        <v>1621</v>
      </c>
      <c r="D1180" t="s">
        <v>9277</v>
      </c>
      <c r="E1180" t="s">
        <v>268</v>
      </c>
      <c r="F1180" t="s">
        <v>156</v>
      </c>
      <c r="G1180" t="s">
        <v>9278</v>
      </c>
      <c r="H1180" t="s">
        <v>3427</v>
      </c>
      <c r="I1180" t="s">
        <v>383</v>
      </c>
      <c r="J1180" t="s">
        <v>274</v>
      </c>
      <c r="K1180" t="s">
        <v>9279</v>
      </c>
      <c r="L1180" t="s">
        <v>880</v>
      </c>
      <c r="M1180" t="s">
        <v>9280</v>
      </c>
      <c r="N1180" t="s">
        <v>984</v>
      </c>
      <c r="O1180" t="s">
        <v>873</v>
      </c>
      <c r="P1180" t="s">
        <v>2506</v>
      </c>
      <c r="Q1180" t="s">
        <v>299</v>
      </c>
      <c r="R1180" t="s">
        <v>268</v>
      </c>
      <c r="S1180" t="s">
        <v>268</v>
      </c>
      <c r="T1180" t="s">
        <v>268</v>
      </c>
      <c r="U1180" t="s">
        <v>268</v>
      </c>
      <c r="V1180" t="s">
        <v>268</v>
      </c>
      <c r="W1180" t="s">
        <v>9280</v>
      </c>
      <c r="X1180" t="s">
        <v>2506</v>
      </c>
      <c r="Y1180" t="s">
        <v>299</v>
      </c>
      <c r="Z1180" t="s">
        <v>268</v>
      </c>
      <c r="AA1180" t="s">
        <v>268</v>
      </c>
      <c r="AB1180" t="s">
        <v>268</v>
      </c>
      <c r="AC1180" t="s">
        <v>268</v>
      </c>
      <c r="AD1180" t="s">
        <v>268</v>
      </c>
      <c r="AE1180" t="s">
        <v>287</v>
      </c>
      <c r="AF1180" t="s">
        <v>1811</v>
      </c>
      <c r="AG1180" t="s">
        <v>875</v>
      </c>
      <c r="AH1180" t="s">
        <v>1848</v>
      </c>
      <c r="AI1180" t="s">
        <v>1020</v>
      </c>
      <c r="AJ1180" t="s">
        <v>268</v>
      </c>
      <c r="AK1180" t="s">
        <v>381</v>
      </c>
      <c r="AL1180" t="s">
        <v>268</v>
      </c>
      <c r="AM1180" t="s">
        <v>288</v>
      </c>
      <c r="AN1180" t="s">
        <v>268</v>
      </c>
      <c r="AO1180" t="s">
        <v>268</v>
      </c>
      <c r="AP1180" t="s">
        <v>268</v>
      </c>
      <c r="AQ1180" t="s">
        <v>268</v>
      </c>
      <c r="AR1180" t="s">
        <v>268</v>
      </c>
      <c r="AS1180" t="s">
        <v>268</v>
      </c>
      <c r="AT1180" t="s">
        <v>268</v>
      </c>
      <c r="AU1180" t="s">
        <v>268</v>
      </c>
      <c r="AV1180" t="s">
        <v>268</v>
      </c>
      <c r="AW1180" t="s">
        <v>268</v>
      </c>
      <c r="AX1180" t="s">
        <v>268</v>
      </c>
      <c r="AY1180" t="s">
        <v>268</v>
      </c>
      <c r="AZ1180" t="s">
        <v>268</v>
      </c>
      <c r="BA1180" t="s">
        <v>268</v>
      </c>
      <c r="BB1180" t="s">
        <v>268</v>
      </c>
      <c r="BC1180" t="s">
        <v>268</v>
      </c>
      <c r="BD1180" t="s">
        <v>268</v>
      </c>
      <c r="BE1180" t="s">
        <v>268</v>
      </c>
      <c r="BF1180" t="s">
        <v>268</v>
      </c>
      <c r="BG1180" t="s">
        <v>268</v>
      </c>
      <c r="BH1180" t="s">
        <v>268</v>
      </c>
      <c r="BI1180" t="s">
        <v>268</v>
      </c>
      <c r="BJ1180" t="s">
        <v>268</v>
      </c>
      <c r="BK1180" t="s">
        <v>268</v>
      </c>
      <c r="BL1180" t="s">
        <v>268</v>
      </c>
      <c r="BM1180" t="s">
        <v>268</v>
      </c>
      <c r="BN1180" t="s">
        <v>268</v>
      </c>
      <c r="BO1180" t="s">
        <v>268</v>
      </c>
      <c r="BP1180" t="s">
        <v>268</v>
      </c>
      <c r="BQ1180" t="s">
        <v>268</v>
      </c>
      <c r="BR1180" t="s">
        <v>268</v>
      </c>
      <c r="BS1180" t="s">
        <v>268</v>
      </c>
      <c r="BT1180" t="s">
        <v>268</v>
      </c>
      <c r="BU1180" t="s">
        <v>268</v>
      </c>
      <c r="BV1180" t="s">
        <v>268</v>
      </c>
      <c r="BW1180" t="s">
        <v>268</v>
      </c>
      <c r="BX1180" t="s">
        <v>268</v>
      </c>
      <c r="BY1180">
        <v>90.33</v>
      </c>
      <c r="BZ1180">
        <v>90.33</v>
      </c>
      <c r="CA1180" t="s">
        <v>142</v>
      </c>
      <c r="CB1180" s="356">
        <v>122</v>
      </c>
      <c r="CC1180" t="s">
        <v>876</v>
      </c>
      <c r="CD1180" t="s">
        <v>268</v>
      </c>
      <c r="CE1180" t="s">
        <v>268</v>
      </c>
      <c r="CF1180" s="356">
        <v>4</v>
      </c>
      <c r="CG1180" t="s">
        <v>268</v>
      </c>
      <c r="CH1180" t="s">
        <v>268</v>
      </c>
      <c r="CI1180" t="s">
        <v>268</v>
      </c>
      <c r="CJ1180" t="s">
        <v>268</v>
      </c>
      <c r="CK1180" t="s">
        <v>268</v>
      </c>
      <c r="CL1180" t="s">
        <v>268</v>
      </c>
      <c r="CM1180" t="s">
        <v>11224</v>
      </c>
      <c r="CN1180">
        <v>143.88</v>
      </c>
      <c r="CO1180" t="s">
        <v>268</v>
      </c>
      <c r="CP1180">
        <v>143.88</v>
      </c>
      <c r="CQ1180">
        <v>365</v>
      </c>
      <c r="CR1180" t="s">
        <v>878</v>
      </c>
      <c r="CS1180" t="s">
        <v>11225</v>
      </c>
      <c r="CT1180" t="s">
        <v>11226</v>
      </c>
      <c r="CU1180" t="s">
        <v>11227</v>
      </c>
      <c r="CV1180" t="s">
        <v>268</v>
      </c>
      <c r="CW1180" t="s">
        <v>268</v>
      </c>
      <c r="CX1180" t="s">
        <v>268</v>
      </c>
      <c r="CY1180" t="s">
        <v>268</v>
      </c>
      <c r="CZ1180" t="s">
        <v>268</v>
      </c>
      <c r="DA1180" t="s">
        <v>268</v>
      </c>
      <c r="DB1180" s="429">
        <f t="shared" si="240"/>
        <v>0</v>
      </c>
      <c r="DC1180" s="284">
        <f t="shared" si="241"/>
        <v>0</v>
      </c>
      <c r="DD1180" s="284">
        <f t="shared" si="242"/>
        <v>0</v>
      </c>
      <c r="DE1180" s="284">
        <f t="shared" si="243"/>
        <v>0</v>
      </c>
      <c r="DF1180" s="295">
        <f t="shared" si="244"/>
        <v>90.33</v>
      </c>
      <c r="DG1180" s="284">
        <f t="shared" si="245"/>
        <v>0</v>
      </c>
      <c r="DH1180" s="284">
        <f t="shared" si="246"/>
        <v>0</v>
      </c>
      <c r="DI1180" s="284">
        <f t="shared" si="247"/>
        <v>0</v>
      </c>
      <c r="DJ1180" s="284">
        <f t="shared" si="248"/>
        <v>0</v>
      </c>
      <c r="DK1180" s="295">
        <f t="shared" si="249"/>
        <v>1</v>
      </c>
      <c r="DL1180" s="297">
        <f t="shared" si="250"/>
        <v>4</v>
      </c>
      <c r="DM1180" s="430">
        <f>IFERROR(IF(CA1180="D",IF(DL1180="A dispo.",DF1180*VLOOKUP('DATI INPUT'!$F$27,TARIFFE_UD,4,FALSE),DF1180*VLOOKUP(DL1180,TARIFFE_UD,4,FALSE)),DF1180*VLOOKUP(CB1180-100,TARIFFE_UND,4,FALSE)),0)</f>
        <v>61.500200369370241</v>
      </c>
      <c r="DN1180" s="430">
        <f>IFERROR(IF(CA1180="D",IF(DL1180="A dispo.",DK1180*VLOOKUP('DATI INPUT'!$F$27,TARIFFE_UD,5,FALSE),DK1180*VLOOKUP(DL1180,TARIFFE_UD,5,FALSE)),DK1180*VLOOKUP(CB1180-100,TARIFFE_UND,5,FALSE)),0)</f>
        <v>82.375089665670373</v>
      </c>
      <c r="DO1180" s="431">
        <f t="shared" si="251"/>
        <v>-4.7099649593747017E-3</v>
      </c>
      <c r="DP1180" s="299">
        <f>IFERROR(IF(CA1180="D",IF(DL1180="A dispo.",DF1180*VLOOKUP('DATI INPUT'!$F$27,TARIFFE_UD,2,FALSE),DF1180*VLOOKUP(DL1180,TARIFFE_UD,2,FALSE)),DF1180*VLOOKUP(CB1180-100,TARIFFE_UND,2,FALSE)),0)</f>
        <v>76.835907634801103</v>
      </c>
      <c r="DQ1180" s="299">
        <f>IFERROR(IF(CA1180="D",IF(DL1180="A dispo.",DK1180*VLOOKUP('DATI INPUT'!$F$27,TARIFFE_UD,3,FALSE),DK1180*VLOOKUP(DL1180,TARIFFE_UD,3,FALSE)),DK1180*VLOOKUP(CB1180-100,TARIFFE_UND,3,FALSE)),0)</f>
        <v>73.78284271486686</v>
      </c>
      <c r="DR1180" s="299">
        <f t="shared" si="252"/>
        <v>150.61875034966795</v>
      </c>
    </row>
    <row r="1181" spans="1:122" x14ac:dyDescent="0.25">
      <c r="A1181" t="s">
        <v>9281</v>
      </c>
      <c r="B1181" t="s">
        <v>9276</v>
      </c>
      <c r="C1181" t="s">
        <v>1622</v>
      </c>
      <c r="D1181" t="s">
        <v>9277</v>
      </c>
      <c r="E1181" t="s">
        <v>268</v>
      </c>
      <c r="F1181" t="s">
        <v>156</v>
      </c>
      <c r="G1181" t="s">
        <v>9278</v>
      </c>
      <c r="H1181" t="s">
        <v>3427</v>
      </c>
      <c r="I1181" t="s">
        <v>383</v>
      </c>
      <c r="J1181" t="s">
        <v>274</v>
      </c>
      <c r="K1181" t="s">
        <v>9279</v>
      </c>
      <c r="L1181" t="s">
        <v>880</v>
      </c>
      <c r="M1181" t="s">
        <v>9280</v>
      </c>
      <c r="N1181" t="s">
        <v>984</v>
      </c>
      <c r="O1181" t="s">
        <v>873</v>
      </c>
      <c r="P1181" t="s">
        <v>2506</v>
      </c>
      <c r="Q1181" t="s">
        <v>299</v>
      </c>
      <c r="R1181" t="s">
        <v>268</v>
      </c>
      <c r="S1181" t="s">
        <v>268</v>
      </c>
      <c r="T1181" t="s">
        <v>268</v>
      </c>
      <c r="U1181" t="s">
        <v>268</v>
      </c>
      <c r="V1181" t="s">
        <v>268</v>
      </c>
      <c r="W1181" t="s">
        <v>1741</v>
      </c>
      <c r="X1181" t="s">
        <v>613</v>
      </c>
      <c r="Y1181" t="s">
        <v>268</v>
      </c>
      <c r="Z1181" t="s">
        <v>268</v>
      </c>
      <c r="AA1181" t="s">
        <v>268</v>
      </c>
      <c r="AB1181" t="s">
        <v>268</v>
      </c>
      <c r="AC1181" t="s">
        <v>268</v>
      </c>
      <c r="AD1181" t="s">
        <v>268</v>
      </c>
      <c r="AE1181" t="s">
        <v>287</v>
      </c>
      <c r="AF1181" t="s">
        <v>1811</v>
      </c>
      <c r="AG1181" t="s">
        <v>875</v>
      </c>
      <c r="AH1181" t="s">
        <v>1831</v>
      </c>
      <c r="AI1181" t="s">
        <v>9282</v>
      </c>
      <c r="AJ1181" t="s">
        <v>268</v>
      </c>
      <c r="AK1181" t="s">
        <v>725</v>
      </c>
      <c r="AL1181" t="s">
        <v>268</v>
      </c>
      <c r="AM1181" t="s">
        <v>353</v>
      </c>
      <c r="AN1181" t="s">
        <v>268</v>
      </c>
      <c r="AO1181" t="s">
        <v>268</v>
      </c>
      <c r="AP1181" t="s">
        <v>268</v>
      </c>
      <c r="AQ1181" t="s">
        <v>268</v>
      </c>
      <c r="AR1181" t="s">
        <v>268</v>
      </c>
      <c r="AS1181" t="s">
        <v>268</v>
      </c>
      <c r="AT1181" t="s">
        <v>268</v>
      </c>
      <c r="AU1181" t="s">
        <v>268</v>
      </c>
      <c r="AV1181" t="s">
        <v>268</v>
      </c>
      <c r="AW1181" t="s">
        <v>268</v>
      </c>
      <c r="AX1181" t="s">
        <v>268</v>
      </c>
      <c r="AY1181" t="s">
        <v>268</v>
      </c>
      <c r="AZ1181" t="s">
        <v>268</v>
      </c>
      <c r="BA1181" t="s">
        <v>268</v>
      </c>
      <c r="BB1181" t="s">
        <v>268</v>
      </c>
      <c r="BC1181" t="s">
        <v>268</v>
      </c>
      <c r="BD1181" t="s">
        <v>268</v>
      </c>
      <c r="BE1181" t="s">
        <v>268</v>
      </c>
      <c r="BF1181" t="s">
        <v>268</v>
      </c>
      <c r="BG1181" t="s">
        <v>268</v>
      </c>
      <c r="BH1181" t="s">
        <v>268</v>
      </c>
      <c r="BI1181" t="s">
        <v>268</v>
      </c>
      <c r="BJ1181" t="s">
        <v>268</v>
      </c>
      <c r="BK1181" t="s">
        <v>268</v>
      </c>
      <c r="BL1181" t="s">
        <v>268</v>
      </c>
      <c r="BM1181" t="s">
        <v>268</v>
      </c>
      <c r="BN1181" t="s">
        <v>268</v>
      </c>
      <c r="BO1181" t="s">
        <v>268</v>
      </c>
      <c r="BP1181" t="s">
        <v>268</v>
      </c>
      <c r="BQ1181" t="s">
        <v>268</v>
      </c>
      <c r="BR1181" t="s">
        <v>268</v>
      </c>
      <c r="BS1181" t="s">
        <v>268</v>
      </c>
      <c r="BT1181" t="s">
        <v>268</v>
      </c>
      <c r="BU1181" t="s">
        <v>268</v>
      </c>
      <c r="BV1181" t="s">
        <v>268</v>
      </c>
      <c r="BW1181" t="s">
        <v>268</v>
      </c>
      <c r="BX1181" t="s">
        <v>268</v>
      </c>
      <c r="BY1181">
        <v>17.399999999999999</v>
      </c>
      <c r="BZ1181">
        <v>17.399999999999999</v>
      </c>
      <c r="CA1181" t="s">
        <v>142</v>
      </c>
      <c r="CB1181" s="356">
        <v>123</v>
      </c>
      <c r="CC1181" t="s">
        <v>1817</v>
      </c>
      <c r="CD1181" t="s">
        <v>268</v>
      </c>
      <c r="CE1181" t="s">
        <v>268</v>
      </c>
      <c r="CF1181" s="356">
        <v>4</v>
      </c>
      <c r="CG1181" t="s">
        <v>268</v>
      </c>
      <c r="CH1181" t="s">
        <v>268</v>
      </c>
      <c r="CI1181" t="s">
        <v>268</v>
      </c>
      <c r="CJ1181" t="s">
        <v>268</v>
      </c>
      <c r="CK1181" t="s">
        <v>268</v>
      </c>
      <c r="CL1181" t="s">
        <v>268</v>
      </c>
      <c r="CM1181" t="s">
        <v>11224</v>
      </c>
      <c r="CN1181">
        <v>11.85</v>
      </c>
      <c r="CO1181" t="s">
        <v>268</v>
      </c>
      <c r="CP1181">
        <v>11.85</v>
      </c>
      <c r="CQ1181">
        <v>365</v>
      </c>
      <c r="CR1181" t="s">
        <v>878</v>
      </c>
      <c r="CS1181" t="s">
        <v>11225</v>
      </c>
      <c r="CT1181" t="s">
        <v>11226</v>
      </c>
      <c r="CU1181" t="s">
        <v>11227</v>
      </c>
      <c r="CV1181" t="s">
        <v>268</v>
      </c>
      <c r="CW1181" t="s">
        <v>268</v>
      </c>
      <c r="CX1181" t="s">
        <v>268</v>
      </c>
      <c r="CY1181" t="s">
        <v>268</v>
      </c>
      <c r="CZ1181" t="s">
        <v>268</v>
      </c>
      <c r="DA1181" t="s">
        <v>268</v>
      </c>
      <c r="DB1181" s="429">
        <f t="shared" si="240"/>
        <v>0</v>
      </c>
      <c r="DC1181" s="284">
        <f t="shared" si="241"/>
        <v>0</v>
      </c>
      <c r="DD1181" s="284">
        <f t="shared" si="242"/>
        <v>0</v>
      </c>
      <c r="DE1181" s="284">
        <f t="shared" si="243"/>
        <v>0</v>
      </c>
      <c r="DF1181" s="295">
        <f t="shared" si="244"/>
        <v>17.399999999999999</v>
      </c>
      <c r="DG1181" s="284">
        <f t="shared" si="245"/>
        <v>1</v>
      </c>
      <c r="DH1181" s="284">
        <f t="shared" si="246"/>
        <v>0</v>
      </c>
      <c r="DI1181" s="284">
        <f t="shared" si="247"/>
        <v>0</v>
      </c>
      <c r="DJ1181" s="284">
        <f t="shared" si="248"/>
        <v>0</v>
      </c>
      <c r="DK1181" s="295">
        <f t="shared" si="249"/>
        <v>0</v>
      </c>
      <c r="DL1181" s="297">
        <f t="shared" si="250"/>
        <v>4</v>
      </c>
      <c r="DM1181" s="430">
        <f>IFERROR(IF(CA1181="D",IF(DL1181="A dispo.",DF1181*VLOOKUP('DATI INPUT'!$F$27,TARIFFE_UD,4,FALSE),DF1181*VLOOKUP(DL1181,TARIFFE_UD,4,FALSE)),DF1181*VLOOKUP(CB1181-100,TARIFFE_UND,4,FALSE)),0)</f>
        <v>11.846601200343652</v>
      </c>
      <c r="DN1181" s="430">
        <f>IFERROR(IF(CA1181="D",IF(DL1181="A dispo.",DK1181*VLOOKUP('DATI INPUT'!$F$27,TARIFFE_UD,5,FALSE),DK1181*VLOOKUP(DL1181,TARIFFE_UD,5,FALSE)),DK1181*VLOOKUP(CB1181-100,TARIFFE_UND,5,FALSE)),0)</f>
        <v>0</v>
      </c>
      <c r="DO1181" s="431">
        <f t="shared" si="251"/>
        <v>-3.3987996563471512E-3</v>
      </c>
      <c r="DP1181" s="299">
        <f>IFERROR(IF(CA1181="D",IF(DL1181="A dispo.",DF1181*VLOOKUP('DATI INPUT'!$F$27,TARIFFE_UD,2,FALSE),DF1181*VLOOKUP(DL1181,TARIFFE_UD,2,FALSE)),DF1181*VLOOKUP(CB1181-100,TARIFFE_UND,2,FALSE)),0)</f>
        <v>14.800673008364209</v>
      </c>
      <c r="DQ1181" s="299">
        <f>IFERROR(IF(CA1181="D",IF(DL1181="A dispo.",DK1181*VLOOKUP('DATI INPUT'!$F$27,TARIFFE_UD,3,FALSE),DK1181*VLOOKUP(DL1181,TARIFFE_UD,3,FALSE)),DK1181*VLOOKUP(CB1181-100,TARIFFE_UND,3,FALSE)),0)</f>
        <v>0</v>
      </c>
      <c r="DR1181" s="299">
        <f t="shared" si="252"/>
        <v>14.800673008364209</v>
      </c>
    </row>
    <row r="1182" spans="1:122" x14ac:dyDescent="0.25">
      <c r="A1182" t="s">
        <v>9283</v>
      </c>
      <c r="B1182" t="s">
        <v>9284</v>
      </c>
      <c r="C1182" t="s">
        <v>9285</v>
      </c>
      <c r="D1182" t="s">
        <v>9286</v>
      </c>
      <c r="E1182" t="s">
        <v>268</v>
      </c>
      <c r="F1182" t="s">
        <v>156</v>
      </c>
      <c r="G1182" t="s">
        <v>9287</v>
      </c>
      <c r="H1182" t="s">
        <v>9288</v>
      </c>
      <c r="I1182" t="s">
        <v>9289</v>
      </c>
      <c r="J1182" t="s">
        <v>156</v>
      </c>
      <c r="K1182" t="s">
        <v>9290</v>
      </c>
      <c r="L1182" t="s">
        <v>9291</v>
      </c>
      <c r="M1182" t="s">
        <v>9292</v>
      </c>
      <c r="N1182" t="s">
        <v>1825</v>
      </c>
      <c r="O1182" t="s">
        <v>4046</v>
      </c>
      <c r="P1182" t="s">
        <v>8657</v>
      </c>
      <c r="Q1182" t="s">
        <v>935</v>
      </c>
      <c r="R1182" t="s">
        <v>268</v>
      </c>
      <c r="S1182" t="s">
        <v>268</v>
      </c>
      <c r="T1182" t="s">
        <v>268</v>
      </c>
      <c r="U1182" t="s">
        <v>268</v>
      </c>
      <c r="V1182" t="s">
        <v>268</v>
      </c>
      <c r="W1182" t="s">
        <v>9293</v>
      </c>
      <c r="X1182" t="s">
        <v>613</v>
      </c>
      <c r="Y1182" t="s">
        <v>277</v>
      </c>
      <c r="Z1182" t="s">
        <v>157</v>
      </c>
      <c r="AA1182" t="s">
        <v>268</v>
      </c>
      <c r="AB1182" t="s">
        <v>268</v>
      </c>
      <c r="AC1182" t="s">
        <v>268</v>
      </c>
      <c r="AD1182" t="s">
        <v>268</v>
      </c>
      <c r="AE1182" t="s">
        <v>287</v>
      </c>
      <c r="AF1182" t="s">
        <v>1811</v>
      </c>
      <c r="AG1182" t="s">
        <v>875</v>
      </c>
      <c r="AH1182" t="s">
        <v>1812</v>
      </c>
      <c r="AI1182" t="s">
        <v>755</v>
      </c>
      <c r="AJ1182" t="s">
        <v>268</v>
      </c>
      <c r="AK1182" t="s">
        <v>396</v>
      </c>
      <c r="AL1182" t="s">
        <v>268</v>
      </c>
      <c r="AM1182" t="s">
        <v>355</v>
      </c>
      <c r="AN1182" t="s">
        <v>268</v>
      </c>
      <c r="AO1182" t="s">
        <v>268</v>
      </c>
      <c r="AP1182" t="s">
        <v>268</v>
      </c>
      <c r="AQ1182" t="s">
        <v>268</v>
      </c>
      <c r="AR1182" t="s">
        <v>268</v>
      </c>
      <c r="AS1182" t="s">
        <v>268</v>
      </c>
      <c r="AT1182" t="s">
        <v>268</v>
      </c>
      <c r="AU1182" t="s">
        <v>268</v>
      </c>
      <c r="AV1182" t="s">
        <v>268</v>
      </c>
      <c r="AW1182" t="s">
        <v>268</v>
      </c>
      <c r="AX1182" t="s">
        <v>268</v>
      </c>
      <c r="AY1182" t="s">
        <v>268</v>
      </c>
      <c r="AZ1182" t="s">
        <v>268</v>
      </c>
      <c r="BA1182" t="s">
        <v>268</v>
      </c>
      <c r="BB1182" t="s">
        <v>268</v>
      </c>
      <c r="BC1182" t="s">
        <v>268</v>
      </c>
      <c r="BD1182" t="s">
        <v>268</v>
      </c>
      <c r="BE1182" t="s">
        <v>268</v>
      </c>
      <c r="BF1182" t="s">
        <v>268</v>
      </c>
      <c r="BG1182" t="s">
        <v>268</v>
      </c>
      <c r="BH1182" t="s">
        <v>268</v>
      </c>
      <c r="BI1182" t="s">
        <v>268</v>
      </c>
      <c r="BJ1182" t="s">
        <v>268</v>
      </c>
      <c r="BK1182" t="s">
        <v>268</v>
      </c>
      <c r="BL1182" t="s">
        <v>268</v>
      </c>
      <c r="BM1182" t="s">
        <v>268</v>
      </c>
      <c r="BN1182" t="s">
        <v>268</v>
      </c>
      <c r="BO1182" t="s">
        <v>268</v>
      </c>
      <c r="BP1182" t="s">
        <v>268</v>
      </c>
      <c r="BQ1182" t="s">
        <v>268</v>
      </c>
      <c r="BR1182" t="s">
        <v>268</v>
      </c>
      <c r="BS1182" t="s">
        <v>268</v>
      </c>
      <c r="BT1182" t="s">
        <v>268</v>
      </c>
      <c r="BU1182" t="s">
        <v>268</v>
      </c>
      <c r="BV1182" t="s">
        <v>268</v>
      </c>
      <c r="BW1182" t="s">
        <v>268</v>
      </c>
      <c r="BX1182" t="s">
        <v>268</v>
      </c>
      <c r="BY1182">
        <v>63</v>
      </c>
      <c r="BZ1182">
        <v>63</v>
      </c>
      <c r="CA1182" t="s">
        <v>142</v>
      </c>
      <c r="CB1182" s="356">
        <v>122</v>
      </c>
      <c r="CC1182" t="s">
        <v>876</v>
      </c>
      <c r="CD1182" t="s">
        <v>268</v>
      </c>
      <c r="CE1182" t="s">
        <v>268</v>
      </c>
      <c r="CF1182" t="s">
        <v>268</v>
      </c>
      <c r="CG1182" t="s">
        <v>268</v>
      </c>
      <c r="CH1182" t="s">
        <v>268</v>
      </c>
      <c r="CI1182" t="s">
        <v>268</v>
      </c>
      <c r="CJ1182" t="s">
        <v>268</v>
      </c>
      <c r="CK1182" t="s">
        <v>268</v>
      </c>
      <c r="CL1182" t="s">
        <v>268</v>
      </c>
      <c r="CM1182" t="s">
        <v>11224</v>
      </c>
      <c r="CN1182">
        <v>107.33</v>
      </c>
      <c r="CO1182" t="s">
        <v>268</v>
      </c>
      <c r="CP1182">
        <v>107.33</v>
      </c>
      <c r="CQ1182">
        <v>365</v>
      </c>
      <c r="CR1182" t="s">
        <v>878</v>
      </c>
      <c r="CS1182" t="s">
        <v>11225</v>
      </c>
      <c r="CT1182" t="s">
        <v>11226</v>
      </c>
      <c r="CU1182" t="s">
        <v>11227</v>
      </c>
      <c r="CV1182" t="s">
        <v>268</v>
      </c>
      <c r="CW1182" t="s">
        <v>268</v>
      </c>
      <c r="CX1182" t="s">
        <v>268</v>
      </c>
      <c r="CY1182" t="s">
        <v>268</v>
      </c>
      <c r="CZ1182" t="s">
        <v>268</v>
      </c>
      <c r="DA1182" t="s">
        <v>268</v>
      </c>
      <c r="DB1182" s="429">
        <f t="shared" si="240"/>
        <v>0</v>
      </c>
      <c r="DC1182" s="284">
        <f t="shared" si="241"/>
        <v>0</v>
      </c>
      <c r="DD1182" s="284">
        <f t="shared" si="242"/>
        <v>0</v>
      </c>
      <c r="DE1182" s="284">
        <f t="shared" si="243"/>
        <v>0</v>
      </c>
      <c r="DF1182" s="295">
        <f t="shared" si="244"/>
        <v>63.000000000000007</v>
      </c>
      <c r="DG1182" s="284">
        <f t="shared" si="245"/>
        <v>0</v>
      </c>
      <c r="DH1182" s="284">
        <f t="shared" si="246"/>
        <v>0</v>
      </c>
      <c r="DI1182" s="284">
        <f t="shared" si="247"/>
        <v>0</v>
      </c>
      <c r="DJ1182" s="284">
        <f t="shared" si="248"/>
        <v>0</v>
      </c>
      <c r="DK1182" s="295">
        <f t="shared" si="249"/>
        <v>1</v>
      </c>
      <c r="DL1182" s="297" t="str">
        <f t="shared" si="250"/>
        <v>A dispo.</v>
      </c>
      <c r="DM1182" s="430">
        <f>IFERROR(IF(CA1182="D",IF(DL1182="A dispo.",DF1182*VLOOKUP('DATI INPUT'!$F$27,TARIFFE_UD,4,FALSE),DF1182*VLOOKUP(DL1182,TARIFFE_UD,4,FALSE)),DF1182*VLOOKUP(CB1182-100,TARIFFE_UND,4,FALSE)),0)</f>
        <v>39.934737696758937</v>
      </c>
      <c r="DN1182" s="430">
        <f>IFERROR(IF(CA1182="D",IF(DL1182="A dispo.",DK1182*VLOOKUP('DATI INPUT'!$F$27,TARIFFE_UD,5,FALSE),DK1182*VLOOKUP(DL1182,TARIFFE_UD,5,FALSE)),DK1182*VLOOKUP(CB1182-100,TARIFFE_UND,5,FALSE)),0)</f>
        <v>67.397800635548478</v>
      </c>
      <c r="DO1182" s="431">
        <f t="shared" si="251"/>
        <v>2.5383323074237296E-3</v>
      </c>
      <c r="DP1182" s="299">
        <f>IFERROR(IF(CA1182="D",IF(DL1182="A dispo.",DF1182*VLOOKUP('DATI INPUT'!$F$27,TARIFFE_UD,2,FALSE),DF1182*VLOOKUP(DL1182,TARIFFE_UD,2,FALSE)),DF1182*VLOOKUP(CB1182-100,TARIFFE_UND,2,FALSE)),0)</f>
        <v>49.892875123320493</v>
      </c>
      <c r="DQ1182" s="299">
        <f>IFERROR(IF(CA1182="D",IF(DL1182="A dispo.",DK1182*VLOOKUP('DATI INPUT'!$F$27,TARIFFE_UD,3,FALSE),DK1182*VLOOKUP(DL1182,TARIFFE_UD,3,FALSE)),DK1182*VLOOKUP(CB1182-100,TARIFFE_UND,3,FALSE)),0)</f>
        <v>60.367780403072892</v>
      </c>
      <c r="DR1182" s="299">
        <f t="shared" si="252"/>
        <v>110.26065552639338</v>
      </c>
    </row>
    <row r="1183" spans="1:122" x14ac:dyDescent="0.25">
      <c r="A1183" t="s">
        <v>9294</v>
      </c>
      <c r="B1183" t="s">
        <v>8502</v>
      </c>
      <c r="C1183" t="s">
        <v>9295</v>
      </c>
      <c r="D1183" t="s">
        <v>8503</v>
      </c>
      <c r="E1183" t="s">
        <v>268</v>
      </c>
      <c r="F1183" t="s">
        <v>156</v>
      </c>
      <c r="G1183" t="s">
        <v>8504</v>
      </c>
      <c r="H1183" t="s">
        <v>6207</v>
      </c>
      <c r="I1183" t="s">
        <v>360</v>
      </c>
      <c r="J1183" t="s">
        <v>274</v>
      </c>
      <c r="K1183" t="s">
        <v>8505</v>
      </c>
      <c r="L1183" t="s">
        <v>960</v>
      </c>
      <c r="M1183" t="s">
        <v>8506</v>
      </c>
      <c r="N1183" t="s">
        <v>984</v>
      </c>
      <c r="O1183" t="s">
        <v>873</v>
      </c>
      <c r="P1183" t="s">
        <v>1830</v>
      </c>
      <c r="Q1183" t="s">
        <v>277</v>
      </c>
      <c r="R1183" t="s">
        <v>268</v>
      </c>
      <c r="S1183" t="s">
        <v>268</v>
      </c>
      <c r="T1183" t="s">
        <v>268</v>
      </c>
      <c r="U1183" t="s">
        <v>268</v>
      </c>
      <c r="V1183" t="s">
        <v>268</v>
      </c>
      <c r="W1183" t="s">
        <v>9296</v>
      </c>
      <c r="X1183" t="s">
        <v>2258</v>
      </c>
      <c r="Y1183" t="s">
        <v>268</v>
      </c>
      <c r="Z1183" t="s">
        <v>268</v>
      </c>
      <c r="AA1183" t="s">
        <v>268</v>
      </c>
      <c r="AB1183" t="s">
        <v>268</v>
      </c>
      <c r="AC1183" t="s">
        <v>268</v>
      </c>
      <c r="AD1183" t="s">
        <v>268</v>
      </c>
      <c r="AE1183" t="s">
        <v>287</v>
      </c>
      <c r="AF1183" t="s">
        <v>1811</v>
      </c>
      <c r="AG1183" t="s">
        <v>875</v>
      </c>
      <c r="AH1183" t="s">
        <v>1831</v>
      </c>
      <c r="AI1183" t="s">
        <v>5327</v>
      </c>
      <c r="AJ1183" t="s">
        <v>268</v>
      </c>
      <c r="AK1183" t="s">
        <v>377</v>
      </c>
      <c r="AL1183" t="s">
        <v>268</v>
      </c>
      <c r="AM1183" t="s">
        <v>353</v>
      </c>
      <c r="AN1183" t="s">
        <v>268</v>
      </c>
      <c r="AO1183" t="s">
        <v>268</v>
      </c>
      <c r="AP1183" t="s">
        <v>268</v>
      </c>
      <c r="AQ1183" t="s">
        <v>268</v>
      </c>
      <c r="AR1183" t="s">
        <v>268</v>
      </c>
      <c r="AS1183" t="s">
        <v>268</v>
      </c>
      <c r="AT1183" t="s">
        <v>268</v>
      </c>
      <c r="AU1183" t="s">
        <v>268</v>
      </c>
      <c r="AV1183" t="s">
        <v>268</v>
      </c>
      <c r="AW1183" t="s">
        <v>268</v>
      </c>
      <c r="AX1183" t="s">
        <v>268</v>
      </c>
      <c r="AY1183" t="s">
        <v>268</v>
      </c>
      <c r="AZ1183" t="s">
        <v>268</v>
      </c>
      <c r="BA1183" t="s">
        <v>268</v>
      </c>
      <c r="BB1183" t="s">
        <v>268</v>
      </c>
      <c r="BC1183" t="s">
        <v>268</v>
      </c>
      <c r="BD1183" t="s">
        <v>268</v>
      </c>
      <c r="BE1183" t="s">
        <v>268</v>
      </c>
      <c r="BF1183" t="s">
        <v>268</v>
      </c>
      <c r="BG1183" t="s">
        <v>268</v>
      </c>
      <c r="BH1183" t="s">
        <v>268</v>
      </c>
      <c r="BI1183" t="s">
        <v>268</v>
      </c>
      <c r="BJ1183" t="s">
        <v>268</v>
      </c>
      <c r="BK1183" t="s">
        <v>268</v>
      </c>
      <c r="BL1183" t="s">
        <v>268</v>
      </c>
      <c r="BM1183" t="s">
        <v>268</v>
      </c>
      <c r="BN1183" t="s">
        <v>268</v>
      </c>
      <c r="BO1183" t="s">
        <v>268</v>
      </c>
      <c r="BP1183" t="s">
        <v>268</v>
      </c>
      <c r="BQ1183" t="s">
        <v>268</v>
      </c>
      <c r="BR1183" t="s">
        <v>268</v>
      </c>
      <c r="BS1183" t="s">
        <v>268</v>
      </c>
      <c r="BT1183" t="s">
        <v>268</v>
      </c>
      <c r="BU1183" t="s">
        <v>268</v>
      </c>
      <c r="BV1183" t="s">
        <v>268</v>
      </c>
      <c r="BW1183" t="s">
        <v>268</v>
      </c>
      <c r="BX1183" t="s">
        <v>268</v>
      </c>
      <c r="BY1183">
        <v>15</v>
      </c>
      <c r="BZ1183">
        <v>15</v>
      </c>
      <c r="CA1183" t="s">
        <v>142</v>
      </c>
      <c r="CB1183" s="356">
        <v>123</v>
      </c>
      <c r="CC1183" t="s">
        <v>1817</v>
      </c>
      <c r="CD1183" t="s">
        <v>268</v>
      </c>
      <c r="CE1183" t="s">
        <v>268</v>
      </c>
      <c r="CF1183" s="356">
        <v>2</v>
      </c>
      <c r="CG1183" t="s">
        <v>268</v>
      </c>
      <c r="CH1183" t="s">
        <v>268</v>
      </c>
      <c r="CI1183" t="s">
        <v>268</v>
      </c>
      <c r="CJ1183" t="s">
        <v>268</v>
      </c>
      <c r="CK1183" t="s">
        <v>268</v>
      </c>
      <c r="CL1183" t="s">
        <v>268</v>
      </c>
      <c r="CM1183" t="s">
        <v>11224</v>
      </c>
      <c r="CN1183">
        <v>8.6300000000000008</v>
      </c>
      <c r="CO1183" t="s">
        <v>268</v>
      </c>
      <c r="CP1183">
        <v>8.6300000000000008</v>
      </c>
      <c r="CQ1183">
        <v>365</v>
      </c>
      <c r="CR1183" t="s">
        <v>878</v>
      </c>
      <c r="CS1183" t="s">
        <v>11225</v>
      </c>
      <c r="CT1183" t="s">
        <v>11226</v>
      </c>
      <c r="CU1183" t="s">
        <v>11227</v>
      </c>
      <c r="CV1183" t="s">
        <v>268</v>
      </c>
      <c r="CW1183" t="s">
        <v>268</v>
      </c>
      <c r="CX1183" t="s">
        <v>268</v>
      </c>
      <c r="CY1183" t="s">
        <v>268</v>
      </c>
      <c r="CZ1183" t="s">
        <v>268</v>
      </c>
      <c r="DA1183" t="s">
        <v>268</v>
      </c>
      <c r="DB1183" s="429">
        <f t="shared" si="240"/>
        <v>0</v>
      </c>
      <c r="DC1183" s="284">
        <f t="shared" si="241"/>
        <v>0</v>
      </c>
      <c r="DD1183" s="284">
        <f t="shared" si="242"/>
        <v>0</v>
      </c>
      <c r="DE1183" s="284">
        <f t="shared" si="243"/>
        <v>0</v>
      </c>
      <c r="DF1183" s="295">
        <f t="shared" si="244"/>
        <v>15</v>
      </c>
      <c r="DG1183" s="284">
        <f t="shared" si="245"/>
        <v>1</v>
      </c>
      <c r="DH1183" s="284">
        <f t="shared" si="246"/>
        <v>0</v>
      </c>
      <c r="DI1183" s="284">
        <f t="shared" si="247"/>
        <v>0</v>
      </c>
      <c r="DJ1183" s="284">
        <f t="shared" si="248"/>
        <v>0</v>
      </c>
      <c r="DK1183" s="295">
        <f t="shared" si="249"/>
        <v>0</v>
      </c>
      <c r="DL1183" s="297">
        <f t="shared" si="250"/>
        <v>2</v>
      </c>
      <c r="DM1183" s="430">
        <f>IFERROR(IF(CA1183="D",IF(DL1183="A dispo.",DF1183*VLOOKUP('DATI INPUT'!$F$27,TARIFFE_UD,4,FALSE),DF1183*VLOOKUP(DL1183,TARIFFE_UD,4,FALSE)),DF1183*VLOOKUP(CB1183-100,TARIFFE_UND,4,FALSE)),0)</f>
        <v>8.627875428312116</v>
      </c>
      <c r="DN1183" s="430">
        <f>IFERROR(IF(CA1183="D",IF(DL1183="A dispo.",DK1183*VLOOKUP('DATI INPUT'!$F$27,TARIFFE_UD,5,FALSE),DK1183*VLOOKUP(DL1183,TARIFFE_UD,5,FALSE)),DK1183*VLOOKUP(CB1183-100,TARIFFE_UND,5,FALSE)),0)</f>
        <v>0</v>
      </c>
      <c r="DO1183" s="431">
        <f t="shared" si="251"/>
        <v>-2.1245716878848242E-3</v>
      </c>
      <c r="DP1183" s="299">
        <f>IFERROR(IF(CA1183="D",IF(DL1183="A dispo.",DF1183*VLOOKUP('DATI INPUT'!$F$27,TARIFFE_UD,2,FALSE),DF1183*VLOOKUP(DL1183,TARIFFE_UD,2,FALSE)),DF1183*VLOOKUP(CB1183-100,TARIFFE_UND,2,FALSE)),0)</f>
        <v>10.779324872322329</v>
      </c>
      <c r="DQ1183" s="299">
        <f>IFERROR(IF(CA1183="D",IF(DL1183="A dispo.",DK1183*VLOOKUP('DATI INPUT'!$F$27,TARIFFE_UD,3,FALSE),DK1183*VLOOKUP(DL1183,TARIFFE_UD,3,FALSE)),DK1183*VLOOKUP(CB1183-100,TARIFFE_UND,3,FALSE)),0)</f>
        <v>0</v>
      </c>
      <c r="DR1183" s="299">
        <f t="shared" si="252"/>
        <v>10.779324872322329</v>
      </c>
    </row>
    <row r="1184" spans="1:122" x14ac:dyDescent="0.25">
      <c r="A1184" t="s">
        <v>9297</v>
      </c>
      <c r="B1184" t="s">
        <v>9298</v>
      </c>
      <c r="C1184" t="s">
        <v>9299</v>
      </c>
      <c r="D1184" t="s">
        <v>9300</v>
      </c>
      <c r="E1184" t="s">
        <v>268</v>
      </c>
      <c r="F1184" t="s">
        <v>156</v>
      </c>
      <c r="G1184" t="s">
        <v>9301</v>
      </c>
      <c r="H1184" t="s">
        <v>914</v>
      </c>
      <c r="I1184" t="s">
        <v>9302</v>
      </c>
      <c r="J1184" t="s">
        <v>274</v>
      </c>
      <c r="K1184" t="s">
        <v>9303</v>
      </c>
      <c r="L1184" t="s">
        <v>984</v>
      </c>
      <c r="M1184" t="s">
        <v>9304</v>
      </c>
      <c r="N1184" t="s">
        <v>984</v>
      </c>
      <c r="O1184" t="s">
        <v>873</v>
      </c>
      <c r="P1184" t="s">
        <v>9305</v>
      </c>
      <c r="Q1184" t="s">
        <v>313</v>
      </c>
      <c r="R1184" t="s">
        <v>268</v>
      </c>
      <c r="S1184" t="s">
        <v>268</v>
      </c>
      <c r="T1184" t="s">
        <v>268</v>
      </c>
      <c r="U1184" t="s">
        <v>268</v>
      </c>
      <c r="V1184" t="s">
        <v>268</v>
      </c>
      <c r="W1184" t="s">
        <v>9306</v>
      </c>
      <c r="X1184" t="s">
        <v>9307</v>
      </c>
      <c r="Y1184" t="s">
        <v>268</v>
      </c>
      <c r="Z1184" t="s">
        <v>268</v>
      </c>
      <c r="AA1184" t="s">
        <v>268</v>
      </c>
      <c r="AB1184" t="s">
        <v>268</v>
      </c>
      <c r="AC1184" t="s">
        <v>268</v>
      </c>
      <c r="AD1184" t="s">
        <v>268</v>
      </c>
      <c r="AE1184" t="s">
        <v>287</v>
      </c>
      <c r="AF1184" t="s">
        <v>1811</v>
      </c>
      <c r="AG1184" t="s">
        <v>875</v>
      </c>
      <c r="AH1184" t="s">
        <v>380</v>
      </c>
      <c r="AI1184" t="s">
        <v>9308</v>
      </c>
      <c r="AJ1184" t="s">
        <v>268</v>
      </c>
      <c r="AK1184" t="s">
        <v>366</v>
      </c>
      <c r="AL1184" t="s">
        <v>268</v>
      </c>
      <c r="AM1184" t="s">
        <v>431</v>
      </c>
      <c r="AN1184" t="s">
        <v>268</v>
      </c>
      <c r="AO1184" t="s">
        <v>268</v>
      </c>
      <c r="AP1184" t="s">
        <v>268</v>
      </c>
      <c r="AQ1184" t="s">
        <v>268</v>
      </c>
      <c r="AR1184" t="s">
        <v>268</v>
      </c>
      <c r="AS1184" t="s">
        <v>268</v>
      </c>
      <c r="AT1184" t="s">
        <v>268</v>
      </c>
      <c r="AU1184" t="s">
        <v>268</v>
      </c>
      <c r="AV1184" t="s">
        <v>268</v>
      </c>
      <c r="AW1184" t="s">
        <v>268</v>
      </c>
      <c r="AX1184" t="s">
        <v>268</v>
      </c>
      <c r="AY1184" t="s">
        <v>268</v>
      </c>
      <c r="AZ1184" t="s">
        <v>268</v>
      </c>
      <c r="BA1184" t="s">
        <v>268</v>
      </c>
      <c r="BB1184" t="s">
        <v>268</v>
      </c>
      <c r="BC1184" t="s">
        <v>268</v>
      </c>
      <c r="BD1184" t="s">
        <v>268</v>
      </c>
      <c r="BE1184" t="s">
        <v>268</v>
      </c>
      <c r="BF1184" t="s">
        <v>268</v>
      </c>
      <c r="BG1184" t="s">
        <v>268</v>
      </c>
      <c r="BH1184" t="s">
        <v>268</v>
      </c>
      <c r="BI1184" t="s">
        <v>268</v>
      </c>
      <c r="BJ1184" t="s">
        <v>268</v>
      </c>
      <c r="BK1184" t="s">
        <v>268</v>
      </c>
      <c r="BL1184" t="s">
        <v>268</v>
      </c>
      <c r="BM1184" t="s">
        <v>268</v>
      </c>
      <c r="BN1184" t="s">
        <v>268</v>
      </c>
      <c r="BO1184" t="s">
        <v>268</v>
      </c>
      <c r="BP1184" t="s">
        <v>268</v>
      </c>
      <c r="BQ1184" t="s">
        <v>268</v>
      </c>
      <c r="BR1184" t="s">
        <v>268</v>
      </c>
      <c r="BS1184" t="s">
        <v>268</v>
      </c>
      <c r="BT1184" t="s">
        <v>268</v>
      </c>
      <c r="BU1184" t="s">
        <v>268</v>
      </c>
      <c r="BV1184" t="s">
        <v>268</v>
      </c>
      <c r="BW1184" t="s">
        <v>268</v>
      </c>
      <c r="BX1184" t="s">
        <v>268</v>
      </c>
      <c r="BY1184">
        <v>153.34</v>
      </c>
      <c r="BZ1184">
        <v>153.34</v>
      </c>
      <c r="CA1184" t="s">
        <v>142</v>
      </c>
      <c r="CB1184" s="356">
        <v>122</v>
      </c>
      <c r="CC1184" t="s">
        <v>876</v>
      </c>
      <c r="CD1184" t="s">
        <v>268</v>
      </c>
      <c r="CE1184" t="s">
        <v>268</v>
      </c>
      <c r="CF1184" s="356">
        <v>4</v>
      </c>
      <c r="CG1184" t="s">
        <v>268</v>
      </c>
      <c r="CH1184" t="s">
        <v>268</v>
      </c>
      <c r="CI1184" t="s">
        <v>268</v>
      </c>
      <c r="CJ1184" t="s">
        <v>268</v>
      </c>
      <c r="CK1184" t="s">
        <v>268</v>
      </c>
      <c r="CL1184" t="s">
        <v>268</v>
      </c>
      <c r="CM1184" t="s">
        <v>11224</v>
      </c>
      <c r="CN1184">
        <v>186.78</v>
      </c>
      <c r="CO1184" t="s">
        <v>268</v>
      </c>
      <c r="CP1184">
        <v>186.78</v>
      </c>
      <c r="CQ1184">
        <v>365</v>
      </c>
      <c r="CR1184" t="s">
        <v>878</v>
      </c>
      <c r="CS1184" t="s">
        <v>11225</v>
      </c>
      <c r="CT1184" t="s">
        <v>11226</v>
      </c>
      <c r="CU1184" t="s">
        <v>11227</v>
      </c>
      <c r="CV1184" t="s">
        <v>268</v>
      </c>
      <c r="CW1184" t="s">
        <v>268</v>
      </c>
      <c r="CX1184" t="s">
        <v>268</v>
      </c>
      <c r="CY1184" t="s">
        <v>268</v>
      </c>
      <c r="CZ1184" t="s">
        <v>268</v>
      </c>
      <c r="DA1184" t="s">
        <v>268</v>
      </c>
      <c r="DB1184" s="429">
        <f t="shared" si="240"/>
        <v>0</v>
      </c>
      <c r="DC1184" s="284">
        <f t="shared" si="241"/>
        <v>0</v>
      </c>
      <c r="DD1184" s="284">
        <f t="shared" si="242"/>
        <v>0</v>
      </c>
      <c r="DE1184" s="284">
        <f t="shared" si="243"/>
        <v>0</v>
      </c>
      <c r="DF1184" s="295">
        <f t="shared" si="244"/>
        <v>153.34</v>
      </c>
      <c r="DG1184" s="284">
        <f t="shared" si="245"/>
        <v>0</v>
      </c>
      <c r="DH1184" s="284">
        <f t="shared" si="246"/>
        <v>0</v>
      </c>
      <c r="DI1184" s="284">
        <f t="shared" si="247"/>
        <v>0</v>
      </c>
      <c r="DJ1184" s="284">
        <f t="shared" si="248"/>
        <v>0</v>
      </c>
      <c r="DK1184" s="295">
        <f t="shared" si="249"/>
        <v>1</v>
      </c>
      <c r="DL1184" s="297">
        <f t="shared" si="250"/>
        <v>4</v>
      </c>
      <c r="DM1184" s="430">
        <f>IFERROR(IF(CA1184="D",IF(DL1184="A dispo.",DF1184*VLOOKUP('DATI INPUT'!$F$27,TARIFFE_UD,4,FALSE),DF1184*VLOOKUP(DL1184,TARIFFE_UD,4,FALSE)),DF1184*VLOOKUP(CB1184-100,TARIFFE_UND,4,FALSE)),0)</f>
        <v>104.39987517590205</v>
      </c>
      <c r="DN1184" s="430">
        <f>IFERROR(IF(CA1184="D",IF(DL1184="A dispo.",DK1184*VLOOKUP('DATI INPUT'!$F$27,TARIFFE_UD,5,FALSE),DK1184*VLOOKUP(DL1184,TARIFFE_UD,5,FALSE)),DK1184*VLOOKUP(CB1184-100,TARIFFE_UND,5,FALSE)),0)</f>
        <v>82.375089665670373</v>
      </c>
      <c r="DO1184" s="431">
        <f t="shared" si="251"/>
        <v>-5.0351584275745154E-3</v>
      </c>
      <c r="DP1184" s="299">
        <f>IFERROR(IF(CA1184="D",IF(DL1184="A dispo.",DF1184*VLOOKUP('DATI INPUT'!$F$27,TARIFFE_UD,2,FALSE),DF1184*VLOOKUP(DL1184,TARIFFE_UD,2,FALSE)),DF1184*VLOOKUP(CB1184-100,TARIFFE_UND,2,FALSE)),0)</f>
        <v>130.43305741968783</v>
      </c>
      <c r="DQ1184" s="299">
        <f>IFERROR(IF(CA1184="D",IF(DL1184="A dispo.",DK1184*VLOOKUP('DATI INPUT'!$F$27,TARIFFE_UD,3,FALSE),DK1184*VLOOKUP(DL1184,TARIFFE_UD,3,FALSE)),DK1184*VLOOKUP(CB1184-100,TARIFFE_UND,3,FALSE)),0)</f>
        <v>73.78284271486686</v>
      </c>
      <c r="DR1184" s="299">
        <f t="shared" si="252"/>
        <v>204.21590013455469</v>
      </c>
    </row>
    <row r="1185" spans="1:122" x14ac:dyDescent="0.25">
      <c r="A1185" t="s">
        <v>9309</v>
      </c>
      <c r="B1185" t="s">
        <v>9298</v>
      </c>
      <c r="C1185" t="s">
        <v>9310</v>
      </c>
      <c r="D1185" t="s">
        <v>9300</v>
      </c>
      <c r="E1185" t="s">
        <v>268</v>
      </c>
      <c r="F1185" t="s">
        <v>156</v>
      </c>
      <c r="G1185" t="s">
        <v>9301</v>
      </c>
      <c r="H1185" t="s">
        <v>914</v>
      </c>
      <c r="I1185" t="s">
        <v>9302</v>
      </c>
      <c r="J1185" t="s">
        <v>274</v>
      </c>
      <c r="K1185" t="s">
        <v>9303</v>
      </c>
      <c r="L1185" t="s">
        <v>984</v>
      </c>
      <c r="M1185" t="s">
        <v>9304</v>
      </c>
      <c r="N1185" t="s">
        <v>984</v>
      </c>
      <c r="O1185" t="s">
        <v>873</v>
      </c>
      <c r="P1185" t="s">
        <v>9305</v>
      </c>
      <c r="Q1185" t="s">
        <v>313</v>
      </c>
      <c r="R1185" t="s">
        <v>268</v>
      </c>
      <c r="S1185" t="s">
        <v>268</v>
      </c>
      <c r="T1185" t="s">
        <v>268</v>
      </c>
      <c r="U1185" t="s">
        <v>268</v>
      </c>
      <c r="V1185" t="s">
        <v>268</v>
      </c>
      <c r="W1185" t="s">
        <v>9306</v>
      </c>
      <c r="X1185" t="s">
        <v>9307</v>
      </c>
      <c r="Y1185" t="s">
        <v>268</v>
      </c>
      <c r="Z1185" t="s">
        <v>268</v>
      </c>
      <c r="AA1185" t="s">
        <v>268</v>
      </c>
      <c r="AB1185" t="s">
        <v>268</v>
      </c>
      <c r="AC1185" t="s">
        <v>268</v>
      </c>
      <c r="AD1185" t="s">
        <v>268</v>
      </c>
      <c r="AE1185" t="s">
        <v>287</v>
      </c>
      <c r="AF1185" t="s">
        <v>1811</v>
      </c>
      <c r="AG1185" t="s">
        <v>875</v>
      </c>
      <c r="AH1185" t="s">
        <v>380</v>
      </c>
      <c r="AI1185" t="s">
        <v>9308</v>
      </c>
      <c r="AJ1185" t="s">
        <v>268</v>
      </c>
      <c r="AK1185" t="s">
        <v>377</v>
      </c>
      <c r="AL1185" t="s">
        <v>268</v>
      </c>
      <c r="AM1185" t="s">
        <v>353</v>
      </c>
      <c r="AN1185" t="s">
        <v>268</v>
      </c>
      <c r="AO1185" t="s">
        <v>268</v>
      </c>
      <c r="AP1185" t="s">
        <v>268</v>
      </c>
      <c r="AQ1185" t="s">
        <v>268</v>
      </c>
      <c r="AR1185" t="s">
        <v>268</v>
      </c>
      <c r="AS1185" t="s">
        <v>268</v>
      </c>
      <c r="AT1185" t="s">
        <v>268</v>
      </c>
      <c r="AU1185" t="s">
        <v>268</v>
      </c>
      <c r="AV1185" t="s">
        <v>268</v>
      </c>
      <c r="AW1185" t="s">
        <v>268</v>
      </c>
      <c r="AX1185" t="s">
        <v>268</v>
      </c>
      <c r="AY1185" t="s">
        <v>268</v>
      </c>
      <c r="AZ1185" t="s">
        <v>268</v>
      </c>
      <c r="BA1185" t="s">
        <v>268</v>
      </c>
      <c r="BB1185" t="s">
        <v>268</v>
      </c>
      <c r="BC1185" t="s">
        <v>268</v>
      </c>
      <c r="BD1185" t="s">
        <v>268</v>
      </c>
      <c r="BE1185" t="s">
        <v>268</v>
      </c>
      <c r="BF1185" t="s">
        <v>268</v>
      </c>
      <c r="BG1185" t="s">
        <v>268</v>
      </c>
      <c r="BH1185" t="s">
        <v>268</v>
      </c>
      <c r="BI1185" t="s">
        <v>268</v>
      </c>
      <c r="BJ1185" t="s">
        <v>268</v>
      </c>
      <c r="BK1185" t="s">
        <v>268</v>
      </c>
      <c r="BL1185" t="s">
        <v>268</v>
      </c>
      <c r="BM1185" t="s">
        <v>268</v>
      </c>
      <c r="BN1185" t="s">
        <v>268</v>
      </c>
      <c r="BO1185" t="s">
        <v>268</v>
      </c>
      <c r="BP1185" t="s">
        <v>268</v>
      </c>
      <c r="BQ1185" t="s">
        <v>268</v>
      </c>
      <c r="BR1185" t="s">
        <v>268</v>
      </c>
      <c r="BS1185" t="s">
        <v>268</v>
      </c>
      <c r="BT1185" t="s">
        <v>268</v>
      </c>
      <c r="BU1185" t="s">
        <v>268</v>
      </c>
      <c r="BV1185" t="s">
        <v>268</v>
      </c>
      <c r="BW1185" t="s">
        <v>268</v>
      </c>
      <c r="BX1185" t="s">
        <v>268</v>
      </c>
      <c r="BY1185">
        <v>36</v>
      </c>
      <c r="BZ1185">
        <v>36</v>
      </c>
      <c r="CA1185" t="s">
        <v>142</v>
      </c>
      <c r="CB1185" s="356">
        <v>123</v>
      </c>
      <c r="CC1185" t="s">
        <v>1817</v>
      </c>
      <c r="CD1185" t="s">
        <v>268</v>
      </c>
      <c r="CE1185" t="s">
        <v>268</v>
      </c>
      <c r="CF1185" s="356">
        <v>4</v>
      </c>
      <c r="CG1185" t="s">
        <v>268</v>
      </c>
      <c r="CH1185" t="s">
        <v>268</v>
      </c>
      <c r="CI1185" t="s">
        <v>268</v>
      </c>
      <c r="CJ1185" t="s">
        <v>268</v>
      </c>
      <c r="CK1185" t="s">
        <v>268</v>
      </c>
      <c r="CL1185" t="s">
        <v>268</v>
      </c>
      <c r="CM1185" t="s">
        <v>11224</v>
      </c>
      <c r="CN1185">
        <v>24.51</v>
      </c>
      <c r="CO1185" t="s">
        <v>268</v>
      </c>
      <c r="CP1185">
        <v>24.51</v>
      </c>
      <c r="CQ1185">
        <v>365</v>
      </c>
      <c r="CR1185" t="s">
        <v>878</v>
      </c>
      <c r="CS1185" t="s">
        <v>11225</v>
      </c>
      <c r="CT1185" t="s">
        <v>11226</v>
      </c>
      <c r="CU1185" t="s">
        <v>11227</v>
      </c>
      <c r="CV1185" t="s">
        <v>268</v>
      </c>
      <c r="CW1185" t="s">
        <v>268</v>
      </c>
      <c r="CX1185" t="s">
        <v>268</v>
      </c>
      <c r="CY1185" t="s">
        <v>268</v>
      </c>
      <c r="CZ1185" t="s">
        <v>268</v>
      </c>
      <c r="DA1185" t="s">
        <v>268</v>
      </c>
      <c r="DB1185" s="429">
        <f t="shared" si="240"/>
        <v>0</v>
      </c>
      <c r="DC1185" s="284">
        <f t="shared" si="241"/>
        <v>0</v>
      </c>
      <c r="DD1185" s="284">
        <f t="shared" si="242"/>
        <v>0</v>
      </c>
      <c r="DE1185" s="284">
        <f t="shared" si="243"/>
        <v>0</v>
      </c>
      <c r="DF1185" s="295">
        <f t="shared" si="244"/>
        <v>36</v>
      </c>
      <c r="DG1185" s="284">
        <f t="shared" si="245"/>
        <v>1</v>
      </c>
      <c r="DH1185" s="284">
        <f t="shared" si="246"/>
        <v>0</v>
      </c>
      <c r="DI1185" s="284">
        <f t="shared" si="247"/>
        <v>0</v>
      </c>
      <c r="DJ1185" s="284">
        <f t="shared" si="248"/>
        <v>0</v>
      </c>
      <c r="DK1185" s="295">
        <f t="shared" si="249"/>
        <v>0</v>
      </c>
      <c r="DL1185" s="297">
        <f t="shared" si="250"/>
        <v>4</v>
      </c>
      <c r="DM1185" s="430">
        <f>IFERROR(IF(CA1185="D",IF(DL1185="A dispo.",DF1185*VLOOKUP('DATI INPUT'!$F$27,TARIFFE_UD,4,FALSE),DF1185*VLOOKUP(DL1185,TARIFFE_UD,4,FALSE)),DF1185*VLOOKUP(CB1185-100,TARIFFE_UND,4,FALSE)),0)</f>
        <v>24.510209380021351</v>
      </c>
      <c r="DN1185" s="430">
        <f>IFERROR(IF(CA1185="D",IF(DL1185="A dispo.",DK1185*VLOOKUP('DATI INPUT'!$F$27,TARIFFE_UD,5,FALSE),DK1185*VLOOKUP(DL1185,TARIFFE_UD,5,FALSE)),DK1185*VLOOKUP(CB1185-100,TARIFFE_UND,5,FALSE)),0)</f>
        <v>0</v>
      </c>
      <c r="DO1185" s="431">
        <f t="shared" si="251"/>
        <v>2.0938002134940348E-4</v>
      </c>
      <c r="DP1185" s="299">
        <f>IFERROR(IF(CA1185="D",IF(DL1185="A dispo.",DF1185*VLOOKUP('DATI INPUT'!$F$27,TARIFFE_UD,2,FALSE),DF1185*VLOOKUP(DL1185,TARIFFE_UD,2,FALSE)),DF1185*VLOOKUP(CB1185-100,TARIFFE_UND,2,FALSE)),0)</f>
        <v>30.62208208627078</v>
      </c>
      <c r="DQ1185" s="299">
        <f>IFERROR(IF(CA1185="D",IF(DL1185="A dispo.",DK1185*VLOOKUP('DATI INPUT'!$F$27,TARIFFE_UD,3,FALSE),DK1185*VLOOKUP(DL1185,TARIFFE_UD,3,FALSE)),DK1185*VLOOKUP(CB1185-100,TARIFFE_UND,3,FALSE)),0)</f>
        <v>0</v>
      </c>
      <c r="DR1185" s="299">
        <f t="shared" si="252"/>
        <v>30.62208208627078</v>
      </c>
    </row>
    <row r="1186" spans="1:122" x14ac:dyDescent="0.25">
      <c r="A1186" t="s">
        <v>9311</v>
      </c>
      <c r="B1186" t="s">
        <v>1788</v>
      </c>
      <c r="C1186" t="s">
        <v>9312</v>
      </c>
      <c r="D1186" t="s">
        <v>9313</v>
      </c>
      <c r="E1186" t="s">
        <v>268</v>
      </c>
      <c r="F1186" t="s">
        <v>156</v>
      </c>
      <c r="G1186" t="s">
        <v>9314</v>
      </c>
      <c r="H1186" t="s">
        <v>9315</v>
      </c>
      <c r="I1186" t="s">
        <v>9316</v>
      </c>
      <c r="J1186" t="s">
        <v>274</v>
      </c>
      <c r="K1186" t="s">
        <v>9317</v>
      </c>
      <c r="L1186" t="s">
        <v>1899</v>
      </c>
      <c r="M1186" t="s">
        <v>9318</v>
      </c>
      <c r="N1186" t="s">
        <v>1899</v>
      </c>
      <c r="O1186" t="s">
        <v>3333</v>
      </c>
      <c r="P1186" t="s">
        <v>9319</v>
      </c>
      <c r="Q1186" t="s">
        <v>343</v>
      </c>
      <c r="R1186" t="s">
        <v>268</v>
      </c>
      <c r="S1186" t="s">
        <v>268</v>
      </c>
      <c r="T1186" t="s">
        <v>268</v>
      </c>
      <c r="U1186" t="s">
        <v>268</v>
      </c>
      <c r="V1186" t="s">
        <v>268</v>
      </c>
      <c r="W1186" t="s">
        <v>9320</v>
      </c>
      <c r="X1186" t="s">
        <v>2241</v>
      </c>
      <c r="Y1186" t="s">
        <v>309</v>
      </c>
      <c r="Z1186" t="s">
        <v>268</v>
      </c>
      <c r="AA1186" t="s">
        <v>268</v>
      </c>
      <c r="AB1186" t="s">
        <v>268</v>
      </c>
      <c r="AC1186" t="s">
        <v>268</v>
      </c>
      <c r="AD1186" t="s">
        <v>268</v>
      </c>
      <c r="AE1186" t="s">
        <v>287</v>
      </c>
      <c r="AF1186" t="s">
        <v>1811</v>
      </c>
      <c r="AG1186" t="s">
        <v>875</v>
      </c>
      <c r="AH1186" t="s">
        <v>1848</v>
      </c>
      <c r="AI1186" t="s">
        <v>4799</v>
      </c>
      <c r="AJ1186" t="s">
        <v>268</v>
      </c>
      <c r="AK1186" t="s">
        <v>693</v>
      </c>
      <c r="AL1186" t="s">
        <v>268</v>
      </c>
      <c r="AM1186" t="s">
        <v>268</v>
      </c>
      <c r="AN1186" t="s">
        <v>268</v>
      </c>
      <c r="AO1186" t="s">
        <v>268</v>
      </c>
      <c r="AP1186" t="s">
        <v>268</v>
      </c>
      <c r="AQ1186" t="s">
        <v>268</v>
      </c>
      <c r="AR1186" t="s">
        <v>268</v>
      </c>
      <c r="AS1186" t="s">
        <v>268</v>
      </c>
      <c r="AT1186" t="s">
        <v>268</v>
      </c>
      <c r="AU1186" t="s">
        <v>268</v>
      </c>
      <c r="AV1186" t="s">
        <v>268</v>
      </c>
      <c r="AW1186" t="s">
        <v>268</v>
      </c>
      <c r="AX1186" t="s">
        <v>268</v>
      </c>
      <c r="AY1186" t="s">
        <v>268</v>
      </c>
      <c r="AZ1186" t="s">
        <v>268</v>
      </c>
      <c r="BA1186" t="s">
        <v>268</v>
      </c>
      <c r="BB1186" t="s">
        <v>268</v>
      </c>
      <c r="BC1186" t="s">
        <v>268</v>
      </c>
      <c r="BD1186" t="s">
        <v>268</v>
      </c>
      <c r="BE1186" t="s">
        <v>268</v>
      </c>
      <c r="BF1186" t="s">
        <v>268</v>
      </c>
      <c r="BG1186" t="s">
        <v>268</v>
      </c>
      <c r="BH1186" t="s">
        <v>268</v>
      </c>
      <c r="BI1186" t="s">
        <v>268</v>
      </c>
      <c r="BJ1186" t="s">
        <v>268</v>
      </c>
      <c r="BK1186" t="s">
        <v>268</v>
      </c>
      <c r="BL1186" t="s">
        <v>268</v>
      </c>
      <c r="BM1186" t="s">
        <v>268</v>
      </c>
      <c r="BN1186" t="s">
        <v>268</v>
      </c>
      <c r="BO1186" t="s">
        <v>268</v>
      </c>
      <c r="BP1186" t="s">
        <v>268</v>
      </c>
      <c r="BQ1186" t="s">
        <v>268</v>
      </c>
      <c r="BR1186" t="s">
        <v>268</v>
      </c>
      <c r="BS1186" t="s">
        <v>268</v>
      </c>
      <c r="BT1186" t="s">
        <v>268</v>
      </c>
      <c r="BU1186" t="s">
        <v>268</v>
      </c>
      <c r="BV1186" t="s">
        <v>268</v>
      </c>
      <c r="BW1186" t="s">
        <v>268</v>
      </c>
      <c r="BX1186" t="s">
        <v>268</v>
      </c>
      <c r="BY1186">
        <v>23</v>
      </c>
      <c r="BZ1186">
        <v>23</v>
      </c>
      <c r="CA1186" t="s">
        <v>142</v>
      </c>
      <c r="CB1186" s="356">
        <v>123</v>
      </c>
      <c r="CC1186" t="s">
        <v>1817</v>
      </c>
      <c r="CD1186" t="s">
        <v>268</v>
      </c>
      <c r="CE1186" t="s">
        <v>268</v>
      </c>
      <c r="CF1186" t="s">
        <v>268</v>
      </c>
      <c r="CG1186" t="s">
        <v>268</v>
      </c>
      <c r="CH1186" t="s">
        <v>268</v>
      </c>
      <c r="CI1186" t="s">
        <v>268</v>
      </c>
      <c r="CJ1186" t="s">
        <v>268</v>
      </c>
      <c r="CK1186" t="s">
        <v>268</v>
      </c>
      <c r="CL1186" t="s">
        <v>268</v>
      </c>
      <c r="CM1186" t="s">
        <v>11224</v>
      </c>
      <c r="CN1186">
        <v>14.58</v>
      </c>
      <c r="CO1186" t="s">
        <v>268</v>
      </c>
      <c r="CP1186">
        <v>14.58</v>
      </c>
      <c r="CQ1186">
        <v>365</v>
      </c>
      <c r="CR1186" t="s">
        <v>878</v>
      </c>
      <c r="CS1186" t="s">
        <v>11225</v>
      </c>
      <c r="CT1186" t="s">
        <v>11226</v>
      </c>
      <c r="CU1186" t="s">
        <v>11227</v>
      </c>
      <c r="CV1186" t="s">
        <v>268</v>
      </c>
      <c r="CW1186" t="s">
        <v>268</v>
      </c>
      <c r="CX1186" t="s">
        <v>268</v>
      </c>
      <c r="CY1186" t="s">
        <v>268</v>
      </c>
      <c r="CZ1186" t="s">
        <v>268</v>
      </c>
      <c r="DA1186" t="s">
        <v>268</v>
      </c>
      <c r="DB1186" s="429">
        <f t="shared" si="240"/>
        <v>0</v>
      </c>
      <c r="DC1186" s="284">
        <f t="shared" si="241"/>
        <v>0</v>
      </c>
      <c r="DD1186" s="284">
        <f t="shared" si="242"/>
        <v>0</v>
      </c>
      <c r="DE1186" s="284">
        <f t="shared" si="243"/>
        <v>0</v>
      </c>
      <c r="DF1186" s="295">
        <f t="shared" si="244"/>
        <v>23</v>
      </c>
      <c r="DG1186" s="284">
        <f t="shared" si="245"/>
        <v>1</v>
      </c>
      <c r="DH1186" s="284">
        <f t="shared" si="246"/>
        <v>0</v>
      </c>
      <c r="DI1186" s="284">
        <f t="shared" si="247"/>
        <v>0</v>
      </c>
      <c r="DJ1186" s="284">
        <f t="shared" si="248"/>
        <v>0</v>
      </c>
      <c r="DK1186" s="295">
        <f t="shared" si="249"/>
        <v>0</v>
      </c>
      <c r="DL1186" s="297" t="str">
        <f t="shared" si="250"/>
        <v>A dispo.</v>
      </c>
      <c r="DM1186" s="430">
        <f>IFERROR(IF(CA1186="D",IF(DL1186="A dispo.",DF1186*VLOOKUP('DATI INPUT'!$F$27,TARIFFE_UD,4,FALSE),DF1186*VLOOKUP(DL1186,TARIFFE_UD,4,FALSE)),DF1186*VLOOKUP(CB1186-100,TARIFFE_UND,4,FALSE)),0)</f>
        <v>14.579348682943737</v>
      </c>
      <c r="DN1186" s="430">
        <f>IFERROR(IF(CA1186="D",IF(DL1186="A dispo.",DK1186*VLOOKUP('DATI INPUT'!$F$27,TARIFFE_UD,5,FALSE),DK1186*VLOOKUP(DL1186,TARIFFE_UD,5,FALSE)),DK1186*VLOOKUP(CB1186-100,TARIFFE_UND,5,FALSE)),0)</f>
        <v>0</v>
      </c>
      <c r="DO1186" s="431">
        <f t="shared" si="251"/>
        <v>-6.5131705626342296E-4</v>
      </c>
      <c r="DP1186" s="299">
        <f>IFERROR(IF(CA1186="D",IF(DL1186="A dispo.",DF1186*VLOOKUP('DATI INPUT'!$F$27,TARIFFE_UD,2,FALSE),DF1186*VLOOKUP(DL1186,TARIFFE_UD,2,FALSE)),DF1186*VLOOKUP(CB1186-100,TARIFFE_UND,2,FALSE)),0)</f>
        <v>18.214859172005891</v>
      </c>
      <c r="DQ1186" s="299">
        <f>IFERROR(IF(CA1186="D",IF(DL1186="A dispo.",DK1186*VLOOKUP('DATI INPUT'!$F$27,TARIFFE_UD,3,FALSE),DK1186*VLOOKUP(DL1186,TARIFFE_UD,3,FALSE)),DK1186*VLOOKUP(CB1186-100,TARIFFE_UND,3,FALSE)),0)</f>
        <v>0</v>
      </c>
      <c r="DR1186" s="299">
        <f t="shared" si="252"/>
        <v>18.214859172005891</v>
      </c>
    </row>
    <row r="1187" spans="1:122" x14ac:dyDescent="0.25">
      <c r="A1187" t="s">
        <v>9321</v>
      </c>
      <c r="B1187" t="s">
        <v>1788</v>
      </c>
      <c r="C1187" t="s">
        <v>9322</v>
      </c>
      <c r="D1187" t="s">
        <v>9313</v>
      </c>
      <c r="E1187" t="s">
        <v>268</v>
      </c>
      <c r="F1187" t="s">
        <v>156</v>
      </c>
      <c r="G1187" t="s">
        <v>9314</v>
      </c>
      <c r="H1187" t="s">
        <v>9315</v>
      </c>
      <c r="I1187" t="s">
        <v>9316</v>
      </c>
      <c r="J1187" t="s">
        <v>274</v>
      </c>
      <c r="K1187" t="s">
        <v>9317</v>
      </c>
      <c r="L1187" t="s">
        <v>1899</v>
      </c>
      <c r="M1187" t="s">
        <v>9318</v>
      </c>
      <c r="N1187" t="s">
        <v>1899</v>
      </c>
      <c r="O1187" t="s">
        <v>3333</v>
      </c>
      <c r="P1187" t="s">
        <v>9319</v>
      </c>
      <c r="Q1187" t="s">
        <v>343</v>
      </c>
      <c r="R1187" t="s">
        <v>268</v>
      </c>
      <c r="S1187" t="s">
        <v>268</v>
      </c>
      <c r="T1187" t="s">
        <v>268</v>
      </c>
      <c r="U1187" t="s">
        <v>268</v>
      </c>
      <c r="V1187" t="s">
        <v>268</v>
      </c>
      <c r="W1187" t="s">
        <v>9320</v>
      </c>
      <c r="X1187" t="s">
        <v>2241</v>
      </c>
      <c r="Y1187" t="s">
        <v>309</v>
      </c>
      <c r="Z1187" t="s">
        <v>268</v>
      </c>
      <c r="AA1187" t="s">
        <v>268</v>
      </c>
      <c r="AB1187" t="s">
        <v>268</v>
      </c>
      <c r="AC1187" t="s">
        <v>268</v>
      </c>
      <c r="AD1187" t="s">
        <v>268</v>
      </c>
      <c r="AE1187" t="s">
        <v>287</v>
      </c>
      <c r="AF1187" t="s">
        <v>1811</v>
      </c>
      <c r="AG1187" t="s">
        <v>875</v>
      </c>
      <c r="AH1187" t="s">
        <v>1848</v>
      </c>
      <c r="AI1187" t="s">
        <v>4799</v>
      </c>
      <c r="AJ1187" t="s">
        <v>268</v>
      </c>
      <c r="AK1187" t="s">
        <v>396</v>
      </c>
      <c r="AL1187" t="s">
        <v>268</v>
      </c>
      <c r="AM1187" t="s">
        <v>268</v>
      </c>
      <c r="AN1187" t="s">
        <v>268</v>
      </c>
      <c r="AO1187" t="s">
        <v>268</v>
      </c>
      <c r="AP1187" t="s">
        <v>268</v>
      </c>
      <c r="AQ1187" t="s">
        <v>268</v>
      </c>
      <c r="AR1187" t="s">
        <v>268</v>
      </c>
      <c r="AS1187" t="s">
        <v>268</v>
      </c>
      <c r="AT1187" t="s">
        <v>268</v>
      </c>
      <c r="AU1187" t="s">
        <v>268</v>
      </c>
      <c r="AV1187" t="s">
        <v>268</v>
      </c>
      <c r="AW1187" t="s">
        <v>268</v>
      </c>
      <c r="AX1187" t="s">
        <v>268</v>
      </c>
      <c r="AY1187" t="s">
        <v>268</v>
      </c>
      <c r="AZ1187" t="s">
        <v>268</v>
      </c>
      <c r="BA1187" t="s">
        <v>268</v>
      </c>
      <c r="BB1187" t="s">
        <v>268</v>
      </c>
      <c r="BC1187" t="s">
        <v>268</v>
      </c>
      <c r="BD1187" t="s">
        <v>268</v>
      </c>
      <c r="BE1187" t="s">
        <v>268</v>
      </c>
      <c r="BF1187" t="s">
        <v>268</v>
      </c>
      <c r="BG1187" t="s">
        <v>268</v>
      </c>
      <c r="BH1187" t="s">
        <v>268</v>
      </c>
      <c r="BI1187" t="s">
        <v>268</v>
      </c>
      <c r="BJ1187" t="s">
        <v>268</v>
      </c>
      <c r="BK1187" t="s">
        <v>268</v>
      </c>
      <c r="BL1187" t="s">
        <v>268</v>
      </c>
      <c r="BM1187" t="s">
        <v>268</v>
      </c>
      <c r="BN1187" t="s">
        <v>268</v>
      </c>
      <c r="BO1187" t="s">
        <v>268</v>
      </c>
      <c r="BP1187" t="s">
        <v>268</v>
      </c>
      <c r="BQ1187" t="s">
        <v>268</v>
      </c>
      <c r="BR1187" t="s">
        <v>268</v>
      </c>
      <c r="BS1187" t="s">
        <v>268</v>
      </c>
      <c r="BT1187" t="s">
        <v>268</v>
      </c>
      <c r="BU1187" t="s">
        <v>268</v>
      </c>
      <c r="BV1187" t="s">
        <v>268</v>
      </c>
      <c r="BW1187" t="s">
        <v>268</v>
      </c>
      <c r="BX1187" t="s">
        <v>268</v>
      </c>
      <c r="BY1187">
        <v>57</v>
      </c>
      <c r="BZ1187">
        <v>57</v>
      </c>
      <c r="CA1187" t="s">
        <v>142</v>
      </c>
      <c r="CB1187" s="356">
        <v>122</v>
      </c>
      <c r="CC1187" t="s">
        <v>876</v>
      </c>
      <c r="CD1187" t="s">
        <v>268</v>
      </c>
      <c r="CE1187" t="s">
        <v>268</v>
      </c>
      <c r="CF1187" t="s">
        <v>268</v>
      </c>
      <c r="CG1187" t="s">
        <v>268</v>
      </c>
      <c r="CH1187" t="s">
        <v>268</v>
      </c>
      <c r="CI1187" t="s">
        <v>268</v>
      </c>
      <c r="CJ1187" t="s">
        <v>268</v>
      </c>
      <c r="CK1187" t="s">
        <v>268</v>
      </c>
      <c r="CL1187" t="s">
        <v>268</v>
      </c>
      <c r="CM1187" t="s">
        <v>11224</v>
      </c>
      <c r="CN1187">
        <v>103.53</v>
      </c>
      <c r="CO1187" t="s">
        <v>268</v>
      </c>
      <c r="CP1187">
        <v>103.53</v>
      </c>
      <c r="CQ1187">
        <v>365</v>
      </c>
      <c r="CR1187" t="s">
        <v>878</v>
      </c>
      <c r="CS1187" t="s">
        <v>11225</v>
      </c>
      <c r="CT1187" t="s">
        <v>11226</v>
      </c>
      <c r="CU1187" t="s">
        <v>11227</v>
      </c>
      <c r="CV1187" t="s">
        <v>268</v>
      </c>
      <c r="CW1187" t="s">
        <v>268</v>
      </c>
      <c r="CX1187" t="s">
        <v>268</v>
      </c>
      <c r="CY1187" t="s">
        <v>268</v>
      </c>
      <c r="CZ1187" t="s">
        <v>268</v>
      </c>
      <c r="DA1187" t="s">
        <v>268</v>
      </c>
      <c r="DB1187" s="429">
        <f t="shared" si="240"/>
        <v>0</v>
      </c>
      <c r="DC1187" s="284">
        <f t="shared" si="241"/>
        <v>0</v>
      </c>
      <c r="DD1187" s="284">
        <f t="shared" si="242"/>
        <v>0</v>
      </c>
      <c r="DE1187" s="284">
        <f t="shared" si="243"/>
        <v>0</v>
      </c>
      <c r="DF1187" s="295">
        <f t="shared" si="244"/>
        <v>57</v>
      </c>
      <c r="DG1187" s="284">
        <f t="shared" si="245"/>
        <v>0</v>
      </c>
      <c r="DH1187" s="284">
        <f t="shared" si="246"/>
        <v>0</v>
      </c>
      <c r="DI1187" s="284">
        <f t="shared" si="247"/>
        <v>0</v>
      </c>
      <c r="DJ1187" s="284">
        <f t="shared" si="248"/>
        <v>0</v>
      </c>
      <c r="DK1187" s="295">
        <f t="shared" si="249"/>
        <v>1</v>
      </c>
      <c r="DL1187" s="297" t="str">
        <f t="shared" si="250"/>
        <v>A dispo.</v>
      </c>
      <c r="DM1187" s="430">
        <f>IFERROR(IF(CA1187="D",IF(DL1187="A dispo.",DF1187*VLOOKUP('DATI INPUT'!$F$27,TARIFFE_UD,4,FALSE),DF1187*VLOOKUP(DL1187,TARIFFE_UD,4,FALSE)),DF1187*VLOOKUP(CB1187-100,TARIFFE_UND,4,FALSE)),0)</f>
        <v>36.131429344686651</v>
      </c>
      <c r="DN1187" s="430">
        <f>IFERROR(IF(CA1187="D",IF(DL1187="A dispo.",DK1187*VLOOKUP('DATI INPUT'!$F$27,TARIFFE_UD,5,FALSE),DK1187*VLOOKUP(DL1187,TARIFFE_UD,5,FALSE)),DK1187*VLOOKUP(CB1187-100,TARIFFE_UND,5,FALSE)),0)</f>
        <v>67.397800635548478</v>
      </c>
      <c r="DO1187" s="431">
        <f t="shared" si="251"/>
        <v>-7.7001976487167667E-4</v>
      </c>
      <c r="DP1187" s="299">
        <f>IFERROR(IF(CA1187="D",IF(DL1187="A dispo.",DF1187*VLOOKUP('DATI INPUT'!$F$27,TARIFFE_UD,2,FALSE),DF1187*VLOOKUP(DL1187,TARIFFE_UD,2,FALSE)),DF1187*VLOOKUP(CB1187-100,TARIFFE_UND,2,FALSE)),0)</f>
        <v>45.141172730623296</v>
      </c>
      <c r="DQ1187" s="299">
        <f>IFERROR(IF(CA1187="D",IF(DL1187="A dispo.",DK1187*VLOOKUP('DATI INPUT'!$F$27,TARIFFE_UD,3,FALSE),DK1187*VLOOKUP(DL1187,TARIFFE_UD,3,FALSE)),DK1187*VLOOKUP(CB1187-100,TARIFFE_UND,3,FALSE)),0)</f>
        <v>60.367780403072892</v>
      </c>
      <c r="DR1187" s="299">
        <f t="shared" si="252"/>
        <v>105.5089531336962</v>
      </c>
    </row>
    <row r="1188" spans="1:122" x14ac:dyDescent="0.25">
      <c r="A1188" t="s">
        <v>9323</v>
      </c>
      <c r="B1188" t="s">
        <v>6276</v>
      </c>
      <c r="C1188" t="s">
        <v>9324</v>
      </c>
      <c r="D1188" t="s">
        <v>6278</v>
      </c>
      <c r="E1188" t="s">
        <v>268</v>
      </c>
      <c r="F1188" t="s">
        <v>156</v>
      </c>
      <c r="G1188" t="s">
        <v>6279</v>
      </c>
      <c r="H1188" t="s">
        <v>6207</v>
      </c>
      <c r="I1188" t="s">
        <v>5221</v>
      </c>
      <c r="J1188" t="s">
        <v>274</v>
      </c>
      <c r="K1188" t="s">
        <v>6280</v>
      </c>
      <c r="L1188" t="s">
        <v>960</v>
      </c>
      <c r="M1188" t="s">
        <v>6281</v>
      </c>
      <c r="N1188" t="s">
        <v>984</v>
      </c>
      <c r="O1188" t="s">
        <v>873</v>
      </c>
      <c r="P1188" t="s">
        <v>3488</v>
      </c>
      <c r="Q1188" t="s">
        <v>269</v>
      </c>
      <c r="R1188" t="s">
        <v>268</v>
      </c>
      <c r="S1188" t="s">
        <v>268</v>
      </c>
      <c r="T1188" t="s">
        <v>268</v>
      </c>
      <c r="U1188" t="s">
        <v>268</v>
      </c>
      <c r="V1188" t="s">
        <v>268</v>
      </c>
      <c r="W1188" t="s">
        <v>1741</v>
      </c>
      <c r="X1188" t="s">
        <v>613</v>
      </c>
      <c r="Y1188" t="s">
        <v>268</v>
      </c>
      <c r="Z1188" t="s">
        <v>268</v>
      </c>
      <c r="AA1188" t="s">
        <v>268</v>
      </c>
      <c r="AB1188" t="s">
        <v>268</v>
      </c>
      <c r="AC1188" t="s">
        <v>268</v>
      </c>
      <c r="AD1188" t="s">
        <v>268</v>
      </c>
      <c r="AE1188" t="s">
        <v>287</v>
      </c>
      <c r="AF1188" t="s">
        <v>1811</v>
      </c>
      <c r="AG1188" t="s">
        <v>875</v>
      </c>
      <c r="AH1188" t="s">
        <v>1831</v>
      </c>
      <c r="AI1188" t="s">
        <v>9282</v>
      </c>
      <c r="AJ1188" t="s">
        <v>268</v>
      </c>
      <c r="AK1188" t="s">
        <v>366</v>
      </c>
      <c r="AL1188" t="s">
        <v>268</v>
      </c>
      <c r="AM1188" t="s">
        <v>353</v>
      </c>
      <c r="AN1188" t="s">
        <v>268</v>
      </c>
      <c r="AO1188" t="s">
        <v>268</v>
      </c>
      <c r="AP1188" t="s">
        <v>268</v>
      </c>
      <c r="AQ1188" t="s">
        <v>268</v>
      </c>
      <c r="AR1188" t="s">
        <v>268</v>
      </c>
      <c r="AS1188" t="s">
        <v>268</v>
      </c>
      <c r="AT1188" t="s">
        <v>268</v>
      </c>
      <c r="AU1188" t="s">
        <v>268</v>
      </c>
      <c r="AV1188" t="s">
        <v>268</v>
      </c>
      <c r="AW1188" t="s">
        <v>268</v>
      </c>
      <c r="AX1188" t="s">
        <v>268</v>
      </c>
      <c r="AY1188" t="s">
        <v>268</v>
      </c>
      <c r="AZ1188" t="s">
        <v>268</v>
      </c>
      <c r="BA1188" t="s">
        <v>268</v>
      </c>
      <c r="BB1188" t="s">
        <v>268</v>
      </c>
      <c r="BC1188" t="s">
        <v>268</v>
      </c>
      <c r="BD1188" t="s">
        <v>268</v>
      </c>
      <c r="BE1188" t="s">
        <v>268</v>
      </c>
      <c r="BF1188" t="s">
        <v>268</v>
      </c>
      <c r="BG1188" t="s">
        <v>268</v>
      </c>
      <c r="BH1188" t="s">
        <v>268</v>
      </c>
      <c r="BI1188" t="s">
        <v>268</v>
      </c>
      <c r="BJ1188" t="s">
        <v>268</v>
      </c>
      <c r="BK1188" t="s">
        <v>268</v>
      </c>
      <c r="BL1188" t="s">
        <v>268</v>
      </c>
      <c r="BM1188" t="s">
        <v>268</v>
      </c>
      <c r="BN1188" t="s">
        <v>268</v>
      </c>
      <c r="BO1188" t="s">
        <v>268</v>
      </c>
      <c r="BP1188" t="s">
        <v>268</v>
      </c>
      <c r="BQ1188" t="s">
        <v>268</v>
      </c>
      <c r="BR1188" t="s">
        <v>268</v>
      </c>
      <c r="BS1188" t="s">
        <v>268</v>
      </c>
      <c r="BT1188" t="s">
        <v>268</v>
      </c>
      <c r="BU1188" t="s">
        <v>268</v>
      </c>
      <c r="BV1188" t="s">
        <v>268</v>
      </c>
      <c r="BW1188" t="s">
        <v>268</v>
      </c>
      <c r="BX1188" t="s">
        <v>268</v>
      </c>
      <c r="BY1188">
        <v>36</v>
      </c>
      <c r="BZ1188">
        <v>36</v>
      </c>
      <c r="CA1188" t="s">
        <v>142</v>
      </c>
      <c r="CB1188" s="356">
        <v>123</v>
      </c>
      <c r="CC1188" t="s">
        <v>1817</v>
      </c>
      <c r="CD1188" t="s">
        <v>268</v>
      </c>
      <c r="CE1188" t="s">
        <v>268</v>
      </c>
      <c r="CF1188" s="356">
        <v>2</v>
      </c>
      <c r="CG1188" t="s">
        <v>268</v>
      </c>
      <c r="CH1188" t="s">
        <v>268</v>
      </c>
      <c r="CI1188" t="s">
        <v>268</v>
      </c>
      <c r="CJ1188" t="s">
        <v>268</v>
      </c>
      <c r="CK1188" t="s">
        <v>268</v>
      </c>
      <c r="CL1188" t="s">
        <v>268</v>
      </c>
      <c r="CM1188" t="s">
        <v>11224</v>
      </c>
      <c r="CN1188">
        <v>20.71</v>
      </c>
      <c r="CO1188" t="s">
        <v>268</v>
      </c>
      <c r="CP1188">
        <v>20.71</v>
      </c>
      <c r="CQ1188">
        <v>365</v>
      </c>
      <c r="CR1188" t="s">
        <v>878</v>
      </c>
      <c r="CS1188" t="s">
        <v>11225</v>
      </c>
      <c r="CT1188" t="s">
        <v>11226</v>
      </c>
      <c r="CU1188" t="s">
        <v>11227</v>
      </c>
      <c r="CV1188" t="s">
        <v>268</v>
      </c>
      <c r="CW1188" t="s">
        <v>268</v>
      </c>
      <c r="CX1188" t="s">
        <v>268</v>
      </c>
      <c r="CY1188" t="s">
        <v>268</v>
      </c>
      <c r="CZ1188" t="s">
        <v>268</v>
      </c>
      <c r="DA1188" t="s">
        <v>268</v>
      </c>
      <c r="DB1188" s="429">
        <f t="shared" si="240"/>
        <v>0</v>
      </c>
      <c r="DC1188" s="284">
        <f t="shared" si="241"/>
        <v>0</v>
      </c>
      <c r="DD1188" s="284">
        <f t="shared" si="242"/>
        <v>0</v>
      </c>
      <c r="DE1188" s="284">
        <f t="shared" si="243"/>
        <v>0</v>
      </c>
      <c r="DF1188" s="295">
        <f t="shared" si="244"/>
        <v>36</v>
      </c>
      <c r="DG1188" s="284">
        <f t="shared" si="245"/>
        <v>1</v>
      </c>
      <c r="DH1188" s="284">
        <f t="shared" si="246"/>
        <v>0</v>
      </c>
      <c r="DI1188" s="284">
        <f t="shared" si="247"/>
        <v>0</v>
      </c>
      <c r="DJ1188" s="284">
        <f t="shared" si="248"/>
        <v>0</v>
      </c>
      <c r="DK1188" s="295">
        <f t="shared" si="249"/>
        <v>0</v>
      </c>
      <c r="DL1188" s="297">
        <f t="shared" si="250"/>
        <v>2</v>
      </c>
      <c r="DM1188" s="430">
        <f>IFERROR(IF(CA1188="D",IF(DL1188="A dispo.",DF1188*VLOOKUP('DATI INPUT'!$F$27,TARIFFE_UD,4,FALSE),DF1188*VLOOKUP(DL1188,TARIFFE_UD,4,FALSE)),DF1188*VLOOKUP(CB1188-100,TARIFFE_UND,4,FALSE)),0)</f>
        <v>20.706901027949076</v>
      </c>
      <c r="DN1188" s="430">
        <f>IFERROR(IF(CA1188="D",IF(DL1188="A dispo.",DK1188*VLOOKUP('DATI INPUT'!$F$27,TARIFFE_UD,5,FALSE),DK1188*VLOOKUP(DL1188,TARIFFE_UD,5,FALSE)),DK1188*VLOOKUP(CB1188-100,TARIFFE_UND,5,FALSE)),0)</f>
        <v>0</v>
      </c>
      <c r="DO1188" s="431">
        <f t="shared" si="251"/>
        <v>-3.0989720509246865E-3</v>
      </c>
      <c r="DP1188" s="299">
        <f>IFERROR(IF(CA1188="D",IF(DL1188="A dispo.",DF1188*VLOOKUP('DATI INPUT'!$F$27,TARIFFE_UD,2,FALSE),DF1188*VLOOKUP(DL1188,TARIFFE_UD,2,FALSE)),DF1188*VLOOKUP(CB1188-100,TARIFFE_UND,2,FALSE)),0)</f>
        <v>25.870379693573589</v>
      </c>
      <c r="DQ1188" s="299">
        <f>IFERROR(IF(CA1188="D",IF(DL1188="A dispo.",DK1188*VLOOKUP('DATI INPUT'!$F$27,TARIFFE_UD,3,FALSE),DK1188*VLOOKUP(DL1188,TARIFFE_UD,3,FALSE)),DK1188*VLOOKUP(CB1188-100,TARIFFE_UND,3,FALSE)),0)</f>
        <v>0</v>
      </c>
      <c r="DR1188" s="299">
        <f t="shared" si="252"/>
        <v>25.870379693573589</v>
      </c>
    </row>
    <row r="1189" spans="1:122" x14ac:dyDescent="0.25">
      <c r="A1189" t="s">
        <v>9325</v>
      </c>
      <c r="B1189" t="s">
        <v>6276</v>
      </c>
      <c r="C1189" t="s">
        <v>9326</v>
      </c>
      <c r="D1189" t="s">
        <v>6278</v>
      </c>
      <c r="E1189" t="s">
        <v>268</v>
      </c>
      <c r="F1189" t="s">
        <v>156</v>
      </c>
      <c r="G1189" t="s">
        <v>6279</v>
      </c>
      <c r="H1189" t="s">
        <v>6207</v>
      </c>
      <c r="I1189" t="s">
        <v>5221</v>
      </c>
      <c r="J1189" t="s">
        <v>274</v>
      </c>
      <c r="K1189" t="s">
        <v>6280</v>
      </c>
      <c r="L1189" t="s">
        <v>960</v>
      </c>
      <c r="M1189" t="s">
        <v>6281</v>
      </c>
      <c r="N1189" t="s">
        <v>984</v>
      </c>
      <c r="O1189" t="s">
        <v>873</v>
      </c>
      <c r="P1189" t="s">
        <v>3488</v>
      </c>
      <c r="Q1189" t="s">
        <v>269</v>
      </c>
      <c r="R1189" t="s">
        <v>268</v>
      </c>
      <c r="S1189" t="s">
        <v>268</v>
      </c>
      <c r="T1189" t="s">
        <v>268</v>
      </c>
      <c r="U1189" t="s">
        <v>268</v>
      </c>
      <c r="V1189" t="s">
        <v>268</v>
      </c>
      <c r="W1189" t="s">
        <v>1741</v>
      </c>
      <c r="X1189" t="s">
        <v>613</v>
      </c>
      <c r="Y1189" t="s">
        <v>268</v>
      </c>
      <c r="Z1189" t="s">
        <v>268</v>
      </c>
      <c r="AA1189" t="s">
        <v>268</v>
      </c>
      <c r="AB1189" t="s">
        <v>268</v>
      </c>
      <c r="AC1189" t="s">
        <v>268</v>
      </c>
      <c r="AD1189" t="s">
        <v>268</v>
      </c>
      <c r="AE1189" t="s">
        <v>287</v>
      </c>
      <c r="AF1189" t="s">
        <v>1811</v>
      </c>
      <c r="AG1189" t="s">
        <v>875</v>
      </c>
      <c r="AH1189" t="s">
        <v>1831</v>
      </c>
      <c r="AI1189" t="s">
        <v>9282</v>
      </c>
      <c r="AJ1189" t="s">
        <v>268</v>
      </c>
      <c r="AK1189" t="s">
        <v>2086</v>
      </c>
      <c r="AL1189" t="s">
        <v>268</v>
      </c>
      <c r="AM1189" t="s">
        <v>353</v>
      </c>
      <c r="AN1189" t="s">
        <v>268</v>
      </c>
      <c r="AO1189" t="s">
        <v>268</v>
      </c>
      <c r="AP1189" t="s">
        <v>268</v>
      </c>
      <c r="AQ1189" t="s">
        <v>268</v>
      </c>
      <c r="AR1189" t="s">
        <v>268</v>
      </c>
      <c r="AS1189" t="s">
        <v>268</v>
      </c>
      <c r="AT1189" t="s">
        <v>268</v>
      </c>
      <c r="AU1189" t="s">
        <v>268</v>
      </c>
      <c r="AV1189" t="s">
        <v>268</v>
      </c>
      <c r="AW1189" t="s">
        <v>268</v>
      </c>
      <c r="AX1189" t="s">
        <v>268</v>
      </c>
      <c r="AY1189" t="s">
        <v>268</v>
      </c>
      <c r="AZ1189" t="s">
        <v>268</v>
      </c>
      <c r="BA1189" t="s">
        <v>268</v>
      </c>
      <c r="BB1189" t="s">
        <v>268</v>
      </c>
      <c r="BC1189" t="s">
        <v>268</v>
      </c>
      <c r="BD1189" t="s">
        <v>268</v>
      </c>
      <c r="BE1189" t="s">
        <v>268</v>
      </c>
      <c r="BF1189" t="s">
        <v>268</v>
      </c>
      <c r="BG1189" t="s">
        <v>268</v>
      </c>
      <c r="BH1189" t="s">
        <v>268</v>
      </c>
      <c r="BI1189" t="s">
        <v>268</v>
      </c>
      <c r="BJ1189" t="s">
        <v>268</v>
      </c>
      <c r="BK1189" t="s">
        <v>268</v>
      </c>
      <c r="BL1189" t="s">
        <v>268</v>
      </c>
      <c r="BM1189" t="s">
        <v>268</v>
      </c>
      <c r="BN1189" t="s">
        <v>268</v>
      </c>
      <c r="BO1189" t="s">
        <v>268</v>
      </c>
      <c r="BP1189" t="s">
        <v>268</v>
      </c>
      <c r="BQ1189" t="s">
        <v>268</v>
      </c>
      <c r="BR1189" t="s">
        <v>268</v>
      </c>
      <c r="BS1189" t="s">
        <v>268</v>
      </c>
      <c r="BT1189" t="s">
        <v>268</v>
      </c>
      <c r="BU1189" t="s">
        <v>268</v>
      </c>
      <c r="BV1189" t="s">
        <v>268</v>
      </c>
      <c r="BW1189" t="s">
        <v>268</v>
      </c>
      <c r="BX1189" t="s">
        <v>268</v>
      </c>
      <c r="BY1189">
        <v>36</v>
      </c>
      <c r="BZ1189">
        <v>36</v>
      </c>
      <c r="CA1189" t="s">
        <v>142</v>
      </c>
      <c r="CB1189" s="356">
        <v>123</v>
      </c>
      <c r="CC1189" t="s">
        <v>1817</v>
      </c>
      <c r="CD1189" t="s">
        <v>268</v>
      </c>
      <c r="CE1189" t="s">
        <v>268</v>
      </c>
      <c r="CF1189" s="356">
        <v>2</v>
      </c>
      <c r="CG1189" t="s">
        <v>268</v>
      </c>
      <c r="CH1189" t="s">
        <v>268</v>
      </c>
      <c r="CI1189" t="s">
        <v>268</v>
      </c>
      <c r="CJ1189" t="s">
        <v>268</v>
      </c>
      <c r="CK1189" t="s">
        <v>268</v>
      </c>
      <c r="CL1189" t="s">
        <v>268</v>
      </c>
      <c r="CM1189" t="s">
        <v>11224</v>
      </c>
      <c r="CN1189">
        <v>20.71</v>
      </c>
      <c r="CO1189" t="s">
        <v>268</v>
      </c>
      <c r="CP1189">
        <v>20.71</v>
      </c>
      <c r="CQ1189">
        <v>365</v>
      </c>
      <c r="CR1189" t="s">
        <v>878</v>
      </c>
      <c r="CS1189" t="s">
        <v>11225</v>
      </c>
      <c r="CT1189" t="s">
        <v>11226</v>
      </c>
      <c r="CU1189" t="s">
        <v>11227</v>
      </c>
      <c r="CV1189" t="s">
        <v>268</v>
      </c>
      <c r="CW1189" t="s">
        <v>268</v>
      </c>
      <c r="CX1189" t="s">
        <v>268</v>
      </c>
      <c r="CY1189" t="s">
        <v>268</v>
      </c>
      <c r="CZ1189" t="s">
        <v>268</v>
      </c>
      <c r="DA1189" t="s">
        <v>268</v>
      </c>
      <c r="DB1189" s="429">
        <f t="shared" si="240"/>
        <v>0</v>
      </c>
      <c r="DC1189" s="284">
        <f t="shared" si="241"/>
        <v>0</v>
      </c>
      <c r="DD1189" s="284">
        <f t="shared" si="242"/>
        <v>0</v>
      </c>
      <c r="DE1189" s="284">
        <f t="shared" si="243"/>
        <v>0</v>
      </c>
      <c r="DF1189" s="295">
        <f t="shared" si="244"/>
        <v>36</v>
      </c>
      <c r="DG1189" s="284">
        <f t="shared" si="245"/>
        <v>1</v>
      </c>
      <c r="DH1189" s="284">
        <f t="shared" si="246"/>
        <v>0</v>
      </c>
      <c r="DI1189" s="284">
        <f t="shared" si="247"/>
        <v>0</v>
      </c>
      <c r="DJ1189" s="284">
        <f t="shared" si="248"/>
        <v>0</v>
      </c>
      <c r="DK1189" s="295">
        <f t="shared" si="249"/>
        <v>0</v>
      </c>
      <c r="DL1189" s="297">
        <f t="shared" si="250"/>
        <v>2</v>
      </c>
      <c r="DM1189" s="430">
        <f>IFERROR(IF(CA1189="D",IF(DL1189="A dispo.",DF1189*VLOOKUP('DATI INPUT'!$F$27,TARIFFE_UD,4,FALSE),DF1189*VLOOKUP(DL1189,TARIFFE_UD,4,FALSE)),DF1189*VLOOKUP(CB1189-100,TARIFFE_UND,4,FALSE)),0)</f>
        <v>20.706901027949076</v>
      </c>
      <c r="DN1189" s="430">
        <f>IFERROR(IF(CA1189="D",IF(DL1189="A dispo.",DK1189*VLOOKUP('DATI INPUT'!$F$27,TARIFFE_UD,5,FALSE),DK1189*VLOOKUP(DL1189,TARIFFE_UD,5,FALSE)),DK1189*VLOOKUP(CB1189-100,TARIFFE_UND,5,FALSE)),0)</f>
        <v>0</v>
      </c>
      <c r="DO1189" s="431">
        <f t="shared" si="251"/>
        <v>-3.0989720509246865E-3</v>
      </c>
      <c r="DP1189" s="299">
        <f>IFERROR(IF(CA1189="D",IF(DL1189="A dispo.",DF1189*VLOOKUP('DATI INPUT'!$F$27,TARIFFE_UD,2,FALSE),DF1189*VLOOKUP(DL1189,TARIFFE_UD,2,FALSE)),DF1189*VLOOKUP(CB1189-100,TARIFFE_UND,2,FALSE)),0)</f>
        <v>25.870379693573589</v>
      </c>
      <c r="DQ1189" s="299">
        <f>IFERROR(IF(CA1189="D",IF(DL1189="A dispo.",DK1189*VLOOKUP('DATI INPUT'!$F$27,TARIFFE_UD,3,FALSE),DK1189*VLOOKUP(DL1189,TARIFFE_UD,3,FALSE)),DK1189*VLOOKUP(CB1189-100,TARIFFE_UND,3,FALSE)),0)</f>
        <v>0</v>
      </c>
      <c r="DR1189" s="299">
        <f t="shared" si="252"/>
        <v>25.870379693573589</v>
      </c>
    </row>
    <row r="1190" spans="1:122" x14ac:dyDescent="0.25">
      <c r="A1190" t="s">
        <v>9331</v>
      </c>
      <c r="B1190" t="s">
        <v>9332</v>
      </c>
      <c r="C1190" t="s">
        <v>9333</v>
      </c>
      <c r="D1190" t="s">
        <v>9334</v>
      </c>
      <c r="E1190" t="s">
        <v>268</v>
      </c>
      <c r="F1190" t="s">
        <v>156</v>
      </c>
      <c r="G1190" t="s">
        <v>9335</v>
      </c>
      <c r="H1190" t="s">
        <v>1372</v>
      </c>
      <c r="I1190" t="s">
        <v>344</v>
      </c>
      <c r="J1190" t="s">
        <v>274</v>
      </c>
      <c r="K1190" t="s">
        <v>9336</v>
      </c>
      <c r="L1190" t="s">
        <v>871</v>
      </c>
      <c r="M1190" t="s">
        <v>9337</v>
      </c>
      <c r="N1190" t="s">
        <v>5905</v>
      </c>
      <c r="O1190" t="s">
        <v>5906</v>
      </c>
      <c r="P1190" t="s">
        <v>9338</v>
      </c>
      <c r="Q1190" t="s">
        <v>293</v>
      </c>
      <c r="R1190" t="s">
        <v>268</v>
      </c>
      <c r="S1190" t="s">
        <v>268</v>
      </c>
      <c r="T1190" t="s">
        <v>268</v>
      </c>
      <c r="U1190" t="s">
        <v>268</v>
      </c>
      <c r="V1190" t="s">
        <v>268</v>
      </c>
      <c r="W1190" t="s">
        <v>1741</v>
      </c>
      <c r="X1190" t="s">
        <v>613</v>
      </c>
      <c r="Y1190" t="s">
        <v>268</v>
      </c>
      <c r="Z1190" t="s">
        <v>268</v>
      </c>
      <c r="AA1190" t="s">
        <v>268</v>
      </c>
      <c r="AB1190" t="s">
        <v>268</v>
      </c>
      <c r="AC1190" t="s">
        <v>268</v>
      </c>
      <c r="AD1190" t="s">
        <v>268</v>
      </c>
      <c r="AE1190" t="s">
        <v>287</v>
      </c>
      <c r="AF1190" t="s">
        <v>1811</v>
      </c>
      <c r="AG1190" t="s">
        <v>875</v>
      </c>
      <c r="AH1190" t="s">
        <v>1831</v>
      </c>
      <c r="AI1190" t="s">
        <v>9282</v>
      </c>
      <c r="AJ1190" t="s">
        <v>268</v>
      </c>
      <c r="AK1190" t="s">
        <v>395</v>
      </c>
      <c r="AL1190" t="s">
        <v>268</v>
      </c>
      <c r="AM1190" t="s">
        <v>353</v>
      </c>
      <c r="AN1190" t="s">
        <v>268</v>
      </c>
      <c r="AO1190" t="s">
        <v>268</v>
      </c>
      <c r="AP1190" t="s">
        <v>268</v>
      </c>
      <c r="AQ1190" t="s">
        <v>268</v>
      </c>
      <c r="AR1190" t="s">
        <v>268</v>
      </c>
      <c r="AS1190" t="s">
        <v>268</v>
      </c>
      <c r="AT1190" t="s">
        <v>268</v>
      </c>
      <c r="AU1190" t="s">
        <v>268</v>
      </c>
      <c r="AV1190" t="s">
        <v>268</v>
      </c>
      <c r="AW1190" t="s">
        <v>268</v>
      </c>
      <c r="AX1190" t="s">
        <v>268</v>
      </c>
      <c r="AY1190" t="s">
        <v>268</v>
      </c>
      <c r="AZ1190" t="s">
        <v>268</v>
      </c>
      <c r="BA1190" t="s">
        <v>268</v>
      </c>
      <c r="BB1190" t="s">
        <v>268</v>
      </c>
      <c r="BC1190" t="s">
        <v>268</v>
      </c>
      <c r="BD1190" t="s">
        <v>268</v>
      </c>
      <c r="BE1190" t="s">
        <v>268</v>
      </c>
      <c r="BF1190" t="s">
        <v>268</v>
      </c>
      <c r="BG1190" t="s">
        <v>268</v>
      </c>
      <c r="BH1190" t="s">
        <v>268</v>
      </c>
      <c r="BI1190" t="s">
        <v>268</v>
      </c>
      <c r="BJ1190" t="s">
        <v>268</v>
      </c>
      <c r="BK1190" t="s">
        <v>268</v>
      </c>
      <c r="BL1190" t="s">
        <v>268</v>
      </c>
      <c r="BM1190" t="s">
        <v>268</v>
      </c>
      <c r="BN1190" t="s">
        <v>268</v>
      </c>
      <c r="BO1190" t="s">
        <v>268</v>
      </c>
      <c r="BP1190" t="s">
        <v>268</v>
      </c>
      <c r="BQ1190" t="s">
        <v>268</v>
      </c>
      <c r="BR1190" t="s">
        <v>268</v>
      </c>
      <c r="BS1190" t="s">
        <v>268</v>
      </c>
      <c r="BT1190" t="s">
        <v>268</v>
      </c>
      <c r="BU1190" t="s">
        <v>268</v>
      </c>
      <c r="BV1190" t="s">
        <v>268</v>
      </c>
      <c r="BW1190" t="s">
        <v>268</v>
      </c>
      <c r="BX1190" t="s">
        <v>268</v>
      </c>
      <c r="BY1190">
        <v>18</v>
      </c>
      <c r="BZ1190">
        <v>18</v>
      </c>
      <c r="CA1190" t="s">
        <v>142</v>
      </c>
      <c r="CB1190" s="356">
        <v>123</v>
      </c>
      <c r="CC1190" t="s">
        <v>1817</v>
      </c>
      <c r="CD1190" t="s">
        <v>268</v>
      </c>
      <c r="CE1190" t="s">
        <v>268</v>
      </c>
      <c r="CF1190" t="s">
        <v>268</v>
      </c>
      <c r="CG1190" t="s">
        <v>268</v>
      </c>
      <c r="CH1190" t="s">
        <v>268</v>
      </c>
      <c r="CI1190" t="s">
        <v>268</v>
      </c>
      <c r="CJ1190" t="s">
        <v>268</v>
      </c>
      <c r="CK1190" t="s">
        <v>268</v>
      </c>
      <c r="CL1190" t="s">
        <v>268</v>
      </c>
      <c r="CM1190" t="s">
        <v>11224</v>
      </c>
      <c r="CN1190">
        <v>11.41</v>
      </c>
      <c r="CO1190" t="s">
        <v>268</v>
      </c>
      <c r="CP1190">
        <v>11.41</v>
      </c>
      <c r="CQ1190">
        <v>365</v>
      </c>
      <c r="CR1190" t="s">
        <v>878</v>
      </c>
      <c r="CS1190" t="s">
        <v>11225</v>
      </c>
      <c r="CT1190" t="s">
        <v>11226</v>
      </c>
      <c r="CU1190" t="s">
        <v>11227</v>
      </c>
      <c r="CV1190" t="s">
        <v>268</v>
      </c>
      <c r="CW1190" t="s">
        <v>268</v>
      </c>
      <c r="CX1190" t="s">
        <v>268</v>
      </c>
      <c r="CY1190" t="s">
        <v>268</v>
      </c>
      <c r="CZ1190" t="s">
        <v>268</v>
      </c>
      <c r="DA1190" t="s">
        <v>268</v>
      </c>
      <c r="DB1190" s="429">
        <f t="shared" si="240"/>
        <v>0</v>
      </c>
      <c r="DC1190" s="284">
        <f t="shared" si="241"/>
        <v>0</v>
      </c>
      <c r="DD1190" s="284">
        <f t="shared" si="242"/>
        <v>0</v>
      </c>
      <c r="DE1190" s="284">
        <f t="shared" si="243"/>
        <v>0</v>
      </c>
      <c r="DF1190" s="295">
        <f t="shared" si="244"/>
        <v>18</v>
      </c>
      <c r="DG1190" s="284">
        <f t="shared" si="245"/>
        <v>1</v>
      </c>
      <c r="DH1190" s="284">
        <f t="shared" si="246"/>
        <v>0</v>
      </c>
      <c r="DI1190" s="284">
        <f t="shared" si="247"/>
        <v>0</v>
      </c>
      <c r="DJ1190" s="284">
        <f t="shared" si="248"/>
        <v>0</v>
      </c>
      <c r="DK1190" s="295">
        <f t="shared" si="249"/>
        <v>0</v>
      </c>
      <c r="DL1190" s="297" t="str">
        <f t="shared" si="250"/>
        <v>A dispo.</v>
      </c>
      <c r="DM1190" s="430">
        <f>IFERROR(IF(CA1190="D",IF(DL1190="A dispo.",DF1190*VLOOKUP('DATI INPUT'!$F$27,TARIFFE_UD,4,FALSE),DF1190*VLOOKUP(DL1190,TARIFFE_UD,4,FALSE)),DF1190*VLOOKUP(CB1190-100,TARIFFE_UND,4,FALSE)),0)</f>
        <v>11.409925056216839</v>
      </c>
      <c r="DN1190" s="430">
        <f>IFERROR(IF(CA1190="D",IF(DL1190="A dispo.",DK1190*VLOOKUP('DATI INPUT'!$F$27,TARIFFE_UD,5,FALSE),DK1190*VLOOKUP(DL1190,TARIFFE_UD,5,FALSE)),DK1190*VLOOKUP(CB1190-100,TARIFFE_UND,5,FALSE)),0)</f>
        <v>0</v>
      </c>
      <c r="DO1190" s="431">
        <f t="shared" si="251"/>
        <v>-7.4943783161529609E-5</v>
      </c>
      <c r="DP1190" s="299">
        <f>IFERROR(IF(CA1190="D",IF(DL1190="A dispo.",DF1190*VLOOKUP('DATI INPUT'!$F$27,TARIFFE_UD,2,FALSE),DF1190*VLOOKUP(DL1190,TARIFFE_UD,2,FALSE)),DF1190*VLOOKUP(CB1190-100,TARIFFE_UND,2,FALSE)),0)</f>
        <v>14.255107178091567</v>
      </c>
      <c r="DQ1190" s="299">
        <f>IFERROR(IF(CA1190="D",IF(DL1190="A dispo.",DK1190*VLOOKUP('DATI INPUT'!$F$27,TARIFFE_UD,3,FALSE),DK1190*VLOOKUP(DL1190,TARIFFE_UD,3,FALSE)),DK1190*VLOOKUP(CB1190-100,TARIFFE_UND,3,FALSE)),0)</f>
        <v>0</v>
      </c>
      <c r="DR1190" s="299">
        <f t="shared" si="252"/>
        <v>14.255107178091567</v>
      </c>
    </row>
    <row r="1191" spans="1:122" x14ac:dyDescent="0.25">
      <c r="A1191" t="s">
        <v>9339</v>
      </c>
      <c r="B1191" t="s">
        <v>1682</v>
      </c>
      <c r="C1191" t="s">
        <v>9340</v>
      </c>
      <c r="D1191" t="s">
        <v>8052</v>
      </c>
      <c r="E1191" t="s">
        <v>268</v>
      </c>
      <c r="F1191" t="s">
        <v>156</v>
      </c>
      <c r="G1191" t="s">
        <v>8053</v>
      </c>
      <c r="H1191" t="s">
        <v>4273</v>
      </c>
      <c r="I1191" t="s">
        <v>369</v>
      </c>
      <c r="J1191" t="s">
        <v>156</v>
      </c>
      <c r="K1191" t="s">
        <v>1300</v>
      </c>
      <c r="L1191" t="s">
        <v>984</v>
      </c>
      <c r="M1191" t="s">
        <v>3922</v>
      </c>
      <c r="N1191" t="s">
        <v>984</v>
      </c>
      <c r="O1191" t="s">
        <v>873</v>
      </c>
      <c r="P1191" t="s">
        <v>2506</v>
      </c>
      <c r="Q1191" t="s">
        <v>304</v>
      </c>
      <c r="R1191" t="s">
        <v>268</v>
      </c>
      <c r="S1191" t="s">
        <v>268</v>
      </c>
      <c r="T1191" t="s">
        <v>268</v>
      </c>
      <c r="U1191" t="s">
        <v>268</v>
      </c>
      <c r="V1191" t="s">
        <v>268</v>
      </c>
      <c r="W1191" t="s">
        <v>1741</v>
      </c>
      <c r="X1191" t="s">
        <v>613</v>
      </c>
      <c r="Y1191" t="s">
        <v>268</v>
      </c>
      <c r="Z1191" t="s">
        <v>268</v>
      </c>
      <c r="AA1191" t="s">
        <v>268</v>
      </c>
      <c r="AB1191" t="s">
        <v>268</v>
      </c>
      <c r="AC1191" t="s">
        <v>268</v>
      </c>
      <c r="AD1191" t="s">
        <v>268</v>
      </c>
      <c r="AE1191" t="s">
        <v>287</v>
      </c>
      <c r="AF1191" t="s">
        <v>1811</v>
      </c>
      <c r="AG1191" t="s">
        <v>875</v>
      </c>
      <c r="AH1191" t="s">
        <v>1831</v>
      </c>
      <c r="AI1191" t="s">
        <v>9282</v>
      </c>
      <c r="AJ1191" t="s">
        <v>268</v>
      </c>
      <c r="AK1191" t="s">
        <v>410</v>
      </c>
      <c r="AL1191" t="s">
        <v>268</v>
      </c>
      <c r="AM1191" t="s">
        <v>353</v>
      </c>
      <c r="AN1191" t="s">
        <v>268</v>
      </c>
      <c r="AO1191" t="s">
        <v>268</v>
      </c>
      <c r="AP1191" t="s">
        <v>268</v>
      </c>
      <c r="AQ1191" t="s">
        <v>268</v>
      </c>
      <c r="AR1191" t="s">
        <v>268</v>
      </c>
      <c r="AS1191" t="s">
        <v>268</v>
      </c>
      <c r="AT1191" t="s">
        <v>268</v>
      </c>
      <c r="AU1191" t="s">
        <v>268</v>
      </c>
      <c r="AV1191" t="s">
        <v>268</v>
      </c>
      <c r="AW1191" t="s">
        <v>268</v>
      </c>
      <c r="AX1191" t="s">
        <v>268</v>
      </c>
      <c r="AY1191" t="s">
        <v>268</v>
      </c>
      <c r="AZ1191" t="s">
        <v>268</v>
      </c>
      <c r="BA1191" t="s">
        <v>268</v>
      </c>
      <c r="BB1191" t="s">
        <v>268</v>
      </c>
      <c r="BC1191" t="s">
        <v>268</v>
      </c>
      <c r="BD1191" t="s">
        <v>268</v>
      </c>
      <c r="BE1191" t="s">
        <v>268</v>
      </c>
      <c r="BF1191" t="s">
        <v>268</v>
      </c>
      <c r="BG1191" t="s">
        <v>268</v>
      </c>
      <c r="BH1191" t="s">
        <v>268</v>
      </c>
      <c r="BI1191" t="s">
        <v>268</v>
      </c>
      <c r="BJ1191" t="s">
        <v>268</v>
      </c>
      <c r="BK1191" t="s">
        <v>268</v>
      </c>
      <c r="BL1191" t="s">
        <v>268</v>
      </c>
      <c r="BM1191" t="s">
        <v>268</v>
      </c>
      <c r="BN1191" t="s">
        <v>268</v>
      </c>
      <c r="BO1191" t="s">
        <v>268</v>
      </c>
      <c r="BP1191" t="s">
        <v>268</v>
      </c>
      <c r="BQ1191" t="s">
        <v>268</v>
      </c>
      <c r="BR1191" t="s">
        <v>268</v>
      </c>
      <c r="BS1191" t="s">
        <v>268</v>
      </c>
      <c r="BT1191" t="s">
        <v>268</v>
      </c>
      <c r="BU1191" t="s">
        <v>268</v>
      </c>
      <c r="BV1191" t="s">
        <v>268</v>
      </c>
      <c r="BW1191" t="s">
        <v>268</v>
      </c>
      <c r="BX1191" t="s">
        <v>268</v>
      </c>
      <c r="BY1191">
        <v>18</v>
      </c>
      <c r="BZ1191">
        <v>18</v>
      </c>
      <c r="CA1191" t="s">
        <v>142</v>
      </c>
      <c r="CB1191" s="356">
        <v>123</v>
      </c>
      <c r="CC1191" t="s">
        <v>1817</v>
      </c>
      <c r="CD1191" t="s">
        <v>268</v>
      </c>
      <c r="CE1191" t="s">
        <v>268</v>
      </c>
      <c r="CF1191" s="356">
        <v>1</v>
      </c>
      <c r="CG1191" t="s">
        <v>268</v>
      </c>
      <c r="CH1191" t="s">
        <v>268</v>
      </c>
      <c r="CI1191" t="s">
        <v>268</v>
      </c>
      <c r="CJ1191" t="s">
        <v>268</v>
      </c>
      <c r="CK1191" t="s">
        <v>268</v>
      </c>
      <c r="CL1191" t="s">
        <v>268</v>
      </c>
      <c r="CM1191" t="s">
        <v>11224</v>
      </c>
      <c r="CN1191">
        <v>8.8699999999999992</v>
      </c>
      <c r="CO1191" t="s">
        <v>268</v>
      </c>
      <c r="CP1191">
        <v>8.8699999999999992</v>
      </c>
      <c r="CQ1191">
        <v>365</v>
      </c>
      <c r="CR1191" t="s">
        <v>878</v>
      </c>
      <c r="CS1191" t="s">
        <v>11225</v>
      </c>
      <c r="CT1191" t="s">
        <v>11226</v>
      </c>
      <c r="CU1191" t="s">
        <v>11227</v>
      </c>
      <c r="CV1191" t="s">
        <v>268</v>
      </c>
      <c r="CW1191" t="s">
        <v>268</v>
      </c>
      <c r="CX1191" t="s">
        <v>268</v>
      </c>
      <c r="CY1191" t="s">
        <v>268</v>
      </c>
      <c r="CZ1191" t="s">
        <v>268</v>
      </c>
      <c r="DA1191" t="s">
        <v>268</v>
      </c>
      <c r="DB1191" s="429">
        <f t="shared" si="240"/>
        <v>0</v>
      </c>
      <c r="DC1191" s="284">
        <f t="shared" si="241"/>
        <v>0</v>
      </c>
      <c r="DD1191" s="284">
        <f t="shared" si="242"/>
        <v>0</v>
      </c>
      <c r="DE1191" s="284">
        <f t="shared" si="243"/>
        <v>0</v>
      </c>
      <c r="DF1191" s="295">
        <f t="shared" si="244"/>
        <v>18</v>
      </c>
      <c r="DG1191" s="284">
        <f t="shared" si="245"/>
        <v>1</v>
      </c>
      <c r="DH1191" s="284">
        <f t="shared" si="246"/>
        <v>0</v>
      </c>
      <c r="DI1191" s="284">
        <f t="shared" si="247"/>
        <v>0</v>
      </c>
      <c r="DJ1191" s="284">
        <f t="shared" si="248"/>
        <v>0</v>
      </c>
      <c r="DK1191" s="295">
        <f t="shared" si="249"/>
        <v>0</v>
      </c>
      <c r="DL1191" s="297">
        <f t="shared" si="250"/>
        <v>1</v>
      </c>
      <c r="DM1191" s="430">
        <f>IFERROR(IF(CA1191="D",IF(DL1191="A dispo.",DF1191*VLOOKUP('DATI INPUT'!$F$27,TARIFFE_UD,4,FALSE),DF1191*VLOOKUP(DL1191,TARIFFE_UD,4,FALSE)),DF1191*VLOOKUP(CB1191-100,TARIFFE_UND,4,FALSE)),0)</f>
        <v>8.8743861548353173</v>
      </c>
      <c r="DN1191" s="430">
        <f>IFERROR(IF(CA1191="D",IF(DL1191="A dispo.",DK1191*VLOOKUP('DATI INPUT'!$F$27,TARIFFE_UD,5,FALSE),DK1191*VLOOKUP(DL1191,TARIFFE_UD,5,FALSE)),DK1191*VLOOKUP(CB1191-100,TARIFFE_UND,5,FALSE)),0)</f>
        <v>0</v>
      </c>
      <c r="DO1191" s="431">
        <f t="shared" si="251"/>
        <v>4.3861548353181234E-3</v>
      </c>
      <c r="DP1191" s="299">
        <f>IFERROR(IF(CA1191="D",IF(DL1191="A dispo.",DF1191*VLOOKUP('DATI INPUT'!$F$27,TARIFFE_UD,2,FALSE),DF1191*VLOOKUP(DL1191,TARIFFE_UD,2,FALSE)),DF1191*VLOOKUP(CB1191-100,TARIFFE_UND,2,FALSE)),0)</f>
        <v>11.087305582960109</v>
      </c>
      <c r="DQ1191" s="299">
        <f>IFERROR(IF(CA1191="D",IF(DL1191="A dispo.",DK1191*VLOOKUP('DATI INPUT'!$F$27,TARIFFE_UD,3,FALSE),DK1191*VLOOKUP(DL1191,TARIFFE_UD,3,FALSE)),DK1191*VLOOKUP(CB1191-100,TARIFFE_UND,3,FALSE)),0)</f>
        <v>0</v>
      </c>
      <c r="DR1191" s="299">
        <f t="shared" si="252"/>
        <v>11.087305582960109</v>
      </c>
    </row>
    <row r="1192" spans="1:122" x14ac:dyDescent="0.25">
      <c r="A1192" t="s">
        <v>9341</v>
      </c>
      <c r="B1192" t="s">
        <v>1040</v>
      </c>
      <c r="C1192" t="s">
        <v>9342</v>
      </c>
      <c r="D1192" t="s">
        <v>3915</v>
      </c>
      <c r="E1192" t="s">
        <v>268</v>
      </c>
      <c r="F1192" t="s">
        <v>156</v>
      </c>
      <c r="G1192" t="s">
        <v>3916</v>
      </c>
      <c r="H1192" t="s">
        <v>3307</v>
      </c>
      <c r="I1192" t="s">
        <v>3917</v>
      </c>
      <c r="J1192" t="s">
        <v>274</v>
      </c>
      <c r="K1192" t="s">
        <v>3918</v>
      </c>
      <c r="L1192" t="s">
        <v>3919</v>
      </c>
      <c r="M1192" t="s">
        <v>3920</v>
      </c>
      <c r="N1192" t="s">
        <v>303</v>
      </c>
      <c r="O1192" t="s">
        <v>1215</v>
      </c>
      <c r="P1192" t="s">
        <v>3921</v>
      </c>
      <c r="Q1192" t="s">
        <v>279</v>
      </c>
      <c r="R1192" t="s">
        <v>268</v>
      </c>
      <c r="S1192" t="s">
        <v>268</v>
      </c>
      <c r="T1192" t="s">
        <v>268</v>
      </c>
      <c r="U1192" t="s">
        <v>268</v>
      </c>
      <c r="V1192" t="s">
        <v>268</v>
      </c>
      <c r="W1192" t="s">
        <v>1741</v>
      </c>
      <c r="X1192" t="s">
        <v>613</v>
      </c>
      <c r="Y1192" t="s">
        <v>268</v>
      </c>
      <c r="Z1192" t="s">
        <v>268</v>
      </c>
      <c r="AA1192" t="s">
        <v>268</v>
      </c>
      <c r="AB1192" t="s">
        <v>268</v>
      </c>
      <c r="AC1192" t="s">
        <v>268</v>
      </c>
      <c r="AD1192" t="s">
        <v>268</v>
      </c>
      <c r="AE1192" t="s">
        <v>287</v>
      </c>
      <c r="AF1192" t="s">
        <v>1811</v>
      </c>
      <c r="AG1192" t="s">
        <v>875</v>
      </c>
      <c r="AH1192" t="s">
        <v>1831</v>
      </c>
      <c r="AI1192" t="s">
        <v>9282</v>
      </c>
      <c r="AJ1192" t="s">
        <v>268</v>
      </c>
      <c r="AK1192" t="s">
        <v>354</v>
      </c>
      <c r="AL1192" t="s">
        <v>268</v>
      </c>
      <c r="AM1192" t="s">
        <v>353</v>
      </c>
      <c r="AN1192" t="s">
        <v>268</v>
      </c>
      <c r="AO1192" t="s">
        <v>268</v>
      </c>
      <c r="AP1192" t="s">
        <v>268</v>
      </c>
      <c r="AQ1192" t="s">
        <v>268</v>
      </c>
      <c r="AR1192" t="s">
        <v>268</v>
      </c>
      <c r="AS1192" t="s">
        <v>268</v>
      </c>
      <c r="AT1192" t="s">
        <v>268</v>
      </c>
      <c r="AU1192" t="s">
        <v>268</v>
      </c>
      <c r="AV1192" t="s">
        <v>268</v>
      </c>
      <c r="AW1192" t="s">
        <v>268</v>
      </c>
      <c r="AX1192" t="s">
        <v>268</v>
      </c>
      <c r="AY1192" t="s">
        <v>268</v>
      </c>
      <c r="AZ1192" t="s">
        <v>268</v>
      </c>
      <c r="BA1192" t="s">
        <v>268</v>
      </c>
      <c r="BB1192" t="s">
        <v>268</v>
      </c>
      <c r="BC1192" t="s">
        <v>268</v>
      </c>
      <c r="BD1192" t="s">
        <v>268</v>
      </c>
      <c r="BE1192" t="s">
        <v>268</v>
      </c>
      <c r="BF1192" t="s">
        <v>268</v>
      </c>
      <c r="BG1192" t="s">
        <v>268</v>
      </c>
      <c r="BH1192" t="s">
        <v>268</v>
      </c>
      <c r="BI1192" t="s">
        <v>268</v>
      </c>
      <c r="BJ1192" t="s">
        <v>268</v>
      </c>
      <c r="BK1192" t="s">
        <v>268</v>
      </c>
      <c r="BL1192" t="s">
        <v>268</v>
      </c>
      <c r="BM1192" t="s">
        <v>268</v>
      </c>
      <c r="BN1192" t="s">
        <v>268</v>
      </c>
      <c r="BO1192" t="s">
        <v>268</v>
      </c>
      <c r="BP1192" t="s">
        <v>268</v>
      </c>
      <c r="BQ1192" t="s">
        <v>268</v>
      </c>
      <c r="BR1192" t="s">
        <v>268</v>
      </c>
      <c r="BS1192" t="s">
        <v>268</v>
      </c>
      <c r="BT1192" t="s">
        <v>268</v>
      </c>
      <c r="BU1192" t="s">
        <v>268</v>
      </c>
      <c r="BV1192" t="s">
        <v>268</v>
      </c>
      <c r="BW1192" t="s">
        <v>268</v>
      </c>
      <c r="BX1192" t="s">
        <v>268</v>
      </c>
      <c r="BY1192">
        <v>36</v>
      </c>
      <c r="BZ1192">
        <v>36</v>
      </c>
      <c r="CA1192" t="s">
        <v>142</v>
      </c>
      <c r="CB1192" s="356">
        <v>123</v>
      </c>
      <c r="CC1192" t="s">
        <v>1817</v>
      </c>
      <c r="CD1192" t="s">
        <v>268</v>
      </c>
      <c r="CE1192" t="s">
        <v>268</v>
      </c>
      <c r="CF1192" t="s">
        <v>268</v>
      </c>
      <c r="CG1192" t="s">
        <v>268</v>
      </c>
      <c r="CH1192" t="s">
        <v>268</v>
      </c>
      <c r="CI1192" t="s">
        <v>268</v>
      </c>
      <c r="CJ1192" t="s">
        <v>268</v>
      </c>
      <c r="CK1192" t="s">
        <v>268</v>
      </c>
      <c r="CL1192" t="s">
        <v>268</v>
      </c>
      <c r="CM1192" t="s">
        <v>11224</v>
      </c>
      <c r="CN1192">
        <v>22.82</v>
      </c>
      <c r="CO1192" t="s">
        <v>268</v>
      </c>
      <c r="CP1192">
        <v>22.82</v>
      </c>
      <c r="CQ1192">
        <v>365</v>
      </c>
      <c r="CR1192" t="s">
        <v>878</v>
      </c>
      <c r="CS1192" t="s">
        <v>11225</v>
      </c>
      <c r="CT1192" t="s">
        <v>11226</v>
      </c>
      <c r="CU1192" t="s">
        <v>11227</v>
      </c>
      <c r="CV1192" t="s">
        <v>268</v>
      </c>
      <c r="CW1192" t="s">
        <v>268</v>
      </c>
      <c r="CX1192" t="s">
        <v>268</v>
      </c>
      <c r="CY1192" t="s">
        <v>268</v>
      </c>
      <c r="CZ1192" t="s">
        <v>268</v>
      </c>
      <c r="DA1192" t="s">
        <v>268</v>
      </c>
      <c r="DB1192" s="429">
        <f t="shared" si="240"/>
        <v>0</v>
      </c>
      <c r="DC1192" s="284">
        <f t="shared" si="241"/>
        <v>0</v>
      </c>
      <c r="DD1192" s="284">
        <f t="shared" si="242"/>
        <v>0</v>
      </c>
      <c r="DE1192" s="284">
        <f t="shared" si="243"/>
        <v>0</v>
      </c>
      <c r="DF1192" s="295">
        <f t="shared" si="244"/>
        <v>36</v>
      </c>
      <c r="DG1192" s="284">
        <f t="shared" si="245"/>
        <v>1</v>
      </c>
      <c r="DH1192" s="284">
        <f t="shared" si="246"/>
        <v>0</v>
      </c>
      <c r="DI1192" s="284">
        <f t="shared" si="247"/>
        <v>0</v>
      </c>
      <c r="DJ1192" s="284">
        <f t="shared" si="248"/>
        <v>0</v>
      </c>
      <c r="DK1192" s="295">
        <f t="shared" si="249"/>
        <v>0</v>
      </c>
      <c r="DL1192" s="297" t="str">
        <f t="shared" si="250"/>
        <v>A dispo.</v>
      </c>
      <c r="DM1192" s="430">
        <f>IFERROR(IF(CA1192="D",IF(DL1192="A dispo.",DF1192*VLOOKUP('DATI INPUT'!$F$27,TARIFFE_UD,4,FALSE),DF1192*VLOOKUP(DL1192,TARIFFE_UD,4,FALSE)),DF1192*VLOOKUP(CB1192-100,TARIFFE_UND,4,FALSE)),0)</f>
        <v>22.819850112433677</v>
      </c>
      <c r="DN1192" s="430">
        <f>IFERROR(IF(CA1192="D",IF(DL1192="A dispo.",DK1192*VLOOKUP('DATI INPUT'!$F$27,TARIFFE_UD,5,FALSE),DK1192*VLOOKUP(DL1192,TARIFFE_UD,5,FALSE)),DK1192*VLOOKUP(CB1192-100,TARIFFE_UND,5,FALSE)),0)</f>
        <v>0</v>
      </c>
      <c r="DO1192" s="431">
        <f t="shared" si="251"/>
        <v>-1.4988756632305922E-4</v>
      </c>
      <c r="DP1192" s="299">
        <f>IFERROR(IF(CA1192="D",IF(DL1192="A dispo.",DF1192*VLOOKUP('DATI INPUT'!$F$27,TARIFFE_UD,2,FALSE),DF1192*VLOOKUP(DL1192,TARIFFE_UD,2,FALSE)),DF1192*VLOOKUP(CB1192-100,TARIFFE_UND,2,FALSE)),0)</f>
        <v>28.510214356183134</v>
      </c>
      <c r="DQ1192" s="299">
        <f>IFERROR(IF(CA1192="D",IF(DL1192="A dispo.",DK1192*VLOOKUP('DATI INPUT'!$F$27,TARIFFE_UD,3,FALSE),DK1192*VLOOKUP(DL1192,TARIFFE_UD,3,FALSE)),DK1192*VLOOKUP(CB1192-100,TARIFFE_UND,3,FALSE)),0)</f>
        <v>0</v>
      </c>
      <c r="DR1192" s="299">
        <f t="shared" si="252"/>
        <v>28.510214356183134</v>
      </c>
    </row>
    <row r="1193" spans="1:122" x14ac:dyDescent="0.25">
      <c r="A1193" t="s">
        <v>9343</v>
      </c>
      <c r="B1193" t="s">
        <v>7089</v>
      </c>
      <c r="C1193" t="s">
        <v>9344</v>
      </c>
      <c r="D1193" t="s">
        <v>7091</v>
      </c>
      <c r="E1193" t="s">
        <v>268</v>
      </c>
      <c r="F1193" t="s">
        <v>156</v>
      </c>
      <c r="G1193" t="s">
        <v>7092</v>
      </c>
      <c r="H1193" t="s">
        <v>1137</v>
      </c>
      <c r="I1193" t="s">
        <v>3878</v>
      </c>
      <c r="J1193" t="s">
        <v>274</v>
      </c>
      <c r="K1193" t="s">
        <v>7093</v>
      </c>
      <c r="L1193" t="s">
        <v>152</v>
      </c>
      <c r="M1193" t="s">
        <v>7094</v>
      </c>
      <c r="N1193" t="s">
        <v>303</v>
      </c>
      <c r="O1193" t="s">
        <v>919</v>
      </c>
      <c r="P1193" t="s">
        <v>1244</v>
      </c>
      <c r="Q1193" t="s">
        <v>1335</v>
      </c>
      <c r="R1193" t="s">
        <v>153</v>
      </c>
      <c r="S1193" t="s">
        <v>268</v>
      </c>
      <c r="T1193" t="s">
        <v>268</v>
      </c>
      <c r="U1193" t="s">
        <v>268</v>
      </c>
      <c r="V1193" t="s">
        <v>268</v>
      </c>
      <c r="W1193" t="s">
        <v>1741</v>
      </c>
      <c r="X1193" t="s">
        <v>613</v>
      </c>
      <c r="Y1193" t="s">
        <v>268</v>
      </c>
      <c r="Z1193" t="s">
        <v>268</v>
      </c>
      <c r="AA1193" t="s">
        <v>268</v>
      </c>
      <c r="AB1193" t="s">
        <v>268</v>
      </c>
      <c r="AC1193" t="s">
        <v>268</v>
      </c>
      <c r="AD1193" t="s">
        <v>268</v>
      </c>
      <c r="AE1193" t="s">
        <v>287</v>
      </c>
      <c r="AF1193" t="s">
        <v>1811</v>
      </c>
      <c r="AG1193" t="s">
        <v>875</v>
      </c>
      <c r="AH1193" t="s">
        <v>1831</v>
      </c>
      <c r="AI1193" t="s">
        <v>9282</v>
      </c>
      <c r="AJ1193" t="s">
        <v>268</v>
      </c>
      <c r="AK1193" t="s">
        <v>375</v>
      </c>
      <c r="AL1193" t="s">
        <v>268</v>
      </c>
      <c r="AM1193" t="s">
        <v>353</v>
      </c>
      <c r="AN1193" t="s">
        <v>268</v>
      </c>
      <c r="AO1193" t="s">
        <v>268</v>
      </c>
      <c r="AP1193" t="s">
        <v>268</v>
      </c>
      <c r="AQ1193" t="s">
        <v>268</v>
      </c>
      <c r="AR1193" t="s">
        <v>268</v>
      </c>
      <c r="AS1193" t="s">
        <v>268</v>
      </c>
      <c r="AT1193" t="s">
        <v>268</v>
      </c>
      <c r="AU1193" t="s">
        <v>268</v>
      </c>
      <c r="AV1193" t="s">
        <v>268</v>
      </c>
      <c r="AW1193" t="s">
        <v>268</v>
      </c>
      <c r="AX1193" t="s">
        <v>268</v>
      </c>
      <c r="AY1193" t="s">
        <v>268</v>
      </c>
      <c r="AZ1193" t="s">
        <v>268</v>
      </c>
      <c r="BA1193" t="s">
        <v>268</v>
      </c>
      <c r="BB1193" t="s">
        <v>268</v>
      </c>
      <c r="BC1193" t="s">
        <v>268</v>
      </c>
      <c r="BD1193" t="s">
        <v>268</v>
      </c>
      <c r="BE1193" t="s">
        <v>268</v>
      </c>
      <c r="BF1193" t="s">
        <v>268</v>
      </c>
      <c r="BG1193" t="s">
        <v>268</v>
      </c>
      <c r="BH1193" t="s">
        <v>268</v>
      </c>
      <c r="BI1193" t="s">
        <v>268</v>
      </c>
      <c r="BJ1193" t="s">
        <v>268</v>
      </c>
      <c r="BK1193" t="s">
        <v>268</v>
      </c>
      <c r="BL1193" t="s">
        <v>268</v>
      </c>
      <c r="BM1193" t="s">
        <v>268</v>
      </c>
      <c r="BN1193" t="s">
        <v>268</v>
      </c>
      <c r="BO1193" t="s">
        <v>268</v>
      </c>
      <c r="BP1193" t="s">
        <v>268</v>
      </c>
      <c r="BQ1193" t="s">
        <v>268</v>
      </c>
      <c r="BR1193" t="s">
        <v>268</v>
      </c>
      <c r="BS1193" t="s">
        <v>268</v>
      </c>
      <c r="BT1193" t="s">
        <v>268</v>
      </c>
      <c r="BU1193" t="s">
        <v>268</v>
      </c>
      <c r="BV1193" t="s">
        <v>268</v>
      </c>
      <c r="BW1193" t="s">
        <v>268</v>
      </c>
      <c r="BX1193" t="s">
        <v>268</v>
      </c>
      <c r="BY1193">
        <v>18</v>
      </c>
      <c r="BZ1193">
        <v>18</v>
      </c>
      <c r="CA1193" t="s">
        <v>142</v>
      </c>
      <c r="CB1193" s="356">
        <v>123</v>
      </c>
      <c r="CC1193" t="s">
        <v>1817</v>
      </c>
      <c r="CD1193" t="s">
        <v>268</v>
      </c>
      <c r="CE1193" t="s">
        <v>268</v>
      </c>
      <c r="CF1193" t="s">
        <v>268</v>
      </c>
      <c r="CG1193" t="s">
        <v>268</v>
      </c>
      <c r="CH1193" t="s">
        <v>268</v>
      </c>
      <c r="CI1193" t="s">
        <v>268</v>
      </c>
      <c r="CJ1193" t="s">
        <v>268</v>
      </c>
      <c r="CK1193" t="s">
        <v>268</v>
      </c>
      <c r="CL1193" t="s">
        <v>268</v>
      </c>
      <c r="CM1193" t="s">
        <v>11224</v>
      </c>
      <c r="CN1193">
        <v>11.41</v>
      </c>
      <c r="CO1193" t="s">
        <v>268</v>
      </c>
      <c r="CP1193">
        <v>11.41</v>
      </c>
      <c r="CQ1193">
        <v>365</v>
      </c>
      <c r="CR1193" t="s">
        <v>878</v>
      </c>
      <c r="CS1193" t="s">
        <v>11225</v>
      </c>
      <c r="CT1193" t="s">
        <v>11226</v>
      </c>
      <c r="CU1193" t="s">
        <v>11227</v>
      </c>
      <c r="CV1193" t="s">
        <v>268</v>
      </c>
      <c r="CW1193" t="s">
        <v>268</v>
      </c>
      <c r="CX1193" t="s">
        <v>268</v>
      </c>
      <c r="CY1193" t="s">
        <v>268</v>
      </c>
      <c r="CZ1193" t="s">
        <v>268</v>
      </c>
      <c r="DA1193" t="s">
        <v>268</v>
      </c>
      <c r="DB1193" s="429">
        <f t="shared" si="240"/>
        <v>0</v>
      </c>
      <c r="DC1193" s="284">
        <f t="shared" si="241"/>
        <v>0</v>
      </c>
      <c r="DD1193" s="284">
        <f t="shared" si="242"/>
        <v>0</v>
      </c>
      <c r="DE1193" s="284">
        <f t="shared" si="243"/>
        <v>0</v>
      </c>
      <c r="DF1193" s="295">
        <f t="shared" si="244"/>
        <v>18</v>
      </c>
      <c r="DG1193" s="284">
        <f t="shared" si="245"/>
        <v>1</v>
      </c>
      <c r="DH1193" s="284">
        <f t="shared" si="246"/>
        <v>0</v>
      </c>
      <c r="DI1193" s="284">
        <f t="shared" si="247"/>
        <v>0</v>
      </c>
      <c r="DJ1193" s="284">
        <f t="shared" si="248"/>
        <v>0</v>
      </c>
      <c r="DK1193" s="295">
        <f t="shared" si="249"/>
        <v>0</v>
      </c>
      <c r="DL1193" s="297" t="str">
        <f t="shared" si="250"/>
        <v>A dispo.</v>
      </c>
      <c r="DM1193" s="430">
        <f>IFERROR(IF(CA1193="D",IF(DL1193="A dispo.",DF1193*VLOOKUP('DATI INPUT'!$F$27,TARIFFE_UD,4,FALSE),DF1193*VLOOKUP(DL1193,TARIFFE_UD,4,FALSE)),DF1193*VLOOKUP(CB1193-100,TARIFFE_UND,4,FALSE)),0)</f>
        <v>11.409925056216839</v>
      </c>
      <c r="DN1193" s="430">
        <f>IFERROR(IF(CA1193="D",IF(DL1193="A dispo.",DK1193*VLOOKUP('DATI INPUT'!$F$27,TARIFFE_UD,5,FALSE),DK1193*VLOOKUP(DL1193,TARIFFE_UD,5,FALSE)),DK1193*VLOOKUP(CB1193-100,TARIFFE_UND,5,FALSE)),0)</f>
        <v>0</v>
      </c>
      <c r="DO1193" s="431">
        <f t="shared" si="251"/>
        <v>-7.4943783161529609E-5</v>
      </c>
      <c r="DP1193" s="299">
        <f>IFERROR(IF(CA1193="D",IF(DL1193="A dispo.",DF1193*VLOOKUP('DATI INPUT'!$F$27,TARIFFE_UD,2,FALSE),DF1193*VLOOKUP(DL1193,TARIFFE_UD,2,FALSE)),DF1193*VLOOKUP(CB1193-100,TARIFFE_UND,2,FALSE)),0)</f>
        <v>14.255107178091567</v>
      </c>
      <c r="DQ1193" s="299">
        <f>IFERROR(IF(CA1193="D",IF(DL1193="A dispo.",DK1193*VLOOKUP('DATI INPUT'!$F$27,TARIFFE_UD,3,FALSE),DK1193*VLOOKUP(DL1193,TARIFFE_UD,3,FALSE)),DK1193*VLOOKUP(CB1193-100,TARIFFE_UND,3,FALSE)),0)</f>
        <v>0</v>
      </c>
      <c r="DR1193" s="299">
        <f t="shared" si="252"/>
        <v>14.255107178091567</v>
      </c>
    </row>
    <row r="1194" spans="1:122" x14ac:dyDescent="0.25">
      <c r="A1194" t="s">
        <v>9345</v>
      </c>
      <c r="B1194" t="s">
        <v>542</v>
      </c>
      <c r="C1194" t="s">
        <v>9346</v>
      </c>
      <c r="D1194" t="s">
        <v>2186</v>
      </c>
      <c r="E1194" t="s">
        <v>10849</v>
      </c>
      <c r="F1194" t="s">
        <v>156</v>
      </c>
      <c r="G1194" t="s">
        <v>2187</v>
      </c>
      <c r="H1194" t="s">
        <v>1137</v>
      </c>
      <c r="I1194" t="s">
        <v>2188</v>
      </c>
      <c r="J1194" t="s">
        <v>274</v>
      </c>
      <c r="K1194" t="s">
        <v>2189</v>
      </c>
      <c r="L1194" t="s">
        <v>984</v>
      </c>
      <c r="M1194" t="s">
        <v>2175</v>
      </c>
      <c r="N1194" t="s">
        <v>984</v>
      </c>
      <c r="O1194" t="s">
        <v>873</v>
      </c>
      <c r="P1194" t="s">
        <v>613</v>
      </c>
      <c r="Q1194" t="s">
        <v>496</v>
      </c>
      <c r="R1194" t="s">
        <v>268</v>
      </c>
      <c r="S1194" t="s">
        <v>268</v>
      </c>
      <c r="T1194" t="s">
        <v>268</v>
      </c>
      <c r="U1194" t="s">
        <v>268</v>
      </c>
      <c r="V1194" t="s">
        <v>268</v>
      </c>
      <c r="W1194" t="s">
        <v>1741</v>
      </c>
      <c r="X1194" t="s">
        <v>613</v>
      </c>
      <c r="Y1194" t="s">
        <v>268</v>
      </c>
      <c r="Z1194" t="s">
        <v>268</v>
      </c>
      <c r="AA1194" t="s">
        <v>268</v>
      </c>
      <c r="AB1194" t="s">
        <v>268</v>
      </c>
      <c r="AC1194" t="s">
        <v>268</v>
      </c>
      <c r="AD1194" t="s">
        <v>268</v>
      </c>
      <c r="AE1194" t="s">
        <v>287</v>
      </c>
      <c r="AF1194" t="s">
        <v>1811</v>
      </c>
      <c r="AG1194" t="s">
        <v>875</v>
      </c>
      <c r="AH1194" t="s">
        <v>1831</v>
      </c>
      <c r="AI1194" t="s">
        <v>9282</v>
      </c>
      <c r="AJ1194" t="s">
        <v>268</v>
      </c>
      <c r="AK1194" t="s">
        <v>413</v>
      </c>
      <c r="AL1194" t="s">
        <v>268</v>
      </c>
      <c r="AM1194" t="s">
        <v>353</v>
      </c>
      <c r="AN1194" t="s">
        <v>268</v>
      </c>
      <c r="AO1194" t="s">
        <v>268</v>
      </c>
      <c r="AP1194" t="s">
        <v>268</v>
      </c>
      <c r="AQ1194" t="s">
        <v>268</v>
      </c>
      <c r="AR1194" t="s">
        <v>268</v>
      </c>
      <c r="AS1194" t="s">
        <v>268</v>
      </c>
      <c r="AT1194" t="s">
        <v>268</v>
      </c>
      <c r="AU1194" t="s">
        <v>268</v>
      </c>
      <c r="AV1194" t="s">
        <v>268</v>
      </c>
      <c r="AW1194" t="s">
        <v>268</v>
      </c>
      <c r="AX1194" t="s">
        <v>268</v>
      </c>
      <c r="AY1194" t="s">
        <v>268</v>
      </c>
      <c r="AZ1194" t="s">
        <v>268</v>
      </c>
      <c r="BA1194" t="s">
        <v>268</v>
      </c>
      <c r="BB1194" t="s">
        <v>268</v>
      </c>
      <c r="BC1194" t="s">
        <v>268</v>
      </c>
      <c r="BD1194" t="s">
        <v>268</v>
      </c>
      <c r="BE1194" t="s">
        <v>268</v>
      </c>
      <c r="BF1194" t="s">
        <v>268</v>
      </c>
      <c r="BG1194" t="s">
        <v>268</v>
      </c>
      <c r="BH1194" t="s">
        <v>268</v>
      </c>
      <c r="BI1194" t="s">
        <v>268</v>
      </c>
      <c r="BJ1194" t="s">
        <v>268</v>
      </c>
      <c r="BK1194" t="s">
        <v>268</v>
      </c>
      <c r="BL1194" t="s">
        <v>268</v>
      </c>
      <c r="BM1194" t="s">
        <v>268</v>
      </c>
      <c r="BN1194" t="s">
        <v>268</v>
      </c>
      <c r="BO1194" t="s">
        <v>268</v>
      </c>
      <c r="BP1194" t="s">
        <v>268</v>
      </c>
      <c r="BQ1194" t="s">
        <v>268</v>
      </c>
      <c r="BR1194" t="s">
        <v>268</v>
      </c>
      <c r="BS1194" t="s">
        <v>268</v>
      </c>
      <c r="BT1194" t="s">
        <v>268</v>
      </c>
      <c r="BU1194" t="s">
        <v>268</v>
      </c>
      <c r="BV1194" t="s">
        <v>268</v>
      </c>
      <c r="BW1194" t="s">
        <v>268</v>
      </c>
      <c r="BX1194" t="s">
        <v>268</v>
      </c>
      <c r="BY1194">
        <v>36</v>
      </c>
      <c r="BZ1194">
        <v>36</v>
      </c>
      <c r="CA1194" t="s">
        <v>142</v>
      </c>
      <c r="CB1194" s="356">
        <v>123</v>
      </c>
      <c r="CC1194" t="s">
        <v>1817</v>
      </c>
      <c r="CD1194" t="s">
        <v>268</v>
      </c>
      <c r="CE1194" t="s">
        <v>268</v>
      </c>
      <c r="CF1194" s="356">
        <v>1</v>
      </c>
      <c r="CG1194" t="s">
        <v>268</v>
      </c>
      <c r="CH1194" t="s">
        <v>268</v>
      </c>
      <c r="CI1194" t="s">
        <v>268</v>
      </c>
      <c r="CJ1194" t="s">
        <v>268</v>
      </c>
      <c r="CK1194" t="s">
        <v>268</v>
      </c>
      <c r="CL1194" t="s">
        <v>268</v>
      </c>
      <c r="CM1194" t="s">
        <v>11224</v>
      </c>
      <c r="CN1194">
        <v>17.75</v>
      </c>
      <c r="CO1194" t="s">
        <v>268</v>
      </c>
      <c r="CP1194">
        <v>17.75</v>
      </c>
      <c r="CQ1194">
        <v>365</v>
      </c>
      <c r="CR1194" t="s">
        <v>878</v>
      </c>
      <c r="CS1194" t="s">
        <v>11225</v>
      </c>
      <c r="CT1194" t="s">
        <v>11226</v>
      </c>
      <c r="CU1194" t="s">
        <v>11227</v>
      </c>
      <c r="CV1194" t="s">
        <v>268</v>
      </c>
      <c r="CW1194" t="s">
        <v>268</v>
      </c>
      <c r="CX1194" t="s">
        <v>268</v>
      </c>
      <c r="CY1194" t="s">
        <v>268</v>
      </c>
      <c r="CZ1194" t="s">
        <v>268</v>
      </c>
      <c r="DA1194" t="s">
        <v>268</v>
      </c>
      <c r="DB1194" s="429">
        <f t="shared" si="240"/>
        <v>0</v>
      </c>
      <c r="DC1194" s="284">
        <f t="shared" si="241"/>
        <v>0</v>
      </c>
      <c r="DD1194" s="284">
        <f t="shared" si="242"/>
        <v>0</v>
      </c>
      <c r="DE1194" s="284">
        <f t="shared" si="243"/>
        <v>0</v>
      </c>
      <c r="DF1194" s="295">
        <f t="shared" si="244"/>
        <v>36</v>
      </c>
      <c r="DG1194" s="284">
        <f t="shared" si="245"/>
        <v>1</v>
      </c>
      <c r="DH1194" s="284">
        <f t="shared" si="246"/>
        <v>0</v>
      </c>
      <c r="DI1194" s="284">
        <f t="shared" si="247"/>
        <v>0</v>
      </c>
      <c r="DJ1194" s="284">
        <f t="shared" si="248"/>
        <v>0</v>
      </c>
      <c r="DK1194" s="295">
        <f t="shared" si="249"/>
        <v>0</v>
      </c>
      <c r="DL1194" s="297">
        <f t="shared" si="250"/>
        <v>1</v>
      </c>
      <c r="DM1194" s="430">
        <f>IFERROR(IF(CA1194="D",IF(DL1194="A dispo.",DF1194*VLOOKUP('DATI INPUT'!$F$27,TARIFFE_UD,4,FALSE),DF1194*VLOOKUP(DL1194,TARIFFE_UD,4,FALSE)),DF1194*VLOOKUP(CB1194-100,TARIFFE_UND,4,FALSE)),0)</f>
        <v>17.748772309670635</v>
      </c>
      <c r="DN1194" s="430">
        <f>IFERROR(IF(CA1194="D",IF(DL1194="A dispo.",DK1194*VLOOKUP('DATI INPUT'!$F$27,TARIFFE_UD,5,FALSE),DK1194*VLOOKUP(DL1194,TARIFFE_UD,5,FALSE)),DK1194*VLOOKUP(CB1194-100,TARIFFE_UND,5,FALSE)),0)</f>
        <v>0</v>
      </c>
      <c r="DO1194" s="431">
        <f t="shared" si="251"/>
        <v>-1.2276903293653163E-3</v>
      </c>
      <c r="DP1194" s="299">
        <f>IFERROR(IF(CA1194="D",IF(DL1194="A dispo.",DF1194*VLOOKUP('DATI INPUT'!$F$27,TARIFFE_UD,2,FALSE),DF1194*VLOOKUP(DL1194,TARIFFE_UD,2,FALSE)),DF1194*VLOOKUP(CB1194-100,TARIFFE_UND,2,FALSE)),0)</f>
        <v>22.174611165920219</v>
      </c>
      <c r="DQ1194" s="299">
        <f>IFERROR(IF(CA1194="D",IF(DL1194="A dispo.",DK1194*VLOOKUP('DATI INPUT'!$F$27,TARIFFE_UD,3,FALSE),DK1194*VLOOKUP(DL1194,TARIFFE_UD,3,FALSE)),DK1194*VLOOKUP(CB1194-100,TARIFFE_UND,3,FALSE)),0)</f>
        <v>0</v>
      </c>
      <c r="DR1194" s="299">
        <f t="shared" si="252"/>
        <v>22.174611165920219</v>
      </c>
    </row>
    <row r="1195" spans="1:122" x14ac:dyDescent="0.25">
      <c r="A1195" t="s">
        <v>9347</v>
      </c>
      <c r="B1195" t="s">
        <v>541</v>
      </c>
      <c r="C1195" t="s">
        <v>1623</v>
      </c>
      <c r="D1195" t="s">
        <v>2170</v>
      </c>
      <c r="E1195" t="s">
        <v>2171</v>
      </c>
      <c r="F1195" t="s">
        <v>156</v>
      </c>
      <c r="G1195" t="s">
        <v>2172</v>
      </c>
      <c r="H1195" t="s">
        <v>1137</v>
      </c>
      <c r="I1195" t="s">
        <v>2173</v>
      </c>
      <c r="J1195" t="s">
        <v>274</v>
      </c>
      <c r="K1195" t="s">
        <v>2174</v>
      </c>
      <c r="L1195" t="s">
        <v>984</v>
      </c>
      <c r="M1195" t="s">
        <v>2175</v>
      </c>
      <c r="N1195" t="s">
        <v>984</v>
      </c>
      <c r="O1195" t="s">
        <v>873</v>
      </c>
      <c r="P1195" t="s">
        <v>613</v>
      </c>
      <c r="Q1195" t="s">
        <v>496</v>
      </c>
      <c r="R1195" t="s">
        <v>268</v>
      </c>
      <c r="S1195" t="s">
        <v>268</v>
      </c>
      <c r="T1195" t="s">
        <v>268</v>
      </c>
      <c r="U1195" t="s">
        <v>268</v>
      </c>
      <c r="V1195" t="s">
        <v>268</v>
      </c>
      <c r="W1195" t="s">
        <v>1741</v>
      </c>
      <c r="X1195" t="s">
        <v>613</v>
      </c>
      <c r="Y1195" t="s">
        <v>268</v>
      </c>
      <c r="Z1195" t="s">
        <v>268</v>
      </c>
      <c r="AA1195" t="s">
        <v>268</v>
      </c>
      <c r="AB1195" t="s">
        <v>268</v>
      </c>
      <c r="AC1195" t="s">
        <v>268</v>
      </c>
      <c r="AD1195" t="s">
        <v>268</v>
      </c>
      <c r="AE1195" t="s">
        <v>287</v>
      </c>
      <c r="AF1195" t="s">
        <v>1811</v>
      </c>
      <c r="AG1195" t="s">
        <v>875</v>
      </c>
      <c r="AH1195" t="s">
        <v>1831</v>
      </c>
      <c r="AI1195" t="s">
        <v>9282</v>
      </c>
      <c r="AJ1195" t="s">
        <v>268</v>
      </c>
      <c r="AK1195" t="s">
        <v>352</v>
      </c>
      <c r="AL1195" t="s">
        <v>268</v>
      </c>
      <c r="AM1195" t="s">
        <v>353</v>
      </c>
      <c r="AN1195" t="s">
        <v>268</v>
      </c>
      <c r="AO1195" t="s">
        <v>268</v>
      </c>
      <c r="AP1195" t="s">
        <v>268</v>
      </c>
      <c r="AQ1195" t="s">
        <v>268</v>
      </c>
      <c r="AR1195" t="s">
        <v>268</v>
      </c>
      <c r="AS1195" t="s">
        <v>268</v>
      </c>
      <c r="AT1195" t="s">
        <v>268</v>
      </c>
      <c r="AU1195" t="s">
        <v>268</v>
      </c>
      <c r="AV1195" t="s">
        <v>268</v>
      </c>
      <c r="AW1195" t="s">
        <v>268</v>
      </c>
      <c r="AX1195" t="s">
        <v>268</v>
      </c>
      <c r="AY1195" t="s">
        <v>268</v>
      </c>
      <c r="AZ1195" t="s">
        <v>268</v>
      </c>
      <c r="BA1195" t="s">
        <v>268</v>
      </c>
      <c r="BB1195" t="s">
        <v>268</v>
      </c>
      <c r="BC1195" t="s">
        <v>268</v>
      </c>
      <c r="BD1195" t="s">
        <v>268</v>
      </c>
      <c r="BE1195" t="s">
        <v>268</v>
      </c>
      <c r="BF1195" t="s">
        <v>268</v>
      </c>
      <c r="BG1195" t="s">
        <v>268</v>
      </c>
      <c r="BH1195" t="s">
        <v>268</v>
      </c>
      <c r="BI1195" t="s">
        <v>268</v>
      </c>
      <c r="BJ1195" t="s">
        <v>268</v>
      </c>
      <c r="BK1195" t="s">
        <v>268</v>
      </c>
      <c r="BL1195" t="s">
        <v>268</v>
      </c>
      <c r="BM1195" t="s">
        <v>268</v>
      </c>
      <c r="BN1195" t="s">
        <v>268</v>
      </c>
      <c r="BO1195" t="s">
        <v>268</v>
      </c>
      <c r="BP1195" t="s">
        <v>268</v>
      </c>
      <c r="BQ1195" t="s">
        <v>268</v>
      </c>
      <c r="BR1195" t="s">
        <v>268</v>
      </c>
      <c r="BS1195" t="s">
        <v>268</v>
      </c>
      <c r="BT1195" t="s">
        <v>268</v>
      </c>
      <c r="BU1195" t="s">
        <v>268</v>
      </c>
      <c r="BV1195" t="s">
        <v>268</v>
      </c>
      <c r="BW1195" t="s">
        <v>268</v>
      </c>
      <c r="BX1195" t="s">
        <v>268</v>
      </c>
      <c r="BY1195">
        <v>36</v>
      </c>
      <c r="BZ1195">
        <v>36</v>
      </c>
      <c r="CA1195" t="s">
        <v>142</v>
      </c>
      <c r="CB1195" s="356">
        <v>123</v>
      </c>
      <c r="CC1195" t="s">
        <v>1817</v>
      </c>
      <c r="CD1195" t="s">
        <v>268</v>
      </c>
      <c r="CE1195" t="s">
        <v>268</v>
      </c>
      <c r="CF1195" s="356">
        <v>1</v>
      </c>
      <c r="CG1195" t="s">
        <v>268</v>
      </c>
      <c r="CH1195" t="s">
        <v>268</v>
      </c>
      <c r="CI1195" t="s">
        <v>268</v>
      </c>
      <c r="CJ1195" t="s">
        <v>268</v>
      </c>
      <c r="CK1195" t="s">
        <v>268</v>
      </c>
      <c r="CL1195" t="s">
        <v>268</v>
      </c>
      <c r="CM1195" t="s">
        <v>11224</v>
      </c>
      <c r="CN1195">
        <v>17.75</v>
      </c>
      <c r="CO1195" t="s">
        <v>268</v>
      </c>
      <c r="CP1195">
        <v>17.75</v>
      </c>
      <c r="CQ1195">
        <v>365</v>
      </c>
      <c r="CR1195" t="s">
        <v>878</v>
      </c>
      <c r="CS1195" t="s">
        <v>11225</v>
      </c>
      <c r="CT1195" t="s">
        <v>11226</v>
      </c>
      <c r="CU1195" t="s">
        <v>11227</v>
      </c>
      <c r="CV1195" t="s">
        <v>268</v>
      </c>
      <c r="CW1195" t="s">
        <v>268</v>
      </c>
      <c r="CX1195" t="s">
        <v>268</v>
      </c>
      <c r="CY1195" t="s">
        <v>268</v>
      </c>
      <c r="CZ1195" t="s">
        <v>268</v>
      </c>
      <c r="DA1195" t="s">
        <v>268</v>
      </c>
      <c r="DB1195" s="429">
        <f t="shared" si="240"/>
        <v>0</v>
      </c>
      <c r="DC1195" s="284">
        <f t="shared" si="241"/>
        <v>0</v>
      </c>
      <c r="DD1195" s="284">
        <f t="shared" si="242"/>
        <v>0</v>
      </c>
      <c r="DE1195" s="284">
        <f t="shared" si="243"/>
        <v>0</v>
      </c>
      <c r="DF1195" s="295">
        <f t="shared" si="244"/>
        <v>36</v>
      </c>
      <c r="DG1195" s="284">
        <f t="shared" si="245"/>
        <v>1</v>
      </c>
      <c r="DH1195" s="284">
        <f t="shared" si="246"/>
        <v>0</v>
      </c>
      <c r="DI1195" s="284">
        <f t="shared" si="247"/>
        <v>0</v>
      </c>
      <c r="DJ1195" s="284">
        <f t="shared" si="248"/>
        <v>0</v>
      </c>
      <c r="DK1195" s="295">
        <f t="shared" si="249"/>
        <v>0</v>
      </c>
      <c r="DL1195" s="297">
        <f t="shared" si="250"/>
        <v>1</v>
      </c>
      <c r="DM1195" s="430">
        <f>IFERROR(IF(CA1195="D",IF(DL1195="A dispo.",DF1195*VLOOKUP('DATI INPUT'!$F$27,TARIFFE_UD,4,FALSE),DF1195*VLOOKUP(DL1195,TARIFFE_UD,4,FALSE)),DF1195*VLOOKUP(CB1195-100,TARIFFE_UND,4,FALSE)),0)</f>
        <v>17.748772309670635</v>
      </c>
      <c r="DN1195" s="430">
        <f>IFERROR(IF(CA1195="D",IF(DL1195="A dispo.",DK1195*VLOOKUP('DATI INPUT'!$F$27,TARIFFE_UD,5,FALSE),DK1195*VLOOKUP(DL1195,TARIFFE_UD,5,FALSE)),DK1195*VLOOKUP(CB1195-100,TARIFFE_UND,5,FALSE)),0)</f>
        <v>0</v>
      </c>
      <c r="DO1195" s="431">
        <f t="shared" si="251"/>
        <v>-1.2276903293653163E-3</v>
      </c>
      <c r="DP1195" s="299">
        <f>IFERROR(IF(CA1195="D",IF(DL1195="A dispo.",DF1195*VLOOKUP('DATI INPUT'!$F$27,TARIFFE_UD,2,FALSE),DF1195*VLOOKUP(DL1195,TARIFFE_UD,2,FALSE)),DF1195*VLOOKUP(CB1195-100,TARIFFE_UND,2,FALSE)),0)</f>
        <v>22.174611165920219</v>
      </c>
      <c r="DQ1195" s="299">
        <f>IFERROR(IF(CA1195="D",IF(DL1195="A dispo.",DK1195*VLOOKUP('DATI INPUT'!$F$27,TARIFFE_UD,3,FALSE),DK1195*VLOOKUP(DL1195,TARIFFE_UD,3,FALSE)),DK1195*VLOOKUP(CB1195-100,TARIFFE_UND,3,FALSE)),0)</f>
        <v>0</v>
      </c>
      <c r="DR1195" s="299">
        <f t="shared" si="252"/>
        <v>22.174611165920219</v>
      </c>
    </row>
    <row r="1196" spans="1:122" x14ac:dyDescent="0.25">
      <c r="A1196" t="s">
        <v>9348</v>
      </c>
      <c r="B1196" t="s">
        <v>4791</v>
      </c>
      <c r="C1196" t="s">
        <v>1624</v>
      </c>
      <c r="D1196" t="s">
        <v>4792</v>
      </c>
      <c r="E1196" t="s">
        <v>268</v>
      </c>
      <c r="F1196" t="s">
        <v>156</v>
      </c>
      <c r="G1196" t="s">
        <v>4793</v>
      </c>
      <c r="H1196" t="s">
        <v>4794</v>
      </c>
      <c r="I1196" t="s">
        <v>4795</v>
      </c>
      <c r="J1196" t="s">
        <v>156</v>
      </c>
      <c r="K1196" t="s">
        <v>4796</v>
      </c>
      <c r="L1196" t="s">
        <v>2536</v>
      </c>
      <c r="M1196" t="s">
        <v>4797</v>
      </c>
      <c r="N1196" t="s">
        <v>1899</v>
      </c>
      <c r="O1196" t="s">
        <v>3333</v>
      </c>
      <c r="P1196" t="s">
        <v>3122</v>
      </c>
      <c r="Q1196" t="s">
        <v>343</v>
      </c>
      <c r="R1196" t="s">
        <v>268</v>
      </c>
      <c r="S1196" t="s">
        <v>268</v>
      </c>
      <c r="T1196" t="s">
        <v>268</v>
      </c>
      <c r="U1196" t="s">
        <v>268</v>
      </c>
      <c r="V1196" t="s">
        <v>268</v>
      </c>
      <c r="W1196" t="s">
        <v>1741</v>
      </c>
      <c r="X1196" t="s">
        <v>613</v>
      </c>
      <c r="Y1196" t="s">
        <v>268</v>
      </c>
      <c r="Z1196" t="s">
        <v>268</v>
      </c>
      <c r="AA1196" t="s">
        <v>268</v>
      </c>
      <c r="AB1196" t="s">
        <v>268</v>
      </c>
      <c r="AC1196" t="s">
        <v>268</v>
      </c>
      <c r="AD1196" t="s">
        <v>268</v>
      </c>
      <c r="AE1196" t="s">
        <v>287</v>
      </c>
      <c r="AF1196" t="s">
        <v>1811</v>
      </c>
      <c r="AG1196" t="s">
        <v>875</v>
      </c>
      <c r="AH1196" t="s">
        <v>1831</v>
      </c>
      <c r="AI1196" t="s">
        <v>9282</v>
      </c>
      <c r="AJ1196" t="s">
        <v>268</v>
      </c>
      <c r="AK1196" t="s">
        <v>669</v>
      </c>
      <c r="AL1196" t="s">
        <v>268</v>
      </c>
      <c r="AM1196" t="s">
        <v>353</v>
      </c>
      <c r="AN1196" t="s">
        <v>268</v>
      </c>
      <c r="AO1196" t="s">
        <v>268</v>
      </c>
      <c r="AP1196" t="s">
        <v>268</v>
      </c>
      <c r="AQ1196" t="s">
        <v>268</v>
      </c>
      <c r="AR1196" t="s">
        <v>268</v>
      </c>
      <c r="AS1196" t="s">
        <v>268</v>
      </c>
      <c r="AT1196" t="s">
        <v>268</v>
      </c>
      <c r="AU1196" t="s">
        <v>268</v>
      </c>
      <c r="AV1196" t="s">
        <v>268</v>
      </c>
      <c r="AW1196" t="s">
        <v>268</v>
      </c>
      <c r="AX1196" t="s">
        <v>268</v>
      </c>
      <c r="AY1196" t="s">
        <v>268</v>
      </c>
      <c r="AZ1196" t="s">
        <v>268</v>
      </c>
      <c r="BA1196" t="s">
        <v>268</v>
      </c>
      <c r="BB1196" t="s">
        <v>268</v>
      </c>
      <c r="BC1196" t="s">
        <v>268</v>
      </c>
      <c r="BD1196" t="s">
        <v>268</v>
      </c>
      <c r="BE1196" t="s">
        <v>268</v>
      </c>
      <c r="BF1196" t="s">
        <v>268</v>
      </c>
      <c r="BG1196" t="s">
        <v>268</v>
      </c>
      <c r="BH1196" t="s">
        <v>268</v>
      </c>
      <c r="BI1196" t="s">
        <v>268</v>
      </c>
      <c r="BJ1196" t="s">
        <v>268</v>
      </c>
      <c r="BK1196" t="s">
        <v>268</v>
      </c>
      <c r="BL1196" t="s">
        <v>268</v>
      </c>
      <c r="BM1196" t="s">
        <v>268</v>
      </c>
      <c r="BN1196" t="s">
        <v>268</v>
      </c>
      <c r="BO1196" t="s">
        <v>268</v>
      </c>
      <c r="BP1196" t="s">
        <v>268</v>
      </c>
      <c r="BQ1196" t="s">
        <v>268</v>
      </c>
      <c r="BR1196" t="s">
        <v>268</v>
      </c>
      <c r="BS1196" t="s">
        <v>268</v>
      </c>
      <c r="BT1196" t="s">
        <v>268</v>
      </c>
      <c r="BU1196" t="s">
        <v>268</v>
      </c>
      <c r="BV1196" t="s">
        <v>268</v>
      </c>
      <c r="BW1196" t="s">
        <v>268</v>
      </c>
      <c r="BX1196" t="s">
        <v>268</v>
      </c>
      <c r="BY1196">
        <v>18</v>
      </c>
      <c r="BZ1196">
        <v>18</v>
      </c>
      <c r="CA1196" t="s">
        <v>142</v>
      </c>
      <c r="CB1196" s="356">
        <v>123</v>
      </c>
      <c r="CC1196" t="s">
        <v>1817</v>
      </c>
      <c r="CD1196" t="s">
        <v>268</v>
      </c>
      <c r="CE1196" t="s">
        <v>268</v>
      </c>
      <c r="CF1196" t="s">
        <v>268</v>
      </c>
      <c r="CG1196" t="s">
        <v>268</v>
      </c>
      <c r="CH1196" t="s">
        <v>268</v>
      </c>
      <c r="CI1196" t="s">
        <v>268</v>
      </c>
      <c r="CJ1196" t="s">
        <v>268</v>
      </c>
      <c r="CK1196" t="s">
        <v>268</v>
      </c>
      <c r="CL1196" t="s">
        <v>268</v>
      </c>
      <c r="CM1196" t="s">
        <v>11224</v>
      </c>
      <c r="CN1196">
        <v>11.41</v>
      </c>
      <c r="CO1196" t="s">
        <v>268</v>
      </c>
      <c r="CP1196">
        <v>11.41</v>
      </c>
      <c r="CQ1196">
        <v>365</v>
      </c>
      <c r="CR1196" t="s">
        <v>878</v>
      </c>
      <c r="CS1196" t="s">
        <v>11225</v>
      </c>
      <c r="CT1196" t="s">
        <v>11226</v>
      </c>
      <c r="CU1196" t="s">
        <v>11227</v>
      </c>
      <c r="CV1196" t="s">
        <v>268</v>
      </c>
      <c r="CW1196" t="s">
        <v>268</v>
      </c>
      <c r="CX1196" t="s">
        <v>268</v>
      </c>
      <c r="CY1196" t="s">
        <v>268</v>
      </c>
      <c r="CZ1196" t="s">
        <v>268</v>
      </c>
      <c r="DA1196" t="s">
        <v>268</v>
      </c>
      <c r="DB1196" s="429">
        <f t="shared" si="240"/>
        <v>0</v>
      </c>
      <c r="DC1196" s="284">
        <f t="shared" si="241"/>
        <v>0</v>
      </c>
      <c r="DD1196" s="284">
        <f t="shared" si="242"/>
        <v>0</v>
      </c>
      <c r="DE1196" s="284">
        <f t="shared" si="243"/>
        <v>0</v>
      </c>
      <c r="DF1196" s="295">
        <f t="shared" si="244"/>
        <v>18</v>
      </c>
      <c r="DG1196" s="284">
        <f t="shared" si="245"/>
        <v>1</v>
      </c>
      <c r="DH1196" s="284">
        <f t="shared" si="246"/>
        <v>0</v>
      </c>
      <c r="DI1196" s="284">
        <f t="shared" si="247"/>
        <v>0</v>
      </c>
      <c r="DJ1196" s="284">
        <f t="shared" si="248"/>
        <v>0</v>
      </c>
      <c r="DK1196" s="295">
        <f t="shared" si="249"/>
        <v>0</v>
      </c>
      <c r="DL1196" s="297" t="str">
        <f t="shared" si="250"/>
        <v>A dispo.</v>
      </c>
      <c r="DM1196" s="430">
        <f>IFERROR(IF(CA1196="D",IF(DL1196="A dispo.",DF1196*VLOOKUP('DATI INPUT'!$F$27,TARIFFE_UD,4,FALSE),DF1196*VLOOKUP(DL1196,TARIFFE_UD,4,FALSE)),DF1196*VLOOKUP(CB1196-100,TARIFFE_UND,4,FALSE)),0)</f>
        <v>11.409925056216839</v>
      </c>
      <c r="DN1196" s="430">
        <f>IFERROR(IF(CA1196="D",IF(DL1196="A dispo.",DK1196*VLOOKUP('DATI INPUT'!$F$27,TARIFFE_UD,5,FALSE),DK1196*VLOOKUP(DL1196,TARIFFE_UD,5,FALSE)),DK1196*VLOOKUP(CB1196-100,TARIFFE_UND,5,FALSE)),0)</f>
        <v>0</v>
      </c>
      <c r="DO1196" s="431">
        <f t="shared" si="251"/>
        <v>-7.4943783161529609E-5</v>
      </c>
      <c r="DP1196" s="299">
        <f>IFERROR(IF(CA1196="D",IF(DL1196="A dispo.",DF1196*VLOOKUP('DATI INPUT'!$F$27,TARIFFE_UD,2,FALSE),DF1196*VLOOKUP(DL1196,TARIFFE_UD,2,FALSE)),DF1196*VLOOKUP(CB1196-100,TARIFFE_UND,2,FALSE)),0)</f>
        <v>14.255107178091567</v>
      </c>
      <c r="DQ1196" s="299">
        <f>IFERROR(IF(CA1196="D",IF(DL1196="A dispo.",DK1196*VLOOKUP('DATI INPUT'!$F$27,TARIFFE_UD,3,FALSE),DK1196*VLOOKUP(DL1196,TARIFFE_UD,3,FALSE)),DK1196*VLOOKUP(CB1196-100,TARIFFE_UND,3,FALSE)),0)</f>
        <v>0</v>
      </c>
      <c r="DR1196" s="299">
        <f t="shared" si="252"/>
        <v>14.255107178091567</v>
      </c>
    </row>
    <row r="1197" spans="1:122" x14ac:dyDescent="0.25">
      <c r="A1197" t="s">
        <v>9349</v>
      </c>
      <c r="B1197" t="s">
        <v>1523</v>
      </c>
      <c r="C1197" t="s">
        <v>1625</v>
      </c>
      <c r="D1197" t="s">
        <v>5141</v>
      </c>
      <c r="E1197" t="s">
        <v>268</v>
      </c>
      <c r="F1197" t="s">
        <v>156</v>
      </c>
      <c r="G1197" t="s">
        <v>5142</v>
      </c>
      <c r="H1197" t="s">
        <v>849</v>
      </c>
      <c r="I1197" t="s">
        <v>5143</v>
      </c>
      <c r="J1197" t="s">
        <v>274</v>
      </c>
      <c r="K1197" t="s">
        <v>5144</v>
      </c>
      <c r="L1197" t="s">
        <v>960</v>
      </c>
      <c r="M1197" t="s">
        <v>5145</v>
      </c>
      <c r="N1197" t="s">
        <v>5146</v>
      </c>
      <c r="O1197" t="s">
        <v>289</v>
      </c>
      <c r="P1197" t="s">
        <v>2152</v>
      </c>
      <c r="Q1197" t="s">
        <v>346</v>
      </c>
      <c r="R1197" t="s">
        <v>268</v>
      </c>
      <c r="S1197" t="s">
        <v>268</v>
      </c>
      <c r="T1197" t="s">
        <v>268</v>
      </c>
      <c r="U1197" t="s">
        <v>268</v>
      </c>
      <c r="V1197" t="s">
        <v>268</v>
      </c>
      <c r="W1197" t="s">
        <v>1741</v>
      </c>
      <c r="X1197" t="s">
        <v>613</v>
      </c>
      <c r="Y1197" t="s">
        <v>268</v>
      </c>
      <c r="Z1197" t="s">
        <v>268</v>
      </c>
      <c r="AA1197" t="s">
        <v>268</v>
      </c>
      <c r="AB1197" t="s">
        <v>268</v>
      </c>
      <c r="AC1197" t="s">
        <v>268</v>
      </c>
      <c r="AD1197" t="s">
        <v>268</v>
      </c>
      <c r="AE1197" t="s">
        <v>287</v>
      </c>
      <c r="AF1197" t="s">
        <v>1811</v>
      </c>
      <c r="AG1197" t="s">
        <v>875</v>
      </c>
      <c r="AH1197" t="s">
        <v>1831</v>
      </c>
      <c r="AI1197" t="s">
        <v>9282</v>
      </c>
      <c r="AJ1197" t="s">
        <v>268</v>
      </c>
      <c r="AK1197" t="s">
        <v>724</v>
      </c>
      <c r="AL1197" t="s">
        <v>268</v>
      </c>
      <c r="AM1197" t="s">
        <v>353</v>
      </c>
      <c r="AN1197" t="s">
        <v>268</v>
      </c>
      <c r="AO1197" t="s">
        <v>268</v>
      </c>
      <c r="AP1197" t="s">
        <v>268</v>
      </c>
      <c r="AQ1197" t="s">
        <v>268</v>
      </c>
      <c r="AR1197" t="s">
        <v>268</v>
      </c>
      <c r="AS1197" t="s">
        <v>268</v>
      </c>
      <c r="AT1197" t="s">
        <v>268</v>
      </c>
      <c r="AU1197" t="s">
        <v>268</v>
      </c>
      <c r="AV1197" t="s">
        <v>268</v>
      </c>
      <c r="AW1197" t="s">
        <v>268</v>
      </c>
      <c r="AX1197" t="s">
        <v>268</v>
      </c>
      <c r="AY1197" t="s">
        <v>268</v>
      </c>
      <c r="AZ1197" t="s">
        <v>268</v>
      </c>
      <c r="BA1197" t="s">
        <v>268</v>
      </c>
      <c r="BB1197" t="s">
        <v>268</v>
      </c>
      <c r="BC1197" t="s">
        <v>268</v>
      </c>
      <c r="BD1197" t="s">
        <v>268</v>
      </c>
      <c r="BE1197" t="s">
        <v>268</v>
      </c>
      <c r="BF1197" t="s">
        <v>268</v>
      </c>
      <c r="BG1197" t="s">
        <v>268</v>
      </c>
      <c r="BH1197" t="s">
        <v>268</v>
      </c>
      <c r="BI1197" t="s">
        <v>268</v>
      </c>
      <c r="BJ1197" t="s">
        <v>268</v>
      </c>
      <c r="BK1197" t="s">
        <v>268</v>
      </c>
      <c r="BL1197" t="s">
        <v>268</v>
      </c>
      <c r="BM1197" t="s">
        <v>268</v>
      </c>
      <c r="BN1197" t="s">
        <v>268</v>
      </c>
      <c r="BO1197" t="s">
        <v>268</v>
      </c>
      <c r="BP1197" t="s">
        <v>268</v>
      </c>
      <c r="BQ1197" t="s">
        <v>268</v>
      </c>
      <c r="BR1197" t="s">
        <v>268</v>
      </c>
      <c r="BS1197" t="s">
        <v>268</v>
      </c>
      <c r="BT1197" t="s">
        <v>268</v>
      </c>
      <c r="BU1197" t="s">
        <v>268</v>
      </c>
      <c r="BV1197" t="s">
        <v>268</v>
      </c>
      <c r="BW1197" t="s">
        <v>268</v>
      </c>
      <c r="BX1197" t="s">
        <v>268</v>
      </c>
      <c r="BY1197">
        <v>18</v>
      </c>
      <c r="BZ1197">
        <v>18</v>
      </c>
      <c r="CA1197" t="s">
        <v>142</v>
      </c>
      <c r="CB1197" s="356">
        <v>123</v>
      </c>
      <c r="CC1197" t="s">
        <v>1817</v>
      </c>
      <c r="CD1197" t="s">
        <v>268</v>
      </c>
      <c r="CE1197" t="s">
        <v>268</v>
      </c>
      <c r="CF1197" t="s">
        <v>268</v>
      </c>
      <c r="CG1197" t="s">
        <v>268</v>
      </c>
      <c r="CH1197" t="s">
        <v>268</v>
      </c>
      <c r="CI1197" t="s">
        <v>268</v>
      </c>
      <c r="CJ1197" t="s">
        <v>268</v>
      </c>
      <c r="CK1197" t="s">
        <v>268</v>
      </c>
      <c r="CL1197" t="s">
        <v>268</v>
      </c>
      <c r="CM1197" t="s">
        <v>11224</v>
      </c>
      <c r="CN1197">
        <v>11.41</v>
      </c>
      <c r="CO1197" t="s">
        <v>268</v>
      </c>
      <c r="CP1197">
        <v>11.41</v>
      </c>
      <c r="CQ1197">
        <v>365</v>
      </c>
      <c r="CR1197" t="s">
        <v>878</v>
      </c>
      <c r="CS1197" t="s">
        <v>11225</v>
      </c>
      <c r="CT1197" t="s">
        <v>11226</v>
      </c>
      <c r="CU1197" t="s">
        <v>11227</v>
      </c>
      <c r="CV1197" t="s">
        <v>268</v>
      </c>
      <c r="CW1197" t="s">
        <v>268</v>
      </c>
      <c r="CX1197" t="s">
        <v>268</v>
      </c>
      <c r="CY1197" t="s">
        <v>268</v>
      </c>
      <c r="CZ1197" t="s">
        <v>268</v>
      </c>
      <c r="DA1197" t="s">
        <v>268</v>
      </c>
      <c r="DB1197" s="429">
        <f t="shared" si="240"/>
        <v>0</v>
      </c>
      <c r="DC1197" s="284">
        <f t="shared" si="241"/>
        <v>0</v>
      </c>
      <c r="DD1197" s="284">
        <f t="shared" si="242"/>
        <v>0</v>
      </c>
      <c r="DE1197" s="284">
        <f t="shared" si="243"/>
        <v>0</v>
      </c>
      <c r="DF1197" s="295">
        <f t="shared" si="244"/>
        <v>18</v>
      </c>
      <c r="DG1197" s="284">
        <f t="shared" si="245"/>
        <v>1</v>
      </c>
      <c r="DH1197" s="284">
        <f t="shared" si="246"/>
        <v>0</v>
      </c>
      <c r="DI1197" s="284">
        <f t="shared" si="247"/>
        <v>0</v>
      </c>
      <c r="DJ1197" s="284">
        <f t="shared" si="248"/>
        <v>0</v>
      </c>
      <c r="DK1197" s="295">
        <f t="shared" si="249"/>
        <v>0</v>
      </c>
      <c r="DL1197" s="297" t="str">
        <f t="shared" si="250"/>
        <v>A dispo.</v>
      </c>
      <c r="DM1197" s="430">
        <f>IFERROR(IF(CA1197="D",IF(DL1197="A dispo.",DF1197*VLOOKUP('DATI INPUT'!$F$27,TARIFFE_UD,4,FALSE),DF1197*VLOOKUP(DL1197,TARIFFE_UD,4,FALSE)),DF1197*VLOOKUP(CB1197-100,TARIFFE_UND,4,FALSE)),0)</f>
        <v>11.409925056216839</v>
      </c>
      <c r="DN1197" s="430">
        <f>IFERROR(IF(CA1197="D",IF(DL1197="A dispo.",DK1197*VLOOKUP('DATI INPUT'!$F$27,TARIFFE_UD,5,FALSE),DK1197*VLOOKUP(DL1197,TARIFFE_UD,5,FALSE)),DK1197*VLOOKUP(CB1197-100,TARIFFE_UND,5,FALSE)),0)</f>
        <v>0</v>
      </c>
      <c r="DO1197" s="431">
        <f t="shared" si="251"/>
        <v>-7.4943783161529609E-5</v>
      </c>
      <c r="DP1197" s="299">
        <f>IFERROR(IF(CA1197="D",IF(DL1197="A dispo.",DF1197*VLOOKUP('DATI INPUT'!$F$27,TARIFFE_UD,2,FALSE),DF1197*VLOOKUP(DL1197,TARIFFE_UD,2,FALSE)),DF1197*VLOOKUP(CB1197-100,TARIFFE_UND,2,FALSE)),0)</f>
        <v>14.255107178091567</v>
      </c>
      <c r="DQ1197" s="299">
        <f>IFERROR(IF(CA1197="D",IF(DL1197="A dispo.",DK1197*VLOOKUP('DATI INPUT'!$F$27,TARIFFE_UD,3,FALSE),DK1197*VLOOKUP(DL1197,TARIFFE_UD,3,FALSE)),DK1197*VLOOKUP(CB1197-100,TARIFFE_UND,3,FALSE)),0)</f>
        <v>0</v>
      </c>
      <c r="DR1197" s="299">
        <f t="shared" si="252"/>
        <v>14.255107178091567</v>
      </c>
    </row>
    <row r="1198" spans="1:122" x14ac:dyDescent="0.25">
      <c r="A1198" t="s">
        <v>9350</v>
      </c>
      <c r="B1198" t="s">
        <v>9351</v>
      </c>
      <c r="C1198" t="s">
        <v>1626</v>
      </c>
      <c r="D1198" t="s">
        <v>9352</v>
      </c>
      <c r="E1198" t="s">
        <v>268</v>
      </c>
      <c r="F1198" t="s">
        <v>156</v>
      </c>
      <c r="G1198" t="s">
        <v>9353</v>
      </c>
      <c r="H1198" t="s">
        <v>986</v>
      </c>
      <c r="I1198" t="s">
        <v>6782</v>
      </c>
      <c r="J1198" t="s">
        <v>274</v>
      </c>
      <c r="K1198" t="s">
        <v>9354</v>
      </c>
      <c r="L1198" t="s">
        <v>871</v>
      </c>
      <c r="M1198" t="s">
        <v>9355</v>
      </c>
      <c r="N1198" t="s">
        <v>303</v>
      </c>
      <c r="O1198" t="s">
        <v>1215</v>
      </c>
      <c r="P1198" t="s">
        <v>9356</v>
      </c>
      <c r="Q1198" t="s">
        <v>465</v>
      </c>
      <c r="R1198" t="s">
        <v>268</v>
      </c>
      <c r="S1198" t="s">
        <v>268</v>
      </c>
      <c r="T1198" t="s">
        <v>268</v>
      </c>
      <c r="U1198" t="s">
        <v>268</v>
      </c>
      <c r="V1198" t="s">
        <v>268</v>
      </c>
      <c r="W1198" t="s">
        <v>1741</v>
      </c>
      <c r="X1198" t="s">
        <v>613</v>
      </c>
      <c r="Y1198" t="s">
        <v>268</v>
      </c>
      <c r="Z1198" t="s">
        <v>268</v>
      </c>
      <c r="AA1198" t="s">
        <v>268</v>
      </c>
      <c r="AB1198" t="s">
        <v>268</v>
      </c>
      <c r="AC1198" t="s">
        <v>268</v>
      </c>
      <c r="AD1198" t="s">
        <v>268</v>
      </c>
      <c r="AE1198" t="s">
        <v>268</v>
      </c>
      <c r="AF1198" t="s">
        <v>268</v>
      </c>
      <c r="AG1198" t="s">
        <v>268</v>
      </c>
      <c r="AH1198" t="s">
        <v>268</v>
      </c>
      <c r="AI1198" t="s">
        <v>268</v>
      </c>
      <c r="AJ1198" t="s">
        <v>268</v>
      </c>
      <c r="AK1198" t="s">
        <v>268</v>
      </c>
      <c r="AL1198" t="s">
        <v>268</v>
      </c>
      <c r="AM1198" t="s">
        <v>268</v>
      </c>
      <c r="AN1198" t="s">
        <v>268</v>
      </c>
      <c r="AO1198" t="s">
        <v>268</v>
      </c>
      <c r="AP1198" t="s">
        <v>268</v>
      </c>
      <c r="AQ1198" t="s">
        <v>268</v>
      </c>
      <c r="AR1198" t="s">
        <v>268</v>
      </c>
      <c r="AS1198" t="s">
        <v>268</v>
      </c>
      <c r="AT1198" t="s">
        <v>268</v>
      </c>
      <c r="AU1198" t="s">
        <v>268</v>
      </c>
      <c r="AV1198" t="s">
        <v>268</v>
      </c>
      <c r="AW1198" t="s">
        <v>268</v>
      </c>
      <c r="AX1198" t="s">
        <v>268</v>
      </c>
      <c r="AY1198" t="s">
        <v>268</v>
      </c>
      <c r="AZ1198" t="s">
        <v>268</v>
      </c>
      <c r="BA1198" t="s">
        <v>268</v>
      </c>
      <c r="BB1198" t="s">
        <v>268</v>
      </c>
      <c r="BC1198" t="s">
        <v>268</v>
      </c>
      <c r="BD1198" t="s">
        <v>268</v>
      </c>
      <c r="BE1198" t="s">
        <v>268</v>
      </c>
      <c r="BF1198" t="s">
        <v>268</v>
      </c>
      <c r="BG1198" t="s">
        <v>268</v>
      </c>
      <c r="BH1198" t="s">
        <v>268</v>
      </c>
      <c r="BI1198" t="s">
        <v>268</v>
      </c>
      <c r="BJ1198" t="s">
        <v>268</v>
      </c>
      <c r="BK1198" t="s">
        <v>268</v>
      </c>
      <c r="BL1198" t="s">
        <v>268</v>
      </c>
      <c r="BM1198" t="s">
        <v>268</v>
      </c>
      <c r="BN1198" t="s">
        <v>268</v>
      </c>
      <c r="BO1198" t="s">
        <v>268</v>
      </c>
      <c r="BP1198" t="s">
        <v>268</v>
      </c>
      <c r="BQ1198" t="s">
        <v>268</v>
      </c>
      <c r="BR1198" t="s">
        <v>268</v>
      </c>
      <c r="BS1198" t="s">
        <v>268</v>
      </c>
      <c r="BT1198" t="s">
        <v>268</v>
      </c>
      <c r="BU1198" t="s">
        <v>268</v>
      </c>
      <c r="BV1198" t="s">
        <v>268</v>
      </c>
      <c r="BW1198" t="s">
        <v>268</v>
      </c>
      <c r="BX1198" t="s">
        <v>268</v>
      </c>
      <c r="BY1198">
        <v>18</v>
      </c>
      <c r="BZ1198">
        <v>18</v>
      </c>
      <c r="CA1198" t="s">
        <v>142</v>
      </c>
      <c r="CB1198" s="356">
        <v>123</v>
      </c>
      <c r="CC1198" t="s">
        <v>1817</v>
      </c>
      <c r="CD1198" t="s">
        <v>268</v>
      </c>
      <c r="CE1198" t="s">
        <v>268</v>
      </c>
      <c r="CF1198" t="s">
        <v>268</v>
      </c>
      <c r="CG1198" t="s">
        <v>268</v>
      </c>
      <c r="CH1198" t="s">
        <v>268</v>
      </c>
      <c r="CI1198" t="s">
        <v>268</v>
      </c>
      <c r="CJ1198" t="s">
        <v>268</v>
      </c>
      <c r="CK1198" t="s">
        <v>268</v>
      </c>
      <c r="CL1198" t="s">
        <v>268</v>
      </c>
      <c r="CM1198" t="s">
        <v>11224</v>
      </c>
      <c r="CN1198">
        <v>11.41</v>
      </c>
      <c r="CO1198" t="s">
        <v>268</v>
      </c>
      <c r="CP1198">
        <v>11.41</v>
      </c>
      <c r="CQ1198">
        <v>365</v>
      </c>
      <c r="CR1198" t="s">
        <v>878</v>
      </c>
      <c r="CS1198" t="s">
        <v>11225</v>
      </c>
      <c r="CT1198" t="s">
        <v>11226</v>
      </c>
      <c r="CU1198" t="s">
        <v>11227</v>
      </c>
      <c r="CV1198" t="s">
        <v>268</v>
      </c>
      <c r="CW1198" t="s">
        <v>268</v>
      </c>
      <c r="CX1198" t="s">
        <v>268</v>
      </c>
      <c r="CY1198" t="s">
        <v>268</v>
      </c>
      <c r="CZ1198" t="s">
        <v>268</v>
      </c>
      <c r="DA1198" t="s">
        <v>268</v>
      </c>
      <c r="DB1198" s="429">
        <f t="shared" si="240"/>
        <v>0</v>
      </c>
      <c r="DC1198" s="284">
        <f t="shared" si="241"/>
        <v>0</v>
      </c>
      <c r="DD1198" s="284">
        <f t="shared" si="242"/>
        <v>0</v>
      </c>
      <c r="DE1198" s="284">
        <f t="shared" si="243"/>
        <v>0</v>
      </c>
      <c r="DF1198" s="295">
        <f t="shared" si="244"/>
        <v>18</v>
      </c>
      <c r="DG1198" s="284">
        <f t="shared" si="245"/>
        <v>1</v>
      </c>
      <c r="DH1198" s="284">
        <f t="shared" si="246"/>
        <v>0</v>
      </c>
      <c r="DI1198" s="284">
        <f t="shared" si="247"/>
        <v>0</v>
      </c>
      <c r="DJ1198" s="284">
        <f t="shared" si="248"/>
        <v>0</v>
      </c>
      <c r="DK1198" s="295">
        <f t="shared" si="249"/>
        <v>0</v>
      </c>
      <c r="DL1198" s="297" t="str">
        <f t="shared" si="250"/>
        <v>A dispo.</v>
      </c>
      <c r="DM1198" s="430">
        <f>IFERROR(IF(CA1198="D",IF(DL1198="A dispo.",DF1198*VLOOKUP('DATI INPUT'!$F$27,TARIFFE_UD,4,FALSE),DF1198*VLOOKUP(DL1198,TARIFFE_UD,4,FALSE)),DF1198*VLOOKUP(CB1198-100,TARIFFE_UND,4,FALSE)),0)</f>
        <v>11.409925056216839</v>
      </c>
      <c r="DN1198" s="430">
        <f>IFERROR(IF(CA1198="D",IF(DL1198="A dispo.",DK1198*VLOOKUP('DATI INPUT'!$F$27,TARIFFE_UD,5,FALSE),DK1198*VLOOKUP(DL1198,TARIFFE_UD,5,FALSE)),DK1198*VLOOKUP(CB1198-100,TARIFFE_UND,5,FALSE)),0)</f>
        <v>0</v>
      </c>
      <c r="DO1198" s="431">
        <f t="shared" si="251"/>
        <v>-7.4943783161529609E-5</v>
      </c>
      <c r="DP1198" s="299">
        <f>IFERROR(IF(CA1198="D",IF(DL1198="A dispo.",DF1198*VLOOKUP('DATI INPUT'!$F$27,TARIFFE_UD,2,FALSE),DF1198*VLOOKUP(DL1198,TARIFFE_UD,2,FALSE)),DF1198*VLOOKUP(CB1198-100,TARIFFE_UND,2,FALSE)),0)</f>
        <v>14.255107178091567</v>
      </c>
      <c r="DQ1198" s="299">
        <f>IFERROR(IF(CA1198="D",IF(DL1198="A dispo.",DK1198*VLOOKUP('DATI INPUT'!$F$27,TARIFFE_UD,3,FALSE),DK1198*VLOOKUP(DL1198,TARIFFE_UD,3,FALSE)),DK1198*VLOOKUP(CB1198-100,TARIFFE_UND,3,FALSE)),0)</f>
        <v>0</v>
      </c>
      <c r="DR1198" s="299">
        <f t="shared" si="252"/>
        <v>14.255107178091567</v>
      </c>
    </row>
    <row r="1199" spans="1:122" x14ac:dyDescent="0.25">
      <c r="A1199" t="s">
        <v>9357</v>
      </c>
      <c r="B1199" t="s">
        <v>5850</v>
      </c>
      <c r="C1199" t="s">
        <v>9358</v>
      </c>
      <c r="D1199" t="s">
        <v>5852</v>
      </c>
      <c r="E1199" t="s">
        <v>268</v>
      </c>
      <c r="F1199" t="s">
        <v>156</v>
      </c>
      <c r="G1199" t="s">
        <v>5853</v>
      </c>
      <c r="H1199" t="s">
        <v>1372</v>
      </c>
      <c r="I1199" t="s">
        <v>539</v>
      </c>
      <c r="J1199" t="s">
        <v>274</v>
      </c>
      <c r="K1199" t="s">
        <v>5854</v>
      </c>
      <c r="L1199" t="s">
        <v>871</v>
      </c>
      <c r="M1199" t="s">
        <v>5855</v>
      </c>
      <c r="N1199" t="s">
        <v>984</v>
      </c>
      <c r="O1199" t="s">
        <v>873</v>
      </c>
      <c r="P1199" t="s">
        <v>1847</v>
      </c>
      <c r="Q1199" t="s">
        <v>934</v>
      </c>
      <c r="R1199" t="s">
        <v>154</v>
      </c>
      <c r="S1199" t="s">
        <v>268</v>
      </c>
      <c r="T1199" t="s">
        <v>268</v>
      </c>
      <c r="U1199" t="s">
        <v>268</v>
      </c>
      <c r="V1199" t="s">
        <v>268</v>
      </c>
      <c r="W1199" t="s">
        <v>1741</v>
      </c>
      <c r="X1199" t="s">
        <v>613</v>
      </c>
      <c r="Y1199" t="s">
        <v>268</v>
      </c>
      <c r="Z1199" t="s">
        <v>268</v>
      </c>
      <c r="AA1199" t="s">
        <v>268</v>
      </c>
      <c r="AB1199" t="s">
        <v>268</v>
      </c>
      <c r="AC1199" t="s">
        <v>268</v>
      </c>
      <c r="AD1199" t="s">
        <v>268</v>
      </c>
      <c r="AE1199" t="s">
        <v>287</v>
      </c>
      <c r="AF1199" t="s">
        <v>1811</v>
      </c>
      <c r="AG1199" t="s">
        <v>875</v>
      </c>
      <c r="AH1199" t="s">
        <v>1831</v>
      </c>
      <c r="AI1199" t="s">
        <v>9282</v>
      </c>
      <c r="AJ1199" t="s">
        <v>268</v>
      </c>
      <c r="AK1199" t="s">
        <v>703</v>
      </c>
      <c r="AL1199" t="s">
        <v>268</v>
      </c>
      <c r="AM1199" t="s">
        <v>353</v>
      </c>
      <c r="AN1199" t="s">
        <v>268</v>
      </c>
      <c r="AO1199" t="s">
        <v>268</v>
      </c>
      <c r="AP1199" t="s">
        <v>268</v>
      </c>
      <c r="AQ1199" t="s">
        <v>268</v>
      </c>
      <c r="AR1199" t="s">
        <v>268</v>
      </c>
      <c r="AS1199" t="s">
        <v>268</v>
      </c>
      <c r="AT1199" t="s">
        <v>268</v>
      </c>
      <c r="AU1199" t="s">
        <v>268</v>
      </c>
      <c r="AV1199" t="s">
        <v>268</v>
      </c>
      <c r="AW1199" t="s">
        <v>268</v>
      </c>
      <c r="AX1199" t="s">
        <v>268</v>
      </c>
      <c r="AY1199" t="s">
        <v>268</v>
      </c>
      <c r="AZ1199" t="s">
        <v>268</v>
      </c>
      <c r="BA1199" t="s">
        <v>268</v>
      </c>
      <c r="BB1199" t="s">
        <v>268</v>
      </c>
      <c r="BC1199" t="s">
        <v>268</v>
      </c>
      <c r="BD1199" t="s">
        <v>268</v>
      </c>
      <c r="BE1199" t="s">
        <v>268</v>
      </c>
      <c r="BF1199" t="s">
        <v>268</v>
      </c>
      <c r="BG1199" t="s">
        <v>268</v>
      </c>
      <c r="BH1199" t="s">
        <v>268</v>
      </c>
      <c r="BI1199" t="s">
        <v>268</v>
      </c>
      <c r="BJ1199" t="s">
        <v>268</v>
      </c>
      <c r="BK1199" t="s">
        <v>268</v>
      </c>
      <c r="BL1199" t="s">
        <v>268</v>
      </c>
      <c r="BM1199" t="s">
        <v>268</v>
      </c>
      <c r="BN1199" t="s">
        <v>268</v>
      </c>
      <c r="BO1199" t="s">
        <v>268</v>
      </c>
      <c r="BP1199" t="s">
        <v>268</v>
      </c>
      <c r="BQ1199" t="s">
        <v>268</v>
      </c>
      <c r="BR1199" t="s">
        <v>268</v>
      </c>
      <c r="BS1199" t="s">
        <v>268</v>
      </c>
      <c r="BT1199" t="s">
        <v>268</v>
      </c>
      <c r="BU1199" t="s">
        <v>268</v>
      </c>
      <c r="BV1199" t="s">
        <v>268</v>
      </c>
      <c r="BW1199" t="s">
        <v>268</v>
      </c>
      <c r="BX1199" t="s">
        <v>268</v>
      </c>
      <c r="BY1199">
        <v>18</v>
      </c>
      <c r="BZ1199">
        <v>18</v>
      </c>
      <c r="CA1199" t="s">
        <v>142</v>
      </c>
      <c r="CB1199" s="356">
        <v>123</v>
      </c>
      <c r="CC1199" t="s">
        <v>1817</v>
      </c>
      <c r="CD1199" t="s">
        <v>268</v>
      </c>
      <c r="CE1199" t="s">
        <v>268</v>
      </c>
      <c r="CF1199" s="356">
        <v>4</v>
      </c>
      <c r="CG1199" t="s">
        <v>268</v>
      </c>
      <c r="CH1199" t="s">
        <v>268</v>
      </c>
      <c r="CI1199" t="s">
        <v>268</v>
      </c>
      <c r="CJ1199" t="s">
        <v>268</v>
      </c>
      <c r="CK1199" t="s">
        <v>268</v>
      </c>
      <c r="CL1199" t="s">
        <v>268</v>
      </c>
      <c r="CM1199" t="s">
        <v>11224</v>
      </c>
      <c r="CN1199">
        <v>12.26</v>
      </c>
      <c r="CO1199" t="s">
        <v>268</v>
      </c>
      <c r="CP1199">
        <v>12.26</v>
      </c>
      <c r="CQ1199">
        <v>365</v>
      </c>
      <c r="CR1199" t="s">
        <v>878</v>
      </c>
      <c r="CS1199" t="s">
        <v>11225</v>
      </c>
      <c r="CT1199" t="s">
        <v>11226</v>
      </c>
      <c r="CU1199" t="s">
        <v>11227</v>
      </c>
      <c r="CV1199" t="s">
        <v>268</v>
      </c>
      <c r="CW1199" t="s">
        <v>268</v>
      </c>
      <c r="CX1199" t="s">
        <v>268</v>
      </c>
      <c r="CY1199" t="s">
        <v>268</v>
      </c>
      <c r="CZ1199" t="s">
        <v>268</v>
      </c>
      <c r="DA1199" t="s">
        <v>268</v>
      </c>
      <c r="DB1199" s="429">
        <f t="shared" si="240"/>
        <v>0</v>
      </c>
      <c r="DC1199" s="284">
        <f t="shared" si="241"/>
        <v>0</v>
      </c>
      <c r="DD1199" s="284">
        <f t="shared" si="242"/>
        <v>0</v>
      </c>
      <c r="DE1199" s="284">
        <f t="shared" si="243"/>
        <v>0</v>
      </c>
      <c r="DF1199" s="295">
        <f t="shared" si="244"/>
        <v>18</v>
      </c>
      <c r="DG1199" s="284">
        <f t="shared" si="245"/>
        <v>1</v>
      </c>
      <c r="DH1199" s="284">
        <f t="shared" si="246"/>
        <v>0</v>
      </c>
      <c r="DI1199" s="284">
        <f t="shared" si="247"/>
        <v>0</v>
      </c>
      <c r="DJ1199" s="284">
        <f t="shared" si="248"/>
        <v>0</v>
      </c>
      <c r="DK1199" s="295">
        <f t="shared" si="249"/>
        <v>0</v>
      </c>
      <c r="DL1199" s="297">
        <f t="shared" si="250"/>
        <v>4</v>
      </c>
      <c r="DM1199" s="430">
        <f>IFERROR(IF(CA1199="D",IF(DL1199="A dispo.",DF1199*VLOOKUP('DATI INPUT'!$F$27,TARIFFE_UD,4,FALSE),DF1199*VLOOKUP(DL1199,TARIFFE_UD,4,FALSE)),DF1199*VLOOKUP(CB1199-100,TARIFFE_UND,4,FALSE)),0)</f>
        <v>12.255104690010675</v>
      </c>
      <c r="DN1199" s="430">
        <f>IFERROR(IF(CA1199="D",IF(DL1199="A dispo.",DK1199*VLOOKUP('DATI INPUT'!$F$27,TARIFFE_UD,5,FALSE),DK1199*VLOOKUP(DL1199,TARIFFE_UD,5,FALSE)),DK1199*VLOOKUP(CB1199-100,TARIFFE_UND,5,FALSE)),0)</f>
        <v>0</v>
      </c>
      <c r="DO1199" s="431">
        <f t="shared" si="251"/>
        <v>-4.8953099893243035E-3</v>
      </c>
      <c r="DP1199" s="299">
        <f>IFERROR(IF(CA1199="D",IF(DL1199="A dispo.",DF1199*VLOOKUP('DATI INPUT'!$F$27,TARIFFE_UD,2,FALSE),DF1199*VLOOKUP(DL1199,TARIFFE_UD,2,FALSE)),DF1199*VLOOKUP(CB1199-100,TARIFFE_UND,2,FALSE)),0)</f>
        <v>15.31104104313539</v>
      </c>
      <c r="DQ1199" s="299">
        <f>IFERROR(IF(CA1199="D",IF(DL1199="A dispo.",DK1199*VLOOKUP('DATI INPUT'!$F$27,TARIFFE_UD,3,FALSE),DK1199*VLOOKUP(DL1199,TARIFFE_UD,3,FALSE)),DK1199*VLOOKUP(CB1199-100,TARIFFE_UND,3,FALSE)),0)</f>
        <v>0</v>
      </c>
      <c r="DR1199" s="299">
        <f t="shared" si="252"/>
        <v>15.31104104313539</v>
      </c>
    </row>
    <row r="1200" spans="1:122" x14ac:dyDescent="0.25">
      <c r="A1200" t="s">
        <v>9359</v>
      </c>
      <c r="B1200" t="s">
        <v>9360</v>
      </c>
      <c r="C1200" t="s">
        <v>9361</v>
      </c>
      <c r="D1200" t="s">
        <v>9362</v>
      </c>
      <c r="E1200" t="s">
        <v>268</v>
      </c>
      <c r="F1200" t="s">
        <v>156</v>
      </c>
      <c r="G1200" t="s">
        <v>9363</v>
      </c>
      <c r="H1200" t="s">
        <v>931</v>
      </c>
      <c r="I1200" t="s">
        <v>9364</v>
      </c>
      <c r="J1200" t="s">
        <v>274</v>
      </c>
      <c r="K1200" t="s">
        <v>9365</v>
      </c>
      <c r="L1200" t="s">
        <v>871</v>
      </c>
      <c r="M1200" t="s">
        <v>8690</v>
      </c>
      <c r="N1200" t="s">
        <v>984</v>
      </c>
      <c r="O1200" t="s">
        <v>873</v>
      </c>
      <c r="P1200" t="s">
        <v>1046</v>
      </c>
      <c r="Q1200" t="s">
        <v>277</v>
      </c>
      <c r="R1200" t="s">
        <v>268</v>
      </c>
      <c r="S1200" t="s">
        <v>268</v>
      </c>
      <c r="T1200" t="s">
        <v>268</v>
      </c>
      <c r="U1200" t="s">
        <v>268</v>
      </c>
      <c r="V1200" t="s">
        <v>268</v>
      </c>
      <c r="W1200" t="s">
        <v>1741</v>
      </c>
      <c r="X1200" t="s">
        <v>613</v>
      </c>
      <c r="Y1200" t="s">
        <v>268</v>
      </c>
      <c r="Z1200" t="s">
        <v>268</v>
      </c>
      <c r="AA1200" t="s">
        <v>268</v>
      </c>
      <c r="AB1200" t="s">
        <v>268</v>
      </c>
      <c r="AC1200" t="s">
        <v>268</v>
      </c>
      <c r="AD1200" t="s">
        <v>268</v>
      </c>
      <c r="AE1200" t="s">
        <v>287</v>
      </c>
      <c r="AF1200" t="s">
        <v>1811</v>
      </c>
      <c r="AG1200" t="s">
        <v>875</v>
      </c>
      <c r="AH1200" t="s">
        <v>1831</v>
      </c>
      <c r="AI1200" t="s">
        <v>9282</v>
      </c>
      <c r="AJ1200" t="s">
        <v>268</v>
      </c>
      <c r="AK1200" t="s">
        <v>705</v>
      </c>
      <c r="AL1200" t="s">
        <v>268</v>
      </c>
      <c r="AM1200" t="s">
        <v>353</v>
      </c>
      <c r="AN1200" t="s">
        <v>268</v>
      </c>
      <c r="AO1200" t="s">
        <v>268</v>
      </c>
      <c r="AP1200" t="s">
        <v>268</v>
      </c>
      <c r="AQ1200" t="s">
        <v>268</v>
      </c>
      <c r="AR1200" t="s">
        <v>268</v>
      </c>
      <c r="AS1200" t="s">
        <v>268</v>
      </c>
      <c r="AT1200" t="s">
        <v>268</v>
      </c>
      <c r="AU1200" t="s">
        <v>268</v>
      </c>
      <c r="AV1200" t="s">
        <v>268</v>
      </c>
      <c r="AW1200" t="s">
        <v>268</v>
      </c>
      <c r="AX1200" t="s">
        <v>268</v>
      </c>
      <c r="AY1200" t="s">
        <v>268</v>
      </c>
      <c r="AZ1200" t="s">
        <v>268</v>
      </c>
      <c r="BA1200" t="s">
        <v>268</v>
      </c>
      <c r="BB1200" t="s">
        <v>268</v>
      </c>
      <c r="BC1200" t="s">
        <v>268</v>
      </c>
      <c r="BD1200" t="s">
        <v>268</v>
      </c>
      <c r="BE1200" t="s">
        <v>268</v>
      </c>
      <c r="BF1200" t="s">
        <v>268</v>
      </c>
      <c r="BG1200" t="s">
        <v>268</v>
      </c>
      <c r="BH1200" t="s">
        <v>268</v>
      </c>
      <c r="BI1200" t="s">
        <v>268</v>
      </c>
      <c r="BJ1200" t="s">
        <v>268</v>
      </c>
      <c r="BK1200" t="s">
        <v>268</v>
      </c>
      <c r="BL1200" t="s">
        <v>268</v>
      </c>
      <c r="BM1200" t="s">
        <v>268</v>
      </c>
      <c r="BN1200" t="s">
        <v>268</v>
      </c>
      <c r="BO1200" t="s">
        <v>268</v>
      </c>
      <c r="BP1200" t="s">
        <v>268</v>
      </c>
      <c r="BQ1200" t="s">
        <v>268</v>
      </c>
      <c r="BR1200" t="s">
        <v>268</v>
      </c>
      <c r="BS1200" t="s">
        <v>268</v>
      </c>
      <c r="BT1200" t="s">
        <v>268</v>
      </c>
      <c r="BU1200" t="s">
        <v>268</v>
      </c>
      <c r="BV1200" t="s">
        <v>268</v>
      </c>
      <c r="BW1200" t="s">
        <v>268</v>
      </c>
      <c r="BX1200" t="s">
        <v>268</v>
      </c>
      <c r="BY1200">
        <v>18</v>
      </c>
      <c r="BZ1200">
        <v>18</v>
      </c>
      <c r="CA1200" t="s">
        <v>142</v>
      </c>
      <c r="CB1200" s="356">
        <v>123</v>
      </c>
      <c r="CC1200" t="s">
        <v>1817</v>
      </c>
      <c r="CD1200" t="s">
        <v>268</v>
      </c>
      <c r="CE1200" t="s">
        <v>268</v>
      </c>
      <c r="CF1200" s="356">
        <v>2</v>
      </c>
      <c r="CG1200" t="s">
        <v>268</v>
      </c>
      <c r="CH1200" t="s">
        <v>268</v>
      </c>
      <c r="CI1200" t="s">
        <v>268</v>
      </c>
      <c r="CJ1200" t="s">
        <v>268</v>
      </c>
      <c r="CK1200" t="s">
        <v>268</v>
      </c>
      <c r="CL1200" t="s">
        <v>268</v>
      </c>
      <c r="CM1200" t="s">
        <v>11224</v>
      </c>
      <c r="CN1200">
        <v>10.35</v>
      </c>
      <c r="CO1200" t="s">
        <v>268</v>
      </c>
      <c r="CP1200">
        <v>10.35</v>
      </c>
      <c r="CQ1200">
        <v>365</v>
      </c>
      <c r="CR1200" t="s">
        <v>878</v>
      </c>
      <c r="CS1200" t="s">
        <v>11225</v>
      </c>
      <c r="CT1200" t="s">
        <v>11226</v>
      </c>
      <c r="CU1200" t="s">
        <v>11227</v>
      </c>
      <c r="CV1200" t="s">
        <v>268</v>
      </c>
      <c r="CW1200" t="s">
        <v>268</v>
      </c>
      <c r="CX1200" t="s">
        <v>268</v>
      </c>
      <c r="CY1200" t="s">
        <v>268</v>
      </c>
      <c r="CZ1200" t="s">
        <v>268</v>
      </c>
      <c r="DA1200" t="s">
        <v>268</v>
      </c>
      <c r="DB1200" s="429">
        <f t="shared" si="240"/>
        <v>0</v>
      </c>
      <c r="DC1200" s="284">
        <f t="shared" si="241"/>
        <v>0</v>
      </c>
      <c r="DD1200" s="284">
        <f t="shared" si="242"/>
        <v>0</v>
      </c>
      <c r="DE1200" s="284">
        <f t="shared" si="243"/>
        <v>0</v>
      </c>
      <c r="DF1200" s="295">
        <f t="shared" si="244"/>
        <v>18</v>
      </c>
      <c r="DG1200" s="284">
        <f t="shared" si="245"/>
        <v>1</v>
      </c>
      <c r="DH1200" s="284">
        <f t="shared" si="246"/>
        <v>0</v>
      </c>
      <c r="DI1200" s="284">
        <f t="shared" si="247"/>
        <v>0</v>
      </c>
      <c r="DJ1200" s="284">
        <f t="shared" si="248"/>
        <v>0</v>
      </c>
      <c r="DK1200" s="295">
        <f t="shared" si="249"/>
        <v>0</v>
      </c>
      <c r="DL1200" s="297">
        <f t="shared" si="250"/>
        <v>2</v>
      </c>
      <c r="DM1200" s="430">
        <f>IFERROR(IF(CA1200="D",IF(DL1200="A dispo.",DF1200*VLOOKUP('DATI INPUT'!$F$27,TARIFFE_UD,4,FALSE),DF1200*VLOOKUP(DL1200,TARIFFE_UD,4,FALSE)),DF1200*VLOOKUP(CB1200-100,TARIFFE_UND,4,FALSE)),0)</f>
        <v>10.353450513974538</v>
      </c>
      <c r="DN1200" s="430">
        <f>IFERROR(IF(CA1200="D",IF(DL1200="A dispo.",DK1200*VLOOKUP('DATI INPUT'!$F$27,TARIFFE_UD,5,FALSE),DK1200*VLOOKUP(DL1200,TARIFFE_UD,5,FALSE)),DK1200*VLOOKUP(CB1200-100,TARIFFE_UND,5,FALSE)),0)</f>
        <v>0</v>
      </c>
      <c r="DO1200" s="431">
        <f t="shared" si="251"/>
        <v>3.4505139745384383E-3</v>
      </c>
      <c r="DP1200" s="299">
        <f>IFERROR(IF(CA1200="D",IF(DL1200="A dispo.",DF1200*VLOOKUP('DATI INPUT'!$F$27,TARIFFE_UD,2,FALSE),DF1200*VLOOKUP(DL1200,TARIFFE_UD,2,FALSE)),DF1200*VLOOKUP(CB1200-100,TARIFFE_UND,2,FALSE)),0)</f>
        <v>12.935189846786795</v>
      </c>
      <c r="DQ1200" s="299">
        <f>IFERROR(IF(CA1200="D",IF(DL1200="A dispo.",DK1200*VLOOKUP('DATI INPUT'!$F$27,TARIFFE_UD,3,FALSE),DK1200*VLOOKUP(DL1200,TARIFFE_UD,3,FALSE)),DK1200*VLOOKUP(CB1200-100,TARIFFE_UND,3,FALSE)),0)</f>
        <v>0</v>
      </c>
      <c r="DR1200" s="299">
        <f t="shared" si="252"/>
        <v>12.935189846786795</v>
      </c>
    </row>
    <row r="1201" spans="1:122" x14ac:dyDescent="0.25">
      <c r="A1201" t="s">
        <v>9366</v>
      </c>
      <c r="B1201" t="s">
        <v>1882</v>
      </c>
      <c r="C1201" t="s">
        <v>1099</v>
      </c>
      <c r="D1201" t="s">
        <v>2379</v>
      </c>
      <c r="E1201" t="s">
        <v>268</v>
      </c>
      <c r="F1201" t="s">
        <v>156</v>
      </c>
      <c r="G1201" t="s">
        <v>2380</v>
      </c>
      <c r="H1201" t="s">
        <v>1137</v>
      </c>
      <c r="I1201" t="s">
        <v>2381</v>
      </c>
      <c r="J1201" t="s">
        <v>274</v>
      </c>
      <c r="K1201" t="s">
        <v>2382</v>
      </c>
      <c r="L1201" t="s">
        <v>984</v>
      </c>
      <c r="M1201" t="s">
        <v>2383</v>
      </c>
      <c r="N1201" t="s">
        <v>984</v>
      </c>
      <c r="O1201" t="s">
        <v>873</v>
      </c>
      <c r="P1201" t="s">
        <v>887</v>
      </c>
      <c r="Q1201" t="s">
        <v>935</v>
      </c>
      <c r="R1201" t="s">
        <v>268</v>
      </c>
      <c r="S1201" t="s">
        <v>268</v>
      </c>
      <c r="T1201" t="s">
        <v>268</v>
      </c>
      <c r="U1201" t="s">
        <v>268</v>
      </c>
      <c r="V1201" t="s">
        <v>268</v>
      </c>
      <c r="W1201" t="s">
        <v>1741</v>
      </c>
      <c r="X1201" t="s">
        <v>613</v>
      </c>
      <c r="Y1201" t="s">
        <v>268</v>
      </c>
      <c r="Z1201" t="s">
        <v>268</v>
      </c>
      <c r="AA1201" t="s">
        <v>268</v>
      </c>
      <c r="AB1201" t="s">
        <v>268</v>
      </c>
      <c r="AC1201" t="s">
        <v>268</v>
      </c>
      <c r="AD1201" t="s">
        <v>268</v>
      </c>
      <c r="AE1201" t="s">
        <v>287</v>
      </c>
      <c r="AF1201" t="s">
        <v>1811</v>
      </c>
      <c r="AG1201" t="s">
        <v>875</v>
      </c>
      <c r="AH1201" t="s">
        <v>1831</v>
      </c>
      <c r="AI1201" t="s">
        <v>9282</v>
      </c>
      <c r="AJ1201" t="s">
        <v>268</v>
      </c>
      <c r="AK1201" t="s">
        <v>727</v>
      </c>
      <c r="AL1201" t="s">
        <v>268</v>
      </c>
      <c r="AM1201" t="s">
        <v>353</v>
      </c>
      <c r="AN1201" t="s">
        <v>268</v>
      </c>
      <c r="AO1201" t="s">
        <v>268</v>
      </c>
      <c r="AP1201" t="s">
        <v>268</v>
      </c>
      <c r="AQ1201" t="s">
        <v>268</v>
      </c>
      <c r="AR1201" t="s">
        <v>268</v>
      </c>
      <c r="AS1201" t="s">
        <v>268</v>
      </c>
      <c r="AT1201" t="s">
        <v>268</v>
      </c>
      <c r="AU1201" t="s">
        <v>268</v>
      </c>
      <c r="AV1201" t="s">
        <v>268</v>
      </c>
      <c r="AW1201" t="s">
        <v>268</v>
      </c>
      <c r="AX1201" t="s">
        <v>268</v>
      </c>
      <c r="AY1201" t="s">
        <v>268</v>
      </c>
      <c r="AZ1201" t="s">
        <v>268</v>
      </c>
      <c r="BA1201" t="s">
        <v>268</v>
      </c>
      <c r="BB1201" t="s">
        <v>268</v>
      </c>
      <c r="BC1201" t="s">
        <v>268</v>
      </c>
      <c r="BD1201" t="s">
        <v>268</v>
      </c>
      <c r="BE1201" t="s">
        <v>268</v>
      </c>
      <c r="BF1201" t="s">
        <v>268</v>
      </c>
      <c r="BG1201" t="s">
        <v>268</v>
      </c>
      <c r="BH1201" t="s">
        <v>268</v>
      </c>
      <c r="BI1201" t="s">
        <v>268</v>
      </c>
      <c r="BJ1201" t="s">
        <v>268</v>
      </c>
      <c r="BK1201" t="s">
        <v>268</v>
      </c>
      <c r="BL1201" t="s">
        <v>268</v>
      </c>
      <c r="BM1201" t="s">
        <v>268</v>
      </c>
      <c r="BN1201" t="s">
        <v>268</v>
      </c>
      <c r="BO1201" t="s">
        <v>268</v>
      </c>
      <c r="BP1201" t="s">
        <v>268</v>
      </c>
      <c r="BQ1201" t="s">
        <v>268</v>
      </c>
      <c r="BR1201" t="s">
        <v>268</v>
      </c>
      <c r="BS1201" t="s">
        <v>268</v>
      </c>
      <c r="BT1201" t="s">
        <v>268</v>
      </c>
      <c r="BU1201" t="s">
        <v>268</v>
      </c>
      <c r="BV1201" t="s">
        <v>268</v>
      </c>
      <c r="BW1201" t="s">
        <v>268</v>
      </c>
      <c r="BX1201" t="s">
        <v>268</v>
      </c>
      <c r="BY1201">
        <v>18</v>
      </c>
      <c r="BZ1201">
        <v>18</v>
      </c>
      <c r="CA1201" t="s">
        <v>142</v>
      </c>
      <c r="CB1201" s="356">
        <v>123</v>
      </c>
      <c r="CC1201" t="s">
        <v>1817</v>
      </c>
      <c r="CD1201" t="s">
        <v>268</v>
      </c>
      <c r="CE1201" t="s">
        <v>268</v>
      </c>
      <c r="CF1201" s="356">
        <v>3</v>
      </c>
      <c r="CG1201" t="s">
        <v>268</v>
      </c>
      <c r="CH1201" t="s">
        <v>268</v>
      </c>
      <c r="CI1201" t="s">
        <v>268</v>
      </c>
      <c r="CJ1201" t="s">
        <v>268</v>
      </c>
      <c r="CK1201" t="s">
        <v>268</v>
      </c>
      <c r="CL1201" t="s">
        <v>268</v>
      </c>
      <c r="CM1201" t="s">
        <v>11224</v>
      </c>
      <c r="CN1201">
        <v>11.41</v>
      </c>
      <c r="CO1201" t="s">
        <v>268</v>
      </c>
      <c r="CP1201">
        <v>11.41</v>
      </c>
      <c r="CQ1201">
        <v>365</v>
      </c>
      <c r="CR1201" t="s">
        <v>878</v>
      </c>
      <c r="CS1201" t="s">
        <v>11225</v>
      </c>
      <c r="CT1201" t="s">
        <v>11226</v>
      </c>
      <c r="CU1201" t="s">
        <v>11227</v>
      </c>
      <c r="CV1201" t="s">
        <v>268</v>
      </c>
      <c r="CW1201" t="s">
        <v>268</v>
      </c>
      <c r="CX1201" t="s">
        <v>268</v>
      </c>
      <c r="CY1201" t="s">
        <v>268</v>
      </c>
      <c r="CZ1201" t="s">
        <v>268</v>
      </c>
      <c r="DA1201" t="s">
        <v>268</v>
      </c>
      <c r="DB1201" s="429">
        <f t="shared" si="240"/>
        <v>0</v>
      </c>
      <c r="DC1201" s="284">
        <f t="shared" si="241"/>
        <v>0</v>
      </c>
      <c r="DD1201" s="284">
        <f t="shared" si="242"/>
        <v>0</v>
      </c>
      <c r="DE1201" s="284">
        <f t="shared" si="243"/>
        <v>0</v>
      </c>
      <c r="DF1201" s="295">
        <f t="shared" si="244"/>
        <v>18</v>
      </c>
      <c r="DG1201" s="284">
        <f t="shared" si="245"/>
        <v>1</v>
      </c>
      <c r="DH1201" s="284">
        <f t="shared" si="246"/>
        <v>0</v>
      </c>
      <c r="DI1201" s="284">
        <f t="shared" si="247"/>
        <v>0</v>
      </c>
      <c r="DJ1201" s="284">
        <f t="shared" si="248"/>
        <v>0</v>
      </c>
      <c r="DK1201" s="295">
        <f t="shared" si="249"/>
        <v>0</v>
      </c>
      <c r="DL1201" s="297">
        <f t="shared" si="250"/>
        <v>3</v>
      </c>
      <c r="DM1201" s="430">
        <f>IFERROR(IF(CA1201="D",IF(DL1201="A dispo.",DF1201*VLOOKUP('DATI INPUT'!$F$27,TARIFFE_UD,4,FALSE),DF1201*VLOOKUP(DL1201,TARIFFE_UD,4,FALSE)),DF1201*VLOOKUP(CB1201-100,TARIFFE_UND,4,FALSE)),0)</f>
        <v>11.409925056216839</v>
      </c>
      <c r="DN1201" s="430">
        <f>IFERROR(IF(CA1201="D",IF(DL1201="A dispo.",DK1201*VLOOKUP('DATI INPUT'!$F$27,TARIFFE_UD,5,FALSE),DK1201*VLOOKUP(DL1201,TARIFFE_UD,5,FALSE)),DK1201*VLOOKUP(CB1201-100,TARIFFE_UND,5,FALSE)),0)</f>
        <v>0</v>
      </c>
      <c r="DO1201" s="431">
        <f t="shared" si="251"/>
        <v>-7.4943783161529609E-5</v>
      </c>
      <c r="DP1201" s="299">
        <f>IFERROR(IF(CA1201="D",IF(DL1201="A dispo.",DF1201*VLOOKUP('DATI INPUT'!$F$27,TARIFFE_UD,2,FALSE),DF1201*VLOOKUP(DL1201,TARIFFE_UD,2,FALSE)),DF1201*VLOOKUP(CB1201-100,TARIFFE_UND,2,FALSE)),0)</f>
        <v>14.255107178091567</v>
      </c>
      <c r="DQ1201" s="299">
        <f>IFERROR(IF(CA1201="D",IF(DL1201="A dispo.",DK1201*VLOOKUP('DATI INPUT'!$F$27,TARIFFE_UD,3,FALSE),DK1201*VLOOKUP(DL1201,TARIFFE_UD,3,FALSE)),DK1201*VLOOKUP(CB1201-100,TARIFFE_UND,3,FALSE)),0)</f>
        <v>0</v>
      </c>
      <c r="DR1201" s="299">
        <f t="shared" si="252"/>
        <v>14.255107178091567</v>
      </c>
    </row>
    <row r="1202" spans="1:122" x14ac:dyDescent="0.25">
      <c r="A1202" t="s">
        <v>9367</v>
      </c>
      <c r="B1202" t="s">
        <v>7605</v>
      </c>
      <c r="C1202" t="s">
        <v>1100</v>
      </c>
      <c r="D1202" t="s">
        <v>7607</v>
      </c>
      <c r="E1202" t="s">
        <v>268</v>
      </c>
      <c r="F1202" t="s">
        <v>156</v>
      </c>
      <c r="G1202" t="s">
        <v>7608</v>
      </c>
      <c r="H1202" t="s">
        <v>7172</v>
      </c>
      <c r="I1202" t="s">
        <v>7609</v>
      </c>
      <c r="J1202" t="s">
        <v>274</v>
      </c>
      <c r="K1202" t="s">
        <v>7610</v>
      </c>
      <c r="L1202" t="s">
        <v>984</v>
      </c>
      <c r="M1202" t="s">
        <v>5748</v>
      </c>
      <c r="N1202" t="s">
        <v>984</v>
      </c>
      <c r="O1202" t="s">
        <v>873</v>
      </c>
      <c r="P1202" t="s">
        <v>887</v>
      </c>
      <c r="Q1202" t="s">
        <v>290</v>
      </c>
      <c r="R1202" t="s">
        <v>268</v>
      </c>
      <c r="S1202" t="s">
        <v>268</v>
      </c>
      <c r="T1202" t="s">
        <v>268</v>
      </c>
      <c r="U1202" t="s">
        <v>268</v>
      </c>
      <c r="V1202" t="s">
        <v>268</v>
      </c>
      <c r="W1202" t="s">
        <v>1741</v>
      </c>
      <c r="X1202" t="s">
        <v>613</v>
      </c>
      <c r="Y1202" t="s">
        <v>268</v>
      </c>
      <c r="Z1202" t="s">
        <v>268</v>
      </c>
      <c r="AA1202" t="s">
        <v>268</v>
      </c>
      <c r="AB1202" t="s">
        <v>268</v>
      </c>
      <c r="AC1202" t="s">
        <v>268</v>
      </c>
      <c r="AD1202" t="s">
        <v>268</v>
      </c>
      <c r="AE1202" t="s">
        <v>287</v>
      </c>
      <c r="AF1202" t="s">
        <v>1811</v>
      </c>
      <c r="AG1202" t="s">
        <v>875</v>
      </c>
      <c r="AH1202" t="s">
        <v>1831</v>
      </c>
      <c r="AI1202" t="s">
        <v>9282</v>
      </c>
      <c r="AJ1202" t="s">
        <v>268</v>
      </c>
      <c r="AK1202" t="s">
        <v>728</v>
      </c>
      <c r="AL1202" t="s">
        <v>268</v>
      </c>
      <c r="AM1202" t="s">
        <v>353</v>
      </c>
      <c r="AN1202" t="s">
        <v>268</v>
      </c>
      <c r="AO1202" t="s">
        <v>268</v>
      </c>
      <c r="AP1202" t="s">
        <v>268</v>
      </c>
      <c r="AQ1202" t="s">
        <v>268</v>
      </c>
      <c r="AR1202" t="s">
        <v>268</v>
      </c>
      <c r="AS1202" t="s">
        <v>268</v>
      </c>
      <c r="AT1202" t="s">
        <v>268</v>
      </c>
      <c r="AU1202" t="s">
        <v>268</v>
      </c>
      <c r="AV1202" t="s">
        <v>268</v>
      </c>
      <c r="AW1202" t="s">
        <v>268</v>
      </c>
      <c r="AX1202" t="s">
        <v>268</v>
      </c>
      <c r="AY1202" t="s">
        <v>268</v>
      </c>
      <c r="AZ1202" t="s">
        <v>268</v>
      </c>
      <c r="BA1202" t="s">
        <v>268</v>
      </c>
      <c r="BB1202" t="s">
        <v>268</v>
      </c>
      <c r="BC1202" t="s">
        <v>268</v>
      </c>
      <c r="BD1202" t="s">
        <v>268</v>
      </c>
      <c r="BE1202" t="s">
        <v>268</v>
      </c>
      <c r="BF1202" t="s">
        <v>268</v>
      </c>
      <c r="BG1202" t="s">
        <v>268</v>
      </c>
      <c r="BH1202" t="s">
        <v>268</v>
      </c>
      <c r="BI1202" t="s">
        <v>268</v>
      </c>
      <c r="BJ1202" t="s">
        <v>268</v>
      </c>
      <c r="BK1202" t="s">
        <v>268</v>
      </c>
      <c r="BL1202" t="s">
        <v>268</v>
      </c>
      <c r="BM1202" t="s">
        <v>268</v>
      </c>
      <c r="BN1202" t="s">
        <v>268</v>
      </c>
      <c r="BO1202" t="s">
        <v>268</v>
      </c>
      <c r="BP1202" t="s">
        <v>268</v>
      </c>
      <c r="BQ1202" t="s">
        <v>268</v>
      </c>
      <c r="BR1202" t="s">
        <v>268</v>
      </c>
      <c r="BS1202" t="s">
        <v>268</v>
      </c>
      <c r="BT1202" t="s">
        <v>268</v>
      </c>
      <c r="BU1202" t="s">
        <v>268</v>
      </c>
      <c r="BV1202" t="s">
        <v>268</v>
      </c>
      <c r="BW1202" t="s">
        <v>268</v>
      </c>
      <c r="BX1202" t="s">
        <v>268</v>
      </c>
      <c r="BY1202">
        <v>36</v>
      </c>
      <c r="BZ1202">
        <v>36</v>
      </c>
      <c r="CA1202" t="s">
        <v>142</v>
      </c>
      <c r="CB1202" s="356">
        <v>123</v>
      </c>
      <c r="CC1202" t="s">
        <v>1817</v>
      </c>
      <c r="CD1202" t="s">
        <v>268</v>
      </c>
      <c r="CE1202" t="s">
        <v>268</v>
      </c>
      <c r="CF1202" s="356">
        <v>1</v>
      </c>
      <c r="CG1202" t="s">
        <v>268</v>
      </c>
      <c r="CH1202" t="s">
        <v>268</v>
      </c>
      <c r="CI1202" t="s">
        <v>268</v>
      </c>
      <c r="CJ1202" t="s">
        <v>268</v>
      </c>
      <c r="CK1202" t="s">
        <v>268</v>
      </c>
      <c r="CL1202" t="s">
        <v>268</v>
      </c>
      <c r="CM1202" t="s">
        <v>11224</v>
      </c>
      <c r="CN1202">
        <v>17.75</v>
      </c>
      <c r="CO1202" t="s">
        <v>268</v>
      </c>
      <c r="CP1202">
        <v>17.75</v>
      </c>
      <c r="CQ1202">
        <v>365</v>
      </c>
      <c r="CR1202" t="s">
        <v>878</v>
      </c>
      <c r="CS1202" t="s">
        <v>11225</v>
      </c>
      <c r="CT1202" t="s">
        <v>11226</v>
      </c>
      <c r="CU1202" t="s">
        <v>11227</v>
      </c>
      <c r="CV1202" t="s">
        <v>268</v>
      </c>
      <c r="CW1202" t="s">
        <v>268</v>
      </c>
      <c r="CX1202" t="s">
        <v>268</v>
      </c>
      <c r="CY1202" t="s">
        <v>268</v>
      </c>
      <c r="CZ1202" t="s">
        <v>268</v>
      </c>
      <c r="DA1202" t="s">
        <v>268</v>
      </c>
      <c r="DB1202" s="429">
        <f t="shared" si="240"/>
        <v>0</v>
      </c>
      <c r="DC1202" s="284">
        <f t="shared" si="241"/>
        <v>0</v>
      </c>
      <c r="DD1202" s="284">
        <f t="shared" si="242"/>
        <v>0</v>
      </c>
      <c r="DE1202" s="284">
        <f t="shared" si="243"/>
        <v>0</v>
      </c>
      <c r="DF1202" s="295">
        <f t="shared" si="244"/>
        <v>36</v>
      </c>
      <c r="DG1202" s="284">
        <f t="shared" si="245"/>
        <v>1</v>
      </c>
      <c r="DH1202" s="284">
        <f t="shared" si="246"/>
        <v>0</v>
      </c>
      <c r="DI1202" s="284">
        <f t="shared" si="247"/>
        <v>0</v>
      </c>
      <c r="DJ1202" s="284">
        <f t="shared" si="248"/>
        <v>0</v>
      </c>
      <c r="DK1202" s="295">
        <f t="shared" si="249"/>
        <v>0</v>
      </c>
      <c r="DL1202" s="297">
        <f t="shared" si="250"/>
        <v>1</v>
      </c>
      <c r="DM1202" s="430">
        <f>IFERROR(IF(CA1202="D",IF(DL1202="A dispo.",DF1202*VLOOKUP('DATI INPUT'!$F$27,TARIFFE_UD,4,FALSE),DF1202*VLOOKUP(DL1202,TARIFFE_UD,4,FALSE)),DF1202*VLOOKUP(CB1202-100,TARIFFE_UND,4,FALSE)),0)</f>
        <v>17.748772309670635</v>
      </c>
      <c r="DN1202" s="430">
        <f>IFERROR(IF(CA1202="D",IF(DL1202="A dispo.",DK1202*VLOOKUP('DATI INPUT'!$F$27,TARIFFE_UD,5,FALSE),DK1202*VLOOKUP(DL1202,TARIFFE_UD,5,FALSE)),DK1202*VLOOKUP(CB1202-100,TARIFFE_UND,5,FALSE)),0)</f>
        <v>0</v>
      </c>
      <c r="DO1202" s="431">
        <f t="shared" si="251"/>
        <v>-1.2276903293653163E-3</v>
      </c>
      <c r="DP1202" s="299">
        <f>IFERROR(IF(CA1202="D",IF(DL1202="A dispo.",DF1202*VLOOKUP('DATI INPUT'!$F$27,TARIFFE_UD,2,FALSE),DF1202*VLOOKUP(DL1202,TARIFFE_UD,2,FALSE)),DF1202*VLOOKUP(CB1202-100,TARIFFE_UND,2,FALSE)),0)</f>
        <v>22.174611165920219</v>
      </c>
      <c r="DQ1202" s="299">
        <f>IFERROR(IF(CA1202="D",IF(DL1202="A dispo.",DK1202*VLOOKUP('DATI INPUT'!$F$27,TARIFFE_UD,3,FALSE),DK1202*VLOOKUP(DL1202,TARIFFE_UD,3,FALSE)),DK1202*VLOOKUP(CB1202-100,TARIFFE_UND,3,FALSE)),0)</f>
        <v>0</v>
      </c>
      <c r="DR1202" s="299">
        <f t="shared" si="252"/>
        <v>22.174611165920219</v>
      </c>
    </row>
    <row r="1203" spans="1:122" x14ac:dyDescent="0.25">
      <c r="A1203" t="s">
        <v>9368</v>
      </c>
      <c r="B1203" t="s">
        <v>1413</v>
      </c>
      <c r="C1203" t="s">
        <v>1101</v>
      </c>
      <c r="D1203" t="s">
        <v>3446</v>
      </c>
      <c r="E1203" t="s">
        <v>268</v>
      </c>
      <c r="F1203" t="s">
        <v>156</v>
      </c>
      <c r="G1203" t="s">
        <v>3447</v>
      </c>
      <c r="H1203" t="s">
        <v>3427</v>
      </c>
      <c r="I1203" t="s">
        <v>1442</v>
      </c>
      <c r="J1203" t="s">
        <v>156</v>
      </c>
      <c r="K1203" t="s">
        <v>3448</v>
      </c>
      <c r="L1203" t="s">
        <v>960</v>
      </c>
      <c r="M1203" t="s">
        <v>3449</v>
      </c>
      <c r="N1203" t="s">
        <v>984</v>
      </c>
      <c r="O1203" t="s">
        <v>873</v>
      </c>
      <c r="P1203" t="s">
        <v>887</v>
      </c>
      <c r="Q1203" t="s">
        <v>330</v>
      </c>
      <c r="R1203" t="s">
        <v>268</v>
      </c>
      <c r="S1203" t="s">
        <v>268</v>
      </c>
      <c r="T1203" t="s">
        <v>268</v>
      </c>
      <c r="U1203" t="s">
        <v>268</v>
      </c>
      <c r="V1203" t="s">
        <v>268</v>
      </c>
      <c r="W1203" t="s">
        <v>1741</v>
      </c>
      <c r="X1203" t="s">
        <v>613</v>
      </c>
      <c r="Y1203" t="s">
        <v>268</v>
      </c>
      <c r="Z1203" t="s">
        <v>268</v>
      </c>
      <c r="AA1203" t="s">
        <v>268</v>
      </c>
      <c r="AB1203" t="s">
        <v>268</v>
      </c>
      <c r="AC1203" t="s">
        <v>268</v>
      </c>
      <c r="AD1203" t="s">
        <v>268</v>
      </c>
      <c r="AE1203" t="s">
        <v>287</v>
      </c>
      <c r="AF1203" t="s">
        <v>1811</v>
      </c>
      <c r="AG1203" t="s">
        <v>875</v>
      </c>
      <c r="AH1203" t="s">
        <v>1831</v>
      </c>
      <c r="AI1203" t="s">
        <v>9282</v>
      </c>
      <c r="AJ1203" t="s">
        <v>268</v>
      </c>
      <c r="AK1203" t="s">
        <v>729</v>
      </c>
      <c r="AL1203" t="s">
        <v>268</v>
      </c>
      <c r="AM1203" t="s">
        <v>353</v>
      </c>
      <c r="AN1203" t="s">
        <v>268</v>
      </c>
      <c r="AO1203" t="s">
        <v>268</v>
      </c>
      <c r="AP1203" t="s">
        <v>268</v>
      </c>
      <c r="AQ1203" t="s">
        <v>268</v>
      </c>
      <c r="AR1203" t="s">
        <v>268</v>
      </c>
      <c r="AS1203" t="s">
        <v>268</v>
      </c>
      <c r="AT1203" t="s">
        <v>268</v>
      </c>
      <c r="AU1203" t="s">
        <v>268</v>
      </c>
      <c r="AV1203" t="s">
        <v>268</v>
      </c>
      <c r="AW1203" t="s">
        <v>268</v>
      </c>
      <c r="AX1203" t="s">
        <v>268</v>
      </c>
      <c r="AY1203" t="s">
        <v>268</v>
      </c>
      <c r="AZ1203" t="s">
        <v>268</v>
      </c>
      <c r="BA1203" t="s">
        <v>268</v>
      </c>
      <c r="BB1203" t="s">
        <v>268</v>
      </c>
      <c r="BC1203" t="s">
        <v>268</v>
      </c>
      <c r="BD1203" t="s">
        <v>268</v>
      </c>
      <c r="BE1203" t="s">
        <v>268</v>
      </c>
      <c r="BF1203" t="s">
        <v>268</v>
      </c>
      <c r="BG1203" t="s">
        <v>268</v>
      </c>
      <c r="BH1203" t="s">
        <v>268</v>
      </c>
      <c r="BI1203" t="s">
        <v>268</v>
      </c>
      <c r="BJ1203" t="s">
        <v>268</v>
      </c>
      <c r="BK1203" t="s">
        <v>268</v>
      </c>
      <c r="BL1203" t="s">
        <v>268</v>
      </c>
      <c r="BM1203" t="s">
        <v>268</v>
      </c>
      <c r="BN1203" t="s">
        <v>268</v>
      </c>
      <c r="BO1203" t="s">
        <v>268</v>
      </c>
      <c r="BP1203" t="s">
        <v>268</v>
      </c>
      <c r="BQ1203" t="s">
        <v>268</v>
      </c>
      <c r="BR1203" t="s">
        <v>268</v>
      </c>
      <c r="BS1203" t="s">
        <v>268</v>
      </c>
      <c r="BT1203" t="s">
        <v>268</v>
      </c>
      <c r="BU1203" t="s">
        <v>268</v>
      </c>
      <c r="BV1203" t="s">
        <v>268</v>
      </c>
      <c r="BW1203" t="s">
        <v>268</v>
      </c>
      <c r="BX1203" t="s">
        <v>268</v>
      </c>
      <c r="BY1203">
        <v>18</v>
      </c>
      <c r="BZ1203">
        <v>18</v>
      </c>
      <c r="CA1203" t="s">
        <v>142</v>
      </c>
      <c r="CB1203" s="356">
        <v>123</v>
      </c>
      <c r="CC1203" t="s">
        <v>1817</v>
      </c>
      <c r="CD1203" t="s">
        <v>268</v>
      </c>
      <c r="CE1203" t="s">
        <v>268</v>
      </c>
      <c r="CF1203" s="356">
        <v>2</v>
      </c>
      <c r="CG1203" t="s">
        <v>268</v>
      </c>
      <c r="CH1203" t="s">
        <v>268</v>
      </c>
      <c r="CI1203" t="s">
        <v>268</v>
      </c>
      <c r="CJ1203" t="s">
        <v>268</v>
      </c>
      <c r="CK1203" t="s">
        <v>268</v>
      </c>
      <c r="CL1203" t="s">
        <v>268</v>
      </c>
      <c r="CM1203" t="s">
        <v>11224</v>
      </c>
      <c r="CN1203">
        <v>10.35</v>
      </c>
      <c r="CO1203" t="s">
        <v>268</v>
      </c>
      <c r="CP1203">
        <v>10.35</v>
      </c>
      <c r="CQ1203">
        <v>365</v>
      </c>
      <c r="CR1203" t="s">
        <v>878</v>
      </c>
      <c r="CS1203" t="s">
        <v>11225</v>
      </c>
      <c r="CT1203" t="s">
        <v>11226</v>
      </c>
      <c r="CU1203" t="s">
        <v>11227</v>
      </c>
      <c r="CV1203" t="s">
        <v>268</v>
      </c>
      <c r="CW1203" t="s">
        <v>268</v>
      </c>
      <c r="CX1203" t="s">
        <v>268</v>
      </c>
      <c r="CY1203" t="s">
        <v>268</v>
      </c>
      <c r="CZ1203" t="s">
        <v>268</v>
      </c>
      <c r="DA1203" t="s">
        <v>268</v>
      </c>
      <c r="DB1203" s="429">
        <f t="shared" si="240"/>
        <v>0</v>
      </c>
      <c r="DC1203" s="284">
        <f t="shared" si="241"/>
        <v>0</v>
      </c>
      <c r="DD1203" s="284">
        <f t="shared" si="242"/>
        <v>0</v>
      </c>
      <c r="DE1203" s="284">
        <f t="shared" si="243"/>
        <v>0</v>
      </c>
      <c r="DF1203" s="295">
        <f t="shared" si="244"/>
        <v>18</v>
      </c>
      <c r="DG1203" s="284">
        <f t="shared" si="245"/>
        <v>1</v>
      </c>
      <c r="DH1203" s="284">
        <f t="shared" si="246"/>
        <v>0</v>
      </c>
      <c r="DI1203" s="284">
        <f t="shared" si="247"/>
        <v>0</v>
      </c>
      <c r="DJ1203" s="284">
        <f t="shared" si="248"/>
        <v>0</v>
      </c>
      <c r="DK1203" s="295">
        <f t="shared" si="249"/>
        <v>0</v>
      </c>
      <c r="DL1203" s="297">
        <f t="shared" si="250"/>
        <v>2</v>
      </c>
      <c r="DM1203" s="430">
        <f>IFERROR(IF(CA1203="D",IF(DL1203="A dispo.",DF1203*VLOOKUP('DATI INPUT'!$F$27,TARIFFE_UD,4,FALSE),DF1203*VLOOKUP(DL1203,TARIFFE_UD,4,FALSE)),DF1203*VLOOKUP(CB1203-100,TARIFFE_UND,4,FALSE)),0)</f>
        <v>10.353450513974538</v>
      </c>
      <c r="DN1203" s="430">
        <f>IFERROR(IF(CA1203="D",IF(DL1203="A dispo.",DK1203*VLOOKUP('DATI INPUT'!$F$27,TARIFFE_UD,5,FALSE),DK1203*VLOOKUP(DL1203,TARIFFE_UD,5,FALSE)),DK1203*VLOOKUP(CB1203-100,TARIFFE_UND,5,FALSE)),0)</f>
        <v>0</v>
      </c>
      <c r="DO1203" s="431">
        <f t="shared" si="251"/>
        <v>3.4505139745384383E-3</v>
      </c>
      <c r="DP1203" s="299">
        <f>IFERROR(IF(CA1203="D",IF(DL1203="A dispo.",DF1203*VLOOKUP('DATI INPUT'!$F$27,TARIFFE_UD,2,FALSE),DF1203*VLOOKUP(DL1203,TARIFFE_UD,2,FALSE)),DF1203*VLOOKUP(CB1203-100,TARIFFE_UND,2,FALSE)),0)</f>
        <v>12.935189846786795</v>
      </c>
      <c r="DQ1203" s="299">
        <f>IFERROR(IF(CA1203="D",IF(DL1203="A dispo.",DK1203*VLOOKUP('DATI INPUT'!$F$27,TARIFFE_UD,3,FALSE),DK1203*VLOOKUP(DL1203,TARIFFE_UD,3,FALSE)),DK1203*VLOOKUP(CB1203-100,TARIFFE_UND,3,FALSE)),0)</f>
        <v>0</v>
      </c>
      <c r="DR1203" s="299">
        <f t="shared" si="252"/>
        <v>12.935189846786795</v>
      </c>
    </row>
    <row r="1204" spans="1:122" x14ac:dyDescent="0.25">
      <c r="A1204" t="s">
        <v>9369</v>
      </c>
      <c r="B1204" t="s">
        <v>1140</v>
      </c>
      <c r="C1204" t="s">
        <v>1629</v>
      </c>
      <c r="D1204" t="s">
        <v>9370</v>
      </c>
      <c r="E1204" t="s">
        <v>9371</v>
      </c>
      <c r="F1204" t="s">
        <v>156</v>
      </c>
      <c r="G1204" t="s">
        <v>9372</v>
      </c>
      <c r="H1204" t="s">
        <v>5060</v>
      </c>
      <c r="I1204" t="s">
        <v>9373</v>
      </c>
      <c r="J1204" t="s">
        <v>274</v>
      </c>
      <c r="K1204" t="s">
        <v>9374</v>
      </c>
      <c r="L1204" t="s">
        <v>984</v>
      </c>
      <c r="M1204" t="s">
        <v>2003</v>
      </c>
      <c r="N1204" t="s">
        <v>984</v>
      </c>
      <c r="O1204" t="s">
        <v>873</v>
      </c>
      <c r="P1204" t="s">
        <v>1310</v>
      </c>
      <c r="Q1204" t="s">
        <v>333</v>
      </c>
      <c r="R1204" t="s">
        <v>268</v>
      </c>
      <c r="S1204" t="s">
        <v>268</v>
      </c>
      <c r="T1204" t="s">
        <v>268</v>
      </c>
      <c r="U1204" t="s">
        <v>268</v>
      </c>
      <c r="V1204" t="s">
        <v>268</v>
      </c>
      <c r="W1204" t="s">
        <v>1741</v>
      </c>
      <c r="X1204" t="s">
        <v>613</v>
      </c>
      <c r="Y1204" t="s">
        <v>268</v>
      </c>
      <c r="Z1204" t="s">
        <v>268</v>
      </c>
      <c r="AA1204" t="s">
        <v>268</v>
      </c>
      <c r="AB1204" t="s">
        <v>268</v>
      </c>
      <c r="AC1204" t="s">
        <v>268</v>
      </c>
      <c r="AD1204" t="s">
        <v>268</v>
      </c>
      <c r="AE1204" t="s">
        <v>287</v>
      </c>
      <c r="AF1204" t="s">
        <v>1811</v>
      </c>
      <c r="AG1204" t="s">
        <v>875</v>
      </c>
      <c r="AH1204" t="s">
        <v>1831</v>
      </c>
      <c r="AI1204" t="s">
        <v>9282</v>
      </c>
      <c r="AJ1204" t="s">
        <v>268</v>
      </c>
      <c r="AK1204" t="s">
        <v>704</v>
      </c>
      <c r="AL1204" t="s">
        <v>268</v>
      </c>
      <c r="AM1204" t="s">
        <v>353</v>
      </c>
      <c r="AN1204" t="s">
        <v>268</v>
      </c>
      <c r="AO1204" t="s">
        <v>268</v>
      </c>
      <c r="AP1204" t="s">
        <v>268</v>
      </c>
      <c r="AQ1204" t="s">
        <v>268</v>
      </c>
      <c r="AR1204" t="s">
        <v>268</v>
      </c>
      <c r="AS1204" t="s">
        <v>268</v>
      </c>
      <c r="AT1204" t="s">
        <v>268</v>
      </c>
      <c r="AU1204" t="s">
        <v>268</v>
      </c>
      <c r="AV1204" t="s">
        <v>268</v>
      </c>
      <c r="AW1204" t="s">
        <v>268</v>
      </c>
      <c r="AX1204" t="s">
        <v>268</v>
      </c>
      <c r="AY1204" t="s">
        <v>268</v>
      </c>
      <c r="AZ1204" t="s">
        <v>268</v>
      </c>
      <c r="BA1204" t="s">
        <v>268</v>
      </c>
      <c r="BB1204" t="s">
        <v>268</v>
      </c>
      <c r="BC1204" t="s">
        <v>268</v>
      </c>
      <c r="BD1204" t="s">
        <v>268</v>
      </c>
      <c r="BE1204" t="s">
        <v>268</v>
      </c>
      <c r="BF1204" t="s">
        <v>268</v>
      </c>
      <c r="BG1204" t="s">
        <v>268</v>
      </c>
      <c r="BH1204" t="s">
        <v>268</v>
      </c>
      <c r="BI1204" t="s">
        <v>268</v>
      </c>
      <c r="BJ1204" t="s">
        <v>268</v>
      </c>
      <c r="BK1204" t="s">
        <v>268</v>
      </c>
      <c r="BL1204" t="s">
        <v>268</v>
      </c>
      <c r="BM1204" t="s">
        <v>268</v>
      </c>
      <c r="BN1204" t="s">
        <v>268</v>
      </c>
      <c r="BO1204" t="s">
        <v>268</v>
      </c>
      <c r="BP1204" t="s">
        <v>268</v>
      </c>
      <c r="BQ1204" t="s">
        <v>268</v>
      </c>
      <c r="BR1204" t="s">
        <v>268</v>
      </c>
      <c r="BS1204" t="s">
        <v>268</v>
      </c>
      <c r="BT1204" t="s">
        <v>268</v>
      </c>
      <c r="BU1204" t="s">
        <v>268</v>
      </c>
      <c r="BV1204" t="s">
        <v>268</v>
      </c>
      <c r="BW1204" t="s">
        <v>268</v>
      </c>
      <c r="BX1204" t="s">
        <v>268</v>
      </c>
      <c r="BY1204">
        <v>18</v>
      </c>
      <c r="BZ1204">
        <v>18</v>
      </c>
      <c r="CA1204" t="s">
        <v>142</v>
      </c>
      <c r="CB1204" s="356">
        <v>123</v>
      </c>
      <c r="CC1204" t="s">
        <v>1817</v>
      </c>
      <c r="CD1204" t="s">
        <v>268</v>
      </c>
      <c r="CE1204" t="s">
        <v>268</v>
      </c>
      <c r="CF1204" s="356">
        <v>1</v>
      </c>
      <c r="CG1204" t="s">
        <v>268</v>
      </c>
      <c r="CH1204" t="s">
        <v>268</v>
      </c>
      <c r="CI1204" t="s">
        <v>268</v>
      </c>
      <c r="CJ1204" t="s">
        <v>268</v>
      </c>
      <c r="CK1204" t="s">
        <v>268</v>
      </c>
      <c r="CL1204" t="s">
        <v>268</v>
      </c>
      <c r="CM1204" t="s">
        <v>11224</v>
      </c>
      <c r="CN1204">
        <v>8.8699999999999992</v>
      </c>
      <c r="CO1204" t="s">
        <v>268</v>
      </c>
      <c r="CP1204">
        <v>8.8699999999999992</v>
      </c>
      <c r="CQ1204">
        <v>365</v>
      </c>
      <c r="CR1204" t="s">
        <v>878</v>
      </c>
      <c r="CS1204" t="s">
        <v>11225</v>
      </c>
      <c r="CT1204" t="s">
        <v>11226</v>
      </c>
      <c r="CU1204" t="s">
        <v>11227</v>
      </c>
      <c r="CV1204" t="s">
        <v>268</v>
      </c>
      <c r="CW1204" t="s">
        <v>268</v>
      </c>
      <c r="CX1204" t="s">
        <v>268</v>
      </c>
      <c r="CY1204" t="s">
        <v>268</v>
      </c>
      <c r="CZ1204" t="s">
        <v>268</v>
      </c>
      <c r="DA1204" t="s">
        <v>268</v>
      </c>
      <c r="DB1204" s="429">
        <f t="shared" si="240"/>
        <v>0</v>
      </c>
      <c r="DC1204" s="284">
        <f t="shared" si="241"/>
        <v>0</v>
      </c>
      <c r="DD1204" s="284">
        <f t="shared" si="242"/>
        <v>0</v>
      </c>
      <c r="DE1204" s="284">
        <f t="shared" si="243"/>
        <v>0</v>
      </c>
      <c r="DF1204" s="295">
        <f t="shared" si="244"/>
        <v>18</v>
      </c>
      <c r="DG1204" s="284">
        <f t="shared" si="245"/>
        <v>1</v>
      </c>
      <c r="DH1204" s="284">
        <f t="shared" si="246"/>
        <v>0</v>
      </c>
      <c r="DI1204" s="284">
        <f t="shared" si="247"/>
        <v>0</v>
      </c>
      <c r="DJ1204" s="284">
        <f t="shared" si="248"/>
        <v>0</v>
      </c>
      <c r="DK1204" s="295">
        <f t="shared" si="249"/>
        <v>0</v>
      </c>
      <c r="DL1204" s="297">
        <f t="shared" si="250"/>
        <v>1</v>
      </c>
      <c r="DM1204" s="430">
        <f>IFERROR(IF(CA1204="D",IF(DL1204="A dispo.",DF1204*VLOOKUP('DATI INPUT'!$F$27,TARIFFE_UD,4,FALSE),DF1204*VLOOKUP(DL1204,TARIFFE_UD,4,FALSE)),DF1204*VLOOKUP(CB1204-100,TARIFFE_UND,4,FALSE)),0)</f>
        <v>8.8743861548353173</v>
      </c>
      <c r="DN1204" s="430">
        <f>IFERROR(IF(CA1204="D",IF(DL1204="A dispo.",DK1204*VLOOKUP('DATI INPUT'!$F$27,TARIFFE_UD,5,FALSE),DK1204*VLOOKUP(DL1204,TARIFFE_UD,5,FALSE)),DK1204*VLOOKUP(CB1204-100,TARIFFE_UND,5,FALSE)),0)</f>
        <v>0</v>
      </c>
      <c r="DO1204" s="431">
        <f t="shared" si="251"/>
        <v>4.3861548353181234E-3</v>
      </c>
      <c r="DP1204" s="299">
        <f>IFERROR(IF(CA1204="D",IF(DL1204="A dispo.",DF1204*VLOOKUP('DATI INPUT'!$F$27,TARIFFE_UD,2,FALSE),DF1204*VLOOKUP(DL1204,TARIFFE_UD,2,FALSE)),DF1204*VLOOKUP(CB1204-100,TARIFFE_UND,2,FALSE)),0)</f>
        <v>11.087305582960109</v>
      </c>
      <c r="DQ1204" s="299">
        <f>IFERROR(IF(CA1204="D",IF(DL1204="A dispo.",DK1204*VLOOKUP('DATI INPUT'!$F$27,TARIFFE_UD,3,FALSE),DK1204*VLOOKUP(DL1204,TARIFFE_UD,3,FALSE)),DK1204*VLOOKUP(CB1204-100,TARIFFE_UND,3,FALSE)),0)</f>
        <v>0</v>
      </c>
      <c r="DR1204" s="299">
        <f t="shared" si="252"/>
        <v>11.087305582960109</v>
      </c>
    </row>
    <row r="1205" spans="1:122" x14ac:dyDescent="0.25">
      <c r="A1205" t="s">
        <v>9375</v>
      </c>
      <c r="B1205" t="s">
        <v>9376</v>
      </c>
      <c r="C1205" t="s">
        <v>1630</v>
      </c>
      <c r="D1205" t="s">
        <v>9377</v>
      </c>
      <c r="E1205" t="s">
        <v>268</v>
      </c>
      <c r="F1205" t="s">
        <v>156</v>
      </c>
      <c r="G1205" t="s">
        <v>9378</v>
      </c>
      <c r="H1205" t="s">
        <v>3307</v>
      </c>
      <c r="I1205" t="s">
        <v>307</v>
      </c>
      <c r="J1205" t="s">
        <v>274</v>
      </c>
      <c r="K1205" t="s">
        <v>9379</v>
      </c>
      <c r="L1205" t="s">
        <v>984</v>
      </c>
      <c r="M1205" t="s">
        <v>2866</v>
      </c>
      <c r="N1205" t="s">
        <v>984</v>
      </c>
      <c r="O1205" t="s">
        <v>873</v>
      </c>
      <c r="P1205" t="s">
        <v>613</v>
      </c>
      <c r="Q1205" t="s">
        <v>504</v>
      </c>
      <c r="R1205" t="s">
        <v>268</v>
      </c>
      <c r="S1205" t="s">
        <v>268</v>
      </c>
      <c r="T1205" t="s">
        <v>268</v>
      </c>
      <c r="U1205" t="s">
        <v>268</v>
      </c>
      <c r="V1205" t="s">
        <v>268</v>
      </c>
      <c r="W1205" t="s">
        <v>2866</v>
      </c>
      <c r="X1205" t="s">
        <v>613</v>
      </c>
      <c r="Y1205" t="s">
        <v>504</v>
      </c>
      <c r="Z1205" t="s">
        <v>268</v>
      </c>
      <c r="AA1205" t="s">
        <v>268</v>
      </c>
      <c r="AB1205" t="s">
        <v>268</v>
      </c>
      <c r="AC1205" t="s">
        <v>268</v>
      </c>
      <c r="AD1205" t="s">
        <v>268</v>
      </c>
      <c r="AE1205" t="s">
        <v>287</v>
      </c>
      <c r="AF1205" t="s">
        <v>1811</v>
      </c>
      <c r="AG1205" t="s">
        <v>875</v>
      </c>
      <c r="AH1205" t="s">
        <v>1831</v>
      </c>
      <c r="AI1205" t="s">
        <v>642</v>
      </c>
      <c r="AJ1205" t="s">
        <v>268</v>
      </c>
      <c r="AK1205" t="s">
        <v>375</v>
      </c>
      <c r="AL1205" t="s">
        <v>268</v>
      </c>
      <c r="AM1205" t="s">
        <v>355</v>
      </c>
      <c r="AN1205" t="s">
        <v>268</v>
      </c>
      <c r="AO1205" t="s">
        <v>268</v>
      </c>
      <c r="AP1205" t="s">
        <v>268</v>
      </c>
      <c r="AQ1205" t="s">
        <v>268</v>
      </c>
      <c r="AR1205" t="s">
        <v>268</v>
      </c>
      <c r="AS1205" t="s">
        <v>268</v>
      </c>
      <c r="AT1205" t="s">
        <v>268</v>
      </c>
      <c r="AU1205" t="s">
        <v>268</v>
      </c>
      <c r="AV1205" t="s">
        <v>268</v>
      </c>
      <c r="AW1205" t="s">
        <v>268</v>
      </c>
      <c r="AX1205" t="s">
        <v>268</v>
      </c>
      <c r="AY1205" t="s">
        <v>268</v>
      </c>
      <c r="AZ1205" t="s">
        <v>268</v>
      </c>
      <c r="BA1205" t="s">
        <v>268</v>
      </c>
      <c r="BB1205" t="s">
        <v>268</v>
      </c>
      <c r="BC1205" t="s">
        <v>268</v>
      </c>
      <c r="BD1205" t="s">
        <v>268</v>
      </c>
      <c r="BE1205" t="s">
        <v>268</v>
      </c>
      <c r="BF1205" t="s">
        <v>268</v>
      </c>
      <c r="BG1205" t="s">
        <v>268</v>
      </c>
      <c r="BH1205" t="s">
        <v>268</v>
      </c>
      <c r="BI1205" t="s">
        <v>268</v>
      </c>
      <c r="BJ1205" t="s">
        <v>268</v>
      </c>
      <c r="BK1205" t="s">
        <v>268</v>
      </c>
      <c r="BL1205" t="s">
        <v>268</v>
      </c>
      <c r="BM1205" t="s">
        <v>268</v>
      </c>
      <c r="BN1205" t="s">
        <v>268</v>
      </c>
      <c r="BO1205" t="s">
        <v>268</v>
      </c>
      <c r="BP1205" t="s">
        <v>268</v>
      </c>
      <c r="BQ1205" t="s">
        <v>268</v>
      </c>
      <c r="BR1205" t="s">
        <v>268</v>
      </c>
      <c r="BS1205" t="s">
        <v>268</v>
      </c>
      <c r="BT1205" t="s">
        <v>268</v>
      </c>
      <c r="BU1205" t="s">
        <v>268</v>
      </c>
      <c r="BV1205" t="s">
        <v>268</v>
      </c>
      <c r="BW1205" t="s">
        <v>268</v>
      </c>
      <c r="BX1205" t="s">
        <v>268</v>
      </c>
      <c r="BY1205">
        <v>110</v>
      </c>
      <c r="BZ1205">
        <v>110</v>
      </c>
      <c r="CA1205" t="s">
        <v>142</v>
      </c>
      <c r="CB1205" s="356">
        <v>122</v>
      </c>
      <c r="CC1205" t="s">
        <v>876</v>
      </c>
      <c r="CD1205" t="s">
        <v>268</v>
      </c>
      <c r="CE1205" t="s">
        <v>268</v>
      </c>
      <c r="CF1205" s="356">
        <v>1</v>
      </c>
      <c r="CG1205" t="s">
        <v>268</v>
      </c>
      <c r="CH1205" t="s">
        <v>268</v>
      </c>
      <c r="CI1205" t="s">
        <v>268</v>
      </c>
      <c r="CJ1205" t="s">
        <v>268</v>
      </c>
      <c r="CK1205" t="s">
        <v>268</v>
      </c>
      <c r="CL1205" t="s">
        <v>268</v>
      </c>
      <c r="CM1205" t="s">
        <v>11224</v>
      </c>
      <c r="CN1205">
        <v>71.16</v>
      </c>
      <c r="CO1205" t="s">
        <v>268</v>
      </c>
      <c r="CP1205">
        <v>71.16</v>
      </c>
      <c r="CQ1205">
        <v>365</v>
      </c>
      <c r="CR1205" t="s">
        <v>878</v>
      </c>
      <c r="CS1205" t="s">
        <v>11225</v>
      </c>
      <c r="CT1205" t="s">
        <v>11226</v>
      </c>
      <c r="CU1205" t="s">
        <v>11227</v>
      </c>
      <c r="CV1205" t="s">
        <v>268</v>
      </c>
      <c r="CW1205" t="s">
        <v>268</v>
      </c>
      <c r="CX1205" t="s">
        <v>268</v>
      </c>
      <c r="CY1205" t="s">
        <v>268</v>
      </c>
      <c r="CZ1205" t="s">
        <v>268</v>
      </c>
      <c r="DA1205" t="s">
        <v>268</v>
      </c>
      <c r="DB1205" s="429">
        <f t="shared" si="240"/>
        <v>0</v>
      </c>
      <c r="DC1205" s="284">
        <f t="shared" si="241"/>
        <v>0</v>
      </c>
      <c r="DD1205" s="284">
        <f t="shared" si="242"/>
        <v>0</v>
      </c>
      <c r="DE1205" s="284">
        <f t="shared" si="243"/>
        <v>0</v>
      </c>
      <c r="DF1205" s="295">
        <f t="shared" si="244"/>
        <v>110</v>
      </c>
      <c r="DG1205" s="284">
        <f t="shared" si="245"/>
        <v>0</v>
      </c>
      <c r="DH1205" s="284">
        <f t="shared" si="246"/>
        <v>0</v>
      </c>
      <c r="DI1205" s="284">
        <f t="shared" si="247"/>
        <v>0</v>
      </c>
      <c r="DJ1205" s="284">
        <f t="shared" si="248"/>
        <v>0</v>
      </c>
      <c r="DK1205" s="295">
        <f t="shared" si="249"/>
        <v>1</v>
      </c>
      <c r="DL1205" s="297">
        <f t="shared" si="250"/>
        <v>1</v>
      </c>
      <c r="DM1205" s="430">
        <f>IFERROR(IF(CA1205="D",IF(DL1205="A dispo.",DF1205*VLOOKUP('DATI INPUT'!$F$27,TARIFFE_UD,4,FALSE),DF1205*VLOOKUP(DL1205,TARIFFE_UD,4,FALSE)),DF1205*VLOOKUP(CB1205-100,TARIFFE_UND,4,FALSE)),0)</f>
        <v>54.232359835104717</v>
      </c>
      <c r="DN1205" s="430">
        <f>IFERROR(IF(CA1205="D",IF(DL1205="A dispo.",DK1205*VLOOKUP('DATI INPUT'!$F$27,TARIFFE_UD,5,FALSE),DK1205*VLOOKUP(DL1205,TARIFFE_UD,5,FALSE)),DK1205*VLOOKUP(CB1205-100,TARIFFE_UND,5,FALSE)),0)</f>
        <v>16.930848468833439</v>
      </c>
      <c r="DO1205" s="431">
        <f t="shared" si="251"/>
        <v>3.2083039381518574E-3</v>
      </c>
      <c r="DP1205" s="299">
        <f>IFERROR(IF(CA1205="D",IF(DL1205="A dispo.",DF1205*VLOOKUP('DATI INPUT'!$F$27,TARIFFE_UD,2,FALSE),DF1205*VLOOKUP(DL1205,TARIFFE_UD,2,FALSE)),DF1205*VLOOKUP(CB1205-100,TARIFFE_UND,2,FALSE)),0)</f>
        <v>67.755756340311777</v>
      </c>
      <c r="DQ1205" s="299">
        <f>IFERROR(IF(CA1205="D",IF(DL1205="A dispo.",DK1205*VLOOKUP('DATI INPUT'!$F$27,TARIFFE_UD,3,FALSE),DK1205*VLOOKUP(DL1205,TARIFFE_UD,3,FALSE)),DK1205*VLOOKUP(CB1205-100,TARIFFE_UND,3,FALSE)),0)</f>
        <v>15.164853048114928</v>
      </c>
      <c r="DR1205" s="299">
        <f t="shared" si="252"/>
        <v>82.920609388426698</v>
      </c>
    </row>
    <row r="1206" spans="1:122" x14ac:dyDescent="0.25">
      <c r="A1206" t="s">
        <v>9387</v>
      </c>
      <c r="B1206" t="s">
        <v>9388</v>
      </c>
      <c r="C1206" t="s">
        <v>1103</v>
      </c>
      <c r="D1206" t="s">
        <v>9389</v>
      </c>
      <c r="E1206" t="s">
        <v>268</v>
      </c>
      <c r="F1206" t="s">
        <v>156</v>
      </c>
      <c r="G1206" t="s">
        <v>9390</v>
      </c>
      <c r="H1206" t="s">
        <v>305</v>
      </c>
      <c r="I1206" t="s">
        <v>284</v>
      </c>
      <c r="J1206" t="s">
        <v>274</v>
      </c>
      <c r="K1206" t="s">
        <v>9391</v>
      </c>
      <c r="L1206" t="s">
        <v>399</v>
      </c>
      <c r="M1206" t="s">
        <v>9392</v>
      </c>
      <c r="N1206" t="s">
        <v>6985</v>
      </c>
      <c r="O1206" t="s">
        <v>9393</v>
      </c>
      <c r="P1206" t="s">
        <v>9394</v>
      </c>
      <c r="Q1206" t="s">
        <v>309</v>
      </c>
      <c r="R1206" t="s">
        <v>268</v>
      </c>
      <c r="S1206" t="s">
        <v>268</v>
      </c>
      <c r="T1206" t="s">
        <v>268</v>
      </c>
      <c r="U1206" t="s">
        <v>268</v>
      </c>
      <c r="V1206" t="s">
        <v>268</v>
      </c>
      <c r="W1206" t="s">
        <v>9395</v>
      </c>
      <c r="X1206" t="s">
        <v>1847</v>
      </c>
      <c r="Y1206" t="s">
        <v>300</v>
      </c>
      <c r="Z1206" t="s">
        <v>268</v>
      </c>
      <c r="AA1206" t="s">
        <v>268</v>
      </c>
      <c r="AB1206" t="s">
        <v>268</v>
      </c>
      <c r="AC1206" t="s">
        <v>268</v>
      </c>
      <c r="AD1206" t="s">
        <v>268</v>
      </c>
      <c r="AE1206" t="s">
        <v>287</v>
      </c>
      <c r="AF1206" t="s">
        <v>1811</v>
      </c>
      <c r="AG1206" t="s">
        <v>875</v>
      </c>
      <c r="AH1206" t="s">
        <v>1848</v>
      </c>
      <c r="AI1206" t="s">
        <v>9396</v>
      </c>
      <c r="AJ1206" t="s">
        <v>268</v>
      </c>
      <c r="AK1206" t="s">
        <v>268</v>
      </c>
      <c r="AL1206" t="s">
        <v>268</v>
      </c>
      <c r="AM1206" t="s">
        <v>405</v>
      </c>
      <c r="AN1206" t="s">
        <v>268</v>
      </c>
      <c r="AO1206" t="s">
        <v>268</v>
      </c>
      <c r="AP1206" t="s">
        <v>268</v>
      </c>
      <c r="AQ1206" t="s">
        <v>268</v>
      </c>
      <c r="AR1206" t="s">
        <v>268</v>
      </c>
      <c r="AS1206" t="s">
        <v>268</v>
      </c>
      <c r="AT1206" t="s">
        <v>268</v>
      </c>
      <c r="AU1206" t="s">
        <v>268</v>
      </c>
      <c r="AV1206" t="s">
        <v>268</v>
      </c>
      <c r="AW1206" t="s">
        <v>268</v>
      </c>
      <c r="AX1206" t="s">
        <v>268</v>
      </c>
      <c r="AY1206" t="s">
        <v>268</v>
      </c>
      <c r="AZ1206" t="s">
        <v>268</v>
      </c>
      <c r="BA1206" t="s">
        <v>268</v>
      </c>
      <c r="BB1206" t="s">
        <v>268</v>
      </c>
      <c r="BC1206" t="s">
        <v>268</v>
      </c>
      <c r="BD1206" t="s">
        <v>268</v>
      </c>
      <c r="BE1206" t="s">
        <v>268</v>
      </c>
      <c r="BF1206" t="s">
        <v>268</v>
      </c>
      <c r="BG1206" t="s">
        <v>268</v>
      </c>
      <c r="BH1206" t="s">
        <v>268</v>
      </c>
      <c r="BI1206" t="s">
        <v>268</v>
      </c>
      <c r="BJ1206" t="s">
        <v>268</v>
      </c>
      <c r="BK1206" t="s">
        <v>268</v>
      </c>
      <c r="BL1206" t="s">
        <v>268</v>
      </c>
      <c r="BM1206" t="s">
        <v>268</v>
      </c>
      <c r="BN1206" t="s">
        <v>268</v>
      </c>
      <c r="BO1206" t="s">
        <v>268</v>
      </c>
      <c r="BP1206" t="s">
        <v>268</v>
      </c>
      <c r="BQ1206" t="s">
        <v>268</v>
      </c>
      <c r="BR1206" t="s">
        <v>268</v>
      </c>
      <c r="BS1206" t="s">
        <v>268</v>
      </c>
      <c r="BT1206" t="s">
        <v>268</v>
      </c>
      <c r="BU1206" t="s">
        <v>268</v>
      </c>
      <c r="BV1206" t="s">
        <v>268</v>
      </c>
      <c r="BW1206" t="s">
        <v>268</v>
      </c>
      <c r="BX1206" t="s">
        <v>268</v>
      </c>
      <c r="BY1206">
        <v>40</v>
      </c>
      <c r="BZ1206">
        <v>40</v>
      </c>
      <c r="CA1206" t="s">
        <v>142</v>
      </c>
      <c r="CB1206" s="356">
        <v>122</v>
      </c>
      <c r="CC1206" t="s">
        <v>876</v>
      </c>
      <c r="CD1206" t="s">
        <v>268</v>
      </c>
      <c r="CE1206" t="s">
        <v>268</v>
      </c>
      <c r="CF1206" t="s">
        <v>268</v>
      </c>
      <c r="CG1206" t="s">
        <v>268</v>
      </c>
      <c r="CH1206" t="s">
        <v>268</v>
      </c>
      <c r="CI1206" t="s">
        <v>268</v>
      </c>
      <c r="CJ1206" t="s">
        <v>268</v>
      </c>
      <c r="CK1206" t="s">
        <v>268</v>
      </c>
      <c r="CL1206" t="s">
        <v>268</v>
      </c>
      <c r="CM1206" t="s">
        <v>11224</v>
      </c>
      <c r="CN1206">
        <v>92.76</v>
      </c>
      <c r="CO1206" t="s">
        <v>268</v>
      </c>
      <c r="CP1206">
        <v>92.76</v>
      </c>
      <c r="CQ1206">
        <v>365</v>
      </c>
      <c r="CR1206" t="s">
        <v>878</v>
      </c>
      <c r="CS1206" t="s">
        <v>11225</v>
      </c>
      <c r="CT1206" t="s">
        <v>11226</v>
      </c>
      <c r="CU1206" t="s">
        <v>11227</v>
      </c>
      <c r="CV1206" t="s">
        <v>268</v>
      </c>
      <c r="CW1206" t="s">
        <v>268</v>
      </c>
      <c r="CX1206" t="s">
        <v>268</v>
      </c>
      <c r="CY1206" t="s">
        <v>268</v>
      </c>
      <c r="CZ1206" t="s">
        <v>268</v>
      </c>
      <c r="DA1206" t="s">
        <v>268</v>
      </c>
      <c r="DB1206" s="429">
        <f t="shared" si="240"/>
        <v>0</v>
      </c>
      <c r="DC1206" s="284">
        <f t="shared" si="241"/>
        <v>0</v>
      </c>
      <c r="DD1206" s="284">
        <f t="shared" si="242"/>
        <v>0</v>
      </c>
      <c r="DE1206" s="284">
        <f t="shared" si="243"/>
        <v>0</v>
      </c>
      <c r="DF1206" s="295">
        <f t="shared" si="244"/>
        <v>40</v>
      </c>
      <c r="DG1206" s="284">
        <f t="shared" si="245"/>
        <v>0</v>
      </c>
      <c r="DH1206" s="284">
        <f t="shared" si="246"/>
        <v>0</v>
      </c>
      <c r="DI1206" s="284">
        <f t="shared" si="247"/>
        <v>0</v>
      </c>
      <c r="DJ1206" s="284">
        <f t="shared" si="248"/>
        <v>0</v>
      </c>
      <c r="DK1206" s="295">
        <f t="shared" si="249"/>
        <v>1</v>
      </c>
      <c r="DL1206" s="297" t="str">
        <f t="shared" si="250"/>
        <v>A dispo.</v>
      </c>
      <c r="DM1206" s="430">
        <f>IFERROR(IF(CA1206="D",IF(DL1206="A dispo.",DF1206*VLOOKUP('DATI INPUT'!$F$27,TARIFFE_UD,4,FALSE),DF1206*VLOOKUP(DL1206,TARIFFE_UD,4,FALSE)),DF1206*VLOOKUP(CB1206-100,TARIFFE_UND,4,FALSE)),0)</f>
        <v>25.355389013815195</v>
      </c>
      <c r="DN1206" s="430">
        <f>IFERROR(IF(CA1206="D",IF(DL1206="A dispo.",DK1206*VLOOKUP('DATI INPUT'!$F$27,TARIFFE_UD,5,FALSE),DK1206*VLOOKUP(DL1206,TARIFFE_UD,5,FALSE)),DK1206*VLOOKUP(CB1206-100,TARIFFE_UND,5,FALSE)),0)</f>
        <v>67.397800635548478</v>
      </c>
      <c r="DO1206" s="431">
        <f t="shared" si="251"/>
        <v>-6.8103506363286215E-3</v>
      </c>
      <c r="DP1206" s="299">
        <f>IFERROR(IF(CA1206="D",IF(DL1206="A dispo.",DF1206*VLOOKUP('DATI INPUT'!$F$27,TARIFFE_UD,2,FALSE),DF1206*VLOOKUP(DL1206,TARIFFE_UD,2,FALSE)),DF1206*VLOOKUP(CB1206-100,TARIFFE_UND,2,FALSE)),0)</f>
        <v>31.678015951314595</v>
      </c>
      <c r="DQ1206" s="299">
        <f>IFERROR(IF(CA1206="D",IF(DL1206="A dispo.",DK1206*VLOOKUP('DATI INPUT'!$F$27,TARIFFE_UD,3,FALSE),DK1206*VLOOKUP(DL1206,TARIFFE_UD,3,FALSE)),DK1206*VLOOKUP(CB1206-100,TARIFFE_UND,3,FALSE)),0)</f>
        <v>60.367780403072892</v>
      </c>
      <c r="DR1206" s="299">
        <f t="shared" si="252"/>
        <v>92.045796354387491</v>
      </c>
    </row>
    <row r="1207" spans="1:122" x14ac:dyDescent="0.25">
      <c r="A1207" t="s">
        <v>9397</v>
      </c>
      <c r="B1207" t="s">
        <v>9398</v>
      </c>
      <c r="C1207" t="s">
        <v>9399</v>
      </c>
      <c r="D1207" t="s">
        <v>9400</v>
      </c>
      <c r="E1207" t="s">
        <v>268</v>
      </c>
      <c r="F1207" t="s">
        <v>156</v>
      </c>
      <c r="G1207" t="s">
        <v>9401</v>
      </c>
      <c r="H1207" t="s">
        <v>1521</v>
      </c>
      <c r="I1207" t="s">
        <v>9402</v>
      </c>
      <c r="J1207" t="s">
        <v>274</v>
      </c>
      <c r="K1207" t="s">
        <v>9403</v>
      </c>
      <c r="L1207" t="s">
        <v>984</v>
      </c>
      <c r="M1207" t="s">
        <v>9404</v>
      </c>
      <c r="N1207" t="s">
        <v>1757</v>
      </c>
      <c r="O1207" t="s">
        <v>1758</v>
      </c>
      <c r="P1207" t="s">
        <v>6456</v>
      </c>
      <c r="Q1207" t="s">
        <v>290</v>
      </c>
      <c r="R1207" t="s">
        <v>154</v>
      </c>
      <c r="S1207" t="s">
        <v>268</v>
      </c>
      <c r="T1207" t="s">
        <v>268</v>
      </c>
      <c r="U1207" t="s">
        <v>268</v>
      </c>
      <c r="V1207" t="s">
        <v>268</v>
      </c>
      <c r="W1207" t="s">
        <v>1454</v>
      </c>
      <c r="X1207" t="s">
        <v>1298</v>
      </c>
      <c r="Y1207" t="s">
        <v>275</v>
      </c>
      <c r="Z1207" t="s">
        <v>268</v>
      </c>
      <c r="AA1207" t="s">
        <v>268</v>
      </c>
      <c r="AB1207" t="s">
        <v>268</v>
      </c>
      <c r="AC1207" t="s">
        <v>268</v>
      </c>
      <c r="AD1207" t="s">
        <v>268</v>
      </c>
      <c r="AE1207" t="s">
        <v>287</v>
      </c>
      <c r="AF1207" t="s">
        <v>1811</v>
      </c>
      <c r="AG1207" t="s">
        <v>875</v>
      </c>
      <c r="AH1207" t="s">
        <v>2529</v>
      </c>
      <c r="AI1207" t="s">
        <v>5524</v>
      </c>
      <c r="AJ1207" t="s">
        <v>268</v>
      </c>
      <c r="AK1207" t="s">
        <v>382</v>
      </c>
      <c r="AL1207" t="s">
        <v>268</v>
      </c>
      <c r="AM1207" t="s">
        <v>288</v>
      </c>
      <c r="AN1207" t="s">
        <v>268</v>
      </c>
      <c r="AO1207" t="s">
        <v>268</v>
      </c>
      <c r="AP1207" t="s">
        <v>268</v>
      </c>
      <c r="AQ1207" t="s">
        <v>268</v>
      </c>
      <c r="AR1207" t="s">
        <v>268</v>
      </c>
      <c r="AS1207" t="s">
        <v>268</v>
      </c>
      <c r="AT1207" t="s">
        <v>268</v>
      </c>
      <c r="AU1207" t="s">
        <v>268</v>
      </c>
      <c r="AV1207" t="s">
        <v>268</v>
      </c>
      <c r="AW1207" t="s">
        <v>268</v>
      </c>
      <c r="AX1207" t="s">
        <v>268</v>
      </c>
      <c r="AY1207" t="s">
        <v>268</v>
      </c>
      <c r="AZ1207" t="s">
        <v>268</v>
      </c>
      <c r="BA1207" t="s">
        <v>268</v>
      </c>
      <c r="BB1207" t="s">
        <v>268</v>
      </c>
      <c r="BC1207" t="s">
        <v>268</v>
      </c>
      <c r="BD1207" t="s">
        <v>268</v>
      </c>
      <c r="BE1207" t="s">
        <v>268</v>
      </c>
      <c r="BF1207" t="s">
        <v>268</v>
      </c>
      <c r="BG1207" t="s">
        <v>268</v>
      </c>
      <c r="BH1207" t="s">
        <v>268</v>
      </c>
      <c r="BI1207" t="s">
        <v>268</v>
      </c>
      <c r="BJ1207" t="s">
        <v>268</v>
      </c>
      <c r="BK1207" t="s">
        <v>268</v>
      </c>
      <c r="BL1207" t="s">
        <v>268</v>
      </c>
      <c r="BM1207" t="s">
        <v>268</v>
      </c>
      <c r="BN1207" t="s">
        <v>268</v>
      </c>
      <c r="BO1207" t="s">
        <v>268</v>
      </c>
      <c r="BP1207" t="s">
        <v>268</v>
      </c>
      <c r="BQ1207" t="s">
        <v>268</v>
      </c>
      <c r="BR1207" t="s">
        <v>268</v>
      </c>
      <c r="BS1207" t="s">
        <v>268</v>
      </c>
      <c r="BT1207" t="s">
        <v>268</v>
      </c>
      <c r="BU1207" t="s">
        <v>268</v>
      </c>
      <c r="BV1207" t="s">
        <v>268</v>
      </c>
      <c r="BW1207" t="s">
        <v>268</v>
      </c>
      <c r="BX1207" t="s">
        <v>268</v>
      </c>
      <c r="BY1207">
        <v>80</v>
      </c>
      <c r="BZ1207">
        <v>80</v>
      </c>
      <c r="CA1207" t="s">
        <v>142</v>
      </c>
      <c r="CB1207" s="356">
        <v>122</v>
      </c>
      <c r="CC1207" t="s">
        <v>876</v>
      </c>
      <c r="CD1207" t="s">
        <v>268</v>
      </c>
      <c r="CE1207" t="s">
        <v>268</v>
      </c>
      <c r="CF1207" t="s">
        <v>268</v>
      </c>
      <c r="CG1207" t="s">
        <v>268</v>
      </c>
      <c r="CH1207" t="s">
        <v>268</v>
      </c>
      <c r="CI1207" t="s">
        <v>268</v>
      </c>
      <c r="CJ1207" t="s">
        <v>268</v>
      </c>
      <c r="CK1207" t="s">
        <v>268</v>
      </c>
      <c r="CL1207" t="s">
        <v>268</v>
      </c>
      <c r="CM1207" t="s">
        <v>11224</v>
      </c>
      <c r="CN1207">
        <v>118.11</v>
      </c>
      <c r="CO1207" t="s">
        <v>268</v>
      </c>
      <c r="CP1207">
        <v>118.11</v>
      </c>
      <c r="CQ1207">
        <v>365</v>
      </c>
      <c r="CR1207" t="s">
        <v>878</v>
      </c>
      <c r="CS1207" t="s">
        <v>11225</v>
      </c>
      <c r="CT1207" t="s">
        <v>11226</v>
      </c>
      <c r="CU1207" t="s">
        <v>11227</v>
      </c>
      <c r="CV1207" t="s">
        <v>268</v>
      </c>
      <c r="CW1207" t="s">
        <v>268</v>
      </c>
      <c r="CX1207" t="s">
        <v>268</v>
      </c>
      <c r="CY1207" t="s">
        <v>268</v>
      </c>
      <c r="CZ1207" t="s">
        <v>268</v>
      </c>
      <c r="DA1207" t="s">
        <v>268</v>
      </c>
      <c r="DB1207" s="429">
        <f t="shared" si="240"/>
        <v>0</v>
      </c>
      <c r="DC1207" s="284">
        <f t="shared" si="241"/>
        <v>0</v>
      </c>
      <c r="DD1207" s="284">
        <f t="shared" si="242"/>
        <v>0</v>
      </c>
      <c r="DE1207" s="284">
        <f t="shared" si="243"/>
        <v>0</v>
      </c>
      <c r="DF1207" s="295">
        <f t="shared" si="244"/>
        <v>80</v>
      </c>
      <c r="DG1207" s="284">
        <f t="shared" si="245"/>
        <v>0</v>
      </c>
      <c r="DH1207" s="284">
        <f t="shared" si="246"/>
        <v>0</v>
      </c>
      <c r="DI1207" s="284">
        <f t="shared" si="247"/>
        <v>0</v>
      </c>
      <c r="DJ1207" s="284">
        <f t="shared" si="248"/>
        <v>0</v>
      </c>
      <c r="DK1207" s="295">
        <f t="shared" si="249"/>
        <v>1</v>
      </c>
      <c r="DL1207" s="297" t="str">
        <f t="shared" si="250"/>
        <v>A dispo.</v>
      </c>
      <c r="DM1207" s="430">
        <f>IFERROR(IF(CA1207="D",IF(DL1207="A dispo.",DF1207*VLOOKUP('DATI INPUT'!$F$27,TARIFFE_UD,4,FALSE),DF1207*VLOOKUP(DL1207,TARIFFE_UD,4,FALSE)),DF1207*VLOOKUP(CB1207-100,TARIFFE_UND,4,FALSE)),0)</f>
        <v>50.71077802763039</v>
      </c>
      <c r="DN1207" s="430">
        <f>IFERROR(IF(CA1207="D",IF(DL1207="A dispo.",DK1207*VLOOKUP('DATI INPUT'!$F$27,TARIFFE_UD,5,FALSE),DK1207*VLOOKUP(DL1207,TARIFFE_UD,5,FALSE)),DK1207*VLOOKUP(CB1207-100,TARIFFE_UND,5,FALSE)),0)</f>
        <v>67.397800635548478</v>
      </c>
      <c r="DO1207" s="431">
        <f t="shared" si="251"/>
        <v>-1.4213368211386523E-3</v>
      </c>
      <c r="DP1207" s="299">
        <f>IFERROR(IF(CA1207="D",IF(DL1207="A dispo.",DF1207*VLOOKUP('DATI INPUT'!$F$27,TARIFFE_UD,2,FALSE),DF1207*VLOOKUP(DL1207,TARIFFE_UD,2,FALSE)),DF1207*VLOOKUP(CB1207-100,TARIFFE_UND,2,FALSE)),0)</f>
        <v>63.356031902629191</v>
      </c>
      <c r="DQ1207" s="299">
        <f>IFERROR(IF(CA1207="D",IF(DL1207="A dispo.",DK1207*VLOOKUP('DATI INPUT'!$F$27,TARIFFE_UD,3,FALSE),DK1207*VLOOKUP(DL1207,TARIFFE_UD,3,FALSE)),DK1207*VLOOKUP(CB1207-100,TARIFFE_UND,3,FALSE)),0)</f>
        <v>60.367780403072892</v>
      </c>
      <c r="DR1207" s="299">
        <f t="shared" si="252"/>
        <v>123.72381230570208</v>
      </c>
    </row>
    <row r="1208" spans="1:122" x14ac:dyDescent="0.25">
      <c r="A1208" t="s">
        <v>9405</v>
      </c>
      <c r="B1208" t="s">
        <v>9398</v>
      </c>
      <c r="C1208" t="s">
        <v>1631</v>
      </c>
      <c r="D1208" t="s">
        <v>9400</v>
      </c>
      <c r="E1208" t="s">
        <v>268</v>
      </c>
      <c r="F1208" t="s">
        <v>156</v>
      </c>
      <c r="G1208" t="s">
        <v>9401</v>
      </c>
      <c r="H1208" t="s">
        <v>1521</v>
      </c>
      <c r="I1208" t="s">
        <v>9402</v>
      </c>
      <c r="J1208" t="s">
        <v>274</v>
      </c>
      <c r="K1208" t="s">
        <v>9403</v>
      </c>
      <c r="L1208" t="s">
        <v>984</v>
      </c>
      <c r="M1208" t="s">
        <v>9404</v>
      </c>
      <c r="N1208" t="s">
        <v>1757</v>
      </c>
      <c r="O1208" t="s">
        <v>1758</v>
      </c>
      <c r="P1208" t="s">
        <v>6456</v>
      </c>
      <c r="Q1208" t="s">
        <v>290</v>
      </c>
      <c r="R1208" t="s">
        <v>154</v>
      </c>
      <c r="S1208" t="s">
        <v>268</v>
      </c>
      <c r="T1208" t="s">
        <v>268</v>
      </c>
      <c r="U1208" t="s">
        <v>268</v>
      </c>
      <c r="V1208" t="s">
        <v>268</v>
      </c>
      <c r="W1208" t="s">
        <v>1454</v>
      </c>
      <c r="X1208" t="s">
        <v>1298</v>
      </c>
      <c r="Y1208" t="s">
        <v>275</v>
      </c>
      <c r="Z1208" t="s">
        <v>268</v>
      </c>
      <c r="AA1208" t="s">
        <v>268</v>
      </c>
      <c r="AB1208" t="s">
        <v>268</v>
      </c>
      <c r="AC1208" t="s">
        <v>268</v>
      </c>
      <c r="AD1208" t="s">
        <v>268</v>
      </c>
      <c r="AE1208" t="s">
        <v>287</v>
      </c>
      <c r="AF1208" t="s">
        <v>1811</v>
      </c>
      <c r="AG1208" t="s">
        <v>875</v>
      </c>
      <c r="AH1208" t="s">
        <v>2529</v>
      </c>
      <c r="AI1208" t="s">
        <v>5524</v>
      </c>
      <c r="AJ1208" t="s">
        <v>268</v>
      </c>
      <c r="AK1208" t="s">
        <v>352</v>
      </c>
      <c r="AL1208" t="s">
        <v>268</v>
      </c>
      <c r="AM1208" t="s">
        <v>353</v>
      </c>
      <c r="AN1208" t="s">
        <v>268</v>
      </c>
      <c r="AO1208" t="s">
        <v>268</v>
      </c>
      <c r="AP1208" t="s">
        <v>268</v>
      </c>
      <c r="AQ1208" t="s">
        <v>268</v>
      </c>
      <c r="AR1208" t="s">
        <v>268</v>
      </c>
      <c r="AS1208" t="s">
        <v>268</v>
      </c>
      <c r="AT1208" t="s">
        <v>268</v>
      </c>
      <c r="AU1208" t="s">
        <v>268</v>
      </c>
      <c r="AV1208" t="s">
        <v>268</v>
      </c>
      <c r="AW1208" t="s">
        <v>268</v>
      </c>
      <c r="AX1208" t="s">
        <v>268</v>
      </c>
      <c r="AY1208" t="s">
        <v>268</v>
      </c>
      <c r="AZ1208" t="s">
        <v>268</v>
      </c>
      <c r="BA1208" t="s">
        <v>268</v>
      </c>
      <c r="BB1208" t="s">
        <v>268</v>
      </c>
      <c r="BC1208" t="s">
        <v>268</v>
      </c>
      <c r="BD1208" t="s">
        <v>268</v>
      </c>
      <c r="BE1208" t="s">
        <v>268</v>
      </c>
      <c r="BF1208" t="s">
        <v>268</v>
      </c>
      <c r="BG1208" t="s">
        <v>268</v>
      </c>
      <c r="BH1208" t="s">
        <v>268</v>
      </c>
      <c r="BI1208" t="s">
        <v>268</v>
      </c>
      <c r="BJ1208" t="s">
        <v>268</v>
      </c>
      <c r="BK1208" t="s">
        <v>268</v>
      </c>
      <c r="BL1208" t="s">
        <v>268</v>
      </c>
      <c r="BM1208" t="s">
        <v>268</v>
      </c>
      <c r="BN1208" t="s">
        <v>268</v>
      </c>
      <c r="BO1208" t="s">
        <v>268</v>
      </c>
      <c r="BP1208" t="s">
        <v>268</v>
      </c>
      <c r="BQ1208" t="s">
        <v>268</v>
      </c>
      <c r="BR1208" t="s">
        <v>268</v>
      </c>
      <c r="BS1208" t="s">
        <v>268</v>
      </c>
      <c r="BT1208" t="s">
        <v>268</v>
      </c>
      <c r="BU1208" t="s">
        <v>268</v>
      </c>
      <c r="BV1208" t="s">
        <v>268</v>
      </c>
      <c r="BW1208" t="s">
        <v>268</v>
      </c>
      <c r="BX1208" t="s">
        <v>268</v>
      </c>
      <c r="BY1208">
        <v>37</v>
      </c>
      <c r="BZ1208">
        <v>37</v>
      </c>
      <c r="CA1208" t="s">
        <v>142</v>
      </c>
      <c r="CB1208" s="356">
        <v>123</v>
      </c>
      <c r="CC1208" t="s">
        <v>1817</v>
      </c>
      <c r="CD1208" t="s">
        <v>268</v>
      </c>
      <c r="CE1208" t="s">
        <v>268</v>
      </c>
      <c r="CF1208" t="s">
        <v>268</v>
      </c>
      <c r="CG1208" t="s">
        <v>268</v>
      </c>
      <c r="CH1208" t="s">
        <v>268</v>
      </c>
      <c r="CI1208" t="s">
        <v>268</v>
      </c>
      <c r="CJ1208" t="s">
        <v>268</v>
      </c>
      <c r="CK1208" t="s">
        <v>268</v>
      </c>
      <c r="CL1208" t="s">
        <v>1786</v>
      </c>
      <c r="CM1208" t="s">
        <v>11224</v>
      </c>
      <c r="CN1208">
        <v>23.45</v>
      </c>
      <c r="CO1208" t="s">
        <v>268</v>
      </c>
      <c r="CP1208">
        <v>23.45</v>
      </c>
      <c r="CQ1208">
        <v>365</v>
      </c>
      <c r="CR1208" t="s">
        <v>878</v>
      </c>
      <c r="CS1208" t="s">
        <v>11225</v>
      </c>
      <c r="CT1208" t="s">
        <v>11226</v>
      </c>
      <c r="CU1208" t="s">
        <v>11227</v>
      </c>
      <c r="CV1208" t="s">
        <v>268</v>
      </c>
      <c r="CW1208" t="s">
        <v>268</v>
      </c>
      <c r="CX1208" t="s">
        <v>268</v>
      </c>
      <c r="CY1208" t="s">
        <v>268</v>
      </c>
      <c r="CZ1208" t="s">
        <v>268</v>
      </c>
      <c r="DA1208" t="s">
        <v>268</v>
      </c>
      <c r="DB1208" s="429">
        <f t="shared" si="240"/>
        <v>0</v>
      </c>
      <c r="DC1208" s="284">
        <f t="shared" si="241"/>
        <v>0</v>
      </c>
      <c r="DD1208" s="284">
        <f t="shared" si="242"/>
        <v>0</v>
      </c>
      <c r="DE1208" s="284">
        <f t="shared" si="243"/>
        <v>0</v>
      </c>
      <c r="DF1208" s="295">
        <f t="shared" si="244"/>
        <v>37</v>
      </c>
      <c r="DG1208" s="284">
        <f t="shared" si="245"/>
        <v>1</v>
      </c>
      <c r="DH1208" s="284">
        <f t="shared" si="246"/>
        <v>0</v>
      </c>
      <c r="DI1208" s="284">
        <f t="shared" si="247"/>
        <v>0</v>
      </c>
      <c r="DJ1208" s="284">
        <f t="shared" si="248"/>
        <v>0</v>
      </c>
      <c r="DK1208" s="295">
        <f t="shared" si="249"/>
        <v>0</v>
      </c>
      <c r="DL1208" s="297" t="str">
        <f t="shared" si="250"/>
        <v>A dispo.</v>
      </c>
      <c r="DM1208" s="430">
        <f>IFERROR(IF(CA1208="D",IF(DL1208="A dispo.",DF1208*VLOOKUP('DATI INPUT'!$F$27,TARIFFE_UD,4,FALSE),DF1208*VLOOKUP(DL1208,TARIFFE_UD,4,FALSE)),DF1208*VLOOKUP(CB1208-100,TARIFFE_UND,4,FALSE)),0)</f>
        <v>23.453734837779056</v>
      </c>
      <c r="DN1208" s="430">
        <f>IFERROR(IF(CA1208="D",IF(DL1208="A dispo.",DK1208*VLOOKUP('DATI INPUT'!$F$27,TARIFFE_UD,5,FALSE),DK1208*VLOOKUP(DL1208,TARIFFE_UD,5,FALSE)),DK1208*VLOOKUP(CB1208-100,TARIFFE_UND,5,FALSE)),0)</f>
        <v>0</v>
      </c>
      <c r="DO1208" s="431">
        <f t="shared" si="251"/>
        <v>3.7348377790564768E-3</v>
      </c>
      <c r="DP1208" s="299">
        <f>IFERROR(IF(CA1208="D",IF(DL1208="A dispo.",DF1208*VLOOKUP('DATI INPUT'!$F$27,TARIFFE_UD,2,FALSE),DF1208*VLOOKUP(DL1208,TARIFFE_UD,2,FALSE)),DF1208*VLOOKUP(CB1208-100,TARIFFE_UND,2,FALSE)),0)</f>
        <v>29.302164754966</v>
      </c>
      <c r="DQ1208" s="299">
        <f>IFERROR(IF(CA1208="D",IF(DL1208="A dispo.",DK1208*VLOOKUP('DATI INPUT'!$F$27,TARIFFE_UD,3,FALSE),DK1208*VLOOKUP(DL1208,TARIFFE_UD,3,FALSE)),DK1208*VLOOKUP(CB1208-100,TARIFFE_UND,3,FALSE)),0)</f>
        <v>0</v>
      </c>
      <c r="DR1208" s="299">
        <f t="shared" si="252"/>
        <v>29.302164754966</v>
      </c>
    </row>
    <row r="1209" spans="1:122" x14ac:dyDescent="0.25">
      <c r="A1209" t="s">
        <v>9406</v>
      </c>
      <c r="B1209" t="s">
        <v>9398</v>
      </c>
      <c r="C1209" t="s">
        <v>1632</v>
      </c>
      <c r="D1209" t="s">
        <v>9400</v>
      </c>
      <c r="E1209" t="s">
        <v>268</v>
      </c>
      <c r="F1209" t="s">
        <v>156</v>
      </c>
      <c r="G1209" t="s">
        <v>9401</v>
      </c>
      <c r="H1209" t="s">
        <v>1521</v>
      </c>
      <c r="I1209" t="s">
        <v>9402</v>
      </c>
      <c r="J1209" t="s">
        <v>274</v>
      </c>
      <c r="K1209" t="s">
        <v>9403</v>
      </c>
      <c r="L1209" t="s">
        <v>984</v>
      </c>
      <c r="M1209" t="s">
        <v>9404</v>
      </c>
      <c r="N1209" t="s">
        <v>1757</v>
      </c>
      <c r="O1209" t="s">
        <v>1758</v>
      </c>
      <c r="P1209" t="s">
        <v>6456</v>
      </c>
      <c r="Q1209" t="s">
        <v>290</v>
      </c>
      <c r="R1209" t="s">
        <v>154</v>
      </c>
      <c r="S1209" t="s">
        <v>268</v>
      </c>
      <c r="T1209" t="s">
        <v>268</v>
      </c>
      <c r="U1209" t="s">
        <v>268</v>
      </c>
      <c r="V1209" t="s">
        <v>268</v>
      </c>
      <c r="W1209" t="s">
        <v>1454</v>
      </c>
      <c r="X1209" t="s">
        <v>1298</v>
      </c>
      <c r="Y1209" t="s">
        <v>275</v>
      </c>
      <c r="Z1209" t="s">
        <v>268</v>
      </c>
      <c r="AA1209" t="s">
        <v>268</v>
      </c>
      <c r="AB1209" t="s">
        <v>268</v>
      </c>
      <c r="AC1209" t="s">
        <v>268</v>
      </c>
      <c r="AD1209" t="s">
        <v>268</v>
      </c>
      <c r="AE1209" t="s">
        <v>287</v>
      </c>
      <c r="AF1209" t="s">
        <v>1811</v>
      </c>
      <c r="AG1209" t="s">
        <v>875</v>
      </c>
      <c r="AH1209" t="s">
        <v>2529</v>
      </c>
      <c r="AI1209" t="s">
        <v>5524</v>
      </c>
      <c r="AJ1209" t="s">
        <v>268</v>
      </c>
      <c r="AK1209" t="s">
        <v>354</v>
      </c>
      <c r="AL1209" t="s">
        <v>268</v>
      </c>
      <c r="AM1209" t="s">
        <v>405</v>
      </c>
      <c r="AN1209" t="s">
        <v>268</v>
      </c>
      <c r="AO1209" t="s">
        <v>268</v>
      </c>
      <c r="AP1209" t="s">
        <v>268</v>
      </c>
      <c r="AQ1209" t="s">
        <v>268</v>
      </c>
      <c r="AR1209" t="s">
        <v>268</v>
      </c>
      <c r="AS1209" t="s">
        <v>268</v>
      </c>
      <c r="AT1209" t="s">
        <v>268</v>
      </c>
      <c r="AU1209" t="s">
        <v>268</v>
      </c>
      <c r="AV1209" t="s">
        <v>268</v>
      </c>
      <c r="AW1209" t="s">
        <v>268</v>
      </c>
      <c r="AX1209" t="s">
        <v>268</v>
      </c>
      <c r="AY1209" t="s">
        <v>268</v>
      </c>
      <c r="AZ1209" t="s">
        <v>268</v>
      </c>
      <c r="BA1209" t="s">
        <v>268</v>
      </c>
      <c r="BB1209" t="s">
        <v>268</v>
      </c>
      <c r="BC1209" t="s">
        <v>268</v>
      </c>
      <c r="BD1209" t="s">
        <v>268</v>
      </c>
      <c r="BE1209" t="s">
        <v>268</v>
      </c>
      <c r="BF1209" t="s">
        <v>268</v>
      </c>
      <c r="BG1209" t="s">
        <v>268</v>
      </c>
      <c r="BH1209" t="s">
        <v>268</v>
      </c>
      <c r="BI1209" t="s">
        <v>268</v>
      </c>
      <c r="BJ1209" t="s">
        <v>268</v>
      </c>
      <c r="BK1209" t="s">
        <v>268</v>
      </c>
      <c r="BL1209" t="s">
        <v>268</v>
      </c>
      <c r="BM1209" t="s">
        <v>268</v>
      </c>
      <c r="BN1209" t="s">
        <v>268</v>
      </c>
      <c r="BO1209" t="s">
        <v>268</v>
      </c>
      <c r="BP1209" t="s">
        <v>268</v>
      </c>
      <c r="BQ1209" t="s">
        <v>268</v>
      </c>
      <c r="BR1209" t="s">
        <v>268</v>
      </c>
      <c r="BS1209" t="s">
        <v>268</v>
      </c>
      <c r="BT1209" t="s">
        <v>268</v>
      </c>
      <c r="BU1209" t="s">
        <v>268</v>
      </c>
      <c r="BV1209" t="s">
        <v>268</v>
      </c>
      <c r="BW1209" t="s">
        <v>268</v>
      </c>
      <c r="BX1209" t="s">
        <v>268</v>
      </c>
      <c r="BY1209">
        <v>26.72</v>
      </c>
      <c r="BZ1209">
        <v>26.72</v>
      </c>
      <c r="CA1209" t="s">
        <v>142</v>
      </c>
      <c r="CB1209" s="356">
        <v>122</v>
      </c>
      <c r="CC1209" t="s">
        <v>876</v>
      </c>
      <c r="CD1209" t="s">
        <v>268</v>
      </c>
      <c r="CE1209" t="s">
        <v>268</v>
      </c>
      <c r="CF1209" t="s">
        <v>268</v>
      </c>
      <c r="CG1209" t="s">
        <v>268</v>
      </c>
      <c r="CH1209" t="s">
        <v>268</v>
      </c>
      <c r="CI1209" t="s">
        <v>268</v>
      </c>
      <c r="CJ1209" t="s">
        <v>268</v>
      </c>
      <c r="CK1209" t="s">
        <v>268</v>
      </c>
      <c r="CL1209" t="s">
        <v>268</v>
      </c>
      <c r="CM1209" t="s">
        <v>11224</v>
      </c>
      <c r="CN1209">
        <v>84.34</v>
      </c>
      <c r="CO1209" t="s">
        <v>268</v>
      </c>
      <c r="CP1209">
        <v>84.34</v>
      </c>
      <c r="CQ1209">
        <v>365</v>
      </c>
      <c r="CR1209" t="s">
        <v>878</v>
      </c>
      <c r="CS1209" t="s">
        <v>11225</v>
      </c>
      <c r="CT1209" t="s">
        <v>11226</v>
      </c>
      <c r="CU1209" t="s">
        <v>11227</v>
      </c>
      <c r="CV1209" t="s">
        <v>268</v>
      </c>
      <c r="CW1209" t="s">
        <v>268</v>
      </c>
      <c r="CX1209" t="s">
        <v>268</v>
      </c>
      <c r="CY1209" t="s">
        <v>268</v>
      </c>
      <c r="CZ1209" t="s">
        <v>268</v>
      </c>
      <c r="DA1209" t="s">
        <v>268</v>
      </c>
      <c r="DB1209" s="429">
        <f t="shared" si="240"/>
        <v>0</v>
      </c>
      <c r="DC1209" s="284">
        <f t="shared" si="241"/>
        <v>0</v>
      </c>
      <c r="DD1209" s="284">
        <f t="shared" si="242"/>
        <v>0</v>
      </c>
      <c r="DE1209" s="284">
        <f t="shared" si="243"/>
        <v>0</v>
      </c>
      <c r="DF1209" s="295">
        <f t="shared" si="244"/>
        <v>26.719999999999995</v>
      </c>
      <c r="DG1209" s="284">
        <f t="shared" si="245"/>
        <v>0</v>
      </c>
      <c r="DH1209" s="284">
        <f t="shared" si="246"/>
        <v>0</v>
      </c>
      <c r="DI1209" s="284">
        <f t="shared" si="247"/>
        <v>0</v>
      </c>
      <c r="DJ1209" s="284">
        <f t="shared" si="248"/>
        <v>0</v>
      </c>
      <c r="DK1209" s="295">
        <f t="shared" si="249"/>
        <v>1</v>
      </c>
      <c r="DL1209" s="297" t="str">
        <f t="shared" si="250"/>
        <v>A dispo.</v>
      </c>
      <c r="DM1209" s="430">
        <f>IFERROR(IF(CA1209="D",IF(DL1209="A dispo.",DF1209*VLOOKUP('DATI INPUT'!$F$27,TARIFFE_UD,4,FALSE),DF1209*VLOOKUP(DL1209,TARIFFE_UD,4,FALSE)),DF1209*VLOOKUP(CB1209-100,TARIFFE_UND,4,FALSE)),0)</f>
        <v>16.937399861228549</v>
      </c>
      <c r="DN1209" s="430">
        <f>IFERROR(IF(CA1209="D",IF(DL1209="A dispo.",DK1209*VLOOKUP('DATI INPUT'!$F$27,TARIFFE_UD,5,FALSE),DK1209*VLOOKUP(DL1209,TARIFFE_UD,5,FALSE)),DK1209*VLOOKUP(CB1209-100,TARIFFE_UND,5,FALSE)),0)</f>
        <v>67.397800635548478</v>
      </c>
      <c r="DO1209" s="431">
        <f t="shared" si="251"/>
        <v>-4.7995032229835033E-3</v>
      </c>
      <c r="DP1209" s="299">
        <f>IFERROR(IF(CA1209="D",IF(DL1209="A dispo.",DF1209*VLOOKUP('DATI INPUT'!$F$27,TARIFFE_UD,2,FALSE),DF1209*VLOOKUP(DL1209,TARIFFE_UD,2,FALSE)),DF1209*VLOOKUP(CB1209-100,TARIFFE_UND,2,FALSE)),0)</f>
        <v>21.160914655478145</v>
      </c>
      <c r="DQ1209" s="299">
        <f>IFERROR(IF(CA1209="D",IF(DL1209="A dispo.",DK1209*VLOOKUP('DATI INPUT'!$F$27,TARIFFE_UD,3,FALSE),DK1209*VLOOKUP(DL1209,TARIFFE_UD,3,FALSE)),DK1209*VLOOKUP(CB1209-100,TARIFFE_UND,3,FALSE)),0)</f>
        <v>60.367780403072892</v>
      </c>
      <c r="DR1209" s="299">
        <f t="shared" si="252"/>
        <v>81.528695058551037</v>
      </c>
    </row>
    <row r="1210" spans="1:122" x14ac:dyDescent="0.25">
      <c r="A1210" t="s">
        <v>9407</v>
      </c>
      <c r="B1210" t="s">
        <v>9408</v>
      </c>
      <c r="C1210" t="s">
        <v>1633</v>
      </c>
      <c r="D1210" t="s">
        <v>9409</v>
      </c>
      <c r="E1210" t="s">
        <v>268</v>
      </c>
      <c r="F1210" t="s">
        <v>156</v>
      </c>
      <c r="G1210" t="s">
        <v>9410</v>
      </c>
      <c r="H1210" t="s">
        <v>9411</v>
      </c>
      <c r="I1210" t="s">
        <v>6782</v>
      </c>
      <c r="J1210" t="s">
        <v>274</v>
      </c>
      <c r="K1210" t="s">
        <v>9412</v>
      </c>
      <c r="L1210" t="s">
        <v>152</v>
      </c>
      <c r="M1210" t="s">
        <v>9413</v>
      </c>
      <c r="N1210" t="s">
        <v>152</v>
      </c>
      <c r="O1210" t="s">
        <v>1270</v>
      </c>
      <c r="P1210" t="s">
        <v>9414</v>
      </c>
      <c r="Q1210" t="s">
        <v>323</v>
      </c>
      <c r="R1210" t="s">
        <v>268</v>
      </c>
      <c r="S1210" t="s">
        <v>268</v>
      </c>
      <c r="T1210" t="s">
        <v>268</v>
      </c>
      <c r="U1210" t="s">
        <v>268</v>
      </c>
      <c r="V1210" t="s">
        <v>268</v>
      </c>
      <c r="W1210" t="s">
        <v>3687</v>
      </c>
      <c r="X1210" t="s">
        <v>1934</v>
      </c>
      <c r="Y1210" t="s">
        <v>493</v>
      </c>
      <c r="Z1210" t="s">
        <v>268</v>
      </c>
      <c r="AA1210" t="s">
        <v>268</v>
      </c>
      <c r="AB1210" t="s">
        <v>268</v>
      </c>
      <c r="AC1210" t="s">
        <v>268</v>
      </c>
      <c r="AD1210" t="s">
        <v>268</v>
      </c>
      <c r="AE1210" t="s">
        <v>287</v>
      </c>
      <c r="AF1210" t="s">
        <v>1811</v>
      </c>
      <c r="AG1210" t="s">
        <v>875</v>
      </c>
      <c r="AH1210" t="s">
        <v>1935</v>
      </c>
      <c r="AI1210" t="s">
        <v>3796</v>
      </c>
      <c r="AJ1210" t="s">
        <v>268</v>
      </c>
      <c r="AK1210" t="s">
        <v>377</v>
      </c>
      <c r="AL1210" t="s">
        <v>268</v>
      </c>
      <c r="AM1210" t="s">
        <v>288</v>
      </c>
      <c r="AN1210" t="s">
        <v>268</v>
      </c>
      <c r="AO1210" t="s">
        <v>268</v>
      </c>
      <c r="AP1210" t="s">
        <v>268</v>
      </c>
      <c r="AQ1210" t="s">
        <v>268</v>
      </c>
      <c r="AR1210" t="s">
        <v>268</v>
      </c>
      <c r="AS1210" t="s">
        <v>268</v>
      </c>
      <c r="AT1210" t="s">
        <v>268</v>
      </c>
      <c r="AU1210" t="s">
        <v>268</v>
      </c>
      <c r="AV1210" t="s">
        <v>268</v>
      </c>
      <c r="AW1210" t="s">
        <v>268</v>
      </c>
      <c r="AX1210" t="s">
        <v>268</v>
      </c>
      <c r="AY1210" t="s">
        <v>268</v>
      </c>
      <c r="AZ1210" t="s">
        <v>268</v>
      </c>
      <c r="BA1210" t="s">
        <v>268</v>
      </c>
      <c r="BB1210" t="s">
        <v>268</v>
      </c>
      <c r="BC1210" t="s">
        <v>268</v>
      </c>
      <c r="BD1210" t="s">
        <v>268</v>
      </c>
      <c r="BE1210" t="s">
        <v>268</v>
      </c>
      <c r="BF1210" t="s">
        <v>268</v>
      </c>
      <c r="BG1210" t="s">
        <v>268</v>
      </c>
      <c r="BH1210" t="s">
        <v>268</v>
      </c>
      <c r="BI1210" t="s">
        <v>268</v>
      </c>
      <c r="BJ1210" t="s">
        <v>268</v>
      </c>
      <c r="BK1210" t="s">
        <v>268</v>
      </c>
      <c r="BL1210" t="s">
        <v>268</v>
      </c>
      <c r="BM1210" t="s">
        <v>268</v>
      </c>
      <c r="BN1210" t="s">
        <v>268</v>
      </c>
      <c r="BO1210" t="s">
        <v>268</v>
      </c>
      <c r="BP1210" t="s">
        <v>268</v>
      </c>
      <c r="BQ1210" t="s">
        <v>268</v>
      </c>
      <c r="BR1210" t="s">
        <v>268</v>
      </c>
      <c r="BS1210" t="s">
        <v>268</v>
      </c>
      <c r="BT1210" t="s">
        <v>268</v>
      </c>
      <c r="BU1210" t="s">
        <v>268</v>
      </c>
      <c r="BV1210" t="s">
        <v>268</v>
      </c>
      <c r="BW1210" t="s">
        <v>268</v>
      </c>
      <c r="BX1210" t="s">
        <v>268</v>
      </c>
      <c r="BY1210">
        <v>54.82</v>
      </c>
      <c r="BZ1210">
        <v>54.82</v>
      </c>
      <c r="CA1210" t="s">
        <v>142</v>
      </c>
      <c r="CB1210" s="356">
        <v>122</v>
      </c>
      <c r="CC1210" t="s">
        <v>876</v>
      </c>
      <c r="CD1210" t="s">
        <v>268</v>
      </c>
      <c r="CE1210" t="s">
        <v>268</v>
      </c>
      <c r="CF1210" t="s">
        <v>268</v>
      </c>
      <c r="CG1210" t="s">
        <v>268</v>
      </c>
      <c r="CH1210" t="s">
        <v>268</v>
      </c>
      <c r="CI1210" t="s">
        <v>268</v>
      </c>
      <c r="CJ1210" t="s">
        <v>268</v>
      </c>
      <c r="CK1210" t="s">
        <v>268</v>
      </c>
      <c r="CL1210" t="s">
        <v>268</v>
      </c>
      <c r="CM1210" t="s">
        <v>11224</v>
      </c>
      <c r="CN1210">
        <v>102.15</v>
      </c>
      <c r="CO1210" t="s">
        <v>268</v>
      </c>
      <c r="CP1210">
        <v>102.15</v>
      </c>
      <c r="CQ1210">
        <v>365</v>
      </c>
      <c r="CR1210" t="s">
        <v>878</v>
      </c>
      <c r="CS1210" t="s">
        <v>11225</v>
      </c>
      <c r="CT1210" t="s">
        <v>11226</v>
      </c>
      <c r="CU1210" t="s">
        <v>11227</v>
      </c>
      <c r="CV1210" t="s">
        <v>268</v>
      </c>
      <c r="CW1210" t="s">
        <v>268</v>
      </c>
      <c r="CX1210" t="s">
        <v>268</v>
      </c>
      <c r="CY1210" t="s">
        <v>268</v>
      </c>
      <c r="CZ1210" t="s">
        <v>268</v>
      </c>
      <c r="DA1210" t="s">
        <v>268</v>
      </c>
      <c r="DB1210" s="429">
        <f t="shared" si="240"/>
        <v>0</v>
      </c>
      <c r="DC1210" s="284">
        <f t="shared" si="241"/>
        <v>0</v>
      </c>
      <c r="DD1210" s="284">
        <f t="shared" si="242"/>
        <v>0</v>
      </c>
      <c r="DE1210" s="284">
        <f t="shared" si="243"/>
        <v>0</v>
      </c>
      <c r="DF1210" s="295">
        <f t="shared" si="244"/>
        <v>54.82</v>
      </c>
      <c r="DG1210" s="284">
        <f t="shared" si="245"/>
        <v>0</v>
      </c>
      <c r="DH1210" s="284">
        <f t="shared" si="246"/>
        <v>0</v>
      </c>
      <c r="DI1210" s="284">
        <f t="shared" si="247"/>
        <v>0</v>
      </c>
      <c r="DJ1210" s="284">
        <f t="shared" si="248"/>
        <v>0</v>
      </c>
      <c r="DK1210" s="295">
        <f t="shared" si="249"/>
        <v>1</v>
      </c>
      <c r="DL1210" s="297" t="str">
        <f t="shared" si="250"/>
        <v>A dispo.</v>
      </c>
      <c r="DM1210" s="430">
        <f>IFERROR(IF(CA1210="D",IF(DL1210="A dispo.",DF1210*VLOOKUP('DATI INPUT'!$F$27,TARIFFE_UD,4,FALSE),DF1210*VLOOKUP(DL1210,TARIFFE_UD,4,FALSE)),DF1210*VLOOKUP(CB1210-100,TARIFFE_UND,4,FALSE)),0)</f>
        <v>34.749560643433725</v>
      </c>
      <c r="DN1210" s="430">
        <f>IFERROR(IF(CA1210="D",IF(DL1210="A dispo.",DK1210*VLOOKUP('DATI INPUT'!$F$27,TARIFFE_UD,5,FALSE),DK1210*VLOOKUP(DL1210,TARIFFE_UD,5,FALSE)),DK1210*VLOOKUP(CB1210-100,TARIFFE_UND,5,FALSE)),0)</f>
        <v>67.397800635548478</v>
      </c>
      <c r="DO1210" s="431">
        <f t="shared" si="251"/>
        <v>-2.6387210178029363E-3</v>
      </c>
      <c r="DP1210" s="299">
        <f>IFERROR(IF(CA1210="D",IF(DL1210="A dispo.",DF1210*VLOOKUP('DATI INPUT'!$F$27,TARIFFE_UD,2,FALSE),DF1210*VLOOKUP(DL1210,TARIFFE_UD,2,FALSE)),DF1210*VLOOKUP(CB1210-100,TARIFFE_UND,2,FALSE)),0)</f>
        <v>43.414720861276656</v>
      </c>
      <c r="DQ1210" s="299">
        <f>IFERROR(IF(CA1210="D",IF(DL1210="A dispo.",DK1210*VLOOKUP('DATI INPUT'!$F$27,TARIFFE_UD,3,FALSE),DK1210*VLOOKUP(DL1210,TARIFFE_UD,3,FALSE)),DK1210*VLOOKUP(CB1210-100,TARIFFE_UND,3,FALSE)),0)</f>
        <v>60.367780403072892</v>
      </c>
      <c r="DR1210" s="299">
        <f t="shared" si="252"/>
        <v>103.78250126434955</v>
      </c>
    </row>
    <row r="1211" spans="1:122" x14ac:dyDescent="0.25">
      <c r="A1211" t="s">
        <v>9415</v>
      </c>
      <c r="B1211" t="s">
        <v>9408</v>
      </c>
      <c r="C1211" t="s">
        <v>1634</v>
      </c>
      <c r="D1211" t="s">
        <v>9409</v>
      </c>
      <c r="E1211" t="s">
        <v>268</v>
      </c>
      <c r="F1211" t="s">
        <v>156</v>
      </c>
      <c r="G1211" t="s">
        <v>9410</v>
      </c>
      <c r="H1211" t="s">
        <v>9411</v>
      </c>
      <c r="I1211" t="s">
        <v>6782</v>
      </c>
      <c r="J1211" t="s">
        <v>274</v>
      </c>
      <c r="K1211" t="s">
        <v>9412</v>
      </c>
      <c r="L1211" t="s">
        <v>152</v>
      </c>
      <c r="M1211" t="s">
        <v>9413</v>
      </c>
      <c r="N1211" t="s">
        <v>152</v>
      </c>
      <c r="O1211" t="s">
        <v>1270</v>
      </c>
      <c r="P1211" t="s">
        <v>9414</v>
      </c>
      <c r="Q1211" t="s">
        <v>323</v>
      </c>
      <c r="R1211" t="s">
        <v>268</v>
      </c>
      <c r="S1211" t="s">
        <v>268</v>
      </c>
      <c r="T1211" t="s">
        <v>268</v>
      </c>
      <c r="U1211" t="s">
        <v>268</v>
      </c>
      <c r="V1211" t="s">
        <v>268</v>
      </c>
      <c r="W1211" t="s">
        <v>1933</v>
      </c>
      <c r="X1211" t="s">
        <v>1934</v>
      </c>
      <c r="Y1211" t="s">
        <v>544</v>
      </c>
      <c r="Z1211" t="s">
        <v>268</v>
      </c>
      <c r="AA1211" t="s">
        <v>268</v>
      </c>
      <c r="AB1211" t="s">
        <v>268</v>
      </c>
      <c r="AC1211" t="s">
        <v>268</v>
      </c>
      <c r="AD1211" t="s">
        <v>268</v>
      </c>
      <c r="AE1211" t="s">
        <v>287</v>
      </c>
      <c r="AF1211" t="s">
        <v>1811</v>
      </c>
      <c r="AG1211" t="s">
        <v>875</v>
      </c>
      <c r="AH1211" t="s">
        <v>1935</v>
      </c>
      <c r="AI1211" t="s">
        <v>3337</v>
      </c>
      <c r="AJ1211" t="s">
        <v>268</v>
      </c>
      <c r="AK1211" t="s">
        <v>377</v>
      </c>
      <c r="AL1211" t="s">
        <v>268</v>
      </c>
      <c r="AM1211" t="s">
        <v>353</v>
      </c>
      <c r="AN1211" t="s">
        <v>268</v>
      </c>
      <c r="AO1211" t="s">
        <v>268</v>
      </c>
      <c r="AP1211" t="s">
        <v>268</v>
      </c>
      <c r="AQ1211" t="s">
        <v>268</v>
      </c>
      <c r="AR1211" t="s">
        <v>268</v>
      </c>
      <c r="AS1211" t="s">
        <v>268</v>
      </c>
      <c r="AT1211" t="s">
        <v>268</v>
      </c>
      <c r="AU1211" t="s">
        <v>268</v>
      </c>
      <c r="AV1211" t="s">
        <v>268</v>
      </c>
      <c r="AW1211" t="s">
        <v>268</v>
      </c>
      <c r="AX1211" t="s">
        <v>268</v>
      </c>
      <c r="AY1211" t="s">
        <v>268</v>
      </c>
      <c r="AZ1211" t="s">
        <v>268</v>
      </c>
      <c r="BA1211" t="s">
        <v>268</v>
      </c>
      <c r="BB1211" t="s">
        <v>268</v>
      </c>
      <c r="BC1211" t="s">
        <v>268</v>
      </c>
      <c r="BD1211" t="s">
        <v>268</v>
      </c>
      <c r="BE1211" t="s">
        <v>268</v>
      </c>
      <c r="BF1211" t="s">
        <v>268</v>
      </c>
      <c r="BG1211" t="s">
        <v>268</v>
      </c>
      <c r="BH1211" t="s">
        <v>268</v>
      </c>
      <c r="BI1211" t="s">
        <v>268</v>
      </c>
      <c r="BJ1211" t="s">
        <v>268</v>
      </c>
      <c r="BK1211" t="s">
        <v>268</v>
      </c>
      <c r="BL1211" t="s">
        <v>268</v>
      </c>
      <c r="BM1211" t="s">
        <v>268</v>
      </c>
      <c r="BN1211" t="s">
        <v>268</v>
      </c>
      <c r="BO1211" t="s">
        <v>268</v>
      </c>
      <c r="BP1211" t="s">
        <v>268</v>
      </c>
      <c r="BQ1211" t="s">
        <v>268</v>
      </c>
      <c r="BR1211" t="s">
        <v>268</v>
      </c>
      <c r="BS1211" t="s">
        <v>268</v>
      </c>
      <c r="BT1211" t="s">
        <v>268</v>
      </c>
      <c r="BU1211" t="s">
        <v>268</v>
      </c>
      <c r="BV1211" t="s">
        <v>268</v>
      </c>
      <c r="BW1211" t="s">
        <v>268</v>
      </c>
      <c r="BX1211" t="s">
        <v>268</v>
      </c>
      <c r="BY1211">
        <v>16</v>
      </c>
      <c r="BZ1211">
        <v>16</v>
      </c>
      <c r="CA1211" t="s">
        <v>142</v>
      </c>
      <c r="CB1211" s="356">
        <v>123</v>
      </c>
      <c r="CC1211" t="s">
        <v>1817</v>
      </c>
      <c r="CD1211" t="s">
        <v>268</v>
      </c>
      <c r="CE1211" t="s">
        <v>268</v>
      </c>
      <c r="CF1211" t="s">
        <v>268</v>
      </c>
      <c r="CG1211" t="s">
        <v>268</v>
      </c>
      <c r="CH1211" t="s">
        <v>268</v>
      </c>
      <c r="CI1211" t="s">
        <v>268</v>
      </c>
      <c r="CJ1211" t="s">
        <v>268</v>
      </c>
      <c r="CK1211" t="s">
        <v>268</v>
      </c>
      <c r="CL1211" t="s">
        <v>268</v>
      </c>
      <c r="CM1211" t="s">
        <v>11224</v>
      </c>
      <c r="CN1211">
        <v>10.14</v>
      </c>
      <c r="CO1211" t="s">
        <v>268</v>
      </c>
      <c r="CP1211">
        <v>10.14</v>
      </c>
      <c r="CQ1211">
        <v>365</v>
      </c>
      <c r="CR1211" t="s">
        <v>878</v>
      </c>
      <c r="CS1211" t="s">
        <v>11225</v>
      </c>
      <c r="CT1211" t="s">
        <v>11226</v>
      </c>
      <c r="CU1211" t="s">
        <v>11227</v>
      </c>
      <c r="CV1211" t="s">
        <v>268</v>
      </c>
      <c r="CW1211" t="s">
        <v>268</v>
      </c>
      <c r="CX1211" t="s">
        <v>268</v>
      </c>
      <c r="CY1211" t="s">
        <v>268</v>
      </c>
      <c r="CZ1211" t="s">
        <v>268</v>
      </c>
      <c r="DA1211" t="s">
        <v>268</v>
      </c>
      <c r="DB1211" s="429">
        <f t="shared" si="240"/>
        <v>0</v>
      </c>
      <c r="DC1211" s="284">
        <f t="shared" si="241"/>
        <v>0</v>
      </c>
      <c r="DD1211" s="284">
        <f t="shared" si="242"/>
        <v>0</v>
      </c>
      <c r="DE1211" s="284">
        <f t="shared" si="243"/>
        <v>0</v>
      </c>
      <c r="DF1211" s="295">
        <f t="shared" si="244"/>
        <v>16</v>
      </c>
      <c r="DG1211" s="284">
        <f t="shared" si="245"/>
        <v>1</v>
      </c>
      <c r="DH1211" s="284">
        <f t="shared" si="246"/>
        <v>0</v>
      </c>
      <c r="DI1211" s="284">
        <f t="shared" si="247"/>
        <v>0</v>
      </c>
      <c r="DJ1211" s="284">
        <f t="shared" si="248"/>
        <v>0</v>
      </c>
      <c r="DK1211" s="295">
        <f t="shared" si="249"/>
        <v>0</v>
      </c>
      <c r="DL1211" s="297" t="str">
        <f t="shared" si="250"/>
        <v>A dispo.</v>
      </c>
      <c r="DM1211" s="430">
        <f>IFERROR(IF(CA1211="D",IF(DL1211="A dispo.",DF1211*VLOOKUP('DATI INPUT'!$F$27,TARIFFE_UD,4,FALSE),DF1211*VLOOKUP(DL1211,TARIFFE_UD,4,FALSE)),DF1211*VLOOKUP(CB1211-100,TARIFFE_UND,4,FALSE)),0)</f>
        <v>10.142155605526078</v>
      </c>
      <c r="DN1211" s="430">
        <f>IFERROR(IF(CA1211="D",IF(DL1211="A dispo.",DK1211*VLOOKUP('DATI INPUT'!$F$27,TARIFFE_UD,5,FALSE),DK1211*VLOOKUP(DL1211,TARIFFE_UD,5,FALSE)),DK1211*VLOOKUP(CB1211-100,TARIFFE_UND,5,FALSE)),0)</f>
        <v>0</v>
      </c>
      <c r="DO1211" s="431">
        <f t="shared" si="251"/>
        <v>2.1556055260774087E-3</v>
      </c>
      <c r="DP1211" s="299">
        <f>IFERROR(IF(CA1211="D",IF(DL1211="A dispo.",DF1211*VLOOKUP('DATI INPUT'!$F$27,TARIFFE_UD,2,FALSE),DF1211*VLOOKUP(DL1211,TARIFFE_UD,2,FALSE)),DF1211*VLOOKUP(CB1211-100,TARIFFE_UND,2,FALSE)),0)</f>
        <v>12.671206380525838</v>
      </c>
      <c r="DQ1211" s="299">
        <f>IFERROR(IF(CA1211="D",IF(DL1211="A dispo.",DK1211*VLOOKUP('DATI INPUT'!$F$27,TARIFFE_UD,3,FALSE),DK1211*VLOOKUP(DL1211,TARIFFE_UD,3,FALSE)),DK1211*VLOOKUP(CB1211-100,TARIFFE_UND,3,FALSE)),0)</f>
        <v>0</v>
      </c>
      <c r="DR1211" s="299">
        <f t="shared" si="252"/>
        <v>12.671206380525838</v>
      </c>
    </row>
    <row r="1212" spans="1:122" x14ac:dyDescent="0.25">
      <c r="A1212" t="s">
        <v>9416</v>
      </c>
      <c r="B1212" t="s">
        <v>9408</v>
      </c>
      <c r="C1212" t="s">
        <v>1635</v>
      </c>
      <c r="D1212" t="s">
        <v>9409</v>
      </c>
      <c r="E1212" t="s">
        <v>268</v>
      </c>
      <c r="F1212" t="s">
        <v>156</v>
      </c>
      <c r="G1212" t="s">
        <v>9410</v>
      </c>
      <c r="H1212" t="s">
        <v>9411</v>
      </c>
      <c r="I1212" t="s">
        <v>6782</v>
      </c>
      <c r="J1212" t="s">
        <v>274</v>
      </c>
      <c r="K1212" t="s">
        <v>9412</v>
      </c>
      <c r="L1212" t="s">
        <v>152</v>
      </c>
      <c r="M1212" t="s">
        <v>9413</v>
      </c>
      <c r="N1212" t="s">
        <v>152</v>
      </c>
      <c r="O1212" t="s">
        <v>1270</v>
      </c>
      <c r="P1212" t="s">
        <v>9414</v>
      </c>
      <c r="Q1212" t="s">
        <v>323</v>
      </c>
      <c r="R1212" t="s">
        <v>268</v>
      </c>
      <c r="S1212" t="s">
        <v>268</v>
      </c>
      <c r="T1212" t="s">
        <v>268</v>
      </c>
      <c r="U1212" t="s">
        <v>268</v>
      </c>
      <c r="V1212" t="s">
        <v>268</v>
      </c>
      <c r="W1212" t="s">
        <v>3687</v>
      </c>
      <c r="X1212" t="s">
        <v>1934</v>
      </c>
      <c r="Y1212" t="s">
        <v>493</v>
      </c>
      <c r="Z1212" t="s">
        <v>268</v>
      </c>
      <c r="AA1212" t="s">
        <v>268</v>
      </c>
      <c r="AB1212" t="s">
        <v>268</v>
      </c>
      <c r="AC1212" t="s">
        <v>268</v>
      </c>
      <c r="AD1212" t="s">
        <v>268</v>
      </c>
      <c r="AE1212" t="s">
        <v>287</v>
      </c>
      <c r="AF1212" t="s">
        <v>1811</v>
      </c>
      <c r="AG1212" t="s">
        <v>875</v>
      </c>
      <c r="AH1212" t="s">
        <v>1935</v>
      </c>
      <c r="AI1212" t="s">
        <v>3796</v>
      </c>
      <c r="AJ1212" t="s">
        <v>268</v>
      </c>
      <c r="AK1212" t="s">
        <v>352</v>
      </c>
      <c r="AL1212" t="s">
        <v>268</v>
      </c>
      <c r="AM1212" t="s">
        <v>411</v>
      </c>
      <c r="AN1212" t="s">
        <v>268</v>
      </c>
      <c r="AO1212" t="s">
        <v>268</v>
      </c>
      <c r="AP1212" t="s">
        <v>268</v>
      </c>
      <c r="AQ1212" t="s">
        <v>268</v>
      </c>
      <c r="AR1212" t="s">
        <v>268</v>
      </c>
      <c r="AS1212" t="s">
        <v>268</v>
      </c>
      <c r="AT1212" t="s">
        <v>268</v>
      </c>
      <c r="AU1212" t="s">
        <v>268</v>
      </c>
      <c r="AV1212" t="s">
        <v>268</v>
      </c>
      <c r="AW1212" t="s">
        <v>268</v>
      </c>
      <c r="AX1212" t="s">
        <v>268</v>
      </c>
      <c r="AY1212" t="s">
        <v>268</v>
      </c>
      <c r="AZ1212" t="s">
        <v>268</v>
      </c>
      <c r="BA1212" t="s">
        <v>268</v>
      </c>
      <c r="BB1212" t="s">
        <v>268</v>
      </c>
      <c r="BC1212" t="s">
        <v>268</v>
      </c>
      <c r="BD1212" t="s">
        <v>268</v>
      </c>
      <c r="BE1212" t="s">
        <v>268</v>
      </c>
      <c r="BF1212" t="s">
        <v>268</v>
      </c>
      <c r="BG1212" t="s">
        <v>268</v>
      </c>
      <c r="BH1212" t="s">
        <v>268</v>
      </c>
      <c r="BI1212" t="s">
        <v>268</v>
      </c>
      <c r="BJ1212" t="s">
        <v>268</v>
      </c>
      <c r="BK1212" t="s">
        <v>268</v>
      </c>
      <c r="BL1212" t="s">
        <v>268</v>
      </c>
      <c r="BM1212" t="s">
        <v>268</v>
      </c>
      <c r="BN1212" t="s">
        <v>268</v>
      </c>
      <c r="BO1212" t="s">
        <v>268</v>
      </c>
      <c r="BP1212" t="s">
        <v>268</v>
      </c>
      <c r="BQ1212" t="s">
        <v>268</v>
      </c>
      <c r="BR1212" t="s">
        <v>268</v>
      </c>
      <c r="BS1212" t="s">
        <v>268</v>
      </c>
      <c r="BT1212" t="s">
        <v>268</v>
      </c>
      <c r="BU1212" t="s">
        <v>268</v>
      </c>
      <c r="BV1212" t="s">
        <v>268</v>
      </c>
      <c r="BW1212" t="s">
        <v>268</v>
      </c>
      <c r="BX1212" t="s">
        <v>268</v>
      </c>
      <c r="BY1212">
        <v>4</v>
      </c>
      <c r="BZ1212">
        <v>4</v>
      </c>
      <c r="CA1212" t="s">
        <v>142</v>
      </c>
      <c r="CB1212" s="356">
        <v>123</v>
      </c>
      <c r="CC1212" t="s">
        <v>1817</v>
      </c>
      <c r="CD1212" t="s">
        <v>268</v>
      </c>
      <c r="CE1212" t="s">
        <v>268</v>
      </c>
      <c r="CF1212" t="s">
        <v>268</v>
      </c>
      <c r="CG1212" t="s">
        <v>268</v>
      </c>
      <c r="CH1212" t="s">
        <v>268</v>
      </c>
      <c r="CI1212" t="s">
        <v>268</v>
      </c>
      <c r="CJ1212" t="s">
        <v>268</v>
      </c>
      <c r="CK1212" t="s">
        <v>268</v>
      </c>
      <c r="CL1212" t="s">
        <v>268</v>
      </c>
      <c r="CM1212" t="s">
        <v>11224</v>
      </c>
      <c r="CN1212">
        <v>2.54</v>
      </c>
      <c r="CO1212" t="s">
        <v>268</v>
      </c>
      <c r="CP1212">
        <v>2.54</v>
      </c>
      <c r="CQ1212">
        <v>365</v>
      </c>
      <c r="CR1212" t="s">
        <v>878</v>
      </c>
      <c r="CS1212" t="s">
        <v>11225</v>
      </c>
      <c r="CT1212" t="s">
        <v>11226</v>
      </c>
      <c r="CU1212" t="s">
        <v>11227</v>
      </c>
      <c r="CV1212" t="s">
        <v>268</v>
      </c>
      <c r="CW1212" t="s">
        <v>268</v>
      </c>
      <c r="CX1212" t="s">
        <v>268</v>
      </c>
      <c r="CY1212" t="s">
        <v>268</v>
      </c>
      <c r="CZ1212" t="s">
        <v>268</v>
      </c>
      <c r="DA1212" t="s">
        <v>268</v>
      </c>
      <c r="DB1212" s="429">
        <f t="shared" si="240"/>
        <v>0</v>
      </c>
      <c r="DC1212" s="284">
        <f t="shared" si="241"/>
        <v>0</v>
      </c>
      <c r="DD1212" s="284">
        <f t="shared" si="242"/>
        <v>0</v>
      </c>
      <c r="DE1212" s="284">
        <f t="shared" si="243"/>
        <v>0</v>
      </c>
      <c r="DF1212" s="295">
        <f t="shared" si="244"/>
        <v>4</v>
      </c>
      <c r="DG1212" s="284">
        <f t="shared" si="245"/>
        <v>1</v>
      </c>
      <c r="DH1212" s="284">
        <f t="shared" si="246"/>
        <v>0</v>
      </c>
      <c r="DI1212" s="284">
        <f t="shared" si="247"/>
        <v>0</v>
      </c>
      <c r="DJ1212" s="284">
        <f t="shared" si="248"/>
        <v>0</v>
      </c>
      <c r="DK1212" s="295">
        <f t="shared" si="249"/>
        <v>0</v>
      </c>
      <c r="DL1212" s="297" t="str">
        <f t="shared" si="250"/>
        <v>A dispo.</v>
      </c>
      <c r="DM1212" s="430">
        <f>IFERROR(IF(CA1212="D",IF(DL1212="A dispo.",DF1212*VLOOKUP('DATI INPUT'!$F$27,TARIFFE_UD,4,FALSE),DF1212*VLOOKUP(DL1212,TARIFFE_UD,4,FALSE)),DF1212*VLOOKUP(CB1212-100,TARIFFE_UND,4,FALSE)),0)</f>
        <v>2.5355389013815195</v>
      </c>
      <c r="DN1212" s="430">
        <f>IFERROR(IF(CA1212="D",IF(DL1212="A dispo.",DK1212*VLOOKUP('DATI INPUT'!$F$27,TARIFFE_UD,5,FALSE),DK1212*VLOOKUP(DL1212,TARIFFE_UD,5,FALSE)),DK1212*VLOOKUP(CB1212-100,TARIFFE_UND,5,FALSE)),0)</f>
        <v>0</v>
      </c>
      <c r="DO1212" s="431">
        <f t="shared" si="251"/>
        <v>-4.4610986184805412E-3</v>
      </c>
      <c r="DP1212" s="299">
        <f>IFERROR(IF(CA1212="D",IF(DL1212="A dispo.",DF1212*VLOOKUP('DATI INPUT'!$F$27,TARIFFE_UD,2,FALSE),DF1212*VLOOKUP(DL1212,TARIFFE_UD,2,FALSE)),DF1212*VLOOKUP(CB1212-100,TARIFFE_UND,2,FALSE)),0)</f>
        <v>3.1678015951314595</v>
      </c>
      <c r="DQ1212" s="299">
        <f>IFERROR(IF(CA1212="D",IF(DL1212="A dispo.",DK1212*VLOOKUP('DATI INPUT'!$F$27,TARIFFE_UD,3,FALSE),DK1212*VLOOKUP(DL1212,TARIFFE_UD,3,FALSE)),DK1212*VLOOKUP(CB1212-100,TARIFFE_UND,3,FALSE)),0)</f>
        <v>0</v>
      </c>
      <c r="DR1212" s="299">
        <f t="shared" si="252"/>
        <v>3.1678015951314595</v>
      </c>
    </row>
    <row r="1213" spans="1:122" x14ac:dyDescent="0.25">
      <c r="A1213" t="s">
        <v>10463</v>
      </c>
      <c r="B1213" t="s">
        <v>9408</v>
      </c>
      <c r="C1213" t="s">
        <v>1637</v>
      </c>
      <c r="D1213" t="s">
        <v>9409</v>
      </c>
      <c r="E1213" t="s">
        <v>268</v>
      </c>
      <c r="F1213" t="s">
        <v>156</v>
      </c>
      <c r="G1213" t="s">
        <v>9410</v>
      </c>
      <c r="H1213" t="s">
        <v>9411</v>
      </c>
      <c r="I1213" t="s">
        <v>6782</v>
      </c>
      <c r="J1213" t="s">
        <v>274</v>
      </c>
      <c r="K1213" t="s">
        <v>9412</v>
      </c>
      <c r="L1213" t="s">
        <v>152</v>
      </c>
      <c r="M1213" t="s">
        <v>9413</v>
      </c>
      <c r="N1213" t="s">
        <v>152</v>
      </c>
      <c r="O1213" t="s">
        <v>1270</v>
      </c>
      <c r="P1213" t="s">
        <v>9414</v>
      </c>
      <c r="Q1213" t="s">
        <v>323</v>
      </c>
      <c r="R1213" t="s">
        <v>268</v>
      </c>
      <c r="S1213" t="s">
        <v>268</v>
      </c>
      <c r="T1213" t="s">
        <v>268</v>
      </c>
      <c r="U1213" t="s">
        <v>268</v>
      </c>
      <c r="V1213" t="s">
        <v>268</v>
      </c>
      <c r="W1213" t="s">
        <v>3687</v>
      </c>
      <c r="X1213" t="s">
        <v>1934</v>
      </c>
      <c r="Y1213" t="s">
        <v>493</v>
      </c>
      <c r="Z1213" t="s">
        <v>268</v>
      </c>
      <c r="AA1213" t="s">
        <v>268</v>
      </c>
      <c r="AB1213" t="s">
        <v>268</v>
      </c>
      <c r="AC1213" t="s">
        <v>268</v>
      </c>
      <c r="AD1213" t="s">
        <v>268</v>
      </c>
      <c r="AE1213" t="s">
        <v>287</v>
      </c>
      <c r="AF1213" t="s">
        <v>1811</v>
      </c>
      <c r="AG1213" t="s">
        <v>875</v>
      </c>
      <c r="AH1213" t="s">
        <v>1935</v>
      </c>
      <c r="AI1213" t="s">
        <v>3796</v>
      </c>
      <c r="AJ1213" t="s">
        <v>268</v>
      </c>
      <c r="AK1213" t="s">
        <v>725</v>
      </c>
      <c r="AL1213" t="s">
        <v>268</v>
      </c>
      <c r="AM1213" t="s">
        <v>353</v>
      </c>
      <c r="AN1213" t="s">
        <v>268</v>
      </c>
      <c r="AO1213" t="s">
        <v>268</v>
      </c>
      <c r="AP1213" t="s">
        <v>268</v>
      </c>
      <c r="AQ1213" t="s">
        <v>268</v>
      </c>
      <c r="AR1213" t="s">
        <v>268</v>
      </c>
      <c r="AS1213" t="s">
        <v>268</v>
      </c>
      <c r="AT1213" t="s">
        <v>268</v>
      </c>
      <c r="AU1213" t="s">
        <v>268</v>
      </c>
      <c r="AV1213" t="s">
        <v>268</v>
      </c>
      <c r="AW1213" t="s">
        <v>268</v>
      </c>
      <c r="AX1213" t="s">
        <v>268</v>
      </c>
      <c r="AY1213" t="s">
        <v>268</v>
      </c>
      <c r="AZ1213" t="s">
        <v>268</v>
      </c>
      <c r="BA1213" t="s">
        <v>268</v>
      </c>
      <c r="BB1213" t="s">
        <v>268</v>
      </c>
      <c r="BC1213" t="s">
        <v>268</v>
      </c>
      <c r="BD1213" t="s">
        <v>268</v>
      </c>
      <c r="BE1213" t="s">
        <v>268</v>
      </c>
      <c r="BF1213" t="s">
        <v>268</v>
      </c>
      <c r="BG1213" t="s">
        <v>268</v>
      </c>
      <c r="BH1213" t="s">
        <v>268</v>
      </c>
      <c r="BI1213" t="s">
        <v>268</v>
      </c>
      <c r="BJ1213" t="s">
        <v>268</v>
      </c>
      <c r="BK1213" t="s">
        <v>268</v>
      </c>
      <c r="BL1213" t="s">
        <v>268</v>
      </c>
      <c r="BM1213" t="s">
        <v>268</v>
      </c>
      <c r="BN1213" t="s">
        <v>268</v>
      </c>
      <c r="BO1213" t="s">
        <v>268</v>
      </c>
      <c r="BP1213" t="s">
        <v>268</v>
      </c>
      <c r="BQ1213" t="s">
        <v>268</v>
      </c>
      <c r="BR1213" t="s">
        <v>268</v>
      </c>
      <c r="BS1213" t="s">
        <v>268</v>
      </c>
      <c r="BT1213" t="s">
        <v>268</v>
      </c>
      <c r="BU1213" t="s">
        <v>268</v>
      </c>
      <c r="BV1213" t="s">
        <v>268</v>
      </c>
      <c r="BW1213" t="s">
        <v>268</v>
      </c>
      <c r="BX1213" t="s">
        <v>268</v>
      </c>
      <c r="BY1213" s="432">
        <v>0</v>
      </c>
      <c r="BZ1213">
        <v>23</v>
      </c>
      <c r="CA1213" s="432" t="s">
        <v>142</v>
      </c>
      <c r="CB1213" t="s">
        <v>268</v>
      </c>
      <c r="CC1213" t="s">
        <v>268</v>
      </c>
      <c r="CD1213" t="s">
        <v>268</v>
      </c>
      <c r="CE1213" t="s">
        <v>268</v>
      </c>
      <c r="CF1213" t="s">
        <v>268</v>
      </c>
      <c r="CG1213" t="s">
        <v>268</v>
      </c>
      <c r="CH1213" t="s">
        <v>268</v>
      </c>
      <c r="CI1213" t="s">
        <v>268</v>
      </c>
      <c r="CJ1213" t="s">
        <v>268</v>
      </c>
      <c r="CK1213" t="s">
        <v>268</v>
      </c>
      <c r="CL1213" t="s">
        <v>9418</v>
      </c>
      <c r="CM1213" t="s">
        <v>11224</v>
      </c>
      <c r="CN1213" t="s">
        <v>268</v>
      </c>
      <c r="CO1213" t="s">
        <v>268</v>
      </c>
      <c r="CP1213" s="432">
        <v>0</v>
      </c>
      <c r="CQ1213" s="432">
        <v>0</v>
      </c>
      <c r="CR1213" t="s">
        <v>268</v>
      </c>
      <c r="CS1213" t="s">
        <v>268</v>
      </c>
      <c r="CT1213" t="s">
        <v>11226</v>
      </c>
      <c r="CU1213" t="s">
        <v>11227</v>
      </c>
      <c r="CV1213" t="s">
        <v>268</v>
      </c>
      <c r="CW1213" t="s">
        <v>268</v>
      </c>
      <c r="CX1213" t="s">
        <v>268</v>
      </c>
      <c r="CY1213" t="s">
        <v>268</v>
      </c>
      <c r="CZ1213" t="s">
        <v>268</v>
      </c>
      <c r="DA1213" t="s">
        <v>268</v>
      </c>
      <c r="DB1213" s="429">
        <f t="shared" si="240"/>
        <v>0</v>
      </c>
      <c r="DC1213" s="284">
        <f t="shared" si="241"/>
        <v>0</v>
      </c>
      <c r="DD1213" s="284">
        <f t="shared" si="242"/>
        <v>0</v>
      </c>
      <c r="DE1213" s="284">
        <f t="shared" si="243"/>
        <v>0</v>
      </c>
      <c r="DF1213" s="295">
        <f t="shared" si="244"/>
        <v>0</v>
      </c>
      <c r="DG1213" s="284">
        <f t="shared" si="245"/>
        <v>0</v>
      </c>
      <c r="DH1213" s="284">
        <f t="shared" si="246"/>
        <v>0</v>
      </c>
      <c r="DI1213" s="284">
        <f t="shared" si="247"/>
        <v>0</v>
      </c>
      <c r="DJ1213" s="284">
        <f t="shared" si="248"/>
        <v>0</v>
      </c>
      <c r="DK1213" s="295">
        <f t="shared" si="249"/>
        <v>0</v>
      </c>
      <c r="DL1213" s="297" t="str">
        <f t="shared" si="250"/>
        <v>A dispo.</v>
      </c>
      <c r="DM1213" s="430">
        <f>IFERROR(IF(CA1213="D",IF(DL1213="A dispo.",DF1213*VLOOKUP('DATI INPUT'!$F$27,TARIFFE_UD,4,FALSE),DF1213*VLOOKUP(DL1213,TARIFFE_UD,4,FALSE)),DF1213*VLOOKUP(CB1213-100,TARIFFE_UND,4,FALSE)),0)</f>
        <v>0</v>
      </c>
      <c r="DN1213" s="430">
        <f>IFERROR(IF(CA1213="D",IF(DL1213="A dispo.",DK1213*VLOOKUP('DATI INPUT'!$F$27,TARIFFE_UD,5,FALSE),DK1213*VLOOKUP(DL1213,TARIFFE_UD,5,FALSE)),DK1213*VLOOKUP(CB1213-100,TARIFFE_UND,5,FALSE)),0)</f>
        <v>0</v>
      </c>
      <c r="DO1213" s="431">
        <f t="shared" si="251"/>
        <v>0</v>
      </c>
      <c r="DP1213" s="299">
        <f>IFERROR(IF(CA1213="D",IF(DL1213="A dispo.",DF1213*VLOOKUP('DATI INPUT'!$F$27,TARIFFE_UD,2,FALSE),DF1213*VLOOKUP(DL1213,TARIFFE_UD,2,FALSE)),DF1213*VLOOKUP(CB1213-100,TARIFFE_UND,2,FALSE)),0)</f>
        <v>0</v>
      </c>
      <c r="DQ1213" s="299">
        <f>IFERROR(IF(CA1213="D",IF(DL1213="A dispo.",DK1213*VLOOKUP('DATI INPUT'!$F$27,TARIFFE_UD,3,FALSE),DK1213*VLOOKUP(DL1213,TARIFFE_UD,3,FALSE)),DK1213*VLOOKUP(CB1213-100,TARIFFE_UND,3,FALSE)),0)</f>
        <v>0</v>
      </c>
      <c r="DR1213" s="299">
        <f t="shared" si="252"/>
        <v>0</v>
      </c>
    </row>
    <row r="1214" spans="1:122" x14ac:dyDescent="0.25">
      <c r="A1214" t="s">
        <v>9419</v>
      </c>
      <c r="B1214" t="s">
        <v>9420</v>
      </c>
      <c r="C1214" t="s">
        <v>1638</v>
      </c>
      <c r="D1214" t="s">
        <v>9421</v>
      </c>
      <c r="E1214" t="s">
        <v>268</v>
      </c>
      <c r="F1214" t="s">
        <v>156</v>
      </c>
      <c r="G1214" t="s">
        <v>9422</v>
      </c>
      <c r="H1214" t="s">
        <v>9423</v>
      </c>
      <c r="I1214" t="s">
        <v>292</v>
      </c>
      <c r="J1214" t="s">
        <v>274</v>
      </c>
      <c r="K1214" t="s">
        <v>9424</v>
      </c>
      <c r="L1214" t="s">
        <v>6378</v>
      </c>
      <c r="M1214" t="s">
        <v>9425</v>
      </c>
      <c r="N1214" t="s">
        <v>9426</v>
      </c>
      <c r="O1214" t="s">
        <v>1231</v>
      </c>
      <c r="P1214" t="s">
        <v>9427</v>
      </c>
      <c r="Q1214" t="s">
        <v>465</v>
      </c>
      <c r="R1214" t="s">
        <v>268</v>
      </c>
      <c r="S1214" t="s">
        <v>268</v>
      </c>
      <c r="T1214" t="s">
        <v>268</v>
      </c>
      <c r="U1214" t="s">
        <v>268</v>
      </c>
      <c r="V1214" t="s">
        <v>268</v>
      </c>
      <c r="W1214" t="s">
        <v>6946</v>
      </c>
      <c r="X1214" t="s">
        <v>6947</v>
      </c>
      <c r="Y1214" t="s">
        <v>268</v>
      </c>
      <c r="Z1214" t="s">
        <v>268</v>
      </c>
      <c r="AA1214" t="s">
        <v>268</v>
      </c>
      <c r="AB1214" t="s">
        <v>268</v>
      </c>
      <c r="AC1214" t="s">
        <v>268</v>
      </c>
      <c r="AD1214" t="s">
        <v>268</v>
      </c>
      <c r="AE1214" t="s">
        <v>287</v>
      </c>
      <c r="AF1214" t="s">
        <v>1811</v>
      </c>
      <c r="AG1214" t="s">
        <v>875</v>
      </c>
      <c r="AH1214" t="s">
        <v>2387</v>
      </c>
      <c r="AI1214" t="s">
        <v>4742</v>
      </c>
      <c r="AJ1214" t="s">
        <v>268</v>
      </c>
      <c r="AK1214" t="s">
        <v>268</v>
      </c>
      <c r="AL1214" t="s">
        <v>268</v>
      </c>
      <c r="AM1214" t="s">
        <v>9428</v>
      </c>
      <c r="AN1214" t="s">
        <v>268</v>
      </c>
      <c r="AO1214" t="s">
        <v>268</v>
      </c>
      <c r="AP1214" t="s">
        <v>268</v>
      </c>
      <c r="AQ1214" t="s">
        <v>268</v>
      </c>
      <c r="AR1214" t="s">
        <v>268</v>
      </c>
      <c r="AS1214" t="s">
        <v>268</v>
      </c>
      <c r="AT1214" t="s">
        <v>268</v>
      </c>
      <c r="AU1214" t="s">
        <v>268</v>
      </c>
      <c r="AV1214" t="s">
        <v>268</v>
      </c>
      <c r="AW1214" t="s">
        <v>268</v>
      </c>
      <c r="AX1214" t="s">
        <v>268</v>
      </c>
      <c r="AY1214" t="s">
        <v>268</v>
      </c>
      <c r="AZ1214" t="s">
        <v>268</v>
      </c>
      <c r="BA1214" t="s">
        <v>268</v>
      </c>
      <c r="BB1214" t="s">
        <v>268</v>
      </c>
      <c r="BC1214" t="s">
        <v>268</v>
      </c>
      <c r="BD1214" t="s">
        <v>268</v>
      </c>
      <c r="BE1214" t="s">
        <v>268</v>
      </c>
      <c r="BF1214" t="s">
        <v>268</v>
      </c>
      <c r="BG1214" t="s">
        <v>268</v>
      </c>
      <c r="BH1214" t="s">
        <v>268</v>
      </c>
      <c r="BI1214" t="s">
        <v>268</v>
      </c>
      <c r="BJ1214" t="s">
        <v>268</v>
      </c>
      <c r="BK1214" t="s">
        <v>268</v>
      </c>
      <c r="BL1214" t="s">
        <v>268</v>
      </c>
      <c r="BM1214" t="s">
        <v>268</v>
      </c>
      <c r="BN1214" t="s">
        <v>268</v>
      </c>
      <c r="BO1214" t="s">
        <v>268</v>
      </c>
      <c r="BP1214" t="s">
        <v>268</v>
      </c>
      <c r="BQ1214" t="s">
        <v>268</v>
      </c>
      <c r="BR1214" t="s">
        <v>268</v>
      </c>
      <c r="BS1214" t="s">
        <v>268</v>
      </c>
      <c r="BT1214" t="s">
        <v>268</v>
      </c>
      <c r="BU1214" t="s">
        <v>268</v>
      </c>
      <c r="BV1214" t="s">
        <v>268</v>
      </c>
      <c r="BW1214" t="s">
        <v>268</v>
      </c>
      <c r="BX1214" t="s">
        <v>268</v>
      </c>
      <c r="BY1214">
        <v>121</v>
      </c>
      <c r="BZ1214">
        <v>121</v>
      </c>
      <c r="CA1214" t="s">
        <v>142</v>
      </c>
      <c r="CB1214" s="356">
        <v>122</v>
      </c>
      <c r="CC1214" t="s">
        <v>876</v>
      </c>
      <c r="CD1214" t="s">
        <v>268</v>
      </c>
      <c r="CE1214" t="s">
        <v>268</v>
      </c>
      <c r="CF1214" t="s">
        <v>268</v>
      </c>
      <c r="CG1214" t="s">
        <v>2132</v>
      </c>
      <c r="CH1214" t="s">
        <v>268</v>
      </c>
      <c r="CI1214" t="s">
        <v>268</v>
      </c>
      <c r="CJ1214" t="s">
        <v>268</v>
      </c>
      <c r="CK1214" t="s">
        <v>268</v>
      </c>
      <c r="CL1214" t="s">
        <v>268</v>
      </c>
      <c r="CM1214" t="s">
        <v>11224</v>
      </c>
      <c r="CN1214">
        <v>144.1</v>
      </c>
      <c r="CO1214">
        <v>-108.08</v>
      </c>
      <c r="CP1214">
        <v>36.020000000000003</v>
      </c>
      <c r="CQ1214">
        <v>365</v>
      </c>
      <c r="CR1214" t="s">
        <v>878</v>
      </c>
      <c r="CS1214" t="s">
        <v>11225</v>
      </c>
      <c r="CT1214" t="s">
        <v>11226</v>
      </c>
      <c r="CU1214" t="s">
        <v>11227</v>
      </c>
      <c r="CV1214" t="s">
        <v>268</v>
      </c>
      <c r="CW1214" t="s">
        <v>268</v>
      </c>
      <c r="CX1214" t="s">
        <v>268</v>
      </c>
      <c r="CY1214" t="s">
        <v>268</v>
      </c>
      <c r="CZ1214" t="s">
        <v>268</v>
      </c>
      <c r="DA1214" t="s">
        <v>268</v>
      </c>
      <c r="DB1214" s="429">
        <f t="shared" si="240"/>
        <v>0</v>
      </c>
      <c r="DC1214" s="284">
        <f t="shared" si="241"/>
        <v>0.75</v>
      </c>
      <c r="DD1214" s="284">
        <f t="shared" si="242"/>
        <v>0</v>
      </c>
      <c r="DE1214" s="284">
        <f t="shared" si="243"/>
        <v>0</v>
      </c>
      <c r="DF1214" s="295">
        <f t="shared" si="244"/>
        <v>30.250000000000004</v>
      </c>
      <c r="DG1214" s="284">
        <f t="shared" si="245"/>
        <v>0</v>
      </c>
      <c r="DH1214" s="284">
        <f t="shared" si="246"/>
        <v>0.75</v>
      </c>
      <c r="DI1214" s="284">
        <f t="shared" si="247"/>
        <v>0</v>
      </c>
      <c r="DJ1214" s="284">
        <f t="shared" si="248"/>
        <v>0</v>
      </c>
      <c r="DK1214" s="295">
        <f t="shared" si="249"/>
        <v>0.25</v>
      </c>
      <c r="DL1214" s="297" t="str">
        <f t="shared" si="250"/>
        <v>A dispo.</v>
      </c>
      <c r="DM1214" s="430">
        <f>IFERROR(IF(CA1214="D",IF(DL1214="A dispo.",DF1214*VLOOKUP('DATI INPUT'!$F$27,TARIFFE_UD,4,FALSE),DF1214*VLOOKUP(DL1214,TARIFFE_UD,4,FALSE)),DF1214*VLOOKUP(CB1214-100,TARIFFE_UND,4,FALSE)),0)</f>
        <v>19.175012941697744</v>
      </c>
      <c r="DN1214" s="430">
        <f>IFERROR(IF(CA1214="D",IF(DL1214="A dispo.",DK1214*VLOOKUP('DATI INPUT'!$F$27,TARIFFE_UD,5,FALSE),DK1214*VLOOKUP(DL1214,TARIFFE_UD,5,FALSE)),DK1214*VLOOKUP(CB1214-100,TARIFFE_UND,5,FALSE)),0)</f>
        <v>16.849450158887119</v>
      </c>
      <c r="DO1214" s="431">
        <f t="shared" si="251"/>
        <v>4.4631005848643213E-3</v>
      </c>
      <c r="DP1214" s="299">
        <f>IFERROR(IF(CA1214="D",IF(DL1214="A dispo.",DF1214*VLOOKUP('DATI INPUT'!$F$27,TARIFFE_UD,2,FALSE),DF1214*VLOOKUP(DL1214,TARIFFE_UD,2,FALSE)),DF1214*VLOOKUP(CB1214-100,TARIFFE_UND,2,FALSE)),0)</f>
        <v>23.956499563181666</v>
      </c>
      <c r="DQ1214" s="299">
        <f>IFERROR(IF(CA1214="D",IF(DL1214="A dispo.",DK1214*VLOOKUP('DATI INPUT'!$F$27,TARIFFE_UD,3,FALSE),DK1214*VLOOKUP(DL1214,TARIFFE_UD,3,FALSE)),DK1214*VLOOKUP(CB1214-100,TARIFFE_UND,3,FALSE)),0)</f>
        <v>15.091945100768223</v>
      </c>
      <c r="DR1214" s="299">
        <f t="shared" si="252"/>
        <v>39.048444663949887</v>
      </c>
    </row>
    <row r="1215" spans="1:122" x14ac:dyDescent="0.25">
      <c r="A1215" t="s">
        <v>9429</v>
      </c>
      <c r="B1215" t="s">
        <v>9430</v>
      </c>
      <c r="C1215" t="s">
        <v>1639</v>
      </c>
      <c r="D1215" t="s">
        <v>9431</v>
      </c>
      <c r="E1215" t="s">
        <v>268</v>
      </c>
      <c r="F1215" t="s">
        <v>156</v>
      </c>
      <c r="G1215" t="s">
        <v>9432</v>
      </c>
      <c r="H1215" t="s">
        <v>914</v>
      </c>
      <c r="I1215" t="s">
        <v>9433</v>
      </c>
      <c r="J1215" t="s">
        <v>274</v>
      </c>
      <c r="K1215" t="s">
        <v>9434</v>
      </c>
      <c r="L1215" t="s">
        <v>871</v>
      </c>
      <c r="M1215" t="s">
        <v>9435</v>
      </c>
      <c r="N1215" t="s">
        <v>984</v>
      </c>
      <c r="O1215" t="s">
        <v>873</v>
      </c>
      <c r="P1215" t="s">
        <v>613</v>
      </c>
      <c r="Q1215" t="s">
        <v>494</v>
      </c>
      <c r="R1215" t="s">
        <v>268</v>
      </c>
      <c r="S1215" t="s">
        <v>268</v>
      </c>
      <c r="T1215" t="s">
        <v>268</v>
      </c>
      <c r="U1215" t="s">
        <v>268</v>
      </c>
      <c r="V1215" t="s">
        <v>268</v>
      </c>
      <c r="W1215" t="s">
        <v>9435</v>
      </c>
      <c r="X1215" t="s">
        <v>613</v>
      </c>
      <c r="Y1215" t="s">
        <v>494</v>
      </c>
      <c r="Z1215" t="s">
        <v>268</v>
      </c>
      <c r="AA1215" t="s">
        <v>268</v>
      </c>
      <c r="AB1215" t="s">
        <v>268</v>
      </c>
      <c r="AC1215" t="s">
        <v>268</v>
      </c>
      <c r="AD1215" t="s">
        <v>268</v>
      </c>
      <c r="AE1215" t="s">
        <v>287</v>
      </c>
      <c r="AF1215" t="s">
        <v>1811</v>
      </c>
      <c r="AG1215" t="s">
        <v>875</v>
      </c>
      <c r="AH1215" t="s">
        <v>1848</v>
      </c>
      <c r="AI1215" t="s">
        <v>1088</v>
      </c>
      <c r="AJ1215" t="s">
        <v>268</v>
      </c>
      <c r="AK1215" t="s">
        <v>410</v>
      </c>
      <c r="AL1215" t="s">
        <v>268</v>
      </c>
      <c r="AM1215" t="s">
        <v>355</v>
      </c>
      <c r="AN1215" t="s">
        <v>268</v>
      </c>
      <c r="AO1215" t="s">
        <v>268</v>
      </c>
      <c r="AP1215" t="s">
        <v>268</v>
      </c>
      <c r="AQ1215" t="s">
        <v>268</v>
      </c>
      <c r="AR1215" t="s">
        <v>268</v>
      </c>
      <c r="AS1215" t="s">
        <v>268</v>
      </c>
      <c r="AT1215" t="s">
        <v>268</v>
      </c>
      <c r="AU1215" t="s">
        <v>268</v>
      </c>
      <c r="AV1215" t="s">
        <v>268</v>
      </c>
      <c r="AW1215" t="s">
        <v>268</v>
      </c>
      <c r="AX1215" t="s">
        <v>268</v>
      </c>
      <c r="AY1215" t="s">
        <v>268</v>
      </c>
      <c r="AZ1215" t="s">
        <v>268</v>
      </c>
      <c r="BA1215" t="s">
        <v>268</v>
      </c>
      <c r="BB1215" t="s">
        <v>268</v>
      </c>
      <c r="BC1215" t="s">
        <v>268</v>
      </c>
      <c r="BD1215" t="s">
        <v>268</v>
      </c>
      <c r="BE1215" t="s">
        <v>268</v>
      </c>
      <c r="BF1215" t="s">
        <v>268</v>
      </c>
      <c r="BG1215" t="s">
        <v>268</v>
      </c>
      <c r="BH1215" t="s">
        <v>268</v>
      </c>
      <c r="BI1215" t="s">
        <v>268</v>
      </c>
      <c r="BJ1215" t="s">
        <v>268</v>
      </c>
      <c r="BK1215" t="s">
        <v>268</v>
      </c>
      <c r="BL1215" t="s">
        <v>268</v>
      </c>
      <c r="BM1215" t="s">
        <v>268</v>
      </c>
      <c r="BN1215" t="s">
        <v>268</v>
      </c>
      <c r="BO1215" t="s">
        <v>268</v>
      </c>
      <c r="BP1215" t="s">
        <v>268</v>
      </c>
      <c r="BQ1215" t="s">
        <v>268</v>
      </c>
      <c r="BR1215" t="s">
        <v>268</v>
      </c>
      <c r="BS1215" t="s">
        <v>268</v>
      </c>
      <c r="BT1215" t="s">
        <v>268</v>
      </c>
      <c r="BU1215" t="s">
        <v>268</v>
      </c>
      <c r="BV1215" t="s">
        <v>268</v>
      </c>
      <c r="BW1215" t="s">
        <v>268</v>
      </c>
      <c r="BX1215" t="s">
        <v>268</v>
      </c>
      <c r="BY1215">
        <v>49</v>
      </c>
      <c r="BZ1215">
        <v>49</v>
      </c>
      <c r="CA1215" t="s">
        <v>142</v>
      </c>
      <c r="CB1215" s="356">
        <v>122</v>
      </c>
      <c r="CC1215" t="s">
        <v>876</v>
      </c>
      <c r="CD1215" t="s">
        <v>268</v>
      </c>
      <c r="CE1215" t="s">
        <v>268</v>
      </c>
      <c r="CF1215" s="356">
        <v>1</v>
      </c>
      <c r="CG1215" t="s">
        <v>268</v>
      </c>
      <c r="CH1215" t="s">
        <v>268</v>
      </c>
      <c r="CI1215" t="s">
        <v>268</v>
      </c>
      <c r="CJ1215" t="s">
        <v>268</v>
      </c>
      <c r="CK1215" t="s">
        <v>268</v>
      </c>
      <c r="CL1215" t="s">
        <v>268</v>
      </c>
      <c r="CM1215" t="s">
        <v>11224</v>
      </c>
      <c r="CN1215">
        <v>41.09</v>
      </c>
      <c r="CO1215" t="s">
        <v>268</v>
      </c>
      <c r="CP1215">
        <v>41.09</v>
      </c>
      <c r="CQ1215">
        <v>365</v>
      </c>
      <c r="CR1215" t="s">
        <v>878</v>
      </c>
      <c r="CS1215" t="s">
        <v>11225</v>
      </c>
      <c r="CT1215" t="s">
        <v>11226</v>
      </c>
      <c r="CU1215" t="s">
        <v>11227</v>
      </c>
      <c r="CV1215" t="s">
        <v>268</v>
      </c>
      <c r="CW1215" t="s">
        <v>268</v>
      </c>
      <c r="CX1215" t="s">
        <v>268</v>
      </c>
      <c r="CY1215" t="s">
        <v>268</v>
      </c>
      <c r="CZ1215" t="s">
        <v>268</v>
      </c>
      <c r="DA1215" t="s">
        <v>268</v>
      </c>
      <c r="DB1215" s="429">
        <f t="shared" si="240"/>
        <v>0</v>
      </c>
      <c r="DC1215" s="284">
        <f t="shared" si="241"/>
        <v>0</v>
      </c>
      <c r="DD1215" s="284">
        <f t="shared" si="242"/>
        <v>0</v>
      </c>
      <c r="DE1215" s="284">
        <f t="shared" si="243"/>
        <v>0</v>
      </c>
      <c r="DF1215" s="295">
        <f t="shared" si="244"/>
        <v>49</v>
      </c>
      <c r="DG1215" s="284">
        <f t="shared" si="245"/>
        <v>0</v>
      </c>
      <c r="DH1215" s="284">
        <f t="shared" si="246"/>
        <v>0</v>
      </c>
      <c r="DI1215" s="284">
        <f t="shared" si="247"/>
        <v>0</v>
      </c>
      <c r="DJ1215" s="284">
        <f t="shared" si="248"/>
        <v>0</v>
      </c>
      <c r="DK1215" s="295">
        <f t="shared" si="249"/>
        <v>1</v>
      </c>
      <c r="DL1215" s="297">
        <f t="shared" si="250"/>
        <v>1</v>
      </c>
      <c r="DM1215" s="430">
        <f>IFERROR(IF(CA1215="D",IF(DL1215="A dispo.",DF1215*VLOOKUP('DATI INPUT'!$F$27,TARIFFE_UD,4,FALSE),DF1215*VLOOKUP(DL1215,TARIFFE_UD,4,FALSE)),DF1215*VLOOKUP(CB1215-100,TARIFFE_UND,4,FALSE)),0)</f>
        <v>24.15805119927392</v>
      </c>
      <c r="DN1215" s="430">
        <f>IFERROR(IF(CA1215="D",IF(DL1215="A dispo.",DK1215*VLOOKUP('DATI INPUT'!$F$27,TARIFFE_UD,5,FALSE),DK1215*VLOOKUP(DL1215,TARIFFE_UD,5,FALSE)),DK1215*VLOOKUP(CB1215-100,TARIFFE_UND,5,FALSE)),0)</f>
        <v>16.930848468833439</v>
      </c>
      <c r="DO1215" s="431">
        <f t="shared" si="251"/>
        <v>-1.1003318926441352E-3</v>
      </c>
      <c r="DP1215" s="299">
        <f>IFERROR(IF(CA1215="D",IF(DL1215="A dispo.",DF1215*VLOOKUP('DATI INPUT'!$F$27,TARIFFE_UD,2,FALSE),DF1215*VLOOKUP(DL1215,TARIFFE_UD,2,FALSE)),DF1215*VLOOKUP(CB1215-100,TARIFFE_UND,2,FALSE)),0)</f>
        <v>30.182109642502521</v>
      </c>
      <c r="DQ1215" s="299">
        <f>IFERROR(IF(CA1215="D",IF(DL1215="A dispo.",DK1215*VLOOKUP('DATI INPUT'!$F$27,TARIFFE_UD,3,FALSE),DK1215*VLOOKUP(DL1215,TARIFFE_UD,3,FALSE)),DK1215*VLOOKUP(CB1215-100,TARIFFE_UND,3,FALSE)),0)</f>
        <v>15.164853048114928</v>
      </c>
      <c r="DR1215" s="299">
        <f t="shared" si="252"/>
        <v>45.346962690617445</v>
      </c>
    </row>
    <row r="1216" spans="1:122" x14ac:dyDescent="0.25">
      <c r="A1216" t="s">
        <v>9436</v>
      </c>
      <c r="B1216" t="s">
        <v>9430</v>
      </c>
      <c r="C1216" t="s">
        <v>9437</v>
      </c>
      <c r="D1216" t="s">
        <v>9431</v>
      </c>
      <c r="E1216" t="s">
        <v>268</v>
      </c>
      <c r="F1216" t="s">
        <v>156</v>
      </c>
      <c r="G1216" t="s">
        <v>9432</v>
      </c>
      <c r="H1216" t="s">
        <v>914</v>
      </c>
      <c r="I1216" t="s">
        <v>9433</v>
      </c>
      <c r="J1216" t="s">
        <v>274</v>
      </c>
      <c r="K1216" t="s">
        <v>9434</v>
      </c>
      <c r="L1216" t="s">
        <v>871</v>
      </c>
      <c r="M1216" t="s">
        <v>9435</v>
      </c>
      <c r="N1216" t="s">
        <v>984</v>
      </c>
      <c r="O1216" t="s">
        <v>873</v>
      </c>
      <c r="P1216" t="s">
        <v>613</v>
      </c>
      <c r="Q1216" t="s">
        <v>494</v>
      </c>
      <c r="R1216" t="s">
        <v>268</v>
      </c>
      <c r="S1216" t="s">
        <v>268</v>
      </c>
      <c r="T1216" t="s">
        <v>268</v>
      </c>
      <c r="U1216" t="s">
        <v>268</v>
      </c>
      <c r="V1216" t="s">
        <v>268</v>
      </c>
      <c r="W1216" t="s">
        <v>9435</v>
      </c>
      <c r="X1216" t="s">
        <v>613</v>
      </c>
      <c r="Y1216" t="s">
        <v>494</v>
      </c>
      <c r="Z1216" t="s">
        <v>268</v>
      </c>
      <c r="AA1216" t="s">
        <v>268</v>
      </c>
      <c r="AB1216" t="s">
        <v>268</v>
      </c>
      <c r="AC1216" t="s">
        <v>268</v>
      </c>
      <c r="AD1216" t="s">
        <v>268</v>
      </c>
      <c r="AE1216" t="s">
        <v>268</v>
      </c>
      <c r="AF1216" t="s">
        <v>268</v>
      </c>
      <c r="AG1216" t="s">
        <v>268</v>
      </c>
      <c r="AH1216" t="s">
        <v>268</v>
      </c>
      <c r="AI1216" t="s">
        <v>268</v>
      </c>
      <c r="AJ1216" t="s">
        <v>268</v>
      </c>
      <c r="AK1216" t="s">
        <v>268</v>
      </c>
      <c r="AL1216" t="s">
        <v>268</v>
      </c>
      <c r="AM1216" t="s">
        <v>268</v>
      </c>
      <c r="AN1216" t="s">
        <v>268</v>
      </c>
      <c r="AO1216" t="s">
        <v>268</v>
      </c>
      <c r="AP1216" t="s">
        <v>268</v>
      </c>
      <c r="AQ1216" t="s">
        <v>268</v>
      </c>
      <c r="AR1216" t="s">
        <v>268</v>
      </c>
      <c r="AS1216" t="s">
        <v>268</v>
      </c>
      <c r="AT1216" t="s">
        <v>268</v>
      </c>
      <c r="AU1216" t="s">
        <v>268</v>
      </c>
      <c r="AV1216" t="s">
        <v>268</v>
      </c>
      <c r="AW1216" t="s">
        <v>268</v>
      </c>
      <c r="AX1216" t="s">
        <v>268</v>
      </c>
      <c r="AY1216" t="s">
        <v>268</v>
      </c>
      <c r="AZ1216" t="s">
        <v>268</v>
      </c>
      <c r="BA1216" t="s">
        <v>268</v>
      </c>
      <c r="BB1216" t="s">
        <v>268</v>
      </c>
      <c r="BC1216" t="s">
        <v>268</v>
      </c>
      <c r="BD1216" t="s">
        <v>268</v>
      </c>
      <c r="BE1216" t="s">
        <v>268</v>
      </c>
      <c r="BF1216" t="s">
        <v>268</v>
      </c>
      <c r="BG1216" t="s">
        <v>268</v>
      </c>
      <c r="BH1216" t="s">
        <v>268</v>
      </c>
      <c r="BI1216" t="s">
        <v>268</v>
      </c>
      <c r="BJ1216" t="s">
        <v>268</v>
      </c>
      <c r="BK1216" t="s">
        <v>268</v>
      </c>
      <c r="BL1216" t="s">
        <v>268</v>
      </c>
      <c r="BM1216" t="s">
        <v>268</v>
      </c>
      <c r="BN1216" t="s">
        <v>268</v>
      </c>
      <c r="BO1216" t="s">
        <v>268</v>
      </c>
      <c r="BP1216" t="s">
        <v>268</v>
      </c>
      <c r="BQ1216" t="s">
        <v>268</v>
      </c>
      <c r="BR1216" t="s">
        <v>268</v>
      </c>
      <c r="BS1216" t="s">
        <v>268</v>
      </c>
      <c r="BT1216" t="s">
        <v>268</v>
      </c>
      <c r="BU1216" t="s">
        <v>268</v>
      </c>
      <c r="BV1216" t="s">
        <v>268</v>
      </c>
      <c r="BW1216" t="s">
        <v>268</v>
      </c>
      <c r="BX1216" t="s">
        <v>268</v>
      </c>
      <c r="BY1216">
        <v>40</v>
      </c>
      <c r="BZ1216">
        <v>40</v>
      </c>
      <c r="CA1216" t="s">
        <v>142</v>
      </c>
      <c r="CB1216" s="356">
        <v>123</v>
      </c>
      <c r="CC1216" t="s">
        <v>1817</v>
      </c>
      <c r="CD1216" t="s">
        <v>268</v>
      </c>
      <c r="CE1216" t="s">
        <v>268</v>
      </c>
      <c r="CF1216" s="356">
        <v>1</v>
      </c>
      <c r="CG1216" t="s">
        <v>268</v>
      </c>
      <c r="CH1216" t="s">
        <v>268</v>
      </c>
      <c r="CI1216" t="s">
        <v>268</v>
      </c>
      <c r="CJ1216" t="s">
        <v>268</v>
      </c>
      <c r="CK1216" t="s">
        <v>268</v>
      </c>
      <c r="CL1216" t="s">
        <v>9438</v>
      </c>
      <c r="CM1216" t="s">
        <v>11224</v>
      </c>
      <c r="CN1216">
        <v>19.72</v>
      </c>
      <c r="CO1216" t="s">
        <v>268</v>
      </c>
      <c r="CP1216">
        <v>19.72</v>
      </c>
      <c r="CQ1216">
        <v>365</v>
      </c>
      <c r="CR1216" t="s">
        <v>878</v>
      </c>
      <c r="CS1216" t="s">
        <v>11225</v>
      </c>
      <c r="CT1216" t="s">
        <v>11226</v>
      </c>
      <c r="CU1216" t="s">
        <v>11227</v>
      </c>
      <c r="CV1216" t="s">
        <v>268</v>
      </c>
      <c r="CW1216" t="s">
        <v>268</v>
      </c>
      <c r="CX1216" t="s">
        <v>268</v>
      </c>
      <c r="CY1216" t="s">
        <v>268</v>
      </c>
      <c r="CZ1216" t="s">
        <v>268</v>
      </c>
      <c r="DA1216" t="s">
        <v>268</v>
      </c>
      <c r="DB1216" s="429">
        <f t="shared" si="240"/>
        <v>0</v>
      </c>
      <c r="DC1216" s="284">
        <f t="shared" si="241"/>
        <v>0</v>
      </c>
      <c r="DD1216" s="284">
        <f t="shared" si="242"/>
        <v>0</v>
      </c>
      <c r="DE1216" s="284">
        <f t="shared" si="243"/>
        <v>0</v>
      </c>
      <c r="DF1216" s="295">
        <f t="shared" si="244"/>
        <v>40</v>
      </c>
      <c r="DG1216" s="284">
        <f t="shared" si="245"/>
        <v>1</v>
      </c>
      <c r="DH1216" s="284">
        <f t="shared" si="246"/>
        <v>0</v>
      </c>
      <c r="DI1216" s="284">
        <f t="shared" si="247"/>
        <v>0</v>
      </c>
      <c r="DJ1216" s="284">
        <f t="shared" si="248"/>
        <v>0</v>
      </c>
      <c r="DK1216" s="295">
        <f t="shared" si="249"/>
        <v>0</v>
      </c>
      <c r="DL1216" s="297">
        <f t="shared" si="250"/>
        <v>1</v>
      </c>
      <c r="DM1216" s="430">
        <f>IFERROR(IF(CA1216="D",IF(DL1216="A dispo.",DF1216*VLOOKUP('DATI INPUT'!$F$27,TARIFFE_UD,4,FALSE),DF1216*VLOOKUP(DL1216,TARIFFE_UD,4,FALSE)),DF1216*VLOOKUP(CB1216-100,TARIFFE_UND,4,FALSE)),0)</f>
        <v>19.72085812185626</v>
      </c>
      <c r="DN1216" s="430">
        <f>IFERROR(IF(CA1216="D",IF(DL1216="A dispo.",DK1216*VLOOKUP('DATI INPUT'!$F$27,TARIFFE_UD,5,FALSE),DK1216*VLOOKUP(DL1216,TARIFFE_UD,5,FALSE)),DK1216*VLOOKUP(CB1216-100,TARIFFE_UND,5,FALSE)),0)</f>
        <v>0</v>
      </c>
      <c r="DO1216" s="431">
        <f t="shared" si="251"/>
        <v>8.5812185626110704E-4</v>
      </c>
      <c r="DP1216" s="299">
        <f>IFERROR(IF(CA1216="D",IF(DL1216="A dispo.",DF1216*VLOOKUP('DATI INPUT'!$F$27,TARIFFE_UD,2,FALSE),DF1216*VLOOKUP(DL1216,TARIFFE_UD,2,FALSE)),DF1216*VLOOKUP(CB1216-100,TARIFFE_UND,2,FALSE)),0)</f>
        <v>24.638456851022465</v>
      </c>
      <c r="DQ1216" s="299">
        <f>IFERROR(IF(CA1216="D",IF(DL1216="A dispo.",DK1216*VLOOKUP('DATI INPUT'!$F$27,TARIFFE_UD,3,FALSE),DK1216*VLOOKUP(DL1216,TARIFFE_UD,3,FALSE)),DK1216*VLOOKUP(CB1216-100,TARIFFE_UND,3,FALSE)),0)</f>
        <v>0</v>
      </c>
      <c r="DR1216" s="299">
        <f t="shared" si="252"/>
        <v>24.638456851022465</v>
      </c>
    </row>
    <row r="1217" spans="1:122" x14ac:dyDescent="0.25">
      <c r="A1217" t="s">
        <v>9439</v>
      </c>
      <c r="B1217" t="s">
        <v>1072</v>
      </c>
      <c r="C1217" t="s">
        <v>1104</v>
      </c>
      <c r="D1217" t="s">
        <v>4488</v>
      </c>
      <c r="E1217" t="s">
        <v>268</v>
      </c>
      <c r="F1217" t="s">
        <v>156</v>
      </c>
      <c r="G1217" t="s">
        <v>4489</v>
      </c>
      <c r="H1217" t="s">
        <v>4490</v>
      </c>
      <c r="I1217" t="s">
        <v>4491</v>
      </c>
      <c r="J1217" t="s">
        <v>274</v>
      </c>
      <c r="K1217" t="s">
        <v>4492</v>
      </c>
      <c r="L1217" t="s">
        <v>872</v>
      </c>
      <c r="M1217" t="s">
        <v>4493</v>
      </c>
      <c r="N1217" t="s">
        <v>984</v>
      </c>
      <c r="O1217" t="s">
        <v>873</v>
      </c>
      <c r="P1217" t="s">
        <v>1310</v>
      </c>
      <c r="Q1217" t="s">
        <v>323</v>
      </c>
      <c r="R1217" t="s">
        <v>268</v>
      </c>
      <c r="S1217" t="s">
        <v>268</v>
      </c>
      <c r="T1217" t="s">
        <v>268</v>
      </c>
      <c r="U1217" t="s">
        <v>268</v>
      </c>
      <c r="V1217" t="s">
        <v>268</v>
      </c>
      <c r="W1217" t="s">
        <v>4493</v>
      </c>
      <c r="X1217" t="s">
        <v>1310</v>
      </c>
      <c r="Y1217" t="s">
        <v>323</v>
      </c>
      <c r="Z1217" t="s">
        <v>268</v>
      </c>
      <c r="AA1217" t="s">
        <v>268</v>
      </c>
      <c r="AB1217" t="s">
        <v>268</v>
      </c>
      <c r="AC1217" t="s">
        <v>268</v>
      </c>
      <c r="AD1217" t="s">
        <v>268</v>
      </c>
      <c r="AE1217" t="s">
        <v>287</v>
      </c>
      <c r="AF1217" t="s">
        <v>1811</v>
      </c>
      <c r="AG1217" t="s">
        <v>875</v>
      </c>
      <c r="AH1217" t="s">
        <v>1812</v>
      </c>
      <c r="AI1217" t="s">
        <v>4494</v>
      </c>
      <c r="AJ1217" t="s">
        <v>268</v>
      </c>
      <c r="AK1217" t="s">
        <v>669</v>
      </c>
      <c r="AL1217" t="s">
        <v>268</v>
      </c>
      <c r="AM1217" t="s">
        <v>268</v>
      </c>
      <c r="AN1217" t="s">
        <v>268</v>
      </c>
      <c r="AO1217" t="s">
        <v>268</v>
      </c>
      <c r="AP1217" t="s">
        <v>268</v>
      </c>
      <c r="AQ1217" t="s">
        <v>268</v>
      </c>
      <c r="AR1217" t="s">
        <v>268</v>
      </c>
      <c r="AS1217" t="s">
        <v>268</v>
      </c>
      <c r="AT1217" t="s">
        <v>268</v>
      </c>
      <c r="AU1217" t="s">
        <v>268</v>
      </c>
      <c r="AV1217" t="s">
        <v>268</v>
      </c>
      <c r="AW1217" t="s">
        <v>268</v>
      </c>
      <c r="AX1217" t="s">
        <v>268</v>
      </c>
      <c r="AY1217" t="s">
        <v>268</v>
      </c>
      <c r="AZ1217" t="s">
        <v>268</v>
      </c>
      <c r="BA1217" t="s">
        <v>268</v>
      </c>
      <c r="BB1217" t="s">
        <v>268</v>
      </c>
      <c r="BC1217" t="s">
        <v>268</v>
      </c>
      <c r="BD1217" t="s">
        <v>268</v>
      </c>
      <c r="BE1217" t="s">
        <v>268</v>
      </c>
      <c r="BF1217" t="s">
        <v>268</v>
      </c>
      <c r="BG1217" t="s">
        <v>268</v>
      </c>
      <c r="BH1217" t="s">
        <v>268</v>
      </c>
      <c r="BI1217" t="s">
        <v>268</v>
      </c>
      <c r="BJ1217" t="s">
        <v>268</v>
      </c>
      <c r="BK1217" t="s">
        <v>268</v>
      </c>
      <c r="BL1217" t="s">
        <v>268</v>
      </c>
      <c r="BM1217" t="s">
        <v>268</v>
      </c>
      <c r="BN1217" t="s">
        <v>268</v>
      </c>
      <c r="BO1217" t="s">
        <v>268</v>
      </c>
      <c r="BP1217" t="s">
        <v>268</v>
      </c>
      <c r="BQ1217" t="s">
        <v>268</v>
      </c>
      <c r="BR1217" t="s">
        <v>268</v>
      </c>
      <c r="BS1217" t="s">
        <v>268</v>
      </c>
      <c r="BT1217" t="s">
        <v>268</v>
      </c>
      <c r="BU1217" t="s">
        <v>268</v>
      </c>
      <c r="BV1217" t="s">
        <v>268</v>
      </c>
      <c r="BW1217" t="s">
        <v>268</v>
      </c>
      <c r="BX1217" t="s">
        <v>268</v>
      </c>
      <c r="BY1217">
        <v>68</v>
      </c>
      <c r="BZ1217">
        <v>68</v>
      </c>
      <c r="CA1217" t="s">
        <v>142</v>
      </c>
      <c r="CB1217" s="356">
        <v>123</v>
      </c>
      <c r="CC1217" t="s">
        <v>1817</v>
      </c>
      <c r="CD1217" t="s">
        <v>268</v>
      </c>
      <c r="CE1217" t="s">
        <v>268</v>
      </c>
      <c r="CF1217" s="356">
        <v>2</v>
      </c>
      <c r="CG1217" t="s">
        <v>268</v>
      </c>
      <c r="CH1217" t="s">
        <v>268</v>
      </c>
      <c r="CI1217" t="s">
        <v>268</v>
      </c>
      <c r="CJ1217" t="s">
        <v>268</v>
      </c>
      <c r="CK1217" t="s">
        <v>268</v>
      </c>
      <c r="CL1217" t="s">
        <v>268</v>
      </c>
      <c r="CM1217" t="s">
        <v>11224</v>
      </c>
      <c r="CN1217">
        <v>39.11</v>
      </c>
      <c r="CO1217" t="s">
        <v>268</v>
      </c>
      <c r="CP1217">
        <v>39.11</v>
      </c>
      <c r="CQ1217">
        <v>365</v>
      </c>
      <c r="CR1217" t="s">
        <v>878</v>
      </c>
      <c r="CS1217" t="s">
        <v>11225</v>
      </c>
      <c r="CT1217" t="s">
        <v>11226</v>
      </c>
      <c r="CU1217" t="s">
        <v>11227</v>
      </c>
      <c r="CV1217" t="s">
        <v>268</v>
      </c>
      <c r="CW1217" t="s">
        <v>268</v>
      </c>
      <c r="CX1217" t="s">
        <v>268</v>
      </c>
      <c r="CY1217" t="s">
        <v>268</v>
      </c>
      <c r="CZ1217" t="s">
        <v>268</v>
      </c>
      <c r="DA1217" t="s">
        <v>268</v>
      </c>
      <c r="DB1217" s="429">
        <f t="shared" si="240"/>
        <v>0</v>
      </c>
      <c r="DC1217" s="284">
        <f t="shared" si="241"/>
        <v>0</v>
      </c>
      <c r="DD1217" s="284">
        <f t="shared" si="242"/>
        <v>0</v>
      </c>
      <c r="DE1217" s="284">
        <f t="shared" si="243"/>
        <v>0</v>
      </c>
      <c r="DF1217" s="295">
        <f t="shared" si="244"/>
        <v>68</v>
      </c>
      <c r="DG1217" s="284">
        <f t="shared" si="245"/>
        <v>1</v>
      </c>
      <c r="DH1217" s="284">
        <f t="shared" si="246"/>
        <v>0</v>
      </c>
      <c r="DI1217" s="284">
        <f t="shared" si="247"/>
        <v>0</v>
      </c>
      <c r="DJ1217" s="284">
        <f t="shared" si="248"/>
        <v>0</v>
      </c>
      <c r="DK1217" s="295">
        <f t="shared" si="249"/>
        <v>0</v>
      </c>
      <c r="DL1217" s="297">
        <f t="shared" si="250"/>
        <v>2</v>
      </c>
      <c r="DM1217" s="430">
        <f>IFERROR(IF(CA1217="D",IF(DL1217="A dispo.",DF1217*VLOOKUP('DATI INPUT'!$F$27,TARIFFE_UD,4,FALSE),DF1217*VLOOKUP(DL1217,TARIFFE_UD,4,FALSE)),DF1217*VLOOKUP(CB1217-100,TARIFFE_UND,4,FALSE)),0)</f>
        <v>39.113035275014923</v>
      </c>
      <c r="DN1217" s="430">
        <f>IFERROR(IF(CA1217="D",IF(DL1217="A dispo.",DK1217*VLOOKUP('DATI INPUT'!$F$27,TARIFFE_UD,5,FALSE),DK1217*VLOOKUP(DL1217,TARIFFE_UD,5,FALSE)),DK1217*VLOOKUP(CB1217-100,TARIFFE_UND,5,FALSE)),0)</f>
        <v>0</v>
      </c>
      <c r="DO1217" s="431">
        <f t="shared" si="251"/>
        <v>3.0352750149233998E-3</v>
      </c>
      <c r="DP1217" s="299">
        <f>IFERROR(IF(CA1217="D",IF(DL1217="A dispo.",DF1217*VLOOKUP('DATI INPUT'!$F$27,TARIFFE_UD,2,FALSE),DF1217*VLOOKUP(DL1217,TARIFFE_UD,2,FALSE)),DF1217*VLOOKUP(CB1217-100,TARIFFE_UND,2,FALSE)),0)</f>
        <v>48.866272754527891</v>
      </c>
      <c r="DQ1217" s="299">
        <f>IFERROR(IF(CA1217="D",IF(DL1217="A dispo.",DK1217*VLOOKUP('DATI INPUT'!$F$27,TARIFFE_UD,3,FALSE),DK1217*VLOOKUP(DL1217,TARIFFE_UD,3,FALSE)),DK1217*VLOOKUP(CB1217-100,TARIFFE_UND,3,FALSE)),0)</f>
        <v>0</v>
      </c>
      <c r="DR1217" s="299">
        <f t="shared" si="252"/>
        <v>48.866272754527891</v>
      </c>
    </row>
    <row r="1218" spans="1:122" x14ac:dyDescent="0.25">
      <c r="A1218" t="s">
        <v>9440</v>
      </c>
      <c r="B1218" t="s">
        <v>9441</v>
      </c>
      <c r="C1218" t="s">
        <v>9442</v>
      </c>
      <c r="D1218" t="s">
        <v>9443</v>
      </c>
      <c r="E1218" t="s">
        <v>268</v>
      </c>
      <c r="F1218" t="s">
        <v>156</v>
      </c>
      <c r="G1218" t="s">
        <v>9444</v>
      </c>
      <c r="H1218" t="s">
        <v>4265</v>
      </c>
      <c r="I1218" t="s">
        <v>9445</v>
      </c>
      <c r="J1218" t="s">
        <v>156</v>
      </c>
      <c r="K1218" t="s">
        <v>9446</v>
      </c>
      <c r="L1218" t="s">
        <v>960</v>
      </c>
      <c r="M1218" t="s">
        <v>2633</v>
      </c>
      <c r="N1218" t="s">
        <v>984</v>
      </c>
      <c r="O1218" t="s">
        <v>873</v>
      </c>
      <c r="P1218" t="s">
        <v>2560</v>
      </c>
      <c r="Q1218" t="s">
        <v>315</v>
      </c>
      <c r="R1218" t="s">
        <v>268</v>
      </c>
      <c r="S1218" t="s">
        <v>268</v>
      </c>
      <c r="T1218" t="s">
        <v>268</v>
      </c>
      <c r="U1218" t="s">
        <v>268</v>
      </c>
      <c r="V1218" t="s">
        <v>268</v>
      </c>
      <c r="W1218" t="s">
        <v>2630</v>
      </c>
      <c r="X1218" t="s">
        <v>2560</v>
      </c>
      <c r="Y1218" t="s">
        <v>276</v>
      </c>
      <c r="Z1218" t="s">
        <v>154</v>
      </c>
      <c r="AA1218" t="s">
        <v>268</v>
      </c>
      <c r="AB1218" t="s">
        <v>268</v>
      </c>
      <c r="AC1218" t="s">
        <v>268</v>
      </c>
      <c r="AD1218" t="s">
        <v>268</v>
      </c>
      <c r="AE1218" t="s">
        <v>287</v>
      </c>
      <c r="AF1218" t="s">
        <v>1811</v>
      </c>
      <c r="AG1218" t="s">
        <v>875</v>
      </c>
      <c r="AH1218" t="s">
        <v>2154</v>
      </c>
      <c r="AI1218" t="s">
        <v>795</v>
      </c>
      <c r="AJ1218" t="s">
        <v>268</v>
      </c>
      <c r="AK1218" t="s">
        <v>381</v>
      </c>
      <c r="AL1218" t="s">
        <v>268</v>
      </c>
      <c r="AM1218" t="s">
        <v>288</v>
      </c>
      <c r="AN1218" t="s">
        <v>268</v>
      </c>
      <c r="AO1218" t="s">
        <v>268</v>
      </c>
      <c r="AP1218" t="s">
        <v>268</v>
      </c>
      <c r="AQ1218" t="s">
        <v>268</v>
      </c>
      <c r="AR1218" t="s">
        <v>268</v>
      </c>
      <c r="AS1218" t="s">
        <v>268</v>
      </c>
      <c r="AT1218" t="s">
        <v>268</v>
      </c>
      <c r="AU1218" t="s">
        <v>268</v>
      </c>
      <c r="AV1218" t="s">
        <v>268</v>
      </c>
      <c r="AW1218" t="s">
        <v>268</v>
      </c>
      <c r="AX1218" t="s">
        <v>268</v>
      </c>
      <c r="AY1218" t="s">
        <v>268</v>
      </c>
      <c r="AZ1218" t="s">
        <v>268</v>
      </c>
      <c r="BA1218" t="s">
        <v>268</v>
      </c>
      <c r="BB1218" t="s">
        <v>268</v>
      </c>
      <c r="BC1218" t="s">
        <v>268</v>
      </c>
      <c r="BD1218" t="s">
        <v>268</v>
      </c>
      <c r="BE1218" t="s">
        <v>268</v>
      </c>
      <c r="BF1218" t="s">
        <v>268</v>
      </c>
      <c r="BG1218" t="s">
        <v>268</v>
      </c>
      <c r="BH1218" t="s">
        <v>268</v>
      </c>
      <c r="BI1218" t="s">
        <v>268</v>
      </c>
      <c r="BJ1218" t="s">
        <v>268</v>
      </c>
      <c r="BK1218" t="s">
        <v>268</v>
      </c>
      <c r="BL1218" t="s">
        <v>268</v>
      </c>
      <c r="BM1218" t="s">
        <v>268</v>
      </c>
      <c r="BN1218" t="s">
        <v>268</v>
      </c>
      <c r="BO1218" t="s">
        <v>268</v>
      </c>
      <c r="BP1218" t="s">
        <v>268</v>
      </c>
      <c r="BQ1218" t="s">
        <v>268</v>
      </c>
      <c r="BR1218" t="s">
        <v>268</v>
      </c>
      <c r="BS1218" t="s">
        <v>268</v>
      </c>
      <c r="BT1218" t="s">
        <v>268</v>
      </c>
      <c r="BU1218" t="s">
        <v>268</v>
      </c>
      <c r="BV1218" t="s">
        <v>268</v>
      </c>
      <c r="BW1218" t="s">
        <v>268</v>
      </c>
      <c r="BX1218" t="s">
        <v>268</v>
      </c>
      <c r="BY1218">
        <v>82</v>
      </c>
      <c r="BZ1218">
        <v>82</v>
      </c>
      <c r="CA1218" t="s">
        <v>142</v>
      </c>
      <c r="CB1218" s="356">
        <v>122</v>
      </c>
      <c r="CC1218" t="s">
        <v>876</v>
      </c>
      <c r="CD1218" t="s">
        <v>268</v>
      </c>
      <c r="CE1218" t="s">
        <v>268</v>
      </c>
      <c r="CF1218" s="356">
        <v>3</v>
      </c>
      <c r="CG1218" t="s">
        <v>268</v>
      </c>
      <c r="CH1218" t="s">
        <v>268</v>
      </c>
      <c r="CI1218" t="s">
        <v>268</v>
      </c>
      <c r="CJ1218" t="s">
        <v>268</v>
      </c>
      <c r="CK1218" t="s">
        <v>268</v>
      </c>
      <c r="CL1218" t="s">
        <v>268</v>
      </c>
      <c r="CM1218" t="s">
        <v>11224</v>
      </c>
      <c r="CN1218">
        <v>119.38</v>
      </c>
      <c r="CO1218" t="s">
        <v>268</v>
      </c>
      <c r="CP1218">
        <v>119.38</v>
      </c>
      <c r="CQ1218">
        <v>365</v>
      </c>
      <c r="CR1218" t="s">
        <v>878</v>
      </c>
      <c r="CS1218" t="s">
        <v>11225</v>
      </c>
      <c r="CT1218" t="s">
        <v>11226</v>
      </c>
      <c r="CU1218" t="s">
        <v>11227</v>
      </c>
      <c r="CV1218" t="s">
        <v>268</v>
      </c>
      <c r="CW1218" t="s">
        <v>268</v>
      </c>
      <c r="CX1218" t="s">
        <v>268</v>
      </c>
      <c r="CY1218" t="s">
        <v>268</v>
      </c>
      <c r="CZ1218" t="s">
        <v>268</v>
      </c>
      <c r="DA1218" t="s">
        <v>268</v>
      </c>
      <c r="DB1218" s="429">
        <f t="shared" si="240"/>
        <v>0</v>
      </c>
      <c r="DC1218" s="284">
        <f t="shared" si="241"/>
        <v>0</v>
      </c>
      <c r="DD1218" s="284">
        <f t="shared" si="242"/>
        <v>0</v>
      </c>
      <c r="DE1218" s="284">
        <f t="shared" si="243"/>
        <v>0</v>
      </c>
      <c r="DF1218" s="295">
        <f t="shared" si="244"/>
        <v>82</v>
      </c>
      <c r="DG1218" s="284">
        <f t="shared" si="245"/>
        <v>0</v>
      </c>
      <c r="DH1218" s="284">
        <f t="shared" si="246"/>
        <v>0</v>
      </c>
      <c r="DI1218" s="284">
        <f t="shared" si="247"/>
        <v>0</v>
      </c>
      <c r="DJ1218" s="284">
        <f t="shared" si="248"/>
        <v>0</v>
      </c>
      <c r="DK1218" s="295">
        <f t="shared" si="249"/>
        <v>1</v>
      </c>
      <c r="DL1218" s="297">
        <f t="shared" si="250"/>
        <v>3</v>
      </c>
      <c r="DM1218" s="430">
        <f>IFERROR(IF(CA1218="D",IF(DL1218="A dispo.",DF1218*VLOOKUP('DATI INPUT'!$F$27,TARIFFE_UD,4,FALSE),DF1218*VLOOKUP(DL1218,TARIFFE_UD,4,FALSE)),DF1218*VLOOKUP(CB1218-100,TARIFFE_UND,4,FALSE)),0)</f>
        <v>51.978547478321147</v>
      </c>
      <c r="DN1218" s="430">
        <f>IFERROR(IF(CA1218="D",IF(DL1218="A dispo.",DK1218*VLOOKUP('DATI INPUT'!$F$27,TARIFFE_UD,5,FALSE),DK1218*VLOOKUP(DL1218,TARIFFE_UD,5,FALSE)),DK1218*VLOOKUP(CB1218-100,TARIFFE_UND,5,FALSE)),0)</f>
        <v>67.397800635548478</v>
      </c>
      <c r="DO1218" s="431">
        <f t="shared" si="251"/>
        <v>-3.6518861303704853E-3</v>
      </c>
      <c r="DP1218" s="299">
        <f>IFERROR(IF(CA1218="D",IF(DL1218="A dispo.",DF1218*VLOOKUP('DATI INPUT'!$F$27,TARIFFE_UD,2,FALSE),DF1218*VLOOKUP(DL1218,TARIFFE_UD,2,FALSE)),DF1218*VLOOKUP(CB1218-100,TARIFFE_UND,2,FALSE)),0)</f>
        <v>64.939932700194916</v>
      </c>
      <c r="DQ1218" s="299">
        <f>IFERROR(IF(CA1218="D",IF(DL1218="A dispo.",DK1218*VLOOKUP('DATI INPUT'!$F$27,TARIFFE_UD,3,FALSE),DK1218*VLOOKUP(DL1218,TARIFFE_UD,3,FALSE)),DK1218*VLOOKUP(CB1218-100,TARIFFE_UND,3,FALSE)),0)</f>
        <v>60.367780403072892</v>
      </c>
      <c r="DR1218" s="299">
        <f t="shared" si="252"/>
        <v>125.30771310326782</v>
      </c>
    </row>
    <row r="1219" spans="1:122" x14ac:dyDescent="0.25">
      <c r="A1219" t="s">
        <v>9453</v>
      </c>
      <c r="B1219" t="s">
        <v>9454</v>
      </c>
      <c r="C1219" t="s">
        <v>1642</v>
      </c>
      <c r="D1219" t="s">
        <v>9455</v>
      </c>
      <c r="E1219" t="s">
        <v>268</v>
      </c>
      <c r="F1219" t="s">
        <v>156</v>
      </c>
      <c r="G1219" t="s">
        <v>9456</v>
      </c>
      <c r="H1219" t="s">
        <v>4256</v>
      </c>
      <c r="I1219" t="s">
        <v>340</v>
      </c>
      <c r="J1219" t="s">
        <v>274</v>
      </c>
      <c r="K1219" t="s">
        <v>6334</v>
      </c>
      <c r="L1219" t="s">
        <v>960</v>
      </c>
      <c r="M1219" t="s">
        <v>3805</v>
      </c>
      <c r="N1219" t="s">
        <v>984</v>
      </c>
      <c r="O1219" t="s">
        <v>873</v>
      </c>
      <c r="P1219" t="s">
        <v>2116</v>
      </c>
      <c r="Q1219" t="s">
        <v>275</v>
      </c>
      <c r="R1219" t="s">
        <v>268</v>
      </c>
      <c r="S1219" t="s">
        <v>268</v>
      </c>
      <c r="T1219" t="s">
        <v>268</v>
      </c>
      <c r="U1219" t="s">
        <v>268</v>
      </c>
      <c r="V1219" t="s">
        <v>268</v>
      </c>
      <c r="W1219" t="s">
        <v>3805</v>
      </c>
      <c r="X1219" t="s">
        <v>2116</v>
      </c>
      <c r="Y1219" t="s">
        <v>275</v>
      </c>
      <c r="Z1219" t="s">
        <v>268</v>
      </c>
      <c r="AA1219" t="s">
        <v>268</v>
      </c>
      <c r="AB1219" t="s">
        <v>268</v>
      </c>
      <c r="AC1219" t="s">
        <v>268</v>
      </c>
      <c r="AD1219" t="s">
        <v>268</v>
      </c>
      <c r="AE1219" t="s">
        <v>287</v>
      </c>
      <c r="AF1219" t="s">
        <v>1811</v>
      </c>
      <c r="AG1219" t="s">
        <v>875</v>
      </c>
      <c r="AH1219" t="s">
        <v>1812</v>
      </c>
      <c r="AI1219" t="s">
        <v>1173</v>
      </c>
      <c r="AJ1219" t="s">
        <v>268</v>
      </c>
      <c r="AK1219" t="s">
        <v>413</v>
      </c>
      <c r="AL1219" t="s">
        <v>268</v>
      </c>
      <c r="AM1219" t="s">
        <v>405</v>
      </c>
      <c r="AN1219" t="s">
        <v>268</v>
      </c>
      <c r="AO1219" t="s">
        <v>268</v>
      </c>
      <c r="AP1219" t="s">
        <v>268</v>
      </c>
      <c r="AQ1219" t="s">
        <v>268</v>
      </c>
      <c r="AR1219" t="s">
        <v>268</v>
      </c>
      <c r="AS1219" t="s">
        <v>268</v>
      </c>
      <c r="AT1219" t="s">
        <v>268</v>
      </c>
      <c r="AU1219" t="s">
        <v>268</v>
      </c>
      <c r="AV1219" t="s">
        <v>268</v>
      </c>
      <c r="AW1219" t="s">
        <v>268</v>
      </c>
      <c r="AX1219" t="s">
        <v>268</v>
      </c>
      <c r="AY1219" t="s">
        <v>268</v>
      </c>
      <c r="AZ1219" t="s">
        <v>268</v>
      </c>
      <c r="BA1219" t="s">
        <v>268</v>
      </c>
      <c r="BB1219" t="s">
        <v>268</v>
      </c>
      <c r="BC1219" t="s">
        <v>268</v>
      </c>
      <c r="BD1219" t="s">
        <v>268</v>
      </c>
      <c r="BE1219" t="s">
        <v>268</v>
      </c>
      <c r="BF1219" t="s">
        <v>268</v>
      </c>
      <c r="BG1219" t="s">
        <v>268</v>
      </c>
      <c r="BH1219" t="s">
        <v>268</v>
      </c>
      <c r="BI1219" t="s">
        <v>268</v>
      </c>
      <c r="BJ1219" t="s">
        <v>268</v>
      </c>
      <c r="BK1219" t="s">
        <v>268</v>
      </c>
      <c r="BL1219" t="s">
        <v>268</v>
      </c>
      <c r="BM1219" t="s">
        <v>268</v>
      </c>
      <c r="BN1219" t="s">
        <v>268</v>
      </c>
      <c r="BO1219" t="s">
        <v>268</v>
      </c>
      <c r="BP1219" t="s">
        <v>268</v>
      </c>
      <c r="BQ1219" t="s">
        <v>268</v>
      </c>
      <c r="BR1219" t="s">
        <v>268</v>
      </c>
      <c r="BS1219" t="s">
        <v>268</v>
      </c>
      <c r="BT1219" t="s">
        <v>268</v>
      </c>
      <c r="BU1219" t="s">
        <v>268</v>
      </c>
      <c r="BV1219" t="s">
        <v>268</v>
      </c>
      <c r="BW1219" t="s">
        <v>268</v>
      </c>
      <c r="BX1219" t="s">
        <v>268</v>
      </c>
      <c r="BY1219">
        <v>60</v>
      </c>
      <c r="BZ1219">
        <v>60</v>
      </c>
      <c r="CA1219" t="s">
        <v>142</v>
      </c>
      <c r="CB1219" s="356">
        <v>122</v>
      </c>
      <c r="CC1219" t="s">
        <v>876</v>
      </c>
      <c r="CD1219" t="s">
        <v>268</v>
      </c>
      <c r="CE1219" t="s">
        <v>268</v>
      </c>
      <c r="CF1219" s="356">
        <v>2</v>
      </c>
      <c r="CG1219" t="s">
        <v>268</v>
      </c>
      <c r="CH1219" t="s">
        <v>268</v>
      </c>
      <c r="CI1219" t="s">
        <v>268</v>
      </c>
      <c r="CJ1219" t="s">
        <v>268</v>
      </c>
      <c r="CK1219" t="s">
        <v>268</v>
      </c>
      <c r="CL1219" t="s">
        <v>268</v>
      </c>
      <c r="CM1219" t="s">
        <v>11224</v>
      </c>
      <c r="CN1219">
        <v>85.95</v>
      </c>
      <c r="CO1219" t="s">
        <v>268</v>
      </c>
      <c r="CP1219">
        <v>85.95</v>
      </c>
      <c r="CQ1219">
        <v>365</v>
      </c>
      <c r="CR1219" t="s">
        <v>878</v>
      </c>
      <c r="CS1219" t="s">
        <v>11225</v>
      </c>
      <c r="CT1219" t="s">
        <v>11226</v>
      </c>
      <c r="CU1219" t="s">
        <v>11227</v>
      </c>
      <c r="CV1219" t="s">
        <v>268</v>
      </c>
      <c r="CW1219" t="s">
        <v>268</v>
      </c>
      <c r="CX1219" t="s">
        <v>268</v>
      </c>
      <c r="CY1219" t="s">
        <v>268</v>
      </c>
      <c r="CZ1219" t="s">
        <v>268</v>
      </c>
      <c r="DA1219" t="s">
        <v>268</v>
      </c>
      <c r="DB1219" s="429">
        <f t="shared" ref="DB1219:DB1282" si="253">IFERROR(VLOOKUP(CC1219,Rid_ud,2,FALSE),0)</f>
        <v>0</v>
      </c>
      <c r="DC1219" s="284">
        <f t="shared" ref="DC1219:DC1282" si="254">IFERROR(VLOOKUP(CG1219,rid,2,FALSE),0)</f>
        <v>0</v>
      </c>
      <c r="DD1219" s="284">
        <f t="shared" ref="DD1219:DD1282" si="255">IFERROR(VLOOKUP(CH1219,rid,2,FALSE),0)</f>
        <v>0</v>
      </c>
      <c r="DE1219" s="284">
        <f t="shared" ref="DE1219:DE1282" si="256">IFERROR(VLOOKUP(CI1219,rid,2,FALSE),0)</f>
        <v>0</v>
      </c>
      <c r="DF1219" s="295">
        <f t="shared" ref="DF1219:DF1282" si="257">((((BY1219-(BY1219*DB1219))-((BY1219-(BY1219*DB1219))*DC1219))-(((BY1219-(BY1219*DB1219))-((BY1219-(BY1219*DB1219))*DC1219))*DD1219))-((((BY1219-(BY1219*DB1219))-((BY1219-(BY1219*DB1219))*DC1219))-(((BY1219-(BY1219*DB1219))-((BY1219-(BY1219*DB1219))*DC1219))*DD1219))*DE1219))/365*CQ1219</f>
        <v>60</v>
      </c>
      <c r="DG1219" s="284">
        <f t="shared" ref="DG1219:DG1282" si="258">IFERROR(VLOOKUP(CC1219,Rid_ud,3,FALSE),0)</f>
        <v>0</v>
      </c>
      <c r="DH1219" s="284">
        <f t="shared" ref="DH1219:DH1282" si="259">IFERROR(VLOOKUP(CG1219,rid,3,FALSE),0)</f>
        <v>0</v>
      </c>
      <c r="DI1219" s="284">
        <f t="shared" ref="DI1219:DI1282" si="260">IFERROR(VLOOKUP(CH1219,rid,3,FALSE),0)</f>
        <v>0</v>
      </c>
      <c r="DJ1219" s="284">
        <f t="shared" ref="DJ1219:DJ1282" si="261">IFERROR(VLOOKUP(CI1219,rid,3,FALSE),0)</f>
        <v>0</v>
      </c>
      <c r="DK1219" s="295">
        <f t="shared" ref="DK1219:DK1282" si="262">IF(CA1219="D",(((1-(1*DG1219))-((1-(1*DG1219))*DH1219))-(((1-(1*DG1219))-((1-(1*DG1219))*DH1219))*DI1219))-((((1-(1*DG1219))-((1-(1*DG1219))*DH1219))-(((1-(1*DG1219))-((1-(1*DG1219))*DH1219))*DI1219))*DJ1219),(((BY1219-(BY1219*DG1219))-((BY1219-(BY1219*DG1219))*DH1219))-(((BY1219-(BY1219*DG1219))-((BY1219-(BY1219*DG1219))*DH1219))*DI1219))-((((BY1219-(BY1219*DG1219))-((BY1219-(BY1219*DG1219))*DH1219))-(((BY1219-(BY1219*DG1219))-((BY1219-(BY1219*DG1219))*DH1219))*DI1219))*DJ1219))/365*CQ1219</f>
        <v>1</v>
      </c>
      <c r="DL1219" s="297">
        <f t="shared" ref="DL1219:DL1282" si="263">IF(CA1219="D",IF(OR(CF1219&lt;1,CF1219=""),"A dispo.",IF(CF1219&gt;6,6,CF1219)),"")</f>
        <v>2</v>
      </c>
      <c r="DM1219" s="430">
        <f>IFERROR(IF(CA1219="D",IF(DL1219="A dispo.",DF1219*VLOOKUP('DATI INPUT'!$F$27,TARIFFE_UD,4,FALSE),DF1219*VLOOKUP(DL1219,TARIFFE_UD,4,FALSE)),DF1219*VLOOKUP(CB1219-100,TARIFFE_UND,4,FALSE)),0)</f>
        <v>34.511501713248464</v>
      </c>
      <c r="DN1219" s="430">
        <f>IFERROR(IF(CA1219="D",IF(DL1219="A dispo.",DK1219*VLOOKUP('DATI INPUT'!$F$27,TARIFFE_UD,5,FALSE),DK1219*VLOOKUP(DL1219,TARIFFE_UD,5,FALSE)),DK1219*VLOOKUP(CB1219-100,TARIFFE_UND,5,FALSE)),0)</f>
        <v>51.443731886070836</v>
      </c>
      <c r="DO1219" s="431">
        <f t="shared" ref="DO1219:DO1282" si="264">DM1219+DN1219-CP1219</f>
        <v>5.2335993192968999E-3</v>
      </c>
      <c r="DP1219" s="299">
        <f>IFERROR(IF(CA1219="D",IF(DL1219="A dispo.",DF1219*VLOOKUP('DATI INPUT'!$F$27,TARIFFE_UD,2,FALSE),DF1219*VLOOKUP(DL1219,TARIFFE_UD,2,FALSE)),DF1219*VLOOKUP(CB1219-100,TARIFFE_UND,2,FALSE)),0)</f>
        <v>43.117299489289316</v>
      </c>
      <c r="DQ1219" s="299">
        <f>IFERROR(IF(CA1219="D",IF(DL1219="A dispo.",DK1219*VLOOKUP('DATI INPUT'!$F$27,TARIFFE_UD,3,FALSE),DK1219*VLOOKUP(DL1219,TARIFFE_UD,3,FALSE)),DK1219*VLOOKUP(CB1219-100,TARIFFE_UND,3,FALSE)),0)</f>
        <v>46.077822723118445</v>
      </c>
      <c r="DR1219" s="299">
        <f t="shared" ref="DR1219:DR1282" si="265">DQ1219+DP1219</f>
        <v>89.195122212407767</v>
      </c>
    </row>
    <row r="1220" spans="1:122" x14ac:dyDescent="0.25">
      <c r="A1220" t="s">
        <v>9457</v>
      </c>
      <c r="B1220" t="s">
        <v>9458</v>
      </c>
      <c r="C1220" t="s">
        <v>1105</v>
      </c>
      <c r="D1220" t="s">
        <v>9459</v>
      </c>
      <c r="E1220" t="s">
        <v>268</v>
      </c>
      <c r="F1220" t="s">
        <v>156</v>
      </c>
      <c r="G1220" t="s">
        <v>9460</v>
      </c>
      <c r="H1220" t="s">
        <v>3427</v>
      </c>
      <c r="I1220" t="s">
        <v>9461</v>
      </c>
      <c r="J1220" t="s">
        <v>274</v>
      </c>
      <c r="K1220" t="s">
        <v>9462</v>
      </c>
      <c r="L1220" t="s">
        <v>984</v>
      </c>
      <c r="M1220" t="s">
        <v>9463</v>
      </c>
      <c r="N1220" t="s">
        <v>984</v>
      </c>
      <c r="O1220" t="s">
        <v>873</v>
      </c>
      <c r="P1220" t="s">
        <v>2241</v>
      </c>
      <c r="Q1220" t="s">
        <v>298</v>
      </c>
      <c r="R1220" t="s">
        <v>268</v>
      </c>
      <c r="S1220" t="s">
        <v>268</v>
      </c>
      <c r="T1220" t="s">
        <v>268</v>
      </c>
      <c r="U1220" t="s">
        <v>268</v>
      </c>
      <c r="V1220" t="s">
        <v>268</v>
      </c>
      <c r="W1220" t="s">
        <v>9463</v>
      </c>
      <c r="X1220" t="s">
        <v>2241</v>
      </c>
      <c r="Y1220" t="s">
        <v>298</v>
      </c>
      <c r="Z1220" t="s">
        <v>268</v>
      </c>
      <c r="AA1220" t="s">
        <v>268</v>
      </c>
      <c r="AB1220" t="s">
        <v>268</v>
      </c>
      <c r="AC1220" t="s">
        <v>268</v>
      </c>
      <c r="AD1220" t="s">
        <v>268</v>
      </c>
      <c r="AE1220" t="s">
        <v>287</v>
      </c>
      <c r="AF1220" t="s">
        <v>1811</v>
      </c>
      <c r="AG1220" t="s">
        <v>875</v>
      </c>
      <c r="AH1220" t="s">
        <v>1848</v>
      </c>
      <c r="AI1220" t="s">
        <v>788</v>
      </c>
      <c r="AJ1220" t="s">
        <v>268</v>
      </c>
      <c r="AK1220" t="s">
        <v>395</v>
      </c>
      <c r="AL1220" t="s">
        <v>268</v>
      </c>
      <c r="AM1220" t="s">
        <v>288</v>
      </c>
      <c r="AN1220" t="s">
        <v>268</v>
      </c>
      <c r="AO1220" t="s">
        <v>268</v>
      </c>
      <c r="AP1220" t="s">
        <v>268</v>
      </c>
      <c r="AQ1220" t="s">
        <v>268</v>
      </c>
      <c r="AR1220" t="s">
        <v>268</v>
      </c>
      <c r="AS1220" t="s">
        <v>268</v>
      </c>
      <c r="AT1220" t="s">
        <v>268</v>
      </c>
      <c r="AU1220" t="s">
        <v>268</v>
      </c>
      <c r="AV1220" t="s">
        <v>268</v>
      </c>
      <c r="AW1220" t="s">
        <v>268</v>
      </c>
      <c r="AX1220" t="s">
        <v>268</v>
      </c>
      <c r="AY1220" t="s">
        <v>268</v>
      </c>
      <c r="AZ1220" t="s">
        <v>268</v>
      </c>
      <c r="BA1220" t="s">
        <v>268</v>
      </c>
      <c r="BB1220" t="s">
        <v>268</v>
      </c>
      <c r="BC1220" t="s">
        <v>268</v>
      </c>
      <c r="BD1220" t="s">
        <v>268</v>
      </c>
      <c r="BE1220" t="s">
        <v>268</v>
      </c>
      <c r="BF1220" t="s">
        <v>268</v>
      </c>
      <c r="BG1220" t="s">
        <v>268</v>
      </c>
      <c r="BH1220" t="s">
        <v>268</v>
      </c>
      <c r="BI1220" t="s">
        <v>268</v>
      </c>
      <c r="BJ1220" t="s">
        <v>268</v>
      </c>
      <c r="BK1220" t="s">
        <v>268</v>
      </c>
      <c r="BL1220" t="s">
        <v>268</v>
      </c>
      <c r="BM1220" t="s">
        <v>268</v>
      </c>
      <c r="BN1220" t="s">
        <v>268</v>
      </c>
      <c r="BO1220" t="s">
        <v>268</v>
      </c>
      <c r="BP1220" t="s">
        <v>268</v>
      </c>
      <c r="BQ1220" t="s">
        <v>268</v>
      </c>
      <c r="BR1220" t="s">
        <v>268</v>
      </c>
      <c r="BS1220" t="s">
        <v>268</v>
      </c>
      <c r="BT1220" t="s">
        <v>268</v>
      </c>
      <c r="BU1220" t="s">
        <v>268</v>
      </c>
      <c r="BV1220" t="s">
        <v>268</v>
      </c>
      <c r="BW1220" t="s">
        <v>268</v>
      </c>
      <c r="BX1220" t="s">
        <v>268</v>
      </c>
      <c r="BY1220">
        <v>50</v>
      </c>
      <c r="BZ1220">
        <v>50</v>
      </c>
      <c r="CA1220" t="s">
        <v>142</v>
      </c>
      <c r="CB1220" s="356">
        <v>122</v>
      </c>
      <c r="CC1220" t="s">
        <v>876</v>
      </c>
      <c r="CD1220" t="s">
        <v>268</v>
      </c>
      <c r="CE1220" t="s">
        <v>268</v>
      </c>
      <c r="CF1220" s="356">
        <v>1</v>
      </c>
      <c r="CG1220" t="s">
        <v>268</v>
      </c>
      <c r="CH1220" t="s">
        <v>268</v>
      </c>
      <c r="CI1220" t="s">
        <v>268</v>
      </c>
      <c r="CJ1220" t="s">
        <v>268</v>
      </c>
      <c r="CK1220" t="s">
        <v>268</v>
      </c>
      <c r="CL1220" t="s">
        <v>268</v>
      </c>
      <c r="CM1220" t="s">
        <v>11224</v>
      </c>
      <c r="CN1220">
        <v>41.58</v>
      </c>
      <c r="CO1220" t="s">
        <v>268</v>
      </c>
      <c r="CP1220">
        <v>41.58</v>
      </c>
      <c r="CQ1220">
        <v>365</v>
      </c>
      <c r="CR1220" t="s">
        <v>878</v>
      </c>
      <c r="CS1220" t="s">
        <v>11225</v>
      </c>
      <c r="CT1220" t="s">
        <v>11226</v>
      </c>
      <c r="CU1220" t="s">
        <v>11227</v>
      </c>
      <c r="CV1220" t="s">
        <v>268</v>
      </c>
      <c r="CW1220" t="s">
        <v>268</v>
      </c>
      <c r="CX1220" t="s">
        <v>268</v>
      </c>
      <c r="CY1220" t="s">
        <v>268</v>
      </c>
      <c r="CZ1220" t="s">
        <v>268</v>
      </c>
      <c r="DA1220" t="s">
        <v>268</v>
      </c>
      <c r="DB1220" s="429">
        <f t="shared" si="253"/>
        <v>0</v>
      </c>
      <c r="DC1220" s="284">
        <f t="shared" si="254"/>
        <v>0</v>
      </c>
      <c r="DD1220" s="284">
        <f t="shared" si="255"/>
        <v>0</v>
      </c>
      <c r="DE1220" s="284">
        <f t="shared" si="256"/>
        <v>0</v>
      </c>
      <c r="DF1220" s="295">
        <f t="shared" si="257"/>
        <v>50</v>
      </c>
      <c r="DG1220" s="284">
        <f t="shared" si="258"/>
        <v>0</v>
      </c>
      <c r="DH1220" s="284">
        <f t="shared" si="259"/>
        <v>0</v>
      </c>
      <c r="DI1220" s="284">
        <f t="shared" si="260"/>
        <v>0</v>
      </c>
      <c r="DJ1220" s="284">
        <f t="shared" si="261"/>
        <v>0</v>
      </c>
      <c r="DK1220" s="295">
        <f t="shared" si="262"/>
        <v>1</v>
      </c>
      <c r="DL1220" s="297">
        <f t="shared" si="263"/>
        <v>1</v>
      </c>
      <c r="DM1220" s="430">
        <f>IFERROR(IF(CA1220="D",IF(DL1220="A dispo.",DF1220*VLOOKUP('DATI INPUT'!$F$27,TARIFFE_UD,4,FALSE),DF1220*VLOOKUP(DL1220,TARIFFE_UD,4,FALSE)),DF1220*VLOOKUP(CB1220-100,TARIFFE_UND,4,FALSE)),0)</f>
        <v>24.651072652320327</v>
      </c>
      <c r="DN1220" s="430">
        <f>IFERROR(IF(CA1220="D",IF(DL1220="A dispo.",DK1220*VLOOKUP('DATI INPUT'!$F$27,TARIFFE_UD,5,FALSE),DK1220*VLOOKUP(DL1220,TARIFFE_UD,5,FALSE)),DK1220*VLOOKUP(CB1220-100,TARIFFE_UND,5,FALSE)),0)</f>
        <v>16.930848468833439</v>
      </c>
      <c r="DO1220" s="431">
        <f t="shared" si="264"/>
        <v>1.921121153770855E-3</v>
      </c>
      <c r="DP1220" s="299">
        <f>IFERROR(IF(CA1220="D",IF(DL1220="A dispo.",DF1220*VLOOKUP('DATI INPUT'!$F$27,TARIFFE_UD,2,FALSE),DF1220*VLOOKUP(DL1220,TARIFFE_UD,2,FALSE)),DF1220*VLOOKUP(CB1220-100,TARIFFE_UND,2,FALSE)),0)</f>
        <v>30.798071063778082</v>
      </c>
      <c r="DQ1220" s="299">
        <f>IFERROR(IF(CA1220="D",IF(DL1220="A dispo.",DK1220*VLOOKUP('DATI INPUT'!$F$27,TARIFFE_UD,3,FALSE),DK1220*VLOOKUP(DL1220,TARIFFE_UD,3,FALSE)),DK1220*VLOOKUP(CB1220-100,TARIFFE_UND,3,FALSE)),0)</f>
        <v>15.164853048114928</v>
      </c>
      <c r="DR1220" s="299">
        <f t="shared" si="265"/>
        <v>45.96292411189301</v>
      </c>
    </row>
    <row r="1221" spans="1:122" x14ac:dyDescent="0.25">
      <c r="A1221" t="s">
        <v>9464</v>
      </c>
      <c r="B1221" t="s">
        <v>9465</v>
      </c>
      <c r="C1221" t="s">
        <v>1106</v>
      </c>
      <c r="D1221" t="s">
        <v>9466</v>
      </c>
      <c r="E1221" t="s">
        <v>268</v>
      </c>
      <c r="F1221" t="s">
        <v>156</v>
      </c>
      <c r="G1221" t="s">
        <v>9467</v>
      </c>
      <c r="H1221" t="s">
        <v>3307</v>
      </c>
      <c r="I1221" t="s">
        <v>622</v>
      </c>
      <c r="J1221" t="s">
        <v>156</v>
      </c>
      <c r="K1221" t="s">
        <v>9468</v>
      </c>
      <c r="L1221" t="s">
        <v>960</v>
      </c>
      <c r="M1221" t="s">
        <v>6137</v>
      </c>
      <c r="N1221" t="s">
        <v>984</v>
      </c>
      <c r="O1221" t="s">
        <v>873</v>
      </c>
      <c r="P1221" t="s">
        <v>1310</v>
      </c>
      <c r="Q1221" t="s">
        <v>341</v>
      </c>
      <c r="R1221" t="s">
        <v>268</v>
      </c>
      <c r="S1221" t="s">
        <v>268</v>
      </c>
      <c r="T1221" t="s">
        <v>268</v>
      </c>
      <c r="U1221" t="s">
        <v>268</v>
      </c>
      <c r="V1221" t="s">
        <v>268</v>
      </c>
      <c r="W1221" t="s">
        <v>6137</v>
      </c>
      <c r="X1221" t="s">
        <v>1310</v>
      </c>
      <c r="Y1221" t="s">
        <v>341</v>
      </c>
      <c r="Z1221" t="s">
        <v>268</v>
      </c>
      <c r="AA1221" t="s">
        <v>268</v>
      </c>
      <c r="AB1221" t="s">
        <v>268</v>
      </c>
      <c r="AC1221" t="s">
        <v>268</v>
      </c>
      <c r="AD1221" t="s">
        <v>268</v>
      </c>
      <c r="AE1221" t="s">
        <v>287</v>
      </c>
      <c r="AF1221" t="s">
        <v>1811</v>
      </c>
      <c r="AG1221" t="s">
        <v>875</v>
      </c>
      <c r="AH1221" t="s">
        <v>1812</v>
      </c>
      <c r="AI1221" t="s">
        <v>766</v>
      </c>
      <c r="AJ1221" t="s">
        <v>268</v>
      </c>
      <c r="AK1221" t="s">
        <v>352</v>
      </c>
      <c r="AL1221" t="s">
        <v>268</v>
      </c>
      <c r="AM1221" t="s">
        <v>355</v>
      </c>
      <c r="AN1221" t="s">
        <v>268</v>
      </c>
      <c r="AO1221" t="s">
        <v>268</v>
      </c>
      <c r="AP1221" t="s">
        <v>268</v>
      </c>
      <c r="AQ1221" t="s">
        <v>268</v>
      </c>
      <c r="AR1221" t="s">
        <v>268</v>
      </c>
      <c r="AS1221" t="s">
        <v>268</v>
      </c>
      <c r="AT1221" t="s">
        <v>268</v>
      </c>
      <c r="AU1221" t="s">
        <v>268</v>
      </c>
      <c r="AV1221" t="s">
        <v>268</v>
      </c>
      <c r="AW1221" t="s">
        <v>268</v>
      </c>
      <c r="AX1221" t="s">
        <v>268</v>
      </c>
      <c r="AY1221" t="s">
        <v>268</v>
      </c>
      <c r="AZ1221" t="s">
        <v>268</v>
      </c>
      <c r="BA1221" t="s">
        <v>268</v>
      </c>
      <c r="BB1221" t="s">
        <v>268</v>
      </c>
      <c r="BC1221" t="s">
        <v>268</v>
      </c>
      <c r="BD1221" t="s">
        <v>268</v>
      </c>
      <c r="BE1221" t="s">
        <v>268</v>
      </c>
      <c r="BF1221" t="s">
        <v>268</v>
      </c>
      <c r="BG1221" t="s">
        <v>268</v>
      </c>
      <c r="BH1221" t="s">
        <v>268</v>
      </c>
      <c r="BI1221" t="s">
        <v>268</v>
      </c>
      <c r="BJ1221" t="s">
        <v>268</v>
      </c>
      <c r="BK1221" t="s">
        <v>268</v>
      </c>
      <c r="BL1221" t="s">
        <v>268</v>
      </c>
      <c r="BM1221" t="s">
        <v>268</v>
      </c>
      <c r="BN1221" t="s">
        <v>268</v>
      </c>
      <c r="BO1221" t="s">
        <v>268</v>
      </c>
      <c r="BP1221" t="s">
        <v>268</v>
      </c>
      <c r="BQ1221" t="s">
        <v>268</v>
      </c>
      <c r="BR1221" t="s">
        <v>268</v>
      </c>
      <c r="BS1221" t="s">
        <v>268</v>
      </c>
      <c r="BT1221" t="s">
        <v>268</v>
      </c>
      <c r="BU1221" t="s">
        <v>268</v>
      </c>
      <c r="BV1221" t="s">
        <v>268</v>
      </c>
      <c r="BW1221" t="s">
        <v>268</v>
      </c>
      <c r="BX1221" t="s">
        <v>268</v>
      </c>
      <c r="BY1221">
        <v>93</v>
      </c>
      <c r="BZ1221">
        <v>93</v>
      </c>
      <c r="CA1221" t="s">
        <v>142</v>
      </c>
      <c r="CB1221" s="356">
        <v>122</v>
      </c>
      <c r="CC1221" t="s">
        <v>876</v>
      </c>
      <c r="CD1221" t="s">
        <v>268</v>
      </c>
      <c r="CE1221" t="s">
        <v>268</v>
      </c>
      <c r="CF1221" s="356">
        <v>1</v>
      </c>
      <c r="CG1221" t="s">
        <v>268</v>
      </c>
      <c r="CH1221" t="s">
        <v>268</v>
      </c>
      <c r="CI1221" t="s">
        <v>268</v>
      </c>
      <c r="CJ1221" t="s">
        <v>268</v>
      </c>
      <c r="CK1221" t="s">
        <v>268</v>
      </c>
      <c r="CL1221" t="s">
        <v>268</v>
      </c>
      <c r="CM1221" t="s">
        <v>11224</v>
      </c>
      <c r="CN1221">
        <v>62.78</v>
      </c>
      <c r="CO1221" t="s">
        <v>268</v>
      </c>
      <c r="CP1221">
        <v>62.78</v>
      </c>
      <c r="CQ1221">
        <v>365</v>
      </c>
      <c r="CR1221" t="s">
        <v>878</v>
      </c>
      <c r="CS1221" t="s">
        <v>11225</v>
      </c>
      <c r="CT1221" t="s">
        <v>11226</v>
      </c>
      <c r="CU1221" t="s">
        <v>11227</v>
      </c>
      <c r="CV1221" t="s">
        <v>268</v>
      </c>
      <c r="CW1221" t="s">
        <v>268</v>
      </c>
      <c r="CX1221" t="s">
        <v>268</v>
      </c>
      <c r="CY1221" t="s">
        <v>268</v>
      </c>
      <c r="CZ1221" t="s">
        <v>268</v>
      </c>
      <c r="DA1221" t="s">
        <v>268</v>
      </c>
      <c r="DB1221" s="429">
        <f t="shared" si="253"/>
        <v>0</v>
      </c>
      <c r="DC1221" s="284">
        <f t="shared" si="254"/>
        <v>0</v>
      </c>
      <c r="DD1221" s="284">
        <f t="shared" si="255"/>
        <v>0</v>
      </c>
      <c r="DE1221" s="284">
        <f t="shared" si="256"/>
        <v>0</v>
      </c>
      <c r="DF1221" s="295">
        <f t="shared" si="257"/>
        <v>93</v>
      </c>
      <c r="DG1221" s="284">
        <f t="shared" si="258"/>
        <v>0</v>
      </c>
      <c r="DH1221" s="284">
        <f t="shared" si="259"/>
        <v>0</v>
      </c>
      <c r="DI1221" s="284">
        <f t="shared" si="260"/>
        <v>0</v>
      </c>
      <c r="DJ1221" s="284">
        <f t="shared" si="261"/>
        <v>0</v>
      </c>
      <c r="DK1221" s="295">
        <f t="shared" si="262"/>
        <v>1</v>
      </c>
      <c r="DL1221" s="297">
        <f t="shared" si="263"/>
        <v>1</v>
      </c>
      <c r="DM1221" s="430">
        <f>IFERROR(IF(CA1221="D",IF(DL1221="A dispo.",DF1221*VLOOKUP('DATI INPUT'!$F$27,TARIFFE_UD,4,FALSE),DF1221*VLOOKUP(DL1221,TARIFFE_UD,4,FALSE)),DF1221*VLOOKUP(CB1221-100,TARIFFE_UND,4,FALSE)),0)</f>
        <v>45.850995133315806</v>
      </c>
      <c r="DN1221" s="430">
        <f>IFERROR(IF(CA1221="D",IF(DL1221="A dispo.",DK1221*VLOOKUP('DATI INPUT'!$F$27,TARIFFE_UD,5,FALSE),DK1221*VLOOKUP(DL1221,TARIFFE_UD,5,FALSE)),DK1221*VLOOKUP(CB1221-100,TARIFFE_UND,5,FALSE)),0)</f>
        <v>16.930848468833439</v>
      </c>
      <c r="DO1221" s="431">
        <f t="shared" si="264"/>
        <v>1.8436021492433952E-3</v>
      </c>
      <c r="DP1221" s="299">
        <f>IFERROR(IF(CA1221="D",IF(DL1221="A dispo.",DF1221*VLOOKUP('DATI INPUT'!$F$27,TARIFFE_UD,2,FALSE),DF1221*VLOOKUP(DL1221,TARIFFE_UD,2,FALSE)),DF1221*VLOOKUP(CB1221-100,TARIFFE_UND,2,FALSE)),0)</f>
        <v>57.284412178627235</v>
      </c>
      <c r="DQ1221" s="299">
        <f>IFERROR(IF(CA1221="D",IF(DL1221="A dispo.",DK1221*VLOOKUP('DATI INPUT'!$F$27,TARIFFE_UD,3,FALSE),DK1221*VLOOKUP(DL1221,TARIFFE_UD,3,FALSE)),DK1221*VLOOKUP(CB1221-100,TARIFFE_UND,3,FALSE)),0)</f>
        <v>15.164853048114928</v>
      </c>
      <c r="DR1221" s="299">
        <f t="shared" si="265"/>
        <v>72.44926522674217</v>
      </c>
    </row>
    <row r="1222" spans="1:122" x14ac:dyDescent="0.25">
      <c r="A1222" t="s">
        <v>9469</v>
      </c>
      <c r="B1222" t="s">
        <v>9465</v>
      </c>
      <c r="C1222" t="s">
        <v>1643</v>
      </c>
      <c r="D1222" t="s">
        <v>9466</v>
      </c>
      <c r="E1222" t="s">
        <v>268</v>
      </c>
      <c r="F1222" t="s">
        <v>156</v>
      </c>
      <c r="G1222" t="s">
        <v>9467</v>
      </c>
      <c r="H1222" t="s">
        <v>3307</v>
      </c>
      <c r="I1222" t="s">
        <v>622</v>
      </c>
      <c r="J1222" t="s">
        <v>156</v>
      </c>
      <c r="K1222" t="s">
        <v>9468</v>
      </c>
      <c r="L1222" t="s">
        <v>960</v>
      </c>
      <c r="M1222" t="s">
        <v>6137</v>
      </c>
      <c r="N1222" t="s">
        <v>984</v>
      </c>
      <c r="O1222" t="s">
        <v>873</v>
      </c>
      <c r="P1222" t="s">
        <v>1310</v>
      </c>
      <c r="Q1222" t="s">
        <v>341</v>
      </c>
      <c r="R1222" t="s">
        <v>268</v>
      </c>
      <c r="S1222" t="s">
        <v>268</v>
      </c>
      <c r="T1222" t="s">
        <v>268</v>
      </c>
      <c r="U1222" t="s">
        <v>268</v>
      </c>
      <c r="V1222" t="s">
        <v>268</v>
      </c>
      <c r="W1222" t="s">
        <v>6137</v>
      </c>
      <c r="X1222" t="s">
        <v>1310</v>
      </c>
      <c r="Y1222" t="s">
        <v>341</v>
      </c>
      <c r="Z1222" t="s">
        <v>268</v>
      </c>
      <c r="AA1222" t="s">
        <v>268</v>
      </c>
      <c r="AB1222" t="s">
        <v>268</v>
      </c>
      <c r="AC1222" t="s">
        <v>268</v>
      </c>
      <c r="AD1222" t="s">
        <v>268</v>
      </c>
      <c r="AE1222" t="s">
        <v>287</v>
      </c>
      <c r="AF1222" t="s">
        <v>1811</v>
      </c>
      <c r="AG1222" t="s">
        <v>875</v>
      </c>
      <c r="AH1222" t="s">
        <v>1812</v>
      </c>
      <c r="AI1222" t="s">
        <v>766</v>
      </c>
      <c r="AJ1222" t="s">
        <v>268</v>
      </c>
      <c r="AK1222" t="s">
        <v>395</v>
      </c>
      <c r="AL1222" t="s">
        <v>268</v>
      </c>
      <c r="AM1222" t="s">
        <v>353</v>
      </c>
      <c r="AN1222" t="s">
        <v>268</v>
      </c>
      <c r="AO1222" t="s">
        <v>268</v>
      </c>
      <c r="AP1222" t="s">
        <v>268</v>
      </c>
      <c r="AQ1222" t="s">
        <v>268</v>
      </c>
      <c r="AR1222" t="s">
        <v>268</v>
      </c>
      <c r="AS1222" t="s">
        <v>268</v>
      </c>
      <c r="AT1222" t="s">
        <v>268</v>
      </c>
      <c r="AU1222" t="s">
        <v>268</v>
      </c>
      <c r="AV1222" t="s">
        <v>268</v>
      </c>
      <c r="AW1222" t="s">
        <v>268</v>
      </c>
      <c r="AX1222" t="s">
        <v>268</v>
      </c>
      <c r="AY1222" t="s">
        <v>268</v>
      </c>
      <c r="AZ1222" t="s">
        <v>268</v>
      </c>
      <c r="BA1222" t="s">
        <v>268</v>
      </c>
      <c r="BB1222" t="s">
        <v>268</v>
      </c>
      <c r="BC1222" t="s">
        <v>268</v>
      </c>
      <c r="BD1222" t="s">
        <v>268</v>
      </c>
      <c r="BE1222" t="s">
        <v>268</v>
      </c>
      <c r="BF1222" t="s">
        <v>268</v>
      </c>
      <c r="BG1222" t="s">
        <v>268</v>
      </c>
      <c r="BH1222" t="s">
        <v>268</v>
      </c>
      <c r="BI1222" t="s">
        <v>268</v>
      </c>
      <c r="BJ1222" t="s">
        <v>268</v>
      </c>
      <c r="BK1222" t="s">
        <v>268</v>
      </c>
      <c r="BL1222" t="s">
        <v>268</v>
      </c>
      <c r="BM1222" t="s">
        <v>268</v>
      </c>
      <c r="BN1222" t="s">
        <v>268</v>
      </c>
      <c r="BO1222" t="s">
        <v>268</v>
      </c>
      <c r="BP1222" t="s">
        <v>268</v>
      </c>
      <c r="BQ1222" t="s">
        <v>268</v>
      </c>
      <c r="BR1222" t="s">
        <v>268</v>
      </c>
      <c r="BS1222" t="s">
        <v>268</v>
      </c>
      <c r="BT1222" t="s">
        <v>268</v>
      </c>
      <c r="BU1222" t="s">
        <v>268</v>
      </c>
      <c r="BV1222" t="s">
        <v>268</v>
      </c>
      <c r="BW1222" t="s">
        <v>268</v>
      </c>
      <c r="BX1222" t="s">
        <v>268</v>
      </c>
      <c r="BY1222">
        <v>36</v>
      </c>
      <c r="BZ1222">
        <v>36</v>
      </c>
      <c r="CA1222" t="s">
        <v>142</v>
      </c>
      <c r="CB1222" s="356">
        <v>123</v>
      </c>
      <c r="CC1222" t="s">
        <v>1817</v>
      </c>
      <c r="CD1222" t="s">
        <v>268</v>
      </c>
      <c r="CE1222" t="s">
        <v>268</v>
      </c>
      <c r="CF1222" s="356">
        <v>1</v>
      </c>
      <c r="CG1222" t="s">
        <v>268</v>
      </c>
      <c r="CH1222" t="s">
        <v>268</v>
      </c>
      <c r="CI1222" t="s">
        <v>268</v>
      </c>
      <c r="CJ1222" t="s">
        <v>268</v>
      </c>
      <c r="CK1222" t="s">
        <v>268</v>
      </c>
      <c r="CL1222" t="s">
        <v>268</v>
      </c>
      <c r="CM1222" t="s">
        <v>11224</v>
      </c>
      <c r="CN1222">
        <v>17.75</v>
      </c>
      <c r="CO1222" t="s">
        <v>268</v>
      </c>
      <c r="CP1222">
        <v>17.75</v>
      </c>
      <c r="CQ1222">
        <v>365</v>
      </c>
      <c r="CR1222" t="s">
        <v>878</v>
      </c>
      <c r="CS1222" t="s">
        <v>11225</v>
      </c>
      <c r="CT1222" t="s">
        <v>11226</v>
      </c>
      <c r="CU1222" t="s">
        <v>11227</v>
      </c>
      <c r="CV1222" t="s">
        <v>268</v>
      </c>
      <c r="CW1222" t="s">
        <v>268</v>
      </c>
      <c r="CX1222" t="s">
        <v>268</v>
      </c>
      <c r="CY1222" t="s">
        <v>268</v>
      </c>
      <c r="CZ1222" t="s">
        <v>268</v>
      </c>
      <c r="DA1222" t="s">
        <v>268</v>
      </c>
      <c r="DB1222" s="429">
        <f t="shared" si="253"/>
        <v>0</v>
      </c>
      <c r="DC1222" s="284">
        <f t="shared" si="254"/>
        <v>0</v>
      </c>
      <c r="DD1222" s="284">
        <f t="shared" si="255"/>
        <v>0</v>
      </c>
      <c r="DE1222" s="284">
        <f t="shared" si="256"/>
        <v>0</v>
      </c>
      <c r="DF1222" s="295">
        <f t="shared" si="257"/>
        <v>36</v>
      </c>
      <c r="DG1222" s="284">
        <f t="shared" si="258"/>
        <v>1</v>
      </c>
      <c r="DH1222" s="284">
        <f t="shared" si="259"/>
        <v>0</v>
      </c>
      <c r="DI1222" s="284">
        <f t="shared" si="260"/>
        <v>0</v>
      </c>
      <c r="DJ1222" s="284">
        <f t="shared" si="261"/>
        <v>0</v>
      </c>
      <c r="DK1222" s="295">
        <f t="shared" si="262"/>
        <v>0</v>
      </c>
      <c r="DL1222" s="297">
        <f t="shared" si="263"/>
        <v>1</v>
      </c>
      <c r="DM1222" s="430">
        <f>IFERROR(IF(CA1222="D",IF(DL1222="A dispo.",DF1222*VLOOKUP('DATI INPUT'!$F$27,TARIFFE_UD,4,FALSE),DF1222*VLOOKUP(DL1222,TARIFFE_UD,4,FALSE)),DF1222*VLOOKUP(CB1222-100,TARIFFE_UND,4,FALSE)),0)</f>
        <v>17.748772309670635</v>
      </c>
      <c r="DN1222" s="430">
        <f>IFERROR(IF(CA1222="D",IF(DL1222="A dispo.",DK1222*VLOOKUP('DATI INPUT'!$F$27,TARIFFE_UD,5,FALSE),DK1222*VLOOKUP(DL1222,TARIFFE_UD,5,FALSE)),DK1222*VLOOKUP(CB1222-100,TARIFFE_UND,5,FALSE)),0)</f>
        <v>0</v>
      </c>
      <c r="DO1222" s="431">
        <f t="shared" si="264"/>
        <v>-1.2276903293653163E-3</v>
      </c>
      <c r="DP1222" s="299">
        <f>IFERROR(IF(CA1222="D",IF(DL1222="A dispo.",DF1222*VLOOKUP('DATI INPUT'!$F$27,TARIFFE_UD,2,FALSE),DF1222*VLOOKUP(DL1222,TARIFFE_UD,2,FALSE)),DF1222*VLOOKUP(CB1222-100,TARIFFE_UND,2,FALSE)),0)</f>
        <v>22.174611165920219</v>
      </c>
      <c r="DQ1222" s="299">
        <f>IFERROR(IF(CA1222="D",IF(DL1222="A dispo.",DK1222*VLOOKUP('DATI INPUT'!$F$27,TARIFFE_UD,3,FALSE),DK1222*VLOOKUP(DL1222,TARIFFE_UD,3,FALSE)),DK1222*VLOOKUP(CB1222-100,TARIFFE_UND,3,FALSE)),0)</f>
        <v>0</v>
      </c>
      <c r="DR1222" s="299">
        <f t="shared" si="265"/>
        <v>22.174611165920219</v>
      </c>
    </row>
    <row r="1223" spans="1:122" x14ac:dyDescent="0.25">
      <c r="A1223" t="s">
        <v>9470</v>
      </c>
      <c r="B1223" t="s">
        <v>9471</v>
      </c>
      <c r="C1223" t="s">
        <v>9472</v>
      </c>
      <c r="D1223" t="s">
        <v>9473</v>
      </c>
      <c r="E1223" t="s">
        <v>268</v>
      </c>
      <c r="F1223" t="s">
        <v>156</v>
      </c>
      <c r="G1223" t="s">
        <v>9474</v>
      </c>
      <c r="H1223" t="s">
        <v>1370</v>
      </c>
      <c r="I1223" t="s">
        <v>9475</v>
      </c>
      <c r="J1223" t="s">
        <v>156</v>
      </c>
      <c r="K1223" t="s">
        <v>9476</v>
      </c>
      <c r="L1223" t="s">
        <v>879</v>
      </c>
      <c r="M1223" t="s">
        <v>10423</v>
      </c>
      <c r="N1223" t="s">
        <v>984</v>
      </c>
      <c r="O1223" t="s">
        <v>873</v>
      </c>
      <c r="P1223" t="s">
        <v>10374</v>
      </c>
      <c r="Q1223" t="s">
        <v>304</v>
      </c>
      <c r="R1223" t="s">
        <v>268</v>
      </c>
      <c r="S1223" t="s">
        <v>268</v>
      </c>
      <c r="T1223" t="s">
        <v>268</v>
      </c>
      <c r="U1223" t="s">
        <v>268</v>
      </c>
      <c r="V1223" t="s">
        <v>268</v>
      </c>
      <c r="W1223" t="s">
        <v>10423</v>
      </c>
      <c r="X1223" t="s">
        <v>10374</v>
      </c>
      <c r="Y1223" t="s">
        <v>304</v>
      </c>
      <c r="Z1223" t="s">
        <v>268</v>
      </c>
      <c r="AA1223" t="s">
        <v>268</v>
      </c>
      <c r="AB1223" t="s">
        <v>268</v>
      </c>
      <c r="AC1223" t="s">
        <v>268</v>
      </c>
      <c r="AD1223" t="s">
        <v>268</v>
      </c>
      <c r="AE1223" t="s">
        <v>287</v>
      </c>
      <c r="AF1223" t="s">
        <v>1811</v>
      </c>
      <c r="AG1223" t="s">
        <v>875</v>
      </c>
      <c r="AH1223" t="s">
        <v>2154</v>
      </c>
      <c r="AI1223" t="s">
        <v>740</v>
      </c>
      <c r="AJ1223" t="s">
        <v>268</v>
      </c>
      <c r="AK1223" t="s">
        <v>381</v>
      </c>
      <c r="AL1223" t="s">
        <v>268</v>
      </c>
      <c r="AM1223" t="s">
        <v>355</v>
      </c>
      <c r="AN1223" t="s">
        <v>268</v>
      </c>
      <c r="AO1223" t="s">
        <v>268</v>
      </c>
      <c r="AP1223" t="s">
        <v>268</v>
      </c>
      <c r="AQ1223" t="s">
        <v>268</v>
      </c>
      <c r="AR1223" t="s">
        <v>268</v>
      </c>
      <c r="AS1223" t="s">
        <v>268</v>
      </c>
      <c r="AT1223" t="s">
        <v>268</v>
      </c>
      <c r="AU1223" t="s">
        <v>268</v>
      </c>
      <c r="AV1223" t="s">
        <v>268</v>
      </c>
      <c r="AW1223" t="s">
        <v>268</v>
      </c>
      <c r="AX1223" t="s">
        <v>268</v>
      </c>
      <c r="AY1223" t="s">
        <v>268</v>
      </c>
      <c r="AZ1223" t="s">
        <v>268</v>
      </c>
      <c r="BA1223" t="s">
        <v>268</v>
      </c>
      <c r="BB1223" t="s">
        <v>268</v>
      </c>
      <c r="BC1223" t="s">
        <v>268</v>
      </c>
      <c r="BD1223" t="s">
        <v>268</v>
      </c>
      <c r="BE1223" t="s">
        <v>268</v>
      </c>
      <c r="BF1223" t="s">
        <v>268</v>
      </c>
      <c r="BG1223" t="s">
        <v>268</v>
      </c>
      <c r="BH1223" t="s">
        <v>268</v>
      </c>
      <c r="BI1223" t="s">
        <v>268</v>
      </c>
      <c r="BJ1223" t="s">
        <v>268</v>
      </c>
      <c r="BK1223" t="s">
        <v>268</v>
      </c>
      <c r="BL1223" t="s">
        <v>268</v>
      </c>
      <c r="BM1223" t="s">
        <v>268</v>
      </c>
      <c r="BN1223" t="s">
        <v>268</v>
      </c>
      <c r="BO1223" t="s">
        <v>268</v>
      </c>
      <c r="BP1223" t="s">
        <v>268</v>
      </c>
      <c r="BQ1223" t="s">
        <v>268</v>
      </c>
      <c r="BR1223" t="s">
        <v>268</v>
      </c>
      <c r="BS1223" t="s">
        <v>268</v>
      </c>
      <c r="BT1223" t="s">
        <v>268</v>
      </c>
      <c r="BU1223" t="s">
        <v>268</v>
      </c>
      <c r="BV1223" t="s">
        <v>268</v>
      </c>
      <c r="BW1223" t="s">
        <v>268</v>
      </c>
      <c r="BX1223" t="s">
        <v>268</v>
      </c>
      <c r="BY1223">
        <v>130</v>
      </c>
      <c r="BZ1223">
        <v>130</v>
      </c>
      <c r="CA1223" t="s">
        <v>142</v>
      </c>
      <c r="CB1223" s="356">
        <v>122</v>
      </c>
      <c r="CC1223" t="s">
        <v>876</v>
      </c>
      <c r="CD1223" t="s">
        <v>268</v>
      </c>
      <c r="CE1223" t="s">
        <v>268</v>
      </c>
      <c r="CF1223" s="356">
        <v>3</v>
      </c>
      <c r="CG1223" t="s">
        <v>268</v>
      </c>
      <c r="CH1223" t="s">
        <v>268</v>
      </c>
      <c r="CI1223" t="s">
        <v>268</v>
      </c>
      <c r="CJ1223" t="s">
        <v>268</v>
      </c>
      <c r="CK1223" t="s">
        <v>268</v>
      </c>
      <c r="CL1223" t="s">
        <v>268</v>
      </c>
      <c r="CM1223" t="s">
        <v>11224</v>
      </c>
      <c r="CN1223">
        <v>149.80000000000001</v>
      </c>
      <c r="CO1223" t="s">
        <v>268</v>
      </c>
      <c r="CP1223">
        <v>149.80000000000001</v>
      </c>
      <c r="CQ1223">
        <v>365</v>
      </c>
      <c r="CR1223" t="s">
        <v>878</v>
      </c>
      <c r="CS1223" t="s">
        <v>11225</v>
      </c>
      <c r="CT1223" t="s">
        <v>11226</v>
      </c>
      <c r="CU1223" t="s">
        <v>11227</v>
      </c>
      <c r="CV1223" t="s">
        <v>268</v>
      </c>
      <c r="CW1223" t="s">
        <v>268</v>
      </c>
      <c r="CX1223" t="s">
        <v>268</v>
      </c>
      <c r="CY1223" t="s">
        <v>268</v>
      </c>
      <c r="CZ1223" t="s">
        <v>268</v>
      </c>
      <c r="DA1223" t="s">
        <v>268</v>
      </c>
      <c r="DB1223" s="429">
        <f t="shared" si="253"/>
        <v>0</v>
      </c>
      <c r="DC1223" s="284">
        <f t="shared" si="254"/>
        <v>0</v>
      </c>
      <c r="DD1223" s="284">
        <f t="shared" si="255"/>
        <v>0</v>
      </c>
      <c r="DE1223" s="284">
        <f t="shared" si="256"/>
        <v>0</v>
      </c>
      <c r="DF1223" s="295">
        <f t="shared" si="257"/>
        <v>130</v>
      </c>
      <c r="DG1223" s="284">
        <f t="shared" si="258"/>
        <v>0</v>
      </c>
      <c r="DH1223" s="284">
        <f t="shared" si="259"/>
        <v>0</v>
      </c>
      <c r="DI1223" s="284">
        <f t="shared" si="260"/>
        <v>0</v>
      </c>
      <c r="DJ1223" s="284">
        <f t="shared" si="261"/>
        <v>0</v>
      </c>
      <c r="DK1223" s="295">
        <f t="shared" si="262"/>
        <v>1</v>
      </c>
      <c r="DL1223" s="297">
        <f t="shared" si="263"/>
        <v>3</v>
      </c>
      <c r="DM1223" s="430">
        <f>IFERROR(IF(CA1223="D",IF(DL1223="A dispo.",DF1223*VLOOKUP('DATI INPUT'!$F$27,TARIFFE_UD,4,FALSE),DF1223*VLOOKUP(DL1223,TARIFFE_UD,4,FALSE)),DF1223*VLOOKUP(CB1223-100,TARIFFE_UND,4,FALSE)),0)</f>
        <v>82.405014294899388</v>
      </c>
      <c r="DN1223" s="430">
        <f>IFERROR(IF(CA1223="D",IF(DL1223="A dispo.",DK1223*VLOOKUP('DATI INPUT'!$F$27,TARIFFE_UD,5,FALSE),DK1223*VLOOKUP(DL1223,TARIFFE_UD,5,FALSE)),DK1223*VLOOKUP(CB1223-100,TARIFFE_UND,5,FALSE)),0)</f>
        <v>67.397800635548478</v>
      </c>
      <c r="DO1223" s="431">
        <f t="shared" si="264"/>
        <v>2.8149304478688464E-3</v>
      </c>
      <c r="DP1223" s="299">
        <f>IFERROR(IF(CA1223="D",IF(DL1223="A dispo.",DF1223*VLOOKUP('DATI INPUT'!$F$27,TARIFFE_UD,2,FALSE),DF1223*VLOOKUP(DL1223,TARIFFE_UD,2,FALSE)),DF1223*VLOOKUP(CB1223-100,TARIFFE_UND,2,FALSE)),0)</f>
        <v>102.95355184177244</v>
      </c>
      <c r="DQ1223" s="299">
        <f>IFERROR(IF(CA1223="D",IF(DL1223="A dispo.",DK1223*VLOOKUP('DATI INPUT'!$F$27,TARIFFE_UD,3,FALSE),DK1223*VLOOKUP(DL1223,TARIFFE_UD,3,FALSE)),DK1223*VLOOKUP(CB1223-100,TARIFFE_UND,3,FALSE)),0)</f>
        <v>60.367780403072892</v>
      </c>
      <c r="DR1223" s="299">
        <f t="shared" si="265"/>
        <v>163.32133224484534</v>
      </c>
    </row>
    <row r="1224" spans="1:122" x14ac:dyDescent="0.25">
      <c r="A1224" t="s">
        <v>9478</v>
      </c>
      <c r="B1224" t="s">
        <v>9479</v>
      </c>
      <c r="C1224" t="s">
        <v>9480</v>
      </c>
      <c r="D1224" t="s">
        <v>9481</v>
      </c>
      <c r="E1224" t="s">
        <v>268</v>
      </c>
      <c r="F1224" t="s">
        <v>156</v>
      </c>
      <c r="G1224" t="s">
        <v>9482</v>
      </c>
      <c r="H1224" t="s">
        <v>3307</v>
      </c>
      <c r="I1224" t="s">
        <v>359</v>
      </c>
      <c r="J1224" t="s">
        <v>156</v>
      </c>
      <c r="K1224" t="s">
        <v>9483</v>
      </c>
      <c r="L1224" t="s">
        <v>960</v>
      </c>
      <c r="M1224" t="s">
        <v>9484</v>
      </c>
      <c r="N1224" t="s">
        <v>984</v>
      </c>
      <c r="O1224" t="s">
        <v>873</v>
      </c>
      <c r="P1224" t="s">
        <v>3488</v>
      </c>
      <c r="Q1224" t="s">
        <v>280</v>
      </c>
      <c r="R1224" t="s">
        <v>268</v>
      </c>
      <c r="S1224" t="s">
        <v>268</v>
      </c>
      <c r="T1224" t="s">
        <v>268</v>
      </c>
      <c r="U1224" t="s">
        <v>268</v>
      </c>
      <c r="V1224" t="s">
        <v>268</v>
      </c>
      <c r="W1224" t="s">
        <v>9484</v>
      </c>
      <c r="X1224" t="s">
        <v>3488</v>
      </c>
      <c r="Y1224" t="s">
        <v>280</v>
      </c>
      <c r="Z1224" t="s">
        <v>268</v>
      </c>
      <c r="AA1224" t="s">
        <v>268</v>
      </c>
      <c r="AB1224" t="s">
        <v>268</v>
      </c>
      <c r="AC1224" t="s">
        <v>268</v>
      </c>
      <c r="AD1224" t="s">
        <v>268</v>
      </c>
      <c r="AE1224" t="s">
        <v>287</v>
      </c>
      <c r="AF1224" t="s">
        <v>1811</v>
      </c>
      <c r="AG1224" t="s">
        <v>875</v>
      </c>
      <c r="AH1224" t="s">
        <v>1831</v>
      </c>
      <c r="AI1224" t="s">
        <v>9485</v>
      </c>
      <c r="AJ1224" t="s">
        <v>268</v>
      </c>
      <c r="AK1224" t="s">
        <v>377</v>
      </c>
      <c r="AL1224" t="s">
        <v>268</v>
      </c>
      <c r="AM1224" t="s">
        <v>355</v>
      </c>
      <c r="AN1224" t="s">
        <v>287</v>
      </c>
      <c r="AO1224" t="s">
        <v>1811</v>
      </c>
      <c r="AP1224" t="s">
        <v>875</v>
      </c>
      <c r="AQ1224" t="s">
        <v>1831</v>
      </c>
      <c r="AR1224" t="s">
        <v>11288</v>
      </c>
      <c r="AS1224" t="s">
        <v>268</v>
      </c>
      <c r="AT1224" t="s">
        <v>375</v>
      </c>
      <c r="AU1224" t="s">
        <v>268</v>
      </c>
      <c r="AV1224" t="s">
        <v>355</v>
      </c>
      <c r="AW1224" t="s">
        <v>268</v>
      </c>
      <c r="AX1224" t="s">
        <v>268</v>
      </c>
      <c r="AY1224" t="s">
        <v>268</v>
      </c>
      <c r="AZ1224" t="s">
        <v>268</v>
      </c>
      <c r="BA1224" t="s">
        <v>268</v>
      </c>
      <c r="BB1224" t="s">
        <v>268</v>
      </c>
      <c r="BC1224" t="s">
        <v>268</v>
      </c>
      <c r="BD1224" t="s">
        <v>268</v>
      </c>
      <c r="BE1224" t="s">
        <v>268</v>
      </c>
      <c r="BF1224" t="s">
        <v>268</v>
      </c>
      <c r="BG1224" t="s">
        <v>268</v>
      </c>
      <c r="BH1224" t="s">
        <v>268</v>
      </c>
      <c r="BI1224" t="s">
        <v>268</v>
      </c>
      <c r="BJ1224" t="s">
        <v>268</v>
      </c>
      <c r="BK1224" t="s">
        <v>268</v>
      </c>
      <c r="BL1224" t="s">
        <v>268</v>
      </c>
      <c r="BM1224" t="s">
        <v>268</v>
      </c>
      <c r="BN1224" t="s">
        <v>268</v>
      </c>
      <c r="BO1224" t="s">
        <v>268</v>
      </c>
      <c r="BP1224" t="s">
        <v>268</v>
      </c>
      <c r="BQ1224" t="s">
        <v>268</v>
      </c>
      <c r="BR1224" t="s">
        <v>268</v>
      </c>
      <c r="BS1224" t="s">
        <v>268</v>
      </c>
      <c r="BT1224" t="s">
        <v>268</v>
      </c>
      <c r="BU1224" t="s">
        <v>268</v>
      </c>
      <c r="BV1224" t="s">
        <v>268</v>
      </c>
      <c r="BW1224" t="s">
        <v>268</v>
      </c>
      <c r="BX1224" t="s">
        <v>268</v>
      </c>
      <c r="BY1224">
        <v>80</v>
      </c>
      <c r="BZ1224">
        <v>80</v>
      </c>
      <c r="CA1224" t="s">
        <v>142</v>
      </c>
      <c r="CB1224" s="356">
        <v>122</v>
      </c>
      <c r="CC1224" t="s">
        <v>876</v>
      </c>
      <c r="CD1224" t="s">
        <v>268</v>
      </c>
      <c r="CE1224" t="s">
        <v>268</v>
      </c>
      <c r="CF1224" s="356">
        <v>1</v>
      </c>
      <c r="CG1224" t="s">
        <v>268</v>
      </c>
      <c r="CH1224" t="s">
        <v>268</v>
      </c>
      <c r="CI1224" t="s">
        <v>268</v>
      </c>
      <c r="CJ1224" t="s">
        <v>268</v>
      </c>
      <c r="CK1224" t="s">
        <v>268</v>
      </c>
      <c r="CL1224" t="s">
        <v>268</v>
      </c>
      <c r="CM1224" t="s">
        <v>11224</v>
      </c>
      <c r="CN1224">
        <v>56.37</v>
      </c>
      <c r="CO1224" t="s">
        <v>268</v>
      </c>
      <c r="CP1224">
        <v>56.37</v>
      </c>
      <c r="CQ1224">
        <v>365</v>
      </c>
      <c r="CR1224" t="s">
        <v>878</v>
      </c>
      <c r="CS1224" t="s">
        <v>11225</v>
      </c>
      <c r="CT1224" t="s">
        <v>11226</v>
      </c>
      <c r="CU1224" t="s">
        <v>11227</v>
      </c>
      <c r="CV1224" t="s">
        <v>268</v>
      </c>
      <c r="CW1224" t="s">
        <v>268</v>
      </c>
      <c r="CX1224" t="s">
        <v>268</v>
      </c>
      <c r="CY1224" t="s">
        <v>268</v>
      </c>
      <c r="CZ1224" t="s">
        <v>268</v>
      </c>
      <c r="DA1224" t="s">
        <v>268</v>
      </c>
      <c r="DB1224" s="429">
        <f t="shared" si="253"/>
        <v>0</v>
      </c>
      <c r="DC1224" s="284">
        <f t="shared" si="254"/>
        <v>0</v>
      </c>
      <c r="DD1224" s="284">
        <f t="shared" si="255"/>
        <v>0</v>
      </c>
      <c r="DE1224" s="284">
        <f t="shared" si="256"/>
        <v>0</v>
      </c>
      <c r="DF1224" s="295">
        <f t="shared" si="257"/>
        <v>80</v>
      </c>
      <c r="DG1224" s="284">
        <f t="shared" si="258"/>
        <v>0</v>
      </c>
      <c r="DH1224" s="284">
        <f t="shared" si="259"/>
        <v>0</v>
      </c>
      <c r="DI1224" s="284">
        <f t="shared" si="260"/>
        <v>0</v>
      </c>
      <c r="DJ1224" s="284">
        <f t="shared" si="261"/>
        <v>0</v>
      </c>
      <c r="DK1224" s="295">
        <f t="shared" si="262"/>
        <v>1</v>
      </c>
      <c r="DL1224" s="297">
        <f t="shared" si="263"/>
        <v>1</v>
      </c>
      <c r="DM1224" s="430">
        <f>IFERROR(IF(CA1224="D",IF(DL1224="A dispo.",DF1224*VLOOKUP('DATI INPUT'!$F$27,TARIFFE_UD,4,FALSE),DF1224*VLOOKUP(DL1224,TARIFFE_UD,4,FALSE)),DF1224*VLOOKUP(CB1224-100,TARIFFE_UND,4,FALSE)),0)</f>
        <v>39.44171624371252</v>
      </c>
      <c r="DN1224" s="430">
        <f>IFERROR(IF(CA1224="D",IF(DL1224="A dispo.",DK1224*VLOOKUP('DATI INPUT'!$F$27,TARIFFE_UD,5,FALSE),DK1224*VLOOKUP(DL1224,TARIFFE_UD,5,FALSE)),DK1224*VLOOKUP(CB1224-100,TARIFFE_UND,5,FALSE)),0)</f>
        <v>16.930848468833439</v>
      </c>
      <c r="DO1224" s="431">
        <f t="shared" si="264"/>
        <v>2.5647125459613562E-3</v>
      </c>
      <c r="DP1224" s="299">
        <f>IFERROR(IF(CA1224="D",IF(DL1224="A dispo.",DF1224*VLOOKUP('DATI INPUT'!$F$27,TARIFFE_UD,2,FALSE),DF1224*VLOOKUP(DL1224,TARIFFE_UD,2,FALSE)),DF1224*VLOOKUP(CB1224-100,TARIFFE_UND,2,FALSE)),0)</f>
        <v>49.276913702044929</v>
      </c>
      <c r="DQ1224" s="299">
        <f>IFERROR(IF(CA1224="D",IF(DL1224="A dispo.",DK1224*VLOOKUP('DATI INPUT'!$F$27,TARIFFE_UD,3,FALSE),DK1224*VLOOKUP(DL1224,TARIFFE_UD,3,FALSE)),DK1224*VLOOKUP(CB1224-100,TARIFFE_UND,3,FALSE)),0)</f>
        <v>15.164853048114928</v>
      </c>
      <c r="DR1224" s="299">
        <f t="shared" si="265"/>
        <v>64.441766750159857</v>
      </c>
    </row>
    <row r="1225" spans="1:122" x14ac:dyDescent="0.25">
      <c r="A1225" t="s">
        <v>9487</v>
      </c>
      <c r="B1225" t="s">
        <v>9479</v>
      </c>
      <c r="C1225" t="s">
        <v>9488</v>
      </c>
      <c r="D1225" t="s">
        <v>9481</v>
      </c>
      <c r="E1225" t="s">
        <v>268</v>
      </c>
      <c r="F1225" t="s">
        <v>156</v>
      </c>
      <c r="G1225" t="s">
        <v>9482</v>
      </c>
      <c r="H1225" t="s">
        <v>3307</v>
      </c>
      <c r="I1225" t="s">
        <v>359</v>
      </c>
      <c r="J1225" t="s">
        <v>156</v>
      </c>
      <c r="K1225" t="s">
        <v>9483</v>
      </c>
      <c r="L1225" t="s">
        <v>960</v>
      </c>
      <c r="M1225" t="s">
        <v>9484</v>
      </c>
      <c r="N1225" t="s">
        <v>984</v>
      </c>
      <c r="O1225" t="s">
        <v>873</v>
      </c>
      <c r="P1225" t="s">
        <v>3488</v>
      </c>
      <c r="Q1225" t="s">
        <v>280</v>
      </c>
      <c r="R1225" t="s">
        <v>268</v>
      </c>
      <c r="S1225" t="s">
        <v>268</v>
      </c>
      <c r="T1225" t="s">
        <v>268</v>
      </c>
      <c r="U1225" t="s">
        <v>268</v>
      </c>
      <c r="V1225" t="s">
        <v>268</v>
      </c>
      <c r="W1225" t="s">
        <v>11289</v>
      </c>
      <c r="X1225" t="s">
        <v>613</v>
      </c>
      <c r="Y1225" t="s">
        <v>503</v>
      </c>
      <c r="Z1225" t="s">
        <v>268</v>
      </c>
      <c r="AA1225" t="s">
        <v>268</v>
      </c>
      <c r="AB1225" t="s">
        <v>268</v>
      </c>
      <c r="AC1225" t="s">
        <v>268</v>
      </c>
      <c r="AD1225" t="s">
        <v>268</v>
      </c>
      <c r="AE1225" t="s">
        <v>287</v>
      </c>
      <c r="AF1225" t="s">
        <v>1811</v>
      </c>
      <c r="AG1225" t="s">
        <v>875</v>
      </c>
      <c r="AH1225" t="s">
        <v>1831</v>
      </c>
      <c r="AI1225" t="s">
        <v>11288</v>
      </c>
      <c r="AJ1225" t="s">
        <v>268</v>
      </c>
      <c r="AK1225" t="s">
        <v>354</v>
      </c>
      <c r="AL1225" t="s">
        <v>268</v>
      </c>
      <c r="AM1225" t="s">
        <v>353</v>
      </c>
      <c r="AN1225" t="s">
        <v>287</v>
      </c>
      <c r="AO1225" t="s">
        <v>1811</v>
      </c>
      <c r="AP1225" t="s">
        <v>875</v>
      </c>
      <c r="AQ1225" t="s">
        <v>1831</v>
      </c>
      <c r="AR1225" t="s">
        <v>9485</v>
      </c>
      <c r="AS1225" t="s">
        <v>268</v>
      </c>
      <c r="AT1225" t="s">
        <v>381</v>
      </c>
      <c r="AU1225" t="s">
        <v>268</v>
      </c>
      <c r="AV1225" t="s">
        <v>353</v>
      </c>
      <c r="AW1225" t="s">
        <v>268</v>
      </c>
      <c r="AX1225" t="s">
        <v>268</v>
      </c>
      <c r="AY1225" t="s">
        <v>268</v>
      </c>
      <c r="AZ1225" t="s">
        <v>268</v>
      </c>
      <c r="BA1225" t="s">
        <v>268</v>
      </c>
      <c r="BB1225" t="s">
        <v>268</v>
      </c>
      <c r="BC1225" t="s">
        <v>268</v>
      </c>
      <c r="BD1225" t="s">
        <v>268</v>
      </c>
      <c r="BE1225" t="s">
        <v>268</v>
      </c>
      <c r="BF1225" t="s">
        <v>268</v>
      </c>
      <c r="BG1225" t="s">
        <v>268</v>
      </c>
      <c r="BH1225" t="s">
        <v>268</v>
      </c>
      <c r="BI1225" t="s">
        <v>268</v>
      </c>
      <c r="BJ1225" t="s">
        <v>268</v>
      </c>
      <c r="BK1225" t="s">
        <v>268</v>
      </c>
      <c r="BL1225" t="s">
        <v>268</v>
      </c>
      <c r="BM1225" t="s">
        <v>268</v>
      </c>
      <c r="BN1225" t="s">
        <v>268</v>
      </c>
      <c r="BO1225" t="s">
        <v>268</v>
      </c>
      <c r="BP1225" t="s">
        <v>268</v>
      </c>
      <c r="BQ1225" t="s">
        <v>268</v>
      </c>
      <c r="BR1225" t="s">
        <v>268</v>
      </c>
      <c r="BS1225" t="s">
        <v>268</v>
      </c>
      <c r="BT1225" t="s">
        <v>268</v>
      </c>
      <c r="BU1225" t="s">
        <v>268</v>
      </c>
      <c r="BV1225" t="s">
        <v>268</v>
      </c>
      <c r="BW1225" t="s">
        <v>268</v>
      </c>
      <c r="BX1225" t="s">
        <v>268</v>
      </c>
      <c r="BY1225">
        <v>30</v>
      </c>
      <c r="BZ1225">
        <v>30</v>
      </c>
      <c r="CA1225" t="s">
        <v>142</v>
      </c>
      <c r="CB1225" s="356">
        <v>123</v>
      </c>
      <c r="CC1225" t="s">
        <v>1817</v>
      </c>
      <c r="CD1225" t="s">
        <v>268</v>
      </c>
      <c r="CE1225" t="s">
        <v>268</v>
      </c>
      <c r="CF1225" s="356">
        <v>1</v>
      </c>
      <c r="CG1225" t="s">
        <v>268</v>
      </c>
      <c r="CH1225" t="s">
        <v>268</v>
      </c>
      <c r="CI1225" t="s">
        <v>268</v>
      </c>
      <c r="CJ1225" t="s">
        <v>268</v>
      </c>
      <c r="CK1225" t="s">
        <v>268</v>
      </c>
      <c r="CL1225" t="s">
        <v>268</v>
      </c>
      <c r="CM1225" t="s">
        <v>11224</v>
      </c>
      <c r="CN1225">
        <v>14.79</v>
      </c>
      <c r="CO1225" t="s">
        <v>268</v>
      </c>
      <c r="CP1225">
        <v>14.79</v>
      </c>
      <c r="CQ1225">
        <v>365</v>
      </c>
      <c r="CR1225" t="s">
        <v>878</v>
      </c>
      <c r="CS1225" t="s">
        <v>11225</v>
      </c>
      <c r="CT1225" t="s">
        <v>11226</v>
      </c>
      <c r="CU1225" t="s">
        <v>11227</v>
      </c>
      <c r="CV1225" t="s">
        <v>268</v>
      </c>
      <c r="CW1225" t="s">
        <v>268</v>
      </c>
      <c r="CX1225" t="s">
        <v>268</v>
      </c>
      <c r="CY1225" t="s">
        <v>268</v>
      </c>
      <c r="CZ1225" t="s">
        <v>268</v>
      </c>
      <c r="DA1225" t="s">
        <v>268</v>
      </c>
      <c r="DB1225" s="429">
        <f t="shared" si="253"/>
        <v>0</v>
      </c>
      <c r="DC1225" s="284">
        <f t="shared" si="254"/>
        <v>0</v>
      </c>
      <c r="DD1225" s="284">
        <f t="shared" si="255"/>
        <v>0</v>
      </c>
      <c r="DE1225" s="284">
        <f t="shared" si="256"/>
        <v>0</v>
      </c>
      <c r="DF1225" s="295">
        <f t="shared" si="257"/>
        <v>30</v>
      </c>
      <c r="DG1225" s="284">
        <f t="shared" si="258"/>
        <v>1</v>
      </c>
      <c r="DH1225" s="284">
        <f t="shared" si="259"/>
        <v>0</v>
      </c>
      <c r="DI1225" s="284">
        <f t="shared" si="260"/>
        <v>0</v>
      </c>
      <c r="DJ1225" s="284">
        <f t="shared" si="261"/>
        <v>0</v>
      </c>
      <c r="DK1225" s="295">
        <f t="shared" si="262"/>
        <v>0</v>
      </c>
      <c r="DL1225" s="297">
        <f t="shared" si="263"/>
        <v>1</v>
      </c>
      <c r="DM1225" s="430">
        <f>IFERROR(IF(CA1225="D",IF(DL1225="A dispo.",DF1225*VLOOKUP('DATI INPUT'!$F$27,TARIFFE_UD,4,FALSE),DF1225*VLOOKUP(DL1225,TARIFFE_UD,4,FALSE)),DF1225*VLOOKUP(CB1225-100,TARIFFE_UND,4,FALSE)),0)</f>
        <v>14.790643591392197</v>
      </c>
      <c r="DN1225" s="430">
        <f>IFERROR(IF(CA1225="D",IF(DL1225="A dispo.",DK1225*VLOOKUP('DATI INPUT'!$F$27,TARIFFE_UD,5,FALSE),DK1225*VLOOKUP(DL1225,TARIFFE_UD,5,FALSE)),DK1225*VLOOKUP(CB1225-100,TARIFFE_UND,5,FALSE)),0)</f>
        <v>0</v>
      </c>
      <c r="DO1225" s="431">
        <f t="shared" si="264"/>
        <v>6.4359139219760664E-4</v>
      </c>
      <c r="DP1225" s="299">
        <f>IFERROR(IF(CA1225="D",IF(DL1225="A dispo.",DF1225*VLOOKUP('DATI INPUT'!$F$27,TARIFFE_UD,2,FALSE),DF1225*VLOOKUP(DL1225,TARIFFE_UD,2,FALSE)),DF1225*VLOOKUP(CB1225-100,TARIFFE_UND,2,FALSE)),0)</f>
        <v>18.478842638266848</v>
      </c>
      <c r="DQ1225" s="299">
        <f>IFERROR(IF(CA1225="D",IF(DL1225="A dispo.",DK1225*VLOOKUP('DATI INPUT'!$F$27,TARIFFE_UD,3,FALSE),DK1225*VLOOKUP(DL1225,TARIFFE_UD,3,FALSE)),DK1225*VLOOKUP(CB1225-100,TARIFFE_UND,3,FALSE)),0)</f>
        <v>0</v>
      </c>
      <c r="DR1225" s="299">
        <f t="shared" si="265"/>
        <v>18.478842638266848</v>
      </c>
    </row>
    <row r="1226" spans="1:122" x14ac:dyDescent="0.25">
      <c r="A1226" t="s">
        <v>9489</v>
      </c>
      <c r="B1226" t="s">
        <v>9479</v>
      </c>
      <c r="C1226" t="s">
        <v>9490</v>
      </c>
      <c r="D1226" t="s">
        <v>9481</v>
      </c>
      <c r="E1226" t="s">
        <v>268</v>
      </c>
      <c r="F1226" t="s">
        <v>156</v>
      </c>
      <c r="G1226" t="s">
        <v>9482</v>
      </c>
      <c r="H1226" t="s">
        <v>3307</v>
      </c>
      <c r="I1226" t="s">
        <v>359</v>
      </c>
      <c r="J1226" t="s">
        <v>156</v>
      </c>
      <c r="K1226" t="s">
        <v>9483</v>
      </c>
      <c r="L1226" t="s">
        <v>960</v>
      </c>
      <c r="M1226" t="s">
        <v>9484</v>
      </c>
      <c r="N1226" t="s">
        <v>984</v>
      </c>
      <c r="O1226" t="s">
        <v>873</v>
      </c>
      <c r="P1226" t="s">
        <v>3488</v>
      </c>
      <c r="Q1226" t="s">
        <v>280</v>
      </c>
      <c r="R1226" t="s">
        <v>268</v>
      </c>
      <c r="S1226" t="s">
        <v>268</v>
      </c>
      <c r="T1226" t="s">
        <v>268</v>
      </c>
      <c r="U1226" t="s">
        <v>268</v>
      </c>
      <c r="V1226" t="s">
        <v>268</v>
      </c>
      <c r="W1226" t="s">
        <v>2023</v>
      </c>
      <c r="X1226" t="s">
        <v>613</v>
      </c>
      <c r="Y1226" t="s">
        <v>555</v>
      </c>
      <c r="Z1226" t="s">
        <v>268</v>
      </c>
      <c r="AA1226" t="s">
        <v>268</v>
      </c>
      <c r="AB1226" t="s">
        <v>268</v>
      </c>
      <c r="AC1226" t="s">
        <v>268</v>
      </c>
      <c r="AD1226" t="s">
        <v>268</v>
      </c>
      <c r="AE1226" t="s">
        <v>287</v>
      </c>
      <c r="AF1226" t="s">
        <v>1811</v>
      </c>
      <c r="AG1226" t="s">
        <v>875</v>
      </c>
      <c r="AH1226" t="s">
        <v>1831</v>
      </c>
      <c r="AI1226" t="s">
        <v>9485</v>
      </c>
      <c r="AJ1226" t="s">
        <v>268</v>
      </c>
      <c r="AK1226" t="s">
        <v>395</v>
      </c>
      <c r="AL1226" t="s">
        <v>268</v>
      </c>
      <c r="AM1226" t="s">
        <v>353</v>
      </c>
      <c r="AN1226" t="s">
        <v>268</v>
      </c>
      <c r="AO1226" t="s">
        <v>268</v>
      </c>
      <c r="AP1226" t="s">
        <v>268</v>
      </c>
      <c r="AQ1226" t="s">
        <v>268</v>
      </c>
      <c r="AR1226" t="s">
        <v>268</v>
      </c>
      <c r="AS1226" t="s">
        <v>268</v>
      </c>
      <c r="AT1226" t="s">
        <v>268</v>
      </c>
      <c r="AU1226" t="s">
        <v>268</v>
      </c>
      <c r="AV1226" t="s">
        <v>268</v>
      </c>
      <c r="AW1226" t="s">
        <v>268</v>
      </c>
      <c r="AX1226" t="s">
        <v>268</v>
      </c>
      <c r="AY1226" t="s">
        <v>268</v>
      </c>
      <c r="AZ1226" t="s">
        <v>268</v>
      </c>
      <c r="BA1226" t="s">
        <v>268</v>
      </c>
      <c r="BB1226" t="s">
        <v>268</v>
      </c>
      <c r="BC1226" t="s">
        <v>268</v>
      </c>
      <c r="BD1226" t="s">
        <v>268</v>
      </c>
      <c r="BE1226" t="s">
        <v>268</v>
      </c>
      <c r="BF1226" t="s">
        <v>268</v>
      </c>
      <c r="BG1226" t="s">
        <v>268</v>
      </c>
      <c r="BH1226" t="s">
        <v>268</v>
      </c>
      <c r="BI1226" t="s">
        <v>268</v>
      </c>
      <c r="BJ1226" t="s">
        <v>268</v>
      </c>
      <c r="BK1226" t="s">
        <v>268</v>
      </c>
      <c r="BL1226" t="s">
        <v>268</v>
      </c>
      <c r="BM1226" t="s">
        <v>268</v>
      </c>
      <c r="BN1226" t="s">
        <v>268</v>
      </c>
      <c r="BO1226" t="s">
        <v>268</v>
      </c>
      <c r="BP1226" t="s">
        <v>268</v>
      </c>
      <c r="BQ1226" t="s">
        <v>268</v>
      </c>
      <c r="BR1226" t="s">
        <v>268</v>
      </c>
      <c r="BS1226" t="s">
        <v>268</v>
      </c>
      <c r="BT1226" t="s">
        <v>268</v>
      </c>
      <c r="BU1226" t="s">
        <v>268</v>
      </c>
      <c r="BV1226" t="s">
        <v>268</v>
      </c>
      <c r="BW1226" t="s">
        <v>268</v>
      </c>
      <c r="BX1226" t="s">
        <v>268</v>
      </c>
      <c r="BY1226">
        <v>60</v>
      </c>
      <c r="BZ1226">
        <v>60</v>
      </c>
      <c r="CA1226" t="s">
        <v>142</v>
      </c>
      <c r="CB1226" s="356">
        <v>123</v>
      </c>
      <c r="CC1226" t="s">
        <v>1817</v>
      </c>
      <c r="CD1226" t="s">
        <v>268</v>
      </c>
      <c r="CE1226" t="s">
        <v>268</v>
      </c>
      <c r="CF1226" s="356">
        <v>1</v>
      </c>
      <c r="CG1226" t="s">
        <v>268</v>
      </c>
      <c r="CH1226" t="s">
        <v>268</v>
      </c>
      <c r="CI1226" t="s">
        <v>268</v>
      </c>
      <c r="CJ1226" t="s">
        <v>268</v>
      </c>
      <c r="CK1226" t="s">
        <v>268</v>
      </c>
      <c r="CL1226" t="s">
        <v>268</v>
      </c>
      <c r="CM1226" t="s">
        <v>11224</v>
      </c>
      <c r="CN1226">
        <v>29.58</v>
      </c>
      <c r="CO1226" t="s">
        <v>268</v>
      </c>
      <c r="CP1226">
        <v>29.58</v>
      </c>
      <c r="CQ1226">
        <v>365</v>
      </c>
      <c r="CR1226" t="s">
        <v>878</v>
      </c>
      <c r="CS1226" t="s">
        <v>11225</v>
      </c>
      <c r="CT1226" t="s">
        <v>11226</v>
      </c>
      <c r="CU1226" t="s">
        <v>11227</v>
      </c>
      <c r="CV1226" t="s">
        <v>268</v>
      </c>
      <c r="CW1226" t="s">
        <v>268</v>
      </c>
      <c r="CX1226" t="s">
        <v>268</v>
      </c>
      <c r="CY1226" t="s">
        <v>268</v>
      </c>
      <c r="CZ1226" t="s">
        <v>268</v>
      </c>
      <c r="DA1226" t="s">
        <v>268</v>
      </c>
      <c r="DB1226" s="429">
        <f t="shared" si="253"/>
        <v>0</v>
      </c>
      <c r="DC1226" s="284">
        <f t="shared" si="254"/>
        <v>0</v>
      </c>
      <c r="DD1226" s="284">
        <f t="shared" si="255"/>
        <v>0</v>
      </c>
      <c r="DE1226" s="284">
        <f t="shared" si="256"/>
        <v>0</v>
      </c>
      <c r="DF1226" s="295">
        <f t="shared" si="257"/>
        <v>60</v>
      </c>
      <c r="DG1226" s="284">
        <f t="shared" si="258"/>
        <v>1</v>
      </c>
      <c r="DH1226" s="284">
        <f t="shared" si="259"/>
        <v>0</v>
      </c>
      <c r="DI1226" s="284">
        <f t="shared" si="260"/>
        <v>0</v>
      </c>
      <c r="DJ1226" s="284">
        <f t="shared" si="261"/>
        <v>0</v>
      </c>
      <c r="DK1226" s="295">
        <f t="shared" si="262"/>
        <v>0</v>
      </c>
      <c r="DL1226" s="297">
        <f t="shared" si="263"/>
        <v>1</v>
      </c>
      <c r="DM1226" s="430">
        <f>IFERROR(IF(CA1226="D",IF(DL1226="A dispo.",DF1226*VLOOKUP('DATI INPUT'!$F$27,TARIFFE_UD,4,FALSE),DF1226*VLOOKUP(DL1226,TARIFFE_UD,4,FALSE)),DF1226*VLOOKUP(CB1226-100,TARIFFE_UND,4,FALSE)),0)</f>
        <v>29.581287182784394</v>
      </c>
      <c r="DN1226" s="430">
        <f>IFERROR(IF(CA1226="D",IF(DL1226="A dispo.",DK1226*VLOOKUP('DATI INPUT'!$F$27,TARIFFE_UD,5,FALSE),DK1226*VLOOKUP(DL1226,TARIFFE_UD,5,FALSE)),DK1226*VLOOKUP(CB1226-100,TARIFFE_UND,5,FALSE)),0)</f>
        <v>0</v>
      </c>
      <c r="DO1226" s="431">
        <f t="shared" si="264"/>
        <v>1.2871827843952133E-3</v>
      </c>
      <c r="DP1226" s="299">
        <f>IFERROR(IF(CA1226="D",IF(DL1226="A dispo.",DF1226*VLOOKUP('DATI INPUT'!$F$27,TARIFFE_UD,2,FALSE),DF1226*VLOOKUP(DL1226,TARIFFE_UD,2,FALSE)),DF1226*VLOOKUP(CB1226-100,TARIFFE_UND,2,FALSE)),0)</f>
        <v>36.957685276533695</v>
      </c>
      <c r="DQ1226" s="299">
        <f>IFERROR(IF(CA1226="D",IF(DL1226="A dispo.",DK1226*VLOOKUP('DATI INPUT'!$F$27,TARIFFE_UD,3,FALSE),DK1226*VLOOKUP(DL1226,TARIFFE_UD,3,FALSE)),DK1226*VLOOKUP(CB1226-100,TARIFFE_UND,3,FALSE)),0)</f>
        <v>0</v>
      </c>
      <c r="DR1226" s="299">
        <f t="shared" si="265"/>
        <v>36.957685276533695</v>
      </c>
    </row>
    <row r="1227" spans="1:122" x14ac:dyDescent="0.25">
      <c r="A1227" t="s">
        <v>9491</v>
      </c>
      <c r="B1227" t="s">
        <v>9492</v>
      </c>
      <c r="C1227" t="s">
        <v>1645</v>
      </c>
      <c r="D1227" t="s">
        <v>9493</v>
      </c>
      <c r="E1227" t="s">
        <v>268</v>
      </c>
      <c r="F1227" t="s">
        <v>156</v>
      </c>
      <c r="G1227" t="s">
        <v>9494</v>
      </c>
      <c r="H1227" t="s">
        <v>1521</v>
      </c>
      <c r="I1227" t="s">
        <v>9495</v>
      </c>
      <c r="J1227" t="s">
        <v>274</v>
      </c>
      <c r="K1227" t="s">
        <v>571</v>
      </c>
      <c r="L1227" t="s">
        <v>960</v>
      </c>
      <c r="M1227" t="s">
        <v>9496</v>
      </c>
      <c r="N1227" t="s">
        <v>984</v>
      </c>
      <c r="O1227" t="s">
        <v>873</v>
      </c>
      <c r="P1227" t="s">
        <v>2045</v>
      </c>
      <c r="Q1227" t="s">
        <v>276</v>
      </c>
      <c r="R1227" t="s">
        <v>268</v>
      </c>
      <c r="S1227" t="s">
        <v>268</v>
      </c>
      <c r="T1227" t="s">
        <v>268</v>
      </c>
      <c r="U1227" t="s">
        <v>268</v>
      </c>
      <c r="V1227" t="s">
        <v>268</v>
      </c>
      <c r="W1227" t="s">
        <v>9496</v>
      </c>
      <c r="X1227" t="s">
        <v>2045</v>
      </c>
      <c r="Y1227" t="s">
        <v>276</v>
      </c>
      <c r="Z1227" t="s">
        <v>268</v>
      </c>
      <c r="AA1227" t="s">
        <v>268</v>
      </c>
      <c r="AB1227" t="s">
        <v>268</v>
      </c>
      <c r="AC1227" t="s">
        <v>268</v>
      </c>
      <c r="AD1227" t="s">
        <v>268</v>
      </c>
      <c r="AE1227" t="s">
        <v>287</v>
      </c>
      <c r="AF1227" t="s">
        <v>1811</v>
      </c>
      <c r="AG1227" t="s">
        <v>875</v>
      </c>
      <c r="AH1227" t="s">
        <v>2047</v>
      </c>
      <c r="AI1227" t="s">
        <v>1054</v>
      </c>
      <c r="AJ1227" t="s">
        <v>268</v>
      </c>
      <c r="AK1227" t="s">
        <v>382</v>
      </c>
      <c r="AL1227" t="s">
        <v>268</v>
      </c>
      <c r="AM1227" t="s">
        <v>288</v>
      </c>
      <c r="AN1227" t="s">
        <v>268</v>
      </c>
      <c r="AO1227" t="s">
        <v>268</v>
      </c>
      <c r="AP1227" t="s">
        <v>268</v>
      </c>
      <c r="AQ1227" t="s">
        <v>268</v>
      </c>
      <c r="AR1227" t="s">
        <v>268</v>
      </c>
      <c r="AS1227" t="s">
        <v>268</v>
      </c>
      <c r="AT1227" t="s">
        <v>268</v>
      </c>
      <c r="AU1227" t="s">
        <v>268</v>
      </c>
      <c r="AV1227" t="s">
        <v>268</v>
      </c>
      <c r="AW1227" t="s">
        <v>268</v>
      </c>
      <c r="AX1227" t="s">
        <v>268</v>
      </c>
      <c r="AY1227" t="s">
        <v>268</v>
      </c>
      <c r="AZ1227" t="s">
        <v>268</v>
      </c>
      <c r="BA1227" t="s">
        <v>268</v>
      </c>
      <c r="BB1227" t="s">
        <v>268</v>
      </c>
      <c r="BC1227" t="s">
        <v>268</v>
      </c>
      <c r="BD1227" t="s">
        <v>268</v>
      </c>
      <c r="BE1227" t="s">
        <v>268</v>
      </c>
      <c r="BF1227" t="s">
        <v>268</v>
      </c>
      <c r="BG1227" t="s">
        <v>268</v>
      </c>
      <c r="BH1227" t="s">
        <v>268</v>
      </c>
      <c r="BI1227" t="s">
        <v>268</v>
      </c>
      <c r="BJ1227" t="s">
        <v>268</v>
      </c>
      <c r="BK1227" t="s">
        <v>268</v>
      </c>
      <c r="BL1227" t="s">
        <v>268</v>
      </c>
      <c r="BM1227" t="s">
        <v>268</v>
      </c>
      <c r="BN1227" t="s">
        <v>268</v>
      </c>
      <c r="BO1227" t="s">
        <v>268</v>
      </c>
      <c r="BP1227" t="s">
        <v>268</v>
      </c>
      <c r="BQ1227" t="s">
        <v>268</v>
      </c>
      <c r="BR1227" t="s">
        <v>268</v>
      </c>
      <c r="BS1227" t="s">
        <v>268</v>
      </c>
      <c r="BT1227" t="s">
        <v>268</v>
      </c>
      <c r="BU1227" t="s">
        <v>268</v>
      </c>
      <c r="BV1227" t="s">
        <v>268</v>
      </c>
      <c r="BW1227" t="s">
        <v>268</v>
      </c>
      <c r="BX1227" t="s">
        <v>268</v>
      </c>
      <c r="BY1227">
        <v>65</v>
      </c>
      <c r="BZ1227">
        <v>65</v>
      </c>
      <c r="CA1227" t="s">
        <v>142</v>
      </c>
      <c r="CB1227" s="356">
        <v>122</v>
      </c>
      <c r="CC1227" t="s">
        <v>876</v>
      </c>
      <c r="CD1227" t="s">
        <v>268</v>
      </c>
      <c r="CE1227" t="s">
        <v>268</v>
      </c>
      <c r="CF1227" s="356">
        <v>2</v>
      </c>
      <c r="CG1227" t="s">
        <v>268</v>
      </c>
      <c r="CH1227" t="s">
        <v>268</v>
      </c>
      <c r="CI1227" t="s">
        <v>268</v>
      </c>
      <c r="CJ1227" t="s">
        <v>268</v>
      </c>
      <c r="CK1227" t="s">
        <v>268</v>
      </c>
      <c r="CL1227" t="s">
        <v>268</v>
      </c>
      <c r="CM1227" t="s">
        <v>11224</v>
      </c>
      <c r="CN1227">
        <v>88.83</v>
      </c>
      <c r="CO1227" t="s">
        <v>268</v>
      </c>
      <c r="CP1227">
        <v>88.83</v>
      </c>
      <c r="CQ1227">
        <v>365</v>
      </c>
      <c r="CR1227" t="s">
        <v>878</v>
      </c>
      <c r="CS1227" t="s">
        <v>11225</v>
      </c>
      <c r="CT1227" t="s">
        <v>11226</v>
      </c>
      <c r="CU1227" t="s">
        <v>11227</v>
      </c>
      <c r="CV1227" t="s">
        <v>268</v>
      </c>
      <c r="CW1227" t="s">
        <v>268</v>
      </c>
      <c r="CX1227" t="s">
        <v>268</v>
      </c>
      <c r="CY1227" t="s">
        <v>268</v>
      </c>
      <c r="CZ1227" t="s">
        <v>268</v>
      </c>
      <c r="DA1227" t="s">
        <v>268</v>
      </c>
      <c r="DB1227" s="429">
        <f t="shared" si="253"/>
        <v>0</v>
      </c>
      <c r="DC1227" s="284">
        <f t="shared" si="254"/>
        <v>0</v>
      </c>
      <c r="DD1227" s="284">
        <f t="shared" si="255"/>
        <v>0</v>
      </c>
      <c r="DE1227" s="284">
        <f t="shared" si="256"/>
        <v>0</v>
      </c>
      <c r="DF1227" s="295">
        <f t="shared" si="257"/>
        <v>65</v>
      </c>
      <c r="DG1227" s="284">
        <f t="shared" si="258"/>
        <v>0</v>
      </c>
      <c r="DH1227" s="284">
        <f t="shared" si="259"/>
        <v>0</v>
      </c>
      <c r="DI1227" s="284">
        <f t="shared" si="260"/>
        <v>0</v>
      </c>
      <c r="DJ1227" s="284">
        <f t="shared" si="261"/>
        <v>0</v>
      </c>
      <c r="DK1227" s="295">
        <f t="shared" si="262"/>
        <v>1</v>
      </c>
      <c r="DL1227" s="297">
        <f t="shared" si="263"/>
        <v>2</v>
      </c>
      <c r="DM1227" s="430">
        <f>IFERROR(IF(CA1227="D",IF(DL1227="A dispo.",DF1227*VLOOKUP('DATI INPUT'!$F$27,TARIFFE_UD,4,FALSE),DF1227*VLOOKUP(DL1227,TARIFFE_UD,4,FALSE)),DF1227*VLOOKUP(CB1227-100,TARIFFE_UND,4,FALSE)),0)</f>
        <v>37.387460189352502</v>
      </c>
      <c r="DN1227" s="430">
        <f>IFERROR(IF(CA1227="D",IF(DL1227="A dispo.",DK1227*VLOOKUP('DATI INPUT'!$F$27,TARIFFE_UD,5,FALSE),DK1227*VLOOKUP(DL1227,TARIFFE_UD,5,FALSE)),DK1227*VLOOKUP(CB1227-100,TARIFFE_UND,5,FALSE)),0)</f>
        <v>51.443731886070836</v>
      </c>
      <c r="DO1227" s="431">
        <f t="shared" si="264"/>
        <v>1.1920754233329944E-3</v>
      </c>
      <c r="DP1227" s="299">
        <f>IFERROR(IF(CA1227="D",IF(DL1227="A dispo.",DF1227*VLOOKUP('DATI INPUT'!$F$27,TARIFFE_UD,2,FALSE),DF1227*VLOOKUP(DL1227,TARIFFE_UD,2,FALSE)),DF1227*VLOOKUP(CB1227-100,TARIFFE_UND,2,FALSE)),0)</f>
        <v>46.710407780063427</v>
      </c>
      <c r="DQ1227" s="299">
        <f>IFERROR(IF(CA1227="D",IF(DL1227="A dispo.",DK1227*VLOOKUP('DATI INPUT'!$F$27,TARIFFE_UD,3,FALSE),DK1227*VLOOKUP(DL1227,TARIFFE_UD,3,FALSE)),DK1227*VLOOKUP(CB1227-100,TARIFFE_UND,3,FALSE)),0)</f>
        <v>46.077822723118445</v>
      </c>
      <c r="DR1227" s="299">
        <f t="shared" si="265"/>
        <v>92.788230503181865</v>
      </c>
    </row>
    <row r="1228" spans="1:122" x14ac:dyDescent="0.25">
      <c r="A1228" t="s">
        <v>9497</v>
      </c>
      <c r="B1228" t="s">
        <v>9492</v>
      </c>
      <c r="C1228" t="s">
        <v>9498</v>
      </c>
      <c r="D1228" t="s">
        <v>9493</v>
      </c>
      <c r="E1228" t="s">
        <v>268</v>
      </c>
      <c r="F1228" t="s">
        <v>156</v>
      </c>
      <c r="G1228" t="s">
        <v>9494</v>
      </c>
      <c r="H1228" t="s">
        <v>1521</v>
      </c>
      <c r="I1228" t="s">
        <v>9495</v>
      </c>
      <c r="J1228" t="s">
        <v>274</v>
      </c>
      <c r="K1228" t="s">
        <v>571</v>
      </c>
      <c r="L1228" t="s">
        <v>960</v>
      </c>
      <c r="M1228" t="s">
        <v>9496</v>
      </c>
      <c r="N1228" t="s">
        <v>984</v>
      </c>
      <c r="O1228" t="s">
        <v>873</v>
      </c>
      <c r="P1228" t="s">
        <v>2045</v>
      </c>
      <c r="Q1228" t="s">
        <v>276</v>
      </c>
      <c r="R1228" t="s">
        <v>268</v>
      </c>
      <c r="S1228" t="s">
        <v>268</v>
      </c>
      <c r="T1228" t="s">
        <v>268</v>
      </c>
      <c r="U1228" t="s">
        <v>268</v>
      </c>
      <c r="V1228" t="s">
        <v>268</v>
      </c>
      <c r="W1228" t="s">
        <v>9496</v>
      </c>
      <c r="X1228" t="s">
        <v>2045</v>
      </c>
      <c r="Y1228" t="s">
        <v>276</v>
      </c>
      <c r="Z1228" t="s">
        <v>268</v>
      </c>
      <c r="AA1228" t="s">
        <v>268</v>
      </c>
      <c r="AB1228" t="s">
        <v>268</v>
      </c>
      <c r="AC1228" t="s">
        <v>268</v>
      </c>
      <c r="AD1228" t="s">
        <v>268</v>
      </c>
      <c r="AE1228" t="s">
        <v>287</v>
      </c>
      <c r="AF1228" t="s">
        <v>1811</v>
      </c>
      <c r="AG1228" t="s">
        <v>875</v>
      </c>
      <c r="AH1228" t="s">
        <v>2047</v>
      </c>
      <c r="AI1228" t="s">
        <v>1054</v>
      </c>
      <c r="AJ1228" t="s">
        <v>268</v>
      </c>
      <c r="AK1228" t="s">
        <v>381</v>
      </c>
      <c r="AL1228" t="s">
        <v>268</v>
      </c>
      <c r="AM1228" t="s">
        <v>353</v>
      </c>
      <c r="AN1228" t="s">
        <v>268</v>
      </c>
      <c r="AO1228" t="s">
        <v>268</v>
      </c>
      <c r="AP1228" t="s">
        <v>268</v>
      </c>
      <c r="AQ1228" t="s">
        <v>268</v>
      </c>
      <c r="AR1228" t="s">
        <v>268</v>
      </c>
      <c r="AS1228" t="s">
        <v>268</v>
      </c>
      <c r="AT1228" t="s">
        <v>268</v>
      </c>
      <c r="AU1228" t="s">
        <v>268</v>
      </c>
      <c r="AV1228" t="s">
        <v>268</v>
      </c>
      <c r="AW1228" t="s">
        <v>268</v>
      </c>
      <c r="AX1228" t="s">
        <v>268</v>
      </c>
      <c r="AY1228" t="s">
        <v>268</v>
      </c>
      <c r="AZ1228" t="s">
        <v>268</v>
      </c>
      <c r="BA1228" t="s">
        <v>268</v>
      </c>
      <c r="BB1228" t="s">
        <v>268</v>
      </c>
      <c r="BC1228" t="s">
        <v>268</v>
      </c>
      <c r="BD1228" t="s">
        <v>268</v>
      </c>
      <c r="BE1228" t="s">
        <v>268</v>
      </c>
      <c r="BF1228" t="s">
        <v>268</v>
      </c>
      <c r="BG1228" t="s">
        <v>268</v>
      </c>
      <c r="BH1228" t="s">
        <v>268</v>
      </c>
      <c r="BI1228" t="s">
        <v>268</v>
      </c>
      <c r="BJ1228" t="s">
        <v>268</v>
      </c>
      <c r="BK1228" t="s">
        <v>268</v>
      </c>
      <c r="BL1228" t="s">
        <v>268</v>
      </c>
      <c r="BM1228" t="s">
        <v>268</v>
      </c>
      <c r="BN1228" t="s">
        <v>268</v>
      </c>
      <c r="BO1228" t="s">
        <v>268</v>
      </c>
      <c r="BP1228" t="s">
        <v>268</v>
      </c>
      <c r="BQ1228" t="s">
        <v>268</v>
      </c>
      <c r="BR1228" t="s">
        <v>268</v>
      </c>
      <c r="BS1228" t="s">
        <v>268</v>
      </c>
      <c r="BT1228" t="s">
        <v>268</v>
      </c>
      <c r="BU1228" t="s">
        <v>268</v>
      </c>
      <c r="BV1228" t="s">
        <v>268</v>
      </c>
      <c r="BW1228" t="s">
        <v>268</v>
      </c>
      <c r="BX1228" t="s">
        <v>268</v>
      </c>
      <c r="BY1228">
        <v>30</v>
      </c>
      <c r="BZ1228">
        <v>30</v>
      </c>
      <c r="CA1228" t="s">
        <v>142</v>
      </c>
      <c r="CB1228" s="356">
        <v>123</v>
      </c>
      <c r="CC1228" t="s">
        <v>1817</v>
      </c>
      <c r="CD1228" t="s">
        <v>268</v>
      </c>
      <c r="CE1228" t="s">
        <v>268</v>
      </c>
      <c r="CF1228" s="356">
        <v>2</v>
      </c>
      <c r="CG1228" t="s">
        <v>268</v>
      </c>
      <c r="CH1228" t="s">
        <v>268</v>
      </c>
      <c r="CI1228" t="s">
        <v>268</v>
      </c>
      <c r="CJ1228" t="s">
        <v>268</v>
      </c>
      <c r="CK1228" t="s">
        <v>268</v>
      </c>
      <c r="CL1228" t="s">
        <v>268</v>
      </c>
      <c r="CM1228" t="s">
        <v>11224</v>
      </c>
      <c r="CN1228">
        <v>17.260000000000002</v>
      </c>
      <c r="CO1228" t="s">
        <v>268</v>
      </c>
      <c r="CP1228">
        <v>17.260000000000002</v>
      </c>
      <c r="CQ1228">
        <v>365</v>
      </c>
      <c r="CR1228" t="s">
        <v>878</v>
      </c>
      <c r="CS1228" t="s">
        <v>11225</v>
      </c>
      <c r="CT1228" t="s">
        <v>11226</v>
      </c>
      <c r="CU1228" t="s">
        <v>11227</v>
      </c>
      <c r="CV1228" t="s">
        <v>268</v>
      </c>
      <c r="CW1228" t="s">
        <v>268</v>
      </c>
      <c r="CX1228" t="s">
        <v>268</v>
      </c>
      <c r="CY1228" t="s">
        <v>268</v>
      </c>
      <c r="CZ1228" t="s">
        <v>268</v>
      </c>
      <c r="DA1228" t="s">
        <v>268</v>
      </c>
      <c r="DB1228" s="429">
        <f t="shared" si="253"/>
        <v>0</v>
      </c>
      <c r="DC1228" s="284">
        <f t="shared" si="254"/>
        <v>0</v>
      </c>
      <c r="DD1228" s="284">
        <f t="shared" si="255"/>
        <v>0</v>
      </c>
      <c r="DE1228" s="284">
        <f t="shared" si="256"/>
        <v>0</v>
      </c>
      <c r="DF1228" s="295">
        <f t="shared" si="257"/>
        <v>30</v>
      </c>
      <c r="DG1228" s="284">
        <f t="shared" si="258"/>
        <v>1</v>
      </c>
      <c r="DH1228" s="284">
        <f t="shared" si="259"/>
        <v>0</v>
      </c>
      <c r="DI1228" s="284">
        <f t="shared" si="260"/>
        <v>0</v>
      </c>
      <c r="DJ1228" s="284">
        <f t="shared" si="261"/>
        <v>0</v>
      </c>
      <c r="DK1228" s="295">
        <f t="shared" si="262"/>
        <v>0</v>
      </c>
      <c r="DL1228" s="297">
        <f t="shared" si="263"/>
        <v>2</v>
      </c>
      <c r="DM1228" s="430">
        <f>IFERROR(IF(CA1228="D",IF(DL1228="A dispo.",DF1228*VLOOKUP('DATI INPUT'!$F$27,TARIFFE_UD,4,FALSE),DF1228*VLOOKUP(DL1228,TARIFFE_UD,4,FALSE)),DF1228*VLOOKUP(CB1228-100,TARIFFE_UND,4,FALSE)),0)</f>
        <v>17.255750856624232</v>
      </c>
      <c r="DN1228" s="430">
        <f>IFERROR(IF(CA1228="D",IF(DL1228="A dispo.",DK1228*VLOOKUP('DATI INPUT'!$F$27,TARIFFE_UD,5,FALSE),DK1228*VLOOKUP(DL1228,TARIFFE_UD,5,FALSE)),DK1228*VLOOKUP(CB1228-100,TARIFFE_UND,5,FALSE)),0)</f>
        <v>0</v>
      </c>
      <c r="DO1228" s="431">
        <f t="shared" si="264"/>
        <v>-4.2491433757696484E-3</v>
      </c>
      <c r="DP1228" s="299">
        <f>IFERROR(IF(CA1228="D",IF(DL1228="A dispo.",DF1228*VLOOKUP('DATI INPUT'!$F$27,TARIFFE_UD,2,FALSE),DF1228*VLOOKUP(DL1228,TARIFFE_UD,2,FALSE)),DF1228*VLOOKUP(CB1228-100,TARIFFE_UND,2,FALSE)),0)</f>
        <v>21.558649744644658</v>
      </c>
      <c r="DQ1228" s="299">
        <f>IFERROR(IF(CA1228="D",IF(DL1228="A dispo.",DK1228*VLOOKUP('DATI INPUT'!$F$27,TARIFFE_UD,3,FALSE),DK1228*VLOOKUP(DL1228,TARIFFE_UD,3,FALSE)),DK1228*VLOOKUP(CB1228-100,TARIFFE_UND,3,FALSE)),0)</f>
        <v>0</v>
      </c>
      <c r="DR1228" s="299">
        <f t="shared" si="265"/>
        <v>21.558649744644658</v>
      </c>
    </row>
    <row r="1229" spans="1:122" x14ac:dyDescent="0.25">
      <c r="A1229" t="s">
        <v>9499</v>
      </c>
      <c r="B1229" t="s">
        <v>9500</v>
      </c>
      <c r="C1229" t="s">
        <v>9501</v>
      </c>
      <c r="D1229" t="s">
        <v>9502</v>
      </c>
      <c r="E1229" t="s">
        <v>268</v>
      </c>
      <c r="F1229" t="s">
        <v>156</v>
      </c>
      <c r="G1229" t="s">
        <v>9503</v>
      </c>
      <c r="H1229" t="s">
        <v>1777</v>
      </c>
      <c r="I1229" t="s">
        <v>9504</v>
      </c>
      <c r="J1229" t="s">
        <v>156</v>
      </c>
      <c r="K1229" t="s">
        <v>9505</v>
      </c>
      <c r="L1229" t="s">
        <v>984</v>
      </c>
      <c r="M1229" t="s">
        <v>5563</v>
      </c>
      <c r="N1229" t="s">
        <v>984</v>
      </c>
      <c r="O1229" t="s">
        <v>873</v>
      </c>
      <c r="P1229" t="s">
        <v>1962</v>
      </c>
      <c r="Q1229" t="s">
        <v>315</v>
      </c>
      <c r="R1229" t="s">
        <v>268</v>
      </c>
      <c r="S1229" t="s">
        <v>268</v>
      </c>
      <c r="T1229" t="s">
        <v>268</v>
      </c>
      <c r="U1229" t="s">
        <v>268</v>
      </c>
      <c r="V1229" t="s">
        <v>268</v>
      </c>
      <c r="W1229" t="s">
        <v>5563</v>
      </c>
      <c r="X1229" t="s">
        <v>1962</v>
      </c>
      <c r="Y1229" t="s">
        <v>315</v>
      </c>
      <c r="Z1229" t="s">
        <v>268</v>
      </c>
      <c r="AA1229" t="s">
        <v>268</v>
      </c>
      <c r="AB1229" t="s">
        <v>268</v>
      </c>
      <c r="AC1229" t="s">
        <v>268</v>
      </c>
      <c r="AD1229" t="s">
        <v>268</v>
      </c>
      <c r="AE1229" t="s">
        <v>287</v>
      </c>
      <c r="AF1229" t="s">
        <v>1811</v>
      </c>
      <c r="AG1229" t="s">
        <v>875</v>
      </c>
      <c r="AH1229" t="s">
        <v>1963</v>
      </c>
      <c r="AI1229" t="s">
        <v>5564</v>
      </c>
      <c r="AJ1229" t="s">
        <v>268</v>
      </c>
      <c r="AK1229" t="s">
        <v>366</v>
      </c>
      <c r="AL1229" t="s">
        <v>268</v>
      </c>
      <c r="AM1229" t="s">
        <v>288</v>
      </c>
      <c r="AN1229" t="s">
        <v>268</v>
      </c>
      <c r="AO1229" t="s">
        <v>268</v>
      </c>
      <c r="AP1229" t="s">
        <v>268</v>
      </c>
      <c r="AQ1229" t="s">
        <v>268</v>
      </c>
      <c r="AR1229" t="s">
        <v>268</v>
      </c>
      <c r="AS1229" t="s">
        <v>268</v>
      </c>
      <c r="AT1229" t="s">
        <v>268</v>
      </c>
      <c r="AU1229" t="s">
        <v>268</v>
      </c>
      <c r="AV1229" t="s">
        <v>268</v>
      </c>
      <c r="AW1229" t="s">
        <v>268</v>
      </c>
      <c r="AX1229" t="s">
        <v>268</v>
      </c>
      <c r="AY1229" t="s">
        <v>268</v>
      </c>
      <c r="AZ1229" t="s">
        <v>268</v>
      </c>
      <c r="BA1229" t="s">
        <v>268</v>
      </c>
      <c r="BB1229" t="s">
        <v>268</v>
      </c>
      <c r="BC1229" t="s">
        <v>268</v>
      </c>
      <c r="BD1229" t="s">
        <v>268</v>
      </c>
      <c r="BE1229" t="s">
        <v>268</v>
      </c>
      <c r="BF1229" t="s">
        <v>268</v>
      </c>
      <c r="BG1229" t="s">
        <v>268</v>
      </c>
      <c r="BH1229" t="s">
        <v>268</v>
      </c>
      <c r="BI1229" t="s">
        <v>268</v>
      </c>
      <c r="BJ1229" t="s">
        <v>268</v>
      </c>
      <c r="BK1229" t="s">
        <v>268</v>
      </c>
      <c r="BL1229" t="s">
        <v>268</v>
      </c>
      <c r="BM1229" t="s">
        <v>268</v>
      </c>
      <c r="BN1229" t="s">
        <v>268</v>
      </c>
      <c r="BO1229" t="s">
        <v>268</v>
      </c>
      <c r="BP1229" t="s">
        <v>268</v>
      </c>
      <c r="BQ1229" t="s">
        <v>268</v>
      </c>
      <c r="BR1229" t="s">
        <v>268</v>
      </c>
      <c r="BS1229" t="s">
        <v>268</v>
      </c>
      <c r="BT1229" t="s">
        <v>268</v>
      </c>
      <c r="BU1229" t="s">
        <v>268</v>
      </c>
      <c r="BV1229" t="s">
        <v>268</v>
      </c>
      <c r="BW1229" t="s">
        <v>268</v>
      </c>
      <c r="BX1229" t="s">
        <v>268</v>
      </c>
      <c r="BY1229">
        <v>111</v>
      </c>
      <c r="BZ1229">
        <v>111</v>
      </c>
      <c r="CA1229" t="s">
        <v>142</v>
      </c>
      <c r="CB1229" s="356">
        <v>122</v>
      </c>
      <c r="CC1229" t="s">
        <v>876</v>
      </c>
      <c r="CD1229" t="s">
        <v>268</v>
      </c>
      <c r="CE1229" t="s">
        <v>268</v>
      </c>
      <c r="CF1229" s="356">
        <v>1</v>
      </c>
      <c r="CG1229" t="s">
        <v>268</v>
      </c>
      <c r="CH1229" t="s">
        <v>268</v>
      </c>
      <c r="CI1229" t="s">
        <v>268</v>
      </c>
      <c r="CJ1229" t="s">
        <v>268</v>
      </c>
      <c r="CK1229" t="s">
        <v>268</v>
      </c>
      <c r="CL1229" t="s">
        <v>268</v>
      </c>
      <c r="CM1229" t="s">
        <v>11224</v>
      </c>
      <c r="CN1229">
        <v>71.66</v>
      </c>
      <c r="CO1229" t="s">
        <v>268</v>
      </c>
      <c r="CP1229">
        <v>71.66</v>
      </c>
      <c r="CQ1229">
        <v>365</v>
      </c>
      <c r="CR1229" t="s">
        <v>878</v>
      </c>
      <c r="CS1229" t="s">
        <v>11225</v>
      </c>
      <c r="CT1229" t="s">
        <v>11226</v>
      </c>
      <c r="CU1229" t="s">
        <v>11227</v>
      </c>
      <c r="CV1229" t="s">
        <v>268</v>
      </c>
      <c r="CW1229" t="s">
        <v>268</v>
      </c>
      <c r="CX1229" t="s">
        <v>268</v>
      </c>
      <c r="CY1229" t="s">
        <v>268</v>
      </c>
      <c r="CZ1229" t="s">
        <v>268</v>
      </c>
      <c r="DA1229" t="s">
        <v>268</v>
      </c>
      <c r="DB1229" s="429">
        <f t="shared" si="253"/>
        <v>0</v>
      </c>
      <c r="DC1229" s="284">
        <f t="shared" si="254"/>
        <v>0</v>
      </c>
      <c r="DD1229" s="284">
        <f t="shared" si="255"/>
        <v>0</v>
      </c>
      <c r="DE1229" s="284">
        <f t="shared" si="256"/>
        <v>0</v>
      </c>
      <c r="DF1229" s="295">
        <f t="shared" si="257"/>
        <v>111.00000000000001</v>
      </c>
      <c r="DG1229" s="284">
        <f t="shared" si="258"/>
        <v>0</v>
      </c>
      <c r="DH1229" s="284">
        <f t="shared" si="259"/>
        <v>0</v>
      </c>
      <c r="DI1229" s="284">
        <f t="shared" si="260"/>
        <v>0</v>
      </c>
      <c r="DJ1229" s="284">
        <f t="shared" si="261"/>
        <v>0</v>
      </c>
      <c r="DK1229" s="295">
        <f t="shared" si="262"/>
        <v>1</v>
      </c>
      <c r="DL1229" s="297">
        <f t="shared" si="263"/>
        <v>1</v>
      </c>
      <c r="DM1229" s="430">
        <f>IFERROR(IF(CA1229="D",IF(DL1229="A dispo.",DF1229*VLOOKUP('DATI INPUT'!$F$27,TARIFFE_UD,4,FALSE),DF1229*VLOOKUP(DL1229,TARIFFE_UD,4,FALSE)),DF1229*VLOOKUP(CB1229-100,TARIFFE_UND,4,FALSE)),0)</f>
        <v>54.725381288151134</v>
      </c>
      <c r="DN1229" s="430">
        <f>IFERROR(IF(CA1229="D",IF(DL1229="A dispo.",DK1229*VLOOKUP('DATI INPUT'!$F$27,TARIFFE_UD,5,FALSE),DK1229*VLOOKUP(DL1229,TARIFFE_UD,5,FALSE)),DK1229*VLOOKUP(CB1229-100,TARIFFE_UND,5,FALSE)),0)</f>
        <v>16.930848468833439</v>
      </c>
      <c r="DO1229" s="431">
        <f t="shared" si="264"/>
        <v>-3.7702430154240574E-3</v>
      </c>
      <c r="DP1229" s="299">
        <f>IFERROR(IF(CA1229="D",IF(DL1229="A dispo.",DF1229*VLOOKUP('DATI INPUT'!$F$27,TARIFFE_UD,2,FALSE),DF1229*VLOOKUP(DL1229,TARIFFE_UD,2,FALSE)),DF1229*VLOOKUP(CB1229-100,TARIFFE_UND,2,FALSE)),0)</f>
        <v>68.371717761587348</v>
      </c>
      <c r="DQ1229" s="299">
        <f>IFERROR(IF(CA1229="D",IF(DL1229="A dispo.",DK1229*VLOOKUP('DATI INPUT'!$F$27,TARIFFE_UD,3,FALSE),DK1229*VLOOKUP(DL1229,TARIFFE_UD,3,FALSE)),DK1229*VLOOKUP(CB1229-100,TARIFFE_UND,3,FALSE)),0)</f>
        <v>15.164853048114928</v>
      </c>
      <c r="DR1229" s="299">
        <f t="shared" si="265"/>
        <v>83.536570809702283</v>
      </c>
    </row>
    <row r="1230" spans="1:122" x14ac:dyDescent="0.25">
      <c r="A1230" t="s">
        <v>9506</v>
      </c>
      <c r="B1230" t="s">
        <v>7681</v>
      </c>
      <c r="C1230" t="s">
        <v>1107</v>
      </c>
      <c r="D1230" t="s">
        <v>7682</v>
      </c>
      <c r="E1230" t="s">
        <v>268</v>
      </c>
      <c r="F1230" t="s">
        <v>156</v>
      </c>
      <c r="G1230" t="s">
        <v>7683</v>
      </c>
      <c r="H1230" t="s">
        <v>6207</v>
      </c>
      <c r="I1230" t="s">
        <v>412</v>
      </c>
      <c r="J1230" t="s">
        <v>274</v>
      </c>
      <c r="K1230" t="s">
        <v>7684</v>
      </c>
      <c r="L1230" t="s">
        <v>984</v>
      </c>
      <c r="M1230" t="s">
        <v>2257</v>
      </c>
      <c r="N1230" t="s">
        <v>984</v>
      </c>
      <c r="O1230" t="s">
        <v>873</v>
      </c>
      <c r="P1230" t="s">
        <v>2258</v>
      </c>
      <c r="Q1230" t="s">
        <v>315</v>
      </c>
      <c r="R1230" t="s">
        <v>268</v>
      </c>
      <c r="S1230" t="s">
        <v>268</v>
      </c>
      <c r="T1230" t="s">
        <v>268</v>
      </c>
      <c r="U1230" t="s">
        <v>268</v>
      </c>
      <c r="V1230" t="s">
        <v>268</v>
      </c>
      <c r="W1230" t="s">
        <v>2257</v>
      </c>
      <c r="X1230" t="s">
        <v>2258</v>
      </c>
      <c r="Y1230" t="s">
        <v>315</v>
      </c>
      <c r="Z1230" t="s">
        <v>268</v>
      </c>
      <c r="AA1230" t="s">
        <v>268</v>
      </c>
      <c r="AB1230" t="s">
        <v>268</v>
      </c>
      <c r="AC1230" t="s">
        <v>268</v>
      </c>
      <c r="AD1230" t="s">
        <v>268</v>
      </c>
      <c r="AE1230" t="s">
        <v>287</v>
      </c>
      <c r="AF1230" t="s">
        <v>1811</v>
      </c>
      <c r="AG1230" t="s">
        <v>875</v>
      </c>
      <c r="AH1230" t="s">
        <v>1848</v>
      </c>
      <c r="AI1230" t="s">
        <v>9507</v>
      </c>
      <c r="AJ1230" t="s">
        <v>268</v>
      </c>
      <c r="AK1230" t="s">
        <v>366</v>
      </c>
      <c r="AL1230" t="s">
        <v>268</v>
      </c>
      <c r="AM1230" t="s">
        <v>288</v>
      </c>
      <c r="AN1230" t="s">
        <v>268</v>
      </c>
      <c r="AO1230" t="s">
        <v>268</v>
      </c>
      <c r="AP1230" t="s">
        <v>268</v>
      </c>
      <c r="AQ1230" t="s">
        <v>268</v>
      </c>
      <c r="AR1230" t="s">
        <v>268</v>
      </c>
      <c r="AS1230" t="s">
        <v>268</v>
      </c>
      <c r="AT1230" t="s">
        <v>268</v>
      </c>
      <c r="AU1230" t="s">
        <v>268</v>
      </c>
      <c r="AV1230" t="s">
        <v>268</v>
      </c>
      <c r="AW1230" t="s">
        <v>268</v>
      </c>
      <c r="AX1230" t="s">
        <v>268</v>
      </c>
      <c r="AY1230" t="s">
        <v>268</v>
      </c>
      <c r="AZ1230" t="s">
        <v>268</v>
      </c>
      <c r="BA1230" t="s">
        <v>268</v>
      </c>
      <c r="BB1230" t="s">
        <v>268</v>
      </c>
      <c r="BC1230" t="s">
        <v>268</v>
      </c>
      <c r="BD1230" t="s">
        <v>268</v>
      </c>
      <c r="BE1230" t="s">
        <v>268</v>
      </c>
      <c r="BF1230" t="s">
        <v>268</v>
      </c>
      <c r="BG1230" t="s">
        <v>268</v>
      </c>
      <c r="BH1230" t="s">
        <v>268</v>
      </c>
      <c r="BI1230" t="s">
        <v>268</v>
      </c>
      <c r="BJ1230" t="s">
        <v>268</v>
      </c>
      <c r="BK1230" t="s">
        <v>268</v>
      </c>
      <c r="BL1230" t="s">
        <v>268</v>
      </c>
      <c r="BM1230" t="s">
        <v>268</v>
      </c>
      <c r="BN1230" t="s">
        <v>268</v>
      </c>
      <c r="BO1230" t="s">
        <v>268</v>
      </c>
      <c r="BP1230" t="s">
        <v>268</v>
      </c>
      <c r="BQ1230" t="s">
        <v>268</v>
      </c>
      <c r="BR1230" t="s">
        <v>268</v>
      </c>
      <c r="BS1230" t="s">
        <v>268</v>
      </c>
      <c r="BT1230" t="s">
        <v>268</v>
      </c>
      <c r="BU1230" t="s">
        <v>268</v>
      </c>
      <c r="BV1230" t="s">
        <v>268</v>
      </c>
      <c r="BW1230" t="s">
        <v>268</v>
      </c>
      <c r="BX1230" t="s">
        <v>268</v>
      </c>
      <c r="BY1230">
        <v>69</v>
      </c>
      <c r="BZ1230">
        <v>69</v>
      </c>
      <c r="CA1230" t="s">
        <v>142</v>
      </c>
      <c r="CB1230" s="356">
        <v>122</v>
      </c>
      <c r="CC1230" t="s">
        <v>876</v>
      </c>
      <c r="CD1230" t="s">
        <v>268</v>
      </c>
      <c r="CE1230" t="s">
        <v>268</v>
      </c>
      <c r="CF1230" s="356">
        <v>1</v>
      </c>
      <c r="CG1230" t="s">
        <v>268</v>
      </c>
      <c r="CH1230" t="s">
        <v>268</v>
      </c>
      <c r="CI1230" t="s">
        <v>268</v>
      </c>
      <c r="CJ1230" t="s">
        <v>268</v>
      </c>
      <c r="CK1230" t="s">
        <v>268</v>
      </c>
      <c r="CL1230" t="s">
        <v>268</v>
      </c>
      <c r="CM1230" t="s">
        <v>11224</v>
      </c>
      <c r="CN1230">
        <v>50.95</v>
      </c>
      <c r="CO1230" t="s">
        <v>268</v>
      </c>
      <c r="CP1230">
        <v>50.95</v>
      </c>
      <c r="CQ1230">
        <v>365</v>
      </c>
      <c r="CR1230" t="s">
        <v>878</v>
      </c>
      <c r="CS1230" t="s">
        <v>11225</v>
      </c>
      <c r="CT1230" t="s">
        <v>11226</v>
      </c>
      <c r="CU1230" t="s">
        <v>11227</v>
      </c>
      <c r="CV1230" t="s">
        <v>268</v>
      </c>
      <c r="CW1230" t="s">
        <v>268</v>
      </c>
      <c r="CX1230" t="s">
        <v>268</v>
      </c>
      <c r="CY1230" t="s">
        <v>268</v>
      </c>
      <c r="CZ1230" t="s">
        <v>268</v>
      </c>
      <c r="DA1230" t="s">
        <v>268</v>
      </c>
      <c r="DB1230" s="429">
        <f t="shared" si="253"/>
        <v>0</v>
      </c>
      <c r="DC1230" s="284">
        <f t="shared" si="254"/>
        <v>0</v>
      </c>
      <c r="DD1230" s="284">
        <f t="shared" si="255"/>
        <v>0</v>
      </c>
      <c r="DE1230" s="284">
        <f t="shared" si="256"/>
        <v>0</v>
      </c>
      <c r="DF1230" s="295">
        <f t="shared" si="257"/>
        <v>69</v>
      </c>
      <c r="DG1230" s="284">
        <f t="shared" si="258"/>
        <v>0</v>
      </c>
      <c r="DH1230" s="284">
        <f t="shared" si="259"/>
        <v>0</v>
      </c>
      <c r="DI1230" s="284">
        <f t="shared" si="260"/>
        <v>0</v>
      </c>
      <c r="DJ1230" s="284">
        <f t="shared" si="261"/>
        <v>0</v>
      </c>
      <c r="DK1230" s="295">
        <f t="shared" si="262"/>
        <v>1</v>
      </c>
      <c r="DL1230" s="297">
        <f t="shared" si="263"/>
        <v>1</v>
      </c>
      <c r="DM1230" s="430">
        <f>IFERROR(IF(CA1230="D",IF(DL1230="A dispo.",DF1230*VLOOKUP('DATI INPUT'!$F$27,TARIFFE_UD,4,FALSE),DF1230*VLOOKUP(DL1230,TARIFFE_UD,4,FALSE)),DF1230*VLOOKUP(CB1230-100,TARIFFE_UND,4,FALSE)),0)</f>
        <v>34.018480260202054</v>
      </c>
      <c r="DN1230" s="430">
        <f>IFERROR(IF(CA1230="D",IF(DL1230="A dispo.",DK1230*VLOOKUP('DATI INPUT'!$F$27,TARIFFE_UD,5,FALSE),DK1230*VLOOKUP(DL1230,TARIFFE_UD,5,FALSE)),DK1230*VLOOKUP(CB1230-100,TARIFFE_UND,5,FALSE)),0)</f>
        <v>16.930848468833439</v>
      </c>
      <c r="DO1230" s="431">
        <f t="shared" si="264"/>
        <v>-6.7127096451002899E-4</v>
      </c>
      <c r="DP1230" s="299">
        <f>IFERROR(IF(CA1230="D",IF(DL1230="A dispo.",DF1230*VLOOKUP('DATI INPUT'!$F$27,TARIFFE_UD,2,FALSE),DF1230*VLOOKUP(DL1230,TARIFFE_UD,2,FALSE)),DF1230*VLOOKUP(CB1230-100,TARIFFE_UND,2,FALSE)),0)</f>
        <v>42.501338068013752</v>
      </c>
      <c r="DQ1230" s="299">
        <f>IFERROR(IF(CA1230="D",IF(DL1230="A dispo.",DK1230*VLOOKUP('DATI INPUT'!$F$27,TARIFFE_UD,3,FALSE),DK1230*VLOOKUP(DL1230,TARIFFE_UD,3,FALSE)),DK1230*VLOOKUP(CB1230-100,TARIFFE_UND,3,FALSE)),0)</f>
        <v>15.164853048114928</v>
      </c>
      <c r="DR1230" s="299">
        <f t="shared" si="265"/>
        <v>57.66619111612868</v>
      </c>
    </row>
    <row r="1231" spans="1:122" x14ac:dyDescent="0.25">
      <c r="A1231" t="s">
        <v>9508</v>
      </c>
      <c r="B1231" t="s">
        <v>9509</v>
      </c>
      <c r="C1231" t="s">
        <v>9510</v>
      </c>
      <c r="D1231" t="s">
        <v>9511</v>
      </c>
      <c r="E1231" t="s">
        <v>268</v>
      </c>
      <c r="F1231" t="s">
        <v>156</v>
      </c>
      <c r="G1231" t="s">
        <v>9512</v>
      </c>
      <c r="H1231" t="s">
        <v>1033</v>
      </c>
      <c r="I1231" t="s">
        <v>9513</v>
      </c>
      <c r="J1231" t="s">
        <v>156</v>
      </c>
      <c r="K1231" t="s">
        <v>9514</v>
      </c>
      <c r="L1231" t="s">
        <v>960</v>
      </c>
      <c r="M1231" t="s">
        <v>6484</v>
      </c>
      <c r="N1231" t="s">
        <v>984</v>
      </c>
      <c r="O1231" t="s">
        <v>873</v>
      </c>
      <c r="P1231" t="s">
        <v>1934</v>
      </c>
      <c r="Q1231" t="s">
        <v>275</v>
      </c>
      <c r="R1231" t="s">
        <v>268</v>
      </c>
      <c r="S1231" t="s">
        <v>268</v>
      </c>
      <c r="T1231" t="s">
        <v>268</v>
      </c>
      <c r="U1231" t="s">
        <v>268</v>
      </c>
      <c r="V1231" t="s">
        <v>268</v>
      </c>
      <c r="W1231" t="s">
        <v>6484</v>
      </c>
      <c r="X1231" t="s">
        <v>1934</v>
      </c>
      <c r="Y1231" t="s">
        <v>275</v>
      </c>
      <c r="Z1231" t="s">
        <v>268</v>
      </c>
      <c r="AA1231" t="s">
        <v>268</v>
      </c>
      <c r="AB1231" t="s">
        <v>268</v>
      </c>
      <c r="AC1231" t="s">
        <v>268</v>
      </c>
      <c r="AD1231" t="s">
        <v>268</v>
      </c>
      <c r="AE1231" t="s">
        <v>287</v>
      </c>
      <c r="AF1231" t="s">
        <v>1811</v>
      </c>
      <c r="AG1231" t="s">
        <v>875</v>
      </c>
      <c r="AH1231" t="s">
        <v>2576</v>
      </c>
      <c r="AI1231" t="s">
        <v>1277</v>
      </c>
      <c r="AJ1231" t="s">
        <v>268</v>
      </c>
      <c r="AK1231" t="s">
        <v>377</v>
      </c>
      <c r="AL1231" t="s">
        <v>268</v>
      </c>
      <c r="AM1231" t="s">
        <v>355</v>
      </c>
      <c r="AN1231" t="s">
        <v>268</v>
      </c>
      <c r="AO1231" t="s">
        <v>268</v>
      </c>
      <c r="AP1231" t="s">
        <v>268</v>
      </c>
      <c r="AQ1231" t="s">
        <v>268</v>
      </c>
      <c r="AR1231" t="s">
        <v>268</v>
      </c>
      <c r="AS1231" t="s">
        <v>268</v>
      </c>
      <c r="AT1231" t="s">
        <v>268</v>
      </c>
      <c r="AU1231" t="s">
        <v>268</v>
      </c>
      <c r="AV1231" t="s">
        <v>268</v>
      </c>
      <c r="AW1231" t="s">
        <v>268</v>
      </c>
      <c r="AX1231" t="s">
        <v>268</v>
      </c>
      <c r="AY1231" t="s">
        <v>268</v>
      </c>
      <c r="AZ1231" t="s">
        <v>268</v>
      </c>
      <c r="BA1231" t="s">
        <v>268</v>
      </c>
      <c r="BB1231" t="s">
        <v>268</v>
      </c>
      <c r="BC1231" t="s">
        <v>268</v>
      </c>
      <c r="BD1231" t="s">
        <v>268</v>
      </c>
      <c r="BE1231" t="s">
        <v>268</v>
      </c>
      <c r="BF1231" t="s">
        <v>268</v>
      </c>
      <c r="BG1231" t="s">
        <v>268</v>
      </c>
      <c r="BH1231" t="s">
        <v>268</v>
      </c>
      <c r="BI1231" t="s">
        <v>268</v>
      </c>
      <c r="BJ1231" t="s">
        <v>268</v>
      </c>
      <c r="BK1231" t="s">
        <v>268</v>
      </c>
      <c r="BL1231" t="s">
        <v>268</v>
      </c>
      <c r="BM1231" t="s">
        <v>268</v>
      </c>
      <c r="BN1231" t="s">
        <v>268</v>
      </c>
      <c r="BO1231" t="s">
        <v>268</v>
      </c>
      <c r="BP1231" t="s">
        <v>268</v>
      </c>
      <c r="BQ1231" t="s">
        <v>268</v>
      </c>
      <c r="BR1231" t="s">
        <v>268</v>
      </c>
      <c r="BS1231" t="s">
        <v>268</v>
      </c>
      <c r="BT1231" t="s">
        <v>268</v>
      </c>
      <c r="BU1231" t="s">
        <v>268</v>
      </c>
      <c r="BV1231" t="s">
        <v>268</v>
      </c>
      <c r="BW1231" t="s">
        <v>268</v>
      </c>
      <c r="BX1231" t="s">
        <v>268</v>
      </c>
      <c r="BY1231">
        <v>80</v>
      </c>
      <c r="BZ1231">
        <v>80</v>
      </c>
      <c r="CA1231" t="s">
        <v>142</v>
      </c>
      <c r="CB1231" s="356">
        <v>122</v>
      </c>
      <c r="CC1231" t="s">
        <v>876</v>
      </c>
      <c r="CD1231" t="s">
        <v>268</v>
      </c>
      <c r="CE1231" t="s">
        <v>268</v>
      </c>
      <c r="CF1231" s="356">
        <v>2</v>
      </c>
      <c r="CG1231" t="s">
        <v>268</v>
      </c>
      <c r="CH1231" t="s">
        <v>268</v>
      </c>
      <c r="CI1231" t="s">
        <v>268</v>
      </c>
      <c r="CJ1231" t="s">
        <v>268</v>
      </c>
      <c r="CK1231" t="s">
        <v>268</v>
      </c>
      <c r="CL1231" t="s">
        <v>268</v>
      </c>
      <c r="CM1231" t="s">
        <v>11224</v>
      </c>
      <c r="CN1231">
        <v>97.46</v>
      </c>
      <c r="CO1231" t="s">
        <v>268</v>
      </c>
      <c r="CP1231">
        <v>97.46</v>
      </c>
      <c r="CQ1231">
        <v>365</v>
      </c>
      <c r="CR1231" t="s">
        <v>878</v>
      </c>
      <c r="CS1231" t="s">
        <v>11225</v>
      </c>
      <c r="CT1231" t="s">
        <v>11226</v>
      </c>
      <c r="CU1231" t="s">
        <v>11227</v>
      </c>
      <c r="CV1231" t="s">
        <v>268</v>
      </c>
      <c r="CW1231" t="s">
        <v>268</v>
      </c>
      <c r="CX1231" t="s">
        <v>268</v>
      </c>
      <c r="CY1231" t="s">
        <v>268</v>
      </c>
      <c r="CZ1231" t="s">
        <v>268</v>
      </c>
      <c r="DA1231" t="s">
        <v>268</v>
      </c>
      <c r="DB1231" s="429">
        <f t="shared" si="253"/>
        <v>0</v>
      </c>
      <c r="DC1231" s="284">
        <f t="shared" si="254"/>
        <v>0</v>
      </c>
      <c r="DD1231" s="284">
        <f t="shared" si="255"/>
        <v>0</v>
      </c>
      <c r="DE1231" s="284">
        <f t="shared" si="256"/>
        <v>0</v>
      </c>
      <c r="DF1231" s="295">
        <f t="shared" si="257"/>
        <v>80</v>
      </c>
      <c r="DG1231" s="284">
        <f t="shared" si="258"/>
        <v>0</v>
      </c>
      <c r="DH1231" s="284">
        <f t="shared" si="259"/>
        <v>0</v>
      </c>
      <c r="DI1231" s="284">
        <f t="shared" si="260"/>
        <v>0</v>
      </c>
      <c r="DJ1231" s="284">
        <f t="shared" si="261"/>
        <v>0</v>
      </c>
      <c r="DK1231" s="295">
        <f t="shared" si="262"/>
        <v>1</v>
      </c>
      <c r="DL1231" s="297">
        <f t="shared" si="263"/>
        <v>2</v>
      </c>
      <c r="DM1231" s="430">
        <f>IFERROR(IF(CA1231="D",IF(DL1231="A dispo.",DF1231*VLOOKUP('DATI INPUT'!$F$27,TARIFFE_UD,4,FALSE),DF1231*VLOOKUP(DL1231,TARIFFE_UD,4,FALSE)),DF1231*VLOOKUP(CB1231-100,TARIFFE_UND,4,FALSE)),0)</f>
        <v>46.015335617664618</v>
      </c>
      <c r="DN1231" s="430">
        <f>IFERROR(IF(CA1231="D",IF(DL1231="A dispo.",DK1231*VLOOKUP('DATI INPUT'!$F$27,TARIFFE_UD,5,FALSE),DK1231*VLOOKUP(DL1231,TARIFFE_UD,5,FALSE)),DK1231*VLOOKUP(CB1231-100,TARIFFE_UND,5,FALSE)),0)</f>
        <v>51.443731886070836</v>
      </c>
      <c r="DO1231" s="431">
        <f t="shared" si="264"/>
        <v>-9.3249626453939527E-4</v>
      </c>
      <c r="DP1231" s="299">
        <f>IFERROR(IF(CA1231="D",IF(DL1231="A dispo.",DF1231*VLOOKUP('DATI INPUT'!$F$27,TARIFFE_UD,2,FALSE),DF1231*VLOOKUP(DL1231,TARIFFE_UD,2,FALSE)),DF1231*VLOOKUP(CB1231-100,TARIFFE_UND,2,FALSE)),0)</f>
        <v>57.489732652385754</v>
      </c>
      <c r="DQ1231" s="299">
        <f>IFERROR(IF(CA1231="D",IF(DL1231="A dispo.",DK1231*VLOOKUP('DATI INPUT'!$F$27,TARIFFE_UD,3,FALSE),DK1231*VLOOKUP(DL1231,TARIFFE_UD,3,FALSE)),DK1231*VLOOKUP(CB1231-100,TARIFFE_UND,3,FALSE)),0)</f>
        <v>46.077822723118445</v>
      </c>
      <c r="DR1231" s="299">
        <f t="shared" si="265"/>
        <v>103.5675553755042</v>
      </c>
    </row>
    <row r="1232" spans="1:122" x14ac:dyDescent="0.25">
      <c r="A1232" t="s">
        <v>9515</v>
      </c>
      <c r="B1232" t="s">
        <v>9516</v>
      </c>
      <c r="C1232" t="s">
        <v>9517</v>
      </c>
      <c r="D1232" t="s">
        <v>9518</v>
      </c>
      <c r="E1232" t="s">
        <v>268</v>
      </c>
      <c r="F1232" t="s">
        <v>156</v>
      </c>
      <c r="G1232" t="s">
        <v>9519</v>
      </c>
      <c r="H1232" t="s">
        <v>995</v>
      </c>
      <c r="I1232" t="s">
        <v>2901</v>
      </c>
      <c r="J1232" t="s">
        <v>156</v>
      </c>
      <c r="K1232" t="s">
        <v>9520</v>
      </c>
      <c r="L1232" t="s">
        <v>924</v>
      </c>
      <c r="M1232" t="s">
        <v>9521</v>
      </c>
      <c r="N1232" t="s">
        <v>984</v>
      </c>
      <c r="O1232" t="s">
        <v>873</v>
      </c>
      <c r="P1232" t="s">
        <v>887</v>
      </c>
      <c r="Q1232" t="s">
        <v>280</v>
      </c>
      <c r="R1232" t="s">
        <v>268</v>
      </c>
      <c r="S1232" t="s">
        <v>268</v>
      </c>
      <c r="T1232" t="s">
        <v>268</v>
      </c>
      <c r="U1232" t="s">
        <v>268</v>
      </c>
      <c r="V1232" t="s">
        <v>268</v>
      </c>
      <c r="W1232" t="s">
        <v>9521</v>
      </c>
      <c r="X1232" t="s">
        <v>887</v>
      </c>
      <c r="Y1232" t="s">
        <v>280</v>
      </c>
      <c r="Z1232" t="s">
        <v>268</v>
      </c>
      <c r="AA1232" t="s">
        <v>268</v>
      </c>
      <c r="AB1232" t="s">
        <v>268</v>
      </c>
      <c r="AC1232" t="s">
        <v>268</v>
      </c>
      <c r="AD1232" t="s">
        <v>268</v>
      </c>
      <c r="AE1232" t="s">
        <v>287</v>
      </c>
      <c r="AF1232" t="s">
        <v>1811</v>
      </c>
      <c r="AG1232" t="s">
        <v>875</v>
      </c>
      <c r="AH1232" t="s">
        <v>1848</v>
      </c>
      <c r="AI1232" t="s">
        <v>787</v>
      </c>
      <c r="AJ1232" t="s">
        <v>268</v>
      </c>
      <c r="AK1232" t="s">
        <v>354</v>
      </c>
      <c r="AL1232" t="s">
        <v>268</v>
      </c>
      <c r="AM1232" t="s">
        <v>355</v>
      </c>
      <c r="AN1232" t="s">
        <v>268</v>
      </c>
      <c r="AO1232" t="s">
        <v>268</v>
      </c>
      <c r="AP1232" t="s">
        <v>268</v>
      </c>
      <c r="AQ1232" t="s">
        <v>268</v>
      </c>
      <c r="AR1232" t="s">
        <v>268</v>
      </c>
      <c r="AS1232" t="s">
        <v>268</v>
      </c>
      <c r="AT1232" t="s">
        <v>268</v>
      </c>
      <c r="AU1232" t="s">
        <v>268</v>
      </c>
      <c r="AV1232" t="s">
        <v>268</v>
      </c>
      <c r="AW1232" t="s">
        <v>268</v>
      </c>
      <c r="AX1232" t="s">
        <v>268</v>
      </c>
      <c r="AY1232" t="s">
        <v>268</v>
      </c>
      <c r="AZ1232" t="s">
        <v>268</v>
      </c>
      <c r="BA1232" t="s">
        <v>268</v>
      </c>
      <c r="BB1232" t="s">
        <v>268</v>
      </c>
      <c r="BC1232" t="s">
        <v>268</v>
      </c>
      <c r="BD1232" t="s">
        <v>268</v>
      </c>
      <c r="BE1232" t="s">
        <v>268</v>
      </c>
      <c r="BF1232" t="s">
        <v>268</v>
      </c>
      <c r="BG1232" t="s">
        <v>268</v>
      </c>
      <c r="BH1232" t="s">
        <v>268</v>
      </c>
      <c r="BI1232" t="s">
        <v>268</v>
      </c>
      <c r="BJ1232" t="s">
        <v>268</v>
      </c>
      <c r="BK1232" t="s">
        <v>268</v>
      </c>
      <c r="BL1232" t="s">
        <v>268</v>
      </c>
      <c r="BM1232" t="s">
        <v>268</v>
      </c>
      <c r="BN1232" t="s">
        <v>268</v>
      </c>
      <c r="BO1232" t="s">
        <v>268</v>
      </c>
      <c r="BP1232" t="s">
        <v>268</v>
      </c>
      <c r="BQ1232" t="s">
        <v>268</v>
      </c>
      <c r="BR1232" t="s">
        <v>268</v>
      </c>
      <c r="BS1232" t="s">
        <v>268</v>
      </c>
      <c r="BT1232" t="s">
        <v>268</v>
      </c>
      <c r="BU1232" t="s">
        <v>268</v>
      </c>
      <c r="BV1232" t="s">
        <v>268</v>
      </c>
      <c r="BW1232" t="s">
        <v>268</v>
      </c>
      <c r="BX1232" t="s">
        <v>268</v>
      </c>
      <c r="BY1232">
        <v>103</v>
      </c>
      <c r="BZ1232">
        <v>103</v>
      </c>
      <c r="CA1232" t="s">
        <v>142</v>
      </c>
      <c r="CB1232" s="356">
        <v>122</v>
      </c>
      <c r="CC1232" t="s">
        <v>876</v>
      </c>
      <c r="CD1232" t="s">
        <v>268</v>
      </c>
      <c r="CE1232" t="s">
        <v>268</v>
      </c>
      <c r="CF1232" s="356">
        <v>1</v>
      </c>
      <c r="CG1232" t="s">
        <v>268</v>
      </c>
      <c r="CH1232" t="s">
        <v>268</v>
      </c>
      <c r="CI1232" t="s">
        <v>268</v>
      </c>
      <c r="CJ1232" t="s">
        <v>268</v>
      </c>
      <c r="CK1232" t="s">
        <v>268</v>
      </c>
      <c r="CL1232" t="s">
        <v>268</v>
      </c>
      <c r="CM1232" t="s">
        <v>11224</v>
      </c>
      <c r="CN1232">
        <v>67.709999999999994</v>
      </c>
      <c r="CO1232" t="s">
        <v>268</v>
      </c>
      <c r="CP1232">
        <v>67.709999999999994</v>
      </c>
      <c r="CQ1232">
        <v>365</v>
      </c>
      <c r="CR1232" t="s">
        <v>878</v>
      </c>
      <c r="CS1232" t="s">
        <v>11225</v>
      </c>
      <c r="CT1232" t="s">
        <v>11226</v>
      </c>
      <c r="CU1232" t="s">
        <v>11227</v>
      </c>
      <c r="CV1232" t="s">
        <v>268</v>
      </c>
      <c r="CW1232" t="s">
        <v>268</v>
      </c>
      <c r="CX1232" t="s">
        <v>268</v>
      </c>
      <c r="CY1232" t="s">
        <v>268</v>
      </c>
      <c r="CZ1232" t="s">
        <v>268</v>
      </c>
      <c r="DA1232" t="s">
        <v>268</v>
      </c>
      <c r="DB1232" s="429">
        <f t="shared" si="253"/>
        <v>0</v>
      </c>
      <c r="DC1232" s="284">
        <f t="shared" si="254"/>
        <v>0</v>
      </c>
      <c r="DD1232" s="284">
        <f t="shared" si="255"/>
        <v>0</v>
      </c>
      <c r="DE1232" s="284">
        <f t="shared" si="256"/>
        <v>0</v>
      </c>
      <c r="DF1232" s="295">
        <f t="shared" si="257"/>
        <v>103</v>
      </c>
      <c r="DG1232" s="284">
        <f t="shared" si="258"/>
        <v>0</v>
      </c>
      <c r="DH1232" s="284">
        <f t="shared" si="259"/>
        <v>0</v>
      </c>
      <c r="DI1232" s="284">
        <f t="shared" si="260"/>
        <v>0</v>
      </c>
      <c r="DJ1232" s="284">
        <f t="shared" si="261"/>
        <v>0</v>
      </c>
      <c r="DK1232" s="295">
        <f t="shared" si="262"/>
        <v>1</v>
      </c>
      <c r="DL1232" s="297">
        <f t="shared" si="263"/>
        <v>1</v>
      </c>
      <c r="DM1232" s="430">
        <f>IFERROR(IF(CA1232="D",IF(DL1232="A dispo.",DF1232*VLOOKUP('DATI INPUT'!$F$27,TARIFFE_UD,4,FALSE),DF1232*VLOOKUP(DL1232,TARIFFE_UD,4,FALSE)),DF1232*VLOOKUP(CB1232-100,TARIFFE_UND,4,FALSE)),0)</f>
        <v>50.781209663779876</v>
      </c>
      <c r="DN1232" s="430">
        <f>IFERROR(IF(CA1232="D",IF(DL1232="A dispo.",DK1232*VLOOKUP('DATI INPUT'!$F$27,TARIFFE_UD,5,FALSE),DK1232*VLOOKUP(DL1232,TARIFFE_UD,5,FALSE)),DK1232*VLOOKUP(CB1232-100,TARIFFE_UND,5,FALSE)),0)</f>
        <v>16.930848468833439</v>
      </c>
      <c r="DO1232" s="431">
        <f t="shared" si="264"/>
        <v>2.0581326133282118E-3</v>
      </c>
      <c r="DP1232" s="299">
        <f>IFERROR(IF(CA1232="D",IF(DL1232="A dispo.",DF1232*VLOOKUP('DATI INPUT'!$F$27,TARIFFE_UD,2,FALSE),DF1232*VLOOKUP(DL1232,TARIFFE_UD,2,FALSE)),DF1232*VLOOKUP(CB1232-100,TARIFFE_UND,2,FALSE)),0)</f>
        <v>63.444026391382849</v>
      </c>
      <c r="DQ1232" s="299">
        <f>IFERROR(IF(CA1232="D",IF(DL1232="A dispo.",DK1232*VLOOKUP('DATI INPUT'!$F$27,TARIFFE_UD,3,FALSE),DK1232*VLOOKUP(DL1232,TARIFFE_UD,3,FALSE)),DK1232*VLOOKUP(CB1232-100,TARIFFE_UND,3,FALSE)),0)</f>
        <v>15.164853048114928</v>
      </c>
      <c r="DR1232" s="299">
        <f t="shared" si="265"/>
        <v>78.60887943949777</v>
      </c>
    </row>
    <row r="1233" spans="1:122" x14ac:dyDescent="0.25">
      <c r="A1233" t="s">
        <v>9522</v>
      </c>
      <c r="B1233" t="s">
        <v>9523</v>
      </c>
      <c r="C1233" t="s">
        <v>1646</v>
      </c>
      <c r="D1233" t="s">
        <v>9524</v>
      </c>
      <c r="E1233" t="s">
        <v>268</v>
      </c>
      <c r="F1233" t="s">
        <v>156</v>
      </c>
      <c r="G1233" t="s">
        <v>9525</v>
      </c>
      <c r="H1233" t="s">
        <v>1505</v>
      </c>
      <c r="I1233" t="s">
        <v>9526</v>
      </c>
      <c r="J1233" t="s">
        <v>156</v>
      </c>
      <c r="K1233" t="s">
        <v>9527</v>
      </c>
      <c r="L1233" t="s">
        <v>960</v>
      </c>
      <c r="M1233" t="s">
        <v>9528</v>
      </c>
      <c r="N1233" t="s">
        <v>3880</v>
      </c>
      <c r="O1233" t="s">
        <v>268</v>
      </c>
      <c r="P1233" t="s">
        <v>9529</v>
      </c>
      <c r="Q1233" t="s">
        <v>330</v>
      </c>
      <c r="R1233" t="s">
        <v>268</v>
      </c>
      <c r="S1233" t="s">
        <v>268</v>
      </c>
      <c r="T1233" t="s">
        <v>268</v>
      </c>
      <c r="U1233" t="s">
        <v>268</v>
      </c>
      <c r="V1233" t="s">
        <v>268</v>
      </c>
      <c r="W1233" t="s">
        <v>10366</v>
      </c>
      <c r="X1233" t="s">
        <v>10367</v>
      </c>
      <c r="Y1233" t="s">
        <v>290</v>
      </c>
      <c r="Z1233" t="s">
        <v>268</v>
      </c>
      <c r="AA1233" t="s">
        <v>268</v>
      </c>
      <c r="AB1233" t="s">
        <v>268</v>
      </c>
      <c r="AC1233" t="s">
        <v>268</v>
      </c>
      <c r="AD1233" t="s">
        <v>268</v>
      </c>
      <c r="AE1233" t="s">
        <v>287</v>
      </c>
      <c r="AF1233" t="s">
        <v>1811</v>
      </c>
      <c r="AG1233" t="s">
        <v>875</v>
      </c>
      <c r="AH1233" t="s">
        <v>2154</v>
      </c>
      <c r="AI1233" t="s">
        <v>657</v>
      </c>
      <c r="AJ1233" t="s">
        <v>268</v>
      </c>
      <c r="AK1233" t="s">
        <v>377</v>
      </c>
      <c r="AL1233" t="s">
        <v>268</v>
      </c>
      <c r="AM1233" t="s">
        <v>268</v>
      </c>
      <c r="AN1233" t="s">
        <v>268</v>
      </c>
      <c r="AO1233" t="s">
        <v>268</v>
      </c>
      <c r="AP1233" t="s">
        <v>268</v>
      </c>
      <c r="AQ1233" t="s">
        <v>268</v>
      </c>
      <c r="AR1233" t="s">
        <v>268</v>
      </c>
      <c r="AS1233" t="s">
        <v>268</v>
      </c>
      <c r="AT1233" t="s">
        <v>268</v>
      </c>
      <c r="AU1233" t="s">
        <v>268</v>
      </c>
      <c r="AV1233" t="s">
        <v>268</v>
      </c>
      <c r="AW1233" t="s">
        <v>268</v>
      </c>
      <c r="AX1233" t="s">
        <v>268</v>
      </c>
      <c r="AY1233" t="s">
        <v>268</v>
      </c>
      <c r="AZ1233" t="s">
        <v>268</v>
      </c>
      <c r="BA1233" t="s">
        <v>268</v>
      </c>
      <c r="BB1233" t="s">
        <v>268</v>
      </c>
      <c r="BC1233" t="s">
        <v>268</v>
      </c>
      <c r="BD1233" t="s">
        <v>268</v>
      </c>
      <c r="BE1233" t="s">
        <v>268</v>
      </c>
      <c r="BF1233" t="s">
        <v>268</v>
      </c>
      <c r="BG1233" t="s">
        <v>268</v>
      </c>
      <c r="BH1233" t="s">
        <v>268</v>
      </c>
      <c r="BI1233" t="s">
        <v>268</v>
      </c>
      <c r="BJ1233" t="s">
        <v>268</v>
      </c>
      <c r="BK1233" t="s">
        <v>268</v>
      </c>
      <c r="BL1233" t="s">
        <v>268</v>
      </c>
      <c r="BM1233" t="s">
        <v>268</v>
      </c>
      <c r="BN1233" t="s">
        <v>268</v>
      </c>
      <c r="BO1233" t="s">
        <v>268</v>
      </c>
      <c r="BP1233" t="s">
        <v>268</v>
      </c>
      <c r="BQ1233" t="s">
        <v>268</v>
      </c>
      <c r="BR1233" t="s">
        <v>268</v>
      </c>
      <c r="BS1233" t="s">
        <v>268</v>
      </c>
      <c r="BT1233" t="s">
        <v>268</v>
      </c>
      <c r="BU1233" t="s">
        <v>268</v>
      </c>
      <c r="BV1233" t="s">
        <v>268</v>
      </c>
      <c r="BW1233" t="s">
        <v>268</v>
      </c>
      <c r="BX1233" t="s">
        <v>268</v>
      </c>
      <c r="BY1233">
        <v>115</v>
      </c>
      <c r="BZ1233">
        <v>115</v>
      </c>
      <c r="CA1233" t="s">
        <v>142</v>
      </c>
      <c r="CB1233" s="356">
        <v>122</v>
      </c>
      <c r="CC1233" t="s">
        <v>876</v>
      </c>
      <c r="CD1233" t="s">
        <v>268</v>
      </c>
      <c r="CE1233" t="s">
        <v>268</v>
      </c>
      <c r="CF1233" t="s">
        <v>268</v>
      </c>
      <c r="CG1233" t="s">
        <v>268</v>
      </c>
      <c r="CH1233" t="s">
        <v>268</v>
      </c>
      <c r="CI1233" t="s">
        <v>268</v>
      </c>
      <c r="CJ1233" t="s">
        <v>268</v>
      </c>
      <c r="CK1233" t="s">
        <v>268</v>
      </c>
      <c r="CL1233" t="s">
        <v>268</v>
      </c>
      <c r="CM1233" t="s">
        <v>11224</v>
      </c>
      <c r="CN1233">
        <v>140.30000000000001</v>
      </c>
      <c r="CO1233" t="s">
        <v>268</v>
      </c>
      <c r="CP1233">
        <v>140.30000000000001</v>
      </c>
      <c r="CQ1233">
        <v>365</v>
      </c>
      <c r="CR1233" t="s">
        <v>878</v>
      </c>
      <c r="CS1233" t="s">
        <v>11225</v>
      </c>
      <c r="CT1233" t="s">
        <v>11226</v>
      </c>
      <c r="CU1233" t="s">
        <v>11227</v>
      </c>
      <c r="CV1233" t="s">
        <v>268</v>
      </c>
      <c r="CW1233" t="s">
        <v>268</v>
      </c>
      <c r="CX1233" t="s">
        <v>268</v>
      </c>
      <c r="CY1233" t="s">
        <v>268</v>
      </c>
      <c r="CZ1233" t="s">
        <v>268</v>
      </c>
      <c r="DA1233" t="s">
        <v>268</v>
      </c>
      <c r="DB1233" s="429">
        <f t="shared" si="253"/>
        <v>0</v>
      </c>
      <c r="DC1233" s="284">
        <f t="shared" si="254"/>
        <v>0</v>
      </c>
      <c r="DD1233" s="284">
        <f t="shared" si="255"/>
        <v>0</v>
      </c>
      <c r="DE1233" s="284">
        <f t="shared" si="256"/>
        <v>0</v>
      </c>
      <c r="DF1233" s="295">
        <f t="shared" si="257"/>
        <v>115</v>
      </c>
      <c r="DG1233" s="284">
        <f t="shared" si="258"/>
        <v>0</v>
      </c>
      <c r="DH1233" s="284">
        <f t="shared" si="259"/>
        <v>0</v>
      </c>
      <c r="DI1233" s="284">
        <f t="shared" si="260"/>
        <v>0</v>
      </c>
      <c r="DJ1233" s="284">
        <f t="shared" si="261"/>
        <v>0</v>
      </c>
      <c r="DK1233" s="295">
        <f t="shared" si="262"/>
        <v>1</v>
      </c>
      <c r="DL1233" s="297" t="str">
        <f t="shared" si="263"/>
        <v>A dispo.</v>
      </c>
      <c r="DM1233" s="430">
        <f>IFERROR(IF(CA1233="D",IF(DL1233="A dispo.",DF1233*VLOOKUP('DATI INPUT'!$F$27,TARIFFE_UD,4,FALSE),DF1233*VLOOKUP(DL1233,TARIFFE_UD,4,FALSE)),DF1233*VLOOKUP(CB1233-100,TARIFFE_UND,4,FALSE)),0)</f>
        <v>72.896743414718685</v>
      </c>
      <c r="DN1233" s="430">
        <f>IFERROR(IF(CA1233="D",IF(DL1233="A dispo.",DK1233*VLOOKUP('DATI INPUT'!$F$27,TARIFFE_UD,5,FALSE),DK1233*VLOOKUP(DL1233,TARIFFE_UD,5,FALSE)),DK1233*VLOOKUP(CB1233-100,TARIFFE_UND,5,FALSE)),0)</f>
        <v>67.397800635548478</v>
      </c>
      <c r="DO1233" s="431">
        <f t="shared" si="264"/>
        <v>-5.4559497328341422E-3</v>
      </c>
      <c r="DP1233" s="299">
        <f>IFERROR(IF(CA1233="D",IF(DL1233="A dispo.",DF1233*VLOOKUP('DATI INPUT'!$F$27,TARIFFE_UD,2,FALSE),DF1233*VLOOKUP(DL1233,TARIFFE_UD,2,FALSE)),DF1233*VLOOKUP(CB1233-100,TARIFFE_UND,2,FALSE)),0)</f>
        <v>91.074295860029466</v>
      </c>
      <c r="DQ1233" s="299">
        <f>IFERROR(IF(CA1233="D",IF(DL1233="A dispo.",DK1233*VLOOKUP('DATI INPUT'!$F$27,TARIFFE_UD,3,FALSE),DK1233*VLOOKUP(DL1233,TARIFFE_UD,3,FALSE)),DK1233*VLOOKUP(CB1233-100,TARIFFE_UND,3,FALSE)),0)</f>
        <v>60.367780403072892</v>
      </c>
      <c r="DR1233" s="299">
        <f t="shared" si="265"/>
        <v>151.44207626310236</v>
      </c>
    </row>
    <row r="1234" spans="1:122" x14ac:dyDescent="0.25">
      <c r="A1234" t="s">
        <v>9530</v>
      </c>
      <c r="B1234" t="s">
        <v>9531</v>
      </c>
      <c r="C1234" t="s">
        <v>9532</v>
      </c>
      <c r="D1234" t="s">
        <v>9533</v>
      </c>
      <c r="E1234" t="s">
        <v>268</v>
      </c>
      <c r="F1234" t="s">
        <v>156</v>
      </c>
      <c r="G1234" t="s">
        <v>9534</v>
      </c>
      <c r="H1234" t="s">
        <v>338</v>
      </c>
      <c r="I1234" t="s">
        <v>348</v>
      </c>
      <c r="J1234" t="s">
        <v>274</v>
      </c>
      <c r="K1234" t="s">
        <v>9535</v>
      </c>
      <c r="L1234" t="s">
        <v>9536</v>
      </c>
      <c r="M1234" t="s">
        <v>11290</v>
      </c>
      <c r="N1234" t="s">
        <v>6658</v>
      </c>
      <c r="O1234" t="s">
        <v>11291</v>
      </c>
      <c r="P1234" t="s">
        <v>11292</v>
      </c>
      <c r="Q1234" t="s">
        <v>275</v>
      </c>
      <c r="R1234" t="s">
        <v>268</v>
      </c>
      <c r="S1234" t="s">
        <v>268</v>
      </c>
      <c r="T1234" t="s">
        <v>268</v>
      </c>
      <c r="U1234" t="s">
        <v>268</v>
      </c>
      <c r="V1234" t="s">
        <v>268</v>
      </c>
      <c r="W1234" t="s">
        <v>1933</v>
      </c>
      <c r="X1234" t="s">
        <v>1934</v>
      </c>
      <c r="Y1234" t="s">
        <v>544</v>
      </c>
      <c r="Z1234" t="s">
        <v>268</v>
      </c>
      <c r="AA1234" t="s">
        <v>268</v>
      </c>
      <c r="AB1234" t="s">
        <v>268</v>
      </c>
      <c r="AC1234" t="s">
        <v>268</v>
      </c>
      <c r="AD1234" t="s">
        <v>268</v>
      </c>
      <c r="AE1234" t="s">
        <v>287</v>
      </c>
      <c r="AF1234" t="s">
        <v>1811</v>
      </c>
      <c r="AG1234" t="s">
        <v>875</v>
      </c>
      <c r="AH1234" t="s">
        <v>1935</v>
      </c>
      <c r="AI1234" t="s">
        <v>677</v>
      </c>
      <c r="AJ1234" t="s">
        <v>268</v>
      </c>
      <c r="AK1234" t="s">
        <v>655</v>
      </c>
      <c r="AL1234" t="s">
        <v>268</v>
      </c>
      <c r="AM1234" t="s">
        <v>355</v>
      </c>
      <c r="AN1234" t="s">
        <v>268</v>
      </c>
      <c r="AO1234" t="s">
        <v>268</v>
      </c>
      <c r="AP1234" t="s">
        <v>268</v>
      </c>
      <c r="AQ1234" t="s">
        <v>268</v>
      </c>
      <c r="AR1234" t="s">
        <v>268</v>
      </c>
      <c r="AS1234" t="s">
        <v>268</v>
      </c>
      <c r="AT1234" t="s">
        <v>268</v>
      </c>
      <c r="AU1234" t="s">
        <v>268</v>
      </c>
      <c r="AV1234" t="s">
        <v>268</v>
      </c>
      <c r="AW1234" t="s">
        <v>268</v>
      </c>
      <c r="AX1234" t="s">
        <v>268</v>
      </c>
      <c r="AY1234" t="s">
        <v>268</v>
      </c>
      <c r="AZ1234" t="s">
        <v>268</v>
      </c>
      <c r="BA1234" t="s">
        <v>268</v>
      </c>
      <c r="BB1234" t="s">
        <v>268</v>
      </c>
      <c r="BC1234" t="s">
        <v>268</v>
      </c>
      <c r="BD1234" t="s">
        <v>268</v>
      </c>
      <c r="BE1234" t="s">
        <v>268</v>
      </c>
      <c r="BF1234" t="s">
        <v>268</v>
      </c>
      <c r="BG1234" t="s">
        <v>268</v>
      </c>
      <c r="BH1234" t="s">
        <v>268</v>
      </c>
      <c r="BI1234" t="s">
        <v>268</v>
      </c>
      <c r="BJ1234" t="s">
        <v>268</v>
      </c>
      <c r="BK1234" t="s">
        <v>268</v>
      </c>
      <c r="BL1234" t="s">
        <v>268</v>
      </c>
      <c r="BM1234" t="s">
        <v>268</v>
      </c>
      <c r="BN1234" t="s">
        <v>268</v>
      </c>
      <c r="BO1234" t="s">
        <v>268</v>
      </c>
      <c r="BP1234" t="s">
        <v>268</v>
      </c>
      <c r="BQ1234" t="s">
        <v>268</v>
      </c>
      <c r="BR1234" t="s">
        <v>268</v>
      </c>
      <c r="BS1234" t="s">
        <v>268</v>
      </c>
      <c r="BT1234" t="s">
        <v>268</v>
      </c>
      <c r="BU1234" t="s">
        <v>268</v>
      </c>
      <c r="BV1234" t="s">
        <v>268</v>
      </c>
      <c r="BW1234" t="s">
        <v>268</v>
      </c>
      <c r="BX1234" t="s">
        <v>268</v>
      </c>
      <c r="BY1234">
        <v>65.5</v>
      </c>
      <c r="BZ1234">
        <v>65.5</v>
      </c>
      <c r="CA1234" t="s">
        <v>142</v>
      </c>
      <c r="CB1234" s="356">
        <v>122</v>
      </c>
      <c r="CC1234" t="s">
        <v>876</v>
      </c>
      <c r="CD1234" t="s">
        <v>268</v>
      </c>
      <c r="CE1234" t="s">
        <v>268</v>
      </c>
      <c r="CF1234" t="s">
        <v>268</v>
      </c>
      <c r="CG1234" t="s">
        <v>268</v>
      </c>
      <c r="CH1234" t="s">
        <v>268</v>
      </c>
      <c r="CI1234" t="s">
        <v>268</v>
      </c>
      <c r="CJ1234" t="s">
        <v>268</v>
      </c>
      <c r="CK1234" t="s">
        <v>268</v>
      </c>
      <c r="CL1234" t="s">
        <v>9541</v>
      </c>
      <c r="CM1234" t="s">
        <v>11224</v>
      </c>
      <c r="CN1234">
        <v>108.92</v>
      </c>
      <c r="CO1234" t="s">
        <v>268</v>
      </c>
      <c r="CP1234">
        <v>108.92</v>
      </c>
      <c r="CQ1234">
        <v>365</v>
      </c>
      <c r="CR1234" t="s">
        <v>878</v>
      </c>
      <c r="CS1234" t="s">
        <v>11225</v>
      </c>
      <c r="CT1234" t="s">
        <v>11226</v>
      </c>
      <c r="CU1234" t="s">
        <v>11227</v>
      </c>
      <c r="CV1234" t="s">
        <v>268</v>
      </c>
      <c r="CW1234" t="s">
        <v>268</v>
      </c>
      <c r="CX1234" t="s">
        <v>268</v>
      </c>
      <c r="CY1234" t="s">
        <v>268</v>
      </c>
      <c r="CZ1234" t="s">
        <v>268</v>
      </c>
      <c r="DA1234" t="s">
        <v>268</v>
      </c>
      <c r="DB1234" s="429">
        <f t="shared" si="253"/>
        <v>0</v>
      </c>
      <c r="DC1234" s="284">
        <f t="shared" si="254"/>
        <v>0</v>
      </c>
      <c r="DD1234" s="284">
        <f t="shared" si="255"/>
        <v>0</v>
      </c>
      <c r="DE1234" s="284">
        <f t="shared" si="256"/>
        <v>0</v>
      </c>
      <c r="DF1234" s="295">
        <f t="shared" si="257"/>
        <v>65.5</v>
      </c>
      <c r="DG1234" s="284">
        <f t="shared" si="258"/>
        <v>0</v>
      </c>
      <c r="DH1234" s="284">
        <f t="shared" si="259"/>
        <v>0</v>
      </c>
      <c r="DI1234" s="284">
        <f t="shared" si="260"/>
        <v>0</v>
      </c>
      <c r="DJ1234" s="284">
        <f t="shared" si="261"/>
        <v>0</v>
      </c>
      <c r="DK1234" s="295">
        <f t="shared" si="262"/>
        <v>1</v>
      </c>
      <c r="DL1234" s="297" t="str">
        <f t="shared" si="263"/>
        <v>A dispo.</v>
      </c>
      <c r="DM1234" s="430">
        <f>IFERROR(IF(CA1234="D",IF(DL1234="A dispo.",DF1234*VLOOKUP('DATI INPUT'!$F$27,TARIFFE_UD,4,FALSE),DF1234*VLOOKUP(DL1234,TARIFFE_UD,4,FALSE)),DF1234*VLOOKUP(CB1234-100,TARIFFE_UND,4,FALSE)),0)</f>
        <v>41.519449510122385</v>
      </c>
      <c r="DN1234" s="430">
        <f>IFERROR(IF(CA1234="D",IF(DL1234="A dispo.",DK1234*VLOOKUP('DATI INPUT'!$F$27,TARIFFE_UD,5,FALSE),DK1234*VLOOKUP(DL1234,TARIFFE_UD,5,FALSE)),DK1234*VLOOKUP(CB1234-100,TARIFFE_UND,5,FALSE)),0)</f>
        <v>67.397800635548478</v>
      </c>
      <c r="DO1234" s="431">
        <f t="shared" si="264"/>
        <v>-2.7498543291386568E-3</v>
      </c>
      <c r="DP1234" s="299">
        <f>IFERROR(IF(CA1234="D",IF(DL1234="A dispo.",DF1234*VLOOKUP('DATI INPUT'!$F$27,TARIFFE_UD,2,FALSE),DF1234*VLOOKUP(DL1234,TARIFFE_UD,2,FALSE)),DF1234*VLOOKUP(CB1234-100,TARIFFE_UND,2,FALSE)),0)</f>
        <v>51.872751120277648</v>
      </c>
      <c r="DQ1234" s="299">
        <f>IFERROR(IF(CA1234="D",IF(DL1234="A dispo.",DK1234*VLOOKUP('DATI INPUT'!$F$27,TARIFFE_UD,3,FALSE),DK1234*VLOOKUP(DL1234,TARIFFE_UD,3,FALSE)),DK1234*VLOOKUP(CB1234-100,TARIFFE_UND,3,FALSE)),0)</f>
        <v>60.367780403072892</v>
      </c>
      <c r="DR1234" s="299">
        <f t="shared" si="265"/>
        <v>112.24053152335054</v>
      </c>
    </row>
    <row r="1235" spans="1:122" x14ac:dyDescent="0.25">
      <c r="A1235" t="s">
        <v>9542</v>
      </c>
      <c r="B1235" t="s">
        <v>9543</v>
      </c>
      <c r="C1235" t="s">
        <v>9544</v>
      </c>
      <c r="D1235" t="s">
        <v>9545</v>
      </c>
      <c r="E1235" t="s">
        <v>268</v>
      </c>
      <c r="F1235" t="s">
        <v>156</v>
      </c>
      <c r="G1235" t="s">
        <v>9546</v>
      </c>
      <c r="H1235" t="s">
        <v>914</v>
      </c>
      <c r="I1235" t="s">
        <v>9547</v>
      </c>
      <c r="J1235" t="s">
        <v>156</v>
      </c>
      <c r="K1235" t="s">
        <v>9548</v>
      </c>
      <c r="L1235" t="s">
        <v>984</v>
      </c>
      <c r="M1235" t="s">
        <v>9549</v>
      </c>
      <c r="N1235" t="s">
        <v>303</v>
      </c>
      <c r="O1235" t="s">
        <v>1273</v>
      </c>
      <c r="P1235" t="s">
        <v>9550</v>
      </c>
      <c r="Q1235" t="s">
        <v>333</v>
      </c>
      <c r="R1235" t="s">
        <v>268</v>
      </c>
      <c r="S1235" t="s">
        <v>268</v>
      </c>
      <c r="T1235" t="s">
        <v>268</v>
      </c>
      <c r="U1235" t="s">
        <v>268</v>
      </c>
      <c r="V1235" t="s">
        <v>268</v>
      </c>
      <c r="W1235" t="s">
        <v>5231</v>
      </c>
      <c r="X1235" t="s">
        <v>613</v>
      </c>
      <c r="Y1235" t="s">
        <v>498</v>
      </c>
      <c r="Z1235" t="s">
        <v>268</v>
      </c>
      <c r="AA1235" t="s">
        <v>268</v>
      </c>
      <c r="AB1235" t="s">
        <v>268</v>
      </c>
      <c r="AC1235" t="s">
        <v>268</v>
      </c>
      <c r="AD1235" t="s">
        <v>268</v>
      </c>
      <c r="AE1235" t="s">
        <v>287</v>
      </c>
      <c r="AF1235" t="s">
        <v>1811</v>
      </c>
      <c r="AG1235" t="s">
        <v>875</v>
      </c>
      <c r="AH1235" t="s">
        <v>1848</v>
      </c>
      <c r="AI1235" t="s">
        <v>708</v>
      </c>
      <c r="AJ1235" t="s">
        <v>268</v>
      </c>
      <c r="AK1235" t="s">
        <v>728</v>
      </c>
      <c r="AL1235" t="s">
        <v>268</v>
      </c>
      <c r="AM1235" t="s">
        <v>288</v>
      </c>
      <c r="AN1235" t="s">
        <v>268</v>
      </c>
      <c r="AO1235" t="s">
        <v>268</v>
      </c>
      <c r="AP1235" t="s">
        <v>268</v>
      </c>
      <c r="AQ1235" t="s">
        <v>268</v>
      </c>
      <c r="AR1235" t="s">
        <v>268</v>
      </c>
      <c r="AS1235" t="s">
        <v>268</v>
      </c>
      <c r="AT1235" t="s">
        <v>268</v>
      </c>
      <c r="AU1235" t="s">
        <v>268</v>
      </c>
      <c r="AV1235" t="s">
        <v>268</v>
      </c>
      <c r="AW1235" t="s">
        <v>268</v>
      </c>
      <c r="AX1235" t="s">
        <v>268</v>
      </c>
      <c r="AY1235" t="s">
        <v>268</v>
      </c>
      <c r="AZ1235" t="s">
        <v>268</v>
      </c>
      <c r="BA1235" t="s">
        <v>268</v>
      </c>
      <c r="BB1235" t="s">
        <v>268</v>
      </c>
      <c r="BC1235" t="s">
        <v>268</v>
      </c>
      <c r="BD1235" t="s">
        <v>268</v>
      </c>
      <c r="BE1235" t="s">
        <v>268</v>
      </c>
      <c r="BF1235" t="s">
        <v>268</v>
      </c>
      <c r="BG1235" t="s">
        <v>268</v>
      </c>
      <c r="BH1235" t="s">
        <v>268</v>
      </c>
      <c r="BI1235" t="s">
        <v>268</v>
      </c>
      <c r="BJ1235" t="s">
        <v>268</v>
      </c>
      <c r="BK1235" t="s">
        <v>268</v>
      </c>
      <c r="BL1235" t="s">
        <v>268</v>
      </c>
      <c r="BM1235" t="s">
        <v>268</v>
      </c>
      <c r="BN1235" t="s">
        <v>268</v>
      </c>
      <c r="BO1235" t="s">
        <v>268</v>
      </c>
      <c r="BP1235" t="s">
        <v>268</v>
      </c>
      <c r="BQ1235" t="s">
        <v>268</v>
      </c>
      <c r="BR1235" t="s">
        <v>268</v>
      </c>
      <c r="BS1235" t="s">
        <v>268</v>
      </c>
      <c r="BT1235" t="s">
        <v>268</v>
      </c>
      <c r="BU1235" t="s">
        <v>268</v>
      </c>
      <c r="BV1235" t="s">
        <v>268</v>
      </c>
      <c r="BW1235" t="s">
        <v>268</v>
      </c>
      <c r="BX1235" t="s">
        <v>268</v>
      </c>
      <c r="BY1235">
        <v>40.200000000000003</v>
      </c>
      <c r="BZ1235">
        <v>40.200000000000003</v>
      </c>
      <c r="CA1235" t="s">
        <v>142</v>
      </c>
      <c r="CB1235" s="356">
        <v>122</v>
      </c>
      <c r="CC1235" t="s">
        <v>876</v>
      </c>
      <c r="CD1235" t="s">
        <v>268</v>
      </c>
      <c r="CE1235" t="s">
        <v>268</v>
      </c>
      <c r="CF1235" t="s">
        <v>268</v>
      </c>
      <c r="CG1235" t="s">
        <v>268</v>
      </c>
      <c r="CH1235" t="s">
        <v>268</v>
      </c>
      <c r="CI1235" t="s">
        <v>268</v>
      </c>
      <c r="CJ1235" t="s">
        <v>268</v>
      </c>
      <c r="CK1235" t="s">
        <v>268</v>
      </c>
      <c r="CL1235" t="s">
        <v>268</v>
      </c>
      <c r="CM1235" t="s">
        <v>11224</v>
      </c>
      <c r="CN1235">
        <v>92.88</v>
      </c>
      <c r="CO1235" t="s">
        <v>268</v>
      </c>
      <c r="CP1235">
        <v>92.88</v>
      </c>
      <c r="CQ1235">
        <v>365</v>
      </c>
      <c r="CR1235" t="s">
        <v>878</v>
      </c>
      <c r="CS1235" t="s">
        <v>11225</v>
      </c>
      <c r="CT1235" t="s">
        <v>11226</v>
      </c>
      <c r="CU1235" t="s">
        <v>11227</v>
      </c>
      <c r="CV1235" t="s">
        <v>268</v>
      </c>
      <c r="CW1235" t="s">
        <v>268</v>
      </c>
      <c r="CX1235" t="s">
        <v>268</v>
      </c>
      <c r="CY1235" t="s">
        <v>268</v>
      </c>
      <c r="CZ1235" t="s">
        <v>268</v>
      </c>
      <c r="DA1235" t="s">
        <v>268</v>
      </c>
      <c r="DB1235" s="429">
        <f t="shared" si="253"/>
        <v>0</v>
      </c>
      <c r="DC1235" s="284">
        <f t="shared" si="254"/>
        <v>0</v>
      </c>
      <c r="DD1235" s="284">
        <f t="shared" si="255"/>
        <v>0</v>
      </c>
      <c r="DE1235" s="284">
        <f t="shared" si="256"/>
        <v>0</v>
      </c>
      <c r="DF1235" s="295">
        <f t="shared" si="257"/>
        <v>40.200000000000003</v>
      </c>
      <c r="DG1235" s="284">
        <f t="shared" si="258"/>
        <v>0</v>
      </c>
      <c r="DH1235" s="284">
        <f t="shared" si="259"/>
        <v>0</v>
      </c>
      <c r="DI1235" s="284">
        <f t="shared" si="260"/>
        <v>0</v>
      </c>
      <c r="DJ1235" s="284">
        <f t="shared" si="261"/>
        <v>0</v>
      </c>
      <c r="DK1235" s="295">
        <f t="shared" si="262"/>
        <v>1</v>
      </c>
      <c r="DL1235" s="297" t="str">
        <f t="shared" si="263"/>
        <v>A dispo.</v>
      </c>
      <c r="DM1235" s="430">
        <f>IFERROR(IF(CA1235="D",IF(DL1235="A dispo.",DF1235*VLOOKUP('DATI INPUT'!$F$27,TARIFFE_UD,4,FALSE),DF1235*VLOOKUP(DL1235,TARIFFE_UD,4,FALSE)),DF1235*VLOOKUP(CB1235-100,TARIFFE_UND,4,FALSE)),0)</f>
        <v>25.482165958884273</v>
      </c>
      <c r="DN1235" s="430">
        <f>IFERROR(IF(CA1235="D",IF(DL1235="A dispo.",DK1235*VLOOKUP('DATI INPUT'!$F$27,TARIFFE_UD,5,FALSE),DK1235*VLOOKUP(DL1235,TARIFFE_UD,5,FALSE)),DK1235*VLOOKUP(CB1235-100,TARIFFE_UND,5,FALSE)),0)</f>
        <v>67.397800635548478</v>
      </c>
      <c r="DO1235" s="431">
        <f t="shared" si="264"/>
        <v>-3.3405567251065804E-5</v>
      </c>
      <c r="DP1235" s="299">
        <f>IFERROR(IF(CA1235="D",IF(DL1235="A dispo.",DF1235*VLOOKUP('DATI INPUT'!$F$27,TARIFFE_UD,2,FALSE),DF1235*VLOOKUP(DL1235,TARIFFE_UD,2,FALSE)),DF1235*VLOOKUP(CB1235-100,TARIFFE_UND,2,FALSE)),0)</f>
        <v>31.836406031071171</v>
      </c>
      <c r="DQ1235" s="299">
        <f>IFERROR(IF(CA1235="D",IF(DL1235="A dispo.",DK1235*VLOOKUP('DATI INPUT'!$F$27,TARIFFE_UD,3,FALSE),DK1235*VLOOKUP(DL1235,TARIFFE_UD,3,FALSE)),DK1235*VLOOKUP(CB1235-100,TARIFFE_UND,3,FALSE)),0)</f>
        <v>60.367780403072892</v>
      </c>
      <c r="DR1235" s="299">
        <f t="shared" si="265"/>
        <v>92.204186434144063</v>
      </c>
    </row>
    <row r="1236" spans="1:122" x14ac:dyDescent="0.25">
      <c r="A1236" t="s">
        <v>9551</v>
      </c>
      <c r="B1236" t="s">
        <v>5002</v>
      </c>
      <c r="C1236" t="s">
        <v>1648</v>
      </c>
      <c r="D1236" t="s">
        <v>5003</v>
      </c>
      <c r="E1236" t="s">
        <v>5004</v>
      </c>
      <c r="F1236" t="s">
        <v>156</v>
      </c>
      <c r="G1236" t="s">
        <v>5005</v>
      </c>
      <c r="H1236" t="s">
        <v>1353</v>
      </c>
      <c r="I1236" t="s">
        <v>5006</v>
      </c>
      <c r="J1236" t="s">
        <v>274</v>
      </c>
      <c r="K1236" t="s">
        <v>5007</v>
      </c>
      <c r="L1236" t="s">
        <v>1043</v>
      </c>
      <c r="M1236" t="s">
        <v>5008</v>
      </c>
      <c r="N1236" t="s">
        <v>984</v>
      </c>
      <c r="O1236" t="s">
        <v>873</v>
      </c>
      <c r="P1236" t="s">
        <v>5009</v>
      </c>
      <c r="Q1236" t="s">
        <v>268</v>
      </c>
      <c r="R1236" t="s">
        <v>268</v>
      </c>
      <c r="S1236" t="s">
        <v>268</v>
      </c>
      <c r="T1236" t="s">
        <v>268</v>
      </c>
      <c r="U1236" t="s">
        <v>268</v>
      </c>
      <c r="V1236" t="s">
        <v>268</v>
      </c>
      <c r="W1236" t="s">
        <v>5008</v>
      </c>
      <c r="X1236" t="s">
        <v>5009</v>
      </c>
      <c r="Y1236" t="s">
        <v>268</v>
      </c>
      <c r="Z1236" t="s">
        <v>268</v>
      </c>
      <c r="AA1236" t="s">
        <v>268</v>
      </c>
      <c r="AB1236" t="s">
        <v>268</v>
      </c>
      <c r="AC1236" t="s">
        <v>268</v>
      </c>
      <c r="AD1236" t="s">
        <v>268</v>
      </c>
      <c r="AE1236" t="s">
        <v>287</v>
      </c>
      <c r="AF1236" t="s">
        <v>1811</v>
      </c>
      <c r="AG1236" t="s">
        <v>875</v>
      </c>
      <c r="AH1236" t="s">
        <v>1935</v>
      </c>
      <c r="AI1236" t="s">
        <v>9552</v>
      </c>
      <c r="AJ1236" t="s">
        <v>268</v>
      </c>
      <c r="AK1236" t="s">
        <v>377</v>
      </c>
      <c r="AL1236" t="s">
        <v>268</v>
      </c>
      <c r="AM1236" t="s">
        <v>268</v>
      </c>
      <c r="AN1236" t="s">
        <v>287</v>
      </c>
      <c r="AO1236" t="s">
        <v>1811</v>
      </c>
      <c r="AP1236" t="s">
        <v>875</v>
      </c>
      <c r="AQ1236" t="s">
        <v>1935</v>
      </c>
      <c r="AR1236" t="s">
        <v>9552</v>
      </c>
      <c r="AS1236" t="s">
        <v>268</v>
      </c>
      <c r="AT1236" t="s">
        <v>381</v>
      </c>
      <c r="AU1236" t="s">
        <v>268</v>
      </c>
      <c r="AV1236" t="s">
        <v>268</v>
      </c>
      <c r="AW1236" t="s">
        <v>268</v>
      </c>
      <c r="AX1236" t="s">
        <v>268</v>
      </c>
      <c r="AY1236" t="s">
        <v>268</v>
      </c>
      <c r="AZ1236" t="s">
        <v>268</v>
      </c>
      <c r="BA1236" t="s">
        <v>268</v>
      </c>
      <c r="BB1236" t="s">
        <v>268</v>
      </c>
      <c r="BC1236" t="s">
        <v>268</v>
      </c>
      <c r="BD1236" t="s">
        <v>268</v>
      </c>
      <c r="BE1236" t="s">
        <v>268</v>
      </c>
      <c r="BF1236" t="s">
        <v>268</v>
      </c>
      <c r="BG1236" t="s">
        <v>268</v>
      </c>
      <c r="BH1236" t="s">
        <v>268</v>
      </c>
      <c r="BI1236" t="s">
        <v>268</v>
      </c>
      <c r="BJ1236" t="s">
        <v>268</v>
      </c>
      <c r="BK1236" t="s">
        <v>268</v>
      </c>
      <c r="BL1236" t="s">
        <v>268</v>
      </c>
      <c r="BM1236" t="s">
        <v>268</v>
      </c>
      <c r="BN1236" t="s">
        <v>268</v>
      </c>
      <c r="BO1236" t="s">
        <v>268</v>
      </c>
      <c r="BP1236" t="s">
        <v>268</v>
      </c>
      <c r="BQ1236" t="s">
        <v>268</v>
      </c>
      <c r="BR1236" t="s">
        <v>268</v>
      </c>
      <c r="BS1236" t="s">
        <v>268</v>
      </c>
      <c r="BT1236" t="s">
        <v>268</v>
      </c>
      <c r="BU1236" t="s">
        <v>268</v>
      </c>
      <c r="BV1236" t="s">
        <v>268</v>
      </c>
      <c r="BW1236" t="s">
        <v>268</v>
      </c>
      <c r="BX1236" t="s">
        <v>268</v>
      </c>
      <c r="BY1236">
        <v>34.65</v>
      </c>
      <c r="BZ1236">
        <v>34.65</v>
      </c>
      <c r="CA1236" t="s">
        <v>142</v>
      </c>
      <c r="CB1236" s="356">
        <v>122</v>
      </c>
      <c r="CC1236" t="s">
        <v>876</v>
      </c>
      <c r="CD1236" t="s">
        <v>268</v>
      </c>
      <c r="CE1236" t="s">
        <v>268</v>
      </c>
      <c r="CF1236" s="356">
        <v>1</v>
      </c>
      <c r="CG1236" t="s">
        <v>2132</v>
      </c>
      <c r="CH1236" t="s">
        <v>268</v>
      </c>
      <c r="CI1236" t="s">
        <v>268</v>
      </c>
      <c r="CJ1236" t="s">
        <v>268</v>
      </c>
      <c r="CK1236" t="s">
        <v>268</v>
      </c>
      <c r="CL1236" t="s">
        <v>268</v>
      </c>
      <c r="CM1236" t="s">
        <v>11224</v>
      </c>
      <c r="CN1236">
        <v>34.01</v>
      </c>
      <c r="CO1236">
        <v>-25.51</v>
      </c>
      <c r="CP1236">
        <v>8.5</v>
      </c>
      <c r="CQ1236">
        <v>365</v>
      </c>
      <c r="CR1236" t="s">
        <v>878</v>
      </c>
      <c r="CS1236" t="s">
        <v>11225</v>
      </c>
      <c r="CT1236" t="s">
        <v>11226</v>
      </c>
      <c r="CU1236" t="s">
        <v>11227</v>
      </c>
      <c r="CV1236" t="s">
        <v>268</v>
      </c>
      <c r="CW1236" t="s">
        <v>268</v>
      </c>
      <c r="CX1236" t="s">
        <v>268</v>
      </c>
      <c r="CY1236" t="s">
        <v>268</v>
      </c>
      <c r="CZ1236" t="s">
        <v>268</v>
      </c>
      <c r="DA1236" t="s">
        <v>268</v>
      </c>
      <c r="DB1236" s="429">
        <f t="shared" si="253"/>
        <v>0</v>
      </c>
      <c r="DC1236" s="284">
        <f t="shared" si="254"/>
        <v>0.75</v>
      </c>
      <c r="DD1236" s="284">
        <f t="shared" si="255"/>
        <v>0</v>
      </c>
      <c r="DE1236" s="284">
        <f t="shared" si="256"/>
        <v>0</v>
      </c>
      <c r="DF1236" s="295">
        <f t="shared" si="257"/>
        <v>8.6625000000000014</v>
      </c>
      <c r="DG1236" s="284">
        <f t="shared" si="258"/>
        <v>0</v>
      </c>
      <c r="DH1236" s="284">
        <f t="shared" si="259"/>
        <v>0.75</v>
      </c>
      <c r="DI1236" s="284">
        <f t="shared" si="260"/>
        <v>0</v>
      </c>
      <c r="DJ1236" s="284">
        <f t="shared" si="261"/>
        <v>0</v>
      </c>
      <c r="DK1236" s="295">
        <f t="shared" si="262"/>
        <v>0.25</v>
      </c>
      <c r="DL1236" s="297">
        <f t="shared" si="263"/>
        <v>1</v>
      </c>
      <c r="DM1236" s="430">
        <f>IFERROR(IF(CA1236="D",IF(DL1236="A dispo.",DF1236*VLOOKUP('DATI INPUT'!$F$27,TARIFFE_UD,4,FALSE),DF1236*VLOOKUP(DL1236,TARIFFE_UD,4,FALSE)),DF1236*VLOOKUP(CB1236-100,TARIFFE_UND,4,FALSE)),0)</f>
        <v>4.2707983370144973</v>
      </c>
      <c r="DN1236" s="430">
        <f>IFERROR(IF(CA1236="D",IF(DL1236="A dispo.",DK1236*VLOOKUP('DATI INPUT'!$F$27,TARIFFE_UD,5,FALSE),DK1236*VLOOKUP(DL1236,TARIFFE_UD,5,FALSE)),DK1236*VLOOKUP(CB1236-100,TARIFFE_UND,5,FALSE)),0)</f>
        <v>4.2327121172083597</v>
      </c>
      <c r="DO1236" s="431">
        <f t="shared" si="264"/>
        <v>3.5104542228570068E-3</v>
      </c>
      <c r="DP1236" s="299">
        <f>IFERROR(IF(CA1236="D",IF(DL1236="A dispo.",DF1236*VLOOKUP('DATI INPUT'!$F$27,TARIFFE_UD,2,FALSE),DF1236*VLOOKUP(DL1236,TARIFFE_UD,2,FALSE)),DF1236*VLOOKUP(CB1236-100,TARIFFE_UND,2,FALSE)),0)</f>
        <v>5.3357658117995532</v>
      </c>
      <c r="DQ1236" s="299">
        <f>IFERROR(IF(CA1236="D",IF(DL1236="A dispo.",DK1236*VLOOKUP('DATI INPUT'!$F$27,TARIFFE_UD,3,FALSE),DK1236*VLOOKUP(DL1236,TARIFFE_UD,3,FALSE)),DK1236*VLOOKUP(CB1236-100,TARIFFE_UND,3,FALSE)),0)</f>
        <v>3.791213262028732</v>
      </c>
      <c r="DR1236" s="299">
        <f t="shared" si="265"/>
        <v>9.1269790738282843</v>
      </c>
    </row>
    <row r="1237" spans="1:122" x14ac:dyDescent="0.25">
      <c r="A1237" t="s">
        <v>9553</v>
      </c>
      <c r="B1237" t="s">
        <v>5002</v>
      </c>
      <c r="C1237" t="s">
        <v>1649</v>
      </c>
      <c r="D1237" t="s">
        <v>5003</v>
      </c>
      <c r="E1237" t="s">
        <v>5004</v>
      </c>
      <c r="F1237" t="s">
        <v>156</v>
      </c>
      <c r="G1237" t="s">
        <v>5005</v>
      </c>
      <c r="H1237" t="s">
        <v>1353</v>
      </c>
      <c r="I1237" t="s">
        <v>5006</v>
      </c>
      <c r="J1237" t="s">
        <v>274</v>
      </c>
      <c r="K1237" t="s">
        <v>5007</v>
      </c>
      <c r="L1237" t="s">
        <v>1043</v>
      </c>
      <c r="M1237" t="s">
        <v>5008</v>
      </c>
      <c r="N1237" t="s">
        <v>984</v>
      </c>
      <c r="O1237" t="s">
        <v>873</v>
      </c>
      <c r="P1237" t="s">
        <v>5009</v>
      </c>
      <c r="Q1237" t="s">
        <v>268</v>
      </c>
      <c r="R1237" t="s">
        <v>268</v>
      </c>
      <c r="S1237" t="s">
        <v>268</v>
      </c>
      <c r="T1237" t="s">
        <v>268</v>
      </c>
      <c r="U1237" t="s">
        <v>268</v>
      </c>
      <c r="V1237" t="s">
        <v>268</v>
      </c>
      <c r="W1237" t="s">
        <v>5008</v>
      </c>
      <c r="X1237" t="s">
        <v>5009</v>
      </c>
      <c r="Y1237" t="s">
        <v>268</v>
      </c>
      <c r="Z1237" t="s">
        <v>268</v>
      </c>
      <c r="AA1237" t="s">
        <v>268</v>
      </c>
      <c r="AB1237" t="s">
        <v>268</v>
      </c>
      <c r="AC1237" t="s">
        <v>268</v>
      </c>
      <c r="AD1237" t="s">
        <v>268</v>
      </c>
      <c r="AE1237" t="s">
        <v>287</v>
      </c>
      <c r="AF1237" t="s">
        <v>1811</v>
      </c>
      <c r="AG1237" t="s">
        <v>875</v>
      </c>
      <c r="AH1237" t="s">
        <v>1935</v>
      </c>
      <c r="AI1237" t="s">
        <v>9552</v>
      </c>
      <c r="AJ1237" t="s">
        <v>268</v>
      </c>
      <c r="AK1237" t="s">
        <v>377</v>
      </c>
      <c r="AL1237" t="s">
        <v>268</v>
      </c>
      <c r="AM1237" t="s">
        <v>268</v>
      </c>
      <c r="AN1237" t="s">
        <v>287</v>
      </c>
      <c r="AO1237" t="s">
        <v>1811</v>
      </c>
      <c r="AP1237" t="s">
        <v>875</v>
      </c>
      <c r="AQ1237" t="s">
        <v>1935</v>
      </c>
      <c r="AR1237" t="s">
        <v>9552</v>
      </c>
      <c r="AS1237" t="s">
        <v>268</v>
      </c>
      <c r="AT1237" t="s">
        <v>381</v>
      </c>
      <c r="AU1237" t="s">
        <v>268</v>
      </c>
      <c r="AV1237" t="s">
        <v>268</v>
      </c>
      <c r="AW1237" t="s">
        <v>268</v>
      </c>
      <c r="AX1237" t="s">
        <v>268</v>
      </c>
      <c r="AY1237" t="s">
        <v>268</v>
      </c>
      <c r="AZ1237" t="s">
        <v>268</v>
      </c>
      <c r="BA1237" t="s">
        <v>268</v>
      </c>
      <c r="BB1237" t="s">
        <v>268</v>
      </c>
      <c r="BC1237" t="s">
        <v>268</v>
      </c>
      <c r="BD1237" t="s">
        <v>268</v>
      </c>
      <c r="BE1237" t="s">
        <v>268</v>
      </c>
      <c r="BF1237" t="s">
        <v>268</v>
      </c>
      <c r="BG1237" t="s">
        <v>268</v>
      </c>
      <c r="BH1237" t="s">
        <v>268</v>
      </c>
      <c r="BI1237" t="s">
        <v>268</v>
      </c>
      <c r="BJ1237" t="s">
        <v>268</v>
      </c>
      <c r="BK1237" t="s">
        <v>268</v>
      </c>
      <c r="BL1237" t="s">
        <v>268</v>
      </c>
      <c r="BM1237" t="s">
        <v>268</v>
      </c>
      <c r="BN1237" t="s">
        <v>268</v>
      </c>
      <c r="BO1237" t="s">
        <v>268</v>
      </c>
      <c r="BP1237" t="s">
        <v>268</v>
      </c>
      <c r="BQ1237" t="s">
        <v>268</v>
      </c>
      <c r="BR1237" t="s">
        <v>268</v>
      </c>
      <c r="BS1237" t="s">
        <v>268</v>
      </c>
      <c r="BT1237" t="s">
        <v>268</v>
      </c>
      <c r="BU1237" t="s">
        <v>268</v>
      </c>
      <c r="BV1237" t="s">
        <v>268</v>
      </c>
      <c r="BW1237" t="s">
        <v>268</v>
      </c>
      <c r="BX1237" t="s">
        <v>268</v>
      </c>
      <c r="BY1237">
        <v>29.8</v>
      </c>
      <c r="BZ1237">
        <v>29.8</v>
      </c>
      <c r="CA1237" t="s">
        <v>142</v>
      </c>
      <c r="CB1237" s="356">
        <v>123</v>
      </c>
      <c r="CC1237" t="s">
        <v>1817</v>
      </c>
      <c r="CD1237" t="s">
        <v>268</v>
      </c>
      <c r="CE1237" t="s">
        <v>268</v>
      </c>
      <c r="CF1237" s="356">
        <v>1</v>
      </c>
      <c r="CG1237" t="s">
        <v>2132</v>
      </c>
      <c r="CH1237" t="s">
        <v>268</v>
      </c>
      <c r="CI1237" t="s">
        <v>268</v>
      </c>
      <c r="CJ1237" t="s">
        <v>268</v>
      </c>
      <c r="CK1237" t="s">
        <v>268</v>
      </c>
      <c r="CL1237" t="s">
        <v>9554</v>
      </c>
      <c r="CM1237" t="s">
        <v>11224</v>
      </c>
      <c r="CN1237">
        <v>14.69</v>
      </c>
      <c r="CO1237">
        <v>-11.02</v>
      </c>
      <c r="CP1237">
        <v>3.67</v>
      </c>
      <c r="CQ1237">
        <v>365</v>
      </c>
      <c r="CR1237" t="s">
        <v>878</v>
      </c>
      <c r="CS1237" t="s">
        <v>11225</v>
      </c>
      <c r="CT1237" t="s">
        <v>11226</v>
      </c>
      <c r="CU1237" t="s">
        <v>11227</v>
      </c>
      <c r="CV1237" t="s">
        <v>268</v>
      </c>
      <c r="CW1237" t="s">
        <v>268</v>
      </c>
      <c r="CX1237" t="s">
        <v>268</v>
      </c>
      <c r="CY1237" t="s">
        <v>268</v>
      </c>
      <c r="CZ1237" t="s">
        <v>268</v>
      </c>
      <c r="DA1237" t="s">
        <v>268</v>
      </c>
      <c r="DB1237" s="429">
        <f t="shared" si="253"/>
        <v>0</v>
      </c>
      <c r="DC1237" s="284">
        <f t="shared" si="254"/>
        <v>0.75</v>
      </c>
      <c r="DD1237" s="284">
        <f t="shared" si="255"/>
        <v>0</v>
      </c>
      <c r="DE1237" s="284">
        <f t="shared" si="256"/>
        <v>0</v>
      </c>
      <c r="DF1237" s="295">
        <f t="shared" si="257"/>
        <v>7.4499999999999984</v>
      </c>
      <c r="DG1237" s="284">
        <f t="shared" si="258"/>
        <v>1</v>
      </c>
      <c r="DH1237" s="284">
        <f t="shared" si="259"/>
        <v>0.75</v>
      </c>
      <c r="DI1237" s="284">
        <f t="shared" si="260"/>
        <v>0</v>
      </c>
      <c r="DJ1237" s="284">
        <f t="shared" si="261"/>
        <v>0</v>
      </c>
      <c r="DK1237" s="295">
        <f t="shared" si="262"/>
        <v>0</v>
      </c>
      <c r="DL1237" s="297">
        <f t="shared" si="263"/>
        <v>1</v>
      </c>
      <c r="DM1237" s="430">
        <f>IFERROR(IF(CA1237="D",IF(DL1237="A dispo.",DF1237*VLOOKUP('DATI INPUT'!$F$27,TARIFFE_UD,4,FALSE),DF1237*VLOOKUP(DL1237,TARIFFE_UD,4,FALSE)),DF1237*VLOOKUP(CB1237-100,TARIFFE_UND,4,FALSE)),0)</f>
        <v>3.6730098251957282</v>
      </c>
      <c r="DN1237" s="430">
        <f>IFERROR(IF(CA1237="D",IF(DL1237="A dispo.",DK1237*VLOOKUP('DATI INPUT'!$F$27,TARIFFE_UD,5,FALSE),DK1237*VLOOKUP(DL1237,TARIFFE_UD,5,FALSE)),DK1237*VLOOKUP(CB1237-100,TARIFFE_UND,5,FALSE)),0)</f>
        <v>0</v>
      </c>
      <c r="DO1237" s="431">
        <f t="shared" si="264"/>
        <v>3.0098251957282329E-3</v>
      </c>
      <c r="DP1237" s="299">
        <f>IFERROR(IF(CA1237="D",IF(DL1237="A dispo.",DF1237*VLOOKUP('DATI INPUT'!$F$27,TARIFFE_UD,2,FALSE),DF1237*VLOOKUP(DL1237,TARIFFE_UD,2,FALSE)),DF1237*VLOOKUP(CB1237-100,TARIFFE_UND,2,FALSE)),0)</f>
        <v>4.5889125885029332</v>
      </c>
      <c r="DQ1237" s="299">
        <f>IFERROR(IF(CA1237="D",IF(DL1237="A dispo.",DK1237*VLOOKUP('DATI INPUT'!$F$27,TARIFFE_UD,3,FALSE),DK1237*VLOOKUP(DL1237,TARIFFE_UD,3,FALSE)),DK1237*VLOOKUP(CB1237-100,TARIFFE_UND,3,FALSE)),0)</f>
        <v>0</v>
      </c>
      <c r="DR1237" s="299">
        <f t="shared" si="265"/>
        <v>4.5889125885029332</v>
      </c>
    </row>
    <row r="1238" spans="1:122" x14ac:dyDescent="0.25">
      <c r="A1238" t="s">
        <v>9555</v>
      </c>
      <c r="B1238" t="s">
        <v>1504</v>
      </c>
      <c r="C1238" t="s">
        <v>1650</v>
      </c>
      <c r="D1238" t="s">
        <v>4621</v>
      </c>
      <c r="E1238" t="s">
        <v>4622</v>
      </c>
      <c r="F1238" t="s">
        <v>156</v>
      </c>
      <c r="G1238" t="s">
        <v>4623</v>
      </c>
      <c r="H1238" t="s">
        <v>983</v>
      </c>
      <c r="I1238" t="s">
        <v>4624</v>
      </c>
      <c r="J1238" t="s">
        <v>274</v>
      </c>
      <c r="K1238" t="s">
        <v>4625</v>
      </c>
      <c r="L1238" t="s">
        <v>4112</v>
      </c>
      <c r="M1238" t="s">
        <v>10389</v>
      </c>
      <c r="N1238" t="s">
        <v>984</v>
      </c>
      <c r="O1238" t="s">
        <v>873</v>
      </c>
      <c r="P1238" t="s">
        <v>10365</v>
      </c>
      <c r="Q1238" t="s">
        <v>329</v>
      </c>
      <c r="R1238" t="s">
        <v>268</v>
      </c>
      <c r="S1238" t="s">
        <v>268</v>
      </c>
      <c r="T1238" t="s">
        <v>268</v>
      </c>
      <c r="U1238" t="s">
        <v>268</v>
      </c>
      <c r="V1238" t="s">
        <v>268</v>
      </c>
      <c r="W1238" t="s">
        <v>10393</v>
      </c>
      <c r="X1238" t="s">
        <v>10365</v>
      </c>
      <c r="Y1238" t="s">
        <v>282</v>
      </c>
      <c r="Z1238" t="s">
        <v>268</v>
      </c>
      <c r="AA1238" t="s">
        <v>268</v>
      </c>
      <c r="AB1238" t="s">
        <v>268</v>
      </c>
      <c r="AC1238" t="s">
        <v>268</v>
      </c>
      <c r="AD1238" t="s">
        <v>268</v>
      </c>
      <c r="AE1238" t="s">
        <v>287</v>
      </c>
      <c r="AF1238" t="s">
        <v>1811</v>
      </c>
      <c r="AG1238" t="s">
        <v>875</v>
      </c>
      <c r="AH1238" t="s">
        <v>1831</v>
      </c>
      <c r="AI1238" t="s">
        <v>4628</v>
      </c>
      <c r="AJ1238" t="s">
        <v>268</v>
      </c>
      <c r="AK1238" t="s">
        <v>366</v>
      </c>
      <c r="AL1238" t="s">
        <v>268</v>
      </c>
      <c r="AM1238" t="s">
        <v>411</v>
      </c>
      <c r="AN1238" t="s">
        <v>268</v>
      </c>
      <c r="AO1238" t="s">
        <v>268</v>
      </c>
      <c r="AP1238" t="s">
        <v>268</v>
      </c>
      <c r="AQ1238" t="s">
        <v>268</v>
      </c>
      <c r="AR1238" t="s">
        <v>268</v>
      </c>
      <c r="AS1238" t="s">
        <v>268</v>
      </c>
      <c r="AT1238" t="s">
        <v>268</v>
      </c>
      <c r="AU1238" t="s">
        <v>268</v>
      </c>
      <c r="AV1238" t="s">
        <v>268</v>
      </c>
      <c r="AW1238" t="s">
        <v>268</v>
      </c>
      <c r="AX1238" t="s">
        <v>268</v>
      </c>
      <c r="AY1238" t="s">
        <v>268</v>
      </c>
      <c r="AZ1238" t="s">
        <v>268</v>
      </c>
      <c r="BA1238" t="s">
        <v>268</v>
      </c>
      <c r="BB1238" t="s">
        <v>268</v>
      </c>
      <c r="BC1238" t="s">
        <v>268</v>
      </c>
      <c r="BD1238" t="s">
        <v>268</v>
      </c>
      <c r="BE1238" t="s">
        <v>268</v>
      </c>
      <c r="BF1238" t="s">
        <v>268</v>
      </c>
      <c r="BG1238" t="s">
        <v>268</v>
      </c>
      <c r="BH1238" t="s">
        <v>268</v>
      </c>
      <c r="BI1238" t="s">
        <v>268</v>
      </c>
      <c r="BJ1238" t="s">
        <v>268</v>
      </c>
      <c r="BK1238" t="s">
        <v>268</v>
      </c>
      <c r="BL1238" t="s">
        <v>268</v>
      </c>
      <c r="BM1238" t="s">
        <v>268</v>
      </c>
      <c r="BN1238" t="s">
        <v>268</v>
      </c>
      <c r="BO1238" t="s">
        <v>268</v>
      </c>
      <c r="BP1238" t="s">
        <v>268</v>
      </c>
      <c r="BQ1238" t="s">
        <v>268</v>
      </c>
      <c r="BR1238" t="s">
        <v>268</v>
      </c>
      <c r="BS1238" t="s">
        <v>268</v>
      </c>
      <c r="BT1238" t="s">
        <v>268</v>
      </c>
      <c r="BU1238" t="s">
        <v>268</v>
      </c>
      <c r="BV1238" t="s">
        <v>268</v>
      </c>
      <c r="BW1238" t="s">
        <v>268</v>
      </c>
      <c r="BX1238" t="s">
        <v>268</v>
      </c>
      <c r="BY1238">
        <v>35</v>
      </c>
      <c r="BZ1238">
        <v>35</v>
      </c>
      <c r="CA1238" t="s">
        <v>142</v>
      </c>
      <c r="CB1238" s="356">
        <v>123</v>
      </c>
      <c r="CC1238" t="s">
        <v>1817</v>
      </c>
      <c r="CD1238" t="s">
        <v>268</v>
      </c>
      <c r="CE1238" t="s">
        <v>268</v>
      </c>
      <c r="CF1238" t="s">
        <v>268</v>
      </c>
      <c r="CG1238" t="s">
        <v>268</v>
      </c>
      <c r="CH1238" t="s">
        <v>268</v>
      </c>
      <c r="CI1238" t="s">
        <v>268</v>
      </c>
      <c r="CJ1238" t="s">
        <v>268</v>
      </c>
      <c r="CK1238" t="s">
        <v>268</v>
      </c>
      <c r="CL1238" t="s">
        <v>9556</v>
      </c>
      <c r="CM1238" t="s">
        <v>11224</v>
      </c>
      <c r="CN1238">
        <v>22.19</v>
      </c>
      <c r="CO1238" t="s">
        <v>268</v>
      </c>
      <c r="CP1238">
        <v>22.19</v>
      </c>
      <c r="CQ1238">
        <v>365</v>
      </c>
      <c r="CR1238" t="s">
        <v>878</v>
      </c>
      <c r="CS1238" t="s">
        <v>11225</v>
      </c>
      <c r="CT1238" t="s">
        <v>11226</v>
      </c>
      <c r="CU1238" t="s">
        <v>11227</v>
      </c>
      <c r="CV1238" t="s">
        <v>268</v>
      </c>
      <c r="CW1238" t="s">
        <v>268</v>
      </c>
      <c r="CX1238" t="s">
        <v>268</v>
      </c>
      <c r="CY1238" t="s">
        <v>268</v>
      </c>
      <c r="CZ1238" t="s">
        <v>268</v>
      </c>
      <c r="DA1238" t="s">
        <v>268</v>
      </c>
      <c r="DB1238" s="429">
        <f t="shared" si="253"/>
        <v>0</v>
      </c>
      <c r="DC1238" s="284">
        <f t="shared" si="254"/>
        <v>0</v>
      </c>
      <c r="DD1238" s="284">
        <f t="shared" si="255"/>
        <v>0</v>
      </c>
      <c r="DE1238" s="284">
        <f t="shared" si="256"/>
        <v>0</v>
      </c>
      <c r="DF1238" s="295">
        <f t="shared" si="257"/>
        <v>35</v>
      </c>
      <c r="DG1238" s="284">
        <f t="shared" si="258"/>
        <v>1</v>
      </c>
      <c r="DH1238" s="284">
        <f t="shared" si="259"/>
        <v>0</v>
      </c>
      <c r="DI1238" s="284">
        <f t="shared" si="260"/>
        <v>0</v>
      </c>
      <c r="DJ1238" s="284">
        <f t="shared" si="261"/>
        <v>0</v>
      </c>
      <c r="DK1238" s="295">
        <f t="shared" si="262"/>
        <v>0</v>
      </c>
      <c r="DL1238" s="297" t="str">
        <f t="shared" si="263"/>
        <v>A dispo.</v>
      </c>
      <c r="DM1238" s="430">
        <f>IFERROR(IF(CA1238="D",IF(DL1238="A dispo.",DF1238*VLOOKUP('DATI INPUT'!$F$27,TARIFFE_UD,4,FALSE),DF1238*VLOOKUP(DL1238,TARIFFE_UD,4,FALSE)),DF1238*VLOOKUP(CB1238-100,TARIFFE_UND,4,FALSE)),0)</f>
        <v>22.185965387088295</v>
      </c>
      <c r="DN1238" s="430">
        <f>IFERROR(IF(CA1238="D",IF(DL1238="A dispo.",DK1238*VLOOKUP('DATI INPUT'!$F$27,TARIFFE_UD,5,FALSE),DK1238*VLOOKUP(DL1238,TARIFFE_UD,5,FALSE)),DK1238*VLOOKUP(CB1238-100,TARIFFE_UND,5,FALSE)),0)</f>
        <v>0</v>
      </c>
      <c r="DO1238" s="431">
        <f t="shared" si="264"/>
        <v>-4.034612911706148E-3</v>
      </c>
      <c r="DP1238" s="299">
        <f>IFERROR(IF(CA1238="D",IF(DL1238="A dispo.",DF1238*VLOOKUP('DATI INPUT'!$F$27,TARIFFE_UD,2,FALSE),DF1238*VLOOKUP(DL1238,TARIFFE_UD,2,FALSE)),DF1238*VLOOKUP(CB1238-100,TARIFFE_UND,2,FALSE)),0)</f>
        <v>27.718263957400271</v>
      </c>
      <c r="DQ1238" s="299">
        <f>IFERROR(IF(CA1238="D",IF(DL1238="A dispo.",DK1238*VLOOKUP('DATI INPUT'!$F$27,TARIFFE_UD,3,FALSE),DK1238*VLOOKUP(DL1238,TARIFFE_UD,3,FALSE)),DK1238*VLOOKUP(CB1238-100,TARIFFE_UND,3,FALSE)),0)</f>
        <v>0</v>
      </c>
      <c r="DR1238" s="299">
        <f t="shared" si="265"/>
        <v>27.718263957400271</v>
      </c>
    </row>
    <row r="1239" spans="1:122" x14ac:dyDescent="0.25">
      <c r="A1239" t="s">
        <v>9557</v>
      </c>
      <c r="B1239" t="s">
        <v>9558</v>
      </c>
      <c r="C1239" t="s">
        <v>9559</v>
      </c>
      <c r="D1239" t="s">
        <v>9560</v>
      </c>
      <c r="E1239" t="s">
        <v>268</v>
      </c>
      <c r="F1239" t="s">
        <v>156</v>
      </c>
      <c r="G1239" t="s">
        <v>9561</v>
      </c>
      <c r="H1239" t="s">
        <v>914</v>
      </c>
      <c r="I1239" t="s">
        <v>383</v>
      </c>
      <c r="J1239" t="s">
        <v>274</v>
      </c>
      <c r="K1239" t="s">
        <v>9562</v>
      </c>
      <c r="L1239" t="s">
        <v>960</v>
      </c>
      <c r="M1239" t="s">
        <v>4335</v>
      </c>
      <c r="N1239" t="s">
        <v>984</v>
      </c>
      <c r="O1239" t="s">
        <v>873</v>
      </c>
      <c r="P1239" t="s">
        <v>1830</v>
      </c>
      <c r="Q1239" t="s">
        <v>279</v>
      </c>
      <c r="R1239" t="s">
        <v>268</v>
      </c>
      <c r="S1239" t="s">
        <v>268</v>
      </c>
      <c r="T1239" t="s">
        <v>268</v>
      </c>
      <c r="U1239" t="s">
        <v>268</v>
      </c>
      <c r="V1239" t="s">
        <v>268</v>
      </c>
      <c r="W1239" t="s">
        <v>3005</v>
      </c>
      <c r="X1239" t="s">
        <v>3006</v>
      </c>
      <c r="Y1239" t="s">
        <v>290</v>
      </c>
      <c r="Z1239" t="s">
        <v>268</v>
      </c>
      <c r="AA1239" t="s">
        <v>268</v>
      </c>
      <c r="AB1239" t="s">
        <v>268</v>
      </c>
      <c r="AC1239" t="s">
        <v>268</v>
      </c>
      <c r="AD1239" t="s">
        <v>268</v>
      </c>
      <c r="AE1239" t="s">
        <v>287</v>
      </c>
      <c r="AF1239" t="s">
        <v>1811</v>
      </c>
      <c r="AG1239" t="s">
        <v>875</v>
      </c>
      <c r="AH1239" t="s">
        <v>1848</v>
      </c>
      <c r="AI1239" t="s">
        <v>765</v>
      </c>
      <c r="AJ1239" t="s">
        <v>268</v>
      </c>
      <c r="AK1239" t="s">
        <v>410</v>
      </c>
      <c r="AL1239" t="s">
        <v>268</v>
      </c>
      <c r="AM1239" t="s">
        <v>405</v>
      </c>
      <c r="AN1239" t="s">
        <v>268</v>
      </c>
      <c r="AO1239" t="s">
        <v>268</v>
      </c>
      <c r="AP1239" t="s">
        <v>268</v>
      </c>
      <c r="AQ1239" t="s">
        <v>268</v>
      </c>
      <c r="AR1239" t="s">
        <v>268</v>
      </c>
      <c r="AS1239" t="s">
        <v>268</v>
      </c>
      <c r="AT1239" t="s">
        <v>268</v>
      </c>
      <c r="AU1239" t="s">
        <v>268</v>
      </c>
      <c r="AV1239" t="s">
        <v>268</v>
      </c>
      <c r="AW1239" t="s">
        <v>268</v>
      </c>
      <c r="AX1239" t="s">
        <v>268</v>
      </c>
      <c r="AY1239" t="s">
        <v>268</v>
      </c>
      <c r="AZ1239" t="s">
        <v>268</v>
      </c>
      <c r="BA1239" t="s">
        <v>268</v>
      </c>
      <c r="BB1239" t="s">
        <v>268</v>
      </c>
      <c r="BC1239" t="s">
        <v>268</v>
      </c>
      <c r="BD1239" t="s">
        <v>268</v>
      </c>
      <c r="BE1239" t="s">
        <v>268</v>
      </c>
      <c r="BF1239" t="s">
        <v>268</v>
      </c>
      <c r="BG1239" t="s">
        <v>268</v>
      </c>
      <c r="BH1239" t="s">
        <v>268</v>
      </c>
      <c r="BI1239" t="s">
        <v>268</v>
      </c>
      <c r="BJ1239" t="s">
        <v>268</v>
      </c>
      <c r="BK1239" t="s">
        <v>268</v>
      </c>
      <c r="BL1239" t="s">
        <v>268</v>
      </c>
      <c r="BM1239" t="s">
        <v>268</v>
      </c>
      <c r="BN1239" t="s">
        <v>268</v>
      </c>
      <c r="BO1239" t="s">
        <v>268</v>
      </c>
      <c r="BP1239" t="s">
        <v>268</v>
      </c>
      <c r="BQ1239" t="s">
        <v>268</v>
      </c>
      <c r="BR1239" t="s">
        <v>268</v>
      </c>
      <c r="BS1239" t="s">
        <v>268</v>
      </c>
      <c r="BT1239" t="s">
        <v>268</v>
      </c>
      <c r="BU1239" t="s">
        <v>268</v>
      </c>
      <c r="BV1239" t="s">
        <v>268</v>
      </c>
      <c r="BW1239" t="s">
        <v>268</v>
      </c>
      <c r="BX1239" t="s">
        <v>268</v>
      </c>
      <c r="BY1239" s="432">
        <v>0</v>
      </c>
      <c r="BZ1239">
        <v>72</v>
      </c>
      <c r="CA1239" s="432" t="s">
        <v>142</v>
      </c>
      <c r="CB1239" t="s">
        <v>268</v>
      </c>
      <c r="CC1239" t="s">
        <v>268</v>
      </c>
      <c r="CD1239" t="s">
        <v>268</v>
      </c>
      <c r="CE1239" t="s">
        <v>268</v>
      </c>
      <c r="CF1239" t="s">
        <v>268</v>
      </c>
      <c r="CG1239" t="s">
        <v>268</v>
      </c>
      <c r="CH1239" t="s">
        <v>268</v>
      </c>
      <c r="CI1239" t="s">
        <v>268</v>
      </c>
      <c r="CJ1239" t="s">
        <v>268</v>
      </c>
      <c r="CK1239" t="s">
        <v>268</v>
      </c>
      <c r="CL1239" t="s">
        <v>9563</v>
      </c>
      <c r="CM1239" t="s">
        <v>11224</v>
      </c>
      <c r="CN1239" t="s">
        <v>268</v>
      </c>
      <c r="CO1239" t="s">
        <v>268</v>
      </c>
      <c r="CP1239" s="432">
        <v>0</v>
      </c>
      <c r="CQ1239" s="432">
        <v>0</v>
      </c>
      <c r="CR1239" t="s">
        <v>268</v>
      </c>
      <c r="CS1239" t="s">
        <v>268</v>
      </c>
      <c r="CT1239" t="s">
        <v>11226</v>
      </c>
      <c r="CU1239" t="s">
        <v>11227</v>
      </c>
      <c r="CV1239" t="s">
        <v>268</v>
      </c>
      <c r="CW1239" t="s">
        <v>268</v>
      </c>
      <c r="CX1239" t="s">
        <v>268</v>
      </c>
      <c r="CY1239" t="s">
        <v>268</v>
      </c>
      <c r="CZ1239" t="s">
        <v>268</v>
      </c>
      <c r="DA1239" t="s">
        <v>268</v>
      </c>
      <c r="DB1239" s="429">
        <f t="shared" si="253"/>
        <v>0</v>
      </c>
      <c r="DC1239" s="284">
        <f t="shared" si="254"/>
        <v>0</v>
      </c>
      <c r="DD1239" s="284">
        <f t="shared" si="255"/>
        <v>0</v>
      </c>
      <c r="DE1239" s="284">
        <f t="shared" si="256"/>
        <v>0</v>
      </c>
      <c r="DF1239" s="295">
        <f t="shared" si="257"/>
        <v>0</v>
      </c>
      <c r="DG1239" s="284">
        <f t="shared" si="258"/>
        <v>0</v>
      </c>
      <c r="DH1239" s="284">
        <f t="shared" si="259"/>
        <v>0</v>
      </c>
      <c r="DI1239" s="284">
        <f t="shared" si="260"/>
        <v>0</v>
      </c>
      <c r="DJ1239" s="284">
        <f t="shared" si="261"/>
        <v>0</v>
      </c>
      <c r="DK1239" s="295">
        <f t="shared" si="262"/>
        <v>0</v>
      </c>
      <c r="DL1239" s="297" t="str">
        <f t="shared" si="263"/>
        <v>A dispo.</v>
      </c>
      <c r="DM1239" s="430">
        <f>IFERROR(IF(CA1239="D",IF(DL1239="A dispo.",DF1239*VLOOKUP('DATI INPUT'!$F$27,TARIFFE_UD,4,FALSE),DF1239*VLOOKUP(DL1239,TARIFFE_UD,4,FALSE)),DF1239*VLOOKUP(CB1239-100,TARIFFE_UND,4,FALSE)),0)</f>
        <v>0</v>
      </c>
      <c r="DN1239" s="430">
        <f>IFERROR(IF(CA1239="D",IF(DL1239="A dispo.",DK1239*VLOOKUP('DATI INPUT'!$F$27,TARIFFE_UD,5,FALSE),DK1239*VLOOKUP(DL1239,TARIFFE_UD,5,FALSE)),DK1239*VLOOKUP(CB1239-100,TARIFFE_UND,5,FALSE)),0)</f>
        <v>0</v>
      </c>
      <c r="DO1239" s="431">
        <f t="shared" si="264"/>
        <v>0</v>
      </c>
      <c r="DP1239" s="299">
        <f>IFERROR(IF(CA1239="D",IF(DL1239="A dispo.",DF1239*VLOOKUP('DATI INPUT'!$F$27,TARIFFE_UD,2,FALSE),DF1239*VLOOKUP(DL1239,TARIFFE_UD,2,FALSE)),DF1239*VLOOKUP(CB1239-100,TARIFFE_UND,2,FALSE)),0)</f>
        <v>0</v>
      </c>
      <c r="DQ1239" s="299">
        <f>IFERROR(IF(CA1239="D",IF(DL1239="A dispo.",DK1239*VLOOKUP('DATI INPUT'!$F$27,TARIFFE_UD,3,FALSE),DK1239*VLOOKUP(DL1239,TARIFFE_UD,3,FALSE)),DK1239*VLOOKUP(CB1239-100,TARIFFE_UND,3,FALSE)),0)</f>
        <v>0</v>
      </c>
      <c r="DR1239" s="299">
        <f t="shared" si="265"/>
        <v>0</v>
      </c>
    </row>
    <row r="1240" spans="1:122" x14ac:dyDescent="0.25">
      <c r="A1240" t="s">
        <v>9564</v>
      </c>
      <c r="B1240" t="s">
        <v>9565</v>
      </c>
      <c r="C1240" t="s">
        <v>9566</v>
      </c>
      <c r="D1240" t="s">
        <v>9567</v>
      </c>
      <c r="E1240" t="s">
        <v>268</v>
      </c>
      <c r="F1240" t="s">
        <v>156</v>
      </c>
      <c r="G1240" t="s">
        <v>9568</v>
      </c>
      <c r="H1240" t="s">
        <v>1033</v>
      </c>
      <c r="I1240" t="s">
        <v>9569</v>
      </c>
      <c r="J1240" t="s">
        <v>156</v>
      </c>
      <c r="K1240" t="s">
        <v>9570</v>
      </c>
      <c r="L1240" t="s">
        <v>984</v>
      </c>
      <c r="M1240" t="s">
        <v>9571</v>
      </c>
      <c r="N1240" t="s">
        <v>872</v>
      </c>
      <c r="O1240" t="s">
        <v>873</v>
      </c>
      <c r="P1240" t="s">
        <v>151</v>
      </c>
      <c r="Q1240" t="s">
        <v>271</v>
      </c>
      <c r="R1240" t="s">
        <v>268</v>
      </c>
      <c r="S1240" t="s">
        <v>268</v>
      </c>
      <c r="T1240" t="s">
        <v>268</v>
      </c>
      <c r="U1240" t="s">
        <v>268</v>
      </c>
      <c r="V1240" t="s">
        <v>268</v>
      </c>
      <c r="W1240" t="s">
        <v>9572</v>
      </c>
      <c r="X1240" t="s">
        <v>1847</v>
      </c>
      <c r="Y1240" t="s">
        <v>498</v>
      </c>
      <c r="Z1240" t="s">
        <v>268</v>
      </c>
      <c r="AA1240" t="s">
        <v>268</v>
      </c>
      <c r="AB1240" t="s">
        <v>268</v>
      </c>
      <c r="AC1240" t="s">
        <v>268</v>
      </c>
      <c r="AD1240" t="s">
        <v>268</v>
      </c>
      <c r="AE1240" t="s">
        <v>287</v>
      </c>
      <c r="AF1240" t="s">
        <v>1811</v>
      </c>
      <c r="AG1240" t="s">
        <v>875</v>
      </c>
      <c r="AH1240" t="s">
        <v>1848</v>
      </c>
      <c r="AI1240" t="s">
        <v>894</v>
      </c>
      <c r="AJ1240" t="s">
        <v>268</v>
      </c>
      <c r="AK1240" t="s">
        <v>366</v>
      </c>
      <c r="AL1240" t="s">
        <v>268</v>
      </c>
      <c r="AM1240" t="s">
        <v>355</v>
      </c>
      <c r="AN1240" t="s">
        <v>268</v>
      </c>
      <c r="AO1240" t="s">
        <v>268</v>
      </c>
      <c r="AP1240" t="s">
        <v>268</v>
      </c>
      <c r="AQ1240" t="s">
        <v>268</v>
      </c>
      <c r="AR1240" t="s">
        <v>268</v>
      </c>
      <c r="AS1240" t="s">
        <v>268</v>
      </c>
      <c r="AT1240" t="s">
        <v>268</v>
      </c>
      <c r="AU1240" t="s">
        <v>268</v>
      </c>
      <c r="AV1240" t="s">
        <v>268</v>
      </c>
      <c r="AW1240" t="s">
        <v>268</v>
      </c>
      <c r="AX1240" t="s">
        <v>268</v>
      </c>
      <c r="AY1240" t="s">
        <v>268</v>
      </c>
      <c r="AZ1240" t="s">
        <v>268</v>
      </c>
      <c r="BA1240" t="s">
        <v>268</v>
      </c>
      <c r="BB1240" t="s">
        <v>268</v>
      </c>
      <c r="BC1240" t="s">
        <v>268</v>
      </c>
      <c r="BD1240" t="s">
        <v>268</v>
      </c>
      <c r="BE1240" t="s">
        <v>268</v>
      </c>
      <c r="BF1240" t="s">
        <v>268</v>
      </c>
      <c r="BG1240" t="s">
        <v>268</v>
      </c>
      <c r="BH1240" t="s">
        <v>268</v>
      </c>
      <c r="BI1240" t="s">
        <v>268</v>
      </c>
      <c r="BJ1240" t="s">
        <v>268</v>
      </c>
      <c r="BK1240" t="s">
        <v>268</v>
      </c>
      <c r="BL1240" t="s">
        <v>268</v>
      </c>
      <c r="BM1240" t="s">
        <v>268</v>
      </c>
      <c r="BN1240" t="s">
        <v>268</v>
      </c>
      <c r="BO1240" t="s">
        <v>268</v>
      </c>
      <c r="BP1240" t="s">
        <v>268</v>
      </c>
      <c r="BQ1240" t="s">
        <v>268</v>
      </c>
      <c r="BR1240" t="s">
        <v>268</v>
      </c>
      <c r="BS1240" t="s">
        <v>268</v>
      </c>
      <c r="BT1240" t="s">
        <v>268</v>
      </c>
      <c r="BU1240" t="s">
        <v>268</v>
      </c>
      <c r="BV1240" t="s">
        <v>268</v>
      </c>
      <c r="BW1240" t="s">
        <v>268</v>
      </c>
      <c r="BX1240" t="s">
        <v>268</v>
      </c>
      <c r="BY1240">
        <v>50</v>
      </c>
      <c r="BZ1240">
        <v>50</v>
      </c>
      <c r="CA1240" t="s">
        <v>142</v>
      </c>
      <c r="CB1240" s="356">
        <v>122</v>
      </c>
      <c r="CC1240" t="s">
        <v>876</v>
      </c>
      <c r="CD1240" t="s">
        <v>268</v>
      </c>
      <c r="CE1240" t="s">
        <v>268</v>
      </c>
      <c r="CF1240" t="s">
        <v>268</v>
      </c>
      <c r="CG1240" t="s">
        <v>268</v>
      </c>
      <c r="CH1240" t="s">
        <v>268</v>
      </c>
      <c r="CI1240" t="s">
        <v>268</v>
      </c>
      <c r="CJ1240" t="s">
        <v>268</v>
      </c>
      <c r="CK1240" t="s">
        <v>268</v>
      </c>
      <c r="CL1240" t="s">
        <v>9573</v>
      </c>
      <c r="CM1240" t="s">
        <v>11224</v>
      </c>
      <c r="CN1240">
        <v>99.09</v>
      </c>
      <c r="CO1240" t="s">
        <v>268</v>
      </c>
      <c r="CP1240">
        <v>99.09</v>
      </c>
      <c r="CQ1240">
        <v>365</v>
      </c>
      <c r="CR1240" t="s">
        <v>878</v>
      </c>
      <c r="CS1240" t="s">
        <v>11225</v>
      </c>
      <c r="CT1240" t="s">
        <v>11226</v>
      </c>
      <c r="CU1240" t="s">
        <v>11227</v>
      </c>
      <c r="CV1240" t="s">
        <v>268</v>
      </c>
      <c r="CW1240" t="s">
        <v>268</v>
      </c>
      <c r="CX1240" t="s">
        <v>268</v>
      </c>
      <c r="CY1240" t="s">
        <v>268</v>
      </c>
      <c r="CZ1240" t="s">
        <v>268</v>
      </c>
      <c r="DA1240" t="s">
        <v>268</v>
      </c>
      <c r="DB1240" s="429">
        <f t="shared" si="253"/>
        <v>0</v>
      </c>
      <c r="DC1240" s="284">
        <f t="shared" si="254"/>
        <v>0</v>
      </c>
      <c r="DD1240" s="284">
        <f t="shared" si="255"/>
        <v>0</v>
      </c>
      <c r="DE1240" s="284">
        <f t="shared" si="256"/>
        <v>0</v>
      </c>
      <c r="DF1240" s="295">
        <f t="shared" si="257"/>
        <v>50</v>
      </c>
      <c r="DG1240" s="284">
        <f t="shared" si="258"/>
        <v>0</v>
      </c>
      <c r="DH1240" s="284">
        <f t="shared" si="259"/>
        <v>0</v>
      </c>
      <c r="DI1240" s="284">
        <f t="shared" si="260"/>
        <v>0</v>
      </c>
      <c r="DJ1240" s="284">
        <f t="shared" si="261"/>
        <v>0</v>
      </c>
      <c r="DK1240" s="295">
        <f t="shared" si="262"/>
        <v>1</v>
      </c>
      <c r="DL1240" s="297" t="str">
        <f t="shared" si="263"/>
        <v>A dispo.</v>
      </c>
      <c r="DM1240" s="430">
        <f>IFERROR(IF(CA1240="D",IF(DL1240="A dispo.",DF1240*VLOOKUP('DATI INPUT'!$F$27,TARIFFE_UD,4,FALSE),DF1240*VLOOKUP(DL1240,TARIFFE_UD,4,FALSE)),DF1240*VLOOKUP(CB1240-100,TARIFFE_UND,4,FALSE)),0)</f>
        <v>31.694236267268995</v>
      </c>
      <c r="DN1240" s="430">
        <f>IFERROR(IF(CA1240="D",IF(DL1240="A dispo.",DK1240*VLOOKUP('DATI INPUT'!$F$27,TARIFFE_UD,5,FALSE),DK1240*VLOOKUP(DL1240,TARIFFE_UD,5,FALSE)),DK1240*VLOOKUP(CB1240-100,TARIFFE_UND,5,FALSE)),0)</f>
        <v>67.397800635548478</v>
      </c>
      <c r="DO1240" s="431">
        <f t="shared" si="264"/>
        <v>2.0369028174656023E-3</v>
      </c>
      <c r="DP1240" s="299">
        <f>IFERROR(IF(CA1240="D",IF(DL1240="A dispo.",DF1240*VLOOKUP('DATI INPUT'!$F$27,TARIFFE_UD,2,FALSE),DF1240*VLOOKUP(DL1240,TARIFFE_UD,2,FALSE)),DF1240*VLOOKUP(CB1240-100,TARIFFE_UND,2,FALSE)),0)</f>
        <v>39.597519939143247</v>
      </c>
      <c r="DQ1240" s="299">
        <f>IFERROR(IF(CA1240="D",IF(DL1240="A dispo.",DK1240*VLOOKUP('DATI INPUT'!$F$27,TARIFFE_UD,3,FALSE),DK1240*VLOOKUP(DL1240,TARIFFE_UD,3,FALSE)),DK1240*VLOOKUP(CB1240-100,TARIFFE_UND,3,FALSE)),0)</f>
        <v>60.367780403072892</v>
      </c>
      <c r="DR1240" s="299">
        <f t="shared" si="265"/>
        <v>99.965300342216139</v>
      </c>
    </row>
    <row r="1241" spans="1:122" x14ac:dyDescent="0.25">
      <c r="A1241" t="s">
        <v>9574</v>
      </c>
      <c r="B1241" t="s">
        <v>7750</v>
      </c>
      <c r="C1241" t="s">
        <v>9575</v>
      </c>
      <c r="D1241" t="s">
        <v>7752</v>
      </c>
      <c r="E1241" t="s">
        <v>268</v>
      </c>
      <c r="F1241" t="s">
        <v>156</v>
      </c>
      <c r="G1241" t="s">
        <v>7753</v>
      </c>
      <c r="H1241" t="s">
        <v>1137</v>
      </c>
      <c r="I1241" t="s">
        <v>553</v>
      </c>
      <c r="J1241" t="s">
        <v>156</v>
      </c>
      <c r="K1241" t="s">
        <v>7245</v>
      </c>
      <c r="L1241" t="s">
        <v>880</v>
      </c>
      <c r="M1241" t="s">
        <v>7754</v>
      </c>
      <c r="N1241" t="s">
        <v>984</v>
      </c>
      <c r="O1241" t="s">
        <v>873</v>
      </c>
      <c r="P1241" t="s">
        <v>3006</v>
      </c>
      <c r="Q1241" t="s">
        <v>280</v>
      </c>
      <c r="R1241" t="s">
        <v>268</v>
      </c>
      <c r="S1241" t="s">
        <v>268</v>
      </c>
      <c r="T1241" t="s">
        <v>268</v>
      </c>
      <c r="U1241" t="s">
        <v>268</v>
      </c>
      <c r="V1241" t="s">
        <v>268</v>
      </c>
      <c r="W1241" t="s">
        <v>3578</v>
      </c>
      <c r="X1241" t="s">
        <v>613</v>
      </c>
      <c r="Y1241" t="s">
        <v>333</v>
      </c>
      <c r="Z1241" t="s">
        <v>268</v>
      </c>
      <c r="AA1241" t="s">
        <v>268</v>
      </c>
      <c r="AB1241" t="s">
        <v>268</v>
      </c>
      <c r="AC1241" t="s">
        <v>268</v>
      </c>
      <c r="AD1241" t="s">
        <v>268</v>
      </c>
      <c r="AE1241" t="s">
        <v>287</v>
      </c>
      <c r="AF1241" t="s">
        <v>1811</v>
      </c>
      <c r="AG1241" t="s">
        <v>875</v>
      </c>
      <c r="AH1241" t="s">
        <v>1812</v>
      </c>
      <c r="AI1241" t="s">
        <v>789</v>
      </c>
      <c r="AJ1241" t="s">
        <v>268</v>
      </c>
      <c r="AK1241" t="s">
        <v>396</v>
      </c>
      <c r="AL1241" t="s">
        <v>268</v>
      </c>
      <c r="AM1241" t="s">
        <v>288</v>
      </c>
      <c r="AN1241" t="s">
        <v>268</v>
      </c>
      <c r="AO1241" t="s">
        <v>268</v>
      </c>
      <c r="AP1241" t="s">
        <v>268</v>
      </c>
      <c r="AQ1241" t="s">
        <v>268</v>
      </c>
      <c r="AR1241" t="s">
        <v>268</v>
      </c>
      <c r="AS1241" t="s">
        <v>268</v>
      </c>
      <c r="AT1241" t="s">
        <v>268</v>
      </c>
      <c r="AU1241" t="s">
        <v>268</v>
      </c>
      <c r="AV1241" t="s">
        <v>268</v>
      </c>
      <c r="AW1241" t="s">
        <v>268</v>
      </c>
      <c r="AX1241" t="s">
        <v>268</v>
      </c>
      <c r="AY1241" t="s">
        <v>268</v>
      </c>
      <c r="AZ1241" t="s">
        <v>268</v>
      </c>
      <c r="BA1241" t="s">
        <v>268</v>
      </c>
      <c r="BB1241" t="s">
        <v>268</v>
      </c>
      <c r="BC1241" t="s">
        <v>268</v>
      </c>
      <c r="BD1241" t="s">
        <v>268</v>
      </c>
      <c r="BE1241" t="s">
        <v>268</v>
      </c>
      <c r="BF1241" t="s">
        <v>268</v>
      </c>
      <c r="BG1241" t="s">
        <v>268</v>
      </c>
      <c r="BH1241" t="s">
        <v>268</v>
      </c>
      <c r="BI1241" t="s">
        <v>268</v>
      </c>
      <c r="BJ1241" t="s">
        <v>268</v>
      </c>
      <c r="BK1241" t="s">
        <v>268</v>
      </c>
      <c r="BL1241" t="s">
        <v>268</v>
      </c>
      <c r="BM1241" t="s">
        <v>268</v>
      </c>
      <c r="BN1241" t="s">
        <v>268</v>
      </c>
      <c r="BO1241" t="s">
        <v>268</v>
      </c>
      <c r="BP1241" t="s">
        <v>268</v>
      </c>
      <c r="BQ1241" t="s">
        <v>268</v>
      </c>
      <c r="BR1241" t="s">
        <v>268</v>
      </c>
      <c r="BS1241" t="s">
        <v>268</v>
      </c>
      <c r="BT1241" t="s">
        <v>268</v>
      </c>
      <c r="BU1241" t="s">
        <v>268</v>
      </c>
      <c r="BV1241" t="s">
        <v>268</v>
      </c>
      <c r="BW1241" t="s">
        <v>268</v>
      </c>
      <c r="BX1241" t="s">
        <v>268</v>
      </c>
      <c r="BY1241">
        <v>16</v>
      </c>
      <c r="BZ1241">
        <v>16</v>
      </c>
      <c r="CA1241" t="s">
        <v>142</v>
      </c>
      <c r="CB1241" s="356">
        <v>123</v>
      </c>
      <c r="CC1241" t="s">
        <v>1817</v>
      </c>
      <c r="CD1241" t="s">
        <v>268</v>
      </c>
      <c r="CE1241" t="s">
        <v>268</v>
      </c>
      <c r="CF1241" s="356">
        <v>4</v>
      </c>
      <c r="CG1241" t="s">
        <v>268</v>
      </c>
      <c r="CH1241" t="s">
        <v>268</v>
      </c>
      <c r="CI1241" t="s">
        <v>268</v>
      </c>
      <c r="CJ1241" t="s">
        <v>268</v>
      </c>
      <c r="CK1241" t="s">
        <v>268</v>
      </c>
      <c r="CL1241" t="s">
        <v>8794</v>
      </c>
      <c r="CM1241" t="s">
        <v>11224</v>
      </c>
      <c r="CN1241">
        <v>10.89</v>
      </c>
      <c r="CO1241" t="s">
        <v>268</v>
      </c>
      <c r="CP1241">
        <v>10.89</v>
      </c>
      <c r="CQ1241">
        <v>365</v>
      </c>
      <c r="CR1241" t="s">
        <v>878</v>
      </c>
      <c r="CS1241" t="s">
        <v>11225</v>
      </c>
      <c r="CT1241" t="s">
        <v>11226</v>
      </c>
      <c r="CU1241" t="s">
        <v>11227</v>
      </c>
      <c r="CV1241" t="s">
        <v>268</v>
      </c>
      <c r="CW1241" t="s">
        <v>268</v>
      </c>
      <c r="CX1241" t="s">
        <v>268</v>
      </c>
      <c r="CY1241" t="s">
        <v>268</v>
      </c>
      <c r="CZ1241" t="s">
        <v>268</v>
      </c>
      <c r="DA1241" t="s">
        <v>268</v>
      </c>
      <c r="DB1241" s="429">
        <f t="shared" si="253"/>
        <v>0</v>
      </c>
      <c r="DC1241" s="284">
        <f t="shared" si="254"/>
        <v>0</v>
      </c>
      <c r="DD1241" s="284">
        <f t="shared" si="255"/>
        <v>0</v>
      </c>
      <c r="DE1241" s="284">
        <f t="shared" si="256"/>
        <v>0</v>
      </c>
      <c r="DF1241" s="295">
        <f t="shared" si="257"/>
        <v>16</v>
      </c>
      <c r="DG1241" s="284">
        <f t="shared" si="258"/>
        <v>1</v>
      </c>
      <c r="DH1241" s="284">
        <f t="shared" si="259"/>
        <v>0</v>
      </c>
      <c r="DI1241" s="284">
        <f t="shared" si="260"/>
        <v>0</v>
      </c>
      <c r="DJ1241" s="284">
        <f t="shared" si="261"/>
        <v>0</v>
      </c>
      <c r="DK1241" s="295">
        <f t="shared" si="262"/>
        <v>0</v>
      </c>
      <c r="DL1241" s="297">
        <f t="shared" si="263"/>
        <v>4</v>
      </c>
      <c r="DM1241" s="430">
        <f>IFERROR(IF(CA1241="D",IF(DL1241="A dispo.",DF1241*VLOOKUP('DATI INPUT'!$F$27,TARIFFE_UD,4,FALSE),DF1241*VLOOKUP(DL1241,TARIFFE_UD,4,FALSE)),DF1241*VLOOKUP(CB1241-100,TARIFFE_UND,4,FALSE)),0)</f>
        <v>10.893426391120601</v>
      </c>
      <c r="DN1241" s="430">
        <f>IFERROR(IF(CA1241="D",IF(DL1241="A dispo.",DK1241*VLOOKUP('DATI INPUT'!$F$27,TARIFFE_UD,5,FALSE),DK1241*VLOOKUP(DL1241,TARIFFE_UD,5,FALSE)),DK1241*VLOOKUP(CB1241-100,TARIFFE_UND,5,FALSE)),0)</f>
        <v>0</v>
      </c>
      <c r="DO1241" s="431">
        <f t="shared" si="264"/>
        <v>3.4263911206000586E-3</v>
      </c>
      <c r="DP1241" s="299">
        <f>IFERROR(IF(CA1241="D",IF(DL1241="A dispo.",DF1241*VLOOKUP('DATI INPUT'!$F$27,TARIFFE_UD,2,FALSE),DF1241*VLOOKUP(DL1241,TARIFFE_UD,2,FALSE)),DF1241*VLOOKUP(CB1241-100,TARIFFE_UND,2,FALSE)),0)</f>
        <v>13.609814260564791</v>
      </c>
      <c r="DQ1241" s="299">
        <f>IFERROR(IF(CA1241="D",IF(DL1241="A dispo.",DK1241*VLOOKUP('DATI INPUT'!$F$27,TARIFFE_UD,3,FALSE),DK1241*VLOOKUP(DL1241,TARIFFE_UD,3,FALSE)),DK1241*VLOOKUP(CB1241-100,TARIFFE_UND,3,FALSE)),0)</f>
        <v>0</v>
      </c>
      <c r="DR1241" s="299">
        <f t="shared" si="265"/>
        <v>13.609814260564791</v>
      </c>
    </row>
    <row r="1242" spans="1:122" x14ac:dyDescent="0.25">
      <c r="A1242" t="s">
        <v>9576</v>
      </c>
      <c r="B1242" t="s">
        <v>9531</v>
      </c>
      <c r="C1242" t="s">
        <v>9577</v>
      </c>
      <c r="D1242" t="s">
        <v>9533</v>
      </c>
      <c r="E1242" t="s">
        <v>268</v>
      </c>
      <c r="F1242" t="s">
        <v>156</v>
      </c>
      <c r="G1242" t="s">
        <v>9534</v>
      </c>
      <c r="H1242" t="s">
        <v>338</v>
      </c>
      <c r="I1242" t="s">
        <v>348</v>
      </c>
      <c r="J1242" t="s">
        <v>274</v>
      </c>
      <c r="K1242" t="s">
        <v>9535</v>
      </c>
      <c r="L1242" t="s">
        <v>9536</v>
      </c>
      <c r="M1242" t="s">
        <v>11290</v>
      </c>
      <c r="N1242" t="s">
        <v>6658</v>
      </c>
      <c r="O1242" t="s">
        <v>11291</v>
      </c>
      <c r="P1242" t="s">
        <v>11292</v>
      </c>
      <c r="Q1242" t="s">
        <v>275</v>
      </c>
      <c r="R1242" t="s">
        <v>268</v>
      </c>
      <c r="S1242" t="s">
        <v>268</v>
      </c>
      <c r="T1242" t="s">
        <v>268</v>
      </c>
      <c r="U1242" t="s">
        <v>268</v>
      </c>
      <c r="V1242" t="s">
        <v>268</v>
      </c>
      <c r="W1242" t="s">
        <v>1933</v>
      </c>
      <c r="X1242" t="s">
        <v>1934</v>
      </c>
      <c r="Y1242" t="s">
        <v>544</v>
      </c>
      <c r="Z1242" t="s">
        <v>268</v>
      </c>
      <c r="AA1242" t="s">
        <v>268</v>
      </c>
      <c r="AB1242" t="s">
        <v>268</v>
      </c>
      <c r="AC1242" t="s">
        <v>268</v>
      </c>
      <c r="AD1242" t="s">
        <v>268</v>
      </c>
      <c r="AE1242" t="s">
        <v>287</v>
      </c>
      <c r="AF1242" t="s">
        <v>1811</v>
      </c>
      <c r="AG1242" t="s">
        <v>875</v>
      </c>
      <c r="AH1242" t="s">
        <v>1935</v>
      </c>
      <c r="AI1242" t="s">
        <v>677</v>
      </c>
      <c r="AJ1242" t="s">
        <v>268</v>
      </c>
      <c r="AK1242" t="s">
        <v>728</v>
      </c>
      <c r="AL1242" t="s">
        <v>268</v>
      </c>
      <c r="AM1242" t="s">
        <v>353</v>
      </c>
      <c r="AN1242" t="s">
        <v>268</v>
      </c>
      <c r="AO1242" t="s">
        <v>268</v>
      </c>
      <c r="AP1242" t="s">
        <v>268</v>
      </c>
      <c r="AQ1242" t="s">
        <v>268</v>
      </c>
      <c r="AR1242" t="s">
        <v>268</v>
      </c>
      <c r="AS1242" t="s">
        <v>268</v>
      </c>
      <c r="AT1242" t="s">
        <v>268</v>
      </c>
      <c r="AU1242" t="s">
        <v>268</v>
      </c>
      <c r="AV1242" t="s">
        <v>268</v>
      </c>
      <c r="AW1242" t="s">
        <v>268</v>
      </c>
      <c r="AX1242" t="s">
        <v>268</v>
      </c>
      <c r="AY1242" t="s">
        <v>268</v>
      </c>
      <c r="AZ1242" t="s">
        <v>268</v>
      </c>
      <c r="BA1242" t="s">
        <v>268</v>
      </c>
      <c r="BB1242" t="s">
        <v>268</v>
      </c>
      <c r="BC1242" t="s">
        <v>268</v>
      </c>
      <c r="BD1242" t="s">
        <v>268</v>
      </c>
      <c r="BE1242" t="s">
        <v>268</v>
      </c>
      <c r="BF1242" t="s">
        <v>268</v>
      </c>
      <c r="BG1242" t="s">
        <v>268</v>
      </c>
      <c r="BH1242" t="s">
        <v>268</v>
      </c>
      <c r="BI1242" t="s">
        <v>268</v>
      </c>
      <c r="BJ1242" t="s">
        <v>268</v>
      </c>
      <c r="BK1242" t="s">
        <v>268</v>
      </c>
      <c r="BL1242" t="s">
        <v>268</v>
      </c>
      <c r="BM1242" t="s">
        <v>268</v>
      </c>
      <c r="BN1242" t="s">
        <v>268</v>
      </c>
      <c r="BO1242" t="s">
        <v>268</v>
      </c>
      <c r="BP1242" t="s">
        <v>268</v>
      </c>
      <c r="BQ1242" t="s">
        <v>268</v>
      </c>
      <c r="BR1242" t="s">
        <v>268</v>
      </c>
      <c r="BS1242" t="s">
        <v>268</v>
      </c>
      <c r="BT1242" t="s">
        <v>268</v>
      </c>
      <c r="BU1242" t="s">
        <v>268</v>
      </c>
      <c r="BV1242" t="s">
        <v>268</v>
      </c>
      <c r="BW1242" t="s">
        <v>268</v>
      </c>
      <c r="BX1242" t="s">
        <v>268</v>
      </c>
      <c r="BY1242">
        <v>19</v>
      </c>
      <c r="BZ1242">
        <v>19</v>
      </c>
      <c r="CA1242" t="s">
        <v>142</v>
      </c>
      <c r="CB1242" s="356">
        <v>123</v>
      </c>
      <c r="CC1242" t="s">
        <v>1817</v>
      </c>
      <c r="CD1242" t="s">
        <v>268</v>
      </c>
      <c r="CE1242" t="s">
        <v>268</v>
      </c>
      <c r="CF1242" t="s">
        <v>268</v>
      </c>
      <c r="CG1242" t="s">
        <v>268</v>
      </c>
      <c r="CH1242" t="s">
        <v>268</v>
      </c>
      <c r="CI1242" t="s">
        <v>268</v>
      </c>
      <c r="CJ1242" t="s">
        <v>268</v>
      </c>
      <c r="CK1242" t="s">
        <v>268</v>
      </c>
      <c r="CL1242" t="s">
        <v>268</v>
      </c>
      <c r="CM1242" t="s">
        <v>11224</v>
      </c>
      <c r="CN1242">
        <v>12.04</v>
      </c>
      <c r="CO1242" t="s">
        <v>268</v>
      </c>
      <c r="CP1242">
        <v>12.04</v>
      </c>
      <c r="CQ1242">
        <v>365</v>
      </c>
      <c r="CR1242" t="s">
        <v>878</v>
      </c>
      <c r="CS1242" t="s">
        <v>11225</v>
      </c>
      <c r="CT1242" t="s">
        <v>11226</v>
      </c>
      <c r="CU1242" t="s">
        <v>11227</v>
      </c>
      <c r="CV1242" t="s">
        <v>268</v>
      </c>
      <c r="CW1242" t="s">
        <v>268</v>
      </c>
      <c r="CX1242" t="s">
        <v>268</v>
      </c>
      <c r="CY1242" t="s">
        <v>268</v>
      </c>
      <c r="CZ1242" t="s">
        <v>268</v>
      </c>
      <c r="DA1242" t="s">
        <v>268</v>
      </c>
      <c r="DB1242" s="429">
        <f t="shared" si="253"/>
        <v>0</v>
      </c>
      <c r="DC1242" s="284">
        <f t="shared" si="254"/>
        <v>0</v>
      </c>
      <c r="DD1242" s="284">
        <f t="shared" si="255"/>
        <v>0</v>
      </c>
      <c r="DE1242" s="284">
        <f t="shared" si="256"/>
        <v>0</v>
      </c>
      <c r="DF1242" s="295">
        <f t="shared" si="257"/>
        <v>19</v>
      </c>
      <c r="DG1242" s="284">
        <f t="shared" si="258"/>
        <v>1</v>
      </c>
      <c r="DH1242" s="284">
        <f t="shared" si="259"/>
        <v>0</v>
      </c>
      <c r="DI1242" s="284">
        <f t="shared" si="260"/>
        <v>0</v>
      </c>
      <c r="DJ1242" s="284">
        <f t="shared" si="261"/>
        <v>0</v>
      </c>
      <c r="DK1242" s="295">
        <f t="shared" si="262"/>
        <v>0</v>
      </c>
      <c r="DL1242" s="297" t="str">
        <f t="shared" si="263"/>
        <v>A dispo.</v>
      </c>
      <c r="DM1242" s="430">
        <f>IFERROR(IF(CA1242="D",IF(DL1242="A dispo.",DF1242*VLOOKUP('DATI INPUT'!$F$27,TARIFFE_UD,4,FALSE),DF1242*VLOOKUP(DL1242,TARIFFE_UD,4,FALSE)),DF1242*VLOOKUP(CB1242-100,TARIFFE_UND,4,FALSE)),0)</f>
        <v>12.043809781562217</v>
      </c>
      <c r="DN1242" s="430">
        <f>IFERROR(IF(CA1242="D",IF(DL1242="A dispo.",DK1242*VLOOKUP('DATI INPUT'!$F$27,TARIFFE_UD,5,FALSE),DK1242*VLOOKUP(DL1242,TARIFFE_UD,5,FALSE)),DK1242*VLOOKUP(CB1242-100,TARIFFE_UND,5,FALSE)),0)</f>
        <v>0</v>
      </c>
      <c r="DO1242" s="431">
        <f t="shared" si="264"/>
        <v>3.8097815622180065E-3</v>
      </c>
      <c r="DP1242" s="299">
        <f>IFERROR(IF(CA1242="D",IF(DL1242="A dispo.",DF1242*VLOOKUP('DATI INPUT'!$F$27,TARIFFE_UD,2,FALSE),DF1242*VLOOKUP(DL1242,TARIFFE_UD,2,FALSE)),DF1242*VLOOKUP(CB1242-100,TARIFFE_UND,2,FALSE)),0)</f>
        <v>15.047057576874433</v>
      </c>
      <c r="DQ1242" s="299">
        <f>IFERROR(IF(CA1242="D",IF(DL1242="A dispo.",DK1242*VLOOKUP('DATI INPUT'!$F$27,TARIFFE_UD,3,FALSE),DK1242*VLOOKUP(DL1242,TARIFFE_UD,3,FALSE)),DK1242*VLOOKUP(CB1242-100,TARIFFE_UND,3,FALSE)),0)</f>
        <v>0</v>
      </c>
      <c r="DR1242" s="299">
        <f t="shared" si="265"/>
        <v>15.047057576874433</v>
      </c>
    </row>
    <row r="1243" spans="1:122" x14ac:dyDescent="0.25">
      <c r="A1243" t="s">
        <v>9578</v>
      </c>
      <c r="B1243" t="s">
        <v>9531</v>
      </c>
      <c r="C1243" t="s">
        <v>9579</v>
      </c>
      <c r="D1243" t="s">
        <v>9533</v>
      </c>
      <c r="E1243" t="s">
        <v>268</v>
      </c>
      <c r="F1243" t="s">
        <v>156</v>
      </c>
      <c r="G1243" t="s">
        <v>9534</v>
      </c>
      <c r="H1243" t="s">
        <v>338</v>
      </c>
      <c r="I1243" t="s">
        <v>348</v>
      </c>
      <c r="J1243" t="s">
        <v>274</v>
      </c>
      <c r="K1243" t="s">
        <v>9535</v>
      </c>
      <c r="L1243" t="s">
        <v>9536</v>
      </c>
      <c r="M1243" t="s">
        <v>11290</v>
      </c>
      <c r="N1243" t="s">
        <v>6658</v>
      </c>
      <c r="O1243" t="s">
        <v>11291</v>
      </c>
      <c r="P1243" t="s">
        <v>11292</v>
      </c>
      <c r="Q1243" t="s">
        <v>275</v>
      </c>
      <c r="R1243" t="s">
        <v>268</v>
      </c>
      <c r="S1243" t="s">
        <v>268</v>
      </c>
      <c r="T1243" t="s">
        <v>268</v>
      </c>
      <c r="U1243" t="s">
        <v>268</v>
      </c>
      <c r="V1243" t="s">
        <v>268</v>
      </c>
      <c r="W1243" t="s">
        <v>1933</v>
      </c>
      <c r="X1243" t="s">
        <v>1934</v>
      </c>
      <c r="Y1243" t="s">
        <v>544</v>
      </c>
      <c r="Z1243" t="s">
        <v>268</v>
      </c>
      <c r="AA1243" t="s">
        <v>268</v>
      </c>
      <c r="AB1243" t="s">
        <v>268</v>
      </c>
      <c r="AC1243" t="s">
        <v>268</v>
      </c>
      <c r="AD1243" t="s">
        <v>268</v>
      </c>
      <c r="AE1243" t="s">
        <v>287</v>
      </c>
      <c r="AF1243" t="s">
        <v>1811</v>
      </c>
      <c r="AG1243" t="s">
        <v>875</v>
      </c>
      <c r="AH1243" t="s">
        <v>1935</v>
      </c>
      <c r="AI1243" t="s">
        <v>677</v>
      </c>
      <c r="AJ1243" t="s">
        <v>268</v>
      </c>
      <c r="AK1243" t="s">
        <v>779</v>
      </c>
      <c r="AL1243" t="s">
        <v>268</v>
      </c>
      <c r="AM1243" t="s">
        <v>353</v>
      </c>
      <c r="AN1243" t="s">
        <v>268</v>
      </c>
      <c r="AO1243" t="s">
        <v>268</v>
      </c>
      <c r="AP1243" t="s">
        <v>268</v>
      </c>
      <c r="AQ1243" t="s">
        <v>268</v>
      </c>
      <c r="AR1243" t="s">
        <v>268</v>
      </c>
      <c r="AS1243" t="s">
        <v>268</v>
      </c>
      <c r="AT1243" t="s">
        <v>268</v>
      </c>
      <c r="AU1243" t="s">
        <v>268</v>
      </c>
      <c r="AV1243" t="s">
        <v>268</v>
      </c>
      <c r="AW1243" t="s">
        <v>268</v>
      </c>
      <c r="AX1243" t="s">
        <v>268</v>
      </c>
      <c r="AY1243" t="s">
        <v>268</v>
      </c>
      <c r="AZ1243" t="s">
        <v>268</v>
      </c>
      <c r="BA1243" t="s">
        <v>268</v>
      </c>
      <c r="BB1243" t="s">
        <v>268</v>
      </c>
      <c r="BC1243" t="s">
        <v>268</v>
      </c>
      <c r="BD1243" t="s">
        <v>268</v>
      </c>
      <c r="BE1243" t="s">
        <v>268</v>
      </c>
      <c r="BF1243" t="s">
        <v>268</v>
      </c>
      <c r="BG1243" t="s">
        <v>268</v>
      </c>
      <c r="BH1243" t="s">
        <v>268</v>
      </c>
      <c r="BI1243" t="s">
        <v>268</v>
      </c>
      <c r="BJ1243" t="s">
        <v>268</v>
      </c>
      <c r="BK1243" t="s">
        <v>268</v>
      </c>
      <c r="BL1243" t="s">
        <v>268</v>
      </c>
      <c r="BM1243" t="s">
        <v>268</v>
      </c>
      <c r="BN1243" t="s">
        <v>268</v>
      </c>
      <c r="BO1243" t="s">
        <v>268</v>
      </c>
      <c r="BP1243" t="s">
        <v>268</v>
      </c>
      <c r="BQ1243" t="s">
        <v>268</v>
      </c>
      <c r="BR1243" t="s">
        <v>268</v>
      </c>
      <c r="BS1243" t="s">
        <v>268</v>
      </c>
      <c r="BT1243" t="s">
        <v>268</v>
      </c>
      <c r="BU1243" t="s">
        <v>268</v>
      </c>
      <c r="BV1243" t="s">
        <v>268</v>
      </c>
      <c r="BW1243" t="s">
        <v>268</v>
      </c>
      <c r="BX1243" t="s">
        <v>268</v>
      </c>
      <c r="BY1243">
        <v>23</v>
      </c>
      <c r="BZ1243">
        <v>23</v>
      </c>
      <c r="CA1243" t="s">
        <v>142</v>
      </c>
      <c r="CB1243" s="356">
        <v>123</v>
      </c>
      <c r="CC1243" t="s">
        <v>1817</v>
      </c>
      <c r="CD1243" t="s">
        <v>268</v>
      </c>
      <c r="CE1243" t="s">
        <v>268</v>
      </c>
      <c r="CF1243" t="s">
        <v>268</v>
      </c>
      <c r="CG1243" t="s">
        <v>268</v>
      </c>
      <c r="CH1243" t="s">
        <v>268</v>
      </c>
      <c r="CI1243" t="s">
        <v>268</v>
      </c>
      <c r="CJ1243" t="s">
        <v>268</v>
      </c>
      <c r="CK1243" t="s">
        <v>268</v>
      </c>
      <c r="CL1243" t="s">
        <v>268</v>
      </c>
      <c r="CM1243" t="s">
        <v>11224</v>
      </c>
      <c r="CN1243">
        <v>14.58</v>
      </c>
      <c r="CO1243" t="s">
        <v>268</v>
      </c>
      <c r="CP1243">
        <v>14.58</v>
      </c>
      <c r="CQ1243">
        <v>365</v>
      </c>
      <c r="CR1243" t="s">
        <v>878</v>
      </c>
      <c r="CS1243" t="s">
        <v>11225</v>
      </c>
      <c r="CT1243" t="s">
        <v>11226</v>
      </c>
      <c r="CU1243" t="s">
        <v>11227</v>
      </c>
      <c r="CV1243" t="s">
        <v>268</v>
      </c>
      <c r="CW1243" t="s">
        <v>268</v>
      </c>
      <c r="CX1243" t="s">
        <v>268</v>
      </c>
      <c r="CY1243" t="s">
        <v>268</v>
      </c>
      <c r="CZ1243" t="s">
        <v>268</v>
      </c>
      <c r="DA1243" t="s">
        <v>268</v>
      </c>
      <c r="DB1243" s="429">
        <f t="shared" si="253"/>
        <v>0</v>
      </c>
      <c r="DC1243" s="284">
        <f t="shared" si="254"/>
        <v>0</v>
      </c>
      <c r="DD1243" s="284">
        <f t="shared" si="255"/>
        <v>0</v>
      </c>
      <c r="DE1243" s="284">
        <f t="shared" si="256"/>
        <v>0</v>
      </c>
      <c r="DF1243" s="295">
        <f t="shared" si="257"/>
        <v>23</v>
      </c>
      <c r="DG1243" s="284">
        <f t="shared" si="258"/>
        <v>1</v>
      </c>
      <c r="DH1243" s="284">
        <f t="shared" si="259"/>
        <v>0</v>
      </c>
      <c r="DI1243" s="284">
        <f t="shared" si="260"/>
        <v>0</v>
      </c>
      <c r="DJ1243" s="284">
        <f t="shared" si="261"/>
        <v>0</v>
      </c>
      <c r="DK1243" s="295">
        <f t="shared" si="262"/>
        <v>0</v>
      </c>
      <c r="DL1243" s="297" t="str">
        <f t="shared" si="263"/>
        <v>A dispo.</v>
      </c>
      <c r="DM1243" s="430">
        <f>IFERROR(IF(CA1243="D",IF(DL1243="A dispo.",DF1243*VLOOKUP('DATI INPUT'!$F$27,TARIFFE_UD,4,FALSE),DF1243*VLOOKUP(DL1243,TARIFFE_UD,4,FALSE)),DF1243*VLOOKUP(CB1243-100,TARIFFE_UND,4,FALSE)),0)</f>
        <v>14.579348682943737</v>
      </c>
      <c r="DN1243" s="430">
        <f>IFERROR(IF(CA1243="D",IF(DL1243="A dispo.",DK1243*VLOOKUP('DATI INPUT'!$F$27,TARIFFE_UD,5,FALSE),DK1243*VLOOKUP(DL1243,TARIFFE_UD,5,FALSE)),DK1243*VLOOKUP(CB1243-100,TARIFFE_UND,5,FALSE)),0)</f>
        <v>0</v>
      </c>
      <c r="DO1243" s="431">
        <f t="shared" si="264"/>
        <v>-6.5131705626342296E-4</v>
      </c>
      <c r="DP1243" s="299">
        <f>IFERROR(IF(CA1243="D",IF(DL1243="A dispo.",DF1243*VLOOKUP('DATI INPUT'!$F$27,TARIFFE_UD,2,FALSE),DF1243*VLOOKUP(DL1243,TARIFFE_UD,2,FALSE)),DF1243*VLOOKUP(CB1243-100,TARIFFE_UND,2,FALSE)),0)</f>
        <v>18.214859172005891</v>
      </c>
      <c r="DQ1243" s="299">
        <f>IFERROR(IF(CA1243="D",IF(DL1243="A dispo.",DK1243*VLOOKUP('DATI INPUT'!$F$27,TARIFFE_UD,3,FALSE),DK1243*VLOOKUP(DL1243,TARIFFE_UD,3,FALSE)),DK1243*VLOOKUP(CB1243-100,TARIFFE_UND,3,FALSE)),0)</f>
        <v>0</v>
      </c>
      <c r="DR1243" s="299">
        <f t="shared" si="265"/>
        <v>18.214859172005891</v>
      </c>
    </row>
    <row r="1244" spans="1:122" x14ac:dyDescent="0.25">
      <c r="A1244" t="s">
        <v>9580</v>
      </c>
      <c r="B1244" t="s">
        <v>7763</v>
      </c>
      <c r="C1244" t="s">
        <v>9581</v>
      </c>
      <c r="D1244" t="s">
        <v>7765</v>
      </c>
      <c r="E1244" t="s">
        <v>268</v>
      </c>
      <c r="F1244" t="s">
        <v>156</v>
      </c>
      <c r="G1244" t="s">
        <v>7766</v>
      </c>
      <c r="H1244" t="s">
        <v>1137</v>
      </c>
      <c r="I1244" t="s">
        <v>7767</v>
      </c>
      <c r="J1244" t="s">
        <v>274</v>
      </c>
      <c r="K1244" t="s">
        <v>7768</v>
      </c>
      <c r="L1244" t="s">
        <v>880</v>
      </c>
      <c r="M1244" t="s">
        <v>7769</v>
      </c>
      <c r="N1244" t="s">
        <v>984</v>
      </c>
      <c r="O1244" t="s">
        <v>873</v>
      </c>
      <c r="P1244" t="s">
        <v>1922</v>
      </c>
      <c r="Q1244" t="s">
        <v>346</v>
      </c>
      <c r="R1244" t="s">
        <v>153</v>
      </c>
      <c r="S1244" t="s">
        <v>268</v>
      </c>
      <c r="T1244" t="s">
        <v>268</v>
      </c>
      <c r="U1244" t="s">
        <v>268</v>
      </c>
      <c r="V1244" t="s">
        <v>268</v>
      </c>
      <c r="W1244" t="s">
        <v>7769</v>
      </c>
      <c r="X1244" t="s">
        <v>1922</v>
      </c>
      <c r="Y1244" t="s">
        <v>346</v>
      </c>
      <c r="Z1244" t="s">
        <v>153</v>
      </c>
      <c r="AA1244" t="s">
        <v>268</v>
      </c>
      <c r="AB1244" t="s">
        <v>268</v>
      </c>
      <c r="AC1244" t="s">
        <v>268</v>
      </c>
      <c r="AD1244" t="s">
        <v>268</v>
      </c>
      <c r="AE1244" t="s">
        <v>287</v>
      </c>
      <c r="AF1244" t="s">
        <v>1811</v>
      </c>
      <c r="AG1244" t="s">
        <v>875</v>
      </c>
      <c r="AH1244" t="s">
        <v>1812</v>
      </c>
      <c r="AI1244" t="s">
        <v>789</v>
      </c>
      <c r="AJ1244" t="s">
        <v>268</v>
      </c>
      <c r="AK1244" t="s">
        <v>693</v>
      </c>
      <c r="AL1244" t="s">
        <v>268</v>
      </c>
      <c r="AM1244" t="s">
        <v>288</v>
      </c>
      <c r="AN1244" t="s">
        <v>268</v>
      </c>
      <c r="AO1244" t="s">
        <v>268</v>
      </c>
      <c r="AP1244" t="s">
        <v>268</v>
      </c>
      <c r="AQ1244" t="s">
        <v>268</v>
      </c>
      <c r="AR1244" t="s">
        <v>268</v>
      </c>
      <c r="AS1244" t="s">
        <v>268</v>
      </c>
      <c r="AT1244" t="s">
        <v>268</v>
      </c>
      <c r="AU1244" t="s">
        <v>268</v>
      </c>
      <c r="AV1244" t="s">
        <v>268</v>
      </c>
      <c r="AW1244" t="s">
        <v>268</v>
      </c>
      <c r="AX1244" t="s">
        <v>268</v>
      </c>
      <c r="AY1244" t="s">
        <v>268</v>
      </c>
      <c r="AZ1244" t="s">
        <v>268</v>
      </c>
      <c r="BA1244" t="s">
        <v>268</v>
      </c>
      <c r="BB1244" t="s">
        <v>268</v>
      </c>
      <c r="BC1244" t="s">
        <v>268</v>
      </c>
      <c r="BD1244" t="s">
        <v>268</v>
      </c>
      <c r="BE1244" t="s">
        <v>268</v>
      </c>
      <c r="BF1244" t="s">
        <v>268</v>
      </c>
      <c r="BG1244" t="s">
        <v>268</v>
      </c>
      <c r="BH1244" t="s">
        <v>268</v>
      </c>
      <c r="BI1244" t="s">
        <v>268</v>
      </c>
      <c r="BJ1244" t="s">
        <v>268</v>
      </c>
      <c r="BK1244" t="s">
        <v>268</v>
      </c>
      <c r="BL1244" t="s">
        <v>268</v>
      </c>
      <c r="BM1244" t="s">
        <v>268</v>
      </c>
      <c r="BN1244" t="s">
        <v>268</v>
      </c>
      <c r="BO1244" t="s">
        <v>268</v>
      </c>
      <c r="BP1244" t="s">
        <v>268</v>
      </c>
      <c r="BQ1244" t="s">
        <v>268</v>
      </c>
      <c r="BR1244" t="s">
        <v>268</v>
      </c>
      <c r="BS1244" t="s">
        <v>268</v>
      </c>
      <c r="BT1244" t="s">
        <v>268</v>
      </c>
      <c r="BU1244" t="s">
        <v>268</v>
      </c>
      <c r="BV1244" t="s">
        <v>268</v>
      </c>
      <c r="BW1244" t="s">
        <v>268</v>
      </c>
      <c r="BX1244" t="s">
        <v>268</v>
      </c>
      <c r="BY1244">
        <v>30</v>
      </c>
      <c r="BZ1244">
        <v>30</v>
      </c>
      <c r="CA1244" t="s">
        <v>142</v>
      </c>
      <c r="CB1244" s="356">
        <v>123</v>
      </c>
      <c r="CC1244" t="s">
        <v>1817</v>
      </c>
      <c r="CD1244" t="s">
        <v>268</v>
      </c>
      <c r="CE1244" t="s">
        <v>268</v>
      </c>
      <c r="CF1244" s="356">
        <v>4</v>
      </c>
      <c r="CG1244" t="s">
        <v>268</v>
      </c>
      <c r="CH1244" t="s">
        <v>268</v>
      </c>
      <c r="CI1244" t="s">
        <v>268</v>
      </c>
      <c r="CJ1244" t="s">
        <v>268</v>
      </c>
      <c r="CK1244" t="s">
        <v>268</v>
      </c>
      <c r="CL1244" t="s">
        <v>9582</v>
      </c>
      <c r="CM1244" t="s">
        <v>11224</v>
      </c>
      <c r="CN1244">
        <v>20.43</v>
      </c>
      <c r="CO1244" t="s">
        <v>268</v>
      </c>
      <c r="CP1244">
        <v>20.43</v>
      </c>
      <c r="CQ1244">
        <v>365</v>
      </c>
      <c r="CR1244" t="s">
        <v>878</v>
      </c>
      <c r="CS1244" t="s">
        <v>11225</v>
      </c>
      <c r="CT1244" t="s">
        <v>11226</v>
      </c>
      <c r="CU1244" t="s">
        <v>11227</v>
      </c>
      <c r="CV1244" t="s">
        <v>268</v>
      </c>
      <c r="CW1244" t="s">
        <v>268</v>
      </c>
      <c r="CX1244" t="s">
        <v>268</v>
      </c>
      <c r="CY1244" t="s">
        <v>268</v>
      </c>
      <c r="CZ1244" t="s">
        <v>268</v>
      </c>
      <c r="DA1244" t="s">
        <v>268</v>
      </c>
      <c r="DB1244" s="429">
        <f t="shared" si="253"/>
        <v>0</v>
      </c>
      <c r="DC1244" s="284">
        <f t="shared" si="254"/>
        <v>0</v>
      </c>
      <c r="DD1244" s="284">
        <f t="shared" si="255"/>
        <v>0</v>
      </c>
      <c r="DE1244" s="284">
        <f t="shared" si="256"/>
        <v>0</v>
      </c>
      <c r="DF1244" s="295">
        <f t="shared" si="257"/>
        <v>30</v>
      </c>
      <c r="DG1244" s="284">
        <f t="shared" si="258"/>
        <v>1</v>
      </c>
      <c r="DH1244" s="284">
        <f t="shared" si="259"/>
        <v>0</v>
      </c>
      <c r="DI1244" s="284">
        <f t="shared" si="260"/>
        <v>0</v>
      </c>
      <c r="DJ1244" s="284">
        <f t="shared" si="261"/>
        <v>0</v>
      </c>
      <c r="DK1244" s="295">
        <f t="shared" si="262"/>
        <v>0</v>
      </c>
      <c r="DL1244" s="297">
        <f t="shared" si="263"/>
        <v>4</v>
      </c>
      <c r="DM1244" s="430">
        <f>IFERROR(IF(CA1244="D",IF(DL1244="A dispo.",DF1244*VLOOKUP('DATI INPUT'!$F$27,TARIFFE_UD,4,FALSE),DF1244*VLOOKUP(DL1244,TARIFFE_UD,4,FALSE)),DF1244*VLOOKUP(CB1244-100,TARIFFE_UND,4,FALSE)),0)</f>
        <v>20.425174483351125</v>
      </c>
      <c r="DN1244" s="430">
        <f>IFERROR(IF(CA1244="D",IF(DL1244="A dispo.",DK1244*VLOOKUP('DATI INPUT'!$F$27,TARIFFE_UD,5,FALSE),DK1244*VLOOKUP(DL1244,TARIFFE_UD,5,FALSE)),DK1244*VLOOKUP(CB1244-100,TARIFFE_UND,5,FALSE)),0)</f>
        <v>0</v>
      </c>
      <c r="DO1244" s="431">
        <f t="shared" si="264"/>
        <v>-4.8255166488750945E-3</v>
      </c>
      <c r="DP1244" s="299">
        <f>IFERROR(IF(CA1244="D",IF(DL1244="A dispo.",DF1244*VLOOKUP('DATI INPUT'!$F$27,TARIFFE_UD,2,FALSE),DF1244*VLOOKUP(DL1244,TARIFFE_UD,2,FALSE)),DF1244*VLOOKUP(CB1244-100,TARIFFE_UND,2,FALSE)),0)</f>
        <v>25.518401738558982</v>
      </c>
      <c r="DQ1244" s="299">
        <f>IFERROR(IF(CA1244="D",IF(DL1244="A dispo.",DK1244*VLOOKUP('DATI INPUT'!$F$27,TARIFFE_UD,3,FALSE),DK1244*VLOOKUP(DL1244,TARIFFE_UD,3,FALSE)),DK1244*VLOOKUP(CB1244-100,TARIFFE_UND,3,FALSE)),0)</f>
        <v>0</v>
      </c>
      <c r="DR1244" s="299">
        <f t="shared" si="265"/>
        <v>25.518401738558982</v>
      </c>
    </row>
    <row r="1245" spans="1:122" x14ac:dyDescent="0.25">
      <c r="A1245" t="s">
        <v>9583</v>
      </c>
      <c r="B1245" t="s">
        <v>7763</v>
      </c>
      <c r="C1245" t="s">
        <v>1651</v>
      </c>
      <c r="D1245" t="s">
        <v>7765</v>
      </c>
      <c r="E1245" t="s">
        <v>268</v>
      </c>
      <c r="F1245" t="s">
        <v>156</v>
      </c>
      <c r="G1245" t="s">
        <v>7766</v>
      </c>
      <c r="H1245" t="s">
        <v>1137</v>
      </c>
      <c r="I1245" t="s">
        <v>7767</v>
      </c>
      <c r="J1245" t="s">
        <v>274</v>
      </c>
      <c r="K1245" t="s">
        <v>7768</v>
      </c>
      <c r="L1245" t="s">
        <v>880</v>
      </c>
      <c r="M1245" t="s">
        <v>7769</v>
      </c>
      <c r="N1245" t="s">
        <v>984</v>
      </c>
      <c r="O1245" t="s">
        <v>873</v>
      </c>
      <c r="P1245" t="s">
        <v>1922</v>
      </c>
      <c r="Q1245" t="s">
        <v>346</v>
      </c>
      <c r="R1245" t="s">
        <v>153</v>
      </c>
      <c r="S1245" t="s">
        <v>268</v>
      </c>
      <c r="T1245" t="s">
        <v>268</v>
      </c>
      <c r="U1245" t="s">
        <v>268</v>
      </c>
      <c r="V1245" t="s">
        <v>268</v>
      </c>
      <c r="W1245" t="s">
        <v>9584</v>
      </c>
      <c r="X1245" t="s">
        <v>1922</v>
      </c>
      <c r="Y1245" t="s">
        <v>341</v>
      </c>
      <c r="Z1245" t="s">
        <v>268</v>
      </c>
      <c r="AA1245" t="s">
        <v>268</v>
      </c>
      <c r="AB1245" t="s">
        <v>268</v>
      </c>
      <c r="AC1245" t="s">
        <v>268</v>
      </c>
      <c r="AD1245" t="s">
        <v>268</v>
      </c>
      <c r="AE1245" t="s">
        <v>287</v>
      </c>
      <c r="AF1245" t="s">
        <v>1811</v>
      </c>
      <c r="AG1245" t="s">
        <v>875</v>
      </c>
      <c r="AH1245" t="s">
        <v>1812</v>
      </c>
      <c r="AI1245" t="s">
        <v>933</v>
      </c>
      <c r="AJ1245" t="s">
        <v>268</v>
      </c>
      <c r="AK1245" t="s">
        <v>669</v>
      </c>
      <c r="AL1245" t="s">
        <v>268</v>
      </c>
      <c r="AM1245" t="s">
        <v>411</v>
      </c>
      <c r="AN1245" t="s">
        <v>268</v>
      </c>
      <c r="AO1245" t="s">
        <v>268</v>
      </c>
      <c r="AP1245" t="s">
        <v>268</v>
      </c>
      <c r="AQ1245" t="s">
        <v>268</v>
      </c>
      <c r="AR1245" t="s">
        <v>268</v>
      </c>
      <c r="AS1245" t="s">
        <v>268</v>
      </c>
      <c r="AT1245" t="s">
        <v>268</v>
      </c>
      <c r="AU1245" t="s">
        <v>268</v>
      </c>
      <c r="AV1245" t="s">
        <v>268</v>
      </c>
      <c r="AW1245" t="s">
        <v>268</v>
      </c>
      <c r="AX1245" t="s">
        <v>268</v>
      </c>
      <c r="AY1245" t="s">
        <v>268</v>
      </c>
      <c r="AZ1245" t="s">
        <v>268</v>
      </c>
      <c r="BA1245" t="s">
        <v>268</v>
      </c>
      <c r="BB1245" t="s">
        <v>268</v>
      </c>
      <c r="BC1245" t="s">
        <v>268</v>
      </c>
      <c r="BD1245" t="s">
        <v>268</v>
      </c>
      <c r="BE1245" t="s">
        <v>268</v>
      </c>
      <c r="BF1245" t="s">
        <v>268</v>
      </c>
      <c r="BG1245" t="s">
        <v>268</v>
      </c>
      <c r="BH1245" t="s">
        <v>268</v>
      </c>
      <c r="BI1245" t="s">
        <v>268</v>
      </c>
      <c r="BJ1245" t="s">
        <v>268</v>
      </c>
      <c r="BK1245" t="s">
        <v>268</v>
      </c>
      <c r="BL1245" t="s">
        <v>268</v>
      </c>
      <c r="BM1245" t="s">
        <v>268</v>
      </c>
      <c r="BN1245" t="s">
        <v>268</v>
      </c>
      <c r="BO1245" t="s">
        <v>268</v>
      </c>
      <c r="BP1245" t="s">
        <v>268</v>
      </c>
      <c r="BQ1245" t="s">
        <v>268</v>
      </c>
      <c r="BR1245" t="s">
        <v>268</v>
      </c>
      <c r="BS1245" t="s">
        <v>268</v>
      </c>
      <c r="BT1245" t="s">
        <v>268</v>
      </c>
      <c r="BU1245" t="s">
        <v>268</v>
      </c>
      <c r="BV1245" t="s">
        <v>268</v>
      </c>
      <c r="BW1245" t="s">
        <v>268</v>
      </c>
      <c r="BX1245" t="s">
        <v>268</v>
      </c>
      <c r="BY1245">
        <v>33</v>
      </c>
      <c r="BZ1245">
        <v>33</v>
      </c>
      <c r="CA1245" t="s">
        <v>142</v>
      </c>
      <c r="CB1245" s="356">
        <v>123</v>
      </c>
      <c r="CC1245" t="s">
        <v>1817</v>
      </c>
      <c r="CD1245" t="s">
        <v>268</v>
      </c>
      <c r="CE1245" t="s">
        <v>268</v>
      </c>
      <c r="CF1245" s="356">
        <v>4</v>
      </c>
      <c r="CG1245" t="s">
        <v>268</v>
      </c>
      <c r="CH1245" t="s">
        <v>268</v>
      </c>
      <c r="CI1245" t="s">
        <v>268</v>
      </c>
      <c r="CJ1245" t="s">
        <v>268</v>
      </c>
      <c r="CK1245" t="s">
        <v>268</v>
      </c>
      <c r="CL1245" t="s">
        <v>268</v>
      </c>
      <c r="CM1245" t="s">
        <v>11224</v>
      </c>
      <c r="CN1245">
        <v>22.47</v>
      </c>
      <c r="CO1245" t="s">
        <v>268</v>
      </c>
      <c r="CP1245">
        <v>22.47</v>
      </c>
      <c r="CQ1245">
        <v>365</v>
      </c>
      <c r="CR1245" t="s">
        <v>878</v>
      </c>
      <c r="CS1245" t="s">
        <v>11225</v>
      </c>
      <c r="CT1245" t="s">
        <v>11226</v>
      </c>
      <c r="CU1245" t="s">
        <v>11227</v>
      </c>
      <c r="CV1245" t="s">
        <v>268</v>
      </c>
      <c r="CW1245" t="s">
        <v>268</v>
      </c>
      <c r="CX1245" t="s">
        <v>268</v>
      </c>
      <c r="CY1245" t="s">
        <v>268</v>
      </c>
      <c r="CZ1245" t="s">
        <v>268</v>
      </c>
      <c r="DA1245" t="s">
        <v>268</v>
      </c>
      <c r="DB1245" s="429">
        <f t="shared" si="253"/>
        <v>0</v>
      </c>
      <c r="DC1245" s="284">
        <f t="shared" si="254"/>
        <v>0</v>
      </c>
      <c r="DD1245" s="284">
        <f t="shared" si="255"/>
        <v>0</v>
      </c>
      <c r="DE1245" s="284">
        <f t="shared" si="256"/>
        <v>0</v>
      </c>
      <c r="DF1245" s="295">
        <f t="shared" si="257"/>
        <v>33</v>
      </c>
      <c r="DG1245" s="284">
        <f t="shared" si="258"/>
        <v>1</v>
      </c>
      <c r="DH1245" s="284">
        <f t="shared" si="259"/>
        <v>0</v>
      </c>
      <c r="DI1245" s="284">
        <f t="shared" si="260"/>
        <v>0</v>
      </c>
      <c r="DJ1245" s="284">
        <f t="shared" si="261"/>
        <v>0</v>
      </c>
      <c r="DK1245" s="295">
        <f t="shared" si="262"/>
        <v>0</v>
      </c>
      <c r="DL1245" s="297">
        <f t="shared" si="263"/>
        <v>4</v>
      </c>
      <c r="DM1245" s="430">
        <f>IFERROR(IF(CA1245="D",IF(DL1245="A dispo.",DF1245*VLOOKUP('DATI INPUT'!$F$27,TARIFFE_UD,4,FALSE),DF1245*VLOOKUP(DL1245,TARIFFE_UD,4,FALSE)),DF1245*VLOOKUP(CB1245-100,TARIFFE_UND,4,FALSE)),0)</f>
        <v>22.46769193168624</v>
      </c>
      <c r="DN1245" s="430">
        <f>IFERROR(IF(CA1245="D",IF(DL1245="A dispo.",DK1245*VLOOKUP('DATI INPUT'!$F$27,TARIFFE_UD,5,FALSE),DK1245*VLOOKUP(DL1245,TARIFFE_UD,5,FALSE)),DK1245*VLOOKUP(CB1245-100,TARIFFE_UND,5,FALSE)),0)</f>
        <v>0</v>
      </c>
      <c r="DO1245" s="431">
        <f t="shared" si="264"/>
        <v>-2.3080683137592928E-3</v>
      </c>
      <c r="DP1245" s="299">
        <f>IFERROR(IF(CA1245="D",IF(DL1245="A dispo.",DF1245*VLOOKUP('DATI INPUT'!$F$27,TARIFFE_UD,2,FALSE),DF1245*VLOOKUP(DL1245,TARIFFE_UD,2,FALSE)),DF1245*VLOOKUP(CB1245-100,TARIFFE_UND,2,FALSE)),0)</f>
        <v>28.070241912414883</v>
      </c>
      <c r="DQ1245" s="299">
        <f>IFERROR(IF(CA1245="D",IF(DL1245="A dispo.",DK1245*VLOOKUP('DATI INPUT'!$F$27,TARIFFE_UD,3,FALSE),DK1245*VLOOKUP(DL1245,TARIFFE_UD,3,FALSE)),DK1245*VLOOKUP(CB1245-100,TARIFFE_UND,3,FALSE)),0)</f>
        <v>0</v>
      </c>
      <c r="DR1245" s="299">
        <f t="shared" si="265"/>
        <v>28.070241912414883</v>
      </c>
    </row>
    <row r="1246" spans="1:122" x14ac:dyDescent="0.25">
      <c r="A1246" t="s">
        <v>9585</v>
      </c>
      <c r="B1246" t="s">
        <v>7756</v>
      </c>
      <c r="C1246" t="s">
        <v>1652</v>
      </c>
      <c r="D1246" t="s">
        <v>7758</v>
      </c>
      <c r="E1246" t="s">
        <v>268</v>
      </c>
      <c r="F1246" t="s">
        <v>156</v>
      </c>
      <c r="G1246" t="s">
        <v>2514</v>
      </c>
      <c r="H1246" t="s">
        <v>1137</v>
      </c>
      <c r="I1246" t="s">
        <v>365</v>
      </c>
      <c r="J1246" t="s">
        <v>274</v>
      </c>
      <c r="K1246" t="s">
        <v>7759</v>
      </c>
      <c r="L1246" t="s">
        <v>871</v>
      </c>
      <c r="M1246" t="s">
        <v>7760</v>
      </c>
      <c r="N1246" t="s">
        <v>984</v>
      </c>
      <c r="O1246" t="s">
        <v>873</v>
      </c>
      <c r="P1246" t="s">
        <v>613</v>
      </c>
      <c r="Q1246" t="s">
        <v>330</v>
      </c>
      <c r="R1246" t="s">
        <v>268</v>
      </c>
      <c r="S1246" t="s">
        <v>268</v>
      </c>
      <c r="T1246" t="s">
        <v>268</v>
      </c>
      <c r="U1246" t="s">
        <v>268</v>
      </c>
      <c r="V1246" t="s">
        <v>268</v>
      </c>
      <c r="W1246" t="s">
        <v>9584</v>
      </c>
      <c r="X1246" t="s">
        <v>1922</v>
      </c>
      <c r="Y1246" t="s">
        <v>341</v>
      </c>
      <c r="Z1246" t="s">
        <v>268</v>
      </c>
      <c r="AA1246" t="s">
        <v>268</v>
      </c>
      <c r="AB1246" t="s">
        <v>268</v>
      </c>
      <c r="AC1246" t="s">
        <v>268</v>
      </c>
      <c r="AD1246" t="s">
        <v>268</v>
      </c>
      <c r="AE1246" t="s">
        <v>287</v>
      </c>
      <c r="AF1246" t="s">
        <v>1811</v>
      </c>
      <c r="AG1246" t="s">
        <v>875</v>
      </c>
      <c r="AH1246" t="s">
        <v>1812</v>
      </c>
      <c r="AI1246" t="s">
        <v>933</v>
      </c>
      <c r="AJ1246" t="s">
        <v>268</v>
      </c>
      <c r="AK1246" t="s">
        <v>724</v>
      </c>
      <c r="AL1246" t="s">
        <v>268</v>
      </c>
      <c r="AM1246" t="s">
        <v>411</v>
      </c>
      <c r="AN1246" t="s">
        <v>268</v>
      </c>
      <c r="AO1246" t="s">
        <v>268</v>
      </c>
      <c r="AP1246" t="s">
        <v>268</v>
      </c>
      <c r="AQ1246" t="s">
        <v>268</v>
      </c>
      <c r="AR1246" t="s">
        <v>268</v>
      </c>
      <c r="AS1246" t="s">
        <v>268</v>
      </c>
      <c r="AT1246" t="s">
        <v>268</v>
      </c>
      <c r="AU1246" t="s">
        <v>268</v>
      </c>
      <c r="AV1246" t="s">
        <v>268</v>
      </c>
      <c r="AW1246" t="s">
        <v>268</v>
      </c>
      <c r="AX1246" t="s">
        <v>268</v>
      </c>
      <c r="AY1246" t="s">
        <v>268</v>
      </c>
      <c r="AZ1246" t="s">
        <v>268</v>
      </c>
      <c r="BA1246" t="s">
        <v>268</v>
      </c>
      <c r="BB1246" t="s">
        <v>268</v>
      </c>
      <c r="BC1246" t="s">
        <v>268</v>
      </c>
      <c r="BD1246" t="s">
        <v>268</v>
      </c>
      <c r="BE1246" t="s">
        <v>268</v>
      </c>
      <c r="BF1246" t="s">
        <v>268</v>
      </c>
      <c r="BG1246" t="s">
        <v>268</v>
      </c>
      <c r="BH1246" t="s">
        <v>268</v>
      </c>
      <c r="BI1246" t="s">
        <v>268</v>
      </c>
      <c r="BJ1246" t="s">
        <v>268</v>
      </c>
      <c r="BK1246" t="s">
        <v>268</v>
      </c>
      <c r="BL1246" t="s">
        <v>268</v>
      </c>
      <c r="BM1246" t="s">
        <v>268</v>
      </c>
      <c r="BN1246" t="s">
        <v>268</v>
      </c>
      <c r="BO1246" t="s">
        <v>268</v>
      </c>
      <c r="BP1246" t="s">
        <v>268</v>
      </c>
      <c r="BQ1246" t="s">
        <v>268</v>
      </c>
      <c r="BR1246" t="s">
        <v>268</v>
      </c>
      <c r="BS1246" t="s">
        <v>268</v>
      </c>
      <c r="BT1246" t="s">
        <v>268</v>
      </c>
      <c r="BU1246" t="s">
        <v>268</v>
      </c>
      <c r="BV1246" t="s">
        <v>268</v>
      </c>
      <c r="BW1246" t="s">
        <v>268</v>
      </c>
      <c r="BX1246" t="s">
        <v>268</v>
      </c>
      <c r="BY1246">
        <v>30</v>
      </c>
      <c r="BZ1246">
        <v>30</v>
      </c>
      <c r="CA1246" t="s">
        <v>142</v>
      </c>
      <c r="CB1246" s="356">
        <v>123</v>
      </c>
      <c r="CC1246" t="s">
        <v>1817</v>
      </c>
      <c r="CD1246" t="s">
        <v>268</v>
      </c>
      <c r="CE1246" t="s">
        <v>268</v>
      </c>
      <c r="CF1246" s="356">
        <v>1</v>
      </c>
      <c r="CG1246" t="s">
        <v>268</v>
      </c>
      <c r="CH1246" t="s">
        <v>268</v>
      </c>
      <c r="CI1246" t="s">
        <v>268</v>
      </c>
      <c r="CJ1246" t="s">
        <v>268</v>
      </c>
      <c r="CK1246" t="s">
        <v>268</v>
      </c>
      <c r="CL1246" t="s">
        <v>268</v>
      </c>
      <c r="CM1246" t="s">
        <v>11224</v>
      </c>
      <c r="CN1246">
        <v>14.79</v>
      </c>
      <c r="CO1246" t="s">
        <v>268</v>
      </c>
      <c r="CP1246">
        <v>14.79</v>
      </c>
      <c r="CQ1246">
        <v>365</v>
      </c>
      <c r="CR1246" t="s">
        <v>878</v>
      </c>
      <c r="CS1246" t="s">
        <v>11225</v>
      </c>
      <c r="CT1246" t="s">
        <v>11226</v>
      </c>
      <c r="CU1246" t="s">
        <v>11227</v>
      </c>
      <c r="CV1246" t="s">
        <v>268</v>
      </c>
      <c r="CW1246" t="s">
        <v>268</v>
      </c>
      <c r="CX1246" t="s">
        <v>268</v>
      </c>
      <c r="CY1246" t="s">
        <v>268</v>
      </c>
      <c r="CZ1246" t="s">
        <v>268</v>
      </c>
      <c r="DA1246" t="s">
        <v>268</v>
      </c>
      <c r="DB1246" s="429">
        <f t="shared" si="253"/>
        <v>0</v>
      </c>
      <c r="DC1246" s="284">
        <f t="shared" si="254"/>
        <v>0</v>
      </c>
      <c r="DD1246" s="284">
        <f t="shared" si="255"/>
        <v>0</v>
      </c>
      <c r="DE1246" s="284">
        <f t="shared" si="256"/>
        <v>0</v>
      </c>
      <c r="DF1246" s="295">
        <f t="shared" si="257"/>
        <v>30</v>
      </c>
      <c r="DG1246" s="284">
        <f t="shared" si="258"/>
        <v>1</v>
      </c>
      <c r="DH1246" s="284">
        <f t="shared" si="259"/>
        <v>0</v>
      </c>
      <c r="DI1246" s="284">
        <f t="shared" si="260"/>
        <v>0</v>
      </c>
      <c r="DJ1246" s="284">
        <f t="shared" si="261"/>
        <v>0</v>
      </c>
      <c r="DK1246" s="295">
        <f t="shared" si="262"/>
        <v>0</v>
      </c>
      <c r="DL1246" s="297">
        <f t="shared" si="263"/>
        <v>1</v>
      </c>
      <c r="DM1246" s="430">
        <f>IFERROR(IF(CA1246="D",IF(DL1246="A dispo.",DF1246*VLOOKUP('DATI INPUT'!$F$27,TARIFFE_UD,4,FALSE),DF1246*VLOOKUP(DL1246,TARIFFE_UD,4,FALSE)),DF1246*VLOOKUP(CB1246-100,TARIFFE_UND,4,FALSE)),0)</f>
        <v>14.790643591392197</v>
      </c>
      <c r="DN1246" s="430">
        <f>IFERROR(IF(CA1246="D",IF(DL1246="A dispo.",DK1246*VLOOKUP('DATI INPUT'!$F$27,TARIFFE_UD,5,FALSE),DK1246*VLOOKUP(DL1246,TARIFFE_UD,5,FALSE)),DK1246*VLOOKUP(CB1246-100,TARIFFE_UND,5,FALSE)),0)</f>
        <v>0</v>
      </c>
      <c r="DO1246" s="431">
        <f t="shared" si="264"/>
        <v>6.4359139219760664E-4</v>
      </c>
      <c r="DP1246" s="299">
        <f>IFERROR(IF(CA1246="D",IF(DL1246="A dispo.",DF1246*VLOOKUP('DATI INPUT'!$F$27,TARIFFE_UD,2,FALSE),DF1246*VLOOKUP(DL1246,TARIFFE_UD,2,FALSE)),DF1246*VLOOKUP(CB1246-100,TARIFFE_UND,2,FALSE)),0)</f>
        <v>18.478842638266848</v>
      </c>
      <c r="DQ1246" s="299">
        <f>IFERROR(IF(CA1246="D",IF(DL1246="A dispo.",DK1246*VLOOKUP('DATI INPUT'!$F$27,TARIFFE_UD,3,FALSE),DK1246*VLOOKUP(DL1246,TARIFFE_UD,3,FALSE)),DK1246*VLOOKUP(CB1246-100,TARIFFE_UND,3,FALSE)),0)</f>
        <v>0</v>
      </c>
      <c r="DR1246" s="299">
        <f t="shared" si="265"/>
        <v>18.478842638266848</v>
      </c>
    </row>
    <row r="1247" spans="1:122" x14ac:dyDescent="0.25">
      <c r="A1247" t="s">
        <v>9586</v>
      </c>
      <c r="B1247" t="s">
        <v>9587</v>
      </c>
      <c r="C1247" t="s">
        <v>1654</v>
      </c>
      <c r="D1247" t="s">
        <v>9588</v>
      </c>
      <c r="E1247" t="s">
        <v>268</v>
      </c>
      <c r="F1247" t="s">
        <v>156</v>
      </c>
      <c r="G1247" t="s">
        <v>9589</v>
      </c>
      <c r="H1247" t="s">
        <v>9590</v>
      </c>
      <c r="I1247" t="s">
        <v>385</v>
      </c>
      <c r="J1247" t="s">
        <v>274</v>
      </c>
      <c r="K1247" t="s">
        <v>9591</v>
      </c>
      <c r="L1247" t="s">
        <v>303</v>
      </c>
      <c r="M1247" t="s">
        <v>9592</v>
      </c>
      <c r="N1247" t="s">
        <v>303</v>
      </c>
      <c r="O1247" t="s">
        <v>9593</v>
      </c>
      <c r="P1247" t="s">
        <v>268</v>
      </c>
      <c r="Q1247" t="s">
        <v>268</v>
      </c>
      <c r="R1247" t="s">
        <v>268</v>
      </c>
      <c r="S1247" t="s">
        <v>268</v>
      </c>
      <c r="T1247" t="s">
        <v>268</v>
      </c>
      <c r="U1247" t="s">
        <v>268</v>
      </c>
      <c r="V1247" t="s">
        <v>268</v>
      </c>
      <c r="W1247" t="s">
        <v>6946</v>
      </c>
      <c r="X1247" t="s">
        <v>6947</v>
      </c>
      <c r="Y1247" t="s">
        <v>268</v>
      </c>
      <c r="Z1247" t="s">
        <v>268</v>
      </c>
      <c r="AA1247" t="s">
        <v>268</v>
      </c>
      <c r="AB1247" t="s">
        <v>268</v>
      </c>
      <c r="AC1247" t="s">
        <v>268</v>
      </c>
      <c r="AD1247" t="s">
        <v>268</v>
      </c>
      <c r="AE1247" t="s">
        <v>287</v>
      </c>
      <c r="AF1247" t="s">
        <v>1811</v>
      </c>
      <c r="AG1247" t="s">
        <v>875</v>
      </c>
      <c r="AH1247" t="s">
        <v>2387</v>
      </c>
      <c r="AI1247" t="s">
        <v>975</v>
      </c>
      <c r="AJ1247" t="s">
        <v>268</v>
      </c>
      <c r="AK1247" t="s">
        <v>268</v>
      </c>
      <c r="AL1247" t="s">
        <v>268</v>
      </c>
      <c r="AM1247" t="s">
        <v>405</v>
      </c>
      <c r="AN1247" t="s">
        <v>268</v>
      </c>
      <c r="AO1247" t="s">
        <v>268</v>
      </c>
      <c r="AP1247" t="s">
        <v>268</v>
      </c>
      <c r="AQ1247" t="s">
        <v>268</v>
      </c>
      <c r="AR1247" t="s">
        <v>268</v>
      </c>
      <c r="AS1247" t="s">
        <v>268</v>
      </c>
      <c r="AT1247" t="s">
        <v>268</v>
      </c>
      <c r="AU1247" t="s">
        <v>268</v>
      </c>
      <c r="AV1247" t="s">
        <v>268</v>
      </c>
      <c r="AW1247" t="s">
        <v>268</v>
      </c>
      <c r="AX1247" t="s">
        <v>268</v>
      </c>
      <c r="AY1247" t="s">
        <v>268</v>
      </c>
      <c r="AZ1247" t="s">
        <v>268</v>
      </c>
      <c r="BA1247" t="s">
        <v>268</v>
      </c>
      <c r="BB1247" t="s">
        <v>268</v>
      </c>
      <c r="BC1247" t="s">
        <v>268</v>
      </c>
      <c r="BD1247" t="s">
        <v>268</v>
      </c>
      <c r="BE1247" t="s">
        <v>268</v>
      </c>
      <c r="BF1247" t="s">
        <v>268</v>
      </c>
      <c r="BG1247" t="s">
        <v>268</v>
      </c>
      <c r="BH1247" t="s">
        <v>268</v>
      </c>
      <c r="BI1247" t="s">
        <v>268</v>
      </c>
      <c r="BJ1247" t="s">
        <v>268</v>
      </c>
      <c r="BK1247" t="s">
        <v>268</v>
      </c>
      <c r="BL1247" t="s">
        <v>268</v>
      </c>
      <c r="BM1247" t="s">
        <v>268</v>
      </c>
      <c r="BN1247" t="s">
        <v>268</v>
      </c>
      <c r="BO1247" t="s">
        <v>268</v>
      </c>
      <c r="BP1247" t="s">
        <v>268</v>
      </c>
      <c r="BQ1247" t="s">
        <v>268</v>
      </c>
      <c r="BR1247" t="s">
        <v>268</v>
      </c>
      <c r="BS1247" t="s">
        <v>268</v>
      </c>
      <c r="BT1247" t="s">
        <v>268</v>
      </c>
      <c r="BU1247" t="s">
        <v>268</v>
      </c>
      <c r="BV1247" t="s">
        <v>268</v>
      </c>
      <c r="BW1247" t="s">
        <v>268</v>
      </c>
      <c r="BX1247" t="s">
        <v>268</v>
      </c>
      <c r="BY1247">
        <v>68</v>
      </c>
      <c r="BZ1247">
        <v>68</v>
      </c>
      <c r="CA1247" t="s">
        <v>142</v>
      </c>
      <c r="CB1247" s="356">
        <v>122</v>
      </c>
      <c r="CC1247" t="s">
        <v>876</v>
      </c>
      <c r="CD1247" t="s">
        <v>268</v>
      </c>
      <c r="CE1247" t="s">
        <v>268</v>
      </c>
      <c r="CF1247" t="s">
        <v>268</v>
      </c>
      <c r="CG1247" t="s">
        <v>2132</v>
      </c>
      <c r="CH1247" t="s">
        <v>268</v>
      </c>
      <c r="CI1247" t="s">
        <v>268</v>
      </c>
      <c r="CJ1247" t="s">
        <v>268</v>
      </c>
      <c r="CK1247" t="s">
        <v>268</v>
      </c>
      <c r="CL1247" t="s">
        <v>268</v>
      </c>
      <c r="CM1247" t="s">
        <v>11224</v>
      </c>
      <c r="CN1247">
        <v>110.5</v>
      </c>
      <c r="CO1247">
        <v>-82.88</v>
      </c>
      <c r="CP1247">
        <v>27.62</v>
      </c>
      <c r="CQ1247">
        <v>365</v>
      </c>
      <c r="CR1247" t="s">
        <v>878</v>
      </c>
      <c r="CS1247" t="s">
        <v>11225</v>
      </c>
      <c r="CT1247" t="s">
        <v>11226</v>
      </c>
      <c r="CU1247" t="s">
        <v>11227</v>
      </c>
      <c r="CV1247" t="s">
        <v>268</v>
      </c>
      <c r="CW1247" t="s">
        <v>268</v>
      </c>
      <c r="CX1247" t="s">
        <v>268</v>
      </c>
      <c r="CY1247" t="s">
        <v>268</v>
      </c>
      <c r="CZ1247" t="s">
        <v>268</v>
      </c>
      <c r="DA1247" t="s">
        <v>268</v>
      </c>
      <c r="DB1247" s="429">
        <f t="shared" si="253"/>
        <v>0</v>
      </c>
      <c r="DC1247" s="284">
        <f t="shared" si="254"/>
        <v>0.75</v>
      </c>
      <c r="DD1247" s="284">
        <f t="shared" si="255"/>
        <v>0</v>
      </c>
      <c r="DE1247" s="284">
        <f t="shared" si="256"/>
        <v>0</v>
      </c>
      <c r="DF1247" s="295">
        <f t="shared" si="257"/>
        <v>17</v>
      </c>
      <c r="DG1247" s="284">
        <f t="shared" si="258"/>
        <v>0</v>
      </c>
      <c r="DH1247" s="284">
        <f t="shared" si="259"/>
        <v>0.75</v>
      </c>
      <c r="DI1247" s="284">
        <f t="shared" si="260"/>
        <v>0</v>
      </c>
      <c r="DJ1247" s="284">
        <f t="shared" si="261"/>
        <v>0</v>
      </c>
      <c r="DK1247" s="295">
        <f t="shared" si="262"/>
        <v>0.25</v>
      </c>
      <c r="DL1247" s="297" t="str">
        <f t="shared" si="263"/>
        <v>A dispo.</v>
      </c>
      <c r="DM1247" s="430">
        <f>IFERROR(IF(CA1247="D",IF(DL1247="A dispo.",DF1247*VLOOKUP('DATI INPUT'!$F$27,TARIFFE_UD,4,FALSE),DF1247*VLOOKUP(DL1247,TARIFFE_UD,4,FALSE)),DF1247*VLOOKUP(CB1247-100,TARIFFE_UND,4,FALSE)),0)</f>
        <v>10.776040330871458</v>
      </c>
      <c r="DN1247" s="430">
        <f>IFERROR(IF(CA1247="D",IF(DL1247="A dispo.",DK1247*VLOOKUP('DATI INPUT'!$F$27,TARIFFE_UD,5,FALSE),DK1247*VLOOKUP(DL1247,TARIFFE_UD,5,FALSE)),DK1247*VLOOKUP(CB1247-100,TARIFFE_UND,5,FALSE)),0)</f>
        <v>16.849450158887119</v>
      </c>
      <c r="DO1247" s="431">
        <f t="shared" si="264"/>
        <v>5.4904897585750234E-3</v>
      </c>
      <c r="DP1247" s="299">
        <f>IFERROR(IF(CA1247="D",IF(DL1247="A dispo.",DF1247*VLOOKUP('DATI INPUT'!$F$27,TARIFFE_UD,2,FALSE),DF1247*VLOOKUP(DL1247,TARIFFE_UD,2,FALSE)),DF1247*VLOOKUP(CB1247-100,TARIFFE_UND,2,FALSE)),0)</f>
        <v>13.463156779308703</v>
      </c>
      <c r="DQ1247" s="299">
        <f>IFERROR(IF(CA1247="D",IF(DL1247="A dispo.",DK1247*VLOOKUP('DATI INPUT'!$F$27,TARIFFE_UD,3,FALSE),DK1247*VLOOKUP(DL1247,TARIFFE_UD,3,FALSE)),DK1247*VLOOKUP(CB1247-100,TARIFFE_UND,3,FALSE)),0)</f>
        <v>15.091945100768223</v>
      </c>
      <c r="DR1247" s="299">
        <f t="shared" si="265"/>
        <v>28.555101880076926</v>
      </c>
    </row>
    <row r="1248" spans="1:122" x14ac:dyDescent="0.25">
      <c r="A1248" t="s">
        <v>9594</v>
      </c>
      <c r="B1248" t="s">
        <v>9595</v>
      </c>
      <c r="C1248" t="s">
        <v>1655</v>
      </c>
      <c r="D1248" t="s">
        <v>9596</v>
      </c>
      <c r="E1248" t="s">
        <v>268</v>
      </c>
      <c r="F1248" t="s">
        <v>156</v>
      </c>
      <c r="G1248" t="s">
        <v>9597</v>
      </c>
      <c r="H1248" t="s">
        <v>1162</v>
      </c>
      <c r="I1248" t="s">
        <v>9598</v>
      </c>
      <c r="J1248" t="s">
        <v>156</v>
      </c>
      <c r="K1248" t="s">
        <v>9599</v>
      </c>
      <c r="L1248" t="s">
        <v>960</v>
      </c>
      <c r="M1248" t="s">
        <v>9600</v>
      </c>
      <c r="N1248" t="s">
        <v>5078</v>
      </c>
      <c r="O1248" t="s">
        <v>5079</v>
      </c>
      <c r="P1248" t="s">
        <v>9601</v>
      </c>
      <c r="Q1248" t="s">
        <v>271</v>
      </c>
      <c r="R1248" t="s">
        <v>268</v>
      </c>
      <c r="S1248" t="s">
        <v>268</v>
      </c>
      <c r="T1248" t="s">
        <v>268</v>
      </c>
      <c r="U1248" t="s">
        <v>268</v>
      </c>
      <c r="V1248" t="s">
        <v>268</v>
      </c>
      <c r="W1248" t="s">
        <v>5055</v>
      </c>
      <c r="X1248" t="s">
        <v>2045</v>
      </c>
      <c r="Y1248" t="s">
        <v>280</v>
      </c>
      <c r="Z1248" t="s">
        <v>268</v>
      </c>
      <c r="AA1248" t="s">
        <v>268</v>
      </c>
      <c r="AB1248" t="s">
        <v>268</v>
      </c>
      <c r="AC1248" t="s">
        <v>268</v>
      </c>
      <c r="AD1248" t="s">
        <v>268</v>
      </c>
      <c r="AE1248" t="s">
        <v>287</v>
      </c>
      <c r="AF1248" t="s">
        <v>1811</v>
      </c>
      <c r="AG1248" t="s">
        <v>875</v>
      </c>
      <c r="AH1248" t="s">
        <v>2047</v>
      </c>
      <c r="AI1248" t="s">
        <v>510</v>
      </c>
      <c r="AJ1248" t="s">
        <v>268</v>
      </c>
      <c r="AK1248" t="s">
        <v>366</v>
      </c>
      <c r="AL1248" t="s">
        <v>268</v>
      </c>
      <c r="AM1248" t="s">
        <v>405</v>
      </c>
      <c r="AN1248" t="s">
        <v>268</v>
      </c>
      <c r="AO1248" t="s">
        <v>268</v>
      </c>
      <c r="AP1248" t="s">
        <v>268</v>
      </c>
      <c r="AQ1248" t="s">
        <v>268</v>
      </c>
      <c r="AR1248" t="s">
        <v>268</v>
      </c>
      <c r="AS1248" t="s">
        <v>268</v>
      </c>
      <c r="AT1248" t="s">
        <v>268</v>
      </c>
      <c r="AU1248" t="s">
        <v>268</v>
      </c>
      <c r="AV1248" t="s">
        <v>268</v>
      </c>
      <c r="AW1248" t="s">
        <v>268</v>
      </c>
      <c r="AX1248" t="s">
        <v>268</v>
      </c>
      <c r="AY1248" t="s">
        <v>268</v>
      </c>
      <c r="AZ1248" t="s">
        <v>268</v>
      </c>
      <c r="BA1248" t="s">
        <v>268</v>
      </c>
      <c r="BB1248" t="s">
        <v>268</v>
      </c>
      <c r="BC1248" t="s">
        <v>268</v>
      </c>
      <c r="BD1248" t="s">
        <v>268</v>
      </c>
      <c r="BE1248" t="s">
        <v>268</v>
      </c>
      <c r="BF1248" t="s">
        <v>268</v>
      </c>
      <c r="BG1248" t="s">
        <v>268</v>
      </c>
      <c r="BH1248" t="s">
        <v>268</v>
      </c>
      <c r="BI1248" t="s">
        <v>268</v>
      </c>
      <c r="BJ1248" t="s">
        <v>268</v>
      </c>
      <c r="BK1248" t="s">
        <v>268</v>
      </c>
      <c r="BL1248" t="s">
        <v>268</v>
      </c>
      <c r="BM1248" t="s">
        <v>268</v>
      </c>
      <c r="BN1248" t="s">
        <v>268</v>
      </c>
      <c r="BO1248" t="s">
        <v>268</v>
      </c>
      <c r="BP1248" t="s">
        <v>268</v>
      </c>
      <c r="BQ1248" t="s">
        <v>268</v>
      </c>
      <c r="BR1248" t="s">
        <v>268</v>
      </c>
      <c r="BS1248" t="s">
        <v>268</v>
      </c>
      <c r="BT1248" t="s">
        <v>268</v>
      </c>
      <c r="BU1248" t="s">
        <v>268</v>
      </c>
      <c r="BV1248" t="s">
        <v>268</v>
      </c>
      <c r="BW1248" t="s">
        <v>268</v>
      </c>
      <c r="BX1248" t="s">
        <v>268</v>
      </c>
      <c r="BY1248" s="432">
        <v>0</v>
      </c>
      <c r="BZ1248">
        <v>78</v>
      </c>
      <c r="CA1248" s="432" t="s">
        <v>142</v>
      </c>
      <c r="CB1248" t="s">
        <v>268</v>
      </c>
      <c r="CC1248" t="s">
        <v>268</v>
      </c>
      <c r="CD1248" t="s">
        <v>268</v>
      </c>
      <c r="CE1248" t="s">
        <v>268</v>
      </c>
      <c r="CF1248" t="s">
        <v>268</v>
      </c>
      <c r="CG1248" t="s">
        <v>268</v>
      </c>
      <c r="CH1248" t="s">
        <v>268</v>
      </c>
      <c r="CI1248" t="s">
        <v>268</v>
      </c>
      <c r="CJ1248" t="s">
        <v>268</v>
      </c>
      <c r="CK1248" t="s">
        <v>268</v>
      </c>
      <c r="CL1248" t="s">
        <v>9602</v>
      </c>
      <c r="CM1248" t="s">
        <v>11224</v>
      </c>
      <c r="CN1248" t="s">
        <v>268</v>
      </c>
      <c r="CO1248" t="s">
        <v>268</v>
      </c>
      <c r="CP1248" s="432">
        <v>0</v>
      </c>
      <c r="CQ1248" s="432">
        <v>0</v>
      </c>
      <c r="CR1248" t="s">
        <v>268</v>
      </c>
      <c r="CS1248" t="s">
        <v>268</v>
      </c>
      <c r="CT1248" t="s">
        <v>11226</v>
      </c>
      <c r="CU1248" t="s">
        <v>11227</v>
      </c>
      <c r="CV1248" t="s">
        <v>268</v>
      </c>
      <c r="CW1248" t="s">
        <v>268</v>
      </c>
      <c r="CX1248" t="s">
        <v>268</v>
      </c>
      <c r="CY1248" t="s">
        <v>268</v>
      </c>
      <c r="CZ1248" t="s">
        <v>268</v>
      </c>
      <c r="DA1248" t="s">
        <v>268</v>
      </c>
      <c r="DB1248" s="429">
        <f t="shared" si="253"/>
        <v>0</v>
      </c>
      <c r="DC1248" s="284">
        <f t="shared" si="254"/>
        <v>0</v>
      </c>
      <c r="DD1248" s="284">
        <f t="shared" si="255"/>
        <v>0</v>
      </c>
      <c r="DE1248" s="284">
        <f t="shared" si="256"/>
        <v>0</v>
      </c>
      <c r="DF1248" s="295">
        <f t="shared" si="257"/>
        <v>0</v>
      </c>
      <c r="DG1248" s="284">
        <f t="shared" si="258"/>
        <v>0</v>
      </c>
      <c r="DH1248" s="284">
        <f t="shared" si="259"/>
        <v>0</v>
      </c>
      <c r="DI1248" s="284">
        <f t="shared" si="260"/>
        <v>0</v>
      </c>
      <c r="DJ1248" s="284">
        <f t="shared" si="261"/>
        <v>0</v>
      </c>
      <c r="DK1248" s="295">
        <f t="shared" si="262"/>
        <v>0</v>
      </c>
      <c r="DL1248" s="297" t="str">
        <f t="shared" si="263"/>
        <v>A dispo.</v>
      </c>
      <c r="DM1248" s="430">
        <f>IFERROR(IF(CA1248="D",IF(DL1248="A dispo.",DF1248*VLOOKUP('DATI INPUT'!$F$27,TARIFFE_UD,4,FALSE),DF1248*VLOOKUP(DL1248,TARIFFE_UD,4,FALSE)),DF1248*VLOOKUP(CB1248-100,TARIFFE_UND,4,FALSE)),0)</f>
        <v>0</v>
      </c>
      <c r="DN1248" s="430">
        <f>IFERROR(IF(CA1248="D",IF(DL1248="A dispo.",DK1248*VLOOKUP('DATI INPUT'!$F$27,TARIFFE_UD,5,FALSE),DK1248*VLOOKUP(DL1248,TARIFFE_UD,5,FALSE)),DK1248*VLOOKUP(CB1248-100,TARIFFE_UND,5,FALSE)),0)</f>
        <v>0</v>
      </c>
      <c r="DO1248" s="431">
        <f t="shared" si="264"/>
        <v>0</v>
      </c>
      <c r="DP1248" s="299">
        <f>IFERROR(IF(CA1248="D",IF(DL1248="A dispo.",DF1248*VLOOKUP('DATI INPUT'!$F$27,TARIFFE_UD,2,FALSE),DF1248*VLOOKUP(DL1248,TARIFFE_UD,2,FALSE)),DF1248*VLOOKUP(CB1248-100,TARIFFE_UND,2,FALSE)),0)</f>
        <v>0</v>
      </c>
      <c r="DQ1248" s="299">
        <f>IFERROR(IF(CA1248="D",IF(DL1248="A dispo.",DK1248*VLOOKUP('DATI INPUT'!$F$27,TARIFFE_UD,3,FALSE),DK1248*VLOOKUP(DL1248,TARIFFE_UD,3,FALSE)),DK1248*VLOOKUP(CB1248-100,TARIFFE_UND,3,FALSE)),0)</f>
        <v>0</v>
      </c>
      <c r="DR1248" s="299">
        <f t="shared" si="265"/>
        <v>0</v>
      </c>
    </row>
    <row r="1249" spans="1:122" x14ac:dyDescent="0.25">
      <c r="A1249" t="s">
        <v>9603</v>
      </c>
      <c r="B1249" t="s">
        <v>1409</v>
      </c>
      <c r="C1249" t="s">
        <v>1656</v>
      </c>
      <c r="D1249" t="s">
        <v>3417</v>
      </c>
      <c r="E1249" t="s">
        <v>268</v>
      </c>
      <c r="F1249" t="s">
        <v>156</v>
      </c>
      <c r="G1249" t="s">
        <v>3418</v>
      </c>
      <c r="H1249" t="s">
        <v>3307</v>
      </c>
      <c r="I1249" t="s">
        <v>3419</v>
      </c>
      <c r="J1249" t="s">
        <v>274</v>
      </c>
      <c r="K1249" t="s">
        <v>3420</v>
      </c>
      <c r="L1249" t="s">
        <v>960</v>
      </c>
      <c r="M1249" t="s">
        <v>1933</v>
      </c>
      <c r="N1249" t="s">
        <v>984</v>
      </c>
      <c r="O1249" t="s">
        <v>873</v>
      </c>
      <c r="P1249" t="s">
        <v>1934</v>
      </c>
      <c r="Q1249" t="s">
        <v>544</v>
      </c>
      <c r="R1249" t="s">
        <v>268</v>
      </c>
      <c r="S1249" t="s">
        <v>268</v>
      </c>
      <c r="T1249" t="s">
        <v>268</v>
      </c>
      <c r="U1249" t="s">
        <v>268</v>
      </c>
      <c r="V1249" t="s">
        <v>268</v>
      </c>
      <c r="W1249" t="s">
        <v>9604</v>
      </c>
      <c r="X1249" t="s">
        <v>1922</v>
      </c>
      <c r="Y1249" t="s">
        <v>269</v>
      </c>
      <c r="Z1249" t="s">
        <v>268</v>
      </c>
      <c r="AA1249" t="s">
        <v>268</v>
      </c>
      <c r="AB1249" t="s">
        <v>268</v>
      </c>
      <c r="AC1249" t="s">
        <v>268</v>
      </c>
      <c r="AD1249" t="s">
        <v>268</v>
      </c>
      <c r="AE1249" t="s">
        <v>287</v>
      </c>
      <c r="AF1249" t="s">
        <v>1811</v>
      </c>
      <c r="AG1249" t="s">
        <v>875</v>
      </c>
      <c r="AH1249" t="s">
        <v>1812</v>
      </c>
      <c r="AI1249" t="s">
        <v>915</v>
      </c>
      <c r="AJ1249" t="s">
        <v>268</v>
      </c>
      <c r="AK1249" t="s">
        <v>410</v>
      </c>
      <c r="AL1249" t="s">
        <v>268</v>
      </c>
      <c r="AM1249" t="s">
        <v>268</v>
      </c>
      <c r="AN1249" t="s">
        <v>268</v>
      </c>
      <c r="AO1249" t="s">
        <v>268</v>
      </c>
      <c r="AP1249" t="s">
        <v>268</v>
      </c>
      <c r="AQ1249" t="s">
        <v>268</v>
      </c>
      <c r="AR1249" t="s">
        <v>268</v>
      </c>
      <c r="AS1249" t="s">
        <v>268</v>
      </c>
      <c r="AT1249" t="s">
        <v>268</v>
      </c>
      <c r="AU1249" t="s">
        <v>268</v>
      </c>
      <c r="AV1249" t="s">
        <v>268</v>
      </c>
      <c r="AW1249" t="s">
        <v>268</v>
      </c>
      <c r="AX1249" t="s">
        <v>268</v>
      </c>
      <c r="AY1249" t="s">
        <v>268</v>
      </c>
      <c r="AZ1249" t="s">
        <v>268</v>
      </c>
      <c r="BA1249" t="s">
        <v>268</v>
      </c>
      <c r="BB1249" t="s">
        <v>268</v>
      </c>
      <c r="BC1249" t="s">
        <v>268</v>
      </c>
      <c r="BD1249" t="s">
        <v>268</v>
      </c>
      <c r="BE1249" t="s">
        <v>268</v>
      </c>
      <c r="BF1249" t="s">
        <v>268</v>
      </c>
      <c r="BG1249" t="s">
        <v>268</v>
      </c>
      <c r="BH1249" t="s">
        <v>268</v>
      </c>
      <c r="BI1249" t="s">
        <v>268</v>
      </c>
      <c r="BJ1249" t="s">
        <v>268</v>
      </c>
      <c r="BK1249" t="s">
        <v>268</v>
      </c>
      <c r="BL1249" t="s">
        <v>268</v>
      </c>
      <c r="BM1249" t="s">
        <v>268</v>
      </c>
      <c r="BN1249" t="s">
        <v>268</v>
      </c>
      <c r="BO1249" t="s">
        <v>268</v>
      </c>
      <c r="BP1249" t="s">
        <v>268</v>
      </c>
      <c r="BQ1249" t="s">
        <v>268</v>
      </c>
      <c r="BR1249" t="s">
        <v>268</v>
      </c>
      <c r="BS1249" t="s">
        <v>268</v>
      </c>
      <c r="BT1249" t="s">
        <v>268</v>
      </c>
      <c r="BU1249" t="s">
        <v>268</v>
      </c>
      <c r="BV1249" t="s">
        <v>268</v>
      </c>
      <c r="BW1249" t="s">
        <v>268</v>
      </c>
      <c r="BX1249" t="s">
        <v>268</v>
      </c>
      <c r="BY1249">
        <v>40</v>
      </c>
      <c r="BZ1249">
        <v>40</v>
      </c>
      <c r="CA1249" t="s">
        <v>142</v>
      </c>
      <c r="CB1249" s="356">
        <v>123</v>
      </c>
      <c r="CC1249" t="s">
        <v>1817</v>
      </c>
      <c r="CD1249" t="s">
        <v>268</v>
      </c>
      <c r="CE1249" t="s">
        <v>268</v>
      </c>
      <c r="CF1249" t="s">
        <v>268</v>
      </c>
      <c r="CG1249" t="s">
        <v>268</v>
      </c>
      <c r="CH1249" t="s">
        <v>268</v>
      </c>
      <c r="CI1249" t="s">
        <v>268</v>
      </c>
      <c r="CJ1249" t="s">
        <v>268</v>
      </c>
      <c r="CK1249" t="s">
        <v>268</v>
      </c>
      <c r="CL1249" t="s">
        <v>268</v>
      </c>
      <c r="CM1249" t="s">
        <v>11224</v>
      </c>
      <c r="CN1249">
        <v>25.36</v>
      </c>
      <c r="CO1249" t="s">
        <v>268</v>
      </c>
      <c r="CP1249">
        <v>25.36</v>
      </c>
      <c r="CQ1249">
        <v>365</v>
      </c>
      <c r="CR1249" t="s">
        <v>878</v>
      </c>
      <c r="CS1249" t="s">
        <v>11225</v>
      </c>
      <c r="CT1249" t="s">
        <v>11226</v>
      </c>
      <c r="CU1249" t="s">
        <v>11227</v>
      </c>
      <c r="CV1249" t="s">
        <v>268</v>
      </c>
      <c r="CW1249" t="s">
        <v>268</v>
      </c>
      <c r="CX1249" t="s">
        <v>268</v>
      </c>
      <c r="CY1249" t="s">
        <v>268</v>
      </c>
      <c r="CZ1249" t="s">
        <v>268</v>
      </c>
      <c r="DA1249" t="s">
        <v>268</v>
      </c>
      <c r="DB1249" s="429">
        <f t="shared" si="253"/>
        <v>0</v>
      </c>
      <c r="DC1249" s="284">
        <f t="shared" si="254"/>
        <v>0</v>
      </c>
      <c r="DD1249" s="284">
        <f t="shared" si="255"/>
        <v>0</v>
      </c>
      <c r="DE1249" s="284">
        <f t="shared" si="256"/>
        <v>0</v>
      </c>
      <c r="DF1249" s="295">
        <f t="shared" si="257"/>
        <v>40</v>
      </c>
      <c r="DG1249" s="284">
        <f t="shared" si="258"/>
        <v>1</v>
      </c>
      <c r="DH1249" s="284">
        <f t="shared" si="259"/>
        <v>0</v>
      </c>
      <c r="DI1249" s="284">
        <f t="shared" si="260"/>
        <v>0</v>
      </c>
      <c r="DJ1249" s="284">
        <f t="shared" si="261"/>
        <v>0</v>
      </c>
      <c r="DK1249" s="295">
        <f t="shared" si="262"/>
        <v>0</v>
      </c>
      <c r="DL1249" s="297" t="str">
        <f t="shared" si="263"/>
        <v>A dispo.</v>
      </c>
      <c r="DM1249" s="430">
        <f>IFERROR(IF(CA1249="D",IF(DL1249="A dispo.",DF1249*VLOOKUP('DATI INPUT'!$F$27,TARIFFE_UD,4,FALSE),DF1249*VLOOKUP(DL1249,TARIFFE_UD,4,FALSE)),DF1249*VLOOKUP(CB1249-100,TARIFFE_UND,4,FALSE)),0)</f>
        <v>25.355389013815195</v>
      </c>
      <c r="DN1249" s="430">
        <f>IFERROR(IF(CA1249="D",IF(DL1249="A dispo.",DK1249*VLOOKUP('DATI INPUT'!$F$27,TARIFFE_UD,5,FALSE),DK1249*VLOOKUP(DL1249,TARIFFE_UD,5,FALSE)),DK1249*VLOOKUP(CB1249-100,TARIFFE_UND,5,FALSE)),0)</f>
        <v>0</v>
      </c>
      <c r="DO1249" s="431">
        <f t="shared" si="264"/>
        <v>-4.6109861848044886E-3</v>
      </c>
      <c r="DP1249" s="299">
        <f>IFERROR(IF(CA1249="D",IF(DL1249="A dispo.",DF1249*VLOOKUP('DATI INPUT'!$F$27,TARIFFE_UD,2,FALSE),DF1249*VLOOKUP(DL1249,TARIFFE_UD,2,FALSE)),DF1249*VLOOKUP(CB1249-100,TARIFFE_UND,2,FALSE)),0)</f>
        <v>31.678015951314595</v>
      </c>
      <c r="DQ1249" s="299">
        <f>IFERROR(IF(CA1249="D",IF(DL1249="A dispo.",DK1249*VLOOKUP('DATI INPUT'!$F$27,TARIFFE_UD,3,FALSE),DK1249*VLOOKUP(DL1249,TARIFFE_UD,3,FALSE)),DK1249*VLOOKUP(CB1249-100,TARIFFE_UND,3,FALSE)),0)</f>
        <v>0</v>
      </c>
      <c r="DR1249" s="299">
        <f t="shared" si="265"/>
        <v>31.678015951314595</v>
      </c>
    </row>
    <row r="1250" spans="1:122" x14ac:dyDescent="0.25">
      <c r="A1250" t="s">
        <v>10552</v>
      </c>
      <c r="B1250" t="s">
        <v>9606</v>
      </c>
      <c r="C1250" t="s">
        <v>1658</v>
      </c>
      <c r="D1250" t="s">
        <v>9607</v>
      </c>
      <c r="E1250" t="s">
        <v>268</v>
      </c>
      <c r="F1250" t="s">
        <v>156</v>
      </c>
      <c r="G1250" t="s">
        <v>9608</v>
      </c>
      <c r="H1250" t="s">
        <v>4737</v>
      </c>
      <c r="I1250" t="s">
        <v>9609</v>
      </c>
      <c r="J1250" t="s">
        <v>274</v>
      </c>
      <c r="K1250" t="s">
        <v>9610</v>
      </c>
      <c r="L1250" t="s">
        <v>984</v>
      </c>
      <c r="M1250" t="s">
        <v>9611</v>
      </c>
      <c r="N1250" t="s">
        <v>924</v>
      </c>
      <c r="O1250" t="s">
        <v>873</v>
      </c>
      <c r="P1250" t="s">
        <v>9612</v>
      </c>
      <c r="Q1250" t="s">
        <v>277</v>
      </c>
      <c r="R1250" t="s">
        <v>154</v>
      </c>
      <c r="S1250" t="s">
        <v>268</v>
      </c>
      <c r="T1250" t="s">
        <v>268</v>
      </c>
      <c r="U1250" t="s">
        <v>268</v>
      </c>
      <c r="V1250" t="s">
        <v>268</v>
      </c>
      <c r="W1250" t="s">
        <v>10368</v>
      </c>
      <c r="X1250" t="s">
        <v>10367</v>
      </c>
      <c r="Y1250" t="s">
        <v>279</v>
      </c>
      <c r="Z1250" t="s">
        <v>268</v>
      </c>
      <c r="AA1250" t="s">
        <v>268</v>
      </c>
      <c r="AB1250" t="s">
        <v>268</v>
      </c>
      <c r="AC1250" t="s">
        <v>268</v>
      </c>
      <c r="AD1250" t="s">
        <v>268</v>
      </c>
      <c r="AE1250" t="s">
        <v>287</v>
      </c>
      <c r="AF1250" t="s">
        <v>1811</v>
      </c>
      <c r="AG1250" t="s">
        <v>875</v>
      </c>
      <c r="AH1250" t="s">
        <v>2154</v>
      </c>
      <c r="AI1250" t="s">
        <v>4765</v>
      </c>
      <c r="AJ1250" t="s">
        <v>268</v>
      </c>
      <c r="AK1250" t="s">
        <v>366</v>
      </c>
      <c r="AL1250" t="s">
        <v>268</v>
      </c>
      <c r="AM1250" t="s">
        <v>405</v>
      </c>
      <c r="AN1250" t="s">
        <v>268</v>
      </c>
      <c r="AO1250" t="s">
        <v>268</v>
      </c>
      <c r="AP1250" t="s">
        <v>268</v>
      </c>
      <c r="AQ1250" t="s">
        <v>268</v>
      </c>
      <c r="AR1250" t="s">
        <v>268</v>
      </c>
      <c r="AS1250" t="s">
        <v>268</v>
      </c>
      <c r="AT1250" t="s">
        <v>268</v>
      </c>
      <c r="AU1250" t="s">
        <v>268</v>
      </c>
      <c r="AV1250" t="s">
        <v>268</v>
      </c>
      <c r="AW1250" t="s">
        <v>268</v>
      </c>
      <c r="AX1250" t="s">
        <v>268</v>
      </c>
      <c r="AY1250" t="s">
        <v>268</v>
      </c>
      <c r="AZ1250" t="s">
        <v>268</v>
      </c>
      <c r="BA1250" t="s">
        <v>268</v>
      </c>
      <c r="BB1250" t="s">
        <v>268</v>
      </c>
      <c r="BC1250" t="s">
        <v>268</v>
      </c>
      <c r="BD1250" t="s">
        <v>268</v>
      </c>
      <c r="BE1250" t="s">
        <v>268</v>
      </c>
      <c r="BF1250" t="s">
        <v>268</v>
      </c>
      <c r="BG1250" t="s">
        <v>268</v>
      </c>
      <c r="BH1250" t="s">
        <v>268</v>
      </c>
      <c r="BI1250" t="s">
        <v>268</v>
      </c>
      <c r="BJ1250" t="s">
        <v>268</v>
      </c>
      <c r="BK1250" t="s">
        <v>268</v>
      </c>
      <c r="BL1250" t="s">
        <v>268</v>
      </c>
      <c r="BM1250" t="s">
        <v>268</v>
      </c>
      <c r="BN1250" t="s">
        <v>268</v>
      </c>
      <c r="BO1250" t="s">
        <v>268</v>
      </c>
      <c r="BP1250" t="s">
        <v>268</v>
      </c>
      <c r="BQ1250" t="s">
        <v>268</v>
      </c>
      <c r="BR1250" t="s">
        <v>268</v>
      </c>
      <c r="BS1250" t="s">
        <v>268</v>
      </c>
      <c r="BT1250" t="s">
        <v>268</v>
      </c>
      <c r="BU1250" t="s">
        <v>268</v>
      </c>
      <c r="BV1250" t="s">
        <v>268</v>
      </c>
      <c r="BW1250" t="s">
        <v>268</v>
      </c>
      <c r="BX1250" t="s">
        <v>268</v>
      </c>
      <c r="BY1250" s="432">
        <v>0</v>
      </c>
      <c r="BZ1250">
        <v>33.299999999999997</v>
      </c>
      <c r="CA1250" s="432" t="s">
        <v>142</v>
      </c>
      <c r="CB1250" t="s">
        <v>268</v>
      </c>
      <c r="CC1250" t="s">
        <v>268</v>
      </c>
      <c r="CD1250" t="s">
        <v>268</v>
      </c>
      <c r="CE1250" t="s">
        <v>268</v>
      </c>
      <c r="CF1250" t="s">
        <v>268</v>
      </c>
      <c r="CG1250" t="s">
        <v>268</v>
      </c>
      <c r="CH1250" t="s">
        <v>268</v>
      </c>
      <c r="CI1250" t="s">
        <v>268</v>
      </c>
      <c r="CJ1250" t="s">
        <v>268</v>
      </c>
      <c r="CK1250" t="s">
        <v>268</v>
      </c>
      <c r="CL1250" t="s">
        <v>268</v>
      </c>
      <c r="CM1250" t="s">
        <v>11224</v>
      </c>
      <c r="CN1250" t="s">
        <v>268</v>
      </c>
      <c r="CO1250" t="s">
        <v>268</v>
      </c>
      <c r="CP1250" s="432">
        <v>0</v>
      </c>
      <c r="CQ1250" s="432">
        <v>0</v>
      </c>
      <c r="CR1250" t="s">
        <v>268</v>
      </c>
      <c r="CS1250" t="s">
        <v>268</v>
      </c>
      <c r="CT1250" t="s">
        <v>11226</v>
      </c>
      <c r="CU1250" t="s">
        <v>11227</v>
      </c>
      <c r="CV1250" t="s">
        <v>268</v>
      </c>
      <c r="CW1250" t="s">
        <v>268</v>
      </c>
      <c r="CX1250" t="s">
        <v>268</v>
      </c>
      <c r="CY1250" t="s">
        <v>268</v>
      </c>
      <c r="CZ1250" t="s">
        <v>268</v>
      </c>
      <c r="DA1250" t="s">
        <v>268</v>
      </c>
      <c r="DB1250" s="429">
        <f t="shared" si="253"/>
        <v>0</v>
      </c>
      <c r="DC1250" s="284">
        <f t="shared" si="254"/>
        <v>0</v>
      </c>
      <c r="DD1250" s="284">
        <f t="shared" si="255"/>
        <v>0</v>
      </c>
      <c r="DE1250" s="284">
        <f t="shared" si="256"/>
        <v>0</v>
      </c>
      <c r="DF1250" s="295">
        <f t="shared" si="257"/>
        <v>0</v>
      </c>
      <c r="DG1250" s="284">
        <f t="shared" si="258"/>
        <v>0</v>
      </c>
      <c r="DH1250" s="284">
        <f t="shared" si="259"/>
        <v>0</v>
      </c>
      <c r="DI1250" s="284">
        <f t="shared" si="260"/>
        <v>0</v>
      </c>
      <c r="DJ1250" s="284">
        <f t="shared" si="261"/>
        <v>0</v>
      </c>
      <c r="DK1250" s="295">
        <f t="shared" si="262"/>
        <v>0</v>
      </c>
      <c r="DL1250" s="297" t="str">
        <f t="shared" si="263"/>
        <v>A dispo.</v>
      </c>
      <c r="DM1250" s="430">
        <f>IFERROR(IF(CA1250="D",IF(DL1250="A dispo.",DF1250*VLOOKUP('DATI INPUT'!$F$27,TARIFFE_UD,4,FALSE),DF1250*VLOOKUP(DL1250,TARIFFE_UD,4,FALSE)),DF1250*VLOOKUP(CB1250-100,TARIFFE_UND,4,FALSE)),0)</f>
        <v>0</v>
      </c>
      <c r="DN1250" s="430">
        <f>IFERROR(IF(CA1250="D",IF(DL1250="A dispo.",DK1250*VLOOKUP('DATI INPUT'!$F$27,TARIFFE_UD,5,FALSE),DK1250*VLOOKUP(DL1250,TARIFFE_UD,5,FALSE)),DK1250*VLOOKUP(CB1250-100,TARIFFE_UND,5,FALSE)),0)</f>
        <v>0</v>
      </c>
      <c r="DO1250" s="431">
        <f t="shared" si="264"/>
        <v>0</v>
      </c>
      <c r="DP1250" s="299">
        <f>IFERROR(IF(CA1250="D",IF(DL1250="A dispo.",DF1250*VLOOKUP('DATI INPUT'!$F$27,TARIFFE_UD,2,FALSE),DF1250*VLOOKUP(DL1250,TARIFFE_UD,2,FALSE)),DF1250*VLOOKUP(CB1250-100,TARIFFE_UND,2,FALSE)),0)</f>
        <v>0</v>
      </c>
      <c r="DQ1250" s="299">
        <f>IFERROR(IF(CA1250="D",IF(DL1250="A dispo.",DK1250*VLOOKUP('DATI INPUT'!$F$27,TARIFFE_UD,3,FALSE),DK1250*VLOOKUP(DL1250,TARIFFE_UD,3,FALSE)),DK1250*VLOOKUP(CB1250-100,TARIFFE_UND,3,FALSE)),0)</f>
        <v>0</v>
      </c>
      <c r="DR1250" s="299">
        <f t="shared" si="265"/>
        <v>0</v>
      </c>
    </row>
    <row r="1251" spans="1:122" x14ac:dyDescent="0.25">
      <c r="A1251" t="s">
        <v>9613</v>
      </c>
      <c r="B1251" t="s">
        <v>1657</v>
      </c>
      <c r="C1251" t="s">
        <v>1109</v>
      </c>
      <c r="D1251" t="s">
        <v>2224</v>
      </c>
      <c r="E1251" t="s">
        <v>268</v>
      </c>
      <c r="F1251" t="s">
        <v>156</v>
      </c>
      <c r="G1251" t="s">
        <v>2225</v>
      </c>
      <c r="H1251" t="s">
        <v>2201</v>
      </c>
      <c r="I1251" t="s">
        <v>2226</v>
      </c>
      <c r="J1251" t="s">
        <v>274</v>
      </c>
      <c r="K1251" t="s">
        <v>2227</v>
      </c>
      <c r="L1251" t="s">
        <v>984</v>
      </c>
      <c r="M1251" t="s">
        <v>2228</v>
      </c>
      <c r="N1251" t="s">
        <v>984</v>
      </c>
      <c r="O1251" t="s">
        <v>873</v>
      </c>
      <c r="P1251" t="s">
        <v>613</v>
      </c>
      <c r="Q1251" t="s">
        <v>280</v>
      </c>
      <c r="R1251" t="s">
        <v>268</v>
      </c>
      <c r="S1251" t="s">
        <v>268</v>
      </c>
      <c r="T1251" t="s">
        <v>268</v>
      </c>
      <c r="U1251" t="s">
        <v>268</v>
      </c>
      <c r="V1251" t="s">
        <v>268</v>
      </c>
      <c r="W1251" t="s">
        <v>2228</v>
      </c>
      <c r="X1251" t="s">
        <v>613</v>
      </c>
      <c r="Y1251" t="s">
        <v>280</v>
      </c>
      <c r="Z1251" t="s">
        <v>268</v>
      </c>
      <c r="AA1251" t="s">
        <v>268</v>
      </c>
      <c r="AB1251" t="s">
        <v>268</v>
      </c>
      <c r="AC1251" t="s">
        <v>268</v>
      </c>
      <c r="AD1251" t="s">
        <v>268</v>
      </c>
      <c r="AE1251" t="s">
        <v>287</v>
      </c>
      <c r="AF1251" t="s">
        <v>1811</v>
      </c>
      <c r="AG1251" t="s">
        <v>875</v>
      </c>
      <c r="AH1251" t="s">
        <v>1848</v>
      </c>
      <c r="AI1251" t="s">
        <v>540</v>
      </c>
      <c r="AJ1251" t="s">
        <v>268</v>
      </c>
      <c r="AK1251" t="s">
        <v>354</v>
      </c>
      <c r="AL1251" t="s">
        <v>268</v>
      </c>
      <c r="AM1251" t="s">
        <v>268</v>
      </c>
      <c r="AN1251" t="s">
        <v>268</v>
      </c>
      <c r="AO1251" t="s">
        <v>268</v>
      </c>
      <c r="AP1251" t="s">
        <v>268</v>
      </c>
      <c r="AQ1251" t="s">
        <v>268</v>
      </c>
      <c r="AR1251" t="s">
        <v>268</v>
      </c>
      <c r="AS1251" t="s">
        <v>268</v>
      </c>
      <c r="AT1251" t="s">
        <v>268</v>
      </c>
      <c r="AU1251" t="s">
        <v>268</v>
      </c>
      <c r="AV1251" t="s">
        <v>268</v>
      </c>
      <c r="AW1251" t="s">
        <v>268</v>
      </c>
      <c r="AX1251" t="s">
        <v>268</v>
      </c>
      <c r="AY1251" t="s">
        <v>268</v>
      </c>
      <c r="AZ1251" t="s">
        <v>268</v>
      </c>
      <c r="BA1251" t="s">
        <v>268</v>
      </c>
      <c r="BB1251" t="s">
        <v>268</v>
      </c>
      <c r="BC1251" t="s">
        <v>268</v>
      </c>
      <c r="BD1251" t="s">
        <v>268</v>
      </c>
      <c r="BE1251" t="s">
        <v>268</v>
      </c>
      <c r="BF1251" t="s">
        <v>268</v>
      </c>
      <c r="BG1251" t="s">
        <v>268</v>
      </c>
      <c r="BH1251" t="s">
        <v>268</v>
      </c>
      <c r="BI1251" t="s">
        <v>268</v>
      </c>
      <c r="BJ1251" t="s">
        <v>268</v>
      </c>
      <c r="BK1251" t="s">
        <v>268</v>
      </c>
      <c r="BL1251" t="s">
        <v>268</v>
      </c>
      <c r="BM1251" t="s">
        <v>268</v>
      </c>
      <c r="BN1251" t="s">
        <v>268</v>
      </c>
      <c r="BO1251" t="s">
        <v>268</v>
      </c>
      <c r="BP1251" t="s">
        <v>268</v>
      </c>
      <c r="BQ1251" t="s">
        <v>268</v>
      </c>
      <c r="BR1251" t="s">
        <v>268</v>
      </c>
      <c r="BS1251" t="s">
        <v>268</v>
      </c>
      <c r="BT1251" t="s">
        <v>268</v>
      </c>
      <c r="BU1251" t="s">
        <v>268</v>
      </c>
      <c r="BV1251" t="s">
        <v>268</v>
      </c>
      <c r="BW1251" t="s">
        <v>268</v>
      </c>
      <c r="BX1251" t="s">
        <v>268</v>
      </c>
      <c r="BY1251">
        <v>72.55</v>
      </c>
      <c r="BZ1251">
        <v>72.55</v>
      </c>
      <c r="CA1251" t="s">
        <v>142</v>
      </c>
      <c r="CB1251" s="356">
        <v>122</v>
      </c>
      <c r="CC1251" t="s">
        <v>876</v>
      </c>
      <c r="CD1251" t="s">
        <v>268</v>
      </c>
      <c r="CE1251" t="s">
        <v>268</v>
      </c>
      <c r="CF1251" s="356">
        <v>1</v>
      </c>
      <c r="CG1251" t="s">
        <v>268</v>
      </c>
      <c r="CH1251" t="s">
        <v>268</v>
      </c>
      <c r="CI1251" t="s">
        <v>268</v>
      </c>
      <c r="CJ1251" t="s">
        <v>268</v>
      </c>
      <c r="CK1251" t="s">
        <v>268</v>
      </c>
      <c r="CL1251" t="s">
        <v>268</v>
      </c>
      <c r="CM1251" t="s">
        <v>11224</v>
      </c>
      <c r="CN1251">
        <v>52.7</v>
      </c>
      <c r="CO1251" t="s">
        <v>268</v>
      </c>
      <c r="CP1251">
        <v>52.7</v>
      </c>
      <c r="CQ1251">
        <v>365</v>
      </c>
      <c r="CR1251" t="s">
        <v>878</v>
      </c>
      <c r="CS1251" t="s">
        <v>11225</v>
      </c>
      <c r="CT1251" t="s">
        <v>11226</v>
      </c>
      <c r="CU1251" t="s">
        <v>11227</v>
      </c>
      <c r="CV1251" t="s">
        <v>268</v>
      </c>
      <c r="CW1251" t="s">
        <v>268</v>
      </c>
      <c r="CX1251" t="s">
        <v>268</v>
      </c>
      <c r="CY1251" t="s">
        <v>268</v>
      </c>
      <c r="CZ1251" t="s">
        <v>268</v>
      </c>
      <c r="DA1251" t="s">
        <v>268</v>
      </c>
      <c r="DB1251" s="429">
        <f t="shared" si="253"/>
        <v>0</v>
      </c>
      <c r="DC1251" s="284">
        <f t="shared" si="254"/>
        <v>0</v>
      </c>
      <c r="DD1251" s="284">
        <f t="shared" si="255"/>
        <v>0</v>
      </c>
      <c r="DE1251" s="284">
        <f t="shared" si="256"/>
        <v>0</v>
      </c>
      <c r="DF1251" s="295">
        <f t="shared" si="257"/>
        <v>72.55</v>
      </c>
      <c r="DG1251" s="284">
        <f t="shared" si="258"/>
        <v>0</v>
      </c>
      <c r="DH1251" s="284">
        <f t="shared" si="259"/>
        <v>0</v>
      </c>
      <c r="DI1251" s="284">
        <f t="shared" si="260"/>
        <v>0</v>
      </c>
      <c r="DJ1251" s="284">
        <f t="shared" si="261"/>
        <v>0</v>
      </c>
      <c r="DK1251" s="295">
        <f t="shared" si="262"/>
        <v>1</v>
      </c>
      <c r="DL1251" s="297">
        <f t="shared" si="263"/>
        <v>1</v>
      </c>
      <c r="DM1251" s="430">
        <f>IFERROR(IF(CA1251="D",IF(DL1251="A dispo.",DF1251*VLOOKUP('DATI INPUT'!$F$27,TARIFFE_UD,4,FALSE),DF1251*VLOOKUP(DL1251,TARIFFE_UD,4,FALSE)),DF1251*VLOOKUP(CB1251-100,TARIFFE_UND,4,FALSE)),0)</f>
        <v>35.768706418516793</v>
      </c>
      <c r="DN1251" s="430">
        <f>IFERROR(IF(CA1251="D",IF(DL1251="A dispo.",DK1251*VLOOKUP('DATI INPUT'!$F$27,TARIFFE_UD,5,FALSE),DK1251*VLOOKUP(DL1251,TARIFFE_UD,5,FALSE)),DK1251*VLOOKUP(CB1251-100,TARIFFE_UND,5,FALSE)),0)</f>
        <v>16.930848468833439</v>
      </c>
      <c r="DO1251" s="431">
        <f t="shared" si="264"/>
        <v>-4.4511264977131759E-4</v>
      </c>
      <c r="DP1251" s="299">
        <f>IFERROR(IF(CA1251="D",IF(DL1251="A dispo.",DF1251*VLOOKUP('DATI INPUT'!$F$27,TARIFFE_UD,2,FALSE),DF1251*VLOOKUP(DL1251,TARIFFE_UD,2,FALSE)),DF1251*VLOOKUP(CB1251-100,TARIFFE_UND,2,FALSE)),0)</f>
        <v>44.688001113541993</v>
      </c>
      <c r="DQ1251" s="299">
        <f>IFERROR(IF(CA1251="D",IF(DL1251="A dispo.",DK1251*VLOOKUP('DATI INPUT'!$F$27,TARIFFE_UD,3,FALSE),DK1251*VLOOKUP(DL1251,TARIFFE_UD,3,FALSE)),DK1251*VLOOKUP(CB1251-100,TARIFFE_UND,3,FALSE)),0)</f>
        <v>15.164853048114928</v>
      </c>
      <c r="DR1251" s="299">
        <f t="shared" si="265"/>
        <v>59.852854161656921</v>
      </c>
    </row>
    <row r="1252" spans="1:122" x14ac:dyDescent="0.25">
      <c r="A1252" t="s">
        <v>9614</v>
      </c>
      <c r="B1252" t="s">
        <v>1657</v>
      </c>
      <c r="C1252" t="s">
        <v>1110</v>
      </c>
      <c r="D1252" t="s">
        <v>2224</v>
      </c>
      <c r="E1252" t="s">
        <v>268</v>
      </c>
      <c r="F1252" t="s">
        <v>156</v>
      </c>
      <c r="G1252" t="s">
        <v>2225</v>
      </c>
      <c r="H1252" t="s">
        <v>2201</v>
      </c>
      <c r="I1252" t="s">
        <v>2226</v>
      </c>
      <c r="J1252" t="s">
        <v>274</v>
      </c>
      <c r="K1252" t="s">
        <v>2227</v>
      </c>
      <c r="L1252" t="s">
        <v>984</v>
      </c>
      <c r="M1252" t="s">
        <v>2228</v>
      </c>
      <c r="N1252" t="s">
        <v>984</v>
      </c>
      <c r="O1252" t="s">
        <v>873</v>
      </c>
      <c r="P1252" t="s">
        <v>613</v>
      </c>
      <c r="Q1252" t="s">
        <v>280</v>
      </c>
      <c r="R1252" t="s">
        <v>268</v>
      </c>
      <c r="S1252" t="s">
        <v>268</v>
      </c>
      <c r="T1252" t="s">
        <v>268</v>
      </c>
      <c r="U1252" t="s">
        <v>268</v>
      </c>
      <c r="V1252" t="s">
        <v>268</v>
      </c>
      <c r="W1252" t="s">
        <v>2228</v>
      </c>
      <c r="X1252" t="s">
        <v>613</v>
      </c>
      <c r="Y1252" t="s">
        <v>280</v>
      </c>
      <c r="Z1252" t="s">
        <v>268</v>
      </c>
      <c r="AA1252" t="s">
        <v>268</v>
      </c>
      <c r="AB1252" t="s">
        <v>268</v>
      </c>
      <c r="AC1252" t="s">
        <v>268</v>
      </c>
      <c r="AD1252" t="s">
        <v>268</v>
      </c>
      <c r="AE1252" t="s">
        <v>287</v>
      </c>
      <c r="AF1252" t="s">
        <v>1811</v>
      </c>
      <c r="AG1252" t="s">
        <v>875</v>
      </c>
      <c r="AH1252" t="s">
        <v>1848</v>
      </c>
      <c r="AI1252" t="s">
        <v>540</v>
      </c>
      <c r="AJ1252" t="s">
        <v>268</v>
      </c>
      <c r="AK1252" t="s">
        <v>381</v>
      </c>
      <c r="AL1252" t="s">
        <v>268</v>
      </c>
      <c r="AM1252" t="s">
        <v>353</v>
      </c>
      <c r="AN1252" t="s">
        <v>268</v>
      </c>
      <c r="AO1252" t="s">
        <v>268</v>
      </c>
      <c r="AP1252" t="s">
        <v>268</v>
      </c>
      <c r="AQ1252" t="s">
        <v>268</v>
      </c>
      <c r="AR1252" t="s">
        <v>268</v>
      </c>
      <c r="AS1252" t="s">
        <v>268</v>
      </c>
      <c r="AT1252" t="s">
        <v>268</v>
      </c>
      <c r="AU1252" t="s">
        <v>268</v>
      </c>
      <c r="AV1252" t="s">
        <v>268</v>
      </c>
      <c r="AW1252" t="s">
        <v>268</v>
      </c>
      <c r="AX1252" t="s">
        <v>268</v>
      </c>
      <c r="AY1252" t="s">
        <v>268</v>
      </c>
      <c r="AZ1252" t="s">
        <v>268</v>
      </c>
      <c r="BA1252" t="s">
        <v>268</v>
      </c>
      <c r="BB1252" t="s">
        <v>268</v>
      </c>
      <c r="BC1252" t="s">
        <v>268</v>
      </c>
      <c r="BD1252" t="s">
        <v>268</v>
      </c>
      <c r="BE1252" t="s">
        <v>268</v>
      </c>
      <c r="BF1252" t="s">
        <v>268</v>
      </c>
      <c r="BG1252" t="s">
        <v>268</v>
      </c>
      <c r="BH1252" t="s">
        <v>268</v>
      </c>
      <c r="BI1252" t="s">
        <v>268</v>
      </c>
      <c r="BJ1252" t="s">
        <v>268</v>
      </c>
      <c r="BK1252" t="s">
        <v>268</v>
      </c>
      <c r="BL1252" t="s">
        <v>268</v>
      </c>
      <c r="BM1252" t="s">
        <v>268</v>
      </c>
      <c r="BN1252" t="s">
        <v>268</v>
      </c>
      <c r="BO1252" t="s">
        <v>268</v>
      </c>
      <c r="BP1252" t="s">
        <v>268</v>
      </c>
      <c r="BQ1252" t="s">
        <v>268</v>
      </c>
      <c r="BR1252" t="s">
        <v>268</v>
      </c>
      <c r="BS1252" t="s">
        <v>268</v>
      </c>
      <c r="BT1252" t="s">
        <v>268</v>
      </c>
      <c r="BU1252" t="s">
        <v>268</v>
      </c>
      <c r="BV1252" t="s">
        <v>268</v>
      </c>
      <c r="BW1252" t="s">
        <v>268</v>
      </c>
      <c r="BX1252" t="s">
        <v>268</v>
      </c>
      <c r="BY1252">
        <v>13</v>
      </c>
      <c r="BZ1252">
        <v>13</v>
      </c>
      <c r="CA1252" t="s">
        <v>142</v>
      </c>
      <c r="CB1252" s="356">
        <v>123</v>
      </c>
      <c r="CC1252" t="s">
        <v>1817</v>
      </c>
      <c r="CD1252" t="s">
        <v>268</v>
      </c>
      <c r="CE1252" t="s">
        <v>268</v>
      </c>
      <c r="CF1252" s="356">
        <v>1</v>
      </c>
      <c r="CG1252" t="s">
        <v>268</v>
      </c>
      <c r="CH1252" t="s">
        <v>268</v>
      </c>
      <c r="CI1252" t="s">
        <v>268</v>
      </c>
      <c r="CJ1252" t="s">
        <v>268</v>
      </c>
      <c r="CK1252" t="s">
        <v>268</v>
      </c>
      <c r="CL1252" t="s">
        <v>268</v>
      </c>
      <c r="CM1252" t="s">
        <v>11224</v>
      </c>
      <c r="CN1252">
        <v>6.41</v>
      </c>
      <c r="CO1252" t="s">
        <v>268</v>
      </c>
      <c r="CP1252">
        <v>6.41</v>
      </c>
      <c r="CQ1252">
        <v>365</v>
      </c>
      <c r="CR1252" t="s">
        <v>878</v>
      </c>
      <c r="CS1252" t="s">
        <v>11225</v>
      </c>
      <c r="CT1252" t="s">
        <v>11226</v>
      </c>
      <c r="CU1252" t="s">
        <v>11227</v>
      </c>
      <c r="CV1252" t="s">
        <v>268</v>
      </c>
      <c r="CW1252" t="s">
        <v>268</v>
      </c>
      <c r="CX1252" t="s">
        <v>268</v>
      </c>
      <c r="CY1252" t="s">
        <v>268</v>
      </c>
      <c r="CZ1252" t="s">
        <v>268</v>
      </c>
      <c r="DA1252" t="s">
        <v>268</v>
      </c>
      <c r="DB1252" s="429">
        <f t="shared" si="253"/>
        <v>0</v>
      </c>
      <c r="DC1252" s="284">
        <f t="shared" si="254"/>
        <v>0</v>
      </c>
      <c r="DD1252" s="284">
        <f t="shared" si="255"/>
        <v>0</v>
      </c>
      <c r="DE1252" s="284">
        <f t="shared" si="256"/>
        <v>0</v>
      </c>
      <c r="DF1252" s="295">
        <f t="shared" si="257"/>
        <v>13</v>
      </c>
      <c r="DG1252" s="284">
        <f t="shared" si="258"/>
        <v>1</v>
      </c>
      <c r="DH1252" s="284">
        <f t="shared" si="259"/>
        <v>0</v>
      </c>
      <c r="DI1252" s="284">
        <f t="shared" si="260"/>
        <v>0</v>
      </c>
      <c r="DJ1252" s="284">
        <f t="shared" si="261"/>
        <v>0</v>
      </c>
      <c r="DK1252" s="295">
        <f t="shared" si="262"/>
        <v>0</v>
      </c>
      <c r="DL1252" s="297">
        <f t="shared" si="263"/>
        <v>1</v>
      </c>
      <c r="DM1252" s="430">
        <f>IFERROR(IF(CA1252="D",IF(DL1252="A dispo.",DF1252*VLOOKUP('DATI INPUT'!$F$27,TARIFFE_UD,4,FALSE),DF1252*VLOOKUP(DL1252,TARIFFE_UD,4,FALSE)),DF1252*VLOOKUP(CB1252-100,TARIFFE_UND,4,FALSE)),0)</f>
        <v>6.4092788896032848</v>
      </c>
      <c r="DN1252" s="430">
        <f>IFERROR(IF(CA1252="D",IF(DL1252="A dispo.",DK1252*VLOOKUP('DATI INPUT'!$F$27,TARIFFE_UD,5,FALSE),DK1252*VLOOKUP(DL1252,TARIFFE_UD,5,FALSE)),DK1252*VLOOKUP(CB1252-100,TARIFFE_UND,5,FALSE)),0)</f>
        <v>0</v>
      </c>
      <c r="DO1252" s="431">
        <f t="shared" si="264"/>
        <v>-7.2111039671529653E-4</v>
      </c>
      <c r="DP1252" s="299">
        <f>IFERROR(IF(CA1252="D",IF(DL1252="A dispo.",DF1252*VLOOKUP('DATI INPUT'!$F$27,TARIFFE_UD,2,FALSE),DF1252*VLOOKUP(DL1252,TARIFFE_UD,2,FALSE)),DF1252*VLOOKUP(CB1252-100,TARIFFE_UND,2,FALSE)),0)</f>
        <v>8.0074984765823007</v>
      </c>
      <c r="DQ1252" s="299">
        <f>IFERROR(IF(CA1252="D",IF(DL1252="A dispo.",DK1252*VLOOKUP('DATI INPUT'!$F$27,TARIFFE_UD,3,FALSE),DK1252*VLOOKUP(DL1252,TARIFFE_UD,3,FALSE)),DK1252*VLOOKUP(CB1252-100,TARIFFE_UND,3,FALSE)),0)</f>
        <v>0</v>
      </c>
      <c r="DR1252" s="299">
        <f t="shared" si="265"/>
        <v>8.0074984765823007</v>
      </c>
    </row>
    <row r="1253" spans="1:122" x14ac:dyDescent="0.25">
      <c r="A1253" t="s">
        <v>9622</v>
      </c>
      <c r="B1253" t="s">
        <v>9623</v>
      </c>
      <c r="C1253" t="s">
        <v>1660</v>
      </c>
      <c r="D1253" t="s">
        <v>9624</v>
      </c>
      <c r="E1253" t="s">
        <v>268</v>
      </c>
      <c r="F1253" t="s">
        <v>156</v>
      </c>
      <c r="G1253" t="s">
        <v>9625</v>
      </c>
      <c r="H1253" t="s">
        <v>1521</v>
      </c>
      <c r="I1253" t="s">
        <v>360</v>
      </c>
      <c r="J1253" t="s">
        <v>274</v>
      </c>
      <c r="K1253" t="s">
        <v>9626</v>
      </c>
      <c r="L1253" t="s">
        <v>871</v>
      </c>
      <c r="M1253" t="s">
        <v>9627</v>
      </c>
      <c r="N1253" t="s">
        <v>3634</v>
      </c>
      <c r="O1253" t="s">
        <v>896</v>
      </c>
      <c r="P1253" t="s">
        <v>1542</v>
      </c>
      <c r="Q1253" t="s">
        <v>276</v>
      </c>
      <c r="R1253" t="s">
        <v>268</v>
      </c>
      <c r="S1253" t="s">
        <v>268</v>
      </c>
      <c r="T1253" t="s">
        <v>268</v>
      </c>
      <c r="U1253" t="s">
        <v>268</v>
      </c>
      <c r="V1253" t="s">
        <v>268</v>
      </c>
      <c r="W1253" t="s">
        <v>1490</v>
      </c>
      <c r="X1253" t="s">
        <v>1298</v>
      </c>
      <c r="Y1253" t="s">
        <v>299</v>
      </c>
      <c r="Z1253" t="s">
        <v>268</v>
      </c>
      <c r="AA1253" t="s">
        <v>268</v>
      </c>
      <c r="AB1253" t="s">
        <v>268</v>
      </c>
      <c r="AC1253" t="s">
        <v>268</v>
      </c>
      <c r="AD1253" t="s">
        <v>268</v>
      </c>
      <c r="AE1253" t="s">
        <v>287</v>
      </c>
      <c r="AF1253" t="s">
        <v>1811</v>
      </c>
      <c r="AG1253" t="s">
        <v>875</v>
      </c>
      <c r="AH1253" t="s">
        <v>2529</v>
      </c>
      <c r="AI1253" t="s">
        <v>754</v>
      </c>
      <c r="AJ1253" t="s">
        <v>268</v>
      </c>
      <c r="AK1253" t="s">
        <v>268</v>
      </c>
      <c r="AL1253" t="s">
        <v>268</v>
      </c>
      <c r="AM1253" t="s">
        <v>355</v>
      </c>
      <c r="AN1253" t="s">
        <v>268</v>
      </c>
      <c r="AO1253" t="s">
        <v>268</v>
      </c>
      <c r="AP1253" t="s">
        <v>268</v>
      </c>
      <c r="AQ1253" t="s">
        <v>268</v>
      </c>
      <c r="AR1253" t="s">
        <v>268</v>
      </c>
      <c r="AS1253" t="s">
        <v>268</v>
      </c>
      <c r="AT1253" t="s">
        <v>268</v>
      </c>
      <c r="AU1253" t="s">
        <v>268</v>
      </c>
      <c r="AV1253" t="s">
        <v>268</v>
      </c>
      <c r="AW1253" t="s">
        <v>268</v>
      </c>
      <c r="AX1253" t="s">
        <v>268</v>
      </c>
      <c r="AY1253" t="s">
        <v>268</v>
      </c>
      <c r="AZ1253" t="s">
        <v>268</v>
      </c>
      <c r="BA1253" t="s">
        <v>268</v>
      </c>
      <c r="BB1253" t="s">
        <v>268</v>
      </c>
      <c r="BC1253" t="s">
        <v>268</v>
      </c>
      <c r="BD1253" t="s">
        <v>268</v>
      </c>
      <c r="BE1253" t="s">
        <v>268</v>
      </c>
      <c r="BF1253" t="s">
        <v>268</v>
      </c>
      <c r="BG1253" t="s">
        <v>268</v>
      </c>
      <c r="BH1253" t="s">
        <v>268</v>
      </c>
      <c r="BI1253" t="s">
        <v>268</v>
      </c>
      <c r="BJ1253" t="s">
        <v>268</v>
      </c>
      <c r="BK1253" t="s">
        <v>268</v>
      </c>
      <c r="BL1253" t="s">
        <v>268</v>
      </c>
      <c r="BM1253" t="s">
        <v>268</v>
      </c>
      <c r="BN1253" t="s">
        <v>268</v>
      </c>
      <c r="BO1253" t="s">
        <v>268</v>
      </c>
      <c r="BP1253" t="s">
        <v>268</v>
      </c>
      <c r="BQ1253" t="s">
        <v>268</v>
      </c>
      <c r="BR1253" t="s">
        <v>268</v>
      </c>
      <c r="BS1253" t="s">
        <v>268</v>
      </c>
      <c r="BT1253" t="s">
        <v>268</v>
      </c>
      <c r="BU1253" t="s">
        <v>268</v>
      </c>
      <c r="BV1253" t="s">
        <v>268</v>
      </c>
      <c r="BW1253" t="s">
        <v>268</v>
      </c>
      <c r="BX1253" t="s">
        <v>268</v>
      </c>
      <c r="BY1253">
        <v>80</v>
      </c>
      <c r="BZ1253">
        <v>80</v>
      </c>
      <c r="CA1253" t="s">
        <v>142</v>
      </c>
      <c r="CB1253" s="356">
        <v>122</v>
      </c>
      <c r="CC1253" t="s">
        <v>876</v>
      </c>
      <c r="CD1253" t="s">
        <v>268</v>
      </c>
      <c r="CE1253" t="s">
        <v>268</v>
      </c>
      <c r="CF1253" t="s">
        <v>268</v>
      </c>
      <c r="CG1253" t="s">
        <v>268</v>
      </c>
      <c r="CH1253" t="s">
        <v>268</v>
      </c>
      <c r="CI1253" t="s">
        <v>268</v>
      </c>
      <c r="CJ1253" t="s">
        <v>268</v>
      </c>
      <c r="CK1253" t="s">
        <v>268</v>
      </c>
      <c r="CL1253" t="s">
        <v>268</v>
      </c>
      <c r="CM1253" t="s">
        <v>11224</v>
      </c>
      <c r="CN1253">
        <v>118.11</v>
      </c>
      <c r="CO1253" t="s">
        <v>268</v>
      </c>
      <c r="CP1253">
        <v>118.11</v>
      </c>
      <c r="CQ1253">
        <v>365</v>
      </c>
      <c r="CR1253" t="s">
        <v>878</v>
      </c>
      <c r="CS1253" t="s">
        <v>11225</v>
      </c>
      <c r="CT1253" t="s">
        <v>11226</v>
      </c>
      <c r="CU1253" t="s">
        <v>11227</v>
      </c>
      <c r="CV1253" t="s">
        <v>268</v>
      </c>
      <c r="CW1253" t="s">
        <v>268</v>
      </c>
      <c r="CX1253" t="s">
        <v>268</v>
      </c>
      <c r="CY1253" t="s">
        <v>268</v>
      </c>
      <c r="CZ1253" t="s">
        <v>268</v>
      </c>
      <c r="DA1253" t="s">
        <v>268</v>
      </c>
      <c r="DB1253" s="429">
        <f t="shared" si="253"/>
        <v>0</v>
      </c>
      <c r="DC1253" s="284">
        <f t="shared" si="254"/>
        <v>0</v>
      </c>
      <c r="DD1253" s="284">
        <f t="shared" si="255"/>
        <v>0</v>
      </c>
      <c r="DE1253" s="284">
        <f t="shared" si="256"/>
        <v>0</v>
      </c>
      <c r="DF1253" s="295">
        <f t="shared" si="257"/>
        <v>80</v>
      </c>
      <c r="DG1253" s="284">
        <f t="shared" si="258"/>
        <v>0</v>
      </c>
      <c r="DH1253" s="284">
        <f t="shared" si="259"/>
        <v>0</v>
      </c>
      <c r="DI1253" s="284">
        <f t="shared" si="260"/>
        <v>0</v>
      </c>
      <c r="DJ1253" s="284">
        <f t="shared" si="261"/>
        <v>0</v>
      </c>
      <c r="DK1253" s="295">
        <f t="shared" si="262"/>
        <v>1</v>
      </c>
      <c r="DL1253" s="297" t="str">
        <f t="shared" si="263"/>
        <v>A dispo.</v>
      </c>
      <c r="DM1253" s="430">
        <f>IFERROR(IF(CA1253="D",IF(DL1253="A dispo.",DF1253*VLOOKUP('DATI INPUT'!$F$27,TARIFFE_UD,4,FALSE),DF1253*VLOOKUP(DL1253,TARIFFE_UD,4,FALSE)),DF1253*VLOOKUP(CB1253-100,TARIFFE_UND,4,FALSE)),0)</f>
        <v>50.71077802763039</v>
      </c>
      <c r="DN1253" s="430">
        <f>IFERROR(IF(CA1253="D",IF(DL1253="A dispo.",DK1253*VLOOKUP('DATI INPUT'!$F$27,TARIFFE_UD,5,FALSE),DK1253*VLOOKUP(DL1253,TARIFFE_UD,5,FALSE)),DK1253*VLOOKUP(CB1253-100,TARIFFE_UND,5,FALSE)),0)</f>
        <v>67.397800635548478</v>
      </c>
      <c r="DO1253" s="431">
        <f t="shared" si="264"/>
        <v>-1.4213368211386523E-3</v>
      </c>
      <c r="DP1253" s="299">
        <f>IFERROR(IF(CA1253="D",IF(DL1253="A dispo.",DF1253*VLOOKUP('DATI INPUT'!$F$27,TARIFFE_UD,2,FALSE),DF1253*VLOOKUP(DL1253,TARIFFE_UD,2,FALSE)),DF1253*VLOOKUP(CB1253-100,TARIFFE_UND,2,FALSE)),0)</f>
        <v>63.356031902629191</v>
      </c>
      <c r="DQ1253" s="299">
        <f>IFERROR(IF(CA1253="D",IF(DL1253="A dispo.",DK1253*VLOOKUP('DATI INPUT'!$F$27,TARIFFE_UD,3,FALSE),DK1253*VLOOKUP(DL1253,TARIFFE_UD,3,FALSE)),DK1253*VLOOKUP(CB1253-100,TARIFFE_UND,3,FALSE)),0)</f>
        <v>60.367780403072892</v>
      </c>
      <c r="DR1253" s="299">
        <f t="shared" si="265"/>
        <v>123.72381230570208</v>
      </c>
    </row>
    <row r="1254" spans="1:122" x14ac:dyDescent="0.25">
      <c r="A1254" t="s">
        <v>9628</v>
      </c>
      <c r="B1254" t="s">
        <v>9629</v>
      </c>
      <c r="C1254" t="s">
        <v>1661</v>
      </c>
      <c r="D1254" t="s">
        <v>9630</v>
      </c>
      <c r="E1254" t="s">
        <v>268</v>
      </c>
      <c r="F1254" t="s">
        <v>156</v>
      </c>
      <c r="G1254" t="s">
        <v>9631</v>
      </c>
      <c r="H1254" t="s">
        <v>5060</v>
      </c>
      <c r="I1254" t="s">
        <v>1247</v>
      </c>
      <c r="J1254" t="s">
        <v>156</v>
      </c>
      <c r="K1254" t="s">
        <v>9632</v>
      </c>
      <c r="L1254" t="s">
        <v>984</v>
      </c>
      <c r="M1254" t="s">
        <v>2003</v>
      </c>
      <c r="N1254" t="s">
        <v>984</v>
      </c>
      <c r="O1254" t="s">
        <v>873</v>
      </c>
      <c r="P1254" t="s">
        <v>1310</v>
      </c>
      <c r="Q1254" t="s">
        <v>333</v>
      </c>
      <c r="R1254" t="s">
        <v>268</v>
      </c>
      <c r="S1254" t="s">
        <v>268</v>
      </c>
      <c r="T1254" t="s">
        <v>268</v>
      </c>
      <c r="U1254" t="s">
        <v>268</v>
      </c>
      <c r="V1254" t="s">
        <v>268</v>
      </c>
      <c r="W1254" t="s">
        <v>4188</v>
      </c>
      <c r="X1254" t="s">
        <v>887</v>
      </c>
      <c r="Y1254" t="s">
        <v>484</v>
      </c>
      <c r="Z1254" t="s">
        <v>268</v>
      </c>
      <c r="AA1254" t="s">
        <v>268</v>
      </c>
      <c r="AB1254" t="s">
        <v>268</v>
      </c>
      <c r="AC1254" t="s">
        <v>268</v>
      </c>
      <c r="AD1254" t="s">
        <v>268</v>
      </c>
      <c r="AE1254" t="s">
        <v>268</v>
      </c>
      <c r="AF1254" t="s">
        <v>268</v>
      </c>
      <c r="AG1254" t="s">
        <v>268</v>
      </c>
      <c r="AH1254" t="s">
        <v>268</v>
      </c>
      <c r="AI1254" t="s">
        <v>268</v>
      </c>
      <c r="AJ1254" t="s">
        <v>268</v>
      </c>
      <c r="AK1254" t="s">
        <v>268</v>
      </c>
      <c r="AL1254" t="s">
        <v>268</v>
      </c>
      <c r="AM1254" t="s">
        <v>268</v>
      </c>
      <c r="AN1254" t="s">
        <v>268</v>
      </c>
      <c r="AO1254" t="s">
        <v>268</v>
      </c>
      <c r="AP1254" t="s">
        <v>268</v>
      </c>
      <c r="AQ1254" t="s">
        <v>268</v>
      </c>
      <c r="AR1254" t="s">
        <v>268</v>
      </c>
      <c r="AS1254" t="s">
        <v>268</v>
      </c>
      <c r="AT1254" t="s">
        <v>268</v>
      </c>
      <c r="AU1254" t="s">
        <v>268</v>
      </c>
      <c r="AV1254" t="s">
        <v>268</v>
      </c>
      <c r="AW1254" t="s">
        <v>268</v>
      </c>
      <c r="AX1254" t="s">
        <v>268</v>
      </c>
      <c r="AY1254" t="s">
        <v>268</v>
      </c>
      <c r="AZ1254" t="s">
        <v>268</v>
      </c>
      <c r="BA1254" t="s">
        <v>268</v>
      </c>
      <c r="BB1254" t="s">
        <v>268</v>
      </c>
      <c r="BC1254" t="s">
        <v>268</v>
      </c>
      <c r="BD1254" t="s">
        <v>268</v>
      </c>
      <c r="BE1254" t="s">
        <v>268</v>
      </c>
      <c r="BF1254" t="s">
        <v>268</v>
      </c>
      <c r="BG1254" t="s">
        <v>268</v>
      </c>
      <c r="BH1254" t="s">
        <v>268</v>
      </c>
      <c r="BI1254" t="s">
        <v>268</v>
      </c>
      <c r="BJ1254" t="s">
        <v>268</v>
      </c>
      <c r="BK1254" t="s">
        <v>268</v>
      </c>
      <c r="BL1254" t="s">
        <v>268</v>
      </c>
      <c r="BM1254" t="s">
        <v>268</v>
      </c>
      <c r="BN1254" t="s">
        <v>268</v>
      </c>
      <c r="BO1254" t="s">
        <v>268</v>
      </c>
      <c r="BP1254" t="s">
        <v>268</v>
      </c>
      <c r="BQ1254" t="s">
        <v>268</v>
      </c>
      <c r="BR1254" t="s">
        <v>268</v>
      </c>
      <c r="BS1254" t="s">
        <v>268</v>
      </c>
      <c r="BT1254" t="s">
        <v>268</v>
      </c>
      <c r="BU1254" t="s">
        <v>268</v>
      </c>
      <c r="BV1254" t="s">
        <v>268</v>
      </c>
      <c r="BW1254" t="s">
        <v>268</v>
      </c>
      <c r="BX1254" t="s">
        <v>268</v>
      </c>
      <c r="BY1254" s="432">
        <v>0</v>
      </c>
      <c r="BZ1254">
        <v>60</v>
      </c>
      <c r="CA1254" s="432" t="s">
        <v>142</v>
      </c>
      <c r="CB1254" t="s">
        <v>268</v>
      </c>
      <c r="CC1254" t="s">
        <v>268</v>
      </c>
      <c r="CD1254" t="s">
        <v>268</v>
      </c>
      <c r="CE1254" t="s">
        <v>268</v>
      </c>
      <c r="CF1254" t="s">
        <v>268</v>
      </c>
      <c r="CG1254" t="s">
        <v>268</v>
      </c>
      <c r="CH1254" t="s">
        <v>268</v>
      </c>
      <c r="CI1254" t="s">
        <v>268</v>
      </c>
      <c r="CJ1254" t="s">
        <v>268</v>
      </c>
      <c r="CK1254" t="s">
        <v>268</v>
      </c>
      <c r="CL1254" t="s">
        <v>268</v>
      </c>
      <c r="CM1254" t="s">
        <v>11224</v>
      </c>
      <c r="CN1254" t="s">
        <v>268</v>
      </c>
      <c r="CO1254" t="s">
        <v>268</v>
      </c>
      <c r="CP1254" s="432">
        <v>0</v>
      </c>
      <c r="CQ1254" s="432">
        <v>0</v>
      </c>
      <c r="CR1254" t="s">
        <v>268</v>
      </c>
      <c r="CS1254" t="s">
        <v>268</v>
      </c>
      <c r="CT1254" t="s">
        <v>11226</v>
      </c>
      <c r="CU1254" t="s">
        <v>11227</v>
      </c>
      <c r="CV1254" t="s">
        <v>268</v>
      </c>
      <c r="CW1254" t="s">
        <v>268</v>
      </c>
      <c r="CX1254" t="s">
        <v>268</v>
      </c>
      <c r="CY1254" t="s">
        <v>268</v>
      </c>
      <c r="CZ1254" t="s">
        <v>268</v>
      </c>
      <c r="DA1254" t="s">
        <v>268</v>
      </c>
      <c r="DB1254" s="429">
        <f t="shared" si="253"/>
        <v>0</v>
      </c>
      <c r="DC1254" s="284">
        <f t="shared" si="254"/>
        <v>0</v>
      </c>
      <c r="DD1254" s="284">
        <f t="shared" si="255"/>
        <v>0</v>
      </c>
      <c r="DE1254" s="284">
        <f t="shared" si="256"/>
        <v>0</v>
      </c>
      <c r="DF1254" s="295">
        <f t="shared" si="257"/>
        <v>0</v>
      </c>
      <c r="DG1254" s="284">
        <f t="shared" si="258"/>
        <v>0</v>
      </c>
      <c r="DH1254" s="284">
        <f t="shared" si="259"/>
        <v>0</v>
      </c>
      <c r="DI1254" s="284">
        <f t="shared" si="260"/>
        <v>0</v>
      </c>
      <c r="DJ1254" s="284">
        <f t="shared" si="261"/>
        <v>0</v>
      </c>
      <c r="DK1254" s="295">
        <f t="shared" si="262"/>
        <v>0</v>
      </c>
      <c r="DL1254" s="297" t="str">
        <f t="shared" si="263"/>
        <v>A dispo.</v>
      </c>
      <c r="DM1254" s="430">
        <f>IFERROR(IF(CA1254="D",IF(DL1254="A dispo.",DF1254*VLOOKUP('DATI INPUT'!$F$27,TARIFFE_UD,4,FALSE),DF1254*VLOOKUP(DL1254,TARIFFE_UD,4,FALSE)),DF1254*VLOOKUP(CB1254-100,TARIFFE_UND,4,FALSE)),0)</f>
        <v>0</v>
      </c>
      <c r="DN1254" s="430">
        <f>IFERROR(IF(CA1254="D",IF(DL1254="A dispo.",DK1254*VLOOKUP('DATI INPUT'!$F$27,TARIFFE_UD,5,FALSE),DK1254*VLOOKUP(DL1254,TARIFFE_UD,5,FALSE)),DK1254*VLOOKUP(CB1254-100,TARIFFE_UND,5,FALSE)),0)</f>
        <v>0</v>
      </c>
      <c r="DO1254" s="431">
        <f t="shared" si="264"/>
        <v>0</v>
      </c>
      <c r="DP1254" s="299">
        <f>IFERROR(IF(CA1254="D",IF(DL1254="A dispo.",DF1254*VLOOKUP('DATI INPUT'!$F$27,TARIFFE_UD,2,FALSE),DF1254*VLOOKUP(DL1254,TARIFFE_UD,2,FALSE)),DF1254*VLOOKUP(CB1254-100,TARIFFE_UND,2,FALSE)),0)</f>
        <v>0</v>
      </c>
      <c r="DQ1254" s="299">
        <f>IFERROR(IF(CA1254="D",IF(DL1254="A dispo.",DK1254*VLOOKUP('DATI INPUT'!$F$27,TARIFFE_UD,3,FALSE),DK1254*VLOOKUP(DL1254,TARIFFE_UD,3,FALSE)),DK1254*VLOOKUP(CB1254-100,TARIFFE_UND,3,FALSE)),0)</f>
        <v>0</v>
      </c>
      <c r="DR1254" s="299">
        <f t="shared" si="265"/>
        <v>0</v>
      </c>
    </row>
    <row r="1255" spans="1:122" x14ac:dyDescent="0.25">
      <c r="A1255" t="s">
        <v>11293</v>
      </c>
      <c r="B1255" t="s">
        <v>9634</v>
      </c>
      <c r="C1255" t="s">
        <v>9635</v>
      </c>
      <c r="D1255" t="s">
        <v>9636</v>
      </c>
      <c r="E1255" t="s">
        <v>268</v>
      </c>
      <c r="F1255" t="s">
        <v>156</v>
      </c>
      <c r="G1255" t="s">
        <v>9637</v>
      </c>
      <c r="H1255" t="s">
        <v>9638</v>
      </c>
      <c r="I1255" t="s">
        <v>9639</v>
      </c>
      <c r="J1255" t="s">
        <v>156</v>
      </c>
      <c r="K1255" t="s">
        <v>9640</v>
      </c>
      <c r="L1255" t="s">
        <v>152</v>
      </c>
      <c r="M1255" t="s">
        <v>10416</v>
      </c>
      <c r="N1255" t="s">
        <v>984</v>
      </c>
      <c r="O1255" t="s">
        <v>873</v>
      </c>
      <c r="P1255" t="s">
        <v>10374</v>
      </c>
      <c r="Q1255" t="s">
        <v>368</v>
      </c>
      <c r="R1255" t="s">
        <v>268</v>
      </c>
      <c r="S1255" t="s">
        <v>268</v>
      </c>
      <c r="T1255" t="s">
        <v>268</v>
      </c>
      <c r="U1255" t="s">
        <v>268</v>
      </c>
      <c r="V1255" t="s">
        <v>268</v>
      </c>
      <c r="W1255" t="s">
        <v>10416</v>
      </c>
      <c r="X1255" t="s">
        <v>10374</v>
      </c>
      <c r="Y1255" t="s">
        <v>368</v>
      </c>
      <c r="Z1255" t="s">
        <v>268</v>
      </c>
      <c r="AA1255" t="s">
        <v>268</v>
      </c>
      <c r="AB1255" t="s">
        <v>268</v>
      </c>
      <c r="AC1255" t="s">
        <v>268</v>
      </c>
      <c r="AD1255" t="s">
        <v>268</v>
      </c>
      <c r="AE1255" t="s">
        <v>287</v>
      </c>
      <c r="AF1255" t="s">
        <v>1811</v>
      </c>
      <c r="AG1255" t="s">
        <v>875</v>
      </c>
      <c r="AH1255" t="s">
        <v>2154</v>
      </c>
      <c r="AI1255" t="s">
        <v>807</v>
      </c>
      <c r="AJ1255" t="s">
        <v>268</v>
      </c>
      <c r="AK1255" t="s">
        <v>377</v>
      </c>
      <c r="AL1255" t="s">
        <v>268</v>
      </c>
      <c r="AM1255" t="s">
        <v>355</v>
      </c>
      <c r="AN1255" t="s">
        <v>268</v>
      </c>
      <c r="AO1255" t="s">
        <v>268</v>
      </c>
      <c r="AP1255" t="s">
        <v>268</v>
      </c>
      <c r="AQ1255" t="s">
        <v>268</v>
      </c>
      <c r="AR1255" t="s">
        <v>268</v>
      </c>
      <c r="AS1255" t="s">
        <v>268</v>
      </c>
      <c r="AT1255" t="s">
        <v>268</v>
      </c>
      <c r="AU1255" t="s">
        <v>268</v>
      </c>
      <c r="AV1255" t="s">
        <v>268</v>
      </c>
      <c r="AW1255" t="s">
        <v>268</v>
      </c>
      <c r="AX1255" t="s">
        <v>268</v>
      </c>
      <c r="AY1255" t="s">
        <v>268</v>
      </c>
      <c r="AZ1255" t="s">
        <v>268</v>
      </c>
      <c r="BA1255" t="s">
        <v>268</v>
      </c>
      <c r="BB1255" t="s">
        <v>268</v>
      </c>
      <c r="BC1255" t="s">
        <v>268</v>
      </c>
      <c r="BD1255" t="s">
        <v>268</v>
      </c>
      <c r="BE1255" t="s">
        <v>268</v>
      </c>
      <c r="BF1255" t="s">
        <v>268</v>
      </c>
      <c r="BG1255" t="s">
        <v>268</v>
      </c>
      <c r="BH1255" t="s">
        <v>268</v>
      </c>
      <c r="BI1255" t="s">
        <v>268</v>
      </c>
      <c r="BJ1255" t="s">
        <v>268</v>
      </c>
      <c r="BK1255" t="s">
        <v>268</v>
      </c>
      <c r="BL1255" t="s">
        <v>268</v>
      </c>
      <c r="BM1255" t="s">
        <v>268</v>
      </c>
      <c r="BN1255" t="s">
        <v>268</v>
      </c>
      <c r="BO1255" t="s">
        <v>268</v>
      </c>
      <c r="BP1255" t="s">
        <v>268</v>
      </c>
      <c r="BQ1255" t="s">
        <v>268</v>
      </c>
      <c r="BR1255" t="s">
        <v>268</v>
      </c>
      <c r="BS1255" t="s">
        <v>268</v>
      </c>
      <c r="BT1255" t="s">
        <v>268</v>
      </c>
      <c r="BU1255" t="s">
        <v>268</v>
      </c>
      <c r="BV1255" t="s">
        <v>268</v>
      </c>
      <c r="BW1255" t="s">
        <v>268</v>
      </c>
      <c r="BX1255" t="s">
        <v>268</v>
      </c>
      <c r="BY1255">
        <v>100</v>
      </c>
      <c r="BZ1255">
        <v>100</v>
      </c>
      <c r="CA1255" t="s">
        <v>142</v>
      </c>
      <c r="CB1255" s="356">
        <v>122</v>
      </c>
      <c r="CC1255" t="s">
        <v>876</v>
      </c>
      <c r="CD1255" t="s">
        <v>268</v>
      </c>
      <c r="CE1255" t="s">
        <v>268</v>
      </c>
      <c r="CF1255" s="356">
        <v>1</v>
      </c>
      <c r="CG1255" t="s">
        <v>268</v>
      </c>
      <c r="CH1255" t="s">
        <v>268</v>
      </c>
      <c r="CI1255" t="s">
        <v>268</v>
      </c>
      <c r="CJ1255" t="s">
        <v>268</v>
      </c>
      <c r="CK1255" t="s">
        <v>268</v>
      </c>
      <c r="CL1255" t="s">
        <v>268</v>
      </c>
      <c r="CM1255" t="s">
        <v>11224</v>
      </c>
      <c r="CN1255">
        <v>66.23</v>
      </c>
      <c r="CO1255" t="s">
        <v>268</v>
      </c>
      <c r="CP1255">
        <v>66.23</v>
      </c>
      <c r="CQ1255">
        <v>365</v>
      </c>
      <c r="CR1255" t="s">
        <v>878</v>
      </c>
      <c r="CS1255" t="s">
        <v>11225</v>
      </c>
      <c r="CT1255" t="s">
        <v>11226</v>
      </c>
      <c r="CU1255" t="s">
        <v>11227</v>
      </c>
      <c r="CV1255" t="s">
        <v>268</v>
      </c>
      <c r="CW1255" t="s">
        <v>268</v>
      </c>
      <c r="CX1255" t="s">
        <v>268</v>
      </c>
      <c r="CY1255" t="s">
        <v>268</v>
      </c>
      <c r="CZ1255" t="s">
        <v>268</v>
      </c>
      <c r="DA1255" t="s">
        <v>268</v>
      </c>
      <c r="DB1255" s="429">
        <f t="shared" si="253"/>
        <v>0</v>
      </c>
      <c r="DC1255" s="284">
        <f t="shared" si="254"/>
        <v>0</v>
      </c>
      <c r="DD1255" s="284">
        <f t="shared" si="255"/>
        <v>0</v>
      </c>
      <c r="DE1255" s="284">
        <f t="shared" si="256"/>
        <v>0</v>
      </c>
      <c r="DF1255" s="295">
        <f t="shared" si="257"/>
        <v>100</v>
      </c>
      <c r="DG1255" s="284">
        <f t="shared" si="258"/>
        <v>0</v>
      </c>
      <c r="DH1255" s="284">
        <f t="shared" si="259"/>
        <v>0</v>
      </c>
      <c r="DI1255" s="284">
        <f t="shared" si="260"/>
        <v>0</v>
      </c>
      <c r="DJ1255" s="284">
        <f t="shared" si="261"/>
        <v>0</v>
      </c>
      <c r="DK1255" s="295">
        <f t="shared" si="262"/>
        <v>1</v>
      </c>
      <c r="DL1255" s="297">
        <f t="shared" si="263"/>
        <v>1</v>
      </c>
      <c r="DM1255" s="430">
        <f>IFERROR(IF(CA1255="D",IF(DL1255="A dispo.",DF1255*VLOOKUP('DATI INPUT'!$F$27,TARIFFE_UD,4,FALSE),DF1255*VLOOKUP(DL1255,TARIFFE_UD,4,FALSE)),DF1255*VLOOKUP(CB1255-100,TARIFFE_UND,4,FALSE)),0)</f>
        <v>49.302145304640653</v>
      </c>
      <c r="DN1255" s="430">
        <f>IFERROR(IF(CA1255="D",IF(DL1255="A dispo.",DK1255*VLOOKUP('DATI INPUT'!$F$27,TARIFFE_UD,5,FALSE),DK1255*VLOOKUP(DL1255,TARIFFE_UD,5,FALSE)),DK1255*VLOOKUP(CB1255-100,TARIFFE_UND,5,FALSE)),0)</f>
        <v>16.930848468833439</v>
      </c>
      <c r="DO1255" s="431">
        <f t="shared" si="264"/>
        <v>2.993773474088357E-3</v>
      </c>
      <c r="DP1255" s="299">
        <f>IFERROR(IF(CA1255="D",IF(DL1255="A dispo.",DF1255*VLOOKUP('DATI INPUT'!$F$27,TARIFFE_UD,2,FALSE),DF1255*VLOOKUP(DL1255,TARIFFE_UD,2,FALSE)),DF1255*VLOOKUP(CB1255-100,TARIFFE_UND,2,FALSE)),0)</f>
        <v>61.596142127556163</v>
      </c>
      <c r="DQ1255" s="299">
        <f>IFERROR(IF(CA1255="D",IF(DL1255="A dispo.",DK1255*VLOOKUP('DATI INPUT'!$F$27,TARIFFE_UD,3,FALSE),DK1255*VLOOKUP(DL1255,TARIFFE_UD,3,FALSE)),DK1255*VLOOKUP(CB1255-100,TARIFFE_UND,3,FALSE)),0)</f>
        <v>15.164853048114928</v>
      </c>
      <c r="DR1255" s="299">
        <f t="shared" si="265"/>
        <v>76.760995175671098</v>
      </c>
    </row>
    <row r="1256" spans="1:122" x14ac:dyDescent="0.25">
      <c r="A1256" t="s">
        <v>9641</v>
      </c>
      <c r="B1256" t="s">
        <v>9642</v>
      </c>
      <c r="C1256" t="s">
        <v>1663</v>
      </c>
      <c r="D1256" t="s">
        <v>9643</v>
      </c>
      <c r="E1256" t="s">
        <v>268</v>
      </c>
      <c r="F1256" t="s">
        <v>156</v>
      </c>
      <c r="G1256" t="s">
        <v>9644</v>
      </c>
      <c r="H1256" t="s">
        <v>1777</v>
      </c>
      <c r="I1256" t="s">
        <v>9645</v>
      </c>
      <c r="J1256" t="s">
        <v>274</v>
      </c>
      <c r="K1256" t="s">
        <v>9646</v>
      </c>
      <c r="L1256" t="s">
        <v>4090</v>
      </c>
      <c r="M1256" t="s">
        <v>9647</v>
      </c>
      <c r="N1256" t="s">
        <v>9648</v>
      </c>
      <c r="O1256" t="s">
        <v>9649</v>
      </c>
      <c r="P1256" t="s">
        <v>9650</v>
      </c>
      <c r="Q1256" t="s">
        <v>500</v>
      </c>
      <c r="R1256" t="s">
        <v>268</v>
      </c>
      <c r="S1256" t="s">
        <v>268</v>
      </c>
      <c r="T1256" t="s">
        <v>268</v>
      </c>
      <c r="U1256" t="s">
        <v>268</v>
      </c>
      <c r="V1256" t="s">
        <v>268</v>
      </c>
      <c r="W1256" t="s">
        <v>9651</v>
      </c>
      <c r="X1256" t="s">
        <v>4062</v>
      </c>
      <c r="Y1256" t="s">
        <v>271</v>
      </c>
      <c r="Z1256" t="s">
        <v>268</v>
      </c>
      <c r="AA1256" t="s">
        <v>268</v>
      </c>
      <c r="AB1256" t="s">
        <v>268</v>
      </c>
      <c r="AC1256" t="s">
        <v>268</v>
      </c>
      <c r="AD1256" t="s">
        <v>268</v>
      </c>
      <c r="AE1256" t="s">
        <v>287</v>
      </c>
      <c r="AF1256" t="s">
        <v>1811</v>
      </c>
      <c r="AG1256" t="s">
        <v>875</v>
      </c>
      <c r="AH1256" t="s">
        <v>2154</v>
      </c>
      <c r="AI1256" t="s">
        <v>893</v>
      </c>
      <c r="AJ1256" t="s">
        <v>268</v>
      </c>
      <c r="AK1256" t="s">
        <v>268</v>
      </c>
      <c r="AL1256" t="s">
        <v>268</v>
      </c>
      <c r="AM1256" t="s">
        <v>288</v>
      </c>
      <c r="AN1256" t="s">
        <v>268</v>
      </c>
      <c r="AO1256" t="s">
        <v>268</v>
      </c>
      <c r="AP1256" t="s">
        <v>268</v>
      </c>
      <c r="AQ1256" t="s">
        <v>268</v>
      </c>
      <c r="AR1256" t="s">
        <v>268</v>
      </c>
      <c r="AS1256" t="s">
        <v>268</v>
      </c>
      <c r="AT1256" t="s">
        <v>268</v>
      </c>
      <c r="AU1256" t="s">
        <v>268</v>
      </c>
      <c r="AV1256" t="s">
        <v>268</v>
      </c>
      <c r="AW1256" t="s">
        <v>268</v>
      </c>
      <c r="AX1256" t="s">
        <v>268</v>
      </c>
      <c r="AY1256" t="s">
        <v>268</v>
      </c>
      <c r="AZ1256" t="s">
        <v>268</v>
      </c>
      <c r="BA1256" t="s">
        <v>268</v>
      </c>
      <c r="BB1256" t="s">
        <v>268</v>
      </c>
      <c r="BC1256" t="s">
        <v>268</v>
      </c>
      <c r="BD1256" t="s">
        <v>268</v>
      </c>
      <c r="BE1256" t="s">
        <v>268</v>
      </c>
      <c r="BF1256" t="s">
        <v>268</v>
      </c>
      <c r="BG1256" t="s">
        <v>268</v>
      </c>
      <c r="BH1256" t="s">
        <v>268</v>
      </c>
      <c r="BI1256" t="s">
        <v>268</v>
      </c>
      <c r="BJ1256" t="s">
        <v>268</v>
      </c>
      <c r="BK1256" t="s">
        <v>268</v>
      </c>
      <c r="BL1256" t="s">
        <v>268</v>
      </c>
      <c r="BM1256" t="s">
        <v>268</v>
      </c>
      <c r="BN1256" t="s">
        <v>268</v>
      </c>
      <c r="BO1256" t="s">
        <v>268</v>
      </c>
      <c r="BP1256" t="s">
        <v>268</v>
      </c>
      <c r="BQ1256" t="s">
        <v>268</v>
      </c>
      <c r="BR1256" t="s">
        <v>268</v>
      </c>
      <c r="BS1256" t="s">
        <v>268</v>
      </c>
      <c r="BT1256" t="s">
        <v>268</v>
      </c>
      <c r="BU1256" t="s">
        <v>268</v>
      </c>
      <c r="BV1256" t="s">
        <v>268</v>
      </c>
      <c r="BW1256" t="s">
        <v>268</v>
      </c>
      <c r="BX1256" t="s">
        <v>268</v>
      </c>
      <c r="BY1256">
        <v>10</v>
      </c>
      <c r="BZ1256">
        <v>10</v>
      </c>
      <c r="CA1256" t="s">
        <v>142</v>
      </c>
      <c r="CB1256" s="356">
        <v>122</v>
      </c>
      <c r="CC1256" t="s">
        <v>876</v>
      </c>
      <c r="CD1256" t="s">
        <v>268</v>
      </c>
      <c r="CE1256" t="s">
        <v>268</v>
      </c>
      <c r="CF1256" t="s">
        <v>268</v>
      </c>
      <c r="CG1256" t="s">
        <v>268</v>
      </c>
      <c r="CH1256" t="s">
        <v>268</v>
      </c>
      <c r="CI1256" t="s">
        <v>268</v>
      </c>
      <c r="CJ1256" t="s">
        <v>268</v>
      </c>
      <c r="CK1256" t="s">
        <v>268</v>
      </c>
      <c r="CL1256" t="s">
        <v>268</v>
      </c>
      <c r="CM1256" t="s">
        <v>11224</v>
      </c>
      <c r="CN1256">
        <v>73.739999999999995</v>
      </c>
      <c r="CO1256" t="s">
        <v>268</v>
      </c>
      <c r="CP1256">
        <v>73.739999999999995</v>
      </c>
      <c r="CQ1256">
        <v>365</v>
      </c>
      <c r="CR1256" t="s">
        <v>878</v>
      </c>
      <c r="CS1256" t="s">
        <v>11225</v>
      </c>
      <c r="CT1256" t="s">
        <v>11226</v>
      </c>
      <c r="CU1256" t="s">
        <v>11227</v>
      </c>
      <c r="CV1256" t="s">
        <v>268</v>
      </c>
      <c r="CW1256" t="s">
        <v>268</v>
      </c>
      <c r="CX1256" t="s">
        <v>268</v>
      </c>
      <c r="CY1256" t="s">
        <v>268</v>
      </c>
      <c r="CZ1256" t="s">
        <v>268</v>
      </c>
      <c r="DA1256" t="s">
        <v>268</v>
      </c>
      <c r="DB1256" s="429">
        <f t="shared" si="253"/>
        <v>0</v>
      </c>
      <c r="DC1256" s="284">
        <f t="shared" si="254"/>
        <v>0</v>
      </c>
      <c r="DD1256" s="284">
        <f t="shared" si="255"/>
        <v>0</v>
      </c>
      <c r="DE1256" s="284">
        <f t="shared" si="256"/>
        <v>0</v>
      </c>
      <c r="DF1256" s="295">
        <f t="shared" si="257"/>
        <v>10</v>
      </c>
      <c r="DG1256" s="284">
        <f t="shared" si="258"/>
        <v>0</v>
      </c>
      <c r="DH1256" s="284">
        <f t="shared" si="259"/>
        <v>0</v>
      </c>
      <c r="DI1256" s="284">
        <f t="shared" si="260"/>
        <v>0</v>
      </c>
      <c r="DJ1256" s="284">
        <f t="shared" si="261"/>
        <v>0</v>
      </c>
      <c r="DK1256" s="295">
        <f t="shared" si="262"/>
        <v>1</v>
      </c>
      <c r="DL1256" s="297" t="str">
        <f t="shared" si="263"/>
        <v>A dispo.</v>
      </c>
      <c r="DM1256" s="430">
        <f>IFERROR(IF(CA1256="D",IF(DL1256="A dispo.",DF1256*VLOOKUP('DATI INPUT'!$F$27,TARIFFE_UD,4,FALSE),DF1256*VLOOKUP(DL1256,TARIFFE_UD,4,FALSE)),DF1256*VLOOKUP(CB1256-100,TARIFFE_UND,4,FALSE)),0)</f>
        <v>6.3388472534537987</v>
      </c>
      <c r="DN1256" s="430">
        <f>IFERROR(IF(CA1256="D",IF(DL1256="A dispo.",DK1256*VLOOKUP('DATI INPUT'!$F$27,TARIFFE_UD,5,FALSE),DK1256*VLOOKUP(DL1256,TARIFFE_UD,5,FALSE)),DK1256*VLOOKUP(CB1256-100,TARIFFE_UND,5,FALSE)),0)</f>
        <v>67.397800635548478</v>
      </c>
      <c r="DO1256" s="431">
        <f t="shared" si="264"/>
        <v>-3.3521109977243668E-3</v>
      </c>
      <c r="DP1256" s="299">
        <f>IFERROR(IF(CA1256="D",IF(DL1256="A dispo.",DF1256*VLOOKUP('DATI INPUT'!$F$27,TARIFFE_UD,2,FALSE),DF1256*VLOOKUP(DL1256,TARIFFE_UD,2,FALSE)),DF1256*VLOOKUP(CB1256-100,TARIFFE_UND,2,FALSE)),0)</f>
        <v>7.9195039878286488</v>
      </c>
      <c r="DQ1256" s="299">
        <f>IFERROR(IF(CA1256="D",IF(DL1256="A dispo.",DK1256*VLOOKUP('DATI INPUT'!$F$27,TARIFFE_UD,3,FALSE),DK1256*VLOOKUP(DL1256,TARIFFE_UD,3,FALSE)),DK1256*VLOOKUP(CB1256-100,TARIFFE_UND,3,FALSE)),0)</f>
        <v>60.367780403072892</v>
      </c>
      <c r="DR1256" s="299">
        <f t="shared" si="265"/>
        <v>68.287284390901547</v>
      </c>
    </row>
    <row r="1257" spans="1:122" x14ac:dyDescent="0.25">
      <c r="A1257" t="s">
        <v>9652</v>
      </c>
      <c r="B1257" t="s">
        <v>9642</v>
      </c>
      <c r="C1257" t="s">
        <v>1664</v>
      </c>
      <c r="D1257" t="s">
        <v>9643</v>
      </c>
      <c r="E1257" t="s">
        <v>268</v>
      </c>
      <c r="F1257" t="s">
        <v>156</v>
      </c>
      <c r="G1257" t="s">
        <v>9644</v>
      </c>
      <c r="H1257" t="s">
        <v>1777</v>
      </c>
      <c r="I1257" t="s">
        <v>9645</v>
      </c>
      <c r="J1257" t="s">
        <v>274</v>
      </c>
      <c r="K1257" t="s">
        <v>9646</v>
      </c>
      <c r="L1257" t="s">
        <v>4090</v>
      </c>
      <c r="M1257" t="s">
        <v>9647</v>
      </c>
      <c r="N1257" t="s">
        <v>9648</v>
      </c>
      <c r="O1257" t="s">
        <v>9649</v>
      </c>
      <c r="P1257" t="s">
        <v>9650</v>
      </c>
      <c r="Q1257" t="s">
        <v>500</v>
      </c>
      <c r="R1257" t="s">
        <v>268</v>
      </c>
      <c r="S1257" t="s">
        <v>268</v>
      </c>
      <c r="T1257" t="s">
        <v>268</v>
      </c>
      <c r="U1257" t="s">
        <v>268</v>
      </c>
      <c r="V1257" t="s">
        <v>268</v>
      </c>
      <c r="W1257" t="s">
        <v>9651</v>
      </c>
      <c r="X1257" t="s">
        <v>4062</v>
      </c>
      <c r="Y1257" t="s">
        <v>271</v>
      </c>
      <c r="Z1257" t="s">
        <v>268</v>
      </c>
      <c r="AA1257" t="s">
        <v>268</v>
      </c>
      <c r="AB1257" t="s">
        <v>268</v>
      </c>
      <c r="AC1257" t="s">
        <v>268</v>
      </c>
      <c r="AD1257" t="s">
        <v>268</v>
      </c>
      <c r="AE1257" t="s">
        <v>287</v>
      </c>
      <c r="AF1257" t="s">
        <v>1811</v>
      </c>
      <c r="AG1257" t="s">
        <v>875</v>
      </c>
      <c r="AH1257" t="s">
        <v>2154</v>
      </c>
      <c r="AI1257" t="s">
        <v>893</v>
      </c>
      <c r="AJ1257" t="s">
        <v>268</v>
      </c>
      <c r="AK1257" t="s">
        <v>268</v>
      </c>
      <c r="AL1257" t="s">
        <v>268</v>
      </c>
      <c r="AM1257" t="s">
        <v>288</v>
      </c>
      <c r="AN1257" t="s">
        <v>268</v>
      </c>
      <c r="AO1257" t="s">
        <v>268</v>
      </c>
      <c r="AP1257" t="s">
        <v>268</v>
      </c>
      <c r="AQ1257" t="s">
        <v>268</v>
      </c>
      <c r="AR1257" t="s">
        <v>268</v>
      </c>
      <c r="AS1257" t="s">
        <v>268</v>
      </c>
      <c r="AT1257" t="s">
        <v>268</v>
      </c>
      <c r="AU1257" t="s">
        <v>268</v>
      </c>
      <c r="AV1257" t="s">
        <v>268</v>
      </c>
      <c r="AW1257" t="s">
        <v>268</v>
      </c>
      <c r="AX1257" t="s">
        <v>268</v>
      </c>
      <c r="AY1257" t="s">
        <v>268</v>
      </c>
      <c r="AZ1257" t="s">
        <v>268</v>
      </c>
      <c r="BA1257" t="s">
        <v>268</v>
      </c>
      <c r="BB1257" t="s">
        <v>268</v>
      </c>
      <c r="BC1257" t="s">
        <v>268</v>
      </c>
      <c r="BD1257" t="s">
        <v>268</v>
      </c>
      <c r="BE1257" t="s">
        <v>268</v>
      </c>
      <c r="BF1257" t="s">
        <v>268</v>
      </c>
      <c r="BG1257" t="s">
        <v>268</v>
      </c>
      <c r="BH1257" t="s">
        <v>268</v>
      </c>
      <c r="BI1257" t="s">
        <v>268</v>
      </c>
      <c r="BJ1257" t="s">
        <v>268</v>
      </c>
      <c r="BK1257" t="s">
        <v>268</v>
      </c>
      <c r="BL1257" t="s">
        <v>268</v>
      </c>
      <c r="BM1257" t="s">
        <v>268</v>
      </c>
      <c r="BN1257" t="s">
        <v>268</v>
      </c>
      <c r="BO1257" t="s">
        <v>268</v>
      </c>
      <c r="BP1257" t="s">
        <v>268</v>
      </c>
      <c r="BQ1257" t="s">
        <v>268</v>
      </c>
      <c r="BR1257" t="s">
        <v>268</v>
      </c>
      <c r="BS1257" t="s">
        <v>268</v>
      </c>
      <c r="BT1257" t="s">
        <v>268</v>
      </c>
      <c r="BU1257" t="s">
        <v>268</v>
      </c>
      <c r="BV1257" t="s">
        <v>268</v>
      </c>
      <c r="BW1257" t="s">
        <v>268</v>
      </c>
      <c r="BX1257" t="s">
        <v>268</v>
      </c>
      <c r="BY1257">
        <v>90</v>
      </c>
      <c r="BZ1257">
        <v>90</v>
      </c>
      <c r="CA1257" t="s">
        <v>142</v>
      </c>
      <c r="CB1257" s="356">
        <v>122</v>
      </c>
      <c r="CC1257" t="s">
        <v>876</v>
      </c>
      <c r="CD1257" t="s">
        <v>268</v>
      </c>
      <c r="CE1257" t="s">
        <v>268</v>
      </c>
      <c r="CF1257" t="s">
        <v>268</v>
      </c>
      <c r="CG1257" t="s">
        <v>268</v>
      </c>
      <c r="CH1257" t="s">
        <v>268</v>
      </c>
      <c r="CI1257" t="s">
        <v>268</v>
      </c>
      <c r="CJ1257" t="s">
        <v>268</v>
      </c>
      <c r="CK1257" t="s">
        <v>268</v>
      </c>
      <c r="CL1257" t="s">
        <v>268</v>
      </c>
      <c r="CM1257" t="s">
        <v>11224</v>
      </c>
      <c r="CN1257">
        <v>124.45</v>
      </c>
      <c r="CO1257" t="s">
        <v>268</v>
      </c>
      <c r="CP1257">
        <v>124.45</v>
      </c>
      <c r="CQ1257">
        <v>365</v>
      </c>
      <c r="CR1257" t="s">
        <v>878</v>
      </c>
      <c r="CS1257" t="s">
        <v>11225</v>
      </c>
      <c r="CT1257" t="s">
        <v>11226</v>
      </c>
      <c r="CU1257" t="s">
        <v>11227</v>
      </c>
      <c r="CV1257" t="s">
        <v>268</v>
      </c>
      <c r="CW1257" t="s">
        <v>268</v>
      </c>
      <c r="CX1257" t="s">
        <v>268</v>
      </c>
      <c r="CY1257" t="s">
        <v>268</v>
      </c>
      <c r="CZ1257" t="s">
        <v>268</v>
      </c>
      <c r="DA1257" t="s">
        <v>268</v>
      </c>
      <c r="DB1257" s="429">
        <f t="shared" si="253"/>
        <v>0</v>
      </c>
      <c r="DC1257" s="284">
        <f t="shared" si="254"/>
        <v>0</v>
      </c>
      <c r="DD1257" s="284">
        <f t="shared" si="255"/>
        <v>0</v>
      </c>
      <c r="DE1257" s="284">
        <f t="shared" si="256"/>
        <v>0</v>
      </c>
      <c r="DF1257" s="295">
        <f t="shared" si="257"/>
        <v>90</v>
      </c>
      <c r="DG1257" s="284">
        <f t="shared" si="258"/>
        <v>0</v>
      </c>
      <c r="DH1257" s="284">
        <f t="shared" si="259"/>
        <v>0</v>
      </c>
      <c r="DI1257" s="284">
        <f t="shared" si="260"/>
        <v>0</v>
      </c>
      <c r="DJ1257" s="284">
        <f t="shared" si="261"/>
        <v>0</v>
      </c>
      <c r="DK1257" s="295">
        <f t="shared" si="262"/>
        <v>1</v>
      </c>
      <c r="DL1257" s="297" t="str">
        <f t="shared" si="263"/>
        <v>A dispo.</v>
      </c>
      <c r="DM1257" s="430">
        <f>IFERROR(IF(CA1257="D",IF(DL1257="A dispo.",DF1257*VLOOKUP('DATI INPUT'!$F$27,TARIFFE_UD,4,FALSE),DF1257*VLOOKUP(DL1257,TARIFFE_UD,4,FALSE)),DF1257*VLOOKUP(CB1257-100,TARIFFE_UND,4,FALSE)),0)</f>
        <v>57.04962528108419</v>
      </c>
      <c r="DN1257" s="430">
        <f>IFERROR(IF(CA1257="D",IF(DL1257="A dispo.",DK1257*VLOOKUP('DATI INPUT'!$F$27,TARIFFE_UD,5,FALSE),DK1257*VLOOKUP(DL1257,TARIFFE_UD,5,FALSE)),DK1257*VLOOKUP(CB1257-100,TARIFFE_UND,5,FALSE)),0)</f>
        <v>67.397800635548478</v>
      </c>
      <c r="DO1257" s="431">
        <f t="shared" si="264"/>
        <v>-2.5740833673353336E-3</v>
      </c>
      <c r="DP1257" s="299">
        <f>IFERROR(IF(CA1257="D",IF(DL1257="A dispo.",DF1257*VLOOKUP('DATI INPUT'!$F$27,TARIFFE_UD,2,FALSE),DF1257*VLOOKUP(DL1257,TARIFFE_UD,2,FALSE)),DF1257*VLOOKUP(CB1257-100,TARIFFE_UND,2,FALSE)),0)</f>
        <v>71.275535890457846</v>
      </c>
      <c r="DQ1257" s="299">
        <f>IFERROR(IF(CA1257="D",IF(DL1257="A dispo.",DK1257*VLOOKUP('DATI INPUT'!$F$27,TARIFFE_UD,3,FALSE),DK1257*VLOOKUP(DL1257,TARIFFE_UD,3,FALSE)),DK1257*VLOOKUP(CB1257-100,TARIFFE_UND,3,FALSE)),0)</f>
        <v>60.367780403072892</v>
      </c>
      <c r="DR1257" s="299">
        <f t="shared" si="265"/>
        <v>131.64331629353075</v>
      </c>
    </row>
    <row r="1258" spans="1:122" x14ac:dyDescent="0.25">
      <c r="A1258" t="s">
        <v>9660</v>
      </c>
      <c r="B1258" t="s">
        <v>1140</v>
      </c>
      <c r="C1258" t="s">
        <v>9661</v>
      </c>
      <c r="D1258" t="s">
        <v>9370</v>
      </c>
      <c r="E1258" t="s">
        <v>9371</v>
      </c>
      <c r="F1258" t="s">
        <v>156</v>
      </c>
      <c r="G1258" t="s">
        <v>9372</v>
      </c>
      <c r="H1258" t="s">
        <v>5060</v>
      </c>
      <c r="I1258" t="s">
        <v>9373</v>
      </c>
      <c r="J1258" t="s">
        <v>274</v>
      </c>
      <c r="K1258" t="s">
        <v>9374</v>
      </c>
      <c r="L1258" t="s">
        <v>984</v>
      </c>
      <c r="M1258" t="s">
        <v>2003</v>
      </c>
      <c r="N1258" t="s">
        <v>984</v>
      </c>
      <c r="O1258" t="s">
        <v>873</v>
      </c>
      <c r="P1258" t="s">
        <v>1310</v>
      </c>
      <c r="Q1258" t="s">
        <v>333</v>
      </c>
      <c r="R1258" t="s">
        <v>268</v>
      </c>
      <c r="S1258" t="s">
        <v>268</v>
      </c>
      <c r="T1258" t="s">
        <v>268</v>
      </c>
      <c r="U1258" t="s">
        <v>268</v>
      </c>
      <c r="V1258" t="s">
        <v>268</v>
      </c>
      <c r="W1258" t="s">
        <v>2003</v>
      </c>
      <c r="X1258" t="s">
        <v>1310</v>
      </c>
      <c r="Y1258" t="s">
        <v>333</v>
      </c>
      <c r="Z1258" t="s">
        <v>268</v>
      </c>
      <c r="AA1258" t="s">
        <v>268</v>
      </c>
      <c r="AB1258" t="s">
        <v>268</v>
      </c>
      <c r="AC1258" t="s">
        <v>268</v>
      </c>
      <c r="AD1258" t="s">
        <v>268</v>
      </c>
      <c r="AE1258" t="s">
        <v>287</v>
      </c>
      <c r="AF1258" t="s">
        <v>1811</v>
      </c>
      <c r="AG1258" t="s">
        <v>875</v>
      </c>
      <c r="AH1258" t="s">
        <v>1812</v>
      </c>
      <c r="AI1258" t="s">
        <v>928</v>
      </c>
      <c r="AJ1258" t="s">
        <v>268</v>
      </c>
      <c r="AK1258" t="s">
        <v>381</v>
      </c>
      <c r="AL1258" t="s">
        <v>268</v>
      </c>
      <c r="AM1258" t="s">
        <v>288</v>
      </c>
      <c r="AN1258" t="s">
        <v>268</v>
      </c>
      <c r="AO1258" t="s">
        <v>268</v>
      </c>
      <c r="AP1258" t="s">
        <v>268</v>
      </c>
      <c r="AQ1258" t="s">
        <v>268</v>
      </c>
      <c r="AR1258" t="s">
        <v>268</v>
      </c>
      <c r="AS1258" t="s">
        <v>268</v>
      </c>
      <c r="AT1258" t="s">
        <v>268</v>
      </c>
      <c r="AU1258" t="s">
        <v>268</v>
      </c>
      <c r="AV1258" t="s">
        <v>268</v>
      </c>
      <c r="AW1258" t="s">
        <v>268</v>
      </c>
      <c r="AX1258" t="s">
        <v>268</v>
      </c>
      <c r="AY1258" t="s">
        <v>268</v>
      </c>
      <c r="AZ1258" t="s">
        <v>268</v>
      </c>
      <c r="BA1258" t="s">
        <v>268</v>
      </c>
      <c r="BB1258" t="s">
        <v>268</v>
      </c>
      <c r="BC1258" t="s">
        <v>268</v>
      </c>
      <c r="BD1258" t="s">
        <v>268</v>
      </c>
      <c r="BE1258" t="s">
        <v>268</v>
      </c>
      <c r="BF1258" t="s">
        <v>268</v>
      </c>
      <c r="BG1258" t="s">
        <v>268</v>
      </c>
      <c r="BH1258" t="s">
        <v>268</v>
      </c>
      <c r="BI1258" t="s">
        <v>268</v>
      </c>
      <c r="BJ1258" t="s">
        <v>268</v>
      </c>
      <c r="BK1258" t="s">
        <v>268</v>
      </c>
      <c r="BL1258" t="s">
        <v>268</v>
      </c>
      <c r="BM1258" t="s">
        <v>268</v>
      </c>
      <c r="BN1258" t="s">
        <v>268</v>
      </c>
      <c r="BO1258" t="s">
        <v>268</v>
      </c>
      <c r="BP1258" t="s">
        <v>268</v>
      </c>
      <c r="BQ1258" t="s">
        <v>268</v>
      </c>
      <c r="BR1258" t="s">
        <v>268</v>
      </c>
      <c r="BS1258" t="s">
        <v>268</v>
      </c>
      <c r="BT1258" t="s">
        <v>268</v>
      </c>
      <c r="BU1258" t="s">
        <v>268</v>
      </c>
      <c r="BV1258" t="s">
        <v>268</v>
      </c>
      <c r="BW1258" t="s">
        <v>268</v>
      </c>
      <c r="BX1258" t="s">
        <v>268</v>
      </c>
      <c r="BY1258">
        <v>79</v>
      </c>
      <c r="BZ1258">
        <v>79</v>
      </c>
      <c r="CA1258" t="s">
        <v>142</v>
      </c>
      <c r="CB1258" s="356">
        <v>122</v>
      </c>
      <c r="CC1258" t="s">
        <v>876</v>
      </c>
      <c r="CD1258" t="s">
        <v>268</v>
      </c>
      <c r="CE1258" t="s">
        <v>268</v>
      </c>
      <c r="CF1258" s="356">
        <v>1</v>
      </c>
      <c r="CG1258" t="s">
        <v>268</v>
      </c>
      <c r="CH1258" t="s">
        <v>268</v>
      </c>
      <c r="CI1258" t="s">
        <v>268</v>
      </c>
      <c r="CJ1258" t="s">
        <v>268</v>
      </c>
      <c r="CK1258" t="s">
        <v>268</v>
      </c>
      <c r="CL1258" t="s">
        <v>268</v>
      </c>
      <c r="CM1258" t="s">
        <v>11224</v>
      </c>
      <c r="CN1258">
        <v>55.88</v>
      </c>
      <c r="CO1258" t="s">
        <v>268</v>
      </c>
      <c r="CP1258">
        <v>55.88</v>
      </c>
      <c r="CQ1258">
        <v>365</v>
      </c>
      <c r="CR1258" t="s">
        <v>878</v>
      </c>
      <c r="CS1258" t="s">
        <v>11225</v>
      </c>
      <c r="CT1258" t="s">
        <v>11226</v>
      </c>
      <c r="CU1258" t="s">
        <v>11227</v>
      </c>
      <c r="CV1258" t="s">
        <v>268</v>
      </c>
      <c r="CW1258" t="s">
        <v>268</v>
      </c>
      <c r="CX1258" t="s">
        <v>268</v>
      </c>
      <c r="CY1258" t="s">
        <v>268</v>
      </c>
      <c r="CZ1258" t="s">
        <v>268</v>
      </c>
      <c r="DA1258" t="s">
        <v>268</v>
      </c>
      <c r="DB1258" s="429">
        <f t="shared" si="253"/>
        <v>0</v>
      </c>
      <c r="DC1258" s="284">
        <f t="shared" si="254"/>
        <v>0</v>
      </c>
      <c r="DD1258" s="284">
        <f t="shared" si="255"/>
        <v>0</v>
      </c>
      <c r="DE1258" s="284">
        <f t="shared" si="256"/>
        <v>0</v>
      </c>
      <c r="DF1258" s="295">
        <f t="shared" si="257"/>
        <v>79</v>
      </c>
      <c r="DG1258" s="284">
        <f t="shared" si="258"/>
        <v>0</v>
      </c>
      <c r="DH1258" s="284">
        <f t="shared" si="259"/>
        <v>0</v>
      </c>
      <c r="DI1258" s="284">
        <f t="shared" si="260"/>
        <v>0</v>
      </c>
      <c r="DJ1258" s="284">
        <f t="shared" si="261"/>
        <v>0</v>
      </c>
      <c r="DK1258" s="295">
        <f t="shared" si="262"/>
        <v>1</v>
      </c>
      <c r="DL1258" s="297">
        <f t="shared" si="263"/>
        <v>1</v>
      </c>
      <c r="DM1258" s="430">
        <f>IFERROR(IF(CA1258="D",IF(DL1258="A dispo.",DF1258*VLOOKUP('DATI INPUT'!$F$27,TARIFFE_UD,4,FALSE),DF1258*VLOOKUP(DL1258,TARIFFE_UD,4,FALSE)),DF1258*VLOOKUP(CB1258-100,TARIFFE_UND,4,FALSE)),0)</f>
        <v>38.948694790666117</v>
      </c>
      <c r="DN1258" s="430">
        <f>IFERROR(IF(CA1258="D",IF(DL1258="A dispo.",DK1258*VLOOKUP('DATI INPUT'!$F$27,TARIFFE_UD,5,FALSE),DK1258*VLOOKUP(DL1258,TARIFFE_UD,5,FALSE)),DK1258*VLOOKUP(CB1258-100,TARIFFE_UND,5,FALSE)),0)</f>
        <v>16.930848468833439</v>
      </c>
      <c r="DO1258" s="431">
        <f t="shared" si="264"/>
        <v>-4.5674050044652859E-4</v>
      </c>
      <c r="DP1258" s="299">
        <f>IFERROR(IF(CA1258="D",IF(DL1258="A dispo.",DF1258*VLOOKUP('DATI INPUT'!$F$27,TARIFFE_UD,2,FALSE),DF1258*VLOOKUP(DL1258,TARIFFE_UD,2,FALSE)),DF1258*VLOOKUP(CB1258-100,TARIFFE_UND,2,FALSE)),0)</f>
        <v>48.660952280769372</v>
      </c>
      <c r="DQ1258" s="299">
        <f>IFERROR(IF(CA1258="D",IF(DL1258="A dispo.",DK1258*VLOOKUP('DATI INPUT'!$F$27,TARIFFE_UD,3,FALSE),DK1258*VLOOKUP(DL1258,TARIFFE_UD,3,FALSE)),DK1258*VLOOKUP(CB1258-100,TARIFFE_UND,3,FALSE)),0)</f>
        <v>15.164853048114928</v>
      </c>
      <c r="DR1258" s="299">
        <f t="shared" si="265"/>
        <v>63.8258053288843</v>
      </c>
    </row>
    <row r="1259" spans="1:122" x14ac:dyDescent="0.25">
      <c r="A1259" t="s">
        <v>9662</v>
      </c>
      <c r="B1259" t="s">
        <v>1140</v>
      </c>
      <c r="C1259" t="s">
        <v>9663</v>
      </c>
      <c r="D1259" t="s">
        <v>9370</v>
      </c>
      <c r="E1259" t="s">
        <v>9371</v>
      </c>
      <c r="F1259" t="s">
        <v>156</v>
      </c>
      <c r="G1259" t="s">
        <v>9372</v>
      </c>
      <c r="H1259" t="s">
        <v>5060</v>
      </c>
      <c r="I1259" t="s">
        <v>9373</v>
      </c>
      <c r="J1259" t="s">
        <v>274</v>
      </c>
      <c r="K1259" t="s">
        <v>9374</v>
      </c>
      <c r="L1259" t="s">
        <v>984</v>
      </c>
      <c r="M1259" t="s">
        <v>2003</v>
      </c>
      <c r="N1259" t="s">
        <v>984</v>
      </c>
      <c r="O1259" t="s">
        <v>873</v>
      </c>
      <c r="P1259" t="s">
        <v>1310</v>
      </c>
      <c r="Q1259" t="s">
        <v>333</v>
      </c>
      <c r="R1259" t="s">
        <v>268</v>
      </c>
      <c r="S1259" t="s">
        <v>268</v>
      </c>
      <c r="T1259" t="s">
        <v>268</v>
      </c>
      <c r="U1259" t="s">
        <v>268</v>
      </c>
      <c r="V1259" t="s">
        <v>268</v>
      </c>
      <c r="W1259" t="s">
        <v>2003</v>
      </c>
      <c r="X1259" t="s">
        <v>1310</v>
      </c>
      <c r="Y1259" t="s">
        <v>333</v>
      </c>
      <c r="Z1259" t="s">
        <v>268</v>
      </c>
      <c r="AA1259" t="s">
        <v>268</v>
      </c>
      <c r="AB1259" t="s">
        <v>268</v>
      </c>
      <c r="AC1259" t="s">
        <v>268</v>
      </c>
      <c r="AD1259" t="s">
        <v>268</v>
      </c>
      <c r="AE1259" t="s">
        <v>287</v>
      </c>
      <c r="AF1259" t="s">
        <v>1811</v>
      </c>
      <c r="AG1259" t="s">
        <v>875</v>
      </c>
      <c r="AH1259" t="s">
        <v>1812</v>
      </c>
      <c r="AI1259" t="s">
        <v>928</v>
      </c>
      <c r="AJ1259" t="s">
        <v>268</v>
      </c>
      <c r="AK1259" t="s">
        <v>395</v>
      </c>
      <c r="AL1259" t="s">
        <v>268</v>
      </c>
      <c r="AM1259" t="s">
        <v>411</v>
      </c>
      <c r="AN1259" t="s">
        <v>268</v>
      </c>
      <c r="AO1259" t="s">
        <v>268</v>
      </c>
      <c r="AP1259" t="s">
        <v>268</v>
      </c>
      <c r="AQ1259" t="s">
        <v>268</v>
      </c>
      <c r="AR1259" t="s">
        <v>268</v>
      </c>
      <c r="AS1259" t="s">
        <v>268</v>
      </c>
      <c r="AT1259" t="s">
        <v>268</v>
      </c>
      <c r="AU1259" t="s">
        <v>268</v>
      </c>
      <c r="AV1259" t="s">
        <v>268</v>
      </c>
      <c r="AW1259" t="s">
        <v>268</v>
      </c>
      <c r="AX1259" t="s">
        <v>268</v>
      </c>
      <c r="AY1259" t="s">
        <v>268</v>
      </c>
      <c r="AZ1259" t="s">
        <v>268</v>
      </c>
      <c r="BA1259" t="s">
        <v>268</v>
      </c>
      <c r="BB1259" t="s">
        <v>268</v>
      </c>
      <c r="BC1259" t="s">
        <v>268</v>
      </c>
      <c r="BD1259" t="s">
        <v>268</v>
      </c>
      <c r="BE1259" t="s">
        <v>268</v>
      </c>
      <c r="BF1259" t="s">
        <v>268</v>
      </c>
      <c r="BG1259" t="s">
        <v>268</v>
      </c>
      <c r="BH1259" t="s">
        <v>268</v>
      </c>
      <c r="BI1259" t="s">
        <v>268</v>
      </c>
      <c r="BJ1259" t="s">
        <v>268</v>
      </c>
      <c r="BK1259" t="s">
        <v>268</v>
      </c>
      <c r="BL1259" t="s">
        <v>268</v>
      </c>
      <c r="BM1259" t="s">
        <v>268</v>
      </c>
      <c r="BN1259" t="s">
        <v>268</v>
      </c>
      <c r="BO1259" t="s">
        <v>268</v>
      </c>
      <c r="BP1259" t="s">
        <v>268</v>
      </c>
      <c r="BQ1259" t="s">
        <v>268</v>
      </c>
      <c r="BR1259" t="s">
        <v>268</v>
      </c>
      <c r="BS1259" t="s">
        <v>268</v>
      </c>
      <c r="BT1259" t="s">
        <v>268</v>
      </c>
      <c r="BU1259" t="s">
        <v>268</v>
      </c>
      <c r="BV1259" t="s">
        <v>268</v>
      </c>
      <c r="BW1259" t="s">
        <v>268</v>
      </c>
      <c r="BX1259" t="s">
        <v>268</v>
      </c>
      <c r="BY1259">
        <v>75</v>
      </c>
      <c r="BZ1259">
        <v>75</v>
      </c>
      <c r="CA1259" t="s">
        <v>142</v>
      </c>
      <c r="CB1259" s="356">
        <v>123</v>
      </c>
      <c r="CC1259" t="s">
        <v>1817</v>
      </c>
      <c r="CD1259" t="s">
        <v>268</v>
      </c>
      <c r="CE1259" t="s">
        <v>268</v>
      </c>
      <c r="CF1259" s="356">
        <v>1</v>
      </c>
      <c r="CG1259" t="s">
        <v>268</v>
      </c>
      <c r="CH1259" t="s">
        <v>268</v>
      </c>
      <c r="CI1259" t="s">
        <v>268</v>
      </c>
      <c r="CJ1259" t="s">
        <v>268</v>
      </c>
      <c r="CK1259" t="s">
        <v>268</v>
      </c>
      <c r="CL1259" t="s">
        <v>9664</v>
      </c>
      <c r="CM1259" t="s">
        <v>11224</v>
      </c>
      <c r="CN1259">
        <v>36.979999999999997</v>
      </c>
      <c r="CO1259" t="s">
        <v>268</v>
      </c>
      <c r="CP1259">
        <v>36.979999999999997</v>
      </c>
      <c r="CQ1259">
        <v>365</v>
      </c>
      <c r="CR1259" t="s">
        <v>878</v>
      </c>
      <c r="CS1259" t="s">
        <v>11225</v>
      </c>
      <c r="CT1259" t="s">
        <v>11226</v>
      </c>
      <c r="CU1259" t="s">
        <v>11227</v>
      </c>
      <c r="CV1259" t="s">
        <v>268</v>
      </c>
      <c r="CW1259" t="s">
        <v>268</v>
      </c>
      <c r="CX1259" t="s">
        <v>268</v>
      </c>
      <c r="CY1259" t="s">
        <v>268</v>
      </c>
      <c r="CZ1259" t="s">
        <v>268</v>
      </c>
      <c r="DA1259" t="s">
        <v>268</v>
      </c>
      <c r="DB1259" s="429">
        <f t="shared" si="253"/>
        <v>0</v>
      </c>
      <c r="DC1259" s="284">
        <f t="shared" si="254"/>
        <v>0</v>
      </c>
      <c r="DD1259" s="284">
        <f t="shared" si="255"/>
        <v>0</v>
      </c>
      <c r="DE1259" s="284">
        <f t="shared" si="256"/>
        <v>0</v>
      </c>
      <c r="DF1259" s="295">
        <f t="shared" si="257"/>
        <v>75</v>
      </c>
      <c r="DG1259" s="284">
        <f t="shared" si="258"/>
        <v>1</v>
      </c>
      <c r="DH1259" s="284">
        <f t="shared" si="259"/>
        <v>0</v>
      </c>
      <c r="DI1259" s="284">
        <f t="shared" si="260"/>
        <v>0</v>
      </c>
      <c r="DJ1259" s="284">
        <f t="shared" si="261"/>
        <v>0</v>
      </c>
      <c r="DK1259" s="295">
        <f t="shared" si="262"/>
        <v>0</v>
      </c>
      <c r="DL1259" s="297">
        <f t="shared" si="263"/>
        <v>1</v>
      </c>
      <c r="DM1259" s="430">
        <f>IFERROR(IF(CA1259="D",IF(DL1259="A dispo.",DF1259*VLOOKUP('DATI INPUT'!$F$27,TARIFFE_UD,4,FALSE),DF1259*VLOOKUP(DL1259,TARIFFE_UD,4,FALSE)),DF1259*VLOOKUP(CB1259-100,TARIFFE_UND,4,FALSE)),0)</f>
        <v>36.976608978480492</v>
      </c>
      <c r="DN1259" s="430">
        <f>IFERROR(IF(CA1259="D",IF(DL1259="A dispo.",DK1259*VLOOKUP('DATI INPUT'!$F$27,TARIFFE_UD,5,FALSE),DK1259*VLOOKUP(DL1259,TARIFFE_UD,5,FALSE)),DK1259*VLOOKUP(CB1259-100,TARIFFE_UND,5,FALSE)),0)</f>
        <v>0</v>
      </c>
      <c r="DO1259" s="431">
        <f t="shared" si="264"/>
        <v>-3.3910215195049886E-3</v>
      </c>
      <c r="DP1259" s="299">
        <f>IFERROR(IF(CA1259="D",IF(DL1259="A dispo.",DF1259*VLOOKUP('DATI INPUT'!$F$27,TARIFFE_UD,2,FALSE),DF1259*VLOOKUP(DL1259,TARIFFE_UD,2,FALSE)),DF1259*VLOOKUP(CB1259-100,TARIFFE_UND,2,FALSE)),0)</f>
        <v>46.197106595667123</v>
      </c>
      <c r="DQ1259" s="299">
        <f>IFERROR(IF(CA1259="D",IF(DL1259="A dispo.",DK1259*VLOOKUP('DATI INPUT'!$F$27,TARIFFE_UD,3,FALSE),DK1259*VLOOKUP(DL1259,TARIFFE_UD,3,FALSE)),DK1259*VLOOKUP(CB1259-100,TARIFFE_UND,3,FALSE)),0)</f>
        <v>0</v>
      </c>
      <c r="DR1259" s="299">
        <f t="shared" si="265"/>
        <v>46.197106595667123</v>
      </c>
    </row>
    <row r="1260" spans="1:122" x14ac:dyDescent="0.25">
      <c r="A1260" t="s">
        <v>9665</v>
      </c>
      <c r="B1260" t="s">
        <v>3756</v>
      </c>
      <c r="C1260" t="s">
        <v>9666</v>
      </c>
      <c r="D1260" t="s">
        <v>3758</v>
      </c>
      <c r="E1260" t="s">
        <v>268</v>
      </c>
      <c r="F1260" t="s">
        <v>156</v>
      </c>
      <c r="G1260" t="s">
        <v>3759</v>
      </c>
      <c r="H1260" t="s">
        <v>3307</v>
      </c>
      <c r="I1260" t="s">
        <v>3760</v>
      </c>
      <c r="J1260" t="s">
        <v>274</v>
      </c>
      <c r="K1260" t="s">
        <v>3761</v>
      </c>
      <c r="L1260" t="s">
        <v>960</v>
      </c>
      <c r="M1260" t="s">
        <v>3762</v>
      </c>
      <c r="N1260" t="s">
        <v>984</v>
      </c>
      <c r="O1260" t="s">
        <v>873</v>
      </c>
      <c r="P1260" t="s">
        <v>1934</v>
      </c>
      <c r="Q1260" t="s">
        <v>463</v>
      </c>
      <c r="R1260" t="s">
        <v>268</v>
      </c>
      <c r="S1260" t="s">
        <v>268</v>
      </c>
      <c r="T1260" t="s">
        <v>268</v>
      </c>
      <c r="U1260" t="s">
        <v>268</v>
      </c>
      <c r="V1260" t="s">
        <v>268</v>
      </c>
      <c r="W1260" t="s">
        <v>9667</v>
      </c>
      <c r="X1260" t="s">
        <v>1934</v>
      </c>
      <c r="Y1260" t="s">
        <v>309</v>
      </c>
      <c r="Z1260" t="s">
        <v>268</v>
      </c>
      <c r="AA1260" t="s">
        <v>268</v>
      </c>
      <c r="AB1260" t="s">
        <v>268</v>
      </c>
      <c r="AC1260" t="s">
        <v>268</v>
      </c>
      <c r="AD1260" t="s">
        <v>268</v>
      </c>
      <c r="AE1260" t="s">
        <v>287</v>
      </c>
      <c r="AF1260" t="s">
        <v>1811</v>
      </c>
      <c r="AG1260" t="s">
        <v>875</v>
      </c>
      <c r="AH1260" t="s">
        <v>2576</v>
      </c>
      <c r="AI1260" t="s">
        <v>1278</v>
      </c>
      <c r="AJ1260" t="s">
        <v>268</v>
      </c>
      <c r="AK1260" t="s">
        <v>366</v>
      </c>
      <c r="AL1260" t="s">
        <v>268</v>
      </c>
      <c r="AM1260" t="s">
        <v>268</v>
      </c>
      <c r="AN1260" t="s">
        <v>287</v>
      </c>
      <c r="AO1260" t="s">
        <v>1811</v>
      </c>
      <c r="AP1260" t="s">
        <v>875</v>
      </c>
      <c r="AQ1260" t="s">
        <v>2576</v>
      </c>
      <c r="AR1260" t="s">
        <v>1278</v>
      </c>
      <c r="AS1260" t="s">
        <v>268</v>
      </c>
      <c r="AT1260" t="s">
        <v>377</v>
      </c>
      <c r="AU1260" t="s">
        <v>268</v>
      </c>
      <c r="AV1260" t="s">
        <v>268</v>
      </c>
      <c r="AW1260" t="s">
        <v>268</v>
      </c>
      <c r="AX1260" t="s">
        <v>268</v>
      </c>
      <c r="AY1260" t="s">
        <v>268</v>
      </c>
      <c r="AZ1260" t="s">
        <v>268</v>
      </c>
      <c r="BA1260" t="s">
        <v>268</v>
      </c>
      <c r="BB1260" t="s">
        <v>268</v>
      </c>
      <c r="BC1260" t="s">
        <v>268</v>
      </c>
      <c r="BD1260" t="s">
        <v>268</v>
      </c>
      <c r="BE1260" t="s">
        <v>268</v>
      </c>
      <c r="BF1260" t="s">
        <v>268</v>
      </c>
      <c r="BG1260" t="s">
        <v>268</v>
      </c>
      <c r="BH1260" t="s">
        <v>268</v>
      </c>
      <c r="BI1260" t="s">
        <v>268</v>
      </c>
      <c r="BJ1260" t="s">
        <v>268</v>
      </c>
      <c r="BK1260" t="s">
        <v>268</v>
      </c>
      <c r="BL1260" t="s">
        <v>268</v>
      </c>
      <c r="BM1260" t="s">
        <v>268</v>
      </c>
      <c r="BN1260" t="s">
        <v>268</v>
      </c>
      <c r="BO1260" t="s">
        <v>268</v>
      </c>
      <c r="BP1260" t="s">
        <v>268</v>
      </c>
      <c r="BQ1260" t="s">
        <v>268</v>
      </c>
      <c r="BR1260" t="s">
        <v>268</v>
      </c>
      <c r="BS1260" t="s">
        <v>268</v>
      </c>
      <c r="BT1260" t="s">
        <v>268</v>
      </c>
      <c r="BU1260" t="s">
        <v>268</v>
      </c>
      <c r="BV1260" t="s">
        <v>268</v>
      </c>
      <c r="BW1260" t="s">
        <v>268</v>
      </c>
      <c r="BX1260" t="s">
        <v>268</v>
      </c>
      <c r="BY1260">
        <v>150</v>
      </c>
      <c r="BZ1260">
        <v>150</v>
      </c>
      <c r="CA1260" t="s">
        <v>142</v>
      </c>
      <c r="CB1260" s="356">
        <v>122</v>
      </c>
      <c r="CC1260" t="s">
        <v>876</v>
      </c>
      <c r="CD1260" t="s">
        <v>268</v>
      </c>
      <c r="CE1260" t="s">
        <v>268</v>
      </c>
      <c r="CF1260" s="356">
        <v>1</v>
      </c>
      <c r="CG1260" t="s">
        <v>268</v>
      </c>
      <c r="CH1260" t="s">
        <v>268</v>
      </c>
      <c r="CI1260" t="s">
        <v>268</v>
      </c>
      <c r="CJ1260" t="s">
        <v>268</v>
      </c>
      <c r="CK1260" t="s">
        <v>268</v>
      </c>
      <c r="CL1260" t="s">
        <v>268</v>
      </c>
      <c r="CM1260" t="s">
        <v>11224</v>
      </c>
      <c r="CN1260">
        <v>90.88</v>
      </c>
      <c r="CO1260" t="s">
        <v>268</v>
      </c>
      <c r="CP1260">
        <v>90.88</v>
      </c>
      <c r="CQ1260">
        <v>365</v>
      </c>
      <c r="CR1260" t="s">
        <v>878</v>
      </c>
      <c r="CS1260" t="s">
        <v>11225</v>
      </c>
      <c r="CT1260" t="s">
        <v>11226</v>
      </c>
      <c r="CU1260" t="s">
        <v>11227</v>
      </c>
      <c r="CV1260" t="s">
        <v>268</v>
      </c>
      <c r="CW1260" t="s">
        <v>268</v>
      </c>
      <c r="CX1260" t="s">
        <v>268</v>
      </c>
      <c r="CY1260" t="s">
        <v>268</v>
      </c>
      <c r="CZ1260" t="s">
        <v>268</v>
      </c>
      <c r="DA1260" t="s">
        <v>268</v>
      </c>
      <c r="DB1260" s="429">
        <f t="shared" si="253"/>
        <v>0</v>
      </c>
      <c r="DC1260" s="284">
        <f t="shared" si="254"/>
        <v>0</v>
      </c>
      <c r="DD1260" s="284">
        <f t="shared" si="255"/>
        <v>0</v>
      </c>
      <c r="DE1260" s="284">
        <f t="shared" si="256"/>
        <v>0</v>
      </c>
      <c r="DF1260" s="295">
        <f t="shared" si="257"/>
        <v>150</v>
      </c>
      <c r="DG1260" s="284">
        <f t="shared" si="258"/>
        <v>0</v>
      </c>
      <c r="DH1260" s="284">
        <f t="shared" si="259"/>
        <v>0</v>
      </c>
      <c r="DI1260" s="284">
        <f t="shared" si="260"/>
        <v>0</v>
      </c>
      <c r="DJ1260" s="284">
        <f t="shared" si="261"/>
        <v>0</v>
      </c>
      <c r="DK1260" s="295">
        <f t="shared" si="262"/>
        <v>1</v>
      </c>
      <c r="DL1260" s="297">
        <f t="shared" si="263"/>
        <v>1</v>
      </c>
      <c r="DM1260" s="430">
        <f>IFERROR(IF(CA1260="D",IF(DL1260="A dispo.",DF1260*VLOOKUP('DATI INPUT'!$F$27,TARIFFE_UD,4,FALSE),DF1260*VLOOKUP(DL1260,TARIFFE_UD,4,FALSE)),DF1260*VLOOKUP(CB1260-100,TARIFFE_UND,4,FALSE)),0)</f>
        <v>73.953217956960984</v>
      </c>
      <c r="DN1260" s="430">
        <f>IFERROR(IF(CA1260="D",IF(DL1260="A dispo.",DK1260*VLOOKUP('DATI INPUT'!$F$27,TARIFFE_UD,5,FALSE),DK1260*VLOOKUP(DL1260,TARIFFE_UD,5,FALSE)),DK1260*VLOOKUP(CB1260-100,TARIFFE_UND,5,FALSE)),0)</f>
        <v>16.930848468833439</v>
      </c>
      <c r="DO1260" s="431">
        <f t="shared" si="264"/>
        <v>4.0664257944342808E-3</v>
      </c>
      <c r="DP1260" s="299">
        <f>IFERROR(IF(CA1260="D",IF(DL1260="A dispo.",DF1260*VLOOKUP('DATI INPUT'!$F$27,TARIFFE_UD,2,FALSE),DF1260*VLOOKUP(DL1260,TARIFFE_UD,2,FALSE)),DF1260*VLOOKUP(CB1260-100,TARIFFE_UND,2,FALSE)),0)</f>
        <v>92.394213191334245</v>
      </c>
      <c r="DQ1260" s="299">
        <f>IFERROR(IF(CA1260="D",IF(DL1260="A dispo.",DK1260*VLOOKUP('DATI INPUT'!$F$27,TARIFFE_UD,3,FALSE),DK1260*VLOOKUP(DL1260,TARIFFE_UD,3,FALSE)),DK1260*VLOOKUP(CB1260-100,TARIFFE_UND,3,FALSE)),0)</f>
        <v>15.164853048114928</v>
      </c>
      <c r="DR1260" s="299">
        <f t="shared" si="265"/>
        <v>107.55906623944918</v>
      </c>
    </row>
    <row r="1261" spans="1:122" x14ac:dyDescent="0.25">
      <c r="A1261" t="s">
        <v>9668</v>
      </c>
      <c r="B1261" t="s">
        <v>9669</v>
      </c>
      <c r="C1261" t="s">
        <v>1666</v>
      </c>
      <c r="D1261" t="s">
        <v>9670</v>
      </c>
      <c r="E1261" t="s">
        <v>268</v>
      </c>
      <c r="F1261" t="s">
        <v>156</v>
      </c>
      <c r="G1261" t="s">
        <v>9671</v>
      </c>
      <c r="H1261" t="s">
        <v>9672</v>
      </c>
      <c r="I1261" t="s">
        <v>273</v>
      </c>
      <c r="J1261" t="s">
        <v>274</v>
      </c>
      <c r="K1261" t="s">
        <v>9673</v>
      </c>
      <c r="L1261" t="s">
        <v>2060</v>
      </c>
      <c r="M1261" t="s">
        <v>9674</v>
      </c>
      <c r="N1261" t="s">
        <v>2060</v>
      </c>
      <c r="O1261" t="s">
        <v>2062</v>
      </c>
      <c r="P1261" t="s">
        <v>9675</v>
      </c>
      <c r="Q1261" t="s">
        <v>269</v>
      </c>
      <c r="R1261" t="s">
        <v>268</v>
      </c>
      <c r="S1261" t="s">
        <v>268</v>
      </c>
      <c r="T1261" t="s">
        <v>268</v>
      </c>
      <c r="U1261" t="s">
        <v>268</v>
      </c>
      <c r="V1261" t="s">
        <v>268</v>
      </c>
      <c r="W1261" t="s">
        <v>8491</v>
      </c>
      <c r="X1261" t="s">
        <v>1934</v>
      </c>
      <c r="Y1261" t="s">
        <v>935</v>
      </c>
      <c r="Z1261" t="s">
        <v>268</v>
      </c>
      <c r="AA1261" t="s">
        <v>268</v>
      </c>
      <c r="AB1261" t="s">
        <v>268</v>
      </c>
      <c r="AC1261" t="s">
        <v>268</v>
      </c>
      <c r="AD1261" t="s">
        <v>268</v>
      </c>
      <c r="AE1261" t="s">
        <v>287</v>
      </c>
      <c r="AF1261" t="s">
        <v>1811</v>
      </c>
      <c r="AG1261" t="s">
        <v>875</v>
      </c>
      <c r="AH1261" t="s">
        <v>1935</v>
      </c>
      <c r="AI1261" t="s">
        <v>9676</v>
      </c>
      <c r="AJ1261" t="s">
        <v>268</v>
      </c>
      <c r="AK1261" t="s">
        <v>366</v>
      </c>
      <c r="AL1261" t="s">
        <v>268</v>
      </c>
      <c r="AM1261" t="s">
        <v>355</v>
      </c>
      <c r="AN1261" t="s">
        <v>268</v>
      </c>
      <c r="AO1261" t="s">
        <v>268</v>
      </c>
      <c r="AP1261" t="s">
        <v>268</v>
      </c>
      <c r="AQ1261" t="s">
        <v>268</v>
      </c>
      <c r="AR1261" t="s">
        <v>268</v>
      </c>
      <c r="AS1261" t="s">
        <v>268</v>
      </c>
      <c r="AT1261" t="s">
        <v>268</v>
      </c>
      <c r="AU1261" t="s">
        <v>268</v>
      </c>
      <c r="AV1261" t="s">
        <v>268</v>
      </c>
      <c r="AW1261" t="s">
        <v>268</v>
      </c>
      <c r="AX1261" t="s">
        <v>268</v>
      </c>
      <c r="AY1261" t="s">
        <v>268</v>
      </c>
      <c r="AZ1261" t="s">
        <v>268</v>
      </c>
      <c r="BA1261" t="s">
        <v>268</v>
      </c>
      <c r="BB1261" t="s">
        <v>268</v>
      </c>
      <c r="BC1261" t="s">
        <v>268</v>
      </c>
      <c r="BD1261" t="s">
        <v>268</v>
      </c>
      <c r="BE1261" t="s">
        <v>268</v>
      </c>
      <c r="BF1261" t="s">
        <v>268</v>
      </c>
      <c r="BG1261" t="s">
        <v>268</v>
      </c>
      <c r="BH1261" t="s">
        <v>268</v>
      </c>
      <c r="BI1261" t="s">
        <v>268</v>
      </c>
      <c r="BJ1261" t="s">
        <v>268</v>
      </c>
      <c r="BK1261" t="s">
        <v>268</v>
      </c>
      <c r="BL1261" t="s">
        <v>268</v>
      </c>
      <c r="BM1261" t="s">
        <v>268</v>
      </c>
      <c r="BN1261" t="s">
        <v>268</v>
      </c>
      <c r="BO1261" t="s">
        <v>268</v>
      </c>
      <c r="BP1261" t="s">
        <v>268</v>
      </c>
      <c r="BQ1261" t="s">
        <v>268</v>
      </c>
      <c r="BR1261" t="s">
        <v>268</v>
      </c>
      <c r="BS1261" t="s">
        <v>268</v>
      </c>
      <c r="BT1261" t="s">
        <v>268</v>
      </c>
      <c r="BU1261" t="s">
        <v>268</v>
      </c>
      <c r="BV1261" t="s">
        <v>268</v>
      </c>
      <c r="BW1261" t="s">
        <v>268</v>
      </c>
      <c r="BX1261" t="s">
        <v>268</v>
      </c>
      <c r="BY1261">
        <v>48</v>
      </c>
      <c r="BZ1261">
        <v>48</v>
      </c>
      <c r="CA1261" t="s">
        <v>142</v>
      </c>
      <c r="CB1261" s="356">
        <v>122</v>
      </c>
      <c r="CC1261" t="s">
        <v>876</v>
      </c>
      <c r="CD1261" t="s">
        <v>268</v>
      </c>
      <c r="CE1261" t="s">
        <v>268</v>
      </c>
      <c r="CF1261" t="s">
        <v>268</v>
      </c>
      <c r="CG1261" t="s">
        <v>268</v>
      </c>
      <c r="CH1261" t="s">
        <v>268</v>
      </c>
      <c r="CI1261" t="s">
        <v>268</v>
      </c>
      <c r="CJ1261" t="s">
        <v>268</v>
      </c>
      <c r="CK1261" t="s">
        <v>268</v>
      </c>
      <c r="CL1261" t="s">
        <v>268</v>
      </c>
      <c r="CM1261" t="s">
        <v>11224</v>
      </c>
      <c r="CN1261">
        <v>97.83</v>
      </c>
      <c r="CO1261" t="s">
        <v>268</v>
      </c>
      <c r="CP1261">
        <v>97.83</v>
      </c>
      <c r="CQ1261">
        <v>365</v>
      </c>
      <c r="CR1261" t="s">
        <v>878</v>
      </c>
      <c r="CS1261" t="s">
        <v>11225</v>
      </c>
      <c r="CT1261" t="s">
        <v>11226</v>
      </c>
      <c r="CU1261" t="s">
        <v>11227</v>
      </c>
      <c r="CV1261" t="s">
        <v>268</v>
      </c>
      <c r="CW1261" t="s">
        <v>268</v>
      </c>
      <c r="CX1261" t="s">
        <v>268</v>
      </c>
      <c r="CY1261" t="s">
        <v>268</v>
      </c>
      <c r="CZ1261" t="s">
        <v>268</v>
      </c>
      <c r="DA1261" t="s">
        <v>268</v>
      </c>
      <c r="DB1261" s="429">
        <f t="shared" si="253"/>
        <v>0</v>
      </c>
      <c r="DC1261" s="284">
        <f t="shared" si="254"/>
        <v>0</v>
      </c>
      <c r="DD1261" s="284">
        <f t="shared" si="255"/>
        <v>0</v>
      </c>
      <c r="DE1261" s="284">
        <f t="shared" si="256"/>
        <v>0</v>
      </c>
      <c r="DF1261" s="295">
        <f t="shared" si="257"/>
        <v>47.999999999999993</v>
      </c>
      <c r="DG1261" s="284">
        <f t="shared" si="258"/>
        <v>0</v>
      </c>
      <c r="DH1261" s="284">
        <f t="shared" si="259"/>
        <v>0</v>
      </c>
      <c r="DI1261" s="284">
        <f t="shared" si="260"/>
        <v>0</v>
      </c>
      <c r="DJ1261" s="284">
        <f t="shared" si="261"/>
        <v>0</v>
      </c>
      <c r="DK1261" s="295">
        <f t="shared" si="262"/>
        <v>1</v>
      </c>
      <c r="DL1261" s="297" t="str">
        <f t="shared" si="263"/>
        <v>A dispo.</v>
      </c>
      <c r="DM1261" s="430">
        <f>IFERROR(IF(CA1261="D",IF(DL1261="A dispo.",DF1261*VLOOKUP('DATI INPUT'!$F$27,TARIFFE_UD,4,FALSE),DF1261*VLOOKUP(DL1261,TARIFFE_UD,4,FALSE)),DF1261*VLOOKUP(CB1261-100,TARIFFE_UND,4,FALSE)),0)</f>
        <v>30.42646681657823</v>
      </c>
      <c r="DN1261" s="430">
        <f>IFERROR(IF(CA1261="D",IF(DL1261="A dispo.",DK1261*VLOOKUP('DATI INPUT'!$F$27,TARIFFE_UD,5,FALSE),DK1261*VLOOKUP(DL1261,TARIFFE_UD,5,FALSE)),DK1261*VLOOKUP(CB1261-100,TARIFFE_UND,5,FALSE)),0)</f>
        <v>67.397800635548478</v>
      </c>
      <c r="DO1261" s="431">
        <f t="shared" si="264"/>
        <v>-5.7325478732934698E-3</v>
      </c>
      <c r="DP1261" s="299">
        <f>IFERROR(IF(CA1261="D",IF(DL1261="A dispo.",DF1261*VLOOKUP('DATI INPUT'!$F$27,TARIFFE_UD,2,FALSE),DF1261*VLOOKUP(DL1261,TARIFFE_UD,2,FALSE)),DF1261*VLOOKUP(CB1261-100,TARIFFE_UND,2,FALSE)),0)</f>
        <v>38.013619141577507</v>
      </c>
      <c r="DQ1261" s="299">
        <f>IFERROR(IF(CA1261="D",IF(DL1261="A dispo.",DK1261*VLOOKUP('DATI INPUT'!$F$27,TARIFFE_UD,3,FALSE),DK1261*VLOOKUP(DL1261,TARIFFE_UD,3,FALSE)),DK1261*VLOOKUP(CB1261-100,TARIFFE_UND,3,FALSE)),0)</f>
        <v>60.367780403072892</v>
      </c>
      <c r="DR1261" s="299">
        <f t="shared" si="265"/>
        <v>98.381399544650407</v>
      </c>
    </row>
    <row r="1262" spans="1:122" x14ac:dyDescent="0.25">
      <c r="A1262" t="s">
        <v>9677</v>
      </c>
      <c r="B1262" t="s">
        <v>9669</v>
      </c>
      <c r="C1262" t="s">
        <v>9678</v>
      </c>
      <c r="D1262" t="s">
        <v>9670</v>
      </c>
      <c r="E1262" t="s">
        <v>268</v>
      </c>
      <c r="F1262" t="s">
        <v>156</v>
      </c>
      <c r="G1262" t="s">
        <v>9671</v>
      </c>
      <c r="H1262" t="s">
        <v>9672</v>
      </c>
      <c r="I1262" t="s">
        <v>273</v>
      </c>
      <c r="J1262" t="s">
        <v>274</v>
      </c>
      <c r="K1262" t="s">
        <v>9673</v>
      </c>
      <c r="L1262" t="s">
        <v>2060</v>
      </c>
      <c r="M1262" t="s">
        <v>9674</v>
      </c>
      <c r="N1262" t="s">
        <v>2060</v>
      </c>
      <c r="O1262" t="s">
        <v>2062</v>
      </c>
      <c r="P1262" t="s">
        <v>9675</v>
      </c>
      <c r="Q1262" t="s">
        <v>269</v>
      </c>
      <c r="R1262" t="s">
        <v>268</v>
      </c>
      <c r="S1262" t="s">
        <v>268</v>
      </c>
      <c r="T1262" t="s">
        <v>268</v>
      </c>
      <c r="U1262" t="s">
        <v>268</v>
      </c>
      <c r="V1262" t="s">
        <v>268</v>
      </c>
      <c r="W1262" t="s">
        <v>8491</v>
      </c>
      <c r="X1262" t="s">
        <v>1934</v>
      </c>
      <c r="Y1262" t="s">
        <v>935</v>
      </c>
      <c r="Z1262" t="s">
        <v>268</v>
      </c>
      <c r="AA1262" t="s">
        <v>268</v>
      </c>
      <c r="AB1262" t="s">
        <v>268</v>
      </c>
      <c r="AC1262" t="s">
        <v>268</v>
      </c>
      <c r="AD1262" t="s">
        <v>268</v>
      </c>
      <c r="AE1262" t="s">
        <v>287</v>
      </c>
      <c r="AF1262" t="s">
        <v>1811</v>
      </c>
      <c r="AG1262" t="s">
        <v>875</v>
      </c>
      <c r="AH1262" t="s">
        <v>1935</v>
      </c>
      <c r="AI1262" t="s">
        <v>8492</v>
      </c>
      <c r="AJ1262" t="s">
        <v>268</v>
      </c>
      <c r="AK1262" t="s">
        <v>779</v>
      </c>
      <c r="AL1262" t="s">
        <v>268</v>
      </c>
      <c r="AM1262" t="s">
        <v>353</v>
      </c>
      <c r="AN1262" t="s">
        <v>268</v>
      </c>
      <c r="AO1262" t="s">
        <v>268</v>
      </c>
      <c r="AP1262" t="s">
        <v>268</v>
      </c>
      <c r="AQ1262" t="s">
        <v>268</v>
      </c>
      <c r="AR1262" t="s">
        <v>268</v>
      </c>
      <c r="AS1262" t="s">
        <v>268</v>
      </c>
      <c r="AT1262" t="s">
        <v>268</v>
      </c>
      <c r="AU1262" t="s">
        <v>268</v>
      </c>
      <c r="AV1262" t="s">
        <v>268</v>
      </c>
      <c r="AW1262" t="s">
        <v>268</v>
      </c>
      <c r="AX1262" t="s">
        <v>268</v>
      </c>
      <c r="AY1262" t="s">
        <v>268</v>
      </c>
      <c r="AZ1262" t="s">
        <v>268</v>
      </c>
      <c r="BA1262" t="s">
        <v>268</v>
      </c>
      <c r="BB1262" t="s">
        <v>268</v>
      </c>
      <c r="BC1262" t="s">
        <v>268</v>
      </c>
      <c r="BD1262" t="s">
        <v>268</v>
      </c>
      <c r="BE1262" t="s">
        <v>268</v>
      </c>
      <c r="BF1262" t="s">
        <v>268</v>
      </c>
      <c r="BG1262" t="s">
        <v>268</v>
      </c>
      <c r="BH1262" t="s">
        <v>268</v>
      </c>
      <c r="BI1262" t="s">
        <v>268</v>
      </c>
      <c r="BJ1262" t="s">
        <v>268</v>
      </c>
      <c r="BK1262" t="s">
        <v>268</v>
      </c>
      <c r="BL1262" t="s">
        <v>268</v>
      </c>
      <c r="BM1262" t="s">
        <v>268</v>
      </c>
      <c r="BN1262" t="s">
        <v>268</v>
      </c>
      <c r="BO1262" t="s">
        <v>268</v>
      </c>
      <c r="BP1262" t="s">
        <v>268</v>
      </c>
      <c r="BQ1262" t="s">
        <v>268</v>
      </c>
      <c r="BR1262" t="s">
        <v>268</v>
      </c>
      <c r="BS1262" t="s">
        <v>268</v>
      </c>
      <c r="BT1262" t="s">
        <v>268</v>
      </c>
      <c r="BU1262" t="s">
        <v>268</v>
      </c>
      <c r="BV1262" t="s">
        <v>268</v>
      </c>
      <c r="BW1262" t="s">
        <v>268</v>
      </c>
      <c r="BX1262" t="s">
        <v>268</v>
      </c>
      <c r="BY1262">
        <v>23</v>
      </c>
      <c r="BZ1262">
        <v>23</v>
      </c>
      <c r="CA1262" t="s">
        <v>142</v>
      </c>
      <c r="CB1262" s="356">
        <v>123</v>
      </c>
      <c r="CC1262" t="s">
        <v>1817</v>
      </c>
      <c r="CD1262" t="s">
        <v>268</v>
      </c>
      <c r="CE1262" t="s">
        <v>268</v>
      </c>
      <c r="CF1262" t="s">
        <v>268</v>
      </c>
      <c r="CG1262" t="s">
        <v>268</v>
      </c>
      <c r="CH1262" t="s">
        <v>268</v>
      </c>
      <c r="CI1262" t="s">
        <v>268</v>
      </c>
      <c r="CJ1262" t="s">
        <v>268</v>
      </c>
      <c r="CK1262" t="s">
        <v>268</v>
      </c>
      <c r="CL1262" t="s">
        <v>9679</v>
      </c>
      <c r="CM1262" t="s">
        <v>11224</v>
      </c>
      <c r="CN1262">
        <v>14.58</v>
      </c>
      <c r="CO1262" t="s">
        <v>268</v>
      </c>
      <c r="CP1262">
        <v>14.58</v>
      </c>
      <c r="CQ1262">
        <v>365</v>
      </c>
      <c r="CR1262" t="s">
        <v>878</v>
      </c>
      <c r="CS1262" t="s">
        <v>11225</v>
      </c>
      <c r="CT1262" t="s">
        <v>11226</v>
      </c>
      <c r="CU1262" t="s">
        <v>11227</v>
      </c>
      <c r="CV1262" t="s">
        <v>268</v>
      </c>
      <c r="CW1262" t="s">
        <v>268</v>
      </c>
      <c r="CX1262" t="s">
        <v>268</v>
      </c>
      <c r="CY1262" t="s">
        <v>268</v>
      </c>
      <c r="CZ1262" t="s">
        <v>268</v>
      </c>
      <c r="DA1262" t="s">
        <v>268</v>
      </c>
      <c r="DB1262" s="429">
        <f t="shared" si="253"/>
        <v>0</v>
      </c>
      <c r="DC1262" s="284">
        <f t="shared" si="254"/>
        <v>0</v>
      </c>
      <c r="DD1262" s="284">
        <f t="shared" si="255"/>
        <v>0</v>
      </c>
      <c r="DE1262" s="284">
        <f t="shared" si="256"/>
        <v>0</v>
      </c>
      <c r="DF1262" s="295">
        <f t="shared" si="257"/>
        <v>23</v>
      </c>
      <c r="DG1262" s="284">
        <f t="shared" si="258"/>
        <v>1</v>
      </c>
      <c r="DH1262" s="284">
        <f t="shared" si="259"/>
        <v>0</v>
      </c>
      <c r="DI1262" s="284">
        <f t="shared" si="260"/>
        <v>0</v>
      </c>
      <c r="DJ1262" s="284">
        <f t="shared" si="261"/>
        <v>0</v>
      </c>
      <c r="DK1262" s="295">
        <f t="shared" si="262"/>
        <v>0</v>
      </c>
      <c r="DL1262" s="297" t="str">
        <f t="shared" si="263"/>
        <v>A dispo.</v>
      </c>
      <c r="DM1262" s="430">
        <f>IFERROR(IF(CA1262="D",IF(DL1262="A dispo.",DF1262*VLOOKUP('DATI INPUT'!$F$27,TARIFFE_UD,4,FALSE),DF1262*VLOOKUP(DL1262,TARIFFE_UD,4,FALSE)),DF1262*VLOOKUP(CB1262-100,TARIFFE_UND,4,FALSE)),0)</f>
        <v>14.579348682943737</v>
      </c>
      <c r="DN1262" s="430">
        <f>IFERROR(IF(CA1262="D",IF(DL1262="A dispo.",DK1262*VLOOKUP('DATI INPUT'!$F$27,TARIFFE_UD,5,FALSE),DK1262*VLOOKUP(DL1262,TARIFFE_UD,5,FALSE)),DK1262*VLOOKUP(CB1262-100,TARIFFE_UND,5,FALSE)),0)</f>
        <v>0</v>
      </c>
      <c r="DO1262" s="431">
        <f t="shared" si="264"/>
        <v>-6.5131705626342296E-4</v>
      </c>
      <c r="DP1262" s="299">
        <f>IFERROR(IF(CA1262="D",IF(DL1262="A dispo.",DF1262*VLOOKUP('DATI INPUT'!$F$27,TARIFFE_UD,2,FALSE),DF1262*VLOOKUP(DL1262,TARIFFE_UD,2,FALSE)),DF1262*VLOOKUP(CB1262-100,TARIFFE_UND,2,FALSE)),0)</f>
        <v>18.214859172005891</v>
      </c>
      <c r="DQ1262" s="299">
        <f>IFERROR(IF(CA1262="D",IF(DL1262="A dispo.",DK1262*VLOOKUP('DATI INPUT'!$F$27,TARIFFE_UD,3,FALSE),DK1262*VLOOKUP(DL1262,TARIFFE_UD,3,FALSE)),DK1262*VLOOKUP(CB1262-100,TARIFFE_UND,3,FALSE)),0)</f>
        <v>0</v>
      </c>
      <c r="DR1262" s="299">
        <f t="shared" si="265"/>
        <v>18.214859172005891</v>
      </c>
    </row>
    <row r="1263" spans="1:122" x14ac:dyDescent="0.25">
      <c r="A1263" t="s">
        <v>9693</v>
      </c>
      <c r="B1263" t="s">
        <v>9694</v>
      </c>
      <c r="C1263" t="s">
        <v>1668</v>
      </c>
      <c r="D1263" t="s">
        <v>9695</v>
      </c>
      <c r="E1263" t="s">
        <v>268</v>
      </c>
      <c r="F1263" t="s">
        <v>156</v>
      </c>
      <c r="G1263" t="s">
        <v>9696</v>
      </c>
      <c r="H1263" t="s">
        <v>1028</v>
      </c>
      <c r="I1263" t="s">
        <v>9697</v>
      </c>
      <c r="J1263" t="s">
        <v>156</v>
      </c>
      <c r="K1263" t="s">
        <v>2442</v>
      </c>
      <c r="L1263" t="s">
        <v>872</v>
      </c>
      <c r="M1263" t="s">
        <v>10424</v>
      </c>
      <c r="N1263" t="s">
        <v>984</v>
      </c>
      <c r="O1263" t="s">
        <v>873</v>
      </c>
      <c r="P1263" t="s">
        <v>10365</v>
      </c>
      <c r="Q1263" t="s">
        <v>299</v>
      </c>
      <c r="R1263" t="s">
        <v>268</v>
      </c>
      <c r="S1263" t="s">
        <v>268</v>
      </c>
      <c r="T1263" t="s">
        <v>268</v>
      </c>
      <c r="U1263" t="s">
        <v>268</v>
      </c>
      <c r="V1263" t="s">
        <v>268</v>
      </c>
      <c r="W1263" t="s">
        <v>10424</v>
      </c>
      <c r="X1263" t="s">
        <v>10365</v>
      </c>
      <c r="Y1263" t="s">
        <v>299</v>
      </c>
      <c r="Z1263" t="s">
        <v>268</v>
      </c>
      <c r="AA1263" t="s">
        <v>268</v>
      </c>
      <c r="AB1263" t="s">
        <v>268</v>
      </c>
      <c r="AC1263" t="s">
        <v>268</v>
      </c>
      <c r="AD1263" t="s">
        <v>268</v>
      </c>
      <c r="AE1263" t="s">
        <v>287</v>
      </c>
      <c r="AF1263" t="s">
        <v>1811</v>
      </c>
      <c r="AG1263" t="s">
        <v>875</v>
      </c>
      <c r="AH1263" t="s">
        <v>380</v>
      </c>
      <c r="AI1263" t="s">
        <v>793</v>
      </c>
      <c r="AJ1263" t="s">
        <v>268</v>
      </c>
      <c r="AK1263" t="s">
        <v>467</v>
      </c>
      <c r="AL1263" t="s">
        <v>268</v>
      </c>
      <c r="AM1263" t="s">
        <v>355</v>
      </c>
      <c r="AN1263" t="s">
        <v>268</v>
      </c>
      <c r="AO1263" t="s">
        <v>268</v>
      </c>
      <c r="AP1263" t="s">
        <v>268</v>
      </c>
      <c r="AQ1263" t="s">
        <v>268</v>
      </c>
      <c r="AR1263" t="s">
        <v>268</v>
      </c>
      <c r="AS1263" t="s">
        <v>268</v>
      </c>
      <c r="AT1263" t="s">
        <v>268</v>
      </c>
      <c r="AU1263" t="s">
        <v>268</v>
      </c>
      <c r="AV1263" t="s">
        <v>268</v>
      </c>
      <c r="AW1263" t="s">
        <v>268</v>
      </c>
      <c r="AX1263" t="s">
        <v>268</v>
      </c>
      <c r="AY1263" t="s">
        <v>268</v>
      </c>
      <c r="AZ1263" t="s">
        <v>268</v>
      </c>
      <c r="BA1263" t="s">
        <v>268</v>
      </c>
      <c r="BB1263" t="s">
        <v>268</v>
      </c>
      <c r="BC1263" t="s">
        <v>268</v>
      </c>
      <c r="BD1263" t="s">
        <v>268</v>
      </c>
      <c r="BE1263" t="s">
        <v>268</v>
      </c>
      <c r="BF1263" t="s">
        <v>268</v>
      </c>
      <c r="BG1263" t="s">
        <v>268</v>
      </c>
      <c r="BH1263" t="s">
        <v>268</v>
      </c>
      <c r="BI1263" t="s">
        <v>268</v>
      </c>
      <c r="BJ1263" t="s">
        <v>268</v>
      </c>
      <c r="BK1263" t="s">
        <v>268</v>
      </c>
      <c r="BL1263" t="s">
        <v>268</v>
      </c>
      <c r="BM1263" t="s">
        <v>268</v>
      </c>
      <c r="BN1263" t="s">
        <v>268</v>
      </c>
      <c r="BO1263" t="s">
        <v>268</v>
      </c>
      <c r="BP1263" t="s">
        <v>268</v>
      </c>
      <c r="BQ1263" t="s">
        <v>268</v>
      </c>
      <c r="BR1263" t="s">
        <v>268</v>
      </c>
      <c r="BS1263" t="s">
        <v>268</v>
      </c>
      <c r="BT1263" t="s">
        <v>268</v>
      </c>
      <c r="BU1263" t="s">
        <v>268</v>
      </c>
      <c r="BV1263" t="s">
        <v>268</v>
      </c>
      <c r="BW1263" t="s">
        <v>268</v>
      </c>
      <c r="BX1263" t="s">
        <v>268</v>
      </c>
      <c r="BY1263">
        <v>70</v>
      </c>
      <c r="BZ1263">
        <v>70</v>
      </c>
      <c r="CA1263" t="s">
        <v>142</v>
      </c>
      <c r="CB1263" s="356">
        <v>122</v>
      </c>
      <c r="CC1263" t="s">
        <v>876</v>
      </c>
      <c r="CD1263" t="s">
        <v>268</v>
      </c>
      <c r="CE1263" t="s">
        <v>268</v>
      </c>
      <c r="CF1263" s="356">
        <v>2</v>
      </c>
      <c r="CG1263" t="s">
        <v>268</v>
      </c>
      <c r="CH1263" t="s">
        <v>268</v>
      </c>
      <c r="CI1263" t="s">
        <v>268</v>
      </c>
      <c r="CJ1263" t="s">
        <v>268</v>
      </c>
      <c r="CK1263" t="s">
        <v>268</v>
      </c>
      <c r="CL1263" t="s">
        <v>268</v>
      </c>
      <c r="CM1263" t="s">
        <v>11224</v>
      </c>
      <c r="CN1263">
        <v>91.7</v>
      </c>
      <c r="CO1263" t="s">
        <v>268</v>
      </c>
      <c r="CP1263">
        <v>91.7</v>
      </c>
      <c r="CQ1263">
        <v>365</v>
      </c>
      <c r="CR1263" t="s">
        <v>878</v>
      </c>
      <c r="CS1263" t="s">
        <v>11225</v>
      </c>
      <c r="CT1263" t="s">
        <v>11226</v>
      </c>
      <c r="CU1263" t="s">
        <v>11227</v>
      </c>
      <c r="CV1263" t="s">
        <v>268</v>
      </c>
      <c r="CW1263" t="s">
        <v>268</v>
      </c>
      <c r="CX1263" t="s">
        <v>268</v>
      </c>
      <c r="CY1263" t="s">
        <v>268</v>
      </c>
      <c r="CZ1263" t="s">
        <v>268</v>
      </c>
      <c r="DA1263" t="s">
        <v>268</v>
      </c>
      <c r="DB1263" s="429">
        <f t="shared" si="253"/>
        <v>0</v>
      </c>
      <c r="DC1263" s="284">
        <f t="shared" si="254"/>
        <v>0</v>
      </c>
      <c r="DD1263" s="284">
        <f t="shared" si="255"/>
        <v>0</v>
      </c>
      <c r="DE1263" s="284">
        <f t="shared" si="256"/>
        <v>0</v>
      </c>
      <c r="DF1263" s="295">
        <f t="shared" si="257"/>
        <v>70</v>
      </c>
      <c r="DG1263" s="284">
        <f t="shared" si="258"/>
        <v>0</v>
      </c>
      <c r="DH1263" s="284">
        <f t="shared" si="259"/>
        <v>0</v>
      </c>
      <c r="DI1263" s="284">
        <f t="shared" si="260"/>
        <v>0</v>
      </c>
      <c r="DJ1263" s="284">
        <f t="shared" si="261"/>
        <v>0</v>
      </c>
      <c r="DK1263" s="295">
        <f t="shared" si="262"/>
        <v>1</v>
      </c>
      <c r="DL1263" s="297">
        <f t="shared" si="263"/>
        <v>2</v>
      </c>
      <c r="DM1263" s="430">
        <f>IFERROR(IF(CA1263="D",IF(DL1263="A dispo.",DF1263*VLOOKUP('DATI INPUT'!$F$27,TARIFFE_UD,4,FALSE),DF1263*VLOOKUP(DL1263,TARIFFE_UD,4,FALSE)),DF1263*VLOOKUP(CB1263-100,TARIFFE_UND,4,FALSE)),0)</f>
        <v>40.263418665456541</v>
      </c>
      <c r="DN1263" s="430">
        <f>IFERROR(IF(CA1263="D",IF(DL1263="A dispo.",DK1263*VLOOKUP('DATI INPUT'!$F$27,TARIFFE_UD,5,FALSE),DK1263*VLOOKUP(DL1263,TARIFFE_UD,5,FALSE)),DK1263*VLOOKUP(CB1263-100,TARIFFE_UND,5,FALSE)),0)</f>
        <v>51.443731886070836</v>
      </c>
      <c r="DO1263" s="431">
        <f t="shared" si="264"/>
        <v>7.1505515273742049E-3</v>
      </c>
      <c r="DP1263" s="299">
        <f>IFERROR(IF(CA1263="D",IF(DL1263="A dispo.",DF1263*VLOOKUP('DATI INPUT'!$F$27,TARIFFE_UD,2,FALSE),DF1263*VLOOKUP(DL1263,TARIFFE_UD,2,FALSE)),DF1263*VLOOKUP(CB1263-100,TARIFFE_UND,2,FALSE)),0)</f>
        <v>50.303516070837532</v>
      </c>
      <c r="DQ1263" s="299">
        <f>IFERROR(IF(CA1263="D",IF(DL1263="A dispo.",DK1263*VLOOKUP('DATI INPUT'!$F$27,TARIFFE_UD,3,FALSE),DK1263*VLOOKUP(DL1263,TARIFFE_UD,3,FALSE)),DK1263*VLOOKUP(CB1263-100,TARIFFE_UND,3,FALSE)),0)</f>
        <v>46.077822723118445</v>
      </c>
      <c r="DR1263" s="299">
        <f t="shared" si="265"/>
        <v>96.381338793955976</v>
      </c>
    </row>
    <row r="1264" spans="1:122" x14ac:dyDescent="0.25">
      <c r="A1264" t="s">
        <v>9699</v>
      </c>
      <c r="B1264" t="s">
        <v>9694</v>
      </c>
      <c r="C1264" t="s">
        <v>1669</v>
      </c>
      <c r="D1264" t="s">
        <v>9695</v>
      </c>
      <c r="E1264" t="s">
        <v>268</v>
      </c>
      <c r="F1264" t="s">
        <v>156</v>
      </c>
      <c r="G1264" t="s">
        <v>9696</v>
      </c>
      <c r="H1264" t="s">
        <v>1028</v>
      </c>
      <c r="I1264" t="s">
        <v>9697</v>
      </c>
      <c r="J1264" t="s">
        <v>156</v>
      </c>
      <c r="K1264" t="s">
        <v>2442</v>
      </c>
      <c r="L1264" t="s">
        <v>872</v>
      </c>
      <c r="M1264" t="s">
        <v>10424</v>
      </c>
      <c r="N1264" t="s">
        <v>984</v>
      </c>
      <c r="O1264" t="s">
        <v>873</v>
      </c>
      <c r="P1264" t="s">
        <v>10365</v>
      </c>
      <c r="Q1264" t="s">
        <v>299</v>
      </c>
      <c r="R1264" t="s">
        <v>268</v>
      </c>
      <c r="S1264" t="s">
        <v>268</v>
      </c>
      <c r="T1264" t="s">
        <v>268</v>
      </c>
      <c r="U1264" t="s">
        <v>268</v>
      </c>
      <c r="V1264" t="s">
        <v>268</v>
      </c>
      <c r="W1264" t="s">
        <v>10424</v>
      </c>
      <c r="X1264" t="s">
        <v>10365</v>
      </c>
      <c r="Y1264" t="s">
        <v>299</v>
      </c>
      <c r="Z1264" t="s">
        <v>268</v>
      </c>
      <c r="AA1264" t="s">
        <v>268</v>
      </c>
      <c r="AB1264" t="s">
        <v>268</v>
      </c>
      <c r="AC1264" t="s">
        <v>268</v>
      </c>
      <c r="AD1264" t="s">
        <v>268</v>
      </c>
      <c r="AE1264" t="s">
        <v>287</v>
      </c>
      <c r="AF1264" t="s">
        <v>1811</v>
      </c>
      <c r="AG1264" t="s">
        <v>875</v>
      </c>
      <c r="AH1264" t="s">
        <v>380</v>
      </c>
      <c r="AI1264" t="s">
        <v>793</v>
      </c>
      <c r="AJ1264" t="s">
        <v>268</v>
      </c>
      <c r="AK1264" t="s">
        <v>352</v>
      </c>
      <c r="AL1264" t="s">
        <v>268</v>
      </c>
      <c r="AM1264" t="s">
        <v>353</v>
      </c>
      <c r="AN1264" t="s">
        <v>268</v>
      </c>
      <c r="AO1264" t="s">
        <v>268</v>
      </c>
      <c r="AP1264" t="s">
        <v>268</v>
      </c>
      <c r="AQ1264" t="s">
        <v>268</v>
      </c>
      <c r="AR1264" t="s">
        <v>268</v>
      </c>
      <c r="AS1264" t="s">
        <v>268</v>
      </c>
      <c r="AT1264" t="s">
        <v>268</v>
      </c>
      <c r="AU1264" t="s">
        <v>268</v>
      </c>
      <c r="AV1264" t="s">
        <v>268</v>
      </c>
      <c r="AW1264" t="s">
        <v>268</v>
      </c>
      <c r="AX1264" t="s">
        <v>268</v>
      </c>
      <c r="AY1264" t="s">
        <v>268</v>
      </c>
      <c r="AZ1264" t="s">
        <v>268</v>
      </c>
      <c r="BA1264" t="s">
        <v>268</v>
      </c>
      <c r="BB1264" t="s">
        <v>268</v>
      </c>
      <c r="BC1264" t="s">
        <v>268</v>
      </c>
      <c r="BD1264" t="s">
        <v>268</v>
      </c>
      <c r="BE1264" t="s">
        <v>268</v>
      </c>
      <c r="BF1264" t="s">
        <v>268</v>
      </c>
      <c r="BG1264" t="s">
        <v>268</v>
      </c>
      <c r="BH1264" t="s">
        <v>268</v>
      </c>
      <c r="BI1264" t="s">
        <v>268</v>
      </c>
      <c r="BJ1264" t="s">
        <v>268</v>
      </c>
      <c r="BK1264" t="s">
        <v>268</v>
      </c>
      <c r="BL1264" t="s">
        <v>268</v>
      </c>
      <c r="BM1264" t="s">
        <v>268</v>
      </c>
      <c r="BN1264" t="s">
        <v>268</v>
      </c>
      <c r="BO1264" t="s">
        <v>268</v>
      </c>
      <c r="BP1264" t="s">
        <v>268</v>
      </c>
      <c r="BQ1264" t="s">
        <v>268</v>
      </c>
      <c r="BR1264" t="s">
        <v>268</v>
      </c>
      <c r="BS1264" t="s">
        <v>268</v>
      </c>
      <c r="BT1264" t="s">
        <v>268</v>
      </c>
      <c r="BU1264" t="s">
        <v>268</v>
      </c>
      <c r="BV1264" t="s">
        <v>268</v>
      </c>
      <c r="BW1264" t="s">
        <v>268</v>
      </c>
      <c r="BX1264" t="s">
        <v>268</v>
      </c>
      <c r="BY1264">
        <v>15</v>
      </c>
      <c r="BZ1264">
        <v>15</v>
      </c>
      <c r="CA1264" t="s">
        <v>142</v>
      </c>
      <c r="CB1264" s="356">
        <v>123</v>
      </c>
      <c r="CC1264" t="s">
        <v>1817</v>
      </c>
      <c r="CD1264" t="s">
        <v>268</v>
      </c>
      <c r="CE1264" t="s">
        <v>268</v>
      </c>
      <c r="CF1264" s="356">
        <v>2</v>
      </c>
      <c r="CG1264" t="s">
        <v>268</v>
      </c>
      <c r="CH1264" t="s">
        <v>268</v>
      </c>
      <c r="CI1264" t="s">
        <v>268</v>
      </c>
      <c r="CJ1264" t="s">
        <v>268</v>
      </c>
      <c r="CK1264" t="s">
        <v>268</v>
      </c>
      <c r="CL1264" t="s">
        <v>268</v>
      </c>
      <c r="CM1264" t="s">
        <v>11224</v>
      </c>
      <c r="CN1264">
        <v>8.6300000000000008</v>
      </c>
      <c r="CO1264" t="s">
        <v>268</v>
      </c>
      <c r="CP1264">
        <v>8.6300000000000008</v>
      </c>
      <c r="CQ1264">
        <v>365</v>
      </c>
      <c r="CR1264" t="s">
        <v>878</v>
      </c>
      <c r="CS1264" t="s">
        <v>11225</v>
      </c>
      <c r="CT1264" t="s">
        <v>11226</v>
      </c>
      <c r="CU1264" t="s">
        <v>11227</v>
      </c>
      <c r="CV1264" t="s">
        <v>268</v>
      </c>
      <c r="CW1264" t="s">
        <v>268</v>
      </c>
      <c r="CX1264" t="s">
        <v>268</v>
      </c>
      <c r="CY1264" t="s">
        <v>268</v>
      </c>
      <c r="CZ1264" t="s">
        <v>268</v>
      </c>
      <c r="DA1264" t="s">
        <v>268</v>
      </c>
      <c r="DB1264" s="429">
        <f t="shared" si="253"/>
        <v>0</v>
      </c>
      <c r="DC1264" s="284">
        <f t="shared" si="254"/>
        <v>0</v>
      </c>
      <c r="DD1264" s="284">
        <f t="shared" si="255"/>
        <v>0</v>
      </c>
      <c r="DE1264" s="284">
        <f t="shared" si="256"/>
        <v>0</v>
      </c>
      <c r="DF1264" s="295">
        <f t="shared" si="257"/>
        <v>15</v>
      </c>
      <c r="DG1264" s="284">
        <f t="shared" si="258"/>
        <v>1</v>
      </c>
      <c r="DH1264" s="284">
        <f t="shared" si="259"/>
        <v>0</v>
      </c>
      <c r="DI1264" s="284">
        <f t="shared" si="260"/>
        <v>0</v>
      </c>
      <c r="DJ1264" s="284">
        <f t="shared" si="261"/>
        <v>0</v>
      </c>
      <c r="DK1264" s="295">
        <f t="shared" si="262"/>
        <v>0</v>
      </c>
      <c r="DL1264" s="297">
        <f t="shared" si="263"/>
        <v>2</v>
      </c>
      <c r="DM1264" s="430">
        <f>IFERROR(IF(CA1264="D",IF(DL1264="A dispo.",DF1264*VLOOKUP('DATI INPUT'!$F$27,TARIFFE_UD,4,FALSE),DF1264*VLOOKUP(DL1264,TARIFFE_UD,4,FALSE)),DF1264*VLOOKUP(CB1264-100,TARIFFE_UND,4,FALSE)),0)</f>
        <v>8.627875428312116</v>
      </c>
      <c r="DN1264" s="430">
        <f>IFERROR(IF(CA1264="D",IF(DL1264="A dispo.",DK1264*VLOOKUP('DATI INPUT'!$F$27,TARIFFE_UD,5,FALSE),DK1264*VLOOKUP(DL1264,TARIFFE_UD,5,FALSE)),DK1264*VLOOKUP(CB1264-100,TARIFFE_UND,5,FALSE)),0)</f>
        <v>0</v>
      </c>
      <c r="DO1264" s="431">
        <f t="shared" si="264"/>
        <v>-2.1245716878848242E-3</v>
      </c>
      <c r="DP1264" s="299">
        <f>IFERROR(IF(CA1264="D",IF(DL1264="A dispo.",DF1264*VLOOKUP('DATI INPUT'!$F$27,TARIFFE_UD,2,FALSE),DF1264*VLOOKUP(DL1264,TARIFFE_UD,2,FALSE)),DF1264*VLOOKUP(CB1264-100,TARIFFE_UND,2,FALSE)),0)</f>
        <v>10.779324872322329</v>
      </c>
      <c r="DQ1264" s="299">
        <f>IFERROR(IF(CA1264="D",IF(DL1264="A dispo.",DK1264*VLOOKUP('DATI INPUT'!$F$27,TARIFFE_UD,3,FALSE),DK1264*VLOOKUP(DL1264,TARIFFE_UD,3,FALSE)),DK1264*VLOOKUP(CB1264-100,TARIFFE_UND,3,FALSE)),0)</f>
        <v>0</v>
      </c>
      <c r="DR1264" s="299">
        <f t="shared" si="265"/>
        <v>10.779324872322329</v>
      </c>
    </row>
    <row r="1265" spans="1:122" x14ac:dyDescent="0.25">
      <c r="A1265" t="s">
        <v>9700</v>
      </c>
      <c r="B1265" t="s">
        <v>9701</v>
      </c>
      <c r="C1265" t="s">
        <v>9702</v>
      </c>
      <c r="D1265" t="s">
        <v>9703</v>
      </c>
      <c r="E1265" t="s">
        <v>268</v>
      </c>
      <c r="F1265" t="s">
        <v>156</v>
      </c>
      <c r="G1265" t="s">
        <v>9704</v>
      </c>
      <c r="H1265" t="s">
        <v>849</v>
      </c>
      <c r="I1265" t="s">
        <v>8125</v>
      </c>
      <c r="J1265" t="s">
        <v>156</v>
      </c>
      <c r="K1265" t="s">
        <v>9705</v>
      </c>
      <c r="L1265" t="s">
        <v>960</v>
      </c>
      <c r="M1265" t="s">
        <v>1522</v>
      </c>
      <c r="N1265" t="s">
        <v>984</v>
      </c>
      <c r="O1265" t="s">
        <v>873</v>
      </c>
      <c r="P1265" t="s">
        <v>1310</v>
      </c>
      <c r="Q1265" t="s">
        <v>346</v>
      </c>
      <c r="R1265" t="s">
        <v>268</v>
      </c>
      <c r="S1265" t="s">
        <v>268</v>
      </c>
      <c r="T1265" t="s">
        <v>268</v>
      </c>
      <c r="U1265" t="s">
        <v>268</v>
      </c>
      <c r="V1265" t="s">
        <v>268</v>
      </c>
      <c r="W1265" t="s">
        <v>1522</v>
      </c>
      <c r="X1265" t="s">
        <v>1310</v>
      </c>
      <c r="Y1265" t="s">
        <v>346</v>
      </c>
      <c r="Z1265" t="s">
        <v>268</v>
      </c>
      <c r="AA1265" t="s">
        <v>268</v>
      </c>
      <c r="AB1265" t="s">
        <v>268</v>
      </c>
      <c r="AC1265" t="s">
        <v>268</v>
      </c>
      <c r="AD1265" t="s">
        <v>268</v>
      </c>
      <c r="AE1265" t="s">
        <v>287</v>
      </c>
      <c r="AF1265" t="s">
        <v>1811</v>
      </c>
      <c r="AG1265" t="s">
        <v>875</v>
      </c>
      <c r="AH1265" t="s">
        <v>1812</v>
      </c>
      <c r="AI1265" t="s">
        <v>741</v>
      </c>
      <c r="AJ1265" t="s">
        <v>268</v>
      </c>
      <c r="AK1265" t="s">
        <v>413</v>
      </c>
      <c r="AL1265" t="s">
        <v>268</v>
      </c>
      <c r="AM1265" t="s">
        <v>288</v>
      </c>
      <c r="AN1265" t="s">
        <v>268</v>
      </c>
      <c r="AO1265" t="s">
        <v>268</v>
      </c>
      <c r="AP1265" t="s">
        <v>268</v>
      </c>
      <c r="AQ1265" t="s">
        <v>268</v>
      </c>
      <c r="AR1265" t="s">
        <v>268</v>
      </c>
      <c r="AS1265" t="s">
        <v>268</v>
      </c>
      <c r="AT1265" t="s">
        <v>268</v>
      </c>
      <c r="AU1265" t="s">
        <v>268</v>
      </c>
      <c r="AV1265" t="s">
        <v>268</v>
      </c>
      <c r="AW1265" t="s">
        <v>268</v>
      </c>
      <c r="AX1265" t="s">
        <v>268</v>
      </c>
      <c r="AY1265" t="s">
        <v>268</v>
      </c>
      <c r="AZ1265" t="s">
        <v>268</v>
      </c>
      <c r="BA1265" t="s">
        <v>268</v>
      </c>
      <c r="BB1265" t="s">
        <v>268</v>
      </c>
      <c r="BC1265" t="s">
        <v>268</v>
      </c>
      <c r="BD1265" t="s">
        <v>268</v>
      </c>
      <c r="BE1265" t="s">
        <v>268</v>
      </c>
      <c r="BF1265" t="s">
        <v>268</v>
      </c>
      <c r="BG1265" t="s">
        <v>268</v>
      </c>
      <c r="BH1265" t="s">
        <v>268</v>
      </c>
      <c r="BI1265" t="s">
        <v>268</v>
      </c>
      <c r="BJ1265" t="s">
        <v>268</v>
      </c>
      <c r="BK1265" t="s">
        <v>268</v>
      </c>
      <c r="BL1265" t="s">
        <v>268</v>
      </c>
      <c r="BM1265" t="s">
        <v>268</v>
      </c>
      <c r="BN1265" t="s">
        <v>268</v>
      </c>
      <c r="BO1265" t="s">
        <v>268</v>
      </c>
      <c r="BP1265" t="s">
        <v>268</v>
      </c>
      <c r="BQ1265" t="s">
        <v>268</v>
      </c>
      <c r="BR1265" t="s">
        <v>268</v>
      </c>
      <c r="BS1265" t="s">
        <v>268</v>
      </c>
      <c r="BT1265" t="s">
        <v>268</v>
      </c>
      <c r="BU1265" t="s">
        <v>268</v>
      </c>
      <c r="BV1265" t="s">
        <v>268</v>
      </c>
      <c r="BW1265" t="s">
        <v>268</v>
      </c>
      <c r="BX1265" t="s">
        <v>268</v>
      </c>
      <c r="BY1265">
        <v>65</v>
      </c>
      <c r="BZ1265">
        <v>65</v>
      </c>
      <c r="CA1265" t="s">
        <v>142</v>
      </c>
      <c r="CB1265" s="356">
        <v>122</v>
      </c>
      <c r="CC1265" t="s">
        <v>876</v>
      </c>
      <c r="CD1265" t="s">
        <v>268</v>
      </c>
      <c r="CE1265" t="s">
        <v>268</v>
      </c>
      <c r="CF1265" s="356">
        <v>1</v>
      </c>
      <c r="CG1265" t="s">
        <v>268</v>
      </c>
      <c r="CH1265" t="s">
        <v>268</v>
      </c>
      <c r="CI1265" t="s">
        <v>268</v>
      </c>
      <c r="CJ1265" t="s">
        <v>268</v>
      </c>
      <c r="CK1265" t="s">
        <v>268</v>
      </c>
      <c r="CL1265" t="s">
        <v>268</v>
      </c>
      <c r="CM1265" t="s">
        <v>11224</v>
      </c>
      <c r="CN1265">
        <v>48.98</v>
      </c>
      <c r="CO1265" t="s">
        <v>268</v>
      </c>
      <c r="CP1265">
        <v>48.98</v>
      </c>
      <c r="CQ1265">
        <v>365</v>
      </c>
      <c r="CR1265" t="s">
        <v>878</v>
      </c>
      <c r="CS1265" t="s">
        <v>11225</v>
      </c>
      <c r="CT1265" t="s">
        <v>11226</v>
      </c>
      <c r="CU1265" t="s">
        <v>11227</v>
      </c>
      <c r="CV1265" t="s">
        <v>268</v>
      </c>
      <c r="CW1265" t="s">
        <v>268</v>
      </c>
      <c r="CX1265" t="s">
        <v>268</v>
      </c>
      <c r="CY1265" t="s">
        <v>268</v>
      </c>
      <c r="CZ1265" t="s">
        <v>268</v>
      </c>
      <c r="DA1265" t="s">
        <v>268</v>
      </c>
      <c r="DB1265" s="429">
        <f t="shared" si="253"/>
        <v>0</v>
      </c>
      <c r="DC1265" s="284">
        <f t="shared" si="254"/>
        <v>0</v>
      </c>
      <c r="DD1265" s="284">
        <f t="shared" si="255"/>
        <v>0</v>
      </c>
      <c r="DE1265" s="284">
        <f t="shared" si="256"/>
        <v>0</v>
      </c>
      <c r="DF1265" s="295">
        <f t="shared" si="257"/>
        <v>65</v>
      </c>
      <c r="DG1265" s="284">
        <f t="shared" si="258"/>
        <v>0</v>
      </c>
      <c r="DH1265" s="284">
        <f t="shared" si="259"/>
        <v>0</v>
      </c>
      <c r="DI1265" s="284">
        <f t="shared" si="260"/>
        <v>0</v>
      </c>
      <c r="DJ1265" s="284">
        <f t="shared" si="261"/>
        <v>0</v>
      </c>
      <c r="DK1265" s="295">
        <f t="shared" si="262"/>
        <v>1</v>
      </c>
      <c r="DL1265" s="297">
        <f t="shared" si="263"/>
        <v>1</v>
      </c>
      <c r="DM1265" s="430">
        <f>IFERROR(IF(CA1265="D",IF(DL1265="A dispo.",DF1265*VLOOKUP('DATI INPUT'!$F$27,TARIFFE_UD,4,FALSE),DF1265*VLOOKUP(DL1265,TARIFFE_UD,4,FALSE)),DF1265*VLOOKUP(CB1265-100,TARIFFE_UND,4,FALSE)),0)</f>
        <v>32.046394448016429</v>
      </c>
      <c r="DN1265" s="430">
        <f>IFERROR(IF(CA1265="D",IF(DL1265="A dispo.",DK1265*VLOOKUP('DATI INPUT'!$F$27,TARIFFE_UD,5,FALSE),DK1265*VLOOKUP(DL1265,TARIFFE_UD,5,FALSE)),DK1265*VLOOKUP(CB1265-100,TARIFFE_UND,5,FALSE)),0)</f>
        <v>16.930848468833439</v>
      </c>
      <c r="DO1265" s="431">
        <f t="shared" si="264"/>
        <v>-2.7570831501293469E-3</v>
      </c>
      <c r="DP1265" s="299">
        <f>IFERROR(IF(CA1265="D",IF(DL1265="A dispo.",DF1265*VLOOKUP('DATI INPUT'!$F$27,TARIFFE_UD,2,FALSE),DF1265*VLOOKUP(DL1265,TARIFFE_UD,2,FALSE)),DF1265*VLOOKUP(CB1265-100,TARIFFE_UND,2,FALSE)),0)</f>
        <v>40.037492382911509</v>
      </c>
      <c r="DQ1265" s="299">
        <f>IFERROR(IF(CA1265="D",IF(DL1265="A dispo.",DK1265*VLOOKUP('DATI INPUT'!$F$27,TARIFFE_UD,3,FALSE),DK1265*VLOOKUP(DL1265,TARIFFE_UD,3,FALSE)),DK1265*VLOOKUP(CB1265-100,TARIFFE_UND,3,FALSE)),0)</f>
        <v>15.164853048114928</v>
      </c>
      <c r="DR1265" s="299">
        <f t="shared" si="265"/>
        <v>55.202345431026437</v>
      </c>
    </row>
    <row r="1266" spans="1:122" x14ac:dyDescent="0.25">
      <c r="A1266" t="s">
        <v>9706</v>
      </c>
      <c r="B1266" t="s">
        <v>9701</v>
      </c>
      <c r="C1266" t="s">
        <v>9707</v>
      </c>
      <c r="D1266" t="s">
        <v>9703</v>
      </c>
      <c r="E1266" t="s">
        <v>268</v>
      </c>
      <c r="F1266" t="s">
        <v>156</v>
      </c>
      <c r="G1266" t="s">
        <v>9704</v>
      </c>
      <c r="H1266" t="s">
        <v>849</v>
      </c>
      <c r="I1266" t="s">
        <v>8125</v>
      </c>
      <c r="J1266" t="s">
        <v>156</v>
      </c>
      <c r="K1266" t="s">
        <v>9705</v>
      </c>
      <c r="L1266" t="s">
        <v>960</v>
      </c>
      <c r="M1266" t="s">
        <v>1522</v>
      </c>
      <c r="N1266" t="s">
        <v>984</v>
      </c>
      <c r="O1266" t="s">
        <v>873</v>
      </c>
      <c r="P1266" t="s">
        <v>1310</v>
      </c>
      <c r="Q1266" t="s">
        <v>346</v>
      </c>
      <c r="R1266" t="s">
        <v>268</v>
      </c>
      <c r="S1266" t="s">
        <v>268</v>
      </c>
      <c r="T1266" t="s">
        <v>268</v>
      </c>
      <c r="U1266" t="s">
        <v>268</v>
      </c>
      <c r="V1266" t="s">
        <v>268</v>
      </c>
      <c r="W1266" t="s">
        <v>2023</v>
      </c>
      <c r="X1266" t="s">
        <v>613</v>
      </c>
      <c r="Y1266" t="s">
        <v>555</v>
      </c>
      <c r="Z1266" t="s">
        <v>268</v>
      </c>
      <c r="AA1266" t="s">
        <v>268</v>
      </c>
      <c r="AB1266" t="s">
        <v>268</v>
      </c>
      <c r="AC1266" t="s">
        <v>268</v>
      </c>
      <c r="AD1266" t="s">
        <v>268</v>
      </c>
      <c r="AE1266" t="s">
        <v>287</v>
      </c>
      <c r="AF1266" t="s">
        <v>1811</v>
      </c>
      <c r="AG1266" t="s">
        <v>875</v>
      </c>
      <c r="AH1266" t="s">
        <v>1812</v>
      </c>
      <c r="AI1266" t="s">
        <v>741</v>
      </c>
      <c r="AJ1266" t="s">
        <v>268</v>
      </c>
      <c r="AK1266" t="s">
        <v>354</v>
      </c>
      <c r="AL1266" t="s">
        <v>268</v>
      </c>
      <c r="AM1266" t="s">
        <v>353</v>
      </c>
      <c r="AN1266" t="s">
        <v>268</v>
      </c>
      <c r="AO1266" t="s">
        <v>268</v>
      </c>
      <c r="AP1266" t="s">
        <v>268</v>
      </c>
      <c r="AQ1266" t="s">
        <v>268</v>
      </c>
      <c r="AR1266" t="s">
        <v>268</v>
      </c>
      <c r="AS1266" t="s">
        <v>268</v>
      </c>
      <c r="AT1266" t="s">
        <v>268</v>
      </c>
      <c r="AU1266" t="s">
        <v>268</v>
      </c>
      <c r="AV1266" t="s">
        <v>268</v>
      </c>
      <c r="AW1266" t="s">
        <v>268</v>
      </c>
      <c r="AX1266" t="s">
        <v>268</v>
      </c>
      <c r="AY1266" t="s">
        <v>268</v>
      </c>
      <c r="AZ1266" t="s">
        <v>268</v>
      </c>
      <c r="BA1266" t="s">
        <v>268</v>
      </c>
      <c r="BB1266" t="s">
        <v>268</v>
      </c>
      <c r="BC1266" t="s">
        <v>268</v>
      </c>
      <c r="BD1266" t="s">
        <v>268</v>
      </c>
      <c r="BE1266" t="s">
        <v>268</v>
      </c>
      <c r="BF1266" t="s">
        <v>268</v>
      </c>
      <c r="BG1266" t="s">
        <v>268</v>
      </c>
      <c r="BH1266" t="s">
        <v>268</v>
      </c>
      <c r="BI1266" t="s">
        <v>268</v>
      </c>
      <c r="BJ1266" t="s">
        <v>268</v>
      </c>
      <c r="BK1266" t="s">
        <v>268</v>
      </c>
      <c r="BL1266" t="s">
        <v>268</v>
      </c>
      <c r="BM1266" t="s">
        <v>268</v>
      </c>
      <c r="BN1266" t="s">
        <v>268</v>
      </c>
      <c r="BO1266" t="s">
        <v>268</v>
      </c>
      <c r="BP1266" t="s">
        <v>268</v>
      </c>
      <c r="BQ1266" t="s">
        <v>268</v>
      </c>
      <c r="BR1266" t="s">
        <v>268</v>
      </c>
      <c r="BS1266" t="s">
        <v>268</v>
      </c>
      <c r="BT1266" t="s">
        <v>268</v>
      </c>
      <c r="BU1266" t="s">
        <v>268</v>
      </c>
      <c r="BV1266" t="s">
        <v>268</v>
      </c>
      <c r="BW1266" t="s">
        <v>268</v>
      </c>
      <c r="BX1266" t="s">
        <v>268</v>
      </c>
      <c r="BY1266">
        <v>72</v>
      </c>
      <c r="BZ1266">
        <v>72</v>
      </c>
      <c r="CA1266" t="s">
        <v>142</v>
      </c>
      <c r="CB1266" s="356">
        <v>123</v>
      </c>
      <c r="CC1266" t="s">
        <v>1817</v>
      </c>
      <c r="CD1266" t="s">
        <v>268</v>
      </c>
      <c r="CE1266" t="s">
        <v>268</v>
      </c>
      <c r="CF1266" s="356">
        <v>1</v>
      </c>
      <c r="CG1266" t="s">
        <v>268</v>
      </c>
      <c r="CH1266" t="s">
        <v>268</v>
      </c>
      <c r="CI1266" t="s">
        <v>268</v>
      </c>
      <c r="CJ1266" t="s">
        <v>268</v>
      </c>
      <c r="CK1266" t="s">
        <v>268</v>
      </c>
      <c r="CL1266" t="s">
        <v>268</v>
      </c>
      <c r="CM1266" t="s">
        <v>11224</v>
      </c>
      <c r="CN1266">
        <v>35.5</v>
      </c>
      <c r="CO1266" t="s">
        <v>268</v>
      </c>
      <c r="CP1266">
        <v>35.5</v>
      </c>
      <c r="CQ1266">
        <v>365</v>
      </c>
      <c r="CR1266" t="s">
        <v>878</v>
      </c>
      <c r="CS1266" t="s">
        <v>11225</v>
      </c>
      <c r="CT1266" t="s">
        <v>11226</v>
      </c>
      <c r="CU1266" t="s">
        <v>11227</v>
      </c>
      <c r="CV1266" t="s">
        <v>268</v>
      </c>
      <c r="CW1266" t="s">
        <v>268</v>
      </c>
      <c r="CX1266" t="s">
        <v>268</v>
      </c>
      <c r="CY1266" t="s">
        <v>268</v>
      </c>
      <c r="CZ1266" t="s">
        <v>268</v>
      </c>
      <c r="DA1266" t="s">
        <v>268</v>
      </c>
      <c r="DB1266" s="429">
        <f t="shared" si="253"/>
        <v>0</v>
      </c>
      <c r="DC1266" s="284">
        <f t="shared" si="254"/>
        <v>0</v>
      </c>
      <c r="DD1266" s="284">
        <f t="shared" si="255"/>
        <v>0</v>
      </c>
      <c r="DE1266" s="284">
        <f t="shared" si="256"/>
        <v>0</v>
      </c>
      <c r="DF1266" s="295">
        <f t="shared" si="257"/>
        <v>72</v>
      </c>
      <c r="DG1266" s="284">
        <f t="shared" si="258"/>
        <v>1</v>
      </c>
      <c r="DH1266" s="284">
        <f t="shared" si="259"/>
        <v>0</v>
      </c>
      <c r="DI1266" s="284">
        <f t="shared" si="260"/>
        <v>0</v>
      </c>
      <c r="DJ1266" s="284">
        <f t="shared" si="261"/>
        <v>0</v>
      </c>
      <c r="DK1266" s="295">
        <f t="shared" si="262"/>
        <v>0</v>
      </c>
      <c r="DL1266" s="297">
        <f t="shared" si="263"/>
        <v>1</v>
      </c>
      <c r="DM1266" s="430">
        <f>IFERROR(IF(CA1266="D",IF(DL1266="A dispo.",DF1266*VLOOKUP('DATI INPUT'!$F$27,TARIFFE_UD,4,FALSE),DF1266*VLOOKUP(DL1266,TARIFFE_UD,4,FALSE)),DF1266*VLOOKUP(CB1266-100,TARIFFE_UND,4,FALSE)),0)</f>
        <v>35.497544619341269</v>
      </c>
      <c r="DN1266" s="430">
        <f>IFERROR(IF(CA1266="D",IF(DL1266="A dispo.",DK1266*VLOOKUP('DATI INPUT'!$F$27,TARIFFE_UD,5,FALSE),DK1266*VLOOKUP(DL1266,TARIFFE_UD,5,FALSE)),DK1266*VLOOKUP(CB1266-100,TARIFFE_UND,5,FALSE)),0)</f>
        <v>0</v>
      </c>
      <c r="DO1266" s="431">
        <f t="shared" si="264"/>
        <v>-2.4553806587306326E-3</v>
      </c>
      <c r="DP1266" s="299">
        <f>IFERROR(IF(CA1266="D",IF(DL1266="A dispo.",DF1266*VLOOKUP('DATI INPUT'!$F$27,TARIFFE_UD,2,FALSE),DF1266*VLOOKUP(DL1266,TARIFFE_UD,2,FALSE)),DF1266*VLOOKUP(CB1266-100,TARIFFE_UND,2,FALSE)),0)</f>
        <v>44.349222331840437</v>
      </c>
      <c r="DQ1266" s="299">
        <f>IFERROR(IF(CA1266="D",IF(DL1266="A dispo.",DK1266*VLOOKUP('DATI INPUT'!$F$27,TARIFFE_UD,3,FALSE),DK1266*VLOOKUP(DL1266,TARIFFE_UD,3,FALSE)),DK1266*VLOOKUP(CB1266-100,TARIFFE_UND,3,FALSE)),0)</f>
        <v>0</v>
      </c>
      <c r="DR1266" s="299">
        <f t="shared" si="265"/>
        <v>44.349222331840437</v>
      </c>
    </row>
    <row r="1267" spans="1:122" x14ac:dyDescent="0.25">
      <c r="A1267" t="s">
        <v>9708</v>
      </c>
      <c r="B1267" t="s">
        <v>9709</v>
      </c>
      <c r="C1267" t="s">
        <v>1671</v>
      </c>
      <c r="D1267" t="s">
        <v>9710</v>
      </c>
      <c r="E1267" t="s">
        <v>268</v>
      </c>
      <c r="F1267" t="s">
        <v>156</v>
      </c>
      <c r="G1267" t="s">
        <v>9711</v>
      </c>
      <c r="H1267" t="s">
        <v>914</v>
      </c>
      <c r="I1267" t="s">
        <v>1172</v>
      </c>
      <c r="J1267" t="s">
        <v>156</v>
      </c>
      <c r="K1267" t="s">
        <v>9712</v>
      </c>
      <c r="L1267" t="s">
        <v>960</v>
      </c>
      <c r="M1267" t="s">
        <v>9713</v>
      </c>
      <c r="N1267" t="s">
        <v>984</v>
      </c>
      <c r="O1267" t="s">
        <v>873</v>
      </c>
      <c r="P1267" t="s">
        <v>6216</v>
      </c>
      <c r="Q1267" t="s">
        <v>315</v>
      </c>
      <c r="R1267" t="s">
        <v>268</v>
      </c>
      <c r="S1267" t="s">
        <v>268</v>
      </c>
      <c r="T1267" t="s">
        <v>268</v>
      </c>
      <c r="U1267" t="s">
        <v>268</v>
      </c>
      <c r="V1267" t="s">
        <v>268</v>
      </c>
      <c r="W1267" t="s">
        <v>9714</v>
      </c>
      <c r="X1267" t="s">
        <v>1934</v>
      </c>
      <c r="Y1267" t="s">
        <v>333</v>
      </c>
      <c r="Z1267" t="s">
        <v>268</v>
      </c>
      <c r="AA1267" t="s">
        <v>268</v>
      </c>
      <c r="AB1267" t="s">
        <v>268</v>
      </c>
      <c r="AC1267" t="s">
        <v>268</v>
      </c>
      <c r="AD1267" t="s">
        <v>268</v>
      </c>
      <c r="AE1267" t="s">
        <v>287</v>
      </c>
      <c r="AF1267" t="s">
        <v>1811</v>
      </c>
      <c r="AG1267" t="s">
        <v>875</v>
      </c>
      <c r="AH1267" t="s">
        <v>1935</v>
      </c>
      <c r="AI1267" t="s">
        <v>797</v>
      </c>
      <c r="AJ1267" t="s">
        <v>268</v>
      </c>
      <c r="AK1267" t="s">
        <v>410</v>
      </c>
      <c r="AL1267" t="s">
        <v>268</v>
      </c>
      <c r="AM1267" t="s">
        <v>355</v>
      </c>
      <c r="AN1267" t="s">
        <v>268</v>
      </c>
      <c r="AO1267" t="s">
        <v>268</v>
      </c>
      <c r="AP1267" t="s">
        <v>268</v>
      </c>
      <c r="AQ1267" t="s">
        <v>268</v>
      </c>
      <c r="AR1267" t="s">
        <v>268</v>
      </c>
      <c r="AS1267" t="s">
        <v>268</v>
      </c>
      <c r="AT1267" t="s">
        <v>268</v>
      </c>
      <c r="AU1267" t="s">
        <v>268</v>
      </c>
      <c r="AV1267" t="s">
        <v>268</v>
      </c>
      <c r="AW1267" t="s">
        <v>268</v>
      </c>
      <c r="AX1267" t="s">
        <v>268</v>
      </c>
      <c r="AY1267" t="s">
        <v>268</v>
      </c>
      <c r="AZ1267" t="s">
        <v>268</v>
      </c>
      <c r="BA1267" t="s">
        <v>268</v>
      </c>
      <c r="BB1267" t="s">
        <v>268</v>
      </c>
      <c r="BC1267" t="s">
        <v>268</v>
      </c>
      <c r="BD1267" t="s">
        <v>268</v>
      </c>
      <c r="BE1267" t="s">
        <v>268</v>
      </c>
      <c r="BF1267" t="s">
        <v>268</v>
      </c>
      <c r="BG1267" t="s">
        <v>268</v>
      </c>
      <c r="BH1267" t="s">
        <v>268</v>
      </c>
      <c r="BI1267" t="s">
        <v>268</v>
      </c>
      <c r="BJ1267" t="s">
        <v>268</v>
      </c>
      <c r="BK1267" t="s">
        <v>268</v>
      </c>
      <c r="BL1267" t="s">
        <v>268</v>
      </c>
      <c r="BM1267" t="s">
        <v>268</v>
      </c>
      <c r="BN1267" t="s">
        <v>268</v>
      </c>
      <c r="BO1267" t="s">
        <v>268</v>
      </c>
      <c r="BP1267" t="s">
        <v>268</v>
      </c>
      <c r="BQ1267" t="s">
        <v>268</v>
      </c>
      <c r="BR1267" t="s">
        <v>268</v>
      </c>
      <c r="BS1267" t="s">
        <v>268</v>
      </c>
      <c r="BT1267" t="s">
        <v>268</v>
      </c>
      <c r="BU1267" t="s">
        <v>268</v>
      </c>
      <c r="BV1267" t="s">
        <v>268</v>
      </c>
      <c r="BW1267" t="s">
        <v>268</v>
      </c>
      <c r="BX1267" t="s">
        <v>268</v>
      </c>
      <c r="BY1267">
        <v>86</v>
      </c>
      <c r="BZ1267">
        <v>86</v>
      </c>
      <c r="CA1267" t="s">
        <v>142</v>
      </c>
      <c r="CB1267" s="356">
        <v>122</v>
      </c>
      <c r="CC1267" t="s">
        <v>876</v>
      </c>
      <c r="CD1267" t="s">
        <v>268</v>
      </c>
      <c r="CE1267" t="s">
        <v>268</v>
      </c>
      <c r="CF1267" s="356">
        <v>1</v>
      </c>
      <c r="CG1267" t="s">
        <v>268</v>
      </c>
      <c r="CH1267" t="s">
        <v>268</v>
      </c>
      <c r="CI1267" t="s">
        <v>268</v>
      </c>
      <c r="CJ1267" t="s">
        <v>268</v>
      </c>
      <c r="CK1267" t="s">
        <v>268</v>
      </c>
      <c r="CL1267" t="s">
        <v>268</v>
      </c>
      <c r="CM1267" t="s">
        <v>11224</v>
      </c>
      <c r="CN1267">
        <v>59.33</v>
      </c>
      <c r="CO1267" t="s">
        <v>268</v>
      </c>
      <c r="CP1267">
        <v>59.33</v>
      </c>
      <c r="CQ1267">
        <v>365</v>
      </c>
      <c r="CR1267" t="s">
        <v>878</v>
      </c>
      <c r="CS1267" t="s">
        <v>11225</v>
      </c>
      <c r="CT1267" t="s">
        <v>11226</v>
      </c>
      <c r="CU1267" t="s">
        <v>11227</v>
      </c>
      <c r="CV1267" t="s">
        <v>268</v>
      </c>
      <c r="CW1267" t="s">
        <v>268</v>
      </c>
      <c r="CX1267" t="s">
        <v>268</v>
      </c>
      <c r="CY1267" t="s">
        <v>268</v>
      </c>
      <c r="CZ1267" t="s">
        <v>268</v>
      </c>
      <c r="DA1267" t="s">
        <v>268</v>
      </c>
      <c r="DB1267" s="429">
        <f t="shared" si="253"/>
        <v>0</v>
      </c>
      <c r="DC1267" s="284">
        <f t="shared" si="254"/>
        <v>0</v>
      </c>
      <c r="DD1267" s="284">
        <f t="shared" si="255"/>
        <v>0</v>
      </c>
      <c r="DE1267" s="284">
        <f t="shared" si="256"/>
        <v>0</v>
      </c>
      <c r="DF1267" s="295">
        <f t="shared" si="257"/>
        <v>86</v>
      </c>
      <c r="DG1267" s="284">
        <f t="shared" si="258"/>
        <v>0</v>
      </c>
      <c r="DH1267" s="284">
        <f t="shared" si="259"/>
        <v>0</v>
      </c>
      <c r="DI1267" s="284">
        <f t="shared" si="260"/>
        <v>0</v>
      </c>
      <c r="DJ1267" s="284">
        <f t="shared" si="261"/>
        <v>0</v>
      </c>
      <c r="DK1267" s="295">
        <f t="shared" si="262"/>
        <v>1</v>
      </c>
      <c r="DL1267" s="297">
        <f t="shared" si="263"/>
        <v>1</v>
      </c>
      <c r="DM1267" s="430">
        <f>IFERROR(IF(CA1267="D",IF(DL1267="A dispo.",DF1267*VLOOKUP('DATI INPUT'!$F$27,TARIFFE_UD,4,FALSE),DF1267*VLOOKUP(DL1267,TARIFFE_UD,4,FALSE)),DF1267*VLOOKUP(CB1267-100,TARIFFE_UND,4,FALSE)),0)</f>
        <v>42.399844961990965</v>
      </c>
      <c r="DN1267" s="430">
        <f>IFERROR(IF(CA1267="D",IF(DL1267="A dispo.",DK1267*VLOOKUP('DATI INPUT'!$F$27,TARIFFE_UD,5,FALSE),DK1267*VLOOKUP(DL1267,TARIFFE_UD,5,FALSE)),DK1267*VLOOKUP(CB1267-100,TARIFFE_UND,5,FALSE)),0)</f>
        <v>16.930848468833439</v>
      </c>
      <c r="DO1267" s="431">
        <f t="shared" si="264"/>
        <v>6.9343082440553871E-4</v>
      </c>
      <c r="DP1267" s="299">
        <f>IFERROR(IF(CA1267="D",IF(DL1267="A dispo.",DF1267*VLOOKUP('DATI INPUT'!$F$27,TARIFFE_UD,2,FALSE),DF1267*VLOOKUP(DL1267,TARIFFE_UD,2,FALSE)),DF1267*VLOOKUP(CB1267-100,TARIFFE_UND,2,FALSE)),0)</f>
        <v>52.9726822296983</v>
      </c>
      <c r="DQ1267" s="299">
        <f>IFERROR(IF(CA1267="D",IF(DL1267="A dispo.",DK1267*VLOOKUP('DATI INPUT'!$F$27,TARIFFE_UD,3,FALSE),DK1267*VLOOKUP(DL1267,TARIFFE_UD,3,FALSE)),DK1267*VLOOKUP(CB1267-100,TARIFFE_UND,3,FALSE)),0)</f>
        <v>15.164853048114928</v>
      </c>
      <c r="DR1267" s="299">
        <f t="shared" si="265"/>
        <v>68.137535277813228</v>
      </c>
    </row>
    <row r="1268" spans="1:122" x14ac:dyDescent="0.25">
      <c r="A1268" t="s">
        <v>9715</v>
      </c>
      <c r="B1268" t="s">
        <v>9709</v>
      </c>
      <c r="C1268" t="s">
        <v>1673</v>
      </c>
      <c r="D1268" t="s">
        <v>9710</v>
      </c>
      <c r="E1268" t="s">
        <v>268</v>
      </c>
      <c r="F1268" t="s">
        <v>156</v>
      </c>
      <c r="G1268" t="s">
        <v>9711</v>
      </c>
      <c r="H1268" t="s">
        <v>914</v>
      </c>
      <c r="I1268" t="s">
        <v>1172</v>
      </c>
      <c r="J1268" t="s">
        <v>156</v>
      </c>
      <c r="K1268" t="s">
        <v>9712</v>
      </c>
      <c r="L1268" t="s">
        <v>960</v>
      </c>
      <c r="M1268" t="s">
        <v>9713</v>
      </c>
      <c r="N1268" t="s">
        <v>984</v>
      </c>
      <c r="O1268" t="s">
        <v>873</v>
      </c>
      <c r="P1268" t="s">
        <v>6216</v>
      </c>
      <c r="Q1268" t="s">
        <v>315</v>
      </c>
      <c r="R1268" t="s">
        <v>268</v>
      </c>
      <c r="S1268" t="s">
        <v>268</v>
      </c>
      <c r="T1268" t="s">
        <v>268</v>
      </c>
      <c r="U1268" t="s">
        <v>268</v>
      </c>
      <c r="V1268" t="s">
        <v>268</v>
      </c>
      <c r="W1268" t="s">
        <v>9714</v>
      </c>
      <c r="X1268" t="s">
        <v>1934</v>
      </c>
      <c r="Y1268" t="s">
        <v>333</v>
      </c>
      <c r="Z1268" t="s">
        <v>268</v>
      </c>
      <c r="AA1268" t="s">
        <v>268</v>
      </c>
      <c r="AB1268" t="s">
        <v>268</v>
      </c>
      <c r="AC1268" t="s">
        <v>268</v>
      </c>
      <c r="AD1268" t="s">
        <v>268</v>
      </c>
      <c r="AE1268" t="s">
        <v>287</v>
      </c>
      <c r="AF1268" t="s">
        <v>1811</v>
      </c>
      <c r="AG1268" t="s">
        <v>875</v>
      </c>
      <c r="AH1268" t="s">
        <v>1935</v>
      </c>
      <c r="AI1268" t="s">
        <v>797</v>
      </c>
      <c r="AJ1268" t="s">
        <v>268</v>
      </c>
      <c r="AK1268" t="s">
        <v>410</v>
      </c>
      <c r="AL1268" t="s">
        <v>268</v>
      </c>
      <c r="AM1268" t="s">
        <v>355</v>
      </c>
      <c r="AN1268" t="s">
        <v>268</v>
      </c>
      <c r="AO1268" t="s">
        <v>268</v>
      </c>
      <c r="AP1268" t="s">
        <v>268</v>
      </c>
      <c r="AQ1268" t="s">
        <v>268</v>
      </c>
      <c r="AR1268" t="s">
        <v>268</v>
      </c>
      <c r="AS1268" t="s">
        <v>268</v>
      </c>
      <c r="AT1268" t="s">
        <v>268</v>
      </c>
      <c r="AU1268" t="s">
        <v>268</v>
      </c>
      <c r="AV1268" t="s">
        <v>268</v>
      </c>
      <c r="AW1268" t="s">
        <v>268</v>
      </c>
      <c r="AX1268" t="s">
        <v>268</v>
      </c>
      <c r="AY1268" t="s">
        <v>268</v>
      </c>
      <c r="AZ1268" t="s">
        <v>268</v>
      </c>
      <c r="BA1268" t="s">
        <v>268</v>
      </c>
      <c r="BB1268" t="s">
        <v>268</v>
      </c>
      <c r="BC1268" t="s">
        <v>268</v>
      </c>
      <c r="BD1268" t="s">
        <v>268</v>
      </c>
      <c r="BE1268" t="s">
        <v>268</v>
      </c>
      <c r="BF1268" t="s">
        <v>268</v>
      </c>
      <c r="BG1268" t="s">
        <v>268</v>
      </c>
      <c r="BH1268" t="s">
        <v>268</v>
      </c>
      <c r="BI1268" t="s">
        <v>268</v>
      </c>
      <c r="BJ1268" t="s">
        <v>268</v>
      </c>
      <c r="BK1268" t="s">
        <v>268</v>
      </c>
      <c r="BL1268" t="s">
        <v>268</v>
      </c>
      <c r="BM1268" t="s">
        <v>268</v>
      </c>
      <c r="BN1268" t="s">
        <v>268</v>
      </c>
      <c r="BO1268" t="s">
        <v>268</v>
      </c>
      <c r="BP1268" t="s">
        <v>268</v>
      </c>
      <c r="BQ1268" t="s">
        <v>268</v>
      </c>
      <c r="BR1268" t="s">
        <v>268</v>
      </c>
      <c r="BS1268" t="s">
        <v>268</v>
      </c>
      <c r="BT1268" t="s">
        <v>268</v>
      </c>
      <c r="BU1268" t="s">
        <v>268</v>
      </c>
      <c r="BV1268" t="s">
        <v>268</v>
      </c>
      <c r="BW1268" t="s">
        <v>268</v>
      </c>
      <c r="BX1268" t="s">
        <v>268</v>
      </c>
      <c r="BY1268">
        <v>160</v>
      </c>
      <c r="BZ1268">
        <v>160</v>
      </c>
      <c r="CA1268" t="s">
        <v>142</v>
      </c>
      <c r="CB1268" s="356">
        <v>123</v>
      </c>
      <c r="CC1268" t="s">
        <v>1817</v>
      </c>
      <c r="CD1268" t="s">
        <v>268</v>
      </c>
      <c r="CE1268" t="s">
        <v>268</v>
      </c>
      <c r="CF1268" s="356">
        <v>1</v>
      </c>
      <c r="CG1268" t="s">
        <v>268</v>
      </c>
      <c r="CH1268" t="s">
        <v>268</v>
      </c>
      <c r="CI1268" t="s">
        <v>268</v>
      </c>
      <c r="CJ1268" t="s">
        <v>268</v>
      </c>
      <c r="CK1268" t="s">
        <v>268</v>
      </c>
      <c r="CL1268" t="s">
        <v>268</v>
      </c>
      <c r="CM1268" t="s">
        <v>11224</v>
      </c>
      <c r="CN1268">
        <v>78.88</v>
      </c>
      <c r="CO1268" t="s">
        <v>268</v>
      </c>
      <c r="CP1268">
        <v>78.88</v>
      </c>
      <c r="CQ1268">
        <v>365</v>
      </c>
      <c r="CR1268" t="s">
        <v>878</v>
      </c>
      <c r="CS1268" t="s">
        <v>11225</v>
      </c>
      <c r="CT1268" t="s">
        <v>11226</v>
      </c>
      <c r="CU1268" t="s">
        <v>11227</v>
      </c>
      <c r="CV1268" t="s">
        <v>268</v>
      </c>
      <c r="CW1268" t="s">
        <v>268</v>
      </c>
      <c r="CX1268" t="s">
        <v>268</v>
      </c>
      <c r="CY1268" t="s">
        <v>268</v>
      </c>
      <c r="CZ1268" t="s">
        <v>268</v>
      </c>
      <c r="DA1268" t="s">
        <v>268</v>
      </c>
      <c r="DB1268" s="429">
        <f t="shared" si="253"/>
        <v>0</v>
      </c>
      <c r="DC1268" s="284">
        <f t="shared" si="254"/>
        <v>0</v>
      </c>
      <c r="DD1268" s="284">
        <f t="shared" si="255"/>
        <v>0</v>
      </c>
      <c r="DE1268" s="284">
        <f t="shared" si="256"/>
        <v>0</v>
      </c>
      <c r="DF1268" s="295">
        <f t="shared" si="257"/>
        <v>160</v>
      </c>
      <c r="DG1268" s="284">
        <f t="shared" si="258"/>
        <v>1</v>
      </c>
      <c r="DH1268" s="284">
        <f t="shared" si="259"/>
        <v>0</v>
      </c>
      <c r="DI1268" s="284">
        <f t="shared" si="260"/>
        <v>0</v>
      </c>
      <c r="DJ1268" s="284">
        <f t="shared" si="261"/>
        <v>0</v>
      </c>
      <c r="DK1268" s="295">
        <f t="shared" si="262"/>
        <v>0</v>
      </c>
      <c r="DL1268" s="297">
        <f t="shared" si="263"/>
        <v>1</v>
      </c>
      <c r="DM1268" s="430">
        <f>IFERROR(IF(CA1268="D",IF(DL1268="A dispo.",DF1268*VLOOKUP('DATI INPUT'!$F$27,TARIFFE_UD,4,FALSE),DF1268*VLOOKUP(DL1268,TARIFFE_UD,4,FALSE)),DF1268*VLOOKUP(CB1268-100,TARIFFE_UND,4,FALSE)),0)</f>
        <v>78.88343248742504</v>
      </c>
      <c r="DN1268" s="430">
        <f>IFERROR(IF(CA1268="D",IF(DL1268="A dispo.",DK1268*VLOOKUP('DATI INPUT'!$F$27,TARIFFE_UD,5,FALSE),DK1268*VLOOKUP(DL1268,TARIFFE_UD,5,FALSE)),DK1268*VLOOKUP(CB1268-100,TARIFFE_UND,5,FALSE)),0)</f>
        <v>0</v>
      </c>
      <c r="DO1268" s="431">
        <f t="shared" si="264"/>
        <v>3.4324874250444282E-3</v>
      </c>
      <c r="DP1268" s="299">
        <f>IFERROR(IF(CA1268="D",IF(DL1268="A dispo.",DF1268*VLOOKUP('DATI INPUT'!$F$27,TARIFFE_UD,2,FALSE),DF1268*VLOOKUP(DL1268,TARIFFE_UD,2,FALSE)),DF1268*VLOOKUP(CB1268-100,TARIFFE_UND,2,FALSE)),0)</f>
        <v>98.553827404089859</v>
      </c>
      <c r="DQ1268" s="299">
        <f>IFERROR(IF(CA1268="D",IF(DL1268="A dispo.",DK1268*VLOOKUP('DATI INPUT'!$F$27,TARIFFE_UD,3,FALSE),DK1268*VLOOKUP(DL1268,TARIFFE_UD,3,FALSE)),DK1268*VLOOKUP(CB1268-100,TARIFFE_UND,3,FALSE)),0)</f>
        <v>0</v>
      </c>
      <c r="DR1268" s="299">
        <f t="shared" si="265"/>
        <v>98.553827404089859</v>
      </c>
    </row>
    <row r="1269" spans="1:122" x14ac:dyDescent="0.25">
      <c r="A1269" t="s">
        <v>9716</v>
      </c>
      <c r="B1269" t="s">
        <v>9717</v>
      </c>
      <c r="C1269" t="s">
        <v>1675</v>
      </c>
      <c r="D1269" t="s">
        <v>9718</v>
      </c>
      <c r="E1269" t="s">
        <v>268</v>
      </c>
      <c r="F1269" t="s">
        <v>156</v>
      </c>
      <c r="G1269" t="s">
        <v>9719</v>
      </c>
      <c r="H1269" t="s">
        <v>434</v>
      </c>
      <c r="I1269" t="s">
        <v>2979</v>
      </c>
      <c r="J1269" t="s">
        <v>274</v>
      </c>
      <c r="K1269" t="s">
        <v>9720</v>
      </c>
      <c r="L1269" t="s">
        <v>871</v>
      </c>
      <c r="M1269" t="s">
        <v>9721</v>
      </c>
      <c r="N1269" t="s">
        <v>984</v>
      </c>
      <c r="O1269" t="s">
        <v>873</v>
      </c>
      <c r="P1269" t="s">
        <v>1934</v>
      </c>
      <c r="Q1269" t="s">
        <v>460</v>
      </c>
      <c r="R1269" t="s">
        <v>268</v>
      </c>
      <c r="S1269" t="s">
        <v>268</v>
      </c>
      <c r="T1269" t="s">
        <v>268</v>
      </c>
      <c r="U1269" t="s">
        <v>268</v>
      </c>
      <c r="V1269" t="s">
        <v>268</v>
      </c>
      <c r="W1269" t="s">
        <v>9721</v>
      </c>
      <c r="X1269" t="s">
        <v>1934</v>
      </c>
      <c r="Y1269" t="s">
        <v>460</v>
      </c>
      <c r="Z1269" t="s">
        <v>268</v>
      </c>
      <c r="AA1269" t="s">
        <v>268</v>
      </c>
      <c r="AB1269" t="s">
        <v>268</v>
      </c>
      <c r="AC1269" t="s">
        <v>268</v>
      </c>
      <c r="AD1269" t="s">
        <v>268</v>
      </c>
      <c r="AE1269" t="s">
        <v>287</v>
      </c>
      <c r="AF1269" t="s">
        <v>1811</v>
      </c>
      <c r="AG1269" t="s">
        <v>875</v>
      </c>
      <c r="AH1269" t="s">
        <v>1935</v>
      </c>
      <c r="AI1269" t="s">
        <v>753</v>
      </c>
      <c r="AJ1269" t="s">
        <v>268</v>
      </c>
      <c r="AK1269" t="s">
        <v>366</v>
      </c>
      <c r="AL1269" t="s">
        <v>268</v>
      </c>
      <c r="AM1269" t="s">
        <v>268</v>
      </c>
      <c r="AN1269" t="s">
        <v>268</v>
      </c>
      <c r="AO1269" t="s">
        <v>268</v>
      </c>
      <c r="AP1269" t="s">
        <v>268</v>
      </c>
      <c r="AQ1269" t="s">
        <v>268</v>
      </c>
      <c r="AR1269" t="s">
        <v>268</v>
      </c>
      <c r="AS1269" t="s">
        <v>268</v>
      </c>
      <c r="AT1269" t="s">
        <v>268</v>
      </c>
      <c r="AU1269" t="s">
        <v>268</v>
      </c>
      <c r="AV1269" t="s">
        <v>268</v>
      </c>
      <c r="AW1269" t="s">
        <v>268</v>
      </c>
      <c r="AX1269" t="s">
        <v>268</v>
      </c>
      <c r="AY1269" t="s">
        <v>268</v>
      </c>
      <c r="AZ1269" t="s">
        <v>268</v>
      </c>
      <c r="BA1269" t="s">
        <v>268</v>
      </c>
      <c r="BB1269" t="s">
        <v>268</v>
      </c>
      <c r="BC1269" t="s">
        <v>268</v>
      </c>
      <c r="BD1269" t="s">
        <v>268</v>
      </c>
      <c r="BE1269" t="s">
        <v>268</v>
      </c>
      <c r="BF1269" t="s">
        <v>268</v>
      </c>
      <c r="BG1269" t="s">
        <v>268</v>
      </c>
      <c r="BH1269" t="s">
        <v>268</v>
      </c>
      <c r="BI1269" t="s">
        <v>268</v>
      </c>
      <c r="BJ1269" t="s">
        <v>268</v>
      </c>
      <c r="BK1269" t="s">
        <v>268</v>
      </c>
      <c r="BL1269" t="s">
        <v>268</v>
      </c>
      <c r="BM1269" t="s">
        <v>268</v>
      </c>
      <c r="BN1269" t="s">
        <v>268</v>
      </c>
      <c r="BO1269" t="s">
        <v>268</v>
      </c>
      <c r="BP1269" t="s">
        <v>268</v>
      </c>
      <c r="BQ1269" t="s">
        <v>268</v>
      </c>
      <c r="BR1269" t="s">
        <v>268</v>
      </c>
      <c r="BS1269" t="s">
        <v>268</v>
      </c>
      <c r="BT1269" t="s">
        <v>268</v>
      </c>
      <c r="BU1269" t="s">
        <v>268</v>
      </c>
      <c r="BV1269" t="s">
        <v>268</v>
      </c>
      <c r="BW1269" t="s">
        <v>268</v>
      </c>
      <c r="BX1269" t="s">
        <v>268</v>
      </c>
      <c r="BY1269">
        <v>100</v>
      </c>
      <c r="BZ1269">
        <v>100</v>
      </c>
      <c r="CA1269" t="s">
        <v>142</v>
      </c>
      <c r="CB1269" s="356">
        <v>122</v>
      </c>
      <c r="CC1269" t="s">
        <v>876</v>
      </c>
      <c r="CD1269" t="s">
        <v>268</v>
      </c>
      <c r="CE1269" t="s">
        <v>268</v>
      </c>
      <c r="CF1269" s="356">
        <v>4</v>
      </c>
      <c r="CG1269" t="s">
        <v>268</v>
      </c>
      <c r="CH1269" t="s">
        <v>268</v>
      </c>
      <c r="CI1269" t="s">
        <v>268</v>
      </c>
      <c r="CJ1269" t="s">
        <v>268</v>
      </c>
      <c r="CK1269" t="s">
        <v>268</v>
      </c>
      <c r="CL1269" t="s">
        <v>268</v>
      </c>
      <c r="CM1269" t="s">
        <v>11224</v>
      </c>
      <c r="CN1269">
        <v>150.46</v>
      </c>
      <c r="CO1269" t="s">
        <v>268</v>
      </c>
      <c r="CP1269">
        <v>150.46</v>
      </c>
      <c r="CQ1269">
        <v>365</v>
      </c>
      <c r="CR1269" t="s">
        <v>878</v>
      </c>
      <c r="CS1269" t="s">
        <v>11225</v>
      </c>
      <c r="CT1269" t="s">
        <v>11226</v>
      </c>
      <c r="CU1269" t="s">
        <v>11227</v>
      </c>
      <c r="CV1269" t="s">
        <v>268</v>
      </c>
      <c r="CW1269" t="s">
        <v>268</v>
      </c>
      <c r="CX1269" t="s">
        <v>268</v>
      </c>
      <c r="CY1269" t="s">
        <v>268</v>
      </c>
      <c r="CZ1269" t="s">
        <v>268</v>
      </c>
      <c r="DA1269" t="s">
        <v>268</v>
      </c>
      <c r="DB1269" s="429">
        <f t="shared" si="253"/>
        <v>0</v>
      </c>
      <c r="DC1269" s="284">
        <f t="shared" si="254"/>
        <v>0</v>
      </c>
      <c r="DD1269" s="284">
        <f t="shared" si="255"/>
        <v>0</v>
      </c>
      <c r="DE1269" s="284">
        <f t="shared" si="256"/>
        <v>0</v>
      </c>
      <c r="DF1269" s="295">
        <f t="shared" si="257"/>
        <v>100</v>
      </c>
      <c r="DG1269" s="284">
        <f t="shared" si="258"/>
        <v>0</v>
      </c>
      <c r="DH1269" s="284">
        <f t="shared" si="259"/>
        <v>0</v>
      </c>
      <c r="DI1269" s="284">
        <f t="shared" si="260"/>
        <v>0</v>
      </c>
      <c r="DJ1269" s="284">
        <f t="shared" si="261"/>
        <v>0</v>
      </c>
      <c r="DK1269" s="295">
        <f t="shared" si="262"/>
        <v>1</v>
      </c>
      <c r="DL1269" s="297">
        <f t="shared" si="263"/>
        <v>4</v>
      </c>
      <c r="DM1269" s="430">
        <f>IFERROR(IF(CA1269="D",IF(DL1269="A dispo.",DF1269*VLOOKUP('DATI INPUT'!$F$27,TARIFFE_UD,4,FALSE),DF1269*VLOOKUP(DL1269,TARIFFE_UD,4,FALSE)),DF1269*VLOOKUP(CB1269-100,TARIFFE_UND,4,FALSE)),0)</f>
        <v>68.083914944503761</v>
      </c>
      <c r="DN1269" s="430">
        <f>IFERROR(IF(CA1269="D",IF(DL1269="A dispo.",DK1269*VLOOKUP('DATI INPUT'!$F$27,TARIFFE_UD,5,FALSE),DK1269*VLOOKUP(DL1269,TARIFFE_UD,5,FALSE)),DK1269*VLOOKUP(CB1269-100,TARIFFE_UND,5,FALSE)),0)</f>
        <v>82.375089665670373</v>
      </c>
      <c r="DO1269" s="431">
        <f t="shared" si="264"/>
        <v>-9.9538982587432656E-4</v>
      </c>
      <c r="DP1269" s="299">
        <f>IFERROR(IF(CA1269="D",IF(DL1269="A dispo.",DF1269*VLOOKUP('DATI INPUT'!$F$27,TARIFFE_UD,2,FALSE),DF1269*VLOOKUP(DL1269,TARIFFE_UD,2,FALSE)),DF1269*VLOOKUP(CB1269-100,TARIFFE_UND,2,FALSE)),0)</f>
        <v>85.061339128529951</v>
      </c>
      <c r="DQ1269" s="299">
        <f>IFERROR(IF(CA1269="D",IF(DL1269="A dispo.",DK1269*VLOOKUP('DATI INPUT'!$F$27,TARIFFE_UD,3,FALSE),DK1269*VLOOKUP(DL1269,TARIFFE_UD,3,FALSE)),DK1269*VLOOKUP(CB1269-100,TARIFFE_UND,3,FALSE)),0)</f>
        <v>73.78284271486686</v>
      </c>
      <c r="DR1269" s="299">
        <f t="shared" si="265"/>
        <v>158.84418184339683</v>
      </c>
    </row>
    <row r="1270" spans="1:122" x14ac:dyDescent="0.25">
      <c r="A1270" t="s">
        <v>9722</v>
      </c>
      <c r="B1270" t="s">
        <v>9717</v>
      </c>
      <c r="C1270" t="s">
        <v>1677</v>
      </c>
      <c r="D1270" t="s">
        <v>9718</v>
      </c>
      <c r="E1270" t="s">
        <v>268</v>
      </c>
      <c r="F1270" t="s">
        <v>156</v>
      </c>
      <c r="G1270" t="s">
        <v>9719</v>
      </c>
      <c r="H1270" t="s">
        <v>434</v>
      </c>
      <c r="I1270" t="s">
        <v>2979</v>
      </c>
      <c r="J1270" t="s">
        <v>274</v>
      </c>
      <c r="K1270" t="s">
        <v>9720</v>
      </c>
      <c r="L1270" t="s">
        <v>871</v>
      </c>
      <c r="M1270" t="s">
        <v>9721</v>
      </c>
      <c r="N1270" t="s">
        <v>984</v>
      </c>
      <c r="O1270" t="s">
        <v>873</v>
      </c>
      <c r="P1270" t="s">
        <v>1934</v>
      </c>
      <c r="Q1270" t="s">
        <v>460</v>
      </c>
      <c r="R1270" t="s">
        <v>268</v>
      </c>
      <c r="S1270" t="s">
        <v>268</v>
      </c>
      <c r="T1270" t="s">
        <v>268</v>
      </c>
      <c r="U1270" t="s">
        <v>268</v>
      </c>
      <c r="V1270" t="s">
        <v>268</v>
      </c>
      <c r="W1270" t="s">
        <v>5668</v>
      </c>
      <c r="X1270" t="s">
        <v>1934</v>
      </c>
      <c r="Y1270" t="s">
        <v>496</v>
      </c>
      <c r="Z1270" t="s">
        <v>268</v>
      </c>
      <c r="AA1270" t="s">
        <v>268</v>
      </c>
      <c r="AB1270" t="s">
        <v>268</v>
      </c>
      <c r="AC1270" t="s">
        <v>268</v>
      </c>
      <c r="AD1270" t="s">
        <v>268</v>
      </c>
      <c r="AE1270" t="s">
        <v>287</v>
      </c>
      <c r="AF1270" t="s">
        <v>1811</v>
      </c>
      <c r="AG1270" t="s">
        <v>875</v>
      </c>
      <c r="AH1270" t="s">
        <v>1935</v>
      </c>
      <c r="AI1270" t="s">
        <v>753</v>
      </c>
      <c r="AJ1270" t="s">
        <v>268</v>
      </c>
      <c r="AK1270" t="s">
        <v>381</v>
      </c>
      <c r="AL1270" t="s">
        <v>268</v>
      </c>
      <c r="AM1270" t="s">
        <v>268</v>
      </c>
      <c r="AN1270" t="s">
        <v>268</v>
      </c>
      <c r="AO1270" t="s">
        <v>268</v>
      </c>
      <c r="AP1270" t="s">
        <v>268</v>
      </c>
      <c r="AQ1270" t="s">
        <v>268</v>
      </c>
      <c r="AR1270" t="s">
        <v>268</v>
      </c>
      <c r="AS1270" t="s">
        <v>268</v>
      </c>
      <c r="AT1270" t="s">
        <v>268</v>
      </c>
      <c r="AU1270" t="s">
        <v>268</v>
      </c>
      <c r="AV1270" t="s">
        <v>268</v>
      </c>
      <c r="AW1270" t="s">
        <v>268</v>
      </c>
      <c r="AX1270" t="s">
        <v>268</v>
      </c>
      <c r="AY1270" t="s">
        <v>268</v>
      </c>
      <c r="AZ1270" t="s">
        <v>268</v>
      </c>
      <c r="BA1270" t="s">
        <v>268</v>
      </c>
      <c r="BB1270" t="s">
        <v>268</v>
      </c>
      <c r="BC1270" t="s">
        <v>268</v>
      </c>
      <c r="BD1270" t="s">
        <v>268</v>
      </c>
      <c r="BE1270" t="s">
        <v>268</v>
      </c>
      <c r="BF1270" t="s">
        <v>268</v>
      </c>
      <c r="BG1270" t="s">
        <v>268</v>
      </c>
      <c r="BH1270" t="s">
        <v>268</v>
      </c>
      <c r="BI1270" t="s">
        <v>268</v>
      </c>
      <c r="BJ1270" t="s">
        <v>268</v>
      </c>
      <c r="BK1270" t="s">
        <v>268</v>
      </c>
      <c r="BL1270" t="s">
        <v>268</v>
      </c>
      <c r="BM1270" t="s">
        <v>268</v>
      </c>
      <c r="BN1270" t="s">
        <v>268</v>
      </c>
      <c r="BO1270" t="s">
        <v>268</v>
      </c>
      <c r="BP1270" t="s">
        <v>268</v>
      </c>
      <c r="BQ1270" t="s">
        <v>268</v>
      </c>
      <c r="BR1270" t="s">
        <v>268</v>
      </c>
      <c r="BS1270" t="s">
        <v>268</v>
      </c>
      <c r="BT1270" t="s">
        <v>268</v>
      </c>
      <c r="BU1270" t="s">
        <v>268</v>
      </c>
      <c r="BV1270" t="s">
        <v>268</v>
      </c>
      <c r="BW1270" t="s">
        <v>268</v>
      </c>
      <c r="BX1270" t="s">
        <v>268</v>
      </c>
      <c r="BY1270">
        <v>50</v>
      </c>
      <c r="BZ1270">
        <v>50</v>
      </c>
      <c r="CA1270" t="s">
        <v>142</v>
      </c>
      <c r="CB1270" s="356">
        <v>123</v>
      </c>
      <c r="CC1270" t="s">
        <v>1817</v>
      </c>
      <c r="CD1270" t="s">
        <v>268</v>
      </c>
      <c r="CE1270" t="s">
        <v>268</v>
      </c>
      <c r="CF1270" s="356">
        <v>4</v>
      </c>
      <c r="CG1270" t="s">
        <v>268</v>
      </c>
      <c r="CH1270" t="s">
        <v>268</v>
      </c>
      <c r="CI1270" t="s">
        <v>268</v>
      </c>
      <c r="CJ1270" t="s">
        <v>268</v>
      </c>
      <c r="CK1270" t="s">
        <v>268</v>
      </c>
      <c r="CL1270" t="s">
        <v>268</v>
      </c>
      <c r="CM1270" t="s">
        <v>11224</v>
      </c>
      <c r="CN1270">
        <v>34.04</v>
      </c>
      <c r="CO1270" t="s">
        <v>268</v>
      </c>
      <c r="CP1270">
        <v>34.04</v>
      </c>
      <c r="CQ1270">
        <v>365</v>
      </c>
      <c r="CR1270" t="s">
        <v>878</v>
      </c>
      <c r="CS1270" t="s">
        <v>11225</v>
      </c>
      <c r="CT1270" t="s">
        <v>11226</v>
      </c>
      <c r="CU1270" t="s">
        <v>11227</v>
      </c>
      <c r="CV1270" t="s">
        <v>268</v>
      </c>
      <c r="CW1270" t="s">
        <v>268</v>
      </c>
      <c r="CX1270" t="s">
        <v>268</v>
      </c>
      <c r="CY1270" t="s">
        <v>268</v>
      </c>
      <c r="CZ1270" t="s">
        <v>268</v>
      </c>
      <c r="DA1270" t="s">
        <v>268</v>
      </c>
      <c r="DB1270" s="429">
        <f t="shared" si="253"/>
        <v>0</v>
      </c>
      <c r="DC1270" s="284">
        <f t="shared" si="254"/>
        <v>0</v>
      </c>
      <c r="DD1270" s="284">
        <f t="shared" si="255"/>
        <v>0</v>
      </c>
      <c r="DE1270" s="284">
        <f t="shared" si="256"/>
        <v>0</v>
      </c>
      <c r="DF1270" s="295">
        <f t="shared" si="257"/>
        <v>50</v>
      </c>
      <c r="DG1270" s="284">
        <f t="shared" si="258"/>
        <v>1</v>
      </c>
      <c r="DH1270" s="284">
        <f t="shared" si="259"/>
        <v>0</v>
      </c>
      <c r="DI1270" s="284">
        <f t="shared" si="260"/>
        <v>0</v>
      </c>
      <c r="DJ1270" s="284">
        <f t="shared" si="261"/>
        <v>0</v>
      </c>
      <c r="DK1270" s="295">
        <f t="shared" si="262"/>
        <v>0</v>
      </c>
      <c r="DL1270" s="297">
        <f t="shared" si="263"/>
        <v>4</v>
      </c>
      <c r="DM1270" s="430">
        <f>IFERROR(IF(CA1270="D",IF(DL1270="A dispo.",DF1270*VLOOKUP('DATI INPUT'!$F$27,TARIFFE_UD,4,FALSE),DF1270*VLOOKUP(DL1270,TARIFFE_UD,4,FALSE)),DF1270*VLOOKUP(CB1270-100,TARIFFE_UND,4,FALSE)),0)</f>
        <v>34.04195747225188</v>
      </c>
      <c r="DN1270" s="430">
        <f>IFERROR(IF(CA1270="D",IF(DL1270="A dispo.",DK1270*VLOOKUP('DATI INPUT'!$F$27,TARIFFE_UD,5,FALSE),DK1270*VLOOKUP(DL1270,TARIFFE_UD,5,FALSE)),DK1270*VLOOKUP(CB1270-100,TARIFFE_UND,5,FALSE)),0)</f>
        <v>0</v>
      </c>
      <c r="DO1270" s="431">
        <f t="shared" si="264"/>
        <v>1.9574722518811427E-3</v>
      </c>
      <c r="DP1270" s="299">
        <f>IFERROR(IF(CA1270="D",IF(DL1270="A dispo.",DF1270*VLOOKUP('DATI INPUT'!$F$27,TARIFFE_UD,2,FALSE),DF1270*VLOOKUP(DL1270,TARIFFE_UD,2,FALSE)),DF1270*VLOOKUP(CB1270-100,TARIFFE_UND,2,FALSE)),0)</f>
        <v>42.530669564264976</v>
      </c>
      <c r="DQ1270" s="299">
        <f>IFERROR(IF(CA1270="D",IF(DL1270="A dispo.",DK1270*VLOOKUP('DATI INPUT'!$F$27,TARIFFE_UD,3,FALSE),DK1270*VLOOKUP(DL1270,TARIFFE_UD,3,FALSE)),DK1270*VLOOKUP(CB1270-100,TARIFFE_UND,3,FALSE)),0)</f>
        <v>0</v>
      </c>
      <c r="DR1270" s="299">
        <f t="shared" si="265"/>
        <v>42.530669564264976</v>
      </c>
    </row>
    <row r="1271" spans="1:122" x14ac:dyDescent="0.25">
      <c r="A1271" t="s">
        <v>9723</v>
      </c>
      <c r="B1271" t="s">
        <v>9724</v>
      </c>
      <c r="C1271" t="s">
        <v>1678</v>
      </c>
      <c r="D1271" t="s">
        <v>9725</v>
      </c>
      <c r="E1271" t="s">
        <v>268</v>
      </c>
      <c r="F1271" t="s">
        <v>156</v>
      </c>
      <c r="G1271" t="s">
        <v>9726</v>
      </c>
      <c r="H1271" t="s">
        <v>9727</v>
      </c>
      <c r="I1271" t="s">
        <v>326</v>
      </c>
      <c r="J1271" t="s">
        <v>274</v>
      </c>
      <c r="K1271" t="s">
        <v>9728</v>
      </c>
      <c r="L1271" t="s">
        <v>871</v>
      </c>
      <c r="M1271" t="s">
        <v>3286</v>
      </c>
      <c r="N1271" t="s">
        <v>984</v>
      </c>
      <c r="O1271" t="s">
        <v>873</v>
      </c>
      <c r="P1271" t="s">
        <v>1934</v>
      </c>
      <c r="Q1271" t="s">
        <v>276</v>
      </c>
      <c r="R1271" t="s">
        <v>268</v>
      </c>
      <c r="S1271" t="s">
        <v>268</v>
      </c>
      <c r="T1271" t="s">
        <v>268</v>
      </c>
      <c r="U1271" t="s">
        <v>268</v>
      </c>
      <c r="V1271" t="s">
        <v>268</v>
      </c>
      <c r="W1271" t="s">
        <v>3286</v>
      </c>
      <c r="X1271" t="s">
        <v>1934</v>
      </c>
      <c r="Y1271" t="s">
        <v>276</v>
      </c>
      <c r="Z1271" t="s">
        <v>268</v>
      </c>
      <c r="AA1271" t="s">
        <v>268</v>
      </c>
      <c r="AB1271" t="s">
        <v>268</v>
      </c>
      <c r="AC1271" t="s">
        <v>268</v>
      </c>
      <c r="AD1271" t="s">
        <v>268</v>
      </c>
      <c r="AE1271" t="s">
        <v>287</v>
      </c>
      <c r="AF1271" t="s">
        <v>1811</v>
      </c>
      <c r="AG1271" t="s">
        <v>875</v>
      </c>
      <c r="AH1271" t="s">
        <v>1812</v>
      </c>
      <c r="AI1271" t="s">
        <v>3287</v>
      </c>
      <c r="AJ1271" t="s">
        <v>268</v>
      </c>
      <c r="AK1271" t="s">
        <v>413</v>
      </c>
      <c r="AL1271" t="s">
        <v>268</v>
      </c>
      <c r="AM1271" t="s">
        <v>355</v>
      </c>
      <c r="AN1271" t="s">
        <v>268</v>
      </c>
      <c r="AO1271" t="s">
        <v>268</v>
      </c>
      <c r="AP1271" t="s">
        <v>268</v>
      </c>
      <c r="AQ1271" t="s">
        <v>268</v>
      </c>
      <c r="AR1271" t="s">
        <v>268</v>
      </c>
      <c r="AS1271" t="s">
        <v>268</v>
      </c>
      <c r="AT1271" t="s">
        <v>268</v>
      </c>
      <c r="AU1271" t="s">
        <v>268</v>
      </c>
      <c r="AV1271" t="s">
        <v>268</v>
      </c>
      <c r="AW1271" t="s">
        <v>268</v>
      </c>
      <c r="AX1271" t="s">
        <v>268</v>
      </c>
      <c r="AY1271" t="s">
        <v>268</v>
      </c>
      <c r="AZ1271" t="s">
        <v>268</v>
      </c>
      <c r="BA1271" t="s">
        <v>268</v>
      </c>
      <c r="BB1271" t="s">
        <v>268</v>
      </c>
      <c r="BC1271" t="s">
        <v>268</v>
      </c>
      <c r="BD1271" t="s">
        <v>268</v>
      </c>
      <c r="BE1271" t="s">
        <v>268</v>
      </c>
      <c r="BF1271" t="s">
        <v>268</v>
      </c>
      <c r="BG1271" t="s">
        <v>268</v>
      </c>
      <c r="BH1271" t="s">
        <v>268</v>
      </c>
      <c r="BI1271" t="s">
        <v>268</v>
      </c>
      <c r="BJ1271" t="s">
        <v>268</v>
      </c>
      <c r="BK1271" t="s">
        <v>268</v>
      </c>
      <c r="BL1271" t="s">
        <v>268</v>
      </c>
      <c r="BM1271" t="s">
        <v>268</v>
      </c>
      <c r="BN1271" t="s">
        <v>268</v>
      </c>
      <c r="BO1271" t="s">
        <v>268</v>
      </c>
      <c r="BP1271" t="s">
        <v>268</v>
      </c>
      <c r="BQ1271" t="s">
        <v>268</v>
      </c>
      <c r="BR1271" t="s">
        <v>268</v>
      </c>
      <c r="BS1271" t="s">
        <v>268</v>
      </c>
      <c r="BT1271" t="s">
        <v>268</v>
      </c>
      <c r="BU1271" t="s">
        <v>268</v>
      </c>
      <c r="BV1271" t="s">
        <v>268</v>
      </c>
      <c r="BW1271" t="s">
        <v>268</v>
      </c>
      <c r="BX1271" t="s">
        <v>268</v>
      </c>
      <c r="BY1271">
        <v>85</v>
      </c>
      <c r="BZ1271">
        <v>85</v>
      </c>
      <c r="CA1271" t="s">
        <v>142</v>
      </c>
      <c r="CB1271" s="356">
        <v>122</v>
      </c>
      <c r="CC1271" t="s">
        <v>876</v>
      </c>
      <c r="CD1271" t="s">
        <v>268</v>
      </c>
      <c r="CE1271" t="s">
        <v>268</v>
      </c>
      <c r="CF1271" s="356">
        <v>2</v>
      </c>
      <c r="CG1271" t="s">
        <v>268</v>
      </c>
      <c r="CH1271" t="s">
        <v>268</v>
      </c>
      <c r="CI1271" t="s">
        <v>268</v>
      </c>
      <c r="CJ1271" t="s">
        <v>268</v>
      </c>
      <c r="CK1271" t="s">
        <v>268</v>
      </c>
      <c r="CL1271" t="s">
        <v>268</v>
      </c>
      <c r="CM1271" t="s">
        <v>11224</v>
      </c>
      <c r="CN1271">
        <v>100.33</v>
      </c>
      <c r="CO1271" t="s">
        <v>268</v>
      </c>
      <c r="CP1271">
        <v>100.33</v>
      </c>
      <c r="CQ1271">
        <v>365</v>
      </c>
      <c r="CR1271" t="s">
        <v>878</v>
      </c>
      <c r="CS1271" t="s">
        <v>11225</v>
      </c>
      <c r="CT1271" t="s">
        <v>11226</v>
      </c>
      <c r="CU1271" t="s">
        <v>11227</v>
      </c>
      <c r="CV1271" t="s">
        <v>268</v>
      </c>
      <c r="CW1271" t="s">
        <v>268</v>
      </c>
      <c r="CX1271" t="s">
        <v>268</v>
      </c>
      <c r="CY1271" t="s">
        <v>268</v>
      </c>
      <c r="CZ1271" t="s">
        <v>268</v>
      </c>
      <c r="DA1271" t="s">
        <v>268</v>
      </c>
      <c r="DB1271" s="429">
        <f t="shared" si="253"/>
        <v>0</v>
      </c>
      <c r="DC1271" s="284">
        <f t="shared" si="254"/>
        <v>0</v>
      </c>
      <c r="DD1271" s="284">
        <f t="shared" si="255"/>
        <v>0</v>
      </c>
      <c r="DE1271" s="284">
        <f t="shared" si="256"/>
        <v>0</v>
      </c>
      <c r="DF1271" s="295">
        <f t="shared" si="257"/>
        <v>85</v>
      </c>
      <c r="DG1271" s="284">
        <f t="shared" si="258"/>
        <v>0</v>
      </c>
      <c r="DH1271" s="284">
        <f t="shared" si="259"/>
        <v>0</v>
      </c>
      <c r="DI1271" s="284">
        <f t="shared" si="260"/>
        <v>0</v>
      </c>
      <c r="DJ1271" s="284">
        <f t="shared" si="261"/>
        <v>0</v>
      </c>
      <c r="DK1271" s="295">
        <f t="shared" si="262"/>
        <v>1</v>
      </c>
      <c r="DL1271" s="297">
        <f t="shared" si="263"/>
        <v>2</v>
      </c>
      <c r="DM1271" s="430">
        <f>IFERROR(IF(CA1271="D",IF(DL1271="A dispo.",DF1271*VLOOKUP('DATI INPUT'!$F$27,TARIFFE_UD,4,FALSE),DF1271*VLOOKUP(DL1271,TARIFFE_UD,4,FALSE)),DF1271*VLOOKUP(CB1271-100,TARIFFE_UND,4,FALSE)),0)</f>
        <v>48.891294093768657</v>
      </c>
      <c r="DN1271" s="430">
        <f>IFERROR(IF(CA1271="D",IF(DL1271="A dispo.",DK1271*VLOOKUP('DATI INPUT'!$F$27,TARIFFE_UD,5,FALSE),DK1271*VLOOKUP(DL1271,TARIFFE_UD,5,FALSE)),DK1271*VLOOKUP(CB1271-100,TARIFFE_UND,5,FALSE)),0)</f>
        <v>51.443731886070836</v>
      </c>
      <c r="DO1271" s="431">
        <f t="shared" si="264"/>
        <v>5.0259798394876043E-3</v>
      </c>
      <c r="DP1271" s="299">
        <f>IFERROR(IF(CA1271="D",IF(DL1271="A dispo.",DF1271*VLOOKUP('DATI INPUT'!$F$27,TARIFFE_UD,2,FALSE),DF1271*VLOOKUP(DL1271,TARIFFE_UD,2,FALSE)),DF1271*VLOOKUP(CB1271-100,TARIFFE_UND,2,FALSE)),0)</f>
        <v>61.082840943159866</v>
      </c>
      <c r="DQ1271" s="299">
        <f>IFERROR(IF(CA1271="D",IF(DL1271="A dispo.",DK1271*VLOOKUP('DATI INPUT'!$F$27,TARIFFE_UD,3,FALSE),DK1271*VLOOKUP(DL1271,TARIFFE_UD,3,FALSE)),DK1271*VLOOKUP(CB1271-100,TARIFFE_UND,3,FALSE)),0)</f>
        <v>46.077822723118445</v>
      </c>
      <c r="DR1271" s="299">
        <f t="shared" si="265"/>
        <v>107.16066366627831</v>
      </c>
    </row>
    <row r="1272" spans="1:122" x14ac:dyDescent="0.25">
      <c r="A1272" t="s">
        <v>9729</v>
      </c>
      <c r="B1272" t="s">
        <v>9724</v>
      </c>
      <c r="C1272" t="s">
        <v>1679</v>
      </c>
      <c r="D1272" t="s">
        <v>9725</v>
      </c>
      <c r="E1272" t="s">
        <v>268</v>
      </c>
      <c r="F1272" t="s">
        <v>156</v>
      </c>
      <c r="G1272" t="s">
        <v>9726</v>
      </c>
      <c r="H1272" t="s">
        <v>9727</v>
      </c>
      <c r="I1272" t="s">
        <v>326</v>
      </c>
      <c r="J1272" t="s">
        <v>274</v>
      </c>
      <c r="K1272" t="s">
        <v>9728</v>
      </c>
      <c r="L1272" t="s">
        <v>871</v>
      </c>
      <c r="M1272" t="s">
        <v>3286</v>
      </c>
      <c r="N1272" t="s">
        <v>984</v>
      </c>
      <c r="O1272" t="s">
        <v>873</v>
      </c>
      <c r="P1272" t="s">
        <v>1934</v>
      </c>
      <c r="Q1272" t="s">
        <v>276</v>
      </c>
      <c r="R1272" t="s">
        <v>268</v>
      </c>
      <c r="S1272" t="s">
        <v>268</v>
      </c>
      <c r="T1272" t="s">
        <v>268</v>
      </c>
      <c r="U1272" t="s">
        <v>268</v>
      </c>
      <c r="V1272" t="s">
        <v>268</v>
      </c>
      <c r="W1272" t="s">
        <v>3286</v>
      </c>
      <c r="X1272" t="s">
        <v>1934</v>
      </c>
      <c r="Y1272" t="s">
        <v>276</v>
      </c>
      <c r="Z1272" t="s">
        <v>268</v>
      </c>
      <c r="AA1272" t="s">
        <v>268</v>
      </c>
      <c r="AB1272" t="s">
        <v>268</v>
      </c>
      <c r="AC1272" t="s">
        <v>268</v>
      </c>
      <c r="AD1272" t="s">
        <v>268</v>
      </c>
      <c r="AE1272" t="s">
        <v>287</v>
      </c>
      <c r="AF1272" t="s">
        <v>1811</v>
      </c>
      <c r="AG1272" t="s">
        <v>875</v>
      </c>
      <c r="AH1272" t="s">
        <v>1812</v>
      </c>
      <c r="AI1272" t="s">
        <v>3287</v>
      </c>
      <c r="AJ1272" t="s">
        <v>268</v>
      </c>
      <c r="AK1272" t="s">
        <v>377</v>
      </c>
      <c r="AL1272" t="s">
        <v>268</v>
      </c>
      <c r="AM1272" t="s">
        <v>353</v>
      </c>
      <c r="AN1272" t="s">
        <v>268</v>
      </c>
      <c r="AO1272" t="s">
        <v>268</v>
      </c>
      <c r="AP1272" t="s">
        <v>268</v>
      </c>
      <c r="AQ1272" t="s">
        <v>268</v>
      </c>
      <c r="AR1272" t="s">
        <v>268</v>
      </c>
      <c r="AS1272" t="s">
        <v>268</v>
      </c>
      <c r="AT1272" t="s">
        <v>268</v>
      </c>
      <c r="AU1272" t="s">
        <v>268</v>
      </c>
      <c r="AV1272" t="s">
        <v>268</v>
      </c>
      <c r="AW1272" t="s">
        <v>268</v>
      </c>
      <c r="AX1272" t="s">
        <v>268</v>
      </c>
      <c r="AY1272" t="s">
        <v>268</v>
      </c>
      <c r="AZ1272" t="s">
        <v>268</v>
      </c>
      <c r="BA1272" t="s">
        <v>268</v>
      </c>
      <c r="BB1272" t="s">
        <v>268</v>
      </c>
      <c r="BC1272" t="s">
        <v>268</v>
      </c>
      <c r="BD1272" t="s">
        <v>268</v>
      </c>
      <c r="BE1272" t="s">
        <v>268</v>
      </c>
      <c r="BF1272" t="s">
        <v>268</v>
      </c>
      <c r="BG1272" t="s">
        <v>268</v>
      </c>
      <c r="BH1272" t="s">
        <v>268</v>
      </c>
      <c r="BI1272" t="s">
        <v>268</v>
      </c>
      <c r="BJ1272" t="s">
        <v>268</v>
      </c>
      <c r="BK1272" t="s">
        <v>268</v>
      </c>
      <c r="BL1272" t="s">
        <v>268</v>
      </c>
      <c r="BM1272" t="s">
        <v>268</v>
      </c>
      <c r="BN1272" t="s">
        <v>268</v>
      </c>
      <c r="BO1272" t="s">
        <v>268</v>
      </c>
      <c r="BP1272" t="s">
        <v>268</v>
      </c>
      <c r="BQ1272" t="s">
        <v>268</v>
      </c>
      <c r="BR1272" t="s">
        <v>268</v>
      </c>
      <c r="BS1272" t="s">
        <v>268</v>
      </c>
      <c r="BT1272" t="s">
        <v>268</v>
      </c>
      <c r="BU1272" t="s">
        <v>268</v>
      </c>
      <c r="BV1272" t="s">
        <v>268</v>
      </c>
      <c r="BW1272" t="s">
        <v>268</v>
      </c>
      <c r="BX1272" t="s">
        <v>268</v>
      </c>
      <c r="BY1272">
        <v>25</v>
      </c>
      <c r="BZ1272">
        <v>25</v>
      </c>
      <c r="CA1272" t="s">
        <v>142</v>
      </c>
      <c r="CB1272" s="356">
        <v>123</v>
      </c>
      <c r="CC1272" t="s">
        <v>1817</v>
      </c>
      <c r="CD1272" t="s">
        <v>268</v>
      </c>
      <c r="CE1272" t="s">
        <v>268</v>
      </c>
      <c r="CF1272" s="356">
        <v>2</v>
      </c>
      <c r="CG1272" t="s">
        <v>268</v>
      </c>
      <c r="CH1272" t="s">
        <v>268</v>
      </c>
      <c r="CI1272" t="s">
        <v>268</v>
      </c>
      <c r="CJ1272" t="s">
        <v>268</v>
      </c>
      <c r="CK1272" t="s">
        <v>268</v>
      </c>
      <c r="CL1272" t="s">
        <v>268</v>
      </c>
      <c r="CM1272" t="s">
        <v>11224</v>
      </c>
      <c r="CN1272">
        <v>14.38</v>
      </c>
      <c r="CO1272" t="s">
        <v>268</v>
      </c>
      <c r="CP1272">
        <v>14.38</v>
      </c>
      <c r="CQ1272">
        <v>365</v>
      </c>
      <c r="CR1272" t="s">
        <v>878</v>
      </c>
      <c r="CS1272" t="s">
        <v>11225</v>
      </c>
      <c r="CT1272" t="s">
        <v>11226</v>
      </c>
      <c r="CU1272" t="s">
        <v>11227</v>
      </c>
      <c r="CV1272" t="s">
        <v>268</v>
      </c>
      <c r="CW1272" t="s">
        <v>268</v>
      </c>
      <c r="CX1272" t="s">
        <v>268</v>
      </c>
      <c r="CY1272" t="s">
        <v>268</v>
      </c>
      <c r="CZ1272" t="s">
        <v>268</v>
      </c>
      <c r="DA1272" t="s">
        <v>268</v>
      </c>
      <c r="DB1272" s="429">
        <f t="shared" si="253"/>
        <v>0</v>
      </c>
      <c r="DC1272" s="284">
        <f t="shared" si="254"/>
        <v>0</v>
      </c>
      <c r="DD1272" s="284">
        <f t="shared" si="255"/>
        <v>0</v>
      </c>
      <c r="DE1272" s="284">
        <f t="shared" si="256"/>
        <v>0</v>
      </c>
      <c r="DF1272" s="295">
        <f t="shared" si="257"/>
        <v>25</v>
      </c>
      <c r="DG1272" s="284">
        <f t="shared" si="258"/>
        <v>1</v>
      </c>
      <c r="DH1272" s="284">
        <f t="shared" si="259"/>
        <v>0</v>
      </c>
      <c r="DI1272" s="284">
        <f t="shared" si="260"/>
        <v>0</v>
      </c>
      <c r="DJ1272" s="284">
        <f t="shared" si="261"/>
        <v>0</v>
      </c>
      <c r="DK1272" s="295">
        <f t="shared" si="262"/>
        <v>0</v>
      </c>
      <c r="DL1272" s="297">
        <f t="shared" si="263"/>
        <v>2</v>
      </c>
      <c r="DM1272" s="430">
        <f>IFERROR(IF(CA1272="D",IF(DL1272="A dispo.",DF1272*VLOOKUP('DATI INPUT'!$F$27,TARIFFE_UD,4,FALSE),DF1272*VLOOKUP(DL1272,TARIFFE_UD,4,FALSE)),DF1272*VLOOKUP(CB1272-100,TARIFFE_UND,4,FALSE)),0)</f>
        <v>14.379792380520193</v>
      </c>
      <c r="DN1272" s="430">
        <f>IFERROR(IF(CA1272="D",IF(DL1272="A dispo.",DK1272*VLOOKUP('DATI INPUT'!$F$27,TARIFFE_UD,5,FALSE),DK1272*VLOOKUP(DL1272,TARIFFE_UD,5,FALSE)),DK1272*VLOOKUP(CB1272-100,TARIFFE_UND,5,FALSE)),0)</f>
        <v>0</v>
      </c>
      <c r="DO1272" s="431">
        <f t="shared" si="264"/>
        <v>-2.0761947980751927E-4</v>
      </c>
      <c r="DP1272" s="299">
        <f>IFERROR(IF(CA1272="D",IF(DL1272="A dispo.",DF1272*VLOOKUP('DATI INPUT'!$F$27,TARIFFE_UD,2,FALSE),DF1272*VLOOKUP(DL1272,TARIFFE_UD,2,FALSE)),DF1272*VLOOKUP(CB1272-100,TARIFFE_UND,2,FALSE)),0)</f>
        <v>17.96554145387055</v>
      </c>
      <c r="DQ1272" s="299">
        <f>IFERROR(IF(CA1272="D",IF(DL1272="A dispo.",DK1272*VLOOKUP('DATI INPUT'!$F$27,TARIFFE_UD,3,FALSE),DK1272*VLOOKUP(DL1272,TARIFFE_UD,3,FALSE)),DK1272*VLOOKUP(CB1272-100,TARIFFE_UND,3,FALSE)),0)</f>
        <v>0</v>
      </c>
      <c r="DR1272" s="299">
        <f t="shared" si="265"/>
        <v>17.96554145387055</v>
      </c>
    </row>
    <row r="1273" spans="1:122" x14ac:dyDescent="0.25">
      <c r="A1273" t="s">
        <v>9730</v>
      </c>
      <c r="B1273" t="s">
        <v>5858</v>
      </c>
      <c r="C1273" t="s">
        <v>1680</v>
      </c>
      <c r="D1273" t="s">
        <v>5860</v>
      </c>
      <c r="E1273" t="s">
        <v>268</v>
      </c>
      <c r="F1273" t="s">
        <v>156</v>
      </c>
      <c r="G1273" t="s">
        <v>5861</v>
      </c>
      <c r="H1273" t="s">
        <v>5862</v>
      </c>
      <c r="I1273" t="s">
        <v>326</v>
      </c>
      <c r="J1273" t="s">
        <v>274</v>
      </c>
      <c r="K1273" t="s">
        <v>5863</v>
      </c>
      <c r="L1273" t="s">
        <v>871</v>
      </c>
      <c r="M1273" t="s">
        <v>5864</v>
      </c>
      <c r="N1273" t="s">
        <v>984</v>
      </c>
      <c r="O1273" t="s">
        <v>873</v>
      </c>
      <c r="P1273" t="s">
        <v>1934</v>
      </c>
      <c r="Q1273" t="s">
        <v>346</v>
      </c>
      <c r="R1273" t="s">
        <v>268</v>
      </c>
      <c r="S1273" t="s">
        <v>268</v>
      </c>
      <c r="T1273" t="s">
        <v>268</v>
      </c>
      <c r="U1273" t="s">
        <v>268</v>
      </c>
      <c r="V1273" t="s">
        <v>268</v>
      </c>
      <c r="W1273" t="s">
        <v>4437</v>
      </c>
      <c r="X1273" t="s">
        <v>1847</v>
      </c>
      <c r="Y1273" t="s">
        <v>4438</v>
      </c>
      <c r="Z1273" t="s">
        <v>268</v>
      </c>
      <c r="AA1273" t="s">
        <v>268</v>
      </c>
      <c r="AB1273" t="s">
        <v>268</v>
      </c>
      <c r="AC1273" t="s">
        <v>268</v>
      </c>
      <c r="AD1273" t="s">
        <v>268</v>
      </c>
      <c r="AE1273" t="s">
        <v>287</v>
      </c>
      <c r="AF1273" t="s">
        <v>1811</v>
      </c>
      <c r="AG1273" t="s">
        <v>875</v>
      </c>
      <c r="AH1273" t="s">
        <v>1848</v>
      </c>
      <c r="AI1273" t="s">
        <v>638</v>
      </c>
      <c r="AJ1273" t="s">
        <v>268</v>
      </c>
      <c r="AK1273" t="s">
        <v>377</v>
      </c>
      <c r="AL1273" t="s">
        <v>268</v>
      </c>
      <c r="AM1273" t="s">
        <v>268</v>
      </c>
      <c r="AN1273" t="s">
        <v>268</v>
      </c>
      <c r="AO1273" t="s">
        <v>268</v>
      </c>
      <c r="AP1273" t="s">
        <v>268</v>
      </c>
      <c r="AQ1273" t="s">
        <v>268</v>
      </c>
      <c r="AR1273" t="s">
        <v>268</v>
      </c>
      <c r="AS1273" t="s">
        <v>268</v>
      </c>
      <c r="AT1273" t="s">
        <v>268</v>
      </c>
      <c r="AU1273" t="s">
        <v>268</v>
      </c>
      <c r="AV1273" t="s">
        <v>268</v>
      </c>
      <c r="AW1273" t="s">
        <v>268</v>
      </c>
      <c r="AX1273" t="s">
        <v>268</v>
      </c>
      <c r="AY1273" t="s">
        <v>268</v>
      </c>
      <c r="AZ1273" t="s">
        <v>268</v>
      </c>
      <c r="BA1273" t="s">
        <v>268</v>
      </c>
      <c r="BB1273" t="s">
        <v>268</v>
      </c>
      <c r="BC1273" t="s">
        <v>268</v>
      </c>
      <c r="BD1273" t="s">
        <v>268</v>
      </c>
      <c r="BE1273" t="s">
        <v>268</v>
      </c>
      <c r="BF1273" t="s">
        <v>268</v>
      </c>
      <c r="BG1273" t="s">
        <v>268</v>
      </c>
      <c r="BH1273" t="s">
        <v>268</v>
      </c>
      <c r="BI1273" t="s">
        <v>268</v>
      </c>
      <c r="BJ1273" t="s">
        <v>268</v>
      </c>
      <c r="BK1273" t="s">
        <v>268</v>
      </c>
      <c r="BL1273" t="s">
        <v>268</v>
      </c>
      <c r="BM1273" t="s">
        <v>268</v>
      </c>
      <c r="BN1273" t="s">
        <v>268</v>
      </c>
      <c r="BO1273" t="s">
        <v>268</v>
      </c>
      <c r="BP1273" t="s">
        <v>268</v>
      </c>
      <c r="BQ1273" t="s">
        <v>268</v>
      </c>
      <c r="BR1273" t="s">
        <v>268</v>
      </c>
      <c r="BS1273" t="s">
        <v>268</v>
      </c>
      <c r="BT1273" t="s">
        <v>268</v>
      </c>
      <c r="BU1273" t="s">
        <v>268</v>
      </c>
      <c r="BV1273" t="s">
        <v>268</v>
      </c>
      <c r="BW1273" t="s">
        <v>268</v>
      </c>
      <c r="BX1273" t="s">
        <v>268</v>
      </c>
      <c r="BY1273" s="432">
        <v>0</v>
      </c>
      <c r="BZ1273">
        <v>135</v>
      </c>
      <c r="CA1273" s="432" t="s">
        <v>142</v>
      </c>
      <c r="CB1273" t="s">
        <v>268</v>
      </c>
      <c r="CC1273" t="s">
        <v>268</v>
      </c>
      <c r="CD1273" t="s">
        <v>268</v>
      </c>
      <c r="CE1273" t="s">
        <v>268</v>
      </c>
      <c r="CF1273" t="s">
        <v>268</v>
      </c>
      <c r="CG1273" t="s">
        <v>268</v>
      </c>
      <c r="CH1273" t="s">
        <v>268</v>
      </c>
      <c r="CI1273" t="s">
        <v>268</v>
      </c>
      <c r="CJ1273" t="s">
        <v>268</v>
      </c>
      <c r="CK1273" t="s">
        <v>268</v>
      </c>
      <c r="CL1273" t="s">
        <v>9731</v>
      </c>
      <c r="CM1273" t="s">
        <v>11224</v>
      </c>
      <c r="CN1273" t="s">
        <v>268</v>
      </c>
      <c r="CO1273" t="s">
        <v>268</v>
      </c>
      <c r="CP1273" s="432">
        <v>0</v>
      </c>
      <c r="CQ1273" s="432">
        <v>0</v>
      </c>
      <c r="CR1273" t="s">
        <v>268</v>
      </c>
      <c r="CS1273" t="s">
        <v>268</v>
      </c>
      <c r="CT1273" t="s">
        <v>11226</v>
      </c>
      <c r="CU1273" t="s">
        <v>11227</v>
      </c>
      <c r="CV1273" t="s">
        <v>268</v>
      </c>
      <c r="CW1273" t="s">
        <v>268</v>
      </c>
      <c r="CX1273" t="s">
        <v>268</v>
      </c>
      <c r="CY1273" t="s">
        <v>268</v>
      </c>
      <c r="CZ1273" t="s">
        <v>268</v>
      </c>
      <c r="DA1273" t="s">
        <v>268</v>
      </c>
      <c r="DB1273" s="429">
        <f t="shared" si="253"/>
        <v>0</v>
      </c>
      <c r="DC1273" s="284">
        <f t="shared" si="254"/>
        <v>0</v>
      </c>
      <c r="DD1273" s="284">
        <f t="shared" si="255"/>
        <v>0</v>
      </c>
      <c r="DE1273" s="284">
        <f t="shared" si="256"/>
        <v>0</v>
      </c>
      <c r="DF1273" s="295">
        <f t="shared" si="257"/>
        <v>0</v>
      </c>
      <c r="DG1273" s="284">
        <f t="shared" si="258"/>
        <v>0</v>
      </c>
      <c r="DH1273" s="284">
        <f t="shared" si="259"/>
        <v>0</v>
      </c>
      <c r="DI1273" s="284">
        <f t="shared" si="260"/>
        <v>0</v>
      </c>
      <c r="DJ1273" s="284">
        <f t="shared" si="261"/>
        <v>0</v>
      </c>
      <c r="DK1273" s="295">
        <f t="shared" si="262"/>
        <v>0</v>
      </c>
      <c r="DL1273" s="297" t="str">
        <f t="shared" si="263"/>
        <v>A dispo.</v>
      </c>
      <c r="DM1273" s="430">
        <f>IFERROR(IF(CA1273="D",IF(DL1273="A dispo.",DF1273*VLOOKUP('DATI INPUT'!$F$27,TARIFFE_UD,4,FALSE),DF1273*VLOOKUP(DL1273,TARIFFE_UD,4,FALSE)),DF1273*VLOOKUP(CB1273-100,TARIFFE_UND,4,FALSE)),0)</f>
        <v>0</v>
      </c>
      <c r="DN1273" s="430">
        <f>IFERROR(IF(CA1273="D",IF(DL1273="A dispo.",DK1273*VLOOKUP('DATI INPUT'!$F$27,TARIFFE_UD,5,FALSE),DK1273*VLOOKUP(DL1273,TARIFFE_UD,5,FALSE)),DK1273*VLOOKUP(CB1273-100,TARIFFE_UND,5,FALSE)),0)</f>
        <v>0</v>
      </c>
      <c r="DO1273" s="431">
        <f t="shared" si="264"/>
        <v>0</v>
      </c>
      <c r="DP1273" s="299">
        <f>IFERROR(IF(CA1273="D",IF(DL1273="A dispo.",DF1273*VLOOKUP('DATI INPUT'!$F$27,TARIFFE_UD,2,FALSE),DF1273*VLOOKUP(DL1273,TARIFFE_UD,2,FALSE)),DF1273*VLOOKUP(CB1273-100,TARIFFE_UND,2,FALSE)),0)</f>
        <v>0</v>
      </c>
      <c r="DQ1273" s="299">
        <f>IFERROR(IF(CA1273="D",IF(DL1273="A dispo.",DK1273*VLOOKUP('DATI INPUT'!$F$27,TARIFFE_UD,3,FALSE),DK1273*VLOOKUP(DL1273,TARIFFE_UD,3,FALSE)),DK1273*VLOOKUP(CB1273-100,TARIFFE_UND,3,FALSE)),0)</f>
        <v>0</v>
      </c>
      <c r="DR1273" s="299">
        <f t="shared" si="265"/>
        <v>0</v>
      </c>
    </row>
    <row r="1274" spans="1:122" x14ac:dyDescent="0.25">
      <c r="A1274" t="s">
        <v>9732</v>
      </c>
      <c r="B1274" t="s">
        <v>9733</v>
      </c>
      <c r="C1274" t="s">
        <v>1681</v>
      </c>
      <c r="D1274" t="s">
        <v>9734</v>
      </c>
      <c r="E1274" t="s">
        <v>268</v>
      </c>
      <c r="F1274" t="s">
        <v>156</v>
      </c>
      <c r="G1274" t="s">
        <v>9735</v>
      </c>
      <c r="H1274" t="s">
        <v>1513</v>
      </c>
      <c r="I1274" t="s">
        <v>9736</v>
      </c>
      <c r="J1274" t="s">
        <v>156</v>
      </c>
      <c r="K1274" t="s">
        <v>9737</v>
      </c>
      <c r="L1274" t="s">
        <v>871</v>
      </c>
      <c r="M1274" t="s">
        <v>7129</v>
      </c>
      <c r="N1274" t="s">
        <v>984</v>
      </c>
      <c r="O1274" t="s">
        <v>873</v>
      </c>
      <c r="P1274" t="s">
        <v>1962</v>
      </c>
      <c r="Q1274" t="s">
        <v>341</v>
      </c>
      <c r="R1274" t="s">
        <v>154</v>
      </c>
      <c r="S1274" t="s">
        <v>268</v>
      </c>
      <c r="T1274" t="s">
        <v>268</v>
      </c>
      <c r="U1274" t="s">
        <v>268</v>
      </c>
      <c r="V1274" t="s">
        <v>268</v>
      </c>
      <c r="W1274" t="s">
        <v>7129</v>
      </c>
      <c r="X1274" t="s">
        <v>1962</v>
      </c>
      <c r="Y1274" t="s">
        <v>341</v>
      </c>
      <c r="Z1274" t="s">
        <v>154</v>
      </c>
      <c r="AA1274" t="s">
        <v>268</v>
      </c>
      <c r="AB1274" t="s">
        <v>268</v>
      </c>
      <c r="AC1274" t="s">
        <v>268</v>
      </c>
      <c r="AD1274" t="s">
        <v>268</v>
      </c>
      <c r="AE1274" t="s">
        <v>287</v>
      </c>
      <c r="AF1274" t="s">
        <v>1811</v>
      </c>
      <c r="AG1274" t="s">
        <v>875</v>
      </c>
      <c r="AH1274" t="s">
        <v>1963</v>
      </c>
      <c r="AI1274" t="s">
        <v>807</v>
      </c>
      <c r="AJ1274" t="s">
        <v>268</v>
      </c>
      <c r="AK1274" t="s">
        <v>382</v>
      </c>
      <c r="AL1274" t="s">
        <v>268</v>
      </c>
      <c r="AM1274" t="s">
        <v>268</v>
      </c>
      <c r="AN1274" t="s">
        <v>268</v>
      </c>
      <c r="AO1274" t="s">
        <v>268</v>
      </c>
      <c r="AP1274" t="s">
        <v>268</v>
      </c>
      <c r="AQ1274" t="s">
        <v>268</v>
      </c>
      <c r="AR1274" t="s">
        <v>268</v>
      </c>
      <c r="AS1274" t="s">
        <v>268</v>
      </c>
      <c r="AT1274" t="s">
        <v>268</v>
      </c>
      <c r="AU1274" t="s">
        <v>268</v>
      </c>
      <c r="AV1274" t="s">
        <v>268</v>
      </c>
      <c r="AW1274" t="s">
        <v>268</v>
      </c>
      <c r="AX1274" t="s">
        <v>268</v>
      </c>
      <c r="AY1274" t="s">
        <v>268</v>
      </c>
      <c r="AZ1274" t="s">
        <v>268</v>
      </c>
      <c r="BA1274" t="s">
        <v>268</v>
      </c>
      <c r="BB1274" t="s">
        <v>268</v>
      </c>
      <c r="BC1274" t="s">
        <v>268</v>
      </c>
      <c r="BD1274" t="s">
        <v>268</v>
      </c>
      <c r="BE1274" t="s">
        <v>268</v>
      </c>
      <c r="BF1274" t="s">
        <v>268</v>
      </c>
      <c r="BG1274" t="s">
        <v>268</v>
      </c>
      <c r="BH1274" t="s">
        <v>268</v>
      </c>
      <c r="BI1274" t="s">
        <v>268</v>
      </c>
      <c r="BJ1274" t="s">
        <v>268</v>
      </c>
      <c r="BK1274" t="s">
        <v>268</v>
      </c>
      <c r="BL1274" t="s">
        <v>268</v>
      </c>
      <c r="BM1274" t="s">
        <v>268</v>
      </c>
      <c r="BN1274" t="s">
        <v>268</v>
      </c>
      <c r="BO1274" t="s">
        <v>268</v>
      </c>
      <c r="BP1274" t="s">
        <v>268</v>
      </c>
      <c r="BQ1274" t="s">
        <v>268</v>
      </c>
      <c r="BR1274" t="s">
        <v>268</v>
      </c>
      <c r="BS1274" t="s">
        <v>268</v>
      </c>
      <c r="BT1274" t="s">
        <v>268</v>
      </c>
      <c r="BU1274" t="s">
        <v>268</v>
      </c>
      <c r="BV1274" t="s">
        <v>268</v>
      </c>
      <c r="BW1274" t="s">
        <v>268</v>
      </c>
      <c r="BX1274" t="s">
        <v>268</v>
      </c>
      <c r="BY1274">
        <v>118</v>
      </c>
      <c r="BZ1274">
        <v>118</v>
      </c>
      <c r="CA1274" t="s">
        <v>142</v>
      </c>
      <c r="CB1274" s="356">
        <v>122</v>
      </c>
      <c r="CC1274" t="s">
        <v>876</v>
      </c>
      <c r="CD1274" t="s">
        <v>268</v>
      </c>
      <c r="CE1274" t="s">
        <v>268</v>
      </c>
      <c r="CF1274" s="356">
        <v>1</v>
      </c>
      <c r="CG1274" t="s">
        <v>268</v>
      </c>
      <c r="CH1274" t="s">
        <v>268</v>
      </c>
      <c r="CI1274" t="s">
        <v>268</v>
      </c>
      <c r="CJ1274" t="s">
        <v>268</v>
      </c>
      <c r="CK1274" t="s">
        <v>268</v>
      </c>
      <c r="CL1274" t="s">
        <v>268</v>
      </c>
      <c r="CM1274" t="s">
        <v>11224</v>
      </c>
      <c r="CN1274">
        <v>75.11</v>
      </c>
      <c r="CO1274" t="s">
        <v>268</v>
      </c>
      <c r="CP1274">
        <v>75.11</v>
      </c>
      <c r="CQ1274">
        <v>365</v>
      </c>
      <c r="CR1274" t="s">
        <v>878</v>
      </c>
      <c r="CS1274" t="s">
        <v>11225</v>
      </c>
      <c r="CT1274" t="s">
        <v>11226</v>
      </c>
      <c r="CU1274" t="s">
        <v>11227</v>
      </c>
      <c r="CV1274" t="s">
        <v>268</v>
      </c>
      <c r="CW1274" t="s">
        <v>268</v>
      </c>
      <c r="CX1274" t="s">
        <v>268</v>
      </c>
      <c r="CY1274" t="s">
        <v>268</v>
      </c>
      <c r="CZ1274" t="s">
        <v>268</v>
      </c>
      <c r="DA1274" t="s">
        <v>268</v>
      </c>
      <c r="DB1274" s="429">
        <f t="shared" si="253"/>
        <v>0</v>
      </c>
      <c r="DC1274" s="284">
        <f t="shared" si="254"/>
        <v>0</v>
      </c>
      <c r="DD1274" s="284">
        <f t="shared" si="255"/>
        <v>0</v>
      </c>
      <c r="DE1274" s="284">
        <f t="shared" si="256"/>
        <v>0</v>
      </c>
      <c r="DF1274" s="295">
        <f t="shared" si="257"/>
        <v>118</v>
      </c>
      <c r="DG1274" s="284">
        <f t="shared" si="258"/>
        <v>0</v>
      </c>
      <c r="DH1274" s="284">
        <f t="shared" si="259"/>
        <v>0</v>
      </c>
      <c r="DI1274" s="284">
        <f t="shared" si="260"/>
        <v>0</v>
      </c>
      <c r="DJ1274" s="284">
        <f t="shared" si="261"/>
        <v>0</v>
      </c>
      <c r="DK1274" s="295">
        <f t="shared" si="262"/>
        <v>1</v>
      </c>
      <c r="DL1274" s="297">
        <f t="shared" si="263"/>
        <v>1</v>
      </c>
      <c r="DM1274" s="430">
        <f>IFERROR(IF(CA1274="D",IF(DL1274="A dispo.",DF1274*VLOOKUP('DATI INPUT'!$F$27,TARIFFE_UD,4,FALSE),DF1274*VLOOKUP(DL1274,TARIFFE_UD,4,FALSE)),DF1274*VLOOKUP(CB1274-100,TARIFFE_UND,4,FALSE)),0)</f>
        <v>58.176531459475974</v>
      </c>
      <c r="DN1274" s="430">
        <f>IFERROR(IF(CA1274="D",IF(DL1274="A dispo.",DK1274*VLOOKUP('DATI INPUT'!$F$27,TARIFFE_UD,5,FALSE),DK1274*VLOOKUP(DL1274,TARIFFE_UD,5,FALSE)),DK1274*VLOOKUP(CB1274-100,TARIFFE_UND,5,FALSE)),0)</f>
        <v>16.930848468833439</v>
      </c>
      <c r="DO1274" s="431">
        <f t="shared" si="264"/>
        <v>-2.6200716905862009E-3</v>
      </c>
      <c r="DP1274" s="299">
        <f>IFERROR(IF(CA1274="D",IF(DL1274="A dispo.",DF1274*VLOOKUP('DATI INPUT'!$F$27,TARIFFE_UD,2,FALSE),DF1274*VLOOKUP(DL1274,TARIFFE_UD,2,FALSE)),DF1274*VLOOKUP(CB1274-100,TARIFFE_UND,2,FALSE)),0)</f>
        <v>72.683447710516276</v>
      </c>
      <c r="DQ1274" s="299">
        <f>IFERROR(IF(CA1274="D",IF(DL1274="A dispo.",DK1274*VLOOKUP('DATI INPUT'!$F$27,TARIFFE_UD,3,FALSE),DK1274*VLOOKUP(DL1274,TARIFFE_UD,3,FALSE)),DK1274*VLOOKUP(CB1274-100,TARIFFE_UND,3,FALSE)),0)</f>
        <v>15.164853048114928</v>
      </c>
      <c r="DR1274" s="299">
        <f t="shared" si="265"/>
        <v>87.848300758631211</v>
      </c>
    </row>
    <row r="1275" spans="1:122" x14ac:dyDescent="0.25">
      <c r="A1275" t="s">
        <v>9738</v>
      </c>
      <c r="B1275" t="s">
        <v>9733</v>
      </c>
      <c r="C1275" t="s">
        <v>9739</v>
      </c>
      <c r="D1275" t="s">
        <v>9734</v>
      </c>
      <c r="E1275" t="s">
        <v>268</v>
      </c>
      <c r="F1275" t="s">
        <v>156</v>
      </c>
      <c r="G1275" t="s">
        <v>9735</v>
      </c>
      <c r="H1275" t="s">
        <v>1513</v>
      </c>
      <c r="I1275" t="s">
        <v>9736</v>
      </c>
      <c r="J1275" t="s">
        <v>156</v>
      </c>
      <c r="K1275" t="s">
        <v>9737</v>
      </c>
      <c r="L1275" t="s">
        <v>871</v>
      </c>
      <c r="M1275" t="s">
        <v>7129</v>
      </c>
      <c r="N1275" t="s">
        <v>984</v>
      </c>
      <c r="O1275" t="s">
        <v>873</v>
      </c>
      <c r="P1275" t="s">
        <v>1962</v>
      </c>
      <c r="Q1275" t="s">
        <v>341</v>
      </c>
      <c r="R1275" t="s">
        <v>154</v>
      </c>
      <c r="S1275" t="s">
        <v>268</v>
      </c>
      <c r="T1275" t="s">
        <v>268</v>
      </c>
      <c r="U1275" t="s">
        <v>268</v>
      </c>
      <c r="V1275" t="s">
        <v>268</v>
      </c>
      <c r="W1275" t="s">
        <v>7129</v>
      </c>
      <c r="X1275" t="s">
        <v>1962</v>
      </c>
      <c r="Y1275" t="s">
        <v>341</v>
      </c>
      <c r="Z1275" t="s">
        <v>154</v>
      </c>
      <c r="AA1275" t="s">
        <v>268</v>
      </c>
      <c r="AB1275" t="s">
        <v>268</v>
      </c>
      <c r="AC1275" t="s">
        <v>268</v>
      </c>
      <c r="AD1275" t="s">
        <v>268</v>
      </c>
      <c r="AE1275" t="s">
        <v>287</v>
      </c>
      <c r="AF1275" t="s">
        <v>1811</v>
      </c>
      <c r="AG1275" t="s">
        <v>875</v>
      </c>
      <c r="AH1275" t="s">
        <v>1963</v>
      </c>
      <c r="AI1275" t="s">
        <v>807</v>
      </c>
      <c r="AJ1275" t="s">
        <v>268</v>
      </c>
      <c r="AK1275" t="s">
        <v>377</v>
      </c>
      <c r="AL1275" t="s">
        <v>268</v>
      </c>
      <c r="AM1275" t="s">
        <v>353</v>
      </c>
      <c r="AN1275" t="s">
        <v>268</v>
      </c>
      <c r="AO1275" t="s">
        <v>268</v>
      </c>
      <c r="AP1275" t="s">
        <v>268</v>
      </c>
      <c r="AQ1275" t="s">
        <v>268</v>
      </c>
      <c r="AR1275" t="s">
        <v>268</v>
      </c>
      <c r="AS1275" t="s">
        <v>268</v>
      </c>
      <c r="AT1275" t="s">
        <v>268</v>
      </c>
      <c r="AU1275" t="s">
        <v>268</v>
      </c>
      <c r="AV1275" t="s">
        <v>268</v>
      </c>
      <c r="AW1275" t="s">
        <v>268</v>
      </c>
      <c r="AX1275" t="s">
        <v>268</v>
      </c>
      <c r="AY1275" t="s">
        <v>268</v>
      </c>
      <c r="AZ1275" t="s">
        <v>268</v>
      </c>
      <c r="BA1275" t="s">
        <v>268</v>
      </c>
      <c r="BB1275" t="s">
        <v>268</v>
      </c>
      <c r="BC1275" t="s">
        <v>268</v>
      </c>
      <c r="BD1275" t="s">
        <v>268</v>
      </c>
      <c r="BE1275" t="s">
        <v>268</v>
      </c>
      <c r="BF1275" t="s">
        <v>268</v>
      </c>
      <c r="BG1275" t="s">
        <v>268</v>
      </c>
      <c r="BH1275" t="s">
        <v>268</v>
      </c>
      <c r="BI1275" t="s">
        <v>268</v>
      </c>
      <c r="BJ1275" t="s">
        <v>268</v>
      </c>
      <c r="BK1275" t="s">
        <v>268</v>
      </c>
      <c r="BL1275" t="s">
        <v>268</v>
      </c>
      <c r="BM1275" t="s">
        <v>268</v>
      </c>
      <c r="BN1275" t="s">
        <v>268</v>
      </c>
      <c r="BO1275" t="s">
        <v>268</v>
      </c>
      <c r="BP1275" t="s">
        <v>268</v>
      </c>
      <c r="BQ1275" t="s">
        <v>268</v>
      </c>
      <c r="BR1275" t="s">
        <v>268</v>
      </c>
      <c r="BS1275" t="s">
        <v>268</v>
      </c>
      <c r="BT1275" t="s">
        <v>268</v>
      </c>
      <c r="BU1275" t="s">
        <v>268</v>
      </c>
      <c r="BV1275" t="s">
        <v>268</v>
      </c>
      <c r="BW1275" t="s">
        <v>268</v>
      </c>
      <c r="BX1275" t="s">
        <v>268</v>
      </c>
      <c r="BY1275">
        <v>16</v>
      </c>
      <c r="BZ1275">
        <v>16</v>
      </c>
      <c r="CA1275" t="s">
        <v>142</v>
      </c>
      <c r="CB1275" s="356">
        <v>123</v>
      </c>
      <c r="CC1275" t="s">
        <v>1817</v>
      </c>
      <c r="CD1275" t="s">
        <v>268</v>
      </c>
      <c r="CE1275" t="s">
        <v>268</v>
      </c>
      <c r="CF1275" s="356">
        <v>1</v>
      </c>
      <c r="CG1275" t="s">
        <v>268</v>
      </c>
      <c r="CH1275" t="s">
        <v>268</v>
      </c>
      <c r="CI1275" t="s">
        <v>268</v>
      </c>
      <c r="CJ1275" t="s">
        <v>268</v>
      </c>
      <c r="CK1275" t="s">
        <v>268</v>
      </c>
      <c r="CL1275" t="s">
        <v>268</v>
      </c>
      <c r="CM1275" t="s">
        <v>11224</v>
      </c>
      <c r="CN1275">
        <v>7.89</v>
      </c>
      <c r="CO1275" t="s">
        <v>268</v>
      </c>
      <c r="CP1275">
        <v>7.89</v>
      </c>
      <c r="CQ1275">
        <v>365</v>
      </c>
      <c r="CR1275" t="s">
        <v>878</v>
      </c>
      <c r="CS1275" t="s">
        <v>11225</v>
      </c>
      <c r="CT1275" t="s">
        <v>11226</v>
      </c>
      <c r="CU1275" t="s">
        <v>11227</v>
      </c>
      <c r="CV1275" t="s">
        <v>268</v>
      </c>
      <c r="CW1275" t="s">
        <v>268</v>
      </c>
      <c r="CX1275" t="s">
        <v>268</v>
      </c>
      <c r="CY1275" t="s">
        <v>268</v>
      </c>
      <c r="CZ1275" t="s">
        <v>268</v>
      </c>
      <c r="DA1275" t="s">
        <v>268</v>
      </c>
      <c r="DB1275" s="429">
        <f t="shared" si="253"/>
        <v>0</v>
      </c>
      <c r="DC1275" s="284">
        <f t="shared" si="254"/>
        <v>0</v>
      </c>
      <c r="DD1275" s="284">
        <f t="shared" si="255"/>
        <v>0</v>
      </c>
      <c r="DE1275" s="284">
        <f t="shared" si="256"/>
        <v>0</v>
      </c>
      <c r="DF1275" s="295">
        <f t="shared" si="257"/>
        <v>16</v>
      </c>
      <c r="DG1275" s="284">
        <f t="shared" si="258"/>
        <v>1</v>
      </c>
      <c r="DH1275" s="284">
        <f t="shared" si="259"/>
        <v>0</v>
      </c>
      <c r="DI1275" s="284">
        <f t="shared" si="260"/>
        <v>0</v>
      </c>
      <c r="DJ1275" s="284">
        <f t="shared" si="261"/>
        <v>0</v>
      </c>
      <c r="DK1275" s="295">
        <f t="shared" si="262"/>
        <v>0</v>
      </c>
      <c r="DL1275" s="297">
        <f t="shared" si="263"/>
        <v>1</v>
      </c>
      <c r="DM1275" s="430">
        <f>IFERROR(IF(CA1275="D",IF(DL1275="A dispo.",DF1275*VLOOKUP('DATI INPUT'!$F$27,TARIFFE_UD,4,FALSE),DF1275*VLOOKUP(DL1275,TARIFFE_UD,4,FALSE)),DF1275*VLOOKUP(CB1275-100,TARIFFE_UND,4,FALSE)),0)</f>
        <v>7.8883432487425047</v>
      </c>
      <c r="DN1275" s="430">
        <f>IFERROR(IF(CA1275="D",IF(DL1275="A dispo.",DK1275*VLOOKUP('DATI INPUT'!$F$27,TARIFFE_UD,5,FALSE),DK1275*VLOOKUP(DL1275,TARIFFE_UD,5,FALSE)),DK1275*VLOOKUP(CB1275-100,TARIFFE_UND,5,FALSE)),0)</f>
        <v>0</v>
      </c>
      <c r="DO1275" s="431">
        <f t="shared" si="264"/>
        <v>-1.6567512574949816E-3</v>
      </c>
      <c r="DP1275" s="299">
        <f>IFERROR(IF(CA1275="D",IF(DL1275="A dispo.",DF1275*VLOOKUP('DATI INPUT'!$F$27,TARIFFE_UD,2,FALSE),DF1275*VLOOKUP(DL1275,TARIFFE_UD,2,FALSE)),DF1275*VLOOKUP(CB1275-100,TARIFFE_UND,2,FALSE)),0)</f>
        <v>9.8553827404089862</v>
      </c>
      <c r="DQ1275" s="299">
        <f>IFERROR(IF(CA1275="D",IF(DL1275="A dispo.",DK1275*VLOOKUP('DATI INPUT'!$F$27,TARIFFE_UD,3,FALSE),DK1275*VLOOKUP(DL1275,TARIFFE_UD,3,FALSE)),DK1275*VLOOKUP(CB1275-100,TARIFFE_UND,3,FALSE)),0)</f>
        <v>0</v>
      </c>
      <c r="DR1275" s="299">
        <f t="shared" si="265"/>
        <v>9.8553827404089862</v>
      </c>
    </row>
    <row r="1276" spans="1:122" x14ac:dyDescent="0.25">
      <c r="A1276" t="s">
        <v>9740</v>
      </c>
      <c r="B1276" t="s">
        <v>9741</v>
      </c>
      <c r="C1276" t="s">
        <v>9742</v>
      </c>
      <c r="D1276" t="s">
        <v>9743</v>
      </c>
      <c r="E1276" t="s">
        <v>268</v>
      </c>
      <c r="F1276" t="s">
        <v>156</v>
      </c>
      <c r="G1276" t="s">
        <v>9744</v>
      </c>
      <c r="H1276" t="s">
        <v>379</v>
      </c>
      <c r="I1276" t="s">
        <v>387</v>
      </c>
      <c r="J1276" t="s">
        <v>274</v>
      </c>
      <c r="K1276" t="s">
        <v>9745</v>
      </c>
      <c r="L1276" t="s">
        <v>960</v>
      </c>
      <c r="M1276" t="s">
        <v>9746</v>
      </c>
      <c r="N1276" t="s">
        <v>303</v>
      </c>
      <c r="O1276" t="s">
        <v>1768</v>
      </c>
      <c r="P1276" t="s">
        <v>9747</v>
      </c>
      <c r="Q1276" t="s">
        <v>268</v>
      </c>
      <c r="R1276" t="s">
        <v>268</v>
      </c>
      <c r="S1276" t="s">
        <v>268</v>
      </c>
      <c r="T1276" t="s">
        <v>268</v>
      </c>
      <c r="U1276" t="s">
        <v>268</v>
      </c>
      <c r="V1276" t="s">
        <v>268</v>
      </c>
      <c r="W1276" t="s">
        <v>9748</v>
      </c>
      <c r="X1276" t="s">
        <v>2045</v>
      </c>
      <c r="Y1276" t="s">
        <v>279</v>
      </c>
      <c r="Z1276" t="s">
        <v>268</v>
      </c>
      <c r="AA1276" t="s">
        <v>268</v>
      </c>
      <c r="AB1276" t="s">
        <v>268</v>
      </c>
      <c r="AC1276" t="s">
        <v>268</v>
      </c>
      <c r="AD1276" t="s">
        <v>268</v>
      </c>
      <c r="AE1276" t="s">
        <v>287</v>
      </c>
      <c r="AF1276" t="s">
        <v>1811</v>
      </c>
      <c r="AG1276" t="s">
        <v>875</v>
      </c>
      <c r="AH1276" t="s">
        <v>2047</v>
      </c>
      <c r="AI1276" t="s">
        <v>578</v>
      </c>
      <c r="AJ1276" t="s">
        <v>268</v>
      </c>
      <c r="AK1276" t="s">
        <v>366</v>
      </c>
      <c r="AL1276" t="s">
        <v>268</v>
      </c>
      <c r="AM1276" t="s">
        <v>288</v>
      </c>
      <c r="AN1276" t="s">
        <v>268</v>
      </c>
      <c r="AO1276" t="s">
        <v>268</v>
      </c>
      <c r="AP1276" t="s">
        <v>268</v>
      </c>
      <c r="AQ1276" t="s">
        <v>268</v>
      </c>
      <c r="AR1276" t="s">
        <v>268</v>
      </c>
      <c r="AS1276" t="s">
        <v>268</v>
      </c>
      <c r="AT1276" t="s">
        <v>268</v>
      </c>
      <c r="AU1276" t="s">
        <v>268</v>
      </c>
      <c r="AV1276" t="s">
        <v>268</v>
      </c>
      <c r="AW1276" t="s">
        <v>268</v>
      </c>
      <c r="AX1276" t="s">
        <v>268</v>
      </c>
      <c r="AY1276" t="s">
        <v>268</v>
      </c>
      <c r="AZ1276" t="s">
        <v>268</v>
      </c>
      <c r="BA1276" t="s">
        <v>268</v>
      </c>
      <c r="BB1276" t="s">
        <v>268</v>
      </c>
      <c r="BC1276" t="s">
        <v>268</v>
      </c>
      <c r="BD1276" t="s">
        <v>268</v>
      </c>
      <c r="BE1276" t="s">
        <v>268</v>
      </c>
      <c r="BF1276" t="s">
        <v>268</v>
      </c>
      <c r="BG1276" t="s">
        <v>268</v>
      </c>
      <c r="BH1276" t="s">
        <v>268</v>
      </c>
      <c r="BI1276" t="s">
        <v>268</v>
      </c>
      <c r="BJ1276" t="s">
        <v>268</v>
      </c>
      <c r="BK1276" t="s">
        <v>268</v>
      </c>
      <c r="BL1276" t="s">
        <v>268</v>
      </c>
      <c r="BM1276" t="s">
        <v>268</v>
      </c>
      <c r="BN1276" t="s">
        <v>268</v>
      </c>
      <c r="BO1276" t="s">
        <v>268</v>
      </c>
      <c r="BP1276" t="s">
        <v>268</v>
      </c>
      <c r="BQ1276" t="s">
        <v>268</v>
      </c>
      <c r="BR1276" t="s">
        <v>268</v>
      </c>
      <c r="BS1276" t="s">
        <v>268</v>
      </c>
      <c r="BT1276" t="s">
        <v>268</v>
      </c>
      <c r="BU1276" t="s">
        <v>268</v>
      </c>
      <c r="BV1276" t="s">
        <v>268</v>
      </c>
      <c r="BW1276" t="s">
        <v>268</v>
      </c>
      <c r="BX1276" t="s">
        <v>268</v>
      </c>
      <c r="BY1276">
        <v>102</v>
      </c>
      <c r="BZ1276">
        <v>102</v>
      </c>
      <c r="CA1276" t="s">
        <v>142</v>
      </c>
      <c r="CB1276" s="356">
        <v>122</v>
      </c>
      <c r="CC1276" t="s">
        <v>876</v>
      </c>
      <c r="CD1276" t="s">
        <v>268</v>
      </c>
      <c r="CE1276" t="s">
        <v>268</v>
      </c>
      <c r="CF1276" t="s">
        <v>268</v>
      </c>
      <c r="CG1276" t="s">
        <v>268</v>
      </c>
      <c r="CH1276" t="s">
        <v>268</v>
      </c>
      <c r="CI1276" t="s">
        <v>268</v>
      </c>
      <c r="CJ1276" t="s">
        <v>268</v>
      </c>
      <c r="CK1276" t="s">
        <v>268</v>
      </c>
      <c r="CL1276" t="s">
        <v>268</v>
      </c>
      <c r="CM1276" t="s">
        <v>11224</v>
      </c>
      <c r="CN1276">
        <v>132.06</v>
      </c>
      <c r="CO1276" t="s">
        <v>268</v>
      </c>
      <c r="CP1276">
        <v>132.06</v>
      </c>
      <c r="CQ1276">
        <v>365</v>
      </c>
      <c r="CR1276" t="s">
        <v>878</v>
      </c>
      <c r="CS1276" t="s">
        <v>11225</v>
      </c>
      <c r="CT1276" t="s">
        <v>11226</v>
      </c>
      <c r="CU1276" t="s">
        <v>11227</v>
      </c>
      <c r="CV1276" t="s">
        <v>268</v>
      </c>
      <c r="CW1276" t="s">
        <v>268</v>
      </c>
      <c r="CX1276" t="s">
        <v>268</v>
      </c>
      <c r="CY1276" t="s">
        <v>268</v>
      </c>
      <c r="CZ1276" t="s">
        <v>268</v>
      </c>
      <c r="DA1276" t="s">
        <v>268</v>
      </c>
      <c r="DB1276" s="429">
        <f t="shared" si="253"/>
        <v>0</v>
      </c>
      <c r="DC1276" s="284">
        <f t="shared" si="254"/>
        <v>0</v>
      </c>
      <c r="DD1276" s="284">
        <f t="shared" si="255"/>
        <v>0</v>
      </c>
      <c r="DE1276" s="284">
        <f t="shared" si="256"/>
        <v>0</v>
      </c>
      <c r="DF1276" s="295">
        <f t="shared" si="257"/>
        <v>102</v>
      </c>
      <c r="DG1276" s="284">
        <f t="shared" si="258"/>
        <v>0</v>
      </c>
      <c r="DH1276" s="284">
        <f t="shared" si="259"/>
        <v>0</v>
      </c>
      <c r="DI1276" s="284">
        <f t="shared" si="260"/>
        <v>0</v>
      </c>
      <c r="DJ1276" s="284">
        <f t="shared" si="261"/>
        <v>0</v>
      </c>
      <c r="DK1276" s="295">
        <f t="shared" si="262"/>
        <v>1</v>
      </c>
      <c r="DL1276" s="297" t="str">
        <f t="shared" si="263"/>
        <v>A dispo.</v>
      </c>
      <c r="DM1276" s="430">
        <f>IFERROR(IF(CA1276="D",IF(DL1276="A dispo.",DF1276*VLOOKUP('DATI INPUT'!$F$27,TARIFFE_UD,4,FALSE),DF1276*VLOOKUP(DL1276,TARIFFE_UD,4,FALSE)),DF1276*VLOOKUP(CB1276-100,TARIFFE_UND,4,FALSE)),0)</f>
        <v>64.656241985228746</v>
      </c>
      <c r="DN1276" s="430">
        <f>IFERROR(IF(CA1276="D",IF(DL1276="A dispo.",DK1276*VLOOKUP('DATI INPUT'!$F$27,TARIFFE_UD,5,FALSE),DK1276*VLOOKUP(DL1276,TARIFFE_UD,5,FALSE)),DK1276*VLOOKUP(CB1276-100,TARIFFE_UND,5,FALSE)),0)</f>
        <v>67.397800635548478</v>
      </c>
      <c r="DO1276" s="431">
        <f t="shared" si="264"/>
        <v>-5.9573792227638478E-3</v>
      </c>
      <c r="DP1276" s="299">
        <f>IFERROR(IF(CA1276="D",IF(DL1276="A dispo.",DF1276*VLOOKUP('DATI INPUT'!$F$27,TARIFFE_UD,2,FALSE),DF1276*VLOOKUP(DL1276,TARIFFE_UD,2,FALSE)),DF1276*VLOOKUP(CB1276-100,TARIFFE_UND,2,FALSE)),0)</f>
        <v>80.778940675852212</v>
      </c>
      <c r="DQ1276" s="299">
        <f>IFERROR(IF(CA1276="D",IF(DL1276="A dispo.",DK1276*VLOOKUP('DATI INPUT'!$F$27,TARIFFE_UD,3,FALSE),DK1276*VLOOKUP(DL1276,TARIFFE_UD,3,FALSE)),DK1276*VLOOKUP(CB1276-100,TARIFFE_UND,3,FALSE)),0)</f>
        <v>60.367780403072892</v>
      </c>
      <c r="DR1276" s="299">
        <f t="shared" si="265"/>
        <v>141.14672107892511</v>
      </c>
    </row>
    <row r="1277" spans="1:122" x14ac:dyDescent="0.25">
      <c r="A1277" t="s">
        <v>9749</v>
      </c>
      <c r="B1277" t="s">
        <v>9741</v>
      </c>
      <c r="C1277" t="s">
        <v>1683</v>
      </c>
      <c r="D1277" t="s">
        <v>9743</v>
      </c>
      <c r="E1277" t="s">
        <v>268</v>
      </c>
      <c r="F1277" t="s">
        <v>156</v>
      </c>
      <c r="G1277" t="s">
        <v>9744</v>
      </c>
      <c r="H1277" t="s">
        <v>379</v>
      </c>
      <c r="I1277" t="s">
        <v>387</v>
      </c>
      <c r="J1277" t="s">
        <v>274</v>
      </c>
      <c r="K1277" t="s">
        <v>9745</v>
      </c>
      <c r="L1277" t="s">
        <v>960</v>
      </c>
      <c r="M1277" t="s">
        <v>9746</v>
      </c>
      <c r="N1277" t="s">
        <v>303</v>
      </c>
      <c r="O1277" t="s">
        <v>1768</v>
      </c>
      <c r="P1277" t="s">
        <v>9747</v>
      </c>
      <c r="Q1277" t="s">
        <v>268</v>
      </c>
      <c r="R1277" t="s">
        <v>268</v>
      </c>
      <c r="S1277" t="s">
        <v>268</v>
      </c>
      <c r="T1277" t="s">
        <v>268</v>
      </c>
      <c r="U1277" t="s">
        <v>268</v>
      </c>
      <c r="V1277" t="s">
        <v>268</v>
      </c>
      <c r="W1277" t="s">
        <v>9748</v>
      </c>
      <c r="X1277" t="s">
        <v>2045</v>
      </c>
      <c r="Y1277" t="s">
        <v>279</v>
      </c>
      <c r="Z1277" t="s">
        <v>268</v>
      </c>
      <c r="AA1277" t="s">
        <v>268</v>
      </c>
      <c r="AB1277" t="s">
        <v>268</v>
      </c>
      <c r="AC1277" t="s">
        <v>268</v>
      </c>
      <c r="AD1277" t="s">
        <v>268</v>
      </c>
      <c r="AE1277" t="s">
        <v>287</v>
      </c>
      <c r="AF1277" t="s">
        <v>1811</v>
      </c>
      <c r="AG1277" t="s">
        <v>875</v>
      </c>
      <c r="AH1277" t="s">
        <v>2047</v>
      </c>
      <c r="AI1277" t="s">
        <v>578</v>
      </c>
      <c r="AJ1277" t="s">
        <v>268</v>
      </c>
      <c r="AK1277" t="s">
        <v>377</v>
      </c>
      <c r="AL1277" t="s">
        <v>268</v>
      </c>
      <c r="AM1277" t="s">
        <v>353</v>
      </c>
      <c r="AN1277" t="s">
        <v>268</v>
      </c>
      <c r="AO1277" t="s">
        <v>268</v>
      </c>
      <c r="AP1277" t="s">
        <v>268</v>
      </c>
      <c r="AQ1277" t="s">
        <v>268</v>
      </c>
      <c r="AR1277" t="s">
        <v>268</v>
      </c>
      <c r="AS1277" t="s">
        <v>268</v>
      </c>
      <c r="AT1277" t="s">
        <v>268</v>
      </c>
      <c r="AU1277" t="s">
        <v>268</v>
      </c>
      <c r="AV1277" t="s">
        <v>268</v>
      </c>
      <c r="AW1277" t="s">
        <v>268</v>
      </c>
      <c r="AX1277" t="s">
        <v>268</v>
      </c>
      <c r="AY1277" t="s">
        <v>268</v>
      </c>
      <c r="AZ1277" t="s">
        <v>268</v>
      </c>
      <c r="BA1277" t="s">
        <v>268</v>
      </c>
      <c r="BB1277" t="s">
        <v>268</v>
      </c>
      <c r="BC1277" t="s">
        <v>268</v>
      </c>
      <c r="BD1277" t="s">
        <v>268</v>
      </c>
      <c r="BE1277" t="s">
        <v>268</v>
      </c>
      <c r="BF1277" t="s">
        <v>268</v>
      </c>
      <c r="BG1277" t="s">
        <v>268</v>
      </c>
      <c r="BH1277" t="s">
        <v>268</v>
      </c>
      <c r="BI1277" t="s">
        <v>268</v>
      </c>
      <c r="BJ1277" t="s">
        <v>268</v>
      </c>
      <c r="BK1277" t="s">
        <v>268</v>
      </c>
      <c r="BL1277" t="s">
        <v>268</v>
      </c>
      <c r="BM1277" t="s">
        <v>268</v>
      </c>
      <c r="BN1277" t="s">
        <v>268</v>
      </c>
      <c r="BO1277" t="s">
        <v>268</v>
      </c>
      <c r="BP1277" t="s">
        <v>268</v>
      </c>
      <c r="BQ1277" t="s">
        <v>268</v>
      </c>
      <c r="BR1277" t="s">
        <v>268</v>
      </c>
      <c r="BS1277" t="s">
        <v>268</v>
      </c>
      <c r="BT1277" t="s">
        <v>268</v>
      </c>
      <c r="BU1277" t="s">
        <v>268</v>
      </c>
      <c r="BV1277" t="s">
        <v>268</v>
      </c>
      <c r="BW1277" t="s">
        <v>268</v>
      </c>
      <c r="BX1277" t="s">
        <v>268</v>
      </c>
      <c r="BY1277">
        <v>8</v>
      </c>
      <c r="BZ1277">
        <v>8</v>
      </c>
      <c r="CA1277" t="s">
        <v>142</v>
      </c>
      <c r="CB1277" s="356">
        <v>123</v>
      </c>
      <c r="CC1277" t="s">
        <v>1817</v>
      </c>
      <c r="CD1277" t="s">
        <v>268</v>
      </c>
      <c r="CE1277" t="s">
        <v>268</v>
      </c>
      <c r="CF1277" t="s">
        <v>268</v>
      </c>
      <c r="CG1277" t="s">
        <v>268</v>
      </c>
      <c r="CH1277" t="s">
        <v>268</v>
      </c>
      <c r="CI1277" t="s">
        <v>268</v>
      </c>
      <c r="CJ1277" t="s">
        <v>268</v>
      </c>
      <c r="CK1277" t="s">
        <v>268</v>
      </c>
      <c r="CL1277" t="s">
        <v>268</v>
      </c>
      <c r="CM1277" t="s">
        <v>11224</v>
      </c>
      <c r="CN1277">
        <v>5.07</v>
      </c>
      <c r="CO1277" t="s">
        <v>268</v>
      </c>
      <c r="CP1277">
        <v>5.07</v>
      </c>
      <c r="CQ1277">
        <v>365</v>
      </c>
      <c r="CR1277" t="s">
        <v>878</v>
      </c>
      <c r="CS1277" t="s">
        <v>11225</v>
      </c>
      <c r="CT1277" t="s">
        <v>11226</v>
      </c>
      <c r="CU1277" t="s">
        <v>11227</v>
      </c>
      <c r="CV1277" t="s">
        <v>268</v>
      </c>
      <c r="CW1277" t="s">
        <v>268</v>
      </c>
      <c r="CX1277" t="s">
        <v>268</v>
      </c>
      <c r="CY1277" t="s">
        <v>268</v>
      </c>
      <c r="CZ1277" t="s">
        <v>268</v>
      </c>
      <c r="DA1277" t="s">
        <v>268</v>
      </c>
      <c r="DB1277" s="429">
        <f t="shared" si="253"/>
        <v>0</v>
      </c>
      <c r="DC1277" s="284">
        <f t="shared" si="254"/>
        <v>0</v>
      </c>
      <c r="DD1277" s="284">
        <f t="shared" si="255"/>
        <v>0</v>
      </c>
      <c r="DE1277" s="284">
        <f t="shared" si="256"/>
        <v>0</v>
      </c>
      <c r="DF1277" s="295">
        <f t="shared" si="257"/>
        <v>8</v>
      </c>
      <c r="DG1277" s="284">
        <f t="shared" si="258"/>
        <v>1</v>
      </c>
      <c r="DH1277" s="284">
        <f t="shared" si="259"/>
        <v>0</v>
      </c>
      <c r="DI1277" s="284">
        <f t="shared" si="260"/>
        <v>0</v>
      </c>
      <c r="DJ1277" s="284">
        <f t="shared" si="261"/>
        <v>0</v>
      </c>
      <c r="DK1277" s="295">
        <f t="shared" si="262"/>
        <v>0</v>
      </c>
      <c r="DL1277" s="297" t="str">
        <f t="shared" si="263"/>
        <v>A dispo.</v>
      </c>
      <c r="DM1277" s="430">
        <f>IFERROR(IF(CA1277="D",IF(DL1277="A dispo.",DF1277*VLOOKUP('DATI INPUT'!$F$27,TARIFFE_UD,4,FALSE),DF1277*VLOOKUP(DL1277,TARIFFE_UD,4,FALSE)),DF1277*VLOOKUP(CB1277-100,TARIFFE_UND,4,FALSE)),0)</f>
        <v>5.071077802763039</v>
      </c>
      <c r="DN1277" s="430">
        <f>IFERROR(IF(CA1277="D",IF(DL1277="A dispo.",DK1277*VLOOKUP('DATI INPUT'!$F$27,TARIFFE_UD,5,FALSE),DK1277*VLOOKUP(DL1277,TARIFFE_UD,5,FALSE)),DK1277*VLOOKUP(CB1277-100,TARIFFE_UND,5,FALSE)),0)</f>
        <v>0</v>
      </c>
      <c r="DO1277" s="431">
        <f t="shared" si="264"/>
        <v>1.0778027630387044E-3</v>
      </c>
      <c r="DP1277" s="299">
        <f>IFERROR(IF(CA1277="D",IF(DL1277="A dispo.",DF1277*VLOOKUP('DATI INPUT'!$F$27,TARIFFE_UD,2,FALSE),DF1277*VLOOKUP(DL1277,TARIFFE_UD,2,FALSE)),DF1277*VLOOKUP(CB1277-100,TARIFFE_UND,2,FALSE)),0)</f>
        <v>6.3356031902629191</v>
      </c>
      <c r="DQ1277" s="299">
        <f>IFERROR(IF(CA1277="D",IF(DL1277="A dispo.",DK1277*VLOOKUP('DATI INPUT'!$F$27,TARIFFE_UD,3,FALSE),DK1277*VLOOKUP(DL1277,TARIFFE_UD,3,FALSE)),DK1277*VLOOKUP(CB1277-100,TARIFFE_UND,3,FALSE)),0)</f>
        <v>0</v>
      </c>
      <c r="DR1277" s="299">
        <f t="shared" si="265"/>
        <v>6.3356031902629191</v>
      </c>
    </row>
    <row r="1278" spans="1:122" x14ac:dyDescent="0.25">
      <c r="A1278" t="s">
        <v>9750</v>
      </c>
      <c r="B1278" t="s">
        <v>9751</v>
      </c>
      <c r="C1278" t="s">
        <v>1684</v>
      </c>
      <c r="D1278" t="s">
        <v>9752</v>
      </c>
      <c r="E1278" t="s">
        <v>268</v>
      </c>
      <c r="F1278" t="s">
        <v>156</v>
      </c>
      <c r="G1278" t="s">
        <v>9753</v>
      </c>
      <c r="H1278" t="s">
        <v>9754</v>
      </c>
      <c r="I1278" t="s">
        <v>336</v>
      </c>
      <c r="J1278" t="s">
        <v>156</v>
      </c>
      <c r="K1278" t="s">
        <v>9755</v>
      </c>
      <c r="L1278" t="s">
        <v>5410</v>
      </c>
      <c r="M1278" t="s">
        <v>9756</v>
      </c>
      <c r="N1278" t="s">
        <v>9757</v>
      </c>
      <c r="O1278" t="s">
        <v>9758</v>
      </c>
      <c r="P1278" t="s">
        <v>9759</v>
      </c>
      <c r="Q1278" t="s">
        <v>498</v>
      </c>
      <c r="R1278" t="s">
        <v>268</v>
      </c>
      <c r="S1278" t="s">
        <v>268</v>
      </c>
      <c r="T1278" t="s">
        <v>268</v>
      </c>
      <c r="U1278" t="s">
        <v>268</v>
      </c>
      <c r="V1278" t="s">
        <v>268</v>
      </c>
      <c r="W1278" t="s">
        <v>2130</v>
      </c>
      <c r="X1278" t="s">
        <v>2131</v>
      </c>
      <c r="Y1278" t="s">
        <v>268</v>
      </c>
      <c r="Z1278" t="s">
        <v>268</v>
      </c>
      <c r="AA1278" t="s">
        <v>268</v>
      </c>
      <c r="AB1278" t="s">
        <v>268</v>
      </c>
      <c r="AC1278" t="s">
        <v>268</v>
      </c>
      <c r="AD1278" t="s">
        <v>268</v>
      </c>
      <c r="AE1278" t="s">
        <v>287</v>
      </c>
      <c r="AF1278" t="s">
        <v>1811</v>
      </c>
      <c r="AG1278" t="s">
        <v>875</v>
      </c>
      <c r="AH1278" t="s">
        <v>1412</v>
      </c>
      <c r="AI1278" t="s">
        <v>1352</v>
      </c>
      <c r="AJ1278" t="s">
        <v>268</v>
      </c>
      <c r="AK1278" t="s">
        <v>366</v>
      </c>
      <c r="AL1278" t="s">
        <v>268</v>
      </c>
      <c r="AM1278" t="s">
        <v>353</v>
      </c>
      <c r="AN1278" t="s">
        <v>268</v>
      </c>
      <c r="AO1278" t="s">
        <v>268</v>
      </c>
      <c r="AP1278" t="s">
        <v>268</v>
      </c>
      <c r="AQ1278" t="s">
        <v>268</v>
      </c>
      <c r="AR1278" t="s">
        <v>268</v>
      </c>
      <c r="AS1278" t="s">
        <v>268</v>
      </c>
      <c r="AT1278" t="s">
        <v>268</v>
      </c>
      <c r="AU1278" t="s">
        <v>268</v>
      </c>
      <c r="AV1278" t="s">
        <v>268</v>
      </c>
      <c r="AW1278" t="s">
        <v>268</v>
      </c>
      <c r="AX1278" t="s">
        <v>268</v>
      </c>
      <c r="AY1278" t="s">
        <v>268</v>
      </c>
      <c r="AZ1278" t="s">
        <v>268</v>
      </c>
      <c r="BA1278" t="s">
        <v>268</v>
      </c>
      <c r="BB1278" t="s">
        <v>268</v>
      </c>
      <c r="BC1278" t="s">
        <v>268</v>
      </c>
      <c r="BD1278" t="s">
        <v>268</v>
      </c>
      <c r="BE1278" t="s">
        <v>268</v>
      </c>
      <c r="BF1278" t="s">
        <v>268</v>
      </c>
      <c r="BG1278" t="s">
        <v>268</v>
      </c>
      <c r="BH1278" t="s">
        <v>268</v>
      </c>
      <c r="BI1278" t="s">
        <v>268</v>
      </c>
      <c r="BJ1278" t="s">
        <v>268</v>
      </c>
      <c r="BK1278" t="s">
        <v>268</v>
      </c>
      <c r="BL1278" t="s">
        <v>268</v>
      </c>
      <c r="BM1278" t="s">
        <v>268</v>
      </c>
      <c r="BN1278" t="s">
        <v>268</v>
      </c>
      <c r="BO1278" t="s">
        <v>268</v>
      </c>
      <c r="BP1278" t="s">
        <v>268</v>
      </c>
      <c r="BQ1278" t="s">
        <v>268</v>
      </c>
      <c r="BR1278" t="s">
        <v>268</v>
      </c>
      <c r="BS1278" t="s">
        <v>268</v>
      </c>
      <c r="BT1278" t="s">
        <v>268</v>
      </c>
      <c r="BU1278" t="s">
        <v>268</v>
      </c>
      <c r="BV1278" t="s">
        <v>268</v>
      </c>
      <c r="BW1278" t="s">
        <v>268</v>
      </c>
      <c r="BX1278" t="s">
        <v>268</v>
      </c>
      <c r="BY1278">
        <v>33.799999999999997</v>
      </c>
      <c r="BZ1278">
        <v>33.799999999999997</v>
      </c>
      <c r="CA1278" t="s">
        <v>142</v>
      </c>
      <c r="CB1278" s="356">
        <v>123</v>
      </c>
      <c r="CC1278" t="s">
        <v>1817</v>
      </c>
      <c r="CD1278" t="s">
        <v>268</v>
      </c>
      <c r="CE1278" t="s">
        <v>268</v>
      </c>
      <c r="CF1278" t="s">
        <v>268</v>
      </c>
      <c r="CG1278" t="s">
        <v>268</v>
      </c>
      <c r="CH1278" t="s">
        <v>268</v>
      </c>
      <c r="CI1278" t="s">
        <v>268</v>
      </c>
      <c r="CJ1278" t="s">
        <v>268</v>
      </c>
      <c r="CK1278" t="s">
        <v>268</v>
      </c>
      <c r="CL1278" t="s">
        <v>268</v>
      </c>
      <c r="CM1278" t="s">
        <v>11224</v>
      </c>
      <c r="CN1278">
        <v>21.43</v>
      </c>
      <c r="CO1278" t="s">
        <v>268</v>
      </c>
      <c r="CP1278">
        <v>21.43</v>
      </c>
      <c r="CQ1278">
        <v>365</v>
      </c>
      <c r="CR1278" t="s">
        <v>878</v>
      </c>
      <c r="CS1278" t="s">
        <v>11225</v>
      </c>
      <c r="CT1278" t="s">
        <v>11226</v>
      </c>
      <c r="CU1278" t="s">
        <v>11227</v>
      </c>
      <c r="CV1278" t="s">
        <v>268</v>
      </c>
      <c r="CW1278" t="s">
        <v>268</v>
      </c>
      <c r="CX1278" t="s">
        <v>268</v>
      </c>
      <c r="CY1278" t="s">
        <v>268</v>
      </c>
      <c r="CZ1278" t="s">
        <v>268</v>
      </c>
      <c r="DA1278" t="s">
        <v>268</v>
      </c>
      <c r="DB1278" s="429">
        <f t="shared" si="253"/>
        <v>0</v>
      </c>
      <c r="DC1278" s="284">
        <f t="shared" si="254"/>
        <v>0</v>
      </c>
      <c r="DD1278" s="284">
        <f t="shared" si="255"/>
        <v>0</v>
      </c>
      <c r="DE1278" s="284">
        <f t="shared" si="256"/>
        <v>0</v>
      </c>
      <c r="DF1278" s="295">
        <f t="shared" si="257"/>
        <v>33.799999999999997</v>
      </c>
      <c r="DG1278" s="284">
        <f t="shared" si="258"/>
        <v>1</v>
      </c>
      <c r="DH1278" s="284">
        <f t="shared" si="259"/>
        <v>0</v>
      </c>
      <c r="DI1278" s="284">
        <f t="shared" si="260"/>
        <v>0</v>
      </c>
      <c r="DJ1278" s="284">
        <f t="shared" si="261"/>
        <v>0</v>
      </c>
      <c r="DK1278" s="295">
        <f t="shared" si="262"/>
        <v>0</v>
      </c>
      <c r="DL1278" s="297" t="str">
        <f t="shared" si="263"/>
        <v>A dispo.</v>
      </c>
      <c r="DM1278" s="430">
        <f>IFERROR(IF(CA1278="D",IF(DL1278="A dispo.",DF1278*VLOOKUP('DATI INPUT'!$F$27,TARIFFE_UD,4,FALSE),DF1278*VLOOKUP(DL1278,TARIFFE_UD,4,FALSE)),DF1278*VLOOKUP(CB1278-100,TARIFFE_UND,4,FALSE)),0)</f>
        <v>21.425303716673838</v>
      </c>
      <c r="DN1278" s="430">
        <f>IFERROR(IF(CA1278="D",IF(DL1278="A dispo.",DK1278*VLOOKUP('DATI INPUT'!$F$27,TARIFFE_UD,5,FALSE),DK1278*VLOOKUP(DL1278,TARIFFE_UD,5,FALSE)),DK1278*VLOOKUP(CB1278-100,TARIFFE_UND,5,FALSE)),0)</f>
        <v>0</v>
      </c>
      <c r="DO1278" s="431">
        <f t="shared" si="264"/>
        <v>-4.6962833261616765E-3</v>
      </c>
      <c r="DP1278" s="299">
        <f>IFERROR(IF(CA1278="D",IF(DL1278="A dispo.",DF1278*VLOOKUP('DATI INPUT'!$F$27,TARIFFE_UD,2,FALSE),DF1278*VLOOKUP(DL1278,TARIFFE_UD,2,FALSE)),DF1278*VLOOKUP(CB1278-100,TARIFFE_UND,2,FALSE)),0)</f>
        <v>26.76792347886083</v>
      </c>
      <c r="DQ1278" s="299">
        <f>IFERROR(IF(CA1278="D",IF(DL1278="A dispo.",DK1278*VLOOKUP('DATI INPUT'!$F$27,TARIFFE_UD,3,FALSE),DK1278*VLOOKUP(DL1278,TARIFFE_UD,3,FALSE)),DK1278*VLOOKUP(CB1278-100,TARIFFE_UND,3,FALSE)),0)</f>
        <v>0</v>
      </c>
      <c r="DR1278" s="299">
        <f t="shared" si="265"/>
        <v>26.76792347886083</v>
      </c>
    </row>
    <row r="1279" spans="1:122" x14ac:dyDescent="0.25">
      <c r="A1279" t="s">
        <v>9760</v>
      </c>
      <c r="B1279" t="s">
        <v>9751</v>
      </c>
      <c r="C1279" t="s">
        <v>1686</v>
      </c>
      <c r="D1279" t="s">
        <v>9752</v>
      </c>
      <c r="E1279" t="s">
        <v>268</v>
      </c>
      <c r="F1279" t="s">
        <v>156</v>
      </c>
      <c r="G1279" t="s">
        <v>9753</v>
      </c>
      <c r="H1279" t="s">
        <v>9754</v>
      </c>
      <c r="I1279" t="s">
        <v>336</v>
      </c>
      <c r="J1279" t="s">
        <v>156</v>
      </c>
      <c r="K1279" t="s">
        <v>9755</v>
      </c>
      <c r="L1279" t="s">
        <v>5410</v>
      </c>
      <c r="M1279" t="s">
        <v>9756</v>
      </c>
      <c r="N1279" t="s">
        <v>9757</v>
      </c>
      <c r="O1279" t="s">
        <v>9758</v>
      </c>
      <c r="P1279" t="s">
        <v>9759</v>
      </c>
      <c r="Q1279" t="s">
        <v>498</v>
      </c>
      <c r="R1279" t="s">
        <v>268</v>
      </c>
      <c r="S1279" t="s">
        <v>268</v>
      </c>
      <c r="T1279" t="s">
        <v>268</v>
      </c>
      <c r="U1279" t="s">
        <v>268</v>
      </c>
      <c r="V1279" t="s">
        <v>268</v>
      </c>
      <c r="W1279" t="s">
        <v>2130</v>
      </c>
      <c r="X1279" t="s">
        <v>2131</v>
      </c>
      <c r="Y1279" t="s">
        <v>268</v>
      </c>
      <c r="Z1279" t="s">
        <v>268</v>
      </c>
      <c r="AA1279" t="s">
        <v>268</v>
      </c>
      <c r="AB1279" t="s">
        <v>268</v>
      </c>
      <c r="AC1279" t="s">
        <v>268</v>
      </c>
      <c r="AD1279" t="s">
        <v>268</v>
      </c>
      <c r="AE1279" t="s">
        <v>287</v>
      </c>
      <c r="AF1279" t="s">
        <v>1811</v>
      </c>
      <c r="AG1279" t="s">
        <v>875</v>
      </c>
      <c r="AH1279" t="s">
        <v>1412</v>
      </c>
      <c r="AI1279" t="s">
        <v>1352</v>
      </c>
      <c r="AJ1279" t="s">
        <v>268</v>
      </c>
      <c r="AK1279" t="s">
        <v>377</v>
      </c>
      <c r="AL1279" t="s">
        <v>268</v>
      </c>
      <c r="AM1279" t="s">
        <v>288</v>
      </c>
      <c r="AN1279" t="s">
        <v>268</v>
      </c>
      <c r="AO1279" t="s">
        <v>268</v>
      </c>
      <c r="AP1279" t="s">
        <v>268</v>
      </c>
      <c r="AQ1279" t="s">
        <v>268</v>
      </c>
      <c r="AR1279" t="s">
        <v>268</v>
      </c>
      <c r="AS1279" t="s">
        <v>268</v>
      </c>
      <c r="AT1279" t="s">
        <v>268</v>
      </c>
      <c r="AU1279" t="s">
        <v>268</v>
      </c>
      <c r="AV1279" t="s">
        <v>268</v>
      </c>
      <c r="AW1279" t="s">
        <v>268</v>
      </c>
      <c r="AX1279" t="s">
        <v>268</v>
      </c>
      <c r="AY1279" t="s">
        <v>268</v>
      </c>
      <c r="AZ1279" t="s">
        <v>268</v>
      </c>
      <c r="BA1279" t="s">
        <v>268</v>
      </c>
      <c r="BB1279" t="s">
        <v>268</v>
      </c>
      <c r="BC1279" t="s">
        <v>268</v>
      </c>
      <c r="BD1279" t="s">
        <v>268</v>
      </c>
      <c r="BE1279" t="s">
        <v>268</v>
      </c>
      <c r="BF1279" t="s">
        <v>268</v>
      </c>
      <c r="BG1279" t="s">
        <v>268</v>
      </c>
      <c r="BH1279" t="s">
        <v>268</v>
      </c>
      <c r="BI1279" t="s">
        <v>268</v>
      </c>
      <c r="BJ1279" t="s">
        <v>268</v>
      </c>
      <c r="BK1279" t="s">
        <v>268</v>
      </c>
      <c r="BL1279" t="s">
        <v>268</v>
      </c>
      <c r="BM1279" t="s">
        <v>268</v>
      </c>
      <c r="BN1279" t="s">
        <v>268</v>
      </c>
      <c r="BO1279" t="s">
        <v>268</v>
      </c>
      <c r="BP1279" t="s">
        <v>268</v>
      </c>
      <c r="BQ1279" t="s">
        <v>268</v>
      </c>
      <c r="BR1279" t="s">
        <v>268</v>
      </c>
      <c r="BS1279" t="s">
        <v>268</v>
      </c>
      <c r="BT1279" t="s">
        <v>268</v>
      </c>
      <c r="BU1279" t="s">
        <v>268</v>
      </c>
      <c r="BV1279" t="s">
        <v>268</v>
      </c>
      <c r="BW1279" t="s">
        <v>268</v>
      </c>
      <c r="BX1279" t="s">
        <v>268</v>
      </c>
      <c r="BY1279">
        <v>50</v>
      </c>
      <c r="BZ1279">
        <v>50</v>
      </c>
      <c r="CA1279" t="s">
        <v>142</v>
      </c>
      <c r="CB1279" s="356">
        <v>122</v>
      </c>
      <c r="CC1279" t="s">
        <v>876</v>
      </c>
      <c r="CD1279" t="s">
        <v>268</v>
      </c>
      <c r="CE1279" t="s">
        <v>268</v>
      </c>
      <c r="CF1279" t="s">
        <v>268</v>
      </c>
      <c r="CG1279" t="s">
        <v>268</v>
      </c>
      <c r="CH1279" t="s">
        <v>268</v>
      </c>
      <c r="CI1279" t="s">
        <v>268</v>
      </c>
      <c r="CJ1279" t="s">
        <v>268</v>
      </c>
      <c r="CK1279" t="s">
        <v>268</v>
      </c>
      <c r="CL1279" t="s">
        <v>268</v>
      </c>
      <c r="CM1279" t="s">
        <v>11224</v>
      </c>
      <c r="CN1279">
        <v>99.09</v>
      </c>
      <c r="CO1279" t="s">
        <v>268</v>
      </c>
      <c r="CP1279">
        <v>99.09</v>
      </c>
      <c r="CQ1279">
        <v>365</v>
      </c>
      <c r="CR1279" t="s">
        <v>878</v>
      </c>
      <c r="CS1279" t="s">
        <v>11225</v>
      </c>
      <c r="CT1279" t="s">
        <v>11226</v>
      </c>
      <c r="CU1279" t="s">
        <v>11227</v>
      </c>
      <c r="CV1279" t="s">
        <v>268</v>
      </c>
      <c r="CW1279" t="s">
        <v>268</v>
      </c>
      <c r="CX1279" t="s">
        <v>268</v>
      </c>
      <c r="CY1279" t="s">
        <v>268</v>
      </c>
      <c r="CZ1279" t="s">
        <v>268</v>
      </c>
      <c r="DA1279" t="s">
        <v>268</v>
      </c>
      <c r="DB1279" s="429">
        <f t="shared" si="253"/>
        <v>0</v>
      </c>
      <c r="DC1279" s="284">
        <f t="shared" si="254"/>
        <v>0</v>
      </c>
      <c r="DD1279" s="284">
        <f t="shared" si="255"/>
        <v>0</v>
      </c>
      <c r="DE1279" s="284">
        <f t="shared" si="256"/>
        <v>0</v>
      </c>
      <c r="DF1279" s="295">
        <f t="shared" si="257"/>
        <v>50</v>
      </c>
      <c r="DG1279" s="284">
        <f t="shared" si="258"/>
        <v>0</v>
      </c>
      <c r="DH1279" s="284">
        <f t="shared" si="259"/>
        <v>0</v>
      </c>
      <c r="DI1279" s="284">
        <f t="shared" si="260"/>
        <v>0</v>
      </c>
      <c r="DJ1279" s="284">
        <f t="shared" si="261"/>
        <v>0</v>
      </c>
      <c r="DK1279" s="295">
        <f t="shared" si="262"/>
        <v>1</v>
      </c>
      <c r="DL1279" s="297" t="str">
        <f t="shared" si="263"/>
        <v>A dispo.</v>
      </c>
      <c r="DM1279" s="430">
        <f>IFERROR(IF(CA1279="D",IF(DL1279="A dispo.",DF1279*VLOOKUP('DATI INPUT'!$F$27,TARIFFE_UD,4,FALSE),DF1279*VLOOKUP(DL1279,TARIFFE_UD,4,FALSE)),DF1279*VLOOKUP(CB1279-100,TARIFFE_UND,4,FALSE)),0)</f>
        <v>31.694236267268995</v>
      </c>
      <c r="DN1279" s="430">
        <f>IFERROR(IF(CA1279="D",IF(DL1279="A dispo.",DK1279*VLOOKUP('DATI INPUT'!$F$27,TARIFFE_UD,5,FALSE),DK1279*VLOOKUP(DL1279,TARIFFE_UD,5,FALSE)),DK1279*VLOOKUP(CB1279-100,TARIFFE_UND,5,FALSE)),0)</f>
        <v>67.397800635548478</v>
      </c>
      <c r="DO1279" s="431">
        <f t="shared" si="264"/>
        <v>2.0369028174656023E-3</v>
      </c>
      <c r="DP1279" s="299">
        <f>IFERROR(IF(CA1279="D",IF(DL1279="A dispo.",DF1279*VLOOKUP('DATI INPUT'!$F$27,TARIFFE_UD,2,FALSE),DF1279*VLOOKUP(DL1279,TARIFFE_UD,2,FALSE)),DF1279*VLOOKUP(CB1279-100,TARIFFE_UND,2,FALSE)),0)</f>
        <v>39.597519939143247</v>
      </c>
      <c r="DQ1279" s="299">
        <f>IFERROR(IF(CA1279="D",IF(DL1279="A dispo.",DK1279*VLOOKUP('DATI INPUT'!$F$27,TARIFFE_UD,3,FALSE),DK1279*VLOOKUP(DL1279,TARIFFE_UD,3,FALSE)),DK1279*VLOOKUP(CB1279-100,TARIFFE_UND,3,FALSE)),0)</f>
        <v>60.367780403072892</v>
      </c>
      <c r="DR1279" s="299">
        <f t="shared" si="265"/>
        <v>99.965300342216139</v>
      </c>
    </row>
    <row r="1280" spans="1:122" x14ac:dyDescent="0.25">
      <c r="A1280" t="s">
        <v>9761</v>
      </c>
      <c r="B1280" t="s">
        <v>9762</v>
      </c>
      <c r="C1280" t="s">
        <v>1687</v>
      </c>
      <c r="D1280" t="s">
        <v>9763</v>
      </c>
      <c r="E1280" t="s">
        <v>268</v>
      </c>
      <c r="F1280" t="s">
        <v>156</v>
      </c>
      <c r="G1280" t="s">
        <v>9764</v>
      </c>
      <c r="H1280" t="s">
        <v>9765</v>
      </c>
      <c r="I1280" t="s">
        <v>2883</v>
      </c>
      <c r="J1280" t="s">
        <v>274</v>
      </c>
      <c r="K1280" t="s">
        <v>9766</v>
      </c>
      <c r="L1280" t="s">
        <v>9767</v>
      </c>
      <c r="M1280" t="s">
        <v>9768</v>
      </c>
      <c r="N1280" t="s">
        <v>9757</v>
      </c>
      <c r="O1280" t="s">
        <v>9758</v>
      </c>
      <c r="P1280" t="s">
        <v>9769</v>
      </c>
      <c r="Q1280" t="s">
        <v>271</v>
      </c>
      <c r="R1280" t="s">
        <v>268</v>
      </c>
      <c r="S1280" t="s">
        <v>268</v>
      </c>
      <c r="T1280" t="s">
        <v>268</v>
      </c>
      <c r="U1280" t="s">
        <v>268</v>
      </c>
      <c r="V1280" t="s">
        <v>268</v>
      </c>
      <c r="W1280" t="s">
        <v>2130</v>
      </c>
      <c r="X1280" t="s">
        <v>2131</v>
      </c>
      <c r="Y1280" t="s">
        <v>268</v>
      </c>
      <c r="Z1280" t="s">
        <v>268</v>
      </c>
      <c r="AA1280" t="s">
        <v>268</v>
      </c>
      <c r="AB1280" t="s">
        <v>268</v>
      </c>
      <c r="AC1280" t="s">
        <v>268</v>
      </c>
      <c r="AD1280" t="s">
        <v>268</v>
      </c>
      <c r="AE1280" t="s">
        <v>287</v>
      </c>
      <c r="AF1280" t="s">
        <v>1811</v>
      </c>
      <c r="AG1280" t="s">
        <v>875</v>
      </c>
      <c r="AH1280" t="s">
        <v>1412</v>
      </c>
      <c r="AI1280" t="s">
        <v>1352</v>
      </c>
      <c r="AJ1280" t="s">
        <v>268</v>
      </c>
      <c r="AK1280" t="s">
        <v>410</v>
      </c>
      <c r="AL1280" t="s">
        <v>268</v>
      </c>
      <c r="AM1280" t="s">
        <v>288</v>
      </c>
      <c r="AN1280" t="s">
        <v>268</v>
      </c>
      <c r="AO1280" t="s">
        <v>268</v>
      </c>
      <c r="AP1280" t="s">
        <v>268</v>
      </c>
      <c r="AQ1280" t="s">
        <v>268</v>
      </c>
      <c r="AR1280" t="s">
        <v>268</v>
      </c>
      <c r="AS1280" t="s">
        <v>268</v>
      </c>
      <c r="AT1280" t="s">
        <v>268</v>
      </c>
      <c r="AU1280" t="s">
        <v>268</v>
      </c>
      <c r="AV1280" t="s">
        <v>268</v>
      </c>
      <c r="AW1280" t="s">
        <v>268</v>
      </c>
      <c r="AX1280" t="s">
        <v>268</v>
      </c>
      <c r="AY1280" t="s">
        <v>268</v>
      </c>
      <c r="AZ1280" t="s">
        <v>268</v>
      </c>
      <c r="BA1280" t="s">
        <v>268</v>
      </c>
      <c r="BB1280" t="s">
        <v>268</v>
      </c>
      <c r="BC1280" t="s">
        <v>268</v>
      </c>
      <c r="BD1280" t="s">
        <v>268</v>
      </c>
      <c r="BE1280" t="s">
        <v>268</v>
      </c>
      <c r="BF1280" t="s">
        <v>268</v>
      </c>
      <c r="BG1280" t="s">
        <v>268</v>
      </c>
      <c r="BH1280" t="s">
        <v>268</v>
      </c>
      <c r="BI1280" t="s">
        <v>268</v>
      </c>
      <c r="BJ1280" t="s">
        <v>268</v>
      </c>
      <c r="BK1280" t="s">
        <v>268</v>
      </c>
      <c r="BL1280" t="s">
        <v>268</v>
      </c>
      <c r="BM1280" t="s">
        <v>268</v>
      </c>
      <c r="BN1280" t="s">
        <v>268</v>
      </c>
      <c r="BO1280" t="s">
        <v>268</v>
      </c>
      <c r="BP1280" t="s">
        <v>268</v>
      </c>
      <c r="BQ1280" t="s">
        <v>268</v>
      </c>
      <c r="BR1280" t="s">
        <v>268</v>
      </c>
      <c r="BS1280" t="s">
        <v>268</v>
      </c>
      <c r="BT1280" t="s">
        <v>268</v>
      </c>
      <c r="BU1280" t="s">
        <v>268</v>
      </c>
      <c r="BV1280" t="s">
        <v>268</v>
      </c>
      <c r="BW1280" t="s">
        <v>268</v>
      </c>
      <c r="BX1280" t="s">
        <v>268</v>
      </c>
      <c r="BY1280">
        <v>95</v>
      </c>
      <c r="BZ1280">
        <v>95</v>
      </c>
      <c r="CA1280" t="s">
        <v>142</v>
      </c>
      <c r="CB1280" s="356">
        <v>122</v>
      </c>
      <c r="CC1280" t="s">
        <v>876</v>
      </c>
      <c r="CD1280" t="s">
        <v>268</v>
      </c>
      <c r="CE1280" t="s">
        <v>268</v>
      </c>
      <c r="CF1280" t="s">
        <v>268</v>
      </c>
      <c r="CG1280" t="s">
        <v>268</v>
      </c>
      <c r="CH1280" t="s">
        <v>268</v>
      </c>
      <c r="CI1280" t="s">
        <v>268</v>
      </c>
      <c r="CJ1280" t="s">
        <v>268</v>
      </c>
      <c r="CK1280" t="s">
        <v>268</v>
      </c>
      <c r="CL1280" t="s">
        <v>268</v>
      </c>
      <c r="CM1280" t="s">
        <v>11224</v>
      </c>
      <c r="CN1280">
        <v>127.62</v>
      </c>
      <c r="CO1280" t="s">
        <v>268</v>
      </c>
      <c r="CP1280">
        <v>127.62</v>
      </c>
      <c r="CQ1280">
        <v>365</v>
      </c>
      <c r="CR1280" t="s">
        <v>878</v>
      </c>
      <c r="CS1280" t="s">
        <v>11225</v>
      </c>
      <c r="CT1280" t="s">
        <v>11226</v>
      </c>
      <c r="CU1280" t="s">
        <v>11227</v>
      </c>
      <c r="CV1280" t="s">
        <v>268</v>
      </c>
      <c r="CW1280" t="s">
        <v>268</v>
      </c>
      <c r="CX1280" t="s">
        <v>268</v>
      </c>
      <c r="CY1280" t="s">
        <v>268</v>
      </c>
      <c r="CZ1280" t="s">
        <v>268</v>
      </c>
      <c r="DA1280" t="s">
        <v>268</v>
      </c>
      <c r="DB1280" s="429">
        <f t="shared" si="253"/>
        <v>0</v>
      </c>
      <c r="DC1280" s="284">
        <f t="shared" si="254"/>
        <v>0</v>
      </c>
      <c r="DD1280" s="284">
        <f t="shared" si="255"/>
        <v>0</v>
      </c>
      <c r="DE1280" s="284">
        <f t="shared" si="256"/>
        <v>0</v>
      </c>
      <c r="DF1280" s="295">
        <f t="shared" si="257"/>
        <v>95</v>
      </c>
      <c r="DG1280" s="284">
        <f t="shared" si="258"/>
        <v>0</v>
      </c>
      <c r="DH1280" s="284">
        <f t="shared" si="259"/>
        <v>0</v>
      </c>
      <c r="DI1280" s="284">
        <f t="shared" si="260"/>
        <v>0</v>
      </c>
      <c r="DJ1280" s="284">
        <f t="shared" si="261"/>
        <v>0</v>
      </c>
      <c r="DK1280" s="295">
        <f t="shared" si="262"/>
        <v>1</v>
      </c>
      <c r="DL1280" s="297" t="str">
        <f t="shared" si="263"/>
        <v>A dispo.</v>
      </c>
      <c r="DM1280" s="430">
        <f>IFERROR(IF(CA1280="D",IF(DL1280="A dispo.",DF1280*VLOOKUP('DATI INPUT'!$F$27,TARIFFE_UD,4,FALSE),DF1280*VLOOKUP(DL1280,TARIFFE_UD,4,FALSE)),DF1280*VLOOKUP(CB1280-100,TARIFFE_UND,4,FALSE)),0)</f>
        <v>60.219048907811086</v>
      </c>
      <c r="DN1280" s="430">
        <f>IFERROR(IF(CA1280="D",IF(DL1280="A dispo.",DK1280*VLOOKUP('DATI INPUT'!$F$27,TARIFFE_UD,5,FALSE),DK1280*VLOOKUP(DL1280,TARIFFE_UD,5,FALSE)),DK1280*VLOOKUP(CB1280-100,TARIFFE_UND,5,FALSE)),0)</f>
        <v>67.397800635548478</v>
      </c>
      <c r="DO1280" s="431">
        <f t="shared" si="264"/>
        <v>-3.1504566404407797E-3</v>
      </c>
      <c r="DP1280" s="299">
        <f>IFERROR(IF(CA1280="D",IF(DL1280="A dispo.",DF1280*VLOOKUP('DATI INPUT'!$F$27,TARIFFE_UD,2,FALSE),DF1280*VLOOKUP(DL1280,TARIFFE_UD,2,FALSE)),DF1280*VLOOKUP(CB1280-100,TARIFFE_UND,2,FALSE)),0)</f>
        <v>75.23528788437217</v>
      </c>
      <c r="DQ1280" s="299">
        <f>IFERROR(IF(CA1280="D",IF(DL1280="A dispo.",DK1280*VLOOKUP('DATI INPUT'!$F$27,TARIFFE_UD,3,FALSE),DK1280*VLOOKUP(DL1280,TARIFFE_UD,3,FALSE)),DK1280*VLOOKUP(CB1280-100,TARIFFE_UND,3,FALSE)),0)</f>
        <v>60.367780403072892</v>
      </c>
      <c r="DR1280" s="299">
        <f t="shared" si="265"/>
        <v>135.60306828744507</v>
      </c>
    </row>
    <row r="1281" spans="1:122" x14ac:dyDescent="0.25">
      <c r="A1281" t="s">
        <v>9770</v>
      </c>
      <c r="B1281" t="s">
        <v>9771</v>
      </c>
      <c r="C1281" t="s">
        <v>9772</v>
      </c>
      <c r="D1281" t="s">
        <v>9773</v>
      </c>
      <c r="E1281" t="s">
        <v>11294</v>
      </c>
      <c r="F1281" t="s">
        <v>156</v>
      </c>
      <c r="G1281" t="s">
        <v>9774</v>
      </c>
      <c r="H1281" t="s">
        <v>4184</v>
      </c>
      <c r="I1281" t="s">
        <v>385</v>
      </c>
      <c r="J1281" t="s">
        <v>274</v>
      </c>
      <c r="K1281" t="s">
        <v>9775</v>
      </c>
      <c r="L1281" t="s">
        <v>1259</v>
      </c>
      <c r="M1281" t="s">
        <v>2461</v>
      </c>
      <c r="N1281" t="s">
        <v>984</v>
      </c>
      <c r="O1281" t="s">
        <v>873</v>
      </c>
      <c r="P1281" t="s">
        <v>1310</v>
      </c>
      <c r="Q1281" t="s">
        <v>1143</v>
      </c>
      <c r="R1281" t="s">
        <v>268</v>
      </c>
      <c r="S1281" t="s">
        <v>268</v>
      </c>
      <c r="T1281" t="s">
        <v>268</v>
      </c>
      <c r="U1281" t="s">
        <v>268</v>
      </c>
      <c r="V1281" t="s">
        <v>268</v>
      </c>
      <c r="W1281" t="s">
        <v>2461</v>
      </c>
      <c r="X1281" t="s">
        <v>1310</v>
      </c>
      <c r="Y1281" t="s">
        <v>1143</v>
      </c>
      <c r="Z1281" t="s">
        <v>268</v>
      </c>
      <c r="AA1281" t="s">
        <v>268</v>
      </c>
      <c r="AB1281" t="s">
        <v>268</v>
      </c>
      <c r="AC1281" t="s">
        <v>268</v>
      </c>
      <c r="AD1281" t="s">
        <v>268</v>
      </c>
      <c r="AE1281" t="s">
        <v>287</v>
      </c>
      <c r="AF1281" t="s">
        <v>1811</v>
      </c>
      <c r="AG1281" t="s">
        <v>875</v>
      </c>
      <c r="AH1281" t="s">
        <v>394</v>
      </c>
      <c r="AI1281" t="s">
        <v>928</v>
      </c>
      <c r="AJ1281" t="s">
        <v>268</v>
      </c>
      <c r="AK1281" t="s">
        <v>382</v>
      </c>
      <c r="AL1281" t="s">
        <v>268</v>
      </c>
      <c r="AM1281" t="s">
        <v>355</v>
      </c>
      <c r="AN1281" t="s">
        <v>268</v>
      </c>
      <c r="AO1281" t="s">
        <v>268</v>
      </c>
      <c r="AP1281" t="s">
        <v>268</v>
      </c>
      <c r="AQ1281" t="s">
        <v>268</v>
      </c>
      <c r="AR1281" t="s">
        <v>268</v>
      </c>
      <c r="AS1281" t="s">
        <v>268</v>
      </c>
      <c r="AT1281" t="s">
        <v>268</v>
      </c>
      <c r="AU1281" t="s">
        <v>268</v>
      </c>
      <c r="AV1281" t="s">
        <v>268</v>
      </c>
      <c r="AW1281" t="s">
        <v>268</v>
      </c>
      <c r="AX1281" t="s">
        <v>268</v>
      </c>
      <c r="AY1281" t="s">
        <v>268</v>
      </c>
      <c r="AZ1281" t="s">
        <v>268</v>
      </c>
      <c r="BA1281" t="s">
        <v>268</v>
      </c>
      <c r="BB1281" t="s">
        <v>268</v>
      </c>
      <c r="BC1281" t="s">
        <v>268</v>
      </c>
      <c r="BD1281" t="s">
        <v>268</v>
      </c>
      <c r="BE1281" t="s">
        <v>268</v>
      </c>
      <c r="BF1281" t="s">
        <v>268</v>
      </c>
      <c r="BG1281" t="s">
        <v>268</v>
      </c>
      <c r="BH1281" t="s">
        <v>268</v>
      </c>
      <c r="BI1281" t="s">
        <v>268</v>
      </c>
      <c r="BJ1281" t="s">
        <v>268</v>
      </c>
      <c r="BK1281" t="s">
        <v>268</v>
      </c>
      <c r="BL1281" t="s">
        <v>268</v>
      </c>
      <c r="BM1281" t="s">
        <v>268</v>
      </c>
      <c r="BN1281" t="s">
        <v>268</v>
      </c>
      <c r="BO1281" t="s">
        <v>268</v>
      </c>
      <c r="BP1281" t="s">
        <v>268</v>
      </c>
      <c r="BQ1281" t="s">
        <v>268</v>
      </c>
      <c r="BR1281" t="s">
        <v>268</v>
      </c>
      <c r="BS1281" t="s">
        <v>268</v>
      </c>
      <c r="BT1281" t="s">
        <v>268</v>
      </c>
      <c r="BU1281" t="s">
        <v>268</v>
      </c>
      <c r="BV1281" t="s">
        <v>268</v>
      </c>
      <c r="BW1281" t="s">
        <v>268</v>
      </c>
      <c r="BX1281" t="s">
        <v>268</v>
      </c>
      <c r="BY1281">
        <v>43</v>
      </c>
      <c r="BZ1281">
        <v>43</v>
      </c>
      <c r="CA1281" t="s">
        <v>142</v>
      </c>
      <c r="CB1281" s="356">
        <v>122</v>
      </c>
      <c r="CC1281" t="s">
        <v>876</v>
      </c>
      <c r="CD1281" t="s">
        <v>268</v>
      </c>
      <c r="CE1281" t="s">
        <v>268</v>
      </c>
      <c r="CF1281" s="356">
        <v>2</v>
      </c>
      <c r="CG1281" t="s">
        <v>268</v>
      </c>
      <c r="CH1281" t="s">
        <v>268</v>
      </c>
      <c r="CI1281" t="s">
        <v>268</v>
      </c>
      <c r="CJ1281" t="s">
        <v>268</v>
      </c>
      <c r="CK1281" t="s">
        <v>268</v>
      </c>
      <c r="CL1281" t="s">
        <v>268</v>
      </c>
      <c r="CM1281" t="s">
        <v>11224</v>
      </c>
      <c r="CN1281">
        <v>76.17</v>
      </c>
      <c r="CO1281" t="s">
        <v>268</v>
      </c>
      <c r="CP1281">
        <v>76.17</v>
      </c>
      <c r="CQ1281">
        <v>365</v>
      </c>
      <c r="CR1281" t="s">
        <v>878</v>
      </c>
      <c r="CS1281" t="s">
        <v>11225</v>
      </c>
      <c r="CT1281" t="s">
        <v>11226</v>
      </c>
      <c r="CU1281" t="s">
        <v>11227</v>
      </c>
      <c r="CV1281" t="s">
        <v>268</v>
      </c>
      <c r="CW1281" t="s">
        <v>268</v>
      </c>
      <c r="CX1281" t="s">
        <v>268</v>
      </c>
      <c r="CY1281" t="s">
        <v>268</v>
      </c>
      <c r="CZ1281" t="s">
        <v>268</v>
      </c>
      <c r="DA1281" t="s">
        <v>268</v>
      </c>
      <c r="DB1281" s="429">
        <f t="shared" si="253"/>
        <v>0</v>
      </c>
      <c r="DC1281" s="284">
        <f t="shared" si="254"/>
        <v>0</v>
      </c>
      <c r="DD1281" s="284">
        <f t="shared" si="255"/>
        <v>0</v>
      </c>
      <c r="DE1281" s="284">
        <f t="shared" si="256"/>
        <v>0</v>
      </c>
      <c r="DF1281" s="295">
        <f t="shared" si="257"/>
        <v>43</v>
      </c>
      <c r="DG1281" s="284">
        <f t="shared" si="258"/>
        <v>0</v>
      </c>
      <c r="DH1281" s="284">
        <f t="shared" si="259"/>
        <v>0</v>
      </c>
      <c r="DI1281" s="284">
        <f t="shared" si="260"/>
        <v>0</v>
      </c>
      <c r="DJ1281" s="284">
        <f t="shared" si="261"/>
        <v>0</v>
      </c>
      <c r="DK1281" s="295">
        <f t="shared" si="262"/>
        <v>1</v>
      </c>
      <c r="DL1281" s="297">
        <f t="shared" si="263"/>
        <v>2</v>
      </c>
      <c r="DM1281" s="430">
        <f>IFERROR(IF(CA1281="D",IF(DL1281="A dispo.",DF1281*VLOOKUP('DATI INPUT'!$F$27,TARIFFE_UD,4,FALSE),DF1281*VLOOKUP(DL1281,TARIFFE_UD,4,FALSE)),DF1281*VLOOKUP(CB1281-100,TARIFFE_UND,4,FALSE)),0)</f>
        <v>24.733242894494733</v>
      </c>
      <c r="DN1281" s="430">
        <f>IFERROR(IF(CA1281="D",IF(DL1281="A dispo.",DK1281*VLOOKUP('DATI INPUT'!$F$27,TARIFFE_UD,5,FALSE),DK1281*VLOOKUP(DL1281,TARIFFE_UD,5,FALSE)),DK1281*VLOOKUP(CB1281-100,TARIFFE_UND,5,FALSE)),0)</f>
        <v>51.443731886070836</v>
      </c>
      <c r="DO1281" s="431">
        <f t="shared" si="264"/>
        <v>6.9747805655708817E-3</v>
      </c>
      <c r="DP1281" s="299">
        <f>IFERROR(IF(CA1281="D",IF(DL1281="A dispo.",DF1281*VLOOKUP('DATI INPUT'!$F$27,TARIFFE_UD,2,FALSE),DF1281*VLOOKUP(DL1281,TARIFFE_UD,2,FALSE)),DF1281*VLOOKUP(CB1281-100,TARIFFE_UND,2,FALSE)),0)</f>
        <v>30.900731300657341</v>
      </c>
      <c r="DQ1281" s="299">
        <f>IFERROR(IF(CA1281="D",IF(DL1281="A dispo.",DK1281*VLOOKUP('DATI INPUT'!$F$27,TARIFFE_UD,3,FALSE),DK1281*VLOOKUP(DL1281,TARIFFE_UD,3,FALSE)),DK1281*VLOOKUP(CB1281-100,TARIFFE_UND,3,FALSE)),0)</f>
        <v>46.077822723118445</v>
      </c>
      <c r="DR1281" s="299">
        <f t="shared" si="265"/>
        <v>76.978554023775786</v>
      </c>
    </row>
    <row r="1282" spans="1:122" x14ac:dyDescent="0.25">
      <c r="A1282" t="s">
        <v>9776</v>
      </c>
      <c r="B1282" t="s">
        <v>9777</v>
      </c>
      <c r="C1282" t="s">
        <v>9778</v>
      </c>
      <c r="D1282" t="s">
        <v>9779</v>
      </c>
      <c r="E1282" t="s">
        <v>268</v>
      </c>
      <c r="F1282" t="s">
        <v>156</v>
      </c>
      <c r="G1282" t="s">
        <v>9780</v>
      </c>
      <c r="H1282" t="s">
        <v>9781</v>
      </c>
      <c r="I1282" t="s">
        <v>9782</v>
      </c>
      <c r="J1282" t="s">
        <v>156</v>
      </c>
      <c r="K1282" t="s">
        <v>9783</v>
      </c>
      <c r="L1282" t="s">
        <v>9784</v>
      </c>
      <c r="M1282" t="s">
        <v>9785</v>
      </c>
      <c r="N1282" t="s">
        <v>9786</v>
      </c>
      <c r="O1282" t="s">
        <v>1768</v>
      </c>
      <c r="P1282" t="s">
        <v>9787</v>
      </c>
      <c r="Q1282" t="s">
        <v>346</v>
      </c>
      <c r="R1282" t="s">
        <v>142</v>
      </c>
      <c r="S1282" t="s">
        <v>268</v>
      </c>
      <c r="T1282" t="s">
        <v>268</v>
      </c>
      <c r="U1282" t="s">
        <v>268</v>
      </c>
      <c r="V1282" t="s">
        <v>268</v>
      </c>
      <c r="W1282" t="s">
        <v>10371</v>
      </c>
      <c r="X1282" t="s">
        <v>10367</v>
      </c>
      <c r="Y1282" t="s">
        <v>269</v>
      </c>
      <c r="Z1282" t="s">
        <v>268</v>
      </c>
      <c r="AA1282" t="s">
        <v>268</v>
      </c>
      <c r="AB1282" t="s">
        <v>268</v>
      </c>
      <c r="AC1282" t="s">
        <v>268</v>
      </c>
      <c r="AD1282" t="s">
        <v>268</v>
      </c>
      <c r="AE1282" t="s">
        <v>287</v>
      </c>
      <c r="AF1282" t="s">
        <v>1811</v>
      </c>
      <c r="AG1282" t="s">
        <v>875</v>
      </c>
      <c r="AH1282" t="s">
        <v>2154</v>
      </c>
      <c r="AI1282" t="s">
        <v>818</v>
      </c>
      <c r="AJ1282" t="s">
        <v>268</v>
      </c>
      <c r="AK1282" t="s">
        <v>354</v>
      </c>
      <c r="AL1282" t="s">
        <v>268</v>
      </c>
      <c r="AM1282" t="s">
        <v>288</v>
      </c>
      <c r="AN1282" t="s">
        <v>268</v>
      </c>
      <c r="AO1282" t="s">
        <v>268</v>
      </c>
      <c r="AP1282" t="s">
        <v>268</v>
      </c>
      <c r="AQ1282" t="s">
        <v>268</v>
      </c>
      <c r="AR1282" t="s">
        <v>268</v>
      </c>
      <c r="AS1282" t="s">
        <v>268</v>
      </c>
      <c r="AT1282" t="s">
        <v>268</v>
      </c>
      <c r="AU1282" t="s">
        <v>268</v>
      </c>
      <c r="AV1282" t="s">
        <v>268</v>
      </c>
      <c r="AW1282" t="s">
        <v>268</v>
      </c>
      <c r="AX1282" t="s">
        <v>268</v>
      </c>
      <c r="AY1282" t="s">
        <v>268</v>
      </c>
      <c r="AZ1282" t="s">
        <v>268</v>
      </c>
      <c r="BA1282" t="s">
        <v>268</v>
      </c>
      <c r="BB1282" t="s">
        <v>268</v>
      </c>
      <c r="BC1282" t="s">
        <v>268</v>
      </c>
      <c r="BD1282" t="s">
        <v>268</v>
      </c>
      <c r="BE1282" t="s">
        <v>268</v>
      </c>
      <c r="BF1282" t="s">
        <v>268</v>
      </c>
      <c r="BG1282" t="s">
        <v>268</v>
      </c>
      <c r="BH1282" t="s">
        <v>268</v>
      </c>
      <c r="BI1282" t="s">
        <v>268</v>
      </c>
      <c r="BJ1282" t="s">
        <v>268</v>
      </c>
      <c r="BK1282" t="s">
        <v>268</v>
      </c>
      <c r="BL1282" t="s">
        <v>268</v>
      </c>
      <c r="BM1282" t="s">
        <v>268</v>
      </c>
      <c r="BN1282" t="s">
        <v>268</v>
      </c>
      <c r="BO1282" t="s">
        <v>268</v>
      </c>
      <c r="BP1282" t="s">
        <v>268</v>
      </c>
      <c r="BQ1282" t="s">
        <v>268</v>
      </c>
      <c r="BR1282" t="s">
        <v>268</v>
      </c>
      <c r="BS1282" t="s">
        <v>268</v>
      </c>
      <c r="BT1282" t="s">
        <v>268</v>
      </c>
      <c r="BU1282" t="s">
        <v>268</v>
      </c>
      <c r="BV1282" t="s">
        <v>268</v>
      </c>
      <c r="BW1282" t="s">
        <v>268</v>
      </c>
      <c r="BX1282" t="s">
        <v>268</v>
      </c>
      <c r="BY1282">
        <v>40</v>
      </c>
      <c r="BZ1282">
        <v>40</v>
      </c>
      <c r="CA1282" t="s">
        <v>142</v>
      </c>
      <c r="CB1282" s="356">
        <v>122</v>
      </c>
      <c r="CC1282" t="s">
        <v>876</v>
      </c>
      <c r="CD1282" t="s">
        <v>268</v>
      </c>
      <c r="CE1282" t="s">
        <v>268</v>
      </c>
      <c r="CF1282" t="s">
        <v>268</v>
      </c>
      <c r="CG1282" t="s">
        <v>268</v>
      </c>
      <c r="CH1282" t="s">
        <v>268</v>
      </c>
      <c r="CI1282" t="s">
        <v>268</v>
      </c>
      <c r="CJ1282" t="s">
        <v>268</v>
      </c>
      <c r="CK1282" t="s">
        <v>268</v>
      </c>
      <c r="CL1282" t="s">
        <v>268</v>
      </c>
      <c r="CM1282" t="s">
        <v>11224</v>
      </c>
      <c r="CN1282">
        <v>92.76</v>
      </c>
      <c r="CO1282" t="s">
        <v>268</v>
      </c>
      <c r="CP1282">
        <v>92.76</v>
      </c>
      <c r="CQ1282">
        <v>365</v>
      </c>
      <c r="CR1282" t="s">
        <v>878</v>
      </c>
      <c r="CS1282" t="s">
        <v>11225</v>
      </c>
      <c r="CT1282" t="s">
        <v>11226</v>
      </c>
      <c r="CU1282" t="s">
        <v>11227</v>
      </c>
      <c r="CV1282" t="s">
        <v>268</v>
      </c>
      <c r="CW1282" t="s">
        <v>268</v>
      </c>
      <c r="CX1282" t="s">
        <v>268</v>
      </c>
      <c r="CY1282" t="s">
        <v>268</v>
      </c>
      <c r="CZ1282" t="s">
        <v>268</v>
      </c>
      <c r="DA1282" t="s">
        <v>268</v>
      </c>
      <c r="DB1282" s="429">
        <f t="shared" si="253"/>
        <v>0</v>
      </c>
      <c r="DC1282" s="284">
        <f t="shared" si="254"/>
        <v>0</v>
      </c>
      <c r="DD1282" s="284">
        <f t="shared" si="255"/>
        <v>0</v>
      </c>
      <c r="DE1282" s="284">
        <f t="shared" si="256"/>
        <v>0</v>
      </c>
      <c r="DF1282" s="295">
        <f t="shared" si="257"/>
        <v>40</v>
      </c>
      <c r="DG1282" s="284">
        <f t="shared" si="258"/>
        <v>0</v>
      </c>
      <c r="DH1282" s="284">
        <f t="shared" si="259"/>
        <v>0</v>
      </c>
      <c r="DI1282" s="284">
        <f t="shared" si="260"/>
        <v>0</v>
      </c>
      <c r="DJ1282" s="284">
        <f t="shared" si="261"/>
        <v>0</v>
      </c>
      <c r="DK1282" s="295">
        <f t="shared" si="262"/>
        <v>1</v>
      </c>
      <c r="DL1282" s="297" t="str">
        <f t="shared" si="263"/>
        <v>A dispo.</v>
      </c>
      <c r="DM1282" s="430">
        <f>IFERROR(IF(CA1282="D",IF(DL1282="A dispo.",DF1282*VLOOKUP('DATI INPUT'!$F$27,TARIFFE_UD,4,FALSE),DF1282*VLOOKUP(DL1282,TARIFFE_UD,4,FALSE)),DF1282*VLOOKUP(CB1282-100,TARIFFE_UND,4,FALSE)),0)</f>
        <v>25.355389013815195</v>
      </c>
      <c r="DN1282" s="430">
        <f>IFERROR(IF(CA1282="D",IF(DL1282="A dispo.",DK1282*VLOOKUP('DATI INPUT'!$F$27,TARIFFE_UD,5,FALSE),DK1282*VLOOKUP(DL1282,TARIFFE_UD,5,FALSE)),DK1282*VLOOKUP(CB1282-100,TARIFFE_UND,5,FALSE)),0)</f>
        <v>67.397800635548478</v>
      </c>
      <c r="DO1282" s="431">
        <f t="shared" si="264"/>
        <v>-6.8103506363286215E-3</v>
      </c>
      <c r="DP1282" s="299">
        <f>IFERROR(IF(CA1282="D",IF(DL1282="A dispo.",DF1282*VLOOKUP('DATI INPUT'!$F$27,TARIFFE_UD,2,FALSE),DF1282*VLOOKUP(DL1282,TARIFFE_UD,2,FALSE)),DF1282*VLOOKUP(CB1282-100,TARIFFE_UND,2,FALSE)),0)</f>
        <v>31.678015951314595</v>
      </c>
      <c r="DQ1282" s="299">
        <f>IFERROR(IF(CA1282="D",IF(DL1282="A dispo.",DK1282*VLOOKUP('DATI INPUT'!$F$27,TARIFFE_UD,3,FALSE),DK1282*VLOOKUP(DL1282,TARIFFE_UD,3,FALSE)),DK1282*VLOOKUP(CB1282-100,TARIFFE_UND,3,FALSE)),0)</f>
        <v>60.367780403072892</v>
      </c>
      <c r="DR1282" s="299">
        <f t="shared" si="265"/>
        <v>92.045796354387491</v>
      </c>
    </row>
    <row r="1283" spans="1:122" x14ac:dyDescent="0.25">
      <c r="A1283" t="s">
        <v>9788</v>
      </c>
      <c r="B1283" t="s">
        <v>9789</v>
      </c>
      <c r="C1283" t="s">
        <v>1688</v>
      </c>
      <c r="D1283" t="s">
        <v>9790</v>
      </c>
      <c r="E1283" t="s">
        <v>268</v>
      </c>
      <c r="F1283" t="s">
        <v>156</v>
      </c>
      <c r="G1283" t="s">
        <v>9791</v>
      </c>
      <c r="H1283" t="s">
        <v>5338</v>
      </c>
      <c r="I1283" t="s">
        <v>9792</v>
      </c>
      <c r="J1283" t="s">
        <v>156</v>
      </c>
      <c r="K1283" t="s">
        <v>9793</v>
      </c>
      <c r="L1283" t="s">
        <v>984</v>
      </c>
      <c r="M1283" t="s">
        <v>11295</v>
      </c>
      <c r="N1283" t="s">
        <v>9795</v>
      </c>
      <c r="O1283" t="s">
        <v>9796</v>
      </c>
      <c r="P1283" t="s">
        <v>11296</v>
      </c>
      <c r="Q1283" t="s">
        <v>343</v>
      </c>
      <c r="R1283" t="s">
        <v>268</v>
      </c>
      <c r="S1283" t="s">
        <v>268</v>
      </c>
      <c r="T1283" t="s">
        <v>268</v>
      </c>
      <c r="U1283" t="s">
        <v>268</v>
      </c>
      <c r="V1283" t="s">
        <v>268</v>
      </c>
      <c r="W1283" t="s">
        <v>9616</v>
      </c>
      <c r="X1283" t="s">
        <v>2241</v>
      </c>
      <c r="Y1283" t="s">
        <v>279</v>
      </c>
      <c r="Z1283" t="s">
        <v>268</v>
      </c>
      <c r="AA1283" t="s">
        <v>268</v>
      </c>
      <c r="AB1283" t="s">
        <v>268</v>
      </c>
      <c r="AC1283" t="s">
        <v>268</v>
      </c>
      <c r="AD1283" t="s">
        <v>268</v>
      </c>
      <c r="AE1283" t="s">
        <v>287</v>
      </c>
      <c r="AF1283" t="s">
        <v>1811</v>
      </c>
      <c r="AG1283" t="s">
        <v>875</v>
      </c>
      <c r="AH1283" t="s">
        <v>1848</v>
      </c>
      <c r="AI1283" t="s">
        <v>627</v>
      </c>
      <c r="AJ1283" t="s">
        <v>268</v>
      </c>
      <c r="AK1283" t="s">
        <v>382</v>
      </c>
      <c r="AL1283" t="s">
        <v>268</v>
      </c>
      <c r="AM1283" t="s">
        <v>355</v>
      </c>
      <c r="AN1283" t="s">
        <v>268</v>
      </c>
      <c r="AO1283" t="s">
        <v>268</v>
      </c>
      <c r="AP1283" t="s">
        <v>268</v>
      </c>
      <c r="AQ1283" t="s">
        <v>268</v>
      </c>
      <c r="AR1283" t="s">
        <v>268</v>
      </c>
      <c r="AS1283" t="s">
        <v>268</v>
      </c>
      <c r="AT1283" t="s">
        <v>268</v>
      </c>
      <c r="AU1283" t="s">
        <v>268</v>
      </c>
      <c r="AV1283" t="s">
        <v>268</v>
      </c>
      <c r="AW1283" t="s">
        <v>268</v>
      </c>
      <c r="AX1283" t="s">
        <v>268</v>
      </c>
      <c r="AY1283" t="s">
        <v>268</v>
      </c>
      <c r="AZ1283" t="s">
        <v>268</v>
      </c>
      <c r="BA1283" t="s">
        <v>268</v>
      </c>
      <c r="BB1283" t="s">
        <v>268</v>
      </c>
      <c r="BC1283" t="s">
        <v>268</v>
      </c>
      <c r="BD1283" t="s">
        <v>268</v>
      </c>
      <c r="BE1283" t="s">
        <v>268</v>
      </c>
      <c r="BF1283" t="s">
        <v>268</v>
      </c>
      <c r="BG1283" t="s">
        <v>268</v>
      </c>
      <c r="BH1283" t="s">
        <v>268</v>
      </c>
      <c r="BI1283" t="s">
        <v>268</v>
      </c>
      <c r="BJ1283" t="s">
        <v>268</v>
      </c>
      <c r="BK1283" t="s">
        <v>268</v>
      </c>
      <c r="BL1283" t="s">
        <v>268</v>
      </c>
      <c r="BM1283" t="s">
        <v>268</v>
      </c>
      <c r="BN1283" t="s">
        <v>268</v>
      </c>
      <c r="BO1283" t="s">
        <v>268</v>
      </c>
      <c r="BP1283" t="s">
        <v>268</v>
      </c>
      <c r="BQ1283" t="s">
        <v>268</v>
      </c>
      <c r="BR1283" t="s">
        <v>268</v>
      </c>
      <c r="BS1283" t="s">
        <v>268</v>
      </c>
      <c r="BT1283" t="s">
        <v>268</v>
      </c>
      <c r="BU1283" t="s">
        <v>268</v>
      </c>
      <c r="BV1283" t="s">
        <v>268</v>
      </c>
      <c r="BW1283" t="s">
        <v>268</v>
      </c>
      <c r="BX1283" t="s">
        <v>268</v>
      </c>
      <c r="BY1283">
        <v>40</v>
      </c>
      <c r="BZ1283">
        <v>40</v>
      </c>
      <c r="CA1283" t="s">
        <v>142</v>
      </c>
      <c r="CB1283" s="356">
        <v>122</v>
      </c>
      <c r="CC1283" t="s">
        <v>876</v>
      </c>
      <c r="CD1283" t="s">
        <v>268</v>
      </c>
      <c r="CE1283" t="s">
        <v>268</v>
      </c>
      <c r="CF1283" t="s">
        <v>268</v>
      </c>
      <c r="CG1283" t="s">
        <v>268</v>
      </c>
      <c r="CH1283" t="s">
        <v>268</v>
      </c>
      <c r="CI1283" t="s">
        <v>268</v>
      </c>
      <c r="CJ1283" t="s">
        <v>268</v>
      </c>
      <c r="CK1283" t="s">
        <v>268</v>
      </c>
      <c r="CL1283" t="s">
        <v>268</v>
      </c>
      <c r="CM1283" t="s">
        <v>11224</v>
      </c>
      <c r="CN1283">
        <v>92.76</v>
      </c>
      <c r="CO1283" t="s">
        <v>268</v>
      </c>
      <c r="CP1283">
        <v>92.76</v>
      </c>
      <c r="CQ1283">
        <v>365</v>
      </c>
      <c r="CR1283" t="s">
        <v>878</v>
      </c>
      <c r="CS1283" t="s">
        <v>11225</v>
      </c>
      <c r="CT1283" t="s">
        <v>11226</v>
      </c>
      <c r="CU1283" t="s">
        <v>11227</v>
      </c>
      <c r="CV1283" t="s">
        <v>268</v>
      </c>
      <c r="CW1283" t="s">
        <v>268</v>
      </c>
      <c r="CX1283" t="s">
        <v>268</v>
      </c>
      <c r="CY1283" t="s">
        <v>268</v>
      </c>
      <c r="CZ1283" t="s">
        <v>268</v>
      </c>
      <c r="DA1283" t="s">
        <v>268</v>
      </c>
      <c r="DB1283" s="429">
        <f t="shared" ref="DB1283:DB1346" si="266">IFERROR(VLOOKUP(CC1283,Rid_ud,2,FALSE),0)</f>
        <v>0</v>
      </c>
      <c r="DC1283" s="284">
        <f t="shared" ref="DC1283:DC1346" si="267">IFERROR(VLOOKUP(CG1283,rid,2,FALSE),0)</f>
        <v>0</v>
      </c>
      <c r="DD1283" s="284">
        <f t="shared" ref="DD1283:DD1346" si="268">IFERROR(VLOOKUP(CH1283,rid,2,FALSE),0)</f>
        <v>0</v>
      </c>
      <c r="DE1283" s="284">
        <f t="shared" ref="DE1283:DE1346" si="269">IFERROR(VLOOKUP(CI1283,rid,2,FALSE),0)</f>
        <v>0</v>
      </c>
      <c r="DF1283" s="295">
        <f t="shared" ref="DF1283:DF1346" si="270">((((BY1283-(BY1283*DB1283))-((BY1283-(BY1283*DB1283))*DC1283))-(((BY1283-(BY1283*DB1283))-((BY1283-(BY1283*DB1283))*DC1283))*DD1283))-((((BY1283-(BY1283*DB1283))-((BY1283-(BY1283*DB1283))*DC1283))-(((BY1283-(BY1283*DB1283))-((BY1283-(BY1283*DB1283))*DC1283))*DD1283))*DE1283))/365*CQ1283</f>
        <v>40</v>
      </c>
      <c r="DG1283" s="284">
        <f t="shared" ref="DG1283:DG1346" si="271">IFERROR(VLOOKUP(CC1283,Rid_ud,3,FALSE),0)</f>
        <v>0</v>
      </c>
      <c r="DH1283" s="284">
        <f t="shared" ref="DH1283:DH1346" si="272">IFERROR(VLOOKUP(CG1283,rid,3,FALSE),0)</f>
        <v>0</v>
      </c>
      <c r="DI1283" s="284">
        <f t="shared" ref="DI1283:DI1346" si="273">IFERROR(VLOOKUP(CH1283,rid,3,FALSE),0)</f>
        <v>0</v>
      </c>
      <c r="DJ1283" s="284">
        <f t="shared" ref="DJ1283:DJ1346" si="274">IFERROR(VLOOKUP(CI1283,rid,3,FALSE),0)</f>
        <v>0</v>
      </c>
      <c r="DK1283" s="295">
        <f t="shared" ref="DK1283:DK1346" si="275">IF(CA1283="D",(((1-(1*DG1283))-((1-(1*DG1283))*DH1283))-(((1-(1*DG1283))-((1-(1*DG1283))*DH1283))*DI1283))-((((1-(1*DG1283))-((1-(1*DG1283))*DH1283))-(((1-(1*DG1283))-((1-(1*DG1283))*DH1283))*DI1283))*DJ1283),(((BY1283-(BY1283*DG1283))-((BY1283-(BY1283*DG1283))*DH1283))-(((BY1283-(BY1283*DG1283))-((BY1283-(BY1283*DG1283))*DH1283))*DI1283))-((((BY1283-(BY1283*DG1283))-((BY1283-(BY1283*DG1283))*DH1283))-(((BY1283-(BY1283*DG1283))-((BY1283-(BY1283*DG1283))*DH1283))*DI1283))*DJ1283))/365*CQ1283</f>
        <v>1</v>
      </c>
      <c r="DL1283" s="297" t="str">
        <f t="shared" ref="DL1283:DL1346" si="276">IF(CA1283="D",IF(OR(CF1283&lt;1,CF1283=""),"A dispo.",IF(CF1283&gt;6,6,CF1283)),"")</f>
        <v>A dispo.</v>
      </c>
      <c r="DM1283" s="430">
        <f>IFERROR(IF(CA1283="D",IF(DL1283="A dispo.",DF1283*VLOOKUP('DATI INPUT'!$F$27,TARIFFE_UD,4,FALSE),DF1283*VLOOKUP(DL1283,TARIFFE_UD,4,FALSE)),DF1283*VLOOKUP(CB1283-100,TARIFFE_UND,4,FALSE)),0)</f>
        <v>25.355389013815195</v>
      </c>
      <c r="DN1283" s="430">
        <f>IFERROR(IF(CA1283="D",IF(DL1283="A dispo.",DK1283*VLOOKUP('DATI INPUT'!$F$27,TARIFFE_UD,5,FALSE),DK1283*VLOOKUP(DL1283,TARIFFE_UD,5,FALSE)),DK1283*VLOOKUP(CB1283-100,TARIFFE_UND,5,FALSE)),0)</f>
        <v>67.397800635548478</v>
      </c>
      <c r="DO1283" s="431">
        <f t="shared" ref="DO1283:DO1346" si="277">DM1283+DN1283-CP1283</f>
        <v>-6.8103506363286215E-3</v>
      </c>
      <c r="DP1283" s="299">
        <f>IFERROR(IF(CA1283="D",IF(DL1283="A dispo.",DF1283*VLOOKUP('DATI INPUT'!$F$27,TARIFFE_UD,2,FALSE),DF1283*VLOOKUP(DL1283,TARIFFE_UD,2,FALSE)),DF1283*VLOOKUP(CB1283-100,TARIFFE_UND,2,FALSE)),0)</f>
        <v>31.678015951314595</v>
      </c>
      <c r="DQ1283" s="299">
        <f>IFERROR(IF(CA1283="D",IF(DL1283="A dispo.",DK1283*VLOOKUP('DATI INPUT'!$F$27,TARIFFE_UD,3,FALSE),DK1283*VLOOKUP(DL1283,TARIFFE_UD,3,FALSE)),DK1283*VLOOKUP(CB1283-100,TARIFFE_UND,3,FALSE)),0)</f>
        <v>60.367780403072892</v>
      </c>
      <c r="DR1283" s="299">
        <f t="shared" ref="DR1283:DR1346" si="278">DQ1283+DP1283</f>
        <v>92.045796354387491</v>
      </c>
    </row>
    <row r="1284" spans="1:122" x14ac:dyDescent="0.25">
      <c r="A1284" t="s">
        <v>9808</v>
      </c>
      <c r="B1284" t="s">
        <v>9809</v>
      </c>
      <c r="C1284" t="s">
        <v>9810</v>
      </c>
      <c r="D1284" t="s">
        <v>9811</v>
      </c>
      <c r="E1284" t="s">
        <v>268</v>
      </c>
      <c r="F1284" t="s">
        <v>156</v>
      </c>
      <c r="G1284" t="s">
        <v>9812</v>
      </c>
      <c r="H1284" t="s">
        <v>3307</v>
      </c>
      <c r="I1284" t="s">
        <v>9813</v>
      </c>
      <c r="J1284" t="s">
        <v>156</v>
      </c>
      <c r="K1284" t="s">
        <v>9814</v>
      </c>
      <c r="L1284" t="s">
        <v>871</v>
      </c>
      <c r="M1284" t="s">
        <v>9521</v>
      </c>
      <c r="N1284" t="s">
        <v>984</v>
      </c>
      <c r="O1284" t="s">
        <v>873</v>
      </c>
      <c r="P1284" t="s">
        <v>887</v>
      </c>
      <c r="Q1284" t="s">
        <v>280</v>
      </c>
      <c r="R1284" t="s">
        <v>268</v>
      </c>
      <c r="S1284" t="s">
        <v>268</v>
      </c>
      <c r="T1284" t="s">
        <v>268</v>
      </c>
      <c r="U1284" t="s">
        <v>268</v>
      </c>
      <c r="V1284" t="s">
        <v>268</v>
      </c>
      <c r="W1284" t="s">
        <v>9521</v>
      </c>
      <c r="X1284" t="s">
        <v>887</v>
      </c>
      <c r="Y1284" t="s">
        <v>280</v>
      </c>
      <c r="Z1284" t="s">
        <v>268</v>
      </c>
      <c r="AA1284" t="s">
        <v>268</v>
      </c>
      <c r="AB1284" t="s">
        <v>268</v>
      </c>
      <c r="AC1284" t="s">
        <v>268</v>
      </c>
      <c r="AD1284" t="s">
        <v>268</v>
      </c>
      <c r="AE1284" t="s">
        <v>287</v>
      </c>
      <c r="AF1284" t="s">
        <v>1811</v>
      </c>
      <c r="AG1284" t="s">
        <v>875</v>
      </c>
      <c r="AH1284" t="s">
        <v>1848</v>
      </c>
      <c r="AI1284" t="s">
        <v>787</v>
      </c>
      <c r="AJ1284" t="s">
        <v>268</v>
      </c>
      <c r="AK1284" t="s">
        <v>410</v>
      </c>
      <c r="AL1284" t="s">
        <v>268</v>
      </c>
      <c r="AM1284" t="s">
        <v>355</v>
      </c>
      <c r="AN1284" t="s">
        <v>268</v>
      </c>
      <c r="AO1284" t="s">
        <v>268</v>
      </c>
      <c r="AP1284" t="s">
        <v>268</v>
      </c>
      <c r="AQ1284" t="s">
        <v>268</v>
      </c>
      <c r="AR1284" t="s">
        <v>268</v>
      </c>
      <c r="AS1284" t="s">
        <v>268</v>
      </c>
      <c r="AT1284" t="s">
        <v>268</v>
      </c>
      <c r="AU1284" t="s">
        <v>268</v>
      </c>
      <c r="AV1284" t="s">
        <v>268</v>
      </c>
      <c r="AW1284" t="s">
        <v>268</v>
      </c>
      <c r="AX1284" t="s">
        <v>268</v>
      </c>
      <c r="AY1284" t="s">
        <v>268</v>
      </c>
      <c r="AZ1284" t="s">
        <v>268</v>
      </c>
      <c r="BA1284" t="s">
        <v>268</v>
      </c>
      <c r="BB1284" t="s">
        <v>268</v>
      </c>
      <c r="BC1284" t="s">
        <v>268</v>
      </c>
      <c r="BD1284" t="s">
        <v>268</v>
      </c>
      <c r="BE1284" t="s">
        <v>268</v>
      </c>
      <c r="BF1284" t="s">
        <v>268</v>
      </c>
      <c r="BG1284" t="s">
        <v>268</v>
      </c>
      <c r="BH1284" t="s">
        <v>268</v>
      </c>
      <c r="BI1284" t="s">
        <v>268</v>
      </c>
      <c r="BJ1284" t="s">
        <v>268</v>
      </c>
      <c r="BK1284" t="s">
        <v>268</v>
      </c>
      <c r="BL1284" t="s">
        <v>268</v>
      </c>
      <c r="BM1284" t="s">
        <v>268</v>
      </c>
      <c r="BN1284" t="s">
        <v>268</v>
      </c>
      <c r="BO1284" t="s">
        <v>268</v>
      </c>
      <c r="BP1284" t="s">
        <v>268</v>
      </c>
      <c r="BQ1284" t="s">
        <v>268</v>
      </c>
      <c r="BR1284" t="s">
        <v>268</v>
      </c>
      <c r="BS1284" t="s">
        <v>268</v>
      </c>
      <c r="BT1284" t="s">
        <v>268</v>
      </c>
      <c r="BU1284" t="s">
        <v>268</v>
      </c>
      <c r="BV1284" t="s">
        <v>268</v>
      </c>
      <c r="BW1284" t="s">
        <v>268</v>
      </c>
      <c r="BX1284" t="s">
        <v>268</v>
      </c>
      <c r="BY1284">
        <v>114</v>
      </c>
      <c r="BZ1284">
        <v>114</v>
      </c>
      <c r="CA1284" t="s">
        <v>142</v>
      </c>
      <c r="CB1284" s="356">
        <v>122</v>
      </c>
      <c r="CC1284" t="s">
        <v>876</v>
      </c>
      <c r="CD1284" t="s">
        <v>268</v>
      </c>
      <c r="CE1284" t="s">
        <v>268</v>
      </c>
      <c r="CF1284" s="356">
        <v>1</v>
      </c>
      <c r="CG1284" t="s">
        <v>268</v>
      </c>
      <c r="CH1284" t="s">
        <v>268</v>
      </c>
      <c r="CI1284" t="s">
        <v>268</v>
      </c>
      <c r="CJ1284" t="s">
        <v>268</v>
      </c>
      <c r="CK1284" t="s">
        <v>268</v>
      </c>
      <c r="CL1284" t="s">
        <v>268</v>
      </c>
      <c r="CM1284" t="s">
        <v>11224</v>
      </c>
      <c r="CN1284">
        <v>73.13</v>
      </c>
      <c r="CO1284" t="s">
        <v>268</v>
      </c>
      <c r="CP1284">
        <v>73.13</v>
      </c>
      <c r="CQ1284">
        <v>365</v>
      </c>
      <c r="CR1284" t="s">
        <v>878</v>
      </c>
      <c r="CS1284" t="s">
        <v>11225</v>
      </c>
      <c r="CT1284" t="s">
        <v>11226</v>
      </c>
      <c r="CU1284" t="s">
        <v>11227</v>
      </c>
      <c r="CV1284" t="s">
        <v>268</v>
      </c>
      <c r="CW1284" t="s">
        <v>268</v>
      </c>
      <c r="CX1284" t="s">
        <v>268</v>
      </c>
      <c r="CY1284" t="s">
        <v>268</v>
      </c>
      <c r="CZ1284" t="s">
        <v>268</v>
      </c>
      <c r="DA1284" t="s">
        <v>268</v>
      </c>
      <c r="DB1284" s="429">
        <f t="shared" si="266"/>
        <v>0</v>
      </c>
      <c r="DC1284" s="284">
        <f t="shared" si="267"/>
        <v>0</v>
      </c>
      <c r="DD1284" s="284">
        <f t="shared" si="268"/>
        <v>0</v>
      </c>
      <c r="DE1284" s="284">
        <f t="shared" si="269"/>
        <v>0</v>
      </c>
      <c r="DF1284" s="295">
        <f t="shared" si="270"/>
        <v>114</v>
      </c>
      <c r="DG1284" s="284">
        <f t="shared" si="271"/>
        <v>0</v>
      </c>
      <c r="DH1284" s="284">
        <f t="shared" si="272"/>
        <v>0</v>
      </c>
      <c r="DI1284" s="284">
        <f t="shared" si="273"/>
        <v>0</v>
      </c>
      <c r="DJ1284" s="284">
        <f t="shared" si="274"/>
        <v>0</v>
      </c>
      <c r="DK1284" s="295">
        <f t="shared" si="275"/>
        <v>1</v>
      </c>
      <c r="DL1284" s="297">
        <f t="shared" si="276"/>
        <v>1</v>
      </c>
      <c r="DM1284" s="430">
        <f>IFERROR(IF(CA1284="D",IF(DL1284="A dispo.",DF1284*VLOOKUP('DATI INPUT'!$F$27,TARIFFE_UD,4,FALSE),DF1284*VLOOKUP(DL1284,TARIFFE_UD,4,FALSE)),DF1284*VLOOKUP(CB1284-100,TARIFFE_UND,4,FALSE)),0)</f>
        <v>56.204445647290349</v>
      </c>
      <c r="DN1284" s="430">
        <f>IFERROR(IF(CA1284="D",IF(DL1284="A dispo.",DK1284*VLOOKUP('DATI INPUT'!$F$27,TARIFFE_UD,5,FALSE),DK1284*VLOOKUP(DL1284,TARIFFE_UD,5,FALSE)),DK1284*VLOOKUP(CB1284-100,TARIFFE_UND,5,FALSE)),0)</f>
        <v>16.930848468833439</v>
      </c>
      <c r="DO1284" s="431">
        <f t="shared" si="277"/>
        <v>5.2941161237924916E-3</v>
      </c>
      <c r="DP1284" s="299">
        <f>IFERROR(IF(CA1284="D",IF(DL1284="A dispo.",DF1284*VLOOKUP('DATI INPUT'!$F$27,TARIFFE_UD,2,FALSE),DF1284*VLOOKUP(DL1284,TARIFFE_UD,2,FALSE)),DF1284*VLOOKUP(CB1284-100,TARIFFE_UND,2,FALSE)),0)</f>
        <v>70.219602025414034</v>
      </c>
      <c r="DQ1284" s="299">
        <f>IFERROR(IF(CA1284="D",IF(DL1284="A dispo.",DK1284*VLOOKUP('DATI INPUT'!$F$27,TARIFFE_UD,3,FALSE),DK1284*VLOOKUP(DL1284,TARIFFE_UD,3,FALSE)),DK1284*VLOOKUP(CB1284-100,TARIFFE_UND,3,FALSE)),0)</f>
        <v>15.164853048114928</v>
      </c>
      <c r="DR1284" s="299">
        <f t="shared" si="278"/>
        <v>85.384455073528954</v>
      </c>
    </row>
    <row r="1285" spans="1:122" x14ac:dyDescent="0.25">
      <c r="A1285" t="s">
        <v>9815</v>
      </c>
      <c r="B1285" t="s">
        <v>9809</v>
      </c>
      <c r="C1285" t="s">
        <v>9816</v>
      </c>
      <c r="D1285" t="s">
        <v>9811</v>
      </c>
      <c r="E1285" t="s">
        <v>268</v>
      </c>
      <c r="F1285" t="s">
        <v>156</v>
      </c>
      <c r="G1285" t="s">
        <v>9812</v>
      </c>
      <c r="H1285" t="s">
        <v>3307</v>
      </c>
      <c r="I1285" t="s">
        <v>9813</v>
      </c>
      <c r="J1285" t="s">
        <v>156</v>
      </c>
      <c r="K1285" t="s">
        <v>9814</v>
      </c>
      <c r="L1285" t="s">
        <v>871</v>
      </c>
      <c r="M1285" t="s">
        <v>9521</v>
      </c>
      <c r="N1285" t="s">
        <v>984</v>
      </c>
      <c r="O1285" t="s">
        <v>873</v>
      </c>
      <c r="P1285" t="s">
        <v>887</v>
      </c>
      <c r="Q1285" t="s">
        <v>280</v>
      </c>
      <c r="R1285" t="s">
        <v>268</v>
      </c>
      <c r="S1285" t="s">
        <v>268</v>
      </c>
      <c r="T1285" t="s">
        <v>268</v>
      </c>
      <c r="U1285" t="s">
        <v>268</v>
      </c>
      <c r="V1285" t="s">
        <v>268</v>
      </c>
      <c r="W1285" t="s">
        <v>10464</v>
      </c>
      <c r="X1285" t="s">
        <v>268</v>
      </c>
      <c r="Y1285" t="s">
        <v>268</v>
      </c>
      <c r="Z1285" t="s">
        <v>1007</v>
      </c>
      <c r="AA1285" t="s">
        <v>268</v>
      </c>
      <c r="AB1285" t="s">
        <v>268</v>
      </c>
      <c r="AC1285" t="s">
        <v>268</v>
      </c>
      <c r="AD1285" t="s">
        <v>268</v>
      </c>
      <c r="AE1285" t="s">
        <v>287</v>
      </c>
      <c r="AF1285" t="s">
        <v>1811</v>
      </c>
      <c r="AG1285" t="s">
        <v>875</v>
      </c>
      <c r="AH1285" t="s">
        <v>1848</v>
      </c>
      <c r="AI1285" t="s">
        <v>9818</v>
      </c>
      <c r="AJ1285" t="s">
        <v>268</v>
      </c>
      <c r="AK1285" t="s">
        <v>268</v>
      </c>
      <c r="AL1285" t="s">
        <v>268</v>
      </c>
      <c r="AM1285" t="s">
        <v>353</v>
      </c>
      <c r="AN1285" t="s">
        <v>268</v>
      </c>
      <c r="AO1285" t="s">
        <v>268</v>
      </c>
      <c r="AP1285" t="s">
        <v>268</v>
      </c>
      <c r="AQ1285" t="s">
        <v>268</v>
      </c>
      <c r="AR1285" t="s">
        <v>268</v>
      </c>
      <c r="AS1285" t="s">
        <v>268</v>
      </c>
      <c r="AT1285" t="s">
        <v>268</v>
      </c>
      <c r="AU1285" t="s">
        <v>268</v>
      </c>
      <c r="AV1285" t="s">
        <v>268</v>
      </c>
      <c r="AW1285" t="s">
        <v>268</v>
      </c>
      <c r="AX1285" t="s">
        <v>268</v>
      </c>
      <c r="AY1285" t="s">
        <v>268</v>
      </c>
      <c r="AZ1285" t="s">
        <v>268</v>
      </c>
      <c r="BA1285" t="s">
        <v>268</v>
      </c>
      <c r="BB1285" t="s">
        <v>268</v>
      </c>
      <c r="BC1285" t="s">
        <v>268</v>
      </c>
      <c r="BD1285" t="s">
        <v>268</v>
      </c>
      <c r="BE1285" t="s">
        <v>268</v>
      </c>
      <c r="BF1285" t="s">
        <v>268</v>
      </c>
      <c r="BG1285" t="s">
        <v>268</v>
      </c>
      <c r="BH1285" t="s">
        <v>268</v>
      </c>
      <c r="BI1285" t="s">
        <v>268</v>
      </c>
      <c r="BJ1285" t="s">
        <v>268</v>
      </c>
      <c r="BK1285" t="s">
        <v>268</v>
      </c>
      <c r="BL1285" t="s">
        <v>268</v>
      </c>
      <c r="BM1285" t="s">
        <v>268</v>
      </c>
      <c r="BN1285" t="s">
        <v>268</v>
      </c>
      <c r="BO1285" t="s">
        <v>268</v>
      </c>
      <c r="BP1285" t="s">
        <v>268</v>
      </c>
      <c r="BQ1285" t="s">
        <v>268</v>
      </c>
      <c r="BR1285" t="s">
        <v>268</v>
      </c>
      <c r="BS1285" t="s">
        <v>268</v>
      </c>
      <c r="BT1285" t="s">
        <v>268</v>
      </c>
      <c r="BU1285" t="s">
        <v>268</v>
      </c>
      <c r="BV1285" t="s">
        <v>268</v>
      </c>
      <c r="BW1285" t="s">
        <v>268</v>
      </c>
      <c r="BX1285" t="s">
        <v>268</v>
      </c>
      <c r="BY1285">
        <v>37</v>
      </c>
      <c r="BZ1285">
        <v>37</v>
      </c>
      <c r="CA1285" t="s">
        <v>142</v>
      </c>
      <c r="CB1285" s="356">
        <v>123</v>
      </c>
      <c r="CC1285" t="s">
        <v>1817</v>
      </c>
      <c r="CD1285" t="s">
        <v>268</v>
      </c>
      <c r="CE1285" t="s">
        <v>268</v>
      </c>
      <c r="CF1285" s="356">
        <v>1</v>
      </c>
      <c r="CG1285" t="s">
        <v>268</v>
      </c>
      <c r="CH1285" t="s">
        <v>268</v>
      </c>
      <c r="CI1285" t="s">
        <v>268</v>
      </c>
      <c r="CJ1285" t="s">
        <v>268</v>
      </c>
      <c r="CK1285" t="s">
        <v>268</v>
      </c>
      <c r="CL1285" t="s">
        <v>268</v>
      </c>
      <c r="CM1285" t="s">
        <v>11224</v>
      </c>
      <c r="CN1285">
        <v>18.239999999999998</v>
      </c>
      <c r="CO1285" t="s">
        <v>268</v>
      </c>
      <c r="CP1285">
        <v>18.239999999999998</v>
      </c>
      <c r="CQ1285">
        <v>365</v>
      </c>
      <c r="CR1285" t="s">
        <v>878</v>
      </c>
      <c r="CS1285" t="s">
        <v>11225</v>
      </c>
      <c r="CT1285" t="s">
        <v>11226</v>
      </c>
      <c r="CU1285" t="s">
        <v>11227</v>
      </c>
      <c r="CV1285" t="s">
        <v>268</v>
      </c>
      <c r="CW1285" t="s">
        <v>268</v>
      </c>
      <c r="CX1285" t="s">
        <v>268</v>
      </c>
      <c r="CY1285" t="s">
        <v>268</v>
      </c>
      <c r="CZ1285" t="s">
        <v>268</v>
      </c>
      <c r="DA1285" t="s">
        <v>268</v>
      </c>
      <c r="DB1285" s="429">
        <f t="shared" si="266"/>
        <v>0</v>
      </c>
      <c r="DC1285" s="284">
        <f t="shared" si="267"/>
        <v>0</v>
      </c>
      <c r="DD1285" s="284">
        <f t="shared" si="268"/>
        <v>0</v>
      </c>
      <c r="DE1285" s="284">
        <f t="shared" si="269"/>
        <v>0</v>
      </c>
      <c r="DF1285" s="295">
        <f t="shared" si="270"/>
        <v>37</v>
      </c>
      <c r="DG1285" s="284">
        <f t="shared" si="271"/>
        <v>1</v>
      </c>
      <c r="DH1285" s="284">
        <f t="shared" si="272"/>
        <v>0</v>
      </c>
      <c r="DI1285" s="284">
        <f t="shared" si="273"/>
        <v>0</v>
      </c>
      <c r="DJ1285" s="284">
        <f t="shared" si="274"/>
        <v>0</v>
      </c>
      <c r="DK1285" s="295">
        <f t="shared" si="275"/>
        <v>0</v>
      </c>
      <c r="DL1285" s="297">
        <f t="shared" si="276"/>
        <v>1</v>
      </c>
      <c r="DM1285" s="430">
        <f>IFERROR(IF(CA1285="D",IF(DL1285="A dispo.",DF1285*VLOOKUP('DATI INPUT'!$F$27,TARIFFE_UD,4,FALSE),DF1285*VLOOKUP(DL1285,TARIFFE_UD,4,FALSE)),DF1285*VLOOKUP(CB1285-100,TARIFFE_UND,4,FALSE)),0)</f>
        <v>18.241793762717041</v>
      </c>
      <c r="DN1285" s="430">
        <f>IFERROR(IF(CA1285="D",IF(DL1285="A dispo.",DK1285*VLOOKUP('DATI INPUT'!$F$27,TARIFFE_UD,5,FALSE),DK1285*VLOOKUP(DL1285,TARIFFE_UD,5,FALSE)),DK1285*VLOOKUP(CB1285-100,TARIFFE_UND,5,FALSE)),0)</f>
        <v>0</v>
      </c>
      <c r="DO1285" s="431">
        <f t="shared" si="277"/>
        <v>1.7937627170425685E-3</v>
      </c>
      <c r="DP1285" s="299">
        <f>IFERROR(IF(CA1285="D",IF(DL1285="A dispo.",DF1285*VLOOKUP('DATI INPUT'!$F$27,TARIFFE_UD,2,FALSE),DF1285*VLOOKUP(DL1285,TARIFFE_UD,2,FALSE)),DF1285*VLOOKUP(CB1285-100,TARIFFE_UND,2,FALSE)),0)</f>
        <v>22.790572587195779</v>
      </c>
      <c r="DQ1285" s="299">
        <f>IFERROR(IF(CA1285="D",IF(DL1285="A dispo.",DK1285*VLOOKUP('DATI INPUT'!$F$27,TARIFFE_UD,3,FALSE),DK1285*VLOOKUP(DL1285,TARIFFE_UD,3,FALSE)),DK1285*VLOOKUP(CB1285-100,TARIFFE_UND,3,FALSE)),0)</f>
        <v>0</v>
      </c>
      <c r="DR1285" s="299">
        <f t="shared" si="278"/>
        <v>22.790572587195779</v>
      </c>
    </row>
    <row r="1286" spans="1:122" x14ac:dyDescent="0.25">
      <c r="A1286" t="s">
        <v>9819</v>
      </c>
      <c r="B1286" t="s">
        <v>9820</v>
      </c>
      <c r="C1286" t="s">
        <v>1690</v>
      </c>
      <c r="D1286" t="s">
        <v>9821</v>
      </c>
      <c r="E1286" t="s">
        <v>268</v>
      </c>
      <c r="F1286" t="s">
        <v>156</v>
      </c>
      <c r="G1286" t="s">
        <v>9822</v>
      </c>
      <c r="H1286" t="s">
        <v>3307</v>
      </c>
      <c r="I1286" t="s">
        <v>297</v>
      </c>
      <c r="J1286" t="s">
        <v>274</v>
      </c>
      <c r="K1286" t="s">
        <v>9823</v>
      </c>
      <c r="L1286" t="s">
        <v>871</v>
      </c>
      <c r="M1286" t="s">
        <v>7657</v>
      </c>
      <c r="N1286" t="s">
        <v>984</v>
      </c>
      <c r="O1286" t="s">
        <v>873</v>
      </c>
      <c r="P1286" t="s">
        <v>887</v>
      </c>
      <c r="Q1286" t="s">
        <v>280</v>
      </c>
      <c r="R1286" t="s">
        <v>154</v>
      </c>
      <c r="S1286" t="s">
        <v>268</v>
      </c>
      <c r="T1286" t="s">
        <v>268</v>
      </c>
      <c r="U1286" t="s">
        <v>268</v>
      </c>
      <c r="V1286" t="s">
        <v>268</v>
      </c>
      <c r="W1286" t="s">
        <v>9521</v>
      </c>
      <c r="X1286" t="s">
        <v>887</v>
      </c>
      <c r="Y1286" t="s">
        <v>280</v>
      </c>
      <c r="Z1286" t="s">
        <v>268</v>
      </c>
      <c r="AA1286" t="s">
        <v>268</v>
      </c>
      <c r="AB1286" t="s">
        <v>268</v>
      </c>
      <c r="AC1286" t="s">
        <v>268</v>
      </c>
      <c r="AD1286" t="s">
        <v>268</v>
      </c>
      <c r="AE1286" t="s">
        <v>287</v>
      </c>
      <c r="AF1286" t="s">
        <v>1811</v>
      </c>
      <c r="AG1286" t="s">
        <v>875</v>
      </c>
      <c r="AH1286" t="s">
        <v>1848</v>
      </c>
      <c r="AI1286" t="s">
        <v>787</v>
      </c>
      <c r="AJ1286" t="s">
        <v>268</v>
      </c>
      <c r="AK1286" t="s">
        <v>382</v>
      </c>
      <c r="AL1286" t="s">
        <v>268</v>
      </c>
      <c r="AM1286" t="s">
        <v>355</v>
      </c>
      <c r="AN1286" t="s">
        <v>268</v>
      </c>
      <c r="AO1286" t="s">
        <v>268</v>
      </c>
      <c r="AP1286" t="s">
        <v>268</v>
      </c>
      <c r="AQ1286" t="s">
        <v>268</v>
      </c>
      <c r="AR1286" t="s">
        <v>268</v>
      </c>
      <c r="AS1286" t="s">
        <v>268</v>
      </c>
      <c r="AT1286" t="s">
        <v>268</v>
      </c>
      <c r="AU1286" t="s">
        <v>268</v>
      </c>
      <c r="AV1286" t="s">
        <v>268</v>
      </c>
      <c r="AW1286" t="s">
        <v>268</v>
      </c>
      <c r="AX1286" t="s">
        <v>268</v>
      </c>
      <c r="AY1286" t="s">
        <v>268</v>
      </c>
      <c r="AZ1286" t="s">
        <v>268</v>
      </c>
      <c r="BA1286" t="s">
        <v>268</v>
      </c>
      <c r="BB1286" t="s">
        <v>268</v>
      </c>
      <c r="BC1286" t="s">
        <v>268</v>
      </c>
      <c r="BD1286" t="s">
        <v>268</v>
      </c>
      <c r="BE1286" t="s">
        <v>268</v>
      </c>
      <c r="BF1286" t="s">
        <v>268</v>
      </c>
      <c r="BG1286" t="s">
        <v>268</v>
      </c>
      <c r="BH1286" t="s">
        <v>268</v>
      </c>
      <c r="BI1286" t="s">
        <v>268</v>
      </c>
      <c r="BJ1286" t="s">
        <v>268</v>
      </c>
      <c r="BK1286" t="s">
        <v>268</v>
      </c>
      <c r="BL1286" t="s">
        <v>268</v>
      </c>
      <c r="BM1286" t="s">
        <v>268</v>
      </c>
      <c r="BN1286" t="s">
        <v>268</v>
      </c>
      <c r="BO1286" t="s">
        <v>268</v>
      </c>
      <c r="BP1286" t="s">
        <v>268</v>
      </c>
      <c r="BQ1286" t="s">
        <v>268</v>
      </c>
      <c r="BR1286" t="s">
        <v>268</v>
      </c>
      <c r="BS1286" t="s">
        <v>268</v>
      </c>
      <c r="BT1286" t="s">
        <v>268</v>
      </c>
      <c r="BU1286" t="s">
        <v>268</v>
      </c>
      <c r="BV1286" t="s">
        <v>268</v>
      </c>
      <c r="BW1286" t="s">
        <v>268</v>
      </c>
      <c r="BX1286" t="s">
        <v>268</v>
      </c>
      <c r="BY1286">
        <v>95</v>
      </c>
      <c r="BZ1286">
        <v>95</v>
      </c>
      <c r="CA1286" t="s">
        <v>142</v>
      </c>
      <c r="CB1286" s="356">
        <v>122</v>
      </c>
      <c r="CC1286" t="s">
        <v>876</v>
      </c>
      <c r="CD1286" t="s">
        <v>268</v>
      </c>
      <c r="CE1286" t="s">
        <v>268</v>
      </c>
      <c r="CF1286" s="356">
        <v>4</v>
      </c>
      <c r="CG1286" t="s">
        <v>268</v>
      </c>
      <c r="CH1286" t="s">
        <v>268</v>
      </c>
      <c r="CI1286" t="s">
        <v>268</v>
      </c>
      <c r="CJ1286" t="s">
        <v>268</v>
      </c>
      <c r="CK1286" t="s">
        <v>268</v>
      </c>
      <c r="CL1286" t="s">
        <v>268</v>
      </c>
      <c r="CM1286" t="s">
        <v>11224</v>
      </c>
      <c r="CN1286">
        <v>147.06</v>
      </c>
      <c r="CO1286" t="s">
        <v>268</v>
      </c>
      <c r="CP1286">
        <v>147.06</v>
      </c>
      <c r="CQ1286">
        <v>365</v>
      </c>
      <c r="CR1286" t="s">
        <v>878</v>
      </c>
      <c r="CS1286" t="s">
        <v>11225</v>
      </c>
      <c r="CT1286" t="s">
        <v>11226</v>
      </c>
      <c r="CU1286" t="s">
        <v>11227</v>
      </c>
      <c r="CV1286" t="s">
        <v>268</v>
      </c>
      <c r="CW1286" t="s">
        <v>268</v>
      </c>
      <c r="CX1286" t="s">
        <v>268</v>
      </c>
      <c r="CY1286" t="s">
        <v>268</v>
      </c>
      <c r="CZ1286" t="s">
        <v>268</v>
      </c>
      <c r="DA1286" t="s">
        <v>268</v>
      </c>
      <c r="DB1286" s="429">
        <f t="shared" si="266"/>
        <v>0</v>
      </c>
      <c r="DC1286" s="284">
        <f t="shared" si="267"/>
        <v>0</v>
      </c>
      <c r="DD1286" s="284">
        <f t="shared" si="268"/>
        <v>0</v>
      </c>
      <c r="DE1286" s="284">
        <f t="shared" si="269"/>
        <v>0</v>
      </c>
      <c r="DF1286" s="295">
        <f t="shared" si="270"/>
        <v>95</v>
      </c>
      <c r="DG1286" s="284">
        <f t="shared" si="271"/>
        <v>0</v>
      </c>
      <c r="DH1286" s="284">
        <f t="shared" si="272"/>
        <v>0</v>
      </c>
      <c r="DI1286" s="284">
        <f t="shared" si="273"/>
        <v>0</v>
      </c>
      <c r="DJ1286" s="284">
        <f t="shared" si="274"/>
        <v>0</v>
      </c>
      <c r="DK1286" s="295">
        <f t="shared" si="275"/>
        <v>1</v>
      </c>
      <c r="DL1286" s="297">
        <f t="shared" si="276"/>
        <v>4</v>
      </c>
      <c r="DM1286" s="430">
        <f>IFERROR(IF(CA1286="D",IF(DL1286="A dispo.",DF1286*VLOOKUP('DATI INPUT'!$F$27,TARIFFE_UD,4,FALSE),DF1286*VLOOKUP(DL1286,TARIFFE_UD,4,FALSE)),DF1286*VLOOKUP(CB1286-100,TARIFFE_UND,4,FALSE)),0)</f>
        <v>64.679719197278573</v>
      </c>
      <c r="DN1286" s="430">
        <f>IFERROR(IF(CA1286="D",IF(DL1286="A dispo.",DK1286*VLOOKUP('DATI INPUT'!$F$27,TARIFFE_UD,5,FALSE),DK1286*VLOOKUP(DL1286,TARIFFE_UD,5,FALSE)),DK1286*VLOOKUP(CB1286-100,TARIFFE_UND,5,FALSE)),0)</f>
        <v>82.375089665670373</v>
      </c>
      <c r="DO1286" s="431">
        <f t="shared" si="277"/>
        <v>-5.1911370510424604E-3</v>
      </c>
      <c r="DP1286" s="299">
        <f>IFERROR(IF(CA1286="D",IF(DL1286="A dispo.",DF1286*VLOOKUP('DATI INPUT'!$F$27,TARIFFE_UD,2,FALSE),DF1286*VLOOKUP(DL1286,TARIFFE_UD,2,FALSE)),DF1286*VLOOKUP(CB1286-100,TARIFFE_UND,2,FALSE)),0)</f>
        <v>80.808272172103443</v>
      </c>
      <c r="DQ1286" s="299">
        <f>IFERROR(IF(CA1286="D",IF(DL1286="A dispo.",DK1286*VLOOKUP('DATI INPUT'!$F$27,TARIFFE_UD,3,FALSE),DK1286*VLOOKUP(DL1286,TARIFFE_UD,3,FALSE)),DK1286*VLOOKUP(CB1286-100,TARIFFE_UND,3,FALSE)),0)</f>
        <v>73.78284271486686</v>
      </c>
      <c r="DR1286" s="299">
        <f t="shared" si="278"/>
        <v>154.5911148869703</v>
      </c>
    </row>
    <row r="1287" spans="1:122" x14ac:dyDescent="0.25">
      <c r="A1287" t="s">
        <v>9824</v>
      </c>
      <c r="B1287" t="s">
        <v>9820</v>
      </c>
      <c r="C1287" t="s">
        <v>1691</v>
      </c>
      <c r="D1287" t="s">
        <v>9821</v>
      </c>
      <c r="E1287" t="s">
        <v>268</v>
      </c>
      <c r="F1287" t="s">
        <v>156</v>
      </c>
      <c r="G1287" t="s">
        <v>9822</v>
      </c>
      <c r="H1287" t="s">
        <v>3307</v>
      </c>
      <c r="I1287" t="s">
        <v>297</v>
      </c>
      <c r="J1287" t="s">
        <v>274</v>
      </c>
      <c r="K1287" t="s">
        <v>9823</v>
      </c>
      <c r="L1287" t="s">
        <v>871</v>
      </c>
      <c r="M1287" t="s">
        <v>7657</v>
      </c>
      <c r="N1287" t="s">
        <v>984</v>
      </c>
      <c r="O1287" t="s">
        <v>873</v>
      </c>
      <c r="P1287" t="s">
        <v>887</v>
      </c>
      <c r="Q1287" t="s">
        <v>280</v>
      </c>
      <c r="R1287" t="s">
        <v>154</v>
      </c>
      <c r="S1287" t="s">
        <v>268</v>
      </c>
      <c r="T1287" t="s">
        <v>268</v>
      </c>
      <c r="U1287" t="s">
        <v>268</v>
      </c>
      <c r="V1287" t="s">
        <v>268</v>
      </c>
      <c r="W1287" t="s">
        <v>9521</v>
      </c>
      <c r="X1287" t="s">
        <v>887</v>
      </c>
      <c r="Y1287" t="s">
        <v>280</v>
      </c>
      <c r="Z1287" t="s">
        <v>268</v>
      </c>
      <c r="AA1287" t="s">
        <v>268</v>
      </c>
      <c r="AB1287" t="s">
        <v>268</v>
      </c>
      <c r="AC1287" t="s">
        <v>268</v>
      </c>
      <c r="AD1287" t="s">
        <v>268</v>
      </c>
      <c r="AE1287" t="s">
        <v>287</v>
      </c>
      <c r="AF1287" t="s">
        <v>1811</v>
      </c>
      <c r="AG1287" t="s">
        <v>875</v>
      </c>
      <c r="AH1287" t="s">
        <v>1848</v>
      </c>
      <c r="AI1287" t="s">
        <v>787</v>
      </c>
      <c r="AJ1287" t="s">
        <v>268</v>
      </c>
      <c r="AK1287" t="s">
        <v>395</v>
      </c>
      <c r="AL1287" t="s">
        <v>268</v>
      </c>
      <c r="AM1287" t="s">
        <v>353</v>
      </c>
      <c r="AN1287" t="s">
        <v>268</v>
      </c>
      <c r="AO1287" t="s">
        <v>268</v>
      </c>
      <c r="AP1287" t="s">
        <v>268</v>
      </c>
      <c r="AQ1287" t="s">
        <v>268</v>
      </c>
      <c r="AR1287" t="s">
        <v>268</v>
      </c>
      <c r="AS1287" t="s">
        <v>268</v>
      </c>
      <c r="AT1287" t="s">
        <v>268</v>
      </c>
      <c r="AU1287" t="s">
        <v>268</v>
      </c>
      <c r="AV1287" t="s">
        <v>268</v>
      </c>
      <c r="AW1287" t="s">
        <v>268</v>
      </c>
      <c r="AX1287" t="s">
        <v>268</v>
      </c>
      <c r="AY1287" t="s">
        <v>268</v>
      </c>
      <c r="AZ1287" t="s">
        <v>268</v>
      </c>
      <c r="BA1287" t="s">
        <v>268</v>
      </c>
      <c r="BB1287" t="s">
        <v>268</v>
      </c>
      <c r="BC1287" t="s">
        <v>268</v>
      </c>
      <c r="BD1287" t="s">
        <v>268</v>
      </c>
      <c r="BE1287" t="s">
        <v>268</v>
      </c>
      <c r="BF1287" t="s">
        <v>268</v>
      </c>
      <c r="BG1287" t="s">
        <v>268</v>
      </c>
      <c r="BH1287" t="s">
        <v>268</v>
      </c>
      <c r="BI1287" t="s">
        <v>268</v>
      </c>
      <c r="BJ1287" t="s">
        <v>268</v>
      </c>
      <c r="BK1287" t="s">
        <v>268</v>
      </c>
      <c r="BL1287" t="s">
        <v>268</v>
      </c>
      <c r="BM1287" t="s">
        <v>268</v>
      </c>
      <c r="BN1287" t="s">
        <v>268</v>
      </c>
      <c r="BO1287" t="s">
        <v>268</v>
      </c>
      <c r="BP1287" t="s">
        <v>268</v>
      </c>
      <c r="BQ1287" t="s">
        <v>268</v>
      </c>
      <c r="BR1287" t="s">
        <v>268</v>
      </c>
      <c r="BS1287" t="s">
        <v>268</v>
      </c>
      <c r="BT1287" t="s">
        <v>268</v>
      </c>
      <c r="BU1287" t="s">
        <v>268</v>
      </c>
      <c r="BV1287" t="s">
        <v>268</v>
      </c>
      <c r="BW1287" t="s">
        <v>268</v>
      </c>
      <c r="BX1287" t="s">
        <v>268</v>
      </c>
      <c r="BY1287">
        <v>125</v>
      </c>
      <c r="BZ1287">
        <v>125</v>
      </c>
      <c r="CA1287" t="s">
        <v>142</v>
      </c>
      <c r="CB1287" s="356">
        <v>123</v>
      </c>
      <c r="CC1287" t="s">
        <v>1817</v>
      </c>
      <c r="CD1287" t="s">
        <v>268</v>
      </c>
      <c r="CE1287" t="s">
        <v>268</v>
      </c>
      <c r="CF1287" s="356">
        <v>4</v>
      </c>
      <c r="CG1287" t="s">
        <v>268</v>
      </c>
      <c r="CH1287" t="s">
        <v>268</v>
      </c>
      <c r="CI1287" t="s">
        <v>268</v>
      </c>
      <c r="CJ1287" t="s">
        <v>268</v>
      </c>
      <c r="CK1287" t="s">
        <v>268</v>
      </c>
      <c r="CL1287" t="s">
        <v>268</v>
      </c>
      <c r="CM1287" t="s">
        <v>11224</v>
      </c>
      <c r="CN1287">
        <v>85.11</v>
      </c>
      <c r="CO1287" t="s">
        <v>268</v>
      </c>
      <c r="CP1287">
        <v>85.11</v>
      </c>
      <c r="CQ1287">
        <v>365</v>
      </c>
      <c r="CR1287" t="s">
        <v>878</v>
      </c>
      <c r="CS1287" t="s">
        <v>11225</v>
      </c>
      <c r="CT1287" t="s">
        <v>11226</v>
      </c>
      <c r="CU1287" t="s">
        <v>11227</v>
      </c>
      <c r="CV1287" t="s">
        <v>268</v>
      </c>
      <c r="CW1287" t="s">
        <v>268</v>
      </c>
      <c r="CX1287" t="s">
        <v>268</v>
      </c>
      <c r="CY1287" t="s">
        <v>268</v>
      </c>
      <c r="CZ1287" t="s">
        <v>268</v>
      </c>
      <c r="DA1287" t="s">
        <v>268</v>
      </c>
      <c r="DB1287" s="429">
        <f t="shared" si="266"/>
        <v>0</v>
      </c>
      <c r="DC1287" s="284">
        <f t="shared" si="267"/>
        <v>0</v>
      </c>
      <c r="DD1287" s="284">
        <f t="shared" si="268"/>
        <v>0</v>
      </c>
      <c r="DE1287" s="284">
        <f t="shared" si="269"/>
        <v>0</v>
      </c>
      <c r="DF1287" s="295">
        <f t="shared" si="270"/>
        <v>125</v>
      </c>
      <c r="DG1287" s="284">
        <f t="shared" si="271"/>
        <v>1</v>
      </c>
      <c r="DH1287" s="284">
        <f t="shared" si="272"/>
        <v>0</v>
      </c>
      <c r="DI1287" s="284">
        <f t="shared" si="273"/>
        <v>0</v>
      </c>
      <c r="DJ1287" s="284">
        <f t="shared" si="274"/>
        <v>0</v>
      </c>
      <c r="DK1287" s="295">
        <f t="shared" si="275"/>
        <v>0</v>
      </c>
      <c r="DL1287" s="297">
        <f t="shared" si="276"/>
        <v>4</v>
      </c>
      <c r="DM1287" s="430">
        <f>IFERROR(IF(CA1287="D",IF(DL1287="A dispo.",DF1287*VLOOKUP('DATI INPUT'!$F$27,TARIFFE_UD,4,FALSE),DF1287*VLOOKUP(DL1287,TARIFFE_UD,4,FALSE)),DF1287*VLOOKUP(CB1287-100,TARIFFE_UND,4,FALSE)),0)</f>
        <v>85.104893680629687</v>
      </c>
      <c r="DN1287" s="430">
        <f>IFERROR(IF(CA1287="D",IF(DL1287="A dispo.",DK1287*VLOOKUP('DATI INPUT'!$F$27,TARIFFE_UD,5,FALSE),DK1287*VLOOKUP(DL1287,TARIFFE_UD,5,FALSE)),DK1287*VLOOKUP(CB1287-100,TARIFFE_UND,5,FALSE)),0)</f>
        <v>0</v>
      </c>
      <c r="DO1287" s="431">
        <f t="shared" si="277"/>
        <v>-5.1063193703129173E-3</v>
      </c>
      <c r="DP1287" s="299">
        <f>IFERROR(IF(CA1287="D",IF(DL1287="A dispo.",DF1287*VLOOKUP('DATI INPUT'!$F$27,TARIFFE_UD,2,FALSE),DF1287*VLOOKUP(DL1287,TARIFFE_UD,2,FALSE)),DF1287*VLOOKUP(CB1287-100,TARIFFE_UND,2,FALSE)),0)</f>
        <v>106.32667391066244</v>
      </c>
      <c r="DQ1287" s="299">
        <f>IFERROR(IF(CA1287="D",IF(DL1287="A dispo.",DK1287*VLOOKUP('DATI INPUT'!$F$27,TARIFFE_UD,3,FALSE),DK1287*VLOOKUP(DL1287,TARIFFE_UD,3,FALSE)),DK1287*VLOOKUP(CB1287-100,TARIFFE_UND,3,FALSE)),0)</f>
        <v>0</v>
      </c>
      <c r="DR1287" s="299">
        <f t="shared" si="278"/>
        <v>106.32667391066244</v>
      </c>
    </row>
    <row r="1288" spans="1:122" x14ac:dyDescent="0.25">
      <c r="A1288" t="s">
        <v>9825</v>
      </c>
      <c r="B1288" t="s">
        <v>9820</v>
      </c>
      <c r="C1288" t="s">
        <v>1692</v>
      </c>
      <c r="D1288" t="s">
        <v>9821</v>
      </c>
      <c r="E1288" t="s">
        <v>268</v>
      </c>
      <c r="F1288" t="s">
        <v>156</v>
      </c>
      <c r="G1288" t="s">
        <v>9822</v>
      </c>
      <c r="H1288" t="s">
        <v>3307</v>
      </c>
      <c r="I1288" t="s">
        <v>297</v>
      </c>
      <c r="J1288" t="s">
        <v>274</v>
      </c>
      <c r="K1288" t="s">
        <v>9823</v>
      </c>
      <c r="L1288" t="s">
        <v>871</v>
      </c>
      <c r="M1288" t="s">
        <v>7657</v>
      </c>
      <c r="N1288" t="s">
        <v>984</v>
      </c>
      <c r="O1288" t="s">
        <v>873</v>
      </c>
      <c r="P1288" t="s">
        <v>887</v>
      </c>
      <c r="Q1288" t="s">
        <v>280</v>
      </c>
      <c r="R1288" t="s">
        <v>154</v>
      </c>
      <c r="S1288" t="s">
        <v>268</v>
      </c>
      <c r="T1288" t="s">
        <v>268</v>
      </c>
      <c r="U1288" t="s">
        <v>268</v>
      </c>
      <c r="V1288" t="s">
        <v>268</v>
      </c>
      <c r="W1288" t="s">
        <v>9826</v>
      </c>
      <c r="X1288" t="s">
        <v>9827</v>
      </c>
      <c r="Y1288" t="s">
        <v>268</v>
      </c>
      <c r="Z1288" t="s">
        <v>268</v>
      </c>
      <c r="AA1288" t="s">
        <v>268</v>
      </c>
      <c r="AB1288" t="s">
        <v>268</v>
      </c>
      <c r="AC1288" t="s">
        <v>268</v>
      </c>
      <c r="AD1288" t="s">
        <v>268</v>
      </c>
      <c r="AE1288" t="s">
        <v>287</v>
      </c>
      <c r="AF1288" t="s">
        <v>1811</v>
      </c>
      <c r="AG1288" t="s">
        <v>875</v>
      </c>
      <c r="AH1288" t="s">
        <v>1362</v>
      </c>
      <c r="AI1288" t="s">
        <v>767</v>
      </c>
      <c r="AJ1288" t="s">
        <v>268</v>
      </c>
      <c r="AK1288" t="s">
        <v>395</v>
      </c>
      <c r="AL1288" t="s">
        <v>268</v>
      </c>
      <c r="AM1288" t="s">
        <v>405</v>
      </c>
      <c r="AN1288" t="s">
        <v>268</v>
      </c>
      <c r="AO1288" t="s">
        <v>268</v>
      </c>
      <c r="AP1288" t="s">
        <v>268</v>
      </c>
      <c r="AQ1288" t="s">
        <v>268</v>
      </c>
      <c r="AR1288" t="s">
        <v>268</v>
      </c>
      <c r="AS1288" t="s">
        <v>268</v>
      </c>
      <c r="AT1288" t="s">
        <v>268</v>
      </c>
      <c r="AU1288" t="s">
        <v>268</v>
      </c>
      <c r="AV1288" t="s">
        <v>268</v>
      </c>
      <c r="AW1288" t="s">
        <v>268</v>
      </c>
      <c r="AX1288" t="s">
        <v>268</v>
      </c>
      <c r="AY1288" t="s">
        <v>268</v>
      </c>
      <c r="AZ1288" t="s">
        <v>268</v>
      </c>
      <c r="BA1288" t="s">
        <v>268</v>
      </c>
      <c r="BB1288" t="s">
        <v>268</v>
      </c>
      <c r="BC1288" t="s">
        <v>268</v>
      </c>
      <c r="BD1288" t="s">
        <v>268</v>
      </c>
      <c r="BE1288" t="s">
        <v>268</v>
      </c>
      <c r="BF1288" t="s">
        <v>268</v>
      </c>
      <c r="BG1288" t="s">
        <v>268</v>
      </c>
      <c r="BH1288" t="s">
        <v>268</v>
      </c>
      <c r="BI1288" t="s">
        <v>268</v>
      </c>
      <c r="BJ1288" t="s">
        <v>268</v>
      </c>
      <c r="BK1288" t="s">
        <v>268</v>
      </c>
      <c r="BL1288" t="s">
        <v>268</v>
      </c>
      <c r="BM1288" t="s">
        <v>268</v>
      </c>
      <c r="BN1288" t="s">
        <v>268</v>
      </c>
      <c r="BO1288" t="s">
        <v>268</v>
      </c>
      <c r="BP1288" t="s">
        <v>268</v>
      </c>
      <c r="BQ1288" t="s">
        <v>268</v>
      </c>
      <c r="BR1288" t="s">
        <v>268</v>
      </c>
      <c r="BS1288" t="s">
        <v>268</v>
      </c>
      <c r="BT1288" t="s">
        <v>268</v>
      </c>
      <c r="BU1288" t="s">
        <v>268</v>
      </c>
      <c r="BV1288" t="s">
        <v>268</v>
      </c>
      <c r="BW1288" t="s">
        <v>268</v>
      </c>
      <c r="BX1288" t="s">
        <v>268</v>
      </c>
      <c r="BY1288">
        <v>37</v>
      </c>
      <c r="BZ1288">
        <v>37</v>
      </c>
      <c r="CA1288" t="s">
        <v>142</v>
      </c>
      <c r="CB1288" s="356">
        <v>122</v>
      </c>
      <c r="CC1288" t="s">
        <v>876</v>
      </c>
      <c r="CD1288" t="s">
        <v>268</v>
      </c>
      <c r="CE1288" t="s">
        <v>268</v>
      </c>
      <c r="CF1288" s="356">
        <v>4</v>
      </c>
      <c r="CG1288" t="s">
        <v>2132</v>
      </c>
      <c r="CH1288" t="s">
        <v>268</v>
      </c>
      <c r="CI1288" t="s">
        <v>268</v>
      </c>
      <c r="CJ1288" t="s">
        <v>268</v>
      </c>
      <c r="CK1288" t="s">
        <v>268</v>
      </c>
      <c r="CL1288" t="s">
        <v>268</v>
      </c>
      <c r="CM1288" t="s">
        <v>11224</v>
      </c>
      <c r="CN1288">
        <v>107.57</v>
      </c>
      <c r="CO1288">
        <v>-80.680000000000007</v>
      </c>
      <c r="CP1288">
        <v>26.89</v>
      </c>
      <c r="CQ1288">
        <v>365</v>
      </c>
      <c r="CR1288" t="s">
        <v>878</v>
      </c>
      <c r="CS1288" t="s">
        <v>11225</v>
      </c>
      <c r="CT1288" t="s">
        <v>11226</v>
      </c>
      <c r="CU1288" t="s">
        <v>11227</v>
      </c>
      <c r="CV1288" t="s">
        <v>268</v>
      </c>
      <c r="CW1288" t="s">
        <v>268</v>
      </c>
      <c r="CX1288" t="s">
        <v>268</v>
      </c>
      <c r="CY1288" t="s">
        <v>268</v>
      </c>
      <c r="CZ1288" t="s">
        <v>268</v>
      </c>
      <c r="DA1288" t="s">
        <v>268</v>
      </c>
      <c r="DB1288" s="429">
        <f t="shared" si="266"/>
        <v>0</v>
      </c>
      <c r="DC1288" s="284">
        <f t="shared" si="267"/>
        <v>0.75</v>
      </c>
      <c r="DD1288" s="284">
        <f t="shared" si="268"/>
        <v>0</v>
      </c>
      <c r="DE1288" s="284">
        <f t="shared" si="269"/>
        <v>0</v>
      </c>
      <c r="DF1288" s="295">
        <f t="shared" si="270"/>
        <v>9.25</v>
      </c>
      <c r="DG1288" s="284">
        <f t="shared" si="271"/>
        <v>0</v>
      </c>
      <c r="DH1288" s="284">
        <f t="shared" si="272"/>
        <v>0.75</v>
      </c>
      <c r="DI1288" s="284">
        <f t="shared" si="273"/>
        <v>0</v>
      </c>
      <c r="DJ1288" s="284">
        <f t="shared" si="274"/>
        <v>0</v>
      </c>
      <c r="DK1288" s="295">
        <f t="shared" si="275"/>
        <v>0.25</v>
      </c>
      <c r="DL1288" s="297">
        <f t="shared" si="276"/>
        <v>4</v>
      </c>
      <c r="DM1288" s="430">
        <f>IFERROR(IF(CA1288="D",IF(DL1288="A dispo.",DF1288*VLOOKUP('DATI INPUT'!$F$27,TARIFFE_UD,4,FALSE),DF1288*VLOOKUP(DL1288,TARIFFE_UD,4,FALSE)),DF1288*VLOOKUP(CB1288-100,TARIFFE_UND,4,FALSE)),0)</f>
        <v>6.2977621323665973</v>
      </c>
      <c r="DN1288" s="430">
        <f>IFERROR(IF(CA1288="D",IF(DL1288="A dispo.",DK1288*VLOOKUP('DATI INPUT'!$F$27,TARIFFE_UD,5,FALSE),DK1288*VLOOKUP(DL1288,TARIFFE_UD,5,FALSE)),DK1288*VLOOKUP(CB1288-100,TARIFFE_UND,5,FALSE)),0)</f>
        <v>20.593772416417593</v>
      </c>
      <c r="DO1288" s="431">
        <f t="shared" si="277"/>
        <v>1.534548784189127E-3</v>
      </c>
      <c r="DP1288" s="299">
        <f>IFERROR(IF(CA1288="D",IF(DL1288="A dispo.",DF1288*VLOOKUP('DATI INPUT'!$F$27,TARIFFE_UD,2,FALSE),DF1288*VLOOKUP(DL1288,TARIFFE_UD,2,FALSE)),DF1288*VLOOKUP(CB1288-100,TARIFFE_UND,2,FALSE)),0)</f>
        <v>7.86817386938902</v>
      </c>
      <c r="DQ1288" s="299">
        <f>IFERROR(IF(CA1288="D",IF(DL1288="A dispo.",DK1288*VLOOKUP('DATI INPUT'!$F$27,TARIFFE_UD,3,FALSE),DK1288*VLOOKUP(DL1288,TARIFFE_UD,3,FALSE)),DK1288*VLOOKUP(CB1288-100,TARIFFE_UND,3,FALSE)),0)</f>
        <v>18.445710678716715</v>
      </c>
      <c r="DR1288" s="299">
        <f t="shared" si="278"/>
        <v>26.313884548105733</v>
      </c>
    </row>
    <row r="1289" spans="1:122" x14ac:dyDescent="0.25">
      <c r="A1289" t="s">
        <v>9828</v>
      </c>
      <c r="B1289" t="s">
        <v>9829</v>
      </c>
      <c r="C1289" t="s">
        <v>9830</v>
      </c>
      <c r="D1289" t="s">
        <v>9831</v>
      </c>
      <c r="E1289" t="s">
        <v>268</v>
      </c>
      <c r="F1289" t="s">
        <v>156</v>
      </c>
      <c r="G1289" t="s">
        <v>9832</v>
      </c>
      <c r="H1289" t="s">
        <v>1033</v>
      </c>
      <c r="I1289" t="s">
        <v>9833</v>
      </c>
      <c r="J1289" t="s">
        <v>156</v>
      </c>
      <c r="K1289" t="s">
        <v>9834</v>
      </c>
      <c r="L1289" t="s">
        <v>960</v>
      </c>
      <c r="M1289" t="s">
        <v>1525</v>
      </c>
      <c r="N1289" t="s">
        <v>1204</v>
      </c>
      <c r="O1289" t="s">
        <v>1526</v>
      </c>
      <c r="P1289" t="s">
        <v>1527</v>
      </c>
      <c r="Q1289" t="s">
        <v>331</v>
      </c>
      <c r="R1289" t="s">
        <v>268</v>
      </c>
      <c r="S1289" t="s">
        <v>268</v>
      </c>
      <c r="T1289" t="s">
        <v>268</v>
      </c>
      <c r="U1289" t="s">
        <v>268</v>
      </c>
      <c r="V1289" t="s">
        <v>268</v>
      </c>
      <c r="W1289" t="s">
        <v>3805</v>
      </c>
      <c r="X1289" t="s">
        <v>2116</v>
      </c>
      <c r="Y1289" t="s">
        <v>275</v>
      </c>
      <c r="Z1289" t="s">
        <v>268</v>
      </c>
      <c r="AA1289" t="s">
        <v>268</v>
      </c>
      <c r="AB1289" t="s">
        <v>268</v>
      </c>
      <c r="AC1289" t="s">
        <v>268</v>
      </c>
      <c r="AD1289" t="s">
        <v>268</v>
      </c>
      <c r="AE1289" t="s">
        <v>268</v>
      </c>
      <c r="AF1289" t="s">
        <v>268</v>
      </c>
      <c r="AG1289" t="s">
        <v>268</v>
      </c>
      <c r="AH1289" t="s">
        <v>268</v>
      </c>
      <c r="AI1289" t="s">
        <v>268</v>
      </c>
      <c r="AJ1289" t="s">
        <v>268</v>
      </c>
      <c r="AK1289" t="s">
        <v>268</v>
      </c>
      <c r="AL1289" t="s">
        <v>268</v>
      </c>
      <c r="AM1289" t="s">
        <v>268</v>
      </c>
      <c r="AN1289" t="s">
        <v>268</v>
      </c>
      <c r="AO1289" t="s">
        <v>268</v>
      </c>
      <c r="AP1289" t="s">
        <v>268</v>
      </c>
      <c r="AQ1289" t="s">
        <v>268</v>
      </c>
      <c r="AR1289" t="s">
        <v>268</v>
      </c>
      <c r="AS1289" t="s">
        <v>268</v>
      </c>
      <c r="AT1289" t="s">
        <v>268</v>
      </c>
      <c r="AU1289" t="s">
        <v>268</v>
      </c>
      <c r="AV1289" t="s">
        <v>268</v>
      </c>
      <c r="AW1289" t="s">
        <v>268</v>
      </c>
      <c r="AX1289" t="s">
        <v>268</v>
      </c>
      <c r="AY1289" t="s">
        <v>268</v>
      </c>
      <c r="AZ1289" t="s">
        <v>268</v>
      </c>
      <c r="BA1289" t="s">
        <v>268</v>
      </c>
      <c r="BB1289" t="s">
        <v>268</v>
      </c>
      <c r="BC1289" t="s">
        <v>268</v>
      </c>
      <c r="BD1289" t="s">
        <v>268</v>
      </c>
      <c r="BE1289" t="s">
        <v>268</v>
      </c>
      <c r="BF1289" t="s">
        <v>268</v>
      </c>
      <c r="BG1289" t="s">
        <v>268</v>
      </c>
      <c r="BH1289" t="s">
        <v>268</v>
      </c>
      <c r="BI1289" t="s">
        <v>268</v>
      </c>
      <c r="BJ1289" t="s">
        <v>268</v>
      </c>
      <c r="BK1289" t="s">
        <v>268</v>
      </c>
      <c r="BL1289" t="s">
        <v>268</v>
      </c>
      <c r="BM1289" t="s">
        <v>268</v>
      </c>
      <c r="BN1289" t="s">
        <v>268</v>
      </c>
      <c r="BO1289" t="s">
        <v>268</v>
      </c>
      <c r="BP1289" t="s">
        <v>268</v>
      </c>
      <c r="BQ1289" t="s">
        <v>268</v>
      </c>
      <c r="BR1289" t="s">
        <v>268</v>
      </c>
      <c r="BS1289" t="s">
        <v>268</v>
      </c>
      <c r="BT1289" t="s">
        <v>268</v>
      </c>
      <c r="BU1289" t="s">
        <v>268</v>
      </c>
      <c r="BV1289" t="s">
        <v>268</v>
      </c>
      <c r="BW1289" t="s">
        <v>268</v>
      </c>
      <c r="BX1289" t="s">
        <v>268</v>
      </c>
      <c r="BY1289">
        <v>60</v>
      </c>
      <c r="BZ1289">
        <v>60</v>
      </c>
      <c r="CA1289" t="s">
        <v>142</v>
      </c>
      <c r="CB1289" s="356">
        <v>122</v>
      </c>
      <c r="CC1289" t="s">
        <v>876</v>
      </c>
      <c r="CD1289" t="s">
        <v>268</v>
      </c>
      <c r="CE1289" t="s">
        <v>268</v>
      </c>
      <c r="CF1289" t="s">
        <v>268</v>
      </c>
      <c r="CG1289" t="s">
        <v>268</v>
      </c>
      <c r="CH1289" t="s">
        <v>268</v>
      </c>
      <c r="CI1289" t="s">
        <v>268</v>
      </c>
      <c r="CJ1289" t="s">
        <v>268</v>
      </c>
      <c r="CK1289" t="s">
        <v>268</v>
      </c>
      <c r="CL1289" t="s">
        <v>268</v>
      </c>
      <c r="CM1289" t="s">
        <v>11224</v>
      </c>
      <c r="CN1289">
        <v>105.43</v>
      </c>
      <c r="CO1289" t="s">
        <v>268</v>
      </c>
      <c r="CP1289">
        <v>105.43</v>
      </c>
      <c r="CQ1289">
        <v>365</v>
      </c>
      <c r="CR1289" t="s">
        <v>878</v>
      </c>
      <c r="CS1289" t="s">
        <v>11225</v>
      </c>
      <c r="CT1289" t="s">
        <v>11226</v>
      </c>
      <c r="CU1289" t="s">
        <v>11227</v>
      </c>
      <c r="CV1289" t="s">
        <v>268</v>
      </c>
      <c r="CW1289" t="s">
        <v>268</v>
      </c>
      <c r="CX1289" t="s">
        <v>268</v>
      </c>
      <c r="CY1289" t="s">
        <v>268</v>
      </c>
      <c r="CZ1289" t="s">
        <v>268</v>
      </c>
      <c r="DA1289" t="s">
        <v>268</v>
      </c>
      <c r="DB1289" s="429">
        <f t="shared" si="266"/>
        <v>0</v>
      </c>
      <c r="DC1289" s="284">
        <f t="shared" si="267"/>
        <v>0</v>
      </c>
      <c r="DD1289" s="284">
        <f t="shared" si="268"/>
        <v>0</v>
      </c>
      <c r="DE1289" s="284">
        <f t="shared" si="269"/>
        <v>0</v>
      </c>
      <c r="DF1289" s="295">
        <f t="shared" si="270"/>
        <v>60</v>
      </c>
      <c r="DG1289" s="284">
        <f t="shared" si="271"/>
        <v>0</v>
      </c>
      <c r="DH1289" s="284">
        <f t="shared" si="272"/>
        <v>0</v>
      </c>
      <c r="DI1289" s="284">
        <f t="shared" si="273"/>
        <v>0</v>
      </c>
      <c r="DJ1289" s="284">
        <f t="shared" si="274"/>
        <v>0</v>
      </c>
      <c r="DK1289" s="295">
        <f t="shared" si="275"/>
        <v>1</v>
      </c>
      <c r="DL1289" s="297" t="str">
        <f t="shared" si="276"/>
        <v>A dispo.</v>
      </c>
      <c r="DM1289" s="430">
        <f>IFERROR(IF(CA1289="D",IF(DL1289="A dispo.",DF1289*VLOOKUP('DATI INPUT'!$F$27,TARIFFE_UD,4,FALSE),DF1289*VLOOKUP(DL1289,TARIFFE_UD,4,FALSE)),DF1289*VLOOKUP(CB1289-100,TARIFFE_UND,4,FALSE)),0)</f>
        <v>38.033083520722791</v>
      </c>
      <c r="DN1289" s="430">
        <f>IFERROR(IF(CA1289="D",IF(DL1289="A dispo.",DK1289*VLOOKUP('DATI INPUT'!$F$27,TARIFFE_UD,5,FALSE),DK1289*VLOOKUP(DL1289,TARIFFE_UD,5,FALSE)),DK1289*VLOOKUP(CB1289-100,TARIFFE_UND,5,FALSE)),0)</f>
        <v>67.397800635548478</v>
      </c>
      <c r="DO1289" s="431">
        <f t="shared" si="277"/>
        <v>8.8415627126892105E-4</v>
      </c>
      <c r="DP1289" s="299">
        <f>IFERROR(IF(CA1289="D",IF(DL1289="A dispo.",DF1289*VLOOKUP('DATI INPUT'!$F$27,TARIFFE_UD,2,FALSE),DF1289*VLOOKUP(DL1289,TARIFFE_UD,2,FALSE)),DF1289*VLOOKUP(CB1289-100,TARIFFE_UND,2,FALSE)),0)</f>
        <v>47.517023926971895</v>
      </c>
      <c r="DQ1289" s="299">
        <f>IFERROR(IF(CA1289="D",IF(DL1289="A dispo.",DK1289*VLOOKUP('DATI INPUT'!$F$27,TARIFFE_UD,3,FALSE),DK1289*VLOOKUP(DL1289,TARIFFE_UD,3,FALSE)),DK1289*VLOOKUP(CB1289-100,TARIFFE_UND,3,FALSE)),0)</f>
        <v>60.367780403072892</v>
      </c>
      <c r="DR1289" s="299">
        <f t="shared" si="278"/>
        <v>107.88480433004479</v>
      </c>
    </row>
    <row r="1290" spans="1:122" x14ac:dyDescent="0.25">
      <c r="A1290" t="s">
        <v>9835</v>
      </c>
      <c r="B1290" t="s">
        <v>9836</v>
      </c>
      <c r="C1290" t="s">
        <v>9837</v>
      </c>
      <c r="D1290" t="s">
        <v>9838</v>
      </c>
      <c r="E1290" t="s">
        <v>268</v>
      </c>
      <c r="F1290" t="s">
        <v>156</v>
      </c>
      <c r="G1290" t="s">
        <v>9839</v>
      </c>
      <c r="H1290" t="s">
        <v>9840</v>
      </c>
      <c r="I1290" t="s">
        <v>357</v>
      </c>
      <c r="J1290" t="s">
        <v>274</v>
      </c>
      <c r="K1290" t="s">
        <v>9841</v>
      </c>
      <c r="L1290" t="s">
        <v>303</v>
      </c>
      <c r="M1290" t="s">
        <v>10425</v>
      </c>
      <c r="N1290" t="s">
        <v>984</v>
      </c>
      <c r="O1290" t="s">
        <v>873</v>
      </c>
      <c r="P1290" t="s">
        <v>10374</v>
      </c>
      <c r="Q1290" t="s">
        <v>280</v>
      </c>
      <c r="R1290" t="s">
        <v>268</v>
      </c>
      <c r="S1290" t="s">
        <v>268</v>
      </c>
      <c r="T1290" t="s">
        <v>268</v>
      </c>
      <c r="U1290" t="s">
        <v>268</v>
      </c>
      <c r="V1290" t="s">
        <v>268</v>
      </c>
      <c r="W1290" t="s">
        <v>10425</v>
      </c>
      <c r="X1290" t="s">
        <v>10374</v>
      </c>
      <c r="Y1290" t="s">
        <v>280</v>
      </c>
      <c r="Z1290" t="s">
        <v>268</v>
      </c>
      <c r="AA1290" t="s">
        <v>268</v>
      </c>
      <c r="AB1290" t="s">
        <v>268</v>
      </c>
      <c r="AC1290" t="s">
        <v>268</v>
      </c>
      <c r="AD1290" t="s">
        <v>268</v>
      </c>
      <c r="AE1290" t="s">
        <v>287</v>
      </c>
      <c r="AF1290" t="s">
        <v>1811</v>
      </c>
      <c r="AG1290" t="s">
        <v>875</v>
      </c>
      <c r="AH1290" t="s">
        <v>2154</v>
      </c>
      <c r="AI1290" t="s">
        <v>4799</v>
      </c>
      <c r="AJ1290" t="s">
        <v>268</v>
      </c>
      <c r="AK1290" t="s">
        <v>377</v>
      </c>
      <c r="AL1290" t="s">
        <v>268</v>
      </c>
      <c r="AM1290" t="s">
        <v>405</v>
      </c>
      <c r="AN1290" t="s">
        <v>268</v>
      </c>
      <c r="AO1290" t="s">
        <v>268</v>
      </c>
      <c r="AP1290" t="s">
        <v>268</v>
      </c>
      <c r="AQ1290" t="s">
        <v>268</v>
      </c>
      <c r="AR1290" t="s">
        <v>268</v>
      </c>
      <c r="AS1290" t="s">
        <v>268</v>
      </c>
      <c r="AT1290" t="s">
        <v>268</v>
      </c>
      <c r="AU1290" t="s">
        <v>268</v>
      </c>
      <c r="AV1290" t="s">
        <v>268</v>
      </c>
      <c r="AW1290" t="s">
        <v>268</v>
      </c>
      <c r="AX1290" t="s">
        <v>268</v>
      </c>
      <c r="AY1290" t="s">
        <v>268</v>
      </c>
      <c r="AZ1290" t="s">
        <v>268</v>
      </c>
      <c r="BA1290" t="s">
        <v>268</v>
      </c>
      <c r="BB1290" t="s">
        <v>268</v>
      </c>
      <c r="BC1290" t="s">
        <v>268</v>
      </c>
      <c r="BD1290" t="s">
        <v>268</v>
      </c>
      <c r="BE1290" t="s">
        <v>268</v>
      </c>
      <c r="BF1290" t="s">
        <v>268</v>
      </c>
      <c r="BG1290" t="s">
        <v>268</v>
      </c>
      <c r="BH1290" t="s">
        <v>268</v>
      </c>
      <c r="BI1290" t="s">
        <v>268</v>
      </c>
      <c r="BJ1290" t="s">
        <v>268</v>
      </c>
      <c r="BK1290" t="s">
        <v>268</v>
      </c>
      <c r="BL1290" t="s">
        <v>268</v>
      </c>
      <c r="BM1290" t="s">
        <v>268</v>
      </c>
      <c r="BN1290" t="s">
        <v>268</v>
      </c>
      <c r="BO1290" t="s">
        <v>268</v>
      </c>
      <c r="BP1290" t="s">
        <v>268</v>
      </c>
      <c r="BQ1290" t="s">
        <v>268</v>
      </c>
      <c r="BR1290" t="s">
        <v>268</v>
      </c>
      <c r="BS1290" t="s">
        <v>268</v>
      </c>
      <c r="BT1290" t="s">
        <v>268</v>
      </c>
      <c r="BU1290" t="s">
        <v>268</v>
      </c>
      <c r="BV1290" t="s">
        <v>268</v>
      </c>
      <c r="BW1290" t="s">
        <v>268</v>
      </c>
      <c r="BX1290" t="s">
        <v>268</v>
      </c>
      <c r="BY1290">
        <v>106</v>
      </c>
      <c r="BZ1290">
        <v>106</v>
      </c>
      <c r="CA1290" t="s">
        <v>142</v>
      </c>
      <c r="CB1290" s="356">
        <v>122</v>
      </c>
      <c r="CC1290" t="s">
        <v>876</v>
      </c>
      <c r="CD1290" t="s">
        <v>268</v>
      </c>
      <c r="CE1290" t="s">
        <v>268</v>
      </c>
      <c r="CF1290" s="356">
        <v>1</v>
      </c>
      <c r="CG1290" t="s">
        <v>268</v>
      </c>
      <c r="CH1290" t="s">
        <v>268</v>
      </c>
      <c r="CI1290" t="s">
        <v>268</v>
      </c>
      <c r="CJ1290" t="s">
        <v>268</v>
      </c>
      <c r="CK1290" t="s">
        <v>268</v>
      </c>
      <c r="CL1290" t="s">
        <v>268</v>
      </c>
      <c r="CM1290" t="s">
        <v>11224</v>
      </c>
      <c r="CN1290">
        <v>69.19</v>
      </c>
      <c r="CO1290" t="s">
        <v>268</v>
      </c>
      <c r="CP1290">
        <v>69.19</v>
      </c>
      <c r="CQ1290">
        <v>365</v>
      </c>
      <c r="CR1290" t="s">
        <v>878</v>
      </c>
      <c r="CS1290" t="s">
        <v>11225</v>
      </c>
      <c r="CT1290" t="s">
        <v>11226</v>
      </c>
      <c r="CU1290" t="s">
        <v>11227</v>
      </c>
      <c r="CV1290" t="s">
        <v>268</v>
      </c>
      <c r="CW1290" t="s">
        <v>268</v>
      </c>
      <c r="CX1290" t="s">
        <v>268</v>
      </c>
      <c r="CY1290" t="s">
        <v>268</v>
      </c>
      <c r="CZ1290" t="s">
        <v>268</v>
      </c>
      <c r="DA1290" t="s">
        <v>268</v>
      </c>
      <c r="DB1290" s="429">
        <f t="shared" si="266"/>
        <v>0</v>
      </c>
      <c r="DC1290" s="284">
        <f t="shared" si="267"/>
        <v>0</v>
      </c>
      <c r="DD1290" s="284">
        <f t="shared" si="268"/>
        <v>0</v>
      </c>
      <c r="DE1290" s="284">
        <f t="shared" si="269"/>
        <v>0</v>
      </c>
      <c r="DF1290" s="295">
        <f t="shared" si="270"/>
        <v>105.99999999999999</v>
      </c>
      <c r="DG1290" s="284">
        <f t="shared" si="271"/>
        <v>0</v>
      </c>
      <c r="DH1290" s="284">
        <f t="shared" si="272"/>
        <v>0</v>
      </c>
      <c r="DI1290" s="284">
        <f t="shared" si="273"/>
        <v>0</v>
      </c>
      <c r="DJ1290" s="284">
        <f t="shared" si="274"/>
        <v>0</v>
      </c>
      <c r="DK1290" s="295">
        <f t="shared" si="275"/>
        <v>1</v>
      </c>
      <c r="DL1290" s="297">
        <f t="shared" si="276"/>
        <v>1</v>
      </c>
      <c r="DM1290" s="430">
        <f>IFERROR(IF(CA1290="D",IF(DL1290="A dispo.",DF1290*VLOOKUP('DATI INPUT'!$F$27,TARIFFE_UD,4,FALSE),DF1290*VLOOKUP(DL1290,TARIFFE_UD,4,FALSE)),DF1290*VLOOKUP(CB1290-100,TARIFFE_UND,4,FALSE)),0)</f>
        <v>52.260274022919084</v>
      </c>
      <c r="DN1290" s="430">
        <f>IFERROR(IF(CA1290="D",IF(DL1290="A dispo.",DK1290*VLOOKUP('DATI INPUT'!$F$27,TARIFFE_UD,5,FALSE),DK1290*VLOOKUP(DL1290,TARIFFE_UD,5,FALSE)),DK1290*VLOOKUP(CB1290-100,TARIFFE_UND,5,FALSE)),0)</f>
        <v>16.930848468833439</v>
      </c>
      <c r="DO1290" s="431">
        <f t="shared" si="277"/>
        <v>1.1224917525254341E-3</v>
      </c>
      <c r="DP1290" s="299">
        <f>IFERROR(IF(CA1290="D",IF(DL1290="A dispo.",DF1290*VLOOKUP('DATI INPUT'!$F$27,TARIFFE_UD,2,FALSE),DF1290*VLOOKUP(DL1290,TARIFFE_UD,2,FALSE)),DF1290*VLOOKUP(CB1290-100,TARIFFE_UND,2,FALSE)),0)</f>
        <v>65.29191065520952</v>
      </c>
      <c r="DQ1290" s="299">
        <f>IFERROR(IF(CA1290="D",IF(DL1290="A dispo.",DK1290*VLOOKUP('DATI INPUT'!$F$27,TARIFFE_UD,3,FALSE),DK1290*VLOOKUP(DL1290,TARIFFE_UD,3,FALSE)),DK1290*VLOOKUP(CB1290-100,TARIFFE_UND,3,FALSE)),0)</f>
        <v>15.164853048114928</v>
      </c>
      <c r="DR1290" s="299">
        <f t="shared" si="278"/>
        <v>80.456763703324441</v>
      </c>
    </row>
    <row r="1291" spans="1:122" x14ac:dyDescent="0.25">
      <c r="A1291" t="s">
        <v>9843</v>
      </c>
      <c r="B1291" t="s">
        <v>9844</v>
      </c>
      <c r="C1291" t="s">
        <v>9845</v>
      </c>
      <c r="D1291" t="s">
        <v>9846</v>
      </c>
      <c r="E1291" t="s">
        <v>268</v>
      </c>
      <c r="F1291" t="s">
        <v>156</v>
      </c>
      <c r="G1291" t="s">
        <v>9847</v>
      </c>
      <c r="H1291" t="s">
        <v>959</v>
      </c>
      <c r="I1291" t="s">
        <v>336</v>
      </c>
      <c r="J1291" t="s">
        <v>156</v>
      </c>
      <c r="K1291" t="s">
        <v>9848</v>
      </c>
      <c r="L1291" t="s">
        <v>1135</v>
      </c>
      <c r="M1291" t="s">
        <v>9849</v>
      </c>
      <c r="N1291" t="s">
        <v>872</v>
      </c>
      <c r="O1291" t="s">
        <v>873</v>
      </c>
      <c r="P1291" t="s">
        <v>9850</v>
      </c>
      <c r="Q1291" t="s">
        <v>282</v>
      </c>
      <c r="R1291" t="s">
        <v>268</v>
      </c>
      <c r="S1291" t="s">
        <v>268</v>
      </c>
      <c r="T1291" t="s">
        <v>268</v>
      </c>
      <c r="U1291" t="s">
        <v>268</v>
      </c>
      <c r="V1291" t="s">
        <v>268</v>
      </c>
      <c r="W1291" t="s">
        <v>4007</v>
      </c>
      <c r="X1291" t="s">
        <v>887</v>
      </c>
      <c r="Y1291" t="s">
        <v>293</v>
      </c>
      <c r="Z1291" t="s">
        <v>268</v>
      </c>
      <c r="AA1291" t="s">
        <v>268</v>
      </c>
      <c r="AB1291" t="s">
        <v>268</v>
      </c>
      <c r="AC1291" t="s">
        <v>268</v>
      </c>
      <c r="AD1291" t="s">
        <v>268</v>
      </c>
      <c r="AE1291" t="s">
        <v>287</v>
      </c>
      <c r="AF1291" t="s">
        <v>1811</v>
      </c>
      <c r="AG1291" t="s">
        <v>875</v>
      </c>
      <c r="AH1291" t="s">
        <v>1848</v>
      </c>
      <c r="AI1291" t="s">
        <v>4008</v>
      </c>
      <c r="AJ1291" t="s">
        <v>268</v>
      </c>
      <c r="AK1291" t="s">
        <v>377</v>
      </c>
      <c r="AL1291" t="s">
        <v>268</v>
      </c>
      <c r="AM1291" t="s">
        <v>405</v>
      </c>
      <c r="AN1291" t="s">
        <v>268</v>
      </c>
      <c r="AO1291" t="s">
        <v>268</v>
      </c>
      <c r="AP1291" t="s">
        <v>268</v>
      </c>
      <c r="AQ1291" t="s">
        <v>268</v>
      </c>
      <c r="AR1291" t="s">
        <v>268</v>
      </c>
      <c r="AS1291" t="s">
        <v>268</v>
      </c>
      <c r="AT1291" t="s">
        <v>268</v>
      </c>
      <c r="AU1291" t="s">
        <v>268</v>
      </c>
      <c r="AV1291" t="s">
        <v>268</v>
      </c>
      <c r="AW1291" t="s">
        <v>268</v>
      </c>
      <c r="AX1291" t="s">
        <v>268</v>
      </c>
      <c r="AY1291" t="s">
        <v>268</v>
      </c>
      <c r="AZ1291" t="s">
        <v>268</v>
      </c>
      <c r="BA1291" t="s">
        <v>268</v>
      </c>
      <c r="BB1291" t="s">
        <v>268</v>
      </c>
      <c r="BC1291" t="s">
        <v>268</v>
      </c>
      <c r="BD1291" t="s">
        <v>268</v>
      </c>
      <c r="BE1291" t="s">
        <v>268</v>
      </c>
      <c r="BF1291" t="s">
        <v>268</v>
      </c>
      <c r="BG1291" t="s">
        <v>268</v>
      </c>
      <c r="BH1291" t="s">
        <v>268</v>
      </c>
      <c r="BI1291" t="s">
        <v>268</v>
      </c>
      <c r="BJ1291" t="s">
        <v>268</v>
      </c>
      <c r="BK1291" t="s">
        <v>268</v>
      </c>
      <c r="BL1291" t="s">
        <v>268</v>
      </c>
      <c r="BM1291" t="s">
        <v>268</v>
      </c>
      <c r="BN1291" t="s">
        <v>268</v>
      </c>
      <c r="BO1291" t="s">
        <v>268</v>
      </c>
      <c r="BP1291" t="s">
        <v>268</v>
      </c>
      <c r="BQ1291" t="s">
        <v>268</v>
      </c>
      <c r="BR1291" t="s">
        <v>268</v>
      </c>
      <c r="BS1291" t="s">
        <v>268</v>
      </c>
      <c r="BT1291" t="s">
        <v>268</v>
      </c>
      <c r="BU1291" t="s">
        <v>268</v>
      </c>
      <c r="BV1291" t="s">
        <v>268</v>
      </c>
      <c r="BW1291" t="s">
        <v>268</v>
      </c>
      <c r="BX1291" t="s">
        <v>268</v>
      </c>
      <c r="BY1291">
        <v>80</v>
      </c>
      <c r="BZ1291">
        <v>80</v>
      </c>
      <c r="CA1291" t="s">
        <v>142</v>
      </c>
      <c r="CB1291" s="356">
        <v>122</v>
      </c>
      <c r="CC1291" t="s">
        <v>876</v>
      </c>
      <c r="CD1291" t="s">
        <v>268</v>
      </c>
      <c r="CE1291" t="s">
        <v>268</v>
      </c>
      <c r="CF1291" t="s">
        <v>268</v>
      </c>
      <c r="CG1291" t="s">
        <v>268</v>
      </c>
      <c r="CH1291" t="s">
        <v>268</v>
      </c>
      <c r="CI1291" t="s">
        <v>268</v>
      </c>
      <c r="CJ1291" t="s">
        <v>268</v>
      </c>
      <c r="CK1291" t="s">
        <v>268</v>
      </c>
      <c r="CL1291" t="s">
        <v>9851</v>
      </c>
      <c r="CM1291" t="s">
        <v>11224</v>
      </c>
      <c r="CN1291">
        <v>118.11</v>
      </c>
      <c r="CO1291" t="s">
        <v>268</v>
      </c>
      <c r="CP1291">
        <v>118.11</v>
      </c>
      <c r="CQ1291">
        <v>365</v>
      </c>
      <c r="CR1291" t="s">
        <v>878</v>
      </c>
      <c r="CS1291" t="s">
        <v>11225</v>
      </c>
      <c r="CT1291" t="s">
        <v>11226</v>
      </c>
      <c r="CU1291" t="s">
        <v>11227</v>
      </c>
      <c r="CV1291" t="s">
        <v>268</v>
      </c>
      <c r="CW1291" t="s">
        <v>268</v>
      </c>
      <c r="CX1291" t="s">
        <v>268</v>
      </c>
      <c r="CY1291" t="s">
        <v>268</v>
      </c>
      <c r="CZ1291" t="s">
        <v>268</v>
      </c>
      <c r="DA1291" t="s">
        <v>268</v>
      </c>
      <c r="DB1291" s="429">
        <f t="shared" si="266"/>
        <v>0</v>
      </c>
      <c r="DC1291" s="284">
        <f t="shared" si="267"/>
        <v>0</v>
      </c>
      <c r="DD1291" s="284">
        <f t="shared" si="268"/>
        <v>0</v>
      </c>
      <c r="DE1291" s="284">
        <f t="shared" si="269"/>
        <v>0</v>
      </c>
      <c r="DF1291" s="295">
        <f t="shared" si="270"/>
        <v>80</v>
      </c>
      <c r="DG1291" s="284">
        <f t="shared" si="271"/>
        <v>0</v>
      </c>
      <c r="DH1291" s="284">
        <f t="shared" si="272"/>
        <v>0</v>
      </c>
      <c r="DI1291" s="284">
        <f t="shared" si="273"/>
        <v>0</v>
      </c>
      <c r="DJ1291" s="284">
        <f t="shared" si="274"/>
        <v>0</v>
      </c>
      <c r="DK1291" s="295">
        <f t="shared" si="275"/>
        <v>1</v>
      </c>
      <c r="DL1291" s="297" t="str">
        <f t="shared" si="276"/>
        <v>A dispo.</v>
      </c>
      <c r="DM1291" s="430">
        <f>IFERROR(IF(CA1291="D",IF(DL1291="A dispo.",DF1291*VLOOKUP('DATI INPUT'!$F$27,TARIFFE_UD,4,FALSE),DF1291*VLOOKUP(DL1291,TARIFFE_UD,4,FALSE)),DF1291*VLOOKUP(CB1291-100,TARIFFE_UND,4,FALSE)),0)</f>
        <v>50.71077802763039</v>
      </c>
      <c r="DN1291" s="430">
        <f>IFERROR(IF(CA1291="D",IF(DL1291="A dispo.",DK1291*VLOOKUP('DATI INPUT'!$F$27,TARIFFE_UD,5,FALSE),DK1291*VLOOKUP(DL1291,TARIFFE_UD,5,FALSE)),DK1291*VLOOKUP(CB1291-100,TARIFFE_UND,5,FALSE)),0)</f>
        <v>67.397800635548478</v>
      </c>
      <c r="DO1291" s="431">
        <f t="shared" si="277"/>
        <v>-1.4213368211386523E-3</v>
      </c>
      <c r="DP1291" s="299">
        <f>IFERROR(IF(CA1291="D",IF(DL1291="A dispo.",DF1291*VLOOKUP('DATI INPUT'!$F$27,TARIFFE_UD,2,FALSE),DF1291*VLOOKUP(DL1291,TARIFFE_UD,2,FALSE)),DF1291*VLOOKUP(CB1291-100,TARIFFE_UND,2,FALSE)),0)</f>
        <v>63.356031902629191</v>
      </c>
      <c r="DQ1291" s="299">
        <f>IFERROR(IF(CA1291="D",IF(DL1291="A dispo.",DK1291*VLOOKUP('DATI INPUT'!$F$27,TARIFFE_UD,3,FALSE),DK1291*VLOOKUP(DL1291,TARIFFE_UD,3,FALSE)),DK1291*VLOOKUP(CB1291-100,TARIFFE_UND,3,FALSE)),0)</f>
        <v>60.367780403072892</v>
      </c>
      <c r="DR1291" s="299">
        <f t="shared" si="278"/>
        <v>123.72381230570208</v>
      </c>
    </row>
    <row r="1292" spans="1:122" x14ac:dyDescent="0.25">
      <c r="A1292" t="s">
        <v>9852</v>
      </c>
      <c r="B1292" t="s">
        <v>9844</v>
      </c>
      <c r="C1292" t="s">
        <v>9853</v>
      </c>
      <c r="D1292" t="s">
        <v>9846</v>
      </c>
      <c r="E1292" t="s">
        <v>268</v>
      </c>
      <c r="F1292" t="s">
        <v>156</v>
      </c>
      <c r="G1292" t="s">
        <v>9847</v>
      </c>
      <c r="H1292" t="s">
        <v>959</v>
      </c>
      <c r="I1292" t="s">
        <v>336</v>
      </c>
      <c r="J1292" t="s">
        <v>156</v>
      </c>
      <c r="K1292" t="s">
        <v>9848</v>
      </c>
      <c r="L1292" t="s">
        <v>1135</v>
      </c>
      <c r="M1292" t="s">
        <v>9849</v>
      </c>
      <c r="N1292" t="s">
        <v>872</v>
      </c>
      <c r="O1292" t="s">
        <v>873</v>
      </c>
      <c r="P1292" t="s">
        <v>9850</v>
      </c>
      <c r="Q1292" t="s">
        <v>282</v>
      </c>
      <c r="R1292" t="s">
        <v>268</v>
      </c>
      <c r="S1292" t="s">
        <v>268</v>
      </c>
      <c r="T1292" t="s">
        <v>268</v>
      </c>
      <c r="U1292" t="s">
        <v>268</v>
      </c>
      <c r="V1292" t="s">
        <v>268</v>
      </c>
      <c r="W1292" t="s">
        <v>4007</v>
      </c>
      <c r="X1292" t="s">
        <v>887</v>
      </c>
      <c r="Y1292" t="s">
        <v>293</v>
      </c>
      <c r="Z1292" t="s">
        <v>268</v>
      </c>
      <c r="AA1292" t="s">
        <v>268</v>
      </c>
      <c r="AB1292" t="s">
        <v>268</v>
      </c>
      <c r="AC1292" t="s">
        <v>268</v>
      </c>
      <c r="AD1292" t="s">
        <v>268</v>
      </c>
      <c r="AE1292" t="s">
        <v>287</v>
      </c>
      <c r="AF1292" t="s">
        <v>1811</v>
      </c>
      <c r="AG1292" t="s">
        <v>875</v>
      </c>
      <c r="AH1292" t="s">
        <v>1831</v>
      </c>
      <c r="AI1292" t="s">
        <v>9282</v>
      </c>
      <c r="AJ1292" t="s">
        <v>268</v>
      </c>
      <c r="AK1292" t="s">
        <v>382</v>
      </c>
      <c r="AL1292" t="s">
        <v>268</v>
      </c>
      <c r="AM1292" t="s">
        <v>353</v>
      </c>
      <c r="AN1292" t="s">
        <v>287</v>
      </c>
      <c r="AO1292" t="s">
        <v>1811</v>
      </c>
      <c r="AP1292" t="s">
        <v>875</v>
      </c>
      <c r="AQ1292" t="s">
        <v>1848</v>
      </c>
      <c r="AR1292" t="s">
        <v>788</v>
      </c>
      <c r="AS1292" t="s">
        <v>268</v>
      </c>
      <c r="AT1292" t="s">
        <v>410</v>
      </c>
      <c r="AU1292" t="s">
        <v>268</v>
      </c>
      <c r="AV1292" t="s">
        <v>411</v>
      </c>
      <c r="AW1292" t="s">
        <v>287</v>
      </c>
      <c r="AX1292" t="s">
        <v>1811</v>
      </c>
      <c r="AY1292" t="s">
        <v>875</v>
      </c>
      <c r="AZ1292" t="s">
        <v>1848</v>
      </c>
      <c r="BA1292" t="s">
        <v>4008</v>
      </c>
      <c r="BB1292" t="s">
        <v>268</v>
      </c>
      <c r="BC1292" t="s">
        <v>395</v>
      </c>
      <c r="BD1292" t="s">
        <v>268</v>
      </c>
      <c r="BE1292" t="s">
        <v>353</v>
      </c>
      <c r="BF1292" t="s">
        <v>268</v>
      </c>
      <c r="BG1292" t="s">
        <v>268</v>
      </c>
      <c r="BH1292" t="s">
        <v>268</v>
      </c>
      <c r="BI1292" t="s">
        <v>268</v>
      </c>
      <c r="BJ1292" t="s">
        <v>268</v>
      </c>
      <c r="BK1292" t="s">
        <v>268</v>
      </c>
      <c r="BL1292" t="s">
        <v>268</v>
      </c>
      <c r="BM1292" t="s">
        <v>268</v>
      </c>
      <c r="BN1292" t="s">
        <v>268</v>
      </c>
      <c r="BO1292" t="s">
        <v>268</v>
      </c>
      <c r="BP1292" t="s">
        <v>268</v>
      </c>
      <c r="BQ1292" t="s">
        <v>268</v>
      </c>
      <c r="BR1292" t="s">
        <v>268</v>
      </c>
      <c r="BS1292" t="s">
        <v>268</v>
      </c>
      <c r="BT1292" t="s">
        <v>268</v>
      </c>
      <c r="BU1292" t="s">
        <v>268</v>
      </c>
      <c r="BV1292" t="s">
        <v>268</v>
      </c>
      <c r="BW1292" t="s">
        <v>268</v>
      </c>
      <c r="BX1292" t="s">
        <v>268</v>
      </c>
      <c r="BY1292">
        <v>50</v>
      </c>
      <c r="BZ1292">
        <v>50</v>
      </c>
      <c r="CA1292" t="s">
        <v>142</v>
      </c>
      <c r="CB1292" s="356">
        <v>123</v>
      </c>
      <c r="CC1292" t="s">
        <v>1817</v>
      </c>
      <c r="CD1292" t="s">
        <v>268</v>
      </c>
      <c r="CE1292" t="s">
        <v>268</v>
      </c>
      <c r="CF1292" t="s">
        <v>268</v>
      </c>
      <c r="CG1292" t="s">
        <v>268</v>
      </c>
      <c r="CH1292" t="s">
        <v>268</v>
      </c>
      <c r="CI1292" t="s">
        <v>268</v>
      </c>
      <c r="CJ1292" t="s">
        <v>268</v>
      </c>
      <c r="CK1292" t="s">
        <v>268</v>
      </c>
      <c r="CL1292" t="s">
        <v>268</v>
      </c>
      <c r="CM1292" t="s">
        <v>11224</v>
      </c>
      <c r="CN1292">
        <v>31.69</v>
      </c>
      <c r="CO1292" t="s">
        <v>268</v>
      </c>
      <c r="CP1292">
        <v>31.69</v>
      </c>
      <c r="CQ1292">
        <v>365</v>
      </c>
      <c r="CR1292" t="s">
        <v>878</v>
      </c>
      <c r="CS1292" t="s">
        <v>11225</v>
      </c>
      <c r="CT1292" t="s">
        <v>11226</v>
      </c>
      <c r="CU1292" t="s">
        <v>11227</v>
      </c>
      <c r="CV1292" t="s">
        <v>268</v>
      </c>
      <c r="CW1292" t="s">
        <v>268</v>
      </c>
      <c r="CX1292" t="s">
        <v>268</v>
      </c>
      <c r="CY1292" t="s">
        <v>268</v>
      </c>
      <c r="CZ1292" t="s">
        <v>268</v>
      </c>
      <c r="DA1292" t="s">
        <v>268</v>
      </c>
      <c r="DB1292" s="429">
        <f t="shared" si="266"/>
        <v>0</v>
      </c>
      <c r="DC1292" s="284">
        <f t="shared" si="267"/>
        <v>0</v>
      </c>
      <c r="DD1292" s="284">
        <f t="shared" si="268"/>
        <v>0</v>
      </c>
      <c r="DE1292" s="284">
        <f t="shared" si="269"/>
        <v>0</v>
      </c>
      <c r="DF1292" s="295">
        <f t="shared" si="270"/>
        <v>50</v>
      </c>
      <c r="DG1292" s="284">
        <f t="shared" si="271"/>
        <v>1</v>
      </c>
      <c r="DH1292" s="284">
        <f t="shared" si="272"/>
        <v>0</v>
      </c>
      <c r="DI1292" s="284">
        <f t="shared" si="273"/>
        <v>0</v>
      </c>
      <c r="DJ1292" s="284">
        <f t="shared" si="274"/>
        <v>0</v>
      </c>
      <c r="DK1292" s="295">
        <f t="shared" si="275"/>
        <v>0</v>
      </c>
      <c r="DL1292" s="297" t="str">
        <f t="shared" si="276"/>
        <v>A dispo.</v>
      </c>
      <c r="DM1292" s="430">
        <f>IFERROR(IF(CA1292="D",IF(DL1292="A dispo.",DF1292*VLOOKUP('DATI INPUT'!$F$27,TARIFFE_UD,4,FALSE),DF1292*VLOOKUP(DL1292,TARIFFE_UD,4,FALSE)),DF1292*VLOOKUP(CB1292-100,TARIFFE_UND,4,FALSE)),0)</f>
        <v>31.694236267268995</v>
      </c>
      <c r="DN1292" s="430">
        <f>IFERROR(IF(CA1292="D",IF(DL1292="A dispo.",DK1292*VLOOKUP('DATI INPUT'!$F$27,TARIFFE_UD,5,FALSE),DK1292*VLOOKUP(DL1292,TARIFFE_UD,5,FALSE)),DK1292*VLOOKUP(CB1292-100,TARIFFE_UND,5,FALSE)),0)</f>
        <v>0</v>
      </c>
      <c r="DO1292" s="431">
        <f t="shared" si="277"/>
        <v>4.2362672689932879E-3</v>
      </c>
      <c r="DP1292" s="299">
        <f>IFERROR(IF(CA1292="D",IF(DL1292="A dispo.",DF1292*VLOOKUP('DATI INPUT'!$F$27,TARIFFE_UD,2,FALSE),DF1292*VLOOKUP(DL1292,TARIFFE_UD,2,FALSE)),DF1292*VLOOKUP(CB1292-100,TARIFFE_UND,2,FALSE)),0)</f>
        <v>39.597519939143247</v>
      </c>
      <c r="DQ1292" s="299">
        <f>IFERROR(IF(CA1292="D",IF(DL1292="A dispo.",DK1292*VLOOKUP('DATI INPUT'!$F$27,TARIFFE_UD,3,FALSE),DK1292*VLOOKUP(DL1292,TARIFFE_UD,3,FALSE)),DK1292*VLOOKUP(CB1292-100,TARIFFE_UND,3,FALSE)),0)</f>
        <v>0</v>
      </c>
      <c r="DR1292" s="299">
        <f t="shared" si="278"/>
        <v>39.597519939143247</v>
      </c>
    </row>
    <row r="1293" spans="1:122" x14ac:dyDescent="0.25">
      <c r="A1293" t="s">
        <v>9854</v>
      </c>
      <c r="B1293" t="s">
        <v>9844</v>
      </c>
      <c r="C1293" t="s">
        <v>9855</v>
      </c>
      <c r="D1293" t="s">
        <v>9846</v>
      </c>
      <c r="E1293" t="s">
        <v>268</v>
      </c>
      <c r="F1293" t="s">
        <v>156</v>
      </c>
      <c r="G1293" t="s">
        <v>9847</v>
      </c>
      <c r="H1293" t="s">
        <v>959</v>
      </c>
      <c r="I1293" t="s">
        <v>336</v>
      </c>
      <c r="J1293" t="s">
        <v>156</v>
      </c>
      <c r="K1293" t="s">
        <v>9848</v>
      </c>
      <c r="L1293" t="s">
        <v>1135</v>
      </c>
      <c r="M1293" t="s">
        <v>9849</v>
      </c>
      <c r="N1293" t="s">
        <v>872</v>
      </c>
      <c r="O1293" t="s">
        <v>873</v>
      </c>
      <c r="P1293" t="s">
        <v>9850</v>
      </c>
      <c r="Q1293" t="s">
        <v>282</v>
      </c>
      <c r="R1293" t="s">
        <v>268</v>
      </c>
      <c r="S1293" t="s">
        <v>268</v>
      </c>
      <c r="T1293" t="s">
        <v>268</v>
      </c>
      <c r="U1293" t="s">
        <v>268</v>
      </c>
      <c r="V1293" t="s">
        <v>268</v>
      </c>
      <c r="W1293" t="s">
        <v>1741</v>
      </c>
      <c r="X1293" t="s">
        <v>613</v>
      </c>
      <c r="Y1293" t="s">
        <v>268</v>
      </c>
      <c r="Z1293" t="s">
        <v>268</v>
      </c>
      <c r="AA1293" t="s">
        <v>268</v>
      </c>
      <c r="AB1293" t="s">
        <v>268</v>
      </c>
      <c r="AC1293" t="s">
        <v>268</v>
      </c>
      <c r="AD1293" t="s">
        <v>268</v>
      </c>
      <c r="AE1293" t="s">
        <v>287</v>
      </c>
      <c r="AF1293" t="s">
        <v>1811</v>
      </c>
      <c r="AG1293" t="s">
        <v>875</v>
      </c>
      <c r="AH1293" t="s">
        <v>1831</v>
      </c>
      <c r="AI1293" t="s">
        <v>9282</v>
      </c>
      <c r="AJ1293" t="s">
        <v>268</v>
      </c>
      <c r="AK1293" t="s">
        <v>382</v>
      </c>
      <c r="AL1293" t="s">
        <v>268</v>
      </c>
      <c r="AM1293" t="s">
        <v>353</v>
      </c>
      <c r="AN1293" t="s">
        <v>268</v>
      </c>
      <c r="AO1293" t="s">
        <v>268</v>
      </c>
      <c r="AP1293" t="s">
        <v>268</v>
      </c>
      <c r="AQ1293" t="s">
        <v>268</v>
      </c>
      <c r="AR1293" t="s">
        <v>268</v>
      </c>
      <c r="AS1293" t="s">
        <v>268</v>
      </c>
      <c r="AT1293" t="s">
        <v>268</v>
      </c>
      <c r="AU1293" t="s">
        <v>268</v>
      </c>
      <c r="AV1293" t="s">
        <v>268</v>
      </c>
      <c r="AW1293" t="s">
        <v>268</v>
      </c>
      <c r="AX1293" t="s">
        <v>268</v>
      </c>
      <c r="AY1293" t="s">
        <v>268</v>
      </c>
      <c r="AZ1293" t="s">
        <v>268</v>
      </c>
      <c r="BA1293" t="s">
        <v>268</v>
      </c>
      <c r="BB1293" t="s">
        <v>268</v>
      </c>
      <c r="BC1293" t="s">
        <v>268</v>
      </c>
      <c r="BD1293" t="s">
        <v>268</v>
      </c>
      <c r="BE1293" t="s">
        <v>268</v>
      </c>
      <c r="BF1293" t="s">
        <v>268</v>
      </c>
      <c r="BG1293" t="s">
        <v>268</v>
      </c>
      <c r="BH1293" t="s">
        <v>268</v>
      </c>
      <c r="BI1293" t="s">
        <v>268</v>
      </c>
      <c r="BJ1293" t="s">
        <v>268</v>
      </c>
      <c r="BK1293" t="s">
        <v>268</v>
      </c>
      <c r="BL1293" t="s">
        <v>268</v>
      </c>
      <c r="BM1293" t="s">
        <v>268</v>
      </c>
      <c r="BN1293" t="s">
        <v>268</v>
      </c>
      <c r="BO1293" t="s">
        <v>268</v>
      </c>
      <c r="BP1293" t="s">
        <v>268</v>
      </c>
      <c r="BQ1293" t="s">
        <v>268</v>
      </c>
      <c r="BR1293" t="s">
        <v>268</v>
      </c>
      <c r="BS1293" t="s">
        <v>268</v>
      </c>
      <c r="BT1293" t="s">
        <v>268</v>
      </c>
      <c r="BU1293" t="s">
        <v>268</v>
      </c>
      <c r="BV1293" t="s">
        <v>268</v>
      </c>
      <c r="BW1293" t="s">
        <v>268</v>
      </c>
      <c r="BX1293" t="s">
        <v>268</v>
      </c>
      <c r="BY1293">
        <v>18</v>
      </c>
      <c r="BZ1293">
        <v>18</v>
      </c>
      <c r="CA1293" t="s">
        <v>142</v>
      </c>
      <c r="CB1293" s="356">
        <v>123</v>
      </c>
      <c r="CC1293" t="s">
        <v>1817</v>
      </c>
      <c r="CD1293" t="s">
        <v>268</v>
      </c>
      <c r="CE1293" t="s">
        <v>268</v>
      </c>
      <c r="CF1293" t="s">
        <v>268</v>
      </c>
      <c r="CG1293" t="s">
        <v>268</v>
      </c>
      <c r="CH1293" t="s">
        <v>268</v>
      </c>
      <c r="CI1293" t="s">
        <v>268</v>
      </c>
      <c r="CJ1293" t="s">
        <v>268</v>
      </c>
      <c r="CK1293" t="s">
        <v>268</v>
      </c>
      <c r="CL1293" t="s">
        <v>268</v>
      </c>
      <c r="CM1293" t="s">
        <v>11224</v>
      </c>
      <c r="CN1293">
        <v>11.41</v>
      </c>
      <c r="CO1293" t="s">
        <v>268</v>
      </c>
      <c r="CP1293">
        <v>11.41</v>
      </c>
      <c r="CQ1293">
        <v>365</v>
      </c>
      <c r="CR1293" t="s">
        <v>878</v>
      </c>
      <c r="CS1293" t="s">
        <v>11225</v>
      </c>
      <c r="CT1293" t="s">
        <v>11226</v>
      </c>
      <c r="CU1293" t="s">
        <v>11227</v>
      </c>
      <c r="CV1293" t="s">
        <v>268</v>
      </c>
      <c r="CW1293" t="s">
        <v>268</v>
      </c>
      <c r="CX1293" t="s">
        <v>268</v>
      </c>
      <c r="CY1293" t="s">
        <v>268</v>
      </c>
      <c r="CZ1293" t="s">
        <v>268</v>
      </c>
      <c r="DA1293" t="s">
        <v>268</v>
      </c>
      <c r="DB1293" s="429">
        <f t="shared" si="266"/>
        <v>0</v>
      </c>
      <c r="DC1293" s="284">
        <f t="shared" si="267"/>
        <v>0</v>
      </c>
      <c r="DD1293" s="284">
        <f t="shared" si="268"/>
        <v>0</v>
      </c>
      <c r="DE1293" s="284">
        <f t="shared" si="269"/>
        <v>0</v>
      </c>
      <c r="DF1293" s="295">
        <f t="shared" si="270"/>
        <v>18</v>
      </c>
      <c r="DG1293" s="284">
        <f t="shared" si="271"/>
        <v>1</v>
      </c>
      <c r="DH1293" s="284">
        <f t="shared" si="272"/>
        <v>0</v>
      </c>
      <c r="DI1293" s="284">
        <f t="shared" si="273"/>
        <v>0</v>
      </c>
      <c r="DJ1293" s="284">
        <f t="shared" si="274"/>
        <v>0</v>
      </c>
      <c r="DK1293" s="295">
        <f t="shared" si="275"/>
        <v>0</v>
      </c>
      <c r="DL1293" s="297" t="str">
        <f t="shared" si="276"/>
        <v>A dispo.</v>
      </c>
      <c r="DM1293" s="430">
        <f>IFERROR(IF(CA1293="D",IF(DL1293="A dispo.",DF1293*VLOOKUP('DATI INPUT'!$F$27,TARIFFE_UD,4,FALSE),DF1293*VLOOKUP(DL1293,TARIFFE_UD,4,FALSE)),DF1293*VLOOKUP(CB1293-100,TARIFFE_UND,4,FALSE)),0)</f>
        <v>11.409925056216839</v>
      </c>
      <c r="DN1293" s="430">
        <f>IFERROR(IF(CA1293="D",IF(DL1293="A dispo.",DK1293*VLOOKUP('DATI INPUT'!$F$27,TARIFFE_UD,5,FALSE),DK1293*VLOOKUP(DL1293,TARIFFE_UD,5,FALSE)),DK1293*VLOOKUP(CB1293-100,TARIFFE_UND,5,FALSE)),0)</f>
        <v>0</v>
      </c>
      <c r="DO1293" s="431">
        <f t="shared" si="277"/>
        <v>-7.4943783161529609E-5</v>
      </c>
      <c r="DP1293" s="299">
        <f>IFERROR(IF(CA1293="D",IF(DL1293="A dispo.",DF1293*VLOOKUP('DATI INPUT'!$F$27,TARIFFE_UD,2,FALSE),DF1293*VLOOKUP(DL1293,TARIFFE_UD,2,FALSE)),DF1293*VLOOKUP(CB1293-100,TARIFFE_UND,2,FALSE)),0)</f>
        <v>14.255107178091567</v>
      </c>
      <c r="DQ1293" s="299">
        <f>IFERROR(IF(CA1293="D",IF(DL1293="A dispo.",DK1293*VLOOKUP('DATI INPUT'!$F$27,TARIFFE_UD,3,FALSE),DK1293*VLOOKUP(DL1293,TARIFFE_UD,3,FALSE)),DK1293*VLOOKUP(CB1293-100,TARIFFE_UND,3,FALSE)),0)</f>
        <v>0</v>
      </c>
      <c r="DR1293" s="299">
        <f t="shared" si="278"/>
        <v>14.255107178091567</v>
      </c>
    </row>
    <row r="1294" spans="1:122" x14ac:dyDescent="0.25">
      <c r="A1294" t="s">
        <v>9856</v>
      </c>
      <c r="B1294" t="s">
        <v>9857</v>
      </c>
      <c r="C1294" t="s">
        <v>9858</v>
      </c>
      <c r="D1294" t="s">
        <v>9859</v>
      </c>
      <c r="E1294" t="s">
        <v>268</v>
      </c>
      <c r="F1294" t="s">
        <v>156</v>
      </c>
      <c r="G1294" t="s">
        <v>9860</v>
      </c>
      <c r="H1294" t="s">
        <v>3307</v>
      </c>
      <c r="I1294" t="s">
        <v>1236</v>
      </c>
      <c r="J1294" t="s">
        <v>156</v>
      </c>
      <c r="K1294" t="s">
        <v>9861</v>
      </c>
      <c r="L1294" t="s">
        <v>960</v>
      </c>
      <c r="M1294" t="s">
        <v>4221</v>
      </c>
      <c r="N1294" t="s">
        <v>984</v>
      </c>
      <c r="O1294" t="s">
        <v>873</v>
      </c>
      <c r="P1294" t="s">
        <v>1046</v>
      </c>
      <c r="Q1294" t="s">
        <v>290</v>
      </c>
      <c r="R1294" t="s">
        <v>268</v>
      </c>
      <c r="S1294" t="s">
        <v>268</v>
      </c>
      <c r="T1294" t="s">
        <v>268</v>
      </c>
      <c r="U1294" t="s">
        <v>268</v>
      </c>
      <c r="V1294" t="s">
        <v>268</v>
      </c>
      <c r="W1294" t="s">
        <v>4221</v>
      </c>
      <c r="X1294" t="s">
        <v>1046</v>
      </c>
      <c r="Y1294" t="s">
        <v>290</v>
      </c>
      <c r="Z1294" t="s">
        <v>268</v>
      </c>
      <c r="AA1294" t="s">
        <v>268</v>
      </c>
      <c r="AB1294" t="s">
        <v>268</v>
      </c>
      <c r="AC1294" t="s">
        <v>268</v>
      </c>
      <c r="AD1294" t="s">
        <v>268</v>
      </c>
      <c r="AE1294" t="s">
        <v>287</v>
      </c>
      <c r="AF1294" t="s">
        <v>1811</v>
      </c>
      <c r="AG1294" t="s">
        <v>875</v>
      </c>
      <c r="AH1294" t="s">
        <v>1812</v>
      </c>
      <c r="AI1294" t="s">
        <v>6191</v>
      </c>
      <c r="AJ1294" t="s">
        <v>268</v>
      </c>
      <c r="AK1294" t="s">
        <v>366</v>
      </c>
      <c r="AL1294" t="s">
        <v>268</v>
      </c>
      <c r="AM1294" t="s">
        <v>268</v>
      </c>
      <c r="AN1294" t="s">
        <v>268</v>
      </c>
      <c r="AO1294" t="s">
        <v>268</v>
      </c>
      <c r="AP1294" t="s">
        <v>268</v>
      </c>
      <c r="AQ1294" t="s">
        <v>268</v>
      </c>
      <c r="AR1294" t="s">
        <v>268</v>
      </c>
      <c r="AS1294" t="s">
        <v>268</v>
      </c>
      <c r="AT1294" t="s">
        <v>268</v>
      </c>
      <c r="AU1294" t="s">
        <v>268</v>
      </c>
      <c r="AV1294" t="s">
        <v>268</v>
      </c>
      <c r="AW1294" t="s">
        <v>268</v>
      </c>
      <c r="AX1294" t="s">
        <v>268</v>
      </c>
      <c r="AY1294" t="s">
        <v>268</v>
      </c>
      <c r="AZ1294" t="s">
        <v>268</v>
      </c>
      <c r="BA1294" t="s">
        <v>268</v>
      </c>
      <c r="BB1294" t="s">
        <v>268</v>
      </c>
      <c r="BC1294" t="s">
        <v>268</v>
      </c>
      <c r="BD1294" t="s">
        <v>268</v>
      </c>
      <c r="BE1294" t="s">
        <v>268</v>
      </c>
      <c r="BF1294" t="s">
        <v>268</v>
      </c>
      <c r="BG1294" t="s">
        <v>268</v>
      </c>
      <c r="BH1294" t="s">
        <v>268</v>
      </c>
      <c r="BI1294" t="s">
        <v>268</v>
      </c>
      <c r="BJ1294" t="s">
        <v>268</v>
      </c>
      <c r="BK1294" t="s">
        <v>268</v>
      </c>
      <c r="BL1294" t="s">
        <v>268</v>
      </c>
      <c r="BM1294" t="s">
        <v>268</v>
      </c>
      <c r="BN1294" t="s">
        <v>268</v>
      </c>
      <c r="BO1294" t="s">
        <v>268</v>
      </c>
      <c r="BP1294" t="s">
        <v>268</v>
      </c>
      <c r="BQ1294" t="s">
        <v>268</v>
      </c>
      <c r="BR1294" t="s">
        <v>268</v>
      </c>
      <c r="BS1294" t="s">
        <v>268</v>
      </c>
      <c r="BT1294" t="s">
        <v>268</v>
      </c>
      <c r="BU1294" t="s">
        <v>268</v>
      </c>
      <c r="BV1294" t="s">
        <v>268</v>
      </c>
      <c r="BW1294" t="s">
        <v>268</v>
      </c>
      <c r="BX1294" t="s">
        <v>268</v>
      </c>
      <c r="BY1294">
        <v>60</v>
      </c>
      <c r="BZ1294">
        <v>60</v>
      </c>
      <c r="CA1294" t="s">
        <v>142</v>
      </c>
      <c r="CB1294" s="356">
        <v>122</v>
      </c>
      <c r="CC1294" t="s">
        <v>876</v>
      </c>
      <c r="CD1294" t="s">
        <v>268</v>
      </c>
      <c r="CE1294" t="s">
        <v>268</v>
      </c>
      <c r="CF1294" s="356">
        <v>1</v>
      </c>
      <c r="CG1294" t="s">
        <v>268</v>
      </c>
      <c r="CH1294" t="s">
        <v>268</v>
      </c>
      <c r="CI1294" t="s">
        <v>268</v>
      </c>
      <c r="CJ1294" t="s">
        <v>268</v>
      </c>
      <c r="CK1294" t="s">
        <v>268</v>
      </c>
      <c r="CL1294" t="s">
        <v>268</v>
      </c>
      <c r="CM1294" t="s">
        <v>11224</v>
      </c>
      <c r="CN1294">
        <v>46.51</v>
      </c>
      <c r="CO1294" t="s">
        <v>268</v>
      </c>
      <c r="CP1294">
        <v>46.51</v>
      </c>
      <c r="CQ1294">
        <v>365</v>
      </c>
      <c r="CR1294" t="s">
        <v>878</v>
      </c>
      <c r="CS1294" t="s">
        <v>11225</v>
      </c>
      <c r="CT1294" t="s">
        <v>11226</v>
      </c>
      <c r="CU1294" t="s">
        <v>11227</v>
      </c>
      <c r="CV1294" t="s">
        <v>268</v>
      </c>
      <c r="CW1294" t="s">
        <v>268</v>
      </c>
      <c r="CX1294" t="s">
        <v>268</v>
      </c>
      <c r="CY1294" t="s">
        <v>268</v>
      </c>
      <c r="CZ1294" t="s">
        <v>268</v>
      </c>
      <c r="DA1294" t="s">
        <v>268</v>
      </c>
      <c r="DB1294" s="429">
        <f t="shared" si="266"/>
        <v>0</v>
      </c>
      <c r="DC1294" s="284">
        <f t="shared" si="267"/>
        <v>0</v>
      </c>
      <c r="DD1294" s="284">
        <f t="shared" si="268"/>
        <v>0</v>
      </c>
      <c r="DE1294" s="284">
        <f t="shared" si="269"/>
        <v>0</v>
      </c>
      <c r="DF1294" s="295">
        <f t="shared" si="270"/>
        <v>60</v>
      </c>
      <c r="DG1294" s="284">
        <f t="shared" si="271"/>
        <v>0</v>
      </c>
      <c r="DH1294" s="284">
        <f t="shared" si="272"/>
        <v>0</v>
      </c>
      <c r="DI1294" s="284">
        <f t="shared" si="273"/>
        <v>0</v>
      </c>
      <c r="DJ1294" s="284">
        <f t="shared" si="274"/>
        <v>0</v>
      </c>
      <c r="DK1294" s="295">
        <f t="shared" si="275"/>
        <v>1</v>
      </c>
      <c r="DL1294" s="297">
        <f t="shared" si="276"/>
        <v>1</v>
      </c>
      <c r="DM1294" s="430">
        <f>IFERROR(IF(CA1294="D",IF(DL1294="A dispo.",DF1294*VLOOKUP('DATI INPUT'!$F$27,TARIFFE_UD,4,FALSE),DF1294*VLOOKUP(DL1294,TARIFFE_UD,4,FALSE)),DF1294*VLOOKUP(CB1294-100,TARIFFE_UND,4,FALSE)),0)</f>
        <v>29.581287182784394</v>
      </c>
      <c r="DN1294" s="430">
        <f>IFERROR(IF(CA1294="D",IF(DL1294="A dispo.",DK1294*VLOOKUP('DATI INPUT'!$F$27,TARIFFE_UD,5,FALSE),DK1294*VLOOKUP(DL1294,TARIFFE_UD,5,FALSE)),DK1294*VLOOKUP(CB1294-100,TARIFFE_UND,5,FALSE)),0)</f>
        <v>16.930848468833439</v>
      </c>
      <c r="DO1294" s="431">
        <f t="shared" si="277"/>
        <v>2.1356516178343554E-3</v>
      </c>
      <c r="DP1294" s="299">
        <f>IFERROR(IF(CA1294="D",IF(DL1294="A dispo.",DF1294*VLOOKUP('DATI INPUT'!$F$27,TARIFFE_UD,2,FALSE),DF1294*VLOOKUP(DL1294,TARIFFE_UD,2,FALSE)),DF1294*VLOOKUP(CB1294-100,TARIFFE_UND,2,FALSE)),0)</f>
        <v>36.957685276533695</v>
      </c>
      <c r="DQ1294" s="299">
        <f>IFERROR(IF(CA1294="D",IF(DL1294="A dispo.",DK1294*VLOOKUP('DATI INPUT'!$F$27,TARIFFE_UD,3,FALSE),DK1294*VLOOKUP(DL1294,TARIFFE_UD,3,FALSE)),DK1294*VLOOKUP(CB1294-100,TARIFFE_UND,3,FALSE)),0)</f>
        <v>15.164853048114928</v>
      </c>
      <c r="DR1294" s="299">
        <f t="shared" si="278"/>
        <v>52.122538324648623</v>
      </c>
    </row>
    <row r="1295" spans="1:122" x14ac:dyDescent="0.25">
      <c r="A1295" t="s">
        <v>9862</v>
      </c>
      <c r="B1295" t="s">
        <v>9857</v>
      </c>
      <c r="C1295" t="s">
        <v>9863</v>
      </c>
      <c r="D1295" t="s">
        <v>9859</v>
      </c>
      <c r="E1295" t="s">
        <v>268</v>
      </c>
      <c r="F1295" t="s">
        <v>156</v>
      </c>
      <c r="G1295" t="s">
        <v>9860</v>
      </c>
      <c r="H1295" t="s">
        <v>3307</v>
      </c>
      <c r="I1295" t="s">
        <v>1236</v>
      </c>
      <c r="J1295" t="s">
        <v>156</v>
      </c>
      <c r="K1295" t="s">
        <v>9861</v>
      </c>
      <c r="L1295" t="s">
        <v>960</v>
      </c>
      <c r="M1295" t="s">
        <v>4221</v>
      </c>
      <c r="N1295" t="s">
        <v>984</v>
      </c>
      <c r="O1295" t="s">
        <v>873</v>
      </c>
      <c r="P1295" t="s">
        <v>1046</v>
      </c>
      <c r="Q1295" t="s">
        <v>290</v>
      </c>
      <c r="R1295" t="s">
        <v>268</v>
      </c>
      <c r="S1295" t="s">
        <v>268</v>
      </c>
      <c r="T1295" t="s">
        <v>268</v>
      </c>
      <c r="U1295" t="s">
        <v>268</v>
      </c>
      <c r="V1295" t="s">
        <v>268</v>
      </c>
      <c r="W1295" t="s">
        <v>4221</v>
      </c>
      <c r="X1295" t="s">
        <v>1046</v>
      </c>
      <c r="Y1295" t="s">
        <v>290</v>
      </c>
      <c r="Z1295" t="s">
        <v>268</v>
      </c>
      <c r="AA1295" t="s">
        <v>268</v>
      </c>
      <c r="AB1295" t="s">
        <v>268</v>
      </c>
      <c r="AC1295" t="s">
        <v>268</v>
      </c>
      <c r="AD1295" t="s">
        <v>268</v>
      </c>
      <c r="AE1295" t="s">
        <v>287</v>
      </c>
      <c r="AF1295" t="s">
        <v>1811</v>
      </c>
      <c r="AG1295" t="s">
        <v>875</v>
      </c>
      <c r="AH1295" t="s">
        <v>1812</v>
      </c>
      <c r="AI1295" t="s">
        <v>6191</v>
      </c>
      <c r="AJ1295" t="s">
        <v>268</v>
      </c>
      <c r="AK1295" t="s">
        <v>366</v>
      </c>
      <c r="AL1295" t="s">
        <v>268</v>
      </c>
      <c r="AM1295" t="s">
        <v>268</v>
      </c>
      <c r="AN1295" t="s">
        <v>268</v>
      </c>
      <c r="AO1295" t="s">
        <v>268</v>
      </c>
      <c r="AP1295" t="s">
        <v>268</v>
      </c>
      <c r="AQ1295" t="s">
        <v>268</v>
      </c>
      <c r="AR1295" t="s">
        <v>268</v>
      </c>
      <c r="AS1295" t="s">
        <v>268</v>
      </c>
      <c r="AT1295" t="s">
        <v>268</v>
      </c>
      <c r="AU1295" t="s">
        <v>268</v>
      </c>
      <c r="AV1295" t="s">
        <v>268</v>
      </c>
      <c r="AW1295" t="s">
        <v>268</v>
      </c>
      <c r="AX1295" t="s">
        <v>268</v>
      </c>
      <c r="AY1295" t="s">
        <v>268</v>
      </c>
      <c r="AZ1295" t="s">
        <v>268</v>
      </c>
      <c r="BA1295" t="s">
        <v>268</v>
      </c>
      <c r="BB1295" t="s">
        <v>268</v>
      </c>
      <c r="BC1295" t="s">
        <v>268</v>
      </c>
      <c r="BD1295" t="s">
        <v>268</v>
      </c>
      <c r="BE1295" t="s">
        <v>268</v>
      </c>
      <c r="BF1295" t="s">
        <v>268</v>
      </c>
      <c r="BG1295" t="s">
        <v>268</v>
      </c>
      <c r="BH1295" t="s">
        <v>268</v>
      </c>
      <c r="BI1295" t="s">
        <v>268</v>
      </c>
      <c r="BJ1295" t="s">
        <v>268</v>
      </c>
      <c r="BK1295" t="s">
        <v>268</v>
      </c>
      <c r="BL1295" t="s">
        <v>268</v>
      </c>
      <c r="BM1295" t="s">
        <v>268</v>
      </c>
      <c r="BN1295" t="s">
        <v>268</v>
      </c>
      <c r="BO1295" t="s">
        <v>268</v>
      </c>
      <c r="BP1295" t="s">
        <v>268</v>
      </c>
      <c r="BQ1295" t="s">
        <v>268</v>
      </c>
      <c r="BR1295" t="s">
        <v>268</v>
      </c>
      <c r="BS1295" t="s">
        <v>268</v>
      </c>
      <c r="BT1295" t="s">
        <v>268</v>
      </c>
      <c r="BU1295" t="s">
        <v>268</v>
      </c>
      <c r="BV1295" t="s">
        <v>268</v>
      </c>
      <c r="BW1295" t="s">
        <v>268</v>
      </c>
      <c r="BX1295" t="s">
        <v>268</v>
      </c>
      <c r="BY1295">
        <v>31</v>
      </c>
      <c r="BZ1295">
        <v>31</v>
      </c>
      <c r="CA1295" t="s">
        <v>142</v>
      </c>
      <c r="CB1295" s="356">
        <v>123</v>
      </c>
      <c r="CC1295" t="s">
        <v>1817</v>
      </c>
      <c r="CD1295" t="s">
        <v>268</v>
      </c>
      <c r="CE1295" t="s">
        <v>268</v>
      </c>
      <c r="CF1295" s="356">
        <v>1</v>
      </c>
      <c r="CG1295" t="s">
        <v>268</v>
      </c>
      <c r="CH1295" t="s">
        <v>268</v>
      </c>
      <c r="CI1295" t="s">
        <v>268</v>
      </c>
      <c r="CJ1295" t="s">
        <v>268</v>
      </c>
      <c r="CK1295" t="s">
        <v>268</v>
      </c>
      <c r="CL1295" t="s">
        <v>268</v>
      </c>
      <c r="CM1295" t="s">
        <v>11224</v>
      </c>
      <c r="CN1295">
        <v>15.28</v>
      </c>
      <c r="CO1295" t="s">
        <v>268</v>
      </c>
      <c r="CP1295">
        <v>15.28</v>
      </c>
      <c r="CQ1295">
        <v>365</v>
      </c>
      <c r="CR1295" t="s">
        <v>878</v>
      </c>
      <c r="CS1295" t="s">
        <v>11225</v>
      </c>
      <c r="CT1295" t="s">
        <v>11226</v>
      </c>
      <c r="CU1295" t="s">
        <v>11227</v>
      </c>
      <c r="CV1295" t="s">
        <v>268</v>
      </c>
      <c r="CW1295" t="s">
        <v>268</v>
      </c>
      <c r="CX1295" t="s">
        <v>268</v>
      </c>
      <c r="CY1295" t="s">
        <v>268</v>
      </c>
      <c r="CZ1295" t="s">
        <v>268</v>
      </c>
      <c r="DA1295" t="s">
        <v>268</v>
      </c>
      <c r="DB1295" s="429">
        <f t="shared" si="266"/>
        <v>0</v>
      </c>
      <c r="DC1295" s="284">
        <f t="shared" si="267"/>
        <v>0</v>
      </c>
      <c r="DD1295" s="284">
        <f t="shared" si="268"/>
        <v>0</v>
      </c>
      <c r="DE1295" s="284">
        <f t="shared" si="269"/>
        <v>0</v>
      </c>
      <c r="DF1295" s="295">
        <f t="shared" si="270"/>
        <v>31</v>
      </c>
      <c r="DG1295" s="284">
        <f t="shared" si="271"/>
        <v>1</v>
      </c>
      <c r="DH1295" s="284">
        <f t="shared" si="272"/>
        <v>0</v>
      </c>
      <c r="DI1295" s="284">
        <f t="shared" si="273"/>
        <v>0</v>
      </c>
      <c r="DJ1295" s="284">
        <f t="shared" si="274"/>
        <v>0</v>
      </c>
      <c r="DK1295" s="295">
        <f t="shared" si="275"/>
        <v>0</v>
      </c>
      <c r="DL1295" s="297">
        <f t="shared" si="276"/>
        <v>1</v>
      </c>
      <c r="DM1295" s="430">
        <f>IFERROR(IF(CA1295="D",IF(DL1295="A dispo.",DF1295*VLOOKUP('DATI INPUT'!$F$27,TARIFFE_UD,4,FALSE),DF1295*VLOOKUP(DL1295,TARIFFE_UD,4,FALSE)),DF1295*VLOOKUP(CB1295-100,TARIFFE_UND,4,FALSE)),0)</f>
        <v>15.283665044438603</v>
      </c>
      <c r="DN1295" s="430">
        <f>IFERROR(IF(CA1295="D",IF(DL1295="A dispo.",DK1295*VLOOKUP('DATI INPUT'!$F$27,TARIFFE_UD,5,FALSE),DK1295*VLOOKUP(DL1295,TARIFFE_UD,5,FALSE)),DK1295*VLOOKUP(CB1295-100,TARIFFE_UND,5,FALSE)),0)</f>
        <v>0</v>
      </c>
      <c r="DO1295" s="431">
        <f t="shared" si="277"/>
        <v>3.6650444386037151E-3</v>
      </c>
      <c r="DP1295" s="299">
        <f>IFERROR(IF(CA1295="D",IF(DL1295="A dispo.",DF1295*VLOOKUP('DATI INPUT'!$F$27,TARIFFE_UD,2,FALSE),DF1295*VLOOKUP(DL1295,TARIFFE_UD,2,FALSE)),DF1295*VLOOKUP(CB1295-100,TARIFFE_UND,2,FALSE)),0)</f>
        <v>19.094804059542412</v>
      </c>
      <c r="DQ1295" s="299">
        <f>IFERROR(IF(CA1295="D",IF(DL1295="A dispo.",DK1295*VLOOKUP('DATI INPUT'!$F$27,TARIFFE_UD,3,FALSE),DK1295*VLOOKUP(DL1295,TARIFFE_UD,3,FALSE)),DK1295*VLOOKUP(CB1295-100,TARIFFE_UND,3,FALSE)),0)</f>
        <v>0</v>
      </c>
      <c r="DR1295" s="299">
        <f t="shared" si="278"/>
        <v>19.094804059542412</v>
      </c>
    </row>
    <row r="1296" spans="1:122" x14ac:dyDescent="0.25">
      <c r="A1296" t="s">
        <v>9864</v>
      </c>
      <c r="B1296" t="s">
        <v>9857</v>
      </c>
      <c r="C1296" t="s">
        <v>9865</v>
      </c>
      <c r="D1296" t="s">
        <v>9859</v>
      </c>
      <c r="E1296" t="s">
        <v>268</v>
      </c>
      <c r="F1296" t="s">
        <v>156</v>
      </c>
      <c r="G1296" t="s">
        <v>9860</v>
      </c>
      <c r="H1296" t="s">
        <v>3307</v>
      </c>
      <c r="I1296" t="s">
        <v>1236</v>
      </c>
      <c r="J1296" t="s">
        <v>156</v>
      </c>
      <c r="K1296" t="s">
        <v>9861</v>
      </c>
      <c r="L1296" t="s">
        <v>960</v>
      </c>
      <c r="M1296" t="s">
        <v>4221</v>
      </c>
      <c r="N1296" t="s">
        <v>984</v>
      </c>
      <c r="O1296" t="s">
        <v>873</v>
      </c>
      <c r="P1296" t="s">
        <v>1046</v>
      </c>
      <c r="Q1296" t="s">
        <v>290</v>
      </c>
      <c r="R1296" t="s">
        <v>268</v>
      </c>
      <c r="S1296" t="s">
        <v>268</v>
      </c>
      <c r="T1296" t="s">
        <v>268</v>
      </c>
      <c r="U1296" t="s">
        <v>268</v>
      </c>
      <c r="V1296" t="s">
        <v>268</v>
      </c>
      <c r="W1296" t="s">
        <v>4221</v>
      </c>
      <c r="X1296" t="s">
        <v>1046</v>
      </c>
      <c r="Y1296" t="s">
        <v>290</v>
      </c>
      <c r="Z1296" t="s">
        <v>268</v>
      </c>
      <c r="AA1296" t="s">
        <v>268</v>
      </c>
      <c r="AB1296" t="s">
        <v>268</v>
      </c>
      <c r="AC1296" t="s">
        <v>268</v>
      </c>
      <c r="AD1296" t="s">
        <v>268</v>
      </c>
      <c r="AE1296" t="s">
        <v>287</v>
      </c>
      <c r="AF1296" t="s">
        <v>1811</v>
      </c>
      <c r="AG1296" t="s">
        <v>875</v>
      </c>
      <c r="AH1296" t="s">
        <v>1812</v>
      </c>
      <c r="AI1296" t="s">
        <v>6191</v>
      </c>
      <c r="AJ1296" t="s">
        <v>268</v>
      </c>
      <c r="AK1296" t="s">
        <v>410</v>
      </c>
      <c r="AL1296" t="s">
        <v>268</v>
      </c>
      <c r="AM1296" t="s">
        <v>355</v>
      </c>
      <c r="AN1296" t="s">
        <v>268</v>
      </c>
      <c r="AO1296" t="s">
        <v>268</v>
      </c>
      <c r="AP1296" t="s">
        <v>268</v>
      </c>
      <c r="AQ1296" t="s">
        <v>268</v>
      </c>
      <c r="AR1296" t="s">
        <v>268</v>
      </c>
      <c r="AS1296" t="s">
        <v>268</v>
      </c>
      <c r="AT1296" t="s">
        <v>268</v>
      </c>
      <c r="AU1296" t="s">
        <v>268</v>
      </c>
      <c r="AV1296" t="s">
        <v>268</v>
      </c>
      <c r="AW1296" t="s">
        <v>268</v>
      </c>
      <c r="AX1296" t="s">
        <v>268</v>
      </c>
      <c r="AY1296" t="s">
        <v>268</v>
      </c>
      <c r="AZ1296" t="s">
        <v>268</v>
      </c>
      <c r="BA1296" t="s">
        <v>268</v>
      </c>
      <c r="BB1296" t="s">
        <v>268</v>
      </c>
      <c r="BC1296" t="s">
        <v>268</v>
      </c>
      <c r="BD1296" t="s">
        <v>268</v>
      </c>
      <c r="BE1296" t="s">
        <v>268</v>
      </c>
      <c r="BF1296" t="s">
        <v>268</v>
      </c>
      <c r="BG1296" t="s">
        <v>268</v>
      </c>
      <c r="BH1296" t="s">
        <v>268</v>
      </c>
      <c r="BI1296" t="s">
        <v>268</v>
      </c>
      <c r="BJ1296" t="s">
        <v>268</v>
      </c>
      <c r="BK1296" t="s">
        <v>268</v>
      </c>
      <c r="BL1296" t="s">
        <v>268</v>
      </c>
      <c r="BM1296" t="s">
        <v>268</v>
      </c>
      <c r="BN1296" t="s">
        <v>268</v>
      </c>
      <c r="BO1296" t="s">
        <v>268</v>
      </c>
      <c r="BP1296" t="s">
        <v>268</v>
      </c>
      <c r="BQ1296" t="s">
        <v>268</v>
      </c>
      <c r="BR1296" t="s">
        <v>268</v>
      </c>
      <c r="BS1296" t="s">
        <v>268</v>
      </c>
      <c r="BT1296" t="s">
        <v>268</v>
      </c>
      <c r="BU1296" t="s">
        <v>268</v>
      </c>
      <c r="BV1296" t="s">
        <v>268</v>
      </c>
      <c r="BW1296" t="s">
        <v>268</v>
      </c>
      <c r="BX1296" t="s">
        <v>268</v>
      </c>
      <c r="BY1296">
        <v>70.3</v>
      </c>
      <c r="BZ1296">
        <v>70.3</v>
      </c>
      <c r="CA1296" t="s">
        <v>142</v>
      </c>
      <c r="CB1296" s="356">
        <v>122</v>
      </c>
      <c r="CC1296" t="s">
        <v>876</v>
      </c>
      <c r="CD1296" t="s">
        <v>268</v>
      </c>
      <c r="CE1296" t="s">
        <v>268</v>
      </c>
      <c r="CF1296" s="356">
        <v>1</v>
      </c>
      <c r="CG1296" t="s">
        <v>268</v>
      </c>
      <c r="CH1296" t="s">
        <v>268</v>
      </c>
      <c r="CI1296" t="s">
        <v>268</v>
      </c>
      <c r="CJ1296" t="s">
        <v>268</v>
      </c>
      <c r="CK1296" t="s">
        <v>268</v>
      </c>
      <c r="CL1296" t="s">
        <v>268</v>
      </c>
      <c r="CM1296" t="s">
        <v>11224</v>
      </c>
      <c r="CN1296">
        <v>51.59</v>
      </c>
      <c r="CO1296" t="s">
        <v>268</v>
      </c>
      <c r="CP1296">
        <v>51.59</v>
      </c>
      <c r="CQ1296">
        <v>365</v>
      </c>
      <c r="CR1296" t="s">
        <v>878</v>
      </c>
      <c r="CS1296" t="s">
        <v>11225</v>
      </c>
      <c r="CT1296" t="s">
        <v>11226</v>
      </c>
      <c r="CU1296" t="s">
        <v>11227</v>
      </c>
      <c r="CV1296" t="s">
        <v>268</v>
      </c>
      <c r="CW1296" t="s">
        <v>268</v>
      </c>
      <c r="CX1296" t="s">
        <v>268</v>
      </c>
      <c r="CY1296" t="s">
        <v>268</v>
      </c>
      <c r="CZ1296" t="s">
        <v>268</v>
      </c>
      <c r="DA1296" t="s">
        <v>268</v>
      </c>
      <c r="DB1296" s="429">
        <f t="shared" si="266"/>
        <v>0</v>
      </c>
      <c r="DC1296" s="284">
        <f t="shared" si="267"/>
        <v>0</v>
      </c>
      <c r="DD1296" s="284">
        <f t="shared" si="268"/>
        <v>0</v>
      </c>
      <c r="DE1296" s="284">
        <f t="shared" si="269"/>
        <v>0</v>
      </c>
      <c r="DF1296" s="295">
        <f t="shared" si="270"/>
        <v>70.3</v>
      </c>
      <c r="DG1296" s="284">
        <f t="shared" si="271"/>
        <v>0</v>
      </c>
      <c r="DH1296" s="284">
        <f t="shared" si="272"/>
        <v>0</v>
      </c>
      <c r="DI1296" s="284">
        <f t="shared" si="273"/>
        <v>0</v>
      </c>
      <c r="DJ1296" s="284">
        <f t="shared" si="274"/>
        <v>0</v>
      </c>
      <c r="DK1296" s="295">
        <f t="shared" si="275"/>
        <v>1</v>
      </c>
      <c r="DL1296" s="297">
        <f t="shared" si="276"/>
        <v>1</v>
      </c>
      <c r="DM1296" s="430">
        <f>IFERROR(IF(CA1296="D",IF(DL1296="A dispo.",DF1296*VLOOKUP('DATI INPUT'!$F$27,TARIFFE_UD,4,FALSE),DF1296*VLOOKUP(DL1296,TARIFFE_UD,4,FALSE)),DF1296*VLOOKUP(CB1296-100,TARIFFE_UND,4,FALSE)),0)</f>
        <v>34.659408149162381</v>
      </c>
      <c r="DN1296" s="430">
        <f>IFERROR(IF(CA1296="D",IF(DL1296="A dispo.",DK1296*VLOOKUP('DATI INPUT'!$F$27,TARIFFE_UD,5,FALSE),DK1296*VLOOKUP(DL1296,TARIFFE_UD,5,FALSE)),DK1296*VLOOKUP(CB1296-100,TARIFFE_UND,5,FALSE)),0)</f>
        <v>16.930848468833439</v>
      </c>
      <c r="DO1296" s="431">
        <f t="shared" si="277"/>
        <v>2.5661799581655487E-4</v>
      </c>
      <c r="DP1296" s="299">
        <f>IFERROR(IF(CA1296="D",IF(DL1296="A dispo.",DF1296*VLOOKUP('DATI INPUT'!$F$27,TARIFFE_UD,2,FALSE),DF1296*VLOOKUP(DL1296,TARIFFE_UD,2,FALSE)),DF1296*VLOOKUP(CB1296-100,TARIFFE_UND,2,FALSE)),0)</f>
        <v>43.302087915671983</v>
      </c>
      <c r="DQ1296" s="299">
        <f>IFERROR(IF(CA1296="D",IF(DL1296="A dispo.",DK1296*VLOOKUP('DATI INPUT'!$F$27,TARIFFE_UD,3,FALSE),DK1296*VLOOKUP(DL1296,TARIFFE_UD,3,FALSE)),DK1296*VLOOKUP(CB1296-100,TARIFFE_UND,3,FALSE)),0)</f>
        <v>15.164853048114928</v>
      </c>
      <c r="DR1296" s="299">
        <f t="shared" si="278"/>
        <v>58.466940963786911</v>
      </c>
    </row>
    <row r="1297" spans="1:122" x14ac:dyDescent="0.25">
      <c r="A1297" t="s">
        <v>9866</v>
      </c>
      <c r="B1297" t="s">
        <v>9867</v>
      </c>
      <c r="C1297" t="s">
        <v>1694</v>
      </c>
      <c r="D1297" t="s">
        <v>9868</v>
      </c>
      <c r="E1297" t="s">
        <v>268</v>
      </c>
      <c r="F1297" t="s">
        <v>156</v>
      </c>
      <c r="G1297" t="s">
        <v>9869</v>
      </c>
      <c r="H1297" t="s">
        <v>1238</v>
      </c>
      <c r="I1297" t="s">
        <v>806</v>
      </c>
      <c r="J1297" t="s">
        <v>156</v>
      </c>
      <c r="K1297" t="s">
        <v>9870</v>
      </c>
      <c r="L1297" t="s">
        <v>960</v>
      </c>
      <c r="M1297" t="s">
        <v>9871</v>
      </c>
      <c r="N1297" t="s">
        <v>303</v>
      </c>
      <c r="O1297" t="s">
        <v>1636</v>
      </c>
      <c r="P1297" t="s">
        <v>9872</v>
      </c>
      <c r="Q1297" t="s">
        <v>497</v>
      </c>
      <c r="R1297" t="s">
        <v>268</v>
      </c>
      <c r="S1297" t="s">
        <v>268</v>
      </c>
      <c r="T1297" t="s">
        <v>268</v>
      </c>
      <c r="U1297" t="s">
        <v>268</v>
      </c>
      <c r="V1297" t="s">
        <v>268</v>
      </c>
      <c r="W1297" t="s">
        <v>9873</v>
      </c>
      <c r="X1297" t="s">
        <v>1962</v>
      </c>
      <c r="Y1297" t="s">
        <v>339</v>
      </c>
      <c r="Z1297" t="s">
        <v>268</v>
      </c>
      <c r="AA1297" t="s">
        <v>268</v>
      </c>
      <c r="AB1297" t="s">
        <v>268</v>
      </c>
      <c r="AC1297" t="s">
        <v>268</v>
      </c>
      <c r="AD1297" t="s">
        <v>268</v>
      </c>
      <c r="AE1297" t="s">
        <v>287</v>
      </c>
      <c r="AF1297" t="s">
        <v>1811</v>
      </c>
      <c r="AG1297" t="s">
        <v>875</v>
      </c>
      <c r="AH1297" t="s">
        <v>1963</v>
      </c>
      <c r="AI1297" t="s">
        <v>778</v>
      </c>
      <c r="AJ1297" t="s">
        <v>268</v>
      </c>
      <c r="AK1297" t="s">
        <v>377</v>
      </c>
      <c r="AL1297" t="s">
        <v>268</v>
      </c>
      <c r="AM1297" t="s">
        <v>355</v>
      </c>
      <c r="AN1297" t="s">
        <v>268</v>
      </c>
      <c r="AO1297" t="s">
        <v>268</v>
      </c>
      <c r="AP1297" t="s">
        <v>268</v>
      </c>
      <c r="AQ1297" t="s">
        <v>268</v>
      </c>
      <c r="AR1297" t="s">
        <v>268</v>
      </c>
      <c r="AS1297" t="s">
        <v>268</v>
      </c>
      <c r="AT1297" t="s">
        <v>268</v>
      </c>
      <c r="AU1297" t="s">
        <v>268</v>
      </c>
      <c r="AV1297" t="s">
        <v>268</v>
      </c>
      <c r="AW1297" t="s">
        <v>268</v>
      </c>
      <c r="AX1297" t="s">
        <v>268</v>
      </c>
      <c r="AY1297" t="s">
        <v>268</v>
      </c>
      <c r="AZ1297" t="s">
        <v>268</v>
      </c>
      <c r="BA1297" t="s">
        <v>268</v>
      </c>
      <c r="BB1297" t="s">
        <v>268</v>
      </c>
      <c r="BC1297" t="s">
        <v>268</v>
      </c>
      <c r="BD1297" t="s">
        <v>268</v>
      </c>
      <c r="BE1297" t="s">
        <v>268</v>
      </c>
      <c r="BF1297" t="s">
        <v>268</v>
      </c>
      <c r="BG1297" t="s">
        <v>268</v>
      </c>
      <c r="BH1297" t="s">
        <v>268</v>
      </c>
      <c r="BI1297" t="s">
        <v>268</v>
      </c>
      <c r="BJ1297" t="s">
        <v>268</v>
      </c>
      <c r="BK1297" t="s">
        <v>268</v>
      </c>
      <c r="BL1297" t="s">
        <v>268</v>
      </c>
      <c r="BM1297" t="s">
        <v>268</v>
      </c>
      <c r="BN1297" t="s">
        <v>268</v>
      </c>
      <c r="BO1297" t="s">
        <v>268</v>
      </c>
      <c r="BP1297" t="s">
        <v>268</v>
      </c>
      <c r="BQ1297" t="s">
        <v>268</v>
      </c>
      <c r="BR1297" t="s">
        <v>268</v>
      </c>
      <c r="BS1297" t="s">
        <v>268</v>
      </c>
      <c r="BT1297" t="s">
        <v>268</v>
      </c>
      <c r="BU1297" t="s">
        <v>268</v>
      </c>
      <c r="BV1297" t="s">
        <v>268</v>
      </c>
      <c r="BW1297" t="s">
        <v>268</v>
      </c>
      <c r="BX1297" t="s">
        <v>268</v>
      </c>
      <c r="BY1297">
        <v>50</v>
      </c>
      <c r="BZ1297">
        <v>50</v>
      </c>
      <c r="CA1297" t="s">
        <v>142</v>
      </c>
      <c r="CB1297" s="356">
        <v>122</v>
      </c>
      <c r="CC1297" t="s">
        <v>876</v>
      </c>
      <c r="CD1297" t="s">
        <v>268</v>
      </c>
      <c r="CE1297" t="s">
        <v>268</v>
      </c>
      <c r="CF1297" s="356">
        <v>1</v>
      </c>
      <c r="CG1297" t="s">
        <v>268</v>
      </c>
      <c r="CH1297" t="s">
        <v>268</v>
      </c>
      <c r="CI1297" t="s">
        <v>268</v>
      </c>
      <c r="CJ1297" t="s">
        <v>268</v>
      </c>
      <c r="CK1297" t="s">
        <v>268</v>
      </c>
      <c r="CL1297" t="s">
        <v>268</v>
      </c>
      <c r="CM1297" t="s">
        <v>11224</v>
      </c>
      <c r="CN1297">
        <v>41.58</v>
      </c>
      <c r="CO1297" t="s">
        <v>268</v>
      </c>
      <c r="CP1297">
        <v>41.58</v>
      </c>
      <c r="CQ1297">
        <v>365</v>
      </c>
      <c r="CR1297" t="s">
        <v>878</v>
      </c>
      <c r="CS1297" t="s">
        <v>11225</v>
      </c>
      <c r="CT1297" t="s">
        <v>11226</v>
      </c>
      <c r="CU1297" t="s">
        <v>11227</v>
      </c>
      <c r="CV1297" t="s">
        <v>268</v>
      </c>
      <c r="CW1297" t="s">
        <v>268</v>
      </c>
      <c r="CX1297" t="s">
        <v>268</v>
      </c>
      <c r="CY1297" t="s">
        <v>268</v>
      </c>
      <c r="CZ1297" t="s">
        <v>268</v>
      </c>
      <c r="DA1297" t="s">
        <v>268</v>
      </c>
      <c r="DB1297" s="429">
        <f t="shared" si="266"/>
        <v>0</v>
      </c>
      <c r="DC1297" s="284">
        <f t="shared" si="267"/>
        <v>0</v>
      </c>
      <c r="DD1297" s="284">
        <f t="shared" si="268"/>
        <v>0</v>
      </c>
      <c r="DE1297" s="284">
        <f t="shared" si="269"/>
        <v>0</v>
      </c>
      <c r="DF1297" s="295">
        <f t="shared" si="270"/>
        <v>50</v>
      </c>
      <c r="DG1297" s="284">
        <f t="shared" si="271"/>
        <v>0</v>
      </c>
      <c r="DH1297" s="284">
        <f t="shared" si="272"/>
        <v>0</v>
      </c>
      <c r="DI1297" s="284">
        <f t="shared" si="273"/>
        <v>0</v>
      </c>
      <c r="DJ1297" s="284">
        <f t="shared" si="274"/>
        <v>0</v>
      </c>
      <c r="DK1297" s="295">
        <f t="shared" si="275"/>
        <v>1</v>
      </c>
      <c r="DL1297" s="297">
        <f t="shared" si="276"/>
        <v>1</v>
      </c>
      <c r="DM1297" s="430">
        <f>IFERROR(IF(CA1297="D",IF(DL1297="A dispo.",DF1297*VLOOKUP('DATI INPUT'!$F$27,TARIFFE_UD,4,FALSE),DF1297*VLOOKUP(DL1297,TARIFFE_UD,4,FALSE)),DF1297*VLOOKUP(CB1297-100,TARIFFE_UND,4,FALSE)),0)</f>
        <v>24.651072652320327</v>
      </c>
      <c r="DN1297" s="430">
        <f>IFERROR(IF(CA1297="D",IF(DL1297="A dispo.",DK1297*VLOOKUP('DATI INPUT'!$F$27,TARIFFE_UD,5,FALSE),DK1297*VLOOKUP(DL1297,TARIFFE_UD,5,FALSE)),DK1297*VLOOKUP(CB1297-100,TARIFFE_UND,5,FALSE)),0)</f>
        <v>16.930848468833439</v>
      </c>
      <c r="DO1297" s="431">
        <f t="shared" si="277"/>
        <v>1.921121153770855E-3</v>
      </c>
      <c r="DP1297" s="299">
        <f>IFERROR(IF(CA1297="D",IF(DL1297="A dispo.",DF1297*VLOOKUP('DATI INPUT'!$F$27,TARIFFE_UD,2,FALSE),DF1297*VLOOKUP(DL1297,TARIFFE_UD,2,FALSE)),DF1297*VLOOKUP(CB1297-100,TARIFFE_UND,2,FALSE)),0)</f>
        <v>30.798071063778082</v>
      </c>
      <c r="DQ1297" s="299">
        <f>IFERROR(IF(CA1297="D",IF(DL1297="A dispo.",DK1297*VLOOKUP('DATI INPUT'!$F$27,TARIFFE_UD,3,FALSE),DK1297*VLOOKUP(DL1297,TARIFFE_UD,3,FALSE)),DK1297*VLOOKUP(CB1297-100,TARIFFE_UND,3,FALSE)),0)</f>
        <v>15.164853048114928</v>
      </c>
      <c r="DR1297" s="299">
        <f t="shared" si="278"/>
        <v>45.96292411189301</v>
      </c>
    </row>
    <row r="1298" spans="1:122" x14ac:dyDescent="0.25">
      <c r="A1298" t="s">
        <v>9874</v>
      </c>
      <c r="B1298" t="s">
        <v>9867</v>
      </c>
      <c r="C1298" t="s">
        <v>9875</v>
      </c>
      <c r="D1298" t="s">
        <v>9868</v>
      </c>
      <c r="E1298" t="s">
        <v>268</v>
      </c>
      <c r="F1298" t="s">
        <v>156</v>
      </c>
      <c r="G1298" t="s">
        <v>9869</v>
      </c>
      <c r="H1298" t="s">
        <v>1238</v>
      </c>
      <c r="I1298" t="s">
        <v>806</v>
      </c>
      <c r="J1298" t="s">
        <v>156</v>
      </c>
      <c r="K1298" t="s">
        <v>9870</v>
      </c>
      <c r="L1298" t="s">
        <v>960</v>
      </c>
      <c r="M1298" t="s">
        <v>9871</v>
      </c>
      <c r="N1298" t="s">
        <v>303</v>
      </c>
      <c r="O1298" t="s">
        <v>1636</v>
      </c>
      <c r="P1298" t="s">
        <v>9872</v>
      </c>
      <c r="Q1298" t="s">
        <v>497</v>
      </c>
      <c r="R1298" t="s">
        <v>268</v>
      </c>
      <c r="S1298" t="s">
        <v>268</v>
      </c>
      <c r="T1298" t="s">
        <v>268</v>
      </c>
      <c r="U1298" t="s">
        <v>268</v>
      </c>
      <c r="V1298" t="s">
        <v>268</v>
      </c>
      <c r="W1298" t="s">
        <v>9873</v>
      </c>
      <c r="X1298" t="s">
        <v>1962</v>
      </c>
      <c r="Y1298" t="s">
        <v>339</v>
      </c>
      <c r="Z1298" t="s">
        <v>268</v>
      </c>
      <c r="AA1298" t="s">
        <v>268</v>
      </c>
      <c r="AB1298" t="s">
        <v>268</v>
      </c>
      <c r="AC1298" t="s">
        <v>268</v>
      </c>
      <c r="AD1298" t="s">
        <v>268</v>
      </c>
      <c r="AE1298" t="s">
        <v>287</v>
      </c>
      <c r="AF1298" t="s">
        <v>1811</v>
      </c>
      <c r="AG1298" t="s">
        <v>875</v>
      </c>
      <c r="AH1298" t="s">
        <v>1963</v>
      </c>
      <c r="AI1298" t="s">
        <v>778</v>
      </c>
      <c r="AJ1298" t="s">
        <v>268</v>
      </c>
      <c r="AK1298" t="s">
        <v>381</v>
      </c>
      <c r="AL1298" t="s">
        <v>268</v>
      </c>
      <c r="AM1298" t="s">
        <v>355</v>
      </c>
      <c r="AN1298" t="s">
        <v>268</v>
      </c>
      <c r="AO1298" t="s">
        <v>268</v>
      </c>
      <c r="AP1298" t="s">
        <v>268</v>
      </c>
      <c r="AQ1298" t="s">
        <v>268</v>
      </c>
      <c r="AR1298" t="s">
        <v>268</v>
      </c>
      <c r="AS1298" t="s">
        <v>268</v>
      </c>
      <c r="AT1298" t="s">
        <v>268</v>
      </c>
      <c r="AU1298" t="s">
        <v>268</v>
      </c>
      <c r="AV1298" t="s">
        <v>268</v>
      </c>
      <c r="AW1298" t="s">
        <v>268</v>
      </c>
      <c r="AX1298" t="s">
        <v>268</v>
      </c>
      <c r="AY1298" t="s">
        <v>268</v>
      </c>
      <c r="AZ1298" t="s">
        <v>268</v>
      </c>
      <c r="BA1298" t="s">
        <v>268</v>
      </c>
      <c r="BB1298" t="s">
        <v>268</v>
      </c>
      <c r="BC1298" t="s">
        <v>268</v>
      </c>
      <c r="BD1298" t="s">
        <v>268</v>
      </c>
      <c r="BE1298" t="s">
        <v>268</v>
      </c>
      <c r="BF1298" t="s">
        <v>268</v>
      </c>
      <c r="BG1298" t="s">
        <v>268</v>
      </c>
      <c r="BH1298" t="s">
        <v>268</v>
      </c>
      <c r="BI1298" t="s">
        <v>268</v>
      </c>
      <c r="BJ1298" t="s">
        <v>268</v>
      </c>
      <c r="BK1298" t="s">
        <v>268</v>
      </c>
      <c r="BL1298" t="s">
        <v>268</v>
      </c>
      <c r="BM1298" t="s">
        <v>268</v>
      </c>
      <c r="BN1298" t="s">
        <v>268</v>
      </c>
      <c r="BO1298" t="s">
        <v>268</v>
      </c>
      <c r="BP1298" t="s">
        <v>268</v>
      </c>
      <c r="BQ1298" t="s">
        <v>268</v>
      </c>
      <c r="BR1298" t="s">
        <v>268</v>
      </c>
      <c r="BS1298" t="s">
        <v>268</v>
      </c>
      <c r="BT1298" t="s">
        <v>268</v>
      </c>
      <c r="BU1298" t="s">
        <v>268</v>
      </c>
      <c r="BV1298" t="s">
        <v>268</v>
      </c>
      <c r="BW1298" t="s">
        <v>268</v>
      </c>
      <c r="BX1298" t="s">
        <v>268</v>
      </c>
      <c r="BY1298">
        <v>73</v>
      </c>
      <c r="BZ1298">
        <v>73</v>
      </c>
      <c r="CA1298" t="s">
        <v>142</v>
      </c>
      <c r="CB1298" s="356">
        <v>122</v>
      </c>
      <c r="CC1298" t="s">
        <v>876</v>
      </c>
      <c r="CD1298" t="s">
        <v>268</v>
      </c>
      <c r="CE1298" t="s">
        <v>268</v>
      </c>
      <c r="CF1298" t="s">
        <v>268</v>
      </c>
      <c r="CG1298" t="s">
        <v>268</v>
      </c>
      <c r="CH1298" t="s">
        <v>268</v>
      </c>
      <c r="CI1298" t="s">
        <v>268</v>
      </c>
      <c r="CJ1298" t="s">
        <v>268</v>
      </c>
      <c r="CK1298" t="s">
        <v>268</v>
      </c>
      <c r="CL1298" t="s">
        <v>268</v>
      </c>
      <c r="CM1298" t="s">
        <v>11224</v>
      </c>
      <c r="CN1298">
        <v>113.67</v>
      </c>
      <c r="CO1298" t="s">
        <v>268</v>
      </c>
      <c r="CP1298">
        <v>113.67</v>
      </c>
      <c r="CQ1298">
        <v>365</v>
      </c>
      <c r="CR1298" t="s">
        <v>878</v>
      </c>
      <c r="CS1298" t="s">
        <v>11225</v>
      </c>
      <c r="CT1298" t="s">
        <v>11226</v>
      </c>
      <c r="CU1298" t="s">
        <v>11227</v>
      </c>
      <c r="CV1298" t="s">
        <v>268</v>
      </c>
      <c r="CW1298" t="s">
        <v>268</v>
      </c>
      <c r="CX1298" t="s">
        <v>268</v>
      </c>
      <c r="CY1298" t="s">
        <v>268</v>
      </c>
      <c r="CZ1298" t="s">
        <v>268</v>
      </c>
      <c r="DA1298" t="s">
        <v>268</v>
      </c>
      <c r="DB1298" s="429">
        <f t="shared" si="266"/>
        <v>0</v>
      </c>
      <c r="DC1298" s="284">
        <f t="shared" si="267"/>
        <v>0</v>
      </c>
      <c r="DD1298" s="284">
        <f t="shared" si="268"/>
        <v>0</v>
      </c>
      <c r="DE1298" s="284">
        <f t="shared" si="269"/>
        <v>0</v>
      </c>
      <c r="DF1298" s="295">
        <f t="shared" si="270"/>
        <v>73</v>
      </c>
      <c r="DG1298" s="284">
        <f t="shared" si="271"/>
        <v>0</v>
      </c>
      <c r="DH1298" s="284">
        <f t="shared" si="272"/>
        <v>0</v>
      </c>
      <c r="DI1298" s="284">
        <f t="shared" si="273"/>
        <v>0</v>
      </c>
      <c r="DJ1298" s="284">
        <f t="shared" si="274"/>
        <v>0</v>
      </c>
      <c r="DK1298" s="295">
        <f t="shared" si="275"/>
        <v>1</v>
      </c>
      <c r="DL1298" s="297" t="str">
        <f t="shared" si="276"/>
        <v>A dispo.</v>
      </c>
      <c r="DM1298" s="430">
        <f>IFERROR(IF(CA1298="D",IF(DL1298="A dispo.",DF1298*VLOOKUP('DATI INPUT'!$F$27,TARIFFE_UD,4,FALSE),DF1298*VLOOKUP(DL1298,TARIFFE_UD,4,FALSE)),DF1298*VLOOKUP(CB1298-100,TARIFFE_UND,4,FALSE)),0)</f>
        <v>46.273584950212729</v>
      </c>
      <c r="DN1298" s="430">
        <f>IFERROR(IF(CA1298="D",IF(DL1298="A dispo.",DK1298*VLOOKUP('DATI INPUT'!$F$27,TARIFFE_UD,5,FALSE),DK1298*VLOOKUP(DL1298,TARIFFE_UD,5,FALSE)),DK1298*VLOOKUP(CB1298-100,TARIFFE_UND,5,FALSE)),0)</f>
        <v>67.397800635548478</v>
      </c>
      <c r="DO1298" s="431">
        <f t="shared" si="277"/>
        <v>1.3855857612128375E-3</v>
      </c>
      <c r="DP1298" s="299">
        <f>IFERROR(IF(CA1298="D",IF(DL1298="A dispo.",DF1298*VLOOKUP('DATI INPUT'!$F$27,TARIFFE_UD,2,FALSE),DF1298*VLOOKUP(DL1298,TARIFFE_UD,2,FALSE)),DF1298*VLOOKUP(CB1298-100,TARIFFE_UND,2,FALSE)),0)</f>
        <v>57.812379111149134</v>
      </c>
      <c r="DQ1298" s="299">
        <f>IFERROR(IF(CA1298="D",IF(DL1298="A dispo.",DK1298*VLOOKUP('DATI INPUT'!$F$27,TARIFFE_UD,3,FALSE),DK1298*VLOOKUP(DL1298,TARIFFE_UD,3,FALSE)),DK1298*VLOOKUP(CB1298-100,TARIFFE_UND,3,FALSE)),0)</f>
        <v>60.367780403072892</v>
      </c>
      <c r="DR1298" s="299">
        <f t="shared" si="278"/>
        <v>118.18015951422203</v>
      </c>
    </row>
    <row r="1299" spans="1:122" x14ac:dyDescent="0.25">
      <c r="A1299" t="s">
        <v>9876</v>
      </c>
      <c r="B1299" t="s">
        <v>9867</v>
      </c>
      <c r="C1299" t="s">
        <v>9877</v>
      </c>
      <c r="D1299" t="s">
        <v>9868</v>
      </c>
      <c r="E1299" t="s">
        <v>268</v>
      </c>
      <c r="F1299" t="s">
        <v>156</v>
      </c>
      <c r="G1299" t="s">
        <v>9869</v>
      </c>
      <c r="H1299" t="s">
        <v>1238</v>
      </c>
      <c r="I1299" t="s">
        <v>806</v>
      </c>
      <c r="J1299" t="s">
        <v>156</v>
      </c>
      <c r="K1299" t="s">
        <v>9870</v>
      </c>
      <c r="L1299" t="s">
        <v>960</v>
      </c>
      <c r="M1299" t="s">
        <v>9871</v>
      </c>
      <c r="N1299" t="s">
        <v>303</v>
      </c>
      <c r="O1299" t="s">
        <v>1636</v>
      </c>
      <c r="P1299" t="s">
        <v>9872</v>
      </c>
      <c r="Q1299" t="s">
        <v>497</v>
      </c>
      <c r="R1299" t="s">
        <v>268</v>
      </c>
      <c r="S1299" t="s">
        <v>268</v>
      </c>
      <c r="T1299" t="s">
        <v>268</v>
      </c>
      <c r="U1299" t="s">
        <v>268</v>
      </c>
      <c r="V1299" t="s">
        <v>268</v>
      </c>
      <c r="W1299" t="s">
        <v>9873</v>
      </c>
      <c r="X1299" t="s">
        <v>1962</v>
      </c>
      <c r="Y1299" t="s">
        <v>339</v>
      </c>
      <c r="Z1299" t="s">
        <v>268</v>
      </c>
      <c r="AA1299" t="s">
        <v>268</v>
      </c>
      <c r="AB1299" t="s">
        <v>268</v>
      </c>
      <c r="AC1299" t="s">
        <v>268</v>
      </c>
      <c r="AD1299" t="s">
        <v>268</v>
      </c>
      <c r="AE1299" t="s">
        <v>287</v>
      </c>
      <c r="AF1299" t="s">
        <v>1811</v>
      </c>
      <c r="AG1299" t="s">
        <v>875</v>
      </c>
      <c r="AH1299" t="s">
        <v>1963</v>
      </c>
      <c r="AI1299" t="s">
        <v>778</v>
      </c>
      <c r="AJ1299" t="s">
        <v>268</v>
      </c>
      <c r="AK1299" t="s">
        <v>366</v>
      </c>
      <c r="AL1299" t="s">
        <v>268</v>
      </c>
      <c r="AM1299" t="s">
        <v>353</v>
      </c>
      <c r="AN1299" t="s">
        <v>268</v>
      </c>
      <c r="AO1299" t="s">
        <v>268</v>
      </c>
      <c r="AP1299" t="s">
        <v>268</v>
      </c>
      <c r="AQ1299" t="s">
        <v>268</v>
      </c>
      <c r="AR1299" t="s">
        <v>268</v>
      </c>
      <c r="AS1299" t="s">
        <v>268</v>
      </c>
      <c r="AT1299" t="s">
        <v>268</v>
      </c>
      <c r="AU1299" t="s">
        <v>268</v>
      </c>
      <c r="AV1299" t="s">
        <v>268</v>
      </c>
      <c r="AW1299" t="s">
        <v>268</v>
      </c>
      <c r="AX1299" t="s">
        <v>268</v>
      </c>
      <c r="AY1299" t="s">
        <v>268</v>
      </c>
      <c r="AZ1299" t="s">
        <v>268</v>
      </c>
      <c r="BA1299" t="s">
        <v>268</v>
      </c>
      <c r="BB1299" t="s">
        <v>268</v>
      </c>
      <c r="BC1299" t="s">
        <v>268</v>
      </c>
      <c r="BD1299" t="s">
        <v>268</v>
      </c>
      <c r="BE1299" t="s">
        <v>268</v>
      </c>
      <c r="BF1299" t="s">
        <v>268</v>
      </c>
      <c r="BG1299" t="s">
        <v>268</v>
      </c>
      <c r="BH1299" t="s">
        <v>268</v>
      </c>
      <c r="BI1299" t="s">
        <v>268</v>
      </c>
      <c r="BJ1299" t="s">
        <v>268</v>
      </c>
      <c r="BK1299" t="s">
        <v>268</v>
      </c>
      <c r="BL1299" t="s">
        <v>268</v>
      </c>
      <c r="BM1299" t="s">
        <v>268</v>
      </c>
      <c r="BN1299" t="s">
        <v>268</v>
      </c>
      <c r="BO1299" t="s">
        <v>268</v>
      </c>
      <c r="BP1299" t="s">
        <v>268</v>
      </c>
      <c r="BQ1299" t="s">
        <v>268</v>
      </c>
      <c r="BR1299" t="s">
        <v>268</v>
      </c>
      <c r="BS1299" t="s">
        <v>268</v>
      </c>
      <c r="BT1299" t="s">
        <v>268</v>
      </c>
      <c r="BU1299" t="s">
        <v>268</v>
      </c>
      <c r="BV1299" t="s">
        <v>268</v>
      </c>
      <c r="BW1299" t="s">
        <v>268</v>
      </c>
      <c r="BX1299" t="s">
        <v>268</v>
      </c>
      <c r="BY1299">
        <v>15</v>
      </c>
      <c r="BZ1299">
        <v>15</v>
      </c>
      <c r="CA1299" t="s">
        <v>142</v>
      </c>
      <c r="CB1299" s="356">
        <v>123</v>
      </c>
      <c r="CC1299" t="s">
        <v>1817</v>
      </c>
      <c r="CD1299" t="s">
        <v>268</v>
      </c>
      <c r="CE1299" t="s">
        <v>268</v>
      </c>
      <c r="CF1299" t="s">
        <v>268</v>
      </c>
      <c r="CG1299" t="s">
        <v>268</v>
      </c>
      <c r="CH1299" t="s">
        <v>268</v>
      </c>
      <c r="CI1299" t="s">
        <v>268</v>
      </c>
      <c r="CJ1299" t="s">
        <v>268</v>
      </c>
      <c r="CK1299" t="s">
        <v>268</v>
      </c>
      <c r="CL1299" t="s">
        <v>268</v>
      </c>
      <c r="CM1299" t="s">
        <v>11224</v>
      </c>
      <c r="CN1299">
        <v>9.51</v>
      </c>
      <c r="CO1299" t="s">
        <v>268</v>
      </c>
      <c r="CP1299">
        <v>9.51</v>
      </c>
      <c r="CQ1299">
        <v>365</v>
      </c>
      <c r="CR1299" t="s">
        <v>878</v>
      </c>
      <c r="CS1299" t="s">
        <v>11225</v>
      </c>
      <c r="CT1299" t="s">
        <v>11226</v>
      </c>
      <c r="CU1299" t="s">
        <v>11227</v>
      </c>
      <c r="CV1299" t="s">
        <v>268</v>
      </c>
      <c r="CW1299" t="s">
        <v>268</v>
      </c>
      <c r="CX1299" t="s">
        <v>268</v>
      </c>
      <c r="CY1299" t="s">
        <v>268</v>
      </c>
      <c r="CZ1299" t="s">
        <v>268</v>
      </c>
      <c r="DA1299" t="s">
        <v>268</v>
      </c>
      <c r="DB1299" s="429">
        <f t="shared" si="266"/>
        <v>0</v>
      </c>
      <c r="DC1299" s="284">
        <f t="shared" si="267"/>
        <v>0</v>
      </c>
      <c r="DD1299" s="284">
        <f t="shared" si="268"/>
        <v>0</v>
      </c>
      <c r="DE1299" s="284">
        <f t="shared" si="269"/>
        <v>0</v>
      </c>
      <c r="DF1299" s="295">
        <f t="shared" si="270"/>
        <v>15</v>
      </c>
      <c r="DG1299" s="284">
        <f t="shared" si="271"/>
        <v>1</v>
      </c>
      <c r="DH1299" s="284">
        <f t="shared" si="272"/>
        <v>0</v>
      </c>
      <c r="DI1299" s="284">
        <f t="shared" si="273"/>
        <v>0</v>
      </c>
      <c r="DJ1299" s="284">
        <f t="shared" si="274"/>
        <v>0</v>
      </c>
      <c r="DK1299" s="295">
        <f t="shared" si="275"/>
        <v>0</v>
      </c>
      <c r="DL1299" s="297" t="str">
        <f t="shared" si="276"/>
        <v>A dispo.</v>
      </c>
      <c r="DM1299" s="430">
        <f>IFERROR(IF(CA1299="D",IF(DL1299="A dispo.",DF1299*VLOOKUP('DATI INPUT'!$F$27,TARIFFE_UD,4,FALSE),DF1299*VLOOKUP(DL1299,TARIFFE_UD,4,FALSE)),DF1299*VLOOKUP(CB1299-100,TARIFFE_UND,4,FALSE)),0)</f>
        <v>9.5082708801806977</v>
      </c>
      <c r="DN1299" s="430">
        <f>IFERROR(IF(CA1299="D",IF(DL1299="A dispo.",DK1299*VLOOKUP('DATI INPUT'!$F$27,TARIFFE_UD,5,FALSE),DK1299*VLOOKUP(DL1299,TARIFFE_UD,5,FALSE)),DK1299*VLOOKUP(CB1299-100,TARIFFE_UND,5,FALSE)),0)</f>
        <v>0</v>
      </c>
      <c r="DO1299" s="431">
        <f t="shared" si="277"/>
        <v>-1.7291198193021273E-3</v>
      </c>
      <c r="DP1299" s="299">
        <f>IFERROR(IF(CA1299="D",IF(DL1299="A dispo.",DF1299*VLOOKUP('DATI INPUT'!$F$27,TARIFFE_UD,2,FALSE),DF1299*VLOOKUP(DL1299,TARIFFE_UD,2,FALSE)),DF1299*VLOOKUP(CB1299-100,TARIFFE_UND,2,FALSE)),0)</f>
        <v>11.879255981742974</v>
      </c>
      <c r="DQ1299" s="299">
        <f>IFERROR(IF(CA1299="D",IF(DL1299="A dispo.",DK1299*VLOOKUP('DATI INPUT'!$F$27,TARIFFE_UD,3,FALSE),DK1299*VLOOKUP(DL1299,TARIFFE_UD,3,FALSE)),DK1299*VLOOKUP(CB1299-100,TARIFFE_UND,3,FALSE)),0)</f>
        <v>0</v>
      </c>
      <c r="DR1299" s="299">
        <f t="shared" si="278"/>
        <v>11.879255981742974</v>
      </c>
    </row>
    <row r="1300" spans="1:122" x14ac:dyDescent="0.25">
      <c r="A1300" t="s">
        <v>9878</v>
      </c>
      <c r="B1300" t="s">
        <v>9879</v>
      </c>
      <c r="C1300" t="s">
        <v>9880</v>
      </c>
      <c r="D1300" t="s">
        <v>9881</v>
      </c>
      <c r="E1300" t="s">
        <v>268</v>
      </c>
      <c r="F1300" t="s">
        <v>156</v>
      </c>
      <c r="G1300" t="s">
        <v>9882</v>
      </c>
      <c r="H1300" t="s">
        <v>5862</v>
      </c>
      <c r="I1300" t="s">
        <v>9883</v>
      </c>
      <c r="J1300" t="s">
        <v>156</v>
      </c>
      <c r="K1300" t="s">
        <v>9884</v>
      </c>
      <c r="L1300" t="s">
        <v>871</v>
      </c>
      <c r="M1300" t="s">
        <v>5864</v>
      </c>
      <c r="N1300" t="s">
        <v>984</v>
      </c>
      <c r="O1300" t="s">
        <v>873</v>
      </c>
      <c r="P1300" t="s">
        <v>1934</v>
      </c>
      <c r="Q1300" t="s">
        <v>346</v>
      </c>
      <c r="R1300" t="s">
        <v>268</v>
      </c>
      <c r="S1300" t="s">
        <v>268</v>
      </c>
      <c r="T1300" t="s">
        <v>268</v>
      </c>
      <c r="U1300" t="s">
        <v>268</v>
      </c>
      <c r="V1300" t="s">
        <v>268</v>
      </c>
      <c r="W1300" t="s">
        <v>5864</v>
      </c>
      <c r="X1300" t="s">
        <v>1934</v>
      </c>
      <c r="Y1300" t="s">
        <v>346</v>
      </c>
      <c r="Z1300" t="s">
        <v>268</v>
      </c>
      <c r="AA1300" t="s">
        <v>268</v>
      </c>
      <c r="AB1300" t="s">
        <v>268</v>
      </c>
      <c r="AC1300" t="s">
        <v>268</v>
      </c>
      <c r="AD1300" t="s">
        <v>268</v>
      </c>
      <c r="AE1300" t="s">
        <v>287</v>
      </c>
      <c r="AF1300" t="s">
        <v>1811</v>
      </c>
      <c r="AG1300" t="s">
        <v>875</v>
      </c>
      <c r="AH1300" t="s">
        <v>2576</v>
      </c>
      <c r="AI1300" t="s">
        <v>5865</v>
      </c>
      <c r="AJ1300" t="s">
        <v>268</v>
      </c>
      <c r="AK1300" t="s">
        <v>395</v>
      </c>
      <c r="AL1300" t="s">
        <v>268</v>
      </c>
      <c r="AM1300" t="s">
        <v>288</v>
      </c>
      <c r="AN1300" t="s">
        <v>268</v>
      </c>
      <c r="AO1300" t="s">
        <v>268</v>
      </c>
      <c r="AP1300" t="s">
        <v>268</v>
      </c>
      <c r="AQ1300" t="s">
        <v>268</v>
      </c>
      <c r="AR1300" t="s">
        <v>268</v>
      </c>
      <c r="AS1300" t="s">
        <v>268</v>
      </c>
      <c r="AT1300" t="s">
        <v>268</v>
      </c>
      <c r="AU1300" t="s">
        <v>268</v>
      </c>
      <c r="AV1300" t="s">
        <v>268</v>
      </c>
      <c r="AW1300" t="s">
        <v>268</v>
      </c>
      <c r="AX1300" t="s">
        <v>268</v>
      </c>
      <c r="AY1300" t="s">
        <v>268</v>
      </c>
      <c r="AZ1300" t="s">
        <v>268</v>
      </c>
      <c r="BA1300" t="s">
        <v>268</v>
      </c>
      <c r="BB1300" t="s">
        <v>268</v>
      </c>
      <c r="BC1300" t="s">
        <v>268</v>
      </c>
      <c r="BD1300" t="s">
        <v>268</v>
      </c>
      <c r="BE1300" t="s">
        <v>268</v>
      </c>
      <c r="BF1300" t="s">
        <v>268</v>
      </c>
      <c r="BG1300" t="s">
        <v>268</v>
      </c>
      <c r="BH1300" t="s">
        <v>268</v>
      </c>
      <c r="BI1300" t="s">
        <v>268</v>
      </c>
      <c r="BJ1300" t="s">
        <v>268</v>
      </c>
      <c r="BK1300" t="s">
        <v>268</v>
      </c>
      <c r="BL1300" t="s">
        <v>268</v>
      </c>
      <c r="BM1300" t="s">
        <v>268</v>
      </c>
      <c r="BN1300" t="s">
        <v>268</v>
      </c>
      <c r="BO1300" t="s">
        <v>268</v>
      </c>
      <c r="BP1300" t="s">
        <v>268</v>
      </c>
      <c r="BQ1300" t="s">
        <v>268</v>
      </c>
      <c r="BR1300" t="s">
        <v>268</v>
      </c>
      <c r="BS1300" t="s">
        <v>268</v>
      </c>
      <c r="BT1300" t="s">
        <v>268</v>
      </c>
      <c r="BU1300" t="s">
        <v>268</v>
      </c>
      <c r="BV1300" t="s">
        <v>268</v>
      </c>
      <c r="BW1300" t="s">
        <v>268</v>
      </c>
      <c r="BX1300" t="s">
        <v>268</v>
      </c>
      <c r="BY1300">
        <v>29.51</v>
      </c>
      <c r="BZ1300">
        <v>29.51</v>
      </c>
      <c r="CA1300" t="s">
        <v>142</v>
      </c>
      <c r="CB1300" s="356">
        <v>122</v>
      </c>
      <c r="CC1300" t="s">
        <v>876</v>
      </c>
      <c r="CD1300" t="s">
        <v>268</v>
      </c>
      <c r="CE1300" t="s">
        <v>268</v>
      </c>
      <c r="CF1300" s="356">
        <v>3</v>
      </c>
      <c r="CG1300" t="s">
        <v>268</v>
      </c>
      <c r="CH1300" t="s">
        <v>268</v>
      </c>
      <c r="CI1300" t="s">
        <v>268</v>
      </c>
      <c r="CJ1300" t="s">
        <v>268</v>
      </c>
      <c r="CK1300" t="s">
        <v>268</v>
      </c>
      <c r="CL1300" t="s">
        <v>268</v>
      </c>
      <c r="CM1300" t="s">
        <v>11224</v>
      </c>
      <c r="CN1300">
        <v>86.11</v>
      </c>
      <c r="CO1300" t="s">
        <v>268</v>
      </c>
      <c r="CP1300">
        <v>86.11</v>
      </c>
      <c r="CQ1300">
        <v>365</v>
      </c>
      <c r="CR1300" t="s">
        <v>878</v>
      </c>
      <c r="CS1300" t="s">
        <v>11225</v>
      </c>
      <c r="CT1300" t="s">
        <v>11226</v>
      </c>
      <c r="CU1300" t="s">
        <v>11227</v>
      </c>
      <c r="CV1300" t="s">
        <v>268</v>
      </c>
      <c r="CW1300" t="s">
        <v>268</v>
      </c>
      <c r="CX1300" t="s">
        <v>268</v>
      </c>
      <c r="CY1300" t="s">
        <v>268</v>
      </c>
      <c r="CZ1300" t="s">
        <v>268</v>
      </c>
      <c r="DA1300" t="s">
        <v>268</v>
      </c>
      <c r="DB1300" s="429">
        <f t="shared" si="266"/>
        <v>0</v>
      </c>
      <c r="DC1300" s="284">
        <f t="shared" si="267"/>
        <v>0</v>
      </c>
      <c r="DD1300" s="284">
        <f t="shared" si="268"/>
        <v>0</v>
      </c>
      <c r="DE1300" s="284">
        <f t="shared" si="269"/>
        <v>0</v>
      </c>
      <c r="DF1300" s="295">
        <f t="shared" si="270"/>
        <v>29.510000000000005</v>
      </c>
      <c r="DG1300" s="284">
        <f t="shared" si="271"/>
        <v>0</v>
      </c>
      <c r="DH1300" s="284">
        <f t="shared" si="272"/>
        <v>0</v>
      </c>
      <c r="DI1300" s="284">
        <f t="shared" si="273"/>
        <v>0</v>
      </c>
      <c r="DJ1300" s="284">
        <f t="shared" si="274"/>
        <v>0</v>
      </c>
      <c r="DK1300" s="295">
        <f t="shared" si="275"/>
        <v>1</v>
      </c>
      <c r="DL1300" s="297">
        <f t="shared" si="276"/>
        <v>3</v>
      </c>
      <c r="DM1300" s="430">
        <f>IFERROR(IF(CA1300="D",IF(DL1300="A dispo.",DF1300*VLOOKUP('DATI INPUT'!$F$27,TARIFFE_UD,4,FALSE),DF1300*VLOOKUP(DL1300,TARIFFE_UD,4,FALSE)),DF1300*VLOOKUP(CB1300-100,TARIFFE_UND,4,FALSE)),0)</f>
        <v>18.705938244942164</v>
      </c>
      <c r="DN1300" s="430">
        <f>IFERROR(IF(CA1300="D",IF(DL1300="A dispo.",DK1300*VLOOKUP('DATI INPUT'!$F$27,TARIFFE_UD,5,FALSE),DK1300*VLOOKUP(DL1300,TARIFFE_UD,5,FALSE)),DK1300*VLOOKUP(CB1300-100,TARIFFE_UND,5,FALSE)),0)</f>
        <v>67.397800635548478</v>
      </c>
      <c r="DO1300" s="431">
        <f t="shared" si="277"/>
        <v>-6.261119509360924E-3</v>
      </c>
      <c r="DP1300" s="299">
        <f>IFERROR(IF(CA1300="D",IF(DL1300="A dispo.",DF1300*VLOOKUP('DATI INPUT'!$F$27,TARIFFE_UD,2,FALSE),DF1300*VLOOKUP(DL1300,TARIFFE_UD,2,FALSE)),DF1300*VLOOKUP(CB1300-100,TARIFFE_UND,2,FALSE)),0)</f>
        <v>23.370456268082346</v>
      </c>
      <c r="DQ1300" s="299">
        <f>IFERROR(IF(CA1300="D",IF(DL1300="A dispo.",DK1300*VLOOKUP('DATI INPUT'!$F$27,TARIFFE_UD,3,FALSE),DK1300*VLOOKUP(DL1300,TARIFFE_UD,3,FALSE)),DK1300*VLOOKUP(CB1300-100,TARIFFE_UND,3,FALSE)),0)</f>
        <v>60.367780403072892</v>
      </c>
      <c r="DR1300" s="299">
        <f t="shared" si="278"/>
        <v>83.738236671155235</v>
      </c>
    </row>
    <row r="1301" spans="1:122" x14ac:dyDescent="0.25">
      <c r="A1301" t="s">
        <v>9885</v>
      </c>
      <c r="B1301" t="s">
        <v>9886</v>
      </c>
      <c r="C1301" t="s">
        <v>1113</v>
      </c>
      <c r="D1301" t="s">
        <v>9887</v>
      </c>
      <c r="E1301" t="s">
        <v>268</v>
      </c>
      <c r="F1301" t="s">
        <v>156</v>
      </c>
      <c r="G1301" t="s">
        <v>9888</v>
      </c>
      <c r="H1301" t="s">
        <v>966</v>
      </c>
      <c r="I1301" t="s">
        <v>9889</v>
      </c>
      <c r="J1301" t="s">
        <v>156</v>
      </c>
      <c r="K1301" t="s">
        <v>9890</v>
      </c>
      <c r="L1301" t="s">
        <v>871</v>
      </c>
      <c r="M1301" t="s">
        <v>9891</v>
      </c>
      <c r="N1301" t="s">
        <v>984</v>
      </c>
      <c r="O1301" t="s">
        <v>873</v>
      </c>
      <c r="P1301" t="s">
        <v>9892</v>
      </c>
      <c r="Q1301" t="s">
        <v>268</v>
      </c>
      <c r="R1301" t="s">
        <v>268</v>
      </c>
      <c r="S1301" t="s">
        <v>268</v>
      </c>
      <c r="T1301" t="s">
        <v>268</v>
      </c>
      <c r="U1301" t="s">
        <v>268</v>
      </c>
      <c r="V1301" t="s">
        <v>268</v>
      </c>
      <c r="W1301" t="s">
        <v>9891</v>
      </c>
      <c r="X1301" t="s">
        <v>9892</v>
      </c>
      <c r="Y1301" t="s">
        <v>268</v>
      </c>
      <c r="Z1301" t="s">
        <v>268</v>
      </c>
      <c r="AA1301" t="s">
        <v>268</v>
      </c>
      <c r="AB1301" t="s">
        <v>268</v>
      </c>
      <c r="AC1301" t="s">
        <v>268</v>
      </c>
      <c r="AD1301" t="s">
        <v>268</v>
      </c>
      <c r="AE1301" t="s">
        <v>287</v>
      </c>
      <c r="AF1301" t="s">
        <v>1811</v>
      </c>
      <c r="AG1301" t="s">
        <v>875</v>
      </c>
      <c r="AH1301" t="s">
        <v>380</v>
      </c>
      <c r="AI1301" t="s">
        <v>1250</v>
      </c>
      <c r="AJ1301" t="s">
        <v>268</v>
      </c>
      <c r="AK1301" t="s">
        <v>410</v>
      </c>
      <c r="AL1301" t="s">
        <v>268</v>
      </c>
      <c r="AM1301" t="s">
        <v>9893</v>
      </c>
      <c r="AN1301" t="s">
        <v>268</v>
      </c>
      <c r="AO1301" t="s">
        <v>268</v>
      </c>
      <c r="AP1301" t="s">
        <v>268</v>
      </c>
      <c r="AQ1301" t="s">
        <v>268</v>
      </c>
      <c r="AR1301" t="s">
        <v>268</v>
      </c>
      <c r="AS1301" t="s">
        <v>268</v>
      </c>
      <c r="AT1301" t="s">
        <v>268</v>
      </c>
      <c r="AU1301" t="s">
        <v>268</v>
      </c>
      <c r="AV1301" t="s">
        <v>268</v>
      </c>
      <c r="AW1301" t="s">
        <v>268</v>
      </c>
      <c r="AX1301" t="s">
        <v>268</v>
      </c>
      <c r="AY1301" t="s">
        <v>268</v>
      </c>
      <c r="AZ1301" t="s">
        <v>268</v>
      </c>
      <c r="BA1301" t="s">
        <v>268</v>
      </c>
      <c r="BB1301" t="s">
        <v>268</v>
      </c>
      <c r="BC1301" t="s">
        <v>268</v>
      </c>
      <c r="BD1301" t="s">
        <v>268</v>
      </c>
      <c r="BE1301" t="s">
        <v>268</v>
      </c>
      <c r="BF1301" t="s">
        <v>268</v>
      </c>
      <c r="BG1301" t="s">
        <v>268</v>
      </c>
      <c r="BH1301" t="s">
        <v>268</v>
      </c>
      <c r="BI1301" t="s">
        <v>268</v>
      </c>
      <c r="BJ1301" t="s">
        <v>268</v>
      </c>
      <c r="BK1301" t="s">
        <v>268</v>
      </c>
      <c r="BL1301" t="s">
        <v>268</v>
      </c>
      <c r="BM1301" t="s">
        <v>268</v>
      </c>
      <c r="BN1301" t="s">
        <v>268</v>
      </c>
      <c r="BO1301" t="s">
        <v>268</v>
      </c>
      <c r="BP1301" t="s">
        <v>268</v>
      </c>
      <c r="BQ1301" t="s">
        <v>268</v>
      </c>
      <c r="BR1301" t="s">
        <v>268</v>
      </c>
      <c r="BS1301" t="s">
        <v>268</v>
      </c>
      <c r="BT1301" t="s">
        <v>268</v>
      </c>
      <c r="BU1301" t="s">
        <v>268</v>
      </c>
      <c r="BV1301" t="s">
        <v>268</v>
      </c>
      <c r="BW1301" t="s">
        <v>268</v>
      </c>
      <c r="BX1301" t="s">
        <v>268</v>
      </c>
      <c r="BY1301">
        <v>96.42</v>
      </c>
      <c r="BZ1301">
        <v>96.42</v>
      </c>
      <c r="CA1301" t="s">
        <v>142</v>
      </c>
      <c r="CB1301" s="356">
        <v>122</v>
      </c>
      <c r="CC1301" t="s">
        <v>876</v>
      </c>
      <c r="CD1301" t="s">
        <v>268</v>
      </c>
      <c r="CE1301" t="s">
        <v>268</v>
      </c>
      <c r="CF1301" s="356">
        <v>2</v>
      </c>
      <c r="CG1301" t="s">
        <v>2132</v>
      </c>
      <c r="CH1301" t="s">
        <v>268</v>
      </c>
      <c r="CI1301" t="s">
        <v>268</v>
      </c>
      <c r="CJ1301" t="s">
        <v>268</v>
      </c>
      <c r="CK1301" t="s">
        <v>268</v>
      </c>
      <c r="CL1301" t="s">
        <v>268</v>
      </c>
      <c r="CM1301" t="s">
        <v>11224</v>
      </c>
      <c r="CN1301">
        <v>106.9</v>
      </c>
      <c r="CO1301">
        <v>-80.180000000000007</v>
      </c>
      <c r="CP1301">
        <v>26.72</v>
      </c>
      <c r="CQ1301">
        <v>365</v>
      </c>
      <c r="CR1301" t="s">
        <v>878</v>
      </c>
      <c r="CS1301" t="s">
        <v>11225</v>
      </c>
      <c r="CT1301" t="s">
        <v>11226</v>
      </c>
      <c r="CU1301" t="s">
        <v>11227</v>
      </c>
      <c r="CV1301" t="s">
        <v>268</v>
      </c>
      <c r="CW1301" t="s">
        <v>268</v>
      </c>
      <c r="CX1301" t="s">
        <v>268</v>
      </c>
      <c r="CY1301" t="s">
        <v>268</v>
      </c>
      <c r="CZ1301" t="s">
        <v>268</v>
      </c>
      <c r="DA1301" t="s">
        <v>268</v>
      </c>
      <c r="DB1301" s="429">
        <f t="shared" si="266"/>
        <v>0</v>
      </c>
      <c r="DC1301" s="284">
        <f t="shared" si="267"/>
        <v>0.75</v>
      </c>
      <c r="DD1301" s="284">
        <f t="shared" si="268"/>
        <v>0</v>
      </c>
      <c r="DE1301" s="284">
        <f t="shared" si="269"/>
        <v>0</v>
      </c>
      <c r="DF1301" s="295">
        <f t="shared" si="270"/>
        <v>24.105000000000008</v>
      </c>
      <c r="DG1301" s="284">
        <f t="shared" si="271"/>
        <v>0</v>
      </c>
      <c r="DH1301" s="284">
        <f t="shared" si="272"/>
        <v>0.75</v>
      </c>
      <c r="DI1301" s="284">
        <f t="shared" si="273"/>
        <v>0</v>
      </c>
      <c r="DJ1301" s="284">
        <f t="shared" si="274"/>
        <v>0</v>
      </c>
      <c r="DK1301" s="295">
        <f t="shared" si="275"/>
        <v>0.25</v>
      </c>
      <c r="DL1301" s="297">
        <f t="shared" si="276"/>
        <v>2</v>
      </c>
      <c r="DM1301" s="430">
        <f>IFERROR(IF(CA1301="D",IF(DL1301="A dispo.",DF1301*VLOOKUP('DATI INPUT'!$F$27,TARIFFE_UD,4,FALSE),DF1301*VLOOKUP(DL1301,TARIFFE_UD,4,FALSE)),DF1301*VLOOKUP(CB1301-100,TARIFFE_UND,4,FALSE)),0)</f>
        <v>13.864995813297574</v>
      </c>
      <c r="DN1301" s="430">
        <f>IFERROR(IF(CA1301="D",IF(DL1301="A dispo.",DK1301*VLOOKUP('DATI INPUT'!$F$27,TARIFFE_UD,5,FALSE),DK1301*VLOOKUP(DL1301,TARIFFE_UD,5,FALSE)),DK1301*VLOOKUP(CB1301-100,TARIFFE_UND,5,FALSE)),0)</f>
        <v>12.860932971517709</v>
      </c>
      <c r="DO1301" s="431">
        <f t="shared" si="277"/>
        <v>5.9287848152820288E-3</v>
      </c>
      <c r="DP1301" s="299">
        <f>IFERROR(IF(CA1301="D",IF(DL1301="A dispo.",DF1301*VLOOKUP('DATI INPUT'!$F$27,TARIFFE_UD,2,FALSE),DF1301*VLOOKUP(DL1301,TARIFFE_UD,2,FALSE)),DF1301*VLOOKUP(CB1301-100,TARIFFE_UND,2,FALSE)),0)</f>
        <v>17.322375069821987</v>
      </c>
      <c r="DQ1301" s="299">
        <f>IFERROR(IF(CA1301="D",IF(DL1301="A dispo.",DK1301*VLOOKUP('DATI INPUT'!$F$27,TARIFFE_UD,3,FALSE),DK1301*VLOOKUP(DL1301,TARIFFE_UD,3,FALSE)),DK1301*VLOOKUP(CB1301-100,TARIFFE_UND,3,FALSE)),0)</f>
        <v>11.519455680779611</v>
      </c>
      <c r="DR1301" s="299">
        <f t="shared" si="278"/>
        <v>28.841830750601599</v>
      </c>
    </row>
    <row r="1302" spans="1:122" x14ac:dyDescent="0.25">
      <c r="A1302" t="s">
        <v>9894</v>
      </c>
      <c r="B1302" t="s">
        <v>9895</v>
      </c>
      <c r="C1302" t="s">
        <v>1695</v>
      </c>
      <c r="D1302" t="s">
        <v>10465</v>
      </c>
      <c r="E1302" t="s">
        <v>268</v>
      </c>
      <c r="F1302" t="s">
        <v>156</v>
      </c>
      <c r="G1302" t="s">
        <v>9897</v>
      </c>
      <c r="H1302" t="s">
        <v>3307</v>
      </c>
      <c r="I1302" t="s">
        <v>9898</v>
      </c>
      <c r="J1302" t="s">
        <v>274</v>
      </c>
      <c r="K1302" t="s">
        <v>9899</v>
      </c>
      <c r="L1302" t="s">
        <v>960</v>
      </c>
      <c r="M1302" t="s">
        <v>9900</v>
      </c>
      <c r="N1302" t="s">
        <v>5423</v>
      </c>
      <c r="O1302" t="s">
        <v>1258</v>
      </c>
      <c r="P1302" t="s">
        <v>9901</v>
      </c>
      <c r="Q1302" t="s">
        <v>271</v>
      </c>
      <c r="R1302" t="s">
        <v>153</v>
      </c>
      <c r="S1302" t="s">
        <v>268</v>
      </c>
      <c r="T1302" t="s">
        <v>268</v>
      </c>
      <c r="U1302" t="s">
        <v>268</v>
      </c>
      <c r="V1302" t="s">
        <v>268</v>
      </c>
      <c r="W1302" t="s">
        <v>1933</v>
      </c>
      <c r="X1302" t="s">
        <v>1934</v>
      </c>
      <c r="Y1302" t="s">
        <v>544</v>
      </c>
      <c r="Z1302" t="s">
        <v>268</v>
      </c>
      <c r="AA1302" t="s">
        <v>268</v>
      </c>
      <c r="AB1302" t="s">
        <v>268</v>
      </c>
      <c r="AC1302" t="s">
        <v>268</v>
      </c>
      <c r="AD1302" t="s">
        <v>268</v>
      </c>
      <c r="AE1302" t="s">
        <v>287</v>
      </c>
      <c r="AF1302" t="s">
        <v>1811</v>
      </c>
      <c r="AG1302" t="s">
        <v>875</v>
      </c>
      <c r="AH1302" t="s">
        <v>1935</v>
      </c>
      <c r="AI1302" t="s">
        <v>677</v>
      </c>
      <c r="AJ1302" t="s">
        <v>268</v>
      </c>
      <c r="AK1302" t="s">
        <v>395</v>
      </c>
      <c r="AL1302" t="s">
        <v>268</v>
      </c>
      <c r="AM1302" t="s">
        <v>288</v>
      </c>
      <c r="AN1302" t="s">
        <v>268</v>
      </c>
      <c r="AO1302" t="s">
        <v>268</v>
      </c>
      <c r="AP1302" t="s">
        <v>268</v>
      </c>
      <c r="AQ1302" t="s">
        <v>268</v>
      </c>
      <c r="AR1302" t="s">
        <v>268</v>
      </c>
      <c r="AS1302" t="s">
        <v>268</v>
      </c>
      <c r="AT1302" t="s">
        <v>268</v>
      </c>
      <c r="AU1302" t="s">
        <v>268</v>
      </c>
      <c r="AV1302" t="s">
        <v>268</v>
      </c>
      <c r="AW1302" t="s">
        <v>268</v>
      </c>
      <c r="AX1302" t="s">
        <v>268</v>
      </c>
      <c r="AY1302" t="s">
        <v>268</v>
      </c>
      <c r="AZ1302" t="s">
        <v>268</v>
      </c>
      <c r="BA1302" t="s">
        <v>268</v>
      </c>
      <c r="BB1302" t="s">
        <v>268</v>
      </c>
      <c r="BC1302" t="s">
        <v>268</v>
      </c>
      <c r="BD1302" t="s">
        <v>268</v>
      </c>
      <c r="BE1302" t="s">
        <v>268</v>
      </c>
      <c r="BF1302" t="s">
        <v>268</v>
      </c>
      <c r="BG1302" t="s">
        <v>268</v>
      </c>
      <c r="BH1302" t="s">
        <v>268</v>
      </c>
      <c r="BI1302" t="s">
        <v>268</v>
      </c>
      <c r="BJ1302" t="s">
        <v>268</v>
      </c>
      <c r="BK1302" t="s">
        <v>268</v>
      </c>
      <c r="BL1302" t="s">
        <v>268</v>
      </c>
      <c r="BM1302" t="s">
        <v>268</v>
      </c>
      <c r="BN1302" t="s">
        <v>268</v>
      </c>
      <c r="BO1302" t="s">
        <v>268</v>
      </c>
      <c r="BP1302" t="s">
        <v>268</v>
      </c>
      <c r="BQ1302" t="s">
        <v>268</v>
      </c>
      <c r="BR1302" t="s">
        <v>268</v>
      </c>
      <c r="BS1302" t="s">
        <v>268</v>
      </c>
      <c r="BT1302" t="s">
        <v>268</v>
      </c>
      <c r="BU1302" t="s">
        <v>268</v>
      </c>
      <c r="BV1302" t="s">
        <v>268</v>
      </c>
      <c r="BW1302" t="s">
        <v>268</v>
      </c>
      <c r="BX1302" t="s">
        <v>268</v>
      </c>
      <c r="BY1302">
        <v>48</v>
      </c>
      <c r="BZ1302">
        <v>48</v>
      </c>
      <c r="CA1302" t="s">
        <v>142</v>
      </c>
      <c r="CB1302" s="356">
        <v>122</v>
      </c>
      <c r="CC1302" t="s">
        <v>876</v>
      </c>
      <c r="CD1302" t="s">
        <v>268</v>
      </c>
      <c r="CE1302" t="s">
        <v>268</v>
      </c>
      <c r="CF1302" t="s">
        <v>268</v>
      </c>
      <c r="CG1302" t="s">
        <v>268</v>
      </c>
      <c r="CH1302" t="s">
        <v>268</v>
      </c>
      <c r="CI1302" t="s">
        <v>268</v>
      </c>
      <c r="CJ1302" t="s">
        <v>268</v>
      </c>
      <c r="CK1302" t="s">
        <v>268</v>
      </c>
      <c r="CL1302" t="s">
        <v>268</v>
      </c>
      <c r="CM1302" t="s">
        <v>11224</v>
      </c>
      <c r="CN1302">
        <v>97.83</v>
      </c>
      <c r="CO1302" t="s">
        <v>268</v>
      </c>
      <c r="CP1302">
        <v>97.83</v>
      </c>
      <c r="CQ1302">
        <v>365</v>
      </c>
      <c r="CR1302" t="s">
        <v>878</v>
      </c>
      <c r="CS1302" t="s">
        <v>11225</v>
      </c>
      <c r="CT1302" t="s">
        <v>11226</v>
      </c>
      <c r="CU1302" t="s">
        <v>11227</v>
      </c>
      <c r="CV1302" t="s">
        <v>268</v>
      </c>
      <c r="CW1302" t="s">
        <v>268</v>
      </c>
      <c r="CX1302" t="s">
        <v>268</v>
      </c>
      <c r="CY1302" t="s">
        <v>268</v>
      </c>
      <c r="CZ1302" t="s">
        <v>268</v>
      </c>
      <c r="DA1302" t="s">
        <v>268</v>
      </c>
      <c r="DB1302" s="429">
        <f t="shared" si="266"/>
        <v>0</v>
      </c>
      <c r="DC1302" s="284">
        <f t="shared" si="267"/>
        <v>0</v>
      </c>
      <c r="DD1302" s="284">
        <f t="shared" si="268"/>
        <v>0</v>
      </c>
      <c r="DE1302" s="284">
        <f t="shared" si="269"/>
        <v>0</v>
      </c>
      <c r="DF1302" s="295">
        <f t="shared" si="270"/>
        <v>47.999999999999993</v>
      </c>
      <c r="DG1302" s="284">
        <f t="shared" si="271"/>
        <v>0</v>
      </c>
      <c r="DH1302" s="284">
        <f t="shared" si="272"/>
        <v>0</v>
      </c>
      <c r="DI1302" s="284">
        <f t="shared" si="273"/>
        <v>0</v>
      </c>
      <c r="DJ1302" s="284">
        <f t="shared" si="274"/>
        <v>0</v>
      </c>
      <c r="DK1302" s="295">
        <f t="shared" si="275"/>
        <v>1</v>
      </c>
      <c r="DL1302" s="297" t="str">
        <f t="shared" si="276"/>
        <v>A dispo.</v>
      </c>
      <c r="DM1302" s="430">
        <f>IFERROR(IF(CA1302="D",IF(DL1302="A dispo.",DF1302*VLOOKUP('DATI INPUT'!$F$27,TARIFFE_UD,4,FALSE),DF1302*VLOOKUP(DL1302,TARIFFE_UD,4,FALSE)),DF1302*VLOOKUP(CB1302-100,TARIFFE_UND,4,FALSE)),0)</f>
        <v>30.42646681657823</v>
      </c>
      <c r="DN1302" s="430">
        <f>IFERROR(IF(CA1302="D",IF(DL1302="A dispo.",DK1302*VLOOKUP('DATI INPUT'!$F$27,TARIFFE_UD,5,FALSE),DK1302*VLOOKUP(DL1302,TARIFFE_UD,5,FALSE)),DK1302*VLOOKUP(CB1302-100,TARIFFE_UND,5,FALSE)),0)</f>
        <v>67.397800635548478</v>
      </c>
      <c r="DO1302" s="431">
        <f t="shared" si="277"/>
        <v>-5.7325478732934698E-3</v>
      </c>
      <c r="DP1302" s="299">
        <f>IFERROR(IF(CA1302="D",IF(DL1302="A dispo.",DF1302*VLOOKUP('DATI INPUT'!$F$27,TARIFFE_UD,2,FALSE),DF1302*VLOOKUP(DL1302,TARIFFE_UD,2,FALSE)),DF1302*VLOOKUP(CB1302-100,TARIFFE_UND,2,FALSE)),0)</f>
        <v>38.013619141577507</v>
      </c>
      <c r="DQ1302" s="299">
        <f>IFERROR(IF(CA1302="D",IF(DL1302="A dispo.",DK1302*VLOOKUP('DATI INPUT'!$F$27,TARIFFE_UD,3,FALSE),DK1302*VLOOKUP(DL1302,TARIFFE_UD,3,FALSE)),DK1302*VLOOKUP(CB1302-100,TARIFFE_UND,3,FALSE)),0)</f>
        <v>60.367780403072892</v>
      </c>
      <c r="DR1302" s="299">
        <f t="shared" si="278"/>
        <v>98.381399544650407</v>
      </c>
    </row>
    <row r="1303" spans="1:122" x14ac:dyDescent="0.25">
      <c r="A1303" t="s">
        <v>9902</v>
      </c>
      <c r="B1303" t="s">
        <v>9895</v>
      </c>
      <c r="C1303" t="s">
        <v>9903</v>
      </c>
      <c r="D1303" t="s">
        <v>10465</v>
      </c>
      <c r="E1303" t="s">
        <v>268</v>
      </c>
      <c r="F1303" t="s">
        <v>156</v>
      </c>
      <c r="G1303" t="s">
        <v>9897</v>
      </c>
      <c r="H1303" t="s">
        <v>3307</v>
      </c>
      <c r="I1303" t="s">
        <v>9898</v>
      </c>
      <c r="J1303" t="s">
        <v>274</v>
      </c>
      <c r="K1303" t="s">
        <v>9899</v>
      </c>
      <c r="L1303" t="s">
        <v>960</v>
      </c>
      <c r="M1303" t="s">
        <v>9900</v>
      </c>
      <c r="N1303" t="s">
        <v>5423</v>
      </c>
      <c r="O1303" t="s">
        <v>1258</v>
      </c>
      <c r="P1303" t="s">
        <v>9901</v>
      </c>
      <c r="Q1303" t="s">
        <v>271</v>
      </c>
      <c r="R1303" t="s">
        <v>153</v>
      </c>
      <c r="S1303" t="s">
        <v>268</v>
      </c>
      <c r="T1303" t="s">
        <v>268</v>
      </c>
      <c r="U1303" t="s">
        <v>268</v>
      </c>
      <c r="V1303" t="s">
        <v>268</v>
      </c>
      <c r="W1303" t="s">
        <v>1933</v>
      </c>
      <c r="X1303" t="s">
        <v>1934</v>
      </c>
      <c r="Y1303" t="s">
        <v>544</v>
      </c>
      <c r="Z1303" t="s">
        <v>268</v>
      </c>
      <c r="AA1303" t="s">
        <v>268</v>
      </c>
      <c r="AB1303" t="s">
        <v>268</v>
      </c>
      <c r="AC1303" t="s">
        <v>268</v>
      </c>
      <c r="AD1303" t="s">
        <v>268</v>
      </c>
      <c r="AE1303" t="s">
        <v>287</v>
      </c>
      <c r="AF1303" t="s">
        <v>1811</v>
      </c>
      <c r="AG1303" t="s">
        <v>875</v>
      </c>
      <c r="AH1303" t="s">
        <v>1935</v>
      </c>
      <c r="AI1303" t="s">
        <v>677</v>
      </c>
      <c r="AJ1303" t="s">
        <v>268</v>
      </c>
      <c r="AK1303" t="s">
        <v>713</v>
      </c>
      <c r="AL1303" t="s">
        <v>268</v>
      </c>
      <c r="AM1303" t="s">
        <v>353</v>
      </c>
      <c r="AN1303" t="s">
        <v>268</v>
      </c>
      <c r="AO1303" t="s">
        <v>268</v>
      </c>
      <c r="AP1303" t="s">
        <v>268</v>
      </c>
      <c r="AQ1303" t="s">
        <v>268</v>
      </c>
      <c r="AR1303" t="s">
        <v>268</v>
      </c>
      <c r="AS1303" t="s">
        <v>268</v>
      </c>
      <c r="AT1303" t="s">
        <v>268</v>
      </c>
      <c r="AU1303" t="s">
        <v>268</v>
      </c>
      <c r="AV1303" t="s">
        <v>268</v>
      </c>
      <c r="AW1303" t="s">
        <v>268</v>
      </c>
      <c r="AX1303" t="s">
        <v>268</v>
      </c>
      <c r="AY1303" t="s">
        <v>268</v>
      </c>
      <c r="AZ1303" t="s">
        <v>268</v>
      </c>
      <c r="BA1303" t="s">
        <v>268</v>
      </c>
      <c r="BB1303" t="s">
        <v>268</v>
      </c>
      <c r="BC1303" t="s">
        <v>268</v>
      </c>
      <c r="BD1303" t="s">
        <v>268</v>
      </c>
      <c r="BE1303" t="s">
        <v>268</v>
      </c>
      <c r="BF1303" t="s">
        <v>268</v>
      </c>
      <c r="BG1303" t="s">
        <v>268</v>
      </c>
      <c r="BH1303" t="s">
        <v>268</v>
      </c>
      <c r="BI1303" t="s">
        <v>268</v>
      </c>
      <c r="BJ1303" t="s">
        <v>268</v>
      </c>
      <c r="BK1303" t="s">
        <v>268</v>
      </c>
      <c r="BL1303" t="s">
        <v>268</v>
      </c>
      <c r="BM1303" t="s">
        <v>268</v>
      </c>
      <c r="BN1303" t="s">
        <v>268</v>
      </c>
      <c r="BO1303" t="s">
        <v>268</v>
      </c>
      <c r="BP1303" t="s">
        <v>268</v>
      </c>
      <c r="BQ1303" t="s">
        <v>268</v>
      </c>
      <c r="BR1303" t="s">
        <v>268</v>
      </c>
      <c r="BS1303" t="s">
        <v>268</v>
      </c>
      <c r="BT1303" t="s">
        <v>268</v>
      </c>
      <c r="BU1303" t="s">
        <v>268</v>
      </c>
      <c r="BV1303" t="s">
        <v>268</v>
      </c>
      <c r="BW1303" t="s">
        <v>268</v>
      </c>
      <c r="BX1303" t="s">
        <v>268</v>
      </c>
      <c r="BY1303">
        <v>14</v>
      </c>
      <c r="BZ1303">
        <v>14</v>
      </c>
      <c r="CA1303" t="s">
        <v>142</v>
      </c>
      <c r="CB1303" s="356">
        <v>123</v>
      </c>
      <c r="CC1303" t="s">
        <v>1817</v>
      </c>
      <c r="CD1303" t="s">
        <v>268</v>
      </c>
      <c r="CE1303" t="s">
        <v>268</v>
      </c>
      <c r="CF1303" t="s">
        <v>268</v>
      </c>
      <c r="CG1303" t="s">
        <v>268</v>
      </c>
      <c r="CH1303" t="s">
        <v>268</v>
      </c>
      <c r="CI1303" t="s">
        <v>268</v>
      </c>
      <c r="CJ1303" t="s">
        <v>268</v>
      </c>
      <c r="CK1303" t="s">
        <v>268</v>
      </c>
      <c r="CL1303" t="s">
        <v>268</v>
      </c>
      <c r="CM1303" t="s">
        <v>11224</v>
      </c>
      <c r="CN1303">
        <v>8.8699999999999992</v>
      </c>
      <c r="CO1303" t="s">
        <v>268</v>
      </c>
      <c r="CP1303">
        <v>8.8699999999999992</v>
      </c>
      <c r="CQ1303">
        <v>365</v>
      </c>
      <c r="CR1303" t="s">
        <v>878</v>
      </c>
      <c r="CS1303" t="s">
        <v>11225</v>
      </c>
      <c r="CT1303" t="s">
        <v>11226</v>
      </c>
      <c r="CU1303" t="s">
        <v>11227</v>
      </c>
      <c r="CV1303" t="s">
        <v>268</v>
      </c>
      <c r="CW1303" t="s">
        <v>268</v>
      </c>
      <c r="CX1303" t="s">
        <v>268</v>
      </c>
      <c r="CY1303" t="s">
        <v>268</v>
      </c>
      <c r="CZ1303" t="s">
        <v>268</v>
      </c>
      <c r="DA1303" t="s">
        <v>268</v>
      </c>
      <c r="DB1303" s="429">
        <f t="shared" si="266"/>
        <v>0</v>
      </c>
      <c r="DC1303" s="284">
        <f t="shared" si="267"/>
        <v>0</v>
      </c>
      <c r="DD1303" s="284">
        <f t="shared" si="268"/>
        <v>0</v>
      </c>
      <c r="DE1303" s="284">
        <f t="shared" si="269"/>
        <v>0</v>
      </c>
      <c r="DF1303" s="295">
        <f t="shared" si="270"/>
        <v>14</v>
      </c>
      <c r="DG1303" s="284">
        <f t="shared" si="271"/>
        <v>1</v>
      </c>
      <c r="DH1303" s="284">
        <f t="shared" si="272"/>
        <v>0</v>
      </c>
      <c r="DI1303" s="284">
        <f t="shared" si="273"/>
        <v>0</v>
      </c>
      <c r="DJ1303" s="284">
        <f t="shared" si="274"/>
        <v>0</v>
      </c>
      <c r="DK1303" s="295">
        <f t="shared" si="275"/>
        <v>0</v>
      </c>
      <c r="DL1303" s="297" t="str">
        <f t="shared" si="276"/>
        <v>A dispo.</v>
      </c>
      <c r="DM1303" s="430">
        <f>IFERROR(IF(CA1303="D",IF(DL1303="A dispo.",DF1303*VLOOKUP('DATI INPUT'!$F$27,TARIFFE_UD,4,FALSE),DF1303*VLOOKUP(DL1303,TARIFFE_UD,4,FALSE)),DF1303*VLOOKUP(CB1303-100,TARIFFE_UND,4,FALSE)),0)</f>
        <v>8.8743861548353173</v>
      </c>
      <c r="DN1303" s="430">
        <f>IFERROR(IF(CA1303="D",IF(DL1303="A dispo.",DK1303*VLOOKUP('DATI INPUT'!$F$27,TARIFFE_UD,5,FALSE),DK1303*VLOOKUP(DL1303,TARIFFE_UD,5,FALSE)),DK1303*VLOOKUP(CB1303-100,TARIFFE_UND,5,FALSE)),0)</f>
        <v>0</v>
      </c>
      <c r="DO1303" s="431">
        <f t="shared" si="277"/>
        <v>4.3861548353181234E-3</v>
      </c>
      <c r="DP1303" s="299">
        <f>IFERROR(IF(CA1303="D",IF(DL1303="A dispo.",DF1303*VLOOKUP('DATI INPUT'!$F$27,TARIFFE_UD,2,FALSE),DF1303*VLOOKUP(DL1303,TARIFFE_UD,2,FALSE)),DF1303*VLOOKUP(CB1303-100,TARIFFE_UND,2,FALSE)),0)</f>
        <v>11.087305582960109</v>
      </c>
      <c r="DQ1303" s="299">
        <f>IFERROR(IF(CA1303="D",IF(DL1303="A dispo.",DK1303*VLOOKUP('DATI INPUT'!$F$27,TARIFFE_UD,3,FALSE),DK1303*VLOOKUP(DL1303,TARIFFE_UD,3,FALSE)),DK1303*VLOOKUP(CB1303-100,TARIFFE_UND,3,FALSE)),0)</f>
        <v>0</v>
      </c>
      <c r="DR1303" s="299">
        <f t="shared" si="278"/>
        <v>11.087305582960109</v>
      </c>
    </row>
    <row r="1304" spans="1:122" x14ac:dyDescent="0.25">
      <c r="A1304" t="s">
        <v>9904</v>
      </c>
      <c r="B1304" t="s">
        <v>9905</v>
      </c>
      <c r="C1304" t="s">
        <v>9906</v>
      </c>
      <c r="D1304" t="s">
        <v>9907</v>
      </c>
      <c r="E1304" t="s">
        <v>268</v>
      </c>
      <c r="F1304" t="s">
        <v>156</v>
      </c>
      <c r="G1304" t="s">
        <v>9908</v>
      </c>
      <c r="H1304" t="s">
        <v>9909</v>
      </c>
      <c r="I1304" t="s">
        <v>9910</v>
      </c>
      <c r="J1304" t="s">
        <v>274</v>
      </c>
      <c r="K1304" t="s">
        <v>9911</v>
      </c>
      <c r="L1304" t="s">
        <v>9912</v>
      </c>
      <c r="M1304" t="s">
        <v>8500</v>
      </c>
      <c r="N1304" t="s">
        <v>984</v>
      </c>
      <c r="O1304" t="s">
        <v>873</v>
      </c>
      <c r="P1304" t="s">
        <v>2930</v>
      </c>
      <c r="Q1304" t="s">
        <v>280</v>
      </c>
      <c r="R1304" t="s">
        <v>268</v>
      </c>
      <c r="S1304" t="s">
        <v>268</v>
      </c>
      <c r="T1304" t="s">
        <v>268</v>
      </c>
      <c r="U1304" t="s">
        <v>268</v>
      </c>
      <c r="V1304" t="s">
        <v>268</v>
      </c>
      <c r="W1304" t="s">
        <v>8500</v>
      </c>
      <c r="X1304" t="s">
        <v>2930</v>
      </c>
      <c r="Y1304" t="s">
        <v>280</v>
      </c>
      <c r="Z1304" t="s">
        <v>268</v>
      </c>
      <c r="AA1304" t="s">
        <v>268</v>
      </c>
      <c r="AB1304" t="s">
        <v>268</v>
      </c>
      <c r="AC1304" t="s">
        <v>268</v>
      </c>
      <c r="AD1304" t="s">
        <v>268</v>
      </c>
      <c r="AE1304" t="s">
        <v>287</v>
      </c>
      <c r="AF1304" t="s">
        <v>1811</v>
      </c>
      <c r="AG1304" t="s">
        <v>875</v>
      </c>
      <c r="AH1304" t="s">
        <v>1848</v>
      </c>
      <c r="AI1304" t="s">
        <v>850</v>
      </c>
      <c r="AJ1304" t="s">
        <v>268</v>
      </c>
      <c r="AK1304" t="s">
        <v>395</v>
      </c>
      <c r="AL1304" t="s">
        <v>268</v>
      </c>
      <c r="AM1304" t="s">
        <v>405</v>
      </c>
      <c r="AN1304" t="s">
        <v>268</v>
      </c>
      <c r="AO1304" t="s">
        <v>268</v>
      </c>
      <c r="AP1304" t="s">
        <v>268</v>
      </c>
      <c r="AQ1304" t="s">
        <v>268</v>
      </c>
      <c r="AR1304" t="s">
        <v>268</v>
      </c>
      <c r="AS1304" t="s">
        <v>268</v>
      </c>
      <c r="AT1304" t="s">
        <v>268</v>
      </c>
      <c r="AU1304" t="s">
        <v>268</v>
      </c>
      <c r="AV1304" t="s">
        <v>268</v>
      </c>
      <c r="AW1304" t="s">
        <v>268</v>
      </c>
      <c r="AX1304" t="s">
        <v>268</v>
      </c>
      <c r="AY1304" t="s">
        <v>268</v>
      </c>
      <c r="AZ1304" t="s">
        <v>268</v>
      </c>
      <c r="BA1304" t="s">
        <v>268</v>
      </c>
      <c r="BB1304" t="s">
        <v>268</v>
      </c>
      <c r="BC1304" t="s">
        <v>268</v>
      </c>
      <c r="BD1304" t="s">
        <v>268</v>
      </c>
      <c r="BE1304" t="s">
        <v>268</v>
      </c>
      <c r="BF1304" t="s">
        <v>268</v>
      </c>
      <c r="BG1304" t="s">
        <v>268</v>
      </c>
      <c r="BH1304" t="s">
        <v>268</v>
      </c>
      <c r="BI1304" t="s">
        <v>268</v>
      </c>
      <c r="BJ1304" t="s">
        <v>268</v>
      </c>
      <c r="BK1304" t="s">
        <v>268</v>
      </c>
      <c r="BL1304" t="s">
        <v>268</v>
      </c>
      <c r="BM1304" t="s">
        <v>268</v>
      </c>
      <c r="BN1304" t="s">
        <v>268</v>
      </c>
      <c r="BO1304" t="s">
        <v>268</v>
      </c>
      <c r="BP1304" t="s">
        <v>268</v>
      </c>
      <c r="BQ1304" t="s">
        <v>268</v>
      </c>
      <c r="BR1304" t="s">
        <v>268</v>
      </c>
      <c r="BS1304" t="s">
        <v>268</v>
      </c>
      <c r="BT1304" t="s">
        <v>268</v>
      </c>
      <c r="BU1304" t="s">
        <v>268</v>
      </c>
      <c r="BV1304" t="s">
        <v>268</v>
      </c>
      <c r="BW1304" t="s">
        <v>268</v>
      </c>
      <c r="BX1304" t="s">
        <v>268</v>
      </c>
      <c r="BY1304">
        <v>50</v>
      </c>
      <c r="BZ1304">
        <v>50</v>
      </c>
      <c r="CA1304" t="s">
        <v>142</v>
      </c>
      <c r="CB1304" s="356">
        <v>122</v>
      </c>
      <c r="CC1304" t="s">
        <v>876</v>
      </c>
      <c r="CD1304" t="s">
        <v>268</v>
      </c>
      <c r="CE1304" t="s">
        <v>268</v>
      </c>
      <c r="CF1304" s="356">
        <v>4</v>
      </c>
      <c r="CG1304" t="s">
        <v>268</v>
      </c>
      <c r="CH1304" t="s">
        <v>268</v>
      </c>
      <c r="CI1304" t="s">
        <v>268</v>
      </c>
      <c r="CJ1304" t="s">
        <v>268</v>
      </c>
      <c r="CK1304" t="s">
        <v>268</v>
      </c>
      <c r="CL1304" t="s">
        <v>268</v>
      </c>
      <c r="CM1304" t="s">
        <v>11224</v>
      </c>
      <c r="CN1304">
        <v>116.42</v>
      </c>
      <c r="CO1304" t="s">
        <v>268</v>
      </c>
      <c r="CP1304">
        <v>116.42</v>
      </c>
      <c r="CQ1304">
        <v>365</v>
      </c>
      <c r="CR1304" t="s">
        <v>878</v>
      </c>
      <c r="CS1304" t="s">
        <v>11225</v>
      </c>
      <c r="CT1304" t="s">
        <v>11226</v>
      </c>
      <c r="CU1304" t="s">
        <v>11227</v>
      </c>
      <c r="CV1304" t="s">
        <v>268</v>
      </c>
      <c r="CW1304" t="s">
        <v>268</v>
      </c>
      <c r="CX1304" t="s">
        <v>268</v>
      </c>
      <c r="CY1304" t="s">
        <v>268</v>
      </c>
      <c r="CZ1304" t="s">
        <v>268</v>
      </c>
      <c r="DA1304" t="s">
        <v>268</v>
      </c>
      <c r="DB1304" s="429">
        <f t="shared" si="266"/>
        <v>0</v>
      </c>
      <c r="DC1304" s="284">
        <f t="shared" si="267"/>
        <v>0</v>
      </c>
      <c r="DD1304" s="284">
        <f t="shared" si="268"/>
        <v>0</v>
      </c>
      <c r="DE1304" s="284">
        <f t="shared" si="269"/>
        <v>0</v>
      </c>
      <c r="DF1304" s="295">
        <f t="shared" si="270"/>
        <v>50</v>
      </c>
      <c r="DG1304" s="284">
        <f t="shared" si="271"/>
        <v>0</v>
      </c>
      <c r="DH1304" s="284">
        <f t="shared" si="272"/>
        <v>0</v>
      </c>
      <c r="DI1304" s="284">
        <f t="shared" si="273"/>
        <v>0</v>
      </c>
      <c r="DJ1304" s="284">
        <f t="shared" si="274"/>
        <v>0</v>
      </c>
      <c r="DK1304" s="295">
        <f t="shared" si="275"/>
        <v>1</v>
      </c>
      <c r="DL1304" s="297">
        <f t="shared" si="276"/>
        <v>4</v>
      </c>
      <c r="DM1304" s="430">
        <f>IFERROR(IF(CA1304="D",IF(DL1304="A dispo.",DF1304*VLOOKUP('DATI INPUT'!$F$27,TARIFFE_UD,4,FALSE),DF1304*VLOOKUP(DL1304,TARIFFE_UD,4,FALSE)),DF1304*VLOOKUP(CB1304-100,TARIFFE_UND,4,FALSE)),0)</f>
        <v>34.04195747225188</v>
      </c>
      <c r="DN1304" s="430">
        <f>IFERROR(IF(CA1304="D",IF(DL1304="A dispo.",DK1304*VLOOKUP('DATI INPUT'!$F$27,TARIFFE_UD,5,FALSE),DK1304*VLOOKUP(DL1304,TARIFFE_UD,5,FALSE)),DK1304*VLOOKUP(CB1304-100,TARIFFE_UND,5,FALSE)),0)</f>
        <v>82.375089665670373</v>
      </c>
      <c r="DO1304" s="431">
        <f t="shared" si="277"/>
        <v>-2.9528620777483638E-3</v>
      </c>
      <c r="DP1304" s="299">
        <f>IFERROR(IF(CA1304="D",IF(DL1304="A dispo.",DF1304*VLOOKUP('DATI INPUT'!$F$27,TARIFFE_UD,2,FALSE),DF1304*VLOOKUP(DL1304,TARIFFE_UD,2,FALSE)),DF1304*VLOOKUP(CB1304-100,TARIFFE_UND,2,FALSE)),0)</f>
        <v>42.530669564264976</v>
      </c>
      <c r="DQ1304" s="299">
        <f>IFERROR(IF(CA1304="D",IF(DL1304="A dispo.",DK1304*VLOOKUP('DATI INPUT'!$F$27,TARIFFE_UD,3,FALSE),DK1304*VLOOKUP(DL1304,TARIFFE_UD,3,FALSE)),DK1304*VLOOKUP(CB1304-100,TARIFFE_UND,3,FALSE)),0)</f>
        <v>73.78284271486686</v>
      </c>
      <c r="DR1304" s="299">
        <f t="shared" si="278"/>
        <v>116.31351227913183</v>
      </c>
    </row>
    <row r="1305" spans="1:122" x14ac:dyDescent="0.25">
      <c r="A1305" t="s">
        <v>9913</v>
      </c>
      <c r="B1305" t="s">
        <v>9914</v>
      </c>
      <c r="C1305" t="s">
        <v>1696</v>
      </c>
      <c r="D1305" t="s">
        <v>9915</v>
      </c>
      <c r="E1305" t="s">
        <v>268</v>
      </c>
      <c r="F1305" t="s">
        <v>156</v>
      </c>
      <c r="G1305" t="s">
        <v>9916</v>
      </c>
      <c r="H1305" t="s">
        <v>9917</v>
      </c>
      <c r="I1305" t="s">
        <v>344</v>
      </c>
      <c r="J1305" t="s">
        <v>274</v>
      </c>
      <c r="K1305" t="s">
        <v>1640</v>
      </c>
      <c r="L1305" t="s">
        <v>2060</v>
      </c>
      <c r="M1305" t="s">
        <v>6589</v>
      </c>
      <c r="N1305" t="s">
        <v>984</v>
      </c>
      <c r="O1305" t="s">
        <v>873</v>
      </c>
      <c r="P1305" t="s">
        <v>1310</v>
      </c>
      <c r="Q1305" t="s">
        <v>299</v>
      </c>
      <c r="R1305" t="s">
        <v>268</v>
      </c>
      <c r="S1305" t="s">
        <v>268</v>
      </c>
      <c r="T1305" t="s">
        <v>268</v>
      </c>
      <c r="U1305" t="s">
        <v>268</v>
      </c>
      <c r="V1305" t="s">
        <v>268</v>
      </c>
      <c r="W1305" t="s">
        <v>9918</v>
      </c>
      <c r="X1305" t="s">
        <v>1310</v>
      </c>
      <c r="Y1305" t="s">
        <v>299</v>
      </c>
      <c r="Z1305" t="s">
        <v>154</v>
      </c>
      <c r="AA1305" t="s">
        <v>268</v>
      </c>
      <c r="AB1305" t="s">
        <v>268</v>
      </c>
      <c r="AC1305" t="s">
        <v>268</v>
      </c>
      <c r="AD1305" t="s">
        <v>268</v>
      </c>
      <c r="AE1305" t="s">
        <v>287</v>
      </c>
      <c r="AF1305" t="s">
        <v>1811</v>
      </c>
      <c r="AG1305" t="s">
        <v>875</v>
      </c>
      <c r="AH1305" t="s">
        <v>1812</v>
      </c>
      <c r="AI1305" t="s">
        <v>968</v>
      </c>
      <c r="AJ1305" t="s">
        <v>268</v>
      </c>
      <c r="AK1305" t="s">
        <v>382</v>
      </c>
      <c r="AL1305" t="s">
        <v>268</v>
      </c>
      <c r="AM1305" t="s">
        <v>355</v>
      </c>
      <c r="AN1305" t="s">
        <v>268</v>
      </c>
      <c r="AO1305" t="s">
        <v>268</v>
      </c>
      <c r="AP1305" t="s">
        <v>268</v>
      </c>
      <c r="AQ1305" t="s">
        <v>268</v>
      </c>
      <c r="AR1305" t="s">
        <v>268</v>
      </c>
      <c r="AS1305" t="s">
        <v>268</v>
      </c>
      <c r="AT1305" t="s">
        <v>268</v>
      </c>
      <c r="AU1305" t="s">
        <v>268</v>
      </c>
      <c r="AV1305" t="s">
        <v>268</v>
      </c>
      <c r="AW1305" t="s">
        <v>268</v>
      </c>
      <c r="AX1305" t="s">
        <v>268</v>
      </c>
      <c r="AY1305" t="s">
        <v>268</v>
      </c>
      <c r="AZ1305" t="s">
        <v>268</v>
      </c>
      <c r="BA1305" t="s">
        <v>268</v>
      </c>
      <c r="BB1305" t="s">
        <v>268</v>
      </c>
      <c r="BC1305" t="s">
        <v>268</v>
      </c>
      <c r="BD1305" t="s">
        <v>268</v>
      </c>
      <c r="BE1305" t="s">
        <v>268</v>
      </c>
      <c r="BF1305" t="s">
        <v>268</v>
      </c>
      <c r="BG1305" t="s">
        <v>268</v>
      </c>
      <c r="BH1305" t="s">
        <v>268</v>
      </c>
      <c r="BI1305" t="s">
        <v>268</v>
      </c>
      <c r="BJ1305" t="s">
        <v>268</v>
      </c>
      <c r="BK1305" t="s">
        <v>268</v>
      </c>
      <c r="BL1305" t="s">
        <v>268</v>
      </c>
      <c r="BM1305" t="s">
        <v>268</v>
      </c>
      <c r="BN1305" t="s">
        <v>268</v>
      </c>
      <c r="BO1305" t="s">
        <v>268</v>
      </c>
      <c r="BP1305" t="s">
        <v>268</v>
      </c>
      <c r="BQ1305" t="s">
        <v>268</v>
      </c>
      <c r="BR1305" t="s">
        <v>268</v>
      </c>
      <c r="BS1305" t="s">
        <v>268</v>
      </c>
      <c r="BT1305" t="s">
        <v>268</v>
      </c>
      <c r="BU1305" t="s">
        <v>268</v>
      </c>
      <c r="BV1305" t="s">
        <v>268</v>
      </c>
      <c r="BW1305" t="s">
        <v>268</v>
      </c>
      <c r="BX1305" t="s">
        <v>268</v>
      </c>
      <c r="BY1305">
        <v>80</v>
      </c>
      <c r="BZ1305">
        <v>80</v>
      </c>
      <c r="CA1305" t="s">
        <v>142</v>
      </c>
      <c r="CB1305" s="356">
        <v>122</v>
      </c>
      <c r="CC1305" t="s">
        <v>876</v>
      </c>
      <c r="CD1305" t="s">
        <v>268</v>
      </c>
      <c r="CE1305" t="s">
        <v>268</v>
      </c>
      <c r="CF1305" s="356">
        <v>1</v>
      </c>
      <c r="CG1305" t="s">
        <v>268</v>
      </c>
      <c r="CH1305" t="s">
        <v>268</v>
      </c>
      <c r="CI1305" t="s">
        <v>268</v>
      </c>
      <c r="CJ1305" t="s">
        <v>268</v>
      </c>
      <c r="CK1305" t="s">
        <v>268</v>
      </c>
      <c r="CL1305" t="s">
        <v>268</v>
      </c>
      <c r="CM1305" t="s">
        <v>11224</v>
      </c>
      <c r="CN1305">
        <v>56.37</v>
      </c>
      <c r="CO1305" t="s">
        <v>268</v>
      </c>
      <c r="CP1305">
        <v>56.37</v>
      </c>
      <c r="CQ1305">
        <v>365</v>
      </c>
      <c r="CR1305" t="s">
        <v>878</v>
      </c>
      <c r="CS1305" t="s">
        <v>11225</v>
      </c>
      <c r="CT1305" t="s">
        <v>11226</v>
      </c>
      <c r="CU1305" t="s">
        <v>11227</v>
      </c>
      <c r="CV1305" t="s">
        <v>268</v>
      </c>
      <c r="CW1305" t="s">
        <v>268</v>
      </c>
      <c r="CX1305" t="s">
        <v>268</v>
      </c>
      <c r="CY1305" t="s">
        <v>268</v>
      </c>
      <c r="CZ1305" t="s">
        <v>268</v>
      </c>
      <c r="DA1305" t="s">
        <v>268</v>
      </c>
      <c r="DB1305" s="429">
        <f t="shared" si="266"/>
        <v>0</v>
      </c>
      <c r="DC1305" s="284">
        <f t="shared" si="267"/>
        <v>0</v>
      </c>
      <c r="DD1305" s="284">
        <f t="shared" si="268"/>
        <v>0</v>
      </c>
      <c r="DE1305" s="284">
        <f t="shared" si="269"/>
        <v>0</v>
      </c>
      <c r="DF1305" s="295">
        <f t="shared" si="270"/>
        <v>80</v>
      </c>
      <c r="DG1305" s="284">
        <f t="shared" si="271"/>
        <v>0</v>
      </c>
      <c r="DH1305" s="284">
        <f t="shared" si="272"/>
        <v>0</v>
      </c>
      <c r="DI1305" s="284">
        <f t="shared" si="273"/>
        <v>0</v>
      </c>
      <c r="DJ1305" s="284">
        <f t="shared" si="274"/>
        <v>0</v>
      </c>
      <c r="DK1305" s="295">
        <f t="shared" si="275"/>
        <v>1</v>
      </c>
      <c r="DL1305" s="297">
        <f t="shared" si="276"/>
        <v>1</v>
      </c>
      <c r="DM1305" s="430">
        <f>IFERROR(IF(CA1305="D",IF(DL1305="A dispo.",DF1305*VLOOKUP('DATI INPUT'!$F$27,TARIFFE_UD,4,FALSE),DF1305*VLOOKUP(DL1305,TARIFFE_UD,4,FALSE)),DF1305*VLOOKUP(CB1305-100,TARIFFE_UND,4,FALSE)),0)</f>
        <v>39.44171624371252</v>
      </c>
      <c r="DN1305" s="430">
        <f>IFERROR(IF(CA1305="D",IF(DL1305="A dispo.",DK1305*VLOOKUP('DATI INPUT'!$F$27,TARIFFE_UD,5,FALSE),DK1305*VLOOKUP(DL1305,TARIFFE_UD,5,FALSE)),DK1305*VLOOKUP(CB1305-100,TARIFFE_UND,5,FALSE)),0)</f>
        <v>16.930848468833439</v>
      </c>
      <c r="DO1305" s="431">
        <f t="shared" si="277"/>
        <v>2.5647125459613562E-3</v>
      </c>
      <c r="DP1305" s="299">
        <f>IFERROR(IF(CA1305="D",IF(DL1305="A dispo.",DF1305*VLOOKUP('DATI INPUT'!$F$27,TARIFFE_UD,2,FALSE),DF1305*VLOOKUP(DL1305,TARIFFE_UD,2,FALSE)),DF1305*VLOOKUP(CB1305-100,TARIFFE_UND,2,FALSE)),0)</f>
        <v>49.276913702044929</v>
      </c>
      <c r="DQ1305" s="299">
        <f>IFERROR(IF(CA1305="D",IF(DL1305="A dispo.",DK1305*VLOOKUP('DATI INPUT'!$F$27,TARIFFE_UD,3,FALSE),DK1305*VLOOKUP(DL1305,TARIFFE_UD,3,FALSE)),DK1305*VLOOKUP(CB1305-100,TARIFFE_UND,3,FALSE)),0)</f>
        <v>15.164853048114928</v>
      </c>
      <c r="DR1305" s="299">
        <f t="shared" si="278"/>
        <v>64.441766750159857</v>
      </c>
    </row>
    <row r="1306" spans="1:122" x14ac:dyDescent="0.25">
      <c r="A1306" t="s">
        <v>9919</v>
      </c>
      <c r="B1306" t="s">
        <v>9920</v>
      </c>
      <c r="C1306" t="s">
        <v>1697</v>
      </c>
      <c r="D1306" t="s">
        <v>9921</v>
      </c>
      <c r="E1306" t="s">
        <v>268</v>
      </c>
      <c r="F1306" t="s">
        <v>156</v>
      </c>
      <c r="G1306" t="s">
        <v>9922</v>
      </c>
      <c r="H1306" t="s">
        <v>5862</v>
      </c>
      <c r="I1306" t="s">
        <v>297</v>
      </c>
      <c r="J1306" t="s">
        <v>274</v>
      </c>
      <c r="K1306" t="s">
        <v>9923</v>
      </c>
      <c r="L1306" t="s">
        <v>871</v>
      </c>
      <c r="M1306" t="s">
        <v>5864</v>
      </c>
      <c r="N1306" t="s">
        <v>984</v>
      </c>
      <c r="O1306" t="s">
        <v>873</v>
      </c>
      <c r="P1306" t="s">
        <v>1934</v>
      </c>
      <c r="Q1306" t="s">
        <v>346</v>
      </c>
      <c r="R1306" t="s">
        <v>268</v>
      </c>
      <c r="S1306" t="s">
        <v>268</v>
      </c>
      <c r="T1306" t="s">
        <v>268</v>
      </c>
      <c r="U1306" t="s">
        <v>268</v>
      </c>
      <c r="V1306" t="s">
        <v>268</v>
      </c>
      <c r="W1306" t="s">
        <v>4437</v>
      </c>
      <c r="X1306" t="s">
        <v>1847</v>
      </c>
      <c r="Y1306" t="s">
        <v>4438</v>
      </c>
      <c r="Z1306" t="s">
        <v>268</v>
      </c>
      <c r="AA1306" t="s">
        <v>268</v>
      </c>
      <c r="AB1306" t="s">
        <v>268</v>
      </c>
      <c r="AC1306" t="s">
        <v>268</v>
      </c>
      <c r="AD1306" t="s">
        <v>268</v>
      </c>
      <c r="AE1306" t="s">
        <v>287</v>
      </c>
      <c r="AF1306" t="s">
        <v>1811</v>
      </c>
      <c r="AG1306" t="s">
        <v>875</v>
      </c>
      <c r="AH1306" t="s">
        <v>1848</v>
      </c>
      <c r="AI1306" t="s">
        <v>638</v>
      </c>
      <c r="AJ1306" t="s">
        <v>268</v>
      </c>
      <c r="AK1306" t="s">
        <v>377</v>
      </c>
      <c r="AL1306" t="s">
        <v>268</v>
      </c>
      <c r="AM1306" t="s">
        <v>268</v>
      </c>
      <c r="AN1306" t="s">
        <v>268</v>
      </c>
      <c r="AO1306" t="s">
        <v>268</v>
      </c>
      <c r="AP1306" t="s">
        <v>268</v>
      </c>
      <c r="AQ1306" t="s">
        <v>268</v>
      </c>
      <c r="AR1306" t="s">
        <v>268</v>
      </c>
      <c r="AS1306" t="s">
        <v>268</v>
      </c>
      <c r="AT1306" t="s">
        <v>268</v>
      </c>
      <c r="AU1306" t="s">
        <v>268</v>
      </c>
      <c r="AV1306" t="s">
        <v>268</v>
      </c>
      <c r="AW1306" t="s">
        <v>268</v>
      </c>
      <c r="AX1306" t="s">
        <v>268</v>
      </c>
      <c r="AY1306" t="s">
        <v>268</v>
      </c>
      <c r="AZ1306" t="s">
        <v>268</v>
      </c>
      <c r="BA1306" t="s">
        <v>268</v>
      </c>
      <c r="BB1306" t="s">
        <v>268</v>
      </c>
      <c r="BC1306" t="s">
        <v>268</v>
      </c>
      <c r="BD1306" t="s">
        <v>268</v>
      </c>
      <c r="BE1306" t="s">
        <v>268</v>
      </c>
      <c r="BF1306" t="s">
        <v>268</v>
      </c>
      <c r="BG1306" t="s">
        <v>268</v>
      </c>
      <c r="BH1306" t="s">
        <v>268</v>
      </c>
      <c r="BI1306" t="s">
        <v>268</v>
      </c>
      <c r="BJ1306" t="s">
        <v>268</v>
      </c>
      <c r="BK1306" t="s">
        <v>268</v>
      </c>
      <c r="BL1306" t="s">
        <v>268</v>
      </c>
      <c r="BM1306" t="s">
        <v>268</v>
      </c>
      <c r="BN1306" t="s">
        <v>268</v>
      </c>
      <c r="BO1306" t="s">
        <v>268</v>
      </c>
      <c r="BP1306" t="s">
        <v>268</v>
      </c>
      <c r="BQ1306" t="s">
        <v>268</v>
      </c>
      <c r="BR1306" t="s">
        <v>268</v>
      </c>
      <c r="BS1306" t="s">
        <v>268</v>
      </c>
      <c r="BT1306" t="s">
        <v>268</v>
      </c>
      <c r="BU1306" t="s">
        <v>268</v>
      </c>
      <c r="BV1306" t="s">
        <v>268</v>
      </c>
      <c r="BW1306" t="s">
        <v>268</v>
      </c>
      <c r="BX1306" t="s">
        <v>268</v>
      </c>
      <c r="BY1306">
        <v>80</v>
      </c>
      <c r="BZ1306">
        <v>80</v>
      </c>
      <c r="CA1306" t="s">
        <v>142</v>
      </c>
      <c r="CB1306" s="356">
        <v>122</v>
      </c>
      <c r="CC1306" t="s">
        <v>876</v>
      </c>
      <c r="CD1306" t="s">
        <v>268</v>
      </c>
      <c r="CE1306" t="s">
        <v>268</v>
      </c>
      <c r="CF1306" s="356">
        <v>2</v>
      </c>
      <c r="CG1306" t="s">
        <v>268</v>
      </c>
      <c r="CH1306" t="s">
        <v>268</v>
      </c>
      <c r="CI1306" t="s">
        <v>268</v>
      </c>
      <c r="CJ1306" t="s">
        <v>268</v>
      </c>
      <c r="CK1306" t="s">
        <v>268</v>
      </c>
      <c r="CL1306" t="s">
        <v>268</v>
      </c>
      <c r="CM1306" t="s">
        <v>11224</v>
      </c>
      <c r="CN1306">
        <v>97.46</v>
      </c>
      <c r="CO1306" t="s">
        <v>268</v>
      </c>
      <c r="CP1306">
        <v>97.46</v>
      </c>
      <c r="CQ1306">
        <v>365</v>
      </c>
      <c r="CR1306" t="s">
        <v>878</v>
      </c>
      <c r="CS1306" t="s">
        <v>11225</v>
      </c>
      <c r="CT1306" t="s">
        <v>11226</v>
      </c>
      <c r="CU1306" t="s">
        <v>11227</v>
      </c>
      <c r="CV1306" t="s">
        <v>268</v>
      </c>
      <c r="CW1306" t="s">
        <v>268</v>
      </c>
      <c r="CX1306" t="s">
        <v>268</v>
      </c>
      <c r="CY1306" t="s">
        <v>268</v>
      </c>
      <c r="CZ1306" t="s">
        <v>268</v>
      </c>
      <c r="DA1306" t="s">
        <v>268</v>
      </c>
      <c r="DB1306" s="429">
        <f t="shared" si="266"/>
        <v>0</v>
      </c>
      <c r="DC1306" s="284">
        <f t="shared" si="267"/>
        <v>0</v>
      </c>
      <c r="DD1306" s="284">
        <f t="shared" si="268"/>
        <v>0</v>
      </c>
      <c r="DE1306" s="284">
        <f t="shared" si="269"/>
        <v>0</v>
      </c>
      <c r="DF1306" s="295">
        <f t="shared" si="270"/>
        <v>80</v>
      </c>
      <c r="DG1306" s="284">
        <f t="shared" si="271"/>
        <v>0</v>
      </c>
      <c r="DH1306" s="284">
        <f t="shared" si="272"/>
        <v>0</v>
      </c>
      <c r="DI1306" s="284">
        <f t="shared" si="273"/>
        <v>0</v>
      </c>
      <c r="DJ1306" s="284">
        <f t="shared" si="274"/>
        <v>0</v>
      </c>
      <c r="DK1306" s="295">
        <f t="shared" si="275"/>
        <v>1</v>
      </c>
      <c r="DL1306" s="297">
        <f t="shared" si="276"/>
        <v>2</v>
      </c>
      <c r="DM1306" s="430">
        <f>IFERROR(IF(CA1306="D",IF(DL1306="A dispo.",DF1306*VLOOKUP('DATI INPUT'!$F$27,TARIFFE_UD,4,FALSE),DF1306*VLOOKUP(DL1306,TARIFFE_UD,4,FALSE)),DF1306*VLOOKUP(CB1306-100,TARIFFE_UND,4,FALSE)),0)</f>
        <v>46.015335617664618</v>
      </c>
      <c r="DN1306" s="430">
        <f>IFERROR(IF(CA1306="D",IF(DL1306="A dispo.",DK1306*VLOOKUP('DATI INPUT'!$F$27,TARIFFE_UD,5,FALSE),DK1306*VLOOKUP(DL1306,TARIFFE_UD,5,FALSE)),DK1306*VLOOKUP(CB1306-100,TARIFFE_UND,5,FALSE)),0)</f>
        <v>51.443731886070836</v>
      </c>
      <c r="DO1306" s="431">
        <f t="shared" si="277"/>
        <v>-9.3249626453939527E-4</v>
      </c>
      <c r="DP1306" s="299">
        <f>IFERROR(IF(CA1306="D",IF(DL1306="A dispo.",DF1306*VLOOKUP('DATI INPUT'!$F$27,TARIFFE_UD,2,FALSE),DF1306*VLOOKUP(DL1306,TARIFFE_UD,2,FALSE)),DF1306*VLOOKUP(CB1306-100,TARIFFE_UND,2,FALSE)),0)</f>
        <v>57.489732652385754</v>
      </c>
      <c r="DQ1306" s="299">
        <f>IFERROR(IF(CA1306="D",IF(DL1306="A dispo.",DK1306*VLOOKUP('DATI INPUT'!$F$27,TARIFFE_UD,3,FALSE),DK1306*VLOOKUP(DL1306,TARIFFE_UD,3,FALSE)),DK1306*VLOOKUP(CB1306-100,TARIFFE_UND,3,FALSE)),0)</f>
        <v>46.077822723118445</v>
      </c>
      <c r="DR1306" s="299">
        <f t="shared" si="278"/>
        <v>103.5675553755042</v>
      </c>
    </row>
    <row r="1307" spans="1:122" x14ac:dyDescent="0.25">
      <c r="A1307" t="s">
        <v>9924</v>
      </c>
      <c r="B1307" t="s">
        <v>9509</v>
      </c>
      <c r="C1307" t="s">
        <v>1698</v>
      </c>
      <c r="D1307" t="s">
        <v>9511</v>
      </c>
      <c r="E1307" t="s">
        <v>268</v>
      </c>
      <c r="F1307" t="s">
        <v>156</v>
      </c>
      <c r="G1307" t="s">
        <v>9512</v>
      </c>
      <c r="H1307" t="s">
        <v>1033</v>
      </c>
      <c r="I1307" t="s">
        <v>9513</v>
      </c>
      <c r="J1307" t="s">
        <v>156</v>
      </c>
      <c r="K1307" t="s">
        <v>9514</v>
      </c>
      <c r="L1307" t="s">
        <v>960</v>
      </c>
      <c r="M1307" t="s">
        <v>6484</v>
      </c>
      <c r="N1307" t="s">
        <v>984</v>
      </c>
      <c r="O1307" t="s">
        <v>873</v>
      </c>
      <c r="P1307" t="s">
        <v>1934</v>
      </c>
      <c r="Q1307" t="s">
        <v>275</v>
      </c>
      <c r="R1307" t="s">
        <v>268</v>
      </c>
      <c r="S1307" t="s">
        <v>268</v>
      </c>
      <c r="T1307" t="s">
        <v>268</v>
      </c>
      <c r="U1307" t="s">
        <v>268</v>
      </c>
      <c r="V1307" t="s">
        <v>268</v>
      </c>
      <c r="W1307" t="s">
        <v>6484</v>
      </c>
      <c r="X1307" t="s">
        <v>1934</v>
      </c>
      <c r="Y1307" t="s">
        <v>275</v>
      </c>
      <c r="Z1307" t="s">
        <v>268</v>
      </c>
      <c r="AA1307" t="s">
        <v>268</v>
      </c>
      <c r="AB1307" t="s">
        <v>268</v>
      </c>
      <c r="AC1307" t="s">
        <v>268</v>
      </c>
      <c r="AD1307" t="s">
        <v>268</v>
      </c>
      <c r="AE1307" t="s">
        <v>268</v>
      </c>
      <c r="AF1307" t="s">
        <v>268</v>
      </c>
      <c r="AG1307" t="s">
        <v>268</v>
      </c>
      <c r="AH1307" t="s">
        <v>268</v>
      </c>
      <c r="AI1307" t="s">
        <v>268</v>
      </c>
      <c r="AJ1307" t="s">
        <v>268</v>
      </c>
      <c r="AK1307" t="s">
        <v>268</v>
      </c>
      <c r="AL1307" t="s">
        <v>268</v>
      </c>
      <c r="AM1307" t="s">
        <v>268</v>
      </c>
      <c r="AN1307" t="s">
        <v>268</v>
      </c>
      <c r="AO1307" t="s">
        <v>268</v>
      </c>
      <c r="AP1307" t="s">
        <v>268</v>
      </c>
      <c r="AQ1307" t="s">
        <v>268</v>
      </c>
      <c r="AR1307" t="s">
        <v>268</v>
      </c>
      <c r="AS1307" t="s">
        <v>268</v>
      </c>
      <c r="AT1307" t="s">
        <v>268</v>
      </c>
      <c r="AU1307" t="s">
        <v>268</v>
      </c>
      <c r="AV1307" t="s">
        <v>268</v>
      </c>
      <c r="AW1307" t="s">
        <v>268</v>
      </c>
      <c r="AX1307" t="s">
        <v>268</v>
      </c>
      <c r="AY1307" t="s">
        <v>268</v>
      </c>
      <c r="AZ1307" t="s">
        <v>268</v>
      </c>
      <c r="BA1307" t="s">
        <v>268</v>
      </c>
      <c r="BB1307" t="s">
        <v>268</v>
      </c>
      <c r="BC1307" t="s">
        <v>268</v>
      </c>
      <c r="BD1307" t="s">
        <v>268</v>
      </c>
      <c r="BE1307" t="s">
        <v>268</v>
      </c>
      <c r="BF1307" t="s">
        <v>268</v>
      </c>
      <c r="BG1307" t="s">
        <v>268</v>
      </c>
      <c r="BH1307" t="s">
        <v>268</v>
      </c>
      <c r="BI1307" t="s">
        <v>268</v>
      </c>
      <c r="BJ1307" t="s">
        <v>268</v>
      </c>
      <c r="BK1307" t="s">
        <v>268</v>
      </c>
      <c r="BL1307" t="s">
        <v>268</v>
      </c>
      <c r="BM1307" t="s">
        <v>268</v>
      </c>
      <c r="BN1307" t="s">
        <v>268</v>
      </c>
      <c r="BO1307" t="s">
        <v>268</v>
      </c>
      <c r="BP1307" t="s">
        <v>268</v>
      </c>
      <c r="BQ1307" t="s">
        <v>268</v>
      </c>
      <c r="BR1307" t="s">
        <v>268</v>
      </c>
      <c r="BS1307" t="s">
        <v>268</v>
      </c>
      <c r="BT1307" t="s">
        <v>268</v>
      </c>
      <c r="BU1307" t="s">
        <v>268</v>
      </c>
      <c r="BV1307" t="s">
        <v>268</v>
      </c>
      <c r="BW1307" t="s">
        <v>268</v>
      </c>
      <c r="BX1307" t="s">
        <v>268</v>
      </c>
      <c r="BY1307">
        <v>70</v>
      </c>
      <c r="BZ1307">
        <v>70</v>
      </c>
      <c r="CA1307" t="s">
        <v>142</v>
      </c>
      <c r="CB1307" s="356">
        <v>122</v>
      </c>
      <c r="CC1307" t="s">
        <v>876</v>
      </c>
      <c r="CD1307" t="s">
        <v>268</v>
      </c>
      <c r="CE1307" t="s">
        <v>268</v>
      </c>
      <c r="CF1307" s="356">
        <v>1</v>
      </c>
      <c r="CG1307" t="s">
        <v>268</v>
      </c>
      <c r="CH1307" t="s">
        <v>268</v>
      </c>
      <c r="CI1307" t="s">
        <v>268</v>
      </c>
      <c r="CJ1307" t="s">
        <v>268</v>
      </c>
      <c r="CK1307" t="s">
        <v>268</v>
      </c>
      <c r="CL1307" t="s">
        <v>268</v>
      </c>
      <c r="CM1307" t="s">
        <v>11224</v>
      </c>
      <c r="CN1307">
        <v>51.44</v>
      </c>
      <c r="CO1307" t="s">
        <v>268</v>
      </c>
      <c r="CP1307">
        <v>51.44</v>
      </c>
      <c r="CQ1307">
        <v>365</v>
      </c>
      <c r="CR1307" t="s">
        <v>878</v>
      </c>
      <c r="CS1307" t="s">
        <v>11225</v>
      </c>
      <c r="CT1307" t="s">
        <v>11226</v>
      </c>
      <c r="CU1307" t="s">
        <v>11227</v>
      </c>
      <c r="CV1307" t="s">
        <v>268</v>
      </c>
      <c r="CW1307" t="s">
        <v>268</v>
      </c>
      <c r="CX1307" t="s">
        <v>268</v>
      </c>
      <c r="CY1307" t="s">
        <v>268</v>
      </c>
      <c r="CZ1307" t="s">
        <v>268</v>
      </c>
      <c r="DA1307" t="s">
        <v>268</v>
      </c>
      <c r="DB1307" s="429">
        <f t="shared" si="266"/>
        <v>0</v>
      </c>
      <c r="DC1307" s="284">
        <f t="shared" si="267"/>
        <v>0</v>
      </c>
      <c r="DD1307" s="284">
        <f t="shared" si="268"/>
        <v>0</v>
      </c>
      <c r="DE1307" s="284">
        <f t="shared" si="269"/>
        <v>0</v>
      </c>
      <c r="DF1307" s="295">
        <f t="shared" si="270"/>
        <v>70</v>
      </c>
      <c r="DG1307" s="284">
        <f t="shared" si="271"/>
        <v>0</v>
      </c>
      <c r="DH1307" s="284">
        <f t="shared" si="272"/>
        <v>0</v>
      </c>
      <c r="DI1307" s="284">
        <f t="shared" si="273"/>
        <v>0</v>
      </c>
      <c r="DJ1307" s="284">
        <f t="shared" si="274"/>
        <v>0</v>
      </c>
      <c r="DK1307" s="295">
        <f t="shared" si="275"/>
        <v>1</v>
      </c>
      <c r="DL1307" s="297">
        <f t="shared" si="276"/>
        <v>1</v>
      </c>
      <c r="DM1307" s="430">
        <f>IFERROR(IF(CA1307="D",IF(DL1307="A dispo.",DF1307*VLOOKUP('DATI INPUT'!$F$27,TARIFFE_UD,4,FALSE),DF1307*VLOOKUP(DL1307,TARIFFE_UD,4,FALSE)),DF1307*VLOOKUP(CB1307-100,TARIFFE_UND,4,FALSE)),0)</f>
        <v>34.511501713248457</v>
      </c>
      <c r="DN1307" s="430">
        <f>IFERROR(IF(CA1307="D",IF(DL1307="A dispo.",DK1307*VLOOKUP('DATI INPUT'!$F$27,TARIFFE_UD,5,FALSE),DK1307*VLOOKUP(DL1307,TARIFFE_UD,5,FALSE)),DK1307*VLOOKUP(CB1307-100,TARIFFE_UND,5,FALSE)),0)</f>
        <v>16.930848468833439</v>
      </c>
      <c r="DO1307" s="431">
        <f t="shared" si="277"/>
        <v>2.3501820818978558E-3</v>
      </c>
      <c r="DP1307" s="299">
        <f>IFERROR(IF(CA1307="D",IF(DL1307="A dispo.",DF1307*VLOOKUP('DATI INPUT'!$F$27,TARIFFE_UD,2,FALSE),DF1307*VLOOKUP(DL1307,TARIFFE_UD,2,FALSE)),DF1307*VLOOKUP(CB1307-100,TARIFFE_UND,2,FALSE)),0)</f>
        <v>43.117299489289316</v>
      </c>
      <c r="DQ1307" s="299">
        <f>IFERROR(IF(CA1307="D",IF(DL1307="A dispo.",DK1307*VLOOKUP('DATI INPUT'!$F$27,TARIFFE_UD,3,FALSE),DK1307*VLOOKUP(DL1307,TARIFFE_UD,3,FALSE)),DK1307*VLOOKUP(CB1307-100,TARIFFE_UND,3,FALSE)),0)</f>
        <v>15.164853048114928</v>
      </c>
      <c r="DR1307" s="299">
        <f t="shared" si="278"/>
        <v>58.282152537404244</v>
      </c>
    </row>
    <row r="1308" spans="1:122" x14ac:dyDescent="0.25">
      <c r="A1308" t="s">
        <v>9925</v>
      </c>
      <c r="B1308" t="s">
        <v>9926</v>
      </c>
      <c r="C1308" t="s">
        <v>1700</v>
      </c>
      <c r="D1308" t="s">
        <v>9927</v>
      </c>
      <c r="E1308" t="s">
        <v>268</v>
      </c>
      <c r="F1308" t="s">
        <v>156</v>
      </c>
      <c r="G1308" t="s">
        <v>9928</v>
      </c>
      <c r="H1308" t="s">
        <v>9929</v>
      </c>
      <c r="I1308" t="s">
        <v>344</v>
      </c>
      <c r="J1308" t="s">
        <v>274</v>
      </c>
      <c r="K1308" t="s">
        <v>9930</v>
      </c>
      <c r="L1308" t="s">
        <v>152</v>
      </c>
      <c r="M1308" t="s">
        <v>9931</v>
      </c>
      <c r="N1308" t="s">
        <v>9932</v>
      </c>
      <c r="O1308" t="s">
        <v>9933</v>
      </c>
      <c r="P1308" t="s">
        <v>9934</v>
      </c>
      <c r="Q1308" t="s">
        <v>329</v>
      </c>
      <c r="R1308" t="s">
        <v>268</v>
      </c>
      <c r="S1308" t="s">
        <v>268</v>
      </c>
      <c r="T1308" t="s">
        <v>268</v>
      </c>
      <c r="U1308" t="s">
        <v>268</v>
      </c>
      <c r="V1308" t="s">
        <v>268</v>
      </c>
      <c r="W1308" t="s">
        <v>3716</v>
      </c>
      <c r="X1308" t="s">
        <v>3717</v>
      </c>
      <c r="Y1308" t="s">
        <v>268</v>
      </c>
      <c r="Z1308" t="s">
        <v>268</v>
      </c>
      <c r="AA1308" t="s">
        <v>268</v>
      </c>
      <c r="AB1308" t="s">
        <v>268</v>
      </c>
      <c r="AC1308" t="s">
        <v>268</v>
      </c>
      <c r="AD1308" t="s">
        <v>268</v>
      </c>
      <c r="AE1308" t="s">
        <v>287</v>
      </c>
      <c r="AF1308" t="s">
        <v>1811</v>
      </c>
      <c r="AG1308" t="s">
        <v>875</v>
      </c>
      <c r="AH1308" t="s">
        <v>9935</v>
      </c>
      <c r="AI1308" t="s">
        <v>1056</v>
      </c>
      <c r="AJ1308" t="s">
        <v>268</v>
      </c>
      <c r="AK1308" t="s">
        <v>377</v>
      </c>
      <c r="AL1308" t="s">
        <v>268</v>
      </c>
      <c r="AM1308" t="s">
        <v>355</v>
      </c>
      <c r="AN1308" t="s">
        <v>268</v>
      </c>
      <c r="AO1308" t="s">
        <v>268</v>
      </c>
      <c r="AP1308" t="s">
        <v>268</v>
      </c>
      <c r="AQ1308" t="s">
        <v>268</v>
      </c>
      <c r="AR1308" t="s">
        <v>268</v>
      </c>
      <c r="AS1308" t="s">
        <v>268</v>
      </c>
      <c r="AT1308" t="s">
        <v>268</v>
      </c>
      <c r="AU1308" t="s">
        <v>268</v>
      </c>
      <c r="AV1308" t="s">
        <v>268</v>
      </c>
      <c r="AW1308" t="s">
        <v>268</v>
      </c>
      <c r="AX1308" t="s">
        <v>268</v>
      </c>
      <c r="AY1308" t="s">
        <v>268</v>
      </c>
      <c r="AZ1308" t="s">
        <v>268</v>
      </c>
      <c r="BA1308" t="s">
        <v>268</v>
      </c>
      <c r="BB1308" t="s">
        <v>268</v>
      </c>
      <c r="BC1308" t="s">
        <v>268</v>
      </c>
      <c r="BD1308" t="s">
        <v>268</v>
      </c>
      <c r="BE1308" t="s">
        <v>268</v>
      </c>
      <c r="BF1308" t="s">
        <v>268</v>
      </c>
      <c r="BG1308" t="s">
        <v>268</v>
      </c>
      <c r="BH1308" t="s">
        <v>268</v>
      </c>
      <c r="BI1308" t="s">
        <v>268</v>
      </c>
      <c r="BJ1308" t="s">
        <v>268</v>
      </c>
      <c r="BK1308" t="s">
        <v>268</v>
      </c>
      <c r="BL1308" t="s">
        <v>268</v>
      </c>
      <c r="BM1308" t="s">
        <v>268</v>
      </c>
      <c r="BN1308" t="s">
        <v>268</v>
      </c>
      <c r="BO1308" t="s">
        <v>268</v>
      </c>
      <c r="BP1308" t="s">
        <v>268</v>
      </c>
      <c r="BQ1308" t="s">
        <v>268</v>
      </c>
      <c r="BR1308" t="s">
        <v>268</v>
      </c>
      <c r="BS1308" t="s">
        <v>268</v>
      </c>
      <c r="BT1308" t="s">
        <v>268</v>
      </c>
      <c r="BU1308" t="s">
        <v>268</v>
      </c>
      <c r="BV1308" t="s">
        <v>268</v>
      </c>
      <c r="BW1308" t="s">
        <v>268</v>
      </c>
      <c r="BX1308" t="s">
        <v>268</v>
      </c>
      <c r="BY1308">
        <v>25</v>
      </c>
      <c r="BZ1308">
        <v>25</v>
      </c>
      <c r="CA1308" t="s">
        <v>142</v>
      </c>
      <c r="CB1308" s="356">
        <v>122</v>
      </c>
      <c r="CC1308" t="s">
        <v>876</v>
      </c>
      <c r="CD1308" t="s">
        <v>268</v>
      </c>
      <c r="CE1308" t="s">
        <v>268</v>
      </c>
      <c r="CF1308" t="s">
        <v>268</v>
      </c>
      <c r="CG1308" t="s">
        <v>2132</v>
      </c>
      <c r="CH1308" t="s">
        <v>268</v>
      </c>
      <c r="CI1308" t="s">
        <v>268</v>
      </c>
      <c r="CJ1308" t="s">
        <v>268</v>
      </c>
      <c r="CK1308" t="s">
        <v>268</v>
      </c>
      <c r="CL1308" t="s">
        <v>268</v>
      </c>
      <c r="CM1308" t="s">
        <v>11224</v>
      </c>
      <c r="CN1308">
        <v>83.25</v>
      </c>
      <c r="CO1308">
        <v>-62.44</v>
      </c>
      <c r="CP1308">
        <v>20.81</v>
      </c>
      <c r="CQ1308">
        <v>365</v>
      </c>
      <c r="CR1308" t="s">
        <v>878</v>
      </c>
      <c r="CS1308" t="s">
        <v>11225</v>
      </c>
      <c r="CT1308" t="s">
        <v>11226</v>
      </c>
      <c r="CU1308" t="s">
        <v>11227</v>
      </c>
      <c r="CV1308" t="s">
        <v>268</v>
      </c>
      <c r="CW1308" t="s">
        <v>268</v>
      </c>
      <c r="CX1308" t="s">
        <v>268</v>
      </c>
      <c r="CY1308" t="s">
        <v>268</v>
      </c>
      <c r="CZ1308" t="s">
        <v>268</v>
      </c>
      <c r="DA1308" t="s">
        <v>268</v>
      </c>
      <c r="DB1308" s="429">
        <f t="shared" si="266"/>
        <v>0</v>
      </c>
      <c r="DC1308" s="284">
        <f t="shared" si="267"/>
        <v>0.75</v>
      </c>
      <c r="DD1308" s="284">
        <f t="shared" si="268"/>
        <v>0</v>
      </c>
      <c r="DE1308" s="284">
        <f t="shared" si="269"/>
        <v>0</v>
      </c>
      <c r="DF1308" s="295">
        <f t="shared" si="270"/>
        <v>6.25</v>
      </c>
      <c r="DG1308" s="284">
        <f t="shared" si="271"/>
        <v>0</v>
      </c>
      <c r="DH1308" s="284">
        <f t="shared" si="272"/>
        <v>0.75</v>
      </c>
      <c r="DI1308" s="284">
        <f t="shared" si="273"/>
        <v>0</v>
      </c>
      <c r="DJ1308" s="284">
        <f t="shared" si="274"/>
        <v>0</v>
      </c>
      <c r="DK1308" s="295">
        <f t="shared" si="275"/>
        <v>0.25</v>
      </c>
      <c r="DL1308" s="297" t="str">
        <f t="shared" si="276"/>
        <v>A dispo.</v>
      </c>
      <c r="DM1308" s="430">
        <f>IFERROR(IF(CA1308="D",IF(DL1308="A dispo.",DF1308*VLOOKUP('DATI INPUT'!$F$27,TARIFFE_UD,4,FALSE),DF1308*VLOOKUP(DL1308,TARIFFE_UD,4,FALSE)),DF1308*VLOOKUP(CB1308-100,TARIFFE_UND,4,FALSE)),0)</f>
        <v>3.9617795334086243</v>
      </c>
      <c r="DN1308" s="430">
        <f>IFERROR(IF(CA1308="D",IF(DL1308="A dispo.",DK1308*VLOOKUP('DATI INPUT'!$F$27,TARIFFE_UD,5,FALSE),DK1308*VLOOKUP(DL1308,TARIFFE_UD,5,FALSE)),DK1308*VLOOKUP(CB1308-100,TARIFFE_UND,5,FALSE)),0)</f>
        <v>16.849450158887119</v>
      </c>
      <c r="DO1308" s="431">
        <f t="shared" si="277"/>
        <v>1.2296922957446554E-3</v>
      </c>
      <c r="DP1308" s="299">
        <f>IFERROR(IF(CA1308="D",IF(DL1308="A dispo.",DF1308*VLOOKUP('DATI INPUT'!$F$27,TARIFFE_UD,2,FALSE),DF1308*VLOOKUP(DL1308,TARIFFE_UD,2,FALSE)),DF1308*VLOOKUP(CB1308-100,TARIFFE_UND,2,FALSE)),0)</f>
        <v>4.9496899923929059</v>
      </c>
      <c r="DQ1308" s="299">
        <f>IFERROR(IF(CA1308="D",IF(DL1308="A dispo.",DK1308*VLOOKUP('DATI INPUT'!$F$27,TARIFFE_UD,3,FALSE),DK1308*VLOOKUP(DL1308,TARIFFE_UD,3,FALSE)),DK1308*VLOOKUP(CB1308-100,TARIFFE_UND,3,FALSE)),0)</f>
        <v>15.091945100768223</v>
      </c>
      <c r="DR1308" s="299">
        <f t="shared" si="278"/>
        <v>20.04163509316113</v>
      </c>
    </row>
    <row r="1309" spans="1:122" x14ac:dyDescent="0.25">
      <c r="A1309" t="s">
        <v>9936</v>
      </c>
      <c r="B1309" t="s">
        <v>9926</v>
      </c>
      <c r="C1309" t="s">
        <v>9937</v>
      </c>
      <c r="D1309" t="s">
        <v>9927</v>
      </c>
      <c r="E1309" t="s">
        <v>268</v>
      </c>
      <c r="F1309" t="s">
        <v>156</v>
      </c>
      <c r="G1309" t="s">
        <v>9928</v>
      </c>
      <c r="H1309" t="s">
        <v>9929</v>
      </c>
      <c r="I1309" t="s">
        <v>344</v>
      </c>
      <c r="J1309" t="s">
        <v>274</v>
      </c>
      <c r="K1309" t="s">
        <v>9930</v>
      </c>
      <c r="L1309" t="s">
        <v>152</v>
      </c>
      <c r="M1309" t="s">
        <v>9931</v>
      </c>
      <c r="N1309" t="s">
        <v>9932</v>
      </c>
      <c r="O1309" t="s">
        <v>9933</v>
      </c>
      <c r="P1309" t="s">
        <v>9934</v>
      </c>
      <c r="Q1309" t="s">
        <v>329</v>
      </c>
      <c r="R1309" t="s">
        <v>268</v>
      </c>
      <c r="S1309" t="s">
        <v>268</v>
      </c>
      <c r="T1309" t="s">
        <v>268</v>
      </c>
      <c r="U1309" t="s">
        <v>268</v>
      </c>
      <c r="V1309" t="s">
        <v>268</v>
      </c>
      <c r="W1309" t="s">
        <v>3716</v>
      </c>
      <c r="X1309" t="s">
        <v>3717</v>
      </c>
      <c r="Y1309" t="s">
        <v>268</v>
      </c>
      <c r="Z1309" t="s">
        <v>268</v>
      </c>
      <c r="AA1309" t="s">
        <v>268</v>
      </c>
      <c r="AB1309" t="s">
        <v>268</v>
      </c>
      <c r="AC1309" t="s">
        <v>268</v>
      </c>
      <c r="AD1309" t="s">
        <v>268</v>
      </c>
      <c r="AE1309" t="s">
        <v>287</v>
      </c>
      <c r="AF1309" t="s">
        <v>1811</v>
      </c>
      <c r="AG1309" t="s">
        <v>875</v>
      </c>
      <c r="AH1309" t="s">
        <v>9935</v>
      </c>
      <c r="AI1309" t="s">
        <v>1056</v>
      </c>
      <c r="AJ1309" t="s">
        <v>268</v>
      </c>
      <c r="AK1309" t="s">
        <v>366</v>
      </c>
      <c r="AL1309" t="s">
        <v>268</v>
      </c>
      <c r="AM1309" t="s">
        <v>411</v>
      </c>
      <c r="AN1309" t="s">
        <v>268</v>
      </c>
      <c r="AO1309" t="s">
        <v>268</v>
      </c>
      <c r="AP1309" t="s">
        <v>268</v>
      </c>
      <c r="AQ1309" t="s">
        <v>268</v>
      </c>
      <c r="AR1309" t="s">
        <v>268</v>
      </c>
      <c r="AS1309" t="s">
        <v>268</v>
      </c>
      <c r="AT1309" t="s">
        <v>268</v>
      </c>
      <c r="AU1309" t="s">
        <v>268</v>
      </c>
      <c r="AV1309" t="s">
        <v>268</v>
      </c>
      <c r="AW1309" t="s">
        <v>268</v>
      </c>
      <c r="AX1309" t="s">
        <v>268</v>
      </c>
      <c r="AY1309" t="s">
        <v>268</v>
      </c>
      <c r="AZ1309" t="s">
        <v>268</v>
      </c>
      <c r="BA1309" t="s">
        <v>268</v>
      </c>
      <c r="BB1309" t="s">
        <v>268</v>
      </c>
      <c r="BC1309" t="s">
        <v>268</v>
      </c>
      <c r="BD1309" t="s">
        <v>268</v>
      </c>
      <c r="BE1309" t="s">
        <v>268</v>
      </c>
      <c r="BF1309" t="s">
        <v>268</v>
      </c>
      <c r="BG1309" t="s">
        <v>268</v>
      </c>
      <c r="BH1309" t="s">
        <v>268</v>
      </c>
      <c r="BI1309" t="s">
        <v>268</v>
      </c>
      <c r="BJ1309" t="s">
        <v>268</v>
      </c>
      <c r="BK1309" t="s">
        <v>268</v>
      </c>
      <c r="BL1309" t="s">
        <v>268</v>
      </c>
      <c r="BM1309" t="s">
        <v>268</v>
      </c>
      <c r="BN1309" t="s">
        <v>268</v>
      </c>
      <c r="BO1309" t="s">
        <v>268</v>
      </c>
      <c r="BP1309" t="s">
        <v>268</v>
      </c>
      <c r="BQ1309" t="s">
        <v>268</v>
      </c>
      <c r="BR1309" t="s">
        <v>268</v>
      </c>
      <c r="BS1309" t="s">
        <v>268</v>
      </c>
      <c r="BT1309" t="s">
        <v>268</v>
      </c>
      <c r="BU1309" t="s">
        <v>268</v>
      </c>
      <c r="BV1309" t="s">
        <v>268</v>
      </c>
      <c r="BW1309" t="s">
        <v>268</v>
      </c>
      <c r="BX1309" t="s">
        <v>268</v>
      </c>
      <c r="BY1309">
        <v>29</v>
      </c>
      <c r="BZ1309">
        <v>29</v>
      </c>
      <c r="CA1309" t="s">
        <v>142</v>
      </c>
      <c r="CB1309" s="356">
        <v>123</v>
      </c>
      <c r="CC1309" t="s">
        <v>1817</v>
      </c>
      <c r="CD1309" t="s">
        <v>268</v>
      </c>
      <c r="CE1309" t="s">
        <v>268</v>
      </c>
      <c r="CF1309" t="s">
        <v>268</v>
      </c>
      <c r="CG1309" t="s">
        <v>2132</v>
      </c>
      <c r="CH1309" t="s">
        <v>268</v>
      </c>
      <c r="CI1309" t="s">
        <v>268</v>
      </c>
      <c r="CJ1309" t="s">
        <v>268</v>
      </c>
      <c r="CK1309" t="s">
        <v>268</v>
      </c>
      <c r="CL1309" t="s">
        <v>8794</v>
      </c>
      <c r="CM1309" t="s">
        <v>11224</v>
      </c>
      <c r="CN1309">
        <v>18.38</v>
      </c>
      <c r="CO1309">
        <v>-13.79</v>
      </c>
      <c r="CP1309">
        <v>4.59</v>
      </c>
      <c r="CQ1309">
        <v>365</v>
      </c>
      <c r="CR1309" t="s">
        <v>878</v>
      </c>
      <c r="CS1309" t="s">
        <v>11225</v>
      </c>
      <c r="CT1309" t="s">
        <v>11226</v>
      </c>
      <c r="CU1309" t="s">
        <v>11227</v>
      </c>
      <c r="CV1309" t="s">
        <v>268</v>
      </c>
      <c r="CW1309" t="s">
        <v>268</v>
      </c>
      <c r="CX1309" t="s">
        <v>268</v>
      </c>
      <c r="CY1309" t="s">
        <v>268</v>
      </c>
      <c r="CZ1309" t="s">
        <v>268</v>
      </c>
      <c r="DA1309" t="s">
        <v>268</v>
      </c>
      <c r="DB1309" s="429">
        <f t="shared" si="266"/>
        <v>0</v>
      </c>
      <c r="DC1309" s="284">
        <f t="shared" si="267"/>
        <v>0.75</v>
      </c>
      <c r="DD1309" s="284">
        <f t="shared" si="268"/>
        <v>0</v>
      </c>
      <c r="DE1309" s="284">
        <f t="shared" si="269"/>
        <v>0</v>
      </c>
      <c r="DF1309" s="295">
        <f t="shared" si="270"/>
        <v>7.2500000000000009</v>
      </c>
      <c r="DG1309" s="284">
        <f t="shared" si="271"/>
        <v>1</v>
      </c>
      <c r="DH1309" s="284">
        <f t="shared" si="272"/>
        <v>0.75</v>
      </c>
      <c r="DI1309" s="284">
        <f t="shared" si="273"/>
        <v>0</v>
      </c>
      <c r="DJ1309" s="284">
        <f t="shared" si="274"/>
        <v>0</v>
      </c>
      <c r="DK1309" s="295">
        <f t="shared" si="275"/>
        <v>0</v>
      </c>
      <c r="DL1309" s="297" t="str">
        <f t="shared" si="276"/>
        <v>A dispo.</v>
      </c>
      <c r="DM1309" s="430">
        <f>IFERROR(IF(CA1309="D",IF(DL1309="A dispo.",DF1309*VLOOKUP('DATI INPUT'!$F$27,TARIFFE_UD,4,FALSE),DF1309*VLOOKUP(DL1309,TARIFFE_UD,4,FALSE)),DF1309*VLOOKUP(CB1309-100,TARIFFE_UND,4,FALSE)),0)</f>
        <v>4.5956642587540051</v>
      </c>
      <c r="DN1309" s="430">
        <f>IFERROR(IF(CA1309="D",IF(DL1309="A dispo.",DK1309*VLOOKUP('DATI INPUT'!$F$27,TARIFFE_UD,5,FALSE),DK1309*VLOOKUP(DL1309,TARIFFE_UD,5,FALSE)),DK1309*VLOOKUP(CB1309-100,TARIFFE_UND,5,FALSE)),0)</f>
        <v>0</v>
      </c>
      <c r="DO1309" s="431">
        <f t="shared" si="277"/>
        <v>5.6642587540052247E-3</v>
      </c>
      <c r="DP1309" s="299">
        <f>IFERROR(IF(CA1309="D",IF(DL1309="A dispo.",DF1309*VLOOKUP('DATI INPUT'!$F$27,TARIFFE_UD,2,FALSE),DF1309*VLOOKUP(DL1309,TARIFFE_UD,2,FALSE)),DF1309*VLOOKUP(CB1309-100,TARIFFE_UND,2,FALSE)),0)</f>
        <v>5.7416403911757712</v>
      </c>
      <c r="DQ1309" s="299">
        <f>IFERROR(IF(CA1309="D",IF(DL1309="A dispo.",DK1309*VLOOKUP('DATI INPUT'!$F$27,TARIFFE_UD,3,FALSE),DK1309*VLOOKUP(DL1309,TARIFFE_UD,3,FALSE)),DK1309*VLOOKUP(CB1309-100,TARIFFE_UND,3,FALSE)),0)</f>
        <v>0</v>
      </c>
      <c r="DR1309" s="299">
        <f t="shared" si="278"/>
        <v>5.7416403911757712</v>
      </c>
    </row>
    <row r="1310" spans="1:122" x14ac:dyDescent="0.25">
      <c r="A1310" t="s">
        <v>9938</v>
      </c>
      <c r="B1310" t="s">
        <v>9926</v>
      </c>
      <c r="C1310" t="s">
        <v>9939</v>
      </c>
      <c r="D1310" t="s">
        <v>9927</v>
      </c>
      <c r="E1310" t="s">
        <v>268</v>
      </c>
      <c r="F1310" t="s">
        <v>156</v>
      </c>
      <c r="G1310" t="s">
        <v>9928</v>
      </c>
      <c r="H1310" t="s">
        <v>9929</v>
      </c>
      <c r="I1310" t="s">
        <v>344</v>
      </c>
      <c r="J1310" t="s">
        <v>274</v>
      </c>
      <c r="K1310" t="s">
        <v>9930</v>
      </c>
      <c r="L1310" t="s">
        <v>152</v>
      </c>
      <c r="M1310" t="s">
        <v>9931</v>
      </c>
      <c r="N1310" t="s">
        <v>9932</v>
      </c>
      <c r="O1310" t="s">
        <v>9933</v>
      </c>
      <c r="P1310" t="s">
        <v>9934</v>
      </c>
      <c r="Q1310" t="s">
        <v>329</v>
      </c>
      <c r="R1310" t="s">
        <v>268</v>
      </c>
      <c r="S1310" t="s">
        <v>268</v>
      </c>
      <c r="T1310" t="s">
        <v>268</v>
      </c>
      <c r="U1310" t="s">
        <v>268</v>
      </c>
      <c r="V1310" t="s">
        <v>268</v>
      </c>
      <c r="W1310" t="s">
        <v>3716</v>
      </c>
      <c r="X1310" t="s">
        <v>3717</v>
      </c>
      <c r="Y1310" t="s">
        <v>268</v>
      </c>
      <c r="Z1310" t="s">
        <v>268</v>
      </c>
      <c r="AA1310" t="s">
        <v>268</v>
      </c>
      <c r="AB1310" t="s">
        <v>268</v>
      </c>
      <c r="AC1310" t="s">
        <v>268</v>
      </c>
      <c r="AD1310" t="s">
        <v>268</v>
      </c>
      <c r="AE1310" t="s">
        <v>287</v>
      </c>
      <c r="AF1310" t="s">
        <v>1811</v>
      </c>
      <c r="AG1310" t="s">
        <v>875</v>
      </c>
      <c r="AH1310" t="s">
        <v>9935</v>
      </c>
      <c r="AI1310" t="s">
        <v>9940</v>
      </c>
      <c r="AJ1310" t="s">
        <v>268</v>
      </c>
      <c r="AK1310" t="s">
        <v>268</v>
      </c>
      <c r="AL1310" t="s">
        <v>268</v>
      </c>
      <c r="AM1310" t="s">
        <v>411</v>
      </c>
      <c r="AN1310" t="s">
        <v>268</v>
      </c>
      <c r="AO1310" t="s">
        <v>268</v>
      </c>
      <c r="AP1310" t="s">
        <v>268</v>
      </c>
      <c r="AQ1310" t="s">
        <v>268</v>
      </c>
      <c r="AR1310" t="s">
        <v>268</v>
      </c>
      <c r="AS1310" t="s">
        <v>268</v>
      </c>
      <c r="AT1310" t="s">
        <v>268</v>
      </c>
      <c r="AU1310" t="s">
        <v>268</v>
      </c>
      <c r="AV1310" t="s">
        <v>268</v>
      </c>
      <c r="AW1310" t="s">
        <v>268</v>
      </c>
      <c r="AX1310" t="s">
        <v>268</v>
      </c>
      <c r="AY1310" t="s">
        <v>268</v>
      </c>
      <c r="AZ1310" t="s">
        <v>268</v>
      </c>
      <c r="BA1310" t="s">
        <v>268</v>
      </c>
      <c r="BB1310" t="s">
        <v>268</v>
      </c>
      <c r="BC1310" t="s">
        <v>268</v>
      </c>
      <c r="BD1310" t="s">
        <v>268</v>
      </c>
      <c r="BE1310" t="s">
        <v>268</v>
      </c>
      <c r="BF1310" t="s">
        <v>268</v>
      </c>
      <c r="BG1310" t="s">
        <v>268</v>
      </c>
      <c r="BH1310" t="s">
        <v>268</v>
      </c>
      <c r="BI1310" t="s">
        <v>268</v>
      </c>
      <c r="BJ1310" t="s">
        <v>268</v>
      </c>
      <c r="BK1310" t="s">
        <v>268</v>
      </c>
      <c r="BL1310" t="s">
        <v>268</v>
      </c>
      <c r="BM1310" t="s">
        <v>268</v>
      </c>
      <c r="BN1310" t="s">
        <v>268</v>
      </c>
      <c r="BO1310" t="s">
        <v>268</v>
      </c>
      <c r="BP1310" t="s">
        <v>268</v>
      </c>
      <c r="BQ1310" t="s">
        <v>268</v>
      </c>
      <c r="BR1310" t="s">
        <v>268</v>
      </c>
      <c r="BS1310" t="s">
        <v>268</v>
      </c>
      <c r="BT1310" t="s">
        <v>268</v>
      </c>
      <c r="BU1310" t="s">
        <v>268</v>
      </c>
      <c r="BV1310" t="s">
        <v>268</v>
      </c>
      <c r="BW1310" t="s">
        <v>268</v>
      </c>
      <c r="BX1310" t="s">
        <v>268</v>
      </c>
      <c r="BY1310">
        <v>20</v>
      </c>
      <c r="BZ1310">
        <v>20</v>
      </c>
      <c r="CA1310" t="s">
        <v>142</v>
      </c>
      <c r="CB1310" s="356">
        <v>123</v>
      </c>
      <c r="CC1310" t="s">
        <v>1817</v>
      </c>
      <c r="CD1310" t="s">
        <v>268</v>
      </c>
      <c r="CE1310" t="s">
        <v>268</v>
      </c>
      <c r="CF1310" t="s">
        <v>268</v>
      </c>
      <c r="CG1310" t="s">
        <v>2132</v>
      </c>
      <c r="CH1310" t="s">
        <v>268</v>
      </c>
      <c r="CI1310" t="s">
        <v>268</v>
      </c>
      <c r="CJ1310" t="s">
        <v>268</v>
      </c>
      <c r="CK1310" t="s">
        <v>268</v>
      </c>
      <c r="CL1310" t="s">
        <v>8794</v>
      </c>
      <c r="CM1310" t="s">
        <v>11224</v>
      </c>
      <c r="CN1310">
        <v>12.68</v>
      </c>
      <c r="CO1310">
        <v>-9.51</v>
      </c>
      <c r="CP1310">
        <v>3.17</v>
      </c>
      <c r="CQ1310">
        <v>365</v>
      </c>
      <c r="CR1310" t="s">
        <v>878</v>
      </c>
      <c r="CS1310" t="s">
        <v>11225</v>
      </c>
      <c r="CT1310" t="s">
        <v>11226</v>
      </c>
      <c r="CU1310" t="s">
        <v>11227</v>
      </c>
      <c r="CV1310" t="s">
        <v>268</v>
      </c>
      <c r="CW1310" t="s">
        <v>268</v>
      </c>
      <c r="CX1310" t="s">
        <v>268</v>
      </c>
      <c r="CY1310" t="s">
        <v>268</v>
      </c>
      <c r="CZ1310" t="s">
        <v>268</v>
      </c>
      <c r="DA1310" t="s">
        <v>268</v>
      </c>
      <c r="DB1310" s="429">
        <f t="shared" si="266"/>
        <v>0</v>
      </c>
      <c r="DC1310" s="284">
        <f t="shared" si="267"/>
        <v>0.75</v>
      </c>
      <c r="DD1310" s="284">
        <f t="shared" si="268"/>
        <v>0</v>
      </c>
      <c r="DE1310" s="284">
        <f t="shared" si="269"/>
        <v>0</v>
      </c>
      <c r="DF1310" s="295">
        <f t="shared" si="270"/>
        <v>5</v>
      </c>
      <c r="DG1310" s="284">
        <f t="shared" si="271"/>
        <v>1</v>
      </c>
      <c r="DH1310" s="284">
        <f t="shared" si="272"/>
        <v>0.75</v>
      </c>
      <c r="DI1310" s="284">
        <f t="shared" si="273"/>
        <v>0</v>
      </c>
      <c r="DJ1310" s="284">
        <f t="shared" si="274"/>
        <v>0</v>
      </c>
      <c r="DK1310" s="295">
        <f t="shared" si="275"/>
        <v>0</v>
      </c>
      <c r="DL1310" s="297" t="str">
        <f t="shared" si="276"/>
        <v>A dispo.</v>
      </c>
      <c r="DM1310" s="430">
        <f>IFERROR(IF(CA1310="D",IF(DL1310="A dispo.",DF1310*VLOOKUP('DATI INPUT'!$F$27,TARIFFE_UD,4,FALSE),DF1310*VLOOKUP(DL1310,TARIFFE_UD,4,FALSE)),DF1310*VLOOKUP(CB1310-100,TARIFFE_UND,4,FALSE)),0)</f>
        <v>3.1694236267268994</v>
      </c>
      <c r="DN1310" s="430">
        <f>IFERROR(IF(CA1310="D",IF(DL1310="A dispo.",DK1310*VLOOKUP('DATI INPUT'!$F$27,TARIFFE_UD,5,FALSE),DK1310*VLOOKUP(DL1310,TARIFFE_UD,5,FALSE)),DK1310*VLOOKUP(CB1310-100,TARIFFE_UND,5,FALSE)),0)</f>
        <v>0</v>
      </c>
      <c r="DO1310" s="431">
        <f t="shared" si="277"/>
        <v>-5.7637327310056108E-4</v>
      </c>
      <c r="DP1310" s="299">
        <f>IFERROR(IF(CA1310="D",IF(DL1310="A dispo.",DF1310*VLOOKUP('DATI INPUT'!$F$27,TARIFFE_UD,2,FALSE),DF1310*VLOOKUP(DL1310,TARIFFE_UD,2,FALSE)),DF1310*VLOOKUP(CB1310-100,TARIFFE_UND,2,FALSE)),0)</f>
        <v>3.9597519939143244</v>
      </c>
      <c r="DQ1310" s="299">
        <f>IFERROR(IF(CA1310="D",IF(DL1310="A dispo.",DK1310*VLOOKUP('DATI INPUT'!$F$27,TARIFFE_UD,3,FALSE),DK1310*VLOOKUP(DL1310,TARIFFE_UD,3,FALSE)),DK1310*VLOOKUP(CB1310-100,TARIFFE_UND,3,FALSE)),0)</f>
        <v>0</v>
      </c>
      <c r="DR1310" s="299">
        <f t="shared" si="278"/>
        <v>3.9597519939143244</v>
      </c>
    </row>
    <row r="1311" spans="1:122" x14ac:dyDescent="0.25">
      <c r="A1311" t="s">
        <v>9941</v>
      </c>
      <c r="B1311" t="s">
        <v>9926</v>
      </c>
      <c r="C1311" t="s">
        <v>9942</v>
      </c>
      <c r="D1311" t="s">
        <v>9927</v>
      </c>
      <c r="E1311" t="s">
        <v>268</v>
      </c>
      <c r="F1311" t="s">
        <v>156</v>
      </c>
      <c r="G1311" t="s">
        <v>9928</v>
      </c>
      <c r="H1311" t="s">
        <v>9929</v>
      </c>
      <c r="I1311" t="s">
        <v>344</v>
      </c>
      <c r="J1311" t="s">
        <v>274</v>
      </c>
      <c r="K1311" t="s">
        <v>9930</v>
      </c>
      <c r="L1311" t="s">
        <v>152</v>
      </c>
      <c r="M1311" t="s">
        <v>9931</v>
      </c>
      <c r="N1311" t="s">
        <v>9932</v>
      </c>
      <c r="O1311" t="s">
        <v>9933</v>
      </c>
      <c r="P1311" t="s">
        <v>9934</v>
      </c>
      <c r="Q1311" t="s">
        <v>329</v>
      </c>
      <c r="R1311" t="s">
        <v>268</v>
      </c>
      <c r="S1311" t="s">
        <v>268</v>
      </c>
      <c r="T1311" t="s">
        <v>268</v>
      </c>
      <c r="U1311" t="s">
        <v>268</v>
      </c>
      <c r="V1311" t="s">
        <v>268</v>
      </c>
      <c r="W1311" t="s">
        <v>3716</v>
      </c>
      <c r="X1311" t="s">
        <v>3717</v>
      </c>
      <c r="Y1311" t="s">
        <v>268</v>
      </c>
      <c r="Z1311" t="s">
        <v>268</v>
      </c>
      <c r="AA1311" t="s">
        <v>268</v>
      </c>
      <c r="AB1311" t="s">
        <v>268</v>
      </c>
      <c r="AC1311" t="s">
        <v>268</v>
      </c>
      <c r="AD1311" t="s">
        <v>268</v>
      </c>
      <c r="AE1311" t="s">
        <v>287</v>
      </c>
      <c r="AF1311" t="s">
        <v>1811</v>
      </c>
      <c r="AG1311" t="s">
        <v>875</v>
      </c>
      <c r="AH1311" t="s">
        <v>9935</v>
      </c>
      <c r="AI1311" t="s">
        <v>9396</v>
      </c>
      <c r="AJ1311" t="s">
        <v>268</v>
      </c>
      <c r="AK1311" t="s">
        <v>268</v>
      </c>
      <c r="AL1311" t="s">
        <v>268</v>
      </c>
      <c r="AM1311" t="s">
        <v>411</v>
      </c>
      <c r="AN1311" t="s">
        <v>268</v>
      </c>
      <c r="AO1311" t="s">
        <v>268</v>
      </c>
      <c r="AP1311" t="s">
        <v>268</v>
      </c>
      <c r="AQ1311" t="s">
        <v>268</v>
      </c>
      <c r="AR1311" t="s">
        <v>268</v>
      </c>
      <c r="AS1311" t="s">
        <v>268</v>
      </c>
      <c r="AT1311" t="s">
        <v>268</v>
      </c>
      <c r="AU1311" t="s">
        <v>268</v>
      </c>
      <c r="AV1311" t="s">
        <v>268</v>
      </c>
      <c r="AW1311" t="s">
        <v>268</v>
      </c>
      <c r="AX1311" t="s">
        <v>268</v>
      </c>
      <c r="AY1311" t="s">
        <v>268</v>
      </c>
      <c r="AZ1311" t="s">
        <v>268</v>
      </c>
      <c r="BA1311" t="s">
        <v>268</v>
      </c>
      <c r="BB1311" t="s">
        <v>268</v>
      </c>
      <c r="BC1311" t="s">
        <v>268</v>
      </c>
      <c r="BD1311" t="s">
        <v>268</v>
      </c>
      <c r="BE1311" t="s">
        <v>268</v>
      </c>
      <c r="BF1311" t="s">
        <v>268</v>
      </c>
      <c r="BG1311" t="s">
        <v>268</v>
      </c>
      <c r="BH1311" t="s">
        <v>268</v>
      </c>
      <c r="BI1311" t="s">
        <v>268</v>
      </c>
      <c r="BJ1311" t="s">
        <v>268</v>
      </c>
      <c r="BK1311" t="s">
        <v>268</v>
      </c>
      <c r="BL1311" t="s">
        <v>268</v>
      </c>
      <c r="BM1311" t="s">
        <v>268</v>
      </c>
      <c r="BN1311" t="s">
        <v>268</v>
      </c>
      <c r="BO1311" t="s">
        <v>268</v>
      </c>
      <c r="BP1311" t="s">
        <v>268</v>
      </c>
      <c r="BQ1311" t="s">
        <v>268</v>
      </c>
      <c r="BR1311" t="s">
        <v>268</v>
      </c>
      <c r="BS1311" t="s">
        <v>268</v>
      </c>
      <c r="BT1311" t="s">
        <v>268</v>
      </c>
      <c r="BU1311" t="s">
        <v>268</v>
      </c>
      <c r="BV1311" t="s">
        <v>268</v>
      </c>
      <c r="BW1311" t="s">
        <v>268</v>
      </c>
      <c r="BX1311" t="s">
        <v>268</v>
      </c>
      <c r="BY1311">
        <v>32</v>
      </c>
      <c r="BZ1311">
        <v>32</v>
      </c>
      <c r="CA1311" t="s">
        <v>142</v>
      </c>
      <c r="CB1311" s="356">
        <v>123</v>
      </c>
      <c r="CC1311" t="s">
        <v>1817</v>
      </c>
      <c r="CD1311" t="s">
        <v>268</v>
      </c>
      <c r="CE1311" t="s">
        <v>268</v>
      </c>
      <c r="CF1311" t="s">
        <v>268</v>
      </c>
      <c r="CG1311" t="s">
        <v>2132</v>
      </c>
      <c r="CH1311" t="s">
        <v>268</v>
      </c>
      <c r="CI1311" t="s">
        <v>268</v>
      </c>
      <c r="CJ1311" t="s">
        <v>268</v>
      </c>
      <c r="CK1311" t="s">
        <v>268</v>
      </c>
      <c r="CL1311" t="s">
        <v>8794</v>
      </c>
      <c r="CM1311" t="s">
        <v>11224</v>
      </c>
      <c r="CN1311">
        <v>20.28</v>
      </c>
      <c r="CO1311">
        <v>-15.21</v>
      </c>
      <c r="CP1311">
        <v>5.07</v>
      </c>
      <c r="CQ1311">
        <v>365</v>
      </c>
      <c r="CR1311" t="s">
        <v>878</v>
      </c>
      <c r="CS1311" t="s">
        <v>11225</v>
      </c>
      <c r="CT1311" t="s">
        <v>11226</v>
      </c>
      <c r="CU1311" t="s">
        <v>11227</v>
      </c>
      <c r="CV1311" t="s">
        <v>268</v>
      </c>
      <c r="CW1311" t="s">
        <v>268</v>
      </c>
      <c r="CX1311" t="s">
        <v>268</v>
      </c>
      <c r="CY1311" t="s">
        <v>268</v>
      </c>
      <c r="CZ1311" t="s">
        <v>268</v>
      </c>
      <c r="DA1311" t="s">
        <v>268</v>
      </c>
      <c r="DB1311" s="429">
        <f t="shared" si="266"/>
        <v>0</v>
      </c>
      <c r="DC1311" s="284">
        <f t="shared" si="267"/>
        <v>0.75</v>
      </c>
      <c r="DD1311" s="284">
        <f t="shared" si="268"/>
        <v>0</v>
      </c>
      <c r="DE1311" s="284">
        <f t="shared" si="269"/>
        <v>0</v>
      </c>
      <c r="DF1311" s="295">
        <f t="shared" si="270"/>
        <v>8</v>
      </c>
      <c r="DG1311" s="284">
        <f t="shared" si="271"/>
        <v>1</v>
      </c>
      <c r="DH1311" s="284">
        <f t="shared" si="272"/>
        <v>0.75</v>
      </c>
      <c r="DI1311" s="284">
        <f t="shared" si="273"/>
        <v>0</v>
      </c>
      <c r="DJ1311" s="284">
        <f t="shared" si="274"/>
        <v>0</v>
      </c>
      <c r="DK1311" s="295">
        <f t="shared" si="275"/>
        <v>0</v>
      </c>
      <c r="DL1311" s="297" t="str">
        <f t="shared" si="276"/>
        <v>A dispo.</v>
      </c>
      <c r="DM1311" s="430">
        <f>IFERROR(IF(CA1311="D",IF(DL1311="A dispo.",DF1311*VLOOKUP('DATI INPUT'!$F$27,TARIFFE_UD,4,FALSE),DF1311*VLOOKUP(DL1311,TARIFFE_UD,4,FALSE)),DF1311*VLOOKUP(CB1311-100,TARIFFE_UND,4,FALSE)),0)</f>
        <v>5.071077802763039</v>
      </c>
      <c r="DN1311" s="430">
        <f>IFERROR(IF(CA1311="D",IF(DL1311="A dispo.",DK1311*VLOOKUP('DATI INPUT'!$F$27,TARIFFE_UD,5,FALSE),DK1311*VLOOKUP(DL1311,TARIFFE_UD,5,FALSE)),DK1311*VLOOKUP(CB1311-100,TARIFFE_UND,5,FALSE)),0)</f>
        <v>0</v>
      </c>
      <c r="DO1311" s="431">
        <f t="shared" si="277"/>
        <v>1.0778027630387044E-3</v>
      </c>
      <c r="DP1311" s="299">
        <f>IFERROR(IF(CA1311="D",IF(DL1311="A dispo.",DF1311*VLOOKUP('DATI INPUT'!$F$27,TARIFFE_UD,2,FALSE),DF1311*VLOOKUP(DL1311,TARIFFE_UD,2,FALSE)),DF1311*VLOOKUP(CB1311-100,TARIFFE_UND,2,FALSE)),0)</f>
        <v>6.3356031902629191</v>
      </c>
      <c r="DQ1311" s="299">
        <f>IFERROR(IF(CA1311="D",IF(DL1311="A dispo.",DK1311*VLOOKUP('DATI INPUT'!$F$27,TARIFFE_UD,3,FALSE),DK1311*VLOOKUP(DL1311,TARIFFE_UD,3,FALSE)),DK1311*VLOOKUP(CB1311-100,TARIFFE_UND,3,FALSE)),0)</f>
        <v>0</v>
      </c>
      <c r="DR1311" s="299">
        <f t="shared" si="278"/>
        <v>6.3356031902629191</v>
      </c>
    </row>
    <row r="1312" spans="1:122" x14ac:dyDescent="0.25">
      <c r="A1312" t="s">
        <v>9943</v>
      </c>
      <c r="B1312" t="s">
        <v>1782</v>
      </c>
      <c r="C1312" t="s">
        <v>1701</v>
      </c>
      <c r="D1312" t="s">
        <v>9944</v>
      </c>
      <c r="E1312" t="s">
        <v>268</v>
      </c>
      <c r="F1312" t="s">
        <v>156</v>
      </c>
      <c r="G1312" t="s">
        <v>9113</v>
      </c>
      <c r="H1312" t="s">
        <v>1137</v>
      </c>
      <c r="I1312" t="s">
        <v>348</v>
      </c>
      <c r="J1312" t="s">
        <v>274</v>
      </c>
      <c r="K1312" t="s">
        <v>9945</v>
      </c>
      <c r="L1312" t="s">
        <v>880</v>
      </c>
      <c r="M1312" t="s">
        <v>10424</v>
      </c>
      <c r="N1312" t="s">
        <v>984</v>
      </c>
      <c r="O1312" t="s">
        <v>873</v>
      </c>
      <c r="P1312" t="s">
        <v>10365</v>
      </c>
      <c r="Q1312" t="s">
        <v>299</v>
      </c>
      <c r="R1312" t="s">
        <v>268</v>
      </c>
      <c r="S1312" t="s">
        <v>268</v>
      </c>
      <c r="T1312" t="s">
        <v>268</v>
      </c>
      <c r="U1312" t="s">
        <v>268</v>
      </c>
      <c r="V1312" t="s">
        <v>268</v>
      </c>
      <c r="W1312" t="s">
        <v>10424</v>
      </c>
      <c r="X1312" t="s">
        <v>10365</v>
      </c>
      <c r="Y1312" t="s">
        <v>299</v>
      </c>
      <c r="Z1312" t="s">
        <v>268</v>
      </c>
      <c r="AA1312" t="s">
        <v>268</v>
      </c>
      <c r="AB1312" t="s">
        <v>268</v>
      </c>
      <c r="AC1312" t="s">
        <v>268</v>
      </c>
      <c r="AD1312" t="s">
        <v>268</v>
      </c>
      <c r="AE1312" t="s">
        <v>287</v>
      </c>
      <c r="AF1312" t="s">
        <v>1811</v>
      </c>
      <c r="AG1312" t="s">
        <v>875</v>
      </c>
      <c r="AH1312" t="s">
        <v>380</v>
      </c>
      <c r="AI1312" t="s">
        <v>793</v>
      </c>
      <c r="AJ1312" t="s">
        <v>268</v>
      </c>
      <c r="AK1312" t="s">
        <v>2746</v>
      </c>
      <c r="AL1312" t="s">
        <v>268</v>
      </c>
      <c r="AM1312" t="s">
        <v>353</v>
      </c>
      <c r="AN1312" t="s">
        <v>268</v>
      </c>
      <c r="AO1312" t="s">
        <v>268</v>
      </c>
      <c r="AP1312" t="s">
        <v>268</v>
      </c>
      <c r="AQ1312" t="s">
        <v>268</v>
      </c>
      <c r="AR1312" t="s">
        <v>268</v>
      </c>
      <c r="AS1312" t="s">
        <v>268</v>
      </c>
      <c r="AT1312" t="s">
        <v>268</v>
      </c>
      <c r="AU1312" t="s">
        <v>268</v>
      </c>
      <c r="AV1312" t="s">
        <v>268</v>
      </c>
      <c r="AW1312" t="s">
        <v>268</v>
      </c>
      <c r="AX1312" t="s">
        <v>268</v>
      </c>
      <c r="AY1312" t="s">
        <v>268</v>
      </c>
      <c r="AZ1312" t="s">
        <v>268</v>
      </c>
      <c r="BA1312" t="s">
        <v>268</v>
      </c>
      <c r="BB1312" t="s">
        <v>268</v>
      </c>
      <c r="BC1312" t="s">
        <v>268</v>
      </c>
      <c r="BD1312" t="s">
        <v>268</v>
      </c>
      <c r="BE1312" t="s">
        <v>268</v>
      </c>
      <c r="BF1312" t="s">
        <v>268</v>
      </c>
      <c r="BG1312" t="s">
        <v>268</v>
      </c>
      <c r="BH1312" t="s">
        <v>268</v>
      </c>
      <c r="BI1312" t="s">
        <v>268</v>
      </c>
      <c r="BJ1312" t="s">
        <v>268</v>
      </c>
      <c r="BK1312" t="s">
        <v>268</v>
      </c>
      <c r="BL1312" t="s">
        <v>268</v>
      </c>
      <c r="BM1312" t="s">
        <v>268</v>
      </c>
      <c r="BN1312" t="s">
        <v>268</v>
      </c>
      <c r="BO1312" t="s">
        <v>268</v>
      </c>
      <c r="BP1312" t="s">
        <v>268</v>
      </c>
      <c r="BQ1312" t="s">
        <v>268</v>
      </c>
      <c r="BR1312" t="s">
        <v>268</v>
      </c>
      <c r="BS1312" t="s">
        <v>268</v>
      </c>
      <c r="BT1312" t="s">
        <v>268</v>
      </c>
      <c r="BU1312" t="s">
        <v>268</v>
      </c>
      <c r="BV1312" t="s">
        <v>268</v>
      </c>
      <c r="BW1312" t="s">
        <v>268</v>
      </c>
      <c r="BX1312" t="s">
        <v>268</v>
      </c>
      <c r="BY1312">
        <v>21</v>
      </c>
      <c r="BZ1312">
        <v>21</v>
      </c>
      <c r="CA1312" t="s">
        <v>142</v>
      </c>
      <c r="CB1312" s="356">
        <v>123</v>
      </c>
      <c r="CC1312" t="s">
        <v>1817</v>
      </c>
      <c r="CD1312" t="s">
        <v>268</v>
      </c>
      <c r="CE1312" t="s">
        <v>268</v>
      </c>
      <c r="CF1312" s="356">
        <v>2</v>
      </c>
      <c r="CG1312" t="s">
        <v>268</v>
      </c>
      <c r="CH1312" t="s">
        <v>268</v>
      </c>
      <c r="CI1312" t="s">
        <v>268</v>
      </c>
      <c r="CJ1312" t="s">
        <v>268</v>
      </c>
      <c r="CK1312" t="s">
        <v>268</v>
      </c>
      <c r="CL1312" t="s">
        <v>268</v>
      </c>
      <c r="CM1312" t="s">
        <v>11224</v>
      </c>
      <c r="CN1312">
        <v>12.08</v>
      </c>
      <c r="CO1312" t="s">
        <v>268</v>
      </c>
      <c r="CP1312">
        <v>12.08</v>
      </c>
      <c r="CQ1312">
        <v>365</v>
      </c>
      <c r="CR1312" t="s">
        <v>878</v>
      </c>
      <c r="CS1312" t="s">
        <v>11225</v>
      </c>
      <c r="CT1312" t="s">
        <v>11226</v>
      </c>
      <c r="CU1312" t="s">
        <v>11227</v>
      </c>
      <c r="CV1312" t="s">
        <v>268</v>
      </c>
      <c r="CW1312" t="s">
        <v>268</v>
      </c>
      <c r="CX1312" t="s">
        <v>268</v>
      </c>
      <c r="CY1312" t="s">
        <v>268</v>
      </c>
      <c r="CZ1312" t="s">
        <v>268</v>
      </c>
      <c r="DA1312" t="s">
        <v>268</v>
      </c>
      <c r="DB1312" s="429">
        <f t="shared" si="266"/>
        <v>0</v>
      </c>
      <c r="DC1312" s="284">
        <f t="shared" si="267"/>
        <v>0</v>
      </c>
      <c r="DD1312" s="284">
        <f t="shared" si="268"/>
        <v>0</v>
      </c>
      <c r="DE1312" s="284">
        <f t="shared" si="269"/>
        <v>0</v>
      </c>
      <c r="DF1312" s="295">
        <f t="shared" si="270"/>
        <v>21</v>
      </c>
      <c r="DG1312" s="284">
        <f t="shared" si="271"/>
        <v>1</v>
      </c>
      <c r="DH1312" s="284">
        <f t="shared" si="272"/>
        <v>0</v>
      </c>
      <c r="DI1312" s="284">
        <f t="shared" si="273"/>
        <v>0</v>
      </c>
      <c r="DJ1312" s="284">
        <f t="shared" si="274"/>
        <v>0</v>
      </c>
      <c r="DK1312" s="295">
        <f t="shared" si="275"/>
        <v>0</v>
      </c>
      <c r="DL1312" s="297">
        <f t="shared" si="276"/>
        <v>2</v>
      </c>
      <c r="DM1312" s="430">
        <f>IFERROR(IF(CA1312="D",IF(DL1312="A dispo.",DF1312*VLOOKUP('DATI INPUT'!$F$27,TARIFFE_UD,4,FALSE),DF1312*VLOOKUP(DL1312,TARIFFE_UD,4,FALSE)),DF1312*VLOOKUP(CB1312-100,TARIFFE_UND,4,FALSE)),0)</f>
        <v>12.079025599636962</v>
      </c>
      <c r="DN1312" s="430">
        <f>IFERROR(IF(CA1312="D",IF(DL1312="A dispo.",DK1312*VLOOKUP('DATI INPUT'!$F$27,TARIFFE_UD,5,FALSE),DK1312*VLOOKUP(DL1312,TARIFFE_UD,5,FALSE)),DK1312*VLOOKUP(CB1312-100,TARIFFE_UND,5,FALSE)),0)</f>
        <v>0</v>
      </c>
      <c r="DO1312" s="431">
        <f t="shared" si="277"/>
        <v>-9.7440036303808597E-4</v>
      </c>
      <c r="DP1312" s="299">
        <f>IFERROR(IF(CA1312="D",IF(DL1312="A dispo.",DF1312*VLOOKUP('DATI INPUT'!$F$27,TARIFFE_UD,2,FALSE),DF1312*VLOOKUP(DL1312,TARIFFE_UD,2,FALSE)),DF1312*VLOOKUP(CB1312-100,TARIFFE_UND,2,FALSE)),0)</f>
        <v>15.091054821251261</v>
      </c>
      <c r="DQ1312" s="299">
        <f>IFERROR(IF(CA1312="D",IF(DL1312="A dispo.",DK1312*VLOOKUP('DATI INPUT'!$F$27,TARIFFE_UD,3,FALSE),DK1312*VLOOKUP(DL1312,TARIFFE_UD,3,FALSE)),DK1312*VLOOKUP(CB1312-100,TARIFFE_UND,3,FALSE)),0)</f>
        <v>0</v>
      </c>
      <c r="DR1312" s="299">
        <f t="shared" si="278"/>
        <v>15.091054821251261</v>
      </c>
    </row>
    <row r="1313" spans="1:122" x14ac:dyDescent="0.25">
      <c r="A1313" t="s">
        <v>9946</v>
      </c>
      <c r="B1313" t="s">
        <v>1782</v>
      </c>
      <c r="C1313" t="s">
        <v>1702</v>
      </c>
      <c r="D1313" t="s">
        <v>9944</v>
      </c>
      <c r="E1313" t="s">
        <v>268</v>
      </c>
      <c r="F1313" t="s">
        <v>156</v>
      </c>
      <c r="G1313" t="s">
        <v>9113</v>
      </c>
      <c r="H1313" t="s">
        <v>1137</v>
      </c>
      <c r="I1313" t="s">
        <v>348</v>
      </c>
      <c r="J1313" t="s">
        <v>274</v>
      </c>
      <c r="K1313" t="s">
        <v>9945</v>
      </c>
      <c r="L1313" t="s">
        <v>880</v>
      </c>
      <c r="M1313" t="s">
        <v>10424</v>
      </c>
      <c r="N1313" t="s">
        <v>984</v>
      </c>
      <c r="O1313" t="s">
        <v>873</v>
      </c>
      <c r="P1313" t="s">
        <v>10365</v>
      </c>
      <c r="Q1313" t="s">
        <v>299</v>
      </c>
      <c r="R1313" t="s">
        <v>268</v>
      </c>
      <c r="S1313" t="s">
        <v>268</v>
      </c>
      <c r="T1313" t="s">
        <v>268</v>
      </c>
      <c r="U1313" t="s">
        <v>268</v>
      </c>
      <c r="V1313" t="s">
        <v>268</v>
      </c>
      <c r="W1313" t="s">
        <v>1741</v>
      </c>
      <c r="X1313" t="s">
        <v>613</v>
      </c>
      <c r="Y1313" t="s">
        <v>268</v>
      </c>
      <c r="Z1313" t="s">
        <v>268</v>
      </c>
      <c r="AA1313" t="s">
        <v>268</v>
      </c>
      <c r="AB1313" t="s">
        <v>268</v>
      </c>
      <c r="AC1313" t="s">
        <v>268</v>
      </c>
      <c r="AD1313" t="s">
        <v>268</v>
      </c>
      <c r="AE1313" t="s">
        <v>287</v>
      </c>
      <c r="AF1313" t="s">
        <v>1811</v>
      </c>
      <c r="AG1313" t="s">
        <v>875</v>
      </c>
      <c r="AH1313" t="s">
        <v>1831</v>
      </c>
      <c r="AI1313" t="s">
        <v>9282</v>
      </c>
      <c r="AJ1313" t="s">
        <v>268</v>
      </c>
      <c r="AK1313" t="s">
        <v>467</v>
      </c>
      <c r="AL1313" t="s">
        <v>268</v>
      </c>
      <c r="AM1313" t="s">
        <v>353</v>
      </c>
      <c r="AN1313" t="s">
        <v>268</v>
      </c>
      <c r="AO1313" t="s">
        <v>268</v>
      </c>
      <c r="AP1313" t="s">
        <v>268</v>
      </c>
      <c r="AQ1313" t="s">
        <v>268</v>
      </c>
      <c r="AR1313" t="s">
        <v>268</v>
      </c>
      <c r="AS1313" t="s">
        <v>268</v>
      </c>
      <c r="AT1313" t="s">
        <v>268</v>
      </c>
      <c r="AU1313" t="s">
        <v>268</v>
      </c>
      <c r="AV1313" t="s">
        <v>268</v>
      </c>
      <c r="AW1313" t="s">
        <v>268</v>
      </c>
      <c r="AX1313" t="s">
        <v>268</v>
      </c>
      <c r="AY1313" t="s">
        <v>268</v>
      </c>
      <c r="AZ1313" t="s">
        <v>268</v>
      </c>
      <c r="BA1313" t="s">
        <v>268</v>
      </c>
      <c r="BB1313" t="s">
        <v>268</v>
      </c>
      <c r="BC1313" t="s">
        <v>268</v>
      </c>
      <c r="BD1313" t="s">
        <v>268</v>
      </c>
      <c r="BE1313" t="s">
        <v>268</v>
      </c>
      <c r="BF1313" t="s">
        <v>268</v>
      </c>
      <c r="BG1313" t="s">
        <v>268</v>
      </c>
      <c r="BH1313" t="s">
        <v>268</v>
      </c>
      <c r="BI1313" t="s">
        <v>268</v>
      </c>
      <c r="BJ1313" t="s">
        <v>268</v>
      </c>
      <c r="BK1313" t="s">
        <v>268</v>
      </c>
      <c r="BL1313" t="s">
        <v>268</v>
      </c>
      <c r="BM1313" t="s">
        <v>268</v>
      </c>
      <c r="BN1313" t="s">
        <v>268</v>
      </c>
      <c r="BO1313" t="s">
        <v>268</v>
      </c>
      <c r="BP1313" t="s">
        <v>268</v>
      </c>
      <c r="BQ1313" t="s">
        <v>268</v>
      </c>
      <c r="BR1313" t="s">
        <v>268</v>
      </c>
      <c r="BS1313" t="s">
        <v>268</v>
      </c>
      <c r="BT1313" t="s">
        <v>268</v>
      </c>
      <c r="BU1313" t="s">
        <v>268</v>
      </c>
      <c r="BV1313" t="s">
        <v>268</v>
      </c>
      <c r="BW1313" t="s">
        <v>268</v>
      </c>
      <c r="BX1313" t="s">
        <v>268</v>
      </c>
      <c r="BY1313">
        <v>18</v>
      </c>
      <c r="BZ1313">
        <v>18</v>
      </c>
      <c r="CA1313" t="s">
        <v>142</v>
      </c>
      <c r="CB1313" s="356">
        <v>123</v>
      </c>
      <c r="CC1313" t="s">
        <v>1817</v>
      </c>
      <c r="CD1313" t="s">
        <v>268</v>
      </c>
      <c r="CE1313" t="s">
        <v>268</v>
      </c>
      <c r="CF1313" s="356">
        <v>2</v>
      </c>
      <c r="CG1313" t="s">
        <v>268</v>
      </c>
      <c r="CH1313" t="s">
        <v>268</v>
      </c>
      <c r="CI1313" t="s">
        <v>268</v>
      </c>
      <c r="CJ1313" t="s">
        <v>268</v>
      </c>
      <c r="CK1313" t="s">
        <v>268</v>
      </c>
      <c r="CL1313" t="s">
        <v>268</v>
      </c>
      <c r="CM1313" t="s">
        <v>11224</v>
      </c>
      <c r="CN1313">
        <v>10.35</v>
      </c>
      <c r="CO1313" t="s">
        <v>268</v>
      </c>
      <c r="CP1313">
        <v>10.35</v>
      </c>
      <c r="CQ1313">
        <v>365</v>
      </c>
      <c r="CR1313" t="s">
        <v>878</v>
      </c>
      <c r="CS1313" t="s">
        <v>11225</v>
      </c>
      <c r="CT1313" t="s">
        <v>11226</v>
      </c>
      <c r="CU1313" t="s">
        <v>11227</v>
      </c>
      <c r="CV1313" t="s">
        <v>268</v>
      </c>
      <c r="CW1313" t="s">
        <v>268</v>
      </c>
      <c r="CX1313" t="s">
        <v>268</v>
      </c>
      <c r="CY1313" t="s">
        <v>268</v>
      </c>
      <c r="CZ1313" t="s">
        <v>268</v>
      </c>
      <c r="DA1313" t="s">
        <v>268</v>
      </c>
      <c r="DB1313" s="429">
        <f t="shared" si="266"/>
        <v>0</v>
      </c>
      <c r="DC1313" s="284">
        <f t="shared" si="267"/>
        <v>0</v>
      </c>
      <c r="DD1313" s="284">
        <f t="shared" si="268"/>
        <v>0</v>
      </c>
      <c r="DE1313" s="284">
        <f t="shared" si="269"/>
        <v>0</v>
      </c>
      <c r="DF1313" s="295">
        <f t="shared" si="270"/>
        <v>18</v>
      </c>
      <c r="DG1313" s="284">
        <f t="shared" si="271"/>
        <v>1</v>
      </c>
      <c r="DH1313" s="284">
        <f t="shared" si="272"/>
        <v>0</v>
      </c>
      <c r="DI1313" s="284">
        <f t="shared" si="273"/>
        <v>0</v>
      </c>
      <c r="DJ1313" s="284">
        <f t="shared" si="274"/>
        <v>0</v>
      </c>
      <c r="DK1313" s="295">
        <f t="shared" si="275"/>
        <v>0</v>
      </c>
      <c r="DL1313" s="297">
        <f t="shared" si="276"/>
        <v>2</v>
      </c>
      <c r="DM1313" s="430">
        <f>IFERROR(IF(CA1313="D",IF(DL1313="A dispo.",DF1313*VLOOKUP('DATI INPUT'!$F$27,TARIFFE_UD,4,FALSE),DF1313*VLOOKUP(DL1313,TARIFFE_UD,4,FALSE)),DF1313*VLOOKUP(CB1313-100,TARIFFE_UND,4,FALSE)),0)</f>
        <v>10.353450513974538</v>
      </c>
      <c r="DN1313" s="430">
        <f>IFERROR(IF(CA1313="D",IF(DL1313="A dispo.",DK1313*VLOOKUP('DATI INPUT'!$F$27,TARIFFE_UD,5,FALSE),DK1313*VLOOKUP(DL1313,TARIFFE_UD,5,FALSE)),DK1313*VLOOKUP(CB1313-100,TARIFFE_UND,5,FALSE)),0)</f>
        <v>0</v>
      </c>
      <c r="DO1313" s="431">
        <f t="shared" si="277"/>
        <v>3.4505139745384383E-3</v>
      </c>
      <c r="DP1313" s="299">
        <f>IFERROR(IF(CA1313="D",IF(DL1313="A dispo.",DF1313*VLOOKUP('DATI INPUT'!$F$27,TARIFFE_UD,2,FALSE),DF1313*VLOOKUP(DL1313,TARIFFE_UD,2,FALSE)),DF1313*VLOOKUP(CB1313-100,TARIFFE_UND,2,FALSE)),0)</f>
        <v>12.935189846786795</v>
      </c>
      <c r="DQ1313" s="299">
        <f>IFERROR(IF(CA1313="D",IF(DL1313="A dispo.",DK1313*VLOOKUP('DATI INPUT'!$F$27,TARIFFE_UD,3,FALSE),DK1313*VLOOKUP(DL1313,TARIFFE_UD,3,FALSE)),DK1313*VLOOKUP(CB1313-100,TARIFFE_UND,3,FALSE)),0)</f>
        <v>0</v>
      </c>
      <c r="DR1313" s="299">
        <f t="shared" si="278"/>
        <v>12.935189846786795</v>
      </c>
    </row>
    <row r="1314" spans="1:122" x14ac:dyDescent="0.25">
      <c r="A1314" t="s">
        <v>9947</v>
      </c>
      <c r="B1314" t="s">
        <v>9948</v>
      </c>
      <c r="C1314" t="s">
        <v>1703</v>
      </c>
      <c r="D1314" t="s">
        <v>9949</v>
      </c>
      <c r="E1314" t="s">
        <v>268</v>
      </c>
      <c r="F1314" t="s">
        <v>156</v>
      </c>
      <c r="G1314" t="s">
        <v>9950</v>
      </c>
      <c r="H1314" t="s">
        <v>1137</v>
      </c>
      <c r="I1314" t="s">
        <v>468</v>
      </c>
      <c r="J1314" t="s">
        <v>274</v>
      </c>
      <c r="K1314" t="s">
        <v>9951</v>
      </c>
      <c r="L1314" t="s">
        <v>880</v>
      </c>
      <c r="M1314" t="s">
        <v>9952</v>
      </c>
      <c r="N1314" t="s">
        <v>984</v>
      </c>
      <c r="O1314" t="s">
        <v>873</v>
      </c>
      <c r="P1314" t="s">
        <v>1847</v>
      </c>
      <c r="Q1314" t="s">
        <v>2177</v>
      </c>
      <c r="R1314" t="s">
        <v>268</v>
      </c>
      <c r="S1314" t="s">
        <v>268</v>
      </c>
      <c r="T1314" t="s">
        <v>268</v>
      </c>
      <c r="U1314" t="s">
        <v>268</v>
      </c>
      <c r="V1314" t="s">
        <v>268</v>
      </c>
      <c r="W1314" t="s">
        <v>9952</v>
      </c>
      <c r="X1314" t="s">
        <v>1847</v>
      </c>
      <c r="Y1314" t="s">
        <v>2177</v>
      </c>
      <c r="Z1314" t="s">
        <v>268</v>
      </c>
      <c r="AA1314" t="s">
        <v>268</v>
      </c>
      <c r="AB1314" t="s">
        <v>268</v>
      </c>
      <c r="AC1314" t="s">
        <v>268</v>
      </c>
      <c r="AD1314" t="s">
        <v>268</v>
      </c>
      <c r="AE1314" t="s">
        <v>268</v>
      </c>
      <c r="AF1314" t="s">
        <v>268</v>
      </c>
      <c r="AG1314" t="s">
        <v>268</v>
      </c>
      <c r="AH1314" t="s">
        <v>268</v>
      </c>
      <c r="AI1314" t="s">
        <v>268</v>
      </c>
      <c r="AJ1314" t="s">
        <v>268</v>
      </c>
      <c r="AK1314" t="s">
        <v>268</v>
      </c>
      <c r="AL1314" t="s">
        <v>268</v>
      </c>
      <c r="AM1314" t="s">
        <v>268</v>
      </c>
      <c r="AN1314" t="s">
        <v>268</v>
      </c>
      <c r="AO1314" t="s">
        <v>268</v>
      </c>
      <c r="AP1314" t="s">
        <v>268</v>
      </c>
      <c r="AQ1314" t="s">
        <v>268</v>
      </c>
      <c r="AR1314" t="s">
        <v>268</v>
      </c>
      <c r="AS1314" t="s">
        <v>268</v>
      </c>
      <c r="AT1314" t="s">
        <v>268</v>
      </c>
      <c r="AU1314" t="s">
        <v>268</v>
      </c>
      <c r="AV1314" t="s">
        <v>268</v>
      </c>
      <c r="AW1314" t="s">
        <v>268</v>
      </c>
      <c r="AX1314" t="s">
        <v>268</v>
      </c>
      <c r="AY1314" t="s">
        <v>268</v>
      </c>
      <c r="AZ1314" t="s">
        <v>268</v>
      </c>
      <c r="BA1314" t="s">
        <v>268</v>
      </c>
      <c r="BB1314" t="s">
        <v>268</v>
      </c>
      <c r="BC1314" t="s">
        <v>268</v>
      </c>
      <c r="BD1314" t="s">
        <v>268</v>
      </c>
      <c r="BE1314" t="s">
        <v>268</v>
      </c>
      <c r="BF1314" t="s">
        <v>268</v>
      </c>
      <c r="BG1314" t="s">
        <v>268</v>
      </c>
      <c r="BH1314" t="s">
        <v>268</v>
      </c>
      <c r="BI1314" t="s">
        <v>268</v>
      </c>
      <c r="BJ1314" t="s">
        <v>268</v>
      </c>
      <c r="BK1314" t="s">
        <v>268</v>
      </c>
      <c r="BL1314" t="s">
        <v>268</v>
      </c>
      <c r="BM1314" t="s">
        <v>268</v>
      </c>
      <c r="BN1314" t="s">
        <v>268</v>
      </c>
      <c r="BO1314" t="s">
        <v>268</v>
      </c>
      <c r="BP1314" t="s">
        <v>268</v>
      </c>
      <c r="BQ1314" t="s">
        <v>268</v>
      </c>
      <c r="BR1314" t="s">
        <v>268</v>
      </c>
      <c r="BS1314" t="s">
        <v>268</v>
      </c>
      <c r="BT1314" t="s">
        <v>268</v>
      </c>
      <c r="BU1314" t="s">
        <v>268</v>
      </c>
      <c r="BV1314" t="s">
        <v>268</v>
      </c>
      <c r="BW1314" t="s">
        <v>268</v>
      </c>
      <c r="BX1314" t="s">
        <v>268</v>
      </c>
      <c r="BY1314">
        <v>55</v>
      </c>
      <c r="BZ1314">
        <v>55</v>
      </c>
      <c r="CA1314" t="s">
        <v>142</v>
      </c>
      <c r="CB1314" s="356">
        <v>122</v>
      </c>
      <c r="CC1314" t="s">
        <v>876</v>
      </c>
      <c r="CD1314" t="s">
        <v>268</v>
      </c>
      <c r="CE1314" t="s">
        <v>268</v>
      </c>
      <c r="CF1314" s="356">
        <v>2</v>
      </c>
      <c r="CG1314" t="s">
        <v>268</v>
      </c>
      <c r="CH1314" t="s">
        <v>268</v>
      </c>
      <c r="CI1314" t="s">
        <v>268</v>
      </c>
      <c r="CJ1314" t="s">
        <v>268</v>
      </c>
      <c r="CK1314" t="s">
        <v>268</v>
      </c>
      <c r="CL1314" t="s">
        <v>268</v>
      </c>
      <c r="CM1314" t="s">
        <v>11224</v>
      </c>
      <c r="CN1314">
        <v>83.08</v>
      </c>
      <c r="CO1314" t="s">
        <v>268</v>
      </c>
      <c r="CP1314">
        <v>83.08</v>
      </c>
      <c r="CQ1314">
        <v>365</v>
      </c>
      <c r="CR1314" t="s">
        <v>878</v>
      </c>
      <c r="CS1314" t="s">
        <v>11225</v>
      </c>
      <c r="CT1314" t="s">
        <v>11226</v>
      </c>
      <c r="CU1314" t="s">
        <v>11227</v>
      </c>
      <c r="CV1314" t="s">
        <v>268</v>
      </c>
      <c r="CW1314" t="s">
        <v>268</v>
      </c>
      <c r="CX1314" t="s">
        <v>268</v>
      </c>
      <c r="CY1314" t="s">
        <v>268</v>
      </c>
      <c r="CZ1314" t="s">
        <v>268</v>
      </c>
      <c r="DA1314" t="s">
        <v>268</v>
      </c>
      <c r="DB1314" s="429">
        <f t="shared" si="266"/>
        <v>0</v>
      </c>
      <c r="DC1314" s="284">
        <f t="shared" si="267"/>
        <v>0</v>
      </c>
      <c r="DD1314" s="284">
        <f t="shared" si="268"/>
        <v>0</v>
      </c>
      <c r="DE1314" s="284">
        <f t="shared" si="269"/>
        <v>0</v>
      </c>
      <c r="DF1314" s="295">
        <f t="shared" si="270"/>
        <v>55</v>
      </c>
      <c r="DG1314" s="284">
        <f t="shared" si="271"/>
        <v>0</v>
      </c>
      <c r="DH1314" s="284">
        <f t="shared" si="272"/>
        <v>0</v>
      </c>
      <c r="DI1314" s="284">
        <f t="shared" si="273"/>
        <v>0</v>
      </c>
      <c r="DJ1314" s="284">
        <f t="shared" si="274"/>
        <v>0</v>
      </c>
      <c r="DK1314" s="295">
        <f t="shared" si="275"/>
        <v>1</v>
      </c>
      <c r="DL1314" s="297">
        <f t="shared" si="276"/>
        <v>2</v>
      </c>
      <c r="DM1314" s="430">
        <f>IFERROR(IF(CA1314="D",IF(DL1314="A dispo.",DF1314*VLOOKUP('DATI INPUT'!$F$27,TARIFFE_UD,4,FALSE),DF1314*VLOOKUP(DL1314,TARIFFE_UD,4,FALSE)),DF1314*VLOOKUP(CB1314-100,TARIFFE_UND,4,FALSE)),0)</f>
        <v>31.635543237144425</v>
      </c>
      <c r="DN1314" s="430">
        <f>IFERROR(IF(CA1314="D",IF(DL1314="A dispo.",DK1314*VLOOKUP('DATI INPUT'!$F$27,TARIFFE_UD,5,FALSE),DK1314*VLOOKUP(DL1314,TARIFFE_UD,5,FALSE)),DK1314*VLOOKUP(CB1314-100,TARIFFE_UND,5,FALSE)),0)</f>
        <v>51.443731886070836</v>
      </c>
      <c r="DO1314" s="431">
        <f t="shared" si="277"/>
        <v>-7.2487678473009964E-4</v>
      </c>
      <c r="DP1314" s="299">
        <f>IFERROR(IF(CA1314="D",IF(DL1314="A dispo.",DF1314*VLOOKUP('DATI INPUT'!$F$27,TARIFFE_UD,2,FALSE),DF1314*VLOOKUP(DL1314,TARIFFE_UD,2,FALSE)),DF1314*VLOOKUP(CB1314-100,TARIFFE_UND,2,FALSE)),0)</f>
        <v>39.524191198515204</v>
      </c>
      <c r="DQ1314" s="299">
        <f>IFERROR(IF(CA1314="D",IF(DL1314="A dispo.",DK1314*VLOOKUP('DATI INPUT'!$F$27,TARIFFE_UD,3,FALSE),DK1314*VLOOKUP(DL1314,TARIFFE_UD,3,FALSE)),DK1314*VLOOKUP(CB1314-100,TARIFFE_UND,3,FALSE)),0)</f>
        <v>46.077822723118445</v>
      </c>
      <c r="DR1314" s="299">
        <f t="shared" si="278"/>
        <v>85.602013921633642</v>
      </c>
    </row>
    <row r="1315" spans="1:122" x14ac:dyDescent="0.25">
      <c r="A1315" t="s">
        <v>9953</v>
      </c>
      <c r="B1315" t="s">
        <v>9948</v>
      </c>
      <c r="C1315" t="s">
        <v>1704</v>
      </c>
      <c r="D1315" t="s">
        <v>9949</v>
      </c>
      <c r="E1315" t="s">
        <v>268</v>
      </c>
      <c r="F1315" t="s">
        <v>156</v>
      </c>
      <c r="G1315" t="s">
        <v>9950</v>
      </c>
      <c r="H1315" t="s">
        <v>1137</v>
      </c>
      <c r="I1315" t="s">
        <v>468</v>
      </c>
      <c r="J1315" t="s">
        <v>274</v>
      </c>
      <c r="K1315" t="s">
        <v>9951</v>
      </c>
      <c r="L1315" t="s">
        <v>880</v>
      </c>
      <c r="M1315" t="s">
        <v>9952</v>
      </c>
      <c r="N1315" t="s">
        <v>984</v>
      </c>
      <c r="O1315" t="s">
        <v>873</v>
      </c>
      <c r="P1315" t="s">
        <v>1847</v>
      </c>
      <c r="Q1315" t="s">
        <v>2177</v>
      </c>
      <c r="R1315" t="s">
        <v>268</v>
      </c>
      <c r="S1315" t="s">
        <v>268</v>
      </c>
      <c r="T1315" t="s">
        <v>268</v>
      </c>
      <c r="U1315" t="s">
        <v>268</v>
      </c>
      <c r="V1315" t="s">
        <v>268</v>
      </c>
      <c r="W1315" t="s">
        <v>9952</v>
      </c>
      <c r="X1315" t="s">
        <v>1847</v>
      </c>
      <c r="Y1315" t="s">
        <v>2177</v>
      </c>
      <c r="Z1315" t="s">
        <v>268</v>
      </c>
      <c r="AA1315" t="s">
        <v>268</v>
      </c>
      <c r="AB1315" t="s">
        <v>268</v>
      </c>
      <c r="AC1315" t="s">
        <v>268</v>
      </c>
      <c r="AD1315" t="s">
        <v>268</v>
      </c>
      <c r="AE1315" t="s">
        <v>287</v>
      </c>
      <c r="AF1315" t="s">
        <v>1811</v>
      </c>
      <c r="AG1315" t="s">
        <v>875</v>
      </c>
      <c r="AH1315" t="s">
        <v>1848</v>
      </c>
      <c r="AI1315" t="s">
        <v>3682</v>
      </c>
      <c r="AJ1315" t="s">
        <v>268</v>
      </c>
      <c r="AK1315" t="s">
        <v>366</v>
      </c>
      <c r="AL1315" t="s">
        <v>268</v>
      </c>
      <c r="AM1315" t="s">
        <v>353</v>
      </c>
      <c r="AN1315" t="s">
        <v>268</v>
      </c>
      <c r="AO1315" t="s">
        <v>268</v>
      </c>
      <c r="AP1315" t="s">
        <v>268</v>
      </c>
      <c r="AQ1315" t="s">
        <v>268</v>
      </c>
      <c r="AR1315" t="s">
        <v>268</v>
      </c>
      <c r="AS1315" t="s">
        <v>268</v>
      </c>
      <c r="AT1315" t="s">
        <v>268</v>
      </c>
      <c r="AU1315" t="s">
        <v>268</v>
      </c>
      <c r="AV1315" t="s">
        <v>268</v>
      </c>
      <c r="AW1315" t="s">
        <v>268</v>
      </c>
      <c r="AX1315" t="s">
        <v>268</v>
      </c>
      <c r="AY1315" t="s">
        <v>268</v>
      </c>
      <c r="AZ1315" t="s">
        <v>268</v>
      </c>
      <c r="BA1315" t="s">
        <v>268</v>
      </c>
      <c r="BB1315" t="s">
        <v>268</v>
      </c>
      <c r="BC1315" t="s">
        <v>268</v>
      </c>
      <c r="BD1315" t="s">
        <v>268</v>
      </c>
      <c r="BE1315" t="s">
        <v>268</v>
      </c>
      <c r="BF1315" t="s">
        <v>268</v>
      </c>
      <c r="BG1315" t="s">
        <v>268</v>
      </c>
      <c r="BH1315" t="s">
        <v>268</v>
      </c>
      <c r="BI1315" t="s">
        <v>268</v>
      </c>
      <c r="BJ1315" t="s">
        <v>268</v>
      </c>
      <c r="BK1315" t="s">
        <v>268</v>
      </c>
      <c r="BL1315" t="s">
        <v>268</v>
      </c>
      <c r="BM1315" t="s">
        <v>268</v>
      </c>
      <c r="BN1315" t="s">
        <v>268</v>
      </c>
      <c r="BO1315" t="s">
        <v>268</v>
      </c>
      <c r="BP1315" t="s">
        <v>268</v>
      </c>
      <c r="BQ1315" t="s">
        <v>268</v>
      </c>
      <c r="BR1315" t="s">
        <v>268</v>
      </c>
      <c r="BS1315" t="s">
        <v>268</v>
      </c>
      <c r="BT1315" t="s">
        <v>268</v>
      </c>
      <c r="BU1315" t="s">
        <v>268</v>
      </c>
      <c r="BV1315" t="s">
        <v>268</v>
      </c>
      <c r="BW1315" t="s">
        <v>268</v>
      </c>
      <c r="BX1315" t="s">
        <v>268</v>
      </c>
      <c r="BY1315">
        <v>42.3</v>
      </c>
      <c r="BZ1315">
        <v>42.3</v>
      </c>
      <c r="CA1315" t="s">
        <v>142</v>
      </c>
      <c r="CB1315" s="356">
        <v>123</v>
      </c>
      <c r="CC1315" t="s">
        <v>1817</v>
      </c>
      <c r="CD1315" t="s">
        <v>268</v>
      </c>
      <c r="CE1315" t="s">
        <v>268</v>
      </c>
      <c r="CF1315" s="356">
        <v>2</v>
      </c>
      <c r="CG1315" t="s">
        <v>268</v>
      </c>
      <c r="CH1315" t="s">
        <v>268</v>
      </c>
      <c r="CI1315" t="s">
        <v>268</v>
      </c>
      <c r="CJ1315" t="s">
        <v>268</v>
      </c>
      <c r="CK1315" t="s">
        <v>268</v>
      </c>
      <c r="CL1315" t="s">
        <v>268</v>
      </c>
      <c r="CM1315" t="s">
        <v>11224</v>
      </c>
      <c r="CN1315">
        <v>24.33</v>
      </c>
      <c r="CO1315" t="s">
        <v>268</v>
      </c>
      <c r="CP1315">
        <v>24.33</v>
      </c>
      <c r="CQ1315">
        <v>365</v>
      </c>
      <c r="CR1315" t="s">
        <v>878</v>
      </c>
      <c r="CS1315" t="s">
        <v>11225</v>
      </c>
      <c r="CT1315" t="s">
        <v>11226</v>
      </c>
      <c r="CU1315" t="s">
        <v>11227</v>
      </c>
      <c r="CV1315" t="s">
        <v>268</v>
      </c>
      <c r="CW1315" t="s">
        <v>268</v>
      </c>
      <c r="CX1315" t="s">
        <v>268</v>
      </c>
      <c r="CY1315" t="s">
        <v>268</v>
      </c>
      <c r="CZ1315" t="s">
        <v>268</v>
      </c>
      <c r="DA1315" t="s">
        <v>268</v>
      </c>
      <c r="DB1315" s="429">
        <f t="shared" si="266"/>
        <v>0</v>
      </c>
      <c r="DC1315" s="284">
        <f t="shared" si="267"/>
        <v>0</v>
      </c>
      <c r="DD1315" s="284">
        <f t="shared" si="268"/>
        <v>0</v>
      </c>
      <c r="DE1315" s="284">
        <f t="shared" si="269"/>
        <v>0</v>
      </c>
      <c r="DF1315" s="295">
        <f t="shared" si="270"/>
        <v>42.3</v>
      </c>
      <c r="DG1315" s="284">
        <f t="shared" si="271"/>
        <v>1</v>
      </c>
      <c r="DH1315" s="284">
        <f t="shared" si="272"/>
        <v>0</v>
      </c>
      <c r="DI1315" s="284">
        <f t="shared" si="273"/>
        <v>0</v>
      </c>
      <c r="DJ1315" s="284">
        <f t="shared" si="274"/>
        <v>0</v>
      </c>
      <c r="DK1315" s="295">
        <f t="shared" si="275"/>
        <v>0</v>
      </c>
      <c r="DL1315" s="297">
        <f t="shared" si="276"/>
        <v>2</v>
      </c>
      <c r="DM1315" s="430">
        <f>IFERROR(IF(CA1315="D",IF(DL1315="A dispo.",DF1315*VLOOKUP('DATI INPUT'!$F$27,TARIFFE_UD,4,FALSE),DF1315*VLOOKUP(DL1315,TARIFFE_UD,4,FALSE)),DF1315*VLOOKUP(CB1315-100,TARIFFE_UND,4,FALSE)),0)</f>
        <v>24.330608707840163</v>
      </c>
      <c r="DN1315" s="430">
        <f>IFERROR(IF(CA1315="D",IF(DL1315="A dispo.",DK1315*VLOOKUP('DATI INPUT'!$F$27,TARIFFE_UD,5,FALSE),DK1315*VLOOKUP(DL1315,TARIFFE_UD,5,FALSE)),DK1315*VLOOKUP(CB1315-100,TARIFFE_UND,5,FALSE)),0)</f>
        <v>0</v>
      </c>
      <c r="DO1315" s="431">
        <f t="shared" si="277"/>
        <v>6.0870784016486823E-4</v>
      </c>
      <c r="DP1315" s="299">
        <f>IFERROR(IF(CA1315="D",IF(DL1315="A dispo.",DF1315*VLOOKUP('DATI INPUT'!$F$27,TARIFFE_UD,2,FALSE),DF1315*VLOOKUP(DL1315,TARIFFE_UD,2,FALSE)),DF1315*VLOOKUP(CB1315-100,TARIFFE_UND,2,FALSE)),0)</f>
        <v>30.397696139948966</v>
      </c>
      <c r="DQ1315" s="299">
        <f>IFERROR(IF(CA1315="D",IF(DL1315="A dispo.",DK1315*VLOOKUP('DATI INPUT'!$F$27,TARIFFE_UD,3,FALSE),DK1315*VLOOKUP(DL1315,TARIFFE_UD,3,FALSE)),DK1315*VLOOKUP(CB1315-100,TARIFFE_UND,3,FALSE)),0)</f>
        <v>0</v>
      </c>
      <c r="DR1315" s="299">
        <f t="shared" si="278"/>
        <v>30.397696139948966</v>
      </c>
    </row>
    <row r="1316" spans="1:122" x14ac:dyDescent="0.25">
      <c r="A1316" t="s">
        <v>9954</v>
      </c>
      <c r="B1316" t="s">
        <v>9955</v>
      </c>
      <c r="C1316" t="s">
        <v>1705</v>
      </c>
      <c r="D1316" t="s">
        <v>9956</v>
      </c>
      <c r="E1316" t="s">
        <v>268</v>
      </c>
      <c r="F1316" t="s">
        <v>156</v>
      </c>
      <c r="G1316" t="s">
        <v>9957</v>
      </c>
      <c r="H1316" t="s">
        <v>1081</v>
      </c>
      <c r="I1316" t="s">
        <v>9958</v>
      </c>
      <c r="J1316" t="s">
        <v>274</v>
      </c>
      <c r="K1316" t="s">
        <v>9959</v>
      </c>
      <c r="L1316" t="s">
        <v>872</v>
      </c>
      <c r="M1316" t="s">
        <v>9960</v>
      </c>
      <c r="N1316" t="s">
        <v>4044</v>
      </c>
      <c r="O1316" t="s">
        <v>943</v>
      </c>
      <c r="P1316" t="s">
        <v>9961</v>
      </c>
      <c r="Q1316" t="s">
        <v>341</v>
      </c>
      <c r="R1316" t="s">
        <v>154</v>
      </c>
      <c r="S1316" t="s">
        <v>268</v>
      </c>
      <c r="T1316" t="s">
        <v>268</v>
      </c>
      <c r="U1316" t="s">
        <v>268</v>
      </c>
      <c r="V1316" t="s">
        <v>268</v>
      </c>
      <c r="W1316" t="s">
        <v>9962</v>
      </c>
      <c r="X1316" t="s">
        <v>2812</v>
      </c>
      <c r="Y1316" t="s">
        <v>276</v>
      </c>
      <c r="Z1316" t="s">
        <v>268</v>
      </c>
      <c r="AA1316" t="s">
        <v>268</v>
      </c>
      <c r="AB1316" t="s">
        <v>268</v>
      </c>
      <c r="AC1316" t="s">
        <v>268</v>
      </c>
      <c r="AD1316" t="s">
        <v>268</v>
      </c>
      <c r="AE1316" t="s">
        <v>287</v>
      </c>
      <c r="AF1316" t="s">
        <v>1811</v>
      </c>
      <c r="AG1316" t="s">
        <v>875</v>
      </c>
      <c r="AH1316" t="s">
        <v>1848</v>
      </c>
      <c r="AI1316" t="s">
        <v>1582</v>
      </c>
      <c r="AJ1316" t="s">
        <v>268</v>
      </c>
      <c r="AK1316" t="s">
        <v>268</v>
      </c>
      <c r="AL1316" t="s">
        <v>268</v>
      </c>
      <c r="AM1316" t="s">
        <v>405</v>
      </c>
      <c r="AN1316" t="s">
        <v>268</v>
      </c>
      <c r="AO1316" t="s">
        <v>268</v>
      </c>
      <c r="AP1316" t="s">
        <v>268</v>
      </c>
      <c r="AQ1316" t="s">
        <v>268</v>
      </c>
      <c r="AR1316" t="s">
        <v>268</v>
      </c>
      <c r="AS1316" t="s">
        <v>268</v>
      </c>
      <c r="AT1316" t="s">
        <v>268</v>
      </c>
      <c r="AU1316" t="s">
        <v>268</v>
      </c>
      <c r="AV1316" t="s">
        <v>268</v>
      </c>
      <c r="AW1316" t="s">
        <v>268</v>
      </c>
      <c r="AX1316" t="s">
        <v>268</v>
      </c>
      <c r="AY1316" t="s">
        <v>268</v>
      </c>
      <c r="AZ1316" t="s">
        <v>268</v>
      </c>
      <c r="BA1316" t="s">
        <v>268</v>
      </c>
      <c r="BB1316" t="s">
        <v>268</v>
      </c>
      <c r="BC1316" t="s">
        <v>268</v>
      </c>
      <c r="BD1316" t="s">
        <v>268</v>
      </c>
      <c r="BE1316" t="s">
        <v>268</v>
      </c>
      <c r="BF1316" t="s">
        <v>268</v>
      </c>
      <c r="BG1316" t="s">
        <v>268</v>
      </c>
      <c r="BH1316" t="s">
        <v>268</v>
      </c>
      <c r="BI1316" t="s">
        <v>268</v>
      </c>
      <c r="BJ1316" t="s">
        <v>268</v>
      </c>
      <c r="BK1316" t="s">
        <v>268</v>
      </c>
      <c r="BL1316" t="s">
        <v>268</v>
      </c>
      <c r="BM1316" t="s">
        <v>268</v>
      </c>
      <c r="BN1316" t="s">
        <v>268</v>
      </c>
      <c r="BO1316" t="s">
        <v>268</v>
      </c>
      <c r="BP1316" t="s">
        <v>268</v>
      </c>
      <c r="BQ1316" t="s">
        <v>268</v>
      </c>
      <c r="BR1316" t="s">
        <v>268</v>
      </c>
      <c r="BS1316" t="s">
        <v>268</v>
      </c>
      <c r="BT1316" t="s">
        <v>268</v>
      </c>
      <c r="BU1316" t="s">
        <v>268</v>
      </c>
      <c r="BV1316" t="s">
        <v>268</v>
      </c>
      <c r="BW1316" t="s">
        <v>268</v>
      </c>
      <c r="BX1316" t="s">
        <v>268</v>
      </c>
      <c r="BY1316">
        <v>120</v>
      </c>
      <c r="BZ1316">
        <v>120</v>
      </c>
      <c r="CA1316" t="s">
        <v>142</v>
      </c>
      <c r="CB1316" s="356">
        <v>122</v>
      </c>
      <c r="CC1316" t="s">
        <v>876</v>
      </c>
      <c r="CD1316" t="s">
        <v>268</v>
      </c>
      <c r="CE1316" t="s">
        <v>268</v>
      </c>
      <c r="CF1316" t="s">
        <v>268</v>
      </c>
      <c r="CG1316" t="s">
        <v>268</v>
      </c>
      <c r="CH1316" t="s">
        <v>268</v>
      </c>
      <c r="CI1316" t="s">
        <v>268</v>
      </c>
      <c r="CJ1316" t="s">
        <v>268</v>
      </c>
      <c r="CK1316" t="s">
        <v>268</v>
      </c>
      <c r="CL1316" t="s">
        <v>268</v>
      </c>
      <c r="CM1316" t="s">
        <v>11224</v>
      </c>
      <c r="CN1316">
        <v>143.47</v>
      </c>
      <c r="CO1316" t="s">
        <v>268</v>
      </c>
      <c r="CP1316">
        <v>143.47</v>
      </c>
      <c r="CQ1316">
        <v>365</v>
      </c>
      <c r="CR1316" t="s">
        <v>878</v>
      </c>
      <c r="CS1316" t="s">
        <v>11225</v>
      </c>
      <c r="CT1316" t="s">
        <v>11226</v>
      </c>
      <c r="CU1316" t="s">
        <v>11227</v>
      </c>
      <c r="CV1316" t="s">
        <v>268</v>
      </c>
      <c r="CW1316" t="s">
        <v>268</v>
      </c>
      <c r="CX1316" t="s">
        <v>268</v>
      </c>
      <c r="CY1316" t="s">
        <v>268</v>
      </c>
      <c r="CZ1316" t="s">
        <v>268</v>
      </c>
      <c r="DA1316" t="s">
        <v>268</v>
      </c>
      <c r="DB1316" s="429">
        <f t="shared" si="266"/>
        <v>0</v>
      </c>
      <c r="DC1316" s="284">
        <f t="shared" si="267"/>
        <v>0</v>
      </c>
      <c r="DD1316" s="284">
        <f t="shared" si="268"/>
        <v>0</v>
      </c>
      <c r="DE1316" s="284">
        <f t="shared" si="269"/>
        <v>0</v>
      </c>
      <c r="DF1316" s="295">
        <f t="shared" si="270"/>
        <v>120</v>
      </c>
      <c r="DG1316" s="284">
        <f t="shared" si="271"/>
        <v>0</v>
      </c>
      <c r="DH1316" s="284">
        <f t="shared" si="272"/>
        <v>0</v>
      </c>
      <c r="DI1316" s="284">
        <f t="shared" si="273"/>
        <v>0</v>
      </c>
      <c r="DJ1316" s="284">
        <f t="shared" si="274"/>
        <v>0</v>
      </c>
      <c r="DK1316" s="295">
        <f t="shared" si="275"/>
        <v>1</v>
      </c>
      <c r="DL1316" s="297" t="str">
        <f t="shared" si="276"/>
        <v>A dispo.</v>
      </c>
      <c r="DM1316" s="430">
        <f>IFERROR(IF(CA1316="D",IF(DL1316="A dispo.",DF1316*VLOOKUP('DATI INPUT'!$F$27,TARIFFE_UD,4,FALSE),DF1316*VLOOKUP(DL1316,TARIFFE_UD,4,FALSE)),DF1316*VLOOKUP(CB1316-100,TARIFFE_UND,4,FALSE)),0)</f>
        <v>76.066167041445581</v>
      </c>
      <c r="DN1316" s="430">
        <f>IFERROR(IF(CA1316="D",IF(DL1316="A dispo.",DK1316*VLOOKUP('DATI INPUT'!$F$27,TARIFFE_UD,5,FALSE),DK1316*VLOOKUP(DL1316,TARIFFE_UD,5,FALSE)),DK1316*VLOOKUP(CB1316-100,TARIFFE_UND,5,FALSE)),0)</f>
        <v>67.397800635548478</v>
      </c>
      <c r="DO1316" s="431">
        <f t="shared" si="277"/>
        <v>-6.0323230059395883E-3</v>
      </c>
      <c r="DP1316" s="299">
        <f>IFERROR(IF(CA1316="D",IF(DL1316="A dispo.",DF1316*VLOOKUP('DATI INPUT'!$F$27,TARIFFE_UD,2,FALSE),DF1316*VLOOKUP(DL1316,TARIFFE_UD,2,FALSE)),DF1316*VLOOKUP(CB1316-100,TARIFFE_UND,2,FALSE)),0)</f>
        <v>95.03404785394379</v>
      </c>
      <c r="DQ1316" s="299">
        <f>IFERROR(IF(CA1316="D",IF(DL1316="A dispo.",DK1316*VLOOKUP('DATI INPUT'!$F$27,TARIFFE_UD,3,FALSE),DK1316*VLOOKUP(DL1316,TARIFFE_UD,3,FALSE)),DK1316*VLOOKUP(CB1316-100,TARIFFE_UND,3,FALSE)),0)</f>
        <v>60.367780403072892</v>
      </c>
      <c r="DR1316" s="299">
        <f t="shared" si="278"/>
        <v>155.40182825701669</v>
      </c>
    </row>
    <row r="1317" spans="1:122" x14ac:dyDescent="0.25">
      <c r="A1317" t="s">
        <v>10887</v>
      </c>
      <c r="B1317" t="s">
        <v>10553</v>
      </c>
      <c r="C1317" t="s">
        <v>9978</v>
      </c>
      <c r="D1317" t="s">
        <v>10554</v>
      </c>
      <c r="E1317" t="s">
        <v>9979</v>
      </c>
      <c r="F1317" t="s">
        <v>156</v>
      </c>
      <c r="G1317" t="s">
        <v>9980</v>
      </c>
      <c r="H1317" t="s">
        <v>9981</v>
      </c>
      <c r="I1317" t="s">
        <v>9982</v>
      </c>
      <c r="J1317" t="s">
        <v>156</v>
      </c>
      <c r="K1317" t="s">
        <v>9983</v>
      </c>
      <c r="L1317" t="s">
        <v>6424</v>
      </c>
      <c r="M1317" t="s">
        <v>10555</v>
      </c>
      <c r="N1317" t="s">
        <v>152</v>
      </c>
      <c r="O1317" t="s">
        <v>1270</v>
      </c>
      <c r="P1317" t="s">
        <v>10556</v>
      </c>
      <c r="Q1317" t="s">
        <v>498</v>
      </c>
      <c r="R1317" t="s">
        <v>268</v>
      </c>
      <c r="S1317" t="s">
        <v>268</v>
      </c>
      <c r="T1317" t="s">
        <v>268</v>
      </c>
      <c r="U1317" t="s">
        <v>268</v>
      </c>
      <c r="V1317" t="s">
        <v>268</v>
      </c>
      <c r="W1317" t="s">
        <v>1829</v>
      </c>
      <c r="X1317" t="s">
        <v>1830</v>
      </c>
      <c r="Y1317" t="s">
        <v>315</v>
      </c>
      <c r="Z1317" t="s">
        <v>268</v>
      </c>
      <c r="AA1317" t="s">
        <v>268</v>
      </c>
      <c r="AB1317" t="s">
        <v>268</v>
      </c>
      <c r="AC1317" t="s">
        <v>268</v>
      </c>
      <c r="AD1317" t="s">
        <v>268</v>
      </c>
      <c r="AE1317" t="s">
        <v>287</v>
      </c>
      <c r="AF1317" t="s">
        <v>1811</v>
      </c>
      <c r="AG1317" t="s">
        <v>875</v>
      </c>
      <c r="AH1317" t="s">
        <v>1831</v>
      </c>
      <c r="AI1317" t="s">
        <v>1011</v>
      </c>
      <c r="AJ1317" t="s">
        <v>268</v>
      </c>
      <c r="AK1317" t="s">
        <v>366</v>
      </c>
      <c r="AL1317" t="s">
        <v>268</v>
      </c>
      <c r="AM1317" t="s">
        <v>353</v>
      </c>
      <c r="AN1317" t="s">
        <v>268</v>
      </c>
      <c r="AO1317" t="s">
        <v>268</v>
      </c>
      <c r="AP1317" t="s">
        <v>268</v>
      </c>
      <c r="AQ1317" t="s">
        <v>268</v>
      </c>
      <c r="AR1317" t="s">
        <v>268</v>
      </c>
      <c r="AS1317" t="s">
        <v>268</v>
      </c>
      <c r="AT1317" t="s">
        <v>268</v>
      </c>
      <c r="AU1317" t="s">
        <v>268</v>
      </c>
      <c r="AV1317" t="s">
        <v>268</v>
      </c>
      <c r="AW1317" t="s">
        <v>268</v>
      </c>
      <c r="AX1317" t="s">
        <v>268</v>
      </c>
      <c r="AY1317" t="s">
        <v>268</v>
      </c>
      <c r="AZ1317" t="s">
        <v>268</v>
      </c>
      <c r="BA1317" t="s">
        <v>268</v>
      </c>
      <c r="BB1317" t="s">
        <v>268</v>
      </c>
      <c r="BC1317" t="s">
        <v>268</v>
      </c>
      <c r="BD1317" t="s">
        <v>268</v>
      </c>
      <c r="BE1317" t="s">
        <v>268</v>
      </c>
      <c r="BF1317" t="s">
        <v>268</v>
      </c>
      <c r="BG1317" t="s">
        <v>268</v>
      </c>
      <c r="BH1317" t="s">
        <v>268</v>
      </c>
      <c r="BI1317" t="s">
        <v>268</v>
      </c>
      <c r="BJ1317" t="s">
        <v>268</v>
      </c>
      <c r="BK1317" t="s">
        <v>268</v>
      </c>
      <c r="BL1317" t="s">
        <v>268</v>
      </c>
      <c r="BM1317" t="s">
        <v>268</v>
      </c>
      <c r="BN1317" t="s">
        <v>268</v>
      </c>
      <c r="BO1317" t="s">
        <v>268</v>
      </c>
      <c r="BP1317" t="s">
        <v>268</v>
      </c>
      <c r="BQ1317" t="s">
        <v>268</v>
      </c>
      <c r="BR1317" t="s">
        <v>268</v>
      </c>
      <c r="BS1317" t="s">
        <v>268</v>
      </c>
      <c r="BT1317" t="s">
        <v>268</v>
      </c>
      <c r="BU1317" t="s">
        <v>268</v>
      </c>
      <c r="BV1317" t="s">
        <v>268</v>
      </c>
      <c r="BW1317" t="s">
        <v>268</v>
      </c>
      <c r="BX1317" t="s">
        <v>268</v>
      </c>
      <c r="BY1317">
        <v>220.97</v>
      </c>
      <c r="BZ1317">
        <v>220.97</v>
      </c>
      <c r="CA1317" t="s">
        <v>143</v>
      </c>
      <c r="CB1317" s="356">
        <v>104</v>
      </c>
      <c r="CC1317" t="s">
        <v>1027</v>
      </c>
      <c r="CD1317" t="s">
        <v>268</v>
      </c>
      <c r="CE1317" t="s">
        <v>268</v>
      </c>
      <c r="CF1317" t="s">
        <v>268</v>
      </c>
      <c r="CG1317" t="s">
        <v>11228</v>
      </c>
      <c r="CH1317" t="s">
        <v>1994</v>
      </c>
      <c r="CI1317" t="s">
        <v>268</v>
      </c>
      <c r="CJ1317" t="s">
        <v>268</v>
      </c>
      <c r="CK1317" t="s">
        <v>268</v>
      </c>
      <c r="CL1317" t="s">
        <v>268</v>
      </c>
      <c r="CM1317" t="s">
        <v>11224</v>
      </c>
      <c r="CN1317">
        <v>194.55</v>
      </c>
      <c r="CO1317">
        <v>-97.28</v>
      </c>
      <c r="CP1317">
        <v>97.27</v>
      </c>
      <c r="CQ1317">
        <v>365</v>
      </c>
      <c r="CR1317" t="s">
        <v>878</v>
      </c>
      <c r="CS1317" t="s">
        <v>11225</v>
      </c>
      <c r="CT1317" t="s">
        <v>11226</v>
      </c>
      <c r="CU1317" t="s">
        <v>11227</v>
      </c>
      <c r="CV1317" t="s">
        <v>268</v>
      </c>
      <c r="CW1317" t="s">
        <v>268</v>
      </c>
      <c r="CX1317" t="s">
        <v>268</v>
      </c>
      <c r="CY1317" t="s">
        <v>268</v>
      </c>
      <c r="CZ1317" t="s">
        <v>268</v>
      </c>
      <c r="DA1317" t="s">
        <v>268</v>
      </c>
      <c r="DB1317" s="429">
        <f t="shared" si="266"/>
        <v>0</v>
      </c>
      <c r="DC1317" s="284">
        <f t="shared" si="267"/>
        <v>0</v>
      </c>
      <c r="DD1317" s="284">
        <f t="shared" si="268"/>
        <v>0.5</v>
      </c>
      <c r="DE1317" s="284">
        <f t="shared" si="269"/>
        <v>0</v>
      </c>
      <c r="DF1317" s="295">
        <f t="shared" si="270"/>
        <v>110.48499999999999</v>
      </c>
      <c r="DG1317" s="284">
        <f t="shared" si="271"/>
        <v>0</v>
      </c>
      <c r="DH1317" s="284">
        <f t="shared" si="272"/>
        <v>0</v>
      </c>
      <c r="DI1317" s="284">
        <f t="shared" si="273"/>
        <v>0.5</v>
      </c>
      <c r="DJ1317" s="284">
        <f t="shared" si="274"/>
        <v>0</v>
      </c>
      <c r="DK1317" s="295">
        <f t="shared" si="275"/>
        <v>110.48499999999999</v>
      </c>
      <c r="DL1317" s="297" t="str">
        <f t="shared" si="276"/>
        <v/>
      </c>
      <c r="DM1317" s="430">
        <f>IFERROR(IF(CA1317="D",IF(DL1317="A dispo.",DF1317*VLOOKUP('DATI INPUT'!$F$27,TARIFFE_UD,4,FALSE),DF1317*VLOOKUP(DL1317,TARIFFE_UD,4,FALSE)),DF1317*VLOOKUP(CB1317-100,TARIFFE_UND,4,FALSE)),0)</f>
        <v>13.609820541044597</v>
      </c>
      <c r="DN1317" s="430">
        <f>IFERROR(IF(CA1317="D",IF(DL1317="A dispo.",DK1317*VLOOKUP('DATI INPUT'!$F$27,TARIFFE_UD,5,FALSE),DK1317*VLOOKUP(DL1317,TARIFFE_UD,5,FALSE)),DK1317*VLOOKUP(CB1317-100,TARIFFE_UND,5,FALSE)),0)</f>
        <v>83.665341170385943</v>
      </c>
      <c r="DO1317" s="431">
        <f t="shared" si="277"/>
        <v>5.161711430545779E-3</v>
      </c>
      <c r="DP1317" s="299">
        <f>IFERROR(IF(CA1317="D",IF(DL1317="A dispo.",DF1317*VLOOKUP('DATI INPUT'!$F$27,TARIFFE_UD,2,FALSE),DF1317*VLOOKUP(DL1317,TARIFFE_UD,2,FALSE)),DF1317*VLOOKUP(CB1317-100,TARIFFE_UND,2,FALSE)),0)</f>
        <v>19.246377797090709</v>
      </c>
      <c r="DQ1317" s="299">
        <f>IFERROR(IF(CA1317="D",IF(DL1317="A dispo.",DK1317*VLOOKUP('DATI INPUT'!$F$27,TARIFFE_UD,3,FALSE),DK1317*VLOOKUP(DL1317,TARIFFE_UD,3,FALSE)),DK1317*VLOOKUP(CB1317-100,TARIFFE_UND,3,FALSE)),0)</f>
        <v>84.879561636518716</v>
      </c>
      <c r="DR1317" s="299">
        <f t="shared" si="278"/>
        <v>104.12593943360943</v>
      </c>
    </row>
    <row r="1318" spans="1:122" x14ac:dyDescent="0.25">
      <c r="A1318" t="s">
        <v>10888</v>
      </c>
      <c r="B1318" t="s">
        <v>10553</v>
      </c>
      <c r="C1318" t="s">
        <v>9987</v>
      </c>
      <c r="D1318" t="s">
        <v>10554</v>
      </c>
      <c r="E1318" t="s">
        <v>9979</v>
      </c>
      <c r="F1318" t="s">
        <v>156</v>
      </c>
      <c r="G1318" t="s">
        <v>9980</v>
      </c>
      <c r="H1318" t="s">
        <v>9981</v>
      </c>
      <c r="I1318" t="s">
        <v>9982</v>
      </c>
      <c r="J1318" t="s">
        <v>156</v>
      </c>
      <c r="K1318" t="s">
        <v>9983</v>
      </c>
      <c r="L1318" t="s">
        <v>6424</v>
      </c>
      <c r="M1318" t="s">
        <v>10555</v>
      </c>
      <c r="N1318" t="s">
        <v>152</v>
      </c>
      <c r="O1318" t="s">
        <v>1270</v>
      </c>
      <c r="P1318" t="s">
        <v>10556</v>
      </c>
      <c r="Q1318" t="s">
        <v>498</v>
      </c>
      <c r="R1318" t="s">
        <v>268</v>
      </c>
      <c r="S1318" t="s">
        <v>268</v>
      </c>
      <c r="T1318" t="s">
        <v>268</v>
      </c>
      <c r="U1318" t="s">
        <v>268</v>
      </c>
      <c r="V1318" t="s">
        <v>268</v>
      </c>
      <c r="W1318" t="s">
        <v>1829</v>
      </c>
      <c r="X1318" t="s">
        <v>1830</v>
      </c>
      <c r="Y1318" t="s">
        <v>315</v>
      </c>
      <c r="Z1318" t="s">
        <v>268</v>
      </c>
      <c r="AA1318" t="s">
        <v>268</v>
      </c>
      <c r="AB1318" t="s">
        <v>268</v>
      </c>
      <c r="AC1318" t="s">
        <v>268</v>
      </c>
      <c r="AD1318" t="s">
        <v>268</v>
      </c>
      <c r="AE1318" t="s">
        <v>287</v>
      </c>
      <c r="AF1318" t="s">
        <v>1811</v>
      </c>
      <c r="AG1318" t="s">
        <v>875</v>
      </c>
      <c r="AH1318" t="s">
        <v>1831</v>
      </c>
      <c r="AI1318" t="s">
        <v>1011</v>
      </c>
      <c r="AJ1318" t="s">
        <v>268</v>
      </c>
      <c r="AK1318" t="s">
        <v>366</v>
      </c>
      <c r="AL1318" t="s">
        <v>268</v>
      </c>
      <c r="AM1318" t="s">
        <v>353</v>
      </c>
      <c r="AN1318" t="s">
        <v>268</v>
      </c>
      <c r="AO1318" t="s">
        <v>268</v>
      </c>
      <c r="AP1318" t="s">
        <v>268</v>
      </c>
      <c r="AQ1318" t="s">
        <v>268</v>
      </c>
      <c r="AR1318" t="s">
        <v>268</v>
      </c>
      <c r="AS1318" t="s">
        <v>268</v>
      </c>
      <c r="AT1318" t="s">
        <v>268</v>
      </c>
      <c r="AU1318" t="s">
        <v>268</v>
      </c>
      <c r="AV1318" t="s">
        <v>268</v>
      </c>
      <c r="AW1318" t="s">
        <v>268</v>
      </c>
      <c r="AX1318" t="s">
        <v>268</v>
      </c>
      <c r="AY1318" t="s">
        <v>268</v>
      </c>
      <c r="AZ1318" t="s">
        <v>268</v>
      </c>
      <c r="BA1318" t="s">
        <v>268</v>
      </c>
      <c r="BB1318" t="s">
        <v>268</v>
      </c>
      <c r="BC1318" t="s">
        <v>268</v>
      </c>
      <c r="BD1318" t="s">
        <v>268</v>
      </c>
      <c r="BE1318" t="s">
        <v>268</v>
      </c>
      <c r="BF1318" t="s">
        <v>268</v>
      </c>
      <c r="BG1318" t="s">
        <v>268</v>
      </c>
      <c r="BH1318" t="s">
        <v>268</v>
      </c>
      <c r="BI1318" t="s">
        <v>268</v>
      </c>
      <c r="BJ1318" t="s">
        <v>268</v>
      </c>
      <c r="BK1318" t="s">
        <v>268</v>
      </c>
      <c r="BL1318" t="s">
        <v>268</v>
      </c>
      <c r="BM1318" t="s">
        <v>268</v>
      </c>
      <c r="BN1318" t="s">
        <v>268</v>
      </c>
      <c r="BO1318" t="s">
        <v>268</v>
      </c>
      <c r="BP1318" t="s">
        <v>268</v>
      </c>
      <c r="BQ1318" t="s">
        <v>268</v>
      </c>
      <c r="BR1318" t="s">
        <v>268</v>
      </c>
      <c r="BS1318" t="s">
        <v>268</v>
      </c>
      <c r="BT1318" t="s">
        <v>268</v>
      </c>
      <c r="BU1318" t="s">
        <v>268</v>
      </c>
      <c r="BV1318" t="s">
        <v>268</v>
      </c>
      <c r="BW1318" t="s">
        <v>268</v>
      </c>
      <c r="BX1318" t="s">
        <v>268</v>
      </c>
      <c r="BY1318">
        <v>341.3</v>
      </c>
      <c r="BZ1318">
        <v>341.3</v>
      </c>
      <c r="CA1318" t="s">
        <v>143</v>
      </c>
      <c r="CB1318" s="356">
        <v>104</v>
      </c>
      <c r="CC1318" t="s">
        <v>1027</v>
      </c>
      <c r="CD1318" t="s">
        <v>268</v>
      </c>
      <c r="CE1318" t="s">
        <v>268</v>
      </c>
      <c r="CF1318" t="s">
        <v>268</v>
      </c>
      <c r="CG1318" t="s">
        <v>11228</v>
      </c>
      <c r="CH1318" t="s">
        <v>1994</v>
      </c>
      <c r="CI1318" t="s">
        <v>268</v>
      </c>
      <c r="CJ1318" t="s">
        <v>268</v>
      </c>
      <c r="CK1318" t="s">
        <v>268</v>
      </c>
      <c r="CL1318" t="s">
        <v>268</v>
      </c>
      <c r="CM1318" t="s">
        <v>11224</v>
      </c>
      <c r="CN1318">
        <v>300.49</v>
      </c>
      <c r="CO1318">
        <v>-150.25</v>
      </c>
      <c r="CP1318">
        <v>150.24</v>
      </c>
      <c r="CQ1318">
        <v>365</v>
      </c>
      <c r="CR1318" t="s">
        <v>878</v>
      </c>
      <c r="CS1318" t="s">
        <v>11225</v>
      </c>
      <c r="CT1318" t="s">
        <v>11226</v>
      </c>
      <c r="CU1318" t="s">
        <v>11227</v>
      </c>
      <c r="CV1318" t="s">
        <v>268</v>
      </c>
      <c r="CW1318" t="s">
        <v>268</v>
      </c>
      <c r="CX1318" t="s">
        <v>268</v>
      </c>
      <c r="CY1318" t="s">
        <v>268</v>
      </c>
      <c r="CZ1318" t="s">
        <v>268</v>
      </c>
      <c r="DA1318" t="s">
        <v>268</v>
      </c>
      <c r="DB1318" s="429">
        <f t="shared" si="266"/>
        <v>0</v>
      </c>
      <c r="DC1318" s="284">
        <f t="shared" si="267"/>
        <v>0</v>
      </c>
      <c r="DD1318" s="284">
        <f t="shared" si="268"/>
        <v>0.5</v>
      </c>
      <c r="DE1318" s="284">
        <f t="shared" si="269"/>
        <v>0</v>
      </c>
      <c r="DF1318" s="295">
        <f t="shared" si="270"/>
        <v>170.65</v>
      </c>
      <c r="DG1318" s="284">
        <f t="shared" si="271"/>
        <v>0</v>
      </c>
      <c r="DH1318" s="284">
        <f t="shared" si="272"/>
        <v>0</v>
      </c>
      <c r="DI1318" s="284">
        <f t="shared" si="273"/>
        <v>0.5</v>
      </c>
      <c r="DJ1318" s="284">
        <f t="shared" si="274"/>
        <v>0</v>
      </c>
      <c r="DK1318" s="295">
        <f t="shared" si="275"/>
        <v>170.65</v>
      </c>
      <c r="DL1318" s="297" t="str">
        <f t="shared" si="276"/>
        <v/>
      </c>
      <c r="DM1318" s="430">
        <f>IFERROR(IF(CA1318="D",IF(DL1318="A dispo.",DF1318*VLOOKUP('DATI INPUT'!$F$27,TARIFFE_UD,4,FALSE),DF1318*VLOOKUP(DL1318,TARIFFE_UD,4,FALSE)),DF1318*VLOOKUP(CB1318-100,TARIFFE_UND,4,FALSE)),0)</f>
        <v>21.021096758195778</v>
      </c>
      <c r="DN1318" s="430">
        <f>IFERROR(IF(CA1318="D",IF(DL1318="A dispo.",DK1318*VLOOKUP('DATI INPUT'!$F$27,TARIFFE_UD,5,FALSE),DK1318*VLOOKUP(DL1318,TARIFFE_UD,5,FALSE)),DK1318*VLOOKUP(CB1318-100,TARIFFE_UND,5,FALSE)),0)</f>
        <v>129.22560049532845</v>
      </c>
      <c r="DO1318" s="431">
        <f t="shared" si="277"/>
        <v>6.6972535242086906E-3</v>
      </c>
      <c r="DP1318" s="299">
        <f>IFERROR(IF(CA1318="D",IF(DL1318="A dispo.",DF1318*VLOOKUP('DATI INPUT'!$F$27,TARIFFE_UD,2,FALSE),DF1318*VLOOKUP(DL1318,TARIFFE_UD,2,FALSE)),DF1318*VLOOKUP(CB1318-100,TARIFFE_UND,2,FALSE)),0)</f>
        <v>29.727061330257776</v>
      </c>
      <c r="DQ1318" s="299">
        <f>IFERROR(IF(CA1318="D",IF(DL1318="A dispo.",DK1318*VLOOKUP('DATI INPUT'!$F$27,TARIFFE_UD,3,FALSE),DK1318*VLOOKUP(DL1318,TARIFFE_UD,3,FALSE)),DK1318*VLOOKUP(CB1318-100,TARIFFE_UND,3,FALSE)),0)</f>
        <v>131.10102903807686</v>
      </c>
      <c r="DR1318" s="299">
        <f t="shared" si="278"/>
        <v>160.82809036833464</v>
      </c>
    </row>
    <row r="1319" spans="1:122" x14ac:dyDescent="0.25">
      <c r="A1319" t="s">
        <v>9988</v>
      </c>
      <c r="B1319" t="s">
        <v>9989</v>
      </c>
      <c r="C1319" t="s">
        <v>9990</v>
      </c>
      <c r="D1319" t="s">
        <v>9991</v>
      </c>
      <c r="E1319" t="s">
        <v>268</v>
      </c>
      <c r="F1319" t="s">
        <v>156</v>
      </c>
      <c r="G1319" t="s">
        <v>9992</v>
      </c>
      <c r="H1319" t="s">
        <v>4184</v>
      </c>
      <c r="I1319" t="s">
        <v>9993</v>
      </c>
      <c r="J1319" t="s">
        <v>274</v>
      </c>
      <c r="K1319" t="s">
        <v>9994</v>
      </c>
      <c r="L1319" t="s">
        <v>984</v>
      </c>
      <c r="M1319" t="s">
        <v>9995</v>
      </c>
      <c r="N1319" t="s">
        <v>984</v>
      </c>
      <c r="O1319" t="s">
        <v>873</v>
      </c>
      <c r="P1319" t="s">
        <v>3006</v>
      </c>
      <c r="Q1319" t="s">
        <v>276</v>
      </c>
      <c r="R1319" t="s">
        <v>268</v>
      </c>
      <c r="S1319" t="s">
        <v>268</v>
      </c>
      <c r="T1319" t="s">
        <v>268</v>
      </c>
      <c r="U1319" t="s">
        <v>268</v>
      </c>
      <c r="V1319" t="s">
        <v>268</v>
      </c>
      <c r="W1319" t="s">
        <v>9995</v>
      </c>
      <c r="X1319" t="s">
        <v>3006</v>
      </c>
      <c r="Y1319" t="s">
        <v>276</v>
      </c>
      <c r="Z1319" t="s">
        <v>268</v>
      </c>
      <c r="AA1319" t="s">
        <v>268</v>
      </c>
      <c r="AB1319" t="s">
        <v>268</v>
      </c>
      <c r="AC1319" t="s">
        <v>268</v>
      </c>
      <c r="AD1319" t="s">
        <v>268</v>
      </c>
      <c r="AE1319" t="s">
        <v>287</v>
      </c>
      <c r="AF1319" t="s">
        <v>1811</v>
      </c>
      <c r="AG1319" t="s">
        <v>875</v>
      </c>
      <c r="AH1319" t="s">
        <v>1848</v>
      </c>
      <c r="AI1319" t="s">
        <v>578</v>
      </c>
      <c r="AJ1319" t="s">
        <v>268</v>
      </c>
      <c r="AK1319" t="s">
        <v>381</v>
      </c>
      <c r="AL1319" t="s">
        <v>268</v>
      </c>
      <c r="AM1319" t="s">
        <v>268</v>
      </c>
      <c r="AN1319" t="s">
        <v>268</v>
      </c>
      <c r="AO1319" t="s">
        <v>268</v>
      </c>
      <c r="AP1319" t="s">
        <v>268</v>
      </c>
      <c r="AQ1319" t="s">
        <v>268</v>
      </c>
      <c r="AR1319" t="s">
        <v>268</v>
      </c>
      <c r="AS1319" t="s">
        <v>268</v>
      </c>
      <c r="AT1319" t="s">
        <v>268</v>
      </c>
      <c r="AU1319" t="s">
        <v>268</v>
      </c>
      <c r="AV1319" t="s">
        <v>268</v>
      </c>
      <c r="AW1319" t="s">
        <v>268</v>
      </c>
      <c r="AX1319" t="s">
        <v>268</v>
      </c>
      <c r="AY1319" t="s">
        <v>268</v>
      </c>
      <c r="AZ1319" t="s">
        <v>268</v>
      </c>
      <c r="BA1319" t="s">
        <v>268</v>
      </c>
      <c r="BB1319" t="s">
        <v>268</v>
      </c>
      <c r="BC1319" t="s">
        <v>268</v>
      </c>
      <c r="BD1319" t="s">
        <v>268</v>
      </c>
      <c r="BE1319" t="s">
        <v>268</v>
      </c>
      <c r="BF1319" t="s">
        <v>268</v>
      </c>
      <c r="BG1319" t="s">
        <v>268</v>
      </c>
      <c r="BH1319" t="s">
        <v>268</v>
      </c>
      <c r="BI1319" t="s">
        <v>268</v>
      </c>
      <c r="BJ1319" t="s">
        <v>268</v>
      </c>
      <c r="BK1319" t="s">
        <v>268</v>
      </c>
      <c r="BL1319" t="s">
        <v>268</v>
      </c>
      <c r="BM1319" t="s">
        <v>268</v>
      </c>
      <c r="BN1319" t="s">
        <v>268</v>
      </c>
      <c r="BO1319" t="s">
        <v>268</v>
      </c>
      <c r="BP1319" t="s">
        <v>268</v>
      </c>
      <c r="BQ1319" t="s">
        <v>268</v>
      </c>
      <c r="BR1319" t="s">
        <v>268</v>
      </c>
      <c r="BS1319" t="s">
        <v>268</v>
      </c>
      <c r="BT1319" t="s">
        <v>268</v>
      </c>
      <c r="BU1319" t="s">
        <v>268</v>
      </c>
      <c r="BV1319" t="s">
        <v>268</v>
      </c>
      <c r="BW1319" t="s">
        <v>268</v>
      </c>
      <c r="BX1319" t="s">
        <v>268</v>
      </c>
      <c r="BY1319">
        <v>36</v>
      </c>
      <c r="BZ1319">
        <v>36</v>
      </c>
      <c r="CA1319" t="s">
        <v>142</v>
      </c>
      <c r="CB1319" s="356">
        <v>122</v>
      </c>
      <c r="CC1319" t="s">
        <v>876</v>
      </c>
      <c r="CD1319" t="s">
        <v>268</v>
      </c>
      <c r="CE1319" t="s">
        <v>268</v>
      </c>
      <c r="CF1319" s="356">
        <v>1</v>
      </c>
      <c r="CG1319" t="s">
        <v>268</v>
      </c>
      <c r="CH1319" t="s">
        <v>268</v>
      </c>
      <c r="CI1319" t="s">
        <v>268</v>
      </c>
      <c r="CJ1319" t="s">
        <v>268</v>
      </c>
      <c r="CK1319" t="s">
        <v>268</v>
      </c>
      <c r="CL1319" t="s">
        <v>268</v>
      </c>
      <c r="CM1319" t="s">
        <v>11224</v>
      </c>
      <c r="CN1319">
        <v>34.68</v>
      </c>
      <c r="CO1319" t="s">
        <v>268</v>
      </c>
      <c r="CP1319">
        <v>34.68</v>
      </c>
      <c r="CQ1319">
        <v>365</v>
      </c>
      <c r="CR1319" t="s">
        <v>878</v>
      </c>
      <c r="CS1319" t="s">
        <v>11225</v>
      </c>
      <c r="CT1319" t="s">
        <v>11226</v>
      </c>
      <c r="CU1319" t="s">
        <v>11227</v>
      </c>
      <c r="CV1319" t="s">
        <v>268</v>
      </c>
      <c r="CW1319" t="s">
        <v>268</v>
      </c>
      <c r="CX1319" t="s">
        <v>268</v>
      </c>
      <c r="CY1319" t="s">
        <v>268</v>
      </c>
      <c r="CZ1319" t="s">
        <v>268</v>
      </c>
      <c r="DA1319" t="s">
        <v>268</v>
      </c>
      <c r="DB1319" s="429">
        <f t="shared" si="266"/>
        <v>0</v>
      </c>
      <c r="DC1319" s="284">
        <f t="shared" si="267"/>
        <v>0</v>
      </c>
      <c r="DD1319" s="284">
        <f t="shared" si="268"/>
        <v>0</v>
      </c>
      <c r="DE1319" s="284">
        <f t="shared" si="269"/>
        <v>0</v>
      </c>
      <c r="DF1319" s="295">
        <f t="shared" si="270"/>
        <v>36</v>
      </c>
      <c r="DG1319" s="284">
        <f t="shared" si="271"/>
        <v>0</v>
      </c>
      <c r="DH1319" s="284">
        <f t="shared" si="272"/>
        <v>0</v>
      </c>
      <c r="DI1319" s="284">
        <f t="shared" si="273"/>
        <v>0</v>
      </c>
      <c r="DJ1319" s="284">
        <f t="shared" si="274"/>
        <v>0</v>
      </c>
      <c r="DK1319" s="295">
        <f t="shared" si="275"/>
        <v>1</v>
      </c>
      <c r="DL1319" s="297">
        <f t="shared" si="276"/>
        <v>1</v>
      </c>
      <c r="DM1319" s="430">
        <f>IFERROR(IF(CA1319="D",IF(DL1319="A dispo.",DF1319*VLOOKUP('DATI INPUT'!$F$27,TARIFFE_UD,4,FALSE),DF1319*VLOOKUP(DL1319,TARIFFE_UD,4,FALSE)),DF1319*VLOOKUP(CB1319-100,TARIFFE_UND,4,FALSE)),0)</f>
        <v>17.748772309670635</v>
      </c>
      <c r="DN1319" s="430">
        <f>IFERROR(IF(CA1319="D",IF(DL1319="A dispo.",DK1319*VLOOKUP('DATI INPUT'!$F$27,TARIFFE_UD,5,FALSE),DK1319*VLOOKUP(DL1319,TARIFFE_UD,5,FALSE)),DK1319*VLOOKUP(CB1319-100,TARIFFE_UND,5,FALSE)),0)</f>
        <v>16.930848468833439</v>
      </c>
      <c r="DO1319" s="431">
        <f t="shared" si="277"/>
        <v>-3.7922149592617416E-4</v>
      </c>
      <c r="DP1319" s="299">
        <f>IFERROR(IF(CA1319="D",IF(DL1319="A dispo.",DF1319*VLOOKUP('DATI INPUT'!$F$27,TARIFFE_UD,2,FALSE),DF1319*VLOOKUP(DL1319,TARIFFE_UD,2,FALSE)),DF1319*VLOOKUP(CB1319-100,TARIFFE_UND,2,FALSE)),0)</f>
        <v>22.174611165920219</v>
      </c>
      <c r="DQ1319" s="299">
        <f>IFERROR(IF(CA1319="D",IF(DL1319="A dispo.",DK1319*VLOOKUP('DATI INPUT'!$F$27,TARIFFE_UD,3,FALSE),DK1319*VLOOKUP(DL1319,TARIFFE_UD,3,FALSE)),DK1319*VLOOKUP(CB1319-100,TARIFFE_UND,3,FALSE)),0)</f>
        <v>15.164853048114928</v>
      </c>
      <c r="DR1319" s="299">
        <f t="shared" si="278"/>
        <v>37.339464214035146</v>
      </c>
    </row>
    <row r="1320" spans="1:122" x14ac:dyDescent="0.25">
      <c r="A1320" t="s">
        <v>9996</v>
      </c>
      <c r="B1320" t="s">
        <v>9997</v>
      </c>
      <c r="C1320" t="s">
        <v>9998</v>
      </c>
      <c r="D1320" t="s">
        <v>9999</v>
      </c>
      <c r="E1320" t="s">
        <v>268</v>
      </c>
      <c r="F1320" t="s">
        <v>156</v>
      </c>
      <c r="G1320" t="s">
        <v>10000</v>
      </c>
      <c r="H1320" t="s">
        <v>4184</v>
      </c>
      <c r="I1320" t="s">
        <v>10001</v>
      </c>
      <c r="J1320" t="s">
        <v>156</v>
      </c>
      <c r="K1320" t="s">
        <v>10002</v>
      </c>
      <c r="L1320" t="s">
        <v>984</v>
      </c>
      <c r="M1320" t="s">
        <v>10003</v>
      </c>
      <c r="N1320" t="s">
        <v>1135</v>
      </c>
      <c r="O1320" t="s">
        <v>873</v>
      </c>
      <c r="P1320" t="s">
        <v>10004</v>
      </c>
      <c r="Q1320" t="s">
        <v>315</v>
      </c>
      <c r="R1320" t="s">
        <v>268</v>
      </c>
      <c r="S1320" t="s">
        <v>268</v>
      </c>
      <c r="T1320" t="s">
        <v>268</v>
      </c>
      <c r="U1320" t="s">
        <v>268</v>
      </c>
      <c r="V1320" t="s">
        <v>268</v>
      </c>
      <c r="W1320" t="s">
        <v>9995</v>
      </c>
      <c r="X1320" t="s">
        <v>3006</v>
      </c>
      <c r="Y1320" t="s">
        <v>276</v>
      </c>
      <c r="Z1320" t="s">
        <v>268</v>
      </c>
      <c r="AA1320" t="s">
        <v>268</v>
      </c>
      <c r="AB1320" t="s">
        <v>268</v>
      </c>
      <c r="AC1320" t="s">
        <v>268</v>
      </c>
      <c r="AD1320" t="s">
        <v>268</v>
      </c>
      <c r="AE1320" t="s">
        <v>287</v>
      </c>
      <c r="AF1320" t="s">
        <v>1811</v>
      </c>
      <c r="AG1320" t="s">
        <v>875</v>
      </c>
      <c r="AH1320" t="s">
        <v>1848</v>
      </c>
      <c r="AI1320" t="s">
        <v>578</v>
      </c>
      <c r="AJ1320" t="s">
        <v>268</v>
      </c>
      <c r="AK1320" t="s">
        <v>377</v>
      </c>
      <c r="AL1320" t="s">
        <v>268</v>
      </c>
      <c r="AM1320" t="s">
        <v>355</v>
      </c>
      <c r="AN1320" t="s">
        <v>268</v>
      </c>
      <c r="AO1320" t="s">
        <v>268</v>
      </c>
      <c r="AP1320" t="s">
        <v>268</v>
      </c>
      <c r="AQ1320" t="s">
        <v>268</v>
      </c>
      <c r="AR1320" t="s">
        <v>268</v>
      </c>
      <c r="AS1320" t="s">
        <v>268</v>
      </c>
      <c r="AT1320" t="s">
        <v>268</v>
      </c>
      <c r="AU1320" t="s">
        <v>268</v>
      </c>
      <c r="AV1320" t="s">
        <v>268</v>
      </c>
      <c r="AW1320" t="s">
        <v>268</v>
      </c>
      <c r="AX1320" t="s">
        <v>268</v>
      </c>
      <c r="AY1320" t="s">
        <v>268</v>
      </c>
      <c r="AZ1320" t="s">
        <v>268</v>
      </c>
      <c r="BA1320" t="s">
        <v>268</v>
      </c>
      <c r="BB1320" t="s">
        <v>268</v>
      </c>
      <c r="BC1320" t="s">
        <v>268</v>
      </c>
      <c r="BD1320" t="s">
        <v>268</v>
      </c>
      <c r="BE1320" t="s">
        <v>268</v>
      </c>
      <c r="BF1320" t="s">
        <v>268</v>
      </c>
      <c r="BG1320" t="s">
        <v>268</v>
      </c>
      <c r="BH1320" t="s">
        <v>268</v>
      </c>
      <c r="BI1320" t="s">
        <v>268</v>
      </c>
      <c r="BJ1320" t="s">
        <v>268</v>
      </c>
      <c r="BK1320" t="s">
        <v>268</v>
      </c>
      <c r="BL1320" t="s">
        <v>268</v>
      </c>
      <c r="BM1320" t="s">
        <v>268</v>
      </c>
      <c r="BN1320" t="s">
        <v>268</v>
      </c>
      <c r="BO1320" t="s">
        <v>268</v>
      </c>
      <c r="BP1320" t="s">
        <v>268</v>
      </c>
      <c r="BQ1320" t="s">
        <v>268</v>
      </c>
      <c r="BR1320" t="s">
        <v>268</v>
      </c>
      <c r="BS1320" t="s">
        <v>268</v>
      </c>
      <c r="BT1320" t="s">
        <v>268</v>
      </c>
      <c r="BU1320" t="s">
        <v>268</v>
      </c>
      <c r="BV1320" t="s">
        <v>268</v>
      </c>
      <c r="BW1320" t="s">
        <v>268</v>
      </c>
      <c r="BX1320" t="s">
        <v>268</v>
      </c>
      <c r="BY1320">
        <v>42</v>
      </c>
      <c r="BZ1320">
        <v>42</v>
      </c>
      <c r="CA1320" t="s">
        <v>142</v>
      </c>
      <c r="CB1320" s="356">
        <v>122</v>
      </c>
      <c r="CC1320" t="s">
        <v>876</v>
      </c>
      <c r="CD1320" t="s">
        <v>268</v>
      </c>
      <c r="CE1320" t="s">
        <v>268</v>
      </c>
      <c r="CF1320" t="s">
        <v>268</v>
      </c>
      <c r="CG1320" t="s">
        <v>268</v>
      </c>
      <c r="CH1320" t="s">
        <v>268</v>
      </c>
      <c r="CI1320" t="s">
        <v>268</v>
      </c>
      <c r="CJ1320" t="s">
        <v>268</v>
      </c>
      <c r="CK1320" t="s">
        <v>268</v>
      </c>
      <c r="CL1320" t="s">
        <v>268</v>
      </c>
      <c r="CM1320" t="s">
        <v>11224</v>
      </c>
      <c r="CN1320">
        <v>94.02</v>
      </c>
      <c r="CO1320" t="s">
        <v>268</v>
      </c>
      <c r="CP1320">
        <v>94.02</v>
      </c>
      <c r="CQ1320">
        <v>365</v>
      </c>
      <c r="CR1320" t="s">
        <v>878</v>
      </c>
      <c r="CS1320" t="s">
        <v>11225</v>
      </c>
      <c r="CT1320" t="s">
        <v>11226</v>
      </c>
      <c r="CU1320" t="s">
        <v>11227</v>
      </c>
      <c r="CV1320" t="s">
        <v>268</v>
      </c>
      <c r="CW1320" t="s">
        <v>268</v>
      </c>
      <c r="CX1320" t="s">
        <v>268</v>
      </c>
      <c r="CY1320" t="s">
        <v>268</v>
      </c>
      <c r="CZ1320" t="s">
        <v>268</v>
      </c>
      <c r="DA1320" t="s">
        <v>268</v>
      </c>
      <c r="DB1320" s="429">
        <f t="shared" si="266"/>
        <v>0</v>
      </c>
      <c r="DC1320" s="284">
        <f t="shared" si="267"/>
        <v>0</v>
      </c>
      <c r="DD1320" s="284">
        <f t="shared" si="268"/>
        <v>0</v>
      </c>
      <c r="DE1320" s="284">
        <f t="shared" si="269"/>
        <v>0</v>
      </c>
      <c r="DF1320" s="295">
        <f t="shared" si="270"/>
        <v>42</v>
      </c>
      <c r="DG1320" s="284">
        <f t="shared" si="271"/>
        <v>0</v>
      </c>
      <c r="DH1320" s="284">
        <f t="shared" si="272"/>
        <v>0</v>
      </c>
      <c r="DI1320" s="284">
        <f t="shared" si="273"/>
        <v>0</v>
      </c>
      <c r="DJ1320" s="284">
        <f t="shared" si="274"/>
        <v>0</v>
      </c>
      <c r="DK1320" s="295">
        <f t="shared" si="275"/>
        <v>1</v>
      </c>
      <c r="DL1320" s="297" t="str">
        <f t="shared" si="276"/>
        <v>A dispo.</v>
      </c>
      <c r="DM1320" s="430">
        <f>IFERROR(IF(CA1320="D",IF(DL1320="A dispo.",DF1320*VLOOKUP('DATI INPUT'!$F$27,TARIFFE_UD,4,FALSE),DF1320*VLOOKUP(DL1320,TARIFFE_UD,4,FALSE)),DF1320*VLOOKUP(CB1320-100,TARIFFE_UND,4,FALSE)),0)</f>
        <v>26.623158464505956</v>
      </c>
      <c r="DN1320" s="430">
        <f>IFERROR(IF(CA1320="D",IF(DL1320="A dispo.",DK1320*VLOOKUP('DATI INPUT'!$F$27,TARIFFE_UD,5,FALSE),DK1320*VLOOKUP(DL1320,TARIFFE_UD,5,FALSE)),DK1320*VLOOKUP(CB1320-100,TARIFFE_UND,5,FALSE)),0)</f>
        <v>67.397800635548478</v>
      </c>
      <c r="DO1320" s="431">
        <f t="shared" si="277"/>
        <v>9.5910005443045065E-4</v>
      </c>
      <c r="DP1320" s="299">
        <f>IFERROR(IF(CA1320="D",IF(DL1320="A dispo.",DF1320*VLOOKUP('DATI INPUT'!$F$27,TARIFFE_UD,2,FALSE),DF1320*VLOOKUP(DL1320,TARIFFE_UD,2,FALSE)),DF1320*VLOOKUP(CB1320-100,TARIFFE_UND,2,FALSE)),0)</f>
        <v>33.261916748880324</v>
      </c>
      <c r="DQ1320" s="299">
        <f>IFERROR(IF(CA1320="D",IF(DL1320="A dispo.",DK1320*VLOOKUP('DATI INPUT'!$F$27,TARIFFE_UD,3,FALSE),DK1320*VLOOKUP(DL1320,TARIFFE_UD,3,FALSE)),DK1320*VLOOKUP(CB1320-100,TARIFFE_UND,3,FALSE)),0)</f>
        <v>60.367780403072892</v>
      </c>
      <c r="DR1320" s="299">
        <f t="shared" si="278"/>
        <v>93.629697151953224</v>
      </c>
    </row>
    <row r="1321" spans="1:122" x14ac:dyDescent="0.25">
      <c r="A1321" t="s">
        <v>10005</v>
      </c>
      <c r="B1321" t="s">
        <v>10006</v>
      </c>
      <c r="C1321" t="s">
        <v>1706</v>
      </c>
      <c r="D1321" t="s">
        <v>10007</v>
      </c>
      <c r="E1321" t="s">
        <v>268</v>
      </c>
      <c r="F1321" t="s">
        <v>156</v>
      </c>
      <c r="G1321" t="s">
        <v>10008</v>
      </c>
      <c r="H1321" t="s">
        <v>1326</v>
      </c>
      <c r="I1321" t="s">
        <v>10009</v>
      </c>
      <c r="J1321" t="s">
        <v>156</v>
      </c>
      <c r="K1321" t="s">
        <v>10010</v>
      </c>
      <c r="L1321" t="s">
        <v>984</v>
      </c>
      <c r="M1321" t="s">
        <v>10011</v>
      </c>
      <c r="N1321" t="s">
        <v>1971</v>
      </c>
      <c r="O1321" t="s">
        <v>10012</v>
      </c>
      <c r="P1321" t="s">
        <v>10013</v>
      </c>
      <c r="Q1321" t="s">
        <v>304</v>
      </c>
      <c r="R1321" t="s">
        <v>268</v>
      </c>
      <c r="S1321" t="s">
        <v>268</v>
      </c>
      <c r="T1321" t="s">
        <v>268</v>
      </c>
      <c r="U1321" t="s">
        <v>268</v>
      </c>
      <c r="V1321" t="s">
        <v>268</v>
      </c>
      <c r="W1321" t="s">
        <v>10426</v>
      </c>
      <c r="X1321" t="s">
        <v>10367</v>
      </c>
      <c r="Y1321" t="s">
        <v>309</v>
      </c>
      <c r="Z1321" t="s">
        <v>268</v>
      </c>
      <c r="AA1321" t="s">
        <v>268</v>
      </c>
      <c r="AB1321" t="s">
        <v>268</v>
      </c>
      <c r="AC1321" t="s">
        <v>268</v>
      </c>
      <c r="AD1321" t="s">
        <v>268</v>
      </c>
      <c r="AE1321" t="s">
        <v>287</v>
      </c>
      <c r="AF1321" t="s">
        <v>1811</v>
      </c>
      <c r="AG1321" t="s">
        <v>875</v>
      </c>
      <c r="AH1321" t="s">
        <v>2154</v>
      </c>
      <c r="AI1321" t="s">
        <v>5099</v>
      </c>
      <c r="AJ1321" t="s">
        <v>268</v>
      </c>
      <c r="AK1321" t="s">
        <v>377</v>
      </c>
      <c r="AL1321" t="s">
        <v>268</v>
      </c>
      <c r="AM1321" t="s">
        <v>405</v>
      </c>
      <c r="AN1321" t="s">
        <v>268</v>
      </c>
      <c r="AO1321" t="s">
        <v>268</v>
      </c>
      <c r="AP1321" t="s">
        <v>268</v>
      </c>
      <c r="AQ1321" t="s">
        <v>268</v>
      </c>
      <c r="AR1321" t="s">
        <v>268</v>
      </c>
      <c r="AS1321" t="s">
        <v>268</v>
      </c>
      <c r="AT1321" t="s">
        <v>268</v>
      </c>
      <c r="AU1321" t="s">
        <v>268</v>
      </c>
      <c r="AV1321" t="s">
        <v>268</v>
      </c>
      <c r="AW1321" t="s">
        <v>268</v>
      </c>
      <c r="AX1321" t="s">
        <v>268</v>
      </c>
      <c r="AY1321" t="s">
        <v>268</v>
      </c>
      <c r="AZ1321" t="s">
        <v>268</v>
      </c>
      <c r="BA1321" t="s">
        <v>268</v>
      </c>
      <c r="BB1321" t="s">
        <v>268</v>
      </c>
      <c r="BC1321" t="s">
        <v>268</v>
      </c>
      <c r="BD1321" t="s">
        <v>268</v>
      </c>
      <c r="BE1321" t="s">
        <v>268</v>
      </c>
      <c r="BF1321" t="s">
        <v>268</v>
      </c>
      <c r="BG1321" t="s">
        <v>268</v>
      </c>
      <c r="BH1321" t="s">
        <v>268</v>
      </c>
      <c r="BI1321" t="s">
        <v>268</v>
      </c>
      <c r="BJ1321" t="s">
        <v>268</v>
      </c>
      <c r="BK1321" t="s">
        <v>268</v>
      </c>
      <c r="BL1321" t="s">
        <v>268</v>
      </c>
      <c r="BM1321" t="s">
        <v>268</v>
      </c>
      <c r="BN1321" t="s">
        <v>268</v>
      </c>
      <c r="BO1321" t="s">
        <v>268</v>
      </c>
      <c r="BP1321" t="s">
        <v>268</v>
      </c>
      <c r="BQ1321" t="s">
        <v>268</v>
      </c>
      <c r="BR1321" t="s">
        <v>268</v>
      </c>
      <c r="BS1321" t="s">
        <v>268</v>
      </c>
      <c r="BT1321" t="s">
        <v>268</v>
      </c>
      <c r="BU1321" t="s">
        <v>268</v>
      </c>
      <c r="BV1321" t="s">
        <v>268</v>
      </c>
      <c r="BW1321" t="s">
        <v>268</v>
      </c>
      <c r="BX1321" t="s">
        <v>268</v>
      </c>
      <c r="BY1321">
        <v>92</v>
      </c>
      <c r="BZ1321">
        <v>92</v>
      </c>
      <c r="CA1321" t="s">
        <v>142</v>
      </c>
      <c r="CB1321" s="356">
        <v>122</v>
      </c>
      <c r="CC1321" t="s">
        <v>876</v>
      </c>
      <c r="CD1321" t="s">
        <v>268</v>
      </c>
      <c r="CE1321" t="s">
        <v>268</v>
      </c>
      <c r="CF1321" t="s">
        <v>268</v>
      </c>
      <c r="CG1321" t="s">
        <v>268</v>
      </c>
      <c r="CH1321" t="s">
        <v>268</v>
      </c>
      <c r="CI1321" t="s">
        <v>268</v>
      </c>
      <c r="CJ1321" t="s">
        <v>268</v>
      </c>
      <c r="CK1321" t="s">
        <v>268</v>
      </c>
      <c r="CL1321" t="s">
        <v>268</v>
      </c>
      <c r="CM1321" t="s">
        <v>11224</v>
      </c>
      <c r="CN1321">
        <v>125.72</v>
      </c>
      <c r="CO1321" t="s">
        <v>268</v>
      </c>
      <c r="CP1321">
        <v>125.72</v>
      </c>
      <c r="CQ1321">
        <v>365</v>
      </c>
      <c r="CR1321" t="s">
        <v>878</v>
      </c>
      <c r="CS1321" t="s">
        <v>11225</v>
      </c>
      <c r="CT1321" t="s">
        <v>11226</v>
      </c>
      <c r="CU1321" t="s">
        <v>11227</v>
      </c>
      <c r="CV1321" t="s">
        <v>268</v>
      </c>
      <c r="CW1321" t="s">
        <v>268</v>
      </c>
      <c r="CX1321" t="s">
        <v>268</v>
      </c>
      <c r="CY1321" t="s">
        <v>268</v>
      </c>
      <c r="CZ1321" t="s">
        <v>268</v>
      </c>
      <c r="DA1321" t="s">
        <v>268</v>
      </c>
      <c r="DB1321" s="429">
        <f t="shared" si="266"/>
        <v>0</v>
      </c>
      <c r="DC1321" s="284">
        <f t="shared" si="267"/>
        <v>0</v>
      </c>
      <c r="DD1321" s="284">
        <f t="shared" si="268"/>
        <v>0</v>
      </c>
      <c r="DE1321" s="284">
        <f t="shared" si="269"/>
        <v>0</v>
      </c>
      <c r="DF1321" s="295">
        <f t="shared" si="270"/>
        <v>92</v>
      </c>
      <c r="DG1321" s="284">
        <f t="shared" si="271"/>
        <v>0</v>
      </c>
      <c r="DH1321" s="284">
        <f t="shared" si="272"/>
        <v>0</v>
      </c>
      <c r="DI1321" s="284">
        <f t="shared" si="273"/>
        <v>0</v>
      </c>
      <c r="DJ1321" s="284">
        <f t="shared" si="274"/>
        <v>0</v>
      </c>
      <c r="DK1321" s="295">
        <f t="shared" si="275"/>
        <v>1</v>
      </c>
      <c r="DL1321" s="297" t="str">
        <f t="shared" si="276"/>
        <v>A dispo.</v>
      </c>
      <c r="DM1321" s="430">
        <f>IFERROR(IF(CA1321="D",IF(DL1321="A dispo.",DF1321*VLOOKUP('DATI INPUT'!$F$27,TARIFFE_UD,4,FALSE),DF1321*VLOOKUP(DL1321,TARIFFE_UD,4,FALSE)),DF1321*VLOOKUP(CB1321-100,TARIFFE_UND,4,FALSE)),0)</f>
        <v>58.317394731774947</v>
      </c>
      <c r="DN1321" s="430">
        <f>IFERROR(IF(CA1321="D",IF(DL1321="A dispo.",DK1321*VLOOKUP('DATI INPUT'!$F$27,TARIFFE_UD,5,FALSE),DK1321*VLOOKUP(DL1321,TARIFFE_UD,5,FALSE)),DK1321*VLOOKUP(CB1321-100,TARIFFE_UND,5,FALSE)),0)</f>
        <v>67.397800635548478</v>
      </c>
      <c r="DO1321" s="431">
        <f t="shared" si="277"/>
        <v>-4.8046326765813774E-3</v>
      </c>
      <c r="DP1321" s="299">
        <f>IFERROR(IF(CA1321="D",IF(DL1321="A dispo.",DF1321*VLOOKUP('DATI INPUT'!$F$27,TARIFFE_UD,2,FALSE),DF1321*VLOOKUP(DL1321,TARIFFE_UD,2,FALSE)),DF1321*VLOOKUP(CB1321-100,TARIFFE_UND,2,FALSE)),0)</f>
        <v>72.859436688023564</v>
      </c>
      <c r="DQ1321" s="299">
        <f>IFERROR(IF(CA1321="D",IF(DL1321="A dispo.",DK1321*VLOOKUP('DATI INPUT'!$F$27,TARIFFE_UD,3,FALSE),DK1321*VLOOKUP(DL1321,TARIFFE_UD,3,FALSE)),DK1321*VLOOKUP(CB1321-100,TARIFFE_UND,3,FALSE)),0)</f>
        <v>60.367780403072892</v>
      </c>
      <c r="DR1321" s="299">
        <f t="shared" si="278"/>
        <v>133.22721709109646</v>
      </c>
    </row>
    <row r="1322" spans="1:122" x14ac:dyDescent="0.25">
      <c r="A1322" t="s">
        <v>10015</v>
      </c>
      <c r="B1322" t="s">
        <v>10016</v>
      </c>
      <c r="C1322" t="s">
        <v>10017</v>
      </c>
      <c r="D1322" t="s">
        <v>10018</v>
      </c>
      <c r="E1322" t="s">
        <v>268</v>
      </c>
      <c r="F1322" t="s">
        <v>156</v>
      </c>
      <c r="G1322" t="s">
        <v>10019</v>
      </c>
      <c r="H1322" t="s">
        <v>959</v>
      </c>
      <c r="I1322" t="s">
        <v>2910</v>
      </c>
      <c r="J1322" t="s">
        <v>274</v>
      </c>
      <c r="K1322" t="s">
        <v>10020</v>
      </c>
      <c r="L1322" t="s">
        <v>960</v>
      </c>
      <c r="M1322" t="s">
        <v>10021</v>
      </c>
      <c r="N1322" t="s">
        <v>1135</v>
      </c>
      <c r="O1322" t="s">
        <v>873</v>
      </c>
      <c r="P1322" t="s">
        <v>10022</v>
      </c>
      <c r="Q1322" t="s">
        <v>277</v>
      </c>
      <c r="R1322" t="s">
        <v>268</v>
      </c>
      <c r="S1322" t="s">
        <v>268</v>
      </c>
      <c r="T1322" t="s">
        <v>268</v>
      </c>
      <c r="U1322" t="s">
        <v>268</v>
      </c>
      <c r="V1322" t="s">
        <v>268</v>
      </c>
      <c r="W1322" t="s">
        <v>2661</v>
      </c>
      <c r="X1322" t="s">
        <v>2662</v>
      </c>
      <c r="Y1322" t="s">
        <v>268</v>
      </c>
      <c r="Z1322" t="s">
        <v>268</v>
      </c>
      <c r="AA1322" t="s">
        <v>268</v>
      </c>
      <c r="AB1322" t="s">
        <v>268</v>
      </c>
      <c r="AC1322" t="s">
        <v>268</v>
      </c>
      <c r="AD1322" t="s">
        <v>268</v>
      </c>
      <c r="AE1322" t="s">
        <v>287</v>
      </c>
      <c r="AF1322" t="s">
        <v>1811</v>
      </c>
      <c r="AG1322" t="s">
        <v>875</v>
      </c>
      <c r="AH1322" t="s">
        <v>888</v>
      </c>
      <c r="AI1322" t="s">
        <v>973</v>
      </c>
      <c r="AJ1322" t="s">
        <v>268</v>
      </c>
      <c r="AK1322" t="s">
        <v>366</v>
      </c>
      <c r="AL1322" t="s">
        <v>268</v>
      </c>
      <c r="AM1322" t="s">
        <v>411</v>
      </c>
      <c r="AN1322" t="s">
        <v>268</v>
      </c>
      <c r="AO1322" t="s">
        <v>268</v>
      </c>
      <c r="AP1322" t="s">
        <v>268</v>
      </c>
      <c r="AQ1322" t="s">
        <v>268</v>
      </c>
      <c r="AR1322" t="s">
        <v>268</v>
      </c>
      <c r="AS1322" t="s">
        <v>268</v>
      </c>
      <c r="AT1322" t="s">
        <v>268</v>
      </c>
      <c r="AU1322" t="s">
        <v>268</v>
      </c>
      <c r="AV1322" t="s">
        <v>268</v>
      </c>
      <c r="AW1322" t="s">
        <v>268</v>
      </c>
      <c r="AX1322" t="s">
        <v>268</v>
      </c>
      <c r="AY1322" t="s">
        <v>268</v>
      </c>
      <c r="AZ1322" t="s">
        <v>268</v>
      </c>
      <c r="BA1322" t="s">
        <v>268</v>
      </c>
      <c r="BB1322" t="s">
        <v>268</v>
      </c>
      <c r="BC1322" t="s">
        <v>268</v>
      </c>
      <c r="BD1322" t="s">
        <v>268</v>
      </c>
      <c r="BE1322" t="s">
        <v>268</v>
      </c>
      <c r="BF1322" t="s">
        <v>268</v>
      </c>
      <c r="BG1322" t="s">
        <v>268</v>
      </c>
      <c r="BH1322" t="s">
        <v>268</v>
      </c>
      <c r="BI1322" t="s">
        <v>268</v>
      </c>
      <c r="BJ1322" t="s">
        <v>268</v>
      </c>
      <c r="BK1322" t="s">
        <v>268</v>
      </c>
      <c r="BL1322" t="s">
        <v>268</v>
      </c>
      <c r="BM1322" t="s">
        <v>268</v>
      </c>
      <c r="BN1322" t="s">
        <v>268</v>
      </c>
      <c r="BO1322" t="s">
        <v>268</v>
      </c>
      <c r="BP1322" t="s">
        <v>268</v>
      </c>
      <c r="BQ1322" t="s">
        <v>268</v>
      </c>
      <c r="BR1322" t="s">
        <v>268</v>
      </c>
      <c r="BS1322" t="s">
        <v>268</v>
      </c>
      <c r="BT1322" t="s">
        <v>268</v>
      </c>
      <c r="BU1322" t="s">
        <v>268</v>
      </c>
      <c r="BV1322" t="s">
        <v>268</v>
      </c>
      <c r="BW1322" t="s">
        <v>268</v>
      </c>
      <c r="BX1322" t="s">
        <v>268</v>
      </c>
      <c r="BY1322">
        <v>71</v>
      </c>
      <c r="BZ1322">
        <v>71</v>
      </c>
      <c r="CA1322" t="s">
        <v>142</v>
      </c>
      <c r="CB1322" s="356">
        <v>123</v>
      </c>
      <c r="CC1322" t="s">
        <v>1817</v>
      </c>
      <c r="CD1322" t="s">
        <v>268</v>
      </c>
      <c r="CE1322" t="s">
        <v>268</v>
      </c>
      <c r="CF1322" t="s">
        <v>268</v>
      </c>
      <c r="CG1322" t="s">
        <v>2132</v>
      </c>
      <c r="CH1322" t="s">
        <v>268</v>
      </c>
      <c r="CI1322" t="s">
        <v>268</v>
      </c>
      <c r="CJ1322" t="s">
        <v>268</v>
      </c>
      <c r="CK1322" t="s">
        <v>268</v>
      </c>
      <c r="CL1322" t="s">
        <v>10023</v>
      </c>
      <c r="CM1322" t="s">
        <v>11224</v>
      </c>
      <c r="CN1322">
        <v>45.01</v>
      </c>
      <c r="CO1322">
        <v>-33.76</v>
      </c>
      <c r="CP1322">
        <v>11.25</v>
      </c>
      <c r="CQ1322">
        <v>365</v>
      </c>
      <c r="CR1322" t="s">
        <v>878</v>
      </c>
      <c r="CS1322" t="s">
        <v>11225</v>
      </c>
      <c r="CT1322" t="s">
        <v>11226</v>
      </c>
      <c r="CU1322" t="s">
        <v>11227</v>
      </c>
      <c r="CV1322" t="s">
        <v>268</v>
      </c>
      <c r="CW1322" t="s">
        <v>268</v>
      </c>
      <c r="CX1322" t="s">
        <v>268</v>
      </c>
      <c r="CY1322" t="s">
        <v>268</v>
      </c>
      <c r="CZ1322" t="s">
        <v>268</v>
      </c>
      <c r="DA1322" t="s">
        <v>268</v>
      </c>
      <c r="DB1322" s="429">
        <f t="shared" si="266"/>
        <v>0</v>
      </c>
      <c r="DC1322" s="284">
        <f t="shared" si="267"/>
        <v>0.75</v>
      </c>
      <c r="DD1322" s="284">
        <f t="shared" si="268"/>
        <v>0</v>
      </c>
      <c r="DE1322" s="284">
        <f t="shared" si="269"/>
        <v>0</v>
      </c>
      <c r="DF1322" s="295">
        <f t="shared" si="270"/>
        <v>17.75</v>
      </c>
      <c r="DG1322" s="284">
        <f t="shared" si="271"/>
        <v>1</v>
      </c>
      <c r="DH1322" s="284">
        <f t="shared" si="272"/>
        <v>0.75</v>
      </c>
      <c r="DI1322" s="284">
        <f t="shared" si="273"/>
        <v>0</v>
      </c>
      <c r="DJ1322" s="284">
        <f t="shared" si="274"/>
        <v>0</v>
      </c>
      <c r="DK1322" s="295">
        <f t="shared" si="275"/>
        <v>0</v>
      </c>
      <c r="DL1322" s="297" t="str">
        <f t="shared" si="276"/>
        <v>A dispo.</v>
      </c>
      <c r="DM1322" s="430">
        <f>IFERROR(IF(CA1322="D",IF(DL1322="A dispo.",DF1322*VLOOKUP('DATI INPUT'!$F$27,TARIFFE_UD,4,FALSE),DF1322*VLOOKUP(DL1322,TARIFFE_UD,4,FALSE)),DF1322*VLOOKUP(CB1322-100,TARIFFE_UND,4,FALSE)),0)</f>
        <v>11.251453874880493</v>
      </c>
      <c r="DN1322" s="430">
        <f>IFERROR(IF(CA1322="D",IF(DL1322="A dispo.",DK1322*VLOOKUP('DATI INPUT'!$F$27,TARIFFE_UD,5,FALSE),DK1322*VLOOKUP(DL1322,TARIFFE_UD,5,FALSE)),DK1322*VLOOKUP(CB1322-100,TARIFFE_UND,5,FALSE)),0)</f>
        <v>0</v>
      </c>
      <c r="DO1322" s="431">
        <f t="shared" si="277"/>
        <v>1.453874880493089E-3</v>
      </c>
      <c r="DP1322" s="299">
        <f>IFERROR(IF(CA1322="D",IF(DL1322="A dispo.",DF1322*VLOOKUP('DATI INPUT'!$F$27,TARIFFE_UD,2,FALSE),DF1322*VLOOKUP(DL1322,TARIFFE_UD,2,FALSE)),DF1322*VLOOKUP(CB1322-100,TARIFFE_UND,2,FALSE)),0)</f>
        <v>14.057119578395852</v>
      </c>
      <c r="DQ1322" s="299">
        <f>IFERROR(IF(CA1322="D",IF(DL1322="A dispo.",DK1322*VLOOKUP('DATI INPUT'!$F$27,TARIFFE_UD,3,FALSE),DK1322*VLOOKUP(DL1322,TARIFFE_UD,3,FALSE)),DK1322*VLOOKUP(CB1322-100,TARIFFE_UND,3,FALSE)),0)</f>
        <v>0</v>
      </c>
      <c r="DR1322" s="299">
        <f t="shared" si="278"/>
        <v>14.057119578395852</v>
      </c>
    </row>
    <row r="1323" spans="1:122" x14ac:dyDescent="0.25">
      <c r="A1323" t="s">
        <v>10024</v>
      </c>
      <c r="B1323" t="s">
        <v>10025</v>
      </c>
      <c r="C1323" t="s">
        <v>10026</v>
      </c>
      <c r="D1323" t="s">
        <v>10027</v>
      </c>
      <c r="E1323" t="s">
        <v>268</v>
      </c>
      <c r="F1323" t="s">
        <v>156</v>
      </c>
      <c r="G1323" t="s">
        <v>10028</v>
      </c>
      <c r="H1323" t="s">
        <v>10029</v>
      </c>
      <c r="I1323" t="s">
        <v>979</v>
      </c>
      <c r="J1323" t="s">
        <v>156</v>
      </c>
      <c r="K1323" t="s">
        <v>10030</v>
      </c>
      <c r="L1323" t="s">
        <v>4098</v>
      </c>
      <c r="M1323" t="s">
        <v>1933</v>
      </c>
      <c r="N1323" t="s">
        <v>984</v>
      </c>
      <c r="O1323" t="s">
        <v>873</v>
      </c>
      <c r="P1323" t="s">
        <v>1934</v>
      </c>
      <c r="Q1323" t="s">
        <v>544</v>
      </c>
      <c r="R1323" t="s">
        <v>268</v>
      </c>
      <c r="S1323" t="s">
        <v>268</v>
      </c>
      <c r="T1323" t="s">
        <v>268</v>
      </c>
      <c r="U1323" t="s">
        <v>268</v>
      </c>
      <c r="V1323" t="s">
        <v>268</v>
      </c>
      <c r="W1323" t="s">
        <v>1528</v>
      </c>
      <c r="X1323" t="s">
        <v>1298</v>
      </c>
      <c r="Y1323" t="s">
        <v>313</v>
      </c>
      <c r="Z1323" t="s">
        <v>268</v>
      </c>
      <c r="AA1323" t="s">
        <v>268</v>
      </c>
      <c r="AB1323" t="s">
        <v>268</v>
      </c>
      <c r="AC1323" t="s">
        <v>268</v>
      </c>
      <c r="AD1323" t="s">
        <v>268</v>
      </c>
      <c r="AE1323" t="s">
        <v>287</v>
      </c>
      <c r="AF1323" t="s">
        <v>1811</v>
      </c>
      <c r="AG1323" t="s">
        <v>875</v>
      </c>
      <c r="AH1323" t="s">
        <v>2529</v>
      </c>
      <c r="AI1323" t="s">
        <v>701</v>
      </c>
      <c r="AJ1323" t="s">
        <v>268</v>
      </c>
      <c r="AK1323" t="s">
        <v>377</v>
      </c>
      <c r="AL1323" t="s">
        <v>268</v>
      </c>
      <c r="AM1323" t="s">
        <v>405</v>
      </c>
      <c r="AN1323" t="s">
        <v>268</v>
      </c>
      <c r="AO1323" t="s">
        <v>268</v>
      </c>
      <c r="AP1323" t="s">
        <v>268</v>
      </c>
      <c r="AQ1323" t="s">
        <v>268</v>
      </c>
      <c r="AR1323" t="s">
        <v>268</v>
      </c>
      <c r="AS1323" t="s">
        <v>268</v>
      </c>
      <c r="AT1323" t="s">
        <v>268</v>
      </c>
      <c r="AU1323" t="s">
        <v>268</v>
      </c>
      <c r="AV1323" t="s">
        <v>268</v>
      </c>
      <c r="AW1323" t="s">
        <v>268</v>
      </c>
      <c r="AX1323" t="s">
        <v>268</v>
      </c>
      <c r="AY1323" t="s">
        <v>268</v>
      </c>
      <c r="AZ1323" t="s">
        <v>268</v>
      </c>
      <c r="BA1323" t="s">
        <v>268</v>
      </c>
      <c r="BB1323" t="s">
        <v>268</v>
      </c>
      <c r="BC1323" t="s">
        <v>268</v>
      </c>
      <c r="BD1323" t="s">
        <v>268</v>
      </c>
      <c r="BE1323" t="s">
        <v>268</v>
      </c>
      <c r="BF1323" t="s">
        <v>268</v>
      </c>
      <c r="BG1323" t="s">
        <v>268</v>
      </c>
      <c r="BH1323" t="s">
        <v>268</v>
      </c>
      <c r="BI1323" t="s">
        <v>268</v>
      </c>
      <c r="BJ1323" t="s">
        <v>268</v>
      </c>
      <c r="BK1323" t="s">
        <v>268</v>
      </c>
      <c r="BL1323" t="s">
        <v>268</v>
      </c>
      <c r="BM1323" t="s">
        <v>268</v>
      </c>
      <c r="BN1323" t="s">
        <v>268</v>
      </c>
      <c r="BO1323" t="s">
        <v>268</v>
      </c>
      <c r="BP1323" t="s">
        <v>268</v>
      </c>
      <c r="BQ1323" t="s">
        <v>268</v>
      </c>
      <c r="BR1323" t="s">
        <v>268</v>
      </c>
      <c r="BS1323" t="s">
        <v>268</v>
      </c>
      <c r="BT1323" t="s">
        <v>268</v>
      </c>
      <c r="BU1323" t="s">
        <v>268</v>
      </c>
      <c r="BV1323" t="s">
        <v>268</v>
      </c>
      <c r="BW1323" t="s">
        <v>268</v>
      </c>
      <c r="BX1323" t="s">
        <v>268</v>
      </c>
      <c r="BY1323" s="432">
        <v>0</v>
      </c>
      <c r="BZ1323">
        <v>31.5</v>
      </c>
      <c r="CA1323" s="432" t="s">
        <v>142</v>
      </c>
      <c r="CB1323" t="s">
        <v>268</v>
      </c>
      <c r="CC1323" t="s">
        <v>268</v>
      </c>
      <c r="CD1323" t="s">
        <v>268</v>
      </c>
      <c r="CE1323" t="s">
        <v>268</v>
      </c>
      <c r="CF1323" t="s">
        <v>268</v>
      </c>
      <c r="CG1323" t="s">
        <v>268</v>
      </c>
      <c r="CH1323" t="s">
        <v>268</v>
      </c>
      <c r="CI1323" t="s">
        <v>268</v>
      </c>
      <c r="CJ1323" t="s">
        <v>268</v>
      </c>
      <c r="CK1323" t="s">
        <v>268</v>
      </c>
      <c r="CL1323" t="s">
        <v>268</v>
      </c>
      <c r="CM1323" t="s">
        <v>11224</v>
      </c>
      <c r="CN1323" t="s">
        <v>268</v>
      </c>
      <c r="CO1323" t="s">
        <v>268</v>
      </c>
      <c r="CP1323" s="432">
        <v>0</v>
      </c>
      <c r="CQ1323" s="432">
        <v>0</v>
      </c>
      <c r="CR1323" t="s">
        <v>268</v>
      </c>
      <c r="CS1323" t="s">
        <v>268</v>
      </c>
      <c r="CT1323" t="s">
        <v>11226</v>
      </c>
      <c r="CU1323" t="s">
        <v>11227</v>
      </c>
      <c r="CV1323" t="s">
        <v>268</v>
      </c>
      <c r="CW1323" t="s">
        <v>268</v>
      </c>
      <c r="CX1323" t="s">
        <v>268</v>
      </c>
      <c r="CY1323" t="s">
        <v>268</v>
      </c>
      <c r="CZ1323" t="s">
        <v>268</v>
      </c>
      <c r="DA1323" t="s">
        <v>268</v>
      </c>
      <c r="DB1323" s="429">
        <f t="shared" si="266"/>
        <v>0</v>
      </c>
      <c r="DC1323" s="284">
        <f t="shared" si="267"/>
        <v>0</v>
      </c>
      <c r="DD1323" s="284">
        <f t="shared" si="268"/>
        <v>0</v>
      </c>
      <c r="DE1323" s="284">
        <f t="shared" si="269"/>
        <v>0</v>
      </c>
      <c r="DF1323" s="295">
        <f t="shared" si="270"/>
        <v>0</v>
      </c>
      <c r="DG1323" s="284">
        <f t="shared" si="271"/>
        <v>0</v>
      </c>
      <c r="DH1323" s="284">
        <f t="shared" si="272"/>
        <v>0</v>
      </c>
      <c r="DI1323" s="284">
        <f t="shared" si="273"/>
        <v>0</v>
      </c>
      <c r="DJ1323" s="284">
        <f t="shared" si="274"/>
        <v>0</v>
      </c>
      <c r="DK1323" s="295">
        <f t="shared" si="275"/>
        <v>0</v>
      </c>
      <c r="DL1323" s="297" t="str">
        <f t="shared" si="276"/>
        <v>A dispo.</v>
      </c>
      <c r="DM1323" s="430">
        <f>IFERROR(IF(CA1323="D",IF(DL1323="A dispo.",DF1323*VLOOKUP('DATI INPUT'!$F$27,TARIFFE_UD,4,FALSE),DF1323*VLOOKUP(DL1323,TARIFFE_UD,4,FALSE)),DF1323*VLOOKUP(CB1323-100,TARIFFE_UND,4,FALSE)),0)</f>
        <v>0</v>
      </c>
      <c r="DN1323" s="430">
        <f>IFERROR(IF(CA1323="D",IF(DL1323="A dispo.",DK1323*VLOOKUP('DATI INPUT'!$F$27,TARIFFE_UD,5,FALSE),DK1323*VLOOKUP(DL1323,TARIFFE_UD,5,FALSE)),DK1323*VLOOKUP(CB1323-100,TARIFFE_UND,5,FALSE)),0)</f>
        <v>0</v>
      </c>
      <c r="DO1323" s="431">
        <f t="shared" si="277"/>
        <v>0</v>
      </c>
      <c r="DP1323" s="299">
        <f>IFERROR(IF(CA1323="D",IF(DL1323="A dispo.",DF1323*VLOOKUP('DATI INPUT'!$F$27,TARIFFE_UD,2,FALSE),DF1323*VLOOKUP(DL1323,TARIFFE_UD,2,FALSE)),DF1323*VLOOKUP(CB1323-100,TARIFFE_UND,2,FALSE)),0)</f>
        <v>0</v>
      </c>
      <c r="DQ1323" s="299">
        <f>IFERROR(IF(CA1323="D",IF(DL1323="A dispo.",DK1323*VLOOKUP('DATI INPUT'!$F$27,TARIFFE_UD,3,FALSE),DK1323*VLOOKUP(DL1323,TARIFFE_UD,3,FALSE)),DK1323*VLOOKUP(CB1323-100,TARIFFE_UND,3,FALSE)),0)</f>
        <v>0</v>
      </c>
      <c r="DR1323" s="299">
        <f t="shared" si="278"/>
        <v>0</v>
      </c>
    </row>
    <row r="1324" spans="1:122" x14ac:dyDescent="0.25">
      <c r="A1324" t="s">
        <v>10031</v>
      </c>
      <c r="B1324" t="s">
        <v>10025</v>
      </c>
      <c r="C1324" t="s">
        <v>10032</v>
      </c>
      <c r="D1324" t="s">
        <v>10027</v>
      </c>
      <c r="E1324" t="s">
        <v>268</v>
      </c>
      <c r="F1324" t="s">
        <v>156</v>
      </c>
      <c r="G1324" t="s">
        <v>10028</v>
      </c>
      <c r="H1324" t="s">
        <v>10029</v>
      </c>
      <c r="I1324" t="s">
        <v>979</v>
      </c>
      <c r="J1324" t="s">
        <v>156</v>
      </c>
      <c r="K1324" t="s">
        <v>10030</v>
      </c>
      <c r="L1324" t="s">
        <v>4098</v>
      </c>
      <c r="M1324" t="s">
        <v>1933</v>
      </c>
      <c r="N1324" t="s">
        <v>984</v>
      </c>
      <c r="O1324" t="s">
        <v>873</v>
      </c>
      <c r="P1324" t="s">
        <v>1934</v>
      </c>
      <c r="Q1324" t="s">
        <v>544</v>
      </c>
      <c r="R1324" t="s">
        <v>268</v>
      </c>
      <c r="S1324" t="s">
        <v>268</v>
      </c>
      <c r="T1324" t="s">
        <v>268</v>
      </c>
      <c r="U1324" t="s">
        <v>268</v>
      </c>
      <c r="V1324" t="s">
        <v>268</v>
      </c>
      <c r="W1324" t="s">
        <v>1528</v>
      </c>
      <c r="X1324" t="s">
        <v>1298</v>
      </c>
      <c r="Y1324" t="s">
        <v>313</v>
      </c>
      <c r="Z1324" t="s">
        <v>268</v>
      </c>
      <c r="AA1324" t="s">
        <v>268</v>
      </c>
      <c r="AB1324" t="s">
        <v>268</v>
      </c>
      <c r="AC1324" t="s">
        <v>268</v>
      </c>
      <c r="AD1324" t="s">
        <v>268</v>
      </c>
      <c r="AE1324" t="s">
        <v>287</v>
      </c>
      <c r="AF1324" t="s">
        <v>1811</v>
      </c>
      <c r="AG1324" t="s">
        <v>875</v>
      </c>
      <c r="AH1324" t="s">
        <v>2529</v>
      </c>
      <c r="AI1324" t="s">
        <v>701</v>
      </c>
      <c r="AJ1324" t="s">
        <v>268</v>
      </c>
      <c r="AK1324" t="s">
        <v>366</v>
      </c>
      <c r="AL1324" t="s">
        <v>268</v>
      </c>
      <c r="AM1324" t="s">
        <v>353</v>
      </c>
      <c r="AN1324" t="s">
        <v>268</v>
      </c>
      <c r="AO1324" t="s">
        <v>268</v>
      </c>
      <c r="AP1324" t="s">
        <v>268</v>
      </c>
      <c r="AQ1324" t="s">
        <v>268</v>
      </c>
      <c r="AR1324" t="s">
        <v>268</v>
      </c>
      <c r="AS1324" t="s">
        <v>268</v>
      </c>
      <c r="AT1324" t="s">
        <v>268</v>
      </c>
      <c r="AU1324" t="s">
        <v>268</v>
      </c>
      <c r="AV1324" t="s">
        <v>268</v>
      </c>
      <c r="AW1324" t="s">
        <v>268</v>
      </c>
      <c r="AX1324" t="s">
        <v>268</v>
      </c>
      <c r="AY1324" t="s">
        <v>268</v>
      </c>
      <c r="AZ1324" t="s">
        <v>268</v>
      </c>
      <c r="BA1324" t="s">
        <v>268</v>
      </c>
      <c r="BB1324" t="s">
        <v>268</v>
      </c>
      <c r="BC1324" t="s">
        <v>268</v>
      </c>
      <c r="BD1324" t="s">
        <v>268</v>
      </c>
      <c r="BE1324" t="s">
        <v>268</v>
      </c>
      <c r="BF1324" t="s">
        <v>268</v>
      </c>
      <c r="BG1324" t="s">
        <v>268</v>
      </c>
      <c r="BH1324" t="s">
        <v>268</v>
      </c>
      <c r="BI1324" t="s">
        <v>268</v>
      </c>
      <c r="BJ1324" t="s">
        <v>268</v>
      </c>
      <c r="BK1324" t="s">
        <v>268</v>
      </c>
      <c r="BL1324" t="s">
        <v>268</v>
      </c>
      <c r="BM1324" t="s">
        <v>268</v>
      </c>
      <c r="BN1324" t="s">
        <v>268</v>
      </c>
      <c r="BO1324" t="s">
        <v>268</v>
      </c>
      <c r="BP1324" t="s">
        <v>268</v>
      </c>
      <c r="BQ1324" t="s">
        <v>268</v>
      </c>
      <c r="BR1324" t="s">
        <v>268</v>
      </c>
      <c r="BS1324" t="s">
        <v>268</v>
      </c>
      <c r="BT1324" t="s">
        <v>268</v>
      </c>
      <c r="BU1324" t="s">
        <v>268</v>
      </c>
      <c r="BV1324" t="s">
        <v>268</v>
      </c>
      <c r="BW1324" t="s">
        <v>268</v>
      </c>
      <c r="BX1324" t="s">
        <v>268</v>
      </c>
      <c r="BY1324">
        <v>28</v>
      </c>
      <c r="BZ1324">
        <v>28</v>
      </c>
      <c r="CA1324" t="s">
        <v>142</v>
      </c>
      <c r="CB1324" s="356">
        <v>123</v>
      </c>
      <c r="CC1324" t="s">
        <v>1817</v>
      </c>
      <c r="CD1324" t="s">
        <v>268</v>
      </c>
      <c r="CE1324" t="s">
        <v>268</v>
      </c>
      <c r="CF1324" s="356">
        <v>2</v>
      </c>
      <c r="CG1324" t="s">
        <v>268</v>
      </c>
      <c r="CH1324" t="s">
        <v>268</v>
      </c>
      <c r="CI1324" t="s">
        <v>268</v>
      </c>
      <c r="CJ1324" t="s">
        <v>268</v>
      </c>
      <c r="CK1324" t="s">
        <v>268</v>
      </c>
      <c r="CL1324" t="s">
        <v>268</v>
      </c>
      <c r="CM1324" t="s">
        <v>11224</v>
      </c>
      <c r="CN1324">
        <v>16.11</v>
      </c>
      <c r="CO1324" t="s">
        <v>268</v>
      </c>
      <c r="CP1324">
        <v>16.11</v>
      </c>
      <c r="CQ1324">
        <v>365</v>
      </c>
      <c r="CR1324" t="s">
        <v>878</v>
      </c>
      <c r="CS1324" t="s">
        <v>11225</v>
      </c>
      <c r="CT1324" t="s">
        <v>11226</v>
      </c>
      <c r="CU1324" t="s">
        <v>11227</v>
      </c>
      <c r="CV1324" t="s">
        <v>268</v>
      </c>
      <c r="CW1324" t="s">
        <v>268</v>
      </c>
      <c r="CX1324" t="s">
        <v>268</v>
      </c>
      <c r="CY1324" t="s">
        <v>268</v>
      </c>
      <c r="CZ1324" t="s">
        <v>268</v>
      </c>
      <c r="DA1324" t="s">
        <v>268</v>
      </c>
      <c r="DB1324" s="429">
        <f t="shared" si="266"/>
        <v>0</v>
      </c>
      <c r="DC1324" s="284">
        <f t="shared" si="267"/>
        <v>0</v>
      </c>
      <c r="DD1324" s="284">
        <f t="shared" si="268"/>
        <v>0</v>
      </c>
      <c r="DE1324" s="284">
        <f t="shared" si="269"/>
        <v>0</v>
      </c>
      <c r="DF1324" s="295">
        <f t="shared" si="270"/>
        <v>28</v>
      </c>
      <c r="DG1324" s="284">
        <f t="shared" si="271"/>
        <v>1</v>
      </c>
      <c r="DH1324" s="284">
        <f t="shared" si="272"/>
        <v>0</v>
      </c>
      <c r="DI1324" s="284">
        <f t="shared" si="273"/>
        <v>0</v>
      </c>
      <c r="DJ1324" s="284">
        <f t="shared" si="274"/>
        <v>0</v>
      </c>
      <c r="DK1324" s="295">
        <f t="shared" si="275"/>
        <v>0</v>
      </c>
      <c r="DL1324" s="297">
        <f t="shared" si="276"/>
        <v>2</v>
      </c>
      <c r="DM1324" s="430">
        <f>IFERROR(IF(CA1324="D",IF(DL1324="A dispo.",DF1324*VLOOKUP('DATI INPUT'!$F$27,TARIFFE_UD,4,FALSE),DF1324*VLOOKUP(DL1324,TARIFFE_UD,4,FALSE)),DF1324*VLOOKUP(CB1324-100,TARIFFE_UND,4,FALSE)),0)</f>
        <v>16.105367466182617</v>
      </c>
      <c r="DN1324" s="430">
        <f>IFERROR(IF(CA1324="D",IF(DL1324="A dispo.",DK1324*VLOOKUP('DATI INPUT'!$F$27,TARIFFE_UD,5,FALSE),DK1324*VLOOKUP(DL1324,TARIFFE_UD,5,FALSE)),DK1324*VLOOKUP(CB1324-100,TARIFFE_UND,5,FALSE)),0)</f>
        <v>0</v>
      </c>
      <c r="DO1324" s="431">
        <f t="shared" si="277"/>
        <v>-4.6325338173822672E-3</v>
      </c>
      <c r="DP1324" s="299">
        <f>IFERROR(IF(CA1324="D",IF(DL1324="A dispo.",DF1324*VLOOKUP('DATI INPUT'!$F$27,TARIFFE_UD,2,FALSE),DF1324*VLOOKUP(DL1324,TARIFFE_UD,2,FALSE)),DF1324*VLOOKUP(CB1324-100,TARIFFE_UND,2,FALSE)),0)</f>
        <v>20.121406428335014</v>
      </c>
      <c r="DQ1324" s="299">
        <f>IFERROR(IF(CA1324="D",IF(DL1324="A dispo.",DK1324*VLOOKUP('DATI INPUT'!$F$27,TARIFFE_UD,3,FALSE),DK1324*VLOOKUP(DL1324,TARIFFE_UD,3,FALSE)),DK1324*VLOOKUP(CB1324-100,TARIFFE_UND,3,FALSE)),0)</f>
        <v>0</v>
      </c>
      <c r="DR1324" s="299">
        <f t="shared" si="278"/>
        <v>20.121406428335014</v>
      </c>
    </row>
    <row r="1325" spans="1:122" x14ac:dyDescent="0.25">
      <c r="A1325" t="s">
        <v>10033</v>
      </c>
      <c r="B1325" t="s">
        <v>10025</v>
      </c>
      <c r="C1325" t="s">
        <v>10034</v>
      </c>
      <c r="D1325" t="s">
        <v>10027</v>
      </c>
      <c r="E1325" t="s">
        <v>268</v>
      </c>
      <c r="F1325" t="s">
        <v>156</v>
      </c>
      <c r="G1325" t="s">
        <v>10028</v>
      </c>
      <c r="H1325" t="s">
        <v>10029</v>
      </c>
      <c r="I1325" t="s">
        <v>979</v>
      </c>
      <c r="J1325" t="s">
        <v>156</v>
      </c>
      <c r="K1325" t="s">
        <v>10030</v>
      </c>
      <c r="L1325" t="s">
        <v>4098</v>
      </c>
      <c r="M1325" t="s">
        <v>1933</v>
      </c>
      <c r="N1325" t="s">
        <v>984</v>
      </c>
      <c r="O1325" t="s">
        <v>873</v>
      </c>
      <c r="P1325" t="s">
        <v>1934</v>
      </c>
      <c r="Q1325" t="s">
        <v>544</v>
      </c>
      <c r="R1325" t="s">
        <v>268</v>
      </c>
      <c r="S1325" t="s">
        <v>268</v>
      </c>
      <c r="T1325" t="s">
        <v>268</v>
      </c>
      <c r="U1325" t="s">
        <v>268</v>
      </c>
      <c r="V1325" t="s">
        <v>268</v>
      </c>
      <c r="W1325" t="s">
        <v>1528</v>
      </c>
      <c r="X1325" t="s">
        <v>1298</v>
      </c>
      <c r="Y1325" t="s">
        <v>313</v>
      </c>
      <c r="Z1325" t="s">
        <v>268</v>
      </c>
      <c r="AA1325" t="s">
        <v>268</v>
      </c>
      <c r="AB1325" t="s">
        <v>268</v>
      </c>
      <c r="AC1325" t="s">
        <v>268</v>
      </c>
      <c r="AD1325" t="s">
        <v>268</v>
      </c>
      <c r="AE1325" t="s">
        <v>287</v>
      </c>
      <c r="AF1325" t="s">
        <v>1811</v>
      </c>
      <c r="AG1325" t="s">
        <v>875</v>
      </c>
      <c r="AH1325" t="s">
        <v>2529</v>
      </c>
      <c r="AI1325" t="s">
        <v>701</v>
      </c>
      <c r="AJ1325" t="s">
        <v>268</v>
      </c>
      <c r="AK1325" t="s">
        <v>377</v>
      </c>
      <c r="AL1325" t="s">
        <v>268</v>
      </c>
      <c r="AM1325" t="s">
        <v>405</v>
      </c>
      <c r="AN1325" t="s">
        <v>268</v>
      </c>
      <c r="AO1325" t="s">
        <v>268</v>
      </c>
      <c r="AP1325" t="s">
        <v>268</v>
      </c>
      <c r="AQ1325" t="s">
        <v>268</v>
      </c>
      <c r="AR1325" t="s">
        <v>268</v>
      </c>
      <c r="AS1325" t="s">
        <v>268</v>
      </c>
      <c r="AT1325" t="s">
        <v>268</v>
      </c>
      <c r="AU1325" t="s">
        <v>268</v>
      </c>
      <c r="AV1325" t="s">
        <v>268</v>
      </c>
      <c r="AW1325" t="s">
        <v>268</v>
      </c>
      <c r="AX1325" t="s">
        <v>268</v>
      </c>
      <c r="AY1325" t="s">
        <v>268</v>
      </c>
      <c r="AZ1325" t="s">
        <v>268</v>
      </c>
      <c r="BA1325" t="s">
        <v>268</v>
      </c>
      <c r="BB1325" t="s">
        <v>268</v>
      </c>
      <c r="BC1325" t="s">
        <v>268</v>
      </c>
      <c r="BD1325" t="s">
        <v>268</v>
      </c>
      <c r="BE1325" t="s">
        <v>268</v>
      </c>
      <c r="BF1325" t="s">
        <v>268</v>
      </c>
      <c r="BG1325" t="s">
        <v>268</v>
      </c>
      <c r="BH1325" t="s">
        <v>268</v>
      </c>
      <c r="BI1325" t="s">
        <v>268</v>
      </c>
      <c r="BJ1325" t="s">
        <v>268</v>
      </c>
      <c r="BK1325" t="s">
        <v>268</v>
      </c>
      <c r="BL1325" t="s">
        <v>268</v>
      </c>
      <c r="BM1325" t="s">
        <v>268</v>
      </c>
      <c r="BN1325" t="s">
        <v>268</v>
      </c>
      <c r="BO1325" t="s">
        <v>268</v>
      </c>
      <c r="BP1325" t="s">
        <v>268</v>
      </c>
      <c r="BQ1325" t="s">
        <v>268</v>
      </c>
      <c r="BR1325" t="s">
        <v>268</v>
      </c>
      <c r="BS1325" t="s">
        <v>268</v>
      </c>
      <c r="BT1325" t="s">
        <v>268</v>
      </c>
      <c r="BU1325" t="s">
        <v>268</v>
      </c>
      <c r="BV1325" t="s">
        <v>268</v>
      </c>
      <c r="BW1325" t="s">
        <v>268</v>
      </c>
      <c r="BX1325" t="s">
        <v>268</v>
      </c>
      <c r="BY1325" s="432">
        <v>0</v>
      </c>
      <c r="BZ1325">
        <v>12.25</v>
      </c>
      <c r="CA1325" s="432" t="s">
        <v>142</v>
      </c>
      <c r="CB1325" t="s">
        <v>268</v>
      </c>
      <c r="CC1325" t="s">
        <v>268</v>
      </c>
      <c r="CD1325" t="s">
        <v>268</v>
      </c>
      <c r="CE1325" t="s">
        <v>268</v>
      </c>
      <c r="CF1325" t="s">
        <v>268</v>
      </c>
      <c r="CG1325" t="s">
        <v>268</v>
      </c>
      <c r="CH1325" t="s">
        <v>268</v>
      </c>
      <c r="CI1325" t="s">
        <v>268</v>
      </c>
      <c r="CJ1325" t="s">
        <v>268</v>
      </c>
      <c r="CK1325" t="s">
        <v>268</v>
      </c>
      <c r="CL1325" t="s">
        <v>268</v>
      </c>
      <c r="CM1325" t="s">
        <v>11224</v>
      </c>
      <c r="CN1325" t="s">
        <v>268</v>
      </c>
      <c r="CO1325" t="s">
        <v>268</v>
      </c>
      <c r="CP1325" s="432">
        <v>0</v>
      </c>
      <c r="CQ1325" s="432">
        <v>0</v>
      </c>
      <c r="CR1325" t="s">
        <v>268</v>
      </c>
      <c r="CS1325" t="s">
        <v>268</v>
      </c>
      <c r="CT1325" t="s">
        <v>11226</v>
      </c>
      <c r="CU1325" t="s">
        <v>11227</v>
      </c>
      <c r="CV1325" t="s">
        <v>268</v>
      </c>
      <c r="CW1325" t="s">
        <v>268</v>
      </c>
      <c r="CX1325" t="s">
        <v>268</v>
      </c>
      <c r="CY1325" t="s">
        <v>268</v>
      </c>
      <c r="CZ1325" t="s">
        <v>268</v>
      </c>
      <c r="DA1325" t="s">
        <v>268</v>
      </c>
      <c r="DB1325" s="429">
        <f t="shared" si="266"/>
        <v>0</v>
      </c>
      <c r="DC1325" s="284">
        <f t="shared" si="267"/>
        <v>0</v>
      </c>
      <c r="DD1325" s="284">
        <f t="shared" si="268"/>
        <v>0</v>
      </c>
      <c r="DE1325" s="284">
        <f t="shared" si="269"/>
        <v>0</v>
      </c>
      <c r="DF1325" s="295">
        <f t="shared" si="270"/>
        <v>0</v>
      </c>
      <c r="DG1325" s="284">
        <f t="shared" si="271"/>
        <v>0</v>
      </c>
      <c r="DH1325" s="284">
        <f t="shared" si="272"/>
        <v>0</v>
      </c>
      <c r="DI1325" s="284">
        <f t="shared" si="273"/>
        <v>0</v>
      </c>
      <c r="DJ1325" s="284">
        <f t="shared" si="274"/>
        <v>0</v>
      </c>
      <c r="DK1325" s="295">
        <f t="shared" si="275"/>
        <v>0</v>
      </c>
      <c r="DL1325" s="297" t="str">
        <f t="shared" si="276"/>
        <v>A dispo.</v>
      </c>
      <c r="DM1325" s="430">
        <f>IFERROR(IF(CA1325="D",IF(DL1325="A dispo.",DF1325*VLOOKUP('DATI INPUT'!$F$27,TARIFFE_UD,4,FALSE),DF1325*VLOOKUP(DL1325,TARIFFE_UD,4,FALSE)),DF1325*VLOOKUP(CB1325-100,TARIFFE_UND,4,FALSE)),0)</f>
        <v>0</v>
      </c>
      <c r="DN1325" s="430">
        <f>IFERROR(IF(CA1325="D",IF(DL1325="A dispo.",DK1325*VLOOKUP('DATI INPUT'!$F$27,TARIFFE_UD,5,FALSE),DK1325*VLOOKUP(DL1325,TARIFFE_UD,5,FALSE)),DK1325*VLOOKUP(CB1325-100,TARIFFE_UND,5,FALSE)),0)</f>
        <v>0</v>
      </c>
      <c r="DO1325" s="431">
        <f t="shared" si="277"/>
        <v>0</v>
      </c>
      <c r="DP1325" s="299">
        <f>IFERROR(IF(CA1325="D",IF(DL1325="A dispo.",DF1325*VLOOKUP('DATI INPUT'!$F$27,TARIFFE_UD,2,FALSE),DF1325*VLOOKUP(DL1325,TARIFFE_UD,2,FALSE)),DF1325*VLOOKUP(CB1325-100,TARIFFE_UND,2,FALSE)),0)</f>
        <v>0</v>
      </c>
      <c r="DQ1325" s="299">
        <f>IFERROR(IF(CA1325="D",IF(DL1325="A dispo.",DK1325*VLOOKUP('DATI INPUT'!$F$27,TARIFFE_UD,3,FALSE),DK1325*VLOOKUP(DL1325,TARIFFE_UD,3,FALSE)),DK1325*VLOOKUP(CB1325-100,TARIFFE_UND,3,FALSE)),0)</f>
        <v>0</v>
      </c>
      <c r="DR1325" s="299">
        <f t="shared" si="278"/>
        <v>0</v>
      </c>
    </row>
    <row r="1326" spans="1:122" x14ac:dyDescent="0.25">
      <c r="A1326" t="s">
        <v>10044</v>
      </c>
      <c r="B1326" t="s">
        <v>10045</v>
      </c>
      <c r="C1326" t="s">
        <v>10046</v>
      </c>
      <c r="D1326" t="s">
        <v>10047</v>
      </c>
      <c r="E1326" t="s">
        <v>268</v>
      </c>
      <c r="F1326" t="s">
        <v>156</v>
      </c>
      <c r="G1326" t="s">
        <v>10048</v>
      </c>
      <c r="H1326" t="s">
        <v>1091</v>
      </c>
      <c r="I1326" t="s">
        <v>10049</v>
      </c>
      <c r="J1326" t="s">
        <v>274</v>
      </c>
      <c r="K1326" t="s">
        <v>10050</v>
      </c>
      <c r="L1326" t="s">
        <v>871</v>
      </c>
      <c r="M1326" t="s">
        <v>10427</v>
      </c>
      <c r="N1326" t="s">
        <v>984</v>
      </c>
      <c r="O1326" t="s">
        <v>873</v>
      </c>
      <c r="P1326" t="s">
        <v>10374</v>
      </c>
      <c r="Q1326" t="s">
        <v>341</v>
      </c>
      <c r="R1326" t="s">
        <v>268</v>
      </c>
      <c r="S1326" t="s">
        <v>268</v>
      </c>
      <c r="T1326" t="s">
        <v>268</v>
      </c>
      <c r="U1326" t="s">
        <v>268</v>
      </c>
      <c r="V1326" t="s">
        <v>268</v>
      </c>
      <c r="W1326" t="s">
        <v>10402</v>
      </c>
      <c r="X1326" t="s">
        <v>10374</v>
      </c>
      <c r="Y1326" t="s">
        <v>304</v>
      </c>
      <c r="Z1326" t="s">
        <v>154</v>
      </c>
      <c r="AA1326" t="s">
        <v>268</v>
      </c>
      <c r="AB1326" t="s">
        <v>268</v>
      </c>
      <c r="AC1326" t="s">
        <v>268</v>
      </c>
      <c r="AD1326" t="s">
        <v>268</v>
      </c>
      <c r="AE1326" t="s">
        <v>287</v>
      </c>
      <c r="AF1326" t="s">
        <v>1811</v>
      </c>
      <c r="AG1326" t="s">
        <v>875</v>
      </c>
      <c r="AH1326" t="s">
        <v>2154</v>
      </c>
      <c r="AI1326" t="s">
        <v>798</v>
      </c>
      <c r="AJ1326" t="s">
        <v>268</v>
      </c>
      <c r="AK1326" t="s">
        <v>395</v>
      </c>
      <c r="AL1326" t="s">
        <v>268</v>
      </c>
      <c r="AM1326" t="s">
        <v>405</v>
      </c>
      <c r="AN1326" t="s">
        <v>268</v>
      </c>
      <c r="AO1326" t="s">
        <v>268</v>
      </c>
      <c r="AP1326" t="s">
        <v>268</v>
      </c>
      <c r="AQ1326" t="s">
        <v>268</v>
      </c>
      <c r="AR1326" t="s">
        <v>268</v>
      </c>
      <c r="AS1326" t="s">
        <v>268</v>
      </c>
      <c r="AT1326" t="s">
        <v>268</v>
      </c>
      <c r="AU1326" t="s">
        <v>268</v>
      </c>
      <c r="AV1326" t="s">
        <v>268</v>
      </c>
      <c r="AW1326" t="s">
        <v>268</v>
      </c>
      <c r="AX1326" t="s">
        <v>268</v>
      </c>
      <c r="AY1326" t="s">
        <v>268</v>
      </c>
      <c r="AZ1326" t="s">
        <v>268</v>
      </c>
      <c r="BA1326" t="s">
        <v>268</v>
      </c>
      <c r="BB1326" t="s">
        <v>268</v>
      </c>
      <c r="BC1326" t="s">
        <v>268</v>
      </c>
      <c r="BD1326" t="s">
        <v>268</v>
      </c>
      <c r="BE1326" t="s">
        <v>268</v>
      </c>
      <c r="BF1326" t="s">
        <v>268</v>
      </c>
      <c r="BG1326" t="s">
        <v>268</v>
      </c>
      <c r="BH1326" t="s">
        <v>268</v>
      </c>
      <c r="BI1326" t="s">
        <v>268</v>
      </c>
      <c r="BJ1326" t="s">
        <v>268</v>
      </c>
      <c r="BK1326" t="s">
        <v>268</v>
      </c>
      <c r="BL1326" t="s">
        <v>268</v>
      </c>
      <c r="BM1326" t="s">
        <v>268</v>
      </c>
      <c r="BN1326" t="s">
        <v>268</v>
      </c>
      <c r="BO1326" t="s">
        <v>268</v>
      </c>
      <c r="BP1326" t="s">
        <v>268</v>
      </c>
      <c r="BQ1326" t="s">
        <v>268</v>
      </c>
      <c r="BR1326" t="s">
        <v>268</v>
      </c>
      <c r="BS1326" t="s">
        <v>268</v>
      </c>
      <c r="BT1326" t="s">
        <v>268</v>
      </c>
      <c r="BU1326" t="s">
        <v>268</v>
      </c>
      <c r="BV1326" t="s">
        <v>268</v>
      </c>
      <c r="BW1326" t="s">
        <v>268</v>
      </c>
      <c r="BX1326" t="s">
        <v>268</v>
      </c>
      <c r="BY1326">
        <v>100</v>
      </c>
      <c r="BZ1326">
        <v>100</v>
      </c>
      <c r="CA1326" t="s">
        <v>142</v>
      </c>
      <c r="CB1326" s="356">
        <v>122</v>
      </c>
      <c r="CC1326" t="s">
        <v>876</v>
      </c>
      <c r="CD1326" t="s">
        <v>268</v>
      </c>
      <c r="CE1326" t="s">
        <v>268</v>
      </c>
      <c r="CF1326" s="356">
        <v>1</v>
      </c>
      <c r="CG1326" t="s">
        <v>268</v>
      </c>
      <c r="CH1326" t="s">
        <v>268</v>
      </c>
      <c r="CI1326" t="s">
        <v>268</v>
      </c>
      <c r="CJ1326" t="s">
        <v>268</v>
      </c>
      <c r="CK1326" t="s">
        <v>268</v>
      </c>
      <c r="CL1326" t="s">
        <v>268</v>
      </c>
      <c r="CM1326" t="s">
        <v>11224</v>
      </c>
      <c r="CN1326">
        <v>66.23</v>
      </c>
      <c r="CO1326" t="s">
        <v>268</v>
      </c>
      <c r="CP1326">
        <v>66.23</v>
      </c>
      <c r="CQ1326">
        <v>365</v>
      </c>
      <c r="CR1326" t="s">
        <v>878</v>
      </c>
      <c r="CS1326" t="s">
        <v>11225</v>
      </c>
      <c r="CT1326" t="s">
        <v>11226</v>
      </c>
      <c r="CU1326" t="s">
        <v>11227</v>
      </c>
      <c r="CV1326" t="s">
        <v>268</v>
      </c>
      <c r="CW1326" t="s">
        <v>268</v>
      </c>
      <c r="CX1326" t="s">
        <v>268</v>
      </c>
      <c r="CY1326" t="s">
        <v>268</v>
      </c>
      <c r="CZ1326" t="s">
        <v>268</v>
      </c>
      <c r="DA1326" t="s">
        <v>268</v>
      </c>
      <c r="DB1326" s="429">
        <f t="shared" si="266"/>
        <v>0</v>
      </c>
      <c r="DC1326" s="284">
        <f t="shared" si="267"/>
        <v>0</v>
      </c>
      <c r="DD1326" s="284">
        <f t="shared" si="268"/>
        <v>0</v>
      </c>
      <c r="DE1326" s="284">
        <f t="shared" si="269"/>
        <v>0</v>
      </c>
      <c r="DF1326" s="295">
        <f t="shared" si="270"/>
        <v>100</v>
      </c>
      <c r="DG1326" s="284">
        <f t="shared" si="271"/>
        <v>0</v>
      </c>
      <c r="DH1326" s="284">
        <f t="shared" si="272"/>
        <v>0</v>
      </c>
      <c r="DI1326" s="284">
        <f t="shared" si="273"/>
        <v>0</v>
      </c>
      <c r="DJ1326" s="284">
        <f t="shared" si="274"/>
        <v>0</v>
      </c>
      <c r="DK1326" s="295">
        <f t="shared" si="275"/>
        <v>1</v>
      </c>
      <c r="DL1326" s="297">
        <f t="shared" si="276"/>
        <v>1</v>
      </c>
      <c r="DM1326" s="430">
        <f>IFERROR(IF(CA1326="D",IF(DL1326="A dispo.",DF1326*VLOOKUP('DATI INPUT'!$F$27,TARIFFE_UD,4,FALSE),DF1326*VLOOKUP(DL1326,TARIFFE_UD,4,FALSE)),DF1326*VLOOKUP(CB1326-100,TARIFFE_UND,4,FALSE)),0)</f>
        <v>49.302145304640653</v>
      </c>
      <c r="DN1326" s="430">
        <f>IFERROR(IF(CA1326="D",IF(DL1326="A dispo.",DK1326*VLOOKUP('DATI INPUT'!$F$27,TARIFFE_UD,5,FALSE),DK1326*VLOOKUP(DL1326,TARIFFE_UD,5,FALSE)),DK1326*VLOOKUP(CB1326-100,TARIFFE_UND,5,FALSE)),0)</f>
        <v>16.930848468833439</v>
      </c>
      <c r="DO1326" s="431">
        <f t="shared" si="277"/>
        <v>2.993773474088357E-3</v>
      </c>
      <c r="DP1326" s="299">
        <f>IFERROR(IF(CA1326="D",IF(DL1326="A dispo.",DF1326*VLOOKUP('DATI INPUT'!$F$27,TARIFFE_UD,2,FALSE),DF1326*VLOOKUP(DL1326,TARIFFE_UD,2,FALSE)),DF1326*VLOOKUP(CB1326-100,TARIFFE_UND,2,FALSE)),0)</f>
        <v>61.596142127556163</v>
      </c>
      <c r="DQ1326" s="299">
        <f>IFERROR(IF(CA1326="D",IF(DL1326="A dispo.",DK1326*VLOOKUP('DATI INPUT'!$F$27,TARIFFE_UD,3,FALSE),DK1326*VLOOKUP(DL1326,TARIFFE_UD,3,FALSE)),DK1326*VLOOKUP(CB1326-100,TARIFFE_UND,3,FALSE)),0)</f>
        <v>15.164853048114928</v>
      </c>
      <c r="DR1326" s="299">
        <f t="shared" si="278"/>
        <v>76.760995175671098</v>
      </c>
    </row>
    <row r="1327" spans="1:122" x14ac:dyDescent="0.25">
      <c r="A1327" t="s">
        <v>10057</v>
      </c>
      <c r="B1327" t="s">
        <v>10058</v>
      </c>
      <c r="C1327" t="s">
        <v>1709</v>
      </c>
      <c r="D1327" t="s">
        <v>10059</v>
      </c>
      <c r="E1327" t="s">
        <v>268</v>
      </c>
      <c r="F1327" t="s">
        <v>156</v>
      </c>
      <c r="G1327" t="s">
        <v>10060</v>
      </c>
      <c r="H1327" t="s">
        <v>8814</v>
      </c>
      <c r="I1327" t="s">
        <v>2521</v>
      </c>
      <c r="J1327" t="s">
        <v>274</v>
      </c>
      <c r="K1327" t="s">
        <v>10061</v>
      </c>
      <c r="L1327" t="s">
        <v>303</v>
      </c>
      <c r="M1327" t="s">
        <v>10062</v>
      </c>
      <c r="N1327" t="s">
        <v>303</v>
      </c>
      <c r="O1327" t="s">
        <v>1215</v>
      </c>
      <c r="P1327" t="s">
        <v>10063</v>
      </c>
      <c r="Q1327" t="s">
        <v>1332</v>
      </c>
      <c r="R1327" t="s">
        <v>268</v>
      </c>
      <c r="S1327" t="s">
        <v>268</v>
      </c>
      <c r="T1327" t="s">
        <v>268</v>
      </c>
      <c r="U1327" t="s">
        <v>268</v>
      </c>
      <c r="V1327" t="s">
        <v>268</v>
      </c>
      <c r="W1327" t="s">
        <v>10064</v>
      </c>
      <c r="X1327" t="s">
        <v>1847</v>
      </c>
      <c r="Y1327" t="s">
        <v>647</v>
      </c>
      <c r="Z1327" t="s">
        <v>268</v>
      </c>
      <c r="AA1327" t="s">
        <v>268</v>
      </c>
      <c r="AB1327" t="s">
        <v>268</v>
      </c>
      <c r="AC1327" t="s">
        <v>268</v>
      </c>
      <c r="AD1327" t="s">
        <v>268</v>
      </c>
      <c r="AE1327" t="s">
        <v>287</v>
      </c>
      <c r="AF1327" t="s">
        <v>1811</v>
      </c>
      <c r="AG1327" t="s">
        <v>875</v>
      </c>
      <c r="AH1327" t="s">
        <v>1848</v>
      </c>
      <c r="AI1327" t="s">
        <v>1283</v>
      </c>
      <c r="AJ1327" t="s">
        <v>268</v>
      </c>
      <c r="AK1327" t="s">
        <v>366</v>
      </c>
      <c r="AL1327" t="s">
        <v>268</v>
      </c>
      <c r="AM1327" t="s">
        <v>405</v>
      </c>
      <c r="AN1327" t="s">
        <v>268</v>
      </c>
      <c r="AO1327" t="s">
        <v>268</v>
      </c>
      <c r="AP1327" t="s">
        <v>268</v>
      </c>
      <c r="AQ1327" t="s">
        <v>268</v>
      </c>
      <c r="AR1327" t="s">
        <v>268</v>
      </c>
      <c r="AS1327" t="s">
        <v>268</v>
      </c>
      <c r="AT1327" t="s">
        <v>268</v>
      </c>
      <c r="AU1327" t="s">
        <v>268</v>
      </c>
      <c r="AV1327" t="s">
        <v>268</v>
      </c>
      <c r="AW1327" t="s">
        <v>268</v>
      </c>
      <c r="AX1327" t="s">
        <v>268</v>
      </c>
      <c r="AY1327" t="s">
        <v>268</v>
      </c>
      <c r="AZ1327" t="s">
        <v>268</v>
      </c>
      <c r="BA1327" t="s">
        <v>268</v>
      </c>
      <c r="BB1327" t="s">
        <v>268</v>
      </c>
      <c r="BC1327" t="s">
        <v>268</v>
      </c>
      <c r="BD1327" t="s">
        <v>268</v>
      </c>
      <c r="BE1327" t="s">
        <v>268</v>
      </c>
      <c r="BF1327" t="s">
        <v>268</v>
      </c>
      <c r="BG1327" t="s">
        <v>268</v>
      </c>
      <c r="BH1327" t="s">
        <v>268</v>
      </c>
      <c r="BI1327" t="s">
        <v>268</v>
      </c>
      <c r="BJ1327" t="s">
        <v>268</v>
      </c>
      <c r="BK1327" t="s">
        <v>268</v>
      </c>
      <c r="BL1327" t="s">
        <v>268</v>
      </c>
      <c r="BM1327" t="s">
        <v>268</v>
      </c>
      <c r="BN1327" t="s">
        <v>268</v>
      </c>
      <c r="BO1327" t="s">
        <v>268</v>
      </c>
      <c r="BP1327" t="s">
        <v>268</v>
      </c>
      <c r="BQ1327" t="s">
        <v>268</v>
      </c>
      <c r="BR1327" t="s">
        <v>268</v>
      </c>
      <c r="BS1327" t="s">
        <v>268</v>
      </c>
      <c r="BT1327" t="s">
        <v>268</v>
      </c>
      <c r="BU1327" t="s">
        <v>268</v>
      </c>
      <c r="BV1327" t="s">
        <v>268</v>
      </c>
      <c r="BW1327" t="s">
        <v>268</v>
      </c>
      <c r="BX1327" t="s">
        <v>268</v>
      </c>
      <c r="BY1327">
        <v>61</v>
      </c>
      <c r="BZ1327">
        <v>61</v>
      </c>
      <c r="CA1327" t="s">
        <v>142</v>
      </c>
      <c r="CB1327" s="356">
        <v>122</v>
      </c>
      <c r="CC1327" t="s">
        <v>876</v>
      </c>
      <c r="CD1327" t="s">
        <v>268</v>
      </c>
      <c r="CE1327" t="s">
        <v>268</v>
      </c>
      <c r="CF1327" t="s">
        <v>268</v>
      </c>
      <c r="CG1327" t="s">
        <v>268</v>
      </c>
      <c r="CH1327" t="s">
        <v>268</v>
      </c>
      <c r="CI1327" t="s">
        <v>268</v>
      </c>
      <c r="CJ1327" t="s">
        <v>268</v>
      </c>
      <c r="CK1327" t="s">
        <v>268</v>
      </c>
      <c r="CL1327" t="s">
        <v>10065</v>
      </c>
      <c r="CM1327" t="s">
        <v>11224</v>
      </c>
      <c r="CN1327">
        <v>106.07</v>
      </c>
      <c r="CO1327" t="s">
        <v>268</v>
      </c>
      <c r="CP1327">
        <v>106.07</v>
      </c>
      <c r="CQ1327">
        <v>365</v>
      </c>
      <c r="CR1327" t="s">
        <v>878</v>
      </c>
      <c r="CS1327" t="s">
        <v>11225</v>
      </c>
      <c r="CT1327" t="s">
        <v>11226</v>
      </c>
      <c r="CU1327" t="s">
        <v>11227</v>
      </c>
      <c r="CV1327" t="s">
        <v>268</v>
      </c>
      <c r="CW1327" t="s">
        <v>268</v>
      </c>
      <c r="CX1327" t="s">
        <v>268</v>
      </c>
      <c r="CY1327" t="s">
        <v>268</v>
      </c>
      <c r="CZ1327" t="s">
        <v>268</v>
      </c>
      <c r="DA1327" t="s">
        <v>268</v>
      </c>
      <c r="DB1327" s="429">
        <f t="shared" si="266"/>
        <v>0</v>
      </c>
      <c r="DC1327" s="284">
        <f t="shared" si="267"/>
        <v>0</v>
      </c>
      <c r="DD1327" s="284">
        <f t="shared" si="268"/>
        <v>0</v>
      </c>
      <c r="DE1327" s="284">
        <f t="shared" si="269"/>
        <v>0</v>
      </c>
      <c r="DF1327" s="295">
        <f t="shared" si="270"/>
        <v>61</v>
      </c>
      <c r="DG1327" s="284">
        <f t="shared" si="271"/>
        <v>0</v>
      </c>
      <c r="DH1327" s="284">
        <f t="shared" si="272"/>
        <v>0</v>
      </c>
      <c r="DI1327" s="284">
        <f t="shared" si="273"/>
        <v>0</v>
      </c>
      <c r="DJ1327" s="284">
        <f t="shared" si="274"/>
        <v>0</v>
      </c>
      <c r="DK1327" s="295">
        <f t="shared" si="275"/>
        <v>1</v>
      </c>
      <c r="DL1327" s="297" t="str">
        <f t="shared" si="276"/>
        <v>A dispo.</v>
      </c>
      <c r="DM1327" s="430">
        <f>IFERROR(IF(CA1327="D",IF(DL1327="A dispo.",DF1327*VLOOKUP('DATI INPUT'!$F$27,TARIFFE_UD,4,FALSE),DF1327*VLOOKUP(DL1327,TARIFFE_UD,4,FALSE)),DF1327*VLOOKUP(CB1327-100,TARIFFE_UND,4,FALSE)),0)</f>
        <v>38.666968246068173</v>
      </c>
      <c r="DN1327" s="430">
        <f>IFERROR(IF(CA1327="D",IF(DL1327="A dispo.",DK1327*VLOOKUP('DATI INPUT'!$F$27,TARIFFE_UD,5,FALSE),DK1327*VLOOKUP(DL1327,TARIFFE_UD,5,FALSE)),DK1327*VLOOKUP(CB1327-100,TARIFFE_UND,5,FALSE)),0)</f>
        <v>67.397800635548478</v>
      </c>
      <c r="DO1327" s="431">
        <f t="shared" si="277"/>
        <v>-5.2311183833353425E-3</v>
      </c>
      <c r="DP1327" s="299">
        <f>IFERROR(IF(CA1327="D",IF(DL1327="A dispo.",DF1327*VLOOKUP('DATI INPUT'!$F$27,TARIFFE_UD,2,FALSE),DF1327*VLOOKUP(DL1327,TARIFFE_UD,2,FALSE)),DF1327*VLOOKUP(CB1327-100,TARIFFE_UND,2,FALSE)),0)</f>
        <v>48.308974325754761</v>
      </c>
      <c r="DQ1327" s="299">
        <f>IFERROR(IF(CA1327="D",IF(DL1327="A dispo.",DK1327*VLOOKUP('DATI INPUT'!$F$27,TARIFFE_UD,3,FALSE),DK1327*VLOOKUP(DL1327,TARIFFE_UD,3,FALSE)),DK1327*VLOOKUP(CB1327-100,TARIFFE_UND,3,FALSE)),0)</f>
        <v>60.367780403072892</v>
      </c>
      <c r="DR1327" s="299">
        <f t="shared" si="278"/>
        <v>108.67675472882766</v>
      </c>
    </row>
    <row r="1328" spans="1:122" x14ac:dyDescent="0.25">
      <c r="A1328" t="s">
        <v>10066</v>
      </c>
      <c r="B1328" t="s">
        <v>10058</v>
      </c>
      <c r="C1328" t="s">
        <v>10067</v>
      </c>
      <c r="D1328" t="s">
        <v>10059</v>
      </c>
      <c r="E1328" t="s">
        <v>268</v>
      </c>
      <c r="F1328" t="s">
        <v>156</v>
      </c>
      <c r="G1328" t="s">
        <v>10060</v>
      </c>
      <c r="H1328" t="s">
        <v>8814</v>
      </c>
      <c r="I1328" t="s">
        <v>2521</v>
      </c>
      <c r="J1328" t="s">
        <v>274</v>
      </c>
      <c r="K1328" t="s">
        <v>10061</v>
      </c>
      <c r="L1328" t="s">
        <v>303</v>
      </c>
      <c r="M1328" t="s">
        <v>10062</v>
      </c>
      <c r="N1328" t="s">
        <v>303</v>
      </c>
      <c r="O1328" t="s">
        <v>1215</v>
      </c>
      <c r="P1328" t="s">
        <v>10063</v>
      </c>
      <c r="Q1328" t="s">
        <v>1332</v>
      </c>
      <c r="R1328" t="s">
        <v>268</v>
      </c>
      <c r="S1328" t="s">
        <v>268</v>
      </c>
      <c r="T1328" t="s">
        <v>268</v>
      </c>
      <c r="U1328" t="s">
        <v>268</v>
      </c>
      <c r="V1328" t="s">
        <v>268</v>
      </c>
      <c r="W1328" t="s">
        <v>10064</v>
      </c>
      <c r="X1328" t="s">
        <v>1847</v>
      </c>
      <c r="Y1328" t="s">
        <v>647</v>
      </c>
      <c r="Z1328" t="s">
        <v>268</v>
      </c>
      <c r="AA1328" t="s">
        <v>268</v>
      </c>
      <c r="AB1328" t="s">
        <v>268</v>
      </c>
      <c r="AC1328" t="s">
        <v>268</v>
      </c>
      <c r="AD1328" t="s">
        <v>268</v>
      </c>
      <c r="AE1328" t="s">
        <v>287</v>
      </c>
      <c r="AF1328" t="s">
        <v>1811</v>
      </c>
      <c r="AG1328" t="s">
        <v>875</v>
      </c>
      <c r="AH1328" t="s">
        <v>1848</v>
      </c>
      <c r="AI1328" t="s">
        <v>1283</v>
      </c>
      <c r="AJ1328" t="s">
        <v>268</v>
      </c>
      <c r="AK1328" t="s">
        <v>366</v>
      </c>
      <c r="AL1328" t="s">
        <v>268</v>
      </c>
      <c r="AM1328" t="s">
        <v>405</v>
      </c>
      <c r="AN1328" t="s">
        <v>268</v>
      </c>
      <c r="AO1328" t="s">
        <v>268</v>
      </c>
      <c r="AP1328" t="s">
        <v>268</v>
      </c>
      <c r="AQ1328" t="s">
        <v>268</v>
      </c>
      <c r="AR1328" t="s">
        <v>268</v>
      </c>
      <c r="AS1328" t="s">
        <v>268</v>
      </c>
      <c r="AT1328" t="s">
        <v>268</v>
      </c>
      <c r="AU1328" t="s">
        <v>268</v>
      </c>
      <c r="AV1328" t="s">
        <v>268</v>
      </c>
      <c r="AW1328" t="s">
        <v>268</v>
      </c>
      <c r="AX1328" t="s">
        <v>268</v>
      </c>
      <c r="AY1328" t="s">
        <v>268</v>
      </c>
      <c r="AZ1328" t="s">
        <v>268</v>
      </c>
      <c r="BA1328" t="s">
        <v>268</v>
      </c>
      <c r="BB1328" t="s">
        <v>268</v>
      </c>
      <c r="BC1328" t="s">
        <v>268</v>
      </c>
      <c r="BD1328" t="s">
        <v>268</v>
      </c>
      <c r="BE1328" t="s">
        <v>268</v>
      </c>
      <c r="BF1328" t="s">
        <v>268</v>
      </c>
      <c r="BG1328" t="s">
        <v>268</v>
      </c>
      <c r="BH1328" t="s">
        <v>268</v>
      </c>
      <c r="BI1328" t="s">
        <v>268</v>
      </c>
      <c r="BJ1328" t="s">
        <v>268</v>
      </c>
      <c r="BK1328" t="s">
        <v>268</v>
      </c>
      <c r="BL1328" t="s">
        <v>268</v>
      </c>
      <c r="BM1328" t="s">
        <v>268</v>
      </c>
      <c r="BN1328" t="s">
        <v>268</v>
      </c>
      <c r="BO1328" t="s">
        <v>268</v>
      </c>
      <c r="BP1328" t="s">
        <v>268</v>
      </c>
      <c r="BQ1328" t="s">
        <v>268</v>
      </c>
      <c r="BR1328" t="s">
        <v>268</v>
      </c>
      <c r="BS1328" t="s">
        <v>268</v>
      </c>
      <c r="BT1328" t="s">
        <v>268</v>
      </c>
      <c r="BU1328" t="s">
        <v>268</v>
      </c>
      <c r="BV1328" t="s">
        <v>268</v>
      </c>
      <c r="BW1328" t="s">
        <v>268</v>
      </c>
      <c r="BX1328" t="s">
        <v>268</v>
      </c>
      <c r="BY1328" s="432">
        <v>0</v>
      </c>
      <c r="BZ1328">
        <v>9</v>
      </c>
      <c r="CA1328" s="432" t="s">
        <v>142</v>
      </c>
      <c r="CB1328" t="s">
        <v>268</v>
      </c>
      <c r="CC1328" t="s">
        <v>268</v>
      </c>
      <c r="CD1328" t="s">
        <v>268</v>
      </c>
      <c r="CE1328" t="s">
        <v>268</v>
      </c>
      <c r="CF1328" t="s">
        <v>268</v>
      </c>
      <c r="CG1328" t="s">
        <v>268</v>
      </c>
      <c r="CH1328" t="s">
        <v>268</v>
      </c>
      <c r="CI1328" t="s">
        <v>268</v>
      </c>
      <c r="CJ1328" t="s">
        <v>268</v>
      </c>
      <c r="CK1328" t="s">
        <v>268</v>
      </c>
      <c r="CL1328" t="s">
        <v>10065</v>
      </c>
      <c r="CM1328" t="s">
        <v>11224</v>
      </c>
      <c r="CN1328" t="s">
        <v>268</v>
      </c>
      <c r="CO1328" t="s">
        <v>268</v>
      </c>
      <c r="CP1328" s="432">
        <v>0</v>
      </c>
      <c r="CQ1328" s="432">
        <v>0</v>
      </c>
      <c r="CR1328" t="s">
        <v>268</v>
      </c>
      <c r="CS1328" t="s">
        <v>268</v>
      </c>
      <c r="CT1328" t="s">
        <v>11226</v>
      </c>
      <c r="CU1328" t="s">
        <v>11227</v>
      </c>
      <c r="CV1328" t="s">
        <v>268</v>
      </c>
      <c r="CW1328" t="s">
        <v>268</v>
      </c>
      <c r="CX1328" t="s">
        <v>268</v>
      </c>
      <c r="CY1328" t="s">
        <v>268</v>
      </c>
      <c r="CZ1328" t="s">
        <v>268</v>
      </c>
      <c r="DA1328" t="s">
        <v>268</v>
      </c>
      <c r="DB1328" s="429">
        <f t="shared" si="266"/>
        <v>0</v>
      </c>
      <c r="DC1328" s="284">
        <f t="shared" si="267"/>
        <v>0</v>
      </c>
      <c r="DD1328" s="284">
        <f t="shared" si="268"/>
        <v>0</v>
      </c>
      <c r="DE1328" s="284">
        <f t="shared" si="269"/>
        <v>0</v>
      </c>
      <c r="DF1328" s="295">
        <f t="shared" si="270"/>
        <v>0</v>
      </c>
      <c r="DG1328" s="284">
        <f t="shared" si="271"/>
        <v>0</v>
      </c>
      <c r="DH1328" s="284">
        <f t="shared" si="272"/>
        <v>0</v>
      </c>
      <c r="DI1328" s="284">
        <f t="shared" si="273"/>
        <v>0</v>
      </c>
      <c r="DJ1328" s="284">
        <f t="shared" si="274"/>
        <v>0</v>
      </c>
      <c r="DK1328" s="295">
        <f t="shared" si="275"/>
        <v>0</v>
      </c>
      <c r="DL1328" s="297" t="str">
        <f t="shared" si="276"/>
        <v>A dispo.</v>
      </c>
      <c r="DM1328" s="430">
        <f>IFERROR(IF(CA1328="D",IF(DL1328="A dispo.",DF1328*VLOOKUP('DATI INPUT'!$F$27,TARIFFE_UD,4,FALSE),DF1328*VLOOKUP(DL1328,TARIFFE_UD,4,FALSE)),DF1328*VLOOKUP(CB1328-100,TARIFFE_UND,4,FALSE)),0)</f>
        <v>0</v>
      </c>
      <c r="DN1328" s="430">
        <f>IFERROR(IF(CA1328="D",IF(DL1328="A dispo.",DK1328*VLOOKUP('DATI INPUT'!$F$27,TARIFFE_UD,5,FALSE),DK1328*VLOOKUP(DL1328,TARIFFE_UD,5,FALSE)),DK1328*VLOOKUP(CB1328-100,TARIFFE_UND,5,FALSE)),0)</f>
        <v>0</v>
      </c>
      <c r="DO1328" s="431">
        <f t="shared" si="277"/>
        <v>0</v>
      </c>
      <c r="DP1328" s="299">
        <f>IFERROR(IF(CA1328="D",IF(DL1328="A dispo.",DF1328*VLOOKUP('DATI INPUT'!$F$27,TARIFFE_UD,2,FALSE),DF1328*VLOOKUP(DL1328,TARIFFE_UD,2,FALSE)),DF1328*VLOOKUP(CB1328-100,TARIFFE_UND,2,FALSE)),0)</f>
        <v>0</v>
      </c>
      <c r="DQ1328" s="299">
        <f>IFERROR(IF(CA1328="D",IF(DL1328="A dispo.",DK1328*VLOOKUP('DATI INPUT'!$F$27,TARIFFE_UD,3,FALSE),DK1328*VLOOKUP(DL1328,TARIFFE_UD,3,FALSE)),DK1328*VLOOKUP(CB1328-100,TARIFFE_UND,3,FALSE)),0)</f>
        <v>0</v>
      </c>
      <c r="DR1328" s="299">
        <f t="shared" si="278"/>
        <v>0</v>
      </c>
    </row>
    <row r="1329" spans="1:122" x14ac:dyDescent="0.25">
      <c r="A1329" t="s">
        <v>10068</v>
      </c>
      <c r="B1329" t="s">
        <v>6321</v>
      </c>
      <c r="C1329" t="s">
        <v>10069</v>
      </c>
      <c r="D1329" t="s">
        <v>6322</v>
      </c>
      <c r="E1329" t="s">
        <v>268</v>
      </c>
      <c r="F1329" t="s">
        <v>156</v>
      </c>
      <c r="G1329" t="s">
        <v>6323</v>
      </c>
      <c r="H1329" t="s">
        <v>6207</v>
      </c>
      <c r="I1329" t="s">
        <v>376</v>
      </c>
      <c r="J1329" t="s">
        <v>274</v>
      </c>
      <c r="K1329" t="s">
        <v>1775</v>
      </c>
      <c r="L1329" t="s">
        <v>960</v>
      </c>
      <c r="M1329" t="s">
        <v>10407</v>
      </c>
      <c r="N1329" t="s">
        <v>984</v>
      </c>
      <c r="O1329" t="s">
        <v>873</v>
      </c>
      <c r="P1329" t="s">
        <v>10365</v>
      </c>
      <c r="Q1329" t="s">
        <v>343</v>
      </c>
      <c r="R1329" t="s">
        <v>268</v>
      </c>
      <c r="S1329" t="s">
        <v>268</v>
      </c>
      <c r="T1329" t="s">
        <v>268</v>
      </c>
      <c r="U1329" t="s">
        <v>268</v>
      </c>
      <c r="V1329" t="s">
        <v>268</v>
      </c>
      <c r="W1329" t="s">
        <v>10070</v>
      </c>
      <c r="X1329" t="s">
        <v>1310</v>
      </c>
      <c r="Y1329" t="s">
        <v>339</v>
      </c>
      <c r="Z1329" t="s">
        <v>154</v>
      </c>
      <c r="AA1329" t="s">
        <v>268</v>
      </c>
      <c r="AB1329" t="s">
        <v>268</v>
      </c>
      <c r="AC1329" t="s">
        <v>268</v>
      </c>
      <c r="AD1329" t="s">
        <v>268</v>
      </c>
      <c r="AE1329" t="s">
        <v>287</v>
      </c>
      <c r="AF1329" t="s">
        <v>1811</v>
      </c>
      <c r="AG1329" t="s">
        <v>875</v>
      </c>
      <c r="AH1329" t="s">
        <v>1812</v>
      </c>
      <c r="AI1329" t="s">
        <v>5676</v>
      </c>
      <c r="AJ1329" t="s">
        <v>268</v>
      </c>
      <c r="AK1329" t="s">
        <v>381</v>
      </c>
      <c r="AL1329" t="s">
        <v>268</v>
      </c>
      <c r="AM1329" t="s">
        <v>288</v>
      </c>
      <c r="AN1329" t="s">
        <v>268</v>
      </c>
      <c r="AO1329" t="s">
        <v>268</v>
      </c>
      <c r="AP1329" t="s">
        <v>268</v>
      </c>
      <c r="AQ1329" t="s">
        <v>268</v>
      </c>
      <c r="AR1329" t="s">
        <v>268</v>
      </c>
      <c r="AS1329" t="s">
        <v>268</v>
      </c>
      <c r="AT1329" t="s">
        <v>268</v>
      </c>
      <c r="AU1329" t="s">
        <v>268</v>
      </c>
      <c r="AV1329" t="s">
        <v>268</v>
      </c>
      <c r="AW1329" t="s">
        <v>268</v>
      </c>
      <c r="AX1329" t="s">
        <v>268</v>
      </c>
      <c r="AY1329" t="s">
        <v>268</v>
      </c>
      <c r="AZ1329" t="s">
        <v>268</v>
      </c>
      <c r="BA1329" t="s">
        <v>268</v>
      </c>
      <c r="BB1329" t="s">
        <v>268</v>
      </c>
      <c r="BC1329" t="s">
        <v>268</v>
      </c>
      <c r="BD1329" t="s">
        <v>268</v>
      </c>
      <c r="BE1329" t="s">
        <v>268</v>
      </c>
      <c r="BF1329" t="s">
        <v>268</v>
      </c>
      <c r="BG1329" t="s">
        <v>268</v>
      </c>
      <c r="BH1329" t="s">
        <v>268</v>
      </c>
      <c r="BI1329" t="s">
        <v>268</v>
      </c>
      <c r="BJ1329" t="s">
        <v>268</v>
      </c>
      <c r="BK1329" t="s">
        <v>268</v>
      </c>
      <c r="BL1329" t="s">
        <v>268</v>
      </c>
      <c r="BM1329" t="s">
        <v>268</v>
      </c>
      <c r="BN1329" t="s">
        <v>268</v>
      </c>
      <c r="BO1329" t="s">
        <v>268</v>
      </c>
      <c r="BP1329" t="s">
        <v>268</v>
      </c>
      <c r="BQ1329" t="s">
        <v>268</v>
      </c>
      <c r="BR1329" t="s">
        <v>268</v>
      </c>
      <c r="BS1329" t="s">
        <v>268</v>
      </c>
      <c r="BT1329" t="s">
        <v>268</v>
      </c>
      <c r="BU1329" t="s">
        <v>268</v>
      </c>
      <c r="BV1329" t="s">
        <v>268</v>
      </c>
      <c r="BW1329" t="s">
        <v>268</v>
      </c>
      <c r="BX1329" t="s">
        <v>268</v>
      </c>
      <c r="BY1329">
        <v>72</v>
      </c>
      <c r="BZ1329">
        <v>72</v>
      </c>
      <c r="CA1329" t="s">
        <v>142</v>
      </c>
      <c r="CB1329" s="356">
        <v>122</v>
      </c>
      <c r="CC1329" t="s">
        <v>876</v>
      </c>
      <c r="CD1329" t="s">
        <v>268</v>
      </c>
      <c r="CE1329" t="s">
        <v>268</v>
      </c>
      <c r="CF1329" s="356">
        <v>1</v>
      </c>
      <c r="CG1329" t="s">
        <v>268</v>
      </c>
      <c r="CH1329" t="s">
        <v>268</v>
      </c>
      <c r="CI1329" t="s">
        <v>268</v>
      </c>
      <c r="CJ1329" t="s">
        <v>268</v>
      </c>
      <c r="CK1329" t="s">
        <v>268</v>
      </c>
      <c r="CL1329" t="s">
        <v>268</v>
      </c>
      <c r="CM1329" t="s">
        <v>11224</v>
      </c>
      <c r="CN1329">
        <v>52.43</v>
      </c>
      <c r="CO1329" t="s">
        <v>268</v>
      </c>
      <c r="CP1329">
        <v>52.43</v>
      </c>
      <c r="CQ1329">
        <v>365</v>
      </c>
      <c r="CR1329" t="s">
        <v>878</v>
      </c>
      <c r="CS1329" t="s">
        <v>11225</v>
      </c>
      <c r="CT1329" t="s">
        <v>11226</v>
      </c>
      <c r="CU1329" t="s">
        <v>11227</v>
      </c>
      <c r="CV1329" t="s">
        <v>268</v>
      </c>
      <c r="CW1329" t="s">
        <v>268</v>
      </c>
      <c r="CX1329" t="s">
        <v>268</v>
      </c>
      <c r="CY1329" t="s">
        <v>268</v>
      </c>
      <c r="CZ1329" t="s">
        <v>268</v>
      </c>
      <c r="DA1329" t="s">
        <v>268</v>
      </c>
      <c r="DB1329" s="429">
        <f t="shared" si="266"/>
        <v>0</v>
      </c>
      <c r="DC1329" s="284">
        <f t="shared" si="267"/>
        <v>0</v>
      </c>
      <c r="DD1329" s="284">
        <f t="shared" si="268"/>
        <v>0</v>
      </c>
      <c r="DE1329" s="284">
        <f t="shared" si="269"/>
        <v>0</v>
      </c>
      <c r="DF1329" s="295">
        <f t="shared" si="270"/>
        <v>72</v>
      </c>
      <c r="DG1329" s="284">
        <f t="shared" si="271"/>
        <v>0</v>
      </c>
      <c r="DH1329" s="284">
        <f t="shared" si="272"/>
        <v>0</v>
      </c>
      <c r="DI1329" s="284">
        <f t="shared" si="273"/>
        <v>0</v>
      </c>
      <c r="DJ1329" s="284">
        <f t="shared" si="274"/>
        <v>0</v>
      </c>
      <c r="DK1329" s="295">
        <f t="shared" si="275"/>
        <v>1</v>
      </c>
      <c r="DL1329" s="297">
        <f t="shared" si="276"/>
        <v>1</v>
      </c>
      <c r="DM1329" s="430">
        <f>IFERROR(IF(CA1329="D",IF(DL1329="A dispo.",DF1329*VLOOKUP('DATI INPUT'!$F$27,TARIFFE_UD,4,FALSE),DF1329*VLOOKUP(DL1329,TARIFFE_UD,4,FALSE)),DF1329*VLOOKUP(CB1329-100,TARIFFE_UND,4,FALSE)),0)</f>
        <v>35.497544619341269</v>
      </c>
      <c r="DN1329" s="430">
        <f>IFERROR(IF(CA1329="D",IF(DL1329="A dispo.",DK1329*VLOOKUP('DATI INPUT'!$F$27,TARIFFE_UD,5,FALSE),DK1329*VLOOKUP(DL1329,TARIFFE_UD,5,FALSE)),DK1329*VLOOKUP(CB1329-100,TARIFFE_UND,5,FALSE)),0)</f>
        <v>16.930848468833439</v>
      </c>
      <c r="DO1329" s="431">
        <f t="shared" si="277"/>
        <v>-1.6069118252914905E-3</v>
      </c>
      <c r="DP1329" s="299">
        <f>IFERROR(IF(CA1329="D",IF(DL1329="A dispo.",DF1329*VLOOKUP('DATI INPUT'!$F$27,TARIFFE_UD,2,FALSE),DF1329*VLOOKUP(DL1329,TARIFFE_UD,2,FALSE)),DF1329*VLOOKUP(CB1329-100,TARIFFE_UND,2,FALSE)),0)</f>
        <v>44.349222331840437</v>
      </c>
      <c r="DQ1329" s="299">
        <f>IFERROR(IF(CA1329="D",IF(DL1329="A dispo.",DK1329*VLOOKUP('DATI INPUT'!$F$27,TARIFFE_UD,3,FALSE),DK1329*VLOOKUP(DL1329,TARIFFE_UD,3,FALSE)),DK1329*VLOOKUP(CB1329-100,TARIFFE_UND,3,FALSE)),0)</f>
        <v>15.164853048114928</v>
      </c>
      <c r="DR1329" s="299">
        <f t="shared" si="278"/>
        <v>59.514075379955365</v>
      </c>
    </row>
    <row r="1330" spans="1:122" x14ac:dyDescent="0.25">
      <c r="A1330" t="s">
        <v>10071</v>
      </c>
      <c r="B1330" t="s">
        <v>10072</v>
      </c>
      <c r="C1330" t="s">
        <v>1710</v>
      </c>
      <c r="D1330" t="s">
        <v>10073</v>
      </c>
      <c r="E1330" t="s">
        <v>268</v>
      </c>
      <c r="F1330" t="s">
        <v>156</v>
      </c>
      <c r="G1330" t="s">
        <v>10074</v>
      </c>
      <c r="H1330" t="s">
        <v>986</v>
      </c>
      <c r="I1330" t="s">
        <v>10075</v>
      </c>
      <c r="J1330" t="s">
        <v>274</v>
      </c>
      <c r="K1330" t="s">
        <v>10076</v>
      </c>
      <c r="L1330" t="s">
        <v>984</v>
      </c>
      <c r="M1330" t="s">
        <v>10077</v>
      </c>
      <c r="N1330" t="s">
        <v>10078</v>
      </c>
      <c r="O1330" t="s">
        <v>268</v>
      </c>
      <c r="P1330" t="s">
        <v>10079</v>
      </c>
      <c r="Q1330" t="s">
        <v>282</v>
      </c>
      <c r="R1330" t="s">
        <v>268</v>
      </c>
      <c r="S1330" t="s">
        <v>268</v>
      </c>
      <c r="T1330" t="s">
        <v>268</v>
      </c>
      <c r="U1330" t="s">
        <v>268</v>
      </c>
      <c r="V1330" t="s">
        <v>268</v>
      </c>
      <c r="W1330" t="s">
        <v>4827</v>
      </c>
      <c r="X1330" t="s">
        <v>2506</v>
      </c>
      <c r="Y1330" t="s">
        <v>275</v>
      </c>
      <c r="Z1330" t="s">
        <v>268</v>
      </c>
      <c r="AA1330" t="s">
        <v>268</v>
      </c>
      <c r="AB1330" t="s">
        <v>268</v>
      </c>
      <c r="AC1330" t="s">
        <v>268</v>
      </c>
      <c r="AD1330" t="s">
        <v>268</v>
      </c>
      <c r="AE1330" t="s">
        <v>287</v>
      </c>
      <c r="AF1330" t="s">
        <v>1811</v>
      </c>
      <c r="AG1330" t="s">
        <v>875</v>
      </c>
      <c r="AH1330" t="s">
        <v>1848</v>
      </c>
      <c r="AI1330" t="s">
        <v>4408</v>
      </c>
      <c r="AJ1330" t="s">
        <v>268</v>
      </c>
      <c r="AK1330" t="s">
        <v>395</v>
      </c>
      <c r="AL1330" t="s">
        <v>268</v>
      </c>
      <c r="AM1330" t="s">
        <v>405</v>
      </c>
      <c r="AN1330" t="s">
        <v>268</v>
      </c>
      <c r="AO1330" t="s">
        <v>268</v>
      </c>
      <c r="AP1330" t="s">
        <v>268</v>
      </c>
      <c r="AQ1330" t="s">
        <v>268</v>
      </c>
      <c r="AR1330" t="s">
        <v>268</v>
      </c>
      <c r="AS1330" t="s">
        <v>268</v>
      </c>
      <c r="AT1330" t="s">
        <v>268</v>
      </c>
      <c r="AU1330" t="s">
        <v>268</v>
      </c>
      <c r="AV1330" t="s">
        <v>268</v>
      </c>
      <c r="AW1330" t="s">
        <v>268</v>
      </c>
      <c r="AX1330" t="s">
        <v>268</v>
      </c>
      <c r="AY1330" t="s">
        <v>268</v>
      </c>
      <c r="AZ1330" t="s">
        <v>268</v>
      </c>
      <c r="BA1330" t="s">
        <v>268</v>
      </c>
      <c r="BB1330" t="s">
        <v>268</v>
      </c>
      <c r="BC1330" t="s">
        <v>268</v>
      </c>
      <c r="BD1330" t="s">
        <v>268</v>
      </c>
      <c r="BE1330" t="s">
        <v>268</v>
      </c>
      <c r="BF1330" t="s">
        <v>268</v>
      </c>
      <c r="BG1330" t="s">
        <v>268</v>
      </c>
      <c r="BH1330" t="s">
        <v>268</v>
      </c>
      <c r="BI1330" t="s">
        <v>268</v>
      </c>
      <c r="BJ1330" t="s">
        <v>268</v>
      </c>
      <c r="BK1330" t="s">
        <v>268</v>
      </c>
      <c r="BL1330" t="s">
        <v>268</v>
      </c>
      <c r="BM1330" t="s">
        <v>268</v>
      </c>
      <c r="BN1330" t="s">
        <v>268</v>
      </c>
      <c r="BO1330" t="s">
        <v>268</v>
      </c>
      <c r="BP1330" t="s">
        <v>268</v>
      </c>
      <c r="BQ1330" t="s">
        <v>268</v>
      </c>
      <c r="BR1330" t="s">
        <v>268</v>
      </c>
      <c r="BS1330" t="s">
        <v>268</v>
      </c>
      <c r="BT1330" t="s">
        <v>268</v>
      </c>
      <c r="BU1330" t="s">
        <v>268</v>
      </c>
      <c r="BV1330" t="s">
        <v>268</v>
      </c>
      <c r="BW1330" t="s">
        <v>268</v>
      </c>
      <c r="BX1330" t="s">
        <v>268</v>
      </c>
      <c r="BY1330">
        <v>50</v>
      </c>
      <c r="BZ1330">
        <v>50</v>
      </c>
      <c r="CA1330" t="s">
        <v>142</v>
      </c>
      <c r="CB1330" s="356">
        <v>122</v>
      </c>
      <c r="CC1330" t="s">
        <v>876</v>
      </c>
      <c r="CD1330" t="s">
        <v>268</v>
      </c>
      <c r="CE1330" t="s">
        <v>268</v>
      </c>
      <c r="CF1330" t="s">
        <v>268</v>
      </c>
      <c r="CG1330" t="s">
        <v>268</v>
      </c>
      <c r="CH1330" t="s">
        <v>268</v>
      </c>
      <c r="CI1330" t="s">
        <v>268</v>
      </c>
      <c r="CJ1330" t="s">
        <v>268</v>
      </c>
      <c r="CK1330" t="s">
        <v>268</v>
      </c>
      <c r="CL1330" t="s">
        <v>268</v>
      </c>
      <c r="CM1330" t="s">
        <v>11224</v>
      </c>
      <c r="CN1330">
        <v>99.09</v>
      </c>
      <c r="CO1330" t="s">
        <v>268</v>
      </c>
      <c r="CP1330">
        <v>99.09</v>
      </c>
      <c r="CQ1330">
        <v>365</v>
      </c>
      <c r="CR1330" t="s">
        <v>878</v>
      </c>
      <c r="CS1330" t="s">
        <v>11225</v>
      </c>
      <c r="CT1330" t="s">
        <v>11226</v>
      </c>
      <c r="CU1330" t="s">
        <v>11227</v>
      </c>
      <c r="CV1330" t="s">
        <v>268</v>
      </c>
      <c r="CW1330" t="s">
        <v>268</v>
      </c>
      <c r="CX1330" t="s">
        <v>268</v>
      </c>
      <c r="CY1330" t="s">
        <v>268</v>
      </c>
      <c r="CZ1330" t="s">
        <v>268</v>
      </c>
      <c r="DA1330" t="s">
        <v>268</v>
      </c>
      <c r="DB1330" s="429">
        <f t="shared" si="266"/>
        <v>0</v>
      </c>
      <c r="DC1330" s="284">
        <f t="shared" si="267"/>
        <v>0</v>
      </c>
      <c r="DD1330" s="284">
        <f t="shared" si="268"/>
        <v>0</v>
      </c>
      <c r="DE1330" s="284">
        <f t="shared" si="269"/>
        <v>0</v>
      </c>
      <c r="DF1330" s="295">
        <f t="shared" si="270"/>
        <v>50</v>
      </c>
      <c r="DG1330" s="284">
        <f t="shared" si="271"/>
        <v>0</v>
      </c>
      <c r="DH1330" s="284">
        <f t="shared" si="272"/>
        <v>0</v>
      </c>
      <c r="DI1330" s="284">
        <f t="shared" si="273"/>
        <v>0</v>
      </c>
      <c r="DJ1330" s="284">
        <f t="shared" si="274"/>
        <v>0</v>
      </c>
      <c r="DK1330" s="295">
        <f t="shared" si="275"/>
        <v>1</v>
      </c>
      <c r="DL1330" s="297" t="str">
        <f t="shared" si="276"/>
        <v>A dispo.</v>
      </c>
      <c r="DM1330" s="430">
        <f>IFERROR(IF(CA1330="D",IF(DL1330="A dispo.",DF1330*VLOOKUP('DATI INPUT'!$F$27,TARIFFE_UD,4,FALSE),DF1330*VLOOKUP(DL1330,TARIFFE_UD,4,FALSE)),DF1330*VLOOKUP(CB1330-100,TARIFFE_UND,4,FALSE)),0)</f>
        <v>31.694236267268995</v>
      </c>
      <c r="DN1330" s="430">
        <f>IFERROR(IF(CA1330="D",IF(DL1330="A dispo.",DK1330*VLOOKUP('DATI INPUT'!$F$27,TARIFFE_UD,5,FALSE),DK1330*VLOOKUP(DL1330,TARIFFE_UD,5,FALSE)),DK1330*VLOOKUP(CB1330-100,TARIFFE_UND,5,FALSE)),0)</f>
        <v>67.397800635548478</v>
      </c>
      <c r="DO1330" s="431">
        <f t="shared" si="277"/>
        <v>2.0369028174656023E-3</v>
      </c>
      <c r="DP1330" s="299">
        <f>IFERROR(IF(CA1330="D",IF(DL1330="A dispo.",DF1330*VLOOKUP('DATI INPUT'!$F$27,TARIFFE_UD,2,FALSE),DF1330*VLOOKUP(DL1330,TARIFFE_UD,2,FALSE)),DF1330*VLOOKUP(CB1330-100,TARIFFE_UND,2,FALSE)),0)</f>
        <v>39.597519939143247</v>
      </c>
      <c r="DQ1330" s="299">
        <f>IFERROR(IF(CA1330="D",IF(DL1330="A dispo.",DK1330*VLOOKUP('DATI INPUT'!$F$27,TARIFFE_UD,3,FALSE),DK1330*VLOOKUP(DL1330,TARIFFE_UD,3,FALSE)),DK1330*VLOOKUP(CB1330-100,TARIFFE_UND,3,FALSE)),0)</f>
        <v>60.367780403072892</v>
      </c>
      <c r="DR1330" s="299">
        <f t="shared" si="278"/>
        <v>99.965300342216139</v>
      </c>
    </row>
    <row r="1331" spans="1:122" x14ac:dyDescent="0.25">
      <c r="A1331" t="s">
        <v>10082</v>
      </c>
      <c r="B1331" t="s">
        <v>10083</v>
      </c>
      <c r="C1331" t="s">
        <v>1114</v>
      </c>
      <c r="D1331" t="s">
        <v>10084</v>
      </c>
      <c r="E1331" t="s">
        <v>10084</v>
      </c>
      <c r="F1331" t="s">
        <v>155</v>
      </c>
      <c r="G1331" t="s">
        <v>10085</v>
      </c>
      <c r="H1331" t="s">
        <v>268</v>
      </c>
      <c r="I1331" t="s">
        <v>268</v>
      </c>
      <c r="J1331" t="s">
        <v>268</v>
      </c>
      <c r="K1331" t="s">
        <v>268</v>
      </c>
      <c r="L1331" t="s">
        <v>268</v>
      </c>
      <c r="M1331" t="s">
        <v>10086</v>
      </c>
      <c r="N1331" t="s">
        <v>871</v>
      </c>
      <c r="O1331" t="s">
        <v>897</v>
      </c>
      <c r="P1331" t="s">
        <v>10087</v>
      </c>
      <c r="Q1331" t="s">
        <v>275</v>
      </c>
      <c r="R1331" t="s">
        <v>268</v>
      </c>
      <c r="S1331" t="s">
        <v>268</v>
      </c>
      <c r="T1331" t="s">
        <v>268</v>
      </c>
      <c r="U1331" t="s">
        <v>268</v>
      </c>
      <c r="V1331" t="s">
        <v>268</v>
      </c>
      <c r="W1331" t="s">
        <v>10088</v>
      </c>
      <c r="X1331" t="s">
        <v>613</v>
      </c>
      <c r="Y1331" t="s">
        <v>1315</v>
      </c>
      <c r="Z1331" t="s">
        <v>268</v>
      </c>
      <c r="AA1331" t="s">
        <v>268</v>
      </c>
      <c r="AB1331" t="s">
        <v>268</v>
      </c>
      <c r="AC1331" t="s">
        <v>268</v>
      </c>
      <c r="AD1331" t="s">
        <v>268</v>
      </c>
      <c r="AE1331" t="s">
        <v>287</v>
      </c>
      <c r="AF1331" t="s">
        <v>1811</v>
      </c>
      <c r="AG1331" t="s">
        <v>875</v>
      </c>
      <c r="AH1331" t="s">
        <v>2299</v>
      </c>
      <c r="AI1331" t="s">
        <v>748</v>
      </c>
      <c r="AJ1331" t="s">
        <v>268</v>
      </c>
      <c r="AK1331" t="s">
        <v>366</v>
      </c>
      <c r="AL1331" t="s">
        <v>268</v>
      </c>
      <c r="AM1331" t="s">
        <v>10089</v>
      </c>
      <c r="AN1331" t="s">
        <v>268</v>
      </c>
      <c r="AO1331" t="s">
        <v>268</v>
      </c>
      <c r="AP1331" t="s">
        <v>268</v>
      </c>
      <c r="AQ1331" t="s">
        <v>268</v>
      </c>
      <c r="AR1331" t="s">
        <v>268</v>
      </c>
      <c r="AS1331" t="s">
        <v>268</v>
      </c>
      <c r="AT1331" t="s">
        <v>268</v>
      </c>
      <c r="AU1331" t="s">
        <v>268</v>
      </c>
      <c r="AV1331" t="s">
        <v>268</v>
      </c>
      <c r="AW1331" t="s">
        <v>268</v>
      </c>
      <c r="AX1331" t="s">
        <v>268</v>
      </c>
      <c r="AY1331" t="s">
        <v>268</v>
      </c>
      <c r="AZ1331" t="s">
        <v>268</v>
      </c>
      <c r="BA1331" t="s">
        <v>268</v>
      </c>
      <c r="BB1331" t="s">
        <v>268</v>
      </c>
      <c r="BC1331" t="s">
        <v>268</v>
      </c>
      <c r="BD1331" t="s">
        <v>268</v>
      </c>
      <c r="BE1331" t="s">
        <v>268</v>
      </c>
      <c r="BF1331" t="s">
        <v>268</v>
      </c>
      <c r="BG1331" t="s">
        <v>268</v>
      </c>
      <c r="BH1331" t="s">
        <v>268</v>
      </c>
      <c r="BI1331" t="s">
        <v>268</v>
      </c>
      <c r="BJ1331" t="s">
        <v>268</v>
      </c>
      <c r="BK1331" t="s">
        <v>268</v>
      </c>
      <c r="BL1331" t="s">
        <v>268</v>
      </c>
      <c r="BM1331" t="s">
        <v>268</v>
      </c>
      <c r="BN1331" t="s">
        <v>268</v>
      </c>
      <c r="BO1331" t="s">
        <v>268</v>
      </c>
      <c r="BP1331" t="s">
        <v>268</v>
      </c>
      <c r="BQ1331" t="s">
        <v>268</v>
      </c>
      <c r="BR1331" t="s">
        <v>268</v>
      </c>
      <c r="BS1331" t="s">
        <v>268</v>
      </c>
      <c r="BT1331" t="s">
        <v>268</v>
      </c>
      <c r="BU1331" t="s">
        <v>268</v>
      </c>
      <c r="BV1331" t="s">
        <v>268</v>
      </c>
      <c r="BW1331" t="s">
        <v>268</v>
      </c>
      <c r="BX1331" t="s">
        <v>268</v>
      </c>
      <c r="BY1331" s="432">
        <v>0</v>
      </c>
      <c r="BZ1331">
        <v>1076</v>
      </c>
      <c r="CA1331" s="432" t="s">
        <v>142</v>
      </c>
      <c r="CB1331" t="s">
        <v>268</v>
      </c>
      <c r="CC1331" t="s">
        <v>268</v>
      </c>
      <c r="CD1331" t="s">
        <v>268</v>
      </c>
      <c r="CE1331" t="s">
        <v>268</v>
      </c>
      <c r="CF1331" t="s">
        <v>268</v>
      </c>
      <c r="CG1331" t="s">
        <v>268</v>
      </c>
      <c r="CH1331" t="s">
        <v>268</v>
      </c>
      <c r="CI1331" t="s">
        <v>268</v>
      </c>
      <c r="CJ1331" t="s">
        <v>268</v>
      </c>
      <c r="CK1331" t="s">
        <v>268</v>
      </c>
      <c r="CL1331" t="s">
        <v>268</v>
      </c>
      <c r="CM1331" t="s">
        <v>11224</v>
      </c>
      <c r="CN1331" t="s">
        <v>268</v>
      </c>
      <c r="CO1331" t="s">
        <v>268</v>
      </c>
      <c r="CP1331" s="432">
        <v>0</v>
      </c>
      <c r="CQ1331" s="432">
        <v>0</v>
      </c>
      <c r="CR1331" t="s">
        <v>268</v>
      </c>
      <c r="CS1331" t="s">
        <v>268</v>
      </c>
      <c r="CT1331" t="s">
        <v>11226</v>
      </c>
      <c r="CU1331" t="s">
        <v>11227</v>
      </c>
      <c r="CV1331" t="s">
        <v>268</v>
      </c>
      <c r="CW1331" t="s">
        <v>268</v>
      </c>
      <c r="CX1331" t="s">
        <v>268</v>
      </c>
      <c r="CY1331" t="s">
        <v>268</v>
      </c>
      <c r="CZ1331" t="s">
        <v>268</v>
      </c>
      <c r="DA1331" t="s">
        <v>268</v>
      </c>
      <c r="DB1331" s="429">
        <f t="shared" si="266"/>
        <v>0</v>
      </c>
      <c r="DC1331" s="284">
        <f t="shared" si="267"/>
        <v>0</v>
      </c>
      <c r="DD1331" s="284">
        <f t="shared" si="268"/>
        <v>0</v>
      </c>
      <c r="DE1331" s="284">
        <f t="shared" si="269"/>
        <v>0</v>
      </c>
      <c r="DF1331" s="295">
        <f t="shared" si="270"/>
        <v>0</v>
      </c>
      <c r="DG1331" s="284">
        <f t="shared" si="271"/>
        <v>0</v>
      </c>
      <c r="DH1331" s="284">
        <f t="shared" si="272"/>
        <v>0</v>
      </c>
      <c r="DI1331" s="284">
        <f t="shared" si="273"/>
        <v>0</v>
      </c>
      <c r="DJ1331" s="284">
        <f t="shared" si="274"/>
        <v>0</v>
      </c>
      <c r="DK1331" s="295">
        <f t="shared" si="275"/>
        <v>0</v>
      </c>
      <c r="DL1331" s="297" t="str">
        <f t="shared" si="276"/>
        <v>A dispo.</v>
      </c>
      <c r="DM1331" s="430">
        <f>IFERROR(IF(CA1331="D",IF(DL1331="A dispo.",DF1331*VLOOKUP('DATI INPUT'!$F$27,TARIFFE_UD,4,FALSE),DF1331*VLOOKUP(DL1331,TARIFFE_UD,4,FALSE)),DF1331*VLOOKUP(CB1331-100,TARIFFE_UND,4,FALSE)),0)</f>
        <v>0</v>
      </c>
      <c r="DN1331" s="430">
        <f>IFERROR(IF(CA1331="D",IF(DL1331="A dispo.",DK1331*VLOOKUP('DATI INPUT'!$F$27,TARIFFE_UD,5,FALSE),DK1331*VLOOKUP(DL1331,TARIFFE_UD,5,FALSE)),DK1331*VLOOKUP(CB1331-100,TARIFFE_UND,5,FALSE)),0)</f>
        <v>0</v>
      </c>
      <c r="DO1331" s="431">
        <f t="shared" si="277"/>
        <v>0</v>
      </c>
      <c r="DP1331" s="299">
        <f>IFERROR(IF(CA1331="D",IF(DL1331="A dispo.",DF1331*VLOOKUP('DATI INPUT'!$F$27,TARIFFE_UD,2,FALSE),DF1331*VLOOKUP(DL1331,TARIFFE_UD,2,FALSE)),DF1331*VLOOKUP(CB1331-100,TARIFFE_UND,2,FALSE)),0)</f>
        <v>0</v>
      </c>
      <c r="DQ1331" s="299">
        <f>IFERROR(IF(CA1331="D",IF(DL1331="A dispo.",DK1331*VLOOKUP('DATI INPUT'!$F$27,TARIFFE_UD,3,FALSE),DK1331*VLOOKUP(DL1331,TARIFFE_UD,3,FALSE)),DK1331*VLOOKUP(CB1331-100,TARIFFE_UND,3,FALSE)),0)</f>
        <v>0</v>
      </c>
      <c r="DR1331" s="299">
        <f t="shared" si="278"/>
        <v>0</v>
      </c>
    </row>
    <row r="1332" spans="1:122" x14ac:dyDescent="0.25">
      <c r="A1332" t="s">
        <v>10090</v>
      </c>
      <c r="B1332" t="s">
        <v>10091</v>
      </c>
      <c r="C1332" t="s">
        <v>1115</v>
      </c>
      <c r="D1332" t="s">
        <v>10092</v>
      </c>
      <c r="E1332" t="s">
        <v>268</v>
      </c>
      <c r="F1332" t="s">
        <v>156</v>
      </c>
      <c r="G1332" t="s">
        <v>10093</v>
      </c>
      <c r="H1332" t="s">
        <v>10094</v>
      </c>
      <c r="I1332" t="s">
        <v>390</v>
      </c>
      <c r="J1332" t="s">
        <v>156</v>
      </c>
      <c r="K1332" t="s">
        <v>10095</v>
      </c>
      <c r="L1332" t="s">
        <v>1135</v>
      </c>
      <c r="M1332" t="s">
        <v>2386</v>
      </c>
      <c r="N1332" t="s">
        <v>984</v>
      </c>
      <c r="O1332" t="s">
        <v>873</v>
      </c>
      <c r="P1332" t="s">
        <v>1847</v>
      </c>
      <c r="Q1332" t="s">
        <v>1351</v>
      </c>
      <c r="R1332" t="s">
        <v>268</v>
      </c>
      <c r="S1332" t="s">
        <v>268</v>
      </c>
      <c r="T1332" t="s">
        <v>268</v>
      </c>
      <c r="U1332" t="s">
        <v>268</v>
      </c>
      <c r="V1332" t="s">
        <v>268</v>
      </c>
      <c r="W1332" t="s">
        <v>2386</v>
      </c>
      <c r="X1332" t="s">
        <v>1847</v>
      </c>
      <c r="Y1332" t="s">
        <v>1351</v>
      </c>
      <c r="Z1332" t="s">
        <v>268</v>
      </c>
      <c r="AA1332" t="s">
        <v>268</v>
      </c>
      <c r="AB1332" t="s">
        <v>268</v>
      </c>
      <c r="AC1332" t="s">
        <v>268</v>
      </c>
      <c r="AD1332" t="s">
        <v>268</v>
      </c>
      <c r="AE1332" t="s">
        <v>287</v>
      </c>
      <c r="AF1332" t="s">
        <v>1811</v>
      </c>
      <c r="AG1332" t="s">
        <v>875</v>
      </c>
      <c r="AH1332" t="s">
        <v>1848</v>
      </c>
      <c r="AI1332" t="s">
        <v>3682</v>
      </c>
      <c r="AJ1332" t="s">
        <v>268</v>
      </c>
      <c r="AK1332" t="s">
        <v>396</v>
      </c>
      <c r="AL1332" t="s">
        <v>268</v>
      </c>
      <c r="AM1332" t="s">
        <v>288</v>
      </c>
      <c r="AN1332" t="s">
        <v>268</v>
      </c>
      <c r="AO1332" t="s">
        <v>268</v>
      </c>
      <c r="AP1332" t="s">
        <v>268</v>
      </c>
      <c r="AQ1332" t="s">
        <v>268</v>
      </c>
      <c r="AR1332" t="s">
        <v>268</v>
      </c>
      <c r="AS1332" t="s">
        <v>268</v>
      </c>
      <c r="AT1332" t="s">
        <v>268</v>
      </c>
      <c r="AU1332" t="s">
        <v>268</v>
      </c>
      <c r="AV1332" t="s">
        <v>268</v>
      </c>
      <c r="AW1332" t="s">
        <v>268</v>
      </c>
      <c r="AX1332" t="s">
        <v>268</v>
      </c>
      <c r="AY1332" t="s">
        <v>268</v>
      </c>
      <c r="AZ1332" t="s">
        <v>268</v>
      </c>
      <c r="BA1332" t="s">
        <v>268</v>
      </c>
      <c r="BB1332" t="s">
        <v>268</v>
      </c>
      <c r="BC1332" t="s">
        <v>268</v>
      </c>
      <c r="BD1332" t="s">
        <v>268</v>
      </c>
      <c r="BE1332" t="s">
        <v>268</v>
      </c>
      <c r="BF1332" t="s">
        <v>268</v>
      </c>
      <c r="BG1332" t="s">
        <v>268</v>
      </c>
      <c r="BH1332" t="s">
        <v>268</v>
      </c>
      <c r="BI1332" t="s">
        <v>268</v>
      </c>
      <c r="BJ1332" t="s">
        <v>268</v>
      </c>
      <c r="BK1332" t="s">
        <v>268</v>
      </c>
      <c r="BL1332" t="s">
        <v>268</v>
      </c>
      <c r="BM1332" t="s">
        <v>268</v>
      </c>
      <c r="BN1332" t="s">
        <v>268</v>
      </c>
      <c r="BO1332" t="s">
        <v>268</v>
      </c>
      <c r="BP1332" t="s">
        <v>268</v>
      </c>
      <c r="BQ1332" t="s">
        <v>268</v>
      </c>
      <c r="BR1332" t="s">
        <v>268</v>
      </c>
      <c r="BS1332" t="s">
        <v>268</v>
      </c>
      <c r="BT1332" t="s">
        <v>268</v>
      </c>
      <c r="BU1332" t="s">
        <v>268</v>
      </c>
      <c r="BV1332" t="s">
        <v>268</v>
      </c>
      <c r="BW1332" t="s">
        <v>268</v>
      </c>
      <c r="BX1332" t="s">
        <v>268</v>
      </c>
      <c r="BY1332">
        <v>105.8</v>
      </c>
      <c r="BZ1332">
        <v>105.8</v>
      </c>
      <c r="CA1332" t="s">
        <v>142</v>
      </c>
      <c r="CB1332" s="356">
        <v>122</v>
      </c>
      <c r="CC1332" t="s">
        <v>876</v>
      </c>
      <c r="CD1332" t="s">
        <v>268</v>
      </c>
      <c r="CE1332" t="s">
        <v>268</v>
      </c>
      <c r="CF1332" s="356">
        <v>2</v>
      </c>
      <c r="CG1332" t="s">
        <v>268</v>
      </c>
      <c r="CH1332" t="s">
        <v>268</v>
      </c>
      <c r="CI1332" t="s">
        <v>268</v>
      </c>
      <c r="CJ1332" t="s">
        <v>268</v>
      </c>
      <c r="CK1332" t="s">
        <v>268</v>
      </c>
      <c r="CL1332" t="s">
        <v>268</v>
      </c>
      <c r="CM1332" t="s">
        <v>11224</v>
      </c>
      <c r="CN1332">
        <v>112.3</v>
      </c>
      <c r="CO1332" t="s">
        <v>268</v>
      </c>
      <c r="CP1332">
        <v>112.3</v>
      </c>
      <c r="CQ1332">
        <v>365</v>
      </c>
      <c r="CR1332" t="s">
        <v>878</v>
      </c>
      <c r="CS1332" t="s">
        <v>11225</v>
      </c>
      <c r="CT1332" t="s">
        <v>11226</v>
      </c>
      <c r="CU1332" t="s">
        <v>11227</v>
      </c>
      <c r="CV1332" t="s">
        <v>268</v>
      </c>
      <c r="CW1332" t="s">
        <v>268</v>
      </c>
      <c r="CX1332" t="s">
        <v>268</v>
      </c>
      <c r="CY1332" t="s">
        <v>268</v>
      </c>
      <c r="CZ1332" t="s">
        <v>268</v>
      </c>
      <c r="DA1332" t="s">
        <v>268</v>
      </c>
      <c r="DB1332" s="429">
        <f t="shared" si="266"/>
        <v>0</v>
      </c>
      <c r="DC1332" s="284">
        <f t="shared" si="267"/>
        <v>0</v>
      </c>
      <c r="DD1332" s="284">
        <f t="shared" si="268"/>
        <v>0</v>
      </c>
      <c r="DE1332" s="284">
        <f t="shared" si="269"/>
        <v>0</v>
      </c>
      <c r="DF1332" s="295">
        <f t="shared" si="270"/>
        <v>105.80000000000001</v>
      </c>
      <c r="DG1332" s="284">
        <f t="shared" si="271"/>
        <v>0</v>
      </c>
      <c r="DH1332" s="284">
        <f t="shared" si="272"/>
        <v>0</v>
      </c>
      <c r="DI1332" s="284">
        <f t="shared" si="273"/>
        <v>0</v>
      </c>
      <c r="DJ1332" s="284">
        <f t="shared" si="274"/>
        <v>0</v>
      </c>
      <c r="DK1332" s="295">
        <f t="shared" si="275"/>
        <v>1</v>
      </c>
      <c r="DL1332" s="297">
        <f t="shared" si="276"/>
        <v>2</v>
      </c>
      <c r="DM1332" s="430">
        <f>IFERROR(IF(CA1332="D",IF(DL1332="A dispo.",DF1332*VLOOKUP('DATI INPUT'!$F$27,TARIFFE_UD,4,FALSE),DF1332*VLOOKUP(DL1332,TARIFFE_UD,4,FALSE)),DF1332*VLOOKUP(CB1332-100,TARIFFE_UND,4,FALSE)),0)</f>
        <v>60.855281354361459</v>
      </c>
      <c r="DN1332" s="430">
        <f>IFERROR(IF(CA1332="D",IF(DL1332="A dispo.",DK1332*VLOOKUP('DATI INPUT'!$F$27,TARIFFE_UD,5,FALSE),DK1332*VLOOKUP(DL1332,TARIFFE_UD,5,FALSE)),DK1332*VLOOKUP(CB1332-100,TARIFFE_UND,5,FALSE)),0)</f>
        <v>51.443731886070836</v>
      </c>
      <c r="DO1332" s="431">
        <f t="shared" si="277"/>
        <v>-9.8675956770932771E-4</v>
      </c>
      <c r="DP1332" s="299">
        <f>IFERROR(IF(CA1332="D",IF(DL1332="A dispo.",DF1332*VLOOKUP('DATI INPUT'!$F$27,TARIFFE_UD,2,FALSE),DF1332*VLOOKUP(DL1332,TARIFFE_UD,2,FALSE)),DF1332*VLOOKUP(CB1332-100,TARIFFE_UND,2,FALSE)),0)</f>
        <v>76.030171432780165</v>
      </c>
      <c r="DQ1332" s="299">
        <f>IFERROR(IF(CA1332="D",IF(DL1332="A dispo.",DK1332*VLOOKUP('DATI INPUT'!$F$27,TARIFFE_UD,3,FALSE),DK1332*VLOOKUP(DL1332,TARIFFE_UD,3,FALSE)),DK1332*VLOOKUP(CB1332-100,TARIFFE_UND,3,FALSE)),0)</f>
        <v>46.077822723118445</v>
      </c>
      <c r="DR1332" s="299">
        <f t="shared" si="278"/>
        <v>122.10799415589861</v>
      </c>
    </row>
    <row r="1333" spans="1:122" x14ac:dyDescent="0.25">
      <c r="A1333" t="s">
        <v>10096</v>
      </c>
      <c r="B1333" t="s">
        <v>10097</v>
      </c>
      <c r="C1333" t="s">
        <v>1116</v>
      </c>
      <c r="D1333" t="s">
        <v>10098</v>
      </c>
      <c r="E1333" t="s">
        <v>268</v>
      </c>
      <c r="F1333" t="s">
        <v>156</v>
      </c>
      <c r="G1333" t="s">
        <v>10099</v>
      </c>
      <c r="H1333" t="s">
        <v>2201</v>
      </c>
      <c r="I1333" t="s">
        <v>10100</v>
      </c>
      <c r="J1333" t="s">
        <v>274</v>
      </c>
      <c r="K1333" t="s">
        <v>10101</v>
      </c>
      <c r="L1333" t="s">
        <v>984</v>
      </c>
      <c r="M1333" t="s">
        <v>10102</v>
      </c>
      <c r="N1333" t="s">
        <v>303</v>
      </c>
      <c r="O1333" t="s">
        <v>1215</v>
      </c>
      <c r="P1333" t="s">
        <v>10103</v>
      </c>
      <c r="Q1333" t="s">
        <v>907</v>
      </c>
      <c r="R1333" t="s">
        <v>268</v>
      </c>
      <c r="S1333" t="s">
        <v>268</v>
      </c>
      <c r="T1333" t="s">
        <v>268</v>
      </c>
      <c r="U1333" t="s">
        <v>268</v>
      </c>
      <c r="V1333" t="s">
        <v>268</v>
      </c>
      <c r="W1333" t="s">
        <v>10104</v>
      </c>
      <c r="X1333" t="s">
        <v>1310</v>
      </c>
      <c r="Y1333" t="s">
        <v>270</v>
      </c>
      <c r="Z1333" t="s">
        <v>268</v>
      </c>
      <c r="AA1333" t="s">
        <v>268</v>
      </c>
      <c r="AB1333" t="s">
        <v>268</v>
      </c>
      <c r="AC1333" t="s">
        <v>268</v>
      </c>
      <c r="AD1333" t="s">
        <v>268</v>
      </c>
      <c r="AE1333" t="s">
        <v>287</v>
      </c>
      <c r="AF1333" t="s">
        <v>1811</v>
      </c>
      <c r="AG1333" t="s">
        <v>875</v>
      </c>
      <c r="AH1333" t="s">
        <v>394</v>
      </c>
      <c r="AI1333" t="s">
        <v>1063</v>
      </c>
      <c r="AJ1333" t="s">
        <v>268</v>
      </c>
      <c r="AK1333" t="s">
        <v>377</v>
      </c>
      <c r="AL1333" t="s">
        <v>268</v>
      </c>
      <c r="AM1333" t="s">
        <v>288</v>
      </c>
      <c r="AN1333" t="s">
        <v>268</v>
      </c>
      <c r="AO1333" t="s">
        <v>268</v>
      </c>
      <c r="AP1333" t="s">
        <v>268</v>
      </c>
      <c r="AQ1333" t="s">
        <v>268</v>
      </c>
      <c r="AR1333" t="s">
        <v>268</v>
      </c>
      <c r="AS1333" t="s">
        <v>268</v>
      </c>
      <c r="AT1333" t="s">
        <v>268</v>
      </c>
      <c r="AU1333" t="s">
        <v>268</v>
      </c>
      <c r="AV1333" t="s">
        <v>268</v>
      </c>
      <c r="AW1333" t="s">
        <v>268</v>
      </c>
      <c r="AX1333" t="s">
        <v>268</v>
      </c>
      <c r="AY1333" t="s">
        <v>268</v>
      </c>
      <c r="AZ1333" t="s">
        <v>268</v>
      </c>
      <c r="BA1333" t="s">
        <v>268</v>
      </c>
      <c r="BB1333" t="s">
        <v>268</v>
      </c>
      <c r="BC1333" t="s">
        <v>268</v>
      </c>
      <c r="BD1333" t="s">
        <v>268</v>
      </c>
      <c r="BE1333" t="s">
        <v>268</v>
      </c>
      <c r="BF1333" t="s">
        <v>268</v>
      </c>
      <c r="BG1333" t="s">
        <v>268</v>
      </c>
      <c r="BH1333" t="s">
        <v>268</v>
      </c>
      <c r="BI1333" t="s">
        <v>268</v>
      </c>
      <c r="BJ1333" t="s">
        <v>268</v>
      </c>
      <c r="BK1333" t="s">
        <v>268</v>
      </c>
      <c r="BL1333" t="s">
        <v>268</v>
      </c>
      <c r="BM1333" t="s">
        <v>268</v>
      </c>
      <c r="BN1333" t="s">
        <v>268</v>
      </c>
      <c r="BO1333" t="s">
        <v>268</v>
      </c>
      <c r="BP1333" t="s">
        <v>268</v>
      </c>
      <c r="BQ1333" t="s">
        <v>268</v>
      </c>
      <c r="BR1333" t="s">
        <v>268</v>
      </c>
      <c r="BS1333" t="s">
        <v>268</v>
      </c>
      <c r="BT1333" t="s">
        <v>268</v>
      </c>
      <c r="BU1333" t="s">
        <v>268</v>
      </c>
      <c r="BV1333" t="s">
        <v>268</v>
      </c>
      <c r="BW1333" t="s">
        <v>268</v>
      </c>
      <c r="BX1333" t="s">
        <v>268</v>
      </c>
      <c r="BY1333">
        <v>94</v>
      </c>
      <c r="BZ1333">
        <v>94</v>
      </c>
      <c r="CA1333" t="s">
        <v>142</v>
      </c>
      <c r="CB1333" s="356">
        <v>123</v>
      </c>
      <c r="CC1333" t="s">
        <v>1817</v>
      </c>
      <c r="CD1333" t="s">
        <v>268</v>
      </c>
      <c r="CE1333" t="s">
        <v>268</v>
      </c>
      <c r="CF1333" t="s">
        <v>268</v>
      </c>
      <c r="CG1333" t="s">
        <v>268</v>
      </c>
      <c r="CH1333" t="s">
        <v>268</v>
      </c>
      <c r="CI1333" t="s">
        <v>268</v>
      </c>
      <c r="CJ1333" t="s">
        <v>268</v>
      </c>
      <c r="CK1333" t="s">
        <v>268</v>
      </c>
      <c r="CL1333" t="s">
        <v>268</v>
      </c>
      <c r="CM1333" t="s">
        <v>11224</v>
      </c>
      <c r="CN1333">
        <v>59.58</v>
      </c>
      <c r="CO1333" t="s">
        <v>268</v>
      </c>
      <c r="CP1333">
        <v>59.58</v>
      </c>
      <c r="CQ1333">
        <v>365</v>
      </c>
      <c r="CR1333" t="s">
        <v>878</v>
      </c>
      <c r="CS1333" t="s">
        <v>11225</v>
      </c>
      <c r="CT1333" t="s">
        <v>11226</v>
      </c>
      <c r="CU1333" t="s">
        <v>11227</v>
      </c>
      <c r="CV1333" t="s">
        <v>268</v>
      </c>
      <c r="CW1333" t="s">
        <v>268</v>
      </c>
      <c r="CX1333" t="s">
        <v>268</v>
      </c>
      <c r="CY1333" t="s">
        <v>268</v>
      </c>
      <c r="CZ1333" t="s">
        <v>268</v>
      </c>
      <c r="DA1333" t="s">
        <v>268</v>
      </c>
      <c r="DB1333" s="429">
        <f t="shared" si="266"/>
        <v>0</v>
      </c>
      <c r="DC1333" s="284">
        <f t="shared" si="267"/>
        <v>0</v>
      </c>
      <c r="DD1333" s="284">
        <f t="shared" si="268"/>
        <v>0</v>
      </c>
      <c r="DE1333" s="284">
        <f t="shared" si="269"/>
        <v>0</v>
      </c>
      <c r="DF1333" s="295">
        <f t="shared" si="270"/>
        <v>94</v>
      </c>
      <c r="DG1333" s="284">
        <f t="shared" si="271"/>
        <v>1</v>
      </c>
      <c r="DH1333" s="284">
        <f t="shared" si="272"/>
        <v>0</v>
      </c>
      <c r="DI1333" s="284">
        <f t="shared" si="273"/>
        <v>0</v>
      </c>
      <c r="DJ1333" s="284">
        <f t="shared" si="274"/>
        <v>0</v>
      </c>
      <c r="DK1333" s="295">
        <f t="shared" si="275"/>
        <v>0</v>
      </c>
      <c r="DL1333" s="297" t="str">
        <f t="shared" si="276"/>
        <v>A dispo.</v>
      </c>
      <c r="DM1333" s="430">
        <f>IFERROR(IF(CA1333="D",IF(DL1333="A dispo.",DF1333*VLOOKUP('DATI INPUT'!$F$27,TARIFFE_UD,4,FALSE),DF1333*VLOOKUP(DL1333,TARIFFE_UD,4,FALSE)),DF1333*VLOOKUP(CB1333-100,TARIFFE_UND,4,FALSE)),0)</f>
        <v>59.585164182465711</v>
      </c>
      <c r="DN1333" s="430">
        <f>IFERROR(IF(CA1333="D",IF(DL1333="A dispo.",DK1333*VLOOKUP('DATI INPUT'!$F$27,TARIFFE_UD,5,FALSE),DK1333*VLOOKUP(DL1333,TARIFFE_UD,5,FALSE)),DK1333*VLOOKUP(CB1333-100,TARIFFE_UND,5,FALSE)),0)</f>
        <v>0</v>
      </c>
      <c r="DO1333" s="431">
        <f t="shared" si="277"/>
        <v>5.1641824657124857E-3</v>
      </c>
      <c r="DP1333" s="299">
        <f>IFERROR(IF(CA1333="D",IF(DL1333="A dispo.",DF1333*VLOOKUP('DATI INPUT'!$F$27,TARIFFE_UD,2,FALSE),DF1333*VLOOKUP(DL1333,TARIFFE_UD,2,FALSE)),DF1333*VLOOKUP(CB1333-100,TARIFFE_UND,2,FALSE)),0)</f>
        <v>74.443337485589296</v>
      </c>
      <c r="DQ1333" s="299">
        <f>IFERROR(IF(CA1333="D",IF(DL1333="A dispo.",DK1333*VLOOKUP('DATI INPUT'!$F$27,TARIFFE_UD,3,FALSE),DK1333*VLOOKUP(DL1333,TARIFFE_UD,3,FALSE)),DK1333*VLOOKUP(CB1333-100,TARIFFE_UND,3,FALSE)),0)</f>
        <v>0</v>
      </c>
      <c r="DR1333" s="299">
        <f t="shared" si="278"/>
        <v>74.443337485589296</v>
      </c>
    </row>
    <row r="1334" spans="1:122" x14ac:dyDescent="0.25">
      <c r="A1334" t="s">
        <v>10105</v>
      </c>
      <c r="B1334" t="s">
        <v>10097</v>
      </c>
      <c r="C1334" t="s">
        <v>10106</v>
      </c>
      <c r="D1334" t="s">
        <v>10098</v>
      </c>
      <c r="E1334" t="s">
        <v>268</v>
      </c>
      <c r="F1334" t="s">
        <v>156</v>
      </c>
      <c r="G1334" t="s">
        <v>10099</v>
      </c>
      <c r="H1334" t="s">
        <v>2201</v>
      </c>
      <c r="I1334" t="s">
        <v>10100</v>
      </c>
      <c r="J1334" t="s">
        <v>274</v>
      </c>
      <c r="K1334" t="s">
        <v>10101</v>
      </c>
      <c r="L1334" t="s">
        <v>984</v>
      </c>
      <c r="M1334" t="s">
        <v>10102</v>
      </c>
      <c r="N1334" t="s">
        <v>303</v>
      </c>
      <c r="O1334" t="s">
        <v>1215</v>
      </c>
      <c r="P1334" t="s">
        <v>10103</v>
      </c>
      <c r="Q1334" t="s">
        <v>907</v>
      </c>
      <c r="R1334" t="s">
        <v>268</v>
      </c>
      <c r="S1334" t="s">
        <v>268</v>
      </c>
      <c r="T1334" t="s">
        <v>268</v>
      </c>
      <c r="U1334" t="s">
        <v>268</v>
      </c>
      <c r="V1334" t="s">
        <v>268</v>
      </c>
      <c r="W1334" t="s">
        <v>10104</v>
      </c>
      <c r="X1334" t="s">
        <v>1310</v>
      </c>
      <c r="Y1334" t="s">
        <v>270</v>
      </c>
      <c r="Z1334" t="s">
        <v>268</v>
      </c>
      <c r="AA1334" t="s">
        <v>268</v>
      </c>
      <c r="AB1334" t="s">
        <v>268</v>
      </c>
      <c r="AC1334" t="s">
        <v>268</v>
      </c>
      <c r="AD1334" t="s">
        <v>268</v>
      </c>
      <c r="AE1334" t="s">
        <v>287</v>
      </c>
      <c r="AF1334" t="s">
        <v>1811</v>
      </c>
      <c r="AG1334" t="s">
        <v>875</v>
      </c>
      <c r="AH1334" t="s">
        <v>394</v>
      </c>
      <c r="AI1334" t="s">
        <v>1063</v>
      </c>
      <c r="AJ1334" t="s">
        <v>268</v>
      </c>
      <c r="AK1334" t="s">
        <v>381</v>
      </c>
      <c r="AL1334" t="s">
        <v>268</v>
      </c>
      <c r="AM1334" t="s">
        <v>288</v>
      </c>
      <c r="AN1334" t="s">
        <v>268</v>
      </c>
      <c r="AO1334" t="s">
        <v>268</v>
      </c>
      <c r="AP1334" t="s">
        <v>268</v>
      </c>
      <c r="AQ1334" t="s">
        <v>268</v>
      </c>
      <c r="AR1334" t="s">
        <v>268</v>
      </c>
      <c r="AS1334" t="s">
        <v>268</v>
      </c>
      <c r="AT1334" t="s">
        <v>268</v>
      </c>
      <c r="AU1334" t="s">
        <v>268</v>
      </c>
      <c r="AV1334" t="s">
        <v>268</v>
      </c>
      <c r="AW1334" t="s">
        <v>268</v>
      </c>
      <c r="AX1334" t="s">
        <v>268</v>
      </c>
      <c r="AY1334" t="s">
        <v>268</v>
      </c>
      <c r="AZ1334" t="s">
        <v>268</v>
      </c>
      <c r="BA1334" t="s">
        <v>268</v>
      </c>
      <c r="BB1334" t="s">
        <v>268</v>
      </c>
      <c r="BC1334" t="s">
        <v>268</v>
      </c>
      <c r="BD1334" t="s">
        <v>268</v>
      </c>
      <c r="BE1334" t="s">
        <v>268</v>
      </c>
      <c r="BF1334" t="s">
        <v>268</v>
      </c>
      <c r="BG1334" t="s">
        <v>268</v>
      </c>
      <c r="BH1334" t="s">
        <v>268</v>
      </c>
      <c r="BI1334" t="s">
        <v>268</v>
      </c>
      <c r="BJ1334" t="s">
        <v>268</v>
      </c>
      <c r="BK1334" t="s">
        <v>268</v>
      </c>
      <c r="BL1334" t="s">
        <v>268</v>
      </c>
      <c r="BM1334" t="s">
        <v>268</v>
      </c>
      <c r="BN1334" t="s">
        <v>268</v>
      </c>
      <c r="BO1334" t="s">
        <v>268</v>
      </c>
      <c r="BP1334" t="s">
        <v>268</v>
      </c>
      <c r="BQ1334" t="s">
        <v>268</v>
      </c>
      <c r="BR1334" t="s">
        <v>268</v>
      </c>
      <c r="BS1334" t="s">
        <v>268</v>
      </c>
      <c r="BT1334" t="s">
        <v>268</v>
      </c>
      <c r="BU1334" t="s">
        <v>268</v>
      </c>
      <c r="BV1334" t="s">
        <v>268</v>
      </c>
      <c r="BW1334" t="s">
        <v>268</v>
      </c>
      <c r="BX1334" t="s">
        <v>268</v>
      </c>
      <c r="BY1334">
        <v>94</v>
      </c>
      <c r="BZ1334">
        <v>94</v>
      </c>
      <c r="CA1334" t="s">
        <v>142</v>
      </c>
      <c r="CB1334" s="356">
        <v>122</v>
      </c>
      <c r="CC1334" t="s">
        <v>876</v>
      </c>
      <c r="CD1334" t="s">
        <v>268</v>
      </c>
      <c r="CE1334" t="s">
        <v>268</v>
      </c>
      <c r="CF1334" t="s">
        <v>268</v>
      </c>
      <c r="CG1334" t="s">
        <v>268</v>
      </c>
      <c r="CH1334" t="s">
        <v>268</v>
      </c>
      <c r="CI1334" t="s">
        <v>268</v>
      </c>
      <c r="CJ1334" t="s">
        <v>268</v>
      </c>
      <c r="CK1334" t="s">
        <v>268</v>
      </c>
      <c r="CL1334" t="s">
        <v>268</v>
      </c>
      <c r="CM1334" t="s">
        <v>11224</v>
      </c>
      <c r="CN1334">
        <v>126.98</v>
      </c>
      <c r="CO1334" t="s">
        <v>268</v>
      </c>
      <c r="CP1334">
        <v>126.98</v>
      </c>
      <c r="CQ1334">
        <v>365</v>
      </c>
      <c r="CR1334" t="s">
        <v>878</v>
      </c>
      <c r="CS1334" t="s">
        <v>11225</v>
      </c>
      <c r="CT1334" t="s">
        <v>11226</v>
      </c>
      <c r="CU1334" t="s">
        <v>11227</v>
      </c>
      <c r="CV1334" t="s">
        <v>268</v>
      </c>
      <c r="CW1334" t="s">
        <v>268</v>
      </c>
      <c r="CX1334" t="s">
        <v>268</v>
      </c>
      <c r="CY1334" t="s">
        <v>268</v>
      </c>
      <c r="CZ1334" t="s">
        <v>268</v>
      </c>
      <c r="DA1334" t="s">
        <v>268</v>
      </c>
      <c r="DB1334" s="429">
        <f t="shared" si="266"/>
        <v>0</v>
      </c>
      <c r="DC1334" s="284">
        <f t="shared" si="267"/>
        <v>0</v>
      </c>
      <c r="DD1334" s="284">
        <f t="shared" si="268"/>
        <v>0</v>
      </c>
      <c r="DE1334" s="284">
        <f t="shared" si="269"/>
        <v>0</v>
      </c>
      <c r="DF1334" s="295">
        <f t="shared" si="270"/>
        <v>94</v>
      </c>
      <c r="DG1334" s="284">
        <f t="shared" si="271"/>
        <v>0</v>
      </c>
      <c r="DH1334" s="284">
        <f t="shared" si="272"/>
        <v>0</v>
      </c>
      <c r="DI1334" s="284">
        <f t="shared" si="273"/>
        <v>0</v>
      </c>
      <c r="DJ1334" s="284">
        <f t="shared" si="274"/>
        <v>0</v>
      </c>
      <c r="DK1334" s="295">
        <f t="shared" si="275"/>
        <v>1</v>
      </c>
      <c r="DL1334" s="297" t="str">
        <f t="shared" si="276"/>
        <v>A dispo.</v>
      </c>
      <c r="DM1334" s="430">
        <f>IFERROR(IF(CA1334="D",IF(DL1334="A dispo.",DF1334*VLOOKUP('DATI INPUT'!$F$27,TARIFFE_UD,4,FALSE),DF1334*VLOOKUP(DL1334,TARIFFE_UD,4,FALSE)),DF1334*VLOOKUP(CB1334-100,TARIFFE_UND,4,FALSE)),0)</f>
        <v>59.585164182465711</v>
      </c>
      <c r="DN1334" s="430">
        <f>IFERROR(IF(CA1334="D",IF(DL1334="A dispo.",DK1334*VLOOKUP('DATI INPUT'!$F$27,TARIFFE_UD,5,FALSE),DK1334*VLOOKUP(DL1334,TARIFFE_UD,5,FALSE)),DK1334*VLOOKUP(CB1334-100,TARIFFE_UND,5,FALSE)),0)</f>
        <v>67.397800635548478</v>
      </c>
      <c r="DO1334" s="431">
        <f t="shared" si="277"/>
        <v>2.9648180141776947E-3</v>
      </c>
      <c r="DP1334" s="299">
        <f>IFERROR(IF(CA1334="D",IF(DL1334="A dispo.",DF1334*VLOOKUP('DATI INPUT'!$F$27,TARIFFE_UD,2,FALSE),DF1334*VLOOKUP(DL1334,TARIFFE_UD,2,FALSE)),DF1334*VLOOKUP(CB1334-100,TARIFFE_UND,2,FALSE)),0)</f>
        <v>74.443337485589296</v>
      </c>
      <c r="DQ1334" s="299">
        <f>IFERROR(IF(CA1334="D",IF(DL1334="A dispo.",DK1334*VLOOKUP('DATI INPUT'!$F$27,TARIFFE_UD,3,FALSE),DK1334*VLOOKUP(DL1334,TARIFFE_UD,3,FALSE)),DK1334*VLOOKUP(CB1334-100,TARIFFE_UND,3,FALSE)),0)</f>
        <v>60.367780403072892</v>
      </c>
      <c r="DR1334" s="299">
        <f t="shared" si="278"/>
        <v>134.81111788866218</v>
      </c>
    </row>
    <row r="1335" spans="1:122" x14ac:dyDescent="0.25">
      <c r="A1335" t="s">
        <v>10107</v>
      </c>
      <c r="B1335" t="s">
        <v>10097</v>
      </c>
      <c r="C1335" t="s">
        <v>10108</v>
      </c>
      <c r="D1335" t="s">
        <v>10098</v>
      </c>
      <c r="E1335" t="s">
        <v>268</v>
      </c>
      <c r="F1335" t="s">
        <v>156</v>
      </c>
      <c r="G1335" t="s">
        <v>10099</v>
      </c>
      <c r="H1335" t="s">
        <v>2201</v>
      </c>
      <c r="I1335" t="s">
        <v>10100</v>
      </c>
      <c r="J1335" t="s">
        <v>274</v>
      </c>
      <c r="K1335" t="s">
        <v>10101</v>
      </c>
      <c r="L1335" t="s">
        <v>984</v>
      </c>
      <c r="M1335" t="s">
        <v>10102</v>
      </c>
      <c r="N1335" t="s">
        <v>303</v>
      </c>
      <c r="O1335" t="s">
        <v>1215</v>
      </c>
      <c r="P1335" t="s">
        <v>10103</v>
      </c>
      <c r="Q1335" t="s">
        <v>907</v>
      </c>
      <c r="R1335" t="s">
        <v>268</v>
      </c>
      <c r="S1335" t="s">
        <v>268</v>
      </c>
      <c r="T1335" t="s">
        <v>268</v>
      </c>
      <c r="U1335" t="s">
        <v>268</v>
      </c>
      <c r="V1335" t="s">
        <v>268</v>
      </c>
      <c r="W1335" t="s">
        <v>10104</v>
      </c>
      <c r="X1335" t="s">
        <v>1310</v>
      </c>
      <c r="Y1335" t="s">
        <v>270</v>
      </c>
      <c r="Z1335" t="s">
        <v>268</v>
      </c>
      <c r="AA1335" t="s">
        <v>268</v>
      </c>
      <c r="AB1335" t="s">
        <v>268</v>
      </c>
      <c r="AC1335" t="s">
        <v>268</v>
      </c>
      <c r="AD1335" t="s">
        <v>268</v>
      </c>
      <c r="AE1335" t="s">
        <v>287</v>
      </c>
      <c r="AF1335" t="s">
        <v>1811</v>
      </c>
      <c r="AG1335" t="s">
        <v>875</v>
      </c>
      <c r="AH1335" t="s">
        <v>394</v>
      </c>
      <c r="AI1335" t="s">
        <v>1063</v>
      </c>
      <c r="AJ1335" t="s">
        <v>268</v>
      </c>
      <c r="AK1335" t="s">
        <v>377</v>
      </c>
      <c r="AL1335" t="s">
        <v>268</v>
      </c>
      <c r="AM1335" t="s">
        <v>288</v>
      </c>
      <c r="AN1335" t="s">
        <v>268</v>
      </c>
      <c r="AO1335" t="s">
        <v>268</v>
      </c>
      <c r="AP1335" t="s">
        <v>268</v>
      </c>
      <c r="AQ1335" t="s">
        <v>268</v>
      </c>
      <c r="AR1335" t="s">
        <v>268</v>
      </c>
      <c r="AS1335" t="s">
        <v>268</v>
      </c>
      <c r="AT1335" t="s">
        <v>268</v>
      </c>
      <c r="AU1335" t="s">
        <v>268</v>
      </c>
      <c r="AV1335" t="s">
        <v>268</v>
      </c>
      <c r="AW1335" t="s">
        <v>268</v>
      </c>
      <c r="AX1335" t="s">
        <v>268</v>
      </c>
      <c r="AY1335" t="s">
        <v>268</v>
      </c>
      <c r="AZ1335" t="s">
        <v>268</v>
      </c>
      <c r="BA1335" t="s">
        <v>268</v>
      </c>
      <c r="BB1335" t="s">
        <v>268</v>
      </c>
      <c r="BC1335" t="s">
        <v>268</v>
      </c>
      <c r="BD1335" t="s">
        <v>268</v>
      </c>
      <c r="BE1335" t="s">
        <v>268</v>
      </c>
      <c r="BF1335" t="s">
        <v>268</v>
      </c>
      <c r="BG1335" t="s">
        <v>268</v>
      </c>
      <c r="BH1335" t="s">
        <v>268</v>
      </c>
      <c r="BI1335" t="s">
        <v>268</v>
      </c>
      <c r="BJ1335" t="s">
        <v>268</v>
      </c>
      <c r="BK1335" t="s">
        <v>268</v>
      </c>
      <c r="BL1335" t="s">
        <v>268</v>
      </c>
      <c r="BM1335" t="s">
        <v>268</v>
      </c>
      <c r="BN1335" t="s">
        <v>268</v>
      </c>
      <c r="BO1335" t="s">
        <v>268</v>
      </c>
      <c r="BP1335" t="s">
        <v>268</v>
      </c>
      <c r="BQ1335" t="s">
        <v>268</v>
      </c>
      <c r="BR1335" t="s">
        <v>268</v>
      </c>
      <c r="BS1335" t="s">
        <v>268</v>
      </c>
      <c r="BT1335" t="s">
        <v>268</v>
      </c>
      <c r="BU1335" t="s">
        <v>268</v>
      </c>
      <c r="BV1335" t="s">
        <v>268</v>
      </c>
      <c r="BW1335" t="s">
        <v>268</v>
      </c>
      <c r="BX1335" t="s">
        <v>268</v>
      </c>
      <c r="BY1335">
        <v>94</v>
      </c>
      <c r="BZ1335">
        <v>94</v>
      </c>
      <c r="CA1335" t="s">
        <v>142</v>
      </c>
      <c r="CB1335" s="356">
        <v>122</v>
      </c>
      <c r="CC1335" t="s">
        <v>876</v>
      </c>
      <c r="CD1335" t="s">
        <v>268</v>
      </c>
      <c r="CE1335" t="s">
        <v>268</v>
      </c>
      <c r="CF1335" s="356">
        <v>1</v>
      </c>
      <c r="CG1335" t="s">
        <v>268</v>
      </c>
      <c r="CH1335" t="s">
        <v>268</v>
      </c>
      <c r="CI1335" t="s">
        <v>268</v>
      </c>
      <c r="CJ1335" t="s">
        <v>268</v>
      </c>
      <c r="CK1335" t="s">
        <v>268</v>
      </c>
      <c r="CL1335" t="s">
        <v>268</v>
      </c>
      <c r="CM1335" t="s">
        <v>11224</v>
      </c>
      <c r="CN1335">
        <v>63.27</v>
      </c>
      <c r="CO1335" t="s">
        <v>268</v>
      </c>
      <c r="CP1335">
        <v>63.27</v>
      </c>
      <c r="CQ1335">
        <v>365</v>
      </c>
      <c r="CR1335" t="s">
        <v>878</v>
      </c>
      <c r="CS1335" t="s">
        <v>11225</v>
      </c>
      <c r="CT1335" t="s">
        <v>11226</v>
      </c>
      <c r="CU1335" t="s">
        <v>11227</v>
      </c>
      <c r="CV1335" t="s">
        <v>268</v>
      </c>
      <c r="CW1335" t="s">
        <v>268</v>
      </c>
      <c r="CX1335" t="s">
        <v>268</v>
      </c>
      <c r="CY1335" t="s">
        <v>268</v>
      </c>
      <c r="CZ1335" t="s">
        <v>268</v>
      </c>
      <c r="DA1335" t="s">
        <v>268</v>
      </c>
      <c r="DB1335" s="429">
        <f t="shared" si="266"/>
        <v>0</v>
      </c>
      <c r="DC1335" s="284">
        <f t="shared" si="267"/>
        <v>0</v>
      </c>
      <c r="DD1335" s="284">
        <f t="shared" si="268"/>
        <v>0</v>
      </c>
      <c r="DE1335" s="284">
        <f t="shared" si="269"/>
        <v>0</v>
      </c>
      <c r="DF1335" s="295">
        <f t="shared" si="270"/>
        <v>94</v>
      </c>
      <c r="DG1335" s="284">
        <f t="shared" si="271"/>
        <v>0</v>
      </c>
      <c r="DH1335" s="284">
        <f t="shared" si="272"/>
        <v>0</v>
      </c>
      <c r="DI1335" s="284">
        <f t="shared" si="273"/>
        <v>0</v>
      </c>
      <c r="DJ1335" s="284">
        <f t="shared" si="274"/>
        <v>0</v>
      </c>
      <c r="DK1335" s="295">
        <f t="shared" si="275"/>
        <v>1</v>
      </c>
      <c r="DL1335" s="297">
        <f t="shared" si="276"/>
        <v>1</v>
      </c>
      <c r="DM1335" s="430">
        <f>IFERROR(IF(CA1335="D",IF(DL1335="A dispo.",DF1335*VLOOKUP('DATI INPUT'!$F$27,TARIFFE_UD,4,FALSE),DF1335*VLOOKUP(DL1335,TARIFFE_UD,4,FALSE)),DF1335*VLOOKUP(CB1335-100,TARIFFE_UND,4,FALSE)),0)</f>
        <v>46.344016586362216</v>
      </c>
      <c r="DN1335" s="430">
        <f>IFERROR(IF(CA1335="D",IF(DL1335="A dispo.",DK1335*VLOOKUP('DATI INPUT'!$F$27,TARIFFE_UD,5,FALSE),DK1335*VLOOKUP(DL1335,TARIFFE_UD,5,FALSE)),DK1335*VLOOKUP(CB1335-100,TARIFFE_UND,5,FALSE)),0)</f>
        <v>16.930848468833439</v>
      </c>
      <c r="DO1335" s="431">
        <f t="shared" si="277"/>
        <v>4.86505519565128E-3</v>
      </c>
      <c r="DP1335" s="299">
        <f>IFERROR(IF(CA1335="D",IF(DL1335="A dispo.",DF1335*VLOOKUP('DATI INPUT'!$F$27,TARIFFE_UD,2,FALSE),DF1335*VLOOKUP(DL1335,TARIFFE_UD,2,FALSE)),DF1335*VLOOKUP(CB1335-100,TARIFFE_UND,2,FALSE)),0)</f>
        <v>57.900373599902792</v>
      </c>
      <c r="DQ1335" s="299">
        <f>IFERROR(IF(CA1335="D",IF(DL1335="A dispo.",DK1335*VLOOKUP('DATI INPUT'!$F$27,TARIFFE_UD,3,FALSE),DK1335*VLOOKUP(DL1335,TARIFFE_UD,3,FALSE)),DK1335*VLOOKUP(CB1335-100,TARIFFE_UND,3,FALSE)),0)</f>
        <v>15.164853048114928</v>
      </c>
      <c r="DR1335" s="299">
        <f t="shared" si="278"/>
        <v>73.065226648017727</v>
      </c>
    </row>
    <row r="1336" spans="1:122" x14ac:dyDescent="0.25">
      <c r="A1336" t="s">
        <v>10109</v>
      </c>
      <c r="B1336" t="s">
        <v>10110</v>
      </c>
      <c r="C1336" t="s">
        <v>10111</v>
      </c>
      <c r="D1336" t="s">
        <v>10112</v>
      </c>
      <c r="E1336" t="s">
        <v>268</v>
      </c>
      <c r="F1336" t="s">
        <v>156</v>
      </c>
      <c r="G1336" t="s">
        <v>10113</v>
      </c>
      <c r="H1336" t="s">
        <v>966</v>
      </c>
      <c r="I1336" t="s">
        <v>10114</v>
      </c>
      <c r="J1336" t="s">
        <v>156</v>
      </c>
      <c r="K1336" t="s">
        <v>10115</v>
      </c>
      <c r="L1336" t="s">
        <v>1135</v>
      </c>
      <c r="M1336" t="s">
        <v>3625</v>
      </c>
      <c r="N1336" t="s">
        <v>984</v>
      </c>
      <c r="O1336" t="s">
        <v>873</v>
      </c>
      <c r="P1336" t="s">
        <v>1934</v>
      </c>
      <c r="Q1336" t="s">
        <v>272</v>
      </c>
      <c r="R1336" t="s">
        <v>268</v>
      </c>
      <c r="S1336" t="s">
        <v>268</v>
      </c>
      <c r="T1336" t="s">
        <v>268</v>
      </c>
      <c r="U1336" t="s">
        <v>268</v>
      </c>
      <c r="V1336" t="s">
        <v>268</v>
      </c>
      <c r="W1336" t="s">
        <v>3912</v>
      </c>
      <c r="X1336" t="s">
        <v>1934</v>
      </c>
      <c r="Y1336" t="s">
        <v>545</v>
      </c>
      <c r="Z1336" t="s">
        <v>268</v>
      </c>
      <c r="AA1336" t="s">
        <v>268</v>
      </c>
      <c r="AB1336" t="s">
        <v>268</v>
      </c>
      <c r="AC1336" t="s">
        <v>268</v>
      </c>
      <c r="AD1336" t="s">
        <v>268</v>
      </c>
      <c r="AE1336" t="s">
        <v>287</v>
      </c>
      <c r="AF1336" t="s">
        <v>1811</v>
      </c>
      <c r="AG1336" t="s">
        <v>875</v>
      </c>
      <c r="AH1336" t="s">
        <v>1935</v>
      </c>
      <c r="AI1336" t="s">
        <v>1132</v>
      </c>
      <c r="AJ1336" t="s">
        <v>268</v>
      </c>
      <c r="AK1336" t="s">
        <v>395</v>
      </c>
      <c r="AL1336" t="s">
        <v>268</v>
      </c>
      <c r="AM1336" t="s">
        <v>355</v>
      </c>
      <c r="AN1336" t="s">
        <v>268</v>
      </c>
      <c r="AO1336" t="s">
        <v>268</v>
      </c>
      <c r="AP1336" t="s">
        <v>268</v>
      </c>
      <c r="AQ1336" t="s">
        <v>268</v>
      </c>
      <c r="AR1336" t="s">
        <v>268</v>
      </c>
      <c r="AS1336" t="s">
        <v>268</v>
      </c>
      <c r="AT1336" t="s">
        <v>268</v>
      </c>
      <c r="AU1336" t="s">
        <v>268</v>
      </c>
      <c r="AV1336" t="s">
        <v>268</v>
      </c>
      <c r="AW1336" t="s">
        <v>268</v>
      </c>
      <c r="AX1336" t="s">
        <v>268</v>
      </c>
      <c r="AY1336" t="s">
        <v>268</v>
      </c>
      <c r="AZ1336" t="s">
        <v>268</v>
      </c>
      <c r="BA1336" t="s">
        <v>268</v>
      </c>
      <c r="BB1336" t="s">
        <v>268</v>
      </c>
      <c r="BC1336" t="s">
        <v>268</v>
      </c>
      <c r="BD1336" t="s">
        <v>268</v>
      </c>
      <c r="BE1336" t="s">
        <v>268</v>
      </c>
      <c r="BF1336" t="s">
        <v>268</v>
      </c>
      <c r="BG1336" t="s">
        <v>268</v>
      </c>
      <c r="BH1336" t="s">
        <v>268</v>
      </c>
      <c r="BI1336" t="s">
        <v>268</v>
      </c>
      <c r="BJ1336" t="s">
        <v>268</v>
      </c>
      <c r="BK1336" t="s">
        <v>268</v>
      </c>
      <c r="BL1336" t="s">
        <v>268</v>
      </c>
      <c r="BM1336" t="s">
        <v>268</v>
      </c>
      <c r="BN1336" t="s">
        <v>268</v>
      </c>
      <c r="BO1336" t="s">
        <v>268</v>
      </c>
      <c r="BP1336" t="s">
        <v>268</v>
      </c>
      <c r="BQ1336" t="s">
        <v>268</v>
      </c>
      <c r="BR1336" t="s">
        <v>268</v>
      </c>
      <c r="BS1336" t="s">
        <v>268</v>
      </c>
      <c r="BT1336" t="s">
        <v>268</v>
      </c>
      <c r="BU1336" t="s">
        <v>268</v>
      </c>
      <c r="BV1336" t="s">
        <v>268</v>
      </c>
      <c r="BW1336" t="s">
        <v>268</v>
      </c>
      <c r="BX1336" t="s">
        <v>268</v>
      </c>
      <c r="BY1336">
        <v>50</v>
      </c>
      <c r="BZ1336">
        <v>50</v>
      </c>
      <c r="CA1336" t="s">
        <v>142</v>
      </c>
      <c r="CB1336" s="356">
        <v>122</v>
      </c>
      <c r="CC1336" t="s">
        <v>876</v>
      </c>
      <c r="CD1336" t="s">
        <v>268</v>
      </c>
      <c r="CE1336" t="s">
        <v>268</v>
      </c>
      <c r="CF1336" s="356">
        <v>1</v>
      </c>
      <c r="CG1336" t="s">
        <v>268</v>
      </c>
      <c r="CH1336" t="s">
        <v>268</v>
      </c>
      <c r="CI1336" t="s">
        <v>268</v>
      </c>
      <c r="CJ1336" t="s">
        <v>268</v>
      </c>
      <c r="CK1336" t="s">
        <v>268</v>
      </c>
      <c r="CL1336" t="s">
        <v>268</v>
      </c>
      <c r="CM1336" t="s">
        <v>11224</v>
      </c>
      <c r="CN1336">
        <v>41.58</v>
      </c>
      <c r="CO1336" t="s">
        <v>268</v>
      </c>
      <c r="CP1336">
        <v>41.58</v>
      </c>
      <c r="CQ1336">
        <v>365</v>
      </c>
      <c r="CR1336" t="s">
        <v>878</v>
      </c>
      <c r="CS1336" t="s">
        <v>11225</v>
      </c>
      <c r="CT1336" t="s">
        <v>11226</v>
      </c>
      <c r="CU1336" t="s">
        <v>11227</v>
      </c>
      <c r="CV1336" t="s">
        <v>268</v>
      </c>
      <c r="CW1336" t="s">
        <v>268</v>
      </c>
      <c r="CX1336" t="s">
        <v>268</v>
      </c>
      <c r="CY1336" t="s">
        <v>268</v>
      </c>
      <c r="CZ1336" t="s">
        <v>268</v>
      </c>
      <c r="DA1336" t="s">
        <v>268</v>
      </c>
      <c r="DB1336" s="429">
        <f t="shared" si="266"/>
        <v>0</v>
      </c>
      <c r="DC1336" s="284">
        <f t="shared" si="267"/>
        <v>0</v>
      </c>
      <c r="DD1336" s="284">
        <f t="shared" si="268"/>
        <v>0</v>
      </c>
      <c r="DE1336" s="284">
        <f t="shared" si="269"/>
        <v>0</v>
      </c>
      <c r="DF1336" s="295">
        <f t="shared" si="270"/>
        <v>50</v>
      </c>
      <c r="DG1336" s="284">
        <f t="shared" si="271"/>
        <v>0</v>
      </c>
      <c r="DH1336" s="284">
        <f t="shared" si="272"/>
        <v>0</v>
      </c>
      <c r="DI1336" s="284">
        <f t="shared" si="273"/>
        <v>0</v>
      </c>
      <c r="DJ1336" s="284">
        <f t="shared" si="274"/>
        <v>0</v>
      </c>
      <c r="DK1336" s="295">
        <f t="shared" si="275"/>
        <v>1</v>
      </c>
      <c r="DL1336" s="297">
        <f t="shared" si="276"/>
        <v>1</v>
      </c>
      <c r="DM1336" s="430">
        <f>IFERROR(IF(CA1336="D",IF(DL1336="A dispo.",DF1336*VLOOKUP('DATI INPUT'!$F$27,TARIFFE_UD,4,FALSE),DF1336*VLOOKUP(DL1336,TARIFFE_UD,4,FALSE)),DF1336*VLOOKUP(CB1336-100,TARIFFE_UND,4,FALSE)),0)</f>
        <v>24.651072652320327</v>
      </c>
      <c r="DN1336" s="430">
        <f>IFERROR(IF(CA1336="D",IF(DL1336="A dispo.",DK1336*VLOOKUP('DATI INPUT'!$F$27,TARIFFE_UD,5,FALSE),DK1336*VLOOKUP(DL1336,TARIFFE_UD,5,FALSE)),DK1336*VLOOKUP(CB1336-100,TARIFFE_UND,5,FALSE)),0)</f>
        <v>16.930848468833439</v>
      </c>
      <c r="DO1336" s="431">
        <f t="shared" si="277"/>
        <v>1.921121153770855E-3</v>
      </c>
      <c r="DP1336" s="299">
        <f>IFERROR(IF(CA1336="D",IF(DL1336="A dispo.",DF1336*VLOOKUP('DATI INPUT'!$F$27,TARIFFE_UD,2,FALSE),DF1336*VLOOKUP(DL1336,TARIFFE_UD,2,FALSE)),DF1336*VLOOKUP(CB1336-100,TARIFFE_UND,2,FALSE)),0)</f>
        <v>30.798071063778082</v>
      </c>
      <c r="DQ1336" s="299">
        <f>IFERROR(IF(CA1336="D",IF(DL1336="A dispo.",DK1336*VLOOKUP('DATI INPUT'!$F$27,TARIFFE_UD,3,FALSE),DK1336*VLOOKUP(DL1336,TARIFFE_UD,3,FALSE)),DK1336*VLOOKUP(CB1336-100,TARIFFE_UND,3,FALSE)),0)</f>
        <v>15.164853048114928</v>
      </c>
      <c r="DR1336" s="299">
        <f t="shared" si="278"/>
        <v>45.96292411189301</v>
      </c>
    </row>
    <row r="1337" spans="1:122" x14ac:dyDescent="0.25">
      <c r="A1337" t="s">
        <v>10116</v>
      </c>
      <c r="B1337" t="s">
        <v>9701</v>
      </c>
      <c r="C1337" t="s">
        <v>10117</v>
      </c>
      <c r="D1337" t="s">
        <v>9703</v>
      </c>
      <c r="E1337" t="s">
        <v>268</v>
      </c>
      <c r="F1337" t="s">
        <v>156</v>
      </c>
      <c r="G1337" t="s">
        <v>9704</v>
      </c>
      <c r="H1337" t="s">
        <v>849</v>
      </c>
      <c r="I1337" t="s">
        <v>8125</v>
      </c>
      <c r="J1337" t="s">
        <v>156</v>
      </c>
      <c r="K1337" t="s">
        <v>9705</v>
      </c>
      <c r="L1337" t="s">
        <v>960</v>
      </c>
      <c r="M1337" t="s">
        <v>1522</v>
      </c>
      <c r="N1337" t="s">
        <v>984</v>
      </c>
      <c r="O1337" t="s">
        <v>873</v>
      </c>
      <c r="P1337" t="s">
        <v>1310</v>
      </c>
      <c r="Q1337" t="s">
        <v>346</v>
      </c>
      <c r="R1337" t="s">
        <v>268</v>
      </c>
      <c r="S1337" t="s">
        <v>268</v>
      </c>
      <c r="T1337" t="s">
        <v>268</v>
      </c>
      <c r="U1337" t="s">
        <v>268</v>
      </c>
      <c r="V1337" t="s">
        <v>268</v>
      </c>
      <c r="W1337" t="s">
        <v>10118</v>
      </c>
      <c r="X1337" t="s">
        <v>613</v>
      </c>
      <c r="Y1337" t="s">
        <v>309</v>
      </c>
      <c r="Z1337" t="s">
        <v>153</v>
      </c>
      <c r="AA1337" t="s">
        <v>268</v>
      </c>
      <c r="AB1337" t="s">
        <v>268</v>
      </c>
      <c r="AC1337" t="s">
        <v>268</v>
      </c>
      <c r="AD1337" t="s">
        <v>268</v>
      </c>
      <c r="AE1337" t="s">
        <v>287</v>
      </c>
      <c r="AF1337" t="s">
        <v>1811</v>
      </c>
      <c r="AG1337" t="s">
        <v>875</v>
      </c>
      <c r="AH1337" t="s">
        <v>1812</v>
      </c>
      <c r="AI1337" t="s">
        <v>10119</v>
      </c>
      <c r="AJ1337" t="s">
        <v>268</v>
      </c>
      <c r="AK1337" t="s">
        <v>268</v>
      </c>
      <c r="AL1337" t="s">
        <v>268</v>
      </c>
      <c r="AM1337" t="s">
        <v>268</v>
      </c>
      <c r="AN1337" t="s">
        <v>268</v>
      </c>
      <c r="AO1337" t="s">
        <v>268</v>
      </c>
      <c r="AP1337" t="s">
        <v>268</v>
      </c>
      <c r="AQ1337" t="s">
        <v>268</v>
      </c>
      <c r="AR1337" t="s">
        <v>268</v>
      </c>
      <c r="AS1337" t="s">
        <v>268</v>
      </c>
      <c r="AT1337" t="s">
        <v>268</v>
      </c>
      <c r="AU1337" t="s">
        <v>268</v>
      </c>
      <c r="AV1337" t="s">
        <v>268</v>
      </c>
      <c r="AW1337" t="s">
        <v>268</v>
      </c>
      <c r="AX1337" t="s">
        <v>268</v>
      </c>
      <c r="AY1337" t="s">
        <v>268</v>
      </c>
      <c r="AZ1337" t="s">
        <v>268</v>
      </c>
      <c r="BA1337" t="s">
        <v>268</v>
      </c>
      <c r="BB1337" t="s">
        <v>268</v>
      </c>
      <c r="BC1337" t="s">
        <v>268</v>
      </c>
      <c r="BD1337" t="s">
        <v>268</v>
      </c>
      <c r="BE1337" t="s">
        <v>268</v>
      </c>
      <c r="BF1337" t="s">
        <v>268</v>
      </c>
      <c r="BG1337" t="s">
        <v>268</v>
      </c>
      <c r="BH1337" t="s">
        <v>268</v>
      </c>
      <c r="BI1337" t="s">
        <v>268</v>
      </c>
      <c r="BJ1337" t="s">
        <v>268</v>
      </c>
      <c r="BK1337" t="s">
        <v>268</v>
      </c>
      <c r="BL1337" t="s">
        <v>268</v>
      </c>
      <c r="BM1337" t="s">
        <v>268</v>
      </c>
      <c r="BN1337" t="s">
        <v>268</v>
      </c>
      <c r="BO1337" t="s">
        <v>268</v>
      </c>
      <c r="BP1337" t="s">
        <v>268</v>
      </c>
      <c r="BQ1337" t="s">
        <v>268</v>
      </c>
      <c r="BR1337" t="s">
        <v>268</v>
      </c>
      <c r="BS1337" t="s">
        <v>268</v>
      </c>
      <c r="BT1337" t="s">
        <v>268</v>
      </c>
      <c r="BU1337" t="s">
        <v>268</v>
      </c>
      <c r="BV1337" t="s">
        <v>268</v>
      </c>
      <c r="BW1337" t="s">
        <v>268</v>
      </c>
      <c r="BX1337" t="s">
        <v>268</v>
      </c>
      <c r="BY1337" s="432">
        <v>0</v>
      </c>
      <c r="BZ1337">
        <v>90</v>
      </c>
      <c r="CA1337" s="432" t="s">
        <v>142</v>
      </c>
      <c r="CB1337" t="s">
        <v>268</v>
      </c>
      <c r="CC1337" t="s">
        <v>268</v>
      </c>
      <c r="CD1337" t="s">
        <v>268</v>
      </c>
      <c r="CE1337" t="s">
        <v>268</v>
      </c>
      <c r="CF1337" t="s">
        <v>268</v>
      </c>
      <c r="CG1337" t="s">
        <v>268</v>
      </c>
      <c r="CH1337" t="s">
        <v>268</v>
      </c>
      <c r="CI1337" t="s">
        <v>268</v>
      </c>
      <c r="CJ1337" t="s">
        <v>268</v>
      </c>
      <c r="CK1337" t="s">
        <v>268</v>
      </c>
      <c r="CL1337" t="s">
        <v>268</v>
      </c>
      <c r="CM1337" t="s">
        <v>11224</v>
      </c>
      <c r="CN1337" t="s">
        <v>268</v>
      </c>
      <c r="CO1337" t="s">
        <v>268</v>
      </c>
      <c r="CP1337" s="432">
        <v>0</v>
      </c>
      <c r="CQ1337" s="432">
        <v>0</v>
      </c>
      <c r="CR1337" t="s">
        <v>268</v>
      </c>
      <c r="CS1337" t="s">
        <v>268</v>
      </c>
      <c r="CT1337" t="s">
        <v>11226</v>
      </c>
      <c r="CU1337" t="s">
        <v>11227</v>
      </c>
      <c r="CV1337" t="s">
        <v>268</v>
      </c>
      <c r="CW1337" t="s">
        <v>268</v>
      </c>
      <c r="CX1337" t="s">
        <v>268</v>
      </c>
      <c r="CY1337" t="s">
        <v>268</v>
      </c>
      <c r="CZ1337" t="s">
        <v>268</v>
      </c>
      <c r="DA1337" t="s">
        <v>268</v>
      </c>
      <c r="DB1337" s="429">
        <f t="shared" si="266"/>
        <v>0</v>
      </c>
      <c r="DC1337" s="284">
        <f t="shared" si="267"/>
        <v>0</v>
      </c>
      <c r="DD1337" s="284">
        <f t="shared" si="268"/>
        <v>0</v>
      </c>
      <c r="DE1337" s="284">
        <f t="shared" si="269"/>
        <v>0</v>
      </c>
      <c r="DF1337" s="295">
        <f t="shared" si="270"/>
        <v>0</v>
      </c>
      <c r="DG1337" s="284">
        <f t="shared" si="271"/>
        <v>0</v>
      </c>
      <c r="DH1337" s="284">
        <f t="shared" si="272"/>
        <v>0</v>
      </c>
      <c r="DI1337" s="284">
        <f t="shared" si="273"/>
        <v>0</v>
      </c>
      <c r="DJ1337" s="284">
        <f t="shared" si="274"/>
        <v>0</v>
      </c>
      <c r="DK1337" s="295">
        <f t="shared" si="275"/>
        <v>0</v>
      </c>
      <c r="DL1337" s="297" t="str">
        <f t="shared" si="276"/>
        <v>A dispo.</v>
      </c>
      <c r="DM1337" s="430">
        <f>IFERROR(IF(CA1337="D",IF(DL1337="A dispo.",DF1337*VLOOKUP('DATI INPUT'!$F$27,TARIFFE_UD,4,FALSE),DF1337*VLOOKUP(DL1337,TARIFFE_UD,4,FALSE)),DF1337*VLOOKUP(CB1337-100,TARIFFE_UND,4,FALSE)),0)</f>
        <v>0</v>
      </c>
      <c r="DN1337" s="430">
        <f>IFERROR(IF(CA1337="D",IF(DL1337="A dispo.",DK1337*VLOOKUP('DATI INPUT'!$F$27,TARIFFE_UD,5,FALSE),DK1337*VLOOKUP(DL1337,TARIFFE_UD,5,FALSE)),DK1337*VLOOKUP(CB1337-100,TARIFFE_UND,5,FALSE)),0)</f>
        <v>0</v>
      </c>
      <c r="DO1337" s="431">
        <f t="shared" si="277"/>
        <v>0</v>
      </c>
      <c r="DP1337" s="299">
        <f>IFERROR(IF(CA1337="D",IF(DL1337="A dispo.",DF1337*VLOOKUP('DATI INPUT'!$F$27,TARIFFE_UD,2,FALSE),DF1337*VLOOKUP(DL1337,TARIFFE_UD,2,FALSE)),DF1337*VLOOKUP(CB1337-100,TARIFFE_UND,2,FALSE)),0)</f>
        <v>0</v>
      </c>
      <c r="DQ1337" s="299">
        <f>IFERROR(IF(CA1337="D",IF(DL1337="A dispo.",DK1337*VLOOKUP('DATI INPUT'!$F$27,TARIFFE_UD,3,FALSE),DK1337*VLOOKUP(DL1337,TARIFFE_UD,3,FALSE)),DK1337*VLOOKUP(CB1337-100,TARIFFE_UND,3,FALSE)),0)</f>
        <v>0</v>
      </c>
      <c r="DR1337" s="299">
        <f t="shared" si="278"/>
        <v>0</v>
      </c>
    </row>
    <row r="1338" spans="1:122" x14ac:dyDescent="0.25">
      <c r="A1338" t="s">
        <v>10120</v>
      </c>
      <c r="B1338" t="s">
        <v>9701</v>
      </c>
      <c r="C1338" t="s">
        <v>10121</v>
      </c>
      <c r="D1338" t="s">
        <v>9703</v>
      </c>
      <c r="E1338" t="s">
        <v>268</v>
      </c>
      <c r="F1338" t="s">
        <v>156</v>
      </c>
      <c r="G1338" t="s">
        <v>9704</v>
      </c>
      <c r="H1338" t="s">
        <v>849</v>
      </c>
      <c r="I1338" t="s">
        <v>8125</v>
      </c>
      <c r="J1338" t="s">
        <v>156</v>
      </c>
      <c r="K1338" t="s">
        <v>9705</v>
      </c>
      <c r="L1338" t="s">
        <v>960</v>
      </c>
      <c r="M1338" t="s">
        <v>1522</v>
      </c>
      <c r="N1338" t="s">
        <v>984</v>
      </c>
      <c r="O1338" t="s">
        <v>873</v>
      </c>
      <c r="P1338" t="s">
        <v>1310</v>
      </c>
      <c r="Q1338" t="s">
        <v>346</v>
      </c>
      <c r="R1338" t="s">
        <v>268</v>
      </c>
      <c r="S1338" t="s">
        <v>268</v>
      </c>
      <c r="T1338" t="s">
        <v>268</v>
      </c>
      <c r="U1338" t="s">
        <v>268</v>
      </c>
      <c r="V1338" t="s">
        <v>268</v>
      </c>
      <c r="W1338" t="s">
        <v>10118</v>
      </c>
      <c r="X1338" t="s">
        <v>613</v>
      </c>
      <c r="Y1338" t="s">
        <v>309</v>
      </c>
      <c r="Z1338" t="s">
        <v>153</v>
      </c>
      <c r="AA1338" t="s">
        <v>268</v>
      </c>
      <c r="AB1338" t="s">
        <v>268</v>
      </c>
      <c r="AC1338" t="s">
        <v>268</v>
      </c>
      <c r="AD1338" t="s">
        <v>268</v>
      </c>
      <c r="AE1338" t="s">
        <v>287</v>
      </c>
      <c r="AF1338" t="s">
        <v>1811</v>
      </c>
      <c r="AG1338" t="s">
        <v>875</v>
      </c>
      <c r="AH1338" t="s">
        <v>1812</v>
      </c>
      <c r="AI1338" t="s">
        <v>10119</v>
      </c>
      <c r="AJ1338" t="s">
        <v>268</v>
      </c>
      <c r="AK1338" t="s">
        <v>268</v>
      </c>
      <c r="AL1338" t="s">
        <v>268</v>
      </c>
      <c r="AM1338" t="s">
        <v>268</v>
      </c>
      <c r="AN1338" t="s">
        <v>268</v>
      </c>
      <c r="AO1338" t="s">
        <v>268</v>
      </c>
      <c r="AP1338" t="s">
        <v>268</v>
      </c>
      <c r="AQ1338" t="s">
        <v>268</v>
      </c>
      <c r="AR1338" t="s">
        <v>268</v>
      </c>
      <c r="AS1338" t="s">
        <v>268</v>
      </c>
      <c r="AT1338" t="s">
        <v>268</v>
      </c>
      <c r="AU1338" t="s">
        <v>268</v>
      </c>
      <c r="AV1338" t="s">
        <v>268</v>
      </c>
      <c r="AW1338" t="s">
        <v>268</v>
      </c>
      <c r="AX1338" t="s">
        <v>268</v>
      </c>
      <c r="AY1338" t="s">
        <v>268</v>
      </c>
      <c r="AZ1338" t="s">
        <v>268</v>
      </c>
      <c r="BA1338" t="s">
        <v>268</v>
      </c>
      <c r="BB1338" t="s">
        <v>268</v>
      </c>
      <c r="BC1338" t="s">
        <v>268</v>
      </c>
      <c r="BD1338" t="s">
        <v>268</v>
      </c>
      <c r="BE1338" t="s">
        <v>268</v>
      </c>
      <c r="BF1338" t="s">
        <v>268</v>
      </c>
      <c r="BG1338" t="s">
        <v>268</v>
      </c>
      <c r="BH1338" t="s">
        <v>268</v>
      </c>
      <c r="BI1338" t="s">
        <v>268</v>
      </c>
      <c r="BJ1338" t="s">
        <v>268</v>
      </c>
      <c r="BK1338" t="s">
        <v>268</v>
      </c>
      <c r="BL1338" t="s">
        <v>268</v>
      </c>
      <c r="BM1338" t="s">
        <v>268</v>
      </c>
      <c r="BN1338" t="s">
        <v>268</v>
      </c>
      <c r="BO1338" t="s">
        <v>268</v>
      </c>
      <c r="BP1338" t="s">
        <v>268</v>
      </c>
      <c r="BQ1338" t="s">
        <v>268</v>
      </c>
      <c r="BR1338" t="s">
        <v>268</v>
      </c>
      <c r="BS1338" t="s">
        <v>268</v>
      </c>
      <c r="BT1338" t="s">
        <v>268</v>
      </c>
      <c r="BU1338" t="s">
        <v>268</v>
      </c>
      <c r="BV1338" t="s">
        <v>268</v>
      </c>
      <c r="BW1338" t="s">
        <v>268</v>
      </c>
      <c r="BX1338" t="s">
        <v>268</v>
      </c>
      <c r="BY1338" s="432">
        <v>0</v>
      </c>
      <c r="BZ1338">
        <v>35</v>
      </c>
      <c r="CA1338" s="432" t="s">
        <v>142</v>
      </c>
      <c r="CB1338" t="s">
        <v>268</v>
      </c>
      <c r="CC1338" t="s">
        <v>268</v>
      </c>
      <c r="CD1338" t="s">
        <v>268</v>
      </c>
      <c r="CE1338" t="s">
        <v>268</v>
      </c>
      <c r="CF1338" t="s">
        <v>268</v>
      </c>
      <c r="CG1338" t="s">
        <v>268</v>
      </c>
      <c r="CH1338" t="s">
        <v>268</v>
      </c>
      <c r="CI1338" t="s">
        <v>268</v>
      </c>
      <c r="CJ1338" t="s">
        <v>268</v>
      </c>
      <c r="CK1338" t="s">
        <v>268</v>
      </c>
      <c r="CL1338" t="s">
        <v>268</v>
      </c>
      <c r="CM1338" t="s">
        <v>11224</v>
      </c>
      <c r="CN1338" t="s">
        <v>268</v>
      </c>
      <c r="CO1338" t="s">
        <v>268</v>
      </c>
      <c r="CP1338" s="432">
        <v>0</v>
      </c>
      <c r="CQ1338" s="432">
        <v>0</v>
      </c>
      <c r="CR1338" t="s">
        <v>268</v>
      </c>
      <c r="CS1338" t="s">
        <v>268</v>
      </c>
      <c r="CT1338" t="s">
        <v>11226</v>
      </c>
      <c r="CU1338" t="s">
        <v>11227</v>
      </c>
      <c r="CV1338" t="s">
        <v>268</v>
      </c>
      <c r="CW1338" t="s">
        <v>268</v>
      </c>
      <c r="CX1338" t="s">
        <v>268</v>
      </c>
      <c r="CY1338" t="s">
        <v>268</v>
      </c>
      <c r="CZ1338" t="s">
        <v>268</v>
      </c>
      <c r="DA1338" t="s">
        <v>268</v>
      </c>
      <c r="DB1338" s="429">
        <f t="shared" si="266"/>
        <v>0</v>
      </c>
      <c r="DC1338" s="284">
        <f t="shared" si="267"/>
        <v>0</v>
      </c>
      <c r="DD1338" s="284">
        <f t="shared" si="268"/>
        <v>0</v>
      </c>
      <c r="DE1338" s="284">
        <f t="shared" si="269"/>
        <v>0</v>
      </c>
      <c r="DF1338" s="295">
        <f t="shared" si="270"/>
        <v>0</v>
      </c>
      <c r="DG1338" s="284">
        <f t="shared" si="271"/>
        <v>0</v>
      </c>
      <c r="DH1338" s="284">
        <f t="shared" si="272"/>
        <v>0</v>
      </c>
      <c r="DI1338" s="284">
        <f t="shared" si="273"/>
        <v>0</v>
      </c>
      <c r="DJ1338" s="284">
        <f t="shared" si="274"/>
        <v>0</v>
      </c>
      <c r="DK1338" s="295">
        <f t="shared" si="275"/>
        <v>0</v>
      </c>
      <c r="DL1338" s="297" t="str">
        <f t="shared" si="276"/>
        <v>A dispo.</v>
      </c>
      <c r="DM1338" s="430">
        <f>IFERROR(IF(CA1338="D",IF(DL1338="A dispo.",DF1338*VLOOKUP('DATI INPUT'!$F$27,TARIFFE_UD,4,FALSE),DF1338*VLOOKUP(DL1338,TARIFFE_UD,4,FALSE)),DF1338*VLOOKUP(CB1338-100,TARIFFE_UND,4,FALSE)),0)</f>
        <v>0</v>
      </c>
      <c r="DN1338" s="430">
        <f>IFERROR(IF(CA1338="D",IF(DL1338="A dispo.",DK1338*VLOOKUP('DATI INPUT'!$F$27,TARIFFE_UD,5,FALSE),DK1338*VLOOKUP(DL1338,TARIFFE_UD,5,FALSE)),DK1338*VLOOKUP(CB1338-100,TARIFFE_UND,5,FALSE)),0)</f>
        <v>0</v>
      </c>
      <c r="DO1338" s="431">
        <f t="shared" si="277"/>
        <v>0</v>
      </c>
      <c r="DP1338" s="299">
        <f>IFERROR(IF(CA1338="D",IF(DL1338="A dispo.",DF1338*VLOOKUP('DATI INPUT'!$F$27,TARIFFE_UD,2,FALSE),DF1338*VLOOKUP(DL1338,TARIFFE_UD,2,FALSE)),DF1338*VLOOKUP(CB1338-100,TARIFFE_UND,2,FALSE)),0)</f>
        <v>0</v>
      </c>
      <c r="DQ1338" s="299">
        <f>IFERROR(IF(CA1338="D",IF(DL1338="A dispo.",DK1338*VLOOKUP('DATI INPUT'!$F$27,TARIFFE_UD,3,FALSE),DK1338*VLOOKUP(DL1338,TARIFFE_UD,3,FALSE)),DK1338*VLOOKUP(CB1338-100,TARIFFE_UND,3,FALSE)),0)</f>
        <v>0</v>
      </c>
      <c r="DR1338" s="299">
        <f t="shared" si="278"/>
        <v>0</v>
      </c>
    </row>
    <row r="1339" spans="1:122" x14ac:dyDescent="0.25">
      <c r="A1339" t="s">
        <v>10122</v>
      </c>
      <c r="B1339" t="s">
        <v>10123</v>
      </c>
      <c r="C1339" t="s">
        <v>10124</v>
      </c>
      <c r="D1339" t="s">
        <v>10125</v>
      </c>
      <c r="E1339" t="s">
        <v>268</v>
      </c>
      <c r="F1339" t="s">
        <v>156</v>
      </c>
      <c r="G1339" t="s">
        <v>10126</v>
      </c>
      <c r="H1339" t="s">
        <v>1091</v>
      </c>
      <c r="I1339" t="s">
        <v>1462</v>
      </c>
      <c r="J1339" t="s">
        <v>156</v>
      </c>
      <c r="K1339" t="s">
        <v>10127</v>
      </c>
      <c r="L1339" t="s">
        <v>960</v>
      </c>
      <c r="M1339" t="s">
        <v>10128</v>
      </c>
      <c r="N1339" t="s">
        <v>152</v>
      </c>
      <c r="O1339" t="s">
        <v>1495</v>
      </c>
      <c r="P1339" t="s">
        <v>10129</v>
      </c>
      <c r="Q1339" t="s">
        <v>1337</v>
      </c>
      <c r="R1339" t="s">
        <v>268</v>
      </c>
      <c r="S1339" t="s">
        <v>268</v>
      </c>
      <c r="T1339" t="s">
        <v>268</v>
      </c>
      <c r="U1339" t="s">
        <v>268</v>
      </c>
      <c r="V1339" t="s">
        <v>268</v>
      </c>
      <c r="W1339" t="s">
        <v>10392</v>
      </c>
      <c r="X1339" t="s">
        <v>10367</v>
      </c>
      <c r="Y1339" t="s">
        <v>293</v>
      </c>
      <c r="Z1339" t="s">
        <v>268</v>
      </c>
      <c r="AA1339" t="s">
        <v>268</v>
      </c>
      <c r="AB1339" t="s">
        <v>268</v>
      </c>
      <c r="AC1339" t="s">
        <v>268</v>
      </c>
      <c r="AD1339" t="s">
        <v>268</v>
      </c>
      <c r="AE1339" t="s">
        <v>287</v>
      </c>
      <c r="AF1339" t="s">
        <v>1811</v>
      </c>
      <c r="AG1339" t="s">
        <v>875</v>
      </c>
      <c r="AH1339" t="s">
        <v>2154</v>
      </c>
      <c r="AI1339" t="s">
        <v>2048</v>
      </c>
      <c r="AJ1339" t="s">
        <v>268</v>
      </c>
      <c r="AK1339" t="s">
        <v>366</v>
      </c>
      <c r="AL1339" t="s">
        <v>268</v>
      </c>
      <c r="AM1339" t="s">
        <v>405</v>
      </c>
      <c r="AN1339" t="s">
        <v>268</v>
      </c>
      <c r="AO1339" t="s">
        <v>268</v>
      </c>
      <c r="AP1339" t="s">
        <v>268</v>
      </c>
      <c r="AQ1339" t="s">
        <v>268</v>
      </c>
      <c r="AR1339" t="s">
        <v>268</v>
      </c>
      <c r="AS1339" t="s">
        <v>268</v>
      </c>
      <c r="AT1339" t="s">
        <v>268</v>
      </c>
      <c r="AU1339" t="s">
        <v>268</v>
      </c>
      <c r="AV1339" t="s">
        <v>268</v>
      </c>
      <c r="AW1339" t="s">
        <v>268</v>
      </c>
      <c r="AX1339" t="s">
        <v>268</v>
      </c>
      <c r="AY1339" t="s">
        <v>268</v>
      </c>
      <c r="AZ1339" t="s">
        <v>268</v>
      </c>
      <c r="BA1339" t="s">
        <v>268</v>
      </c>
      <c r="BB1339" t="s">
        <v>268</v>
      </c>
      <c r="BC1339" t="s">
        <v>268</v>
      </c>
      <c r="BD1339" t="s">
        <v>268</v>
      </c>
      <c r="BE1339" t="s">
        <v>268</v>
      </c>
      <c r="BF1339" t="s">
        <v>268</v>
      </c>
      <c r="BG1339" t="s">
        <v>268</v>
      </c>
      <c r="BH1339" t="s">
        <v>268</v>
      </c>
      <c r="BI1339" t="s">
        <v>268</v>
      </c>
      <c r="BJ1339" t="s">
        <v>268</v>
      </c>
      <c r="BK1339" t="s">
        <v>268</v>
      </c>
      <c r="BL1339" t="s">
        <v>268</v>
      </c>
      <c r="BM1339" t="s">
        <v>268</v>
      </c>
      <c r="BN1339" t="s">
        <v>268</v>
      </c>
      <c r="BO1339" t="s">
        <v>268</v>
      </c>
      <c r="BP1339" t="s">
        <v>268</v>
      </c>
      <c r="BQ1339" t="s">
        <v>268</v>
      </c>
      <c r="BR1339" t="s">
        <v>268</v>
      </c>
      <c r="BS1339" t="s">
        <v>268</v>
      </c>
      <c r="BT1339" t="s">
        <v>268</v>
      </c>
      <c r="BU1339" t="s">
        <v>268</v>
      </c>
      <c r="BV1339" t="s">
        <v>268</v>
      </c>
      <c r="BW1339" t="s">
        <v>268</v>
      </c>
      <c r="BX1339" t="s">
        <v>268</v>
      </c>
      <c r="BY1339">
        <v>126</v>
      </c>
      <c r="BZ1339">
        <v>126</v>
      </c>
      <c r="CA1339" t="s">
        <v>142</v>
      </c>
      <c r="CB1339" s="356">
        <v>122</v>
      </c>
      <c r="CC1339" t="s">
        <v>876</v>
      </c>
      <c r="CD1339" t="s">
        <v>268</v>
      </c>
      <c r="CE1339" t="s">
        <v>268</v>
      </c>
      <c r="CF1339" t="s">
        <v>268</v>
      </c>
      <c r="CG1339" t="s">
        <v>268</v>
      </c>
      <c r="CH1339" t="s">
        <v>268</v>
      </c>
      <c r="CI1339" t="s">
        <v>268</v>
      </c>
      <c r="CJ1339" t="s">
        <v>268</v>
      </c>
      <c r="CK1339" t="s">
        <v>268</v>
      </c>
      <c r="CL1339" t="s">
        <v>268</v>
      </c>
      <c r="CM1339" t="s">
        <v>11224</v>
      </c>
      <c r="CN1339">
        <v>147.27000000000001</v>
      </c>
      <c r="CO1339" t="s">
        <v>268</v>
      </c>
      <c r="CP1339">
        <v>147.27000000000001</v>
      </c>
      <c r="CQ1339">
        <v>365</v>
      </c>
      <c r="CR1339" t="s">
        <v>878</v>
      </c>
      <c r="CS1339" t="s">
        <v>11225</v>
      </c>
      <c r="CT1339" t="s">
        <v>11226</v>
      </c>
      <c r="CU1339" t="s">
        <v>11227</v>
      </c>
      <c r="CV1339" t="s">
        <v>268</v>
      </c>
      <c r="CW1339" t="s">
        <v>268</v>
      </c>
      <c r="CX1339" t="s">
        <v>268</v>
      </c>
      <c r="CY1339" t="s">
        <v>268</v>
      </c>
      <c r="CZ1339" t="s">
        <v>268</v>
      </c>
      <c r="DA1339" t="s">
        <v>268</v>
      </c>
      <c r="DB1339" s="429">
        <f t="shared" si="266"/>
        <v>0</v>
      </c>
      <c r="DC1339" s="284">
        <f t="shared" si="267"/>
        <v>0</v>
      </c>
      <c r="DD1339" s="284">
        <f t="shared" si="268"/>
        <v>0</v>
      </c>
      <c r="DE1339" s="284">
        <f t="shared" si="269"/>
        <v>0</v>
      </c>
      <c r="DF1339" s="295">
        <f t="shared" si="270"/>
        <v>126.00000000000001</v>
      </c>
      <c r="DG1339" s="284">
        <f t="shared" si="271"/>
        <v>0</v>
      </c>
      <c r="DH1339" s="284">
        <f t="shared" si="272"/>
        <v>0</v>
      </c>
      <c r="DI1339" s="284">
        <f t="shared" si="273"/>
        <v>0</v>
      </c>
      <c r="DJ1339" s="284">
        <f t="shared" si="274"/>
        <v>0</v>
      </c>
      <c r="DK1339" s="295">
        <f t="shared" si="275"/>
        <v>1</v>
      </c>
      <c r="DL1339" s="297" t="str">
        <f t="shared" si="276"/>
        <v>A dispo.</v>
      </c>
      <c r="DM1339" s="430">
        <f>IFERROR(IF(CA1339="D",IF(DL1339="A dispo.",DF1339*VLOOKUP('DATI INPUT'!$F$27,TARIFFE_UD,4,FALSE),DF1339*VLOOKUP(DL1339,TARIFFE_UD,4,FALSE)),DF1339*VLOOKUP(CB1339-100,TARIFFE_UND,4,FALSE)),0)</f>
        <v>79.869475393517874</v>
      </c>
      <c r="DN1339" s="430">
        <f>IFERROR(IF(CA1339="D",IF(DL1339="A dispo.",DK1339*VLOOKUP('DATI INPUT'!$F$27,TARIFFE_UD,5,FALSE),DK1339*VLOOKUP(DL1339,TARIFFE_UD,5,FALSE)),DK1339*VLOOKUP(CB1339-100,TARIFFE_UND,5,FALSE)),0)</f>
        <v>67.397800635548478</v>
      </c>
      <c r="DO1339" s="431">
        <f t="shared" si="277"/>
        <v>-2.7239709336583928E-3</v>
      </c>
      <c r="DP1339" s="299">
        <f>IFERROR(IF(CA1339="D",IF(DL1339="A dispo.",DF1339*VLOOKUP('DATI INPUT'!$F$27,TARIFFE_UD,2,FALSE),DF1339*VLOOKUP(DL1339,TARIFFE_UD,2,FALSE)),DF1339*VLOOKUP(CB1339-100,TARIFFE_UND,2,FALSE)),0)</f>
        <v>99.785750246640987</v>
      </c>
      <c r="DQ1339" s="299">
        <f>IFERROR(IF(CA1339="D",IF(DL1339="A dispo.",DK1339*VLOOKUP('DATI INPUT'!$F$27,TARIFFE_UD,3,FALSE),DK1339*VLOOKUP(DL1339,TARIFFE_UD,3,FALSE)),DK1339*VLOOKUP(CB1339-100,TARIFFE_UND,3,FALSE)),0)</f>
        <v>60.367780403072892</v>
      </c>
      <c r="DR1339" s="299">
        <f t="shared" si="278"/>
        <v>160.15353064971387</v>
      </c>
    </row>
    <row r="1340" spans="1:122" x14ac:dyDescent="0.25">
      <c r="A1340" t="s">
        <v>10130</v>
      </c>
      <c r="B1340" t="s">
        <v>10123</v>
      </c>
      <c r="C1340" t="s">
        <v>10131</v>
      </c>
      <c r="D1340" t="s">
        <v>10125</v>
      </c>
      <c r="E1340" t="s">
        <v>268</v>
      </c>
      <c r="F1340" t="s">
        <v>156</v>
      </c>
      <c r="G1340" t="s">
        <v>10126</v>
      </c>
      <c r="H1340" t="s">
        <v>1091</v>
      </c>
      <c r="I1340" t="s">
        <v>1462</v>
      </c>
      <c r="J1340" t="s">
        <v>156</v>
      </c>
      <c r="K1340" t="s">
        <v>10127</v>
      </c>
      <c r="L1340" t="s">
        <v>960</v>
      </c>
      <c r="M1340" t="s">
        <v>10128</v>
      </c>
      <c r="N1340" t="s">
        <v>152</v>
      </c>
      <c r="O1340" t="s">
        <v>1495</v>
      </c>
      <c r="P1340" t="s">
        <v>10129</v>
      </c>
      <c r="Q1340" t="s">
        <v>1337</v>
      </c>
      <c r="R1340" t="s">
        <v>268</v>
      </c>
      <c r="S1340" t="s">
        <v>268</v>
      </c>
      <c r="T1340" t="s">
        <v>268</v>
      </c>
      <c r="U1340" t="s">
        <v>268</v>
      </c>
      <c r="V1340" t="s">
        <v>268</v>
      </c>
      <c r="W1340" t="s">
        <v>10368</v>
      </c>
      <c r="X1340" t="s">
        <v>10367</v>
      </c>
      <c r="Y1340" t="s">
        <v>279</v>
      </c>
      <c r="Z1340" t="s">
        <v>268</v>
      </c>
      <c r="AA1340" t="s">
        <v>268</v>
      </c>
      <c r="AB1340" t="s">
        <v>268</v>
      </c>
      <c r="AC1340" t="s">
        <v>268</v>
      </c>
      <c r="AD1340" t="s">
        <v>268</v>
      </c>
      <c r="AE1340" t="s">
        <v>287</v>
      </c>
      <c r="AF1340" t="s">
        <v>1811</v>
      </c>
      <c r="AG1340" t="s">
        <v>875</v>
      </c>
      <c r="AH1340" t="s">
        <v>2154</v>
      </c>
      <c r="AI1340" t="s">
        <v>2048</v>
      </c>
      <c r="AJ1340" t="s">
        <v>268</v>
      </c>
      <c r="AK1340" t="s">
        <v>377</v>
      </c>
      <c r="AL1340" t="s">
        <v>268</v>
      </c>
      <c r="AM1340" t="s">
        <v>353</v>
      </c>
      <c r="AN1340" t="s">
        <v>268</v>
      </c>
      <c r="AO1340" t="s">
        <v>268</v>
      </c>
      <c r="AP1340" t="s">
        <v>268</v>
      </c>
      <c r="AQ1340" t="s">
        <v>268</v>
      </c>
      <c r="AR1340" t="s">
        <v>268</v>
      </c>
      <c r="AS1340" t="s">
        <v>268</v>
      </c>
      <c r="AT1340" t="s">
        <v>268</v>
      </c>
      <c r="AU1340" t="s">
        <v>268</v>
      </c>
      <c r="AV1340" t="s">
        <v>268</v>
      </c>
      <c r="AW1340" t="s">
        <v>268</v>
      </c>
      <c r="AX1340" t="s">
        <v>268</v>
      </c>
      <c r="AY1340" t="s">
        <v>268</v>
      </c>
      <c r="AZ1340" t="s">
        <v>268</v>
      </c>
      <c r="BA1340" t="s">
        <v>268</v>
      </c>
      <c r="BB1340" t="s">
        <v>268</v>
      </c>
      <c r="BC1340" t="s">
        <v>268</v>
      </c>
      <c r="BD1340" t="s">
        <v>268</v>
      </c>
      <c r="BE1340" t="s">
        <v>268</v>
      </c>
      <c r="BF1340" t="s">
        <v>268</v>
      </c>
      <c r="BG1340" t="s">
        <v>268</v>
      </c>
      <c r="BH1340" t="s">
        <v>268</v>
      </c>
      <c r="BI1340" t="s">
        <v>268</v>
      </c>
      <c r="BJ1340" t="s">
        <v>268</v>
      </c>
      <c r="BK1340" t="s">
        <v>268</v>
      </c>
      <c r="BL1340" t="s">
        <v>268</v>
      </c>
      <c r="BM1340" t="s">
        <v>268</v>
      </c>
      <c r="BN1340" t="s">
        <v>268</v>
      </c>
      <c r="BO1340" t="s">
        <v>268</v>
      </c>
      <c r="BP1340" t="s">
        <v>268</v>
      </c>
      <c r="BQ1340" t="s">
        <v>268</v>
      </c>
      <c r="BR1340" t="s">
        <v>268</v>
      </c>
      <c r="BS1340" t="s">
        <v>268</v>
      </c>
      <c r="BT1340" t="s">
        <v>268</v>
      </c>
      <c r="BU1340" t="s">
        <v>268</v>
      </c>
      <c r="BV1340" t="s">
        <v>268</v>
      </c>
      <c r="BW1340" t="s">
        <v>268</v>
      </c>
      <c r="BX1340" t="s">
        <v>268</v>
      </c>
      <c r="BY1340">
        <v>18</v>
      </c>
      <c r="BZ1340">
        <v>18</v>
      </c>
      <c r="CA1340" t="s">
        <v>142</v>
      </c>
      <c r="CB1340" s="356">
        <v>123</v>
      </c>
      <c r="CC1340" t="s">
        <v>1817</v>
      </c>
      <c r="CD1340" t="s">
        <v>268</v>
      </c>
      <c r="CE1340" t="s">
        <v>268</v>
      </c>
      <c r="CF1340" t="s">
        <v>268</v>
      </c>
      <c r="CG1340" t="s">
        <v>268</v>
      </c>
      <c r="CH1340" t="s">
        <v>268</v>
      </c>
      <c r="CI1340" t="s">
        <v>268</v>
      </c>
      <c r="CJ1340" t="s">
        <v>268</v>
      </c>
      <c r="CK1340" t="s">
        <v>268</v>
      </c>
      <c r="CL1340" t="s">
        <v>268</v>
      </c>
      <c r="CM1340" t="s">
        <v>11224</v>
      </c>
      <c r="CN1340">
        <v>11.41</v>
      </c>
      <c r="CO1340" t="s">
        <v>268</v>
      </c>
      <c r="CP1340">
        <v>11.41</v>
      </c>
      <c r="CQ1340">
        <v>365</v>
      </c>
      <c r="CR1340" t="s">
        <v>878</v>
      </c>
      <c r="CS1340" t="s">
        <v>11225</v>
      </c>
      <c r="CT1340" t="s">
        <v>11226</v>
      </c>
      <c r="CU1340" t="s">
        <v>11227</v>
      </c>
      <c r="CV1340" t="s">
        <v>268</v>
      </c>
      <c r="CW1340" t="s">
        <v>268</v>
      </c>
      <c r="CX1340" t="s">
        <v>268</v>
      </c>
      <c r="CY1340" t="s">
        <v>268</v>
      </c>
      <c r="CZ1340" t="s">
        <v>268</v>
      </c>
      <c r="DA1340" t="s">
        <v>268</v>
      </c>
      <c r="DB1340" s="429">
        <f t="shared" si="266"/>
        <v>0</v>
      </c>
      <c r="DC1340" s="284">
        <f t="shared" si="267"/>
        <v>0</v>
      </c>
      <c r="DD1340" s="284">
        <f t="shared" si="268"/>
        <v>0</v>
      </c>
      <c r="DE1340" s="284">
        <f t="shared" si="269"/>
        <v>0</v>
      </c>
      <c r="DF1340" s="295">
        <f t="shared" si="270"/>
        <v>18</v>
      </c>
      <c r="DG1340" s="284">
        <f t="shared" si="271"/>
        <v>1</v>
      </c>
      <c r="DH1340" s="284">
        <f t="shared" si="272"/>
        <v>0</v>
      </c>
      <c r="DI1340" s="284">
        <f t="shared" si="273"/>
        <v>0</v>
      </c>
      <c r="DJ1340" s="284">
        <f t="shared" si="274"/>
        <v>0</v>
      </c>
      <c r="DK1340" s="295">
        <f t="shared" si="275"/>
        <v>0</v>
      </c>
      <c r="DL1340" s="297" t="str">
        <f t="shared" si="276"/>
        <v>A dispo.</v>
      </c>
      <c r="DM1340" s="430">
        <f>IFERROR(IF(CA1340="D",IF(DL1340="A dispo.",DF1340*VLOOKUP('DATI INPUT'!$F$27,TARIFFE_UD,4,FALSE),DF1340*VLOOKUP(DL1340,TARIFFE_UD,4,FALSE)),DF1340*VLOOKUP(CB1340-100,TARIFFE_UND,4,FALSE)),0)</f>
        <v>11.409925056216839</v>
      </c>
      <c r="DN1340" s="430">
        <f>IFERROR(IF(CA1340="D",IF(DL1340="A dispo.",DK1340*VLOOKUP('DATI INPUT'!$F$27,TARIFFE_UD,5,FALSE),DK1340*VLOOKUP(DL1340,TARIFFE_UD,5,FALSE)),DK1340*VLOOKUP(CB1340-100,TARIFFE_UND,5,FALSE)),0)</f>
        <v>0</v>
      </c>
      <c r="DO1340" s="431">
        <f t="shared" si="277"/>
        <v>-7.4943783161529609E-5</v>
      </c>
      <c r="DP1340" s="299">
        <f>IFERROR(IF(CA1340="D",IF(DL1340="A dispo.",DF1340*VLOOKUP('DATI INPUT'!$F$27,TARIFFE_UD,2,FALSE),DF1340*VLOOKUP(DL1340,TARIFFE_UD,2,FALSE)),DF1340*VLOOKUP(CB1340-100,TARIFFE_UND,2,FALSE)),0)</f>
        <v>14.255107178091567</v>
      </c>
      <c r="DQ1340" s="299">
        <f>IFERROR(IF(CA1340="D",IF(DL1340="A dispo.",DK1340*VLOOKUP('DATI INPUT'!$F$27,TARIFFE_UD,3,FALSE),DK1340*VLOOKUP(DL1340,TARIFFE_UD,3,FALSE)),DK1340*VLOOKUP(CB1340-100,TARIFFE_UND,3,FALSE)),0)</f>
        <v>0</v>
      </c>
      <c r="DR1340" s="299">
        <f t="shared" si="278"/>
        <v>14.255107178091567</v>
      </c>
    </row>
    <row r="1341" spans="1:122" x14ac:dyDescent="0.25">
      <c r="A1341" t="s">
        <v>10132</v>
      </c>
      <c r="B1341" t="s">
        <v>10133</v>
      </c>
      <c r="C1341" t="s">
        <v>1714</v>
      </c>
      <c r="D1341" t="s">
        <v>10134</v>
      </c>
      <c r="E1341" t="s">
        <v>268</v>
      </c>
      <c r="F1341" t="s">
        <v>156</v>
      </c>
      <c r="G1341" t="s">
        <v>10135</v>
      </c>
      <c r="H1341" t="s">
        <v>986</v>
      </c>
      <c r="I1341" t="s">
        <v>10136</v>
      </c>
      <c r="J1341" t="s">
        <v>274</v>
      </c>
      <c r="K1341" t="s">
        <v>10137</v>
      </c>
      <c r="L1341" t="s">
        <v>960</v>
      </c>
      <c r="M1341" t="s">
        <v>10138</v>
      </c>
      <c r="N1341" t="s">
        <v>872</v>
      </c>
      <c r="O1341" t="s">
        <v>873</v>
      </c>
      <c r="P1341" t="s">
        <v>7956</v>
      </c>
      <c r="Q1341" t="s">
        <v>343</v>
      </c>
      <c r="R1341" t="s">
        <v>268</v>
      </c>
      <c r="S1341" t="s">
        <v>268</v>
      </c>
      <c r="T1341" t="s">
        <v>268</v>
      </c>
      <c r="U1341" t="s">
        <v>268</v>
      </c>
      <c r="V1341" t="s">
        <v>268</v>
      </c>
      <c r="W1341" t="s">
        <v>10139</v>
      </c>
      <c r="X1341" t="s">
        <v>1847</v>
      </c>
      <c r="Y1341" t="s">
        <v>497</v>
      </c>
      <c r="Z1341" t="s">
        <v>268</v>
      </c>
      <c r="AA1341" t="s">
        <v>268</v>
      </c>
      <c r="AB1341" t="s">
        <v>268</v>
      </c>
      <c r="AC1341" t="s">
        <v>268</v>
      </c>
      <c r="AD1341" t="s">
        <v>268</v>
      </c>
      <c r="AE1341" t="s">
        <v>287</v>
      </c>
      <c r="AF1341" t="s">
        <v>1811</v>
      </c>
      <c r="AG1341" t="s">
        <v>875</v>
      </c>
      <c r="AH1341" t="s">
        <v>1848</v>
      </c>
      <c r="AI1341" t="s">
        <v>762</v>
      </c>
      <c r="AJ1341" t="s">
        <v>268</v>
      </c>
      <c r="AK1341" t="s">
        <v>377</v>
      </c>
      <c r="AL1341" t="s">
        <v>268</v>
      </c>
      <c r="AM1341" t="s">
        <v>355</v>
      </c>
      <c r="AN1341" t="s">
        <v>268</v>
      </c>
      <c r="AO1341" t="s">
        <v>268</v>
      </c>
      <c r="AP1341" t="s">
        <v>268</v>
      </c>
      <c r="AQ1341" t="s">
        <v>268</v>
      </c>
      <c r="AR1341" t="s">
        <v>268</v>
      </c>
      <c r="AS1341" t="s">
        <v>268</v>
      </c>
      <c r="AT1341" t="s">
        <v>268</v>
      </c>
      <c r="AU1341" t="s">
        <v>268</v>
      </c>
      <c r="AV1341" t="s">
        <v>268</v>
      </c>
      <c r="AW1341" t="s">
        <v>268</v>
      </c>
      <c r="AX1341" t="s">
        <v>268</v>
      </c>
      <c r="AY1341" t="s">
        <v>268</v>
      </c>
      <c r="AZ1341" t="s">
        <v>268</v>
      </c>
      <c r="BA1341" t="s">
        <v>268</v>
      </c>
      <c r="BB1341" t="s">
        <v>268</v>
      </c>
      <c r="BC1341" t="s">
        <v>268</v>
      </c>
      <c r="BD1341" t="s">
        <v>268</v>
      </c>
      <c r="BE1341" t="s">
        <v>268</v>
      </c>
      <c r="BF1341" t="s">
        <v>268</v>
      </c>
      <c r="BG1341" t="s">
        <v>268</v>
      </c>
      <c r="BH1341" t="s">
        <v>268</v>
      </c>
      <c r="BI1341" t="s">
        <v>268</v>
      </c>
      <c r="BJ1341" t="s">
        <v>268</v>
      </c>
      <c r="BK1341" t="s">
        <v>268</v>
      </c>
      <c r="BL1341" t="s">
        <v>268</v>
      </c>
      <c r="BM1341" t="s">
        <v>268</v>
      </c>
      <c r="BN1341" t="s">
        <v>268</v>
      </c>
      <c r="BO1341" t="s">
        <v>268</v>
      </c>
      <c r="BP1341" t="s">
        <v>268</v>
      </c>
      <c r="BQ1341" t="s">
        <v>268</v>
      </c>
      <c r="BR1341" t="s">
        <v>268</v>
      </c>
      <c r="BS1341" t="s">
        <v>268</v>
      </c>
      <c r="BT1341" t="s">
        <v>268</v>
      </c>
      <c r="BU1341" t="s">
        <v>268</v>
      </c>
      <c r="BV1341" t="s">
        <v>268</v>
      </c>
      <c r="BW1341" t="s">
        <v>268</v>
      </c>
      <c r="BX1341" t="s">
        <v>268</v>
      </c>
      <c r="BY1341">
        <v>120</v>
      </c>
      <c r="BZ1341">
        <v>120</v>
      </c>
      <c r="CA1341" t="s">
        <v>142</v>
      </c>
      <c r="CB1341" s="356">
        <v>122</v>
      </c>
      <c r="CC1341" t="s">
        <v>876</v>
      </c>
      <c r="CD1341" t="s">
        <v>268</v>
      </c>
      <c r="CE1341" t="s">
        <v>268</v>
      </c>
      <c r="CF1341" t="s">
        <v>268</v>
      </c>
      <c r="CG1341" t="s">
        <v>268</v>
      </c>
      <c r="CH1341" t="s">
        <v>268</v>
      </c>
      <c r="CI1341" t="s">
        <v>268</v>
      </c>
      <c r="CJ1341" t="s">
        <v>268</v>
      </c>
      <c r="CK1341" t="s">
        <v>268</v>
      </c>
      <c r="CL1341" t="s">
        <v>268</v>
      </c>
      <c r="CM1341" t="s">
        <v>11224</v>
      </c>
      <c r="CN1341">
        <v>143.47</v>
      </c>
      <c r="CO1341" t="s">
        <v>268</v>
      </c>
      <c r="CP1341">
        <v>143.47</v>
      </c>
      <c r="CQ1341">
        <v>365</v>
      </c>
      <c r="CR1341" t="s">
        <v>878</v>
      </c>
      <c r="CS1341" t="s">
        <v>11225</v>
      </c>
      <c r="CT1341" t="s">
        <v>11226</v>
      </c>
      <c r="CU1341" t="s">
        <v>11227</v>
      </c>
      <c r="CV1341" t="s">
        <v>268</v>
      </c>
      <c r="CW1341" t="s">
        <v>268</v>
      </c>
      <c r="CX1341" t="s">
        <v>268</v>
      </c>
      <c r="CY1341" t="s">
        <v>268</v>
      </c>
      <c r="CZ1341" t="s">
        <v>268</v>
      </c>
      <c r="DA1341" t="s">
        <v>268</v>
      </c>
      <c r="DB1341" s="429">
        <f t="shared" si="266"/>
        <v>0</v>
      </c>
      <c r="DC1341" s="284">
        <f t="shared" si="267"/>
        <v>0</v>
      </c>
      <c r="DD1341" s="284">
        <f t="shared" si="268"/>
        <v>0</v>
      </c>
      <c r="DE1341" s="284">
        <f t="shared" si="269"/>
        <v>0</v>
      </c>
      <c r="DF1341" s="295">
        <f t="shared" si="270"/>
        <v>120</v>
      </c>
      <c r="DG1341" s="284">
        <f t="shared" si="271"/>
        <v>0</v>
      </c>
      <c r="DH1341" s="284">
        <f t="shared" si="272"/>
        <v>0</v>
      </c>
      <c r="DI1341" s="284">
        <f t="shared" si="273"/>
        <v>0</v>
      </c>
      <c r="DJ1341" s="284">
        <f t="shared" si="274"/>
        <v>0</v>
      </c>
      <c r="DK1341" s="295">
        <f t="shared" si="275"/>
        <v>1</v>
      </c>
      <c r="DL1341" s="297" t="str">
        <f t="shared" si="276"/>
        <v>A dispo.</v>
      </c>
      <c r="DM1341" s="430">
        <f>IFERROR(IF(CA1341="D",IF(DL1341="A dispo.",DF1341*VLOOKUP('DATI INPUT'!$F$27,TARIFFE_UD,4,FALSE),DF1341*VLOOKUP(DL1341,TARIFFE_UD,4,FALSE)),DF1341*VLOOKUP(CB1341-100,TARIFFE_UND,4,FALSE)),0)</f>
        <v>76.066167041445581</v>
      </c>
      <c r="DN1341" s="430">
        <f>IFERROR(IF(CA1341="D",IF(DL1341="A dispo.",DK1341*VLOOKUP('DATI INPUT'!$F$27,TARIFFE_UD,5,FALSE),DK1341*VLOOKUP(DL1341,TARIFFE_UD,5,FALSE)),DK1341*VLOOKUP(CB1341-100,TARIFFE_UND,5,FALSE)),0)</f>
        <v>67.397800635548478</v>
      </c>
      <c r="DO1341" s="431">
        <f t="shared" si="277"/>
        <v>-6.0323230059395883E-3</v>
      </c>
      <c r="DP1341" s="299">
        <f>IFERROR(IF(CA1341="D",IF(DL1341="A dispo.",DF1341*VLOOKUP('DATI INPUT'!$F$27,TARIFFE_UD,2,FALSE),DF1341*VLOOKUP(DL1341,TARIFFE_UD,2,FALSE)),DF1341*VLOOKUP(CB1341-100,TARIFFE_UND,2,FALSE)),0)</f>
        <v>95.03404785394379</v>
      </c>
      <c r="DQ1341" s="299">
        <f>IFERROR(IF(CA1341="D",IF(DL1341="A dispo.",DK1341*VLOOKUP('DATI INPUT'!$F$27,TARIFFE_UD,3,FALSE),DK1341*VLOOKUP(DL1341,TARIFFE_UD,3,FALSE)),DK1341*VLOOKUP(CB1341-100,TARIFFE_UND,3,FALSE)),0)</f>
        <v>60.367780403072892</v>
      </c>
      <c r="DR1341" s="299">
        <f t="shared" si="278"/>
        <v>155.40182825701669</v>
      </c>
    </row>
    <row r="1342" spans="1:122" x14ac:dyDescent="0.25">
      <c r="A1342" t="s">
        <v>10140</v>
      </c>
      <c r="B1342" t="s">
        <v>10133</v>
      </c>
      <c r="C1342" t="s">
        <v>1715</v>
      </c>
      <c r="D1342" t="s">
        <v>10134</v>
      </c>
      <c r="E1342" t="s">
        <v>268</v>
      </c>
      <c r="F1342" t="s">
        <v>156</v>
      </c>
      <c r="G1342" t="s">
        <v>10135</v>
      </c>
      <c r="H1342" t="s">
        <v>986</v>
      </c>
      <c r="I1342" t="s">
        <v>10136</v>
      </c>
      <c r="J1342" t="s">
        <v>274</v>
      </c>
      <c r="K1342" t="s">
        <v>10137</v>
      </c>
      <c r="L1342" t="s">
        <v>960</v>
      </c>
      <c r="M1342" t="s">
        <v>10138</v>
      </c>
      <c r="N1342" t="s">
        <v>872</v>
      </c>
      <c r="O1342" t="s">
        <v>873</v>
      </c>
      <c r="P1342" t="s">
        <v>7956</v>
      </c>
      <c r="Q1342" t="s">
        <v>343</v>
      </c>
      <c r="R1342" t="s">
        <v>268</v>
      </c>
      <c r="S1342" t="s">
        <v>268</v>
      </c>
      <c r="T1342" t="s">
        <v>268</v>
      </c>
      <c r="U1342" t="s">
        <v>268</v>
      </c>
      <c r="V1342" t="s">
        <v>268</v>
      </c>
      <c r="W1342" t="s">
        <v>10139</v>
      </c>
      <c r="X1342" t="s">
        <v>1847</v>
      </c>
      <c r="Y1342" t="s">
        <v>497</v>
      </c>
      <c r="Z1342" t="s">
        <v>268</v>
      </c>
      <c r="AA1342" t="s">
        <v>268</v>
      </c>
      <c r="AB1342" t="s">
        <v>268</v>
      </c>
      <c r="AC1342" t="s">
        <v>268</v>
      </c>
      <c r="AD1342" t="s">
        <v>268</v>
      </c>
      <c r="AE1342" t="s">
        <v>287</v>
      </c>
      <c r="AF1342" t="s">
        <v>1811</v>
      </c>
      <c r="AG1342" t="s">
        <v>875</v>
      </c>
      <c r="AH1342" t="s">
        <v>1848</v>
      </c>
      <c r="AI1342" t="s">
        <v>762</v>
      </c>
      <c r="AJ1342" t="s">
        <v>268</v>
      </c>
      <c r="AK1342" t="s">
        <v>366</v>
      </c>
      <c r="AL1342" t="s">
        <v>268</v>
      </c>
      <c r="AM1342" t="s">
        <v>353</v>
      </c>
      <c r="AN1342" t="s">
        <v>268</v>
      </c>
      <c r="AO1342" t="s">
        <v>268</v>
      </c>
      <c r="AP1342" t="s">
        <v>268</v>
      </c>
      <c r="AQ1342" t="s">
        <v>268</v>
      </c>
      <c r="AR1342" t="s">
        <v>268</v>
      </c>
      <c r="AS1342" t="s">
        <v>268</v>
      </c>
      <c r="AT1342" t="s">
        <v>268</v>
      </c>
      <c r="AU1342" t="s">
        <v>268</v>
      </c>
      <c r="AV1342" t="s">
        <v>268</v>
      </c>
      <c r="AW1342" t="s">
        <v>268</v>
      </c>
      <c r="AX1342" t="s">
        <v>268</v>
      </c>
      <c r="AY1342" t="s">
        <v>268</v>
      </c>
      <c r="AZ1342" t="s">
        <v>268</v>
      </c>
      <c r="BA1342" t="s">
        <v>268</v>
      </c>
      <c r="BB1342" t="s">
        <v>268</v>
      </c>
      <c r="BC1342" t="s">
        <v>268</v>
      </c>
      <c r="BD1342" t="s">
        <v>268</v>
      </c>
      <c r="BE1342" t="s">
        <v>268</v>
      </c>
      <c r="BF1342" t="s">
        <v>268</v>
      </c>
      <c r="BG1342" t="s">
        <v>268</v>
      </c>
      <c r="BH1342" t="s">
        <v>268</v>
      </c>
      <c r="BI1342" t="s">
        <v>268</v>
      </c>
      <c r="BJ1342" t="s">
        <v>268</v>
      </c>
      <c r="BK1342" t="s">
        <v>268</v>
      </c>
      <c r="BL1342" t="s">
        <v>268</v>
      </c>
      <c r="BM1342" t="s">
        <v>268</v>
      </c>
      <c r="BN1342" t="s">
        <v>268</v>
      </c>
      <c r="BO1342" t="s">
        <v>268</v>
      </c>
      <c r="BP1342" t="s">
        <v>268</v>
      </c>
      <c r="BQ1342" t="s">
        <v>268</v>
      </c>
      <c r="BR1342" t="s">
        <v>268</v>
      </c>
      <c r="BS1342" t="s">
        <v>268</v>
      </c>
      <c r="BT1342" t="s">
        <v>268</v>
      </c>
      <c r="BU1342" t="s">
        <v>268</v>
      </c>
      <c r="BV1342" t="s">
        <v>268</v>
      </c>
      <c r="BW1342" t="s">
        <v>268</v>
      </c>
      <c r="BX1342" t="s">
        <v>268</v>
      </c>
      <c r="BY1342">
        <v>31</v>
      </c>
      <c r="BZ1342">
        <v>31</v>
      </c>
      <c r="CA1342" t="s">
        <v>142</v>
      </c>
      <c r="CB1342" s="356">
        <v>123</v>
      </c>
      <c r="CC1342" t="s">
        <v>1817</v>
      </c>
      <c r="CD1342" t="s">
        <v>268</v>
      </c>
      <c r="CE1342" t="s">
        <v>268</v>
      </c>
      <c r="CF1342" t="s">
        <v>268</v>
      </c>
      <c r="CG1342" t="s">
        <v>268</v>
      </c>
      <c r="CH1342" t="s">
        <v>268</v>
      </c>
      <c r="CI1342" t="s">
        <v>268</v>
      </c>
      <c r="CJ1342" t="s">
        <v>268</v>
      </c>
      <c r="CK1342" t="s">
        <v>268</v>
      </c>
      <c r="CL1342" t="s">
        <v>268</v>
      </c>
      <c r="CM1342" t="s">
        <v>11224</v>
      </c>
      <c r="CN1342">
        <v>19.649999999999999</v>
      </c>
      <c r="CO1342" t="s">
        <v>268</v>
      </c>
      <c r="CP1342">
        <v>19.649999999999999</v>
      </c>
      <c r="CQ1342">
        <v>365</v>
      </c>
      <c r="CR1342" t="s">
        <v>878</v>
      </c>
      <c r="CS1342" t="s">
        <v>11225</v>
      </c>
      <c r="CT1342" t="s">
        <v>11226</v>
      </c>
      <c r="CU1342" t="s">
        <v>11227</v>
      </c>
      <c r="CV1342" t="s">
        <v>268</v>
      </c>
      <c r="CW1342" t="s">
        <v>268</v>
      </c>
      <c r="CX1342" t="s">
        <v>268</v>
      </c>
      <c r="CY1342" t="s">
        <v>268</v>
      </c>
      <c r="CZ1342" t="s">
        <v>268</v>
      </c>
      <c r="DA1342" t="s">
        <v>268</v>
      </c>
      <c r="DB1342" s="429">
        <f t="shared" si="266"/>
        <v>0</v>
      </c>
      <c r="DC1342" s="284">
        <f t="shared" si="267"/>
        <v>0</v>
      </c>
      <c r="DD1342" s="284">
        <f t="shared" si="268"/>
        <v>0</v>
      </c>
      <c r="DE1342" s="284">
        <f t="shared" si="269"/>
        <v>0</v>
      </c>
      <c r="DF1342" s="295">
        <f t="shared" si="270"/>
        <v>31</v>
      </c>
      <c r="DG1342" s="284">
        <f t="shared" si="271"/>
        <v>1</v>
      </c>
      <c r="DH1342" s="284">
        <f t="shared" si="272"/>
        <v>0</v>
      </c>
      <c r="DI1342" s="284">
        <f t="shared" si="273"/>
        <v>0</v>
      </c>
      <c r="DJ1342" s="284">
        <f t="shared" si="274"/>
        <v>0</v>
      </c>
      <c r="DK1342" s="295">
        <f t="shared" si="275"/>
        <v>0</v>
      </c>
      <c r="DL1342" s="297" t="str">
        <f t="shared" si="276"/>
        <v>A dispo.</v>
      </c>
      <c r="DM1342" s="430">
        <f>IFERROR(IF(CA1342="D",IF(DL1342="A dispo.",DF1342*VLOOKUP('DATI INPUT'!$F$27,TARIFFE_UD,4,FALSE),DF1342*VLOOKUP(DL1342,TARIFFE_UD,4,FALSE)),DF1342*VLOOKUP(CB1342-100,TARIFFE_UND,4,FALSE)),0)</f>
        <v>19.650426485706777</v>
      </c>
      <c r="DN1342" s="430">
        <f>IFERROR(IF(CA1342="D",IF(DL1342="A dispo.",DK1342*VLOOKUP('DATI INPUT'!$F$27,TARIFFE_UD,5,FALSE),DK1342*VLOOKUP(DL1342,TARIFFE_UD,5,FALSE)),DK1342*VLOOKUP(CB1342-100,TARIFFE_UND,5,FALSE)),0)</f>
        <v>0</v>
      </c>
      <c r="DO1342" s="431">
        <f t="shared" si="277"/>
        <v>4.2648570677883413E-4</v>
      </c>
      <c r="DP1342" s="299">
        <f>IFERROR(IF(CA1342="D",IF(DL1342="A dispo.",DF1342*VLOOKUP('DATI INPUT'!$F$27,TARIFFE_UD,2,FALSE),DF1342*VLOOKUP(DL1342,TARIFFE_UD,2,FALSE)),DF1342*VLOOKUP(CB1342-100,TARIFFE_UND,2,FALSE)),0)</f>
        <v>24.55046236226881</v>
      </c>
      <c r="DQ1342" s="299">
        <f>IFERROR(IF(CA1342="D",IF(DL1342="A dispo.",DK1342*VLOOKUP('DATI INPUT'!$F$27,TARIFFE_UD,3,FALSE),DK1342*VLOOKUP(DL1342,TARIFFE_UD,3,FALSE)),DK1342*VLOOKUP(CB1342-100,TARIFFE_UND,3,FALSE)),0)</f>
        <v>0</v>
      </c>
      <c r="DR1342" s="299">
        <f t="shared" si="278"/>
        <v>24.55046236226881</v>
      </c>
    </row>
    <row r="1343" spans="1:122" x14ac:dyDescent="0.25">
      <c r="A1343" t="s">
        <v>10141</v>
      </c>
      <c r="B1343" t="s">
        <v>10142</v>
      </c>
      <c r="C1343" t="s">
        <v>1118</v>
      </c>
      <c r="D1343" t="s">
        <v>10143</v>
      </c>
      <c r="E1343" t="s">
        <v>268</v>
      </c>
      <c r="F1343" t="s">
        <v>156</v>
      </c>
      <c r="G1343" t="s">
        <v>10144</v>
      </c>
      <c r="H1343" t="s">
        <v>10145</v>
      </c>
      <c r="I1343" t="s">
        <v>10146</v>
      </c>
      <c r="J1343" t="s">
        <v>274</v>
      </c>
      <c r="K1343" t="s">
        <v>10147</v>
      </c>
      <c r="L1343" t="s">
        <v>308</v>
      </c>
      <c r="M1343" t="s">
        <v>4188</v>
      </c>
      <c r="N1343" t="s">
        <v>1261</v>
      </c>
      <c r="O1343" t="s">
        <v>943</v>
      </c>
      <c r="P1343" t="s">
        <v>887</v>
      </c>
      <c r="Q1343" t="s">
        <v>484</v>
      </c>
      <c r="R1343" t="s">
        <v>268</v>
      </c>
      <c r="S1343" t="s">
        <v>268</v>
      </c>
      <c r="T1343" t="s">
        <v>268</v>
      </c>
      <c r="U1343" t="s">
        <v>268</v>
      </c>
      <c r="V1343" t="s">
        <v>268</v>
      </c>
      <c r="W1343" t="s">
        <v>10148</v>
      </c>
      <c r="X1343" t="s">
        <v>1847</v>
      </c>
      <c r="Y1343" t="s">
        <v>1323</v>
      </c>
      <c r="Z1343" t="s">
        <v>268</v>
      </c>
      <c r="AA1343" t="s">
        <v>268</v>
      </c>
      <c r="AB1343" t="s">
        <v>268</v>
      </c>
      <c r="AC1343" t="s">
        <v>268</v>
      </c>
      <c r="AD1343" t="s">
        <v>268</v>
      </c>
      <c r="AE1343" t="s">
        <v>287</v>
      </c>
      <c r="AF1343" t="s">
        <v>1811</v>
      </c>
      <c r="AG1343" t="s">
        <v>875</v>
      </c>
      <c r="AH1343" t="s">
        <v>1848</v>
      </c>
      <c r="AI1343" t="s">
        <v>792</v>
      </c>
      <c r="AJ1343" t="s">
        <v>268</v>
      </c>
      <c r="AK1343" t="s">
        <v>354</v>
      </c>
      <c r="AL1343" t="s">
        <v>268</v>
      </c>
      <c r="AM1343" t="s">
        <v>405</v>
      </c>
      <c r="AN1343" t="s">
        <v>268</v>
      </c>
      <c r="AO1343" t="s">
        <v>268</v>
      </c>
      <c r="AP1343" t="s">
        <v>268</v>
      </c>
      <c r="AQ1343" t="s">
        <v>268</v>
      </c>
      <c r="AR1343" t="s">
        <v>268</v>
      </c>
      <c r="AS1343" t="s">
        <v>268</v>
      </c>
      <c r="AT1343" t="s">
        <v>268</v>
      </c>
      <c r="AU1343" t="s">
        <v>268</v>
      </c>
      <c r="AV1343" t="s">
        <v>268</v>
      </c>
      <c r="AW1343" t="s">
        <v>268</v>
      </c>
      <c r="AX1343" t="s">
        <v>268</v>
      </c>
      <c r="AY1343" t="s">
        <v>268</v>
      </c>
      <c r="AZ1343" t="s">
        <v>268</v>
      </c>
      <c r="BA1343" t="s">
        <v>268</v>
      </c>
      <c r="BB1343" t="s">
        <v>268</v>
      </c>
      <c r="BC1343" t="s">
        <v>268</v>
      </c>
      <c r="BD1343" t="s">
        <v>268</v>
      </c>
      <c r="BE1343" t="s">
        <v>268</v>
      </c>
      <c r="BF1343" t="s">
        <v>268</v>
      </c>
      <c r="BG1343" t="s">
        <v>268</v>
      </c>
      <c r="BH1343" t="s">
        <v>268</v>
      </c>
      <c r="BI1343" t="s">
        <v>268</v>
      </c>
      <c r="BJ1343" t="s">
        <v>268</v>
      </c>
      <c r="BK1343" t="s">
        <v>268</v>
      </c>
      <c r="BL1343" t="s">
        <v>268</v>
      </c>
      <c r="BM1343" t="s">
        <v>268</v>
      </c>
      <c r="BN1343" t="s">
        <v>268</v>
      </c>
      <c r="BO1343" t="s">
        <v>268</v>
      </c>
      <c r="BP1343" t="s">
        <v>268</v>
      </c>
      <c r="BQ1343" t="s">
        <v>268</v>
      </c>
      <c r="BR1343" t="s">
        <v>268</v>
      </c>
      <c r="BS1343" t="s">
        <v>268</v>
      </c>
      <c r="BT1343" t="s">
        <v>268</v>
      </c>
      <c r="BU1343" t="s">
        <v>268</v>
      </c>
      <c r="BV1343" t="s">
        <v>268</v>
      </c>
      <c r="BW1343" t="s">
        <v>268</v>
      </c>
      <c r="BX1343" t="s">
        <v>268</v>
      </c>
      <c r="BY1343">
        <v>101</v>
      </c>
      <c r="BZ1343">
        <v>101</v>
      </c>
      <c r="CA1343" t="s">
        <v>142</v>
      </c>
      <c r="CB1343" s="356">
        <v>122</v>
      </c>
      <c r="CC1343" t="s">
        <v>876</v>
      </c>
      <c r="CD1343" t="s">
        <v>268</v>
      </c>
      <c r="CE1343" t="s">
        <v>268</v>
      </c>
      <c r="CF1343" t="s">
        <v>268</v>
      </c>
      <c r="CG1343" t="s">
        <v>268</v>
      </c>
      <c r="CH1343" t="s">
        <v>268</v>
      </c>
      <c r="CI1343" t="s">
        <v>268</v>
      </c>
      <c r="CJ1343" t="s">
        <v>268</v>
      </c>
      <c r="CK1343" t="s">
        <v>268</v>
      </c>
      <c r="CL1343" t="s">
        <v>268</v>
      </c>
      <c r="CM1343" t="s">
        <v>11224</v>
      </c>
      <c r="CN1343">
        <v>131.41999999999999</v>
      </c>
      <c r="CO1343" t="s">
        <v>268</v>
      </c>
      <c r="CP1343">
        <v>131.41999999999999</v>
      </c>
      <c r="CQ1343">
        <v>365</v>
      </c>
      <c r="CR1343" t="s">
        <v>878</v>
      </c>
      <c r="CS1343" t="s">
        <v>11225</v>
      </c>
      <c r="CT1343" t="s">
        <v>11226</v>
      </c>
      <c r="CU1343" t="s">
        <v>11227</v>
      </c>
      <c r="CV1343" t="s">
        <v>268</v>
      </c>
      <c r="CW1343" t="s">
        <v>268</v>
      </c>
      <c r="CX1343" t="s">
        <v>268</v>
      </c>
      <c r="CY1343" t="s">
        <v>268</v>
      </c>
      <c r="CZ1343" t="s">
        <v>268</v>
      </c>
      <c r="DA1343" t="s">
        <v>268</v>
      </c>
      <c r="DB1343" s="429">
        <f t="shared" si="266"/>
        <v>0</v>
      </c>
      <c r="DC1343" s="284">
        <f t="shared" si="267"/>
        <v>0</v>
      </c>
      <c r="DD1343" s="284">
        <f t="shared" si="268"/>
        <v>0</v>
      </c>
      <c r="DE1343" s="284">
        <f t="shared" si="269"/>
        <v>0</v>
      </c>
      <c r="DF1343" s="295">
        <f t="shared" si="270"/>
        <v>100.99999999999999</v>
      </c>
      <c r="DG1343" s="284">
        <f t="shared" si="271"/>
        <v>0</v>
      </c>
      <c r="DH1343" s="284">
        <f t="shared" si="272"/>
        <v>0</v>
      </c>
      <c r="DI1343" s="284">
        <f t="shared" si="273"/>
        <v>0</v>
      </c>
      <c r="DJ1343" s="284">
        <f t="shared" si="274"/>
        <v>0</v>
      </c>
      <c r="DK1343" s="295">
        <f t="shared" si="275"/>
        <v>1</v>
      </c>
      <c r="DL1343" s="297" t="str">
        <f t="shared" si="276"/>
        <v>A dispo.</v>
      </c>
      <c r="DM1343" s="430">
        <f>IFERROR(IF(CA1343="D",IF(DL1343="A dispo.",DF1343*VLOOKUP('DATI INPUT'!$F$27,TARIFFE_UD,4,FALSE),DF1343*VLOOKUP(DL1343,TARIFFE_UD,4,FALSE)),DF1343*VLOOKUP(CB1343-100,TARIFFE_UND,4,FALSE)),0)</f>
        <v>64.022357259883364</v>
      </c>
      <c r="DN1343" s="430">
        <f>IFERROR(IF(CA1343="D",IF(DL1343="A dispo.",DK1343*VLOOKUP('DATI INPUT'!$F$27,TARIFFE_UD,5,FALSE),DK1343*VLOOKUP(DL1343,TARIFFE_UD,5,FALSE)),DK1343*VLOOKUP(CB1343-100,TARIFFE_UND,5,FALSE)),0)</f>
        <v>67.397800635548478</v>
      </c>
      <c r="DO1343" s="431">
        <f t="shared" si="277"/>
        <v>1.5789543184041577E-4</v>
      </c>
      <c r="DP1343" s="299">
        <f>IFERROR(IF(CA1343="D",IF(DL1343="A dispo.",DF1343*VLOOKUP('DATI INPUT'!$F$27,TARIFFE_UD,2,FALSE),DF1343*VLOOKUP(DL1343,TARIFFE_UD,2,FALSE)),DF1343*VLOOKUP(CB1343-100,TARIFFE_UND,2,FALSE)),0)</f>
        <v>79.986990277069339</v>
      </c>
      <c r="DQ1343" s="299">
        <f>IFERROR(IF(CA1343="D",IF(DL1343="A dispo.",DK1343*VLOOKUP('DATI INPUT'!$F$27,TARIFFE_UD,3,FALSE),DK1343*VLOOKUP(DL1343,TARIFFE_UD,3,FALSE)),DK1343*VLOOKUP(CB1343-100,TARIFFE_UND,3,FALSE)),0)</f>
        <v>60.367780403072892</v>
      </c>
      <c r="DR1343" s="299">
        <f t="shared" si="278"/>
        <v>140.35477068014222</v>
      </c>
    </row>
    <row r="1344" spans="1:122" x14ac:dyDescent="0.25">
      <c r="A1344" t="s">
        <v>10149</v>
      </c>
      <c r="B1344" t="s">
        <v>10150</v>
      </c>
      <c r="C1344" t="s">
        <v>1119</v>
      </c>
      <c r="D1344" t="s">
        <v>10151</v>
      </c>
      <c r="E1344" t="s">
        <v>268</v>
      </c>
      <c r="F1344" t="s">
        <v>156</v>
      </c>
      <c r="G1344" t="s">
        <v>10152</v>
      </c>
      <c r="H1344" t="s">
        <v>1372</v>
      </c>
      <c r="I1344" t="s">
        <v>332</v>
      </c>
      <c r="J1344" t="s">
        <v>156</v>
      </c>
      <c r="K1344" t="s">
        <v>10153</v>
      </c>
      <c r="L1344" t="s">
        <v>960</v>
      </c>
      <c r="M1344" t="s">
        <v>10154</v>
      </c>
      <c r="N1344" t="s">
        <v>984</v>
      </c>
      <c r="O1344" t="s">
        <v>873</v>
      </c>
      <c r="P1344" t="s">
        <v>613</v>
      </c>
      <c r="Q1344" t="s">
        <v>346</v>
      </c>
      <c r="R1344" t="s">
        <v>154</v>
      </c>
      <c r="S1344" t="s">
        <v>268</v>
      </c>
      <c r="T1344" t="s">
        <v>268</v>
      </c>
      <c r="U1344" t="s">
        <v>268</v>
      </c>
      <c r="V1344" t="s">
        <v>268</v>
      </c>
      <c r="W1344" t="s">
        <v>2706</v>
      </c>
      <c r="X1344" t="s">
        <v>613</v>
      </c>
      <c r="Y1344" t="s">
        <v>346</v>
      </c>
      <c r="Z1344" t="s">
        <v>153</v>
      </c>
      <c r="AA1344" t="s">
        <v>268</v>
      </c>
      <c r="AB1344" t="s">
        <v>268</v>
      </c>
      <c r="AC1344" t="s">
        <v>268</v>
      </c>
      <c r="AD1344" t="s">
        <v>268</v>
      </c>
      <c r="AE1344" t="s">
        <v>287</v>
      </c>
      <c r="AF1344" t="s">
        <v>1811</v>
      </c>
      <c r="AG1344" t="s">
        <v>875</v>
      </c>
      <c r="AH1344" t="s">
        <v>1812</v>
      </c>
      <c r="AI1344" t="s">
        <v>578</v>
      </c>
      <c r="AJ1344" t="s">
        <v>268</v>
      </c>
      <c r="AK1344" t="s">
        <v>377</v>
      </c>
      <c r="AL1344" t="s">
        <v>268</v>
      </c>
      <c r="AM1344" t="s">
        <v>355</v>
      </c>
      <c r="AN1344" t="s">
        <v>268</v>
      </c>
      <c r="AO1344" t="s">
        <v>268</v>
      </c>
      <c r="AP1344" t="s">
        <v>268</v>
      </c>
      <c r="AQ1344" t="s">
        <v>268</v>
      </c>
      <c r="AR1344" t="s">
        <v>268</v>
      </c>
      <c r="AS1344" t="s">
        <v>268</v>
      </c>
      <c r="AT1344" t="s">
        <v>268</v>
      </c>
      <c r="AU1344" t="s">
        <v>268</v>
      </c>
      <c r="AV1344" t="s">
        <v>268</v>
      </c>
      <c r="AW1344" t="s">
        <v>268</v>
      </c>
      <c r="AX1344" t="s">
        <v>268</v>
      </c>
      <c r="AY1344" t="s">
        <v>268</v>
      </c>
      <c r="AZ1344" t="s">
        <v>268</v>
      </c>
      <c r="BA1344" t="s">
        <v>268</v>
      </c>
      <c r="BB1344" t="s">
        <v>268</v>
      </c>
      <c r="BC1344" t="s">
        <v>268</v>
      </c>
      <c r="BD1344" t="s">
        <v>268</v>
      </c>
      <c r="BE1344" t="s">
        <v>268</v>
      </c>
      <c r="BF1344" t="s">
        <v>268</v>
      </c>
      <c r="BG1344" t="s">
        <v>268</v>
      </c>
      <c r="BH1344" t="s">
        <v>268</v>
      </c>
      <c r="BI1344" t="s">
        <v>268</v>
      </c>
      <c r="BJ1344" t="s">
        <v>268</v>
      </c>
      <c r="BK1344" t="s">
        <v>268</v>
      </c>
      <c r="BL1344" t="s">
        <v>268</v>
      </c>
      <c r="BM1344" t="s">
        <v>268</v>
      </c>
      <c r="BN1344" t="s">
        <v>268</v>
      </c>
      <c r="BO1344" t="s">
        <v>268</v>
      </c>
      <c r="BP1344" t="s">
        <v>268</v>
      </c>
      <c r="BQ1344" t="s">
        <v>268</v>
      </c>
      <c r="BR1344" t="s">
        <v>268</v>
      </c>
      <c r="BS1344" t="s">
        <v>268</v>
      </c>
      <c r="BT1344" t="s">
        <v>268</v>
      </c>
      <c r="BU1344" t="s">
        <v>268</v>
      </c>
      <c r="BV1344" t="s">
        <v>268</v>
      </c>
      <c r="BW1344" t="s">
        <v>268</v>
      </c>
      <c r="BX1344" t="s">
        <v>268</v>
      </c>
      <c r="BY1344">
        <v>64</v>
      </c>
      <c r="BZ1344">
        <v>64</v>
      </c>
      <c r="CA1344" t="s">
        <v>142</v>
      </c>
      <c r="CB1344" s="356">
        <v>122</v>
      </c>
      <c r="CC1344" t="s">
        <v>876</v>
      </c>
      <c r="CD1344" t="s">
        <v>268</v>
      </c>
      <c r="CE1344" t="s">
        <v>268</v>
      </c>
      <c r="CF1344" t="s">
        <v>268</v>
      </c>
      <c r="CG1344" t="s">
        <v>268</v>
      </c>
      <c r="CH1344" t="s">
        <v>268</v>
      </c>
      <c r="CI1344" t="s">
        <v>268</v>
      </c>
      <c r="CJ1344" t="s">
        <v>268</v>
      </c>
      <c r="CK1344" t="s">
        <v>268</v>
      </c>
      <c r="CL1344" t="s">
        <v>268</v>
      </c>
      <c r="CM1344" t="s">
        <v>11224</v>
      </c>
      <c r="CN1344">
        <v>107.97</v>
      </c>
      <c r="CO1344" t="s">
        <v>268</v>
      </c>
      <c r="CP1344">
        <v>107.97</v>
      </c>
      <c r="CQ1344">
        <v>365</v>
      </c>
      <c r="CR1344" t="s">
        <v>878</v>
      </c>
      <c r="CS1344" t="s">
        <v>11225</v>
      </c>
      <c r="CT1344" t="s">
        <v>11226</v>
      </c>
      <c r="CU1344" t="s">
        <v>11227</v>
      </c>
      <c r="CV1344" t="s">
        <v>268</v>
      </c>
      <c r="CW1344" t="s">
        <v>268</v>
      </c>
      <c r="CX1344" t="s">
        <v>268</v>
      </c>
      <c r="CY1344" t="s">
        <v>268</v>
      </c>
      <c r="CZ1344" t="s">
        <v>268</v>
      </c>
      <c r="DA1344" t="s">
        <v>268</v>
      </c>
      <c r="DB1344" s="429">
        <f t="shared" si="266"/>
        <v>0</v>
      </c>
      <c r="DC1344" s="284">
        <f t="shared" si="267"/>
        <v>0</v>
      </c>
      <c r="DD1344" s="284">
        <f t="shared" si="268"/>
        <v>0</v>
      </c>
      <c r="DE1344" s="284">
        <f t="shared" si="269"/>
        <v>0</v>
      </c>
      <c r="DF1344" s="295">
        <f t="shared" si="270"/>
        <v>64</v>
      </c>
      <c r="DG1344" s="284">
        <f t="shared" si="271"/>
        <v>0</v>
      </c>
      <c r="DH1344" s="284">
        <f t="shared" si="272"/>
        <v>0</v>
      </c>
      <c r="DI1344" s="284">
        <f t="shared" si="273"/>
        <v>0</v>
      </c>
      <c r="DJ1344" s="284">
        <f t="shared" si="274"/>
        <v>0</v>
      </c>
      <c r="DK1344" s="295">
        <f t="shared" si="275"/>
        <v>1</v>
      </c>
      <c r="DL1344" s="297" t="str">
        <f t="shared" si="276"/>
        <v>A dispo.</v>
      </c>
      <c r="DM1344" s="430">
        <f>IFERROR(IF(CA1344="D",IF(DL1344="A dispo.",DF1344*VLOOKUP('DATI INPUT'!$F$27,TARIFFE_UD,4,FALSE),DF1344*VLOOKUP(DL1344,TARIFFE_UD,4,FALSE)),DF1344*VLOOKUP(CB1344-100,TARIFFE_UND,4,FALSE)),0)</f>
        <v>40.568622422104312</v>
      </c>
      <c r="DN1344" s="430">
        <f>IFERROR(IF(CA1344="D",IF(DL1344="A dispo.",DK1344*VLOOKUP('DATI INPUT'!$F$27,TARIFFE_UD,5,FALSE),DK1344*VLOOKUP(DL1344,TARIFFE_UD,5,FALSE)),DK1344*VLOOKUP(CB1344-100,TARIFFE_UND,5,FALSE)),0)</f>
        <v>67.397800635548478</v>
      </c>
      <c r="DO1344" s="431">
        <f t="shared" si="277"/>
        <v>-3.5769423472089557E-3</v>
      </c>
      <c r="DP1344" s="299">
        <f>IFERROR(IF(CA1344="D",IF(DL1344="A dispo.",DF1344*VLOOKUP('DATI INPUT'!$F$27,TARIFFE_UD,2,FALSE),DF1344*VLOOKUP(DL1344,TARIFFE_UD,2,FALSE)),DF1344*VLOOKUP(CB1344-100,TARIFFE_UND,2,FALSE)),0)</f>
        <v>50.684825522103353</v>
      </c>
      <c r="DQ1344" s="299">
        <f>IFERROR(IF(CA1344="D",IF(DL1344="A dispo.",DK1344*VLOOKUP('DATI INPUT'!$F$27,TARIFFE_UD,3,FALSE),DK1344*VLOOKUP(DL1344,TARIFFE_UD,3,FALSE)),DK1344*VLOOKUP(CB1344-100,TARIFFE_UND,3,FALSE)),0)</f>
        <v>60.367780403072892</v>
      </c>
      <c r="DR1344" s="299">
        <f t="shared" si="278"/>
        <v>111.05260592517624</v>
      </c>
    </row>
    <row r="1345" spans="1:122" x14ac:dyDescent="0.25">
      <c r="A1345" t="s">
        <v>10155</v>
      </c>
      <c r="B1345" t="s">
        <v>10150</v>
      </c>
      <c r="C1345" t="s">
        <v>1120</v>
      </c>
      <c r="D1345" t="s">
        <v>10151</v>
      </c>
      <c r="E1345" t="s">
        <v>268</v>
      </c>
      <c r="F1345" t="s">
        <v>156</v>
      </c>
      <c r="G1345" t="s">
        <v>10152</v>
      </c>
      <c r="H1345" t="s">
        <v>1372</v>
      </c>
      <c r="I1345" t="s">
        <v>332</v>
      </c>
      <c r="J1345" t="s">
        <v>156</v>
      </c>
      <c r="K1345" t="s">
        <v>10153</v>
      </c>
      <c r="L1345" t="s">
        <v>960</v>
      </c>
      <c r="M1345" t="s">
        <v>10154</v>
      </c>
      <c r="N1345" t="s">
        <v>984</v>
      </c>
      <c r="O1345" t="s">
        <v>873</v>
      </c>
      <c r="P1345" t="s">
        <v>613</v>
      </c>
      <c r="Q1345" t="s">
        <v>346</v>
      </c>
      <c r="R1345" t="s">
        <v>154</v>
      </c>
      <c r="S1345" t="s">
        <v>268</v>
      </c>
      <c r="T1345" t="s">
        <v>268</v>
      </c>
      <c r="U1345" t="s">
        <v>268</v>
      </c>
      <c r="V1345" t="s">
        <v>268</v>
      </c>
      <c r="W1345" t="s">
        <v>2661</v>
      </c>
      <c r="X1345" t="s">
        <v>2662</v>
      </c>
      <c r="Y1345" t="s">
        <v>268</v>
      </c>
      <c r="Z1345" t="s">
        <v>268</v>
      </c>
      <c r="AA1345" t="s">
        <v>268</v>
      </c>
      <c r="AB1345" t="s">
        <v>268</v>
      </c>
      <c r="AC1345" t="s">
        <v>268</v>
      </c>
      <c r="AD1345" t="s">
        <v>268</v>
      </c>
      <c r="AE1345" t="s">
        <v>287</v>
      </c>
      <c r="AF1345" t="s">
        <v>1811</v>
      </c>
      <c r="AG1345" t="s">
        <v>875</v>
      </c>
      <c r="AH1345" t="s">
        <v>1412</v>
      </c>
      <c r="AI1345" t="s">
        <v>909</v>
      </c>
      <c r="AJ1345" t="s">
        <v>268</v>
      </c>
      <c r="AK1345" t="s">
        <v>366</v>
      </c>
      <c r="AL1345" t="s">
        <v>268</v>
      </c>
      <c r="AM1345" t="s">
        <v>288</v>
      </c>
      <c r="AN1345" t="s">
        <v>268</v>
      </c>
      <c r="AO1345" t="s">
        <v>268</v>
      </c>
      <c r="AP1345" t="s">
        <v>268</v>
      </c>
      <c r="AQ1345" t="s">
        <v>268</v>
      </c>
      <c r="AR1345" t="s">
        <v>268</v>
      </c>
      <c r="AS1345" t="s">
        <v>268</v>
      </c>
      <c r="AT1345" t="s">
        <v>268</v>
      </c>
      <c r="AU1345" t="s">
        <v>268</v>
      </c>
      <c r="AV1345" t="s">
        <v>268</v>
      </c>
      <c r="AW1345" t="s">
        <v>268</v>
      </c>
      <c r="AX1345" t="s">
        <v>268</v>
      </c>
      <c r="AY1345" t="s">
        <v>268</v>
      </c>
      <c r="AZ1345" t="s">
        <v>268</v>
      </c>
      <c r="BA1345" t="s">
        <v>268</v>
      </c>
      <c r="BB1345" t="s">
        <v>268</v>
      </c>
      <c r="BC1345" t="s">
        <v>268</v>
      </c>
      <c r="BD1345" t="s">
        <v>268</v>
      </c>
      <c r="BE1345" t="s">
        <v>268</v>
      </c>
      <c r="BF1345" t="s">
        <v>268</v>
      </c>
      <c r="BG1345" t="s">
        <v>268</v>
      </c>
      <c r="BH1345" t="s">
        <v>268</v>
      </c>
      <c r="BI1345" t="s">
        <v>268</v>
      </c>
      <c r="BJ1345" t="s">
        <v>268</v>
      </c>
      <c r="BK1345" t="s">
        <v>268</v>
      </c>
      <c r="BL1345" t="s">
        <v>268</v>
      </c>
      <c r="BM1345" t="s">
        <v>268</v>
      </c>
      <c r="BN1345" t="s">
        <v>268</v>
      </c>
      <c r="BO1345" t="s">
        <v>268</v>
      </c>
      <c r="BP1345" t="s">
        <v>268</v>
      </c>
      <c r="BQ1345" t="s">
        <v>268</v>
      </c>
      <c r="BR1345" t="s">
        <v>268</v>
      </c>
      <c r="BS1345" t="s">
        <v>268</v>
      </c>
      <c r="BT1345" t="s">
        <v>268</v>
      </c>
      <c r="BU1345" t="s">
        <v>268</v>
      </c>
      <c r="BV1345" t="s">
        <v>268</v>
      </c>
      <c r="BW1345" t="s">
        <v>268</v>
      </c>
      <c r="BX1345" t="s">
        <v>268</v>
      </c>
      <c r="BY1345">
        <v>40</v>
      </c>
      <c r="BZ1345">
        <v>40</v>
      </c>
      <c r="CA1345" t="s">
        <v>142</v>
      </c>
      <c r="CB1345" s="356">
        <v>122</v>
      </c>
      <c r="CC1345" t="s">
        <v>876</v>
      </c>
      <c r="CD1345" t="s">
        <v>268</v>
      </c>
      <c r="CE1345" t="s">
        <v>268</v>
      </c>
      <c r="CF1345" s="356">
        <v>1</v>
      </c>
      <c r="CG1345" t="s">
        <v>268</v>
      </c>
      <c r="CH1345" t="s">
        <v>268</v>
      </c>
      <c r="CI1345" t="s">
        <v>268</v>
      </c>
      <c r="CJ1345" t="s">
        <v>268</v>
      </c>
      <c r="CK1345" t="s">
        <v>268</v>
      </c>
      <c r="CL1345" t="s">
        <v>268</v>
      </c>
      <c r="CM1345" t="s">
        <v>11224</v>
      </c>
      <c r="CN1345">
        <v>36.65</v>
      </c>
      <c r="CO1345" t="s">
        <v>268</v>
      </c>
      <c r="CP1345">
        <v>36.65</v>
      </c>
      <c r="CQ1345">
        <v>365</v>
      </c>
      <c r="CR1345" t="s">
        <v>878</v>
      </c>
      <c r="CS1345" t="s">
        <v>11225</v>
      </c>
      <c r="CT1345" t="s">
        <v>11226</v>
      </c>
      <c r="CU1345" t="s">
        <v>11227</v>
      </c>
      <c r="CV1345" t="s">
        <v>268</v>
      </c>
      <c r="CW1345" t="s">
        <v>268</v>
      </c>
      <c r="CX1345" t="s">
        <v>268</v>
      </c>
      <c r="CY1345" t="s">
        <v>268</v>
      </c>
      <c r="CZ1345" t="s">
        <v>268</v>
      </c>
      <c r="DA1345" t="s">
        <v>268</v>
      </c>
      <c r="DB1345" s="429">
        <f t="shared" si="266"/>
        <v>0</v>
      </c>
      <c r="DC1345" s="284">
        <f t="shared" si="267"/>
        <v>0</v>
      </c>
      <c r="DD1345" s="284">
        <f t="shared" si="268"/>
        <v>0</v>
      </c>
      <c r="DE1345" s="284">
        <f t="shared" si="269"/>
        <v>0</v>
      </c>
      <c r="DF1345" s="295">
        <f t="shared" si="270"/>
        <v>40</v>
      </c>
      <c r="DG1345" s="284">
        <f t="shared" si="271"/>
        <v>0</v>
      </c>
      <c r="DH1345" s="284">
        <f t="shared" si="272"/>
        <v>0</v>
      </c>
      <c r="DI1345" s="284">
        <f t="shared" si="273"/>
        <v>0</v>
      </c>
      <c r="DJ1345" s="284">
        <f t="shared" si="274"/>
        <v>0</v>
      </c>
      <c r="DK1345" s="295">
        <f t="shared" si="275"/>
        <v>1</v>
      </c>
      <c r="DL1345" s="297">
        <f t="shared" si="276"/>
        <v>1</v>
      </c>
      <c r="DM1345" s="430">
        <f>IFERROR(IF(CA1345="D",IF(DL1345="A dispo.",DF1345*VLOOKUP('DATI INPUT'!$F$27,TARIFFE_UD,4,FALSE),DF1345*VLOOKUP(DL1345,TARIFFE_UD,4,FALSE)),DF1345*VLOOKUP(CB1345-100,TARIFFE_UND,4,FALSE)),0)</f>
        <v>19.72085812185626</v>
      </c>
      <c r="DN1345" s="430">
        <f>IFERROR(IF(CA1345="D",IF(DL1345="A dispo.",DK1345*VLOOKUP('DATI INPUT'!$F$27,TARIFFE_UD,5,FALSE),DK1345*VLOOKUP(DL1345,TARIFFE_UD,5,FALSE)),DK1345*VLOOKUP(CB1345-100,TARIFFE_UND,5,FALSE)),0)</f>
        <v>16.930848468833439</v>
      </c>
      <c r="DO1345" s="431">
        <f t="shared" si="277"/>
        <v>1.7065906897002492E-3</v>
      </c>
      <c r="DP1345" s="299">
        <f>IFERROR(IF(CA1345="D",IF(DL1345="A dispo.",DF1345*VLOOKUP('DATI INPUT'!$F$27,TARIFFE_UD,2,FALSE),DF1345*VLOOKUP(DL1345,TARIFFE_UD,2,FALSE)),DF1345*VLOOKUP(CB1345-100,TARIFFE_UND,2,FALSE)),0)</f>
        <v>24.638456851022465</v>
      </c>
      <c r="DQ1345" s="299">
        <f>IFERROR(IF(CA1345="D",IF(DL1345="A dispo.",DK1345*VLOOKUP('DATI INPUT'!$F$27,TARIFFE_UD,3,FALSE),DK1345*VLOOKUP(DL1345,TARIFFE_UD,3,FALSE)),DK1345*VLOOKUP(CB1345-100,TARIFFE_UND,3,FALSE)),0)</f>
        <v>15.164853048114928</v>
      </c>
      <c r="DR1345" s="299">
        <f t="shared" si="278"/>
        <v>39.803309899137389</v>
      </c>
    </row>
    <row r="1346" spans="1:122" x14ac:dyDescent="0.25">
      <c r="A1346" t="s">
        <v>10156</v>
      </c>
      <c r="B1346" t="s">
        <v>10150</v>
      </c>
      <c r="C1346" t="s">
        <v>1121</v>
      </c>
      <c r="D1346" t="s">
        <v>10151</v>
      </c>
      <c r="E1346" t="s">
        <v>268</v>
      </c>
      <c r="F1346" t="s">
        <v>156</v>
      </c>
      <c r="G1346" t="s">
        <v>10152</v>
      </c>
      <c r="H1346" t="s">
        <v>1372</v>
      </c>
      <c r="I1346" t="s">
        <v>332</v>
      </c>
      <c r="J1346" t="s">
        <v>156</v>
      </c>
      <c r="K1346" t="s">
        <v>10153</v>
      </c>
      <c r="L1346" t="s">
        <v>960</v>
      </c>
      <c r="M1346" t="s">
        <v>10154</v>
      </c>
      <c r="N1346" t="s">
        <v>984</v>
      </c>
      <c r="O1346" t="s">
        <v>873</v>
      </c>
      <c r="P1346" t="s">
        <v>613</v>
      </c>
      <c r="Q1346" t="s">
        <v>346</v>
      </c>
      <c r="R1346" t="s">
        <v>154</v>
      </c>
      <c r="S1346" t="s">
        <v>268</v>
      </c>
      <c r="T1346" t="s">
        <v>268</v>
      </c>
      <c r="U1346" t="s">
        <v>268</v>
      </c>
      <c r="V1346" t="s">
        <v>268</v>
      </c>
      <c r="W1346" t="s">
        <v>2661</v>
      </c>
      <c r="X1346" t="s">
        <v>2662</v>
      </c>
      <c r="Y1346" t="s">
        <v>268</v>
      </c>
      <c r="Z1346" t="s">
        <v>268</v>
      </c>
      <c r="AA1346" t="s">
        <v>268</v>
      </c>
      <c r="AB1346" t="s">
        <v>268</v>
      </c>
      <c r="AC1346" t="s">
        <v>268</v>
      </c>
      <c r="AD1346" t="s">
        <v>268</v>
      </c>
      <c r="AE1346" t="s">
        <v>287</v>
      </c>
      <c r="AF1346" t="s">
        <v>1811</v>
      </c>
      <c r="AG1346" t="s">
        <v>875</v>
      </c>
      <c r="AH1346" t="s">
        <v>1412</v>
      </c>
      <c r="AI1346" t="s">
        <v>909</v>
      </c>
      <c r="AJ1346" t="s">
        <v>268</v>
      </c>
      <c r="AK1346" t="s">
        <v>377</v>
      </c>
      <c r="AL1346" t="s">
        <v>268</v>
      </c>
      <c r="AM1346" t="s">
        <v>411</v>
      </c>
      <c r="AN1346" t="s">
        <v>268</v>
      </c>
      <c r="AO1346" t="s">
        <v>268</v>
      </c>
      <c r="AP1346" t="s">
        <v>268</v>
      </c>
      <c r="AQ1346" t="s">
        <v>268</v>
      </c>
      <c r="AR1346" t="s">
        <v>268</v>
      </c>
      <c r="AS1346" t="s">
        <v>268</v>
      </c>
      <c r="AT1346" t="s">
        <v>268</v>
      </c>
      <c r="AU1346" t="s">
        <v>268</v>
      </c>
      <c r="AV1346" t="s">
        <v>268</v>
      </c>
      <c r="AW1346" t="s">
        <v>268</v>
      </c>
      <c r="AX1346" t="s">
        <v>268</v>
      </c>
      <c r="AY1346" t="s">
        <v>268</v>
      </c>
      <c r="AZ1346" t="s">
        <v>268</v>
      </c>
      <c r="BA1346" t="s">
        <v>268</v>
      </c>
      <c r="BB1346" t="s">
        <v>268</v>
      </c>
      <c r="BC1346" t="s">
        <v>268</v>
      </c>
      <c r="BD1346" t="s">
        <v>268</v>
      </c>
      <c r="BE1346" t="s">
        <v>268</v>
      </c>
      <c r="BF1346" t="s">
        <v>268</v>
      </c>
      <c r="BG1346" t="s">
        <v>268</v>
      </c>
      <c r="BH1346" t="s">
        <v>268</v>
      </c>
      <c r="BI1346" t="s">
        <v>268</v>
      </c>
      <c r="BJ1346" t="s">
        <v>268</v>
      </c>
      <c r="BK1346" t="s">
        <v>268</v>
      </c>
      <c r="BL1346" t="s">
        <v>268</v>
      </c>
      <c r="BM1346" t="s">
        <v>268</v>
      </c>
      <c r="BN1346" t="s">
        <v>268</v>
      </c>
      <c r="BO1346" t="s">
        <v>268</v>
      </c>
      <c r="BP1346" t="s">
        <v>268</v>
      </c>
      <c r="BQ1346" t="s">
        <v>268</v>
      </c>
      <c r="BR1346" t="s">
        <v>268</v>
      </c>
      <c r="BS1346" t="s">
        <v>268</v>
      </c>
      <c r="BT1346" t="s">
        <v>268</v>
      </c>
      <c r="BU1346" t="s">
        <v>268</v>
      </c>
      <c r="BV1346" t="s">
        <v>268</v>
      </c>
      <c r="BW1346" t="s">
        <v>268</v>
      </c>
      <c r="BX1346" t="s">
        <v>268</v>
      </c>
      <c r="BY1346">
        <v>78</v>
      </c>
      <c r="BZ1346">
        <v>78</v>
      </c>
      <c r="CA1346" t="s">
        <v>142</v>
      </c>
      <c r="CB1346" s="356">
        <v>123</v>
      </c>
      <c r="CC1346" t="s">
        <v>1817</v>
      </c>
      <c r="CD1346" t="s">
        <v>268</v>
      </c>
      <c r="CE1346" t="s">
        <v>268</v>
      </c>
      <c r="CF1346" s="356">
        <v>1</v>
      </c>
      <c r="CG1346" t="s">
        <v>268</v>
      </c>
      <c r="CH1346" t="s">
        <v>268</v>
      </c>
      <c r="CI1346" t="s">
        <v>268</v>
      </c>
      <c r="CJ1346" t="s">
        <v>268</v>
      </c>
      <c r="CK1346" t="s">
        <v>268</v>
      </c>
      <c r="CL1346" t="s">
        <v>268</v>
      </c>
      <c r="CM1346" t="s">
        <v>11224</v>
      </c>
      <c r="CN1346">
        <v>38.46</v>
      </c>
      <c r="CO1346" t="s">
        <v>268</v>
      </c>
      <c r="CP1346">
        <v>38.46</v>
      </c>
      <c r="CQ1346">
        <v>365</v>
      </c>
      <c r="CR1346" t="s">
        <v>878</v>
      </c>
      <c r="CS1346" t="s">
        <v>11225</v>
      </c>
      <c r="CT1346" t="s">
        <v>11226</v>
      </c>
      <c r="CU1346" t="s">
        <v>11227</v>
      </c>
      <c r="CV1346" t="s">
        <v>268</v>
      </c>
      <c r="CW1346" t="s">
        <v>268</v>
      </c>
      <c r="CX1346" t="s">
        <v>268</v>
      </c>
      <c r="CY1346" t="s">
        <v>268</v>
      </c>
      <c r="CZ1346" t="s">
        <v>268</v>
      </c>
      <c r="DA1346" t="s">
        <v>268</v>
      </c>
      <c r="DB1346" s="429">
        <f t="shared" si="266"/>
        <v>0</v>
      </c>
      <c r="DC1346" s="284">
        <f t="shared" si="267"/>
        <v>0</v>
      </c>
      <c r="DD1346" s="284">
        <f t="shared" si="268"/>
        <v>0</v>
      </c>
      <c r="DE1346" s="284">
        <f t="shared" si="269"/>
        <v>0</v>
      </c>
      <c r="DF1346" s="295">
        <f t="shared" si="270"/>
        <v>78</v>
      </c>
      <c r="DG1346" s="284">
        <f t="shared" si="271"/>
        <v>1</v>
      </c>
      <c r="DH1346" s="284">
        <f t="shared" si="272"/>
        <v>0</v>
      </c>
      <c r="DI1346" s="284">
        <f t="shared" si="273"/>
        <v>0</v>
      </c>
      <c r="DJ1346" s="284">
        <f t="shared" si="274"/>
        <v>0</v>
      </c>
      <c r="DK1346" s="295">
        <f t="shared" si="275"/>
        <v>0</v>
      </c>
      <c r="DL1346" s="297">
        <f t="shared" si="276"/>
        <v>1</v>
      </c>
      <c r="DM1346" s="430">
        <f>IFERROR(IF(CA1346="D",IF(DL1346="A dispo.",DF1346*VLOOKUP('DATI INPUT'!$F$27,TARIFFE_UD,4,FALSE),DF1346*VLOOKUP(DL1346,TARIFFE_UD,4,FALSE)),DF1346*VLOOKUP(CB1346-100,TARIFFE_UND,4,FALSE)),0)</f>
        <v>38.455673337619707</v>
      </c>
      <c r="DN1346" s="430">
        <f>IFERROR(IF(CA1346="D",IF(DL1346="A dispo.",DK1346*VLOOKUP('DATI INPUT'!$F$27,TARIFFE_UD,5,FALSE),DK1346*VLOOKUP(DL1346,TARIFFE_UD,5,FALSE)),DK1346*VLOOKUP(CB1346-100,TARIFFE_UND,5,FALSE)),0)</f>
        <v>0</v>
      </c>
      <c r="DO1346" s="431">
        <f t="shared" si="277"/>
        <v>-4.3266623802935555E-3</v>
      </c>
      <c r="DP1346" s="299">
        <f>IFERROR(IF(CA1346="D",IF(DL1346="A dispo.",DF1346*VLOOKUP('DATI INPUT'!$F$27,TARIFFE_UD,2,FALSE),DF1346*VLOOKUP(DL1346,TARIFFE_UD,2,FALSE)),DF1346*VLOOKUP(CB1346-100,TARIFFE_UND,2,FALSE)),0)</f>
        <v>48.044990859493808</v>
      </c>
      <c r="DQ1346" s="299">
        <f>IFERROR(IF(CA1346="D",IF(DL1346="A dispo.",DK1346*VLOOKUP('DATI INPUT'!$F$27,TARIFFE_UD,3,FALSE),DK1346*VLOOKUP(DL1346,TARIFFE_UD,3,FALSE)),DK1346*VLOOKUP(CB1346-100,TARIFFE_UND,3,FALSE)),0)</f>
        <v>0</v>
      </c>
      <c r="DR1346" s="299">
        <f t="shared" si="278"/>
        <v>48.044990859493808</v>
      </c>
    </row>
    <row r="1347" spans="1:122" x14ac:dyDescent="0.25">
      <c r="A1347" t="s">
        <v>10157</v>
      </c>
      <c r="B1347" t="s">
        <v>10150</v>
      </c>
      <c r="C1347" t="s">
        <v>1716</v>
      </c>
      <c r="D1347" t="s">
        <v>10151</v>
      </c>
      <c r="E1347" t="s">
        <v>268</v>
      </c>
      <c r="F1347" t="s">
        <v>156</v>
      </c>
      <c r="G1347" t="s">
        <v>10152</v>
      </c>
      <c r="H1347" t="s">
        <v>1372</v>
      </c>
      <c r="I1347" t="s">
        <v>332</v>
      </c>
      <c r="J1347" t="s">
        <v>156</v>
      </c>
      <c r="K1347" t="s">
        <v>10153</v>
      </c>
      <c r="L1347" t="s">
        <v>960</v>
      </c>
      <c r="M1347" t="s">
        <v>10154</v>
      </c>
      <c r="N1347" t="s">
        <v>984</v>
      </c>
      <c r="O1347" t="s">
        <v>873</v>
      </c>
      <c r="P1347" t="s">
        <v>613</v>
      </c>
      <c r="Q1347" t="s">
        <v>346</v>
      </c>
      <c r="R1347" t="s">
        <v>154</v>
      </c>
      <c r="S1347" t="s">
        <v>268</v>
      </c>
      <c r="T1347" t="s">
        <v>268</v>
      </c>
      <c r="U1347" t="s">
        <v>268</v>
      </c>
      <c r="V1347" t="s">
        <v>268</v>
      </c>
      <c r="W1347" t="s">
        <v>2661</v>
      </c>
      <c r="X1347" t="s">
        <v>2662</v>
      </c>
      <c r="Y1347" t="s">
        <v>268</v>
      </c>
      <c r="Z1347" t="s">
        <v>268</v>
      </c>
      <c r="AA1347" t="s">
        <v>268</v>
      </c>
      <c r="AB1347" t="s">
        <v>268</v>
      </c>
      <c r="AC1347" t="s">
        <v>268</v>
      </c>
      <c r="AD1347" t="s">
        <v>268</v>
      </c>
      <c r="AE1347" t="s">
        <v>287</v>
      </c>
      <c r="AF1347" t="s">
        <v>1811</v>
      </c>
      <c r="AG1347" t="s">
        <v>875</v>
      </c>
      <c r="AH1347" t="s">
        <v>1412</v>
      </c>
      <c r="AI1347" t="s">
        <v>909</v>
      </c>
      <c r="AJ1347" t="s">
        <v>268</v>
      </c>
      <c r="AK1347" t="s">
        <v>381</v>
      </c>
      <c r="AL1347" t="s">
        <v>268</v>
      </c>
      <c r="AM1347" t="s">
        <v>411</v>
      </c>
      <c r="AN1347" t="s">
        <v>268</v>
      </c>
      <c r="AO1347" t="s">
        <v>268</v>
      </c>
      <c r="AP1347" t="s">
        <v>268</v>
      </c>
      <c r="AQ1347" t="s">
        <v>268</v>
      </c>
      <c r="AR1347" t="s">
        <v>268</v>
      </c>
      <c r="AS1347" t="s">
        <v>268</v>
      </c>
      <c r="AT1347" t="s">
        <v>268</v>
      </c>
      <c r="AU1347" t="s">
        <v>268</v>
      </c>
      <c r="AV1347" t="s">
        <v>268</v>
      </c>
      <c r="AW1347" t="s">
        <v>268</v>
      </c>
      <c r="AX1347" t="s">
        <v>268</v>
      </c>
      <c r="AY1347" t="s">
        <v>268</v>
      </c>
      <c r="AZ1347" t="s">
        <v>268</v>
      </c>
      <c r="BA1347" t="s">
        <v>268</v>
      </c>
      <c r="BB1347" t="s">
        <v>268</v>
      </c>
      <c r="BC1347" t="s">
        <v>268</v>
      </c>
      <c r="BD1347" t="s">
        <v>268</v>
      </c>
      <c r="BE1347" t="s">
        <v>268</v>
      </c>
      <c r="BF1347" t="s">
        <v>268</v>
      </c>
      <c r="BG1347" t="s">
        <v>268</v>
      </c>
      <c r="BH1347" t="s">
        <v>268</v>
      </c>
      <c r="BI1347" t="s">
        <v>268</v>
      </c>
      <c r="BJ1347" t="s">
        <v>268</v>
      </c>
      <c r="BK1347" t="s">
        <v>268</v>
      </c>
      <c r="BL1347" t="s">
        <v>268</v>
      </c>
      <c r="BM1347" t="s">
        <v>268</v>
      </c>
      <c r="BN1347" t="s">
        <v>268</v>
      </c>
      <c r="BO1347" t="s">
        <v>268</v>
      </c>
      <c r="BP1347" t="s">
        <v>268</v>
      </c>
      <c r="BQ1347" t="s">
        <v>268</v>
      </c>
      <c r="BR1347" t="s">
        <v>268</v>
      </c>
      <c r="BS1347" t="s">
        <v>268</v>
      </c>
      <c r="BT1347" t="s">
        <v>268</v>
      </c>
      <c r="BU1347" t="s">
        <v>268</v>
      </c>
      <c r="BV1347" t="s">
        <v>268</v>
      </c>
      <c r="BW1347" t="s">
        <v>268</v>
      </c>
      <c r="BX1347" t="s">
        <v>268</v>
      </c>
      <c r="BY1347">
        <v>47</v>
      </c>
      <c r="BZ1347">
        <v>47</v>
      </c>
      <c r="CA1347" t="s">
        <v>142</v>
      </c>
      <c r="CB1347" s="356">
        <v>123</v>
      </c>
      <c r="CC1347" t="s">
        <v>1817</v>
      </c>
      <c r="CD1347" t="s">
        <v>268</v>
      </c>
      <c r="CE1347" t="s">
        <v>268</v>
      </c>
      <c r="CF1347" s="356">
        <v>1</v>
      </c>
      <c r="CG1347" t="s">
        <v>268</v>
      </c>
      <c r="CH1347" t="s">
        <v>268</v>
      </c>
      <c r="CI1347" t="s">
        <v>268</v>
      </c>
      <c r="CJ1347" t="s">
        <v>268</v>
      </c>
      <c r="CK1347" t="s">
        <v>268</v>
      </c>
      <c r="CL1347" t="s">
        <v>268</v>
      </c>
      <c r="CM1347" t="s">
        <v>11224</v>
      </c>
      <c r="CN1347">
        <v>23.17</v>
      </c>
      <c r="CO1347" t="s">
        <v>268</v>
      </c>
      <c r="CP1347">
        <v>23.17</v>
      </c>
      <c r="CQ1347">
        <v>365</v>
      </c>
      <c r="CR1347" t="s">
        <v>878</v>
      </c>
      <c r="CS1347" t="s">
        <v>11225</v>
      </c>
      <c r="CT1347" t="s">
        <v>11226</v>
      </c>
      <c r="CU1347" t="s">
        <v>11227</v>
      </c>
      <c r="CV1347" t="s">
        <v>268</v>
      </c>
      <c r="CW1347" t="s">
        <v>268</v>
      </c>
      <c r="CX1347" t="s">
        <v>268</v>
      </c>
      <c r="CY1347" t="s">
        <v>268</v>
      </c>
      <c r="CZ1347" t="s">
        <v>268</v>
      </c>
      <c r="DA1347" t="s">
        <v>268</v>
      </c>
      <c r="DB1347" s="429">
        <f t="shared" ref="DB1347:DB1410" si="279">IFERROR(VLOOKUP(CC1347,Rid_ud,2,FALSE),0)</f>
        <v>0</v>
      </c>
      <c r="DC1347" s="284">
        <f t="shared" ref="DC1347:DC1410" si="280">IFERROR(VLOOKUP(CG1347,rid,2,FALSE),0)</f>
        <v>0</v>
      </c>
      <c r="DD1347" s="284">
        <f t="shared" ref="DD1347:DD1410" si="281">IFERROR(VLOOKUP(CH1347,rid,2,FALSE),0)</f>
        <v>0</v>
      </c>
      <c r="DE1347" s="284">
        <f t="shared" ref="DE1347:DE1410" si="282">IFERROR(VLOOKUP(CI1347,rid,2,FALSE),0)</f>
        <v>0</v>
      </c>
      <c r="DF1347" s="295">
        <f t="shared" ref="DF1347:DF1410" si="283">((((BY1347-(BY1347*DB1347))-((BY1347-(BY1347*DB1347))*DC1347))-(((BY1347-(BY1347*DB1347))-((BY1347-(BY1347*DB1347))*DC1347))*DD1347))-((((BY1347-(BY1347*DB1347))-((BY1347-(BY1347*DB1347))*DC1347))-(((BY1347-(BY1347*DB1347))-((BY1347-(BY1347*DB1347))*DC1347))*DD1347))*DE1347))/365*CQ1347</f>
        <v>47</v>
      </c>
      <c r="DG1347" s="284">
        <f t="shared" ref="DG1347:DG1410" si="284">IFERROR(VLOOKUP(CC1347,Rid_ud,3,FALSE),0)</f>
        <v>1</v>
      </c>
      <c r="DH1347" s="284">
        <f t="shared" ref="DH1347:DH1410" si="285">IFERROR(VLOOKUP(CG1347,rid,3,FALSE),0)</f>
        <v>0</v>
      </c>
      <c r="DI1347" s="284">
        <f t="shared" ref="DI1347:DI1410" si="286">IFERROR(VLOOKUP(CH1347,rid,3,FALSE),0)</f>
        <v>0</v>
      </c>
      <c r="DJ1347" s="284">
        <f t="shared" ref="DJ1347:DJ1410" si="287">IFERROR(VLOOKUP(CI1347,rid,3,FALSE),0)</f>
        <v>0</v>
      </c>
      <c r="DK1347" s="295">
        <f t="shared" ref="DK1347:DK1410" si="288">IF(CA1347="D",(((1-(1*DG1347))-((1-(1*DG1347))*DH1347))-(((1-(1*DG1347))-((1-(1*DG1347))*DH1347))*DI1347))-((((1-(1*DG1347))-((1-(1*DG1347))*DH1347))-(((1-(1*DG1347))-((1-(1*DG1347))*DH1347))*DI1347))*DJ1347),(((BY1347-(BY1347*DG1347))-((BY1347-(BY1347*DG1347))*DH1347))-(((BY1347-(BY1347*DG1347))-((BY1347-(BY1347*DG1347))*DH1347))*DI1347))-((((BY1347-(BY1347*DG1347))-((BY1347-(BY1347*DG1347))*DH1347))-(((BY1347-(BY1347*DG1347))-((BY1347-(BY1347*DG1347))*DH1347))*DI1347))*DJ1347))/365*CQ1347</f>
        <v>0</v>
      </c>
      <c r="DL1347" s="297">
        <f t="shared" ref="DL1347:DL1410" si="289">IF(CA1347="D",IF(OR(CF1347&lt;1,CF1347=""),"A dispo.",IF(CF1347&gt;6,6,CF1347)),"")</f>
        <v>1</v>
      </c>
      <c r="DM1347" s="430">
        <f>IFERROR(IF(CA1347="D",IF(DL1347="A dispo.",DF1347*VLOOKUP('DATI INPUT'!$F$27,TARIFFE_UD,4,FALSE),DF1347*VLOOKUP(DL1347,TARIFFE_UD,4,FALSE)),DF1347*VLOOKUP(CB1347-100,TARIFFE_UND,4,FALSE)),0)</f>
        <v>23.172008293181108</v>
      </c>
      <c r="DN1347" s="430">
        <f>IFERROR(IF(CA1347="D",IF(DL1347="A dispo.",DK1347*VLOOKUP('DATI INPUT'!$F$27,TARIFFE_UD,5,FALSE),DK1347*VLOOKUP(DL1347,TARIFFE_UD,5,FALSE)),DK1347*VLOOKUP(CB1347-100,TARIFFE_UND,5,FALSE)),0)</f>
        <v>0</v>
      </c>
      <c r="DO1347" s="431">
        <f t="shared" ref="DO1347:DO1410" si="290">DM1347+DN1347-CP1347</f>
        <v>2.0082931811060689E-3</v>
      </c>
      <c r="DP1347" s="299">
        <f>IFERROR(IF(CA1347="D",IF(DL1347="A dispo.",DF1347*VLOOKUP('DATI INPUT'!$F$27,TARIFFE_UD,2,FALSE),DF1347*VLOOKUP(DL1347,TARIFFE_UD,2,FALSE)),DF1347*VLOOKUP(CB1347-100,TARIFFE_UND,2,FALSE)),0)</f>
        <v>28.950186799951396</v>
      </c>
      <c r="DQ1347" s="299">
        <f>IFERROR(IF(CA1347="D",IF(DL1347="A dispo.",DK1347*VLOOKUP('DATI INPUT'!$F$27,TARIFFE_UD,3,FALSE),DK1347*VLOOKUP(DL1347,TARIFFE_UD,3,FALSE)),DK1347*VLOOKUP(CB1347-100,TARIFFE_UND,3,FALSE)),0)</f>
        <v>0</v>
      </c>
      <c r="DR1347" s="299">
        <f t="shared" ref="DR1347:DR1410" si="291">DQ1347+DP1347</f>
        <v>28.950186799951396</v>
      </c>
    </row>
    <row r="1348" spans="1:122" x14ac:dyDescent="0.25">
      <c r="A1348" t="s">
        <v>10165</v>
      </c>
      <c r="B1348" t="s">
        <v>3423</v>
      </c>
      <c r="C1348" t="s">
        <v>10166</v>
      </c>
      <c r="D1348" t="s">
        <v>3425</v>
      </c>
      <c r="E1348" t="s">
        <v>268</v>
      </c>
      <c r="F1348" t="s">
        <v>156</v>
      </c>
      <c r="G1348" t="s">
        <v>3426</v>
      </c>
      <c r="H1348" t="s">
        <v>3427</v>
      </c>
      <c r="I1348" t="s">
        <v>3428</v>
      </c>
      <c r="J1348" t="s">
        <v>274</v>
      </c>
      <c r="K1348" t="s">
        <v>3429</v>
      </c>
      <c r="L1348" t="s">
        <v>984</v>
      </c>
      <c r="M1348" t="s">
        <v>3430</v>
      </c>
      <c r="N1348" t="s">
        <v>984</v>
      </c>
      <c r="O1348" t="s">
        <v>873</v>
      </c>
      <c r="P1348" t="s">
        <v>887</v>
      </c>
      <c r="Q1348" t="s">
        <v>282</v>
      </c>
      <c r="R1348" t="s">
        <v>154</v>
      </c>
      <c r="S1348" t="s">
        <v>268</v>
      </c>
      <c r="T1348" t="s">
        <v>268</v>
      </c>
      <c r="U1348" t="s">
        <v>268</v>
      </c>
      <c r="V1348" t="s">
        <v>268</v>
      </c>
      <c r="W1348" t="s">
        <v>10167</v>
      </c>
      <c r="X1348" t="s">
        <v>887</v>
      </c>
      <c r="Y1348" t="s">
        <v>282</v>
      </c>
      <c r="Z1348" t="s">
        <v>268</v>
      </c>
      <c r="AA1348" t="s">
        <v>268</v>
      </c>
      <c r="AB1348" t="s">
        <v>268</v>
      </c>
      <c r="AC1348" t="s">
        <v>268</v>
      </c>
      <c r="AD1348" t="s">
        <v>268</v>
      </c>
      <c r="AE1348" t="s">
        <v>287</v>
      </c>
      <c r="AF1348" t="s">
        <v>1811</v>
      </c>
      <c r="AG1348" t="s">
        <v>875</v>
      </c>
      <c r="AH1348" t="s">
        <v>1848</v>
      </c>
      <c r="AI1348" t="s">
        <v>755</v>
      </c>
      <c r="AJ1348" t="s">
        <v>268</v>
      </c>
      <c r="AK1348" t="s">
        <v>377</v>
      </c>
      <c r="AL1348" t="s">
        <v>268</v>
      </c>
      <c r="AM1348" t="s">
        <v>405</v>
      </c>
      <c r="AN1348" t="s">
        <v>268</v>
      </c>
      <c r="AO1348" t="s">
        <v>268</v>
      </c>
      <c r="AP1348" t="s">
        <v>268</v>
      </c>
      <c r="AQ1348" t="s">
        <v>268</v>
      </c>
      <c r="AR1348" t="s">
        <v>268</v>
      </c>
      <c r="AS1348" t="s">
        <v>268</v>
      </c>
      <c r="AT1348" t="s">
        <v>268</v>
      </c>
      <c r="AU1348" t="s">
        <v>268</v>
      </c>
      <c r="AV1348" t="s">
        <v>268</v>
      </c>
      <c r="AW1348" t="s">
        <v>268</v>
      </c>
      <c r="AX1348" t="s">
        <v>268</v>
      </c>
      <c r="AY1348" t="s">
        <v>268</v>
      </c>
      <c r="AZ1348" t="s">
        <v>268</v>
      </c>
      <c r="BA1348" t="s">
        <v>268</v>
      </c>
      <c r="BB1348" t="s">
        <v>268</v>
      </c>
      <c r="BC1348" t="s">
        <v>268</v>
      </c>
      <c r="BD1348" t="s">
        <v>268</v>
      </c>
      <c r="BE1348" t="s">
        <v>268</v>
      </c>
      <c r="BF1348" t="s">
        <v>268</v>
      </c>
      <c r="BG1348" t="s">
        <v>268</v>
      </c>
      <c r="BH1348" t="s">
        <v>268</v>
      </c>
      <c r="BI1348" t="s">
        <v>268</v>
      </c>
      <c r="BJ1348" t="s">
        <v>268</v>
      </c>
      <c r="BK1348" t="s">
        <v>268</v>
      </c>
      <c r="BL1348" t="s">
        <v>268</v>
      </c>
      <c r="BM1348" t="s">
        <v>268</v>
      </c>
      <c r="BN1348" t="s">
        <v>268</v>
      </c>
      <c r="BO1348" t="s">
        <v>268</v>
      </c>
      <c r="BP1348" t="s">
        <v>268</v>
      </c>
      <c r="BQ1348" t="s">
        <v>268</v>
      </c>
      <c r="BR1348" t="s">
        <v>268</v>
      </c>
      <c r="BS1348" t="s">
        <v>268</v>
      </c>
      <c r="BT1348" t="s">
        <v>268</v>
      </c>
      <c r="BU1348" t="s">
        <v>268</v>
      </c>
      <c r="BV1348" t="s">
        <v>268</v>
      </c>
      <c r="BW1348" t="s">
        <v>268</v>
      </c>
      <c r="BX1348" t="s">
        <v>268</v>
      </c>
      <c r="BY1348">
        <v>80</v>
      </c>
      <c r="BZ1348">
        <v>80</v>
      </c>
      <c r="CA1348" t="s">
        <v>142</v>
      </c>
      <c r="CB1348" s="356">
        <v>122</v>
      </c>
      <c r="CC1348" t="s">
        <v>876</v>
      </c>
      <c r="CD1348" t="s">
        <v>268</v>
      </c>
      <c r="CE1348" t="s">
        <v>268</v>
      </c>
      <c r="CF1348" s="356">
        <v>1</v>
      </c>
      <c r="CG1348" t="s">
        <v>268</v>
      </c>
      <c r="CH1348" t="s">
        <v>268</v>
      </c>
      <c r="CI1348" t="s">
        <v>268</v>
      </c>
      <c r="CJ1348" t="s">
        <v>268</v>
      </c>
      <c r="CK1348" t="s">
        <v>268</v>
      </c>
      <c r="CL1348" t="s">
        <v>268</v>
      </c>
      <c r="CM1348" t="s">
        <v>11224</v>
      </c>
      <c r="CN1348">
        <v>56.37</v>
      </c>
      <c r="CO1348" t="s">
        <v>268</v>
      </c>
      <c r="CP1348">
        <v>56.37</v>
      </c>
      <c r="CQ1348">
        <v>365</v>
      </c>
      <c r="CR1348" t="s">
        <v>878</v>
      </c>
      <c r="CS1348" t="s">
        <v>11225</v>
      </c>
      <c r="CT1348" t="s">
        <v>11226</v>
      </c>
      <c r="CU1348" t="s">
        <v>11227</v>
      </c>
      <c r="CV1348" t="s">
        <v>268</v>
      </c>
      <c r="CW1348" t="s">
        <v>268</v>
      </c>
      <c r="CX1348" t="s">
        <v>268</v>
      </c>
      <c r="CY1348" t="s">
        <v>268</v>
      </c>
      <c r="CZ1348" t="s">
        <v>268</v>
      </c>
      <c r="DA1348" t="s">
        <v>268</v>
      </c>
      <c r="DB1348" s="429">
        <f t="shared" si="279"/>
        <v>0</v>
      </c>
      <c r="DC1348" s="284">
        <f t="shared" si="280"/>
        <v>0</v>
      </c>
      <c r="DD1348" s="284">
        <f t="shared" si="281"/>
        <v>0</v>
      </c>
      <c r="DE1348" s="284">
        <f t="shared" si="282"/>
        <v>0</v>
      </c>
      <c r="DF1348" s="295">
        <f t="shared" si="283"/>
        <v>80</v>
      </c>
      <c r="DG1348" s="284">
        <f t="shared" si="284"/>
        <v>0</v>
      </c>
      <c r="DH1348" s="284">
        <f t="shared" si="285"/>
        <v>0</v>
      </c>
      <c r="DI1348" s="284">
        <f t="shared" si="286"/>
        <v>0</v>
      </c>
      <c r="DJ1348" s="284">
        <f t="shared" si="287"/>
        <v>0</v>
      </c>
      <c r="DK1348" s="295">
        <f t="shared" si="288"/>
        <v>1</v>
      </c>
      <c r="DL1348" s="297">
        <f t="shared" si="289"/>
        <v>1</v>
      </c>
      <c r="DM1348" s="430">
        <f>IFERROR(IF(CA1348="D",IF(DL1348="A dispo.",DF1348*VLOOKUP('DATI INPUT'!$F$27,TARIFFE_UD,4,FALSE),DF1348*VLOOKUP(DL1348,TARIFFE_UD,4,FALSE)),DF1348*VLOOKUP(CB1348-100,TARIFFE_UND,4,FALSE)),0)</f>
        <v>39.44171624371252</v>
      </c>
      <c r="DN1348" s="430">
        <f>IFERROR(IF(CA1348="D",IF(DL1348="A dispo.",DK1348*VLOOKUP('DATI INPUT'!$F$27,TARIFFE_UD,5,FALSE),DK1348*VLOOKUP(DL1348,TARIFFE_UD,5,FALSE)),DK1348*VLOOKUP(CB1348-100,TARIFFE_UND,5,FALSE)),0)</f>
        <v>16.930848468833439</v>
      </c>
      <c r="DO1348" s="431">
        <f t="shared" si="290"/>
        <v>2.5647125459613562E-3</v>
      </c>
      <c r="DP1348" s="299">
        <f>IFERROR(IF(CA1348="D",IF(DL1348="A dispo.",DF1348*VLOOKUP('DATI INPUT'!$F$27,TARIFFE_UD,2,FALSE),DF1348*VLOOKUP(DL1348,TARIFFE_UD,2,FALSE)),DF1348*VLOOKUP(CB1348-100,TARIFFE_UND,2,FALSE)),0)</f>
        <v>49.276913702044929</v>
      </c>
      <c r="DQ1348" s="299">
        <f>IFERROR(IF(CA1348="D",IF(DL1348="A dispo.",DK1348*VLOOKUP('DATI INPUT'!$F$27,TARIFFE_UD,3,FALSE),DK1348*VLOOKUP(DL1348,TARIFFE_UD,3,FALSE)),DK1348*VLOOKUP(CB1348-100,TARIFFE_UND,3,FALSE)),0)</f>
        <v>15.164853048114928</v>
      </c>
      <c r="DR1348" s="299">
        <f t="shared" si="291"/>
        <v>64.441766750159857</v>
      </c>
    </row>
    <row r="1349" spans="1:122" x14ac:dyDescent="0.25">
      <c r="A1349" t="s">
        <v>10168</v>
      </c>
      <c r="B1349" t="s">
        <v>10169</v>
      </c>
      <c r="C1349" t="s">
        <v>10170</v>
      </c>
      <c r="D1349" t="s">
        <v>10171</v>
      </c>
      <c r="E1349" t="s">
        <v>268</v>
      </c>
      <c r="F1349" t="s">
        <v>156</v>
      </c>
      <c r="G1349" t="s">
        <v>10172</v>
      </c>
      <c r="H1349" t="s">
        <v>5493</v>
      </c>
      <c r="I1349" t="s">
        <v>659</v>
      </c>
      <c r="J1349" t="s">
        <v>156</v>
      </c>
      <c r="K1349" t="s">
        <v>10173</v>
      </c>
      <c r="L1349" t="s">
        <v>984</v>
      </c>
      <c r="M1349" t="s">
        <v>11297</v>
      </c>
      <c r="N1349" t="s">
        <v>1307</v>
      </c>
      <c r="O1349" t="s">
        <v>1308</v>
      </c>
      <c r="P1349" t="s">
        <v>11298</v>
      </c>
      <c r="Q1349" t="s">
        <v>270</v>
      </c>
      <c r="R1349" t="s">
        <v>268</v>
      </c>
      <c r="S1349" t="s">
        <v>268</v>
      </c>
      <c r="T1349" t="s">
        <v>268</v>
      </c>
      <c r="U1349" t="s">
        <v>268</v>
      </c>
      <c r="V1349" t="s">
        <v>268</v>
      </c>
      <c r="W1349" t="s">
        <v>5521</v>
      </c>
      <c r="X1349" t="s">
        <v>2617</v>
      </c>
      <c r="Y1349" t="s">
        <v>280</v>
      </c>
      <c r="Z1349" t="s">
        <v>268</v>
      </c>
      <c r="AA1349" t="s">
        <v>268</v>
      </c>
      <c r="AB1349" t="s">
        <v>268</v>
      </c>
      <c r="AC1349" t="s">
        <v>268</v>
      </c>
      <c r="AD1349" t="s">
        <v>268</v>
      </c>
      <c r="AE1349" t="s">
        <v>268</v>
      </c>
      <c r="AF1349" t="s">
        <v>268</v>
      </c>
      <c r="AG1349" t="s">
        <v>268</v>
      </c>
      <c r="AH1349" t="s">
        <v>268</v>
      </c>
      <c r="AI1349" t="s">
        <v>268</v>
      </c>
      <c r="AJ1349" t="s">
        <v>268</v>
      </c>
      <c r="AK1349" t="s">
        <v>268</v>
      </c>
      <c r="AL1349" t="s">
        <v>268</v>
      </c>
      <c r="AM1349" t="s">
        <v>268</v>
      </c>
      <c r="AN1349" t="s">
        <v>268</v>
      </c>
      <c r="AO1349" t="s">
        <v>268</v>
      </c>
      <c r="AP1349" t="s">
        <v>268</v>
      </c>
      <c r="AQ1349" t="s">
        <v>268</v>
      </c>
      <c r="AR1349" t="s">
        <v>268</v>
      </c>
      <c r="AS1349" t="s">
        <v>268</v>
      </c>
      <c r="AT1349" t="s">
        <v>268</v>
      </c>
      <c r="AU1349" t="s">
        <v>268</v>
      </c>
      <c r="AV1349" t="s">
        <v>268</v>
      </c>
      <c r="AW1349" t="s">
        <v>268</v>
      </c>
      <c r="AX1349" t="s">
        <v>268</v>
      </c>
      <c r="AY1349" t="s">
        <v>268</v>
      </c>
      <c r="AZ1349" t="s">
        <v>268</v>
      </c>
      <c r="BA1349" t="s">
        <v>268</v>
      </c>
      <c r="BB1349" t="s">
        <v>268</v>
      </c>
      <c r="BC1349" t="s">
        <v>268</v>
      </c>
      <c r="BD1349" t="s">
        <v>268</v>
      </c>
      <c r="BE1349" t="s">
        <v>268</v>
      </c>
      <c r="BF1349" t="s">
        <v>268</v>
      </c>
      <c r="BG1349" t="s">
        <v>268</v>
      </c>
      <c r="BH1349" t="s">
        <v>268</v>
      </c>
      <c r="BI1349" t="s">
        <v>268</v>
      </c>
      <c r="BJ1349" t="s">
        <v>268</v>
      </c>
      <c r="BK1349" t="s">
        <v>268</v>
      </c>
      <c r="BL1349" t="s">
        <v>268</v>
      </c>
      <c r="BM1349" t="s">
        <v>268</v>
      </c>
      <c r="BN1349" t="s">
        <v>268</v>
      </c>
      <c r="BO1349" t="s">
        <v>268</v>
      </c>
      <c r="BP1349" t="s">
        <v>268</v>
      </c>
      <c r="BQ1349" t="s">
        <v>268</v>
      </c>
      <c r="BR1349" t="s">
        <v>268</v>
      </c>
      <c r="BS1349" t="s">
        <v>268</v>
      </c>
      <c r="BT1349" t="s">
        <v>268</v>
      </c>
      <c r="BU1349" t="s">
        <v>268</v>
      </c>
      <c r="BV1349" t="s">
        <v>268</v>
      </c>
      <c r="BW1349" t="s">
        <v>268</v>
      </c>
      <c r="BX1349" t="s">
        <v>268</v>
      </c>
      <c r="BY1349">
        <v>20</v>
      </c>
      <c r="BZ1349">
        <v>20</v>
      </c>
      <c r="CA1349" t="s">
        <v>142</v>
      </c>
      <c r="CB1349" s="356">
        <v>122</v>
      </c>
      <c r="CC1349" t="s">
        <v>876</v>
      </c>
      <c r="CD1349" t="s">
        <v>268</v>
      </c>
      <c r="CE1349" t="s">
        <v>268</v>
      </c>
      <c r="CF1349" t="s">
        <v>268</v>
      </c>
      <c r="CG1349" t="s">
        <v>268</v>
      </c>
      <c r="CH1349" t="s">
        <v>268</v>
      </c>
      <c r="CI1349" t="s">
        <v>268</v>
      </c>
      <c r="CJ1349" t="s">
        <v>268</v>
      </c>
      <c r="CK1349" t="s">
        <v>268</v>
      </c>
      <c r="CL1349" t="s">
        <v>268</v>
      </c>
      <c r="CM1349" t="s">
        <v>11224</v>
      </c>
      <c r="CN1349">
        <v>80.08</v>
      </c>
      <c r="CO1349" t="s">
        <v>268</v>
      </c>
      <c r="CP1349">
        <v>80.08</v>
      </c>
      <c r="CQ1349">
        <v>365</v>
      </c>
      <c r="CR1349" t="s">
        <v>878</v>
      </c>
      <c r="CS1349" t="s">
        <v>11225</v>
      </c>
      <c r="CT1349" t="s">
        <v>11226</v>
      </c>
      <c r="CU1349" t="s">
        <v>11227</v>
      </c>
      <c r="CV1349" t="s">
        <v>268</v>
      </c>
      <c r="CW1349" t="s">
        <v>268</v>
      </c>
      <c r="CX1349" t="s">
        <v>268</v>
      </c>
      <c r="CY1349" t="s">
        <v>268</v>
      </c>
      <c r="CZ1349" t="s">
        <v>268</v>
      </c>
      <c r="DA1349" t="s">
        <v>268</v>
      </c>
      <c r="DB1349" s="429">
        <f t="shared" si="279"/>
        <v>0</v>
      </c>
      <c r="DC1349" s="284">
        <f t="shared" si="280"/>
        <v>0</v>
      </c>
      <c r="DD1349" s="284">
        <f t="shared" si="281"/>
        <v>0</v>
      </c>
      <c r="DE1349" s="284">
        <f t="shared" si="282"/>
        <v>0</v>
      </c>
      <c r="DF1349" s="295">
        <f t="shared" si="283"/>
        <v>20</v>
      </c>
      <c r="DG1349" s="284">
        <f t="shared" si="284"/>
        <v>0</v>
      </c>
      <c r="DH1349" s="284">
        <f t="shared" si="285"/>
        <v>0</v>
      </c>
      <c r="DI1349" s="284">
        <f t="shared" si="286"/>
        <v>0</v>
      </c>
      <c r="DJ1349" s="284">
        <f t="shared" si="287"/>
        <v>0</v>
      </c>
      <c r="DK1349" s="295">
        <f t="shared" si="288"/>
        <v>1</v>
      </c>
      <c r="DL1349" s="297" t="str">
        <f t="shared" si="289"/>
        <v>A dispo.</v>
      </c>
      <c r="DM1349" s="430">
        <f>IFERROR(IF(CA1349="D",IF(DL1349="A dispo.",DF1349*VLOOKUP('DATI INPUT'!$F$27,TARIFFE_UD,4,FALSE),DF1349*VLOOKUP(DL1349,TARIFFE_UD,4,FALSE)),DF1349*VLOOKUP(CB1349-100,TARIFFE_UND,4,FALSE)),0)</f>
        <v>12.677694506907597</v>
      </c>
      <c r="DN1349" s="430">
        <f>IFERROR(IF(CA1349="D",IF(DL1349="A dispo.",DK1349*VLOOKUP('DATI INPUT'!$F$27,TARIFFE_UD,5,FALSE),DK1349*VLOOKUP(DL1349,TARIFFE_UD,5,FALSE)),DK1349*VLOOKUP(CB1349-100,TARIFFE_UND,5,FALSE)),0)</f>
        <v>67.397800635548478</v>
      </c>
      <c r="DO1349" s="431">
        <f t="shared" si="290"/>
        <v>-4.5048575439210481E-3</v>
      </c>
      <c r="DP1349" s="299">
        <f>IFERROR(IF(CA1349="D",IF(DL1349="A dispo.",DF1349*VLOOKUP('DATI INPUT'!$F$27,TARIFFE_UD,2,FALSE),DF1349*VLOOKUP(DL1349,TARIFFE_UD,2,FALSE)),DF1349*VLOOKUP(CB1349-100,TARIFFE_UND,2,FALSE)),0)</f>
        <v>15.839007975657298</v>
      </c>
      <c r="DQ1349" s="299">
        <f>IFERROR(IF(CA1349="D",IF(DL1349="A dispo.",DK1349*VLOOKUP('DATI INPUT'!$F$27,TARIFFE_UD,3,FALSE),DK1349*VLOOKUP(DL1349,TARIFFE_UD,3,FALSE)),DK1349*VLOOKUP(CB1349-100,TARIFFE_UND,3,FALSE)),0)</f>
        <v>60.367780403072892</v>
      </c>
      <c r="DR1349" s="299">
        <f t="shared" si="291"/>
        <v>76.206788378730195</v>
      </c>
    </row>
    <row r="1350" spans="1:122" x14ac:dyDescent="0.25">
      <c r="A1350" t="s">
        <v>10177</v>
      </c>
      <c r="B1350" t="s">
        <v>10169</v>
      </c>
      <c r="C1350" t="s">
        <v>10178</v>
      </c>
      <c r="D1350" t="s">
        <v>10171</v>
      </c>
      <c r="E1350" t="s">
        <v>268</v>
      </c>
      <c r="F1350" t="s">
        <v>156</v>
      </c>
      <c r="G1350" t="s">
        <v>10172</v>
      </c>
      <c r="H1350" t="s">
        <v>5493</v>
      </c>
      <c r="I1350" t="s">
        <v>659</v>
      </c>
      <c r="J1350" t="s">
        <v>156</v>
      </c>
      <c r="K1350" t="s">
        <v>10173</v>
      </c>
      <c r="L1350" t="s">
        <v>984</v>
      </c>
      <c r="M1350" t="s">
        <v>11297</v>
      </c>
      <c r="N1350" t="s">
        <v>1307</v>
      </c>
      <c r="O1350" t="s">
        <v>1308</v>
      </c>
      <c r="P1350" t="s">
        <v>11298</v>
      </c>
      <c r="Q1350" t="s">
        <v>270</v>
      </c>
      <c r="R1350" t="s">
        <v>268</v>
      </c>
      <c r="S1350" t="s">
        <v>268</v>
      </c>
      <c r="T1350" t="s">
        <v>268</v>
      </c>
      <c r="U1350" t="s">
        <v>268</v>
      </c>
      <c r="V1350" t="s">
        <v>268</v>
      </c>
      <c r="W1350" t="s">
        <v>5521</v>
      </c>
      <c r="X1350" t="s">
        <v>2617</v>
      </c>
      <c r="Y1350" t="s">
        <v>280</v>
      </c>
      <c r="Z1350" t="s">
        <v>268</v>
      </c>
      <c r="AA1350" t="s">
        <v>268</v>
      </c>
      <c r="AB1350" t="s">
        <v>268</v>
      </c>
      <c r="AC1350" t="s">
        <v>268</v>
      </c>
      <c r="AD1350" t="s">
        <v>268</v>
      </c>
      <c r="AE1350" t="s">
        <v>268</v>
      </c>
      <c r="AF1350" t="s">
        <v>268</v>
      </c>
      <c r="AG1350" t="s">
        <v>268</v>
      </c>
      <c r="AH1350" t="s">
        <v>268</v>
      </c>
      <c r="AI1350" t="s">
        <v>268</v>
      </c>
      <c r="AJ1350" t="s">
        <v>268</v>
      </c>
      <c r="AK1350" t="s">
        <v>268</v>
      </c>
      <c r="AL1350" t="s">
        <v>268</v>
      </c>
      <c r="AM1350" t="s">
        <v>268</v>
      </c>
      <c r="AN1350" t="s">
        <v>268</v>
      </c>
      <c r="AO1350" t="s">
        <v>268</v>
      </c>
      <c r="AP1350" t="s">
        <v>268</v>
      </c>
      <c r="AQ1350" t="s">
        <v>268</v>
      </c>
      <c r="AR1350" t="s">
        <v>268</v>
      </c>
      <c r="AS1350" t="s">
        <v>268</v>
      </c>
      <c r="AT1350" t="s">
        <v>268</v>
      </c>
      <c r="AU1350" t="s">
        <v>268</v>
      </c>
      <c r="AV1350" t="s">
        <v>268</v>
      </c>
      <c r="AW1350" t="s">
        <v>268</v>
      </c>
      <c r="AX1350" t="s">
        <v>268</v>
      </c>
      <c r="AY1350" t="s">
        <v>268</v>
      </c>
      <c r="AZ1350" t="s">
        <v>268</v>
      </c>
      <c r="BA1350" t="s">
        <v>268</v>
      </c>
      <c r="BB1350" t="s">
        <v>268</v>
      </c>
      <c r="BC1350" t="s">
        <v>268</v>
      </c>
      <c r="BD1350" t="s">
        <v>268</v>
      </c>
      <c r="BE1350" t="s">
        <v>268</v>
      </c>
      <c r="BF1350" t="s">
        <v>268</v>
      </c>
      <c r="BG1350" t="s">
        <v>268</v>
      </c>
      <c r="BH1350" t="s">
        <v>268</v>
      </c>
      <c r="BI1350" t="s">
        <v>268</v>
      </c>
      <c r="BJ1350" t="s">
        <v>268</v>
      </c>
      <c r="BK1350" t="s">
        <v>268</v>
      </c>
      <c r="BL1350" t="s">
        <v>268</v>
      </c>
      <c r="BM1350" t="s">
        <v>268</v>
      </c>
      <c r="BN1350" t="s">
        <v>268</v>
      </c>
      <c r="BO1350" t="s">
        <v>268</v>
      </c>
      <c r="BP1350" t="s">
        <v>268</v>
      </c>
      <c r="BQ1350" t="s">
        <v>268</v>
      </c>
      <c r="BR1350" t="s">
        <v>268</v>
      </c>
      <c r="BS1350" t="s">
        <v>268</v>
      </c>
      <c r="BT1350" t="s">
        <v>268</v>
      </c>
      <c r="BU1350" t="s">
        <v>268</v>
      </c>
      <c r="BV1350" t="s">
        <v>268</v>
      </c>
      <c r="BW1350" t="s">
        <v>268</v>
      </c>
      <c r="BX1350" t="s">
        <v>268</v>
      </c>
      <c r="BY1350">
        <v>11</v>
      </c>
      <c r="BZ1350">
        <v>11</v>
      </c>
      <c r="CA1350" t="s">
        <v>142</v>
      </c>
      <c r="CB1350" s="356">
        <v>123</v>
      </c>
      <c r="CC1350" t="s">
        <v>1817</v>
      </c>
      <c r="CD1350" t="s">
        <v>268</v>
      </c>
      <c r="CE1350" t="s">
        <v>268</v>
      </c>
      <c r="CF1350" t="s">
        <v>268</v>
      </c>
      <c r="CG1350" t="s">
        <v>268</v>
      </c>
      <c r="CH1350" t="s">
        <v>268</v>
      </c>
      <c r="CI1350" t="s">
        <v>268</v>
      </c>
      <c r="CJ1350" t="s">
        <v>268</v>
      </c>
      <c r="CK1350" t="s">
        <v>268</v>
      </c>
      <c r="CL1350" t="s">
        <v>268</v>
      </c>
      <c r="CM1350" t="s">
        <v>11224</v>
      </c>
      <c r="CN1350">
        <v>6.97</v>
      </c>
      <c r="CO1350" t="s">
        <v>268</v>
      </c>
      <c r="CP1350">
        <v>6.97</v>
      </c>
      <c r="CQ1350">
        <v>365</v>
      </c>
      <c r="CR1350" t="s">
        <v>878</v>
      </c>
      <c r="CS1350" t="s">
        <v>11225</v>
      </c>
      <c r="CT1350" t="s">
        <v>11226</v>
      </c>
      <c r="CU1350" t="s">
        <v>11227</v>
      </c>
      <c r="CV1350" t="s">
        <v>268</v>
      </c>
      <c r="CW1350" t="s">
        <v>268</v>
      </c>
      <c r="CX1350" t="s">
        <v>268</v>
      </c>
      <c r="CY1350" t="s">
        <v>268</v>
      </c>
      <c r="CZ1350" t="s">
        <v>268</v>
      </c>
      <c r="DA1350" t="s">
        <v>268</v>
      </c>
      <c r="DB1350" s="429">
        <f t="shared" si="279"/>
        <v>0</v>
      </c>
      <c r="DC1350" s="284">
        <f t="shared" si="280"/>
        <v>0</v>
      </c>
      <c r="DD1350" s="284">
        <f t="shared" si="281"/>
        <v>0</v>
      </c>
      <c r="DE1350" s="284">
        <f t="shared" si="282"/>
        <v>0</v>
      </c>
      <c r="DF1350" s="295">
        <f t="shared" si="283"/>
        <v>11</v>
      </c>
      <c r="DG1350" s="284">
        <f t="shared" si="284"/>
        <v>1</v>
      </c>
      <c r="DH1350" s="284">
        <f t="shared" si="285"/>
        <v>0</v>
      </c>
      <c r="DI1350" s="284">
        <f t="shared" si="286"/>
        <v>0</v>
      </c>
      <c r="DJ1350" s="284">
        <f t="shared" si="287"/>
        <v>0</v>
      </c>
      <c r="DK1350" s="295">
        <f t="shared" si="288"/>
        <v>0</v>
      </c>
      <c r="DL1350" s="297" t="str">
        <f t="shared" si="289"/>
        <v>A dispo.</v>
      </c>
      <c r="DM1350" s="430">
        <f>IFERROR(IF(CA1350="D",IF(DL1350="A dispo.",DF1350*VLOOKUP('DATI INPUT'!$F$27,TARIFFE_UD,4,FALSE),DF1350*VLOOKUP(DL1350,TARIFFE_UD,4,FALSE)),DF1350*VLOOKUP(CB1350-100,TARIFFE_UND,4,FALSE)),0)</f>
        <v>6.9727319787991782</v>
      </c>
      <c r="DN1350" s="430">
        <f>IFERROR(IF(CA1350="D",IF(DL1350="A dispo.",DK1350*VLOOKUP('DATI INPUT'!$F$27,TARIFFE_UD,5,FALSE),DK1350*VLOOKUP(DL1350,TARIFFE_UD,5,FALSE)),DK1350*VLOOKUP(CB1350-100,TARIFFE_UND,5,FALSE)),0)</f>
        <v>0</v>
      </c>
      <c r="DO1350" s="431">
        <f t="shared" si="290"/>
        <v>2.7319787991784139E-3</v>
      </c>
      <c r="DP1350" s="299">
        <f>IFERROR(IF(CA1350="D",IF(DL1350="A dispo.",DF1350*VLOOKUP('DATI INPUT'!$F$27,TARIFFE_UD,2,FALSE),DF1350*VLOOKUP(DL1350,TARIFFE_UD,2,FALSE)),DF1350*VLOOKUP(CB1350-100,TARIFFE_UND,2,FALSE)),0)</f>
        <v>8.7114543866115142</v>
      </c>
      <c r="DQ1350" s="299">
        <f>IFERROR(IF(CA1350="D",IF(DL1350="A dispo.",DK1350*VLOOKUP('DATI INPUT'!$F$27,TARIFFE_UD,3,FALSE),DK1350*VLOOKUP(DL1350,TARIFFE_UD,3,FALSE)),DK1350*VLOOKUP(CB1350-100,TARIFFE_UND,3,FALSE)),0)</f>
        <v>0</v>
      </c>
      <c r="DR1350" s="299">
        <f t="shared" si="291"/>
        <v>8.7114543866115142</v>
      </c>
    </row>
    <row r="1351" spans="1:122" x14ac:dyDescent="0.25">
      <c r="A1351" t="s">
        <v>10179</v>
      </c>
      <c r="B1351" t="s">
        <v>10180</v>
      </c>
      <c r="C1351" t="s">
        <v>1718</v>
      </c>
      <c r="D1351" t="s">
        <v>10181</v>
      </c>
      <c r="E1351" t="s">
        <v>268</v>
      </c>
      <c r="F1351" t="s">
        <v>156</v>
      </c>
      <c r="G1351" t="s">
        <v>10182</v>
      </c>
      <c r="H1351" t="s">
        <v>4184</v>
      </c>
      <c r="I1351" t="s">
        <v>326</v>
      </c>
      <c r="J1351" t="s">
        <v>274</v>
      </c>
      <c r="K1351" t="s">
        <v>10183</v>
      </c>
      <c r="L1351" t="s">
        <v>871</v>
      </c>
      <c r="M1351" t="s">
        <v>10184</v>
      </c>
      <c r="N1351" t="s">
        <v>984</v>
      </c>
      <c r="O1351" t="s">
        <v>873</v>
      </c>
      <c r="P1351" t="s">
        <v>2241</v>
      </c>
      <c r="Q1351" t="s">
        <v>368</v>
      </c>
      <c r="R1351" t="s">
        <v>268</v>
      </c>
      <c r="S1351" t="s">
        <v>268</v>
      </c>
      <c r="T1351" t="s">
        <v>268</v>
      </c>
      <c r="U1351" t="s">
        <v>268</v>
      </c>
      <c r="V1351" t="s">
        <v>268</v>
      </c>
      <c r="W1351" t="s">
        <v>8616</v>
      </c>
      <c r="X1351" t="s">
        <v>2241</v>
      </c>
      <c r="Y1351" t="s">
        <v>282</v>
      </c>
      <c r="Z1351" t="s">
        <v>268</v>
      </c>
      <c r="AA1351" t="s">
        <v>268</v>
      </c>
      <c r="AB1351" t="s">
        <v>268</v>
      </c>
      <c r="AC1351" t="s">
        <v>268</v>
      </c>
      <c r="AD1351" t="s">
        <v>268</v>
      </c>
      <c r="AE1351" t="s">
        <v>268</v>
      </c>
      <c r="AF1351" t="s">
        <v>268</v>
      </c>
      <c r="AG1351" t="s">
        <v>268</v>
      </c>
      <c r="AH1351" t="s">
        <v>268</v>
      </c>
      <c r="AI1351" t="s">
        <v>268</v>
      </c>
      <c r="AJ1351" t="s">
        <v>268</v>
      </c>
      <c r="AK1351" t="s">
        <v>268</v>
      </c>
      <c r="AL1351" t="s">
        <v>268</v>
      </c>
      <c r="AM1351" t="s">
        <v>268</v>
      </c>
      <c r="AN1351" t="s">
        <v>268</v>
      </c>
      <c r="AO1351" t="s">
        <v>268</v>
      </c>
      <c r="AP1351" t="s">
        <v>268</v>
      </c>
      <c r="AQ1351" t="s">
        <v>268</v>
      </c>
      <c r="AR1351" t="s">
        <v>268</v>
      </c>
      <c r="AS1351" t="s">
        <v>268</v>
      </c>
      <c r="AT1351" t="s">
        <v>268</v>
      </c>
      <c r="AU1351" t="s">
        <v>268</v>
      </c>
      <c r="AV1351" t="s">
        <v>268</v>
      </c>
      <c r="AW1351" t="s">
        <v>268</v>
      </c>
      <c r="AX1351" t="s">
        <v>268</v>
      </c>
      <c r="AY1351" t="s">
        <v>268</v>
      </c>
      <c r="AZ1351" t="s">
        <v>268</v>
      </c>
      <c r="BA1351" t="s">
        <v>268</v>
      </c>
      <c r="BB1351" t="s">
        <v>268</v>
      </c>
      <c r="BC1351" t="s">
        <v>268</v>
      </c>
      <c r="BD1351" t="s">
        <v>268</v>
      </c>
      <c r="BE1351" t="s">
        <v>268</v>
      </c>
      <c r="BF1351" t="s">
        <v>268</v>
      </c>
      <c r="BG1351" t="s">
        <v>268</v>
      </c>
      <c r="BH1351" t="s">
        <v>268</v>
      </c>
      <c r="BI1351" t="s">
        <v>268</v>
      </c>
      <c r="BJ1351" t="s">
        <v>268</v>
      </c>
      <c r="BK1351" t="s">
        <v>268</v>
      </c>
      <c r="BL1351" t="s">
        <v>268</v>
      </c>
      <c r="BM1351" t="s">
        <v>268</v>
      </c>
      <c r="BN1351" t="s">
        <v>268</v>
      </c>
      <c r="BO1351" t="s">
        <v>268</v>
      </c>
      <c r="BP1351" t="s">
        <v>268</v>
      </c>
      <c r="BQ1351" t="s">
        <v>268</v>
      </c>
      <c r="BR1351" t="s">
        <v>268</v>
      </c>
      <c r="BS1351" t="s">
        <v>268</v>
      </c>
      <c r="BT1351" t="s">
        <v>268</v>
      </c>
      <c r="BU1351" t="s">
        <v>268</v>
      </c>
      <c r="BV1351" t="s">
        <v>268</v>
      </c>
      <c r="BW1351" t="s">
        <v>268</v>
      </c>
      <c r="BX1351" t="s">
        <v>268</v>
      </c>
      <c r="BY1351">
        <v>140</v>
      </c>
      <c r="BZ1351">
        <v>140</v>
      </c>
      <c r="CA1351" t="s">
        <v>142</v>
      </c>
      <c r="CB1351" s="356">
        <v>122</v>
      </c>
      <c r="CC1351" t="s">
        <v>876</v>
      </c>
      <c r="CD1351" t="s">
        <v>268</v>
      </c>
      <c r="CE1351" t="s">
        <v>268</v>
      </c>
      <c r="CF1351" s="356">
        <v>1</v>
      </c>
      <c r="CG1351" t="s">
        <v>268</v>
      </c>
      <c r="CH1351" t="s">
        <v>268</v>
      </c>
      <c r="CI1351" t="s">
        <v>268</v>
      </c>
      <c r="CJ1351" t="s">
        <v>268</v>
      </c>
      <c r="CK1351" t="s">
        <v>268</v>
      </c>
      <c r="CL1351" t="s">
        <v>10185</v>
      </c>
      <c r="CM1351" t="s">
        <v>11224</v>
      </c>
      <c r="CN1351">
        <v>85.95</v>
      </c>
      <c r="CO1351" t="s">
        <v>268</v>
      </c>
      <c r="CP1351">
        <v>85.95</v>
      </c>
      <c r="CQ1351">
        <v>365</v>
      </c>
      <c r="CR1351" t="s">
        <v>878</v>
      </c>
      <c r="CS1351" t="s">
        <v>11225</v>
      </c>
      <c r="CT1351" t="s">
        <v>11226</v>
      </c>
      <c r="CU1351" t="s">
        <v>11227</v>
      </c>
      <c r="CV1351" t="s">
        <v>268</v>
      </c>
      <c r="CW1351" t="s">
        <v>268</v>
      </c>
      <c r="CX1351" t="s">
        <v>268</v>
      </c>
      <c r="CY1351" t="s">
        <v>268</v>
      </c>
      <c r="CZ1351" t="s">
        <v>268</v>
      </c>
      <c r="DA1351" t="s">
        <v>268</v>
      </c>
      <c r="DB1351" s="429">
        <f t="shared" si="279"/>
        <v>0</v>
      </c>
      <c r="DC1351" s="284">
        <f t="shared" si="280"/>
        <v>0</v>
      </c>
      <c r="DD1351" s="284">
        <f t="shared" si="281"/>
        <v>0</v>
      </c>
      <c r="DE1351" s="284">
        <f t="shared" si="282"/>
        <v>0</v>
      </c>
      <c r="DF1351" s="295">
        <f t="shared" si="283"/>
        <v>140</v>
      </c>
      <c r="DG1351" s="284">
        <f t="shared" si="284"/>
        <v>0</v>
      </c>
      <c r="DH1351" s="284">
        <f t="shared" si="285"/>
        <v>0</v>
      </c>
      <c r="DI1351" s="284">
        <f t="shared" si="286"/>
        <v>0</v>
      </c>
      <c r="DJ1351" s="284">
        <f t="shared" si="287"/>
        <v>0</v>
      </c>
      <c r="DK1351" s="295">
        <f t="shared" si="288"/>
        <v>1</v>
      </c>
      <c r="DL1351" s="297">
        <f t="shared" si="289"/>
        <v>1</v>
      </c>
      <c r="DM1351" s="430">
        <f>IFERROR(IF(CA1351="D",IF(DL1351="A dispo.",DF1351*VLOOKUP('DATI INPUT'!$F$27,TARIFFE_UD,4,FALSE),DF1351*VLOOKUP(DL1351,TARIFFE_UD,4,FALSE)),DF1351*VLOOKUP(CB1351-100,TARIFFE_UND,4,FALSE)),0)</f>
        <v>69.023003426496913</v>
      </c>
      <c r="DN1351" s="430">
        <f>IFERROR(IF(CA1351="D",IF(DL1351="A dispo.",DK1351*VLOOKUP('DATI INPUT'!$F$27,TARIFFE_UD,5,FALSE),DK1351*VLOOKUP(DL1351,TARIFFE_UD,5,FALSE)),DK1351*VLOOKUP(CB1351-100,TARIFFE_UND,5,FALSE)),0)</f>
        <v>16.930848468833439</v>
      </c>
      <c r="DO1351" s="431">
        <f t="shared" si="290"/>
        <v>3.8518953303565695E-3</v>
      </c>
      <c r="DP1351" s="299">
        <f>IFERROR(IF(CA1351="D",IF(DL1351="A dispo.",DF1351*VLOOKUP('DATI INPUT'!$F$27,TARIFFE_UD,2,FALSE),DF1351*VLOOKUP(DL1351,TARIFFE_UD,2,FALSE)),DF1351*VLOOKUP(CB1351-100,TARIFFE_UND,2,FALSE)),0)</f>
        <v>86.234598978578632</v>
      </c>
      <c r="DQ1351" s="299">
        <f>IFERROR(IF(CA1351="D",IF(DL1351="A dispo.",DK1351*VLOOKUP('DATI INPUT'!$F$27,TARIFFE_UD,3,FALSE),DK1351*VLOOKUP(DL1351,TARIFFE_UD,3,FALSE)),DK1351*VLOOKUP(CB1351-100,TARIFFE_UND,3,FALSE)),0)</f>
        <v>15.164853048114928</v>
      </c>
      <c r="DR1351" s="299">
        <f t="shared" si="291"/>
        <v>101.39945202669355</v>
      </c>
    </row>
    <row r="1352" spans="1:122" x14ac:dyDescent="0.25">
      <c r="A1352" t="s">
        <v>10186</v>
      </c>
      <c r="B1352" t="s">
        <v>10180</v>
      </c>
      <c r="C1352" t="s">
        <v>1719</v>
      </c>
      <c r="D1352" t="s">
        <v>10181</v>
      </c>
      <c r="E1352" t="s">
        <v>268</v>
      </c>
      <c r="F1352" t="s">
        <v>156</v>
      </c>
      <c r="G1352" t="s">
        <v>10182</v>
      </c>
      <c r="H1352" t="s">
        <v>4184</v>
      </c>
      <c r="I1352" t="s">
        <v>326</v>
      </c>
      <c r="J1352" t="s">
        <v>274</v>
      </c>
      <c r="K1352" t="s">
        <v>10183</v>
      </c>
      <c r="L1352" t="s">
        <v>871</v>
      </c>
      <c r="M1352" t="s">
        <v>10184</v>
      </c>
      <c r="N1352" t="s">
        <v>984</v>
      </c>
      <c r="O1352" t="s">
        <v>873</v>
      </c>
      <c r="P1352" t="s">
        <v>2241</v>
      </c>
      <c r="Q1352" t="s">
        <v>368</v>
      </c>
      <c r="R1352" t="s">
        <v>268</v>
      </c>
      <c r="S1352" t="s">
        <v>268</v>
      </c>
      <c r="T1352" t="s">
        <v>268</v>
      </c>
      <c r="U1352" t="s">
        <v>268</v>
      </c>
      <c r="V1352" t="s">
        <v>268</v>
      </c>
      <c r="W1352" t="s">
        <v>10184</v>
      </c>
      <c r="X1352" t="s">
        <v>2241</v>
      </c>
      <c r="Y1352" t="s">
        <v>368</v>
      </c>
      <c r="Z1352" t="s">
        <v>268</v>
      </c>
      <c r="AA1352" t="s">
        <v>268</v>
      </c>
      <c r="AB1352" t="s">
        <v>268</v>
      </c>
      <c r="AC1352" t="s">
        <v>268</v>
      </c>
      <c r="AD1352" t="s">
        <v>268</v>
      </c>
      <c r="AE1352" t="s">
        <v>268</v>
      </c>
      <c r="AF1352" t="s">
        <v>268</v>
      </c>
      <c r="AG1352" t="s">
        <v>268</v>
      </c>
      <c r="AH1352" t="s">
        <v>268</v>
      </c>
      <c r="AI1352" t="s">
        <v>268</v>
      </c>
      <c r="AJ1352" t="s">
        <v>268</v>
      </c>
      <c r="AK1352" t="s">
        <v>268</v>
      </c>
      <c r="AL1352" t="s">
        <v>268</v>
      </c>
      <c r="AM1352" t="s">
        <v>268</v>
      </c>
      <c r="AN1352" t="s">
        <v>268</v>
      </c>
      <c r="AO1352" t="s">
        <v>268</v>
      </c>
      <c r="AP1352" t="s">
        <v>268</v>
      </c>
      <c r="AQ1352" t="s">
        <v>268</v>
      </c>
      <c r="AR1352" t="s">
        <v>268</v>
      </c>
      <c r="AS1352" t="s">
        <v>268</v>
      </c>
      <c r="AT1352" t="s">
        <v>268</v>
      </c>
      <c r="AU1352" t="s">
        <v>268</v>
      </c>
      <c r="AV1352" t="s">
        <v>268</v>
      </c>
      <c r="AW1352" t="s">
        <v>268</v>
      </c>
      <c r="AX1352" t="s">
        <v>268</v>
      </c>
      <c r="AY1352" t="s">
        <v>268</v>
      </c>
      <c r="AZ1352" t="s">
        <v>268</v>
      </c>
      <c r="BA1352" t="s">
        <v>268</v>
      </c>
      <c r="BB1352" t="s">
        <v>268</v>
      </c>
      <c r="BC1352" t="s">
        <v>268</v>
      </c>
      <c r="BD1352" t="s">
        <v>268</v>
      </c>
      <c r="BE1352" t="s">
        <v>268</v>
      </c>
      <c r="BF1352" t="s">
        <v>268</v>
      </c>
      <c r="BG1352" t="s">
        <v>268</v>
      </c>
      <c r="BH1352" t="s">
        <v>268</v>
      </c>
      <c r="BI1352" t="s">
        <v>268</v>
      </c>
      <c r="BJ1352" t="s">
        <v>268</v>
      </c>
      <c r="BK1352" t="s">
        <v>268</v>
      </c>
      <c r="BL1352" t="s">
        <v>268</v>
      </c>
      <c r="BM1352" t="s">
        <v>268</v>
      </c>
      <c r="BN1352" t="s">
        <v>268</v>
      </c>
      <c r="BO1352" t="s">
        <v>268</v>
      </c>
      <c r="BP1352" t="s">
        <v>268</v>
      </c>
      <c r="BQ1352" t="s">
        <v>268</v>
      </c>
      <c r="BR1352" t="s">
        <v>268</v>
      </c>
      <c r="BS1352" t="s">
        <v>268</v>
      </c>
      <c r="BT1352" t="s">
        <v>268</v>
      </c>
      <c r="BU1352" t="s">
        <v>268</v>
      </c>
      <c r="BV1352" t="s">
        <v>268</v>
      </c>
      <c r="BW1352" t="s">
        <v>268</v>
      </c>
      <c r="BX1352" t="s">
        <v>268</v>
      </c>
      <c r="BY1352">
        <v>80</v>
      </c>
      <c r="BZ1352">
        <v>80</v>
      </c>
      <c r="CA1352" t="s">
        <v>142</v>
      </c>
      <c r="CB1352" s="356">
        <v>122</v>
      </c>
      <c r="CC1352" t="s">
        <v>876</v>
      </c>
      <c r="CD1352" t="s">
        <v>268</v>
      </c>
      <c r="CE1352" t="s">
        <v>268</v>
      </c>
      <c r="CF1352" s="356">
        <v>1</v>
      </c>
      <c r="CG1352" t="s">
        <v>268</v>
      </c>
      <c r="CH1352" t="s">
        <v>268</v>
      </c>
      <c r="CI1352" t="s">
        <v>268</v>
      </c>
      <c r="CJ1352" t="s">
        <v>268</v>
      </c>
      <c r="CK1352" t="s">
        <v>268</v>
      </c>
      <c r="CL1352" t="s">
        <v>10187</v>
      </c>
      <c r="CM1352" t="s">
        <v>11224</v>
      </c>
      <c r="CN1352">
        <v>56.37</v>
      </c>
      <c r="CO1352" t="s">
        <v>268</v>
      </c>
      <c r="CP1352">
        <v>56.37</v>
      </c>
      <c r="CQ1352">
        <v>365</v>
      </c>
      <c r="CR1352" t="s">
        <v>878</v>
      </c>
      <c r="CS1352" t="s">
        <v>11225</v>
      </c>
      <c r="CT1352" t="s">
        <v>11226</v>
      </c>
      <c r="CU1352" t="s">
        <v>11227</v>
      </c>
      <c r="CV1352" t="s">
        <v>268</v>
      </c>
      <c r="CW1352" t="s">
        <v>268</v>
      </c>
      <c r="CX1352" t="s">
        <v>268</v>
      </c>
      <c r="CY1352" t="s">
        <v>268</v>
      </c>
      <c r="CZ1352" t="s">
        <v>268</v>
      </c>
      <c r="DA1352" t="s">
        <v>268</v>
      </c>
      <c r="DB1352" s="429">
        <f t="shared" si="279"/>
        <v>0</v>
      </c>
      <c r="DC1352" s="284">
        <f t="shared" si="280"/>
        <v>0</v>
      </c>
      <c r="DD1352" s="284">
        <f t="shared" si="281"/>
        <v>0</v>
      </c>
      <c r="DE1352" s="284">
        <f t="shared" si="282"/>
        <v>0</v>
      </c>
      <c r="DF1352" s="295">
        <f t="shared" si="283"/>
        <v>80</v>
      </c>
      <c r="DG1352" s="284">
        <f t="shared" si="284"/>
        <v>0</v>
      </c>
      <c r="DH1352" s="284">
        <f t="shared" si="285"/>
        <v>0</v>
      </c>
      <c r="DI1352" s="284">
        <f t="shared" si="286"/>
        <v>0</v>
      </c>
      <c r="DJ1352" s="284">
        <f t="shared" si="287"/>
        <v>0</v>
      </c>
      <c r="DK1352" s="295">
        <f t="shared" si="288"/>
        <v>1</v>
      </c>
      <c r="DL1352" s="297">
        <f t="shared" si="289"/>
        <v>1</v>
      </c>
      <c r="DM1352" s="430">
        <f>IFERROR(IF(CA1352="D",IF(DL1352="A dispo.",DF1352*VLOOKUP('DATI INPUT'!$F$27,TARIFFE_UD,4,FALSE),DF1352*VLOOKUP(DL1352,TARIFFE_UD,4,FALSE)),DF1352*VLOOKUP(CB1352-100,TARIFFE_UND,4,FALSE)),0)</f>
        <v>39.44171624371252</v>
      </c>
      <c r="DN1352" s="430">
        <f>IFERROR(IF(CA1352="D",IF(DL1352="A dispo.",DK1352*VLOOKUP('DATI INPUT'!$F$27,TARIFFE_UD,5,FALSE),DK1352*VLOOKUP(DL1352,TARIFFE_UD,5,FALSE)),DK1352*VLOOKUP(CB1352-100,TARIFFE_UND,5,FALSE)),0)</f>
        <v>16.930848468833439</v>
      </c>
      <c r="DO1352" s="431">
        <f t="shared" si="290"/>
        <v>2.5647125459613562E-3</v>
      </c>
      <c r="DP1352" s="299">
        <f>IFERROR(IF(CA1352="D",IF(DL1352="A dispo.",DF1352*VLOOKUP('DATI INPUT'!$F$27,TARIFFE_UD,2,FALSE),DF1352*VLOOKUP(DL1352,TARIFFE_UD,2,FALSE)),DF1352*VLOOKUP(CB1352-100,TARIFFE_UND,2,FALSE)),0)</f>
        <v>49.276913702044929</v>
      </c>
      <c r="DQ1352" s="299">
        <f>IFERROR(IF(CA1352="D",IF(DL1352="A dispo.",DK1352*VLOOKUP('DATI INPUT'!$F$27,TARIFFE_UD,3,FALSE),DK1352*VLOOKUP(DL1352,TARIFFE_UD,3,FALSE)),DK1352*VLOOKUP(CB1352-100,TARIFFE_UND,3,FALSE)),0)</f>
        <v>15.164853048114928</v>
      </c>
      <c r="DR1352" s="299">
        <f t="shared" si="291"/>
        <v>64.441766750159857</v>
      </c>
    </row>
    <row r="1353" spans="1:122" x14ac:dyDescent="0.25">
      <c r="A1353" t="s">
        <v>10188</v>
      </c>
      <c r="B1353" t="s">
        <v>10189</v>
      </c>
      <c r="C1353" t="s">
        <v>1123</v>
      </c>
      <c r="D1353" t="s">
        <v>10190</v>
      </c>
      <c r="E1353" t="s">
        <v>268</v>
      </c>
      <c r="F1353" t="s">
        <v>156</v>
      </c>
      <c r="G1353" t="s">
        <v>10191</v>
      </c>
      <c r="H1353" t="s">
        <v>5060</v>
      </c>
      <c r="I1353" t="s">
        <v>10192</v>
      </c>
      <c r="J1353" t="s">
        <v>274</v>
      </c>
      <c r="K1353" t="s">
        <v>10193</v>
      </c>
      <c r="L1353" t="s">
        <v>960</v>
      </c>
      <c r="M1353" t="s">
        <v>3805</v>
      </c>
      <c r="N1353" t="s">
        <v>984</v>
      </c>
      <c r="O1353" t="s">
        <v>873</v>
      </c>
      <c r="P1353" t="s">
        <v>2116</v>
      </c>
      <c r="Q1353" t="s">
        <v>275</v>
      </c>
      <c r="R1353" t="s">
        <v>268</v>
      </c>
      <c r="S1353" t="s">
        <v>268</v>
      </c>
      <c r="T1353" t="s">
        <v>268</v>
      </c>
      <c r="U1353" t="s">
        <v>268</v>
      </c>
      <c r="V1353" t="s">
        <v>268</v>
      </c>
      <c r="W1353" t="s">
        <v>3805</v>
      </c>
      <c r="X1353" t="s">
        <v>2116</v>
      </c>
      <c r="Y1353" t="s">
        <v>275</v>
      </c>
      <c r="Z1353" t="s">
        <v>268</v>
      </c>
      <c r="AA1353" t="s">
        <v>268</v>
      </c>
      <c r="AB1353" t="s">
        <v>268</v>
      </c>
      <c r="AC1353" t="s">
        <v>268</v>
      </c>
      <c r="AD1353" t="s">
        <v>268</v>
      </c>
      <c r="AE1353" t="s">
        <v>287</v>
      </c>
      <c r="AF1353" t="s">
        <v>1811</v>
      </c>
      <c r="AG1353" t="s">
        <v>875</v>
      </c>
      <c r="AH1353" t="s">
        <v>1812</v>
      </c>
      <c r="AI1353" t="s">
        <v>1173</v>
      </c>
      <c r="AJ1353" t="s">
        <v>268</v>
      </c>
      <c r="AK1353" t="s">
        <v>375</v>
      </c>
      <c r="AL1353" t="s">
        <v>268</v>
      </c>
      <c r="AM1353" t="s">
        <v>405</v>
      </c>
      <c r="AN1353" t="s">
        <v>268</v>
      </c>
      <c r="AO1353" t="s">
        <v>268</v>
      </c>
      <c r="AP1353" t="s">
        <v>268</v>
      </c>
      <c r="AQ1353" t="s">
        <v>268</v>
      </c>
      <c r="AR1353" t="s">
        <v>268</v>
      </c>
      <c r="AS1353" t="s">
        <v>268</v>
      </c>
      <c r="AT1353" t="s">
        <v>268</v>
      </c>
      <c r="AU1353" t="s">
        <v>268</v>
      </c>
      <c r="AV1353" t="s">
        <v>268</v>
      </c>
      <c r="AW1353" t="s">
        <v>268</v>
      </c>
      <c r="AX1353" t="s">
        <v>268</v>
      </c>
      <c r="AY1353" t="s">
        <v>268</v>
      </c>
      <c r="AZ1353" t="s">
        <v>268</v>
      </c>
      <c r="BA1353" t="s">
        <v>268</v>
      </c>
      <c r="BB1353" t="s">
        <v>268</v>
      </c>
      <c r="BC1353" t="s">
        <v>268</v>
      </c>
      <c r="BD1353" t="s">
        <v>268</v>
      </c>
      <c r="BE1353" t="s">
        <v>268</v>
      </c>
      <c r="BF1353" t="s">
        <v>268</v>
      </c>
      <c r="BG1353" t="s">
        <v>268</v>
      </c>
      <c r="BH1353" t="s">
        <v>268</v>
      </c>
      <c r="BI1353" t="s">
        <v>268</v>
      </c>
      <c r="BJ1353" t="s">
        <v>268</v>
      </c>
      <c r="BK1353" t="s">
        <v>268</v>
      </c>
      <c r="BL1353" t="s">
        <v>268</v>
      </c>
      <c r="BM1353" t="s">
        <v>268</v>
      </c>
      <c r="BN1353" t="s">
        <v>268</v>
      </c>
      <c r="BO1353" t="s">
        <v>268</v>
      </c>
      <c r="BP1353" t="s">
        <v>268</v>
      </c>
      <c r="BQ1353" t="s">
        <v>268</v>
      </c>
      <c r="BR1353" t="s">
        <v>268</v>
      </c>
      <c r="BS1353" t="s">
        <v>268</v>
      </c>
      <c r="BT1353" t="s">
        <v>268</v>
      </c>
      <c r="BU1353" t="s">
        <v>268</v>
      </c>
      <c r="BV1353" t="s">
        <v>268</v>
      </c>
      <c r="BW1353" t="s">
        <v>268</v>
      </c>
      <c r="BX1353" t="s">
        <v>268</v>
      </c>
      <c r="BY1353">
        <v>60.09</v>
      </c>
      <c r="BZ1353">
        <v>60.09</v>
      </c>
      <c r="CA1353" t="s">
        <v>142</v>
      </c>
      <c r="CB1353" s="356">
        <v>122</v>
      </c>
      <c r="CC1353" t="s">
        <v>876</v>
      </c>
      <c r="CD1353" t="s">
        <v>268</v>
      </c>
      <c r="CE1353" t="s">
        <v>268</v>
      </c>
      <c r="CF1353" s="356">
        <v>2</v>
      </c>
      <c r="CG1353" t="s">
        <v>268</v>
      </c>
      <c r="CH1353" t="s">
        <v>268</v>
      </c>
      <c r="CI1353" t="s">
        <v>268</v>
      </c>
      <c r="CJ1353" t="s">
        <v>268</v>
      </c>
      <c r="CK1353" t="s">
        <v>268</v>
      </c>
      <c r="CL1353" t="s">
        <v>10194</v>
      </c>
      <c r="CM1353" t="s">
        <v>11224</v>
      </c>
      <c r="CN1353">
        <v>86</v>
      </c>
      <c r="CO1353" t="s">
        <v>268</v>
      </c>
      <c r="CP1353">
        <v>86</v>
      </c>
      <c r="CQ1353">
        <v>365</v>
      </c>
      <c r="CR1353" t="s">
        <v>878</v>
      </c>
      <c r="CS1353" t="s">
        <v>11225</v>
      </c>
      <c r="CT1353" t="s">
        <v>11226</v>
      </c>
      <c r="CU1353" t="s">
        <v>11227</v>
      </c>
      <c r="CV1353" t="s">
        <v>268</v>
      </c>
      <c r="CW1353" t="s">
        <v>268</v>
      </c>
      <c r="CX1353" t="s">
        <v>268</v>
      </c>
      <c r="CY1353" t="s">
        <v>268</v>
      </c>
      <c r="CZ1353" t="s">
        <v>268</v>
      </c>
      <c r="DA1353" t="s">
        <v>268</v>
      </c>
      <c r="DB1353" s="429">
        <f t="shared" si="279"/>
        <v>0</v>
      </c>
      <c r="DC1353" s="284">
        <f t="shared" si="280"/>
        <v>0</v>
      </c>
      <c r="DD1353" s="284">
        <f t="shared" si="281"/>
        <v>0</v>
      </c>
      <c r="DE1353" s="284">
        <f t="shared" si="282"/>
        <v>0</v>
      </c>
      <c r="DF1353" s="295">
        <f t="shared" si="283"/>
        <v>60.09</v>
      </c>
      <c r="DG1353" s="284">
        <f t="shared" si="284"/>
        <v>0</v>
      </c>
      <c r="DH1353" s="284">
        <f t="shared" si="285"/>
        <v>0</v>
      </c>
      <c r="DI1353" s="284">
        <f t="shared" si="286"/>
        <v>0</v>
      </c>
      <c r="DJ1353" s="284">
        <f t="shared" si="287"/>
        <v>0</v>
      </c>
      <c r="DK1353" s="295">
        <f t="shared" si="288"/>
        <v>1</v>
      </c>
      <c r="DL1353" s="297">
        <f t="shared" si="289"/>
        <v>2</v>
      </c>
      <c r="DM1353" s="430">
        <f>IFERROR(IF(CA1353="D",IF(DL1353="A dispo.",DF1353*VLOOKUP('DATI INPUT'!$F$27,TARIFFE_UD,4,FALSE),DF1353*VLOOKUP(DL1353,TARIFFE_UD,4,FALSE)),DF1353*VLOOKUP(CB1353-100,TARIFFE_UND,4,FALSE)),0)</f>
        <v>34.563268965818338</v>
      </c>
      <c r="DN1353" s="430">
        <f>IFERROR(IF(CA1353="D",IF(DL1353="A dispo.",DK1353*VLOOKUP('DATI INPUT'!$F$27,TARIFFE_UD,5,FALSE),DK1353*VLOOKUP(DL1353,TARIFFE_UD,5,FALSE)),DK1353*VLOOKUP(CB1353-100,TARIFFE_UND,5,FALSE)),0)</f>
        <v>51.443731886070836</v>
      </c>
      <c r="DO1353" s="431">
        <f t="shared" si="290"/>
        <v>7.0008518891739868E-3</v>
      </c>
      <c r="DP1353" s="299">
        <f>IFERROR(IF(CA1353="D",IF(DL1353="A dispo.",DF1353*VLOOKUP('DATI INPUT'!$F$27,TARIFFE_UD,2,FALSE),DF1353*VLOOKUP(DL1353,TARIFFE_UD,2,FALSE)),DF1353*VLOOKUP(CB1353-100,TARIFFE_UND,2,FALSE)),0)</f>
        <v>43.181975438523253</v>
      </c>
      <c r="DQ1353" s="299">
        <f>IFERROR(IF(CA1353="D",IF(DL1353="A dispo.",DK1353*VLOOKUP('DATI INPUT'!$F$27,TARIFFE_UD,3,FALSE),DK1353*VLOOKUP(DL1353,TARIFFE_UD,3,FALSE)),DK1353*VLOOKUP(CB1353-100,TARIFFE_UND,3,FALSE)),0)</f>
        <v>46.077822723118445</v>
      </c>
      <c r="DR1353" s="299">
        <f t="shared" si="291"/>
        <v>89.259798161641697</v>
      </c>
    </row>
    <row r="1354" spans="1:122" x14ac:dyDescent="0.25">
      <c r="A1354" t="s">
        <v>10195</v>
      </c>
      <c r="B1354" t="s">
        <v>587</v>
      </c>
      <c r="C1354" t="s">
        <v>10196</v>
      </c>
      <c r="D1354" t="s">
        <v>8037</v>
      </c>
      <c r="E1354" t="s">
        <v>268</v>
      </c>
      <c r="F1354" t="s">
        <v>156</v>
      </c>
      <c r="G1354" t="s">
        <v>8038</v>
      </c>
      <c r="H1354" t="s">
        <v>1091</v>
      </c>
      <c r="I1354" t="s">
        <v>8039</v>
      </c>
      <c r="J1354" t="s">
        <v>156</v>
      </c>
      <c r="K1354" t="s">
        <v>8040</v>
      </c>
      <c r="L1354" t="s">
        <v>871</v>
      </c>
      <c r="M1354" t="s">
        <v>4706</v>
      </c>
      <c r="N1354" t="s">
        <v>984</v>
      </c>
      <c r="O1354" t="s">
        <v>873</v>
      </c>
      <c r="P1354" t="s">
        <v>2560</v>
      </c>
      <c r="Q1354" t="s">
        <v>304</v>
      </c>
      <c r="R1354" t="s">
        <v>268</v>
      </c>
      <c r="S1354" t="s">
        <v>268</v>
      </c>
      <c r="T1354" t="s">
        <v>268</v>
      </c>
      <c r="U1354" t="s">
        <v>268</v>
      </c>
      <c r="V1354" t="s">
        <v>268</v>
      </c>
      <c r="W1354" t="s">
        <v>4082</v>
      </c>
      <c r="X1354" t="s">
        <v>2560</v>
      </c>
      <c r="Y1354" t="s">
        <v>282</v>
      </c>
      <c r="Z1354" t="s">
        <v>268</v>
      </c>
      <c r="AA1354" t="s">
        <v>268</v>
      </c>
      <c r="AB1354" t="s">
        <v>268</v>
      </c>
      <c r="AC1354" t="s">
        <v>268</v>
      </c>
      <c r="AD1354" t="s">
        <v>268</v>
      </c>
      <c r="AE1354" t="s">
        <v>287</v>
      </c>
      <c r="AF1354" t="s">
        <v>1811</v>
      </c>
      <c r="AG1354" t="s">
        <v>875</v>
      </c>
      <c r="AH1354" t="s">
        <v>1963</v>
      </c>
      <c r="AI1354" t="s">
        <v>4707</v>
      </c>
      <c r="AJ1354" t="s">
        <v>268</v>
      </c>
      <c r="AK1354" t="s">
        <v>354</v>
      </c>
      <c r="AL1354" t="s">
        <v>268</v>
      </c>
      <c r="AM1354" t="s">
        <v>355</v>
      </c>
      <c r="AN1354" t="s">
        <v>268</v>
      </c>
      <c r="AO1354" t="s">
        <v>268</v>
      </c>
      <c r="AP1354" t="s">
        <v>268</v>
      </c>
      <c r="AQ1354" t="s">
        <v>268</v>
      </c>
      <c r="AR1354" t="s">
        <v>268</v>
      </c>
      <c r="AS1354" t="s">
        <v>268</v>
      </c>
      <c r="AT1354" t="s">
        <v>268</v>
      </c>
      <c r="AU1354" t="s">
        <v>268</v>
      </c>
      <c r="AV1354" t="s">
        <v>268</v>
      </c>
      <c r="AW1354" t="s">
        <v>268</v>
      </c>
      <c r="AX1354" t="s">
        <v>268</v>
      </c>
      <c r="AY1354" t="s">
        <v>268</v>
      </c>
      <c r="AZ1354" t="s">
        <v>268</v>
      </c>
      <c r="BA1354" t="s">
        <v>268</v>
      </c>
      <c r="BB1354" t="s">
        <v>268</v>
      </c>
      <c r="BC1354" t="s">
        <v>268</v>
      </c>
      <c r="BD1354" t="s">
        <v>268</v>
      </c>
      <c r="BE1354" t="s">
        <v>268</v>
      </c>
      <c r="BF1354" t="s">
        <v>268</v>
      </c>
      <c r="BG1354" t="s">
        <v>268</v>
      </c>
      <c r="BH1354" t="s">
        <v>268</v>
      </c>
      <c r="BI1354" t="s">
        <v>268</v>
      </c>
      <c r="BJ1354" t="s">
        <v>268</v>
      </c>
      <c r="BK1354" t="s">
        <v>268</v>
      </c>
      <c r="BL1354" t="s">
        <v>268</v>
      </c>
      <c r="BM1354" t="s">
        <v>268</v>
      </c>
      <c r="BN1354" t="s">
        <v>268</v>
      </c>
      <c r="BO1354" t="s">
        <v>268</v>
      </c>
      <c r="BP1354" t="s">
        <v>268</v>
      </c>
      <c r="BQ1354" t="s">
        <v>268</v>
      </c>
      <c r="BR1354" t="s">
        <v>268</v>
      </c>
      <c r="BS1354" t="s">
        <v>268</v>
      </c>
      <c r="BT1354" t="s">
        <v>268</v>
      </c>
      <c r="BU1354" t="s">
        <v>268</v>
      </c>
      <c r="BV1354" t="s">
        <v>268</v>
      </c>
      <c r="BW1354" t="s">
        <v>268</v>
      </c>
      <c r="BX1354" t="s">
        <v>268</v>
      </c>
      <c r="BY1354" s="432">
        <v>0</v>
      </c>
      <c r="BZ1354">
        <v>100</v>
      </c>
      <c r="CA1354" s="432" t="s">
        <v>142</v>
      </c>
      <c r="CB1354" t="s">
        <v>268</v>
      </c>
      <c r="CC1354" t="s">
        <v>268</v>
      </c>
      <c r="CD1354" t="s">
        <v>268</v>
      </c>
      <c r="CE1354" t="s">
        <v>268</v>
      </c>
      <c r="CF1354" t="s">
        <v>268</v>
      </c>
      <c r="CG1354" t="s">
        <v>268</v>
      </c>
      <c r="CH1354" t="s">
        <v>268</v>
      </c>
      <c r="CI1354" t="s">
        <v>268</v>
      </c>
      <c r="CJ1354" t="s">
        <v>268</v>
      </c>
      <c r="CK1354" t="s">
        <v>268</v>
      </c>
      <c r="CL1354" t="s">
        <v>10197</v>
      </c>
      <c r="CM1354" t="s">
        <v>11224</v>
      </c>
      <c r="CN1354" t="s">
        <v>268</v>
      </c>
      <c r="CO1354" t="s">
        <v>268</v>
      </c>
      <c r="CP1354" s="432">
        <v>0</v>
      </c>
      <c r="CQ1354" s="432">
        <v>0</v>
      </c>
      <c r="CR1354" t="s">
        <v>268</v>
      </c>
      <c r="CS1354" t="s">
        <v>268</v>
      </c>
      <c r="CT1354" t="s">
        <v>11226</v>
      </c>
      <c r="CU1354" t="s">
        <v>11227</v>
      </c>
      <c r="CV1354" t="s">
        <v>268</v>
      </c>
      <c r="CW1354" t="s">
        <v>268</v>
      </c>
      <c r="CX1354" t="s">
        <v>268</v>
      </c>
      <c r="CY1354" t="s">
        <v>268</v>
      </c>
      <c r="CZ1354" t="s">
        <v>268</v>
      </c>
      <c r="DA1354" t="s">
        <v>268</v>
      </c>
      <c r="DB1354" s="429">
        <f t="shared" si="279"/>
        <v>0</v>
      </c>
      <c r="DC1354" s="284">
        <f t="shared" si="280"/>
        <v>0</v>
      </c>
      <c r="DD1354" s="284">
        <f t="shared" si="281"/>
        <v>0</v>
      </c>
      <c r="DE1354" s="284">
        <f t="shared" si="282"/>
        <v>0</v>
      </c>
      <c r="DF1354" s="295">
        <f t="shared" si="283"/>
        <v>0</v>
      </c>
      <c r="DG1354" s="284">
        <f t="shared" si="284"/>
        <v>0</v>
      </c>
      <c r="DH1354" s="284">
        <f t="shared" si="285"/>
        <v>0</v>
      </c>
      <c r="DI1354" s="284">
        <f t="shared" si="286"/>
        <v>0</v>
      </c>
      <c r="DJ1354" s="284">
        <f t="shared" si="287"/>
        <v>0</v>
      </c>
      <c r="DK1354" s="295">
        <f t="shared" si="288"/>
        <v>0</v>
      </c>
      <c r="DL1354" s="297" t="str">
        <f t="shared" si="289"/>
        <v>A dispo.</v>
      </c>
      <c r="DM1354" s="430">
        <f>IFERROR(IF(CA1354="D",IF(DL1354="A dispo.",DF1354*VLOOKUP('DATI INPUT'!$F$27,TARIFFE_UD,4,FALSE),DF1354*VLOOKUP(DL1354,TARIFFE_UD,4,FALSE)),DF1354*VLOOKUP(CB1354-100,TARIFFE_UND,4,FALSE)),0)</f>
        <v>0</v>
      </c>
      <c r="DN1354" s="430">
        <f>IFERROR(IF(CA1354="D",IF(DL1354="A dispo.",DK1354*VLOOKUP('DATI INPUT'!$F$27,TARIFFE_UD,5,FALSE),DK1354*VLOOKUP(DL1354,TARIFFE_UD,5,FALSE)),DK1354*VLOOKUP(CB1354-100,TARIFFE_UND,5,FALSE)),0)</f>
        <v>0</v>
      </c>
      <c r="DO1354" s="431">
        <f t="shared" si="290"/>
        <v>0</v>
      </c>
      <c r="DP1354" s="299">
        <f>IFERROR(IF(CA1354="D",IF(DL1354="A dispo.",DF1354*VLOOKUP('DATI INPUT'!$F$27,TARIFFE_UD,2,FALSE),DF1354*VLOOKUP(DL1354,TARIFFE_UD,2,FALSE)),DF1354*VLOOKUP(CB1354-100,TARIFFE_UND,2,FALSE)),0)</f>
        <v>0</v>
      </c>
      <c r="DQ1354" s="299">
        <f>IFERROR(IF(CA1354="D",IF(DL1354="A dispo.",DK1354*VLOOKUP('DATI INPUT'!$F$27,TARIFFE_UD,3,FALSE),DK1354*VLOOKUP(DL1354,TARIFFE_UD,3,FALSE)),DK1354*VLOOKUP(CB1354-100,TARIFFE_UND,3,FALSE)),0)</f>
        <v>0</v>
      </c>
      <c r="DR1354" s="299">
        <f t="shared" si="291"/>
        <v>0</v>
      </c>
    </row>
    <row r="1355" spans="1:122" x14ac:dyDescent="0.25">
      <c r="A1355" t="s">
        <v>10198</v>
      </c>
      <c r="B1355" t="s">
        <v>1170</v>
      </c>
      <c r="C1355" t="s">
        <v>1724</v>
      </c>
      <c r="D1355" t="s">
        <v>5586</v>
      </c>
      <c r="E1355" t="s">
        <v>268</v>
      </c>
      <c r="F1355" t="s">
        <v>156</v>
      </c>
      <c r="G1355" t="s">
        <v>5587</v>
      </c>
      <c r="H1355" t="s">
        <v>1521</v>
      </c>
      <c r="I1355" t="s">
        <v>5588</v>
      </c>
      <c r="J1355" t="s">
        <v>156</v>
      </c>
      <c r="K1355" t="s">
        <v>1385</v>
      </c>
      <c r="L1355" t="s">
        <v>960</v>
      </c>
      <c r="M1355" t="s">
        <v>5589</v>
      </c>
      <c r="N1355" t="s">
        <v>1746</v>
      </c>
      <c r="O1355" t="s">
        <v>3272</v>
      </c>
      <c r="P1355" t="s">
        <v>5590</v>
      </c>
      <c r="Q1355" t="s">
        <v>386</v>
      </c>
      <c r="R1355" t="s">
        <v>268</v>
      </c>
      <c r="S1355" t="s">
        <v>268</v>
      </c>
      <c r="T1355" t="s">
        <v>268</v>
      </c>
      <c r="U1355" t="s">
        <v>268</v>
      </c>
      <c r="V1355" t="s">
        <v>268</v>
      </c>
      <c r="W1355" t="s">
        <v>10199</v>
      </c>
      <c r="X1355" t="s">
        <v>2045</v>
      </c>
      <c r="Y1355" t="s">
        <v>464</v>
      </c>
      <c r="Z1355" t="s">
        <v>268</v>
      </c>
      <c r="AA1355" t="s">
        <v>268</v>
      </c>
      <c r="AB1355" t="s">
        <v>268</v>
      </c>
      <c r="AC1355" t="s">
        <v>268</v>
      </c>
      <c r="AD1355" t="s">
        <v>268</v>
      </c>
      <c r="AE1355" t="s">
        <v>268</v>
      </c>
      <c r="AF1355" t="s">
        <v>268</v>
      </c>
      <c r="AG1355" t="s">
        <v>268</v>
      </c>
      <c r="AH1355" t="s">
        <v>268</v>
      </c>
      <c r="AI1355" t="s">
        <v>268</v>
      </c>
      <c r="AJ1355" t="s">
        <v>268</v>
      </c>
      <c r="AK1355" t="s">
        <v>268</v>
      </c>
      <c r="AL1355" t="s">
        <v>268</v>
      </c>
      <c r="AM1355" t="s">
        <v>268</v>
      </c>
      <c r="AN1355" t="s">
        <v>268</v>
      </c>
      <c r="AO1355" t="s">
        <v>268</v>
      </c>
      <c r="AP1355" t="s">
        <v>268</v>
      </c>
      <c r="AQ1355" t="s">
        <v>268</v>
      </c>
      <c r="AR1355" t="s">
        <v>268</v>
      </c>
      <c r="AS1355" t="s">
        <v>268</v>
      </c>
      <c r="AT1355" t="s">
        <v>268</v>
      </c>
      <c r="AU1355" t="s">
        <v>268</v>
      </c>
      <c r="AV1355" t="s">
        <v>268</v>
      </c>
      <c r="AW1355" t="s">
        <v>268</v>
      </c>
      <c r="AX1355" t="s">
        <v>268</v>
      </c>
      <c r="AY1355" t="s">
        <v>268</v>
      </c>
      <c r="AZ1355" t="s">
        <v>268</v>
      </c>
      <c r="BA1355" t="s">
        <v>268</v>
      </c>
      <c r="BB1355" t="s">
        <v>268</v>
      </c>
      <c r="BC1355" t="s">
        <v>268</v>
      </c>
      <c r="BD1355" t="s">
        <v>268</v>
      </c>
      <c r="BE1355" t="s">
        <v>268</v>
      </c>
      <c r="BF1355" t="s">
        <v>268</v>
      </c>
      <c r="BG1355" t="s">
        <v>268</v>
      </c>
      <c r="BH1355" t="s">
        <v>268</v>
      </c>
      <c r="BI1355" t="s">
        <v>268</v>
      </c>
      <c r="BJ1355" t="s">
        <v>268</v>
      </c>
      <c r="BK1355" t="s">
        <v>268</v>
      </c>
      <c r="BL1355" t="s">
        <v>268</v>
      </c>
      <c r="BM1355" t="s">
        <v>268</v>
      </c>
      <c r="BN1355" t="s">
        <v>268</v>
      </c>
      <c r="BO1355" t="s">
        <v>268</v>
      </c>
      <c r="BP1355" t="s">
        <v>268</v>
      </c>
      <c r="BQ1355" t="s">
        <v>268</v>
      </c>
      <c r="BR1355" t="s">
        <v>268</v>
      </c>
      <c r="BS1355" t="s">
        <v>268</v>
      </c>
      <c r="BT1355" t="s">
        <v>268</v>
      </c>
      <c r="BU1355" t="s">
        <v>268</v>
      </c>
      <c r="BV1355" t="s">
        <v>268</v>
      </c>
      <c r="BW1355" t="s">
        <v>268</v>
      </c>
      <c r="BX1355" t="s">
        <v>268</v>
      </c>
      <c r="BY1355">
        <v>92</v>
      </c>
      <c r="BZ1355">
        <v>92</v>
      </c>
      <c r="CA1355" t="s">
        <v>142</v>
      </c>
      <c r="CB1355" s="356">
        <v>122</v>
      </c>
      <c r="CC1355" t="s">
        <v>876</v>
      </c>
      <c r="CD1355" t="s">
        <v>268</v>
      </c>
      <c r="CE1355" t="s">
        <v>268</v>
      </c>
      <c r="CF1355" t="s">
        <v>268</v>
      </c>
      <c r="CG1355" t="s">
        <v>268</v>
      </c>
      <c r="CH1355" t="s">
        <v>268</v>
      </c>
      <c r="CI1355" t="s">
        <v>268</v>
      </c>
      <c r="CJ1355" t="s">
        <v>268</v>
      </c>
      <c r="CK1355" t="s">
        <v>268</v>
      </c>
      <c r="CL1355" t="s">
        <v>10200</v>
      </c>
      <c r="CM1355" t="s">
        <v>11224</v>
      </c>
      <c r="CN1355">
        <v>125.72</v>
      </c>
      <c r="CO1355" t="s">
        <v>268</v>
      </c>
      <c r="CP1355">
        <v>125.72</v>
      </c>
      <c r="CQ1355">
        <v>365</v>
      </c>
      <c r="CR1355" t="s">
        <v>878</v>
      </c>
      <c r="CS1355" t="s">
        <v>11225</v>
      </c>
      <c r="CT1355" t="s">
        <v>11226</v>
      </c>
      <c r="CU1355" t="s">
        <v>11227</v>
      </c>
      <c r="CV1355" t="s">
        <v>268</v>
      </c>
      <c r="CW1355" t="s">
        <v>268</v>
      </c>
      <c r="CX1355" t="s">
        <v>268</v>
      </c>
      <c r="CY1355" t="s">
        <v>268</v>
      </c>
      <c r="CZ1355" t="s">
        <v>268</v>
      </c>
      <c r="DA1355" t="s">
        <v>268</v>
      </c>
      <c r="DB1355" s="429">
        <f t="shared" si="279"/>
        <v>0</v>
      </c>
      <c r="DC1355" s="284">
        <f t="shared" si="280"/>
        <v>0</v>
      </c>
      <c r="DD1355" s="284">
        <f t="shared" si="281"/>
        <v>0</v>
      </c>
      <c r="DE1355" s="284">
        <f t="shared" si="282"/>
        <v>0</v>
      </c>
      <c r="DF1355" s="295">
        <f t="shared" si="283"/>
        <v>92</v>
      </c>
      <c r="DG1355" s="284">
        <f t="shared" si="284"/>
        <v>0</v>
      </c>
      <c r="DH1355" s="284">
        <f t="shared" si="285"/>
        <v>0</v>
      </c>
      <c r="DI1355" s="284">
        <f t="shared" si="286"/>
        <v>0</v>
      </c>
      <c r="DJ1355" s="284">
        <f t="shared" si="287"/>
        <v>0</v>
      </c>
      <c r="DK1355" s="295">
        <f t="shared" si="288"/>
        <v>1</v>
      </c>
      <c r="DL1355" s="297" t="str">
        <f t="shared" si="289"/>
        <v>A dispo.</v>
      </c>
      <c r="DM1355" s="430">
        <f>IFERROR(IF(CA1355="D",IF(DL1355="A dispo.",DF1355*VLOOKUP('DATI INPUT'!$F$27,TARIFFE_UD,4,FALSE),DF1355*VLOOKUP(DL1355,TARIFFE_UD,4,FALSE)),DF1355*VLOOKUP(CB1355-100,TARIFFE_UND,4,FALSE)),0)</f>
        <v>58.317394731774947</v>
      </c>
      <c r="DN1355" s="430">
        <f>IFERROR(IF(CA1355="D",IF(DL1355="A dispo.",DK1355*VLOOKUP('DATI INPUT'!$F$27,TARIFFE_UD,5,FALSE),DK1355*VLOOKUP(DL1355,TARIFFE_UD,5,FALSE)),DK1355*VLOOKUP(CB1355-100,TARIFFE_UND,5,FALSE)),0)</f>
        <v>67.397800635548478</v>
      </c>
      <c r="DO1355" s="431">
        <f t="shared" si="290"/>
        <v>-4.8046326765813774E-3</v>
      </c>
      <c r="DP1355" s="299">
        <f>IFERROR(IF(CA1355="D",IF(DL1355="A dispo.",DF1355*VLOOKUP('DATI INPUT'!$F$27,TARIFFE_UD,2,FALSE),DF1355*VLOOKUP(DL1355,TARIFFE_UD,2,FALSE)),DF1355*VLOOKUP(CB1355-100,TARIFFE_UND,2,FALSE)),0)</f>
        <v>72.859436688023564</v>
      </c>
      <c r="DQ1355" s="299">
        <f>IFERROR(IF(CA1355="D",IF(DL1355="A dispo.",DK1355*VLOOKUP('DATI INPUT'!$F$27,TARIFFE_UD,3,FALSE),DK1355*VLOOKUP(DL1355,TARIFFE_UD,3,FALSE)),DK1355*VLOOKUP(CB1355-100,TARIFFE_UND,3,FALSE)),0)</f>
        <v>60.367780403072892</v>
      </c>
      <c r="DR1355" s="299">
        <f t="shared" si="291"/>
        <v>133.22721709109646</v>
      </c>
    </row>
    <row r="1356" spans="1:122" x14ac:dyDescent="0.25">
      <c r="A1356" t="s">
        <v>10201</v>
      </c>
      <c r="B1356" t="s">
        <v>10202</v>
      </c>
      <c r="C1356" t="s">
        <v>1725</v>
      </c>
      <c r="D1356" t="s">
        <v>10203</v>
      </c>
      <c r="E1356" t="s">
        <v>268</v>
      </c>
      <c r="F1356" t="s">
        <v>156</v>
      </c>
      <c r="G1356" t="s">
        <v>10204</v>
      </c>
      <c r="H1356" t="s">
        <v>1033</v>
      </c>
      <c r="I1356" t="s">
        <v>307</v>
      </c>
      <c r="J1356" t="s">
        <v>274</v>
      </c>
      <c r="K1356" t="s">
        <v>10205</v>
      </c>
      <c r="L1356" t="s">
        <v>960</v>
      </c>
      <c r="M1356" t="s">
        <v>7868</v>
      </c>
      <c r="N1356" t="s">
        <v>984</v>
      </c>
      <c r="O1356" t="s">
        <v>873</v>
      </c>
      <c r="P1356" t="s">
        <v>2116</v>
      </c>
      <c r="Q1356" t="s">
        <v>280</v>
      </c>
      <c r="R1356" t="s">
        <v>268</v>
      </c>
      <c r="S1356" t="s">
        <v>268</v>
      </c>
      <c r="T1356" t="s">
        <v>268</v>
      </c>
      <c r="U1356" t="s">
        <v>268</v>
      </c>
      <c r="V1356" t="s">
        <v>268</v>
      </c>
      <c r="W1356" t="s">
        <v>7868</v>
      </c>
      <c r="X1356" t="s">
        <v>2116</v>
      </c>
      <c r="Y1356" t="s">
        <v>280</v>
      </c>
      <c r="Z1356" t="s">
        <v>268</v>
      </c>
      <c r="AA1356" t="s">
        <v>268</v>
      </c>
      <c r="AB1356" t="s">
        <v>268</v>
      </c>
      <c r="AC1356" t="s">
        <v>268</v>
      </c>
      <c r="AD1356" t="s">
        <v>268</v>
      </c>
      <c r="AE1356" t="s">
        <v>287</v>
      </c>
      <c r="AF1356" t="s">
        <v>1811</v>
      </c>
      <c r="AG1356" t="s">
        <v>875</v>
      </c>
      <c r="AH1356" t="s">
        <v>1812</v>
      </c>
      <c r="AI1356" t="s">
        <v>7869</v>
      </c>
      <c r="AJ1356" t="s">
        <v>268</v>
      </c>
      <c r="AK1356" t="s">
        <v>366</v>
      </c>
      <c r="AL1356" t="s">
        <v>268</v>
      </c>
      <c r="AM1356" t="s">
        <v>405</v>
      </c>
      <c r="AN1356" t="s">
        <v>268</v>
      </c>
      <c r="AO1356" t="s">
        <v>268</v>
      </c>
      <c r="AP1356" t="s">
        <v>268</v>
      </c>
      <c r="AQ1356" t="s">
        <v>268</v>
      </c>
      <c r="AR1356" t="s">
        <v>268</v>
      </c>
      <c r="AS1356" t="s">
        <v>268</v>
      </c>
      <c r="AT1356" t="s">
        <v>268</v>
      </c>
      <c r="AU1356" t="s">
        <v>268</v>
      </c>
      <c r="AV1356" t="s">
        <v>268</v>
      </c>
      <c r="AW1356" t="s">
        <v>268</v>
      </c>
      <c r="AX1356" t="s">
        <v>268</v>
      </c>
      <c r="AY1356" t="s">
        <v>268</v>
      </c>
      <c r="AZ1356" t="s">
        <v>268</v>
      </c>
      <c r="BA1356" t="s">
        <v>268</v>
      </c>
      <c r="BB1356" t="s">
        <v>268</v>
      </c>
      <c r="BC1356" t="s">
        <v>268</v>
      </c>
      <c r="BD1356" t="s">
        <v>268</v>
      </c>
      <c r="BE1356" t="s">
        <v>268</v>
      </c>
      <c r="BF1356" t="s">
        <v>268</v>
      </c>
      <c r="BG1356" t="s">
        <v>268</v>
      </c>
      <c r="BH1356" t="s">
        <v>268</v>
      </c>
      <c r="BI1356" t="s">
        <v>268</v>
      </c>
      <c r="BJ1356" t="s">
        <v>268</v>
      </c>
      <c r="BK1356" t="s">
        <v>268</v>
      </c>
      <c r="BL1356" t="s">
        <v>268</v>
      </c>
      <c r="BM1356" t="s">
        <v>268</v>
      </c>
      <c r="BN1356" t="s">
        <v>268</v>
      </c>
      <c r="BO1356" t="s">
        <v>268</v>
      </c>
      <c r="BP1356" t="s">
        <v>268</v>
      </c>
      <c r="BQ1356" t="s">
        <v>268</v>
      </c>
      <c r="BR1356" t="s">
        <v>268</v>
      </c>
      <c r="BS1356" t="s">
        <v>268</v>
      </c>
      <c r="BT1356" t="s">
        <v>268</v>
      </c>
      <c r="BU1356" t="s">
        <v>268</v>
      </c>
      <c r="BV1356" t="s">
        <v>268</v>
      </c>
      <c r="BW1356" t="s">
        <v>268</v>
      </c>
      <c r="BX1356" t="s">
        <v>268</v>
      </c>
      <c r="BY1356">
        <v>44</v>
      </c>
      <c r="BZ1356">
        <v>44</v>
      </c>
      <c r="CA1356" t="s">
        <v>142</v>
      </c>
      <c r="CB1356" s="356">
        <v>122</v>
      </c>
      <c r="CC1356" t="s">
        <v>876</v>
      </c>
      <c r="CD1356" t="s">
        <v>268</v>
      </c>
      <c r="CE1356" t="s">
        <v>268</v>
      </c>
      <c r="CF1356" s="356">
        <v>1</v>
      </c>
      <c r="CG1356" t="s">
        <v>268</v>
      </c>
      <c r="CH1356" t="s">
        <v>268</v>
      </c>
      <c r="CI1356" t="s">
        <v>268</v>
      </c>
      <c r="CJ1356" t="s">
        <v>268</v>
      </c>
      <c r="CK1356" t="s">
        <v>268</v>
      </c>
      <c r="CL1356" t="s">
        <v>10206</v>
      </c>
      <c r="CM1356" t="s">
        <v>11224</v>
      </c>
      <c r="CN1356">
        <v>38.619999999999997</v>
      </c>
      <c r="CO1356" t="s">
        <v>268</v>
      </c>
      <c r="CP1356">
        <v>38.619999999999997</v>
      </c>
      <c r="CQ1356">
        <v>365</v>
      </c>
      <c r="CR1356" t="s">
        <v>878</v>
      </c>
      <c r="CS1356" t="s">
        <v>11225</v>
      </c>
      <c r="CT1356" t="s">
        <v>11226</v>
      </c>
      <c r="CU1356" t="s">
        <v>11227</v>
      </c>
      <c r="CV1356" t="s">
        <v>268</v>
      </c>
      <c r="CW1356" t="s">
        <v>268</v>
      </c>
      <c r="CX1356" t="s">
        <v>268</v>
      </c>
      <c r="CY1356" t="s">
        <v>268</v>
      </c>
      <c r="CZ1356" t="s">
        <v>268</v>
      </c>
      <c r="DA1356" t="s">
        <v>268</v>
      </c>
      <c r="DB1356" s="429">
        <f t="shared" si="279"/>
        <v>0</v>
      </c>
      <c r="DC1356" s="284">
        <f t="shared" si="280"/>
        <v>0</v>
      </c>
      <c r="DD1356" s="284">
        <f t="shared" si="281"/>
        <v>0</v>
      </c>
      <c r="DE1356" s="284">
        <f t="shared" si="282"/>
        <v>0</v>
      </c>
      <c r="DF1356" s="295">
        <f t="shared" si="283"/>
        <v>44</v>
      </c>
      <c r="DG1356" s="284">
        <f t="shared" si="284"/>
        <v>0</v>
      </c>
      <c r="DH1356" s="284">
        <f t="shared" si="285"/>
        <v>0</v>
      </c>
      <c r="DI1356" s="284">
        <f t="shared" si="286"/>
        <v>0</v>
      </c>
      <c r="DJ1356" s="284">
        <f t="shared" si="287"/>
        <v>0</v>
      </c>
      <c r="DK1356" s="295">
        <f t="shared" si="288"/>
        <v>1</v>
      </c>
      <c r="DL1356" s="297">
        <f t="shared" si="289"/>
        <v>1</v>
      </c>
      <c r="DM1356" s="430">
        <f>IFERROR(IF(CA1356="D",IF(DL1356="A dispo.",DF1356*VLOOKUP('DATI INPUT'!$F$27,TARIFFE_UD,4,FALSE),DF1356*VLOOKUP(DL1356,TARIFFE_UD,4,FALSE)),DF1356*VLOOKUP(CB1356-100,TARIFFE_UND,4,FALSE)),0)</f>
        <v>21.692943934041889</v>
      </c>
      <c r="DN1356" s="430">
        <f>IFERROR(IF(CA1356="D",IF(DL1356="A dispo.",DK1356*VLOOKUP('DATI INPUT'!$F$27,TARIFFE_UD,5,FALSE),DK1356*VLOOKUP(DL1356,TARIFFE_UD,5,FALSE)),DK1356*VLOOKUP(CB1356-100,TARIFFE_UND,5,FALSE)),0)</f>
        <v>16.930848468833439</v>
      </c>
      <c r="DO1356" s="431">
        <f t="shared" si="290"/>
        <v>3.7924028753266725E-3</v>
      </c>
      <c r="DP1356" s="299">
        <f>IFERROR(IF(CA1356="D",IF(DL1356="A dispo.",DF1356*VLOOKUP('DATI INPUT'!$F$27,TARIFFE_UD,2,FALSE),DF1356*VLOOKUP(DL1356,TARIFFE_UD,2,FALSE)),DF1356*VLOOKUP(CB1356-100,TARIFFE_UND,2,FALSE)),0)</f>
        <v>27.102302536124711</v>
      </c>
      <c r="DQ1356" s="299">
        <f>IFERROR(IF(CA1356="D",IF(DL1356="A dispo.",DK1356*VLOOKUP('DATI INPUT'!$F$27,TARIFFE_UD,3,FALSE),DK1356*VLOOKUP(DL1356,TARIFFE_UD,3,FALSE)),DK1356*VLOOKUP(CB1356-100,TARIFFE_UND,3,FALSE)),0)</f>
        <v>15.164853048114928</v>
      </c>
      <c r="DR1356" s="299">
        <f t="shared" si="291"/>
        <v>42.267155584239639</v>
      </c>
    </row>
    <row r="1357" spans="1:122" x14ac:dyDescent="0.25">
      <c r="A1357" t="s">
        <v>10217</v>
      </c>
      <c r="B1357" t="s">
        <v>10218</v>
      </c>
      <c r="C1357" t="s">
        <v>10219</v>
      </c>
      <c r="D1357" t="s">
        <v>10220</v>
      </c>
      <c r="E1357" t="s">
        <v>268</v>
      </c>
      <c r="F1357" t="s">
        <v>156</v>
      </c>
      <c r="G1357" t="s">
        <v>10221</v>
      </c>
      <c r="H1357" t="s">
        <v>10222</v>
      </c>
      <c r="I1357" t="s">
        <v>1627</v>
      </c>
      <c r="J1357" t="s">
        <v>156</v>
      </c>
      <c r="K1357" t="s">
        <v>10223</v>
      </c>
      <c r="L1357" t="s">
        <v>10224</v>
      </c>
      <c r="M1357" t="s">
        <v>6835</v>
      </c>
      <c r="N1357" t="s">
        <v>6836</v>
      </c>
      <c r="O1357" t="s">
        <v>1501</v>
      </c>
      <c r="P1357" t="s">
        <v>6837</v>
      </c>
      <c r="Q1357" t="s">
        <v>341</v>
      </c>
      <c r="R1357" t="s">
        <v>268</v>
      </c>
      <c r="S1357" t="s">
        <v>268</v>
      </c>
      <c r="T1357" t="s">
        <v>268</v>
      </c>
      <c r="U1357" t="s">
        <v>268</v>
      </c>
      <c r="V1357" t="s">
        <v>268</v>
      </c>
      <c r="W1357" t="s">
        <v>1829</v>
      </c>
      <c r="X1357" t="s">
        <v>1830</v>
      </c>
      <c r="Y1357" t="s">
        <v>315</v>
      </c>
      <c r="Z1357" t="s">
        <v>268</v>
      </c>
      <c r="AA1357" t="s">
        <v>268</v>
      </c>
      <c r="AB1357" t="s">
        <v>268</v>
      </c>
      <c r="AC1357" t="s">
        <v>268</v>
      </c>
      <c r="AD1357" t="s">
        <v>268</v>
      </c>
      <c r="AE1357" t="s">
        <v>287</v>
      </c>
      <c r="AF1357" t="s">
        <v>1811</v>
      </c>
      <c r="AG1357" t="s">
        <v>875</v>
      </c>
      <c r="AH1357" t="s">
        <v>1831</v>
      </c>
      <c r="AI1357" t="s">
        <v>2552</v>
      </c>
      <c r="AJ1357" t="s">
        <v>268</v>
      </c>
      <c r="AK1357" t="s">
        <v>381</v>
      </c>
      <c r="AL1357" t="s">
        <v>268</v>
      </c>
      <c r="AM1357" t="s">
        <v>355</v>
      </c>
      <c r="AN1357" t="s">
        <v>268</v>
      </c>
      <c r="AO1357" t="s">
        <v>268</v>
      </c>
      <c r="AP1357" t="s">
        <v>268</v>
      </c>
      <c r="AQ1357" t="s">
        <v>268</v>
      </c>
      <c r="AR1357" t="s">
        <v>268</v>
      </c>
      <c r="AS1357" t="s">
        <v>268</v>
      </c>
      <c r="AT1357" t="s">
        <v>268</v>
      </c>
      <c r="AU1357" t="s">
        <v>268</v>
      </c>
      <c r="AV1357" t="s">
        <v>268</v>
      </c>
      <c r="AW1357" t="s">
        <v>268</v>
      </c>
      <c r="AX1357" t="s">
        <v>268</v>
      </c>
      <c r="AY1357" t="s">
        <v>268</v>
      </c>
      <c r="AZ1357" t="s">
        <v>268</v>
      </c>
      <c r="BA1357" t="s">
        <v>268</v>
      </c>
      <c r="BB1357" t="s">
        <v>268</v>
      </c>
      <c r="BC1357" t="s">
        <v>268</v>
      </c>
      <c r="BD1357" t="s">
        <v>268</v>
      </c>
      <c r="BE1357" t="s">
        <v>268</v>
      </c>
      <c r="BF1357" t="s">
        <v>268</v>
      </c>
      <c r="BG1357" t="s">
        <v>268</v>
      </c>
      <c r="BH1357" t="s">
        <v>268</v>
      </c>
      <c r="BI1357" t="s">
        <v>268</v>
      </c>
      <c r="BJ1357" t="s">
        <v>268</v>
      </c>
      <c r="BK1357" t="s">
        <v>268</v>
      </c>
      <c r="BL1357" t="s">
        <v>268</v>
      </c>
      <c r="BM1357" t="s">
        <v>268</v>
      </c>
      <c r="BN1357" t="s">
        <v>268</v>
      </c>
      <c r="BO1357" t="s">
        <v>268</v>
      </c>
      <c r="BP1357" t="s">
        <v>268</v>
      </c>
      <c r="BQ1357" t="s">
        <v>268</v>
      </c>
      <c r="BR1357" t="s">
        <v>268</v>
      </c>
      <c r="BS1357" t="s">
        <v>268</v>
      </c>
      <c r="BT1357" t="s">
        <v>268</v>
      </c>
      <c r="BU1357" t="s">
        <v>268</v>
      </c>
      <c r="BV1357" t="s">
        <v>268</v>
      </c>
      <c r="BW1357" t="s">
        <v>268</v>
      </c>
      <c r="BX1357" t="s">
        <v>268</v>
      </c>
      <c r="BY1357">
        <v>32</v>
      </c>
      <c r="BZ1357">
        <v>32</v>
      </c>
      <c r="CA1357" t="s">
        <v>142</v>
      </c>
      <c r="CB1357" s="356">
        <v>122</v>
      </c>
      <c r="CC1357" t="s">
        <v>876</v>
      </c>
      <c r="CD1357" t="s">
        <v>268</v>
      </c>
      <c r="CE1357" t="s">
        <v>268</v>
      </c>
      <c r="CF1357" t="s">
        <v>268</v>
      </c>
      <c r="CG1357" t="s">
        <v>268</v>
      </c>
      <c r="CH1357" t="s">
        <v>268</v>
      </c>
      <c r="CI1357" t="s">
        <v>268</v>
      </c>
      <c r="CJ1357" t="s">
        <v>268</v>
      </c>
      <c r="CK1357" t="s">
        <v>268</v>
      </c>
      <c r="CL1357" t="s">
        <v>10225</v>
      </c>
      <c r="CM1357" t="s">
        <v>11224</v>
      </c>
      <c r="CN1357">
        <v>87.68</v>
      </c>
      <c r="CO1357" t="s">
        <v>268</v>
      </c>
      <c r="CP1357">
        <v>87.68</v>
      </c>
      <c r="CQ1357">
        <v>365</v>
      </c>
      <c r="CR1357" t="s">
        <v>878</v>
      </c>
      <c r="CS1357" t="s">
        <v>11225</v>
      </c>
      <c r="CT1357" t="s">
        <v>11226</v>
      </c>
      <c r="CU1357" t="s">
        <v>11227</v>
      </c>
      <c r="CV1357" t="s">
        <v>268</v>
      </c>
      <c r="CW1357" t="s">
        <v>268</v>
      </c>
      <c r="CX1357" t="s">
        <v>268</v>
      </c>
      <c r="CY1357" t="s">
        <v>268</v>
      </c>
      <c r="CZ1357" t="s">
        <v>268</v>
      </c>
      <c r="DA1357" t="s">
        <v>268</v>
      </c>
      <c r="DB1357" s="429">
        <f t="shared" si="279"/>
        <v>0</v>
      </c>
      <c r="DC1357" s="284">
        <f t="shared" si="280"/>
        <v>0</v>
      </c>
      <c r="DD1357" s="284">
        <f t="shared" si="281"/>
        <v>0</v>
      </c>
      <c r="DE1357" s="284">
        <f t="shared" si="282"/>
        <v>0</v>
      </c>
      <c r="DF1357" s="295">
        <f t="shared" si="283"/>
        <v>32</v>
      </c>
      <c r="DG1357" s="284">
        <f t="shared" si="284"/>
        <v>0</v>
      </c>
      <c r="DH1357" s="284">
        <f t="shared" si="285"/>
        <v>0</v>
      </c>
      <c r="DI1357" s="284">
        <f t="shared" si="286"/>
        <v>0</v>
      </c>
      <c r="DJ1357" s="284">
        <f t="shared" si="287"/>
        <v>0</v>
      </c>
      <c r="DK1357" s="295">
        <f t="shared" si="288"/>
        <v>1</v>
      </c>
      <c r="DL1357" s="297" t="str">
        <f t="shared" si="289"/>
        <v>A dispo.</v>
      </c>
      <c r="DM1357" s="430">
        <f>IFERROR(IF(CA1357="D",IF(DL1357="A dispo.",DF1357*VLOOKUP('DATI INPUT'!$F$27,TARIFFE_UD,4,FALSE),DF1357*VLOOKUP(DL1357,TARIFFE_UD,4,FALSE)),DF1357*VLOOKUP(CB1357-100,TARIFFE_UND,4,FALSE)),0)</f>
        <v>20.284311211052156</v>
      </c>
      <c r="DN1357" s="430">
        <f>IFERROR(IF(CA1357="D",IF(DL1357="A dispo.",DK1357*VLOOKUP('DATI INPUT'!$F$27,TARIFFE_UD,5,FALSE),DK1357*VLOOKUP(DL1357,TARIFFE_UD,5,FALSE)),DK1357*VLOOKUP(CB1357-100,TARIFFE_UND,5,FALSE)),0)</f>
        <v>67.397800635548478</v>
      </c>
      <c r="DO1357" s="431">
        <f t="shared" si="290"/>
        <v>2.1118466006271319E-3</v>
      </c>
      <c r="DP1357" s="299">
        <f>IFERROR(IF(CA1357="D",IF(DL1357="A dispo.",DF1357*VLOOKUP('DATI INPUT'!$F$27,TARIFFE_UD,2,FALSE),DF1357*VLOOKUP(DL1357,TARIFFE_UD,2,FALSE)),DF1357*VLOOKUP(CB1357-100,TARIFFE_UND,2,FALSE)),0)</f>
        <v>25.342412761051676</v>
      </c>
      <c r="DQ1357" s="299">
        <f>IFERROR(IF(CA1357="D",IF(DL1357="A dispo.",DK1357*VLOOKUP('DATI INPUT'!$F$27,TARIFFE_UD,3,FALSE),DK1357*VLOOKUP(DL1357,TARIFFE_UD,3,FALSE)),DK1357*VLOOKUP(CB1357-100,TARIFFE_UND,3,FALSE)),0)</f>
        <v>60.367780403072892</v>
      </c>
      <c r="DR1357" s="299">
        <f t="shared" si="291"/>
        <v>85.710193164124576</v>
      </c>
    </row>
    <row r="1358" spans="1:122" x14ac:dyDescent="0.25">
      <c r="A1358" t="s">
        <v>10226</v>
      </c>
      <c r="B1358" t="s">
        <v>10218</v>
      </c>
      <c r="C1358" t="s">
        <v>10227</v>
      </c>
      <c r="D1358" t="s">
        <v>10220</v>
      </c>
      <c r="E1358" t="s">
        <v>268</v>
      </c>
      <c r="F1358" t="s">
        <v>156</v>
      </c>
      <c r="G1358" t="s">
        <v>10221</v>
      </c>
      <c r="H1358" t="s">
        <v>10222</v>
      </c>
      <c r="I1358" t="s">
        <v>1627</v>
      </c>
      <c r="J1358" t="s">
        <v>156</v>
      </c>
      <c r="K1358" t="s">
        <v>10223</v>
      </c>
      <c r="L1358" t="s">
        <v>10224</v>
      </c>
      <c r="M1358" t="s">
        <v>6835</v>
      </c>
      <c r="N1358" t="s">
        <v>6836</v>
      </c>
      <c r="O1358" t="s">
        <v>1501</v>
      </c>
      <c r="P1358" t="s">
        <v>6837</v>
      </c>
      <c r="Q1358" t="s">
        <v>341</v>
      </c>
      <c r="R1358" t="s">
        <v>268</v>
      </c>
      <c r="S1358" t="s">
        <v>268</v>
      </c>
      <c r="T1358" t="s">
        <v>268</v>
      </c>
      <c r="U1358" t="s">
        <v>268</v>
      </c>
      <c r="V1358" t="s">
        <v>268</v>
      </c>
      <c r="W1358" t="s">
        <v>1829</v>
      </c>
      <c r="X1358" t="s">
        <v>1830</v>
      </c>
      <c r="Y1358" t="s">
        <v>315</v>
      </c>
      <c r="Z1358" t="s">
        <v>268</v>
      </c>
      <c r="AA1358" t="s">
        <v>268</v>
      </c>
      <c r="AB1358" t="s">
        <v>268</v>
      </c>
      <c r="AC1358" t="s">
        <v>268</v>
      </c>
      <c r="AD1358" t="s">
        <v>268</v>
      </c>
      <c r="AE1358" t="s">
        <v>287</v>
      </c>
      <c r="AF1358" t="s">
        <v>1811</v>
      </c>
      <c r="AG1358" t="s">
        <v>875</v>
      </c>
      <c r="AH1358" t="s">
        <v>1831</v>
      </c>
      <c r="AI1358" t="s">
        <v>1011</v>
      </c>
      <c r="AJ1358" t="s">
        <v>268</v>
      </c>
      <c r="AK1358" t="s">
        <v>382</v>
      </c>
      <c r="AL1358" t="s">
        <v>268</v>
      </c>
      <c r="AM1358" t="s">
        <v>353</v>
      </c>
      <c r="AN1358" t="s">
        <v>268</v>
      </c>
      <c r="AO1358" t="s">
        <v>268</v>
      </c>
      <c r="AP1358" t="s">
        <v>268</v>
      </c>
      <c r="AQ1358" t="s">
        <v>268</v>
      </c>
      <c r="AR1358" t="s">
        <v>268</v>
      </c>
      <c r="AS1358" t="s">
        <v>268</v>
      </c>
      <c r="AT1358" t="s">
        <v>268</v>
      </c>
      <c r="AU1358" t="s">
        <v>268</v>
      </c>
      <c r="AV1358" t="s">
        <v>268</v>
      </c>
      <c r="AW1358" t="s">
        <v>268</v>
      </c>
      <c r="AX1358" t="s">
        <v>268</v>
      </c>
      <c r="AY1358" t="s">
        <v>268</v>
      </c>
      <c r="AZ1358" t="s">
        <v>268</v>
      </c>
      <c r="BA1358" t="s">
        <v>268</v>
      </c>
      <c r="BB1358" t="s">
        <v>268</v>
      </c>
      <c r="BC1358" t="s">
        <v>268</v>
      </c>
      <c r="BD1358" t="s">
        <v>268</v>
      </c>
      <c r="BE1358" t="s">
        <v>268</v>
      </c>
      <c r="BF1358" t="s">
        <v>268</v>
      </c>
      <c r="BG1358" t="s">
        <v>268</v>
      </c>
      <c r="BH1358" t="s">
        <v>268</v>
      </c>
      <c r="BI1358" t="s">
        <v>268</v>
      </c>
      <c r="BJ1358" t="s">
        <v>268</v>
      </c>
      <c r="BK1358" t="s">
        <v>268</v>
      </c>
      <c r="BL1358" t="s">
        <v>268</v>
      </c>
      <c r="BM1358" t="s">
        <v>268</v>
      </c>
      <c r="BN1358" t="s">
        <v>268</v>
      </c>
      <c r="BO1358" t="s">
        <v>268</v>
      </c>
      <c r="BP1358" t="s">
        <v>268</v>
      </c>
      <c r="BQ1358" t="s">
        <v>268</v>
      </c>
      <c r="BR1358" t="s">
        <v>268</v>
      </c>
      <c r="BS1358" t="s">
        <v>268</v>
      </c>
      <c r="BT1358" t="s">
        <v>268</v>
      </c>
      <c r="BU1358" t="s">
        <v>268</v>
      </c>
      <c r="BV1358" t="s">
        <v>268</v>
      </c>
      <c r="BW1358" t="s">
        <v>268</v>
      </c>
      <c r="BX1358" t="s">
        <v>268</v>
      </c>
      <c r="BY1358">
        <v>13.52</v>
      </c>
      <c r="BZ1358">
        <v>13.52</v>
      </c>
      <c r="CA1358" t="s">
        <v>142</v>
      </c>
      <c r="CB1358" s="356">
        <v>123</v>
      </c>
      <c r="CC1358" t="s">
        <v>1817</v>
      </c>
      <c r="CD1358" t="s">
        <v>268</v>
      </c>
      <c r="CE1358" t="s">
        <v>268</v>
      </c>
      <c r="CF1358" t="s">
        <v>268</v>
      </c>
      <c r="CG1358" t="s">
        <v>268</v>
      </c>
      <c r="CH1358" t="s">
        <v>268</v>
      </c>
      <c r="CI1358" t="s">
        <v>268</v>
      </c>
      <c r="CJ1358" t="s">
        <v>268</v>
      </c>
      <c r="CK1358" t="s">
        <v>268</v>
      </c>
      <c r="CL1358" t="s">
        <v>10225</v>
      </c>
      <c r="CM1358" t="s">
        <v>11224</v>
      </c>
      <c r="CN1358">
        <v>8.57</v>
      </c>
      <c r="CO1358" t="s">
        <v>268</v>
      </c>
      <c r="CP1358">
        <v>8.57</v>
      </c>
      <c r="CQ1358">
        <v>365</v>
      </c>
      <c r="CR1358" t="s">
        <v>878</v>
      </c>
      <c r="CS1358" t="s">
        <v>11225</v>
      </c>
      <c r="CT1358" t="s">
        <v>11226</v>
      </c>
      <c r="CU1358" t="s">
        <v>11227</v>
      </c>
      <c r="CV1358" t="s">
        <v>268</v>
      </c>
      <c r="CW1358" t="s">
        <v>268</v>
      </c>
      <c r="CX1358" t="s">
        <v>268</v>
      </c>
      <c r="CY1358" t="s">
        <v>268</v>
      </c>
      <c r="CZ1358" t="s">
        <v>268</v>
      </c>
      <c r="DA1358" t="s">
        <v>268</v>
      </c>
      <c r="DB1358" s="429">
        <f t="shared" si="279"/>
        <v>0</v>
      </c>
      <c r="DC1358" s="284">
        <f t="shared" si="280"/>
        <v>0</v>
      </c>
      <c r="DD1358" s="284">
        <f t="shared" si="281"/>
        <v>0</v>
      </c>
      <c r="DE1358" s="284">
        <f t="shared" si="282"/>
        <v>0</v>
      </c>
      <c r="DF1358" s="295">
        <f t="shared" si="283"/>
        <v>13.52</v>
      </c>
      <c r="DG1358" s="284">
        <f t="shared" si="284"/>
        <v>1</v>
      </c>
      <c r="DH1358" s="284">
        <f t="shared" si="285"/>
        <v>0</v>
      </c>
      <c r="DI1358" s="284">
        <f t="shared" si="286"/>
        <v>0</v>
      </c>
      <c r="DJ1358" s="284">
        <f t="shared" si="287"/>
        <v>0</v>
      </c>
      <c r="DK1358" s="295">
        <f t="shared" si="288"/>
        <v>0</v>
      </c>
      <c r="DL1358" s="297" t="str">
        <f t="shared" si="289"/>
        <v>A dispo.</v>
      </c>
      <c r="DM1358" s="430">
        <f>IFERROR(IF(CA1358="D",IF(DL1358="A dispo.",DF1358*VLOOKUP('DATI INPUT'!$F$27,TARIFFE_UD,4,FALSE),DF1358*VLOOKUP(DL1358,TARIFFE_UD,4,FALSE)),DF1358*VLOOKUP(CB1358-100,TARIFFE_UND,4,FALSE)),0)</f>
        <v>8.5701214866695352</v>
      </c>
      <c r="DN1358" s="430">
        <f>IFERROR(IF(CA1358="D",IF(DL1358="A dispo.",DK1358*VLOOKUP('DATI INPUT'!$F$27,TARIFFE_UD,5,FALSE),DK1358*VLOOKUP(DL1358,TARIFFE_UD,5,FALSE)),DK1358*VLOOKUP(CB1358-100,TARIFFE_UND,5,FALSE)),0)</f>
        <v>0</v>
      </c>
      <c r="DO1358" s="431">
        <f t="shared" si="290"/>
        <v>1.2148666953493148E-4</v>
      </c>
      <c r="DP1358" s="299">
        <f>IFERROR(IF(CA1358="D",IF(DL1358="A dispo.",DF1358*VLOOKUP('DATI INPUT'!$F$27,TARIFFE_UD,2,FALSE),DF1358*VLOOKUP(DL1358,TARIFFE_UD,2,FALSE)),DF1358*VLOOKUP(CB1358-100,TARIFFE_UND,2,FALSE)),0)</f>
        <v>10.707169391544333</v>
      </c>
      <c r="DQ1358" s="299">
        <f>IFERROR(IF(CA1358="D",IF(DL1358="A dispo.",DK1358*VLOOKUP('DATI INPUT'!$F$27,TARIFFE_UD,3,FALSE),DK1358*VLOOKUP(DL1358,TARIFFE_UD,3,FALSE)),DK1358*VLOOKUP(CB1358-100,TARIFFE_UND,3,FALSE)),0)</f>
        <v>0</v>
      </c>
      <c r="DR1358" s="299">
        <f t="shared" si="291"/>
        <v>10.707169391544333</v>
      </c>
    </row>
    <row r="1359" spans="1:122" x14ac:dyDescent="0.25">
      <c r="A1359" t="s">
        <v>10228</v>
      </c>
      <c r="B1359" t="s">
        <v>10218</v>
      </c>
      <c r="C1359" t="s">
        <v>10229</v>
      </c>
      <c r="D1359" t="s">
        <v>10220</v>
      </c>
      <c r="E1359" t="s">
        <v>268</v>
      </c>
      <c r="F1359" t="s">
        <v>156</v>
      </c>
      <c r="G1359" t="s">
        <v>10221</v>
      </c>
      <c r="H1359" t="s">
        <v>10222</v>
      </c>
      <c r="I1359" t="s">
        <v>1627</v>
      </c>
      <c r="J1359" t="s">
        <v>156</v>
      </c>
      <c r="K1359" t="s">
        <v>10223</v>
      </c>
      <c r="L1359" t="s">
        <v>10224</v>
      </c>
      <c r="M1359" t="s">
        <v>6835</v>
      </c>
      <c r="N1359" t="s">
        <v>6836</v>
      </c>
      <c r="O1359" t="s">
        <v>1501</v>
      </c>
      <c r="P1359" t="s">
        <v>6837</v>
      </c>
      <c r="Q1359" t="s">
        <v>341</v>
      </c>
      <c r="R1359" t="s">
        <v>268</v>
      </c>
      <c r="S1359" t="s">
        <v>268</v>
      </c>
      <c r="T1359" t="s">
        <v>268</v>
      </c>
      <c r="U1359" t="s">
        <v>268</v>
      </c>
      <c r="V1359" t="s">
        <v>268</v>
      </c>
      <c r="W1359" t="s">
        <v>1829</v>
      </c>
      <c r="X1359" t="s">
        <v>1830</v>
      </c>
      <c r="Y1359" t="s">
        <v>315</v>
      </c>
      <c r="Z1359" t="s">
        <v>268</v>
      </c>
      <c r="AA1359" t="s">
        <v>268</v>
      </c>
      <c r="AB1359" t="s">
        <v>268</v>
      </c>
      <c r="AC1359" t="s">
        <v>268</v>
      </c>
      <c r="AD1359" t="s">
        <v>268</v>
      </c>
      <c r="AE1359" t="s">
        <v>287</v>
      </c>
      <c r="AF1359" t="s">
        <v>1811</v>
      </c>
      <c r="AG1359" t="s">
        <v>875</v>
      </c>
      <c r="AH1359" t="s">
        <v>1831</v>
      </c>
      <c r="AI1359" t="s">
        <v>1011</v>
      </c>
      <c r="AJ1359" t="s">
        <v>268</v>
      </c>
      <c r="AK1359" t="s">
        <v>382</v>
      </c>
      <c r="AL1359" t="s">
        <v>268</v>
      </c>
      <c r="AM1359" t="s">
        <v>353</v>
      </c>
      <c r="AN1359" t="s">
        <v>268</v>
      </c>
      <c r="AO1359" t="s">
        <v>268</v>
      </c>
      <c r="AP1359" t="s">
        <v>268</v>
      </c>
      <c r="AQ1359" t="s">
        <v>268</v>
      </c>
      <c r="AR1359" t="s">
        <v>268</v>
      </c>
      <c r="AS1359" t="s">
        <v>268</v>
      </c>
      <c r="AT1359" t="s">
        <v>268</v>
      </c>
      <c r="AU1359" t="s">
        <v>268</v>
      </c>
      <c r="AV1359" t="s">
        <v>268</v>
      </c>
      <c r="AW1359" t="s">
        <v>268</v>
      </c>
      <c r="AX1359" t="s">
        <v>268</v>
      </c>
      <c r="AY1359" t="s">
        <v>268</v>
      </c>
      <c r="AZ1359" t="s">
        <v>268</v>
      </c>
      <c r="BA1359" t="s">
        <v>268</v>
      </c>
      <c r="BB1359" t="s">
        <v>268</v>
      </c>
      <c r="BC1359" t="s">
        <v>268</v>
      </c>
      <c r="BD1359" t="s">
        <v>268</v>
      </c>
      <c r="BE1359" t="s">
        <v>268</v>
      </c>
      <c r="BF1359" t="s">
        <v>268</v>
      </c>
      <c r="BG1359" t="s">
        <v>268</v>
      </c>
      <c r="BH1359" t="s">
        <v>268</v>
      </c>
      <c r="BI1359" t="s">
        <v>268</v>
      </c>
      <c r="BJ1359" t="s">
        <v>268</v>
      </c>
      <c r="BK1359" t="s">
        <v>268</v>
      </c>
      <c r="BL1359" t="s">
        <v>268</v>
      </c>
      <c r="BM1359" t="s">
        <v>268</v>
      </c>
      <c r="BN1359" t="s">
        <v>268</v>
      </c>
      <c r="BO1359" t="s">
        <v>268</v>
      </c>
      <c r="BP1359" t="s">
        <v>268</v>
      </c>
      <c r="BQ1359" t="s">
        <v>268</v>
      </c>
      <c r="BR1359" t="s">
        <v>268</v>
      </c>
      <c r="BS1359" t="s">
        <v>268</v>
      </c>
      <c r="BT1359" t="s">
        <v>268</v>
      </c>
      <c r="BU1359" t="s">
        <v>268</v>
      </c>
      <c r="BV1359" t="s">
        <v>268</v>
      </c>
      <c r="BW1359" t="s">
        <v>268</v>
      </c>
      <c r="BX1359" t="s">
        <v>268</v>
      </c>
      <c r="BY1359">
        <v>1.92</v>
      </c>
      <c r="BZ1359">
        <v>1.92</v>
      </c>
      <c r="CA1359" t="s">
        <v>142</v>
      </c>
      <c r="CB1359" s="356">
        <v>123</v>
      </c>
      <c r="CC1359" t="s">
        <v>1817</v>
      </c>
      <c r="CD1359" t="s">
        <v>268</v>
      </c>
      <c r="CE1359" t="s">
        <v>268</v>
      </c>
      <c r="CF1359" t="s">
        <v>268</v>
      </c>
      <c r="CG1359" t="s">
        <v>268</v>
      </c>
      <c r="CH1359" t="s">
        <v>268</v>
      </c>
      <c r="CI1359" t="s">
        <v>268</v>
      </c>
      <c r="CJ1359" t="s">
        <v>268</v>
      </c>
      <c r="CK1359" t="s">
        <v>268</v>
      </c>
      <c r="CL1359" t="s">
        <v>10225</v>
      </c>
      <c r="CM1359" t="s">
        <v>11224</v>
      </c>
      <c r="CN1359">
        <v>1.22</v>
      </c>
      <c r="CO1359" t="s">
        <v>268</v>
      </c>
      <c r="CP1359">
        <v>1.22</v>
      </c>
      <c r="CQ1359">
        <v>365</v>
      </c>
      <c r="CR1359" t="s">
        <v>878</v>
      </c>
      <c r="CS1359" t="s">
        <v>11225</v>
      </c>
      <c r="CT1359" t="s">
        <v>11226</v>
      </c>
      <c r="CU1359" t="s">
        <v>11227</v>
      </c>
      <c r="CV1359" t="s">
        <v>268</v>
      </c>
      <c r="CW1359" t="s">
        <v>268</v>
      </c>
      <c r="CX1359" t="s">
        <v>268</v>
      </c>
      <c r="CY1359" t="s">
        <v>268</v>
      </c>
      <c r="CZ1359" t="s">
        <v>268</v>
      </c>
      <c r="DA1359" t="s">
        <v>268</v>
      </c>
      <c r="DB1359" s="429">
        <f t="shared" si="279"/>
        <v>0</v>
      </c>
      <c r="DC1359" s="284">
        <f t="shared" si="280"/>
        <v>0</v>
      </c>
      <c r="DD1359" s="284">
        <f t="shared" si="281"/>
        <v>0</v>
      </c>
      <c r="DE1359" s="284">
        <f t="shared" si="282"/>
        <v>0</v>
      </c>
      <c r="DF1359" s="295">
        <f t="shared" si="283"/>
        <v>1.9200000000000002</v>
      </c>
      <c r="DG1359" s="284">
        <f t="shared" si="284"/>
        <v>1</v>
      </c>
      <c r="DH1359" s="284">
        <f t="shared" si="285"/>
        <v>0</v>
      </c>
      <c r="DI1359" s="284">
        <f t="shared" si="286"/>
        <v>0</v>
      </c>
      <c r="DJ1359" s="284">
        <f t="shared" si="287"/>
        <v>0</v>
      </c>
      <c r="DK1359" s="295">
        <f t="shared" si="288"/>
        <v>0</v>
      </c>
      <c r="DL1359" s="297" t="str">
        <f t="shared" si="289"/>
        <v>A dispo.</v>
      </c>
      <c r="DM1359" s="430">
        <f>IFERROR(IF(CA1359="D",IF(DL1359="A dispo.",DF1359*VLOOKUP('DATI INPUT'!$F$27,TARIFFE_UD,4,FALSE),DF1359*VLOOKUP(DL1359,TARIFFE_UD,4,FALSE)),DF1359*VLOOKUP(CB1359-100,TARIFFE_UND,4,FALSE)),0)</f>
        <v>1.2170586726631294</v>
      </c>
      <c r="DN1359" s="430">
        <f>IFERROR(IF(CA1359="D",IF(DL1359="A dispo.",DK1359*VLOOKUP('DATI INPUT'!$F$27,TARIFFE_UD,5,FALSE),DK1359*VLOOKUP(DL1359,TARIFFE_UD,5,FALSE)),DK1359*VLOOKUP(CB1359-100,TARIFFE_UND,5,FALSE)),0)</f>
        <v>0</v>
      </c>
      <c r="DO1359" s="431">
        <f t="shared" si="290"/>
        <v>-2.9413273368705806E-3</v>
      </c>
      <c r="DP1359" s="299">
        <f>IFERROR(IF(CA1359="D",IF(DL1359="A dispo.",DF1359*VLOOKUP('DATI INPUT'!$F$27,TARIFFE_UD,2,FALSE),DF1359*VLOOKUP(DL1359,TARIFFE_UD,2,FALSE)),DF1359*VLOOKUP(CB1359-100,TARIFFE_UND,2,FALSE)),0)</f>
        <v>1.5205447656631006</v>
      </c>
      <c r="DQ1359" s="299">
        <f>IFERROR(IF(CA1359="D",IF(DL1359="A dispo.",DK1359*VLOOKUP('DATI INPUT'!$F$27,TARIFFE_UD,3,FALSE),DK1359*VLOOKUP(DL1359,TARIFFE_UD,3,FALSE)),DK1359*VLOOKUP(CB1359-100,TARIFFE_UND,3,FALSE)),0)</f>
        <v>0</v>
      </c>
      <c r="DR1359" s="299">
        <f t="shared" si="291"/>
        <v>1.5205447656631006</v>
      </c>
    </row>
    <row r="1360" spans="1:122" x14ac:dyDescent="0.25">
      <c r="A1360" t="s">
        <v>10230</v>
      </c>
      <c r="B1360" t="s">
        <v>10231</v>
      </c>
      <c r="C1360" t="s">
        <v>10232</v>
      </c>
      <c r="D1360" t="s">
        <v>10233</v>
      </c>
      <c r="E1360" t="s">
        <v>268</v>
      </c>
      <c r="F1360" t="s">
        <v>156</v>
      </c>
      <c r="G1360" t="s">
        <v>10234</v>
      </c>
      <c r="H1360" t="s">
        <v>10235</v>
      </c>
      <c r="I1360" t="s">
        <v>10236</v>
      </c>
      <c r="J1360" t="s">
        <v>274</v>
      </c>
      <c r="K1360" t="s">
        <v>1606</v>
      </c>
      <c r="L1360" t="s">
        <v>152</v>
      </c>
      <c r="M1360" t="s">
        <v>10237</v>
      </c>
      <c r="N1360" t="s">
        <v>1307</v>
      </c>
      <c r="O1360" t="s">
        <v>1308</v>
      </c>
      <c r="P1360" t="s">
        <v>10238</v>
      </c>
      <c r="Q1360" t="s">
        <v>2803</v>
      </c>
      <c r="R1360" t="s">
        <v>268</v>
      </c>
      <c r="S1360" t="s">
        <v>268</v>
      </c>
      <c r="T1360" t="s">
        <v>154</v>
      </c>
      <c r="U1360" t="s">
        <v>268</v>
      </c>
      <c r="V1360" t="s">
        <v>268</v>
      </c>
      <c r="W1360" t="s">
        <v>1379</v>
      </c>
      <c r="X1360" t="s">
        <v>613</v>
      </c>
      <c r="Y1360" t="s">
        <v>374</v>
      </c>
      <c r="Z1360" t="s">
        <v>268</v>
      </c>
      <c r="AA1360" t="s">
        <v>268</v>
      </c>
      <c r="AB1360" t="s">
        <v>268</v>
      </c>
      <c r="AC1360" t="s">
        <v>268</v>
      </c>
      <c r="AD1360" t="s">
        <v>268</v>
      </c>
      <c r="AE1360" t="s">
        <v>287</v>
      </c>
      <c r="AF1360" t="s">
        <v>1811</v>
      </c>
      <c r="AG1360" t="s">
        <v>875</v>
      </c>
      <c r="AH1360" t="s">
        <v>1848</v>
      </c>
      <c r="AI1360" t="s">
        <v>1011</v>
      </c>
      <c r="AJ1360" t="s">
        <v>268</v>
      </c>
      <c r="AK1360" t="s">
        <v>413</v>
      </c>
      <c r="AL1360" t="s">
        <v>268</v>
      </c>
      <c r="AM1360" t="s">
        <v>288</v>
      </c>
      <c r="AN1360" t="s">
        <v>268</v>
      </c>
      <c r="AO1360" t="s">
        <v>268</v>
      </c>
      <c r="AP1360" t="s">
        <v>268</v>
      </c>
      <c r="AQ1360" t="s">
        <v>268</v>
      </c>
      <c r="AR1360" t="s">
        <v>268</v>
      </c>
      <c r="AS1360" t="s">
        <v>268</v>
      </c>
      <c r="AT1360" t="s">
        <v>268</v>
      </c>
      <c r="AU1360" t="s">
        <v>268</v>
      </c>
      <c r="AV1360" t="s">
        <v>268</v>
      </c>
      <c r="AW1360" t="s">
        <v>268</v>
      </c>
      <c r="AX1360" t="s">
        <v>268</v>
      </c>
      <c r="AY1360" t="s">
        <v>268</v>
      </c>
      <c r="AZ1360" t="s">
        <v>268</v>
      </c>
      <c r="BA1360" t="s">
        <v>268</v>
      </c>
      <c r="BB1360" t="s">
        <v>268</v>
      </c>
      <c r="BC1360" t="s">
        <v>268</v>
      </c>
      <c r="BD1360" t="s">
        <v>268</v>
      </c>
      <c r="BE1360" t="s">
        <v>268</v>
      </c>
      <c r="BF1360" t="s">
        <v>268</v>
      </c>
      <c r="BG1360" t="s">
        <v>268</v>
      </c>
      <c r="BH1360" t="s">
        <v>268</v>
      </c>
      <c r="BI1360" t="s">
        <v>268</v>
      </c>
      <c r="BJ1360" t="s">
        <v>268</v>
      </c>
      <c r="BK1360" t="s">
        <v>268</v>
      </c>
      <c r="BL1360" t="s">
        <v>268</v>
      </c>
      <c r="BM1360" t="s">
        <v>268</v>
      </c>
      <c r="BN1360" t="s">
        <v>268</v>
      </c>
      <c r="BO1360" t="s">
        <v>268</v>
      </c>
      <c r="BP1360" t="s">
        <v>268</v>
      </c>
      <c r="BQ1360" t="s">
        <v>268</v>
      </c>
      <c r="BR1360" t="s">
        <v>268</v>
      </c>
      <c r="BS1360" t="s">
        <v>268</v>
      </c>
      <c r="BT1360" t="s">
        <v>268</v>
      </c>
      <c r="BU1360" t="s">
        <v>268</v>
      </c>
      <c r="BV1360" t="s">
        <v>268</v>
      </c>
      <c r="BW1360" t="s">
        <v>268</v>
      </c>
      <c r="BX1360" t="s">
        <v>268</v>
      </c>
      <c r="BY1360">
        <v>34</v>
      </c>
      <c r="BZ1360">
        <v>34</v>
      </c>
      <c r="CA1360" t="s">
        <v>142</v>
      </c>
      <c r="CB1360" s="356">
        <v>122</v>
      </c>
      <c r="CC1360" t="s">
        <v>876</v>
      </c>
      <c r="CD1360" t="s">
        <v>268</v>
      </c>
      <c r="CE1360" t="s">
        <v>268</v>
      </c>
      <c r="CF1360" t="s">
        <v>268</v>
      </c>
      <c r="CG1360" t="s">
        <v>268</v>
      </c>
      <c r="CH1360" t="s">
        <v>268</v>
      </c>
      <c r="CI1360" t="s">
        <v>268</v>
      </c>
      <c r="CJ1360" t="s">
        <v>268</v>
      </c>
      <c r="CK1360" t="s">
        <v>268</v>
      </c>
      <c r="CL1360" t="s">
        <v>10239</v>
      </c>
      <c r="CM1360" t="s">
        <v>11224</v>
      </c>
      <c r="CN1360">
        <v>88.95</v>
      </c>
      <c r="CO1360" t="s">
        <v>268</v>
      </c>
      <c r="CP1360">
        <v>88.95</v>
      </c>
      <c r="CQ1360">
        <v>365</v>
      </c>
      <c r="CR1360" t="s">
        <v>878</v>
      </c>
      <c r="CS1360" t="s">
        <v>11225</v>
      </c>
      <c r="CT1360" t="s">
        <v>11226</v>
      </c>
      <c r="CU1360" t="s">
        <v>11227</v>
      </c>
      <c r="CV1360" t="s">
        <v>268</v>
      </c>
      <c r="CW1360" t="s">
        <v>268</v>
      </c>
      <c r="CX1360" t="s">
        <v>268</v>
      </c>
      <c r="CY1360" t="s">
        <v>268</v>
      </c>
      <c r="CZ1360" t="s">
        <v>268</v>
      </c>
      <c r="DA1360" t="s">
        <v>268</v>
      </c>
      <c r="DB1360" s="429">
        <f t="shared" si="279"/>
        <v>0</v>
      </c>
      <c r="DC1360" s="284">
        <f t="shared" si="280"/>
        <v>0</v>
      </c>
      <c r="DD1360" s="284">
        <f t="shared" si="281"/>
        <v>0</v>
      </c>
      <c r="DE1360" s="284">
        <f t="shared" si="282"/>
        <v>0</v>
      </c>
      <c r="DF1360" s="295">
        <f t="shared" si="283"/>
        <v>34</v>
      </c>
      <c r="DG1360" s="284">
        <f t="shared" si="284"/>
        <v>0</v>
      </c>
      <c r="DH1360" s="284">
        <f t="shared" si="285"/>
        <v>0</v>
      </c>
      <c r="DI1360" s="284">
        <f t="shared" si="286"/>
        <v>0</v>
      </c>
      <c r="DJ1360" s="284">
        <f t="shared" si="287"/>
        <v>0</v>
      </c>
      <c r="DK1360" s="295">
        <f t="shared" si="288"/>
        <v>1</v>
      </c>
      <c r="DL1360" s="297" t="str">
        <f t="shared" si="289"/>
        <v>A dispo.</v>
      </c>
      <c r="DM1360" s="430">
        <f>IFERROR(IF(CA1360="D",IF(DL1360="A dispo.",DF1360*VLOOKUP('DATI INPUT'!$F$27,TARIFFE_UD,4,FALSE),DF1360*VLOOKUP(DL1360,TARIFFE_UD,4,FALSE)),DF1360*VLOOKUP(CB1360-100,TARIFFE_UND,4,FALSE)),0)</f>
        <v>21.552080661742917</v>
      </c>
      <c r="DN1360" s="430">
        <f>IFERROR(IF(CA1360="D",IF(DL1360="A dispo.",DK1360*VLOOKUP('DATI INPUT'!$F$27,TARIFFE_UD,5,FALSE),DK1360*VLOOKUP(DL1360,TARIFFE_UD,5,FALSE)),DK1360*VLOOKUP(CB1360-100,TARIFFE_UND,5,FALSE)),0)</f>
        <v>67.397800635548478</v>
      </c>
      <c r="DO1360" s="431">
        <f t="shared" si="290"/>
        <v>-1.18702708604701E-4</v>
      </c>
      <c r="DP1360" s="299">
        <f>IFERROR(IF(CA1360="D",IF(DL1360="A dispo.",DF1360*VLOOKUP('DATI INPUT'!$F$27,TARIFFE_UD,2,FALSE),DF1360*VLOOKUP(DL1360,TARIFFE_UD,2,FALSE)),DF1360*VLOOKUP(CB1360-100,TARIFFE_UND,2,FALSE)),0)</f>
        <v>26.926313558617405</v>
      </c>
      <c r="DQ1360" s="299">
        <f>IFERROR(IF(CA1360="D",IF(DL1360="A dispo.",DK1360*VLOOKUP('DATI INPUT'!$F$27,TARIFFE_UD,3,FALSE),DK1360*VLOOKUP(DL1360,TARIFFE_UD,3,FALSE)),DK1360*VLOOKUP(CB1360-100,TARIFFE_UND,3,FALSE)),0)</f>
        <v>60.367780403072892</v>
      </c>
      <c r="DR1360" s="299">
        <f t="shared" si="291"/>
        <v>87.294093961690294</v>
      </c>
    </row>
    <row r="1361" spans="1:122" x14ac:dyDescent="0.25">
      <c r="A1361" t="s">
        <v>10240</v>
      </c>
      <c r="B1361" t="s">
        <v>10889</v>
      </c>
      <c r="C1361" t="s">
        <v>1726</v>
      </c>
      <c r="D1361" t="s">
        <v>10242</v>
      </c>
      <c r="E1361" t="s">
        <v>268</v>
      </c>
      <c r="F1361" t="s">
        <v>156</v>
      </c>
      <c r="G1361" t="s">
        <v>10890</v>
      </c>
      <c r="H1361" t="s">
        <v>1237</v>
      </c>
      <c r="I1361" t="s">
        <v>416</v>
      </c>
      <c r="J1361" t="s">
        <v>156</v>
      </c>
      <c r="K1361" t="s">
        <v>1441</v>
      </c>
      <c r="L1361" t="s">
        <v>960</v>
      </c>
      <c r="M1361" t="s">
        <v>10245</v>
      </c>
      <c r="N1361" t="s">
        <v>1242</v>
      </c>
      <c r="O1361" t="s">
        <v>1408</v>
      </c>
      <c r="P1361" t="s">
        <v>7928</v>
      </c>
      <c r="Q1361" t="s">
        <v>617</v>
      </c>
      <c r="R1361" t="s">
        <v>268</v>
      </c>
      <c r="S1361" t="s">
        <v>268</v>
      </c>
      <c r="T1361" t="s">
        <v>268</v>
      </c>
      <c r="U1361" t="s">
        <v>268</v>
      </c>
      <c r="V1361" t="s">
        <v>268</v>
      </c>
      <c r="W1361" t="s">
        <v>5055</v>
      </c>
      <c r="X1361" t="s">
        <v>2045</v>
      </c>
      <c r="Y1361" t="s">
        <v>280</v>
      </c>
      <c r="Z1361" t="s">
        <v>268</v>
      </c>
      <c r="AA1361" t="s">
        <v>268</v>
      </c>
      <c r="AB1361" t="s">
        <v>268</v>
      </c>
      <c r="AC1361" t="s">
        <v>268</v>
      </c>
      <c r="AD1361" t="s">
        <v>268</v>
      </c>
      <c r="AE1361" t="s">
        <v>287</v>
      </c>
      <c r="AF1361" t="s">
        <v>1811</v>
      </c>
      <c r="AG1361" t="s">
        <v>875</v>
      </c>
      <c r="AH1361" t="s">
        <v>2047</v>
      </c>
      <c r="AI1361" t="s">
        <v>510</v>
      </c>
      <c r="AJ1361" t="s">
        <v>268</v>
      </c>
      <c r="AK1361" t="s">
        <v>377</v>
      </c>
      <c r="AL1361" t="s">
        <v>268</v>
      </c>
      <c r="AM1361" t="s">
        <v>405</v>
      </c>
      <c r="AN1361" t="s">
        <v>268</v>
      </c>
      <c r="AO1361" t="s">
        <v>268</v>
      </c>
      <c r="AP1361" t="s">
        <v>268</v>
      </c>
      <c r="AQ1361" t="s">
        <v>268</v>
      </c>
      <c r="AR1361" t="s">
        <v>268</v>
      </c>
      <c r="AS1361" t="s">
        <v>268</v>
      </c>
      <c r="AT1361" t="s">
        <v>268</v>
      </c>
      <c r="AU1361" t="s">
        <v>268</v>
      </c>
      <c r="AV1361" t="s">
        <v>268</v>
      </c>
      <c r="AW1361" t="s">
        <v>268</v>
      </c>
      <c r="AX1361" t="s">
        <v>268</v>
      </c>
      <c r="AY1361" t="s">
        <v>268</v>
      </c>
      <c r="AZ1361" t="s">
        <v>268</v>
      </c>
      <c r="BA1361" t="s">
        <v>268</v>
      </c>
      <c r="BB1361" t="s">
        <v>268</v>
      </c>
      <c r="BC1361" t="s">
        <v>268</v>
      </c>
      <c r="BD1361" t="s">
        <v>268</v>
      </c>
      <c r="BE1361" t="s">
        <v>268</v>
      </c>
      <c r="BF1361" t="s">
        <v>268</v>
      </c>
      <c r="BG1361" t="s">
        <v>268</v>
      </c>
      <c r="BH1361" t="s">
        <v>268</v>
      </c>
      <c r="BI1361" t="s">
        <v>268</v>
      </c>
      <c r="BJ1361" t="s">
        <v>268</v>
      </c>
      <c r="BK1361" t="s">
        <v>268</v>
      </c>
      <c r="BL1361" t="s">
        <v>268</v>
      </c>
      <c r="BM1361" t="s">
        <v>268</v>
      </c>
      <c r="BN1361" t="s">
        <v>268</v>
      </c>
      <c r="BO1361" t="s">
        <v>268</v>
      </c>
      <c r="BP1361" t="s">
        <v>268</v>
      </c>
      <c r="BQ1361" t="s">
        <v>268</v>
      </c>
      <c r="BR1361" t="s">
        <v>268</v>
      </c>
      <c r="BS1361" t="s">
        <v>268</v>
      </c>
      <c r="BT1361" t="s">
        <v>268</v>
      </c>
      <c r="BU1361" t="s">
        <v>268</v>
      </c>
      <c r="BV1361" t="s">
        <v>268</v>
      </c>
      <c r="BW1361" t="s">
        <v>268</v>
      </c>
      <c r="BX1361" t="s">
        <v>268</v>
      </c>
      <c r="BY1361" s="432">
        <v>0</v>
      </c>
      <c r="BZ1361">
        <v>46.5</v>
      </c>
      <c r="CA1361" s="432" t="s">
        <v>142</v>
      </c>
      <c r="CB1361" t="s">
        <v>268</v>
      </c>
      <c r="CC1361" t="s">
        <v>268</v>
      </c>
      <c r="CD1361" t="s">
        <v>268</v>
      </c>
      <c r="CE1361" t="s">
        <v>268</v>
      </c>
      <c r="CF1361" t="s">
        <v>268</v>
      </c>
      <c r="CG1361" t="s">
        <v>268</v>
      </c>
      <c r="CH1361" t="s">
        <v>268</v>
      </c>
      <c r="CI1361" t="s">
        <v>268</v>
      </c>
      <c r="CJ1361" t="s">
        <v>268</v>
      </c>
      <c r="CK1361" t="s">
        <v>268</v>
      </c>
      <c r="CL1361" t="s">
        <v>268</v>
      </c>
      <c r="CM1361" t="s">
        <v>11224</v>
      </c>
      <c r="CN1361" t="s">
        <v>268</v>
      </c>
      <c r="CO1361" t="s">
        <v>268</v>
      </c>
      <c r="CP1361" s="432">
        <v>0</v>
      </c>
      <c r="CQ1361" s="432">
        <v>0</v>
      </c>
      <c r="CR1361" t="s">
        <v>268</v>
      </c>
      <c r="CS1361" t="s">
        <v>268</v>
      </c>
      <c r="CT1361" t="s">
        <v>11226</v>
      </c>
      <c r="CU1361" t="s">
        <v>11227</v>
      </c>
      <c r="CV1361" t="s">
        <v>268</v>
      </c>
      <c r="CW1361" t="s">
        <v>268</v>
      </c>
      <c r="CX1361" t="s">
        <v>268</v>
      </c>
      <c r="CY1361" t="s">
        <v>268</v>
      </c>
      <c r="CZ1361" t="s">
        <v>268</v>
      </c>
      <c r="DA1361" t="s">
        <v>268</v>
      </c>
      <c r="DB1361" s="429">
        <f t="shared" si="279"/>
        <v>0</v>
      </c>
      <c r="DC1361" s="284">
        <f t="shared" si="280"/>
        <v>0</v>
      </c>
      <c r="DD1361" s="284">
        <f t="shared" si="281"/>
        <v>0</v>
      </c>
      <c r="DE1361" s="284">
        <f t="shared" si="282"/>
        <v>0</v>
      </c>
      <c r="DF1361" s="295">
        <f t="shared" si="283"/>
        <v>0</v>
      </c>
      <c r="DG1361" s="284">
        <f t="shared" si="284"/>
        <v>0</v>
      </c>
      <c r="DH1361" s="284">
        <f t="shared" si="285"/>
        <v>0</v>
      </c>
      <c r="DI1361" s="284">
        <f t="shared" si="286"/>
        <v>0</v>
      </c>
      <c r="DJ1361" s="284">
        <f t="shared" si="287"/>
        <v>0</v>
      </c>
      <c r="DK1361" s="295">
        <f t="shared" si="288"/>
        <v>0</v>
      </c>
      <c r="DL1361" s="297" t="str">
        <f t="shared" si="289"/>
        <v>A dispo.</v>
      </c>
      <c r="DM1361" s="430">
        <f>IFERROR(IF(CA1361="D",IF(DL1361="A dispo.",DF1361*VLOOKUP('DATI INPUT'!$F$27,TARIFFE_UD,4,FALSE),DF1361*VLOOKUP(DL1361,TARIFFE_UD,4,FALSE)),DF1361*VLOOKUP(CB1361-100,TARIFFE_UND,4,FALSE)),0)</f>
        <v>0</v>
      </c>
      <c r="DN1361" s="430">
        <f>IFERROR(IF(CA1361="D",IF(DL1361="A dispo.",DK1361*VLOOKUP('DATI INPUT'!$F$27,TARIFFE_UD,5,FALSE),DK1361*VLOOKUP(DL1361,TARIFFE_UD,5,FALSE)),DK1361*VLOOKUP(CB1361-100,TARIFFE_UND,5,FALSE)),0)</f>
        <v>0</v>
      </c>
      <c r="DO1361" s="431">
        <f t="shared" si="290"/>
        <v>0</v>
      </c>
      <c r="DP1361" s="299">
        <f>IFERROR(IF(CA1361="D",IF(DL1361="A dispo.",DF1361*VLOOKUP('DATI INPUT'!$F$27,TARIFFE_UD,2,FALSE),DF1361*VLOOKUP(DL1361,TARIFFE_UD,2,FALSE)),DF1361*VLOOKUP(CB1361-100,TARIFFE_UND,2,FALSE)),0)</f>
        <v>0</v>
      </c>
      <c r="DQ1361" s="299">
        <f>IFERROR(IF(CA1361="D",IF(DL1361="A dispo.",DK1361*VLOOKUP('DATI INPUT'!$F$27,TARIFFE_UD,3,FALSE),DK1361*VLOOKUP(DL1361,TARIFFE_UD,3,FALSE)),DK1361*VLOOKUP(CB1361-100,TARIFFE_UND,3,FALSE)),0)</f>
        <v>0</v>
      </c>
      <c r="DR1361" s="299">
        <f t="shared" si="291"/>
        <v>0</v>
      </c>
    </row>
    <row r="1362" spans="1:122" x14ac:dyDescent="0.25">
      <c r="A1362" t="s">
        <v>10246</v>
      </c>
      <c r="B1362" t="s">
        <v>10247</v>
      </c>
      <c r="C1362" t="s">
        <v>1728</v>
      </c>
      <c r="D1362" t="s">
        <v>10248</v>
      </c>
      <c r="E1362" t="s">
        <v>268</v>
      </c>
      <c r="F1362" t="s">
        <v>156</v>
      </c>
      <c r="G1362" t="s">
        <v>10249</v>
      </c>
      <c r="H1362" t="s">
        <v>1372</v>
      </c>
      <c r="I1362" t="s">
        <v>307</v>
      </c>
      <c r="J1362" t="s">
        <v>274</v>
      </c>
      <c r="K1362" t="s">
        <v>10250</v>
      </c>
      <c r="L1362" t="s">
        <v>871</v>
      </c>
      <c r="M1362" t="s">
        <v>10251</v>
      </c>
      <c r="N1362" t="s">
        <v>1259</v>
      </c>
      <c r="O1362" t="s">
        <v>873</v>
      </c>
      <c r="P1362" t="s">
        <v>10252</v>
      </c>
      <c r="Q1362" t="s">
        <v>276</v>
      </c>
      <c r="R1362" t="s">
        <v>268</v>
      </c>
      <c r="S1362" t="s">
        <v>268</v>
      </c>
      <c r="T1362" t="s">
        <v>268</v>
      </c>
      <c r="U1362" t="s">
        <v>268</v>
      </c>
      <c r="V1362" t="s">
        <v>268</v>
      </c>
      <c r="W1362" t="s">
        <v>1793</v>
      </c>
      <c r="X1362" t="s">
        <v>613</v>
      </c>
      <c r="Y1362" t="s">
        <v>660</v>
      </c>
      <c r="Z1362" t="s">
        <v>268</v>
      </c>
      <c r="AA1362" t="s">
        <v>268</v>
      </c>
      <c r="AB1362" t="s">
        <v>268</v>
      </c>
      <c r="AC1362" t="s">
        <v>268</v>
      </c>
      <c r="AD1362" t="s">
        <v>268</v>
      </c>
      <c r="AE1362" t="s">
        <v>287</v>
      </c>
      <c r="AF1362" t="s">
        <v>1811</v>
      </c>
      <c r="AG1362" t="s">
        <v>875</v>
      </c>
      <c r="AH1362" t="s">
        <v>1831</v>
      </c>
      <c r="AI1362" t="s">
        <v>5908</v>
      </c>
      <c r="AJ1362" t="s">
        <v>268</v>
      </c>
      <c r="AK1362" t="s">
        <v>410</v>
      </c>
      <c r="AL1362" t="s">
        <v>268</v>
      </c>
      <c r="AM1362" t="s">
        <v>355</v>
      </c>
      <c r="AN1362" t="s">
        <v>268</v>
      </c>
      <c r="AO1362" t="s">
        <v>268</v>
      </c>
      <c r="AP1362" t="s">
        <v>268</v>
      </c>
      <c r="AQ1362" t="s">
        <v>268</v>
      </c>
      <c r="AR1362" t="s">
        <v>268</v>
      </c>
      <c r="AS1362" t="s">
        <v>268</v>
      </c>
      <c r="AT1362" t="s">
        <v>268</v>
      </c>
      <c r="AU1362" t="s">
        <v>268</v>
      </c>
      <c r="AV1362" t="s">
        <v>268</v>
      </c>
      <c r="AW1362" t="s">
        <v>268</v>
      </c>
      <c r="AX1362" t="s">
        <v>268</v>
      </c>
      <c r="AY1362" t="s">
        <v>268</v>
      </c>
      <c r="AZ1362" t="s">
        <v>268</v>
      </c>
      <c r="BA1362" t="s">
        <v>268</v>
      </c>
      <c r="BB1362" t="s">
        <v>268</v>
      </c>
      <c r="BC1362" t="s">
        <v>268</v>
      </c>
      <c r="BD1362" t="s">
        <v>268</v>
      </c>
      <c r="BE1362" t="s">
        <v>268</v>
      </c>
      <c r="BF1362" t="s">
        <v>268</v>
      </c>
      <c r="BG1362" t="s">
        <v>268</v>
      </c>
      <c r="BH1362" t="s">
        <v>268</v>
      </c>
      <c r="BI1362" t="s">
        <v>268</v>
      </c>
      <c r="BJ1362" t="s">
        <v>268</v>
      </c>
      <c r="BK1362" t="s">
        <v>268</v>
      </c>
      <c r="BL1362" t="s">
        <v>268</v>
      </c>
      <c r="BM1362" t="s">
        <v>268</v>
      </c>
      <c r="BN1362" t="s">
        <v>268</v>
      </c>
      <c r="BO1362" t="s">
        <v>268</v>
      </c>
      <c r="BP1362" t="s">
        <v>268</v>
      </c>
      <c r="BQ1362" t="s">
        <v>268</v>
      </c>
      <c r="BR1362" t="s">
        <v>268</v>
      </c>
      <c r="BS1362" t="s">
        <v>268</v>
      </c>
      <c r="BT1362" t="s">
        <v>268</v>
      </c>
      <c r="BU1362" t="s">
        <v>268</v>
      </c>
      <c r="BV1362" t="s">
        <v>268</v>
      </c>
      <c r="BW1362" t="s">
        <v>268</v>
      </c>
      <c r="BX1362" t="s">
        <v>268</v>
      </c>
      <c r="BY1362" s="432">
        <v>0</v>
      </c>
      <c r="BZ1362">
        <v>104</v>
      </c>
      <c r="CA1362" s="432" t="s">
        <v>142</v>
      </c>
      <c r="CB1362" t="s">
        <v>268</v>
      </c>
      <c r="CC1362" t="s">
        <v>268</v>
      </c>
      <c r="CD1362" t="s">
        <v>268</v>
      </c>
      <c r="CE1362" t="s">
        <v>268</v>
      </c>
      <c r="CF1362" t="s">
        <v>268</v>
      </c>
      <c r="CG1362" t="s">
        <v>268</v>
      </c>
      <c r="CH1362" t="s">
        <v>268</v>
      </c>
      <c r="CI1362" t="s">
        <v>268</v>
      </c>
      <c r="CJ1362" t="s">
        <v>268</v>
      </c>
      <c r="CK1362" t="s">
        <v>268</v>
      </c>
      <c r="CL1362" t="s">
        <v>268</v>
      </c>
      <c r="CM1362" t="s">
        <v>11224</v>
      </c>
      <c r="CN1362" t="s">
        <v>268</v>
      </c>
      <c r="CO1362" t="s">
        <v>268</v>
      </c>
      <c r="CP1362" s="432">
        <v>0</v>
      </c>
      <c r="CQ1362" s="432">
        <v>0</v>
      </c>
      <c r="CR1362" t="s">
        <v>268</v>
      </c>
      <c r="CS1362" t="s">
        <v>268</v>
      </c>
      <c r="CT1362" t="s">
        <v>11226</v>
      </c>
      <c r="CU1362" t="s">
        <v>11227</v>
      </c>
      <c r="CV1362" t="s">
        <v>268</v>
      </c>
      <c r="CW1362" t="s">
        <v>268</v>
      </c>
      <c r="CX1362" t="s">
        <v>268</v>
      </c>
      <c r="CY1362" t="s">
        <v>268</v>
      </c>
      <c r="CZ1362" t="s">
        <v>268</v>
      </c>
      <c r="DA1362" t="s">
        <v>268</v>
      </c>
      <c r="DB1362" s="429">
        <f t="shared" si="279"/>
        <v>0</v>
      </c>
      <c r="DC1362" s="284">
        <f t="shared" si="280"/>
        <v>0</v>
      </c>
      <c r="DD1362" s="284">
        <f t="shared" si="281"/>
        <v>0</v>
      </c>
      <c r="DE1362" s="284">
        <f t="shared" si="282"/>
        <v>0</v>
      </c>
      <c r="DF1362" s="295">
        <f t="shared" si="283"/>
        <v>0</v>
      </c>
      <c r="DG1362" s="284">
        <f t="shared" si="284"/>
        <v>0</v>
      </c>
      <c r="DH1362" s="284">
        <f t="shared" si="285"/>
        <v>0</v>
      </c>
      <c r="DI1362" s="284">
        <f t="shared" si="286"/>
        <v>0</v>
      </c>
      <c r="DJ1362" s="284">
        <f t="shared" si="287"/>
        <v>0</v>
      </c>
      <c r="DK1362" s="295">
        <f t="shared" si="288"/>
        <v>0</v>
      </c>
      <c r="DL1362" s="297" t="str">
        <f t="shared" si="289"/>
        <v>A dispo.</v>
      </c>
      <c r="DM1362" s="430">
        <f>IFERROR(IF(CA1362="D",IF(DL1362="A dispo.",DF1362*VLOOKUP('DATI INPUT'!$F$27,TARIFFE_UD,4,FALSE),DF1362*VLOOKUP(DL1362,TARIFFE_UD,4,FALSE)),DF1362*VLOOKUP(CB1362-100,TARIFFE_UND,4,FALSE)),0)</f>
        <v>0</v>
      </c>
      <c r="DN1362" s="430">
        <f>IFERROR(IF(CA1362="D",IF(DL1362="A dispo.",DK1362*VLOOKUP('DATI INPUT'!$F$27,TARIFFE_UD,5,FALSE),DK1362*VLOOKUP(DL1362,TARIFFE_UD,5,FALSE)),DK1362*VLOOKUP(CB1362-100,TARIFFE_UND,5,FALSE)),0)</f>
        <v>0</v>
      </c>
      <c r="DO1362" s="431">
        <f t="shared" si="290"/>
        <v>0</v>
      </c>
      <c r="DP1362" s="299">
        <f>IFERROR(IF(CA1362="D",IF(DL1362="A dispo.",DF1362*VLOOKUP('DATI INPUT'!$F$27,TARIFFE_UD,2,FALSE),DF1362*VLOOKUP(DL1362,TARIFFE_UD,2,FALSE)),DF1362*VLOOKUP(CB1362-100,TARIFFE_UND,2,FALSE)),0)</f>
        <v>0</v>
      </c>
      <c r="DQ1362" s="299">
        <f>IFERROR(IF(CA1362="D",IF(DL1362="A dispo.",DK1362*VLOOKUP('DATI INPUT'!$F$27,TARIFFE_UD,3,FALSE),DK1362*VLOOKUP(DL1362,TARIFFE_UD,3,FALSE)),DK1362*VLOOKUP(CB1362-100,TARIFFE_UND,3,FALSE)),0)</f>
        <v>0</v>
      </c>
      <c r="DR1362" s="299">
        <f t="shared" si="291"/>
        <v>0</v>
      </c>
    </row>
    <row r="1363" spans="1:122" x14ac:dyDescent="0.25">
      <c r="A1363" t="s">
        <v>10266</v>
      </c>
      <c r="B1363" t="s">
        <v>10267</v>
      </c>
      <c r="C1363" t="s">
        <v>10268</v>
      </c>
      <c r="D1363" t="s">
        <v>10269</v>
      </c>
      <c r="E1363" t="s">
        <v>268</v>
      </c>
      <c r="F1363" t="s">
        <v>156</v>
      </c>
      <c r="G1363" t="s">
        <v>10270</v>
      </c>
      <c r="H1363" t="s">
        <v>1614</v>
      </c>
      <c r="I1363" t="s">
        <v>284</v>
      </c>
      <c r="J1363" t="s">
        <v>274</v>
      </c>
      <c r="K1363" t="s">
        <v>10271</v>
      </c>
      <c r="L1363" t="s">
        <v>1867</v>
      </c>
      <c r="M1363" t="s">
        <v>10272</v>
      </c>
      <c r="N1363" t="s">
        <v>6058</v>
      </c>
      <c r="O1363" t="s">
        <v>6059</v>
      </c>
      <c r="P1363" t="s">
        <v>6945</v>
      </c>
      <c r="Q1363" t="s">
        <v>1322</v>
      </c>
      <c r="R1363" t="s">
        <v>1260</v>
      </c>
      <c r="S1363" t="s">
        <v>268</v>
      </c>
      <c r="T1363" t="s">
        <v>268</v>
      </c>
      <c r="U1363" t="s">
        <v>268</v>
      </c>
      <c r="V1363" t="s">
        <v>268</v>
      </c>
      <c r="W1363" t="s">
        <v>10273</v>
      </c>
      <c r="X1363" t="s">
        <v>1847</v>
      </c>
      <c r="Y1363" t="s">
        <v>470</v>
      </c>
      <c r="Z1363" t="s">
        <v>268</v>
      </c>
      <c r="AA1363" t="s">
        <v>268</v>
      </c>
      <c r="AB1363" t="s">
        <v>268</v>
      </c>
      <c r="AC1363" t="s">
        <v>268</v>
      </c>
      <c r="AD1363" t="s">
        <v>268</v>
      </c>
      <c r="AE1363" t="s">
        <v>287</v>
      </c>
      <c r="AF1363" t="s">
        <v>1811</v>
      </c>
      <c r="AG1363" t="s">
        <v>875</v>
      </c>
      <c r="AH1363" t="s">
        <v>1848</v>
      </c>
      <c r="AI1363" t="s">
        <v>2948</v>
      </c>
      <c r="AJ1363" t="s">
        <v>268</v>
      </c>
      <c r="AK1363" t="s">
        <v>354</v>
      </c>
      <c r="AL1363" t="s">
        <v>268</v>
      </c>
      <c r="AM1363" t="s">
        <v>405</v>
      </c>
      <c r="AN1363" t="s">
        <v>268</v>
      </c>
      <c r="AO1363" t="s">
        <v>268</v>
      </c>
      <c r="AP1363" t="s">
        <v>268</v>
      </c>
      <c r="AQ1363" t="s">
        <v>268</v>
      </c>
      <c r="AR1363" t="s">
        <v>268</v>
      </c>
      <c r="AS1363" t="s">
        <v>268</v>
      </c>
      <c r="AT1363" t="s">
        <v>268</v>
      </c>
      <c r="AU1363" t="s">
        <v>268</v>
      </c>
      <c r="AV1363" t="s">
        <v>268</v>
      </c>
      <c r="AW1363" t="s">
        <v>268</v>
      </c>
      <c r="AX1363" t="s">
        <v>268</v>
      </c>
      <c r="AY1363" t="s">
        <v>268</v>
      </c>
      <c r="AZ1363" t="s">
        <v>268</v>
      </c>
      <c r="BA1363" t="s">
        <v>268</v>
      </c>
      <c r="BB1363" t="s">
        <v>268</v>
      </c>
      <c r="BC1363" t="s">
        <v>268</v>
      </c>
      <c r="BD1363" t="s">
        <v>268</v>
      </c>
      <c r="BE1363" t="s">
        <v>268</v>
      </c>
      <c r="BF1363" t="s">
        <v>268</v>
      </c>
      <c r="BG1363" t="s">
        <v>268</v>
      </c>
      <c r="BH1363" t="s">
        <v>268</v>
      </c>
      <c r="BI1363" t="s">
        <v>268</v>
      </c>
      <c r="BJ1363" t="s">
        <v>268</v>
      </c>
      <c r="BK1363" t="s">
        <v>268</v>
      </c>
      <c r="BL1363" t="s">
        <v>268</v>
      </c>
      <c r="BM1363" t="s">
        <v>268</v>
      </c>
      <c r="BN1363" t="s">
        <v>268</v>
      </c>
      <c r="BO1363" t="s">
        <v>268</v>
      </c>
      <c r="BP1363" t="s">
        <v>268</v>
      </c>
      <c r="BQ1363" t="s">
        <v>268</v>
      </c>
      <c r="BR1363" t="s">
        <v>268</v>
      </c>
      <c r="BS1363" t="s">
        <v>268</v>
      </c>
      <c r="BT1363" t="s">
        <v>268</v>
      </c>
      <c r="BU1363" t="s">
        <v>268</v>
      </c>
      <c r="BV1363" t="s">
        <v>268</v>
      </c>
      <c r="BW1363" t="s">
        <v>268</v>
      </c>
      <c r="BX1363" t="s">
        <v>268</v>
      </c>
      <c r="BY1363">
        <v>10</v>
      </c>
      <c r="BZ1363">
        <v>10</v>
      </c>
      <c r="CA1363" t="s">
        <v>142</v>
      </c>
      <c r="CB1363" s="356">
        <v>122</v>
      </c>
      <c r="CC1363" t="s">
        <v>876</v>
      </c>
      <c r="CD1363" t="s">
        <v>268</v>
      </c>
      <c r="CE1363" t="s">
        <v>268</v>
      </c>
      <c r="CF1363" t="s">
        <v>268</v>
      </c>
      <c r="CG1363" t="s">
        <v>268</v>
      </c>
      <c r="CH1363" t="s">
        <v>268</v>
      </c>
      <c r="CI1363" t="s">
        <v>268</v>
      </c>
      <c r="CJ1363" t="s">
        <v>268</v>
      </c>
      <c r="CK1363" t="s">
        <v>268</v>
      </c>
      <c r="CL1363" t="s">
        <v>10274</v>
      </c>
      <c r="CM1363" t="s">
        <v>11224</v>
      </c>
      <c r="CN1363">
        <v>73.739999999999995</v>
      </c>
      <c r="CO1363" t="s">
        <v>268</v>
      </c>
      <c r="CP1363">
        <v>73.739999999999995</v>
      </c>
      <c r="CQ1363">
        <v>365</v>
      </c>
      <c r="CR1363" t="s">
        <v>878</v>
      </c>
      <c r="CS1363" t="s">
        <v>11225</v>
      </c>
      <c r="CT1363" t="s">
        <v>11226</v>
      </c>
      <c r="CU1363" t="s">
        <v>11227</v>
      </c>
      <c r="CV1363" t="s">
        <v>268</v>
      </c>
      <c r="CW1363" t="s">
        <v>268</v>
      </c>
      <c r="CX1363" t="s">
        <v>268</v>
      </c>
      <c r="CY1363" t="s">
        <v>268</v>
      </c>
      <c r="CZ1363" t="s">
        <v>268</v>
      </c>
      <c r="DA1363" t="s">
        <v>268</v>
      </c>
      <c r="DB1363" s="429">
        <f t="shared" si="279"/>
        <v>0</v>
      </c>
      <c r="DC1363" s="284">
        <f t="shared" si="280"/>
        <v>0</v>
      </c>
      <c r="DD1363" s="284">
        <f t="shared" si="281"/>
        <v>0</v>
      </c>
      <c r="DE1363" s="284">
        <f t="shared" si="282"/>
        <v>0</v>
      </c>
      <c r="DF1363" s="295">
        <f t="shared" si="283"/>
        <v>10</v>
      </c>
      <c r="DG1363" s="284">
        <f t="shared" si="284"/>
        <v>0</v>
      </c>
      <c r="DH1363" s="284">
        <f t="shared" si="285"/>
        <v>0</v>
      </c>
      <c r="DI1363" s="284">
        <f t="shared" si="286"/>
        <v>0</v>
      </c>
      <c r="DJ1363" s="284">
        <f t="shared" si="287"/>
        <v>0</v>
      </c>
      <c r="DK1363" s="295">
        <f t="shared" si="288"/>
        <v>1</v>
      </c>
      <c r="DL1363" s="297" t="str">
        <f t="shared" si="289"/>
        <v>A dispo.</v>
      </c>
      <c r="DM1363" s="430">
        <f>IFERROR(IF(CA1363="D",IF(DL1363="A dispo.",DF1363*VLOOKUP('DATI INPUT'!$F$27,TARIFFE_UD,4,FALSE),DF1363*VLOOKUP(DL1363,TARIFFE_UD,4,FALSE)),DF1363*VLOOKUP(CB1363-100,TARIFFE_UND,4,FALSE)),0)</f>
        <v>6.3388472534537987</v>
      </c>
      <c r="DN1363" s="430">
        <f>IFERROR(IF(CA1363="D",IF(DL1363="A dispo.",DK1363*VLOOKUP('DATI INPUT'!$F$27,TARIFFE_UD,5,FALSE),DK1363*VLOOKUP(DL1363,TARIFFE_UD,5,FALSE)),DK1363*VLOOKUP(CB1363-100,TARIFFE_UND,5,FALSE)),0)</f>
        <v>67.397800635548478</v>
      </c>
      <c r="DO1363" s="431">
        <f t="shared" si="290"/>
        <v>-3.3521109977243668E-3</v>
      </c>
      <c r="DP1363" s="299">
        <f>IFERROR(IF(CA1363="D",IF(DL1363="A dispo.",DF1363*VLOOKUP('DATI INPUT'!$F$27,TARIFFE_UD,2,FALSE),DF1363*VLOOKUP(DL1363,TARIFFE_UD,2,FALSE)),DF1363*VLOOKUP(CB1363-100,TARIFFE_UND,2,FALSE)),0)</f>
        <v>7.9195039878286488</v>
      </c>
      <c r="DQ1363" s="299">
        <f>IFERROR(IF(CA1363="D",IF(DL1363="A dispo.",DK1363*VLOOKUP('DATI INPUT'!$F$27,TARIFFE_UD,3,FALSE),DK1363*VLOOKUP(DL1363,TARIFFE_UD,3,FALSE)),DK1363*VLOOKUP(CB1363-100,TARIFFE_UND,3,FALSE)),0)</f>
        <v>60.367780403072892</v>
      </c>
      <c r="DR1363" s="299">
        <f t="shared" si="291"/>
        <v>68.287284390901547</v>
      </c>
    </row>
    <row r="1364" spans="1:122" x14ac:dyDescent="0.25">
      <c r="A1364" t="s">
        <v>10283</v>
      </c>
      <c r="B1364" t="s">
        <v>1427</v>
      </c>
      <c r="C1364" t="s">
        <v>1128</v>
      </c>
      <c r="D1364" t="s">
        <v>10284</v>
      </c>
      <c r="E1364" t="s">
        <v>268</v>
      </c>
      <c r="F1364" t="s">
        <v>156</v>
      </c>
      <c r="G1364" t="s">
        <v>10285</v>
      </c>
      <c r="H1364" t="s">
        <v>3307</v>
      </c>
      <c r="I1364" t="s">
        <v>10286</v>
      </c>
      <c r="J1364" t="s">
        <v>274</v>
      </c>
      <c r="K1364" t="s">
        <v>10287</v>
      </c>
      <c r="L1364" t="s">
        <v>960</v>
      </c>
      <c r="M1364" t="s">
        <v>10288</v>
      </c>
      <c r="N1364" t="s">
        <v>6405</v>
      </c>
      <c r="O1364" t="s">
        <v>896</v>
      </c>
      <c r="P1364" t="s">
        <v>268</v>
      </c>
      <c r="Q1364" t="s">
        <v>268</v>
      </c>
      <c r="R1364" t="s">
        <v>268</v>
      </c>
      <c r="S1364" t="s">
        <v>268</v>
      </c>
      <c r="T1364" t="s">
        <v>268</v>
      </c>
      <c r="U1364" t="s">
        <v>268</v>
      </c>
      <c r="V1364" t="s">
        <v>268</v>
      </c>
      <c r="W1364" t="s">
        <v>10289</v>
      </c>
      <c r="X1364" t="s">
        <v>613</v>
      </c>
      <c r="Y1364" t="s">
        <v>271</v>
      </c>
      <c r="Z1364" t="s">
        <v>268</v>
      </c>
      <c r="AA1364" t="s">
        <v>268</v>
      </c>
      <c r="AB1364" t="s">
        <v>268</v>
      </c>
      <c r="AC1364" t="s">
        <v>268</v>
      </c>
      <c r="AD1364" t="s">
        <v>268</v>
      </c>
      <c r="AE1364" t="s">
        <v>287</v>
      </c>
      <c r="AF1364" t="s">
        <v>1811</v>
      </c>
      <c r="AG1364" t="s">
        <v>875</v>
      </c>
      <c r="AH1364" t="s">
        <v>2576</v>
      </c>
      <c r="AI1364" t="s">
        <v>8957</v>
      </c>
      <c r="AJ1364" t="s">
        <v>268</v>
      </c>
      <c r="AK1364" t="s">
        <v>268</v>
      </c>
      <c r="AL1364" t="s">
        <v>268</v>
      </c>
      <c r="AM1364" t="s">
        <v>405</v>
      </c>
      <c r="AN1364" t="s">
        <v>268</v>
      </c>
      <c r="AO1364" t="s">
        <v>268</v>
      </c>
      <c r="AP1364" t="s">
        <v>268</v>
      </c>
      <c r="AQ1364" t="s">
        <v>268</v>
      </c>
      <c r="AR1364" t="s">
        <v>268</v>
      </c>
      <c r="AS1364" t="s">
        <v>268</v>
      </c>
      <c r="AT1364" t="s">
        <v>268</v>
      </c>
      <c r="AU1364" t="s">
        <v>268</v>
      </c>
      <c r="AV1364" t="s">
        <v>268</v>
      </c>
      <c r="AW1364" t="s">
        <v>268</v>
      </c>
      <c r="AX1364" t="s">
        <v>268</v>
      </c>
      <c r="AY1364" t="s">
        <v>268</v>
      </c>
      <c r="AZ1364" t="s">
        <v>268</v>
      </c>
      <c r="BA1364" t="s">
        <v>268</v>
      </c>
      <c r="BB1364" t="s">
        <v>268</v>
      </c>
      <c r="BC1364" t="s">
        <v>268</v>
      </c>
      <c r="BD1364" t="s">
        <v>268</v>
      </c>
      <c r="BE1364" t="s">
        <v>268</v>
      </c>
      <c r="BF1364" t="s">
        <v>268</v>
      </c>
      <c r="BG1364" t="s">
        <v>268</v>
      </c>
      <c r="BH1364" t="s">
        <v>268</v>
      </c>
      <c r="BI1364" t="s">
        <v>268</v>
      </c>
      <c r="BJ1364" t="s">
        <v>268</v>
      </c>
      <c r="BK1364" t="s">
        <v>268</v>
      </c>
      <c r="BL1364" t="s">
        <v>268</v>
      </c>
      <c r="BM1364" t="s">
        <v>268</v>
      </c>
      <c r="BN1364" t="s">
        <v>268</v>
      </c>
      <c r="BO1364" t="s">
        <v>268</v>
      </c>
      <c r="BP1364" t="s">
        <v>268</v>
      </c>
      <c r="BQ1364" t="s">
        <v>268</v>
      </c>
      <c r="BR1364" t="s">
        <v>268</v>
      </c>
      <c r="BS1364" t="s">
        <v>268</v>
      </c>
      <c r="BT1364" t="s">
        <v>268</v>
      </c>
      <c r="BU1364" t="s">
        <v>268</v>
      </c>
      <c r="BV1364" t="s">
        <v>268</v>
      </c>
      <c r="BW1364" t="s">
        <v>268</v>
      </c>
      <c r="BX1364" t="s">
        <v>268</v>
      </c>
      <c r="BY1364">
        <v>102</v>
      </c>
      <c r="BZ1364">
        <v>102</v>
      </c>
      <c r="CA1364" t="s">
        <v>142</v>
      </c>
      <c r="CB1364" s="356">
        <v>122</v>
      </c>
      <c r="CC1364" t="s">
        <v>876</v>
      </c>
      <c r="CD1364" t="s">
        <v>268</v>
      </c>
      <c r="CE1364" t="s">
        <v>268</v>
      </c>
      <c r="CF1364" t="s">
        <v>268</v>
      </c>
      <c r="CG1364" t="s">
        <v>268</v>
      </c>
      <c r="CH1364" t="s">
        <v>268</v>
      </c>
      <c r="CI1364" t="s">
        <v>268</v>
      </c>
      <c r="CJ1364" t="s">
        <v>268</v>
      </c>
      <c r="CK1364" t="s">
        <v>268</v>
      </c>
      <c r="CL1364" t="s">
        <v>268</v>
      </c>
      <c r="CM1364" t="s">
        <v>11224</v>
      </c>
      <c r="CN1364">
        <v>132.06</v>
      </c>
      <c r="CO1364" t="s">
        <v>268</v>
      </c>
      <c r="CP1364">
        <v>132.06</v>
      </c>
      <c r="CQ1364">
        <v>365</v>
      </c>
      <c r="CR1364" t="s">
        <v>878</v>
      </c>
      <c r="CS1364" t="s">
        <v>11225</v>
      </c>
      <c r="CT1364" t="s">
        <v>11226</v>
      </c>
      <c r="CU1364" t="s">
        <v>11227</v>
      </c>
      <c r="CV1364" t="s">
        <v>268</v>
      </c>
      <c r="CW1364" t="s">
        <v>268</v>
      </c>
      <c r="CX1364" t="s">
        <v>268</v>
      </c>
      <c r="CY1364" t="s">
        <v>268</v>
      </c>
      <c r="CZ1364" t="s">
        <v>268</v>
      </c>
      <c r="DA1364" t="s">
        <v>268</v>
      </c>
      <c r="DB1364" s="429">
        <f t="shared" si="279"/>
        <v>0</v>
      </c>
      <c r="DC1364" s="284">
        <f t="shared" si="280"/>
        <v>0</v>
      </c>
      <c r="DD1364" s="284">
        <f t="shared" si="281"/>
        <v>0</v>
      </c>
      <c r="DE1364" s="284">
        <f t="shared" si="282"/>
        <v>0</v>
      </c>
      <c r="DF1364" s="295">
        <f t="shared" si="283"/>
        <v>102</v>
      </c>
      <c r="DG1364" s="284">
        <f t="shared" si="284"/>
        <v>0</v>
      </c>
      <c r="DH1364" s="284">
        <f t="shared" si="285"/>
        <v>0</v>
      </c>
      <c r="DI1364" s="284">
        <f t="shared" si="286"/>
        <v>0</v>
      </c>
      <c r="DJ1364" s="284">
        <f t="shared" si="287"/>
        <v>0</v>
      </c>
      <c r="DK1364" s="295">
        <f t="shared" si="288"/>
        <v>1</v>
      </c>
      <c r="DL1364" s="297" t="str">
        <f t="shared" si="289"/>
        <v>A dispo.</v>
      </c>
      <c r="DM1364" s="430">
        <f>IFERROR(IF(CA1364="D",IF(DL1364="A dispo.",DF1364*VLOOKUP('DATI INPUT'!$F$27,TARIFFE_UD,4,FALSE),DF1364*VLOOKUP(DL1364,TARIFFE_UD,4,FALSE)),DF1364*VLOOKUP(CB1364-100,TARIFFE_UND,4,FALSE)),0)</f>
        <v>64.656241985228746</v>
      </c>
      <c r="DN1364" s="430">
        <f>IFERROR(IF(CA1364="D",IF(DL1364="A dispo.",DK1364*VLOOKUP('DATI INPUT'!$F$27,TARIFFE_UD,5,FALSE),DK1364*VLOOKUP(DL1364,TARIFFE_UD,5,FALSE)),DK1364*VLOOKUP(CB1364-100,TARIFFE_UND,5,FALSE)),0)</f>
        <v>67.397800635548478</v>
      </c>
      <c r="DO1364" s="431">
        <f t="shared" si="290"/>
        <v>-5.9573792227638478E-3</v>
      </c>
      <c r="DP1364" s="299">
        <f>IFERROR(IF(CA1364="D",IF(DL1364="A dispo.",DF1364*VLOOKUP('DATI INPUT'!$F$27,TARIFFE_UD,2,FALSE),DF1364*VLOOKUP(DL1364,TARIFFE_UD,2,FALSE)),DF1364*VLOOKUP(CB1364-100,TARIFFE_UND,2,FALSE)),0)</f>
        <v>80.778940675852212</v>
      </c>
      <c r="DQ1364" s="299">
        <f>IFERROR(IF(CA1364="D",IF(DL1364="A dispo.",DK1364*VLOOKUP('DATI INPUT'!$F$27,TARIFFE_UD,3,FALSE),DK1364*VLOOKUP(DL1364,TARIFFE_UD,3,FALSE)),DK1364*VLOOKUP(CB1364-100,TARIFFE_UND,3,FALSE)),0)</f>
        <v>60.367780403072892</v>
      </c>
      <c r="DR1364" s="299">
        <f t="shared" si="291"/>
        <v>141.14672107892511</v>
      </c>
    </row>
    <row r="1365" spans="1:122" x14ac:dyDescent="0.25">
      <c r="A1365" t="s">
        <v>10290</v>
      </c>
      <c r="B1365" t="s">
        <v>9148</v>
      </c>
      <c r="C1365" t="s">
        <v>1129</v>
      </c>
      <c r="D1365" t="s">
        <v>9150</v>
      </c>
      <c r="E1365" t="s">
        <v>268</v>
      </c>
      <c r="F1365" t="s">
        <v>156</v>
      </c>
      <c r="G1365" t="s">
        <v>9151</v>
      </c>
      <c r="H1365" t="s">
        <v>9152</v>
      </c>
      <c r="I1365" t="s">
        <v>297</v>
      </c>
      <c r="J1365" t="s">
        <v>274</v>
      </c>
      <c r="K1365" t="s">
        <v>9153</v>
      </c>
      <c r="L1365" t="s">
        <v>152</v>
      </c>
      <c r="M1365" t="s">
        <v>9154</v>
      </c>
      <c r="N1365" t="s">
        <v>3743</v>
      </c>
      <c r="O1365" t="s">
        <v>1501</v>
      </c>
      <c r="P1365" t="s">
        <v>9155</v>
      </c>
      <c r="Q1365" t="s">
        <v>346</v>
      </c>
      <c r="R1365" t="s">
        <v>268</v>
      </c>
      <c r="S1365" t="s">
        <v>268</v>
      </c>
      <c r="T1365" t="s">
        <v>268</v>
      </c>
      <c r="U1365" t="s">
        <v>268</v>
      </c>
      <c r="V1365" t="s">
        <v>268</v>
      </c>
      <c r="W1365" t="s">
        <v>8491</v>
      </c>
      <c r="X1365" t="s">
        <v>1934</v>
      </c>
      <c r="Y1365" t="s">
        <v>935</v>
      </c>
      <c r="Z1365" t="s">
        <v>268</v>
      </c>
      <c r="AA1365" t="s">
        <v>268</v>
      </c>
      <c r="AB1365" t="s">
        <v>268</v>
      </c>
      <c r="AC1365" t="s">
        <v>268</v>
      </c>
      <c r="AD1365" t="s">
        <v>268</v>
      </c>
      <c r="AE1365" t="s">
        <v>287</v>
      </c>
      <c r="AF1365" t="s">
        <v>1811</v>
      </c>
      <c r="AG1365" t="s">
        <v>875</v>
      </c>
      <c r="AH1365" t="s">
        <v>1935</v>
      </c>
      <c r="AI1365" t="s">
        <v>8492</v>
      </c>
      <c r="AJ1365" t="s">
        <v>268</v>
      </c>
      <c r="AK1365" t="s">
        <v>3509</v>
      </c>
      <c r="AL1365" t="s">
        <v>268</v>
      </c>
      <c r="AM1365" t="s">
        <v>353</v>
      </c>
      <c r="AN1365" t="s">
        <v>268</v>
      </c>
      <c r="AO1365" t="s">
        <v>268</v>
      </c>
      <c r="AP1365" t="s">
        <v>268</v>
      </c>
      <c r="AQ1365" t="s">
        <v>268</v>
      </c>
      <c r="AR1365" t="s">
        <v>268</v>
      </c>
      <c r="AS1365" t="s">
        <v>268</v>
      </c>
      <c r="AT1365" t="s">
        <v>268</v>
      </c>
      <c r="AU1365" t="s">
        <v>268</v>
      </c>
      <c r="AV1365" t="s">
        <v>268</v>
      </c>
      <c r="AW1365" t="s">
        <v>268</v>
      </c>
      <c r="AX1365" t="s">
        <v>268</v>
      </c>
      <c r="AY1365" t="s">
        <v>268</v>
      </c>
      <c r="AZ1365" t="s">
        <v>268</v>
      </c>
      <c r="BA1365" t="s">
        <v>268</v>
      </c>
      <c r="BB1365" t="s">
        <v>268</v>
      </c>
      <c r="BC1365" t="s">
        <v>268</v>
      </c>
      <c r="BD1365" t="s">
        <v>268</v>
      </c>
      <c r="BE1365" t="s">
        <v>268</v>
      </c>
      <c r="BF1365" t="s">
        <v>268</v>
      </c>
      <c r="BG1365" t="s">
        <v>268</v>
      </c>
      <c r="BH1365" t="s">
        <v>268</v>
      </c>
      <c r="BI1365" t="s">
        <v>268</v>
      </c>
      <c r="BJ1365" t="s">
        <v>268</v>
      </c>
      <c r="BK1365" t="s">
        <v>268</v>
      </c>
      <c r="BL1365" t="s">
        <v>268</v>
      </c>
      <c r="BM1365" t="s">
        <v>268</v>
      </c>
      <c r="BN1365" t="s">
        <v>268</v>
      </c>
      <c r="BO1365" t="s">
        <v>268</v>
      </c>
      <c r="BP1365" t="s">
        <v>268</v>
      </c>
      <c r="BQ1365" t="s">
        <v>268</v>
      </c>
      <c r="BR1365" t="s">
        <v>268</v>
      </c>
      <c r="BS1365" t="s">
        <v>268</v>
      </c>
      <c r="BT1365" t="s">
        <v>268</v>
      </c>
      <c r="BU1365" t="s">
        <v>268</v>
      </c>
      <c r="BV1365" t="s">
        <v>268</v>
      </c>
      <c r="BW1365" t="s">
        <v>268</v>
      </c>
      <c r="BX1365" t="s">
        <v>268</v>
      </c>
      <c r="BY1365">
        <v>40</v>
      </c>
      <c r="BZ1365">
        <v>40</v>
      </c>
      <c r="CA1365" t="s">
        <v>142</v>
      </c>
      <c r="CB1365" s="356">
        <v>123</v>
      </c>
      <c r="CC1365" t="s">
        <v>1817</v>
      </c>
      <c r="CD1365" t="s">
        <v>268</v>
      </c>
      <c r="CE1365" t="s">
        <v>268</v>
      </c>
      <c r="CF1365" t="s">
        <v>268</v>
      </c>
      <c r="CG1365" t="s">
        <v>268</v>
      </c>
      <c r="CH1365" t="s">
        <v>268</v>
      </c>
      <c r="CI1365" t="s">
        <v>268</v>
      </c>
      <c r="CJ1365" t="s">
        <v>268</v>
      </c>
      <c r="CK1365" t="s">
        <v>268</v>
      </c>
      <c r="CL1365" t="s">
        <v>268</v>
      </c>
      <c r="CM1365" t="s">
        <v>11224</v>
      </c>
      <c r="CN1365">
        <v>25.36</v>
      </c>
      <c r="CO1365" t="s">
        <v>268</v>
      </c>
      <c r="CP1365">
        <v>25.36</v>
      </c>
      <c r="CQ1365">
        <v>365</v>
      </c>
      <c r="CR1365" t="s">
        <v>878</v>
      </c>
      <c r="CS1365" t="s">
        <v>11225</v>
      </c>
      <c r="CT1365" t="s">
        <v>11226</v>
      </c>
      <c r="CU1365" t="s">
        <v>11227</v>
      </c>
      <c r="CV1365" t="s">
        <v>268</v>
      </c>
      <c r="CW1365" t="s">
        <v>268</v>
      </c>
      <c r="CX1365" t="s">
        <v>268</v>
      </c>
      <c r="CY1365" t="s">
        <v>268</v>
      </c>
      <c r="CZ1365" t="s">
        <v>268</v>
      </c>
      <c r="DA1365" t="s">
        <v>268</v>
      </c>
      <c r="DB1365" s="429">
        <f t="shared" si="279"/>
        <v>0</v>
      </c>
      <c r="DC1365" s="284">
        <f t="shared" si="280"/>
        <v>0</v>
      </c>
      <c r="DD1365" s="284">
        <f t="shared" si="281"/>
        <v>0</v>
      </c>
      <c r="DE1365" s="284">
        <f t="shared" si="282"/>
        <v>0</v>
      </c>
      <c r="DF1365" s="295">
        <f t="shared" si="283"/>
        <v>40</v>
      </c>
      <c r="DG1365" s="284">
        <f t="shared" si="284"/>
        <v>1</v>
      </c>
      <c r="DH1365" s="284">
        <f t="shared" si="285"/>
        <v>0</v>
      </c>
      <c r="DI1365" s="284">
        <f t="shared" si="286"/>
        <v>0</v>
      </c>
      <c r="DJ1365" s="284">
        <f t="shared" si="287"/>
        <v>0</v>
      </c>
      <c r="DK1365" s="295">
        <f t="shared" si="288"/>
        <v>0</v>
      </c>
      <c r="DL1365" s="297" t="str">
        <f t="shared" si="289"/>
        <v>A dispo.</v>
      </c>
      <c r="DM1365" s="430">
        <f>IFERROR(IF(CA1365="D",IF(DL1365="A dispo.",DF1365*VLOOKUP('DATI INPUT'!$F$27,TARIFFE_UD,4,FALSE),DF1365*VLOOKUP(DL1365,TARIFFE_UD,4,FALSE)),DF1365*VLOOKUP(CB1365-100,TARIFFE_UND,4,FALSE)),0)</f>
        <v>25.355389013815195</v>
      </c>
      <c r="DN1365" s="430">
        <f>IFERROR(IF(CA1365="D",IF(DL1365="A dispo.",DK1365*VLOOKUP('DATI INPUT'!$F$27,TARIFFE_UD,5,FALSE),DK1365*VLOOKUP(DL1365,TARIFFE_UD,5,FALSE)),DK1365*VLOOKUP(CB1365-100,TARIFFE_UND,5,FALSE)),0)</f>
        <v>0</v>
      </c>
      <c r="DO1365" s="431">
        <f t="shared" si="290"/>
        <v>-4.6109861848044886E-3</v>
      </c>
      <c r="DP1365" s="299">
        <f>IFERROR(IF(CA1365="D",IF(DL1365="A dispo.",DF1365*VLOOKUP('DATI INPUT'!$F$27,TARIFFE_UD,2,FALSE),DF1365*VLOOKUP(DL1365,TARIFFE_UD,2,FALSE)),DF1365*VLOOKUP(CB1365-100,TARIFFE_UND,2,FALSE)),0)</f>
        <v>31.678015951314595</v>
      </c>
      <c r="DQ1365" s="299">
        <f>IFERROR(IF(CA1365="D",IF(DL1365="A dispo.",DK1365*VLOOKUP('DATI INPUT'!$F$27,TARIFFE_UD,3,FALSE),DK1365*VLOOKUP(DL1365,TARIFFE_UD,3,FALSE)),DK1365*VLOOKUP(CB1365-100,TARIFFE_UND,3,FALSE)),0)</f>
        <v>0</v>
      </c>
      <c r="DR1365" s="299">
        <f t="shared" si="291"/>
        <v>31.678015951314595</v>
      </c>
    </row>
    <row r="1366" spans="1:122" x14ac:dyDescent="0.25">
      <c r="A1366" t="s">
        <v>10291</v>
      </c>
      <c r="B1366" t="s">
        <v>10292</v>
      </c>
      <c r="C1366" t="s">
        <v>10293</v>
      </c>
      <c r="D1366" t="s">
        <v>10294</v>
      </c>
      <c r="E1366" t="s">
        <v>268</v>
      </c>
      <c r="F1366" t="s">
        <v>156</v>
      </c>
      <c r="G1366" t="s">
        <v>10295</v>
      </c>
      <c r="H1366" t="s">
        <v>1033</v>
      </c>
      <c r="I1366" t="s">
        <v>332</v>
      </c>
      <c r="J1366" t="s">
        <v>156</v>
      </c>
      <c r="K1366" t="s">
        <v>10296</v>
      </c>
      <c r="L1366" t="s">
        <v>880</v>
      </c>
      <c r="M1366" t="s">
        <v>6071</v>
      </c>
      <c r="N1366" t="s">
        <v>984</v>
      </c>
      <c r="O1366" t="s">
        <v>873</v>
      </c>
      <c r="P1366" t="s">
        <v>613</v>
      </c>
      <c r="Q1366" t="s">
        <v>277</v>
      </c>
      <c r="R1366" t="s">
        <v>268</v>
      </c>
      <c r="S1366" t="s">
        <v>268</v>
      </c>
      <c r="T1366" t="s">
        <v>268</v>
      </c>
      <c r="U1366" t="s">
        <v>268</v>
      </c>
      <c r="V1366" t="s">
        <v>268</v>
      </c>
      <c r="W1366" t="s">
        <v>10297</v>
      </c>
      <c r="X1366" t="s">
        <v>2160</v>
      </c>
      <c r="Y1366" t="s">
        <v>275</v>
      </c>
      <c r="Z1366" t="s">
        <v>268</v>
      </c>
      <c r="AA1366" t="s">
        <v>268</v>
      </c>
      <c r="AB1366" t="s">
        <v>268</v>
      </c>
      <c r="AC1366" t="s">
        <v>268</v>
      </c>
      <c r="AD1366" t="s">
        <v>268</v>
      </c>
      <c r="AE1366" t="s">
        <v>287</v>
      </c>
      <c r="AF1366" t="s">
        <v>1811</v>
      </c>
      <c r="AG1366" t="s">
        <v>875</v>
      </c>
      <c r="AH1366" t="s">
        <v>2161</v>
      </c>
      <c r="AI1366" t="s">
        <v>709</v>
      </c>
      <c r="AJ1366" t="s">
        <v>268</v>
      </c>
      <c r="AK1366" t="s">
        <v>268</v>
      </c>
      <c r="AL1366" t="s">
        <v>268</v>
      </c>
      <c r="AM1366" t="s">
        <v>405</v>
      </c>
      <c r="AN1366" t="s">
        <v>268</v>
      </c>
      <c r="AO1366" t="s">
        <v>268</v>
      </c>
      <c r="AP1366" t="s">
        <v>268</v>
      </c>
      <c r="AQ1366" t="s">
        <v>268</v>
      </c>
      <c r="AR1366" t="s">
        <v>268</v>
      </c>
      <c r="AS1366" t="s">
        <v>268</v>
      </c>
      <c r="AT1366" t="s">
        <v>268</v>
      </c>
      <c r="AU1366" t="s">
        <v>268</v>
      </c>
      <c r="AV1366" t="s">
        <v>268</v>
      </c>
      <c r="AW1366" t="s">
        <v>268</v>
      </c>
      <c r="AX1366" t="s">
        <v>268</v>
      </c>
      <c r="AY1366" t="s">
        <v>268</v>
      </c>
      <c r="AZ1366" t="s">
        <v>268</v>
      </c>
      <c r="BA1366" t="s">
        <v>268</v>
      </c>
      <c r="BB1366" t="s">
        <v>268</v>
      </c>
      <c r="BC1366" t="s">
        <v>268</v>
      </c>
      <c r="BD1366" t="s">
        <v>268</v>
      </c>
      <c r="BE1366" t="s">
        <v>268</v>
      </c>
      <c r="BF1366" t="s">
        <v>268</v>
      </c>
      <c r="BG1366" t="s">
        <v>268</v>
      </c>
      <c r="BH1366" t="s">
        <v>268</v>
      </c>
      <c r="BI1366" t="s">
        <v>268</v>
      </c>
      <c r="BJ1366" t="s">
        <v>268</v>
      </c>
      <c r="BK1366" t="s">
        <v>268</v>
      </c>
      <c r="BL1366" t="s">
        <v>268</v>
      </c>
      <c r="BM1366" t="s">
        <v>268</v>
      </c>
      <c r="BN1366" t="s">
        <v>268</v>
      </c>
      <c r="BO1366" t="s">
        <v>268</v>
      </c>
      <c r="BP1366" t="s">
        <v>268</v>
      </c>
      <c r="BQ1366" t="s">
        <v>268</v>
      </c>
      <c r="BR1366" t="s">
        <v>268</v>
      </c>
      <c r="BS1366" t="s">
        <v>268</v>
      </c>
      <c r="BT1366" t="s">
        <v>268</v>
      </c>
      <c r="BU1366" t="s">
        <v>268</v>
      </c>
      <c r="BV1366" t="s">
        <v>268</v>
      </c>
      <c r="BW1366" t="s">
        <v>268</v>
      </c>
      <c r="BX1366" t="s">
        <v>268</v>
      </c>
      <c r="BY1366">
        <v>86</v>
      </c>
      <c r="BZ1366">
        <v>86</v>
      </c>
      <c r="CA1366" t="s">
        <v>142</v>
      </c>
      <c r="CB1366" s="356">
        <v>122</v>
      </c>
      <c r="CC1366" t="s">
        <v>876</v>
      </c>
      <c r="CD1366" t="s">
        <v>268</v>
      </c>
      <c r="CE1366" t="s">
        <v>268</v>
      </c>
      <c r="CF1366" s="356">
        <v>3</v>
      </c>
      <c r="CG1366" t="s">
        <v>2132</v>
      </c>
      <c r="CH1366" t="s">
        <v>268</v>
      </c>
      <c r="CI1366" t="s">
        <v>268</v>
      </c>
      <c r="CJ1366" t="s">
        <v>268</v>
      </c>
      <c r="CK1366" t="s">
        <v>268</v>
      </c>
      <c r="CL1366" t="s">
        <v>268</v>
      </c>
      <c r="CM1366" t="s">
        <v>11224</v>
      </c>
      <c r="CN1366">
        <v>121.91</v>
      </c>
      <c r="CO1366">
        <v>-91.43</v>
      </c>
      <c r="CP1366">
        <v>30.48</v>
      </c>
      <c r="CQ1366">
        <v>365</v>
      </c>
      <c r="CR1366" t="s">
        <v>878</v>
      </c>
      <c r="CS1366" t="s">
        <v>11225</v>
      </c>
      <c r="CT1366" t="s">
        <v>11226</v>
      </c>
      <c r="CU1366" t="s">
        <v>11227</v>
      </c>
      <c r="CV1366" t="s">
        <v>268</v>
      </c>
      <c r="CW1366" t="s">
        <v>268</v>
      </c>
      <c r="CX1366" t="s">
        <v>268</v>
      </c>
      <c r="CY1366" t="s">
        <v>268</v>
      </c>
      <c r="CZ1366" t="s">
        <v>268</v>
      </c>
      <c r="DA1366" t="s">
        <v>268</v>
      </c>
      <c r="DB1366" s="429">
        <f t="shared" si="279"/>
        <v>0</v>
      </c>
      <c r="DC1366" s="284">
        <f t="shared" si="280"/>
        <v>0.75</v>
      </c>
      <c r="DD1366" s="284">
        <f t="shared" si="281"/>
        <v>0</v>
      </c>
      <c r="DE1366" s="284">
        <f t="shared" si="282"/>
        <v>0</v>
      </c>
      <c r="DF1366" s="295">
        <f t="shared" si="283"/>
        <v>21.5</v>
      </c>
      <c r="DG1366" s="284">
        <f t="shared" si="284"/>
        <v>0</v>
      </c>
      <c r="DH1366" s="284">
        <f t="shared" si="285"/>
        <v>0.75</v>
      </c>
      <c r="DI1366" s="284">
        <f t="shared" si="286"/>
        <v>0</v>
      </c>
      <c r="DJ1366" s="284">
        <f t="shared" si="287"/>
        <v>0</v>
      </c>
      <c r="DK1366" s="295">
        <f t="shared" si="288"/>
        <v>0.25</v>
      </c>
      <c r="DL1366" s="297">
        <f t="shared" si="289"/>
        <v>3</v>
      </c>
      <c r="DM1366" s="430">
        <f>IFERROR(IF(CA1366="D",IF(DL1366="A dispo.",DF1366*VLOOKUP('DATI INPUT'!$F$27,TARIFFE_UD,4,FALSE),DF1366*VLOOKUP(DL1366,TARIFFE_UD,4,FALSE)),DF1366*VLOOKUP(CB1366-100,TARIFFE_UND,4,FALSE)),0)</f>
        <v>13.628521594925667</v>
      </c>
      <c r="DN1366" s="430">
        <f>IFERROR(IF(CA1366="D",IF(DL1366="A dispo.",DK1366*VLOOKUP('DATI INPUT'!$F$27,TARIFFE_UD,5,FALSE),DK1366*VLOOKUP(DL1366,TARIFFE_UD,5,FALSE)),DK1366*VLOOKUP(CB1366-100,TARIFFE_UND,5,FALSE)),0)</f>
        <v>16.849450158887119</v>
      </c>
      <c r="DO1366" s="431">
        <f t="shared" si="290"/>
        <v>-2.0282461872120905E-3</v>
      </c>
      <c r="DP1366" s="299">
        <f>IFERROR(IF(CA1366="D",IF(DL1366="A dispo.",DF1366*VLOOKUP('DATI INPUT'!$F$27,TARIFFE_UD,2,FALSE),DF1366*VLOOKUP(DL1366,TARIFFE_UD,2,FALSE)),DF1366*VLOOKUP(CB1366-100,TARIFFE_UND,2,FALSE)),0)</f>
        <v>17.026933573831595</v>
      </c>
      <c r="DQ1366" s="299">
        <f>IFERROR(IF(CA1366="D",IF(DL1366="A dispo.",DK1366*VLOOKUP('DATI INPUT'!$F$27,TARIFFE_UD,3,FALSE),DK1366*VLOOKUP(DL1366,TARIFFE_UD,3,FALSE)),DK1366*VLOOKUP(CB1366-100,TARIFFE_UND,3,FALSE)),0)</f>
        <v>15.091945100768223</v>
      </c>
      <c r="DR1366" s="299">
        <f t="shared" si="291"/>
        <v>32.11887867459982</v>
      </c>
    </row>
    <row r="1367" spans="1:122" x14ac:dyDescent="0.25">
      <c r="A1367" t="s">
        <v>10298</v>
      </c>
      <c r="B1367" t="s">
        <v>10292</v>
      </c>
      <c r="C1367" t="s">
        <v>10299</v>
      </c>
      <c r="D1367" t="s">
        <v>10294</v>
      </c>
      <c r="E1367" t="s">
        <v>268</v>
      </c>
      <c r="F1367" t="s">
        <v>156</v>
      </c>
      <c r="G1367" t="s">
        <v>10295</v>
      </c>
      <c r="H1367" t="s">
        <v>1033</v>
      </c>
      <c r="I1367" t="s">
        <v>332</v>
      </c>
      <c r="J1367" t="s">
        <v>156</v>
      </c>
      <c r="K1367" t="s">
        <v>10296</v>
      </c>
      <c r="L1367" t="s">
        <v>880</v>
      </c>
      <c r="M1367" t="s">
        <v>6071</v>
      </c>
      <c r="N1367" t="s">
        <v>984</v>
      </c>
      <c r="O1367" t="s">
        <v>873</v>
      </c>
      <c r="P1367" t="s">
        <v>613</v>
      </c>
      <c r="Q1367" t="s">
        <v>277</v>
      </c>
      <c r="R1367" t="s">
        <v>268</v>
      </c>
      <c r="S1367" t="s">
        <v>268</v>
      </c>
      <c r="T1367" t="s">
        <v>268</v>
      </c>
      <c r="U1367" t="s">
        <v>268</v>
      </c>
      <c r="V1367" t="s">
        <v>268</v>
      </c>
      <c r="W1367" t="s">
        <v>10297</v>
      </c>
      <c r="X1367" t="s">
        <v>2160</v>
      </c>
      <c r="Y1367" t="s">
        <v>275</v>
      </c>
      <c r="Z1367" t="s">
        <v>268</v>
      </c>
      <c r="AA1367" t="s">
        <v>268</v>
      </c>
      <c r="AB1367" t="s">
        <v>268</v>
      </c>
      <c r="AC1367" t="s">
        <v>268</v>
      </c>
      <c r="AD1367" t="s">
        <v>268</v>
      </c>
      <c r="AE1367" t="s">
        <v>268</v>
      </c>
      <c r="AF1367" t="s">
        <v>268</v>
      </c>
      <c r="AG1367" t="s">
        <v>268</v>
      </c>
      <c r="AH1367" t="s">
        <v>268</v>
      </c>
      <c r="AI1367" t="s">
        <v>268</v>
      </c>
      <c r="AJ1367" t="s">
        <v>268</v>
      </c>
      <c r="AK1367" t="s">
        <v>268</v>
      </c>
      <c r="AL1367" t="s">
        <v>268</v>
      </c>
      <c r="AM1367" t="s">
        <v>268</v>
      </c>
      <c r="AN1367" t="s">
        <v>268</v>
      </c>
      <c r="AO1367" t="s">
        <v>268</v>
      </c>
      <c r="AP1367" t="s">
        <v>268</v>
      </c>
      <c r="AQ1367" t="s">
        <v>268</v>
      </c>
      <c r="AR1367" t="s">
        <v>268</v>
      </c>
      <c r="AS1367" t="s">
        <v>268</v>
      </c>
      <c r="AT1367" t="s">
        <v>268</v>
      </c>
      <c r="AU1367" t="s">
        <v>268</v>
      </c>
      <c r="AV1367" t="s">
        <v>268</v>
      </c>
      <c r="AW1367" t="s">
        <v>268</v>
      </c>
      <c r="AX1367" t="s">
        <v>268</v>
      </c>
      <c r="AY1367" t="s">
        <v>268</v>
      </c>
      <c r="AZ1367" t="s">
        <v>268</v>
      </c>
      <c r="BA1367" t="s">
        <v>268</v>
      </c>
      <c r="BB1367" t="s">
        <v>268</v>
      </c>
      <c r="BC1367" t="s">
        <v>268</v>
      </c>
      <c r="BD1367" t="s">
        <v>268</v>
      </c>
      <c r="BE1367" t="s">
        <v>268</v>
      </c>
      <c r="BF1367" t="s">
        <v>268</v>
      </c>
      <c r="BG1367" t="s">
        <v>268</v>
      </c>
      <c r="BH1367" t="s">
        <v>268</v>
      </c>
      <c r="BI1367" t="s">
        <v>268</v>
      </c>
      <c r="BJ1367" t="s">
        <v>268</v>
      </c>
      <c r="BK1367" t="s">
        <v>268</v>
      </c>
      <c r="BL1367" t="s">
        <v>268</v>
      </c>
      <c r="BM1367" t="s">
        <v>268</v>
      </c>
      <c r="BN1367" t="s">
        <v>268</v>
      </c>
      <c r="BO1367" t="s">
        <v>268</v>
      </c>
      <c r="BP1367" t="s">
        <v>268</v>
      </c>
      <c r="BQ1367" t="s">
        <v>268</v>
      </c>
      <c r="BR1367" t="s">
        <v>268</v>
      </c>
      <c r="BS1367" t="s">
        <v>268</v>
      </c>
      <c r="BT1367" t="s">
        <v>268</v>
      </c>
      <c r="BU1367" t="s">
        <v>268</v>
      </c>
      <c r="BV1367" t="s">
        <v>268</v>
      </c>
      <c r="BW1367" t="s">
        <v>268</v>
      </c>
      <c r="BX1367" t="s">
        <v>268</v>
      </c>
      <c r="BY1367">
        <v>57</v>
      </c>
      <c r="BZ1367">
        <v>57</v>
      </c>
      <c r="CA1367" t="s">
        <v>142</v>
      </c>
      <c r="CB1367" s="356">
        <v>123</v>
      </c>
      <c r="CC1367" t="s">
        <v>1817</v>
      </c>
      <c r="CD1367" t="s">
        <v>268</v>
      </c>
      <c r="CE1367" t="s">
        <v>268</v>
      </c>
      <c r="CF1367" s="356">
        <v>3</v>
      </c>
      <c r="CG1367" t="s">
        <v>2132</v>
      </c>
      <c r="CH1367" t="s">
        <v>268</v>
      </c>
      <c r="CI1367" t="s">
        <v>268</v>
      </c>
      <c r="CJ1367" t="s">
        <v>268</v>
      </c>
      <c r="CK1367" t="s">
        <v>268</v>
      </c>
      <c r="CL1367" t="s">
        <v>268</v>
      </c>
      <c r="CM1367" t="s">
        <v>11224</v>
      </c>
      <c r="CN1367">
        <v>36.130000000000003</v>
      </c>
      <c r="CO1367">
        <v>-27.1</v>
      </c>
      <c r="CP1367">
        <v>9.0299999999999994</v>
      </c>
      <c r="CQ1367">
        <v>365</v>
      </c>
      <c r="CR1367" t="s">
        <v>878</v>
      </c>
      <c r="CS1367" t="s">
        <v>11225</v>
      </c>
      <c r="CT1367" t="s">
        <v>11226</v>
      </c>
      <c r="CU1367" t="s">
        <v>11227</v>
      </c>
      <c r="CV1367" t="s">
        <v>268</v>
      </c>
      <c r="CW1367" t="s">
        <v>268</v>
      </c>
      <c r="CX1367" t="s">
        <v>268</v>
      </c>
      <c r="CY1367" t="s">
        <v>268</v>
      </c>
      <c r="CZ1367" t="s">
        <v>268</v>
      </c>
      <c r="DA1367" t="s">
        <v>268</v>
      </c>
      <c r="DB1367" s="429">
        <f t="shared" si="279"/>
        <v>0</v>
      </c>
      <c r="DC1367" s="284">
        <f t="shared" si="280"/>
        <v>0.75</v>
      </c>
      <c r="DD1367" s="284">
        <f t="shared" si="281"/>
        <v>0</v>
      </c>
      <c r="DE1367" s="284">
        <f t="shared" si="282"/>
        <v>0</v>
      </c>
      <c r="DF1367" s="295">
        <f t="shared" si="283"/>
        <v>14.25</v>
      </c>
      <c r="DG1367" s="284">
        <f t="shared" si="284"/>
        <v>1</v>
      </c>
      <c r="DH1367" s="284">
        <f t="shared" si="285"/>
        <v>0.75</v>
      </c>
      <c r="DI1367" s="284">
        <f t="shared" si="286"/>
        <v>0</v>
      </c>
      <c r="DJ1367" s="284">
        <f t="shared" si="287"/>
        <v>0</v>
      </c>
      <c r="DK1367" s="295">
        <f t="shared" si="288"/>
        <v>0</v>
      </c>
      <c r="DL1367" s="297">
        <f t="shared" si="289"/>
        <v>3</v>
      </c>
      <c r="DM1367" s="430">
        <f>IFERROR(IF(CA1367="D",IF(DL1367="A dispo.",DF1367*VLOOKUP('DATI INPUT'!$F$27,TARIFFE_UD,4,FALSE),DF1367*VLOOKUP(DL1367,TARIFFE_UD,4,FALSE)),DF1367*VLOOKUP(CB1367-100,TARIFFE_UND,4,FALSE)),0)</f>
        <v>9.0328573361716629</v>
      </c>
      <c r="DN1367" s="430">
        <f>IFERROR(IF(CA1367="D",IF(DL1367="A dispo.",DK1367*VLOOKUP('DATI INPUT'!$F$27,TARIFFE_UD,5,FALSE),DK1367*VLOOKUP(DL1367,TARIFFE_UD,5,FALSE)),DK1367*VLOOKUP(CB1367-100,TARIFFE_UND,5,FALSE)),0)</f>
        <v>0</v>
      </c>
      <c r="DO1367" s="431">
        <f t="shared" si="290"/>
        <v>2.8573361716635048E-3</v>
      </c>
      <c r="DP1367" s="299">
        <f>IFERROR(IF(CA1367="D",IF(DL1367="A dispo.",DF1367*VLOOKUP('DATI INPUT'!$F$27,TARIFFE_UD,2,FALSE),DF1367*VLOOKUP(DL1367,TARIFFE_UD,2,FALSE)),DF1367*VLOOKUP(CB1367-100,TARIFFE_UND,2,FALSE)),0)</f>
        <v>11.285293182655824</v>
      </c>
      <c r="DQ1367" s="299">
        <f>IFERROR(IF(CA1367="D",IF(DL1367="A dispo.",DK1367*VLOOKUP('DATI INPUT'!$F$27,TARIFFE_UD,3,FALSE),DK1367*VLOOKUP(DL1367,TARIFFE_UD,3,FALSE)),DK1367*VLOOKUP(CB1367-100,TARIFFE_UND,3,FALSE)),0)</f>
        <v>0</v>
      </c>
      <c r="DR1367" s="299">
        <f t="shared" si="291"/>
        <v>11.285293182655824</v>
      </c>
    </row>
    <row r="1368" spans="1:122" x14ac:dyDescent="0.25">
      <c r="A1368" t="s">
        <v>10300</v>
      </c>
      <c r="B1368" t="s">
        <v>10301</v>
      </c>
      <c r="C1368" t="s">
        <v>10302</v>
      </c>
      <c r="D1368" t="s">
        <v>10303</v>
      </c>
      <c r="E1368" t="s">
        <v>268</v>
      </c>
      <c r="F1368" t="s">
        <v>156</v>
      </c>
      <c r="G1368" t="s">
        <v>10304</v>
      </c>
      <c r="H1368" t="s">
        <v>1285</v>
      </c>
      <c r="I1368" t="s">
        <v>432</v>
      </c>
      <c r="J1368" t="s">
        <v>156</v>
      </c>
      <c r="K1368" t="s">
        <v>10305</v>
      </c>
      <c r="L1368" t="s">
        <v>10306</v>
      </c>
      <c r="M1368" t="s">
        <v>10891</v>
      </c>
      <c r="N1368" t="s">
        <v>962</v>
      </c>
      <c r="O1368" t="s">
        <v>1176</v>
      </c>
      <c r="P1368" t="s">
        <v>10892</v>
      </c>
      <c r="Q1368" t="s">
        <v>466</v>
      </c>
      <c r="R1368" t="s">
        <v>268</v>
      </c>
      <c r="S1368" t="s">
        <v>268</v>
      </c>
      <c r="T1368" t="s">
        <v>268</v>
      </c>
      <c r="U1368" t="s">
        <v>268</v>
      </c>
      <c r="V1368" t="s">
        <v>268</v>
      </c>
      <c r="W1368" t="s">
        <v>2416</v>
      </c>
      <c r="X1368" t="s">
        <v>151</v>
      </c>
      <c r="Y1368" t="s">
        <v>275</v>
      </c>
      <c r="Z1368" t="s">
        <v>268</v>
      </c>
      <c r="AA1368" t="s">
        <v>268</v>
      </c>
      <c r="AB1368" t="s">
        <v>268</v>
      </c>
      <c r="AC1368" t="s">
        <v>268</v>
      </c>
      <c r="AD1368" t="s">
        <v>268</v>
      </c>
      <c r="AE1368" t="s">
        <v>287</v>
      </c>
      <c r="AF1368" t="s">
        <v>1811</v>
      </c>
      <c r="AG1368" t="s">
        <v>875</v>
      </c>
      <c r="AH1368" t="s">
        <v>1812</v>
      </c>
      <c r="AI1368" t="s">
        <v>1156</v>
      </c>
      <c r="AJ1368" t="s">
        <v>268</v>
      </c>
      <c r="AK1368" t="s">
        <v>410</v>
      </c>
      <c r="AL1368" t="s">
        <v>268</v>
      </c>
      <c r="AM1368" t="s">
        <v>288</v>
      </c>
      <c r="AN1368" t="s">
        <v>268</v>
      </c>
      <c r="AO1368" t="s">
        <v>268</v>
      </c>
      <c r="AP1368" t="s">
        <v>268</v>
      </c>
      <c r="AQ1368" t="s">
        <v>268</v>
      </c>
      <c r="AR1368" t="s">
        <v>268</v>
      </c>
      <c r="AS1368" t="s">
        <v>268</v>
      </c>
      <c r="AT1368" t="s">
        <v>268</v>
      </c>
      <c r="AU1368" t="s">
        <v>268</v>
      </c>
      <c r="AV1368" t="s">
        <v>268</v>
      </c>
      <c r="AW1368" t="s">
        <v>268</v>
      </c>
      <c r="AX1368" t="s">
        <v>268</v>
      </c>
      <c r="AY1368" t="s">
        <v>268</v>
      </c>
      <c r="AZ1368" t="s">
        <v>268</v>
      </c>
      <c r="BA1368" t="s">
        <v>268</v>
      </c>
      <c r="BB1368" t="s">
        <v>268</v>
      </c>
      <c r="BC1368" t="s">
        <v>268</v>
      </c>
      <c r="BD1368" t="s">
        <v>268</v>
      </c>
      <c r="BE1368" t="s">
        <v>268</v>
      </c>
      <c r="BF1368" t="s">
        <v>268</v>
      </c>
      <c r="BG1368" t="s">
        <v>268</v>
      </c>
      <c r="BH1368" t="s">
        <v>268</v>
      </c>
      <c r="BI1368" t="s">
        <v>268</v>
      </c>
      <c r="BJ1368" t="s">
        <v>268</v>
      </c>
      <c r="BK1368" t="s">
        <v>268</v>
      </c>
      <c r="BL1368" t="s">
        <v>268</v>
      </c>
      <c r="BM1368" t="s">
        <v>268</v>
      </c>
      <c r="BN1368" t="s">
        <v>268</v>
      </c>
      <c r="BO1368" t="s">
        <v>268</v>
      </c>
      <c r="BP1368" t="s">
        <v>268</v>
      </c>
      <c r="BQ1368" t="s">
        <v>268</v>
      </c>
      <c r="BR1368" t="s">
        <v>268</v>
      </c>
      <c r="BS1368" t="s">
        <v>268</v>
      </c>
      <c r="BT1368" t="s">
        <v>268</v>
      </c>
      <c r="BU1368" t="s">
        <v>268</v>
      </c>
      <c r="BV1368" t="s">
        <v>268</v>
      </c>
      <c r="BW1368" t="s">
        <v>268</v>
      </c>
      <c r="BX1368" t="s">
        <v>268</v>
      </c>
      <c r="BY1368">
        <v>103.81</v>
      </c>
      <c r="BZ1368">
        <v>103.81</v>
      </c>
      <c r="CA1368" t="s">
        <v>142</v>
      </c>
      <c r="CB1368" s="356">
        <v>122</v>
      </c>
      <c r="CC1368" t="s">
        <v>876</v>
      </c>
      <c r="CD1368" t="s">
        <v>268</v>
      </c>
      <c r="CE1368" t="s">
        <v>268</v>
      </c>
      <c r="CF1368" t="s">
        <v>268</v>
      </c>
      <c r="CG1368" t="s">
        <v>268</v>
      </c>
      <c r="CH1368" t="s">
        <v>268</v>
      </c>
      <c r="CI1368" t="s">
        <v>268</v>
      </c>
      <c r="CJ1368" t="s">
        <v>268</v>
      </c>
      <c r="CK1368" t="s">
        <v>268</v>
      </c>
      <c r="CL1368" t="s">
        <v>268</v>
      </c>
      <c r="CM1368" t="s">
        <v>11224</v>
      </c>
      <c r="CN1368">
        <v>133.19999999999999</v>
      </c>
      <c r="CO1368" t="s">
        <v>268</v>
      </c>
      <c r="CP1368">
        <v>133.19999999999999</v>
      </c>
      <c r="CQ1368">
        <v>365</v>
      </c>
      <c r="CR1368" t="s">
        <v>878</v>
      </c>
      <c r="CS1368" t="s">
        <v>11225</v>
      </c>
      <c r="CT1368" t="s">
        <v>11226</v>
      </c>
      <c r="CU1368" t="s">
        <v>11227</v>
      </c>
      <c r="CV1368" t="s">
        <v>268</v>
      </c>
      <c r="CW1368" t="s">
        <v>268</v>
      </c>
      <c r="CX1368" t="s">
        <v>268</v>
      </c>
      <c r="CY1368" t="s">
        <v>268</v>
      </c>
      <c r="CZ1368" t="s">
        <v>268</v>
      </c>
      <c r="DA1368" t="s">
        <v>268</v>
      </c>
      <c r="DB1368" s="429">
        <f t="shared" si="279"/>
        <v>0</v>
      </c>
      <c r="DC1368" s="284">
        <f t="shared" si="280"/>
        <v>0</v>
      </c>
      <c r="DD1368" s="284">
        <f t="shared" si="281"/>
        <v>0</v>
      </c>
      <c r="DE1368" s="284">
        <f t="shared" si="282"/>
        <v>0</v>
      </c>
      <c r="DF1368" s="295">
        <f t="shared" si="283"/>
        <v>103.81</v>
      </c>
      <c r="DG1368" s="284">
        <f t="shared" si="284"/>
        <v>0</v>
      </c>
      <c r="DH1368" s="284">
        <f t="shared" si="285"/>
        <v>0</v>
      </c>
      <c r="DI1368" s="284">
        <f t="shared" si="286"/>
        <v>0</v>
      </c>
      <c r="DJ1368" s="284">
        <f t="shared" si="287"/>
        <v>0</v>
      </c>
      <c r="DK1368" s="295">
        <f t="shared" si="288"/>
        <v>1</v>
      </c>
      <c r="DL1368" s="297" t="str">
        <f t="shared" si="289"/>
        <v>A dispo.</v>
      </c>
      <c r="DM1368" s="430">
        <f>IFERROR(IF(CA1368="D",IF(DL1368="A dispo.",DF1368*VLOOKUP('DATI INPUT'!$F$27,TARIFFE_UD,4,FALSE),DF1368*VLOOKUP(DL1368,TARIFFE_UD,4,FALSE)),DF1368*VLOOKUP(CB1368-100,TARIFFE_UND,4,FALSE)),0)</f>
        <v>65.803573338103888</v>
      </c>
      <c r="DN1368" s="430">
        <f>IFERROR(IF(CA1368="D",IF(DL1368="A dispo.",DK1368*VLOOKUP('DATI INPUT'!$F$27,TARIFFE_UD,5,FALSE),DK1368*VLOOKUP(DL1368,TARIFFE_UD,5,FALSE)),DK1368*VLOOKUP(CB1368-100,TARIFFE_UND,5,FALSE)),0)</f>
        <v>67.397800635548478</v>
      </c>
      <c r="DO1368" s="431">
        <f t="shared" si="290"/>
        <v>1.373973652391669E-3</v>
      </c>
      <c r="DP1368" s="299">
        <f>IFERROR(IF(CA1368="D",IF(DL1368="A dispo.",DF1368*VLOOKUP('DATI INPUT'!$F$27,TARIFFE_UD,2,FALSE),DF1368*VLOOKUP(DL1368,TARIFFE_UD,2,FALSE)),DF1368*VLOOKUP(CB1368-100,TARIFFE_UND,2,FALSE)),0)</f>
        <v>82.212370897649208</v>
      </c>
      <c r="DQ1368" s="299">
        <f>IFERROR(IF(CA1368="D",IF(DL1368="A dispo.",DK1368*VLOOKUP('DATI INPUT'!$F$27,TARIFFE_UD,3,FALSE),DK1368*VLOOKUP(DL1368,TARIFFE_UD,3,FALSE)),DK1368*VLOOKUP(CB1368-100,TARIFFE_UND,3,FALSE)),0)</f>
        <v>60.367780403072892</v>
      </c>
      <c r="DR1368" s="299">
        <f t="shared" si="291"/>
        <v>142.58015130072209</v>
      </c>
    </row>
    <row r="1369" spans="1:122" x14ac:dyDescent="0.25">
      <c r="A1369" t="s">
        <v>10308</v>
      </c>
      <c r="B1369" t="s">
        <v>10301</v>
      </c>
      <c r="C1369" t="s">
        <v>10309</v>
      </c>
      <c r="D1369" t="s">
        <v>10303</v>
      </c>
      <c r="E1369" t="s">
        <v>268</v>
      </c>
      <c r="F1369" t="s">
        <v>156</v>
      </c>
      <c r="G1369" t="s">
        <v>10304</v>
      </c>
      <c r="H1369" t="s">
        <v>1285</v>
      </c>
      <c r="I1369" t="s">
        <v>432</v>
      </c>
      <c r="J1369" t="s">
        <v>156</v>
      </c>
      <c r="K1369" t="s">
        <v>10305</v>
      </c>
      <c r="L1369" t="s">
        <v>10306</v>
      </c>
      <c r="M1369" t="s">
        <v>10891</v>
      </c>
      <c r="N1369" t="s">
        <v>962</v>
      </c>
      <c r="O1369" t="s">
        <v>1176</v>
      </c>
      <c r="P1369" t="s">
        <v>10892</v>
      </c>
      <c r="Q1369" t="s">
        <v>466</v>
      </c>
      <c r="R1369" t="s">
        <v>268</v>
      </c>
      <c r="S1369" t="s">
        <v>268</v>
      </c>
      <c r="T1369" t="s">
        <v>268</v>
      </c>
      <c r="U1369" t="s">
        <v>268</v>
      </c>
      <c r="V1369" t="s">
        <v>268</v>
      </c>
      <c r="W1369" t="s">
        <v>2416</v>
      </c>
      <c r="X1369" t="s">
        <v>151</v>
      </c>
      <c r="Y1369" t="s">
        <v>275</v>
      </c>
      <c r="Z1369" t="s">
        <v>268</v>
      </c>
      <c r="AA1369" t="s">
        <v>268</v>
      </c>
      <c r="AB1369" t="s">
        <v>268</v>
      </c>
      <c r="AC1369" t="s">
        <v>268</v>
      </c>
      <c r="AD1369" t="s">
        <v>268</v>
      </c>
      <c r="AE1369" t="s">
        <v>287</v>
      </c>
      <c r="AF1369" t="s">
        <v>1811</v>
      </c>
      <c r="AG1369" t="s">
        <v>875</v>
      </c>
      <c r="AH1369" t="s">
        <v>1812</v>
      </c>
      <c r="AI1369" t="s">
        <v>1156</v>
      </c>
      <c r="AJ1369" t="s">
        <v>268</v>
      </c>
      <c r="AK1369" t="s">
        <v>381</v>
      </c>
      <c r="AL1369" t="s">
        <v>268</v>
      </c>
      <c r="AM1369" t="s">
        <v>353</v>
      </c>
      <c r="AN1369" t="s">
        <v>268</v>
      </c>
      <c r="AO1369" t="s">
        <v>268</v>
      </c>
      <c r="AP1369" t="s">
        <v>268</v>
      </c>
      <c r="AQ1369" t="s">
        <v>268</v>
      </c>
      <c r="AR1369" t="s">
        <v>268</v>
      </c>
      <c r="AS1369" t="s">
        <v>268</v>
      </c>
      <c r="AT1369" t="s">
        <v>268</v>
      </c>
      <c r="AU1369" t="s">
        <v>268</v>
      </c>
      <c r="AV1369" t="s">
        <v>268</v>
      </c>
      <c r="AW1369" t="s">
        <v>268</v>
      </c>
      <c r="AX1369" t="s">
        <v>268</v>
      </c>
      <c r="AY1369" t="s">
        <v>268</v>
      </c>
      <c r="AZ1369" t="s">
        <v>268</v>
      </c>
      <c r="BA1369" t="s">
        <v>268</v>
      </c>
      <c r="BB1369" t="s">
        <v>268</v>
      </c>
      <c r="BC1369" t="s">
        <v>268</v>
      </c>
      <c r="BD1369" t="s">
        <v>268</v>
      </c>
      <c r="BE1369" t="s">
        <v>268</v>
      </c>
      <c r="BF1369" t="s">
        <v>268</v>
      </c>
      <c r="BG1369" t="s">
        <v>268</v>
      </c>
      <c r="BH1369" t="s">
        <v>268</v>
      </c>
      <c r="BI1369" t="s">
        <v>268</v>
      </c>
      <c r="BJ1369" t="s">
        <v>268</v>
      </c>
      <c r="BK1369" t="s">
        <v>268</v>
      </c>
      <c r="BL1369" t="s">
        <v>268</v>
      </c>
      <c r="BM1369" t="s">
        <v>268</v>
      </c>
      <c r="BN1369" t="s">
        <v>268</v>
      </c>
      <c r="BO1369" t="s">
        <v>268</v>
      </c>
      <c r="BP1369" t="s">
        <v>268</v>
      </c>
      <c r="BQ1369" t="s">
        <v>268</v>
      </c>
      <c r="BR1369" t="s">
        <v>268</v>
      </c>
      <c r="BS1369" t="s">
        <v>268</v>
      </c>
      <c r="BT1369" t="s">
        <v>268</v>
      </c>
      <c r="BU1369" t="s">
        <v>268</v>
      </c>
      <c r="BV1369" t="s">
        <v>268</v>
      </c>
      <c r="BW1369" t="s">
        <v>268</v>
      </c>
      <c r="BX1369" t="s">
        <v>268</v>
      </c>
      <c r="BY1369">
        <v>30</v>
      </c>
      <c r="BZ1369">
        <v>30</v>
      </c>
      <c r="CA1369" t="s">
        <v>142</v>
      </c>
      <c r="CB1369" s="356">
        <v>123</v>
      </c>
      <c r="CC1369" t="s">
        <v>1817</v>
      </c>
      <c r="CD1369" t="s">
        <v>268</v>
      </c>
      <c r="CE1369" t="s">
        <v>268</v>
      </c>
      <c r="CF1369" t="s">
        <v>268</v>
      </c>
      <c r="CG1369" t="s">
        <v>268</v>
      </c>
      <c r="CH1369" t="s">
        <v>268</v>
      </c>
      <c r="CI1369" t="s">
        <v>268</v>
      </c>
      <c r="CJ1369" t="s">
        <v>268</v>
      </c>
      <c r="CK1369" t="s">
        <v>268</v>
      </c>
      <c r="CL1369" t="s">
        <v>268</v>
      </c>
      <c r="CM1369" t="s">
        <v>11224</v>
      </c>
      <c r="CN1369">
        <v>19.02</v>
      </c>
      <c r="CO1369" t="s">
        <v>268</v>
      </c>
      <c r="CP1369">
        <v>19.02</v>
      </c>
      <c r="CQ1369">
        <v>365</v>
      </c>
      <c r="CR1369" t="s">
        <v>878</v>
      </c>
      <c r="CS1369" t="s">
        <v>11225</v>
      </c>
      <c r="CT1369" t="s">
        <v>11226</v>
      </c>
      <c r="CU1369" t="s">
        <v>11227</v>
      </c>
      <c r="CV1369" t="s">
        <v>268</v>
      </c>
      <c r="CW1369" t="s">
        <v>268</v>
      </c>
      <c r="CX1369" t="s">
        <v>268</v>
      </c>
      <c r="CY1369" t="s">
        <v>268</v>
      </c>
      <c r="CZ1369" t="s">
        <v>268</v>
      </c>
      <c r="DA1369" t="s">
        <v>268</v>
      </c>
      <c r="DB1369" s="429">
        <f t="shared" si="279"/>
        <v>0</v>
      </c>
      <c r="DC1369" s="284">
        <f t="shared" si="280"/>
        <v>0</v>
      </c>
      <c r="DD1369" s="284">
        <f t="shared" si="281"/>
        <v>0</v>
      </c>
      <c r="DE1369" s="284">
        <f t="shared" si="282"/>
        <v>0</v>
      </c>
      <c r="DF1369" s="295">
        <f t="shared" si="283"/>
        <v>30</v>
      </c>
      <c r="DG1369" s="284">
        <f t="shared" si="284"/>
        <v>1</v>
      </c>
      <c r="DH1369" s="284">
        <f t="shared" si="285"/>
        <v>0</v>
      </c>
      <c r="DI1369" s="284">
        <f t="shared" si="286"/>
        <v>0</v>
      </c>
      <c r="DJ1369" s="284">
        <f t="shared" si="287"/>
        <v>0</v>
      </c>
      <c r="DK1369" s="295">
        <f t="shared" si="288"/>
        <v>0</v>
      </c>
      <c r="DL1369" s="297" t="str">
        <f t="shared" si="289"/>
        <v>A dispo.</v>
      </c>
      <c r="DM1369" s="430">
        <f>IFERROR(IF(CA1369="D",IF(DL1369="A dispo.",DF1369*VLOOKUP('DATI INPUT'!$F$27,TARIFFE_UD,4,FALSE),DF1369*VLOOKUP(DL1369,TARIFFE_UD,4,FALSE)),DF1369*VLOOKUP(CB1369-100,TARIFFE_UND,4,FALSE)),0)</f>
        <v>19.016541760361395</v>
      </c>
      <c r="DN1369" s="430">
        <f>IFERROR(IF(CA1369="D",IF(DL1369="A dispo.",DK1369*VLOOKUP('DATI INPUT'!$F$27,TARIFFE_UD,5,FALSE),DK1369*VLOOKUP(DL1369,TARIFFE_UD,5,FALSE)),DK1369*VLOOKUP(CB1369-100,TARIFFE_UND,5,FALSE)),0)</f>
        <v>0</v>
      </c>
      <c r="DO1369" s="431">
        <f t="shared" si="290"/>
        <v>-3.4582396386042547E-3</v>
      </c>
      <c r="DP1369" s="299">
        <f>IFERROR(IF(CA1369="D",IF(DL1369="A dispo.",DF1369*VLOOKUP('DATI INPUT'!$F$27,TARIFFE_UD,2,FALSE),DF1369*VLOOKUP(DL1369,TARIFFE_UD,2,FALSE)),DF1369*VLOOKUP(CB1369-100,TARIFFE_UND,2,FALSE)),0)</f>
        <v>23.758511963485947</v>
      </c>
      <c r="DQ1369" s="299">
        <f>IFERROR(IF(CA1369="D",IF(DL1369="A dispo.",DK1369*VLOOKUP('DATI INPUT'!$F$27,TARIFFE_UD,3,FALSE),DK1369*VLOOKUP(DL1369,TARIFFE_UD,3,FALSE)),DK1369*VLOOKUP(CB1369-100,TARIFFE_UND,3,FALSE)),0)</f>
        <v>0</v>
      </c>
      <c r="DR1369" s="299">
        <f t="shared" si="291"/>
        <v>23.758511963485947</v>
      </c>
    </row>
    <row r="1370" spans="1:122" x14ac:dyDescent="0.25">
      <c r="A1370" t="s">
        <v>10893</v>
      </c>
      <c r="B1370" t="s">
        <v>10328</v>
      </c>
      <c r="C1370" t="s">
        <v>10312</v>
      </c>
      <c r="D1370" t="s">
        <v>10313</v>
      </c>
      <c r="E1370" t="s">
        <v>10314</v>
      </c>
      <c r="F1370" t="s">
        <v>156</v>
      </c>
      <c r="G1370" t="s">
        <v>10330</v>
      </c>
      <c r="H1370" t="s">
        <v>5060</v>
      </c>
      <c r="I1370" t="s">
        <v>6782</v>
      </c>
      <c r="J1370" t="s">
        <v>274</v>
      </c>
      <c r="K1370" t="s">
        <v>10331</v>
      </c>
      <c r="L1370" t="s">
        <v>984</v>
      </c>
      <c r="M1370" t="s">
        <v>5161</v>
      </c>
      <c r="N1370" t="s">
        <v>984</v>
      </c>
      <c r="O1370" t="s">
        <v>873</v>
      </c>
      <c r="P1370" t="s">
        <v>1310</v>
      </c>
      <c r="Q1370" t="s">
        <v>294</v>
      </c>
      <c r="R1370" t="s">
        <v>268</v>
      </c>
      <c r="S1370" t="s">
        <v>268</v>
      </c>
      <c r="T1370" t="s">
        <v>268</v>
      </c>
      <c r="U1370" t="s">
        <v>268</v>
      </c>
      <c r="V1370" t="s">
        <v>268</v>
      </c>
      <c r="W1370" t="s">
        <v>10316</v>
      </c>
      <c r="X1370" t="s">
        <v>10317</v>
      </c>
      <c r="Y1370" t="s">
        <v>271</v>
      </c>
      <c r="Z1370" t="s">
        <v>268</v>
      </c>
      <c r="AA1370" t="s">
        <v>268</v>
      </c>
      <c r="AB1370" t="s">
        <v>268</v>
      </c>
      <c r="AC1370" t="s">
        <v>268</v>
      </c>
      <c r="AD1370" t="s">
        <v>268</v>
      </c>
      <c r="AE1370" t="s">
        <v>287</v>
      </c>
      <c r="AF1370" t="s">
        <v>1811</v>
      </c>
      <c r="AG1370" t="s">
        <v>875</v>
      </c>
      <c r="AH1370" t="s">
        <v>394</v>
      </c>
      <c r="AI1370" t="s">
        <v>1173</v>
      </c>
      <c r="AJ1370" t="s">
        <v>268</v>
      </c>
      <c r="AK1370" t="s">
        <v>381</v>
      </c>
      <c r="AL1370" t="s">
        <v>268</v>
      </c>
      <c r="AM1370" t="s">
        <v>10318</v>
      </c>
      <c r="AN1370" t="s">
        <v>268</v>
      </c>
      <c r="AO1370" t="s">
        <v>268</v>
      </c>
      <c r="AP1370" t="s">
        <v>268</v>
      </c>
      <c r="AQ1370" t="s">
        <v>268</v>
      </c>
      <c r="AR1370" t="s">
        <v>268</v>
      </c>
      <c r="AS1370" t="s">
        <v>268</v>
      </c>
      <c r="AT1370" t="s">
        <v>268</v>
      </c>
      <c r="AU1370" t="s">
        <v>268</v>
      </c>
      <c r="AV1370" t="s">
        <v>268</v>
      </c>
      <c r="AW1370" t="s">
        <v>268</v>
      </c>
      <c r="AX1370" t="s">
        <v>268</v>
      </c>
      <c r="AY1370" t="s">
        <v>268</v>
      </c>
      <c r="AZ1370" t="s">
        <v>268</v>
      </c>
      <c r="BA1370" t="s">
        <v>268</v>
      </c>
      <c r="BB1370" t="s">
        <v>268</v>
      </c>
      <c r="BC1370" t="s">
        <v>268</v>
      </c>
      <c r="BD1370" t="s">
        <v>268</v>
      </c>
      <c r="BE1370" t="s">
        <v>268</v>
      </c>
      <c r="BF1370" t="s">
        <v>268</v>
      </c>
      <c r="BG1370" t="s">
        <v>268</v>
      </c>
      <c r="BH1370" t="s">
        <v>268</v>
      </c>
      <c r="BI1370" t="s">
        <v>268</v>
      </c>
      <c r="BJ1370" t="s">
        <v>268</v>
      </c>
      <c r="BK1370" t="s">
        <v>268</v>
      </c>
      <c r="BL1370" t="s">
        <v>268</v>
      </c>
      <c r="BM1370" t="s">
        <v>268</v>
      </c>
      <c r="BN1370" t="s">
        <v>268</v>
      </c>
      <c r="BO1370" t="s">
        <v>268</v>
      </c>
      <c r="BP1370" t="s">
        <v>268</v>
      </c>
      <c r="BQ1370" t="s">
        <v>268</v>
      </c>
      <c r="BR1370" t="s">
        <v>268</v>
      </c>
      <c r="BS1370" t="s">
        <v>268</v>
      </c>
      <c r="BT1370" t="s">
        <v>268</v>
      </c>
      <c r="BU1370" t="s">
        <v>268</v>
      </c>
      <c r="BV1370" t="s">
        <v>268</v>
      </c>
      <c r="BW1370" t="s">
        <v>268</v>
      </c>
      <c r="BX1370" t="s">
        <v>268</v>
      </c>
      <c r="BY1370">
        <v>220</v>
      </c>
      <c r="BZ1370">
        <v>220</v>
      </c>
      <c r="CA1370" t="s">
        <v>143</v>
      </c>
      <c r="CB1370" s="356">
        <v>116</v>
      </c>
      <c r="CC1370" t="s">
        <v>8069</v>
      </c>
      <c r="CD1370" t="s">
        <v>268</v>
      </c>
      <c r="CE1370" t="s">
        <v>268</v>
      </c>
      <c r="CF1370" t="s">
        <v>268</v>
      </c>
      <c r="CG1370" t="s">
        <v>10845</v>
      </c>
      <c r="CH1370" t="s">
        <v>268</v>
      </c>
      <c r="CI1370" t="s">
        <v>268</v>
      </c>
      <c r="CJ1370" t="s">
        <v>268</v>
      </c>
      <c r="CK1370" t="s">
        <v>268</v>
      </c>
      <c r="CL1370" t="s">
        <v>268</v>
      </c>
      <c r="CM1370" t="s">
        <v>11224</v>
      </c>
      <c r="CN1370">
        <v>1319.81</v>
      </c>
      <c r="CO1370" t="s">
        <v>268</v>
      </c>
      <c r="CP1370">
        <v>1319.81</v>
      </c>
      <c r="CQ1370">
        <v>365</v>
      </c>
      <c r="CR1370" t="s">
        <v>878</v>
      </c>
      <c r="CS1370" t="s">
        <v>11225</v>
      </c>
      <c r="CT1370" t="s">
        <v>11226</v>
      </c>
      <c r="CU1370" t="s">
        <v>11227</v>
      </c>
      <c r="CV1370" t="s">
        <v>268</v>
      </c>
      <c r="CW1370" t="s">
        <v>268</v>
      </c>
      <c r="CX1370" t="s">
        <v>268</v>
      </c>
      <c r="CY1370" t="s">
        <v>268</v>
      </c>
      <c r="CZ1370" t="s">
        <v>268</v>
      </c>
      <c r="DA1370" t="s">
        <v>268</v>
      </c>
      <c r="DB1370" s="429">
        <f t="shared" si="279"/>
        <v>0</v>
      </c>
      <c r="DC1370" s="284">
        <f t="shared" si="280"/>
        <v>0</v>
      </c>
      <c r="DD1370" s="284">
        <f t="shared" si="281"/>
        <v>0</v>
      </c>
      <c r="DE1370" s="284">
        <f t="shared" si="282"/>
        <v>0</v>
      </c>
      <c r="DF1370" s="295">
        <f t="shared" si="283"/>
        <v>220</v>
      </c>
      <c r="DG1370" s="284">
        <f t="shared" si="284"/>
        <v>0</v>
      </c>
      <c r="DH1370" s="284">
        <f t="shared" si="285"/>
        <v>0</v>
      </c>
      <c r="DI1370" s="284">
        <f t="shared" si="286"/>
        <v>0</v>
      </c>
      <c r="DJ1370" s="284">
        <f t="shared" si="287"/>
        <v>0</v>
      </c>
      <c r="DK1370" s="295">
        <f t="shared" si="288"/>
        <v>220</v>
      </c>
      <c r="DL1370" s="297" t="str">
        <f t="shared" si="289"/>
        <v/>
      </c>
      <c r="DM1370" s="430">
        <f>IFERROR(IF(CA1370="D",IF(DL1370="A dispo.",DF1370*VLOOKUP('DATI INPUT'!$F$27,TARIFFE_UD,4,FALSE),DF1370*VLOOKUP(DL1370,TARIFFE_UD,4,FALSE)),DF1370*VLOOKUP(CB1370-100,TARIFFE_UND,4,FALSE)),0)</f>
        <v>218.60790925018915</v>
      </c>
      <c r="DN1370" s="430">
        <f>IFERROR(IF(CA1370="D",IF(DL1370="A dispo.",DK1370*VLOOKUP('DATI INPUT'!$F$27,TARIFFE_UD,5,FALSE),DK1370*VLOOKUP(DL1370,TARIFFE_UD,5,FALSE)),DK1370*VLOOKUP(CB1370-100,TARIFFE_UND,5,FALSE)),0)</f>
        <v>1101.2005170835432</v>
      </c>
      <c r="DO1370" s="431">
        <f t="shared" si="290"/>
        <v>-1.5736662676317792E-3</v>
      </c>
      <c r="DP1370" s="299">
        <f>IFERROR(IF(CA1370="D",IF(DL1370="A dispo.",DF1370*VLOOKUP('DATI INPUT'!$F$27,TARIFFE_UD,2,FALSE),DF1370*VLOOKUP(DL1370,TARIFFE_UD,2,FALSE)),DF1370*VLOOKUP(CB1370-100,TARIFFE_UND,2,FALSE)),0)</f>
        <v>309.14517926026446</v>
      </c>
      <c r="DQ1370" s="299">
        <f>IFERROR(IF(CA1370="D",IF(DL1370="A dispo.",DK1370*VLOOKUP('DATI INPUT'!$F$27,TARIFFE_UD,3,FALSE),DK1370*VLOOKUP(DL1370,TARIFFE_UD,3,FALSE)),DK1370*VLOOKUP(CB1370-100,TARIFFE_UND,3,FALSE)),0)</f>
        <v>1117.1820476247956</v>
      </c>
      <c r="DR1370" s="299">
        <f t="shared" si="291"/>
        <v>1426.3272268850601</v>
      </c>
    </row>
    <row r="1371" spans="1:122" x14ac:dyDescent="0.25">
      <c r="A1371" t="s">
        <v>10319</v>
      </c>
      <c r="B1371" t="s">
        <v>10320</v>
      </c>
      <c r="C1371" t="s">
        <v>10321</v>
      </c>
      <c r="D1371" t="s">
        <v>10322</v>
      </c>
      <c r="E1371" t="s">
        <v>268</v>
      </c>
      <c r="F1371" t="s">
        <v>156</v>
      </c>
      <c r="G1371" t="s">
        <v>10323</v>
      </c>
      <c r="H1371" t="s">
        <v>10324</v>
      </c>
      <c r="I1371" t="s">
        <v>475</v>
      </c>
      <c r="J1371" t="s">
        <v>274</v>
      </c>
      <c r="K1371" t="s">
        <v>10325</v>
      </c>
      <c r="L1371" t="s">
        <v>378</v>
      </c>
      <c r="M1371" t="s">
        <v>1743</v>
      </c>
      <c r="N1371" t="s">
        <v>984</v>
      </c>
      <c r="O1371" t="s">
        <v>873</v>
      </c>
      <c r="P1371" t="s">
        <v>1310</v>
      </c>
      <c r="Q1371" t="s">
        <v>465</v>
      </c>
      <c r="R1371" t="s">
        <v>268</v>
      </c>
      <c r="S1371" t="s">
        <v>268</v>
      </c>
      <c r="T1371" t="s">
        <v>268</v>
      </c>
      <c r="U1371" t="s">
        <v>268</v>
      </c>
      <c r="V1371" t="s">
        <v>268</v>
      </c>
      <c r="W1371" t="s">
        <v>1743</v>
      </c>
      <c r="X1371" t="s">
        <v>1310</v>
      </c>
      <c r="Y1371" t="s">
        <v>465</v>
      </c>
      <c r="Z1371" t="s">
        <v>268</v>
      </c>
      <c r="AA1371" t="s">
        <v>268</v>
      </c>
      <c r="AB1371" t="s">
        <v>268</v>
      </c>
      <c r="AC1371" t="s">
        <v>268</v>
      </c>
      <c r="AD1371" t="s">
        <v>268</v>
      </c>
      <c r="AE1371" t="s">
        <v>268</v>
      </c>
      <c r="AF1371" t="s">
        <v>268</v>
      </c>
      <c r="AG1371" t="s">
        <v>268</v>
      </c>
      <c r="AH1371" t="s">
        <v>268</v>
      </c>
      <c r="AI1371" t="s">
        <v>268</v>
      </c>
      <c r="AJ1371" t="s">
        <v>268</v>
      </c>
      <c r="AK1371" t="s">
        <v>268</v>
      </c>
      <c r="AL1371" t="s">
        <v>268</v>
      </c>
      <c r="AM1371" t="s">
        <v>268</v>
      </c>
      <c r="AN1371" t="s">
        <v>268</v>
      </c>
      <c r="AO1371" t="s">
        <v>268</v>
      </c>
      <c r="AP1371" t="s">
        <v>268</v>
      </c>
      <c r="AQ1371" t="s">
        <v>268</v>
      </c>
      <c r="AR1371" t="s">
        <v>268</v>
      </c>
      <c r="AS1371" t="s">
        <v>268</v>
      </c>
      <c r="AT1371" t="s">
        <v>268</v>
      </c>
      <c r="AU1371" t="s">
        <v>268</v>
      </c>
      <c r="AV1371" t="s">
        <v>268</v>
      </c>
      <c r="AW1371" t="s">
        <v>268</v>
      </c>
      <c r="AX1371" t="s">
        <v>268</v>
      </c>
      <c r="AY1371" t="s">
        <v>268</v>
      </c>
      <c r="AZ1371" t="s">
        <v>268</v>
      </c>
      <c r="BA1371" t="s">
        <v>268</v>
      </c>
      <c r="BB1371" t="s">
        <v>268</v>
      </c>
      <c r="BC1371" t="s">
        <v>268</v>
      </c>
      <c r="BD1371" t="s">
        <v>268</v>
      </c>
      <c r="BE1371" t="s">
        <v>268</v>
      </c>
      <c r="BF1371" t="s">
        <v>268</v>
      </c>
      <c r="BG1371" t="s">
        <v>268</v>
      </c>
      <c r="BH1371" t="s">
        <v>268</v>
      </c>
      <c r="BI1371" t="s">
        <v>268</v>
      </c>
      <c r="BJ1371" t="s">
        <v>268</v>
      </c>
      <c r="BK1371" t="s">
        <v>268</v>
      </c>
      <c r="BL1371" t="s">
        <v>268</v>
      </c>
      <c r="BM1371" t="s">
        <v>268</v>
      </c>
      <c r="BN1371" t="s">
        <v>268</v>
      </c>
      <c r="BO1371" t="s">
        <v>268</v>
      </c>
      <c r="BP1371" t="s">
        <v>268</v>
      </c>
      <c r="BQ1371" t="s">
        <v>268</v>
      </c>
      <c r="BR1371" t="s">
        <v>268</v>
      </c>
      <c r="BS1371" t="s">
        <v>268</v>
      </c>
      <c r="BT1371" t="s">
        <v>268</v>
      </c>
      <c r="BU1371" t="s">
        <v>268</v>
      </c>
      <c r="BV1371" t="s">
        <v>268</v>
      </c>
      <c r="BW1371" t="s">
        <v>268</v>
      </c>
      <c r="BX1371" t="s">
        <v>268</v>
      </c>
      <c r="BY1371">
        <v>80</v>
      </c>
      <c r="BZ1371">
        <v>80</v>
      </c>
      <c r="CA1371" t="s">
        <v>142</v>
      </c>
      <c r="CB1371" s="356">
        <v>122</v>
      </c>
      <c r="CC1371" t="s">
        <v>876</v>
      </c>
      <c r="CD1371" t="s">
        <v>268</v>
      </c>
      <c r="CE1371" t="s">
        <v>268</v>
      </c>
      <c r="CF1371" s="356">
        <v>4</v>
      </c>
      <c r="CG1371" t="s">
        <v>268</v>
      </c>
      <c r="CH1371" t="s">
        <v>268</v>
      </c>
      <c r="CI1371" t="s">
        <v>268</v>
      </c>
      <c r="CJ1371" t="s">
        <v>268</v>
      </c>
      <c r="CK1371" t="s">
        <v>268</v>
      </c>
      <c r="CL1371" t="s">
        <v>10326</v>
      </c>
      <c r="CM1371" t="s">
        <v>11224</v>
      </c>
      <c r="CN1371">
        <v>136.85</v>
      </c>
      <c r="CO1371" t="s">
        <v>268</v>
      </c>
      <c r="CP1371">
        <v>136.85</v>
      </c>
      <c r="CQ1371">
        <v>365</v>
      </c>
      <c r="CR1371" t="s">
        <v>878</v>
      </c>
      <c r="CS1371" t="s">
        <v>11225</v>
      </c>
      <c r="CT1371" t="s">
        <v>11226</v>
      </c>
      <c r="CU1371" t="s">
        <v>11227</v>
      </c>
      <c r="CV1371" t="s">
        <v>268</v>
      </c>
      <c r="CW1371" t="s">
        <v>268</v>
      </c>
      <c r="CX1371" t="s">
        <v>268</v>
      </c>
      <c r="CY1371" t="s">
        <v>268</v>
      </c>
      <c r="CZ1371" t="s">
        <v>268</v>
      </c>
      <c r="DA1371" t="s">
        <v>268</v>
      </c>
      <c r="DB1371" s="429">
        <f t="shared" si="279"/>
        <v>0</v>
      </c>
      <c r="DC1371" s="284">
        <f t="shared" si="280"/>
        <v>0</v>
      </c>
      <c r="DD1371" s="284">
        <f t="shared" si="281"/>
        <v>0</v>
      </c>
      <c r="DE1371" s="284">
        <f t="shared" si="282"/>
        <v>0</v>
      </c>
      <c r="DF1371" s="295">
        <f t="shared" si="283"/>
        <v>80</v>
      </c>
      <c r="DG1371" s="284">
        <f t="shared" si="284"/>
        <v>0</v>
      </c>
      <c r="DH1371" s="284">
        <f t="shared" si="285"/>
        <v>0</v>
      </c>
      <c r="DI1371" s="284">
        <f t="shared" si="286"/>
        <v>0</v>
      </c>
      <c r="DJ1371" s="284">
        <f t="shared" si="287"/>
        <v>0</v>
      </c>
      <c r="DK1371" s="295">
        <f t="shared" si="288"/>
        <v>1</v>
      </c>
      <c r="DL1371" s="297">
        <f t="shared" si="289"/>
        <v>4</v>
      </c>
      <c r="DM1371" s="430">
        <f>IFERROR(IF(CA1371="D",IF(DL1371="A dispo.",DF1371*VLOOKUP('DATI INPUT'!$F$27,TARIFFE_UD,4,FALSE),DF1371*VLOOKUP(DL1371,TARIFFE_UD,4,FALSE)),DF1371*VLOOKUP(CB1371-100,TARIFFE_UND,4,FALSE)),0)</f>
        <v>54.467131955603001</v>
      </c>
      <c r="DN1371" s="430">
        <f>IFERROR(IF(CA1371="D",IF(DL1371="A dispo.",DK1371*VLOOKUP('DATI INPUT'!$F$27,TARIFFE_UD,5,FALSE),DK1371*VLOOKUP(DL1371,TARIFFE_UD,5,FALSE)),DK1371*VLOOKUP(CB1371-100,TARIFFE_UND,5,FALSE)),0)</f>
        <v>82.375089665670373</v>
      </c>
      <c r="DO1371" s="431">
        <f t="shared" si="290"/>
        <v>-7.7783787266128002E-3</v>
      </c>
      <c r="DP1371" s="299">
        <f>IFERROR(IF(CA1371="D",IF(DL1371="A dispo.",DF1371*VLOOKUP('DATI INPUT'!$F$27,TARIFFE_UD,2,FALSE),DF1371*VLOOKUP(DL1371,TARIFFE_UD,2,FALSE)),DF1371*VLOOKUP(CB1371-100,TARIFFE_UND,2,FALSE)),0)</f>
        <v>68.049071302823961</v>
      </c>
      <c r="DQ1371" s="299">
        <f>IFERROR(IF(CA1371="D",IF(DL1371="A dispo.",DK1371*VLOOKUP('DATI INPUT'!$F$27,TARIFFE_UD,3,FALSE),DK1371*VLOOKUP(DL1371,TARIFFE_UD,3,FALSE)),DK1371*VLOOKUP(CB1371-100,TARIFFE_UND,3,FALSE)),0)</f>
        <v>73.78284271486686</v>
      </c>
      <c r="DR1371" s="299">
        <f t="shared" si="291"/>
        <v>141.83191401769082</v>
      </c>
    </row>
    <row r="1372" spans="1:122" x14ac:dyDescent="0.25">
      <c r="A1372" t="s">
        <v>10327</v>
      </c>
      <c r="B1372" t="s">
        <v>10328</v>
      </c>
      <c r="C1372" t="s">
        <v>10329</v>
      </c>
      <c r="D1372" t="s">
        <v>10313</v>
      </c>
      <c r="E1372" t="s">
        <v>10314</v>
      </c>
      <c r="F1372" t="s">
        <v>156</v>
      </c>
      <c r="G1372" t="s">
        <v>10330</v>
      </c>
      <c r="H1372" t="s">
        <v>5060</v>
      </c>
      <c r="I1372" t="s">
        <v>6782</v>
      </c>
      <c r="J1372" t="s">
        <v>274</v>
      </c>
      <c r="K1372" t="s">
        <v>10331</v>
      </c>
      <c r="L1372" t="s">
        <v>984</v>
      </c>
      <c r="M1372" t="s">
        <v>5161</v>
      </c>
      <c r="N1372" t="s">
        <v>984</v>
      </c>
      <c r="O1372" t="s">
        <v>873</v>
      </c>
      <c r="P1372" t="s">
        <v>1310</v>
      </c>
      <c r="Q1372" t="s">
        <v>294</v>
      </c>
      <c r="R1372" t="s">
        <v>268</v>
      </c>
      <c r="S1372" t="s">
        <v>268</v>
      </c>
      <c r="T1372" t="s">
        <v>268</v>
      </c>
      <c r="U1372" t="s">
        <v>268</v>
      </c>
      <c r="V1372" t="s">
        <v>268</v>
      </c>
      <c r="W1372" t="s">
        <v>5161</v>
      </c>
      <c r="X1372" t="s">
        <v>1310</v>
      </c>
      <c r="Y1372" t="s">
        <v>294</v>
      </c>
      <c r="Z1372" t="s">
        <v>268</v>
      </c>
      <c r="AA1372" t="s">
        <v>268</v>
      </c>
      <c r="AB1372" t="s">
        <v>268</v>
      </c>
      <c r="AC1372" t="s">
        <v>268</v>
      </c>
      <c r="AD1372" t="s">
        <v>268</v>
      </c>
      <c r="AE1372" t="s">
        <v>287</v>
      </c>
      <c r="AF1372" t="s">
        <v>1811</v>
      </c>
      <c r="AG1372" t="s">
        <v>875</v>
      </c>
      <c r="AH1372" t="s">
        <v>1812</v>
      </c>
      <c r="AI1372" t="s">
        <v>4765</v>
      </c>
      <c r="AJ1372" t="s">
        <v>268</v>
      </c>
      <c r="AK1372" t="s">
        <v>377</v>
      </c>
      <c r="AL1372" t="s">
        <v>268</v>
      </c>
      <c r="AM1372" t="s">
        <v>355</v>
      </c>
      <c r="AN1372" t="s">
        <v>268</v>
      </c>
      <c r="AO1372" t="s">
        <v>268</v>
      </c>
      <c r="AP1372" t="s">
        <v>268</v>
      </c>
      <c r="AQ1372" t="s">
        <v>268</v>
      </c>
      <c r="AR1372" t="s">
        <v>268</v>
      </c>
      <c r="AS1372" t="s">
        <v>268</v>
      </c>
      <c r="AT1372" t="s">
        <v>268</v>
      </c>
      <c r="AU1372" t="s">
        <v>268</v>
      </c>
      <c r="AV1372" t="s">
        <v>268</v>
      </c>
      <c r="AW1372" t="s">
        <v>268</v>
      </c>
      <c r="AX1372" t="s">
        <v>268</v>
      </c>
      <c r="AY1372" t="s">
        <v>268</v>
      </c>
      <c r="AZ1372" t="s">
        <v>268</v>
      </c>
      <c r="BA1372" t="s">
        <v>268</v>
      </c>
      <c r="BB1372" t="s">
        <v>268</v>
      </c>
      <c r="BC1372" t="s">
        <v>268</v>
      </c>
      <c r="BD1372" t="s">
        <v>268</v>
      </c>
      <c r="BE1372" t="s">
        <v>268</v>
      </c>
      <c r="BF1372" t="s">
        <v>268</v>
      </c>
      <c r="BG1372" t="s">
        <v>268</v>
      </c>
      <c r="BH1372" t="s">
        <v>268</v>
      </c>
      <c r="BI1372" t="s">
        <v>268</v>
      </c>
      <c r="BJ1372" t="s">
        <v>268</v>
      </c>
      <c r="BK1372" t="s">
        <v>268</v>
      </c>
      <c r="BL1372" t="s">
        <v>268</v>
      </c>
      <c r="BM1372" t="s">
        <v>268</v>
      </c>
      <c r="BN1372" t="s">
        <v>268</v>
      </c>
      <c r="BO1372" t="s">
        <v>268</v>
      </c>
      <c r="BP1372" t="s">
        <v>268</v>
      </c>
      <c r="BQ1372" t="s">
        <v>268</v>
      </c>
      <c r="BR1372" t="s">
        <v>268</v>
      </c>
      <c r="BS1372" t="s">
        <v>268</v>
      </c>
      <c r="BT1372" t="s">
        <v>268</v>
      </c>
      <c r="BU1372" t="s">
        <v>268</v>
      </c>
      <c r="BV1372" t="s">
        <v>268</v>
      </c>
      <c r="BW1372" t="s">
        <v>268</v>
      </c>
      <c r="BX1372" t="s">
        <v>268</v>
      </c>
      <c r="BY1372">
        <v>64</v>
      </c>
      <c r="BZ1372">
        <v>64</v>
      </c>
      <c r="CA1372" t="s">
        <v>142</v>
      </c>
      <c r="CB1372" s="356">
        <v>122</v>
      </c>
      <c r="CC1372" t="s">
        <v>876</v>
      </c>
      <c r="CD1372" t="s">
        <v>268</v>
      </c>
      <c r="CE1372" t="s">
        <v>268</v>
      </c>
      <c r="CF1372" s="356">
        <v>1</v>
      </c>
      <c r="CG1372" t="s">
        <v>268</v>
      </c>
      <c r="CH1372" t="s">
        <v>268</v>
      </c>
      <c r="CI1372" t="s">
        <v>268</v>
      </c>
      <c r="CJ1372" t="s">
        <v>268</v>
      </c>
      <c r="CK1372" t="s">
        <v>268</v>
      </c>
      <c r="CL1372" t="s">
        <v>268</v>
      </c>
      <c r="CM1372" t="s">
        <v>11224</v>
      </c>
      <c r="CN1372">
        <v>48.48</v>
      </c>
      <c r="CO1372" t="s">
        <v>268</v>
      </c>
      <c r="CP1372">
        <v>48.48</v>
      </c>
      <c r="CQ1372">
        <v>365</v>
      </c>
      <c r="CR1372" t="s">
        <v>878</v>
      </c>
      <c r="CS1372" t="s">
        <v>11225</v>
      </c>
      <c r="CT1372" t="s">
        <v>11226</v>
      </c>
      <c r="CU1372" t="s">
        <v>11227</v>
      </c>
      <c r="CV1372" t="s">
        <v>268</v>
      </c>
      <c r="CW1372" t="s">
        <v>268</v>
      </c>
      <c r="CX1372" t="s">
        <v>268</v>
      </c>
      <c r="CY1372" t="s">
        <v>268</v>
      </c>
      <c r="CZ1372" t="s">
        <v>268</v>
      </c>
      <c r="DA1372" t="s">
        <v>268</v>
      </c>
      <c r="DB1372" s="429">
        <f t="shared" si="279"/>
        <v>0</v>
      </c>
      <c r="DC1372" s="284">
        <f t="shared" si="280"/>
        <v>0</v>
      </c>
      <c r="DD1372" s="284">
        <f t="shared" si="281"/>
        <v>0</v>
      </c>
      <c r="DE1372" s="284">
        <f t="shared" si="282"/>
        <v>0</v>
      </c>
      <c r="DF1372" s="295">
        <f t="shared" si="283"/>
        <v>64</v>
      </c>
      <c r="DG1372" s="284">
        <f t="shared" si="284"/>
        <v>0</v>
      </c>
      <c r="DH1372" s="284">
        <f t="shared" si="285"/>
        <v>0</v>
      </c>
      <c r="DI1372" s="284">
        <f t="shared" si="286"/>
        <v>0</v>
      </c>
      <c r="DJ1372" s="284">
        <f t="shared" si="287"/>
        <v>0</v>
      </c>
      <c r="DK1372" s="295">
        <f t="shared" si="288"/>
        <v>1</v>
      </c>
      <c r="DL1372" s="297">
        <f t="shared" si="289"/>
        <v>1</v>
      </c>
      <c r="DM1372" s="430">
        <f>IFERROR(IF(CA1372="D",IF(DL1372="A dispo.",DF1372*VLOOKUP('DATI INPUT'!$F$27,TARIFFE_UD,4,FALSE),DF1372*VLOOKUP(DL1372,TARIFFE_UD,4,FALSE)),DF1372*VLOOKUP(CB1372-100,TARIFFE_UND,4,FALSE)),0)</f>
        <v>31.553372994970019</v>
      </c>
      <c r="DN1372" s="430">
        <f>IFERROR(IF(CA1372="D",IF(DL1372="A dispo.",DK1372*VLOOKUP('DATI INPUT'!$F$27,TARIFFE_UD,5,FALSE),DK1372*VLOOKUP(DL1372,TARIFFE_UD,5,FALSE)),DK1372*VLOOKUP(CB1372-100,TARIFFE_UND,5,FALSE)),0)</f>
        <v>16.930848468833439</v>
      </c>
      <c r="DO1372" s="431">
        <f t="shared" si="290"/>
        <v>4.2214638034607788E-3</v>
      </c>
      <c r="DP1372" s="299">
        <f>IFERROR(IF(CA1372="D",IF(DL1372="A dispo.",DF1372*VLOOKUP('DATI INPUT'!$F$27,TARIFFE_UD,2,FALSE),DF1372*VLOOKUP(DL1372,TARIFFE_UD,2,FALSE)),DF1372*VLOOKUP(CB1372-100,TARIFFE_UND,2,FALSE)),0)</f>
        <v>39.421530961635945</v>
      </c>
      <c r="DQ1372" s="299">
        <f>IFERROR(IF(CA1372="D",IF(DL1372="A dispo.",DK1372*VLOOKUP('DATI INPUT'!$F$27,TARIFFE_UD,3,FALSE),DK1372*VLOOKUP(DL1372,TARIFFE_UD,3,FALSE)),DK1372*VLOOKUP(CB1372-100,TARIFFE_UND,3,FALSE)),0)</f>
        <v>15.164853048114928</v>
      </c>
      <c r="DR1372" s="299">
        <f t="shared" si="291"/>
        <v>54.586384009750873</v>
      </c>
    </row>
    <row r="1373" spans="1:122" x14ac:dyDescent="0.25">
      <c r="A1373" t="s">
        <v>10332</v>
      </c>
      <c r="B1373" t="s">
        <v>10333</v>
      </c>
      <c r="C1373" t="s">
        <v>1729</v>
      </c>
      <c r="D1373" t="s">
        <v>10334</v>
      </c>
      <c r="E1373" t="s">
        <v>268</v>
      </c>
      <c r="F1373" t="s">
        <v>156</v>
      </c>
      <c r="G1373" t="s">
        <v>3721</v>
      </c>
      <c r="H1373" t="s">
        <v>3307</v>
      </c>
      <c r="I1373" t="s">
        <v>310</v>
      </c>
      <c r="J1373" t="s">
        <v>274</v>
      </c>
      <c r="K1373" t="s">
        <v>10335</v>
      </c>
      <c r="L1373" t="s">
        <v>984</v>
      </c>
      <c r="M1373" t="s">
        <v>10336</v>
      </c>
      <c r="N1373" t="s">
        <v>10337</v>
      </c>
      <c r="O1373" t="s">
        <v>10338</v>
      </c>
      <c r="P1373" t="s">
        <v>10339</v>
      </c>
      <c r="Q1373" t="s">
        <v>282</v>
      </c>
      <c r="R1373" t="s">
        <v>268</v>
      </c>
      <c r="S1373" t="s">
        <v>268</v>
      </c>
      <c r="T1373" t="s">
        <v>268</v>
      </c>
      <c r="U1373" t="s">
        <v>268</v>
      </c>
      <c r="V1373" t="s">
        <v>268</v>
      </c>
      <c r="W1373" t="s">
        <v>10340</v>
      </c>
      <c r="X1373" t="s">
        <v>613</v>
      </c>
      <c r="Y1373" t="s">
        <v>333</v>
      </c>
      <c r="Z1373" t="s">
        <v>153</v>
      </c>
      <c r="AA1373" t="s">
        <v>268</v>
      </c>
      <c r="AB1373" t="s">
        <v>268</v>
      </c>
      <c r="AC1373" t="s">
        <v>268</v>
      </c>
      <c r="AD1373" t="s">
        <v>268</v>
      </c>
      <c r="AE1373" t="s">
        <v>287</v>
      </c>
      <c r="AF1373" t="s">
        <v>1811</v>
      </c>
      <c r="AG1373" t="s">
        <v>875</v>
      </c>
      <c r="AH1373" t="s">
        <v>1848</v>
      </c>
      <c r="AI1373" t="s">
        <v>768</v>
      </c>
      <c r="AJ1373" t="s">
        <v>268</v>
      </c>
      <c r="AK1373" t="s">
        <v>410</v>
      </c>
      <c r="AL1373" t="s">
        <v>268</v>
      </c>
      <c r="AM1373" t="s">
        <v>288</v>
      </c>
      <c r="AN1373" t="s">
        <v>268</v>
      </c>
      <c r="AO1373" t="s">
        <v>268</v>
      </c>
      <c r="AP1373" t="s">
        <v>268</v>
      </c>
      <c r="AQ1373" t="s">
        <v>268</v>
      </c>
      <c r="AR1373" t="s">
        <v>268</v>
      </c>
      <c r="AS1373" t="s">
        <v>268</v>
      </c>
      <c r="AT1373" t="s">
        <v>268</v>
      </c>
      <c r="AU1373" t="s">
        <v>268</v>
      </c>
      <c r="AV1373" t="s">
        <v>268</v>
      </c>
      <c r="AW1373" t="s">
        <v>268</v>
      </c>
      <c r="AX1373" t="s">
        <v>268</v>
      </c>
      <c r="AY1373" t="s">
        <v>268</v>
      </c>
      <c r="AZ1373" t="s">
        <v>268</v>
      </c>
      <c r="BA1373" t="s">
        <v>268</v>
      </c>
      <c r="BB1373" t="s">
        <v>268</v>
      </c>
      <c r="BC1373" t="s">
        <v>268</v>
      </c>
      <c r="BD1373" t="s">
        <v>268</v>
      </c>
      <c r="BE1373" t="s">
        <v>268</v>
      </c>
      <c r="BF1373" t="s">
        <v>268</v>
      </c>
      <c r="BG1373" t="s">
        <v>268</v>
      </c>
      <c r="BH1373" t="s">
        <v>268</v>
      </c>
      <c r="BI1373" t="s">
        <v>268</v>
      </c>
      <c r="BJ1373" t="s">
        <v>268</v>
      </c>
      <c r="BK1373" t="s">
        <v>268</v>
      </c>
      <c r="BL1373" t="s">
        <v>268</v>
      </c>
      <c r="BM1373" t="s">
        <v>268</v>
      </c>
      <c r="BN1373" t="s">
        <v>268</v>
      </c>
      <c r="BO1373" t="s">
        <v>268</v>
      </c>
      <c r="BP1373" t="s">
        <v>268</v>
      </c>
      <c r="BQ1373" t="s">
        <v>268</v>
      </c>
      <c r="BR1373" t="s">
        <v>268</v>
      </c>
      <c r="BS1373" t="s">
        <v>268</v>
      </c>
      <c r="BT1373" t="s">
        <v>268</v>
      </c>
      <c r="BU1373" t="s">
        <v>268</v>
      </c>
      <c r="BV1373" t="s">
        <v>268</v>
      </c>
      <c r="BW1373" t="s">
        <v>268</v>
      </c>
      <c r="BX1373" t="s">
        <v>268</v>
      </c>
      <c r="BY1373">
        <v>150</v>
      </c>
      <c r="BZ1373">
        <v>150</v>
      </c>
      <c r="CA1373" t="s">
        <v>142</v>
      </c>
      <c r="CB1373" s="356">
        <v>122</v>
      </c>
      <c r="CC1373" t="s">
        <v>876</v>
      </c>
      <c r="CD1373" t="s">
        <v>268</v>
      </c>
      <c r="CE1373" t="s">
        <v>268</v>
      </c>
      <c r="CF1373" t="s">
        <v>268</v>
      </c>
      <c r="CG1373" t="s">
        <v>268</v>
      </c>
      <c r="CH1373" t="s">
        <v>268</v>
      </c>
      <c r="CI1373" t="s">
        <v>268</v>
      </c>
      <c r="CJ1373" t="s">
        <v>268</v>
      </c>
      <c r="CK1373" t="s">
        <v>268</v>
      </c>
      <c r="CL1373" t="s">
        <v>10341</v>
      </c>
      <c r="CM1373" t="s">
        <v>11224</v>
      </c>
      <c r="CN1373">
        <v>162.47999999999999</v>
      </c>
      <c r="CO1373" t="s">
        <v>268</v>
      </c>
      <c r="CP1373">
        <v>162.47999999999999</v>
      </c>
      <c r="CQ1373">
        <v>365</v>
      </c>
      <c r="CR1373" t="s">
        <v>878</v>
      </c>
      <c r="CS1373" t="s">
        <v>11225</v>
      </c>
      <c r="CT1373" t="s">
        <v>11226</v>
      </c>
      <c r="CU1373" t="s">
        <v>11227</v>
      </c>
      <c r="CV1373" t="s">
        <v>268</v>
      </c>
      <c r="CW1373" t="s">
        <v>268</v>
      </c>
      <c r="CX1373" t="s">
        <v>268</v>
      </c>
      <c r="CY1373" t="s">
        <v>268</v>
      </c>
      <c r="CZ1373" t="s">
        <v>268</v>
      </c>
      <c r="DA1373" t="s">
        <v>268</v>
      </c>
      <c r="DB1373" s="429">
        <f t="shared" si="279"/>
        <v>0</v>
      </c>
      <c r="DC1373" s="284">
        <f t="shared" si="280"/>
        <v>0</v>
      </c>
      <c r="DD1373" s="284">
        <f t="shared" si="281"/>
        <v>0</v>
      </c>
      <c r="DE1373" s="284">
        <f t="shared" si="282"/>
        <v>0</v>
      </c>
      <c r="DF1373" s="295">
        <f t="shared" si="283"/>
        <v>150</v>
      </c>
      <c r="DG1373" s="284">
        <f t="shared" si="284"/>
        <v>0</v>
      </c>
      <c r="DH1373" s="284">
        <f t="shared" si="285"/>
        <v>0</v>
      </c>
      <c r="DI1373" s="284">
        <f t="shared" si="286"/>
        <v>0</v>
      </c>
      <c r="DJ1373" s="284">
        <f t="shared" si="287"/>
        <v>0</v>
      </c>
      <c r="DK1373" s="295">
        <f t="shared" si="288"/>
        <v>1</v>
      </c>
      <c r="DL1373" s="297" t="str">
        <f t="shared" si="289"/>
        <v>A dispo.</v>
      </c>
      <c r="DM1373" s="430">
        <f>IFERROR(IF(CA1373="D",IF(DL1373="A dispo.",DF1373*VLOOKUP('DATI INPUT'!$F$27,TARIFFE_UD,4,FALSE),DF1373*VLOOKUP(DL1373,TARIFFE_UD,4,FALSE)),DF1373*VLOOKUP(CB1373-100,TARIFFE_UND,4,FALSE)),0)</f>
        <v>95.082708801806987</v>
      </c>
      <c r="DN1373" s="430">
        <f>IFERROR(IF(CA1373="D",IF(DL1373="A dispo.",DK1373*VLOOKUP('DATI INPUT'!$F$27,TARIFFE_UD,5,FALSE),DK1373*VLOOKUP(DL1373,TARIFFE_UD,5,FALSE)),DK1373*VLOOKUP(CB1373-100,TARIFFE_UND,5,FALSE)),0)</f>
        <v>67.397800635548478</v>
      </c>
      <c r="DO1373" s="431">
        <f t="shared" si="290"/>
        <v>5.0943735547548386E-4</v>
      </c>
      <c r="DP1373" s="299">
        <f>IFERROR(IF(CA1373="D",IF(DL1373="A dispo.",DF1373*VLOOKUP('DATI INPUT'!$F$27,TARIFFE_UD,2,FALSE),DF1373*VLOOKUP(DL1373,TARIFFE_UD,2,FALSE)),DF1373*VLOOKUP(CB1373-100,TARIFFE_UND,2,FALSE)),0)</f>
        <v>118.79255981742973</v>
      </c>
      <c r="DQ1373" s="299">
        <f>IFERROR(IF(CA1373="D",IF(DL1373="A dispo.",DK1373*VLOOKUP('DATI INPUT'!$F$27,TARIFFE_UD,3,FALSE),DK1373*VLOOKUP(DL1373,TARIFFE_UD,3,FALSE)),DK1373*VLOOKUP(CB1373-100,TARIFFE_UND,3,FALSE)),0)</f>
        <v>60.367780403072892</v>
      </c>
      <c r="DR1373" s="299">
        <f t="shared" si="291"/>
        <v>179.16034022050263</v>
      </c>
    </row>
    <row r="1374" spans="1:122" x14ac:dyDescent="0.25">
      <c r="A1374" t="s">
        <v>10342</v>
      </c>
      <c r="B1374" t="s">
        <v>10557</v>
      </c>
      <c r="C1374" t="s">
        <v>1730</v>
      </c>
      <c r="D1374" t="s">
        <v>10558</v>
      </c>
      <c r="E1374" t="s">
        <v>268</v>
      </c>
      <c r="F1374" t="s">
        <v>156</v>
      </c>
      <c r="G1374" t="s">
        <v>10559</v>
      </c>
      <c r="H1374" t="s">
        <v>10346</v>
      </c>
      <c r="I1374" t="s">
        <v>10560</v>
      </c>
      <c r="J1374" t="s">
        <v>156</v>
      </c>
      <c r="K1374" t="s">
        <v>3541</v>
      </c>
      <c r="L1374" t="s">
        <v>152</v>
      </c>
      <c r="M1374" t="s">
        <v>10561</v>
      </c>
      <c r="N1374" t="s">
        <v>152</v>
      </c>
      <c r="O1374" t="s">
        <v>1270</v>
      </c>
      <c r="P1374" t="s">
        <v>10562</v>
      </c>
      <c r="Q1374" t="s">
        <v>329</v>
      </c>
      <c r="R1374" t="s">
        <v>268</v>
      </c>
      <c r="S1374" t="s">
        <v>268</v>
      </c>
      <c r="T1374" t="s">
        <v>268</v>
      </c>
      <c r="U1374" t="s">
        <v>268</v>
      </c>
      <c r="V1374" t="s">
        <v>268</v>
      </c>
      <c r="W1374" t="s">
        <v>6866</v>
      </c>
      <c r="X1374" t="s">
        <v>3754</v>
      </c>
      <c r="Y1374" t="s">
        <v>271</v>
      </c>
      <c r="Z1374" t="s">
        <v>268</v>
      </c>
      <c r="AA1374" t="s">
        <v>268</v>
      </c>
      <c r="AB1374" t="s">
        <v>268</v>
      </c>
      <c r="AC1374" t="s">
        <v>268</v>
      </c>
      <c r="AD1374" t="s">
        <v>268</v>
      </c>
      <c r="AE1374" t="s">
        <v>287</v>
      </c>
      <c r="AF1374" t="s">
        <v>1811</v>
      </c>
      <c r="AG1374" t="s">
        <v>875</v>
      </c>
      <c r="AH1374" t="s">
        <v>2047</v>
      </c>
      <c r="AI1374" t="s">
        <v>1063</v>
      </c>
      <c r="AJ1374" t="s">
        <v>268</v>
      </c>
      <c r="AK1374" t="s">
        <v>366</v>
      </c>
      <c r="AL1374" t="s">
        <v>268</v>
      </c>
      <c r="AM1374" t="s">
        <v>405</v>
      </c>
      <c r="AN1374" t="s">
        <v>268</v>
      </c>
      <c r="AO1374" t="s">
        <v>268</v>
      </c>
      <c r="AP1374" t="s">
        <v>268</v>
      </c>
      <c r="AQ1374" t="s">
        <v>268</v>
      </c>
      <c r="AR1374" t="s">
        <v>268</v>
      </c>
      <c r="AS1374" t="s">
        <v>268</v>
      </c>
      <c r="AT1374" t="s">
        <v>268</v>
      </c>
      <c r="AU1374" t="s">
        <v>268</v>
      </c>
      <c r="AV1374" t="s">
        <v>268</v>
      </c>
      <c r="AW1374" t="s">
        <v>268</v>
      </c>
      <c r="AX1374" t="s">
        <v>268</v>
      </c>
      <c r="AY1374" t="s">
        <v>268</v>
      </c>
      <c r="AZ1374" t="s">
        <v>268</v>
      </c>
      <c r="BA1374" t="s">
        <v>268</v>
      </c>
      <c r="BB1374" t="s">
        <v>268</v>
      </c>
      <c r="BC1374" t="s">
        <v>268</v>
      </c>
      <c r="BD1374" t="s">
        <v>268</v>
      </c>
      <c r="BE1374" t="s">
        <v>268</v>
      </c>
      <c r="BF1374" t="s">
        <v>268</v>
      </c>
      <c r="BG1374" t="s">
        <v>268</v>
      </c>
      <c r="BH1374" t="s">
        <v>268</v>
      </c>
      <c r="BI1374" t="s">
        <v>268</v>
      </c>
      <c r="BJ1374" t="s">
        <v>268</v>
      </c>
      <c r="BK1374" t="s">
        <v>268</v>
      </c>
      <c r="BL1374" t="s">
        <v>268</v>
      </c>
      <c r="BM1374" t="s">
        <v>268</v>
      </c>
      <c r="BN1374" t="s">
        <v>268</v>
      </c>
      <c r="BO1374" t="s">
        <v>268</v>
      </c>
      <c r="BP1374" t="s">
        <v>268</v>
      </c>
      <c r="BQ1374" t="s">
        <v>268</v>
      </c>
      <c r="BR1374" t="s">
        <v>268</v>
      </c>
      <c r="BS1374" t="s">
        <v>268</v>
      </c>
      <c r="BT1374" t="s">
        <v>268</v>
      </c>
      <c r="BU1374" t="s">
        <v>268</v>
      </c>
      <c r="BV1374" t="s">
        <v>268</v>
      </c>
      <c r="BW1374" t="s">
        <v>268</v>
      </c>
      <c r="BX1374" t="s">
        <v>268</v>
      </c>
      <c r="BY1374">
        <v>40</v>
      </c>
      <c r="BZ1374">
        <v>40</v>
      </c>
      <c r="CA1374" t="s">
        <v>142</v>
      </c>
      <c r="CB1374" s="356">
        <v>122</v>
      </c>
      <c r="CC1374" t="s">
        <v>876</v>
      </c>
      <c r="CD1374" t="s">
        <v>268</v>
      </c>
      <c r="CE1374" t="s">
        <v>268</v>
      </c>
      <c r="CF1374" t="s">
        <v>268</v>
      </c>
      <c r="CG1374" t="s">
        <v>268</v>
      </c>
      <c r="CH1374" t="s">
        <v>268</v>
      </c>
      <c r="CI1374" t="s">
        <v>268</v>
      </c>
      <c r="CJ1374" t="s">
        <v>268</v>
      </c>
      <c r="CK1374" t="s">
        <v>268</v>
      </c>
      <c r="CL1374" t="s">
        <v>10350</v>
      </c>
      <c r="CM1374" t="s">
        <v>11224</v>
      </c>
      <c r="CN1374">
        <v>92.76</v>
      </c>
      <c r="CO1374" t="s">
        <v>268</v>
      </c>
      <c r="CP1374">
        <v>92.76</v>
      </c>
      <c r="CQ1374">
        <v>365</v>
      </c>
      <c r="CR1374" t="s">
        <v>878</v>
      </c>
      <c r="CS1374" t="s">
        <v>11225</v>
      </c>
      <c r="CT1374" t="s">
        <v>11226</v>
      </c>
      <c r="CU1374" t="s">
        <v>11227</v>
      </c>
      <c r="CV1374" t="s">
        <v>268</v>
      </c>
      <c r="CW1374" t="s">
        <v>268</v>
      </c>
      <c r="CX1374" t="s">
        <v>268</v>
      </c>
      <c r="CY1374" t="s">
        <v>268</v>
      </c>
      <c r="CZ1374" t="s">
        <v>268</v>
      </c>
      <c r="DA1374" t="s">
        <v>268</v>
      </c>
      <c r="DB1374" s="429">
        <f t="shared" si="279"/>
        <v>0</v>
      </c>
      <c r="DC1374" s="284">
        <f t="shared" si="280"/>
        <v>0</v>
      </c>
      <c r="DD1374" s="284">
        <f t="shared" si="281"/>
        <v>0</v>
      </c>
      <c r="DE1374" s="284">
        <f t="shared" si="282"/>
        <v>0</v>
      </c>
      <c r="DF1374" s="295">
        <f t="shared" si="283"/>
        <v>40</v>
      </c>
      <c r="DG1374" s="284">
        <f t="shared" si="284"/>
        <v>0</v>
      </c>
      <c r="DH1374" s="284">
        <f t="shared" si="285"/>
        <v>0</v>
      </c>
      <c r="DI1374" s="284">
        <f t="shared" si="286"/>
        <v>0</v>
      </c>
      <c r="DJ1374" s="284">
        <f t="shared" si="287"/>
        <v>0</v>
      </c>
      <c r="DK1374" s="295">
        <f t="shared" si="288"/>
        <v>1</v>
      </c>
      <c r="DL1374" s="297" t="str">
        <f t="shared" si="289"/>
        <v>A dispo.</v>
      </c>
      <c r="DM1374" s="430">
        <f>IFERROR(IF(CA1374="D",IF(DL1374="A dispo.",DF1374*VLOOKUP('DATI INPUT'!$F$27,TARIFFE_UD,4,FALSE),DF1374*VLOOKUP(DL1374,TARIFFE_UD,4,FALSE)),DF1374*VLOOKUP(CB1374-100,TARIFFE_UND,4,FALSE)),0)</f>
        <v>25.355389013815195</v>
      </c>
      <c r="DN1374" s="430">
        <f>IFERROR(IF(CA1374="D",IF(DL1374="A dispo.",DK1374*VLOOKUP('DATI INPUT'!$F$27,TARIFFE_UD,5,FALSE),DK1374*VLOOKUP(DL1374,TARIFFE_UD,5,FALSE)),DK1374*VLOOKUP(CB1374-100,TARIFFE_UND,5,FALSE)),0)</f>
        <v>67.397800635548478</v>
      </c>
      <c r="DO1374" s="431">
        <f t="shared" si="290"/>
        <v>-6.8103506363286215E-3</v>
      </c>
      <c r="DP1374" s="299">
        <f>IFERROR(IF(CA1374="D",IF(DL1374="A dispo.",DF1374*VLOOKUP('DATI INPUT'!$F$27,TARIFFE_UD,2,FALSE),DF1374*VLOOKUP(DL1374,TARIFFE_UD,2,FALSE)),DF1374*VLOOKUP(CB1374-100,TARIFFE_UND,2,FALSE)),0)</f>
        <v>31.678015951314595</v>
      </c>
      <c r="DQ1374" s="299">
        <f>IFERROR(IF(CA1374="D",IF(DL1374="A dispo.",DK1374*VLOOKUP('DATI INPUT'!$F$27,TARIFFE_UD,3,FALSE),DK1374*VLOOKUP(DL1374,TARIFFE_UD,3,FALSE)),DK1374*VLOOKUP(CB1374-100,TARIFFE_UND,3,FALSE)),0)</f>
        <v>60.367780403072892</v>
      </c>
      <c r="DR1374" s="299">
        <f t="shared" si="291"/>
        <v>92.045796354387491</v>
      </c>
    </row>
    <row r="1375" spans="1:122" x14ac:dyDescent="0.25">
      <c r="A1375" t="s">
        <v>10428</v>
      </c>
      <c r="B1375" t="s">
        <v>10466</v>
      </c>
      <c r="C1375" t="s">
        <v>10429</v>
      </c>
      <c r="D1375" t="s">
        <v>10430</v>
      </c>
      <c r="E1375" t="s">
        <v>268</v>
      </c>
      <c r="F1375" t="s">
        <v>156</v>
      </c>
      <c r="G1375" t="s">
        <v>10431</v>
      </c>
      <c r="H1375" t="s">
        <v>1908</v>
      </c>
      <c r="I1375" t="s">
        <v>10432</v>
      </c>
      <c r="J1375" t="s">
        <v>156</v>
      </c>
      <c r="K1375" t="s">
        <v>10433</v>
      </c>
      <c r="L1375" t="s">
        <v>1911</v>
      </c>
      <c r="M1375" t="s">
        <v>10434</v>
      </c>
      <c r="N1375" t="s">
        <v>3743</v>
      </c>
      <c r="O1375" t="s">
        <v>1501</v>
      </c>
      <c r="P1375" t="s">
        <v>7152</v>
      </c>
      <c r="Q1375" t="s">
        <v>486</v>
      </c>
      <c r="R1375" t="s">
        <v>268</v>
      </c>
      <c r="S1375" t="s">
        <v>268</v>
      </c>
      <c r="T1375" t="s">
        <v>268</v>
      </c>
      <c r="U1375" t="s">
        <v>268</v>
      </c>
      <c r="V1375" t="s">
        <v>268</v>
      </c>
      <c r="W1375" t="s">
        <v>1868</v>
      </c>
      <c r="X1375" t="s">
        <v>1869</v>
      </c>
      <c r="Y1375" t="s">
        <v>268</v>
      </c>
      <c r="Z1375" t="s">
        <v>268</v>
      </c>
      <c r="AA1375" t="s">
        <v>268</v>
      </c>
      <c r="AB1375" t="s">
        <v>268</v>
      </c>
      <c r="AC1375" t="s">
        <v>268</v>
      </c>
      <c r="AD1375" t="s">
        <v>268</v>
      </c>
      <c r="AE1375" t="s">
        <v>287</v>
      </c>
      <c r="AF1375" t="s">
        <v>1811</v>
      </c>
      <c r="AG1375" t="s">
        <v>875</v>
      </c>
      <c r="AH1375" t="s">
        <v>1831</v>
      </c>
      <c r="AI1375" t="s">
        <v>1870</v>
      </c>
      <c r="AJ1375" t="s">
        <v>268</v>
      </c>
      <c r="AK1375" t="s">
        <v>366</v>
      </c>
      <c r="AL1375" t="s">
        <v>268</v>
      </c>
      <c r="AM1375" t="s">
        <v>288</v>
      </c>
      <c r="AN1375" t="s">
        <v>268</v>
      </c>
      <c r="AO1375" t="s">
        <v>268</v>
      </c>
      <c r="AP1375" t="s">
        <v>268</v>
      </c>
      <c r="AQ1375" t="s">
        <v>268</v>
      </c>
      <c r="AR1375" t="s">
        <v>268</v>
      </c>
      <c r="AS1375" t="s">
        <v>268</v>
      </c>
      <c r="AT1375" t="s">
        <v>268</v>
      </c>
      <c r="AU1375" t="s">
        <v>268</v>
      </c>
      <c r="AV1375" t="s">
        <v>268</v>
      </c>
      <c r="AW1375" t="s">
        <v>268</v>
      </c>
      <c r="AX1375" t="s">
        <v>268</v>
      </c>
      <c r="AY1375" t="s">
        <v>268</v>
      </c>
      <c r="AZ1375" t="s">
        <v>268</v>
      </c>
      <c r="BA1375" t="s">
        <v>268</v>
      </c>
      <c r="BB1375" t="s">
        <v>268</v>
      </c>
      <c r="BC1375" t="s">
        <v>268</v>
      </c>
      <c r="BD1375" t="s">
        <v>268</v>
      </c>
      <c r="BE1375" t="s">
        <v>268</v>
      </c>
      <c r="BF1375" t="s">
        <v>268</v>
      </c>
      <c r="BG1375" t="s">
        <v>268</v>
      </c>
      <c r="BH1375" t="s">
        <v>268</v>
      </c>
      <c r="BI1375" t="s">
        <v>268</v>
      </c>
      <c r="BJ1375" t="s">
        <v>268</v>
      </c>
      <c r="BK1375" t="s">
        <v>268</v>
      </c>
      <c r="BL1375" t="s">
        <v>268</v>
      </c>
      <c r="BM1375" t="s">
        <v>268</v>
      </c>
      <c r="BN1375" t="s">
        <v>268</v>
      </c>
      <c r="BO1375" t="s">
        <v>268</v>
      </c>
      <c r="BP1375" t="s">
        <v>268</v>
      </c>
      <c r="BQ1375" t="s">
        <v>268</v>
      </c>
      <c r="BR1375" t="s">
        <v>268</v>
      </c>
      <c r="BS1375" t="s">
        <v>268</v>
      </c>
      <c r="BT1375" t="s">
        <v>268</v>
      </c>
      <c r="BU1375" t="s">
        <v>268</v>
      </c>
      <c r="BV1375" t="s">
        <v>268</v>
      </c>
      <c r="BW1375" t="s">
        <v>268</v>
      </c>
      <c r="BX1375" t="s">
        <v>268</v>
      </c>
      <c r="BY1375">
        <v>47</v>
      </c>
      <c r="BZ1375">
        <v>47</v>
      </c>
      <c r="CA1375" t="s">
        <v>142</v>
      </c>
      <c r="CB1375" s="356">
        <v>122</v>
      </c>
      <c r="CC1375" t="s">
        <v>876</v>
      </c>
      <c r="CD1375" t="s">
        <v>268</v>
      </c>
      <c r="CE1375" t="s">
        <v>268</v>
      </c>
      <c r="CF1375" t="s">
        <v>268</v>
      </c>
      <c r="CG1375" t="s">
        <v>268</v>
      </c>
      <c r="CH1375" t="s">
        <v>268</v>
      </c>
      <c r="CI1375" t="s">
        <v>268</v>
      </c>
      <c r="CJ1375" t="s">
        <v>268</v>
      </c>
      <c r="CK1375" t="s">
        <v>268</v>
      </c>
      <c r="CL1375" t="s">
        <v>10435</v>
      </c>
      <c r="CM1375" t="s">
        <v>11224</v>
      </c>
      <c r="CN1375">
        <v>97.19</v>
      </c>
      <c r="CO1375" t="s">
        <v>268</v>
      </c>
      <c r="CP1375">
        <v>97.19</v>
      </c>
      <c r="CQ1375">
        <v>365</v>
      </c>
      <c r="CR1375" t="s">
        <v>878</v>
      </c>
      <c r="CS1375" t="s">
        <v>11225</v>
      </c>
      <c r="CT1375" t="s">
        <v>11226</v>
      </c>
      <c r="CU1375" t="s">
        <v>11227</v>
      </c>
      <c r="CV1375" t="s">
        <v>268</v>
      </c>
      <c r="CW1375" t="s">
        <v>268</v>
      </c>
      <c r="CX1375" t="s">
        <v>268</v>
      </c>
      <c r="CY1375" t="s">
        <v>268</v>
      </c>
      <c r="CZ1375" t="s">
        <v>268</v>
      </c>
      <c r="DA1375" t="s">
        <v>268</v>
      </c>
      <c r="DB1375" s="429">
        <f t="shared" si="279"/>
        <v>0</v>
      </c>
      <c r="DC1375" s="284">
        <f t="shared" si="280"/>
        <v>0</v>
      </c>
      <c r="DD1375" s="284">
        <f t="shared" si="281"/>
        <v>0</v>
      </c>
      <c r="DE1375" s="284">
        <f t="shared" si="282"/>
        <v>0</v>
      </c>
      <c r="DF1375" s="295">
        <f t="shared" si="283"/>
        <v>47</v>
      </c>
      <c r="DG1375" s="284">
        <f t="shared" si="284"/>
        <v>0</v>
      </c>
      <c r="DH1375" s="284">
        <f t="shared" si="285"/>
        <v>0</v>
      </c>
      <c r="DI1375" s="284">
        <f t="shared" si="286"/>
        <v>0</v>
      </c>
      <c r="DJ1375" s="284">
        <f t="shared" si="287"/>
        <v>0</v>
      </c>
      <c r="DK1375" s="295">
        <f t="shared" si="288"/>
        <v>1</v>
      </c>
      <c r="DL1375" s="297" t="str">
        <f t="shared" si="289"/>
        <v>A dispo.</v>
      </c>
      <c r="DM1375" s="430">
        <f>IFERROR(IF(CA1375="D",IF(DL1375="A dispo.",DF1375*VLOOKUP('DATI INPUT'!$F$27,TARIFFE_UD,4,FALSE),DF1375*VLOOKUP(DL1375,TARIFFE_UD,4,FALSE)),DF1375*VLOOKUP(CB1375-100,TARIFFE_UND,4,FALSE)),0)</f>
        <v>29.792582091232855</v>
      </c>
      <c r="DN1375" s="430">
        <f>IFERROR(IF(CA1375="D",IF(DL1375="A dispo.",DK1375*VLOOKUP('DATI INPUT'!$F$27,TARIFFE_UD,5,FALSE),DK1375*VLOOKUP(DL1375,TARIFFE_UD,5,FALSE)),DK1375*VLOOKUP(CB1375-100,TARIFFE_UND,5,FALSE)),0)</f>
        <v>67.397800635548478</v>
      </c>
      <c r="DO1375" s="431">
        <f t="shared" si="290"/>
        <v>3.8272678133921545E-4</v>
      </c>
      <c r="DP1375" s="299">
        <f>IFERROR(IF(CA1375="D",IF(DL1375="A dispo.",DF1375*VLOOKUP('DATI INPUT'!$F$27,TARIFFE_UD,2,FALSE),DF1375*VLOOKUP(DL1375,TARIFFE_UD,2,FALSE)),DF1375*VLOOKUP(CB1375-100,TARIFFE_UND,2,FALSE)),0)</f>
        <v>37.221668742794648</v>
      </c>
      <c r="DQ1375" s="299">
        <f>IFERROR(IF(CA1375="D",IF(DL1375="A dispo.",DK1375*VLOOKUP('DATI INPUT'!$F$27,TARIFFE_UD,3,FALSE),DK1375*VLOOKUP(DL1375,TARIFFE_UD,3,FALSE)),DK1375*VLOOKUP(CB1375-100,TARIFFE_UND,3,FALSE)),0)</f>
        <v>60.367780403072892</v>
      </c>
      <c r="DR1375" s="299">
        <f t="shared" si="291"/>
        <v>97.589449145867547</v>
      </c>
    </row>
    <row r="1376" spans="1:122" x14ac:dyDescent="0.25">
      <c r="A1376" t="s">
        <v>10436</v>
      </c>
      <c r="B1376" t="s">
        <v>2286</v>
      </c>
      <c r="C1376" t="s">
        <v>10437</v>
      </c>
      <c r="D1376" t="s">
        <v>2288</v>
      </c>
      <c r="E1376" t="s">
        <v>268</v>
      </c>
      <c r="F1376" t="s">
        <v>156</v>
      </c>
      <c r="G1376" t="s">
        <v>2289</v>
      </c>
      <c r="H1376" t="s">
        <v>1137</v>
      </c>
      <c r="I1376" t="s">
        <v>2290</v>
      </c>
      <c r="J1376" t="s">
        <v>274</v>
      </c>
      <c r="K1376" t="s">
        <v>2291</v>
      </c>
      <c r="L1376" t="s">
        <v>984</v>
      </c>
      <c r="M1376" t="s">
        <v>2292</v>
      </c>
      <c r="N1376" t="s">
        <v>984</v>
      </c>
      <c r="O1376" t="s">
        <v>873</v>
      </c>
      <c r="P1376" t="s">
        <v>887</v>
      </c>
      <c r="Q1376" t="s">
        <v>485</v>
      </c>
      <c r="R1376" t="s">
        <v>268</v>
      </c>
      <c r="S1376" t="s">
        <v>268</v>
      </c>
      <c r="T1376" t="s">
        <v>268</v>
      </c>
      <c r="U1376" t="s">
        <v>268</v>
      </c>
      <c r="V1376" t="s">
        <v>268</v>
      </c>
      <c r="W1376" t="s">
        <v>2661</v>
      </c>
      <c r="X1376" t="s">
        <v>2662</v>
      </c>
      <c r="Y1376" t="s">
        <v>268</v>
      </c>
      <c r="Z1376" t="s">
        <v>268</v>
      </c>
      <c r="AA1376" t="s">
        <v>268</v>
      </c>
      <c r="AB1376" t="s">
        <v>268</v>
      </c>
      <c r="AC1376" t="s">
        <v>268</v>
      </c>
      <c r="AD1376" t="s">
        <v>268</v>
      </c>
      <c r="AE1376" t="s">
        <v>287</v>
      </c>
      <c r="AF1376" t="s">
        <v>1811</v>
      </c>
      <c r="AG1376" t="s">
        <v>875</v>
      </c>
      <c r="AH1376" t="s">
        <v>888</v>
      </c>
      <c r="AI1376" t="s">
        <v>898</v>
      </c>
      <c r="AJ1376" t="s">
        <v>268</v>
      </c>
      <c r="AK1376" t="s">
        <v>366</v>
      </c>
      <c r="AL1376" t="s">
        <v>268</v>
      </c>
      <c r="AM1376" t="s">
        <v>411</v>
      </c>
      <c r="AN1376" t="s">
        <v>287</v>
      </c>
      <c r="AO1376" t="s">
        <v>1811</v>
      </c>
      <c r="AP1376" t="s">
        <v>875</v>
      </c>
      <c r="AQ1376" t="s">
        <v>888</v>
      </c>
      <c r="AR1376" t="s">
        <v>898</v>
      </c>
      <c r="AS1376" t="s">
        <v>268</v>
      </c>
      <c r="AT1376" t="s">
        <v>377</v>
      </c>
      <c r="AU1376" t="s">
        <v>268</v>
      </c>
      <c r="AV1376" t="s">
        <v>411</v>
      </c>
      <c r="AW1376" t="s">
        <v>268</v>
      </c>
      <c r="AX1376" t="s">
        <v>268</v>
      </c>
      <c r="AY1376" t="s">
        <v>268</v>
      </c>
      <c r="AZ1376" t="s">
        <v>268</v>
      </c>
      <c r="BA1376" t="s">
        <v>268</v>
      </c>
      <c r="BB1376" t="s">
        <v>268</v>
      </c>
      <c r="BC1376" t="s">
        <v>268</v>
      </c>
      <c r="BD1376" t="s">
        <v>268</v>
      </c>
      <c r="BE1376" t="s">
        <v>268</v>
      </c>
      <c r="BF1376" t="s">
        <v>268</v>
      </c>
      <c r="BG1376" t="s">
        <v>268</v>
      </c>
      <c r="BH1376" t="s">
        <v>268</v>
      </c>
      <c r="BI1376" t="s">
        <v>268</v>
      </c>
      <c r="BJ1376" t="s">
        <v>268</v>
      </c>
      <c r="BK1376" t="s">
        <v>268</v>
      </c>
      <c r="BL1376" t="s">
        <v>268</v>
      </c>
      <c r="BM1376" t="s">
        <v>268</v>
      </c>
      <c r="BN1376" t="s">
        <v>268</v>
      </c>
      <c r="BO1376" t="s">
        <v>268</v>
      </c>
      <c r="BP1376" t="s">
        <v>268</v>
      </c>
      <c r="BQ1376" t="s">
        <v>268</v>
      </c>
      <c r="BR1376" t="s">
        <v>268</v>
      </c>
      <c r="BS1376" t="s">
        <v>268</v>
      </c>
      <c r="BT1376" t="s">
        <v>268</v>
      </c>
      <c r="BU1376" t="s">
        <v>268</v>
      </c>
      <c r="BV1376" t="s">
        <v>268</v>
      </c>
      <c r="BW1376" t="s">
        <v>268</v>
      </c>
      <c r="BX1376" t="s">
        <v>268</v>
      </c>
      <c r="BY1376">
        <v>90</v>
      </c>
      <c r="BZ1376">
        <v>90</v>
      </c>
      <c r="CA1376" t="s">
        <v>142</v>
      </c>
      <c r="CB1376" s="356">
        <v>122</v>
      </c>
      <c r="CC1376" t="s">
        <v>876</v>
      </c>
      <c r="CD1376" t="s">
        <v>268</v>
      </c>
      <c r="CE1376" t="s">
        <v>268</v>
      </c>
      <c r="CF1376" s="356">
        <v>1</v>
      </c>
      <c r="CG1376" t="s">
        <v>2132</v>
      </c>
      <c r="CH1376" t="s">
        <v>268</v>
      </c>
      <c r="CI1376" t="s">
        <v>268</v>
      </c>
      <c r="CJ1376" t="s">
        <v>268</v>
      </c>
      <c r="CK1376" t="s">
        <v>268</v>
      </c>
      <c r="CL1376" t="s">
        <v>268</v>
      </c>
      <c r="CM1376" t="s">
        <v>11224</v>
      </c>
      <c r="CN1376">
        <v>61.3</v>
      </c>
      <c r="CO1376">
        <v>-45.98</v>
      </c>
      <c r="CP1376">
        <v>15.32</v>
      </c>
      <c r="CQ1376">
        <v>365</v>
      </c>
      <c r="CR1376" t="s">
        <v>878</v>
      </c>
      <c r="CS1376" t="s">
        <v>11225</v>
      </c>
      <c r="CT1376" t="s">
        <v>11226</v>
      </c>
      <c r="CU1376" t="s">
        <v>11227</v>
      </c>
      <c r="CV1376" t="s">
        <v>268</v>
      </c>
      <c r="CW1376" t="s">
        <v>268</v>
      </c>
      <c r="CX1376" t="s">
        <v>268</v>
      </c>
      <c r="CY1376" t="s">
        <v>268</v>
      </c>
      <c r="CZ1376" t="s">
        <v>268</v>
      </c>
      <c r="DA1376" t="s">
        <v>268</v>
      </c>
      <c r="DB1376" s="429">
        <f t="shared" si="279"/>
        <v>0</v>
      </c>
      <c r="DC1376" s="284">
        <f t="shared" si="280"/>
        <v>0.75</v>
      </c>
      <c r="DD1376" s="284">
        <f t="shared" si="281"/>
        <v>0</v>
      </c>
      <c r="DE1376" s="284">
        <f t="shared" si="282"/>
        <v>0</v>
      </c>
      <c r="DF1376" s="295">
        <f t="shared" si="283"/>
        <v>22.5</v>
      </c>
      <c r="DG1376" s="284">
        <f t="shared" si="284"/>
        <v>0</v>
      </c>
      <c r="DH1376" s="284">
        <f t="shared" si="285"/>
        <v>0.75</v>
      </c>
      <c r="DI1376" s="284">
        <f t="shared" si="286"/>
        <v>0</v>
      </c>
      <c r="DJ1376" s="284">
        <f t="shared" si="287"/>
        <v>0</v>
      </c>
      <c r="DK1376" s="295">
        <f t="shared" si="288"/>
        <v>0.25</v>
      </c>
      <c r="DL1376" s="297">
        <f t="shared" si="289"/>
        <v>1</v>
      </c>
      <c r="DM1376" s="430">
        <f>IFERROR(IF(CA1376="D",IF(DL1376="A dispo.",DF1376*VLOOKUP('DATI INPUT'!$F$27,TARIFFE_UD,4,FALSE),DF1376*VLOOKUP(DL1376,TARIFFE_UD,4,FALSE)),DF1376*VLOOKUP(CB1376-100,TARIFFE_UND,4,FALSE)),0)</f>
        <v>11.092982693544148</v>
      </c>
      <c r="DN1376" s="430">
        <f>IFERROR(IF(CA1376="D",IF(DL1376="A dispo.",DK1376*VLOOKUP('DATI INPUT'!$F$27,TARIFFE_UD,5,FALSE),DK1376*VLOOKUP(DL1376,TARIFFE_UD,5,FALSE)),DK1376*VLOOKUP(CB1376-100,TARIFFE_UND,5,FALSE)),0)</f>
        <v>4.2327121172083597</v>
      </c>
      <c r="DO1376" s="431">
        <f t="shared" si="290"/>
        <v>5.6948107525069958E-3</v>
      </c>
      <c r="DP1376" s="299">
        <f>IFERROR(IF(CA1376="D",IF(DL1376="A dispo.",DF1376*VLOOKUP('DATI INPUT'!$F$27,TARIFFE_UD,2,FALSE),DF1376*VLOOKUP(DL1376,TARIFFE_UD,2,FALSE)),DF1376*VLOOKUP(CB1376-100,TARIFFE_UND,2,FALSE)),0)</f>
        <v>13.859131978700137</v>
      </c>
      <c r="DQ1376" s="299">
        <f>IFERROR(IF(CA1376="D",IF(DL1376="A dispo.",DK1376*VLOOKUP('DATI INPUT'!$F$27,TARIFFE_UD,3,FALSE),DK1376*VLOOKUP(DL1376,TARIFFE_UD,3,FALSE)),DK1376*VLOOKUP(CB1376-100,TARIFFE_UND,3,FALSE)),0)</f>
        <v>3.791213262028732</v>
      </c>
      <c r="DR1376" s="299">
        <f t="shared" si="291"/>
        <v>17.650345240728868</v>
      </c>
    </row>
    <row r="1377" spans="1:122" x14ac:dyDescent="0.25">
      <c r="A1377" t="s">
        <v>10446</v>
      </c>
      <c r="B1377" t="s">
        <v>10894</v>
      </c>
      <c r="C1377" t="s">
        <v>10447</v>
      </c>
      <c r="D1377" t="s">
        <v>10438</v>
      </c>
      <c r="E1377" t="s">
        <v>10895</v>
      </c>
      <c r="F1377" t="s">
        <v>156</v>
      </c>
      <c r="G1377" t="s">
        <v>10439</v>
      </c>
      <c r="H1377" t="s">
        <v>10440</v>
      </c>
      <c r="I1377" t="s">
        <v>10441</v>
      </c>
      <c r="J1377" t="s">
        <v>274</v>
      </c>
      <c r="K1377" t="s">
        <v>10442</v>
      </c>
      <c r="L1377" t="s">
        <v>10443</v>
      </c>
      <c r="M1377" t="s">
        <v>10896</v>
      </c>
      <c r="N1377" t="s">
        <v>10444</v>
      </c>
      <c r="O1377" t="s">
        <v>10445</v>
      </c>
      <c r="P1377" t="s">
        <v>7145</v>
      </c>
      <c r="Q1377" t="s">
        <v>269</v>
      </c>
      <c r="R1377" t="s">
        <v>268</v>
      </c>
      <c r="S1377" t="s">
        <v>268</v>
      </c>
      <c r="T1377" t="s">
        <v>268</v>
      </c>
      <c r="U1377" t="s">
        <v>268</v>
      </c>
      <c r="V1377" t="s">
        <v>268</v>
      </c>
      <c r="W1377" t="s">
        <v>10448</v>
      </c>
      <c r="X1377" t="s">
        <v>10449</v>
      </c>
      <c r="Y1377" t="s">
        <v>268</v>
      </c>
      <c r="Z1377" t="s">
        <v>268</v>
      </c>
      <c r="AA1377" t="s">
        <v>268</v>
      </c>
      <c r="AB1377" t="s">
        <v>268</v>
      </c>
      <c r="AC1377" t="s">
        <v>268</v>
      </c>
      <c r="AD1377" t="s">
        <v>268</v>
      </c>
      <c r="AE1377" t="s">
        <v>287</v>
      </c>
      <c r="AF1377" t="s">
        <v>1811</v>
      </c>
      <c r="AG1377" t="s">
        <v>875</v>
      </c>
      <c r="AH1377" t="s">
        <v>394</v>
      </c>
      <c r="AI1377" t="s">
        <v>10450</v>
      </c>
      <c r="AJ1377" t="s">
        <v>268</v>
      </c>
      <c r="AK1377" t="s">
        <v>268</v>
      </c>
      <c r="AL1377" t="s">
        <v>268</v>
      </c>
      <c r="AM1377" t="s">
        <v>10318</v>
      </c>
      <c r="AN1377" t="s">
        <v>268</v>
      </c>
      <c r="AO1377" t="s">
        <v>268</v>
      </c>
      <c r="AP1377" t="s">
        <v>268</v>
      </c>
      <c r="AQ1377" t="s">
        <v>268</v>
      </c>
      <c r="AR1377" t="s">
        <v>268</v>
      </c>
      <c r="AS1377" t="s">
        <v>268</v>
      </c>
      <c r="AT1377" t="s">
        <v>268</v>
      </c>
      <c r="AU1377" t="s">
        <v>268</v>
      </c>
      <c r="AV1377" t="s">
        <v>268</v>
      </c>
      <c r="AW1377" t="s">
        <v>268</v>
      </c>
      <c r="AX1377" t="s">
        <v>268</v>
      </c>
      <c r="AY1377" t="s">
        <v>268</v>
      </c>
      <c r="AZ1377" t="s">
        <v>268</v>
      </c>
      <c r="BA1377" t="s">
        <v>268</v>
      </c>
      <c r="BB1377" t="s">
        <v>268</v>
      </c>
      <c r="BC1377" t="s">
        <v>268</v>
      </c>
      <c r="BD1377" t="s">
        <v>268</v>
      </c>
      <c r="BE1377" t="s">
        <v>268</v>
      </c>
      <c r="BF1377" t="s">
        <v>268</v>
      </c>
      <c r="BG1377" t="s">
        <v>268</v>
      </c>
      <c r="BH1377" t="s">
        <v>268</v>
      </c>
      <c r="BI1377" t="s">
        <v>268</v>
      </c>
      <c r="BJ1377" t="s">
        <v>268</v>
      </c>
      <c r="BK1377" t="s">
        <v>268</v>
      </c>
      <c r="BL1377" t="s">
        <v>268</v>
      </c>
      <c r="BM1377" t="s">
        <v>268</v>
      </c>
      <c r="BN1377" t="s">
        <v>268</v>
      </c>
      <c r="BO1377" t="s">
        <v>268</v>
      </c>
      <c r="BP1377" t="s">
        <v>268</v>
      </c>
      <c r="BQ1377" t="s">
        <v>268</v>
      </c>
      <c r="BR1377" t="s">
        <v>268</v>
      </c>
      <c r="BS1377" t="s">
        <v>268</v>
      </c>
      <c r="BT1377" t="s">
        <v>268</v>
      </c>
      <c r="BU1377" t="s">
        <v>268</v>
      </c>
      <c r="BV1377" t="s">
        <v>268</v>
      </c>
      <c r="BW1377" t="s">
        <v>268</v>
      </c>
      <c r="BX1377" t="s">
        <v>268</v>
      </c>
      <c r="BY1377">
        <v>585</v>
      </c>
      <c r="BZ1377">
        <v>585</v>
      </c>
      <c r="CA1377" t="s">
        <v>143</v>
      </c>
      <c r="CB1377" s="356">
        <v>102</v>
      </c>
      <c r="CC1377" t="s">
        <v>1377</v>
      </c>
      <c r="CD1377" t="s">
        <v>268</v>
      </c>
      <c r="CE1377" t="s">
        <v>268</v>
      </c>
      <c r="CF1377" t="s">
        <v>268</v>
      </c>
      <c r="CG1377" t="s">
        <v>11228</v>
      </c>
      <c r="CH1377" t="s">
        <v>1994</v>
      </c>
      <c r="CI1377" t="s">
        <v>268</v>
      </c>
      <c r="CJ1377" t="s">
        <v>268</v>
      </c>
      <c r="CK1377" t="s">
        <v>268</v>
      </c>
      <c r="CL1377" t="s">
        <v>10451</v>
      </c>
      <c r="CM1377" t="s">
        <v>11224</v>
      </c>
      <c r="CN1377">
        <v>1159.3699999999999</v>
      </c>
      <c r="CO1377">
        <v>-579.69000000000005</v>
      </c>
      <c r="CP1377">
        <v>579.67999999999995</v>
      </c>
      <c r="CQ1377">
        <v>365</v>
      </c>
      <c r="CR1377" t="s">
        <v>878</v>
      </c>
      <c r="CS1377" t="s">
        <v>11225</v>
      </c>
      <c r="CT1377" t="s">
        <v>11226</v>
      </c>
      <c r="CU1377" t="s">
        <v>11227</v>
      </c>
      <c r="CV1377" t="s">
        <v>268</v>
      </c>
      <c r="CW1377" t="s">
        <v>268</v>
      </c>
      <c r="CX1377" t="s">
        <v>268</v>
      </c>
      <c r="CY1377" t="s">
        <v>268</v>
      </c>
      <c r="CZ1377" t="s">
        <v>268</v>
      </c>
      <c r="DA1377" t="s">
        <v>268</v>
      </c>
      <c r="DB1377" s="429">
        <f t="shared" si="279"/>
        <v>0</v>
      </c>
      <c r="DC1377" s="284">
        <f t="shared" si="280"/>
        <v>0</v>
      </c>
      <c r="DD1377" s="284">
        <f t="shared" si="281"/>
        <v>0.5</v>
      </c>
      <c r="DE1377" s="284">
        <f t="shared" si="282"/>
        <v>0</v>
      </c>
      <c r="DF1377" s="295">
        <f t="shared" si="283"/>
        <v>292.5</v>
      </c>
      <c r="DG1377" s="284">
        <f t="shared" si="284"/>
        <v>0</v>
      </c>
      <c r="DH1377" s="284">
        <f t="shared" si="285"/>
        <v>0</v>
      </c>
      <c r="DI1377" s="284">
        <f t="shared" si="286"/>
        <v>0.5</v>
      </c>
      <c r="DJ1377" s="284">
        <f t="shared" si="287"/>
        <v>0</v>
      </c>
      <c r="DK1377" s="295">
        <f t="shared" si="288"/>
        <v>292.5</v>
      </c>
      <c r="DL1377" s="297" t="str">
        <f t="shared" si="289"/>
        <v/>
      </c>
      <c r="DM1377" s="430">
        <f>IFERROR(IF(CA1377="D",IF(DL1377="A dispo.",DF1377*VLOOKUP('DATI INPUT'!$F$27,TARIFFE_UD,4,FALSE),DF1377*VLOOKUP(DL1377,TARIFFE_UD,4,FALSE)),DF1377*VLOOKUP(CB1377-100,TARIFFE_UND,4,FALSE)),0)</f>
        <v>96.082364321082395</v>
      </c>
      <c r="DN1377" s="430">
        <f>IFERROR(IF(CA1377="D",IF(DL1377="A dispo.",DK1377*VLOOKUP('DATI INPUT'!$F$27,TARIFFE_UD,5,FALSE),DK1377*VLOOKUP(DL1377,TARIFFE_UD,5,FALSE)),DK1377*VLOOKUP(CB1377-100,TARIFFE_UND,5,FALSE)),0)</f>
        <v>483.60210440274909</v>
      </c>
      <c r="DO1377" s="431">
        <f t="shared" si="290"/>
        <v>4.4687238315646027E-3</v>
      </c>
      <c r="DP1377" s="299">
        <f>IFERROR(IF(CA1377="D",IF(DL1377="A dispo.",DF1377*VLOOKUP('DATI INPUT'!$F$27,TARIFFE_UD,2,FALSE),DF1377*VLOOKUP(DL1377,TARIFFE_UD,2,FALSE)),DF1377*VLOOKUP(CB1377-100,TARIFFE_UND,2,FALSE)),0)</f>
        <v>135.87522905128077</v>
      </c>
      <c r="DQ1377" s="299">
        <f>IFERROR(IF(CA1377="D",IF(DL1377="A dispo.",DK1377*VLOOKUP('DATI INPUT'!$F$27,TARIFFE_UD,3,FALSE),DK1377*VLOOKUP(DL1377,TARIFFE_UD,3,FALSE)),DK1377*VLOOKUP(CB1377-100,TARIFFE_UND,3,FALSE)),0)</f>
        <v>490.62053717809448</v>
      </c>
      <c r="DR1377" s="299">
        <f t="shared" si="291"/>
        <v>626.49576622937525</v>
      </c>
    </row>
    <row r="1378" spans="1:122" x14ac:dyDescent="0.25">
      <c r="A1378" t="s">
        <v>10467</v>
      </c>
      <c r="B1378" t="s">
        <v>10468</v>
      </c>
      <c r="C1378" t="s">
        <v>10469</v>
      </c>
      <c r="D1378" t="s">
        <v>10470</v>
      </c>
      <c r="E1378" t="s">
        <v>10470</v>
      </c>
      <c r="F1378" t="s">
        <v>155</v>
      </c>
      <c r="G1378" t="s">
        <v>10471</v>
      </c>
      <c r="H1378" t="s">
        <v>268</v>
      </c>
      <c r="I1378" t="s">
        <v>268</v>
      </c>
      <c r="J1378" t="s">
        <v>268</v>
      </c>
      <c r="K1378" t="s">
        <v>268</v>
      </c>
      <c r="L1378" t="s">
        <v>268</v>
      </c>
      <c r="M1378" t="s">
        <v>10472</v>
      </c>
      <c r="N1378" t="s">
        <v>880</v>
      </c>
      <c r="O1378" t="s">
        <v>1008</v>
      </c>
      <c r="P1378" t="s">
        <v>10473</v>
      </c>
      <c r="Q1378" t="s">
        <v>935</v>
      </c>
      <c r="R1378" t="s">
        <v>268</v>
      </c>
      <c r="S1378" t="s">
        <v>268</v>
      </c>
      <c r="T1378" t="s">
        <v>268</v>
      </c>
      <c r="U1378" t="s">
        <v>268</v>
      </c>
      <c r="V1378" t="s">
        <v>268</v>
      </c>
      <c r="W1378" t="s">
        <v>3912</v>
      </c>
      <c r="X1378" t="s">
        <v>1934</v>
      </c>
      <c r="Y1378" t="s">
        <v>545</v>
      </c>
      <c r="Z1378" t="s">
        <v>268</v>
      </c>
      <c r="AA1378" t="s">
        <v>268</v>
      </c>
      <c r="AB1378" t="s">
        <v>268</v>
      </c>
      <c r="AC1378" t="s">
        <v>268</v>
      </c>
      <c r="AD1378" t="s">
        <v>268</v>
      </c>
      <c r="AE1378" t="s">
        <v>287</v>
      </c>
      <c r="AF1378" t="s">
        <v>1811</v>
      </c>
      <c r="AG1378" t="s">
        <v>875</v>
      </c>
      <c r="AH1378" t="s">
        <v>1935</v>
      </c>
      <c r="AI1378" t="s">
        <v>1132</v>
      </c>
      <c r="AJ1378" t="s">
        <v>268</v>
      </c>
      <c r="AK1378" t="s">
        <v>352</v>
      </c>
      <c r="AL1378" t="s">
        <v>268</v>
      </c>
      <c r="AM1378" t="s">
        <v>355</v>
      </c>
      <c r="AN1378" t="s">
        <v>268</v>
      </c>
      <c r="AO1378" t="s">
        <v>268</v>
      </c>
      <c r="AP1378" t="s">
        <v>268</v>
      </c>
      <c r="AQ1378" t="s">
        <v>268</v>
      </c>
      <c r="AR1378" t="s">
        <v>268</v>
      </c>
      <c r="AS1378" t="s">
        <v>268</v>
      </c>
      <c r="AT1378" t="s">
        <v>268</v>
      </c>
      <c r="AU1378" t="s">
        <v>268</v>
      </c>
      <c r="AV1378" t="s">
        <v>268</v>
      </c>
      <c r="AW1378" t="s">
        <v>268</v>
      </c>
      <c r="AX1378" t="s">
        <v>268</v>
      </c>
      <c r="AY1378" t="s">
        <v>268</v>
      </c>
      <c r="AZ1378" t="s">
        <v>268</v>
      </c>
      <c r="BA1378" t="s">
        <v>268</v>
      </c>
      <c r="BB1378" t="s">
        <v>268</v>
      </c>
      <c r="BC1378" t="s">
        <v>268</v>
      </c>
      <c r="BD1378" t="s">
        <v>268</v>
      </c>
      <c r="BE1378" t="s">
        <v>268</v>
      </c>
      <c r="BF1378" t="s">
        <v>268</v>
      </c>
      <c r="BG1378" t="s">
        <v>268</v>
      </c>
      <c r="BH1378" t="s">
        <v>268</v>
      </c>
      <c r="BI1378" t="s">
        <v>268</v>
      </c>
      <c r="BJ1378" t="s">
        <v>268</v>
      </c>
      <c r="BK1378" t="s">
        <v>268</v>
      </c>
      <c r="BL1378" t="s">
        <v>268</v>
      </c>
      <c r="BM1378" t="s">
        <v>268</v>
      </c>
      <c r="BN1378" t="s">
        <v>268</v>
      </c>
      <c r="BO1378" t="s">
        <v>268</v>
      </c>
      <c r="BP1378" t="s">
        <v>268</v>
      </c>
      <c r="BQ1378" t="s">
        <v>268</v>
      </c>
      <c r="BR1378" t="s">
        <v>268</v>
      </c>
      <c r="BS1378" t="s">
        <v>268</v>
      </c>
      <c r="BT1378" t="s">
        <v>268</v>
      </c>
      <c r="BU1378" t="s">
        <v>268</v>
      </c>
      <c r="BV1378" t="s">
        <v>268</v>
      </c>
      <c r="BW1378" t="s">
        <v>268</v>
      </c>
      <c r="BX1378" t="s">
        <v>268</v>
      </c>
      <c r="BY1378">
        <v>25</v>
      </c>
      <c r="BZ1378">
        <v>25</v>
      </c>
      <c r="CA1378" t="s">
        <v>142</v>
      </c>
      <c r="CB1378" s="356">
        <v>122</v>
      </c>
      <c r="CC1378" t="s">
        <v>876</v>
      </c>
      <c r="CD1378" t="s">
        <v>268</v>
      </c>
      <c r="CE1378" t="s">
        <v>268</v>
      </c>
      <c r="CF1378" t="s">
        <v>268</v>
      </c>
      <c r="CG1378" t="s">
        <v>268</v>
      </c>
      <c r="CH1378" t="s">
        <v>268</v>
      </c>
      <c r="CI1378" t="s">
        <v>268</v>
      </c>
      <c r="CJ1378" t="s">
        <v>268</v>
      </c>
      <c r="CK1378" t="s">
        <v>268</v>
      </c>
      <c r="CL1378" t="s">
        <v>268</v>
      </c>
      <c r="CM1378" t="s">
        <v>11224</v>
      </c>
      <c r="CN1378">
        <v>83.25</v>
      </c>
      <c r="CO1378" t="s">
        <v>268</v>
      </c>
      <c r="CP1378">
        <v>83.25</v>
      </c>
      <c r="CQ1378">
        <v>365</v>
      </c>
      <c r="CR1378" t="s">
        <v>878</v>
      </c>
      <c r="CS1378" t="s">
        <v>11225</v>
      </c>
      <c r="CT1378" t="s">
        <v>11226</v>
      </c>
      <c r="CU1378" t="s">
        <v>11227</v>
      </c>
      <c r="CV1378" t="s">
        <v>268</v>
      </c>
      <c r="CW1378" t="s">
        <v>268</v>
      </c>
      <c r="CX1378" t="s">
        <v>268</v>
      </c>
      <c r="CY1378" t="s">
        <v>268</v>
      </c>
      <c r="CZ1378" t="s">
        <v>268</v>
      </c>
      <c r="DA1378" t="s">
        <v>268</v>
      </c>
      <c r="DB1378" s="429">
        <f t="shared" si="279"/>
        <v>0</v>
      </c>
      <c r="DC1378" s="284">
        <f t="shared" si="280"/>
        <v>0</v>
      </c>
      <c r="DD1378" s="284">
        <f t="shared" si="281"/>
        <v>0</v>
      </c>
      <c r="DE1378" s="284">
        <f t="shared" si="282"/>
        <v>0</v>
      </c>
      <c r="DF1378" s="295">
        <f t="shared" si="283"/>
        <v>25</v>
      </c>
      <c r="DG1378" s="284">
        <f t="shared" si="284"/>
        <v>0</v>
      </c>
      <c r="DH1378" s="284">
        <f t="shared" si="285"/>
        <v>0</v>
      </c>
      <c r="DI1378" s="284">
        <f t="shared" si="286"/>
        <v>0</v>
      </c>
      <c r="DJ1378" s="284">
        <f t="shared" si="287"/>
        <v>0</v>
      </c>
      <c r="DK1378" s="295">
        <f t="shared" si="288"/>
        <v>1</v>
      </c>
      <c r="DL1378" s="297" t="str">
        <f t="shared" si="289"/>
        <v>A dispo.</v>
      </c>
      <c r="DM1378" s="430">
        <f>IFERROR(IF(CA1378="D",IF(DL1378="A dispo.",DF1378*VLOOKUP('DATI INPUT'!$F$27,TARIFFE_UD,4,FALSE),DF1378*VLOOKUP(DL1378,TARIFFE_UD,4,FALSE)),DF1378*VLOOKUP(CB1378-100,TARIFFE_UND,4,FALSE)),0)</f>
        <v>15.847118133634497</v>
      </c>
      <c r="DN1378" s="430">
        <f>IFERROR(IF(CA1378="D",IF(DL1378="A dispo.",DK1378*VLOOKUP('DATI INPUT'!$F$27,TARIFFE_UD,5,FALSE),DK1378*VLOOKUP(DL1378,TARIFFE_UD,5,FALSE)),DK1378*VLOOKUP(CB1378-100,TARIFFE_UND,5,FALSE)),0)</f>
        <v>67.397800635548478</v>
      </c>
      <c r="DO1378" s="431">
        <f t="shared" si="290"/>
        <v>-5.0812308170264942E-3</v>
      </c>
      <c r="DP1378" s="299">
        <f>IFERROR(IF(CA1378="D",IF(DL1378="A dispo.",DF1378*VLOOKUP('DATI INPUT'!$F$27,TARIFFE_UD,2,FALSE),DF1378*VLOOKUP(DL1378,TARIFFE_UD,2,FALSE)),DF1378*VLOOKUP(CB1378-100,TARIFFE_UND,2,FALSE)),0)</f>
        <v>19.798759969571623</v>
      </c>
      <c r="DQ1378" s="299">
        <f>IFERROR(IF(CA1378="D",IF(DL1378="A dispo.",DK1378*VLOOKUP('DATI INPUT'!$F$27,TARIFFE_UD,3,FALSE),DK1378*VLOOKUP(DL1378,TARIFFE_UD,3,FALSE)),DK1378*VLOOKUP(CB1378-100,TARIFFE_UND,3,FALSE)),0)</f>
        <v>60.367780403072892</v>
      </c>
      <c r="DR1378" s="299">
        <f t="shared" si="291"/>
        <v>80.166540372644519</v>
      </c>
    </row>
    <row r="1379" spans="1:122" x14ac:dyDescent="0.25">
      <c r="A1379" t="s">
        <v>10474</v>
      </c>
      <c r="B1379" t="s">
        <v>985</v>
      </c>
      <c r="C1379" t="s">
        <v>10475</v>
      </c>
      <c r="D1379" t="s">
        <v>3162</v>
      </c>
      <c r="E1379" t="s">
        <v>268</v>
      </c>
      <c r="F1379" t="s">
        <v>156</v>
      </c>
      <c r="G1379" t="s">
        <v>3163</v>
      </c>
      <c r="H1379" t="s">
        <v>1033</v>
      </c>
      <c r="I1379" t="s">
        <v>3164</v>
      </c>
      <c r="J1379" t="s">
        <v>156</v>
      </c>
      <c r="K1379" t="s">
        <v>3165</v>
      </c>
      <c r="L1379" t="s">
        <v>960</v>
      </c>
      <c r="M1379" t="s">
        <v>3166</v>
      </c>
      <c r="N1379" t="s">
        <v>984</v>
      </c>
      <c r="O1379" t="s">
        <v>873</v>
      </c>
      <c r="P1379" t="s">
        <v>887</v>
      </c>
      <c r="Q1379" t="s">
        <v>331</v>
      </c>
      <c r="R1379" t="s">
        <v>268</v>
      </c>
      <c r="S1379" t="s">
        <v>268</v>
      </c>
      <c r="T1379" t="s">
        <v>268</v>
      </c>
      <c r="U1379" t="s">
        <v>268</v>
      </c>
      <c r="V1379" t="s">
        <v>268</v>
      </c>
      <c r="W1379" t="s">
        <v>9826</v>
      </c>
      <c r="X1379" t="s">
        <v>9827</v>
      </c>
      <c r="Y1379" t="s">
        <v>268</v>
      </c>
      <c r="Z1379" t="s">
        <v>268</v>
      </c>
      <c r="AA1379" t="s">
        <v>268</v>
      </c>
      <c r="AB1379" t="s">
        <v>268</v>
      </c>
      <c r="AC1379" t="s">
        <v>268</v>
      </c>
      <c r="AD1379" t="s">
        <v>268</v>
      </c>
      <c r="AE1379" t="s">
        <v>287</v>
      </c>
      <c r="AF1379" t="s">
        <v>1811</v>
      </c>
      <c r="AG1379" t="s">
        <v>875</v>
      </c>
      <c r="AH1379" t="s">
        <v>1362</v>
      </c>
      <c r="AI1379" t="s">
        <v>1161</v>
      </c>
      <c r="AJ1379" t="s">
        <v>268</v>
      </c>
      <c r="AK1379" t="s">
        <v>268</v>
      </c>
      <c r="AL1379" t="s">
        <v>268</v>
      </c>
      <c r="AM1379" t="s">
        <v>405</v>
      </c>
      <c r="AN1379" t="s">
        <v>268</v>
      </c>
      <c r="AO1379" t="s">
        <v>268</v>
      </c>
      <c r="AP1379" t="s">
        <v>268</v>
      </c>
      <c r="AQ1379" t="s">
        <v>268</v>
      </c>
      <c r="AR1379" t="s">
        <v>268</v>
      </c>
      <c r="AS1379" t="s">
        <v>268</v>
      </c>
      <c r="AT1379" t="s">
        <v>268</v>
      </c>
      <c r="AU1379" t="s">
        <v>268</v>
      </c>
      <c r="AV1379" t="s">
        <v>268</v>
      </c>
      <c r="AW1379" t="s">
        <v>268</v>
      </c>
      <c r="AX1379" t="s">
        <v>268</v>
      </c>
      <c r="AY1379" t="s">
        <v>268</v>
      </c>
      <c r="AZ1379" t="s">
        <v>268</v>
      </c>
      <c r="BA1379" t="s">
        <v>268</v>
      </c>
      <c r="BB1379" t="s">
        <v>268</v>
      </c>
      <c r="BC1379" t="s">
        <v>268</v>
      </c>
      <c r="BD1379" t="s">
        <v>268</v>
      </c>
      <c r="BE1379" t="s">
        <v>268</v>
      </c>
      <c r="BF1379" t="s">
        <v>268</v>
      </c>
      <c r="BG1379" t="s">
        <v>268</v>
      </c>
      <c r="BH1379" t="s">
        <v>268</v>
      </c>
      <c r="BI1379" t="s">
        <v>268</v>
      </c>
      <c r="BJ1379" t="s">
        <v>268</v>
      </c>
      <c r="BK1379" t="s">
        <v>268</v>
      </c>
      <c r="BL1379" t="s">
        <v>268</v>
      </c>
      <c r="BM1379" t="s">
        <v>268</v>
      </c>
      <c r="BN1379" t="s">
        <v>268</v>
      </c>
      <c r="BO1379" t="s">
        <v>268</v>
      </c>
      <c r="BP1379" t="s">
        <v>268</v>
      </c>
      <c r="BQ1379" t="s">
        <v>268</v>
      </c>
      <c r="BR1379" t="s">
        <v>268</v>
      </c>
      <c r="BS1379" t="s">
        <v>268</v>
      </c>
      <c r="BT1379" t="s">
        <v>268</v>
      </c>
      <c r="BU1379" t="s">
        <v>268</v>
      </c>
      <c r="BV1379" t="s">
        <v>268</v>
      </c>
      <c r="BW1379" t="s">
        <v>268</v>
      </c>
      <c r="BX1379" t="s">
        <v>268</v>
      </c>
      <c r="BY1379">
        <v>34</v>
      </c>
      <c r="BZ1379">
        <v>34</v>
      </c>
      <c r="CA1379" t="s">
        <v>142</v>
      </c>
      <c r="CB1379" s="356">
        <v>122</v>
      </c>
      <c r="CC1379" t="s">
        <v>876</v>
      </c>
      <c r="CD1379" t="s">
        <v>268</v>
      </c>
      <c r="CE1379" t="s">
        <v>268</v>
      </c>
      <c r="CF1379" s="356">
        <v>1</v>
      </c>
      <c r="CG1379" t="s">
        <v>2132</v>
      </c>
      <c r="CH1379" t="s">
        <v>268</v>
      </c>
      <c r="CI1379" t="s">
        <v>268</v>
      </c>
      <c r="CJ1379" t="s">
        <v>268</v>
      </c>
      <c r="CK1379" t="s">
        <v>268</v>
      </c>
      <c r="CL1379" t="s">
        <v>268</v>
      </c>
      <c r="CM1379" t="s">
        <v>11224</v>
      </c>
      <c r="CN1379">
        <v>33.69</v>
      </c>
      <c r="CO1379">
        <v>-25.27</v>
      </c>
      <c r="CP1379">
        <v>8.42</v>
      </c>
      <c r="CQ1379">
        <v>365</v>
      </c>
      <c r="CR1379" t="s">
        <v>878</v>
      </c>
      <c r="CS1379" t="s">
        <v>11225</v>
      </c>
      <c r="CT1379" t="s">
        <v>11226</v>
      </c>
      <c r="CU1379" t="s">
        <v>11227</v>
      </c>
      <c r="CV1379" t="s">
        <v>268</v>
      </c>
      <c r="CW1379" t="s">
        <v>268</v>
      </c>
      <c r="CX1379" t="s">
        <v>268</v>
      </c>
      <c r="CY1379" t="s">
        <v>268</v>
      </c>
      <c r="CZ1379" t="s">
        <v>268</v>
      </c>
      <c r="DA1379" t="s">
        <v>268</v>
      </c>
      <c r="DB1379" s="429">
        <f t="shared" si="279"/>
        <v>0</v>
      </c>
      <c r="DC1379" s="284">
        <f t="shared" si="280"/>
        <v>0.75</v>
      </c>
      <c r="DD1379" s="284">
        <f t="shared" si="281"/>
        <v>0</v>
      </c>
      <c r="DE1379" s="284">
        <f t="shared" si="282"/>
        <v>0</v>
      </c>
      <c r="DF1379" s="295">
        <f t="shared" si="283"/>
        <v>8.5</v>
      </c>
      <c r="DG1379" s="284">
        <f t="shared" si="284"/>
        <v>0</v>
      </c>
      <c r="DH1379" s="284">
        <f t="shared" si="285"/>
        <v>0.75</v>
      </c>
      <c r="DI1379" s="284">
        <f t="shared" si="286"/>
        <v>0</v>
      </c>
      <c r="DJ1379" s="284">
        <f t="shared" si="287"/>
        <v>0</v>
      </c>
      <c r="DK1379" s="295">
        <f t="shared" si="288"/>
        <v>0.25</v>
      </c>
      <c r="DL1379" s="297">
        <f t="shared" si="289"/>
        <v>1</v>
      </c>
      <c r="DM1379" s="430">
        <f>IFERROR(IF(CA1379="D",IF(DL1379="A dispo.",DF1379*VLOOKUP('DATI INPUT'!$F$27,TARIFFE_UD,4,FALSE),DF1379*VLOOKUP(DL1379,TARIFFE_UD,4,FALSE)),DF1379*VLOOKUP(CB1379-100,TARIFFE_UND,4,FALSE)),0)</f>
        <v>4.1906823508944555</v>
      </c>
      <c r="DN1379" s="430">
        <f>IFERROR(IF(CA1379="D",IF(DL1379="A dispo.",DK1379*VLOOKUP('DATI INPUT'!$F$27,TARIFFE_UD,5,FALSE),DK1379*VLOOKUP(DL1379,TARIFFE_UD,5,FALSE)),DK1379*VLOOKUP(CB1379-100,TARIFFE_UND,5,FALSE)),0)</f>
        <v>4.2327121172083597</v>
      </c>
      <c r="DO1379" s="431">
        <f t="shared" si="290"/>
        <v>3.3944681028152957E-3</v>
      </c>
      <c r="DP1379" s="299">
        <f>IFERROR(IF(CA1379="D",IF(DL1379="A dispo.",DF1379*VLOOKUP('DATI INPUT'!$F$27,TARIFFE_UD,2,FALSE),DF1379*VLOOKUP(DL1379,TARIFFE_UD,2,FALSE)),DF1379*VLOOKUP(CB1379-100,TARIFFE_UND,2,FALSE)),0)</f>
        <v>5.2356720808422743</v>
      </c>
      <c r="DQ1379" s="299">
        <f>IFERROR(IF(CA1379="D",IF(DL1379="A dispo.",DK1379*VLOOKUP('DATI INPUT'!$F$27,TARIFFE_UD,3,FALSE),DK1379*VLOOKUP(DL1379,TARIFFE_UD,3,FALSE)),DK1379*VLOOKUP(CB1379-100,TARIFFE_UND,3,FALSE)),0)</f>
        <v>3.791213262028732</v>
      </c>
      <c r="DR1379" s="299">
        <f t="shared" si="291"/>
        <v>9.0268853428710063</v>
      </c>
    </row>
    <row r="1380" spans="1:122" x14ac:dyDescent="0.25">
      <c r="A1380" t="s">
        <v>10476</v>
      </c>
      <c r="B1380" t="s">
        <v>985</v>
      </c>
      <c r="C1380" t="s">
        <v>10477</v>
      </c>
      <c r="D1380" t="s">
        <v>3162</v>
      </c>
      <c r="E1380" t="s">
        <v>268</v>
      </c>
      <c r="F1380" t="s">
        <v>156</v>
      </c>
      <c r="G1380" t="s">
        <v>3163</v>
      </c>
      <c r="H1380" t="s">
        <v>1033</v>
      </c>
      <c r="I1380" t="s">
        <v>3164</v>
      </c>
      <c r="J1380" t="s">
        <v>156</v>
      </c>
      <c r="K1380" t="s">
        <v>3165</v>
      </c>
      <c r="L1380" t="s">
        <v>960</v>
      </c>
      <c r="M1380" t="s">
        <v>3166</v>
      </c>
      <c r="N1380" t="s">
        <v>984</v>
      </c>
      <c r="O1380" t="s">
        <v>873</v>
      </c>
      <c r="P1380" t="s">
        <v>887</v>
      </c>
      <c r="Q1380" t="s">
        <v>331</v>
      </c>
      <c r="R1380" t="s">
        <v>268</v>
      </c>
      <c r="S1380" t="s">
        <v>268</v>
      </c>
      <c r="T1380" t="s">
        <v>268</v>
      </c>
      <c r="U1380" t="s">
        <v>268</v>
      </c>
      <c r="V1380" t="s">
        <v>268</v>
      </c>
      <c r="W1380" t="s">
        <v>9826</v>
      </c>
      <c r="X1380" t="s">
        <v>9827</v>
      </c>
      <c r="Y1380" t="s">
        <v>268</v>
      </c>
      <c r="Z1380" t="s">
        <v>268</v>
      </c>
      <c r="AA1380" t="s">
        <v>268</v>
      </c>
      <c r="AB1380" t="s">
        <v>268</v>
      </c>
      <c r="AC1380" t="s">
        <v>268</v>
      </c>
      <c r="AD1380" t="s">
        <v>268</v>
      </c>
      <c r="AE1380" t="s">
        <v>268</v>
      </c>
      <c r="AF1380" t="s">
        <v>268</v>
      </c>
      <c r="AG1380" t="s">
        <v>268</v>
      </c>
      <c r="AH1380" t="s">
        <v>268</v>
      </c>
      <c r="AI1380" t="s">
        <v>268</v>
      </c>
      <c r="AJ1380" t="s">
        <v>268</v>
      </c>
      <c r="AK1380" t="s">
        <v>268</v>
      </c>
      <c r="AL1380" t="s">
        <v>268</v>
      </c>
      <c r="AM1380" t="s">
        <v>268</v>
      </c>
      <c r="AN1380" t="s">
        <v>268</v>
      </c>
      <c r="AO1380" t="s">
        <v>268</v>
      </c>
      <c r="AP1380" t="s">
        <v>268</v>
      </c>
      <c r="AQ1380" t="s">
        <v>268</v>
      </c>
      <c r="AR1380" t="s">
        <v>268</v>
      </c>
      <c r="AS1380" t="s">
        <v>268</v>
      </c>
      <c r="AT1380" t="s">
        <v>268</v>
      </c>
      <c r="AU1380" t="s">
        <v>268</v>
      </c>
      <c r="AV1380" t="s">
        <v>268</v>
      </c>
      <c r="AW1380" t="s">
        <v>268</v>
      </c>
      <c r="AX1380" t="s">
        <v>268</v>
      </c>
      <c r="AY1380" t="s">
        <v>268</v>
      </c>
      <c r="AZ1380" t="s">
        <v>268</v>
      </c>
      <c r="BA1380" t="s">
        <v>268</v>
      </c>
      <c r="BB1380" t="s">
        <v>268</v>
      </c>
      <c r="BC1380" t="s">
        <v>268</v>
      </c>
      <c r="BD1380" t="s">
        <v>268</v>
      </c>
      <c r="BE1380" t="s">
        <v>268</v>
      </c>
      <c r="BF1380" t="s">
        <v>268</v>
      </c>
      <c r="BG1380" t="s">
        <v>268</v>
      </c>
      <c r="BH1380" t="s">
        <v>268</v>
      </c>
      <c r="BI1380" t="s">
        <v>268</v>
      </c>
      <c r="BJ1380" t="s">
        <v>268</v>
      </c>
      <c r="BK1380" t="s">
        <v>268</v>
      </c>
      <c r="BL1380" t="s">
        <v>268</v>
      </c>
      <c r="BM1380" t="s">
        <v>268</v>
      </c>
      <c r="BN1380" t="s">
        <v>268</v>
      </c>
      <c r="BO1380" t="s">
        <v>268</v>
      </c>
      <c r="BP1380" t="s">
        <v>268</v>
      </c>
      <c r="BQ1380" t="s">
        <v>268</v>
      </c>
      <c r="BR1380" t="s">
        <v>268</v>
      </c>
      <c r="BS1380" t="s">
        <v>268</v>
      </c>
      <c r="BT1380" t="s">
        <v>268</v>
      </c>
      <c r="BU1380" t="s">
        <v>268</v>
      </c>
      <c r="BV1380" t="s">
        <v>268</v>
      </c>
      <c r="BW1380" t="s">
        <v>268</v>
      </c>
      <c r="BX1380" t="s">
        <v>268</v>
      </c>
      <c r="BY1380">
        <v>15</v>
      </c>
      <c r="BZ1380">
        <v>15</v>
      </c>
      <c r="CA1380" t="s">
        <v>142</v>
      </c>
      <c r="CB1380" s="356">
        <v>123</v>
      </c>
      <c r="CC1380" t="s">
        <v>1817</v>
      </c>
      <c r="CD1380" t="s">
        <v>268</v>
      </c>
      <c r="CE1380" t="s">
        <v>268</v>
      </c>
      <c r="CF1380" s="356">
        <v>1</v>
      </c>
      <c r="CG1380" t="s">
        <v>268</v>
      </c>
      <c r="CH1380" t="s">
        <v>268</v>
      </c>
      <c r="CI1380" t="s">
        <v>268</v>
      </c>
      <c r="CJ1380" t="s">
        <v>268</v>
      </c>
      <c r="CK1380" t="s">
        <v>268</v>
      </c>
      <c r="CL1380" t="s">
        <v>1281</v>
      </c>
      <c r="CM1380" t="s">
        <v>11224</v>
      </c>
      <c r="CN1380">
        <v>7.4</v>
      </c>
      <c r="CO1380" t="s">
        <v>268</v>
      </c>
      <c r="CP1380">
        <v>7.4</v>
      </c>
      <c r="CQ1380">
        <v>365</v>
      </c>
      <c r="CR1380" t="s">
        <v>878</v>
      </c>
      <c r="CS1380" t="s">
        <v>11225</v>
      </c>
      <c r="CT1380" t="s">
        <v>11226</v>
      </c>
      <c r="CU1380" t="s">
        <v>11227</v>
      </c>
      <c r="CV1380" t="s">
        <v>268</v>
      </c>
      <c r="CW1380" t="s">
        <v>268</v>
      </c>
      <c r="CX1380" t="s">
        <v>268</v>
      </c>
      <c r="CY1380" t="s">
        <v>268</v>
      </c>
      <c r="CZ1380" t="s">
        <v>268</v>
      </c>
      <c r="DA1380" t="s">
        <v>268</v>
      </c>
      <c r="DB1380" s="429">
        <f t="shared" si="279"/>
        <v>0</v>
      </c>
      <c r="DC1380" s="284">
        <f t="shared" si="280"/>
        <v>0</v>
      </c>
      <c r="DD1380" s="284">
        <f t="shared" si="281"/>
        <v>0</v>
      </c>
      <c r="DE1380" s="284">
        <f t="shared" si="282"/>
        <v>0</v>
      </c>
      <c r="DF1380" s="295">
        <f t="shared" si="283"/>
        <v>15</v>
      </c>
      <c r="DG1380" s="284">
        <f t="shared" si="284"/>
        <v>1</v>
      </c>
      <c r="DH1380" s="284">
        <f t="shared" si="285"/>
        <v>0</v>
      </c>
      <c r="DI1380" s="284">
        <f t="shared" si="286"/>
        <v>0</v>
      </c>
      <c r="DJ1380" s="284">
        <f t="shared" si="287"/>
        <v>0</v>
      </c>
      <c r="DK1380" s="295">
        <f t="shared" si="288"/>
        <v>0</v>
      </c>
      <c r="DL1380" s="297">
        <f t="shared" si="289"/>
        <v>1</v>
      </c>
      <c r="DM1380" s="430">
        <f>IFERROR(IF(CA1380="D",IF(DL1380="A dispo.",DF1380*VLOOKUP('DATI INPUT'!$F$27,TARIFFE_UD,4,FALSE),DF1380*VLOOKUP(DL1380,TARIFFE_UD,4,FALSE)),DF1380*VLOOKUP(CB1380-100,TARIFFE_UND,4,FALSE)),0)</f>
        <v>7.3953217956960984</v>
      </c>
      <c r="DN1380" s="430">
        <f>IFERROR(IF(CA1380="D",IF(DL1380="A dispo.",DK1380*VLOOKUP('DATI INPUT'!$F$27,TARIFFE_UD,5,FALSE),DK1380*VLOOKUP(DL1380,TARIFFE_UD,5,FALSE)),DK1380*VLOOKUP(CB1380-100,TARIFFE_UND,5,FALSE)),0)</f>
        <v>0</v>
      </c>
      <c r="DO1380" s="431">
        <f t="shared" si="290"/>
        <v>-4.6782043039019783E-3</v>
      </c>
      <c r="DP1380" s="299">
        <f>IFERROR(IF(CA1380="D",IF(DL1380="A dispo.",DF1380*VLOOKUP('DATI INPUT'!$F$27,TARIFFE_UD,2,FALSE),DF1380*VLOOKUP(DL1380,TARIFFE_UD,2,FALSE)),DF1380*VLOOKUP(CB1380-100,TARIFFE_UND,2,FALSE)),0)</f>
        <v>9.2394213191334238</v>
      </c>
      <c r="DQ1380" s="299">
        <f>IFERROR(IF(CA1380="D",IF(DL1380="A dispo.",DK1380*VLOOKUP('DATI INPUT'!$F$27,TARIFFE_UD,3,FALSE),DK1380*VLOOKUP(DL1380,TARIFFE_UD,3,FALSE)),DK1380*VLOOKUP(CB1380-100,TARIFFE_UND,3,FALSE)),0)</f>
        <v>0</v>
      </c>
      <c r="DR1380" s="299">
        <f t="shared" si="291"/>
        <v>9.2394213191334238</v>
      </c>
    </row>
    <row r="1381" spans="1:122" x14ac:dyDescent="0.25">
      <c r="A1381" t="s">
        <v>10478</v>
      </c>
      <c r="B1381" t="s">
        <v>10479</v>
      </c>
      <c r="C1381" t="s">
        <v>10480</v>
      </c>
      <c r="D1381" t="s">
        <v>10481</v>
      </c>
      <c r="E1381" t="s">
        <v>268</v>
      </c>
      <c r="F1381" t="s">
        <v>156</v>
      </c>
      <c r="G1381" t="s">
        <v>10482</v>
      </c>
      <c r="H1381" t="s">
        <v>10483</v>
      </c>
      <c r="I1381" t="s">
        <v>455</v>
      </c>
      <c r="J1381" t="s">
        <v>274</v>
      </c>
      <c r="K1381" t="s">
        <v>10484</v>
      </c>
      <c r="L1381" t="s">
        <v>3880</v>
      </c>
      <c r="M1381" t="s">
        <v>10485</v>
      </c>
      <c r="N1381" t="s">
        <v>8203</v>
      </c>
      <c r="O1381" t="s">
        <v>8204</v>
      </c>
      <c r="P1381" t="s">
        <v>10486</v>
      </c>
      <c r="Q1381" t="s">
        <v>282</v>
      </c>
      <c r="R1381" t="s">
        <v>157</v>
      </c>
      <c r="S1381" t="s">
        <v>268</v>
      </c>
      <c r="T1381" t="s">
        <v>268</v>
      </c>
      <c r="U1381" t="s">
        <v>268</v>
      </c>
      <c r="V1381" t="s">
        <v>268</v>
      </c>
      <c r="W1381" t="s">
        <v>2117</v>
      </c>
      <c r="X1381" t="s">
        <v>1046</v>
      </c>
      <c r="Y1381" t="s">
        <v>272</v>
      </c>
      <c r="Z1381" t="s">
        <v>268</v>
      </c>
      <c r="AA1381" t="s">
        <v>268</v>
      </c>
      <c r="AB1381" t="s">
        <v>268</v>
      </c>
      <c r="AC1381" t="s">
        <v>268</v>
      </c>
      <c r="AD1381" t="s">
        <v>268</v>
      </c>
      <c r="AE1381" t="s">
        <v>287</v>
      </c>
      <c r="AF1381" t="s">
        <v>1811</v>
      </c>
      <c r="AG1381" t="s">
        <v>875</v>
      </c>
      <c r="AH1381" t="s">
        <v>1812</v>
      </c>
      <c r="AI1381" t="s">
        <v>10450</v>
      </c>
      <c r="AJ1381" t="s">
        <v>268</v>
      </c>
      <c r="AK1381" t="s">
        <v>366</v>
      </c>
      <c r="AL1381" t="s">
        <v>268</v>
      </c>
      <c r="AM1381" t="s">
        <v>405</v>
      </c>
      <c r="AN1381" t="s">
        <v>268</v>
      </c>
      <c r="AO1381" t="s">
        <v>268</v>
      </c>
      <c r="AP1381" t="s">
        <v>268</v>
      </c>
      <c r="AQ1381" t="s">
        <v>268</v>
      </c>
      <c r="AR1381" t="s">
        <v>268</v>
      </c>
      <c r="AS1381" t="s">
        <v>268</v>
      </c>
      <c r="AT1381" t="s">
        <v>268</v>
      </c>
      <c r="AU1381" t="s">
        <v>268</v>
      </c>
      <c r="AV1381" t="s">
        <v>268</v>
      </c>
      <c r="AW1381" t="s">
        <v>268</v>
      </c>
      <c r="AX1381" t="s">
        <v>268</v>
      </c>
      <c r="AY1381" t="s">
        <v>268</v>
      </c>
      <c r="AZ1381" t="s">
        <v>268</v>
      </c>
      <c r="BA1381" t="s">
        <v>268</v>
      </c>
      <c r="BB1381" t="s">
        <v>268</v>
      </c>
      <c r="BC1381" t="s">
        <v>268</v>
      </c>
      <c r="BD1381" t="s">
        <v>268</v>
      </c>
      <c r="BE1381" t="s">
        <v>268</v>
      </c>
      <c r="BF1381" t="s">
        <v>268</v>
      </c>
      <c r="BG1381" t="s">
        <v>268</v>
      </c>
      <c r="BH1381" t="s">
        <v>268</v>
      </c>
      <c r="BI1381" t="s">
        <v>268</v>
      </c>
      <c r="BJ1381" t="s">
        <v>268</v>
      </c>
      <c r="BK1381" t="s">
        <v>268</v>
      </c>
      <c r="BL1381" t="s">
        <v>268</v>
      </c>
      <c r="BM1381" t="s">
        <v>268</v>
      </c>
      <c r="BN1381" t="s">
        <v>268</v>
      </c>
      <c r="BO1381" t="s">
        <v>268</v>
      </c>
      <c r="BP1381" t="s">
        <v>268</v>
      </c>
      <c r="BQ1381" t="s">
        <v>268</v>
      </c>
      <c r="BR1381" t="s">
        <v>268</v>
      </c>
      <c r="BS1381" t="s">
        <v>268</v>
      </c>
      <c r="BT1381" t="s">
        <v>268</v>
      </c>
      <c r="BU1381" t="s">
        <v>268</v>
      </c>
      <c r="BV1381" t="s">
        <v>268</v>
      </c>
      <c r="BW1381" t="s">
        <v>268</v>
      </c>
      <c r="BX1381" t="s">
        <v>268</v>
      </c>
      <c r="BY1381">
        <v>50</v>
      </c>
      <c r="BZ1381">
        <v>50</v>
      </c>
      <c r="CA1381" t="s">
        <v>142</v>
      </c>
      <c r="CB1381" s="356">
        <v>122</v>
      </c>
      <c r="CC1381" t="s">
        <v>876</v>
      </c>
      <c r="CD1381" t="s">
        <v>268</v>
      </c>
      <c r="CE1381" t="s">
        <v>268</v>
      </c>
      <c r="CF1381" t="s">
        <v>268</v>
      </c>
      <c r="CG1381" t="s">
        <v>268</v>
      </c>
      <c r="CH1381" t="s">
        <v>268</v>
      </c>
      <c r="CI1381" t="s">
        <v>268</v>
      </c>
      <c r="CJ1381" t="s">
        <v>268</v>
      </c>
      <c r="CK1381" t="s">
        <v>268</v>
      </c>
      <c r="CL1381" t="s">
        <v>268</v>
      </c>
      <c r="CM1381" t="s">
        <v>11224</v>
      </c>
      <c r="CN1381">
        <v>99.09</v>
      </c>
      <c r="CO1381" t="s">
        <v>268</v>
      </c>
      <c r="CP1381">
        <v>99.09</v>
      </c>
      <c r="CQ1381">
        <v>365</v>
      </c>
      <c r="CR1381" t="s">
        <v>878</v>
      </c>
      <c r="CS1381" t="s">
        <v>11225</v>
      </c>
      <c r="CT1381" t="s">
        <v>11226</v>
      </c>
      <c r="CU1381" t="s">
        <v>11227</v>
      </c>
      <c r="CV1381" t="s">
        <v>268</v>
      </c>
      <c r="CW1381" t="s">
        <v>268</v>
      </c>
      <c r="CX1381" t="s">
        <v>268</v>
      </c>
      <c r="CY1381" t="s">
        <v>268</v>
      </c>
      <c r="CZ1381" t="s">
        <v>268</v>
      </c>
      <c r="DA1381" t="s">
        <v>268</v>
      </c>
      <c r="DB1381" s="429">
        <f t="shared" si="279"/>
        <v>0</v>
      </c>
      <c r="DC1381" s="284">
        <f t="shared" si="280"/>
        <v>0</v>
      </c>
      <c r="DD1381" s="284">
        <f t="shared" si="281"/>
        <v>0</v>
      </c>
      <c r="DE1381" s="284">
        <f t="shared" si="282"/>
        <v>0</v>
      </c>
      <c r="DF1381" s="295">
        <f t="shared" si="283"/>
        <v>50</v>
      </c>
      <c r="DG1381" s="284">
        <f t="shared" si="284"/>
        <v>0</v>
      </c>
      <c r="DH1381" s="284">
        <f t="shared" si="285"/>
        <v>0</v>
      </c>
      <c r="DI1381" s="284">
        <f t="shared" si="286"/>
        <v>0</v>
      </c>
      <c r="DJ1381" s="284">
        <f t="shared" si="287"/>
        <v>0</v>
      </c>
      <c r="DK1381" s="295">
        <f t="shared" si="288"/>
        <v>1</v>
      </c>
      <c r="DL1381" s="297" t="str">
        <f t="shared" si="289"/>
        <v>A dispo.</v>
      </c>
      <c r="DM1381" s="430">
        <f>IFERROR(IF(CA1381="D",IF(DL1381="A dispo.",DF1381*VLOOKUP('DATI INPUT'!$F$27,TARIFFE_UD,4,FALSE),DF1381*VLOOKUP(DL1381,TARIFFE_UD,4,FALSE)),DF1381*VLOOKUP(CB1381-100,TARIFFE_UND,4,FALSE)),0)</f>
        <v>31.694236267268995</v>
      </c>
      <c r="DN1381" s="430">
        <f>IFERROR(IF(CA1381="D",IF(DL1381="A dispo.",DK1381*VLOOKUP('DATI INPUT'!$F$27,TARIFFE_UD,5,FALSE),DK1381*VLOOKUP(DL1381,TARIFFE_UD,5,FALSE)),DK1381*VLOOKUP(CB1381-100,TARIFFE_UND,5,FALSE)),0)</f>
        <v>67.397800635548478</v>
      </c>
      <c r="DO1381" s="431">
        <f t="shared" si="290"/>
        <v>2.0369028174656023E-3</v>
      </c>
      <c r="DP1381" s="299">
        <f>IFERROR(IF(CA1381="D",IF(DL1381="A dispo.",DF1381*VLOOKUP('DATI INPUT'!$F$27,TARIFFE_UD,2,FALSE),DF1381*VLOOKUP(DL1381,TARIFFE_UD,2,FALSE)),DF1381*VLOOKUP(CB1381-100,TARIFFE_UND,2,FALSE)),0)</f>
        <v>39.597519939143247</v>
      </c>
      <c r="DQ1381" s="299">
        <f>IFERROR(IF(CA1381="D",IF(DL1381="A dispo.",DK1381*VLOOKUP('DATI INPUT'!$F$27,TARIFFE_UD,3,FALSE),DK1381*VLOOKUP(DL1381,TARIFFE_UD,3,FALSE)),DK1381*VLOOKUP(CB1381-100,TARIFFE_UND,3,FALSE)),0)</f>
        <v>60.367780403072892</v>
      </c>
      <c r="DR1381" s="299">
        <f t="shared" si="291"/>
        <v>99.965300342216139</v>
      </c>
    </row>
    <row r="1382" spans="1:122" x14ac:dyDescent="0.25">
      <c r="A1382" t="s">
        <v>10487</v>
      </c>
      <c r="B1382" t="s">
        <v>10479</v>
      </c>
      <c r="C1382" t="s">
        <v>10488</v>
      </c>
      <c r="D1382" t="s">
        <v>10481</v>
      </c>
      <c r="E1382" t="s">
        <v>268</v>
      </c>
      <c r="F1382" t="s">
        <v>156</v>
      </c>
      <c r="G1382" t="s">
        <v>10482</v>
      </c>
      <c r="H1382" t="s">
        <v>10483</v>
      </c>
      <c r="I1382" t="s">
        <v>455</v>
      </c>
      <c r="J1382" t="s">
        <v>274</v>
      </c>
      <c r="K1382" t="s">
        <v>10484</v>
      </c>
      <c r="L1382" t="s">
        <v>3880</v>
      </c>
      <c r="M1382" t="s">
        <v>10485</v>
      </c>
      <c r="N1382" t="s">
        <v>8203</v>
      </c>
      <c r="O1382" t="s">
        <v>8204</v>
      </c>
      <c r="P1382" t="s">
        <v>10486</v>
      </c>
      <c r="Q1382" t="s">
        <v>282</v>
      </c>
      <c r="R1382" t="s">
        <v>157</v>
      </c>
      <c r="S1382" t="s">
        <v>268</v>
      </c>
      <c r="T1382" t="s">
        <v>268</v>
      </c>
      <c r="U1382" t="s">
        <v>268</v>
      </c>
      <c r="V1382" t="s">
        <v>268</v>
      </c>
      <c r="W1382" t="s">
        <v>2117</v>
      </c>
      <c r="X1382" t="s">
        <v>1046</v>
      </c>
      <c r="Y1382" t="s">
        <v>272</v>
      </c>
      <c r="Z1382" t="s">
        <v>268</v>
      </c>
      <c r="AA1382" t="s">
        <v>268</v>
      </c>
      <c r="AB1382" t="s">
        <v>268</v>
      </c>
      <c r="AC1382" t="s">
        <v>268</v>
      </c>
      <c r="AD1382" t="s">
        <v>268</v>
      </c>
      <c r="AE1382" t="s">
        <v>268</v>
      </c>
      <c r="AF1382" t="s">
        <v>268</v>
      </c>
      <c r="AG1382" t="s">
        <v>268</v>
      </c>
      <c r="AH1382" t="s">
        <v>268</v>
      </c>
      <c r="AI1382" t="s">
        <v>268</v>
      </c>
      <c r="AJ1382" t="s">
        <v>268</v>
      </c>
      <c r="AK1382" t="s">
        <v>268</v>
      </c>
      <c r="AL1382" t="s">
        <v>268</v>
      </c>
      <c r="AM1382" t="s">
        <v>268</v>
      </c>
      <c r="AN1382" t="s">
        <v>268</v>
      </c>
      <c r="AO1382" t="s">
        <v>268</v>
      </c>
      <c r="AP1382" t="s">
        <v>268</v>
      </c>
      <c r="AQ1382" t="s">
        <v>268</v>
      </c>
      <c r="AR1382" t="s">
        <v>268</v>
      </c>
      <c r="AS1382" t="s">
        <v>268</v>
      </c>
      <c r="AT1382" t="s">
        <v>268</v>
      </c>
      <c r="AU1382" t="s">
        <v>268</v>
      </c>
      <c r="AV1382" t="s">
        <v>268</v>
      </c>
      <c r="AW1382" t="s">
        <v>268</v>
      </c>
      <c r="AX1382" t="s">
        <v>268</v>
      </c>
      <c r="AY1382" t="s">
        <v>268</v>
      </c>
      <c r="AZ1382" t="s">
        <v>268</v>
      </c>
      <c r="BA1382" t="s">
        <v>268</v>
      </c>
      <c r="BB1382" t="s">
        <v>268</v>
      </c>
      <c r="BC1382" t="s">
        <v>268</v>
      </c>
      <c r="BD1382" t="s">
        <v>268</v>
      </c>
      <c r="BE1382" t="s">
        <v>268</v>
      </c>
      <c r="BF1382" t="s">
        <v>268</v>
      </c>
      <c r="BG1382" t="s">
        <v>268</v>
      </c>
      <c r="BH1382" t="s">
        <v>268</v>
      </c>
      <c r="BI1382" t="s">
        <v>268</v>
      </c>
      <c r="BJ1382" t="s">
        <v>268</v>
      </c>
      <c r="BK1382" t="s">
        <v>268</v>
      </c>
      <c r="BL1382" t="s">
        <v>268</v>
      </c>
      <c r="BM1382" t="s">
        <v>268</v>
      </c>
      <c r="BN1382" t="s">
        <v>268</v>
      </c>
      <c r="BO1382" t="s">
        <v>268</v>
      </c>
      <c r="BP1382" t="s">
        <v>268</v>
      </c>
      <c r="BQ1382" t="s">
        <v>268</v>
      </c>
      <c r="BR1382" t="s">
        <v>268</v>
      </c>
      <c r="BS1382" t="s">
        <v>268</v>
      </c>
      <c r="BT1382" t="s">
        <v>268</v>
      </c>
      <c r="BU1382" t="s">
        <v>268</v>
      </c>
      <c r="BV1382" t="s">
        <v>268</v>
      </c>
      <c r="BW1382" t="s">
        <v>268</v>
      </c>
      <c r="BX1382" t="s">
        <v>268</v>
      </c>
      <c r="BY1382">
        <v>10</v>
      </c>
      <c r="BZ1382">
        <v>10</v>
      </c>
      <c r="CA1382" t="s">
        <v>142</v>
      </c>
      <c r="CB1382" s="356">
        <v>123</v>
      </c>
      <c r="CC1382" t="s">
        <v>1817</v>
      </c>
      <c r="CD1382" t="s">
        <v>268</v>
      </c>
      <c r="CE1382" t="s">
        <v>268</v>
      </c>
      <c r="CF1382" t="s">
        <v>268</v>
      </c>
      <c r="CG1382" t="s">
        <v>268</v>
      </c>
      <c r="CH1382" t="s">
        <v>268</v>
      </c>
      <c r="CI1382" t="s">
        <v>268</v>
      </c>
      <c r="CJ1382" t="s">
        <v>268</v>
      </c>
      <c r="CK1382" t="s">
        <v>268</v>
      </c>
      <c r="CL1382" t="s">
        <v>268</v>
      </c>
      <c r="CM1382" t="s">
        <v>11224</v>
      </c>
      <c r="CN1382">
        <v>6.34</v>
      </c>
      <c r="CO1382" t="s">
        <v>268</v>
      </c>
      <c r="CP1382">
        <v>6.34</v>
      </c>
      <c r="CQ1382">
        <v>365</v>
      </c>
      <c r="CR1382" t="s">
        <v>878</v>
      </c>
      <c r="CS1382" t="s">
        <v>11225</v>
      </c>
      <c r="CT1382" t="s">
        <v>11226</v>
      </c>
      <c r="CU1382" t="s">
        <v>11227</v>
      </c>
      <c r="CV1382" t="s">
        <v>268</v>
      </c>
      <c r="CW1382" t="s">
        <v>268</v>
      </c>
      <c r="CX1382" t="s">
        <v>268</v>
      </c>
      <c r="CY1382" t="s">
        <v>268</v>
      </c>
      <c r="CZ1382" t="s">
        <v>268</v>
      </c>
      <c r="DA1382" t="s">
        <v>268</v>
      </c>
      <c r="DB1382" s="429">
        <f t="shared" si="279"/>
        <v>0</v>
      </c>
      <c r="DC1382" s="284">
        <f t="shared" si="280"/>
        <v>0</v>
      </c>
      <c r="DD1382" s="284">
        <f t="shared" si="281"/>
        <v>0</v>
      </c>
      <c r="DE1382" s="284">
        <f t="shared" si="282"/>
        <v>0</v>
      </c>
      <c r="DF1382" s="295">
        <f t="shared" si="283"/>
        <v>10</v>
      </c>
      <c r="DG1382" s="284">
        <f t="shared" si="284"/>
        <v>1</v>
      </c>
      <c r="DH1382" s="284">
        <f t="shared" si="285"/>
        <v>0</v>
      </c>
      <c r="DI1382" s="284">
        <f t="shared" si="286"/>
        <v>0</v>
      </c>
      <c r="DJ1382" s="284">
        <f t="shared" si="287"/>
        <v>0</v>
      </c>
      <c r="DK1382" s="295">
        <f t="shared" si="288"/>
        <v>0</v>
      </c>
      <c r="DL1382" s="297" t="str">
        <f t="shared" si="289"/>
        <v>A dispo.</v>
      </c>
      <c r="DM1382" s="430">
        <f>IFERROR(IF(CA1382="D",IF(DL1382="A dispo.",DF1382*VLOOKUP('DATI INPUT'!$F$27,TARIFFE_UD,4,FALSE),DF1382*VLOOKUP(DL1382,TARIFFE_UD,4,FALSE)),DF1382*VLOOKUP(CB1382-100,TARIFFE_UND,4,FALSE)),0)</f>
        <v>6.3388472534537987</v>
      </c>
      <c r="DN1382" s="430">
        <f>IFERROR(IF(CA1382="D",IF(DL1382="A dispo.",DK1382*VLOOKUP('DATI INPUT'!$F$27,TARIFFE_UD,5,FALSE),DK1382*VLOOKUP(DL1382,TARIFFE_UD,5,FALSE)),DK1382*VLOOKUP(CB1382-100,TARIFFE_UND,5,FALSE)),0)</f>
        <v>0</v>
      </c>
      <c r="DO1382" s="431">
        <f t="shared" si="290"/>
        <v>-1.1527465462011222E-3</v>
      </c>
      <c r="DP1382" s="299">
        <f>IFERROR(IF(CA1382="D",IF(DL1382="A dispo.",DF1382*VLOOKUP('DATI INPUT'!$F$27,TARIFFE_UD,2,FALSE),DF1382*VLOOKUP(DL1382,TARIFFE_UD,2,FALSE)),DF1382*VLOOKUP(CB1382-100,TARIFFE_UND,2,FALSE)),0)</f>
        <v>7.9195039878286488</v>
      </c>
      <c r="DQ1382" s="299">
        <f>IFERROR(IF(CA1382="D",IF(DL1382="A dispo.",DK1382*VLOOKUP('DATI INPUT'!$F$27,TARIFFE_UD,3,FALSE),DK1382*VLOOKUP(DL1382,TARIFFE_UD,3,FALSE)),DK1382*VLOOKUP(CB1382-100,TARIFFE_UND,3,FALSE)),0)</f>
        <v>0</v>
      </c>
      <c r="DR1382" s="299">
        <f t="shared" si="291"/>
        <v>7.9195039878286488</v>
      </c>
    </row>
    <row r="1383" spans="1:122" x14ac:dyDescent="0.25">
      <c r="A1383" t="s">
        <v>10489</v>
      </c>
      <c r="B1383" t="s">
        <v>10490</v>
      </c>
      <c r="C1383" t="s">
        <v>10491</v>
      </c>
      <c r="D1383" t="s">
        <v>10492</v>
      </c>
      <c r="E1383" t="s">
        <v>268</v>
      </c>
      <c r="F1383" t="s">
        <v>156</v>
      </c>
      <c r="G1383" t="s">
        <v>4673</v>
      </c>
      <c r="H1383" t="s">
        <v>983</v>
      </c>
      <c r="I1383" t="s">
        <v>344</v>
      </c>
      <c r="J1383" t="s">
        <v>274</v>
      </c>
      <c r="K1383" t="s">
        <v>10493</v>
      </c>
      <c r="L1383" t="s">
        <v>871</v>
      </c>
      <c r="M1383" t="s">
        <v>4577</v>
      </c>
      <c r="N1383" t="s">
        <v>984</v>
      </c>
      <c r="O1383" t="s">
        <v>873</v>
      </c>
      <c r="P1383" t="s">
        <v>613</v>
      </c>
      <c r="Q1383" t="s">
        <v>285</v>
      </c>
      <c r="R1383" t="s">
        <v>268</v>
      </c>
      <c r="S1383" t="s">
        <v>268</v>
      </c>
      <c r="T1383" t="s">
        <v>268</v>
      </c>
      <c r="U1383" t="s">
        <v>268</v>
      </c>
      <c r="V1383" t="s">
        <v>268</v>
      </c>
      <c r="W1383" t="s">
        <v>4577</v>
      </c>
      <c r="X1383" t="s">
        <v>613</v>
      </c>
      <c r="Y1383" t="s">
        <v>285</v>
      </c>
      <c r="Z1383" t="s">
        <v>268</v>
      </c>
      <c r="AA1383" t="s">
        <v>268</v>
      </c>
      <c r="AB1383" t="s">
        <v>268</v>
      </c>
      <c r="AC1383" t="s">
        <v>268</v>
      </c>
      <c r="AD1383" t="s">
        <v>268</v>
      </c>
      <c r="AE1383" t="s">
        <v>287</v>
      </c>
      <c r="AF1383" t="s">
        <v>1811</v>
      </c>
      <c r="AG1383" t="s">
        <v>875</v>
      </c>
      <c r="AH1383" t="s">
        <v>1812</v>
      </c>
      <c r="AI1383" t="s">
        <v>1136</v>
      </c>
      <c r="AJ1383" t="s">
        <v>268</v>
      </c>
      <c r="AK1383" t="s">
        <v>366</v>
      </c>
      <c r="AL1383" t="s">
        <v>268</v>
      </c>
      <c r="AM1383" t="s">
        <v>355</v>
      </c>
      <c r="AN1383" t="s">
        <v>268</v>
      </c>
      <c r="AO1383" t="s">
        <v>268</v>
      </c>
      <c r="AP1383" t="s">
        <v>268</v>
      </c>
      <c r="AQ1383" t="s">
        <v>268</v>
      </c>
      <c r="AR1383" t="s">
        <v>268</v>
      </c>
      <c r="AS1383" t="s">
        <v>268</v>
      </c>
      <c r="AT1383" t="s">
        <v>268</v>
      </c>
      <c r="AU1383" t="s">
        <v>268</v>
      </c>
      <c r="AV1383" t="s">
        <v>268</v>
      </c>
      <c r="AW1383" t="s">
        <v>268</v>
      </c>
      <c r="AX1383" t="s">
        <v>268</v>
      </c>
      <c r="AY1383" t="s">
        <v>268</v>
      </c>
      <c r="AZ1383" t="s">
        <v>268</v>
      </c>
      <c r="BA1383" t="s">
        <v>268</v>
      </c>
      <c r="BB1383" t="s">
        <v>268</v>
      </c>
      <c r="BC1383" t="s">
        <v>268</v>
      </c>
      <c r="BD1383" t="s">
        <v>268</v>
      </c>
      <c r="BE1383" t="s">
        <v>268</v>
      </c>
      <c r="BF1383" t="s">
        <v>268</v>
      </c>
      <c r="BG1383" t="s">
        <v>268</v>
      </c>
      <c r="BH1383" t="s">
        <v>268</v>
      </c>
      <c r="BI1383" t="s">
        <v>268</v>
      </c>
      <c r="BJ1383" t="s">
        <v>268</v>
      </c>
      <c r="BK1383" t="s">
        <v>268</v>
      </c>
      <c r="BL1383" t="s">
        <v>268</v>
      </c>
      <c r="BM1383" t="s">
        <v>268</v>
      </c>
      <c r="BN1383" t="s">
        <v>268</v>
      </c>
      <c r="BO1383" t="s">
        <v>268</v>
      </c>
      <c r="BP1383" t="s">
        <v>268</v>
      </c>
      <c r="BQ1383" t="s">
        <v>268</v>
      </c>
      <c r="BR1383" t="s">
        <v>268</v>
      </c>
      <c r="BS1383" t="s">
        <v>268</v>
      </c>
      <c r="BT1383" t="s">
        <v>268</v>
      </c>
      <c r="BU1383" t="s">
        <v>268</v>
      </c>
      <c r="BV1383" t="s">
        <v>268</v>
      </c>
      <c r="BW1383" t="s">
        <v>268</v>
      </c>
      <c r="BX1383" t="s">
        <v>268</v>
      </c>
      <c r="BY1383">
        <v>40</v>
      </c>
      <c r="BZ1383">
        <v>40</v>
      </c>
      <c r="CA1383" t="s">
        <v>142</v>
      </c>
      <c r="CB1383" s="356">
        <v>122</v>
      </c>
      <c r="CC1383" t="s">
        <v>876</v>
      </c>
      <c r="CD1383" t="s">
        <v>268</v>
      </c>
      <c r="CE1383" t="s">
        <v>268</v>
      </c>
      <c r="CF1383" s="356">
        <v>1</v>
      </c>
      <c r="CG1383" t="s">
        <v>268</v>
      </c>
      <c r="CH1383" t="s">
        <v>268</v>
      </c>
      <c r="CI1383" t="s">
        <v>268</v>
      </c>
      <c r="CJ1383" t="s">
        <v>268</v>
      </c>
      <c r="CK1383" t="s">
        <v>268</v>
      </c>
      <c r="CL1383" t="s">
        <v>268</v>
      </c>
      <c r="CM1383" t="s">
        <v>11224</v>
      </c>
      <c r="CN1383">
        <v>36.65</v>
      </c>
      <c r="CO1383" t="s">
        <v>268</v>
      </c>
      <c r="CP1383">
        <v>36.65</v>
      </c>
      <c r="CQ1383">
        <v>365</v>
      </c>
      <c r="CR1383" t="s">
        <v>878</v>
      </c>
      <c r="CS1383" t="s">
        <v>11225</v>
      </c>
      <c r="CT1383" t="s">
        <v>11226</v>
      </c>
      <c r="CU1383" t="s">
        <v>11227</v>
      </c>
      <c r="CV1383" t="s">
        <v>268</v>
      </c>
      <c r="CW1383" t="s">
        <v>268</v>
      </c>
      <c r="CX1383" t="s">
        <v>268</v>
      </c>
      <c r="CY1383" t="s">
        <v>268</v>
      </c>
      <c r="CZ1383" t="s">
        <v>268</v>
      </c>
      <c r="DA1383" t="s">
        <v>268</v>
      </c>
      <c r="DB1383" s="429">
        <f t="shared" si="279"/>
        <v>0</v>
      </c>
      <c r="DC1383" s="284">
        <f t="shared" si="280"/>
        <v>0</v>
      </c>
      <c r="DD1383" s="284">
        <f t="shared" si="281"/>
        <v>0</v>
      </c>
      <c r="DE1383" s="284">
        <f t="shared" si="282"/>
        <v>0</v>
      </c>
      <c r="DF1383" s="295">
        <f t="shared" si="283"/>
        <v>40</v>
      </c>
      <c r="DG1383" s="284">
        <f t="shared" si="284"/>
        <v>0</v>
      </c>
      <c r="DH1383" s="284">
        <f t="shared" si="285"/>
        <v>0</v>
      </c>
      <c r="DI1383" s="284">
        <f t="shared" si="286"/>
        <v>0</v>
      </c>
      <c r="DJ1383" s="284">
        <f t="shared" si="287"/>
        <v>0</v>
      </c>
      <c r="DK1383" s="295">
        <f t="shared" si="288"/>
        <v>1</v>
      </c>
      <c r="DL1383" s="297">
        <f t="shared" si="289"/>
        <v>1</v>
      </c>
      <c r="DM1383" s="430">
        <f>IFERROR(IF(CA1383="D",IF(DL1383="A dispo.",DF1383*VLOOKUP('DATI INPUT'!$F$27,TARIFFE_UD,4,FALSE),DF1383*VLOOKUP(DL1383,TARIFFE_UD,4,FALSE)),DF1383*VLOOKUP(CB1383-100,TARIFFE_UND,4,FALSE)),0)</f>
        <v>19.72085812185626</v>
      </c>
      <c r="DN1383" s="430">
        <f>IFERROR(IF(CA1383="D",IF(DL1383="A dispo.",DK1383*VLOOKUP('DATI INPUT'!$F$27,TARIFFE_UD,5,FALSE),DK1383*VLOOKUP(DL1383,TARIFFE_UD,5,FALSE)),DK1383*VLOOKUP(CB1383-100,TARIFFE_UND,5,FALSE)),0)</f>
        <v>16.930848468833439</v>
      </c>
      <c r="DO1383" s="431">
        <f t="shared" si="290"/>
        <v>1.7065906897002492E-3</v>
      </c>
      <c r="DP1383" s="299">
        <f>IFERROR(IF(CA1383="D",IF(DL1383="A dispo.",DF1383*VLOOKUP('DATI INPUT'!$F$27,TARIFFE_UD,2,FALSE),DF1383*VLOOKUP(DL1383,TARIFFE_UD,2,FALSE)),DF1383*VLOOKUP(CB1383-100,TARIFFE_UND,2,FALSE)),0)</f>
        <v>24.638456851022465</v>
      </c>
      <c r="DQ1383" s="299">
        <f>IFERROR(IF(CA1383="D",IF(DL1383="A dispo.",DK1383*VLOOKUP('DATI INPUT'!$F$27,TARIFFE_UD,3,FALSE),DK1383*VLOOKUP(DL1383,TARIFFE_UD,3,FALSE)),DK1383*VLOOKUP(CB1383-100,TARIFFE_UND,3,FALSE)),0)</f>
        <v>15.164853048114928</v>
      </c>
      <c r="DR1383" s="299">
        <f t="shared" si="291"/>
        <v>39.803309899137389</v>
      </c>
    </row>
    <row r="1384" spans="1:122" x14ac:dyDescent="0.25">
      <c r="A1384" t="s">
        <v>10494</v>
      </c>
      <c r="B1384" t="s">
        <v>10490</v>
      </c>
      <c r="C1384" t="s">
        <v>10495</v>
      </c>
      <c r="D1384" t="s">
        <v>10492</v>
      </c>
      <c r="E1384" t="s">
        <v>268</v>
      </c>
      <c r="F1384" t="s">
        <v>156</v>
      </c>
      <c r="G1384" t="s">
        <v>4673</v>
      </c>
      <c r="H1384" t="s">
        <v>983</v>
      </c>
      <c r="I1384" t="s">
        <v>344</v>
      </c>
      <c r="J1384" t="s">
        <v>274</v>
      </c>
      <c r="K1384" t="s">
        <v>10493</v>
      </c>
      <c r="L1384" t="s">
        <v>871</v>
      </c>
      <c r="M1384" t="s">
        <v>4577</v>
      </c>
      <c r="N1384" t="s">
        <v>984</v>
      </c>
      <c r="O1384" t="s">
        <v>873</v>
      </c>
      <c r="P1384" t="s">
        <v>613</v>
      </c>
      <c r="Q1384" t="s">
        <v>285</v>
      </c>
      <c r="R1384" t="s">
        <v>268</v>
      </c>
      <c r="S1384" t="s">
        <v>268</v>
      </c>
      <c r="T1384" t="s">
        <v>268</v>
      </c>
      <c r="U1384" t="s">
        <v>268</v>
      </c>
      <c r="V1384" t="s">
        <v>268</v>
      </c>
      <c r="W1384" t="s">
        <v>4577</v>
      </c>
      <c r="X1384" t="s">
        <v>613</v>
      </c>
      <c r="Y1384" t="s">
        <v>285</v>
      </c>
      <c r="Z1384" t="s">
        <v>268</v>
      </c>
      <c r="AA1384" t="s">
        <v>268</v>
      </c>
      <c r="AB1384" t="s">
        <v>268</v>
      </c>
      <c r="AC1384" t="s">
        <v>268</v>
      </c>
      <c r="AD1384" t="s">
        <v>268</v>
      </c>
      <c r="AE1384" t="s">
        <v>287</v>
      </c>
      <c r="AF1384" t="s">
        <v>1811</v>
      </c>
      <c r="AG1384" t="s">
        <v>875</v>
      </c>
      <c r="AH1384" t="s">
        <v>1812</v>
      </c>
      <c r="AI1384" t="s">
        <v>1136</v>
      </c>
      <c r="AJ1384" t="s">
        <v>268</v>
      </c>
      <c r="AK1384" t="s">
        <v>377</v>
      </c>
      <c r="AL1384" t="s">
        <v>268</v>
      </c>
      <c r="AM1384" t="s">
        <v>355</v>
      </c>
      <c r="AN1384" t="s">
        <v>268</v>
      </c>
      <c r="AO1384" t="s">
        <v>268</v>
      </c>
      <c r="AP1384" t="s">
        <v>268</v>
      </c>
      <c r="AQ1384" t="s">
        <v>268</v>
      </c>
      <c r="AR1384" t="s">
        <v>268</v>
      </c>
      <c r="AS1384" t="s">
        <v>268</v>
      </c>
      <c r="AT1384" t="s">
        <v>268</v>
      </c>
      <c r="AU1384" t="s">
        <v>268</v>
      </c>
      <c r="AV1384" t="s">
        <v>268</v>
      </c>
      <c r="AW1384" t="s">
        <v>268</v>
      </c>
      <c r="AX1384" t="s">
        <v>268</v>
      </c>
      <c r="AY1384" t="s">
        <v>268</v>
      </c>
      <c r="AZ1384" t="s">
        <v>268</v>
      </c>
      <c r="BA1384" t="s">
        <v>268</v>
      </c>
      <c r="BB1384" t="s">
        <v>268</v>
      </c>
      <c r="BC1384" t="s">
        <v>268</v>
      </c>
      <c r="BD1384" t="s">
        <v>268</v>
      </c>
      <c r="BE1384" t="s">
        <v>268</v>
      </c>
      <c r="BF1384" t="s">
        <v>268</v>
      </c>
      <c r="BG1384" t="s">
        <v>268</v>
      </c>
      <c r="BH1384" t="s">
        <v>268</v>
      </c>
      <c r="BI1384" t="s">
        <v>268</v>
      </c>
      <c r="BJ1384" t="s">
        <v>268</v>
      </c>
      <c r="BK1384" t="s">
        <v>268</v>
      </c>
      <c r="BL1384" t="s">
        <v>268</v>
      </c>
      <c r="BM1384" t="s">
        <v>268</v>
      </c>
      <c r="BN1384" t="s">
        <v>268</v>
      </c>
      <c r="BO1384" t="s">
        <v>268</v>
      </c>
      <c r="BP1384" t="s">
        <v>268</v>
      </c>
      <c r="BQ1384" t="s">
        <v>268</v>
      </c>
      <c r="BR1384" t="s">
        <v>268</v>
      </c>
      <c r="BS1384" t="s">
        <v>268</v>
      </c>
      <c r="BT1384" t="s">
        <v>268</v>
      </c>
      <c r="BU1384" t="s">
        <v>268</v>
      </c>
      <c r="BV1384" t="s">
        <v>268</v>
      </c>
      <c r="BW1384" t="s">
        <v>268</v>
      </c>
      <c r="BX1384" t="s">
        <v>268</v>
      </c>
      <c r="BY1384">
        <v>40</v>
      </c>
      <c r="BZ1384">
        <v>40</v>
      </c>
      <c r="CA1384" t="s">
        <v>142</v>
      </c>
      <c r="CB1384" s="356">
        <v>122</v>
      </c>
      <c r="CC1384" t="s">
        <v>876</v>
      </c>
      <c r="CD1384" t="s">
        <v>268</v>
      </c>
      <c r="CE1384" t="s">
        <v>268</v>
      </c>
      <c r="CF1384" s="356">
        <v>1</v>
      </c>
      <c r="CG1384" t="s">
        <v>268</v>
      </c>
      <c r="CH1384" t="s">
        <v>268</v>
      </c>
      <c r="CI1384" t="s">
        <v>268</v>
      </c>
      <c r="CJ1384" t="s">
        <v>268</v>
      </c>
      <c r="CK1384" t="s">
        <v>268</v>
      </c>
      <c r="CL1384" t="s">
        <v>268</v>
      </c>
      <c r="CM1384" t="s">
        <v>11224</v>
      </c>
      <c r="CN1384">
        <v>36.65</v>
      </c>
      <c r="CO1384" t="s">
        <v>268</v>
      </c>
      <c r="CP1384">
        <v>36.65</v>
      </c>
      <c r="CQ1384">
        <v>365</v>
      </c>
      <c r="CR1384" t="s">
        <v>878</v>
      </c>
      <c r="CS1384" t="s">
        <v>11225</v>
      </c>
      <c r="CT1384" t="s">
        <v>11226</v>
      </c>
      <c r="CU1384" t="s">
        <v>11227</v>
      </c>
      <c r="CV1384" t="s">
        <v>268</v>
      </c>
      <c r="CW1384" t="s">
        <v>268</v>
      </c>
      <c r="CX1384" t="s">
        <v>268</v>
      </c>
      <c r="CY1384" t="s">
        <v>268</v>
      </c>
      <c r="CZ1384" t="s">
        <v>268</v>
      </c>
      <c r="DA1384" t="s">
        <v>268</v>
      </c>
      <c r="DB1384" s="429">
        <f t="shared" si="279"/>
        <v>0</v>
      </c>
      <c r="DC1384" s="284">
        <f t="shared" si="280"/>
        <v>0</v>
      </c>
      <c r="DD1384" s="284">
        <f t="shared" si="281"/>
        <v>0</v>
      </c>
      <c r="DE1384" s="284">
        <f t="shared" si="282"/>
        <v>0</v>
      </c>
      <c r="DF1384" s="295">
        <f t="shared" si="283"/>
        <v>40</v>
      </c>
      <c r="DG1384" s="284">
        <f t="shared" si="284"/>
        <v>0</v>
      </c>
      <c r="DH1384" s="284">
        <f t="shared" si="285"/>
        <v>0</v>
      </c>
      <c r="DI1384" s="284">
        <f t="shared" si="286"/>
        <v>0</v>
      </c>
      <c r="DJ1384" s="284">
        <f t="shared" si="287"/>
        <v>0</v>
      </c>
      <c r="DK1384" s="295">
        <f t="shared" si="288"/>
        <v>1</v>
      </c>
      <c r="DL1384" s="297">
        <f t="shared" si="289"/>
        <v>1</v>
      </c>
      <c r="DM1384" s="430">
        <f>IFERROR(IF(CA1384="D",IF(DL1384="A dispo.",DF1384*VLOOKUP('DATI INPUT'!$F$27,TARIFFE_UD,4,FALSE),DF1384*VLOOKUP(DL1384,TARIFFE_UD,4,FALSE)),DF1384*VLOOKUP(CB1384-100,TARIFFE_UND,4,FALSE)),0)</f>
        <v>19.72085812185626</v>
      </c>
      <c r="DN1384" s="430">
        <f>IFERROR(IF(CA1384="D",IF(DL1384="A dispo.",DK1384*VLOOKUP('DATI INPUT'!$F$27,TARIFFE_UD,5,FALSE),DK1384*VLOOKUP(DL1384,TARIFFE_UD,5,FALSE)),DK1384*VLOOKUP(CB1384-100,TARIFFE_UND,5,FALSE)),0)</f>
        <v>16.930848468833439</v>
      </c>
      <c r="DO1384" s="431">
        <f t="shared" si="290"/>
        <v>1.7065906897002492E-3</v>
      </c>
      <c r="DP1384" s="299">
        <f>IFERROR(IF(CA1384="D",IF(DL1384="A dispo.",DF1384*VLOOKUP('DATI INPUT'!$F$27,TARIFFE_UD,2,FALSE),DF1384*VLOOKUP(DL1384,TARIFFE_UD,2,FALSE)),DF1384*VLOOKUP(CB1384-100,TARIFFE_UND,2,FALSE)),0)</f>
        <v>24.638456851022465</v>
      </c>
      <c r="DQ1384" s="299">
        <f>IFERROR(IF(CA1384="D",IF(DL1384="A dispo.",DK1384*VLOOKUP('DATI INPUT'!$F$27,TARIFFE_UD,3,FALSE),DK1384*VLOOKUP(DL1384,TARIFFE_UD,3,FALSE)),DK1384*VLOOKUP(CB1384-100,TARIFFE_UND,3,FALSE)),0)</f>
        <v>15.164853048114928</v>
      </c>
      <c r="DR1384" s="299">
        <f t="shared" si="291"/>
        <v>39.803309899137389</v>
      </c>
    </row>
    <row r="1385" spans="1:122" x14ac:dyDescent="0.25">
      <c r="A1385" t="s">
        <v>10496</v>
      </c>
      <c r="B1385" t="s">
        <v>10490</v>
      </c>
      <c r="C1385" t="s">
        <v>10497</v>
      </c>
      <c r="D1385" t="s">
        <v>10492</v>
      </c>
      <c r="E1385" t="s">
        <v>268</v>
      </c>
      <c r="F1385" t="s">
        <v>156</v>
      </c>
      <c r="G1385" t="s">
        <v>4673</v>
      </c>
      <c r="H1385" t="s">
        <v>983</v>
      </c>
      <c r="I1385" t="s">
        <v>344</v>
      </c>
      <c r="J1385" t="s">
        <v>274</v>
      </c>
      <c r="K1385" t="s">
        <v>10493</v>
      </c>
      <c r="L1385" t="s">
        <v>871</v>
      </c>
      <c r="M1385" t="s">
        <v>4577</v>
      </c>
      <c r="N1385" t="s">
        <v>984</v>
      </c>
      <c r="O1385" t="s">
        <v>873</v>
      </c>
      <c r="P1385" t="s">
        <v>613</v>
      </c>
      <c r="Q1385" t="s">
        <v>285</v>
      </c>
      <c r="R1385" t="s">
        <v>268</v>
      </c>
      <c r="S1385" t="s">
        <v>268</v>
      </c>
      <c r="T1385" t="s">
        <v>268</v>
      </c>
      <c r="U1385" t="s">
        <v>268</v>
      </c>
      <c r="V1385" t="s">
        <v>268</v>
      </c>
      <c r="W1385" t="s">
        <v>4581</v>
      </c>
      <c r="X1385" t="s">
        <v>1922</v>
      </c>
      <c r="Y1385" t="s">
        <v>271</v>
      </c>
      <c r="Z1385" t="s">
        <v>268</v>
      </c>
      <c r="AA1385" t="s">
        <v>268</v>
      </c>
      <c r="AB1385" t="s">
        <v>268</v>
      </c>
      <c r="AC1385" t="s">
        <v>268</v>
      </c>
      <c r="AD1385" t="s">
        <v>268</v>
      </c>
      <c r="AE1385" t="s">
        <v>287</v>
      </c>
      <c r="AF1385" t="s">
        <v>1811</v>
      </c>
      <c r="AG1385" t="s">
        <v>875</v>
      </c>
      <c r="AH1385" t="s">
        <v>1812</v>
      </c>
      <c r="AI1385" t="s">
        <v>1136</v>
      </c>
      <c r="AJ1385" t="s">
        <v>268</v>
      </c>
      <c r="AK1385" t="s">
        <v>381</v>
      </c>
      <c r="AL1385" t="s">
        <v>268</v>
      </c>
      <c r="AM1385" t="s">
        <v>353</v>
      </c>
      <c r="AN1385" t="s">
        <v>268</v>
      </c>
      <c r="AO1385" t="s">
        <v>268</v>
      </c>
      <c r="AP1385" t="s">
        <v>268</v>
      </c>
      <c r="AQ1385" t="s">
        <v>268</v>
      </c>
      <c r="AR1385" t="s">
        <v>268</v>
      </c>
      <c r="AS1385" t="s">
        <v>268</v>
      </c>
      <c r="AT1385" t="s">
        <v>268</v>
      </c>
      <c r="AU1385" t="s">
        <v>268</v>
      </c>
      <c r="AV1385" t="s">
        <v>268</v>
      </c>
      <c r="AW1385" t="s">
        <v>268</v>
      </c>
      <c r="AX1385" t="s">
        <v>268</v>
      </c>
      <c r="AY1385" t="s">
        <v>268</v>
      </c>
      <c r="AZ1385" t="s">
        <v>268</v>
      </c>
      <c r="BA1385" t="s">
        <v>268</v>
      </c>
      <c r="BB1385" t="s">
        <v>268</v>
      </c>
      <c r="BC1385" t="s">
        <v>268</v>
      </c>
      <c r="BD1385" t="s">
        <v>268</v>
      </c>
      <c r="BE1385" t="s">
        <v>268</v>
      </c>
      <c r="BF1385" t="s">
        <v>268</v>
      </c>
      <c r="BG1385" t="s">
        <v>268</v>
      </c>
      <c r="BH1385" t="s">
        <v>268</v>
      </c>
      <c r="BI1385" t="s">
        <v>268</v>
      </c>
      <c r="BJ1385" t="s">
        <v>268</v>
      </c>
      <c r="BK1385" t="s">
        <v>268</v>
      </c>
      <c r="BL1385" t="s">
        <v>268</v>
      </c>
      <c r="BM1385" t="s">
        <v>268</v>
      </c>
      <c r="BN1385" t="s">
        <v>268</v>
      </c>
      <c r="BO1385" t="s">
        <v>268</v>
      </c>
      <c r="BP1385" t="s">
        <v>268</v>
      </c>
      <c r="BQ1385" t="s">
        <v>268</v>
      </c>
      <c r="BR1385" t="s">
        <v>268</v>
      </c>
      <c r="BS1385" t="s">
        <v>268</v>
      </c>
      <c r="BT1385" t="s">
        <v>268</v>
      </c>
      <c r="BU1385" t="s">
        <v>268</v>
      </c>
      <c r="BV1385" t="s">
        <v>268</v>
      </c>
      <c r="BW1385" t="s">
        <v>268</v>
      </c>
      <c r="BX1385" t="s">
        <v>268</v>
      </c>
      <c r="BY1385">
        <v>16</v>
      </c>
      <c r="BZ1385">
        <v>16</v>
      </c>
      <c r="CA1385" t="s">
        <v>142</v>
      </c>
      <c r="CB1385" s="356">
        <v>123</v>
      </c>
      <c r="CC1385" t="s">
        <v>1817</v>
      </c>
      <c r="CD1385" t="s">
        <v>268</v>
      </c>
      <c r="CE1385" t="s">
        <v>268</v>
      </c>
      <c r="CF1385" s="356">
        <v>1</v>
      </c>
      <c r="CG1385" t="s">
        <v>268</v>
      </c>
      <c r="CH1385" t="s">
        <v>268</v>
      </c>
      <c r="CI1385" t="s">
        <v>268</v>
      </c>
      <c r="CJ1385" t="s">
        <v>268</v>
      </c>
      <c r="CK1385" t="s">
        <v>268</v>
      </c>
      <c r="CL1385" t="s">
        <v>268</v>
      </c>
      <c r="CM1385" t="s">
        <v>11224</v>
      </c>
      <c r="CN1385">
        <v>7.89</v>
      </c>
      <c r="CO1385" t="s">
        <v>268</v>
      </c>
      <c r="CP1385">
        <v>7.89</v>
      </c>
      <c r="CQ1385">
        <v>365</v>
      </c>
      <c r="CR1385" t="s">
        <v>878</v>
      </c>
      <c r="CS1385" t="s">
        <v>11225</v>
      </c>
      <c r="CT1385" t="s">
        <v>11226</v>
      </c>
      <c r="CU1385" t="s">
        <v>11227</v>
      </c>
      <c r="CV1385" t="s">
        <v>268</v>
      </c>
      <c r="CW1385" t="s">
        <v>268</v>
      </c>
      <c r="CX1385" t="s">
        <v>268</v>
      </c>
      <c r="CY1385" t="s">
        <v>268</v>
      </c>
      <c r="CZ1385" t="s">
        <v>268</v>
      </c>
      <c r="DA1385" t="s">
        <v>268</v>
      </c>
      <c r="DB1385" s="429">
        <f t="shared" si="279"/>
        <v>0</v>
      </c>
      <c r="DC1385" s="284">
        <f t="shared" si="280"/>
        <v>0</v>
      </c>
      <c r="DD1385" s="284">
        <f t="shared" si="281"/>
        <v>0</v>
      </c>
      <c r="DE1385" s="284">
        <f t="shared" si="282"/>
        <v>0</v>
      </c>
      <c r="DF1385" s="295">
        <f t="shared" si="283"/>
        <v>16</v>
      </c>
      <c r="DG1385" s="284">
        <f t="shared" si="284"/>
        <v>1</v>
      </c>
      <c r="DH1385" s="284">
        <f t="shared" si="285"/>
        <v>0</v>
      </c>
      <c r="DI1385" s="284">
        <f t="shared" si="286"/>
        <v>0</v>
      </c>
      <c r="DJ1385" s="284">
        <f t="shared" si="287"/>
        <v>0</v>
      </c>
      <c r="DK1385" s="295">
        <f t="shared" si="288"/>
        <v>0</v>
      </c>
      <c r="DL1385" s="297">
        <f t="shared" si="289"/>
        <v>1</v>
      </c>
      <c r="DM1385" s="430">
        <f>IFERROR(IF(CA1385="D",IF(DL1385="A dispo.",DF1385*VLOOKUP('DATI INPUT'!$F$27,TARIFFE_UD,4,FALSE),DF1385*VLOOKUP(DL1385,TARIFFE_UD,4,FALSE)),DF1385*VLOOKUP(CB1385-100,TARIFFE_UND,4,FALSE)),0)</f>
        <v>7.8883432487425047</v>
      </c>
      <c r="DN1385" s="430">
        <f>IFERROR(IF(CA1385="D",IF(DL1385="A dispo.",DK1385*VLOOKUP('DATI INPUT'!$F$27,TARIFFE_UD,5,FALSE),DK1385*VLOOKUP(DL1385,TARIFFE_UD,5,FALSE)),DK1385*VLOOKUP(CB1385-100,TARIFFE_UND,5,FALSE)),0)</f>
        <v>0</v>
      </c>
      <c r="DO1385" s="431">
        <f t="shared" si="290"/>
        <v>-1.6567512574949816E-3</v>
      </c>
      <c r="DP1385" s="299">
        <f>IFERROR(IF(CA1385="D",IF(DL1385="A dispo.",DF1385*VLOOKUP('DATI INPUT'!$F$27,TARIFFE_UD,2,FALSE),DF1385*VLOOKUP(DL1385,TARIFFE_UD,2,FALSE)),DF1385*VLOOKUP(CB1385-100,TARIFFE_UND,2,FALSE)),0)</f>
        <v>9.8553827404089862</v>
      </c>
      <c r="DQ1385" s="299">
        <f>IFERROR(IF(CA1385="D",IF(DL1385="A dispo.",DK1385*VLOOKUP('DATI INPUT'!$F$27,TARIFFE_UD,3,FALSE),DK1385*VLOOKUP(DL1385,TARIFFE_UD,3,FALSE)),DK1385*VLOOKUP(CB1385-100,TARIFFE_UND,3,FALSE)),0)</f>
        <v>0</v>
      </c>
      <c r="DR1385" s="299">
        <f t="shared" si="291"/>
        <v>9.8553827404089862</v>
      </c>
    </row>
    <row r="1386" spans="1:122" x14ac:dyDescent="0.25">
      <c r="A1386" t="s">
        <v>10498</v>
      </c>
      <c r="B1386" t="s">
        <v>10499</v>
      </c>
      <c r="C1386" t="s">
        <v>10500</v>
      </c>
      <c r="D1386" t="s">
        <v>10501</v>
      </c>
      <c r="E1386" t="s">
        <v>268</v>
      </c>
      <c r="F1386" t="s">
        <v>156</v>
      </c>
      <c r="G1386" t="s">
        <v>10502</v>
      </c>
      <c r="H1386" t="s">
        <v>10503</v>
      </c>
      <c r="I1386" t="s">
        <v>2831</v>
      </c>
      <c r="J1386" t="s">
        <v>156</v>
      </c>
      <c r="K1386" t="s">
        <v>10504</v>
      </c>
      <c r="L1386" t="s">
        <v>872</v>
      </c>
      <c r="M1386" t="s">
        <v>1920</v>
      </c>
      <c r="N1386" t="s">
        <v>984</v>
      </c>
      <c r="O1386" t="s">
        <v>873</v>
      </c>
      <c r="P1386" t="s">
        <v>1847</v>
      </c>
      <c r="Q1386" t="s">
        <v>346</v>
      </c>
      <c r="R1386" t="s">
        <v>154</v>
      </c>
      <c r="S1386" t="s">
        <v>268</v>
      </c>
      <c r="T1386" t="s">
        <v>268</v>
      </c>
      <c r="U1386" t="s">
        <v>268</v>
      </c>
      <c r="V1386" t="s">
        <v>268</v>
      </c>
      <c r="W1386" t="s">
        <v>1921</v>
      </c>
      <c r="X1386" t="s">
        <v>1922</v>
      </c>
      <c r="Y1386" t="s">
        <v>279</v>
      </c>
      <c r="Z1386" t="s">
        <v>154</v>
      </c>
      <c r="AA1386" t="s">
        <v>268</v>
      </c>
      <c r="AB1386" t="s">
        <v>268</v>
      </c>
      <c r="AC1386" t="s">
        <v>268</v>
      </c>
      <c r="AD1386" t="s">
        <v>268</v>
      </c>
      <c r="AE1386" t="s">
        <v>287</v>
      </c>
      <c r="AF1386" t="s">
        <v>1811</v>
      </c>
      <c r="AG1386" t="s">
        <v>875</v>
      </c>
      <c r="AH1386" t="s">
        <v>1848</v>
      </c>
      <c r="AI1386" t="s">
        <v>751</v>
      </c>
      <c r="AJ1386" t="s">
        <v>268</v>
      </c>
      <c r="AK1386" t="s">
        <v>395</v>
      </c>
      <c r="AL1386" t="s">
        <v>268</v>
      </c>
      <c r="AM1386" t="s">
        <v>288</v>
      </c>
      <c r="AN1386" t="s">
        <v>268</v>
      </c>
      <c r="AO1386" t="s">
        <v>268</v>
      </c>
      <c r="AP1386" t="s">
        <v>268</v>
      </c>
      <c r="AQ1386" t="s">
        <v>268</v>
      </c>
      <c r="AR1386" t="s">
        <v>268</v>
      </c>
      <c r="AS1386" t="s">
        <v>268</v>
      </c>
      <c r="AT1386" t="s">
        <v>268</v>
      </c>
      <c r="AU1386" t="s">
        <v>268</v>
      </c>
      <c r="AV1386" t="s">
        <v>268</v>
      </c>
      <c r="AW1386" t="s">
        <v>268</v>
      </c>
      <c r="AX1386" t="s">
        <v>268</v>
      </c>
      <c r="AY1386" t="s">
        <v>268</v>
      </c>
      <c r="AZ1386" t="s">
        <v>268</v>
      </c>
      <c r="BA1386" t="s">
        <v>268</v>
      </c>
      <c r="BB1386" t="s">
        <v>268</v>
      </c>
      <c r="BC1386" t="s">
        <v>268</v>
      </c>
      <c r="BD1386" t="s">
        <v>268</v>
      </c>
      <c r="BE1386" t="s">
        <v>268</v>
      </c>
      <c r="BF1386" t="s">
        <v>268</v>
      </c>
      <c r="BG1386" t="s">
        <v>268</v>
      </c>
      <c r="BH1386" t="s">
        <v>268</v>
      </c>
      <c r="BI1386" t="s">
        <v>268</v>
      </c>
      <c r="BJ1386" t="s">
        <v>268</v>
      </c>
      <c r="BK1386" t="s">
        <v>268</v>
      </c>
      <c r="BL1386" t="s">
        <v>268</v>
      </c>
      <c r="BM1386" t="s">
        <v>268</v>
      </c>
      <c r="BN1386" t="s">
        <v>268</v>
      </c>
      <c r="BO1386" t="s">
        <v>268</v>
      </c>
      <c r="BP1386" t="s">
        <v>268</v>
      </c>
      <c r="BQ1386" t="s">
        <v>268</v>
      </c>
      <c r="BR1386" t="s">
        <v>268</v>
      </c>
      <c r="BS1386" t="s">
        <v>268</v>
      </c>
      <c r="BT1386" t="s">
        <v>268</v>
      </c>
      <c r="BU1386" t="s">
        <v>268</v>
      </c>
      <c r="BV1386" t="s">
        <v>268</v>
      </c>
      <c r="BW1386" t="s">
        <v>268</v>
      </c>
      <c r="BX1386" t="s">
        <v>268</v>
      </c>
      <c r="BY1386">
        <v>65</v>
      </c>
      <c r="BZ1386">
        <v>65</v>
      </c>
      <c r="CA1386" t="s">
        <v>142</v>
      </c>
      <c r="CB1386" s="356">
        <v>122</v>
      </c>
      <c r="CC1386" t="s">
        <v>876</v>
      </c>
      <c r="CD1386" t="s">
        <v>268</v>
      </c>
      <c r="CE1386" t="s">
        <v>268</v>
      </c>
      <c r="CF1386" s="356">
        <v>1</v>
      </c>
      <c r="CG1386" t="s">
        <v>268</v>
      </c>
      <c r="CH1386" t="s">
        <v>268</v>
      </c>
      <c r="CI1386" t="s">
        <v>268</v>
      </c>
      <c r="CJ1386" t="s">
        <v>268</v>
      </c>
      <c r="CK1386" t="s">
        <v>268</v>
      </c>
      <c r="CL1386" t="s">
        <v>268</v>
      </c>
      <c r="CM1386" t="s">
        <v>11224</v>
      </c>
      <c r="CN1386">
        <v>48.98</v>
      </c>
      <c r="CO1386" t="s">
        <v>268</v>
      </c>
      <c r="CP1386">
        <v>48.98</v>
      </c>
      <c r="CQ1386">
        <v>365</v>
      </c>
      <c r="CR1386" t="s">
        <v>878</v>
      </c>
      <c r="CS1386" t="s">
        <v>11225</v>
      </c>
      <c r="CT1386" t="s">
        <v>11226</v>
      </c>
      <c r="CU1386" t="s">
        <v>11227</v>
      </c>
      <c r="CV1386" t="s">
        <v>268</v>
      </c>
      <c r="CW1386" t="s">
        <v>268</v>
      </c>
      <c r="CX1386" t="s">
        <v>268</v>
      </c>
      <c r="CY1386" t="s">
        <v>268</v>
      </c>
      <c r="CZ1386" t="s">
        <v>268</v>
      </c>
      <c r="DA1386" t="s">
        <v>268</v>
      </c>
      <c r="DB1386" s="429">
        <f t="shared" si="279"/>
        <v>0</v>
      </c>
      <c r="DC1386" s="284">
        <f t="shared" si="280"/>
        <v>0</v>
      </c>
      <c r="DD1386" s="284">
        <f t="shared" si="281"/>
        <v>0</v>
      </c>
      <c r="DE1386" s="284">
        <f t="shared" si="282"/>
        <v>0</v>
      </c>
      <c r="DF1386" s="295">
        <f t="shared" si="283"/>
        <v>65</v>
      </c>
      <c r="DG1386" s="284">
        <f t="shared" si="284"/>
        <v>0</v>
      </c>
      <c r="DH1386" s="284">
        <f t="shared" si="285"/>
        <v>0</v>
      </c>
      <c r="DI1386" s="284">
        <f t="shared" si="286"/>
        <v>0</v>
      </c>
      <c r="DJ1386" s="284">
        <f t="shared" si="287"/>
        <v>0</v>
      </c>
      <c r="DK1386" s="295">
        <f t="shared" si="288"/>
        <v>1</v>
      </c>
      <c r="DL1386" s="297">
        <f t="shared" si="289"/>
        <v>1</v>
      </c>
      <c r="DM1386" s="430">
        <f>IFERROR(IF(CA1386="D",IF(DL1386="A dispo.",DF1386*VLOOKUP('DATI INPUT'!$F$27,TARIFFE_UD,4,FALSE),DF1386*VLOOKUP(DL1386,TARIFFE_UD,4,FALSE)),DF1386*VLOOKUP(CB1386-100,TARIFFE_UND,4,FALSE)),0)</f>
        <v>32.046394448016429</v>
      </c>
      <c r="DN1386" s="430">
        <f>IFERROR(IF(CA1386="D",IF(DL1386="A dispo.",DK1386*VLOOKUP('DATI INPUT'!$F$27,TARIFFE_UD,5,FALSE),DK1386*VLOOKUP(DL1386,TARIFFE_UD,5,FALSE)),DK1386*VLOOKUP(CB1386-100,TARIFFE_UND,5,FALSE)),0)</f>
        <v>16.930848468833439</v>
      </c>
      <c r="DO1386" s="431">
        <f t="shared" si="290"/>
        <v>-2.7570831501293469E-3</v>
      </c>
      <c r="DP1386" s="299">
        <f>IFERROR(IF(CA1386="D",IF(DL1386="A dispo.",DF1386*VLOOKUP('DATI INPUT'!$F$27,TARIFFE_UD,2,FALSE),DF1386*VLOOKUP(DL1386,TARIFFE_UD,2,FALSE)),DF1386*VLOOKUP(CB1386-100,TARIFFE_UND,2,FALSE)),0)</f>
        <v>40.037492382911509</v>
      </c>
      <c r="DQ1386" s="299">
        <f>IFERROR(IF(CA1386="D",IF(DL1386="A dispo.",DK1386*VLOOKUP('DATI INPUT'!$F$27,TARIFFE_UD,3,FALSE),DK1386*VLOOKUP(DL1386,TARIFFE_UD,3,FALSE)),DK1386*VLOOKUP(CB1386-100,TARIFFE_UND,3,FALSE)),0)</f>
        <v>15.164853048114928</v>
      </c>
      <c r="DR1386" s="299">
        <f t="shared" si="291"/>
        <v>55.202345431026437</v>
      </c>
    </row>
    <row r="1387" spans="1:122" x14ac:dyDescent="0.25">
      <c r="A1387" t="s">
        <v>10563</v>
      </c>
      <c r="B1387" t="s">
        <v>10505</v>
      </c>
      <c r="C1387" t="s">
        <v>10506</v>
      </c>
      <c r="D1387" t="s">
        <v>10507</v>
      </c>
      <c r="E1387" t="s">
        <v>268</v>
      </c>
      <c r="F1387" t="s">
        <v>156</v>
      </c>
      <c r="G1387" t="s">
        <v>10508</v>
      </c>
      <c r="H1387" t="s">
        <v>3307</v>
      </c>
      <c r="I1387" t="s">
        <v>10509</v>
      </c>
      <c r="J1387" t="s">
        <v>274</v>
      </c>
      <c r="K1387" t="s">
        <v>10510</v>
      </c>
      <c r="L1387" t="s">
        <v>871</v>
      </c>
      <c r="M1387" t="s">
        <v>3374</v>
      </c>
      <c r="N1387" t="s">
        <v>984</v>
      </c>
      <c r="O1387" t="s">
        <v>873</v>
      </c>
      <c r="P1387" t="s">
        <v>1046</v>
      </c>
      <c r="Q1387" t="s">
        <v>329</v>
      </c>
      <c r="R1387" t="s">
        <v>268</v>
      </c>
      <c r="S1387" t="s">
        <v>268</v>
      </c>
      <c r="T1387" t="s">
        <v>268</v>
      </c>
      <c r="U1387" t="s">
        <v>268</v>
      </c>
      <c r="V1387" t="s">
        <v>268</v>
      </c>
      <c r="W1387" t="s">
        <v>3374</v>
      </c>
      <c r="X1387" t="s">
        <v>1046</v>
      </c>
      <c r="Y1387" t="s">
        <v>329</v>
      </c>
      <c r="Z1387" t="s">
        <v>268</v>
      </c>
      <c r="AA1387" t="s">
        <v>268</v>
      </c>
      <c r="AB1387" t="s">
        <v>268</v>
      </c>
      <c r="AC1387" t="s">
        <v>268</v>
      </c>
      <c r="AD1387" t="s">
        <v>268</v>
      </c>
      <c r="AE1387" t="s">
        <v>287</v>
      </c>
      <c r="AF1387" t="s">
        <v>1811</v>
      </c>
      <c r="AG1387" t="s">
        <v>875</v>
      </c>
      <c r="AH1387" t="s">
        <v>1812</v>
      </c>
      <c r="AI1387" t="s">
        <v>1056</v>
      </c>
      <c r="AJ1387" t="s">
        <v>268</v>
      </c>
      <c r="AK1387" t="s">
        <v>268</v>
      </c>
      <c r="AL1387" t="s">
        <v>268</v>
      </c>
      <c r="AM1387" t="s">
        <v>355</v>
      </c>
      <c r="AN1387" t="s">
        <v>268</v>
      </c>
      <c r="AO1387" t="s">
        <v>268</v>
      </c>
      <c r="AP1387" t="s">
        <v>268</v>
      </c>
      <c r="AQ1387" t="s">
        <v>268</v>
      </c>
      <c r="AR1387" t="s">
        <v>268</v>
      </c>
      <c r="AS1387" t="s">
        <v>268</v>
      </c>
      <c r="AT1387" t="s">
        <v>268</v>
      </c>
      <c r="AU1387" t="s">
        <v>268</v>
      </c>
      <c r="AV1387" t="s">
        <v>268</v>
      </c>
      <c r="AW1387" t="s">
        <v>268</v>
      </c>
      <c r="AX1387" t="s">
        <v>268</v>
      </c>
      <c r="AY1387" t="s">
        <v>268</v>
      </c>
      <c r="AZ1387" t="s">
        <v>268</v>
      </c>
      <c r="BA1387" t="s">
        <v>268</v>
      </c>
      <c r="BB1387" t="s">
        <v>268</v>
      </c>
      <c r="BC1387" t="s">
        <v>268</v>
      </c>
      <c r="BD1387" t="s">
        <v>268</v>
      </c>
      <c r="BE1387" t="s">
        <v>268</v>
      </c>
      <c r="BF1387" t="s">
        <v>268</v>
      </c>
      <c r="BG1387" t="s">
        <v>268</v>
      </c>
      <c r="BH1387" t="s">
        <v>268</v>
      </c>
      <c r="BI1387" t="s">
        <v>268</v>
      </c>
      <c r="BJ1387" t="s">
        <v>268</v>
      </c>
      <c r="BK1387" t="s">
        <v>268</v>
      </c>
      <c r="BL1387" t="s">
        <v>268</v>
      </c>
      <c r="BM1387" t="s">
        <v>268</v>
      </c>
      <c r="BN1387" t="s">
        <v>268</v>
      </c>
      <c r="BO1387" t="s">
        <v>268</v>
      </c>
      <c r="BP1387" t="s">
        <v>268</v>
      </c>
      <c r="BQ1387" t="s">
        <v>268</v>
      </c>
      <c r="BR1387" t="s">
        <v>268</v>
      </c>
      <c r="BS1387" t="s">
        <v>268</v>
      </c>
      <c r="BT1387" t="s">
        <v>268</v>
      </c>
      <c r="BU1387" t="s">
        <v>268</v>
      </c>
      <c r="BV1387" t="s">
        <v>268</v>
      </c>
      <c r="BW1387" t="s">
        <v>268</v>
      </c>
      <c r="BX1387" t="s">
        <v>268</v>
      </c>
      <c r="BY1387">
        <v>97</v>
      </c>
      <c r="BZ1387">
        <v>97</v>
      </c>
      <c r="CA1387" t="s">
        <v>142</v>
      </c>
      <c r="CB1387" s="356">
        <v>122</v>
      </c>
      <c r="CC1387" t="s">
        <v>876</v>
      </c>
      <c r="CD1387" t="s">
        <v>268</v>
      </c>
      <c r="CE1387" t="s">
        <v>268</v>
      </c>
      <c r="CF1387" s="356">
        <v>1</v>
      </c>
      <c r="CG1387" t="s">
        <v>268</v>
      </c>
      <c r="CH1387" t="s">
        <v>268</v>
      </c>
      <c r="CI1387" t="s">
        <v>268</v>
      </c>
      <c r="CJ1387" t="s">
        <v>268</v>
      </c>
      <c r="CK1387" t="s">
        <v>268</v>
      </c>
      <c r="CL1387" t="s">
        <v>10564</v>
      </c>
      <c r="CM1387" t="s">
        <v>11224</v>
      </c>
      <c r="CN1387">
        <v>64.75</v>
      </c>
      <c r="CO1387" t="s">
        <v>268</v>
      </c>
      <c r="CP1387">
        <v>64.75</v>
      </c>
      <c r="CQ1387">
        <v>365</v>
      </c>
      <c r="CR1387" t="s">
        <v>878</v>
      </c>
      <c r="CS1387" t="s">
        <v>11225</v>
      </c>
      <c r="CT1387" t="s">
        <v>11226</v>
      </c>
      <c r="CU1387" t="s">
        <v>11227</v>
      </c>
      <c r="CV1387" t="s">
        <v>268</v>
      </c>
      <c r="CW1387" t="s">
        <v>268</v>
      </c>
      <c r="CX1387" t="s">
        <v>268</v>
      </c>
      <c r="CY1387" t="s">
        <v>268</v>
      </c>
      <c r="CZ1387" t="s">
        <v>268</v>
      </c>
      <c r="DA1387" t="s">
        <v>268</v>
      </c>
      <c r="DB1387" s="429">
        <f t="shared" si="279"/>
        <v>0</v>
      </c>
      <c r="DC1387" s="284">
        <f t="shared" si="280"/>
        <v>0</v>
      </c>
      <c r="DD1387" s="284">
        <f t="shared" si="281"/>
        <v>0</v>
      </c>
      <c r="DE1387" s="284">
        <f t="shared" si="282"/>
        <v>0</v>
      </c>
      <c r="DF1387" s="295">
        <f t="shared" si="283"/>
        <v>97</v>
      </c>
      <c r="DG1387" s="284">
        <f t="shared" si="284"/>
        <v>0</v>
      </c>
      <c r="DH1387" s="284">
        <f t="shared" si="285"/>
        <v>0</v>
      </c>
      <c r="DI1387" s="284">
        <f t="shared" si="286"/>
        <v>0</v>
      </c>
      <c r="DJ1387" s="284">
        <f t="shared" si="287"/>
        <v>0</v>
      </c>
      <c r="DK1387" s="295">
        <f t="shared" si="288"/>
        <v>1</v>
      </c>
      <c r="DL1387" s="297">
        <f t="shared" si="289"/>
        <v>1</v>
      </c>
      <c r="DM1387" s="430">
        <f>IFERROR(IF(CA1387="D",IF(DL1387="A dispo.",DF1387*VLOOKUP('DATI INPUT'!$F$27,TARIFFE_UD,4,FALSE),DF1387*VLOOKUP(DL1387,TARIFFE_UD,4,FALSE)),DF1387*VLOOKUP(CB1387-100,TARIFFE_UND,4,FALSE)),0)</f>
        <v>47.823080945501438</v>
      </c>
      <c r="DN1387" s="430">
        <f>IFERROR(IF(CA1387="D",IF(DL1387="A dispo.",DK1387*VLOOKUP('DATI INPUT'!$F$27,TARIFFE_UD,5,FALSE),DK1387*VLOOKUP(DL1387,TARIFFE_UD,5,FALSE)),DK1387*VLOOKUP(CB1387-100,TARIFFE_UND,5,FALSE)),0)</f>
        <v>16.930848468833439</v>
      </c>
      <c r="DO1387" s="431">
        <f t="shared" si="290"/>
        <v>3.9294143348769239E-3</v>
      </c>
      <c r="DP1387" s="299">
        <f>IFERROR(IF(CA1387="D",IF(DL1387="A dispo.",DF1387*VLOOKUP('DATI INPUT'!$F$27,TARIFFE_UD,2,FALSE),DF1387*VLOOKUP(DL1387,TARIFFE_UD,2,FALSE)),DF1387*VLOOKUP(CB1387-100,TARIFFE_UND,2,FALSE)),0)</f>
        <v>59.748257863729478</v>
      </c>
      <c r="DQ1387" s="299">
        <f>IFERROR(IF(CA1387="D",IF(DL1387="A dispo.",DK1387*VLOOKUP('DATI INPUT'!$F$27,TARIFFE_UD,3,FALSE),DK1387*VLOOKUP(DL1387,TARIFFE_UD,3,FALSE)),DK1387*VLOOKUP(CB1387-100,TARIFFE_UND,3,FALSE)),0)</f>
        <v>15.164853048114928</v>
      </c>
      <c r="DR1387" s="299">
        <f t="shared" si="291"/>
        <v>74.913110911844399</v>
      </c>
    </row>
    <row r="1388" spans="1:122" x14ac:dyDescent="0.25">
      <c r="A1388" t="s">
        <v>10511</v>
      </c>
      <c r="B1388" t="s">
        <v>10512</v>
      </c>
      <c r="C1388" t="s">
        <v>10513</v>
      </c>
      <c r="D1388" t="s">
        <v>10514</v>
      </c>
      <c r="E1388" t="s">
        <v>268</v>
      </c>
      <c r="F1388" t="s">
        <v>156</v>
      </c>
      <c r="G1388" t="s">
        <v>10515</v>
      </c>
      <c r="H1388" t="s">
        <v>1763</v>
      </c>
      <c r="I1388" t="s">
        <v>453</v>
      </c>
      <c r="J1388" t="s">
        <v>274</v>
      </c>
      <c r="K1388" t="s">
        <v>10516</v>
      </c>
      <c r="L1388" t="s">
        <v>871</v>
      </c>
      <c r="M1388" t="s">
        <v>5090</v>
      </c>
      <c r="N1388" t="s">
        <v>984</v>
      </c>
      <c r="O1388" t="s">
        <v>873</v>
      </c>
      <c r="P1388" t="s">
        <v>1934</v>
      </c>
      <c r="Q1388" t="s">
        <v>368</v>
      </c>
      <c r="R1388" t="s">
        <v>268</v>
      </c>
      <c r="S1388" t="s">
        <v>268</v>
      </c>
      <c r="T1388" t="s">
        <v>268</v>
      </c>
      <c r="U1388" t="s">
        <v>268</v>
      </c>
      <c r="V1388" t="s">
        <v>268</v>
      </c>
      <c r="W1388" t="s">
        <v>5090</v>
      </c>
      <c r="X1388" t="s">
        <v>1934</v>
      </c>
      <c r="Y1388" t="s">
        <v>368</v>
      </c>
      <c r="Z1388" t="s">
        <v>268</v>
      </c>
      <c r="AA1388" t="s">
        <v>268</v>
      </c>
      <c r="AB1388" t="s">
        <v>268</v>
      </c>
      <c r="AC1388" t="s">
        <v>268</v>
      </c>
      <c r="AD1388" t="s">
        <v>268</v>
      </c>
      <c r="AE1388" t="s">
        <v>287</v>
      </c>
      <c r="AF1388" t="s">
        <v>1811</v>
      </c>
      <c r="AG1388" t="s">
        <v>875</v>
      </c>
      <c r="AH1388" t="s">
        <v>1935</v>
      </c>
      <c r="AI1388" t="s">
        <v>5091</v>
      </c>
      <c r="AJ1388" t="s">
        <v>268</v>
      </c>
      <c r="AK1388" t="s">
        <v>366</v>
      </c>
      <c r="AL1388" t="s">
        <v>268</v>
      </c>
      <c r="AM1388" t="s">
        <v>355</v>
      </c>
      <c r="AN1388" t="s">
        <v>268</v>
      </c>
      <c r="AO1388" t="s">
        <v>268</v>
      </c>
      <c r="AP1388" t="s">
        <v>268</v>
      </c>
      <c r="AQ1388" t="s">
        <v>268</v>
      </c>
      <c r="AR1388" t="s">
        <v>268</v>
      </c>
      <c r="AS1388" t="s">
        <v>268</v>
      </c>
      <c r="AT1388" t="s">
        <v>268</v>
      </c>
      <c r="AU1388" t="s">
        <v>268</v>
      </c>
      <c r="AV1388" t="s">
        <v>268</v>
      </c>
      <c r="AW1388" t="s">
        <v>268</v>
      </c>
      <c r="AX1388" t="s">
        <v>268</v>
      </c>
      <c r="AY1388" t="s">
        <v>268</v>
      </c>
      <c r="AZ1388" t="s">
        <v>268</v>
      </c>
      <c r="BA1388" t="s">
        <v>268</v>
      </c>
      <c r="BB1388" t="s">
        <v>268</v>
      </c>
      <c r="BC1388" t="s">
        <v>268</v>
      </c>
      <c r="BD1388" t="s">
        <v>268</v>
      </c>
      <c r="BE1388" t="s">
        <v>268</v>
      </c>
      <c r="BF1388" t="s">
        <v>268</v>
      </c>
      <c r="BG1388" t="s">
        <v>268</v>
      </c>
      <c r="BH1388" t="s">
        <v>268</v>
      </c>
      <c r="BI1388" t="s">
        <v>268</v>
      </c>
      <c r="BJ1388" t="s">
        <v>268</v>
      </c>
      <c r="BK1388" t="s">
        <v>268</v>
      </c>
      <c r="BL1388" t="s">
        <v>268</v>
      </c>
      <c r="BM1388" t="s">
        <v>268</v>
      </c>
      <c r="BN1388" t="s">
        <v>268</v>
      </c>
      <c r="BO1388" t="s">
        <v>268</v>
      </c>
      <c r="BP1388" t="s">
        <v>268</v>
      </c>
      <c r="BQ1388" t="s">
        <v>268</v>
      </c>
      <c r="BR1388" t="s">
        <v>268</v>
      </c>
      <c r="BS1388" t="s">
        <v>268</v>
      </c>
      <c r="BT1388" t="s">
        <v>268</v>
      </c>
      <c r="BU1388" t="s">
        <v>268</v>
      </c>
      <c r="BV1388" t="s">
        <v>268</v>
      </c>
      <c r="BW1388" t="s">
        <v>268</v>
      </c>
      <c r="BX1388" t="s">
        <v>268</v>
      </c>
      <c r="BY1388">
        <v>85</v>
      </c>
      <c r="BZ1388">
        <v>85</v>
      </c>
      <c r="CA1388" t="s">
        <v>142</v>
      </c>
      <c r="CB1388" s="356">
        <v>122</v>
      </c>
      <c r="CC1388" t="s">
        <v>876</v>
      </c>
      <c r="CD1388" t="s">
        <v>268</v>
      </c>
      <c r="CE1388" t="s">
        <v>268</v>
      </c>
      <c r="CF1388" s="356">
        <v>1</v>
      </c>
      <c r="CG1388" t="s">
        <v>268</v>
      </c>
      <c r="CH1388" t="s">
        <v>268</v>
      </c>
      <c r="CI1388" t="s">
        <v>268</v>
      </c>
      <c r="CJ1388" t="s">
        <v>268</v>
      </c>
      <c r="CK1388" t="s">
        <v>268</v>
      </c>
      <c r="CL1388" t="s">
        <v>268</v>
      </c>
      <c r="CM1388" t="s">
        <v>11224</v>
      </c>
      <c r="CN1388">
        <v>58.84</v>
      </c>
      <c r="CO1388" t="s">
        <v>268</v>
      </c>
      <c r="CP1388">
        <v>58.84</v>
      </c>
      <c r="CQ1388">
        <v>365</v>
      </c>
      <c r="CR1388" t="s">
        <v>878</v>
      </c>
      <c r="CS1388" t="s">
        <v>11225</v>
      </c>
      <c r="CT1388" t="s">
        <v>11226</v>
      </c>
      <c r="CU1388" t="s">
        <v>11227</v>
      </c>
      <c r="CV1388" t="s">
        <v>268</v>
      </c>
      <c r="CW1388" t="s">
        <v>268</v>
      </c>
      <c r="CX1388" t="s">
        <v>268</v>
      </c>
      <c r="CY1388" t="s">
        <v>268</v>
      </c>
      <c r="CZ1388" t="s">
        <v>268</v>
      </c>
      <c r="DA1388" t="s">
        <v>268</v>
      </c>
      <c r="DB1388" s="429">
        <f t="shared" si="279"/>
        <v>0</v>
      </c>
      <c r="DC1388" s="284">
        <f t="shared" si="280"/>
        <v>0</v>
      </c>
      <c r="DD1388" s="284">
        <f t="shared" si="281"/>
        <v>0</v>
      </c>
      <c r="DE1388" s="284">
        <f t="shared" si="282"/>
        <v>0</v>
      </c>
      <c r="DF1388" s="295">
        <f t="shared" si="283"/>
        <v>85</v>
      </c>
      <c r="DG1388" s="284">
        <f t="shared" si="284"/>
        <v>0</v>
      </c>
      <c r="DH1388" s="284">
        <f t="shared" si="285"/>
        <v>0</v>
      </c>
      <c r="DI1388" s="284">
        <f t="shared" si="286"/>
        <v>0</v>
      </c>
      <c r="DJ1388" s="284">
        <f t="shared" si="287"/>
        <v>0</v>
      </c>
      <c r="DK1388" s="295">
        <f t="shared" si="288"/>
        <v>1</v>
      </c>
      <c r="DL1388" s="297">
        <f t="shared" si="289"/>
        <v>1</v>
      </c>
      <c r="DM1388" s="430">
        <f>IFERROR(IF(CA1388="D",IF(DL1388="A dispo.",DF1388*VLOOKUP('DATI INPUT'!$F$27,TARIFFE_UD,4,FALSE),DF1388*VLOOKUP(DL1388,TARIFFE_UD,4,FALSE)),DF1388*VLOOKUP(CB1388-100,TARIFFE_UND,4,FALSE)),0)</f>
        <v>41.906823508944555</v>
      </c>
      <c r="DN1388" s="430">
        <f>IFERROR(IF(CA1388="D",IF(DL1388="A dispo.",DK1388*VLOOKUP('DATI INPUT'!$F$27,TARIFFE_UD,5,FALSE),DK1388*VLOOKUP(DL1388,TARIFFE_UD,5,FALSE)),DK1388*VLOOKUP(CB1388-100,TARIFFE_UND,5,FALSE)),0)</f>
        <v>16.930848468833439</v>
      </c>
      <c r="DO1388" s="431">
        <f t="shared" si="290"/>
        <v>-2.3280222220094515E-3</v>
      </c>
      <c r="DP1388" s="299">
        <f>IFERROR(IF(CA1388="D",IF(DL1388="A dispo.",DF1388*VLOOKUP('DATI INPUT'!$F$27,TARIFFE_UD,2,FALSE),DF1388*VLOOKUP(DL1388,TARIFFE_UD,2,FALSE)),DF1388*VLOOKUP(CB1388-100,TARIFFE_UND,2,FALSE)),0)</f>
        <v>52.356720808422736</v>
      </c>
      <c r="DQ1388" s="299">
        <f>IFERROR(IF(CA1388="D",IF(DL1388="A dispo.",DK1388*VLOOKUP('DATI INPUT'!$F$27,TARIFFE_UD,3,FALSE),DK1388*VLOOKUP(DL1388,TARIFFE_UD,3,FALSE)),DK1388*VLOOKUP(CB1388-100,TARIFFE_UND,3,FALSE)),0)</f>
        <v>15.164853048114928</v>
      </c>
      <c r="DR1388" s="299">
        <f t="shared" si="291"/>
        <v>67.521573856537657</v>
      </c>
    </row>
    <row r="1389" spans="1:122" x14ac:dyDescent="0.25">
      <c r="A1389" t="s">
        <v>10517</v>
      </c>
      <c r="B1389" t="s">
        <v>10518</v>
      </c>
      <c r="C1389" t="s">
        <v>10519</v>
      </c>
      <c r="D1389" t="s">
        <v>10520</v>
      </c>
      <c r="E1389" t="s">
        <v>268</v>
      </c>
      <c r="F1389" t="s">
        <v>156</v>
      </c>
      <c r="G1389" t="s">
        <v>10521</v>
      </c>
      <c r="H1389" t="s">
        <v>1521</v>
      </c>
      <c r="I1389" t="s">
        <v>2147</v>
      </c>
      <c r="J1389" t="s">
        <v>156</v>
      </c>
      <c r="K1389" t="s">
        <v>10522</v>
      </c>
      <c r="L1389" t="s">
        <v>880</v>
      </c>
      <c r="M1389" t="s">
        <v>10523</v>
      </c>
      <c r="N1389" t="s">
        <v>1135</v>
      </c>
      <c r="O1389" t="s">
        <v>873</v>
      </c>
      <c r="P1389" t="s">
        <v>2045</v>
      </c>
      <c r="Q1389" t="s">
        <v>461</v>
      </c>
      <c r="R1389" t="s">
        <v>154</v>
      </c>
      <c r="S1389" t="s">
        <v>268</v>
      </c>
      <c r="T1389" t="s">
        <v>268</v>
      </c>
      <c r="U1389" t="s">
        <v>268</v>
      </c>
      <c r="V1389" t="s">
        <v>268</v>
      </c>
      <c r="W1389" t="s">
        <v>2046</v>
      </c>
      <c r="X1389" t="s">
        <v>2045</v>
      </c>
      <c r="Y1389" t="s">
        <v>333</v>
      </c>
      <c r="Z1389" t="s">
        <v>154</v>
      </c>
      <c r="AA1389" t="s">
        <v>268</v>
      </c>
      <c r="AB1389" t="s">
        <v>268</v>
      </c>
      <c r="AC1389" t="s">
        <v>268</v>
      </c>
      <c r="AD1389" t="s">
        <v>268</v>
      </c>
      <c r="AE1389" t="s">
        <v>287</v>
      </c>
      <c r="AF1389" t="s">
        <v>1811</v>
      </c>
      <c r="AG1389" t="s">
        <v>875</v>
      </c>
      <c r="AH1389" t="s">
        <v>2047</v>
      </c>
      <c r="AI1389" t="s">
        <v>2048</v>
      </c>
      <c r="AJ1389" t="s">
        <v>268</v>
      </c>
      <c r="AK1389" t="s">
        <v>467</v>
      </c>
      <c r="AL1389" t="s">
        <v>268</v>
      </c>
      <c r="AM1389" t="s">
        <v>411</v>
      </c>
      <c r="AN1389" t="s">
        <v>268</v>
      </c>
      <c r="AO1389" t="s">
        <v>268</v>
      </c>
      <c r="AP1389" t="s">
        <v>268</v>
      </c>
      <c r="AQ1389" t="s">
        <v>268</v>
      </c>
      <c r="AR1389" t="s">
        <v>268</v>
      </c>
      <c r="AS1389" t="s">
        <v>268</v>
      </c>
      <c r="AT1389" t="s">
        <v>268</v>
      </c>
      <c r="AU1389" t="s">
        <v>268</v>
      </c>
      <c r="AV1389" t="s">
        <v>268</v>
      </c>
      <c r="AW1389" t="s">
        <v>268</v>
      </c>
      <c r="AX1389" t="s">
        <v>268</v>
      </c>
      <c r="AY1389" t="s">
        <v>268</v>
      </c>
      <c r="AZ1389" t="s">
        <v>268</v>
      </c>
      <c r="BA1389" t="s">
        <v>268</v>
      </c>
      <c r="BB1389" t="s">
        <v>268</v>
      </c>
      <c r="BC1389" t="s">
        <v>268</v>
      </c>
      <c r="BD1389" t="s">
        <v>268</v>
      </c>
      <c r="BE1389" t="s">
        <v>268</v>
      </c>
      <c r="BF1389" t="s">
        <v>268</v>
      </c>
      <c r="BG1389" t="s">
        <v>268</v>
      </c>
      <c r="BH1389" t="s">
        <v>268</v>
      </c>
      <c r="BI1389" t="s">
        <v>268</v>
      </c>
      <c r="BJ1389" t="s">
        <v>268</v>
      </c>
      <c r="BK1389" t="s">
        <v>268</v>
      </c>
      <c r="BL1389" t="s">
        <v>268</v>
      </c>
      <c r="BM1389" t="s">
        <v>268</v>
      </c>
      <c r="BN1389" t="s">
        <v>268</v>
      </c>
      <c r="BO1389" t="s">
        <v>268</v>
      </c>
      <c r="BP1389" t="s">
        <v>268</v>
      </c>
      <c r="BQ1389" t="s">
        <v>268</v>
      </c>
      <c r="BR1389" t="s">
        <v>268</v>
      </c>
      <c r="BS1389" t="s">
        <v>268</v>
      </c>
      <c r="BT1389" t="s">
        <v>268</v>
      </c>
      <c r="BU1389" t="s">
        <v>268</v>
      </c>
      <c r="BV1389" t="s">
        <v>268</v>
      </c>
      <c r="BW1389" t="s">
        <v>268</v>
      </c>
      <c r="BX1389" t="s">
        <v>268</v>
      </c>
      <c r="BY1389">
        <v>39</v>
      </c>
      <c r="BZ1389">
        <v>39</v>
      </c>
      <c r="CA1389" t="s">
        <v>143</v>
      </c>
      <c r="CB1389" s="356">
        <v>117</v>
      </c>
      <c r="CC1389" t="s">
        <v>392</v>
      </c>
      <c r="CD1389" t="s">
        <v>268</v>
      </c>
      <c r="CE1389" t="s">
        <v>268</v>
      </c>
      <c r="CF1389" t="s">
        <v>268</v>
      </c>
      <c r="CG1389" t="s">
        <v>10845</v>
      </c>
      <c r="CH1389" t="s">
        <v>268</v>
      </c>
      <c r="CI1389" t="s">
        <v>268</v>
      </c>
      <c r="CJ1389" t="s">
        <v>268</v>
      </c>
      <c r="CK1389" t="s">
        <v>268</v>
      </c>
      <c r="CL1389" t="s">
        <v>268</v>
      </c>
      <c r="CM1389" t="s">
        <v>11224</v>
      </c>
      <c r="CN1389">
        <v>175.93</v>
      </c>
      <c r="CO1389" t="s">
        <v>268</v>
      </c>
      <c r="CP1389">
        <v>175.93</v>
      </c>
      <c r="CQ1389">
        <v>365</v>
      </c>
      <c r="CR1389" t="s">
        <v>878</v>
      </c>
      <c r="CS1389" t="s">
        <v>11225</v>
      </c>
      <c r="CT1389" t="s">
        <v>11226</v>
      </c>
      <c r="CU1389" t="s">
        <v>11227</v>
      </c>
      <c r="CV1389" t="s">
        <v>268</v>
      </c>
      <c r="CW1389" t="s">
        <v>268</v>
      </c>
      <c r="CX1389" t="s">
        <v>268</v>
      </c>
      <c r="CY1389" t="s">
        <v>268</v>
      </c>
      <c r="CZ1389" t="s">
        <v>268</v>
      </c>
      <c r="DA1389" t="s">
        <v>268</v>
      </c>
      <c r="DB1389" s="429">
        <f t="shared" si="279"/>
        <v>0</v>
      </c>
      <c r="DC1389" s="284">
        <f t="shared" si="280"/>
        <v>0</v>
      </c>
      <c r="DD1389" s="284">
        <f t="shared" si="281"/>
        <v>0</v>
      </c>
      <c r="DE1389" s="284">
        <f t="shared" si="282"/>
        <v>0</v>
      </c>
      <c r="DF1389" s="295">
        <f t="shared" si="283"/>
        <v>39</v>
      </c>
      <c r="DG1389" s="284">
        <f t="shared" si="284"/>
        <v>0</v>
      </c>
      <c r="DH1389" s="284">
        <f t="shared" si="285"/>
        <v>0</v>
      </c>
      <c r="DI1389" s="284">
        <f t="shared" si="286"/>
        <v>0</v>
      </c>
      <c r="DJ1389" s="284">
        <f t="shared" si="287"/>
        <v>0</v>
      </c>
      <c r="DK1389" s="295">
        <f t="shared" si="288"/>
        <v>39</v>
      </c>
      <c r="DL1389" s="297" t="str">
        <f t="shared" si="289"/>
        <v/>
      </c>
      <c r="DM1389" s="430">
        <f>IFERROR(IF(CA1389="D",IF(DL1389="A dispo.",DF1389*VLOOKUP('DATI INPUT'!$F$27,TARIFFE_UD,4,FALSE),DF1389*VLOOKUP(DL1389,TARIFFE_UD,4,FALSE)),DF1389*VLOOKUP(CB1389-100,TARIFFE_UND,4,FALSE)),0)</f>
        <v>29.144983844061656</v>
      </c>
      <c r="DN1389" s="430">
        <f>IFERROR(IF(CA1389="D",IF(DL1389="A dispo.",DK1389*VLOOKUP('DATI INPUT'!$F$27,TARIFFE_UD,5,FALSE),DK1389*VLOOKUP(DL1389,TARIFFE_UD,5,FALSE)),DK1389*VLOOKUP(CB1389-100,TARIFFE_UND,5,FALSE)),0)</f>
        <v>146.77877611491073</v>
      </c>
      <c r="DO1389" s="431">
        <f t="shared" si="290"/>
        <v>-6.240041027638199E-3</v>
      </c>
      <c r="DP1389" s="299">
        <f>IFERROR(IF(CA1389="D",IF(DL1389="A dispo.",DF1389*VLOOKUP('DATI INPUT'!$F$27,TARIFFE_UD,2,FALSE),DF1389*VLOOKUP(DL1389,TARIFFE_UD,2,FALSE)),DF1389*VLOOKUP(CB1389-100,TARIFFE_UND,2,FALSE)),0)</f>
        <v>41.215486145555168</v>
      </c>
      <c r="DQ1389" s="299">
        <f>IFERROR(IF(CA1389="D",IF(DL1389="A dispo.",DK1389*VLOOKUP('DATI INPUT'!$F$27,TARIFFE_UD,3,FALSE),DK1389*VLOOKUP(DL1389,TARIFFE_UD,3,FALSE)),DK1389*VLOOKUP(CB1389-100,TARIFFE_UND,3,FALSE)),0)</f>
        <v>148.90895082596211</v>
      </c>
      <c r="DR1389" s="299">
        <f t="shared" si="291"/>
        <v>190.12443697151727</v>
      </c>
    </row>
    <row r="1390" spans="1:122" x14ac:dyDescent="0.25">
      <c r="A1390" t="s">
        <v>11299</v>
      </c>
      <c r="B1390" t="s">
        <v>10565</v>
      </c>
      <c r="C1390" t="s">
        <v>11300</v>
      </c>
      <c r="D1390" t="s">
        <v>10566</v>
      </c>
      <c r="E1390" t="s">
        <v>268</v>
      </c>
      <c r="F1390" t="s">
        <v>156</v>
      </c>
      <c r="G1390" t="s">
        <v>10567</v>
      </c>
      <c r="H1390" t="s">
        <v>986</v>
      </c>
      <c r="I1390" t="s">
        <v>10568</v>
      </c>
      <c r="J1390" t="s">
        <v>156</v>
      </c>
      <c r="K1390" t="s">
        <v>10569</v>
      </c>
      <c r="L1390" t="s">
        <v>960</v>
      </c>
      <c r="M1390" t="s">
        <v>10859</v>
      </c>
      <c r="N1390" t="s">
        <v>984</v>
      </c>
      <c r="O1390" t="s">
        <v>873</v>
      </c>
      <c r="P1390" t="s">
        <v>1934</v>
      </c>
      <c r="Q1390" t="s">
        <v>462</v>
      </c>
      <c r="R1390" t="s">
        <v>154</v>
      </c>
      <c r="S1390" t="s">
        <v>268</v>
      </c>
      <c r="T1390" t="s">
        <v>268</v>
      </c>
      <c r="U1390" t="s">
        <v>268</v>
      </c>
      <c r="V1390" t="s">
        <v>268</v>
      </c>
      <c r="W1390" t="s">
        <v>2130</v>
      </c>
      <c r="X1390" t="s">
        <v>2131</v>
      </c>
      <c r="Y1390" t="s">
        <v>268</v>
      </c>
      <c r="Z1390" t="s">
        <v>268</v>
      </c>
      <c r="AA1390" t="s">
        <v>268</v>
      </c>
      <c r="AB1390" t="s">
        <v>268</v>
      </c>
      <c r="AC1390" t="s">
        <v>268</v>
      </c>
      <c r="AD1390" t="s">
        <v>268</v>
      </c>
      <c r="AE1390" t="s">
        <v>287</v>
      </c>
      <c r="AF1390" t="s">
        <v>1811</v>
      </c>
      <c r="AG1390" t="s">
        <v>875</v>
      </c>
      <c r="AH1390" t="s">
        <v>1412</v>
      </c>
      <c r="AI1390" t="s">
        <v>510</v>
      </c>
      <c r="AJ1390" t="s">
        <v>268</v>
      </c>
      <c r="AK1390" t="s">
        <v>268</v>
      </c>
      <c r="AL1390" t="s">
        <v>268</v>
      </c>
      <c r="AM1390" t="s">
        <v>355</v>
      </c>
      <c r="AN1390" t="s">
        <v>268</v>
      </c>
      <c r="AO1390" t="s">
        <v>268</v>
      </c>
      <c r="AP1390" t="s">
        <v>268</v>
      </c>
      <c r="AQ1390" t="s">
        <v>268</v>
      </c>
      <c r="AR1390" t="s">
        <v>268</v>
      </c>
      <c r="AS1390" t="s">
        <v>268</v>
      </c>
      <c r="AT1390" t="s">
        <v>268</v>
      </c>
      <c r="AU1390" t="s">
        <v>268</v>
      </c>
      <c r="AV1390" t="s">
        <v>268</v>
      </c>
      <c r="AW1390" t="s">
        <v>268</v>
      </c>
      <c r="AX1390" t="s">
        <v>268</v>
      </c>
      <c r="AY1390" t="s">
        <v>268</v>
      </c>
      <c r="AZ1390" t="s">
        <v>268</v>
      </c>
      <c r="BA1390" t="s">
        <v>268</v>
      </c>
      <c r="BB1390" t="s">
        <v>268</v>
      </c>
      <c r="BC1390" t="s">
        <v>268</v>
      </c>
      <c r="BD1390" t="s">
        <v>268</v>
      </c>
      <c r="BE1390" t="s">
        <v>268</v>
      </c>
      <c r="BF1390" t="s">
        <v>268</v>
      </c>
      <c r="BG1390" t="s">
        <v>268</v>
      </c>
      <c r="BH1390" t="s">
        <v>268</v>
      </c>
      <c r="BI1390" t="s">
        <v>268</v>
      </c>
      <c r="BJ1390" t="s">
        <v>268</v>
      </c>
      <c r="BK1390" t="s">
        <v>268</v>
      </c>
      <c r="BL1390" t="s">
        <v>268</v>
      </c>
      <c r="BM1390" t="s">
        <v>268</v>
      </c>
      <c r="BN1390" t="s">
        <v>268</v>
      </c>
      <c r="BO1390" t="s">
        <v>268</v>
      </c>
      <c r="BP1390" t="s">
        <v>268</v>
      </c>
      <c r="BQ1390" t="s">
        <v>268</v>
      </c>
      <c r="BR1390" t="s">
        <v>268</v>
      </c>
      <c r="BS1390" t="s">
        <v>268</v>
      </c>
      <c r="BT1390" t="s">
        <v>268</v>
      </c>
      <c r="BU1390" t="s">
        <v>268</v>
      </c>
      <c r="BV1390" t="s">
        <v>268</v>
      </c>
      <c r="BW1390" t="s">
        <v>268</v>
      </c>
      <c r="BX1390" t="s">
        <v>268</v>
      </c>
      <c r="BY1390">
        <v>72</v>
      </c>
      <c r="BZ1390">
        <v>72</v>
      </c>
      <c r="CA1390" t="s">
        <v>142</v>
      </c>
      <c r="CB1390" s="356">
        <v>122</v>
      </c>
      <c r="CC1390" t="s">
        <v>876</v>
      </c>
      <c r="CD1390" t="s">
        <v>268</v>
      </c>
      <c r="CE1390" t="s">
        <v>268</v>
      </c>
      <c r="CF1390" s="356">
        <v>2</v>
      </c>
      <c r="CG1390" t="s">
        <v>2132</v>
      </c>
      <c r="CH1390" t="s">
        <v>268</v>
      </c>
      <c r="CI1390" t="s">
        <v>268</v>
      </c>
      <c r="CJ1390" t="s">
        <v>268</v>
      </c>
      <c r="CK1390" t="s">
        <v>268</v>
      </c>
      <c r="CL1390" t="s">
        <v>268</v>
      </c>
      <c r="CM1390" t="s">
        <v>11224</v>
      </c>
      <c r="CN1390">
        <v>92.85</v>
      </c>
      <c r="CO1390">
        <v>-69.64</v>
      </c>
      <c r="CP1390">
        <v>23.21</v>
      </c>
      <c r="CQ1390">
        <v>365</v>
      </c>
      <c r="CR1390" t="s">
        <v>878</v>
      </c>
      <c r="CS1390" t="s">
        <v>11225</v>
      </c>
      <c r="CT1390" t="s">
        <v>11226</v>
      </c>
      <c r="CU1390" t="s">
        <v>11227</v>
      </c>
      <c r="CV1390" t="s">
        <v>268</v>
      </c>
      <c r="CW1390" t="s">
        <v>268</v>
      </c>
      <c r="CX1390" t="s">
        <v>268</v>
      </c>
      <c r="CY1390" t="s">
        <v>268</v>
      </c>
      <c r="CZ1390" t="s">
        <v>268</v>
      </c>
      <c r="DA1390" t="s">
        <v>268</v>
      </c>
      <c r="DB1390" s="429">
        <f t="shared" si="279"/>
        <v>0</v>
      </c>
      <c r="DC1390" s="284">
        <f t="shared" si="280"/>
        <v>0.75</v>
      </c>
      <c r="DD1390" s="284">
        <f t="shared" si="281"/>
        <v>0</v>
      </c>
      <c r="DE1390" s="284">
        <f t="shared" si="282"/>
        <v>0</v>
      </c>
      <c r="DF1390" s="295">
        <f t="shared" si="283"/>
        <v>18</v>
      </c>
      <c r="DG1390" s="284">
        <f t="shared" si="284"/>
        <v>0</v>
      </c>
      <c r="DH1390" s="284">
        <f t="shared" si="285"/>
        <v>0.75</v>
      </c>
      <c r="DI1390" s="284">
        <f t="shared" si="286"/>
        <v>0</v>
      </c>
      <c r="DJ1390" s="284">
        <f t="shared" si="287"/>
        <v>0</v>
      </c>
      <c r="DK1390" s="295">
        <f t="shared" si="288"/>
        <v>0.25</v>
      </c>
      <c r="DL1390" s="297">
        <f t="shared" si="289"/>
        <v>2</v>
      </c>
      <c r="DM1390" s="430">
        <f>IFERROR(IF(CA1390="D",IF(DL1390="A dispo.",DF1390*VLOOKUP('DATI INPUT'!$F$27,TARIFFE_UD,4,FALSE),DF1390*VLOOKUP(DL1390,TARIFFE_UD,4,FALSE)),DF1390*VLOOKUP(CB1390-100,TARIFFE_UND,4,FALSE)),0)</f>
        <v>10.353450513974538</v>
      </c>
      <c r="DN1390" s="430">
        <f>IFERROR(IF(CA1390="D",IF(DL1390="A dispo.",DK1390*VLOOKUP('DATI INPUT'!$F$27,TARIFFE_UD,5,FALSE),DK1390*VLOOKUP(DL1390,TARIFFE_UD,5,FALSE)),DK1390*VLOOKUP(CB1390-100,TARIFFE_UND,5,FALSE)),0)</f>
        <v>12.860932971517709</v>
      </c>
      <c r="DO1390" s="431">
        <f t="shared" si="290"/>
        <v>4.3834854922479849E-3</v>
      </c>
      <c r="DP1390" s="299">
        <f>IFERROR(IF(CA1390="D",IF(DL1390="A dispo.",DF1390*VLOOKUP('DATI INPUT'!$F$27,TARIFFE_UD,2,FALSE),DF1390*VLOOKUP(DL1390,TARIFFE_UD,2,FALSE)),DF1390*VLOOKUP(CB1390-100,TARIFFE_UND,2,FALSE)),0)</f>
        <v>12.935189846786795</v>
      </c>
      <c r="DQ1390" s="299">
        <f>IFERROR(IF(CA1390="D",IF(DL1390="A dispo.",DK1390*VLOOKUP('DATI INPUT'!$F$27,TARIFFE_UD,3,FALSE),DK1390*VLOOKUP(DL1390,TARIFFE_UD,3,FALSE)),DK1390*VLOOKUP(CB1390-100,TARIFFE_UND,3,FALSE)),0)</f>
        <v>11.519455680779611</v>
      </c>
      <c r="DR1390" s="299">
        <f t="shared" si="291"/>
        <v>24.454645527566406</v>
      </c>
    </row>
    <row r="1391" spans="1:122" x14ac:dyDescent="0.25">
      <c r="A1391" t="s">
        <v>10570</v>
      </c>
      <c r="B1391" t="s">
        <v>10571</v>
      </c>
      <c r="C1391" t="s">
        <v>10572</v>
      </c>
      <c r="D1391" t="s">
        <v>10573</v>
      </c>
      <c r="E1391" t="s">
        <v>268</v>
      </c>
      <c r="F1391" t="s">
        <v>156</v>
      </c>
      <c r="G1391" t="s">
        <v>10574</v>
      </c>
      <c r="H1391" t="s">
        <v>6207</v>
      </c>
      <c r="I1391" t="s">
        <v>372</v>
      </c>
      <c r="J1391" t="s">
        <v>156</v>
      </c>
      <c r="K1391" t="s">
        <v>10575</v>
      </c>
      <c r="L1391" t="s">
        <v>984</v>
      </c>
      <c r="M1391" t="s">
        <v>5772</v>
      </c>
      <c r="N1391" t="s">
        <v>984</v>
      </c>
      <c r="O1391" t="s">
        <v>873</v>
      </c>
      <c r="P1391" t="s">
        <v>1830</v>
      </c>
      <c r="Q1391" t="s">
        <v>282</v>
      </c>
      <c r="R1391" t="s">
        <v>268</v>
      </c>
      <c r="S1391" t="s">
        <v>268</v>
      </c>
      <c r="T1391" t="s">
        <v>268</v>
      </c>
      <c r="U1391" t="s">
        <v>268</v>
      </c>
      <c r="V1391" t="s">
        <v>268</v>
      </c>
      <c r="W1391" t="s">
        <v>5772</v>
      </c>
      <c r="X1391" t="s">
        <v>1830</v>
      </c>
      <c r="Y1391" t="s">
        <v>282</v>
      </c>
      <c r="Z1391" t="s">
        <v>268</v>
      </c>
      <c r="AA1391" t="s">
        <v>268</v>
      </c>
      <c r="AB1391" t="s">
        <v>268</v>
      </c>
      <c r="AC1391" t="s">
        <v>268</v>
      </c>
      <c r="AD1391" t="s">
        <v>268</v>
      </c>
      <c r="AE1391" t="s">
        <v>287</v>
      </c>
      <c r="AF1391" t="s">
        <v>1811</v>
      </c>
      <c r="AG1391" t="s">
        <v>875</v>
      </c>
      <c r="AH1391" t="s">
        <v>1831</v>
      </c>
      <c r="AI1391" t="s">
        <v>795</v>
      </c>
      <c r="AJ1391" t="s">
        <v>268</v>
      </c>
      <c r="AK1391" t="s">
        <v>410</v>
      </c>
      <c r="AL1391" t="s">
        <v>268</v>
      </c>
      <c r="AM1391" t="s">
        <v>288</v>
      </c>
      <c r="AN1391" t="s">
        <v>268</v>
      </c>
      <c r="AO1391" t="s">
        <v>268</v>
      </c>
      <c r="AP1391" t="s">
        <v>268</v>
      </c>
      <c r="AQ1391" t="s">
        <v>268</v>
      </c>
      <c r="AR1391" t="s">
        <v>268</v>
      </c>
      <c r="AS1391" t="s">
        <v>268</v>
      </c>
      <c r="AT1391" t="s">
        <v>268</v>
      </c>
      <c r="AU1391" t="s">
        <v>268</v>
      </c>
      <c r="AV1391" t="s">
        <v>268</v>
      </c>
      <c r="AW1391" t="s">
        <v>268</v>
      </c>
      <c r="AX1391" t="s">
        <v>268</v>
      </c>
      <c r="AY1391" t="s">
        <v>268</v>
      </c>
      <c r="AZ1391" t="s">
        <v>268</v>
      </c>
      <c r="BA1391" t="s">
        <v>268</v>
      </c>
      <c r="BB1391" t="s">
        <v>268</v>
      </c>
      <c r="BC1391" t="s">
        <v>268</v>
      </c>
      <c r="BD1391" t="s">
        <v>268</v>
      </c>
      <c r="BE1391" t="s">
        <v>268</v>
      </c>
      <c r="BF1391" t="s">
        <v>268</v>
      </c>
      <c r="BG1391" t="s">
        <v>268</v>
      </c>
      <c r="BH1391" t="s">
        <v>268</v>
      </c>
      <c r="BI1391" t="s">
        <v>268</v>
      </c>
      <c r="BJ1391" t="s">
        <v>268</v>
      </c>
      <c r="BK1391" t="s">
        <v>268</v>
      </c>
      <c r="BL1391" t="s">
        <v>268</v>
      </c>
      <c r="BM1391" t="s">
        <v>268</v>
      </c>
      <c r="BN1391" t="s">
        <v>268</v>
      </c>
      <c r="BO1391" t="s">
        <v>268</v>
      </c>
      <c r="BP1391" t="s">
        <v>268</v>
      </c>
      <c r="BQ1391" t="s">
        <v>268</v>
      </c>
      <c r="BR1391" t="s">
        <v>268</v>
      </c>
      <c r="BS1391" t="s">
        <v>268</v>
      </c>
      <c r="BT1391" t="s">
        <v>268</v>
      </c>
      <c r="BU1391" t="s">
        <v>268</v>
      </c>
      <c r="BV1391" t="s">
        <v>268</v>
      </c>
      <c r="BW1391" t="s">
        <v>268</v>
      </c>
      <c r="BX1391" t="s">
        <v>268</v>
      </c>
      <c r="BY1391">
        <v>96.8</v>
      </c>
      <c r="BZ1391">
        <v>96.8</v>
      </c>
      <c r="CA1391" t="s">
        <v>142</v>
      </c>
      <c r="CB1391" s="356">
        <v>122</v>
      </c>
      <c r="CC1391" t="s">
        <v>876</v>
      </c>
      <c r="CD1391" t="s">
        <v>268</v>
      </c>
      <c r="CE1391" t="s">
        <v>268</v>
      </c>
      <c r="CF1391" s="356">
        <v>2</v>
      </c>
      <c r="CG1391" t="s">
        <v>268</v>
      </c>
      <c r="CH1391" t="s">
        <v>268</v>
      </c>
      <c r="CI1391" t="s">
        <v>268</v>
      </c>
      <c r="CJ1391" t="s">
        <v>268</v>
      </c>
      <c r="CK1391" t="s">
        <v>268</v>
      </c>
      <c r="CL1391" t="s">
        <v>10576</v>
      </c>
      <c r="CM1391" t="s">
        <v>11224</v>
      </c>
      <c r="CN1391">
        <v>107.12</v>
      </c>
      <c r="CO1391" t="s">
        <v>268</v>
      </c>
      <c r="CP1391">
        <v>107.12</v>
      </c>
      <c r="CQ1391">
        <v>365</v>
      </c>
      <c r="CR1391" t="s">
        <v>878</v>
      </c>
      <c r="CS1391" t="s">
        <v>11225</v>
      </c>
      <c r="CT1391" t="s">
        <v>11226</v>
      </c>
      <c r="CU1391" t="s">
        <v>11227</v>
      </c>
      <c r="CV1391" t="s">
        <v>268</v>
      </c>
      <c r="CW1391" t="s">
        <v>268</v>
      </c>
      <c r="CX1391" t="s">
        <v>268</v>
      </c>
      <c r="CY1391" t="s">
        <v>268</v>
      </c>
      <c r="CZ1391" t="s">
        <v>268</v>
      </c>
      <c r="DA1391" t="s">
        <v>268</v>
      </c>
      <c r="DB1391" s="429">
        <f t="shared" si="279"/>
        <v>0</v>
      </c>
      <c r="DC1391" s="284">
        <f t="shared" si="280"/>
        <v>0</v>
      </c>
      <c r="DD1391" s="284">
        <f t="shared" si="281"/>
        <v>0</v>
      </c>
      <c r="DE1391" s="284">
        <f t="shared" si="282"/>
        <v>0</v>
      </c>
      <c r="DF1391" s="295">
        <f t="shared" si="283"/>
        <v>96.8</v>
      </c>
      <c r="DG1391" s="284">
        <f t="shared" si="284"/>
        <v>0</v>
      </c>
      <c r="DH1391" s="284">
        <f t="shared" si="285"/>
        <v>0</v>
      </c>
      <c r="DI1391" s="284">
        <f t="shared" si="286"/>
        <v>0</v>
      </c>
      <c r="DJ1391" s="284">
        <f t="shared" si="287"/>
        <v>0</v>
      </c>
      <c r="DK1391" s="295">
        <f t="shared" si="288"/>
        <v>1</v>
      </c>
      <c r="DL1391" s="297">
        <f t="shared" si="289"/>
        <v>2</v>
      </c>
      <c r="DM1391" s="430">
        <f>IFERROR(IF(CA1391="D",IF(DL1391="A dispo.",DF1391*VLOOKUP('DATI INPUT'!$F$27,TARIFFE_UD,4,FALSE),DF1391*VLOOKUP(DL1391,TARIFFE_UD,4,FALSE)),DF1391*VLOOKUP(CB1391-100,TARIFFE_UND,4,FALSE)),0)</f>
        <v>55.678556097374184</v>
      </c>
      <c r="DN1391" s="430">
        <f>IFERROR(IF(CA1391="D",IF(DL1391="A dispo.",DK1391*VLOOKUP('DATI INPUT'!$F$27,TARIFFE_UD,5,FALSE),DK1391*VLOOKUP(DL1391,TARIFFE_UD,5,FALSE)),DK1391*VLOOKUP(CB1391-100,TARIFFE_UND,5,FALSE)),0)</f>
        <v>51.443731886070836</v>
      </c>
      <c r="DO1391" s="431">
        <f t="shared" si="290"/>
        <v>2.2879834450151293E-3</v>
      </c>
      <c r="DP1391" s="299">
        <f>IFERROR(IF(CA1391="D",IF(DL1391="A dispo.",DF1391*VLOOKUP('DATI INPUT'!$F$27,TARIFFE_UD,2,FALSE),DF1391*VLOOKUP(DL1391,TARIFFE_UD,2,FALSE)),DF1391*VLOOKUP(CB1391-100,TARIFFE_UND,2,FALSE)),0)</f>
        <v>69.562576509386759</v>
      </c>
      <c r="DQ1391" s="299">
        <f>IFERROR(IF(CA1391="D",IF(DL1391="A dispo.",DK1391*VLOOKUP('DATI INPUT'!$F$27,TARIFFE_UD,3,FALSE),DK1391*VLOOKUP(DL1391,TARIFFE_UD,3,FALSE)),DK1391*VLOOKUP(CB1391-100,TARIFFE_UND,3,FALSE)),0)</f>
        <v>46.077822723118445</v>
      </c>
      <c r="DR1391" s="299">
        <f t="shared" si="291"/>
        <v>115.6403992325052</v>
      </c>
    </row>
    <row r="1392" spans="1:122" x14ac:dyDescent="0.25">
      <c r="A1392" t="s">
        <v>10577</v>
      </c>
      <c r="B1392" t="s">
        <v>10571</v>
      </c>
      <c r="C1392" t="s">
        <v>10578</v>
      </c>
      <c r="D1392" t="s">
        <v>10573</v>
      </c>
      <c r="E1392" t="s">
        <v>268</v>
      </c>
      <c r="F1392" t="s">
        <v>156</v>
      </c>
      <c r="G1392" t="s">
        <v>10574</v>
      </c>
      <c r="H1392" t="s">
        <v>6207</v>
      </c>
      <c r="I1392" t="s">
        <v>372</v>
      </c>
      <c r="J1392" t="s">
        <v>156</v>
      </c>
      <c r="K1392" t="s">
        <v>10575</v>
      </c>
      <c r="L1392" t="s">
        <v>984</v>
      </c>
      <c r="M1392" t="s">
        <v>5772</v>
      </c>
      <c r="N1392" t="s">
        <v>984</v>
      </c>
      <c r="O1392" t="s">
        <v>873</v>
      </c>
      <c r="P1392" t="s">
        <v>1830</v>
      </c>
      <c r="Q1392" t="s">
        <v>282</v>
      </c>
      <c r="R1392" t="s">
        <v>268</v>
      </c>
      <c r="S1392" t="s">
        <v>268</v>
      </c>
      <c r="T1392" t="s">
        <v>268</v>
      </c>
      <c r="U1392" t="s">
        <v>268</v>
      </c>
      <c r="V1392" t="s">
        <v>268</v>
      </c>
      <c r="W1392" t="s">
        <v>5772</v>
      </c>
      <c r="X1392" t="s">
        <v>1830</v>
      </c>
      <c r="Y1392" t="s">
        <v>282</v>
      </c>
      <c r="Z1392" t="s">
        <v>268</v>
      </c>
      <c r="AA1392" t="s">
        <v>268</v>
      </c>
      <c r="AB1392" t="s">
        <v>268</v>
      </c>
      <c r="AC1392" t="s">
        <v>268</v>
      </c>
      <c r="AD1392" t="s">
        <v>268</v>
      </c>
      <c r="AE1392" t="s">
        <v>287</v>
      </c>
      <c r="AF1392" t="s">
        <v>1811</v>
      </c>
      <c r="AG1392" t="s">
        <v>875</v>
      </c>
      <c r="AH1392" t="s">
        <v>1831</v>
      </c>
      <c r="AI1392" t="s">
        <v>795</v>
      </c>
      <c r="AJ1392" t="s">
        <v>268</v>
      </c>
      <c r="AK1392" t="s">
        <v>1279</v>
      </c>
      <c r="AL1392" t="s">
        <v>268</v>
      </c>
      <c r="AM1392" t="s">
        <v>411</v>
      </c>
      <c r="AN1392" t="s">
        <v>268</v>
      </c>
      <c r="AO1392" t="s">
        <v>268</v>
      </c>
      <c r="AP1392" t="s">
        <v>268</v>
      </c>
      <c r="AQ1392" t="s">
        <v>268</v>
      </c>
      <c r="AR1392" t="s">
        <v>268</v>
      </c>
      <c r="AS1392" t="s">
        <v>268</v>
      </c>
      <c r="AT1392" t="s">
        <v>268</v>
      </c>
      <c r="AU1392" t="s">
        <v>268</v>
      </c>
      <c r="AV1392" t="s">
        <v>268</v>
      </c>
      <c r="AW1392" t="s">
        <v>268</v>
      </c>
      <c r="AX1392" t="s">
        <v>268</v>
      </c>
      <c r="AY1392" t="s">
        <v>268</v>
      </c>
      <c r="AZ1392" t="s">
        <v>268</v>
      </c>
      <c r="BA1392" t="s">
        <v>268</v>
      </c>
      <c r="BB1392" t="s">
        <v>268</v>
      </c>
      <c r="BC1392" t="s">
        <v>268</v>
      </c>
      <c r="BD1392" t="s">
        <v>268</v>
      </c>
      <c r="BE1392" t="s">
        <v>268</v>
      </c>
      <c r="BF1392" t="s">
        <v>268</v>
      </c>
      <c r="BG1392" t="s">
        <v>268</v>
      </c>
      <c r="BH1392" t="s">
        <v>268</v>
      </c>
      <c r="BI1392" t="s">
        <v>268</v>
      </c>
      <c r="BJ1392" t="s">
        <v>268</v>
      </c>
      <c r="BK1392" t="s">
        <v>268</v>
      </c>
      <c r="BL1392" t="s">
        <v>268</v>
      </c>
      <c r="BM1392" t="s">
        <v>268</v>
      </c>
      <c r="BN1392" t="s">
        <v>268</v>
      </c>
      <c r="BO1392" t="s">
        <v>268</v>
      </c>
      <c r="BP1392" t="s">
        <v>268</v>
      </c>
      <c r="BQ1392" t="s">
        <v>268</v>
      </c>
      <c r="BR1392" t="s">
        <v>268</v>
      </c>
      <c r="BS1392" t="s">
        <v>268</v>
      </c>
      <c r="BT1392" t="s">
        <v>268</v>
      </c>
      <c r="BU1392" t="s">
        <v>268</v>
      </c>
      <c r="BV1392" t="s">
        <v>268</v>
      </c>
      <c r="BW1392" t="s">
        <v>268</v>
      </c>
      <c r="BX1392" t="s">
        <v>268</v>
      </c>
      <c r="BY1392">
        <v>34</v>
      </c>
      <c r="BZ1392">
        <v>34</v>
      </c>
      <c r="CA1392" t="s">
        <v>142</v>
      </c>
      <c r="CB1392" s="356">
        <v>123</v>
      </c>
      <c r="CC1392" t="s">
        <v>1817</v>
      </c>
      <c r="CD1392" t="s">
        <v>268</v>
      </c>
      <c r="CE1392" t="s">
        <v>268</v>
      </c>
      <c r="CF1392" s="356">
        <v>2</v>
      </c>
      <c r="CG1392" t="s">
        <v>268</v>
      </c>
      <c r="CH1392" t="s">
        <v>268</v>
      </c>
      <c r="CI1392" t="s">
        <v>268</v>
      </c>
      <c r="CJ1392" t="s">
        <v>268</v>
      </c>
      <c r="CK1392" t="s">
        <v>268</v>
      </c>
      <c r="CL1392" t="s">
        <v>10576</v>
      </c>
      <c r="CM1392" t="s">
        <v>11224</v>
      </c>
      <c r="CN1392">
        <v>19.559999999999999</v>
      </c>
      <c r="CO1392" t="s">
        <v>268</v>
      </c>
      <c r="CP1392">
        <v>19.559999999999999</v>
      </c>
      <c r="CQ1392">
        <v>365</v>
      </c>
      <c r="CR1392" t="s">
        <v>878</v>
      </c>
      <c r="CS1392" t="s">
        <v>11225</v>
      </c>
      <c r="CT1392" t="s">
        <v>11226</v>
      </c>
      <c r="CU1392" t="s">
        <v>11227</v>
      </c>
      <c r="CV1392" t="s">
        <v>268</v>
      </c>
      <c r="CW1392" t="s">
        <v>268</v>
      </c>
      <c r="CX1392" t="s">
        <v>268</v>
      </c>
      <c r="CY1392" t="s">
        <v>268</v>
      </c>
      <c r="CZ1392" t="s">
        <v>268</v>
      </c>
      <c r="DA1392" t="s">
        <v>268</v>
      </c>
      <c r="DB1392" s="429">
        <f t="shared" si="279"/>
        <v>0</v>
      </c>
      <c r="DC1392" s="284">
        <f t="shared" si="280"/>
        <v>0</v>
      </c>
      <c r="DD1392" s="284">
        <f t="shared" si="281"/>
        <v>0</v>
      </c>
      <c r="DE1392" s="284">
        <f t="shared" si="282"/>
        <v>0</v>
      </c>
      <c r="DF1392" s="295">
        <f t="shared" si="283"/>
        <v>34</v>
      </c>
      <c r="DG1392" s="284">
        <f t="shared" si="284"/>
        <v>1</v>
      </c>
      <c r="DH1392" s="284">
        <f t="shared" si="285"/>
        <v>0</v>
      </c>
      <c r="DI1392" s="284">
        <f t="shared" si="286"/>
        <v>0</v>
      </c>
      <c r="DJ1392" s="284">
        <f t="shared" si="287"/>
        <v>0</v>
      </c>
      <c r="DK1392" s="295">
        <f t="shared" si="288"/>
        <v>0</v>
      </c>
      <c r="DL1392" s="297">
        <f t="shared" si="289"/>
        <v>2</v>
      </c>
      <c r="DM1392" s="430">
        <f>IFERROR(IF(CA1392="D",IF(DL1392="A dispo.",DF1392*VLOOKUP('DATI INPUT'!$F$27,TARIFFE_UD,4,FALSE),DF1392*VLOOKUP(DL1392,TARIFFE_UD,4,FALSE)),DF1392*VLOOKUP(CB1392-100,TARIFFE_UND,4,FALSE)),0)</f>
        <v>19.556517637507461</v>
      </c>
      <c r="DN1392" s="430">
        <f>IFERROR(IF(CA1392="D",IF(DL1392="A dispo.",DK1392*VLOOKUP('DATI INPUT'!$F$27,TARIFFE_UD,5,FALSE),DK1392*VLOOKUP(DL1392,TARIFFE_UD,5,FALSE)),DK1392*VLOOKUP(CB1392-100,TARIFFE_UND,5,FALSE)),0)</f>
        <v>0</v>
      </c>
      <c r="DO1392" s="431">
        <f t="shared" si="290"/>
        <v>-3.4823624925373053E-3</v>
      </c>
      <c r="DP1392" s="299">
        <f>IFERROR(IF(CA1392="D",IF(DL1392="A dispo.",DF1392*VLOOKUP('DATI INPUT'!$F$27,TARIFFE_UD,2,FALSE),DF1392*VLOOKUP(DL1392,TARIFFE_UD,2,FALSE)),DF1392*VLOOKUP(CB1392-100,TARIFFE_UND,2,FALSE)),0)</f>
        <v>24.433136377263946</v>
      </c>
      <c r="DQ1392" s="299">
        <f>IFERROR(IF(CA1392="D",IF(DL1392="A dispo.",DK1392*VLOOKUP('DATI INPUT'!$F$27,TARIFFE_UD,3,FALSE),DK1392*VLOOKUP(DL1392,TARIFFE_UD,3,FALSE)),DK1392*VLOOKUP(CB1392-100,TARIFFE_UND,3,FALSE)),0)</f>
        <v>0</v>
      </c>
      <c r="DR1392" s="299">
        <f t="shared" si="291"/>
        <v>24.433136377263946</v>
      </c>
    </row>
    <row r="1393" spans="1:122" x14ac:dyDescent="0.25">
      <c r="A1393" t="s">
        <v>10579</v>
      </c>
      <c r="B1393" t="s">
        <v>10580</v>
      </c>
      <c r="C1393" t="s">
        <v>10581</v>
      </c>
      <c r="D1393" t="s">
        <v>10582</v>
      </c>
      <c r="E1393" t="s">
        <v>268</v>
      </c>
      <c r="F1393" t="s">
        <v>156</v>
      </c>
      <c r="G1393" t="s">
        <v>10583</v>
      </c>
      <c r="H1393" t="s">
        <v>1137</v>
      </c>
      <c r="I1393" t="s">
        <v>10584</v>
      </c>
      <c r="J1393" t="s">
        <v>156</v>
      </c>
      <c r="K1393" t="s">
        <v>10585</v>
      </c>
      <c r="L1393" t="s">
        <v>984</v>
      </c>
      <c r="M1393" t="s">
        <v>4588</v>
      </c>
      <c r="N1393" t="s">
        <v>984</v>
      </c>
      <c r="O1393" t="s">
        <v>873</v>
      </c>
      <c r="P1393" t="s">
        <v>1934</v>
      </c>
      <c r="Q1393" t="s">
        <v>386</v>
      </c>
      <c r="R1393" t="s">
        <v>268</v>
      </c>
      <c r="S1393" t="s">
        <v>268</v>
      </c>
      <c r="T1393" t="s">
        <v>268</v>
      </c>
      <c r="U1393" t="s">
        <v>268</v>
      </c>
      <c r="V1393" t="s">
        <v>268</v>
      </c>
      <c r="W1393" t="s">
        <v>8531</v>
      </c>
      <c r="X1393" t="s">
        <v>1847</v>
      </c>
      <c r="Y1393" t="s">
        <v>656</v>
      </c>
      <c r="Z1393" t="s">
        <v>268</v>
      </c>
      <c r="AA1393" t="s">
        <v>268</v>
      </c>
      <c r="AB1393" t="s">
        <v>268</v>
      </c>
      <c r="AC1393" t="s">
        <v>268</v>
      </c>
      <c r="AD1393" t="s">
        <v>268</v>
      </c>
      <c r="AE1393" t="s">
        <v>287</v>
      </c>
      <c r="AF1393" t="s">
        <v>1811</v>
      </c>
      <c r="AG1393" t="s">
        <v>875</v>
      </c>
      <c r="AH1393" t="s">
        <v>1848</v>
      </c>
      <c r="AI1393" t="s">
        <v>1024</v>
      </c>
      <c r="AJ1393" t="s">
        <v>268</v>
      </c>
      <c r="AK1393" t="s">
        <v>366</v>
      </c>
      <c r="AL1393" t="s">
        <v>268</v>
      </c>
      <c r="AM1393" t="s">
        <v>288</v>
      </c>
      <c r="AN1393" t="s">
        <v>268</v>
      </c>
      <c r="AO1393" t="s">
        <v>268</v>
      </c>
      <c r="AP1393" t="s">
        <v>268</v>
      </c>
      <c r="AQ1393" t="s">
        <v>268</v>
      </c>
      <c r="AR1393" t="s">
        <v>268</v>
      </c>
      <c r="AS1393" t="s">
        <v>268</v>
      </c>
      <c r="AT1393" t="s">
        <v>268</v>
      </c>
      <c r="AU1393" t="s">
        <v>268</v>
      </c>
      <c r="AV1393" t="s">
        <v>268</v>
      </c>
      <c r="AW1393" t="s">
        <v>268</v>
      </c>
      <c r="AX1393" t="s">
        <v>268</v>
      </c>
      <c r="AY1393" t="s">
        <v>268</v>
      </c>
      <c r="AZ1393" t="s">
        <v>268</v>
      </c>
      <c r="BA1393" t="s">
        <v>268</v>
      </c>
      <c r="BB1393" t="s">
        <v>268</v>
      </c>
      <c r="BC1393" t="s">
        <v>268</v>
      </c>
      <c r="BD1393" t="s">
        <v>268</v>
      </c>
      <c r="BE1393" t="s">
        <v>268</v>
      </c>
      <c r="BF1393" t="s">
        <v>268</v>
      </c>
      <c r="BG1393" t="s">
        <v>268</v>
      </c>
      <c r="BH1393" t="s">
        <v>268</v>
      </c>
      <c r="BI1393" t="s">
        <v>268</v>
      </c>
      <c r="BJ1393" t="s">
        <v>268</v>
      </c>
      <c r="BK1393" t="s">
        <v>268</v>
      </c>
      <c r="BL1393" t="s">
        <v>268</v>
      </c>
      <c r="BM1393" t="s">
        <v>268</v>
      </c>
      <c r="BN1393" t="s">
        <v>268</v>
      </c>
      <c r="BO1393" t="s">
        <v>268</v>
      </c>
      <c r="BP1393" t="s">
        <v>268</v>
      </c>
      <c r="BQ1393" t="s">
        <v>268</v>
      </c>
      <c r="BR1393" t="s">
        <v>268</v>
      </c>
      <c r="BS1393" t="s">
        <v>268</v>
      </c>
      <c r="BT1393" t="s">
        <v>268</v>
      </c>
      <c r="BU1393" t="s">
        <v>268</v>
      </c>
      <c r="BV1393" t="s">
        <v>268</v>
      </c>
      <c r="BW1393" t="s">
        <v>268</v>
      </c>
      <c r="BX1393" t="s">
        <v>268</v>
      </c>
      <c r="BY1393" s="432">
        <v>0</v>
      </c>
      <c r="BZ1393">
        <v>45</v>
      </c>
      <c r="CA1393" s="432" t="s">
        <v>142</v>
      </c>
      <c r="CB1393" t="s">
        <v>268</v>
      </c>
      <c r="CC1393" t="s">
        <v>268</v>
      </c>
      <c r="CD1393" t="s">
        <v>268</v>
      </c>
      <c r="CE1393" t="s">
        <v>268</v>
      </c>
      <c r="CF1393" t="s">
        <v>268</v>
      </c>
      <c r="CG1393" t="s">
        <v>268</v>
      </c>
      <c r="CH1393" t="s">
        <v>268</v>
      </c>
      <c r="CI1393" t="s">
        <v>268</v>
      </c>
      <c r="CJ1393" t="s">
        <v>268</v>
      </c>
      <c r="CK1393" t="s">
        <v>268</v>
      </c>
      <c r="CL1393" t="s">
        <v>10586</v>
      </c>
      <c r="CM1393" t="s">
        <v>11224</v>
      </c>
      <c r="CN1393" t="s">
        <v>268</v>
      </c>
      <c r="CO1393" t="s">
        <v>268</v>
      </c>
      <c r="CP1393" s="432">
        <v>0</v>
      </c>
      <c r="CQ1393" s="432">
        <v>0</v>
      </c>
      <c r="CR1393" t="s">
        <v>268</v>
      </c>
      <c r="CS1393" t="s">
        <v>268</v>
      </c>
      <c r="CT1393" t="s">
        <v>11226</v>
      </c>
      <c r="CU1393" t="s">
        <v>11227</v>
      </c>
      <c r="CV1393" t="s">
        <v>268</v>
      </c>
      <c r="CW1393" t="s">
        <v>268</v>
      </c>
      <c r="CX1393" t="s">
        <v>268</v>
      </c>
      <c r="CY1393" t="s">
        <v>268</v>
      </c>
      <c r="CZ1393" t="s">
        <v>268</v>
      </c>
      <c r="DA1393" t="s">
        <v>268</v>
      </c>
      <c r="DB1393" s="429">
        <f t="shared" si="279"/>
        <v>0</v>
      </c>
      <c r="DC1393" s="284">
        <f t="shared" si="280"/>
        <v>0</v>
      </c>
      <c r="DD1393" s="284">
        <f t="shared" si="281"/>
        <v>0</v>
      </c>
      <c r="DE1393" s="284">
        <f t="shared" si="282"/>
        <v>0</v>
      </c>
      <c r="DF1393" s="295">
        <f t="shared" si="283"/>
        <v>0</v>
      </c>
      <c r="DG1393" s="284">
        <f t="shared" si="284"/>
        <v>0</v>
      </c>
      <c r="DH1393" s="284">
        <f t="shared" si="285"/>
        <v>0</v>
      </c>
      <c r="DI1393" s="284">
        <f t="shared" si="286"/>
        <v>0</v>
      </c>
      <c r="DJ1393" s="284">
        <f t="shared" si="287"/>
        <v>0</v>
      </c>
      <c r="DK1393" s="295">
        <f t="shared" si="288"/>
        <v>0</v>
      </c>
      <c r="DL1393" s="297" t="str">
        <f t="shared" si="289"/>
        <v>A dispo.</v>
      </c>
      <c r="DM1393" s="430">
        <f>IFERROR(IF(CA1393="D",IF(DL1393="A dispo.",DF1393*VLOOKUP('DATI INPUT'!$F$27,TARIFFE_UD,4,FALSE),DF1393*VLOOKUP(DL1393,TARIFFE_UD,4,FALSE)),DF1393*VLOOKUP(CB1393-100,TARIFFE_UND,4,FALSE)),0)</f>
        <v>0</v>
      </c>
      <c r="DN1393" s="430">
        <f>IFERROR(IF(CA1393="D",IF(DL1393="A dispo.",DK1393*VLOOKUP('DATI INPUT'!$F$27,TARIFFE_UD,5,FALSE),DK1393*VLOOKUP(DL1393,TARIFFE_UD,5,FALSE)),DK1393*VLOOKUP(CB1393-100,TARIFFE_UND,5,FALSE)),0)</f>
        <v>0</v>
      </c>
      <c r="DO1393" s="431">
        <f t="shared" si="290"/>
        <v>0</v>
      </c>
      <c r="DP1393" s="299">
        <f>IFERROR(IF(CA1393="D",IF(DL1393="A dispo.",DF1393*VLOOKUP('DATI INPUT'!$F$27,TARIFFE_UD,2,FALSE),DF1393*VLOOKUP(DL1393,TARIFFE_UD,2,FALSE)),DF1393*VLOOKUP(CB1393-100,TARIFFE_UND,2,FALSE)),0)</f>
        <v>0</v>
      </c>
      <c r="DQ1393" s="299">
        <f>IFERROR(IF(CA1393="D",IF(DL1393="A dispo.",DK1393*VLOOKUP('DATI INPUT'!$F$27,TARIFFE_UD,3,FALSE),DK1393*VLOOKUP(DL1393,TARIFFE_UD,3,FALSE)),DK1393*VLOOKUP(CB1393-100,TARIFFE_UND,3,FALSE)),0)</f>
        <v>0</v>
      </c>
      <c r="DR1393" s="299">
        <f t="shared" si="291"/>
        <v>0</v>
      </c>
    </row>
    <row r="1394" spans="1:122" x14ac:dyDescent="0.25">
      <c r="A1394" t="s">
        <v>10897</v>
      </c>
      <c r="B1394" t="s">
        <v>10587</v>
      </c>
      <c r="C1394" t="s">
        <v>10588</v>
      </c>
      <c r="D1394" t="s">
        <v>10589</v>
      </c>
      <c r="E1394" t="s">
        <v>268</v>
      </c>
      <c r="F1394" t="s">
        <v>156</v>
      </c>
      <c r="G1394" t="s">
        <v>10590</v>
      </c>
      <c r="H1394" t="s">
        <v>1749</v>
      </c>
      <c r="I1394" t="s">
        <v>10591</v>
      </c>
      <c r="J1394" t="s">
        <v>274</v>
      </c>
      <c r="K1394" t="s">
        <v>10592</v>
      </c>
      <c r="L1394" t="s">
        <v>871</v>
      </c>
      <c r="M1394" t="s">
        <v>10593</v>
      </c>
      <c r="N1394" t="s">
        <v>879</v>
      </c>
      <c r="O1394" t="s">
        <v>998</v>
      </c>
      <c r="P1394" t="s">
        <v>268</v>
      </c>
      <c r="Q1394" t="s">
        <v>268</v>
      </c>
      <c r="R1394" t="s">
        <v>268</v>
      </c>
      <c r="S1394" t="s">
        <v>268</v>
      </c>
      <c r="T1394" t="s">
        <v>268</v>
      </c>
      <c r="U1394" t="s">
        <v>268</v>
      </c>
      <c r="V1394" t="s">
        <v>268</v>
      </c>
      <c r="W1394" t="s">
        <v>3191</v>
      </c>
      <c r="X1394" t="s">
        <v>1046</v>
      </c>
      <c r="Y1394" t="s">
        <v>285</v>
      </c>
      <c r="Z1394" t="s">
        <v>268</v>
      </c>
      <c r="AA1394" t="s">
        <v>268</v>
      </c>
      <c r="AB1394" t="s">
        <v>268</v>
      </c>
      <c r="AC1394" t="s">
        <v>268</v>
      </c>
      <c r="AD1394" t="s">
        <v>268</v>
      </c>
      <c r="AE1394" t="s">
        <v>287</v>
      </c>
      <c r="AF1394" t="s">
        <v>1811</v>
      </c>
      <c r="AG1394" t="s">
        <v>875</v>
      </c>
      <c r="AH1394" t="s">
        <v>1812</v>
      </c>
      <c r="AI1394" t="s">
        <v>752</v>
      </c>
      <c r="AJ1394" t="s">
        <v>268</v>
      </c>
      <c r="AK1394" t="s">
        <v>377</v>
      </c>
      <c r="AL1394" t="s">
        <v>268</v>
      </c>
      <c r="AM1394" t="s">
        <v>268</v>
      </c>
      <c r="AN1394" t="s">
        <v>268</v>
      </c>
      <c r="AO1394" t="s">
        <v>268</v>
      </c>
      <c r="AP1394" t="s">
        <v>268</v>
      </c>
      <c r="AQ1394" t="s">
        <v>268</v>
      </c>
      <c r="AR1394" t="s">
        <v>268</v>
      </c>
      <c r="AS1394" t="s">
        <v>268</v>
      </c>
      <c r="AT1394" t="s">
        <v>268</v>
      </c>
      <c r="AU1394" t="s">
        <v>268</v>
      </c>
      <c r="AV1394" t="s">
        <v>268</v>
      </c>
      <c r="AW1394" t="s">
        <v>268</v>
      </c>
      <c r="AX1394" t="s">
        <v>268</v>
      </c>
      <c r="AY1394" t="s">
        <v>268</v>
      </c>
      <c r="AZ1394" t="s">
        <v>268</v>
      </c>
      <c r="BA1394" t="s">
        <v>268</v>
      </c>
      <c r="BB1394" t="s">
        <v>268</v>
      </c>
      <c r="BC1394" t="s">
        <v>268</v>
      </c>
      <c r="BD1394" t="s">
        <v>268</v>
      </c>
      <c r="BE1394" t="s">
        <v>268</v>
      </c>
      <c r="BF1394" t="s">
        <v>268</v>
      </c>
      <c r="BG1394" t="s">
        <v>268</v>
      </c>
      <c r="BH1394" t="s">
        <v>268</v>
      </c>
      <c r="BI1394" t="s">
        <v>268</v>
      </c>
      <c r="BJ1394" t="s">
        <v>268</v>
      </c>
      <c r="BK1394" t="s">
        <v>268</v>
      </c>
      <c r="BL1394" t="s">
        <v>268</v>
      </c>
      <c r="BM1394" t="s">
        <v>268</v>
      </c>
      <c r="BN1394" t="s">
        <v>268</v>
      </c>
      <c r="BO1394" t="s">
        <v>268</v>
      </c>
      <c r="BP1394" t="s">
        <v>268</v>
      </c>
      <c r="BQ1394" t="s">
        <v>268</v>
      </c>
      <c r="BR1394" t="s">
        <v>268</v>
      </c>
      <c r="BS1394" t="s">
        <v>268</v>
      </c>
      <c r="BT1394" t="s">
        <v>268</v>
      </c>
      <c r="BU1394" t="s">
        <v>268</v>
      </c>
      <c r="BV1394" t="s">
        <v>268</v>
      </c>
      <c r="BW1394" t="s">
        <v>268</v>
      </c>
      <c r="BX1394" t="s">
        <v>268</v>
      </c>
      <c r="BY1394" s="432">
        <v>0</v>
      </c>
      <c r="BZ1394">
        <v>110</v>
      </c>
      <c r="CA1394" s="432" t="s">
        <v>142</v>
      </c>
      <c r="CB1394" t="s">
        <v>268</v>
      </c>
      <c r="CC1394" t="s">
        <v>268</v>
      </c>
      <c r="CD1394" t="s">
        <v>268</v>
      </c>
      <c r="CE1394" t="s">
        <v>268</v>
      </c>
      <c r="CF1394" t="s">
        <v>268</v>
      </c>
      <c r="CG1394" t="s">
        <v>268</v>
      </c>
      <c r="CH1394" t="s">
        <v>268</v>
      </c>
      <c r="CI1394" t="s">
        <v>268</v>
      </c>
      <c r="CJ1394" t="s">
        <v>268</v>
      </c>
      <c r="CK1394" t="s">
        <v>268</v>
      </c>
      <c r="CL1394" t="s">
        <v>10594</v>
      </c>
      <c r="CM1394" t="s">
        <v>11224</v>
      </c>
      <c r="CN1394" t="s">
        <v>268</v>
      </c>
      <c r="CO1394" t="s">
        <v>268</v>
      </c>
      <c r="CP1394" s="432">
        <v>0</v>
      </c>
      <c r="CQ1394" s="432">
        <v>0</v>
      </c>
      <c r="CR1394" t="s">
        <v>268</v>
      </c>
      <c r="CS1394" t="s">
        <v>268</v>
      </c>
      <c r="CT1394" t="s">
        <v>11226</v>
      </c>
      <c r="CU1394" t="s">
        <v>11227</v>
      </c>
      <c r="CV1394" t="s">
        <v>268</v>
      </c>
      <c r="CW1394" t="s">
        <v>268</v>
      </c>
      <c r="CX1394" t="s">
        <v>268</v>
      </c>
      <c r="CY1394" t="s">
        <v>268</v>
      </c>
      <c r="CZ1394" t="s">
        <v>268</v>
      </c>
      <c r="DA1394" t="s">
        <v>268</v>
      </c>
      <c r="DB1394" s="429">
        <f t="shared" si="279"/>
        <v>0</v>
      </c>
      <c r="DC1394" s="284">
        <f t="shared" si="280"/>
        <v>0</v>
      </c>
      <c r="DD1394" s="284">
        <f t="shared" si="281"/>
        <v>0</v>
      </c>
      <c r="DE1394" s="284">
        <f t="shared" si="282"/>
        <v>0</v>
      </c>
      <c r="DF1394" s="295">
        <f t="shared" si="283"/>
        <v>0</v>
      </c>
      <c r="DG1394" s="284">
        <f t="shared" si="284"/>
        <v>0</v>
      </c>
      <c r="DH1394" s="284">
        <f t="shared" si="285"/>
        <v>0</v>
      </c>
      <c r="DI1394" s="284">
        <f t="shared" si="286"/>
        <v>0</v>
      </c>
      <c r="DJ1394" s="284">
        <f t="shared" si="287"/>
        <v>0</v>
      </c>
      <c r="DK1394" s="295">
        <f t="shared" si="288"/>
        <v>0</v>
      </c>
      <c r="DL1394" s="297" t="str">
        <f t="shared" si="289"/>
        <v>A dispo.</v>
      </c>
      <c r="DM1394" s="430">
        <f>IFERROR(IF(CA1394="D",IF(DL1394="A dispo.",DF1394*VLOOKUP('DATI INPUT'!$F$27,TARIFFE_UD,4,FALSE),DF1394*VLOOKUP(DL1394,TARIFFE_UD,4,FALSE)),DF1394*VLOOKUP(CB1394-100,TARIFFE_UND,4,FALSE)),0)</f>
        <v>0</v>
      </c>
      <c r="DN1394" s="430">
        <f>IFERROR(IF(CA1394="D",IF(DL1394="A dispo.",DK1394*VLOOKUP('DATI INPUT'!$F$27,TARIFFE_UD,5,FALSE),DK1394*VLOOKUP(DL1394,TARIFFE_UD,5,FALSE)),DK1394*VLOOKUP(CB1394-100,TARIFFE_UND,5,FALSE)),0)</f>
        <v>0</v>
      </c>
      <c r="DO1394" s="431">
        <f t="shared" si="290"/>
        <v>0</v>
      </c>
      <c r="DP1394" s="299">
        <f>IFERROR(IF(CA1394="D",IF(DL1394="A dispo.",DF1394*VLOOKUP('DATI INPUT'!$F$27,TARIFFE_UD,2,FALSE),DF1394*VLOOKUP(DL1394,TARIFFE_UD,2,FALSE)),DF1394*VLOOKUP(CB1394-100,TARIFFE_UND,2,FALSE)),0)</f>
        <v>0</v>
      </c>
      <c r="DQ1394" s="299">
        <f>IFERROR(IF(CA1394="D",IF(DL1394="A dispo.",DK1394*VLOOKUP('DATI INPUT'!$F$27,TARIFFE_UD,3,FALSE),DK1394*VLOOKUP(DL1394,TARIFFE_UD,3,FALSE)),DK1394*VLOOKUP(CB1394-100,TARIFFE_UND,3,FALSE)),0)</f>
        <v>0</v>
      </c>
      <c r="DR1394" s="299">
        <f t="shared" si="291"/>
        <v>0</v>
      </c>
    </row>
    <row r="1395" spans="1:122" x14ac:dyDescent="0.25">
      <c r="A1395" t="s">
        <v>10595</v>
      </c>
      <c r="B1395" t="s">
        <v>10596</v>
      </c>
      <c r="C1395" t="s">
        <v>10597</v>
      </c>
      <c r="D1395" t="s">
        <v>10598</v>
      </c>
      <c r="E1395" t="s">
        <v>268</v>
      </c>
      <c r="F1395" t="s">
        <v>156</v>
      </c>
      <c r="G1395" t="s">
        <v>10599</v>
      </c>
      <c r="H1395" t="s">
        <v>1137</v>
      </c>
      <c r="I1395" t="s">
        <v>10600</v>
      </c>
      <c r="J1395" t="s">
        <v>274</v>
      </c>
      <c r="K1395" t="s">
        <v>10601</v>
      </c>
      <c r="L1395" t="s">
        <v>984</v>
      </c>
      <c r="M1395" t="s">
        <v>10602</v>
      </c>
      <c r="N1395" t="s">
        <v>1738</v>
      </c>
      <c r="O1395" t="s">
        <v>1739</v>
      </c>
      <c r="P1395" t="s">
        <v>10603</v>
      </c>
      <c r="Q1395" t="s">
        <v>315</v>
      </c>
      <c r="R1395" t="s">
        <v>268</v>
      </c>
      <c r="S1395" t="s">
        <v>268</v>
      </c>
      <c r="T1395" t="s">
        <v>268</v>
      </c>
      <c r="U1395" t="s">
        <v>268</v>
      </c>
      <c r="V1395" t="s">
        <v>268</v>
      </c>
      <c r="W1395" t="s">
        <v>2314</v>
      </c>
      <c r="X1395" t="s">
        <v>1310</v>
      </c>
      <c r="Y1395" t="s">
        <v>462</v>
      </c>
      <c r="Z1395" t="s">
        <v>268</v>
      </c>
      <c r="AA1395" t="s">
        <v>268</v>
      </c>
      <c r="AB1395" t="s">
        <v>268</v>
      </c>
      <c r="AC1395" t="s">
        <v>268</v>
      </c>
      <c r="AD1395" t="s">
        <v>268</v>
      </c>
      <c r="AE1395" t="s">
        <v>287</v>
      </c>
      <c r="AF1395" t="s">
        <v>1811</v>
      </c>
      <c r="AG1395" t="s">
        <v>875</v>
      </c>
      <c r="AH1395" t="s">
        <v>1812</v>
      </c>
      <c r="AI1395" t="s">
        <v>1233</v>
      </c>
      <c r="AJ1395" t="s">
        <v>268</v>
      </c>
      <c r="AK1395" t="s">
        <v>354</v>
      </c>
      <c r="AL1395" t="s">
        <v>268</v>
      </c>
      <c r="AM1395" t="s">
        <v>288</v>
      </c>
      <c r="AN1395" t="s">
        <v>268</v>
      </c>
      <c r="AO1395" t="s">
        <v>268</v>
      </c>
      <c r="AP1395" t="s">
        <v>268</v>
      </c>
      <c r="AQ1395" t="s">
        <v>268</v>
      </c>
      <c r="AR1395" t="s">
        <v>268</v>
      </c>
      <c r="AS1395" t="s">
        <v>268</v>
      </c>
      <c r="AT1395" t="s">
        <v>268</v>
      </c>
      <c r="AU1395" t="s">
        <v>268</v>
      </c>
      <c r="AV1395" t="s">
        <v>268</v>
      </c>
      <c r="AW1395" t="s">
        <v>268</v>
      </c>
      <c r="AX1395" t="s">
        <v>268</v>
      </c>
      <c r="AY1395" t="s">
        <v>268</v>
      </c>
      <c r="AZ1395" t="s">
        <v>268</v>
      </c>
      <c r="BA1395" t="s">
        <v>268</v>
      </c>
      <c r="BB1395" t="s">
        <v>268</v>
      </c>
      <c r="BC1395" t="s">
        <v>268</v>
      </c>
      <c r="BD1395" t="s">
        <v>268</v>
      </c>
      <c r="BE1395" t="s">
        <v>268</v>
      </c>
      <c r="BF1395" t="s">
        <v>268</v>
      </c>
      <c r="BG1395" t="s">
        <v>268</v>
      </c>
      <c r="BH1395" t="s">
        <v>268</v>
      </c>
      <c r="BI1395" t="s">
        <v>268</v>
      </c>
      <c r="BJ1395" t="s">
        <v>268</v>
      </c>
      <c r="BK1395" t="s">
        <v>268</v>
      </c>
      <c r="BL1395" t="s">
        <v>268</v>
      </c>
      <c r="BM1395" t="s">
        <v>268</v>
      </c>
      <c r="BN1395" t="s">
        <v>268</v>
      </c>
      <c r="BO1395" t="s">
        <v>268</v>
      </c>
      <c r="BP1395" t="s">
        <v>268</v>
      </c>
      <c r="BQ1395" t="s">
        <v>268</v>
      </c>
      <c r="BR1395" t="s">
        <v>268</v>
      </c>
      <c r="BS1395" t="s">
        <v>268</v>
      </c>
      <c r="BT1395" t="s">
        <v>268</v>
      </c>
      <c r="BU1395" t="s">
        <v>268</v>
      </c>
      <c r="BV1395" t="s">
        <v>268</v>
      </c>
      <c r="BW1395" t="s">
        <v>268</v>
      </c>
      <c r="BX1395" t="s">
        <v>268</v>
      </c>
      <c r="BY1395">
        <v>112</v>
      </c>
      <c r="BZ1395">
        <v>112</v>
      </c>
      <c r="CA1395" t="s">
        <v>142</v>
      </c>
      <c r="CB1395" s="356">
        <v>122</v>
      </c>
      <c r="CC1395" t="s">
        <v>876</v>
      </c>
      <c r="CD1395" t="s">
        <v>268</v>
      </c>
      <c r="CE1395" t="s">
        <v>268</v>
      </c>
      <c r="CF1395" t="s">
        <v>268</v>
      </c>
      <c r="CG1395" t="s">
        <v>268</v>
      </c>
      <c r="CH1395" t="s">
        <v>268</v>
      </c>
      <c r="CI1395" t="s">
        <v>268</v>
      </c>
      <c r="CJ1395" t="s">
        <v>268</v>
      </c>
      <c r="CK1395" t="s">
        <v>268</v>
      </c>
      <c r="CL1395" t="s">
        <v>268</v>
      </c>
      <c r="CM1395" t="s">
        <v>11224</v>
      </c>
      <c r="CN1395">
        <v>138.38999999999999</v>
      </c>
      <c r="CO1395" t="s">
        <v>268</v>
      </c>
      <c r="CP1395">
        <v>138.38999999999999</v>
      </c>
      <c r="CQ1395">
        <v>365</v>
      </c>
      <c r="CR1395" t="s">
        <v>878</v>
      </c>
      <c r="CS1395" t="s">
        <v>11225</v>
      </c>
      <c r="CT1395" t="s">
        <v>11226</v>
      </c>
      <c r="CU1395" t="s">
        <v>11227</v>
      </c>
      <c r="CV1395" t="s">
        <v>268</v>
      </c>
      <c r="CW1395" t="s">
        <v>268</v>
      </c>
      <c r="CX1395" t="s">
        <v>268</v>
      </c>
      <c r="CY1395" t="s">
        <v>268</v>
      </c>
      <c r="CZ1395" t="s">
        <v>268</v>
      </c>
      <c r="DA1395" t="s">
        <v>268</v>
      </c>
      <c r="DB1395" s="429">
        <f t="shared" si="279"/>
        <v>0</v>
      </c>
      <c r="DC1395" s="284">
        <f t="shared" si="280"/>
        <v>0</v>
      </c>
      <c r="DD1395" s="284">
        <f t="shared" si="281"/>
        <v>0</v>
      </c>
      <c r="DE1395" s="284">
        <f t="shared" si="282"/>
        <v>0</v>
      </c>
      <c r="DF1395" s="295">
        <f t="shared" si="283"/>
        <v>112</v>
      </c>
      <c r="DG1395" s="284">
        <f t="shared" si="284"/>
        <v>0</v>
      </c>
      <c r="DH1395" s="284">
        <f t="shared" si="285"/>
        <v>0</v>
      </c>
      <c r="DI1395" s="284">
        <f t="shared" si="286"/>
        <v>0</v>
      </c>
      <c r="DJ1395" s="284">
        <f t="shared" si="287"/>
        <v>0</v>
      </c>
      <c r="DK1395" s="295">
        <f t="shared" si="288"/>
        <v>1</v>
      </c>
      <c r="DL1395" s="297" t="str">
        <f t="shared" si="289"/>
        <v>A dispo.</v>
      </c>
      <c r="DM1395" s="430">
        <f>IFERROR(IF(CA1395="D",IF(DL1395="A dispo.",DF1395*VLOOKUP('DATI INPUT'!$F$27,TARIFFE_UD,4,FALSE),DF1395*VLOOKUP(DL1395,TARIFFE_UD,4,FALSE)),DF1395*VLOOKUP(CB1395-100,TARIFFE_UND,4,FALSE)),0)</f>
        <v>70.995089238682539</v>
      </c>
      <c r="DN1395" s="430">
        <f>IFERROR(IF(CA1395="D",IF(DL1395="A dispo.",DK1395*VLOOKUP('DATI INPUT'!$F$27,TARIFFE_UD,5,FALSE),DK1395*VLOOKUP(DL1395,TARIFFE_UD,5,FALSE)),DK1395*VLOOKUP(CB1395-100,TARIFFE_UND,5,FALSE)),0)</f>
        <v>67.397800635548478</v>
      </c>
      <c r="DO1395" s="431">
        <f t="shared" si="290"/>
        <v>2.8898742310161651E-3</v>
      </c>
      <c r="DP1395" s="299">
        <f>IFERROR(IF(CA1395="D",IF(DL1395="A dispo.",DF1395*VLOOKUP('DATI INPUT'!$F$27,TARIFFE_UD,2,FALSE),DF1395*VLOOKUP(DL1395,TARIFFE_UD,2,FALSE)),DF1395*VLOOKUP(CB1395-100,TARIFFE_UND,2,FALSE)),0)</f>
        <v>88.698444663680874</v>
      </c>
      <c r="DQ1395" s="299">
        <f>IFERROR(IF(CA1395="D",IF(DL1395="A dispo.",DK1395*VLOOKUP('DATI INPUT'!$F$27,TARIFFE_UD,3,FALSE),DK1395*VLOOKUP(DL1395,TARIFFE_UD,3,FALSE)),DK1395*VLOOKUP(CB1395-100,TARIFFE_UND,3,FALSE)),0)</f>
        <v>60.367780403072892</v>
      </c>
      <c r="DR1395" s="299">
        <f t="shared" si="291"/>
        <v>149.06622506675376</v>
      </c>
    </row>
    <row r="1396" spans="1:122" x14ac:dyDescent="0.25">
      <c r="A1396" t="s">
        <v>10604</v>
      </c>
      <c r="B1396" t="s">
        <v>10605</v>
      </c>
      <c r="C1396" t="s">
        <v>10606</v>
      </c>
      <c r="D1396" t="s">
        <v>10607</v>
      </c>
      <c r="E1396" t="s">
        <v>268</v>
      </c>
      <c r="F1396" t="s">
        <v>156</v>
      </c>
      <c r="G1396" t="s">
        <v>10608</v>
      </c>
      <c r="H1396" t="s">
        <v>1137</v>
      </c>
      <c r="I1396" t="s">
        <v>10609</v>
      </c>
      <c r="J1396" t="s">
        <v>156</v>
      </c>
      <c r="K1396" t="s">
        <v>10610</v>
      </c>
      <c r="L1396" t="s">
        <v>303</v>
      </c>
      <c r="M1396" t="s">
        <v>10611</v>
      </c>
      <c r="N1396" t="s">
        <v>6405</v>
      </c>
      <c r="O1396" t="s">
        <v>896</v>
      </c>
      <c r="P1396" t="s">
        <v>10612</v>
      </c>
      <c r="Q1396" t="s">
        <v>280</v>
      </c>
      <c r="R1396" t="s">
        <v>268</v>
      </c>
      <c r="S1396" t="s">
        <v>268</v>
      </c>
      <c r="T1396" t="s">
        <v>268</v>
      </c>
      <c r="U1396" t="s">
        <v>268</v>
      </c>
      <c r="V1396" t="s">
        <v>268</v>
      </c>
      <c r="W1396" t="s">
        <v>2314</v>
      </c>
      <c r="X1396" t="s">
        <v>1310</v>
      </c>
      <c r="Y1396" t="s">
        <v>462</v>
      </c>
      <c r="Z1396" t="s">
        <v>268</v>
      </c>
      <c r="AA1396" t="s">
        <v>268</v>
      </c>
      <c r="AB1396" t="s">
        <v>268</v>
      </c>
      <c r="AC1396" t="s">
        <v>268</v>
      </c>
      <c r="AD1396" t="s">
        <v>268</v>
      </c>
      <c r="AE1396" t="s">
        <v>287</v>
      </c>
      <c r="AF1396" t="s">
        <v>1811</v>
      </c>
      <c r="AG1396" t="s">
        <v>875</v>
      </c>
      <c r="AH1396" t="s">
        <v>1812</v>
      </c>
      <c r="AI1396" t="s">
        <v>1233</v>
      </c>
      <c r="AJ1396" t="s">
        <v>268</v>
      </c>
      <c r="AK1396" t="s">
        <v>410</v>
      </c>
      <c r="AL1396" t="s">
        <v>268</v>
      </c>
      <c r="AM1396" t="s">
        <v>288</v>
      </c>
      <c r="AN1396" t="s">
        <v>268</v>
      </c>
      <c r="AO1396" t="s">
        <v>268</v>
      </c>
      <c r="AP1396" t="s">
        <v>268</v>
      </c>
      <c r="AQ1396" t="s">
        <v>268</v>
      </c>
      <c r="AR1396" t="s">
        <v>268</v>
      </c>
      <c r="AS1396" t="s">
        <v>268</v>
      </c>
      <c r="AT1396" t="s">
        <v>268</v>
      </c>
      <c r="AU1396" t="s">
        <v>268</v>
      </c>
      <c r="AV1396" t="s">
        <v>268</v>
      </c>
      <c r="AW1396" t="s">
        <v>268</v>
      </c>
      <c r="AX1396" t="s">
        <v>268</v>
      </c>
      <c r="AY1396" t="s">
        <v>268</v>
      </c>
      <c r="AZ1396" t="s">
        <v>268</v>
      </c>
      <c r="BA1396" t="s">
        <v>268</v>
      </c>
      <c r="BB1396" t="s">
        <v>268</v>
      </c>
      <c r="BC1396" t="s">
        <v>268</v>
      </c>
      <c r="BD1396" t="s">
        <v>268</v>
      </c>
      <c r="BE1396" t="s">
        <v>268</v>
      </c>
      <c r="BF1396" t="s">
        <v>268</v>
      </c>
      <c r="BG1396" t="s">
        <v>268</v>
      </c>
      <c r="BH1396" t="s">
        <v>268</v>
      </c>
      <c r="BI1396" t="s">
        <v>268</v>
      </c>
      <c r="BJ1396" t="s">
        <v>268</v>
      </c>
      <c r="BK1396" t="s">
        <v>268</v>
      </c>
      <c r="BL1396" t="s">
        <v>268</v>
      </c>
      <c r="BM1396" t="s">
        <v>268</v>
      </c>
      <c r="BN1396" t="s">
        <v>268</v>
      </c>
      <c r="BO1396" t="s">
        <v>268</v>
      </c>
      <c r="BP1396" t="s">
        <v>268</v>
      </c>
      <c r="BQ1396" t="s">
        <v>268</v>
      </c>
      <c r="BR1396" t="s">
        <v>268</v>
      </c>
      <c r="BS1396" t="s">
        <v>268</v>
      </c>
      <c r="BT1396" t="s">
        <v>268</v>
      </c>
      <c r="BU1396" t="s">
        <v>268</v>
      </c>
      <c r="BV1396" t="s">
        <v>268</v>
      </c>
      <c r="BW1396" t="s">
        <v>268</v>
      </c>
      <c r="BX1396" t="s">
        <v>268</v>
      </c>
      <c r="BY1396">
        <v>142</v>
      </c>
      <c r="BZ1396">
        <v>142</v>
      </c>
      <c r="CA1396" t="s">
        <v>142</v>
      </c>
      <c r="CB1396" s="356">
        <v>122</v>
      </c>
      <c r="CC1396" t="s">
        <v>876</v>
      </c>
      <c r="CD1396" t="s">
        <v>268</v>
      </c>
      <c r="CE1396" t="s">
        <v>268</v>
      </c>
      <c r="CF1396" t="s">
        <v>268</v>
      </c>
      <c r="CG1396" t="s">
        <v>268</v>
      </c>
      <c r="CH1396" t="s">
        <v>268</v>
      </c>
      <c r="CI1396" t="s">
        <v>268</v>
      </c>
      <c r="CJ1396" t="s">
        <v>268</v>
      </c>
      <c r="CK1396" t="s">
        <v>268</v>
      </c>
      <c r="CL1396" t="s">
        <v>268</v>
      </c>
      <c r="CM1396" t="s">
        <v>11224</v>
      </c>
      <c r="CN1396">
        <v>157.41</v>
      </c>
      <c r="CO1396" t="s">
        <v>268</v>
      </c>
      <c r="CP1396">
        <v>157.41</v>
      </c>
      <c r="CQ1396">
        <v>365</v>
      </c>
      <c r="CR1396" t="s">
        <v>878</v>
      </c>
      <c r="CS1396" t="s">
        <v>11225</v>
      </c>
      <c r="CT1396" t="s">
        <v>11226</v>
      </c>
      <c r="CU1396" t="s">
        <v>11227</v>
      </c>
      <c r="CV1396" t="s">
        <v>268</v>
      </c>
      <c r="CW1396" t="s">
        <v>268</v>
      </c>
      <c r="CX1396" t="s">
        <v>268</v>
      </c>
      <c r="CY1396" t="s">
        <v>268</v>
      </c>
      <c r="CZ1396" t="s">
        <v>268</v>
      </c>
      <c r="DA1396" t="s">
        <v>268</v>
      </c>
      <c r="DB1396" s="429">
        <f t="shared" si="279"/>
        <v>0</v>
      </c>
      <c r="DC1396" s="284">
        <f t="shared" si="280"/>
        <v>0</v>
      </c>
      <c r="DD1396" s="284">
        <f t="shared" si="281"/>
        <v>0</v>
      </c>
      <c r="DE1396" s="284">
        <f t="shared" si="282"/>
        <v>0</v>
      </c>
      <c r="DF1396" s="295">
        <f t="shared" si="283"/>
        <v>142</v>
      </c>
      <c r="DG1396" s="284">
        <f t="shared" si="284"/>
        <v>0</v>
      </c>
      <c r="DH1396" s="284">
        <f t="shared" si="285"/>
        <v>0</v>
      </c>
      <c r="DI1396" s="284">
        <f t="shared" si="286"/>
        <v>0</v>
      </c>
      <c r="DJ1396" s="284">
        <f t="shared" si="287"/>
        <v>0</v>
      </c>
      <c r="DK1396" s="295">
        <f t="shared" si="288"/>
        <v>1</v>
      </c>
      <c r="DL1396" s="297" t="str">
        <f t="shared" si="289"/>
        <v>A dispo.</v>
      </c>
      <c r="DM1396" s="430">
        <f>IFERROR(IF(CA1396="D",IF(DL1396="A dispo.",DF1396*VLOOKUP('DATI INPUT'!$F$27,TARIFFE_UD,4,FALSE),DF1396*VLOOKUP(DL1396,TARIFFE_UD,4,FALSE)),DF1396*VLOOKUP(CB1396-100,TARIFFE_UND,4,FALSE)),0)</f>
        <v>90.011630999043945</v>
      </c>
      <c r="DN1396" s="430">
        <f>IFERROR(IF(CA1396="D",IF(DL1396="A dispo.",DK1396*VLOOKUP('DATI INPUT'!$F$27,TARIFFE_UD,5,FALSE),DK1396*VLOOKUP(DL1396,TARIFFE_UD,5,FALSE)),DK1396*VLOOKUP(CB1396-100,TARIFFE_UND,5,FALSE)),0)</f>
        <v>67.397800635548478</v>
      </c>
      <c r="DO1396" s="431">
        <f t="shared" si="290"/>
        <v>-5.6836540758808951E-4</v>
      </c>
      <c r="DP1396" s="299">
        <f>IFERROR(IF(CA1396="D",IF(DL1396="A dispo.",DF1396*VLOOKUP('DATI INPUT'!$F$27,TARIFFE_UD,2,FALSE),DF1396*VLOOKUP(DL1396,TARIFFE_UD,2,FALSE)),DF1396*VLOOKUP(CB1396-100,TARIFFE_UND,2,FALSE)),0)</f>
        <v>112.45695662716682</v>
      </c>
      <c r="DQ1396" s="299">
        <f>IFERROR(IF(CA1396="D",IF(DL1396="A dispo.",DK1396*VLOOKUP('DATI INPUT'!$F$27,TARIFFE_UD,3,FALSE),DK1396*VLOOKUP(DL1396,TARIFFE_UD,3,FALSE)),DK1396*VLOOKUP(CB1396-100,TARIFFE_UND,3,FALSE)),0)</f>
        <v>60.367780403072892</v>
      </c>
      <c r="DR1396" s="299">
        <f t="shared" si="291"/>
        <v>172.8247370302397</v>
      </c>
    </row>
    <row r="1397" spans="1:122" x14ac:dyDescent="0.25">
      <c r="A1397" t="s">
        <v>10613</v>
      </c>
      <c r="B1397" t="s">
        <v>10614</v>
      </c>
      <c r="C1397" t="s">
        <v>10615</v>
      </c>
      <c r="D1397" t="s">
        <v>10616</v>
      </c>
      <c r="E1397" t="s">
        <v>268</v>
      </c>
      <c r="F1397" t="s">
        <v>156</v>
      </c>
      <c r="G1397" t="s">
        <v>10617</v>
      </c>
      <c r="H1397" t="s">
        <v>1033</v>
      </c>
      <c r="I1397" t="s">
        <v>10618</v>
      </c>
      <c r="J1397" t="s">
        <v>156</v>
      </c>
      <c r="K1397" t="s">
        <v>10619</v>
      </c>
      <c r="L1397" t="s">
        <v>871</v>
      </c>
      <c r="M1397" t="s">
        <v>3039</v>
      </c>
      <c r="N1397" t="s">
        <v>984</v>
      </c>
      <c r="O1397" t="s">
        <v>873</v>
      </c>
      <c r="P1397" t="s">
        <v>1046</v>
      </c>
      <c r="Q1397" t="s">
        <v>343</v>
      </c>
      <c r="R1397" t="s">
        <v>268</v>
      </c>
      <c r="S1397" t="s">
        <v>268</v>
      </c>
      <c r="T1397" t="s">
        <v>268</v>
      </c>
      <c r="U1397" t="s">
        <v>268</v>
      </c>
      <c r="V1397" t="s">
        <v>268</v>
      </c>
      <c r="W1397" t="s">
        <v>10081</v>
      </c>
      <c r="X1397" t="s">
        <v>1046</v>
      </c>
      <c r="Y1397" t="s">
        <v>268</v>
      </c>
      <c r="Z1397" t="s">
        <v>268</v>
      </c>
      <c r="AA1397" t="s">
        <v>268</v>
      </c>
      <c r="AB1397" t="s">
        <v>268</v>
      </c>
      <c r="AC1397" t="s">
        <v>268</v>
      </c>
      <c r="AD1397" t="s">
        <v>268</v>
      </c>
      <c r="AE1397" t="s">
        <v>287</v>
      </c>
      <c r="AF1397" t="s">
        <v>1811</v>
      </c>
      <c r="AG1397" t="s">
        <v>875</v>
      </c>
      <c r="AH1397" t="s">
        <v>1812</v>
      </c>
      <c r="AI1397" t="s">
        <v>1011</v>
      </c>
      <c r="AJ1397" t="s">
        <v>268</v>
      </c>
      <c r="AK1397" t="s">
        <v>396</v>
      </c>
      <c r="AL1397" t="s">
        <v>268</v>
      </c>
      <c r="AM1397" t="s">
        <v>288</v>
      </c>
      <c r="AN1397" t="s">
        <v>268</v>
      </c>
      <c r="AO1397" t="s">
        <v>268</v>
      </c>
      <c r="AP1397" t="s">
        <v>268</v>
      </c>
      <c r="AQ1397" t="s">
        <v>268</v>
      </c>
      <c r="AR1397" t="s">
        <v>268</v>
      </c>
      <c r="AS1397" t="s">
        <v>268</v>
      </c>
      <c r="AT1397" t="s">
        <v>268</v>
      </c>
      <c r="AU1397" t="s">
        <v>268</v>
      </c>
      <c r="AV1397" t="s">
        <v>268</v>
      </c>
      <c r="AW1397" t="s">
        <v>268</v>
      </c>
      <c r="AX1397" t="s">
        <v>268</v>
      </c>
      <c r="AY1397" t="s">
        <v>268</v>
      </c>
      <c r="AZ1397" t="s">
        <v>268</v>
      </c>
      <c r="BA1397" t="s">
        <v>268</v>
      </c>
      <c r="BB1397" t="s">
        <v>268</v>
      </c>
      <c r="BC1397" t="s">
        <v>268</v>
      </c>
      <c r="BD1397" t="s">
        <v>268</v>
      </c>
      <c r="BE1397" t="s">
        <v>268</v>
      </c>
      <c r="BF1397" t="s">
        <v>268</v>
      </c>
      <c r="BG1397" t="s">
        <v>268</v>
      </c>
      <c r="BH1397" t="s">
        <v>268</v>
      </c>
      <c r="BI1397" t="s">
        <v>268</v>
      </c>
      <c r="BJ1397" t="s">
        <v>268</v>
      </c>
      <c r="BK1397" t="s">
        <v>268</v>
      </c>
      <c r="BL1397" t="s">
        <v>268</v>
      </c>
      <c r="BM1397" t="s">
        <v>268</v>
      </c>
      <c r="BN1397" t="s">
        <v>268</v>
      </c>
      <c r="BO1397" t="s">
        <v>268</v>
      </c>
      <c r="BP1397" t="s">
        <v>268</v>
      </c>
      <c r="BQ1397" t="s">
        <v>268</v>
      </c>
      <c r="BR1397" t="s">
        <v>268</v>
      </c>
      <c r="BS1397" t="s">
        <v>268</v>
      </c>
      <c r="BT1397" t="s">
        <v>268</v>
      </c>
      <c r="BU1397" t="s">
        <v>268</v>
      </c>
      <c r="BV1397" t="s">
        <v>268</v>
      </c>
      <c r="BW1397" t="s">
        <v>268</v>
      </c>
      <c r="BX1397" t="s">
        <v>268</v>
      </c>
      <c r="BY1397">
        <v>88</v>
      </c>
      <c r="BZ1397">
        <v>88</v>
      </c>
      <c r="CA1397" t="s">
        <v>142</v>
      </c>
      <c r="CB1397" s="356">
        <v>122</v>
      </c>
      <c r="CC1397" t="s">
        <v>876</v>
      </c>
      <c r="CD1397" t="s">
        <v>268</v>
      </c>
      <c r="CE1397" t="s">
        <v>268</v>
      </c>
      <c r="CF1397" s="356">
        <v>1</v>
      </c>
      <c r="CG1397" t="s">
        <v>268</v>
      </c>
      <c r="CH1397" t="s">
        <v>268</v>
      </c>
      <c r="CI1397" t="s">
        <v>268</v>
      </c>
      <c r="CJ1397" t="s">
        <v>268</v>
      </c>
      <c r="CK1397" t="s">
        <v>268</v>
      </c>
      <c r="CL1397" t="s">
        <v>268</v>
      </c>
      <c r="CM1397" t="s">
        <v>11224</v>
      </c>
      <c r="CN1397">
        <v>60.32</v>
      </c>
      <c r="CO1397" t="s">
        <v>268</v>
      </c>
      <c r="CP1397">
        <v>60.32</v>
      </c>
      <c r="CQ1397">
        <v>365</v>
      </c>
      <c r="CR1397" t="s">
        <v>878</v>
      </c>
      <c r="CS1397" t="s">
        <v>11225</v>
      </c>
      <c r="CT1397" t="s">
        <v>11226</v>
      </c>
      <c r="CU1397" t="s">
        <v>11227</v>
      </c>
      <c r="CV1397" t="s">
        <v>268</v>
      </c>
      <c r="CW1397" t="s">
        <v>268</v>
      </c>
      <c r="CX1397" t="s">
        <v>268</v>
      </c>
      <c r="CY1397" t="s">
        <v>268</v>
      </c>
      <c r="CZ1397" t="s">
        <v>268</v>
      </c>
      <c r="DA1397" t="s">
        <v>268</v>
      </c>
      <c r="DB1397" s="429">
        <f t="shared" si="279"/>
        <v>0</v>
      </c>
      <c r="DC1397" s="284">
        <f t="shared" si="280"/>
        <v>0</v>
      </c>
      <c r="DD1397" s="284">
        <f t="shared" si="281"/>
        <v>0</v>
      </c>
      <c r="DE1397" s="284">
        <f t="shared" si="282"/>
        <v>0</v>
      </c>
      <c r="DF1397" s="295">
        <f t="shared" si="283"/>
        <v>88</v>
      </c>
      <c r="DG1397" s="284">
        <f t="shared" si="284"/>
        <v>0</v>
      </c>
      <c r="DH1397" s="284">
        <f t="shared" si="285"/>
        <v>0</v>
      </c>
      <c r="DI1397" s="284">
        <f t="shared" si="286"/>
        <v>0</v>
      </c>
      <c r="DJ1397" s="284">
        <f t="shared" si="287"/>
        <v>0</v>
      </c>
      <c r="DK1397" s="295">
        <f t="shared" si="288"/>
        <v>1</v>
      </c>
      <c r="DL1397" s="297">
        <f t="shared" si="289"/>
        <v>1</v>
      </c>
      <c r="DM1397" s="430">
        <f>IFERROR(IF(CA1397="D",IF(DL1397="A dispo.",DF1397*VLOOKUP('DATI INPUT'!$F$27,TARIFFE_UD,4,FALSE),DF1397*VLOOKUP(DL1397,TARIFFE_UD,4,FALSE)),DF1397*VLOOKUP(CB1397-100,TARIFFE_UND,4,FALSE)),0)</f>
        <v>43.385887868083778</v>
      </c>
      <c r="DN1397" s="430">
        <f>IFERROR(IF(CA1397="D",IF(DL1397="A dispo.",DK1397*VLOOKUP('DATI INPUT'!$F$27,TARIFFE_UD,5,FALSE),DK1397*VLOOKUP(DL1397,TARIFFE_UD,5,FALSE)),DK1397*VLOOKUP(CB1397-100,TARIFFE_UND,5,FALSE)),0)</f>
        <v>16.930848468833439</v>
      </c>
      <c r="DO1397" s="431">
        <f t="shared" si="290"/>
        <v>-3.2636630827838076E-3</v>
      </c>
      <c r="DP1397" s="299">
        <f>IFERROR(IF(CA1397="D",IF(DL1397="A dispo.",DF1397*VLOOKUP('DATI INPUT'!$F$27,TARIFFE_UD,2,FALSE),DF1397*VLOOKUP(DL1397,TARIFFE_UD,2,FALSE)),DF1397*VLOOKUP(CB1397-100,TARIFFE_UND,2,FALSE)),0)</f>
        <v>54.204605072249421</v>
      </c>
      <c r="DQ1397" s="299">
        <f>IFERROR(IF(CA1397="D",IF(DL1397="A dispo.",DK1397*VLOOKUP('DATI INPUT'!$F$27,TARIFFE_UD,3,FALSE),DK1397*VLOOKUP(DL1397,TARIFFE_UD,3,FALSE)),DK1397*VLOOKUP(CB1397-100,TARIFFE_UND,3,FALSE)),0)</f>
        <v>15.164853048114928</v>
      </c>
      <c r="DR1397" s="299">
        <f t="shared" si="291"/>
        <v>69.369458120364357</v>
      </c>
    </row>
    <row r="1398" spans="1:122" x14ac:dyDescent="0.25">
      <c r="A1398" t="s">
        <v>10620</v>
      </c>
      <c r="B1398" t="s">
        <v>10614</v>
      </c>
      <c r="C1398" t="s">
        <v>10621</v>
      </c>
      <c r="D1398" t="s">
        <v>10616</v>
      </c>
      <c r="E1398" t="s">
        <v>268</v>
      </c>
      <c r="F1398" t="s">
        <v>156</v>
      </c>
      <c r="G1398" t="s">
        <v>10617</v>
      </c>
      <c r="H1398" t="s">
        <v>1033</v>
      </c>
      <c r="I1398" t="s">
        <v>10618</v>
      </c>
      <c r="J1398" t="s">
        <v>156</v>
      </c>
      <c r="K1398" t="s">
        <v>10619</v>
      </c>
      <c r="L1398" t="s">
        <v>871</v>
      </c>
      <c r="M1398" t="s">
        <v>3039</v>
      </c>
      <c r="N1398" t="s">
        <v>984</v>
      </c>
      <c r="O1398" t="s">
        <v>873</v>
      </c>
      <c r="P1398" t="s">
        <v>1046</v>
      </c>
      <c r="Q1398" t="s">
        <v>343</v>
      </c>
      <c r="R1398" t="s">
        <v>268</v>
      </c>
      <c r="S1398" t="s">
        <v>268</v>
      </c>
      <c r="T1398" t="s">
        <v>268</v>
      </c>
      <c r="U1398" t="s">
        <v>268</v>
      </c>
      <c r="V1398" t="s">
        <v>268</v>
      </c>
      <c r="W1398" t="s">
        <v>10081</v>
      </c>
      <c r="X1398" t="s">
        <v>1046</v>
      </c>
      <c r="Y1398" t="s">
        <v>268</v>
      </c>
      <c r="Z1398" t="s">
        <v>268</v>
      </c>
      <c r="AA1398" t="s">
        <v>268</v>
      </c>
      <c r="AB1398" t="s">
        <v>268</v>
      </c>
      <c r="AC1398" t="s">
        <v>268</v>
      </c>
      <c r="AD1398" t="s">
        <v>268</v>
      </c>
      <c r="AE1398" t="s">
        <v>287</v>
      </c>
      <c r="AF1398" t="s">
        <v>1811</v>
      </c>
      <c r="AG1398" t="s">
        <v>875</v>
      </c>
      <c r="AH1398" t="s">
        <v>1812</v>
      </c>
      <c r="AI1398" t="s">
        <v>8766</v>
      </c>
      <c r="AJ1398" t="s">
        <v>268</v>
      </c>
      <c r="AK1398" t="s">
        <v>366</v>
      </c>
      <c r="AL1398" t="s">
        <v>268</v>
      </c>
      <c r="AM1398" t="s">
        <v>353</v>
      </c>
      <c r="AN1398" t="s">
        <v>268</v>
      </c>
      <c r="AO1398" t="s">
        <v>268</v>
      </c>
      <c r="AP1398" t="s">
        <v>268</v>
      </c>
      <c r="AQ1398" t="s">
        <v>268</v>
      </c>
      <c r="AR1398" t="s">
        <v>268</v>
      </c>
      <c r="AS1398" t="s">
        <v>268</v>
      </c>
      <c r="AT1398" t="s">
        <v>268</v>
      </c>
      <c r="AU1398" t="s">
        <v>268</v>
      </c>
      <c r="AV1398" t="s">
        <v>268</v>
      </c>
      <c r="AW1398" t="s">
        <v>268</v>
      </c>
      <c r="AX1398" t="s">
        <v>268</v>
      </c>
      <c r="AY1398" t="s">
        <v>268</v>
      </c>
      <c r="AZ1398" t="s">
        <v>268</v>
      </c>
      <c r="BA1398" t="s">
        <v>268</v>
      </c>
      <c r="BB1398" t="s">
        <v>268</v>
      </c>
      <c r="BC1398" t="s">
        <v>268</v>
      </c>
      <c r="BD1398" t="s">
        <v>268</v>
      </c>
      <c r="BE1398" t="s">
        <v>268</v>
      </c>
      <c r="BF1398" t="s">
        <v>268</v>
      </c>
      <c r="BG1398" t="s">
        <v>268</v>
      </c>
      <c r="BH1398" t="s">
        <v>268</v>
      </c>
      <c r="BI1398" t="s">
        <v>268</v>
      </c>
      <c r="BJ1398" t="s">
        <v>268</v>
      </c>
      <c r="BK1398" t="s">
        <v>268</v>
      </c>
      <c r="BL1398" t="s">
        <v>268</v>
      </c>
      <c r="BM1398" t="s">
        <v>268</v>
      </c>
      <c r="BN1398" t="s">
        <v>268</v>
      </c>
      <c r="BO1398" t="s">
        <v>268</v>
      </c>
      <c r="BP1398" t="s">
        <v>268</v>
      </c>
      <c r="BQ1398" t="s">
        <v>268</v>
      </c>
      <c r="BR1398" t="s">
        <v>268</v>
      </c>
      <c r="BS1398" t="s">
        <v>268</v>
      </c>
      <c r="BT1398" t="s">
        <v>268</v>
      </c>
      <c r="BU1398" t="s">
        <v>268</v>
      </c>
      <c r="BV1398" t="s">
        <v>268</v>
      </c>
      <c r="BW1398" t="s">
        <v>268</v>
      </c>
      <c r="BX1398" t="s">
        <v>268</v>
      </c>
      <c r="BY1398" s="432">
        <v>0</v>
      </c>
      <c r="BZ1398">
        <v>20</v>
      </c>
      <c r="CA1398" s="432" t="s">
        <v>142</v>
      </c>
      <c r="CB1398" t="s">
        <v>268</v>
      </c>
      <c r="CC1398" t="s">
        <v>268</v>
      </c>
      <c r="CD1398" t="s">
        <v>268</v>
      </c>
      <c r="CE1398" t="s">
        <v>268</v>
      </c>
      <c r="CF1398" t="s">
        <v>268</v>
      </c>
      <c r="CG1398" t="s">
        <v>268</v>
      </c>
      <c r="CH1398" t="s">
        <v>268</v>
      </c>
      <c r="CI1398" t="s">
        <v>268</v>
      </c>
      <c r="CJ1398" t="s">
        <v>268</v>
      </c>
      <c r="CK1398" t="s">
        <v>268</v>
      </c>
      <c r="CL1398" t="s">
        <v>268</v>
      </c>
      <c r="CM1398" t="s">
        <v>11224</v>
      </c>
      <c r="CN1398" t="s">
        <v>268</v>
      </c>
      <c r="CO1398" t="s">
        <v>268</v>
      </c>
      <c r="CP1398" s="432">
        <v>0</v>
      </c>
      <c r="CQ1398" s="432">
        <v>0</v>
      </c>
      <c r="CR1398" t="s">
        <v>268</v>
      </c>
      <c r="CS1398" t="s">
        <v>268</v>
      </c>
      <c r="CT1398" t="s">
        <v>11226</v>
      </c>
      <c r="CU1398" t="s">
        <v>11227</v>
      </c>
      <c r="CV1398" t="s">
        <v>268</v>
      </c>
      <c r="CW1398" t="s">
        <v>268</v>
      </c>
      <c r="CX1398" t="s">
        <v>268</v>
      </c>
      <c r="CY1398" t="s">
        <v>268</v>
      </c>
      <c r="CZ1398" t="s">
        <v>268</v>
      </c>
      <c r="DA1398" t="s">
        <v>268</v>
      </c>
      <c r="DB1398" s="429">
        <f t="shared" si="279"/>
        <v>0</v>
      </c>
      <c r="DC1398" s="284">
        <f t="shared" si="280"/>
        <v>0</v>
      </c>
      <c r="DD1398" s="284">
        <f t="shared" si="281"/>
        <v>0</v>
      </c>
      <c r="DE1398" s="284">
        <f t="shared" si="282"/>
        <v>0</v>
      </c>
      <c r="DF1398" s="295">
        <f t="shared" si="283"/>
        <v>0</v>
      </c>
      <c r="DG1398" s="284">
        <f t="shared" si="284"/>
        <v>0</v>
      </c>
      <c r="DH1398" s="284">
        <f t="shared" si="285"/>
        <v>0</v>
      </c>
      <c r="DI1398" s="284">
        <f t="shared" si="286"/>
        <v>0</v>
      </c>
      <c r="DJ1398" s="284">
        <f t="shared" si="287"/>
        <v>0</v>
      </c>
      <c r="DK1398" s="295">
        <f t="shared" si="288"/>
        <v>0</v>
      </c>
      <c r="DL1398" s="297" t="str">
        <f t="shared" si="289"/>
        <v>A dispo.</v>
      </c>
      <c r="DM1398" s="430">
        <f>IFERROR(IF(CA1398="D",IF(DL1398="A dispo.",DF1398*VLOOKUP('DATI INPUT'!$F$27,TARIFFE_UD,4,FALSE),DF1398*VLOOKUP(DL1398,TARIFFE_UD,4,FALSE)),DF1398*VLOOKUP(CB1398-100,TARIFFE_UND,4,FALSE)),0)</f>
        <v>0</v>
      </c>
      <c r="DN1398" s="430">
        <f>IFERROR(IF(CA1398="D",IF(DL1398="A dispo.",DK1398*VLOOKUP('DATI INPUT'!$F$27,TARIFFE_UD,5,FALSE),DK1398*VLOOKUP(DL1398,TARIFFE_UD,5,FALSE)),DK1398*VLOOKUP(CB1398-100,TARIFFE_UND,5,FALSE)),0)</f>
        <v>0</v>
      </c>
      <c r="DO1398" s="431">
        <f t="shared" si="290"/>
        <v>0</v>
      </c>
      <c r="DP1398" s="299">
        <f>IFERROR(IF(CA1398="D",IF(DL1398="A dispo.",DF1398*VLOOKUP('DATI INPUT'!$F$27,TARIFFE_UD,2,FALSE),DF1398*VLOOKUP(DL1398,TARIFFE_UD,2,FALSE)),DF1398*VLOOKUP(CB1398-100,TARIFFE_UND,2,FALSE)),0)</f>
        <v>0</v>
      </c>
      <c r="DQ1398" s="299">
        <f>IFERROR(IF(CA1398="D",IF(DL1398="A dispo.",DK1398*VLOOKUP('DATI INPUT'!$F$27,TARIFFE_UD,3,FALSE),DK1398*VLOOKUP(DL1398,TARIFFE_UD,3,FALSE)),DK1398*VLOOKUP(CB1398-100,TARIFFE_UND,3,FALSE)),0)</f>
        <v>0</v>
      </c>
      <c r="DR1398" s="299">
        <f t="shared" si="291"/>
        <v>0</v>
      </c>
    </row>
    <row r="1399" spans="1:122" x14ac:dyDescent="0.25">
      <c r="A1399" t="s">
        <v>10622</v>
      </c>
      <c r="B1399" t="s">
        <v>3779</v>
      </c>
      <c r="C1399" t="s">
        <v>10623</v>
      </c>
      <c r="D1399" t="s">
        <v>3781</v>
      </c>
      <c r="E1399" t="s">
        <v>268</v>
      </c>
      <c r="F1399" t="s">
        <v>156</v>
      </c>
      <c r="G1399" t="s">
        <v>3782</v>
      </c>
      <c r="H1399" t="s">
        <v>3307</v>
      </c>
      <c r="I1399" t="s">
        <v>3783</v>
      </c>
      <c r="J1399" t="s">
        <v>274</v>
      </c>
      <c r="K1399" t="s">
        <v>3784</v>
      </c>
      <c r="L1399" t="s">
        <v>960</v>
      </c>
      <c r="M1399" t="s">
        <v>3785</v>
      </c>
      <c r="N1399" t="s">
        <v>984</v>
      </c>
      <c r="O1399" t="s">
        <v>873</v>
      </c>
      <c r="P1399" t="s">
        <v>3006</v>
      </c>
      <c r="Q1399" t="s">
        <v>269</v>
      </c>
      <c r="R1399" t="s">
        <v>268</v>
      </c>
      <c r="S1399" t="s">
        <v>268</v>
      </c>
      <c r="T1399" t="s">
        <v>268</v>
      </c>
      <c r="U1399" t="s">
        <v>268</v>
      </c>
      <c r="V1399" t="s">
        <v>268</v>
      </c>
      <c r="W1399" t="s">
        <v>3785</v>
      </c>
      <c r="X1399" t="s">
        <v>3006</v>
      </c>
      <c r="Y1399" t="s">
        <v>269</v>
      </c>
      <c r="Z1399" t="s">
        <v>268</v>
      </c>
      <c r="AA1399" t="s">
        <v>268</v>
      </c>
      <c r="AB1399" t="s">
        <v>268</v>
      </c>
      <c r="AC1399" t="s">
        <v>268</v>
      </c>
      <c r="AD1399" t="s">
        <v>268</v>
      </c>
      <c r="AE1399" t="s">
        <v>287</v>
      </c>
      <c r="AF1399" t="s">
        <v>1811</v>
      </c>
      <c r="AG1399" t="s">
        <v>875</v>
      </c>
      <c r="AH1399" t="s">
        <v>1848</v>
      </c>
      <c r="AI1399" t="s">
        <v>766</v>
      </c>
      <c r="AJ1399" t="s">
        <v>268</v>
      </c>
      <c r="AK1399" t="s">
        <v>381</v>
      </c>
      <c r="AL1399" t="s">
        <v>268</v>
      </c>
      <c r="AM1399" t="s">
        <v>367</v>
      </c>
      <c r="AN1399" t="s">
        <v>268</v>
      </c>
      <c r="AO1399" t="s">
        <v>268</v>
      </c>
      <c r="AP1399" t="s">
        <v>268</v>
      </c>
      <c r="AQ1399" t="s">
        <v>268</v>
      </c>
      <c r="AR1399" t="s">
        <v>268</v>
      </c>
      <c r="AS1399" t="s">
        <v>268</v>
      </c>
      <c r="AT1399" t="s">
        <v>268</v>
      </c>
      <c r="AU1399" t="s">
        <v>268</v>
      </c>
      <c r="AV1399" t="s">
        <v>268</v>
      </c>
      <c r="AW1399" t="s">
        <v>268</v>
      </c>
      <c r="AX1399" t="s">
        <v>268</v>
      </c>
      <c r="AY1399" t="s">
        <v>268</v>
      </c>
      <c r="AZ1399" t="s">
        <v>268</v>
      </c>
      <c r="BA1399" t="s">
        <v>268</v>
      </c>
      <c r="BB1399" t="s">
        <v>268</v>
      </c>
      <c r="BC1399" t="s">
        <v>268</v>
      </c>
      <c r="BD1399" t="s">
        <v>268</v>
      </c>
      <c r="BE1399" t="s">
        <v>268</v>
      </c>
      <c r="BF1399" t="s">
        <v>268</v>
      </c>
      <c r="BG1399" t="s">
        <v>268</v>
      </c>
      <c r="BH1399" t="s">
        <v>268</v>
      </c>
      <c r="BI1399" t="s">
        <v>268</v>
      </c>
      <c r="BJ1399" t="s">
        <v>268</v>
      </c>
      <c r="BK1399" t="s">
        <v>268</v>
      </c>
      <c r="BL1399" t="s">
        <v>268</v>
      </c>
      <c r="BM1399" t="s">
        <v>268</v>
      </c>
      <c r="BN1399" t="s">
        <v>268</v>
      </c>
      <c r="BO1399" t="s">
        <v>268</v>
      </c>
      <c r="BP1399" t="s">
        <v>268</v>
      </c>
      <c r="BQ1399" t="s">
        <v>268</v>
      </c>
      <c r="BR1399" t="s">
        <v>268</v>
      </c>
      <c r="BS1399" t="s">
        <v>268</v>
      </c>
      <c r="BT1399" t="s">
        <v>268</v>
      </c>
      <c r="BU1399" t="s">
        <v>268</v>
      </c>
      <c r="BV1399" t="s">
        <v>268</v>
      </c>
      <c r="BW1399" t="s">
        <v>268</v>
      </c>
      <c r="BX1399" t="s">
        <v>268</v>
      </c>
      <c r="BY1399">
        <v>33</v>
      </c>
      <c r="BZ1399">
        <v>33</v>
      </c>
      <c r="CA1399" t="s">
        <v>142</v>
      </c>
      <c r="CB1399" s="356">
        <v>123</v>
      </c>
      <c r="CC1399" t="s">
        <v>1817</v>
      </c>
      <c r="CD1399" t="s">
        <v>268</v>
      </c>
      <c r="CE1399" t="s">
        <v>268</v>
      </c>
      <c r="CF1399" t="s">
        <v>268</v>
      </c>
      <c r="CG1399" t="s">
        <v>268</v>
      </c>
      <c r="CH1399" t="s">
        <v>268</v>
      </c>
      <c r="CI1399" t="s">
        <v>268</v>
      </c>
      <c r="CJ1399" t="s">
        <v>268</v>
      </c>
      <c r="CK1399" t="s">
        <v>268</v>
      </c>
      <c r="CL1399" t="s">
        <v>268</v>
      </c>
      <c r="CM1399" t="s">
        <v>11224</v>
      </c>
      <c r="CN1399">
        <v>20.92</v>
      </c>
      <c r="CO1399" t="s">
        <v>268</v>
      </c>
      <c r="CP1399">
        <v>20.92</v>
      </c>
      <c r="CQ1399">
        <v>365</v>
      </c>
      <c r="CR1399" t="s">
        <v>878</v>
      </c>
      <c r="CS1399" t="s">
        <v>11225</v>
      </c>
      <c r="CT1399" t="s">
        <v>11226</v>
      </c>
      <c r="CU1399" t="s">
        <v>11227</v>
      </c>
      <c r="CV1399" t="s">
        <v>268</v>
      </c>
      <c r="CW1399" t="s">
        <v>268</v>
      </c>
      <c r="CX1399" t="s">
        <v>268</v>
      </c>
      <c r="CY1399" t="s">
        <v>268</v>
      </c>
      <c r="CZ1399" t="s">
        <v>268</v>
      </c>
      <c r="DA1399" t="s">
        <v>268</v>
      </c>
      <c r="DB1399" s="429">
        <f t="shared" si="279"/>
        <v>0</v>
      </c>
      <c r="DC1399" s="284">
        <f t="shared" si="280"/>
        <v>0</v>
      </c>
      <c r="DD1399" s="284">
        <f t="shared" si="281"/>
        <v>0</v>
      </c>
      <c r="DE1399" s="284">
        <f t="shared" si="282"/>
        <v>0</v>
      </c>
      <c r="DF1399" s="295">
        <f t="shared" si="283"/>
        <v>33</v>
      </c>
      <c r="DG1399" s="284">
        <f t="shared" si="284"/>
        <v>1</v>
      </c>
      <c r="DH1399" s="284">
        <f t="shared" si="285"/>
        <v>0</v>
      </c>
      <c r="DI1399" s="284">
        <f t="shared" si="286"/>
        <v>0</v>
      </c>
      <c r="DJ1399" s="284">
        <f t="shared" si="287"/>
        <v>0</v>
      </c>
      <c r="DK1399" s="295">
        <f t="shared" si="288"/>
        <v>0</v>
      </c>
      <c r="DL1399" s="297" t="str">
        <f t="shared" si="289"/>
        <v>A dispo.</v>
      </c>
      <c r="DM1399" s="430">
        <f>IFERROR(IF(CA1399="D",IF(DL1399="A dispo.",DF1399*VLOOKUP('DATI INPUT'!$F$27,TARIFFE_UD,4,FALSE),DF1399*VLOOKUP(DL1399,TARIFFE_UD,4,FALSE)),DF1399*VLOOKUP(CB1399-100,TARIFFE_UND,4,FALSE)),0)</f>
        <v>20.918195936397534</v>
      </c>
      <c r="DN1399" s="430">
        <f>IFERROR(IF(CA1399="D",IF(DL1399="A dispo.",DK1399*VLOOKUP('DATI INPUT'!$F$27,TARIFFE_UD,5,FALSE),DK1399*VLOOKUP(DL1399,TARIFFE_UD,5,FALSE)),DK1399*VLOOKUP(CB1399-100,TARIFFE_UND,5,FALSE)),0)</f>
        <v>0</v>
      </c>
      <c r="DO1399" s="431">
        <f t="shared" si="290"/>
        <v>-1.8040636024672096E-3</v>
      </c>
      <c r="DP1399" s="299">
        <f>IFERROR(IF(CA1399="D",IF(DL1399="A dispo.",DF1399*VLOOKUP('DATI INPUT'!$F$27,TARIFFE_UD,2,FALSE),DF1399*VLOOKUP(DL1399,TARIFFE_UD,2,FALSE)),DF1399*VLOOKUP(CB1399-100,TARIFFE_UND,2,FALSE)),0)</f>
        <v>26.134363159834543</v>
      </c>
      <c r="DQ1399" s="299">
        <f>IFERROR(IF(CA1399="D",IF(DL1399="A dispo.",DK1399*VLOOKUP('DATI INPUT'!$F$27,TARIFFE_UD,3,FALSE),DK1399*VLOOKUP(DL1399,TARIFFE_UD,3,FALSE)),DK1399*VLOOKUP(CB1399-100,TARIFFE_UND,3,FALSE)),0)</f>
        <v>0</v>
      </c>
      <c r="DR1399" s="299">
        <f t="shared" si="291"/>
        <v>26.134363159834543</v>
      </c>
    </row>
    <row r="1400" spans="1:122" x14ac:dyDescent="0.25">
      <c r="A1400" t="s">
        <v>10624</v>
      </c>
      <c r="B1400" t="s">
        <v>10625</v>
      </c>
      <c r="C1400" t="s">
        <v>10626</v>
      </c>
      <c r="D1400" t="s">
        <v>10627</v>
      </c>
      <c r="E1400" t="s">
        <v>268</v>
      </c>
      <c r="F1400" t="s">
        <v>156</v>
      </c>
      <c r="G1400" t="s">
        <v>10628</v>
      </c>
      <c r="H1400" t="s">
        <v>966</v>
      </c>
      <c r="I1400" t="s">
        <v>10629</v>
      </c>
      <c r="J1400" t="s">
        <v>274</v>
      </c>
      <c r="K1400" t="s">
        <v>7565</v>
      </c>
      <c r="L1400" t="s">
        <v>4098</v>
      </c>
      <c r="M1400" t="s">
        <v>10630</v>
      </c>
      <c r="N1400" t="s">
        <v>872</v>
      </c>
      <c r="O1400" t="s">
        <v>873</v>
      </c>
      <c r="P1400" t="s">
        <v>10631</v>
      </c>
      <c r="Q1400" t="s">
        <v>275</v>
      </c>
      <c r="R1400" t="s">
        <v>268</v>
      </c>
      <c r="S1400" t="s">
        <v>268</v>
      </c>
      <c r="T1400" t="s">
        <v>268</v>
      </c>
      <c r="U1400" t="s">
        <v>268</v>
      </c>
      <c r="V1400" t="s">
        <v>268</v>
      </c>
      <c r="W1400" t="s">
        <v>10632</v>
      </c>
      <c r="X1400" t="s">
        <v>10633</v>
      </c>
      <c r="Y1400" t="s">
        <v>268</v>
      </c>
      <c r="Z1400" t="s">
        <v>268</v>
      </c>
      <c r="AA1400" t="s">
        <v>268</v>
      </c>
      <c r="AB1400" t="s">
        <v>268</v>
      </c>
      <c r="AC1400" t="s">
        <v>268</v>
      </c>
      <c r="AD1400" t="s">
        <v>268</v>
      </c>
      <c r="AE1400" t="s">
        <v>287</v>
      </c>
      <c r="AF1400" t="s">
        <v>1811</v>
      </c>
      <c r="AG1400" t="s">
        <v>875</v>
      </c>
      <c r="AH1400" t="s">
        <v>10634</v>
      </c>
      <c r="AI1400" t="s">
        <v>7463</v>
      </c>
      <c r="AJ1400" t="s">
        <v>268</v>
      </c>
      <c r="AK1400" t="s">
        <v>382</v>
      </c>
      <c r="AL1400" t="s">
        <v>268</v>
      </c>
      <c r="AM1400" t="s">
        <v>288</v>
      </c>
      <c r="AN1400" t="s">
        <v>268</v>
      </c>
      <c r="AO1400" t="s">
        <v>268</v>
      </c>
      <c r="AP1400" t="s">
        <v>268</v>
      </c>
      <c r="AQ1400" t="s">
        <v>268</v>
      </c>
      <c r="AR1400" t="s">
        <v>268</v>
      </c>
      <c r="AS1400" t="s">
        <v>268</v>
      </c>
      <c r="AT1400" t="s">
        <v>268</v>
      </c>
      <c r="AU1400" t="s">
        <v>268</v>
      </c>
      <c r="AV1400" t="s">
        <v>268</v>
      </c>
      <c r="AW1400" t="s">
        <v>268</v>
      </c>
      <c r="AX1400" t="s">
        <v>268</v>
      </c>
      <c r="AY1400" t="s">
        <v>268</v>
      </c>
      <c r="AZ1400" t="s">
        <v>268</v>
      </c>
      <c r="BA1400" t="s">
        <v>268</v>
      </c>
      <c r="BB1400" t="s">
        <v>268</v>
      </c>
      <c r="BC1400" t="s">
        <v>268</v>
      </c>
      <c r="BD1400" t="s">
        <v>268</v>
      </c>
      <c r="BE1400" t="s">
        <v>268</v>
      </c>
      <c r="BF1400" t="s">
        <v>268</v>
      </c>
      <c r="BG1400" t="s">
        <v>268</v>
      </c>
      <c r="BH1400" t="s">
        <v>268</v>
      </c>
      <c r="BI1400" t="s">
        <v>268</v>
      </c>
      <c r="BJ1400" t="s">
        <v>268</v>
      </c>
      <c r="BK1400" t="s">
        <v>268</v>
      </c>
      <c r="BL1400" t="s">
        <v>268</v>
      </c>
      <c r="BM1400" t="s">
        <v>268</v>
      </c>
      <c r="BN1400" t="s">
        <v>268</v>
      </c>
      <c r="BO1400" t="s">
        <v>268</v>
      </c>
      <c r="BP1400" t="s">
        <v>268</v>
      </c>
      <c r="BQ1400" t="s">
        <v>268</v>
      </c>
      <c r="BR1400" t="s">
        <v>268</v>
      </c>
      <c r="BS1400" t="s">
        <v>268</v>
      </c>
      <c r="BT1400" t="s">
        <v>268</v>
      </c>
      <c r="BU1400" t="s">
        <v>268</v>
      </c>
      <c r="BV1400" t="s">
        <v>268</v>
      </c>
      <c r="BW1400" t="s">
        <v>268</v>
      </c>
      <c r="BX1400" t="s">
        <v>268</v>
      </c>
      <c r="BY1400">
        <v>49</v>
      </c>
      <c r="BZ1400">
        <v>49</v>
      </c>
      <c r="CA1400" t="s">
        <v>142</v>
      </c>
      <c r="CB1400" s="356">
        <v>122</v>
      </c>
      <c r="CC1400" t="s">
        <v>876</v>
      </c>
      <c r="CD1400" t="s">
        <v>268</v>
      </c>
      <c r="CE1400" t="s">
        <v>268</v>
      </c>
      <c r="CF1400" t="s">
        <v>268</v>
      </c>
      <c r="CG1400" t="s">
        <v>2132</v>
      </c>
      <c r="CH1400" t="s">
        <v>268</v>
      </c>
      <c r="CI1400" t="s">
        <v>268</v>
      </c>
      <c r="CJ1400" t="s">
        <v>268</v>
      </c>
      <c r="CK1400" t="s">
        <v>268</v>
      </c>
      <c r="CL1400" t="s">
        <v>268</v>
      </c>
      <c r="CM1400" t="s">
        <v>11224</v>
      </c>
      <c r="CN1400">
        <v>98.46</v>
      </c>
      <c r="CO1400">
        <v>-73.849999999999994</v>
      </c>
      <c r="CP1400">
        <v>24.61</v>
      </c>
      <c r="CQ1400">
        <v>365</v>
      </c>
      <c r="CR1400" t="s">
        <v>878</v>
      </c>
      <c r="CS1400" t="s">
        <v>11225</v>
      </c>
      <c r="CT1400" t="s">
        <v>11226</v>
      </c>
      <c r="CU1400" t="s">
        <v>11227</v>
      </c>
      <c r="CV1400" t="s">
        <v>268</v>
      </c>
      <c r="CW1400" t="s">
        <v>268</v>
      </c>
      <c r="CX1400" t="s">
        <v>268</v>
      </c>
      <c r="CY1400" t="s">
        <v>268</v>
      </c>
      <c r="CZ1400" t="s">
        <v>268</v>
      </c>
      <c r="DA1400" t="s">
        <v>268</v>
      </c>
      <c r="DB1400" s="429">
        <f t="shared" si="279"/>
        <v>0</v>
      </c>
      <c r="DC1400" s="284">
        <f t="shared" si="280"/>
        <v>0.75</v>
      </c>
      <c r="DD1400" s="284">
        <f t="shared" si="281"/>
        <v>0</v>
      </c>
      <c r="DE1400" s="284">
        <f t="shared" si="282"/>
        <v>0</v>
      </c>
      <c r="DF1400" s="295">
        <f t="shared" si="283"/>
        <v>12.25</v>
      </c>
      <c r="DG1400" s="284">
        <f t="shared" si="284"/>
        <v>0</v>
      </c>
      <c r="DH1400" s="284">
        <f t="shared" si="285"/>
        <v>0.75</v>
      </c>
      <c r="DI1400" s="284">
        <f t="shared" si="286"/>
        <v>0</v>
      </c>
      <c r="DJ1400" s="284">
        <f t="shared" si="287"/>
        <v>0</v>
      </c>
      <c r="DK1400" s="295">
        <f t="shared" si="288"/>
        <v>0.25</v>
      </c>
      <c r="DL1400" s="297" t="str">
        <f t="shared" si="289"/>
        <v>A dispo.</v>
      </c>
      <c r="DM1400" s="430">
        <f>IFERROR(IF(CA1400="D",IF(DL1400="A dispo.",DF1400*VLOOKUP('DATI INPUT'!$F$27,TARIFFE_UD,4,FALSE),DF1400*VLOOKUP(DL1400,TARIFFE_UD,4,FALSE)),DF1400*VLOOKUP(CB1400-100,TARIFFE_UND,4,FALSE)),0)</f>
        <v>7.7650878854809031</v>
      </c>
      <c r="DN1400" s="430">
        <f>IFERROR(IF(CA1400="D",IF(DL1400="A dispo.",DK1400*VLOOKUP('DATI INPUT'!$F$27,TARIFFE_UD,5,FALSE),DK1400*VLOOKUP(DL1400,TARIFFE_UD,5,FALSE)),DK1400*VLOOKUP(CB1400-100,TARIFFE_UND,5,FALSE)),0)</f>
        <v>16.849450158887119</v>
      </c>
      <c r="DO1400" s="431">
        <f t="shared" si="290"/>
        <v>4.5380443680222982E-3</v>
      </c>
      <c r="DP1400" s="299">
        <f>IFERROR(IF(CA1400="D",IF(DL1400="A dispo.",DF1400*VLOOKUP('DATI INPUT'!$F$27,TARIFFE_UD,2,FALSE),DF1400*VLOOKUP(DL1400,TARIFFE_UD,2,FALSE)),DF1400*VLOOKUP(CB1400-100,TARIFFE_UND,2,FALSE)),0)</f>
        <v>9.7013923850900952</v>
      </c>
      <c r="DQ1400" s="299">
        <f>IFERROR(IF(CA1400="D",IF(DL1400="A dispo.",DK1400*VLOOKUP('DATI INPUT'!$F$27,TARIFFE_UD,3,FALSE),DK1400*VLOOKUP(DL1400,TARIFFE_UD,3,FALSE)),DK1400*VLOOKUP(CB1400-100,TARIFFE_UND,3,FALSE)),0)</f>
        <v>15.091945100768223</v>
      </c>
      <c r="DR1400" s="299">
        <f t="shared" si="291"/>
        <v>24.793337485858316</v>
      </c>
    </row>
    <row r="1401" spans="1:122" x14ac:dyDescent="0.25">
      <c r="A1401" t="s">
        <v>10635</v>
      </c>
      <c r="B1401" t="s">
        <v>10625</v>
      </c>
      <c r="C1401" t="s">
        <v>10636</v>
      </c>
      <c r="D1401" t="s">
        <v>10627</v>
      </c>
      <c r="E1401" t="s">
        <v>268</v>
      </c>
      <c r="F1401" t="s">
        <v>156</v>
      </c>
      <c r="G1401" t="s">
        <v>10628</v>
      </c>
      <c r="H1401" t="s">
        <v>966</v>
      </c>
      <c r="I1401" t="s">
        <v>10629</v>
      </c>
      <c r="J1401" t="s">
        <v>274</v>
      </c>
      <c r="K1401" t="s">
        <v>7565</v>
      </c>
      <c r="L1401" t="s">
        <v>4098</v>
      </c>
      <c r="M1401" t="s">
        <v>10630</v>
      </c>
      <c r="N1401" t="s">
        <v>872</v>
      </c>
      <c r="O1401" t="s">
        <v>873</v>
      </c>
      <c r="P1401" t="s">
        <v>10631</v>
      </c>
      <c r="Q1401" t="s">
        <v>275</v>
      </c>
      <c r="R1401" t="s">
        <v>268</v>
      </c>
      <c r="S1401" t="s">
        <v>268</v>
      </c>
      <c r="T1401" t="s">
        <v>268</v>
      </c>
      <c r="U1401" t="s">
        <v>268</v>
      </c>
      <c r="V1401" t="s">
        <v>268</v>
      </c>
      <c r="W1401" t="s">
        <v>10632</v>
      </c>
      <c r="X1401" t="s">
        <v>10633</v>
      </c>
      <c r="Y1401" t="s">
        <v>268</v>
      </c>
      <c r="Z1401" t="s">
        <v>268</v>
      </c>
      <c r="AA1401" t="s">
        <v>268</v>
      </c>
      <c r="AB1401" t="s">
        <v>268</v>
      </c>
      <c r="AC1401" t="s">
        <v>268</v>
      </c>
      <c r="AD1401" t="s">
        <v>268</v>
      </c>
      <c r="AE1401" t="s">
        <v>268</v>
      </c>
      <c r="AF1401" t="s">
        <v>268</v>
      </c>
      <c r="AG1401" t="s">
        <v>268</v>
      </c>
      <c r="AH1401" t="s">
        <v>268</v>
      </c>
      <c r="AI1401" t="s">
        <v>268</v>
      </c>
      <c r="AJ1401" t="s">
        <v>268</v>
      </c>
      <c r="AK1401" t="s">
        <v>268</v>
      </c>
      <c r="AL1401" t="s">
        <v>268</v>
      </c>
      <c r="AM1401" t="s">
        <v>268</v>
      </c>
      <c r="AN1401" t="s">
        <v>268</v>
      </c>
      <c r="AO1401" t="s">
        <v>268</v>
      </c>
      <c r="AP1401" t="s">
        <v>268</v>
      </c>
      <c r="AQ1401" t="s">
        <v>268</v>
      </c>
      <c r="AR1401" t="s">
        <v>268</v>
      </c>
      <c r="AS1401" t="s">
        <v>268</v>
      </c>
      <c r="AT1401" t="s">
        <v>268</v>
      </c>
      <c r="AU1401" t="s">
        <v>268</v>
      </c>
      <c r="AV1401" t="s">
        <v>268</v>
      </c>
      <c r="AW1401" t="s">
        <v>268</v>
      </c>
      <c r="AX1401" t="s">
        <v>268</v>
      </c>
      <c r="AY1401" t="s">
        <v>268</v>
      </c>
      <c r="AZ1401" t="s">
        <v>268</v>
      </c>
      <c r="BA1401" t="s">
        <v>268</v>
      </c>
      <c r="BB1401" t="s">
        <v>268</v>
      </c>
      <c r="BC1401" t="s">
        <v>268</v>
      </c>
      <c r="BD1401" t="s">
        <v>268</v>
      </c>
      <c r="BE1401" t="s">
        <v>268</v>
      </c>
      <c r="BF1401" t="s">
        <v>268</v>
      </c>
      <c r="BG1401" t="s">
        <v>268</v>
      </c>
      <c r="BH1401" t="s">
        <v>268</v>
      </c>
      <c r="BI1401" t="s">
        <v>268</v>
      </c>
      <c r="BJ1401" t="s">
        <v>268</v>
      </c>
      <c r="BK1401" t="s">
        <v>268</v>
      </c>
      <c r="BL1401" t="s">
        <v>268</v>
      </c>
      <c r="BM1401" t="s">
        <v>268</v>
      </c>
      <c r="BN1401" t="s">
        <v>268</v>
      </c>
      <c r="BO1401" t="s">
        <v>268</v>
      </c>
      <c r="BP1401" t="s">
        <v>268</v>
      </c>
      <c r="BQ1401" t="s">
        <v>268</v>
      </c>
      <c r="BR1401" t="s">
        <v>268</v>
      </c>
      <c r="BS1401" t="s">
        <v>268</v>
      </c>
      <c r="BT1401" t="s">
        <v>268</v>
      </c>
      <c r="BU1401" t="s">
        <v>268</v>
      </c>
      <c r="BV1401" t="s">
        <v>268</v>
      </c>
      <c r="BW1401" t="s">
        <v>268</v>
      </c>
      <c r="BX1401" t="s">
        <v>268</v>
      </c>
      <c r="BY1401">
        <v>5</v>
      </c>
      <c r="BZ1401">
        <v>5</v>
      </c>
      <c r="CA1401" t="s">
        <v>142</v>
      </c>
      <c r="CB1401" s="356">
        <v>123</v>
      </c>
      <c r="CC1401" t="s">
        <v>1817</v>
      </c>
      <c r="CD1401" t="s">
        <v>268</v>
      </c>
      <c r="CE1401" t="s">
        <v>268</v>
      </c>
      <c r="CF1401" t="s">
        <v>268</v>
      </c>
      <c r="CG1401" t="s">
        <v>268</v>
      </c>
      <c r="CH1401" t="s">
        <v>268</v>
      </c>
      <c r="CI1401" t="s">
        <v>268</v>
      </c>
      <c r="CJ1401" t="s">
        <v>268</v>
      </c>
      <c r="CK1401" t="s">
        <v>268</v>
      </c>
      <c r="CL1401" t="s">
        <v>268</v>
      </c>
      <c r="CM1401" t="s">
        <v>11224</v>
      </c>
      <c r="CN1401">
        <v>3.17</v>
      </c>
      <c r="CO1401" t="s">
        <v>268</v>
      </c>
      <c r="CP1401">
        <v>3.17</v>
      </c>
      <c r="CQ1401">
        <v>365</v>
      </c>
      <c r="CR1401" t="s">
        <v>878</v>
      </c>
      <c r="CS1401" t="s">
        <v>11225</v>
      </c>
      <c r="CT1401" t="s">
        <v>11226</v>
      </c>
      <c r="CU1401" t="s">
        <v>11227</v>
      </c>
      <c r="CV1401" t="s">
        <v>268</v>
      </c>
      <c r="CW1401" t="s">
        <v>268</v>
      </c>
      <c r="CX1401" t="s">
        <v>268</v>
      </c>
      <c r="CY1401" t="s">
        <v>268</v>
      </c>
      <c r="CZ1401" t="s">
        <v>268</v>
      </c>
      <c r="DA1401" t="s">
        <v>268</v>
      </c>
      <c r="DB1401" s="429">
        <f t="shared" si="279"/>
        <v>0</v>
      </c>
      <c r="DC1401" s="284">
        <f t="shared" si="280"/>
        <v>0</v>
      </c>
      <c r="DD1401" s="284">
        <f t="shared" si="281"/>
        <v>0</v>
      </c>
      <c r="DE1401" s="284">
        <f t="shared" si="282"/>
        <v>0</v>
      </c>
      <c r="DF1401" s="295">
        <f t="shared" si="283"/>
        <v>5</v>
      </c>
      <c r="DG1401" s="284">
        <f t="shared" si="284"/>
        <v>1</v>
      </c>
      <c r="DH1401" s="284">
        <f t="shared" si="285"/>
        <v>0</v>
      </c>
      <c r="DI1401" s="284">
        <f t="shared" si="286"/>
        <v>0</v>
      </c>
      <c r="DJ1401" s="284">
        <f t="shared" si="287"/>
        <v>0</v>
      </c>
      <c r="DK1401" s="295">
        <f t="shared" si="288"/>
        <v>0</v>
      </c>
      <c r="DL1401" s="297" t="str">
        <f t="shared" si="289"/>
        <v>A dispo.</v>
      </c>
      <c r="DM1401" s="430">
        <f>IFERROR(IF(CA1401="D",IF(DL1401="A dispo.",DF1401*VLOOKUP('DATI INPUT'!$F$27,TARIFFE_UD,4,FALSE),DF1401*VLOOKUP(DL1401,TARIFFE_UD,4,FALSE)),DF1401*VLOOKUP(CB1401-100,TARIFFE_UND,4,FALSE)),0)</f>
        <v>3.1694236267268994</v>
      </c>
      <c r="DN1401" s="430">
        <f>IFERROR(IF(CA1401="D",IF(DL1401="A dispo.",DK1401*VLOOKUP('DATI INPUT'!$F$27,TARIFFE_UD,5,FALSE),DK1401*VLOOKUP(DL1401,TARIFFE_UD,5,FALSE)),DK1401*VLOOKUP(CB1401-100,TARIFFE_UND,5,FALSE)),0)</f>
        <v>0</v>
      </c>
      <c r="DO1401" s="431">
        <f t="shared" si="290"/>
        <v>-5.7637327310056108E-4</v>
      </c>
      <c r="DP1401" s="299">
        <f>IFERROR(IF(CA1401="D",IF(DL1401="A dispo.",DF1401*VLOOKUP('DATI INPUT'!$F$27,TARIFFE_UD,2,FALSE),DF1401*VLOOKUP(DL1401,TARIFFE_UD,2,FALSE)),DF1401*VLOOKUP(CB1401-100,TARIFFE_UND,2,FALSE)),0)</f>
        <v>3.9597519939143244</v>
      </c>
      <c r="DQ1401" s="299">
        <f>IFERROR(IF(CA1401="D",IF(DL1401="A dispo.",DK1401*VLOOKUP('DATI INPUT'!$F$27,TARIFFE_UD,3,FALSE),DK1401*VLOOKUP(DL1401,TARIFFE_UD,3,FALSE)),DK1401*VLOOKUP(CB1401-100,TARIFFE_UND,3,FALSE)),0)</f>
        <v>0</v>
      </c>
      <c r="DR1401" s="299">
        <f t="shared" si="291"/>
        <v>3.9597519939143244</v>
      </c>
    </row>
    <row r="1402" spans="1:122" x14ac:dyDescent="0.25">
      <c r="A1402" t="s">
        <v>10637</v>
      </c>
      <c r="B1402" t="s">
        <v>10638</v>
      </c>
      <c r="C1402" t="s">
        <v>10639</v>
      </c>
      <c r="D1402" t="s">
        <v>10640</v>
      </c>
      <c r="E1402" t="s">
        <v>268</v>
      </c>
      <c r="F1402" t="s">
        <v>156</v>
      </c>
      <c r="G1402" t="s">
        <v>10641</v>
      </c>
      <c r="H1402" t="s">
        <v>10642</v>
      </c>
      <c r="I1402" t="s">
        <v>10643</v>
      </c>
      <c r="J1402" t="s">
        <v>156</v>
      </c>
      <c r="K1402" t="s">
        <v>10644</v>
      </c>
      <c r="L1402" t="s">
        <v>303</v>
      </c>
      <c r="M1402" t="s">
        <v>10645</v>
      </c>
      <c r="N1402" t="s">
        <v>303</v>
      </c>
      <c r="O1402" t="s">
        <v>1273</v>
      </c>
      <c r="P1402" t="s">
        <v>10646</v>
      </c>
      <c r="Q1402" t="s">
        <v>5295</v>
      </c>
      <c r="R1402" t="s">
        <v>10647</v>
      </c>
      <c r="S1402" t="s">
        <v>268</v>
      </c>
      <c r="T1402" t="s">
        <v>268</v>
      </c>
      <c r="U1402" t="s">
        <v>268</v>
      </c>
      <c r="V1402" t="s">
        <v>268</v>
      </c>
      <c r="W1402" t="s">
        <v>3311</v>
      </c>
      <c r="X1402" t="s">
        <v>1922</v>
      </c>
      <c r="Y1402" t="s">
        <v>333</v>
      </c>
      <c r="Z1402" t="s">
        <v>268</v>
      </c>
      <c r="AA1402" t="s">
        <v>268</v>
      </c>
      <c r="AB1402" t="s">
        <v>268</v>
      </c>
      <c r="AC1402" t="s">
        <v>268</v>
      </c>
      <c r="AD1402" t="s">
        <v>268</v>
      </c>
      <c r="AE1402" t="s">
        <v>287</v>
      </c>
      <c r="AF1402" t="s">
        <v>1811</v>
      </c>
      <c r="AG1402" t="s">
        <v>875</v>
      </c>
      <c r="AH1402" t="s">
        <v>1848</v>
      </c>
      <c r="AI1402" t="s">
        <v>3312</v>
      </c>
      <c r="AJ1402" t="s">
        <v>268</v>
      </c>
      <c r="AK1402" t="s">
        <v>354</v>
      </c>
      <c r="AL1402" t="s">
        <v>268</v>
      </c>
      <c r="AM1402" t="s">
        <v>355</v>
      </c>
      <c r="AN1402" t="s">
        <v>268</v>
      </c>
      <c r="AO1402" t="s">
        <v>268</v>
      </c>
      <c r="AP1402" t="s">
        <v>268</v>
      </c>
      <c r="AQ1402" t="s">
        <v>268</v>
      </c>
      <c r="AR1402" t="s">
        <v>268</v>
      </c>
      <c r="AS1402" t="s">
        <v>268</v>
      </c>
      <c r="AT1402" t="s">
        <v>268</v>
      </c>
      <c r="AU1402" t="s">
        <v>268</v>
      </c>
      <c r="AV1402" t="s">
        <v>268</v>
      </c>
      <c r="AW1402" t="s">
        <v>268</v>
      </c>
      <c r="AX1402" t="s">
        <v>268</v>
      </c>
      <c r="AY1402" t="s">
        <v>268</v>
      </c>
      <c r="AZ1402" t="s">
        <v>268</v>
      </c>
      <c r="BA1402" t="s">
        <v>268</v>
      </c>
      <c r="BB1402" t="s">
        <v>268</v>
      </c>
      <c r="BC1402" t="s">
        <v>268</v>
      </c>
      <c r="BD1402" t="s">
        <v>268</v>
      </c>
      <c r="BE1402" t="s">
        <v>268</v>
      </c>
      <c r="BF1402" t="s">
        <v>268</v>
      </c>
      <c r="BG1402" t="s">
        <v>268</v>
      </c>
      <c r="BH1402" t="s">
        <v>268</v>
      </c>
      <c r="BI1402" t="s">
        <v>268</v>
      </c>
      <c r="BJ1402" t="s">
        <v>268</v>
      </c>
      <c r="BK1402" t="s">
        <v>268</v>
      </c>
      <c r="BL1402" t="s">
        <v>268</v>
      </c>
      <c r="BM1402" t="s">
        <v>268</v>
      </c>
      <c r="BN1402" t="s">
        <v>268</v>
      </c>
      <c r="BO1402" t="s">
        <v>268</v>
      </c>
      <c r="BP1402" t="s">
        <v>268</v>
      </c>
      <c r="BQ1402" t="s">
        <v>268</v>
      </c>
      <c r="BR1402" t="s">
        <v>268</v>
      </c>
      <c r="BS1402" t="s">
        <v>268</v>
      </c>
      <c r="BT1402" t="s">
        <v>268</v>
      </c>
      <c r="BU1402" t="s">
        <v>268</v>
      </c>
      <c r="BV1402" t="s">
        <v>268</v>
      </c>
      <c r="BW1402" t="s">
        <v>268</v>
      </c>
      <c r="BX1402" t="s">
        <v>268</v>
      </c>
      <c r="BY1402">
        <v>60</v>
      </c>
      <c r="BZ1402">
        <v>60</v>
      </c>
      <c r="CA1402" t="s">
        <v>142</v>
      </c>
      <c r="CB1402" s="356">
        <v>122</v>
      </c>
      <c r="CC1402" t="s">
        <v>876</v>
      </c>
      <c r="CD1402" t="s">
        <v>268</v>
      </c>
      <c r="CE1402" t="s">
        <v>268</v>
      </c>
      <c r="CF1402" t="s">
        <v>268</v>
      </c>
      <c r="CG1402" t="s">
        <v>268</v>
      </c>
      <c r="CH1402" t="s">
        <v>268</v>
      </c>
      <c r="CI1402" t="s">
        <v>268</v>
      </c>
      <c r="CJ1402" t="s">
        <v>268</v>
      </c>
      <c r="CK1402" t="s">
        <v>268</v>
      </c>
      <c r="CL1402" t="s">
        <v>268</v>
      </c>
      <c r="CM1402" t="s">
        <v>11224</v>
      </c>
      <c r="CN1402">
        <v>105.43</v>
      </c>
      <c r="CO1402" t="s">
        <v>268</v>
      </c>
      <c r="CP1402">
        <v>105.43</v>
      </c>
      <c r="CQ1402">
        <v>365</v>
      </c>
      <c r="CR1402" t="s">
        <v>878</v>
      </c>
      <c r="CS1402" t="s">
        <v>11225</v>
      </c>
      <c r="CT1402" t="s">
        <v>11226</v>
      </c>
      <c r="CU1402" t="s">
        <v>11227</v>
      </c>
      <c r="CV1402" t="s">
        <v>268</v>
      </c>
      <c r="CW1402" t="s">
        <v>268</v>
      </c>
      <c r="CX1402" t="s">
        <v>268</v>
      </c>
      <c r="CY1402" t="s">
        <v>268</v>
      </c>
      <c r="CZ1402" t="s">
        <v>268</v>
      </c>
      <c r="DA1402" t="s">
        <v>268</v>
      </c>
      <c r="DB1402" s="429">
        <f t="shared" si="279"/>
        <v>0</v>
      </c>
      <c r="DC1402" s="284">
        <f t="shared" si="280"/>
        <v>0</v>
      </c>
      <c r="DD1402" s="284">
        <f t="shared" si="281"/>
        <v>0</v>
      </c>
      <c r="DE1402" s="284">
        <f t="shared" si="282"/>
        <v>0</v>
      </c>
      <c r="DF1402" s="295">
        <f t="shared" si="283"/>
        <v>60</v>
      </c>
      <c r="DG1402" s="284">
        <f t="shared" si="284"/>
        <v>0</v>
      </c>
      <c r="DH1402" s="284">
        <f t="shared" si="285"/>
        <v>0</v>
      </c>
      <c r="DI1402" s="284">
        <f t="shared" si="286"/>
        <v>0</v>
      </c>
      <c r="DJ1402" s="284">
        <f t="shared" si="287"/>
        <v>0</v>
      </c>
      <c r="DK1402" s="295">
        <f t="shared" si="288"/>
        <v>1</v>
      </c>
      <c r="DL1402" s="297" t="str">
        <f t="shared" si="289"/>
        <v>A dispo.</v>
      </c>
      <c r="DM1402" s="430">
        <f>IFERROR(IF(CA1402="D",IF(DL1402="A dispo.",DF1402*VLOOKUP('DATI INPUT'!$F$27,TARIFFE_UD,4,FALSE),DF1402*VLOOKUP(DL1402,TARIFFE_UD,4,FALSE)),DF1402*VLOOKUP(CB1402-100,TARIFFE_UND,4,FALSE)),0)</f>
        <v>38.033083520722791</v>
      </c>
      <c r="DN1402" s="430">
        <f>IFERROR(IF(CA1402="D",IF(DL1402="A dispo.",DK1402*VLOOKUP('DATI INPUT'!$F$27,TARIFFE_UD,5,FALSE),DK1402*VLOOKUP(DL1402,TARIFFE_UD,5,FALSE)),DK1402*VLOOKUP(CB1402-100,TARIFFE_UND,5,FALSE)),0)</f>
        <v>67.397800635548478</v>
      </c>
      <c r="DO1402" s="431">
        <f t="shared" si="290"/>
        <v>8.8415627126892105E-4</v>
      </c>
      <c r="DP1402" s="299">
        <f>IFERROR(IF(CA1402="D",IF(DL1402="A dispo.",DF1402*VLOOKUP('DATI INPUT'!$F$27,TARIFFE_UD,2,FALSE),DF1402*VLOOKUP(DL1402,TARIFFE_UD,2,FALSE)),DF1402*VLOOKUP(CB1402-100,TARIFFE_UND,2,FALSE)),0)</f>
        <v>47.517023926971895</v>
      </c>
      <c r="DQ1402" s="299">
        <f>IFERROR(IF(CA1402="D",IF(DL1402="A dispo.",DK1402*VLOOKUP('DATI INPUT'!$F$27,TARIFFE_UD,3,FALSE),DK1402*VLOOKUP(DL1402,TARIFFE_UD,3,FALSE)),DK1402*VLOOKUP(CB1402-100,TARIFFE_UND,3,FALSE)),0)</f>
        <v>60.367780403072892</v>
      </c>
      <c r="DR1402" s="299">
        <f t="shared" si="291"/>
        <v>107.88480433004479</v>
      </c>
    </row>
    <row r="1403" spans="1:122" x14ac:dyDescent="0.25">
      <c r="A1403" t="s">
        <v>10648</v>
      </c>
      <c r="B1403" t="s">
        <v>7693</v>
      </c>
      <c r="C1403" t="s">
        <v>10649</v>
      </c>
      <c r="D1403" t="s">
        <v>7694</v>
      </c>
      <c r="E1403" t="s">
        <v>268</v>
      </c>
      <c r="F1403" t="s">
        <v>156</v>
      </c>
      <c r="G1403" t="s">
        <v>7695</v>
      </c>
      <c r="H1403" t="s">
        <v>849</v>
      </c>
      <c r="I1403" t="s">
        <v>7696</v>
      </c>
      <c r="J1403" t="s">
        <v>156</v>
      </c>
      <c r="K1403" t="s">
        <v>7697</v>
      </c>
      <c r="L1403" t="s">
        <v>960</v>
      </c>
      <c r="M1403" t="s">
        <v>7698</v>
      </c>
      <c r="N1403" t="s">
        <v>1135</v>
      </c>
      <c r="O1403" t="s">
        <v>873</v>
      </c>
      <c r="P1403" t="s">
        <v>887</v>
      </c>
      <c r="Q1403" t="s">
        <v>368</v>
      </c>
      <c r="R1403" t="s">
        <v>268</v>
      </c>
      <c r="S1403" t="s">
        <v>268</v>
      </c>
      <c r="T1403" t="s">
        <v>268</v>
      </c>
      <c r="U1403" t="s">
        <v>268</v>
      </c>
      <c r="V1403" t="s">
        <v>268</v>
      </c>
      <c r="W1403" t="s">
        <v>10650</v>
      </c>
      <c r="X1403" t="s">
        <v>10651</v>
      </c>
      <c r="Y1403" t="s">
        <v>268</v>
      </c>
      <c r="Z1403" t="s">
        <v>268</v>
      </c>
      <c r="AA1403" t="s">
        <v>268</v>
      </c>
      <c r="AB1403" t="s">
        <v>268</v>
      </c>
      <c r="AC1403" t="s">
        <v>268</v>
      </c>
      <c r="AD1403" t="s">
        <v>268</v>
      </c>
      <c r="AE1403" t="s">
        <v>287</v>
      </c>
      <c r="AF1403" t="s">
        <v>1811</v>
      </c>
      <c r="AG1403" t="s">
        <v>875</v>
      </c>
      <c r="AH1403" t="s">
        <v>10652</v>
      </c>
      <c r="AI1403" t="s">
        <v>1056</v>
      </c>
      <c r="AJ1403" t="s">
        <v>268</v>
      </c>
      <c r="AK1403" t="s">
        <v>375</v>
      </c>
      <c r="AL1403" t="s">
        <v>268</v>
      </c>
      <c r="AM1403" t="s">
        <v>405</v>
      </c>
      <c r="AN1403" t="s">
        <v>268</v>
      </c>
      <c r="AO1403" t="s">
        <v>268</v>
      </c>
      <c r="AP1403" t="s">
        <v>268</v>
      </c>
      <c r="AQ1403" t="s">
        <v>268</v>
      </c>
      <c r="AR1403" t="s">
        <v>268</v>
      </c>
      <c r="AS1403" t="s">
        <v>268</v>
      </c>
      <c r="AT1403" t="s">
        <v>268</v>
      </c>
      <c r="AU1403" t="s">
        <v>268</v>
      </c>
      <c r="AV1403" t="s">
        <v>268</v>
      </c>
      <c r="AW1403" t="s">
        <v>268</v>
      </c>
      <c r="AX1403" t="s">
        <v>268</v>
      </c>
      <c r="AY1403" t="s">
        <v>268</v>
      </c>
      <c r="AZ1403" t="s">
        <v>268</v>
      </c>
      <c r="BA1403" t="s">
        <v>268</v>
      </c>
      <c r="BB1403" t="s">
        <v>268</v>
      </c>
      <c r="BC1403" t="s">
        <v>268</v>
      </c>
      <c r="BD1403" t="s">
        <v>268</v>
      </c>
      <c r="BE1403" t="s">
        <v>268</v>
      </c>
      <c r="BF1403" t="s">
        <v>268</v>
      </c>
      <c r="BG1403" t="s">
        <v>268</v>
      </c>
      <c r="BH1403" t="s">
        <v>268</v>
      </c>
      <c r="BI1403" t="s">
        <v>268</v>
      </c>
      <c r="BJ1403" t="s">
        <v>268</v>
      </c>
      <c r="BK1403" t="s">
        <v>268</v>
      </c>
      <c r="BL1403" t="s">
        <v>268</v>
      </c>
      <c r="BM1403" t="s">
        <v>268</v>
      </c>
      <c r="BN1403" t="s">
        <v>268</v>
      </c>
      <c r="BO1403" t="s">
        <v>268</v>
      </c>
      <c r="BP1403" t="s">
        <v>268</v>
      </c>
      <c r="BQ1403" t="s">
        <v>268</v>
      </c>
      <c r="BR1403" t="s">
        <v>268</v>
      </c>
      <c r="BS1403" t="s">
        <v>268</v>
      </c>
      <c r="BT1403" t="s">
        <v>268</v>
      </c>
      <c r="BU1403" t="s">
        <v>268</v>
      </c>
      <c r="BV1403" t="s">
        <v>268</v>
      </c>
      <c r="BW1403" t="s">
        <v>268</v>
      </c>
      <c r="BX1403" t="s">
        <v>268</v>
      </c>
      <c r="BY1403">
        <v>53</v>
      </c>
      <c r="BZ1403">
        <v>53</v>
      </c>
      <c r="CA1403" t="s">
        <v>142</v>
      </c>
      <c r="CB1403" s="356">
        <v>122</v>
      </c>
      <c r="CC1403" t="s">
        <v>876</v>
      </c>
      <c r="CD1403" t="s">
        <v>268</v>
      </c>
      <c r="CE1403" t="s">
        <v>268</v>
      </c>
      <c r="CF1403" t="s">
        <v>268</v>
      </c>
      <c r="CG1403" t="s">
        <v>2132</v>
      </c>
      <c r="CH1403" t="s">
        <v>268</v>
      </c>
      <c r="CI1403" t="s">
        <v>268</v>
      </c>
      <c r="CJ1403" t="s">
        <v>268</v>
      </c>
      <c r="CK1403" t="s">
        <v>268</v>
      </c>
      <c r="CL1403" t="s">
        <v>268</v>
      </c>
      <c r="CM1403" t="s">
        <v>11224</v>
      </c>
      <c r="CN1403">
        <v>101</v>
      </c>
      <c r="CO1403">
        <v>-75.75</v>
      </c>
      <c r="CP1403">
        <v>25.25</v>
      </c>
      <c r="CQ1403">
        <v>365</v>
      </c>
      <c r="CR1403" t="s">
        <v>878</v>
      </c>
      <c r="CS1403" t="s">
        <v>11225</v>
      </c>
      <c r="CT1403" t="s">
        <v>11226</v>
      </c>
      <c r="CU1403" t="s">
        <v>11227</v>
      </c>
      <c r="CV1403" t="s">
        <v>268</v>
      </c>
      <c r="CW1403" t="s">
        <v>268</v>
      </c>
      <c r="CX1403" t="s">
        <v>268</v>
      </c>
      <c r="CY1403" t="s">
        <v>268</v>
      </c>
      <c r="CZ1403" t="s">
        <v>268</v>
      </c>
      <c r="DA1403" t="s">
        <v>268</v>
      </c>
      <c r="DB1403" s="429">
        <f t="shared" si="279"/>
        <v>0</v>
      </c>
      <c r="DC1403" s="284">
        <f t="shared" si="280"/>
        <v>0.75</v>
      </c>
      <c r="DD1403" s="284">
        <f t="shared" si="281"/>
        <v>0</v>
      </c>
      <c r="DE1403" s="284">
        <f t="shared" si="282"/>
        <v>0</v>
      </c>
      <c r="DF1403" s="295">
        <f t="shared" si="283"/>
        <v>13.249999999999998</v>
      </c>
      <c r="DG1403" s="284">
        <f t="shared" si="284"/>
        <v>0</v>
      </c>
      <c r="DH1403" s="284">
        <f t="shared" si="285"/>
        <v>0.75</v>
      </c>
      <c r="DI1403" s="284">
        <f t="shared" si="286"/>
        <v>0</v>
      </c>
      <c r="DJ1403" s="284">
        <f t="shared" si="287"/>
        <v>0</v>
      </c>
      <c r="DK1403" s="295">
        <f t="shared" si="288"/>
        <v>0.25</v>
      </c>
      <c r="DL1403" s="297" t="str">
        <f t="shared" si="289"/>
        <v>A dispo.</v>
      </c>
      <c r="DM1403" s="430">
        <f>IFERROR(IF(CA1403="D",IF(DL1403="A dispo.",DF1403*VLOOKUP('DATI INPUT'!$F$27,TARIFFE_UD,4,FALSE),DF1403*VLOOKUP(DL1403,TARIFFE_UD,4,FALSE)),DF1403*VLOOKUP(CB1403-100,TARIFFE_UND,4,FALSE)),0)</f>
        <v>8.3989726108262825</v>
      </c>
      <c r="DN1403" s="430">
        <f>IFERROR(IF(CA1403="D",IF(DL1403="A dispo.",DK1403*VLOOKUP('DATI INPUT'!$F$27,TARIFFE_UD,5,FALSE),DK1403*VLOOKUP(DL1403,TARIFFE_UD,5,FALSE)),DK1403*VLOOKUP(CB1403-100,TARIFFE_UND,5,FALSE)),0)</f>
        <v>16.849450158887119</v>
      </c>
      <c r="DO1403" s="431">
        <f t="shared" si="290"/>
        <v>-1.577230286599729E-3</v>
      </c>
      <c r="DP1403" s="299">
        <f>IFERROR(IF(CA1403="D",IF(DL1403="A dispo.",DF1403*VLOOKUP('DATI INPUT'!$F$27,TARIFFE_UD,2,FALSE),DF1403*VLOOKUP(DL1403,TARIFFE_UD,2,FALSE)),DF1403*VLOOKUP(CB1403-100,TARIFFE_UND,2,FALSE)),0)</f>
        <v>10.493342783872958</v>
      </c>
      <c r="DQ1403" s="299">
        <f>IFERROR(IF(CA1403="D",IF(DL1403="A dispo.",DK1403*VLOOKUP('DATI INPUT'!$F$27,TARIFFE_UD,3,FALSE),DK1403*VLOOKUP(DL1403,TARIFFE_UD,3,FALSE)),DK1403*VLOOKUP(CB1403-100,TARIFFE_UND,3,FALSE)),0)</f>
        <v>15.091945100768223</v>
      </c>
      <c r="DR1403" s="299">
        <f t="shared" si="291"/>
        <v>25.585287884641183</v>
      </c>
    </row>
    <row r="1404" spans="1:122" x14ac:dyDescent="0.25">
      <c r="A1404" t="s">
        <v>10653</v>
      </c>
      <c r="B1404" t="s">
        <v>7693</v>
      </c>
      <c r="C1404" t="s">
        <v>10654</v>
      </c>
      <c r="D1404" t="s">
        <v>7694</v>
      </c>
      <c r="E1404" t="s">
        <v>268</v>
      </c>
      <c r="F1404" t="s">
        <v>156</v>
      </c>
      <c r="G1404" t="s">
        <v>7695</v>
      </c>
      <c r="H1404" t="s">
        <v>849</v>
      </c>
      <c r="I1404" t="s">
        <v>7696</v>
      </c>
      <c r="J1404" t="s">
        <v>156</v>
      </c>
      <c r="K1404" t="s">
        <v>7697</v>
      </c>
      <c r="L1404" t="s">
        <v>960</v>
      </c>
      <c r="M1404" t="s">
        <v>7698</v>
      </c>
      <c r="N1404" t="s">
        <v>1135</v>
      </c>
      <c r="O1404" t="s">
        <v>873</v>
      </c>
      <c r="P1404" t="s">
        <v>887</v>
      </c>
      <c r="Q1404" t="s">
        <v>368</v>
      </c>
      <c r="R1404" t="s">
        <v>268</v>
      </c>
      <c r="S1404" t="s">
        <v>268</v>
      </c>
      <c r="T1404" t="s">
        <v>268</v>
      </c>
      <c r="U1404" t="s">
        <v>268</v>
      </c>
      <c r="V1404" t="s">
        <v>268</v>
      </c>
      <c r="W1404" t="s">
        <v>10650</v>
      </c>
      <c r="X1404" t="s">
        <v>10651</v>
      </c>
      <c r="Y1404" t="s">
        <v>268</v>
      </c>
      <c r="Z1404" t="s">
        <v>268</v>
      </c>
      <c r="AA1404" t="s">
        <v>268</v>
      </c>
      <c r="AB1404" t="s">
        <v>268</v>
      </c>
      <c r="AC1404" t="s">
        <v>268</v>
      </c>
      <c r="AD1404" t="s">
        <v>268</v>
      </c>
      <c r="AE1404" t="s">
        <v>287</v>
      </c>
      <c r="AF1404" t="s">
        <v>1811</v>
      </c>
      <c r="AG1404" t="s">
        <v>875</v>
      </c>
      <c r="AH1404" t="s">
        <v>10652</v>
      </c>
      <c r="AI1404" t="s">
        <v>1056</v>
      </c>
      <c r="AJ1404" t="s">
        <v>268</v>
      </c>
      <c r="AK1404" t="s">
        <v>375</v>
      </c>
      <c r="AL1404" t="s">
        <v>268</v>
      </c>
      <c r="AM1404" t="s">
        <v>405</v>
      </c>
      <c r="AN1404" t="s">
        <v>268</v>
      </c>
      <c r="AO1404" t="s">
        <v>268</v>
      </c>
      <c r="AP1404" t="s">
        <v>268</v>
      </c>
      <c r="AQ1404" t="s">
        <v>268</v>
      </c>
      <c r="AR1404" t="s">
        <v>268</v>
      </c>
      <c r="AS1404" t="s">
        <v>268</v>
      </c>
      <c r="AT1404" t="s">
        <v>268</v>
      </c>
      <c r="AU1404" t="s">
        <v>268</v>
      </c>
      <c r="AV1404" t="s">
        <v>268</v>
      </c>
      <c r="AW1404" t="s">
        <v>268</v>
      </c>
      <c r="AX1404" t="s">
        <v>268</v>
      </c>
      <c r="AY1404" t="s">
        <v>268</v>
      </c>
      <c r="AZ1404" t="s">
        <v>268</v>
      </c>
      <c r="BA1404" t="s">
        <v>268</v>
      </c>
      <c r="BB1404" t="s">
        <v>268</v>
      </c>
      <c r="BC1404" t="s">
        <v>268</v>
      </c>
      <c r="BD1404" t="s">
        <v>268</v>
      </c>
      <c r="BE1404" t="s">
        <v>268</v>
      </c>
      <c r="BF1404" t="s">
        <v>268</v>
      </c>
      <c r="BG1404" t="s">
        <v>268</v>
      </c>
      <c r="BH1404" t="s">
        <v>268</v>
      </c>
      <c r="BI1404" t="s">
        <v>268</v>
      </c>
      <c r="BJ1404" t="s">
        <v>268</v>
      </c>
      <c r="BK1404" t="s">
        <v>268</v>
      </c>
      <c r="BL1404" t="s">
        <v>268</v>
      </c>
      <c r="BM1404" t="s">
        <v>268</v>
      </c>
      <c r="BN1404" t="s">
        <v>268</v>
      </c>
      <c r="BO1404" t="s">
        <v>268</v>
      </c>
      <c r="BP1404" t="s">
        <v>268</v>
      </c>
      <c r="BQ1404" t="s">
        <v>268</v>
      </c>
      <c r="BR1404" t="s">
        <v>268</v>
      </c>
      <c r="BS1404" t="s">
        <v>268</v>
      </c>
      <c r="BT1404" t="s">
        <v>268</v>
      </c>
      <c r="BU1404" t="s">
        <v>268</v>
      </c>
      <c r="BV1404" t="s">
        <v>268</v>
      </c>
      <c r="BW1404" t="s">
        <v>268</v>
      </c>
      <c r="BX1404" t="s">
        <v>268</v>
      </c>
      <c r="BY1404" s="432">
        <v>0</v>
      </c>
      <c r="BZ1404">
        <v>35</v>
      </c>
      <c r="CA1404" s="432" t="s">
        <v>142</v>
      </c>
      <c r="CB1404" t="s">
        <v>268</v>
      </c>
      <c r="CC1404" t="s">
        <v>268</v>
      </c>
      <c r="CD1404" t="s">
        <v>268</v>
      </c>
      <c r="CE1404" t="s">
        <v>268</v>
      </c>
      <c r="CF1404" t="s">
        <v>268</v>
      </c>
      <c r="CG1404" t="s">
        <v>268</v>
      </c>
      <c r="CH1404" t="s">
        <v>268</v>
      </c>
      <c r="CI1404" t="s">
        <v>268</v>
      </c>
      <c r="CJ1404" t="s">
        <v>268</v>
      </c>
      <c r="CK1404" t="s">
        <v>268</v>
      </c>
      <c r="CL1404" t="s">
        <v>268</v>
      </c>
      <c r="CM1404" t="s">
        <v>11224</v>
      </c>
      <c r="CN1404" t="s">
        <v>268</v>
      </c>
      <c r="CO1404" t="s">
        <v>268</v>
      </c>
      <c r="CP1404" s="432">
        <v>0</v>
      </c>
      <c r="CQ1404" s="432">
        <v>0</v>
      </c>
      <c r="CR1404" t="s">
        <v>268</v>
      </c>
      <c r="CS1404" t="s">
        <v>268</v>
      </c>
      <c r="CT1404" t="s">
        <v>11226</v>
      </c>
      <c r="CU1404" t="s">
        <v>11227</v>
      </c>
      <c r="CV1404" t="s">
        <v>268</v>
      </c>
      <c r="CW1404" t="s">
        <v>268</v>
      </c>
      <c r="CX1404" t="s">
        <v>268</v>
      </c>
      <c r="CY1404" t="s">
        <v>268</v>
      </c>
      <c r="CZ1404" t="s">
        <v>268</v>
      </c>
      <c r="DA1404" t="s">
        <v>268</v>
      </c>
      <c r="DB1404" s="429">
        <f t="shared" si="279"/>
        <v>0</v>
      </c>
      <c r="DC1404" s="284">
        <f t="shared" si="280"/>
        <v>0</v>
      </c>
      <c r="DD1404" s="284">
        <f t="shared" si="281"/>
        <v>0</v>
      </c>
      <c r="DE1404" s="284">
        <f t="shared" si="282"/>
        <v>0</v>
      </c>
      <c r="DF1404" s="295">
        <f t="shared" si="283"/>
        <v>0</v>
      </c>
      <c r="DG1404" s="284">
        <f t="shared" si="284"/>
        <v>0</v>
      </c>
      <c r="DH1404" s="284">
        <f t="shared" si="285"/>
        <v>0</v>
      </c>
      <c r="DI1404" s="284">
        <f t="shared" si="286"/>
        <v>0</v>
      </c>
      <c r="DJ1404" s="284">
        <f t="shared" si="287"/>
        <v>0</v>
      </c>
      <c r="DK1404" s="295">
        <f t="shared" si="288"/>
        <v>0</v>
      </c>
      <c r="DL1404" s="297" t="str">
        <f t="shared" si="289"/>
        <v>A dispo.</v>
      </c>
      <c r="DM1404" s="430">
        <f>IFERROR(IF(CA1404="D",IF(DL1404="A dispo.",DF1404*VLOOKUP('DATI INPUT'!$F$27,TARIFFE_UD,4,FALSE),DF1404*VLOOKUP(DL1404,TARIFFE_UD,4,FALSE)),DF1404*VLOOKUP(CB1404-100,TARIFFE_UND,4,FALSE)),0)</f>
        <v>0</v>
      </c>
      <c r="DN1404" s="430">
        <f>IFERROR(IF(CA1404="D",IF(DL1404="A dispo.",DK1404*VLOOKUP('DATI INPUT'!$F$27,TARIFFE_UD,5,FALSE),DK1404*VLOOKUP(DL1404,TARIFFE_UD,5,FALSE)),DK1404*VLOOKUP(CB1404-100,TARIFFE_UND,5,FALSE)),0)</f>
        <v>0</v>
      </c>
      <c r="DO1404" s="431">
        <f t="shared" si="290"/>
        <v>0</v>
      </c>
      <c r="DP1404" s="299">
        <f>IFERROR(IF(CA1404="D",IF(DL1404="A dispo.",DF1404*VLOOKUP('DATI INPUT'!$F$27,TARIFFE_UD,2,FALSE),DF1404*VLOOKUP(DL1404,TARIFFE_UD,2,FALSE)),DF1404*VLOOKUP(CB1404-100,TARIFFE_UND,2,FALSE)),0)</f>
        <v>0</v>
      </c>
      <c r="DQ1404" s="299">
        <f>IFERROR(IF(CA1404="D",IF(DL1404="A dispo.",DK1404*VLOOKUP('DATI INPUT'!$F$27,TARIFFE_UD,3,FALSE),DK1404*VLOOKUP(DL1404,TARIFFE_UD,3,FALSE)),DK1404*VLOOKUP(CB1404-100,TARIFFE_UND,3,FALSE)),0)</f>
        <v>0</v>
      </c>
      <c r="DR1404" s="299">
        <f t="shared" si="291"/>
        <v>0</v>
      </c>
    </row>
    <row r="1405" spans="1:122" x14ac:dyDescent="0.25">
      <c r="A1405" t="s">
        <v>10655</v>
      </c>
      <c r="B1405" t="s">
        <v>7693</v>
      </c>
      <c r="C1405" t="s">
        <v>10656</v>
      </c>
      <c r="D1405" t="s">
        <v>7694</v>
      </c>
      <c r="E1405" t="s">
        <v>268</v>
      </c>
      <c r="F1405" t="s">
        <v>156</v>
      </c>
      <c r="G1405" t="s">
        <v>7695</v>
      </c>
      <c r="H1405" t="s">
        <v>849</v>
      </c>
      <c r="I1405" t="s">
        <v>7696</v>
      </c>
      <c r="J1405" t="s">
        <v>156</v>
      </c>
      <c r="K1405" t="s">
        <v>7697</v>
      </c>
      <c r="L1405" t="s">
        <v>960</v>
      </c>
      <c r="M1405" t="s">
        <v>7698</v>
      </c>
      <c r="N1405" t="s">
        <v>1135</v>
      </c>
      <c r="O1405" t="s">
        <v>873</v>
      </c>
      <c r="P1405" t="s">
        <v>887</v>
      </c>
      <c r="Q1405" t="s">
        <v>368</v>
      </c>
      <c r="R1405" t="s">
        <v>268</v>
      </c>
      <c r="S1405" t="s">
        <v>268</v>
      </c>
      <c r="T1405" t="s">
        <v>268</v>
      </c>
      <c r="U1405" t="s">
        <v>268</v>
      </c>
      <c r="V1405" t="s">
        <v>268</v>
      </c>
      <c r="W1405" t="s">
        <v>1741</v>
      </c>
      <c r="X1405" t="s">
        <v>613</v>
      </c>
      <c r="Y1405" t="s">
        <v>268</v>
      </c>
      <c r="Z1405" t="s">
        <v>268</v>
      </c>
      <c r="AA1405" t="s">
        <v>268</v>
      </c>
      <c r="AB1405" t="s">
        <v>268</v>
      </c>
      <c r="AC1405" t="s">
        <v>268</v>
      </c>
      <c r="AD1405" t="s">
        <v>268</v>
      </c>
      <c r="AE1405" t="s">
        <v>287</v>
      </c>
      <c r="AF1405" t="s">
        <v>1811</v>
      </c>
      <c r="AG1405" t="s">
        <v>875</v>
      </c>
      <c r="AH1405" t="s">
        <v>1831</v>
      </c>
      <c r="AI1405" t="s">
        <v>9282</v>
      </c>
      <c r="AJ1405" t="s">
        <v>268</v>
      </c>
      <c r="AK1405" t="s">
        <v>381</v>
      </c>
      <c r="AL1405" t="s">
        <v>268</v>
      </c>
      <c r="AM1405" t="s">
        <v>353</v>
      </c>
      <c r="AN1405" t="s">
        <v>268</v>
      </c>
      <c r="AO1405" t="s">
        <v>268</v>
      </c>
      <c r="AP1405" t="s">
        <v>268</v>
      </c>
      <c r="AQ1405" t="s">
        <v>268</v>
      </c>
      <c r="AR1405" t="s">
        <v>268</v>
      </c>
      <c r="AS1405" t="s">
        <v>268</v>
      </c>
      <c r="AT1405" t="s">
        <v>268</v>
      </c>
      <c r="AU1405" t="s">
        <v>268</v>
      </c>
      <c r="AV1405" t="s">
        <v>268</v>
      </c>
      <c r="AW1405" t="s">
        <v>268</v>
      </c>
      <c r="AX1405" t="s">
        <v>268</v>
      </c>
      <c r="AY1405" t="s">
        <v>268</v>
      </c>
      <c r="AZ1405" t="s">
        <v>268</v>
      </c>
      <c r="BA1405" t="s">
        <v>268</v>
      </c>
      <c r="BB1405" t="s">
        <v>268</v>
      </c>
      <c r="BC1405" t="s">
        <v>268</v>
      </c>
      <c r="BD1405" t="s">
        <v>268</v>
      </c>
      <c r="BE1405" t="s">
        <v>268</v>
      </c>
      <c r="BF1405" t="s">
        <v>268</v>
      </c>
      <c r="BG1405" t="s">
        <v>268</v>
      </c>
      <c r="BH1405" t="s">
        <v>268</v>
      </c>
      <c r="BI1405" t="s">
        <v>268</v>
      </c>
      <c r="BJ1405" t="s">
        <v>268</v>
      </c>
      <c r="BK1405" t="s">
        <v>268</v>
      </c>
      <c r="BL1405" t="s">
        <v>268</v>
      </c>
      <c r="BM1405" t="s">
        <v>268</v>
      </c>
      <c r="BN1405" t="s">
        <v>268</v>
      </c>
      <c r="BO1405" t="s">
        <v>268</v>
      </c>
      <c r="BP1405" t="s">
        <v>268</v>
      </c>
      <c r="BQ1405" t="s">
        <v>268</v>
      </c>
      <c r="BR1405" t="s">
        <v>268</v>
      </c>
      <c r="BS1405" t="s">
        <v>268</v>
      </c>
      <c r="BT1405" t="s">
        <v>268</v>
      </c>
      <c r="BU1405" t="s">
        <v>268</v>
      </c>
      <c r="BV1405" t="s">
        <v>268</v>
      </c>
      <c r="BW1405" t="s">
        <v>268</v>
      </c>
      <c r="BX1405" t="s">
        <v>268</v>
      </c>
      <c r="BY1405">
        <v>18</v>
      </c>
      <c r="BZ1405">
        <v>18</v>
      </c>
      <c r="CA1405" t="s">
        <v>142</v>
      </c>
      <c r="CB1405" s="356">
        <v>123</v>
      </c>
      <c r="CC1405" t="s">
        <v>1817</v>
      </c>
      <c r="CD1405" t="s">
        <v>268</v>
      </c>
      <c r="CE1405" t="s">
        <v>268</v>
      </c>
      <c r="CF1405" t="s">
        <v>268</v>
      </c>
      <c r="CG1405" t="s">
        <v>268</v>
      </c>
      <c r="CH1405" t="s">
        <v>268</v>
      </c>
      <c r="CI1405" t="s">
        <v>268</v>
      </c>
      <c r="CJ1405" t="s">
        <v>268</v>
      </c>
      <c r="CK1405" t="s">
        <v>268</v>
      </c>
      <c r="CL1405" t="s">
        <v>268</v>
      </c>
      <c r="CM1405" t="s">
        <v>11224</v>
      </c>
      <c r="CN1405">
        <v>11.41</v>
      </c>
      <c r="CO1405" t="s">
        <v>268</v>
      </c>
      <c r="CP1405">
        <v>11.41</v>
      </c>
      <c r="CQ1405">
        <v>365</v>
      </c>
      <c r="CR1405" t="s">
        <v>878</v>
      </c>
      <c r="CS1405" t="s">
        <v>11225</v>
      </c>
      <c r="CT1405" t="s">
        <v>11226</v>
      </c>
      <c r="CU1405" t="s">
        <v>11227</v>
      </c>
      <c r="CV1405" t="s">
        <v>268</v>
      </c>
      <c r="CW1405" t="s">
        <v>268</v>
      </c>
      <c r="CX1405" t="s">
        <v>268</v>
      </c>
      <c r="CY1405" t="s">
        <v>268</v>
      </c>
      <c r="CZ1405" t="s">
        <v>268</v>
      </c>
      <c r="DA1405" t="s">
        <v>268</v>
      </c>
      <c r="DB1405" s="429">
        <f t="shared" si="279"/>
        <v>0</v>
      </c>
      <c r="DC1405" s="284">
        <f t="shared" si="280"/>
        <v>0</v>
      </c>
      <c r="DD1405" s="284">
        <f t="shared" si="281"/>
        <v>0</v>
      </c>
      <c r="DE1405" s="284">
        <f t="shared" si="282"/>
        <v>0</v>
      </c>
      <c r="DF1405" s="295">
        <f t="shared" si="283"/>
        <v>18</v>
      </c>
      <c r="DG1405" s="284">
        <f t="shared" si="284"/>
        <v>1</v>
      </c>
      <c r="DH1405" s="284">
        <f t="shared" si="285"/>
        <v>0</v>
      </c>
      <c r="DI1405" s="284">
        <f t="shared" si="286"/>
        <v>0</v>
      </c>
      <c r="DJ1405" s="284">
        <f t="shared" si="287"/>
        <v>0</v>
      </c>
      <c r="DK1405" s="295">
        <f t="shared" si="288"/>
        <v>0</v>
      </c>
      <c r="DL1405" s="297" t="str">
        <f t="shared" si="289"/>
        <v>A dispo.</v>
      </c>
      <c r="DM1405" s="430">
        <f>IFERROR(IF(CA1405="D",IF(DL1405="A dispo.",DF1405*VLOOKUP('DATI INPUT'!$F$27,TARIFFE_UD,4,FALSE),DF1405*VLOOKUP(DL1405,TARIFFE_UD,4,FALSE)),DF1405*VLOOKUP(CB1405-100,TARIFFE_UND,4,FALSE)),0)</f>
        <v>11.409925056216839</v>
      </c>
      <c r="DN1405" s="430">
        <f>IFERROR(IF(CA1405="D",IF(DL1405="A dispo.",DK1405*VLOOKUP('DATI INPUT'!$F$27,TARIFFE_UD,5,FALSE),DK1405*VLOOKUP(DL1405,TARIFFE_UD,5,FALSE)),DK1405*VLOOKUP(CB1405-100,TARIFFE_UND,5,FALSE)),0)</f>
        <v>0</v>
      </c>
      <c r="DO1405" s="431">
        <f t="shared" si="290"/>
        <v>-7.4943783161529609E-5</v>
      </c>
      <c r="DP1405" s="299">
        <f>IFERROR(IF(CA1405="D",IF(DL1405="A dispo.",DF1405*VLOOKUP('DATI INPUT'!$F$27,TARIFFE_UD,2,FALSE),DF1405*VLOOKUP(DL1405,TARIFFE_UD,2,FALSE)),DF1405*VLOOKUP(CB1405-100,TARIFFE_UND,2,FALSE)),0)</f>
        <v>14.255107178091567</v>
      </c>
      <c r="DQ1405" s="299">
        <f>IFERROR(IF(CA1405="D",IF(DL1405="A dispo.",DK1405*VLOOKUP('DATI INPUT'!$F$27,TARIFFE_UD,3,FALSE),DK1405*VLOOKUP(DL1405,TARIFFE_UD,3,FALSE)),DK1405*VLOOKUP(CB1405-100,TARIFFE_UND,3,FALSE)),0)</f>
        <v>0</v>
      </c>
      <c r="DR1405" s="299">
        <f t="shared" si="291"/>
        <v>14.255107178091567</v>
      </c>
    </row>
    <row r="1406" spans="1:122" x14ac:dyDescent="0.25">
      <c r="A1406" t="s">
        <v>10657</v>
      </c>
      <c r="B1406" t="s">
        <v>10658</v>
      </c>
      <c r="C1406" t="s">
        <v>10659</v>
      </c>
      <c r="D1406" t="s">
        <v>10660</v>
      </c>
      <c r="E1406" t="s">
        <v>10660</v>
      </c>
      <c r="F1406" t="s">
        <v>155</v>
      </c>
      <c r="G1406" t="s">
        <v>10661</v>
      </c>
      <c r="H1406" t="s">
        <v>268</v>
      </c>
      <c r="I1406" t="s">
        <v>268</v>
      </c>
      <c r="J1406" t="s">
        <v>268</v>
      </c>
      <c r="K1406" t="s">
        <v>268</v>
      </c>
      <c r="L1406" t="s">
        <v>268</v>
      </c>
      <c r="M1406" t="s">
        <v>9452</v>
      </c>
      <c r="N1406" t="s">
        <v>984</v>
      </c>
      <c r="O1406" t="s">
        <v>873</v>
      </c>
      <c r="P1406" t="s">
        <v>613</v>
      </c>
      <c r="Q1406" t="s">
        <v>331</v>
      </c>
      <c r="R1406" t="s">
        <v>268</v>
      </c>
      <c r="S1406" t="s">
        <v>268</v>
      </c>
      <c r="T1406" t="s">
        <v>268</v>
      </c>
      <c r="U1406" t="s">
        <v>268</v>
      </c>
      <c r="V1406" t="s">
        <v>268</v>
      </c>
      <c r="W1406" t="s">
        <v>10289</v>
      </c>
      <c r="X1406" t="s">
        <v>613</v>
      </c>
      <c r="Y1406" t="s">
        <v>271</v>
      </c>
      <c r="Z1406" t="s">
        <v>268</v>
      </c>
      <c r="AA1406" t="s">
        <v>268</v>
      </c>
      <c r="AB1406" t="s">
        <v>268</v>
      </c>
      <c r="AC1406" t="s">
        <v>268</v>
      </c>
      <c r="AD1406" t="s">
        <v>268</v>
      </c>
      <c r="AE1406" t="s">
        <v>268</v>
      </c>
      <c r="AF1406" t="s">
        <v>268</v>
      </c>
      <c r="AG1406" t="s">
        <v>268</v>
      </c>
      <c r="AH1406" t="s">
        <v>268</v>
      </c>
      <c r="AI1406" t="s">
        <v>268</v>
      </c>
      <c r="AJ1406" t="s">
        <v>268</v>
      </c>
      <c r="AK1406" t="s">
        <v>268</v>
      </c>
      <c r="AL1406" t="s">
        <v>268</v>
      </c>
      <c r="AM1406" t="s">
        <v>268</v>
      </c>
      <c r="AN1406" t="s">
        <v>268</v>
      </c>
      <c r="AO1406" t="s">
        <v>268</v>
      </c>
      <c r="AP1406" t="s">
        <v>268</v>
      </c>
      <c r="AQ1406" t="s">
        <v>268</v>
      </c>
      <c r="AR1406" t="s">
        <v>268</v>
      </c>
      <c r="AS1406" t="s">
        <v>268</v>
      </c>
      <c r="AT1406" t="s">
        <v>268</v>
      </c>
      <c r="AU1406" t="s">
        <v>268</v>
      </c>
      <c r="AV1406" t="s">
        <v>268</v>
      </c>
      <c r="AW1406" t="s">
        <v>268</v>
      </c>
      <c r="AX1406" t="s">
        <v>268</v>
      </c>
      <c r="AY1406" t="s">
        <v>268</v>
      </c>
      <c r="AZ1406" t="s">
        <v>268</v>
      </c>
      <c r="BA1406" t="s">
        <v>268</v>
      </c>
      <c r="BB1406" t="s">
        <v>268</v>
      </c>
      <c r="BC1406" t="s">
        <v>268</v>
      </c>
      <c r="BD1406" t="s">
        <v>268</v>
      </c>
      <c r="BE1406" t="s">
        <v>268</v>
      </c>
      <c r="BF1406" t="s">
        <v>268</v>
      </c>
      <c r="BG1406" t="s">
        <v>268</v>
      </c>
      <c r="BH1406" t="s">
        <v>268</v>
      </c>
      <c r="BI1406" t="s">
        <v>268</v>
      </c>
      <c r="BJ1406" t="s">
        <v>268</v>
      </c>
      <c r="BK1406" t="s">
        <v>268</v>
      </c>
      <c r="BL1406" t="s">
        <v>268</v>
      </c>
      <c r="BM1406" t="s">
        <v>268</v>
      </c>
      <c r="BN1406" t="s">
        <v>268</v>
      </c>
      <c r="BO1406" t="s">
        <v>268</v>
      </c>
      <c r="BP1406" t="s">
        <v>268</v>
      </c>
      <c r="BQ1406" t="s">
        <v>268</v>
      </c>
      <c r="BR1406" t="s">
        <v>268</v>
      </c>
      <c r="BS1406" t="s">
        <v>268</v>
      </c>
      <c r="BT1406" t="s">
        <v>268</v>
      </c>
      <c r="BU1406" t="s">
        <v>268</v>
      </c>
      <c r="BV1406" t="s">
        <v>268</v>
      </c>
      <c r="BW1406" t="s">
        <v>268</v>
      </c>
      <c r="BX1406" t="s">
        <v>268</v>
      </c>
      <c r="BY1406">
        <v>122</v>
      </c>
      <c r="BZ1406">
        <v>122</v>
      </c>
      <c r="CA1406" t="s">
        <v>143</v>
      </c>
      <c r="CB1406" s="356">
        <v>117</v>
      </c>
      <c r="CC1406" t="s">
        <v>392</v>
      </c>
      <c r="CD1406" t="s">
        <v>268</v>
      </c>
      <c r="CE1406" t="s">
        <v>268</v>
      </c>
      <c r="CF1406" t="s">
        <v>268</v>
      </c>
      <c r="CG1406" t="s">
        <v>10845</v>
      </c>
      <c r="CH1406" t="s">
        <v>268</v>
      </c>
      <c r="CI1406" t="s">
        <v>268</v>
      </c>
      <c r="CJ1406" t="s">
        <v>268</v>
      </c>
      <c r="CK1406" t="s">
        <v>268</v>
      </c>
      <c r="CL1406" t="s">
        <v>268</v>
      </c>
      <c r="CM1406" t="s">
        <v>11224</v>
      </c>
      <c r="CN1406">
        <v>550.32000000000005</v>
      </c>
      <c r="CO1406" t="s">
        <v>268</v>
      </c>
      <c r="CP1406">
        <v>550.32000000000005</v>
      </c>
      <c r="CQ1406">
        <v>365</v>
      </c>
      <c r="CR1406" t="s">
        <v>878</v>
      </c>
      <c r="CS1406" t="s">
        <v>11225</v>
      </c>
      <c r="CT1406" t="s">
        <v>11226</v>
      </c>
      <c r="CU1406" t="s">
        <v>11227</v>
      </c>
      <c r="CV1406" t="s">
        <v>268</v>
      </c>
      <c r="CW1406" t="s">
        <v>268</v>
      </c>
      <c r="CX1406" t="s">
        <v>268</v>
      </c>
      <c r="CY1406" t="s">
        <v>268</v>
      </c>
      <c r="CZ1406" t="s">
        <v>268</v>
      </c>
      <c r="DA1406" t="s">
        <v>268</v>
      </c>
      <c r="DB1406" s="429">
        <f t="shared" si="279"/>
        <v>0</v>
      </c>
      <c r="DC1406" s="284">
        <f t="shared" si="280"/>
        <v>0</v>
      </c>
      <c r="DD1406" s="284">
        <f t="shared" si="281"/>
        <v>0</v>
      </c>
      <c r="DE1406" s="284">
        <f t="shared" si="282"/>
        <v>0</v>
      </c>
      <c r="DF1406" s="295">
        <f t="shared" si="283"/>
        <v>122</v>
      </c>
      <c r="DG1406" s="284">
        <f t="shared" si="284"/>
        <v>0</v>
      </c>
      <c r="DH1406" s="284">
        <f t="shared" si="285"/>
        <v>0</v>
      </c>
      <c r="DI1406" s="284">
        <f t="shared" si="286"/>
        <v>0</v>
      </c>
      <c r="DJ1406" s="284">
        <f t="shared" si="287"/>
        <v>0</v>
      </c>
      <c r="DK1406" s="295">
        <f t="shared" si="288"/>
        <v>122</v>
      </c>
      <c r="DL1406" s="297" t="str">
        <f t="shared" si="289"/>
        <v/>
      </c>
      <c r="DM1406" s="430">
        <f>IFERROR(IF(CA1406="D",IF(DL1406="A dispo.",DF1406*VLOOKUP('DATI INPUT'!$F$27,TARIFFE_UD,4,FALSE),DF1406*VLOOKUP(DL1406,TARIFFE_UD,4,FALSE)),DF1406*VLOOKUP(CB1406-100,TARIFFE_UND,4,FALSE)),0)</f>
        <v>91.171487922449288</v>
      </c>
      <c r="DN1406" s="430">
        <f>IFERROR(IF(CA1406="D",IF(DL1406="A dispo.",DK1406*VLOOKUP('DATI INPUT'!$F$27,TARIFFE_UD,5,FALSE),DK1406*VLOOKUP(DL1406,TARIFFE_UD,5,FALSE)),DK1406*VLOOKUP(CB1406-100,TARIFFE_UND,5,FALSE)),0)</f>
        <v>459.15412015433611</v>
      </c>
      <c r="DO1406" s="431">
        <f t="shared" si="290"/>
        <v>5.6080767853927682E-3</v>
      </c>
      <c r="DP1406" s="299">
        <f>IFERROR(IF(CA1406="D",IF(DL1406="A dispo.",DF1406*VLOOKUP('DATI INPUT'!$F$27,TARIFFE_UD,2,FALSE),DF1406*VLOOKUP(DL1406,TARIFFE_UD,2,FALSE)),DF1406*VLOOKUP(CB1406-100,TARIFFE_UND,2,FALSE)),0)</f>
        <v>128.93049512199309</v>
      </c>
      <c r="DQ1406" s="299">
        <f>IFERROR(IF(CA1406="D",IF(DL1406="A dispo.",DK1406*VLOOKUP('DATI INPUT'!$F$27,TARIFFE_UD,3,FALSE),DK1406*VLOOKUP(DL1406,TARIFFE_UD,3,FALSE)),DK1406*VLOOKUP(CB1406-100,TARIFFE_UND,3,FALSE)),0)</f>
        <v>465.81774360941995</v>
      </c>
      <c r="DR1406" s="299">
        <f t="shared" si="291"/>
        <v>594.74823873141304</v>
      </c>
    </row>
    <row r="1407" spans="1:122" x14ac:dyDescent="0.25">
      <c r="A1407" t="s">
        <v>10662</v>
      </c>
      <c r="B1407" t="s">
        <v>10658</v>
      </c>
      <c r="C1407" t="s">
        <v>10663</v>
      </c>
      <c r="D1407" t="s">
        <v>10660</v>
      </c>
      <c r="E1407" t="s">
        <v>10660</v>
      </c>
      <c r="F1407" t="s">
        <v>155</v>
      </c>
      <c r="G1407" t="s">
        <v>10661</v>
      </c>
      <c r="H1407" t="s">
        <v>268</v>
      </c>
      <c r="I1407" t="s">
        <v>268</v>
      </c>
      <c r="J1407" t="s">
        <v>268</v>
      </c>
      <c r="K1407" t="s">
        <v>268</v>
      </c>
      <c r="L1407" t="s">
        <v>268</v>
      </c>
      <c r="M1407" t="s">
        <v>9452</v>
      </c>
      <c r="N1407" t="s">
        <v>984</v>
      </c>
      <c r="O1407" t="s">
        <v>873</v>
      </c>
      <c r="P1407" t="s">
        <v>613</v>
      </c>
      <c r="Q1407" t="s">
        <v>331</v>
      </c>
      <c r="R1407" t="s">
        <v>268</v>
      </c>
      <c r="S1407" t="s">
        <v>268</v>
      </c>
      <c r="T1407" t="s">
        <v>268</v>
      </c>
      <c r="U1407" t="s">
        <v>268</v>
      </c>
      <c r="V1407" t="s">
        <v>268</v>
      </c>
      <c r="W1407" t="s">
        <v>9452</v>
      </c>
      <c r="X1407" t="s">
        <v>613</v>
      </c>
      <c r="Y1407" t="s">
        <v>331</v>
      </c>
      <c r="Z1407" t="s">
        <v>268</v>
      </c>
      <c r="AA1407" t="s">
        <v>268</v>
      </c>
      <c r="AB1407" t="s">
        <v>268</v>
      </c>
      <c r="AC1407" t="s">
        <v>268</v>
      </c>
      <c r="AD1407" t="s">
        <v>268</v>
      </c>
      <c r="AE1407" t="s">
        <v>287</v>
      </c>
      <c r="AF1407" t="s">
        <v>1811</v>
      </c>
      <c r="AG1407" t="s">
        <v>875</v>
      </c>
      <c r="AH1407" t="s">
        <v>1812</v>
      </c>
      <c r="AI1407" t="s">
        <v>789</v>
      </c>
      <c r="AJ1407" t="s">
        <v>268</v>
      </c>
      <c r="AK1407" t="s">
        <v>669</v>
      </c>
      <c r="AL1407" t="s">
        <v>268</v>
      </c>
      <c r="AM1407" t="s">
        <v>367</v>
      </c>
      <c r="AN1407" t="s">
        <v>268</v>
      </c>
      <c r="AO1407" t="s">
        <v>268</v>
      </c>
      <c r="AP1407" t="s">
        <v>268</v>
      </c>
      <c r="AQ1407" t="s">
        <v>268</v>
      </c>
      <c r="AR1407" t="s">
        <v>268</v>
      </c>
      <c r="AS1407" t="s">
        <v>268</v>
      </c>
      <c r="AT1407" t="s">
        <v>268</v>
      </c>
      <c r="AU1407" t="s">
        <v>268</v>
      </c>
      <c r="AV1407" t="s">
        <v>268</v>
      </c>
      <c r="AW1407" t="s">
        <v>268</v>
      </c>
      <c r="AX1407" t="s">
        <v>268</v>
      </c>
      <c r="AY1407" t="s">
        <v>268</v>
      </c>
      <c r="AZ1407" t="s">
        <v>268</v>
      </c>
      <c r="BA1407" t="s">
        <v>268</v>
      </c>
      <c r="BB1407" t="s">
        <v>268</v>
      </c>
      <c r="BC1407" t="s">
        <v>268</v>
      </c>
      <c r="BD1407" t="s">
        <v>268</v>
      </c>
      <c r="BE1407" t="s">
        <v>268</v>
      </c>
      <c r="BF1407" t="s">
        <v>268</v>
      </c>
      <c r="BG1407" t="s">
        <v>268</v>
      </c>
      <c r="BH1407" t="s">
        <v>268</v>
      </c>
      <c r="BI1407" t="s">
        <v>268</v>
      </c>
      <c r="BJ1407" t="s">
        <v>268</v>
      </c>
      <c r="BK1407" t="s">
        <v>268</v>
      </c>
      <c r="BL1407" t="s">
        <v>268</v>
      </c>
      <c r="BM1407" t="s">
        <v>268</v>
      </c>
      <c r="BN1407" t="s">
        <v>268</v>
      </c>
      <c r="BO1407" t="s">
        <v>268</v>
      </c>
      <c r="BP1407" t="s">
        <v>268</v>
      </c>
      <c r="BQ1407" t="s">
        <v>268</v>
      </c>
      <c r="BR1407" t="s">
        <v>268</v>
      </c>
      <c r="BS1407" t="s">
        <v>268</v>
      </c>
      <c r="BT1407" t="s">
        <v>268</v>
      </c>
      <c r="BU1407" t="s">
        <v>268</v>
      </c>
      <c r="BV1407" t="s">
        <v>268</v>
      </c>
      <c r="BW1407" t="s">
        <v>268</v>
      </c>
      <c r="BX1407" t="s">
        <v>268</v>
      </c>
      <c r="BY1407">
        <v>122</v>
      </c>
      <c r="BZ1407">
        <v>122</v>
      </c>
      <c r="CA1407" t="s">
        <v>143</v>
      </c>
      <c r="CB1407" s="356">
        <v>117</v>
      </c>
      <c r="CC1407" t="s">
        <v>392</v>
      </c>
      <c r="CD1407" t="s">
        <v>268</v>
      </c>
      <c r="CE1407" t="s">
        <v>268</v>
      </c>
      <c r="CF1407" t="s">
        <v>268</v>
      </c>
      <c r="CG1407" t="s">
        <v>10845</v>
      </c>
      <c r="CH1407" t="s">
        <v>268</v>
      </c>
      <c r="CI1407" t="s">
        <v>268</v>
      </c>
      <c r="CJ1407" t="s">
        <v>268</v>
      </c>
      <c r="CK1407" t="s">
        <v>268</v>
      </c>
      <c r="CL1407" t="s">
        <v>268</v>
      </c>
      <c r="CM1407" t="s">
        <v>11224</v>
      </c>
      <c r="CN1407">
        <v>550.32000000000005</v>
      </c>
      <c r="CO1407" t="s">
        <v>268</v>
      </c>
      <c r="CP1407">
        <v>550.32000000000005</v>
      </c>
      <c r="CQ1407">
        <v>365</v>
      </c>
      <c r="CR1407" t="s">
        <v>878</v>
      </c>
      <c r="CS1407" t="s">
        <v>11225</v>
      </c>
      <c r="CT1407" t="s">
        <v>11226</v>
      </c>
      <c r="CU1407" t="s">
        <v>11227</v>
      </c>
      <c r="CV1407" t="s">
        <v>268</v>
      </c>
      <c r="CW1407" t="s">
        <v>268</v>
      </c>
      <c r="CX1407" t="s">
        <v>268</v>
      </c>
      <c r="CY1407" t="s">
        <v>268</v>
      </c>
      <c r="CZ1407" t="s">
        <v>268</v>
      </c>
      <c r="DA1407" t="s">
        <v>268</v>
      </c>
      <c r="DB1407" s="429">
        <f t="shared" si="279"/>
        <v>0</v>
      </c>
      <c r="DC1407" s="284">
        <f t="shared" si="280"/>
        <v>0</v>
      </c>
      <c r="DD1407" s="284">
        <f t="shared" si="281"/>
        <v>0</v>
      </c>
      <c r="DE1407" s="284">
        <f t="shared" si="282"/>
        <v>0</v>
      </c>
      <c r="DF1407" s="295">
        <f t="shared" si="283"/>
        <v>122</v>
      </c>
      <c r="DG1407" s="284">
        <f t="shared" si="284"/>
        <v>0</v>
      </c>
      <c r="DH1407" s="284">
        <f t="shared" si="285"/>
        <v>0</v>
      </c>
      <c r="DI1407" s="284">
        <f t="shared" si="286"/>
        <v>0</v>
      </c>
      <c r="DJ1407" s="284">
        <f t="shared" si="287"/>
        <v>0</v>
      </c>
      <c r="DK1407" s="295">
        <f t="shared" si="288"/>
        <v>122</v>
      </c>
      <c r="DL1407" s="297" t="str">
        <f t="shared" si="289"/>
        <v/>
      </c>
      <c r="DM1407" s="430">
        <f>IFERROR(IF(CA1407="D",IF(DL1407="A dispo.",DF1407*VLOOKUP('DATI INPUT'!$F$27,TARIFFE_UD,4,FALSE),DF1407*VLOOKUP(DL1407,TARIFFE_UD,4,FALSE)),DF1407*VLOOKUP(CB1407-100,TARIFFE_UND,4,FALSE)),0)</f>
        <v>91.171487922449288</v>
      </c>
      <c r="DN1407" s="430">
        <f>IFERROR(IF(CA1407="D",IF(DL1407="A dispo.",DK1407*VLOOKUP('DATI INPUT'!$F$27,TARIFFE_UD,5,FALSE),DK1407*VLOOKUP(DL1407,TARIFFE_UD,5,FALSE)),DK1407*VLOOKUP(CB1407-100,TARIFFE_UND,5,FALSE)),0)</f>
        <v>459.15412015433611</v>
      </c>
      <c r="DO1407" s="431">
        <f t="shared" si="290"/>
        <v>5.6080767853927682E-3</v>
      </c>
      <c r="DP1407" s="299">
        <f>IFERROR(IF(CA1407="D",IF(DL1407="A dispo.",DF1407*VLOOKUP('DATI INPUT'!$F$27,TARIFFE_UD,2,FALSE),DF1407*VLOOKUP(DL1407,TARIFFE_UD,2,FALSE)),DF1407*VLOOKUP(CB1407-100,TARIFFE_UND,2,FALSE)),0)</f>
        <v>128.93049512199309</v>
      </c>
      <c r="DQ1407" s="299">
        <f>IFERROR(IF(CA1407="D",IF(DL1407="A dispo.",DK1407*VLOOKUP('DATI INPUT'!$F$27,TARIFFE_UD,3,FALSE),DK1407*VLOOKUP(DL1407,TARIFFE_UD,3,FALSE)),DK1407*VLOOKUP(CB1407-100,TARIFFE_UND,3,FALSE)),0)</f>
        <v>465.81774360941995</v>
      </c>
      <c r="DR1407" s="299">
        <f t="shared" si="291"/>
        <v>594.74823873141304</v>
      </c>
    </row>
    <row r="1408" spans="1:122" x14ac:dyDescent="0.25">
      <c r="A1408" t="s">
        <v>10664</v>
      </c>
      <c r="B1408" t="s">
        <v>10665</v>
      </c>
      <c r="C1408" t="s">
        <v>10666</v>
      </c>
      <c r="D1408" t="s">
        <v>10667</v>
      </c>
      <c r="E1408" t="s">
        <v>268</v>
      </c>
      <c r="F1408" t="s">
        <v>156</v>
      </c>
      <c r="G1408" t="s">
        <v>10668</v>
      </c>
      <c r="H1408" t="s">
        <v>6995</v>
      </c>
      <c r="I1408" t="s">
        <v>2910</v>
      </c>
      <c r="J1408" t="s">
        <v>274</v>
      </c>
      <c r="K1408" t="s">
        <v>10669</v>
      </c>
      <c r="L1408" t="s">
        <v>6585</v>
      </c>
      <c r="M1408" t="s">
        <v>10670</v>
      </c>
      <c r="N1408" t="s">
        <v>9260</v>
      </c>
      <c r="O1408" t="s">
        <v>10671</v>
      </c>
      <c r="P1408" t="s">
        <v>8907</v>
      </c>
      <c r="Q1408" t="s">
        <v>280</v>
      </c>
      <c r="R1408" t="s">
        <v>268</v>
      </c>
      <c r="S1408" t="s">
        <v>268</v>
      </c>
      <c r="T1408" t="s">
        <v>268</v>
      </c>
      <c r="U1408" t="s">
        <v>268</v>
      </c>
      <c r="V1408" t="s">
        <v>268</v>
      </c>
      <c r="W1408" t="s">
        <v>2488</v>
      </c>
      <c r="X1408" t="s">
        <v>2489</v>
      </c>
      <c r="Y1408" t="s">
        <v>368</v>
      </c>
      <c r="Z1408" t="s">
        <v>268</v>
      </c>
      <c r="AA1408" t="s">
        <v>268</v>
      </c>
      <c r="AB1408" t="s">
        <v>268</v>
      </c>
      <c r="AC1408" t="s">
        <v>268</v>
      </c>
      <c r="AD1408" t="s">
        <v>268</v>
      </c>
      <c r="AE1408" t="s">
        <v>287</v>
      </c>
      <c r="AF1408" t="s">
        <v>1811</v>
      </c>
      <c r="AG1408" t="s">
        <v>875</v>
      </c>
      <c r="AH1408" t="s">
        <v>1848</v>
      </c>
      <c r="AI1408" t="s">
        <v>2490</v>
      </c>
      <c r="AJ1408" t="s">
        <v>268</v>
      </c>
      <c r="AK1408" t="s">
        <v>381</v>
      </c>
      <c r="AL1408" t="s">
        <v>268</v>
      </c>
      <c r="AM1408" t="s">
        <v>288</v>
      </c>
      <c r="AN1408" t="s">
        <v>268</v>
      </c>
      <c r="AO1408" t="s">
        <v>268</v>
      </c>
      <c r="AP1408" t="s">
        <v>268</v>
      </c>
      <c r="AQ1408" t="s">
        <v>268</v>
      </c>
      <c r="AR1408" t="s">
        <v>268</v>
      </c>
      <c r="AS1408" t="s">
        <v>268</v>
      </c>
      <c r="AT1408" t="s">
        <v>268</v>
      </c>
      <c r="AU1408" t="s">
        <v>268</v>
      </c>
      <c r="AV1408" t="s">
        <v>268</v>
      </c>
      <c r="AW1408" t="s">
        <v>268</v>
      </c>
      <c r="AX1408" t="s">
        <v>268</v>
      </c>
      <c r="AY1408" t="s">
        <v>268</v>
      </c>
      <c r="AZ1408" t="s">
        <v>268</v>
      </c>
      <c r="BA1408" t="s">
        <v>268</v>
      </c>
      <c r="BB1408" t="s">
        <v>268</v>
      </c>
      <c r="BC1408" t="s">
        <v>268</v>
      </c>
      <c r="BD1408" t="s">
        <v>268</v>
      </c>
      <c r="BE1408" t="s">
        <v>268</v>
      </c>
      <c r="BF1408" t="s">
        <v>268</v>
      </c>
      <c r="BG1408" t="s">
        <v>268</v>
      </c>
      <c r="BH1408" t="s">
        <v>268</v>
      </c>
      <c r="BI1408" t="s">
        <v>268</v>
      </c>
      <c r="BJ1408" t="s">
        <v>268</v>
      </c>
      <c r="BK1408" t="s">
        <v>268</v>
      </c>
      <c r="BL1408" t="s">
        <v>268</v>
      </c>
      <c r="BM1408" t="s">
        <v>268</v>
      </c>
      <c r="BN1408" t="s">
        <v>268</v>
      </c>
      <c r="BO1408" t="s">
        <v>268</v>
      </c>
      <c r="BP1408" t="s">
        <v>268</v>
      </c>
      <c r="BQ1408" t="s">
        <v>268</v>
      </c>
      <c r="BR1408" t="s">
        <v>268</v>
      </c>
      <c r="BS1408" t="s">
        <v>268</v>
      </c>
      <c r="BT1408" t="s">
        <v>268</v>
      </c>
      <c r="BU1408" t="s">
        <v>268</v>
      </c>
      <c r="BV1408" t="s">
        <v>268</v>
      </c>
      <c r="BW1408" t="s">
        <v>268</v>
      </c>
      <c r="BX1408" t="s">
        <v>268</v>
      </c>
      <c r="BY1408">
        <v>93</v>
      </c>
      <c r="BZ1408">
        <v>93</v>
      </c>
      <c r="CA1408" t="s">
        <v>142</v>
      </c>
      <c r="CB1408" s="356">
        <v>122</v>
      </c>
      <c r="CC1408" t="s">
        <v>876</v>
      </c>
      <c r="CD1408" t="s">
        <v>268</v>
      </c>
      <c r="CE1408" t="s">
        <v>268</v>
      </c>
      <c r="CF1408" t="s">
        <v>268</v>
      </c>
      <c r="CG1408" t="s">
        <v>268</v>
      </c>
      <c r="CH1408" t="s">
        <v>268</v>
      </c>
      <c r="CI1408" t="s">
        <v>268</v>
      </c>
      <c r="CJ1408" t="s">
        <v>268</v>
      </c>
      <c r="CK1408" t="s">
        <v>268</v>
      </c>
      <c r="CL1408" t="s">
        <v>10672</v>
      </c>
      <c r="CM1408" t="s">
        <v>11224</v>
      </c>
      <c r="CN1408">
        <v>126.35</v>
      </c>
      <c r="CO1408" t="s">
        <v>268</v>
      </c>
      <c r="CP1408">
        <v>126.35</v>
      </c>
      <c r="CQ1408">
        <v>365</v>
      </c>
      <c r="CR1408" t="s">
        <v>878</v>
      </c>
      <c r="CS1408" t="s">
        <v>11225</v>
      </c>
      <c r="CT1408" t="s">
        <v>11226</v>
      </c>
      <c r="CU1408" t="s">
        <v>11227</v>
      </c>
      <c r="CV1408" t="s">
        <v>268</v>
      </c>
      <c r="CW1408" t="s">
        <v>268</v>
      </c>
      <c r="CX1408" t="s">
        <v>268</v>
      </c>
      <c r="CY1408" t="s">
        <v>268</v>
      </c>
      <c r="CZ1408" t="s">
        <v>268</v>
      </c>
      <c r="DA1408" t="s">
        <v>268</v>
      </c>
      <c r="DB1408" s="429">
        <f t="shared" si="279"/>
        <v>0</v>
      </c>
      <c r="DC1408" s="284">
        <f t="shared" si="280"/>
        <v>0</v>
      </c>
      <c r="DD1408" s="284">
        <f t="shared" si="281"/>
        <v>0</v>
      </c>
      <c r="DE1408" s="284">
        <f t="shared" si="282"/>
        <v>0</v>
      </c>
      <c r="DF1408" s="295">
        <f t="shared" si="283"/>
        <v>93</v>
      </c>
      <c r="DG1408" s="284">
        <f t="shared" si="284"/>
        <v>0</v>
      </c>
      <c r="DH1408" s="284">
        <f t="shared" si="285"/>
        <v>0</v>
      </c>
      <c r="DI1408" s="284">
        <f t="shared" si="286"/>
        <v>0</v>
      </c>
      <c r="DJ1408" s="284">
        <f t="shared" si="287"/>
        <v>0</v>
      </c>
      <c r="DK1408" s="295">
        <f t="shared" si="288"/>
        <v>1</v>
      </c>
      <c r="DL1408" s="297" t="str">
        <f t="shared" si="289"/>
        <v>A dispo.</v>
      </c>
      <c r="DM1408" s="430">
        <f>IFERROR(IF(CA1408="D",IF(DL1408="A dispo.",DF1408*VLOOKUP('DATI INPUT'!$F$27,TARIFFE_UD,4,FALSE),DF1408*VLOOKUP(DL1408,TARIFFE_UD,4,FALSE)),DF1408*VLOOKUP(CB1408-100,TARIFFE_UND,4,FALSE)),0)</f>
        <v>58.951279457120329</v>
      </c>
      <c r="DN1408" s="430">
        <f>IFERROR(IF(CA1408="D",IF(DL1408="A dispo.",DK1408*VLOOKUP('DATI INPUT'!$F$27,TARIFFE_UD,5,FALSE),DK1408*VLOOKUP(DL1408,TARIFFE_UD,5,FALSE)),DK1408*VLOOKUP(CB1408-100,TARIFFE_UND,5,FALSE)),0)</f>
        <v>67.397800635548478</v>
      </c>
      <c r="DO1408" s="431">
        <f t="shared" si="290"/>
        <v>-9.1990733119473589E-4</v>
      </c>
      <c r="DP1408" s="299">
        <f>IFERROR(IF(CA1408="D",IF(DL1408="A dispo.",DF1408*VLOOKUP('DATI INPUT'!$F$27,TARIFFE_UD,2,FALSE),DF1408*VLOOKUP(DL1408,TARIFFE_UD,2,FALSE)),DF1408*VLOOKUP(CB1408-100,TARIFFE_UND,2,FALSE)),0)</f>
        <v>73.651387086806437</v>
      </c>
      <c r="DQ1408" s="299">
        <f>IFERROR(IF(CA1408="D",IF(DL1408="A dispo.",DK1408*VLOOKUP('DATI INPUT'!$F$27,TARIFFE_UD,3,FALSE),DK1408*VLOOKUP(DL1408,TARIFFE_UD,3,FALSE)),DK1408*VLOOKUP(CB1408-100,TARIFFE_UND,3,FALSE)),0)</f>
        <v>60.367780403072892</v>
      </c>
      <c r="DR1408" s="299">
        <f t="shared" si="291"/>
        <v>134.01916748987932</v>
      </c>
    </row>
    <row r="1409" spans="1:122" x14ac:dyDescent="0.25">
      <c r="A1409" t="s">
        <v>10673</v>
      </c>
      <c r="B1409" t="s">
        <v>10674</v>
      </c>
      <c r="C1409" t="s">
        <v>10675</v>
      </c>
      <c r="D1409" t="s">
        <v>10676</v>
      </c>
      <c r="E1409" t="s">
        <v>268</v>
      </c>
      <c r="F1409" t="s">
        <v>156</v>
      </c>
      <c r="G1409" t="s">
        <v>10677</v>
      </c>
      <c r="H1409" t="s">
        <v>10678</v>
      </c>
      <c r="I1409" t="s">
        <v>432</v>
      </c>
      <c r="J1409" t="s">
        <v>156</v>
      </c>
      <c r="K1409" t="s">
        <v>10679</v>
      </c>
      <c r="L1409" t="s">
        <v>10680</v>
      </c>
      <c r="M1409" t="s">
        <v>3025</v>
      </c>
      <c r="N1409" t="s">
        <v>3026</v>
      </c>
      <c r="O1409" t="s">
        <v>3027</v>
      </c>
      <c r="P1409" t="s">
        <v>3028</v>
      </c>
      <c r="Q1409" t="s">
        <v>269</v>
      </c>
      <c r="R1409" t="s">
        <v>268</v>
      </c>
      <c r="S1409" t="s">
        <v>268</v>
      </c>
      <c r="T1409" t="s">
        <v>268</v>
      </c>
      <c r="U1409" t="s">
        <v>268</v>
      </c>
      <c r="V1409" t="s">
        <v>268</v>
      </c>
      <c r="W1409" t="s">
        <v>3029</v>
      </c>
      <c r="X1409" t="s">
        <v>2489</v>
      </c>
      <c r="Y1409" t="s">
        <v>282</v>
      </c>
      <c r="Z1409" t="s">
        <v>268</v>
      </c>
      <c r="AA1409" t="s">
        <v>268</v>
      </c>
      <c r="AB1409" t="s">
        <v>268</v>
      </c>
      <c r="AC1409" t="s">
        <v>268</v>
      </c>
      <c r="AD1409" t="s">
        <v>268</v>
      </c>
      <c r="AE1409" t="s">
        <v>287</v>
      </c>
      <c r="AF1409" t="s">
        <v>1811</v>
      </c>
      <c r="AG1409" t="s">
        <v>875</v>
      </c>
      <c r="AH1409" t="s">
        <v>1848</v>
      </c>
      <c r="AI1409" t="s">
        <v>3030</v>
      </c>
      <c r="AJ1409" t="s">
        <v>268</v>
      </c>
      <c r="AK1409" t="s">
        <v>410</v>
      </c>
      <c r="AL1409" t="s">
        <v>268</v>
      </c>
      <c r="AM1409" t="s">
        <v>405</v>
      </c>
      <c r="AN1409" t="s">
        <v>268</v>
      </c>
      <c r="AO1409" t="s">
        <v>268</v>
      </c>
      <c r="AP1409" t="s">
        <v>268</v>
      </c>
      <c r="AQ1409" t="s">
        <v>268</v>
      </c>
      <c r="AR1409" t="s">
        <v>268</v>
      </c>
      <c r="AS1409" t="s">
        <v>268</v>
      </c>
      <c r="AT1409" t="s">
        <v>268</v>
      </c>
      <c r="AU1409" t="s">
        <v>268</v>
      </c>
      <c r="AV1409" t="s">
        <v>268</v>
      </c>
      <c r="AW1409" t="s">
        <v>268</v>
      </c>
      <c r="AX1409" t="s">
        <v>268</v>
      </c>
      <c r="AY1409" t="s">
        <v>268</v>
      </c>
      <c r="AZ1409" t="s">
        <v>268</v>
      </c>
      <c r="BA1409" t="s">
        <v>268</v>
      </c>
      <c r="BB1409" t="s">
        <v>268</v>
      </c>
      <c r="BC1409" t="s">
        <v>268</v>
      </c>
      <c r="BD1409" t="s">
        <v>268</v>
      </c>
      <c r="BE1409" t="s">
        <v>268</v>
      </c>
      <c r="BF1409" t="s">
        <v>268</v>
      </c>
      <c r="BG1409" t="s">
        <v>268</v>
      </c>
      <c r="BH1409" t="s">
        <v>268</v>
      </c>
      <c r="BI1409" t="s">
        <v>268</v>
      </c>
      <c r="BJ1409" t="s">
        <v>268</v>
      </c>
      <c r="BK1409" t="s">
        <v>268</v>
      </c>
      <c r="BL1409" t="s">
        <v>268</v>
      </c>
      <c r="BM1409" t="s">
        <v>268</v>
      </c>
      <c r="BN1409" t="s">
        <v>268</v>
      </c>
      <c r="BO1409" t="s">
        <v>268</v>
      </c>
      <c r="BP1409" t="s">
        <v>268</v>
      </c>
      <c r="BQ1409" t="s">
        <v>268</v>
      </c>
      <c r="BR1409" t="s">
        <v>268</v>
      </c>
      <c r="BS1409" t="s">
        <v>268</v>
      </c>
      <c r="BT1409" t="s">
        <v>268</v>
      </c>
      <c r="BU1409" t="s">
        <v>268</v>
      </c>
      <c r="BV1409" t="s">
        <v>268</v>
      </c>
      <c r="BW1409" t="s">
        <v>268</v>
      </c>
      <c r="BX1409" t="s">
        <v>268</v>
      </c>
      <c r="BY1409">
        <v>70</v>
      </c>
      <c r="BZ1409">
        <v>70</v>
      </c>
      <c r="CA1409" t="s">
        <v>142</v>
      </c>
      <c r="CB1409" s="356">
        <v>122</v>
      </c>
      <c r="CC1409" t="s">
        <v>876</v>
      </c>
      <c r="CD1409" t="s">
        <v>268</v>
      </c>
      <c r="CE1409" t="s">
        <v>268</v>
      </c>
      <c r="CF1409" s="356">
        <v>1</v>
      </c>
      <c r="CG1409" t="s">
        <v>268</v>
      </c>
      <c r="CH1409" t="s">
        <v>268</v>
      </c>
      <c r="CI1409" t="s">
        <v>268</v>
      </c>
      <c r="CJ1409" t="s">
        <v>268</v>
      </c>
      <c r="CK1409" t="s">
        <v>268</v>
      </c>
      <c r="CL1409" t="s">
        <v>10681</v>
      </c>
      <c r="CM1409" t="s">
        <v>11224</v>
      </c>
      <c r="CN1409">
        <v>51.44</v>
      </c>
      <c r="CO1409" t="s">
        <v>268</v>
      </c>
      <c r="CP1409">
        <v>51.44</v>
      </c>
      <c r="CQ1409">
        <v>365</v>
      </c>
      <c r="CR1409" t="s">
        <v>878</v>
      </c>
      <c r="CS1409" t="s">
        <v>11225</v>
      </c>
      <c r="CT1409" t="s">
        <v>11226</v>
      </c>
      <c r="CU1409" t="s">
        <v>11227</v>
      </c>
      <c r="CV1409" t="s">
        <v>268</v>
      </c>
      <c r="CW1409" t="s">
        <v>268</v>
      </c>
      <c r="CX1409" t="s">
        <v>268</v>
      </c>
      <c r="CY1409" t="s">
        <v>268</v>
      </c>
      <c r="CZ1409" t="s">
        <v>268</v>
      </c>
      <c r="DA1409" t="s">
        <v>268</v>
      </c>
      <c r="DB1409" s="429">
        <f t="shared" si="279"/>
        <v>0</v>
      </c>
      <c r="DC1409" s="284">
        <f t="shared" si="280"/>
        <v>0</v>
      </c>
      <c r="DD1409" s="284">
        <f t="shared" si="281"/>
        <v>0</v>
      </c>
      <c r="DE1409" s="284">
        <f t="shared" si="282"/>
        <v>0</v>
      </c>
      <c r="DF1409" s="295">
        <f t="shared" si="283"/>
        <v>70</v>
      </c>
      <c r="DG1409" s="284">
        <f t="shared" si="284"/>
        <v>0</v>
      </c>
      <c r="DH1409" s="284">
        <f t="shared" si="285"/>
        <v>0</v>
      </c>
      <c r="DI1409" s="284">
        <f t="shared" si="286"/>
        <v>0</v>
      </c>
      <c r="DJ1409" s="284">
        <f t="shared" si="287"/>
        <v>0</v>
      </c>
      <c r="DK1409" s="295">
        <f t="shared" si="288"/>
        <v>1</v>
      </c>
      <c r="DL1409" s="297">
        <f t="shared" si="289"/>
        <v>1</v>
      </c>
      <c r="DM1409" s="430">
        <f>IFERROR(IF(CA1409="D",IF(DL1409="A dispo.",DF1409*VLOOKUP('DATI INPUT'!$F$27,TARIFFE_UD,4,FALSE),DF1409*VLOOKUP(DL1409,TARIFFE_UD,4,FALSE)),DF1409*VLOOKUP(CB1409-100,TARIFFE_UND,4,FALSE)),0)</f>
        <v>34.511501713248457</v>
      </c>
      <c r="DN1409" s="430">
        <f>IFERROR(IF(CA1409="D",IF(DL1409="A dispo.",DK1409*VLOOKUP('DATI INPUT'!$F$27,TARIFFE_UD,5,FALSE),DK1409*VLOOKUP(DL1409,TARIFFE_UD,5,FALSE)),DK1409*VLOOKUP(CB1409-100,TARIFFE_UND,5,FALSE)),0)</f>
        <v>16.930848468833439</v>
      </c>
      <c r="DO1409" s="431">
        <f t="shared" si="290"/>
        <v>2.3501820818978558E-3</v>
      </c>
      <c r="DP1409" s="299">
        <f>IFERROR(IF(CA1409="D",IF(DL1409="A dispo.",DF1409*VLOOKUP('DATI INPUT'!$F$27,TARIFFE_UD,2,FALSE),DF1409*VLOOKUP(DL1409,TARIFFE_UD,2,FALSE)),DF1409*VLOOKUP(CB1409-100,TARIFFE_UND,2,FALSE)),0)</f>
        <v>43.117299489289316</v>
      </c>
      <c r="DQ1409" s="299">
        <f>IFERROR(IF(CA1409="D",IF(DL1409="A dispo.",DK1409*VLOOKUP('DATI INPUT'!$F$27,TARIFFE_UD,3,FALSE),DK1409*VLOOKUP(DL1409,TARIFFE_UD,3,FALSE)),DK1409*VLOOKUP(CB1409-100,TARIFFE_UND,3,FALSE)),0)</f>
        <v>15.164853048114928</v>
      </c>
      <c r="DR1409" s="299">
        <f t="shared" si="291"/>
        <v>58.282152537404244</v>
      </c>
    </row>
    <row r="1410" spans="1:122" x14ac:dyDescent="0.25">
      <c r="A1410" t="s">
        <v>10682</v>
      </c>
      <c r="B1410" t="s">
        <v>10674</v>
      </c>
      <c r="C1410" t="s">
        <v>10683</v>
      </c>
      <c r="D1410" t="s">
        <v>10676</v>
      </c>
      <c r="E1410" t="s">
        <v>268</v>
      </c>
      <c r="F1410" t="s">
        <v>156</v>
      </c>
      <c r="G1410" t="s">
        <v>10677</v>
      </c>
      <c r="H1410" t="s">
        <v>10678</v>
      </c>
      <c r="I1410" t="s">
        <v>432</v>
      </c>
      <c r="J1410" t="s">
        <v>156</v>
      </c>
      <c r="K1410" t="s">
        <v>10679</v>
      </c>
      <c r="L1410" t="s">
        <v>10680</v>
      </c>
      <c r="M1410" t="s">
        <v>3025</v>
      </c>
      <c r="N1410" t="s">
        <v>3026</v>
      </c>
      <c r="O1410" t="s">
        <v>3027</v>
      </c>
      <c r="P1410" t="s">
        <v>3028</v>
      </c>
      <c r="Q1410" t="s">
        <v>269</v>
      </c>
      <c r="R1410" t="s">
        <v>268</v>
      </c>
      <c r="S1410" t="s">
        <v>268</v>
      </c>
      <c r="T1410" t="s">
        <v>268</v>
      </c>
      <c r="U1410" t="s">
        <v>268</v>
      </c>
      <c r="V1410" t="s">
        <v>268</v>
      </c>
      <c r="W1410" t="s">
        <v>3029</v>
      </c>
      <c r="X1410" t="s">
        <v>2489</v>
      </c>
      <c r="Y1410" t="s">
        <v>282</v>
      </c>
      <c r="Z1410" t="s">
        <v>268</v>
      </c>
      <c r="AA1410" t="s">
        <v>268</v>
      </c>
      <c r="AB1410" t="s">
        <v>268</v>
      </c>
      <c r="AC1410" t="s">
        <v>268</v>
      </c>
      <c r="AD1410" t="s">
        <v>268</v>
      </c>
      <c r="AE1410" t="s">
        <v>287</v>
      </c>
      <c r="AF1410" t="s">
        <v>1811</v>
      </c>
      <c r="AG1410" t="s">
        <v>875</v>
      </c>
      <c r="AH1410" t="s">
        <v>1848</v>
      </c>
      <c r="AI1410" t="s">
        <v>3030</v>
      </c>
      <c r="AJ1410" t="s">
        <v>268</v>
      </c>
      <c r="AK1410" t="s">
        <v>410</v>
      </c>
      <c r="AL1410" t="s">
        <v>268</v>
      </c>
      <c r="AM1410" t="s">
        <v>405</v>
      </c>
      <c r="AN1410" t="s">
        <v>268</v>
      </c>
      <c r="AO1410" t="s">
        <v>268</v>
      </c>
      <c r="AP1410" t="s">
        <v>268</v>
      </c>
      <c r="AQ1410" t="s">
        <v>268</v>
      </c>
      <c r="AR1410" t="s">
        <v>268</v>
      </c>
      <c r="AS1410" t="s">
        <v>268</v>
      </c>
      <c r="AT1410" t="s">
        <v>268</v>
      </c>
      <c r="AU1410" t="s">
        <v>268</v>
      </c>
      <c r="AV1410" t="s">
        <v>268</v>
      </c>
      <c r="AW1410" t="s">
        <v>268</v>
      </c>
      <c r="AX1410" t="s">
        <v>268</v>
      </c>
      <c r="AY1410" t="s">
        <v>268</v>
      </c>
      <c r="AZ1410" t="s">
        <v>268</v>
      </c>
      <c r="BA1410" t="s">
        <v>268</v>
      </c>
      <c r="BB1410" t="s">
        <v>268</v>
      </c>
      <c r="BC1410" t="s">
        <v>268</v>
      </c>
      <c r="BD1410" t="s">
        <v>268</v>
      </c>
      <c r="BE1410" t="s">
        <v>268</v>
      </c>
      <c r="BF1410" t="s">
        <v>268</v>
      </c>
      <c r="BG1410" t="s">
        <v>268</v>
      </c>
      <c r="BH1410" t="s">
        <v>268</v>
      </c>
      <c r="BI1410" t="s">
        <v>268</v>
      </c>
      <c r="BJ1410" t="s">
        <v>268</v>
      </c>
      <c r="BK1410" t="s">
        <v>268</v>
      </c>
      <c r="BL1410" t="s">
        <v>268</v>
      </c>
      <c r="BM1410" t="s">
        <v>268</v>
      </c>
      <c r="BN1410" t="s">
        <v>268</v>
      </c>
      <c r="BO1410" t="s">
        <v>268</v>
      </c>
      <c r="BP1410" t="s">
        <v>268</v>
      </c>
      <c r="BQ1410" t="s">
        <v>268</v>
      </c>
      <c r="BR1410" t="s">
        <v>268</v>
      </c>
      <c r="BS1410" t="s">
        <v>268</v>
      </c>
      <c r="BT1410" t="s">
        <v>268</v>
      </c>
      <c r="BU1410" t="s">
        <v>268</v>
      </c>
      <c r="BV1410" t="s">
        <v>268</v>
      </c>
      <c r="BW1410" t="s">
        <v>268</v>
      </c>
      <c r="BX1410" t="s">
        <v>268</v>
      </c>
      <c r="BY1410">
        <v>20</v>
      </c>
      <c r="BZ1410">
        <v>20</v>
      </c>
      <c r="CA1410" t="s">
        <v>142</v>
      </c>
      <c r="CB1410" s="356">
        <v>123</v>
      </c>
      <c r="CC1410" t="s">
        <v>1817</v>
      </c>
      <c r="CD1410" t="s">
        <v>268</v>
      </c>
      <c r="CE1410" t="s">
        <v>268</v>
      </c>
      <c r="CF1410" s="356">
        <v>1</v>
      </c>
      <c r="CG1410" t="s">
        <v>268</v>
      </c>
      <c r="CH1410" t="s">
        <v>268</v>
      </c>
      <c r="CI1410" t="s">
        <v>268</v>
      </c>
      <c r="CJ1410" t="s">
        <v>268</v>
      </c>
      <c r="CK1410" t="s">
        <v>268</v>
      </c>
      <c r="CL1410" t="s">
        <v>10681</v>
      </c>
      <c r="CM1410" t="s">
        <v>11224</v>
      </c>
      <c r="CN1410">
        <v>9.86</v>
      </c>
      <c r="CO1410" t="s">
        <v>268</v>
      </c>
      <c r="CP1410">
        <v>9.86</v>
      </c>
      <c r="CQ1410">
        <v>365</v>
      </c>
      <c r="CR1410" t="s">
        <v>878</v>
      </c>
      <c r="CS1410" t="s">
        <v>11225</v>
      </c>
      <c r="CT1410" t="s">
        <v>11226</v>
      </c>
      <c r="CU1410" t="s">
        <v>11227</v>
      </c>
      <c r="CV1410" t="s">
        <v>268</v>
      </c>
      <c r="CW1410" t="s">
        <v>268</v>
      </c>
      <c r="CX1410" t="s">
        <v>268</v>
      </c>
      <c r="CY1410" t="s">
        <v>268</v>
      </c>
      <c r="CZ1410" t="s">
        <v>268</v>
      </c>
      <c r="DA1410" t="s">
        <v>268</v>
      </c>
      <c r="DB1410" s="429">
        <f t="shared" si="279"/>
        <v>0</v>
      </c>
      <c r="DC1410" s="284">
        <f t="shared" si="280"/>
        <v>0</v>
      </c>
      <c r="DD1410" s="284">
        <f t="shared" si="281"/>
        <v>0</v>
      </c>
      <c r="DE1410" s="284">
        <f t="shared" si="282"/>
        <v>0</v>
      </c>
      <c r="DF1410" s="295">
        <f t="shared" si="283"/>
        <v>20</v>
      </c>
      <c r="DG1410" s="284">
        <f t="shared" si="284"/>
        <v>1</v>
      </c>
      <c r="DH1410" s="284">
        <f t="shared" si="285"/>
        <v>0</v>
      </c>
      <c r="DI1410" s="284">
        <f t="shared" si="286"/>
        <v>0</v>
      </c>
      <c r="DJ1410" s="284">
        <f t="shared" si="287"/>
        <v>0</v>
      </c>
      <c r="DK1410" s="295">
        <f t="shared" si="288"/>
        <v>0</v>
      </c>
      <c r="DL1410" s="297">
        <f t="shared" si="289"/>
        <v>1</v>
      </c>
      <c r="DM1410" s="430">
        <f>IFERROR(IF(CA1410="D",IF(DL1410="A dispo.",DF1410*VLOOKUP('DATI INPUT'!$F$27,TARIFFE_UD,4,FALSE),DF1410*VLOOKUP(DL1410,TARIFFE_UD,4,FALSE)),DF1410*VLOOKUP(CB1410-100,TARIFFE_UND,4,FALSE)),0)</f>
        <v>9.86042906092813</v>
      </c>
      <c r="DN1410" s="430">
        <f>IFERROR(IF(CA1410="D",IF(DL1410="A dispo.",DK1410*VLOOKUP('DATI INPUT'!$F$27,TARIFFE_UD,5,FALSE),DK1410*VLOOKUP(DL1410,TARIFFE_UD,5,FALSE)),DK1410*VLOOKUP(CB1410-100,TARIFFE_UND,5,FALSE)),0)</f>
        <v>0</v>
      </c>
      <c r="DO1410" s="431">
        <f t="shared" si="290"/>
        <v>4.2906092813055352E-4</v>
      </c>
      <c r="DP1410" s="299">
        <f>IFERROR(IF(CA1410="D",IF(DL1410="A dispo.",DF1410*VLOOKUP('DATI INPUT'!$F$27,TARIFFE_UD,2,FALSE),DF1410*VLOOKUP(DL1410,TARIFFE_UD,2,FALSE)),DF1410*VLOOKUP(CB1410-100,TARIFFE_UND,2,FALSE)),0)</f>
        <v>12.319228425511232</v>
      </c>
      <c r="DQ1410" s="299">
        <f>IFERROR(IF(CA1410="D",IF(DL1410="A dispo.",DK1410*VLOOKUP('DATI INPUT'!$F$27,TARIFFE_UD,3,FALSE),DK1410*VLOOKUP(DL1410,TARIFFE_UD,3,FALSE)),DK1410*VLOOKUP(CB1410-100,TARIFFE_UND,3,FALSE)),0)</f>
        <v>0</v>
      </c>
      <c r="DR1410" s="299">
        <f t="shared" si="291"/>
        <v>12.319228425511232</v>
      </c>
    </row>
    <row r="1411" spans="1:122" x14ac:dyDescent="0.25">
      <c r="A1411" t="s">
        <v>10684</v>
      </c>
      <c r="B1411" t="s">
        <v>10685</v>
      </c>
      <c r="C1411" t="s">
        <v>10686</v>
      </c>
      <c r="D1411" t="s">
        <v>10687</v>
      </c>
      <c r="E1411" t="s">
        <v>268</v>
      </c>
      <c r="F1411" t="s">
        <v>156</v>
      </c>
      <c r="G1411" t="s">
        <v>10688</v>
      </c>
      <c r="H1411" t="s">
        <v>1137</v>
      </c>
      <c r="I1411" t="s">
        <v>2979</v>
      </c>
      <c r="J1411" t="s">
        <v>274</v>
      </c>
      <c r="K1411" t="s">
        <v>10689</v>
      </c>
      <c r="L1411" t="s">
        <v>984</v>
      </c>
      <c r="M1411" t="s">
        <v>7582</v>
      </c>
      <c r="N1411" t="s">
        <v>984</v>
      </c>
      <c r="O1411" t="s">
        <v>873</v>
      </c>
      <c r="P1411" t="s">
        <v>1310</v>
      </c>
      <c r="Q1411" t="s">
        <v>299</v>
      </c>
      <c r="R1411" t="s">
        <v>157</v>
      </c>
      <c r="S1411" t="s">
        <v>268</v>
      </c>
      <c r="T1411" t="s">
        <v>268</v>
      </c>
      <c r="U1411" t="s">
        <v>268</v>
      </c>
      <c r="V1411" t="s">
        <v>268</v>
      </c>
      <c r="W1411" t="s">
        <v>6589</v>
      </c>
      <c r="X1411" t="s">
        <v>1310</v>
      </c>
      <c r="Y1411" t="s">
        <v>299</v>
      </c>
      <c r="Z1411" t="s">
        <v>268</v>
      </c>
      <c r="AA1411" t="s">
        <v>268</v>
      </c>
      <c r="AB1411" t="s">
        <v>268</v>
      </c>
      <c r="AC1411" t="s">
        <v>268</v>
      </c>
      <c r="AD1411" t="s">
        <v>268</v>
      </c>
      <c r="AE1411" t="s">
        <v>287</v>
      </c>
      <c r="AF1411" t="s">
        <v>1811</v>
      </c>
      <c r="AG1411" t="s">
        <v>875</v>
      </c>
      <c r="AH1411" t="s">
        <v>1812</v>
      </c>
      <c r="AI1411" t="s">
        <v>657</v>
      </c>
      <c r="AJ1411" t="s">
        <v>268</v>
      </c>
      <c r="AK1411" t="s">
        <v>268</v>
      </c>
      <c r="AL1411" t="s">
        <v>268</v>
      </c>
      <c r="AM1411" t="s">
        <v>355</v>
      </c>
      <c r="AN1411" t="s">
        <v>268</v>
      </c>
      <c r="AO1411" t="s">
        <v>268</v>
      </c>
      <c r="AP1411" t="s">
        <v>268</v>
      </c>
      <c r="AQ1411" t="s">
        <v>268</v>
      </c>
      <c r="AR1411" t="s">
        <v>268</v>
      </c>
      <c r="AS1411" t="s">
        <v>268</v>
      </c>
      <c r="AT1411" t="s">
        <v>268</v>
      </c>
      <c r="AU1411" t="s">
        <v>268</v>
      </c>
      <c r="AV1411" t="s">
        <v>268</v>
      </c>
      <c r="AW1411" t="s">
        <v>268</v>
      </c>
      <c r="AX1411" t="s">
        <v>268</v>
      </c>
      <c r="AY1411" t="s">
        <v>268</v>
      </c>
      <c r="AZ1411" t="s">
        <v>268</v>
      </c>
      <c r="BA1411" t="s">
        <v>268</v>
      </c>
      <c r="BB1411" t="s">
        <v>268</v>
      </c>
      <c r="BC1411" t="s">
        <v>268</v>
      </c>
      <c r="BD1411" t="s">
        <v>268</v>
      </c>
      <c r="BE1411" t="s">
        <v>268</v>
      </c>
      <c r="BF1411" t="s">
        <v>268</v>
      </c>
      <c r="BG1411" t="s">
        <v>268</v>
      </c>
      <c r="BH1411" t="s">
        <v>268</v>
      </c>
      <c r="BI1411" t="s">
        <v>268</v>
      </c>
      <c r="BJ1411" t="s">
        <v>268</v>
      </c>
      <c r="BK1411" t="s">
        <v>268</v>
      </c>
      <c r="BL1411" t="s">
        <v>268</v>
      </c>
      <c r="BM1411" t="s">
        <v>268</v>
      </c>
      <c r="BN1411" t="s">
        <v>268</v>
      </c>
      <c r="BO1411" t="s">
        <v>268</v>
      </c>
      <c r="BP1411" t="s">
        <v>268</v>
      </c>
      <c r="BQ1411" t="s">
        <v>268</v>
      </c>
      <c r="BR1411" t="s">
        <v>268</v>
      </c>
      <c r="BS1411" t="s">
        <v>268</v>
      </c>
      <c r="BT1411" t="s">
        <v>268</v>
      </c>
      <c r="BU1411" t="s">
        <v>268</v>
      </c>
      <c r="BV1411" t="s">
        <v>268</v>
      </c>
      <c r="BW1411" t="s">
        <v>268</v>
      </c>
      <c r="BX1411" t="s">
        <v>268</v>
      </c>
      <c r="BY1411">
        <v>80</v>
      </c>
      <c r="BZ1411">
        <v>80</v>
      </c>
      <c r="CA1411" t="s">
        <v>142</v>
      </c>
      <c r="CB1411" s="356">
        <v>122</v>
      </c>
      <c r="CC1411" t="s">
        <v>876</v>
      </c>
      <c r="CD1411" t="s">
        <v>268</v>
      </c>
      <c r="CE1411" t="s">
        <v>268</v>
      </c>
      <c r="CF1411" s="356">
        <v>1</v>
      </c>
      <c r="CG1411" t="s">
        <v>268</v>
      </c>
      <c r="CH1411" t="s">
        <v>268</v>
      </c>
      <c r="CI1411" t="s">
        <v>268</v>
      </c>
      <c r="CJ1411" t="s">
        <v>268</v>
      </c>
      <c r="CK1411" t="s">
        <v>268</v>
      </c>
      <c r="CL1411" t="s">
        <v>10690</v>
      </c>
      <c r="CM1411" t="s">
        <v>11224</v>
      </c>
      <c r="CN1411">
        <v>56.37</v>
      </c>
      <c r="CO1411" t="s">
        <v>268</v>
      </c>
      <c r="CP1411">
        <v>56.37</v>
      </c>
      <c r="CQ1411">
        <v>365</v>
      </c>
      <c r="CR1411" t="s">
        <v>878</v>
      </c>
      <c r="CS1411" t="s">
        <v>11225</v>
      </c>
      <c r="CT1411" t="s">
        <v>11226</v>
      </c>
      <c r="CU1411" t="s">
        <v>11227</v>
      </c>
      <c r="CV1411" t="s">
        <v>268</v>
      </c>
      <c r="CW1411" t="s">
        <v>268</v>
      </c>
      <c r="CX1411" t="s">
        <v>268</v>
      </c>
      <c r="CY1411" t="s">
        <v>268</v>
      </c>
      <c r="CZ1411" t="s">
        <v>268</v>
      </c>
      <c r="DA1411" t="s">
        <v>268</v>
      </c>
      <c r="DB1411" s="429">
        <f t="shared" ref="DB1411:DB1474" si="292">IFERROR(VLOOKUP(CC1411,Rid_ud,2,FALSE),0)</f>
        <v>0</v>
      </c>
      <c r="DC1411" s="284">
        <f t="shared" ref="DC1411:DC1474" si="293">IFERROR(VLOOKUP(CG1411,rid,2,FALSE),0)</f>
        <v>0</v>
      </c>
      <c r="DD1411" s="284">
        <f t="shared" ref="DD1411:DD1474" si="294">IFERROR(VLOOKUP(CH1411,rid,2,FALSE),0)</f>
        <v>0</v>
      </c>
      <c r="DE1411" s="284">
        <f t="shared" ref="DE1411:DE1474" si="295">IFERROR(VLOOKUP(CI1411,rid,2,FALSE),0)</f>
        <v>0</v>
      </c>
      <c r="DF1411" s="295">
        <f t="shared" ref="DF1411:DF1474" si="296">((((BY1411-(BY1411*DB1411))-((BY1411-(BY1411*DB1411))*DC1411))-(((BY1411-(BY1411*DB1411))-((BY1411-(BY1411*DB1411))*DC1411))*DD1411))-((((BY1411-(BY1411*DB1411))-((BY1411-(BY1411*DB1411))*DC1411))-(((BY1411-(BY1411*DB1411))-((BY1411-(BY1411*DB1411))*DC1411))*DD1411))*DE1411))/365*CQ1411</f>
        <v>80</v>
      </c>
      <c r="DG1411" s="284">
        <f t="shared" ref="DG1411:DG1474" si="297">IFERROR(VLOOKUP(CC1411,Rid_ud,3,FALSE),0)</f>
        <v>0</v>
      </c>
      <c r="DH1411" s="284">
        <f t="shared" ref="DH1411:DH1474" si="298">IFERROR(VLOOKUP(CG1411,rid,3,FALSE),0)</f>
        <v>0</v>
      </c>
      <c r="DI1411" s="284">
        <f t="shared" ref="DI1411:DI1474" si="299">IFERROR(VLOOKUP(CH1411,rid,3,FALSE),0)</f>
        <v>0</v>
      </c>
      <c r="DJ1411" s="284">
        <f t="shared" ref="DJ1411:DJ1474" si="300">IFERROR(VLOOKUP(CI1411,rid,3,FALSE),0)</f>
        <v>0</v>
      </c>
      <c r="DK1411" s="295">
        <f t="shared" ref="DK1411:DK1474" si="301">IF(CA1411="D",(((1-(1*DG1411))-((1-(1*DG1411))*DH1411))-(((1-(1*DG1411))-((1-(1*DG1411))*DH1411))*DI1411))-((((1-(1*DG1411))-((1-(1*DG1411))*DH1411))-(((1-(1*DG1411))-((1-(1*DG1411))*DH1411))*DI1411))*DJ1411),(((BY1411-(BY1411*DG1411))-((BY1411-(BY1411*DG1411))*DH1411))-(((BY1411-(BY1411*DG1411))-((BY1411-(BY1411*DG1411))*DH1411))*DI1411))-((((BY1411-(BY1411*DG1411))-((BY1411-(BY1411*DG1411))*DH1411))-(((BY1411-(BY1411*DG1411))-((BY1411-(BY1411*DG1411))*DH1411))*DI1411))*DJ1411))/365*CQ1411</f>
        <v>1</v>
      </c>
      <c r="DL1411" s="297">
        <f t="shared" ref="DL1411:DL1474" si="302">IF(CA1411="D",IF(OR(CF1411&lt;1,CF1411=""),"A dispo.",IF(CF1411&gt;6,6,CF1411)),"")</f>
        <v>1</v>
      </c>
      <c r="DM1411" s="430">
        <f>IFERROR(IF(CA1411="D",IF(DL1411="A dispo.",DF1411*VLOOKUP('DATI INPUT'!$F$27,TARIFFE_UD,4,FALSE),DF1411*VLOOKUP(DL1411,TARIFFE_UD,4,FALSE)),DF1411*VLOOKUP(CB1411-100,TARIFFE_UND,4,FALSE)),0)</f>
        <v>39.44171624371252</v>
      </c>
      <c r="DN1411" s="430">
        <f>IFERROR(IF(CA1411="D",IF(DL1411="A dispo.",DK1411*VLOOKUP('DATI INPUT'!$F$27,TARIFFE_UD,5,FALSE),DK1411*VLOOKUP(DL1411,TARIFFE_UD,5,FALSE)),DK1411*VLOOKUP(CB1411-100,TARIFFE_UND,5,FALSE)),0)</f>
        <v>16.930848468833439</v>
      </c>
      <c r="DO1411" s="431">
        <f t="shared" ref="DO1411:DO1474" si="303">DM1411+DN1411-CP1411</f>
        <v>2.5647125459613562E-3</v>
      </c>
      <c r="DP1411" s="299">
        <f>IFERROR(IF(CA1411="D",IF(DL1411="A dispo.",DF1411*VLOOKUP('DATI INPUT'!$F$27,TARIFFE_UD,2,FALSE),DF1411*VLOOKUP(DL1411,TARIFFE_UD,2,FALSE)),DF1411*VLOOKUP(CB1411-100,TARIFFE_UND,2,FALSE)),0)</f>
        <v>49.276913702044929</v>
      </c>
      <c r="DQ1411" s="299">
        <f>IFERROR(IF(CA1411="D",IF(DL1411="A dispo.",DK1411*VLOOKUP('DATI INPUT'!$F$27,TARIFFE_UD,3,FALSE),DK1411*VLOOKUP(DL1411,TARIFFE_UD,3,FALSE)),DK1411*VLOOKUP(CB1411-100,TARIFFE_UND,3,FALSE)),0)</f>
        <v>15.164853048114928</v>
      </c>
      <c r="DR1411" s="299">
        <f t="shared" ref="DR1411:DR1474" si="304">DQ1411+DP1411</f>
        <v>64.441766750159857</v>
      </c>
    </row>
    <row r="1412" spans="1:122" x14ac:dyDescent="0.25">
      <c r="A1412" t="s">
        <v>10691</v>
      </c>
      <c r="B1412" t="s">
        <v>10685</v>
      </c>
      <c r="C1412" t="s">
        <v>10692</v>
      </c>
      <c r="D1412" t="s">
        <v>10687</v>
      </c>
      <c r="E1412" t="s">
        <v>268</v>
      </c>
      <c r="F1412" t="s">
        <v>156</v>
      </c>
      <c r="G1412" t="s">
        <v>10688</v>
      </c>
      <c r="H1412" t="s">
        <v>1137</v>
      </c>
      <c r="I1412" t="s">
        <v>2979</v>
      </c>
      <c r="J1412" t="s">
        <v>274</v>
      </c>
      <c r="K1412" t="s">
        <v>10689</v>
      </c>
      <c r="L1412" t="s">
        <v>984</v>
      </c>
      <c r="M1412" t="s">
        <v>7582</v>
      </c>
      <c r="N1412" t="s">
        <v>984</v>
      </c>
      <c r="O1412" t="s">
        <v>873</v>
      </c>
      <c r="P1412" t="s">
        <v>1310</v>
      </c>
      <c r="Q1412" t="s">
        <v>299</v>
      </c>
      <c r="R1412" t="s">
        <v>157</v>
      </c>
      <c r="S1412" t="s">
        <v>268</v>
      </c>
      <c r="T1412" t="s">
        <v>268</v>
      </c>
      <c r="U1412" t="s">
        <v>268</v>
      </c>
      <c r="V1412" t="s">
        <v>268</v>
      </c>
      <c r="W1412" t="s">
        <v>6589</v>
      </c>
      <c r="X1412" t="s">
        <v>1310</v>
      </c>
      <c r="Y1412" t="s">
        <v>299</v>
      </c>
      <c r="Z1412" t="s">
        <v>268</v>
      </c>
      <c r="AA1412" t="s">
        <v>268</v>
      </c>
      <c r="AB1412" t="s">
        <v>268</v>
      </c>
      <c r="AC1412" t="s">
        <v>268</v>
      </c>
      <c r="AD1412" t="s">
        <v>268</v>
      </c>
      <c r="AE1412" t="s">
        <v>287</v>
      </c>
      <c r="AF1412" t="s">
        <v>1811</v>
      </c>
      <c r="AG1412" t="s">
        <v>875</v>
      </c>
      <c r="AH1412" t="s">
        <v>1812</v>
      </c>
      <c r="AI1412" t="s">
        <v>657</v>
      </c>
      <c r="AJ1412" t="s">
        <v>268</v>
      </c>
      <c r="AK1412" t="s">
        <v>268</v>
      </c>
      <c r="AL1412" t="s">
        <v>268</v>
      </c>
      <c r="AM1412" t="s">
        <v>355</v>
      </c>
      <c r="AN1412" t="s">
        <v>268</v>
      </c>
      <c r="AO1412" t="s">
        <v>268</v>
      </c>
      <c r="AP1412" t="s">
        <v>268</v>
      </c>
      <c r="AQ1412" t="s">
        <v>268</v>
      </c>
      <c r="AR1412" t="s">
        <v>268</v>
      </c>
      <c r="AS1412" t="s">
        <v>268</v>
      </c>
      <c r="AT1412" t="s">
        <v>268</v>
      </c>
      <c r="AU1412" t="s">
        <v>268</v>
      </c>
      <c r="AV1412" t="s">
        <v>268</v>
      </c>
      <c r="AW1412" t="s">
        <v>268</v>
      </c>
      <c r="AX1412" t="s">
        <v>268</v>
      </c>
      <c r="AY1412" t="s">
        <v>268</v>
      </c>
      <c r="AZ1412" t="s">
        <v>268</v>
      </c>
      <c r="BA1412" t="s">
        <v>268</v>
      </c>
      <c r="BB1412" t="s">
        <v>268</v>
      </c>
      <c r="BC1412" t="s">
        <v>268</v>
      </c>
      <c r="BD1412" t="s">
        <v>268</v>
      </c>
      <c r="BE1412" t="s">
        <v>268</v>
      </c>
      <c r="BF1412" t="s">
        <v>268</v>
      </c>
      <c r="BG1412" t="s">
        <v>268</v>
      </c>
      <c r="BH1412" t="s">
        <v>268</v>
      </c>
      <c r="BI1412" t="s">
        <v>268</v>
      </c>
      <c r="BJ1412" t="s">
        <v>268</v>
      </c>
      <c r="BK1412" t="s">
        <v>268</v>
      </c>
      <c r="BL1412" t="s">
        <v>268</v>
      </c>
      <c r="BM1412" t="s">
        <v>268</v>
      </c>
      <c r="BN1412" t="s">
        <v>268</v>
      </c>
      <c r="BO1412" t="s">
        <v>268</v>
      </c>
      <c r="BP1412" t="s">
        <v>268</v>
      </c>
      <c r="BQ1412" t="s">
        <v>268</v>
      </c>
      <c r="BR1412" t="s">
        <v>268</v>
      </c>
      <c r="BS1412" t="s">
        <v>268</v>
      </c>
      <c r="BT1412" t="s">
        <v>268</v>
      </c>
      <c r="BU1412" t="s">
        <v>268</v>
      </c>
      <c r="BV1412" t="s">
        <v>268</v>
      </c>
      <c r="BW1412" t="s">
        <v>268</v>
      </c>
      <c r="BX1412" t="s">
        <v>268</v>
      </c>
      <c r="BY1412">
        <v>45</v>
      </c>
      <c r="BZ1412">
        <v>45</v>
      </c>
      <c r="CA1412" t="s">
        <v>142</v>
      </c>
      <c r="CB1412" s="356">
        <v>123</v>
      </c>
      <c r="CC1412" t="s">
        <v>1817</v>
      </c>
      <c r="CD1412" t="s">
        <v>268</v>
      </c>
      <c r="CE1412" t="s">
        <v>268</v>
      </c>
      <c r="CF1412" s="356">
        <v>1</v>
      </c>
      <c r="CG1412" t="s">
        <v>268</v>
      </c>
      <c r="CH1412" t="s">
        <v>268</v>
      </c>
      <c r="CI1412" t="s">
        <v>268</v>
      </c>
      <c r="CJ1412" t="s">
        <v>268</v>
      </c>
      <c r="CK1412" t="s">
        <v>268</v>
      </c>
      <c r="CL1412" t="s">
        <v>1786</v>
      </c>
      <c r="CM1412" t="s">
        <v>11224</v>
      </c>
      <c r="CN1412">
        <v>22.19</v>
      </c>
      <c r="CO1412" t="s">
        <v>268</v>
      </c>
      <c r="CP1412">
        <v>22.19</v>
      </c>
      <c r="CQ1412">
        <v>365</v>
      </c>
      <c r="CR1412" t="s">
        <v>878</v>
      </c>
      <c r="CS1412" t="s">
        <v>11225</v>
      </c>
      <c r="CT1412" t="s">
        <v>11226</v>
      </c>
      <c r="CU1412" t="s">
        <v>11227</v>
      </c>
      <c r="CV1412" t="s">
        <v>268</v>
      </c>
      <c r="CW1412" t="s">
        <v>268</v>
      </c>
      <c r="CX1412" t="s">
        <v>268</v>
      </c>
      <c r="CY1412" t="s">
        <v>268</v>
      </c>
      <c r="CZ1412" t="s">
        <v>268</v>
      </c>
      <c r="DA1412" t="s">
        <v>268</v>
      </c>
      <c r="DB1412" s="429">
        <f t="shared" si="292"/>
        <v>0</v>
      </c>
      <c r="DC1412" s="284">
        <f t="shared" si="293"/>
        <v>0</v>
      </c>
      <c r="DD1412" s="284">
        <f t="shared" si="294"/>
        <v>0</v>
      </c>
      <c r="DE1412" s="284">
        <f t="shared" si="295"/>
        <v>0</v>
      </c>
      <c r="DF1412" s="295">
        <f t="shared" si="296"/>
        <v>45</v>
      </c>
      <c r="DG1412" s="284">
        <f t="shared" si="297"/>
        <v>1</v>
      </c>
      <c r="DH1412" s="284">
        <f t="shared" si="298"/>
        <v>0</v>
      </c>
      <c r="DI1412" s="284">
        <f t="shared" si="299"/>
        <v>0</v>
      </c>
      <c r="DJ1412" s="284">
        <f t="shared" si="300"/>
        <v>0</v>
      </c>
      <c r="DK1412" s="295">
        <f t="shared" si="301"/>
        <v>0</v>
      </c>
      <c r="DL1412" s="297">
        <f t="shared" si="302"/>
        <v>1</v>
      </c>
      <c r="DM1412" s="430">
        <f>IFERROR(IF(CA1412="D",IF(DL1412="A dispo.",DF1412*VLOOKUP('DATI INPUT'!$F$27,TARIFFE_UD,4,FALSE),DF1412*VLOOKUP(DL1412,TARIFFE_UD,4,FALSE)),DF1412*VLOOKUP(CB1412-100,TARIFFE_UND,4,FALSE)),0)</f>
        <v>22.185965387088295</v>
      </c>
      <c r="DN1412" s="430">
        <f>IFERROR(IF(CA1412="D",IF(DL1412="A dispo.",DK1412*VLOOKUP('DATI INPUT'!$F$27,TARIFFE_UD,5,FALSE),DK1412*VLOOKUP(DL1412,TARIFFE_UD,5,FALSE)),DK1412*VLOOKUP(CB1412-100,TARIFFE_UND,5,FALSE)),0)</f>
        <v>0</v>
      </c>
      <c r="DO1412" s="431">
        <f t="shared" si="303"/>
        <v>-4.034612911706148E-3</v>
      </c>
      <c r="DP1412" s="299">
        <f>IFERROR(IF(CA1412="D",IF(DL1412="A dispo.",DF1412*VLOOKUP('DATI INPUT'!$F$27,TARIFFE_UD,2,FALSE),DF1412*VLOOKUP(DL1412,TARIFFE_UD,2,FALSE)),DF1412*VLOOKUP(CB1412-100,TARIFFE_UND,2,FALSE)),0)</f>
        <v>27.718263957400275</v>
      </c>
      <c r="DQ1412" s="299">
        <f>IFERROR(IF(CA1412="D",IF(DL1412="A dispo.",DK1412*VLOOKUP('DATI INPUT'!$F$27,TARIFFE_UD,3,FALSE),DK1412*VLOOKUP(DL1412,TARIFFE_UD,3,FALSE)),DK1412*VLOOKUP(CB1412-100,TARIFFE_UND,3,FALSE)),0)</f>
        <v>0</v>
      </c>
      <c r="DR1412" s="299">
        <f t="shared" si="304"/>
        <v>27.718263957400275</v>
      </c>
    </row>
    <row r="1413" spans="1:122" x14ac:dyDescent="0.25">
      <c r="A1413" t="s">
        <v>10693</v>
      </c>
      <c r="B1413" t="s">
        <v>10694</v>
      </c>
      <c r="C1413" t="s">
        <v>10695</v>
      </c>
      <c r="D1413" t="s">
        <v>10696</v>
      </c>
      <c r="E1413" t="s">
        <v>268</v>
      </c>
      <c r="F1413" t="s">
        <v>156</v>
      </c>
      <c r="G1413" t="s">
        <v>10697</v>
      </c>
      <c r="H1413" t="s">
        <v>5844</v>
      </c>
      <c r="I1413" t="s">
        <v>10698</v>
      </c>
      <c r="J1413" t="s">
        <v>156</v>
      </c>
      <c r="K1413" t="s">
        <v>10699</v>
      </c>
      <c r="L1413" t="s">
        <v>2536</v>
      </c>
      <c r="M1413" t="s">
        <v>10700</v>
      </c>
      <c r="N1413" t="s">
        <v>5025</v>
      </c>
      <c r="O1413" t="s">
        <v>943</v>
      </c>
      <c r="P1413" t="s">
        <v>10701</v>
      </c>
      <c r="Q1413" t="s">
        <v>293</v>
      </c>
      <c r="R1413" t="s">
        <v>154</v>
      </c>
      <c r="S1413" t="s">
        <v>268</v>
      </c>
      <c r="T1413" t="s">
        <v>268</v>
      </c>
      <c r="U1413" t="s">
        <v>268</v>
      </c>
      <c r="V1413" t="s">
        <v>268</v>
      </c>
      <c r="W1413" t="s">
        <v>8491</v>
      </c>
      <c r="X1413" t="s">
        <v>1934</v>
      </c>
      <c r="Y1413" t="s">
        <v>935</v>
      </c>
      <c r="Z1413" t="s">
        <v>268</v>
      </c>
      <c r="AA1413" t="s">
        <v>268</v>
      </c>
      <c r="AB1413" t="s">
        <v>268</v>
      </c>
      <c r="AC1413" t="s">
        <v>268</v>
      </c>
      <c r="AD1413" t="s">
        <v>268</v>
      </c>
      <c r="AE1413" t="s">
        <v>287</v>
      </c>
      <c r="AF1413" t="s">
        <v>1811</v>
      </c>
      <c r="AG1413" t="s">
        <v>875</v>
      </c>
      <c r="AH1413" t="s">
        <v>1935</v>
      </c>
      <c r="AI1413" t="s">
        <v>8492</v>
      </c>
      <c r="AJ1413" t="s">
        <v>268</v>
      </c>
      <c r="AK1413" t="s">
        <v>757</v>
      </c>
      <c r="AL1413" t="s">
        <v>268</v>
      </c>
      <c r="AM1413" t="s">
        <v>268</v>
      </c>
      <c r="AN1413" t="s">
        <v>268</v>
      </c>
      <c r="AO1413" t="s">
        <v>268</v>
      </c>
      <c r="AP1413" t="s">
        <v>268</v>
      </c>
      <c r="AQ1413" t="s">
        <v>268</v>
      </c>
      <c r="AR1413" t="s">
        <v>268</v>
      </c>
      <c r="AS1413" t="s">
        <v>268</v>
      </c>
      <c r="AT1413" t="s">
        <v>268</v>
      </c>
      <c r="AU1413" t="s">
        <v>268</v>
      </c>
      <c r="AV1413" t="s">
        <v>268</v>
      </c>
      <c r="AW1413" t="s">
        <v>268</v>
      </c>
      <c r="AX1413" t="s">
        <v>268</v>
      </c>
      <c r="AY1413" t="s">
        <v>268</v>
      </c>
      <c r="AZ1413" t="s">
        <v>268</v>
      </c>
      <c r="BA1413" t="s">
        <v>268</v>
      </c>
      <c r="BB1413" t="s">
        <v>268</v>
      </c>
      <c r="BC1413" t="s">
        <v>268</v>
      </c>
      <c r="BD1413" t="s">
        <v>268</v>
      </c>
      <c r="BE1413" t="s">
        <v>268</v>
      </c>
      <c r="BF1413" t="s">
        <v>268</v>
      </c>
      <c r="BG1413" t="s">
        <v>268</v>
      </c>
      <c r="BH1413" t="s">
        <v>268</v>
      </c>
      <c r="BI1413" t="s">
        <v>268</v>
      </c>
      <c r="BJ1413" t="s">
        <v>268</v>
      </c>
      <c r="BK1413" t="s">
        <v>268</v>
      </c>
      <c r="BL1413" t="s">
        <v>268</v>
      </c>
      <c r="BM1413" t="s">
        <v>268</v>
      </c>
      <c r="BN1413" t="s">
        <v>268</v>
      </c>
      <c r="BO1413" t="s">
        <v>268</v>
      </c>
      <c r="BP1413" t="s">
        <v>268</v>
      </c>
      <c r="BQ1413" t="s">
        <v>268</v>
      </c>
      <c r="BR1413" t="s">
        <v>268</v>
      </c>
      <c r="BS1413" t="s">
        <v>268</v>
      </c>
      <c r="BT1413" t="s">
        <v>268</v>
      </c>
      <c r="BU1413" t="s">
        <v>268</v>
      </c>
      <c r="BV1413" t="s">
        <v>268</v>
      </c>
      <c r="BW1413" t="s">
        <v>268</v>
      </c>
      <c r="BX1413" t="s">
        <v>268</v>
      </c>
      <c r="BY1413">
        <v>58</v>
      </c>
      <c r="BZ1413">
        <v>58</v>
      </c>
      <c r="CA1413" t="s">
        <v>142</v>
      </c>
      <c r="CB1413" s="356">
        <v>122</v>
      </c>
      <c r="CC1413" t="s">
        <v>876</v>
      </c>
      <c r="CD1413" t="s">
        <v>268</v>
      </c>
      <c r="CE1413" t="s">
        <v>268</v>
      </c>
      <c r="CF1413" t="s">
        <v>268</v>
      </c>
      <c r="CG1413" t="s">
        <v>268</v>
      </c>
      <c r="CH1413" t="s">
        <v>268</v>
      </c>
      <c r="CI1413" t="s">
        <v>268</v>
      </c>
      <c r="CJ1413" t="s">
        <v>268</v>
      </c>
      <c r="CK1413" t="s">
        <v>268</v>
      </c>
      <c r="CL1413" t="s">
        <v>268</v>
      </c>
      <c r="CM1413" t="s">
        <v>11224</v>
      </c>
      <c r="CN1413">
        <v>104.17</v>
      </c>
      <c r="CO1413" t="s">
        <v>268</v>
      </c>
      <c r="CP1413">
        <v>104.17</v>
      </c>
      <c r="CQ1413">
        <v>365</v>
      </c>
      <c r="CR1413" t="s">
        <v>878</v>
      </c>
      <c r="CS1413" t="s">
        <v>11225</v>
      </c>
      <c r="CT1413" t="s">
        <v>11226</v>
      </c>
      <c r="CU1413" t="s">
        <v>11227</v>
      </c>
      <c r="CV1413" t="s">
        <v>268</v>
      </c>
      <c r="CW1413" t="s">
        <v>268</v>
      </c>
      <c r="CX1413" t="s">
        <v>268</v>
      </c>
      <c r="CY1413" t="s">
        <v>268</v>
      </c>
      <c r="CZ1413" t="s">
        <v>268</v>
      </c>
      <c r="DA1413" t="s">
        <v>268</v>
      </c>
      <c r="DB1413" s="429">
        <f t="shared" si="292"/>
        <v>0</v>
      </c>
      <c r="DC1413" s="284">
        <f t="shared" si="293"/>
        <v>0</v>
      </c>
      <c r="DD1413" s="284">
        <f t="shared" si="294"/>
        <v>0</v>
      </c>
      <c r="DE1413" s="284">
        <f t="shared" si="295"/>
        <v>0</v>
      </c>
      <c r="DF1413" s="295">
        <f t="shared" si="296"/>
        <v>58.000000000000007</v>
      </c>
      <c r="DG1413" s="284">
        <f t="shared" si="297"/>
        <v>0</v>
      </c>
      <c r="DH1413" s="284">
        <f t="shared" si="298"/>
        <v>0</v>
      </c>
      <c r="DI1413" s="284">
        <f t="shared" si="299"/>
        <v>0</v>
      </c>
      <c r="DJ1413" s="284">
        <f t="shared" si="300"/>
        <v>0</v>
      </c>
      <c r="DK1413" s="295">
        <f t="shared" si="301"/>
        <v>1</v>
      </c>
      <c r="DL1413" s="297" t="str">
        <f t="shared" si="302"/>
        <v>A dispo.</v>
      </c>
      <c r="DM1413" s="430">
        <f>IFERROR(IF(CA1413="D",IF(DL1413="A dispo.",DF1413*VLOOKUP('DATI INPUT'!$F$27,TARIFFE_UD,4,FALSE),DF1413*VLOOKUP(DL1413,TARIFFE_UD,4,FALSE)),DF1413*VLOOKUP(CB1413-100,TARIFFE_UND,4,FALSE)),0)</f>
        <v>36.765314070032041</v>
      </c>
      <c r="DN1413" s="430">
        <f>IFERROR(IF(CA1413="D",IF(DL1413="A dispo.",DK1413*VLOOKUP('DATI INPUT'!$F$27,TARIFFE_UD,5,FALSE),DK1413*VLOOKUP(DL1413,TARIFFE_UD,5,FALSE)),DK1413*VLOOKUP(CB1413-100,TARIFFE_UND,5,FALSE)),0)</f>
        <v>67.397800635548478</v>
      </c>
      <c r="DO1413" s="431">
        <f t="shared" si="303"/>
        <v>-6.8852944194901511E-3</v>
      </c>
      <c r="DP1413" s="299">
        <f>IFERROR(IF(CA1413="D",IF(DL1413="A dispo.",DF1413*VLOOKUP('DATI INPUT'!$F$27,TARIFFE_UD,2,FALSE),DF1413*VLOOKUP(DL1413,TARIFFE_UD,2,FALSE)),DF1413*VLOOKUP(CB1413-100,TARIFFE_UND,2,FALSE)),0)</f>
        <v>45.933123129406169</v>
      </c>
      <c r="DQ1413" s="299">
        <f>IFERROR(IF(CA1413="D",IF(DL1413="A dispo.",DK1413*VLOOKUP('DATI INPUT'!$F$27,TARIFFE_UD,3,FALSE),DK1413*VLOOKUP(DL1413,TARIFFE_UD,3,FALSE)),DK1413*VLOOKUP(CB1413-100,TARIFFE_UND,3,FALSE)),0)</f>
        <v>60.367780403072892</v>
      </c>
      <c r="DR1413" s="299">
        <f t="shared" si="304"/>
        <v>106.30090353247905</v>
      </c>
    </row>
    <row r="1414" spans="1:122" x14ac:dyDescent="0.25">
      <c r="A1414" t="s">
        <v>10702</v>
      </c>
      <c r="B1414" t="s">
        <v>10694</v>
      </c>
      <c r="C1414" t="s">
        <v>10703</v>
      </c>
      <c r="D1414" t="s">
        <v>10696</v>
      </c>
      <c r="E1414" t="s">
        <v>268</v>
      </c>
      <c r="F1414" t="s">
        <v>156</v>
      </c>
      <c r="G1414" t="s">
        <v>10697</v>
      </c>
      <c r="H1414" t="s">
        <v>5844</v>
      </c>
      <c r="I1414" t="s">
        <v>10698</v>
      </c>
      <c r="J1414" t="s">
        <v>156</v>
      </c>
      <c r="K1414" t="s">
        <v>10699</v>
      </c>
      <c r="L1414" t="s">
        <v>2536</v>
      </c>
      <c r="M1414" t="s">
        <v>10700</v>
      </c>
      <c r="N1414" t="s">
        <v>5025</v>
      </c>
      <c r="O1414" t="s">
        <v>943</v>
      </c>
      <c r="P1414" t="s">
        <v>10701</v>
      </c>
      <c r="Q1414" t="s">
        <v>293</v>
      </c>
      <c r="R1414" t="s">
        <v>154</v>
      </c>
      <c r="S1414" t="s">
        <v>268</v>
      </c>
      <c r="T1414" t="s">
        <v>268</v>
      </c>
      <c r="U1414" t="s">
        <v>268</v>
      </c>
      <c r="V1414" t="s">
        <v>268</v>
      </c>
      <c r="W1414" t="s">
        <v>8491</v>
      </c>
      <c r="X1414" t="s">
        <v>1934</v>
      </c>
      <c r="Y1414" t="s">
        <v>935</v>
      </c>
      <c r="Z1414" t="s">
        <v>268</v>
      </c>
      <c r="AA1414" t="s">
        <v>268</v>
      </c>
      <c r="AB1414" t="s">
        <v>268</v>
      </c>
      <c r="AC1414" t="s">
        <v>268</v>
      </c>
      <c r="AD1414" t="s">
        <v>268</v>
      </c>
      <c r="AE1414" t="s">
        <v>287</v>
      </c>
      <c r="AF1414" t="s">
        <v>1811</v>
      </c>
      <c r="AG1414" t="s">
        <v>875</v>
      </c>
      <c r="AH1414" t="s">
        <v>1935</v>
      </c>
      <c r="AI1414" t="s">
        <v>8492</v>
      </c>
      <c r="AJ1414" t="s">
        <v>268</v>
      </c>
      <c r="AK1414" t="s">
        <v>10704</v>
      </c>
      <c r="AL1414" t="s">
        <v>268</v>
      </c>
      <c r="AM1414" t="s">
        <v>268</v>
      </c>
      <c r="AN1414" t="s">
        <v>268</v>
      </c>
      <c r="AO1414" t="s">
        <v>268</v>
      </c>
      <c r="AP1414" t="s">
        <v>268</v>
      </c>
      <c r="AQ1414" t="s">
        <v>268</v>
      </c>
      <c r="AR1414" t="s">
        <v>268</v>
      </c>
      <c r="AS1414" t="s">
        <v>268</v>
      </c>
      <c r="AT1414" t="s">
        <v>268</v>
      </c>
      <c r="AU1414" t="s">
        <v>268</v>
      </c>
      <c r="AV1414" t="s">
        <v>268</v>
      </c>
      <c r="AW1414" t="s">
        <v>268</v>
      </c>
      <c r="AX1414" t="s">
        <v>268</v>
      </c>
      <c r="AY1414" t="s">
        <v>268</v>
      </c>
      <c r="AZ1414" t="s">
        <v>268</v>
      </c>
      <c r="BA1414" t="s">
        <v>268</v>
      </c>
      <c r="BB1414" t="s">
        <v>268</v>
      </c>
      <c r="BC1414" t="s">
        <v>268</v>
      </c>
      <c r="BD1414" t="s">
        <v>268</v>
      </c>
      <c r="BE1414" t="s">
        <v>268</v>
      </c>
      <c r="BF1414" t="s">
        <v>268</v>
      </c>
      <c r="BG1414" t="s">
        <v>268</v>
      </c>
      <c r="BH1414" t="s">
        <v>268</v>
      </c>
      <c r="BI1414" t="s">
        <v>268</v>
      </c>
      <c r="BJ1414" t="s">
        <v>268</v>
      </c>
      <c r="BK1414" t="s">
        <v>268</v>
      </c>
      <c r="BL1414" t="s">
        <v>268</v>
      </c>
      <c r="BM1414" t="s">
        <v>268</v>
      </c>
      <c r="BN1414" t="s">
        <v>268</v>
      </c>
      <c r="BO1414" t="s">
        <v>268</v>
      </c>
      <c r="BP1414" t="s">
        <v>268</v>
      </c>
      <c r="BQ1414" t="s">
        <v>268</v>
      </c>
      <c r="BR1414" t="s">
        <v>268</v>
      </c>
      <c r="BS1414" t="s">
        <v>268</v>
      </c>
      <c r="BT1414" t="s">
        <v>268</v>
      </c>
      <c r="BU1414" t="s">
        <v>268</v>
      </c>
      <c r="BV1414" t="s">
        <v>268</v>
      </c>
      <c r="BW1414" t="s">
        <v>268</v>
      </c>
      <c r="BX1414" t="s">
        <v>268</v>
      </c>
      <c r="BY1414">
        <v>35.75</v>
      </c>
      <c r="BZ1414">
        <v>35.75</v>
      </c>
      <c r="CA1414" t="s">
        <v>142</v>
      </c>
      <c r="CB1414" s="356">
        <v>123</v>
      </c>
      <c r="CC1414" t="s">
        <v>1817</v>
      </c>
      <c r="CD1414" t="s">
        <v>268</v>
      </c>
      <c r="CE1414" t="s">
        <v>268</v>
      </c>
      <c r="CF1414" t="s">
        <v>268</v>
      </c>
      <c r="CG1414" t="s">
        <v>268</v>
      </c>
      <c r="CH1414" t="s">
        <v>268</v>
      </c>
      <c r="CI1414" t="s">
        <v>268</v>
      </c>
      <c r="CJ1414" t="s">
        <v>268</v>
      </c>
      <c r="CK1414" t="s">
        <v>268</v>
      </c>
      <c r="CL1414" t="s">
        <v>268</v>
      </c>
      <c r="CM1414" t="s">
        <v>11224</v>
      </c>
      <c r="CN1414">
        <v>22.66</v>
      </c>
      <c r="CO1414" t="s">
        <v>268</v>
      </c>
      <c r="CP1414">
        <v>22.66</v>
      </c>
      <c r="CQ1414">
        <v>365</v>
      </c>
      <c r="CR1414" t="s">
        <v>878</v>
      </c>
      <c r="CS1414" t="s">
        <v>11225</v>
      </c>
      <c r="CT1414" t="s">
        <v>11226</v>
      </c>
      <c r="CU1414" t="s">
        <v>11227</v>
      </c>
      <c r="CV1414" t="s">
        <v>268</v>
      </c>
      <c r="CW1414" t="s">
        <v>268</v>
      </c>
      <c r="CX1414" t="s">
        <v>268</v>
      </c>
      <c r="CY1414" t="s">
        <v>268</v>
      </c>
      <c r="CZ1414" t="s">
        <v>268</v>
      </c>
      <c r="DA1414" t="s">
        <v>268</v>
      </c>
      <c r="DB1414" s="429">
        <f t="shared" si="292"/>
        <v>0</v>
      </c>
      <c r="DC1414" s="284">
        <f t="shared" si="293"/>
        <v>0</v>
      </c>
      <c r="DD1414" s="284">
        <f t="shared" si="294"/>
        <v>0</v>
      </c>
      <c r="DE1414" s="284">
        <f t="shared" si="295"/>
        <v>0</v>
      </c>
      <c r="DF1414" s="295">
        <f t="shared" si="296"/>
        <v>35.75</v>
      </c>
      <c r="DG1414" s="284">
        <f t="shared" si="297"/>
        <v>1</v>
      </c>
      <c r="DH1414" s="284">
        <f t="shared" si="298"/>
        <v>0</v>
      </c>
      <c r="DI1414" s="284">
        <f t="shared" si="299"/>
        <v>0</v>
      </c>
      <c r="DJ1414" s="284">
        <f t="shared" si="300"/>
        <v>0</v>
      </c>
      <c r="DK1414" s="295">
        <f t="shared" si="301"/>
        <v>0</v>
      </c>
      <c r="DL1414" s="297" t="str">
        <f t="shared" si="302"/>
        <v>A dispo.</v>
      </c>
      <c r="DM1414" s="430">
        <f>IFERROR(IF(CA1414="D",IF(DL1414="A dispo.",DF1414*VLOOKUP('DATI INPUT'!$F$27,TARIFFE_UD,4,FALSE),DF1414*VLOOKUP(DL1414,TARIFFE_UD,4,FALSE)),DF1414*VLOOKUP(CB1414-100,TARIFFE_UND,4,FALSE)),0)</f>
        <v>22.661378931097332</v>
      </c>
      <c r="DN1414" s="430">
        <f>IFERROR(IF(CA1414="D",IF(DL1414="A dispo.",DK1414*VLOOKUP('DATI INPUT'!$F$27,TARIFFE_UD,5,FALSE),DK1414*VLOOKUP(DL1414,TARIFFE_UD,5,FALSE)),DK1414*VLOOKUP(CB1414-100,TARIFFE_UND,5,FALSE)),0)</f>
        <v>0</v>
      </c>
      <c r="DO1414" s="431">
        <f t="shared" si="303"/>
        <v>1.3789310973315594E-3</v>
      </c>
      <c r="DP1414" s="299">
        <f>IFERROR(IF(CA1414="D",IF(DL1414="A dispo.",DF1414*VLOOKUP('DATI INPUT'!$F$27,TARIFFE_UD,2,FALSE),DF1414*VLOOKUP(DL1414,TARIFFE_UD,2,FALSE)),DF1414*VLOOKUP(CB1414-100,TARIFFE_UND,2,FALSE)),0)</f>
        <v>28.312226756487419</v>
      </c>
      <c r="DQ1414" s="299">
        <f>IFERROR(IF(CA1414="D",IF(DL1414="A dispo.",DK1414*VLOOKUP('DATI INPUT'!$F$27,TARIFFE_UD,3,FALSE),DK1414*VLOOKUP(DL1414,TARIFFE_UD,3,FALSE)),DK1414*VLOOKUP(CB1414-100,TARIFFE_UND,3,FALSE)),0)</f>
        <v>0</v>
      </c>
      <c r="DR1414" s="299">
        <f t="shared" si="304"/>
        <v>28.312226756487419</v>
      </c>
    </row>
    <row r="1415" spans="1:122" x14ac:dyDescent="0.25">
      <c r="A1415" t="s">
        <v>10705</v>
      </c>
      <c r="B1415" t="s">
        <v>10706</v>
      </c>
      <c r="C1415" t="s">
        <v>10707</v>
      </c>
      <c r="D1415" t="s">
        <v>10708</v>
      </c>
      <c r="E1415" t="s">
        <v>268</v>
      </c>
      <c r="F1415" t="s">
        <v>156</v>
      </c>
      <c r="G1415" t="s">
        <v>10709</v>
      </c>
      <c r="H1415" t="s">
        <v>10710</v>
      </c>
      <c r="I1415" t="s">
        <v>10711</v>
      </c>
      <c r="J1415" t="s">
        <v>274</v>
      </c>
      <c r="K1415" t="s">
        <v>10712</v>
      </c>
      <c r="L1415" t="s">
        <v>1135</v>
      </c>
      <c r="M1415" t="s">
        <v>10713</v>
      </c>
      <c r="N1415" t="s">
        <v>964</v>
      </c>
      <c r="O1415" t="s">
        <v>896</v>
      </c>
      <c r="P1415" t="s">
        <v>10714</v>
      </c>
      <c r="Q1415" t="s">
        <v>276</v>
      </c>
      <c r="R1415" t="s">
        <v>268</v>
      </c>
      <c r="S1415" t="s">
        <v>268</v>
      </c>
      <c r="T1415" t="s">
        <v>268</v>
      </c>
      <c r="U1415" t="s">
        <v>268</v>
      </c>
      <c r="V1415" t="s">
        <v>268</v>
      </c>
      <c r="W1415" t="s">
        <v>1933</v>
      </c>
      <c r="X1415" t="s">
        <v>1934</v>
      </c>
      <c r="Y1415" t="s">
        <v>544</v>
      </c>
      <c r="Z1415" t="s">
        <v>268</v>
      </c>
      <c r="AA1415" t="s">
        <v>268</v>
      </c>
      <c r="AB1415" t="s">
        <v>268</v>
      </c>
      <c r="AC1415" t="s">
        <v>268</v>
      </c>
      <c r="AD1415" t="s">
        <v>268</v>
      </c>
      <c r="AE1415" t="s">
        <v>287</v>
      </c>
      <c r="AF1415" t="s">
        <v>1811</v>
      </c>
      <c r="AG1415" t="s">
        <v>875</v>
      </c>
      <c r="AH1415" t="s">
        <v>1935</v>
      </c>
      <c r="AI1415" t="s">
        <v>677</v>
      </c>
      <c r="AJ1415" t="s">
        <v>268</v>
      </c>
      <c r="AK1415" t="s">
        <v>757</v>
      </c>
      <c r="AL1415" t="s">
        <v>268</v>
      </c>
      <c r="AM1415" t="s">
        <v>353</v>
      </c>
      <c r="AN1415" t="s">
        <v>268</v>
      </c>
      <c r="AO1415" t="s">
        <v>268</v>
      </c>
      <c r="AP1415" t="s">
        <v>268</v>
      </c>
      <c r="AQ1415" t="s">
        <v>268</v>
      </c>
      <c r="AR1415" t="s">
        <v>268</v>
      </c>
      <c r="AS1415" t="s">
        <v>268</v>
      </c>
      <c r="AT1415" t="s">
        <v>268</v>
      </c>
      <c r="AU1415" t="s">
        <v>268</v>
      </c>
      <c r="AV1415" t="s">
        <v>268</v>
      </c>
      <c r="AW1415" t="s">
        <v>268</v>
      </c>
      <c r="AX1415" t="s">
        <v>268</v>
      </c>
      <c r="AY1415" t="s">
        <v>268</v>
      </c>
      <c r="AZ1415" t="s">
        <v>268</v>
      </c>
      <c r="BA1415" t="s">
        <v>268</v>
      </c>
      <c r="BB1415" t="s">
        <v>268</v>
      </c>
      <c r="BC1415" t="s">
        <v>268</v>
      </c>
      <c r="BD1415" t="s">
        <v>268</v>
      </c>
      <c r="BE1415" t="s">
        <v>268</v>
      </c>
      <c r="BF1415" t="s">
        <v>268</v>
      </c>
      <c r="BG1415" t="s">
        <v>268</v>
      </c>
      <c r="BH1415" t="s">
        <v>268</v>
      </c>
      <c r="BI1415" t="s">
        <v>268</v>
      </c>
      <c r="BJ1415" t="s">
        <v>268</v>
      </c>
      <c r="BK1415" t="s">
        <v>268</v>
      </c>
      <c r="BL1415" t="s">
        <v>268</v>
      </c>
      <c r="BM1415" t="s">
        <v>268</v>
      </c>
      <c r="BN1415" t="s">
        <v>268</v>
      </c>
      <c r="BO1415" t="s">
        <v>268</v>
      </c>
      <c r="BP1415" t="s">
        <v>268</v>
      </c>
      <c r="BQ1415" t="s">
        <v>268</v>
      </c>
      <c r="BR1415" t="s">
        <v>268</v>
      </c>
      <c r="BS1415" t="s">
        <v>268</v>
      </c>
      <c r="BT1415" t="s">
        <v>268</v>
      </c>
      <c r="BU1415" t="s">
        <v>268</v>
      </c>
      <c r="BV1415" t="s">
        <v>268</v>
      </c>
      <c r="BW1415" t="s">
        <v>268</v>
      </c>
      <c r="BX1415" t="s">
        <v>268</v>
      </c>
      <c r="BY1415">
        <v>160</v>
      </c>
      <c r="BZ1415">
        <v>160</v>
      </c>
      <c r="CA1415" t="s">
        <v>142</v>
      </c>
      <c r="CB1415" s="356">
        <v>123</v>
      </c>
      <c r="CC1415" t="s">
        <v>1817</v>
      </c>
      <c r="CD1415" t="s">
        <v>268</v>
      </c>
      <c r="CE1415" t="s">
        <v>268</v>
      </c>
      <c r="CF1415" t="s">
        <v>268</v>
      </c>
      <c r="CG1415" t="s">
        <v>268</v>
      </c>
      <c r="CH1415" t="s">
        <v>268</v>
      </c>
      <c r="CI1415" t="s">
        <v>268</v>
      </c>
      <c r="CJ1415" t="s">
        <v>268</v>
      </c>
      <c r="CK1415" t="s">
        <v>268</v>
      </c>
      <c r="CL1415" t="s">
        <v>10715</v>
      </c>
      <c r="CM1415" t="s">
        <v>11224</v>
      </c>
      <c r="CN1415">
        <v>101.42</v>
      </c>
      <c r="CO1415" t="s">
        <v>268</v>
      </c>
      <c r="CP1415">
        <v>101.42</v>
      </c>
      <c r="CQ1415">
        <v>365</v>
      </c>
      <c r="CR1415" t="s">
        <v>878</v>
      </c>
      <c r="CS1415" t="s">
        <v>11225</v>
      </c>
      <c r="CT1415" t="s">
        <v>11226</v>
      </c>
      <c r="CU1415" t="s">
        <v>11227</v>
      </c>
      <c r="CV1415" t="s">
        <v>268</v>
      </c>
      <c r="CW1415" t="s">
        <v>268</v>
      </c>
      <c r="CX1415" t="s">
        <v>268</v>
      </c>
      <c r="CY1415" t="s">
        <v>268</v>
      </c>
      <c r="CZ1415" t="s">
        <v>268</v>
      </c>
      <c r="DA1415" t="s">
        <v>268</v>
      </c>
      <c r="DB1415" s="429">
        <f t="shared" si="292"/>
        <v>0</v>
      </c>
      <c r="DC1415" s="284">
        <f t="shared" si="293"/>
        <v>0</v>
      </c>
      <c r="DD1415" s="284">
        <f t="shared" si="294"/>
        <v>0</v>
      </c>
      <c r="DE1415" s="284">
        <f t="shared" si="295"/>
        <v>0</v>
      </c>
      <c r="DF1415" s="295">
        <f t="shared" si="296"/>
        <v>160</v>
      </c>
      <c r="DG1415" s="284">
        <f t="shared" si="297"/>
        <v>1</v>
      </c>
      <c r="DH1415" s="284">
        <f t="shared" si="298"/>
        <v>0</v>
      </c>
      <c r="DI1415" s="284">
        <f t="shared" si="299"/>
        <v>0</v>
      </c>
      <c r="DJ1415" s="284">
        <f t="shared" si="300"/>
        <v>0</v>
      </c>
      <c r="DK1415" s="295">
        <f t="shared" si="301"/>
        <v>0</v>
      </c>
      <c r="DL1415" s="297" t="str">
        <f t="shared" si="302"/>
        <v>A dispo.</v>
      </c>
      <c r="DM1415" s="430">
        <f>IFERROR(IF(CA1415="D",IF(DL1415="A dispo.",DF1415*VLOOKUP('DATI INPUT'!$F$27,TARIFFE_UD,4,FALSE),DF1415*VLOOKUP(DL1415,TARIFFE_UD,4,FALSE)),DF1415*VLOOKUP(CB1415-100,TARIFFE_UND,4,FALSE)),0)</f>
        <v>101.42155605526078</v>
      </c>
      <c r="DN1415" s="430">
        <f>IFERROR(IF(CA1415="D",IF(DL1415="A dispo.",DK1415*VLOOKUP('DATI INPUT'!$F$27,TARIFFE_UD,5,FALSE),DK1415*VLOOKUP(DL1415,TARIFFE_UD,5,FALSE)),DK1415*VLOOKUP(CB1415-100,TARIFFE_UND,5,FALSE)),0)</f>
        <v>0</v>
      </c>
      <c r="DO1415" s="431">
        <f t="shared" si="303"/>
        <v>1.5560552607780664E-3</v>
      </c>
      <c r="DP1415" s="299">
        <f>IFERROR(IF(CA1415="D",IF(DL1415="A dispo.",DF1415*VLOOKUP('DATI INPUT'!$F$27,TARIFFE_UD,2,FALSE),DF1415*VLOOKUP(DL1415,TARIFFE_UD,2,FALSE)),DF1415*VLOOKUP(CB1415-100,TARIFFE_UND,2,FALSE)),0)</f>
        <v>126.71206380525838</v>
      </c>
      <c r="DQ1415" s="299">
        <f>IFERROR(IF(CA1415="D",IF(DL1415="A dispo.",DK1415*VLOOKUP('DATI INPUT'!$F$27,TARIFFE_UD,3,FALSE),DK1415*VLOOKUP(DL1415,TARIFFE_UD,3,FALSE)),DK1415*VLOOKUP(CB1415-100,TARIFFE_UND,3,FALSE)),0)</f>
        <v>0</v>
      </c>
      <c r="DR1415" s="299">
        <f t="shared" si="304"/>
        <v>126.71206380525838</v>
      </c>
    </row>
    <row r="1416" spans="1:122" x14ac:dyDescent="0.25">
      <c r="A1416" t="s">
        <v>10716</v>
      </c>
      <c r="B1416" t="s">
        <v>10717</v>
      </c>
      <c r="C1416" t="s">
        <v>10718</v>
      </c>
      <c r="D1416" t="s">
        <v>10719</v>
      </c>
      <c r="E1416" t="s">
        <v>268</v>
      </c>
      <c r="F1416" t="s">
        <v>156</v>
      </c>
      <c r="G1416" t="s">
        <v>10720</v>
      </c>
      <c r="H1416" t="s">
        <v>986</v>
      </c>
      <c r="I1416" t="s">
        <v>10721</v>
      </c>
      <c r="J1416" t="s">
        <v>156</v>
      </c>
      <c r="K1416" t="s">
        <v>10722</v>
      </c>
      <c r="L1416" t="s">
        <v>10723</v>
      </c>
      <c r="M1416" t="s">
        <v>10724</v>
      </c>
      <c r="N1416" t="s">
        <v>4935</v>
      </c>
      <c r="O1416" t="s">
        <v>4936</v>
      </c>
      <c r="P1416" t="s">
        <v>10725</v>
      </c>
      <c r="Q1416" t="s">
        <v>268</v>
      </c>
      <c r="R1416" t="s">
        <v>268</v>
      </c>
      <c r="S1416" t="s">
        <v>268</v>
      </c>
      <c r="T1416" t="s">
        <v>268</v>
      </c>
      <c r="U1416" t="s">
        <v>268</v>
      </c>
      <c r="V1416" t="s">
        <v>268</v>
      </c>
      <c r="W1416" t="s">
        <v>4937</v>
      </c>
      <c r="X1416" t="s">
        <v>2258</v>
      </c>
      <c r="Y1416" t="s">
        <v>276</v>
      </c>
      <c r="Z1416" t="s">
        <v>268</v>
      </c>
      <c r="AA1416" t="s">
        <v>268</v>
      </c>
      <c r="AB1416" t="s">
        <v>268</v>
      </c>
      <c r="AC1416" t="s">
        <v>268</v>
      </c>
      <c r="AD1416" t="s">
        <v>268</v>
      </c>
      <c r="AE1416" t="s">
        <v>287</v>
      </c>
      <c r="AF1416" t="s">
        <v>1811</v>
      </c>
      <c r="AG1416" t="s">
        <v>875</v>
      </c>
      <c r="AH1416" t="s">
        <v>1848</v>
      </c>
      <c r="AI1416" t="s">
        <v>742</v>
      </c>
      <c r="AJ1416" t="s">
        <v>268</v>
      </c>
      <c r="AK1416" t="s">
        <v>382</v>
      </c>
      <c r="AL1416" t="s">
        <v>268</v>
      </c>
      <c r="AM1416" t="s">
        <v>405</v>
      </c>
      <c r="AN1416" t="s">
        <v>268</v>
      </c>
      <c r="AO1416" t="s">
        <v>268</v>
      </c>
      <c r="AP1416" t="s">
        <v>268</v>
      </c>
      <c r="AQ1416" t="s">
        <v>268</v>
      </c>
      <c r="AR1416" t="s">
        <v>268</v>
      </c>
      <c r="AS1416" t="s">
        <v>268</v>
      </c>
      <c r="AT1416" t="s">
        <v>268</v>
      </c>
      <c r="AU1416" t="s">
        <v>268</v>
      </c>
      <c r="AV1416" t="s">
        <v>268</v>
      </c>
      <c r="AW1416" t="s">
        <v>268</v>
      </c>
      <c r="AX1416" t="s">
        <v>268</v>
      </c>
      <c r="AY1416" t="s">
        <v>268</v>
      </c>
      <c r="AZ1416" t="s">
        <v>268</v>
      </c>
      <c r="BA1416" t="s">
        <v>268</v>
      </c>
      <c r="BB1416" t="s">
        <v>268</v>
      </c>
      <c r="BC1416" t="s">
        <v>268</v>
      </c>
      <c r="BD1416" t="s">
        <v>268</v>
      </c>
      <c r="BE1416" t="s">
        <v>268</v>
      </c>
      <c r="BF1416" t="s">
        <v>268</v>
      </c>
      <c r="BG1416" t="s">
        <v>268</v>
      </c>
      <c r="BH1416" t="s">
        <v>268</v>
      </c>
      <c r="BI1416" t="s">
        <v>268</v>
      </c>
      <c r="BJ1416" t="s">
        <v>268</v>
      </c>
      <c r="BK1416" t="s">
        <v>268</v>
      </c>
      <c r="BL1416" t="s">
        <v>268</v>
      </c>
      <c r="BM1416" t="s">
        <v>268</v>
      </c>
      <c r="BN1416" t="s">
        <v>268</v>
      </c>
      <c r="BO1416" t="s">
        <v>268</v>
      </c>
      <c r="BP1416" t="s">
        <v>268</v>
      </c>
      <c r="BQ1416" t="s">
        <v>268</v>
      </c>
      <c r="BR1416" t="s">
        <v>268</v>
      </c>
      <c r="BS1416" t="s">
        <v>268</v>
      </c>
      <c r="BT1416" t="s">
        <v>268</v>
      </c>
      <c r="BU1416" t="s">
        <v>268</v>
      </c>
      <c r="BV1416" t="s">
        <v>268</v>
      </c>
      <c r="BW1416" t="s">
        <v>268</v>
      </c>
      <c r="BX1416" t="s">
        <v>268</v>
      </c>
      <c r="BY1416">
        <v>75</v>
      </c>
      <c r="BZ1416">
        <v>75</v>
      </c>
      <c r="CA1416" t="s">
        <v>142</v>
      </c>
      <c r="CB1416" s="356">
        <v>122</v>
      </c>
      <c r="CC1416" t="s">
        <v>876</v>
      </c>
      <c r="CD1416" t="s">
        <v>268</v>
      </c>
      <c r="CE1416" t="s">
        <v>268</v>
      </c>
      <c r="CF1416" t="s">
        <v>268</v>
      </c>
      <c r="CG1416" t="s">
        <v>268</v>
      </c>
      <c r="CH1416" t="s">
        <v>268</v>
      </c>
      <c r="CI1416" t="s">
        <v>268</v>
      </c>
      <c r="CJ1416" t="s">
        <v>268</v>
      </c>
      <c r="CK1416" t="s">
        <v>268</v>
      </c>
      <c r="CL1416" t="s">
        <v>10726</v>
      </c>
      <c r="CM1416" t="s">
        <v>11224</v>
      </c>
      <c r="CN1416">
        <v>114.94</v>
      </c>
      <c r="CO1416" t="s">
        <v>268</v>
      </c>
      <c r="CP1416">
        <v>114.94</v>
      </c>
      <c r="CQ1416">
        <v>365</v>
      </c>
      <c r="CR1416" t="s">
        <v>878</v>
      </c>
      <c r="CS1416" t="s">
        <v>11225</v>
      </c>
      <c r="CT1416" t="s">
        <v>11226</v>
      </c>
      <c r="CU1416" t="s">
        <v>11227</v>
      </c>
      <c r="CV1416" t="s">
        <v>268</v>
      </c>
      <c r="CW1416" t="s">
        <v>268</v>
      </c>
      <c r="CX1416" t="s">
        <v>268</v>
      </c>
      <c r="CY1416" t="s">
        <v>268</v>
      </c>
      <c r="CZ1416" t="s">
        <v>268</v>
      </c>
      <c r="DA1416" t="s">
        <v>268</v>
      </c>
      <c r="DB1416" s="429">
        <f t="shared" si="292"/>
        <v>0</v>
      </c>
      <c r="DC1416" s="284">
        <f t="shared" si="293"/>
        <v>0</v>
      </c>
      <c r="DD1416" s="284">
        <f t="shared" si="294"/>
        <v>0</v>
      </c>
      <c r="DE1416" s="284">
        <f t="shared" si="295"/>
        <v>0</v>
      </c>
      <c r="DF1416" s="295">
        <f t="shared" si="296"/>
        <v>75</v>
      </c>
      <c r="DG1416" s="284">
        <f t="shared" si="297"/>
        <v>0</v>
      </c>
      <c r="DH1416" s="284">
        <f t="shared" si="298"/>
        <v>0</v>
      </c>
      <c r="DI1416" s="284">
        <f t="shared" si="299"/>
        <v>0</v>
      </c>
      <c r="DJ1416" s="284">
        <f t="shared" si="300"/>
        <v>0</v>
      </c>
      <c r="DK1416" s="295">
        <f t="shared" si="301"/>
        <v>1</v>
      </c>
      <c r="DL1416" s="297" t="str">
        <f t="shared" si="302"/>
        <v>A dispo.</v>
      </c>
      <c r="DM1416" s="430">
        <f>IFERROR(IF(CA1416="D",IF(DL1416="A dispo.",DF1416*VLOOKUP('DATI INPUT'!$F$27,TARIFFE_UD,4,FALSE),DF1416*VLOOKUP(DL1416,TARIFFE_UD,4,FALSE)),DF1416*VLOOKUP(CB1416-100,TARIFFE_UND,4,FALSE)),0)</f>
        <v>47.541354400903494</v>
      </c>
      <c r="DN1416" s="430">
        <f>IFERROR(IF(CA1416="D",IF(DL1416="A dispo.",DK1416*VLOOKUP('DATI INPUT'!$F$27,TARIFFE_UD,5,FALSE),DK1416*VLOOKUP(DL1416,TARIFFE_UD,5,FALSE)),DK1416*VLOOKUP(CB1416-100,TARIFFE_UND,5,FALSE)),0)</f>
        <v>67.397800635548478</v>
      </c>
      <c r="DO1416" s="431">
        <f t="shared" si="303"/>
        <v>-8.4496354801899543E-4</v>
      </c>
      <c r="DP1416" s="299">
        <f>IFERROR(IF(CA1416="D",IF(DL1416="A dispo.",DF1416*VLOOKUP('DATI INPUT'!$F$27,TARIFFE_UD,2,FALSE),DF1416*VLOOKUP(DL1416,TARIFFE_UD,2,FALSE)),DF1416*VLOOKUP(CB1416-100,TARIFFE_UND,2,FALSE)),0)</f>
        <v>59.396279908714867</v>
      </c>
      <c r="DQ1416" s="299">
        <f>IFERROR(IF(CA1416="D",IF(DL1416="A dispo.",DK1416*VLOOKUP('DATI INPUT'!$F$27,TARIFFE_UD,3,FALSE),DK1416*VLOOKUP(DL1416,TARIFFE_UD,3,FALSE)),DK1416*VLOOKUP(CB1416-100,TARIFFE_UND,3,FALSE)),0)</f>
        <v>60.367780403072892</v>
      </c>
      <c r="DR1416" s="299">
        <f t="shared" si="304"/>
        <v>119.76406031178776</v>
      </c>
    </row>
    <row r="1417" spans="1:122" x14ac:dyDescent="0.25">
      <c r="A1417" t="s">
        <v>10727</v>
      </c>
      <c r="B1417" t="s">
        <v>10717</v>
      </c>
      <c r="C1417" t="s">
        <v>10728</v>
      </c>
      <c r="D1417" t="s">
        <v>10719</v>
      </c>
      <c r="E1417" t="s">
        <v>268</v>
      </c>
      <c r="F1417" t="s">
        <v>156</v>
      </c>
      <c r="G1417" t="s">
        <v>10720</v>
      </c>
      <c r="H1417" t="s">
        <v>986</v>
      </c>
      <c r="I1417" t="s">
        <v>10721</v>
      </c>
      <c r="J1417" t="s">
        <v>156</v>
      </c>
      <c r="K1417" t="s">
        <v>10722</v>
      </c>
      <c r="L1417" t="s">
        <v>10723</v>
      </c>
      <c r="M1417" t="s">
        <v>10724</v>
      </c>
      <c r="N1417" t="s">
        <v>4935</v>
      </c>
      <c r="O1417" t="s">
        <v>4936</v>
      </c>
      <c r="P1417" t="s">
        <v>10725</v>
      </c>
      <c r="Q1417" t="s">
        <v>268</v>
      </c>
      <c r="R1417" t="s">
        <v>268</v>
      </c>
      <c r="S1417" t="s">
        <v>268</v>
      </c>
      <c r="T1417" t="s">
        <v>268</v>
      </c>
      <c r="U1417" t="s">
        <v>268</v>
      </c>
      <c r="V1417" t="s">
        <v>268</v>
      </c>
      <c r="W1417" t="s">
        <v>4937</v>
      </c>
      <c r="X1417" t="s">
        <v>2258</v>
      </c>
      <c r="Y1417" t="s">
        <v>276</v>
      </c>
      <c r="Z1417" t="s">
        <v>268</v>
      </c>
      <c r="AA1417" t="s">
        <v>268</v>
      </c>
      <c r="AB1417" t="s">
        <v>268</v>
      </c>
      <c r="AC1417" t="s">
        <v>268</v>
      </c>
      <c r="AD1417" t="s">
        <v>268</v>
      </c>
      <c r="AE1417" t="s">
        <v>287</v>
      </c>
      <c r="AF1417" t="s">
        <v>1811</v>
      </c>
      <c r="AG1417" t="s">
        <v>875</v>
      </c>
      <c r="AH1417" t="s">
        <v>1848</v>
      </c>
      <c r="AI1417" t="s">
        <v>742</v>
      </c>
      <c r="AJ1417" t="s">
        <v>268</v>
      </c>
      <c r="AK1417" t="s">
        <v>375</v>
      </c>
      <c r="AL1417" t="s">
        <v>268</v>
      </c>
      <c r="AM1417" t="s">
        <v>411</v>
      </c>
      <c r="AN1417" t="s">
        <v>268</v>
      </c>
      <c r="AO1417" t="s">
        <v>268</v>
      </c>
      <c r="AP1417" t="s">
        <v>268</v>
      </c>
      <c r="AQ1417" t="s">
        <v>268</v>
      </c>
      <c r="AR1417" t="s">
        <v>268</v>
      </c>
      <c r="AS1417" t="s">
        <v>268</v>
      </c>
      <c r="AT1417" t="s">
        <v>268</v>
      </c>
      <c r="AU1417" t="s">
        <v>268</v>
      </c>
      <c r="AV1417" t="s">
        <v>268</v>
      </c>
      <c r="AW1417" t="s">
        <v>268</v>
      </c>
      <c r="AX1417" t="s">
        <v>268</v>
      </c>
      <c r="AY1417" t="s">
        <v>268</v>
      </c>
      <c r="AZ1417" t="s">
        <v>268</v>
      </c>
      <c r="BA1417" t="s">
        <v>268</v>
      </c>
      <c r="BB1417" t="s">
        <v>268</v>
      </c>
      <c r="BC1417" t="s">
        <v>268</v>
      </c>
      <c r="BD1417" t="s">
        <v>268</v>
      </c>
      <c r="BE1417" t="s">
        <v>268</v>
      </c>
      <c r="BF1417" t="s">
        <v>268</v>
      </c>
      <c r="BG1417" t="s">
        <v>268</v>
      </c>
      <c r="BH1417" t="s">
        <v>268</v>
      </c>
      <c r="BI1417" t="s">
        <v>268</v>
      </c>
      <c r="BJ1417" t="s">
        <v>268</v>
      </c>
      <c r="BK1417" t="s">
        <v>268</v>
      </c>
      <c r="BL1417" t="s">
        <v>268</v>
      </c>
      <c r="BM1417" t="s">
        <v>268</v>
      </c>
      <c r="BN1417" t="s">
        <v>268</v>
      </c>
      <c r="BO1417" t="s">
        <v>268</v>
      </c>
      <c r="BP1417" t="s">
        <v>268</v>
      </c>
      <c r="BQ1417" t="s">
        <v>268</v>
      </c>
      <c r="BR1417" t="s">
        <v>268</v>
      </c>
      <c r="BS1417" t="s">
        <v>268</v>
      </c>
      <c r="BT1417" t="s">
        <v>268</v>
      </c>
      <c r="BU1417" t="s">
        <v>268</v>
      </c>
      <c r="BV1417" t="s">
        <v>268</v>
      </c>
      <c r="BW1417" t="s">
        <v>268</v>
      </c>
      <c r="BX1417" t="s">
        <v>268</v>
      </c>
      <c r="BY1417" s="432">
        <v>0</v>
      </c>
      <c r="BZ1417">
        <v>53</v>
      </c>
      <c r="CA1417" s="432" t="s">
        <v>142</v>
      </c>
      <c r="CB1417" t="s">
        <v>268</v>
      </c>
      <c r="CC1417" t="s">
        <v>268</v>
      </c>
      <c r="CD1417" t="s">
        <v>268</v>
      </c>
      <c r="CE1417" t="s">
        <v>268</v>
      </c>
      <c r="CF1417" t="s">
        <v>268</v>
      </c>
      <c r="CG1417" t="s">
        <v>268</v>
      </c>
      <c r="CH1417" t="s">
        <v>268</v>
      </c>
      <c r="CI1417" t="s">
        <v>268</v>
      </c>
      <c r="CJ1417" t="s">
        <v>268</v>
      </c>
      <c r="CK1417" t="s">
        <v>268</v>
      </c>
      <c r="CL1417" t="s">
        <v>10726</v>
      </c>
      <c r="CM1417" t="s">
        <v>11224</v>
      </c>
      <c r="CN1417" t="s">
        <v>268</v>
      </c>
      <c r="CO1417" t="s">
        <v>268</v>
      </c>
      <c r="CP1417" s="432">
        <v>0</v>
      </c>
      <c r="CQ1417" s="432">
        <v>0</v>
      </c>
      <c r="CR1417" t="s">
        <v>268</v>
      </c>
      <c r="CS1417" t="s">
        <v>268</v>
      </c>
      <c r="CT1417" t="s">
        <v>11226</v>
      </c>
      <c r="CU1417" t="s">
        <v>11227</v>
      </c>
      <c r="CV1417" t="s">
        <v>268</v>
      </c>
      <c r="CW1417" t="s">
        <v>268</v>
      </c>
      <c r="CX1417" t="s">
        <v>268</v>
      </c>
      <c r="CY1417" t="s">
        <v>268</v>
      </c>
      <c r="CZ1417" t="s">
        <v>268</v>
      </c>
      <c r="DA1417" t="s">
        <v>268</v>
      </c>
      <c r="DB1417" s="429">
        <f t="shared" si="292"/>
        <v>0</v>
      </c>
      <c r="DC1417" s="284">
        <f t="shared" si="293"/>
        <v>0</v>
      </c>
      <c r="DD1417" s="284">
        <f t="shared" si="294"/>
        <v>0</v>
      </c>
      <c r="DE1417" s="284">
        <f t="shared" si="295"/>
        <v>0</v>
      </c>
      <c r="DF1417" s="295">
        <f t="shared" si="296"/>
        <v>0</v>
      </c>
      <c r="DG1417" s="284">
        <f t="shared" si="297"/>
        <v>0</v>
      </c>
      <c r="DH1417" s="284">
        <f t="shared" si="298"/>
        <v>0</v>
      </c>
      <c r="DI1417" s="284">
        <f t="shared" si="299"/>
        <v>0</v>
      </c>
      <c r="DJ1417" s="284">
        <f t="shared" si="300"/>
        <v>0</v>
      </c>
      <c r="DK1417" s="295">
        <f t="shared" si="301"/>
        <v>0</v>
      </c>
      <c r="DL1417" s="297" t="str">
        <f t="shared" si="302"/>
        <v>A dispo.</v>
      </c>
      <c r="DM1417" s="430">
        <f>IFERROR(IF(CA1417="D",IF(DL1417="A dispo.",DF1417*VLOOKUP('DATI INPUT'!$F$27,TARIFFE_UD,4,FALSE),DF1417*VLOOKUP(DL1417,TARIFFE_UD,4,FALSE)),DF1417*VLOOKUP(CB1417-100,TARIFFE_UND,4,FALSE)),0)</f>
        <v>0</v>
      </c>
      <c r="DN1417" s="430">
        <f>IFERROR(IF(CA1417="D",IF(DL1417="A dispo.",DK1417*VLOOKUP('DATI INPUT'!$F$27,TARIFFE_UD,5,FALSE),DK1417*VLOOKUP(DL1417,TARIFFE_UD,5,FALSE)),DK1417*VLOOKUP(CB1417-100,TARIFFE_UND,5,FALSE)),0)</f>
        <v>0</v>
      </c>
      <c r="DO1417" s="431">
        <f t="shared" si="303"/>
        <v>0</v>
      </c>
      <c r="DP1417" s="299">
        <f>IFERROR(IF(CA1417="D",IF(DL1417="A dispo.",DF1417*VLOOKUP('DATI INPUT'!$F$27,TARIFFE_UD,2,FALSE),DF1417*VLOOKUP(DL1417,TARIFFE_UD,2,FALSE)),DF1417*VLOOKUP(CB1417-100,TARIFFE_UND,2,FALSE)),0)</f>
        <v>0</v>
      </c>
      <c r="DQ1417" s="299">
        <f>IFERROR(IF(CA1417="D",IF(DL1417="A dispo.",DK1417*VLOOKUP('DATI INPUT'!$F$27,TARIFFE_UD,3,FALSE),DK1417*VLOOKUP(DL1417,TARIFFE_UD,3,FALSE)),DK1417*VLOOKUP(CB1417-100,TARIFFE_UND,3,FALSE)),0)</f>
        <v>0</v>
      </c>
      <c r="DR1417" s="299">
        <f t="shared" si="304"/>
        <v>0</v>
      </c>
    </row>
    <row r="1418" spans="1:122" x14ac:dyDescent="0.25">
      <c r="A1418" t="s">
        <v>10729</v>
      </c>
      <c r="B1418" t="s">
        <v>10730</v>
      </c>
      <c r="C1418" t="s">
        <v>10731</v>
      </c>
      <c r="D1418" t="s">
        <v>10732</v>
      </c>
      <c r="E1418" t="s">
        <v>268</v>
      </c>
      <c r="F1418" t="s">
        <v>156</v>
      </c>
      <c r="G1418" t="s">
        <v>10733</v>
      </c>
      <c r="H1418" t="s">
        <v>1186</v>
      </c>
      <c r="I1418" t="s">
        <v>3576</v>
      </c>
      <c r="J1418" t="s">
        <v>156</v>
      </c>
      <c r="K1418" t="s">
        <v>10734</v>
      </c>
      <c r="L1418" t="s">
        <v>960</v>
      </c>
      <c r="M1418" t="s">
        <v>10364</v>
      </c>
      <c r="N1418" t="s">
        <v>984</v>
      </c>
      <c r="O1418" t="s">
        <v>873</v>
      </c>
      <c r="P1418" t="s">
        <v>10365</v>
      </c>
      <c r="Q1418" t="s">
        <v>386</v>
      </c>
      <c r="R1418" t="s">
        <v>268</v>
      </c>
      <c r="S1418" t="s">
        <v>268</v>
      </c>
      <c r="T1418" t="s">
        <v>268</v>
      </c>
      <c r="U1418" t="s">
        <v>268</v>
      </c>
      <c r="V1418" t="s">
        <v>268</v>
      </c>
      <c r="W1418" t="s">
        <v>10364</v>
      </c>
      <c r="X1418" t="s">
        <v>10365</v>
      </c>
      <c r="Y1418" t="s">
        <v>386</v>
      </c>
      <c r="Z1418" t="s">
        <v>268</v>
      </c>
      <c r="AA1418" t="s">
        <v>268</v>
      </c>
      <c r="AB1418" t="s">
        <v>268</v>
      </c>
      <c r="AC1418" t="s">
        <v>268</v>
      </c>
      <c r="AD1418" t="s">
        <v>268</v>
      </c>
      <c r="AE1418" t="s">
        <v>287</v>
      </c>
      <c r="AF1418" t="s">
        <v>1811</v>
      </c>
      <c r="AG1418" t="s">
        <v>875</v>
      </c>
      <c r="AH1418" t="s">
        <v>380</v>
      </c>
      <c r="AI1418" t="s">
        <v>793</v>
      </c>
      <c r="AJ1418" t="s">
        <v>268</v>
      </c>
      <c r="AK1418" t="s">
        <v>724</v>
      </c>
      <c r="AL1418" t="s">
        <v>268</v>
      </c>
      <c r="AM1418" t="s">
        <v>355</v>
      </c>
      <c r="AN1418" t="s">
        <v>268</v>
      </c>
      <c r="AO1418" t="s">
        <v>268</v>
      </c>
      <c r="AP1418" t="s">
        <v>268</v>
      </c>
      <c r="AQ1418" t="s">
        <v>268</v>
      </c>
      <c r="AR1418" t="s">
        <v>268</v>
      </c>
      <c r="AS1418" t="s">
        <v>268</v>
      </c>
      <c r="AT1418" t="s">
        <v>268</v>
      </c>
      <c r="AU1418" t="s">
        <v>268</v>
      </c>
      <c r="AV1418" t="s">
        <v>268</v>
      </c>
      <c r="AW1418" t="s">
        <v>268</v>
      </c>
      <c r="AX1418" t="s">
        <v>268</v>
      </c>
      <c r="AY1418" t="s">
        <v>268</v>
      </c>
      <c r="AZ1418" t="s">
        <v>268</v>
      </c>
      <c r="BA1418" t="s">
        <v>268</v>
      </c>
      <c r="BB1418" t="s">
        <v>268</v>
      </c>
      <c r="BC1418" t="s">
        <v>268</v>
      </c>
      <c r="BD1418" t="s">
        <v>268</v>
      </c>
      <c r="BE1418" t="s">
        <v>268</v>
      </c>
      <c r="BF1418" t="s">
        <v>268</v>
      </c>
      <c r="BG1418" t="s">
        <v>268</v>
      </c>
      <c r="BH1418" t="s">
        <v>268</v>
      </c>
      <c r="BI1418" t="s">
        <v>268</v>
      </c>
      <c r="BJ1418" t="s">
        <v>268</v>
      </c>
      <c r="BK1418" t="s">
        <v>268</v>
      </c>
      <c r="BL1418" t="s">
        <v>268</v>
      </c>
      <c r="BM1418" t="s">
        <v>268</v>
      </c>
      <c r="BN1418" t="s">
        <v>268</v>
      </c>
      <c r="BO1418" t="s">
        <v>268</v>
      </c>
      <c r="BP1418" t="s">
        <v>268</v>
      </c>
      <c r="BQ1418" t="s">
        <v>268</v>
      </c>
      <c r="BR1418" t="s">
        <v>268</v>
      </c>
      <c r="BS1418" t="s">
        <v>268</v>
      </c>
      <c r="BT1418" t="s">
        <v>268</v>
      </c>
      <c r="BU1418" t="s">
        <v>268</v>
      </c>
      <c r="BV1418" t="s">
        <v>268</v>
      </c>
      <c r="BW1418" t="s">
        <v>268</v>
      </c>
      <c r="BX1418" t="s">
        <v>268</v>
      </c>
      <c r="BY1418">
        <v>75</v>
      </c>
      <c r="BZ1418">
        <v>75</v>
      </c>
      <c r="CA1418" t="s">
        <v>142</v>
      </c>
      <c r="CB1418" s="356">
        <v>122</v>
      </c>
      <c r="CC1418" t="s">
        <v>876</v>
      </c>
      <c r="CD1418" t="s">
        <v>268</v>
      </c>
      <c r="CE1418" t="s">
        <v>268</v>
      </c>
      <c r="CF1418" s="356">
        <v>1</v>
      </c>
      <c r="CG1418" t="s">
        <v>268</v>
      </c>
      <c r="CH1418" t="s">
        <v>268</v>
      </c>
      <c r="CI1418" t="s">
        <v>268</v>
      </c>
      <c r="CJ1418" t="s">
        <v>268</v>
      </c>
      <c r="CK1418" t="s">
        <v>268</v>
      </c>
      <c r="CL1418" t="s">
        <v>268</v>
      </c>
      <c r="CM1418" t="s">
        <v>11224</v>
      </c>
      <c r="CN1418">
        <v>53.91</v>
      </c>
      <c r="CO1418" t="s">
        <v>268</v>
      </c>
      <c r="CP1418">
        <v>53.91</v>
      </c>
      <c r="CQ1418">
        <v>365</v>
      </c>
      <c r="CR1418" t="s">
        <v>878</v>
      </c>
      <c r="CS1418" t="s">
        <v>11225</v>
      </c>
      <c r="CT1418" t="s">
        <v>11226</v>
      </c>
      <c r="CU1418" t="s">
        <v>11227</v>
      </c>
      <c r="CV1418" t="s">
        <v>268</v>
      </c>
      <c r="CW1418" t="s">
        <v>268</v>
      </c>
      <c r="CX1418" t="s">
        <v>268</v>
      </c>
      <c r="CY1418" t="s">
        <v>268</v>
      </c>
      <c r="CZ1418" t="s">
        <v>268</v>
      </c>
      <c r="DA1418" t="s">
        <v>268</v>
      </c>
      <c r="DB1418" s="429">
        <f t="shared" si="292"/>
        <v>0</v>
      </c>
      <c r="DC1418" s="284">
        <f t="shared" si="293"/>
        <v>0</v>
      </c>
      <c r="DD1418" s="284">
        <f t="shared" si="294"/>
        <v>0</v>
      </c>
      <c r="DE1418" s="284">
        <f t="shared" si="295"/>
        <v>0</v>
      </c>
      <c r="DF1418" s="295">
        <f t="shared" si="296"/>
        <v>75</v>
      </c>
      <c r="DG1418" s="284">
        <f t="shared" si="297"/>
        <v>0</v>
      </c>
      <c r="DH1418" s="284">
        <f t="shared" si="298"/>
        <v>0</v>
      </c>
      <c r="DI1418" s="284">
        <f t="shared" si="299"/>
        <v>0</v>
      </c>
      <c r="DJ1418" s="284">
        <f t="shared" si="300"/>
        <v>0</v>
      </c>
      <c r="DK1418" s="295">
        <f t="shared" si="301"/>
        <v>1</v>
      </c>
      <c r="DL1418" s="297">
        <f t="shared" si="302"/>
        <v>1</v>
      </c>
      <c r="DM1418" s="430">
        <f>IFERROR(IF(CA1418="D",IF(DL1418="A dispo.",DF1418*VLOOKUP('DATI INPUT'!$F$27,TARIFFE_UD,4,FALSE),DF1418*VLOOKUP(DL1418,TARIFFE_UD,4,FALSE)),DF1418*VLOOKUP(CB1418-100,TARIFFE_UND,4,FALSE)),0)</f>
        <v>36.976608978480492</v>
      </c>
      <c r="DN1418" s="430">
        <f>IFERROR(IF(CA1418="D",IF(DL1418="A dispo.",DK1418*VLOOKUP('DATI INPUT'!$F$27,TARIFFE_UD,5,FALSE),DK1418*VLOOKUP(DL1418,TARIFFE_UD,5,FALSE)),DK1418*VLOOKUP(CB1418-100,TARIFFE_UND,5,FALSE)),0)</f>
        <v>16.930848468833439</v>
      </c>
      <c r="DO1418" s="431">
        <f t="shared" si="303"/>
        <v>-2.5425526860658465E-3</v>
      </c>
      <c r="DP1418" s="299">
        <f>IFERROR(IF(CA1418="D",IF(DL1418="A dispo.",DF1418*VLOOKUP('DATI INPUT'!$F$27,TARIFFE_UD,2,FALSE),DF1418*VLOOKUP(DL1418,TARIFFE_UD,2,FALSE)),DF1418*VLOOKUP(CB1418-100,TARIFFE_UND,2,FALSE)),0)</f>
        <v>46.197106595667123</v>
      </c>
      <c r="DQ1418" s="299">
        <f>IFERROR(IF(CA1418="D",IF(DL1418="A dispo.",DK1418*VLOOKUP('DATI INPUT'!$F$27,TARIFFE_UD,3,FALSE),DK1418*VLOOKUP(DL1418,TARIFFE_UD,3,FALSE)),DK1418*VLOOKUP(CB1418-100,TARIFFE_UND,3,FALSE)),0)</f>
        <v>15.164853048114928</v>
      </c>
      <c r="DR1418" s="299">
        <f t="shared" si="304"/>
        <v>61.36195964378205</v>
      </c>
    </row>
    <row r="1419" spans="1:122" x14ac:dyDescent="0.25">
      <c r="A1419" t="s">
        <v>10735</v>
      </c>
      <c r="B1419" t="s">
        <v>10730</v>
      </c>
      <c r="C1419" t="s">
        <v>10736</v>
      </c>
      <c r="D1419" t="s">
        <v>10732</v>
      </c>
      <c r="E1419" t="s">
        <v>268</v>
      </c>
      <c r="F1419" t="s">
        <v>156</v>
      </c>
      <c r="G1419" t="s">
        <v>10733</v>
      </c>
      <c r="H1419" t="s">
        <v>1186</v>
      </c>
      <c r="I1419" t="s">
        <v>3576</v>
      </c>
      <c r="J1419" t="s">
        <v>156</v>
      </c>
      <c r="K1419" t="s">
        <v>10734</v>
      </c>
      <c r="L1419" t="s">
        <v>960</v>
      </c>
      <c r="M1419" t="s">
        <v>10364</v>
      </c>
      <c r="N1419" t="s">
        <v>984</v>
      </c>
      <c r="O1419" t="s">
        <v>873</v>
      </c>
      <c r="P1419" t="s">
        <v>10365</v>
      </c>
      <c r="Q1419" t="s">
        <v>386</v>
      </c>
      <c r="R1419" t="s">
        <v>268</v>
      </c>
      <c r="S1419" t="s">
        <v>268</v>
      </c>
      <c r="T1419" t="s">
        <v>268</v>
      </c>
      <c r="U1419" t="s">
        <v>268</v>
      </c>
      <c r="V1419" t="s">
        <v>268</v>
      </c>
      <c r="W1419" t="s">
        <v>10364</v>
      </c>
      <c r="X1419" t="s">
        <v>10365</v>
      </c>
      <c r="Y1419" t="s">
        <v>386</v>
      </c>
      <c r="Z1419" t="s">
        <v>268</v>
      </c>
      <c r="AA1419" t="s">
        <v>268</v>
      </c>
      <c r="AB1419" t="s">
        <v>268</v>
      </c>
      <c r="AC1419" t="s">
        <v>268</v>
      </c>
      <c r="AD1419" t="s">
        <v>268</v>
      </c>
      <c r="AE1419" t="s">
        <v>287</v>
      </c>
      <c r="AF1419" t="s">
        <v>1811</v>
      </c>
      <c r="AG1419" t="s">
        <v>875</v>
      </c>
      <c r="AH1419" t="s">
        <v>380</v>
      </c>
      <c r="AI1419" t="s">
        <v>793</v>
      </c>
      <c r="AJ1419" t="s">
        <v>268</v>
      </c>
      <c r="AK1419" t="s">
        <v>669</v>
      </c>
      <c r="AL1419" t="s">
        <v>268</v>
      </c>
      <c r="AM1419" t="s">
        <v>353</v>
      </c>
      <c r="AN1419" t="s">
        <v>268</v>
      </c>
      <c r="AO1419" t="s">
        <v>268</v>
      </c>
      <c r="AP1419" t="s">
        <v>268</v>
      </c>
      <c r="AQ1419" t="s">
        <v>268</v>
      </c>
      <c r="AR1419" t="s">
        <v>268</v>
      </c>
      <c r="AS1419" t="s">
        <v>268</v>
      </c>
      <c r="AT1419" t="s">
        <v>268</v>
      </c>
      <c r="AU1419" t="s">
        <v>268</v>
      </c>
      <c r="AV1419" t="s">
        <v>268</v>
      </c>
      <c r="AW1419" t="s">
        <v>268</v>
      </c>
      <c r="AX1419" t="s">
        <v>268</v>
      </c>
      <c r="AY1419" t="s">
        <v>268</v>
      </c>
      <c r="AZ1419" t="s">
        <v>268</v>
      </c>
      <c r="BA1419" t="s">
        <v>268</v>
      </c>
      <c r="BB1419" t="s">
        <v>268</v>
      </c>
      <c r="BC1419" t="s">
        <v>268</v>
      </c>
      <c r="BD1419" t="s">
        <v>268</v>
      </c>
      <c r="BE1419" t="s">
        <v>268</v>
      </c>
      <c r="BF1419" t="s">
        <v>268</v>
      </c>
      <c r="BG1419" t="s">
        <v>268</v>
      </c>
      <c r="BH1419" t="s">
        <v>268</v>
      </c>
      <c r="BI1419" t="s">
        <v>268</v>
      </c>
      <c r="BJ1419" t="s">
        <v>268</v>
      </c>
      <c r="BK1419" t="s">
        <v>268</v>
      </c>
      <c r="BL1419" t="s">
        <v>268</v>
      </c>
      <c r="BM1419" t="s">
        <v>268</v>
      </c>
      <c r="BN1419" t="s">
        <v>268</v>
      </c>
      <c r="BO1419" t="s">
        <v>268</v>
      </c>
      <c r="BP1419" t="s">
        <v>268</v>
      </c>
      <c r="BQ1419" t="s">
        <v>268</v>
      </c>
      <c r="BR1419" t="s">
        <v>268</v>
      </c>
      <c r="BS1419" t="s">
        <v>268</v>
      </c>
      <c r="BT1419" t="s">
        <v>268</v>
      </c>
      <c r="BU1419" t="s">
        <v>268</v>
      </c>
      <c r="BV1419" t="s">
        <v>268</v>
      </c>
      <c r="BW1419" t="s">
        <v>268</v>
      </c>
      <c r="BX1419" t="s">
        <v>268</v>
      </c>
      <c r="BY1419">
        <v>36</v>
      </c>
      <c r="BZ1419">
        <v>36</v>
      </c>
      <c r="CA1419" t="s">
        <v>142</v>
      </c>
      <c r="CB1419" s="356">
        <v>123</v>
      </c>
      <c r="CC1419" t="s">
        <v>1817</v>
      </c>
      <c r="CD1419" t="s">
        <v>268</v>
      </c>
      <c r="CE1419" t="s">
        <v>268</v>
      </c>
      <c r="CF1419" s="356">
        <v>1</v>
      </c>
      <c r="CG1419" t="s">
        <v>268</v>
      </c>
      <c r="CH1419" t="s">
        <v>268</v>
      </c>
      <c r="CI1419" t="s">
        <v>268</v>
      </c>
      <c r="CJ1419" t="s">
        <v>268</v>
      </c>
      <c r="CK1419" t="s">
        <v>268</v>
      </c>
      <c r="CL1419" t="s">
        <v>268</v>
      </c>
      <c r="CM1419" t="s">
        <v>11224</v>
      </c>
      <c r="CN1419">
        <v>17.75</v>
      </c>
      <c r="CO1419" t="s">
        <v>268</v>
      </c>
      <c r="CP1419">
        <v>17.75</v>
      </c>
      <c r="CQ1419">
        <v>365</v>
      </c>
      <c r="CR1419" t="s">
        <v>878</v>
      </c>
      <c r="CS1419" t="s">
        <v>11225</v>
      </c>
      <c r="CT1419" t="s">
        <v>11226</v>
      </c>
      <c r="CU1419" t="s">
        <v>11227</v>
      </c>
      <c r="CV1419" t="s">
        <v>268</v>
      </c>
      <c r="CW1419" t="s">
        <v>268</v>
      </c>
      <c r="CX1419" t="s">
        <v>268</v>
      </c>
      <c r="CY1419" t="s">
        <v>268</v>
      </c>
      <c r="CZ1419" t="s">
        <v>268</v>
      </c>
      <c r="DA1419" t="s">
        <v>268</v>
      </c>
      <c r="DB1419" s="429">
        <f t="shared" si="292"/>
        <v>0</v>
      </c>
      <c r="DC1419" s="284">
        <f t="shared" si="293"/>
        <v>0</v>
      </c>
      <c r="DD1419" s="284">
        <f t="shared" si="294"/>
        <v>0</v>
      </c>
      <c r="DE1419" s="284">
        <f t="shared" si="295"/>
        <v>0</v>
      </c>
      <c r="DF1419" s="295">
        <f t="shared" si="296"/>
        <v>36</v>
      </c>
      <c r="DG1419" s="284">
        <f t="shared" si="297"/>
        <v>1</v>
      </c>
      <c r="DH1419" s="284">
        <f t="shared" si="298"/>
        <v>0</v>
      </c>
      <c r="DI1419" s="284">
        <f t="shared" si="299"/>
        <v>0</v>
      </c>
      <c r="DJ1419" s="284">
        <f t="shared" si="300"/>
        <v>0</v>
      </c>
      <c r="DK1419" s="295">
        <f t="shared" si="301"/>
        <v>0</v>
      </c>
      <c r="DL1419" s="297">
        <f t="shared" si="302"/>
        <v>1</v>
      </c>
      <c r="DM1419" s="430">
        <f>IFERROR(IF(CA1419="D",IF(DL1419="A dispo.",DF1419*VLOOKUP('DATI INPUT'!$F$27,TARIFFE_UD,4,FALSE),DF1419*VLOOKUP(DL1419,TARIFFE_UD,4,FALSE)),DF1419*VLOOKUP(CB1419-100,TARIFFE_UND,4,FALSE)),0)</f>
        <v>17.748772309670635</v>
      </c>
      <c r="DN1419" s="430">
        <f>IFERROR(IF(CA1419="D",IF(DL1419="A dispo.",DK1419*VLOOKUP('DATI INPUT'!$F$27,TARIFFE_UD,5,FALSE),DK1419*VLOOKUP(DL1419,TARIFFE_UD,5,FALSE)),DK1419*VLOOKUP(CB1419-100,TARIFFE_UND,5,FALSE)),0)</f>
        <v>0</v>
      </c>
      <c r="DO1419" s="431">
        <f t="shared" si="303"/>
        <v>-1.2276903293653163E-3</v>
      </c>
      <c r="DP1419" s="299">
        <f>IFERROR(IF(CA1419="D",IF(DL1419="A dispo.",DF1419*VLOOKUP('DATI INPUT'!$F$27,TARIFFE_UD,2,FALSE),DF1419*VLOOKUP(DL1419,TARIFFE_UD,2,FALSE)),DF1419*VLOOKUP(CB1419-100,TARIFFE_UND,2,FALSE)),0)</f>
        <v>22.174611165920219</v>
      </c>
      <c r="DQ1419" s="299">
        <f>IFERROR(IF(CA1419="D",IF(DL1419="A dispo.",DK1419*VLOOKUP('DATI INPUT'!$F$27,TARIFFE_UD,3,FALSE),DK1419*VLOOKUP(DL1419,TARIFFE_UD,3,FALSE)),DK1419*VLOOKUP(CB1419-100,TARIFFE_UND,3,FALSE)),0)</f>
        <v>0</v>
      </c>
      <c r="DR1419" s="299">
        <f t="shared" si="304"/>
        <v>22.174611165920219</v>
      </c>
    </row>
    <row r="1420" spans="1:122" x14ac:dyDescent="0.25">
      <c r="A1420" t="s">
        <v>10737</v>
      </c>
      <c r="B1420" t="s">
        <v>10738</v>
      </c>
      <c r="C1420" t="s">
        <v>10739</v>
      </c>
      <c r="D1420" t="s">
        <v>10740</v>
      </c>
      <c r="E1420" t="s">
        <v>268</v>
      </c>
      <c r="F1420" t="s">
        <v>156</v>
      </c>
      <c r="G1420" t="s">
        <v>10741</v>
      </c>
      <c r="H1420" t="s">
        <v>1238</v>
      </c>
      <c r="I1420" t="s">
        <v>10742</v>
      </c>
      <c r="J1420" t="s">
        <v>156</v>
      </c>
      <c r="K1420" t="s">
        <v>10743</v>
      </c>
      <c r="L1420" t="s">
        <v>960</v>
      </c>
      <c r="M1420" t="s">
        <v>4636</v>
      </c>
      <c r="N1420" t="s">
        <v>984</v>
      </c>
      <c r="O1420" t="s">
        <v>873</v>
      </c>
      <c r="P1420" t="s">
        <v>1962</v>
      </c>
      <c r="Q1420" t="s">
        <v>282</v>
      </c>
      <c r="R1420" t="s">
        <v>268</v>
      </c>
      <c r="S1420" t="s">
        <v>268</v>
      </c>
      <c r="T1420" t="s">
        <v>268</v>
      </c>
      <c r="U1420" t="s">
        <v>268</v>
      </c>
      <c r="V1420" t="s">
        <v>268</v>
      </c>
      <c r="W1420" t="s">
        <v>4636</v>
      </c>
      <c r="X1420" t="s">
        <v>1962</v>
      </c>
      <c r="Y1420" t="s">
        <v>282</v>
      </c>
      <c r="Z1420" t="s">
        <v>268</v>
      </c>
      <c r="AA1420" t="s">
        <v>268</v>
      </c>
      <c r="AB1420" t="s">
        <v>268</v>
      </c>
      <c r="AC1420" t="s">
        <v>268</v>
      </c>
      <c r="AD1420" t="s">
        <v>268</v>
      </c>
      <c r="AE1420" t="s">
        <v>287</v>
      </c>
      <c r="AF1420" t="s">
        <v>1811</v>
      </c>
      <c r="AG1420" t="s">
        <v>875</v>
      </c>
      <c r="AH1420" t="s">
        <v>1963</v>
      </c>
      <c r="AI1420" t="s">
        <v>889</v>
      </c>
      <c r="AJ1420" t="s">
        <v>268</v>
      </c>
      <c r="AK1420" t="s">
        <v>410</v>
      </c>
      <c r="AL1420" t="s">
        <v>268</v>
      </c>
      <c r="AM1420" t="s">
        <v>268</v>
      </c>
      <c r="AN1420" t="s">
        <v>268</v>
      </c>
      <c r="AO1420" t="s">
        <v>268</v>
      </c>
      <c r="AP1420" t="s">
        <v>268</v>
      </c>
      <c r="AQ1420" t="s">
        <v>268</v>
      </c>
      <c r="AR1420" t="s">
        <v>268</v>
      </c>
      <c r="AS1420" t="s">
        <v>268</v>
      </c>
      <c r="AT1420" t="s">
        <v>268</v>
      </c>
      <c r="AU1420" t="s">
        <v>268</v>
      </c>
      <c r="AV1420" t="s">
        <v>268</v>
      </c>
      <c r="AW1420" t="s">
        <v>268</v>
      </c>
      <c r="AX1420" t="s">
        <v>268</v>
      </c>
      <c r="AY1420" t="s">
        <v>268</v>
      </c>
      <c r="AZ1420" t="s">
        <v>268</v>
      </c>
      <c r="BA1420" t="s">
        <v>268</v>
      </c>
      <c r="BB1420" t="s">
        <v>268</v>
      </c>
      <c r="BC1420" t="s">
        <v>268</v>
      </c>
      <c r="BD1420" t="s">
        <v>268</v>
      </c>
      <c r="BE1420" t="s">
        <v>268</v>
      </c>
      <c r="BF1420" t="s">
        <v>268</v>
      </c>
      <c r="BG1420" t="s">
        <v>268</v>
      </c>
      <c r="BH1420" t="s">
        <v>268</v>
      </c>
      <c r="BI1420" t="s">
        <v>268</v>
      </c>
      <c r="BJ1420" t="s">
        <v>268</v>
      </c>
      <c r="BK1420" t="s">
        <v>268</v>
      </c>
      <c r="BL1420" t="s">
        <v>268</v>
      </c>
      <c r="BM1420" t="s">
        <v>268</v>
      </c>
      <c r="BN1420" t="s">
        <v>268</v>
      </c>
      <c r="BO1420" t="s">
        <v>268</v>
      </c>
      <c r="BP1420" t="s">
        <v>268</v>
      </c>
      <c r="BQ1420" t="s">
        <v>268</v>
      </c>
      <c r="BR1420" t="s">
        <v>268</v>
      </c>
      <c r="BS1420" t="s">
        <v>268</v>
      </c>
      <c r="BT1420" t="s">
        <v>268</v>
      </c>
      <c r="BU1420" t="s">
        <v>268</v>
      </c>
      <c r="BV1420" t="s">
        <v>268</v>
      </c>
      <c r="BW1420" t="s">
        <v>268</v>
      </c>
      <c r="BX1420" t="s">
        <v>268</v>
      </c>
      <c r="BY1420">
        <v>80</v>
      </c>
      <c r="BZ1420">
        <v>80</v>
      </c>
      <c r="CA1420" t="s">
        <v>142</v>
      </c>
      <c r="CB1420" s="356">
        <v>122</v>
      </c>
      <c r="CC1420" t="s">
        <v>876</v>
      </c>
      <c r="CD1420" t="s">
        <v>268</v>
      </c>
      <c r="CE1420" t="s">
        <v>268</v>
      </c>
      <c r="CF1420" t="s">
        <v>268</v>
      </c>
      <c r="CG1420" t="s">
        <v>268</v>
      </c>
      <c r="CH1420" t="s">
        <v>268</v>
      </c>
      <c r="CI1420" t="s">
        <v>268</v>
      </c>
      <c r="CJ1420" t="s">
        <v>268</v>
      </c>
      <c r="CK1420" t="s">
        <v>268</v>
      </c>
      <c r="CL1420" t="s">
        <v>268</v>
      </c>
      <c r="CM1420" t="s">
        <v>11224</v>
      </c>
      <c r="CN1420">
        <v>118.11</v>
      </c>
      <c r="CO1420" t="s">
        <v>268</v>
      </c>
      <c r="CP1420">
        <v>118.11</v>
      </c>
      <c r="CQ1420">
        <v>365</v>
      </c>
      <c r="CR1420" t="s">
        <v>878</v>
      </c>
      <c r="CS1420" t="s">
        <v>11225</v>
      </c>
      <c r="CT1420" t="s">
        <v>11226</v>
      </c>
      <c r="CU1420" t="s">
        <v>11227</v>
      </c>
      <c r="CV1420" t="s">
        <v>268</v>
      </c>
      <c r="CW1420" t="s">
        <v>268</v>
      </c>
      <c r="CX1420" t="s">
        <v>268</v>
      </c>
      <c r="CY1420" t="s">
        <v>268</v>
      </c>
      <c r="CZ1420" t="s">
        <v>268</v>
      </c>
      <c r="DA1420" t="s">
        <v>268</v>
      </c>
      <c r="DB1420" s="429">
        <f t="shared" si="292"/>
        <v>0</v>
      </c>
      <c r="DC1420" s="284">
        <f t="shared" si="293"/>
        <v>0</v>
      </c>
      <c r="DD1420" s="284">
        <f t="shared" si="294"/>
        <v>0</v>
      </c>
      <c r="DE1420" s="284">
        <f t="shared" si="295"/>
        <v>0</v>
      </c>
      <c r="DF1420" s="295">
        <f t="shared" si="296"/>
        <v>80</v>
      </c>
      <c r="DG1420" s="284">
        <f t="shared" si="297"/>
        <v>0</v>
      </c>
      <c r="DH1420" s="284">
        <f t="shared" si="298"/>
        <v>0</v>
      </c>
      <c r="DI1420" s="284">
        <f t="shared" si="299"/>
        <v>0</v>
      </c>
      <c r="DJ1420" s="284">
        <f t="shared" si="300"/>
        <v>0</v>
      </c>
      <c r="DK1420" s="295">
        <f t="shared" si="301"/>
        <v>1</v>
      </c>
      <c r="DL1420" s="297" t="str">
        <f t="shared" si="302"/>
        <v>A dispo.</v>
      </c>
      <c r="DM1420" s="430">
        <f>IFERROR(IF(CA1420="D",IF(DL1420="A dispo.",DF1420*VLOOKUP('DATI INPUT'!$F$27,TARIFFE_UD,4,FALSE),DF1420*VLOOKUP(DL1420,TARIFFE_UD,4,FALSE)),DF1420*VLOOKUP(CB1420-100,TARIFFE_UND,4,FALSE)),0)</f>
        <v>50.71077802763039</v>
      </c>
      <c r="DN1420" s="430">
        <f>IFERROR(IF(CA1420="D",IF(DL1420="A dispo.",DK1420*VLOOKUP('DATI INPUT'!$F$27,TARIFFE_UD,5,FALSE),DK1420*VLOOKUP(DL1420,TARIFFE_UD,5,FALSE)),DK1420*VLOOKUP(CB1420-100,TARIFFE_UND,5,FALSE)),0)</f>
        <v>67.397800635548478</v>
      </c>
      <c r="DO1420" s="431">
        <f t="shared" si="303"/>
        <v>-1.4213368211386523E-3</v>
      </c>
      <c r="DP1420" s="299">
        <f>IFERROR(IF(CA1420="D",IF(DL1420="A dispo.",DF1420*VLOOKUP('DATI INPUT'!$F$27,TARIFFE_UD,2,FALSE),DF1420*VLOOKUP(DL1420,TARIFFE_UD,2,FALSE)),DF1420*VLOOKUP(CB1420-100,TARIFFE_UND,2,FALSE)),0)</f>
        <v>63.356031902629191</v>
      </c>
      <c r="DQ1420" s="299">
        <f>IFERROR(IF(CA1420="D",IF(DL1420="A dispo.",DK1420*VLOOKUP('DATI INPUT'!$F$27,TARIFFE_UD,3,FALSE),DK1420*VLOOKUP(DL1420,TARIFFE_UD,3,FALSE)),DK1420*VLOOKUP(CB1420-100,TARIFFE_UND,3,FALSE)),0)</f>
        <v>60.367780403072892</v>
      </c>
      <c r="DR1420" s="299">
        <f t="shared" si="304"/>
        <v>123.72381230570208</v>
      </c>
    </row>
    <row r="1421" spans="1:122" x14ac:dyDescent="0.25">
      <c r="A1421" t="s">
        <v>10744</v>
      </c>
      <c r="B1421" t="s">
        <v>10738</v>
      </c>
      <c r="C1421" t="s">
        <v>10745</v>
      </c>
      <c r="D1421" t="s">
        <v>10740</v>
      </c>
      <c r="E1421" t="s">
        <v>268</v>
      </c>
      <c r="F1421" t="s">
        <v>156</v>
      </c>
      <c r="G1421" t="s">
        <v>10741</v>
      </c>
      <c r="H1421" t="s">
        <v>1238</v>
      </c>
      <c r="I1421" t="s">
        <v>10742</v>
      </c>
      <c r="J1421" t="s">
        <v>156</v>
      </c>
      <c r="K1421" t="s">
        <v>10743</v>
      </c>
      <c r="L1421" t="s">
        <v>960</v>
      </c>
      <c r="M1421" t="s">
        <v>4636</v>
      </c>
      <c r="N1421" t="s">
        <v>984</v>
      </c>
      <c r="O1421" t="s">
        <v>873</v>
      </c>
      <c r="P1421" t="s">
        <v>1962</v>
      </c>
      <c r="Q1421" t="s">
        <v>282</v>
      </c>
      <c r="R1421" t="s">
        <v>268</v>
      </c>
      <c r="S1421" t="s">
        <v>268</v>
      </c>
      <c r="T1421" t="s">
        <v>268</v>
      </c>
      <c r="U1421" t="s">
        <v>268</v>
      </c>
      <c r="V1421" t="s">
        <v>268</v>
      </c>
      <c r="W1421" t="s">
        <v>4636</v>
      </c>
      <c r="X1421" t="s">
        <v>1962</v>
      </c>
      <c r="Y1421" t="s">
        <v>282</v>
      </c>
      <c r="Z1421" t="s">
        <v>268</v>
      </c>
      <c r="AA1421" t="s">
        <v>268</v>
      </c>
      <c r="AB1421" t="s">
        <v>268</v>
      </c>
      <c r="AC1421" t="s">
        <v>268</v>
      </c>
      <c r="AD1421" t="s">
        <v>268</v>
      </c>
      <c r="AE1421" t="s">
        <v>287</v>
      </c>
      <c r="AF1421" t="s">
        <v>1811</v>
      </c>
      <c r="AG1421" t="s">
        <v>875</v>
      </c>
      <c r="AH1421" t="s">
        <v>1963</v>
      </c>
      <c r="AI1421" t="s">
        <v>889</v>
      </c>
      <c r="AJ1421" t="s">
        <v>268</v>
      </c>
      <c r="AK1421" t="s">
        <v>377</v>
      </c>
      <c r="AL1421" t="s">
        <v>268</v>
      </c>
      <c r="AM1421" t="s">
        <v>353</v>
      </c>
      <c r="AN1421" t="s">
        <v>268</v>
      </c>
      <c r="AO1421" t="s">
        <v>268</v>
      </c>
      <c r="AP1421" t="s">
        <v>268</v>
      </c>
      <c r="AQ1421" t="s">
        <v>268</v>
      </c>
      <c r="AR1421" t="s">
        <v>268</v>
      </c>
      <c r="AS1421" t="s">
        <v>268</v>
      </c>
      <c r="AT1421" t="s">
        <v>268</v>
      </c>
      <c r="AU1421" t="s">
        <v>268</v>
      </c>
      <c r="AV1421" t="s">
        <v>268</v>
      </c>
      <c r="AW1421" t="s">
        <v>268</v>
      </c>
      <c r="AX1421" t="s">
        <v>268</v>
      </c>
      <c r="AY1421" t="s">
        <v>268</v>
      </c>
      <c r="AZ1421" t="s">
        <v>268</v>
      </c>
      <c r="BA1421" t="s">
        <v>268</v>
      </c>
      <c r="BB1421" t="s">
        <v>268</v>
      </c>
      <c r="BC1421" t="s">
        <v>268</v>
      </c>
      <c r="BD1421" t="s">
        <v>268</v>
      </c>
      <c r="BE1421" t="s">
        <v>268</v>
      </c>
      <c r="BF1421" t="s">
        <v>268</v>
      </c>
      <c r="BG1421" t="s">
        <v>268</v>
      </c>
      <c r="BH1421" t="s">
        <v>268</v>
      </c>
      <c r="BI1421" t="s">
        <v>268</v>
      </c>
      <c r="BJ1421" t="s">
        <v>268</v>
      </c>
      <c r="BK1421" t="s">
        <v>268</v>
      </c>
      <c r="BL1421" t="s">
        <v>268</v>
      </c>
      <c r="BM1421" t="s">
        <v>268</v>
      </c>
      <c r="BN1421" t="s">
        <v>268</v>
      </c>
      <c r="BO1421" t="s">
        <v>268</v>
      </c>
      <c r="BP1421" t="s">
        <v>268</v>
      </c>
      <c r="BQ1421" t="s">
        <v>268</v>
      </c>
      <c r="BR1421" t="s">
        <v>268</v>
      </c>
      <c r="BS1421" t="s">
        <v>268</v>
      </c>
      <c r="BT1421" t="s">
        <v>268</v>
      </c>
      <c r="BU1421" t="s">
        <v>268</v>
      </c>
      <c r="BV1421" t="s">
        <v>268</v>
      </c>
      <c r="BW1421" t="s">
        <v>268</v>
      </c>
      <c r="BX1421" t="s">
        <v>268</v>
      </c>
      <c r="BY1421">
        <v>80</v>
      </c>
      <c r="BZ1421">
        <v>80</v>
      </c>
      <c r="CA1421" t="s">
        <v>142</v>
      </c>
      <c r="CB1421" s="356">
        <v>123</v>
      </c>
      <c r="CC1421" t="s">
        <v>1817</v>
      </c>
      <c r="CD1421" t="s">
        <v>268</v>
      </c>
      <c r="CE1421" t="s">
        <v>268</v>
      </c>
      <c r="CF1421" t="s">
        <v>268</v>
      </c>
      <c r="CG1421" t="s">
        <v>268</v>
      </c>
      <c r="CH1421" t="s">
        <v>268</v>
      </c>
      <c r="CI1421" t="s">
        <v>268</v>
      </c>
      <c r="CJ1421" t="s">
        <v>268</v>
      </c>
      <c r="CK1421" t="s">
        <v>268</v>
      </c>
      <c r="CL1421" t="s">
        <v>268</v>
      </c>
      <c r="CM1421" t="s">
        <v>11224</v>
      </c>
      <c r="CN1421">
        <v>50.71</v>
      </c>
      <c r="CO1421" t="s">
        <v>268</v>
      </c>
      <c r="CP1421">
        <v>50.71</v>
      </c>
      <c r="CQ1421">
        <v>365</v>
      </c>
      <c r="CR1421" t="s">
        <v>878</v>
      </c>
      <c r="CS1421" t="s">
        <v>11225</v>
      </c>
      <c r="CT1421" t="s">
        <v>11226</v>
      </c>
      <c r="CU1421" t="s">
        <v>11227</v>
      </c>
      <c r="CV1421" t="s">
        <v>268</v>
      </c>
      <c r="CW1421" t="s">
        <v>268</v>
      </c>
      <c r="CX1421" t="s">
        <v>268</v>
      </c>
      <c r="CY1421" t="s">
        <v>268</v>
      </c>
      <c r="CZ1421" t="s">
        <v>268</v>
      </c>
      <c r="DA1421" t="s">
        <v>268</v>
      </c>
      <c r="DB1421" s="429">
        <f t="shared" si="292"/>
        <v>0</v>
      </c>
      <c r="DC1421" s="284">
        <f t="shared" si="293"/>
        <v>0</v>
      </c>
      <c r="DD1421" s="284">
        <f t="shared" si="294"/>
        <v>0</v>
      </c>
      <c r="DE1421" s="284">
        <f t="shared" si="295"/>
        <v>0</v>
      </c>
      <c r="DF1421" s="295">
        <f t="shared" si="296"/>
        <v>80</v>
      </c>
      <c r="DG1421" s="284">
        <f t="shared" si="297"/>
        <v>1</v>
      </c>
      <c r="DH1421" s="284">
        <f t="shared" si="298"/>
        <v>0</v>
      </c>
      <c r="DI1421" s="284">
        <f t="shared" si="299"/>
        <v>0</v>
      </c>
      <c r="DJ1421" s="284">
        <f t="shared" si="300"/>
        <v>0</v>
      </c>
      <c r="DK1421" s="295">
        <f t="shared" si="301"/>
        <v>0</v>
      </c>
      <c r="DL1421" s="297" t="str">
        <f t="shared" si="302"/>
        <v>A dispo.</v>
      </c>
      <c r="DM1421" s="430">
        <f>IFERROR(IF(CA1421="D",IF(DL1421="A dispo.",DF1421*VLOOKUP('DATI INPUT'!$F$27,TARIFFE_UD,4,FALSE),DF1421*VLOOKUP(DL1421,TARIFFE_UD,4,FALSE)),DF1421*VLOOKUP(CB1421-100,TARIFFE_UND,4,FALSE)),0)</f>
        <v>50.71077802763039</v>
      </c>
      <c r="DN1421" s="430">
        <f>IFERROR(IF(CA1421="D",IF(DL1421="A dispo.",DK1421*VLOOKUP('DATI INPUT'!$F$27,TARIFFE_UD,5,FALSE),DK1421*VLOOKUP(DL1421,TARIFFE_UD,5,FALSE)),DK1421*VLOOKUP(CB1421-100,TARIFFE_UND,5,FALSE)),0)</f>
        <v>0</v>
      </c>
      <c r="DO1421" s="431">
        <f t="shared" si="303"/>
        <v>7.7802763038903322E-4</v>
      </c>
      <c r="DP1421" s="299">
        <f>IFERROR(IF(CA1421="D",IF(DL1421="A dispo.",DF1421*VLOOKUP('DATI INPUT'!$F$27,TARIFFE_UD,2,FALSE),DF1421*VLOOKUP(DL1421,TARIFFE_UD,2,FALSE)),DF1421*VLOOKUP(CB1421-100,TARIFFE_UND,2,FALSE)),0)</f>
        <v>63.356031902629191</v>
      </c>
      <c r="DQ1421" s="299">
        <f>IFERROR(IF(CA1421="D",IF(DL1421="A dispo.",DK1421*VLOOKUP('DATI INPUT'!$F$27,TARIFFE_UD,3,FALSE),DK1421*VLOOKUP(DL1421,TARIFFE_UD,3,FALSE)),DK1421*VLOOKUP(CB1421-100,TARIFFE_UND,3,FALSE)),0)</f>
        <v>0</v>
      </c>
      <c r="DR1421" s="299">
        <f t="shared" si="304"/>
        <v>63.356031902629191</v>
      </c>
    </row>
    <row r="1422" spans="1:122" x14ac:dyDescent="0.25">
      <c r="A1422" t="s">
        <v>10746</v>
      </c>
      <c r="B1422" t="s">
        <v>10738</v>
      </c>
      <c r="C1422" t="s">
        <v>10747</v>
      </c>
      <c r="D1422" t="s">
        <v>10740</v>
      </c>
      <c r="E1422" t="s">
        <v>268</v>
      </c>
      <c r="F1422" t="s">
        <v>156</v>
      </c>
      <c r="G1422" t="s">
        <v>10741</v>
      </c>
      <c r="H1422" t="s">
        <v>1238</v>
      </c>
      <c r="I1422" t="s">
        <v>10742</v>
      </c>
      <c r="J1422" t="s">
        <v>156</v>
      </c>
      <c r="K1422" t="s">
        <v>10743</v>
      </c>
      <c r="L1422" t="s">
        <v>960</v>
      </c>
      <c r="M1422" t="s">
        <v>4636</v>
      </c>
      <c r="N1422" t="s">
        <v>984</v>
      </c>
      <c r="O1422" t="s">
        <v>873</v>
      </c>
      <c r="P1422" t="s">
        <v>1962</v>
      </c>
      <c r="Q1422" t="s">
        <v>282</v>
      </c>
      <c r="R1422" t="s">
        <v>268</v>
      </c>
      <c r="S1422" t="s">
        <v>268</v>
      </c>
      <c r="T1422" t="s">
        <v>268</v>
      </c>
      <c r="U1422" t="s">
        <v>268</v>
      </c>
      <c r="V1422" t="s">
        <v>268</v>
      </c>
      <c r="W1422" t="s">
        <v>4636</v>
      </c>
      <c r="X1422" t="s">
        <v>1962</v>
      </c>
      <c r="Y1422" t="s">
        <v>282</v>
      </c>
      <c r="Z1422" t="s">
        <v>268</v>
      </c>
      <c r="AA1422" t="s">
        <v>268</v>
      </c>
      <c r="AB1422" t="s">
        <v>268</v>
      </c>
      <c r="AC1422" t="s">
        <v>268</v>
      </c>
      <c r="AD1422" t="s">
        <v>268</v>
      </c>
      <c r="AE1422" t="s">
        <v>287</v>
      </c>
      <c r="AF1422" t="s">
        <v>1811</v>
      </c>
      <c r="AG1422" t="s">
        <v>875</v>
      </c>
      <c r="AH1422" t="s">
        <v>1963</v>
      </c>
      <c r="AI1422" t="s">
        <v>889</v>
      </c>
      <c r="AJ1422" t="s">
        <v>268</v>
      </c>
      <c r="AK1422" t="s">
        <v>377</v>
      </c>
      <c r="AL1422" t="s">
        <v>268</v>
      </c>
      <c r="AM1422" t="s">
        <v>353</v>
      </c>
      <c r="AN1422" t="s">
        <v>268</v>
      </c>
      <c r="AO1422" t="s">
        <v>268</v>
      </c>
      <c r="AP1422" t="s">
        <v>268</v>
      </c>
      <c r="AQ1422" t="s">
        <v>268</v>
      </c>
      <c r="AR1422" t="s">
        <v>268</v>
      </c>
      <c r="AS1422" t="s">
        <v>268</v>
      </c>
      <c r="AT1422" t="s">
        <v>268</v>
      </c>
      <c r="AU1422" t="s">
        <v>268</v>
      </c>
      <c r="AV1422" t="s">
        <v>268</v>
      </c>
      <c r="AW1422" t="s">
        <v>268</v>
      </c>
      <c r="AX1422" t="s">
        <v>268</v>
      </c>
      <c r="AY1422" t="s">
        <v>268</v>
      </c>
      <c r="AZ1422" t="s">
        <v>268</v>
      </c>
      <c r="BA1422" t="s">
        <v>268</v>
      </c>
      <c r="BB1422" t="s">
        <v>268</v>
      </c>
      <c r="BC1422" t="s">
        <v>268</v>
      </c>
      <c r="BD1422" t="s">
        <v>268</v>
      </c>
      <c r="BE1422" t="s">
        <v>268</v>
      </c>
      <c r="BF1422" t="s">
        <v>268</v>
      </c>
      <c r="BG1422" t="s">
        <v>268</v>
      </c>
      <c r="BH1422" t="s">
        <v>268</v>
      </c>
      <c r="BI1422" t="s">
        <v>268</v>
      </c>
      <c r="BJ1422" t="s">
        <v>268</v>
      </c>
      <c r="BK1422" t="s">
        <v>268</v>
      </c>
      <c r="BL1422" t="s">
        <v>268</v>
      </c>
      <c r="BM1422" t="s">
        <v>268</v>
      </c>
      <c r="BN1422" t="s">
        <v>268</v>
      </c>
      <c r="BO1422" t="s">
        <v>268</v>
      </c>
      <c r="BP1422" t="s">
        <v>268</v>
      </c>
      <c r="BQ1422" t="s">
        <v>268</v>
      </c>
      <c r="BR1422" t="s">
        <v>268</v>
      </c>
      <c r="BS1422" t="s">
        <v>268</v>
      </c>
      <c r="BT1422" t="s">
        <v>268</v>
      </c>
      <c r="BU1422" t="s">
        <v>268</v>
      </c>
      <c r="BV1422" t="s">
        <v>268</v>
      </c>
      <c r="BW1422" t="s">
        <v>268</v>
      </c>
      <c r="BX1422" t="s">
        <v>268</v>
      </c>
      <c r="BY1422">
        <v>20</v>
      </c>
      <c r="BZ1422">
        <v>20</v>
      </c>
      <c r="CA1422" t="s">
        <v>142</v>
      </c>
      <c r="CB1422" s="356">
        <v>123</v>
      </c>
      <c r="CC1422" t="s">
        <v>1817</v>
      </c>
      <c r="CD1422" t="s">
        <v>268</v>
      </c>
      <c r="CE1422" t="s">
        <v>268</v>
      </c>
      <c r="CF1422" t="s">
        <v>268</v>
      </c>
      <c r="CG1422" t="s">
        <v>268</v>
      </c>
      <c r="CH1422" t="s">
        <v>268</v>
      </c>
      <c r="CI1422" t="s">
        <v>268</v>
      </c>
      <c r="CJ1422" t="s">
        <v>268</v>
      </c>
      <c r="CK1422" t="s">
        <v>268</v>
      </c>
      <c r="CL1422" t="s">
        <v>268</v>
      </c>
      <c r="CM1422" t="s">
        <v>11224</v>
      </c>
      <c r="CN1422">
        <v>12.68</v>
      </c>
      <c r="CO1422" t="s">
        <v>268</v>
      </c>
      <c r="CP1422">
        <v>12.68</v>
      </c>
      <c r="CQ1422">
        <v>365</v>
      </c>
      <c r="CR1422" t="s">
        <v>878</v>
      </c>
      <c r="CS1422" t="s">
        <v>11225</v>
      </c>
      <c r="CT1422" t="s">
        <v>11226</v>
      </c>
      <c r="CU1422" t="s">
        <v>11227</v>
      </c>
      <c r="CV1422" t="s">
        <v>268</v>
      </c>
      <c r="CW1422" t="s">
        <v>268</v>
      </c>
      <c r="CX1422" t="s">
        <v>268</v>
      </c>
      <c r="CY1422" t="s">
        <v>268</v>
      </c>
      <c r="CZ1422" t="s">
        <v>268</v>
      </c>
      <c r="DA1422" t="s">
        <v>268</v>
      </c>
      <c r="DB1422" s="429">
        <f t="shared" si="292"/>
        <v>0</v>
      </c>
      <c r="DC1422" s="284">
        <f t="shared" si="293"/>
        <v>0</v>
      </c>
      <c r="DD1422" s="284">
        <f t="shared" si="294"/>
        <v>0</v>
      </c>
      <c r="DE1422" s="284">
        <f t="shared" si="295"/>
        <v>0</v>
      </c>
      <c r="DF1422" s="295">
        <f t="shared" si="296"/>
        <v>20</v>
      </c>
      <c r="DG1422" s="284">
        <f t="shared" si="297"/>
        <v>1</v>
      </c>
      <c r="DH1422" s="284">
        <f t="shared" si="298"/>
        <v>0</v>
      </c>
      <c r="DI1422" s="284">
        <f t="shared" si="299"/>
        <v>0</v>
      </c>
      <c r="DJ1422" s="284">
        <f t="shared" si="300"/>
        <v>0</v>
      </c>
      <c r="DK1422" s="295">
        <f t="shared" si="301"/>
        <v>0</v>
      </c>
      <c r="DL1422" s="297" t="str">
        <f t="shared" si="302"/>
        <v>A dispo.</v>
      </c>
      <c r="DM1422" s="430">
        <f>IFERROR(IF(CA1422="D",IF(DL1422="A dispo.",DF1422*VLOOKUP('DATI INPUT'!$F$27,TARIFFE_UD,4,FALSE),DF1422*VLOOKUP(DL1422,TARIFFE_UD,4,FALSE)),DF1422*VLOOKUP(CB1422-100,TARIFFE_UND,4,FALSE)),0)</f>
        <v>12.677694506907597</v>
      </c>
      <c r="DN1422" s="430">
        <f>IFERROR(IF(CA1422="D",IF(DL1422="A dispo.",DK1422*VLOOKUP('DATI INPUT'!$F$27,TARIFFE_UD,5,FALSE),DK1422*VLOOKUP(DL1422,TARIFFE_UD,5,FALSE)),DK1422*VLOOKUP(CB1422-100,TARIFFE_UND,5,FALSE)),0)</f>
        <v>0</v>
      </c>
      <c r="DO1422" s="431">
        <f t="shared" si="303"/>
        <v>-2.3054930924022443E-3</v>
      </c>
      <c r="DP1422" s="299">
        <f>IFERROR(IF(CA1422="D",IF(DL1422="A dispo.",DF1422*VLOOKUP('DATI INPUT'!$F$27,TARIFFE_UD,2,FALSE),DF1422*VLOOKUP(DL1422,TARIFFE_UD,2,FALSE)),DF1422*VLOOKUP(CB1422-100,TARIFFE_UND,2,FALSE)),0)</f>
        <v>15.839007975657298</v>
      </c>
      <c r="DQ1422" s="299">
        <f>IFERROR(IF(CA1422="D",IF(DL1422="A dispo.",DK1422*VLOOKUP('DATI INPUT'!$F$27,TARIFFE_UD,3,FALSE),DK1422*VLOOKUP(DL1422,TARIFFE_UD,3,FALSE)),DK1422*VLOOKUP(CB1422-100,TARIFFE_UND,3,FALSE)),0)</f>
        <v>0</v>
      </c>
      <c r="DR1422" s="299">
        <f t="shared" si="304"/>
        <v>15.839007975657298</v>
      </c>
    </row>
    <row r="1423" spans="1:122" x14ac:dyDescent="0.25">
      <c r="A1423" t="s">
        <v>10748</v>
      </c>
      <c r="B1423" t="s">
        <v>10749</v>
      </c>
      <c r="C1423" t="s">
        <v>10750</v>
      </c>
      <c r="D1423" t="s">
        <v>10751</v>
      </c>
      <c r="E1423" t="s">
        <v>268</v>
      </c>
      <c r="F1423" t="s">
        <v>156</v>
      </c>
      <c r="G1423" t="s">
        <v>10752</v>
      </c>
      <c r="H1423" t="s">
        <v>966</v>
      </c>
      <c r="I1423" t="s">
        <v>365</v>
      </c>
      <c r="J1423" t="s">
        <v>274</v>
      </c>
      <c r="K1423" t="s">
        <v>10753</v>
      </c>
      <c r="L1423" t="s">
        <v>1259</v>
      </c>
      <c r="M1423" t="s">
        <v>11301</v>
      </c>
      <c r="N1423" t="s">
        <v>962</v>
      </c>
      <c r="O1423" t="s">
        <v>11302</v>
      </c>
      <c r="P1423" t="s">
        <v>11303</v>
      </c>
      <c r="Q1423" t="s">
        <v>279</v>
      </c>
      <c r="R1423" t="s">
        <v>268</v>
      </c>
      <c r="S1423" t="s">
        <v>268</v>
      </c>
      <c r="T1423" t="s">
        <v>268</v>
      </c>
      <c r="U1423" t="s">
        <v>268</v>
      </c>
      <c r="V1423" t="s">
        <v>268</v>
      </c>
      <c r="W1423" t="s">
        <v>5113</v>
      </c>
      <c r="X1423" t="s">
        <v>1046</v>
      </c>
      <c r="Y1423" t="s">
        <v>368</v>
      </c>
      <c r="Z1423" t="s">
        <v>268</v>
      </c>
      <c r="AA1423" t="s">
        <v>268</v>
      </c>
      <c r="AB1423" t="s">
        <v>268</v>
      </c>
      <c r="AC1423" t="s">
        <v>268</v>
      </c>
      <c r="AD1423" t="s">
        <v>268</v>
      </c>
      <c r="AE1423" t="s">
        <v>287</v>
      </c>
      <c r="AF1423" t="s">
        <v>1811</v>
      </c>
      <c r="AG1423" t="s">
        <v>875</v>
      </c>
      <c r="AH1423" t="s">
        <v>1831</v>
      </c>
      <c r="AI1423" t="s">
        <v>5114</v>
      </c>
      <c r="AJ1423" t="s">
        <v>268</v>
      </c>
      <c r="AK1423" t="s">
        <v>395</v>
      </c>
      <c r="AL1423" t="s">
        <v>268</v>
      </c>
      <c r="AM1423" t="s">
        <v>355</v>
      </c>
      <c r="AN1423" t="s">
        <v>268</v>
      </c>
      <c r="AO1423" t="s">
        <v>268</v>
      </c>
      <c r="AP1423" t="s">
        <v>268</v>
      </c>
      <c r="AQ1423" t="s">
        <v>268</v>
      </c>
      <c r="AR1423" t="s">
        <v>268</v>
      </c>
      <c r="AS1423" t="s">
        <v>268</v>
      </c>
      <c r="AT1423" t="s">
        <v>268</v>
      </c>
      <c r="AU1423" t="s">
        <v>268</v>
      </c>
      <c r="AV1423" t="s">
        <v>268</v>
      </c>
      <c r="AW1423" t="s">
        <v>268</v>
      </c>
      <c r="AX1423" t="s">
        <v>268</v>
      </c>
      <c r="AY1423" t="s">
        <v>268</v>
      </c>
      <c r="AZ1423" t="s">
        <v>268</v>
      </c>
      <c r="BA1423" t="s">
        <v>268</v>
      </c>
      <c r="BB1423" t="s">
        <v>268</v>
      </c>
      <c r="BC1423" t="s">
        <v>268</v>
      </c>
      <c r="BD1423" t="s">
        <v>268</v>
      </c>
      <c r="BE1423" t="s">
        <v>268</v>
      </c>
      <c r="BF1423" t="s">
        <v>268</v>
      </c>
      <c r="BG1423" t="s">
        <v>268</v>
      </c>
      <c r="BH1423" t="s">
        <v>268</v>
      </c>
      <c r="BI1423" t="s">
        <v>268</v>
      </c>
      <c r="BJ1423" t="s">
        <v>268</v>
      </c>
      <c r="BK1423" t="s">
        <v>268</v>
      </c>
      <c r="BL1423" t="s">
        <v>268</v>
      </c>
      <c r="BM1423" t="s">
        <v>268</v>
      </c>
      <c r="BN1423" t="s">
        <v>268</v>
      </c>
      <c r="BO1423" t="s">
        <v>268</v>
      </c>
      <c r="BP1423" t="s">
        <v>268</v>
      </c>
      <c r="BQ1423" t="s">
        <v>268</v>
      </c>
      <c r="BR1423" t="s">
        <v>268</v>
      </c>
      <c r="BS1423" t="s">
        <v>268</v>
      </c>
      <c r="BT1423" t="s">
        <v>268</v>
      </c>
      <c r="BU1423" t="s">
        <v>268</v>
      </c>
      <c r="BV1423" t="s">
        <v>268</v>
      </c>
      <c r="BW1423" t="s">
        <v>268</v>
      </c>
      <c r="BX1423" t="s">
        <v>268</v>
      </c>
      <c r="BY1423">
        <v>98.17</v>
      </c>
      <c r="BZ1423">
        <v>98.17</v>
      </c>
      <c r="CA1423" t="s">
        <v>142</v>
      </c>
      <c r="CB1423" s="356">
        <v>122</v>
      </c>
      <c r="CC1423" t="s">
        <v>876</v>
      </c>
      <c r="CD1423" t="s">
        <v>268</v>
      </c>
      <c r="CE1423" t="s">
        <v>268</v>
      </c>
      <c r="CF1423" t="s">
        <v>268</v>
      </c>
      <c r="CG1423" t="s">
        <v>268</v>
      </c>
      <c r="CH1423" t="s">
        <v>268</v>
      </c>
      <c r="CI1423" t="s">
        <v>268</v>
      </c>
      <c r="CJ1423" t="s">
        <v>268</v>
      </c>
      <c r="CK1423" t="s">
        <v>268</v>
      </c>
      <c r="CL1423" t="s">
        <v>268</v>
      </c>
      <c r="CM1423" t="s">
        <v>11224</v>
      </c>
      <c r="CN1423">
        <v>129.63</v>
      </c>
      <c r="CO1423" t="s">
        <v>268</v>
      </c>
      <c r="CP1423">
        <v>129.63</v>
      </c>
      <c r="CQ1423">
        <v>365</v>
      </c>
      <c r="CR1423" t="s">
        <v>878</v>
      </c>
      <c r="CS1423" t="s">
        <v>11225</v>
      </c>
      <c r="CT1423" t="s">
        <v>11226</v>
      </c>
      <c r="CU1423" t="s">
        <v>11227</v>
      </c>
      <c r="CV1423" t="s">
        <v>268</v>
      </c>
      <c r="CW1423" t="s">
        <v>268</v>
      </c>
      <c r="CX1423" t="s">
        <v>268</v>
      </c>
      <c r="CY1423" t="s">
        <v>268</v>
      </c>
      <c r="CZ1423" t="s">
        <v>268</v>
      </c>
      <c r="DA1423" t="s">
        <v>268</v>
      </c>
      <c r="DB1423" s="429">
        <f t="shared" si="292"/>
        <v>0</v>
      </c>
      <c r="DC1423" s="284">
        <f t="shared" si="293"/>
        <v>0</v>
      </c>
      <c r="DD1423" s="284">
        <f t="shared" si="294"/>
        <v>0</v>
      </c>
      <c r="DE1423" s="284">
        <f t="shared" si="295"/>
        <v>0</v>
      </c>
      <c r="DF1423" s="295">
        <f t="shared" si="296"/>
        <v>98.17</v>
      </c>
      <c r="DG1423" s="284">
        <f t="shared" si="297"/>
        <v>0</v>
      </c>
      <c r="DH1423" s="284">
        <f t="shared" si="298"/>
        <v>0</v>
      </c>
      <c r="DI1423" s="284">
        <f t="shared" si="299"/>
        <v>0</v>
      </c>
      <c r="DJ1423" s="284">
        <f t="shared" si="300"/>
        <v>0</v>
      </c>
      <c r="DK1423" s="295">
        <f t="shared" si="301"/>
        <v>1</v>
      </c>
      <c r="DL1423" s="297" t="str">
        <f t="shared" si="302"/>
        <v>A dispo.</v>
      </c>
      <c r="DM1423" s="430">
        <f>IFERROR(IF(CA1423="D",IF(DL1423="A dispo.",DF1423*VLOOKUP('DATI INPUT'!$F$27,TARIFFE_UD,4,FALSE),DF1423*VLOOKUP(DL1423,TARIFFE_UD,4,FALSE)),DF1423*VLOOKUP(CB1423-100,TARIFFE_UND,4,FALSE)),0)</f>
        <v>62.228463487155942</v>
      </c>
      <c r="DN1423" s="430">
        <f>IFERROR(IF(CA1423="D",IF(DL1423="A dispo.",DK1423*VLOOKUP('DATI INPUT'!$F$27,TARIFFE_UD,5,FALSE),DK1423*VLOOKUP(DL1423,TARIFFE_UD,5,FALSE)),DK1423*VLOOKUP(CB1423-100,TARIFFE_UND,5,FALSE)),0)</f>
        <v>67.397800635548478</v>
      </c>
      <c r="DO1423" s="431">
        <f t="shared" si="303"/>
        <v>-3.735877295582668E-3</v>
      </c>
      <c r="DP1423" s="299">
        <f>IFERROR(IF(CA1423="D",IF(DL1423="A dispo.",DF1423*VLOOKUP('DATI INPUT'!$F$27,TARIFFE_UD,2,FALSE),DF1423*VLOOKUP(DL1423,TARIFFE_UD,2,FALSE)),DF1423*VLOOKUP(CB1423-100,TARIFFE_UND,2,FALSE)),0)</f>
        <v>77.74577064851384</v>
      </c>
      <c r="DQ1423" s="299">
        <f>IFERROR(IF(CA1423="D",IF(DL1423="A dispo.",DK1423*VLOOKUP('DATI INPUT'!$F$27,TARIFFE_UD,3,FALSE),DK1423*VLOOKUP(DL1423,TARIFFE_UD,3,FALSE)),DK1423*VLOOKUP(CB1423-100,TARIFFE_UND,3,FALSE)),0)</f>
        <v>60.367780403072892</v>
      </c>
      <c r="DR1423" s="299">
        <f t="shared" si="304"/>
        <v>138.11355105158674</v>
      </c>
    </row>
    <row r="1424" spans="1:122" x14ac:dyDescent="0.25">
      <c r="A1424" t="s">
        <v>10754</v>
      </c>
      <c r="B1424" t="s">
        <v>10755</v>
      </c>
      <c r="C1424" t="s">
        <v>10756</v>
      </c>
      <c r="D1424" t="s">
        <v>10757</v>
      </c>
      <c r="E1424" t="s">
        <v>268</v>
      </c>
      <c r="F1424" t="s">
        <v>156</v>
      </c>
      <c r="G1424" t="s">
        <v>10758</v>
      </c>
      <c r="H1424" t="s">
        <v>2201</v>
      </c>
      <c r="I1424" t="s">
        <v>2101</v>
      </c>
      <c r="J1424" t="s">
        <v>274</v>
      </c>
      <c r="K1424" t="s">
        <v>10759</v>
      </c>
      <c r="L1424" t="s">
        <v>9767</v>
      </c>
      <c r="M1424" t="s">
        <v>10760</v>
      </c>
      <c r="N1424" t="s">
        <v>6811</v>
      </c>
      <c r="O1424" t="s">
        <v>2572</v>
      </c>
      <c r="P1424" t="s">
        <v>10761</v>
      </c>
      <c r="Q1424" t="s">
        <v>293</v>
      </c>
      <c r="R1424" t="s">
        <v>268</v>
      </c>
      <c r="S1424" t="s">
        <v>268</v>
      </c>
      <c r="T1424" t="s">
        <v>268</v>
      </c>
      <c r="U1424" t="s">
        <v>268</v>
      </c>
      <c r="V1424" t="s">
        <v>268</v>
      </c>
      <c r="W1424" t="s">
        <v>6813</v>
      </c>
      <c r="X1424" t="s">
        <v>2930</v>
      </c>
      <c r="Y1424" t="s">
        <v>277</v>
      </c>
      <c r="Z1424" t="s">
        <v>268</v>
      </c>
      <c r="AA1424" t="s">
        <v>268</v>
      </c>
      <c r="AB1424" t="s">
        <v>268</v>
      </c>
      <c r="AC1424" t="s">
        <v>268</v>
      </c>
      <c r="AD1424" t="s">
        <v>268</v>
      </c>
      <c r="AE1424" t="s">
        <v>287</v>
      </c>
      <c r="AF1424" t="s">
        <v>1811</v>
      </c>
      <c r="AG1424" t="s">
        <v>875</v>
      </c>
      <c r="AH1424" t="s">
        <v>1848</v>
      </c>
      <c r="AI1424" t="s">
        <v>749</v>
      </c>
      <c r="AJ1424" t="s">
        <v>268</v>
      </c>
      <c r="AK1424" t="s">
        <v>381</v>
      </c>
      <c r="AL1424" t="s">
        <v>268</v>
      </c>
      <c r="AM1424" t="s">
        <v>268</v>
      </c>
      <c r="AN1424" t="s">
        <v>268</v>
      </c>
      <c r="AO1424" t="s">
        <v>268</v>
      </c>
      <c r="AP1424" t="s">
        <v>268</v>
      </c>
      <c r="AQ1424" t="s">
        <v>268</v>
      </c>
      <c r="AR1424" t="s">
        <v>268</v>
      </c>
      <c r="AS1424" t="s">
        <v>268</v>
      </c>
      <c r="AT1424" t="s">
        <v>268</v>
      </c>
      <c r="AU1424" t="s">
        <v>268</v>
      </c>
      <c r="AV1424" t="s">
        <v>268</v>
      </c>
      <c r="AW1424" t="s">
        <v>268</v>
      </c>
      <c r="AX1424" t="s">
        <v>268</v>
      </c>
      <c r="AY1424" t="s">
        <v>268</v>
      </c>
      <c r="AZ1424" t="s">
        <v>268</v>
      </c>
      <c r="BA1424" t="s">
        <v>268</v>
      </c>
      <c r="BB1424" t="s">
        <v>268</v>
      </c>
      <c r="BC1424" t="s">
        <v>268</v>
      </c>
      <c r="BD1424" t="s">
        <v>268</v>
      </c>
      <c r="BE1424" t="s">
        <v>268</v>
      </c>
      <c r="BF1424" t="s">
        <v>268</v>
      </c>
      <c r="BG1424" t="s">
        <v>268</v>
      </c>
      <c r="BH1424" t="s">
        <v>268</v>
      </c>
      <c r="BI1424" t="s">
        <v>268</v>
      </c>
      <c r="BJ1424" t="s">
        <v>268</v>
      </c>
      <c r="BK1424" t="s">
        <v>268</v>
      </c>
      <c r="BL1424" t="s">
        <v>268</v>
      </c>
      <c r="BM1424" t="s">
        <v>268</v>
      </c>
      <c r="BN1424" t="s">
        <v>268</v>
      </c>
      <c r="BO1424" t="s">
        <v>268</v>
      </c>
      <c r="BP1424" t="s">
        <v>268</v>
      </c>
      <c r="BQ1424" t="s">
        <v>268</v>
      </c>
      <c r="BR1424" t="s">
        <v>268</v>
      </c>
      <c r="BS1424" t="s">
        <v>268</v>
      </c>
      <c r="BT1424" t="s">
        <v>268</v>
      </c>
      <c r="BU1424" t="s">
        <v>268</v>
      </c>
      <c r="BV1424" t="s">
        <v>268</v>
      </c>
      <c r="BW1424" t="s">
        <v>268</v>
      </c>
      <c r="BX1424" t="s">
        <v>268</v>
      </c>
      <c r="BY1424">
        <v>160.85</v>
      </c>
      <c r="BZ1424">
        <v>160.85</v>
      </c>
      <c r="CA1424" t="s">
        <v>142</v>
      </c>
      <c r="CB1424" s="356">
        <v>122</v>
      </c>
      <c r="CC1424" t="s">
        <v>876</v>
      </c>
      <c r="CD1424" t="s">
        <v>268</v>
      </c>
      <c r="CE1424" t="s">
        <v>268</v>
      </c>
      <c r="CF1424" t="s">
        <v>268</v>
      </c>
      <c r="CG1424" t="s">
        <v>268</v>
      </c>
      <c r="CH1424" t="s">
        <v>268</v>
      </c>
      <c r="CI1424" t="s">
        <v>268</v>
      </c>
      <c r="CJ1424" t="s">
        <v>268</v>
      </c>
      <c r="CK1424" t="s">
        <v>268</v>
      </c>
      <c r="CL1424" t="s">
        <v>10762</v>
      </c>
      <c r="CM1424" t="s">
        <v>11224</v>
      </c>
      <c r="CN1424">
        <v>169.36</v>
      </c>
      <c r="CO1424" t="s">
        <v>268</v>
      </c>
      <c r="CP1424">
        <v>169.36</v>
      </c>
      <c r="CQ1424">
        <v>365</v>
      </c>
      <c r="CR1424" t="s">
        <v>878</v>
      </c>
      <c r="CS1424" t="s">
        <v>11225</v>
      </c>
      <c r="CT1424" t="s">
        <v>11226</v>
      </c>
      <c r="CU1424" t="s">
        <v>11227</v>
      </c>
      <c r="CV1424" t="s">
        <v>268</v>
      </c>
      <c r="CW1424" t="s">
        <v>268</v>
      </c>
      <c r="CX1424" t="s">
        <v>268</v>
      </c>
      <c r="CY1424" t="s">
        <v>268</v>
      </c>
      <c r="CZ1424" t="s">
        <v>268</v>
      </c>
      <c r="DA1424" t="s">
        <v>268</v>
      </c>
      <c r="DB1424" s="429">
        <f t="shared" si="292"/>
        <v>0</v>
      </c>
      <c r="DC1424" s="284">
        <f t="shared" si="293"/>
        <v>0</v>
      </c>
      <c r="DD1424" s="284">
        <f t="shared" si="294"/>
        <v>0</v>
      </c>
      <c r="DE1424" s="284">
        <f t="shared" si="295"/>
        <v>0</v>
      </c>
      <c r="DF1424" s="295">
        <f t="shared" si="296"/>
        <v>160.85</v>
      </c>
      <c r="DG1424" s="284">
        <f t="shared" si="297"/>
        <v>0</v>
      </c>
      <c r="DH1424" s="284">
        <f t="shared" si="298"/>
        <v>0</v>
      </c>
      <c r="DI1424" s="284">
        <f t="shared" si="299"/>
        <v>0</v>
      </c>
      <c r="DJ1424" s="284">
        <f t="shared" si="300"/>
        <v>0</v>
      </c>
      <c r="DK1424" s="295">
        <f t="shared" si="301"/>
        <v>1</v>
      </c>
      <c r="DL1424" s="297" t="str">
        <f t="shared" si="302"/>
        <v>A dispo.</v>
      </c>
      <c r="DM1424" s="430">
        <f>IFERROR(IF(CA1424="D",IF(DL1424="A dispo.",DF1424*VLOOKUP('DATI INPUT'!$F$27,TARIFFE_UD,4,FALSE),DF1424*VLOOKUP(DL1424,TARIFFE_UD,4,FALSE)),DF1424*VLOOKUP(CB1424-100,TARIFFE_UND,4,FALSE)),0)</f>
        <v>101.96035807180435</v>
      </c>
      <c r="DN1424" s="430">
        <f>IFERROR(IF(CA1424="D",IF(DL1424="A dispo.",DK1424*VLOOKUP('DATI INPUT'!$F$27,TARIFFE_UD,5,FALSE),DK1424*VLOOKUP(DL1424,TARIFFE_UD,5,FALSE)),DK1424*VLOOKUP(CB1424-100,TARIFFE_UND,5,FALSE)),0)</f>
        <v>67.397800635548478</v>
      </c>
      <c r="DO1424" s="431">
        <f t="shared" si="303"/>
        <v>-1.8412926471853552E-3</v>
      </c>
      <c r="DP1424" s="299">
        <f>IFERROR(IF(CA1424="D",IF(DL1424="A dispo.",DF1424*VLOOKUP('DATI INPUT'!$F$27,TARIFFE_UD,2,FALSE),DF1424*VLOOKUP(DL1424,TARIFFE_UD,2,FALSE)),DF1424*VLOOKUP(CB1424-100,TARIFFE_UND,2,FALSE)),0)</f>
        <v>127.38522164422382</v>
      </c>
      <c r="DQ1424" s="299">
        <f>IFERROR(IF(CA1424="D",IF(DL1424="A dispo.",DK1424*VLOOKUP('DATI INPUT'!$F$27,TARIFFE_UD,3,FALSE),DK1424*VLOOKUP(DL1424,TARIFFE_UD,3,FALSE)),DK1424*VLOOKUP(CB1424-100,TARIFFE_UND,3,FALSE)),0)</f>
        <v>60.367780403072892</v>
      </c>
      <c r="DR1424" s="299">
        <f t="shared" si="304"/>
        <v>187.75300204729672</v>
      </c>
    </row>
    <row r="1425" spans="1:122" x14ac:dyDescent="0.25">
      <c r="A1425" t="s">
        <v>10763</v>
      </c>
      <c r="B1425" t="s">
        <v>10764</v>
      </c>
      <c r="C1425" t="s">
        <v>10765</v>
      </c>
      <c r="D1425" t="s">
        <v>10766</v>
      </c>
      <c r="E1425" t="s">
        <v>268</v>
      </c>
      <c r="F1425" t="s">
        <v>156</v>
      </c>
      <c r="G1425" t="s">
        <v>10767</v>
      </c>
      <c r="H1425" t="s">
        <v>10768</v>
      </c>
      <c r="I1425" t="s">
        <v>318</v>
      </c>
      <c r="J1425" t="s">
        <v>274</v>
      </c>
      <c r="K1425" t="s">
        <v>10769</v>
      </c>
      <c r="L1425" t="s">
        <v>418</v>
      </c>
      <c r="M1425" t="s">
        <v>10770</v>
      </c>
      <c r="N1425" t="s">
        <v>984</v>
      </c>
      <c r="O1425" t="s">
        <v>873</v>
      </c>
      <c r="P1425" t="s">
        <v>10367</v>
      </c>
      <c r="Q1425" t="s">
        <v>304</v>
      </c>
      <c r="R1425" t="s">
        <v>268</v>
      </c>
      <c r="S1425" t="s">
        <v>268</v>
      </c>
      <c r="T1425" t="s">
        <v>268</v>
      </c>
      <c r="U1425" t="s">
        <v>268</v>
      </c>
      <c r="V1425" t="s">
        <v>268</v>
      </c>
      <c r="W1425" t="s">
        <v>10368</v>
      </c>
      <c r="X1425" t="s">
        <v>10367</v>
      </c>
      <c r="Y1425" t="s">
        <v>279</v>
      </c>
      <c r="Z1425" t="s">
        <v>268</v>
      </c>
      <c r="AA1425" t="s">
        <v>268</v>
      </c>
      <c r="AB1425" t="s">
        <v>268</v>
      </c>
      <c r="AC1425" t="s">
        <v>268</v>
      </c>
      <c r="AD1425" t="s">
        <v>268</v>
      </c>
      <c r="AE1425" t="s">
        <v>287</v>
      </c>
      <c r="AF1425" t="s">
        <v>1811</v>
      </c>
      <c r="AG1425" t="s">
        <v>875</v>
      </c>
      <c r="AH1425" t="s">
        <v>2154</v>
      </c>
      <c r="AI1425" t="s">
        <v>977</v>
      </c>
      <c r="AJ1425" t="s">
        <v>268</v>
      </c>
      <c r="AK1425" t="s">
        <v>268</v>
      </c>
      <c r="AL1425" t="s">
        <v>268</v>
      </c>
      <c r="AM1425" t="s">
        <v>355</v>
      </c>
      <c r="AN1425" t="s">
        <v>268</v>
      </c>
      <c r="AO1425" t="s">
        <v>268</v>
      </c>
      <c r="AP1425" t="s">
        <v>268</v>
      </c>
      <c r="AQ1425" t="s">
        <v>268</v>
      </c>
      <c r="AR1425" t="s">
        <v>268</v>
      </c>
      <c r="AS1425" t="s">
        <v>268</v>
      </c>
      <c r="AT1425" t="s">
        <v>268</v>
      </c>
      <c r="AU1425" t="s">
        <v>268</v>
      </c>
      <c r="AV1425" t="s">
        <v>268</v>
      </c>
      <c r="AW1425" t="s">
        <v>268</v>
      </c>
      <c r="AX1425" t="s">
        <v>268</v>
      </c>
      <c r="AY1425" t="s">
        <v>268</v>
      </c>
      <c r="AZ1425" t="s">
        <v>268</v>
      </c>
      <c r="BA1425" t="s">
        <v>268</v>
      </c>
      <c r="BB1425" t="s">
        <v>268</v>
      </c>
      <c r="BC1425" t="s">
        <v>268</v>
      </c>
      <c r="BD1425" t="s">
        <v>268</v>
      </c>
      <c r="BE1425" t="s">
        <v>268</v>
      </c>
      <c r="BF1425" t="s">
        <v>268</v>
      </c>
      <c r="BG1425" t="s">
        <v>268</v>
      </c>
      <c r="BH1425" t="s">
        <v>268</v>
      </c>
      <c r="BI1425" t="s">
        <v>268</v>
      </c>
      <c r="BJ1425" t="s">
        <v>268</v>
      </c>
      <c r="BK1425" t="s">
        <v>268</v>
      </c>
      <c r="BL1425" t="s">
        <v>268</v>
      </c>
      <c r="BM1425" t="s">
        <v>268</v>
      </c>
      <c r="BN1425" t="s">
        <v>268</v>
      </c>
      <c r="BO1425" t="s">
        <v>268</v>
      </c>
      <c r="BP1425" t="s">
        <v>268</v>
      </c>
      <c r="BQ1425" t="s">
        <v>268</v>
      </c>
      <c r="BR1425" t="s">
        <v>268</v>
      </c>
      <c r="BS1425" t="s">
        <v>268</v>
      </c>
      <c r="BT1425" t="s">
        <v>268</v>
      </c>
      <c r="BU1425" t="s">
        <v>268</v>
      </c>
      <c r="BV1425" t="s">
        <v>268</v>
      </c>
      <c r="BW1425" t="s">
        <v>268</v>
      </c>
      <c r="BX1425" t="s">
        <v>268</v>
      </c>
      <c r="BY1425">
        <v>171.6</v>
      </c>
      <c r="BZ1425">
        <v>171.6</v>
      </c>
      <c r="CA1425" t="s">
        <v>142</v>
      </c>
      <c r="CB1425" s="356">
        <v>122</v>
      </c>
      <c r="CC1425" t="s">
        <v>876</v>
      </c>
      <c r="CD1425" t="s">
        <v>268</v>
      </c>
      <c r="CE1425" t="s">
        <v>268</v>
      </c>
      <c r="CF1425" s="356">
        <v>5</v>
      </c>
      <c r="CG1425" t="s">
        <v>268</v>
      </c>
      <c r="CH1425" t="s">
        <v>268</v>
      </c>
      <c r="CI1425" t="s">
        <v>268</v>
      </c>
      <c r="CJ1425" t="s">
        <v>268</v>
      </c>
      <c r="CK1425" t="s">
        <v>268</v>
      </c>
      <c r="CL1425" t="s">
        <v>10771</v>
      </c>
      <c r="CM1425" t="s">
        <v>11224</v>
      </c>
      <c r="CN1425">
        <v>235.27</v>
      </c>
      <c r="CO1425" t="s">
        <v>268</v>
      </c>
      <c r="CP1425">
        <v>235.27</v>
      </c>
      <c r="CQ1425">
        <v>365</v>
      </c>
      <c r="CR1425" t="s">
        <v>878</v>
      </c>
      <c r="CS1425" t="s">
        <v>11225</v>
      </c>
      <c r="CT1425" t="s">
        <v>11226</v>
      </c>
      <c r="CU1425" t="s">
        <v>11227</v>
      </c>
      <c r="CV1425" t="s">
        <v>268</v>
      </c>
      <c r="CW1425" t="s">
        <v>268</v>
      </c>
      <c r="CX1425" t="s">
        <v>268</v>
      </c>
      <c r="CY1425" t="s">
        <v>268</v>
      </c>
      <c r="CZ1425" t="s">
        <v>268</v>
      </c>
      <c r="DA1425" t="s">
        <v>268</v>
      </c>
      <c r="DB1425" s="429">
        <f t="shared" si="292"/>
        <v>0</v>
      </c>
      <c r="DC1425" s="284">
        <f t="shared" si="293"/>
        <v>0</v>
      </c>
      <c r="DD1425" s="284">
        <f t="shared" si="294"/>
        <v>0</v>
      </c>
      <c r="DE1425" s="284">
        <f t="shared" si="295"/>
        <v>0</v>
      </c>
      <c r="DF1425" s="295">
        <f t="shared" si="296"/>
        <v>171.6</v>
      </c>
      <c r="DG1425" s="284">
        <f t="shared" si="297"/>
        <v>0</v>
      </c>
      <c r="DH1425" s="284">
        <f t="shared" si="298"/>
        <v>0</v>
      </c>
      <c r="DI1425" s="284">
        <f t="shared" si="299"/>
        <v>0</v>
      </c>
      <c r="DJ1425" s="284">
        <f t="shared" si="300"/>
        <v>0</v>
      </c>
      <c r="DK1425" s="295">
        <f t="shared" si="301"/>
        <v>1</v>
      </c>
      <c r="DL1425" s="297">
        <f t="shared" si="302"/>
        <v>5</v>
      </c>
      <c r="DM1425" s="430">
        <f>IFERROR(IF(CA1425="D",IF(DL1425="A dispo.",DF1425*VLOOKUP('DATI INPUT'!$F$27,TARIFFE_UD,4,FALSE),DF1425*VLOOKUP(DL1425,TARIFFE_UD,4,FALSE)),DF1425*VLOOKUP(CB1425-100,TARIFFE_UND,4,FALSE)),0)</f>
        <v>124.88937722026974</v>
      </c>
      <c r="DN1425" s="430">
        <f>IFERROR(IF(CA1425="D",IF(DL1425="A dispo.",DK1425*VLOOKUP('DATI INPUT'!$F$27,TARIFFE_UD,5,FALSE),DK1425*VLOOKUP(DL1425,TARIFFE_UD,5,FALSE)),DK1425*VLOOKUP(CB1425-100,TARIFFE_UND,5,FALSE)),0)</f>
        <v>110.3761082872026</v>
      </c>
      <c r="DO1425" s="431">
        <f t="shared" si="303"/>
        <v>-4.514492527675884E-3</v>
      </c>
      <c r="DP1425" s="299">
        <f>IFERROR(IF(CA1425="D",IF(DL1425="A dispo.",DF1425*VLOOKUP('DATI INPUT'!$F$27,TARIFFE_UD,2,FALSE),DF1425*VLOOKUP(DL1425,TARIFFE_UD,2,FALSE)),DF1425*VLOOKUP(CB1425-100,TARIFFE_UND,2,FALSE)),0)</f>
        <v>156.03182745797514</v>
      </c>
      <c r="DQ1425" s="299">
        <f>IFERROR(IF(CA1425="D",IF(DL1425="A dispo.",DK1425*VLOOKUP('DATI INPUT'!$F$27,TARIFFE_UD,3,FALSE),DK1425*VLOOKUP(DL1425,TARIFFE_UD,3,FALSE)),DK1425*VLOOKUP(CB1425-100,TARIFFE_UND,3,FALSE)),0)</f>
        <v>98.863176602133862</v>
      </c>
      <c r="DR1425" s="299">
        <f t="shared" si="304"/>
        <v>254.89500406010899</v>
      </c>
    </row>
    <row r="1426" spans="1:122" x14ac:dyDescent="0.25">
      <c r="A1426" t="s">
        <v>10772</v>
      </c>
      <c r="B1426" t="s">
        <v>10764</v>
      </c>
      <c r="C1426" t="s">
        <v>10773</v>
      </c>
      <c r="D1426" t="s">
        <v>10766</v>
      </c>
      <c r="E1426" t="s">
        <v>268</v>
      </c>
      <c r="F1426" t="s">
        <v>156</v>
      </c>
      <c r="G1426" t="s">
        <v>10767</v>
      </c>
      <c r="H1426" t="s">
        <v>10768</v>
      </c>
      <c r="I1426" t="s">
        <v>318</v>
      </c>
      <c r="J1426" t="s">
        <v>274</v>
      </c>
      <c r="K1426" t="s">
        <v>10769</v>
      </c>
      <c r="L1426" t="s">
        <v>418</v>
      </c>
      <c r="M1426" t="s">
        <v>10770</v>
      </c>
      <c r="N1426" t="s">
        <v>984</v>
      </c>
      <c r="O1426" t="s">
        <v>873</v>
      </c>
      <c r="P1426" t="s">
        <v>10367</v>
      </c>
      <c r="Q1426" t="s">
        <v>304</v>
      </c>
      <c r="R1426" t="s">
        <v>268</v>
      </c>
      <c r="S1426" t="s">
        <v>268</v>
      </c>
      <c r="T1426" t="s">
        <v>268</v>
      </c>
      <c r="U1426" t="s">
        <v>268</v>
      </c>
      <c r="V1426" t="s">
        <v>268</v>
      </c>
      <c r="W1426" t="s">
        <v>10368</v>
      </c>
      <c r="X1426" t="s">
        <v>10367</v>
      </c>
      <c r="Y1426" t="s">
        <v>279</v>
      </c>
      <c r="Z1426" t="s">
        <v>268</v>
      </c>
      <c r="AA1426" t="s">
        <v>268</v>
      </c>
      <c r="AB1426" t="s">
        <v>268</v>
      </c>
      <c r="AC1426" t="s">
        <v>268</v>
      </c>
      <c r="AD1426" t="s">
        <v>268</v>
      </c>
      <c r="AE1426" t="s">
        <v>287</v>
      </c>
      <c r="AF1426" t="s">
        <v>1811</v>
      </c>
      <c r="AG1426" t="s">
        <v>875</v>
      </c>
      <c r="AH1426" t="s">
        <v>2154</v>
      </c>
      <c r="AI1426" t="s">
        <v>977</v>
      </c>
      <c r="AJ1426" t="s">
        <v>268</v>
      </c>
      <c r="AK1426" t="s">
        <v>268</v>
      </c>
      <c r="AL1426" t="s">
        <v>268</v>
      </c>
      <c r="AM1426" t="s">
        <v>355</v>
      </c>
      <c r="AN1426" t="s">
        <v>268</v>
      </c>
      <c r="AO1426" t="s">
        <v>268</v>
      </c>
      <c r="AP1426" t="s">
        <v>268</v>
      </c>
      <c r="AQ1426" t="s">
        <v>268</v>
      </c>
      <c r="AR1426" t="s">
        <v>268</v>
      </c>
      <c r="AS1426" t="s">
        <v>268</v>
      </c>
      <c r="AT1426" t="s">
        <v>268</v>
      </c>
      <c r="AU1426" t="s">
        <v>268</v>
      </c>
      <c r="AV1426" t="s">
        <v>268</v>
      </c>
      <c r="AW1426" t="s">
        <v>268</v>
      </c>
      <c r="AX1426" t="s">
        <v>268</v>
      </c>
      <c r="AY1426" t="s">
        <v>268</v>
      </c>
      <c r="AZ1426" t="s">
        <v>268</v>
      </c>
      <c r="BA1426" t="s">
        <v>268</v>
      </c>
      <c r="BB1426" t="s">
        <v>268</v>
      </c>
      <c r="BC1426" t="s">
        <v>268</v>
      </c>
      <c r="BD1426" t="s">
        <v>268</v>
      </c>
      <c r="BE1426" t="s">
        <v>268</v>
      </c>
      <c r="BF1426" t="s">
        <v>268</v>
      </c>
      <c r="BG1426" t="s">
        <v>268</v>
      </c>
      <c r="BH1426" t="s">
        <v>268</v>
      </c>
      <c r="BI1426" t="s">
        <v>268</v>
      </c>
      <c r="BJ1426" t="s">
        <v>268</v>
      </c>
      <c r="BK1426" t="s">
        <v>268</v>
      </c>
      <c r="BL1426" t="s">
        <v>268</v>
      </c>
      <c r="BM1426" t="s">
        <v>268</v>
      </c>
      <c r="BN1426" t="s">
        <v>268</v>
      </c>
      <c r="BO1426" t="s">
        <v>268</v>
      </c>
      <c r="BP1426" t="s">
        <v>268</v>
      </c>
      <c r="BQ1426" t="s">
        <v>268</v>
      </c>
      <c r="BR1426" t="s">
        <v>268</v>
      </c>
      <c r="BS1426" t="s">
        <v>268</v>
      </c>
      <c r="BT1426" t="s">
        <v>268</v>
      </c>
      <c r="BU1426" t="s">
        <v>268</v>
      </c>
      <c r="BV1426" t="s">
        <v>268</v>
      </c>
      <c r="BW1426" t="s">
        <v>268</v>
      </c>
      <c r="BX1426" t="s">
        <v>268</v>
      </c>
      <c r="BY1426">
        <v>38</v>
      </c>
      <c r="BZ1426">
        <v>38</v>
      </c>
      <c r="CA1426" t="s">
        <v>142</v>
      </c>
      <c r="CB1426" s="356">
        <v>123</v>
      </c>
      <c r="CC1426" t="s">
        <v>1817</v>
      </c>
      <c r="CD1426" t="s">
        <v>268</v>
      </c>
      <c r="CE1426" t="s">
        <v>268</v>
      </c>
      <c r="CF1426" s="356">
        <v>5</v>
      </c>
      <c r="CG1426" t="s">
        <v>268</v>
      </c>
      <c r="CH1426" t="s">
        <v>268</v>
      </c>
      <c r="CI1426" t="s">
        <v>268</v>
      </c>
      <c r="CJ1426" t="s">
        <v>268</v>
      </c>
      <c r="CK1426" t="s">
        <v>268</v>
      </c>
      <c r="CL1426" t="s">
        <v>10771</v>
      </c>
      <c r="CM1426" t="s">
        <v>11224</v>
      </c>
      <c r="CN1426">
        <v>27.66</v>
      </c>
      <c r="CO1426" t="s">
        <v>268</v>
      </c>
      <c r="CP1426">
        <v>27.66</v>
      </c>
      <c r="CQ1426">
        <v>365</v>
      </c>
      <c r="CR1426" t="s">
        <v>878</v>
      </c>
      <c r="CS1426" t="s">
        <v>11225</v>
      </c>
      <c r="CT1426" t="s">
        <v>11226</v>
      </c>
      <c r="CU1426" t="s">
        <v>11227</v>
      </c>
      <c r="CV1426" t="s">
        <v>268</v>
      </c>
      <c r="CW1426" t="s">
        <v>268</v>
      </c>
      <c r="CX1426" t="s">
        <v>268</v>
      </c>
      <c r="CY1426" t="s">
        <v>268</v>
      </c>
      <c r="CZ1426" t="s">
        <v>268</v>
      </c>
      <c r="DA1426" t="s">
        <v>268</v>
      </c>
      <c r="DB1426" s="429">
        <f t="shared" si="292"/>
        <v>0</v>
      </c>
      <c r="DC1426" s="284">
        <f t="shared" si="293"/>
        <v>0</v>
      </c>
      <c r="DD1426" s="284">
        <f t="shared" si="294"/>
        <v>0</v>
      </c>
      <c r="DE1426" s="284">
        <f t="shared" si="295"/>
        <v>0</v>
      </c>
      <c r="DF1426" s="295">
        <f t="shared" si="296"/>
        <v>38</v>
      </c>
      <c r="DG1426" s="284">
        <f t="shared" si="297"/>
        <v>1</v>
      </c>
      <c r="DH1426" s="284">
        <f t="shared" si="298"/>
        <v>0</v>
      </c>
      <c r="DI1426" s="284">
        <f t="shared" si="299"/>
        <v>0</v>
      </c>
      <c r="DJ1426" s="284">
        <f t="shared" si="300"/>
        <v>0</v>
      </c>
      <c r="DK1426" s="295">
        <f t="shared" si="301"/>
        <v>0</v>
      </c>
      <c r="DL1426" s="297">
        <f t="shared" si="302"/>
        <v>5</v>
      </c>
      <c r="DM1426" s="430">
        <f>IFERROR(IF(CA1426="D",IF(DL1426="A dispo.",DF1426*VLOOKUP('DATI INPUT'!$F$27,TARIFFE_UD,4,FALSE),DF1426*VLOOKUP(DL1426,TARIFFE_UD,4,FALSE)),DF1426*VLOOKUP(CB1426-100,TARIFFE_UND,4,FALSE)),0)</f>
        <v>27.656155794698428</v>
      </c>
      <c r="DN1426" s="430">
        <f>IFERROR(IF(CA1426="D",IF(DL1426="A dispo.",DK1426*VLOOKUP('DATI INPUT'!$F$27,TARIFFE_UD,5,FALSE),DK1426*VLOOKUP(DL1426,TARIFFE_UD,5,FALSE)),DK1426*VLOOKUP(CB1426-100,TARIFFE_UND,5,FALSE)),0)</f>
        <v>0</v>
      </c>
      <c r="DO1426" s="431">
        <f t="shared" si="303"/>
        <v>-3.8442053015721456E-3</v>
      </c>
      <c r="DP1426" s="299">
        <f>IFERROR(IF(CA1426="D",IF(DL1426="A dispo.",DF1426*VLOOKUP('DATI INPUT'!$F$27,TARIFFE_UD,2,FALSE),DF1426*VLOOKUP(DL1426,TARIFFE_UD,2,FALSE)),DF1426*VLOOKUP(CB1426-100,TARIFFE_UND,2,FALSE)),0)</f>
        <v>34.552502583933887</v>
      </c>
      <c r="DQ1426" s="299">
        <f>IFERROR(IF(CA1426="D",IF(DL1426="A dispo.",DK1426*VLOOKUP('DATI INPUT'!$F$27,TARIFFE_UD,3,FALSE),DK1426*VLOOKUP(DL1426,TARIFFE_UD,3,FALSE)),DK1426*VLOOKUP(CB1426-100,TARIFFE_UND,3,FALSE)),0)</f>
        <v>0</v>
      </c>
      <c r="DR1426" s="299">
        <f t="shared" si="304"/>
        <v>34.552502583933887</v>
      </c>
    </row>
    <row r="1427" spans="1:122" x14ac:dyDescent="0.25">
      <c r="A1427" t="s">
        <v>10774</v>
      </c>
      <c r="B1427" t="s">
        <v>10775</v>
      </c>
      <c r="C1427" t="s">
        <v>10776</v>
      </c>
      <c r="D1427" t="s">
        <v>10777</v>
      </c>
      <c r="E1427" t="s">
        <v>268</v>
      </c>
      <c r="F1427" t="s">
        <v>156</v>
      </c>
      <c r="G1427" t="s">
        <v>10778</v>
      </c>
      <c r="H1427" t="s">
        <v>10039</v>
      </c>
      <c r="I1427" t="s">
        <v>10779</v>
      </c>
      <c r="J1427" t="s">
        <v>274</v>
      </c>
      <c r="K1427" t="s">
        <v>10780</v>
      </c>
      <c r="L1427" t="s">
        <v>152</v>
      </c>
      <c r="M1427" t="s">
        <v>10781</v>
      </c>
      <c r="N1427" t="s">
        <v>10782</v>
      </c>
      <c r="O1427" t="s">
        <v>1258</v>
      </c>
      <c r="P1427" t="s">
        <v>10783</v>
      </c>
      <c r="Q1427" t="s">
        <v>8546</v>
      </c>
      <c r="R1427" t="s">
        <v>153</v>
      </c>
      <c r="S1427" t="s">
        <v>268</v>
      </c>
      <c r="T1427" t="s">
        <v>268</v>
      </c>
      <c r="U1427" t="s">
        <v>268</v>
      </c>
      <c r="V1427" t="s">
        <v>268</v>
      </c>
      <c r="W1427" t="s">
        <v>3637</v>
      </c>
      <c r="X1427" t="s">
        <v>1298</v>
      </c>
      <c r="Y1427" t="s">
        <v>282</v>
      </c>
      <c r="Z1427" t="s">
        <v>268</v>
      </c>
      <c r="AA1427" t="s">
        <v>268</v>
      </c>
      <c r="AB1427" t="s">
        <v>268</v>
      </c>
      <c r="AC1427" t="s">
        <v>268</v>
      </c>
      <c r="AD1427" t="s">
        <v>268</v>
      </c>
      <c r="AE1427" t="s">
        <v>287</v>
      </c>
      <c r="AF1427" t="s">
        <v>1811</v>
      </c>
      <c r="AG1427" t="s">
        <v>875</v>
      </c>
      <c r="AH1427" t="s">
        <v>2529</v>
      </c>
      <c r="AI1427" t="s">
        <v>909</v>
      </c>
      <c r="AJ1427" t="s">
        <v>268</v>
      </c>
      <c r="AK1427" t="s">
        <v>377</v>
      </c>
      <c r="AL1427" t="s">
        <v>268</v>
      </c>
      <c r="AM1427" t="s">
        <v>268</v>
      </c>
      <c r="AN1427" t="s">
        <v>268</v>
      </c>
      <c r="AO1427" t="s">
        <v>268</v>
      </c>
      <c r="AP1427" t="s">
        <v>268</v>
      </c>
      <c r="AQ1427" t="s">
        <v>268</v>
      </c>
      <c r="AR1427" t="s">
        <v>268</v>
      </c>
      <c r="AS1427" t="s">
        <v>268</v>
      </c>
      <c r="AT1427" t="s">
        <v>268</v>
      </c>
      <c r="AU1427" t="s">
        <v>268</v>
      </c>
      <c r="AV1427" t="s">
        <v>268</v>
      </c>
      <c r="AW1427" t="s">
        <v>268</v>
      </c>
      <c r="AX1427" t="s">
        <v>268</v>
      </c>
      <c r="AY1427" t="s">
        <v>268</v>
      </c>
      <c r="AZ1427" t="s">
        <v>268</v>
      </c>
      <c r="BA1427" t="s">
        <v>268</v>
      </c>
      <c r="BB1427" t="s">
        <v>268</v>
      </c>
      <c r="BC1427" t="s">
        <v>268</v>
      </c>
      <c r="BD1427" t="s">
        <v>268</v>
      </c>
      <c r="BE1427" t="s">
        <v>268</v>
      </c>
      <c r="BF1427" t="s">
        <v>268</v>
      </c>
      <c r="BG1427" t="s">
        <v>268</v>
      </c>
      <c r="BH1427" t="s">
        <v>268</v>
      </c>
      <c r="BI1427" t="s">
        <v>268</v>
      </c>
      <c r="BJ1427" t="s">
        <v>268</v>
      </c>
      <c r="BK1427" t="s">
        <v>268</v>
      </c>
      <c r="BL1427" t="s">
        <v>268</v>
      </c>
      <c r="BM1427" t="s">
        <v>268</v>
      </c>
      <c r="BN1427" t="s">
        <v>268</v>
      </c>
      <c r="BO1427" t="s">
        <v>268</v>
      </c>
      <c r="BP1427" t="s">
        <v>268</v>
      </c>
      <c r="BQ1427" t="s">
        <v>268</v>
      </c>
      <c r="BR1427" t="s">
        <v>268</v>
      </c>
      <c r="BS1427" t="s">
        <v>268</v>
      </c>
      <c r="BT1427" t="s">
        <v>268</v>
      </c>
      <c r="BU1427" t="s">
        <v>268</v>
      </c>
      <c r="BV1427" t="s">
        <v>268</v>
      </c>
      <c r="BW1427" t="s">
        <v>268</v>
      </c>
      <c r="BX1427" t="s">
        <v>268</v>
      </c>
      <c r="BY1427">
        <v>50.46</v>
      </c>
      <c r="BZ1427">
        <v>50.46</v>
      </c>
      <c r="CA1427" t="s">
        <v>142</v>
      </c>
      <c r="CB1427" s="356">
        <v>122</v>
      </c>
      <c r="CC1427" t="s">
        <v>876</v>
      </c>
      <c r="CD1427" t="s">
        <v>268</v>
      </c>
      <c r="CE1427" t="s">
        <v>268</v>
      </c>
      <c r="CF1427" t="s">
        <v>268</v>
      </c>
      <c r="CG1427" t="s">
        <v>268</v>
      </c>
      <c r="CH1427" t="s">
        <v>268</v>
      </c>
      <c r="CI1427" t="s">
        <v>268</v>
      </c>
      <c r="CJ1427" t="s">
        <v>268</v>
      </c>
      <c r="CK1427" t="s">
        <v>268</v>
      </c>
      <c r="CL1427" t="s">
        <v>10784</v>
      </c>
      <c r="CM1427" t="s">
        <v>11224</v>
      </c>
      <c r="CN1427">
        <v>99.39</v>
      </c>
      <c r="CO1427" t="s">
        <v>268</v>
      </c>
      <c r="CP1427">
        <v>99.39</v>
      </c>
      <c r="CQ1427">
        <v>365</v>
      </c>
      <c r="CR1427" t="s">
        <v>878</v>
      </c>
      <c r="CS1427" t="s">
        <v>11225</v>
      </c>
      <c r="CT1427" t="s">
        <v>11226</v>
      </c>
      <c r="CU1427" t="s">
        <v>11227</v>
      </c>
      <c r="CV1427" t="s">
        <v>268</v>
      </c>
      <c r="CW1427" t="s">
        <v>268</v>
      </c>
      <c r="CX1427" t="s">
        <v>268</v>
      </c>
      <c r="CY1427" t="s">
        <v>268</v>
      </c>
      <c r="CZ1427" t="s">
        <v>268</v>
      </c>
      <c r="DA1427" t="s">
        <v>268</v>
      </c>
      <c r="DB1427" s="429">
        <f t="shared" si="292"/>
        <v>0</v>
      </c>
      <c r="DC1427" s="284">
        <f t="shared" si="293"/>
        <v>0</v>
      </c>
      <c r="DD1427" s="284">
        <f t="shared" si="294"/>
        <v>0</v>
      </c>
      <c r="DE1427" s="284">
        <f t="shared" si="295"/>
        <v>0</v>
      </c>
      <c r="DF1427" s="295">
        <f t="shared" si="296"/>
        <v>50.46</v>
      </c>
      <c r="DG1427" s="284">
        <f t="shared" si="297"/>
        <v>0</v>
      </c>
      <c r="DH1427" s="284">
        <f t="shared" si="298"/>
        <v>0</v>
      </c>
      <c r="DI1427" s="284">
        <f t="shared" si="299"/>
        <v>0</v>
      </c>
      <c r="DJ1427" s="284">
        <f t="shared" si="300"/>
        <v>0</v>
      </c>
      <c r="DK1427" s="295">
        <f t="shared" si="301"/>
        <v>1</v>
      </c>
      <c r="DL1427" s="297" t="str">
        <f t="shared" si="302"/>
        <v>A dispo.</v>
      </c>
      <c r="DM1427" s="430">
        <f>IFERROR(IF(CA1427="D",IF(DL1427="A dispo.",DF1427*VLOOKUP('DATI INPUT'!$F$27,TARIFFE_UD,4,FALSE),DF1427*VLOOKUP(DL1427,TARIFFE_UD,4,FALSE)),DF1427*VLOOKUP(CB1427-100,TARIFFE_UND,4,FALSE)),0)</f>
        <v>31.985823240927868</v>
      </c>
      <c r="DN1427" s="430">
        <f>IFERROR(IF(CA1427="D",IF(DL1427="A dispo.",DK1427*VLOOKUP('DATI INPUT'!$F$27,TARIFFE_UD,5,FALSE),DK1427*VLOOKUP(DL1427,TARIFFE_UD,5,FALSE)),DK1427*VLOOKUP(CB1427-100,TARIFFE_UND,5,FALSE)),0)</f>
        <v>67.397800635548478</v>
      </c>
      <c r="DO1427" s="431">
        <f t="shared" si="303"/>
        <v>-6.3761235236512448E-3</v>
      </c>
      <c r="DP1427" s="299">
        <f>IFERROR(IF(CA1427="D",IF(DL1427="A dispo.",DF1427*VLOOKUP('DATI INPUT'!$F$27,TARIFFE_UD,2,FALSE),DF1427*VLOOKUP(DL1427,TARIFFE_UD,2,FALSE)),DF1427*VLOOKUP(CB1427-100,TARIFFE_UND,2,FALSE)),0)</f>
        <v>39.961817122583362</v>
      </c>
      <c r="DQ1427" s="299">
        <f>IFERROR(IF(CA1427="D",IF(DL1427="A dispo.",DK1427*VLOOKUP('DATI INPUT'!$F$27,TARIFFE_UD,3,FALSE),DK1427*VLOOKUP(DL1427,TARIFFE_UD,3,FALSE)),DK1427*VLOOKUP(CB1427-100,TARIFFE_UND,3,FALSE)),0)</f>
        <v>60.367780403072892</v>
      </c>
      <c r="DR1427" s="299">
        <f t="shared" si="304"/>
        <v>100.32959752565625</v>
      </c>
    </row>
    <row r="1428" spans="1:122" x14ac:dyDescent="0.25">
      <c r="A1428" t="s">
        <v>10785</v>
      </c>
      <c r="B1428" t="s">
        <v>10786</v>
      </c>
      <c r="C1428" t="s">
        <v>10787</v>
      </c>
      <c r="D1428" t="s">
        <v>10788</v>
      </c>
      <c r="E1428" t="s">
        <v>268</v>
      </c>
      <c r="F1428" t="s">
        <v>156</v>
      </c>
      <c r="G1428" t="s">
        <v>10789</v>
      </c>
      <c r="H1428" t="s">
        <v>1162</v>
      </c>
      <c r="I1428" t="s">
        <v>4703</v>
      </c>
      <c r="J1428" t="s">
        <v>156</v>
      </c>
      <c r="K1428" t="s">
        <v>10790</v>
      </c>
      <c r="L1428" t="s">
        <v>984</v>
      </c>
      <c r="M1428" t="s">
        <v>10791</v>
      </c>
      <c r="N1428" t="s">
        <v>6864</v>
      </c>
      <c r="O1428" t="s">
        <v>1258</v>
      </c>
      <c r="P1428" t="s">
        <v>10792</v>
      </c>
      <c r="Q1428" t="s">
        <v>10793</v>
      </c>
      <c r="R1428" t="s">
        <v>10794</v>
      </c>
      <c r="S1428" t="s">
        <v>268</v>
      </c>
      <c r="T1428" t="s">
        <v>268</v>
      </c>
      <c r="U1428" t="s">
        <v>268</v>
      </c>
      <c r="V1428" t="s">
        <v>268</v>
      </c>
      <c r="W1428" t="s">
        <v>6875</v>
      </c>
      <c r="X1428" t="s">
        <v>3754</v>
      </c>
      <c r="Y1428" t="s">
        <v>269</v>
      </c>
      <c r="Z1428" t="s">
        <v>268</v>
      </c>
      <c r="AA1428" t="s">
        <v>268</v>
      </c>
      <c r="AB1428" t="s">
        <v>268</v>
      </c>
      <c r="AC1428" t="s">
        <v>268</v>
      </c>
      <c r="AD1428" t="s">
        <v>268</v>
      </c>
      <c r="AE1428" t="s">
        <v>287</v>
      </c>
      <c r="AF1428" t="s">
        <v>1811</v>
      </c>
      <c r="AG1428" t="s">
        <v>875</v>
      </c>
      <c r="AH1428" t="s">
        <v>2047</v>
      </c>
      <c r="AI1428" t="s">
        <v>778</v>
      </c>
      <c r="AJ1428" t="s">
        <v>268</v>
      </c>
      <c r="AK1428" t="s">
        <v>354</v>
      </c>
      <c r="AL1428" t="s">
        <v>268</v>
      </c>
      <c r="AM1428" t="s">
        <v>288</v>
      </c>
      <c r="AN1428" t="s">
        <v>287</v>
      </c>
      <c r="AO1428" t="s">
        <v>1811</v>
      </c>
      <c r="AP1428" t="s">
        <v>875</v>
      </c>
      <c r="AQ1428" t="s">
        <v>2047</v>
      </c>
      <c r="AR1428" t="s">
        <v>778</v>
      </c>
      <c r="AS1428" t="s">
        <v>268</v>
      </c>
      <c r="AT1428" t="s">
        <v>395</v>
      </c>
      <c r="AU1428" t="s">
        <v>268</v>
      </c>
      <c r="AV1428" t="s">
        <v>288</v>
      </c>
      <c r="AW1428" t="s">
        <v>268</v>
      </c>
      <c r="AX1428" t="s">
        <v>268</v>
      </c>
      <c r="AY1428" t="s">
        <v>268</v>
      </c>
      <c r="AZ1428" t="s">
        <v>268</v>
      </c>
      <c r="BA1428" t="s">
        <v>268</v>
      </c>
      <c r="BB1428" t="s">
        <v>268</v>
      </c>
      <c r="BC1428" t="s">
        <v>268</v>
      </c>
      <c r="BD1428" t="s">
        <v>268</v>
      </c>
      <c r="BE1428" t="s">
        <v>268</v>
      </c>
      <c r="BF1428" t="s">
        <v>268</v>
      </c>
      <c r="BG1428" t="s">
        <v>268</v>
      </c>
      <c r="BH1428" t="s">
        <v>268</v>
      </c>
      <c r="BI1428" t="s">
        <v>268</v>
      </c>
      <c r="BJ1428" t="s">
        <v>268</v>
      </c>
      <c r="BK1428" t="s">
        <v>268</v>
      </c>
      <c r="BL1428" t="s">
        <v>268</v>
      </c>
      <c r="BM1428" t="s">
        <v>268</v>
      </c>
      <c r="BN1428" t="s">
        <v>268</v>
      </c>
      <c r="BO1428" t="s">
        <v>268</v>
      </c>
      <c r="BP1428" t="s">
        <v>268</v>
      </c>
      <c r="BQ1428" t="s">
        <v>268</v>
      </c>
      <c r="BR1428" t="s">
        <v>268</v>
      </c>
      <c r="BS1428" t="s">
        <v>268</v>
      </c>
      <c r="BT1428" t="s">
        <v>268</v>
      </c>
      <c r="BU1428" t="s">
        <v>268</v>
      </c>
      <c r="BV1428" t="s">
        <v>268</v>
      </c>
      <c r="BW1428" t="s">
        <v>268</v>
      </c>
      <c r="BX1428" t="s">
        <v>268</v>
      </c>
      <c r="BY1428">
        <v>61</v>
      </c>
      <c r="BZ1428">
        <v>61</v>
      </c>
      <c r="CA1428" t="s">
        <v>142</v>
      </c>
      <c r="CB1428" s="356">
        <v>122</v>
      </c>
      <c r="CC1428" t="s">
        <v>876</v>
      </c>
      <c r="CD1428" t="s">
        <v>268</v>
      </c>
      <c r="CE1428" t="s">
        <v>268</v>
      </c>
      <c r="CF1428" t="s">
        <v>268</v>
      </c>
      <c r="CG1428" t="s">
        <v>268</v>
      </c>
      <c r="CH1428" t="s">
        <v>268</v>
      </c>
      <c r="CI1428" t="s">
        <v>268</v>
      </c>
      <c r="CJ1428" t="s">
        <v>268</v>
      </c>
      <c r="CK1428" t="s">
        <v>268</v>
      </c>
      <c r="CL1428" t="s">
        <v>10795</v>
      </c>
      <c r="CM1428" t="s">
        <v>11224</v>
      </c>
      <c r="CN1428">
        <v>106.07</v>
      </c>
      <c r="CO1428" t="s">
        <v>268</v>
      </c>
      <c r="CP1428">
        <v>106.07</v>
      </c>
      <c r="CQ1428">
        <v>365</v>
      </c>
      <c r="CR1428" t="s">
        <v>878</v>
      </c>
      <c r="CS1428" t="s">
        <v>11225</v>
      </c>
      <c r="CT1428" t="s">
        <v>11226</v>
      </c>
      <c r="CU1428" t="s">
        <v>11227</v>
      </c>
      <c r="CV1428" t="s">
        <v>268</v>
      </c>
      <c r="CW1428" t="s">
        <v>268</v>
      </c>
      <c r="CX1428" t="s">
        <v>268</v>
      </c>
      <c r="CY1428" t="s">
        <v>268</v>
      </c>
      <c r="CZ1428" t="s">
        <v>268</v>
      </c>
      <c r="DA1428" t="s">
        <v>268</v>
      </c>
      <c r="DB1428" s="429">
        <f t="shared" si="292"/>
        <v>0</v>
      </c>
      <c r="DC1428" s="284">
        <f t="shared" si="293"/>
        <v>0</v>
      </c>
      <c r="DD1428" s="284">
        <f t="shared" si="294"/>
        <v>0</v>
      </c>
      <c r="DE1428" s="284">
        <f t="shared" si="295"/>
        <v>0</v>
      </c>
      <c r="DF1428" s="295">
        <f t="shared" si="296"/>
        <v>61</v>
      </c>
      <c r="DG1428" s="284">
        <f t="shared" si="297"/>
        <v>0</v>
      </c>
      <c r="DH1428" s="284">
        <f t="shared" si="298"/>
        <v>0</v>
      </c>
      <c r="DI1428" s="284">
        <f t="shared" si="299"/>
        <v>0</v>
      </c>
      <c r="DJ1428" s="284">
        <f t="shared" si="300"/>
        <v>0</v>
      </c>
      <c r="DK1428" s="295">
        <f t="shared" si="301"/>
        <v>1</v>
      </c>
      <c r="DL1428" s="297" t="str">
        <f t="shared" si="302"/>
        <v>A dispo.</v>
      </c>
      <c r="DM1428" s="430">
        <f>IFERROR(IF(CA1428="D",IF(DL1428="A dispo.",DF1428*VLOOKUP('DATI INPUT'!$F$27,TARIFFE_UD,4,FALSE),DF1428*VLOOKUP(DL1428,TARIFFE_UD,4,FALSE)),DF1428*VLOOKUP(CB1428-100,TARIFFE_UND,4,FALSE)),0)</f>
        <v>38.666968246068173</v>
      </c>
      <c r="DN1428" s="430">
        <f>IFERROR(IF(CA1428="D",IF(DL1428="A dispo.",DK1428*VLOOKUP('DATI INPUT'!$F$27,TARIFFE_UD,5,FALSE),DK1428*VLOOKUP(DL1428,TARIFFE_UD,5,FALSE)),DK1428*VLOOKUP(CB1428-100,TARIFFE_UND,5,FALSE)),0)</f>
        <v>67.397800635548478</v>
      </c>
      <c r="DO1428" s="431">
        <f t="shared" si="303"/>
        <v>-5.2311183833353425E-3</v>
      </c>
      <c r="DP1428" s="299">
        <f>IFERROR(IF(CA1428="D",IF(DL1428="A dispo.",DF1428*VLOOKUP('DATI INPUT'!$F$27,TARIFFE_UD,2,FALSE),DF1428*VLOOKUP(DL1428,TARIFFE_UD,2,FALSE)),DF1428*VLOOKUP(CB1428-100,TARIFFE_UND,2,FALSE)),0)</f>
        <v>48.308974325754761</v>
      </c>
      <c r="DQ1428" s="299">
        <f>IFERROR(IF(CA1428="D",IF(DL1428="A dispo.",DK1428*VLOOKUP('DATI INPUT'!$F$27,TARIFFE_UD,3,FALSE),DK1428*VLOOKUP(DL1428,TARIFFE_UD,3,FALSE)),DK1428*VLOOKUP(CB1428-100,TARIFFE_UND,3,FALSE)),0)</f>
        <v>60.367780403072892</v>
      </c>
      <c r="DR1428" s="299">
        <f t="shared" si="304"/>
        <v>108.67675472882766</v>
      </c>
    </row>
    <row r="1429" spans="1:122" x14ac:dyDescent="0.25">
      <c r="A1429" t="s">
        <v>10796</v>
      </c>
      <c r="B1429" t="s">
        <v>10797</v>
      </c>
      <c r="C1429" t="s">
        <v>10798</v>
      </c>
      <c r="D1429" t="s">
        <v>10799</v>
      </c>
      <c r="E1429" t="s">
        <v>268</v>
      </c>
      <c r="F1429" t="s">
        <v>156</v>
      </c>
      <c r="G1429" t="s">
        <v>10800</v>
      </c>
      <c r="H1429" t="s">
        <v>849</v>
      </c>
      <c r="I1429" t="s">
        <v>357</v>
      </c>
      <c r="J1429" t="s">
        <v>274</v>
      </c>
      <c r="K1429" t="s">
        <v>10801</v>
      </c>
      <c r="L1429" t="s">
        <v>960</v>
      </c>
      <c r="M1429" t="s">
        <v>10802</v>
      </c>
      <c r="N1429" t="s">
        <v>10803</v>
      </c>
      <c r="O1429" t="s">
        <v>10804</v>
      </c>
      <c r="P1429" t="s">
        <v>10805</v>
      </c>
      <c r="Q1429" t="s">
        <v>315</v>
      </c>
      <c r="R1429" t="s">
        <v>268</v>
      </c>
      <c r="S1429" t="s">
        <v>268</v>
      </c>
      <c r="T1429" t="s">
        <v>268</v>
      </c>
      <c r="U1429" t="s">
        <v>268</v>
      </c>
      <c r="V1429" t="s">
        <v>268</v>
      </c>
      <c r="W1429" t="s">
        <v>5318</v>
      </c>
      <c r="X1429" t="s">
        <v>1847</v>
      </c>
      <c r="Y1429" t="s">
        <v>1713</v>
      </c>
      <c r="Z1429" t="s">
        <v>268</v>
      </c>
      <c r="AA1429" t="s">
        <v>268</v>
      </c>
      <c r="AB1429" t="s">
        <v>268</v>
      </c>
      <c r="AC1429" t="s">
        <v>268</v>
      </c>
      <c r="AD1429" t="s">
        <v>268</v>
      </c>
      <c r="AE1429" t="s">
        <v>287</v>
      </c>
      <c r="AF1429" t="s">
        <v>1811</v>
      </c>
      <c r="AG1429" t="s">
        <v>875</v>
      </c>
      <c r="AH1429" t="s">
        <v>1848</v>
      </c>
      <c r="AI1429" t="s">
        <v>10535</v>
      </c>
      <c r="AJ1429" t="s">
        <v>268</v>
      </c>
      <c r="AK1429" t="s">
        <v>395</v>
      </c>
      <c r="AL1429" t="s">
        <v>268</v>
      </c>
      <c r="AM1429" t="s">
        <v>405</v>
      </c>
      <c r="AN1429" t="s">
        <v>268</v>
      </c>
      <c r="AO1429" t="s">
        <v>268</v>
      </c>
      <c r="AP1429" t="s">
        <v>268</v>
      </c>
      <c r="AQ1429" t="s">
        <v>268</v>
      </c>
      <c r="AR1429" t="s">
        <v>268</v>
      </c>
      <c r="AS1429" t="s">
        <v>268</v>
      </c>
      <c r="AT1429" t="s">
        <v>268</v>
      </c>
      <c r="AU1429" t="s">
        <v>268</v>
      </c>
      <c r="AV1429" t="s">
        <v>268</v>
      </c>
      <c r="AW1429" t="s">
        <v>268</v>
      </c>
      <c r="AX1429" t="s">
        <v>268</v>
      </c>
      <c r="AY1429" t="s">
        <v>268</v>
      </c>
      <c r="AZ1429" t="s">
        <v>268</v>
      </c>
      <c r="BA1429" t="s">
        <v>268</v>
      </c>
      <c r="BB1429" t="s">
        <v>268</v>
      </c>
      <c r="BC1429" t="s">
        <v>268</v>
      </c>
      <c r="BD1429" t="s">
        <v>268</v>
      </c>
      <c r="BE1429" t="s">
        <v>268</v>
      </c>
      <c r="BF1429" t="s">
        <v>268</v>
      </c>
      <c r="BG1429" t="s">
        <v>268</v>
      </c>
      <c r="BH1429" t="s">
        <v>268</v>
      </c>
      <c r="BI1429" t="s">
        <v>268</v>
      </c>
      <c r="BJ1429" t="s">
        <v>268</v>
      </c>
      <c r="BK1429" t="s">
        <v>268</v>
      </c>
      <c r="BL1429" t="s">
        <v>268</v>
      </c>
      <c r="BM1429" t="s">
        <v>268</v>
      </c>
      <c r="BN1429" t="s">
        <v>268</v>
      </c>
      <c r="BO1429" t="s">
        <v>268</v>
      </c>
      <c r="BP1429" t="s">
        <v>268</v>
      </c>
      <c r="BQ1429" t="s">
        <v>268</v>
      </c>
      <c r="BR1429" t="s">
        <v>268</v>
      </c>
      <c r="BS1429" t="s">
        <v>268</v>
      </c>
      <c r="BT1429" t="s">
        <v>268</v>
      </c>
      <c r="BU1429" t="s">
        <v>268</v>
      </c>
      <c r="BV1429" t="s">
        <v>268</v>
      </c>
      <c r="BW1429" t="s">
        <v>268</v>
      </c>
      <c r="BX1429" t="s">
        <v>268</v>
      </c>
      <c r="BY1429">
        <v>46</v>
      </c>
      <c r="BZ1429">
        <v>46</v>
      </c>
      <c r="CA1429" t="s">
        <v>142</v>
      </c>
      <c r="CB1429" s="356">
        <v>122</v>
      </c>
      <c r="CC1429" t="s">
        <v>876</v>
      </c>
      <c r="CD1429" t="s">
        <v>268</v>
      </c>
      <c r="CE1429" t="s">
        <v>268</v>
      </c>
      <c r="CF1429" t="s">
        <v>268</v>
      </c>
      <c r="CG1429" t="s">
        <v>268</v>
      </c>
      <c r="CH1429" t="s">
        <v>268</v>
      </c>
      <c r="CI1429" t="s">
        <v>268</v>
      </c>
      <c r="CJ1429" t="s">
        <v>268</v>
      </c>
      <c r="CK1429" t="s">
        <v>268</v>
      </c>
      <c r="CL1429" t="s">
        <v>10806</v>
      </c>
      <c r="CM1429" t="s">
        <v>11224</v>
      </c>
      <c r="CN1429">
        <v>96.56</v>
      </c>
      <c r="CO1429" t="s">
        <v>268</v>
      </c>
      <c r="CP1429">
        <v>96.56</v>
      </c>
      <c r="CQ1429">
        <v>365</v>
      </c>
      <c r="CR1429" t="s">
        <v>878</v>
      </c>
      <c r="CS1429" t="s">
        <v>11225</v>
      </c>
      <c r="CT1429" t="s">
        <v>11226</v>
      </c>
      <c r="CU1429" t="s">
        <v>11227</v>
      </c>
      <c r="CV1429" t="s">
        <v>268</v>
      </c>
      <c r="CW1429" t="s">
        <v>268</v>
      </c>
      <c r="CX1429" t="s">
        <v>268</v>
      </c>
      <c r="CY1429" t="s">
        <v>268</v>
      </c>
      <c r="CZ1429" t="s">
        <v>268</v>
      </c>
      <c r="DA1429" t="s">
        <v>268</v>
      </c>
      <c r="DB1429" s="429">
        <f t="shared" si="292"/>
        <v>0</v>
      </c>
      <c r="DC1429" s="284">
        <f t="shared" si="293"/>
        <v>0</v>
      </c>
      <c r="DD1429" s="284">
        <f t="shared" si="294"/>
        <v>0</v>
      </c>
      <c r="DE1429" s="284">
        <f t="shared" si="295"/>
        <v>0</v>
      </c>
      <c r="DF1429" s="295">
        <f t="shared" si="296"/>
        <v>46</v>
      </c>
      <c r="DG1429" s="284">
        <f t="shared" si="297"/>
        <v>0</v>
      </c>
      <c r="DH1429" s="284">
        <f t="shared" si="298"/>
        <v>0</v>
      </c>
      <c r="DI1429" s="284">
        <f t="shared" si="299"/>
        <v>0</v>
      </c>
      <c r="DJ1429" s="284">
        <f t="shared" si="300"/>
        <v>0</v>
      </c>
      <c r="DK1429" s="295">
        <f t="shared" si="301"/>
        <v>1</v>
      </c>
      <c r="DL1429" s="297" t="str">
        <f t="shared" si="302"/>
        <v>A dispo.</v>
      </c>
      <c r="DM1429" s="430">
        <f>IFERROR(IF(CA1429="D",IF(DL1429="A dispo.",DF1429*VLOOKUP('DATI INPUT'!$F$27,TARIFFE_UD,4,FALSE),DF1429*VLOOKUP(DL1429,TARIFFE_UD,4,FALSE)),DF1429*VLOOKUP(CB1429-100,TARIFFE_UND,4,FALSE)),0)</f>
        <v>29.158697365887473</v>
      </c>
      <c r="DN1429" s="430">
        <f>IFERROR(IF(CA1429="D",IF(DL1429="A dispo.",DK1429*VLOOKUP('DATI INPUT'!$F$27,TARIFFE_UD,5,FALSE),DK1429*VLOOKUP(DL1429,TARIFFE_UD,5,FALSE)),DK1429*VLOOKUP(CB1429-100,TARIFFE_UND,5,FALSE)),0)</f>
        <v>67.397800635548478</v>
      </c>
      <c r="DO1429" s="431">
        <f t="shared" si="303"/>
        <v>-3.501998564047426E-3</v>
      </c>
      <c r="DP1429" s="299">
        <f>IFERROR(IF(CA1429="D",IF(DL1429="A dispo.",DF1429*VLOOKUP('DATI INPUT'!$F$27,TARIFFE_UD,2,FALSE),DF1429*VLOOKUP(DL1429,TARIFFE_UD,2,FALSE)),DF1429*VLOOKUP(CB1429-100,TARIFFE_UND,2,FALSE)),0)</f>
        <v>36.429718344011782</v>
      </c>
      <c r="DQ1429" s="299">
        <f>IFERROR(IF(CA1429="D",IF(DL1429="A dispo.",DK1429*VLOOKUP('DATI INPUT'!$F$27,TARIFFE_UD,3,FALSE),DK1429*VLOOKUP(DL1429,TARIFFE_UD,3,FALSE)),DK1429*VLOOKUP(CB1429-100,TARIFFE_UND,3,FALSE)),0)</f>
        <v>60.367780403072892</v>
      </c>
      <c r="DR1429" s="299">
        <f t="shared" si="304"/>
        <v>96.797498747084674</v>
      </c>
    </row>
    <row r="1430" spans="1:122" x14ac:dyDescent="0.25">
      <c r="A1430" t="s">
        <v>10807</v>
      </c>
      <c r="B1430" t="s">
        <v>10808</v>
      </c>
      <c r="C1430" t="s">
        <v>10809</v>
      </c>
      <c r="D1430" t="s">
        <v>10810</v>
      </c>
      <c r="E1430" t="s">
        <v>268</v>
      </c>
      <c r="F1430" t="s">
        <v>156</v>
      </c>
      <c r="G1430" t="s">
        <v>10811</v>
      </c>
      <c r="H1430" t="s">
        <v>849</v>
      </c>
      <c r="I1430" t="s">
        <v>10812</v>
      </c>
      <c r="J1430" t="s">
        <v>274</v>
      </c>
      <c r="K1430" t="s">
        <v>5222</v>
      </c>
      <c r="L1430" t="s">
        <v>960</v>
      </c>
      <c r="M1430" t="s">
        <v>10813</v>
      </c>
      <c r="N1430" t="s">
        <v>10814</v>
      </c>
      <c r="O1430" t="s">
        <v>10815</v>
      </c>
      <c r="P1430" t="s">
        <v>10816</v>
      </c>
      <c r="Q1430" t="s">
        <v>343</v>
      </c>
      <c r="R1430" t="s">
        <v>268</v>
      </c>
      <c r="S1430" t="s">
        <v>268</v>
      </c>
      <c r="T1430" t="s">
        <v>268</v>
      </c>
      <c r="U1430" t="s">
        <v>268</v>
      </c>
      <c r="V1430" t="s">
        <v>268</v>
      </c>
      <c r="W1430" t="s">
        <v>5318</v>
      </c>
      <c r="X1430" t="s">
        <v>1847</v>
      </c>
      <c r="Y1430" t="s">
        <v>1713</v>
      </c>
      <c r="Z1430" t="s">
        <v>268</v>
      </c>
      <c r="AA1430" t="s">
        <v>268</v>
      </c>
      <c r="AB1430" t="s">
        <v>268</v>
      </c>
      <c r="AC1430" t="s">
        <v>268</v>
      </c>
      <c r="AD1430" t="s">
        <v>268</v>
      </c>
      <c r="AE1430" t="s">
        <v>287</v>
      </c>
      <c r="AF1430" t="s">
        <v>1811</v>
      </c>
      <c r="AG1430" t="s">
        <v>875</v>
      </c>
      <c r="AH1430" t="s">
        <v>1848</v>
      </c>
      <c r="AI1430" t="s">
        <v>10535</v>
      </c>
      <c r="AJ1430" t="s">
        <v>268</v>
      </c>
      <c r="AK1430" t="s">
        <v>381</v>
      </c>
      <c r="AL1430" t="s">
        <v>268</v>
      </c>
      <c r="AM1430" t="s">
        <v>405</v>
      </c>
      <c r="AN1430" t="s">
        <v>268</v>
      </c>
      <c r="AO1430" t="s">
        <v>268</v>
      </c>
      <c r="AP1430" t="s">
        <v>268</v>
      </c>
      <c r="AQ1430" t="s">
        <v>268</v>
      </c>
      <c r="AR1430" t="s">
        <v>268</v>
      </c>
      <c r="AS1430" t="s">
        <v>268</v>
      </c>
      <c r="AT1430" t="s">
        <v>268</v>
      </c>
      <c r="AU1430" t="s">
        <v>268</v>
      </c>
      <c r="AV1430" t="s">
        <v>268</v>
      </c>
      <c r="AW1430" t="s">
        <v>268</v>
      </c>
      <c r="AX1430" t="s">
        <v>268</v>
      </c>
      <c r="AY1430" t="s">
        <v>268</v>
      </c>
      <c r="AZ1430" t="s">
        <v>268</v>
      </c>
      <c r="BA1430" t="s">
        <v>268</v>
      </c>
      <c r="BB1430" t="s">
        <v>268</v>
      </c>
      <c r="BC1430" t="s">
        <v>268</v>
      </c>
      <c r="BD1430" t="s">
        <v>268</v>
      </c>
      <c r="BE1430" t="s">
        <v>268</v>
      </c>
      <c r="BF1430" t="s">
        <v>268</v>
      </c>
      <c r="BG1430" t="s">
        <v>268</v>
      </c>
      <c r="BH1430" t="s">
        <v>268</v>
      </c>
      <c r="BI1430" t="s">
        <v>268</v>
      </c>
      <c r="BJ1430" t="s">
        <v>268</v>
      </c>
      <c r="BK1430" t="s">
        <v>268</v>
      </c>
      <c r="BL1430" t="s">
        <v>268</v>
      </c>
      <c r="BM1430" t="s">
        <v>268</v>
      </c>
      <c r="BN1430" t="s">
        <v>268</v>
      </c>
      <c r="BO1430" t="s">
        <v>268</v>
      </c>
      <c r="BP1430" t="s">
        <v>268</v>
      </c>
      <c r="BQ1430" t="s">
        <v>268</v>
      </c>
      <c r="BR1430" t="s">
        <v>268</v>
      </c>
      <c r="BS1430" t="s">
        <v>268</v>
      </c>
      <c r="BT1430" t="s">
        <v>268</v>
      </c>
      <c r="BU1430" t="s">
        <v>268</v>
      </c>
      <c r="BV1430" t="s">
        <v>268</v>
      </c>
      <c r="BW1430" t="s">
        <v>268</v>
      </c>
      <c r="BX1430" t="s">
        <v>268</v>
      </c>
      <c r="BY1430">
        <v>27</v>
      </c>
      <c r="BZ1430">
        <v>27</v>
      </c>
      <c r="CA1430" t="s">
        <v>142</v>
      </c>
      <c r="CB1430" s="356">
        <v>122</v>
      </c>
      <c r="CC1430" t="s">
        <v>876</v>
      </c>
      <c r="CD1430" t="s">
        <v>268</v>
      </c>
      <c r="CE1430" t="s">
        <v>268</v>
      </c>
      <c r="CF1430" t="s">
        <v>268</v>
      </c>
      <c r="CG1430" t="s">
        <v>268</v>
      </c>
      <c r="CH1430" t="s">
        <v>268</v>
      </c>
      <c r="CI1430" t="s">
        <v>268</v>
      </c>
      <c r="CJ1430" t="s">
        <v>268</v>
      </c>
      <c r="CK1430" t="s">
        <v>268</v>
      </c>
      <c r="CL1430" t="s">
        <v>10817</v>
      </c>
      <c r="CM1430" t="s">
        <v>11224</v>
      </c>
      <c r="CN1430">
        <v>84.51</v>
      </c>
      <c r="CO1430" t="s">
        <v>268</v>
      </c>
      <c r="CP1430">
        <v>84.51</v>
      </c>
      <c r="CQ1430">
        <v>365</v>
      </c>
      <c r="CR1430" t="s">
        <v>878</v>
      </c>
      <c r="CS1430" t="s">
        <v>11225</v>
      </c>
      <c r="CT1430" t="s">
        <v>11226</v>
      </c>
      <c r="CU1430" t="s">
        <v>11227</v>
      </c>
      <c r="CV1430" t="s">
        <v>268</v>
      </c>
      <c r="CW1430" t="s">
        <v>268</v>
      </c>
      <c r="CX1430" t="s">
        <v>268</v>
      </c>
      <c r="CY1430" t="s">
        <v>268</v>
      </c>
      <c r="CZ1430" t="s">
        <v>268</v>
      </c>
      <c r="DA1430" t="s">
        <v>268</v>
      </c>
      <c r="DB1430" s="429">
        <f t="shared" si="292"/>
        <v>0</v>
      </c>
      <c r="DC1430" s="284">
        <f t="shared" si="293"/>
        <v>0</v>
      </c>
      <c r="DD1430" s="284">
        <f t="shared" si="294"/>
        <v>0</v>
      </c>
      <c r="DE1430" s="284">
        <f t="shared" si="295"/>
        <v>0</v>
      </c>
      <c r="DF1430" s="295">
        <f t="shared" si="296"/>
        <v>27</v>
      </c>
      <c r="DG1430" s="284">
        <f t="shared" si="297"/>
        <v>0</v>
      </c>
      <c r="DH1430" s="284">
        <f t="shared" si="298"/>
        <v>0</v>
      </c>
      <c r="DI1430" s="284">
        <f t="shared" si="299"/>
        <v>0</v>
      </c>
      <c r="DJ1430" s="284">
        <f t="shared" si="300"/>
        <v>0</v>
      </c>
      <c r="DK1430" s="295">
        <f t="shared" si="301"/>
        <v>1</v>
      </c>
      <c r="DL1430" s="297" t="str">
        <f t="shared" si="302"/>
        <v>A dispo.</v>
      </c>
      <c r="DM1430" s="430">
        <f>IFERROR(IF(CA1430="D",IF(DL1430="A dispo.",DF1430*VLOOKUP('DATI INPUT'!$F$27,TARIFFE_UD,4,FALSE),DF1430*VLOOKUP(DL1430,TARIFFE_UD,4,FALSE)),DF1430*VLOOKUP(CB1430-100,TARIFFE_UND,4,FALSE)),0)</f>
        <v>17.114887584325256</v>
      </c>
      <c r="DN1430" s="430">
        <f>IFERROR(IF(CA1430="D",IF(DL1430="A dispo.",DK1430*VLOOKUP('DATI INPUT'!$F$27,TARIFFE_UD,5,FALSE),DK1430*VLOOKUP(DL1430,TARIFFE_UD,5,FALSE)),DK1430*VLOOKUP(CB1430-100,TARIFFE_UND,5,FALSE)),0)</f>
        <v>67.397800635548478</v>
      </c>
      <c r="DO1430" s="431">
        <f t="shared" si="303"/>
        <v>2.688219873732578E-3</v>
      </c>
      <c r="DP1430" s="299">
        <f>IFERROR(IF(CA1430="D",IF(DL1430="A dispo.",DF1430*VLOOKUP('DATI INPUT'!$F$27,TARIFFE_UD,2,FALSE),DF1430*VLOOKUP(DL1430,TARIFFE_UD,2,FALSE)),DF1430*VLOOKUP(CB1430-100,TARIFFE_UND,2,FALSE)),0)</f>
        <v>21.382660767137352</v>
      </c>
      <c r="DQ1430" s="299">
        <f>IFERROR(IF(CA1430="D",IF(DL1430="A dispo.",DK1430*VLOOKUP('DATI INPUT'!$F$27,TARIFFE_UD,3,FALSE),DK1430*VLOOKUP(DL1430,TARIFFE_UD,3,FALSE)),DK1430*VLOOKUP(CB1430-100,TARIFFE_UND,3,FALSE)),0)</f>
        <v>60.367780403072892</v>
      </c>
      <c r="DR1430" s="299">
        <f t="shared" si="304"/>
        <v>81.750441170210252</v>
      </c>
    </row>
    <row r="1431" spans="1:122" x14ac:dyDescent="0.25">
      <c r="A1431" t="s">
        <v>10818</v>
      </c>
      <c r="B1431" t="s">
        <v>10819</v>
      </c>
      <c r="C1431" t="s">
        <v>10820</v>
      </c>
      <c r="D1431" t="s">
        <v>10821</v>
      </c>
      <c r="E1431" t="s">
        <v>268</v>
      </c>
      <c r="F1431" t="s">
        <v>156</v>
      </c>
      <c r="G1431" t="s">
        <v>10822</v>
      </c>
      <c r="H1431" t="s">
        <v>10823</v>
      </c>
      <c r="I1431" t="s">
        <v>10824</v>
      </c>
      <c r="J1431" t="s">
        <v>274</v>
      </c>
      <c r="K1431" t="s">
        <v>10825</v>
      </c>
      <c r="L1431" t="s">
        <v>303</v>
      </c>
      <c r="M1431" t="s">
        <v>10826</v>
      </c>
      <c r="N1431" t="s">
        <v>1134</v>
      </c>
      <c r="O1431" t="s">
        <v>5216</v>
      </c>
      <c r="P1431" t="s">
        <v>10827</v>
      </c>
      <c r="Q1431" t="s">
        <v>465</v>
      </c>
      <c r="R1431" t="s">
        <v>268</v>
      </c>
      <c r="S1431" t="s">
        <v>268</v>
      </c>
      <c r="T1431" t="s">
        <v>268</v>
      </c>
      <c r="U1431" t="s">
        <v>268</v>
      </c>
      <c r="V1431" t="s">
        <v>268</v>
      </c>
      <c r="W1431" t="s">
        <v>10828</v>
      </c>
      <c r="X1431" t="s">
        <v>10829</v>
      </c>
      <c r="Y1431" t="s">
        <v>268</v>
      </c>
      <c r="Z1431" t="s">
        <v>268</v>
      </c>
      <c r="AA1431" t="s">
        <v>268</v>
      </c>
      <c r="AB1431" t="s">
        <v>268</v>
      </c>
      <c r="AC1431" t="s">
        <v>268</v>
      </c>
      <c r="AD1431" t="s">
        <v>268</v>
      </c>
      <c r="AE1431" t="s">
        <v>287</v>
      </c>
      <c r="AF1431" t="s">
        <v>1811</v>
      </c>
      <c r="AG1431" t="s">
        <v>875</v>
      </c>
      <c r="AH1431" t="s">
        <v>10652</v>
      </c>
      <c r="AI1431" t="s">
        <v>968</v>
      </c>
      <c r="AJ1431" t="s">
        <v>268</v>
      </c>
      <c r="AK1431" t="s">
        <v>268</v>
      </c>
      <c r="AL1431" t="s">
        <v>268</v>
      </c>
      <c r="AM1431" t="s">
        <v>405</v>
      </c>
      <c r="AN1431" t="s">
        <v>268</v>
      </c>
      <c r="AO1431" t="s">
        <v>268</v>
      </c>
      <c r="AP1431" t="s">
        <v>268</v>
      </c>
      <c r="AQ1431" t="s">
        <v>268</v>
      </c>
      <c r="AR1431" t="s">
        <v>268</v>
      </c>
      <c r="AS1431" t="s">
        <v>268</v>
      </c>
      <c r="AT1431" t="s">
        <v>268</v>
      </c>
      <c r="AU1431" t="s">
        <v>268</v>
      </c>
      <c r="AV1431" t="s">
        <v>268</v>
      </c>
      <c r="AW1431" t="s">
        <v>268</v>
      </c>
      <c r="AX1431" t="s">
        <v>268</v>
      </c>
      <c r="AY1431" t="s">
        <v>268</v>
      </c>
      <c r="AZ1431" t="s">
        <v>268</v>
      </c>
      <c r="BA1431" t="s">
        <v>268</v>
      </c>
      <c r="BB1431" t="s">
        <v>268</v>
      </c>
      <c r="BC1431" t="s">
        <v>268</v>
      </c>
      <c r="BD1431" t="s">
        <v>268</v>
      </c>
      <c r="BE1431" t="s">
        <v>268</v>
      </c>
      <c r="BF1431" t="s">
        <v>268</v>
      </c>
      <c r="BG1431" t="s">
        <v>268</v>
      </c>
      <c r="BH1431" t="s">
        <v>268</v>
      </c>
      <c r="BI1431" t="s">
        <v>268</v>
      </c>
      <c r="BJ1431" t="s">
        <v>268</v>
      </c>
      <c r="BK1431" t="s">
        <v>268</v>
      </c>
      <c r="BL1431" t="s">
        <v>268</v>
      </c>
      <c r="BM1431" t="s">
        <v>268</v>
      </c>
      <c r="BN1431" t="s">
        <v>268</v>
      </c>
      <c r="BO1431" t="s">
        <v>268</v>
      </c>
      <c r="BP1431" t="s">
        <v>268</v>
      </c>
      <c r="BQ1431" t="s">
        <v>268</v>
      </c>
      <c r="BR1431" t="s">
        <v>268</v>
      </c>
      <c r="BS1431" t="s">
        <v>268</v>
      </c>
      <c r="BT1431" t="s">
        <v>268</v>
      </c>
      <c r="BU1431" t="s">
        <v>268</v>
      </c>
      <c r="BV1431" t="s">
        <v>268</v>
      </c>
      <c r="BW1431" t="s">
        <v>268</v>
      </c>
      <c r="BX1431" t="s">
        <v>268</v>
      </c>
      <c r="BY1431">
        <v>79</v>
      </c>
      <c r="BZ1431">
        <v>79</v>
      </c>
      <c r="CA1431" t="s">
        <v>142</v>
      </c>
      <c r="CB1431" s="356">
        <v>122</v>
      </c>
      <c r="CC1431" t="s">
        <v>876</v>
      </c>
      <c r="CD1431" t="s">
        <v>268</v>
      </c>
      <c r="CE1431" t="s">
        <v>268</v>
      </c>
      <c r="CF1431" t="s">
        <v>268</v>
      </c>
      <c r="CG1431" t="s">
        <v>2132</v>
      </c>
      <c r="CH1431" t="s">
        <v>268</v>
      </c>
      <c r="CI1431" t="s">
        <v>268</v>
      </c>
      <c r="CJ1431" t="s">
        <v>268</v>
      </c>
      <c r="CK1431" t="s">
        <v>268</v>
      </c>
      <c r="CL1431" t="s">
        <v>268</v>
      </c>
      <c r="CM1431" t="s">
        <v>11224</v>
      </c>
      <c r="CN1431">
        <v>117.48</v>
      </c>
      <c r="CO1431">
        <v>-88.11</v>
      </c>
      <c r="CP1431">
        <v>29.37</v>
      </c>
      <c r="CQ1431">
        <v>365</v>
      </c>
      <c r="CR1431" t="s">
        <v>878</v>
      </c>
      <c r="CS1431" t="s">
        <v>11225</v>
      </c>
      <c r="CT1431" t="s">
        <v>11226</v>
      </c>
      <c r="CU1431" t="s">
        <v>11227</v>
      </c>
      <c r="CV1431" t="s">
        <v>268</v>
      </c>
      <c r="CW1431" t="s">
        <v>268</v>
      </c>
      <c r="CX1431" t="s">
        <v>268</v>
      </c>
      <c r="CY1431" t="s">
        <v>268</v>
      </c>
      <c r="CZ1431" t="s">
        <v>268</v>
      </c>
      <c r="DA1431" t="s">
        <v>268</v>
      </c>
      <c r="DB1431" s="429">
        <f t="shared" si="292"/>
        <v>0</v>
      </c>
      <c r="DC1431" s="284">
        <f t="shared" si="293"/>
        <v>0.75</v>
      </c>
      <c r="DD1431" s="284">
        <f t="shared" si="294"/>
        <v>0</v>
      </c>
      <c r="DE1431" s="284">
        <f t="shared" si="295"/>
        <v>0</v>
      </c>
      <c r="DF1431" s="295">
        <f t="shared" si="296"/>
        <v>19.75</v>
      </c>
      <c r="DG1431" s="284">
        <f t="shared" si="297"/>
        <v>0</v>
      </c>
      <c r="DH1431" s="284">
        <f t="shared" si="298"/>
        <v>0.75</v>
      </c>
      <c r="DI1431" s="284">
        <f t="shared" si="299"/>
        <v>0</v>
      </c>
      <c r="DJ1431" s="284">
        <f t="shared" si="300"/>
        <v>0</v>
      </c>
      <c r="DK1431" s="295">
        <f t="shared" si="301"/>
        <v>0.25</v>
      </c>
      <c r="DL1431" s="297" t="str">
        <f t="shared" si="302"/>
        <v>A dispo.</v>
      </c>
      <c r="DM1431" s="430">
        <f>IFERROR(IF(CA1431="D",IF(DL1431="A dispo.",DF1431*VLOOKUP('DATI INPUT'!$F$27,TARIFFE_UD,4,FALSE),DF1431*VLOOKUP(DL1431,TARIFFE_UD,4,FALSE)),DF1431*VLOOKUP(CB1431-100,TARIFFE_UND,4,FALSE)),0)</f>
        <v>12.519223325571252</v>
      </c>
      <c r="DN1431" s="430">
        <f>IFERROR(IF(CA1431="D",IF(DL1431="A dispo.",DK1431*VLOOKUP('DATI INPUT'!$F$27,TARIFFE_UD,5,FALSE),DK1431*VLOOKUP(DL1431,TARIFFE_UD,5,FALSE)),DK1431*VLOOKUP(CB1431-100,TARIFFE_UND,5,FALSE)),0)</f>
        <v>16.849450158887119</v>
      </c>
      <c r="DO1431" s="431">
        <f t="shared" si="303"/>
        <v>-1.3265155416313235E-3</v>
      </c>
      <c r="DP1431" s="299">
        <f>IFERROR(IF(CA1431="D",IF(DL1431="A dispo.",DF1431*VLOOKUP('DATI INPUT'!$F$27,TARIFFE_UD,2,FALSE),DF1431*VLOOKUP(DL1431,TARIFFE_UD,2,FALSE)),DF1431*VLOOKUP(CB1431-100,TARIFFE_UND,2,FALSE)),0)</f>
        <v>15.641020375961581</v>
      </c>
      <c r="DQ1431" s="299">
        <f>IFERROR(IF(CA1431="D",IF(DL1431="A dispo.",DK1431*VLOOKUP('DATI INPUT'!$F$27,TARIFFE_UD,3,FALSE),DK1431*VLOOKUP(DL1431,TARIFFE_UD,3,FALSE)),DK1431*VLOOKUP(CB1431-100,TARIFFE_UND,3,FALSE)),0)</f>
        <v>15.091945100768223</v>
      </c>
      <c r="DR1431" s="299">
        <f t="shared" si="304"/>
        <v>30.732965476729802</v>
      </c>
    </row>
    <row r="1432" spans="1:122" x14ac:dyDescent="0.25">
      <c r="A1432" t="s">
        <v>10898</v>
      </c>
      <c r="B1432" t="s">
        <v>10819</v>
      </c>
      <c r="C1432" t="s">
        <v>10830</v>
      </c>
      <c r="D1432" t="s">
        <v>10821</v>
      </c>
      <c r="E1432" t="s">
        <v>268</v>
      </c>
      <c r="F1432" t="s">
        <v>156</v>
      </c>
      <c r="G1432" t="s">
        <v>10822</v>
      </c>
      <c r="H1432" t="s">
        <v>10823</v>
      </c>
      <c r="I1432" t="s">
        <v>10824</v>
      </c>
      <c r="J1432" t="s">
        <v>274</v>
      </c>
      <c r="K1432" t="s">
        <v>10825</v>
      </c>
      <c r="L1432" t="s">
        <v>303</v>
      </c>
      <c r="M1432" t="s">
        <v>10826</v>
      </c>
      <c r="N1432" t="s">
        <v>1134</v>
      </c>
      <c r="O1432" t="s">
        <v>5216</v>
      </c>
      <c r="P1432" t="s">
        <v>10827</v>
      </c>
      <c r="Q1432" t="s">
        <v>465</v>
      </c>
      <c r="R1432" t="s">
        <v>268</v>
      </c>
      <c r="S1432" t="s">
        <v>268</v>
      </c>
      <c r="T1432" t="s">
        <v>268</v>
      </c>
      <c r="U1432" t="s">
        <v>268</v>
      </c>
      <c r="V1432" t="s">
        <v>268</v>
      </c>
      <c r="W1432" t="s">
        <v>10828</v>
      </c>
      <c r="X1432" t="s">
        <v>10829</v>
      </c>
      <c r="Y1432" t="s">
        <v>268</v>
      </c>
      <c r="Z1432" t="s">
        <v>268</v>
      </c>
      <c r="AA1432" t="s">
        <v>268</v>
      </c>
      <c r="AB1432" t="s">
        <v>268</v>
      </c>
      <c r="AC1432" t="s">
        <v>268</v>
      </c>
      <c r="AD1432" t="s">
        <v>268</v>
      </c>
      <c r="AE1432" t="s">
        <v>287</v>
      </c>
      <c r="AF1432" t="s">
        <v>1811</v>
      </c>
      <c r="AG1432" t="s">
        <v>875</v>
      </c>
      <c r="AH1432" t="s">
        <v>10652</v>
      </c>
      <c r="AI1432" t="s">
        <v>968</v>
      </c>
      <c r="AJ1432" t="s">
        <v>268</v>
      </c>
      <c r="AK1432" t="s">
        <v>268</v>
      </c>
      <c r="AL1432" t="s">
        <v>268</v>
      </c>
      <c r="AM1432" t="s">
        <v>405</v>
      </c>
      <c r="AN1432" t="s">
        <v>268</v>
      </c>
      <c r="AO1432" t="s">
        <v>268</v>
      </c>
      <c r="AP1432" t="s">
        <v>268</v>
      </c>
      <c r="AQ1432" t="s">
        <v>268</v>
      </c>
      <c r="AR1432" t="s">
        <v>268</v>
      </c>
      <c r="AS1432" t="s">
        <v>268</v>
      </c>
      <c r="AT1432" t="s">
        <v>268</v>
      </c>
      <c r="AU1432" t="s">
        <v>268</v>
      </c>
      <c r="AV1432" t="s">
        <v>268</v>
      </c>
      <c r="AW1432" t="s">
        <v>268</v>
      </c>
      <c r="AX1432" t="s">
        <v>268</v>
      </c>
      <c r="AY1432" t="s">
        <v>268</v>
      </c>
      <c r="AZ1432" t="s">
        <v>268</v>
      </c>
      <c r="BA1432" t="s">
        <v>268</v>
      </c>
      <c r="BB1432" t="s">
        <v>268</v>
      </c>
      <c r="BC1432" t="s">
        <v>268</v>
      </c>
      <c r="BD1432" t="s">
        <v>268</v>
      </c>
      <c r="BE1432" t="s">
        <v>268</v>
      </c>
      <c r="BF1432" t="s">
        <v>268</v>
      </c>
      <c r="BG1432" t="s">
        <v>268</v>
      </c>
      <c r="BH1432" t="s">
        <v>268</v>
      </c>
      <c r="BI1432" t="s">
        <v>268</v>
      </c>
      <c r="BJ1432" t="s">
        <v>268</v>
      </c>
      <c r="BK1432" t="s">
        <v>268</v>
      </c>
      <c r="BL1432" t="s">
        <v>268</v>
      </c>
      <c r="BM1432" t="s">
        <v>268</v>
      </c>
      <c r="BN1432" t="s">
        <v>268</v>
      </c>
      <c r="BO1432" t="s">
        <v>268</v>
      </c>
      <c r="BP1432" t="s">
        <v>268</v>
      </c>
      <c r="BQ1432" t="s">
        <v>268</v>
      </c>
      <c r="BR1432" t="s">
        <v>268</v>
      </c>
      <c r="BS1432" t="s">
        <v>268</v>
      </c>
      <c r="BT1432" t="s">
        <v>268</v>
      </c>
      <c r="BU1432" t="s">
        <v>268</v>
      </c>
      <c r="BV1432" t="s">
        <v>268</v>
      </c>
      <c r="BW1432" t="s">
        <v>268</v>
      </c>
      <c r="BX1432" t="s">
        <v>268</v>
      </c>
      <c r="BY1432">
        <v>47</v>
      </c>
      <c r="BZ1432">
        <v>47</v>
      </c>
      <c r="CA1432" t="s">
        <v>142</v>
      </c>
      <c r="CB1432" s="356">
        <v>123</v>
      </c>
      <c r="CC1432" t="s">
        <v>1817</v>
      </c>
      <c r="CD1432" t="s">
        <v>268</v>
      </c>
      <c r="CE1432" t="s">
        <v>268</v>
      </c>
      <c r="CF1432" t="s">
        <v>268</v>
      </c>
      <c r="CG1432" t="s">
        <v>268</v>
      </c>
      <c r="CH1432" t="s">
        <v>268</v>
      </c>
      <c r="CI1432" t="s">
        <v>268</v>
      </c>
      <c r="CJ1432" t="s">
        <v>268</v>
      </c>
      <c r="CK1432" t="s">
        <v>268</v>
      </c>
      <c r="CL1432" t="s">
        <v>268</v>
      </c>
      <c r="CM1432" t="s">
        <v>11224</v>
      </c>
      <c r="CN1432">
        <v>29.79</v>
      </c>
      <c r="CO1432" t="s">
        <v>268</v>
      </c>
      <c r="CP1432">
        <v>29.79</v>
      </c>
      <c r="CQ1432">
        <v>365</v>
      </c>
      <c r="CR1432" t="s">
        <v>878</v>
      </c>
      <c r="CS1432" t="s">
        <v>11225</v>
      </c>
      <c r="CT1432" t="s">
        <v>11226</v>
      </c>
      <c r="CU1432" t="s">
        <v>11227</v>
      </c>
      <c r="CV1432" t="s">
        <v>268</v>
      </c>
      <c r="CW1432" t="s">
        <v>268</v>
      </c>
      <c r="CX1432" t="s">
        <v>268</v>
      </c>
      <c r="CY1432" t="s">
        <v>268</v>
      </c>
      <c r="CZ1432" t="s">
        <v>268</v>
      </c>
      <c r="DA1432" t="s">
        <v>268</v>
      </c>
      <c r="DB1432" s="429">
        <f t="shared" si="292"/>
        <v>0</v>
      </c>
      <c r="DC1432" s="284">
        <f t="shared" si="293"/>
        <v>0</v>
      </c>
      <c r="DD1432" s="284">
        <f t="shared" si="294"/>
        <v>0</v>
      </c>
      <c r="DE1432" s="284">
        <f t="shared" si="295"/>
        <v>0</v>
      </c>
      <c r="DF1432" s="295">
        <f t="shared" si="296"/>
        <v>47</v>
      </c>
      <c r="DG1432" s="284">
        <f t="shared" si="297"/>
        <v>1</v>
      </c>
      <c r="DH1432" s="284">
        <f t="shared" si="298"/>
        <v>0</v>
      </c>
      <c r="DI1432" s="284">
        <f t="shared" si="299"/>
        <v>0</v>
      </c>
      <c r="DJ1432" s="284">
        <f t="shared" si="300"/>
        <v>0</v>
      </c>
      <c r="DK1432" s="295">
        <f t="shared" si="301"/>
        <v>0</v>
      </c>
      <c r="DL1432" s="297" t="str">
        <f t="shared" si="302"/>
        <v>A dispo.</v>
      </c>
      <c r="DM1432" s="430">
        <f>IFERROR(IF(CA1432="D",IF(DL1432="A dispo.",DF1432*VLOOKUP('DATI INPUT'!$F$27,TARIFFE_UD,4,FALSE),DF1432*VLOOKUP(DL1432,TARIFFE_UD,4,FALSE)),DF1432*VLOOKUP(CB1432-100,TARIFFE_UND,4,FALSE)),0)</f>
        <v>29.792582091232855</v>
      </c>
      <c r="DN1432" s="430">
        <f>IFERROR(IF(CA1432="D",IF(DL1432="A dispo.",DK1432*VLOOKUP('DATI INPUT'!$F$27,TARIFFE_UD,5,FALSE),DK1432*VLOOKUP(DL1432,TARIFFE_UD,5,FALSE)),DK1432*VLOOKUP(CB1432-100,TARIFFE_UND,5,FALSE)),0)</f>
        <v>0</v>
      </c>
      <c r="DO1432" s="431">
        <f t="shared" si="303"/>
        <v>2.5820912328562429E-3</v>
      </c>
      <c r="DP1432" s="299">
        <f>IFERROR(IF(CA1432="D",IF(DL1432="A dispo.",DF1432*VLOOKUP('DATI INPUT'!$F$27,TARIFFE_UD,2,FALSE),DF1432*VLOOKUP(DL1432,TARIFFE_UD,2,FALSE)),DF1432*VLOOKUP(CB1432-100,TARIFFE_UND,2,FALSE)),0)</f>
        <v>37.221668742794648</v>
      </c>
      <c r="DQ1432" s="299">
        <f>IFERROR(IF(CA1432="D",IF(DL1432="A dispo.",DK1432*VLOOKUP('DATI INPUT'!$F$27,TARIFFE_UD,3,FALSE),DK1432*VLOOKUP(DL1432,TARIFFE_UD,3,FALSE)),DK1432*VLOOKUP(CB1432-100,TARIFFE_UND,3,FALSE)),0)</f>
        <v>0</v>
      </c>
      <c r="DR1432" s="299">
        <f t="shared" si="304"/>
        <v>37.221668742794648</v>
      </c>
    </row>
    <row r="1433" spans="1:122" x14ac:dyDescent="0.25">
      <c r="A1433" t="s">
        <v>10831</v>
      </c>
      <c r="B1433" t="s">
        <v>10685</v>
      </c>
      <c r="C1433" t="s">
        <v>10832</v>
      </c>
      <c r="D1433" t="s">
        <v>10687</v>
      </c>
      <c r="E1433" t="s">
        <v>268</v>
      </c>
      <c r="F1433" t="s">
        <v>156</v>
      </c>
      <c r="G1433" t="s">
        <v>10688</v>
      </c>
      <c r="H1433" t="s">
        <v>1137</v>
      </c>
      <c r="I1433" t="s">
        <v>2979</v>
      </c>
      <c r="J1433" t="s">
        <v>274</v>
      </c>
      <c r="K1433" t="s">
        <v>10689</v>
      </c>
      <c r="L1433" t="s">
        <v>984</v>
      </c>
      <c r="M1433" t="s">
        <v>7582</v>
      </c>
      <c r="N1433" t="s">
        <v>984</v>
      </c>
      <c r="O1433" t="s">
        <v>873</v>
      </c>
      <c r="P1433" t="s">
        <v>1310</v>
      </c>
      <c r="Q1433" t="s">
        <v>299</v>
      </c>
      <c r="R1433" t="s">
        <v>157</v>
      </c>
      <c r="S1433" t="s">
        <v>268</v>
      </c>
      <c r="T1433" t="s">
        <v>268</v>
      </c>
      <c r="U1433" t="s">
        <v>268</v>
      </c>
      <c r="V1433" t="s">
        <v>268</v>
      </c>
      <c r="W1433" t="s">
        <v>9918</v>
      </c>
      <c r="X1433" t="s">
        <v>1310</v>
      </c>
      <c r="Y1433" t="s">
        <v>299</v>
      </c>
      <c r="Z1433" t="s">
        <v>154</v>
      </c>
      <c r="AA1433" t="s">
        <v>268</v>
      </c>
      <c r="AB1433" t="s">
        <v>268</v>
      </c>
      <c r="AC1433" t="s">
        <v>268</v>
      </c>
      <c r="AD1433" t="s">
        <v>268</v>
      </c>
      <c r="AE1433" t="s">
        <v>287</v>
      </c>
      <c r="AF1433" t="s">
        <v>1811</v>
      </c>
      <c r="AG1433" t="s">
        <v>875</v>
      </c>
      <c r="AH1433" t="s">
        <v>1812</v>
      </c>
      <c r="AI1433" t="s">
        <v>657</v>
      </c>
      <c r="AJ1433" t="s">
        <v>268</v>
      </c>
      <c r="AK1433" t="s">
        <v>268</v>
      </c>
      <c r="AL1433" t="s">
        <v>268</v>
      </c>
      <c r="AM1433" t="s">
        <v>355</v>
      </c>
      <c r="AN1433" t="s">
        <v>268</v>
      </c>
      <c r="AO1433" t="s">
        <v>268</v>
      </c>
      <c r="AP1433" t="s">
        <v>268</v>
      </c>
      <c r="AQ1433" t="s">
        <v>268</v>
      </c>
      <c r="AR1433" t="s">
        <v>268</v>
      </c>
      <c r="AS1433" t="s">
        <v>268</v>
      </c>
      <c r="AT1433" t="s">
        <v>268</v>
      </c>
      <c r="AU1433" t="s">
        <v>268</v>
      </c>
      <c r="AV1433" t="s">
        <v>268</v>
      </c>
      <c r="AW1433" t="s">
        <v>268</v>
      </c>
      <c r="AX1433" t="s">
        <v>268</v>
      </c>
      <c r="AY1433" t="s">
        <v>268</v>
      </c>
      <c r="AZ1433" t="s">
        <v>268</v>
      </c>
      <c r="BA1433" t="s">
        <v>268</v>
      </c>
      <c r="BB1433" t="s">
        <v>268</v>
      </c>
      <c r="BC1433" t="s">
        <v>268</v>
      </c>
      <c r="BD1433" t="s">
        <v>268</v>
      </c>
      <c r="BE1433" t="s">
        <v>268</v>
      </c>
      <c r="BF1433" t="s">
        <v>268</v>
      </c>
      <c r="BG1433" t="s">
        <v>268</v>
      </c>
      <c r="BH1433" t="s">
        <v>268</v>
      </c>
      <c r="BI1433" t="s">
        <v>268</v>
      </c>
      <c r="BJ1433" t="s">
        <v>268</v>
      </c>
      <c r="BK1433" t="s">
        <v>268</v>
      </c>
      <c r="BL1433" t="s">
        <v>268</v>
      </c>
      <c r="BM1433" t="s">
        <v>268</v>
      </c>
      <c r="BN1433" t="s">
        <v>268</v>
      </c>
      <c r="BO1433" t="s">
        <v>268</v>
      </c>
      <c r="BP1433" t="s">
        <v>268</v>
      </c>
      <c r="BQ1433" t="s">
        <v>268</v>
      </c>
      <c r="BR1433" t="s">
        <v>268</v>
      </c>
      <c r="BS1433" t="s">
        <v>268</v>
      </c>
      <c r="BT1433" t="s">
        <v>268</v>
      </c>
      <c r="BU1433" t="s">
        <v>268</v>
      </c>
      <c r="BV1433" t="s">
        <v>268</v>
      </c>
      <c r="BW1433" t="s">
        <v>268</v>
      </c>
      <c r="BX1433" t="s">
        <v>268</v>
      </c>
      <c r="BY1433">
        <v>24</v>
      </c>
      <c r="BZ1433">
        <v>24</v>
      </c>
      <c r="CA1433" t="s">
        <v>142</v>
      </c>
      <c r="CB1433" s="356">
        <v>123</v>
      </c>
      <c r="CC1433" t="s">
        <v>1817</v>
      </c>
      <c r="CD1433" t="s">
        <v>268</v>
      </c>
      <c r="CE1433" t="s">
        <v>268</v>
      </c>
      <c r="CF1433" s="356">
        <v>1</v>
      </c>
      <c r="CG1433" t="s">
        <v>268</v>
      </c>
      <c r="CH1433" t="s">
        <v>268</v>
      </c>
      <c r="CI1433" t="s">
        <v>268</v>
      </c>
      <c r="CJ1433" t="s">
        <v>268</v>
      </c>
      <c r="CK1433" t="s">
        <v>268</v>
      </c>
      <c r="CL1433" t="s">
        <v>4203</v>
      </c>
      <c r="CM1433" t="s">
        <v>11224</v>
      </c>
      <c r="CN1433">
        <v>11.83</v>
      </c>
      <c r="CO1433" t="s">
        <v>268</v>
      </c>
      <c r="CP1433">
        <v>11.83</v>
      </c>
      <c r="CQ1433">
        <v>365</v>
      </c>
      <c r="CR1433" t="s">
        <v>878</v>
      </c>
      <c r="CS1433" t="s">
        <v>11225</v>
      </c>
      <c r="CT1433" t="s">
        <v>11226</v>
      </c>
      <c r="CU1433" t="s">
        <v>11227</v>
      </c>
      <c r="CV1433" t="s">
        <v>268</v>
      </c>
      <c r="CW1433" t="s">
        <v>268</v>
      </c>
      <c r="CX1433" t="s">
        <v>268</v>
      </c>
      <c r="CY1433" t="s">
        <v>268</v>
      </c>
      <c r="CZ1433" t="s">
        <v>268</v>
      </c>
      <c r="DA1433" t="s">
        <v>268</v>
      </c>
      <c r="DB1433" s="429">
        <f t="shared" si="292"/>
        <v>0</v>
      </c>
      <c r="DC1433" s="284">
        <f t="shared" si="293"/>
        <v>0</v>
      </c>
      <c r="DD1433" s="284">
        <f t="shared" si="294"/>
        <v>0</v>
      </c>
      <c r="DE1433" s="284">
        <f t="shared" si="295"/>
        <v>0</v>
      </c>
      <c r="DF1433" s="295">
        <f t="shared" si="296"/>
        <v>23.999999999999996</v>
      </c>
      <c r="DG1433" s="284">
        <f t="shared" si="297"/>
        <v>1</v>
      </c>
      <c r="DH1433" s="284">
        <f t="shared" si="298"/>
        <v>0</v>
      </c>
      <c r="DI1433" s="284">
        <f t="shared" si="299"/>
        <v>0</v>
      </c>
      <c r="DJ1433" s="284">
        <f t="shared" si="300"/>
        <v>0</v>
      </c>
      <c r="DK1433" s="295">
        <f t="shared" si="301"/>
        <v>0</v>
      </c>
      <c r="DL1433" s="297">
        <f t="shared" si="302"/>
        <v>1</v>
      </c>
      <c r="DM1433" s="430">
        <f>IFERROR(IF(CA1433="D",IF(DL1433="A dispo.",DF1433*VLOOKUP('DATI INPUT'!$F$27,TARIFFE_UD,4,FALSE),DF1433*VLOOKUP(DL1433,TARIFFE_UD,4,FALSE)),DF1433*VLOOKUP(CB1433-100,TARIFFE_UND,4,FALSE)),0)</f>
        <v>11.832514873113755</v>
      </c>
      <c r="DN1433" s="430">
        <f>IFERROR(IF(CA1433="D",IF(DL1433="A dispo.",DK1433*VLOOKUP('DATI INPUT'!$F$27,TARIFFE_UD,5,FALSE),DK1433*VLOOKUP(DL1433,TARIFFE_UD,5,FALSE)),DK1433*VLOOKUP(CB1433-100,TARIFFE_UND,5,FALSE)),0)</f>
        <v>0</v>
      </c>
      <c r="DO1433" s="431">
        <f t="shared" si="303"/>
        <v>2.5148731137552005E-3</v>
      </c>
      <c r="DP1433" s="299">
        <f>IFERROR(IF(CA1433="D",IF(DL1433="A dispo.",DF1433*VLOOKUP('DATI INPUT'!$F$27,TARIFFE_UD,2,FALSE),DF1433*VLOOKUP(DL1433,TARIFFE_UD,2,FALSE)),DF1433*VLOOKUP(CB1433-100,TARIFFE_UND,2,FALSE)),0)</f>
        <v>14.783074110613477</v>
      </c>
      <c r="DQ1433" s="299">
        <f>IFERROR(IF(CA1433="D",IF(DL1433="A dispo.",DK1433*VLOOKUP('DATI INPUT'!$F$27,TARIFFE_UD,3,FALSE),DK1433*VLOOKUP(DL1433,TARIFFE_UD,3,FALSE)),DK1433*VLOOKUP(CB1433-100,TARIFFE_UND,3,FALSE)),0)</f>
        <v>0</v>
      </c>
      <c r="DR1433" s="299">
        <f t="shared" si="304"/>
        <v>14.783074110613477</v>
      </c>
    </row>
    <row r="1434" spans="1:122" x14ac:dyDescent="0.25">
      <c r="A1434" t="s">
        <v>10833</v>
      </c>
      <c r="B1434" t="s">
        <v>496</v>
      </c>
      <c r="C1434" t="s">
        <v>10834</v>
      </c>
      <c r="D1434" t="s">
        <v>2006</v>
      </c>
      <c r="E1434" t="s">
        <v>268</v>
      </c>
      <c r="F1434" t="s">
        <v>156</v>
      </c>
      <c r="G1434" t="s">
        <v>2007</v>
      </c>
      <c r="H1434" t="s">
        <v>1137</v>
      </c>
      <c r="I1434" t="s">
        <v>2008</v>
      </c>
      <c r="J1434" t="s">
        <v>274</v>
      </c>
      <c r="K1434" t="s">
        <v>2009</v>
      </c>
      <c r="L1434" t="s">
        <v>960</v>
      </c>
      <c r="M1434" t="s">
        <v>2010</v>
      </c>
      <c r="N1434" t="s">
        <v>984</v>
      </c>
      <c r="O1434" t="s">
        <v>873</v>
      </c>
      <c r="P1434" t="s">
        <v>1310</v>
      </c>
      <c r="Q1434" t="s">
        <v>299</v>
      </c>
      <c r="R1434" t="s">
        <v>153</v>
      </c>
      <c r="S1434" t="s">
        <v>268</v>
      </c>
      <c r="T1434" t="s">
        <v>268</v>
      </c>
      <c r="U1434" t="s">
        <v>268</v>
      </c>
      <c r="V1434" t="s">
        <v>268</v>
      </c>
      <c r="W1434" t="s">
        <v>2661</v>
      </c>
      <c r="X1434" t="s">
        <v>2662</v>
      </c>
      <c r="Y1434" t="s">
        <v>268</v>
      </c>
      <c r="Z1434" t="s">
        <v>268</v>
      </c>
      <c r="AA1434" t="s">
        <v>268</v>
      </c>
      <c r="AB1434" t="s">
        <v>268</v>
      </c>
      <c r="AC1434" t="s">
        <v>268</v>
      </c>
      <c r="AD1434" t="s">
        <v>268</v>
      </c>
      <c r="AE1434" t="s">
        <v>287</v>
      </c>
      <c r="AF1434" t="s">
        <v>1811</v>
      </c>
      <c r="AG1434" t="s">
        <v>875</v>
      </c>
      <c r="AH1434" t="s">
        <v>888</v>
      </c>
      <c r="AI1434" t="s">
        <v>2577</v>
      </c>
      <c r="AJ1434" t="s">
        <v>268</v>
      </c>
      <c r="AK1434" t="s">
        <v>268</v>
      </c>
      <c r="AL1434" t="s">
        <v>268</v>
      </c>
      <c r="AM1434" t="s">
        <v>411</v>
      </c>
      <c r="AN1434" t="s">
        <v>268</v>
      </c>
      <c r="AO1434" t="s">
        <v>268</v>
      </c>
      <c r="AP1434" t="s">
        <v>268</v>
      </c>
      <c r="AQ1434" t="s">
        <v>268</v>
      </c>
      <c r="AR1434" t="s">
        <v>268</v>
      </c>
      <c r="AS1434" t="s">
        <v>268</v>
      </c>
      <c r="AT1434" t="s">
        <v>268</v>
      </c>
      <c r="AU1434" t="s">
        <v>268</v>
      </c>
      <c r="AV1434" t="s">
        <v>268</v>
      </c>
      <c r="AW1434" t="s">
        <v>268</v>
      </c>
      <c r="AX1434" t="s">
        <v>268</v>
      </c>
      <c r="AY1434" t="s">
        <v>268</v>
      </c>
      <c r="AZ1434" t="s">
        <v>268</v>
      </c>
      <c r="BA1434" t="s">
        <v>268</v>
      </c>
      <c r="BB1434" t="s">
        <v>268</v>
      </c>
      <c r="BC1434" t="s">
        <v>268</v>
      </c>
      <c r="BD1434" t="s">
        <v>268</v>
      </c>
      <c r="BE1434" t="s">
        <v>268</v>
      </c>
      <c r="BF1434" t="s">
        <v>268</v>
      </c>
      <c r="BG1434" t="s">
        <v>268</v>
      </c>
      <c r="BH1434" t="s">
        <v>268</v>
      </c>
      <c r="BI1434" t="s">
        <v>268</v>
      </c>
      <c r="BJ1434" t="s">
        <v>268</v>
      </c>
      <c r="BK1434" t="s">
        <v>268</v>
      </c>
      <c r="BL1434" t="s">
        <v>268</v>
      </c>
      <c r="BM1434" t="s">
        <v>268</v>
      </c>
      <c r="BN1434" t="s">
        <v>268</v>
      </c>
      <c r="BO1434" t="s">
        <v>268</v>
      </c>
      <c r="BP1434" t="s">
        <v>268</v>
      </c>
      <c r="BQ1434" t="s">
        <v>268</v>
      </c>
      <c r="BR1434" t="s">
        <v>268</v>
      </c>
      <c r="BS1434" t="s">
        <v>268</v>
      </c>
      <c r="BT1434" t="s">
        <v>268</v>
      </c>
      <c r="BU1434" t="s">
        <v>268</v>
      </c>
      <c r="BV1434" t="s">
        <v>268</v>
      </c>
      <c r="BW1434" t="s">
        <v>268</v>
      </c>
      <c r="BX1434" t="s">
        <v>268</v>
      </c>
      <c r="BY1434">
        <v>46</v>
      </c>
      <c r="BZ1434">
        <v>46</v>
      </c>
      <c r="CA1434" t="s">
        <v>142</v>
      </c>
      <c r="CB1434" s="356">
        <v>122</v>
      </c>
      <c r="CC1434" t="s">
        <v>876</v>
      </c>
      <c r="CD1434" t="s">
        <v>268</v>
      </c>
      <c r="CE1434" t="s">
        <v>268</v>
      </c>
      <c r="CF1434" s="356">
        <v>1</v>
      </c>
      <c r="CG1434" t="s">
        <v>2132</v>
      </c>
      <c r="CH1434" t="s">
        <v>268</v>
      </c>
      <c r="CI1434" t="s">
        <v>268</v>
      </c>
      <c r="CJ1434" t="s">
        <v>268</v>
      </c>
      <c r="CK1434" t="s">
        <v>268</v>
      </c>
      <c r="CL1434" t="s">
        <v>268</v>
      </c>
      <c r="CM1434" t="s">
        <v>11224</v>
      </c>
      <c r="CN1434">
        <v>39.61</v>
      </c>
      <c r="CO1434">
        <v>-29.71</v>
      </c>
      <c r="CP1434">
        <v>9.9</v>
      </c>
      <c r="CQ1434">
        <v>365</v>
      </c>
      <c r="CR1434" t="s">
        <v>878</v>
      </c>
      <c r="CS1434" t="s">
        <v>11225</v>
      </c>
      <c r="CT1434" t="s">
        <v>11226</v>
      </c>
      <c r="CU1434" t="s">
        <v>11227</v>
      </c>
      <c r="CV1434" t="s">
        <v>268</v>
      </c>
      <c r="CW1434" t="s">
        <v>268</v>
      </c>
      <c r="CX1434" t="s">
        <v>268</v>
      </c>
      <c r="CY1434" t="s">
        <v>268</v>
      </c>
      <c r="CZ1434" t="s">
        <v>268</v>
      </c>
      <c r="DA1434" t="s">
        <v>268</v>
      </c>
      <c r="DB1434" s="429">
        <f t="shared" si="292"/>
        <v>0</v>
      </c>
      <c r="DC1434" s="284">
        <f t="shared" si="293"/>
        <v>0.75</v>
      </c>
      <c r="DD1434" s="284">
        <f t="shared" si="294"/>
        <v>0</v>
      </c>
      <c r="DE1434" s="284">
        <f t="shared" si="295"/>
        <v>0</v>
      </c>
      <c r="DF1434" s="295">
        <f t="shared" si="296"/>
        <v>11.5</v>
      </c>
      <c r="DG1434" s="284">
        <f t="shared" si="297"/>
        <v>0</v>
      </c>
      <c r="DH1434" s="284">
        <f t="shared" si="298"/>
        <v>0.75</v>
      </c>
      <c r="DI1434" s="284">
        <f t="shared" si="299"/>
        <v>0</v>
      </c>
      <c r="DJ1434" s="284">
        <f t="shared" si="300"/>
        <v>0</v>
      </c>
      <c r="DK1434" s="295">
        <f t="shared" si="301"/>
        <v>0.25</v>
      </c>
      <c r="DL1434" s="297">
        <f t="shared" si="302"/>
        <v>1</v>
      </c>
      <c r="DM1434" s="430">
        <f>IFERROR(IF(CA1434="D",IF(DL1434="A dispo.",DF1434*VLOOKUP('DATI INPUT'!$F$27,TARIFFE_UD,4,FALSE),DF1434*VLOOKUP(DL1434,TARIFFE_UD,4,FALSE)),DF1434*VLOOKUP(CB1434-100,TARIFFE_UND,4,FALSE)),0)</f>
        <v>5.6697467100336754</v>
      </c>
      <c r="DN1434" s="430">
        <f>IFERROR(IF(CA1434="D",IF(DL1434="A dispo.",DK1434*VLOOKUP('DATI INPUT'!$F$27,TARIFFE_UD,5,FALSE),DK1434*VLOOKUP(DL1434,TARIFFE_UD,5,FALSE)),DK1434*VLOOKUP(CB1434-100,TARIFFE_UND,5,FALSE)),0)</f>
        <v>4.2327121172083597</v>
      </c>
      <c r="DO1434" s="431">
        <f t="shared" si="303"/>
        <v>2.4588272420356105E-3</v>
      </c>
      <c r="DP1434" s="299">
        <f>IFERROR(IF(CA1434="D",IF(DL1434="A dispo.",DF1434*VLOOKUP('DATI INPUT'!$F$27,TARIFFE_UD,2,FALSE),DF1434*VLOOKUP(DL1434,TARIFFE_UD,2,FALSE)),DF1434*VLOOKUP(CB1434-100,TARIFFE_UND,2,FALSE)),0)</f>
        <v>7.0835563446689589</v>
      </c>
      <c r="DQ1434" s="299">
        <f>IFERROR(IF(CA1434="D",IF(DL1434="A dispo.",DK1434*VLOOKUP('DATI INPUT'!$F$27,TARIFFE_UD,3,FALSE),DK1434*VLOOKUP(DL1434,TARIFFE_UD,3,FALSE)),DK1434*VLOOKUP(CB1434-100,TARIFFE_UND,3,FALSE)),0)</f>
        <v>3.791213262028732</v>
      </c>
      <c r="DR1434" s="299">
        <f t="shared" si="304"/>
        <v>10.87476960669769</v>
      </c>
    </row>
    <row r="1435" spans="1:122" x14ac:dyDescent="0.25">
      <c r="A1435" t="s">
        <v>10835</v>
      </c>
      <c r="B1435" t="s">
        <v>10836</v>
      </c>
      <c r="C1435" t="s">
        <v>10837</v>
      </c>
      <c r="D1435" t="s">
        <v>10838</v>
      </c>
      <c r="E1435" t="s">
        <v>268</v>
      </c>
      <c r="F1435" t="s">
        <v>156</v>
      </c>
      <c r="G1435" t="s">
        <v>10839</v>
      </c>
      <c r="H1435" t="s">
        <v>10840</v>
      </c>
      <c r="I1435" t="s">
        <v>644</v>
      </c>
      <c r="J1435" t="s">
        <v>156</v>
      </c>
      <c r="K1435" t="s">
        <v>10841</v>
      </c>
      <c r="L1435" t="s">
        <v>2536</v>
      </c>
      <c r="M1435" t="s">
        <v>11304</v>
      </c>
      <c r="N1435" t="s">
        <v>5078</v>
      </c>
      <c r="O1435" t="s">
        <v>5079</v>
      </c>
      <c r="P1435" t="s">
        <v>11305</v>
      </c>
      <c r="Q1435" t="s">
        <v>488</v>
      </c>
      <c r="R1435" t="s">
        <v>268</v>
      </c>
      <c r="S1435" t="s">
        <v>268</v>
      </c>
      <c r="T1435" t="s">
        <v>268</v>
      </c>
      <c r="U1435" t="s">
        <v>268</v>
      </c>
      <c r="V1435" t="s">
        <v>268</v>
      </c>
      <c r="W1435" t="s">
        <v>5469</v>
      </c>
      <c r="X1435" t="s">
        <v>2241</v>
      </c>
      <c r="Y1435" t="s">
        <v>294</v>
      </c>
      <c r="Z1435" t="s">
        <v>268</v>
      </c>
      <c r="AA1435" t="s">
        <v>268</v>
      </c>
      <c r="AB1435" t="s">
        <v>268</v>
      </c>
      <c r="AC1435" t="s">
        <v>268</v>
      </c>
      <c r="AD1435" t="s">
        <v>268</v>
      </c>
      <c r="AE1435" t="s">
        <v>287</v>
      </c>
      <c r="AF1435" t="s">
        <v>1811</v>
      </c>
      <c r="AG1435" t="s">
        <v>875</v>
      </c>
      <c r="AH1435" t="s">
        <v>1848</v>
      </c>
      <c r="AI1435" t="s">
        <v>741</v>
      </c>
      <c r="AJ1435" t="s">
        <v>268</v>
      </c>
      <c r="AK1435" t="s">
        <v>410</v>
      </c>
      <c r="AL1435" t="s">
        <v>268</v>
      </c>
      <c r="AM1435" t="s">
        <v>288</v>
      </c>
      <c r="AN1435" t="s">
        <v>268</v>
      </c>
      <c r="AO1435" t="s">
        <v>268</v>
      </c>
      <c r="AP1435" t="s">
        <v>268</v>
      </c>
      <c r="AQ1435" t="s">
        <v>268</v>
      </c>
      <c r="AR1435" t="s">
        <v>268</v>
      </c>
      <c r="AS1435" t="s">
        <v>268</v>
      </c>
      <c r="AT1435" t="s">
        <v>268</v>
      </c>
      <c r="AU1435" t="s">
        <v>268</v>
      </c>
      <c r="AV1435" t="s">
        <v>268</v>
      </c>
      <c r="AW1435" t="s">
        <v>268</v>
      </c>
      <c r="AX1435" t="s">
        <v>268</v>
      </c>
      <c r="AY1435" t="s">
        <v>268</v>
      </c>
      <c r="AZ1435" t="s">
        <v>268</v>
      </c>
      <c r="BA1435" t="s">
        <v>268</v>
      </c>
      <c r="BB1435" t="s">
        <v>268</v>
      </c>
      <c r="BC1435" t="s">
        <v>268</v>
      </c>
      <c r="BD1435" t="s">
        <v>268</v>
      </c>
      <c r="BE1435" t="s">
        <v>268</v>
      </c>
      <c r="BF1435" t="s">
        <v>268</v>
      </c>
      <c r="BG1435" t="s">
        <v>268</v>
      </c>
      <c r="BH1435" t="s">
        <v>268</v>
      </c>
      <c r="BI1435" t="s">
        <v>268</v>
      </c>
      <c r="BJ1435" t="s">
        <v>268</v>
      </c>
      <c r="BK1435" t="s">
        <v>268</v>
      </c>
      <c r="BL1435" t="s">
        <v>268</v>
      </c>
      <c r="BM1435" t="s">
        <v>268</v>
      </c>
      <c r="BN1435" t="s">
        <v>268</v>
      </c>
      <c r="BO1435" t="s">
        <v>268</v>
      </c>
      <c r="BP1435" t="s">
        <v>268</v>
      </c>
      <c r="BQ1435" t="s">
        <v>268</v>
      </c>
      <c r="BR1435" t="s">
        <v>268</v>
      </c>
      <c r="BS1435" t="s">
        <v>268</v>
      </c>
      <c r="BT1435" t="s">
        <v>268</v>
      </c>
      <c r="BU1435" t="s">
        <v>268</v>
      </c>
      <c r="BV1435" t="s">
        <v>268</v>
      </c>
      <c r="BW1435" t="s">
        <v>268</v>
      </c>
      <c r="BX1435" t="s">
        <v>268</v>
      </c>
      <c r="BY1435">
        <v>80</v>
      </c>
      <c r="BZ1435">
        <v>80</v>
      </c>
      <c r="CA1435" t="s">
        <v>142</v>
      </c>
      <c r="CB1435" s="356">
        <v>122</v>
      </c>
      <c r="CC1435" t="s">
        <v>876</v>
      </c>
      <c r="CD1435" t="s">
        <v>268</v>
      </c>
      <c r="CE1435" t="s">
        <v>268</v>
      </c>
      <c r="CF1435" t="s">
        <v>268</v>
      </c>
      <c r="CG1435" t="s">
        <v>268</v>
      </c>
      <c r="CH1435" t="s">
        <v>268</v>
      </c>
      <c r="CI1435" t="s">
        <v>268</v>
      </c>
      <c r="CJ1435" t="s">
        <v>268</v>
      </c>
      <c r="CK1435" t="s">
        <v>268</v>
      </c>
      <c r="CL1435" t="s">
        <v>10842</v>
      </c>
      <c r="CM1435" t="s">
        <v>11224</v>
      </c>
      <c r="CN1435">
        <v>118.11</v>
      </c>
      <c r="CO1435" t="s">
        <v>268</v>
      </c>
      <c r="CP1435">
        <v>118.11</v>
      </c>
      <c r="CQ1435">
        <v>365</v>
      </c>
      <c r="CR1435" t="s">
        <v>878</v>
      </c>
      <c r="CS1435" t="s">
        <v>11225</v>
      </c>
      <c r="CT1435" t="s">
        <v>11226</v>
      </c>
      <c r="CU1435" t="s">
        <v>11227</v>
      </c>
      <c r="CV1435" t="s">
        <v>268</v>
      </c>
      <c r="CW1435" t="s">
        <v>268</v>
      </c>
      <c r="CX1435" t="s">
        <v>268</v>
      </c>
      <c r="CY1435" t="s">
        <v>268</v>
      </c>
      <c r="CZ1435" t="s">
        <v>268</v>
      </c>
      <c r="DA1435" t="s">
        <v>268</v>
      </c>
      <c r="DB1435" s="429">
        <f t="shared" si="292"/>
        <v>0</v>
      </c>
      <c r="DC1435" s="284">
        <f t="shared" si="293"/>
        <v>0</v>
      </c>
      <c r="DD1435" s="284">
        <f t="shared" si="294"/>
        <v>0</v>
      </c>
      <c r="DE1435" s="284">
        <f t="shared" si="295"/>
        <v>0</v>
      </c>
      <c r="DF1435" s="295">
        <f t="shared" si="296"/>
        <v>80</v>
      </c>
      <c r="DG1435" s="284">
        <f t="shared" si="297"/>
        <v>0</v>
      </c>
      <c r="DH1435" s="284">
        <f t="shared" si="298"/>
        <v>0</v>
      </c>
      <c r="DI1435" s="284">
        <f t="shared" si="299"/>
        <v>0</v>
      </c>
      <c r="DJ1435" s="284">
        <f t="shared" si="300"/>
        <v>0</v>
      </c>
      <c r="DK1435" s="295">
        <f t="shared" si="301"/>
        <v>1</v>
      </c>
      <c r="DL1435" s="297" t="str">
        <f t="shared" si="302"/>
        <v>A dispo.</v>
      </c>
      <c r="DM1435" s="430">
        <f>IFERROR(IF(CA1435="D",IF(DL1435="A dispo.",DF1435*VLOOKUP('DATI INPUT'!$F$27,TARIFFE_UD,4,FALSE),DF1435*VLOOKUP(DL1435,TARIFFE_UD,4,FALSE)),DF1435*VLOOKUP(CB1435-100,TARIFFE_UND,4,FALSE)),0)</f>
        <v>50.71077802763039</v>
      </c>
      <c r="DN1435" s="430">
        <f>IFERROR(IF(CA1435="D",IF(DL1435="A dispo.",DK1435*VLOOKUP('DATI INPUT'!$F$27,TARIFFE_UD,5,FALSE),DK1435*VLOOKUP(DL1435,TARIFFE_UD,5,FALSE)),DK1435*VLOOKUP(CB1435-100,TARIFFE_UND,5,FALSE)),0)</f>
        <v>67.397800635548478</v>
      </c>
      <c r="DO1435" s="431">
        <f t="shared" si="303"/>
        <v>-1.4213368211386523E-3</v>
      </c>
      <c r="DP1435" s="299">
        <f>IFERROR(IF(CA1435="D",IF(DL1435="A dispo.",DF1435*VLOOKUP('DATI INPUT'!$F$27,TARIFFE_UD,2,FALSE),DF1435*VLOOKUP(DL1435,TARIFFE_UD,2,FALSE)),DF1435*VLOOKUP(CB1435-100,TARIFFE_UND,2,FALSE)),0)</f>
        <v>63.356031902629191</v>
      </c>
      <c r="DQ1435" s="299">
        <f>IFERROR(IF(CA1435="D",IF(DL1435="A dispo.",DK1435*VLOOKUP('DATI INPUT'!$F$27,TARIFFE_UD,3,FALSE),DK1435*VLOOKUP(DL1435,TARIFFE_UD,3,FALSE)),DK1435*VLOOKUP(CB1435-100,TARIFFE_UND,3,FALSE)),0)</f>
        <v>60.367780403072892</v>
      </c>
      <c r="DR1435" s="299">
        <f t="shared" si="304"/>
        <v>123.72381230570208</v>
      </c>
    </row>
    <row r="1436" spans="1:122" x14ac:dyDescent="0.25">
      <c r="A1436" t="s">
        <v>10899</v>
      </c>
      <c r="B1436" t="s">
        <v>10900</v>
      </c>
      <c r="C1436" t="s">
        <v>10901</v>
      </c>
      <c r="D1436" t="s">
        <v>10902</v>
      </c>
      <c r="E1436" t="s">
        <v>268</v>
      </c>
      <c r="F1436" t="s">
        <v>156</v>
      </c>
      <c r="G1436" t="s">
        <v>10903</v>
      </c>
      <c r="H1436" t="s">
        <v>1033</v>
      </c>
      <c r="I1436" t="s">
        <v>582</v>
      </c>
      <c r="J1436" t="s">
        <v>274</v>
      </c>
      <c r="K1436" t="s">
        <v>10904</v>
      </c>
      <c r="L1436" t="s">
        <v>984</v>
      </c>
      <c r="M1436" t="s">
        <v>10905</v>
      </c>
      <c r="N1436" t="s">
        <v>303</v>
      </c>
      <c r="O1436" t="s">
        <v>1459</v>
      </c>
      <c r="P1436" t="s">
        <v>10906</v>
      </c>
      <c r="Q1436" t="s">
        <v>343</v>
      </c>
      <c r="R1436" t="s">
        <v>268</v>
      </c>
      <c r="S1436" t="s">
        <v>268</v>
      </c>
      <c r="T1436" t="s">
        <v>268</v>
      </c>
      <c r="U1436" t="s">
        <v>268</v>
      </c>
      <c r="V1436" t="s">
        <v>268</v>
      </c>
      <c r="W1436" t="s">
        <v>3064</v>
      </c>
      <c r="X1436" t="s">
        <v>1830</v>
      </c>
      <c r="Y1436" t="s">
        <v>298</v>
      </c>
      <c r="Z1436" t="s">
        <v>268</v>
      </c>
      <c r="AA1436" t="s">
        <v>268</v>
      </c>
      <c r="AB1436" t="s">
        <v>268</v>
      </c>
      <c r="AC1436" t="s">
        <v>268</v>
      </c>
      <c r="AD1436" t="s">
        <v>268</v>
      </c>
      <c r="AE1436" t="s">
        <v>287</v>
      </c>
      <c r="AF1436" t="s">
        <v>1811</v>
      </c>
      <c r="AG1436" t="s">
        <v>875</v>
      </c>
      <c r="AH1436" t="s">
        <v>1831</v>
      </c>
      <c r="AI1436" t="s">
        <v>1271</v>
      </c>
      <c r="AJ1436" t="s">
        <v>268</v>
      </c>
      <c r="AK1436" t="s">
        <v>395</v>
      </c>
      <c r="AL1436" t="s">
        <v>268</v>
      </c>
      <c r="AM1436" t="s">
        <v>288</v>
      </c>
      <c r="AN1436" t="s">
        <v>268</v>
      </c>
      <c r="AO1436" t="s">
        <v>268</v>
      </c>
      <c r="AP1436" t="s">
        <v>268</v>
      </c>
      <c r="AQ1436" t="s">
        <v>268</v>
      </c>
      <c r="AR1436" t="s">
        <v>268</v>
      </c>
      <c r="AS1436" t="s">
        <v>268</v>
      </c>
      <c r="AT1436" t="s">
        <v>268</v>
      </c>
      <c r="AU1436" t="s">
        <v>268</v>
      </c>
      <c r="AV1436" t="s">
        <v>268</v>
      </c>
      <c r="AW1436" t="s">
        <v>268</v>
      </c>
      <c r="AX1436" t="s">
        <v>268</v>
      </c>
      <c r="AY1436" t="s">
        <v>268</v>
      </c>
      <c r="AZ1436" t="s">
        <v>268</v>
      </c>
      <c r="BA1436" t="s">
        <v>268</v>
      </c>
      <c r="BB1436" t="s">
        <v>268</v>
      </c>
      <c r="BC1436" t="s">
        <v>268</v>
      </c>
      <c r="BD1436" t="s">
        <v>268</v>
      </c>
      <c r="BE1436" t="s">
        <v>268</v>
      </c>
      <c r="BF1436" t="s">
        <v>268</v>
      </c>
      <c r="BG1436" t="s">
        <v>268</v>
      </c>
      <c r="BH1436" t="s">
        <v>268</v>
      </c>
      <c r="BI1436" t="s">
        <v>268</v>
      </c>
      <c r="BJ1436" t="s">
        <v>268</v>
      </c>
      <c r="BK1436" t="s">
        <v>268</v>
      </c>
      <c r="BL1436" t="s">
        <v>268</v>
      </c>
      <c r="BM1436" t="s">
        <v>268</v>
      </c>
      <c r="BN1436" t="s">
        <v>268</v>
      </c>
      <c r="BO1436" t="s">
        <v>268</v>
      </c>
      <c r="BP1436" t="s">
        <v>268</v>
      </c>
      <c r="BQ1436" t="s">
        <v>268</v>
      </c>
      <c r="BR1436" t="s">
        <v>268</v>
      </c>
      <c r="BS1436" t="s">
        <v>268</v>
      </c>
      <c r="BT1436" t="s">
        <v>268</v>
      </c>
      <c r="BU1436" t="s">
        <v>268</v>
      </c>
      <c r="BV1436" t="s">
        <v>268</v>
      </c>
      <c r="BW1436" t="s">
        <v>268</v>
      </c>
      <c r="BX1436" t="s">
        <v>268</v>
      </c>
      <c r="BY1436">
        <v>75</v>
      </c>
      <c r="BZ1436">
        <v>75</v>
      </c>
      <c r="CA1436" t="s">
        <v>142</v>
      </c>
      <c r="CB1436" s="356">
        <v>122</v>
      </c>
      <c r="CC1436" t="s">
        <v>876</v>
      </c>
      <c r="CD1436" t="s">
        <v>268</v>
      </c>
      <c r="CE1436" t="s">
        <v>268</v>
      </c>
      <c r="CF1436" t="s">
        <v>268</v>
      </c>
      <c r="CG1436" t="s">
        <v>268</v>
      </c>
      <c r="CH1436" t="s">
        <v>268</v>
      </c>
      <c r="CI1436" t="s">
        <v>268</v>
      </c>
      <c r="CJ1436" t="s">
        <v>268</v>
      </c>
      <c r="CK1436" t="s">
        <v>268</v>
      </c>
      <c r="CL1436" t="s">
        <v>10907</v>
      </c>
      <c r="CM1436" t="s">
        <v>11224</v>
      </c>
      <c r="CN1436">
        <v>114.94</v>
      </c>
      <c r="CO1436" t="s">
        <v>268</v>
      </c>
      <c r="CP1436">
        <v>114.94</v>
      </c>
      <c r="CQ1436">
        <v>365</v>
      </c>
      <c r="CR1436" t="s">
        <v>878</v>
      </c>
      <c r="CS1436" t="s">
        <v>11225</v>
      </c>
      <c r="CT1436" t="s">
        <v>11226</v>
      </c>
      <c r="CU1436" t="s">
        <v>11227</v>
      </c>
      <c r="CV1436" t="s">
        <v>268</v>
      </c>
      <c r="CW1436" t="s">
        <v>268</v>
      </c>
      <c r="CX1436" t="s">
        <v>268</v>
      </c>
      <c r="CY1436" t="s">
        <v>268</v>
      </c>
      <c r="CZ1436" t="s">
        <v>268</v>
      </c>
      <c r="DA1436" t="s">
        <v>268</v>
      </c>
      <c r="DB1436" s="429">
        <f t="shared" si="292"/>
        <v>0</v>
      </c>
      <c r="DC1436" s="284">
        <f t="shared" si="293"/>
        <v>0</v>
      </c>
      <c r="DD1436" s="284">
        <f t="shared" si="294"/>
        <v>0</v>
      </c>
      <c r="DE1436" s="284">
        <f t="shared" si="295"/>
        <v>0</v>
      </c>
      <c r="DF1436" s="295">
        <f t="shared" si="296"/>
        <v>75</v>
      </c>
      <c r="DG1436" s="284">
        <f t="shared" si="297"/>
        <v>0</v>
      </c>
      <c r="DH1436" s="284">
        <f t="shared" si="298"/>
        <v>0</v>
      </c>
      <c r="DI1436" s="284">
        <f t="shared" si="299"/>
        <v>0</v>
      </c>
      <c r="DJ1436" s="284">
        <f t="shared" si="300"/>
        <v>0</v>
      </c>
      <c r="DK1436" s="295">
        <f t="shared" si="301"/>
        <v>1</v>
      </c>
      <c r="DL1436" s="297" t="str">
        <f t="shared" si="302"/>
        <v>A dispo.</v>
      </c>
      <c r="DM1436" s="430">
        <f>IFERROR(IF(CA1436="D",IF(DL1436="A dispo.",DF1436*VLOOKUP('DATI INPUT'!$F$27,TARIFFE_UD,4,FALSE),DF1436*VLOOKUP(DL1436,TARIFFE_UD,4,FALSE)),DF1436*VLOOKUP(CB1436-100,TARIFFE_UND,4,FALSE)),0)</f>
        <v>47.541354400903494</v>
      </c>
      <c r="DN1436" s="430">
        <f>IFERROR(IF(CA1436="D",IF(DL1436="A dispo.",DK1436*VLOOKUP('DATI INPUT'!$F$27,TARIFFE_UD,5,FALSE),DK1436*VLOOKUP(DL1436,TARIFFE_UD,5,FALSE)),DK1436*VLOOKUP(CB1436-100,TARIFFE_UND,5,FALSE)),0)</f>
        <v>67.397800635548478</v>
      </c>
      <c r="DO1436" s="431">
        <f t="shared" si="303"/>
        <v>-8.4496354801899543E-4</v>
      </c>
      <c r="DP1436" s="299">
        <f>IFERROR(IF(CA1436="D",IF(DL1436="A dispo.",DF1436*VLOOKUP('DATI INPUT'!$F$27,TARIFFE_UD,2,FALSE),DF1436*VLOOKUP(DL1436,TARIFFE_UD,2,FALSE)),DF1436*VLOOKUP(CB1436-100,TARIFFE_UND,2,FALSE)),0)</f>
        <v>59.396279908714867</v>
      </c>
      <c r="DQ1436" s="299">
        <f>IFERROR(IF(CA1436="D",IF(DL1436="A dispo.",DK1436*VLOOKUP('DATI INPUT'!$F$27,TARIFFE_UD,3,FALSE),DK1436*VLOOKUP(DL1436,TARIFFE_UD,3,FALSE)),DK1436*VLOOKUP(CB1436-100,TARIFFE_UND,3,FALSE)),0)</f>
        <v>60.367780403072892</v>
      </c>
      <c r="DR1436" s="299">
        <f t="shared" si="304"/>
        <v>119.76406031178776</v>
      </c>
    </row>
    <row r="1437" spans="1:122" x14ac:dyDescent="0.25">
      <c r="A1437" t="s">
        <v>10917</v>
      </c>
      <c r="B1437" t="s">
        <v>10908</v>
      </c>
      <c r="C1437" t="s">
        <v>10909</v>
      </c>
      <c r="D1437" t="s">
        <v>10910</v>
      </c>
      <c r="E1437" t="s">
        <v>10911</v>
      </c>
      <c r="F1437" t="s">
        <v>156</v>
      </c>
      <c r="G1437" t="s">
        <v>10912</v>
      </c>
      <c r="H1437" t="s">
        <v>5862</v>
      </c>
      <c r="I1437" t="s">
        <v>10913</v>
      </c>
      <c r="J1437" t="s">
        <v>274</v>
      </c>
      <c r="K1437" t="s">
        <v>10914</v>
      </c>
      <c r="L1437" t="s">
        <v>303</v>
      </c>
      <c r="M1437" t="s">
        <v>5864</v>
      </c>
      <c r="N1437" t="s">
        <v>984</v>
      </c>
      <c r="O1437" t="s">
        <v>873</v>
      </c>
      <c r="P1437" t="s">
        <v>1934</v>
      </c>
      <c r="Q1437" t="s">
        <v>346</v>
      </c>
      <c r="R1437" t="s">
        <v>268</v>
      </c>
      <c r="S1437" t="s">
        <v>268</v>
      </c>
      <c r="T1437" t="s">
        <v>268</v>
      </c>
      <c r="U1437" t="s">
        <v>268</v>
      </c>
      <c r="V1437" t="s">
        <v>268</v>
      </c>
      <c r="W1437" t="s">
        <v>5428</v>
      </c>
      <c r="X1437" t="s">
        <v>5429</v>
      </c>
      <c r="Y1437" t="s">
        <v>276</v>
      </c>
      <c r="Z1437" t="s">
        <v>268</v>
      </c>
      <c r="AA1437" t="s">
        <v>268</v>
      </c>
      <c r="AB1437" t="s">
        <v>268</v>
      </c>
      <c r="AC1437" t="s">
        <v>268</v>
      </c>
      <c r="AD1437" t="s">
        <v>268</v>
      </c>
      <c r="AE1437" t="s">
        <v>287</v>
      </c>
      <c r="AF1437" t="s">
        <v>1811</v>
      </c>
      <c r="AG1437" t="s">
        <v>875</v>
      </c>
      <c r="AH1437" t="s">
        <v>888</v>
      </c>
      <c r="AI1437" t="s">
        <v>10915</v>
      </c>
      <c r="AJ1437" t="s">
        <v>268</v>
      </c>
      <c r="AK1437" t="s">
        <v>366</v>
      </c>
      <c r="AL1437" t="s">
        <v>268</v>
      </c>
      <c r="AM1437" t="s">
        <v>367</v>
      </c>
      <c r="AN1437" t="s">
        <v>268</v>
      </c>
      <c r="AO1437" t="s">
        <v>268</v>
      </c>
      <c r="AP1437" t="s">
        <v>268</v>
      </c>
      <c r="AQ1437" t="s">
        <v>268</v>
      </c>
      <c r="AR1437" t="s">
        <v>268</v>
      </c>
      <c r="AS1437" t="s">
        <v>268</v>
      </c>
      <c r="AT1437" t="s">
        <v>268</v>
      </c>
      <c r="AU1437" t="s">
        <v>268</v>
      </c>
      <c r="AV1437" t="s">
        <v>268</v>
      </c>
      <c r="AW1437" t="s">
        <v>268</v>
      </c>
      <c r="AX1437" t="s">
        <v>268</v>
      </c>
      <c r="AY1437" t="s">
        <v>268</v>
      </c>
      <c r="AZ1437" t="s">
        <v>268</v>
      </c>
      <c r="BA1437" t="s">
        <v>268</v>
      </c>
      <c r="BB1437" t="s">
        <v>268</v>
      </c>
      <c r="BC1437" t="s">
        <v>268</v>
      </c>
      <c r="BD1437" t="s">
        <v>268</v>
      </c>
      <c r="BE1437" t="s">
        <v>268</v>
      </c>
      <c r="BF1437" t="s">
        <v>268</v>
      </c>
      <c r="BG1437" t="s">
        <v>268</v>
      </c>
      <c r="BH1437" t="s">
        <v>268</v>
      </c>
      <c r="BI1437" t="s">
        <v>268</v>
      </c>
      <c r="BJ1437" t="s">
        <v>268</v>
      </c>
      <c r="BK1437" t="s">
        <v>268</v>
      </c>
      <c r="BL1437" t="s">
        <v>268</v>
      </c>
      <c r="BM1437" t="s">
        <v>268</v>
      </c>
      <c r="BN1437" t="s">
        <v>268</v>
      </c>
      <c r="BO1437" t="s">
        <v>268</v>
      </c>
      <c r="BP1437" t="s">
        <v>268</v>
      </c>
      <c r="BQ1437" t="s">
        <v>268</v>
      </c>
      <c r="BR1437" t="s">
        <v>268</v>
      </c>
      <c r="BS1437" t="s">
        <v>268</v>
      </c>
      <c r="BT1437" t="s">
        <v>268</v>
      </c>
      <c r="BU1437" t="s">
        <v>268</v>
      </c>
      <c r="BV1437" t="s">
        <v>268</v>
      </c>
      <c r="BW1437" t="s">
        <v>268</v>
      </c>
      <c r="BX1437" t="s">
        <v>268</v>
      </c>
      <c r="BY1437">
        <v>49</v>
      </c>
      <c r="BZ1437">
        <v>49</v>
      </c>
      <c r="CA1437" t="s">
        <v>143</v>
      </c>
      <c r="CB1437" s="356">
        <v>117</v>
      </c>
      <c r="CC1437" t="s">
        <v>392</v>
      </c>
      <c r="CD1437" t="s">
        <v>268</v>
      </c>
      <c r="CE1437" t="s">
        <v>268</v>
      </c>
      <c r="CF1437" t="s">
        <v>268</v>
      </c>
      <c r="CG1437" t="s">
        <v>10845</v>
      </c>
      <c r="CH1437" t="s">
        <v>268</v>
      </c>
      <c r="CI1437" t="s">
        <v>268</v>
      </c>
      <c r="CJ1437" t="s">
        <v>268</v>
      </c>
      <c r="CK1437" t="s">
        <v>268</v>
      </c>
      <c r="CL1437" t="s">
        <v>10916</v>
      </c>
      <c r="CM1437" t="s">
        <v>11224</v>
      </c>
      <c r="CN1437">
        <v>221.03</v>
      </c>
      <c r="CO1437" t="s">
        <v>268</v>
      </c>
      <c r="CP1437">
        <v>221.03</v>
      </c>
      <c r="CQ1437">
        <v>365</v>
      </c>
      <c r="CR1437" t="s">
        <v>878</v>
      </c>
      <c r="CS1437" t="s">
        <v>11225</v>
      </c>
      <c r="CT1437" t="s">
        <v>11226</v>
      </c>
      <c r="CU1437" t="s">
        <v>11227</v>
      </c>
      <c r="CV1437" t="s">
        <v>268</v>
      </c>
      <c r="CW1437" t="s">
        <v>268</v>
      </c>
      <c r="CX1437" t="s">
        <v>268</v>
      </c>
      <c r="CY1437" t="s">
        <v>268</v>
      </c>
      <c r="CZ1437" t="s">
        <v>268</v>
      </c>
      <c r="DA1437" t="s">
        <v>268</v>
      </c>
      <c r="DB1437" s="429">
        <f t="shared" si="292"/>
        <v>0</v>
      </c>
      <c r="DC1437" s="284">
        <f t="shared" si="293"/>
        <v>0</v>
      </c>
      <c r="DD1437" s="284">
        <f t="shared" si="294"/>
        <v>0</v>
      </c>
      <c r="DE1437" s="284">
        <f t="shared" si="295"/>
        <v>0</v>
      </c>
      <c r="DF1437" s="295">
        <f t="shared" si="296"/>
        <v>49</v>
      </c>
      <c r="DG1437" s="284">
        <f t="shared" si="297"/>
        <v>0</v>
      </c>
      <c r="DH1437" s="284">
        <f t="shared" si="298"/>
        <v>0</v>
      </c>
      <c r="DI1437" s="284">
        <f t="shared" si="299"/>
        <v>0</v>
      </c>
      <c r="DJ1437" s="284">
        <f t="shared" si="300"/>
        <v>0</v>
      </c>
      <c r="DK1437" s="295">
        <f t="shared" si="301"/>
        <v>49</v>
      </c>
      <c r="DL1437" s="297" t="str">
        <f t="shared" si="302"/>
        <v/>
      </c>
      <c r="DM1437" s="430">
        <f>IFERROR(IF(CA1437="D",IF(DL1437="A dispo.",DF1437*VLOOKUP('DATI INPUT'!$F$27,TARIFFE_UD,4,FALSE),DF1437*VLOOKUP(DL1437,TARIFFE_UD,4,FALSE)),DF1437*VLOOKUP(CB1437-100,TARIFFE_UND,4,FALSE)),0)</f>
        <v>36.618056624590288</v>
      </c>
      <c r="DN1437" s="430">
        <f>IFERROR(IF(CA1437="D",IF(DL1437="A dispo.",DK1437*VLOOKUP('DATI INPUT'!$F$27,TARIFFE_UD,5,FALSE),DK1437*VLOOKUP(DL1437,TARIFFE_UD,5,FALSE)),DK1437*VLOOKUP(CB1437-100,TARIFFE_UND,5,FALSE)),0)</f>
        <v>184.41435973411859</v>
      </c>
      <c r="DO1437" s="431">
        <f t="shared" si="303"/>
        <v>2.4163587088708027E-3</v>
      </c>
      <c r="DP1437" s="299">
        <f>IFERROR(IF(CA1437="D",IF(DL1437="A dispo.",DF1437*VLOOKUP('DATI INPUT'!$F$27,TARIFFE_UD,2,FALSE),DF1437*VLOOKUP(DL1437,TARIFFE_UD,2,FALSE)),DF1437*VLOOKUP(CB1437-100,TARIFFE_UND,2,FALSE)),0)</f>
        <v>51.783559516210339</v>
      </c>
      <c r="DQ1437" s="299">
        <f>IFERROR(IF(CA1437="D",IF(DL1437="A dispo.",DK1437*VLOOKUP('DATI INPUT'!$F$27,TARIFFE_UD,3,FALSE),DK1437*VLOOKUP(DL1437,TARIFFE_UD,3,FALSE)),DK1437*VLOOKUP(CB1437-100,TARIFFE_UND,3,FALSE)),0)</f>
        <v>187.09073308902933</v>
      </c>
      <c r="DR1437" s="299">
        <f t="shared" si="304"/>
        <v>238.87429260523967</v>
      </c>
    </row>
    <row r="1438" spans="1:122" x14ac:dyDescent="0.25">
      <c r="A1438" t="s">
        <v>10920</v>
      </c>
      <c r="B1438" t="s">
        <v>10908</v>
      </c>
      <c r="C1438" t="s">
        <v>10918</v>
      </c>
      <c r="D1438" t="s">
        <v>10910</v>
      </c>
      <c r="E1438" t="s">
        <v>10911</v>
      </c>
      <c r="F1438" t="s">
        <v>156</v>
      </c>
      <c r="G1438" t="s">
        <v>10912</v>
      </c>
      <c r="H1438" t="s">
        <v>5862</v>
      </c>
      <c r="I1438" t="s">
        <v>10913</v>
      </c>
      <c r="J1438" t="s">
        <v>274</v>
      </c>
      <c r="K1438" t="s">
        <v>10914</v>
      </c>
      <c r="L1438" t="s">
        <v>303</v>
      </c>
      <c r="M1438" t="s">
        <v>5864</v>
      </c>
      <c r="N1438" t="s">
        <v>984</v>
      </c>
      <c r="O1438" t="s">
        <v>873</v>
      </c>
      <c r="P1438" t="s">
        <v>1934</v>
      </c>
      <c r="Q1438" t="s">
        <v>346</v>
      </c>
      <c r="R1438" t="s">
        <v>268</v>
      </c>
      <c r="S1438" t="s">
        <v>268</v>
      </c>
      <c r="T1438" t="s">
        <v>268</v>
      </c>
      <c r="U1438" t="s">
        <v>268</v>
      </c>
      <c r="V1438" t="s">
        <v>268</v>
      </c>
      <c r="W1438" t="s">
        <v>5428</v>
      </c>
      <c r="X1438" t="s">
        <v>5429</v>
      </c>
      <c r="Y1438" t="s">
        <v>276</v>
      </c>
      <c r="Z1438" t="s">
        <v>268</v>
      </c>
      <c r="AA1438" t="s">
        <v>268</v>
      </c>
      <c r="AB1438" t="s">
        <v>268</v>
      </c>
      <c r="AC1438" t="s">
        <v>268</v>
      </c>
      <c r="AD1438" t="s">
        <v>268</v>
      </c>
      <c r="AE1438" t="s">
        <v>268</v>
      </c>
      <c r="AF1438" t="s">
        <v>268</v>
      </c>
      <c r="AG1438" t="s">
        <v>268</v>
      </c>
      <c r="AH1438" t="s">
        <v>268</v>
      </c>
      <c r="AI1438" t="s">
        <v>268</v>
      </c>
      <c r="AJ1438" t="s">
        <v>268</v>
      </c>
      <c r="AK1438" t="s">
        <v>268</v>
      </c>
      <c r="AL1438" t="s">
        <v>268</v>
      </c>
      <c r="AM1438" t="s">
        <v>268</v>
      </c>
      <c r="AN1438" t="s">
        <v>268</v>
      </c>
      <c r="AO1438" t="s">
        <v>268</v>
      </c>
      <c r="AP1438" t="s">
        <v>268</v>
      </c>
      <c r="AQ1438" t="s">
        <v>268</v>
      </c>
      <c r="AR1438" t="s">
        <v>268</v>
      </c>
      <c r="AS1438" t="s">
        <v>268</v>
      </c>
      <c r="AT1438" t="s">
        <v>268</v>
      </c>
      <c r="AU1438" t="s">
        <v>268</v>
      </c>
      <c r="AV1438" t="s">
        <v>268</v>
      </c>
      <c r="AW1438" t="s">
        <v>268</v>
      </c>
      <c r="AX1438" t="s">
        <v>268</v>
      </c>
      <c r="AY1438" t="s">
        <v>268</v>
      </c>
      <c r="AZ1438" t="s">
        <v>268</v>
      </c>
      <c r="BA1438" t="s">
        <v>268</v>
      </c>
      <c r="BB1438" t="s">
        <v>268</v>
      </c>
      <c r="BC1438" t="s">
        <v>268</v>
      </c>
      <c r="BD1438" t="s">
        <v>268</v>
      </c>
      <c r="BE1438" t="s">
        <v>268</v>
      </c>
      <c r="BF1438" t="s">
        <v>268</v>
      </c>
      <c r="BG1438" t="s">
        <v>268</v>
      </c>
      <c r="BH1438" t="s">
        <v>268</v>
      </c>
      <c r="BI1438" t="s">
        <v>268</v>
      </c>
      <c r="BJ1438" t="s">
        <v>268</v>
      </c>
      <c r="BK1438" t="s">
        <v>268</v>
      </c>
      <c r="BL1438" t="s">
        <v>268</v>
      </c>
      <c r="BM1438" t="s">
        <v>268</v>
      </c>
      <c r="BN1438" t="s">
        <v>268</v>
      </c>
      <c r="BO1438" t="s">
        <v>268</v>
      </c>
      <c r="BP1438" t="s">
        <v>268</v>
      </c>
      <c r="BQ1438" t="s">
        <v>268</v>
      </c>
      <c r="BR1438" t="s">
        <v>268</v>
      </c>
      <c r="BS1438" t="s">
        <v>268</v>
      </c>
      <c r="BT1438" t="s">
        <v>268</v>
      </c>
      <c r="BU1438" t="s">
        <v>268</v>
      </c>
      <c r="BV1438" t="s">
        <v>268</v>
      </c>
      <c r="BW1438" t="s">
        <v>268</v>
      </c>
      <c r="BX1438" t="s">
        <v>268</v>
      </c>
      <c r="BY1438">
        <v>52</v>
      </c>
      <c r="BZ1438">
        <v>52</v>
      </c>
      <c r="CA1438" t="s">
        <v>143</v>
      </c>
      <c r="CB1438" s="356">
        <v>117</v>
      </c>
      <c r="CC1438" t="s">
        <v>392</v>
      </c>
      <c r="CD1438" t="s">
        <v>268</v>
      </c>
      <c r="CE1438" t="s">
        <v>268</v>
      </c>
      <c r="CF1438" t="s">
        <v>268</v>
      </c>
      <c r="CG1438" t="s">
        <v>10845</v>
      </c>
      <c r="CH1438" t="s">
        <v>268</v>
      </c>
      <c r="CI1438" t="s">
        <v>268</v>
      </c>
      <c r="CJ1438" t="s">
        <v>268</v>
      </c>
      <c r="CK1438" t="s">
        <v>268</v>
      </c>
      <c r="CL1438" t="s">
        <v>10919</v>
      </c>
      <c r="CM1438" t="s">
        <v>11224</v>
      </c>
      <c r="CN1438">
        <v>234.57</v>
      </c>
      <c r="CO1438" t="s">
        <v>268</v>
      </c>
      <c r="CP1438">
        <v>234.57</v>
      </c>
      <c r="CQ1438">
        <v>365</v>
      </c>
      <c r="CR1438" t="s">
        <v>878</v>
      </c>
      <c r="CS1438" t="s">
        <v>11225</v>
      </c>
      <c r="CT1438" t="s">
        <v>11226</v>
      </c>
      <c r="CU1438" t="s">
        <v>11227</v>
      </c>
      <c r="CV1438" t="s">
        <v>268</v>
      </c>
      <c r="CW1438" t="s">
        <v>268</v>
      </c>
      <c r="CX1438" t="s">
        <v>268</v>
      </c>
      <c r="CY1438" t="s">
        <v>268</v>
      </c>
      <c r="CZ1438" t="s">
        <v>268</v>
      </c>
      <c r="DA1438" t="s">
        <v>268</v>
      </c>
      <c r="DB1438" s="429">
        <f t="shared" si="292"/>
        <v>0</v>
      </c>
      <c r="DC1438" s="284">
        <f t="shared" si="293"/>
        <v>0</v>
      </c>
      <c r="DD1438" s="284">
        <f t="shared" si="294"/>
        <v>0</v>
      </c>
      <c r="DE1438" s="284">
        <f t="shared" si="295"/>
        <v>0</v>
      </c>
      <c r="DF1438" s="295">
        <f t="shared" si="296"/>
        <v>52</v>
      </c>
      <c r="DG1438" s="284">
        <f t="shared" si="297"/>
        <v>0</v>
      </c>
      <c r="DH1438" s="284">
        <f t="shared" si="298"/>
        <v>0</v>
      </c>
      <c r="DI1438" s="284">
        <f t="shared" si="299"/>
        <v>0</v>
      </c>
      <c r="DJ1438" s="284">
        <f t="shared" si="300"/>
        <v>0</v>
      </c>
      <c r="DK1438" s="295">
        <f t="shared" si="301"/>
        <v>52</v>
      </c>
      <c r="DL1438" s="297" t="str">
        <f t="shared" si="302"/>
        <v/>
      </c>
      <c r="DM1438" s="430">
        <f>IFERROR(IF(CA1438="D",IF(DL1438="A dispo.",DF1438*VLOOKUP('DATI INPUT'!$F$27,TARIFFE_UD,4,FALSE),DF1438*VLOOKUP(DL1438,TARIFFE_UD,4,FALSE)),DF1438*VLOOKUP(CB1438-100,TARIFFE_UND,4,FALSE)),0)</f>
        <v>38.859978458748877</v>
      </c>
      <c r="DN1438" s="430">
        <f>IFERROR(IF(CA1438="D",IF(DL1438="A dispo.",DK1438*VLOOKUP('DATI INPUT'!$F$27,TARIFFE_UD,5,FALSE),DK1438*VLOOKUP(DL1438,TARIFFE_UD,5,FALSE)),DK1438*VLOOKUP(CB1438-100,TARIFFE_UND,5,FALSE)),0)</f>
        <v>195.70503481988095</v>
      </c>
      <c r="DO1438" s="431">
        <f t="shared" si="303"/>
        <v>-4.9867213701588753E-3</v>
      </c>
      <c r="DP1438" s="299">
        <f>IFERROR(IF(CA1438="D",IF(DL1438="A dispo.",DF1438*VLOOKUP('DATI INPUT'!$F$27,TARIFFE_UD,2,FALSE),DF1438*VLOOKUP(DL1438,TARIFFE_UD,2,FALSE)),DF1438*VLOOKUP(CB1438-100,TARIFFE_UND,2,FALSE)),0)</f>
        <v>54.953981527406889</v>
      </c>
      <c r="DQ1438" s="299">
        <f>IFERROR(IF(CA1438="D",IF(DL1438="A dispo.",DK1438*VLOOKUP('DATI INPUT'!$F$27,TARIFFE_UD,3,FALSE),DK1438*VLOOKUP(DL1438,TARIFFE_UD,3,FALSE)),DK1438*VLOOKUP(CB1438-100,TARIFFE_UND,3,FALSE)),0)</f>
        <v>198.5452677679495</v>
      </c>
      <c r="DR1438" s="299">
        <f t="shared" si="304"/>
        <v>253.49924929535638</v>
      </c>
    </row>
    <row r="1439" spans="1:122" x14ac:dyDescent="0.25">
      <c r="A1439" t="s">
        <v>10922</v>
      </c>
      <c r="B1439" t="s">
        <v>10908</v>
      </c>
      <c r="C1439" t="s">
        <v>10921</v>
      </c>
      <c r="D1439" t="s">
        <v>10910</v>
      </c>
      <c r="E1439" t="s">
        <v>10911</v>
      </c>
      <c r="F1439" t="s">
        <v>156</v>
      </c>
      <c r="G1439" t="s">
        <v>10912</v>
      </c>
      <c r="H1439" t="s">
        <v>5862</v>
      </c>
      <c r="I1439" t="s">
        <v>10913</v>
      </c>
      <c r="J1439" t="s">
        <v>274</v>
      </c>
      <c r="K1439" t="s">
        <v>10914</v>
      </c>
      <c r="L1439" t="s">
        <v>303</v>
      </c>
      <c r="M1439" t="s">
        <v>5864</v>
      </c>
      <c r="N1439" t="s">
        <v>984</v>
      </c>
      <c r="O1439" t="s">
        <v>873</v>
      </c>
      <c r="P1439" t="s">
        <v>1934</v>
      </c>
      <c r="Q1439" t="s">
        <v>346</v>
      </c>
      <c r="R1439" t="s">
        <v>268</v>
      </c>
      <c r="S1439" t="s">
        <v>268</v>
      </c>
      <c r="T1439" t="s">
        <v>268</v>
      </c>
      <c r="U1439" t="s">
        <v>268</v>
      </c>
      <c r="V1439" t="s">
        <v>268</v>
      </c>
      <c r="W1439" t="s">
        <v>5428</v>
      </c>
      <c r="X1439" t="s">
        <v>5429</v>
      </c>
      <c r="Y1439" t="s">
        <v>276</v>
      </c>
      <c r="Z1439" t="s">
        <v>268</v>
      </c>
      <c r="AA1439" t="s">
        <v>268</v>
      </c>
      <c r="AB1439" t="s">
        <v>268</v>
      </c>
      <c r="AC1439" t="s">
        <v>268</v>
      </c>
      <c r="AD1439" t="s">
        <v>268</v>
      </c>
      <c r="AE1439" t="s">
        <v>268</v>
      </c>
      <c r="AF1439" t="s">
        <v>268</v>
      </c>
      <c r="AG1439" t="s">
        <v>268</v>
      </c>
      <c r="AH1439" t="s">
        <v>268</v>
      </c>
      <c r="AI1439" t="s">
        <v>268</v>
      </c>
      <c r="AJ1439" t="s">
        <v>268</v>
      </c>
      <c r="AK1439" t="s">
        <v>268</v>
      </c>
      <c r="AL1439" t="s">
        <v>268</v>
      </c>
      <c r="AM1439" t="s">
        <v>268</v>
      </c>
      <c r="AN1439" t="s">
        <v>268</v>
      </c>
      <c r="AO1439" t="s">
        <v>268</v>
      </c>
      <c r="AP1439" t="s">
        <v>268</v>
      </c>
      <c r="AQ1439" t="s">
        <v>268</v>
      </c>
      <c r="AR1439" t="s">
        <v>268</v>
      </c>
      <c r="AS1439" t="s">
        <v>268</v>
      </c>
      <c r="AT1439" t="s">
        <v>268</v>
      </c>
      <c r="AU1439" t="s">
        <v>268</v>
      </c>
      <c r="AV1439" t="s">
        <v>268</v>
      </c>
      <c r="AW1439" t="s">
        <v>268</v>
      </c>
      <c r="AX1439" t="s">
        <v>268</v>
      </c>
      <c r="AY1439" t="s">
        <v>268</v>
      </c>
      <c r="AZ1439" t="s">
        <v>268</v>
      </c>
      <c r="BA1439" t="s">
        <v>268</v>
      </c>
      <c r="BB1439" t="s">
        <v>268</v>
      </c>
      <c r="BC1439" t="s">
        <v>268</v>
      </c>
      <c r="BD1439" t="s">
        <v>268</v>
      </c>
      <c r="BE1439" t="s">
        <v>268</v>
      </c>
      <c r="BF1439" t="s">
        <v>268</v>
      </c>
      <c r="BG1439" t="s">
        <v>268</v>
      </c>
      <c r="BH1439" t="s">
        <v>268</v>
      </c>
      <c r="BI1439" t="s">
        <v>268</v>
      </c>
      <c r="BJ1439" t="s">
        <v>268</v>
      </c>
      <c r="BK1439" t="s">
        <v>268</v>
      </c>
      <c r="BL1439" t="s">
        <v>268</v>
      </c>
      <c r="BM1439" t="s">
        <v>268</v>
      </c>
      <c r="BN1439" t="s">
        <v>268</v>
      </c>
      <c r="BO1439" t="s">
        <v>268</v>
      </c>
      <c r="BP1439" t="s">
        <v>268</v>
      </c>
      <c r="BQ1439" t="s">
        <v>268</v>
      </c>
      <c r="BR1439" t="s">
        <v>268</v>
      </c>
      <c r="BS1439" t="s">
        <v>268</v>
      </c>
      <c r="BT1439" t="s">
        <v>268</v>
      </c>
      <c r="BU1439" t="s">
        <v>268</v>
      </c>
      <c r="BV1439" t="s">
        <v>268</v>
      </c>
      <c r="BW1439" t="s">
        <v>268</v>
      </c>
      <c r="BX1439" t="s">
        <v>268</v>
      </c>
      <c r="BY1439">
        <v>26</v>
      </c>
      <c r="BZ1439">
        <v>26</v>
      </c>
      <c r="CA1439" t="s">
        <v>143</v>
      </c>
      <c r="CB1439" s="356">
        <v>104</v>
      </c>
      <c r="CC1439" t="s">
        <v>1027</v>
      </c>
      <c r="CD1439" t="s">
        <v>268</v>
      </c>
      <c r="CE1439" t="s">
        <v>268</v>
      </c>
      <c r="CF1439" t="s">
        <v>268</v>
      </c>
      <c r="CG1439" t="s">
        <v>11228</v>
      </c>
      <c r="CH1439" t="s">
        <v>268</v>
      </c>
      <c r="CI1439" t="s">
        <v>268</v>
      </c>
      <c r="CJ1439" t="s">
        <v>268</v>
      </c>
      <c r="CK1439" t="s">
        <v>268</v>
      </c>
      <c r="CL1439" t="s">
        <v>268</v>
      </c>
      <c r="CM1439" t="s">
        <v>11224</v>
      </c>
      <c r="CN1439">
        <v>22.89</v>
      </c>
      <c r="CO1439" t="s">
        <v>268</v>
      </c>
      <c r="CP1439">
        <v>22.89</v>
      </c>
      <c r="CQ1439">
        <v>365</v>
      </c>
      <c r="CR1439" t="s">
        <v>878</v>
      </c>
      <c r="CS1439" t="s">
        <v>11225</v>
      </c>
      <c r="CT1439" t="s">
        <v>11226</v>
      </c>
      <c r="CU1439" t="s">
        <v>11227</v>
      </c>
      <c r="CV1439" t="s">
        <v>268</v>
      </c>
      <c r="CW1439" t="s">
        <v>268</v>
      </c>
      <c r="CX1439" t="s">
        <v>268</v>
      </c>
      <c r="CY1439" t="s">
        <v>268</v>
      </c>
      <c r="CZ1439" t="s">
        <v>268</v>
      </c>
      <c r="DA1439" t="s">
        <v>268</v>
      </c>
      <c r="DB1439" s="429">
        <f t="shared" si="292"/>
        <v>0</v>
      </c>
      <c r="DC1439" s="284">
        <f t="shared" si="293"/>
        <v>0</v>
      </c>
      <c r="DD1439" s="284">
        <f t="shared" si="294"/>
        <v>0</v>
      </c>
      <c r="DE1439" s="284">
        <f t="shared" si="295"/>
        <v>0</v>
      </c>
      <c r="DF1439" s="295">
        <f t="shared" si="296"/>
        <v>26</v>
      </c>
      <c r="DG1439" s="284">
        <f t="shared" si="297"/>
        <v>0</v>
      </c>
      <c r="DH1439" s="284">
        <f t="shared" si="298"/>
        <v>0</v>
      </c>
      <c r="DI1439" s="284">
        <f t="shared" si="299"/>
        <v>0</v>
      </c>
      <c r="DJ1439" s="284">
        <f t="shared" si="300"/>
        <v>0</v>
      </c>
      <c r="DK1439" s="295">
        <f t="shared" si="301"/>
        <v>26</v>
      </c>
      <c r="DL1439" s="297" t="str">
        <f t="shared" si="302"/>
        <v/>
      </c>
      <c r="DM1439" s="430">
        <f>IFERROR(IF(CA1439="D",IF(DL1439="A dispo.",DF1439*VLOOKUP('DATI INPUT'!$F$27,TARIFFE_UD,4,FALSE),DF1439*VLOOKUP(DL1439,TARIFFE_UD,4,FALSE)),DF1439*VLOOKUP(CB1439-100,TARIFFE_UND,4,FALSE)),0)</f>
        <v>3.2027454773694126</v>
      </c>
      <c r="DN1439" s="430">
        <f>IFERROR(IF(CA1439="D",IF(DL1439="A dispo.",DK1439*VLOOKUP('DATI INPUT'!$F$27,TARIFFE_UD,5,FALSE),DK1439*VLOOKUP(DL1439,TARIFFE_UD,5,FALSE)),DK1439*VLOOKUP(CB1439-100,TARIFFE_UND,5,FALSE)),0)</f>
        <v>19.688635293750597</v>
      </c>
      <c r="DO1439" s="431">
        <f t="shared" si="303"/>
        <v>1.3807711200080064E-3</v>
      </c>
      <c r="DP1439" s="299">
        <f>IFERROR(IF(CA1439="D",IF(DL1439="A dispo.",DF1439*VLOOKUP('DATI INPUT'!$F$27,TARIFFE_UD,2,FALSE),DF1439*VLOOKUP(DL1439,TARIFFE_UD,2,FALSE)),DF1439*VLOOKUP(CB1439-100,TARIFFE_UND,2,FALSE)),0)</f>
        <v>4.5291743017093591</v>
      </c>
      <c r="DQ1439" s="299">
        <f>IFERROR(IF(CA1439="D",IF(DL1439="A dispo.",DK1439*VLOOKUP('DATI INPUT'!$F$27,TARIFFE_UD,3,FALSE),DK1439*VLOOKUP(DL1439,TARIFFE_UD,3,FALSE)),DK1439*VLOOKUP(CB1439-100,TARIFFE_UND,3,FALSE)),0)</f>
        <v>19.974373014884257</v>
      </c>
      <c r="DR1439" s="299">
        <f t="shared" si="304"/>
        <v>24.503547316593618</v>
      </c>
    </row>
    <row r="1440" spans="1:122" x14ac:dyDescent="0.25">
      <c r="A1440" t="s">
        <v>10923</v>
      </c>
      <c r="B1440" t="s">
        <v>5884</v>
      </c>
      <c r="C1440" t="s">
        <v>10924</v>
      </c>
      <c r="D1440" t="s">
        <v>5886</v>
      </c>
      <c r="E1440" t="s">
        <v>268</v>
      </c>
      <c r="F1440" t="s">
        <v>156</v>
      </c>
      <c r="G1440" t="s">
        <v>5887</v>
      </c>
      <c r="H1440" t="s">
        <v>5862</v>
      </c>
      <c r="I1440" t="s">
        <v>455</v>
      </c>
      <c r="J1440" t="s">
        <v>274</v>
      </c>
      <c r="K1440" t="s">
        <v>5888</v>
      </c>
      <c r="L1440" t="s">
        <v>984</v>
      </c>
      <c r="M1440" t="s">
        <v>5864</v>
      </c>
      <c r="N1440" t="s">
        <v>984</v>
      </c>
      <c r="O1440" t="s">
        <v>873</v>
      </c>
      <c r="P1440" t="s">
        <v>1934</v>
      </c>
      <c r="Q1440" t="s">
        <v>346</v>
      </c>
      <c r="R1440" t="s">
        <v>268</v>
      </c>
      <c r="S1440" t="s">
        <v>268</v>
      </c>
      <c r="T1440" t="s">
        <v>268</v>
      </c>
      <c r="U1440" t="s">
        <v>268</v>
      </c>
      <c r="V1440" t="s">
        <v>268</v>
      </c>
      <c r="W1440" t="s">
        <v>5428</v>
      </c>
      <c r="X1440" t="s">
        <v>5429</v>
      </c>
      <c r="Y1440" t="s">
        <v>276</v>
      </c>
      <c r="Z1440" t="s">
        <v>268</v>
      </c>
      <c r="AA1440" t="s">
        <v>268</v>
      </c>
      <c r="AB1440" t="s">
        <v>268</v>
      </c>
      <c r="AC1440" t="s">
        <v>268</v>
      </c>
      <c r="AD1440" t="s">
        <v>268</v>
      </c>
      <c r="AE1440" t="s">
        <v>287</v>
      </c>
      <c r="AF1440" t="s">
        <v>1811</v>
      </c>
      <c r="AG1440" t="s">
        <v>875</v>
      </c>
      <c r="AH1440" t="s">
        <v>888</v>
      </c>
      <c r="AI1440" t="s">
        <v>10915</v>
      </c>
      <c r="AJ1440" t="s">
        <v>268</v>
      </c>
      <c r="AK1440" t="s">
        <v>377</v>
      </c>
      <c r="AL1440" t="s">
        <v>268</v>
      </c>
      <c r="AM1440" t="s">
        <v>411</v>
      </c>
      <c r="AN1440" t="s">
        <v>268</v>
      </c>
      <c r="AO1440" t="s">
        <v>268</v>
      </c>
      <c r="AP1440" t="s">
        <v>268</v>
      </c>
      <c r="AQ1440" t="s">
        <v>268</v>
      </c>
      <c r="AR1440" t="s">
        <v>268</v>
      </c>
      <c r="AS1440" t="s">
        <v>268</v>
      </c>
      <c r="AT1440" t="s">
        <v>268</v>
      </c>
      <c r="AU1440" t="s">
        <v>268</v>
      </c>
      <c r="AV1440" t="s">
        <v>268</v>
      </c>
      <c r="AW1440" t="s">
        <v>268</v>
      </c>
      <c r="AX1440" t="s">
        <v>268</v>
      </c>
      <c r="AY1440" t="s">
        <v>268</v>
      </c>
      <c r="AZ1440" t="s">
        <v>268</v>
      </c>
      <c r="BA1440" t="s">
        <v>268</v>
      </c>
      <c r="BB1440" t="s">
        <v>268</v>
      </c>
      <c r="BC1440" t="s">
        <v>268</v>
      </c>
      <c r="BD1440" t="s">
        <v>268</v>
      </c>
      <c r="BE1440" t="s">
        <v>268</v>
      </c>
      <c r="BF1440" t="s">
        <v>268</v>
      </c>
      <c r="BG1440" t="s">
        <v>268</v>
      </c>
      <c r="BH1440" t="s">
        <v>268</v>
      </c>
      <c r="BI1440" t="s">
        <v>268</v>
      </c>
      <c r="BJ1440" t="s">
        <v>268</v>
      </c>
      <c r="BK1440" t="s">
        <v>268</v>
      </c>
      <c r="BL1440" t="s">
        <v>268</v>
      </c>
      <c r="BM1440" t="s">
        <v>268</v>
      </c>
      <c r="BN1440" t="s">
        <v>268</v>
      </c>
      <c r="BO1440" t="s">
        <v>268</v>
      </c>
      <c r="BP1440" t="s">
        <v>268</v>
      </c>
      <c r="BQ1440" t="s">
        <v>268</v>
      </c>
      <c r="BR1440" t="s">
        <v>268</v>
      </c>
      <c r="BS1440" t="s">
        <v>268</v>
      </c>
      <c r="BT1440" t="s">
        <v>268</v>
      </c>
      <c r="BU1440" t="s">
        <v>268</v>
      </c>
      <c r="BV1440" t="s">
        <v>268</v>
      </c>
      <c r="BW1440" t="s">
        <v>268</v>
      </c>
      <c r="BX1440" t="s">
        <v>268</v>
      </c>
      <c r="BY1440">
        <v>98</v>
      </c>
      <c r="BZ1440">
        <v>98</v>
      </c>
      <c r="CA1440" t="s">
        <v>142</v>
      </c>
      <c r="CB1440" s="356">
        <v>123</v>
      </c>
      <c r="CC1440" t="s">
        <v>1817</v>
      </c>
      <c r="CD1440" t="s">
        <v>268</v>
      </c>
      <c r="CE1440" t="s">
        <v>268</v>
      </c>
      <c r="CF1440" s="356">
        <v>3</v>
      </c>
      <c r="CG1440" t="s">
        <v>268</v>
      </c>
      <c r="CH1440" t="s">
        <v>268</v>
      </c>
      <c r="CI1440" t="s">
        <v>268</v>
      </c>
      <c r="CJ1440" t="s">
        <v>268</v>
      </c>
      <c r="CK1440" t="s">
        <v>268</v>
      </c>
      <c r="CL1440" t="s">
        <v>268</v>
      </c>
      <c r="CM1440" t="s">
        <v>11224</v>
      </c>
      <c r="CN1440">
        <v>62.12</v>
      </c>
      <c r="CO1440" t="s">
        <v>268</v>
      </c>
      <c r="CP1440">
        <v>62.12</v>
      </c>
      <c r="CQ1440">
        <v>365</v>
      </c>
      <c r="CR1440" t="s">
        <v>878</v>
      </c>
      <c r="CS1440" t="s">
        <v>11225</v>
      </c>
      <c r="CT1440" t="s">
        <v>11226</v>
      </c>
      <c r="CU1440" t="s">
        <v>11227</v>
      </c>
      <c r="CV1440" t="s">
        <v>268</v>
      </c>
      <c r="CW1440" t="s">
        <v>268</v>
      </c>
      <c r="CX1440" t="s">
        <v>268</v>
      </c>
      <c r="CY1440" t="s">
        <v>268</v>
      </c>
      <c r="CZ1440" t="s">
        <v>268</v>
      </c>
      <c r="DA1440" t="s">
        <v>268</v>
      </c>
      <c r="DB1440" s="429">
        <f t="shared" si="292"/>
        <v>0</v>
      </c>
      <c r="DC1440" s="284">
        <f t="shared" si="293"/>
        <v>0</v>
      </c>
      <c r="DD1440" s="284">
        <f t="shared" si="294"/>
        <v>0</v>
      </c>
      <c r="DE1440" s="284">
        <f t="shared" si="295"/>
        <v>0</v>
      </c>
      <c r="DF1440" s="295">
        <f t="shared" si="296"/>
        <v>98</v>
      </c>
      <c r="DG1440" s="284">
        <f t="shared" si="297"/>
        <v>1</v>
      </c>
      <c r="DH1440" s="284">
        <f t="shared" si="298"/>
        <v>0</v>
      </c>
      <c r="DI1440" s="284">
        <f t="shared" si="299"/>
        <v>0</v>
      </c>
      <c r="DJ1440" s="284">
        <f t="shared" si="300"/>
        <v>0</v>
      </c>
      <c r="DK1440" s="295">
        <f t="shared" si="301"/>
        <v>0</v>
      </c>
      <c r="DL1440" s="297">
        <f t="shared" si="302"/>
        <v>3</v>
      </c>
      <c r="DM1440" s="430">
        <f>IFERROR(IF(CA1440="D",IF(DL1440="A dispo.",DF1440*VLOOKUP('DATI INPUT'!$F$27,TARIFFE_UD,4,FALSE),DF1440*VLOOKUP(DL1440,TARIFFE_UD,4,FALSE)),DF1440*VLOOKUP(CB1440-100,TARIFFE_UND,4,FALSE)),0)</f>
        <v>62.120703083847225</v>
      </c>
      <c r="DN1440" s="430">
        <f>IFERROR(IF(CA1440="D",IF(DL1440="A dispo.",DK1440*VLOOKUP('DATI INPUT'!$F$27,TARIFFE_UD,5,FALSE),DK1440*VLOOKUP(DL1440,TARIFFE_UD,5,FALSE)),DK1440*VLOOKUP(CB1440-100,TARIFFE_UND,5,FALSE)),0)</f>
        <v>0</v>
      </c>
      <c r="DO1440" s="431">
        <f t="shared" si="303"/>
        <v>7.0308384722750361E-4</v>
      </c>
      <c r="DP1440" s="299">
        <f>IFERROR(IF(CA1440="D",IF(DL1440="A dispo.",DF1440*VLOOKUP('DATI INPUT'!$F$27,TARIFFE_UD,2,FALSE),DF1440*VLOOKUP(DL1440,TARIFFE_UD,2,FALSE)),DF1440*VLOOKUP(CB1440-100,TARIFFE_UND,2,FALSE)),0)</f>
        <v>77.611139080720761</v>
      </c>
      <c r="DQ1440" s="299">
        <f>IFERROR(IF(CA1440="D",IF(DL1440="A dispo.",DK1440*VLOOKUP('DATI INPUT'!$F$27,TARIFFE_UD,3,FALSE),DK1440*VLOOKUP(DL1440,TARIFFE_UD,3,FALSE)),DK1440*VLOOKUP(CB1440-100,TARIFFE_UND,3,FALSE)),0)</f>
        <v>0</v>
      </c>
      <c r="DR1440" s="299">
        <f t="shared" si="304"/>
        <v>77.611139080720761</v>
      </c>
    </row>
    <row r="1441" spans="1:122" x14ac:dyDescent="0.25">
      <c r="A1441" t="s">
        <v>10925</v>
      </c>
      <c r="B1441" t="s">
        <v>10926</v>
      </c>
      <c r="C1441" t="s">
        <v>10927</v>
      </c>
      <c r="D1441" t="s">
        <v>10928</v>
      </c>
      <c r="E1441" t="s">
        <v>268</v>
      </c>
      <c r="F1441" t="s">
        <v>156</v>
      </c>
      <c r="G1441" t="s">
        <v>10929</v>
      </c>
      <c r="H1441" t="s">
        <v>2201</v>
      </c>
      <c r="I1441" t="s">
        <v>10930</v>
      </c>
      <c r="J1441" t="s">
        <v>156</v>
      </c>
      <c r="K1441" t="s">
        <v>10931</v>
      </c>
      <c r="L1441" t="s">
        <v>984</v>
      </c>
      <c r="M1441" t="s">
        <v>2416</v>
      </c>
      <c r="N1441" t="s">
        <v>872</v>
      </c>
      <c r="O1441" t="s">
        <v>873</v>
      </c>
      <c r="P1441" t="s">
        <v>151</v>
      </c>
      <c r="Q1441" t="s">
        <v>275</v>
      </c>
      <c r="R1441" t="s">
        <v>268</v>
      </c>
      <c r="S1441" t="s">
        <v>268</v>
      </c>
      <c r="T1441" t="s">
        <v>268</v>
      </c>
      <c r="U1441" t="s">
        <v>268</v>
      </c>
      <c r="V1441" t="s">
        <v>268</v>
      </c>
      <c r="W1441" t="s">
        <v>2307</v>
      </c>
      <c r="X1441" t="s">
        <v>1922</v>
      </c>
      <c r="Y1441" t="s">
        <v>285</v>
      </c>
      <c r="Z1441" t="s">
        <v>154</v>
      </c>
      <c r="AA1441" t="s">
        <v>268</v>
      </c>
      <c r="AB1441" t="s">
        <v>268</v>
      </c>
      <c r="AC1441" t="s">
        <v>268</v>
      </c>
      <c r="AD1441" t="s">
        <v>268</v>
      </c>
      <c r="AE1441" t="s">
        <v>287</v>
      </c>
      <c r="AF1441" t="s">
        <v>1811</v>
      </c>
      <c r="AG1441" t="s">
        <v>875</v>
      </c>
      <c r="AH1441" t="s">
        <v>1848</v>
      </c>
      <c r="AI1441" t="s">
        <v>1054</v>
      </c>
      <c r="AJ1441" t="s">
        <v>268</v>
      </c>
      <c r="AK1441" t="s">
        <v>410</v>
      </c>
      <c r="AL1441" t="s">
        <v>268</v>
      </c>
      <c r="AM1441" t="s">
        <v>355</v>
      </c>
      <c r="AN1441" t="s">
        <v>268</v>
      </c>
      <c r="AO1441" t="s">
        <v>268</v>
      </c>
      <c r="AP1441" t="s">
        <v>268</v>
      </c>
      <c r="AQ1441" t="s">
        <v>268</v>
      </c>
      <c r="AR1441" t="s">
        <v>268</v>
      </c>
      <c r="AS1441" t="s">
        <v>268</v>
      </c>
      <c r="AT1441" t="s">
        <v>268</v>
      </c>
      <c r="AU1441" t="s">
        <v>268</v>
      </c>
      <c r="AV1441" t="s">
        <v>268</v>
      </c>
      <c r="AW1441" t="s">
        <v>268</v>
      </c>
      <c r="AX1441" t="s">
        <v>268</v>
      </c>
      <c r="AY1441" t="s">
        <v>268</v>
      </c>
      <c r="AZ1441" t="s">
        <v>268</v>
      </c>
      <c r="BA1441" t="s">
        <v>268</v>
      </c>
      <c r="BB1441" t="s">
        <v>268</v>
      </c>
      <c r="BC1441" t="s">
        <v>268</v>
      </c>
      <c r="BD1441" t="s">
        <v>268</v>
      </c>
      <c r="BE1441" t="s">
        <v>268</v>
      </c>
      <c r="BF1441" t="s">
        <v>268</v>
      </c>
      <c r="BG1441" t="s">
        <v>268</v>
      </c>
      <c r="BH1441" t="s">
        <v>268</v>
      </c>
      <c r="BI1441" t="s">
        <v>268</v>
      </c>
      <c r="BJ1441" t="s">
        <v>268</v>
      </c>
      <c r="BK1441" t="s">
        <v>268</v>
      </c>
      <c r="BL1441" t="s">
        <v>268</v>
      </c>
      <c r="BM1441" t="s">
        <v>268</v>
      </c>
      <c r="BN1441" t="s">
        <v>268</v>
      </c>
      <c r="BO1441" t="s">
        <v>268</v>
      </c>
      <c r="BP1441" t="s">
        <v>268</v>
      </c>
      <c r="BQ1441" t="s">
        <v>268</v>
      </c>
      <c r="BR1441" t="s">
        <v>268</v>
      </c>
      <c r="BS1441" t="s">
        <v>268</v>
      </c>
      <c r="BT1441" t="s">
        <v>268</v>
      </c>
      <c r="BU1441" t="s">
        <v>268</v>
      </c>
      <c r="BV1441" t="s">
        <v>268</v>
      </c>
      <c r="BW1441" t="s">
        <v>268</v>
      </c>
      <c r="BX1441" t="s">
        <v>268</v>
      </c>
      <c r="BY1441">
        <v>53</v>
      </c>
      <c r="BZ1441">
        <v>53</v>
      </c>
      <c r="CA1441" t="s">
        <v>142</v>
      </c>
      <c r="CB1441" s="356">
        <v>122</v>
      </c>
      <c r="CC1441" t="s">
        <v>876</v>
      </c>
      <c r="CD1441" t="s">
        <v>268</v>
      </c>
      <c r="CE1441" t="s">
        <v>268</v>
      </c>
      <c r="CF1441" t="s">
        <v>268</v>
      </c>
      <c r="CG1441" t="s">
        <v>268</v>
      </c>
      <c r="CH1441" t="s">
        <v>268</v>
      </c>
      <c r="CI1441" t="s">
        <v>268</v>
      </c>
      <c r="CJ1441" t="s">
        <v>268</v>
      </c>
      <c r="CK1441" t="s">
        <v>268</v>
      </c>
      <c r="CL1441" t="s">
        <v>10932</v>
      </c>
      <c r="CM1441" t="s">
        <v>11224</v>
      </c>
      <c r="CN1441">
        <v>101</v>
      </c>
      <c r="CO1441" t="s">
        <v>268</v>
      </c>
      <c r="CP1441">
        <v>101</v>
      </c>
      <c r="CQ1441">
        <v>365</v>
      </c>
      <c r="CR1441" t="s">
        <v>878</v>
      </c>
      <c r="CS1441" t="s">
        <v>11225</v>
      </c>
      <c r="CT1441" t="s">
        <v>11226</v>
      </c>
      <c r="CU1441" t="s">
        <v>11227</v>
      </c>
      <c r="CV1441" t="s">
        <v>268</v>
      </c>
      <c r="CW1441" t="s">
        <v>268</v>
      </c>
      <c r="CX1441" t="s">
        <v>268</v>
      </c>
      <c r="CY1441" t="s">
        <v>268</v>
      </c>
      <c r="CZ1441" t="s">
        <v>268</v>
      </c>
      <c r="DA1441" t="s">
        <v>268</v>
      </c>
      <c r="DB1441" s="429">
        <f t="shared" si="292"/>
        <v>0</v>
      </c>
      <c r="DC1441" s="284">
        <f t="shared" si="293"/>
        <v>0</v>
      </c>
      <c r="DD1441" s="284">
        <f t="shared" si="294"/>
        <v>0</v>
      </c>
      <c r="DE1441" s="284">
        <f t="shared" si="295"/>
        <v>0</v>
      </c>
      <c r="DF1441" s="295">
        <f t="shared" si="296"/>
        <v>52.999999999999993</v>
      </c>
      <c r="DG1441" s="284">
        <f t="shared" si="297"/>
        <v>0</v>
      </c>
      <c r="DH1441" s="284">
        <f t="shared" si="298"/>
        <v>0</v>
      </c>
      <c r="DI1441" s="284">
        <f t="shared" si="299"/>
        <v>0</v>
      </c>
      <c r="DJ1441" s="284">
        <f t="shared" si="300"/>
        <v>0</v>
      </c>
      <c r="DK1441" s="295">
        <f t="shared" si="301"/>
        <v>1</v>
      </c>
      <c r="DL1441" s="297" t="str">
        <f t="shared" si="302"/>
        <v>A dispo.</v>
      </c>
      <c r="DM1441" s="430">
        <f>IFERROR(IF(CA1441="D",IF(DL1441="A dispo.",DF1441*VLOOKUP('DATI INPUT'!$F$27,TARIFFE_UD,4,FALSE),DF1441*VLOOKUP(DL1441,TARIFFE_UD,4,FALSE)),DF1441*VLOOKUP(CB1441-100,TARIFFE_UND,4,FALSE)),0)</f>
        <v>33.59589044330513</v>
      </c>
      <c r="DN1441" s="430">
        <f>IFERROR(IF(CA1441="D",IF(DL1441="A dispo.",DK1441*VLOOKUP('DATI INPUT'!$F$27,TARIFFE_UD,5,FALSE),DK1441*VLOOKUP(DL1441,TARIFFE_UD,5,FALSE)),DK1441*VLOOKUP(CB1441-100,TARIFFE_UND,5,FALSE)),0)</f>
        <v>67.397800635548478</v>
      </c>
      <c r="DO1441" s="431">
        <f t="shared" si="303"/>
        <v>-6.3089211463989159E-3</v>
      </c>
      <c r="DP1441" s="299">
        <f>IFERROR(IF(CA1441="D",IF(DL1441="A dispo.",DF1441*VLOOKUP('DATI INPUT'!$F$27,TARIFFE_UD,2,FALSE),DF1441*VLOOKUP(DL1441,TARIFFE_UD,2,FALSE)),DF1441*VLOOKUP(CB1441-100,TARIFFE_UND,2,FALSE)),0)</f>
        <v>41.973371135491831</v>
      </c>
      <c r="DQ1441" s="299">
        <f>IFERROR(IF(CA1441="D",IF(DL1441="A dispo.",DK1441*VLOOKUP('DATI INPUT'!$F$27,TARIFFE_UD,3,FALSE),DK1441*VLOOKUP(DL1441,TARIFFE_UD,3,FALSE)),DK1441*VLOOKUP(CB1441-100,TARIFFE_UND,3,FALSE)),0)</f>
        <v>60.367780403072892</v>
      </c>
      <c r="DR1441" s="299">
        <f t="shared" si="304"/>
        <v>102.34115153856473</v>
      </c>
    </row>
    <row r="1442" spans="1:122" x14ac:dyDescent="0.25">
      <c r="A1442" t="s">
        <v>10933</v>
      </c>
      <c r="B1442" t="s">
        <v>10934</v>
      </c>
      <c r="C1442" t="s">
        <v>10935</v>
      </c>
      <c r="D1442" t="s">
        <v>10936</v>
      </c>
      <c r="E1442" t="s">
        <v>268</v>
      </c>
      <c r="F1442" t="s">
        <v>156</v>
      </c>
      <c r="G1442" t="s">
        <v>10937</v>
      </c>
      <c r="H1442" t="s">
        <v>1749</v>
      </c>
      <c r="I1442" t="s">
        <v>10938</v>
      </c>
      <c r="J1442" t="s">
        <v>156</v>
      </c>
      <c r="K1442" t="s">
        <v>10939</v>
      </c>
      <c r="L1442" t="s">
        <v>10940</v>
      </c>
      <c r="M1442" t="s">
        <v>10941</v>
      </c>
      <c r="N1442" t="s">
        <v>962</v>
      </c>
      <c r="O1442" t="s">
        <v>1176</v>
      </c>
      <c r="P1442" t="s">
        <v>10942</v>
      </c>
      <c r="Q1442" t="s">
        <v>464</v>
      </c>
      <c r="R1442" t="s">
        <v>268</v>
      </c>
      <c r="S1442" t="s">
        <v>268</v>
      </c>
      <c r="T1442" t="s">
        <v>268</v>
      </c>
      <c r="U1442" t="s">
        <v>268</v>
      </c>
      <c r="V1442" t="s">
        <v>268</v>
      </c>
      <c r="W1442" t="s">
        <v>9973</v>
      </c>
      <c r="X1442" t="s">
        <v>1830</v>
      </c>
      <c r="Y1442" t="s">
        <v>329</v>
      </c>
      <c r="Z1442" t="s">
        <v>268</v>
      </c>
      <c r="AA1442" t="s">
        <v>268</v>
      </c>
      <c r="AB1442" t="s">
        <v>268</v>
      </c>
      <c r="AC1442" t="s">
        <v>268</v>
      </c>
      <c r="AD1442" t="s">
        <v>268</v>
      </c>
      <c r="AE1442" t="s">
        <v>268</v>
      </c>
      <c r="AF1442" t="s">
        <v>268</v>
      </c>
      <c r="AG1442" t="s">
        <v>268</v>
      </c>
      <c r="AH1442" t="s">
        <v>268</v>
      </c>
      <c r="AI1442" t="s">
        <v>268</v>
      </c>
      <c r="AJ1442" t="s">
        <v>268</v>
      </c>
      <c r="AK1442" t="s">
        <v>268</v>
      </c>
      <c r="AL1442" t="s">
        <v>268</v>
      </c>
      <c r="AM1442" t="s">
        <v>268</v>
      </c>
      <c r="AN1442" t="s">
        <v>268</v>
      </c>
      <c r="AO1442" t="s">
        <v>268</v>
      </c>
      <c r="AP1442" t="s">
        <v>268</v>
      </c>
      <c r="AQ1442" t="s">
        <v>268</v>
      </c>
      <c r="AR1442" t="s">
        <v>268</v>
      </c>
      <c r="AS1442" t="s">
        <v>268</v>
      </c>
      <c r="AT1442" t="s">
        <v>268</v>
      </c>
      <c r="AU1442" t="s">
        <v>268</v>
      </c>
      <c r="AV1442" t="s">
        <v>268</v>
      </c>
      <c r="AW1442" t="s">
        <v>268</v>
      </c>
      <c r="AX1442" t="s">
        <v>268</v>
      </c>
      <c r="AY1442" t="s">
        <v>268</v>
      </c>
      <c r="AZ1442" t="s">
        <v>268</v>
      </c>
      <c r="BA1442" t="s">
        <v>268</v>
      </c>
      <c r="BB1442" t="s">
        <v>268</v>
      </c>
      <c r="BC1442" t="s">
        <v>268</v>
      </c>
      <c r="BD1442" t="s">
        <v>268</v>
      </c>
      <c r="BE1442" t="s">
        <v>268</v>
      </c>
      <c r="BF1442" t="s">
        <v>268</v>
      </c>
      <c r="BG1442" t="s">
        <v>268</v>
      </c>
      <c r="BH1442" t="s">
        <v>268</v>
      </c>
      <c r="BI1442" t="s">
        <v>268</v>
      </c>
      <c r="BJ1442" t="s">
        <v>268</v>
      </c>
      <c r="BK1442" t="s">
        <v>268</v>
      </c>
      <c r="BL1442" t="s">
        <v>268</v>
      </c>
      <c r="BM1442" t="s">
        <v>268</v>
      </c>
      <c r="BN1442" t="s">
        <v>268</v>
      </c>
      <c r="BO1442" t="s">
        <v>268</v>
      </c>
      <c r="BP1442" t="s">
        <v>268</v>
      </c>
      <c r="BQ1442" t="s">
        <v>268</v>
      </c>
      <c r="BR1442" t="s">
        <v>268</v>
      </c>
      <c r="BS1442" t="s">
        <v>268</v>
      </c>
      <c r="BT1442" t="s">
        <v>268</v>
      </c>
      <c r="BU1442" t="s">
        <v>268</v>
      </c>
      <c r="BV1442" t="s">
        <v>268</v>
      </c>
      <c r="BW1442" t="s">
        <v>268</v>
      </c>
      <c r="BX1442" t="s">
        <v>268</v>
      </c>
      <c r="BY1442">
        <v>200</v>
      </c>
      <c r="BZ1442">
        <v>200</v>
      </c>
      <c r="CA1442" t="s">
        <v>143</v>
      </c>
      <c r="CB1442" s="356">
        <v>104</v>
      </c>
      <c r="CC1442" t="s">
        <v>1027</v>
      </c>
      <c r="CD1442" t="s">
        <v>268</v>
      </c>
      <c r="CE1442" t="s">
        <v>268</v>
      </c>
      <c r="CF1442" t="s">
        <v>268</v>
      </c>
      <c r="CG1442" t="s">
        <v>11228</v>
      </c>
      <c r="CH1442" t="s">
        <v>268</v>
      </c>
      <c r="CI1442" t="s">
        <v>268</v>
      </c>
      <c r="CJ1442" t="s">
        <v>268</v>
      </c>
      <c r="CK1442" t="s">
        <v>268</v>
      </c>
      <c r="CL1442" t="s">
        <v>268</v>
      </c>
      <c r="CM1442" t="s">
        <v>11224</v>
      </c>
      <c r="CN1442">
        <v>176.09</v>
      </c>
      <c r="CO1442" t="s">
        <v>268</v>
      </c>
      <c r="CP1442">
        <v>176.09</v>
      </c>
      <c r="CQ1442">
        <v>365</v>
      </c>
      <c r="CR1442" t="s">
        <v>878</v>
      </c>
      <c r="CS1442" t="s">
        <v>11225</v>
      </c>
      <c r="CT1442" t="s">
        <v>11226</v>
      </c>
      <c r="CU1442" t="s">
        <v>11227</v>
      </c>
      <c r="CV1442" t="s">
        <v>268</v>
      </c>
      <c r="CW1442" t="s">
        <v>268</v>
      </c>
      <c r="CX1442" t="s">
        <v>268</v>
      </c>
      <c r="CY1442" t="s">
        <v>268</v>
      </c>
      <c r="CZ1442" t="s">
        <v>268</v>
      </c>
      <c r="DA1442" t="s">
        <v>268</v>
      </c>
      <c r="DB1442" s="429">
        <f t="shared" si="292"/>
        <v>0</v>
      </c>
      <c r="DC1442" s="284">
        <f t="shared" si="293"/>
        <v>0</v>
      </c>
      <c r="DD1442" s="284">
        <f t="shared" si="294"/>
        <v>0</v>
      </c>
      <c r="DE1442" s="284">
        <f t="shared" si="295"/>
        <v>0</v>
      </c>
      <c r="DF1442" s="295">
        <f t="shared" si="296"/>
        <v>200</v>
      </c>
      <c r="DG1442" s="284">
        <f t="shared" si="297"/>
        <v>0</v>
      </c>
      <c r="DH1442" s="284">
        <f t="shared" si="298"/>
        <v>0</v>
      </c>
      <c r="DI1442" s="284">
        <f t="shared" si="299"/>
        <v>0</v>
      </c>
      <c r="DJ1442" s="284">
        <f t="shared" si="300"/>
        <v>0</v>
      </c>
      <c r="DK1442" s="295">
        <f t="shared" si="301"/>
        <v>200</v>
      </c>
      <c r="DL1442" s="297" t="str">
        <f t="shared" si="302"/>
        <v/>
      </c>
      <c r="DM1442" s="430">
        <f>IFERROR(IF(CA1442="D",IF(DL1442="A dispo.",DF1442*VLOOKUP('DATI INPUT'!$F$27,TARIFFE_UD,4,FALSE),DF1442*VLOOKUP(DL1442,TARIFFE_UD,4,FALSE)),DF1442*VLOOKUP(CB1442-100,TARIFFE_UND,4,FALSE)),0)</f>
        <v>24.636503672072404</v>
      </c>
      <c r="DN1442" s="430">
        <f>IFERROR(IF(CA1442="D",IF(DL1442="A dispo.",DK1442*VLOOKUP('DATI INPUT'!$F$27,TARIFFE_UD,5,FALSE),DK1442*VLOOKUP(DL1442,TARIFFE_UD,5,FALSE)),DK1442*VLOOKUP(CB1442-100,TARIFFE_UND,5,FALSE)),0)</f>
        <v>151.45104072115845</v>
      </c>
      <c r="DO1442" s="431">
        <f t="shared" si="303"/>
        <v>-2.4556067691605676E-3</v>
      </c>
      <c r="DP1442" s="299">
        <f>IFERROR(IF(CA1442="D",IF(DL1442="A dispo.",DF1442*VLOOKUP('DATI INPUT'!$F$27,TARIFFE_UD,2,FALSE),DF1442*VLOOKUP(DL1442,TARIFFE_UD,2,FALSE)),DF1442*VLOOKUP(CB1442-100,TARIFFE_UND,2,FALSE)),0)</f>
        <v>34.839802320841223</v>
      </c>
      <c r="DQ1442" s="299">
        <f>IFERROR(IF(CA1442="D",IF(DL1442="A dispo.",DK1442*VLOOKUP('DATI INPUT'!$F$27,TARIFFE_UD,3,FALSE),DK1442*VLOOKUP(DL1442,TARIFFE_UD,3,FALSE)),DK1442*VLOOKUP(CB1442-100,TARIFFE_UND,3,FALSE)),0)</f>
        <v>153.64902319141734</v>
      </c>
      <c r="DR1442" s="299">
        <f t="shared" si="304"/>
        <v>188.48882551225856</v>
      </c>
    </row>
    <row r="1443" spans="1:122" x14ac:dyDescent="0.25">
      <c r="A1443" t="s">
        <v>10943</v>
      </c>
      <c r="B1443" t="s">
        <v>10934</v>
      </c>
      <c r="C1443" t="s">
        <v>10944</v>
      </c>
      <c r="D1443" t="s">
        <v>10936</v>
      </c>
      <c r="E1443" t="s">
        <v>268</v>
      </c>
      <c r="F1443" t="s">
        <v>156</v>
      </c>
      <c r="G1443" t="s">
        <v>10937</v>
      </c>
      <c r="H1443" t="s">
        <v>1749</v>
      </c>
      <c r="I1443" t="s">
        <v>10938</v>
      </c>
      <c r="J1443" t="s">
        <v>156</v>
      </c>
      <c r="K1443" t="s">
        <v>10939</v>
      </c>
      <c r="L1443" t="s">
        <v>10940</v>
      </c>
      <c r="M1443" t="s">
        <v>10941</v>
      </c>
      <c r="N1443" t="s">
        <v>962</v>
      </c>
      <c r="O1443" t="s">
        <v>1176</v>
      </c>
      <c r="P1443" t="s">
        <v>10942</v>
      </c>
      <c r="Q1443" t="s">
        <v>464</v>
      </c>
      <c r="R1443" t="s">
        <v>268</v>
      </c>
      <c r="S1443" t="s">
        <v>268</v>
      </c>
      <c r="T1443" t="s">
        <v>268</v>
      </c>
      <c r="U1443" t="s">
        <v>268</v>
      </c>
      <c r="V1443" t="s">
        <v>268</v>
      </c>
      <c r="W1443" t="s">
        <v>9973</v>
      </c>
      <c r="X1443" t="s">
        <v>1830</v>
      </c>
      <c r="Y1443" t="s">
        <v>329</v>
      </c>
      <c r="Z1443" t="s">
        <v>268</v>
      </c>
      <c r="AA1443" t="s">
        <v>268</v>
      </c>
      <c r="AB1443" t="s">
        <v>268</v>
      </c>
      <c r="AC1443" t="s">
        <v>268</v>
      </c>
      <c r="AD1443" t="s">
        <v>268</v>
      </c>
      <c r="AE1443" t="s">
        <v>268</v>
      </c>
      <c r="AF1443" t="s">
        <v>268</v>
      </c>
      <c r="AG1443" t="s">
        <v>268</v>
      </c>
      <c r="AH1443" t="s">
        <v>268</v>
      </c>
      <c r="AI1443" t="s">
        <v>268</v>
      </c>
      <c r="AJ1443" t="s">
        <v>268</v>
      </c>
      <c r="AK1443" t="s">
        <v>268</v>
      </c>
      <c r="AL1443" t="s">
        <v>268</v>
      </c>
      <c r="AM1443" t="s">
        <v>268</v>
      </c>
      <c r="AN1443" t="s">
        <v>268</v>
      </c>
      <c r="AO1443" t="s">
        <v>268</v>
      </c>
      <c r="AP1443" t="s">
        <v>268</v>
      </c>
      <c r="AQ1443" t="s">
        <v>268</v>
      </c>
      <c r="AR1443" t="s">
        <v>268</v>
      </c>
      <c r="AS1443" t="s">
        <v>268</v>
      </c>
      <c r="AT1443" t="s">
        <v>268</v>
      </c>
      <c r="AU1443" t="s">
        <v>268</v>
      </c>
      <c r="AV1443" t="s">
        <v>268</v>
      </c>
      <c r="AW1443" t="s">
        <v>268</v>
      </c>
      <c r="AX1443" t="s">
        <v>268</v>
      </c>
      <c r="AY1443" t="s">
        <v>268</v>
      </c>
      <c r="AZ1443" t="s">
        <v>268</v>
      </c>
      <c r="BA1443" t="s">
        <v>268</v>
      </c>
      <c r="BB1443" t="s">
        <v>268</v>
      </c>
      <c r="BC1443" t="s">
        <v>268</v>
      </c>
      <c r="BD1443" t="s">
        <v>268</v>
      </c>
      <c r="BE1443" t="s">
        <v>268</v>
      </c>
      <c r="BF1443" t="s">
        <v>268</v>
      </c>
      <c r="BG1443" t="s">
        <v>268</v>
      </c>
      <c r="BH1443" t="s">
        <v>268</v>
      </c>
      <c r="BI1443" t="s">
        <v>268</v>
      </c>
      <c r="BJ1443" t="s">
        <v>268</v>
      </c>
      <c r="BK1443" t="s">
        <v>268</v>
      </c>
      <c r="BL1443" t="s">
        <v>268</v>
      </c>
      <c r="BM1443" t="s">
        <v>268</v>
      </c>
      <c r="BN1443" t="s">
        <v>268</v>
      </c>
      <c r="BO1443" t="s">
        <v>268</v>
      </c>
      <c r="BP1443" t="s">
        <v>268</v>
      </c>
      <c r="BQ1443" t="s">
        <v>268</v>
      </c>
      <c r="BR1443" t="s">
        <v>268</v>
      </c>
      <c r="BS1443" t="s">
        <v>268</v>
      </c>
      <c r="BT1443" t="s">
        <v>268</v>
      </c>
      <c r="BU1443" t="s">
        <v>268</v>
      </c>
      <c r="BV1443" t="s">
        <v>268</v>
      </c>
      <c r="BW1443" t="s">
        <v>268</v>
      </c>
      <c r="BX1443" t="s">
        <v>268</v>
      </c>
      <c r="BY1443">
        <v>189</v>
      </c>
      <c r="BZ1443">
        <v>189</v>
      </c>
      <c r="CA1443" t="s">
        <v>143</v>
      </c>
      <c r="CB1443" s="356">
        <v>104</v>
      </c>
      <c r="CC1443" t="s">
        <v>1027</v>
      </c>
      <c r="CD1443" t="s">
        <v>268</v>
      </c>
      <c r="CE1443" t="s">
        <v>268</v>
      </c>
      <c r="CF1443" t="s">
        <v>268</v>
      </c>
      <c r="CG1443" t="s">
        <v>11228</v>
      </c>
      <c r="CH1443" t="s">
        <v>268</v>
      </c>
      <c r="CI1443" t="s">
        <v>268</v>
      </c>
      <c r="CJ1443" t="s">
        <v>268</v>
      </c>
      <c r="CK1443" t="s">
        <v>268</v>
      </c>
      <c r="CL1443" t="s">
        <v>268</v>
      </c>
      <c r="CM1443" t="s">
        <v>11224</v>
      </c>
      <c r="CN1443">
        <v>166.4</v>
      </c>
      <c r="CO1443" t="s">
        <v>268</v>
      </c>
      <c r="CP1443">
        <v>166.4</v>
      </c>
      <c r="CQ1443">
        <v>365</v>
      </c>
      <c r="CR1443" t="s">
        <v>878</v>
      </c>
      <c r="CS1443" t="s">
        <v>11225</v>
      </c>
      <c r="CT1443" t="s">
        <v>11226</v>
      </c>
      <c r="CU1443" t="s">
        <v>11227</v>
      </c>
      <c r="CV1443" t="s">
        <v>268</v>
      </c>
      <c r="CW1443" t="s">
        <v>268</v>
      </c>
      <c r="CX1443" t="s">
        <v>268</v>
      </c>
      <c r="CY1443" t="s">
        <v>268</v>
      </c>
      <c r="CZ1443" t="s">
        <v>268</v>
      </c>
      <c r="DA1443" t="s">
        <v>268</v>
      </c>
      <c r="DB1443" s="429">
        <f t="shared" si="292"/>
        <v>0</v>
      </c>
      <c r="DC1443" s="284">
        <f t="shared" si="293"/>
        <v>0</v>
      </c>
      <c r="DD1443" s="284">
        <f t="shared" si="294"/>
        <v>0</v>
      </c>
      <c r="DE1443" s="284">
        <f t="shared" si="295"/>
        <v>0</v>
      </c>
      <c r="DF1443" s="295">
        <f t="shared" si="296"/>
        <v>189</v>
      </c>
      <c r="DG1443" s="284">
        <f t="shared" si="297"/>
        <v>0</v>
      </c>
      <c r="DH1443" s="284">
        <f t="shared" si="298"/>
        <v>0</v>
      </c>
      <c r="DI1443" s="284">
        <f t="shared" si="299"/>
        <v>0</v>
      </c>
      <c r="DJ1443" s="284">
        <f t="shared" si="300"/>
        <v>0</v>
      </c>
      <c r="DK1443" s="295">
        <f t="shared" si="301"/>
        <v>189</v>
      </c>
      <c r="DL1443" s="297" t="str">
        <f t="shared" si="302"/>
        <v/>
      </c>
      <c r="DM1443" s="430">
        <f>IFERROR(IF(CA1443="D",IF(DL1443="A dispo.",DF1443*VLOOKUP('DATI INPUT'!$F$27,TARIFFE_UD,4,FALSE),DF1443*VLOOKUP(DL1443,TARIFFE_UD,4,FALSE)),DF1443*VLOOKUP(CB1443-100,TARIFFE_UND,4,FALSE)),0)</f>
        <v>23.281495970108423</v>
      </c>
      <c r="DN1443" s="430">
        <f>IFERROR(IF(CA1443="D",IF(DL1443="A dispo.",DK1443*VLOOKUP('DATI INPUT'!$F$27,TARIFFE_UD,5,FALSE),DK1443*VLOOKUP(DL1443,TARIFFE_UD,5,FALSE)),DK1443*VLOOKUP(CB1443-100,TARIFFE_UND,5,FALSE)),0)</f>
        <v>143.12123348149473</v>
      </c>
      <c r="DO1443" s="431">
        <f t="shared" si="303"/>
        <v>2.7294516031304283E-3</v>
      </c>
      <c r="DP1443" s="299">
        <f>IFERROR(IF(CA1443="D",IF(DL1443="A dispo.",DF1443*VLOOKUP('DATI INPUT'!$F$27,TARIFFE_UD,2,FALSE),DF1443*VLOOKUP(DL1443,TARIFFE_UD,2,FALSE)),DF1443*VLOOKUP(CB1443-100,TARIFFE_UND,2,FALSE)),0)</f>
        <v>32.923613193194953</v>
      </c>
      <c r="DQ1443" s="299">
        <f>IFERROR(IF(CA1443="D",IF(DL1443="A dispo.",DK1443*VLOOKUP('DATI INPUT'!$F$27,TARIFFE_UD,3,FALSE),DK1443*VLOOKUP(DL1443,TARIFFE_UD,3,FALSE)),DK1443*VLOOKUP(CB1443-100,TARIFFE_UND,3,FALSE)),0)</f>
        <v>145.1983269158894</v>
      </c>
      <c r="DR1443" s="299">
        <f t="shared" si="304"/>
        <v>178.12194010908433</v>
      </c>
    </row>
    <row r="1444" spans="1:122" x14ac:dyDescent="0.25">
      <c r="A1444" t="s">
        <v>10945</v>
      </c>
      <c r="B1444" t="s">
        <v>10946</v>
      </c>
      <c r="C1444" t="s">
        <v>10947</v>
      </c>
      <c r="D1444" t="s">
        <v>10948</v>
      </c>
      <c r="E1444" t="s">
        <v>268</v>
      </c>
      <c r="F1444" t="s">
        <v>156</v>
      </c>
      <c r="G1444" t="s">
        <v>10949</v>
      </c>
      <c r="H1444" t="s">
        <v>3307</v>
      </c>
      <c r="I1444" t="s">
        <v>432</v>
      </c>
      <c r="J1444" t="s">
        <v>156</v>
      </c>
      <c r="K1444" t="s">
        <v>3486</v>
      </c>
      <c r="L1444" t="s">
        <v>960</v>
      </c>
      <c r="M1444" t="s">
        <v>4534</v>
      </c>
      <c r="N1444" t="s">
        <v>984</v>
      </c>
      <c r="O1444" t="s">
        <v>873</v>
      </c>
      <c r="P1444" t="s">
        <v>613</v>
      </c>
      <c r="Q1444" t="s">
        <v>269</v>
      </c>
      <c r="R1444" t="s">
        <v>153</v>
      </c>
      <c r="S1444" t="s">
        <v>268</v>
      </c>
      <c r="T1444" t="s">
        <v>268</v>
      </c>
      <c r="U1444" t="s">
        <v>268</v>
      </c>
      <c r="V1444" t="s">
        <v>268</v>
      </c>
      <c r="W1444" t="s">
        <v>4534</v>
      </c>
      <c r="X1444" t="s">
        <v>613</v>
      </c>
      <c r="Y1444" t="s">
        <v>269</v>
      </c>
      <c r="Z1444" t="s">
        <v>153</v>
      </c>
      <c r="AA1444" t="s">
        <v>268</v>
      </c>
      <c r="AB1444" t="s">
        <v>268</v>
      </c>
      <c r="AC1444" t="s">
        <v>268</v>
      </c>
      <c r="AD1444" t="s">
        <v>268</v>
      </c>
      <c r="AE1444" t="s">
        <v>287</v>
      </c>
      <c r="AF1444" t="s">
        <v>1811</v>
      </c>
      <c r="AG1444" t="s">
        <v>875</v>
      </c>
      <c r="AH1444" t="s">
        <v>1812</v>
      </c>
      <c r="AI1444" t="s">
        <v>4507</v>
      </c>
      <c r="AJ1444" t="s">
        <v>268</v>
      </c>
      <c r="AK1444" t="s">
        <v>377</v>
      </c>
      <c r="AL1444" t="s">
        <v>268</v>
      </c>
      <c r="AM1444" t="s">
        <v>355</v>
      </c>
      <c r="AN1444" t="s">
        <v>268</v>
      </c>
      <c r="AO1444" t="s">
        <v>268</v>
      </c>
      <c r="AP1444" t="s">
        <v>268</v>
      </c>
      <c r="AQ1444" t="s">
        <v>268</v>
      </c>
      <c r="AR1444" t="s">
        <v>268</v>
      </c>
      <c r="AS1444" t="s">
        <v>268</v>
      </c>
      <c r="AT1444" t="s">
        <v>268</v>
      </c>
      <c r="AU1444" t="s">
        <v>268</v>
      </c>
      <c r="AV1444" t="s">
        <v>268</v>
      </c>
      <c r="AW1444" t="s">
        <v>268</v>
      </c>
      <c r="AX1444" t="s">
        <v>268</v>
      </c>
      <c r="AY1444" t="s">
        <v>268</v>
      </c>
      <c r="AZ1444" t="s">
        <v>268</v>
      </c>
      <c r="BA1444" t="s">
        <v>268</v>
      </c>
      <c r="BB1444" t="s">
        <v>268</v>
      </c>
      <c r="BC1444" t="s">
        <v>268</v>
      </c>
      <c r="BD1444" t="s">
        <v>268</v>
      </c>
      <c r="BE1444" t="s">
        <v>268</v>
      </c>
      <c r="BF1444" t="s">
        <v>268</v>
      </c>
      <c r="BG1444" t="s">
        <v>268</v>
      </c>
      <c r="BH1444" t="s">
        <v>268</v>
      </c>
      <c r="BI1444" t="s">
        <v>268</v>
      </c>
      <c r="BJ1444" t="s">
        <v>268</v>
      </c>
      <c r="BK1444" t="s">
        <v>268</v>
      </c>
      <c r="BL1444" t="s">
        <v>268</v>
      </c>
      <c r="BM1444" t="s">
        <v>268</v>
      </c>
      <c r="BN1444" t="s">
        <v>268</v>
      </c>
      <c r="BO1444" t="s">
        <v>268</v>
      </c>
      <c r="BP1444" t="s">
        <v>268</v>
      </c>
      <c r="BQ1444" t="s">
        <v>268</v>
      </c>
      <c r="BR1444" t="s">
        <v>268</v>
      </c>
      <c r="BS1444" t="s">
        <v>268</v>
      </c>
      <c r="BT1444" t="s">
        <v>268</v>
      </c>
      <c r="BU1444" t="s">
        <v>268</v>
      </c>
      <c r="BV1444" t="s">
        <v>268</v>
      </c>
      <c r="BW1444" t="s">
        <v>268</v>
      </c>
      <c r="BX1444" t="s">
        <v>268</v>
      </c>
      <c r="BY1444">
        <v>52.63</v>
      </c>
      <c r="BZ1444">
        <v>52.63</v>
      </c>
      <c r="CA1444" t="s">
        <v>142</v>
      </c>
      <c r="CB1444" s="356">
        <v>122</v>
      </c>
      <c r="CC1444" t="s">
        <v>876</v>
      </c>
      <c r="CD1444" t="s">
        <v>268</v>
      </c>
      <c r="CE1444" t="s">
        <v>268</v>
      </c>
      <c r="CF1444" s="356">
        <v>1</v>
      </c>
      <c r="CG1444" t="s">
        <v>268</v>
      </c>
      <c r="CH1444" t="s">
        <v>268</v>
      </c>
      <c r="CI1444" t="s">
        <v>268</v>
      </c>
      <c r="CJ1444" t="s">
        <v>268</v>
      </c>
      <c r="CK1444" t="s">
        <v>268</v>
      </c>
      <c r="CL1444" t="s">
        <v>268</v>
      </c>
      <c r="CM1444" t="s">
        <v>11224</v>
      </c>
      <c r="CN1444">
        <v>42.88</v>
      </c>
      <c r="CO1444" t="s">
        <v>268</v>
      </c>
      <c r="CP1444">
        <v>42.88</v>
      </c>
      <c r="CQ1444">
        <v>365</v>
      </c>
      <c r="CR1444" t="s">
        <v>878</v>
      </c>
      <c r="CS1444" t="s">
        <v>11225</v>
      </c>
      <c r="CT1444" t="s">
        <v>11226</v>
      </c>
      <c r="CU1444" t="s">
        <v>11227</v>
      </c>
      <c r="CV1444" t="s">
        <v>268</v>
      </c>
      <c r="CW1444" t="s">
        <v>268</v>
      </c>
      <c r="CX1444" t="s">
        <v>268</v>
      </c>
      <c r="CY1444" t="s">
        <v>268</v>
      </c>
      <c r="CZ1444" t="s">
        <v>268</v>
      </c>
      <c r="DA1444" t="s">
        <v>268</v>
      </c>
      <c r="DB1444" s="429">
        <f t="shared" si="292"/>
        <v>0</v>
      </c>
      <c r="DC1444" s="284">
        <f t="shared" si="293"/>
        <v>0</v>
      </c>
      <c r="DD1444" s="284">
        <f t="shared" si="294"/>
        <v>0</v>
      </c>
      <c r="DE1444" s="284">
        <f t="shared" si="295"/>
        <v>0</v>
      </c>
      <c r="DF1444" s="295">
        <f t="shared" si="296"/>
        <v>52.629999999999995</v>
      </c>
      <c r="DG1444" s="284">
        <f t="shared" si="297"/>
        <v>0</v>
      </c>
      <c r="DH1444" s="284">
        <f t="shared" si="298"/>
        <v>0</v>
      </c>
      <c r="DI1444" s="284">
        <f t="shared" si="299"/>
        <v>0</v>
      </c>
      <c r="DJ1444" s="284">
        <f t="shared" si="300"/>
        <v>0</v>
      </c>
      <c r="DK1444" s="295">
        <f t="shared" si="301"/>
        <v>1</v>
      </c>
      <c r="DL1444" s="297">
        <f t="shared" si="302"/>
        <v>1</v>
      </c>
      <c r="DM1444" s="430">
        <f>IFERROR(IF(CA1444="D",IF(DL1444="A dispo.",DF1444*VLOOKUP('DATI INPUT'!$F$27,TARIFFE_UD,4,FALSE),DF1444*VLOOKUP(DL1444,TARIFFE_UD,4,FALSE)),DF1444*VLOOKUP(CB1444-100,TARIFFE_UND,4,FALSE)),0)</f>
        <v>25.947719073832374</v>
      </c>
      <c r="DN1444" s="430">
        <f>IFERROR(IF(CA1444="D",IF(DL1444="A dispo.",DK1444*VLOOKUP('DATI INPUT'!$F$27,TARIFFE_UD,5,FALSE),DK1444*VLOOKUP(DL1444,TARIFFE_UD,5,FALSE)),DK1444*VLOOKUP(CB1444-100,TARIFFE_UND,5,FALSE)),0)</f>
        <v>16.930848468833439</v>
      </c>
      <c r="DO1444" s="431">
        <f t="shared" si="303"/>
        <v>-1.4324573341895075E-3</v>
      </c>
      <c r="DP1444" s="299">
        <f>IFERROR(IF(CA1444="D",IF(DL1444="A dispo.",DF1444*VLOOKUP('DATI INPUT'!$F$27,TARIFFE_UD,2,FALSE),DF1444*VLOOKUP(DL1444,TARIFFE_UD,2,FALSE)),DF1444*VLOOKUP(CB1444-100,TARIFFE_UND,2,FALSE)),0)</f>
        <v>32.418049601732804</v>
      </c>
      <c r="DQ1444" s="299">
        <f>IFERROR(IF(CA1444="D",IF(DL1444="A dispo.",DK1444*VLOOKUP('DATI INPUT'!$F$27,TARIFFE_UD,3,FALSE),DK1444*VLOOKUP(DL1444,TARIFFE_UD,3,FALSE)),DK1444*VLOOKUP(CB1444-100,TARIFFE_UND,3,FALSE)),0)</f>
        <v>15.164853048114928</v>
      </c>
      <c r="DR1444" s="299">
        <f t="shared" si="304"/>
        <v>47.582902649847732</v>
      </c>
    </row>
    <row r="1445" spans="1:122" x14ac:dyDescent="0.25">
      <c r="A1445" t="s">
        <v>10950</v>
      </c>
      <c r="B1445" t="s">
        <v>10951</v>
      </c>
      <c r="C1445" t="s">
        <v>10952</v>
      </c>
      <c r="D1445" t="s">
        <v>10953</v>
      </c>
      <c r="E1445" t="s">
        <v>268</v>
      </c>
      <c r="F1445" t="s">
        <v>156</v>
      </c>
      <c r="G1445" t="s">
        <v>10954</v>
      </c>
      <c r="H1445" t="s">
        <v>914</v>
      </c>
      <c r="I1445" t="s">
        <v>10955</v>
      </c>
      <c r="J1445" t="s">
        <v>274</v>
      </c>
      <c r="K1445" t="s">
        <v>10956</v>
      </c>
      <c r="L1445" t="s">
        <v>984</v>
      </c>
      <c r="M1445" t="s">
        <v>2844</v>
      </c>
      <c r="N1445" t="s">
        <v>984</v>
      </c>
      <c r="O1445" t="s">
        <v>873</v>
      </c>
      <c r="P1445" t="s">
        <v>1310</v>
      </c>
      <c r="Q1445" t="s">
        <v>330</v>
      </c>
      <c r="R1445" t="s">
        <v>268</v>
      </c>
      <c r="S1445" t="s">
        <v>268</v>
      </c>
      <c r="T1445" t="s">
        <v>268</v>
      </c>
      <c r="U1445" t="s">
        <v>268</v>
      </c>
      <c r="V1445" t="s">
        <v>268</v>
      </c>
      <c r="W1445" t="s">
        <v>2844</v>
      </c>
      <c r="X1445" t="s">
        <v>1310</v>
      </c>
      <c r="Y1445" t="s">
        <v>330</v>
      </c>
      <c r="Z1445" t="s">
        <v>268</v>
      </c>
      <c r="AA1445" t="s">
        <v>268</v>
      </c>
      <c r="AB1445" t="s">
        <v>268</v>
      </c>
      <c r="AC1445" t="s">
        <v>268</v>
      </c>
      <c r="AD1445" t="s">
        <v>268</v>
      </c>
      <c r="AE1445" t="s">
        <v>287</v>
      </c>
      <c r="AF1445" t="s">
        <v>1811</v>
      </c>
      <c r="AG1445" t="s">
        <v>875</v>
      </c>
      <c r="AH1445" t="s">
        <v>1812</v>
      </c>
      <c r="AI1445" t="s">
        <v>1227</v>
      </c>
      <c r="AJ1445" t="s">
        <v>268</v>
      </c>
      <c r="AK1445" t="s">
        <v>366</v>
      </c>
      <c r="AL1445" t="s">
        <v>268</v>
      </c>
      <c r="AM1445" t="s">
        <v>288</v>
      </c>
      <c r="AN1445" t="s">
        <v>268</v>
      </c>
      <c r="AO1445" t="s">
        <v>268</v>
      </c>
      <c r="AP1445" t="s">
        <v>268</v>
      </c>
      <c r="AQ1445" t="s">
        <v>268</v>
      </c>
      <c r="AR1445" t="s">
        <v>268</v>
      </c>
      <c r="AS1445" t="s">
        <v>268</v>
      </c>
      <c r="AT1445" t="s">
        <v>268</v>
      </c>
      <c r="AU1445" t="s">
        <v>268</v>
      </c>
      <c r="AV1445" t="s">
        <v>268</v>
      </c>
      <c r="AW1445" t="s">
        <v>268</v>
      </c>
      <c r="AX1445" t="s">
        <v>268</v>
      </c>
      <c r="AY1445" t="s">
        <v>268</v>
      </c>
      <c r="AZ1445" t="s">
        <v>268</v>
      </c>
      <c r="BA1445" t="s">
        <v>268</v>
      </c>
      <c r="BB1445" t="s">
        <v>268</v>
      </c>
      <c r="BC1445" t="s">
        <v>268</v>
      </c>
      <c r="BD1445" t="s">
        <v>268</v>
      </c>
      <c r="BE1445" t="s">
        <v>268</v>
      </c>
      <c r="BF1445" t="s">
        <v>268</v>
      </c>
      <c r="BG1445" t="s">
        <v>268</v>
      </c>
      <c r="BH1445" t="s">
        <v>268</v>
      </c>
      <c r="BI1445" t="s">
        <v>268</v>
      </c>
      <c r="BJ1445" t="s">
        <v>268</v>
      </c>
      <c r="BK1445" t="s">
        <v>268</v>
      </c>
      <c r="BL1445" t="s">
        <v>268</v>
      </c>
      <c r="BM1445" t="s">
        <v>268</v>
      </c>
      <c r="BN1445" t="s">
        <v>268</v>
      </c>
      <c r="BO1445" t="s">
        <v>268</v>
      </c>
      <c r="BP1445" t="s">
        <v>268</v>
      </c>
      <c r="BQ1445" t="s">
        <v>268</v>
      </c>
      <c r="BR1445" t="s">
        <v>268</v>
      </c>
      <c r="BS1445" t="s">
        <v>268</v>
      </c>
      <c r="BT1445" t="s">
        <v>268</v>
      </c>
      <c r="BU1445" t="s">
        <v>268</v>
      </c>
      <c r="BV1445" t="s">
        <v>268</v>
      </c>
      <c r="BW1445" t="s">
        <v>268</v>
      </c>
      <c r="BX1445" t="s">
        <v>268</v>
      </c>
      <c r="BY1445">
        <v>145</v>
      </c>
      <c r="BZ1445">
        <v>145</v>
      </c>
      <c r="CA1445" t="s">
        <v>142</v>
      </c>
      <c r="CB1445" s="356">
        <v>122</v>
      </c>
      <c r="CC1445" t="s">
        <v>876</v>
      </c>
      <c r="CD1445" t="s">
        <v>268</v>
      </c>
      <c r="CE1445" t="s">
        <v>268</v>
      </c>
      <c r="CF1445" s="356">
        <v>1</v>
      </c>
      <c r="CG1445" t="s">
        <v>268</v>
      </c>
      <c r="CH1445" t="s">
        <v>268</v>
      </c>
      <c r="CI1445" t="s">
        <v>268</v>
      </c>
      <c r="CJ1445" t="s">
        <v>268</v>
      </c>
      <c r="CK1445" t="s">
        <v>268</v>
      </c>
      <c r="CL1445" t="s">
        <v>268</v>
      </c>
      <c r="CM1445" t="s">
        <v>11224</v>
      </c>
      <c r="CN1445">
        <v>88.42</v>
      </c>
      <c r="CO1445" t="s">
        <v>268</v>
      </c>
      <c r="CP1445">
        <v>88.42</v>
      </c>
      <c r="CQ1445">
        <v>365</v>
      </c>
      <c r="CR1445" t="s">
        <v>878</v>
      </c>
      <c r="CS1445" t="s">
        <v>11225</v>
      </c>
      <c r="CT1445" t="s">
        <v>11226</v>
      </c>
      <c r="CU1445" t="s">
        <v>11227</v>
      </c>
      <c r="CV1445" t="s">
        <v>268</v>
      </c>
      <c r="CW1445" t="s">
        <v>268</v>
      </c>
      <c r="CX1445" t="s">
        <v>268</v>
      </c>
      <c r="CY1445" t="s">
        <v>268</v>
      </c>
      <c r="CZ1445" t="s">
        <v>268</v>
      </c>
      <c r="DA1445" t="s">
        <v>268</v>
      </c>
      <c r="DB1445" s="429">
        <f t="shared" si="292"/>
        <v>0</v>
      </c>
      <c r="DC1445" s="284">
        <f t="shared" si="293"/>
        <v>0</v>
      </c>
      <c r="DD1445" s="284">
        <f t="shared" si="294"/>
        <v>0</v>
      </c>
      <c r="DE1445" s="284">
        <f t="shared" si="295"/>
        <v>0</v>
      </c>
      <c r="DF1445" s="295">
        <f t="shared" si="296"/>
        <v>145</v>
      </c>
      <c r="DG1445" s="284">
        <f t="shared" si="297"/>
        <v>0</v>
      </c>
      <c r="DH1445" s="284">
        <f t="shared" si="298"/>
        <v>0</v>
      </c>
      <c r="DI1445" s="284">
        <f t="shared" si="299"/>
        <v>0</v>
      </c>
      <c r="DJ1445" s="284">
        <f t="shared" si="300"/>
        <v>0</v>
      </c>
      <c r="DK1445" s="295">
        <f t="shared" si="301"/>
        <v>1</v>
      </c>
      <c r="DL1445" s="297">
        <f t="shared" si="302"/>
        <v>1</v>
      </c>
      <c r="DM1445" s="430">
        <f>IFERROR(IF(CA1445="D",IF(DL1445="A dispo.",DF1445*VLOOKUP('DATI INPUT'!$F$27,TARIFFE_UD,4,FALSE),DF1445*VLOOKUP(DL1445,TARIFFE_UD,4,FALSE)),DF1445*VLOOKUP(CB1445-100,TARIFFE_UND,4,FALSE)),0)</f>
        <v>71.488110691728949</v>
      </c>
      <c r="DN1445" s="430">
        <f>IFERROR(IF(CA1445="D",IF(DL1445="A dispo.",DK1445*VLOOKUP('DATI INPUT'!$F$27,TARIFFE_UD,5,FALSE),DK1445*VLOOKUP(DL1445,TARIFFE_UD,5,FALSE)),DK1445*VLOOKUP(CB1445-100,TARIFFE_UND,5,FALSE)),0)</f>
        <v>16.930848468833439</v>
      </c>
      <c r="DO1445" s="431">
        <f t="shared" si="303"/>
        <v>-1.0408394376071328E-3</v>
      </c>
      <c r="DP1445" s="299">
        <f>IFERROR(IF(CA1445="D",IF(DL1445="A dispo.",DF1445*VLOOKUP('DATI INPUT'!$F$27,TARIFFE_UD,2,FALSE),DF1445*VLOOKUP(DL1445,TARIFFE_UD,2,FALSE)),DF1445*VLOOKUP(CB1445-100,TARIFFE_UND,2,FALSE)),0)</f>
        <v>89.314406084956431</v>
      </c>
      <c r="DQ1445" s="299">
        <f>IFERROR(IF(CA1445="D",IF(DL1445="A dispo.",DK1445*VLOOKUP('DATI INPUT'!$F$27,TARIFFE_UD,3,FALSE),DK1445*VLOOKUP(DL1445,TARIFFE_UD,3,FALSE)),DK1445*VLOOKUP(CB1445-100,TARIFFE_UND,3,FALSE)),0)</f>
        <v>15.164853048114928</v>
      </c>
      <c r="DR1445" s="299">
        <f t="shared" si="304"/>
        <v>104.47925913307137</v>
      </c>
    </row>
    <row r="1446" spans="1:122" x14ac:dyDescent="0.25">
      <c r="A1446" t="s">
        <v>11306</v>
      </c>
      <c r="B1446" t="s">
        <v>10957</v>
      </c>
      <c r="C1446" t="s">
        <v>10958</v>
      </c>
      <c r="D1446" t="s">
        <v>10959</v>
      </c>
      <c r="E1446" t="s">
        <v>268</v>
      </c>
      <c r="F1446" t="s">
        <v>156</v>
      </c>
      <c r="G1446" t="s">
        <v>10960</v>
      </c>
      <c r="H1446" t="s">
        <v>849</v>
      </c>
      <c r="I1446" t="s">
        <v>10961</v>
      </c>
      <c r="J1446" t="s">
        <v>274</v>
      </c>
      <c r="K1446" t="s">
        <v>10962</v>
      </c>
      <c r="L1446" t="s">
        <v>984</v>
      </c>
      <c r="M1446" t="s">
        <v>10963</v>
      </c>
      <c r="N1446" t="s">
        <v>1746</v>
      </c>
      <c r="O1446" t="s">
        <v>3272</v>
      </c>
      <c r="P1446" t="s">
        <v>5590</v>
      </c>
      <c r="Q1446" t="s">
        <v>497</v>
      </c>
      <c r="R1446" t="s">
        <v>268</v>
      </c>
      <c r="S1446" t="s">
        <v>268</v>
      </c>
      <c r="T1446" t="s">
        <v>268</v>
      </c>
      <c r="U1446" t="s">
        <v>268</v>
      </c>
      <c r="V1446" t="s">
        <v>268</v>
      </c>
      <c r="W1446" t="s">
        <v>7789</v>
      </c>
      <c r="X1446" t="s">
        <v>1934</v>
      </c>
      <c r="Y1446" t="s">
        <v>503</v>
      </c>
      <c r="Z1446" t="s">
        <v>268</v>
      </c>
      <c r="AA1446" t="s">
        <v>268</v>
      </c>
      <c r="AB1446" t="s">
        <v>268</v>
      </c>
      <c r="AC1446" t="s">
        <v>268</v>
      </c>
      <c r="AD1446" t="s">
        <v>268</v>
      </c>
      <c r="AE1446" t="s">
        <v>287</v>
      </c>
      <c r="AF1446" t="s">
        <v>1811</v>
      </c>
      <c r="AG1446" t="s">
        <v>875</v>
      </c>
      <c r="AH1446" t="s">
        <v>1935</v>
      </c>
      <c r="AI1446" t="s">
        <v>4309</v>
      </c>
      <c r="AJ1446" t="s">
        <v>268</v>
      </c>
      <c r="AK1446" t="s">
        <v>511</v>
      </c>
      <c r="AL1446" t="s">
        <v>268</v>
      </c>
      <c r="AM1446" t="s">
        <v>355</v>
      </c>
      <c r="AN1446" t="s">
        <v>268</v>
      </c>
      <c r="AO1446" t="s">
        <v>268</v>
      </c>
      <c r="AP1446" t="s">
        <v>268</v>
      </c>
      <c r="AQ1446" t="s">
        <v>268</v>
      </c>
      <c r="AR1446" t="s">
        <v>268</v>
      </c>
      <c r="AS1446" t="s">
        <v>268</v>
      </c>
      <c r="AT1446" t="s">
        <v>268</v>
      </c>
      <c r="AU1446" t="s">
        <v>268</v>
      </c>
      <c r="AV1446" t="s">
        <v>268</v>
      </c>
      <c r="AW1446" t="s">
        <v>268</v>
      </c>
      <c r="AX1446" t="s">
        <v>268</v>
      </c>
      <c r="AY1446" t="s">
        <v>268</v>
      </c>
      <c r="AZ1446" t="s">
        <v>268</v>
      </c>
      <c r="BA1446" t="s">
        <v>268</v>
      </c>
      <c r="BB1446" t="s">
        <v>268</v>
      </c>
      <c r="BC1446" t="s">
        <v>268</v>
      </c>
      <c r="BD1446" t="s">
        <v>268</v>
      </c>
      <c r="BE1446" t="s">
        <v>268</v>
      </c>
      <c r="BF1446" t="s">
        <v>268</v>
      </c>
      <c r="BG1446" t="s">
        <v>268</v>
      </c>
      <c r="BH1446" t="s">
        <v>268</v>
      </c>
      <c r="BI1446" t="s">
        <v>268</v>
      </c>
      <c r="BJ1446" t="s">
        <v>268</v>
      </c>
      <c r="BK1446" t="s">
        <v>268</v>
      </c>
      <c r="BL1446" t="s">
        <v>268</v>
      </c>
      <c r="BM1446" t="s">
        <v>268</v>
      </c>
      <c r="BN1446" t="s">
        <v>268</v>
      </c>
      <c r="BO1446" t="s">
        <v>268</v>
      </c>
      <c r="BP1446" t="s">
        <v>268</v>
      </c>
      <c r="BQ1446" t="s">
        <v>268</v>
      </c>
      <c r="BR1446" t="s">
        <v>268</v>
      </c>
      <c r="BS1446" t="s">
        <v>268</v>
      </c>
      <c r="BT1446" t="s">
        <v>268</v>
      </c>
      <c r="BU1446" t="s">
        <v>268</v>
      </c>
      <c r="BV1446" t="s">
        <v>268</v>
      </c>
      <c r="BW1446" t="s">
        <v>268</v>
      </c>
      <c r="BX1446" t="s">
        <v>268</v>
      </c>
      <c r="BY1446">
        <v>68</v>
      </c>
      <c r="BZ1446">
        <v>68</v>
      </c>
      <c r="CA1446" t="s">
        <v>142</v>
      </c>
      <c r="CB1446" s="356">
        <v>122</v>
      </c>
      <c r="CC1446" t="s">
        <v>876</v>
      </c>
      <c r="CD1446" t="s">
        <v>268</v>
      </c>
      <c r="CE1446" t="s">
        <v>268</v>
      </c>
      <c r="CF1446" t="s">
        <v>268</v>
      </c>
      <c r="CG1446" t="s">
        <v>268</v>
      </c>
      <c r="CH1446" t="s">
        <v>268</v>
      </c>
      <c r="CI1446" t="s">
        <v>268</v>
      </c>
      <c r="CJ1446" t="s">
        <v>268</v>
      </c>
      <c r="CK1446" t="s">
        <v>268</v>
      </c>
      <c r="CL1446" t="s">
        <v>268</v>
      </c>
      <c r="CM1446" t="s">
        <v>11224</v>
      </c>
      <c r="CN1446">
        <v>110.5</v>
      </c>
      <c r="CO1446" t="s">
        <v>268</v>
      </c>
      <c r="CP1446">
        <v>110.5</v>
      </c>
      <c r="CQ1446">
        <v>365</v>
      </c>
      <c r="CR1446" t="s">
        <v>878</v>
      </c>
      <c r="CS1446" t="s">
        <v>11225</v>
      </c>
      <c r="CT1446" t="s">
        <v>11226</v>
      </c>
      <c r="CU1446" t="s">
        <v>11227</v>
      </c>
      <c r="CV1446" t="s">
        <v>268</v>
      </c>
      <c r="CW1446" t="s">
        <v>268</v>
      </c>
      <c r="CX1446" t="s">
        <v>268</v>
      </c>
      <c r="CY1446" t="s">
        <v>268</v>
      </c>
      <c r="CZ1446" t="s">
        <v>268</v>
      </c>
      <c r="DA1446" t="s">
        <v>268</v>
      </c>
      <c r="DB1446" s="429">
        <f t="shared" si="292"/>
        <v>0</v>
      </c>
      <c r="DC1446" s="284">
        <f t="shared" si="293"/>
        <v>0</v>
      </c>
      <c r="DD1446" s="284">
        <f t="shared" si="294"/>
        <v>0</v>
      </c>
      <c r="DE1446" s="284">
        <f t="shared" si="295"/>
        <v>0</v>
      </c>
      <c r="DF1446" s="295">
        <f t="shared" si="296"/>
        <v>68</v>
      </c>
      <c r="DG1446" s="284">
        <f t="shared" si="297"/>
        <v>0</v>
      </c>
      <c r="DH1446" s="284">
        <f t="shared" si="298"/>
        <v>0</v>
      </c>
      <c r="DI1446" s="284">
        <f t="shared" si="299"/>
        <v>0</v>
      </c>
      <c r="DJ1446" s="284">
        <f t="shared" si="300"/>
        <v>0</v>
      </c>
      <c r="DK1446" s="295">
        <f t="shared" si="301"/>
        <v>1</v>
      </c>
      <c r="DL1446" s="297" t="str">
        <f t="shared" si="302"/>
        <v>A dispo.</v>
      </c>
      <c r="DM1446" s="430">
        <f>IFERROR(IF(CA1446="D",IF(DL1446="A dispo.",DF1446*VLOOKUP('DATI INPUT'!$F$27,TARIFFE_UD,4,FALSE),DF1446*VLOOKUP(DL1446,TARIFFE_UD,4,FALSE)),DF1446*VLOOKUP(CB1446-100,TARIFFE_UND,4,FALSE)),0)</f>
        <v>43.104161323485833</v>
      </c>
      <c r="DN1446" s="430">
        <f>IFERROR(IF(CA1446="D",IF(DL1446="A dispo.",DK1446*VLOOKUP('DATI INPUT'!$F$27,TARIFFE_UD,5,FALSE),DK1446*VLOOKUP(DL1446,TARIFFE_UD,5,FALSE)),DK1446*VLOOKUP(CB1446-100,TARIFFE_UND,5,FALSE)),0)</f>
        <v>67.397800635548478</v>
      </c>
      <c r="DO1446" s="431">
        <f t="shared" si="303"/>
        <v>1.9619590343040727E-3</v>
      </c>
      <c r="DP1446" s="299">
        <f>IFERROR(IF(CA1446="D",IF(DL1446="A dispo.",DF1446*VLOOKUP('DATI INPUT'!$F$27,TARIFFE_UD,2,FALSE),DF1446*VLOOKUP(DL1446,TARIFFE_UD,2,FALSE)),DF1446*VLOOKUP(CB1446-100,TARIFFE_UND,2,FALSE)),0)</f>
        <v>53.85262711723481</v>
      </c>
      <c r="DQ1446" s="299">
        <f>IFERROR(IF(CA1446="D",IF(DL1446="A dispo.",DK1446*VLOOKUP('DATI INPUT'!$F$27,TARIFFE_UD,3,FALSE),DK1446*VLOOKUP(DL1446,TARIFFE_UD,3,FALSE)),DK1446*VLOOKUP(CB1446-100,TARIFFE_UND,3,FALSE)),0)</f>
        <v>60.367780403072892</v>
      </c>
      <c r="DR1446" s="299">
        <f t="shared" si="304"/>
        <v>114.2204075203077</v>
      </c>
    </row>
    <row r="1447" spans="1:122" x14ac:dyDescent="0.25">
      <c r="A1447" t="s">
        <v>10964</v>
      </c>
      <c r="B1447" t="s">
        <v>10957</v>
      </c>
      <c r="C1447" t="s">
        <v>10965</v>
      </c>
      <c r="D1447" t="s">
        <v>10959</v>
      </c>
      <c r="E1447" t="s">
        <v>268</v>
      </c>
      <c r="F1447" t="s">
        <v>156</v>
      </c>
      <c r="G1447" t="s">
        <v>10960</v>
      </c>
      <c r="H1447" t="s">
        <v>849</v>
      </c>
      <c r="I1447" t="s">
        <v>10961</v>
      </c>
      <c r="J1447" t="s">
        <v>274</v>
      </c>
      <c r="K1447" t="s">
        <v>10962</v>
      </c>
      <c r="L1447" t="s">
        <v>984</v>
      </c>
      <c r="M1447" t="s">
        <v>10963</v>
      </c>
      <c r="N1447" t="s">
        <v>1746</v>
      </c>
      <c r="O1447" t="s">
        <v>3272</v>
      </c>
      <c r="P1447" t="s">
        <v>5590</v>
      </c>
      <c r="Q1447" t="s">
        <v>497</v>
      </c>
      <c r="R1447" t="s">
        <v>268</v>
      </c>
      <c r="S1447" t="s">
        <v>268</v>
      </c>
      <c r="T1447" t="s">
        <v>268</v>
      </c>
      <c r="U1447" t="s">
        <v>268</v>
      </c>
      <c r="V1447" t="s">
        <v>268</v>
      </c>
      <c r="W1447" t="s">
        <v>7789</v>
      </c>
      <c r="X1447" t="s">
        <v>1934</v>
      </c>
      <c r="Y1447" t="s">
        <v>503</v>
      </c>
      <c r="Z1447" t="s">
        <v>268</v>
      </c>
      <c r="AA1447" t="s">
        <v>268</v>
      </c>
      <c r="AB1447" t="s">
        <v>268</v>
      </c>
      <c r="AC1447" t="s">
        <v>268</v>
      </c>
      <c r="AD1447" t="s">
        <v>268</v>
      </c>
      <c r="AE1447" t="s">
        <v>287</v>
      </c>
      <c r="AF1447" t="s">
        <v>1811</v>
      </c>
      <c r="AG1447" t="s">
        <v>875</v>
      </c>
      <c r="AH1447" t="s">
        <v>1935</v>
      </c>
      <c r="AI1447" t="s">
        <v>4309</v>
      </c>
      <c r="AJ1447" t="s">
        <v>268</v>
      </c>
      <c r="AK1447" t="s">
        <v>413</v>
      </c>
      <c r="AL1447" t="s">
        <v>268</v>
      </c>
      <c r="AM1447" t="s">
        <v>353</v>
      </c>
      <c r="AN1447" t="s">
        <v>268</v>
      </c>
      <c r="AO1447" t="s">
        <v>268</v>
      </c>
      <c r="AP1447" t="s">
        <v>268</v>
      </c>
      <c r="AQ1447" t="s">
        <v>268</v>
      </c>
      <c r="AR1447" t="s">
        <v>268</v>
      </c>
      <c r="AS1447" t="s">
        <v>268</v>
      </c>
      <c r="AT1447" t="s">
        <v>268</v>
      </c>
      <c r="AU1447" t="s">
        <v>268</v>
      </c>
      <c r="AV1447" t="s">
        <v>268</v>
      </c>
      <c r="AW1447" t="s">
        <v>268</v>
      </c>
      <c r="AX1447" t="s">
        <v>268</v>
      </c>
      <c r="AY1447" t="s">
        <v>268</v>
      </c>
      <c r="AZ1447" t="s">
        <v>268</v>
      </c>
      <c r="BA1447" t="s">
        <v>268</v>
      </c>
      <c r="BB1447" t="s">
        <v>268</v>
      </c>
      <c r="BC1447" t="s">
        <v>268</v>
      </c>
      <c r="BD1447" t="s">
        <v>268</v>
      </c>
      <c r="BE1447" t="s">
        <v>268</v>
      </c>
      <c r="BF1447" t="s">
        <v>268</v>
      </c>
      <c r="BG1447" t="s">
        <v>268</v>
      </c>
      <c r="BH1447" t="s">
        <v>268</v>
      </c>
      <c r="BI1447" t="s">
        <v>268</v>
      </c>
      <c r="BJ1447" t="s">
        <v>268</v>
      </c>
      <c r="BK1447" t="s">
        <v>268</v>
      </c>
      <c r="BL1447" t="s">
        <v>268</v>
      </c>
      <c r="BM1447" t="s">
        <v>268</v>
      </c>
      <c r="BN1447" t="s">
        <v>268</v>
      </c>
      <c r="BO1447" t="s">
        <v>268</v>
      </c>
      <c r="BP1447" t="s">
        <v>268</v>
      </c>
      <c r="BQ1447" t="s">
        <v>268</v>
      </c>
      <c r="BR1447" t="s">
        <v>268</v>
      </c>
      <c r="BS1447" t="s">
        <v>268</v>
      </c>
      <c r="BT1447" t="s">
        <v>268</v>
      </c>
      <c r="BU1447" t="s">
        <v>268</v>
      </c>
      <c r="BV1447" t="s">
        <v>268</v>
      </c>
      <c r="BW1447" t="s">
        <v>268</v>
      </c>
      <c r="BX1447" t="s">
        <v>268</v>
      </c>
      <c r="BY1447" s="432">
        <v>0</v>
      </c>
      <c r="BZ1447">
        <v>44</v>
      </c>
      <c r="CA1447" s="432" t="s">
        <v>142</v>
      </c>
      <c r="CB1447" t="s">
        <v>268</v>
      </c>
      <c r="CC1447" t="s">
        <v>268</v>
      </c>
      <c r="CD1447" t="s">
        <v>268</v>
      </c>
      <c r="CE1447" t="s">
        <v>268</v>
      </c>
      <c r="CF1447" t="s">
        <v>268</v>
      </c>
      <c r="CG1447" t="s">
        <v>268</v>
      </c>
      <c r="CH1447" t="s">
        <v>268</v>
      </c>
      <c r="CI1447" t="s">
        <v>268</v>
      </c>
      <c r="CJ1447" t="s">
        <v>268</v>
      </c>
      <c r="CK1447" t="s">
        <v>268</v>
      </c>
      <c r="CL1447" t="s">
        <v>268</v>
      </c>
      <c r="CM1447" t="s">
        <v>11224</v>
      </c>
      <c r="CN1447" t="s">
        <v>268</v>
      </c>
      <c r="CO1447" t="s">
        <v>268</v>
      </c>
      <c r="CP1447" s="432">
        <v>0</v>
      </c>
      <c r="CQ1447" s="432">
        <v>0</v>
      </c>
      <c r="CR1447" t="s">
        <v>268</v>
      </c>
      <c r="CS1447" t="s">
        <v>268</v>
      </c>
      <c r="CT1447" t="s">
        <v>11226</v>
      </c>
      <c r="CU1447" t="s">
        <v>11227</v>
      </c>
      <c r="CV1447" t="s">
        <v>268</v>
      </c>
      <c r="CW1447" t="s">
        <v>268</v>
      </c>
      <c r="CX1447" t="s">
        <v>268</v>
      </c>
      <c r="CY1447" t="s">
        <v>268</v>
      </c>
      <c r="CZ1447" t="s">
        <v>268</v>
      </c>
      <c r="DA1447" t="s">
        <v>268</v>
      </c>
      <c r="DB1447" s="429">
        <f t="shared" si="292"/>
        <v>0</v>
      </c>
      <c r="DC1447" s="284">
        <f t="shared" si="293"/>
        <v>0</v>
      </c>
      <c r="DD1447" s="284">
        <f t="shared" si="294"/>
        <v>0</v>
      </c>
      <c r="DE1447" s="284">
        <f t="shared" si="295"/>
        <v>0</v>
      </c>
      <c r="DF1447" s="295">
        <f t="shared" si="296"/>
        <v>0</v>
      </c>
      <c r="DG1447" s="284">
        <f t="shared" si="297"/>
        <v>0</v>
      </c>
      <c r="DH1447" s="284">
        <f t="shared" si="298"/>
        <v>0</v>
      </c>
      <c r="DI1447" s="284">
        <f t="shared" si="299"/>
        <v>0</v>
      </c>
      <c r="DJ1447" s="284">
        <f t="shared" si="300"/>
        <v>0</v>
      </c>
      <c r="DK1447" s="295">
        <f t="shared" si="301"/>
        <v>0</v>
      </c>
      <c r="DL1447" s="297" t="str">
        <f t="shared" si="302"/>
        <v>A dispo.</v>
      </c>
      <c r="DM1447" s="430">
        <f>IFERROR(IF(CA1447="D",IF(DL1447="A dispo.",DF1447*VLOOKUP('DATI INPUT'!$F$27,TARIFFE_UD,4,FALSE),DF1447*VLOOKUP(DL1447,TARIFFE_UD,4,FALSE)),DF1447*VLOOKUP(CB1447-100,TARIFFE_UND,4,FALSE)),0)</f>
        <v>0</v>
      </c>
      <c r="DN1447" s="430">
        <f>IFERROR(IF(CA1447="D",IF(DL1447="A dispo.",DK1447*VLOOKUP('DATI INPUT'!$F$27,TARIFFE_UD,5,FALSE),DK1447*VLOOKUP(DL1447,TARIFFE_UD,5,FALSE)),DK1447*VLOOKUP(CB1447-100,TARIFFE_UND,5,FALSE)),0)</f>
        <v>0</v>
      </c>
      <c r="DO1447" s="431">
        <f t="shared" si="303"/>
        <v>0</v>
      </c>
      <c r="DP1447" s="299">
        <f>IFERROR(IF(CA1447="D",IF(DL1447="A dispo.",DF1447*VLOOKUP('DATI INPUT'!$F$27,TARIFFE_UD,2,FALSE),DF1447*VLOOKUP(DL1447,TARIFFE_UD,2,FALSE)),DF1447*VLOOKUP(CB1447-100,TARIFFE_UND,2,FALSE)),0)</f>
        <v>0</v>
      </c>
      <c r="DQ1447" s="299">
        <f>IFERROR(IF(CA1447="D",IF(DL1447="A dispo.",DK1447*VLOOKUP('DATI INPUT'!$F$27,TARIFFE_UD,3,FALSE),DK1447*VLOOKUP(DL1447,TARIFFE_UD,3,FALSE)),DK1447*VLOOKUP(CB1447-100,TARIFFE_UND,3,FALSE)),0)</f>
        <v>0</v>
      </c>
      <c r="DR1447" s="299">
        <f t="shared" si="304"/>
        <v>0</v>
      </c>
    </row>
    <row r="1448" spans="1:122" x14ac:dyDescent="0.25">
      <c r="A1448" t="s">
        <v>10966</v>
      </c>
      <c r="B1448" t="s">
        <v>10967</v>
      </c>
      <c r="C1448" t="s">
        <v>10968</v>
      </c>
      <c r="D1448" t="s">
        <v>10969</v>
      </c>
      <c r="E1448" t="s">
        <v>268</v>
      </c>
      <c r="F1448" t="s">
        <v>156</v>
      </c>
      <c r="G1448" t="s">
        <v>8537</v>
      </c>
      <c r="H1448" t="s">
        <v>3307</v>
      </c>
      <c r="I1448" t="s">
        <v>302</v>
      </c>
      <c r="J1448" t="s">
        <v>156</v>
      </c>
      <c r="K1448" t="s">
        <v>10970</v>
      </c>
      <c r="L1448" t="s">
        <v>984</v>
      </c>
      <c r="M1448" t="s">
        <v>10971</v>
      </c>
      <c r="N1448" t="s">
        <v>10803</v>
      </c>
      <c r="O1448" t="s">
        <v>10804</v>
      </c>
      <c r="P1448" t="s">
        <v>10972</v>
      </c>
      <c r="Q1448" t="s">
        <v>3363</v>
      </c>
      <c r="R1448" t="s">
        <v>268</v>
      </c>
      <c r="S1448" t="s">
        <v>268</v>
      </c>
      <c r="T1448" t="s">
        <v>268</v>
      </c>
      <c r="U1448" t="s">
        <v>268</v>
      </c>
      <c r="V1448" t="s">
        <v>268</v>
      </c>
      <c r="W1448" t="s">
        <v>1309</v>
      </c>
      <c r="X1448" t="s">
        <v>1310</v>
      </c>
      <c r="Y1448" t="s">
        <v>343</v>
      </c>
      <c r="Z1448" t="s">
        <v>268</v>
      </c>
      <c r="AA1448" t="s">
        <v>268</v>
      </c>
      <c r="AB1448" t="s">
        <v>268</v>
      </c>
      <c r="AC1448" t="s">
        <v>268</v>
      </c>
      <c r="AD1448" t="s">
        <v>268</v>
      </c>
      <c r="AE1448" t="s">
        <v>287</v>
      </c>
      <c r="AF1448" t="s">
        <v>1811</v>
      </c>
      <c r="AG1448" t="s">
        <v>875</v>
      </c>
      <c r="AH1448" t="s">
        <v>1812</v>
      </c>
      <c r="AI1448" t="s">
        <v>898</v>
      </c>
      <c r="AJ1448" t="s">
        <v>268</v>
      </c>
      <c r="AK1448" t="s">
        <v>366</v>
      </c>
      <c r="AL1448" t="s">
        <v>268</v>
      </c>
      <c r="AM1448" t="s">
        <v>355</v>
      </c>
      <c r="AN1448" t="s">
        <v>268</v>
      </c>
      <c r="AO1448" t="s">
        <v>268</v>
      </c>
      <c r="AP1448" t="s">
        <v>268</v>
      </c>
      <c r="AQ1448" t="s">
        <v>268</v>
      </c>
      <c r="AR1448" t="s">
        <v>268</v>
      </c>
      <c r="AS1448" t="s">
        <v>268</v>
      </c>
      <c r="AT1448" t="s">
        <v>268</v>
      </c>
      <c r="AU1448" t="s">
        <v>268</v>
      </c>
      <c r="AV1448" t="s">
        <v>268</v>
      </c>
      <c r="AW1448" t="s">
        <v>268</v>
      </c>
      <c r="AX1448" t="s">
        <v>268</v>
      </c>
      <c r="AY1448" t="s">
        <v>268</v>
      </c>
      <c r="AZ1448" t="s">
        <v>268</v>
      </c>
      <c r="BA1448" t="s">
        <v>268</v>
      </c>
      <c r="BB1448" t="s">
        <v>268</v>
      </c>
      <c r="BC1448" t="s">
        <v>268</v>
      </c>
      <c r="BD1448" t="s">
        <v>268</v>
      </c>
      <c r="BE1448" t="s">
        <v>268</v>
      </c>
      <c r="BF1448" t="s">
        <v>268</v>
      </c>
      <c r="BG1448" t="s">
        <v>268</v>
      </c>
      <c r="BH1448" t="s">
        <v>268</v>
      </c>
      <c r="BI1448" t="s">
        <v>268</v>
      </c>
      <c r="BJ1448" t="s">
        <v>268</v>
      </c>
      <c r="BK1448" t="s">
        <v>268</v>
      </c>
      <c r="BL1448" t="s">
        <v>268</v>
      </c>
      <c r="BM1448" t="s">
        <v>268</v>
      </c>
      <c r="BN1448" t="s">
        <v>268</v>
      </c>
      <c r="BO1448" t="s">
        <v>268</v>
      </c>
      <c r="BP1448" t="s">
        <v>268</v>
      </c>
      <c r="BQ1448" t="s">
        <v>268</v>
      </c>
      <c r="BR1448" t="s">
        <v>268</v>
      </c>
      <c r="BS1448" t="s">
        <v>268</v>
      </c>
      <c r="BT1448" t="s">
        <v>268</v>
      </c>
      <c r="BU1448" t="s">
        <v>268</v>
      </c>
      <c r="BV1448" t="s">
        <v>268</v>
      </c>
      <c r="BW1448" t="s">
        <v>268</v>
      </c>
      <c r="BX1448" t="s">
        <v>268</v>
      </c>
      <c r="BY1448">
        <v>60</v>
      </c>
      <c r="BZ1448">
        <v>60</v>
      </c>
      <c r="CA1448" t="s">
        <v>142</v>
      </c>
      <c r="CB1448" s="356">
        <v>122</v>
      </c>
      <c r="CC1448" t="s">
        <v>876</v>
      </c>
      <c r="CD1448" t="s">
        <v>268</v>
      </c>
      <c r="CE1448" t="s">
        <v>268</v>
      </c>
      <c r="CF1448" t="s">
        <v>268</v>
      </c>
      <c r="CG1448" t="s">
        <v>268</v>
      </c>
      <c r="CH1448" t="s">
        <v>268</v>
      </c>
      <c r="CI1448" t="s">
        <v>268</v>
      </c>
      <c r="CJ1448" t="s">
        <v>268</v>
      </c>
      <c r="CK1448" t="s">
        <v>268</v>
      </c>
      <c r="CL1448" t="s">
        <v>10973</v>
      </c>
      <c r="CM1448" t="s">
        <v>11224</v>
      </c>
      <c r="CN1448">
        <v>105.43</v>
      </c>
      <c r="CO1448" t="s">
        <v>268</v>
      </c>
      <c r="CP1448">
        <v>105.43</v>
      </c>
      <c r="CQ1448">
        <v>365</v>
      </c>
      <c r="CR1448" t="s">
        <v>878</v>
      </c>
      <c r="CS1448" t="s">
        <v>11225</v>
      </c>
      <c r="CT1448" t="s">
        <v>11226</v>
      </c>
      <c r="CU1448" t="s">
        <v>11227</v>
      </c>
      <c r="CV1448" t="s">
        <v>268</v>
      </c>
      <c r="CW1448" t="s">
        <v>268</v>
      </c>
      <c r="CX1448" t="s">
        <v>268</v>
      </c>
      <c r="CY1448" t="s">
        <v>268</v>
      </c>
      <c r="CZ1448" t="s">
        <v>268</v>
      </c>
      <c r="DA1448" t="s">
        <v>268</v>
      </c>
      <c r="DB1448" s="429">
        <f t="shared" si="292"/>
        <v>0</v>
      </c>
      <c r="DC1448" s="284">
        <f t="shared" si="293"/>
        <v>0</v>
      </c>
      <c r="DD1448" s="284">
        <f t="shared" si="294"/>
        <v>0</v>
      </c>
      <c r="DE1448" s="284">
        <f t="shared" si="295"/>
        <v>0</v>
      </c>
      <c r="DF1448" s="295">
        <f t="shared" si="296"/>
        <v>60</v>
      </c>
      <c r="DG1448" s="284">
        <f t="shared" si="297"/>
        <v>0</v>
      </c>
      <c r="DH1448" s="284">
        <f t="shared" si="298"/>
        <v>0</v>
      </c>
      <c r="DI1448" s="284">
        <f t="shared" si="299"/>
        <v>0</v>
      </c>
      <c r="DJ1448" s="284">
        <f t="shared" si="300"/>
        <v>0</v>
      </c>
      <c r="DK1448" s="295">
        <f t="shared" si="301"/>
        <v>1</v>
      </c>
      <c r="DL1448" s="297" t="str">
        <f t="shared" si="302"/>
        <v>A dispo.</v>
      </c>
      <c r="DM1448" s="430">
        <f>IFERROR(IF(CA1448="D",IF(DL1448="A dispo.",DF1448*VLOOKUP('DATI INPUT'!$F$27,TARIFFE_UD,4,FALSE),DF1448*VLOOKUP(DL1448,TARIFFE_UD,4,FALSE)),DF1448*VLOOKUP(CB1448-100,TARIFFE_UND,4,FALSE)),0)</f>
        <v>38.033083520722791</v>
      </c>
      <c r="DN1448" s="430">
        <f>IFERROR(IF(CA1448="D",IF(DL1448="A dispo.",DK1448*VLOOKUP('DATI INPUT'!$F$27,TARIFFE_UD,5,FALSE),DK1448*VLOOKUP(DL1448,TARIFFE_UD,5,FALSE)),DK1448*VLOOKUP(CB1448-100,TARIFFE_UND,5,FALSE)),0)</f>
        <v>67.397800635548478</v>
      </c>
      <c r="DO1448" s="431">
        <f t="shared" si="303"/>
        <v>8.8415627126892105E-4</v>
      </c>
      <c r="DP1448" s="299">
        <f>IFERROR(IF(CA1448="D",IF(DL1448="A dispo.",DF1448*VLOOKUP('DATI INPUT'!$F$27,TARIFFE_UD,2,FALSE),DF1448*VLOOKUP(DL1448,TARIFFE_UD,2,FALSE)),DF1448*VLOOKUP(CB1448-100,TARIFFE_UND,2,FALSE)),0)</f>
        <v>47.517023926971895</v>
      </c>
      <c r="DQ1448" s="299">
        <f>IFERROR(IF(CA1448="D",IF(DL1448="A dispo.",DK1448*VLOOKUP('DATI INPUT'!$F$27,TARIFFE_UD,3,FALSE),DK1448*VLOOKUP(DL1448,TARIFFE_UD,3,FALSE)),DK1448*VLOOKUP(CB1448-100,TARIFFE_UND,3,FALSE)),0)</f>
        <v>60.367780403072892</v>
      </c>
      <c r="DR1448" s="299">
        <f t="shared" si="304"/>
        <v>107.88480433004479</v>
      </c>
    </row>
    <row r="1449" spans="1:122" x14ac:dyDescent="0.25">
      <c r="A1449" t="s">
        <v>10974</v>
      </c>
      <c r="B1449" t="s">
        <v>3280</v>
      </c>
      <c r="C1449" t="s">
        <v>10975</v>
      </c>
      <c r="D1449" t="s">
        <v>3282</v>
      </c>
      <c r="E1449" t="s">
        <v>268</v>
      </c>
      <c r="F1449" t="s">
        <v>156</v>
      </c>
      <c r="G1449" t="s">
        <v>3283</v>
      </c>
      <c r="H1449" t="s">
        <v>1033</v>
      </c>
      <c r="I1449" t="s">
        <v>3284</v>
      </c>
      <c r="J1449" t="s">
        <v>274</v>
      </c>
      <c r="K1449" t="s">
        <v>3285</v>
      </c>
      <c r="L1449" t="s">
        <v>984</v>
      </c>
      <c r="M1449" t="s">
        <v>3286</v>
      </c>
      <c r="N1449" t="s">
        <v>984</v>
      </c>
      <c r="O1449" t="s">
        <v>873</v>
      </c>
      <c r="P1449" t="s">
        <v>1934</v>
      </c>
      <c r="Q1449" t="s">
        <v>276</v>
      </c>
      <c r="R1449" t="s">
        <v>268</v>
      </c>
      <c r="S1449" t="s">
        <v>268</v>
      </c>
      <c r="T1449" t="s">
        <v>268</v>
      </c>
      <c r="U1449" t="s">
        <v>268</v>
      </c>
      <c r="V1449" t="s">
        <v>268</v>
      </c>
      <c r="W1449" t="s">
        <v>3286</v>
      </c>
      <c r="X1449" t="s">
        <v>1934</v>
      </c>
      <c r="Y1449" t="s">
        <v>276</v>
      </c>
      <c r="Z1449" t="s">
        <v>268</v>
      </c>
      <c r="AA1449" t="s">
        <v>268</v>
      </c>
      <c r="AB1449" t="s">
        <v>268</v>
      </c>
      <c r="AC1449" t="s">
        <v>268</v>
      </c>
      <c r="AD1449" t="s">
        <v>268</v>
      </c>
      <c r="AE1449" t="s">
        <v>287</v>
      </c>
      <c r="AF1449" t="s">
        <v>1811</v>
      </c>
      <c r="AG1449" t="s">
        <v>875</v>
      </c>
      <c r="AH1449" t="s">
        <v>1812</v>
      </c>
      <c r="AI1449" t="s">
        <v>3287</v>
      </c>
      <c r="AJ1449" t="s">
        <v>268</v>
      </c>
      <c r="AK1449" t="s">
        <v>395</v>
      </c>
      <c r="AL1449" t="s">
        <v>268</v>
      </c>
      <c r="AM1449" t="s">
        <v>353</v>
      </c>
      <c r="AN1449" t="s">
        <v>268</v>
      </c>
      <c r="AO1449" t="s">
        <v>268</v>
      </c>
      <c r="AP1449" t="s">
        <v>268</v>
      </c>
      <c r="AQ1449" t="s">
        <v>268</v>
      </c>
      <c r="AR1449" t="s">
        <v>268</v>
      </c>
      <c r="AS1449" t="s">
        <v>268</v>
      </c>
      <c r="AT1449" t="s">
        <v>268</v>
      </c>
      <c r="AU1449" t="s">
        <v>268</v>
      </c>
      <c r="AV1449" t="s">
        <v>268</v>
      </c>
      <c r="AW1449" t="s">
        <v>268</v>
      </c>
      <c r="AX1449" t="s">
        <v>268</v>
      </c>
      <c r="AY1449" t="s">
        <v>268</v>
      </c>
      <c r="AZ1449" t="s">
        <v>268</v>
      </c>
      <c r="BA1449" t="s">
        <v>268</v>
      </c>
      <c r="BB1449" t="s">
        <v>268</v>
      </c>
      <c r="BC1449" t="s">
        <v>268</v>
      </c>
      <c r="BD1449" t="s">
        <v>268</v>
      </c>
      <c r="BE1449" t="s">
        <v>268</v>
      </c>
      <c r="BF1449" t="s">
        <v>268</v>
      </c>
      <c r="BG1449" t="s">
        <v>268</v>
      </c>
      <c r="BH1449" t="s">
        <v>268</v>
      </c>
      <c r="BI1449" t="s">
        <v>268</v>
      </c>
      <c r="BJ1449" t="s">
        <v>268</v>
      </c>
      <c r="BK1449" t="s">
        <v>268</v>
      </c>
      <c r="BL1449" t="s">
        <v>268</v>
      </c>
      <c r="BM1449" t="s">
        <v>268</v>
      </c>
      <c r="BN1449" t="s">
        <v>268</v>
      </c>
      <c r="BO1449" t="s">
        <v>268</v>
      </c>
      <c r="BP1449" t="s">
        <v>268</v>
      </c>
      <c r="BQ1449" t="s">
        <v>268</v>
      </c>
      <c r="BR1449" t="s">
        <v>268</v>
      </c>
      <c r="BS1449" t="s">
        <v>268</v>
      </c>
      <c r="BT1449" t="s">
        <v>268</v>
      </c>
      <c r="BU1449" t="s">
        <v>268</v>
      </c>
      <c r="BV1449" t="s">
        <v>268</v>
      </c>
      <c r="BW1449" t="s">
        <v>268</v>
      </c>
      <c r="BX1449" t="s">
        <v>268</v>
      </c>
      <c r="BY1449">
        <v>25</v>
      </c>
      <c r="BZ1449">
        <v>25</v>
      </c>
      <c r="CA1449" t="s">
        <v>142</v>
      </c>
      <c r="CB1449" s="356">
        <v>123</v>
      </c>
      <c r="CC1449" t="s">
        <v>1817</v>
      </c>
      <c r="CD1449" t="s">
        <v>268</v>
      </c>
      <c r="CE1449" t="s">
        <v>268</v>
      </c>
      <c r="CF1449" s="356">
        <v>3</v>
      </c>
      <c r="CG1449" t="s">
        <v>268</v>
      </c>
      <c r="CH1449" t="s">
        <v>268</v>
      </c>
      <c r="CI1449" t="s">
        <v>268</v>
      </c>
      <c r="CJ1449" t="s">
        <v>268</v>
      </c>
      <c r="CK1449" t="s">
        <v>268</v>
      </c>
      <c r="CL1449" t="s">
        <v>10976</v>
      </c>
      <c r="CM1449" t="s">
        <v>11224</v>
      </c>
      <c r="CN1449">
        <v>15.85</v>
      </c>
      <c r="CO1449" t="s">
        <v>268</v>
      </c>
      <c r="CP1449">
        <v>15.85</v>
      </c>
      <c r="CQ1449">
        <v>365</v>
      </c>
      <c r="CR1449" t="s">
        <v>878</v>
      </c>
      <c r="CS1449" t="s">
        <v>11225</v>
      </c>
      <c r="CT1449" t="s">
        <v>11226</v>
      </c>
      <c r="CU1449" t="s">
        <v>11227</v>
      </c>
      <c r="CV1449" t="s">
        <v>268</v>
      </c>
      <c r="CW1449" t="s">
        <v>268</v>
      </c>
      <c r="CX1449" t="s">
        <v>268</v>
      </c>
      <c r="CY1449" t="s">
        <v>268</v>
      </c>
      <c r="CZ1449" t="s">
        <v>268</v>
      </c>
      <c r="DA1449" t="s">
        <v>268</v>
      </c>
      <c r="DB1449" s="429">
        <f t="shared" si="292"/>
        <v>0</v>
      </c>
      <c r="DC1449" s="284">
        <f t="shared" si="293"/>
        <v>0</v>
      </c>
      <c r="DD1449" s="284">
        <f t="shared" si="294"/>
        <v>0</v>
      </c>
      <c r="DE1449" s="284">
        <f t="shared" si="295"/>
        <v>0</v>
      </c>
      <c r="DF1449" s="295">
        <f t="shared" si="296"/>
        <v>25</v>
      </c>
      <c r="DG1449" s="284">
        <f t="shared" si="297"/>
        <v>1</v>
      </c>
      <c r="DH1449" s="284">
        <f t="shared" si="298"/>
        <v>0</v>
      </c>
      <c r="DI1449" s="284">
        <f t="shared" si="299"/>
        <v>0</v>
      </c>
      <c r="DJ1449" s="284">
        <f t="shared" si="300"/>
        <v>0</v>
      </c>
      <c r="DK1449" s="295">
        <f t="shared" si="301"/>
        <v>0</v>
      </c>
      <c r="DL1449" s="297">
        <f t="shared" si="302"/>
        <v>3</v>
      </c>
      <c r="DM1449" s="430">
        <f>IFERROR(IF(CA1449="D",IF(DL1449="A dispo.",DF1449*VLOOKUP('DATI INPUT'!$F$27,TARIFFE_UD,4,FALSE),DF1449*VLOOKUP(DL1449,TARIFFE_UD,4,FALSE)),DF1449*VLOOKUP(CB1449-100,TARIFFE_UND,4,FALSE)),0)</f>
        <v>15.847118133634497</v>
      </c>
      <c r="DN1449" s="430">
        <f>IFERROR(IF(CA1449="D",IF(DL1449="A dispo.",DK1449*VLOOKUP('DATI INPUT'!$F$27,TARIFFE_UD,5,FALSE),DK1449*VLOOKUP(DL1449,TARIFFE_UD,5,FALSE)),DK1449*VLOOKUP(CB1449-100,TARIFFE_UND,5,FALSE)),0)</f>
        <v>0</v>
      </c>
      <c r="DO1449" s="431">
        <f t="shared" si="303"/>
        <v>-2.8818663655023613E-3</v>
      </c>
      <c r="DP1449" s="299">
        <f>IFERROR(IF(CA1449="D",IF(DL1449="A dispo.",DF1449*VLOOKUP('DATI INPUT'!$F$27,TARIFFE_UD,2,FALSE),DF1449*VLOOKUP(DL1449,TARIFFE_UD,2,FALSE)),DF1449*VLOOKUP(CB1449-100,TARIFFE_UND,2,FALSE)),0)</f>
        <v>19.798759969571623</v>
      </c>
      <c r="DQ1449" s="299">
        <f>IFERROR(IF(CA1449="D",IF(DL1449="A dispo.",DK1449*VLOOKUP('DATI INPUT'!$F$27,TARIFFE_UD,3,FALSE),DK1449*VLOOKUP(DL1449,TARIFFE_UD,3,FALSE)),DK1449*VLOOKUP(CB1449-100,TARIFFE_UND,3,FALSE)),0)</f>
        <v>0</v>
      </c>
      <c r="DR1449" s="299">
        <f t="shared" si="304"/>
        <v>19.798759969571623</v>
      </c>
    </row>
    <row r="1450" spans="1:122" x14ac:dyDescent="0.25">
      <c r="A1450" t="s">
        <v>10977</v>
      </c>
      <c r="B1450" t="s">
        <v>10978</v>
      </c>
      <c r="C1450" t="s">
        <v>10979</v>
      </c>
      <c r="D1450" t="s">
        <v>10980</v>
      </c>
      <c r="E1450" t="s">
        <v>268</v>
      </c>
      <c r="F1450" t="s">
        <v>156</v>
      </c>
      <c r="G1450" t="s">
        <v>10981</v>
      </c>
      <c r="H1450" t="s">
        <v>10982</v>
      </c>
      <c r="I1450" t="s">
        <v>10983</v>
      </c>
      <c r="J1450" t="s">
        <v>274</v>
      </c>
      <c r="K1450" t="s">
        <v>10984</v>
      </c>
      <c r="L1450" t="s">
        <v>7055</v>
      </c>
      <c r="M1450" t="s">
        <v>5931</v>
      </c>
      <c r="N1450" t="s">
        <v>152</v>
      </c>
      <c r="O1450" t="s">
        <v>5932</v>
      </c>
      <c r="P1450" t="s">
        <v>2256</v>
      </c>
      <c r="Q1450" t="s">
        <v>276</v>
      </c>
      <c r="R1450" t="s">
        <v>280</v>
      </c>
      <c r="S1450" t="s">
        <v>268</v>
      </c>
      <c r="T1450" t="s">
        <v>268</v>
      </c>
      <c r="U1450" t="s">
        <v>268</v>
      </c>
      <c r="V1450" t="s">
        <v>268</v>
      </c>
      <c r="W1450" t="s">
        <v>5933</v>
      </c>
      <c r="X1450" t="s">
        <v>3242</v>
      </c>
      <c r="Y1450" t="s">
        <v>271</v>
      </c>
      <c r="Z1450" t="s">
        <v>268</v>
      </c>
      <c r="AA1450" t="s">
        <v>268</v>
      </c>
      <c r="AB1450" t="s">
        <v>268</v>
      </c>
      <c r="AC1450" t="s">
        <v>268</v>
      </c>
      <c r="AD1450" t="s">
        <v>268</v>
      </c>
      <c r="AE1450" t="s">
        <v>287</v>
      </c>
      <c r="AF1450" t="s">
        <v>1811</v>
      </c>
      <c r="AG1450" t="s">
        <v>875</v>
      </c>
      <c r="AH1450" t="s">
        <v>1848</v>
      </c>
      <c r="AI1450" t="s">
        <v>2634</v>
      </c>
      <c r="AJ1450" t="s">
        <v>268</v>
      </c>
      <c r="AK1450" t="s">
        <v>366</v>
      </c>
      <c r="AL1450" t="s">
        <v>268</v>
      </c>
      <c r="AM1450" t="s">
        <v>405</v>
      </c>
      <c r="AN1450" t="s">
        <v>268</v>
      </c>
      <c r="AO1450" t="s">
        <v>268</v>
      </c>
      <c r="AP1450" t="s">
        <v>268</v>
      </c>
      <c r="AQ1450" t="s">
        <v>268</v>
      </c>
      <c r="AR1450" t="s">
        <v>268</v>
      </c>
      <c r="AS1450" t="s">
        <v>268</v>
      </c>
      <c r="AT1450" t="s">
        <v>268</v>
      </c>
      <c r="AU1450" t="s">
        <v>268</v>
      </c>
      <c r="AV1450" t="s">
        <v>268</v>
      </c>
      <c r="AW1450" t="s">
        <v>268</v>
      </c>
      <c r="AX1450" t="s">
        <v>268</v>
      </c>
      <c r="AY1450" t="s">
        <v>268</v>
      </c>
      <c r="AZ1450" t="s">
        <v>268</v>
      </c>
      <c r="BA1450" t="s">
        <v>268</v>
      </c>
      <c r="BB1450" t="s">
        <v>268</v>
      </c>
      <c r="BC1450" t="s">
        <v>268</v>
      </c>
      <c r="BD1450" t="s">
        <v>268</v>
      </c>
      <c r="BE1450" t="s">
        <v>268</v>
      </c>
      <c r="BF1450" t="s">
        <v>268</v>
      </c>
      <c r="BG1450" t="s">
        <v>268</v>
      </c>
      <c r="BH1450" t="s">
        <v>268</v>
      </c>
      <c r="BI1450" t="s">
        <v>268</v>
      </c>
      <c r="BJ1450" t="s">
        <v>268</v>
      </c>
      <c r="BK1450" t="s">
        <v>268</v>
      </c>
      <c r="BL1450" t="s">
        <v>268</v>
      </c>
      <c r="BM1450" t="s">
        <v>268</v>
      </c>
      <c r="BN1450" t="s">
        <v>268</v>
      </c>
      <c r="BO1450" t="s">
        <v>268</v>
      </c>
      <c r="BP1450" t="s">
        <v>268</v>
      </c>
      <c r="BQ1450" t="s">
        <v>268</v>
      </c>
      <c r="BR1450" t="s">
        <v>268</v>
      </c>
      <c r="BS1450" t="s">
        <v>268</v>
      </c>
      <c r="BT1450" t="s">
        <v>268</v>
      </c>
      <c r="BU1450" t="s">
        <v>268</v>
      </c>
      <c r="BV1450" t="s">
        <v>268</v>
      </c>
      <c r="BW1450" t="s">
        <v>268</v>
      </c>
      <c r="BX1450" t="s">
        <v>268</v>
      </c>
      <c r="BY1450">
        <v>180</v>
      </c>
      <c r="BZ1450">
        <v>180</v>
      </c>
      <c r="CA1450" t="s">
        <v>142</v>
      </c>
      <c r="CB1450" s="356">
        <v>122</v>
      </c>
      <c r="CC1450" t="s">
        <v>876</v>
      </c>
      <c r="CD1450" t="s">
        <v>268</v>
      </c>
      <c r="CE1450" t="s">
        <v>268</v>
      </c>
      <c r="CF1450" t="s">
        <v>268</v>
      </c>
      <c r="CG1450" t="s">
        <v>268</v>
      </c>
      <c r="CH1450" t="s">
        <v>268</v>
      </c>
      <c r="CI1450" t="s">
        <v>268</v>
      </c>
      <c r="CJ1450" t="s">
        <v>268</v>
      </c>
      <c r="CK1450" t="s">
        <v>268</v>
      </c>
      <c r="CL1450" t="s">
        <v>10985</v>
      </c>
      <c r="CM1450" t="s">
        <v>11224</v>
      </c>
      <c r="CN1450">
        <v>181.5</v>
      </c>
      <c r="CO1450" t="s">
        <v>268</v>
      </c>
      <c r="CP1450">
        <v>181.5</v>
      </c>
      <c r="CQ1450">
        <v>365</v>
      </c>
      <c r="CR1450" t="s">
        <v>878</v>
      </c>
      <c r="CS1450" t="s">
        <v>11225</v>
      </c>
      <c r="CT1450" t="s">
        <v>11226</v>
      </c>
      <c r="CU1450" t="s">
        <v>11227</v>
      </c>
      <c r="CV1450" t="s">
        <v>268</v>
      </c>
      <c r="CW1450" t="s">
        <v>268</v>
      </c>
      <c r="CX1450" t="s">
        <v>268</v>
      </c>
      <c r="CY1450" t="s">
        <v>268</v>
      </c>
      <c r="CZ1450" t="s">
        <v>268</v>
      </c>
      <c r="DA1450" t="s">
        <v>268</v>
      </c>
      <c r="DB1450" s="429">
        <f t="shared" si="292"/>
        <v>0</v>
      </c>
      <c r="DC1450" s="284">
        <f t="shared" si="293"/>
        <v>0</v>
      </c>
      <c r="DD1450" s="284">
        <f t="shared" si="294"/>
        <v>0</v>
      </c>
      <c r="DE1450" s="284">
        <f t="shared" si="295"/>
        <v>0</v>
      </c>
      <c r="DF1450" s="295">
        <f t="shared" si="296"/>
        <v>180</v>
      </c>
      <c r="DG1450" s="284">
        <f t="shared" si="297"/>
        <v>0</v>
      </c>
      <c r="DH1450" s="284">
        <f t="shared" si="298"/>
        <v>0</v>
      </c>
      <c r="DI1450" s="284">
        <f t="shared" si="299"/>
        <v>0</v>
      </c>
      <c r="DJ1450" s="284">
        <f t="shared" si="300"/>
        <v>0</v>
      </c>
      <c r="DK1450" s="295">
        <f t="shared" si="301"/>
        <v>1</v>
      </c>
      <c r="DL1450" s="297" t="str">
        <f t="shared" si="302"/>
        <v>A dispo.</v>
      </c>
      <c r="DM1450" s="430">
        <f>IFERROR(IF(CA1450="D",IF(DL1450="A dispo.",DF1450*VLOOKUP('DATI INPUT'!$F$27,TARIFFE_UD,4,FALSE),DF1450*VLOOKUP(DL1450,TARIFFE_UD,4,FALSE)),DF1450*VLOOKUP(CB1450-100,TARIFFE_UND,4,FALSE)),0)</f>
        <v>114.09925056216838</v>
      </c>
      <c r="DN1450" s="430">
        <f>IFERROR(IF(CA1450="D",IF(DL1450="A dispo.",DK1450*VLOOKUP('DATI INPUT'!$F$27,TARIFFE_UD,5,FALSE),DK1450*VLOOKUP(DL1450,TARIFFE_UD,5,FALSE)),DK1450*VLOOKUP(CB1450-100,TARIFFE_UND,5,FALSE)),0)</f>
        <v>67.397800635548478</v>
      </c>
      <c r="DO1450" s="431">
        <f t="shared" si="303"/>
        <v>-2.9488022831287708E-3</v>
      </c>
      <c r="DP1450" s="299">
        <f>IFERROR(IF(CA1450="D",IF(DL1450="A dispo.",DF1450*VLOOKUP('DATI INPUT'!$F$27,TARIFFE_UD,2,FALSE),DF1450*VLOOKUP(DL1450,TARIFFE_UD,2,FALSE)),DF1450*VLOOKUP(CB1450-100,TARIFFE_UND,2,FALSE)),0)</f>
        <v>142.55107178091569</v>
      </c>
      <c r="DQ1450" s="299">
        <f>IFERROR(IF(CA1450="D",IF(DL1450="A dispo.",DK1450*VLOOKUP('DATI INPUT'!$F$27,TARIFFE_UD,3,FALSE),DK1450*VLOOKUP(DL1450,TARIFFE_UD,3,FALSE)),DK1450*VLOOKUP(CB1450-100,TARIFFE_UND,3,FALSE)),0)</f>
        <v>60.367780403072892</v>
      </c>
      <c r="DR1450" s="299">
        <f t="shared" si="304"/>
        <v>202.91885218398858</v>
      </c>
    </row>
    <row r="1451" spans="1:122" x14ac:dyDescent="0.25">
      <c r="A1451" t="s">
        <v>10986</v>
      </c>
      <c r="B1451" t="s">
        <v>10978</v>
      </c>
      <c r="C1451" t="s">
        <v>10987</v>
      </c>
      <c r="D1451" t="s">
        <v>10980</v>
      </c>
      <c r="E1451" t="s">
        <v>268</v>
      </c>
      <c r="F1451" t="s">
        <v>156</v>
      </c>
      <c r="G1451" t="s">
        <v>10981</v>
      </c>
      <c r="H1451" t="s">
        <v>10982</v>
      </c>
      <c r="I1451" t="s">
        <v>10983</v>
      </c>
      <c r="J1451" t="s">
        <v>274</v>
      </c>
      <c r="K1451" t="s">
        <v>10984</v>
      </c>
      <c r="L1451" t="s">
        <v>7055</v>
      </c>
      <c r="M1451" t="s">
        <v>5931</v>
      </c>
      <c r="N1451" t="s">
        <v>152</v>
      </c>
      <c r="O1451" t="s">
        <v>5932</v>
      </c>
      <c r="P1451" t="s">
        <v>2256</v>
      </c>
      <c r="Q1451" t="s">
        <v>276</v>
      </c>
      <c r="R1451" t="s">
        <v>280</v>
      </c>
      <c r="S1451" t="s">
        <v>268</v>
      </c>
      <c r="T1451" t="s">
        <v>268</v>
      </c>
      <c r="U1451" t="s">
        <v>268</v>
      </c>
      <c r="V1451" t="s">
        <v>268</v>
      </c>
      <c r="W1451" t="s">
        <v>5933</v>
      </c>
      <c r="X1451" t="s">
        <v>3242</v>
      </c>
      <c r="Y1451" t="s">
        <v>271</v>
      </c>
      <c r="Z1451" t="s">
        <v>268</v>
      </c>
      <c r="AA1451" t="s">
        <v>268</v>
      </c>
      <c r="AB1451" t="s">
        <v>268</v>
      </c>
      <c r="AC1451" t="s">
        <v>268</v>
      </c>
      <c r="AD1451" t="s">
        <v>268</v>
      </c>
      <c r="AE1451" t="s">
        <v>287</v>
      </c>
      <c r="AF1451" t="s">
        <v>1811</v>
      </c>
      <c r="AG1451" t="s">
        <v>875</v>
      </c>
      <c r="AH1451" t="s">
        <v>1848</v>
      </c>
      <c r="AI1451" t="s">
        <v>2634</v>
      </c>
      <c r="AJ1451" t="s">
        <v>268</v>
      </c>
      <c r="AK1451" t="s">
        <v>366</v>
      </c>
      <c r="AL1451" t="s">
        <v>268</v>
      </c>
      <c r="AM1451" t="s">
        <v>405</v>
      </c>
      <c r="AN1451" t="s">
        <v>268</v>
      </c>
      <c r="AO1451" t="s">
        <v>268</v>
      </c>
      <c r="AP1451" t="s">
        <v>268</v>
      </c>
      <c r="AQ1451" t="s">
        <v>268</v>
      </c>
      <c r="AR1451" t="s">
        <v>268</v>
      </c>
      <c r="AS1451" t="s">
        <v>268</v>
      </c>
      <c r="AT1451" t="s">
        <v>268</v>
      </c>
      <c r="AU1451" t="s">
        <v>268</v>
      </c>
      <c r="AV1451" t="s">
        <v>268</v>
      </c>
      <c r="AW1451" t="s">
        <v>268</v>
      </c>
      <c r="AX1451" t="s">
        <v>268</v>
      </c>
      <c r="AY1451" t="s">
        <v>268</v>
      </c>
      <c r="AZ1451" t="s">
        <v>268</v>
      </c>
      <c r="BA1451" t="s">
        <v>268</v>
      </c>
      <c r="BB1451" t="s">
        <v>268</v>
      </c>
      <c r="BC1451" t="s">
        <v>268</v>
      </c>
      <c r="BD1451" t="s">
        <v>268</v>
      </c>
      <c r="BE1451" t="s">
        <v>268</v>
      </c>
      <c r="BF1451" t="s">
        <v>268</v>
      </c>
      <c r="BG1451" t="s">
        <v>268</v>
      </c>
      <c r="BH1451" t="s">
        <v>268</v>
      </c>
      <c r="BI1451" t="s">
        <v>268</v>
      </c>
      <c r="BJ1451" t="s">
        <v>268</v>
      </c>
      <c r="BK1451" t="s">
        <v>268</v>
      </c>
      <c r="BL1451" t="s">
        <v>268</v>
      </c>
      <c r="BM1451" t="s">
        <v>268</v>
      </c>
      <c r="BN1451" t="s">
        <v>268</v>
      </c>
      <c r="BO1451" t="s">
        <v>268</v>
      </c>
      <c r="BP1451" t="s">
        <v>268</v>
      </c>
      <c r="BQ1451" t="s">
        <v>268</v>
      </c>
      <c r="BR1451" t="s">
        <v>268</v>
      </c>
      <c r="BS1451" t="s">
        <v>268</v>
      </c>
      <c r="BT1451" t="s">
        <v>268</v>
      </c>
      <c r="BU1451" t="s">
        <v>268</v>
      </c>
      <c r="BV1451" t="s">
        <v>268</v>
      </c>
      <c r="BW1451" t="s">
        <v>268</v>
      </c>
      <c r="BX1451" t="s">
        <v>268</v>
      </c>
      <c r="BY1451">
        <v>9</v>
      </c>
      <c r="BZ1451">
        <v>9</v>
      </c>
      <c r="CA1451" t="s">
        <v>142</v>
      </c>
      <c r="CB1451" s="356">
        <v>123</v>
      </c>
      <c r="CC1451" t="s">
        <v>1817</v>
      </c>
      <c r="CD1451" t="s">
        <v>268</v>
      </c>
      <c r="CE1451" t="s">
        <v>268</v>
      </c>
      <c r="CF1451" t="s">
        <v>268</v>
      </c>
      <c r="CG1451" t="s">
        <v>268</v>
      </c>
      <c r="CH1451" t="s">
        <v>268</v>
      </c>
      <c r="CI1451" t="s">
        <v>268</v>
      </c>
      <c r="CJ1451" t="s">
        <v>268</v>
      </c>
      <c r="CK1451" t="s">
        <v>268</v>
      </c>
      <c r="CL1451" t="s">
        <v>10988</v>
      </c>
      <c r="CM1451" t="s">
        <v>11224</v>
      </c>
      <c r="CN1451">
        <v>5.7</v>
      </c>
      <c r="CO1451" t="s">
        <v>268</v>
      </c>
      <c r="CP1451">
        <v>5.7</v>
      </c>
      <c r="CQ1451">
        <v>365</v>
      </c>
      <c r="CR1451" t="s">
        <v>878</v>
      </c>
      <c r="CS1451" t="s">
        <v>11225</v>
      </c>
      <c r="CT1451" t="s">
        <v>11226</v>
      </c>
      <c r="CU1451" t="s">
        <v>11227</v>
      </c>
      <c r="CV1451" t="s">
        <v>268</v>
      </c>
      <c r="CW1451" t="s">
        <v>268</v>
      </c>
      <c r="CX1451" t="s">
        <v>268</v>
      </c>
      <c r="CY1451" t="s">
        <v>268</v>
      </c>
      <c r="CZ1451" t="s">
        <v>268</v>
      </c>
      <c r="DA1451" t="s">
        <v>268</v>
      </c>
      <c r="DB1451" s="429">
        <f t="shared" si="292"/>
        <v>0</v>
      </c>
      <c r="DC1451" s="284">
        <f t="shared" si="293"/>
        <v>0</v>
      </c>
      <c r="DD1451" s="284">
        <f t="shared" si="294"/>
        <v>0</v>
      </c>
      <c r="DE1451" s="284">
        <f t="shared" si="295"/>
        <v>0</v>
      </c>
      <c r="DF1451" s="295">
        <f t="shared" si="296"/>
        <v>9</v>
      </c>
      <c r="DG1451" s="284">
        <f t="shared" si="297"/>
        <v>1</v>
      </c>
      <c r="DH1451" s="284">
        <f t="shared" si="298"/>
        <v>0</v>
      </c>
      <c r="DI1451" s="284">
        <f t="shared" si="299"/>
        <v>0</v>
      </c>
      <c r="DJ1451" s="284">
        <f t="shared" si="300"/>
        <v>0</v>
      </c>
      <c r="DK1451" s="295">
        <f t="shared" si="301"/>
        <v>0</v>
      </c>
      <c r="DL1451" s="297" t="str">
        <f t="shared" si="302"/>
        <v>A dispo.</v>
      </c>
      <c r="DM1451" s="430">
        <f>IFERROR(IF(CA1451="D",IF(DL1451="A dispo.",DF1451*VLOOKUP('DATI INPUT'!$F$27,TARIFFE_UD,4,FALSE),DF1451*VLOOKUP(DL1451,TARIFFE_UD,4,FALSE)),DF1451*VLOOKUP(CB1451-100,TARIFFE_UND,4,FALSE)),0)</f>
        <v>5.7049625281084193</v>
      </c>
      <c r="DN1451" s="430">
        <f>IFERROR(IF(CA1451="D",IF(DL1451="A dispo.",DK1451*VLOOKUP('DATI INPUT'!$F$27,TARIFFE_UD,5,FALSE),DK1451*VLOOKUP(DL1451,TARIFFE_UD,5,FALSE)),DK1451*VLOOKUP(CB1451-100,TARIFFE_UND,5,FALSE)),0)</f>
        <v>0</v>
      </c>
      <c r="DO1451" s="431">
        <f t="shared" si="303"/>
        <v>4.9625281084191286E-3</v>
      </c>
      <c r="DP1451" s="299">
        <f>IFERROR(IF(CA1451="D",IF(DL1451="A dispo.",DF1451*VLOOKUP('DATI INPUT'!$F$27,TARIFFE_UD,2,FALSE),DF1451*VLOOKUP(DL1451,TARIFFE_UD,2,FALSE)),DF1451*VLOOKUP(CB1451-100,TARIFFE_UND,2,FALSE)),0)</f>
        <v>7.1275535890457835</v>
      </c>
      <c r="DQ1451" s="299">
        <f>IFERROR(IF(CA1451="D",IF(DL1451="A dispo.",DK1451*VLOOKUP('DATI INPUT'!$F$27,TARIFFE_UD,3,FALSE),DK1451*VLOOKUP(DL1451,TARIFFE_UD,3,FALSE)),DK1451*VLOOKUP(CB1451-100,TARIFFE_UND,3,FALSE)),0)</f>
        <v>0</v>
      </c>
      <c r="DR1451" s="299">
        <f t="shared" si="304"/>
        <v>7.1275535890457835</v>
      </c>
    </row>
    <row r="1452" spans="1:122" x14ac:dyDescent="0.25">
      <c r="A1452" t="s">
        <v>10989</v>
      </c>
      <c r="B1452" t="s">
        <v>10990</v>
      </c>
      <c r="C1452" t="s">
        <v>10991</v>
      </c>
      <c r="D1452" t="s">
        <v>10992</v>
      </c>
      <c r="E1452" t="s">
        <v>268</v>
      </c>
      <c r="F1452" t="s">
        <v>156</v>
      </c>
      <c r="G1452" t="s">
        <v>10993</v>
      </c>
      <c r="H1452" t="s">
        <v>10994</v>
      </c>
      <c r="I1452" t="s">
        <v>10995</v>
      </c>
      <c r="J1452" t="s">
        <v>156</v>
      </c>
      <c r="K1452" t="s">
        <v>10996</v>
      </c>
      <c r="L1452" t="s">
        <v>1242</v>
      </c>
      <c r="M1452" t="s">
        <v>10997</v>
      </c>
      <c r="N1452" t="s">
        <v>303</v>
      </c>
      <c r="O1452" t="s">
        <v>1215</v>
      </c>
      <c r="P1452" t="s">
        <v>10998</v>
      </c>
      <c r="Q1452" t="s">
        <v>485</v>
      </c>
      <c r="R1452" t="s">
        <v>268</v>
      </c>
      <c r="S1452" t="s">
        <v>268</v>
      </c>
      <c r="T1452" t="s">
        <v>268</v>
      </c>
      <c r="U1452" t="s">
        <v>268</v>
      </c>
      <c r="V1452" t="s">
        <v>268</v>
      </c>
      <c r="W1452" t="s">
        <v>4285</v>
      </c>
      <c r="X1452" t="s">
        <v>1046</v>
      </c>
      <c r="Y1452" t="s">
        <v>339</v>
      </c>
      <c r="Z1452" t="s">
        <v>268</v>
      </c>
      <c r="AA1452" t="s">
        <v>268</v>
      </c>
      <c r="AB1452" t="s">
        <v>268</v>
      </c>
      <c r="AC1452" t="s">
        <v>268</v>
      </c>
      <c r="AD1452" t="s">
        <v>268</v>
      </c>
      <c r="AE1452" t="s">
        <v>287</v>
      </c>
      <c r="AF1452" t="s">
        <v>1811</v>
      </c>
      <c r="AG1452" t="s">
        <v>875</v>
      </c>
      <c r="AH1452" t="s">
        <v>1812</v>
      </c>
      <c r="AI1452" t="s">
        <v>4286</v>
      </c>
      <c r="AJ1452" t="s">
        <v>268</v>
      </c>
      <c r="AK1452" t="s">
        <v>366</v>
      </c>
      <c r="AL1452" t="s">
        <v>268</v>
      </c>
      <c r="AM1452" t="s">
        <v>431</v>
      </c>
      <c r="AN1452" t="s">
        <v>268</v>
      </c>
      <c r="AO1452" t="s">
        <v>268</v>
      </c>
      <c r="AP1452" t="s">
        <v>268</v>
      </c>
      <c r="AQ1452" t="s">
        <v>268</v>
      </c>
      <c r="AR1452" t="s">
        <v>268</v>
      </c>
      <c r="AS1452" t="s">
        <v>268</v>
      </c>
      <c r="AT1452" t="s">
        <v>268</v>
      </c>
      <c r="AU1452" t="s">
        <v>268</v>
      </c>
      <c r="AV1452" t="s">
        <v>268</v>
      </c>
      <c r="AW1452" t="s">
        <v>268</v>
      </c>
      <c r="AX1452" t="s">
        <v>268</v>
      </c>
      <c r="AY1452" t="s">
        <v>268</v>
      </c>
      <c r="AZ1452" t="s">
        <v>268</v>
      </c>
      <c r="BA1452" t="s">
        <v>268</v>
      </c>
      <c r="BB1452" t="s">
        <v>268</v>
      </c>
      <c r="BC1452" t="s">
        <v>268</v>
      </c>
      <c r="BD1452" t="s">
        <v>268</v>
      </c>
      <c r="BE1452" t="s">
        <v>268</v>
      </c>
      <c r="BF1452" t="s">
        <v>268</v>
      </c>
      <c r="BG1452" t="s">
        <v>268</v>
      </c>
      <c r="BH1452" t="s">
        <v>268</v>
      </c>
      <c r="BI1452" t="s">
        <v>268</v>
      </c>
      <c r="BJ1452" t="s">
        <v>268</v>
      </c>
      <c r="BK1452" t="s">
        <v>268</v>
      </c>
      <c r="BL1452" t="s">
        <v>268</v>
      </c>
      <c r="BM1452" t="s">
        <v>268</v>
      </c>
      <c r="BN1452" t="s">
        <v>268</v>
      </c>
      <c r="BO1452" t="s">
        <v>268</v>
      </c>
      <c r="BP1452" t="s">
        <v>268</v>
      </c>
      <c r="BQ1452" t="s">
        <v>268</v>
      </c>
      <c r="BR1452" t="s">
        <v>268</v>
      </c>
      <c r="BS1452" t="s">
        <v>268</v>
      </c>
      <c r="BT1452" t="s">
        <v>268</v>
      </c>
      <c r="BU1452" t="s">
        <v>268</v>
      </c>
      <c r="BV1452" t="s">
        <v>268</v>
      </c>
      <c r="BW1452" t="s">
        <v>268</v>
      </c>
      <c r="BX1452" t="s">
        <v>268</v>
      </c>
      <c r="BY1452">
        <v>149.47</v>
      </c>
      <c r="BZ1452">
        <v>149.47</v>
      </c>
      <c r="CA1452" t="s">
        <v>142</v>
      </c>
      <c r="CB1452" s="356">
        <v>122</v>
      </c>
      <c r="CC1452" t="s">
        <v>876</v>
      </c>
      <c r="CD1452" t="s">
        <v>268</v>
      </c>
      <c r="CE1452" t="s">
        <v>268</v>
      </c>
      <c r="CF1452" t="s">
        <v>268</v>
      </c>
      <c r="CG1452" t="s">
        <v>268</v>
      </c>
      <c r="CH1452" t="s">
        <v>268</v>
      </c>
      <c r="CI1452" t="s">
        <v>268</v>
      </c>
      <c r="CJ1452" t="s">
        <v>268</v>
      </c>
      <c r="CK1452" t="s">
        <v>268</v>
      </c>
      <c r="CL1452" t="s">
        <v>10999</v>
      </c>
      <c r="CM1452" t="s">
        <v>11224</v>
      </c>
      <c r="CN1452">
        <v>162.15</v>
      </c>
      <c r="CO1452" t="s">
        <v>268</v>
      </c>
      <c r="CP1452">
        <v>162.15</v>
      </c>
      <c r="CQ1452">
        <v>365</v>
      </c>
      <c r="CR1452" t="s">
        <v>878</v>
      </c>
      <c r="CS1452" t="s">
        <v>11225</v>
      </c>
      <c r="CT1452" t="s">
        <v>11226</v>
      </c>
      <c r="CU1452" t="s">
        <v>11227</v>
      </c>
      <c r="CV1452" t="s">
        <v>268</v>
      </c>
      <c r="CW1452" t="s">
        <v>268</v>
      </c>
      <c r="CX1452" t="s">
        <v>268</v>
      </c>
      <c r="CY1452" t="s">
        <v>268</v>
      </c>
      <c r="CZ1452" t="s">
        <v>268</v>
      </c>
      <c r="DA1452" t="s">
        <v>268</v>
      </c>
      <c r="DB1452" s="429">
        <f t="shared" si="292"/>
        <v>0</v>
      </c>
      <c r="DC1452" s="284">
        <f t="shared" si="293"/>
        <v>0</v>
      </c>
      <c r="DD1452" s="284">
        <f t="shared" si="294"/>
        <v>0</v>
      </c>
      <c r="DE1452" s="284">
        <f t="shared" si="295"/>
        <v>0</v>
      </c>
      <c r="DF1452" s="295">
        <f t="shared" si="296"/>
        <v>149.47</v>
      </c>
      <c r="DG1452" s="284">
        <f t="shared" si="297"/>
        <v>0</v>
      </c>
      <c r="DH1452" s="284">
        <f t="shared" si="298"/>
        <v>0</v>
      </c>
      <c r="DI1452" s="284">
        <f t="shared" si="299"/>
        <v>0</v>
      </c>
      <c r="DJ1452" s="284">
        <f t="shared" si="300"/>
        <v>0</v>
      </c>
      <c r="DK1452" s="295">
        <f t="shared" si="301"/>
        <v>1</v>
      </c>
      <c r="DL1452" s="297" t="str">
        <f t="shared" si="302"/>
        <v>A dispo.</v>
      </c>
      <c r="DM1452" s="430">
        <f>IFERROR(IF(CA1452="D",IF(DL1452="A dispo.",DF1452*VLOOKUP('DATI INPUT'!$F$27,TARIFFE_UD,4,FALSE),DF1452*VLOOKUP(DL1452,TARIFFE_UD,4,FALSE)),DF1452*VLOOKUP(CB1452-100,TARIFFE_UND,4,FALSE)),0)</f>
        <v>94.746749897373931</v>
      </c>
      <c r="DN1452" s="430">
        <f>IFERROR(IF(CA1452="D",IF(DL1452="A dispo.",DK1452*VLOOKUP('DATI INPUT'!$F$27,TARIFFE_UD,5,FALSE),DK1452*VLOOKUP(DL1452,TARIFFE_UD,5,FALSE)),DK1452*VLOOKUP(CB1452-100,TARIFFE_UND,5,FALSE)),0)</f>
        <v>67.397800635548478</v>
      </c>
      <c r="DO1452" s="431">
        <f t="shared" si="303"/>
        <v>-5.449467077596637E-3</v>
      </c>
      <c r="DP1452" s="299">
        <f>IFERROR(IF(CA1452="D",IF(DL1452="A dispo.",DF1452*VLOOKUP('DATI INPUT'!$F$27,TARIFFE_UD,2,FALSE),DF1452*VLOOKUP(DL1452,TARIFFE_UD,2,FALSE)),DF1452*VLOOKUP(CB1452-100,TARIFFE_UND,2,FALSE)),0)</f>
        <v>118.37282610607481</v>
      </c>
      <c r="DQ1452" s="299">
        <f>IFERROR(IF(CA1452="D",IF(DL1452="A dispo.",DK1452*VLOOKUP('DATI INPUT'!$F$27,TARIFFE_UD,3,FALSE),DK1452*VLOOKUP(DL1452,TARIFFE_UD,3,FALSE)),DK1452*VLOOKUP(CB1452-100,TARIFFE_UND,3,FALSE)),0)</f>
        <v>60.367780403072892</v>
      </c>
      <c r="DR1452" s="299">
        <f t="shared" si="304"/>
        <v>178.74060650914771</v>
      </c>
    </row>
    <row r="1453" spans="1:122" x14ac:dyDescent="0.25">
      <c r="A1453" t="s">
        <v>11000</v>
      </c>
      <c r="B1453" t="s">
        <v>10990</v>
      </c>
      <c r="C1453" t="s">
        <v>11001</v>
      </c>
      <c r="D1453" t="s">
        <v>10992</v>
      </c>
      <c r="E1453" t="s">
        <v>268</v>
      </c>
      <c r="F1453" t="s">
        <v>156</v>
      </c>
      <c r="G1453" t="s">
        <v>10993</v>
      </c>
      <c r="H1453" t="s">
        <v>10994</v>
      </c>
      <c r="I1453" t="s">
        <v>10995</v>
      </c>
      <c r="J1453" t="s">
        <v>156</v>
      </c>
      <c r="K1453" t="s">
        <v>10996</v>
      </c>
      <c r="L1453" t="s">
        <v>1242</v>
      </c>
      <c r="M1453" t="s">
        <v>10997</v>
      </c>
      <c r="N1453" t="s">
        <v>303</v>
      </c>
      <c r="O1453" t="s">
        <v>1215</v>
      </c>
      <c r="P1453" t="s">
        <v>10998</v>
      </c>
      <c r="Q1453" t="s">
        <v>485</v>
      </c>
      <c r="R1453" t="s">
        <v>268</v>
      </c>
      <c r="S1453" t="s">
        <v>268</v>
      </c>
      <c r="T1453" t="s">
        <v>268</v>
      </c>
      <c r="U1453" t="s">
        <v>268</v>
      </c>
      <c r="V1453" t="s">
        <v>268</v>
      </c>
      <c r="W1453" t="s">
        <v>4285</v>
      </c>
      <c r="X1453" t="s">
        <v>1046</v>
      </c>
      <c r="Y1453" t="s">
        <v>339</v>
      </c>
      <c r="Z1453" t="s">
        <v>268</v>
      </c>
      <c r="AA1453" t="s">
        <v>268</v>
      </c>
      <c r="AB1453" t="s">
        <v>268</v>
      </c>
      <c r="AC1453" t="s">
        <v>268</v>
      </c>
      <c r="AD1453" t="s">
        <v>268</v>
      </c>
      <c r="AE1453" t="s">
        <v>287</v>
      </c>
      <c r="AF1453" t="s">
        <v>1811</v>
      </c>
      <c r="AG1453" t="s">
        <v>875</v>
      </c>
      <c r="AH1453" t="s">
        <v>1812</v>
      </c>
      <c r="AI1453" t="s">
        <v>4286</v>
      </c>
      <c r="AJ1453" t="s">
        <v>268</v>
      </c>
      <c r="AK1453" t="s">
        <v>377</v>
      </c>
      <c r="AL1453" t="s">
        <v>268</v>
      </c>
      <c r="AM1453" t="s">
        <v>431</v>
      </c>
      <c r="AN1453" t="s">
        <v>268</v>
      </c>
      <c r="AO1453" t="s">
        <v>268</v>
      </c>
      <c r="AP1453" t="s">
        <v>268</v>
      </c>
      <c r="AQ1453" t="s">
        <v>268</v>
      </c>
      <c r="AR1453" t="s">
        <v>268</v>
      </c>
      <c r="AS1453" t="s">
        <v>268</v>
      </c>
      <c r="AT1453" t="s">
        <v>268</v>
      </c>
      <c r="AU1453" t="s">
        <v>268</v>
      </c>
      <c r="AV1453" t="s">
        <v>268</v>
      </c>
      <c r="AW1453" t="s">
        <v>268</v>
      </c>
      <c r="AX1453" t="s">
        <v>268</v>
      </c>
      <c r="AY1453" t="s">
        <v>268</v>
      </c>
      <c r="AZ1453" t="s">
        <v>268</v>
      </c>
      <c r="BA1453" t="s">
        <v>268</v>
      </c>
      <c r="BB1453" t="s">
        <v>268</v>
      </c>
      <c r="BC1453" t="s">
        <v>268</v>
      </c>
      <c r="BD1453" t="s">
        <v>268</v>
      </c>
      <c r="BE1453" t="s">
        <v>268</v>
      </c>
      <c r="BF1453" t="s">
        <v>268</v>
      </c>
      <c r="BG1453" t="s">
        <v>268</v>
      </c>
      <c r="BH1453" t="s">
        <v>268</v>
      </c>
      <c r="BI1453" t="s">
        <v>268</v>
      </c>
      <c r="BJ1453" t="s">
        <v>268</v>
      </c>
      <c r="BK1453" t="s">
        <v>268</v>
      </c>
      <c r="BL1453" t="s">
        <v>268</v>
      </c>
      <c r="BM1453" t="s">
        <v>268</v>
      </c>
      <c r="BN1453" t="s">
        <v>268</v>
      </c>
      <c r="BO1453" t="s">
        <v>268</v>
      </c>
      <c r="BP1453" t="s">
        <v>268</v>
      </c>
      <c r="BQ1453" t="s">
        <v>268</v>
      </c>
      <c r="BR1453" t="s">
        <v>268</v>
      </c>
      <c r="BS1453" t="s">
        <v>268</v>
      </c>
      <c r="BT1453" t="s">
        <v>268</v>
      </c>
      <c r="BU1453" t="s">
        <v>268</v>
      </c>
      <c r="BV1453" t="s">
        <v>268</v>
      </c>
      <c r="BW1453" t="s">
        <v>268</v>
      </c>
      <c r="BX1453" t="s">
        <v>268</v>
      </c>
      <c r="BY1453">
        <v>34.299999999999997</v>
      </c>
      <c r="BZ1453">
        <v>34.299999999999997</v>
      </c>
      <c r="CA1453" t="s">
        <v>142</v>
      </c>
      <c r="CB1453" s="356">
        <v>122</v>
      </c>
      <c r="CC1453" t="s">
        <v>876</v>
      </c>
      <c r="CD1453" t="s">
        <v>268</v>
      </c>
      <c r="CE1453" t="s">
        <v>268</v>
      </c>
      <c r="CF1453" t="s">
        <v>268</v>
      </c>
      <c r="CG1453" t="s">
        <v>268</v>
      </c>
      <c r="CH1453" t="s">
        <v>268</v>
      </c>
      <c r="CI1453" t="s">
        <v>268</v>
      </c>
      <c r="CJ1453" t="s">
        <v>268</v>
      </c>
      <c r="CK1453" t="s">
        <v>268</v>
      </c>
      <c r="CL1453" t="s">
        <v>10999</v>
      </c>
      <c r="CM1453" t="s">
        <v>11224</v>
      </c>
      <c r="CN1453">
        <v>89.14</v>
      </c>
      <c r="CO1453" t="s">
        <v>268</v>
      </c>
      <c r="CP1453">
        <v>89.14</v>
      </c>
      <c r="CQ1453">
        <v>365</v>
      </c>
      <c r="CR1453" t="s">
        <v>878</v>
      </c>
      <c r="CS1453" t="s">
        <v>11225</v>
      </c>
      <c r="CT1453" t="s">
        <v>11226</v>
      </c>
      <c r="CU1453" t="s">
        <v>11227</v>
      </c>
      <c r="CV1453" t="s">
        <v>268</v>
      </c>
      <c r="CW1453" t="s">
        <v>268</v>
      </c>
      <c r="CX1453" t="s">
        <v>268</v>
      </c>
      <c r="CY1453" t="s">
        <v>268</v>
      </c>
      <c r="CZ1453" t="s">
        <v>268</v>
      </c>
      <c r="DA1453" t="s">
        <v>268</v>
      </c>
      <c r="DB1453" s="429">
        <f t="shared" si="292"/>
        <v>0</v>
      </c>
      <c r="DC1453" s="284">
        <f t="shared" si="293"/>
        <v>0</v>
      </c>
      <c r="DD1453" s="284">
        <f t="shared" si="294"/>
        <v>0</v>
      </c>
      <c r="DE1453" s="284">
        <f t="shared" si="295"/>
        <v>0</v>
      </c>
      <c r="DF1453" s="295">
        <f t="shared" si="296"/>
        <v>34.299999999999997</v>
      </c>
      <c r="DG1453" s="284">
        <f t="shared" si="297"/>
        <v>0</v>
      </c>
      <c r="DH1453" s="284">
        <f t="shared" si="298"/>
        <v>0</v>
      </c>
      <c r="DI1453" s="284">
        <f t="shared" si="299"/>
        <v>0</v>
      </c>
      <c r="DJ1453" s="284">
        <f t="shared" si="300"/>
        <v>0</v>
      </c>
      <c r="DK1453" s="295">
        <f t="shared" si="301"/>
        <v>1</v>
      </c>
      <c r="DL1453" s="297" t="str">
        <f t="shared" si="302"/>
        <v>A dispo.</v>
      </c>
      <c r="DM1453" s="430">
        <f>IFERROR(IF(CA1453="D",IF(DL1453="A dispo.",DF1453*VLOOKUP('DATI INPUT'!$F$27,TARIFFE_UD,4,FALSE),DF1453*VLOOKUP(DL1453,TARIFFE_UD,4,FALSE)),DF1453*VLOOKUP(CB1453-100,TARIFFE_UND,4,FALSE)),0)</f>
        <v>21.742246079346529</v>
      </c>
      <c r="DN1453" s="430">
        <f>IFERROR(IF(CA1453="D",IF(DL1453="A dispo.",DK1453*VLOOKUP('DATI INPUT'!$F$27,TARIFFE_UD,5,FALSE),DK1453*VLOOKUP(DL1453,TARIFFE_UD,5,FALSE)),DK1453*VLOOKUP(CB1453-100,TARIFFE_UND,5,FALSE)),0)</f>
        <v>67.397800635548478</v>
      </c>
      <c r="DO1453" s="431">
        <f t="shared" si="303"/>
        <v>4.6714895006516599E-5</v>
      </c>
      <c r="DP1453" s="299">
        <f>IFERROR(IF(CA1453="D",IF(DL1453="A dispo.",DF1453*VLOOKUP('DATI INPUT'!$F$27,TARIFFE_UD,2,FALSE),DF1453*VLOOKUP(DL1453,TARIFFE_UD,2,FALSE)),DF1453*VLOOKUP(CB1453-100,TARIFFE_UND,2,FALSE)),0)</f>
        <v>27.163898678252263</v>
      </c>
      <c r="DQ1453" s="299">
        <f>IFERROR(IF(CA1453="D",IF(DL1453="A dispo.",DK1453*VLOOKUP('DATI INPUT'!$F$27,TARIFFE_UD,3,FALSE),DK1453*VLOOKUP(DL1453,TARIFFE_UD,3,FALSE)),DK1453*VLOOKUP(CB1453-100,TARIFFE_UND,3,FALSE)),0)</f>
        <v>60.367780403072892</v>
      </c>
      <c r="DR1453" s="299">
        <f t="shared" si="304"/>
        <v>87.531679081325152</v>
      </c>
    </row>
    <row r="1454" spans="1:122" x14ac:dyDescent="0.25">
      <c r="A1454" t="s">
        <v>11002</v>
      </c>
      <c r="B1454" t="s">
        <v>10990</v>
      </c>
      <c r="C1454" t="s">
        <v>11003</v>
      </c>
      <c r="D1454" t="s">
        <v>10992</v>
      </c>
      <c r="E1454" t="s">
        <v>268</v>
      </c>
      <c r="F1454" t="s">
        <v>156</v>
      </c>
      <c r="G1454" t="s">
        <v>10993</v>
      </c>
      <c r="H1454" t="s">
        <v>10994</v>
      </c>
      <c r="I1454" t="s">
        <v>10995</v>
      </c>
      <c r="J1454" t="s">
        <v>156</v>
      </c>
      <c r="K1454" t="s">
        <v>10996</v>
      </c>
      <c r="L1454" t="s">
        <v>1242</v>
      </c>
      <c r="M1454" t="s">
        <v>10997</v>
      </c>
      <c r="N1454" t="s">
        <v>303</v>
      </c>
      <c r="O1454" t="s">
        <v>1215</v>
      </c>
      <c r="P1454" t="s">
        <v>10998</v>
      </c>
      <c r="Q1454" t="s">
        <v>485</v>
      </c>
      <c r="R1454" t="s">
        <v>268</v>
      </c>
      <c r="S1454" t="s">
        <v>268</v>
      </c>
      <c r="T1454" t="s">
        <v>268</v>
      </c>
      <c r="U1454" t="s">
        <v>268</v>
      </c>
      <c r="V1454" t="s">
        <v>268</v>
      </c>
      <c r="W1454" t="s">
        <v>4285</v>
      </c>
      <c r="X1454" t="s">
        <v>1046</v>
      </c>
      <c r="Y1454" t="s">
        <v>339</v>
      </c>
      <c r="Z1454" t="s">
        <v>268</v>
      </c>
      <c r="AA1454" t="s">
        <v>268</v>
      </c>
      <c r="AB1454" t="s">
        <v>268</v>
      </c>
      <c r="AC1454" t="s">
        <v>268</v>
      </c>
      <c r="AD1454" t="s">
        <v>268</v>
      </c>
      <c r="AE1454" t="s">
        <v>287</v>
      </c>
      <c r="AF1454" t="s">
        <v>1811</v>
      </c>
      <c r="AG1454" t="s">
        <v>875</v>
      </c>
      <c r="AH1454" t="s">
        <v>1812</v>
      </c>
      <c r="AI1454" t="s">
        <v>4286</v>
      </c>
      <c r="AJ1454" t="s">
        <v>268</v>
      </c>
      <c r="AK1454" t="s">
        <v>381</v>
      </c>
      <c r="AL1454" t="s">
        <v>268</v>
      </c>
      <c r="AM1454" t="s">
        <v>353</v>
      </c>
      <c r="AN1454" t="s">
        <v>268</v>
      </c>
      <c r="AO1454" t="s">
        <v>268</v>
      </c>
      <c r="AP1454" t="s">
        <v>268</v>
      </c>
      <c r="AQ1454" t="s">
        <v>268</v>
      </c>
      <c r="AR1454" t="s">
        <v>268</v>
      </c>
      <c r="AS1454" t="s">
        <v>268</v>
      </c>
      <c r="AT1454" t="s">
        <v>268</v>
      </c>
      <c r="AU1454" t="s">
        <v>268</v>
      </c>
      <c r="AV1454" t="s">
        <v>268</v>
      </c>
      <c r="AW1454" t="s">
        <v>268</v>
      </c>
      <c r="AX1454" t="s">
        <v>268</v>
      </c>
      <c r="AY1454" t="s">
        <v>268</v>
      </c>
      <c r="AZ1454" t="s">
        <v>268</v>
      </c>
      <c r="BA1454" t="s">
        <v>268</v>
      </c>
      <c r="BB1454" t="s">
        <v>268</v>
      </c>
      <c r="BC1454" t="s">
        <v>268</v>
      </c>
      <c r="BD1454" t="s">
        <v>268</v>
      </c>
      <c r="BE1454" t="s">
        <v>268</v>
      </c>
      <c r="BF1454" t="s">
        <v>268</v>
      </c>
      <c r="BG1454" t="s">
        <v>268</v>
      </c>
      <c r="BH1454" t="s">
        <v>268</v>
      </c>
      <c r="BI1454" t="s">
        <v>268</v>
      </c>
      <c r="BJ1454" t="s">
        <v>268</v>
      </c>
      <c r="BK1454" t="s">
        <v>268</v>
      </c>
      <c r="BL1454" t="s">
        <v>268</v>
      </c>
      <c r="BM1454" t="s">
        <v>268</v>
      </c>
      <c r="BN1454" t="s">
        <v>268</v>
      </c>
      <c r="BO1454" t="s">
        <v>268</v>
      </c>
      <c r="BP1454" t="s">
        <v>268</v>
      </c>
      <c r="BQ1454" t="s">
        <v>268</v>
      </c>
      <c r="BR1454" t="s">
        <v>268</v>
      </c>
      <c r="BS1454" t="s">
        <v>268</v>
      </c>
      <c r="BT1454" t="s">
        <v>268</v>
      </c>
      <c r="BU1454" t="s">
        <v>268</v>
      </c>
      <c r="BV1454" t="s">
        <v>268</v>
      </c>
      <c r="BW1454" t="s">
        <v>268</v>
      </c>
      <c r="BX1454" t="s">
        <v>268</v>
      </c>
      <c r="BY1454">
        <v>49</v>
      </c>
      <c r="BZ1454">
        <v>49</v>
      </c>
      <c r="CA1454" t="s">
        <v>142</v>
      </c>
      <c r="CB1454" s="356">
        <v>123</v>
      </c>
      <c r="CC1454" t="s">
        <v>1817</v>
      </c>
      <c r="CD1454" t="s">
        <v>268</v>
      </c>
      <c r="CE1454" t="s">
        <v>268</v>
      </c>
      <c r="CF1454" t="s">
        <v>268</v>
      </c>
      <c r="CG1454" t="s">
        <v>268</v>
      </c>
      <c r="CH1454" t="s">
        <v>268</v>
      </c>
      <c r="CI1454" t="s">
        <v>268</v>
      </c>
      <c r="CJ1454" t="s">
        <v>268</v>
      </c>
      <c r="CK1454" t="s">
        <v>268</v>
      </c>
      <c r="CL1454" t="s">
        <v>10999</v>
      </c>
      <c r="CM1454" t="s">
        <v>11224</v>
      </c>
      <c r="CN1454">
        <v>31.06</v>
      </c>
      <c r="CO1454" t="s">
        <v>268</v>
      </c>
      <c r="CP1454">
        <v>31.06</v>
      </c>
      <c r="CQ1454">
        <v>365</v>
      </c>
      <c r="CR1454" t="s">
        <v>878</v>
      </c>
      <c r="CS1454" t="s">
        <v>11225</v>
      </c>
      <c r="CT1454" t="s">
        <v>11226</v>
      </c>
      <c r="CU1454" t="s">
        <v>11227</v>
      </c>
      <c r="CV1454" t="s">
        <v>268</v>
      </c>
      <c r="CW1454" t="s">
        <v>268</v>
      </c>
      <c r="CX1454" t="s">
        <v>268</v>
      </c>
      <c r="CY1454" t="s">
        <v>268</v>
      </c>
      <c r="CZ1454" t="s">
        <v>268</v>
      </c>
      <c r="DA1454" t="s">
        <v>268</v>
      </c>
      <c r="DB1454" s="429">
        <f t="shared" si="292"/>
        <v>0</v>
      </c>
      <c r="DC1454" s="284">
        <f t="shared" si="293"/>
        <v>0</v>
      </c>
      <c r="DD1454" s="284">
        <f t="shared" si="294"/>
        <v>0</v>
      </c>
      <c r="DE1454" s="284">
        <f t="shared" si="295"/>
        <v>0</v>
      </c>
      <c r="DF1454" s="295">
        <f t="shared" si="296"/>
        <v>49</v>
      </c>
      <c r="DG1454" s="284">
        <f t="shared" si="297"/>
        <v>1</v>
      </c>
      <c r="DH1454" s="284">
        <f t="shared" si="298"/>
        <v>0</v>
      </c>
      <c r="DI1454" s="284">
        <f t="shared" si="299"/>
        <v>0</v>
      </c>
      <c r="DJ1454" s="284">
        <f t="shared" si="300"/>
        <v>0</v>
      </c>
      <c r="DK1454" s="295">
        <f t="shared" si="301"/>
        <v>0</v>
      </c>
      <c r="DL1454" s="297" t="str">
        <f t="shared" si="302"/>
        <v>A dispo.</v>
      </c>
      <c r="DM1454" s="430">
        <f>IFERROR(IF(CA1454="D",IF(DL1454="A dispo.",DF1454*VLOOKUP('DATI INPUT'!$F$27,TARIFFE_UD,4,FALSE),DF1454*VLOOKUP(DL1454,TARIFFE_UD,4,FALSE)),DF1454*VLOOKUP(CB1454-100,TARIFFE_UND,4,FALSE)),0)</f>
        <v>31.060351541923612</v>
      </c>
      <c r="DN1454" s="430">
        <f>IFERROR(IF(CA1454="D",IF(DL1454="A dispo.",DK1454*VLOOKUP('DATI INPUT'!$F$27,TARIFFE_UD,5,FALSE),DK1454*VLOOKUP(DL1454,TARIFFE_UD,5,FALSE)),DK1454*VLOOKUP(CB1454-100,TARIFFE_UND,5,FALSE)),0)</f>
        <v>0</v>
      </c>
      <c r="DO1454" s="431">
        <f t="shared" si="303"/>
        <v>3.5154192361375181E-4</v>
      </c>
      <c r="DP1454" s="299">
        <f>IFERROR(IF(CA1454="D",IF(DL1454="A dispo.",DF1454*VLOOKUP('DATI INPUT'!$F$27,TARIFFE_UD,2,FALSE),DF1454*VLOOKUP(DL1454,TARIFFE_UD,2,FALSE)),DF1454*VLOOKUP(CB1454-100,TARIFFE_UND,2,FALSE)),0)</f>
        <v>38.805569540360381</v>
      </c>
      <c r="DQ1454" s="299">
        <f>IFERROR(IF(CA1454="D",IF(DL1454="A dispo.",DK1454*VLOOKUP('DATI INPUT'!$F$27,TARIFFE_UD,3,FALSE),DK1454*VLOOKUP(DL1454,TARIFFE_UD,3,FALSE)),DK1454*VLOOKUP(CB1454-100,TARIFFE_UND,3,FALSE)),0)</f>
        <v>0</v>
      </c>
      <c r="DR1454" s="299">
        <f t="shared" si="304"/>
        <v>38.805569540360381</v>
      </c>
    </row>
    <row r="1455" spans="1:122" x14ac:dyDescent="0.25">
      <c r="A1455" t="s">
        <v>11004</v>
      </c>
      <c r="B1455" t="s">
        <v>11005</v>
      </c>
      <c r="C1455" t="s">
        <v>11006</v>
      </c>
      <c r="D1455" t="s">
        <v>11007</v>
      </c>
      <c r="E1455" t="s">
        <v>268</v>
      </c>
      <c r="F1455" t="s">
        <v>156</v>
      </c>
      <c r="G1455" t="s">
        <v>11008</v>
      </c>
      <c r="H1455" t="s">
        <v>11009</v>
      </c>
      <c r="I1455" t="s">
        <v>11010</v>
      </c>
      <c r="J1455" t="s">
        <v>156</v>
      </c>
      <c r="K1455" t="s">
        <v>11011</v>
      </c>
      <c r="L1455" t="s">
        <v>152</v>
      </c>
      <c r="M1455" t="s">
        <v>11012</v>
      </c>
      <c r="N1455" t="s">
        <v>152</v>
      </c>
      <c r="O1455" t="s">
        <v>1270</v>
      </c>
      <c r="P1455" t="s">
        <v>11013</v>
      </c>
      <c r="Q1455" t="s">
        <v>269</v>
      </c>
      <c r="R1455" t="s">
        <v>268</v>
      </c>
      <c r="S1455" t="s">
        <v>268</v>
      </c>
      <c r="T1455" t="s">
        <v>268</v>
      </c>
      <c r="U1455" t="s">
        <v>268</v>
      </c>
      <c r="V1455" t="s">
        <v>268</v>
      </c>
      <c r="W1455" t="s">
        <v>1829</v>
      </c>
      <c r="X1455" t="s">
        <v>1830</v>
      </c>
      <c r="Y1455" t="s">
        <v>315</v>
      </c>
      <c r="Z1455" t="s">
        <v>268</v>
      </c>
      <c r="AA1455" t="s">
        <v>268</v>
      </c>
      <c r="AB1455" t="s">
        <v>268</v>
      </c>
      <c r="AC1455" t="s">
        <v>268</v>
      </c>
      <c r="AD1455" t="s">
        <v>268</v>
      </c>
      <c r="AE1455" t="s">
        <v>287</v>
      </c>
      <c r="AF1455" t="s">
        <v>1811</v>
      </c>
      <c r="AG1455" t="s">
        <v>875</v>
      </c>
      <c r="AH1455" t="s">
        <v>1831</v>
      </c>
      <c r="AI1455" t="s">
        <v>764</v>
      </c>
      <c r="AJ1455" t="s">
        <v>268</v>
      </c>
      <c r="AK1455" t="s">
        <v>724</v>
      </c>
      <c r="AL1455" t="s">
        <v>268</v>
      </c>
      <c r="AM1455" t="s">
        <v>355</v>
      </c>
      <c r="AN1455" t="s">
        <v>268</v>
      </c>
      <c r="AO1455" t="s">
        <v>268</v>
      </c>
      <c r="AP1455" t="s">
        <v>268</v>
      </c>
      <c r="AQ1455" t="s">
        <v>268</v>
      </c>
      <c r="AR1455" t="s">
        <v>268</v>
      </c>
      <c r="AS1455" t="s">
        <v>268</v>
      </c>
      <c r="AT1455" t="s">
        <v>268</v>
      </c>
      <c r="AU1455" t="s">
        <v>268</v>
      </c>
      <c r="AV1455" t="s">
        <v>268</v>
      </c>
      <c r="AW1455" t="s">
        <v>268</v>
      </c>
      <c r="AX1455" t="s">
        <v>268</v>
      </c>
      <c r="AY1455" t="s">
        <v>268</v>
      </c>
      <c r="AZ1455" t="s">
        <v>268</v>
      </c>
      <c r="BA1455" t="s">
        <v>268</v>
      </c>
      <c r="BB1455" t="s">
        <v>268</v>
      </c>
      <c r="BC1455" t="s">
        <v>268</v>
      </c>
      <c r="BD1455" t="s">
        <v>268</v>
      </c>
      <c r="BE1455" t="s">
        <v>268</v>
      </c>
      <c r="BF1455" t="s">
        <v>268</v>
      </c>
      <c r="BG1455" t="s">
        <v>268</v>
      </c>
      <c r="BH1455" t="s">
        <v>268</v>
      </c>
      <c r="BI1455" t="s">
        <v>268</v>
      </c>
      <c r="BJ1455" t="s">
        <v>268</v>
      </c>
      <c r="BK1455" t="s">
        <v>268</v>
      </c>
      <c r="BL1455" t="s">
        <v>268</v>
      </c>
      <c r="BM1455" t="s">
        <v>268</v>
      </c>
      <c r="BN1455" t="s">
        <v>268</v>
      </c>
      <c r="BO1455" t="s">
        <v>268</v>
      </c>
      <c r="BP1455" t="s">
        <v>268</v>
      </c>
      <c r="BQ1455" t="s">
        <v>268</v>
      </c>
      <c r="BR1455" t="s">
        <v>268</v>
      </c>
      <c r="BS1455" t="s">
        <v>268</v>
      </c>
      <c r="BT1455" t="s">
        <v>268</v>
      </c>
      <c r="BU1455" t="s">
        <v>268</v>
      </c>
      <c r="BV1455" t="s">
        <v>268</v>
      </c>
      <c r="BW1455" t="s">
        <v>268</v>
      </c>
      <c r="BX1455" t="s">
        <v>268</v>
      </c>
      <c r="BY1455">
        <v>45</v>
      </c>
      <c r="BZ1455">
        <v>45</v>
      </c>
      <c r="CA1455" t="s">
        <v>142</v>
      </c>
      <c r="CB1455" s="356">
        <v>122</v>
      </c>
      <c r="CC1455" t="s">
        <v>876</v>
      </c>
      <c r="CD1455" t="s">
        <v>268</v>
      </c>
      <c r="CE1455" t="s">
        <v>268</v>
      </c>
      <c r="CF1455" t="s">
        <v>268</v>
      </c>
      <c r="CG1455" t="s">
        <v>268</v>
      </c>
      <c r="CH1455" t="s">
        <v>268</v>
      </c>
      <c r="CI1455" t="s">
        <v>268</v>
      </c>
      <c r="CJ1455" t="s">
        <v>268</v>
      </c>
      <c r="CK1455" t="s">
        <v>268</v>
      </c>
      <c r="CL1455" t="s">
        <v>11014</v>
      </c>
      <c r="CM1455" t="s">
        <v>11224</v>
      </c>
      <c r="CN1455">
        <v>95.92</v>
      </c>
      <c r="CO1455" t="s">
        <v>268</v>
      </c>
      <c r="CP1455">
        <v>95.92</v>
      </c>
      <c r="CQ1455">
        <v>365</v>
      </c>
      <c r="CR1455" t="s">
        <v>878</v>
      </c>
      <c r="CS1455" t="s">
        <v>11225</v>
      </c>
      <c r="CT1455" t="s">
        <v>11226</v>
      </c>
      <c r="CU1455" t="s">
        <v>11227</v>
      </c>
      <c r="CV1455" t="s">
        <v>268</v>
      </c>
      <c r="CW1455" t="s">
        <v>268</v>
      </c>
      <c r="CX1455" t="s">
        <v>268</v>
      </c>
      <c r="CY1455" t="s">
        <v>268</v>
      </c>
      <c r="CZ1455" t="s">
        <v>268</v>
      </c>
      <c r="DA1455" t="s">
        <v>268</v>
      </c>
      <c r="DB1455" s="429">
        <f t="shared" si="292"/>
        <v>0</v>
      </c>
      <c r="DC1455" s="284">
        <f t="shared" si="293"/>
        <v>0</v>
      </c>
      <c r="DD1455" s="284">
        <f t="shared" si="294"/>
        <v>0</v>
      </c>
      <c r="DE1455" s="284">
        <f t="shared" si="295"/>
        <v>0</v>
      </c>
      <c r="DF1455" s="295">
        <f t="shared" si="296"/>
        <v>45</v>
      </c>
      <c r="DG1455" s="284">
        <f t="shared" si="297"/>
        <v>0</v>
      </c>
      <c r="DH1455" s="284">
        <f t="shared" si="298"/>
        <v>0</v>
      </c>
      <c r="DI1455" s="284">
        <f t="shared" si="299"/>
        <v>0</v>
      </c>
      <c r="DJ1455" s="284">
        <f t="shared" si="300"/>
        <v>0</v>
      </c>
      <c r="DK1455" s="295">
        <f t="shared" si="301"/>
        <v>1</v>
      </c>
      <c r="DL1455" s="297" t="str">
        <f t="shared" si="302"/>
        <v>A dispo.</v>
      </c>
      <c r="DM1455" s="430">
        <f>IFERROR(IF(CA1455="D",IF(DL1455="A dispo.",DF1455*VLOOKUP('DATI INPUT'!$F$27,TARIFFE_UD,4,FALSE),DF1455*VLOOKUP(DL1455,TARIFFE_UD,4,FALSE)),DF1455*VLOOKUP(CB1455-100,TARIFFE_UND,4,FALSE)),0)</f>
        <v>28.524812640542095</v>
      </c>
      <c r="DN1455" s="430">
        <f>IFERROR(IF(CA1455="D",IF(DL1455="A dispo.",DK1455*VLOOKUP('DATI INPUT'!$F$27,TARIFFE_UD,5,FALSE),DK1455*VLOOKUP(DL1455,TARIFFE_UD,5,FALSE)),DK1455*VLOOKUP(CB1455-100,TARIFFE_UND,5,FALSE)),0)</f>
        <v>67.397800635548478</v>
      </c>
      <c r="DO1455" s="431">
        <f t="shared" si="303"/>
        <v>2.6132760905710484E-3</v>
      </c>
      <c r="DP1455" s="299">
        <f>IFERROR(IF(CA1455="D",IF(DL1455="A dispo.",DF1455*VLOOKUP('DATI INPUT'!$F$27,TARIFFE_UD,2,FALSE),DF1455*VLOOKUP(DL1455,TARIFFE_UD,2,FALSE)),DF1455*VLOOKUP(CB1455-100,TARIFFE_UND,2,FALSE)),0)</f>
        <v>35.637767945228923</v>
      </c>
      <c r="DQ1455" s="299">
        <f>IFERROR(IF(CA1455="D",IF(DL1455="A dispo.",DK1455*VLOOKUP('DATI INPUT'!$F$27,TARIFFE_UD,3,FALSE),DK1455*VLOOKUP(DL1455,TARIFFE_UD,3,FALSE)),DK1455*VLOOKUP(CB1455-100,TARIFFE_UND,3,FALSE)),0)</f>
        <v>60.367780403072892</v>
      </c>
      <c r="DR1455" s="299">
        <f t="shared" si="304"/>
        <v>96.005548348301815</v>
      </c>
    </row>
    <row r="1456" spans="1:122" x14ac:dyDescent="0.25">
      <c r="A1456" t="s">
        <v>11015</v>
      </c>
      <c r="B1456" t="s">
        <v>11005</v>
      </c>
      <c r="C1456" t="s">
        <v>11016</v>
      </c>
      <c r="D1456" t="s">
        <v>11007</v>
      </c>
      <c r="E1456" t="s">
        <v>268</v>
      </c>
      <c r="F1456" t="s">
        <v>156</v>
      </c>
      <c r="G1456" t="s">
        <v>11008</v>
      </c>
      <c r="H1456" t="s">
        <v>11009</v>
      </c>
      <c r="I1456" t="s">
        <v>11010</v>
      </c>
      <c r="J1456" t="s">
        <v>156</v>
      </c>
      <c r="K1456" t="s">
        <v>11011</v>
      </c>
      <c r="L1456" t="s">
        <v>152</v>
      </c>
      <c r="M1456" t="s">
        <v>11012</v>
      </c>
      <c r="N1456" t="s">
        <v>152</v>
      </c>
      <c r="O1456" t="s">
        <v>1270</v>
      </c>
      <c r="P1456" t="s">
        <v>11013</v>
      </c>
      <c r="Q1456" t="s">
        <v>269</v>
      </c>
      <c r="R1456" t="s">
        <v>268</v>
      </c>
      <c r="S1456" t="s">
        <v>268</v>
      </c>
      <c r="T1456" t="s">
        <v>268</v>
      </c>
      <c r="U1456" t="s">
        <v>268</v>
      </c>
      <c r="V1456" t="s">
        <v>268</v>
      </c>
      <c r="W1456" t="s">
        <v>1829</v>
      </c>
      <c r="X1456" t="s">
        <v>1830</v>
      </c>
      <c r="Y1456" t="s">
        <v>315</v>
      </c>
      <c r="Z1456" t="s">
        <v>268</v>
      </c>
      <c r="AA1456" t="s">
        <v>268</v>
      </c>
      <c r="AB1456" t="s">
        <v>268</v>
      </c>
      <c r="AC1456" t="s">
        <v>268</v>
      </c>
      <c r="AD1456" t="s">
        <v>268</v>
      </c>
      <c r="AE1456" t="s">
        <v>287</v>
      </c>
      <c r="AF1456" t="s">
        <v>1811</v>
      </c>
      <c r="AG1456" t="s">
        <v>875</v>
      </c>
      <c r="AH1456" t="s">
        <v>1831</v>
      </c>
      <c r="AI1456" t="s">
        <v>1011</v>
      </c>
      <c r="AJ1456" t="s">
        <v>268</v>
      </c>
      <c r="AK1456" t="s">
        <v>377</v>
      </c>
      <c r="AL1456" t="s">
        <v>268</v>
      </c>
      <c r="AM1456" t="s">
        <v>353</v>
      </c>
      <c r="AN1456" t="s">
        <v>268</v>
      </c>
      <c r="AO1456" t="s">
        <v>268</v>
      </c>
      <c r="AP1456" t="s">
        <v>268</v>
      </c>
      <c r="AQ1456" t="s">
        <v>268</v>
      </c>
      <c r="AR1456" t="s">
        <v>268</v>
      </c>
      <c r="AS1456" t="s">
        <v>268</v>
      </c>
      <c r="AT1456" t="s">
        <v>268</v>
      </c>
      <c r="AU1456" t="s">
        <v>268</v>
      </c>
      <c r="AV1456" t="s">
        <v>268</v>
      </c>
      <c r="AW1456" t="s">
        <v>268</v>
      </c>
      <c r="AX1456" t="s">
        <v>268</v>
      </c>
      <c r="AY1456" t="s">
        <v>268</v>
      </c>
      <c r="AZ1456" t="s">
        <v>268</v>
      </c>
      <c r="BA1456" t="s">
        <v>268</v>
      </c>
      <c r="BB1456" t="s">
        <v>268</v>
      </c>
      <c r="BC1456" t="s">
        <v>268</v>
      </c>
      <c r="BD1456" t="s">
        <v>268</v>
      </c>
      <c r="BE1456" t="s">
        <v>268</v>
      </c>
      <c r="BF1456" t="s">
        <v>268</v>
      </c>
      <c r="BG1456" t="s">
        <v>268</v>
      </c>
      <c r="BH1456" t="s">
        <v>268</v>
      </c>
      <c r="BI1456" t="s">
        <v>268</v>
      </c>
      <c r="BJ1456" t="s">
        <v>268</v>
      </c>
      <c r="BK1456" t="s">
        <v>268</v>
      </c>
      <c r="BL1456" t="s">
        <v>268</v>
      </c>
      <c r="BM1456" t="s">
        <v>268</v>
      </c>
      <c r="BN1456" t="s">
        <v>268</v>
      </c>
      <c r="BO1456" t="s">
        <v>268</v>
      </c>
      <c r="BP1456" t="s">
        <v>268</v>
      </c>
      <c r="BQ1456" t="s">
        <v>268</v>
      </c>
      <c r="BR1456" t="s">
        <v>268</v>
      </c>
      <c r="BS1456" t="s">
        <v>268</v>
      </c>
      <c r="BT1456" t="s">
        <v>268</v>
      </c>
      <c r="BU1456" t="s">
        <v>268</v>
      </c>
      <c r="BV1456" t="s">
        <v>268</v>
      </c>
      <c r="BW1456" t="s">
        <v>268</v>
      </c>
      <c r="BX1456" t="s">
        <v>268</v>
      </c>
      <c r="BY1456">
        <v>23</v>
      </c>
      <c r="BZ1456">
        <v>23</v>
      </c>
      <c r="CA1456" t="s">
        <v>142</v>
      </c>
      <c r="CB1456" s="356">
        <v>123</v>
      </c>
      <c r="CC1456" t="s">
        <v>1817</v>
      </c>
      <c r="CD1456" t="s">
        <v>268</v>
      </c>
      <c r="CE1456" t="s">
        <v>268</v>
      </c>
      <c r="CF1456" t="s">
        <v>268</v>
      </c>
      <c r="CG1456" t="s">
        <v>268</v>
      </c>
      <c r="CH1456" t="s">
        <v>268</v>
      </c>
      <c r="CI1456" t="s">
        <v>268</v>
      </c>
      <c r="CJ1456" t="s">
        <v>268</v>
      </c>
      <c r="CK1456" t="s">
        <v>268</v>
      </c>
      <c r="CL1456" t="s">
        <v>11017</v>
      </c>
      <c r="CM1456" t="s">
        <v>11224</v>
      </c>
      <c r="CN1456">
        <v>14.58</v>
      </c>
      <c r="CO1456" t="s">
        <v>268</v>
      </c>
      <c r="CP1456">
        <v>14.58</v>
      </c>
      <c r="CQ1456">
        <v>365</v>
      </c>
      <c r="CR1456" t="s">
        <v>878</v>
      </c>
      <c r="CS1456" t="s">
        <v>11225</v>
      </c>
      <c r="CT1456" t="s">
        <v>11226</v>
      </c>
      <c r="CU1456" t="s">
        <v>11227</v>
      </c>
      <c r="CV1456" t="s">
        <v>268</v>
      </c>
      <c r="CW1456" t="s">
        <v>268</v>
      </c>
      <c r="CX1456" t="s">
        <v>268</v>
      </c>
      <c r="CY1456" t="s">
        <v>268</v>
      </c>
      <c r="CZ1456" t="s">
        <v>268</v>
      </c>
      <c r="DA1456" t="s">
        <v>268</v>
      </c>
      <c r="DB1456" s="429">
        <f t="shared" si="292"/>
        <v>0</v>
      </c>
      <c r="DC1456" s="284">
        <f t="shared" si="293"/>
        <v>0</v>
      </c>
      <c r="DD1456" s="284">
        <f t="shared" si="294"/>
        <v>0</v>
      </c>
      <c r="DE1456" s="284">
        <f t="shared" si="295"/>
        <v>0</v>
      </c>
      <c r="DF1456" s="295">
        <f t="shared" si="296"/>
        <v>23</v>
      </c>
      <c r="DG1456" s="284">
        <f t="shared" si="297"/>
        <v>1</v>
      </c>
      <c r="DH1456" s="284">
        <f t="shared" si="298"/>
        <v>0</v>
      </c>
      <c r="DI1456" s="284">
        <f t="shared" si="299"/>
        <v>0</v>
      </c>
      <c r="DJ1456" s="284">
        <f t="shared" si="300"/>
        <v>0</v>
      </c>
      <c r="DK1456" s="295">
        <f t="shared" si="301"/>
        <v>0</v>
      </c>
      <c r="DL1456" s="297" t="str">
        <f t="shared" si="302"/>
        <v>A dispo.</v>
      </c>
      <c r="DM1456" s="430">
        <f>IFERROR(IF(CA1456="D",IF(DL1456="A dispo.",DF1456*VLOOKUP('DATI INPUT'!$F$27,TARIFFE_UD,4,FALSE),DF1456*VLOOKUP(DL1456,TARIFFE_UD,4,FALSE)),DF1456*VLOOKUP(CB1456-100,TARIFFE_UND,4,FALSE)),0)</f>
        <v>14.579348682943737</v>
      </c>
      <c r="DN1456" s="430">
        <f>IFERROR(IF(CA1456="D",IF(DL1456="A dispo.",DK1456*VLOOKUP('DATI INPUT'!$F$27,TARIFFE_UD,5,FALSE),DK1456*VLOOKUP(DL1456,TARIFFE_UD,5,FALSE)),DK1456*VLOOKUP(CB1456-100,TARIFFE_UND,5,FALSE)),0)</f>
        <v>0</v>
      </c>
      <c r="DO1456" s="431">
        <f t="shared" si="303"/>
        <v>-6.5131705626342296E-4</v>
      </c>
      <c r="DP1456" s="299">
        <f>IFERROR(IF(CA1456="D",IF(DL1456="A dispo.",DF1456*VLOOKUP('DATI INPUT'!$F$27,TARIFFE_UD,2,FALSE),DF1456*VLOOKUP(DL1456,TARIFFE_UD,2,FALSE)),DF1456*VLOOKUP(CB1456-100,TARIFFE_UND,2,FALSE)),0)</f>
        <v>18.214859172005891</v>
      </c>
      <c r="DQ1456" s="299">
        <f>IFERROR(IF(CA1456="D",IF(DL1456="A dispo.",DK1456*VLOOKUP('DATI INPUT'!$F$27,TARIFFE_UD,3,FALSE),DK1456*VLOOKUP(DL1456,TARIFFE_UD,3,FALSE)),DK1456*VLOOKUP(CB1456-100,TARIFFE_UND,3,FALSE)),0)</f>
        <v>0</v>
      </c>
      <c r="DR1456" s="299">
        <f t="shared" si="304"/>
        <v>18.214859172005891</v>
      </c>
    </row>
    <row r="1457" spans="1:122" x14ac:dyDescent="0.25">
      <c r="A1457" t="s">
        <v>11018</v>
      </c>
      <c r="B1457" t="s">
        <v>11019</v>
      </c>
      <c r="C1457" t="s">
        <v>11020</v>
      </c>
      <c r="D1457" t="s">
        <v>11021</v>
      </c>
      <c r="E1457" t="s">
        <v>268</v>
      </c>
      <c r="F1457" t="s">
        <v>156</v>
      </c>
      <c r="G1457" t="s">
        <v>11022</v>
      </c>
      <c r="H1457" t="s">
        <v>3316</v>
      </c>
      <c r="I1457" t="s">
        <v>979</v>
      </c>
      <c r="J1457" t="s">
        <v>156</v>
      </c>
      <c r="K1457" t="s">
        <v>11023</v>
      </c>
      <c r="L1457" t="s">
        <v>1899</v>
      </c>
      <c r="M1457" t="s">
        <v>5847</v>
      </c>
      <c r="N1457" t="s">
        <v>1825</v>
      </c>
      <c r="O1457" t="s">
        <v>4046</v>
      </c>
      <c r="P1457" t="s">
        <v>5848</v>
      </c>
      <c r="Q1457" t="s">
        <v>270</v>
      </c>
      <c r="R1457" t="s">
        <v>268</v>
      </c>
      <c r="S1457" t="s">
        <v>268</v>
      </c>
      <c r="T1457" t="s">
        <v>268</v>
      </c>
      <c r="U1457" t="s">
        <v>268</v>
      </c>
      <c r="V1457" t="s">
        <v>268</v>
      </c>
      <c r="W1457" t="s">
        <v>3334</v>
      </c>
      <c r="X1457" t="s">
        <v>1922</v>
      </c>
      <c r="Y1457" t="s">
        <v>293</v>
      </c>
      <c r="Z1457" t="s">
        <v>268</v>
      </c>
      <c r="AA1457" t="s">
        <v>268</v>
      </c>
      <c r="AB1457" t="s">
        <v>268</v>
      </c>
      <c r="AC1457" t="s">
        <v>268</v>
      </c>
      <c r="AD1457" t="s">
        <v>268</v>
      </c>
      <c r="AE1457" t="s">
        <v>287</v>
      </c>
      <c r="AF1457" t="s">
        <v>1811</v>
      </c>
      <c r="AG1457" t="s">
        <v>875</v>
      </c>
      <c r="AH1457" t="s">
        <v>1848</v>
      </c>
      <c r="AI1457" t="s">
        <v>652</v>
      </c>
      <c r="AJ1457" t="s">
        <v>268</v>
      </c>
      <c r="AK1457" t="s">
        <v>395</v>
      </c>
      <c r="AL1457" t="s">
        <v>268</v>
      </c>
      <c r="AM1457" t="s">
        <v>355</v>
      </c>
      <c r="AN1457" t="s">
        <v>268</v>
      </c>
      <c r="AO1457" t="s">
        <v>268</v>
      </c>
      <c r="AP1457" t="s">
        <v>268</v>
      </c>
      <c r="AQ1457" t="s">
        <v>268</v>
      </c>
      <c r="AR1457" t="s">
        <v>268</v>
      </c>
      <c r="AS1457" t="s">
        <v>268</v>
      </c>
      <c r="AT1457" t="s">
        <v>268</v>
      </c>
      <c r="AU1457" t="s">
        <v>268</v>
      </c>
      <c r="AV1457" t="s">
        <v>268</v>
      </c>
      <c r="AW1457" t="s">
        <v>268</v>
      </c>
      <c r="AX1457" t="s">
        <v>268</v>
      </c>
      <c r="AY1457" t="s">
        <v>268</v>
      </c>
      <c r="AZ1457" t="s">
        <v>268</v>
      </c>
      <c r="BA1457" t="s">
        <v>268</v>
      </c>
      <c r="BB1457" t="s">
        <v>268</v>
      </c>
      <c r="BC1457" t="s">
        <v>268</v>
      </c>
      <c r="BD1457" t="s">
        <v>268</v>
      </c>
      <c r="BE1457" t="s">
        <v>268</v>
      </c>
      <c r="BF1457" t="s">
        <v>268</v>
      </c>
      <c r="BG1457" t="s">
        <v>268</v>
      </c>
      <c r="BH1457" t="s">
        <v>268</v>
      </c>
      <c r="BI1457" t="s">
        <v>268</v>
      </c>
      <c r="BJ1457" t="s">
        <v>268</v>
      </c>
      <c r="BK1457" t="s">
        <v>268</v>
      </c>
      <c r="BL1457" t="s">
        <v>268</v>
      </c>
      <c r="BM1457" t="s">
        <v>268</v>
      </c>
      <c r="BN1457" t="s">
        <v>268</v>
      </c>
      <c r="BO1457" t="s">
        <v>268</v>
      </c>
      <c r="BP1457" t="s">
        <v>268</v>
      </c>
      <c r="BQ1457" t="s">
        <v>268</v>
      </c>
      <c r="BR1457" t="s">
        <v>268</v>
      </c>
      <c r="BS1457" t="s">
        <v>268</v>
      </c>
      <c r="BT1457" t="s">
        <v>268</v>
      </c>
      <c r="BU1457" t="s">
        <v>268</v>
      </c>
      <c r="BV1457" t="s">
        <v>268</v>
      </c>
      <c r="BW1457" t="s">
        <v>268</v>
      </c>
      <c r="BX1457" t="s">
        <v>268</v>
      </c>
      <c r="BY1457">
        <v>52</v>
      </c>
      <c r="BZ1457">
        <v>52</v>
      </c>
      <c r="CA1457" t="s">
        <v>142</v>
      </c>
      <c r="CB1457" s="356">
        <v>122</v>
      </c>
      <c r="CC1457" t="s">
        <v>876</v>
      </c>
      <c r="CD1457" t="s">
        <v>268</v>
      </c>
      <c r="CE1457" t="s">
        <v>268</v>
      </c>
      <c r="CF1457" t="s">
        <v>268</v>
      </c>
      <c r="CG1457" t="s">
        <v>268</v>
      </c>
      <c r="CH1457" t="s">
        <v>268</v>
      </c>
      <c r="CI1457" t="s">
        <v>268</v>
      </c>
      <c r="CJ1457" t="s">
        <v>268</v>
      </c>
      <c r="CK1457" t="s">
        <v>268</v>
      </c>
      <c r="CL1457" t="s">
        <v>11024</v>
      </c>
      <c r="CM1457" t="s">
        <v>11224</v>
      </c>
      <c r="CN1457">
        <v>100.36</v>
      </c>
      <c r="CO1457" t="s">
        <v>268</v>
      </c>
      <c r="CP1457">
        <v>100.36</v>
      </c>
      <c r="CQ1457">
        <v>365</v>
      </c>
      <c r="CR1457" t="s">
        <v>878</v>
      </c>
      <c r="CS1457" t="s">
        <v>11225</v>
      </c>
      <c r="CT1457" t="s">
        <v>11226</v>
      </c>
      <c r="CU1457" t="s">
        <v>11227</v>
      </c>
      <c r="CV1457" t="s">
        <v>268</v>
      </c>
      <c r="CW1457" t="s">
        <v>268</v>
      </c>
      <c r="CX1457" t="s">
        <v>268</v>
      </c>
      <c r="CY1457" t="s">
        <v>268</v>
      </c>
      <c r="CZ1457" t="s">
        <v>268</v>
      </c>
      <c r="DA1457" t="s">
        <v>268</v>
      </c>
      <c r="DB1457" s="429">
        <f t="shared" si="292"/>
        <v>0</v>
      </c>
      <c r="DC1457" s="284">
        <f t="shared" si="293"/>
        <v>0</v>
      </c>
      <c r="DD1457" s="284">
        <f t="shared" si="294"/>
        <v>0</v>
      </c>
      <c r="DE1457" s="284">
        <f t="shared" si="295"/>
        <v>0</v>
      </c>
      <c r="DF1457" s="295">
        <f t="shared" si="296"/>
        <v>52</v>
      </c>
      <c r="DG1457" s="284">
        <f t="shared" si="297"/>
        <v>0</v>
      </c>
      <c r="DH1457" s="284">
        <f t="shared" si="298"/>
        <v>0</v>
      </c>
      <c r="DI1457" s="284">
        <f t="shared" si="299"/>
        <v>0</v>
      </c>
      <c r="DJ1457" s="284">
        <f t="shared" si="300"/>
        <v>0</v>
      </c>
      <c r="DK1457" s="295">
        <f t="shared" si="301"/>
        <v>1</v>
      </c>
      <c r="DL1457" s="297" t="str">
        <f t="shared" si="302"/>
        <v>A dispo.</v>
      </c>
      <c r="DM1457" s="430">
        <f>IFERROR(IF(CA1457="D",IF(DL1457="A dispo.",DF1457*VLOOKUP('DATI INPUT'!$F$27,TARIFFE_UD,4,FALSE),DF1457*VLOOKUP(DL1457,TARIFFE_UD,4,FALSE)),DF1457*VLOOKUP(CB1457-100,TARIFFE_UND,4,FALSE)),0)</f>
        <v>32.962005717959755</v>
      </c>
      <c r="DN1457" s="430">
        <f>IFERROR(IF(CA1457="D",IF(DL1457="A dispo.",DK1457*VLOOKUP('DATI INPUT'!$F$27,TARIFFE_UD,5,FALSE),DK1457*VLOOKUP(DL1457,TARIFFE_UD,5,FALSE)),DK1457*VLOOKUP(CB1457-100,TARIFFE_UND,5,FALSE)),0)</f>
        <v>67.397800635548478</v>
      </c>
      <c r="DO1457" s="431">
        <f t="shared" si="303"/>
        <v>-1.9364649176623061E-4</v>
      </c>
      <c r="DP1457" s="299">
        <f>IFERROR(IF(CA1457="D",IF(DL1457="A dispo.",DF1457*VLOOKUP('DATI INPUT'!$F$27,TARIFFE_UD,2,FALSE),DF1457*VLOOKUP(DL1457,TARIFFE_UD,2,FALSE)),DF1457*VLOOKUP(CB1457-100,TARIFFE_UND,2,FALSE)),0)</f>
        <v>41.181420736708972</v>
      </c>
      <c r="DQ1457" s="299">
        <f>IFERROR(IF(CA1457="D",IF(DL1457="A dispo.",DK1457*VLOOKUP('DATI INPUT'!$F$27,TARIFFE_UD,3,FALSE),DK1457*VLOOKUP(DL1457,TARIFFE_UD,3,FALSE)),DK1457*VLOOKUP(CB1457-100,TARIFFE_UND,3,FALSE)),0)</f>
        <v>60.367780403072892</v>
      </c>
      <c r="DR1457" s="299">
        <f t="shared" si="304"/>
        <v>101.54920113978187</v>
      </c>
    </row>
    <row r="1458" spans="1:122" x14ac:dyDescent="0.25">
      <c r="A1458" t="s">
        <v>11025</v>
      </c>
      <c r="B1458" t="s">
        <v>11026</v>
      </c>
      <c r="C1458" t="s">
        <v>11027</v>
      </c>
      <c r="D1458" t="s">
        <v>11028</v>
      </c>
      <c r="E1458" t="s">
        <v>268</v>
      </c>
      <c r="F1458" t="s">
        <v>156</v>
      </c>
      <c r="G1458" t="s">
        <v>11029</v>
      </c>
      <c r="H1458" t="s">
        <v>5844</v>
      </c>
      <c r="I1458" t="s">
        <v>414</v>
      </c>
      <c r="J1458" t="s">
        <v>156</v>
      </c>
      <c r="K1458" t="s">
        <v>11030</v>
      </c>
      <c r="L1458" t="s">
        <v>2536</v>
      </c>
      <c r="M1458" t="s">
        <v>11031</v>
      </c>
      <c r="N1458" t="s">
        <v>11032</v>
      </c>
      <c r="O1458" t="s">
        <v>943</v>
      </c>
      <c r="P1458" t="s">
        <v>11033</v>
      </c>
      <c r="Q1458" t="s">
        <v>277</v>
      </c>
      <c r="R1458" t="s">
        <v>268</v>
      </c>
      <c r="S1458" t="s">
        <v>268</v>
      </c>
      <c r="T1458" t="s">
        <v>268</v>
      </c>
      <c r="U1458" t="s">
        <v>268</v>
      </c>
      <c r="V1458" t="s">
        <v>268</v>
      </c>
      <c r="W1458" t="s">
        <v>3650</v>
      </c>
      <c r="X1458" t="s">
        <v>1922</v>
      </c>
      <c r="Y1458" t="s">
        <v>315</v>
      </c>
      <c r="Z1458" t="s">
        <v>268</v>
      </c>
      <c r="AA1458" t="s">
        <v>268</v>
      </c>
      <c r="AB1458" t="s">
        <v>268</v>
      </c>
      <c r="AC1458" t="s">
        <v>268</v>
      </c>
      <c r="AD1458" t="s">
        <v>268</v>
      </c>
      <c r="AE1458" t="s">
        <v>287</v>
      </c>
      <c r="AF1458" t="s">
        <v>1811</v>
      </c>
      <c r="AG1458" t="s">
        <v>875</v>
      </c>
      <c r="AH1458" t="s">
        <v>1812</v>
      </c>
      <c r="AI1458" t="s">
        <v>579</v>
      </c>
      <c r="AJ1458" t="s">
        <v>268</v>
      </c>
      <c r="AK1458" t="s">
        <v>377</v>
      </c>
      <c r="AL1458" t="s">
        <v>268</v>
      </c>
      <c r="AM1458" t="s">
        <v>268</v>
      </c>
      <c r="AN1458" t="s">
        <v>287</v>
      </c>
      <c r="AO1458" t="s">
        <v>1811</v>
      </c>
      <c r="AP1458" t="s">
        <v>875</v>
      </c>
      <c r="AQ1458" t="s">
        <v>1812</v>
      </c>
      <c r="AR1458" t="s">
        <v>579</v>
      </c>
      <c r="AS1458" t="s">
        <v>268</v>
      </c>
      <c r="AT1458" t="s">
        <v>381</v>
      </c>
      <c r="AU1458" t="s">
        <v>268</v>
      </c>
      <c r="AV1458" t="s">
        <v>268</v>
      </c>
      <c r="AW1458" t="s">
        <v>268</v>
      </c>
      <c r="AX1458" t="s">
        <v>268</v>
      </c>
      <c r="AY1458" t="s">
        <v>268</v>
      </c>
      <c r="AZ1458" t="s">
        <v>268</v>
      </c>
      <c r="BA1458" t="s">
        <v>268</v>
      </c>
      <c r="BB1458" t="s">
        <v>268</v>
      </c>
      <c r="BC1458" t="s">
        <v>268</v>
      </c>
      <c r="BD1458" t="s">
        <v>268</v>
      </c>
      <c r="BE1458" t="s">
        <v>268</v>
      </c>
      <c r="BF1458" t="s">
        <v>268</v>
      </c>
      <c r="BG1458" t="s">
        <v>268</v>
      </c>
      <c r="BH1458" t="s">
        <v>268</v>
      </c>
      <c r="BI1458" t="s">
        <v>268</v>
      </c>
      <c r="BJ1458" t="s">
        <v>268</v>
      </c>
      <c r="BK1458" t="s">
        <v>268</v>
      </c>
      <c r="BL1458" t="s">
        <v>268</v>
      </c>
      <c r="BM1458" t="s">
        <v>268</v>
      </c>
      <c r="BN1458" t="s">
        <v>268</v>
      </c>
      <c r="BO1458" t="s">
        <v>268</v>
      </c>
      <c r="BP1458" t="s">
        <v>268</v>
      </c>
      <c r="BQ1458" t="s">
        <v>268</v>
      </c>
      <c r="BR1458" t="s">
        <v>268</v>
      </c>
      <c r="BS1458" t="s">
        <v>268</v>
      </c>
      <c r="BT1458" t="s">
        <v>268</v>
      </c>
      <c r="BU1458" t="s">
        <v>268</v>
      </c>
      <c r="BV1458" t="s">
        <v>268</v>
      </c>
      <c r="BW1458" t="s">
        <v>268</v>
      </c>
      <c r="BX1458" t="s">
        <v>268</v>
      </c>
      <c r="BY1458">
        <v>184</v>
      </c>
      <c r="BZ1458">
        <v>184</v>
      </c>
      <c r="CA1458" t="s">
        <v>142</v>
      </c>
      <c r="CB1458" s="356">
        <v>122</v>
      </c>
      <c r="CC1458" t="s">
        <v>876</v>
      </c>
      <c r="CD1458" t="s">
        <v>268</v>
      </c>
      <c r="CE1458" t="s">
        <v>268</v>
      </c>
      <c r="CF1458" t="s">
        <v>268</v>
      </c>
      <c r="CG1458" t="s">
        <v>268</v>
      </c>
      <c r="CH1458" t="s">
        <v>268</v>
      </c>
      <c r="CI1458" t="s">
        <v>268</v>
      </c>
      <c r="CJ1458" t="s">
        <v>268</v>
      </c>
      <c r="CK1458" t="s">
        <v>268</v>
      </c>
      <c r="CL1458" t="s">
        <v>11034</v>
      </c>
      <c r="CM1458" t="s">
        <v>11224</v>
      </c>
      <c r="CN1458">
        <v>184.03</v>
      </c>
      <c r="CO1458" t="s">
        <v>268</v>
      </c>
      <c r="CP1458">
        <v>184.03</v>
      </c>
      <c r="CQ1458">
        <v>365</v>
      </c>
      <c r="CR1458" t="s">
        <v>878</v>
      </c>
      <c r="CS1458" t="s">
        <v>11225</v>
      </c>
      <c r="CT1458" t="s">
        <v>11226</v>
      </c>
      <c r="CU1458" t="s">
        <v>11227</v>
      </c>
      <c r="CV1458" t="s">
        <v>268</v>
      </c>
      <c r="CW1458" t="s">
        <v>268</v>
      </c>
      <c r="CX1458" t="s">
        <v>268</v>
      </c>
      <c r="CY1458" t="s">
        <v>268</v>
      </c>
      <c r="CZ1458" t="s">
        <v>268</v>
      </c>
      <c r="DA1458" t="s">
        <v>268</v>
      </c>
      <c r="DB1458" s="429">
        <f t="shared" si="292"/>
        <v>0</v>
      </c>
      <c r="DC1458" s="284">
        <f t="shared" si="293"/>
        <v>0</v>
      </c>
      <c r="DD1458" s="284">
        <f t="shared" si="294"/>
        <v>0</v>
      </c>
      <c r="DE1458" s="284">
        <f t="shared" si="295"/>
        <v>0</v>
      </c>
      <c r="DF1458" s="295">
        <f t="shared" si="296"/>
        <v>184</v>
      </c>
      <c r="DG1458" s="284">
        <f t="shared" si="297"/>
        <v>0</v>
      </c>
      <c r="DH1458" s="284">
        <f t="shared" si="298"/>
        <v>0</v>
      </c>
      <c r="DI1458" s="284">
        <f t="shared" si="299"/>
        <v>0</v>
      </c>
      <c r="DJ1458" s="284">
        <f t="shared" si="300"/>
        <v>0</v>
      </c>
      <c r="DK1458" s="295">
        <f t="shared" si="301"/>
        <v>1</v>
      </c>
      <c r="DL1458" s="297" t="str">
        <f t="shared" si="302"/>
        <v>A dispo.</v>
      </c>
      <c r="DM1458" s="430">
        <f>IFERROR(IF(CA1458="D",IF(DL1458="A dispo.",DF1458*VLOOKUP('DATI INPUT'!$F$27,TARIFFE_UD,4,FALSE),DF1458*VLOOKUP(DL1458,TARIFFE_UD,4,FALSE)),DF1458*VLOOKUP(CB1458-100,TARIFFE_UND,4,FALSE)),0)</f>
        <v>116.63478946354989</v>
      </c>
      <c r="DN1458" s="430">
        <f>IFERROR(IF(CA1458="D",IF(DL1458="A dispo.",DK1458*VLOOKUP('DATI INPUT'!$F$27,TARIFFE_UD,5,FALSE),DK1458*VLOOKUP(DL1458,TARIFFE_UD,5,FALSE)),DK1458*VLOOKUP(CB1458-100,TARIFFE_UND,5,FALSE)),0)</f>
        <v>67.397800635548478</v>
      </c>
      <c r="DO1458" s="431">
        <f t="shared" si="303"/>
        <v>2.5900990983700467E-3</v>
      </c>
      <c r="DP1458" s="299">
        <f>IFERROR(IF(CA1458="D",IF(DL1458="A dispo.",DF1458*VLOOKUP('DATI INPUT'!$F$27,TARIFFE_UD,2,FALSE),DF1458*VLOOKUP(DL1458,TARIFFE_UD,2,FALSE)),DF1458*VLOOKUP(CB1458-100,TARIFFE_UND,2,FALSE)),0)</f>
        <v>145.71887337604713</v>
      </c>
      <c r="DQ1458" s="299">
        <f>IFERROR(IF(CA1458="D",IF(DL1458="A dispo.",DK1458*VLOOKUP('DATI INPUT'!$F$27,TARIFFE_UD,3,FALSE),DK1458*VLOOKUP(DL1458,TARIFFE_UD,3,FALSE)),DK1458*VLOOKUP(CB1458-100,TARIFFE_UND,3,FALSE)),0)</f>
        <v>60.367780403072892</v>
      </c>
      <c r="DR1458" s="299">
        <f t="shared" si="304"/>
        <v>206.08665377912001</v>
      </c>
    </row>
    <row r="1459" spans="1:122" x14ac:dyDescent="0.25">
      <c r="A1459" t="s">
        <v>11035</v>
      </c>
      <c r="B1459" t="s">
        <v>11036</v>
      </c>
      <c r="C1459" t="s">
        <v>11037</v>
      </c>
      <c r="D1459" t="s">
        <v>11038</v>
      </c>
      <c r="E1459" t="s">
        <v>268</v>
      </c>
      <c r="F1459" t="s">
        <v>156</v>
      </c>
      <c r="G1459" t="s">
        <v>11039</v>
      </c>
      <c r="H1459" t="s">
        <v>914</v>
      </c>
      <c r="I1459" t="s">
        <v>6656</v>
      </c>
      <c r="J1459" t="s">
        <v>274</v>
      </c>
      <c r="K1459" t="s">
        <v>11040</v>
      </c>
      <c r="L1459" t="s">
        <v>8932</v>
      </c>
      <c r="M1459" t="s">
        <v>11041</v>
      </c>
      <c r="N1459" t="s">
        <v>8930</v>
      </c>
      <c r="O1459" t="s">
        <v>11042</v>
      </c>
      <c r="P1459" t="s">
        <v>11043</v>
      </c>
      <c r="Q1459" t="s">
        <v>1356</v>
      </c>
      <c r="R1459" t="s">
        <v>268</v>
      </c>
      <c r="S1459" t="s">
        <v>268</v>
      </c>
      <c r="T1459" t="s">
        <v>268</v>
      </c>
      <c r="U1459" t="s">
        <v>268</v>
      </c>
      <c r="V1459" t="s">
        <v>268</v>
      </c>
      <c r="W1459" t="s">
        <v>9035</v>
      </c>
      <c r="X1459" t="s">
        <v>3242</v>
      </c>
      <c r="Y1459" t="s">
        <v>343</v>
      </c>
      <c r="Z1459" t="s">
        <v>268</v>
      </c>
      <c r="AA1459" t="s">
        <v>268</v>
      </c>
      <c r="AB1459" t="s">
        <v>268</v>
      </c>
      <c r="AC1459" t="s">
        <v>268</v>
      </c>
      <c r="AD1459" t="s">
        <v>268</v>
      </c>
      <c r="AE1459" t="s">
        <v>287</v>
      </c>
      <c r="AF1459" t="s">
        <v>1811</v>
      </c>
      <c r="AG1459" t="s">
        <v>875</v>
      </c>
      <c r="AH1459" t="s">
        <v>1848</v>
      </c>
      <c r="AI1459" t="s">
        <v>11307</v>
      </c>
      <c r="AJ1459" t="s">
        <v>268</v>
      </c>
      <c r="AK1459" t="s">
        <v>268</v>
      </c>
      <c r="AL1459" t="s">
        <v>268</v>
      </c>
      <c r="AM1459" t="s">
        <v>288</v>
      </c>
      <c r="AN1459" t="s">
        <v>268</v>
      </c>
      <c r="AO1459" t="s">
        <v>268</v>
      </c>
      <c r="AP1459" t="s">
        <v>268</v>
      </c>
      <c r="AQ1459" t="s">
        <v>268</v>
      </c>
      <c r="AR1459" t="s">
        <v>268</v>
      </c>
      <c r="AS1459" t="s">
        <v>268</v>
      </c>
      <c r="AT1459" t="s">
        <v>268</v>
      </c>
      <c r="AU1459" t="s">
        <v>268</v>
      </c>
      <c r="AV1459" t="s">
        <v>268</v>
      </c>
      <c r="AW1459" t="s">
        <v>268</v>
      </c>
      <c r="AX1459" t="s">
        <v>268</v>
      </c>
      <c r="AY1459" t="s">
        <v>268</v>
      </c>
      <c r="AZ1459" t="s">
        <v>268</v>
      </c>
      <c r="BA1459" t="s">
        <v>268</v>
      </c>
      <c r="BB1459" t="s">
        <v>268</v>
      </c>
      <c r="BC1459" t="s">
        <v>268</v>
      </c>
      <c r="BD1459" t="s">
        <v>268</v>
      </c>
      <c r="BE1459" t="s">
        <v>268</v>
      </c>
      <c r="BF1459" t="s">
        <v>268</v>
      </c>
      <c r="BG1459" t="s">
        <v>268</v>
      </c>
      <c r="BH1459" t="s">
        <v>268</v>
      </c>
      <c r="BI1459" t="s">
        <v>268</v>
      </c>
      <c r="BJ1459" t="s">
        <v>268</v>
      </c>
      <c r="BK1459" t="s">
        <v>268</v>
      </c>
      <c r="BL1459" t="s">
        <v>268</v>
      </c>
      <c r="BM1459" t="s">
        <v>268</v>
      </c>
      <c r="BN1459" t="s">
        <v>268</v>
      </c>
      <c r="BO1459" t="s">
        <v>268</v>
      </c>
      <c r="BP1459" t="s">
        <v>268</v>
      </c>
      <c r="BQ1459" t="s">
        <v>268</v>
      </c>
      <c r="BR1459" t="s">
        <v>268</v>
      </c>
      <c r="BS1459" t="s">
        <v>268</v>
      </c>
      <c r="BT1459" t="s">
        <v>268</v>
      </c>
      <c r="BU1459" t="s">
        <v>268</v>
      </c>
      <c r="BV1459" t="s">
        <v>268</v>
      </c>
      <c r="BW1459" t="s">
        <v>268</v>
      </c>
      <c r="BX1459" t="s">
        <v>268</v>
      </c>
      <c r="BY1459">
        <v>75</v>
      </c>
      <c r="BZ1459">
        <v>75</v>
      </c>
      <c r="CA1459" t="s">
        <v>142</v>
      </c>
      <c r="CB1459" s="356">
        <v>122</v>
      </c>
      <c r="CC1459" t="s">
        <v>876</v>
      </c>
      <c r="CD1459" t="s">
        <v>268</v>
      </c>
      <c r="CE1459" t="s">
        <v>268</v>
      </c>
      <c r="CF1459" t="s">
        <v>268</v>
      </c>
      <c r="CG1459" t="s">
        <v>268</v>
      </c>
      <c r="CH1459" t="s">
        <v>268</v>
      </c>
      <c r="CI1459" t="s">
        <v>268</v>
      </c>
      <c r="CJ1459" t="s">
        <v>268</v>
      </c>
      <c r="CK1459" t="s">
        <v>268</v>
      </c>
      <c r="CL1459" t="s">
        <v>11044</v>
      </c>
      <c r="CM1459" t="s">
        <v>11224</v>
      </c>
      <c r="CN1459">
        <v>114.94</v>
      </c>
      <c r="CO1459" t="s">
        <v>268</v>
      </c>
      <c r="CP1459">
        <v>114.94</v>
      </c>
      <c r="CQ1459">
        <v>365</v>
      </c>
      <c r="CR1459" t="s">
        <v>878</v>
      </c>
      <c r="CS1459" t="s">
        <v>11225</v>
      </c>
      <c r="CT1459" t="s">
        <v>11226</v>
      </c>
      <c r="CU1459" t="s">
        <v>11227</v>
      </c>
      <c r="CV1459" t="s">
        <v>268</v>
      </c>
      <c r="CW1459" t="s">
        <v>268</v>
      </c>
      <c r="CX1459" t="s">
        <v>268</v>
      </c>
      <c r="CY1459" t="s">
        <v>268</v>
      </c>
      <c r="CZ1459" t="s">
        <v>268</v>
      </c>
      <c r="DA1459" t="s">
        <v>268</v>
      </c>
      <c r="DB1459" s="429">
        <f t="shared" si="292"/>
        <v>0</v>
      </c>
      <c r="DC1459" s="284">
        <f t="shared" si="293"/>
        <v>0</v>
      </c>
      <c r="DD1459" s="284">
        <f t="shared" si="294"/>
        <v>0</v>
      </c>
      <c r="DE1459" s="284">
        <f t="shared" si="295"/>
        <v>0</v>
      </c>
      <c r="DF1459" s="295">
        <f t="shared" si="296"/>
        <v>75</v>
      </c>
      <c r="DG1459" s="284">
        <f t="shared" si="297"/>
        <v>0</v>
      </c>
      <c r="DH1459" s="284">
        <f t="shared" si="298"/>
        <v>0</v>
      </c>
      <c r="DI1459" s="284">
        <f t="shared" si="299"/>
        <v>0</v>
      </c>
      <c r="DJ1459" s="284">
        <f t="shared" si="300"/>
        <v>0</v>
      </c>
      <c r="DK1459" s="295">
        <f t="shared" si="301"/>
        <v>1</v>
      </c>
      <c r="DL1459" s="297" t="str">
        <f t="shared" si="302"/>
        <v>A dispo.</v>
      </c>
      <c r="DM1459" s="430">
        <f>IFERROR(IF(CA1459="D",IF(DL1459="A dispo.",DF1459*VLOOKUP('DATI INPUT'!$F$27,TARIFFE_UD,4,FALSE),DF1459*VLOOKUP(DL1459,TARIFFE_UD,4,FALSE)),DF1459*VLOOKUP(CB1459-100,TARIFFE_UND,4,FALSE)),0)</f>
        <v>47.541354400903494</v>
      </c>
      <c r="DN1459" s="430">
        <f>IFERROR(IF(CA1459="D",IF(DL1459="A dispo.",DK1459*VLOOKUP('DATI INPUT'!$F$27,TARIFFE_UD,5,FALSE),DK1459*VLOOKUP(DL1459,TARIFFE_UD,5,FALSE)),DK1459*VLOOKUP(CB1459-100,TARIFFE_UND,5,FALSE)),0)</f>
        <v>67.397800635548478</v>
      </c>
      <c r="DO1459" s="431">
        <f t="shared" si="303"/>
        <v>-8.4496354801899543E-4</v>
      </c>
      <c r="DP1459" s="299">
        <f>IFERROR(IF(CA1459="D",IF(DL1459="A dispo.",DF1459*VLOOKUP('DATI INPUT'!$F$27,TARIFFE_UD,2,FALSE),DF1459*VLOOKUP(DL1459,TARIFFE_UD,2,FALSE)),DF1459*VLOOKUP(CB1459-100,TARIFFE_UND,2,FALSE)),0)</f>
        <v>59.396279908714867</v>
      </c>
      <c r="DQ1459" s="299">
        <f>IFERROR(IF(CA1459="D",IF(DL1459="A dispo.",DK1459*VLOOKUP('DATI INPUT'!$F$27,TARIFFE_UD,3,FALSE),DK1459*VLOOKUP(DL1459,TARIFFE_UD,3,FALSE)),DK1459*VLOOKUP(CB1459-100,TARIFFE_UND,3,FALSE)),0)</f>
        <v>60.367780403072892</v>
      </c>
      <c r="DR1459" s="299">
        <f t="shared" si="304"/>
        <v>119.76406031178776</v>
      </c>
    </row>
    <row r="1460" spans="1:122" x14ac:dyDescent="0.25">
      <c r="A1460" t="s">
        <v>11045</v>
      </c>
      <c r="B1460" t="s">
        <v>11046</v>
      </c>
      <c r="C1460" t="s">
        <v>11047</v>
      </c>
      <c r="D1460" t="s">
        <v>11048</v>
      </c>
      <c r="E1460" t="s">
        <v>268</v>
      </c>
      <c r="F1460" t="s">
        <v>156</v>
      </c>
      <c r="G1460" t="s">
        <v>11049</v>
      </c>
      <c r="H1460" t="s">
        <v>11050</v>
      </c>
      <c r="I1460" t="s">
        <v>311</v>
      </c>
      <c r="J1460" t="s">
        <v>156</v>
      </c>
      <c r="K1460" t="s">
        <v>11051</v>
      </c>
      <c r="L1460" t="s">
        <v>11052</v>
      </c>
      <c r="M1460" t="s">
        <v>11053</v>
      </c>
      <c r="N1460" t="s">
        <v>11054</v>
      </c>
      <c r="O1460" t="s">
        <v>11055</v>
      </c>
      <c r="P1460" t="s">
        <v>613</v>
      </c>
      <c r="Q1460" t="s">
        <v>617</v>
      </c>
      <c r="R1460" t="s">
        <v>268</v>
      </c>
      <c r="S1460" t="s">
        <v>268</v>
      </c>
      <c r="T1460" t="s">
        <v>268</v>
      </c>
      <c r="U1460" t="s">
        <v>268</v>
      </c>
      <c r="V1460" t="s">
        <v>268</v>
      </c>
      <c r="W1460" t="s">
        <v>10376</v>
      </c>
      <c r="X1460" t="s">
        <v>10367</v>
      </c>
      <c r="Y1460" t="s">
        <v>285</v>
      </c>
      <c r="Z1460" t="s">
        <v>268</v>
      </c>
      <c r="AA1460" t="s">
        <v>268</v>
      </c>
      <c r="AB1460" t="s">
        <v>268</v>
      </c>
      <c r="AC1460" t="s">
        <v>268</v>
      </c>
      <c r="AD1460" t="s">
        <v>268</v>
      </c>
      <c r="AE1460" t="s">
        <v>287</v>
      </c>
      <c r="AF1460" t="s">
        <v>1811</v>
      </c>
      <c r="AG1460" t="s">
        <v>875</v>
      </c>
      <c r="AH1460" t="s">
        <v>2154</v>
      </c>
      <c r="AI1460" t="s">
        <v>975</v>
      </c>
      <c r="AJ1460" t="s">
        <v>268</v>
      </c>
      <c r="AK1460" t="s">
        <v>268</v>
      </c>
      <c r="AL1460" t="s">
        <v>268</v>
      </c>
      <c r="AM1460" t="s">
        <v>405</v>
      </c>
      <c r="AN1460" t="s">
        <v>268</v>
      </c>
      <c r="AO1460" t="s">
        <v>268</v>
      </c>
      <c r="AP1460" t="s">
        <v>268</v>
      </c>
      <c r="AQ1460" t="s">
        <v>268</v>
      </c>
      <c r="AR1460" t="s">
        <v>268</v>
      </c>
      <c r="AS1460" t="s">
        <v>268</v>
      </c>
      <c r="AT1460" t="s">
        <v>268</v>
      </c>
      <c r="AU1460" t="s">
        <v>268</v>
      </c>
      <c r="AV1460" t="s">
        <v>268</v>
      </c>
      <c r="AW1460" t="s">
        <v>268</v>
      </c>
      <c r="AX1460" t="s">
        <v>268</v>
      </c>
      <c r="AY1460" t="s">
        <v>268</v>
      </c>
      <c r="AZ1460" t="s">
        <v>268</v>
      </c>
      <c r="BA1460" t="s">
        <v>268</v>
      </c>
      <c r="BB1460" t="s">
        <v>268</v>
      </c>
      <c r="BC1460" t="s">
        <v>268</v>
      </c>
      <c r="BD1460" t="s">
        <v>268</v>
      </c>
      <c r="BE1460" t="s">
        <v>268</v>
      </c>
      <c r="BF1460" t="s">
        <v>268</v>
      </c>
      <c r="BG1460" t="s">
        <v>268</v>
      </c>
      <c r="BH1460" t="s">
        <v>268</v>
      </c>
      <c r="BI1460" t="s">
        <v>268</v>
      </c>
      <c r="BJ1460" t="s">
        <v>268</v>
      </c>
      <c r="BK1460" t="s">
        <v>268</v>
      </c>
      <c r="BL1460" t="s">
        <v>268</v>
      </c>
      <c r="BM1460" t="s">
        <v>268</v>
      </c>
      <c r="BN1460" t="s">
        <v>268</v>
      </c>
      <c r="BO1460" t="s">
        <v>268</v>
      </c>
      <c r="BP1460" t="s">
        <v>268</v>
      </c>
      <c r="BQ1460" t="s">
        <v>268</v>
      </c>
      <c r="BR1460" t="s">
        <v>268</v>
      </c>
      <c r="BS1460" t="s">
        <v>268</v>
      </c>
      <c r="BT1460" t="s">
        <v>268</v>
      </c>
      <c r="BU1460" t="s">
        <v>268</v>
      </c>
      <c r="BV1460" t="s">
        <v>268</v>
      </c>
      <c r="BW1460" t="s">
        <v>268</v>
      </c>
      <c r="BX1460" t="s">
        <v>268</v>
      </c>
      <c r="BY1460">
        <v>118.2</v>
      </c>
      <c r="BZ1460">
        <v>118.2</v>
      </c>
      <c r="CA1460" t="s">
        <v>142</v>
      </c>
      <c r="CB1460" s="356">
        <v>122</v>
      </c>
      <c r="CC1460" t="s">
        <v>876</v>
      </c>
      <c r="CD1460" t="s">
        <v>268</v>
      </c>
      <c r="CE1460" t="s">
        <v>268</v>
      </c>
      <c r="CF1460" t="s">
        <v>268</v>
      </c>
      <c r="CG1460" t="s">
        <v>268</v>
      </c>
      <c r="CH1460" t="s">
        <v>268</v>
      </c>
      <c r="CI1460" t="s">
        <v>268</v>
      </c>
      <c r="CJ1460" t="s">
        <v>268</v>
      </c>
      <c r="CK1460" t="s">
        <v>268</v>
      </c>
      <c r="CL1460" t="s">
        <v>11056</v>
      </c>
      <c r="CM1460" t="s">
        <v>11224</v>
      </c>
      <c r="CN1460">
        <v>142.32</v>
      </c>
      <c r="CO1460" t="s">
        <v>268</v>
      </c>
      <c r="CP1460">
        <v>142.32</v>
      </c>
      <c r="CQ1460">
        <v>365</v>
      </c>
      <c r="CR1460" t="s">
        <v>878</v>
      </c>
      <c r="CS1460" t="s">
        <v>11225</v>
      </c>
      <c r="CT1460" t="s">
        <v>11226</v>
      </c>
      <c r="CU1460" t="s">
        <v>11227</v>
      </c>
      <c r="CV1460" t="s">
        <v>268</v>
      </c>
      <c r="CW1460" t="s">
        <v>268</v>
      </c>
      <c r="CX1460" t="s">
        <v>268</v>
      </c>
      <c r="CY1460" t="s">
        <v>268</v>
      </c>
      <c r="CZ1460" t="s">
        <v>268</v>
      </c>
      <c r="DA1460" t="s">
        <v>268</v>
      </c>
      <c r="DB1460" s="429">
        <f t="shared" si="292"/>
        <v>0</v>
      </c>
      <c r="DC1460" s="284">
        <f t="shared" si="293"/>
        <v>0</v>
      </c>
      <c r="DD1460" s="284">
        <f t="shared" si="294"/>
        <v>0</v>
      </c>
      <c r="DE1460" s="284">
        <f t="shared" si="295"/>
        <v>0</v>
      </c>
      <c r="DF1460" s="295">
        <f t="shared" si="296"/>
        <v>118.2</v>
      </c>
      <c r="DG1460" s="284">
        <f t="shared" si="297"/>
        <v>0</v>
      </c>
      <c r="DH1460" s="284">
        <f t="shared" si="298"/>
        <v>0</v>
      </c>
      <c r="DI1460" s="284">
        <f t="shared" si="299"/>
        <v>0</v>
      </c>
      <c r="DJ1460" s="284">
        <f t="shared" si="300"/>
        <v>0</v>
      </c>
      <c r="DK1460" s="295">
        <f t="shared" si="301"/>
        <v>1</v>
      </c>
      <c r="DL1460" s="297" t="str">
        <f t="shared" si="302"/>
        <v>A dispo.</v>
      </c>
      <c r="DM1460" s="430">
        <f>IFERROR(IF(CA1460="D",IF(DL1460="A dispo.",DF1460*VLOOKUP('DATI INPUT'!$F$27,TARIFFE_UD,4,FALSE),DF1460*VLOOKUP(DL1460,TARIFFE_UD,4,FALSE)),DF1460*VLOOKUP(CB1460-100,TARIFFE_UND,4,FALSE)),0)</f>
        <v>74.925174535823899</v>
      </c>
      <c r="DN1460" s="430">
        <f>IFERROR(IF(CA1460="D",IF(DL1460="A dispo.",DK1460*VLOOKUP('DATI INPUT'!$F$27,TARIFFE_UD,5,FALSE),DK1460*VLOOKUP(DL1460,TARIFFE_UD,5,FALSE)),DK1460*VLOOKUP(CB1460-100,TARIFFE_UND,5,FALSE)),0)</f>
        <v>67.397800635548478</v>
      </c>
      <c r="DO1460" s="431">
        <f t="shared" si="303"/>
        <v>2.9751713723840112E-3</v>
      </c>
      <c r="DP1460" s="299">
        <f>IFERROR(IF(CA1460="D",IF(DL1460="A dispo.",DF1460*VLOOKUP('DATI INPUT'!$F$27,TARIFFE_UD,2,FALSE),DF1460*VLOOKUP(DL1460,TARIFFE_UD,2,FALSE)),DF1460*VLOOKUP(CB1460-100,TARIFFE_UND,2,FALSE)),0)</f>
        <v>93.608537136134629</v>
      </c>
      <c r="DQ1460" s="299">
        <f>IFERROR(IF(CA1460="D",IF(DL1460="A dispo.",DK1460*VLOOKUP('DATI INPUT'!$F$27,TARIFFE_UD,3,FALSE),DK1460*VLOOKUP(DL1460,TARIFFE_UD,3,FALSE)),DK1460*VLOOKUP(CB1460-100,TARIFFE_UND,3,FALSE)),0)</f>
        <v>60.367780403072892</v>
      </c>
      <c r="DR1460" s="299">
        <f t="shared" si="304"/>
        <v>153.97631753920751</v>
      </c>
    </row>
    <row r="1461" spans="1:122" x14ac:dyDescent="0.25">
      <c r="A1461" t="s">
        <v>11057</v>
      </c>
      <c r="B1461" t="s">
        <v>11058</v>
      </c>
      <c r="C1461" t="s">
        <v>11059</v>
      </c>
      <c r="D1461" t="s">
        <v>11060</v>
      </c>
      <c r="E1461" t="s">
        <v>268</v>
      </c>
      <c r="F1461" t="s">
        <v>156</v>
      </c>
      <c r="G1461" t="s">
        <v>11061</v>
      </c>
      <c r="H1461" t="s">
        <v>11062</v>
      </c>
      <c r="I1461" t="s">
        <v>11063</v>
      </c>
      <c r="J1461" t="s">
        <v>274</v>
      </c>
      <c r="K1461" t="s">
        <v>11064</v>
      </c>
      <c r="L1461" t="s">
        <v>1242</v>
      </c>
      <c r="M1461" t="s">
        <v>11065</v>
      </c>
      <c r="N1461" t="s">
        <v>303</v>
      </c>
      <c r="O1461" t="s">
        <v>1215</v>
      </c>
      <c r="P1461" t="s">
        <v>11066</v>
      </c>
      <c r="Q1461" t="s">
        <v>300</v>
      </c>
      <c r="R1461" t="s">
        <v>268</v>
      </c>
      <c r="S1461" t="s">
        <v>268</v>
      </c>
      <c r="T1461" t="s">
        <v>268</v>
      </c>
      <c r="U1461" t="s">
        <v>346</v>
      </c>
      <c r="V1461" t="s">
        <v>271</v>
      </c>
      <c r="W1461" t="s">
        <v>1961</v>
      </c>
      <c r="X1461" t="s">
        <v>1962</v>
      </c>
      <c r="Y1461" t="s">
        <v>271</v>
      </c>
      <c r="Z1461" t="s">
        <v>268</v>
      </c>
      <c r="AA1461" t="s">
        <v>268</v>
      </c>
      <c r="AB1461" t="s">
        <v>268</v>
      </c>
      <c r="AC1461" t="s">
        <v>268</v>
      </c>
      <c r="AD1461" t="s">
        <v>268</v>
      </c>
      <c r="AE1461" t="s">
        <v>287</v>
      </c>
      <c r="AF1461" t="s">
        <v>1811</v>
      </c>
      <c r="AG1461" t="s">
        <v>875</v>
      </c>
      <c r="AH1461" t="s">
        <v>1963</v>
      </c>
      <c r="AI1461" t="s">
        <v>552</v>
      </c>
      <c r="AJ1461" t="s">
        <v>268</v>
      </c>
      <c r="AK1461" t="s">
        <v>395</v>
      </c>
      <c r="AL1461" t="s">
        <v>268</v>
      </c>
      <c r="AM1461" t="s">
        <v>355</v>
      </c>
      <c r="AN1461" t="s">
        <v>268</v>
      </c>
      <c r="AO1461" t="s">
        <v>268</v>
      </c>
      <c r="AP1461" t="s">
        <v>268</v>
      </c>
      <c r="AQ1461" t="s">
        <v>268</v>
      </c>
      <c r="AR1461" t="s">
        <v>268</v>
      </c>
      <c r="AS1461" t="s">
        <v>268</v>
      </c>
      <c r="AT1461" t="s">
        <v>268</v>
      </c>
      <c r="AU1461" t="s">
        <v>268</v>
      </c>
      <c r="AV1461" t="s">
        <v>268</v>
      </c>
      <c r="AW1461" t="s">
        <v>268</v>
      </c>
      <c r="AX1461" t="s">
        <v>268</v>
      </c>
      <c r="AY1461" t="s">
        <v>268</v>
      </c>
      <c r="AZ1461" t="s">
        <v>268</v>
      </c>
      <c r="BA1461" t="s">
        <v>268</v>
      </c>
      <c r="BB1461" t="s">
        <v>268</v>
      </c>
      <c r="BC1461" t="s">
        <v>268</v>
      </c>
      <c r="BD1461" t="s">
        <v>268</v>
      </c>
      <c r="BE1461" t="s">
        <v>268</v>
      </c>
      <c r="BF1461" t="s">
        <v>268</v>
      </c>
      <c r="BG1461" t="s">
        <v>268</v>
      </c>
      <c r="BH1461" t="s">
        <v>268</v>
      </c>
      <c r="BI1461" t="s">
        <v>268</v>
      </c>
      <c r="BJ1461" t="s">
        <v>268</v>
      </c>
      <c r="BK1461" t="s">
        <v>268</v>
      </c>
      <c r="BL1461" t="s">
        <v>268</v>
      </c>
      <c r="BM1461" t="s">
        <v>268</v>
      </c>
      <c r="BN1461" t="s">
        <v>268</v>
      </c>
      <c r="BO1461" t="s">
        <v>268</v>
      </c>
      <c r="BP1461" t="s">
        <v>268</v>
      </c>
      <c r="BQ1461" t="s">
        <v>268</v>
      </c>
      <c r="BR1461" t="s">
        <v>268</v>
      </c>
      <c r="BS1461" t="s">
        <v>268</v>
      </c>
      <c r="BT1461" t="s">
        <v>268</v>
      </c>
      <c r="BU1461" t="s">
        <v>268</v>
      </c>
      <c r="BV1461" t="s">
        <v>268</v>
      </c>
      <c r="BW1461" t="s">
        <v>268</v>
      </c>
      <c r="BX1461" t="s">
        <v>268</v>
      </c>
      <c r="BY1461">
        <v>30.8</v>
      </c>
      <c r="BZ1461">
        <v>30.8</v>
      </c>
      <c r="CA1461" t="s">
        <v>142</v>
      </c>
      <c r="CB1461" s="356">
        <v>122</v>
      </c>
      <c r="CC1461" t="s">
        <v>876</v>
      </c>
      <c r="CD1461" t="s">
        <v>268</v>
      </c>
      <c r="CE1461" t="s">
        <v>268</v>
      </c>
      <c r="CF1461" t="s">
        <v>268</v>
      </c>
      <c r="CG1461" t="s">
        <v>268</v>
      </c>
      <c r="CH1461" t="s">
        <v>268</v>
      </c>
      <c r="CI1461" t="s">
        <v>268</v>
      </c>
      <c r="CJ1461" t="s">
        <v>268</v>
      </c>
      <c r="CK1461" t="s">
        <v>268</v>
      </c>
      <c r="CL1461" t="s">
        <v>11067</v>
      </c>
      <c r="CM1461" t="s">
        <v>11224</v>
      </c>
      <c r="CN1461">
        <v>86.92</v>
      </c>
      <c r="CO1461" t="s">
        <v>268</v>
      </c>
      <c r="CP1461">
        <v>86.92</v>
      </c>
      <c r="CQ1461">
        <v>365</v>
      </c>
      <c r="CR1461" t="s">
        <v>878</v>
      </c>
      <c r="CS1461" t="s">
        <v>11225</v>
      </c>
      <c r="CT1461" t="s">
        <v>11226</v>
      </c>
      <c r="CU1461" t="s">
        <v>11227</v>
      </c>
      <c r="CV1461" t="s">
        <v>268</v>
      </c>
      <c r="CW1461" t="s">
        <v>268</v>
      </c>
      <c r="CX1461" t="s">
        <v>268</v>
      </c>
      <c r="CY1461" t="s">
        <v>268</v>
      </c>
      <c r="CZ1461" t="s">
        <v>268</v>
      </c>
      <c r="DA1461" t="s">
        <v>268</v>
      </c>
      <c r="DB1461" s="429">
        <f t="shared" si="292"/>
        <v>0</v>
      </c>
      <c r="DC1461" s="284">
        <f t="shared" si="293"/>
        <v>0</v>
      </c>
      <c r="DD1461" s="284">
        <f t="shared" si="294"/>
        <v>0</v>
      </c>
      <c r="DE1461" s="284">
        <f t="shared" si="295"/>
        <v>0</v>
      </c>
      <c r="DF1461" s="295">
        <f t="shared" si="296"/>
        <v>30.8</v>
      </c>
      <c r="DG1461" s="284">
        <f t="shared" si="297"/>
        <v>0</v>
      </c>
      <c r="DH1461" s="284">
        <f t="shared" si="298"/>
        <v>0</v>
      </c>
      <c r="DI1461" s="284">
        <f t="shared" si="299"/>
        <v>0</v>
      </c>
      <c r="DJ1461" s="284">
        <f t="shared" si="300"/>
        <v>0</v>
      </c>
      <c r="DK1461" s="295">
        <f t="shared" si="301"/>
        <v>1</v>
      </c>
      <c r="DL1461" s="297" t="str">
        <f t="shared" si="302"/>
        <v>A dispo.</v>
      </c>
      <c r="DM1461" s="430">
        <f>IFERROR(IF(CA1461="D",IF(DL1461="A dispo.",DF1461*VLOOKUP('DATI INPUT'!$F$27,TARIFFE_UD,4,FALSE),DF1461*VLOOKUP(DL1461,TARIFFE_UD,4,FALSE)),DF1461*VLOOKUP(CB1461-100,TARIFFE_UND,4,FALSE)),0)</f>
        <v>19.523649540637699</v>
      </c>
      <c r="DN1461" s="430">
        <f>IFERROR(IF(CA1461="D",IF(DL1461="A dispo.",DK1461*VLOOKUP('DATI INPUT'!$F$27,TARIFFE_UD,5,FALSE),DK1461*VLOOKUP(DL1461,TARIFFE_UD,5,FALSE)),DK1461*VLOOKUP(CB1461-100,TARIFFE_UND,5,FALSE)),0)</f>
        <v>67.397800635548478</v>
      </c>
      <c r="DO1461" s="431">
        <f t="shared" si="303"/>
        <v>1.4501761861680507E-3</v>
      </c>
      <c r="DP1461" s="299">
        <f>IFERROR(IF(CA1461="D",IF(DL1461="A dispo.",DF1461*VLOOKUP('DATI INPUT'!$F$27,TARIFFE_UD,2,FALSE),DF1461*VLOOKUP(DL1461,TARIFFE_UD,2,FALSE)),DF1461*VLOOKUP(CB1461-100,TARIFFE_UND,2,FALSE)),0)</f>
        <v>24.392072282512238</v>
      </c>
      <c r="DQ1461" s="299">
        <f>IFERROR(IF(CA1461="D",IF(DL1461="A dispo.",DK1461*VLOOKUP('DATI INPUT'!$F$27,TARIFFE_UD,3,FALSE),DK1461*VLOOKUP(DL1461,TARIFFE_UD,3,FALSE)),DK1461*VLOOKUP(CB1461-100,TARIFFE_UND,3,FALSE)),0)</f>
        <v>60.367780403072892</v>
      </c>
      <c r="DR1461" s="299">
        <f t="shared" si="304"/>
        <v>84.75985268558513</v>
      </c>
    </row>
    <row r="1462" spans="1:122" x14ac:dyDescent="0.25">
      <c r="A1462" t="s">
        <v>11068</v>
      </c>
      <c r="B1462" t="s">
        <v>11069</v>
      </c>
      <c r="C1462" t="s">
        <v>11070</v>
      </c>
      <c r="D1462" t="s">
        <v>11071</v>
      </c>
      <c r="E1462" t="s">
        <v>268</v>
      </c>
      <c r="F1462" t="s">
        <v>156</v>
      </c>
      <c r="G1462" t="s">
        <v>11072</v>
      </c>
      <c r="H1462" t="s">
        <v>11073</v>
      </c>
      <c r="I1462" t="s">
        <v>357</v>
      </c>
      <c r="J1462" t="s">
        <v>274</v>
      </c>
      <c r="K1462" t="s">
        <v>11074</v>
      </c>
      <c r="L1462" t="s">
        <v>2962</v>
      </c>
      <c r="M1462" t="s">
        <v>10261</v>
      </c>
      <c r="N1462" t="s">
        <v>2962</v>
      </c>
      <c r="O1462" t="s">
        <v>2963</v>
      </c>
      <c r="P1462" t="s">
        <v>10262</v>
      </c>
      <c r="Q1462" t="s">
        <v>280</v>
      </c>
      <c r="R1462" t="s">
        <v>268</v>
      </c>
      <c r="S1462" t="s">
        <v>268</v>
      </c>
      <c r="T1462" t="s">
        <v>268</v>
      </c>
      <c r="U1462" t="s">
        <v>268</v>
      </c>
      <c r="V1462" t="s">
        <v>268</v>
      </c>
      <c r="W1462" t="s">
        <v>1745</v>
      </c>
      <c r="X1462" t="s">
        <v>613</v>
      </c>
      <c r="Y1462" t="s">
        <v>299</v>
      </c>
      <c r="Z1462" t="s">
        <v>268</v>
      </c>
      <c r="AA1462" t="s">
        <v>268</v>
      </c>
      <c r="AB1462" t="s">
        <v>268</v>
      </c>
      <c r="AC1462" t="s">
        <v>268</v>
      </c>
      <c r="AD1462" t="s">
        <v>268</v>
      </c>
      <c r="AE1462" t="s">
        <v>287</v>
      </c>
      <c r="AF1462" t="s">
        <v>1811</v>
      </c>
      <c r="AG1462" t="s">
        <v>875</v>
      </c>
      <c r="AH1462" t="s">
        <v>1812</v>
      </c>
      <c r="AI1462" t="s">
        <v>784</v>
      </c>
      <c r="AJ1462" t="s">
        <v>268</v>
      </c>
      <c r="AK1462" t="s">
        <v>395</v>
      </c>
      <c r="AL1462" t="s">
        <v>268</v>
      </c>
      <c r="AM1462" t="s">
        <v>353</v>
      </c>
      <c r="AN1462" t="s">
        <v>268</v>
      </c>
      <c r="AO1462" t="s">
        <v>268</v>
      </c>
      <c r="AP1462" t="s">
        <v>268</v>
      </c>
      <c r="AQ1462" t="s">
        <v>268</v>
      </c>
      <c r="AR1462" t="s">
        <v>268</v>
      </c>
      <c r="AS1462" t="s">
        <v>268</v>
      </c>
      <c r="AT1462" t="s">
        <v>268</v>
      </c>
      <c r="AU1462" t="s">
        <v>268</v>
      </c>
      <c r="AV1462" t="s">
        <v>268</v>
      </c>
      <c r="AW1462" t="s">
        <v>268</v>
      </c>
      <c r="AX1462" t="s">
        <v>268</v>
      </c>
      <c r="AY1462" t="s">
        <v>268</v>
      </c>
      <c r="AZ1462" t="s">
        <v>268</v>
      </c>
      <c r="BA1462" t="s">
        <v>268</v>
      </c>
      <c r="BB1462" t="s">
        <v>268</v>
      </c>
      <c r="BC1462" t="s">
        <v>268</v>
      </c>
      <c r="BD1462" t="s">
        <v>268</v>
      </c>
      <c r="BE1462" t="s">
        <v>268</v>
      </c>
      <c r="BF1462" t="s">
        <v>268</v>
      </c>
      <c r="BG1462" t="s">
        <v>268</v>
      </c>
      <c r="BH1462" t="s">
        <v>268</v>
      </c>
      <c r="BI1462" t="s">
        <v>268</v>
      </c>
      <c r="BJ1462" t="s">
        <v>268</v>
      </c>
      <c r="BK1462" t="s">
        <v>268</v>
      </c>
      <c r="BL1462" t="s">
        <v>268</v>
      </c>
      <c r="BM1462" t="s">
        <v>268</v>
      </c>
      <c r="BN1462" t="s">
        <v>268</v>
      </c>
      <c r="BO1462" t="s">
        <v>268</v>
      </c>
      <c r="BP1462" t="s">
        <v>268</v>
      </c>
      <c r="BQ1462" t="s">
        <v>268</v>
      </c>
      <c r="BR1462" t="s">
        <v>268</v>
      </c>
      <c r="BS1462" t="s">
        <v>268</v>
      </c>
      <c r="BT1462" t="s">
        <v>268</v>
      </c>
      <c r="BU1462" t="s">
        <v>268</v>
      </c>
      <c r="BV1462" t="s">
        <v>268</v>
      </c>
      <c r="BW1462" t="s">
        <v>268</v>
      </c>
      <c r="BX1462" t="s">
        <v>268</v>
      </c>
      <c r="BY1462">
        <v>69</v>
      </c>
      <c r="BZ1462">
        <v>69</v>
      </c>
      <c r="CA1462" t="s">
        <v>142</v>
      </c>
      <c r="CB1462" s="356">
        <v>123</v>
      </c>
      <c r="CC1462" t="s">
        <v>1817</v>
      </c>
      <c r="CD1462" t="s">
        <v>268</v>
      </c>
      <c r="CE1462" t="s">
        <v>268</v>
      </c>
      <c r="CF1462" t="s">
        <v>268</v>
      </c>
      <c r="CG1462" t="s">
        <v>268</v>
      </c>
      <c r="CH1462" t="s">
        <v>268</v>
      </c>
      <c r="CI1462" t="s">
        <v>268</v>
      </c>
      <c r="CJ1462" t="s">
        <v>268</v>
      </c>
      <c r="CK1462" t="s">
        <v>268</v>
      </c>
      <c r="CL1462" t="s">
        <v>11075</v>
      </c>
      <c r="CM1462" t="s">
        <v>11224</v>
      </c>
      <c r="CN1462">
        <v>43.74</v>
      </c>
      <c r="CO1462" t="s">
        <v>268</v>
      </c>
      <c r="CP1462">
        <v>43.74</v>
      </c>
      <c r="CQ1462">
        <v>365</v>
      </c>
      <c r="CR1462" t="s">
        <v>878</v>
      </c>
      <c r="CS1462" t="s">
        <v>11225</v>
      </c>
      <c r="CT1462" t="s">
        <v>11226</v>
      </c>
      <c r="CU1462" t="s">
        <v>11227</v>
      </c>
      <c r="CV1462" t="s">
        <v>268</v>
      </c>
      <c r="CW1462" t="s">
        <v>268</v>
      </c>
      <c r="CX1462" t="s">
        <v>268</v>
      </c>
      <c r="CY1462" t="s">
        <v>268</v>
      </c>
      <c r="CZ1462" t="s">
        <v>268</v>
      </c>
      <c r="DA1462" t="s">
        <v>268</v>
      </c>
      <c r="DB1462" s="429">
        <f t="shared" si="292"/>
        <v>0</v>
      </c>
      <c r="DC1462" s="284">
        <f t="shared" si="293"/>
        <v>0</v>
      </c>
      <c r="DD1462" s="284">
        <f t="shared" si="294"/>
        <v>0</v>
      </c>
      <c r="DE1462" s="284">
        <f t="shared" si="295"/>
        <v>0</v>
      </c>
      <c r="DF1462" s="295">
        <f t="shared" si="296"/>
        <v>69</v>
      </c>
      <c r="DG1462" s="284">
        <f t="shared" si="297"/>
        <v>1</v>
      </c>
      <c r="DH1462" s="284">
        <f t="shared" si="298"/>
        <v>0</v>
      </c>
      <c r="DI1462" s="284">
        <f t="shared" si="299"/>
        <v>0</v>
      </c>
      <c r="DJ1462" s="284">
        <f t="shared" si="300"/>
        <v>0</v>
      </c>
      <c r="DK1462" s="295">
        <f t="shared" si="301"/>
        <v>0</v>
      </c>
      <c r="DL1462" s="297" t="str">
        <f t="shared" si="302"/>
        <v>A dispo.</v>
      </c>
      <c r="DM1462" s="430">
        <f>IFERROR(IF(CA1462="D",IF(DL1462="A dispo.",DF1462*VLOOKUP('DATI INPUT'!$F$27,TARIFFE_UD,4,FALSE),DF1462*VLOOKUP(DL1462,TARIFFE_UD,4,FALSE)),DF1462*VLOOKUP(CB1462-100,TARIFFE_UND,4,FALSE)),0)</f>
        <v>43.738046048831208</v>
      </c>
      <c r="DN1462" s="430">
        <f>IFERROR(IF(CA1462="D",IF(DL1462="A dispo.",DK1462*VLOOKUP('DATI INPUT'!$F$27,TARIFFE_UD,5,FALSE),DK1462*VLOOKUP(DL1462,TARIFFE_UD,5,FALSE)),DK1462*VLOOKUP(CB1462-100,TARIFFE_UND,5,FALSE)),0)</f>
        <v>0</v>
      </c>
      <c r="DO1462" s="431">
        <f t="shared" si="303"/>
        <v>-1.9539511687938216E-3</v>
      </c>
      <c r="DP1462" s="299">
        <f>IFERROR(IF(CA1462="D",IF(DL1462="A dispo.",DF1462*VLOOKUP('DATI INPUT'!$F$27,TARIFFE_UD,2,FALSE),DF1462*VLOOKUP(DL1462,TARIFFE_UD,2,FALSE)),DF1462*VLOOKUP(CB1462-100,TARIFFE_UND,2,FALSE)),0)</f>
        <v>54.644577516017677</v>
      </c>
      <c r="DQ1462" s="299">
        <f>IFERROR(IF(CA1462="D",IF(DL1462="A dispo.",DK1462*VLOOKUP('DATI INPUT'!$F$27,TARIFFE_UD,3,FALSE),DK1462*VLOOKUP(DL1462,TARIFFE_UD,3,FALSE)),DK1462*VLOOKUP(CB1462-100,TARIFFE_UND,3,FALSE)),0)</f>
        <v>0</v>
      </c>
      <c r="DR1462" s="299">
        <f t="shared" si="304"/>
        <v>54.644577516017677</v>
      </c>
    </row>
    <row r="1463" spans="1:122" x14ac:dyDescent="0.25">
      <c r="A1463" t="s">
        <v>11076</v>
      </c>
      <c r="B1463" t="s">
        <v>11069</v>
      </c>
      <c r="C1463" t="s">
        <v>11077</v>
      </c>
      <c r="D1463" t="s">
        <v>11071</v>
      </c>
      <c r="E1463" t="s">
        <v>268</v>
      </c>
      <c r="F1463" t="s">
        <v>156</v>
      </c>
      <c r="G1463" t="s">
        <v>11072</v>
      </c>
      <c r="H1463" t="s">
        <v>11073</v>
      </c>
      <c r="I1463" t="s">
        <v>357</v>
      </c>
      <c r="J1463" t="s">
        <v>274</v>
      </c>
      <c r="K1463" t="s">
        <v>11074</v>
      </c>
      <c r="L1463" t="s">
        <v>2962</v>
      </c>
      <c r="M1463" t="s">
        <v>10261</v>
      </c>
      <c r="N1463" t="s">
        <v>2962</v>
      </c>
      <c r="O1463" t="s">
        <v>2963</v>
      </c>
      <c r="P1463" t="s">
        <v>10262</v>
      </c>
      <c r="Q1463" t="s">
        <v>280</v>
      </c>
      <c r="R1463" t="s">
        <v>268</v>
      </c>
      <c r="S1463" t="s">
        <v>268</v>
      </c>
      <c r="T1463" t="s">
        <v>268</v>
      </c>
      <c r="U1463" t="s">
        <v>268</v>
      </c>
      <c r="V1463" t="s">
        <v>268</v>
      </c>
      <c r="W1463" t="s">
        <v>10265</v>
      </c>
      <c r="X1463" t="s">
        <v>1310</v>
      </c>
      <c r="Y1463" t="s">
        <v>275</v>
      </c>
      <c r="Z1463" t="s">
        <v>154</v>
      </c>
      <c r="AA1463" t="s">
        <v>268</v>
      </c>
      <c r="AB1463" t="s">
        <v>268</v>
      </c>
      <c r="AC1463" t="s">
        <v>268</v>
      </c>
      <c r="AD1463" t="s">
        <v>268</v>
      </c>
      <c r="AE1463" t="s">
        <v>287</v>
      </c>
      <c r="AF1463" t="s">
        <v>1811</v>
      </c>
      <c r="AG1463" t="s">
        <v>875</v>
      </c>
      <c r="AH1463" t="s">
        <v>1812</v>
      </c>
      <c r="AI1463" t="s">
        <v>784</v>
      </c>
      <c r="AJ1463" t="s">
        <v>268</v>
      </c>
      <c r="AK1463" t="s">
        <v>354</v>
      </c>
      <c r="AL1463" t="s">
        <v>268</v>
      </c>
      <c r="AM1463" t="s">
        <v>268</v>
      </c>
      <c r="AN1463" t="s">
        <v>268</v>
      </c>
      <c r="AO1463" t="s">
        <v>268</v>
      </c>
      <c r="AP1463" t="s">
        <v>268</v>
      </c>
      <c r="AQ1463" t="s">
        <v>268</v>
      </c>
      <c r="AR1463" t="s">
        <v>268</v>
      </c>
      <c r="AS1463" t="s">
        <v>268</v>
      </c>
      <c r="AT1463" t="s">
        <v>268</v>
      </c>
      <c r="AU1463" t="s">
        <v>268</v>
      </c>
      <c r="AV1463" t="s">
        <v>268</v>
      </c>
      <c r="AW1463" t="s">
        <v>268</v>
      </c>
      <c r="AX1463" t="s">
        <v>268</v>
      </c>
      <c r="AY1463" t="s">
        <v>268</v>
      </c>
      <c r="AZ1463" t="s">
        <v>268</v>
      </c>
      <c r="BA1463" t="s">
        <v>268</v>
      </c>
      <c r="BB1463" t="s">
        <v>268</v>
      </c>
      <c r="BC1463" t="s">
        <v>268</v>
      </c>
      <c r="BD1463" t="s">
        <v>268</v>
      </c>
      <c r="BE1463" t="s">
        <v>268</v>
      </c>
      <c r="BF1463" t="s">
        <v>268</v>
      </c>
      <c r="BG1463" t="s">
        <v>268</v>
      </c>
      <c r="BH1463" t="s">
        <v>268</v>
      </c>
      <c r="BI1463" t="s">
        <v>268</v>
      </c>
      <c r="BJ1463" t="s">
        <v>268</v>
      </c>
      <c r="BK1463" t="s">
        <v>268</v>
      </c>
      <c r="BL1463" t="s">
        <v>268</v>
      </c>
      <c r="BM1463" t="s">
        <v>268</v>
      </c>
      <c r="BN1463" t="s">
        <v>268</v>
      </c>
      <c r="BO1463" t="s">
        <v>268</v>
      </c>
      <c r="BP1463" t="s">
        <v>268</v>
      </c>
      <c r="BQ1463" t="s">
        <v>268</v>
      </c>
      <c r="BR1463" t="s">
        <v>268</v>
      </c>
      <c r="BS1463" t="s">
        <v>268</v>
      </c>
      <c r="BT1463" t="s">
        <v>268</v>
      </c>
      <c r="BU1463" t="s">
        <v>268</v>
      </c>
      <c r="BV1463" t="s">
        <v>268</v>
      </c>
      <c r="BW1463" t="s">
        <v>268</v>
      </c>
      <c r="BX1463" t="s">
        <v>268</v>
      </c>
      <c r="BY1463">
        <v>100</v>
      </c>
      <c r="BZ1463">
        <v>100</v>
      </c>
      <c r="CA1463" t="s">
        <v>142</v>
      </c>
      <c r="CB1463" s="356">
        <v>122</v>
      </c>
      <c r="CC1463" t="s">
        <v>876</v>
      </c>
      <c r="CD1463" t="s">
        <v>268</v>
      </c>
      <c r="CE1463" t="s">
        <v>268</v>
      </c>
      <c r="CF1463" t="s">
        <v>268</v>
      </c>
      <c r="CG1463" t="s">
        <v>268</v>
      </c>
      <c r="CH1463" t="s">
        <v>268</v>
      </c>
      <c r="CI1463" t="s">
        <v>268</v>
      </c>
      <c r="CJ1463" t="s">
        <v>268</v>
      </c>
      <c r="CK1463" t="s">
        <v>268</v>
      </c>
      <c r="CL1463" t="s">
        <v>11078</v>
      </c>
      <c r="CM1463" t="s">
        <v>11224</v>
      </c>
      <c r="CN1463">
        <v>130.79</v>
      </c>
      <c r="CO1463" t="s">
        <v>268</v>
      </c>
      <c r="CP1463">
        <v>130.79</v>
      </c>
      <c r="CQ1463">
        <v>365</v>
      </c>
      <c r="CR1463" t="s">
        <v>878</v>
      </c>
      <c r="CS1463" t="s">
        <v>11225</v>
      </c>
      <c r="CT1463" t="s">
        <v>11226</v>
      </c>
      <c r="CU1463" t="s">
        <v>11227</v>
      </c>
      <c r="CV1463" t="s">
        <v>268</v>
      </c>
      <c r="CW1463" t="s">
        <v>268</v>
      </c>
      <c r="CX1463" t="s">
        <v>268</v>
      </c>
      <c r="CY1463" t="s">
        <v>268</v>
      </c>
      <c r="CZ1463" t="s">
        <v>268</v>
      </c>
      <c r="DA1463" t="s">
        <v>268</v>
      </c>
      <c r="DB1463" s="429">
        <f t="shared" si="292"/>
        <v>0</v>
      </c>
      <c r="DC1463" s="284">
        <f t="shared" si="293"/>
        <v>0</v>
      </c>
      <c r="DD1463" s="284">
        <f t="shared" si="294"/>
        <v>0</v>
      </c>
      <c r="DE1463" s="284">
        <f t="shared" si="295"/>
        <v>0</v>
      </c>
      <c r="DF1463" s="295">
        <f t="shared" si="296"/>
        <v>100</v>
      </c>
      <c r="DG1463" s="284">
        <f t="shared" si="297"/>
        <v>0</v>
      </c>
      <c r="DH1463" s="284">
        <f t="shared" si="298"/>
        <v>0</v>
      </c>
      <c r="DI1463" s="284">
        <f t="shared" si="299"/>
        <v>0</v>
      </c>
      <c r="DJ1463" s="284">
        <f t="shared" si="300"/>
        <v>0</v>
      </c>
      <c r="DK1463" s="295">
        <f t="shared" si="301"/>
        <v>1</v>
      </c>
      <c r="DL1463" s="297" t="str">
        <f t="shared" si="302"/>
        <v>A dispo.</v>
      </c>
      <c r="DM1463" s="430">
        <f>IFERROR(IF(CA1463="D",IF(DL1463="A dispo.",DF1463*VLOOKUP('DATI INPUT'!$F$27,TARIFFE_UD,4,FALSE),DF1463*VLOOKUP(DL1463,TARIFFE_UD,4,FALSE)),DF1463*VLOOKUP(CB1463-100,TARIFFE_UND,4,FALSE)),0)</f>
        <v>63.388472534537989</v>
      </c>
      <c r="DN1463" s="430">
        <f>IFERROR(IF(CA1463="D",IF(DL1463="A dispo.",DK1463*VLOOKUP('DATI INPUT'!$F$27,TARIFFE_UD,5,FALSE),DK1463*VLOOKUP(DL1463,TARIFFE_UD,5,FALSE)),DK1463*VLOOKUP(CB1463-100,TARIFFE_UND,5,FALSE)),0)</f>
        <v>67.397800635548478</v>
      </c>
      <c r="DO1463" s="431">
        <f t="shared" si="303"/>
        <v>-3.726829913517804E-3</v>
      </c>
      <c r="DP1463" s="299">
        <f>IFERROR(IF(CA1463="D",IF(DL1463="A dispo.",DF1463*VLOOKUP('DATI INPUT'!$F$27,TARIFFE_UD,2,FALSE),DF1463*VLOOKUP(DL1463,TARIFFE_UD,2,FALSE)),DF1463*VLOOKUP(CB1463-100,TARIFFE_UND,2,FALSE)),0)</f>
        <v>79.195039878286494</v>
      </c>
      <c r="DQ1463" s="299">
        <f>IFERROR(IF(CA1463="D",IF(DL1463="A dispo.",DK1463*VLOOKUP('DATI INPUT'!$F$27,TARIFFE_UD,3,FALSE),DK1463*VLOOKUP(DL1463,TARIFFE_UD,3,FALSE)),DK1463*VLOOKUP(CB1463-100,TARIFFE_UND,3,FALSE)),0)</f>
        <v>60.367780403072892</v>
      </c>
      <c r="DR1463" s="299">
        <f t="shared" si="304"/>
        <v>139.56282028135939</v>
      </c>
    </row>
    <row r="1464" spans="1:122" x14ac:dyDescent="0.25">
      <c r="A1464" t="s">
        <v>11079</v>
      </c>
      <c r="B1464" t="s">
        <v>9857</v>
      </c>
      <c r="C1464" t="s">
        <v>11080</v>
      </c>
      <c r="D1464" t="s">
        <v>9859</v>
      </c>
      <c r="E1464" t="s">
        <v>268</v>
      </c>
      <c r="F1464" t="s">
        <v>156</v>
      </c>
      <c r="G1464" t="s">
        <v>9860</v>
      </c>
      <c r="H1464" t="s">
        <v>3307</v>
      </c>
      <c r="I1464" t="s">
        <v>1236</v>
      </c>
      <c r="J1464" t="s">
        <v>156</v>
      </c>
      <c r="K1464" t="s">
        <v>9861</v>
      </c>
      <c r="L1464" t="s">
        <v>960</v>
      </c>
      <c r="M1464" t="s">
        <v>4221</v>
      </c>
      <c r="N1464" t="s">
        <v>984</v>
      </c>
      <c r="O1464" t="s">
        <v>873</v>
      </c>
      <c r="P1464" t="s">
        <v>1046</v>
      </c>
      <c r="Q1464" t="s">
        <v>290</v>
      </c>
      <c r="R1464" t="s">
        <v>268</v>
      </c>
      <c r="S1464" t="s">
        <v>268</v>
      </c>
      <c r="T1464" t="s">
        <v>268</v>
      </c>
      <c r="U1464" t="s">
        <v>268</v>
      </c>
      <c r="V1464" t="s">
        <v>268</v>
      </c>
      <c r="W1464" t="s">
        <v>4221</v>
      </c>
      <c r="X1464" t="s">
        <v>1046</v>
      </c>
      <c r="Y1464" t="s">
        <v>290</v>
      </c>
      <c r="Z1464" t="s">
        <v>268</v>
      </c>
      <c r="AA1464" t="s">
        <v>268</v>
      </c>
      <c r="AB1464" t="s">
        <v>268</v>
      </c>
      <c r="AC1464" t="s">
        <v>268</v>
      </c>
      <c r="AD1464" t="s">
        <v>268</v>
      </c>
      <c r="AE1464" t="s">
        <v>287</v>
      </c>
      <c r="AF1464" t="s">
        <v>1811</v>
      </c>
      <c r="AG1464" t="s">
        <v>875</v>
      </c>
      <c r="AH1464" t="s">
        <v>1812</v>
      </c>
      <c r="AI1464" t="s">
        <v>6191</v>
      </c>
      <c r="AJ1464" t="s">
        <v>268</v>
      </c>
      <c r="AK1464" t="s">
        <v>410</v>
      </c>
      <c r="AL1464" t="s">
        <v>268</v>
      </c>
      <c r="AM1464" t="s">
        <v>355</v>
      </c>
      <c r="AN1464" t="s">
        <v>268</v>
      </c>
      <c r="AO1464" t="s">
        <v>268</v>
      </c>
      <c r="AP1464" t="s">
        <v>268</v>
      </c>
      <c r="AQ1464" t="s">
        <v>268</v>
      </c>
      <c r="AR1464" t="s">
        <v>268</v>
      </c>
      <c r="AS1464" t="s">
        <v>268</v>
      </c>
      <c r="AT1464" t="s">
        <v>268</v>
      </c>
      <c r="AU1464" t="s">
        <v>268</v>
      </c>
      <c r="AV1464" t="s">
        <v>268</v>
      </c>
      <c r="AW1464" t="s">
        <v>268</v>
      </c>
      <c r="AX1464" t="s">
        <v>268</v>
      </c>
      <c r="AY1464" t="s">
        <v>268</v>
      </c>
      <c r="AZ1464" t="s">
        <v>268</v>
      </c>
      <c r="BA1464" t="s">
        <v>268</v>
      </c>
      <c r="BB1464" t="s">
        <v>268</v>
      </c>
      <c r="BC1464" t="s">
        <v>268</v>
      </c>
      <c r="BD1464" t="s">
        <v>268</v>
      </c>
      <c r="BE1464" t="s">
        <v>268</v>
      </c>
      <c r="BF1464" t="s">
        <v>268</v>
      </c>
      <c r="BG1464" t="s">
        <v>268</v>
      </c>
      <c r="BH1464" t="s">
        <v>268</v>
      </c>
      <c r="BI1464" t="s">
        <v>268</v>
      </c>
      <c r="BJ1464" t="s">
        <v>268</v>
      </c>
      <c r="BK1464" t="s">
        <v>268</v>
      </c>
      <c r="BL1464" t="s">
        <v>268</v>
      </c>
      <c r="BM1464" t="s">
        <v>268</v>
      </c>
      <c r="BN1464" t="s">
        <v>268</v>
      </c>
      <c r="BO1464" t="s">
        <v>268</v>
      </c>
      <c r="BP1464" t="s">
        <v>268</v>
      </c>
      <c r="BQ1464" t="s">
        <v>268</v>
      </c>
      <c r="BR1464" t="s">
        <v>268</v>
      </c>
      <c r="BS1464" t="s">
        <v>268</v>
      </c>
      <c r="BT1464" t="s">
        <v>268</v>
      </c>
      <c r="BU1464" t="s">
        <v>268</v>
      </c>
      <c r="BV1464" t="s">
        <v>268</v>
      </c>
      <c r="BW1464" t="s">
        <v>268</v>
      </c>
      <c r="BX1464" t="s">
        <v>268</v>
      </c>
      <c r="BY1464">
        <v>60</v>
      </c>
      <c r="BZ1464">
        <v>60</v>
      </c>
      <c r="CA1464" t="s">
        <v>142</v>
      </c>
      <c r="CB1464" s="356">
        <v>122</v>
      </c>
      <c r="CC1464" t="s">
        <v>876</v>
      </c>
      <c r="CD1464" t="s">
        <v>268</v>
      </c>
      <c r="CE1464" t="s">
        <v>268</v>
      </c>
      <c r="CF1464" s="356">
        <v>1</v>
      </c>
      <c r="CG1464" t="s">
        <v>268</v>
      </c>
      <c r="CH1464" t="s">
        <v>268</v>
      </c>
      <c r="CI1464" t="s">
        <v>268</v>
      </c>
      <c r="CJ1464" t="s">
        <v>268</v>
      </c>
      <c r="CK1464" t="s">
        <v>268</v>
      </c>
      <c r="CL1464" t="s">
        <v>11081</v>
      </c>
      <c r="CM1464" t="s">
        <v>11224</v>
      </c>
      <c r="CN1464">
        <v>46.51</v>
      </c>
      <c r="CO1464" t="s">
        <v>268</v>
      </c>
      <c r="CP1464">
        <v>46.51</v>
      </c>
      <c r="CQ1464">
        <v>365</v>
      </c>
      <c r="CR1464" t="s">
        <v>878</v>
      </c>
      <c r="CS1464" t="s">
        <v>11225</v>
      </c>
      <c r="CT1464" t="s">
        <v>11226</v>
      </c>
      <c r="CU1464" t="s">
        <v>11227</v>
      </c>
      <c r="CV1464" t="s">
        <v>268</v>
      </c>
      <c r="CW1464" t="s">
        <v>268</v>
      </c>
      <c r="CX1464" t="s">
        <v>268</v>
      </c>
      <c r="CY1464" t="s">
        <v>268</v>
      </c>
      <c r="CZ1464" t="s">
        <v>268</v>
      </c>
      <c r="DA1464" t="s">
        <v>268</v>
      </c>
      <c r="DB1464" s="429">
        <f t="shared" si="292"/>
        <v>0</v>
      </c>
      <c r="DC1464" s="284">
        <f t="shared" si="293"/>
        <v>0</v>
      </c>
      <c r="DD1464" s="284">
        <f t="shared" si="294"/>
        <v>0</v>
      </c>
      <c r="DE1464" s="284">
        <f t="shared" si="295"/>
        <v>0</v>
      </c>
      <c r="DF1464" s="295">
        <f t="shared" si="296"/>
        <v>60</v>
      </c>
      <c r="DG1464" s="284">
        <f t="shared" si="297"/>
        <v>0</v>
      </c>
      <c r="DH1464" s="284">
        <f t="shared" si="298"/>
        <v>0</v>
      </c>
      <c r="DI1464" s="284">
        <f t="shared" si="299"/>
        <v>0</v>
      </c>
      <c r="DJ1464" s="284">
        <f t="shared" si="300"/>
        <v>0</v>
      </c>
      <c r="DK1464" s="295">
        <f t="shared" si="301"/>
        <v>1</v>
      </c>
      <c r="DL1464" s="297">
        <f t="shared" si="302"/>
        <v>1</v>
      </c>
      <c r="DM1464" s="430">
        <f>IFERROR(IF(CA1464="D",IF(DL1464="A dispo.",DF1464*VLOOKUP('DATI INPUT'!$F$27,TARIFFE_UD,4,FALSE),DF1464*VLOOKUP(DL1464,TARIFFE_UD,4,FALSE)),DF1464*VLOOKUP(CB1464-100,TARIFFE_UND,4,FALSE)),0)</f>
        <v>29.581287182784394</v>
      </c>
      <c r="DN1464" s="430">
        <f>IFERROR(IF(CA1464="D",IF(DL1464="A dispo.",DK1464*VLOOKUP('DATI INPUT'!$F$27,TARIFFE_UD,5,FALSE),DK1464*VLOOKUP(DL1464,TARIFFE_UD,5,FALSE)),DK1464*VLOOKUP(CB1464-100,TARIFFE_UND,5,FALSE)),0)</f>
        <v>16.930848468833439</v>
      </c>
      <c r="DO1464" s="431">
        <f t="shared" si="303"/>
        <v>2.1356516178343554E-3</v>
      </c>
      <c r="DP1464" s="299">
        <f>IFERROR(IF(CA1464="D",IF(DL1464="A dispo.",DF1464*VLOOKUP('DATI INPUT'!$F$27,TARIFFE_UD,2,FALSE),DF1464*VLOOKUP(DL1464,TARIFFE_UD,2,FALSE)),DF1464*VLOOKUP(CB1464-100,TARIFFE_UND,2,FALSE)),0)</f>
        <v>36.957685276533695</v>
      </c>
      <c r="DQ1464" s="299">
        <f>IFERROR(IF(CA1464="D",IF(DL1464="A dispo.",DK1464*VLOOKUP('DATI INPUT'!$F$27,TARIFFE_UD,3,FALSE),DK1464*VLOOKUP(DL1464,TARIFFE_UD,3,FALSE)),DK1464*VLOOKUP(CB1464-100,TARIFFE_UND,3,FALSE)),0)</f>
        <v>15.164853048114928</v>
      </c>
      <c r="DR1464" s="299">
        <f t="shared" si="304"/>
        <v>52.122538324648623</v>
      </c>
    </row>
    <row r="1465" spans="1:122" x14ac:dyDescent="0.25">
      <c r="A1465" t="s">
        <v>11082</v>
      </c>
      <c r="B1465" t="s">
        <v>9857</v>
      </c>
      <c r="C1465" t="s">
        <v>11083</v>
      </c>
      <c r="D1465" t="s">
        <v>9859</v>
      </c>
      <c r="E1465" t="s">
        <v>268</v>
      </c>
      <c r="F1465" t="s">
        <v>156</v>
      </c>
      <c r="G1465" t="s">
        <v>9860</v>
      </c>
      <c r="H1465" t="s">
        <v>3307</v>
      </c>
      <c r="I1465" t="s">
        <v>1236</v>
      </c>
      <c r="J1465" t="s">
        <v>156</v>
      </c>
      <c r="K1465" t="s">
        <v>9861</v>
      </c>
      <c r="L1465" t="s">
        <v>960</v>
      </c>
      <c r="M1465" t="s">
        <v>4221</v>
      </c>
      <c r="N1465" t="s">
        <v>984</v>
      </c>
      <c r="O1465" t="s">
        <v>873</v>
      </c>
      <c r="P1465" t="s">
        <v>1046</v>
      </c>
      <c r="Q1465" t="s">
        <v>290</v>
      </c>
      <c r="R1465" t="s">
        <v>268</v>
      </c>
      <c r="S1465" t="s">
        <v>268</v>
      </c>
      <c r="T1465" t="s">
        <v>268</v>
      </c>
      <c r="U1465" t="s">
        <v>268</v>
      </c>
      <c r="V1465" t="s">
        <v>268</v>
      </c>
      <c r="W1465" t="s">
        <v>4221</v>
      </c>
      <c r="X1465" t="s">
        <v>1046</v>
      </c>
      <c r="Y1465" t="s">
        <v>290</v>
      </c>
      <c r="Z1465" t="s">
        <v>268</v>
      </c>
      <c r="AA1465" t="s">
        <v>268</v>
      </c>
      <c r="AB1465" t="s">
        <v>268</v>
      </c>
      <c r="AC1465" t="s">
        <v>268</v>
      </c>
      <c r="AD1465" t="s">
        <v>268</v>
      </c>
      <c r="AE1465" t="s">
        <v>287</v>
      </c>
      <c r="AF1465" t="s">
        <v>1811</v>
      </c>
      <c r="AG1465" t="s">
        <v>875</v>
      </c>
      <c r="AH1465" t="s">
        <v>1812</v>
      </c>
      <c r="AI1465" t="s">
        <v>6191</v>
      </c>
      <c r="AJ1465" t="s">
        <v>268</v>
      </c>
      <c r="AK1465" t="s">
        <v>410</v>
      </c>
      <c r="AL1465" t="s">
        <v>268</v>
      </c>
      <c r="AM1465" t="s">
        <v>355</v>
      </c>
      <c r="AN1465" t="s">
        <v>268</v>
      </c>
      <c r="AO1465" t="s">
        <v>268</v>
      </c>
      <c r="AP1465" t="s">
        <v>268</v>
      </c>
      <c r="AQ1465" t="s">
        <v>268</v>
      </c>
      <c r="AR1465" t="s">
        <v>268</v>
      </c>
      <c r="AS1465" t="s">
        <v>268</v>
      </c>
      <c r="AT1465" t="s">
        <v>268</v>
      </c>
      <c r="AU1465" t="s">
        <v>268</v>
      </c>
      <c r="AV1465" t="s">
        <v>268</v>
      </c>
      <c r="AW1465" t="s">
        <v>268</v>
      </c>
      <c r="AX1465" t="s">
        <v>268</v>
      </c>
      <c r="AY1465" t="s">
        <v>268</v>
      </c>
      <c r="AZ1465" t="s">
        <v>268</v>
      </c>
      <c r="BA1465" t="s">
        <v>268</v>
      </c>
      <c r="BB1465" t="s">
        <v>268</v>
      </c>
      <c r="BC1465" t="s">
        <v>268</v>
      </c>
      <c r="BD1465" t="s">
        <v>268</v>
      </c>
      <c r="BE1465" t="s">
        <v>268</v>
      </c>
      <c r="BF1465" t="s">
        <v>268</v>
      </c>
      <c r="BG1465" t="s">
        <v>268</v>
      </c>
      <c r="BH1465" t="s">
        <v>268</v>
      </c>
      <c r="BI1465" t="s">
        <v>268</v>
      </c>
      <c r="BJ1465" t="s">
        <v>268</v>
      </c>
      <c r="BK1465" t="s">
        <v>268</v>
      </c>
      <c r="BL1465" t="s">
        <v>268</v>
      </c>
      <c r="BM1465" t="s">
        <v>268</v>
      </c>
      <c r="BN1465" t="s">
        <v>268</v>
      </c>
      <c r="BO1465" t="s">
        <v>268</v>
      </c>
      <c r="BP1465" t="s">
        <v>268</v>
      </c>
      <c r="BQ1465" t="s">
        <v>268</v>
      </c>
      <c r="BR1465" t="s">
        <v>268</v>
      </c>
      <c r="BS1465" t="s">
        <v>268</v>
      </c>
      <c r="BT1465" t="s">
        <v>268</v>
      </c>
      <c r="BU1465" t="s">
        <v>268</v>
      </c>
      <c r="BV1465" t="s">
        <v>268</v>
      </c>
      <c r="BW1465" t="s">
        <v>268</v>
      </c>
      <c r="BX1465" t="s">
        <v>268</v>
      </c>
      <c r="BY1465">
        <v>15</v>
      </c>
      <c r="BZ1465">
        <v>15</v>
      </c>
      <c r="CA1465" t="s">
        <v>142</v>
      </c>
      <c r="CB1465" s="356">
        <v>123</v>
      </c>
      <c r="CC1465" t="s">
        <v>1817</v>
      </c>
      <c r="CD1465" t="s">
        <v>268</v>
      </c>
      <c r="CE1465" t="s">
        <v>268</v>
      </c>
      <c r="CF1465" s="356">
        <v>1</v>
      </c>
      <c r="CG1465" t="s">
        <v>268</v>
      </c>
      <c r="CH1465" t="s">
        <v>268</v>
      </c>
      <c r="CI1465" t="s">
        <v>268</v>
      </c>
      <c r="CJ1465" t="s">
        <v>268</v>
      </c>
      <c r="CK1465" t="s">
        <v>268</v>
      </c>
      <c r="CL1465" t="s">
        <v>11081</v>
      </c>
      <c r="CM1465" t="s">
        <v>11224</v>
      </c>
      <c r="CN1465">
        <v>7.4</v>
      </c>
      <c r="CO1465" t="s">
        <v>268</v>
      </c>
      <c r="CP1465">
        <v>7.4</v>
      </c>
      <c r="CQ1465">
        <v>365</v>
      </c>
      <c r="CR1465" t="s">
        <v>878</v>
      </c>
      <c r="CS1465" t="s">
        <v>11225</v>
      </c>
      <c r="CT1465" t="s">
        <v>11226</v>
      </c>
      <c r="CU1465" t="s">
        <v>11227</v>
      </c>
      <c r="CV1465" t="s">
        <v>268</v>
      </c>
      <c r="CW1465" t="s">
        <v>268</v>
      </c>
      <c r="CX1465" t="s">
        <v>268</v>
      </c>
      <c r="CY1465" t="s">
        <v>268</v>
      </c>
      <c r="CZ1465" t="s">
        <v>268</v>
      </c>
      <c r="DA1465" t="s">
        <v>268</v>
      </c>
      <c r="DB1465" s="429">
        <f t="shared" si="292"/>
        <v>0</v>
      </c>
      <c r="DC1465" s="284">
        <f t="shared" si="293"/>
        <v>0</v>
      </c>
      <c r="DD1465" s="284">
        <f t="shared" si="294"/>
        <v>0</v>
      </c>
      <c r="DE1465" s="284">
        <f t="shared" si="295"/>
        <v>0</v>
      </c>
      <c r="DF1465" s="295">
        <f t="shared" si="296"/>
        <v>15</v>
      </c>
      <c r="DG1465" s="284">
        <f t="shared" si="297"/>
        <v>1</v>
      </c>
      <c r="DH1465" s="284">
        <f t="shared" si="298"/>
        <v>0</v>
      </c>
      <c r="DI1465" s="284">
        <f t="shared" si="299"/>
        <v>0</v>
      </c>
      <c r="DJ1465" s="284">
        <f t="shared" si="300"/>
        <v>0</v>
      </c>
      <c r="DK1465" s="295">
        <f t="shared" si="301"/>
        <v>0</v>
      </c>
      <c r="DL1465" s="297">
        <f t="shared" si="302"/>
        <v>1</v>
      </c>
      <c r="DM1465" s="430">
        <f>IFERROR(IF(CA1465="D",IF(DL1465="A dispo.",DF1465*VLOOKUP('DATI INPUT'!$F$27,TARIFFE_UD,4,FALSE),DF1465*VLOOKUP(DL1465,TARIFFE_UD,4,FALSE)),DF1465*VLOOKUP(CB1465-100,TARIFFE_UND,4,FALSE)),0)</f>
        <v>7.3953217956960984</v>
      </c>
      <c r="DN1465" s="430">
        <f>IFERROR(IF(CA1465="D",IF(DL1465="A dispo.",DK1465*VLOOKUP('DATI INPUT'!$F$27,TARIFFE_UD,5,FALSE),DK1465*VLOOKUP(DL1465,TARIFFE_UD,5,FALSE)),DK1465*VLOOKUP(CB1465-100,TARIFFE_UND,5,FALSE)),0)</f>
        <v>0</v>
      </c>
      <c r="DO1465" s="431">
        <f t="shared" si="303"/>
        <v>-4.6782043039019783E-3</v>
      </c>
      <c r="DP1465" s="299">
        <f>IFERROR(IF(CA1465="D",IF(DL1465="A dispo.",DF1465*VLOOKUP('DATI INPUT'!$F$27,TARIFFE_UD,2,FALSE),DF1465*VLOOKUP(DL1465,TARIFFE_UD,2,FALSE)),DF1465*VLOOKUP(CB1465-100,TARIFFE_UND,2,FALSE)),0)</f>
        <v>9.2394213191334238</v>
      </c>
      <c r="DQ1465" s="299">
        <f>IFERROR(IF(CA1465="D",IF(DL1465="A dispo.",DK1465*VLOOKUP('DATI INPUT'!$F$27,TARIFFE_UD,3,FALSE),DK1465*VLOOKUP(DL1465,TARIFFE_UD,3,FALSE)),DK1465*VLOOKUP(CB1465-100,TARIFFE_UND,3,FALSE)),0)</f>
        <v>0</v>
      </c>
      <c r="DR1465" s="299">
        <f t="shared" si="304"/>
        <v>9.2394213191334238</v>
      </c>
    </row>
    <row r="1466" spans="1:122" x14ac:dyDescent="0.25">
      <c r="A1466" t="s">
        <v>11084</v>
      </c>
      <c r="B1466" t="s">
        <v>11085</v>
      </c>
      <c r="C1466" t="s">
        <v>11086</v>
      </c>
      <c r="D1466" t="s">
        <v>11087</v>
      </c>
      <c r="E1466" t="s">
        <v>268</v>
      </c>
      <c r="F1466" t="s">
        <v>156</v>
      </c>
      <c r="G1466" t="s">
        <v>11088</v>
      </c>
      <c r="H1466" t="s">
        <v>11089</v>
      </c>
      <c r="I1466" t="s">
        <v>1627</v>
      </c>
      <c r="J1466" t="s">
        <v>156</v>
      </c>
      <c r="K1466" t="s">
        <v>11090</v>
      </c>
      <c r="L1466" t="s">
        <v>2252</v>
      </c>
      <c r="M1466" t="s">
        <v>11091</v>
      </c>
      <c r="N1466" t="s">
        <v>5917</v>
      </c>
      <c r="O1466" t="s">
        <v>5746</v>
      </c>
      <c r="P1466" t="s">
        <v>11092</v>
      </c>
      <c r="Q1466" t="s">
        <v>276</v>
      </c>
      <c r="R1466" t="s">
        <v>268</v>
      </c>
      <c r="S1466" t="s">
        <v>268</v>
      </c>
      <c r="T1466" t="s">
        <v>268</v>
      </c>
      <c r="U1466" t="s">
        <v>268</v>
      </c>
      <c r="V1466" t="s">
        <v>268</v>
      </c>
      <c r="W1466" t="s">
        <v>5748</v>
      </c>
      <c r="X1466" t="s">
        <v>887</v>
      </c>
      <c r="Y1466" t="s">
        <v>290</v>
      </c>
      <c r="Z1466" t="s">
        <v>268</v>
      </c>
      <c r="AA1466" t="s">
        <v>268</v>
      </c>
      <c r="AB1466" t="s">
        <v>268</v>
      </c>
      <c r="AC1466" t="s">
        <v>268</v>
      </c>
      <c r="AD1466" t="s">
        <v>268</v>
      </c>
      <c r="AE1466" t="s">
        <v>287</v>
      </c>
      <c r="AF1466" t="s">
        <v>1811</v>
      </c>
      <c r="AG1466" t="s">
        <v>875</v>
      </c>
      <c r="AH1466" t="s">
        <v>1848</v>
      </c>
      <c r="AI1466" t="s">
        <v>776</v>
      </c>
      <c r="AJ1466" t="s">
        <v>268</v>
      </c>
      <c r="AK1466" t="s">
        <v>366</v>
      </c>
      <c r="AL1466" t="s">
        <v>268</v>
      </c>
      <c r="AM1466" t="s">
        <v>405</v>
      </c>
      <c r="AN1466" t="s">
        <v>268</v>
      </c>
      <c r="AO1466" t="s">
        <v>268</v>
      </c>
      <c r="AP1466" t="s">
        <v>268</v>
      </c>
      <c r="AQ1466" t="s">
        <v>268</v>
      </c>
      <c r="AR1466" t="s">
        <v>268</v>
      </c>
      <c r="AS1466" t="s">
        <v>268</v>
      </c>
      <c r="AT1466" t="s">
        <v>268</v>
      </c>
      <c r="AU1466" t="s">
        <v>268</v>
      </c>
      <c r="AV1466" t="s">
        <v>268</v>
      </c>
      <c r="AW1466" t="s">
        <v>268</v>
      </c>
      <c r="AX1466" t="s">
        <v>268</v>
      </c>
      <c r="AY1466" t="s">
        <v>268</v>
      </c>
      <c r="AZ1466" t="s">
        <v>268</v>
      </c>
      <c r="BA1466" t="s">
        <v>268</v>
      </c>
      <c r="BB1466" t="s">
        <v>268</v>
      </c>
      <c r="BC1466" t="s">
        <v>268</v>
      </c>
      <c r="BD1466" t="s">
        <v>268</v>
      </c>
      <c r="BE1466" t="s">
        <v>268</v>
      </c>
      <c r="BF1466" t="s">
        <v>268</v>
      </c>
      <c r="BG1466" t="s">
        <v>268</v>
      </c>
      <c r="BH1466" t="s">
        <v>268</v>
      </c>
      <c r="BI1466" t="s">
        <v>268</v>
      </c>
      <c r="BJ1466" t="s">
        <v>268</v>
      </c>
      <c r="BK1466" t="s">
        <v>268</v>
      </c>
      <c r="BL1466" t="s">
        <v>268</v>
      </c>
      <c r="BM1466" t="s">
        <v>268</v>
      </c>
      <c r="BN1466" t="s">
        <v>268</v>
      </c>
      <c r="BO1466" t="s">
        <v>268</v>
      </c>
      <c r="BP1466" t="s">
        <v>268</v>
      </c>
      <c r="BQ1466" t="s">
        <v>268</v>
      </c>
      <c r="BR1466" t="s">
        <v>268</v>
      </c>
      <c r="BS1466" t="s">
        <v>268</v>
      </c>
      <c r="BT1466" t="s">
        <v>268</v>
      </c>
      <c r="BU1466" t="s">
        <v>268</v>
      </c>
      <c r="BV1466" t="s">
        <v>268</v>
      </c>
      <c r="BW1466" t="s">
        <v>268</v>
      </c>
      <c r="BX1466" t="s">
        <v>268</v>
      </c>
      <c r="BY1466">
        <v>55</v>
      </c>
      <c r="BZ1466">
        <v>55</v>
      </c>
      <c r="CA1466" t="s">
        <v>142</v>
      </c>
      <c r="CB1466" s="356">
        <v>122</v>
      </c>
      <c r="CC1466" t="s">
        <v>876</v>
      </c>
      <c r="CD1466" t="s">
        <v>268</v>
      </c>
      <c r="CE1466" t="s">
        <v>268</v>
      </c>
      <c r="CF1466" t="s">
        <v>268</v>
      </c>
      <c r="CG1466" t="s">
        <v>268</v>
      </c>
      <c r="CH1466" t="s">
        <v>268</v>
      </c>
      <c r="CI1466" t="s">
        <v>268</v>
      </c>
      <c r="CJ1466" t="s">
        <v>268</v>
      </c>
      <c r="CK1466" t="s">
        <v>268</v>
      </c>
      <c r="CL1466" t="s">
        <v>11093</v>
      </c>
      <c r="CM1466" t="s">
        <v>11224</v>
      </c>
      <c r="CN1466">
        <v>102.26</v>
      </c>
      <c r="CO1466" t="s">
        <v>268</v>
      </c>
      <c r="CP1466">
        <v>102.26</v>
      </c>
      <c r="CQ1466">
        <v>365</v>
      </c>
      <c r="CR1466" t="s">
        <v>878</v>
      </c>
      <c r="CS1466" t="s">
        <v>11225</v>
      </c>
      <c r="CT1466" t="s">
        <v>11226</v>
      </c>
      <c r="CU1466" t="s">
        <v>11227</v>
      </c>
      <c r="CV1466" t="s">
        <v>268</v>
      </c>
      <c r="CW1466" t="s">
        <v>268</v>
      </c>
      <c r="CX1466" t="s">
        <v>268</v>
      </c>
      <c r="CY1466" t="s">
        <v>268</v>
      </c>
      <c r="CZ1466" t="s">
        <v>268</v>
      </c>
      <c r="DA1466" t="s">
        <v>268</v>
      </c>
      <c r="DB1466" s="429">
        <f t="shared" si="292"/>
        <v>0</v>
      </c>
      <c r="DC1466" s="284">
        <f t="shared" si="293"/>
        <v>0</v>
      </c>
      <c r="DD1466" s="284">
        <f t="shared" si="294"/>
        <v>0</v>
      </c>
      <c r="DE1466" s="284">
        <f t="shared" si="295"/>
        <v>0</v>
      </c>
      <c r="DF1466" s="295">
        <f t="shared" si="296"/>
        <v>55</v>
      </c>
      <c r="DG1466" s="284">
        <f t="shared" si="297"/>
        <v>0</v>
      </c>
      <c r="DH1466" s="284">
        <f t="shared" si="298"/>
        <v>0</v>
      </c>
      <c r="DI1466" s="284">
        <f t="shared" si="299"/>
        <v>0</v>
      </c>
      <c r="DJ1466" s="284">
        <f t="shared" si="300"/>
        <v>0</v>
      </c>
      <c r="DK1466" s="295">
        <f t="shared" si="301"/>
        <v>1</v>
      </c>
      <c r="DL1466" s="297" t="str">
        <f t="shared" si="302"/>
        <v>A dispo.</v>
      </c>
      <c r="DM1466" s="430">
        <f>IFERROR(IF(CA1466="D",IF(DL1466="A dispo.",DF1466*VLOOKUP('DATI INPUT'!$F$27,TARIFFE_UD,4,FALSE),DF1466*VLOOKUP(DL1466,TARIFFE_UD,4,FALSE)),DF1466*VLOOKUP(CB1466-100,TARIFFE_UND,4,FALSE)),0)</f>
        <v>34.863659893995894</v>
      </c>
      <c r="DN1466" s="430">
        <f>IFERROR(IF(CA1466="D",IF(DL1466="A dispo.",DK1466*VLOOKUP('DATI INPUT'!$F$27,TARIFFE_UD,5,FALSE),DK1466*VLOOKUP(DL1466,TARIFFE_UD,5,FALSE)),DK1466*VLOOKUP(CB1466-100,TARIFFE_UND,5,FALSE)),0)</f>
        <v>67.397800635548478</v>
      </c>
      <c r="DO1466" s="431">
        <f t="shared" si="303"/>
        <v>1.4605295443601563E-3</v>
      </c>
      <c r="DP1466" s="299">
        <f>IFERROR(IF(CA1466="D",IF(DL1466="A dispo.",DF1466*VLOOKUP('DATI INPUT'!$F$27,TARIFFE_UD,2,FALSE),DF1466*VLOOKUP(DL1466,TARIFFE_UD,2,FALSE)),DF1466*VLOOKUP(CB1466-100,TARIFFE_UND,2,FALSE)),0)</f>
        <v>43.557271933057571</v>
      </c>
      <c r="DQ1466" s="299">
        <f>IFERROR(IF(CA1466="D",IF(DL1466="A dispo.",DK1466*VLOOKUP('DATI INPUT'!$F$27,TARIFFE_UD,3,FALSE),DK1466*VLOOKUP(DL1466,TARIFFE_UD,3,FALSE)),DK1466*VLOOKUP(CB1466-100,TARIFFE_UND,3,FALSE)),0)</f>
        <v>60.367780403072892</v>
      </c>
      <c r="DR1466" s="299">
        <f t="shared" si="304"/>
        <v>103.92505233613046</v>
      </c>
    </row>
    <row r="1467" spans="1:122" x14ac:dyDescent="0.25">
      <c r="A1467" t="s">
        <v>11094</v>
      </c>
      <c r="B1467" t="s">
        <v>11085</v>
      </c>
      <c r="C1467" t="s">
        <v>11095</v>
      </c>
      <c r="D1467" t="s">
        <v>11087</v>
      </c>
      <c r="E1467" t="s">
        <v>268</v>
      </c>
      <c r="F1467" t="s">
        <v>156</v>
      </c>
      <c r="G1467" t="s">
        <v>11088</v>
      </c>
      <c r="H1467" t="s">
        <v>11089</v>
      </c>
      <c r="I1467" t="s">
        <v>1627</v>
      </c>
      <c r="J1467" t="s">
        <v>156</v>
      </c>
      <c r="K1467" t="s">
        <v>11090</v>
      </c>
      <c r="L1467" t="s">
        <v>2252</v>
      </c>
      <c r="M1467" t="s">
        <v>11091</v>
      </c>
      <c r="N1467" t="s">
        <v>5917</v>
      </c>
      <c r="O1467" t="s">
        <v>5746</v>
      </c>
      <c r="P1467" t="s">
        <v>11092</v>
      </c>
      <c r="Q1467" t="s">
        <v>276</v>
      </c>
      <c r="R1467" t="s">
        <v>268</v>
      </c>
      <c r="S1467" t="s">
        <v>268</v>
      </c>
      <c r="T1467" t="s">
        <v>268</v>
      </c>
      <c r="U1467" t="s">
        <v>268</v>
      </c>
      <c r="V1467" t="s">
        <v>268</v>
      </c>
      <c r="W1467" t="s">
        <v>1741</v>
      </c>
      <c r="X1467" t="s">
        <v>613</v>
      </c>
      <c r="Y1467" t="s">
        <v>268</v>
      </c>
      <c r="Z1467" t="s">
        <v>268</v>
      </c>
      <c r="AA1467" t="s">
        <v>268</v>
      </c>
      <c r="AB1467" t="s">
        <v>268</v>
      </c>
      <c r="AC1467" t="s">
        <v>268</v>
      </c>
      <c r="AD1467" t="s">
        <v>268</v>
      </c>
      <c r="AE1467" t="s">
        <v>287</v>
      </c>
      <c r="AF1467" t="s">
        <v>1811</v>
      </c>
      <c r="AG1467" t="s">
        <v>875</v>
      </c>
      <c r="AH1467" t="s">
        <v>1831</v>
      </c>
      <c r="AI1467" t="s">
        <v>9282</v>
      </c>
      <c r="AJ1467" t="s">
        <v>268</v>
      </c>
      <c r="AK1467" t="s">
        <v>377</v>
      </c>
      <c r="AL1467" t="s">
        <v>268</v>
      </c>
      <c r="AM1467" t="s">
        <v>353</v>
      </c>
      <c r="AN1467" t="s">
        <v>268</v>
      </c>
      <c r="AO1467" t="s">
        <v>268</v>
      </c>
      <c r="AP1467" t="s">
        <v>268</v>
      </c>
      <c r="AQ1467" t="s">
        <v>268</v>
      </c>
      <c r="AR1467" t="s">
        <v>268</v>
      </c>
      <c r="AS1467" t="s">
        <v>268</v>
      </c>
      <c r="AT1467" t="s">
        <v>268</v>
      </c>
      <c r="AU1467" t="s">
        <v>268</v>
      </c>
      <c r="AV1467" t="s">
        <v>268</v>
      </c>
      <c r="AW1467" t="s">
        <v>268</v>
      </c>
      <c r="AX1467" t="s">
        <v>268</v>
      </c>
      <c r="AY1467" t="s">
        <v>268</v>
      </c>
      <c r="AZ1467" t="s">
        <v>268</v>
      </c>
      <c r="BA1467" t="s">
        <v>268</v>
      </c>
      <c r="BB1467" t="s">
        <v>268</v>
      </c>
      <c r="BC1467" t="s">
        <v>268</v>
      </c>
      <c r="BD1467" t="s">
        <v>268</v>
      </c>
      <c r="BE1467" t="s">
        <v>268</v>
      </c>
      <c r="BF1467" t="s">
        <v>268</v>
      </c>
      <c r="BG1467" t="s">
        <v>268</v>
      </c>
      <c r="BH1467" t="s">
        <v>268</v>
      </c>
      <c r="BI1467" t="s">
        <v>268</v>
      </c>
      <c r="BJ1467" t="s">
        <v>268</v>
      </c>
      <c r="BK1467" t="s">
        <v>268</v>
      </c>
      <c r="BL1467" t="s">
        <v>268</v>
      </c>
      <c r="BM1467" t="s">
        <v>268</v>
      </c>
      <c r="BN1467" t="s">
        <v>268</v>
      </c>
      <c r="BO1467" t="s">
        <v>268</v>
      </c>
      <c r="BP1467" t="s">
        <v>268</v>
      </c>
      <c r="BQ1467" t="s">
        <v>268</v>
      </c>
      <c r="BR1467" t="s">
        <v>268</v>
      </c>
      <c r="BS1467" t="s">
        <v>268</v>
      </c>
      <c r="BT1467" t="s">
        <v>268</v>
      </c>
      <c r="BU1467" t="s">
        <v>268</v>
      </c>
      <c r="BV1467" t="s">
        <v>268</v>
      </c>
      <c r="BW1467" t="s">
        <v>268</v>
      </c>
      <c r="BX1467" t="s">
        <v>268</v>
      </c>
      <c r="BY1467">
        <v>18</v>
      </c>
      <c r="BZ1467">
        <v>18</v>
      </c>
      <c r="CA1467" t="s">
        <v>142</v>
      </c>
      <c r="CB1467" s="356">
        <v>123</v>
      </c>
      <c r="CC1467" t="s">
        <v>1817</v>
      </c>
      <c r="CD1467" t="s">
        <v>268</v>
      </c>
      <c r="CE1467" t="s">
        <v>268</v>
      </c>
      <c r="CF1467" t="s">
        <v>268</v>
      </c>
      <c r="CG1467" t="s">
        <v>268</v>
      </c>
      <c r="CH1467" t="s">
        <v>268</v>
      </c>
      <c r="CI1467" t="s">
        <v>268</v>
      </c>
      <c r="CJ1467" t="s">
        <v>268</v>
      </c>
      <c r="CK1467" t="s">
        <v>268</v>
      </c>
      <c r="CL1467" t="s">
        <v>11096</v>
      </c>
      <c r="CM1467" t="s">
        <v>11224</v>
      </c>
      <c r="CN1467">
        <v>11.41</v>
      </c>
      <c r="CO1467" t="s">
        <v>268</v>
      </c>
      <c r="CP1467">
        <v>11.41</v>
      </c>
      <c r="CQ1467">
        <v>365</v>
      </c>
      <c r="CR1467" t="s">
        <v>878</v>
      </c>
      <c r="CS1467" t="s">
        <v>11225</v>
      </c>
      <c r="CT1467" t="s">
        <v>11226</v>
      </c>
      <c r="CU1467" t="s">
        <v>11227</v>
      </c>
      <c r="CV1467" t="s">
        <v>268</v>
      </c>
      <c r="CW1467" t="s">
        <v>268</v>
      </c>
      <c r="CX1467" t="s">
        <v>268</v>
      </c>
      <c r="CY1467" t="s">
        <v>268</v>
      </c>
      <c r="CZ1467" t="s">
        <v>268</v>
      </c>
      <c r="DA1467" t="s">
        <v>268</v>
      </c>
      <c r="DB1467" s="429">
        <f t="shared" si="292"/>
        <v>0</v>
      </c>
      <c r="DC1467" s="284">
        <f t="shared" si="293"/>
        <v>0</v>
      </c>
      <c r="DD1467" s="284">
        <f t="shared" si="294"/>
        <v>0</v>
      </c>
      <c r="DE1467" s="284">
        <f t="shared" si="295"/>
        <v>0</v>
      </c>
      <c r="DF1467" s="295">
        <f t="shared" si="296"/>
        <v>18</v>
      </c>
      <c r="DG1467" s="284">
        <f t="shared" si="297"/>
        <v>1</v>
      </c>
      <c r="DH1467" s="284">
        <f t="shared" si="298"/>
        <v>0</v>
      </c>
      <c r="DI1467" s="284">
        <f t="shared" si="299"/>
        <v>0</v>
      </c>
      <c r="DJ1467" s="284">
        <f t="shared" si="300"/>
        <v>0</v>
      </c>
      <c r="DK1467" s="295">
        <f t="shared" si="301"/>
        <v>0</v>
      </c>
      <c r="DL1467" s="297" t="str">
        <f t="shared" si="302"/>
        <v>A dispo.</v>
      </c>
      <c r="DM1467" s="430">
        <f>IFERROR(IF(CA1467="D",IF(DL1467="A dispo.",DF1467*VLOOKUP('DATI INPUT'!$F$27,TARIFFE_UD,4,FALSE),DF1467*VLOOKUP(DL1467,TARIFFE_UD,4,FALSE)),DF1467*VLOOKUP(CB1467-100,TARIFFE_UND,4,FALSE)),0)</f>
        <v>11.409925056216839</v>
      </c>
      <c r="DN1467" s="430">
        <f>IFERROR(IF(CA1467="D",IF(DL1467="A dispo.",DK1467*VLOOKUP('DATI INPUT'!$F$27,TARIFFE_UD,5,FALSE),DK1467*VLOOKUP(DL1467,TARIFFE_UD,5,FALSE)),DK1467*VLOOKUP(CB1467-100,TARIFFE_UND,5,FALSE)),0)</f>
        <v>0</v>
      </c>
      <c r="DO1467" s="431">
        <f t="shared" si="303"/>
        <v>-7.4943783161529609E-5</v>
      </c>
      <c r="DP1467" s="299">
        <f>IFERROR(IF(CA1467="D",IF(DL1467="A dispo.",DF1467*VLOOKUP('DATI INPUT'!$F$27,TARIFFE_UD,2,FALSE),DF1467*VLOOKUP(DL1467,TARIFFE_UD,2,FALSE)),DF1467*VLOOKUP(CB1467-100,TARIFFE_UND,2,FALSE)),0)</f>
        <v>14.255107178091567</v>
      </c>
      <c r="DQ1467" s="299">
        <f>IFERROR(IF(CA1467="D",IF(DL1467="A dispo.",DK1467*VLOOKUP('DATI INPUT'!$F$27,TARIFFE_UD,3,FALSE),DK1467*VLOOKUP(DL1467,TARIFFE_UD,3,FALSE)),DK1467*VLOOKUP(CB1467-100,TARIFFE_UND,3,FALSE)),0)</f>
        <v>0</v>
      </c>
      <c r="DR1467" s="299">
        <f t="shared" si="304"/>
        <v>14.255107178091567</v>
      </c>
    </row>
    <row r="1468" spans="1:122" x14ac:dyDescent="0.25">
      <c r="A1468" t="s">
        <v>11308</v>
      </c>
      <c r="B1468" t="s">
        <v>1628</v>
      </c>
      <c r="C1468" t="s">
        <v>11097</v>
      </c>
      <c r="D1468" t="s">
        <v>6859</v>
      </c>
      <c r="E1468" t="s">
        <v>268</v>
      </c>
      <c r="F1468" t="s">
        <v>156</v>
      </c>
      <c r="G1468" t="s">
        <v>6860</v>
      </c>
      <c r="H1468" t="s">
        <v>1162</v>
      </c>
      <c r="I1468" t="s">
        <v>6861</v>
      </c>
      <c r="J1468" t="s">
        <v>156</v>
      </c>
      <c r="K1468" t="s">
        <v>6862</v>
      </c>
      <c r="L1468" t="s">
        <v>960</v>
      </c>
      <c r="M1468" t="s">
        <v>6863</v>
      </c>
      <c r="N1468" t="s">
        <v>6864</v>
      </c>
      <c r="O1468" t="s">
        <v>1258</v>
      </c>
      <c r="P1468" t="s">
        <v>6865</v>
      </c>
      <c r="Q1468" t="s">
        <v>331</v>
      </c>
      <c r="R1468" t="s">
        <v>268</v>
      </c>
      <c r="S1468" t="s">
        <v>268</v>
      </c>
      <c r="T1468" t="s">
        <v>268</v>
      </c>
      <c r="U1468" t="s">
        <v>268</v>
      </c>
      <c r="V1468" t="s">
        <v>268</v>
      </c>
      <c r="W1468" t="s">
        <v>11098</v>
      </c>
      <c r="X1468" t="s">
        <v>3754</v>
      </c>
      <c r="Y1468" t="s">
        <v>386</v>
      </c>
      <c r="Z1468" t="s">
        <v>268</v>
      </c>
      <c r="AA1468" t="s">
        <v>268</v>
      </c>
      <c r="AB1468" t="s">
        <v>268</v>
      </c>
      <c r="AC1468" t="s">
        <v>268</v>
      </c>
      <c r="AD1468" t="s">
        <v>268</v>
      </c>
      <c r="AE1468" t="s">
        <v>287</v>
      </c>
      <c r="AF1468" t="s">
        <v>1811</v>
      </c>
      <c r="AG1468" t="s">
        <v>875</v>
      </c>
      <c r="AH1468" t="s">
        <v>2047</v>
      </c>
      <c r="AI1468" t="s">
        <v>892</v>
      </c>
      <c r="AJ1468" t="s">
        <v>268</v>
      </c>
      <c r="AK1468" t="s">
        <v>381</v>
      </c>
      <c r="AL1468" t="s">
        <v>268</v>
      </c>
      <c r="AM1468" t="s">
        <v>353</v>
      </c>
      <c r="AN1468" t="s">
        <v>268</v>
      </c>
      <c r="AO1468" t="s">
        <v>268</v>
      </c>
      <c r="AP1468" t="s">
        <v>268</v>
      </c>
      <c r="AQ1468" t="s">
        <v>268</v>
      </c>
      <c r="AR1468" t="s">
        <v>268</v>
      </c>
      <c r="AS1468" t="s">
        <v>268</v>
      </c>
      <c r="AT1468" t="s">
        <v>268</v>
      </c>
      <c r="AU1468" t="s">
        <v>268</v>
      </c>
      <c r="AV1468" t="s">
        <v>268</v>
      </c>
      <c r="AW1468" t="s">
        <v>268</v>
      </c>
      <c r="AX1468" t="s">
        <v>268</v>
      </c>
      <c r="AY1468" t="s">
        <v>268</v>
      </c>
      <c r="AZ1468" t="s">
        <v>268</v>
      </c>
      <c r="BA1468" t="s">
        <v>268</v>
      </c>
      <c r="BB1468" t="s">
        <v>268</v>
      </c>
      <c r="BC1468" t="s">
        <v>268</v>
      </c>
      <c r="BD1468" t="s">
        <v>268</v>
      </c>
      <c r="BE1468" t="s">
        <v>268</v>
      </c>
      <c r="BF1468" t="s">
        <v>268</v>
      </c>
      <c r="BG1468" t="s">
        <v>268</v>
      </c>
      <c r="BH1468" t="s">
        <v>268</v>
      </c>
      <c r="BI1468" t="s">
        <v>268</v>
      </c>
      <c r="BJ1468" t="s">
        <v>268</v>
      </c>
      <c r="BK1468" t="s">
        <v>268</v>
      </c>
      <c r="BL1468" t="s">
        <v>268</v>
      </c>
      <c r="BM1468" t="s">
        <v>268</v>
      </c>
      <c r="BN1468" t="s">
        <v>268</v>
      </c>
      <c r="BO1468" t="s">
        <v>268</v>
      </c>
      <c r="BP1468" t="s">
        <v>268</v>
      </c>
      <c r="BQ1468" t="s">
        <v>268</v>
      </c>
      <c r="BR1468" t="s">
        <v>268</v>
      </c>
      <c r="BS1468" t="s">
        <v>268</v>
      </c>
      <c r="BT1468" t="s">
        <v>268</v>
      </c>
      <c r="BU1468" t="s">
        <v>268</v>
      </c>
      <c r="BV1468" t="s">
        <v>268</v>
      </c>
      <c r="BW1468" t="s">
        <v>268</v>
      </c>
      <c r="BX1468" t="s">
        <v>268</v>
      </c>
      <c r="BY1468">
        <v>26</v>
      </c>
      <c r="BZ1468">
        <v>26</v>
      </c>
      <c r="CA1468" t="s">
        <v>142</v>
      </c>
      <c r="CB1468" s="356">
        <v>123</v>
      </c>
      <c r="CC1468" t="s">
        <v>1817</v>
      </c>
      <c r="CD1468" t="s">
        <v>268</v>
      </c>
      <c r="CE1468" t="s">
        <v>268</v>
      </c>
      <c r="CF1468" t="s">
        <v>268</v>
      </c>
      <c r="CG1468" t="s">
        <v>268</v>
      </c>
      <c r="CH1468" t="s">
        <v>268</v>
      </c>
      <c r="CI1468" t="s">
        <v>268</v>
      </c>
      <c r="CJ1468" t="s">
        <v>268</v>
      </c>
      <c r="CK1468" t="s">
        <v>268</v>
      </c>
      <c r="CL1468" t="s">
        <v>268</v>
      </c>
      <c r="CM1468" t="s">
        <v>11224</v>
      </c>
      <c r="CN1468">
        <v>16.48</v>
      </c>
      <c r="CO1468" t="s">
        <v>268</v>
      </c>
      <c r="CP1468">
        <v>16.48</v>
      </c>
      <c r="CQ1468">
        <v>365</v>
      </c>
      <c r="CR1468" t="s">
        <v>878</v>
      </c>
      <c r="CS1468" t="s">
        <v>11225</v>
      </c>
      <c r="CT1468" t="s">
        <v>11226</v>
      </c>
      <c r="CU1468" t="s">
        <v>11227</v>
      </c>
      <c r="CV1468" t="s">
        <v>268</v>
      </c>
      <c r="CW1468" t="s">
        <v>268</v>
      </c>
      <c r="CX1468" t="s">
        <v>268</v>
      </c>
      <c r="CY1468" t="s">
        <v>268</v>
      </c>
      <c r="CZ1468" t="s">
        <v>268</v>
      </c>
      <c r="DA1468" t="s">
        <v>268</v>
      </c>
      <c r="DB1468" s="429">
        <f t="shared" si="292"/>
        <v>0</v>
      </c>
      <c r="DC1468" s="284">
        <f t="shared" si="293"/>
        <v>0</v>
      </c>
      <c r="DD1468" s="284">
        <f t="shared" si="294"/>
        <v>0</v>
      </c>
      <c r="DE1468" s="284">
        <f t="shared" si="295"/>
        <v>0</v>
      </c>
      <c r="DF1468" s="295">
        <f t="shared" si="296"/>
        <v>26</v>
      </c>
      <c r="DG1468" s="284">
        <f t="shared" si="297"/>
        <v>1</v>
      </c>
      <c r="DH1468" s="284">
        <f t="shared" si="298"/>
        <v>0</v>
      </c>
      <c r="DI1468" s="284">
        <f t="shared" si="299"/>
        <v>0</v>
      </c>
      <c r="DJ1468" s="284">
        <f t="shared" si="300"/>
        <v>0</v>
      </c>
      <c r="DK1468" s="295">
        <f t="shared" si="301"/>
        <v>0</v>
      </c>
      <c r="DL1468" s="297" t="str">
        <f t="shared" si="302"/>
        <v>A dispo.</v>
      </c>
      <c r="DM1468" s="430">
        <f>IFERROR(IF(CA1468="D",IF(DL1468="A dispo.",DF1468*VLOOKUP('DATI INPUT'!$F$27,TARIFFE_UD,4,FALSE),DF1468*VLOOKUP(DL1468,TARIFFE_UD,4,FALSE)),DF1468*VLOOKUP(CB1468-100,TARIFFE_UND,4,FALSE)),0)</f>
        <v>16.481002858979878</v>
      </c>
      <c r="DN1468" s="430">
        <f>IFERROR(IF(CA1468="D",IF(DL1468="A dispo.",DK1468*VLOOKUP('DATI INPUT'!$F$27,TARIFFE_UD,5,FALSE),DK1468*VLOOKUP(DL1468,TARIFFE_UD,5,FALSE)),DK1468*VLOOKUP(CB1468-100,TARIFFE_UND,5,FALSE)),0)</f>
        <v>0</v>
      </c>
      <c r="DO1468" s="431">
        <f t="shared" si="303"/>
        <v>1.0028589798771748E-3</v>
      </c>
      <c r="DP1468" s="299">
        <f>IFERROR(IF(CA1468="D",IF(DL1468="A dispo.",DF1468*VLOOKUP('DATI INPUT'!$F$27,TARIFFE_UD,2,FALSE),DF1468*VLOOKUP(DL1468,TARIFFE_UD,2,FALSE)),DF1468*VLOOKUP(CB1468-100,TARIFFE_UND,2,FALSE)),0)</f>
        <v>20.590710368354486</v>
      </c>
      <c r="DQ1468" s="299">
        <f>IFERROR(IF(CA1468="D",IF(DL1468="A dispo.",DK1468*VLOOKUP('DATI INPUT'!$F$27,TARIFFE_UD,3,FALSE),DK1468*VLOOKUP(DL1468,TARIFFE_UD,3,FALSE)),DK1468*VLOOKUP(CB1468-100,TARIFFE_UND,3,FALSE)),0)</f>
        <v>0</v>
      </c>
      <c r="DR1468" s="299">
        <f t="shared" si="304"/>
        <v>20.590710368354486</v>
      </c>
    </row>
    <row r="1469" spans="1:122" x14ac:dyDescent="0.25">
      <c r="A1469" t="s">
        <v>11099</v>
      </c>
      <c r="B1469" t="s">
        <v>5633</v>
      </c>
      <c r="C1469" t="s">
        <v>11100</v>
      </c>
      <c r="D1469" t="s">
        <v>5635</v>
      </c>
      <c r="E1469" t="s">
        <v>268</v>
      </c>
      <c r="F1469" t="s">
        <v>156</v>
      </c>
      <c r="G1469" t="s">
        <v>5636</v>
      </c>
      <c r="H1469" t="s">
        <v>1238</v>
      </c>
      <c r="I1469" t="s">
        <v>5637</v>
      </c>
      <c r="J1469" t="s">
        <v>156</v>
      </c>
      <c r="K1469" t="s">
        <v>5638</v>
      </c>
      <c r="L1469" t="s">
        <v>960</v>
      </c>
      <c r="M1469" t="s">
        <v>6574</v>
      </c>
      <c r="N1469" t="s">
        <v>984</v>
      </c>
      <c r="O1469" t="s">
        <v>873</v>
      </c>
      <c r="P1469" t="s">
        <v>2560</v>
      </c>
      <c r="Q1469" t="s">
        <v>293</v>
      </c>
      <c r="R1469" t="s">
        <v>268</v>
      </c>
      <c r="S1469" t="s">
        <v>268</v>
      </c>
      <c r="T1469" t="s">
        <v>268</v>
      </c>
      <c r="U1469" t="s">
        <v>268</v>
      </c>
      <c r="V1469" t="s">
        <v>268</v>
      </c>
      <c r="W1469" t="s">
        <v>10402</v>
      </c>
      <c r="X1469" t="s">
        <v>10374</v>
      </c>
      <c r="Y1469" t="s">
        <v>304</v>
      </c>
      <c r="Z1469" t="s">
        <v>154</v>
      </c>
      <c r="AA1469" t="s">
        <v>268</v>
      </c>
      <c r="AB1469" t="s">
        <v>268</v>
      </c>
      <c r="AC1469" t="s">
        <v>268</v>
      </c>
      <c r="AD1469" t="s">
        <v>268</v>
      </c>
      <c r="AE1469" t="s">
        <v>287</v>
      </c>
      <c r="AF1469" t="s">
        <v>1811</v>
      </c>
      <c r="AG1469" t="s">
        <v>875</v>
      </c>
      <c r="AH1469" t="s">
        <v>2154</v>
      </c>
      <c r="AI1469" t="s">
        <v>740</v>
      </c>
      <c r="AJ1469" t="s">
        <v>268</v>
      </c>
      <c r="AK1469" t="s">
        <v>1021</v>
      </c>
      <c r="AL1469" t="s">
        <v>268</v>
      </c>
      <c r="AM1469" t="s">
        <v>367</v>
      </c>
      <c r="AN1469" t="s">
        <v>268</v>
      </c>
      <c r="AO1469" t="s">
        <v>268</v>
      </c>
      <c r="AP1469" t="s">
        <v>268</v>
      </c>
      <c r="AQ1469" t="s">
        <v>268</v>
      </c>
      <c r="AR1469" t="s">
        <v>268</v>
      </c>
      <c r="AS1469" t="s">
        <v>268</v>
      </c>
      <c r="AT1469" t="s">
        <v>268</v>
      </c>
      <c r="AU1469" t="s">
        <v>268</v>
      </c>
      <c r="AV1469" t="s">
        <v>268</v>
      </c>
      <c r="AW1469" t="s">
        <v>268</v>
      </c>
      <c r="AX1469" t="s">
        <v>268</v>
      </c>
      <c r="AY1469" t="s">
        <v>268</v>
      </c>
      <c r="AZ1469" t="s">
        <v>268</v>
      </c>
      <c r="BA1469" t="s">
        <v>268</v>
      </c>
      <c r="BB1469" t="s">
        <v>268</v>
      </c>
      <c r="BC1469" t="s">
        <v>268</v>
      </c>
      <c r="BD1469" t="s">
        <v>268</v>
      </c>
      <c r="BE1469" t="s">
        <v>268</v>
      </c>
      <c r="BF1469" t="s">
        <v>268</v>
      </c>
      <c r="BG1469" t="s">
        <v>268</v>
      </c>
      <c r="BH1469" t="s">
        <v>268</v>
      </c>
      <c r="BI1469" t="s">
        <v>268</v>
      </c>
      <c r="BJ1469" t="s">
        <v>268</v>
      </c>
      <c r="BK1469" t="s">
        <v>268</v>
      </c>
      <c r="BL1469" t="s">
        <v>268</v>
      </c>
      <c r="BM1469" t="s">
        <v>268</v>
      </c>
      <c r="BN1469" t="s">
        <v>268</v>
      </c>
      <c r="BO1469" t="s">
        <v>268</v>
      </c>
      <c r="BP1469" t="s">
        <v>268</v>
      </c>
      <c r="BQ1469" t="s">
        <v>268</v>
      </c>
      <c r="BR1469" t="s">
        <v>268</v>
      </c>
      <c r="BS1469" t="s">
        <v>268</v>
      </c>
      <c r="BT1469" t="s">
        <v>268</v>
      </c>
      <c r="BU1469" t="s">
        <v>268</v>
      </c>
      <c r="BV1469" t="s">
        <v>268</v>
      </c>
      <c r="BW1469" t="s">
        <v>268</v>
      </c>
      <c r="BX1469" t="s">
        <v>268</v>
      </c>
      <c r="BY1469">
        <v>34</v>
      </c>
      <c r="BZ1469">
        <v>34</v>
      </c>
      <c r="CA1469" t="s">
        <v>142</v>
      </c>
      <c r="CB1469" s="356">
        <v>123</v>
      </c>
      <c r="CC1469" t="s">
        <v>1817</v>
      </c>
      <c r="CD1469" t="s">
        <v>268</v>
      </c>
      <c r="CE1469" t="s">
        <v>268</v>
      </c>
      <c r="CF1469" s="356">
        <v>3</v>
      </c>
      <c r="CG1469" t="s">
        <v>268</v>
      </c>
      <c r="CH1469" t="s">
        <v>268</v>
      </c>
      <c r="CI1469" t="s">
        <v>268</v>
      </c>
      <c r="CJ1469" t="s">
        <v>268</v>
      </c>
      <c r="CK1469" t="s">
        <v>268</v>
      </c>
      <c r="CL1469" t="s">
        <v>268</v>
      </c>
      <c r="CM1469" t="s">
        <v>11224</v>
      </c>
      <c r="CN1469">
        <v>21.55</v>
      </c>
      <c r="CO1469" t="s">
        <v>268</v>
      </c>
      <c r="CP1469">
        <v>21.55</v>
      </c>
      <c r="CQ1469">
        <v>365</v>
      </c>
      <c r="CR1469" t="s">
        <v>878</v>
      </c>
      <c r="CS1469" t="s">
        <v>11225</v>
      </c>
      <c r="CT1469" t="s">
        <v>11226</v>
      </c>
      <c r="CU1469" t="s">
        <v>11227</v>
      </c>
      <c r="CV1469" t="s">
        <v>268</v>
      </c>
      <c r="CW1469" t="s">
        <v>268</v>
      </c>
      <c r="CX1469" t="s">
        <v>268</v>
      </c>
      <c r="CY1469" t="s">
        <v>268</v>
      </c>
      <c r="CZ1469" t="s">
        <v>268</v>
      </c>
      <c r="DA1469" t="s">
        <v>268</v>
      </c>
      <c r="DB1469" s="429">
        <f t="shared" si="292"/>
        <v>0</v>
      </c>
      <c r="DC1469" s="284">
        <f t="shared" si="293"/>
        <v>0</v>
      </c>
      <c r="DD1469" s="284">
        <f t="shared" si="294"/>
        <v>0</v>
      </c>
      <c r="DE1469" s="284">
        <f t="shared" si="295"/>
        <v>0</v>
      </c>
      <c r="DF1469" s="295">
        <f t="shared" si="296"/>
        <v>34</v>
      </c>
      <c r="DG1469" s="284">
        <f t="shared" si="297"/>
        <v>1</v>
      </c>
      <c r="DH1469" s="284">
        <f t="shared" si="298"/>
        <v>0</v>
      </c>
      <c r="DI1469" s="284">
        <f t="shared" si="299"/>
        <v>0</v>
      </c>
      <c r="DJ1469" s="284">
        <f t="shared" si="300"/>
        <v>0</v>
      </c>
      <c r="DK1469" s="295">
        <f t="shared" si="301"/>
        <v>0</v>
      </c>
      <c r="DL1469" s="297">
        <f t="shared" si="302"/>
        <v>3</v>
      </c>
      <c r="DM1469" s="430">
        <f>IFERROR(IF(CA1469="D",IF(DL1469="A dispo.",DF1469*VLOOKUP('DATI INPUT'!$F$27,TARIFFE_UD,4,FALSE),DF1469*VLOOKUP(DL1469,TARIFFE_UD,4,FALSE)),DF1469*VLOOKUP(CB1469-100,TARIFFE_UND,4,FALSE)),0)</f>
        <v>21.552080661742917</v>
      </c>
      <c r="DN1469" s="430">
        <f>IFERROR(IF(CA1469="D",IF(DL1469="A dispo.",DK1469*VLOOKUP('DATI INPUT'!$F$27,TARIFFE_UD,5,FALSE),DK1469*VLOOKUP(DL1469,TARIFFE_UD,5,FALSE)),DK1469*VLOOKUP(CB1469-100,TARIFFE_UND,5,FALSE)),0)</f>
        <v>0</v>
      </c>
      <c r="DO1469" s="431">
        <f t="shared" si="303"/>
        <v>2.0806617429158791E-3</v>
      </c>
      <c r="DP1469" s="299">
        <f>IFERROR(IF(CA1469="D",IF(DL1469="A dispo.",DF1469*VLOOKUP('DATI INPUT'!$F$27,TARIFFE_UD,2,FALSE),DF1469*VLOOKUP(DL1469,TARIFFE_UD,2,FALSE)),DF1469*VLOOKUP(CB1469-100,TARIFFE_UND,2,FALSE)),0)</f>
        <v>26.926313558617405</v>
      </c>
      <c r="DQ1469" s="299">
        <f>IFERROR(IF(CA1469="D",IF(DL1469="A dispo.",DK1469*VLOOKUP('DATI INPUT'!$F$27,TARIFFE_UD,3,FALSE),DK1469*VLOOKUP(DL1469,TARIFFE_UD,3,FALSE)),DK1469*VLOOKUP(CB1469-100,TARIFFE_UND,3,FALSE)),0)</f>
        <v>0</v>
      </c>
      <c r="DR1469" s="299">
        <f t="shared" si="304"/>
        <v>26.926313558617405</v>
      </c>
    </row>
    <row r="1470" spans="1:122" x14ac:dyDescent="0.25">
      <c r="A1470" t="s">
        <v>11101</v>
      </c>
      <c r="B1470" t="s">
        <v>555</v>
      </c>
      <c r="C1470" t="s">
        <v>11102</v>
      </c>
      <c r="D1470" t="s">
        <v>2208</v>
      </c>
      <c r="E1470" t="s">
        <v>268</v>
      </c>
      <c r="F1470" t="s">
        <v>156</v>
      </c>
      <c r="G1470" t="s">
        <v>2209</v>
      </c>
      <c r="H1470" t="s">
        <v>1137</v>
      </c>
      <c r="I1470" t="s">
        <v>2210</v>
      </c>
      <c r="J1470" t="s">
        <v>156</v>
      </c>
      <c r="K1470" t="s">
        <v>2211</v>
      </c>
      <c r="L1470" t="s">
        <v>960</v>
      </c>
      <c r="M1470" t="s">
        <v>2212</v>
      </c>
      <c r="N1470" t="s">
        <v>1261</v>
      </c>
      <c r="O1470" t="s">
        <v>943</v>
      </c>
      <c r="P1470" t="s">
        <v>1589</v>
      </c>
      <c r="Q1470" t="s">
        <v>269</v>
      </c>
      <c r="R1470" t="s">
        <v>154</v>
      </c>
      <c r="S1470" t="s">
        <v>268</v>
      </c>
      <c r="T1470" t="s">
        <v>268</v>
      </c>
      <c r="U1470" t="s">
        <v>268</v>
      </c>
      <c r="V1470" t="s">
        <v>268</v>
      </c>
      <c r="W1470" t="s">
        <v>2029</v>
      </c>
      <c r="X1470" t="s">
        <v>887</v>
      </c>
      <c r="Y1470" t="s">
        <v>545</v>
      </c>
      <c r="Z1470" t="s">
        <v>268</v>
      </c>
      <c r="AA1470" t="s">
        <v>268</v>
      </c>
      <c r="AB1470" t="s">
        <v>268</v>
      </c>
      <c r="AC1470" t="s">
        <v>268</v>
      </c>
      <c r="AD1470" t="s">
        <v>268</v>
      </c>
      <c r="AE1470" t="s">
        <v>287</v>
      </c>
      <c r="AF1470" t="s">
        <v>1811</v>
      </c>
      <c r="AG1470" t="s">
        <v>875</v>
      </c>
      <c r="AH1470" t="s">
        <v>1848</v>
      </c>
      <c r="AI1470" t="s">
        <v>11103</v>
      </c>
      <c r="AJ1470" t="s">
        <v>268</v>
      </c>
      <c r="AK1470" t="s">
        <v>410</v>
      </c>
      <c r="AL1470" t="s">
        <v>268</v>
      </c>
      <c r="AM1470" t="s">
        <v>411</v>
      </c>
      <c r="AN1470" t="s">
        <v>268</v>
      </c>
      <c r="AO1470" t="s">
        <v>268</v>
      </c>
      <c r="AP1470" t="s">
        <v>268</v>
      </c>
      <c r="AQ1470" t="s">
        <v>268</v>
      </c>
      <c r="AR1470" t="s">
        <v>268</v>
      </c>
      <c r="AS1470" t="s">
        <v>268</v>
      </c>
      <c r="AT1470" t="s">
        <v>268</v>
      </c>
      <c r="AU1470" t="s">
        <v>268</v>
      </c>
      <c r="AV1470" t="s">
        <v>268</v>
      </c>
      <c r="AW1470" t="s">
        <v>268</v>
      </c>
      <c r="AX1470" t="s">
        <v>268</v>
      </c>
      <c r="AY1470" t="s">
        <v>268</v>
      </c>
      <c r="AZ1470" t="s">
        <v>268</v>
      </c>
      <c r="BA1470" t="s">
        <v>268</v>
      </c>
      <c r="BB1470" t="s">
        <v>268</v>
      </c>
      <c r="BC1470" t="s">
        <v>268</v>
      </c>
      <c r="BD1470" t="s">
        <v>268</v>
      </c>
      <c r="BE1470" t="s">
        <v>268</v>
      </c>
      <c r="BF1470" t="s">
        <v>268</v>
      </c>
      <c r="BG1470" t="s">
        <v>268</v>
      </c>
      <c r="BH1470" t="s">
        <v>268</v>
      </c>
      <c r="BI1470" t="s">
        <v>268</v>
      </c>
      <c r="BJ1470" t="s">
        <v>268</v>
      </c>
      <c r="BK1470" t="s">
        <v>268</v>
      </c>
      <c r="BL1470" t="s">
        <v>268</v>
      </c>
      <c r="BM1470" t="s">
        <v>268</v>
      </c>
      <c r="BN1470" t="s">
        <v>268</v>
      </c>
      <c r="BO1470" t="s">
        <v>268</v>
      </c>
      <c r="BP1470" t="s">
        <v>268</v>
      </c>
      <c r="BQ1470" t="s">
        <v>268</v>
      </c>
      <c r="BR1470" t="s">
        <v>268</v>
      </c>
      <c r="BS1470" t="s">
        <v>268</v>
      </c>
      <c r="BT1470" t="s">
        <v>268</v>
      </c>
      <c r="BU1470" t="s">
        <v>268</v>
      </c>
      <c r="BV1470" t="s">
        <v>268</v>
      </c>
      <c r="BW1470" t="s">
        <v>268</v>
      </c>
      <c r="BX1470" t="s">
        <v>268</v>
      </c>
      <c r="BY1470">
        <v>60</v>
      </c>
      <c r="BZ1470">
        <v>60</v>
      </c>
      <c r="CA1470" t="s">
        <v>142</v>
      </c>
      <c r="CB1470" s="356">
        <v>123</v>
      </c>
      <c r="CC1470" t="s">
        <v>1817</v>
      </c>
      <c r="CD1470" t="s">
        <v>268</v>
      </c>
      <c r="CE1470" t="s">
        <v>268</v>
      </c>
      <c r="CF1470" t="s">
        <v>268</v>
      </c>
      <c r="CG1470" t="s">
        <v>268</v>
      </c>
      <c r="CH1470" t="s">
        <v>268</v>
      </c>
      <c r="CI1470" t="s">
        <v>268</v>
      </c>
      <c r="CJ1470" t="s">
        <v>268</v>
      </c>
      <c r="CK1470" t="s">
        <v>268</v>
      </c>
      <c r="CL1470" t="s">
        <v>268</v>
      </c>
      <c r="CM1470" t="s">
        <v>11224</v>
      </c>
      <c r="CN1470">
        <v>38.03</v>
      </c>
      <c r="CO1470" t="s">
        <v>268</v>
      </c>
      <c r="CP1470">
        <v>38.03</v>
      </c>
      <c r="CQ1470">
        <v>365</v>
      </c>
      <c r="CR1470" t="s">
        <v>878</v>
      </c>
      <c r="CS1470" t="s">
        <v>11225</v>
      </c>
      <c r="CT1470" t="s">
        <v>11226</v>
      </c>
      <c r="CU1470" t="s">
        <v>11227</v>
      </c>
      <c r="CV1470" t="s">
        <v>268</v>
      </c>
      <c r="CW1470" t="s">
        <v>268</v>
      </c>
      <c r="CX1470" t="s">
        <v>268</v>
      </c>
      <c r="CY1470" t="s">
        <v>268</v>
      </c>
      <c r="CZ1470" t="s">
        <v>268</v>
      </c>
      <c r="DA1470" t="s">
        <v>268</v>
      </c>
      <c r="DB1470" s="429">
        <f t="shared" si="292"/>
        <v>0</v>
      </c>
      <c r="DC1470" s="284">
        <f t="shared" si="293"/>
        <v>0</v>
      </c>
      <c r="DD1470" s="284">
        <f t="shared" si="294"/>
        <v>0</v>
      </c>
      <c r="DE1470" s="284">
        <f t="shared" si="295"/>
        <v>0</v>
      </c>
      <c r="DF1470" s="295">
        <f t="shared" si="296"/>
        <v>60</v>
      </c>
      <c r="DG1470" s="284">
        <f t="shared" si="297"/>
        <v>1</v>
      </c>
      <c r="DH1470" s="284">
        <f t="shared" si="298"/>
        <v>0</v>
      </c>
      <c r="DI1470" s="284">
        <f t="shared" si="299"/>
        <v>0</v>
      </c>
      <c r="DJ1470" s="284">
        <f t="shared" si="300"/>
        <v>0</v>
      </c>
      <c r="DK1470" s="295">
        <f t="shared" si="301"/>
        <v>0</v>
      </c>
      <c r="DL1470" s="297" t="str">
        <f t="shared" si="302"/>
        <v>A dispo.</v>
      </c>
      <c r="DM1470" s="430">
        <f>IFERROR(IF(CA1470="D",IF(DL1470="A dispo.",DF1470*VLOOKUP('DATI INPUT'!$F$27,TARIFFE_UD,4,FALSE),DF1470*VLOOKUP(DL1470,TARIFFE_UD,4,FALSE)),DF1470*VLOOKUP(CB1470-100,TARIFFE_UND,4,FALSE)),0)</f>
        <v>38.033083520722791</v>
      </c>
      <c r="DN1470" s="430">
        <f>IFERROR(IF(CA1470="D",IF(DL1470="A dispo.",DK1470*VLOOKUP('DATI INPUT'!$F$27,TARIFFE_UD,5,FALSE),DK1470*VLOOKUP(DL1470,TARIFFE_UD,5,FALSE)),DK1470*VLOOKUP(CB1470-100,TARIFFE_UND,5,FALSE)),0)</f>
        <v>0</v>
      </c>
      <c r="DO1470" s="431">
        <f t="shared" si="303"/>
        <v>3.0835207227895012E-3</v>
      </c>
      <c r="DP1470" s="299">
        <f>IFERROR(IF(CA1470="D",IF(DL1470="A dispo.",DF1470*VLOOKUP('DATI INPUT'!$F$27,TARIFFE_UD,2,FALSE),DF1470*VLOOKUP(DL1470,TARIFFE_UD,2,FALSE)),DF1470*VLOOKUP(CB1470-100,TARIFFE_UND,2,FALSE)),0)</f>
        <v>47.517023926971895</v>
      </c>
      <c r="DQ1470" s="299">
        <f>IFERROR(IF(CA1470="D",IF(DL1470="A dispo.",DK1470*VLOOKUP('DATI INPUT'!$F$27,TARIFFE_UD,3,FALSE),DK1470*VLOOKUP(DL1470,TARIFFE_UD,3,FALSE)),DK1470*VLOOKUP(CB1470-100,TARIFFE_UND,3,FALSE)),0)</f>
        <v>0</v>
      </c>
      <c r="DR1470" s="299">
        <f t="shared" si="304"/>
        <v>47.517023926971895</v>
      </c>
    </row>
    <row r="1471" spans="1:122" x14ac:dyDescent="0.25">
      <c r="A1471" t="s">
        <v>11104</v>
      </c>
      <c r="B1471" t="s">
        <v>11105</v>
      </c>
      <c r="C1471" t="s">
        <v>11106</v>
      </c>
      <c r="D1471" t="s">
        <v>11107</v>
      </c>
      <c r="E1471" t="s">
        <v>268</v>
      </c>
      <c r="F1471" t="s">
        <v>156</v>
      </c>
      <c r="G1471" t="s">
        <v>11108</v>
      </c>
      <c r="H1471" t="s">
        <v>6207</v>
      </c>
      <c r="I1471" t="s">
        <v>1742</v>
      </c>
      <c r="J1471" t="s">
        <v>274</v>
      </c>
      <c r="K1471" t="s">
        <v>11109</v>
      </c>
      <c r="L1471" t="s">
        <v>871</v>
      </c>
      <c r="M1471" t="s">
        <v>11110</v>
      </c>
      <c r="N1471" t="s">
        <v>4383</v>
      </c>
      <c r="O1471" t="s">
        <v>4384</v>
      </c>
      <c r="P1471" t="s">
        <v>11111</v>
      </c>
      <c r="Q1471" t="s">
        <v>555</v>
      </c>
      <c r="R1471" t="s">
        <v>268</v>
      </c>
      <c r="S1471" t="s">
        <v>268</v>
      </c>
      <c r="T1471" t="s">
        <v>268</v>
      </c>
      <c r="U1471" t="s">
        <v>268</v>
      </c>
      <c r="V1471" t="s">
        <v>268</v>
      </c>
      <c r="W1471" t="s">
        <v>6387</v>
      </c>
      <c r="X1471" t="s">
        <v>2258</v>
      </c>
      <c r="Y1471" t="s">
        <v>293</v>
      </c>
      <c r="Z1471" t="s">
        <v>268</v>
      </c>
      <c r="AA1471" t="s">
        <v>268</v>
      </c>
      <c r="AB1471" t="s">
        <v>268</v>
      </c>
      <c r="AC1471" t="s">
        <v>268</v>
      </c>
      <c r="AD1471" t="s">
        <v>268</v>
      </c>
      <c r="AE1471" t="s">
        <v>287</v>
      </c>
      <c r="AF1471" t="s">
        <v>1811</v>
      </c>
      <c r="AG1471" t="s">
        <v>875</v>
      </c>
      <c r="AH1471" t="s">
        <v>1848</v>
      </c>
      <c r="AI1471" t="s">
        <v>2780</v>
      </c>
      <c r="AJ1471" t="s">
        <v>268</v>
      </c>
      <c r="AK1471" t="s">
        <v>366</v>
      </c>
      <c r="AL1471" t="s">
        <v>268</v>
      </c>
      <c r="AM1471" t="s">
        <v>405</v>
      </c>
      <c r="AN1471" t="s">
        <v>268</v>
      </c>
      <c r="AO1471" t="s">
        <v>268</v>
      </c>
      <c r="AP1471" t="s">
        <v>268</v>
      </c>
      <c r="AQ1471" t="s">
        <v>268</v>
      </c>
      <c r="AR1471" t="s">
        <v>268</v>
      </c>
      <c r="AS1471" t="s">
        <v>268</v>
      </c>
      <c r="AT1471" t="s">
        <v>268</v>
      </c>
      <c r="AU1471" t="s">
        <v>268</v>
      </c>
      <c r="AV1471" t="s">
        <v>268</v>
      </c>
      <c r="AW1471" t="s">
        <v>268</v>
      </c>
      <c r="AX1471" t="s">
        <v>268</v>
      </c>
      <c r="AY1471" t="s">
        <v>268</v>
      </c>
      <c r="AZ1471" t="s">
        <v>268</v>
      </c>
      <c r="BA1471" t="s">
        <v>268</v>
      </c>
      <c r="BB1471" t="s">
        <v>268</v>
      </c>
      <c r="BC1471" t="s">
        <v>268</v>
      </c>
      <c r="BD1471" t="s">
        <v>268</v>
      </c>
      <c r="BE1471" t="s">
        <v>268</v>
      </c>
      <c r="BF1471" t="s">
        <v>268</v>
      </c>
      <c r="BG1471" t="s">
        <v>268</v>
      </c>
      <c r="BH1471" t="s">
        <v>268</v>
      </c>
      <c r="BI1471" t="s">
        <v>268</v>
      </c>
      <c r="BJ1471" t="s">
        <v>268</v>
      </c>
      <c r="BK1471" t="s">
        <v>268</v>
      </c>
      <c r="BL1471" t="s">
        <v>268</v>
      </c>
      <c r="BM1471" t="s">
        <v>268</v>
      </c>
      <c r="BN1471" t="s">
        <v>268</v>
      </c>
      <c r="BO1471" t="s">
        <v>268</v>
      </c>
      <c r="BP1471" t="s">
        <v>268</v>
      </c>
      <c r="BQ1471" t="s">
        <v>268</v>
      </c>
      <c r="BR1471" t="s">
        <v>268</v>
      </c>
      <c r="BS1471" t="s">
        <v>268</v>
      </c>
      <c r="BT1471" t="s">
        <v>268</v>
      </c>
      <c r="BU1471" t="s">
        <v>268</v>
      </c>
      <c r="BV1471" t="s">
        <v>268</v>
      </c>
      <c r="BW1471" t="s">
        <v>268</v>
      </c>
      <c r="BX1471" t="s">
        <v>268</v>
      </c>
      <c r="BY1471">
        <v>135</v>
      </c>
      <c r="BZ1471">
        <v>135</v>
      </c>
      <c r="CA1471" t="s">
        <v>142</v>
      </c>
      <c r="CB1471" s="356">
        <v>122</v>
      </c>
      <c r="CC1471" t="s">
        <v>876</v>
      </c>
      <c r="CD1471" t="s">
        <v>268</v>
      </c>
      <c r="CE1471" t="s">
        <v>268</v>
      </c>
      <c r="CF1471" t="s">
        <v>268</v>
      </c>
      <c r="CG1471" t="s">
        <v>268</v>
      </c>
      <c r="CH1471" t="s">
        <v>268</v>
      </c>
      <c r="CI1471" t="s">
        <v>268</v>
      </c>
      <c r="CJ1471" t="s">
        <v>268</v>
      </c>
      <c r="CK1471" t="s">
        <v>268</v>
      </c>
      <c r="CL1471" t="s">
        <v>11112</v>
      </c>
      <c r="CM1471" t="s">
        <v>11224</v>
      </c>
      <c r="CN1471">
        <v>152.97</v>
      </c>
      <c r="CO1471" t="s">
        <v>268</v>
      </c>
      <c r="CP1471">
        <v>152.97</v>
      </c>
      <c r="CQ1471">
        <v>365</v>
      </c>
      <c r="CR1471" t="s">
        <v>878</v>
      </c>
      <c r="CS1471" t="s">
        <v>11225</v>
      </c>
      <c r="CT1471" t="s">
        <v>11226</v>
      </c>
      <c r="CU1471" t="s">
        <v>11227</v>
      </c>
      <c r="CV1471" t="s">
        <v>268</v>
      </c>
      <c r="CW1471" t="s">
        <v>268</v>
      </c>
      <c r="CX1471" t="s">
        <v>268</v>
      </c>
      <c r="CY1471" t="s">
        <v>268</v>
      </c>
      <c r="CZ1471" t="s">
        <v>268</v>
      </c>
      <c r="DA1471" t="s">
        <v>268</v>
      </c>
      <c r="DB1471" s="429">
        <f t="shared" si="292"/>
        <v>0</v>
      </c>
      <c r="DC1471" s="284">
        <f t="shared" si="293"/>
        <v>0</v>
      </c>
      <c r="DD1471" s="284">
        <f t="shared" si="294"/>
        <v>0</v>
      </c>
      <c r="DE1471" s="284">
        <f t="shared" si="295"/>
        <v>0</v>
      </c>
      <c r="DF1471" s="295">
        <f t="shared" si="296"/>
        <v>135</v>
      </c>
      <c r="DG1471" s="284">
        <f t="shared" si="297"/>
        <v>0</v>
      </c>
      <c r="DH1471" s="284">
        <f t="shared" si="298"/>
        <v>0</v>
      </c>
      <c r="DI1471" s="284">
        <f t="shared" si="299"/>
        <v>0</v>
      </c>
      <c r="DJ1471" s="284">
        <f t="shared" si="300"/>
        <v>0</v>
      </c>
      <c r="DK1471" s="295">
        <f t="shared" si="301"/>
        <v>1</v>
      </c>
      <c r="DL1471" s="297" t="str">
        <f t="shared" si="302"/>
        <v>A dispo.</v>
      </c>
      <c r="DM1471" s="430">
        <f>IFERROR(IF(CA1471="D",IF(DL1471="A dispo.",DF1471*VLOOKUP('DATI INPUT'!$F$27,TARIFFE_UD,4,FALSE),DF1471*VLOOKUP(DL1471,TARIFFE_UD,4,FALSE)),DF1471*VLOOKUP(CB1471-100,TARIFFE_UND,4,FALSE)),0)</f>
        <v>85.574437921626284</v>
      </c>
      <c r="DN1471" s="430">
        <f>IFERROR(IF(CA1471="D",IF(DL1471="A dispo.",DK1471*VLOOKUP('DATI INPUT'!$F$27,TARIFFE_UD,5,FALSE),DK1471*VLOOKUP(DL1471,TARIFFE_UD,5,FALSE)),DK1471*VLOOKUP(CB1471-100,TARIFFE_UND,5,FALSE)),0)</f>
        <v>67.397800635548478</v>
      </c>
      <c r="DO1471" s="431">
        <f t="shared" si="303"/>
        <v>2.2385571747634003E-3</v>
      </c>
      <c r="DP1471" s="299">
        <f>IFERROR(IF(CA1471="D",IF(DL1471="A dispo.",DF1471*VLOOKUP('DATI INPUT'!$F$27,TARIFFE_UD,2,FALSE),DF1471*VLOOKUP(DL1471,TARIFFE_UD,2,FALSE)),DF1471*VLOOKUP(CB1471-100,TARIFFE_UND,2,FALSE)),0)</f>
        <v>106.91330383568676</v>
      </c>
      <c r="DQ1471" s="299">
        <f>IFERROR(IF(CA1471="D",IF(DL1471="A dispo.",DK1471*VLOOKUP('DATI INPUT'!$F$27,TARIFFE_UD,3,FALSE),DK1471*VLOOKUP(DL1471,TARIFFE_UD,3,FALSE)),DK1471*VLOOKUP(CB1471-100,TARIFFE_UND,3,FALSE)),0)</f>
        <v>60.367780403072892</v>
      </c>
      <c r="DR1471" s="299">
        <f t="shared" si="304"/>
        <v>167.28108423875966</v>
      </c>
    </row>
    <row r="1472" spans="1:122" x14ac:dyDescent="0.25">
      <c r="A1472" t="s">
        <v>11113</v>
      </c>
      <c r="B1472" t="s">
        <v>11105</v>
      </c>
      <c r="C1472" t="s">
        <v>11114</v>
      </c>
      <c r="D1472" t="s">
        <v>11107</v>
      </c>
      <c r="E1472" t="s">
        <v>268</v>
      </c>
      <c r="F1472" t="s">
        <v>156</v>
      </c>
      <c r="G1472" t="s">
        <v>11108</v>
      </c>
      <c r="H1472" t="s">
        <v>6207</v>
      </c>
      <c r="I1472" t="s">
        <v>1742</v>
      </c>
      <c r="J1472" t="s">
        <v>274</v>
      </c>
      <c r="K1472" t="s">
        <v>11109</v>
      </c>
      <c r="L1472" t="s">
        <v>871</v>
      </c>
      <c r="M1472" t="s">
        <v>11110</v>
      </c>
      <c r="N1472" t="s">
        <v>4383</v>
      </c>
      <c r="O1472" t="s">
        <v>4384</v>
      </c>
      <c r="P1472" t="s">
        <v>11111</v>
      </c>
      <c r="Q1472" t="s">
        <v>555</v>
      </c>
      <c r="R1472" t="s">
        <v>268</v>
      </c>
      <c r="S1472" t="s">
        <v>268</v>
      </c>
      <c r="T1472" t="s">
        <v>268</v>
      </c>
      <c r="U1472" t="s">
        <v>268</v>
      </c>
      <c r="V1472" t="s">
        <v>268</v>
      </c>
      <c r="W1472" t="s">
        <v>6387</v>
      </c>
      <c r="X1472" t="s">
        <v>2258</v>
      </c>
      <c r="Y1472" t="s">
        <v>293</v>
      </c>
      <c r="Z1472" t="s">
        <v>268</v>
      </c>
      <c r="AA1472" t="s">
        <v>268</v>
      </c>
      <c r="AB1472" t="s">
        <v>268</v>
      </c>
      <c r="AC1472" t="s">
        <v>268</v>
      </c>
      <c r="AD1472" t="s">
        <v>268</v>
      </c>
      <c r="AE1472" t="s">
        <v>287</v>
      </c>
      <c r="AF1472" t="s">
        <v>1811</v>
      </c>
      <c r="AG1472" t="s">
        <v>875</v>
      </c>
      <c r="AH1472" t="s">
        <v>1848</v>
      </c>
      <c r="AI1472" t="s">
        <v>2780</v>
      </c>
      <c r="AJ1472" t="s">
        <v>268</v>
      </c>
      <c r="AK1472" t="s">
        <v>366</v>
      </c>
      <c r="AL1472" t="s">
        <v>268</v>
      </c>
      <c r="AM1472" t="s">
        <v>405</v>
      </c>
      <c r="AN1472" t="s">
        <v>268</v>
      </c>
      <c r="AO1472" t="s">
        <v>268</v>
      </c>
      <c r="AP1472" t="s">
        <v>268</v>
      </c>
      <c r="AQ1472" t="s">
        <v>268</v>
      </c>
      <c r="AR1472" t="s">
        <v>268</v>
      </c>
      <c r="AS1472" t="s">
        <v>268</v>
      </c>
      <c r="AT1472" t="s">
        <v>268</v>
      </c>
      <c r="AU1472" t="s">
        <v>268</v>
      </c>
      <c r="AV1472" t="s">
        <v>268</v>
      </c>
      <c r="AW1472" t="s">
        <v>268</v>
      </c>
      <c r="AX1472" t="s">
        <v>268</v>
      </c>
      <c r="AY1472" t="s">
        <v>268</v>
      </c>
      <c r="AZ1472" t="s">
        <v>268</v>
      </c>
      <c r="BA1472" t="s">
        <v>268</v>
      </c>
      <c r="BB1472" t="s">
        <v>268</v>
      </c>
      <c r="BC1472" t="s">
        <v>268</v>
      </c>
      <c r="BD1472" t="s">
        <v>268</v>
      </c>
      <c r="BE1472" t="s">
        <v>268</v>
      </c>
      <c r="BF1472" t="s">
        <v>268</v>
      </c>
      <c r="BG1472" t="s">
        <v>268</v>
      </c>
      <c r="BH1472" t="s">
        <v>268</v>
      </c>
      <c r="BI1472" t="s">
        <v>268</v>
      </c>
      <c r="BJ1472" t="s">
        <v>268</v>
      </c>
      <c r="BK1472" t="s">
        <v>268</v>
      </c>
      <c r="BL1472" t="s">
        <v>268</v>
      </c>
      <c r="BM1472" t="s">
        <v>268</v>
      </c>
      <c r="BN1472" t="s">
        <v>268</v>
      </c>
      <c r="BO1472" t="s">
        <v>268</v>
      </c>
      <c r="BP1472" t="s">
        <v>268</v>
      </c>
      <c r="BQ1472" t="s">
        <v>268</v>
      </c>
      <c r="BR1472" t="s">
        <v>268</v>
      </c>
      <c r="BS1472" t="s">
        <v>268</v>
      </c>
      <c r="BT1472" t="s">
        <v>268</v>
      </c>
      <c r="BU1472" t="s">
        <v>268</v>
      </c>
      <c r="BV1472" t="s">
        <v>268</v>
      </c>
      <c r="BW1472" t="s">
        <v>268</v>
      </c>
      <c r="BX1472" t="s">
        <v>268</v>
      </c>
      <c r="BY1472">
        <v>35</v>
      </c>
      <c r="BZ1472">
        <v>35</v>
      </c>
      <c r="CA1472" t="s">
        <v>142</v>
      </c>
      <c r="CB1472" s="356">
        <v>123</v>
      </c>
      <c r="CC1472" t="s">
        <v>1817</v>
      </c>
      <c r="CD1472" t="s">
        <v>268</v>
      </c>
      <c r="CE1472" t="s">
        <v>268</v>
      </c>
      <c r="CF1472" t="s">
        <v>268</v>
      </c>
      <c r="CG1472" t="s">
        <v>268</v>
      </c>
      <c r="CH1472" t="s">
        <v>268</v>
      </c>
      <c r="CI1472" t="s">
        <v>268</v>
      </c>
      <c r="CJ1472" t="s">
        <v>268</v>
      </c>
      <c r="CK1472" t="s">
        <v>268</v>
      </c>
      <c r="CL1472" t="s">
        <v>11112</v>
      </c>
      <c r="CM1472" t="s">
        <v>11224</v>
      </c>
      <c r="CN1472">
        <v>22.19</v>
      </c>
      <c r="CO1472" t="s">
        <v>268</v>
      </c>
      <c r="CP1472">
        <v>22.19</v>
      </c>
      <c r="CQ1472">
        <v>365</v>
      </c>
      <c r="CR1472" t="s">
        <v>878</v>
      </c>
      <c r="CS1472" t="s">
        <v>11225</v>
      </c>
      <c r="CT1472" t="s">
        <v>11226</v>
      </c>
      <c r="CU1472" t="s">
        <v>11227</v>
      </c>
      <c r="CV1472" t="s">
        <v>268</v>
      </c>
      <c r="CW1472" t="s">
        <v>268</v>
      </c>
      <c r="CX1472" t="s">
        <v>268</v>
      </c>
      <c r="CY1472" t="s">
        <v>268</v>
      </c>
      <c r="CZ1472" t="s">
        <v>268</v>
      </c>
      <c r="DA1472" t="s">
        <v>268</v>
      </c>
      <c r="DB1472" s="429">
        <f t="shared" si="292"/>
        <v>0</v>
      </c>
      <c r="DC1472" s="284">
        <f t="shared" si="293"/>
        <v>0</v>
      </c>
      <c r="DD1472" s="284">
        <f t="shared" si="294"/>
        <v>0</v>
      </c>
      <c r="DE1472" s="284">
        <f t="shared" si="295"/>
        <v>0</v>
      </c>
      <c r="DF1472" s="295">
        <f t="shared" si="296"/>
        <v>35</v>
      </c>
      <c r="DG1472" s="284">
        <f t="shared" si="297"/>
        <v>1</v>
      </c>
      <c r="DH1472" s="284">
        <f t="shared" si="298"/>
        <v>0</v>
      </c>
      <c r="DI1472" s="284">
        <f t="shared" si="299"/>
        <v>0</v>
      </c>
      <c r="DJ1472" s="284">
        <f t="shared" si="300"/>
        <v>0</v>
      </c>
      <c r="DK1472" s="295">
        <f t="shared" si="301"/>
        <v>0</v>
      </c>
      <c r="DL1472" s="297" t="str">
        <f t="shared" si="302"/>
        <v>A dispo.</v>
      </c>
      <c r="DM1472" s="430">
        <f>IFERROR(IF(CA1472="D",IF(DL1472="A dispo.",DF1472*VLOOKUP('DATI INPUT'!$F$27,TARIFFE_UD,4,FALSE),DF1472*VLOOKUP(DL1472,TARIFFE_UD,4,FALSE)),DF1472*VLOOKUP(CB1472-100,TARIFFE_UND,4,FALSE)),0)</f>
        <v>22.185965387088295</v>
      </c>
      <c r="DN1472" s="430">
        <f>IFERROR(IF(CA1472="D",IF(DL1472="A dispo.",DK1472*VLOOKUP('DATI INPUT'!$F$27,TARIFFE_UD,5,FALSE),DK1472*VLOOKUP(DL1472,TARIFFE_UD,5,FALSE)),DK1472*VLOOKUP(CB1472-100,TARIFFE_UND,5,FALSE)),0)</f>
        <v>0</v>
      </c>
      <c r="DO1472" s="431">
        <f t="shared" si="303"/>
        <v>-4.034612911706148E-3</v>
      </c>
      <c r="DP1472" s="299">
        <f>IFERROR(IF(CA1472="D",IF(DL1472="A dispo.",DF1472*VLOOKUP('DATI INPUT'!$F$27,TARIFFE_UD,2,FALSE),DF1472*VLOOKUP(DL1472,TARIFFE_UD,2,FALSE)),DF1472*VLOOKUP(CB1472-100,TARIFFE_UND,2,FALSE)),0)</f>
        <v>27.718263957400271</v>
      </c>
      <c r="DQ1472" s="299">
        <f>IFERROR(IF(CA1472="D",IF(DL1472="A dispo.",DK1472*VLOOKUP('DATI INPUT'!$F$27,TARIFFE_UD,3,FALSE),DK1472*VLOOKUP(DL1472,TARIFFE_UD,3,FALSE)),DK1472*VLOOKUP(CB1472-100,TARIFFE_UND,3,FALSE)),0)</f>
        <v>0</v>
      </c>
      <c r="DR1472" s="299">
        <f t="shared" si="304"/>
        <v>27.718263957400271</v>
      </c>
    </row>
    <row r="1473" spans="1:122" x14ac:dyDescent="0.25">
      <c r="A1473" t="s">
        <v>11115</v>
      </c>
      <c r="B1473" t="s">
        <v>11116</v>
      </c>
      <c r="C1473" t="s">
        <v>11117</v>
      </c>
      <c r="D1473" t="s">
        <v>11118</v>
      </c>
      <c r="E1473" t="s">
        <v>268</v>
      </c>
      <c r="F1473" t="s">
        <v>156</v>
      </c>
      <c r="G1473" t="s">
        <v>11119</v>
      </c>
      <c r="H1473" t="s">
        <v>11120</v>
      </c>
      <c r="I1473" t="s">
        <v>307</v>
      </c>
      <c r="J1473" t="s">
        <v>274</v>
      </c>
      <c r="K1473" t="s">
        <v>11121</v>
      </c>
      <c r="L1473" t="s">
        <v>303</v>
      </c>
      <c r="M1473" t="s">
        <v>11122</v>
      </c>
      <c r="N1473" t="s">
        <v>303</v>
      </c>
      <c r="O1473" t="s">
        <v>908</v>
      </c>
      <c r="P1473" t="s">
        <v>11123</v>
      </c>
      <c r="Q1473" t="s">
        <v>464</v>
      </c>
      <c r="R1473" t="s">
        <v>268</v>
      </c>
      <c r="S1473" t="s">
        <v>268</v>
      </c>
      <c r="T1473" t="s">
        <v>268</v>
      </c>
      <c r="U1473" t="s">
        <v>268</v>
      </c>
      <c r="V1473" t="s">
        <v>268</v>
      </c>
      <c r="W1473" t="s">
        <v>10404</v>
      </c>
      <c r="X1473" t="s">
        <v>10367</v>
      </c>
      <c r="Y1473" t="s">
        <v>368</v>
      </c>
      <c r="Z1473" t="s">
        <v>268</v>
      </c>
      <c r="AA1473" t="s">
        <v>268</v>
      </c>
      <c r="AB1473" t="s">
        <v>268</v>
      </c>
      <c r="AC1473" t="s">
        <v>268</v>
      </c>
      <c r="AD1473" t="s">
        <v>268</v>
      </c>
      <c r="AE1473" t="s">
        <v>287</v>
      </c>
      <c r="AF1473" t="s">
        <v>1811</v>
      </c>
      <c r="AG1473" t="s">
        <v>875</v>
      </c>
      <c r="AH1473" t="s">
        <v>2154</v>
      </c>
      <c r="AI1473" t="s">
        <v>1250</v>
      </c>
      <c r="AJ1473" t="s">
        <v>268</v>
      </c>
      <c r="AK1473" t="s">
        <v>366</v>
      </c>
      <c r="AL1473" t="s">
        <v>268</v>
      </c>
      <c r="AM1473" t="s">
        <v>288</v>
      </c>
      <c r="AN1473" t="s">
        <v>268</v>
      </c>
      <c r="AO1473" t="s">
        <v>268</v>
      </c>
      <c r="AP1473" t="s">
        <v>268</v>
      </c>
      <c r="AQ1473" t="s">
        <v>268</v>
      </c>
      <c r="AR1473" t="s">
        <v>268</v>
      </c>
      <c r="AS1473" t="s">
        <v>268</v>
      </c>
      <c r="AT1473" t="s">
        <v>268</v>
      </c>
      <c r="AU1473" t="s">
        <v>268</v>
      </c>
      <c r="AV1473" t="s">
        <v>268</v>
      </c>
      <c r="AW1473" t="s">
        <v>268</v>
      </c>
      <c r="AX1473" t="s">
        <v>268</v>
      </c>
      <c r="AY1473" t="s">
        <v>268</v>
      </c>
      <c r="AZ1473" t="s">
        <v>268</v>
      </c>
      <c r="BA1473" t="s">
        <v>268</v>
      </c>
      <c r="BB1473" t="s">
        <v>268</v>
      </c>
      <c r="BC1473" t="s">
        <v>268</v>
      </c>
      <c r="BD1473" t="s">
        <v>268</v>
      </c>
      <c r="BE1473" t="s">
        <v>268</v>
      </c>
      <c r="BF1473" t="s">
        <v>268</v>
      </c>
      <c r="BG1473" t="s">
        <v>268</v>
      </c>
      <c r="BH1473" t="s">
        <v>268</v>
      </c>
      <c r="BI1473" t="s">
        <v>268</v>
      </c>
      <c r="BJ1473" t="s">
        <v>268</v>
      </c>
      <c r="BK1473" t="s">
        <v>268</v>
      </c>
      <c r="BL1473" t="s">
        <v>268</v>
      </c>
      <c r="BM1473" t="s">
        <v>268</v>
      </c>
      <c r="BN1473" t="s">
        <v>268</v>
      </c>
      <c r="BO1473" t="s">
        <v>268</v>
      </c>
      <c r="BP1473" t="s">
        <v>268</v>
      </c>
      <c r="BQ1473" t="s">
        <v>268</v>
      </c>
      <c r="BR1473" t="s">
        <v>268</v>
      </c>
      <c r="BS1473" t="s">
        <v>268</v>
      </c>
      <c r="BT1473" t="s">
        <v>268</v>
      </c>
      <c r="BU1473" t="s">
        <v>268</v>
      </c>
      <c r="BV1473" t="s">
        <v>268</v>
      </c>
      <c r="BW1473" t="s">
        <v>268</v>
      </c>
      <c r="BX1473" t="s">
        <v>268</v>
      </c>
      <c r="BY1473">
        <v>98</v>
      </c>
      <c r="BZ1473">
        <v>98</v>
      </c>
      <c r="CA1473" t="s">
        <v>142</v>
      </c>
      <c r="CB1473" s="356">
        <v>122</v>
      </c>
      <c r="CC1473" t="s">
        <v>876</v>
      </c>
      <c r="CD1473" t="s">
        <v>268</v>
      </c>
      <c r="CE1473" t="s">
        <v>268</v>
      </c>
      <c r="CF1473" t="s">
        <v>268</v>
      </c>
      <c r="CG1473" t="s">
        <v>268</v>
      </c>
      <c r="CH1473" t="s">
        <v>268</v>
      </c>
      <c r="CI1473" t="s">
        <v>268</v>
      </c>
      <c r="CJ1473" t="s">
        <v>268</v>
      </c>
      <c r="CK1473" t="s">
        <v>268</v>
      </c>
      <c r="CL1473" t="s">
        <v>268</v>
      </c>
      <c r="CM1473" t="s">
        <v>11224</v>
      </c>
      <c r="CN1473">
        <v>129.52000000000001</v>
      </c>
      <c r="CO1473" t="s">
        <v>268</v>
      </c>
      <c r="CP1473">
        <v>129.52000000000001</v>
      </c>
      <c r="CQ1473">
        <v>365</v>
      </c>
      <c r="CR1473" t="s">
        <v>878</v>
      </c>
      <c r="CS1473" t="s">
        <v>11225</v>
      </c>
      <c r="CT1473" t="s">
        <v>11226</v>
      </c>
      <c r="CU1473" t="s">
        <v>11227</v>
      </c>
      <c r="CV1473" t="s">
        <v>268</v>
      </c>
      <c r="CW1473" t="s">
        <v>268</v>
      </c>
      <c r="CX1473" t="s">
        <v>268</v>
      </c>
      <c r="CY1473" t="s">
        <v>268</v>
      </c>
      <c r="CZ1473" t="s">
        <v>268</v>
      </c>
      <c r="DA1473" t="s">
        <v>268</v>
      </c>
      <c r="DB1473" s="429">
        <f t="shared" si="292"/>
        <v>0</v>
      </c>
      <c r="DC1473" s="284">
        <f t="shared" si="293"/>
        <v>0</v>
      </c>
      <c r="DD1473" s="284">
        <f t="shared" si="294"/>
        <v>0</v>
      </c>
      <c r="DE1473" s="284">
        <f t="shared" si="295"/>
        <v>0</v>
      </c>
      <c r="DF1473" s="295">
        <f t="shared" si="296"/>
        <v>98</v>
      </c>
      <c r="DG1473" s="284">
        <f t="shared" si="297"/>
        <v>0</v>
      </c>
      <c r="DH1473" s="284">
        <f t="shared" si="298"/>
        <v>0</v>
      </c>
      <c r="DI1473" s="284">
        <f t="shared" si="299"/>
        <v>0</v>
      </c>
      <c r="DJ1473" s="284">
        <f t="shared" si="300"/>
        <v>0</v>
      </c>
      <c r="DK1473" s="295">
        <f t="shared" si="301"/>
        <v>1</v>
      </c>
      <c r="DL1473" s="297" t="str">
        <f t="shared" si="302"/>
        <v>A dispo.</v>
      </c>
      <c r="DM1473" s="430">
        <f>IFERROR(IF(CA1473="D",IF(DL1473="A dispo.",DF1473*VLOOKUP('DATI INPUT'!$F$27,TARIFFE_UD,4,FALSE),DF1473*VLOOKUP(DL1473,TARIFFE_UD,4,FALSE)),DF1473*VLOOKUP(CB1473-100,TARIFFE_UND,4,FALSE)),0)</f>
        <v>62.120703083847225</v>
      </c>
      <c r="DN1473" s="430">
        <f>IFERROR(IF(CA1473="D",IF(DL1473="A dispo.",DK1473*VLOOKUP('DATI INPUT'!$F$27,TARIFFE_UD,5,FALSE),DK1473*VLOOKUP(DL1473,TARIFFE_UD,5,FALSE)),DK1473*VLOOKUP(CB1473-100,TARIFFE_UND,5,FALSE)),0)</f>
        <v>67.397800635548478</v>
      </c>
      <c r="DO1473" s="431">
        <f t="shared" si="303"/>
        <v>-1.4962806043001819E-3</v>
      </c>
      <c r="DP1473" s="299">
        <f>IFERROR(IF(CA1473="D",IF(DL1473="A dispo.",DF1473*VLOOKUP('DATI INPUT'!$F$27,TARIFFE_UD,2,FALSE),DF1473*VLOOKUP(DL1473,TARIFFE_UD,2,FALSE)),DF1473*VLOOKUP(CB1473-100,TARIFFE_UND,2,FALSE)),0)</f>
        <v>77.611139080720761</v>
      </c>
      <c r="DQ1473" s="299">
        <f>IFERROR(IF(CA1473="D",IF(DL1473="A dispo.",DK1473*VLOOKUP('DATI INPUT'!$F$27,TARIFFE_UD,3,FALSE),DK1473*VLOOKUP(DL1473,TARIFFE_UD,3,FALSE)),DK1473*VLOOKUP(CB1473-100,TARIFFE_UND,3,FALSE)),0)</f>
        <v>60.367780403072892</v>
      </c>
      <c r="DR1473" s="299">
        <f t="shared" si="304"/>
        <v>137.97891948379365</v>
      </c>
    </row>
    <row r="1474" spans="1:122" x14ac:dyDescent="0.25">
      <c r="A1474" t="s">
        <v>11124</v>
      </c>
      <c r="B1474" t="s">
        <v>11125</v>
      </c>
      <c r="C1474" t="s">
        <v>11126</v>
      </c>
      <c r="D1474" t="s">
        <v>11127</v>
      </c>
      <c r="E1474" t="s">
        <v>268</v>
      </c>
      <c r="F1474" t="s">
        <v>156</v>
      </c>
      <c r="G1474" t="s">
        <v>11128</v>
      </c>
      <c r="H1474" t="s">
        <v>11129</v>
      </c>
      <c r="I1474" t="s">
        <v>11130</v>
      </c>
      <c r="J1474" t="s">
        <v>156</v>
      </c>
      <c r="K1474" t="s">
        <v>11131</v>
      </c>
      <c r="L1474" t="s">
        <v>879</v>
      </c>
      <c r="M1474" t="s">
        <v>11132</v>
      </c>
      <c r="N1474" t="s">
        <v>924</v>
      </c>
      <c r="O1474" t="s">
        <v>873</v>
      </c>
      <c r="P1474" t="s">
        <v>11133</v>
      </c>
      <c r="Q1474" t="s">
        <v>299</v>
      </c>
      <c r="R1474" t="s">
        <v>268</v>
      </c>
      <c r="S1474" t="s">
        <v>268</v>
      </c>
      <c r="T1474" t="s">
        <v>268</v>
      </c>
      <c r="U1474" t="s">
        <v>268</v>
      </c>
      <c r="V1474" t="s">
        <v>268</v>
      </c>
      <c r="W1474" t="s">
        <v>6026</v>
      </c>
      <c r="X1474" t="s">
        <v>1934</v>
      </c>
      <c r="Y1474" t="s">
        <v>271</v>
      </c>
      <c r="Z1474" t="s">
        <v>268</v>
      </c>
      <c r="AA1474" t="s">
        <v>268</v>
      </c>
      <c r="AB1474" t="s">
        <v>268</v>
      </c>
      <c r="AC1474" t="s">
        <v>268</v>
      </c>
      <c r="AD1474" t="s">
        <v>268</v>
      </c>
      <c r="AE1474" t="s">
        <v>287</v>
      </c>
      <c r="AF1474" t="s">
        <v>1811</v>
      </c>
      <c r="AG1474" t="s">
        <v>875</v>
      </c>
      <c r="AH1474" t="s">
        <v>2576</v>
      </c>
      <c r="AI1474" t="s">
        <v>1150</v>
      </c>
      <c r="AJ1474" t="s">
        <v>268</v>
      </c>
      <c r="AK1474" t="s">
        <v>354</v>
      </c>
      <c r="AL1474" t="s">
        <v>268</v>
      </c>
      <c r="AM1474" t="s">
        <v>355</v>
      </c>
      <c r="AN1474" t="s">
        <v>268</v>
      </c>
      <c r="AO1474" t="s">
        <v>268</v>
      </c>
      <c r="AP1474" t="s">
        <v>268</v>
      </c>
      <c r="AQ1474" t="s">
        <v>268</v>
      </c>
      <c r="AR1474" t="s">
        <v>268</v>
      </c>
      <c r="AS1474" t="s">
        <v>268</v>
      </c>
      <c r="AT1474" t="s">
        <v>268</v>
      </c>
      <c r="AU1474" t="s">
        <v>268</v>
      </c>
      <c r="AV1474" t="s">
        <v>268</v>
      </c>
      <c r="AW1474" t="s">
        <v>268</v>
      </c>
      <c r="AX1474" t="s">
        <v>268</v>
      </c>
      <c r="AY1474" t="s">
        <v>268</v>
      </c>
      <c r="AZ1474" t="s">
        <v>268</v>
      </c>
      <c r="BA1474" t="s">
        <v>268</v>
      </c>
      <c r="BB1474" t="s">
        <v>268</v>
      </c>
      <c r="BC1474" t="s">
        <v>268</v>
      </c>
      <c r="BD1474" t="s">
        <v>268</v>
      </c>
      <c r="BE1474" t="s">
        <v>268</v>
      </c>
      <c r="BF1474" t="s">
        <v>268</v>
      </c>
      <c r="BG1474" t="s">
        <v>268</v>
      </c>
      <c r="BH1474" t="s">
        <v>268</v>
      </c>
      <c r="BI1474" t="s">
        <v>268</v>
      </c>
      <c r="BJ1474" t="s">
        <v>268</v>
      </c>
      <c r="BK1474" t="s">
        <v>268</v>
      </c>
      <c r="BL1474" t="s">
        <v>268</v>
      </c>
      <c r="BM1474" t="s">
        <v>268</v>
      </c>
      <c r="BN1474" t="s">
        <v>268</v>
      </c>
      <c r="BO1474" t="s">
        <v>268</v>
      </c>
      <c r="BP1474" t="s">
        <v>268</v>
      </c>
      <c r="BQ1474" t="s">
        <v>268</v>
      </c>
      <c r="BR1474" t="s">
        <v>268</v>
      </c>
      <c r="BS1474" t="s">
        <v>268</v>
      </c>
      <c r="BT1474" t="s">
        <v>268</v>
      </c>
      <c r="BU1474" t="s">
        <v>268</v>
      </c>
      <c r="BV1474" t="s">
        <v>268</v>
      </c>
      <c r="BW1474" t="s">
        <v>268</v>
      </c>
      <c r="BX1474" t="s">
        <v>268</v>
      </c>
      <c r="BY1474">
        <v>63</v>
      </c>
      <c r="BZ1474">
        <v>63</v>
      </c>
      <c r="CA1474" t="s">
        <v>142</v>
      </c>
      <c r="CB1474" s="356">
        <v>122</v>
      </c>
      <c r="CC1474" t="s">
        <v>876</v>
      </c>
      <c r="CD1474" t="s">
        <v>268</v>
      </c>
      <c r="CE1474" t="s">
        <v>268</v>
      </c>
      <c r="CF1474" t="s">
        <v>268</v>
      </c>
      <c r="CG1474" t="s">
        <v>268</v>
      </c>
      <c r="CH1474" t="s">
        <v>268</v>
      </c>
      <c r="CI1474" t="s">
        <v>268</v>
      </c>
      <c r="CJ1474" t="s">
        <v>268</v>
      </c>
      <c r="CK1474" t="s">
        <v>268</v>
      </c>
      <c r="CL1474" t="s">
        <v>11134</v>
      </c>
      <c r="CM1474" t="s">
        <v>11224</v>
      </c>
      <c r="CN1474">
        <v>107.33</v>
      </c>
      <c r="CO1474" t="s">
        <v>268</v>
      </c>
      <c r="CP1474">
        <v>107.33</v>
      </c>
      <c r="CQ1474">
        <v>365</v>
      </c>
      <c r="CR1474" t="s">
        <v>878</v>
      </c>
      <c r="CS1474" t="s">
        <v>11225</v>
      </c>
      <c r="CT1474" t="s">
        <v>11226</v>
      </c>
      <c r="CU1474" t="s">
        <v>11227</v>
      </c>
      <c r="CV1474" t="s">
        <v>268</v>
      </c>
      <c r="CW1474" t="s">
        <v>268</v>
      </c>
      <c r="CX1474" t="s">
        <v>268</v>
      </c>
      <c r="CY1474" t="s">
        <v>268</v>
      </c>
      <c r="CZ1474" t="s">
        <v>268</v>
      </c>
      <c r="DA1474" t="s">
        <v>268</v>
      </c>
      <c r="DB1474" s="429">
        <f t="shared" si="292"/>
        <v>0</v>
      </c>
      <c r="DC1474" s="284">
        <f t="shared" si="293"/>
        <v>0</v>
      </c>
      <c r="DD1474" s="284">
        <f t="shared" si="294"/>
        <v>0</v>
      </c>
      <c r="DE1474" s="284">
        <f t="shared" si="295"/>
        <v>0</v>
      </c>
      <c r="DF1474" s="295">
        <f t="shared" si="296"/>
        <v>63.000000000000007</v>
      </c>
      <c r="DG1474" s="284">
        <f t="shared" si="297"/>
        <v>0</v>
      </c>
      <c r="DH1474" s="284">
        <f t="shared" si="298"/>
        <v>0</v>
      </c>
      <c r="DI1474" s="284">
        <f t="shared" si="299"/>
        <v>0</v>
      </c>
      <c r="DJ1474" s="284">
        <f t="shared" si="300"/>
        <v>0</v>
      </c>
      <c r="DK1474" s="295">
        <f t="shared" si="301"/>
        <v>1</v>
      </c>
      <c r="DL1474" s="297" t="str">
        <f t="shared" si="302"/>
        <v>A dispo.</v>
      </c>
      <c r="DM1474" s="430">
        <f>IFERROR(IF(CA1474="D",IF(DL1474="A dispo.",DF1474*VLOOKUP('DATI INPUT'!$F$27,TARIFFE_UD,4,FALSE),DF1474*VLOOKUP(DL1474,TARIFFE_UD,4,FALSE)),DF1474*VLOOKUP(CB1474-100,TARIFFE_UND,4,FALSE)),0)</f>
        <v>39.934737696758937</v>
      </c>
      <c r="DN1474" s="430">
        <f>IFERROR(IF(CA1474="D",IF(DL1474="A dispo.",DK1474*VLOOKUP('DATI INPUT'!$F$27,TARIFFE_UD,5,FALSE),DK1474*VLOOKUP(DL1474,TARIFFE_UD,5,FALSE)),DK1474*VLOOKUP(CB1474-100,TARIFFE_UND,5,FALSE)),0)</f>
        <v>67.397800635548478</v>
      </c>
      <c r="DO1474" s="431">
        <f t="shared" si="303"/>
        <v>2.5383323074237296E-3</v>
      </c>
      <c r="DP1474" s="299">
        <f>IFERROR(IF(CA1474="D",IF(DL1474="A dispo.",DF1474*VLOOKUP('DATI INPUT'!$F$27,TARIFFE_UD,2,FALSE),DF1474*VLOOKUP(DL1474,TARIFFE_UD,2,FALSE)),DF1474*VLOOKUP(CB1474-100,TARIFFE_UND,2,FALSE)),0)</f>
        <v>49.892875123320493</v>
      </c>
      <c r="DQ1474" s="299">
        <f>IFERROR(IF(CA1474="D",IF(DL1474="A dispo.",DK1474*VLOOKUP('DATI INPUT'!$F$27,TARIFFE_UD,3,FALSE),DK1474*VLOOKUP(DL1474,TARIFFE_UD,3,FALSE)),DK1474*VLOOKUP(CB1474-100,TARIFFE_UND,3,FALSE)),0)</f>
        <v>60.367780403072892</v>
      </c>
      <c r="DR1474" s="299">
        <f t="shared" si="304"/>
        <v>110.26065552639338</v>
      </c>
    </row>
    <row r="1475" spans="1:122" x14ac:dyDescent="0.25">
      <c r="A1475" t="s">
        <v>11135</v>
      </c>
      <c r="B1475" t="s">
        <v>11136</v>
      </c>
      <c r="C1475" t="s">
        <v>11137</v>
      </c>
      <c r="D1475" t="s">
        <v>11138</v>
      </c>
      <c r="E1475" t="s">
        <v>268</v>
      </c>
      <c r="F1475" t="s">
        <v>156</v>
      </c>
      <c r="G1475" t="s">
        <v>11139</v>
      </c>
      <c r="H1475" t="s">
        <v>11140</v>
      </c>
      <c r="I1475" t="s">
        <v>344</v>
      </c>
      <c r="J1475" t="s">
        <v>274</v>
      </c>
      <c r="K1475" t="s">
        <v>11141</v>
      </c>
      <c r="L1475" t="s">
        <v>11142</v>
      </c>
      <c r="M1475" t="s">
        <v>11143</v>
      </c>
      <c r="N1475" t="s">
        <v>11142</v>
      </c>
      <c r="O1475" t="s">
        <v>11144</v>
      </c>
      <c r="P1475" t="s">
        <v>11145</v>
      </c>
      <c r="Q1475" t="s">
        <v>546</v>
      </c>
      <c r="R1475" t="s">
        <v>268</v>
      </c>
      <c r="S1475" t="s">
        <v>268</v>
      </c>
      <c r="T1475" t="s">
        <v>268</v>
      </c>
      <c r="U1475" t="s">
        <v>268</v>
      </c>
      <c r="V1475" t="s">
        <v>268</v>
      </c>
      <c r="W1475" t="s">
        <v>11146</v>
      </c>
      <c r="X1475" t="s">
        <v>2575</v>
      </c>
      <c r="Y1475" t="s">
        <v>282</v>
      </c>
      <c r="Z1475" t="s">
        <v>268</v>
      </c>
      <c r="AA1475" t="s">
        <v>268</v>
      </c>
      <c r="AB1475" t="s">
        <v>268</v>
      </c>
      <c r="AC1475" t="s">
        <v>268</v>
      </c>
      <c r="AD1475" t="s">
        <v>268</v>
      </c>
      <c r="AE1475" t="s">
        <v>287</v>
      </c>
      <c r="AF1475" t="s">
        <v>1811</v>
      </c>
      <c r="AG1475" t="s">
        <v>875</v>
      </c>
      <c r="AH1475" t="s">
        <v>2576</v>
      </c>
      <c r="AI1475" t="s">
        <v>11147</v>
      </c>
      <c r="AJ1475" t="s">
        <v>268</v>
      </c>
      <c r="AK1475" t="s">
        <v>366</v>
      </c>
      <c r="AL1475" t="s">
        <v>268</v>
      </c>
      <c r="AM1475" t="s">
        <v>405</v>
      </c>
      <c r="AN1475" t="s">
        <v>268</v>
      </c>
      <c r="AO1475" t="s">
        <v>268</v>
      </c>
      <c r="AP1475" t="s">
        <v>268</v>
      </c>
      <c r="AQ1475" t="s">
        <v>268</v>
      </c>
      <c r="AR1475" t="s">
        <v>268</v>
      </c>
      <c r="AS1475" t="s">
        <v>268</v>
      </c>
      <c r="AT1475" t="s">
        <v>268</v>
      </c>
      <c r="AU1475" t="s">
        <v>268</v>
      </c>
      <c r="AV1475" t="s">
        <v>268</v>
      </c>
      <c r="AW1475" t="s">
        <v>268</v>
      </c>
      <c r="AX1475" t="s">
        <v>268</v>
      </c>
      <c r="AY1475" t="s">
        <v>268</v>
      </c>
      <c r="AZ1475" t="s">
        <v>268</v>
      </c>
      <c r="BA1475" t="s">
        <v>268</v>
      </c>
      <c r="BB1475" t="s">
        <v>268</v>
      </c>
      <c r="BC1475" t="s">
        <v>268</v>
      </c>
      <c r="BD1475" t="s">
        <v>268</v>
      </c>
      <c r="BE1475" t="s">
        <v>268</v>
      </c>
      <c r="BF1475" t="s">
        <v>268</v>
      </c>
      <c r="BG1475" t="s">
        <v>268</v>
      </c>
      <c r="BH1475" t="s">
        <v>268</v>
      </c>
      <c r="BI1475" t="s">
        <v>268</v>
      </c>
      <c r="BJ1475" t="s">
        <v>268</v>
      </c>
      <c r="BK1475" t="s">
        <v>268</v>
      </c>
      <c r="BL1475" t="s">
        <v>268</v>
      </c>
      <c r="BM1475" t="s">
        <v>268</v>
      </c>
      <c r="BN1475" t="s">
        <v>268</v>
      </c>
      <c r="BO1475" t="s">
        <v>268</v>
      </c>
      <c r="BP1475" t="s">
        <v>268</v>
      </c>
      <c r="BQ1475" t="s">
        <v>268</v>
      </c>
      <c r="BR1475" t="s">
        <v>268</v>
      </c>
      <c r="BS1475" t="s">
        <v>268</v>
      </c>
      <c r="BT1475" t="s">
        <v>268</v>
      </c>
      <c r="BU1475" t="s">
        <v>268</v>
      </c>
      <c r="BV1475" t="s">
        <v>268</v>
      </c>
      <c r="BW1475" t="s">
        <v>268</v>
      </c>
      <c r="BX1475" t="s">
        <v>268</v>
      </c>
      <c r="BY1475">
        <v>117</v>
      </c>
      <c r="BZ1475">
        <v>117</v>
      </c>
      <c r="CA1475" t="s">
        <v>142</v>
      </c>
      <c r="CB1475" s="356">
        <v>122</v>
      </c>
      <c r="CC1475" t="s">
        <v>876</v>
      </c>
      <c r="CD1475" t="s">
        <v>268</v>
      </c>
      <c r="CE1475" t="s">
        <v>268</v>
      </c>
      <c r="CF1475" t="s">
        <v>268</v>
      </c>
      <c r="CG1475" t="s">
        <v>268</v>
      </c>
      <c r="CH1475" t="s">
        <v>268</v>
      </c>
      <c r="CI1475" t="s">
        <v>268</v>
      </c>
      <c r="CJ1475" t="s">
        <v>268</v>
      </c>
      <c r="CK1475" t="s">
        <v>268</v>
      </c>
      <c r="CL1475" t="s">
        <v>268</v>
      </c>
      <c r="CM1475" t="s">
        <v>11224</v>
      </c>
      <c r="CN1475">
        <v>141.56</v>
      </c>
      <c r="CO1475" t="s">
        <v>268</v>
      </c>
      <c r="CP1475">
        <v>141.56</v>
      </c>
      <c r="CQ1475">
        <v>365</v>
      </c>
      <c r="CR1475" t="s">
        <v>878</v>
      </c>
      <c r="CS1475" t="s">
        <v>11225</v>
      </c>
      <c r="CT1475" t="s">
        <v>11226</v>
      </c>
      <c r="CU1475" t="s">
        <v>11227</v>
      </c>
      <c r="CV1475" t="s">
        <v>268</v>
      </c>
      <c r="CW1475" t="s">
        <v>268</v>
      </c>
      <c r="CX1475" t="s">
        <v>268</v>
      </c>
      <c r="CY1475" t="s">
        <v>268</v>
      </c>
      <c r="CZ1475" t="s">
        <v>268</v>
      </c>
      <c r="DA1475" t="s">
        <v>268</v>
      </c>
      <c r="DB1475" s="429">
        <f t="shared" ref="DB1475:DB1538" si="305">IFERROR(VLOOKUP(CC1475,Rid_ud,2,FALSE),0)</f>
        <v>0</v>
      </c>
      <c r="DC1475" s="284">
        <f t="shared" ref="DC1475:DC1538" si="306">IFERROR(VLOOKUP(CG1475,rid,2,FALSE),0)</f>
        <v>0</v>
      </c>
      <c r="DD1475" s="284">
        <f t="shared" ref="DD1475:DD1538" si="307">IFERROR(VLOOKUP(CH1475,rid,2,FALSE),0)</f>
        <v>0</v>
      </c>
      <c r="DE1475" s="284">
        <f t="shared" ref="DE1475:DE1538" si="308">IFERROR(VLOOKUP(CI1475,rid,2,FALSE),0)</f>
        <v>0</v>
      </c>
      <c r="DF1475" s="295">
        <f t="shared" ref="DF1475:DF1538" si="309">((((BY1475-(BY1475*DB1475))-((BY1475-(BY1475*DB1475))*DC1475))-(((BY1475-(BY1475*DB1475))-((BY1475-(BY1475*DB1475))*DC1475))*DD1475))-((((BY1475-(BY1475*DB1475))-((BY1475-(BY1475*DB1475))*DC1475))-(((BY1475-(BY1475*DB1475))-((BY1475-(BY1475*DB1475))*DC1475))*DD1475))*DE1475))/365*CQ1475</f>
        <v>117</v>
      </c>
      <c r="DG1475" s="284">
        <f t="shared" ref="DG1475:DG1538" si="310">IFERROR(VLOOKUP(CC1475,Rid_ud,3,FALSE),0)</f>
        <v>0</v>
      </c>
      <c r="DH1475" s="284">
        <f t="shared" ref="DH1475:DH1538" si="311">IFERROR(VLOOKUP(CG1475,rid,3,FALSE),0)</f>
        <v>0</v>
      </c>
      <c r="DI1475" s="284">
        <f t="shared" ref="DI1475:DI1538" si="312">IFERROR(VLOOKUP(CH1475,rid,3,FALSE),0)</f>
        <v>0</v>
      </c>
      <c r="DJ1475" s="284">
        <f t="shared" ref="DJ1475:DJ1538" si="313">IFERROR(VLOOKUP(CI1475,rid,3,FALSE),0)</f>
        <v>0</v>
      </c>
      <c r="DK1475" s="295">
        <f t="shared" ref="DK1475:DK1538" si="314">IF(CA1475="D",(((1-(1*DG1475))-((1-(1*DG1475))*DH1475))-(((1-(1*DG1475))-((1-(1*DG1475))*DH1475))*DI1475))-((((1-(1*DG1475))-((1-(1*DG1475))*DH1475))-(((1-(1*DG1475))-((1-(1*DG1475))*DH1475))*DI1475))*DJ1475),(((BY1475-(BY1475*DG1475))-((BY1475-(BY1475*DG1475))*DH1475))-(((BY1475-(BY1475*DG1475))-((BY1475-(BY1475*DG1475))*DH1475))*DI1475))-((((BY1475-(BY1475*DG1475))-((BY1475-(BY1475*DG1475))*DH1475))-(((BY1475-(BY1475*DG1475))-((BY1475-(BY1475*DG1475))*DH1475))*DI1475))*DJ1475))/365*CQ1475</f>
        <v>1</v>
      </c>
      <c r="DL1475" s="297" t="str">
        <f t="shared" ref="DL1475:DL1538" si="315">IF(CA1475="D",IF(OR(CF1475&lt;1,CF1475=""),"A dispo.",IF(CF1475&gt;6,6,CF1475)),"")</f>
        <v>A dispo.</v>
      </c>
      <c r="DM1475" s="430">
        <f>IFERROR(IF(CA1475="D",IF(DL1475="A dispo.",DF1475*VLOOKUP('DATI INPUT'!$F$27,TARIFFE_UD,4,FALSE),DF1475*VLOOKUP(DL1475,TARIFFE_UD,4,FALSE)),DF1475*VLOOKUP(CB1475-100,TARIFFE_UND,4,FALSE)),0)</f>
        <v>74.164512865409449</v>
      </c>
      <c r="DN1475" s="430">
        <f>IFERROR(IF(CA1475="D",IF(DL1475="A dispo.",DK1475*VLOOKUP('DATI INPUT'!$F$27,TARIFFE_UD,5,FALSE),DK1475*VLOOKUP(DL1475,TARIFFE_UD,5,FALSE)),DK1475*VLOOKUP(CB1475-100,TARIFFE_UND,5,FALSE)),0)</f>
        <v>67.397800635548478</v>
      </c>
      <c r="DO1475" s="431">
        <f t="shared" ref="DO1475:DO1538" si="316">DM1475+DN1475-CP1475</f>
        <v>2.3135009579391408E-3</v>
      </c>
      <c r="DP1475" s="299">
        <f>IFERROR(IF(CA1475="D",IF(DL1475="A dispo.",DF1475*VLOOKUP('DATI INPUT'!$F$27,TARIFFE_UD,2,FALSE),DF1475*VLOOKUP(DL1475,TARIFFE_UD,2,FALSE)),DF1475*VLOOKUP(CB1475-100,TARIFFE_UND,2,FALSE)),0)</f>
        <v>92.658196657595198</v>
      </c>
      <c r="DQ1475" s="299">
        <f>IFERROR(IF(CA1475="D",IF(DL1475="A dispo.",DK1475*VLOOKUP('DATI INPUT'!$F$27,TARIFFE_UD,3,FALSE),DK1475*VLOOKUP(DL1475,TARIFFE_UD,3,FALSE)),DK1475*VLOOKUP(CB1475-100,TARIFFE_UND,3,FALSE)),0)</f>
        <v>60.367780403072892</v>
      </c>
      <c r="DR1475" s="299">
        <f t="shared" ref="DR1475:DR1538" si="317">DQ1475+DP1475</f>
        <v>153.02597706066808</v>
      </c>
    </row>
    <row r="1476" spans="1:122" x14ac:dyDescent="0.25">
      <c r="A1476" t="s">
        <v>11148</v>
      </c>
      <c r="B1476" t="s">
        <v>11136</v>
      </c>
      <c r="C1476" t="s">
        <v>11149</v>
      </c>
      <c r="D1476" t="s">
        <v>11138</v>
      </c>
      <c r="E1476" t="s">
        <v>268</v>
      </c>
      <c r="F1476" t="s">
        <v>156</v>
      </c>
      <c r="G1476" t="s">
        <v>11139</v>
      </c>
      <c r="H1476" t="s">
        <v>11140</v>
      </c>
      <c r="I1476" t="s">
        <v>344</v>
      </c>
      <c r="J1476" t="s">
        <v>274</v>
      </c>
      <c r="K1476" t="s">
        <v>11141</v>
      </c>
      <c r="L1476" t="s">
        <v>11142</v>
      </c>
      <c r="M1476" t="s">
        <v>11143</v>
      </c>
      <c r="N1476" t="s">
        <v>11142</v>
      </c>
      <c r="O1476" t="s">
        <v>11144</v>
      </c>
      <c r="P1476" t="s">
        <v>11145</v>
      </c>
      <c r="Q1476" t="s">
        <v>546</v>
      </c>
      <c r="R1476" t="s">
        <v>268</v>
      </c>
      <c r="S1476" t="s">
        <v>268</v>
      </c>
      <c r="T1476" t="s">
        <v>268</v>
      </c>
      <c r="U1476" t="s">
        <v>268</v>
      </c>
      <c r="V1476" t="s">
        <v>268</v>
      </c>
      <c r="W1476" t="s">
        <v>11146</v>
      </c>
      <c r="X1476" t="s">
        <v>2575</v>
      </c>
      <c r="Y1476" t="s">
        <v>282</v>
      </c>
      <c r="Z1476" t="s">
        <v>268</v>
      </c>
      <c r="AA1476" t="s">
        <v>268</v>
      </c>
      <c r="AB1476" t="s">
        <v>268</v>
      </c>
      <c r="AC1476" t="s">
        <v>268</v>
      </c>
      <c r="AD1476" t="s">
        <v>268</v>
      </c>
      <c r="AE1476" t="s">
        <v>287</v>
      </c>
      <c r="AF1476" t="s">
        <v>1811</v>
      </c>
      <c r="AG1476" t="s">
        <v>875</v>
      </c>
      <c r="AH1476" t="s">
        <v>2576</v>
      </c>
      <c r="AI1476" t="s">
        <v>2577</v>
      </c>
      <c r="AJ1476" t="s">
        <v>268</v>
      </c>
      <c r="AK1476" t="s">
        <v>354</v>
      </c>
      <c r="AL1476" t="s">
        <v>268</v>
      </c>
      <c r="AM1476" t="s">
        <v>411</v>
      </c>
      <c r="AN1476" t="s">
        <v>268</v>
      </c>
      <c r="AO1476" t="s">
        <v>268</v>
      </c>
      <c r="AP1476" t="s">
        <v>268</v>
      </c>
      <c r="AQ1476" t="s">
        <v>268</v>
      </c>
      <c r="AR1476" t="s">
        <v>268</v>
      </c>
      <c r="AS1476" t="s">
        <v>268</v>
      </c>
      <c r="AT1476" t="s">
        <v>268</v>
      </c>
      <c r="AU1476" t="s">
        <v>268</v>
      </c>
      <c r="AV1476" t="s">
        <v>268</v>
      </c>
      <c r="AW1476" t="s">
        <v>268</v>
      </c>
      <c r="AX1476" t="s">
        <v>268</v>
      </c>
      <c r="AY1476" t="s">
        <v>268</v>
      </c>
      <c r="AZ1476" t="s">
        <v>268</v>
      </c>
      <c r="BA1476" t="s">
        <v>268</v>
      </c>
      <c r="BB1476" t="s">
        <v>268</v>
      </c>
      <c r="BC1476" t="s">
        <v>268</v>
      </c>
      <c r="BD1476" t="s">
        <v>268</v>
      </c>
      <c r="BE1476" t="s">
        <v>268</v>
      </c>
      <c r="BF1476" t="s">
        <v>268</v>
      </c>
      <c r="BG1476" t="s">
        <v>268</v>
      </c>
      <c r="BH1476" t="s">
        <v>268</v>
      </c>
      <c r="BI1476" t="s">
        <v>268</v>
      </c>
      <c r="BJ1476" t="s">
        <v>268</v>
      </c>
      <c r="BK1476" t="s">
        <v>268</v>
      </c>
      <c r="BL1476" t="s">
        <v>268</v>
      </c>
      <c r="BM1476" t="s">
        <v>268</v>
      </c>
      <c r="BN1476" t="s">
        <v>268</v>
      </c>
      <c r="BO1476" t="s">
        <v>268</v>
      </c>
      <c r="BP1476" t="s">
        <v>268</v>
      </c>
      <c r="BQ1476" t="s">
        <v>268</v>
      </c>
      <c r="BR1476" t="s">
        <v>268</v>
      </c>
      <c r="BS1476" t="s">
        <v>268</v>
      </c>
      <c r="BT1476" t="s">
        <v>268</v>
      </c>
      <c r="BU1476" t="s">
        <v>268</v>
      </c>
      <c r="BV1476" t="s">
        <v>268</v>
      </c>
      <c r="BW1476" t="s">
        <v>268</v>
      </c>
      <c r="BX1476" t="s">
        <v>268</v>
      </c>
      <c r="BY1476">
        <v>44</v>
      </c>
      <c r="BZ1476">
        <v>44</v>
      </c>
      <c r="CA1476" t="s">
        <v>142</v>
      </c>
      <c r="CB1476" s="356">
        <v>123</v>
      </c>
      <c r="CC1476" t="s">
        <v>1817</v>
      </c>
      <c r="CD1476" t="s">
        <v>268</v>
      </c>
      <c r="CE1476" t="s">
        <v>268</v>
      </c>
      <c r="CF1476" t="s">
        <v>268</v>
      </c>
      <c r="CG1476" t="s">
        <v>268</v>
      </c>
      <c r="CH1476" t="s">
        <v>268</v>
      </c>
      <c r="CI1476" t="s">
        <v>268</v>
      </c>
      <c r="CJ1476" t="s">
        <v>268</v>
      </c>
      <c r="CK1476" t="s">
        <v>268</v>
      </c>
      <c r="CL1476" t="s">
        <v>268</v>
      </c>
      <c r="CM1476" t="s">
        <v>11224</v>
      </c>
      <c r="CN1476">
        <v>27.89</v>
      </c>
      <c r="CO1476" t="s">
        <v>268</v>
      </c>
      <c r="CP1476">
        <v>27.89</v>
      </c>
      <c r="CQ1476">
        <v>365</v>
      </c>
      <c r="CR1476" t="s">
        <v>878</v>
      </c>
      <c r="CS1476" t="s">
        <v>11225</v>
      </c>
      <c r="CT1476" t="s">
        <v>11226</v>
      </c>
      <c r="CU1476" t="s">
        <v>11227</v>
      </c>
      <c r="CV1476" t="s">
        <v>268</v>
      </c>
      <c r="CW1476" t="s">
        <v>268</v>
      </c>
      <c r="CX1476" t="s">
        <v>268</v>
      </c>
      <c r="CY1476" t="s">
        <v>268</v>
      </c>
      <c r="CZ1476" t="s">
        <v>268</v>
      </c>
      <c r="DA1476" t="s">
        <v>268</v>
      </c>
      <c r="DB1476" s="429">
        <f t="shared" si="305"/>
        <v>0</v>
      </c>
      <c r="DC1476" s="284">
        <f t="shared" si="306"/>
        <v>0</v>
      </c>
      <c r="DD1476" s="284">
        <f t="shared" si="307"/>
        <v>0</v>
      </c>
      <c r="DE1476" s="284">
        <f t="shared" si="308"/>
        <v>0</v>
      </c>
      <c r="DF1476" s="295">
        <f t="shared" si="309"/>
        <v>44</v>
      </c>
      <c r="DG1476" s="284">
        <f t="shared" si="310"/>
        <v>1</v>
      </c>
      <c r="DH1476" s="284">
        <f t="shared" si="311"/>
        <v>0</v>
      </c>
      <c r="DI1476" s="284">
        <f t="shared" si="312"/>
        <v>0</v>
      </c>
      <c r="DJ1476" s="284">
        <f t="shared" si="313"/>
        <v>0</v>
      </c>
      <c r="DK1476" s="295">
        <f t="shared" si="314"/>
        <v>0</v>
      </c>
      <c r="DL1476" s="297" t="str">
        <f t="shared" si="315"/>
        <v>A dispo.</v>
      </c>
      <c r="DM1476" s="430">
        <f>IFERROR(IF(CA1476="D",IF(DL1476="A dispo.",DF1476*VLOOKUP('DATI INPUT'!$F$27,TARIFFE_UD,4,FALSE),DF1476*VLOOKUP(DL1476,TARIFFE_UD,4,FALSE)),DF1476*VLOOKUP(CB1476-100,TARIFFE_UND,4,FALSE)),0)</f>
        <v>27.890927915196713</v>
      </c>
      <c r="DN1476" s="430">
        <f>IFERROR(IF(CA1476="D",IF(DL1476="A dispo.",DK1476*VLOOKUP('DATI INPUT'!$F$27,TARIFFE_UD,5,FALSE),DK1476*VLOOKUP(DL1476,TARIFFE_UD,5,FALSE)),DK1476*VLOOKUP(CB1476-100,TARIFFE_UND,5,FALSE)),0)</f>
        <v>0</v>
      </c>
      <c r="DO1476" s="431">
        <f t="shared" si="316"/>
        <v>9.2791519671209244E-4</v>
      </c>
      <c r="DP1476" s="299">
        <f>IFERROR(IF(CA1476="D",IF(DL1476="A dispo.",DF1476*VLOOKUP('DATI INPUT'!$F$27,TARIFFE_UD,2,FALSE),DF1476*VLOOKUP(DL1476,TARIFFE_UD,2,FALSE)),DF1476*VLOOKUP(CB1476-100,TARIFFE_UND,2,FALSE)),0)</f>
        <v>34.845817546446057</v>
      </c>
      <c r="DQ1476" s="299">
        <f>IFERROR(IF(CA1476="D",IF(DL1476="A dispo.",DK1476*VLOOKUP('DATI INPUT'!$F$27,TARIFFE_UD,3,FALSE),DK1476*VLOOKUP(DL1476,TARIFFE_UD,3,FALSE)),DK1476*VLOOKUP(CB1476-100,TARIFFE_UND,3,FALSE)),0)</f>
        <v>0</v>
      </c>
      <c r="DR1476" s="299">
        <f t="shared" si="317"/>
        <v>34.845817546446057</v>
      </c>
    </row>
    <row r="1477" spans="1:122" x14ac:dyDescent="0.25">
      <c r="A1477" t="s">
        <v>11150</v>
      </c>
      <c r="B1477" t="s">
        <v>10083</v>
      </c>
      <c r="C1477" t="s">
        <v>11151</v>
      </c>
      <c r="D1477" t="s">
        <v>10084</v>
      </c>
      <c r="E1477" t="s">
        <v>10084</v>
      </c>
      <c r="F1477" t="s">
        <v>155</v>
      </c>
      <c r="G1477" t="s">
        <v>10085</v>
      </c>
      <c r="H1477" t="s">
        <v>268</v>
      </c>
      <c r="I1477" t="s">
        <v>268</v>
      </c>
      <c r="J1477" t="s">
        <v>268</v>
      </c>
      <c r="K1477" t="s">
        <v>268</v>
      </c>
      <c r="L1477" t="s">
        <v>268</v>
      </c>
      <c r="M1477" t="s">
        <v>10086</v>
      </c>
      <c r="N1477" t="s">
        <v>871</v>
      </c>
      <c r="O1477" t="s">
        <v>897</v>
      </c>
      <c r="P1477" t="s">
        <v>10087</v>
      </c>
      <c r="Q1477" t="s">
        <v>275</v>
      </c>
      <c r="R1477" t="s">
        <v>268</v>
      </c>
      <c r="S1477" t="s">
        <v>268</v>
      </c>
      <c r="T1477" t="s">
        <v>268</v>
      </c>
      <c r="U1477" t="s">
        <v>268</v>
      </c>
      <c r="V1477" t="s">
        <v>268</v>
      </c>
      <c r="W1477" t="s">
        <v>1741</v>
      </c>
      <c r="X1477" t="s">
        <v>613</v>
      </c>
      <c r="Y1477" t="s">
        <v>268</v>
      </c>
      <c r="Z1477" t="s">
        <v>268</v>
      </c>
      <c r="AA1477" t="s">
        <v>268</v>
      </c>
      <c r="AB1477" t="s">
        <v>268</v>
      </c>
      <c r="AC1477" t="s">
        <v>268</v>
      </c>
      <c r="AD1477" t="s">
        <v>268</v>
      </c>
      <c r="AE1477" t="s">
        <v>287</v>
      </c>
      <c r="AF1477" t="s">
        <v>1811</v>
      </c>
      <c r="AG1477" t="s">
        <v>875</v>
      </c>
      <c r="AH1477" t="s">
        <v>2299</v>
      </c>
      <c r="AI1477" t="s">
        <v>748</v>
      </c>
      <c r="AJ1477" t="s">
        <v>268</v>
      </c>
      <c r="AK1477" t="s">
        <v>366</v>
      </c>
      <c r="AL1477" t="s">
        <v>268</v>
      </c>
      <c r="AM1477" t="s">
        <v>10089</v>
      </c>
      <c r="AN1477" t="s">
        <v>268</v>
      </c>
      <c r="AO1477" t="s">
        <v>268</v>
      </c>
      <c r="AP1477" t="s">
        <v>268</v>
      </c>
      <c r="AQ1477" t="s">
        <v>268</v>
      </c>
      <c r="AR1477" t="s">
        <v>268</v>
      </c>
      <c r="AS1477" t="s">
        <v>268</v>
      </c>
      <c r="AT1477" t="s">
        <v>268</v>
      </c>
      <c r="AU1477" t="s">
        <v>268</v>
      </c>
      <c r="AV1477" t="s">
        <v>268</v>
      </c>
      <c r="AW1477" t="s">
        <v>268</v>
      </c>
      <c r="AX1477" t="s">
        <v>268</v>
      </c>
      <c r="AY1477" t="s">
        <v>268</v>
      </c>
      <c r="AZ1477" t="s">
        <v>268</v>
      </c>
      <c r="BA1477" t="s">
        <v>268</v>
      </c>
      <c r="BB1477" t="s">
        <v>268</v>
      </c>
      <c r="BC1477" t="s">
        <v>268</v>
      </c>
      <c r="BD1477" t="s">
        <v>268</v>
      </c>
      <c r="BE1477" t="s">
        <v>268</v>
      </c>
      <c r="BF1477" t="s">
        <v>268</v>
      </c>
      <c r="BG1477" t="s">
        <v>268</v>
      </c>
      <c r="BH1477" t="s">
        <v>268</v>
      </c>
      <c r="BI1477" t="s">
        <v>268</v>
      </c>
      <c r="BJ1477" t="s">
        <v>268</v>
      </c>
      <c r="BK1477" t="s">
        <v>268</v>
      </c>
      <c r="BL1477" t="s">
        <v>268</v>
      </c>
      <c r="BM1477" t="s">
        <v>268</v>
      </c>
      <c r="BN1477" t="s">
        <v>268</v>
      </c>
      <c r="BO1477" t="s">
        <v>268</v>
      </c>
      <c r="BP1477" t="s">
        <v>268</v>
      </c>
      <c r="BQ1477" t="s">
        <v>268</v>
      </c>
      <c r="BR1477" t="s">
        <v>268</v>
      </c>
      <c r="BS1477" t="s">
        <v>268</v>
      </c>
      <c r="BT1477" t="s">
        <v>268</v>
      </c>
      <c r="BU1477" t="s">
        <v>268</v>
      </c>
      <c r="BV1477" t="s">
        <v>268</v>
      </c>
      <c r="BW1477" t="s">
        <v>268</v>
      </c>
      <c r="BX1477" t="s">
        <v>268</v>
      </c>
      <c r="BY1477">
        <v>500</v>
      </c>
      <c r="BZ1477">
        <v>500</v>
      </c>
      <c r="CA1477" t="s">
        <v>143</v>
      </c>
      <c r="CB1477" s="356">
        <v>104</v>
      </c>
      <c r="CC1477" t="s">
        <v>1027</v>
      </c>
      <c r="CD1477" t="s">
        <v>268</v>
      </c>
      <c r="CE1477" t="s">
        <v>268</v>
      </c>
      <c r="CF1477" t="s">
        <v>268</v>
      </c>
      <c r="CG1477" t="s">
        <v>268</v>
      </c>
      <c r="CH1477" t="s">
        <v>268</v>
      </c>
      <c r="CI1477" t="s">
        <v>268</v>
      </c>
      <c r="CJ1477" t="s">
        <v>268</v>
      </c>
      <c r="CK1477" t="s">
        <v>268</v>
      </c>
      <c r="CL1477" t="s">
        <v>11152</v>
      </c>
      <c r="CM1477" t="s">
        <v>11224</v>
      </c>
      <c r="CN1477">
        <v>440.22</v>
      </c>
      <c r="CO1477" t="s">
        <v>268</v>
      </c>
      <c r="CP1477">
        <v>440.22</v>
      </c>
      <c r="CQ1477">
        <v>365</v>
      </c>
      <c r="CR1477" t="s">
        <v>878</v>
      </c>
      <c r="CS1477" t="s">
        <v>11225</v>
      </c>
      <c r="CT1477" t="s">
        <v>11226</v>
      </c>
      <c r="CU1477" t="s">
        <v>11227</v>
      </c>
      <c r="CV1477" t="s">
        <v>268</v>
      </c>
      <c r="CW1477" t="s">
        <v>268</v>
      </c>
      <c r="CX1477" t="s">
        <v>268</v>
      </c>
      <c r="CY1477" t="s">
        <v>268</v>
      </c>
      <c r="CZ1477" t="s">
        <v>268</v>
      </c>
      <c r="DA1477" t="s">
        <v>268</v>
      </c>
      <c r="DB1477" s="429">
        <f t="shared" si="305"/>
        <v>0</v>
      </c>
      <c r="DC1477" s="284">
        <f t="shared" si="306"/>
        <v>0</v>
      </c>
      <c r="DD1477" s="284">
        <f t="shared" si="307"/>
        <v>0</v>
      </c>
      <c r="DE1477" s="284">
        <f t="shared" si="308"/>
        <v>0</v>
      </c>
      <c r="DF1477" s="295">
        <f t="shared" si="309"/>
        <v>500</v>
      </c>
      <c r="DG1477" s="284">
        <f t="shared" si="310"/>
        <v>0</v>
      </c>
      <c r="DH1477" s="284">
        <f t="shared" si="311"/>
        <v>0</v>
      </c>
      <c r="DI1477" s="284">
        <f t="shared" si="312"/>
        <v>0</v>
      </c>
      <c r="DJ1477" s="284">
        <f t="shared" si="313"/>
        <v>0</v>
      </c>
      <c r="DK1477" s="295">
        <f t="shared" si="314"/>
        <v>500</v>
      </c>
      <c r="DL1477" s="297" t="str">
        <f t="shared" si="315"/>
        <v/>
      </c>
      <c r="DM1477" s="430">
        <f>IFERROR(IF(CA1477="D",IF(DL1477="A dispo.",DF1477*VLOOKUP('DATI INPUT'!$F$27,TARIFFE_UD,4,FALSE),DF1477*VLOOKUP(DL1477,TARIFFE_UD,4,FALSE)),DF1477*VLOOKUP(CB1477-100,TARIFFE_UND,4,FALSE)),0)</f>
        <v>61.591259180181012</v>
      </c>
      <c r="DN1477" s="430">
        <f>IFERROR(IF(CA1477="D",IF(DL1477="A dispo.",DK1477*VLOOKUP('DATI INPUT'!$F$27,TARIFFE_UD,5,FALSE),DK1477*VLOOKUP(DL1477,TARIFFE_UD,5,FALSE)),DK1477*VLOOKUP(CB1477-100,TARIFFE_UND,5,FALSE)),0)</f>
        <v>378.62760180289609</v>
      </c>
      <c r="DO1477" s="431">
        <f t="shared" si="316"/>
        <v>-1.1390169229343883E-3</v>
      </c>
      <c r="DP1477" s="299">
        <f>IFERROR(IF(CA1477="D",IF(DL1477="A dispo.",DF1477*VLOOKUP('DATI INPUT'!$F$27,TARIFFE_UD,2,FALSE),DF1477*VLOOKUP(DL1477,TARIFFE_UD,2,FALSE)),DF1477*VLOOKUP(CB1477-100,TARIFFE_UND,2,FALSE)),0)</f>
        <v>87.099505802103053</v>
      </c>
      <c r="DQ1477" s="299">
        <f>IFERROR(IF(CA1477="D",IF(DL1477="A dispo.",DK1477*VLOOKUP('DATI INPUT'!$F$27,TARIFFE_UD,3,FALSE),DK1477*VLOOKUP(DL1477,TARIFFE_UD,3,FALSE)),DK1477*VLOOKUP(CB1477-100,TARIFFE_UND,3,FALSE)),0)</f>
        <v>384.1225579785434</v>
      </c>
      <c r="DR1477" s="299">
        <f t="shared" si="317"/>
        <v>471.22206378064647</v>
      </c>
    </row>
    <row r="1478" spans="1:122" x14ac:dyDescent="0.25">
      <c r="A1478" t="s">
        <v>11153</v>
      </c>
      <c r="B1478" t="s">
        <v>11154</v>
      </c>
      <c r="C1478" t="s">
        <v>11155</v>
      </c>
      <c r="D1478" t="s">
        <v>11156</v>
      </c>
      <c r="E1478" t="s">
        <v>268</v>
      </c>
      <c r="F1478" t="s">
        <v>156</v>
      </c>
      <c r="G1478" t="s">
        <v>11157</v>
      </c>
      <c r="H1478" t="s">
        <v>6207</v>
      </c>
      <c r="I1478" t="s">
        <v>11158</v>
      </c>
      <c r="J1478" t="s">
        <v>274</v>
      </c>
      <c r="K1478" t="s">
        <v>11159</v>
      </c>
      <c r="L1478" t="s">
        <v>960</v>
      </c>
      <c r="M1478" t="s">
        <v>11160</v>
      </c>
      <c r="N1478" t="s">
        <v>11161</v>
      </c>
      <c r="O1478" t="s">
        <v>873</v>
      </c>
      <c r="P1478" t="s">
        <v>11162</v>
      </c>
      <c r="Q1478" t="s">
        <v>276</v>
      </c>
      <c r="R1478" t="s">
        <v>268</v>
      </c>
      <c r="S1478" t="s">
        <v>268</v>
      </c>
      <c r="T1478" t="s">
        <v>268</v>
      </c>
      <c r="U1478" t="s">
        <v>268</v>
      </c>
      <c r="V1478" t="s">
        <v>268</v>
      </c>
      <c r="W1478" t="s">
        <v>2779</v>
      </c>
      <c r="X1478" t="s">
        <v>2258</v>
      </c>
      <c r="Y1478" t="s">
        <v>304</v>
      </c>
      <c r="Z1478" t="s">
        <v>268</v>
      </c>
      <c r="AA1478" t="s">
        <v>268</v>
      </c>
      <c r="AB1478" t="s">
        <v>268</v>
      </c>
      <c r="AC1478" t="s">
        <v>268</v>
      </c>
      <c r="AD1478" t="s">
        <v>268</v>
      </c>
      <c r="AE1478" t="s">
        <v>287</v>
      </c>
      <c r="AF1478" t="s">
        <v>1811</v>
      </c>
      <c r="AG1478" t="s">
        <v>875</v>
      </c>
      <c r="AH1478" t="s">
        <v>1848</v>
      </c>
      <c r="AI1478" t="s">
        <v>2780</v>
      </c>
      <c r="AJ1478" t="s">
        <v>268</v>
      </c>
      <c r="AK1478" t="s">
        <v>410</v>
      </c>
      <c r="AL1478" t="s">
        <v>268</v>
      </c>
      <c r="AM1478" t="s">
        <v>288</v>
      </c>
      <c r="AN1478" t="s">
        <v>268</v>
      </c>
      <c r="AO1478" t="s">
        <v>268</v>
      </c>
      <c r="AP1478" t="s">
        <v>268</v>
      </c>
      <c r="AQ1478" t="s">
        <v>268</v>
      </c>
      <c r="AR1478" t="s">
        <v>268</v>
      </c>
      <c r="AS1478" t="s">
        <v>268</v>
      </c>
      <c r="AT1478" t="s">
        <v>268</v>
      </c>
      <c r="AU1478" t="s">
        <v>268</v>
      </c>
      <c r="AV1478" t="s">
        <v>268</v>
      </c>
      <c r="AW1478" t="s">
        <v>268</v>
      </c>
      <c r="AX1478" t="s">
        <v>268</v>
      </c>
      <c r="AY1478" t="s">
        <v>268</v>
      </c>
      <c r="AZ1478" t="s">
        <v>268</v>
      </c>
      <c r="BA1478" t="s">
        <v>268</v>
      </c>
      <c r="BB1478" t="s">
        <v>268</v>
      </c>
      <c r="BC1478" t="s">
        <v>268</v>
      </c>
      <c r="BD1478" t="s">
        <v>268</v>
      </c>
      <c r="BE1478" t="s">
        <v>268</v>
      </c>
      <c r="BF1478" t="s">
        <v>268</v>
      </c>
      <c r="BG1478" t="s">
        <v>268</v>
      </c>
      <c r="BH1478" t="s">
        <v>268</v>
      </c>
      <c r="BI1478" t="s">
        <v>268</v>
      </c>
      <c r="BJ1478" t="s">
        <v>268</v>
      </c>
      <c r="BK1478" t="s">
        <v>268</v>
      </c>
      <c r="BL1478" t="s">
        <v>268</v>
      </c>
      <c r="BM1478" t="s">
        <v>268</v>
      </c>
      <c r="BN1478" t="s">
        <v>268</v>
      </c>
      <c r="BO1478" t="s">
        <v>268</v>
      </c>
      <c r="BP1478" t="s">
        <v>268</v>
      </c>
      <c r="BQ1478" t="s">
        <v>268</v>
      </c>
      <c r="BR1478" t="s">
        <v>268</v>
      </c>
      <c r="BS1478" t="s">
        <v>268</v>
      </c>
      <c r="BT1478" t="s">
        <v>268</v>
      </c>
      <c r="BU1478" t="s">
        <v>268</v>
      </c>
      <c r="BV1478" t="s">
        <v>268</v>
      </c>
      <c r="BW1478" t="s">
        <v>268</v>
      </c>
      <c r="BX1478" t="s">
        <v>268</v>
      </c>
      <c r="BY1478">
        <v>83</v>
      </c>
      <c r="BZ1478">
        <v>83</v>
      </c>
      <c r="CA1478" t="s">
        <v>142</v>
      </c>
      <c r="CB1478" s="356">
        <v>122</v>
      </c>
      <c r="CC1478" t="s">
        <v>876</v>
      </c>
      <c r="CD1478" t="s">
        <v>268</v>
      </c>
      <c r="CE1478" t="s">
        <v>268</v>
      </c>
      <c r="CF1478" t="s">
        <v>268</v>
      </c>
      <c r="CG1478" t="s">
        <v>268</v>
      </c>
      <c r="CH1478" t="s">
        <v>268</v>
      </c>
      <c r="CI1478" t="s">
        <v>268</v>
      </c>
      <c r="CJ1478" t="s">
        <v>268</v>
      </c>
      <c r="CK1478" t="s">
        <v>268</v>
      </c>
      <c r="CL1478" t="s">
        <v>11163</v>
      </c>
      <c r="CM1478" t="s">
        <v>11224</v>
      </c>
      <c r="CN1478">
        <v>120.01</v>
      </c>
      <c r="CO1478" t="s">
        <v>268</v>
      </c>
      <c r="CP1478">
        <v>120.01</v>
      </c>
      <c r="CQ1478">
        <v>365</v>
      </c>
      <c r="CR1478" t="s">
        <v>878</v>
      </c>
      <c r="CS1478" t="s">
        <v>11225</v>
      </c>
      <c r="CT1478" t="s">
        <v>11226</v>
      </c>
      <c r="CU1478" t="s">
        <v>11227</v>
      </c>
      <c r="CV1478" t="s">
        <v>268</v>
      </c>
      <c r="CW1478" t="s">
        <v>268</v>
      </c>
      <c r="CX1478" t="s">
        <v>268</v>
      </c>
      <c r="CY1478" t="s">
        <v>268</v>
      </c>
      <c r="CZ1478" t="s">
        <v>268</v>
      </c>
      <c r="DA1478" t="s">
        <v>268</v>
      </c>
      <c r="DB1478" s="429">
        <f t="shared" si="305"/>
        <v>0</v>
      </c>
      <c r="DC1478" s="284">
        <f t="shared" si="306"/>
        <v>0</v>
      </c>
      <c r="DD1478" s="284">
        <f t="shared" si="307"/>
        <v>0</v>
      </c>
      <c r="DE1478" s="284">
        <f t="shared" si="308"/>
        <v>0</v>
      </c>
      <c r="DF1478" s="295">
        <f t="shared" si="309"/>
        <v>83</v>
      </c>
      <c r="DG1478" s="284">
        <f t="shared" si="310"/>
        <v>0</v>
      </c>
      <c r="DH1478" s="284">
        <f t="shared" si="311"/>
        <v>0</v>
      </c>
      <c r="DI1478" s="284">
        <f t="shared" si="312"/>
        <v>0</v>
      </c>
      <c r="DJ1478" s="284">
        <f t="shared" si="313"/>
        <v>0</v>
      </c>
      <c r="DK1478" s="295">
        <f t="shared" si="314"/>
        <v>1</v>
      </c>
      <c r="DL1478" s="297" t="str">
        <f t="shared" si="315"/>
        <v>A dispo.</v>
      </c>
      <c r="DM1478" s="430">
        <f>IFERROR(IF(CA1478="D",IF(DL1478="A dispo.",DF1478*VLOOKUP('DATI INPUT'!$F$27,TARIFFE_UD,4,FALSE),DF1478*VLOOKUP(DL1478,TARIFFE_UD,4,FALSE)),DF1478*VLOOKUP(CB1478-100,TARIFFE_UND,4,FALSE)),0)</f>
        <v>52.612432203666529</v>
      </c>
      <c r="DN1478" s="430">
        <f>IFERROR(IF(CA1478="D",IF(DL1478="A dispo.",DK1478*VLOOKUP('DATI INPUT'!$F$27,TARIFFE_UD,5,FALSE),DK1478*VLOOKUP(DL1478,TARIFFE_UD,5,FALSE)),DK1478*VLOOKUP(CB1478-100,TARIFFE_UND,5,FALSE)),0)</f>
        <v>67.397800635548478</v>
      </c>
      <c r="DO1478" s="431">
        <f t="shared" si="316"/>
        <v>2.3283921500194538E-4</v>
      </c>
      <c r="DP1478" s="299">
        <f>IFERROR(IF(CA1478="D",IF(DL1478="A dispo.",DF1478*VLOOKUP('DATI INPUT'!$F$27,TARIFFE_UD,2,FALSE),DF1478*VLOOKUP(DL1478,TARIFFE_UD,2,FALSE)),DF1478*VLOOKUP(CB1478-100,TARIFFE_UND,2,FALSE)),0)</f>
        <v>65.731883098977789</v>
      </c>
      <c r="DQ1478" s="299">
        <f>IFERROR(IF(CA1478="D",IF(DL1478="A dispo.",DK1478*VLOOKUP('DATI INPUT'!$F$27,TARIFFE_UD,3,FALSE),DK1478*VLOOKUP(DL1478,TARIFFE_UD,3,FALSE)),DK1478*VLOOKUP(CB1478-100,TARIFFE_UND,3,FALSE)),0)</f>
        <v>60.367780403072892</v>
      </c>
      <c r="DR1478" s="299">
        <f t="shared" si="317"/>
        <v>126.09966350205067</v>
      </c>
    </row>
    <row r="1479" spans="1:122" x14ac:dyDescent="0.25">
      <c r="A1479" t="s">
        <v>11164</v>
      </c>
      <c r="B1479" t="s">
        <v>11165</v>
      </c>
      <c r="C1479" t="s">
        <v>11166</v>
      </c>
      <c r="D1479" t="s">
        <v>11167</v>
      </c>
      <c r="E1479" t="s">
        <v>268</v>
      </c>
      <c r="F1479" t="s">
        <v>156</v>
      </c>
      <c r="G1479" t="s">
        <v>11168</v>
      </c>
      <c r="H1479" t="s">
        <v>1505</v>
      </c>
      <c r="I1479" t="s">
        <v>11169</v>
      </c>
      <c r="J1479" t="s">
        <v>156</v>
      </c>
      <c r="K1479" t="s">
        <v>11170</v>
      </c>
      <c r="L1479" t="s">
        <v>984</v>
      </c>
      <c r="M1479" t="s">
        <v>3138</v>
      </c>
      <c r="N1479" t="s">
        <v>984</v>
      </c>
      <c r="O1479" t="s">
        <v>873</v>
      </c>
      <c r="P1479" t="s">
        <v>2560</v>
      </c>
      <c r="Q1479" t="s">
        <v>276</v>
      </c>
      <c r="R1479" t="s">
        <v>268</v>
      </c>
      <c r="S1479" t="s">
        <v>268</v>
      </c>
      <c r="T1479" t="s">
        <v>268</v>
      </c>
      <c r="U1479" t="s">
        <v>268</v>
      </c>
      <c r="V1479" t="s">
        <v>268</v>
      </c>
      <c r="W1479" t="s">
        <v>3138</v>
      </c>
      <c r="X1479" t="s">
        <v>2560</v>
      </c>
      <c r="Y1479" t="s">
        <v>276</v>
      </c>
      <c r="Z1479" t="s">
        <v>268</v>
      </c>
      <c r="AA1479" t="s">
        <v>268</v>
      </c>
      <c r="AB1479" t="s">
        <v>268</v>
      </c>
      <c r="AC1479" t="s">
        <v>268</v>
      </c>
      <c r="AD1479" t="s">
        <v>268</v>
      </c>
      <c r="AE1479" t="s">
        <v>287</v>
      </c>
      <c r="AF1479" t="s">
        <v>1811</v>
      </c>
      <c r="AG1479" t="s">
        <v>875</v>
      </c>
      <c r="AH1479" t="s">
        <v>2154</v>
      </c>
      <c r="AI1479" t="s">
        <v>783</v>
      </c>
      <c r="AJ1479" t="s">
        <v>268</v>
      </c>
      <c r="AK1479" t="s">
        <v>366</v>
      </c>
      <c r="AL1479" t="s">
        <v>268</v>
      </c>
      <c r="AM1479" t="s">
        <v>268</v>
      </c>
      <c r="AN1479" t="s">
        <v>287</v>
      </c>
      <c r="AO1479" t="s">
        <v>1811</v>
      </c>
      <c r="AP1479" t="s">
        <v>875</v>
      </c>
      <c r="AQ1479" t="s">
        <v>2154</v>
      </c>
      <c r="AR1479" t="s">
        <v>665</v>
      </c>
      <c r="AS1479" t="s">
        <v>268</v>
      </c>
      <c r="AT1479" t="s">
        <v>377</v>
      </c>
      <c r="AU1479" t="s">
        <v>268</v>
      </c>
      <c r="AV1479" t="s">
        <v>268</v>
      </c>
      <c r="AW1479" t="s">
        <v>268</v>
      </c>
      <c r="AX1479" t="s">
        <v>268</v>
      </c>
      <c r="AY1479" t="s">
        <v>268</v>
      </c>
      <c r="AZ1479" t="s">
        <v>268</v>
      </c>
      <c r="BA1479" t="s">
        <v>268</v>
      </c>
      <c r="BB1479" t="s">
        <v>268</v>
      </c>
      <c r="BC1479" t="s">
        <v>268</v>
      </c>
      <c r="BD1479" t="s">
        <v>268</v>
      </c>
      <c r="BE1479" t="s">
        <v>268</v>
      </c>
      <c r="BF1479" t="s">
        <v>268</v>
      </c>
      <c r="BG1479" t="s">
        <v>268</v>
      </c>
      <c r="BH1479" t="s">
        <v>268</v>
      </c>
      <c r="BI1479" t="s">
        <v>268</v>
      </c>
      <c r="BJ1479" t="s">
        <v>268</v>
      </c>
      <c r="BK1479" t="s">
        <v>268</v>
      </c>
      <c r="BL1479" t="s">
        <v>268</v>
      </c>
      <c r="BM1479" t="s">
        <v>268</v>
      </c>
      <c r="BN1479" t="s">
        <v>268</v>
      </c>
      <c r="BO1479" t="s">
        <v>268</v>
      </c>
      <c r="BP1479" t="s">
        <v>268</v>
      </c>
      <c r="BQ1479" t="s">
        <v>268</v>
      </c>
      <c r="BR1479" t="s">
        <v>268</v>
      </c>
      <c r="BS1479" t="s">
        <v>268</v>
      </c>
      <c r="BT1479" t="s">
        <v>268</v>
      </c>
      <c r="BU1479" t="s">
        <v>268</v>
      </c>
      <c r="BV1479" t="s">
        <v>268</v>
      </c>
      <c r="BW1479" t="s">
        <v>268</v>
      </c>
      <c r="BX1479" t="s">
        <v>268</v>
      </c>
      <c r="BY1479">
        <v>84</v>
      </c>
      <c r="BZ1479">
        <v>84</v>
      </c>
      <c r="CA1479" t="s">
        <v>142</v>
      </c>
      <c r="CB1479" s="356">
        <v>122</v>
      </c>
      <c r="CC1479" t="s">
        <v>876</v>
      </c>
      <c r="CD1479" t="s">
        <v>268</v>
      </c>
      <c r="CE1479" t="s">
        <v>268</v>
      </c>
      <c r="CF1479" s="356">
        <v>2</v>
      </c>
      <c r="CG1479" t="s">
        <v>268</v>
      </c>
      <c r="CH1479" t="s">
        <v>268</v>
      </c>
      <c r="CI1479" t="s">
        <v>268</v>
      </c>
      <c r="CJ1479" t="s">
        <v>268</v>
      </c>
      <c r="CK1479" t="s">
        <v>268</v>
      </c>
      <c r="CL1479" t="s">
        <v>268</v>
      </c>
      <c r="CM1479" t="s">
        <v>11224</v>
      </c>
      <c r="CN1479">
        <v>99.76</v>
      </c>
      <c r="CO1479" t="s">
        <v>268</v>
      </c>
      <c r="CP1479">
        <v>99.76</v>
      </c>
      <c r="CQ1479">
        <v>365</v>
      </c>
      <c r="CR1479" t="s">
        <v>878</v>
      </c>
      <c r="CS1479" t="s">
        <v>11225</v>
      </c>
      <c r="CT1479" t="s">
        <v>11226</v>
      </c>
      <c r="CU1479" t="s">
        <v>11227</v>
      </c>
      <c r="CV1479" t="s">
        <v>268</v>
      </c>
      <c r="CW1479" t="s">
        <v>268</v>
      </c>
      <c r="CX1479" t="s">
        <v>268</v>
      </c>
      <c r="CY1479" t="s">
        <v>268</v>
      </c>
      <c r="CZ1479" t="s">
        <v>268</v>
      </c>
      <c r="DA1479" t="s">
        <v>268</v>
      </c>
      <c r="DB1479" s="429">
        <f t="shared" si="305"/>
        <v>0</v>
      </c>
      <c r="DC1479" s="284">
        <f t="shared" si="306"/>
        <v>0</v>
      </c>
      <c r="DD1479" s="284">
        <f t="shared" si="307"/>
        <v>0</v>
      </c>
      <c r="DE1479" s="284">
        <f t="shared" si="308"/>
        <v>0</v>
      </c>
      <c r="DF1479" s="295">
        <f t="shared" si="309"/>
        <v>84</v>
      </c>
      <c r="DG1479" s="284">
        <f t="shared" si="310"/>
        <v>0</v>
      </c>
      <c r="DH1479" s="284">
        <f t="shared" si="311"/>
        <v>0</v>
      </c>
      <c r="DI1479" s="284">
        <f t="shared" si="312"/>
        <v>0</v>
      </c>
      <c r="DJ1479" s="284">
        <f t="shared" si="313"/>
        <v>0</v>
      </c>
      <c r="DK1479" s="295">
        <f t="shared" si="314"/>
        <v>1</v>
      </c>
      <c r="DL1479" s="297">
        <f t="shared" si="315"/>
        <v>2</v>
      </c>
      <c r="DM1479" s="430">
        <f>IFERROR(IF(CA1479="D",IF(DL1479="A dispo.",DF1479*VLOOKUP('DATI INPUT'!$F$27,TARIFFE_UD,4,FALSE),DF1479*VLOOKUP(DL1479,TARIFFE_UD,4,FALSE)),DF1479*VLOOKUP(CB1479-100,TARIFFE_UND,4,FALSE)),0)</f>
        <v>48.316102398547848</v>
      </c>
      <c r="DN1479" s="430">
        <f>IFERROR(IF(CA1479="D",IF(DL1479="A dispo.",DK1479*VLOOKUP('DATI INPUT'!$F$27,TARIFFE_UD,5,FALSE),DK1479*VLOOKUP(DL1479,TARIFFE_UD,5,FALSE)),DK1479*VLOOKUP(CB1479-100,TARIFFE_UND,5,FALSE)),0)</f>
        <v>51.443731886070836</v>
      </c>
      <c r="DO1479" s="431">
        <f t="shared" si="316"/>
        <v>-1.6571538132836849E-4</v>
      </c>
      <c r="DP1479" s="299">
        <f>IFERROR(IF(CA1479="D",IF(DL1479="A dispo.",DF1479*VLOOKUP('DATI INPUT'!$F$27,TARIFFE_UD,2,FALSE),DF1479*VLOOKUP(DL1479,TARIFFE_UD,2,FALSE)),DF1479*VLOOKUP(CB1479-100,TARIFFE_UND,2,FALSE)),0)</f>
        <v>60.364219285005042</v>
      </c>
      <c r="DQ1479" s="299">
        <f>IFERROR(IF(CA1479="D",IF(DL1479="A dispo.",DK1479*VLOOKUP('DATI INPUT'!$F$27,TARIFFE_UD,3,FALSE),DK1479*VLOOKUP(DL1479,TARIFFE_UD,3,FALSE)),DK1479*VLOOKUP(CB1479-100,TARIFFE_UND,3,FALSE)),0)</f>
        <v>46.077822723118445</v>
      </c>
      <c r="DR1479" s="299">
        <f t="shared" si="317"/>
        <v>106.44204200812348</v>
      </c>
    </row>
    <row r="1480" spans="1:122" x14ac:dyDescent="0.25">
      <c r="A1480" t="s">
        <v>11171</v>
      </c>
      <c r="B1480" t="s">
        <v>11165</v>
      </c>
      <c r="C1480" t="s">
        <v>11172</v>
      </c>
      <c r="D1480" t="s">
        <v>11167</v>
      </c>
      <c r="E1480" t="s">
        <v>268</v>
      </c>
      <c r="F1480" t="s">
        <v>156</v>
      </c>
      <c r="G1480" t="s">
        <v>11168</v>
      </c>
      <c r="H1480" t="s">
        <v>1505</v>
      </c>
      <c r="I1480" t="s">
        <v>11169</v>
      </c>
      <c r="J1480" t="s">
        <v>156</v>
      </c>
      <c r="K1480" t="s">
        <v>11170</v>
      </c>
      <c r="L1480" t="s">
        <v>984</v>
      </c>
      <c r="M1480" t="s">
        <v>3138</v>
      </c>
      <c r="N1480" t="s">
        <v>984</v>
      </c>
      <c r="O1480" t="s">
        <v>873</v>
      </c>
      <c r="P1480" t="s">
        <v>2560</v>
      </c>
      <c r="Q1480" t="s">
        <v>276</v>
      </c>
      <c r="R1480" t="s">
        <v>268</v>
      </c>
      <c r="S1480" t="s">
        <v>268</v>
      </c>
      <c r="T1480" t="s">
        <v>268</v>
      </c>
      <c r="U1480" t="s">
        <v>268</v>
      </c>
      <c r="V1480" t="s">
        <v>268</v>
      </c>
      <c r="W1480" t="s">
        <v>3138</v>
      </c>
      <c r="X1480" t="s">
        <v>2560</v>
      </c>
      <c r="Y1480" t="s">
        <v>276</v>
      </c>
      <c r="Z1480" t="s">
        <v>268</v>
      </c>
      <c r="AA1480" t="s">
        <v>268</v>
      </c>
      <c r="AB1480" t="s">
        <v>268</v>
      </c>
      <c r="AC1480" t="s">
        <v>268</v>
      </c>
      <c r="AD1480" t="s">
        <v>268</v>
      </c>
      <c r="AE1480" t="s">
        <v>287</v>
      </c>
      <c r="AF1480" t="s">
        <v>1811</v>
      </c>
      <c r="AG1480" t="s">
        <v>875</v>
      </c>
      <c r="AH1480" t="s">
        <v>2154</v>
      </c>
      <c r="AI1480" t="s">
        <v>783</v>
      </c>
      <c r="AJ1480" t="s">
        <v>268</v>
      </c>
      <c r="AK1480" t="s">
        <v>366</v>
      </c>
      <c r="AL1480" t="s">
        <v>268</v>
      </c>
      <c r="AM1480" t="s">
        <v>268</v>
      </c>
      <c r="AN1480" t="s">
        <v>268</v>
      </c>
      <c r="AO1480" t="s">
        <v>268</v>
      </c>
      <c r="AP1480" t="s">
        <v>268</v>
      </c>
      <c r="AQ1480" t="s">
        <v>268</v>
      </c>
      <c r="AR1480" t="s">
        <v>268</v>
      </c>
      <c r="AS1480" t="s">
        <v>268</v>
      </c>
      <c r="AT1480" t="s">
        <v>268</v>
      </c>
      <c r="AU1480" t="s">
        <v>268</v>
      </c>
      <c r="AV1480" t="s">
        <v>268</v>
      </c>
      <c r="AW1480" t="s">
        <v>268</v>
      </c>
      <c r="AX1480" t="s">
        <v>268</v>
      </c>
      <c r="AY1480" t="s">
        <v>268</v>
      </c>
      <c r="AZ1480" t="s">
        <v>268</v>
      </c>
      <c r="BA1480" t="s">
        <v>268</v>
      </c>
      <c r="BB1480" t="s">
        <v>268</v>
      </c>
      <c r="BC1480" t="s">
        <v>268</v>
      </c>
      <c r="BD1480" t="s">
        <v>268</v>
      </c>
      <c r="BE1480" t="s">
        <v>268</v>
      </c>
      <c r="BF1480" t="s">
        <v>268</v>
      </c>
      <c r="BG1480" t="s">
        <v>268</v>
      </c>
      <c r="BH1480" t="s">
        <v>268</v>
      </c>
      <c r="BI1480" t="s">
        <v>268</v>
      </c>
      <c r="BJ1480" t="s">
        <v>268</v>
      </c>
      <c r="BK1480" t="s">
        <v>268</v>
      </c>
      <c r="BL1480" t="s">
        <v>268</v>
      </c>
      <c r="BM1480" t="s">
        <v>268</v>
      </c>
      <c r="BN1480" t="s">
        <v>268</v>
      </c>
      <c r="BO1480" t="s">
        <v>268</v>
      </c>
      <c r="BP1480" t="s">
        <v>268</v>
      </c>
      <c r="BQ1480" t="s">
        <v>268</v>
      </c>
      <c r="BR1480" t="s">
        <v>268</v>
      </c>
      <c r="BS1480" t="s">
        <v>268</v>
      </c>
      <c r="BT1480" t="s">
        <v>268</v>
      </c>
      <c r="BU1480" t="s">
        <v>268</v>
      </c>
      <c r="BV1480" t="s">
        <v>268</v>
      </c>
      <c r="BW1480" t="s">
        <v>268</v>
      </c>
      <c r="BX1480" t="s">
        <v>268</v>
      </c>
      <c r="BY1480">
        <v>37.6</v>
      </c>
      <c r="BZ1480">
        <v>37.6</v>
      </c>
      <c r="CA1480" t="s">
        <v>142</v>
      </c>
      <c r="CB1480" s="356">
        <v>123</v>
      </c>
      <c r="CC1480" t="s">
        <v>1817</v>
      </c>
      <c r="CD1480" t="s">
        <v>268</v>
      </c>
      <c r="CE1480" t="s">
        <v>268</v>
      </c>
      <c r="CF1480" s="356">
        <v>2</v>
      </c>
      <c r="CG1480" t="s">
        <v>268</v>
      </c>
      <c r="CH1480" t="s">
        <v>268</v>
      </c>
      <c r="CI1480" t="s">
        <v>268</v>
      </c>
      <c r="CJ1480" t="s">
        <v>268</v>
      </c>
      <c r="CK1480" t="s">
        <v>268</v>
      </c>
      <c r="CL1480" t="s">
        <v>268</v>
      </c>
      <c r="CM1480" t="s">
        <v>11224</v>
      </c>
      <c r="CN1480">
        <v>21.63</v>
      </c>
      <c r="CO1480" t="s">
        <v>268</v>
      </c>
      <c r="CP1480">
        <v>21.63</v>
      </c>
      <c r="CQ1480">
        <v>365</v>
      </c>
      <c r="CR1480" t="s">
        <v>878</v>
      </c>
      <c r="CS1480" t="s">
        <v>11225</v>
      </c>
      <c r="CT1480" t="s">
        <v>11226</v>
      </c>
      <c r="CU1480" t="s">
        <v>11227</v>
      </c>
      <c r="CV1480" t="s">
        <v>268</v>
      </c>
      <c r="CW1480" t="s">
        <v>268</v>
      </c>
      <c r="CX1480" t="s">
        <v>268</v>
      </c>
      <c r="CY1480" t="s">
        <v>268</v>
      </c>
      <c r="CZ1480" t="s">
        <v>268</v>
      </c>
      <c r="DA1480" t="s">
        <v>268</v>
      </c>
      <c r="DB1480" s="429">
        <f t="shared" si="305"/>
        <v>0</v>
      </c>
      <c r="DC1480" s="284">
        <f t="shared" si="306"/>
        <v>0</v>
      </c>
      <c r="DD1480" s="284">
        <f t="shared" si="307"/>
        <v>0</v>
      </c>
      <c r="DE1480" s="284">
        <f t="shared" si="308"/>
        <v>0</v>
      </c>
      <c r="DF1480" s="295">
        <f t="shared" si="309"/>
        <v>37.6</v>
      </c>
      <c r="DG1480" s="284">
        <f t="shared" si="310"/>
        <v>1</v>
      </c>
      <c r="DH1480" s="284">
        <f t="shared" si="311"/>
        <v>0</v>
      </c>
      <c r="DI1480" s="284">
        <f t="shared" si="312"/>
        <v>0</v>
      </c>
      <c r="DJ1480" s="284">
        <f t="shared" si="313"/>
        <v>0</v>
      </c>
      <c r="DK1480" s="295">
        <f t="shared" si="314"/>
        <v>0</v>
      </c>
      <c r="DL1480" s="297">
        <f t="shared" si="315"/>
        <v>2</v>
      </c>
      <c r="DM1480" s="430">
        <f>IFERROR(IF(CA1480="D",IF(DL1480="A dispo.",DF1480*VLOOKUP('DATI INPUT'!$F$27,TARIFFE_UD,4,FALSE),DF1480*VLOOKUP(DL1480,TARIFFE_UD,4,FALSE)),DF1480*VLOOKUP(CB1480-100,TARIFFE_UND,4,FALSE)),0)</f>
        <v>21.627207740302371</v>
      </c>
      <c r="DN1480" s="430">
        <f>IFERROR(IF(CA1480="D",IF(DL1480="A dispo.",DK1480*VLOOKUP('DATI INPUT'!$F$27,TARIFFE_UD,5,FALSE),DK1480*VLOOKUP(DL1480,TARIFFE_UD,5,FALSE)),DK1480*VLOOKUP(CB1480-100,TARIFFE_UND,5,FALSE)),0)</f>
        <v>0</v>
      </c>
      <c r="DO1480" s="431">
        <f t="shared" si="316"/>
        <v>-2.7922596976281966E-3</v>
      </c>
      <c r="DP1480" s="299">
        <f>IFERROR(IF(CA1480="D",IF(DL1480="A dispo.",DF1480*VLOOKUP('DATI INPUT'!$F$27,TARIFFE_UD,2,FALSE),DF1480*VLOOKUP(DL1480,TARIFFE_UD,2,FALSE)),DF1480*VLOOKUP(CB1480-100,TARIFFE_UND,2,FALSE)),0)</f>
        <v>27.020174346621307</v>
      </c>
      <c r="DQ1480" s="299">
        <f>IFERROR(IF(CA1480="D",IF(DL1480="A dispo.",DK1480*VLOOKUP('DATI INPUT'!$F$27,TARIFFE_UD,3,FALSE),DK1480*VLOOKUP(DL1480,TARIFFE_UD,3,FALSE)),DK1480*VLOOKUP(CB1480-100,TARIFFE_UND,3,FALSE)),0)</f>
        <v>0</v>
      </c>
      <c r="DR1480" s="299">
        <f t="shared" si="317"/>
        <v>27.020174346621307</v>
      </c>
    </row>
    <row r="1481" spans="1:122" x14ac:dyDescent="0.25">
      <c r="A1481" t="s">
        <v>11173</v>
      </c>
      <c r="B1481" t="s">
        <v>11165</v>
      </c>
      <c r="C1481" t="s">
        <v>11174</v>
      </c>
      <c r="D1481" t="s">
        <v>11167</v>
      </c>
      <c r="E1481" t="s">
        <v>268</v>
      </c>
      <c r="F1481" t="s">
        <v>156</v>
      </c>
      <c r="G1481" t="s">
        <v>11168</v>
      </c>
      <c r="H1481" t="s">
        <v>1505</v>
      </c>
      <c r="I1481" t="s">
        <v>11169</v>
      </c>
      <c r="J1481" t="s">
        <v>156</v>
      </c>
      <c r="K1481" t="s">
        <v>11170</v>
      </c>
      <c r="L1481" t="s">
        <v>984</v>
      </c>
      <c r="M1481" t="s">
        <v>3138</v>
      </c>
      <c r="N1481" t="s">
        <v>984</v>
      </c>
      <c r="O1481" t="s">
        <v>873</v>
      </c>
      <c r="P1481" t="s">
        <v>2560</v>
      </c>
      <c r="Q1481" t="s">
        <v>276</v>
      </c>
      <c r="R1481" t="s">
        <v>268</v>
      </c>
      <c r="S1481" t="s">
        <v>268</v>
      </c>
      <c r="T1481" t="s">
        <v>268</v>
      </c>
      <c r="U1481" t="s">
        <v>268</v>
      </c>
      <c r="V1481" t="s">
        <v>268</v>
      </c>
      <c r="W1481" t="s">
        <v>3138</v>
      </c>
      <c r="X1481" t="s">
        <v>2560</v>
      </c>
      <c r="Y1481" t="s">
        <v>276</v>
      </c>
      <c r="Z1481" t="s">
        <v>268</v>
      </c>
      <c r="AA1481" t="s">
        <v>268</v>
      </c>
      <c r="AB1481" t="s">
        <v>268</v>
      </c>
      <c r="AC1481" t="s">
        <v>268</v>
      </c>
      <c r="AD1481" t="s">
        <v>268</v>
      </c>
      <c r="AE1481" t="s">
        <v>287</v>
      </c>
      <c r="AF1481" t="s">
        <v>1811</v>
      </c>
      <c r="AG1481" t="s">
        <v>875</v>
      </c>
      <c r="AH1481" t="s">
        <v>2154</v>
      </c>
      <c r="AI1481" t="s">
        <v>783</v>
      </c>
      <c r="AJ1481" t="s">
        <v>268</v>
      </c>
      <c r="AK1481" t="s">
        <v>366</v>
      </c>
      <c r="AL1481" t="s">
        <v>268</v>
      </c>
      <c r="AM1481" t="s">
        <v>268</v>
      </c>
      <c r="AN1481" t="s">
        <v>268</v>
      </c>
      <c r="AO1481" t="s">
        <v>268</v>
      </c>
      <c r="AP1481" t="s">
        <v>268</v>
      </c>
      <c r="AQ1481" t="s">
        <v>268</v>
      </c>
      <c r="AR1481" t="s">
        <v>268</v>
      </c>
      <c r="AS1481" t="s">
        <v>268</v>
      </c>
      <c r="AT1481" t="s">
        <v>268</v>
      </c>
      <c r="AU1481" t="s">
        <v>268</v>
      </c>
      <c r="AV1481" t="s">
        <v>268</v>
      </c>
      <c r="AW1481" t="s">
        <v>268</v>
      </c>
      <c r="AX1481" t="s">
        <v>268</v>
      </c>
      <c r="AY1481" t="s">
        <v>268</v>
      </c>
      <c r="AZ1481" t="s">
        <v>268</v>
      </c>
      <c r="BA1481" t="s">
        <v>268</v>
      </c>
      <c r="BB1481" t="s">
        <v>268</v>
      </c>
      <c r="BC1481" t="s">
        <v>268</v>
      </c>
      <c r="BD1481" t="s">
        <v>268</v>
      </c>
      <c r="BE1481" t="s">
        <v>268</v>
      </c>
      <c r="BF1481" t="s">
        <v>268</v>
      </c>
      <c r="BG1481" t="s">
        <v>268</v>
      </c>
      <c r="BH1481" t="s">
        <v>268</v>
      </c>
      <c r="BI1481" t="s">
        <v>268</v>
      </c>
      <c r="BJ1481" t="s">
        <v>268</v>
      </c>
      <c r="BK1481" t="s">
        <v>268</v>
      </c>
      <c r="BL1481" t="s">
        <v>268</v>
      </c>
      <c r="BM1481" t="s">
        <v>268</v>
      </c>
      <c r="BN1481" t="s">
        <v>268</v>
      </c>
      <c r="BO1481" t="s">
        <v>268</v>
      </c>
      <c r="BP1481" t="s">
        <v>268</v>
      </c>
      <c r="BQ1481" t="s">
        <v>268</v>
      </c>
      <c r="BR1481" t="s">
        <v>268</v>
      </c>
      <c r="BS1481" t="s">
        <v>268</v>
      </c>
      <c r="BT1481" t="s">
        <v>268</v>
      </c>
      <c r="BU1481" t="s">
        <v>268</v>
      </c>
      <c r="BV1481" t="s">
        <v>268</v>
      </c>
      <c r="BW1481" t="s">
        <v>268</v>
      </c>
      <c r="BX1481" t="s">
        <v>268</v>
      </c>
      <c r="BY1481">
        <v>17.45</v>
      </c>
      <c r="BZ1481">
        <v>17.45</v>
      </c>
      <c r="CA1481" t="s">
        <v>142</v>
      </c>
      <c r="CB1481" s="356">
        <v>123</v>
      </c>
      <c r="CC1481" t="s">
        <v>1817</v>
      </c>
      <c r="CD1481" t="s">
        <v>268</v>
      </c>
      <c r="CE1481" t="s">
        <v>268</v>
      </c>
      <c r="CF1481" s="356">
        <v>2</v>
      </c>
      <c r="CG1481" t="s">
        <v>268</v>
      </c>
      <c r="CH1481" t="s">
        <v>268</v>
      </c>
      <c r="CI1481" t="s">
        <v>268</v>
      </c>
      <c r="CJ1481" t="s">
        <v>268</v>
      </c>
      <c r="CK1481" t="s">
        <v>268</v>
      </c>
      <c r="CL1481" t="s">
        <v>268</v>
      </c>
      <c r="CM1481" t="s">
        <v>11224</v>
      </c>
      <c r="CN1481">
        <v>10.039999999999999</v>
      </c>
      <c r="CO1481" t="s">
        <v>268</v>
      </c>
      <c r="CP1481">
        <v>10.039999999999999</v>
      </c>
      <c r="CQ1481">
        <v>365</v>
      </c>
      <c r="CR1481" t="s">
        <v>878</v>
      </c>
      <c r="CS1481" t="s">
        <v>11225</v>
      </c>
      <c r="CT1481" t="s">
        <v>11226</v>
      </c>
      <c r="CU1481" t="s">
        <v>11227</v>
      </c>
      <c r="CV1481" t="s">
        <v>268</v>
      </c>
      <c r="CW1481" t="s">
        <v>268</v>
      </c>
      <c r="CX1481" t="s">
        <v>268</v>
      </c>
      <c r="CY1481" t="s">
        <v>268</v>
      </c>
      <c r="CZ1481" t="s">
        <v>268</v>
      </c>
      <c r="DA1481" t="s">
        <v>268</v>
      </c>
      <c r="DB1481" s="429">
        <f t="shared" si="305"/>
        <v>0</v>
      </c>
      <c r="DC1481" s="284">
        <f t="shared" si="306"/>
        <v>0</v>
      </c>
      <c r="DD1481" s="284">
        <f t="shared" si="307"/>
        <v>0</v>
      </c>
      <c r="DE1481" s="284">
        <f t="shared" si="308"/>
        <v>0</v>
      </c>
      <c r="DF1481" s="295">
        <f t="shared" si="309"/>
        <v>17.45</v>
      </c>
      <c r="DG1481" s="284">
        <f t="shared" si="310"/>
        <v>1</v>
      </c>
      <c r="DH1481" s="284">
        <f t="shared" si="311"/>
        <v>0</v>
      </c>
      <c r="DI1481" s="284">
        <f t="shared" si="312"/>
        <v>0</v>
      </c>
      <c r="DJ1481" s="284">
        <f t="shared" si="313"/>
        <v>0</v>
      </c>
      <c r="DK1481" s="295">
        <f t="shared" si="314"/>
        <v>0</v>
      </c>
      <c r="DL1481" s="297">
        <f t="shared" si="315"/>
        <v>2</v>
      </c>
      <c r="DM1481" s="430">
        <f>IFERROR(IF(CA1481="D",IF(DL1481="A dispo.",DF1481*VLOOKUP('DATI INPUT'!$F$27,TARIFFE_UD,4,FALSE),DF1481*VLOOKUP(DL1481,TARIFFE_UD,4,FALSE)),DF1481*VLOOKUP(CB1481-100,TARIFFE_UND,4,FALSE)),0)</f>
        <v>10.037095081603095</v>
      </c>
      <c r="DN1481" s="430">
        <f>IFERROR(IF(CA1481="D",IF(DL1481="A dispo.",DK1481*VLOOKUP('DATI INPUT'!$F$27,TARIFFE_UD,5,FALSE),DK1481*VLOOKUP(DL1481,TARIFFE_UD,5,FALSE)),DK1481*VLOOKUP(CB1481-100,TARIFFE_UND,5,FALSE)),0)</f>
        <v>0</v>
      </c>
      <c r="DO1481" s="431">
        <f t="shared" si="316"/>
        <v>-2.9049183969043213E-3</v>
      </c>
      <c r="DP1481" s="299">
        <f>IFERROR(IF(CA1481="D",IF(DL1481="A dispo.",DF1481*VLOOKUP('DATI INPUT'!$F$27,TARIFFE_UD,2,FALSE),DF1481*VLOOKUP(DL1481,TARIFFE_UD,2,FALSE)),DF1481*VLOOKUP(CB1481-100,TARIFFE_UND,2,FALSE)),0)</f>
        <v>12.539947934801642</v>
      </c>
      <c r="DQ1481" s="299">
        <f>IFERROR(IF(CA1481="D",IF(DL1481="A dispo.",DK1481*VLOOKUP('DATI INPUT'!$F$27,TARIFFE_UD,3,FALSE),DK1481*VLOOKUP(DL1481,TARIFFE_UD,3,FALSE)),DK1481*VLOOKUP(CB1481-100,TARIFFE_UND,3,FALSE)),0)</f>
        <v>0</v>
      </c>
      <c r="DR1481" s="299">
        <f t="shared" si="317"/>
        <v>12.539947934801642</v>
      </c>
    </row>
    <row r="1482" spans="1:122" x14ac:dyDescent="0.25">
      <c r="A1482" t="s">
        <v>11175</v>
      </c>
      <c r="B1482" t="s">
        <v>11165</v>
      </c>
      <c r="C1482" t="s">
        <v>11176</v>
      </c>
      <c r="D1482" t="s">
        <v>11167</v>
      </c>
      <c r="E1482" t="s">
        <v>268</v>
      </c>
      <c r="F1482" t="s">
        <v>156</v>
      </c>
      <c r="G1482" t="s">
        <v>11168</v>
      </c>
      <c r="H1482" t="s">
        <v>1505</v>
      </c>
      <c r="I1482" t="s">
        <v>11169</v>
      </c>
      <c r="J1482" t="s">
        <v>156</v>
      </c>
      <c r="K1482" t="s">
        <v>11170</v>
      </c>
      <c r="L1482" t="s">
        <v>984</v>
      </c>
      <c r="M1482" t="s">
        <v>3138</v>
      </c>
      <c r="N1482" t="s">
        <v>984</v>
      </c>
      <c r="O1482" t="s">
        <v>873</v>
      </c>
      <c r="P1482" t="s">
        <v>2560</v>
      </c>
      <c r="Q1482" t="s">
        <v>276</v>
      </c>
      <c r="R1482" t="s">
        <v>268</v>
      </c>
      <c r="S1482" t="s">
        <v>268</v>
      </c>
      <c r="T1482" t="s">
        <v>268</v>
      </c>
      <c r="U1482" t="s">
        <v>268</v>
      </c>
      <c r="V1482" t="s">
        <v>268</v>
      </c>
      <c r="W1482" t="s">
        <v>3138</v>
      </c>
      <c r="X1482" t="s">
        <v>2560</v>
      </c>
      <c r="Y1482" t="s">
        <v>276</v>
      </c>
      <c r="Z1482" t="s">
        <v>268</v>
      </c>
      <c r="AA1482" t="s">
        <v>268</v>
      </c>
      <c r="AB1482" t="s">
        <v>268</v>
      </c>
      <c r="AC1482" t="s">
        <v>268</v>
      </c>
      <c r="AD1482" t="s">
        <v>268</v>
      </c>
      <c r="AE1482" t="s">
        <v>287</v>
      </c>
      <c r="AF1482" t="s">
        <v>1811</v>
      </c>
      <c r="AG1482" t="s">
        <v>875</v>
      </c>
      <c r="AH1482" t="s">
        <v>2154</v>
      </c>
      <c r="AI1482" t="s">
        <v>665</v>
      </c>
      <c r="AJ1482" t="s">
        <v>268</v>
      </c>
      <c r="AK1482" t="s">
        <v>410</v>
      </c>
      <c r="AL1482" t="s">
        <v>268</v>
      </c>
      <c r="AM1482" t="s">
        <v>353</v>
      </c>
      <c r="AN1482" t="s">
        <v>268</v>
      </c>
      <c r="AO1482" t="s">
        <v>268</v>
      </c>
      <c r="AP1482" t="s">
        <v>268</v>
      </c>
      <c r="AQ1482" t="s">
        <v>268</v>
      </c>
      <c r="AR1482" t="s">
        <v>268</v>
      </c>
      <c r="AS1482" t="s">
        <v>268</v>
      </c>
      <c r="AT1482" t="s">
        <v>268</v>
      </c>
      <c r="AU1482" t="s">
        <v>268</v>
      </c>
      <c r="AV1482" t="s">
        <v>268</v>
      </c>
      <c r="AW1482" t="s">
        <v>268</v>
      </c>
      <c r="AX1482" t="s">
        <v>268</v>
      </c>
      <c r="AY1482" t="s">
        <v>268</v>
      </c>
      <c r="AZ1482" t="s">
        <v>268</v>
      </c>
      <c r="BA1482" t="s">
        <v>268</v>
      </c>
      <c r="BB1482" t="s">
        <v>268</v>
      </c>
      <c r="BC1482" t="s">
        <v>268</v>
      </c>
      <c r="BD1482" t="s">
        <v>268</v>
      </c>
      <c r="BE1482" t="s">
        <v>268</v>
      </c>
      <c r="BF1482" t="s">
        <v>268</v>
      </c>
      <c r="BG1482" t="s">
        <v>268</v>
      </c>
      <c r="BH1482" t="s">
        <v>268</v>
      </c>
      <c r="BI1482" t="s">
        <v>268</v>
      </c>
      <c r="BJ1482" t="s">
        <v>268</v>
      </c>
      <c r="BK1482" t="s">
        <v>268</v>
      </c>
      <c r="BL1482" t="s">
        <v>268</v>
      </c>
      <c r="BM1482" t="s">
        <v>268</v>
      </c>
      <c r="BN1482" t="s">
        <v>268</v>
      </c>
      <c r="BO1482" t="s">
        <v>268</v>
      </c>
      <c r="BP1482" t="s">
        <v>268</v>
      </c>
      <c r="BQ1482" t="s">
        <v>268</v>
      </c>
      <c r="BR1482" t="s">
        <v>268</v>
      </c>
      <c r="BS1482" t="s">
        <v>268</v>
      </c>
      <c r="BT1482" t="s">
        <v>268</v>
      </c>
      <c r="BU1482" t="s">
        <v>268</v>
      </c>
      <c r="BV1482" t="s">
        <v>268</v>
      </c>
      <c r="BW1482" t="s">
        <v>268</v>
      </c>
      <c r="BX1482" t="s">
        <v>268</v>
      </c>
      <c r="BY1482">
        <v>12.5</v>
      </c>
      <c r="BZ1482">
        <v>12.5</v>
      </c>
      <c r="CA1482" t="s">
        <v>142</v>
      </c>
      <c r="CB1482" s="356">
        <v>123</v>
      </c>
      <c r="CC1482" t="s">
        <v>1817</v>
      </c>
      <c r="CD1482" t="s">
        <v>268</v>
      </c>
      <c r="CE1482" t="s">
        <v>268</v>
      </c>
      <c r="CF1482" s="356">
        <v>2</v>
      </c>
      <c r="CG1482" t="s">
        <v>268</v>
      </c>
      <c r="CH1482" t="s">
        <v>268</v>
      </c>
      <c r="CI1482" t="s">
        <v>268</v>
      </c>
      <c r="CJ1482" t="s">
        <v>268</v>
      </c>
      <c r="CK1482" t="s">
        <v>268</v>
      </c>
      <c r="CL1482" t="s">
        <v>1786</v>
      </c>
      <c r="CM1482" t="s">
        <v>11224</v>
      </c>
      <c r="CN1482">
        <v>7.19</v>
      </c>
      <c r="CO1482" t="s">
        <v>268</v>
      </c>
      <c r="CP1482">
        <v>7.19</v>
      </c>
      <c r="CQ1482">
        <v>365</v>
      </c>
      <c r="CR1482" t="s">
        <v>878</v>
      </c>
      <c r="CS1482" t="s">
        <v>11225</v>
      </c>
      <c r="CT1482" t="s">
        <v>11226</v>
      </c>
      <c r="CU1482" t="s">
        <v>11227</v>
      </c>
      <c r="CV1482" t="s">
        <v>268</v>
      </c>
      <c r="CW1482" t="s">
        <v>268</v>
      </c>
      <c r="CX1482" t="s">
        <v>268</v>
      </c>
      <c r="CY1482" t="s">
        <v>268</v>
      </c>
      <c r="CZ1482" t="s">
        <v>268</v>
      </c>
      <c r="DA1482" t="s">
        <v>268</v>
      </c>
      <c r="DB1482" s="429">
        <f t="shared" si="305"/>
        <v>0</v>
      </c>
      <c r="DC1482" s="284">
        <f t="shared" si="306"/>
        <v>0</v>
      </c>
      <c r="DD1482" s="284">
        <f t="shared" si="307"/>
        <v>0</v>
      </c>
      <c r="DE1482" s="284">
        <f t="shared" si="308"/>
        <v>0</v>
      </c>
      <c r="DF1482" s="295">
        <f t="shared" si="309"/>
        <v>12.5</v>
      </c>
      <c r="DG1482" s="284">
        <f t="shared" si="310"/>
        <v>1</v>
      </c>
      <c r="DH1482" s="284">
        <f t="shared" si="311"/>
        <v>0</v>
      </c>
      <c r="DI1482" s="284">
        <f t="shared" si="312"/>
        <v>0</v>
      </c>
      <c r="DJ1482" s="284">
        <f t="shared" si="313"/>
        <v>0</v>
      </c>
      <c r="DK1482" s="295">
        <f t="shared" si="314"/>
        <v>0</v>
      </c>
      <c r="DL1482" s="297">
        <f t="shared" si="315"/>
        <v>2</v>
      </c>
      <c r="DM1482" s="430">
        <f>IFERROR(IF(CA1482="D",IF(DL1482="A dispo.",DF1482*VLOOKUP('DATI INPUT'!$F$27,TARIFFE_UD,4,FALSE),DF1482*VLOOKUP(DL1482,TARIFFE_UD,4,FALSE)),DF1482*VLOOKUP(CB1482-100,TARIFFE_UND,4,FALSE)),0)</f>
        <v>7.1898961902600966</v>
      </c>
      <c r="DN1482" s="430">
        <f>IFERROR(IF(CA1482="D",IF(DL1482="A dispo.",DK1482*VLOOKUP('DATI INPUT'!$F$27,TARIFFE_UD,5,FALSE),DK1482*VLOOKUP(DL1482,TARIFFE_UD,5,FALSE)),DK1482*VLOOKUP(CB1482-100,TARIFFE_UND,5,FALSE)),0)</f>
        <v>0</v>
      </c>
      <c r="DO1482" s="431">
        <f t="shared" si="316"/>
        <v>-1.0380973990375963E-4</v>
      </c>
      <c r="DP1482" s="299">
        <f>IFERROR(IF(CA1482="D",IF(DL1482="A dispo.",DF1482*VLOOKUP('DATI INPUT'!$F$27,TARIFFE_UD,2,FALSE),DF1482*VLOOKUP(DL1482,TARIFFE_UD,2,FALSE)),DF1482*VLOOKUP(CB1482-100,TARIFFE_UND,2,FALSE)),0)</f>
        <v>8.982770726935275</v>
      </c>
      <c r="DQ1482" s="299">
        <f>IFERROR(IF(CA1482="D",IF(DL1482="A dispo.",DK1482*VLOOKUP('DATI INPUT'!$F$27,TARIFFE_UD,3,FALSE),DK1482*VLOOKUP(DL1482,TARIFFE_UD,3,FALSE)),DK1482*VLOOKUP(CB1482-100,TARIFFE_UND,3,FALSE)),0)</f>
        <v>0</v>
      </c>
      <c r="DR1482" s="299">
        <f t="shared" si="317"/>
        <v>8.982770726935275</v>
      </c>
    </row>
    <row r="1483" spans="1:122" x14ac:dyDescent="0.25">
      <c r="A1483" t="s">
        <v>11177</v>
      </c>
      <c r="B1483" t="s">
        <v>11165</v>
      </c>
      <c r="C1483" t="s">
        <v>11178</v>
      </c>
      <c r="D1483" t="s">
        <v>11167</v>
      </c>
      <c r="E1483" t="s">
        <v>268</v>
      </c>
      <c r="F1483" t="s">
        <v>156</v>
      </c>
      <c r="G1483" t="s">
        <v>11168</v>
      </c>
      <c r="H1483" t="s">
        <v>1505</v>
      </c>
      <c r="I1483" t="s">
        <v>11169</v>
      </c>
      <c r="J1483" t="s">
        <v>156</v>
      </c>
      <c r="K1483" t="s">
        <v>11170</v>
      </c>
      <c r="L1483" t="s">
        <v>984</v>
      </c>
      <c r="M1483" t="s">
        <v>3138</v>
      </c>
      <c r="N1483" t="s">
        <v>984</v>
      </c>
      <c r="O1483" t="s">
        <v>873</v>
      </c>
      <c r="P1483" t="s">
        <v>2560</v>
      </c>
      <c r="Q1483" t="s">
        <v>276</v>
      </c>
      <c r="R1483" t="s">
        <v>268</v>
      </c>
      <c r="S1483" t="s">
        <v>268</v>
      </c>
      <c r="T1483" t="s">
        <v>268</v>
      </c>
      <c r="U1483" t="s">
        <v>268</v>
      </c>
      <c r="V1483" t="s">
        <v>268</v>
      </c>
      <c r="W1483" t="s">
        <v>3138</v>
      </c>
      <c r="X1483" t="s">
        <v>2560</v>
      </c>
      <c r="Y1483" t="s">
        <v>276</v>
      </c>
      <c r="Z1483" t="s">
        <v>268</v>
      </c>
      <c r="AA1483" t="s">
        <v>268</v>
      </c>
      <c r="AB1483" t="s">
        <v>268</v>
      </c>
      <c r="AC1483" t="s">
        <v>268</v>
      </c>
      <c r="AD1483" t="s">
        <v>268</v>
      </c>
      <c r="AE1483" t="s">
        <v>287</v>
      </c>
      <c r="AF1483" t="s">
        <v>1811</v>
      </c>
      <c r="AG1483" t="s">
        <v>875</v>
      </c>
      <c r="AH1483" t="s">
        <v>2154</v>
      </c>
      <c r="AI1483" t="s">
        <v>785</v>
      </c>
      <c r="AJ1483" t="s">
        <v>268</v>
      </c>
      <c r="AK1483" t="s">
        <v>268</v>
      </c>
      <c r="AL1483" t="s">
        <v>268</v>
      </c>
      <c r="AM1483" t="s">
        <v>411</v>
      </c>
      <c r="AN1483" t="s">
        <v>268</v>
      </c>
      <c r="AO1483" t="s">
        <v>268</v>
      </c>
      <c r="AP1483" t="s">
        <v>268</v>
      </c>
      <c r="AQ1483" t="s">
        <v>268</v>
      </c>
      <c r="AR1483" t="s">
        <v>268</v>
      </c>
      <c r="AS1483" t="s">
        <v>268</v>
      </c>
      <c r="AT1483" t="s">
        <v>268</v>
      </c>
      <c r="AU1483" t="s">
        <v>268</v>
      </c>
      <c r="AV1483" t="s">
        <v>268</v>
      </c>
      <c r="AW1483" t="s">
        <v>268</v>
      </c>
      <c r="AX1483" t="s">
        <v>268</v>
      </c>
      <c r="AY1483" t="s">
        <v>268</v>
      </c>
      <c r="AZ1483" t="s">
        <v>268</v>
      </c>
      <c r="BA1483" t="s">
        <v>268</v>
      </c>
      <c r="BB1483" t="s">
        <v>268</v>
      </c>
      <c r="BC1483" t="s">
        <v>268</v>
      </c>
      <c r="BD1483" t="s">
        <v>268</v>
      </c>
      <c r="BE1483" t="s">
        <v>268</v>
      </c>
      <c r="BF1483" t="s">
        <v>268</v>
      </c>
      <c r="BG1483" t="s">
        <v>268</v>
      </c>
      <c r="BH1483" t="s">
        <v>268</v>
      </c>
      <c r="BI1483" t="s">
        <v>268</v>
      </c>
      <c r="BJ1483" t="s">
        <v>268</v>
      </c>
      <c r="BK1483" t="s">
        <v>268</v>
      </c>
      <c r="BL1483" t="s">
        <v>268</v>
      </c>
      <c r="BM1483" t="s">
        <v>268</v>
      </c>
      <c r="BN1483" t="s">
        <v>268</v>
      </c>
      <c r="BO1483" t="s">
        <v>268</v>
      </c>
      <c r="BP1483" t="s">
        <v>268</v>
      </c>
      <c r="BQ1483" t="s">
        <v>268</v>
      </c>
      <c r="BR1483" t="s">
        <v>268</v>
      </c>
      <c r="BS1483" t="s">
        <v>268</v>
      </c>
      <c r="BT1483" t="s">
        <v>268</v>
      </c>
      <c r="BU1483" t="s">
        <v>268</v>
      </c>
      <c r="BV1483" t="s">
        <v>268</v>
      </c>
      <c r="BW1483" t="s">
        <v>268</v>
      </c>
      <c r="BX1483" t="s">
        <v>268</v>
      </c>
      <c r="BY1483">
        <v>12</v>
      </c>
      <c r="BZ1483">
        <v>12</v>
      </c>
      <c r="CA1483" t="s">
        <v>142</v>
      </c>
      <c r="CB1483" s="356">
        <v>123</v>
      </c>
      <c r="CC1483" t="s">
        <v>1817</v>
      </c>
      <c r="CD1483" t="s">
        <v>268</v>
      </c>
      <c r="CE1483" t="s">
        <v>268</v>
      </c>
      <c r="CF1483" s="356">
        <v>2</v>
      </c>
      <c r="CG1483" t="s">
        <v>268</v>
      </c>
      <c r="CH1483" t="s">
        <v>268</v>
      </c>
      <c r="CI1483" t="s">
        <v>268</v>
      </c>
      <c r="CJ1483" t="s">
        <v>268</v>
      </c>
      <c r="CK1483" t="s">
        <v>268</v>
      </c>
      <c r="CL1483" t="s">
        <v>268</v>
      </c>
      <c r="CM1483" t="s">
        <v>11224</v>
      </c>
      <c r="CN1483">
        <v>6.9</v>
      </c>
      <c r="CO1483" t="s">
        <v>268</v>
      </c>
      <c r="CP1483">
        <v>6.9</v>
      </c>
      <c r="CQ1483">
        <v>365</v>
      </c>
      <c r="CR1483" t="s">
        <v>878</v>
      </c>
      <c r="CS1483" t="s">
        <v>11225</v>
      </c>
      <c r="CT1483" t="s">
        <v>11226</v>
      </c>
      <c r="CU1483" t="s">
        <v>11227</v>
      </c>
      <c r="CV1483" t="s">
        <v>268</v>
      </c>
      <c r="CW1483" t="s">
        <v>268</v>
      </c>
      <c r="CX1483" t="s">
        <v>268</v>
      </c>
      <c r="CY1483" t="s">
        <v>268</v>
      </c>
      <c r="CZ1483" t="s">
        <v>268</v>
      </c>
      <c r="DA1483" t="s">
        <v>268</v>
      </c>
      <c r="DB1483" s="429">
        <f t="shared" si="305"/>
        <v>0</v>
      </c>
      <c r="DC1483" s="284">
        <f t="shared" si="306"/>
        <v>0</v>
      </c>
      <c r="DD1483" s="284">
        <f t="shared" si="307"/>
        <v>0</v>
      </c>
      <c r="DE1483" s="284">
        <f t="shared" si="308"/>
        <v>0</v>
      </c>
      <c r="DF1483" s="295">
        <f t="shared" si="309"/>
        <v>11.999999999999998</v>
      </c>
      <c r="DG1483" s="284">
        <f t="shared" si="310"/>
        <v>1</v>
      </c>
      <c r="DH1483" s="284">
        <f t="shared" si="311"/>
        <v>0</v>
      </c>
      <c r="DI1483" s="284">
        <f t="shared" si="312"/>
        <v>0</v>
      </c>
      <c r="DJ1483" s="284">
        <f t="shared" si="313"/>
        <v>0</v>
      </c>
      <c r="DK1483" s="295">
        <f t="shared" si="314"/>
        <v>0</v>
      </c>
      <c r="DL1483" s="297">
        <f t="shared" si="315"/>
        <v>2</v>
      </c>
      <c r="DM1483" s="430">
        <f>IFERROR(IF(CA1483="D",IF(DL1483="A dispo.",DF1483*VLOOKUP('DATI INPUT'!$F$27,TARIFFE_UD,4,FALSE),DF1483*VLOOKUP(DL1483,TARIFFE_UD,4,FALSE)),DF1483*VLOOKUP(CB1483-100,TARIFFE_UND,4,FALSE)),0)</f>
        <v>6.9023003426496912</v>
      </c>
      <c r="DN1483" s="430">
        <f>IFERROR(IF(CA1483="D",IF(DL1483="A dispo.",DK1483*VLOOKUP('DATI INPUT'!$F$27,TARIFFE_UD,5,FALSE),DK1483*VLOOKUP(DL1483,TARIFFE_UD,5,FALSE)),DK1483*VLOOKUP(CB1483-100,TARIFFE_UND,5,FALSE)),0)</f>
        <v>0</v>
      </c>
      <c r="DO1483" s="431">
        <f t="shared" si="316"/>
        <v>2.3003426496908119E-3</v>
      </c>
      <c r="DP1483" s="299">
        <f>IFERROR(IF(CA1483="D",IF(DL1483="A dispo.",DF1483*VLOOKUP('DATI INPUT'!$F$27,TARIFFE_UD,2,FALSE),DF1483*VLOOKUP(DL1483,TARIFFE_UD,2,FALSE)),DF1483*VLOOKUP(CB1483-100,TARIFFE_UND,2,FALSE)),0)</f>
        <v>8.6234598978578614</v>
      </c>
      <c r="DQ1483" s="299">
        <f>IFERROR(IF(CA1483="D",IF(DL1483="A dispo.",DK1483*VLOOKUP('DATI INPUT'!$F$27,TARIFFE_UD,3,FALSE),DK1483*VLOOKUP(DL1483,TARIFFE_UD,3,FALSE)),DK1483*VLOOKUP(CB1483-100,TARIFFE_UND,3,FALSE)),0)</f>
        <v>0</v>
      </c>
      <c r="DR1483" s="299">
        <f t="shared" si="317"/>
        <v>8.6234598978578614</v>
      </c>
    </row>
    <row r="1484" spans="1:122" x14ac:dyDescent="0.25">
      <c r="A1484" t="s">
        <v>11186</v>
      </c>
      <c r="B1484" t="s">
        <v>11179</v>
      </c>
      <c r="C1484" t="s">
        <v>11180</v>
      </c>
      <c r="D1484" t="s">
        <v>11181</v>
      </c>
      <c r="E1484" t="s">
        <v>268</v>
      </c>
      <c r="F1484" t="s">
        <v>156</v>
      </c>
      <c r="G1484" t="s">
        <v>11182</v>
      </c>
      <c r="H1484" t="s">
        <v>11183</v>
      </c>
      <c r="I1484" t="s">
        <v>11184</v>
      </c>
      <c r="J1484" t="s">
        <v>274</v>
      </c>
      <c r="K1484" t="s">
        <v>11185</v>
      </c>
      <c r="L1484" t="s">
        <v>1266</v>
      </c>
      <c r="M1484" t="s">
        <v>3805</v>
      </c>
      <c r="N1484" t="s">
        <v>984</v>
      </c>
      <c r="O1484" t="s">
        <v>873</v>
      </c>
      <c r="P1484" t="s">
        <v>2116</v>
      </c>
      <c r="Q1484" t="s">
        <v>275</v>
      </c>
      <c r="R1484" t="s">
        <v>268</v>
      </c>
      <c r="S1484" t="s">
        <v>268</v>
      </c>
      <c r="T1484" t="s">
        <v>268</v>
      </c>
      <c r="U1484" t="s">
        <v>268</v>
      </c>
      <c r="V1484" t="s">
        <v>268</v>
      </c>
      <c r="W1484" t="s">
        <v>3805</v>
      </c>
      <c r="X1484" t="s">
        <v>2116</v>
      </c>
      <c r="Y1484" t="s">
        <v>275</v>
      </c>
      <c r="Z1484" t="s">
        <v>268</v>
      </c>
      <c r="AA1484" t="s">
        <v>268</v>
      </c>
      <c r="AB1484" t="s">
        <v>268</v>
      </c>
      <c r="AC1484" t="s">
        <v>268</v>
      </c>
      <c r="AD1484" t="s">
        <v>268</v>
      </c>
      <c r="AE1484" t="s">
        <v>287</v>
      </c>
      <c r="AF1484" t="s">
        <v>1811</v>
      </c>
      <c r="AG1484" t="s">
        <v>875</v>
      </c>
      <c r="AH1484" t="s">
        <v>1812</v>
      </c>
      <c r="AI1484" t="s">
        <v>1173</v>
      </c>
      <c r="AJ1484" t="s">
        <v>268</v>
      </c>
      <c r="AK1484" t="s">
        <v>693</v>
      </c>
      <c r="AL1484" t="s">
        <v>268</v>
      </c>
      <c r="AM1484" t="s">
        <v>405</v>
      </c>
      <c r="AN1484" t="s">
        <v>268</v>
      </c>
      <c r="AO1484" t="s">
        <v>268</v>
      </c>
      <c r="AP1484" t="s">
        <v>268</v>
      </c>
      <c r="AQ1484" t="s">
        <v>268</v>
      </c>
      <c r="AR1484" t="s">
        <v>268</v>
      </c>
      <c r="AS1484" t="s">
        <v>268</v>
      </c>
      <c r="AT1484" t="s">
        <v>268</v>
      </c>
      <c r="AU1484" t="s">
        <v>268</v>
      </c>
      <c r="AV1484" t="s">
        <v>268</v>
      </c>
      <c r="AW1484" t="s">
        <v>268</v>
      </c>
      <c r="AX1484" t="s">
        <v>268</v>
      </c>
      <c r="AY1484" t="s">
        <v>268</v>
      </c>
      <c r="AZ1484" t="s">
        <v>268</v>
      </c>
      <c r="BA1484" t="s">
        <v>268</v>
      </c>
      <c r="BB1484" t="s">
        <v>268</v>
      </c>
      <c r="BC1484" t="s">
        <v>268</v>
      </c>
      <c r="BD1484" t="s">
        <v>268</v>
      </c>
      <c r="BE1484" t="s">
        <v>268</v>
      </c>
      <c r="BF1484" t="s">
        <v>268</v>
      </c>
      <c r="BG1484" t="s">
        <v>268</v>
      </c>
      <c r="BH1484" t="s">
        <v>268</v>
      </c>
      <c r="BI1484" t="s">
        <v>268</v>
      </c>
      <c r="BJ1484" t="s">
        <v>268</v>
      </c>
      <c r="BK1484" t="s">
        <v>268</v>
      </c>
      <c r="BL1484" t="s">
        <v>268</v>
      </c>
      <c r="BM1484" t="s">
        <v>268</v>
      </c>
      <c r="BN1484" t="s">
        <v>268</v>
      </c>
      <c r="BO1484" t="s">
        <v>268</v>
      </c>
      <c r="BP1484" t="s">
        <v>268</v>
      </c>
      <c r="BQ1484" t="s">
        <v>268</v>
      </c>
      <c r="BR1484" t="s">
        <v>268</v>
      </c>
      <c r="BS1484" t="s">
        <v>268</v>
      </c>
      <c r="BT1484" t="s">
        <v>268</v>
      </c>
      <c r="BU1484" t="s">
        <v>268</v>
      </c>
      <c r="BV1484" t="s">
        <v>268</v>
      </c>
      <c r="BW1484" t="s">
        <v>268</v>
      </c>
      <c r="BX1484" t="s">
        <v>268</v>
      </c>
      <c r="BY1484">
        <v>70</v>
      </c>
      <c r="BZ1484">
        <v>70</v>
      </c>
      <c r="CA1484" t="s">
        <v>142</v>
      </c>
      <c r="CB1484" s="356">
        <v>122</v>
      </c>
      <c r="CC1484" t="s">
        <v>876</v>
      </c>
      <c r="CD1484" t="s">
        <v>268</v>
      </c>
      <c r="CE1484" t="s">
        <v>268</v>
      </c>
      <c r="CF1484" s="356">
        <v>1</v>
      </c>
      <c r="CG1484" t="s">
        <v>268</v>
      </c>
      <c r="CH1484" t="s">
        <v>268</v>
      </c>
      <c r="CI1484" t="s">
        <v>268</v>
      </c>
      <c r="CJ1484" t="s">
        <v>268</v>
      </c>
      <c r="CK1484" t="s">
        <v>268</v>
      </c>
      <c r="CL1484" t="s">
        <v>11309</v>
      </c>
      <c r="CM1484" t="s">
        <v>11224</v>
      </c>
      <c r="CN1484">
        <v>51.44</v>
      </c>
      <c r="CO1484" t="s">
        <v>268</v>
      </c>
      <c r="CP1484">
        <v>51.44</v>
      </c>
      <c r="CQ1484">
        <v>365</v>
      </c>
      <c r="CR1484" t="s">
        <v>878</v>
      </c>
      <c r="CS1484" t="s">
        <v>11225</v>
      </c>
      <c r="CT1484" t="s">
        <v>11226</v>
      </c>
      <c r="CU1484" t="s">
        <v>11227</v>
      </c>
      <c r="CV1484" t="s">
        <v>268</v>
      </c>
      <c r="CW1484" t="s">
        <v>268</v>
      </c>
      <c r="CX1484" t="s">
        <v>268</v>
      </c>
      <c r="CY1484" t="s">
        <v>268</v>
      </c>
      <c r="CZ1484" t="s">
        <v>268</v>
      </c>
      <c r="DA1484" t="s">
        <v>268</v>
      </c>
      <c r="DB1484" s="429">
        <f t="shared" si="305"/>
        <v>0</v>
      </c>
      <c r="DC1484" s="284">
        <f t="shared" si="306"/>
        <v>0</v>
      </c>
      <c r="DD1484" s="284">
        <f t="shared" si="307"/>
        <v>0</v>
      </c>
      <c r="DE1484" s="284">
        <f t="shared" si="308"/>
        <v>0</v>
      </c>
      <c r="DF1484" s="295">
        <f t="shared" si="309"/>
        <v>70</v>
      </c>
      <c r="DG1484" s="284">
        <f t="shared" si="310"/>
        <v>0</v>
      </c>
      <c r="DH1484" s="284">
        <f t="shared" si="311"/>
        <v>0</v>
      </c>
      <c r="DI1484" s="284">
        <f t="shared" si="312"/>
        <v>0</v>
      </c>
      <c r="DJ1484" s="284">
        <f t="shared" si="313"/>
        <v>0</v>
      </c>
      <c r="DK1484" s="295">
        <f t="shared" si="314"/>
        <v>1</v>
      </c>
      <c r="DL1484" s="297">
        <f t="shared" si="315"/>
        <v>1</v>
      </c>
      <c r="DM1484" s="430">
        <f>IFERROR(IF(CA1484="D",IF(DL1484="A dispo.",DF1484*VLOOKUP('DATI INPUT'!$F$27,TARIFFE_UD,4,FALSE),DF1484*VLOOKUP(DL1484,TARIFFE_UD,4,FALSE)),DF1484*VLOOKUP(CB1484-100,TARIFFE_UND,4,FALSE)),0)</f>
        <v>34.511501713248457</v>
      </c>
      <c r="DN1484" s="430">
        <f>IFERROR(IF(CA1484="D",IF(DL1484="A dispo.",DK1484*VLOOKUP('DATI INPUT'!$F$27,TARIFFE_UD,5,FALSE),DK1484*VLOOKUP(DL1484,TARIFFE_UD,5,FALSE)),DK1484*VLOOKUP(CB1484-100,TARIFFE_UND,5,FALSE)),0)</f>
        <v>16.930848468833439</v>
      </c>
      <c r="DO1484" s="431">
        <f t="shared" si="316"/>
        <v>2.3501820818978558E-3</v>
      </c>
      <c r="DP1484" s="299">
        <f>IFERROR(IF(CA1484="D",IF(DL1484="A dispo.",DF1484*VLOOKUP('DATI INPUT'!$F$27,TARIFFE_UD,2,FALSE),DF1484*VLOOKUP(DL1484,TARIFFE_UD,2,FALSE)),DF1484*VLOOKUP(CB1484-100,TARIFFE_UND,2,FALSE)),0)</f>
        <v>43.117299489289316</v>
      </c>
      <c r="DQ1484" s="299">
        <f>IFERROR(IF(CA1484="D",IF(DL1484="A dispo.",DK1484*VLOOKUP('DATI INPUT'!$F$27,TARIFFE_UD,3,FALSE),DK1484*VLOOKUP(DL1484,TARIFFE_UD,3,FALSE)),DK1484*VLOOKUP(CB1484-100,TARIFFE_UND,3,FALSE)),0)</f>
        <v>15.164853048114928</v>
      </c>
      <c r="DR1484" s="299">
        <f t="shared" si="317"/>
        <v>58.282152537404244</v>
      </c>
    </row>
    <row r="1485" spans="1:122" x14ac:dyDescent="0.25">
      <c r="A1485" t="s">
        <v>11310</v>
      </c>
      <c r="B1485" t="s">
        <v>6288</v>
      </c>
      <c r="C1485" t="s">
        <v>11187</v>
      </c>
      <c r="D1485" t="s">
        <v>6290</v>
      </c>
      <c r="E1485" t="s">
        <v>6291</v>
      </c>
      <c r="F1485" t="s">
        <v>156</v>
      </c>
      <c r="G1485" t="s">
        <v>6292</v>
      </c>
      <c r="H1485" t="s">
        <v>1839</v>
      </c>
      <c r="I1485" t="s">
        <v>6293</v>
      </c>
      <c r="J1485" t="s">
        <v>274</v>
      </c>
      <c r="K1485" t="s">
        <v>6294</v>
      </c>
      <c r="L1485" t="s">
        <v>984</v>
      </c>
      <c r="M1485" t="s">
        <v>6295</v>
      </c>
      <c r="N1485" t="s">
        <v>984</v>
      </c>
      <c r="O1485" t="s">
        <v>873</v>
      </c>
      <c r="P1485" t="s">
        <v>1934</v>
      </c>
      <c r="Q1485" t="s">
        <v>298</v>
      </c>
      <c r="R1485" t="s">
        <v>268</v>
      </c>
      <c r="S1485" t="s">
        <v>268</v>
      </c>
      <c r="T1485" t="s">
        <v>268</v>
      </c>
      <c r="U1485" t="s">
        <v>268</v>
      </c>
      <c r="V1485" t="s">
        <v>268</v>
      </c>
      <c r="W1485" t="s">
        <v>6295</v>
      </c>
      <c r="X1485" t="s">
        <v>1934</v>
      </c>
      <c r="Y1485" t="s">
        <v>298</v>
      </c>
      <c r="Z1485" t="s">
        <v>268</v>
      </c>
      <c r="AA1485" t="s">
        <v>268</v>
      </c>
      <c r="AB1485" t="s">
        <v>268</v>
      </c>
      <c r="AC1485" t="s">
        <v>268</v>
      </c>
      <c r="AD1485" t="s">
        <v>268</v>
      </c>
      <c r="AE1485" t="s">
        <v>287</v>
      </c>
      <c r="AF1485" t="s">
        <v>1811</v>
      </c>
      <c r="AG1485" t="s">
        <v>875</v>
      </c>
      <c r="AH1485" t="s">
        <v>1935</v>
      </c>
      <c r="AI1485" t="s">
        <v>6296</v>
      </c>
      <c r="AJ1485" t="s">
        <v>268</v>
      </c>
      <c r="AK1485" t="s">
        <v>693</v>
      </c>
      <c r="AL1485" t="s">
        <v>268</v>
      </c>
      <c r="AM1485" t="s">
        <v>563</v>
      </c>
      <c r="AN1485" t="s">
        <v>268</v>
      </c>
      <c r="AO1485" t="s">
        <v>268</v>
      </c>
      <c r="AP1485" t="s">
        <v>268</v>
      </c>
      <c r="AQ1485" t="s">
        <v>268</v>
      </c>
      <c r="AR1485" t="s">
        <v>268</v>
      </c>
      <c r="AS1485" t="s">
        <v>268</v>
      </c>
      <c r="AT1485" t="s">
        <v>268</v>
      </c>
      <c r="AU1485" t="s">
        <v>268</v>
      </c>
      <c r="AV1485" t="s">
        <v>268</v>
      </c>
      <c r="AW1485" t="s">
        <v>268</v>
      </c>
      <c r="AX1485" t="s">
        <v>268</v>
      </c>
      <c r="AY1485" t="s">
        <v>268</v>
      </c>
      <c r="AZ1485" t="s">
        <v>268</v>
      </c>
      <c r="BA1485" t="s">
        <v>268</v>
      </c>
      <c r="BB1485" t="s">
        <v>268</v>
      </c>
      <c r="BC1485" t="s">
        <v>268</v>
      </c>
      <c r="BD1485" t="s">
        <v>268</v>
      </c>
      <c r="BE1485" t="s">
        <v>268</v>
      </c>
      <c r="BF1485" t="s">
        <v>268</v>
      </c>
      <c r="BG1485" t="s">
        <v>268</v>
      </c>
      <c r="BH1485" t="s">
        <v>268</v>
      </c>
      <c r="BI1485" t="s">
        <v>268</v>
      </c>
      <c r="BJ1485" t="s">
        <v>268</v>
      </c>
      <c r="BK1485" t="s">
        <v>268</v>
      </c>
      <c r="BL1485" t="s">
        <v>268</v>
      </c>
      <c r="BM1485" t="s">
        <v>268</v>
      </c>
      <c r="BN1485" t="s">
        <v>268</v>
      </c>
      <c r="BO1485" t="s">
        <v>268</v>
      </c>
      <c r="BP1485" t="s">
        <v>268</v>
      </c>
      <c r="BQ1485" t="s">
        <v>268</v>
      </c>
      <c r="BR1485" t="s">
        <v>268</v>
      </c>
      <c r="BS1485" t="s">
        <v>268</v>
      </c>
      <c r="BT1485" t="s">
        <v>268</v>
      </c>
      <c r="BU1485" t="s">
        <v>268</v>
      </c>
      <c r="BV1485" t="s">
        <v>268</v>
      </c>
      <c r="BW1485" t="s">
        <v>268</v>
      </c>
      <c r="BX1485" t="s">
        <v>268</v>
      </c>
      <c r="BY1485">
        <v>104</v>
      </c>
      <c r="BZ1485">
        <v>104</v>
      </c>
      <c r="CA1485" t="s">
        <v>143</v>
      </c>
      <c r="CB1485" s="356">
        <v>112</v>
      </c>
      <c r="CC1485" t="s">
        <v>637</v>
      </c>
      <c r="CD1485" t="s">
        <v>268</v>
      </c>
      <c r="CE1485" t="s">
        <v>268</v>
      </c>
      <c r="CF1485" t="s">
        <v>268</v>
      </c>
      <c r="CG1485" t="s">
        <v>11228</v>
      </c>
      <c r="CH1485" t="s">
        <v>268</v>
      </c>
      <c r="CI1485" t="s">
        <v>268</v>
      </c>
      <c r="CJ1485" t="s">
        <v>268</v>
      </c>
      <c r="CK1485" t="s">
        <v>268</v>
      </c>
      <c r="CL1485" t="s">
        <v>268</v>
      </c>
      <c r="CM1485" t="s">
        <v>11224</v>
      </c>
      <c r="CN1485">
        <v>185.63</v>
      </c>
      <c r="CO1485" t="s">
        <v>268</v>
      </c>
      <c r="CP1485">
        <v>185.63</v>
      </c>
      <c r="CQ1485">
        <v>365</v>
      </c>
      <c r="CR1485" t="s">
        <v>878</v>
      </c>
      <c r="CS1485" t="s">
        <v>11225</v>
      </c>
      <c r="CT1485" t="s">
        <v>11226</v>
      </c>
      <c r="CU1485" t="s">
        <v>11227</v>
      </c>
      <c r="CV1485" t="s">
        <v>268</v>
      </c>
      <c r="CW1485" t="s">
        <v>268</v>
      </c>
      <c r="CX1485" t="s">
        <v>268</v>
      </c>
      <c r="CY1485" t="s">
        <v>268</v>
      </c>
      <c r="CZ1485" t="s">
        <v>268</v>
      </c>
      <c r="DA1485" t="s">
        <v>268</v>
      </c>
      <c r="DB1485" s="429">
        <f t="shared" si="305"/>
        <v>0</v>
      </c>
      <c r="DC1485" s="284">
        <f t="shared" si="306"/>
        <v>0</v>
      </c>
      <c r="DD1485" s="284">
        <f t="shared" si="307"/>
        <v>0</v>
      </c>
      <c r="DE1485" s="284">
        <f t="shared" si="308"/>
        <v>0</v>
      </c>
      <c r="DF1485" s="295">
        <f t="shared" si="309"/>
        <v>104</v>
      </c>
      <c r="DG1485" s="284">
        <f t="shared" si="310"/>
        <v>0</v>
      </c>
      <c r="DH1485" s="284">
        <f t="shared" si="311"/>
        <v>0</v>
      </c>
      <c r="DI1485" s="284">
        <f t="shared" si="312"/>
        <v>0</v>
      </c>
      <c r="DJ1485" s="284">
        <f t="shared" si="313"/>
        <v>0</v>
      </c>
      <c r="DK1485" s="295">
        <f t="shared" si="314"/>
        <v>104</v>
      </c>
      <c r="DL1485" s="297" t="str">
        <f t="shared" si="315"/>
        <v/>
      </c>
      <c r="DM1485" s="430">
        <f>IFERROR(IF(CA1485="D",IF(DL1485="A dispo.",DF1485*VLOOKUP('DATI INPUT'!$F$27,TARIFFE_UD,4,FALSE),DF1485*VLOOKUP(DL1485,TARIFFE_UD,4,FALSE)),DF1485*VLOOKUP(CB1485-100,TARIFFE_UND,4,FALSE)),0)</f>
        <v>30.746356582746362</v>
      </c>
      <c r="DN1485" s="430">
        <f>IFERROR(IF(CA1485="D",IF(DL1485="A dispo.",DK1485*VLOOKUP('DATI INPUT'!$F$27,TARIFFE_UD,5,FALSE),DK1485*VLOOKUP(DL1485,TARIFFE_UD,5,FALSE)),DK1485*VLOOKUP(CB1485-100,TARIFFE_UND,5,FALSE)),0)</f>
        <v>154.88393097750472</v>
      </c>
      <c r="DO1485" s="431">
        <f t="shared" si="316"/>
        <v>2.875602510812314E-4</v>
      </c>
      <c r="DP1485" s="299">
        <f>IFERROR(IF(CA1485="D",IF(DL1485="A dispo.",DF1485*VLOOKUP('DATI INPUT'!$F$27,TARIFFE_UD,2,FALSE),DF1485*VLOOKUP(DL1485,TARIFFE_UD,2,FALSE)),DF1485*VLOOKUP(CB1485-100,TARIFFE_UND,2,FALSE)),0)</f>
        <v>43.480073296409849</v>
      </c>
      <c r="DQ1485" s="299">
        <f>IFERROR(IF(CA1485="D",IF(DL1485="A dispo.",DK1485*VLOOKUP('DATI INPUT'!$F$27,TARIFFE_UD,3,FALSE),DK1485*VLOOKUP(DL1485,TARIFFE_UD,3,FALSE)),DK1485*VLOOKUP(CB1485-100,TARIFFE_UND,3,FALSE)),0)</f>
        <v>157.13173438375611</v>
      </c>
      <c r="DR1485" s="299">
        <f t="shared" si="317"/>
        <v>200.61180768016595</v>
      </c>
    </row>
    <row r="1486" spans="1:122" x14ac:dyDescent="0.25">
      <c r="A1486" t="s">
        <v>11188</v>
      </c>
      <c r="B1486" t="s">
        <v>6288</v>
      </c>
      <c r="C1486" t="s">
        <v>11189</v>
      </c>
      <c r="D1486" t="s">
        <v>6290</v>
      </c>
      <c r="E1486" t="s">
        <v>6291</v>
      </c>
      <c r="F1486" t="s">
        <v>156</v>
      </c>
      <c r="G1486" t="s">
        <v>6292</v>
      </c>
      <c r="H1486" t="s">
        <v>1839</v>
      </c>
      <c r="I1486" t="s">
        <v>6293</v>
      </c>
      <c r="J1486" t="s">
        <v>274</v>
      </c>
      <c r="K1486" t="s">
        <v>6294</v>
      </c>
      <c r="L1486" t="s">
        <v>984</v>
      </c>
      <c r="M1486" t="s">
        <v>6295</v>
      </c>
      <c r="N1486" t="s">
        <v>984</v>
      </c>
      <c r="O1486" t="s">
        <v>873</v>
      </c>
      <c r="P1486" t="s">
        <v>1934</v>
      </c>
      <c r="Q1486" t="s">
        <v>298</v>
      </c>
      <c r="R1486" t="s">
        <v>268</v>
      </c>
      <c r="S1486" t="s">
        <v>268</v>
      </c>
      <c r="T1486" t="s">
        <v>268</v>
      </c>
      <c r="U1486" t="s">
        <v>268</v>
      </c>
      <c r="V1486" t="s">
        <v>268</v>
      </c>
      <c r="W1486" t="s">
        <v>6295</v>
      </c>
      <c r="X1486" t="s">
        <v>1934</v>
      </c>
      <c r="Y1486" t="s">
        <v>298</v>
      </c>
      <c r="Z1486" t="s">
        <v>268</v>
      </c>
      <c r="AA1486" t="s">
        <v>268</v>
      </c>
      <c r="AB1486" t="s">
        <v>268</v>
      </c>
      <c r="AC1486" t="s">
        <v>268</v>
      </c>
      <c r="AD1486" t="s">
        <v>268</v>
      </c>
      <c r="AE1486" t="s">
        <v>287</v>
      </c>
      <c r="AF1486" t="s">
        <v>1811</v>
      </c>
      <c r="AG1486" t="s">
        <v>875</v>
      </c>
      <c r="AH1486" t="s">
        <v>1935</v>
      </c>
      <c r="AI1486" t="s">
        <v>6296</v>
      </c>
      <c r="AJ1486" t="s">
        <v>268</v>
      </c>
      <c r="AK1486" t="s">
        <v>693</v>
      </c>
      <c r="AL1486" t="s">
        <v>268</v>
      </c>
      <c r="AM1486" t="s">
        <v>563</v>
      </c>
      <c r="AN1486" t="s">
        <v>268</v>
      </c>
      <c r="AO1486" t="s">
        <v>268</v>
      </c>
      <c r="AP1486" t="s">
        <v>268</v>
      </c>
      <c r="AQ1486" t="s">
        <v>268</v>
      </c>
      <c r="AR1486" t="s">
        <v>268</v>
      </c>
      <c r="AS1486" t="s">
        <v>268</v>
      </c>
      <c r="AT1486" t="s">
        <v>268</v>
      </c>
      <c r="AU1486" t="s">
        <v>268</v>
      </c>
      <c r="AV1486" t="s">
        <v>268</v>
      </c>
      <c r="AW1486" t="s">
        <v>268</v>
      </c>
      <c r="AX1486" t="s">
        <v>268</v>
      </c>
      <c r="AY1486" t="s">
        <v>268</v>
      </c>
      <c r="AZ1486" t="s">
        <v>268</v>
      </c>
      <c r="BA1486" t="s">
        <v>268</v>
      </c>
      <c r="BB1486" t="s">
        <v>268</v>
      </c>
      <c r="BC1486" t="s">
        <v>268</v>
      </c>
      <c r="BD1486" t="s">
        <v>268</v>
      </c>
      <c r="BE1486" t="s">
        <v>268</v>
      </c>
      <c r="BF1486" t="s">
        <v>268</v>
      </c>
      <c r="BG1486" t="s">
        <v>268</v>
      </c>
      <c r="BH1486" t="s">
        <v>268</v>
      </c>
      <c r="BI1486" t="s">
        <v>268</v>
      </c>
      <c r="BJ1486" t="s">
        <v>268</v>
      </c>
      <c r="BK1486" t="s">
        <v>268</v>
      </c>
      <c r="BL1486" t="s">
        <v>268</v>
      </c>
      <c r="BM1486" t="s">
        <v>268</v>
      </c>
      <c r="BN1486" t="s">
        <v>268</v>
      </c>
      <c r="BO1486" t="s">
        <v>268</v>
      </c>
      <c r="BP1486" t="s">
        <v>268</v>
      </c>
      <c r="BQ1486" t="s">
        <v>268</v>
      </c>
      <c r="BR1486" t="s">
        <v>268</v>
      </c>
      <c r="BS1486" t="s">
        <v>268</v>
      </c>
      <c r="BT1486" t="s">
        <v>268</v>
      </c>
      <c r="BU1486" t="s">
        <v>268</v>
      </c>
      <c r="BV1486" t="s">
        <v>268</v>
      </c>
      <c r="BW1486" t="s">
        <v>268</v>
      </c>
      <c r="BX1486" t="s">
        <v>268</v>
      </c>
      <c r="BY1486">
        <v>45</v>
      </c>
      <c r="BZ1486">
        <v>45</v>
      </c>
      <c r="CA1486" t="s">
        <v>143</v>
      </c>
      <c r="CB1486" s="356">
        <v>104</v>
      </c>
      <c r="CC1486" t="s">
        <v>1027</v>
      </c>
      <c r="CD1486" t="s">
        <v>268</v>
      </c>
      <c r="CE1486" t="s">
        <v>268</v>
      </c>
      <c r="CF1486" t="s">
        <v>268</v>
      </c>
      <c r="CG1486" t="s">
        <v>268</v>
      </c>
      <c r="CH1486" t="s">
        <v>268</v>
      </c>
      <c r="CI1486" t="s">
        <v>268</v>
      </c>
      <c r="CJ1486" t="s">
        <v>268</v>
      </c>
      <c r="CK1486" t="s">
        <v>268</v>
      </c>
      <c r="CL1486" t="s">
        <v>268</v>
      </c>
      <c r="CM1486" t="s">
        <v>11224</v>
      </c>
      <c r="CN1486">
        <v>39.619999999999997</v>
      </c>
      <c r="CO1486" t="s">
        <v>268</v>
      </c>
      <c r="CP1486">
        <v>39.619999999999997</v>
      </c>
      <c r="CQ1486">
        <v>365</v>
      </c>
      <c r="CR1486" t="s">
        <v>878</v>
      </c>
      <c r="CS1486" t="s">
        <v>11225</v>
      </c>
      <c r="CT1486" t="s">
        <v>11226</v>
      </c>
      <c r="CU1486" t="s">
        <v>11227</v>
      </c>
      <c r="CV1486" t="s">
        <v>268</v>
      </c>
      <c r="CW1486" t="s">
        <v>268</v>
      </c>
      <c r="CX1486" t="s">
        <v>268</v>
      </c>
      <c r="CY1486" t="s">
        <v>268</v>
      </c>
      <c r="CZ1486" t="s">
        <v>268</v>
      </c>
      <c r="DA1486" t="s">
        <v>268</v>
      </c>
      <c r="DB1486" s="429">
        <f t="shared" si="305"/>
        <v>0</v>
      </c>
      <c r="DC1486" s="284">
        <f t="shared" si="306"/>
        <v>0</v>
      </c>
      <c r="DD1486" s="284">
        <f t="shared" si="307"/>
        <v>0</v>
      </c>
      <c r="DE1486" s="284">
        <f t="shared" si="308"/>
        <v>0</v>
      </c>
      <c r="DF1486" s="295">
        <f t="shared" si="309"/>
        <v>45</v>
      </c>
      <c r="DG1486" s="284">
        <f t="shared" si="310"/>
        <v>0</v>
      </c>
      <c r="DH1486" s="284">
        <f t="shared" si="311"/>
        <v>0</v>
      </c>
      <c r="DI1486" s="284">
        <f t="shared" si="312"/>
        <v>0</v>
      </c>
      <c r="DJ1486" s="284">
        <f t="shared" si="313"/>
        <v>0</v>
      </c>
      <c r="DK1486" s="295">
        <f t="shared" si="314"/>
        <v>45</v>
      </c>
      <c r="DL1486" s="297" t="str">
        <f t="shared" si="315"/>
        <v/>
      </c>
      <c r="DM1486" s="430">
        <f>IFERROR(IF(CA1486="D",IF(DL1486="A dispo.",DF1486*VLOOKUP('DATI INPUT'!$F$27,TARIFFE_UD,4,FALSE),DF1486*VLOOKUP(DL1486,TARIFFE_UD,4,FALSE)),DF1486*VLOOKUP(CB1486-100,TARIFFE_UND,4,FALSE)),0)</f>
        <v>5.543213326216291</v>
      </c>
      <c r="DN1486" s="430">
        <f>IFERROR(IF(CA1486="D",IF(DL1486="A dispo.",DK1486*VLOOKUP('DATI INPUT'!$F$27,TARIFFE_UD,5,FALSE),DK1486*VLOOKUP(DL1486,TARIFFE_UD,5,FALSE)),DK1486*VLOOKUP(CB1486-100,TARIFFE_UND,5,FALSE)),0)</f>
        <v>34.076484162260648</v>
      </c>
      <c r="DO1486" s="431">
        <f t="shared" si="316"/>
        <v>-3.0251152305993401E-4</v>
      </c>
      <c r="DP1486" s="299">
        <f>IFERROR(IF(CA1486="D",IF(DL1486="A dispo.",DF1486*VLOOKUP('DATI INPUT'!$F$27,TARIFFE_UD,2,FALSE),DF1486*VLOOKUP(DL1486,TARIFFE_UD,2,FALSE)),DF1486*VLOOKUP(CB1486-100,TARIFFE_UND,2,FALSE)),0)</f>
        <v>7.8389555221892753</v>
      </c>
      <c r="DQ1486" s="299">
        <f>IFERROR(IF(CA1486="D",IF(DL1486="A dispo.",DK1486*VLOOKUP('DATI INPUT'!$F$27,TARIFFE_UD,3,FALSE),DK1486*VLOOKUP(DL1486,TARIFFE_UD,3,FALSE)),DK1486*VLOOKUP(CB1486-100,TARIFFE_UND,3,FALSE)),0)</f>
        <v>34.571030218068906</v>
      </c>
      <c r="DR1486" s="299">
        <f t="shared" si="317"/>
        <v>42.409985740258179</v>
      </c>
    </row>
    <row r="1487" spans="1:122" x14ac:dyDescent="0.25">
      <c r="A1487" t="s">
        <v>11311</v>
      </c>
      <c r="B1487" t="s">
        <v>1662</v>
      </c>
      <c r="C1487" t="s">
        <v>11312</v>
      </c>
      <c r="D1487" t="s">
        <v>7720</v>
      </c>
      <c r="E1487" t="s">
        <v>268</v>
      </c>
      <c r="F1487" t="s">
        <v>156</v>
      </c>
      <c r="G1487" t="s">
        <v>7721</v>
      </c>
      <c r="H1487" t="s">
        <v>1137</v>
      </c>
      <c r="I1487" t="s">
        <v>2058</v>
      </c>
      <c r="J1487" t="s">
        <v>156</v>
      </c>
      <c r="K1487" t="s">
        <v>7722</v>
      </c>
      <c r="L1487" t="s">
        <v>871</v>
      </c>
      <c r="M1487" t="s">
        <v>9616</v>
      </c>
      <c r="N1487" t="s">
        <v>984</v>
      </c>
      <c r="O1487" t="s">
        <v>873</v>
      </c>
      <c r="P1487" t="s">
        <v>2241</v>
      </c>
      <c r="Q1487" t="s">
        <v>279</v>
      </c>
      <c r="R1487" t="s">
        <v>268</v>
      </c>
      <c r="S1487" t="s">
        <v>268</v>
      </c>
      <c r="T1487" t="s">
        <v>268</v>
      </c>
      <c r="U1487" t="s">
        <v>268</v>
      </c>
      <c r="V1487" t="s">
        <v>268</v>
      </c>
      <c r="W1487" t="s">
        <v>9616</v>
      </c>
      <c r="X1487" t="s">
        <v>2241</v>
      </c>
      <c r="Y1487" t="s">
        <v>279</v>
      </c>
      <c r="Z1487" t="s">
        <v>268</v>
      </c>
      <c r="AA1487" t="s">
        <v>268</v>
      </c>
      <c r="AB1487" t="s">
        <v>268</v>
      </c>
      <c r="AC1487" t="s">
        <v>268</v>
      </c>
      <c r="AD1487" t="s">
        <v>268</v>
      </c>
      <c r="AE1487" t="s">
        <v>287</v>
      </c>
      <c r="AF1487" t="s">
        <v>1811</v>
      </c>
      <c r="AG1487" t="s">
        <v>875</v>
      </c>
      <c r="AH1487" t="s">
        <v>1848</v>
      </c>
      <c r="AI1487" t="s">
        <v>1217</v>
      </c>
      <c r="AJ1487" t="s">
        <v>268</v>
      </c>
      <c r="AK1487" t="s">
        <v>375</v>
      </c>
      <c r="AL1487" t="s">
        <v>268</v>
      </c>
      <c r="AM1487" t="s">
        <v>405</v>
      </c>
      <c r="AN1487" t="s">
        <v>268</v>
      </c>
      <c r="AO1487" t="s">
        <v>268</v>
      </c>
      <c r="AP1487" t="s">
        <v>268</v>
      </c>
      <c r="AQ1487" t="s">
        <v>268</v>
      </c>
      <c r="AR1487" t="s">
        <v>268</v>
      </c>
      <c r="AS1487" t="s">
        <v>268</v>
      </c>
      <c r="AT1487" t="s">
        <v>268</v>
      </c>
      <c r="AU1487" t="s">
        <v>268</v>
      </c>
      <c r="AV1487" t="s">
        <v>268</v>
      </c>
      <c r="AW1487" t="s">
        <v>268</v>
      </c>
      <c r="AX1487" t="s">
        <v>268</v>
      </c>
      <c r="AY1487" t="s">
        <v>268</v>
      </c>
      <c r="AZ1487" t="s">
        <v>268</v>
      </c>
      <c r="BA1487" t="s">
        <v>268</v>
      </c>
      <c r="BB1487" t="s">
        <v>268</v>
      </c>
      <c r="BC1487" t="s">
        <v>268</v>
      </c>
      <c r="BD1487" t="s">
        <v>268</v>
      </c>
      <c r="BE1487" t="s">
        <v>268</v>
      </c>
      <c r="BF1487" t="s">
        <v>268</v>
      </c>
      <c r="BG1487" t="s">
        <v>268</v>
      </c>
      <c r="BH1487" t="s">
        <v>268</v>
      </c>
      <c r="BI1487" t="s">
        <v>268</v>
      </c>
      <c r="BJ1487" t="s">
        <v>268</v>
      </c>
      <c r="BK1487" t="s">
        <v>268</v>
      </c>
      <c r="BL1487" t="s">
        <v>268</v>
      </c>
      <c r="BM1487" t="s">
        <v>268</v>
      </c>
      <c r="BN1487" t="s">
        <v>268</v>
      </c>
      <c r="BO1487" t="s">
        <v>268</v>
      </c>
      <c r="BP1487" t="s">
        <v>268</v>
      </c>
      <c r="BQ1487" t="s">
        <v>268</v>
      </c>
      <c r="BR1487" t="s">
        <v>268</v>
      </c>
      <c r="BS1487" t="s">
        <v>268</v>
      </c>
      <c r="BT1487" t="s">
        <v>268</v>
      </c>
      <c r="BU1487" t="s">
        <v>268</v>
      </c>
      <c r="BV1487" t="s">
        <v>268</v>
      </c>
      <c r="BW1487" t="s">
        <v>268</v>
      </c>
      <c r="BX1487" t="s">
        <v>268</v>
      </c>
      <c r="BY1487" s="432">
        <v>0</v>
      </c>
      <c r="BZ1487">
        <v>74</v>
      </c>
      <c r="CA1487" s="432" t="s">
        <v>142</v>
      </c>
      <c r="CB1487" t="s">
        <v>268</v>
      </c>
      <c r="CC1487" t="s">
        <v>268</v>
      </c>
      <c r="CD1487" t="s">
        <v>268</v>
      </c>
      <c r="CE1487" t="s">
        <v>268</v>
      </c>
      <c r="CF1487" t="s">
        <v>268</v>
      </c>
      <c r="CG1487" t="s">
        <v>268</v>
      </c>
      <c r="CH1487" t="s">
        <v>268</v>
      </c>
      <c r="CI1487" t="s">
        <v>268</v>
      </c>
      <c r="CJ1487" t="s">
        <v>268</v>
      </c>
      <c r="CK1487" t="s">
        <v>268</v>
      </c>
      <c r="CL1487" t="s">
        <v>11313</v>
      </c>
      <c r="CM1487" t="s">
        <v>11224</v>
      </c>
      <c r="CN1487" t="s">
        <v>268</v>
      </c>
      <c r="CO1487" t="s">
        <v>268</v>
      </c>
      <c r="CP1487" s="432">
        <v>0</v>
      </c>
      <c r="CQ1487" s="432">
        <v>0</v>
      </c>
      <c r="CR1487" t="s">
        <v>268</v>
      </c>
      <c r="CS1487" t="s">
        <v>268</v>
      </c>
      <c r="CT1487" t="s">
        <v>11226</v>
      </c>
      <c r="CU1487" t="s">
        <v>11227</v>
      </c>
      <c r="CV1487" t="s">
        <v>268</v>
      </c>
      <c r="CW1487" t="s">
        <v>268</v>
      </c>
      <c r="CX1487" t="s">
        <v>268</v>
      </c>
      <c r="CY1487" t="s">
        <v>268</v>
      </c>
      <c r="CZ1487" t="s">
        <v>268</v>
      </c>
      <c r="DA1487" t="s">
        <v>268</v>
      </c>
      <c r="DB1487" s="429">
        <f t="shared" si="305"/>
        <v>0</v>
      </c>
      <c r="DC1487" s="284">
        <f t="shared" si="306"/>
        <v>0</v>
      </c>
      <c r="DD1487" s="284">
        <f t="shared" si="307"/>
        <v>0</v>
      </c>
      <c r="DE1487" s="284">
        <f t="shared" si="308"/>
        <v>0</v>
      </c>
      <c r="DF1487" s="295">
        <f t="shared" si="309"/>
        <v>0</v>
      </c>
      <c r="DG1487" s="284">
        <f t="shared" si="310"/>
        <v>0</v>
      </c>
      <c r="DH1487" s="284">
        <f t="shared" si="311"/>
        <v>0</v>
      </c>
      <c r="DI1487" s="284">
        <f t="shared" si="312"/>
        <v>0</v>
      </c>
      <c r="DJ1487" s="284">
        <f t="shared" si="313"/>
        <v>0</v>
      </c>
      <c r="DK1487" s="295">
        <f t="shared" si="314"/>
        <v>0</v>
      </c>
      <c r="DL1487" s="297" t="str">
        <f t="shared" si="315"/>
        <v>A dispo.</v>
      </c>
      <c r="DM1487" s="430">
        <f>IFERROR(IF(CA1487="D",IF(DL1487="A dispo.",DF1487*VLOOKUP('DATI INPUT'!$F$27,TARIFFE_UD,4,FALSE),DF1487*VLOOKUP(DL1487,TARIFFE_UD,4,FALSE)),DF1487*VLOOKUP(CB1487-100,TARIFFE_UND,4,FALSE)),0)</f>
        <v>0</v>
      </c>
      <c r="DN1487" s="430">
        <f>IFERROR(IF(CA1487="D",IF(DL1487="A dispo.",DK1487*VLOOKUP('DATI INPUT'!$F$27,TARIFFE_UD,5,FALSE),DK1487*VLOOKUP(DL1487,TARIFFE_UD,5,FALSE)),DK1487*VLOOKUP(CB1487-100,TARIFFE_UND,5,FALSE)),0)</f>
        <v>0</v>
      </c>
      <c r="DO1487" s="431">
        <f t="shared" si="316"/>
        <v>0</v>
      </c>
      <c r="DP1487" s="299">
        <f>IFERROR(IF(CA1487="D",IF(DL1487="A dispo.",DF1487*VLOOKUP('DATI INPUT'!$F$27,TARIFFE_UD,2,FALSE),DF1487*VLOOKUP(DL1487,TARIFFE_UD,2,FALSE)),DF1487*VLOOKUP(CB1487-100,TARIFFE_UND,2,FALSE)),0)</f>
        <v>0</v>
      </c>
      <c r="DQ1487" s="299">
        <f>IFERROR(IF(CA1487="D",IF(DL1487="A dispo.",DK1487*VLOOKUP('DATI INPUT'!$F$27,TARIFFE_UD,3,FALSE),DK1487*VLOOKUP(DL1487,TARIFFE_UD,3,FALSE)),DK1487*VLOOKUP(CB1487-100,TARIFFE_UND,3,FALSE)),0)</f>
        <v>0</v>
      </c>
      <c r="DR1487" s="299">
        <f t="shared" si="317"/>
        <v>0</v>
      </c>
    </row>
    <row r="1488" spans="1:122" x14ac:dyDescent="0.25">
      <c r="A1488" t="s">
        <v>11314</v>
      </c>
      <c r="B1488" t="s">
        <v>1662</v>
      </c>
      <c r="C1488" t="s">
        <v>11315</v>
      </c>
      <c r="D1488" t="s">
        <v>7720</v>
      </c>
      <c r="E1488" t="s">
        <v>268</v>
      </c>
      <c r="F1488" t="s">
        <v>156</v>
      </c>
      <c r="G1488" t="s">
        <v>7721</v>
      </c>
      <c r="H1488" t="s">
        <v>1137</v>
      </c>
      <c r="I1488" t="s">
        <v>2058</v>
      </c>
      <c r="J1488" t="s">
        <v>156</v>
      </c>
      <c r="K1488" t="s">
        <v>7722</v>
      </c>
      <c r="L1488" t="s">
        <v>871</v>
      </c>
      <c r="M1488" t="s">
        <v>9616</v>
      </c>
      <c r="N1488" t="s">
        <v>984</v>
      </c>
      <c r="O1488" t="s">
        <v>873</v>
      </c>
      <c r="P1488" t="s">
        <v>2241</v>
      </c>
      <c r="Q1488" t="s">
        <v>279</v>
      </c>
      <c r="R1488" t="s">
        <v>268</v>
      </c>
      <c r="S1488" t="s">
        <v>268</v>
      </c>
      <c r="T1488" t="s">
        <v>268</v>
      </c>
      <c r="U1488" t="s">
        <v>268</v>
      </c>
      <c r="V1488" t="s">
        <v>268</v>
      </c>
      <c r="W1488" t="s">
        <v>9616</v>
      </c>
      <c r="X1488" t="s">
        <v>2241</v>
      </c>
      <c r="Y1488" t="s">
        <v>279</v>
      </c>
      <c r="Z1488" t="s">
        <v>268</v>
      </c>
      <c r="AA1488" t="s">
        <v>268</v>
      </c>
      <c r="AB1488" t="s">
        <v>268</v>
      </c>
      <c r="AC1488" t="s">
        <v>268</v>
      </c>
      <c r="AD1488" t="s">
        <v>268</v>
      </c>
      <c r="AE1488" t="s">
        <v>287</v>
      </c>
      <c r="AF1488" t="s">
        <v>1811</v>
      </c>
      <c r="AG1488" t="s">
        <v>875</v>
      </c>
      <c r="AH1488" t="s">
        <v>1848</v>
      </c>
      <c r="AI1488" t="s">
        <v>1217</v>
      </c>
      <c r="AJ1488" t="s">
        <v>268</v>
      </c>
      <c r="AK1488" t="s">
        <v>375</v>
      </c>
      <c r="AL1488" t="s">
        <v>268</v>
      </c>
      <c r="AM1488" t="s">
        <v>405</v>
      </c>
      <c r="AN1488" t="s">
        <v>268</v>
      </c>
      <c r="AO1488" t="s">
        <v>268</v>
      </c>
      <c r="AP1488" t="s">
        <v>268</v>
      </c>
      <c r="AQ1488" t="s">
        <v>268</v>
      </c>
      <c r="AR1488" t="s">
        <v>268</v>
      </c>
      <c r="AS1488" t="s">
        <v>268</v>
      </c>
      <c r="AT1488" t="s">
        <v>268</v>
      </c>
      <c r="AU1488" t="s">
        <v>268</v>
      </c>
      <c r="AV1488" t="s">
        <v>268</v>
      </c>
      <c r="AW1488" t="s">
        <v>268</v>
      </c>
      <c r="AX1488" t="s">
        <v>268</v>
      </c>
      <c r="AY1488" t="s">
        <v>268</v>
      </c>
      <c r="AZ1488" t="s">
        <v>268</v>
      </c>
      <c r="BA1488" t="s">
        <v>268</v>
      </c>
      <c r="BB1488" t="s">
        <v>268</v>
      </c>
      <c r="BC1488" t="s">
        <v>268</v>
      </c>
      <c r="BD1488" t="s">
        <v>268</v>
      </c>
      <c r="BE1488" t="s">
        <v>268</v>
      </c>
      <c r="BF1488" t="s">
        <v>268</v>
      </c>
      <c r="BG1488" t="s">
        <v>268</v>
      </c>
      <c r="BH1488" t="s">
        <v>268</v>
      </c>
      <c r="BI1488" t="s">
        <v>268</v>
      </c>
      <c r="BJ1488" t="s">
        <v>268</v>
      </c>
      <c r="BK1488" t="s">
        <v>268</v>
      </c>
      <c r="BL1488" t="s">
        <v>268</v>
      </c>
      <c r="BM1488" t="s">
        <v>268</v>
      </c>
      <c r="BN1488" t="s">
        <v>268</v>
      </c>
      <c r="BO1488" t="s">
        <v>268</v>
      </c>
      <c r="BP1488" t="s">
        <v>268</v>
      </c>
      <c r="BQ1488" t="s">
        <v>268</v>
      </c>
      <c r="BR1488" t="s">
        <v>268</v>
      </c>
      <c r="BS1488" t="s">
        <v>268</v>
      </c>
      <c r="BT1488" t="s">
        <v>268</v>
      </c>
      <c r="BU1488" t="s">
        <v>268</v>
      </c>
      <c r="BV1488" t="s">
        <v>268</v>
      </c>
      <c r="BW1488" t="s">
        <v>268</v>
      </c>
      <c r="BX1488" t="s">
        <v>268</v>
      </c>
      <c r="BY1488">
        <v>32</v>
      </c>
      <c r="BZ1488">
        <v>32</v>
      </c>
      <c r="CA1488" t="s">
        <v>142</v>
      </c>
      <c r="CB1488" s="356">
        <v>123</v>
      </c>
      <c r="CC1488" t="s">
        <v>1817</v>
      </c>
      <c r="CD1488" t="s">
        <v>268</v>
      </c>
      <c r="CE1488" t="s">
        <v>268</v>
      </c>
      <c r="CF1488" s="356">
        <v>4</v>
      </c>
      <c r="CG1488" t="s">
        <v>268</v>
      </c>
      <c r="CH1488" t="s">
        <v>268</v>
      </c>
      <c r="CI1488" t="s">
        <v>268</v>
      </c>
      <c r="CJ1488" t="s">
        <v>268</v>
      </c>
      <c r="CK1488" t="s">
        <v>268</v>
      </c>
      <c r="CL1488" t="s">
        <v>11313</v>
      </c>
      <c r="CM1488" t="s">
        <v>11224</v>
      </c>
      <c r="CN1488">
        <v>21.79</v>
      </c>
      <c r="CO1488" t="s">
        <v>268</v>
      </c>
      <c r="CP1488">
        <v>21.79</v>
      </c>
      <c r="CQ1488">
        <v>365</v>
      </c>
      <c r="CR1488" t="s">
        <v>878</v>
      </c>
      <c r="CS1488" t="s">
        <v>11225</v>
      </c>
      <c r="CT1488" t="s">
        <v>11226</v>
      </c>
      <c r="CU1488" t="s">
        <v>11227</v>
      </c>
      <c r="CV1488" t="s">
        <v>268</v>
      </c>
      <c r="CW1488" t="s">
        <v>268</v>
      </c>
      <c r="CX1488" t="s">
        <v>268</v>
      </c>
      <c r="CY1488" t="s">
        <v>268</v>
      </c>
      <c r="CZ1488" t="s">
        <v>268</v>
      </c>
      <c r="DA1488" t="s">
        <v>268</v>
      </c>
      <c r="DB1488" s="429">
        <f t="shared" si="305"/>
        <v>0</v>
      </c>
      <c r="DC1488" s="284">
        <f t="shared" si="306"/>
        <v>0</v>
      </c>
      <c r="DD1488" s="284">
        <f t="shared" si="307"/>
        <v>0</v>
      </c>
      <c r="DE1488" s="284">
        <f t="shared" si="308"/>
        <v>0</v>
      </c>
      <c r="DF1488" s="295">
        <f t="shared" si="309"/>
        <v>32</v>
      </c>
      <c r="DG1488" s="284">
        <f t="shared" si="310"/>
        <v>1</v>
      </c>
      <c r="DH1488" s="284">
        <f t="shared" si="311"/>
        <v>0</v>
      </c>
      <c r="DI1488" s="284">
        <f t="shared" si="312"/>
        <v>0</v>
      </c>
      <c r="DJ1488" s="284">
        <f t="shared" si="313"/>
        <v>0</v>
      </c>
      <c r="DK1488" s="295">
        <f t="shared" si="314"/>
        <v>0</v>
      </c>
      <c r="DL1488" s="297">
        <f t="shared" si="315"/>
        <v>4</v>
      </c>
      <c r="DM1488" s="430">
        <f>IFERROR(IF(CA1488="D",IF(DL1488="A dispo.",DF1488*VLOOKUP('DATI INPUT'!$F$27,TARIFFE_UD,4,FALSE),DF1488*VLOOKUP(DL1488,TARIFFE_UD,4,FALSE)),DF1488*VLOOKUP(CB1488-100,TARIFFE_UND,4,FALSE)),0)</f>
        <v>21.786852782241201</v>
      </c>
      <c r="DN1488" s="430">
        <f>IFERROR(IF(CA1488="D",IF(DL1488="A dispo.",DK1488*VLOOKUP('DATI INPUT'!$F$27,TARIFFE_UD,5,FALSE),DK1488*VLOOKUP(DL1488,TARIFFE_UD,5,FALSE)),DK1488*VLOOKUP(CB1488-100,TARIFFE_UND,5,FALSE)),0)</f>
        <v>0</v>
      </c>
      <c r="DO1488" s="431">
        <f t="shared" si="316"/>
        <v>-3.1472177587978933E-3</v>
      </c>
      <c r="DP1488" s="299">
        <f>IFERROR(IF(CA1488="D",IF(DL1488="A dispo.",DF1488*VLOOKUP('DATI INPUT'!$F$27,TARIFFE_UD,2,FALSE),DF1488*VLOOKUP(DL1488,TARIFFE_UD,2,FALSE)),DF1488*VLOOKUP(CB1488-100,TARIFFE_UND,2,FALSE)),0)</f>
        <v>27.219628521129582</v>
      </c>
      <c r="DQ1488" s="299">
        <f>IFERROR(IF(CA1488="D",IF(DL1488="A dispo.",DK1488*VLOOKUP('DATI INPUT'!$F$27,TARIFFE_UD,3,FALSE),DK1488*VLOOKUP(DL1488,TARIFFE_UD,3,FALSE)),DK1488*VLOOKUP(CB1488-100,TARIFFE_UND,3,FALSE)),0)</f>
        <v>0</v>
      </c>
      <c r="DR1488" s="299">
        <f t="shared" si="317"/>
        <v>27.219628521129582</v>
      </c>
    </row>
    <row r="1489" spans="1:122" x14ac:dyDescent="0.25">
      <c r="A1489" t="s">
        <v>11316</v>
      </c>
      <c r="B1489" t="s">
        <v>11317</v>
      </c>
      <c r="C1489" t="s">
        <v>11318</v>
      </c>
      <c r="D1489" t="s">
        <v>11319</v>
      </c>
      <c r="E1489" t="s">
        <v>268</v>
      </c>
      <c r="F1489" t="s">
        <v>156</v>
      </c>
      <c r="G1489" t="s">
        <v>11320</v>
      </c>
      <c r="H1489" t="s">
        <v>11321</v>
      </c>
      <c r="I1489" t="s">
        <v>11322</v>
      </c>
      <c r="J1489" t="s">
        <v>156</v>
      </c>
      <c r="K1489" t="s">
        <v>11323</v>
      </c>
      <c r="L1489" t="s">
        <v>2819</v>
      </c>
      <c r="M1489" t="s">
        <v>11324</v>
      </c>
      <c r="N1489" t="s">
        <v>2819</v>
      </c>
      <c r="O1489" t="s">
        <v>2821</v>
      </c>
      <c r="P1489" t="s">
        <v>11325</v>
      </c>
      <c r="Q1489" t="s">
        <v>269</v>
      </c>
      <c r="R1489" t="s">
        <v>153</v>
      </c>
      <c r="S1489" t="s">
        <v>268</v>
      </c>
      <c r="T1489" t="s">
        <v>268</v>
      </c>
      <c r="U1489" t="s">
        <v>268</v>
      </c>
      <c r="V1489" t="s">
        <v>268</v>
      </c>
      <c r="W1489" t="s">
        <v>6989</v>
      </c>
      <c r="X1489" t="s">
        <v>1310</v>
      </c>
      <c r="Y1489" t="s">
        <v>272</v>
      </c>
      <c r="Z1489" t="s">
        <v>268</v>
      </c>
      <c r="AA1489" t="s">
        <v>268</v>
      </c>
      <c r="AB1489" t="s">
        <v>268</v>
      </c>
      <c r="AC1489" t="s">
        <v>268</v>
      </c>
      <c r="AD1489" t="s">
        <v>268</v>
      </c>
      <c r="AE1489" t="s">
        <v>287</v>
      </c>
      <c r="AF1489" t="s">
        <v>1811</v>
      </c>
      <c r="AG1489" t="s">
        <v>875</v>
      </c>
      <c r="AH1489" t="s">
        <v>394</v>
      </c>
      <c r="AI1489" t="s">
        <v>552</v>
      </c>
      <c r="AJ1489" t="s">
        <v>268</v>
      </c>
      <c r="AK1489" t="s">
        <v>366</v>
      </c>
      <c r="AL1489" t="s">
        <v>268</v>
      </c>
      <c r="AM1489" t="s">
        <v>353</v>
      </c>
      <c r="AN1489" t="s">
        <v>268</v>
      </c>
      <c r="AO1489" t="s">
        <v>268</v>
      </c>
      <c r="AP1489" t="s">
        <v>268</v>
      </c>
      <c r="AQ1489" t="s">
        <v>268</v>
      </c>
      <c r="AR1489" t="s">
        <v>268</v>
      </c>
      <c r="AS1489" t="s">
        <v>268</v>
      </c>
      <c r="AT1489" t="s">
        <v>268</v>
      </c>
      <c r="AU1489" t="s">
        <v>268</v>
      </c>
      <c r="AV1489" t="s">
        <v>268</v>
      </c>
      <c r="AW1489" t="s">
        <v>268</v>
      </c>
      <c r="AX1489" t="s">
        <v>268</v>
      </c>
      <c r="AY1489" t="s">
        <v>268</v>
      </c>
      <c r="AZ1489" t="s">
        <v>268</v>
      </c>
      <c r="BA1489" t="s">
        <v>268</v>
      </c>
      <c r="BB1489" t="s">
        <v>268</v>
      </c>
      <c r="BC1489" t="s">
        <v>268</v>
      </c>
      <c r="BD1489" t="s">
        <v>268</v>
      </c>
      <c r="BE1489" t="s">
        <v>268</v>
      </c>
      <c r="BF1489" t="s">
        <v>268</v>
      </c>
      <c r="BG1489" t="s">
        <v>268</v>
      </c>
      <c r="BH1489" t="s">
        <v>268</v>
      </c>
      <c r="BI1489" t="s">
        <v>268</v>
      </c>
      <c r="BJ1489" t="s">
        <v>268</v>
      </c>
      <c r="BK1489" t="s">
        <v>268</v>
      </c>
      <c r="BL1489" t="s">
        <v>268</v>
      </c>
      <c r="BM1489" t="s">
        <v>268</v>
      </c>
      <c r="BN1489" t="s">
        <v>268</v>
      </c>
      <c r="BO1489" t="s">
        <v>268</v>
      </c>
      <c r="BP1489" t="s">
        <v>268</v>
      </c>
      <c r="BQ1489" t="s">
        <v>268</v>
      </c>
      <c r="BR1489" t="s">
        <v>268</v>
      </c>
      <c r="BS1489" t="s">
        <v>268</v>
      </c>
      <c r="BT1489" t="s">
        <v>268</v>
      </c>
      <c r="BU1489" t="s">
        <v>268</v>
      </c>
      <c r="BV1489" t="s">
        <v>268</v>
      </c>
      <c r="BW1489" t="s">
        <v>268</v>
      </c>
      <c r="BX1489" t="s">
        <v>268</v>
      </c>
      <c r="BY1489">
        <v>24</v>
      </c>
      <c r="BZ1489">
        <v>24</v>
      </c>
      <c r="CA1489" t="s">
        <v>142</v>
      </c>
      <c r="CB1489" s="356">
        <v>123</v>
      </c>
      <c r="CC1489" t="s">
        <v>1817</v>
      </c>
      <c r="CD1489" t="s">
        <v>268</v>
      </c>
      <c r="CE1489" t="s">
        <v>268</v>
      </c>
      <c r="CF1489" t="s">
        <v>268</v>
      </c>
      <c r="CG1489" t="s">
        <v>268</v>
      </c>
      <c r="CH1489" t="s">
        <v>268</v>
      </c>
      <c r="CI1489" t="s">
        <v>268</v>
      </c>
      <c r="CJ1489" t="s">
        <v>268</v>
      </c>
      <c r="CK1489" t="s">
        <v>268</v>
      </c>
      <c r="CL1489" t="s">
        <v>11326</v>
      </c>
      <c r="CM1489" t="s">
        <v>11224</v>
      </c>
      <c r="CN1489">
        <v>15.21</v>
      </c>
      <c r="CO1489" t="s">
        <v>268</v>
      </c>
      <c r="CP1489">
        <v>15.21</v>
      </c>
      <c r="CQ1489">
        <v>365</v>
      </c>
      <c r="CR1489" t="s">
        <v>878</v>
      </c>
      <c r="CS1489" t="s">
        <v>11225</v>
      </c>
      <c r="CT1489" t="s">
        <v>11226</v>
      </c>
      <c r="CU1489" t="s">
        <v>11227</v>
      </c>
      <c r="CV1489" t="s">
        <v>268</v>
      </c>
      <c r="CW1489" t="s">
        <v>268</v>
      </c>
      <c r="CX1489" t="s">
        <v>268</v>
      </c>
      <c r="CY1489" t="s">
        <v>268</v>
      </c>
      <c r="CZ1489" t="s">
        <v>268</v>
      </c>
      <c r="DA1489" t="s">
        <v>268</v>
      </c>
      <c r="DB1489" s="429">
        <f t="shared" si="305"/>
        <v>0</v>
      </c>
      <c r="DC1489" s="284">
        <f t="shared" si="306"/>
        <v>0</v>
      </c>
      <c r="DD1489" s="284">
        <f t="shared" si="307"/>
        <v>0</v>
      </c>
      <c r="DE1489" s="284">
        <f t="shared" si="308"/>
        <v>0</v>
      </c>
      <c r="DF1489" s="295">
        <f t="shared" si="309"/>
        <v>23.999999999999996</v>
      </c>
      <c r="DG1489" s="284">
        <f t="shared" si="310"/>
        <v>1</v>
      </c>
      <c r="DH1489" s="284">
        <f t="shared" si="311"/>
        <v>0</v>
      </c>
      <c r="DI1489" s="284">
        <f t="shared" si="312"/>
        <v>0</v>
      </c>
      <c r="DJ1489" s="284">
        <f t="shared" si="313"/>
        <v>0</v>
      </c>
      <c r="DK1489" s="295">
        <f t="shared" si="314"/>
        <v>0</v>
      </c>
      <c r="DL1489" s="297" t="str">
        <f t="shared" si="315"/>
        <v>A dispo.</v>
      </c>
      <c r="DM1489" s="430">
        <f>IFERROR(IF(CA1489="D",IF(DL1489="A dispo.",DF1489*VLOOKUP('DATI INPUT'!$F$27,TARIFFE_UD,4,FALSE),DF1489*VLOOKUP(DL1489,TARIFFE_UD,4,FALSE)),DF1489*VLOOKUP(CB1489-100,TARIFFE_UND,4,FALSE)),0)</f>
        <v>15.213233408289115</v>
      </c>
      <c r="DN1489" s="430">
        <f>IFERROR(IF(CA1489="D",IF(DL1489="A dispo.",DK1489*VLOOKUP('DATI INPUT'!$F$27,TARIFFE_UD,5,FALSE),DK1489*VLOOKUP(DL1489,TARIFFE_UD,5,FALSE)),DK1489*VLOOKUP(CB1489-100,TARIFFE_UND,5,FALSE)),0)</f>
        <v>0</v>
      </c>
      <c r="DO1489" s="431">
        <f t="shared" si="316"/>
        <v>3.2334082891143368E-3</v>
      </c>
      <c r="DP1489" s="299">
        <f>IFERROR(IF(CA1489="D",IF(DL1489="A dispo.",DF1489*VLOOKUP('DATI INPUT'!$F$27,TARIFFE_UD,2,FALSE),DF1489*VLOOKUP(DL1489,TARIFFE_UD,2,FALSE)),DF1489*VLOOKUP(CB1489-100,TARIFFE_UND,2,FALSE)),0)</f>
        <v>19.006809570788754</v>
      </c>
      <c r="DQ1489" s="299">
        <f>IFERROR(IF(CA1489="D",IF(DL1489="A dispo.",DK1489*VLOOKUP('DATI INPUT'!$F$27,TARIFFE_UD,3,FALSE),DK1489*VLOOKUP(DL1489,TARIFFE_UD,3,FALSE)),DK1489*VLOOKUP(CB1489-100,TARIFFE_UND,3,FALSE)),0)</f>
        <v>0</v>
      </c>
      <c r="DR1489" s="299">
        <f t="shared" si="317"/>
        <v>19.006809570788754</v>
      </c>
    </row>
    <row r="1490" spans="1:122" x14ac:dyDescent="0.25">
      <c r="A1490" t="s">
        <v>11327</v>
      </c>
      <c r="B1490" t="s">
        <v>11317</v>
      </c>
      <c r="C1490" t="s">
        <v>11328</v>
      </c>
      <c r="D1490" t="s">
        <v>11319</v>
      </c>
      <c r="E1490" t="s">
        <v>268</v>
      </c>
      <c r="F1490" t="s">
        <v>156</v>
      </c>
      <c r="G1490" t="s">
        <v>11320</v>
      </c>
      <c r="H1490" t="s">
        <v>11321</v>
      </c>
      <c r="I1490" t="s">
        <v>11322</v>
      </c>
      <c r="J1490" t="s">
        <v>156</v>
      </c>
      <c r="K1490" t="s">
        <v>11323</v>
      </c>
      <c r="L1490" t="s">
        <v>2819</v>
      </c>
      <c r="M1490" t="s">
        <v>11324</v>
      </c>
      <c r="N1490" t="s">
        <v>2819</v>
      </c>
      <c r="O1490" t="s">
        <v>2821</v>
      </c>
      <c r="P1490" t="s">
        <v>11325</v>
      </c>
      <c r="Q1490" t="s">
        <v>269</v>
      </c>
      <c r="R1490" t="s">
        <v>153</v>
      </c>
      <c r="S1490" t="s">
        <v>268</v>
      </c>
      <c r="T1490" t="s">
        <v>268</v>
      </c>
      <c r="U1490" t="s">
        <v>268</v>
      </c>
      <c r="V1490" t="s">
        <v>268</v>
      </c>
      <c r="W1490" t="s">
        <v>6989</v>
      </c>
      <c r="X1490" t="s">
        <v>1310</v>
      </c>
      <c r="Y1490" t="s">
        <v>272</v>
      </c>
      <c r="Z1490" t="s">
        <v>268</v>
      </c>
      <c r="AA1490" t="s">
        <v>268</v>
      </c>
      <c r="AB1490" t="s">
        <v>268</v>
      </c>
      <c r="AC1490" t="s">
        <v>268</v>
      </c>
      <c r="AD1490" t="s">
        <v>268</v>
      </c>
      <c r="AE1490" t="s">
        <v>287</v>
      </c>
      <c r="AF1490" t="s">
        <v>1811</v>
      </c>
      <c r="AG1490" t="s">
        <v>875</v>
      </c>
      <c r="AH1490" t="s">
        <v>394</v>
      </c>
      <c r="AI1490" t="s">
        <v>552</v>
      </c>
      <c r="AJ1490" t="s">
        <v>268</v>
      </c>
      <c r="AK1490" t="s">
        <v>410</v>
      </c>
      <c r="AL1490" t="s">
        <v>268</v>
      </c>
      <c r="AM1490" t="s">
        <v>288</v>
      </c>
      <c r="AN1490" t="s">
        <v>268</v>
      </c>
      <c r="AO1490" t="s">
        <v>268</v>
      </c>
      <c r="AP1490" t="s">
        <v>268</v>
      </c>
      <c r="AQ1490" t="s">
        <v>268</v>
      </c>
      <c r="AR1490" t="s">
        <v>268</v>
      </c>
      <c r="AS1490" t="s">
        <v>268</v>
      </c>
      <c r="AT1490" t="s">
        <v>268</v>
      </c>
      <c r="AU1490" t="s">
        <v>268</v>
      </c>
      <c r="AV1490" t="s">
        <v>268</v>
      </c>
      <c r="AW1490" t="s">
        <v>268</v>
      </c>
      <c r="AX1490" t="s">
        <v>268</v>
      </c>
      <c r="AY1490" t="s">
        <v>268</v>
      </c>
      <c r="AZ1490" t="s">
        <v>268</v>
      </c>
      <c r="BA1490" t="s">
        <v>268</v>
      </c>
      <c r="BB1490" t="s">
        <v>268</v>
      </c>
      <c r="BC1490" t="s">
        <v>268</v>
      </c>
      <c r="BD1490" t="s">
        <v>268</v>
      </c>
      <c r="BE1490" t="s">
        <v>268</v>
      </c>
      <c r="BF1490" t="s">
        <v>268</v>
      </c>
      <c r="BG1490" t="s">
        <v>268</v>
      </c>
      <c r="BH1490" t="s">
        <v>268</v>
      </c>
      <c r="BI1490" t="s">
        <v>268</v>
      </c>
      <c r="BJ1490" t="s">
        <v>268</v>
      </c>
      <c r="BK1490" t="s">
        <v>268</v>
      </c>
      <c r="BL1490" t="s">
        <v>268</v>
      </c>
      <c r="BM1490" t="s">
        <v>268</v>
      </c>
      <c r="BN1490" t="s">
        <v>268</v>
      </c>
      <c r="BO1490" t="s">
        <v>268</v>
      </c>
      <c r="BP1490" t="s">
        <v>268</v>
      </c>
      <c r="BQ1490" t="s">
        <v>268</v>
      </c>
      <c r="BR1490" t="s">
        <v>268</v>
      </c>
      <c r="BS1490" t="s">
        <v>268</v>
      </c>
      <c r="BT1490" t="s">
        <v>268</v>
      </c>
      <c r="BU1490" t="s">
        <v>268</v>
      </c>
      <c r="BV1490" t="s">
        <v>268</v>
      </c>
      <c r="BW1490" t="s">
        <v>268</v>
      </c>
      <c r="BX1490" t="s">
        <v>268</v>
      </c>
      <c r="BY1490">
        <v>115</v>
      </c>
      <c r="BZ1490">
        <v>115</v>
      </c>
      <c r="CA1490" t="s">
        <v>142</v>
      </c>
      <c r="CB1490" s="356">
        <v>122</v>
      </c>
      <c r="CC1490" t="s">
        <v>876</v>
      </c>
      <c r="CD1490" t="s">
        <v>268</v>
      </c>
      <c r="CE1490" t="s">
        <v>268</v>
      </c>
      <c r="CF1490" t="s">
        <v>268</v>
      </c>
      <c r="CG1490" t="s">
        <v>268</v>
      </c>
      <c r="CH1490" t="s">
        <v>268</v>
      </c>
      <c r="CI1490" t="s">
        <v>268</v>
      </c>
      <c r="CJ1490" t="s">
        <v>268</v>
      </c>
      <c r="CK1490" t="s">
        <v>268</v>
      </c>
      <c r="CL1490" t="s">
        <v>11329</v>
      </c>
      <c r="CM1490" t="s">
        <v>11224</v>
      </c>
      <c r="CN1490">
        <v>140.30000000000001</v>
      </c>
      <c r="CO1490" t="s">
        <v>268</v>
      </c>
      <c r="CP1490">
        <v>140.30000000000001</v>
      </c>
      <c r="CQ1490">
        <v>365</v>
      </c>
      <c r="CR1490" t="s">
        <v>878</v>
      </c>
      <c r="CS1490" t="s">
        <v>11225</v>
      </c>
      <c r="CT1490" t="s">
        <v>11226</v>
      </c>
      <c r="CU1490" t="s">
        <v>11227</v>
      </c>
      <c r="CV1490" t="s">
        <v>268</v>
      </c>
      <c r="CW1490" t="s">
        <v>268</v>
      </c>
      <c r="CX1490" t="s">
        <v>268</v>
      </c>
      <c r="CY1490" t="s">
        <v>268</v>
      </c>
      <c r="CZ1490" t="s">
        <v>268</v>
      </c>
      <c r="DA1490" t="s">
        <v>268</v>
      </c>
      <c r="DB1490" s="429">
        <f t="shared" si="305"/>
        <v>0</v>
      </c>
      <c r="DC1490" s="284">
        <f t="shared" si="306"/>
        <v>0</v>
      </c>
      <c r="DD1490" s="284">
        <f t="shared" si="307"/>
        <v>0</v>
      </c>
      <c r="DE1490" s="284">
        <f t="shared" si="308"/>
        <v>0</v>
      </c>
      <c r="DF1490" s="295">
        <f t="shared" si="309"/>
        <v>115</v>
      </c>
      <c r="DG1490" s="284">
        <f t="shared" si="310"/>
        <v>0</v>
      </c>
      <c r="DH1490" s="284">
        <f t="shared" si="311"/>
        <v>0</v>
      </c>
      <c r="DI1490" s="284">
        <f t="shared" si="312"/>
        <v>0</v>
      </c>
      <c r="DJ1490" s="284">
        <f t="shared" si="313"/>
        <v>0</v>
      </c>
      <c r="DK1490" s="295">
        <f t="shared" si="314"/>
        <v>1</v>
      </c>
      <c r="DL1490" s="297" t="str">
        <f t="shared" si="315"/>
        <v>A dispo.</v>
      </c>
      <c r="DM1490" s="430">
        <f>IFERROR(IF(CA1490="D",IF(DL1490="A dispo.",DF1490*VLOOKUP('DATI INPUT'!$F$27,TARIFFE_UD,4,FALSE),DF1490*VLOOKUP(DL1490,TARIFFE_UD,4,FALSE)),DF1490*VLOOKUP(CB1490-100,TARIFFE_UND,4,FALSE)),0)</f>
        <v>72.896743414718685</v>
      </c>
      <c r="DN1490" s="430">
        <f>IFERROR(IF(CA1490="D",IF(DL1490="A dispo.",DK1490*VLOOKUP('DATI INPUT'!$F$27,TARIFFE_UD,5,FALSE),DK1490*VLOOKUP(DL1490,TARIFFE_UD,5,FALSE)),DK1490*VLOOKUP(CB1490-100,TARIFFE_UND,5,FALSE)),0)</f>
        <v>67.397800635548478</v>
      </c>
      <c r="DO1490" s="431">
        <f t="shared" si="316"/>
        <v>-5.4559497328341422E-3</v>
      </c>
      <c r="DP1490" s="299">
        <f>IFERROR(IF(CA1490="D",IF(DL1490="A dispo.",DF1490*VLOOKUP('DATI INPUT'!$F$27,TARIFFE_UD,2,FALSE),DF1490*VLOOKUP(DL1490,TARIFFE_UD,2,FALSE)),DF1490*VLOOKUP(CB1490-100,TARIFFE_UND,2,FALSE)),0)</f>
        <v>91.074295860029466</v>
      </c>
      <c r="DQ1490" s="299">
        <f>IFERROR(IF(CA1490="D",IF(DL1490="A dispo.",DK1490*VLOOKUP('DATI INPUT'!$F$27,TARIFFE_UD,3,FALSE),DK1490*VLOOKUP(DL1490,TARIFFE_UD,3,FALSE)),DK1490*VLOOKUP(CB1490-100,TARIFFE_UND,3,FALSE)),0)</f>
        <v>60.367780403072892</v>
      </c>
      <c r="DR1490" s="299">
        <f t="shared" si="317"/>
        <v>151.44207626310236</v>
      </c>
    </row>
    <row r="1491" spans="1:122" x14ac:dyDescent="0.25">
      <c r="A1491" t="s">
        <v>11330</v>
      </c>
      <c r="B1491" t="s">
        <v>11331</v>
      </c>
      <c r="C1491" t="s">
        <v>11332</v>
      </c>
      <c r="D1491" t="s">
        <v>11333</v>
      </c>
      <c r="E1491" t="s">
        <v>268</v>
      </c>
      <c r="F1491" t="s">
        <v>156</v>
      </c>
      <c r="G1491" t="s">
        <v>11334</v>
      </c>
      <c r="H1491" t="s">
        <v>1505</v>
      </c>
      <c r="I1491" t="s">
        <v>7395</v>
      </c>
      <c r="J1491" t="s">
        <v>156</v>
      </c>
      <c r="K1491" t="s">
        <v>11335</v>
      </c>
      <c r="L1491" t="s">
        <v>960</v>
      </c>
      <c r="M1491" t="s">
        <v>11336</v>
      </c>
      <c r="N1491" t="s">
        <v>10803</v>
      </c>
      <c r="O1491" t="s">
        <v>10804</v>
      </c>
      <c r="P1491" t="s">
        <v>3109</v>
      </c>
      <c r="Q1491" t="s">
        <v>463</v>
      </c>
      <c r="R1491" t="s">
        <v>268</v>
      </c>
      <c r="S1491" t="s">
        <v>268</v>
      </c>
      <c r="T1491" t="s">
        <v>268</v>
      </c>
      <c r="U1491" t="s">
        <v>268</v>
      </c>
      <c r="V1491" t="s">
        <v>268</v>
      </c>
      <c r="W1491" t="s">
        <v>11337</v>
      </c>
      <c r="X1491" t="s">
        <v>2560</v>
      </c>
      <c r="Y1491" t="s">
        <v>268</v>
      </c>
      <c r="Z1491" t="s">
        <v>268</v>
      </c>
      <c r="AA1491" t="s">
        <v>268</v>
      </c>
      <c r="AB1491" t="s">
        <v>268</v>
      </c>
      <c r="AC1491" t="s">
        <v>268</v>
      </c>
      <c r="AD1491" t="s">
        <v>268</v>
      </c>
      <c r="AE1491" t="s">
        <v>287</v>
      </c>
      <c r="AF1491" t="s">
        <v>1811</v>
      </c>
      <c r="AG1491" t="s">
        <v>875</v>
      </c>
      <c r="AH1491" t="s">
        <v>2154</v>
      </c>
      <c r="AI1491" t="s">
        <v>6699</v>
      </c>
      <c r="AJ1491" t="s">
        <v>268</v>
      </c>
      <c r="AK1491" t="s">
        <v>366</v>
      </c>
      <c r="AL1491" t="s">
        <v>268</v>
      </c>
      <c r="AM1491" t="s">
        <v>411</v>
      </c>
      <c r="AN1491" t="s">
        <v>268</v>
      </c>
      <c r="AO1491" t="s">
        <v>268</v>
      </c>
      <c r="AP1491" t="s">
        <v>268</v>
      </c>
      <c r="AQ1491" t="s">
        <v>268</v>
      </c>
      <c r="AR1491" t="s">
        <v>268</v>
      </c>
      <c r="AS1491" t="s">
        <v>268</v>
      </c>
      <c r="AT1491" t="s">
        <v>268</v>
      </c>
      <c r="AU1491" t="s">
        <v>268</v>
      </c>
      <c r="AV1491" t="s">
        <v>268</v>
      </c>
      <c r="AW1491" t="s">
        <v>268</v>
      </c>
      <c r="AX1491" t="s">
        <v>268</v>
      </c>
      <c r="AY1491" t="s">
        <v>268</v>
      </c>
      <c r="AZ1491" t="s">
        <v>268</v>
      </c>
      <c r="BA1491" t="s">
        <v>268</v>
      </c>
      <c r="BB1491" t="s">
        <v>268</v>
      </c>
      <c r="BC1491" t="s">
        <v>268</v>
      </c>
      <c r="BD1491" t="s">
        <v>268</v>
      </c>
      <c r="BE1491" t="s">
        <v>268</v>
      </c>
      <c r="BF1491" t="s">
        <v>268</v>
      </c>
      <c r="BG1491" t="s">
        <v>268</v>
      </c>
      <c r="BH1491" t="s">
        <v>268</v>
      </c>
      <c r="BI1491" t="s">
        <v>268</v>
      </c>
      <c r="BJ1491" t="s">
        <v>268</v>
      </c>
      <c r="BK1491" t="s">
        <v>268</v>
      </c>
      <c r="BL1491" t="s">
        <v>268</v>
      </c>
      <c r="BM1491" t="s">
        <v>268</v>
      </c>
      <c r="BN1491" t="s">
        <v>268</v>
      </c>
      <c r="BO1491" t="s">
        <v>268</v>
      </c>
      <c r="BP1491" t="s">
        <v>268</v>
      </c>
      <c r="BQ1491" t="s">
        <v>268</v>
      </c>
      <c r="BR1491" t="s">
        <v>268</v>
      </c>
      <c r="BS1491" t="s">
        <v>268</v>
      </c>
      <c r="BT1491" t="s">
        <v>268</v>
      </c>
      <c r="BU1491" t="s">
        <v>268</v>
      </c>
      <c r="BV1491" t="s">
        <v>268</v>
      </c>
      <c r="BW1491" t="s">
        <v>268</v>
      </c>
      <c r="BX1491" t="s">
        <v>268</v>
      </c>
      <c r="BY1491">
        <v>48</v>
      </c>
      <c r="BZ1491">
        <v>48</v>
      </c>
      <c r="CA1491" t="s">
        <v>142</v>
      </c>
      <c r="CB1491" s="356">
        <v>123</v>
      </c>
      <c r="CC1491" t="s">
        <v>1817</v>
      </c>
      <c r="CD1491" t="s">
        <v>268</v>
      </c>
      <c r="CE1491" t="s">
        <v>268</v>
      </c>
      <c r="CF1491" t="s">
        <v>268</v>
      </c>
      <c r="CG1491" t="s">
        <v>268</v>
      </c>
      <c r="CH1491" t="s">
        <v>268</v>
      </c>
      <c r="CI1491" t="s">
        <v>268</v>
      </c>
      <c r="CJ1491" t="s">
        <v>268</v>
      </c>
      <c r="CK1491" t="s">
        <v>268</v>
      </c>
      <c r="CL1491" t="s">
        <v>268</v>
      </c>
      <c r="CM1491" t="s">
        <v>11224</v>
      </c>
      <c r="CN1491">
        <v>30.43</v>
      </c>
      <c r="CO1491" t="s">
        <v>268</v>
      </c>
      <c r="CP1491">
        <v>30.43</v>
      </c>
      <c r="CQ1491">
        <v>365</v>
      </c>
      <c r="CR1491" t="s">
        <v>878</v>
      </c>
      <c r="CS1491" t="s">
        <v>11225</v>
      </c>
      <c r="CT1491" t="s">
        <v>11226</v>
      </c>
      <c r="CU1491" t="s">
        <v>11227</v>
      </c>
      <c r="CV1491" t="s">
        <v>268</v>
      </c>
      <c r="CW1491" t="s">
        <v>268</v>
      </c>
      <c r="CX1491" t="s">
        <v>268</v>
      </c>
      <c r="CY1491" t="s">
        <v>268</v>
      </c>
      <c r="CZ1491" t="s">
        <v>268</v>
      </c>
      <c r="DA1491" t="s">
        <v>268</v>
      </c>
      <c r="DB1491" s="429">
        <f t="shared" si="305"/>
        <v>0</v>
      </c>
      <c r="DC1491" s="284">
        <f t="shared" si="306"/>
        <v>0</v>
      </c>
      <c r="DD1491" s="284">
        <f t="shared" si="307"/>
        <v>0</v>
      </c>
      <c r="DE1491" s="284">
        <f t="shared" si="308"/>
        <v>0</v>
      </c>
      <c r="DF1491" s="295">
        <f t="shared" si="309"/>
        <v>47.999999999999993</v>
      </c>
      <c r="DG1491" s="284">
        <f t="shared" si="310"/>
        <v>1</v>
      </c>
      <c r="DH1491" s="284">
        <f t="shared" si="311"/>
        <v>0</v>
      </c>
      <c r="DI1491" s="284">
        <f t="shared" si="312"/>
        <v>0</v>
      </c>
      <c r="DJ1491" s="284">
        <f t="shared" si="313"/>
        <v>0</v>
      </c>
      <c r="DK1491" s="295">
        <f t="shared" si="314"/>
        <v>0</v>
      </c>
      <c r="DL1491" s="297" t="str">
        <f t="shared" si="315"/>
        <v>A dispo.</v>
      </c>
      <c r="DM1491" s="430">
        <f>IFERROR(IF(CA1491="D",IF(DL1491="A dispo.",DF1491*VLOOKUP('DATI INPUT'!$F$27,TARIFFE_UD,4,FALSE),DF1491*VLOOKUP(DL1491,TARIFFE_UD,4,FALSE)),DF1491*VLOOKUP(CB1491-100,TARIFFE_UND,4,FALSE)),0)</f>
        <v>30.42646681657823</v>
      </c>
      <c r="DN1491" s="430">
        <f>IFERROR(IF(CA1491="D",IF(DL1491="A dispo.",DK1491*VLOOKUP('DATI INPUT'!$F$27,TARIFFE_UD,5,FALSE),DK1491*VLOOKUP(DL1491,TARIFFE_UD,5,FALSE)),DK1491*VLOOKUP(CB1491-100,TARIFFE_UND,5,FALSE)),0)</f>
        <v>0</v>
      </c>
      <c r="DO1491" s="431">
        <f t="shared" si="316"/>
        <v>-3.533183421769337E-3</v>
      </c>
      <c r="DP1491" s="299">
        <f>IFERROR(IF(CA1491="D",IF(DL1491="A dispo.",DF1491*VLOOKUP('DATI INPUT'!$F$27,TARIFFE_UD,2,FALSE),DF1491*VLOOKUP(DL1491,TARIFFE_UD,2,FALSE)),DF1491*VLOOKUP(CB1491-100,TARIFFE_UND,2,FALSE)),0)</f>
        <v>38.013619141577507</v>
      </c>
      <c r="DQ1491" s="299">
        <f>IFERROR(IF(CA1491="D",IF(DL1491="A dispo.",DK1491*VLOOKUP('DATI INPUT'!$F$27,TARIFFE_UD,3,FALSE),DK1491*VLOOKUP(DL1491,TARIFFE_UD,3,FALSE)),DK1491*VLOOKUP(CB1491-100,TARIFFE_UND,3,FALSE)),0)</f>
        <v>0</v>
      </c>
      <c r="DR1491" s="299">
        <f t="shared" si="317"/>
        <v>38.013619141577507</v>
      </c>
    </row>
    <row r="1492" spans="1:122" x14ac:dyDescent="0.25">
      <c r="A1492" t="s">
        <v>11338</v>
      </c>
      <c r="B1492" t="s">
        <v>11331</v>
      </c>
      <c r="C1492" t="s">
        <v>11339</v>
      </c>
      <c r="D1492" t="s">
        <v>11333</v>
      </c>
      <c r="E1492" t="s">
        <v>268</v>
      </c>
      <c r="F1492" t="s">
        <v>156</v>
      </c>
      <c r="G1492" t="s">
        <v>11334</v>
      </c>
      <c r="H1492" t="s">
        <v>1505</v>
      </c>
      <c r="I1492" t="s">
        <v>7395</v>
      </c>
      <c r="J1492" t="s">
        <v>156</v>
      </c>
      <c r="K1492" t="s">
        <v>11335</v>
      </c>
      <c r="L1492" t="s">
        <v>960</v>
      </c>
      <c r="M1492" t="s">
        <v>11336</v>
      </c>
      <c r="N1492" t="s">
        <v>10803</v>
      </c>
      <c r="O1492" t="s">
        <v>10804</v>
      </c>
      <c r="P1492" t="s">
        <v>3109</v>
      </c>
      <c r="Q1492" t="s">
        <v>463</v>
      </c>
      <c r="R1492" t="s">
        <v>268</v>
      </c>
      <c r="S1492" t="s">
        <v>268</v>
      </c>
      <c r="T1492" t="s">
        <v>268</v>
      </c>
      <c r="U1492" t="s">
        <v>268</v>
      </c>
      <c r="V1492" t="s">
        <v>268</v>
      </c>
      <c r="W1492" t="s">
        <v>11337</v>
      </c>
      <c r="X1492" t="s">
        <v>2560</v>
      </c>
      <c r="Y1492" t="s">
        <v>268</v>
      </c>
      <c r="Z1492" t="s">
        <v>268</v>
      </c>
      <c r="AA1492" t="s">
        <v>268</v>
      </c>
      <c r="AB1492" t="s">
        <v>268</v>
      </c>
      <c r="AC1492" t="s">
        <v>268</v>
      </c>
      <c r="AD1492" t="s">
        <v>268</v>
      </c>
      <c r="AE1492" t="s">
        <v>287</v>
      </c>
      <c r="AF1492" t="s">
        <v>1811</v>
      </c>
      <c r="AG1492" t="s">
        <v>875</v>
      </c>
      <c r="AH1492" t="s">
        <v>2154</v>
      </c>
      <c r="AI1492" t="s">
        <v>749</v>
      </c>
      <c r="AJ1492" t="s">
        <v>268</v>
      </c>
      <c r="AK1492" t="s">
        <v>268</v>
      </c>
      <c r="AL1492" t="s">
        <v>268</v>
      </c>
      <c r="AM1492" t="s">
        <v>411</v>
      </c>
      <c r="AN1492" t="s">
        <v>268</v>
      </c>
      <c r="AO1492" t="s">
        <v>268</v>
      </c>
      <c r="AP1492" t="s">
        <v>268</v>
      </c>
      <c r="AQ1492" t="s">
        <v>268</v>
      </c>
      <c r="AR1492" t="s">
        <v>268</v>
      </c>
      <c r="AS1492" t="s">
        <v>268</v>
      </c>
      <c r="AT1492" t="s">
        <v>268</v>
      </c>
      <c r="AU1492" t="s">
        <v>268</v>
      </c>
      <c r="AV1492" t="s">
        <v>268</v>
      </c>
      <c r="AW1492" t="s">
        <v>268</v>
      </c>
      <c r="AX1492" t="s">
        <v>268</v>
      </c>
      <c r="AY1492" t="s">
        <v>268</v>
      </c>
      <c r="AZ1492" t="s">
        <v>268</v>
      </c>
      <c r="BA1492" t="s">
        <v>268</v>
      </c>
      <c r="BB1492" t="s">
        <v>268</v>
      </c>
      <c r="BC1492" t="s">
        <v>268</v>
      </c>
      <c r="BD1492" t="s">
        <v>268</v>
      </c>
      <c r="BE1492" t="s">
        <v>268</v>
      </c>
      <c r="BF1492" t="s">
        <v>268</v>
      </c>
      <c r="BG1492" t="s">
        <v>268</v>
      </c>
      <c r="BH1492" t="s">
        <v>268</v>
      </c>
      <c r="BI1492" t="s">
        <v>268</v>
      </c>
      <c r="BJ1492" t="s">
        <v>268</v>
      </c>
      <c r="BK1492" t="s">
        <v>268</v>
      </c>
      <c r="BL1492" t="s">
        <v>268</v>
      </c>
      <c r="BM1492" t="s">
        <v>268</v>
      </c>
      <c r="BN1492" t="s">
        <v>268</v>
      </c>
      <c r="BO1492" t="s">
        <v>268</v>
      </c>
      <c r="BP1492" t="s">
        <v>268</v>
      </c>
      <c r="BQ1492" t="s">
        <v>268</v>
      </c>
      <c r="BR1492" t="s">
        <v>268</v>
      </c>
      <c r="BS1492" t="s">
        <v>268</v>
      </c>
      <c r="BT1492" t="s">
        <v>268</v>
      </c>
      <c r="BU1492" t="s">
        <v>268</v>
      </c>
      <c r="BV1492" t="s">
        <v>268</v>
      </c>
      <c r="BW1492" t="s">
        <v>268</v>
      </c>
      <c r="BX1492" t="s">
        <v>268</v>
      </c>
      <c r="BY1492">
        <v>16</v>
      </c>
      <c r="BZ1492">
        <v>16</v>
      </c>
      <c r="CA1492" t="s">
        <v>142</v>
      </c>
      <c r="CB1492" s="356">
        <v>123</v>
      </c>
      <c r="CC1492" t="s">
        <v>1817</v>
      </c>
      <c r="CD1492" t="s">
        <v>268</v>
      </c>
      <c r="CE1492" t="s">
        <v>268</v>
      </c>
      <c r="CF1492" t="s">
        <v>268</v>
      </c>
      <c r="CG1492" t="s">
        <v>268</v>
      </c>
      <c r="CH1492" t="s">
        <v>268</v>
      </c>
      <c r="CI1492" t="s">
        <v>268</v>
      </c>
      <c r="CJ1492" t="s">
        <v>268</v>
      </c>
      <c r="CK1492" t="s">
        <v>268</v>
      </c>
      <c r="CL1492" t="s">
        <v>268</v>
      </c>
      <c r="CM1492" t="s">
        <v>11224</v>
      </c>
      <c r="CN1492">
        <v>10.14</v>
      </c>
      <c r="CO1492" t="s">
        <v>268</v>
      </c>
      <c r="CP1492">
        <v>10.14</v>
      </c>
      <c r="CQ1492">
        <v>365</v>
      </c>
      <c r="CR1492" t="s">
        <v>878</v>
      </c>
      <c r="CS1492" t="s">
        <v>11225</v>
      </c>
      <c r="CT1492" t="s">
        <v>11226</v>
      </c>
      <c r="CU1492" t="s">
        <v>11227</v>
      </c>
      <c r="CV1492" t="s">
        <v>268</v>
      </c>
      <c r="CW1492" t="s">
        <v>268</v>
      </c>
      <c r="CX1492" t="s">
        <v>268</v>
      </c>
      <c r="CY1492" t="s">
        <v>268</v>
      </c>
      <c r="CZ1492" t="s">
        <v>268</v>
      </c>
      <c r="DA1492" t="s">
        <v>268</v>
      </c>
      <c r="DB1492" s="429">
        <f t="shared" si="305"/>
        <v>0</v>
      </c>
      <c r="DC1492" s="284">
        <f t="shared" si="306"/>
        <v>0</v>
      </c>
      <c r="DD1492" s="284">
        <f t="shared" si="307"/>
        <v>0</v>
      </c>
      <c r="DE1492" s="284">
        <f t="shared" si="308"/>
        <v>0</v>
      </c>
      <c r="DF1492" s="295">
        <f t="shared" si="309"/>
        <v>16</v>
      </c>
      <c r="DG1492" s="284">
        <f t="shared" si="310"/>
        <v>1</v>
      </c>
      <c r="DH1492" s="284">
        <f t="shared" si="311"/>
        <v>0</v>
      </c>
      <c r="DI1492" s="284">
        <f t="shared" si="312"/>
        <v>0</v>
      </c>
      <c r="DJ1492" s="284">
        <f t="shared" si="313"/>
        <v>0</v>
      </c>
      <c r="DK1492" s="295">
        <f t="shared" si="314"/>
        <v>0</v>
      </c>
      <c r="DL1492" s="297" t="str">
        <f t="shared" si="315"/>
        <v>A dispo.</v>
      </c>
      <c r="DM1492" s="430">
        <f>IFERROR(IF(CA1492="D",IF(DL1492="A dispo.",DF1492*VLOOKUP('DATI INPUT'!$F$27,TARIFFE_UD,4,FALSE),DF1492*VLOOKUP(DL1492,TARIFFE_UD,4,FALSE)),DF1492*VLOOKUP(CB1492-100,TARIFFE_UND,4,FALSE)),0)</f>
        <v>10.142155605526078</v>
      </c>
      <c r="DN1492" s="430">
        <f>IFERROR(IF(CA1492="D",IF(DL1492="A dispo.",DK1492*VLOOKUP('DATI INPUT'!$F$27,TARIFFE_UD,5,FALSE),DK1492*VLOOKUP(DL1492,TARIFFE_UD,5,FALSE)),DK1492*VLOOKUP(CB1492-100,TARIFFE_UND,5,FALSE)),0)</f>
        <v>0</v>
      </c>
      <c r="DO1492" s="431">
        <f t="shared" si="316"/>
        <v>2.1556055260774087E-3</v>
      </c>
      <c r="DP1492" s="299">
        <f>IFERROR(IF(CA1492="D",IF(DL1492="A dispo.",DF1492*VLOOKUP('DATI INPUT'!$F$27,TARIFFE_UD,2,FALSE),DF1492*VLOOKUP(DL1492,TARIFFE_UD,2,FALSE)),DF1492*VLOOKUP(CB1492-100,TARIFFE_UND,2,FALSE)),0)</f>
        <v>12.671206380525838</v>
      </c>
      <c r="DQ1492" s="299">
        <f>IFERROR(IF(CA1492="D",IF(DL1492="A dispo.",DK1492*VLOOKUP('DATI INPUT'!$F$27,TARIFFE_UD,3,FALSE),DK1492*VLOOKUP(DL1492,TARIFFE_UD,3,FALSE)),DK1492*VLOOKUP(CB1492-100,TARIFFE_UND,3,FALSE)),0)</f>
        <v>0</v>
      </c>
      <c r="DR1492" s="299">
        <f t="shared" si="317"/>
        <v>12.671206380525838</v>
      </c>
    </row>
    <row r="1493" spans="1:122" x14ac:dyDescent="0.25">
      <c r="A1493" t="s">
        <v>11340</v>
      </c>
      <c r="B1493" t="s">
        <v>11331</v>
      </c>
      <c r="C1493" t="s">
        <v>11341</v>
      </c>
      <c r="D1493" t="s">
        <v>11333</v>
      </c>
      <c r="E1493" t="s">
        <v>268</v>
      </c>
      <c r="F1493" t="s">
        <v>156</v>
      </c>
      <c r="G1493" t="s">
        <v>11334</v>
      </c>
      <c r="H1493" t="s">
        <v>1505</v>
      </c>
      <c r="I1493" t="s">
        <v>7395</v>
      </c>
      <c r="J1493" t="s">
        <v>156</v>
      </c>
      <c r="K1493" t="s">
        <v>11335</v>
      </c>
      <c r="L1493" t="s">
        <v>960</v>
      </c>
      <c r="M1493" t="s">
        <v>11336</v>
      </c>
      <c r="N1493" t="s">
        <v>10803</v>
      </c>
      <c r="O1493" t="s">
        <v>10804</v>
      </c>
      <c r="P1493" t="s">
        <v>3109</v>
      </c>
      <c r="Q1493" t="s">
        <v>463</v>
      </c>
      <c r="R1493" t="s">
        <v>268</v>
      </c>
      <c r="S1493" t="s">
        <v>268</v>
      </c>
      <c r="T1493" t="s">
        <v>268</v>
      </c>
      <c r="U1493" t="s">
        <v>268</v>
      </c>
      <c r="V1493" t="s">
        <v>268</v>
      </c>
      <c r="W1493" t="s">
        <v>11337</v>
      </c>
      <c r="X1493" t="s">
        <v>2560</v>
      </c>
      <c r="Y1493" t="s">
        <v>268</v>
      </c>
      <c r="Z1493" t="s">
        <v>268</v>
      </c>
      <c r="AA1493" t="s">
        <v>268</v>
      </c>
      <c r="AB1493" t="s">
        <v>268</v>
      </c>
      <c r="AC1493" t="s">
        <v>268</v>
      </c>
      <c r="AD1493" t="s">
        <v>268</v>
      </c>
      <c r="AE1493" t="s">
        <v>287</v>
      </c>
      <c r="AF1493" t="s">
        <v>1811</v>
      </c>
      <c r="AG1493" t="s">
        <v>875</v>
      </c>
      <c r="AH1493" t="s">
        <v>2154</v>
      </c>
      <c r="AI1493" t="s">
        <v>1355</v>
      </c>
      <c r="AJ1493" t="s">
        <v>268</v>
      </c>
      <c r="AK1493" t="s">
        <v>268</v>
      </c>
      <c r="AL1493" t="s">
        <v>268</v>
      </c>
      <c r="AM1493" t="s">
        <v>411</v>
      </c>
      <c r="AN1493" t="s">
        <v>268</v>
      </c>
      <c r="AO1493" t="s">
        <v>268</v>
      </c>
      <c r="AP1493" t="s">
        <v>268</v>
      </c>
      <c r="AQ1493" t="s">
        <v>268</v>
      </c>
      <c r="AR1493" t="s">
        <v>268</v>
      </c>
      <c r="AS1493" t="s">
        <v>268</v>
      </c>
      <c r="AT1493" t="s">
        <v>268</v>
      </c>
      <c r="AU1493" t="s">
        <v>268</v>
      </c>
      <c r="AV1493" t="s">
        <v>268</v>
      </c>
      <c r="AW1493" t="s">
        <v>268</v>
      </c>
      <c r="AX1493" t="s">
        <v>268</v>
      </c>
      <c r="AY1493" t="s">
        <v>268</v>
      </c>
      <c r="AZ1493" t="s">
        <v>268</v>
      </c>
      <c r="BA1493" t="s">
        <v>268</v>
      </c>
      <c r="BB1493" t="s">
        <v>268</v>
      </c>
      <c r="BC1493" t="s">
        <v>268</v>
      </c>
      <c r="BD1493" t="s">
        <v>268</v>
      </c>
      <c r="BE1493" t="s">
        <v>268</v>
      </c>
      <c r="BF1493" t="s">
        <v>268</v>
      </c>
      <c r="BG1493" t="s">
        <v>268</v>
      </c>
      <c r="BH1493" t="s">
        <v>268</v>
      </c>
      <c r="BI1493" t="s">
        <v>268</v>
      </c>
      <c r="BJ1493" t="s">
        <v>268</v>
      </c>
      <c r="BK1493" t="s">
        <v>268</v>
      </c>
      <c r="BL1493" t="s">
        <v>268</v>
      </c>
      <c r="BM1493" t="s">
        <v>268</v>
      </c>
      <c r="BN1493" t="s">
        <v>268</v>
      </c>
      <c r="BO1493" t="s">
        <v>268</v>
      </c>
      <c r="BP1493" t="s">
        <v>268</v>
      </c>
      <c r="BQ1493" t="s">
        <v>268</v>
      </c>
      <c r="BR1493" t="s">
        <v>268</v>
      </c>
      <c r="BS1493" t="s">
        <v>268</v>
      </c>
      <c r="BT1493" t="s">
        <v>268</v>
      </c>
      <c r="BU1493" t="s">
        <v>268</v>
      </c>
      <c r="BV1493" t="s">
        <v>268</v>
      </c>
      <c r="BW1493" t="s">
        <v>268</v>
      </c>
      <c r="BX1493" t="s">
        <v>268</v>
      </c>
      <c r="BY1493">
        <v>5</v>
      </c>
      <c r="BZ1493">
        <v>5</v>
      </c>
      <c r="CA1493" t="s">
        <v>142</v>
      </c>
      <c r="CB1493" s="356">
        <v>123</v>
      </c>
      <c r="CC1493" t="s">
        <v>1817</v>
      </c>
      <c r="CD1493" t="s">
        <v>268</v>
      </c>
      <c r="CE1493" t="s">
        <v>268</v>
      </c>
      <c r="CF1493" t="s">
        <v>268</v>
      </c>
      <c r="CG1493" t="s">
        <v>268</v>
      </c>
      <c r="CH1493" t="s">
        <v>268</v>
      </c>
      <c r="CI1493" t="s">
        <v>268</v>
      </c>
      <c r="CJ1493" t="s">
        <v>268</v>
      </c>
      <c r="CK1493" t="s">
        <v>268</v>
      </c>
      <c r="CL1493" t="s">
        <v>268</v>
      </c>
      <c r="CM1493" t="s">
        <v>11224</v>
      </c>
      <c r="CN1493">
        <v>3.17</v>
      </c>
      <c r="CO1493" t="s">
        <v>268</v>
      </c>
      <c r="CP1493">
        <v>3.17</v>
      </c>
      <c r="CQ1493">
        <v>365</v>
      </c>
      <c r="CR1493" t="s">
        <v>878</v>
      </c>
      <c r="CS1493" t="s">
        <v>11225</v>
      </c>
      <c r="CT1493" t="s">
        <v>11226</v>
      </c>
      <c r="CU1493" t="s">
        <v>11227</v>
      </c>
      <c r="CV1493" t="s">
        <v>268</v>
      </c>
      <c r="CW1493" t="s">
        <v>268</v>
      </c>
      <c r="CX1493" t="s">
        <v>268</v>
      </c>
      <c r="CY1493" t="s">
        <v>268</v>
      </c>
      <c r="CZ1493" t="s">
        <v>268</v>
      </c>
      <c r="DA1493" t="s">
        <v>268</v>
      </c>
      <c r="DB1493" s="429">
        <f t="shared" si="305"/>
        <v>0</v>
      </c>
      <c r="DC1493" s="284">
        <f t="shared" si="306"/>
        <v>0</v>
      </c>
      <c r="DD1493" s="284">
        <f t="shared" si="307"/>
        <v>0</v>
      </c>
      <c r="DE1493" s="284">
        <f t="shared" si="308"/>
        <v>0</v>
      </c>
      <c r="DF1493" s="295">
        <f t="shared" si="309"/>
        <v>5</v>
      </c>
      <c r="DG1493" s="284">
        <f t="shared" si="310"/>
        <v>1</v>
      </c>
      <c r="DH1493" s="284">
        <f t="shared" si="311"/>
        <v>0</v>
      </c>
      <c r="DI1493" s="284">
        <f t="shared" si="312"/>
        <v>0</v>
      </c>
      <c r="DJ1493" s="284">
        <f t="shared" si="313"/>
        <v>0</v>
      </c>
      <c r="DK1493" s="295">
        <f t="shared" si="314"/>
        <v>0</v>
      </c>
      <c r="DL1493" s="297" t="str">
        <f t="shared" si="315"/>
        <v>A dispo.</v>
      </c>
      <c r="DM1493" s="430">
        <f>IFERROR(IF(CA1493="D",IF(DL1493="A dispo.",DF1493*VLOOKUP('DATI INPUT'!$F$27,TARIFFE_UD,4,FALSE),DF1493*VLOOKUP(DL1493,TARIFFE_UD,4,FALSE)),DF1493*VLOOKUP(CB1493-100,TARIFFE_UND,4,FALSE)),0)</f>
        <v>3.1694236267268994</v>
      </c>
      <c r="DN1493" s="430">
        <f>IFERROR(IF(CA1493="D",IF(DL1493="A dispo.",DK1493*VLOOKUP('DATI INPUT'!$F$27,TARIFFE_UD,5,FALSE),DK1493*VLOOKUP(DL1493,TARIFFE_UD,5,FALSE)),DK1493*VLOOKUP(CB1493-100,TARIFFE_UND,5,FALSE)),0)</f>
        <v>0</v>
      </c>
      <c r="DO1493" s="431">
        <f t="shared" si="316"/>
        <v>-5.7637327310056108E-4</v>
      </c>
      <c r="DP1493" s="299">
        <f>IFERROR(IF(CA1493="D",IF(DL1493="A dispo.",DF1493*VLOOKUP('DATI INPUT'!$F$27,TARIFFE_UD,2,FALSE),DF1493*VLOOKUP(DL1493,TARIFFE_UD,2,FALSE)),DF1493*VLOOKUP(CB1493-100,TARIFFE_UND,2,FALSE)),0)</f>
        <v>3.9597519939143244</v>
      </c>
      <c r="DQ1493" s="299">
        <f>IFERROR(IF(CA1493="D",IF(DL1493="A dispo.",DK1493*VLOOKUP('DATI INPUT'!$F$27,TARIFFE_UD,3,FALSE),DK1493*VLOOKUP(DL1493,TARIFFE_UD,3,FALSE)),DK1493*VLOOKUP(CB1493-100,TARIFFE_UND,3,FALSE)),0)</f>
        <v>0</v>
      </c>
      <c r="DR1493" s="299">
        <f t="shared" si="317"/>
        <v>3.9597519939143244</v>
      </c>
    </row>
    <row r="1494" spans="1:122" x14ac:dyDescent="0.25">
      <c r="A1494" t="s">
        <v>11342</v>
      </c>
      <c r="B1494" t="s">
        <v>11343</v>
      </c>
      <c r="C1494" t="s">
        <v>11344</v>
      </c>
      <c r="D1494" t="s">
        <v>11345</v>
      </c>
      <c r="E1494" t="s">
        <v>268</v>
      </c>
      <c r="F1494" t="s">
        <v>156</v>
      </c>
      <c r="G1494" t="s">
        <v>11346</v>
      </c>
      <c r="H1494" t="s">
        <v>11347</v>
      </c>
      <c r="I1494" t="s">
        <v>3300</v>
      </c>
      <c r="J1494" t="s">
        <v>156</v>
      </c>
      <c r="K1494" t="s">
        <v>11348</v>
      </c>
      <c r="L1494" t="s">
        <v>152</v>
      </c>
      <c r="M1494" t="s">
        <v>11349</v>
      </c>
      <c r="N1494" t="s">
        <v>1307</v>
      </c>
      <c r="O1494" t="s">
        <v>1308</v>
      </c>
      <c r="P1494" t="s">
        <v>11350</v>
      </c>
      <c r="Q1494" t="s">
        <v>11351</v>
      </c>
      <c r="R1494" t="s">
        <v>268</v>
      </c>
      <c r="S1494" t="s">
        <v>268</v>
      </c>
      <c r="T1494" t="s">
        <v>154</v>
      </c>
      <c r="U1494" t="s">
        <v>276</v>
      </c>
      <c r="V1494" t="s">
        <v>268</v>
      </c>
      <c r="W1494" t="s">
        <v>8699</v>
      </c>
      <c r="X1494" t="s">
        <v>3754</v>
      </c>
      <c r="Y1494" t="s">
        <v>346</v>
      </c>
      <c r="Z1494" t="s">
        <v>154</v>
      </c>
      <c r="AA1494" t="s">
        <v>268</v>
      </c>
      <c r="AB1494" t="s">
        <v>268</v>
      </c>
      <c r="AC1494" t="s">
        <v>268</v>
      </c>
      <c r="AD1494" t="s">
        <v>268</v>
      </c>
      <c r="AE1494" t="s">
        <v>287</v>
      </c>
      <c r="AF1494" t="s">
        <v>1811</v>
      </c>
      <c r="AG1494" t="s">
        <v>875</v>
      </c>
      <c r="AH1494" t="s">
        <v>2047</v>
      </c>
      <c r="AI1494" t="s">
        <v>11352</v>
      </c>
      <c r="AJ1494" t="s">
        <v>268</v>
      </c>
      <c r="AK1494" t="s">
        <v>366</v>
      </c>
      <c r="AL1494" t="s">
        <v>268</v>
      </c>
      <c r="AM1494" t="s">
        <v>355</v>
      </c>
      <c r="AN1494" t="s">
        <v>268</v>
      </c>
      <c r="AO1494" t="s">
        <v>268</v>
      </c>
      <c r="AP1494" t="s">
        <v>268</v>
      </c>
      <c r="AQ1494" t="s">
        <v>268</v>
      </c>
      <c r="AR1494" t="s">
        <v>268</v>
      </c>
      <c r="AS1494" t="s">
        <v>268</v>
      </c>
      <c r="AT1494" t="s">
        <v>268</v>
      </c>
      <c r="AU1494" t="s">
        <v>268</v>
      </c>
      <c r="AV1494" t="s">
        <v>268</v>
      </c>
      <c r="AW1494" t="s">
        <v>268</v>
      </c>
      <c r="AX1494" t="s">
        <v>268</v>
      </c>
      <c r="AY1494" t="s">
        <v>268</v>
      </c>
      <c r="AZ1494" t="s">
        <v>268</v>
      </c>
      <c r="BA1494" t="s">
        <v>268</v>
      </c>
      <c r="BB1494" t="s">
        <v>268</v>
      </c>
      <c r="BC1494" t="s">
        <v>268</v>
      </c>
      <c r="BD1494" t="s">
        <v>268</v>
      </c>
      <c r="BE1494" t="s">
        <v>268</v>
      </c>
      <c r="BF1494" t="s">
        <v>268</v>
      </c>
      <c r="BG1494" t="s">
        <v>268</v>
      </c>
      <c r="BH1494" t="s">
        <v>268</v>
      </c>
      <c r="BI1494" t="s">
        <v>268</v>
      </c>
      <c r="BJ1494" t="s">
        <v>268</v>
      </c>
      <c r="BK1494" t="s">
        <v>268</v>
      </c>
      <c r="BL1494" t="s">
        <v>268</v>
      </c>
      <c r="BM1494" t="s">
        <v>268</v>
      </c>
      <c r="BN1494" t="s">
        <v>268</v>
      </c>
      <c r="BO1494" t="s">
        <v>268</v>
      </c>
      <c r="BP1494" t="s">
        <v>268</v>
      </c>
      <c r="BQ1494" t="s">
        <v>268</v>
      </c>
      <c r="BR1494" t="s">
        <v>268</v>
      </c>
      <c r="BS1494" t="s">
        <v>268</v>
      </c>
      <c r="BT1494" t="s">
        <v>268</v>
      </c>
      <c r="BU1494" t="s">
        <v>268</v>
      </c>
      <c r="BV1494" t="s">
        <v>268</v>
      </c>
      <c r="BW1494" t="s">
        <v>268</v>
      </c>
      <c r="BX1494" t="s">
        <v>268</v>
      </c>
      <c r="BY1494">
        <v>89.4</v>
      </c>
      <c r="BZ1494">
        <v>89.4</v>
      </c>
      <c r="CA1494" t="s">
        <v>142</v>
      </c>
      <c r="CB1494" s="356">
        <v>122</v>
      </c>
      <c r="CC1494" t="s">
        <v>876</v>
      </c>
      <c r="CD1494" t="s">
        <v>268</v>
      </c>
      <c r="CE1494" t="s">
        <v>268</v>
      </c>
      <c r="CF1494" t="s">
        <v>268</v>
      </c>
      <c r="CG1494" t="s">
        <v>268</v>
      </c>
      <c r="CH1494" t="s">
        <v>268</v>
      </c>
      <c r="CI1494" t="s">
        <v>268</v>
      </c>
      <c r="CJ1494" t="s">
        <v>268</v>
      </c>
      <c r="CK1494" t="s">
        <v>268</v>
      </c>
      <c r="CL1494" t="s">
        <v>11353</v>
      </c>
      <c r="CM1494" t="s">
        <v>11224</v>
      </c>
      <c r="CN1494">
        <v>124.07</v>
      </c>
      <c r="CO1494" t="s">
        <v>268</v>
      </c>
      <c r="CP1494">
        <v>124.07</v>
      </c>
      <c r="CQ1494">
        <v>365</v>
      </c>
      <c r="CR1494" t="s">
        <v>878</v>
      </c>
      <c r="CS1494" t="s">
        <v>11225</v>
      </c>
      <c r="CT1494" t="s">
        <v>11226</v>
      </c>
      <c r="CU1494" t="s">
        <v>11227</v>
      </c>
      <c r="CV1494" t="s">
        <v>268</v>
      </c>
      <c r="CW1494" t="s">
        <v>268</v>
      </c>
      <c r="CX1494" t="s">
        <v>268</v>
      </c>
      <c r="CY1494" t="s">
        <v>268</v>
      </c>
      <c r="CZ1494" t="s">
        <v>268</v>
      </c>
      <c r="DA1494" t="s">
        <v>268</v>
      </c>
      <c r="DB1494" s="429">
        <f t="shared" si="305"/>
        <v>0</v>
      </c>
      <c r="DC1494" s="284">
        <f t="shared" si="306"/>
        <v>0</v>
      </c>
      <c r="DD1494" s="284">
        <f t="shared" si="307"/>
        <v>0</v>
      </c>
      <c r="DE1494" s="284">
        <f t="shared" si="308"/>
        <v>0</v>
      </c>
      <c r="DF1494" s="295">
        <f t="shared" si="309"/>
        <v>89.4</v>
      </c>
      <c r="DG1494" s="284">
        <f t="shared" si="310"/>
        <v>0</v>
      </c>
      <c r="DH1494" s="284">
        <f t="shared" si="311"/>
        <v>0</v>
      </c>
      <c r="DI1494" s="284">
        <f t="shared" si="312"/>
        <v>0</v>
      </c>
      <c r="DJ1494" s="284">
        <f t="shared" si="313"/>
        <v>0</v>
      </c>
      <c r="DK1494" s="295">
        <f t="shared" si="314"/>
        <v>1</v>
      </c>
      <c r="DL1494" s="297" t="str">
        <f t="shared" si="315"/>
        <v>A dispo.</v>
      </c>
      <c r="DM1494" s="430">
        <f>IFERROR(IF(CA1494="D",IF(DL1494="A dispo.",DF1494*VLOOKUP('DATI INPUT'!$F$27,TARIFFE_UD,4,FALSE),DF1494*VLOOKUP(DL1494,TARIFFE_UD,4,FALSE)),DF1494*VLOOKUP(CB1494-100,TARIFFE_UND,4,FALSE)),0)</f>
        <v>56.669294445876965</v>
      </c>
      <c r="DN1494" s="430">
        <f>IFERROR(IF(CA1494="D",IF(DL1494="A dispo.",DK1494*VLOOKUP('DATI INPUT'!$F$27,TARIFFE_UD,5,FALSE),DK1494*VLOOKUP(DL1494,TARIFFE_UD,5,FALSE)),DK1494*VLOOKUP(CB1494-100,TARIFFE_UND,5,FALSE)),0)</f>
        <v>67.397800635548478</v>
      </c>
      <c r="DO1494" s="431">
        <f t="shared" si="316"/>
        <v>-2.9049185745577688E-3</v>
      </c>
      <c r="DP1494" s="299">
        <f>IFERROR(IF(CA1494="D",IF(DL1494="A dispo.",DF1494*VLOOKUP('DATI INPUT'!$F$27,TARIFFE_UD,2,FALSE),DF1494*VLOOKUP(DL1494,TARIFFE_UD,2,FALSE)),DF1494*VLOOKUP(CB1494-100,TARIFFE_UND,2,FALSE)),0)</f>
        <v>70.80036565118813</v>
      </c>
      <c r="DQ1494" s="299">
        <f>IFERROR(IF(CA1494="D",IF(DL1494="A dispo.",DK1494*VLOOKUP('DATI INPUT'!$F$27,TARIFFE_UD,3,FALSE),DK1494*VLOOKUP(DL1494,TARIFFE_UD,3,FALSE)),DK1494*VLOOKUP(CB1494-100,TARIFFE_UND,3,FALSE)),0)</f>
        <v>60.367780403072892</v>
      </c>
      <c r="DR1494" s="299">
        <f t="shared" si="317"/>
        <v>131.16814605426103</v>
      </c>
    </row>
    <row r="1495" spans="1:122" x14ac:dyDescent="0.25">
      <c r="A1495" t="s">
        <v>11354</v>
      </c>
      <c r="B1495" t="s">
        <v>11343</v>
      </c>
      <c r="C1495" t="s">
        <v>11355</v>
      </c>
      <c r="D1495" t="s">
        <v>11345</v>
      </c>
      <c r="E1495" t="s">
        <v>268</v>
      </c>
      <c r="F1495" t="s">
        <v>156</v>
      </c>
      <c r="G1495" t="s">
        <v>11346</v>
      </c>
      <c r="H1495" t="s">
        <v>11347</v>
      </c>
      <c r="I1495" t="s">
        <v>3300</v>
      </c>
      <c r="J1495" t="s">
        <v>156</v>
      </c>
      <c r="K1495" t="s">
        <v>11348</v>
      </c>
      <c r="L1495" t="s">
        <v>152</v>
      </c>
      <c r="M1495" t="s">
        <v>11349</v>
      </c>
      <c r="N1495" t="s">
        <v>1307</v>
      </c>
      <c r="O1495" t="s">
        <v>1308</v>
      </c>
      <c r="P1495" t="s">
        <v>11350</v>
      </c>
      <c r="Q1495" t="s">
        <v>11351</v>
      </c>
      <c r="R1495" t="s">
        <v>268</v>
      </c>
      <c r="S1495" t="s">
        <v>268</v>
      </c>
      <c r="T1495" t="s">
        <v>154</v>
      </c>
      <c r="U1495" t="s">
        <v>276</v>
      </c>
      <c r="V1495" t="s">
        <v>268</v>
      </c>
      <c r="W1495" t="s">
        <v>8699</v>
      </c>
      <c r="X1495" t="s">
        <v>3754</v>
      </c>
      <c r="Y1495" t="s">
        <v>346</v>
      </c>
      <c r="Z1495" t="s">
        <v>154</v>
      </c>
      <c r="AA1495" t="s">
        <v>268</v>
      </c>
      <c r="AB1495" t="s">
        <v>268</v>
      </c>
      <c r="AC1495" t="s">
        <v>268</v>
      </c>
      <c r="AD1495" t="s">
        <v>268</v>
      </c>
      <c r="AE1495" t="s">
        <v>287</v>
      </c>
      <c r="AF1495" t="s">
        <v>1811</v>
      </c>
      <c r="AG1495" t="s">
        <v>875</v>
      </c>
      <c r="AH1495" t="s">
        <v>2047</v>
      </c>
      <c r="AI1495" t="s">
        <v>11352</v>
      </c>
      <c r="AJ1495" t="s">
        <v>268</v>
      </c>
      <c r="AK1495" t="s">
        <v>377</v>
      </c>
      <c r="AL1495" t="s">
        <v>268</v>
      </c>
      <c r="AM1495" t="s">
        <v>353</v>
      </c>
      <c r="AN1495" t="s">
        <v>268</v>
      </c>
      <c r="AO1495" t="s">
        <v>268</v>
      </c>
      <c r="AP1495" t="s">
        <v>268</v>
      </c>
      <c r="AQ1495" t="s">
        <v>268</v>
      </c>
      <c r="AR1495" t="s">
        <v>268</v>
      </c>
      <c r="AS1495" t="s">
        <v>268</v>
      </c>
      <c r="AT1495" t="s">
        <v>268</v>
      </c>
      <c r="AU1495" t="s">
        <v>268</v>
      </c>
      <c r="AV1495" t="s">
        <v>268</v>
      </c>
      <c r="AW1495" t="s">
        <v>268</v>
      </c>
      <c r="AX1495" t="s">
        <v>268</v>
      </c>
      <c r="AY1495" t="s">
        <v>268</v>
      </c>
      <c r="AZ1495" t="s">
        <v>268</v>
      </c>
      <c r="BA1495" t="s">
        <v>268</v>
      </c>
      <c r="BB1495" t="s">
        <v>268</v>
      </c>
      <c r="BC1495" t="s">
        <v>268</v>
      </c>
      <c r="BD1495" t="s">
        <v>268</v>
      </c>
      <c r="BE1495" t="s">
        <v>268</v>
      </c>
      <c r="BF1495" t="s">
        <v>268</v>
      </c>
      <c r="BG1495" t="s">
        <v>268</v>
      </c>
      <c r="BH1495" t="s">
        <v>268</v>
      </c>
      <c r="BI1495" t="s">
        <v>268</v>
      </c>
      <c r="BJ1495" t="s">
        <v>268</v>
      </c>
      <c r="BK1495" t="s">
        <v>268</v>
      </c>
      <c r="BL1495" t="s">
        <v>268</v>
      </c>
      <c r="BM1495" t="s">
        <v>268</v>
      </c>
      <c r="BN1495" t="s">
        <v>268</v>
      </c>
      <c r="BO1495" t="s">
        <v>268</v>
      </c>
      <c r="BP1495" t="s">
        <v>268</v>
      </c>
      <c r="BQ1495" t="s">
        <v>268</v>
      </c>
      <c r="BR1495" t="s">
        <v>268</v>
      </c>
      <c r="BS1495" t="s">
        <v>268</v>
      </c>
      <c r="BT1495" t="s">
        <v>268</v>
      </c>
      <c r="BU1495" t="s">
        <v>268</v>
      </c>
      <c r="BV1495" t="s">
        <v>268</v>
      </c>
      <c r="BW1495" t="s">
        <v>268</v>
      </c>
      <c r="BX1495" t="s">
        <v>268</v>
      </c>
      <c r="BY1495">
        <v>60</v>
      </c>
      <c r="BZ1495">
        <v>60</v>
      </c>
      <c r="CA1495" t="s">
        <v>142</v>
      </c>
      <c r="CB1495" s="356">
        <v>123</v>
      </c>
      <c r="CC1495" t="s">
        <v>1817</v>
      </c>
      <c r="CD1495" t="s">
        <v>268</v>
      </c>
      <c r="CE1495" t="s">
        <v>268</v>
      </c>
      <c r="CF1495" t="s">
        <v>268</v>
      </c>
      <c r="CG1495" t="s">
        <v>268</v>
      </c>
      <c r="CH1495" t="s">
        <v>268</v>
      </c>
      <c r="CI1495" t="s">
        <v>268</v>
      </c>
      <c r="CJ1495" t="s">
        <v>268</v>
      </c>
      <c r="CK1495" t="s">
        <v>268</v>
      </c>
      <c r="CL1495" t="s">
        <v>8794</v>
      </c>
      <c r="CM1495" t="s">
        <v>11224</v>
      </c>
      <c r="CN1495">
        <v>38.03</v>
      </c>
      <c r="CO1495" t="s">
        <v>268</v>
      </c>
      <c r="CP1495">
        <v>38.03</v>
      </c>
      <c r="CQ1495">
        <v>365</v>
      </c>
      <c r="CR1495" t="s">
        <v>878</v>
      </c>
      <c r="CS1495" t="s">
        <v>11225</v>
      </c>
      <c r="CT1495" t="s">
        <v>11226</v>
      </c>
      <c r="CU1495" t="s">
        <v>11227</v>
      </c>
      <c r="CV1495" t="s">
        <v>268</v>
      </c>
      <c r="CW1495" t="s">
        <v>268</v>
      </c>
      <c r="CX1495" t="s">
        <v>268</v>
      </c>
      <c r="CY1495" t="s">
        <v>268</v>
      </c>
      <c r="CZ1495" t="s">
        <v>268</v>
      </c>
      <c r="DA1495" t="s">
        <v>268</v>
      </c>
      <c r="DB1495" s="429">
        <f t="shared" si="305"/>
        <v>0</v>
      </c>
      <c r="DC1495" s="284">
        <f t="shared" si="306"/>
        <v>0</v>
      </c>
      <c r="DD1495" s="284">
        <f t="shared" si="307"/>
        <v>0</v>
      </c>
      <c r="DE1495" s="284">
        <f t="shared" si="308"/>
        <v>0</v>
      </c>
      <c r="DF1495" s="295">
        <f t="shared" si="309"/>
        <v>60</v>
      </c>
      <c r="DG1495" s="284">
        <f t="shared" si="310"/>
        <v>1</v>
      </c>
      <c r="DH1495" s="284">
        <f t="shared" si="311"/>
        <v>0</v>
      </c>
      <c r="DI1495" s="284">
        <f t="shared" si="312"/>
        <v>0</v>
      </c>
      <c r="DJ1495" s="284">
        <f t="shared" si="313"/>
        <v>0</v>
      </c>
      <c r="DK1495" s="295">
        <f t="shared" si="314"/>
        <v>0</v>
      </c>
      <c r="DL1495" s="297" t="str">
        <f t="shared" si="315"/>
        <v>A dispo.</v>
      </c>
      <c r="DM1495" s="430">
        <f>IFERROR(IF(CA1495="D",IF(DL1495="A dispo.",DF1495*VLOOKUP('DATI INPUT'!$F$27,TARIFFE_UD,4,FALSE),DF1495*VLOOKUP(DL1495,TARIFFE_UD,4,FALSE)),DF1495*VLOOKUP(CB1495-100,TARIFFE_UND,4,FALSE)),0)</f>
        <v>38.033083520722791</v>
      </c>
      <c r="DN1495" s="430">
        <f>IFERROR(IF(CA1495="D",IF(DL1495="A dispo.",DK1495*VLOOKUP('DATI INPUT'!$F$27,TARIFFE_UD,5,FALSE),DK1495*VLOOKUP(DL1495,TARIFFE_UD,5,FALSE)),DK1495*VLOOKUP(CB1495-100,TARIFFE_UND,5,FALSE)),0)</f>
        <v>0</v>
      </c>
      <c r="DO1495" s="431">
        <f t="shared" si="316"/>
        <v>3.0835207227895012E-3</v>
      </c>
      <c r="DP1495" s="299">
        <f>IFERROR(IF(CA1495="D",IF(DL1495="A dispo.",DF1495*VLOOKUP('DATI INPUT'!$F$27,TARIFFE_UD,2,FALSE),DF1495*VLOOKUP(DL1495,TARIFFE_UD,2,FALSE)),DF1495*VLOOKUP(CB1495-100,TARIFFE_UND,2,FALSE)),0)</f>
        <v>47.517023926971895</v>
      </c>
      <c r="DQ1495" s="299">
        <f>IFERROR(IF(CA1495="D",IF(DL1495="A dispo.",DK1495*VLOOKUP('DATI INPUT'!$F$27,TARIFFE_UD,3,FALSE),DK1495*VLOOKUP(DL1495,TARIFFE_UD,3,FALSE)),DK1495*VLOOKUP(CB1495-100,TARIFFE_UND,3,FALSE)),0)</f>
        <v>0</v>
      </c>
      <c r="DR1495" s="299">
        <f t="shared" si="317"/>
        <v>47.517023926971895</v>
      </c>
    </row>
    <row r="1496" spans="1:122" x14ac:dyDescent="0.25">
      <c r="A1496" t="s">
        <v>11356</v>
      </c>
      <c r="B1496" t="s">
        <v>11357</v>
      </c>
      <c r="C1496" t="s">
        <v>11358</v>
      </c>
      <c r="D1496" t="s">
        <v>11359</v>
      </c>
      <c r="E1496" t="s">
        <v>268</v>
      </c>
      <c r="F1496" t="s">
        <v>156</v>
      </c>
      <c r="G1496" t="s">
        <v>11360</v>
      </c>
      <c r="H1496" t="s">
        <v>1372</v>
      </c>
      <c r="I1496" t="s">
        <v>3576</v>
      </c>
      <c r="J1496" t="s">
        <v>156</v>
      </c>
      <c r="K1496" t="s">
        <v>11361</v>
      </c>
      <c r="L1496" t="s">
        <v>960</v>
      </c>
      <c r="M1496" t="s">
        <v>5611</v>
      </c>
      <c r="N1496" t="s">
        <v>984</v>
      </c>
      <c r="O1496" t="s">
        <v>873</v>
      </c>
      <c r="P1496" t="s">
        <v>1046</v>
      </c>
      <c r="Q1496" t="s">
        <v>276</v>
      </c>
      <c r="R1496" t="s">
        <v>268</v>
      </c>
      <c r="S1496" t="s">
        <v>268</v>
      </c>
      <c r="T1496" t="s">
        <v>268</v>
      </c>
      <c r="U1496" t="s">
        <v>268</v>
      </c>
      <c r="V1496" t="s">
        <v>268</v>
      </c>
      <c r="W1496" t="s">
        <v>5611</v>
      </c>
      <c r="X1496" t="s">
        <v>1046</v>
      </c>
      <c r="Y1496" t="s">
        <v>276</v>
      </c>
      <c r="Z1496" t="s">
        <v>268</v>
      </c>
      <c r="AA1496" t="s">
        <v>268</v>
      </c>
      <c r="AB1496" t="s">
        <v>268</v>
      </c>
      <c r="AC1496" t="s">
        <v>268</v>
      </c>
      <c r="AD1496" t="s">
        <v>268</v>
      </c>
      <c r="AE1496" t="s">
        <v>287</v>
      </c>
      <c r="AF1496" t="s">
        <v>1811</v>
      </c>
      <c r="AG1496" t="s">
        <v>875</v>
      </c>
      <c r="AH1496" t="s">
        <v>1848</v>
      </c>
      <c r="AI1496" t="s">
        <v>3185</v>
      </c>
      <c r="AJ1496" t="s">
        <v>268</v>
      </c>
      <c r="AK1496" t="s">
        <v>268</v>
      </c>
      <c r="AL1496" t="s">
        <v>268</v>
      </c>
      <c r="AM1496" t="s">
        <v>405</v>
      </c>
      <c r="AN1496" t="s">
        <v>268</v>
      </c>
      <c r="AO1496" t="s">
        <v>268</v>
      </c>
      <c r="AP1496" t="s">
        <v>268</v>
      </c>
      <c r="AQ1496" t="s">
        <v>268</v>
      </c>
      <c r="AR1496" t="s">
        <v>268</v>
      </c>
      <c r="AS1496" t="s">
        <v>268</v>
      </c>
      <c r="AT1496" t="s">
        <v>268</v>
      </c>
      <c r="AU1496" t="s">
        <v>268</v>
      </c>
      <c r="AV1496" t="s">
        <v>268</v>
      </c>
      <c r="AW1496" t="s">
        <v>268</v>
      </c>
      <c r="AX1496" t="s">
        <v>268</v>
      </c>
      <c r="AY1496" t="s">
        <v>268</v>
      </c>
      <c r="AZ1496" t="s">
        <v>268</v>
      </c>
      <c r="BA1496" t="s">
        <v>268</v>
      </c>
      <c r="BB1496" t="s">
        <v>268</v>
      </c>
      <c r="BC1496" t="s">
        <v>268</v>
      </c>
      <c r="BD1496" t="s">
        <v>268</v>
      </c>
      <c r="BE1496" t="s">
        <v>268</v>
      </c>
      <c r="BF1496" t="s">
        <v>268</v>
      </c>
      <c r="BG1496" t="s">
        <v>268</v>
      </c>
      <c r="BH1496" t="s">
        <v>268</v>
      </c>
      <c r="BI1496" t="s">
        <v>268</v>
      </c>
      <c r="BJ1496" t="s">
        <v>268</v>
      </c>
      <c r="BK1496" t="s">
        <v>268</v>
      </c>
      <c r="BL1496" t="s">
        <v>268</v>
      </c>
      <c r="BM1496" t="s">
        <v>268</v>
      </c>
      <c r="BN1496" t="s">
        <v>268</v>
      </c>
      <c r="BO1496" t="s">
        <v>268</v>
      </c>
      <c r="BP1496" t="s">
        <v>268</v>
      </c>
      <c r="BQ1496" t="s">
        <v>268</v>
      </c>
      <c r="BR1496" t="s">
        <v>268</v>
      </c>
      <c r="BS1496" t="s">
        <v>268</v>
      </c>
      <c r="BT1496" t="s">
        <v>268</v>
      </c>
      <c r="BU1496" t="s">
        <v>268</v>
      </c>
      <c r="BV1496" t="s">
        <v>268</v>
      </c>
      <c r="BW1496" t="s">
        <v>268</v>
      </c>
      <c r="BX1496" t="s">
        <v>268</v>
      </c>
      <c r="BY1496">
        <v>74</v>
      </c>
      <c r="BZ1496">
        <v>74</v>
      </c>
      <c r="CA1496" t="s">
        <v>142</v>
      </c>
      <c r="CB1496" s="356">
        <v>122</v>
      </c>
      <c r="CC1496" t="s">
        <v>876</v>
      </c>
      <c r="CD1496" t="s">
        <v>268</v>
      </c>
      <c r="CE1496" t="s">
        <v>268</v>
      </c>
      <c r="CF1496" s="356">
        <v>1</v>
      </c>
      <c r="CG1496" t="s">
        <v>268</v>
      </c>
      <c r="CH1496" t="s">
        <v>268</v>
      </c>
      <c r="CI1496" t="s">
        <v>268</v>
      </c>
      <c r="CJ1496" t="s">
        <v>268</v>
      </c>
      <c r="CK1496" t="s">
        <v>268</v>
      </c>
      <c r="CL1496" t="s">
        <v>11362</v>
      </c>
      <c r="CM1496" t="s">
        <v>11224</v>
      </c>
      <c r="CN1496">
        <v>53.41</v>
      </c>
      <c r="CO1496" t="s">
        <v>268</v>
      </c>
      <c r="CP1496">
        <v>53.41</v>
      </c>
      <c r="CQ1496">
        <v>365</v>
      </c>
      <c r="CR1496" t="s">
        <v>878</v>
      </c>
      <c r="CS1496" t="s">
        <v>11225</v>
      </c>
      <c r="CT1496" t="s">
        <v>11226</v>
      </c>
      <c r="CU1496" t="s">
        <v>11227</v>
      </c>
      <c r="CV1496" t="s">
        <v>268</v>
      </c>
      <c r="CW1496" t="s">
        <v>268</v>
      </c>
      <c r="CX1496" t="s">
        <v>268</v>
      </c>
      <c r="CY1496" t="s">
        <v>268</v>
      </c>
      <c r="CZ1496" t="s">
        <v>268</v>
      </c>
      <c r="DA1496" t="s">
        <v>268</v>
      </c>
      <c r="DB1496" s="429">
        <f t="shared" si="305"/>
        <v>0</v>
      </c>
      <c r="DC1496" s="284">
        <f t="shared" si="306"/>
        <v>0</v>
      </c>
      <c r="DD1496" s="284">
        <f t="shared" si="307"/>
        <v>0</v>
      </c>
      <c r="DE1496" s="284">
        <f t="shared" si="308"/>
        <v>0</v>
      </c>
      <c r="DF1496" s="295">
        <f t="shared" si="309"/>
        <v>74</v>
      </c>
      <c r="DG1496" s="284">
        <f t="shared" si="310"/>
        <v>0</v>
      </c>
      <c r="DH1496" s="284">
        <f t="shared" si="311"/>
        <v>0</v>
      </c>
      <c r="DI1496" s="284">
        <f t="shared" si="312"/>
        <v>0</v>
      </c>
      <c r="DJ1496" s="284">
        <f t="shared" si="313"/>
        <v>0</v>
      </c>
      <c r="DK1496" s="295">
        <f t="shared" si="314"/>
        <v>1</v>
      </c>
      <c r="DL1496" s="297">
        <f t="shared" si="315"/>
        <v>1</v>
      </c>
      <c r="DM1496" s="430">
        <f>IFERROR(IF(CA1496="D",IF(DL1496="A dispo.",DF1496*VLOOKUP('DATI INPUT'!$F$27,TARIFFE_UD,4,FALSE),DF1496*VLOOKUP(DL1496,TARIFFE_UD,4,FALSE)),DF1496*VLOOKUP(CB1496-100,TARIFFE_UND,4,FALSE)),0)</f>
        <v>36.483587525434082</v>
      </c>
      <c r="DN1496" s="430">
        <f>IFERROR(IF(CA1496="D",IF(DL1496="A dispo.",DK1496*VLOOKUP('DATI INPUT'!$F$27,TARIFFE_UD,5,FALSE),DK1496*VLOOKUP(DL1496,TARIFFE_UD,5,FALSE)),DK1496*VLOOKUP(CB1496-100,TARIFFE_UND,5,FALSE)),0)</f>
        <v>16.930848468833439</v>
      </c>
      <c r="DO1496" s="431">
        <f t="shared" si="316"/>
        <v>4.4359942675242792E-3</v>
      </c>
      <c r="DP1496" s="299">
        <f>IFERROR(IF(CA1496="D",IF(DL1496="A dispo.",DF1496*VLOOKUP('DATI INPUT'!$F$27,TARIFFE_UD,2,FALSE),DF1496*VLOOKUP(DL1496,TARIFFE_UD,2,FALSE)),DF1496*VLOOKUP(CB1496-100,TARIFFE_UND,2,FALSE)),0)</f>
        <v>45.581145174391558</v>
      </c>
      <c r="DQ1496" s="299">
        <f>IFERROR(IF(CA1496="D",IF(DL1496="A dispo.",DK1496*VLOOKUP('DATI INPUT'!$F$27,TARIFFE_UD,3,FALSE),DK1496*VLOOKUP(DL1496,TARIFFE_UD,3,FALSE)),DK1496*VLOOKUP(CB1496-100,TARIFFE_UND,3,FALSE)),0)</f>
        <v>15.164853048114928</v>
      </c>
      <c r="DR1496" s="299">
        <f t="shared" si="317"/>
        <v>60.745998222506486</v>
      </c>
    </row>
    <row r="1497" spans="1:122" x14ac:dyDescent="0.25">
      <c r="A1497" t="s">
        <v>11363</v>
      </c>
      <c r="B1497" t="s">
        <v>11364</v>
      </c>
      <c r="C1497" t="s">
        <v>11365</v>
      </c>
      <c r="D1497" t="s">
        <v>11366</v>
      </c>
      <c r="E1497" t="s">
        <v>268</v>
      </c>
      <c r="F1497" t="s">
        <v>156</v>
      </c>
      <c r="G1497" t="s">
        <v>11367</v>
      </c>
      <c r="H1497" t="s">
        <v>11368</v>
      </c>
      <c r="I1497" t="s">
        <v>11369</v>
      </c>
      <c r="J1497" t="s">
        <v>156</v>
      </c>
      <c r="K1497" t="s">
        <v>11370</v>
      </c>
      <c r="L1497" t="s">
        <v>152</v>
      </c>
      <c r="M1497" t="s">
        <v>11371</v>
      </c>
      <c r="N1497" t="s">
        <v>984</v>
      </c>
      <c r="O1497" t="s">
        <v>873</v>
      </c>
      <c r="P1497" t="s">
        <v>2258</v>
      </c>
      <c r="Q1497" t="s">
        <v>280</v>
      </c>
      <c r="R1497" t="s">
        <v>154</v>
      </c>
      <c r="S1497" t="s">
        <v>268</v>
      </c>
      <c r="T1497" t="s">
        <v>268</v>
      </c>
      <c r="U1497" t="s">
        <v>268</v>
      </c>
      <c r="V1497" t="s">
        <v>268</v>
      </c>
      <c r="W1497" t="s">
        <v>4657</v>
      </c>
      <c r="X1497" t="s">
        <v>2258</v>
      </c>
      <c r="Y1497" t="s">
        <v>280</v>
      </c>
      <c r="Z1497" t="s">
        <v>268</v>
      </c>
      <c r="AA1497" t="s">
        <v>268</v>
      </c>
      <c r="AB1497" t="s">
        <v>268</v>
      </c>
      <c r="AC1497" t="s">
        <v>268</v>
      </c>
      <c r="AD1497" t="s">
        <v>268</v>
      </c>
      <c r="AE1497" t="s">
        <v>287</v>
      </c>
      <c r="AF1497" t="s">
        <v>1811</v>
      </c>
      <c r="AG1497" t="s">
        <v>875</v>
      </c>
      <c r="AH1497" t="s">
        <v>1848</v>
      </c>
      <c r="AI1497" t="s">
        <v>4658</v>
      </c>
      <c r="AJ1497" t="s">
        <v>268</v>
      </c>
      <c r="AK1497" t="s">
        <v>377</v>
      </c>
      <c r="AL1497" t="s">
        <v>268</v>
      </c>
      <c r="AM1497" t="s">
        <v>405</v>
      </c>
      <c r="AN1497" t="s">
        <v>268</v>
      </c>
      <c r="AO1497" t="s">
        <v>268</v>
      </c>
      <c r="AP1497" t="s">
        <v>268</v>
      </c>
      <c r="AQ1497" t="s">
        <v>268</v>
      </c>
      <c r="AR1497" t="s">
        <v>268</v>
      </c>
      <c r="AS1497" t="s">
        <v>268</v>
      </c>
      <c r="AT1497" t="s">
        <v>268</v>
      </c>
      <c r="AU1497" t="s">
        <v>268</v>
      </c>
      <c r="AV1497" t="s">
        <v>268</v>
      </c>
      <c r="AW1497" t="s">
        <v>268</v>
      </c>
      <c r="AX1497" t="s">
        <v>268</v>
      </c>
      <c r="AY1497" t="s">
        <v>268</v>
      </c>
      <c r="AZ1497" t="s">
        <v>268</v>
      </c>
      <c r="BA1497" t="s">
        <v>268</v>
      </c>
      <c r="BB1497" t="s">
        <v>268</v>
      </c>
      <c r="BC1497" t="s">
        <v>268</v>
      </c>
      <c r="BD1497" t="s">
        <v>268</v>
      </c>
      <c r="BE1497" t="s">
        <v>268</v>
      </c>
      <c r="BF1497" t="s">
        <v>268</v>
      </c>
      <c r="BG1497" t="s">
        <v>268</v>
      </c>
      <c r="BH1497" t="s">
        <v>268</v>
      </c>
      <c r="BI1497" t="s">
        <v>268</v>
      </c>
      <c r="BJ1497" t="s">
        <v>268</v>
      </c>
      <c r="BK1497" t="s">
        <v>268</v>
      </c>
      <c r="BL1497" t="s">
        <v>268</v>
      </c>
      <c r="BM1497" t="s">
        <v>268</v>
      </c>
      <c r="BN1497" t="s">
        <v>268</v>
      </c>
      <c r="BO1497" t="s">
        <v>268</v>
      </c>
      <c r="BP1497" t="s">
        <v>268</v>
      </c>
      <c r="BQ1497" t="s">
        <v>268</v>
      </c>
      <c r="BR1497" t="s">
        <v>268</v>
      </c>
      <c r="BS1497" t="s">
        <v>268</v>
      </c>
      <c r="BT1497" t="s">
        <v>268</v>
      </c>
      <c r="BU1497" t="s">
        <v>268</v>
      </c>
      <c r="BV1497" t="s">
        <v>268</v>
      </c>
      <c r="BW1497" t="s">
        <v>268</v>
      </c>
      <c r="BX1497" t="s">
        <v>268</v>
      </c>
      <c r="BY1497">
        <v>74</v>
      </c>
      <c r="BZ1497">
        <v>74</v>
      </c>
      <c r="CA1497" t="s">
        <v>142</v>
      </c>
      <c r="CB1497" s="356">
        <v>122</v>
      </c>
      <c r="CC1497" t="s">
        <v>876</v>
      </c>
      <c r="CD1497" t="s">
        <v>268</v>
      </c>
      <c r="CE1497" t="s">
        <v>268</v>
      </c>
      <c r="CF1497" s="356">
        <v>1</v>
      </c>
      <c r="CG1497" t="s">
        <v>268</v>
      </c>
      <c r="CH1497" t="s">
        <v>268</v>
      </c>
      <c r="CI1497" t="s">
        <v>268</v>
      </c>
      <c r="CJ1497" t="s">
        <v>268</v>
      </c>
      <c r="CK1497" t="s">
        <v>268</v>
      </c>
      <c r="CL1497" t="s">
        <v>11372</v>
      </c>
      <c r="CM1497" t="s">
        <v>11224</v>
      </c>
      <c r="CN1497">
        <v>53.41</v>
      </c>
      <c r="CO1497" t="s">
        <v>268</v>
      </c>
      <c r="CP1497">
        <v>53.41</v>
      </c>
      <c r="CQ1497">
        <v>365</v>
      </c>
      <c r="CR1497" t="s">
        <v>878</v>
      </c>
      <c r="CS1497" t="s">
        <v>11225</v>
      </c>
      <c r="CT1497" t="s">
        <v>11226</v>
      </c>
      <c r="CU1497" t="s">
        <v>11227</v>
      </c>
      <c r="CV1497" t="s">
        <v>268</v>
      </c>
      <c r="CW1497" t="s">
        <v>268</v>
      </c>
      <c r="CX1497" t="s">
        <v>268</v>
      </c>
      <c r="CY1497" t="s">
        <v>268</v>
      </c>
      <c r="CZ1497" t="s">
        <v>268</v>
      </c>
      <c r="DA1497" t="s">
        <v>268</v>
      </c>
      <c r="DB1497" s="429">
        <f t="shared" si="305"/>
        <v>0</v>
      </c>
      <c r="DC1497" s="284">
        <f t="shared" si="306"/>
        <v>0</v>
      </c>
      <c r="DD1497" s="284">
        <f t="shared" si="307"/>
        <v>0</v>
      </c>
      <c r="DE1497" s="284">
        <f t="shared" si="308"/>
        <v>0</v>
      </c>
      <c r="DF1497" s="295">
        <f t="shared" si="309"/>
        <v>74</v>
      </c>
      <c r="DG1497" s="284">
        <f t="shared" si="310"/>
        <v>0</v>
      </c>
      <c r="DH1497" s="284">
        <f t="shared" si="311"/>
        <v>0</v>
      </c>
      <c r="DI1497" s="284">
        <f t="shared" si="312"/>
        <v>0</v>
      </c>
      <c r="DJ1497" s="284">
        <f t="shared" si="313"/>
        <v>0</v>
      </c>
      <c r="DK1497" s="295">
        <f t="shared" si="314"/>
        <v>1</v>
      </c>
      <c r="DL1497" s="297">
        <f t="shared" si="315"/>
        <v>1</v>
      </c>
      <c r="DM1497" s="430">
        <f>IFERROR(IF(CA1497="D",IF(DL1497="A dispo.",DF1497*VLOOKUP('DATI INPUT'!$F$27,TARIFFE_UD,4,FALSE),DF1497*VLOOKUP(DL1497,TARIFFE_UD,4,FALSE)),DF1497*VLOOKUP(CB1497-100,TARIFFE_UND,4,FALSE)),0)</f>
        <v>36.483587525434082</v>
      </c>
      <c r="DN1497" s="430">
        <f>IFERROR(IF(CA1497="D",IF(DL1497="A dispo.",DK1497*VLOOKUP('DATI INPUT'!$F$27,TARIFFE_UD,5,FALSE),DK1497*VLOOKUP(DL1497,TARIFFE_UD,5,FALSE)),DK1497*VLOOKUP(CB1497-100,TARIFFE_UND,5,FALSE)),0)</f>
        <v>16.930848468833439</v>
      </c>
      <c r="DO1497" s="431">
        <f t="shared" si="316"/>
        <v>4.4359942675242792E-3</v>
      </c>
      <c r="DP1497" s="299">
        <f>IFERROR(IF(CA1497="D",IF(DL1497="A dispo.",DF1497*VLOOKUP('DATI INPUT'!$F$27,TARIFFE_UD,2,FALSE),DF1497*VLOOKUP(DL1497,TARIFFE_UD,2,FALSE)),DF1497*VLOOKUP(CB1497-100,TARIFFE_UND,2,FALSE)),0)</f>
        <v>45.581145174391558</v>
      </c>
      <c r="DQ1497" s="299">
        <f>IFERROR(IF(CA1497="D",IF(DL1497="A dispo.",DK1497*VLOOKUP('DATI INPUT'!$F$27,TARIFFE_UD,3,FALSE),DK1497*VLOOKUP(DL1497,TARIFFE_UD,3,FALSE)),DK1497*VLOOKUP(CB1497-100,TARIFFE_UND,3,FALSE)),0)</f>
        <v>15.164853048114928</v>
      </c>
      <c r="DR1497" s="299">
        <f t="shared" si="317"/>
        <v>60.745998222506486</v>
      </c>
    </row>
    <row r="1498" spans="1:122" x14ac:dyDescent="0.25">
      <c r="A1498" t="s">
        <v>11373</v>
      </c>
      <c r="B1498" t="s">
        <v>7750</v>
      </c>
      <c r="C1498" t="s">
        <v>11374</v>
      </c>
      <c r="D1498" t="s">
        <v>7752</v>
      </c>
      <c r="E1498" t="s">
        <v>268</v>
      </c>
      <c r="F1498" t="s">
        <v>156</v>
      </c>
      <c r="G1498" t="s">
        <v>7753</v>
      </c>
      <c r="H1498" t="s">
        <v>1137</v>
      </c>
      <c r="I1498" t="s">
        <v>553</v>
      </c>
      <c r="J1498" t="s">
        <v>156</v>
      </c>
      <c r="K1498" t="s">
        <v>7245</v>
      </c>
      <c r="L1498" t="s">
        <v>880</v>
      </c>
      <c r="M1498" t="s">
        <v>7754</v>
      </c>
      <c r="N1498" t="s">
        <v>984</v>
      </c>
      <c r="O1498" t="s">
        <v>873</v>
      </c>
      <c r="P1498" t="s">
        <v>3006</v>
      </c>
      <c r="Q1498" t="s">
        <v>280</v>
      </c>
      <c r="R1498" t="s">
        <v>268</v>
      </c>
      <c r="S1498" t="s">
        <v>268</v>
      </c>
      <c r="T1498" t="s">
        <v>268</v>
      </c>
      <c r="U1498" t="s">
        <v>268</v>
      </c>
      <c r="V1498" t="s">
        <v>268</v>
      </c>
      <c r="W1498" t="s">
        <v>1741</v>
      </c>
      <c r="X1498" t="s">
        <v>613</v>
      </c>
      <c r="Y1498" t="s">
        <v>268</v>
      </c>
      <c r="Z1498" t="s">
        <v>268</v>
      </c>
      <c r="AA1498" t="s">
        <v>268</v>
      </c>
      <c r="AB1498" t="s">
        <v>268</v>
      </c>
      <c r="AC1498" t="s">
        <v>268</v>
      </c>
      <c r="AD1498" t="s">
        <v>268</v>
      </c>
      <c r="AE1498" t="s">
        <v>287</v>
      </c>
      <c r="AF1498" t="s">
        <v>1811</v>
      </c>
      <c r="AG1498" t="s">
        <v>875</v>
      </c>
      <c r="AH1498" t="s">
        <v>1812</v>
      </c>
      <c r="AI1498" t="s">
        <v>742</v>
      </c>
      <c r="AJ1498" t="s">
        <v>268</v>
      </c>
      <c r="AK1498" t="s">
        <v>410</v>
      </c>
      <c r="AL1498" t="s">
        <v>268</v>
      </c>
      <c r="AM1498" t="s">
        <v>353</v>
      </c>
      <c r="AN1498" t="s">
        <v>268</v>
      </c>
      <c r="AO1498" t="s">
        <v>268</v>
      </c>
      <c r="AP1498" t="s">
        <v>268</v>
      </c>
      <c r="AQ1498" t="s">
        <v>268</v>
      </c>
      <c r="AR1498" t="s">
        <v>268</v>
      </c>
      <c r="AS1498" t="s">
        <v>268</v>
      </c>
      <c r="AT1498" t="s">
        <v>268</v>
      </c>
      <c r="AU1498" t="s">
        <v>268</v>
      </c>
      <c r="AV1498" t="s">
        <v>268</v>
      </c>
      <c r="AW1498" t="s">
        <v>268</v>
      </c>
      <c r="AX1498" t="s">
        <v>268</v>
      </c>
      <c r="AY1498" t="s">
        <v>268</v>
      </c>
      <c r="AZ1498" t="s">
        <v>268</v>
      </c>
      <c r="BA1498" t="s">
        <v>268</v>
      </c>
      <c r="BB1498" t="s">
        <v>268</v>
      </c>
      <c r="BC1498" t="s">
        <v>268</v>
      </c>
      <c r="BD1498" t="s">
        <v>268</v>
      </c>
      <c r="BE1498" t="s">
        <v>268</v>
      </c>
      <c r="BF1498" t="s">
        <v>268</v>
      </c>
      <c r="BG1498" t="s">
        <v>268</v>
      </c>
      <c r="BH1498" t="s">
        <v>268</v>
      </c>
      <c r="BI1498" t="s">
        <v>268</v>
      </c>
      <c r="BJ1498" t="s">
        <v>268</v>
      </c>
      <c r="BK1498" t="s">
        <v>268</v>
      </c>
      <c r="BL1498" t="s">
        <v>268</v>
      </c>
      <c r="BM1498" t="s">
        <v>268</v>
      </c>
      <c r="BN1498" t="s">
        <v>268</v>
      </c>
      <c r="BO1498" t="s">
        <v>268</v>
      </c>
      <c r="BP1498" t="s">
        <v>268</v>
      </c>
      <c r="BQ1498" t="s">
        <v>268</v>
      </c>
      <c r="BR1498" t="s">
        <v>268</v>
      </c>
      <c r="BS1498" t="s">
        <v>268</v>
      </c>
      <c r="BT1498" t="s">
        <v>268</v>
      </c>
      <c r="BU1498" t="s">
        <v>268</v>
      </c>
      <c r="BV1498" t="s">
        <v>268</v>
      </c>
      <c r="BW1498" t="s">
        <v>268</v>
      </c>
      <c r="BX1498" t="s">
        <v>268</v>
      </c>
      <c r="BY1498">
        <v>14</v>
      </c>
      <c r="BZ1498">
        <v>14</v>
      </c>
      <c r="CA1498" t="s">
        <v>142</v>
      </c>
      <c r="CB1498" s="356">
        <v>123</v>
      </c>
      <c r="CC1498" t="s">
        <v>1817</v>
      </c>
      <c r="CD1498" t="s">
        <v>268</v>
      </c>
      <c r="CE1498" t="s">
        <v>268</v>
      </c>
      <c r="CF1498" s="356">
        <v>4</v>
      </c>
      <c r="CG1498" t="s">
        <v>268</v>
      </c>
      <c r="CH1498" t="s">
        <v>268</v>
      </c>
      <c r="CI1498" t="s">
        <v>268</v>
      </c>
      <c r="CJ1498" t="s">
        <v>268</v>
      </c>
      <c r="CK1498" t="s">
        <v>268</v>
      </c>
      <c r="CL1498" t="s">
        <v>268</v>
      </c>
      <c r="CM1498" t="s">
        <v>11224</v>
      </c>
      <c r="CN1498">
        <v>9.5299999999999994</v>
      </c>
      <c r="CO1498" t="s">
        <v>268</v>
      </c>
      <c r="CP1498">
        <v>9.5299999999999994</v>
      </c>
      <c r="CQ1498">
        <v>365</v>
      </c>
      <c r="CR1498" t="s">
        <v>878</v>
      </c>
      <c r="CS1498" t="s">
        <v>11225</v>
      </c>
      <c r="CT1498" t="s">
        <v>11226</v>
      </c>
      <c r="CU1498" t="s">
        <v>11227</v>
      </c>
      <c r="CV1498" t="s">
        <v>268</v>
      </c>
      <c r="CW1498" t="s">
        <v>268</v>
      </c>
      <c r="CX1498" t="s">
        <v>268</v>
      </c>
      <c r="CY1498" t="s">
        <v>268</v>
      </c>
      <c r="CZ1498" t="s">
        <v>268</v>
      </c>
      <c r="DA1498" t="s">
        <v>268</v>
      </c>
      <c r="DB1498" s="429">
        <f t="shared" si="305"/>
        <v>0</v>
      </c>
      <c r="DC1498" s="284">
        <f t="shared" si="306"/>
        <v>0</v>
      </c>
      <c r="DD1498" s="284">
        <f t="shared" si="307"/>
        <v>0</v>
      </c>
      <c r="DE1498" s="284">
        <f t="shared" si="308"/>
        <v>0</v>
      </c>
      <c r="DF1498" s="295">
        <f t="shared" si="309"/>
        <v>14</v>
      </c>
      <c r="DG1498" s="284">
        <f t="shared" si="310"/>
        <v>1</v>
      </c>
      <c r="DH1498" s="284">
        <f t="shared" si="311"/>
        <v>0</v>
      </c>
      <c r="DI1498" s="284">
        <f t="shared" si="312"/>
        <v>0</v>
      </c>
      <c r="DJ1498" s="284">
        <f t="shared" si="313"/>
        <v>0</v>
      </c>
      <c r="DK1498" s="295">
        <f t="shared" si="314"/>
        <v>0</v>
      </c>
      <c r="DL1498" s="297">
        <f t="shared" si="315"/>
        <v>4</v>
      </c>
      <c r="DM1498" s="430">
        <f>IFERROR(IF(CA1498="D",IF(DL1498="A dispo.",DF1498*VLOOKUP('DATI INPUT'!$F$27,TARIFFE_UD,4,FALSE),DF1498*VLOOKUP(DL1498,TARIFFE_UD,4,FALSE)),DF1498*VLOOKUP(CB1498-100,TARIFFE_UND,4,FALSE)),0)</f>
        <v>9.5317480922305258</v>
      </c>
      <c r="DN1498" s="430">
        <f>IFERROR(IF(CA1498="D",IF(DL1498="A dispo.",DK1498*VLOOKUP('DATI INPUT'!$F$27,TARIFFE_UD,5,FALSE),DK1498*VLOOKUP(DL1498,TARIFFE_UD,5,FALSE)),DK1498*VLOOKUP(CB1498-100,TARIFFE_UND,5,FALSE)),0)</f>
        <v>0</v>
      </c>
      <c r="DO1498" s="431">
        <f t="shared" si="316"/>
        <v>1.7480922305264102E-3</v>
      </c>
      <c r="DP1498" s="299">
        <f>IFERROR(IF(CA1498="D",IF(DL1498="A dispo.",DF1498*VLOOKUP('DATI INPUT'!$F$27,TARIFFE_UD,2,FALSE),DF1498*VLOOKUP(DL1498,TARIFFE_UD,2,FALSE)),DF1498*VLOOKUP(CB1498-100,TARIFFE_UND,2,FALSE)),0)</f>
        <v>11.908587477994192</v>
      </c>
      <c r="DQ1498" s="299">
        <f>IFERROR(IF(CA1498="D",IF(DL1498="A dispo.",DK1498*VLOOKUP('DATI INPUT'!$F$27,TARIFFE_UD,3,FALSE),DK1498*VLOOKUP(DL1498,TARIFFE_UD,3,FALSE)),DK1498*VLOOKUP(CB1498-100,TARIFFE_UND,3,FALSE)),0)</f>
        <v>0</v>
      </c>
      <c r="DR1498" s="299">
        <f t="shared" si="317"/>
        <v>11.908587477994192</v>
      </c>
    </row>
    <row r="1499" spans="1:122" x14ac:dyDescent="0.25">
      <c r="A1499" t="s">
        <v>11375</v>
      </c>
      <c r="B1499" t="s">
        <v>7750</v>
      </c>
      <c r="C1499" t="s">
        <v>11376</v>
      </c>
      <c r="D1499" t="s">
        <v>7752</v>
      </c>
      <c r="E1499" t="s">
        <v>268</v>
      </c>
      <c r="F1499" t="s">
        <v>156</v>
      </c>
      <c r="G1499" t="s">
        <v>7753</v>
      </c>
      <c r="H1499" t="s">
        <v>1137</v>
      </c>
      <c r="I1499" t="s">
        <v>553</v>
      </c>
      <c r="J1499" t="s">
        <v>156</v>
      </c>
      <c r="K1499" t="s">
        <v>7245</v>
      </c>
      <c r="L1499" t="s">
        <v>880</v>
      </c>
      <c r="M1499" t="s">
        <v>7754</v>
      </c>
      <c r="N1499" t="s">
        <v>984</v>
      </c>
      <c r="O1499" t="s">
        <v>873</v>
      </c>
      <c r="P1499" t="s">
        <v>3006</v>
      </c>
      <c r="Q1499" t="s">
        <v>280</v>
      </c>
      <c r="R1499" t="s">
        <v>268</v>
      </c>
      <c r="S1499" t="s">
        <v>268</v>
      </c>
      <c r="T1499" t="s">
        <v>268</v>
      </c>
      <c r="U1499" t="s">
        <v>268</v>
      </c>
      <c r="V1499" t="s">
        <v>268</v>
      </c>
      <c r="W1499" t="s">
        <v>1741</v>
      </c>
      <c r="X1499" t="s">
        <v>613</v>
      </c>
      <c r="Y1499" t="s">
        <v>268</v>
      </c>
      <c r="Z1499" t="s">
        <v>268</v>
      </c>
      <c r="AA1499" t="s">
        <v>268</v>
      </c>
      <c r="AB1499" t="s">
        <v>268</v>
      </c>
      <c r="AC1499" t="s">
        <v>268</v>
      </c>
      <c r="AD1499" t="s">
        <v>268</v>
      </c>
      <c r="AE1499" t="s">
        <v>287</v>
      </c>
      <c r="AF1499" t="s">
        <v>1811</v>
      </c>
      <c r="AG1499" t="s">
        <v>875</v>
      </c>
      <c r="AH1499" t="s">
        <v>1812</v>
      </c>
      <c r="AI1499" t="s">
        <v>742</v>
      </c>
      <c r="AJ1499" t="s">
        <v>268</v>
      </c>
      <c r="AK1499" t="s">
        <v>354</v>
      </c>
      <c r="AL1499" t="s">
        <v>268</v>
      </c>
      <c r="AM1499" t="s">
        <v>353</v>
      </c>
      <c r="AN1499" t="s">
        <v>268</v>
      </c>
      <c r="AO1499" t="s">
        <v>268</v>
      </c>
      <c r="AP1499" t="s">
        <v>268</v>
      </c>
      <c r="AQ1499" t="s">
        <v>268</v>
      </c>
      <c r="AR1499" t="s">
        <v>268</v>
      </c>
      <c r="AS1499" t="s">
        <v>268</v>
      </c>
      <c r="AT1499" t="s">
        <v>268</v>
      </c>
      <c r="AU1499" t="s">
        <v>268</v>
      </c>
      <c r="AV1499" t="s">
        <v>268</v>
      </c>
      <c r="AW1499" t="s">
        <v>268</v>
      </c>
      <c r="AX1499" t="s">
        <v>268</v>
      </c>
      <c r="AY1499" t="s">
        <v>268</v>
      </c>
      <c r="AZ1499" t="s">
        <v>268</v>
      </c>
      <c r="BA1499" t="s">
        <v>268</v>
      </c>
      <c r="BB1499" t="s">
        <v>268</v>
      </c>
      <c r="BC1499" t="s">
        <v>268</v>
      </c>
      <c r="BD1499" t="s">
        <v>268</v>
      </c>
      <c r="BE1499" t="s">
        <v>268</v>
      </c>
      <c r="BF1499" t="s">
        <v>268</v>
      </c>
      <c r="BG1499" t="s">
        <v>268</v>
      </c>
      <c r="BH1499" t="s">
        <v>268</v>
      </c>
      <c r="BI1499" t="s">
        <v>268</v>
      </c>
      <c r="BJ1499" t="s">
        <v>268</v>
      </c>
      <c r="BK1499" t="s">
        <v>268</v>
      </c>
      <c r="BL1499" t="s">
        <v>268</v>
      </c>
      <c r="BM1499" t="s">
        <v>268</v>
      </c>
      <c r="BN1499" t="s">
        <v>268</v>
      </c>
      <c r="BO1499" t="s">
        <v>268</v>
      </c>
      <c r="BP1499" t="s">
        <v>268</v>
      </c>
      <c r="BQ1499" t="s">
        <v>268</v>
      </c>
      <c r="BR1499" t="s">
        <v>268</v>
      </c>
      <c r="BS1499" t="s">
        <v>268</v>
      </c>
      <c r="BT1499" t="s">
        <v>268</v>
      </c>
      <c r="BU1499" t="s">
        <v>268</v>
      </c>
      <c r="BV1499" t="s">
        <v>268</v>
      </c>
      <c r="BW1499" t="s">
        <v>268</v>
      </c>
      <c r="BX1499" t="s">
        <v>268</v>
      </c>
      <c r="BY1499">
        <v>45</v>
      </c>
      <c r="BZ1499">
        <v>45</v>
      </c>
      <c r="CA1499" t="s">
        <v>142</v>
      </c>
      <c r="CB1499" s="356">
        <v>123</v>
      </c>
      <c r="CC1499" t="s">
        <v>1817</v>
      </c>
      <c r="CD1499" t="s">
        <v>268</v>
      </c>
      <c r="CE1499" t="s">
        <v>268</v>
      </c>
      <c r="CF1499" s="356">
        <v>4</v>
      </c>
      <c r="CG1499" t="s">
        <v>268</v>
      </c>
      <c r="CH1499" t="s">
        <v>268</v>
      </c>
      <c r="CI1499" t="s">
        <v>268</v>
      </c>
      <c r="CJ1499" t="s">
        <v>268</v>
      </c>
      <c r="CK1499" t="s">
        <v>268</v>
      </c>
      <c r="CL1499" t="s">
        <v>268</v>
      </c>
      <c r="CM1499" t="s">
        <v>11224</v>
      </c>
      <c r="CN1499">
        <v>30.64</v>
      </c>
      <c r="CO1499" t="s">
        <v>268</v>
      </c>
      <c r="CP1499">
        <v>30.64</v>
      </c>
      <c r="CQ1499">
        <v>365</v>
      </c>
      <c r="CR1499" t="s">
        <v>878</v>
      </c>
      <c r="CS1499" t="s">
        <v>11225</v>
      </c>
      <c r="CT1499" t="s">
        <v>11226</v>
      </c>
      <c r="CU1499" t="s">
        <v>11227</v>
      </c>
      <c r="CV1499" t="s">
        <v>268</v>
      </c>
      <c r="CW1499" t="s">
        <v>268</v>
      </c>
      <c r="CX1499" t="s">
        <v>268</v>
      </c>
      <c r="CY1499" t="s">
        <v>268</v>
      </c>
      <c r="CZ1499" t="s">
        <v>268</v>
      </c>
      <c r="DA1499" t="s">
        <v>268</v>
      </c>
      <c r="DB1499" s="429">
        <f t="shared" si="305"/>
        <v>0</v>
      </c>
      <c r="DC1499" s="284">
        <f t="shared" si="306"/>
        <v>0</v>
      </c>
      <c r="DD1499" s="284">
        <f t="shared" si="307"/>
        <v>0</v>
      </c>
      <c r="DE1499" s="284">
        <f t="shared" si="308"/>
        <v>0</v>
      </c>
      <c r="DF1499" s="295">
        <f t="shared" si="309"/>
        <v>45</v>
      </c>
      <c r="DG1499" s="284">
        <f t="shared" si="310"/>
        <v>1</v>
      </c>
      <c r="DH1499" s="284">
        <f t="shared" si="311"/>
        <v>0</v>
      </c>
      <c r="DI1499" s="284">
        <f t="shared" si="312"/>
        <v>0</v>
      </c>
      <c r="DJ1499" s="284">
        <f t="shared" si="313"/>
        <v>0</v>
      </c>
      <c r="DK1499" s="295">
        <f t="shared" si="314"/>
        <v>0</v>
      </c>
      <c r="DL1499" s="297">
        <f t="shared" si="315"/>
        <v>4</v>
      </c>
      <c r="DM1499" s="430">
        <f>IFERROR(IF(CA1499="D",IF(DL1499="A dispo.",DF1499*VLOOKUP('DATI INPUT'!$F$27,TARIFFE_UD,4,FALSE),DF1499*VLOOKUP(DL1499,TARIFFE_UD,4,FALSE)),DF1499*VLOOKUP(CB1499-100,TARIFFE_UND,4,FALSE)),0)</f>
        <v>30.637761725026689</v>
      </c>
      <c r="DN1499" s="430">
        <f>IFERROR(IF(CA1499="D",IF(DL1499="A dispo.",DK1499*VLOOKUP('DATI INPUT'!$F$27,TARIFFE_UD,5,FALSE),DK1499*VLOOKUP(DL1499,TARIFFE_UD,5,FALSE)),DK1499*VLOOKUP(CB1499-100,TARIFFE_UND,5,FALSE)),0)</f>
        <v>0</v>
      </c>
      <c r="DO1499" s="431">
        <f t="shared" si="316"/>
        <v>-2.2382749733118601E-3</v>
      </c>
      <c r="DP1499" s="299">
        <f>IFERROR(IF(CA1499="D",IF(DL1499="A dispo.",DF1499*VLOOKUP('DATI INPUT'!$F$27,TARIFFE_UD,2,FALSE),DF1499*VLOOKUP(DL1499,TARIFFE_UD,2,FALSE)),DF1499*VLOOKUP(CB1499-100,TARIFFE_UND,2,FALSE)),0)</f>
        <v>38.277602607838475</v>
      </c>
      <c r="DQ1499" s="299">
        <f>IFERROR(IF(CA1499="D",IF(DL1499="A dispo.",DK1499*VLOOKUP('DATI INPUT'!$F$27,TARIFFE_UD,3,FALSE),DK1499*VLOOKUP(DL1499,TARIFFE_UD,3,FALSE)),DK1499*VLOOKUP(CB1499-100,TARIFFE_UND,3,FALSE)),0)</f>
        <v>0</v>
      </c>
      <c r="DR1499" s="299">
        <f t="shared" si="317"/>
        <v>38.277602607838475</v>
      </c>
    </row>
    <row r="1500" spans="1:122" x14ac:dyDescent="0.25">
      <c r="A1500" t="s">
        <v>11377</v>
      </c>
      <c r="B1500" t="s">
        <v>11378</v>
      </c>
      <c r="C1500" t="s">
        <v>11379</v>
      </c>
      <c r="D1500" t="s">
        <v>11380</v>
      </c>
      <c r="E1500" t="s">
        <v>268</v>
      </c>
      <c r="F1500" t="s">
        <v>156</v>
      </c>
      <c r="G1500" t="s">
        <v>11381</v>
      </c>
      <c r="H1500" t="s">
        <v>11382</v>
      </c>
      <c r="I1500" t="s">
        <v>11383</v>
      </c>
      <c r="J1500" t="s">
        <v>156</v>
      </c>
      <c r="K1500" t="s">
        <v>11384</v>
      </c>
      <c r="L1500" t="s">
        <v>895</v>
      </c>
      <c r="M1500" t="s">
        <v>4398</v>
      </c>
      <c r="N1500" t="s">
        <v>984</v>
      </c>
      <c r="O1500" t="s">
        <v>873</v>
      </c>
      <c r="P1500" t="s">
        <v>4399</v>
      </c>
      <c r="Q1500" t="s">
        <v>271</v>
      </c>
      <c r="R1500" t="s">
        <v>268</v>
      </c>
      <c r="S1500" t="s">
        <v>268</v>
      </c>
      <c r="T1500" t="s">
        <v>268</v>
      </c>
      <c r="U1500" t="s">
        <v>268</v>
      </c>
      <c r="V1500" t="s">
        <v>268</v>
      </c>
      <c r="W1500" t="s">
        <v>4398</v>
      </c>
      <c r="X1500" t="s">
        <v>4399</v>
      </c>
      <c r="Y1500" t="s">
        <v>271</v>
      </c>
      <c r="Z1500" t="s">
        <v>268</v>
      </c>
      <c r="AA1500" t="s">
        <v>268</v>
      </c>
      <c r="AB1500" t="s">
        <v>268</v>
      </c>
      <c r="AC1500" t="s">
        <v>268</v>
      </c>
      <c r="AD1500" t="s">
        <v>268</v>
      </c>
      <c r="AE1500" t="s">
        <v>287</v>
      </c>
      <c r="AF1500" t="s">
        <v>1811</v>
      </c>
      <c r="AG1500" t="s">
        <v>875</v>
      </c>
      <c r="AH1500" t="s">
        <v>423</v>
      </c>
      <c r="AI1500" t="s">
        <v>4400</v>
      </c>
      <c r="AJ1500" t="s">
        <v>268</v>
      </c>
      <c r="AK1500" t="s">
        <v>377</v>
      </c>
      <c r="AL1500" t="s">
        <v>268</v>
      </c>
      <c r="AM1500" t="s">
        <v>355</v>
      </c>
      <c r="AN1500" t="s">
        <v>268</v>
      </c>
      <c r="AO1500" t="s">
        <v>268</v>
      </c>
      <c r="AP1500" t="s">
        <v>268</v>
      </c>
      <c r="AQ1500" t="s">
        <v>268</v>
      </c>
      <c r="AR1500" t="s">
        <v>268</v>
      </c>
      <c r="AS1500" t="s">
        <v>268</v>
      </c>
      <c r="AT1500" t="s">
        <v>268</v>
      </c>
      <c r="AU1500" t="s">
        <v>268</v>
      </c>
      <c r="AV1500" t="s">
        <v>268</v>
      </c>
      <c r="AW1500" t="s">
        <v>268</v>
      </c>
      <c r="AX1500" t="s">
        <v>268</v>
      </c>
      <c r="AY1500" t="s">
        <v>268</v>
      </c>
      <c r="AZ1500" t="s">
        <v>268</v>
      </c>
      <c r="BA1500" t="s">
        <v>268</v>
      </c>
      <c r="BB1500" t="s">
        <v>268</v>
      </c>
      <c r="BC1500" t="s">
        <v>268</v>
      </c>
      <c r="BD1500" t="s">
        <v>268</v>
      </c>
      <c r="BE1500" t="s">
        <v>268</v>
      </c>
      <c r="BF1500" t="s">
        <v>268</v>
      </c>
      <c r="BG1500" t="s">
        <v>268</v>
      </c>
      <c r="BH1500" t="s">
        <v>268</v>
      </c>
      <c r="BI1500" t="s">
        <v>268</v>
      </c>
      <c r="BJ1500" t="s">
        <v>268</v>
      </c>
      <c r="BK1500" t="s">
        <v>268</v>
      </c>
      <c r="BL1500" t="s">
        <v>268</v>
      </c>
      <c r="BM1500" t="s">
        <v>268</v>
      </c>
      <c r="BN1500" t="s">
        <v>268</v>
      </c>
      <c r="BO1500" t="s">
        <v>268</v>
      </c>
      <c r="BP1500" t="s">
        <v>268</v>
      </c>
      <c r="BQ1500" t="s">
        <v>268</v>
      </c>
      <c r="BR1500" t="s">
        <v>268</v>
      </c>
      <c r="BS1500" t="s">
        <v>268</v>
      </c>
      <c r="BT1500" t="s">
        <v>268</v>
      </c>
      <c r="BU1500" t="s">
        <v>268</v>
      </c>
      <c r="BV1500" t="s">
        <v>268</v>
      </c>
      <c r="BW1500" t="s">
        <v>268</v>
      </c>
      <c r="BX1500" t="s">
        <v>268</v>
      </c>
      <c r="BY1500">
        <v>78</v>
      </c>
      <c r="BZ1500">
        <v>78</v>
      </c>
      <c r="CA1500" t="s">
        <v>142</v>
      </c>
      <c r="CB1500" s="356">
        <v>122</v>
      </c>
      <c r="CC1500" t="s">
        <v>876</v>
      </c>
      <c r="CD1500" t="s">
        <v>268</v>
      </c>
      <c r="CE1500" t="s">
        <v>268</v>
      </c>
      <c r="CF1500" s="356">
        <v>2</v>
      </c>
      <c r="CG1500" t="s">
        <v>268</v>
      </c>
      <c r="CH1500" t="s">
        <v>268</v>
      </c>
      <c r="CI1500" t="s">
        <v>268</v>
      </c>
      <c r="CJ1500" t="s">
        <v>268</v>
      </c>
      <c r="CK1500" t="s">
        <v>268</v>
      </c>
      <c r="CL1500" t="s">
        <v>11385</v>
      </c>
      <c r="CM1500" t="s">
        <v>11224</v>
      </c>
      <c r="CN1500">
        <v>96.3</v>
      </c>
      <c r="CO1500" t="s">
        <v>268</v>
      </c>
      <c r="CP1500">
        <v>96.3</v>
      </c>
      <c r="CQ1500">
        <v>365</v>
      </c>
      <c r="CR1500" t="s">
        <v>878</v>
      </c>
      <c r="CS1500" t="s">
        <v>11225</v>
      </c>
      <c r="CT1500" t="s">
        <v>11226</v>
      </c>
      <c r="CU1500" t="s">
        <v>11227</v>
      </c>
      <c r="CV1500" t="s">
        <v>268</v>
      </c>
      <c r="CW1500" t="s">
        <v>268</v>
      </c>
      <c r="CX1500" t="s">
        <v>268</v>
      </c>
      <c r="CY1500" t="s">
        <v>268</v>
      </c>
      <c r="CZ1500" t="s">
        <v>268</v>
      </c>
      <c r="DA1500" t="s">
        <v>268</v>
      </c>
      <c r="DB1500" s="429">
        <f t="shared" si="305"/>
        <v>0</v>
      </c>
      <c r="DC1500" s="284">
        <f t="shared" si="306"/>
        <v>0</v>
      </c>
      <c r="DD1500" s="284">
        <f t="shared" si="307"/>
        <v>0</v>
      </c>
      <c r="DE1500" s="284">
        <f t="shared" si="308"/>
        <v>0</v>
      </c>
      <c r="DF1500" s="295">
        <f t="shared" si="309"/>
        <v>78</v>
      </c>
      <c r="DG1500" s="284">
        <f t="shared" si="310"/>
        <v>0</v>
      </c>
      <c r="DH1500" s="284">
        <f t="shared" si="311"/>
        <v>0</v>
      </c>
      <c r="DI1500" s="284">
        <f t="shared" si="312"/>
        <v>0</v>
      </c>
      <c r="DJ1500" s="284">
        <f t="shared" si="313"/>
        <v>0</v>
      </c>
      <c r="DK1500" s="295">
        <f t="shared" si="314"/>
        <v>1</v>
      </c>
      <c r="DL1500" s="297">
        <f t="shared" si="315"/>
        <v>2</v>
      </c>
      <c r="DM1500" s="430">
        <f>IFERROR(IF(CA1500="D",IF(DL1500="A dispo.",DF1500*VLOOKUP('DATI INPUT'!$F$27,TARIFFE_UD,4,FALSE),DF1500*VLOOKUP(DL1500,TARIFFE_UD,4,FALSE)),DF1500*VLOOKUP(CB1500-100,TARIFFE_UND,4,FALSE)),0)</f>
        <v>44.864952227223</v>
      </c>
      <c r="DN1500" s="430">
        <f>IFERROR(IF(CA1500="D",IF(DL1500="A dispo.",DK1500*VLOOKUP('DATI INPUT'!$F$27,TARIFFE_UD,5,FALSE),DK1500*VLOOKUP(DL1500,TARIFFE_UD,5,FALSE)),DK1500*VLOOKUP(CB1500-100,TARIFFE_UND,5,FALSE)),0)</f>
        <v>51.443731886070836</v>
      </c>
      <c r="DO1500" s="431">
        <f t="shared" si="316"/>
        <v>8.684113293838891E-3</v>
      </c>
      <c r="DP1500" s="299">
        <f>IFERROR(IF(CA1500="D",IF(DL1500="A dispo.",DF1500*VLOOKUP('DATI INPUT'!$F$27,TARIFFE_UD,2,FALSE),DF1500*VLOOKUP(DL1500,TARIFFE_UD,2,FALSE)),DF1500*VLOOKUP(CB1500-100,TARIFFE_UND,2,FALSE)),0)</f>
        <v>56.052489336076107</v>
      </c>
      <c r="DQ1500" s="299">
        <f>IFERROR(IF(CA1500="D",IF(DL1500="A dispo.",DK1500*VLOOKUP('DATI INPUT'!$F$27,TARIFFE_UD,3,FALSE),DK1500*VLOOKUP(DL1500,TARIFFE_UD,3,FALSE)),DK1500*VLOOKUP(CB1500-100,TARIFFE_UND,3,FALSE)),0)</f>
        <v>46.077822723118445</v>
      </c>
      <c r="DR1500" s="299">
        <f t="shared" si="317"/>
        <v>102.13031205919455</v>
      </c>
    </row>
    <row r="1501" spans="1:122" x14ac:dyDescent="0.25">
      <c r="A1501" t="s">
        <v>11386</v>
      </c>
      <c r="B1501" t="s">
        <v>11378</v>
      </c>
      <c r="C1501" t="s">
        <v>11387</v>
      </c>
      <c r="D1501" t="s">
        <v>11380</v>
      </c>
      <c r="E1501" t="s">
        <v>268</v>
      </c>
      <c r="F1501" t="s">
        <v>156</v>
      </c>
      <c r="G1501" t="s">
        <v>11381</v>
      </c>
      <c r="H1501" t="s">
        <v>11382</v>
      </c>
      <c r="I1501" t="s">
        <v>11383</v>
      </c>
      <c r="J1501" t="s">
        <v>156</v>
      </c>
      <c r="K1501" t="s">
        <v>11384</v>
      </c>
      <c r="L1501" t="s">
        <v>895</v>
      </c>
      <c r="M1501" t="s">
        <v>4398</v>
      </c>
      <c r="N1501" t="s">
        <v>984</v>
      </c>
      <c r="O1501" t="s">
        <v>873</v>
      </c>
      <c r="P1501" t="s">
        <v>4399</v>
      </c>
      <c r="Q1501" t="s">
        <v>271</v>
      </c>
      <c r="R1501" t="s">
        <v>268</v>
      </c>
      <c r="S1501" t="s">
        <v>268</v>
      </c>
      <c r="T1501" t="s">
        <v>268</v>
      </c>
      <c r="U1501" t="s">
        <v>268</v>
      </c>
      <c r="V1501" t="s">
        <v>268</v>
      </c>
      <c r="W1501" t="s">
        <v>4398</v>
      </c>
      <c r="X1501" t="s">
        <v>4399</v>
      </c>
      <c r="Y1501" t="s">
        <v>271</v>
      </c>
      <c r="Z1501" t="s">
        <v>268</v>
      </c>
      <c r="AA1501" t="s">
        <v>268</v>
      </c>
      <c r="AB1501" t="s">
        <v>268</v>
      </c>
      <c r="AC1501" t="s">
        <v>268</v>
      </c>
      <c r="AD1501" t="s">
        <v>268</v>
      </c>
      <c r="AE1501" t="s">
        <v>287</v>
      </c>
      <c r="AF1501" t="s">
        <v>1811</v>
      </c>
      <c r="AG1501" t="s">
        <v>875</v>
      </c>
      <c r="AH1501" t="s">
        <v>423</v>
      </c>
      <c r="AI1501" t="s">
        <v>4400</v>
      </c>
      <c r="AJ1501" t="s">
        <v>268</v>
      </c>
      <c r="AK1501" t="s">
        <v>366</v>
      </c>
      <c r="AL1501" t="s">
        <v>268</v>
      </c>
      <c r="AM1501" t="s">
        <v>353</v>
      </c>
      <c r="AN1501" t="s">
        <v>268</v>
      </c>
      <c r="AO1501" t="s">
        <v>268</v>
      </c>
      <c r="AP1501" t="s">
        <v>268</v>
      </c>
      <c r="AQ1501" t="s">
        <v>268</v>
      </c>
      <c r="AR1501" t="s">
        <v>268</v>
      </c>
      <c r="AS1501" t="s">
        <v>268</v>
      </c>
      <c r="AT1501" t="s">
        <v>268</v>
      </c>
      <c r="AU1501" t="s">
        <v>268</v>
      </c>
      <c r="AV1501" t="s">
        <v>268</v>
      </c>
      <c r="AW1501" t="s">
        <v>268</v>
      </c>
      <c r="AX1501" t="s">
        <v>268</v>
      </c>
      <c r="AY1501" t="s">
        <v>268</v>
      </c>
      <c r="AZ1501" t="s">
        <v>268</v>
      </c>
      <c r="BA1501" t="s">
        <v>268</v>
      </c>
      <c r="BB1501" t="s">
        <v>268</v>
      </c>
      <c r="BC1501" t="s">
        <v>268</v>
      </c>
      <c r="BD1501" t="s">
        <v>268</v>
      </c>
      <c r="BE1501" t="s">
        <v>268</v>
      </c>
      <c r="BF1501" t="s">
        <v>268</v>
      </c>
      <c r="BG1501" t="s">
        <v>268</v>
      </c>
      <c r="BH1501" t="s">
        <v>268</v>
      </c>
      <c r="BI1501" t="s">
        <v>268</v>
      </c>
      <c r="BJ1501" t="s">
        <v>268</v>
      </c>
      <c r="BK1501" t="s">
        <v>268</v>
      </c>
      <c r="BL1501" t="s">
        <v>268</v>
      </c>
      <c r="BM1501" t="s">
        <v>268</v>
      </c>
      <c r="BN1501" t="s">
        <v>268</v>
      </c>
      <c r="BO1501" t="s">
        <v>268</v>
      </c>
      <c r="BP1501" t="s">
        <v>268</v>
      </c>
      <c r="BQ1501" t="s">
        <v>268</v>
      </c>
      <c r="BR1501" t="s">
        <v>268</v>
      </c>
      <c r="BS1501" t="s">
        <v>268</v>
      </c>
      <c r="BT1501" t="s">
        <v>268</v>
      </c>
      <c r="BU1501" t="s">
        <v>268</v>
      </c>
      <c r="BV1501" t="s">
        <v>268</v>
      </c>
      <c r="BW1501" t="s">
        <v>268</v>
      </c>
      <c r="BX1501" t="s">
        <v>268</v>
      </c>
      <c r="BY1501">
        <v>21.5</v>
      </c>
      <c r="BZ1501">
        <v>21.5</v>
      </c>
      <c r="CA1501" t="s">
        <v>142</v>
      </c>
      <c r="CB1501" s="356">
        <v>123</v>
      </c>
      <c r="CC1501" t="s">
        <v>1817</v>
      </c>
      <c r="CD1501" t="s">
        <v>268</v>
      </c>
      <c r="CE1501" t="s">
        <v>268</v>
      </c>
      <c r="CF1501" s="356">
        <v>2</v>
      </c>
      <c r="CG1501" t="s">
        <v>268</v>
      </c>
      <c r="CH1501" t="s">
        <v>268</v>
      </c>
      <c r="CI1501" t="s">
        <v>268</v>
      </c>
      <c r="CJ1501" t="s">
        <v>268</v>
      </c>
      <c r="CK1501" t="s">
        <v>268</v>
      </c>
      <c r="CL1501" t="s">
        <v>11385</v>
      </c>
      <c r="CM1501" t="s">
        <v>11224</v>
      </c>
      <c r="CN1501">
        <v>12.37</v>
      </c>
      <c r="CO1501" t="s">
        <v>268</v>
      </c>
      <c r="CP1501">
        <v>12.37</v>
      </c>
      <c r="CQ1501">
        <v>365</v>
      </c>
      <c r="CR1501" t="s">
        <v>878</v>
      </c>
      <c r="CS1501" t="s">
        <v>11225</v>
      </c>
      <c r="CT1501" t="s">
        <v>11226</v>
      </c>
      <c r="CU1501" t="s">
        <v>11227</v>
      </c>
      <c r="CV1501" t="s">
        <v>268</v>
      </c>
      <c r="CW1501" t="s">
        <v>268</v>
      </c>
      <c r="CX1501" t="s">
        <v>268</v>
      </c>
      <c r="CY1501" t="s">
        <v>268</v>
      </c>
      <c r="CZ1501" t="s">
        <v>268</v>
      </c>
      <c r="DA1501" t="s">
        <v>268</v>
      </c>
      <c r="DB1501" s="429">
        <f t="shared" si="305"/>
        <v>0</v>
      </c>
      <c r="DC1501" s="284">
        <f t="shared" si="306"/>
        <v>0</v>
      </c>
      <c r="DD1501" s="284">
        <f t="shared" si="307"/>
        <v>0</v>
      </c>
      <c r="DE1501" s="284">
        <f t="shared" si="308"/>
        <v>0</v>
      </c>
      <c r="DF1501" s="295">
        <f t="shared" si="309"/>
        <v>21.5</v>
      </c>
      <c r="DG1501" s="284">
        <f t="shared" si="310"/>
        <v>1</v>
      </c>
      <c r="DH1501" s="284">
        <f t="shared" si="311"/>
        <v>0</v>
      </c>
      <c r="DI1501" s="284">
        <f t="shared" si="312"/>
        <v>0</v>
      </c>
      <c r="DJ1501" s="284">
        <f t="shared" si="313"/>
        <v>0</v>
      </c>
      <c r="DK1501" s="295">
        <f t="shared" si="314"/>
        <v>0</v>
      </c>
      <c r="DL1501" s="297">
        <f t="shared" si="315"/>
        <v>2</v>
      </c>
      <c r="DM1501" s="430">
        <f>IFERROR(IF(CA1501="D",IF(DL1501="A dispo.",DF1501*VLOOKUP('DATI INPUT'!$F$27,TARIFFE_UD,4,FALSE),DF1501*VLOOKUP(DL1501,TARIFFE_UD,4,FALSE)),DF1501*VLOOKUP(CB1501-100,TARIFFE_UND,4,FALSE)),0)</f>
        <v>12.366621447247367</v>
      </c>
      <c r="DN1501" s="430">
        <f>IFERROR(IF(CA1501="D",IF(DL1501="A dispo.",DK1501*VLOOKUP('DATI INPUT'!$F$27,TARIFFE_UD,5,FALSE),DK1501*VLOOKUP(DL1501,TARIFFE_UD,5,FALSE)),DK1501*VLOOKUP(CB1501-100,TARIFFE_UND,5,FALSE)),0)</f>
        <v>0</v>
      </c>
      <c r="DO1501" s="431">
        <f t="shared" si="316"/>
        <v>-3.3785527526326575E-3</v>
      </c>
      <c r="DP1501" s="299">
        <f>IFERROR(IF(CA1501="D",IF(DL1501="A dispo.",DF1501*VLOOKUP('DATI INPUT'!$F$27,TARIFFE_UD,2,FALSE),DF1501*VLOOKUP(DL1501,TARIFFE_UD,2,FALSE)),DF1501*VLOOKUP(CB1501-100,TARIFFE_UND,2,FALSE)),0)</f>
        <v>15.450365650328671</v>
      </c>
      <c r="DQ1501" s="299">
        <f>IFERROR(IF(CA1501="D",IF(DL1501="A dispo.",DK1501*VLOOKUP('DATI INPUT'!$F$27,TARIFFE_UD,3,FALSE),DK1501*VLOOKUP(DL1501,TARIFFE_UD,3,FALSE)),DK1501*VLOOKUP(CB1501-100,TARIFFE_UND,3,FALSE)),0)</f>
        <v>0</v>
      </c>
      <c r="DR1501" s="299">
        <f t="shared" si="317"/>
        <v>15.450365650328671</v>
      </c>
    </row>
    <row r="1502" spans="1:122" x14ac:dyDescent="0.25">
      <c r="A1502" t="s">
        <v>11388</v>
      </c>
      <c r="B1502" t="s">
        <v>11389</v>
      </c>
      <c r="C1502" t="s">
        <v>11390</v>
      </c>
      <c r="D1502" t="s">
        <v>11391</v>
      </c>
      <c r="E1502" t="s">
        <v>268</v>
      </c>
      <c r="F1502" t="s">
        <v>156</v>
      </c>
      <c r="G1502" t="s">
        <v>11392</v>
      </c>
      <c r="H1502" t="s">
        <v>5474</v>
      </c>
      <c r="I1502" t="s">
        <v>644</v>
      </c>
      <c r="J1502" t="s">
        <v>156</v>
      </c>
      <c r="K1502" t="s">
        <v>11393</v>
      </c>
      <c r="L1502" t="s">
        <v>152</v>
      </c>
      <c r="M1502" t="s">
        <v>11394</v>
      </c>
      <c r="N1502" t="s">
        <v>1931</v>
      </c>
      <c r="O1502" t="s">
        <v>1258</v>
      </c>
      <c r="P1502" t="s">
        <v>11395</v>
      </c>
      <c r="Q1502" t="s">
        <v>313</v>
      </c>
      <c r="R1502" t="s">
        <v>268</v>
      </c>
      <c r="S1502" t="s">
        <v>268</v>
      </c>
      <c r="T1502" t="s">
        <v>268</v>
      </c>
      <c r="U1502" t="s">
        <v>268</v>
      </c>
      <c r="V1502" t="s">
        <v>268</v>
      </c>
      <c r="W1502" t="s">
        <v>3570</v>
      </c>
      <c r="X1502" t="s">
        <v>1934</v>
      </c>
      <c r="Y1502" t="s">
        <v>1275</v>
      </c>
      <c r="Z1502" t="s">
        <v>268</v>
      </c>
      <c r="AA1502" t="s">
        <v>268</v>
      </c>
      <c r="AB1502" t="s">
        <v>268</v>
      </c>
      <c r="AC1502" t="s">
        <v>268</v>
      </c>
      <c r="AD1502" t="s">
        <v>268</v>
      </c>
      <c r="AE1502" t="s">
        <v>287</v>
      </c>
      <c r="AF1502" t="s">
        <v>1811</v>
      </c>
      <c r="AG1502" t="s">
        <v>875</v>
      </c>
      <c r="AH1502" t="s">
        <v>1935</v>
      </c>
      <c r="AI1502" t="s">
        <v>3571</v>
      </c>
      <c r="AJ1502" t="s">
        <v>268</v>
      </c>
      <c r="AK1502" t="s">
        <v>366</v>
      </c>
      <c r="AL1502" t="s">
        <v>268</v>
      </c>
      <c r="AM1502" t="s">
        <v>355</v>
      </c>
      <c r="AN1502" t="s">
        <v>268</v>
      </c>
      <c r="AO1502" t="s">
        <v>268</v>
      </c>
      <c r="AP1502" t="s">
        <v>268</v>
      </c>
      <c r="AQ1502" t="s">
        <v>268</v>
      </c>
      <c r="AR1502" t="s">
        <v>268</v>
      </c>
      <c r="AS1502" t="s">
        <v>268</v>
      </c>
      <c r="AT1502" t="s">
        <v>268</v>
      </c>
      <c r="AU1502" t="s">
        <v>268</v>
      </c>
      <c r="AV1502" t="s">
        <v>268</v>
      </c>
      <c r="AW1502" t="s">
        <v>268</v>
      </c>
      <c r="AX1502" t="s">
        <v>268</v>
      </c>
      <c r="AY1502" t="s">
        <v>268</v>
      </c>
      <c r="AZ1502" t="s">
        <v>268</v>
      </c>
      <c r="BA1502" t="s">
        <v>268</v>
      </c>
      <c r="BB1502" t="s">
        <v>268</v>
      </c>
      <c r="BC1502" t="s">
        <v>268</v>
      </c>
      <c r="BD1502" t="s">
        <v>268</v>
      </c>
      <c r="BE1502" t="s">
        <v>268</v>
      </c>
      <c r="BF1502" t="s">
        <v>268</v>
      </c>
      <c r="BG1502" t="s">
        <v>268</v>
      </c>
      <c r="BH1502" t="s">
        <v>268</v>
      </c>
      <c r="BI1502" t="s">
        <v>268</v>
      </c>
      <c r="BJ1502" t="s">
        <v>268</v>
      </c>
      <c r="BK1502" t="s">
        <v>268</v>
      </c>
      <c r="BL1502" t="s">
        <v>268</v>
      </c>
      <c r="BM1502" t="s">
        <v>268</v>
      </c>
      <c r="BN1502" t="s">
        <v>268</v>
      </c>
      <c r="BO1502" t="s">
        <v>268</v>
      </c>
      <c r="BP1502" t="s">
        <v>268</v>
      </c>
      <c r="BQ1502" t="s">
        <v>268</v>
      </c>
      <c r="BR1502" t="s">
        <v>268</v>
      </c>
      <c r="BS1502" t="s">
        <v>268</v>
      </c>
      <c r="BT1502" t="s">
        <v>268</v>
      </c>
      <c r="BU1502" t="s">
        <v>268</v>
      </c>
      <c r="BV1502" t="s">
        <v>268</v>
      </c>
      <c r="BW1502" t="s">
        <v>268</v>
      </c>
      <c r="BX1502" t="s">
        <v>268</v>
      </c>
      <c r="BY1502">
        <v>85</v>
      </c>
      <c r="BZ1502">
        <v>85</v>
      </c>
      <c r="CA1502" t="s">
        <v>142</v>
      </c>
      <c r="CB1502" s="356">
        <v>122</v>
      </c>
      <c r="CC1502" t="s">
        <v>876</v>
      </c>
      <c r="CD1502" t="s">
        <v>268</v>
      </c>
      <c r="CE1502" t="s">
        <v>268</v>
      </c>
      <c r="CF1502" t="s">
        <v>268</v>
      </c>
      <c r="CG1502" t="s">
        <v>268</v>
      </c>
      <c r="CH1502" t="s">
        <v>268</v>
      </c>
      <c r="CI1502" t="s">
        <v>268</v>
      </c>
      <c r="CJ1502" t="s">
        <v>268</v>
      </c>
      <c r="CK1502" t="s">
        <v>268</v>
      </c>
      <c r="CL1502" t="s">
        <v>11396</v>
      </c>
      <c r="CM1502" t="s">
        <v>11224</v>
      </c>
      <c r="CN1502">
        <v>121.28</v>
      </c>
      <c r="CO1502" t="s">
        <v>268</v>
      </c>
      <c r="CP1502">
        <v>121.28</v>
      </c>
      <c r="CQ1502">
        <v>365</v>
      </c>
      <c r="CR1502" t="s">
        <v>878</v>
      </c>
      <c r="CS1502" t="s">
        <v>11225</v>
      </c>
      <c r="CT1502" t="s">
        <v>11226</v>
      </c>
      <c r="CU1502" t="s">
        <v>11227</v>
      </c>
      <c r="CV1502" t="s">
        <v>268</v>
      </c>
      <c r="CW1502" t="s">
        <v>268</v>
      </c>
      <c r="CX1502" t="s">
        <v>268</v>
      </c>
      <c r="CY1502" t="s">
        <v>268</v>
      </c>
      <c r="CZ1502" t="s">
        <v>268</v>
      </c>
      <c r="DA1502" t="s">
        <v>268</v>
      </c>
      <c r="DB1502" s="429">
        <f t="shared" si="305"/>
        <v>0</v>
      </c>
      <c r="DC1502" s="284">
        <f t="shared" si="306"/>
        <v>0</v>
      </c>
      <c r="DD1502" s="284">
        <f t="shared" si="307"/>
        <v>0</v>
      </c>
      <c r="DE1502" s="284">
        <f t="shared" si="308"/>
        <v>0</v>
      </c>
      <c r="DF1502" s="295">
        <f t="shared" si="309"/>
        <v>85</v>
      </c>
      <c r="DG1502" s="284">
        <f t="shared" si="310"/>
        <v>0</v>
      </c>
      <c r="DH1502" s="284">
        <f t="shared" si="311"/>
        <v>0</v>
      </c>
      <c r="DI1502" s="284">
        <f t="shared" si="312"/>
        <v>0</v>
      </c>
      <c r="DJ1502" s="284">
        <f t="shared" si="313"/>
        <v>0</v>
      </c>
      <c r="DK1502" s="295">
        <f t="shared" si="314"/>
        <v>1</v>
      </c>
      <c r="DL1502" s="297" t="str">
        <f t="shared" si="315"/>
        <v>A dispo.</v>
      </c>
      <c r="DM1502" s="430">
        <f>IFERROR(IF(CA1502="D",IF(DL1502="A dispo.",DF1502*VLOOKUP('DATI INPUT'!$F$27,TARIFFE_UD,4,FALSE),DF1502*VLOOKUP(DL1502,TARIFFE_UD,4,FALSE)),DF1502*VLOOKUP(CB1502-100,TARIFFE_UND,4,FALSE)),0)</f>
        <v>53.880201654357286</v>
      </c>
      <c r="DN1502" s="430">
        <f>IFERROR(IF(CA1502="D",IF(DL1502="A dispo.",DK1502*VLOOKUP('DATI INPUT'!$F$27,TARIFFE_UD,5,FALSE),DK1502*VLOOKUP(DL1502,TARIFFE_UD,5,FALSE)),DK1502*VLOOKUP(CB1502-100,TARIFFE_UND,5,FALSE)),0)</f>
        <v>67.397800635548478</v>
      </c>
      <c r="DO1502" s="431">
        <f t="shared" si="316"/>
        <v>-1.9977100942298875E-3</v>
      </c>
      <c r="DP1502" s="299">
        <f>IFERROR(IF(CA1502="D",IF(DL1502="A dispo.",DF1502*VLOOKUP('DATI INPUT'!$F$27,TARIFFE_UD,2,FALSE),DF1502*VLOOKUP(DL1502,TARIFFE_UD,2,FALSE)),DF1502*VLOOKUP(CB1502-100,TARIFFE_UND,2,FALSE)),0)</f>
        <v>67.315783896543522</v>
      </c>
      <c r="DQ1502" s="299">
        <f>IFERROR(IF(CA1502="D",IF(DL1502="A dispo.",DK1502*VLOOKUP('DATI INPUT'!$F$27,TARIFFE_UD,3,FALSE),DK1502*VLOOKUP(DL1502,TARIFFE_UD,3,FALSE)),DK1502*VLOOKUP(CB1502-100,TARIFFE_UND,3,FALSE)),0)</f>
        <v>60.367780403072892</v>
      </c>
      <c r="DR1502" s="299">
        <f t="shared" si="317"/>
        <v>127.68356429961642</v>
      </c>
    </row>
    <row r="1503" spans="1:122" x14ac:dyDescent="0.25">
      <c r="A1503" t="s">
        <v>11397</v>
      </c>
      <c r="B1503" t="s">
        <v>11389</v>
      </c>
      <c r="C1503" t="s">
        <v>11398</v>
      </c>
      <c r="D1503" t="s">
        <v>11391</v>
      </c>
      <c r="E1503" t="s">
        <v>268</v>
      </c>
      <c r="F1503" t="s">
        <v>156</v>
      </c>
      <c r="G1503" t="s">
        <v>11392</v>
      </c>
      <c r="H1503" t="s">
        <v>5474</v>
      </c>
      <c r="I1503" t="s">
        <v>644</v>
      </c>
      <c r="J1503" t="s">
        <v>156</v>
      </c>
      <c r="K1503" t="s">
        <v>11393</v>
      </c>
      <c r="L1503" t="s">
        <v>152</v>
      </c>
      <c r="M1503" t="s">
        <v>11394</v>
      </c>
      <c r="N1503" t="s">
        <v>1931</v>
      </c>
      <c r="O1503" t="s">
        <v>1258</v>
      </c>
      <c r="P1503" t="s">
        <v>11395</v>
      </c>
      <c r="Q1503" t="s">
        <v>313</v>
      </c>
      <c r="R1503" t="s">
        <v>268</v>
      </c>
      <c r="S1503" t="s">
        <v>268</v>
      </c>
      <c r="T1503" t="s">
        <v>268</v>
      </c>
      <c r="U1503" t="s">
        <v>268</v>
      </c>
      <c r="V1503" t="s">
        <v>268</v>
      </c>
      <c r="W1503" t="s">
        <v>1933</v>
      </c>
      <c r="X1503" t="s">
        <v>1934</v>
      </c>
      <c r="Y1503" t="s">
        <v>544</v>
      </c>
      <c r="Z1503" t="s">
        <v>268</v>
      </c>
      <c r="AA1503" t="s">
        <v>268</v>
      </c>
      <c r="AB1503" t="s">
        <v>268</v>
      </c>
      <c r="AC1503" t="s">
        <v>268</v>
      </c>
      <c r="AD1503" t="s">
        <v>268</v>
      </c>
      <c r="AE1503" t="s">
        <v>287</v>
      </c>
      <c r="AF1503" t="s">
        <v>1811</v>
      </c>
      <c r="AG1503" t="s">
        <v>875</v>
      </c>
      <c r="AH1503" t="s">
        <v>1935</v>
      </c>
      <c r="AI1503" t="s">
        <v>677</v>
      </c>
      <c r="AJ1503" t="s">
        <v>268</v>
      </c>
      <c r="AK1503" t="s">
        <v>843</v>
      </c>
      <c r="AL1503" t="s">
        <v>268</v>
      </c>
      <c r="AM1503" t="s">
        <v>353</v>
      </c>
      <c r="AN1503" t="s">
        <v>268</v>
      </c>
      <c r="AO1503" t="s">
        <v>268</v>
      </c>
      <c r="AP1503" t="s">
        <v>268</v>
      </c>
      <c r="AQ1503" t="s">
        <v>268</v>
      </c>
      <c r="AR1503" t="s">
        <v>268</v>
      </c>
      <c r="AS1503" t="s">
        <v>268</v>
      </c>
      <c r="AT1503" t="s">
        <v>268</v>
      </c>
      <c r="AU1503" t="s">
        <v>268</v>
      </c>
      <c r="AV1503" t="s">
        <v>268</v>
      </c>
      <c r="AW1503" t="s">
        <v>268</v>
      </c>
      <c r="AX1503" t="s">
        <v>268</v>
      </c>
      <c r="AY1503" t="s">
        <v>268</v>
      </c>
      <c r="AZ1503" t="s">
        <v>268</v>
      </c>
      <c r="BA1503" t="s">
        <v>268</v>
      </c>
      <c r="BB1503" t="s">
        <v>268</v>
      </c>
      <c r="BC1503" t="s">
        <v>268</v>
      </c>
      <c r="BD1503" t="s">
        <v>268</v>
      </c>
      <c r="BE1503" t="s">
        <v>268</v>
      </c>
      <c r="BF1503" t="s">
        <v>268</v>
      </c>
      <c r="BG1503" t="s">
        <v>268</v>
      </c>
      <c r="BH1503" t="s">
        <v>268</v>
      </c>
      <c r="BI1503" t="s">
        <v>268</v>
      </c>
      <c r="BJ1503" t="s">
        <v>268</v>
      </c>
      <c r="BK1503" t="s">
        <v>268</v>
      </c>
      <c r="BL1503" t="s">
        <v>268</v>
      </c>
      <c r="BM1503" t="s">
        <v>268</v>
      </c>
      <c r="BN1503" t="s">
        <v>268</v>
      </c>
      <c r="BO1503" t="s">
        <v>268</v>
      </c>
      <c r="BP1503" t="s">
        <v>268</v>
      </c>
      <c r="BQ1503" t="s">
        <v>268</v>
      </c>
      <c r="BR1503" t="s">
        <v>268</v>
      </c>
      <c r="BS1503" t="s">
        <v>268</v>
      </c>
      <c r="BT1503" t="s">
        <v>268</v>
      </c>
      <c r="BU1503" t="s">
        <v>268</v>
      </c>
      <c r="BV1503" t="s">
        <v>268</v>
      </c>
      <c r="BW1503" t="s">
        <v>268</v>
      </c>
      <c r="BX1503" t="s">
        <v>268</v>
      </c>
      <c r="BY1503">
        <v>30</v>
      </c>
      <c r="BZ1503">
        <v>30</v>
      </c>
      <c r="CA1503" t="s">
        <v>142</v>
      </c>
      <c r="CB1503" s="356">
        <v>123</v>
      </c>
      <c r="CC1503" t="s">
        <v>1817</v>
      </c>
      <c r="CD1503" t="s">
        <v>268</v>
      </c>
      <c r="CE1503" t="s">
        <v>268</v>
      </c>
      <c r="CF1503" t="s">
        <v>268</v>
      </c>
      <c r="CG1503" t="s">
        <v>268</v>
      </c>
      <c r="CH1503" t="s">
        <v>268</v>
      </c>
      <c r="CI1503" t="s">
        <v>268</v>
      </c>
      <c r="CJ1503" t="s">
        <v>268</v>
      </c>
      <c r="CK1503" t="s">
        <v>268</v>
      </c>
      <c r="CL1503" t="s">
        <v>11399</v>
      </c>
      <c r="CM1503" t="s">
        <v>11224</v>
      </c>
      <c r="CN1503">
        <v>19.02</v>
      </c>
      <c r="CO1503" t="s">
        <v>268</v>
      </c>
      <c r="CP1503">
        <v>19.02</v>
      </c>
      <c r="CQ1503">
        <v>365</v>
      </c>
      <c r="CR1503" t="s">
        <v>878</v>
      </c>
      <c r="CS1503" t="s">
        <v>11225</v>
      </c>
      <c r="CT1503" t="s">
        <v>11226</v>
      </c>
      <c r="CU1503" t="s">
        <v>11227</v>
      </c>
      <c r="CV1503" t="s">
        <v>268</v>
      </c>
      <c r="CW1503" t="s">
        <v>268</v>
      </c>
      <c r="CX1503" t="s">
        <v>268</v>
      </c>
      <c r="CY1503" t="s">
        <v>268</v>
      </c>
      <c r="CZ1503" t="s">
        <v>268</v>
      </c>
      <c r="DA1503" t="s">
        <v>268</v>
      </c>
      <c r="DB1503" s="429">
        <f t="shared" si="305"/>
        <v>0</v>
      </c>
      <c r="DC1503" s="284">
        <f t="shared" si="306"/>
        <v>0</v>
      </c>
      <c r="DD1503" s="284">
        <f t="shared" si="307"/>
        <v>0</v>
      </c>
      <c r="DE1503" s="284">
        <f t="shared" si="308"/>
        <v>0</v>
      </c>
      <c r="DF1503" s="295">
        <f t="shared" si="309"/>
        <v>30</v>
      </c>
      <c r="DG1503" s="284">
        <f t="shared" si="310"/>
        <v>1</v>
      </c>
      <c r="DH1503" s="284">
        <f t="shared" si="311"/>
        <v>0</v>
      </c>
      <c r="DI1503" s="284">
        <f t="shared" si="312"/>
        <v>0</v>
      </c>
      <c r="DJ1503" s="284">
        <f t="shared" si="313"/>
        <v>0</v>
      </c>
      <c r="DK1503" s="295">
        <f t="shared" si="314"/>
        <v>0</v>
      </c>
      <c r="DL1503" s="297" t="str">
        <f t="shared" si="315"/>
        <v>A dispo.</v>
      </c>
      <c r="DM1503" s="430">
        <f>IFERROR(IF(CA1503="D",IF(DL1503="A dispo.",DF1503*VLOOKUP('DATI INPUT'!$F$27,TARIFFE_UD,4,FALSE),DF1503*VLOOKUP(DL1503,TARIFFE_UD,4,FALSE)),DF1503*VLOOKUP(CB1503-100,TARIFFE_UND,4,FALSE)),0)</f>
        <v>19.016541760361395</v>
      </c>
      <c r="DN1503" s="430">
        <f>IFERROR(IF(CA1503="D",IF(DL1503="A dispo.",DK1503*VLOOKUP('DATI INPUT'!$F$27,TARIFFE_UD,5,FALSE),DK1503*VLOOKUP(DL1503,TARIFFE_UD,5,FALSE)),DK1503*VLOOKUP(CB1503-100,TARIFFE_UND,5,FALSE)),0)</f>
        <v>0</v>
      </c>
      <c r="DO1503" s="431">
        <f t="shared" si="316"/>
        <v>-3.4582396386042547E-3</v>
      </c>
      <c r="DP1503" s="299">
        <f>IFERROR(IF(CA1503="D",IF(DL1503="A dispo.",DF1503*VLOOKUP('DATI INPUT'!$F$27,TARIFFE_UD,2,FALSE),DF1503*VLOOKUP(DL1503,TARIFFE_UD,2,FALSE)),DF1503*VLOOKUP(CB1503-100,TARIFFE_UND,2,FALSE)),0)</f>
        <v>23.758511963485947</v>
      </c>
      <c r="DQ1503" s="299">
        <f>IFERROR(IF(CA1503="D",IF(DL1503="A dispo.",DK1503*VLOOKUP('DATI INPUT'!$F$27,TARIFFE_UD,3,FALSE),DK1503*VLOOKUP(DL1503,TARIFFE_UD,3,FALSE)),DK1503*VLOOKUP(CB1503-100,TARIFFE_UND,3,FALSE)),0)</f>
        <v>0</v>
      </c>
      <c r="DR1503" s="299">
        <f t="shared" si="317"/>
        <v>23.758511963485947</v>
      </c>
    </row>
    <row r="1504" spans="1:122" x14ac:dyDescent="0.25">
      <c r="A1504" t="s">
        <v>11400</v>
      </c>
      <c r="B1504" t="s">
        <v>11401</v>
      </c>
      <c r="C1504" t="s">
        <v>11402</v>
      </c>
      <c r="D1504" t="s">
        <v>11403</v>
      </c>
      <c r="E1504" t="s">
        <v>268</v>
      </c>
      <c r="F1504" t="s">
        <v>156</v>
      </c>
      <c r="G1504" t="s">
        <v>11404</v>
      </c>
      <c r="H1504" t="s">
        <v>4273</v>
      </c>
      <c r="I1504" t="s">
        <v>11405</v>
      </c>
      <c r="J1504" t="s">
        <v>274</v>
      </c>
      <c r="K1504" t="s">
        <v>11406</v>
      </c>
      <c r="L1504" t="s">
        <v>984</v>
      </c>
      <c r="M1504" t="s">
        <v>3231</v>
      </c>
      <c r="N1504" t="s">
        <v>984</v>
      </c>
      <c r="O1504" t="s">
        <v>873</v>
      </c>
      <c r="P1504" t="s">
        <v>1847</v>
      </c>
      <c r="Q1504" t="s">
        <v>1344</v>
      </c>
      <c r="R1504" t="s">
        <v>268</v>
      </c>
      <c r="S1504" t="s">
        <v>268</v>
      </c>
      <c r="T1504" t="s">
        <v>268</v>
      </c>
      <c r="U1504" t="s">
        <v>268</v>
      </c>
      <c r="V1504" t="s">
        <v>268</v>
      </c>
      <c r="W1504" t="s">
        <v>3231</v>
      </c>
      <c r="X1504" t="s">
        <v>1847</v>
      </c>
      <c r="Y1504" t="s">
        <v>1344</v>
      </c>
      <c r="Z1504" t="s">
        <v>268</v>
      </c>
      <c r="AA1504" t="s">
        <v>268</v>
      </c>
      <c r="AB1504" t="s">
        <v>268</v>
      </c>
      <c r="AC1504" t="s">
        <v>268</v>
      </c>
      <c r="AD1504" t="s">
        <v>268</v>
      </c>
      <c r="AE1504" t="s">
        <v>287</v>
      </c>
      <c r="AF1504" t="s">
        <v>1811</v>
      </c>
      <c r="AG1504" t="s">
        <v>875</v>
      </c>
      <c r="AH1504" t="s">
        <v>1848</v>
      </c>
      <c r="AI1504" t="s">
        <v>3232</v>
      </c>
      <c r="AJ1504" t="s">
        <v>268</v>
      </c>
      <c r="AK1504" t="s">
        <v>366</v>
      </c>
      <c r="AL1504" t="s">
        <v>268</v>
      </c>
      <c r="AM1504" t="s">
        <v>405</v>
      </c>
      <c r="AN1504" t="s">
        <v>268</v>
      </c>
      <c r="AO1504" t="s">
        <v>268</v>
      </c>
      <c r="AP1504" t="s">
        <v>268</v>
      </c>
      <c r="AQ1504" t="s">
        <v>268</v>
      </c>
      <c r="AR1504" t="s">
        <v>268</v>
      </c>
      <c r="AS1504" t="s">
        <v>268</v>
      </c>
      <c r="AT1504" t="s">
        <v>268</v>
      </c>
      <c r="AU1504" t="s">
        <v>268</v>
      </c>
      <c r="AV1504" t="s">
        <v>268</v>
      </c>
      <c r="AW1504" t="s">
        <v>268</v>
      </c>
      <c r="AX1504" t="s">
        <v>268</v>
      </c>
      <c r="AY1504" t="s">
        <v>268</v>
      </c>
      <c r="AZ1504" t="s">
        <v>268</v>
      </c>
      <c r="BA1504" t="s">
        <v>268</v>
      </c>
      <c r="BB1504" t="s">
        <v>268</v>
      </c>
      <c r="BC1504" t="s">
        <v>268</v>
      </c>
      <c r="BD1504" t="s">
        <v>268</v>
      </c>
      <c r="BE1504" t="s">
        <v>268</v>
      </c>
      <c r="BF1504" t="s">
        <v>268</v>
      </c>
      <c r="BG1504" t="s">
        <v>268</v>
      </c>
      <c r="BH1504" t="s">
        <v>268</v>
      </c>
      <c r="BI1504" t="s">
        <v>268</v>
      </c>
      <c r="BJ1504" t="s">
        <v>268</v>
      </c>
      <c r="BK1504" t="s">
        <v>268</v>
      </c>
      <c r="BL1504" t="s">
        <v>268</v>
      </c>
      <c r="BM1504" t="s">
        <v>268</v>
      </c>
      <c r="BN1504" t="s">
        <v>268</v>
      </c>
      <c r="BO1504" t="s">
        <v>268</v>
      </c>
      <c r="BP1504" t="s">
        <v>268</v>
      </c>
      <c r="BQ1504" t="s">
        <v>268</v>
      </c>
      <c r="BR1504" t="s">
        <v>268</v>
      </c>
      <c r="BS1504" t="s">
        <v>268</v>
      </c>
      <c r="BT1504" t="s">
        <v>268</v>
      </c>
      <c r="BU1504" t="s">
        <v>268</v>
      </c>
      <c r="BV1504" t="s">
        <v>268</v>
      </c>
      <c r="BW1504" t="s">
        <v>268</v>
      </c>
      <c r="BX1504" t="s">
        <v>268</v>
      </c>
      <c r="BY1504">
        <v>50</v>
      </c>
      <c r="BZ1504">
        <v>50</v>
      </c>
      <c r="CA1504" t="s">
        <v>142</v>
      </c>
      <c r="CB1504" s="356">
        <v>122</v>
      </c>
      <c r="CC1504" t="s">
        <v>876</v>
      </c>
      <c r="CD1504" t="s">
        <v>268</v>
      </c>
      <c r="CE1504" t="s">
        <v>268</v>
      </c>
      <c r="CF1504" s="356">
        <v>1</v>
      </c>
      <c r="CG1504" t="s">
        <v>268</v>
      </c>
      <c r="CH1504" t="s">
        <v>268</v>
      </c>
      <c r="CI1504" t="s">
        <v>268</v>
      </c>
      <c r="CJ1504" t="s">
        <v>268</v>
      </c>
      <c r="CK1504" t="s">
        <v>268</v>
      </c>
      <c r="CL1504" t="s">
        <v>268</v>
      </c>
      <c r="CM1504" t="s">
        <v>11224</v>
      </c>
      <c r="CN1504">
        <v>41.58</v>
      </c>
      <c r="CO1504" t="s">
        <v>268</v>
      </c>
      <c r="CP1504">
        <v>41.58</v>
      </c>
      <c r="CQ1504">
        <v>365</v>
      </c>
      <c r="CR1504" t="s">
        <v>878</v>
      </c>
      <c r="CS1504" t="s">
        <v>11225</v>
      </c>
      <c r="CT1504" t="s">
        <v>11226</v>
      </c>
      <c r="CU1504" t="s">
        <v>11227</v>
      </c>
      <c r="CV1504" t="s">
        <v>268</v>
      </c>
      <c r="CW1504" t="s">
        <v>268</v>
      </c>
      <c r="CX1504" t="s">
        <v>268</v>
      </c>
      <c r="CY1504" t="s">
        <v>268</v>
      </c>
      <c r="CZ1504" t="s">
        <v>268</v>
      </c>
      <c r="DA1504" t="s">
        <v>268</v>
      </c>
      <c r="DB1504" s="429">
        <f t="shared" si="305"/>
        <v>0</v>
      </c>
      <c r="DC1504" s="284">
        <f t="shared" si="306"/>
        <v>0</v>
      </c>
      <c r="DD1504" s="284">
        <f t="shared" si="307"/>
        <v>0</v>
      </c>
      <c r="DE1504" s="284">
        <f t="shared" si="308"/>
        <v>0</v>
      </c>
      <c r="DF1504" s="295">
        <f t="shared" si="309"/>
        <v>50</v>
      </c>
      <c r="DG1504" s="284">
        <f t="shared" si="310"/>
        <v>0</v>
      </c>
      <c r="DH1504" s="284">
        <f t="shared" si="311"/>
        <v>0</v>
      </c>
      <c r="DI1504" s="284">
        <f t="shared" si="312"/>
        <v>0</v>
      </c>
      <c r="DJ1504" s="284">
        <f t="shared" si="313"/>
        <v>0</v>
      </c>
      <c r="DK1504" s="295">
        <f t="shared" si="314"/>
        <v>1</v>
      </c>
      <c r="DL1504" s="297">
        <f t="shared" si="315"/>
        <v>1</v>
      </c>
      <c r="DM1504" s="430">
        <f>IFERROR(IF(CA1504="D",IF(DL1504="A dispo.",DF1504*VLOOKUP('DATI INPUT'!$F$27,TARIFFE_UD,4,FALSE),DF1504*VLOOKUP(DL1504,TARIFFE_UD,4,FALSE)),DF1504*VLOOKUP(CB1504-100,TARIFFE_UND,4,FALSE)),0)</f>
        <v>24.651072652320327</v>
      </c>
      <c r="DN1504" s="430">
        <f>IFERROR(IF(CA1504="D",IF(DL1504="A dispo.",DK1504*VLOOKUP('DATI INPUT'!$F$27,TARIFFE_UD,5,FALSE),DK1504*VLOOKUP(DL1504,TARIFFE_UD,5,FALSE)),DK1504*VLOOKUP(CB1504-100,TARIFFE_UND,5,FALSE)),0)</f>
        <v>16.930848468833439</v>
      </c>
      <c r="DO1504" s="431">
        <f t="shared" si="316"/>
        <v>1.921121153770855E-3</v>
      </c>
      <c r="DP1504" s="299">
        <f>IFERROR(IF(CA1504="D",IF(DL1504="A dispo.",DF1504*VLOOKUP('DATI INPUT'!$F$27,TARIFFE_UD,2,FALSE),DF1504*VLOOKUP(DL1504,TARIFFE_UD,2,FALSE)),DF1504*VLOOKUP(CB1504-100,TARIFFE_UND,2,FALSE)),0)</f>
        <v>30.798071063778082</v>
      </c>
      <c r="DQ1504" s="299">
        <f>IFERROR(IF(CA1504="D",IF(DL1504="A dispo.",DK1504*VLOOKUP('DATI INPUT'!$F$27,TARIFFE_UD,3,FALSE),DK1504*VLOOKUP(DL1504,TARIFFE_UD,3,FALSE)),DK1504*VLOOKUP(CB1504-100,TARIFFE_UND,3,FALSE)),0)</f>
        <v>15.164853048114928</v>
      </c>
      <c r="DR1504" s="299">
        <f t="shared" si="317"/>
        <v>45.96292411189301</v>
      </c>
    </row>
    <row r="1505" spans="1:122" x14ac:dyDescent="0.25">
      <c r="A1505" t="s">
        <v>11407</v>
      </c>
      <c r="B1505" t="s">
        <v>11408</v>
      </c>
      <c r="C1505" t="s">
        <v>11409</v>
      </c>
      <c r="D1505" t="s">
        <v>11410</v>
      </c>
      <c r="E1505" t="s">
        <v>268</v>
      </c>
      <c r="F1505" t="s">
        <v>156</v>
      </c>
      <c r="G1505" t="s">
        <v>11411</v>
      </c>
      <c r="H1505" t="s">
        <v>11412</v>
      </c>
      <c r="I1505" t="s">
        <v>11413</v>
      </c>
      <c r="J1505" t="s">
        <v>274</v>
      </c>
      <c r="K1505" t="s">
        <v>11414</v>
      </c>
      <c r="L1505" t="s">
        <v>1825</v>
      </c>
      <c r="M1505" t="s">
        <v>11415</v>
      </c>
      <c r="N1505" t="s">
        <v>1825</v>
      </c>
      <c r="O1505" t="s">
        <v>4046</v>
      </c>
      <c r="P1505" t="s">
        <v>11416</v>
      </c>
      <c r="Q1505" t="s">
        <v>343</v>
      </c>
      <c r="R1505" t="s">
        <v>154</v>
      </c>
      <c r="S1505" t="s">
        <v>268</v>
      </c>
      <c r="T1505" t="s">
        <v>268</v>
      </c>
      <c r="U1505" t="s">
        <v>268</v>
      </c>
      <c r="V1505" t="s">
        <v>268</v>
      </c>
      <c r="W1505" t="s">
        <v>11417</v>
      </c>
      <c r="X1505" t="s">
        <v>2241</v>
      </c>
      <c r="Y1505" t="s">
        <v>329</v>
      </c>
      <c r="Z1505" t="s">
        <v>268</v>
      </c>
      <c r="AA1505" t="s">
        <v>268</v>
      </c>
      <c r="AB1505" t="s">
        <v>268</v>
      </c>
      <c r="AC1505" t="s">
        <v>268</v>
      </c>
      <c r="AD1505" t="s">
        <v>268</v>
      </c>
      <c r="AE1505" t="s">
        <v>287</v>
      </c>
      <c r="AF1505" t="s">
        <v>1811</v>
      </c>
      <c r="AG1505" t="s">
        <v>875</v>
      </c>
      <c r="AH1505" t="s">
        <v>1848</v>
      </c>
      <c r="AI1505" t="s">
        <v>1217</v>
      </c>
      <c r="AJ1505" t="s">
        <v>268</v>
      </c>
      <c r="AK1505" t="s">
        <v>693</v>
      </c>
      <c r="AL1505" t="s">
        <v>268</v>
      </c>
      <c r="AM1505" t="s">
        <v>405</v>
      </c>
      <c r="AN1505" t="s">
        <v>268</v>
      </c>
      <c r="AO1505" t="s">
        <v>268</v>
      </c>
      <c r="AP1505" t="s">
        <v>268</v>
      </c>
      <c r="AQ1505" t="s">
        <v>268</v>
      </c>
      <c r="AR1505" t="s">
        <v>268</v>
      </c>
      <c r="AS1505" t="s">
        <v>268</v>
      </c>
      <c r="AT1505" t="s">
        <v>268</v>
      </c>
      <c r="AU1505" t="s">
        <v>268</v>
      </c>
      <c r="AV1505" t="s">
        <v>268</v>
      </c>
      <c r="AW1505" t="s">
        <v>268</v>
      </c>
      <c r="AX1505" t="s">
        <v>268</v>
      </c>
      <c r="AY1505" t="s">
        <v>268</v>
      </c>
      <c r="AZ1505" t="s">
        <v>268</v>
      </c>
      <c r="BA1505" t="s">
        <v>268</v>
      </c>
      <c r="BB1505" t="s">
        <v>268</v>
      </c>
      <c r="BC1505" t="s">
        <v>268</v>
      </c>
      <c r="BD1505" t="s">
        <v>268</v>
      </c>
      <c r="BE1505" t="s">
        <v>268</v>
      </c>
      <c r="BF1505" t="s">
        <v>268</v>
      </c>
      <c r="BG1505" t="s">
        <v>268</v>
      </c>
      <c r="BH1505" t="s">
        <v>268</v>
      </c>
      <c r="BI1505" t="s">
        <v>268</v>
      </c>
      <c r="BJ1505" t="s">
        <v>268</v>
      </c>
      <c r="BK1505" t="s">
        <v>268</v>
      </c>
      <c r="BL1505" t="s">
        <v>268</v>
      </c>
      <c r="BM1505" t="s">
        <v>268</v>
      </c>
      <c r="BN1505" t="s">
        <v>268</v>
      </c>
      <c r="BO1505" t="s">
        <v>268</v>
      </c>
      <c r="BP1505" t="s">
        <v>268</v>
      </c>
      <c r="BQ1505" t="s">
        <v>268</v>
      </c>
      <c r="BR1505" t="s">
        <v>268</v>
      </c>
      <c r="BS1505" t="s">
        <v>268</v>
      </c>
      <c r="BT1505" t="s">
        <v>268</v>
      </c>
      <c r="BU1505" t="s">
        <v>268</v>
      </c>
      <c r="BV1505" t="s">
        <v>268</v>
      </c>
      <c r="BW1505" t="s">
        <v>268</v>
      </c>
      <c r="BX1505" t="s">
        <v>268</v>
      </c>
      <c r="BY1505">
        <v>24</v>
      </c>
      <c r="BZ1505">
        <v>24</v>
      </c>
      <c r="CA1505" t="s">
        <v>142</v>
      </c>
      <c r="CB1505" s="356">
        <v>122</v>
      </c>
      <c r="CC1505" t="s">
        <v>876</v>
      </c>
      <c r="CD1505" t="s">
        <v>268</v>
      </c>
      <c r="CE1505" t="s">
        <v>268</v>
      </c>
      <c r="CF1505" t="s">
        <v>268</v>
      </c>
      <c r="CG1505" t="s">
        <v>268</v>
      </c>
      <c r="CH1505" t="s">
        <v>268</v>
      </c>
      <c r="CI1505" t="s">
        <v>268</v>
      </c>
      <c r="CJ1505" t="s">
        <v>268</v>
      </c>
      <c r="CK1505" t="s">
        <v>268</v>
      </c>
      <c r="CL1505" t="s">
        <v>268</v>
      </c>
      <c r="CM1505" t="s">
        <v>11224</v>
      </c>
      <c r="CN1505">
        <v>82.61</v>
      </c>
      <c r="CO1505" t="s">
        <v>268</v>
      </c>
      <c r="CP1505">
        <v>82.61</v>
      </c>
      <c r="CQ1505">
        <v>365</v>
      </c>
      <c r="CR1505" t="s">
        <v>878</v>
      </c>
      <c r="CS1505" t="s">
        <v>11225</v>
      </c>
      <c r="CT1505" t="s">
        <v>11226</v>
      </c>
      <c r="CU1505" t="s">
        <v>11227</v>
      </c>
      <c r="CV1505" t="s">
        <v>268</v>
      </c>
      <c r="CW1505" t="s">
        <v>268</v>
      </c>
      <c r="CX1505" t="s">
        <v>268</v>
      </c>
      <c r="CY1505" t="s">
        <v>268</v>
      </c>
      <c r="CZ1505" t="s">
        <v>268</v>
      </c>
      <c r="DA1505" t="s">
        <v>268</v>
      </c>
      <c r="DB1505" s="429">
        <f t="shared" si="305"/>
        <v>0</v>
      </c>
      <c r="DC1505" s="284">
        <f t="shared" si="306"/>
        <v>0</v>
      </c>
      <c r="DD1505" s="284">
        <f t="shared" si="307"/>
        <v>0</v>
      </c>
      <c r="DE1505" s="284">
        <f t="shared" si="308"/>
        <v>0</v>
      </c>
      <c r="DF1505" s="295">
        <f t="shared" si="309"/>
        <v>23.999999999999996</v>
      </c>
      <c r="DG1505" s="284">
        <f t="shared" si="310"/>
        <v>0</v>
      </c>
      <c r="DH1505" s="284">
        <f t="shared" si="311"/>
        <v>0</v>
      </c>
      <c r="DI1505" s="284">
        <f t="shared" si="312"/>
        <v>0</v>
      </c>
      <c r="DJ1505" s="284">
        <f t="shared" si="313"/>
        <v>0</v>
      </c>
      <c r="DK1505" s="295">
        <f t="shared" si="314"/>
        <v>1</v>
      </c>
      <c r="DL1505" s="297" t="str">
        <f t="shared" si="315"/>
        <v>A dispo.</v>
      </c>
      <c r="DM1505" s="430">
        <f>IFERROR(IF(CA1505="D",IF(DL1505="A dispo.",DF1505*VLOOKUP('DATI INPUT'!$F$27,TARIFFE_UD,4,FALSE),DF1505*VLOOKUP(DL1505,TARIFFE_UD,4,FALSE)),DF1505*VLOOKUP(CB1505-100,TARIFFE_UND,4,FALSE)),0)</f>
        <v>15.213233408289115</v>
      </c>
      <c r="DN1505" s="430">
        <f>IFERROR(IF(CA1505="D",IF(DL1505="A dispo.",DK1505*VLOOKUP('DATI INPUT'!$F$27,TARIFFE_UD,5,FALSE),DK1505*VLOOKUP(DL1505,TARIFFE_UD,5,FALSE)),DK1505*VLOOKUP(CB1505-100,TARIFFE_UND,5,FALSE)),0)</f>
        <v>67.397800635548478</v>
      </c>
      <c r="DO1505" s="431">
        <f t="shared" si="316"/>
        <v>1.0340438375919803E-3</v>
      </c>
      <c r="DP1505" s="299">
        <f>IFERROR(IF(CA1505="D",IF(DL1505="A dispo.",DF1505*VLOOKUP('DATI INPUT'!$F$27,TARIFFE_UD,2,FALSE),DF1505*VLOOKUP(DL1505,TARIFFE_UD,2,FALSE)),DF1505*VLOOKUP(CB1505-100,TARIFFE_UND,2,FALSE)),0)</f>
        <v>19.006809570788754</v>
      </c>
      <c r="DQ1505" s="299">
        <f>IFERROR(IF(CA1505="D",IF(DL1505="A dispo.",DK1505*VLOOKUP('DATI INPUT'!$F$27,TARIFFE_UD,3,FALSE),DK1505*VLOOKUP(DL1505,TARIFFE_UD,3,FALSE)),DK1505*VLOOKUP(CB1505-100,TARIFFE_UND,3,FALSE)),0)</f>
        <v>60.367780403072892</v>
      </c>
      <c r="DR1505" s="299">
        <f t="shared" si="317"/>
        <v>79.374589973861646</v>
      </c>
    </row>
    <row r="1506" spans="1:122" x14ac:dyDescent="0.25">
      <c r="A1506" t="s">
        <v>11418</v>
      </c>
      <c r="B1506" t="s">
        <v>11408</v>
      </c>
      <c r="C1506" t="s">
        <v>11419</v>
      </c>
      <c r="D1506" t="s">
        <v>11410</v>
      </c>
      <c r="E1506" t="s">
        <v>268</v>
      </c>
      <c r="F1506" t="s">
        <v>156</v>
      </c>
      <c r="G1506" t="s">
        <v>11411</v>
      </c>
      <c r="H1506" t="s">
        <v>11412</v>
      </c>
      <c r="I1506" t="s">
        <v>11413</v>
      </c>
      <c r="J1506" t="s">
        <v>274</v>
      </c>
      <c r="K1506" t="s">
        <v>11414</v>
      </c>
      <c r="L1506" t="s">
        <v>1825</v>
      </c>
      <c r="M1506" t="s">
        <v>11415</v>
      </c>
      <c r="N1506" t="s">
        <v>1825</v>
      </c>
      <c r="O1506" t="s">
        <v>4046</v>
      </c>
      <c r="P1506" t="s">
        <v>11416</v>
      </c>
      <c r="Q1506" t="s">
        <v>343</v>
      </c>
      <c r="R1506" t="s">
        <v>154</v>
      </c>
      <c r="S1506" t="s">
        <v>268</v>
      </c>
      <c r="T1506" t="s">
        <v>268</v>
      </c>
      <c r="U1506" t="s">
        <v>268</v>
      </c>
      <c r="V1506" t="s">
        <v>268</v>
      </c>
      <c r="W1506" t="s">
        <v>11417</v>
      </c>
      <c r="X1506" t="s">
        <v>2241</v>
      </c>
      <c r="Y1506" t="s">
        <v>329</v>
      </c>
      <c r="Z1506" t="s">
        <v>268</v>
      </c>
      <c r="AA1506" t="s">
        <v>268</v>
      </c>
      <c r="AB1506" t="s">
        <v>268</v>
      </c>
      <c r="AC1506" t="s">
        <v>268</v>
      </c>
      <c r="AD1506" t="s">
        <v>268</v>
      </c>
      <c r="AE1506" t="s">
        <v>287</v>
      </c>
      <c r="AF1506" t="s">
        <v>1811</v>
      </c>
      <c r="AG1506" t="s">
        <v>875</v>
      </c>
      <c r="AH1506" t="s">
        <v>1848</v>
      </c>
      <c r="AI1506" t="s">
        <v>1217</v>
      </c>
      <c r="AJ1506" t="s">
        <v>268</v>
      </c>
      <c r="AK1506" t="s">
        <v>396</v>
      </c>
      <c r="AL1506" t="s">
        <v>268</v>
      </c>
      <c r="AM1506" t="s">
        <v>405</v>
      </c>
      <c r="AN1506" t="s">
        <v>268</v>
      </c>
      <c r="AO1506" t="s">
        <v>268</v>
      </c>
      <c r="AP1506" t="s">
        <v>268</v>
      </c>
      <c r="AQ1506" t="s">
        <v>268</v>
      </c>
      <c r="AR1506" t="s">
        <v>268</v>
      </c>
      <c r="AS1506" t="s">
        <v>268</v>
      </c>
      <c r="AT1506" t="s">
        <v>268</v>
      </c>
      <c r="AU1506" t="s">
        <v>268</v>
      </c>
      <c r="AV1506" t="s">
        <v>268</v>
      </c>
      <c r="AW1506" t="s">
        <v>268</v>
      </c>
      <c r="AX1506" t="s">
        <v>268</v>
      </c>
      <c r="AY1506" t="s">
        <v>268</v>
      </c>
      <c r="AZ1506" t="s">
        <v>268</v>
      </c>
      <c r="BA1506" t="s">
        <v>268</v>
      </c>
      <c r="BB1506" t="s">
        <v>268</v>
      </c>
      <c r="BC1506" t="s">
        <v>268</v>
      </c>
      <c r="BD1506" t="s">
        <v>268</v>
      </c>
      <c r="BE1506" t="s">
        <v>268</v>
      </c>
      <c r="BF1506" t="s">
        <v>268</v>
      </c>
      <c r="BG1506" t="s">
        <v>268</v>
      </c>
      <c r="BH1506" t="s">
        <v>268</v>
      </c>
      <c r="BI1506" t="s">
        <v>268</v>
      </c>
      <c r="BJ1506" t="s">
        <v>268</v>
      </c>
      <c r="BK1506" t="s">
        <v>268</v>
      </c>
      <c r="BL1506" t="s">
        <v>268</v>
      </c>
      <c r="BM1506" t="s">
        <v>268</v>
      </c>
      <c r="BN1506" t="s">
        <v>268</v>
      </c>
      <c r="BO1506" t="s">
        <v>268</v>
      </c>
      <c r="BP1506" t="s">
        <v>268</v>
      </c>
      <c r="BQ1506" t="s">
        <v>268</v>
      </c>
      <c r="BR1506" t="s">
        <v>268</v>
      </c>
      <c r="BS1506" t="s">
        <v>268</v>
      </c>
      <c r="BT1506" t="s">
        <v>268</v>
      </c>
      <c r="BU1506" t="s">
        <v>268</v>
      </c>
      <c r="BV1506" t="s">
        <v>268</v>
      </c>
      <c r="BW1506" t="s">
        <v>268</v>
      </c>
      <c r="BX1506" t="s">
        <v>268</v>
      </c>
      <c r="BY1506">
        <v>30</v>
      </c>
      <c r="BZ1506">
        <v>30</v>
      </c>
      <c r="CA1506" t="s">
        <v>142</v>
      </c>
      <c r="CB1506" s="356">
        <v>122</v>
      </c>
      <c r="CC1506" t="s">
        <v>876</v>
      </c>
      <c r="CD1506" t="s">
        <v>268</v>
      </c>
      <c r="CE1506" t="s">
        <v>268</v>
      </c>
      <c r="CF1506" t="s">
        <v>268</v>
      </c>
      <c r="CG1506" t="s">
        <v>268</v>
      </c>
      <c r="CH1506" t="s">
        <v>268</v>
      </c>
      <c r="CI1506" t="s">
        <v>268</v>
      </c>
      <c r="CJ1506" t="s">
        <v>268</v>
      </c>
      <c r="CK1506" t="s">
        <v>268</v>
      </c>
      <c r="CL1506" t="s">
        <v>268</v>
      </c>
      <c r="CM1506" t="s">
        <v>11224</v>
      </c>
      <c r="CN1506">
        <v>86.42</v>
      </c>
      <c r="CO1506" t="s">
        <v>268</v>
      </c>
      <c r="CP1506">
        <v>86.42</v>
      </c>
      <c r="CQ1506">
        <v>365</v>
      </c>
      <c r="CR1506" t="s">
        <v>878</v>
      </c>
      <c r="CS1506" t="s">
        <v>11225</v>
      </c>
      <c r="CT1506" t="s">
        <v>11226</v>
      </c>
      <c r="CU1506" t="s">
        <v>11227</v>
      </c>
      <c r="CV1506" t="s">
        <v>268</v>
      </c>
      <c r="CW1506" t="s">
        <v>268</v>
      </c>
      <c r="CX1506" t="s">
        <v>268</v>
      </c>
      <c r="CY1506" t="s">
        <v>268</v>
      </c>
      <c r="CZ1506" t="s">
        <v>268</v>
      </c>
      <c r="DA1506" t="s">
        <v>268</v>
      </c>
      <c r="DB1506" s="429">
        <f t="shared" si="305"/>
        <v>0</v>
      </c>
      <c r="DC1506" s="284">
        <f t="shared" si="306"/>
        <v>0</v>
      </c>
      <c r="DD1506" s="284">
        <f t="shared" si="307"/>
        <v>0</v>
      </c>
      <c r="DE1506" s="284">
        <f t="shared" si="308"/>
        <v>0</v>
      </c>
      <c r="DF1506" s="295">
        <f t="shared" si="309"/>
        <v>30</v>
      </c>
      <c r="DG1506" s="284">
        <f t="shared" si="310"/>
        <v>0</v>
      </c>
      <c r="DH1506" s="284">
        <f t="shared" si="311"/>
        <v>0</v>
      </c>
      <c r="DI1506" s="284">
        <f t="shared" si="312"/>
        <v>0</v>
      </c>
      <c r="DJ1506" s="284">
        <f t="shared" si="313"/>
        <v>0</v>
      </c>
      <c r="DK1506" s="295">
        <f t="shared" si="314"/>
        <v>1</v>
      </c>
      <c r="DL1506" s="297" t="str">
        <f t="shared" si="315"/>
        <v>A dispo.</v>
      </c>
      <c r="DM1506" s="430">
        <f>IFERROR(IF(CA1506="D",IF(DL1506="A dispo.",DF1506*VLOOKUP('DATI INPUT'!$F$27,TARIFFE_UD,4,FALSE),DF1506*VLOOKUP(DL1506,TARIFFE_UD,4,FALSE)),DF1506*VLOOKUP(CB1506-100,TARIFFE_UND,4,FALSE)),0)</f>
        <v>19.016541760361395</v>
      </c>
      <c r="DN1506" s="430">
        <f>IFERROR(IF(CA1506="D",IF(DL1506="A dispo.",DK1506*VLOOKUP('DATI INPUT'!$F$27,TARIFFE_UD,5,FALSE),DK1506*VLOOKUP(DL1506,TARIFFE_UD,5,FALSE)),DK1506*VLOOKUP(CB1506-100,TARIFFE_UND,5,FALSE)),0)</f>
        <v>67.397800635548478</v>
      </c>
      <c r="DO1506" s="431">
        <f t="shared" si="316"/>
        <v>-5.6576040901319402E-3</v>
      </c>
      <c r="DP1506" s="299">
        <f>IFERROR(IF(CA1506="D",IF(DL1506="A dispo.",DF1506*VLOOKUP('DATI INPUT'!$F$27,TARIFFE_UD,2,FALSE),DF1506*VLOOKUP(DL1506,TARIFFE_UD,2,FALSE)),DF1506*VLOOKUP(CB1506-100,TARIFFE_UND,2,FALSE)),0)</f>
        <v>23.758511963485947</v>
      </c>
      <c r="DQ1506" s="299">
        <f>IFERROR(IF(CA1506="D",IF(DL1506="A dispo.",DK1506*VLOOKUP('DATI INPUT'!$F$27,TARIFFE_UD,3,FALSE),DK1506*VLOOKUP(DL1506,TARIFFE_UD,3,FALSE)),DK1506*VLOOKUP(CB1506-100,TARIFFE_UND,3,FALSE)),0)</f>
        <v>60.367780403072892</v>
      </c>
      <c r="DR1506" s="299">
        <f t="shared" si="317"/>
        <v>84.126292366558843</v>
      </c>
    </row>
    <row r="1507" spans="1:122" x14ac:dyDescent="0.25">
      <c r="A1507" t="s">
        <v>11420</v>
      </c>
      <c r="B1507" t="s">
        <v>11408</v>
      </c>
      <c r="C1507" t="s">
        <v>11421</v>
      </c>
      <c r="D1507" t="s">
        <v>11410</v>
      </c>
      <c r="E1507" t="s">
        <v>268</v>
      </c>
      <c r="F1507" t="s">
        <v>156</v>
      </c>
      <c r="G1507" t="s">
        <v>11411</v>
      </c>
      <c r="H1507" t="s">
        <v>11412</v>
      </c>
      <c r="I1507" t="s">
        <v>11413</v>
      </c>
      <c r="J1507" t="s">
        <v>274</v>
      </c>
      <c r="K1507" t="s">
        <v>11414</v>
      </c>
      <c r="L1507" t="s">
        <v>1825</v>
      </c>
      <c r="M1507" t="s">
        <v>11415</v>
      </c>
      <c r="N1507" t="s">
        <v>1825</v>
      </c>
      <c r="O1507" t="s">
        <v>4046</v>
      </c>
      <c r="P1507" t="s">
        <v>11416</v>
      </c>
      <c r="Q1507" t="s">
        <v>343</v>
      </c>
      <c r="R1507" t="s">
        <v>154</v>
      </c>
      <c r="S1507" t="s">
        <v>268</v>
      </c>
      <c r="T1507" t="s">
        <v>268</v>
      </c>
      <c r="U1507" t="s">
        <v>268</v>
      </c>
      <c r="V1507" t="s">
        <v>268</v>
      </c>
      <c r="W1507" t="s">
        <v>11417</v>
      </c>
      <c r="X1507" t="s">
        <v>2241</v>
      </c>
      <c r="Y1507" t="s">
        <v>329</v>
      </c>
      <c r="Z1507" t="s">
        <v>268</v>
      </c>
      <c r="AA1507" t="s">
        <v>268</v>
      </c>
      <c r="AB1507" t="s">
        <v>268</v>
      </c>
      <c r="AC1507" t="s">
        <v>268</v>
      </c>
      <c r="AD1507" t="s">
        <v>268</v>
      </c>
      <c r="AE1507" t="s">
        <v>287</v>
      </c>
      <c r="AF1507" t="s">
        <v>1811</v>
      </c>
      <c r="AG1507" t="s">
        <v>875</v>
      </c>
      <c r="AH1507" t="s">
        <v>1848</v>
      </c>
      <c r="AI1507" t="s">
        <v>1217</v>
      </c>
      <c r="AJ1507" t="s">
        <v>268</v>
      </c>
      <c r="AK1507" t="s">
        <v>396</v>
      </c>
      <c r="AL1507" t="s">
        <v>268</v>
      </c>
      <c r="AM1507" t="s">
        <v>405</v>
      </c>
      <c r="AN1507" t="s">
        <v>268</v>
      </c>
      <c r="AO1507" t="s">
        <v>268</v>
      </c>
      <c r="AP1507" t="s">
        <v>268</v>
      </c>
      <c r="AQ1507" t="s">
        <v>268</v>
      </c>
      <c r="AR1507" t="s">
        <v>268</v>
      </c>
      <c r="AS1507" t="s">
        <v>268</v>
      </c>
      <c r="AT1507" t="s">
        <v>268</v>
      </c>
      <c r="AU1507" t="s">
        <v>268</v>
      </c>
      <c r="AV1507" t="s">
        <v>268</v>
      </c>
      <c r="AW1507" t="s">
        <v>268</v>
      </c>
      <c r="AX1507" t="s">
        <v>268</v>
      </c>
      <c r="AY1507" t="s">
        <v>268</v>
      </c>
      <c r="AZ1507" t="s">
        <v>268</v>
      </c>
      <c r="BA1507" t="s">
        <v>268</v>
      </c>
      <c r="BB1507" t="s">
        <v>268</v>
      </c>
      <c r="BC1507" t="s">
        <v>268</v>
      </c>
      <c r="BD1507" t="s">
        <v>268</v>
      </c>
      <c r="BE1507" t="s">
        <v>268</v>
      </c>
      <c r="BF1507" t="s">
        <v>268</v>
      </c>
      <c r="BG1507" t="s">
        <v>268</v>
      </c>
      <c r="BH1507" t="s">
        <v>268</v>
      </c>
      <c r="BI1507" t="s">
        <v>268</v>
      </c>
      <c r="BJ1507" t="s">
        <v>268</v>
      </c>
      <c r="BK1507" t="s">
        <v>268</v>
      </c>
      <c r="BL1507" t="s">
        <v>268</v>
      </c>
      <c r="BM1507" t="s">
        <v>268</v>
      </c>
      <c r="BN1507" t="s">
        <v>268</v>
      </c>
      <c r="BO1507" t="s">
        <v>268</v>
      </c>
      <c r="BP1507" t="s">
        <v>268</v>
      </c>
      <c r="BQ1507" t="s">
        <v>268</v>
      </c>
      <c r="BR1507" t="s">
        <v>268</v>
      </c>
      <c r="BS1507" t="s">
        <v>268</v>
      </c>
      <c r="BT1507" t="s">
        <v>268</v>
      </c>
      <c r="BU1507" t="s">
        <v>268</v>
      </c>
      <c r="BV1507" t="s">
        <v>268</v>
      </c>
      <c r="BW1507" t="s">
        <v>268</v>
      </c>
      <c r="BX1507" t="s">
        <v>268</v>
      </c>
      <c r="BY1507">
        <v>60</v>
      </c>
      <c r="BZ1507">
        <v>60</v>
      </c>
      <c r="CA1507" t="s">
        <v>142</v>
      </c>
      <c r="CB1507" s="356">
        <v>123</v>
      </c>
      <c r="CC1507" t="s">
        <v>1817</v>
      </c>
      <c r="CD1507" t="s">
        <v>268</v>
      </c>
      <c r="CE1507" t="s">
        <v>268</v>
      </c>
      <c r="CF1507" t="s">
        <v>268</v>
      </c>
      <c r="CG1507" t="s">
        <v>268</v>
      </c>
      <c r="CH1507" t="s">
        <v>268</v>
      </c>
      <c r="CI1507" t="s">
        <v>268</v>
      </c>
      <c r="CJ1507" t="s">
        <v>268</v>
      </c>
      <c r="CK1507" t="s">
        <v>268</v>
      </c>
      <c r="CL1507" t="s">
        <v>11422</v>
      </c>
      <c r="CM1507" t="s">
        <v>11224</v>
      </c>
      <c r="CN1507">
        <v>38.03</v>
      </c>
      <c r="CO1507" t="s">
        <v>268</v>
      </c>
      <c r="CP1507">
        <v>38.03</v>
      </c>
      <c r="CQ1507">
        <v>365</v>
      </c>
      <c r="CR1507" t="s">
        <v>878</v>
      </c>
      <c r="CS1507" t="s">
        <v>11225</v>
      </c>
      <c r="CT1507" t="s">
        <v>11226</v>
      </c>
      <c r="CU1507" t="s">
        <v>11227</v>
      </c>
      <c r="CV1507" t="s">
        <v>268</v>
      </c>
      <c r="CW1507" t="s">
        <v>268</v>
      </c>
      <c r="CX1507" t="s">
        <v>268</v>
      </c>
      <c r="CY1507" t="s">
        <v>268</v>
      </c>
      <c r="CZ1507" t="s">
        <v>268</v>
      </c>
      <c r="DA1507" t="s">
        <v>268</v>
      </c>
      <c r="DB1507" s="429">
        <f t="shared" si="305"/>
        <v>0</v>
      </c>
      <c r="DC1507" s="284">
        <f t="shared" si="306"/>
        <v>0</v>
      </c>
      <c r="DD1507" s="284">
        <f t="shared" si="307"/>
        <v>0</v>
      </c>
      <c r="DE1507" s="284">
        <f t="shared" si="308"/>
        <v>0</v>
      </c>
      <c r="DF1507" s="295">
        <f t="shared" si="309"/>
        <v>60</v>
      </c>
      <c r="DG1507" s="284">
        <f t="shared" si="310"/>
        <v>1</v>
      </c>
      <c r="DH1507" s="284">
        <f t="shared" si="311"/>
        <v>0</v>
      </c>
      <c r="DI1507" s="284">
        <f t="shared" si="312"/>
        <v>0</v>
      </c>
      <c r="DJ1507" s="284">
        <f t="shared" si="313"/>
        <v>0</v>
      </c>
      <c r="DK1507" s="295">
        <f t="shared" si="314"/>
        <v>0</v>
      </c>
      <c r="DL1507" s="297" t="str">
        <f t="shared" si="315"/>
        <v>A dispo.</v>
      </c>
      <c r="DM1507" s="430">
        <f>IFERROR(IF(CA1507="D",IF(DL1507="A dispo.",DF1507*VLOOKUP('DATI INPUT'!$F$27,TARIFFE_UD,4,FALSE),DF1507*VLOOKUP(DL1507,TARIFFE_UD,4,FALSE)),DF1507*VLOOKUP(CB1507-100,TARIFFE_UND,4,FALSE)),0)</f>
        <v>38.033083520722791</v>
      </c>
      <c r="DN1507" s="430">
        <f>IFERROR(IF(CA1507="D",IF(DL1507="A dispo.",DK1507*VLOOKUP('DATI INPUT'!$F$27,TARIFFE_UD,5,FALSE),DK1507*VLOOKUP(DL1507,TARIFFE_UD,5,FALSE)),DK1507*VLOOKUP(CB1507-100,TARIFFE_UND,5,FALSE)),0)</f>
        <v>0</v>
      </c>
      <c r="DO1507" s="431">
        <f t="shared" si="316"/>
        <v>3.0835207227895012E-3</v>
      </c>
      <c r="DP1507" s="299">
        <f>IFERROR(IF(CA1507="D",IF(DL1507="A dispo.",DF1507*VLOOKUP('DATI INPUT'!$F$27,TARIFFE_UD,2,FALSE),DF1507*VLOOKUP(DL1507,TARIFFE_UD,2,FALSE)),DF1507*VLOOKUP(CB1507-100,TARIFFE_UND,2,FALSE)),0)</f>
        <v>47.517023926971895</v>
      </c>
      <c r="DQ1507" s="299">
        <f>IFERROR(IF(CA1507="D",IF(DL1507="A dispo.",DK1507*VLOOKUP('DATI INPUT'!$F$27,TARIFFE_UD,3,FALSE),DK1507*VLOOKUP(DL1507,TARIFFE_UD,3,FALSE)),DK1507*VLOOKUP(CB1507-100,TARIFFE_UND,3,FALSE)),0)</f>
        <v>0</v>
      </c>
      <c r="DR1507" s="299">
        <f t="shared" si="317"/>
        <v>47.517023926971895</v>
      </c>
    </row>
    <row r="1508" spans="1:122" x14ac:dyDescent="0.25">
      <c r="A1508" t="s">
        <v>11423</v>
      </c>
      <c r="B1508" t="s">
        <v>11424</v>
      </c>
      <c r="C1508" t="s">
        <v>11425</v>
      </c>
      <c r="D1508" t="s">
        <v>11426</v>
      </c>
      <c r="E1508" t="s">
        <v>268</v>
      </c>
      <c r="F1508" t="s">
        <v>156</v>
      </c>
      <c r="G1508" t="s">
        <v>11427</v>
      </c>
      <c r="H1508" t="s">
        <v>849</v>
      </c>
      <c r="I1508" t="s">
        <v>310</v>
      </c>
      <c r="J1508" t="s">
        <v>274</v>
      </c>
      <c r="K1508" t="s">
        <v>11428</v>
      </c>
      <c r="L1508" t="s">
        <v>960</v>
      </c>
      <c r="M1508" t="s">
        <v>7698</v>
      </c>
      <c r="N1508" t="s">
        <v>984</v>
      </c>
      <c r="O1508" t="s">
        <v>873</v>
      </c>
      <c r="P1508" t="s">
        <v>887</v>
      </c>
      <c r="Q1508" t="s">
        <v>368</v>
      </c>
      <c r="R1508" t="s">
        <v>268</v>
      </c>
      <c r="S1508" t="s">
        <v>268</v>
      </c>
      <c r="T1508" t="s">
        <v>268</v>
      </c>
      <c r="U1508" t="s">
        <v>268</v>
      </c>
      <c r="V1508" t="s">
        <v>268</v>
      </c>
      <c r="W1508" t="s">
        <v>4007</v>
      </c>
      <c r="X1508" t="s">
        <v>887</v>
      </c>
      <c r="Y1508" t="s">
        <v>293</v>
      </c>
      <c r="Z1508" t="s">
        <v>268</v>
      </c>
      <c r="AA1508" t="s">
        <v>268</v>
      </c>
      <c r="AB1508" t="s">
        <v>268</v>
      </c>
      <c r="AC1508" t="s">
        <v>268</v>
      </c>
      <c r="AD1508" t="s">
        <v>268</v>
      </c>
      <c r="AE1508" t="s">
        <v>287</v>
      </c>
      <c r="AF1508" t="s">
        <v>1811</v>
      </c>
      <c r="AG1508" t="s">
        <v>875</v>
      </c>
      <c r="AH1508" t="s">
        <v>1848</v>
      </c>
      <c r="AI1508" t="s">
        <v>4008</v>
      </c>
      <c r="AJ1508" t="s">
        <v>268</v>
      </c>
      <c r="AK1508" t="s">
        <v>366</v>
      </c>
      <c r="AL1508" t="s">
        <v>268</v>
      </c>
      <c r="AM1508" t="s">
        <v>288</v>
      </c>
      <c r="AN1508" t="s">
        <v>268</v>
      </c>
      <c r="AO1508" t="s">
        <v>268</v>
      </c>
      <c r="AP1508" t="s">
        <v>268</v>
      </c>
      <c r="AQ1508" t="s">
        <v>268</v>
      </c>
      <c r="AR1508" t="s">
        <v>268</v>
      </c>
      <c r="AS1508" t="s">
        <v>268</v>
      </c>
      <c r="AT1508" t="s">
        <v>268</v>
      </c>
      <c r="AU1508" t="s">
        <v>268</v>
      </c>
      <c r="AV1508" t="s">
        <v>268</v>
      </c>
      <c r="AW1508" t="s">
        <v>268</v>
      </c>
      <c r="AX1508" t="s">
        <v>268</v>
      </c>
      <c r="AY1508" t="s">
        <v>268</v>
      </c>
      <c r="AZ1508" t="s">
        <v>268</v>
      </c>
      <c r="BA1508" t="s">
        <v>268</v>
      </c>
      <c r="BB1508" t="s">
        <v>268</v>
      </c>
      <c r="BC1508" t="s">
        <v>268</v>
      </c>
      <c r="BD1508" t="s">
        <v>268</v>
      </c>
      <c r="BE1508" t="s">
        <v>268</v>
      </c>
      <c r="BF1508" t="s">
        <v>268</v>
      </c>
      <c r="BG1508" t="s">
        <v>268</v>
      </c>
      <c r="BH1508" t="s">
        <v>268</v>
      </c>
      <c r="BI1508" t="s">
        <v>268</v>
      </c>
      <c r="BJ1508" t="s">
        <v>268</v>
      </c>
      <c r="BK1508" t="s">
        <v>268</v>
      </c>
      <c r="BL1508" t="s">
        <v>268</v>
      </c>
      <c r="BM1508" t="s">
        <v>268</v>
      </c>
      <c r="BN1508" t="s">
        <v>268</v>
      </c>
      <c r="BO1508" t="s">
        <v>268</v>
      </c>
      <c r="BP1508" t="s">
        <v>268</v>
      </c>
      <c r="BQ1508" t="s">
        <v>268</v>
      </c>
      <c r="BR1508" t="s">
        <v>268</v>
      </c>
      <c r="BS1508" t="s">
        <v>268</v>
      </c>
      <c r="BT1508" t="s">
        <v>268</v>
      </c>
      <c r="BU1508" t="s">
        <v>268</v>
      </c>
      <c r="BV1508" t="s">
        <v>268</v>
      </c>
      <c r="BW1508" t="s">
        <v>268</v>
      </c>
      <c r="BX1508" t="s">
        <v>268</v>
      </c>
      <c r="BY1508">
        <v>64</v>
      </c>
      <c r="BZ1508">
        <v>64</v>
      </c>
      <c r="CA1508" t="s">
        <v>142</v>
      </c>
      <c r="CB1508" s="356">
        <v>122</v>
      </c>
      <c r="CC1508" t="s">
        <v>876</v>
      </c>
      <c r="CD1508" t="s">
        <v>268</v>
      </c>
      <c r="CE1508" t="s">
        <v>268</v>
      </c>
      <c r="CF1508" s="356">
        <v>1</v>
      </c>
      <c r="CG1508" t="s">
        <v>268</v>
      </c>
      <c r="CH1508" t="s">
        <v>268</v>
      </c>
      <c r="CI1508" t="s">
        <v>268</v>
      </c>
      <c r="CJ1508" t="s">
        <v>268</v>
      </c>
      <c r="CK1508" t="s">
        <v>268</v>
      </c>
      <c r="CL1508" t="s">
        <v>268</v>
      </c>
      <c r="CM1508" t="s">
        <v>11224</v>
      </c>
      <c r="CN1508">
        <v>48.48</v>
      </c>
      <c r="CO1508" t="s">
        <v>268</v>
      </c>
      <c r="CP1508">
        <v>48.48</v>
      </c>
      <c r="CQ1508">
        <v>365</v>
      </c>
      <c r="CR1508" t="s">
        <v>878</v>
      </c>
      <c r="CS1508" t="s">
        <v>11225</v>
      </c>
      <c r="CT1508" t="s">
        <v>11226</v>
      </c>
      <c r="CU1508" t="s">
        <v>11227</v>
      </c>
      <c r="CV1508" t="s">
        <v>268</v>
      </c>
      <c r="CW1508" t="s">
        <v>268</v>
      </c>
      <c r="CX1508" t="s">
        <v>268</v>
      </c>
      <c r="CY1508" t="s">
        <v>268</v>
      </c>
      <c r="CZ1508" t="s">
        <v>268</v>
      </c>
      <c r="DA1508" t="s">
        <v>268</v>
      </c>
      <c r="DB1508" s="429">
        <f t="shared" si="305"/>
        <v>0</v>
      </c>
      <c r="DC1508" s="284">
        <f t="shared" si="306"/>
        <v>0</v>
      </c>
      <c r="DD1508" s="284">
        <f t="shared" si="307"/>
        <v>0</v>
      </c>
      <c r="DE1508" s="284">
        <f t="shared" si="308"/>
        <v>0</v>
      </c>
      <c r="DF1508" s="295">
        <f t="shared" si="309"/>
        <v>64</v>
      </c>
      <c r="DG1508" s="284">
        <f t="shared" si="310"/>
        <v>0</v>
      </c>
      <c r="DH1508" s="284">
        <f t="shared" si="311"/>
        <v>0</v>
      </c>
      <c r="DI1508" s="284">
        <f t="shared" si="312"/>
        <v>0</v>
      </c>
      <c r="DJ1508" s="284">
        <f t="shared" si="313"/>
        <v>0</v>
      </c>
      <c r="DK1508" s="295">
        <f t="shared" si="314"/>
        <v>1</v>
      </c>
      <c r="DL1508" s="297">
        <f t="shared" si="315"/>
        <v>1</v>
      </c>
      <c r="DM1508" s="430">
        <f>IFERROR(IF(CA1508="D",IF(DL1508="A dispo.",DF1508*VLOOKUP('DATI INPUT'!$F$27,TARIFFE_UD,4,FALSE),DF1508*VLOOKUP(DL1508,TARIFFE_UD,4,FALSE)),DF1508*VLOOKUP(CB1508-100,TARIFFE_UND,4,FALSE)),0)</f>
        <v>31.553372994970019</v>
      </c>
      <c r="DN1508" s="430">
        <f>IFERROR(IF(CA1508="D",IF(DL1508="A dispo.",DK1508*VLOOKUP('DATI INPUT'!$F$27,TARIFFE_UD,5,FALSE),DK1508*VLOOKUP(DL1508,TARIFFE_UD,5,FALSE)),DK1508*VLOOKUP(CB1508-100,TARIFFE_UND,5,FALSE)),0)</f>
        <v>16.930848468833439</v>
      </c>
      <c r="DO1508" s="431">
        <f t="shared" si="316"/>
        <v>4.2214638034607788E-3</v>
      </c>
      <c r="DP1508" s="299">
        <f>IFERROR(IF(CA1508="D",IF(DL1508="A dispo.",DF1508*VLOOKUP('DATI INPUT'!$F$27,TARIFFE_UD,2,FALSE),DF1508*VLOOKUP(DL1508,TARIFFE_UD,2,FALSE)),DF1508*VLOOKUP(CB1508-100,TARIFFE_UND,2,FALSE)),0)</f>
        <v>39.421530961635945</v>
      </c>
      <c r="DQ1508" s="299">
        <f>IFERROR(IF(CA1508="D",IF(DL1508="A dispo.",DK1508*VLOOKUP('DATI INPUT'!$F$27,TARIFFE_UD,3,FALSE),DK1508*VLOOKUP(DL1508,TARIFFE_UD,3,FALSE)),DK1508*VLOOKUP(CB1508-100,TARIFFE_UND,3,FALSE)),0)</f>
        <v>15.164853048114928</v>
      </c>
      <c r="DR1508" s="299">
        <f t="shared" si="317"/>
        <v>54.586384009750873</v>
      </c>
    </row>
    <row r="1509" spans="1:122" x14ac:dyDescent="0.25">
      <c r="A1509" t="s">
        <v>11429</v>
      </c>
      <c r="B1509" t="s">
        <v>11424</v>
      </c>
      <c r="C1509" t="s">
        <v>11430</v>
      </c>
      <c r="D1509" t="s">
        <v>11426</v>
      </c>
      <c r="E1509" t="s">
        <v>268</v>
      </c>
      <c r="F1509" t="s">
        <v>156</v>
      </c>
      <c r="G1509" t="s">
        <v>11427</v>
      </c>
      <c r="H1509" t="s">
        <v>849</v>
      </c>
      <c r="I1509" t="s">
        <v>310</v>
      </c>
      <c r="J1509" t="s">
        <v>274</v>
      </c>
      <c r="K1509" t="s">
        <v>11428</v>
      </c>
      <c r="L1509" t="s">
        <v>960</v>
      </c>
      <c r="M1509" t="s">
        <v>7698</v>
      </c>
      <c r="N1509" t="s">
        <v>984</v>
      </c>
      <c r="O1509" t="s">
        <v>873</v>
      </c>
      <c r="P1509" t="s">
        <v>887</v>
      </c>
      <c r="Q1509" t="s">
        <v>368</v>
      </c>
      <c r="R1509" t="s">
        <v>268</v>
      </c>
      <c r="S1509" t="s">
        <v>268</v>
      </c>
      <c r="T1509" t="s">
        <v>268</v>
      </c>
      <c r="U1509" t="s">
        <v>268</v>
      </c>
      <c r="V1509" t="s">
        <v>268</v>
      </c>
      <c r="W1509" t="s">
        <v>4007</v>
      </c>
      <c r="X1509" t="s">
        <v>887</v>
      </c>
      <c r="Y1509" t="s">
        <v>293</v>
      </c>
      <c r="Z1509" t="s">
        <v>268</v>
      </c>
      <c r="AA1509" t="s">
        <v>268</v>
      </c>
      <c r="AB1509" t="s">
        <v>268</v>
      </c>
      <c r="AC1509" t="s">
        <v>268</v>
      </c>
      <c r="AD1509" t="s">
        <v>268</v>
      </c>
      <c r="AE1509" t="s">
        <v>287</v>
      </c>
      <c r="AF1509" t="s">
        <v>1811</v>
      </c>
      <c r="AG1509" t="s">
        <v>875</v>
      </c>
      <c r="AH1509" t="s">
        <v>1848</v>
      </c>
      <c r="AI1509" t="s">
        <v>4008</v>
      </c>
      <c r="AJ1509" t="s">
        <v>268</v>
      </c>
      <c r="AK1509" t="s">
        <v>366</v>
      </c>
      <c r="AL1509" t="s">
        <v>268</v>
      </c>
      <c r="AM1509" t="s">
        <v>288</v>
      </c>
      <c r="AN1509" t="s">
        <v>268</v>
      </c>
      <c r="AO1509" t="s">
        <v>268</v>
      </c>
      <c r="AP1509" t="s">
        <v>268</v>
      </c>
      <c r="AQ1509" t="s">
        <v>268</v>
      </c>
      <c r="AR1509" t="s">
        <v>268</v>
      </c>
      <c r="AS1509" t="s">
        <v>268</v>
      </c>
      <c r="AT1509" t="s">
        <v>268</v>
      </c>
      <c r="AU1509" t="s">
        <v>268</v>
      </c>
      <c r="AV1509" t="s">
        <v>268</v>
      </c>
      <c r="AW1509" t="s">
        <v>268</v>
      </c>
      <c r="AX1509" t="s">
        <v>268</v>
      </c>
      <c r="AY1509" t="s">
        <v>268</v>
      </c>
      <c r="AZ1509" t="s">
        <v>268</v>
      </c>
      <c r="BA1509" t="s">
        <v>268</v>
      </c>
      <c r="BB1509" t="s">
        <v>268</v>
      </c>
      <c r="BC1509" t="s">
        <v>268</v>
      </c>
      <c r="BD1509" t="s">
        <v>268</v>
      </c>
      <c r="BE1509" t="s">
        <v>268</v>
      </c>
      <c r="BF1509" t="s">
        <v>268</v>
      </c>
      <c r="BG1509" t="s">
        <v>268</v>
      </c>
      <c r="BH1509" t="s">
        <v>268</v>
      </c>
      <c r="BI1509" t="s">
        <v>268</v>
      </c>
      <c r="BJ1509" t="s">
        <v>268</v>
      </c>
      <c r="BK1509" t="s">
        <v>268</v>
      </c>
      <c r="BL1509" t="s">
        <v>268</v>
      </c>
      <c r="BM1509" t="s">
        <v>268</v>
      </c>
      <c r="BN1509" t="s">
        <v>268</v>
      </c>
      <c r="BO1509" t="s">
        <v>268</v>
      </c>
      <c r="BP1509" t="s">
        <v>268</v>
      </c>
      <c r="BQ1509" t="s">
        <v>268</v>
      </c>
      <c r="BR1509" t="s">
        <v>268</v>
      </c>
      <c r="BS1509" t="s">
        <v>268</v>
      </c>
      <c r="BT1509" t="s">
        <v>268</v>
      </c>
      <c r="BU1509" t="s">
        <v>268</v>
      </c>
      <c r="BV1509" t="s">
        <v>268</v>
      </c>
      <c r="BW1509" t="s">
        <v>268</v>
      </c>
      <c r="BX1509" t="s">
        <v>268</v>
      </c>
      <c r="BY1509">
        <v>16</v>
      </c>
      <c r="BZ1509">
        <v>16</v>
      </c>
      <c r="CA1509" t="s">
        <v>142</v>
      </c>
      <c r="CB1509" s="356">
        <v>123</v>
      </c>
      <c r="CC1509" t="s">
        <v>1817</v>
      </c>
      <c r="CD1509" t="s">
        <v>268</v>
      </c>
      <c r="CE1509" t="s">
        <v>268</v>
      </c>
      <c r="CF1509" s="356">
        <v>1</v>
      </c>
      <c r="CG1509" t="s">
        <v>268</v>
      </c>
      <c r="CH1509" t="s">
        <v>268</v>
      </c>
      <c r="CI1509" t="s">
        <v>268</v>
      </c>
      <c r="CJ1509" t="s">
        <v>268</v>
      </c>
      <c r="CK1509" t="s">
        <v>268</v>
      </c>
      <c r="CL1509" t="s">
        <v>268</v>
      </c>
      <c r="CM1509" t="s">
        <v>11224</v>
      </c>
      <c r="CN1509">
        <v>7.89</v>
      </c>
      <c r="CO1509" t="s">
        <v>268</v>
      </c>
      <c r="CP1509">
        <v>7.89</v>
      </c>
      <c r="CQ1509">
        <v>365</v>
      </c>
      <c r="CR1509" t="s">
        <v>878</v>
      </c>
      <c r="CS1509" t="s">
        <v>11225</v>
      </c>
      <c r="CT1509" t="s">
        <v>11226</v>
      </c>
      <c r="CU1509" t="s">
        <v>11227</v>
      </c>
      <c r="CV1509" t="s">
        <v>268</v>
      </c>
      <c r="CW1509" t="s">
        <v>268</v>
      </c>
      <c r="CX1509" t="s">
        <v>268</v>
      </c>
      <c r="CY1509" t="s">
        <v>268</v>
      </c>
      <c r="CZ1509" t="s">
        <v>268</v>
      </c>
      <c r="DA1509" t="s">
        <v>268</v>
      </c>
      <c r="DB1509" s="429">
        <f t="shared" si="305"/>
        <v>0</v>
      </c>
      <c r="DC1509" s="284">
        <f t="shared" si="306"/>
        <v>0</v>
      </c>
      <c r="DD1509" s="284">
        <f t="shared" si="307"/>
        <v>0</v>
      </c>
      <c r="DE1509" s="284">
        <f t="shared" si="308"/>
        <v>0</v>
      </c>
      <c r="DF1509" s="295">
        <f t="shared" si="309"/>
        <v>16</v>
      </c>
      <c r="DG1509" s="284">
        <f t="shared" si="310"/>
        <v>1</v>
      </c>
      <c r="DH1509" s="284">
        <f t="shared" si="311"/>
        <v>0</v>
      </c>
      <c r="DI1509" s="284">
        <f t="shared" si="312"/>
        <v>0</v>
      </c>
      <c r="DJ1509" s="284">
        <f t="shared" si="313"/>
        <v>0</v>
      </c>
      <c r="DK1509" s="295">
        <f t="shared" si="314"/>
        <v>0</v>
      </c>
      <c r="DL1509" s="297">
        <f t="shared" si="315"/>
        <v>1</v>
      </c>
      <c r="DM1509" s="430">
        <f>IFERROR(IF(CA1509="D",IF(DL1509="A dispo.",DF1509*VLOOKUP('DATI INPUT'!$F$27,TARIFFE_UD,4,FALSE),DF1509*VLOOKUP(DL1509,TARIFFE_UD,4,FALSE)),DF1509*VLOOKUP(CB1509-100,TARIFFE_UND,4,FALSE)),0)</f>
        <v>7.8883432487425047</v>
      </c>
      <c r="DN1509" s="430">
        <f>IFERROR(IF(CA1509="D",IF(DL1509="A dispo.",DK1509*VLOOKUP('DATI INPUT'!$F$27,TARIFFE_UD,5,FALSE),DK1509*VLOOKUP(DL1509,TARIFFE_UD,5,FALSE)),DK1509*VLOOKUP(CB1509-100,TARIFFE_UND,5,FALSE)),0)</f>
        <v>0</v>
      </c>
      <c r="DO1509" s="431">
        <f t="shared" si="316"/>
        <v>-1.6567512574949816E-3</v>
      </c>
      <c r="DP1509" s="299">
        <f>IFERROR(IF(CA1509="D",IF(DL1509="A dispo.",DF1509*VLOOKUP('DATI INPUT'!$F$27,TARIFFE_UD,2,FALSE),DF1509*VLOOKUP(DL1509,TARIFFE_UD,2,FALSE)),DF1509*VLOOKUP(CB1509-100,TARIFFE_UND,2,FALSE)),0)</f>
        <v>9.8553827404089862</v>
      </c>
      <c r="DQ1509" s="299">
        <f>IFERROR(IF(CA1509="D",IF(DL1509="A dispo.",DK1509*VLOOKUP('DATI INPUT'!$F$27,TARIFFE_UD,3,FALSE),DK1509*VLOOKUP(DL1509,TARIFFE_UD,3,FALSE)),DK1509*VLOOKUP(CB1509-100,TARIFFE_UND,3,FALSE)),0)</f>
        <v>0</v>
      </c>
      <c r="DR1509" s="299">
        <f t="shared" si="317"/>
        <v>9.8553827404089862</v>
      </c>
    </row>
    <row r="1510" spans="1:122" x14ac:dyDescent="0.25">
      <c r="A1510" t="s">
        <v>11431</v>
      </c>
      <c r="B1510" t="s">
        <v>1332</v>
      </c>
      <c r="C1510" t="s">
        <v>11432</v>
      </c>
      <c r="D1510" t="s">
        <v>2199</v>
      </c>
      <c r="E1510" t="s">
        <v>268</v>
      </c>
      <c r="F1510" t="s">
        <v>156</v>
      </c>
      <c r="G1510" t="s">
        <v>2200</v>
      </c>
      <c r="H1510" t="s">
        <v>2201</v>
      </c>
      <c r="I1510" t="s">
        <v>273</v>
      </c>
      <c r="J1510" t="s">
        <v>274</v>
      </c>
      <c r="K1510" t="s">
        <v>2202</v>
      </c>
      <c r="L1510" t="s">
        <v>960</v>
      </c>
      <c r="M1510" t="s">
        <v>2203</v>
      </c>
      <c r="N1510" t="s">
        <v>984</v>
      </c>
      <c r="O1510" t="s">
        <v>873</v>
      </c>
      <c r="P1510" t="s">
        <v>1310</v>
      </c>
      <c r="Q1510" t="s">
        <v>269</v>
      </c>
      <c r="R1510" t="s">
        <v>268</v>
      </c>
      <c r="S1510" t="s">
        <v>268</v>
      </c>
      <c r="T1510" t="s">
        <v>268</v>
      </c>
      <c r="U1510" t="s">
        <v>268</v>
      </c>
      <c r="V1510" t="s">
        <v>268</v>
      </c>
      <c r="W1510" t="s">
        <v>2203</v>
      </c>
      <c r="X1510" t="s">
        <v>1310</v>
      </c>
      <c r="Y1510" t="s">
        <v>269</v>
      </c>
      <c r="Z1510" t="s">
        <v>268</v>
      </c>
      <c r="AA1510" t="s">
        <v>268</v>
      </c>
      <c r="AB1510" t="s">
        <v>268</v>
      </c>
      <c r="AC1510" t="s">
        <v>268</v>
      </c>
      <c r="AD1510" t="s">
        <v>268</v>
      </c>
      <c r="AE1510" t="s">
        <v>287</v>
      </c>
      <c r="AF1510" t="s">
        <v>1811</v>
      </c>
      <c r="AG1510" t="s">
        <v>875</v>
      </c>
      <c r="AH1510" t="s">
        <v>1812</v>
      </c>
      <c r="AI1510" t="s">
        <v>1239</v>
      </c>
      <c r="AJ1510" t="s">
        <v>268</v>
      </c>
      <c r="AK1510" t="s">
        <v>467</v>
      </c>
      <c r="AL1510" t="s">
        <v>268</v>
      </c>
      <c r="AM1510" t="s">
        <v>288</v>
      </c>
      <c r="AN1510" t="s">
        <v>268</v>
      </c>
      <c r="AO1510" t="s">
        <v>268</v>
      </c>
      <c r="AP1510" t="s">
        <v>268</v>
      </c>
      <c r="AQ1510" t="s">
        <v>268</v>
      </c>
      <c r="AR1510" t="s">
        <v>268</v>
      </c>
      <c r="AS1510" t="s">
        <v>268</v>
      </c>
      <c r="AT1510" t="s">
        <v>268</v>
      </c>
      <c r="AU1510" t="s">
        <v>268</v>
      </c>
      <c r="AV1510" t="s">
        <v>268</v>
      </c>
      <c r="AW1510" t="s">
        <v>268</v>
      </c>
      <c r="AX1510" t="s">
        <v>268</v>
      </c>
      <c r="AY1510" t="s">
        <v>268</v>
      </c>
      <c r="AZ1510" t="s">
        <v>268</v>
      </c>
      <c r="BA1510" t="s">
        <v>268</v>
      </c>
      <c r="BB1510" t="s">
        <v>268</v>
      </c>
      <c r="BC1510" t="s">
        <v>268</v>
      </c>
      <c r="BD1510" t="s">
        <v>268</v>
      </c>
      <c r="BE1510" t="s">
        <v>268</v>
      </c>
      <c r="BF1510" t="s">
        <v>268</v>
      </c>
      <c r="BG1510" t="s">
        <v>268</v>
      </c>
      <c r="BH1510" t="s">
        <v>268</v>
      </c>
      <c r="BI1510" t="s">
        <v>268</v>
      </c>
      <c r="BJ1510" t="s">
        <v>268</v>
      </c>
      <c r="BK1510" t="s">
        <v>268</v>
      </c>
      <c r="BL1510" t="s">
        <v>268</v>
      </c>
      <c r="BM1510" t="s">
        <v>268</v>
      </c>
      <c r="BN1510" t="s">
        <v>268</v>
      </c>
      <c r="BO1510" t="s">
        <v>268</v>
      </c>
      <c r="BP1510" t="s">
        <v>268</v>
      </c>
      <c r="BQ1510" t="s">
        <v>268</v>
      </c>
      <c r="BR1510" t="s">
        <v>268</v>
      </c>
      <c r="BS1510" t="s">
        <v>268</v>
      </c>
      <c r="BT1510" t="s">
        <v>268</v>
      </c>
      <c r="BU1510" t="s">
        <v>268</v>
      </c>
      <c r="BV1510" t="s">
        <v>268</v>
      </c>
      <c r="BW1510" t="s">
        <v>268</v>
      </c>
      <c r="BX1510" t="s">
        <v>268</v>
      </c>
      <c r="BY1510">
        <v>80</v>
      </c>
      <c r="BZ1510">
        <v>80</v>
      </c>
      <c r="CA1510" t="s">
        <v>142</v>
      </c>
      <c r="CB1510" s="356">
        <v>122</v>
      </c>
      <c r="CC1510" t="s">
        <v>876</v>
      </c>
      <c r="CD1510" t="s">
        <v>268</v>
      </c>
      <c r="CE1510" t="s">
        <v>268</v>
      </c>
      <c r="CF1510" s="356">
        <v>1</v>
      </c>
      <c r="CG1510" t="s">
        <v>268</v>
      </c>
      <c r="CH1510" t="s">
        <v>268</v>
      </c>
      <c r="CI1510" t="s">
        <v>268</v>
      </c>
      <c r="CJ1510" t="s">
        <v>268</v>
      </c>
      <c r="CK1510" t="s">
        <v>268</v>
      </c>
      <c r="CL1510" t="s">
        <v>268</v>
      </c>
      <c r="CM1510" t="s">
        <v>11224</v>
      </c>
      <c r="CN1510">
        <v>56.37</v>
      </c>
      <c r="CO1510" t="s">
        <v>268</v>
      </c>
      <c r="CP1510">
        <v>56.37</v>
      </c>
      <c r="CQ1510">
        <v>365</v>
      </c>
      <c r="CR1510" t="s">
        <v>878</v>
      </c>
      <c r="CS1510" t="s">
        <v>11225</v>
      </c>
      <c r="CT1510" t="s">
        <v>11226</v>
      </c>
      <c r="CU1510" t="s">
        <v>11227</v>
      </c>
      <c r="CV1510" t="s">
        <v>268</v>
      </c>
      <c r="CW1510" t="s">
        <v>268</v>
      </c>
      <c r="CX1510" t="s">
        <v>268</v>
      </c>
      <c r="CY1510" t="s">
        <v>268</v>
      </c>
      <c r="CZ1510" t="s">
        <v>268</v>
      </c>
      <c r="DA1510" t="s">
        <v>268</v>
      </c>
      <c r="DB1510" s="429">
        <f t="shared" si="305"/>
        <v>0</v>
      </c>
      <c r="DC1510" s="284">
        <f t="shared" si="306"/>
        <v>0</v>
      </c>
      <c r="DD1510" s="284">
        <f t="shared" si="307"/>
        <v>0</v>
      </c>
      <c r="DE1510" s="284">
        <f t="shared" si="308"/>
        <v>0</v>
      </c>
      <c r="DF1510" s="295">
        <f t="shared" si="309"/>
        <v>80</v>
      </c>
      <c r="DG1510" s="284">
        <f t="shared" si="310"/>
        <v>0</v>
      </c>
      <c r="DH1510" s="284">
        <f t="shared" si="311"/>
        <v>0</v>
      </c>
      <c r="DI1510" s="284">
        <f t="shared" si="312"/>
        <v>0</v>
      </c>
      <c r="DJ1510" s="284">
        <f t="shared" si="313"/>
        <v>0</v>
      </c>
      <c r="DK1510" s="295">
        <f t="shared" si="314"/>
        <v>1</v>
      </c>
      <c r="DL1510" s="297">
        <f t="shared" si="315"/>
        <v>1</v>
      </c>
      <c r="DM1510" s="430">
        <f>IFERROR(IF(CA1510="D",IF(DL1510="A dispo.",DF1510*VLOOKUP('DATI INPUT'!$F$27,TARIFFE_UD,4,FALSE),DF1510*VLOOKUP(DL1510,TARIFFE_UD,4,FALSE)),DF1510*VLOOKUP(CB1510-100,TARIFFE_UND,4,FALSE)),0)</f>
        <v>39.44171624371252</v>
      </c>
      <c r="DN1510" s="430">
        <f>IFERROR(IF(CA1510="D",IF(DL1510="A dispo.",DK1510*VLOOKUP('DATI INPUT'!$F$27,TARIFFE_UD,5,FALSE),DK1510*VLOOKUP(DL1510,TARIFFE_UD,5,FALSE)),DK1510*VLOOKUP(CB1510-100,TARIFFE_UND,5,FALSE)),0)</f>
        <v>16.930848468833439</v>
      </c>
      <c r="DO1510" s="431">
        <f t="shared" si="316"/>
        <v>2.5647125459613562E-3</v>
      </c>
      <c r="DP1510" s="299">
        <f>IFERROR(IF(CA1510="D",IF(DL1510="A dispo.",DF1510*VLOOKUP('DATI INPUT'!$F$27,TARIFFE_UD,2,FALSE),DF1510*VLOOKUP(DL1510,TARIFFE_UD,2,FALSE)),DF1510*VLOOKUP(CB1510-100,TARIFFE_UND,2,FALSE)),0)</f>
        <v>49.276913702044929</v>
      </c>
      <c r="DQ1510" s="299">
        <f>IFERROR(IF(CA1510="D",IF(DL1510="A dispo.",DK1510*VLOOKUP('DATI INPUT'!$F$27,TARIFFE_UD,3,FALSE),DK1510*VLOOKUP(DL1510,TARIFFE_UD,3,FALSE)),DK1510*VLOOKUP(CB1510-100,TARIFFE_UND,3,FALSE)),0)</f>
        <v>15.164853048114928</v>
      </c>
      <c r="DR1510" s="299">
        <f t="shared" si="317"/>
        <v>64.441766750159857</v>
      </c>
    </row>
    <row r="1511" spans="1:122" x14ac:dyDescent="0.25">
      <c r="A1511" t="s">
        <v>11433</v>
      </c>
      <c r="B1511" t="s">
        <v>11434</v>
      </c>
      <c r="C1511" t="s">
        <v>11435</v>
      </c>
      <c r="D1511" t="s">
        <v>11436</v>
      </c>
      <c r="E1511" t="s">
        <v>268</v>
      </c>
      <c r="F1511" t="s">
        <v>156</v>
      </c>
      <c r="G1511" t="s">
        <v>11437</v>
      </c>
      <c r="H1511" t="s">
        <v>1033</v>
      </c>
      <c r="I1511" t="s">
        <v>11438</v>
      </c>
      <c r="J1511" t="s">
        <v>156</v>
      </c>
      <c r="K1511" t="s">
        <v>11439</v>
      </c>
      <c r="L1511" t="s">
        <v>871</v>
      </c>
      <c r="M1511" t="s">
        <v>8215</v>
      </c>
      <c r="N1511" t="s">
        <v>984</v>
      </c>
      <c r="O1511" t="s">
        <v>873</v>
      </c>
      <c r="P1511" t="s">
        <v>1310</v>
      </c>
      <c r="Q1511" t="s">
        <v>298</v>
      </c>
      <c r="R1511" t="s">
        <v>268</v>
      </c>
      <c r="S1511" t="s">
        <v>268</v>
      </c>
      <c r="T1511" t="s">
        <v>268</v>
      </c>
      <c r="U1511" t="s">
        <v>268</v>
      </c>
      <c r="V1511" t="s">
        <v>268</v>
      </c>
      <c r="W1511" t="s">
        <v>8215</v>
      </c>
      <c r="X1511" t="s">
        <v>1310</v>
      </c>
      <c r="Y1511" t="s">
        <v>298</v>
      </c>
      <c r="Z1511" t="s">
        <v>268</v>
      </c>
      <c r="AA1511" t="s">
        <v>268</v>
      </c>
      <c r="AB1511" t="s">
        <v>268</v>
      </c>
      <c r="AC1511" t="s">
        <v>268</v>
      </c>
      <c r="AD1511" t="s">
        <v>268</v>
      </c>
      <c r="AE1511" t="s">
        <v>287</v>
      </c>
      <c r="AF1511" t="s">
        <v>1811</v>
      </c>
      <c r="AG1511" t="s">
        <v>875</v>
      </c>
      <c r="AH1511" t="s">
        <v>1812</v>
      </c>
      <c r="AI1511" t="s">
        <v>4742</v>
      </c>
      <c r="AJ1511" t="s">
        <v>268</v>
      </c>
      <c r="AK1511" t="s">
        <v>375</v>
      </c>
      <c r="AL1511" t="s">
        <v>268</v>
      </c>
      <c r="AM1511" t="s">
        <v>353</v>
      </c>
      <c r="AN1511" t="s">
        <v>268</v>
      </c>
      <c r="AO1511" t="s">
        <v>268</v>
      </c>
      <c r="AP1511" t="s">
        <v>268</v>
      </c>
      <c r="AQ1511" t="s">
        <v>268</v>
      </c>
      <c r="AR1511" t="s">
        <v>268</v>
      </c>
      <c r="AS1511" t="s">
        <v>268</v>
      </c>
      <c r="AT1511" t="s">
        <v>268</v>
      </c>
      <c r="AU1511" t="s">
        <v>268</v>
      </c>
      <c r="AV1511" t="s">
        <v>268</v>
      </c>
      <c r="AW1511" t="s">
        <v>268</v>
      </c>
      <c r="AX1511" t="s">
        <v>268</v>
      </c>
      <c r="AY1511" t="s">
        <v>268</v>
      </c>
      <c r="AZ1511" t="s">
        <v>268</v>
      </c>
      <c r="BA1511" t="s">
        <v>268</v>
      </c>
      <c r="BB1511" t="s">
        <v>268</v>
      </c>
      <c r="BC1511" t="s">
        <v>268</v>
      </c>
      <c r="BD1511" t="s">
        <v>268</v>
      </c>
      <c r="BE1511" t="s">
        <v>268</v>
      </c>
      <c r="BF1511" t="s">
        <v>268</v>
      </c>
      <c r="BG1511" t="s">
        <v>268</v>
      </c>
      <c r="BH1511" t="s">
        <v>268</v>
      </c>
      <c r="BI1511" t="s">
        <v>268</v>
      </c>
      <c r="BJ1511" t="s">
        <v>268</v>
      </c>
      <c r="BK1511" t="s">
        <v>268</v>
      </c>
      <c r="BL1511" t="s">
        <v>268</v>
      </c>
      <c r="BM1511" t="s">
        <v>268</v>
      </c>
      <c r="BN1511" t="s">
        <v>268</v>
      </c>
      <c r="BO1511" t="s">
        <v>268</v>
      </c>
      <c r="BP1511" t="s">
        <v>268</v>
      </c>
      <c r="BQ1511" t="s">
        <v>268</v>
      </c>
      <c r="BR1511" t="s">
        <v>268</v>
      </c>
      <c r="BS1511" t="s">
        <v>268</v>
      </c>
      <c r="BT1511" t="s">
        <v>268</v>
      </c>
      <c r="BU1511" t="s">
        <v>268</v>
      </c>
      <c r="BV1511" t="s">
        <v>268</v>
      </c>
      <c r="BW1511" t="s">
        <v>268</v>
      </c>
      <c r="BX1511" t="s">
        <v>268</v>
      </c>
      <c r="BY1511">
        <v>34</v>
      </c>
      <c r="BZ1511">
        <v>34</v>
      </c>
      <c r="CA1511" t="s">
        <v>142</v>
      </c>
      <c r="CB1511" s="356">
        <v>123</v>
      </c>
      <c r="CC1511" t="s">
        <v>1817</v>
      </c>
      <c r="CD1511" t="s">
        <v>268</v>
      </c>
      <c r="CE1511" t="s">
        <v>268</v>
      </c>
      <c r="CF1511" s="356">
        <v>2</v>
      </c>
      <c r="CG1511" t="s">
        <v>268</v>
      </c>
      <c r="CH1511" t="s">
        <v>268</v>
      </c>
      <c r="CI1511" t="s">
        <v>268</v>
      </c>
      <c r="CJ1511" t="s">
        <v>268</v>
      </c>
      <c r="CK1511" t="s">
        <v>268</v>
      </c>
      <c r="CL1511" t="s">
        <v>268</v>
      </c>
      <c r="CM1511" t="s">
        <v>11224</v>
      </c>
      <c r="CN1511">
        <v>19.559999999999999</v>
      </c>
      <c r="CO1511" t="s">
        <v>268</v>
      </c>
      <c r="CP1511">
        <v>19.559999999999999</v>
      </c>
      <c r="CQ1511">
        <v>365</v>
      </c>
      <c r="CR1511" t="s">
        <v>878</v>
      </c>
      <c r="CS1511" t="s">
        <v>11225</v>
      </c>
      <c r="CT1511" t="s">
        <v>11226</v>
      </c>
      <c r="CU1511" t="s">
        <v>11227</v>
      </c>
      <c r="CV1511" t="s">
        <v>268</v>
      </c>
      <c r="CW1511" t="s">
        <v>268</v>
      </c>
      <c r="CX1511" t="s">
        <v>268</v>
      </c>
      <c r="CY1511" t="s">
        <v>268</v>
      </c>
      <c r="CZ1511" t="s">
        <v>268</v>
      </c>
      <c r="DA1511" t="s">
        <v>268</v>
      </c>
      <c r="DB1511" s="429">
        <f t="shared" si="305"/>
        <v>0</v>
      </c>
      <c r="DC1511" s="284">
        <f t="shared" si="306"/>
        <v>0</v>
      </c>
      <c r="DD1511" s="284">
        <f t="shared" si="307"/>
        <v>0</v>
      </c>
      <c r="DE1511" s="284">
        <f t="shared" si="308"/>
        <v>0</v>
      </c>
      <c r="DF1511" s="295">
        <f t="shared" si="309"/>
        <v>34</v>
      </c>
      <c r="DG1511" s="284">
        <f t="shared" si="310"/>
        <v>1</v>
      </c>
      <c r="DH1511" s="284">
        <f t="shared" si="311"/>
        <v>0</v>
      </c>
      <c r="DI1511" s="284">
        <f t="shared" si="312"/>
        <v>0</v>
      </c>
      <c r="DJ1511" s="284">
        <f t="shared" si="313"/>
        <v>0</v>
      </c>
      <c r="DK1511" s="295">
        <f t="shared" si="314"/>
        <v>0</v>
      </c>
      <c r="DL1511" s="297">
        <f t="shared" si="315"/>
        <v>2</v>
      </c>
      <c r="DM1511" s="430">
        <f>IFERROR(IF(CA1511="D",IF(DL1511="A dispo.",DF1511*VLOOKUP('DATI INPUT'!$F$27,TARIFFE_UD,4,FALSE),DF1511*VLOOKUP(DL1511,TARIFFE_UD,4,FALSE)),DF1511*VLOOKUP(CB1511-100,TARIFFE_UND,4,FALSE)),0)</f>
        <v>19.556517637507461</v>
      </c>
      <c r="DN1511" s="430">
        <f>IFERROR(IF(CA1511="D",IF(DL1511="A dispo.",DK1511*VLOOKUP('DATI INPUT'!$F$27,TARIFFE_UD,5,FALSE),DK1511*VLOOKUP(DL1511,TARIFFE_UD,5,FALSE)),DK1511*VLOOKUP(CB1511-100,TARIFFE_UND,5,FALSE)),0)</f>
        <v>0</v>
      </c>
      <c r="DO1511" s="431">
        <f t="shared" si="316"/>
        <v>-3.4823624925373053E-3</v>
      </c>
      <c r="DP1511" s="299">
        <f>IFERROR(IF(CA1511="D",IF(DL1511="A dispo.",DF1511*VLOOKUP('DATI INPUT'!$F$27,TARIFFE_UD,2,FALSE),DF1511*VLOOKUP(DL1511,TARIFFE_UD,2,FALSE)),DF1511*VLOOKUP(CB1511-100,TARIFFE_UND,2,FALSE)),0)</f>
        <v>24.433136377263946</v>
      </c>
      <c r="DQ1511" s="299">
        <f>IFERROR(IF(CA1511="D",IF(DL1511="A dispo.",DK1511*VLOOKUP('DATI INPUT'!$F$27,TARIFFE_UD,3,FALSE),DK1511*VLOOKUP(DL1511,TARIFFE_UD,3,FALSE)),DK1511*VLOOKUP(CB1511-100,TARIFFE_UND,3,FALSE)),0)</f>
        <v>0</v>
      </c>
      <c r="DR1511" s="299">
        <f t="shared" si="317"/>
        <v>24.433136377263946</v>
      </c>
    </row>
    <row r="1512" spans="1:122" x14ac:dyDescent="0.25">
      <c r="A1512" t="s">
        <v>11440</v>
      </c>
      <c r="B1512" t="s">
        <v>11434</v>
      </c>
      <c r="C1512" t="s">
        <v>11441</v>
      </c>
      <c r="D1512" t="s">
        <v>11436</v>
      </c>
      <c r="E1512" t="s">
        <v>268</v>
      </c>
      <c r="F1512" t="s">
        <v>156</v>
      </c>
      <c r="G1512" t="s">
        <v>11437</v>
      </c>
      <c r="H1512" t="s">
        <v>1033</v>
      </c>
      <c r="I1512" t="s">
        <v>11438</v>
      </c>
      <c r="J1512" t="s">
        <v>156</v>
      </c>
      <c r="K1512" t="s">
        <v>11439</v>
      </c>
      <c r="L1512" t="s">
        <v>871</v>
      </c>
      <c r="M1512" t="s">
        <v>8215</v>
      </c>
      <c r="N1512" t="s">
        <v>984</v>
      </c>
      <c r="O1512" t="s">
        <v>873</v>
      </c>
      <c r="P1512" t="s">
        <v>1310</v>
      </c>
      <c r="Q1512" t="s">
        <v>298</v>
      </c>
      <c r="R1512" t="s">
        <v>268</v>
      </c>
      <c r="S1512" t="s">
        <v>268</v>
      </c>
      <c r="T1512" t="s">
        <v>268</v>
      </c>
      <c r="U1512" t="s">
        <v>268</v>
      </c>
      <c r="V1512" t="s">
        <v>268</v>
      </c>
      <c r="W1512" t="s">
        <v>8215</v>
      </c>
      <c r="X1512" t="s">
        <v>1310</v>
      </c>
      <c r="Y1512" t="s">
        <v>298</v>
      </c>
      <c r="Z1512" t="s">
        <v>268</v>
      </c>
      <c r="AA1512" t="s">
        <v>268</v>
      </c>
      <c r="AB1512" t="s">
        <v>268</v>
      </c>
      <c r="AC1512" t="s">
        <v>268</v>
      </c>
      <c r="AD1512" t="s">
        <v>268</v>
      </c>
      <c r="AE1512" t="s">
        <v>287</v>
      </c>
      <c r="AF1512" t="s">
        <v>1811</v>
      </c>
      <c r="AG1512" t="s">
        <v>875</v>
      </c>
      <c r="AH1512" t="s">
        <v>1812</v>
      </c>
      <c r="AI1512" t="s">
        <v>4742</v>
      </c>
      <c r="AJ1512" t="s">
        <v>268</v>
      </c>
      <c r="AK1512" t="s">
        <v>352</v>
      </c>
      <c r="AL1512" t="s">
        <v>268</v>
      </c>
      <c r="AM1512" t="s">
        <v>355</v>
      </c>
      <c r="AN1512" t="s">
        <v>268</v>
      </c>
      <c r="AO1512" t="s">
        <v>268</v>
      </c>
      <c r="AP1512" t="s">
        <v>268</v>
      </c>
      <c r="AQ1512" t="s">
        <v>268</v>
      </c>
      <c r="AR1512" t="s">
        <v>268</v>
      </c>
      <c r="AS1512" t="s">
        <v>268</v>
      </c>
      <c r="AT1512" t="s">
        <v>268</v>
      </c>
      <c r="AU1512" t="s">
        <v>268</v>
      </c>
      <c r="AV1512" t="s">
        <v>268</v>
      </c>
      <c r="AW1512" t="s">
        <v>268</v>
      </c>
      <c r="AX1512" t="s">
        <v>268</v>
      </c>
      <c r="AY1512" t="s">
        <v>268</v>
      </c>
      <c r="AZ1512" t="s">
        <v>268</v>
      </c>
      <c r="BA1512" t="s">
        <v>268</v>
      </c>
      <c r="BB1512" t="s">
        <v>268</v>
      </c>
      <c r="BC1512" t="s">
        <v>268</v>
      </c>
      <c r="BD1512" t="s">
        <v>268</v>
      </c>
      <c r="BE1512" t="s">
        <v>268</v>
      </c>
      <c r="BF1512" t="s">
        <v>268</v>
      </c>
      <c r="BG1512" t="s">
        <v>268</v>
      </c>
      <c r="BH1512" t="s">
        <v>268</v>
      </c>
      <c r="BI1512" t="s">
        <v>268</v>
      </c>
      <c r="BJ1512" t="s">
        <v>268</v>
      </c>
      <c r="BK1512" t="s">
        <v>268</v>
      </c>
      <c r="BL1512" t="s">
        <v>268</v>
      </c>
      <c r="BM1512" t="s">
        <v>268</v>
      </c>
      <c r="BN1512" t="s">
        <v>268</v>
      </c>
      <c r="BO1512" t="s">
        <v>268</v>
      </c>
      <c r="BP1512" t="s">
        <v>268</v>
      </c>
      <c r="BQ1512" t="s">
        <v>268</v>
      </c>
      <c r="BR1512" t="s">
        <v>268</v>
      </c>
      <c r="BS1512" t="s">
        <v>268</v>
      </c>
      <c r="BT1512" t="s">
        <v>268</v>
      </c>
      <c r="BU1512" t="s">
        <v>268</v>
      </c>
      <c r="BV1512" t="s">
        <v>268</v>
      </c>
      <c r="BW1512" t="s">
        <v>268</v>
      </c>
      <c r="BX1512" t="s">
        <v>268</v>
      </c>
      <c r="BY1512">
        <v>90</v>
      </c>
      <c r="BZ1512">
        <v>90</v>
      </c>
      <c r="CA1512" t="s">
        <v>142</v>
      </c>
      <c r="CB1512" s="356">
        <v>122</v>
      </c>
      <c r="CC1512" t="s">
        <v>876</v>
      </c>
      <c r="CD1512" t="s">
        <v>268</v>
      </c>
      <c r="CE1512" t="s">
        <v>268</v>
      </c>
      <c r="CF1512" s="356">
        <v>2</v>
      </c>
      <c r="CG1512" t="s">
        <v>268</v>
      </c>
      <c r="CH1512" t="s">
        <v>268</v>
      </c>
      <c r="CI1512" t="s">
        <v>268</v>
      </c>
      <c r="CJ1512" t="s">
        <v>268</v>
      </c>
      <c r="CK1512" t="s">
        <v>268</v>
      </c>
      <c r="CL1512" t="s">
        <v>268</v>
      </c>
      <c r="CM1512" t="s">
        <v>11224</v>
      </c>
      <c r="CN1512">
        <v>103.21</v>
      </c>
      <c r="CO1512" t="s">
        <v>268</v>
      </c>
      <c r="CP1512">
        <v>103.21</v>
      </c>
      <c r="CQ1512">
        <v>365</v>
      </c>
      <c r="CR1512" t="s">
        <v>878</v>
      </c>
      <c r="CS1512" t="s">
        <v>11225</v>
      </c>
      <c r="CT1512" t="s">
        <v>11226</v>
      </c>
      <c r="CU1512" t="s">
        <v>11227</v>
      </c>
      <c r="CV1512" t="s">
        <v>268</v>
      </c>
      <c r="CW1512" t="s">
        <v>268</v>
      </c>
      <c r="CX1512" t="s">
        <v>268</v>
      </c>
      <c r="CY1512" t="s">
        <v>268</v>
      </c>
      <c r="CZ1512" t="s">
        <v>268</v>
      </c>
      <c r="DA1512" t="s">
        <v>268</v>
      </c>
      <c r="DB1512" s="429">
        <f t="shared" si="305"/>
        <v>0</v>
      </c>
      <c r="DC1512" s="284">
        <f t="shared" si="306"/>
        <v>0</v>
      </c>
      <c r="DD1512" s="284">
        <f t="shared" si="307"/>
        <v>0</v>
      </c>
      <c r="DE1512" s="284">
        <f t="shared" si="308"/>
        <v>0</v>
      </c>
      <c r="DF1512" s="295">
        <f t="shared" si="309"/>
        <v>90</v>
      </c>
      <c r="DG1512" s="284">
        <f t="shared" si="310"/>
        <v>0</v>
      </c>
      <c r="DH1512" s="284">
        <f t="shared" si="311"/>
        <v>0</v>
      </c>
      <c r="DI1512" s="284">
        <f t="shared" si="312"/>
        <v>0</v>
      </c>
      <c r="DJ1512" s="284">
        <f t="shared" si="313"/>
        <v>0</v>
      </c>
      <c r="DK1512" s="295">
        <f t="shared" si="314"/>
        <v>1</v>
      </c>
      <c r="DL1512" s="297">
        <f t="shared" si="315"/>
        <v>2</v>
      </c>
      <c r="DM1512" s="430">
        <f>IFERROR(IF(CA1512="D",IF(DL1512="A dispo.",DF1512*VLOOKUP('DATI INPUT'!$F$27,TARIFFE_UD,4,FALSE),DF1512*VLOOKUP(DL1512,TARIFFE_UD,4,FALSE)),DF1512*VLOOKUP(CB1512-100,TARIFFE_UND,4,FALSE)),0)</f>
        <v>51.767252569872696</v>
      </c>
      <c r="DN1512" s="430">
        <f>IFERROR(IF(CA1512="D",IF(DL1512="A dispo.",DK1512*VLOOKUP('DATI INPUT'!$F$27,TARIFFE_UD,5,FALSE),DK1512*VLOOKUP(DL1512,TARIFFE_UD,5,FALSE)),DK1512*VLOOKUP(CB1512-100,TARIFFE_UND,5,FALSE)),0)</f>
        <v>51.443731886070836</v>
      </c>
      <c r="DO1512" s="431">
        <f t="shared" si="316"/>
        <v>9.8445594353790966E-4</v>
      </c>
      <c r="DP1512" s="299">
        <f>IFERROR(IF(CA1512="D",IF(DL1512="A dispo.",DF1512*VLOOKUP('DATI INPUT'!$F$27,TARIFFE_UD,2,FALSE),DF1512*VLOOKUP(DL1512,TARIFFE_UD,2,FALSE)),DF1512*VLOOKUP(CB1512-100,TARIFFE_UND,2,FALSE)),0)</f>
        <v>64.675949233933977</v>
      </c>
      <c r="DQ1512" s="299">
        <f>IFERROR(IF(CA1512="D",IF(DL1512="A dispo.",DK1512*VLOOKUP('DATI INPUT'!$F$27,TARIFFE_UD,3,FALSE),DK1512*VLOOKUP(DL1512,TARIFFE_UD,3,FALSE)),DK1512*VLOOKUP(CB1512-100,TARIFFE_UND,3,FALSE)),0)</f>
        <v>46.077822723118445</v>
      </c>
      <c r="DR1512" s="299">
        <f t="shared" si="317"/>
        <v>110.75377195705242</v>
      </c>
    </row>
    <row r="1513" spans="1:122" x14ac:dyDescent="0.25">
      <c r="A1513" t="s">
        <v>11442</v>
      </c>
      <c r="B1513" t="s">
        <v>11443</v>
      </c>
      <c r="C1513" t="s">
        <v>11444</v>
      </c>
      <c r="D1513" t="s">
        <v>11445</v>
      </c>
      <c r="E1513" t="s">
        <v>268</v>
      </c>
      <c r="F1513" t="s">
        <v>156</v>
      </c>
      <c r="G1513" t="s">
        <v>11446</v>
      </c>
      <c r="H1513" t="s">
        <v>11447</v>
      </c>
      <c r="I1513" t="s">
        <v>414</v>
      </c>
      <c r="J1513" t="s">
        <v>156</v>
      </c>
      <c r="K1513" t="s">
        <v>11448</v>
      </c>
      <c r="L1513" t="s">
        <v>879</v>
      </c>
      <c r="M1513" t="s">
        <v>11449</v>
      </c>
      <c r="N1513" t="s">
        <v>9062</v>
      </c>
      <c r="O1513" t="s">
        <v>9063</v>
      </c>
      <c r="P1513" t="s">
        <v>11450</v>
      </c>
      <c r="Q1513" t="s">
        <v>276</v>
      </c>
      <c r="R1513" t="s">
        <v>268</v>
      </c>
      <c r="S1513" t="s">
        <v>268</v>
      </c>
      <c r="T1513" t="s">
        <v>268</v>
      </c>
      <c r="U1513" t="s">
        <v>268</v>
      </c>
      <c r="V1513" t="s">
        <v>268</v>
      </c>
      <c r="W1513" t="s">
        <v>10390</v>
      </c>
      <c r="X1513" t="s">
        <v>10365</v>
      </c>
      <c r="Y1513" t="s">
        <v>272</v>
      </c>
      <c r="Z1513" t="s">
        <v>268</v>
      </c>
      <c r="AA1513" t="s">
        <v>268</v>
      </c>
      <c r="AB1513" t="s">
        <v>268</v>
      </c>
      <c r="AC1513" t="s">
        <v>268</v>
      </c>
      <c r="AD1513" t="s">
        <v>268</v>
      </c>
      <c r="AE1513" t="s">
        <v>287</v>
      </c>
      <c r="AF1513" t="s">
        <v>1811</v>
      </c>
      <c r="AG1513" t="s">
        <v>875</v>
      </c>
      <c r="AH1513" t="s">
        <v>380</v>
      </c>
      <c r="AI1513" t="s">
        <v>793</v>
      </c>
      <c r="AJ1513" t="s">
        <v>268</v>
      </c>
      <c r="AK1513" t="s">
        <v>725</v>
      </c>
      <c r="AL1513" t="s">
        <v>268</v>
      </c>
      <c r="AM1513" t="s">
        <v>355</v>
      </c>
      <c r="AN1513" t="s">
        <v>268</v>
      </c>
      <c r="AO1513" t="s">
        <v>268</v>
      </c>
      <c r="AP1513" t="s">
        <v>268</v>
      </c>
      <c r="AQ1513" t="s">
        <v>268</v>
      </c>
      <c r="AR1513" t="s">
        <v>268</v>
      </c>
      <c r="AS1513" t="s">
        <v>268</v>
      </c>
      <c r="AT1513" t="s">
        <v>268</v>
      </c>
      <c r="AU1513" t="s">
        <v>268</v>
      </c>
      <c r="AV1513" t="s">
        <v>268</v>
      </c>
      <c r="AW1513" t="s">
        <v>268</v>
      </c>
      <c r="AX1513" t="s">
        <v>268</v>
      </c>
      <c r="AY1513" t="s">
        <v>268</v>
      </c>
      <c r="AZ1513" t="s">
        <v>268</v>
      </c>
      <c r="BA1513" t="s">
        <v>268</v>
      </c>
      <c r="BB1513" t="s">
        <v>268</v>
      </c>
      <c r="BC1513" t="s">
        <v>268</v>
      </c>
      <c r="BD1513" t="s">
        <v>268</v>
      </c>
      <c r="BE1513" t="s">
        <v>268</v>
      </c>
      <c r="BF1513" t="s">
        <v>268</v>
      </c>
      <c r="BG1513" t="s">
        <v>268</v>
      </c>
      <c r="BH1513" t="s">
        <v>268</v>
      </c>
      <c r="BI1513" t="s">
        <v>268</v>
      </c>
      <c r="BJ1513" t="s">
        <v>268</v>
      </c>
      <c r="BK1513" t="s">
        <v>268</v>
      </c>
      <c r="BL1513" t="s">
        <v>268</v>
      </c>
      <c r="BM1513" t="s">
        <v>268</v>
      </c>
      <c r="BN1513" t="s">
        <v>268</v>
      </c>
      <c r="BO1513" t="s">
        <v>268</v>
      </c>
      <c r="BP1513" t="s">
        <v>268</v>
      </c>
      <c r="BQ1513" t="s">
        <v>268</v>
      </c>
      <c r="BR1513" t="s">
        <v>268</v>
      </c>
      <c r="BS1513" t="s">
        <v>268</v>
      </c>
      <c r="BT1513" t="s">
        <v>268</v>
      </c>
      <c r="BU1513" t="s">
        <v>268</v>
      </c>
      <c r="BV1513" t="s">
        <v>268</v>
      </c>
      <c r="BW1513" t="s">
        <v>268</v>
      </c>
      <c r="BX1513" t="s">
        <v>268</v>
      </c>
      <c r="BY1513">
        <v>70</v>
      </c>
      <c r="BZ1513">
        <v>70</v>
      </c>
      <c r="CA1513" t="s">
        <v>142</v>
      </c>
      <c r="CB1513" s="356">
        <v>122</v>
      </c>
      <c r="CC1513" t="s">
        <v>876</v>
      </c>
      <c r="CD1513" t="s">
        <v>268</v>
      </c>
      <c r="CE1513" t="s">
        <v>268</v>
      </c>
      <c r="CF1513" s="356">
        <v>3</v>
      </c>
      <c r="CG1513" t="s">
        <v>11451</v>
      </c>
      <c r="CH1513" t="s">
        <v>268</v>
      </c>
      <c r="CI1513" t="s">
        <v>268</v>
      </c>
      <c r="CJ1513" t="s">
        <v>268</v>
      </c>
      <c r="CK1513" t="s">
        <v>268</v>
      </c>
      <c r="CL1513" t="s">
        <v>268</v>
      </c>
      <c r="CM1513" t="s">
        <v>11224</v>
      </c>
      <c r="CN1513">
        <v>111.77</v>
      </c>
      <c r="CO1513">
        <v>-74.510000000000005</v>
      </c>
      <c r="CP1513">
        <v>37.26</v>
      </c>
      <c r="CQ1513">
        <v>365</v>
      </c>
      <c r="CR1513" t="s">
        <v>878</v>
      </c>
      <c r="CS1513" t="s">
        <v>11225</v>
      </c>
      <c r="CT1513" t="s">
        <v>11226</v>
      </c>
      <c r="CU1513" t="s">
        <v>11227</v>
      </c>
      <c r="CV1513" t="s">
        <v>268</v>
      </c>
      <c r="CW1513" t="s">
        <v>268</v>
      </c>
      <c r="CX1513" t="s">
        <v>268</v>
      </c>
      <c r="CY1513" t="s">
        <v>268</v>
      </c>
      <c r="CZ1513" t="s">
        <v>268</v>
      </c>
      <c r="DA1513" t="s">
        <v>268</v>
      </c>
      <c r="DB1513" s="429">
        <f t="shared" si="305"/>
        <v>0</v>
      </c>
      <c r="DC1513" s="284">
        <f t="shared" si="306"/>
        <v>0.66659999999999997</v>
      </c>
      <c r="DD1513" s="284">
        <f t="shared" si="307"/>
        <v>0</v>
      </c>
      <c r="DE1513" s="284">
        <f t="shared" si="308"/>
        <v>0</v>
      </c>
      <c r="DF1513" s="295">
        <f t="shared" si="309"/>
        <v>23.338000000000001</v>
      </c>
      <c r="DG1513" s="284">
        <f t="shared" si="310"/>
        <v>0</v>
      </c>
      <c r="DH1513" s="284">
        <f t="shared" si="311"/>
        <v>0.66659999999999997</v>
      </c>
      <c r="DI1513" s="284">
        <f t="shared" si="312"/>
        <v>0</v>
      </c>
      <c r="DJ1513" s="284">
        <f t="shared" si="313"/>
        <v>0</v>
      </c>
      <c r="DK1513" s="295">
        <f t="shared" si="314"/>
        <v>0.33340000000000003</v>
      </c>
      <c r="DL1513" s="297">
        <f t="shared" si="315"/>
        <v>3</v>
      </c>
      <c r="DM1513" s="430">
        <f>IFERROR(IF(CA1513="D",IF(DL1513="A dispo.",DF1513*VLOOKUP('DATI INPUT'!$F$27,TARIFFE_UD,4,FALSE),DF1513*VLOOKUP(DL1513,TARIFFE_UD,4,FALSE)),DF1513*VLOOKUP(CB1513-100,TARIFFE_UND,4,FALSE)),0)</f>
        <v>14.793601720110477</v>
      </c>
      <c r="DN1513" s="430">
        <f>IFERROR(IF(CA1513="D",IF(DL1513="A dispo.",DK1513*VLOOKUP('DATI INPUT'!$F$27,TARIFFE_UD,5,FALSE),DK1513*VLOOKUP(DL1513,TARIFFE_UD,5,FALSE)),DK1513*VLOOKUP(CB1513-100,TARIFFE_UND,5,FALSE)),0)</f>
        <v>22.470426731891866</v>
      </c>
      <c r="DO1513" s="431">
        <f t="shared" si="316"/>
        <v>4.0284520023448067E-3</v>
      </c>
      <c r="DP1513" s="299">
        <f>IFERROR(IF(CA1513="D",IF(DL1513="A dispo.",DF1513*VLOOKUP('DATI INPUT'!$F$27,TARIFFE_UD,2,FALSE),DF1513*VLOOKUP(DL1513,TARIFFE_UD,2,FALSE)),DF1513*VLOOKUP(CB1513-100,TARIFFE_UND,2,FALSE)),0)</f>
        <v>18.4825384067945</v>
      </c>
      <c r="DQ1513" s="299">
        <f>IFERROR(IF(CA1513="D",IF(DL1513="A dispo.",DK1513*VLOOKUP('DATI INPUT'!$F$27,TARIFFE_UD,3,FALSE),DK1513*VLOOKUP(DL1513,TARIFFE_UD,3,FALSE)),DK1513*VLOOKUP(CB1513-100,TARIFFE_UND,3,FALSE)),0)</f>
        <v>20.126617986384503</v>
      </c>
      <c r="DR1513" s="299">
        <f t="shared" si="317"/>
        <v>38.609156393179006</v>
      </c>
    </row>
    <row r="1514" spans="1:122" x14ac:dyDescent="0.25">
      <c r="A1514" t="s">
        <v>11452</v>
      </c>
      <c r="B1514" t="s">
        <v>11443</v>
      </c>
      <c r="C1514" t="s">
        <v>11453</v>
      </c>
      <c r="D1514" t="s">
        <v>11445</v>
      </c>
      <c r="E1514" t="s">
        <v>268</v>
      </c>
      <c r="F1514" t="s">
        <v>156</v>
      </c>
      <c r="G1514" t="s">
        <v>11446</v>
      </c>
      <c r="H1514" t="s">
        <v>11447</v>
      </c>
      <c r="I1514" t="s">
        <v>414</v>
      </c>
      <c r="J1514" t="s">
        <v>156</v>
      </c>
      <c r="K1514" t="s">
        <v>11448</v>
      </c>
      <c r="L1514" t="s">
        <v>879</v>
      </c>
      <c r="M1514" t="s">
        <v>11449</v>
      </c>
      <c r="N1514" t="s">
        <v>9062</v>
      </c>
      <c r="O1514" t="s">
        <v>9063</v>
      </c>
      <c r="P1514" t="s">
        <v>11450</v>
      </c>
      <c r="Q1514" t="s">
        <v>276</v>
      </c>
      <c r="R1514" t="s">
        <v>268</v>
      </c>
      <c r="S1514" t="s">
        <v>268</v>
      </c>
      <c r="T1514" t="s">
        <v>268</v>
      </c>
      <c r="U1514" t="s">
        <v>268</v>
      </c>
      <c r="V1514" t="s">
        <v>268</v>
      </c>
      <c r="W1514" t="s">
        <v>10390</v>
      </c>
      <c r="X1514" t="s">
        <v>10365</v>
      </c>
      <c r="Y1514" t="s">
        <v>272</v>
      </c>
      <c r="Z1514" t="s">
        <v>268</v>
      </c>
      <c r="AA1514" t="s">
        <v>268</v>
      </c>
      <c r="AB1514" t="s">
        <v>268</v>
      </c>
      <c r="AC1514" t="s">
        <v>268</v>
      </c>
      <c r="AD1514" t="s">
        <v>268</v>
      </c>
      <c r="AE1514" t="s">
        <v>287</v>
      </c>
      <c r="AF1514" t="s">
        <v>1811</v>
      </c>
      <c r="AG1514" t="s">
        <v>875</v>
      </c>
      <c r="AH1514" t="s">
        <v>380</v>
      </c>
      <c r="AI1514" t="s">
        <v>793</v>
      </c>
      <c r="AJ1514" t="s">
        <v>268</v>
      </c>
      <c r="AK1514" t="s">
        <v>396</v>
      </c>
      <c r="AL1514" t="s">
        <v>268</v>
      </c>
      <c r="AM1514" t="s">
        <v>353</v>
      </c>
      <c r="AN1514" t="s">
        <v>268</v>
      </c>
      <c r="AO1514" t="s">
        <v>268</v>
      </c>
      <c r="AP1514" t="s">
        <v>268</v>
      </c>
      <c r="AQ1514" t="s">
        <v>268</v>
      </c>
      <c r="AR1514" t="s">
        <v>268</v>
      </c>
      <c r="AS1514" t="s">
        <v>268</v>
      </c>
      <c r="AT1514" t="s">
        <v>268</v>
      </c>
      <c r="AU1514" t="s">
        <v>268</v>
      </c>
      <c r="AV1514" t="s">
        <v>268</v>
      </c>
      <c r="AW1514" t="s">
        <v>268</v>
      </c>
      <c r="AX1514" t="s">
        <v>268</v>
      </c>
      <c r="AY1514" t="s">
        <v>268</v>
      </c>
      <c r="AZ1514" t="s">
        <v>268</v>
      </c>
      <c r="BA1514" t="s">
        <v>268</v>
      </c>
      <c r="BB1514" t="s">
        <v>268</v>
      </c>
      <c r="BC1514" t="s">
        <v>268</v>
      </c>
      <c r="BD1514" t="s">
        <v>268</v>
      </c>
      <c r="BE1514" t="s">
        <v>268</v>
      </c>
      <c r="BF1514" t="s">
        <v>268</v>
      </c>
      <c r="BG1514" t="s">
        <v>268</v>
      </c>
      <c r="BH1514" t="s">
        <v>268</v>
      </c>
      <c r="BI1514" t="s">
        <v>268</v>
      </c>
      <c r="BJ1514" t="s">
        <v>268</v>
      </c>
      <c r="BK1514" t="s">
        <v>268</v>
      </c>
      <c r="BL1514" t="s">
        <v>268</v>
      </c>
      <c r="BM1514" t="s">
        <v>268</v>
      </c>
      <c r="BN1514" t="s">
        <v>268</v>
      </c>
      <c r="BO1514" t="s">
        <v>268</v>
      </c>
      <c r="BP1514" t="s">
        <v>268</v>
      </c>
      <c r="BQ1514" t="s">
        <v>268</v>
      </c>
      <c r="BR1514" t="s">
        <v>268</v>
      </c>
      <c r="BS1514" t="s">
        <v>268</v>
      </c>
      <c r="BT1514" t="s">
        <v>268</v>
      </c>
      <c r="BU1514" t="s">
        <v>268</v>
      </c>
      <c r="BV1514" t="s">
        <v>268</v>
      </c>
      <c r="BW1514" t="s">
        <v>268</v>
      </c>
      <c r="BX1514" t="s">
        <v>268</v>
      </c>
      <c r="BY1514">
        <v>15</v>
      </c>
      <c r="BZ1514">
        <v>15</v>
      </c>
      <c r="CA1514" t="s">
        <v>142</v>
      </c>
      <c r="CB1514" s="356">
        <v>123</v>
      </c>
      <c r="CC1514" t="s">
        <v>1817</v>
      </c>
      <c r="CD1514" t="s">
        <v>268</v>
      </c>
      <c r="CE1514" t="s">
        <v>268</v>
      </c>
      <c r="CF1514" s="356">
        <v>3</v>
      </c>
      <c r="CG1514" t="s">
        <v>11451</v>
      </c>
      <c r="CH1514" t="s">
        <v>268</v>
      </c>
      <c r="CI1514" t="s">
        <v>268</v>
      </c>
      <c r="CJ1514" t="s">
        <v>268</v>
      </c>
      <c r="CK1514" t="s">
        <v>268</v>
      </c>
      <c r="CL1514" t="s">
        <v>268</v>
      </c>
      <c r="CM1514" t="s">
        <v>11224</v>
      </c>
      <c r="CN1514">
        <v>9.51</v>
      </c>
      <c r="CO1514">
        <v>-6.34</v>
      </c>
      <c r="CP1514">
        <v>3.17</v>
      </c>
      <c r="CQ1514">
        <v>365</v>
      </c>
      <c r="CR1514" t="s">
        <v>878</v>
      </c>
      <c r="CS1514" t="s">
        <v>11225</v>
      </c>
      <c r="CT1514" t="s">
        <v>11226</v>
      </c>
      <c r="CU1514" t="s">
        <v>11227</v>
      </c>
      <c r="CV1514" t="s">
        <v>268</v>
      </c>
      <c r="CW1514" t="s">
        <v>268</v>
      </c>
      <c r="CX1514" t="s">
        <v>268</v>
      </c>
      <c r="CY1514" t="s">
        <v>268</v>
      </c>
      <c r="CZ1514" t="s">
        <v>268</v>
      </c>
      <c r="DA1514" t="s">
        <v>268</v>
      </c>
      <c r="DB1514" s="429">
        <f t="shared" si="305"/>
        <v>0</v>
      </c>
      <c r="DC1514" s="284">
        <f t="shared" si="306"/>
        <v>0.66659999999999997</v>
      </c>
      <c r="DD1514" s="284">
        <f t="shared" si="307"/>
        <v>0</v>
      </c>
      <c r="DE1514" s="284">
        <f t="shared" si="308"/>
        <v>0</v>
      </c>
      <c r="DF1514" s="295">
        <f t="shared" si="309"/>
        <v>5.0010000000000012</v>
      </c>
      <c r="DG1514" s="284">
        <f t="shared" si="310"/>
        <v>1</v>
      </c>
      <c r="DH1514" s="284">
        <f t="shared" si="311"/>
        <v>0.66659999999999997</v>
      </c>
      <c r="DI1514" s="284">
        <f t="shared" si="312"/>
        <v>0</v>
      </c>
      <c r="DJ1514" s="284">
        <f t="shared" si="313"/>
        <v>0</v>
      </c>
      <c r="DK1514" s="295">
        <f t="shared" si="314"/>
        <v>0</v>
      </c>
      <c r="DL1514" s="297">
        <f t="shared" si="315"/>
        <v>3</v>
      </c>
      <c r="DM1514" s="430">
        <f>IFERROR(IF(CA1514="D",IF(DL1514="A dispo.",DF1514*VLOOKUP('DATI INPUT'!$F$27,TARIFFE_UD,4,FALSE),DF1514*VLOOKUP(DL1514,TARIFFE_UD,4,FALSE)),DF1514*VLOOKUP(CB1514-100,TARIFFE_UND,4,FALSE)),0)</f>
        <v>3.1700575114522453</v>
      </c>
      <c r="DN1514" s="430">
        <f>IFERROR(IF(CA1514="D",IF(DL1514="A dispo.",DK1514*VLOOKUP('DATI INPUT'!$F$27,TARIFFE_UD,5,FALSE),DK1514*VLOOKUP(DL1514,TARIFFE_UD,5,FALSE)),DK1514*VLOOKUP(CB1514-100,TARIFFE_UND,5,FALSE)),0)</f>
        <v>0</v>
      </c>
      <c r="DO1514" s="431">
        <f t="shared" si="316"/>
        <v>5.7511452245417871E-5</v>
      </c>
      <c r="DP1514" s="299">
        <f>IFERROR(IF(CA1514="D",IF(DL1514="A dispo.",DF1514*VLOOKUP('DATI INPUT'!$F$27,TARIFFE_UD,2,FALSE),DF1514*VLOOKUP(DL1514,TARIFFE_UD,2,FALSE)),DF1514*VLOOKUP(CB1514-100,TARIFFE_UND,2,FALSE)),0)</f>
        <v>3.9605439443131081</v>
      </c>
      <c r="DQ1514" s="299">
        <f>IFERROR(IF(CA1514="D",IF(DL1514="A dispo.",DK1514*VLOOKUP('DATI INPUT'!$F$27,TARIFFE_UD,3,FALSE),DK1514*VLOOKUP(DL1514,TARIFFE_UD,3,FALSE)),DK1514*VLOOKUP(CB1514-100,TARIFFE_UND,3,FALSE)),0)</f>
        <v>0</v>
      </c>
      <c r="DR1514" s="299">
        <f t="shared" si="317"/>
        <v>3.9605439443131081</v>
      </c>
    </row>
    <row r="1515" spans="1:122" x14ac:dyDescent="0.25">
      <c r="A1515" t="s">
        <v>11454</v>
      </c>
      <c r="B1515" t="s">
        <v>11455</v>
      </c>
      <c r="C1515" t="s">
        <v>11456</v>
      </c>
      <c r="D1515" t="s">
        <v>11457</v>
      </c>
      <c r="E1515" t="s">
        <v>268</v>
      </c>
      <c r="F1515" t="s">
        <v>156</v>
      </c>
      <c r="G1515" t="s">
        <v>11458</v>
      </c>
      <c r="H1515" t="s">
        <v>2201</v>
      </c>
      <c r="I1515" t="s">
        <v>321</v>
      </c>
      <c r="J1515" t="s">
        <v>274</v>
      </c>
      <c r="K1515" t="s">
        <v>11459</v>
      </c>
      <c r="L1515" t="s">
        <v>1259</v>
      </c>
      <c r="M1515" t="s">
        <v>3892</v>
      </c>
      <c r="N1515" t="s">
        <v>984</v>
      </c>
      <c r="O1515" t="s">
        <v>873</v>
      </c>
      <c r="P1515" t="s">
        <v>3893</v>
      </c>
      <c r="Q1515" t="s">
        <v>271</v>
      </c>
      <c r="R1515" t="s">
        <v>268</v>
      </c>
      <c r="S1515" t="s">
        <v>268</v>
      </c>
      <c r="T1515" t="s">
        <v>268</v>
      </c>
      <c r="U1515" t="s">
        <v>268</v>
      </c>
      <c r="V1515" t="s">
        <v>268</v>
      </c>
      <c r="W1515" t="s">
        <v>3892</v>
      </c>
      <c r="X1515" t="s">
        <v>3893</v>
      </c>
      <c r="Y1515" t="s">
        <v>271</v>
      </c>
      <c r="Z1515" t="s">
        <v>268</v>
      </c>
      <c r="AA1515" t="s">
        <v>268</v>
      </c>
      <c r="AB1515" t="s">
        <v>268</v>
      </c>
      <c r="AC1515" t="s">
        <v>268</v>
      </c>
      <c r="AD1515" t="s">
        <v>268</v>
      </c>
      <c r="AE1515" t="s">
        <v>287</v>
      </c>
      <c r="AF1515" t="s">
        <v>1811</v>
      </c>
      <c r="AG1515" t="s">
        <v>875</v>
      </c>
      <c r="AH1515" t="s">
        <v>3894</v>
      </c>
      <c r="AI1515" t="s">
        <v>1250</v>
      </c>
      <c r="AJ1515" t="s">
        <v>268</v>
      </c>
      <c r="AK1515" t="s">
        <v>377</v>
      </c>
      <c r="AL1515" t="s">
        <v>268</v>
      </c>
      <c r="AM1515" t="s">
        <v>405</v>
      </c>
      <c r="AN1515" t="s">
        <v>268</v>
      </c>
      <c r="AO1515" t="s">
        <v>268</v>
      </c>
      <c r="AP1515" t="s">
        <v>268</v>
      </c>
      <c r="AQ1515" t="s">
        <v>268</v>
      </c>
      <c r="AR1515" t="s">
        <v>268</v>
      </c>
      <c r="AS1515" t="s">
        <v>268</v>
      </c>
      <c r="AT1515" t="s">
        <v>268</v>
      </c>
      <c r="AU1515" t="s">
        <v>268</v>
      </c>
      <c r="AV1515" t="s">
        <v>268</v>
      </c>
      <c r="AW1515" t="s">
        <v>268</v>
      </c>
      <c r="AX1515" t="s">
        <v>268</v>
      </c>
      <c r="AY1515" t="s">
        <v>268</v>
      </c>
      <c r="AZ1515" t="s">
        <v>268</v>
      </c>
      <c r="BA1515" t="s">
        <v>268</v>
      </c>
      <c r="BB1515" t="s">
        <v>268</v>
      </c>
      <c r="BC1515" t="s">
        <v>268</v>
      </c>
      <c r="BD1515" t="s">
        <v>268</v>
      </c>
      <c r="BE1515" t="s">
        <v>268</v>
      </c>
      <c r="BF1515" t="s">
        <v>268</v>
      </c>
      <c r="BG1515" t="s">
        <v>268</v>
      </c>
      <c r="BH1515" t="s">
        <v>268</v>
      </c>
      <c r="BI1515" t="s">
        <v>268</v>
      </c>
      <c r="BJ1515" t="s">
        <v>268</v>
      </c>
      <c r="BK1515" t="s">
        <v>268</v>
      </c>
      <c r="BL1515" t="s">
        <v>268</v>
      </c>
      <c r="BM1515" t="s">
        <v>268</v>
      </c>
      <c r="BN1515" t="s">
        <v>268</v>
      </c>
      <c r="BO1515" t="s">
        <v>268</v>
      </c>
      <c r="BP1515" t="s">
        <v>268</v>
      </c>
      <c r="BQ1515" t="s">
        <v>268</v>
      </c>
      <c r="BR1515" t="s">
        <v>268</v>
      </c>
      <c r="BS1515" t="s">
        <v>268</v>
      </c>
      <c r="BT1515" t="s">
        <v>268</v>
      </c>
      <c r="BU1515" t="s">
        <v>268</v>
      </c>
      <c r="BV1515" t="s">
        <v>268</v>
      </c>
      <c r="BW1515" t="s">
        <v>268</v>
      </c>
      <c r="BX1515" t="s">
        <v>268</v>
      </c>
      <c r="BY1515">
        <v>55</v>
      </c>
      <c r="BZ1515">
        <v>55</v>
      </c>
      <c r="CA1515" t="s">
        <v>142</v>
      </c>
      <c r="CB1515" s="356">
        <v>122</v>
      </c>
      <c r="CC1515" t="s">
        <v>876</v>
      </c>
      <c r="CD1515" t="s">
        <v>268</v>
      </c>
      <c r="CE1515" t="s">
        <v>268</v>
      </c>
      <c r="CF1515" s="356">
        <v>1</v>
      </c>
      <c r="CG1515" t="s">
        <v>268</v>
      </c>
      <c r="CH1515" t="s">
        <v>268</v>
      </c>
      <c r="CI1515" t="s">
        <v>268</v>
      </c>
      <c r="CJ1515" t="s">
        <v>268</v>
      </c>
      <c r="CK1515" t="s">
        <v>268</v>
      </c>
      <c r="CL1515" t="s">
        <v>11460</v>
      </c>
      <c r="CM1515" t="s">
        <v>11224</v>
      </c>
      <c r="CN1515">
        <v>44.05</v>
      </c>
      <c r="CO1515" t="s">
        <v>268</v>
      </c>
      <c r="CP1515">
        <v>44.05</v>
      </c>
      <c r="CQ1515">
        <v>365</v>
      </c>
      <c r="CR1515" t="s">
        <v>878</v>
      </c>
      <c r="CS1515" t="s">
        <v>11225</v>
      </c>
      <c r="CT1515" t="s">
        <v>11226</v>
      </c>
      <c r="CU1515" t="s">
        <v>11227</v>
      </c>
      <c r="CV1515" t="s">
        <v>268</v>
      </c>
      <c r="CW1515" t="s">
        <v>268</v>
      </c>
      <c r="CX1515" t="s">
        <v>268</v>
      </c>
      <c r="CY1515" t="s">
        <v>268</v>
      </c>
      <c r="CZ1515" t="s">
        <v>268</v>
      </c>
      <c r="DA1515" t="s">
        <v>268</v>
      </c>
      <c r="DB1515" s="429">
        <f t="shared" si="305"/>
        <v>0</v>
      </c>
      <c r="DC1515" s="284">
        <f t="shared" si="306"/>
        <v>0</v>
      </c>
      <c r="DD1515" s="284">
        <f t="shared" si="307"/>
        <v>0</v>
      </c>
      <c r="DE1515" s="284">
        <f t="shared" si="308"/>
        <v>0</v>
      </c>
      <c r="DF1515" s="295">
        <f t="shared" si="309"/>
        <v>55</v>
      </c>
      <c r="DG1515" s="284">
        <f t="shared" si="310"/>
        <v>0</v>
      </c>
      <c r="DH1515" s="284">
        <f t="shared" si="311"/>
        <v>0</v>
      </c>
      <c r="DI1515" s="284">
        <f t="shared" si="312"/>
        <v>0</v>
      </c>
      <c r="DJ1515" s="284">
        <f t="shared" si="313"/>
        <v>0</v>
      </c>
      <c r="DK1515" s="295">
        <f t="shared" si="314"/>
        <v>1</v>
      </c>
      <c r="DL1515" s="297">
        <f t="shared" si="315"/>
        <v>1</v>
      </c>
      <c r="DM1515" s="430">
        <f>IFERROR(IF(CA1515="D",IF(DL1515="A dispo.",DF1515*VLOOKUP('DATI INPUT'!$F$27,TARIFFE_UD,4,FALSE),DF1515*VLOOKUP(DL1515,TARIFFE_UD,4,FALSE)),DF1515*VLOOKUP(CB1515-100,TARIFFE_UND,4,FALSE)),0)</f>
        <v>27.116179917552358</v>
      </c>
      <c r="DN1515" s="430">
        <f>IFERROR(IF(CA1515="D",IF(DL1515="A dispo.",DK1515*VLOOKUP('DATI INPUT'!$F$27,TARIFFE_UD,5,FALSE),DK1515*VLOOKUP(DL1515,TARIFFE_UD,5,FALSE)),DK1515*VLOOKUP(CB1515-100,TARIFFE_UND,5,FALSE)),0)</f>
        <v>16.930848468833439</v>
      </c>
      <c r="DO1515" s="431">
        <f t="shared" si="316"/>
        <v>-2.9716136141999527E-3</v>
      </c>
      <c r="DP1515" s="299">
        <f>IFERROR(IF(CA1515="D",IF(DL1515="A dispo.",DF1515*VLOOKUP('DATI INPUT'!$F$27,TARIFFE_UD,2,FALSE),DF1515*VLOOKUP(DL1515,TARIFFE_UD,2,FALSE)),DF1515*VLOOKUP(CB1515-100,TARIFFE_UND,2,FALSE)),0)</f>
        <v>33.877878170155888</v>
      </c>
      <c r="DQ1515" s="299">
        <f>IFERROR(IF(CA1515="D",IF(DL1515="A dispo.",DK1515*VLOOKUP('DATI INPUT'!$F$27,TARIFFE_UD,3,FALSE),DK1515*VLOOKUP(DL1515,TARIFFE_UD,3,FALSE)),DK1515*VLOOKUP(CB1515-100,TARIFFE_UND,3,FALSE)),0)</f>
        <v>15.164853048114928</v>
      </c>
      <c r="DR1515" s="299">
        <f t="shared" si="317"/>
        <v>49.042731218270816</v>
      </c>
    </row>
    <row r="1516" spans="1:122" x14ac:dyDescent="0.25">
      <c r="A1516" t="s">
        <v>11461</v>
      </c>
      <c r="B1516" t="s">
        <v>11462</v>
      </c>
      <c r="C1516" t="s">
        <v>11463</v>
      </c>
      <c r="D1516" t="s">
        <v>11464</v>
      </c>
      <c r="E1516" t="s">
        <v>268</v>
      </c>
      <c r="F1516" t="s">
        <v>156</v>
      </c>
      <c r="G1516" t="s">
        <v>11465</v>
      </c>
      <c r="H1516" t="s">
        <v>11466</v>
      </c>
      <c r="I1516" t="s">
        <v>11467</v>
      </c>
      <c r="J1516" t="s">
        <v>274</v>
      </c>
      <c r="K1516" t="s">
        <v>11468</v>
      </c>
      <c r="L1516" t="s">
        <v>4187</v>
      </c>
      <c r="M1516" t="s">
        <v>11469</v>
      </c>
      <c r="N1516" t="s">
        <v>11470</v>
      </c>
      <c r="O1516" t="s">
        <v>896</v>
      </c>
      <c r="P1516" t="s">
        <v>11471</v>
      </c>
      <c r="Q1516" t="s">
        <v>268</v>
      </c>
      <c r="R1516" t="s">
        <v>268</v>
      </c>
      <c r="S1516" t="s">
        <v>268</v>
      </c>
      <c r="T1516" t="s">
        <v>268</v>
      </c>
      <c r="U1516" t="s">
        <v>268</v>
      </c>
      <c r="V1516" t="s">
        <v>268</v>
      </c>
      <c r="W1516" t="s">
        <v>9995</v>
      </c>
      <c r="X1516" t="s">
        <v>3006</v>
      </c>
      <c r="Y1516" t="s">
        <v>276</v>
      </c>
      <c r="Z1516" t="s">
        <v>268</v>
      </c>
      <c r="AA1516" t="s">
        <v>268</v>
      </c>
      <c r="AB1516" t="s">
        <v>268</v>
      </c>
      <c r="AC1516" t="s">
        <v>268</v>
      </c>
      <c r="AD1516" t="s">
        <v>268</v>
      </c>
      <c r="AE1516" t="s">
        <v>287</v>
      </c>
      <c r="AF1516" t="s">
        <v>1811</v>
      </c>
      <c r="AG1516" t="s">
        <v>875</v>
      </c>
      <c r="AH1516" t="s">
        <v>1848</v>
      </c>
      <c r="AI1516" t="s">
        <v>578</v>
      </c>
      <c r="AJ1516" t="s">
        <v>268</v>
      </c>
      <c r="AK1516" t="s">
        <v>413</v>
      </c>
      <c r="AL1516" t="s">
        <v>268</v>
      </c>
      <c r="AM1516" t="s">
        <v>405</v>
      </c>
      <c r="AN1516" t="s">
        <v>268</v>
      </c>
      <c r="AO1516" t="s">
        <v>268</v>
      </c>
      <c r="AP1516" t="s">
        <v>268</v>
      </c>
      <c r="AQ1516" t="s">
        <v>268</v>
      </c>
      <c r="AR1516" t="s">
        <v>268</v>
      </c>
      <c r="AS1516" t="s">
        <v>268</v>
      </c>
      <c r="AT1516" t="s">
        <v>268</v>
      </c>
      <c r="AU1516" t="s">
        <v>268</v>
      </c>
      <c r="AV1516" t="s">
        <v>268</v>
      </c>
      <c r="AW1516" t="s">
        <v>268</v>
      </c>
      <c r="AX1516" t="s">
        <v>268</v>
      </c>
      <c r="AY1516" t="s">
        <v>268</v>
      </c>
      <c r="AZ1516" t="s">
        <v>268</v>
      </c>
      <c r="BA1516" t="s">
        <v>268</v>
      </c>
      <c r="BB1516" t="s">
        <v>268</v>
      </c>
      <c r="BC1516" t="s">
        <v>268</v>
      </c>
      <c r="BD1516" t="s">
        <v>268</v>
      </c>
      <c r="BE1516" t="s">
        <v>268</v>
      </c>
      <c r="BF1516" t="s">
        <v>268</v>
      </c>
      <c r="BG1516" t="s">
        <v>268</v>
      </c>
      <c r="BH1516" t="s">
        <v>268</v>
      </c>
      <c r="BI1516" t="s">
        <v>268</v>
      </c>
      <c r="BJ1516" t="s">
        <v>268</v>
      </c>
      <c r="BK1516" t="s">
        <v>268</v>
      </c>
      <c r="BL1516" t="s">
        <v>268</v>
      </c>
      <c r="BM1516" t="s">
        <v>268</v>
      </c>
      <c r="BN1516" t="s">
        <v>268</v>
      </c>
      <c r="BO1516" t="s">
        <v>268</v>
      </c>
      <c r="BP1516" t="s">
        <v>268</v>
      </c>
      <c r="BQ1516" t="s">
        <v>268</v>
      </c>
      <c r="BR1516" t="s">
        <v>268</v>
      </c>
      <c r="BS1516" t="s">
        <v>268</v>
      </c>
      <c r="BT1516" t="s">
        <v>268</v>
      </c>
      <c r="BU1516" t="s">
        <v>268</v>
      </c>
      <c r="BV1516" t="s">
        <v>268</v>
      </c>
      <c r="BW1516" t="s">
        <v>268</v>
      </c>
      <c r="BX1516" t="s">
        <v>268</v>
      </c>
      <c r="BY1516">
        <v>50</v>
      </c>
      <c r="BZ1516">
        <v>50</v>
      </c>
      <c r="CA1516" t="s">
        <v>142</v>
      </c>
      <c r="CB1516" s="356">
        <v>122</v>
      </c>
      <c r="CC1516" t="s">
        <v>876</v>
      </c>
      <c r="CD1516" t="s">
        <v>268</v>
      </c>
      <c r="CE1516" t="s">
        <v>268</v>
      </c>
      <c r="CF1516" t="s">
        <v>268</v>
      </c>
      <c r="CG1516" t="s">
        <v>268</v>
      </c>
      <c r="CH1516" t="s">
        <v>268</v>
      </c>
      <c r="CI1516" t="s">
        <v>268</v>
      </c>
      <c r="CJ1516" t="s">
        <v>268</v>
      </c>
      <c r="CK1516" t="s">
        <v>268</v>
      </c>
      <c r="CL1516" t="s">
        <v>268</v>
      </c>
      <c r="CM1516" t="s">
        <v>11224</v>
      </c>
      <c r="CN1516">
        <v>99.09</v>
      </c>
      <c r="CO1516" t="s">
        <v>268</v>
      </c>
      <c r="CP1516">
        <v>99.09</v>
      </c>
      <c r="CQ1516">
        <v>365</v>
      </c>
      <c r="CR1516" t="s">
        <v>878</v>
      </c>
      <c r="CS1516" t="s">
        <v>11225</v>
      </c>
      <c r="CT1516" t="s">
        <v>11226</v>
      </c>
      <c r="CU1516" t="s">
        <v>11227</v>
      </c>
      <c r="CV1516" t="s">
        <v>268</v>
      </c>
      <c r="CW1516" t="s">
        <v>268</v>
      </c>
      <c r="CX1516" t="s">
        <v>268</v>
      </c>
      <c r="CY1516" t="s">
        <v>268</v>
      </c>
      <c r="CZ1516" t="s">
        <v>268</v>
      </c>
      <c r="DA1516" t="s">
        <v>268</v>
      </c>
      <c r="DB1516" s="429">
        <f t="shared" si="305"/>
        <v>0</v>
      </c>
      <c r="DC1516" s="284">
        <f t="shared" si="306"/>
        <v>0</v>
      </c>
      <c r="DD1516" s="284">
        <f t="shared" si="307"/>
        <v>0</v>
      </c>
      <c r="DE1516" s="284">
        <f t="shared" si="308"/>
        <v>0</v>
      </c>
      <c r="DF1516" s="295">
        <f t="shared" si="309"/>
        <v>50</v>
      </c>
      <c r="DG1516" s="284">
        <f t="shared" si="310"/>
        <v>0</v>
      </c>
      <c r="DH1516" s="284">
        <f t="shared" si="311"/>
        <v>0</v>
      </c>
      <c r="DI1516" s="284">
        <f t="shared" si="312"/>
        <v>0</v>
      </c>
      <c r="DJ1516" s="284">
        <f t="shared" si="313"/>
        <v>0</v>
      </c>
      <c r="DK1516" s="295">
        <f t="shared" si="314"/>
        <v>1</v>
      </c>
      <c r="DL1516" s="297" t="str">
        <f t="shared" si="315"/>
        <v>A dispo.</v>
      </c>
      <c r="DM1516" s="430">
        <f>IFERROR(IF(CA1516="D",IF(DL1516="A dispo.",DF1516*VLOOKUP('DATI INPUT'!$F$27,TARIFFE_UD,4,FALSE),DF1516*VLOOKUP(DL1516,TARIFFE_UD,4,FALSE)),DF1516*VLOOKUP(CB1516-100,TARIFFE_UND,4,FALSE)),0)</f>
        <v>31.694236267268995</v>
      </c>
      <c r="DN1516" s="430">
        <f>IFERROR(IF(CA1516="D",IF(DL1516="A dispo.",DK1516*VLOOKUP('DATI INPUT'!$F$27,TARIFFE_UD,5,FALSE),DK1516*VLOOKUP(DL1516,TARIFFE_UD,5,FALSE)),DK1516*VLOOKUP(CB1516-100,TARIFFE_UND,5,FALSE)),0)</f>
        <v>67.397800635548478</v>
      </c>
      <c r="DO1516" s="431">
        <f t="shared" si="316"/>
        <v>2.0369028174656023E-3</v>
      </c>
      <c r="DP1516" s="299">
        <f>IFERROR(IF(CA1516="D",IF(DL1516="A dispo.",DF1516*VLOOKUP('DATI INPUT'!$F$27,TARIFFE_UD,2,FALSE),DF1516*VLOOKUP(DL1516,TARIFFE_UD,2,FALSE)),DF1516*VLOOKUP(CB1516-100,TARIFFE_UND,2,FALSE)),0)</f>
        <v>39.597519939143247</v>
      </c>
      <c r="DQ1516" s="299">
        <f>IFERROR(IF(CA1516="D",IF(DL1516="A dispo.",DK1516*VLOOKUP('DATI INPUT'!$F$27,TARIFFE_UD,3,FALSE),DK1516*VLOOKUP(DL1516,TARIFFE_UD,3,FALSE)),DK1516*VLOOKUP(CB1516-100,TARIFFE_UND,3,FALSE)),0)</f>
        <v>60.367780403072892</v>
      </c>
      <c r="DR1516" s="299">
        <f t="shared" si="317"/>
        <v>99.965300342216139</v>
      </c>
    </row>
    <row r="1517" spans="1:122" x14ac:dyDescent="0.25">
      <c r="A1517" t="s">
        <v>11472</v>
      </c>
      <c r="B1517" t="s">
        <v>541</v>
      </c>
      <c r="C1517" t="s">
        <v>11473</v>
      </c>
      <c r="D1517" t="s">
        <v>2170</v>
      </c>
      <c r="E1517" t="s">
        <v>2171</v>
      </c>
      <c r="F1517" t="s">
        <v>156</v>
      </c>
      <c r="G1517" t="s">
        <v>2172</v>
      </c>
      <c r="H1517" t="s">
        <v>1137</v>
      </c>
      <c r="I1517" t="s">
        <v>2173</v>
      </c>
      <c r="J1517" t="s">
        <v>274</v>
      </c>
      <c r="K1517" t="s">
        <v>2174</v>
      </c>
      <c r="L1517" t="s">
        <v>984</v>
      </c>
      <c r="M1517" t="s">
        <v>2175</v>
      </c>
      <c r="N1517" t="s">
        <v>984</v>
      </c>
      <c r="O1517" t="s">
        <v>873</v>
      </c>
      <c r="P1517" t="s">
        <v>613</v>
      </c>
      <c r="Q1517" t="s">
        <v>496</v>
      </c>
      <c r="R1517" t="s">
        <v>268</v>
      </c>
      <c r="S1517" t="s">
        <v>268</v>
      </c>
      <c r="T1517" t="s">
        <v>268</v>
      </c>
      <c r="U1517" t="s">
        <v>268</v>
      </c>
      <c r="V1517" t="s">
        <v>268</v>
      </c>
      <c r="W1517" t="s">
        <v>6515</v>
      </c>
      <c r="X1517" t="s">
        <v>613</v>
      </c>
      <c r="Y1517" t="s">
        <v>1143</v>
      </c>
      <c r="Z1517" t="s">
        <v>268</v>
      </c>
      <c r="AA1517" t="s">
        <v>268</v>
      </c>
      <c r="AB1517" t="s">
        <v>268</v>
      </c>
      <c r="AC1517" t="s">
        <v>268</v>
      </c>
      <c r="AD1517" t="s">
        <v>268</v>
      </c>
      <c r="AE1517" t="s">
        <v>287</v>
      </c>
      <c r="AF1517" t="s">
        <v>1811</v>
      </c>
      <c r="AG1517" t="s">
        <v>875</v>
      </c>
      <c r="AH1517" t="s">
        <v>1848</v>
      </c>
      <c r="AI1517" t="s">
        <v>958</v>
      </c>
      <c r="AJ1517" t="s">
        <v>268</v>
      </c>
      <c r="AK1517" t="s">
        <v>703</v>
      </c>
      <c r="AL1517" t="s">
        <v>268</v>
      </c>
      <c r="AM1517" t="s">
        <v>355</v>
      </c>
      <c r="AN1517" t="s">
        <v>268</v>
      </c>
      <c r="AO1517" t="s">
        <v>268</v>
      </c>
      <c r="AP1517" t="s">
        <v>268</v>
      </c>
      <c r="AQ1517" t="s">
        <v>268</v>
      </c>
      <c r="AR1517" t="s">
        <v>268</v>
      </c>
      <c r="AS1517" t="s">
        <v>268</v>
      </c>
      <c r="AT1517" t="s">
        <v>268</v>
      </c>
      <c r="AU1517" t="s">
        <v>268</v>
      </c>
      <c r="AV1517" t="s">
        <v>268</v>
      </c>
      <c r="AW1517" t="s">
        <v>268</v>
      </c>
      <c r="AX1517" t="s">
        <v>268</v>
      </c>
      <c r="AY1517" t="s">
        <v>268</v>
      </c>
      <c r="AZ1517" t="s">
        <v>268</v>
      </c>
      <c r="BA1517" t="s">
        <v>268</v>
      </c>
      <c r="BB1517" t="s">
        <v>268</v>
      </c>
      <c r="BC1517" t="s">
        <v>268</v>
      </c>
      <c r="BD1517" t="s">
        <v>268</v>
      </c>
      <c r="BE1517" t="s">
        <v>268</v>
      </c>
      <c r="BF1517" t="s">
        <v>268</v>
      </c>
      <c r="BG1517" t="s">
        <v>268</v>
      </c>
      <c r="BH1517" t="s">
        <v>268</v>
      </c>
      <c r="BI1517" t="s">
        <v>268</v>
      </c>
      <c r="BJ1517" t="s">
        <v>268</v>
      </c>
      <c r="BK1517" t="s">
        <v>268</v>
      </c>
      <c r="BL1517" t="s">
        <v>268</v>
      </c>
      <c r="BM1517" t="s">
        <v>268</v>
      </c>
      <c r="BN1517" t="s">
        <v>268</v>
      </c>
      <c r="BO1517" t="s">
        <v>268</v>
      </c>
      <c r="BP1517" t="s">
        <v>268</v>
      </c>
      <c r="BQ1517" t="s">
        <v>268</v>
      </c>
      <c r="BR1517" t="s">
        <v>268</v>
      </c>
      <c r="BS1517" t="s">
        <v>268</v>
      </c>
      <c r="BT1517" t="s">
        <v>268</v>
      </c>
      <c r="BU1517" t="s">
        <v>268</v>
      </c>
      <c r="BV1517" t="s">
        <v>268</v>
      </c>
      <c r="BW1517" t="s">
        <v>268</v>
      </c>
      <c r="BX1517" t="s">
        <v>268</v>
      </c>
      <c r="BY1517">
        <v>78</v>
      </c>
      <c r="BZ1517">
        <v>78</v>
      </c>
      <c r="CA1517" t="s">
        <v>142</v>
      </c>
      <c r="CB1517" s="356">
        <v>122</v>
      </c>
      <c r="CC1517" t="s">
        <v>876</v>
      </c>
      <c r="CD1517" t="s">
        <v>268</v>
      </c>
      <c r="CE1517" t="s">
        <v>268</v>
      </c>
      <c r="CF1517" s="356">
        <v>1</v>
      </c>
      <c r="CG1517" t="s">
        <v>268</v>
      </c>
      <c r="CH1517" t="s">
        <v>268</v>
      </c>
      <c r="CI1517" t="s">
        <v>268</v>
      </c>
      <c r="CJ1517" t="s">
        <v>268</v>
      </c>
      <c r="CK1517" t="s">
        <v>268</v>
      </c>
      <c r="CL1517" t="s">
        <v>268</v>
      </c>
      <c r="CM1517" t="s">
        <v>11224</v>
      </c>
      <c r="CN1517">
        <v>55.39</v>
      </c>
      <c r="CO1517" t="s">
        <v>268</v>
      </c>
      <c r="CP1517">
        <v>55.39</v>
      </c>
      <c r="CQ1517">
        <v>365</v>
      </c>
      <c r="CR1517" t="s">
        <v>878</v>
      </c>
      <c r="CS1517" t="s">
        <v>11225</v>
      </c>
      <c r="CT1517" t="s">
        <v>11226</v>
      </c>
      <c r="CU1517" t="s">
        <v>11227</v>
      </c>
      <c r="CV1517" t="s">
        <v>268</v>
      </c>
      <c r="CW1517" t="s">
        <v>268</v>
      </c>
      <c r="CX1517" t="s">
        <v>268</v>
      </c>
      <c r="CY1517" t="s">
        <v>268</v>
      </c>
      <c r="CZ1517" t="s">
        <v>268</v>
      </c>
      <c r="DA1517" t="s">
        <v>268</v>
      </c>
      <c r="DB1517" s="429">
        <f t="shared" si="305"/>
        <v>0</v>
      </c>
      <c r="DC1517" s="284">
        <f t="shared" si="306"/>
        <v>0</v>
      </c>
      <c r="DD1517" s="284">
        <f t="shared" si="307"/>
        <v>0</v>
      </c>
      <c r="DE1517" s="284">
        <f t="shared" si="308"/>
        <v>0</v>
      </c>
      <c r="DF1517" s="295">
        <f t="shared" si="309"/>
        <v>78</v>
      </c>
      <c r="DG1517" s="284">
        <f t="shared" si="310"/>
        <v>0</v>
      </c>
      <c r="DH1517" s="284">
        <f t="shared" si="311"/>
        <v>0</v>
      </c>
      <c r="DI1517" s="284">
        <f t="shared" si="312"/>
        <v>0</v>
      </c>
      <c r="DJ1517" s="284">
        <f t="shared" si="313"/>
        <v>0</v>
      </c>
      <c r="DK1517" s="295">
        <f t="shared" si="314"/>
        <v>1</v>
      </c>
      <c r="DL1517" s="297">
        <f t="shared" si="315"/>
        <v>1</v>
      </c>
      <c r="DM1517" s="430">
        <f>IFERROR(IF(CA1517="D",IF(DL1517="A dispo.",DF1517*VLOOKUP('DATI INPUT'!$F$27,TARIFFE_UD,4,FALSE),DF1517*VLOOKUP(DL1517,TARIFFE_UD,4,FALSE)),DF1517*VLOOKUP(CB1517-100,TARIFFE_UND,4,FALSE)),0)</f>
        <v>38.455673337619707</v>
      </c>
      <c r="DN1517" s="430">
        <f>IFERROR(IF(CA1517="D",IF(DL1517="A dispo.",DK1517*VLOOKUP('DATI INPUT'!$F$27,TARIFFE_UD,5,FALSE),DK1517*VLOOKUP(DL1517,TARIFFE_UD,5,FALSE)),DK1517*VLOOKUP(CB1517-100,TARIFFE_UND,5,FALSE)),0)</f>
        <v>16.930848468833439</v>
      </c>
      <c r="DO1517" s="431">
        <f t="shared" si="316"/>
        <v>-3.4781935468544134E-3</v>
      </c>
      <c r="DP1517" s="299">
        <f>IFERROR(IF(CA1517="D",IF(DL1517="A dispo.",DF1517*VLOOKUP('DATI INPUT'!$F$27,TARIFFE_UD,2,FALSE),DF1517*VLOOKUP(DL1517,TARIFFE_UD,2,FALSE)),DF1517*VLOOKUP(CB1517-100,TARIFFE_UND,2,FALSE)),0)</f>
        <v>48.044990859493808</v>
      </c>
      <c r="DQ1517" s="299">
        <f>IFERROR(IF(CA1517="D",IF(DL1517="A dispo.",DK1517*VLOOKUP('DATI INPUT'!$F$27,TARIFFE_UD,3,FALSE),DK1517*VLOOKUP(DL1517,TARIFFE_UD,3,FALSE)),DK1517*VLOOKUP(CB1517-100,TARIFFE_UND,3,FALSE)),0)</f>
        <v>15.164853048114928</v>
      </c>
      <c r="DR1517" s="299">
        <f t="shared" si="317"/>
        <v>63.209843907608736</v>
      </c>
    </row>
    <row r="1518" spans="1:122" x14ac:dyDescent="0.25">
      <c r="A1518" t="s">
        <v>11474</v>
      </c>
      <c r="B1518" t="s">
        <v>541</v>
      </c>
      <c r="C1518" t="s">
        <v>11475</v>
      </c>
      <c r="D1518" t="s">
        <v>2170</v>
      </c>
      <c r="E1518" t="s">
        <v>2171</v>
      </c>
      <c r="F1518" t="s">
        <v>156</v>
      </c>
      <c r="G1518" t="s">
        <v>2172</v>
      </c>
      <c r="H1518" t="s">
        <v>1137</v>
      </c>
      <c r="I1518" t="s">
        <v>2173</v>
      </c>
      <c r="J1518" t="s">
        <v>274</v>
      </c>
      <c r="K1518" t="s">
        <v>2174</v>
      </c>
      <c r="L1518" t="s">
        <v>984</v>
      </c>
      <c r="M1518" t="s">
        <v>2175</v>
      </c>
      <c r="N1518" t="s">
        <v>984</v>
      </c>
      <c r="O1518" t="s">
        <v>873</v>
      </c>
      <c r="P1518" t="s">
        <v>613</v>
      </c>
      <c r="Q1518" t="s">
        <v>496</v>
      </c>
      <c r="R1518" t="s">
        <v>268</v>
      </c>
      <c r="S1518" t="s">
        <v>268</v>
      </c>
      <c r="T1518" t="s">
        <v>268</v>
      </c>
      <c r="U1518" t="s">
        <v>268</v>
      </c>
      <c r="V1518" t="s">
        <v>268</v>
      </c>
      <c r="W1518" t="s">
        <v>4946</v>
      </c>
      <c r="X1518" t="s">
        <v>1830</v>
      </c>
      <c r="Y1518" t="s">
        <v>271</v>
      </c>
      <c r="Z1518" t="s">
        <v>268</v>
      </c>
      <c r="AA1518" t="s">
        <v>268</v>
      </c>
      <c r="AB1518" t="s">
        <v>268</v>
      </c>
      <c r="AC1518" t="s">
        <v>268</v>
      </c>
      <c r="AD1518" t="s">
        <v>268</v>
      </c>
      <c r="AE1518" t="s">
        <v>287</v>
      </c>
      <c r="AF1518" t="s">
        <v>1811</v>
      </c>
      <c r="AG1518" t="s">
        <v>875</v>
      </c>
      <c r="AH1518" t="s">
        <v>1831</v>
      </c>
      <c r="AI1518" t="s">
        <v>2176</v>
      </c>
      <c r="AJ1518" t="s">
        <v>268</v>
      </c>
      <c r="AK1518" t="s">
        <v>381</v>
      </c>
      <c r="AL1518" t="s">
        <v>268</v>
      </c>
      <c r="AM1518" t="s">
        <v>353</v>
      </c>
      <c r="AN1518" t="s">
        <v>268</v>
      </c>
      <c r="AO1518" t="s">
        <v>268</v>
      </c>
      <c r="AP1518" t="s">
        <v>268</v>
      </c>
      <c r="AQ1518" t="s">
        <v>268</v>
      </c>
      <c r="AR1518" t="s">
        <v>268</v>
      </c>
      <c r="AS1518" t="s">
        <v>268</v>
      </c>
      <c r="AT1518" t="s">
        <v>268</v>
      </c>
      <c r="AU1518" t="s">
        <v>268</v>
      </c>
      <c r="AV1518" t="s">
        <v>268</v>
      </c>
      <c r="AW1518" t="s">
        <v>268</v>
      </c>
      <c r="AX1518" t="s">
        <v>268</v>
      </c>
      <c r="AY1518" t="s">
        <v>268</v>
      </c>
      <c r="AZ1518" t="s">
        <v>268</v>
      </c>
      <c r="BA1518" t="s">
        <v>268</v>
      </c>
      <c r="BB1518" t="s">
        <v>268</v>
      </c>
      <c r="BC1518" t="s">
        <v>268</v>
      </c>
      <c r="BD1518" t="s">
        <v>268</v>
      </c>
      <c r="BE1518" t="s">
        <v>268</v>
      </c>
      <c r="BF1518" t="s">
        <v>268</v>
      </c>
      <c r="BG1518" t="s">
        <v>268</v>
      </c>
      <c r="BH1518" t="s">
        <v>268</v>
      </c>
      <c r="BI1518" t="s">
        <v>268</v>
      </c>
      <c r="BJ1518" t="s">
        <v>268</v>
      </c>
      <c r="BK1518" t="s">
        <v>268</v>
      </c>
      <c r="BL1518" t="s">
        <v>268</v>
      </c>
      <c r="BM1518" t="s">
        <v>268</v>
      </c>
      <c r="BN1518" t="s">
        <v>268</v>
      </c>
      <c r="BO1518" t="s">
        <v>268</v>
      </c>
      <c r="BP1518" t="s">
        <v>268</v>
      </c>
      <c r="BQ1518" t="s">
        <v>268</v>
      </c>
      <c r="BR1518" t="s">
        <v>268</v>
      </c>
      <c r="BS1518" t="s">
        <v>268</v>
      </c>
      <c r="BT1518" t="s">
        <v>268</v>
      </c>
      <c r="BU1518" t="s">
        <v>268</v>
      </c>
      <c r="BV1518" t="s">
        <v>268</v>
      </c>
      <c r="BW1518" t="s">
        <v>268</v>
      </c>
      <c r="BX1518" t="s">
        <v>268</v>
      </c>
      <c r="BY1518">
        <v>15</v>
      </c>
      <c r="BZ1518">
        <v>15</v>
      </c>
      <c r="CA1518" t="s">
        <v>142</v>
      </c>
      <c r="CB1518" s="356">
        <v>123</v>
      </c>
      <c r="CC1518" t="s">
        <v>1817</v>
      </c>
      <c r="CD1518" t="s">
        <v>268</v>
      </c>
      <c r="CE1518" t="s">
        <v>268</v>
      </c>
      <c r="CF1518" s="356">
        <v>1</v>
      </c>
      <c r="CG1518" t="s">
        <v>268</v>
      </c>
      <c r="CH1518" t="s">
        <v>268</v>
      </c>
      <c r="CI1518" t="s">
        <v>268</v>
      </c>
      <c r="CJ1518" t="s">
        <v>268</v>
      </c>
      <c r="CK1518" t="s">
        <v>268</v>
      </c>
      <c r="CL1518" t="s">
        <v>268</v>
      </c>
      <c r="CM1518" t="s">
        <v>11224</v>
      </c>
      <c r="CN1518">
        <v>7.4</v>
      </c>
      <c r="CO1518" t="s">
        <v>268</v>
      </c>
      <c r="CP1518">
        <v>7.4</v>
      </c>
      <c r="CQ1518">
        <v>365</v>
      </c>
      <c r="CR1518" t="s">
        <v>878</v>
      </c>
      <c r="CS1518" t="s">
        <v>11225</v>
      </c>
      <c r="CT1518" t="s">
        <v>11226</v>
      </c>
      <c r="CU1518" t="s">
        <v>11227</v>
      </c>
      <c r="CV1518" t="s">
        <v>268</v>
      </c>
      <c r="CW1518" t="s">
        <v>268</v>
      </c>
      <c r="CX1518" t="s">
        <v>268</v>
      </c>
      <c r="CY1518" t="s">
        <v>268</v>
      </c>
      <c r="CZ1518" t="s">
        <v>268</v>
      </c>
      <c r="DA1518" t="s">
        <v>268</v>
      </c>
      <c r="DB1518" s="429">
        <f t="shared" si="305"/>
        <v>0</v>
      </c>
      <c r="DC1518" s="284">
        <f t="shared" si="306"/>
        <v>0</v>
      </c>
      <c r="DD1518" s="284">
        <f t="shared" si="307"/>
        <v>0</v>
      </c>
      <c r="DE1518" s="284">
        <f t="shared" si="308"/>
        <v>0</v>
      </c>
      <c r="DF1518" s="295">
        <f t="shared" si="309"/>
        <v>15</v>
      </c>
      <c r="DG1518" s="284">
        <f t="shared" si="310"/>
        <v>1</v>
      </c>
      <c r="DH1518" s="284">
        <f t="shared" si="311"/>
        <v>0</v>
      </c>
      <c r="DI1518" s="284">
        <f t="shared" si="312"/>
        <v>0</v>
      </c>
      <c r="DJ1518" s="284">
        <f t="shared" si="313"/>
        <v>0</v>
      </c>
      <c r="DK1518" s="295">
        <f t="shared" si="314"/>
        <v>0</v>
      </c>
      <c r="DL1518" s="297">
        <f t="shared" si="315"/>
        <v>1</v>
      </c>
      <c r="DM1518" s="430">
        <f>IFERROR(IF(CA1518="D",IF(DL1518="A dispo.",DF1518*VLOOKUP('DATI INPUT'!$F$27,TARIFFE_UD,4,FALSE),DF1518*VLOOKUP(DL1518,TARIFFE_UD,4,FALSE)),DF1518*VLOOKUP(CB1518-100,TARIFFE_UND,4,FALSE)),0)</f>
        <v>7.3953217956960984</v>
      </c>
      <c r="DN1518" s="430">
        <f>IFERROR(IF(CA1518="D",IF(DL1518="A dispo.",DK1518*VLOOKUP('DATI INPUT'!$F$27,TARIFFE_UD,5,FALSE),DK1518*VLOOKUP(DL1518,TARIFFE_UD,5,FALSE)),DK1518*VLOOKUP(CB1518-100,TARIFFE_UND,5,FALSE)),0)</f>
        <v>0</v>
      </c>
      <c r="DO1518" s="431">
        <f t="shared" si="316"/>
        <v>-4.6782043039019783E-3</v>
      </c>
      <c r="DP1518" s="299">
        <f>IFERROR(IF(CA1518="D",IF(DL1518="A dispo.",DF1518*VLOOKUP('DATI INPUT'!$F$27,TARIFFE_UD,2,FALSE),DF1518*VLOOKUP(DL1518,TARIFFE_UD,2,FALSE)),DF1518*VLOOKUP(CB1518-100,TARIFFE_UND,2,FALSE)),0)</f>
        <v>9.2394213191334238</v>
      </c>
      <c r="DQ1518" s="299">
        <f>IFERROR(IF(CA1518="D",IF(DL1518="A dispo.",DK1518*VLOOKUP('DATI INPUT'!$F$27,TARIFFE_UD,3,FALSE),DK1518*VLOOKUP(DL1518,TARIFFE_UD,3,FALSE)),DK1518*VLOOKUP(CB1518-100,TARIFFE_UND,3,FALSE)),0)</f>
        <v>0</v>
      </c>
      <c r="DR1518" s="299">
        <f t="shared" si="317"/>
        <v>9.2394213191334238</v>
      </c>
    </row>
    <row r="1519" spans="1:122" x14ac:dyDescent="0.25">
      <c r="A1519" t="s">
        <v>11476</v>
      </c>
      <c r="B1519" t="s">
        <v>541</v>
      </c>
      <c r="C1519" t="s">
        <v>11477</v>
      </c>
      <c r="D1519" t="s">
        <v>2170</v>
      </c>
      <c r="E1519" t="s">
        <v>2171</v>
      </c>
      <c r="F1519" t="s">
        <v>156</v>
      </c>
      <c r="G1519" t="s">
        <v>2172</v>
      </c>
      <c r="H1519" t="s">
        <v>1137</v>
      </c>
      <c r="I1519" t="s">
        <v>2173</v>
      </c>
      <c r="J1519" t="s">
        <v>274</v>
      </c>
      <c r="K1519" t="s">
        <v>2174</v>
      </c>
      <c r="L1519" t="s">
        <v>984</v>
      </c>
      <c r="M1519" t="s">
        <v>2175</v>
      </c>
      <c r="N1519" t="s">
        <v>984</v>
      </c>
      <c r="O1519" t="s">
        <v>873</v>
      </c>
      <c r="P1519" t="s">
        <v>613</v>
      </c>
      <c r="Q1519" t="s">
        <v>496</v>
      </c>
      <c r="R1519" t="s">
        <v>268</v>
      </c>
      <c r="S1519" t="s">
        <v>268</v>
      </c>
      <c r="T1519" t="s">
        <v>268</v>
      </c>
      <c r="U1519" t="s">
        <v>268</v>
      </c>
      <c r="V1519" t="s">
        <v>268</v>
      </c>
      <c r="W1519" t="s">
        <v>6515</v>
      </c>
      <c r="X1519" t="s">
        <v>613</v>
      </c>
      <c r="Y1519" t="s">
        <v>1143</v>
      </c>
      <c r="Z1519" t="s">
        <v>268</v>
      </c>
      <c r="AA1519" t="s">
        <v>268</v>
      </c>
      <c r="AB1519" t="s">
        <v>268</v>
      </c>
      <c r="AC1519" t="s">
        <v>268</v>
      </c>
      <c r="AD1519" t="s">
        <v>268</v>
      </c>
      <c r="AE1519" t="s">
        <v>287</v>
      </c>
      <c r="AF1519" t="s">
        <v>1811</v>
      </c>
      <c r="AG1519" t="s">
        <v>875</v>
      </c>
      <c r="AH1519" t="s">
        <v>1848</v>
      </c>
      <c r="AI1519" t="s">
        <v>958</v>
      </c>
      <c r="AJ1519" t="s">
        <v>268</v>
      </c>
      <c r="AK1519" t="s">
        <v>467</v>
      </c>
      <c r="AL1519" t="s">
        <v>268</v>
      </c>
      <c r="AM1519" t="s">
        <v>367</v>
      </c>
      <c r="AN1519" t="s">
        <v>268</v>
      </c>
      <c r="AO1519" t="s">
        <v>268</v>
      </c>
      <c r="AP1519" t="s">
        <v>268</v>
      </c>
      <c r="AQ1519" t="s">
        <v>268</v>
      </c>
      <c r="AR1519" t="s">
        <v>268</v>
      </c>
      <c r="AS1519" t="s">
        <v>268</v>
      </c>
      <c r="AT1519" t="s">
        <v>268</v>
      </c>
      <c r="AU1519" t="s">
        <v>268</v>
      </c>
      <c r="AV1519" t="s">
        <v>268</v>
      </c>
      <c r="AW1519" t="s">
        <v>268</v>
      </c>
      <c r="AX1519" t="s">
        <v>268</v>
      </c>
      <c r="AY1519" t="s">
        <v>268</v>
      </c>
      <c r="AZ1519" t="s">
        <v>268</v>
      </c>
      <c r="BA1519" t="s">
        <v>268</v>
      </c>
      <c r="BB1519" t="s">
        <v>268</v>
      </c>
      <c r="BC1519" t="s">
        <v>268</v>
      </c>
      <c r="BD1519" t="s">
        <v>268</v>
      </c>
      <c r="BE1519" t="s">
        <v>268</v>
      </c>
      <c r="BF1519" t="s">
        <v>268</v>
      </c>
      <c r="BG1519" t="s">
        <v>268</v>
      </c>
      <c r="BH1519" t="s">
        <v>268</v>
      </c>
      <c r="BI1519" t="s">
        <v>268</v>
      </c>
      <c r="BJ1519" t="s">
        <v>268</v>
      </c>
      <c r="BK1519" t="s">
        <v>268</v>
      </c>
      <c r="BL1519" t="s">
        <v>268</v>
      </c>
      <c r="BM1519" t="s">
        <v>268</v>
      </c>
      <c r="BN1519" t="s">
        <v>268</v>
      </c>
      <c r="BO1519" t="s">
        <v>268</v>
      </c>
      <c r="BP1519" t="s">
        <v>268</v>
      </c>
      <c r="BQ1519" t="s">
        <v>268</v>
      </c>
      <c r="BR1519" t="s">
        <v>268</v>
      </c>
      <c r="BS1519" t="s">
        <v>268</v>
      </c>
      <c r="BT1519" t="s">
        <v>268</v>
      </c>
      <c r="BU1519" t="s">
        <v>268</v>
      </c>
      <c r="BV1519" t="s">
        <v>268</v>
      </c>
      <c r="BW1519" t="s">
        <v>268</v>
      </c>
      <c r="BX1519" t="s">
        <v>268</v>
      </c>
      <c r="BY1519">
        <v>78</v>
      </c>
      <c r="BZ1519">
        <v>78</v>
      </c>
      <c r="CA1519" t="s">
        <v>143</v>
      </c>
      <c r="CB1519" s="356">
        <v>118</v>
      </c>
      <c r="CC1519" t="s">
        <v>759</v>
      </c>
      <c r="CD1519" t="s">
        <v>268</v>
      </c>
      <c r="CE1519" t="s">
        <v>268</v>
      </c>
      <c r="CF1519" t="s">
        <v>268</v>
      </c>
      <c r="CG1519" t="s">
        <v>268</v>
      </c>
      <c r="CH1519" t="s">
        <v>268</v>
      </c>
      <c r="CI1519" t="s">
        <v>268</v>
      </c>
      <c r="CJ1519" t="s">
        <v>268</v>
      </c>
      <c r="CK1519" t="s">
        <v>268</v>
      </c>
      <c r="CL1519" t="s">
        <v>268</v>
      </c>
      <c r="CM1519" t="s">
        <v>11224</v>
      </c>
      <c r="CN1519">
        <v>340.48</v>
      </c>
      <c r="CO1519" t="s">
        <v>268</v>
      </c>
      <c r="CP1519">
        <v>340.48</v>
      </c>
      <c r="CQ1519">
        <v>365</v>
      </c>
      <c r="CR1519" t="s">
        <v>878</v>
      </c>
      <c r="CS1519" t="s">
        <v>11225</v>
      </c>
      <c r="CT1519" t="s">
        <v>11226</v>
      </c>
      <c r="CU1519" t="s">
        <v>11227</v>
      </c>
      <c r="CV1519" t="s">
        <v>268</v>
      </c>
      <c r="CW1519" t="s">
        <v>268</v>
      </c>
      <c r="CX1519" t="s">
        <v>268</v>
      </c>
      <c r="CY1519" t="s">
        <v>268</v>
      </c>
      <c r="CZ1519" t="s">
        <v>268</v>
      </c>
      <c r="DA1519" t="s">
        <v>268</v>
      </c>
      <c r="DB1519" s="429">
        <f t="shared" si="305"/>
        <v>0</v>
      </c>
      <c r="DC1519" s="284">
        <f t="shared" si="306"/>
        <v>0</v>
      </c>
      <c r="DD1519" s="284">
        <f t="shared" si="307"/>
        <v>0</v>
      </c>
      <c r="DE1519" s="284">
        <f t="shared" si="308"/>
        <v>0</v>
      </c>
      <c r="DF1519" s="295">
        <f t="shared" si="309"/>
        <v>78</v>
      </c>
      <c r="DG1519" s="284">
        <f t="shared" si="310"/>
        <v>0</v>
      </c>
      <c r="DH1519" s="284">
        <f t="shared" si="311"/>
        <v>0</v>
      </c>
      <c r="DI1519" s="284">
        <f t="shared" si="312"/>
        <v>0</v>
      </c>
      <c r="DJ1519" s="284">
        <f t="shared" si="313"/>
        <v>0</v>
      </c>
      <c r="DK1519" s="295">
        <f t="shared" si="314"/>
        <v>78</v>
      </c>
      <c r="DL1519" s="297" t="str">
        <f t="shared" si="315"/>
        <v/>
      </c>
      <c r="DM1519" s="430">
        <f>IFERROR(IF(CA1519="D",IF(DL1519="A dispo.",DF1519*VLOOKUP('DATI INPUT'!$F$27,TARIFFE_UD,4,FALSE),DF1519*VLOOKUP(DL1519,TARIFFE_UD,4,FALSE)),DF1519*VLOOKUP(CB1519-100,TARIFFE_UND,4,FALSE)),0)</f>
        <v>56.368320401701666</v>
      </c>
      <c r="DN1519" s="430">
        <f>IFERROR(IF(CA1519="D",IF(DL1519="A dispo.",DK1519*VLOOKUP('DATI INPUT'!$F$27,TARIFFE_UD,5,FALSE),DK1519*VLOOKUP(DL1519,TARIFFE_UD,5,FALSE)),DK1519*VLOOKUP(CB1519-100,TARIFFE_UND,5,FALSE)),0)</f>
        <v>284.10700728882108</v>
      </c>
      <c r="DO1519" s="431">
        <f t="shared" si="316"/>
        <v>-4.6723094772573859E-3</v>
      </c>
      <c r="DP1519" s="299">
        <f>IFERROR(IF(CA1519="D",IF(DL1519="A dispo.",DF1519*VLOOKUP('DATI INPUT'!$F$27,TARIFFE_UD,2,FALSE),DF1519*VLOOKUP(DL1519,TARIFFE_UD,2,FALSE)),DF1519*VLOOKUP(CB1519-100,TARIFFE_UND,2,FALSE)),0)</f>
        <v>79.713467710084728</v>
      </c>
      <c r="DQ1519" s="299">
        <f>IFERROR(IF(CA1519="D",IF(DL1519="A dispo.",DK1519*VLOOKUP('DATI INPUT'!$F$27,TARIFFE_UD,3,FALSE),DK1519*VLOOKUP(DL1519,TARIFFE_UD,3,FALSE)),DK1519*VLOOKUP(CB1519-100,TARIFFE_UND,3,FALSE)),0)</f>
        <v>288.23020260477978</v>
      </c>
      <c r="DR1519" s="299">
        <f t="shared" si="317"/>
        <v>367.94367031486451</v>
      </c>
    </row>
    <row r="1520" spans="1:122" x14ac:dyDescent="0.25">
      <c r="A1520" t="s">
        <v>11478</v>
      </c>
      <c r="B1520" t="s">
        <v>11479</v>
      </c>
      <c r="C1520" t="s">
        <v>11480</v>
      </c>
      <c r="D1520" t="s">
        <v>11481</v>
      </c>
      <c r="E1520" t="s">
        <v>268</v>
      </c>
      <c r="F1520" t="s">
        <v>156</v>
      </c>
      <c r="G1520" t="s">
        <v>11482</v>
      </c>
      <c r="H1520" t="s">
        <v>11483</v>
      </c>
      <c r="I1520" t="s">
        <v>11484</v>
      </c>
      <c r="J1520" t="s">
        <v>274</v>
      </c>
      <c r="K1520" t="s">
        <v>11485</v>
      </c>
      <c r="L1520" t="s">
        <v>152</v>
      </c>
      <c r="M1520" t="s">
        <v>11486</v>
      </c>
      <c r="N1520" t="s">
        <v>152</v>
      </c>
      <c r="O1520" t="s">
        <v>1270</v>
      </c>
      <c r="P1520" t="s">
        <v>11487</v>
      </c>
      <c r="Q1520" t="s">
        <v>269</v>
      </c>
      <c r="R1520" t="s">
        <v>268</v>
      </c>
      <c r="S1520" t="s">
        <v>268</v>
      </c>
      <c r="T1520" t="s">
        <v>268</v>
      </c>
      <c r="U1520" t="s">
        <v>268</v>
      </c>
      <c r="V1520" t="s">
        <v>268</v>
      </c>
      <c r="W1520" t="s">
        <v>3687</v>
      </c>
      <c r="X1520" t="s">
        <v>1934</v>
      </c>
      <c r="Y1520" t="s">
        <v>493</v>
      </c>
      <c r="Z1520" t="s">
        <v>268</v>
      </c>
      <c r="AA1520" t="s">
        <v>268</v>
      </c>
      <c r="AB1520" t="s">
        <v>268</v>
      </c>
      <c r="AC1520" t="s">
        <v>268</v>
      </c>
      <c r="AD1520" t="s">
        <v>268</v>
      </c>
      <c r="AE1520" t="s">
        <v>287</v>
      </c>
      <c r="AF1520" t="s">
        <v>1811</v>
      </c>
      <c r="AG1520" t="s">
        <v>875</v>
      </c>
      <c r="AH1520" t="s">
        <v>1935</v>
      </c>
      <c r="AI1520" t="s">
        <v>3796</v>
      </c>
      <c r="AJ1520" t="s">
        <v>268</v>
      </c>
      <c r="AK1520" t="s">
        <v>410</v>
      </c>
      <c r="AL1520" t="s">
        <v>268</v>
      </c>
      <c r="AM1520" t="s">
        <v>288</v>
      </c>
      <c r="AN1520" t="s">
        <v>268</v>
      </c>
      <c r="AO1520" t="s">
        <v>268</v>
      </c>
      <c r="AP1520" t="s">
        <v>268</v>
      </c>
      <c r="AQ1520" t="s">
        <v>268</v>
      </c>
      <c r="AR1520" t="s">
        <v>268</v>
      </c>
      <c r="AS1520" t="s">
        <v>268</v>
      </c>
      <c r="AT1520" t="s">
        <v>268</v>
      </c>
      <c r="AU1520" t="s">
        <v>268</v>
      </c>
      <c r="AV1520" t="s">
        <v>268</v>
      </c>
      <c r="AW1520" t="s">
        <v>268</v>
      </c>
      <c r="AX1520" t="s">
        <v>268</v>
      </c>
      <c r="AY1520" t="s">
        <v>268</v>
      </c>
      <c r="AZ1520" t="s">
        <v>268</v>
      </c>
      <c r="BA1520" t="s">
        <v>268</v>
      </c>
      <c r="BB1520" t="s">
        <v>268</v>
      </c>
      <c r="BC1520" t="s">
        <v>268</v>
      </c>
      <c r="BD1520" t="s">
        <v>268</v>
      </c>
      <c r="BE1520" t="s">
        <v>268</v>
      </c>
      <c r="BF1520" t="s">
        <v>268</v>
      </c>
      <c r="BG1520" t="s">
        <v>268</v>
      </c>
      <c r="BH1520" t="s">
        <v>268</v>
      </c>
      <c r="BI1520" t="s">
        <v>268</v>
      </c>
      <c r="BJ1520" t="s">
        <v>268</v>
      </c>
      <c r="BK1520" t="s">
        <v>268</v>
      </c>
      <c r="BL1520" t="s">
        <v>268</v>
      </c>
      <c r="BM1520" t="s">
        <v>268</v>
      </c>
      <c r="BN1520" t="s">
        <v>268</v>
      </c>
      <c r="BO1520" t="s">
        <v>268</v>
      </c>
      <c r="BP1520" t="s">
        <v>268</v>
      </c>
      <c r="BQ1520" t="s">
        <v>268</v>
      </c>
      <c r="BR1520" t="s">
        <v>268</v>
      </c>
      <c r="BS1520" t="s">
        <v>268</v>
      </c>
      <c r="BT1520" t="s">
        <v>268</v>
      </c>
      <c r="BU1520" t="s">
        <v>268</v>
      </c>
      <c r="BV1520" t="s">
        <v>268</v>
      </c>
      <c r="BW1520" t="s">
        <v>268</v>
      </c>
      <c r="BX1520" t="s">
        <v>268</v>
      </c>
      <c r="BY1520">
        <v>67</v>
      </c>
      <c r="BZ1520">
        <v>67</v>
      </c>
      <c r="CA1520" t="s">
        <v>142</v>
      </c>
      <c r="CB1520" s="356">
        <v>122</v>
      </c>
      <c r="CC1520" t="s">
        <v>876</v>
      </c>
      <c r="CD1520" t="s">
        <v>268</v>
      </c>
      <c r="CE1520" t="s">
        <v>268</v>
      </c>
      <c r="CF1520" t="s">
        <v>268</v>
      </c>
      <c r="CG1520" t="s">
        <v>268</v>
      </c>
      <c r="CH1520" t="s">
        <v>268</v>
      </c>
      <c r="CI1520" t="s">
        <v>268</v>
      </c>
      <c r="CJ1520" t="s">
        <v>268</v>
      </c>
      <c r="CK1520" t="s">
        <v>268</v>
      </c>
      <c r="CL1520" t="s">
        <v>11488</v>
      </c>
      <c r="CM1520" t="s">
        <v>11224</v>
      </c>
      <c r="CN1520">
        <v>109.87</v>
      </c>
      <c r="CO1520" t="s">
        <v>268</v>
      </c>
      <c r="CP1520">
        <v>109.87</v>
      </c>
      <c r="CQ1520">
        <v>365</v>
      </c>
      <c r="CR1520" t="s">
        <v>878</v>
      </c>
      <c r="CS1520" t="s">
        <v>11225</v>
      </c>
      <c r="CT1520" t="s">
        <v>11226</v>
      </c>
      <c r="CU1520" t="s">
        <v>11227</v>
      </c>
      <c r="CV1520" t="s">
        <v>268</v>
      </c>
      <c r="CW1520" t="s">
        <v>268</v>
      </c>
      <c r="CX1520" t="s">
        <v>268</v>
      </c>
      <c r="CY1520" t="s">
        <v>268</v>
      </c>
      <c r="CZ1520" t="s">
        <v>268</v>
      </c>
      <c r="DA1520" t="s">
        <v>268</v>
      </c>
      <c r="DB1520" s="429">
        <f t="shared" si="305"/>
        <v>0</v>
      </c>
      <c r="DC1520" s="284">
        <f t="shared" si="306"/>
        <v>0</v>
      </c>
      <c r="DD1520" s="284">
        <f t="shared" si="307"/>
        <v>0</v>
      </c>
      <c r="DE1520" s="284">
        <f t="shared" si="308"/>
        <v>0</v>
      </c>
      <c r="DF1520" s="295">
        <f t="shared" si="309"/>
        <v>67</v>
      </c>
      <c r="DG1520" s="284">
        <f t="shared" si="310"/>
        <v>0</v>
      </c>
      <c r="DH1520" s="284">
        <f t="shared" si="311"/>
        <v>0</v>
      </c>
      <c r="DI1520" s="284">
        <f t="shared" si="312"/>
        <v>0</v>
      </c>
      <c r="DJ1520" s="284">
        <f t="shared" si="313"/>
        <v>0</v>
      </c>
      <c r="DK1520" s="295">
        <f t="shared" si="314"/>
        <v>1</v>
      </c>
      <c r="DL1520" s="297" t="str">
        <f t="shared" si="315"/>
        <v>A dispo.</v>
      </c>
      <c r="DM1520" s="430">
        <f>IFERROR(IF(CA1520="D",IF(DL1520="A dispo.",DF1520*VLOOKUP('DATI INPUT'!$F$27,TARIFFE_UD,4,FALSE),DF1520*VLOOKUP(DL1520,TARIFFE_UD,4,FALSE)),DF1520*VLOOKUP(CB1520-100,TARIFFE_UND,4,FALSE)),0)</f>
        <v>42.470276598140451</v>
      </c>
      <c r="DN1520" s="430">
        <f>IFERROR(IF(CA1520="D",IF(DL1520="A dispo.",DK1520*VLOOKUP('DATI INPUT'!$F$27,TARIFFE_UD,5,FALSE),DK1520*VLOOKUP(DL1520,TARIFFE_UD,5,FALSE)),DK1520*VLOOKUP(CB1520-100,TARIFFE_UND,5,FALSE)),0)</f>
        <v>67.397800635548478</v>
      </c>
      <c r="DO1520" s="431">
        <f t="shared" si="316"/>
        <v>-1.9227663110825688E-3</v>
      </c>
      <c r="DP1520" s="299">
        <f>IFERROR(IF(CA1520="D",IF(DL1520="A dispo.",DF1520*VLOOKUP('DATI INPUT'!$F$27,TARIFFE_UD,2,FALSE),DF1520*VLOOKUP(DL1520,TARIFFE_UD,2,FALSE)),DF1520*VLOOKUP(CB1520-100,TARIFFE_UND,2,FALSE)),0)</f>
        <v>53.060676718451944</v>
      </c>
      <c r="DQ1520" s="299">
        <f>IFERROR(IF(CA1520="D",IF(DL1520="A dispo.",DK1520*VLOOKUP('DATI INPUT'!$F$27,TARIFFE_UD,3,FALSE),DK1520*VLOOKUP(DL1520,TARIFFE_UD,3,FALSE)),DK1520*VLOOKUP(CB1520-100,TARIFFE_UND,3,FALSE)),0)</f>
        <v>60.367780403072892</v>
      </c>
      <c r="DR1520" s="299">
        <f t="shared" si="317"/>
        <v>113.42845712152484</v>
      </c>
    </row>
    <row r="1521" spans="1:122" x14ac:dyDescent="0.25">
      <c r="A1521" t="s">
        <v>11489</v>
      </c>
      <c r="B1521" t="s">
        <v>11479</v>
      </c>
      <c r="C1521" t="s">
        <v>11490</v>
      </c>
      <c r="D1521" t="s">
        <v>11481</v>
      </c>
      <c r="E1521" t="s">
        <v>268</v>
      </c>
      <c r="F1521" t="s">
        <v>156</v>
      </c>
      <c r="G1521" t="s">
        <v>11482</v>
      </c>
      <c r="H1521" t="s">
        <v>11483</v>
      </c>
      <c r="I1521" t="s">
        <v>11484</v>
      </c>
      <c r="J1521" t="s">
        <v>274</v>
      </c>
      <c r="K1521" t="s">
        <v>11485</v>
      </c>
      <c r="L1521" t="s">
        <v>152</v>
      </c>
      <c r="M1521" t="s">
        <v>11486</v>
      </c>
      <c r="N1521" t="s">
        <v>152</v>
      </c>
      <c r="O1521" t="s">
        <v>1270</v>
      </c>
      <c r="P1521" t="s">
        <v>11487</v>
      </c>
      <c r="Q1521" t="s">
        <v>269</v>
      </c>
      <c r="R1521" t="s">
        <v>268</v>
      </c>
      <c r="S1521" t="s">
        <v>268</v>
      </c>
      <c r="T1521" t="s">
        <v>268</v>
      </c>
      <c r="U1521" t="s">
        <v>268</v>
      </c>
      <c r="V1521" t="s">
        <v>268</v>
      </c>
      <c r="W1521" t="s">
        <v>3687</v>
      </c>
      <c r="X1521" t="s">
        <v>1934</v>
      </c>
      <c r="Y1521" t="s">
        <v>493</v>
      </c>
      <c r="Z1521" t="s">
        <v>268</v>
      </c>
      <c r="AA1521" t="s">
        <v>268</v>
      </c>
      <c r="AB1521" t="s">
        <v>268</v>
      </c>
      <c r="AC1521" t="s">
        <v>268</v>
      </c>
      <c r="AD1521" t="s">
        <v>268</v>
      </c>
      <c r="AE1521" t="s">
        <v>287</v>
      </c>
      <c r="AF1521" t="s">
        <v>1811</v>
      </c>
      <c r="AG1521" t="s">
        <v>875</v>
      </c>
      <c r="AH1521" t="s">
        <v>1935</v>
      </c>
      <c r="AI1521" t="s">
        <v>3796</v>
      </c>
      <c r="AJ1521" t="s">
        <v>268</v>
      </c>
      <c r="AK1521" t="s">
        <v>382</v>
      </c>
      <c r="AL1521" t="s">
        <v>268</v>
      </c>
      <c r="AM1521" t="s">
        <v>411</v>
      </c>
      <c r="AN1521" t="s">
        <v>268</v>
      </c>
      <c r="AO1521" t="s">
        <v>268</v>
      </c>
      <c r="AP1521" t="s">
        <v>268</v>
      </c>
      <c r="AQ1521" t="s">
        <v>268</v>
      </c>
      <c r="AR1521" t="s">
        <v>268</v>
      </c>
      <c r="AS1521" t="s">
        <v>268</v>
      </c>
      <c r="AT1521" t="s">
        <v>268</v>
      </c>
      <c r="AU1521" t="s">
        <v>268</v>
      </c>
      <c r="AV1521" t="s">
        <v>268</v>
      </c>
      <c r="AW1521" t="s">
        <v>268</v>
      </c>
      <c r="AX1521" t="s">
        <v>268</v>
      </c>
      <c r="AY1521" t="s">
        <v>268</v>
      </c>
      <c r="AZ1521" t="s">
        <v>268</v>
      </c>
      <c r="BA1521" t="s">
        <v>268</v>
      </c>
      <c r="BB1521" t="s">
        <v>268</v>
      </c>
      <c r="BC1521" t="s">
        <v>268</v>
      </c>
      <c r="BD1521" t="s">
        <v>268</v>
      </c>
      <c r="BE1521" t="s">
        <v>268</v>
      </c>
      <c r="BF1521" t="s">
        <v>268</v>
      </c>
      <c r="BG1521" t="s">
        <v>268</v>
      </c>
      <c r="BH1521" t="s">
        <v>268</v>
      </c>
      <c r="BI1521" t="s">
        <v>268</v>
      </c>
      <c r="BJ1521" t="s">
        <v>268</v>
      </c>
      <c r="BK1521" t="s">
        <v>268</v>
      </c>
      <c r="BL1521" t="s">
        <v>268</v>
      </c>
      <c r="BM1521" t="s">
        <v>268</v>
      </c>
      <c r="BN1521" t="s">
        <v>268</v>
      </c>
      <c r="BO1521" t="s">
        <v>268</v>
      </c>
      <c r="BP1521" t="s">
        <v>268</v>
      </c>
      <c r="BQ1521" t="s">
        <v>268</v>
      </c>
      <c r="BR1521" t="s">
        <v>268</v>
      </c>
      <c r="BS1521" t="s">
        <v>268</v>
      </c>
      <c r="BT1521" t="s">
        <v>268</v>
      </c>
      <c r="BU1521" t="s">
        <v>268</v>
      </c>
      <c r="BV1521" t="s">
        <v>268</v>
      </c>
      <c r="BW1521" t="s">
        <v>268</v>
      </c>
      <c r="BX1521" t="s">
        <v>268</v>
      </c>
      <c r="BY1521">
        <v>6</v>
      </c>
      <c r="BZ1521">
        <v>6</v>
      </c>
      <c r="CA1521" t="s">
        <v>142</v>
      </c>
      <c r="CB1521" s="356">
        <v>123</v>
      </c>
      <c r="CC1521" t="s">
        <v>1817</v>
      </c>
      <c r="CD1521" t="s">
        <v>268</v>
      </c>
      <c r="CE1521" t="s">
        <v>268</v>
      </c>
      <c r="CF1521" t="s">
        <v>268</v>
      </c>
      <c r="CG1521" t="s">
        <v>268</v>
      </c>
      <c r="CH1521" t="s">
        <v>268</v>
      </c>
      <c r="CI1521" t="s">
        <v>268</v>
      </c>
      <c r="CJ1521" t="s">
        <v>268</v>
      </c>
      <c r="CK1521" t="s">
        <v>268</v>
      </c>
      <c r="CL1521" t="s">
        <v>8794</v>
      </c>
      <c r="CM1521" t="s">
        <v>11224</v>
      </c>
      <c r="CN1521">
        <v>3.8</v>
      </c>
      <c r="CO1521" t="s">
        <v>268</v>
      </c>
      <c r="CP1521">
        <v>3.8</v>
      </c>
      <c r="CQ1521">
        <v>365</v>
      </c>
      <c r="CR1521" t="s">
        <v>878</v>
      </c>
      <c r="CS1521" t="s">
        <v>11225</v>
      </c>
      <c r="CT1521" t="s">
        <v>11226</v>
      </c>
      <c r="CU1521" t="s">
        <v>11227</v>
      </c>
      <c r="CV1521" t="s">
        <v>268</v>
      </c>
      <c r="CW1521" t="s">
        <v>268</v>
      </c>
      <c r="CX1521" t="s">
        <v>268</v>
      </c>
      <c r="CY1521" t="s">
        <v>268</v>
      </c>
      <c r="CZ1521" t="s">
        <v>268</v>
      </c>
      <c r="DA1521" t="s">
        <v>268</v>
      </c>
      <c r="DB1521" s="429">
        <f t="shared" si="305"/>
        <v>0</v>
      </c>
      <c r="DC1521" s="284">
        <f t="shared" si="306"/>
        <v>0</v>
      </c>
      <c r="DD1521" s="284">
        <f t="shared" si="307"/>
        <v>0</v>
      </c>
      <c r="DE1521" s="284">
        <f t="shared" si="308"/>
        <v>0</v>
      </c>
      <c r="DF1521" s="295">
        <f t="shared" si="309"/>
        <v>5.9999999999999991</v>
      </c>
      <c r="DG1521" s="284">
        <f t="shared" si="310"/>
        <v>1</v>
      </c>
      <c r="DH1521" s="284">
        <f t="shared" si="311"/>
        <v>0</v>
      </c>
      <c r="DI1521" s="284">
        <f t="shared" si="312"/>
        <v>0</v>
      </c>
      <c r="DJ1521" s="284">
        <f t="shared" si="313"/>
        <v>0</v>
      </c>
      <c r="DK1521" s="295">
        <f t="shared" si="314"/>
        <v>0</v>
      </c>
      <c r="DL1521" s="297" t="str">
        <f t="shared" si="315"/>
        <v>A dispo.</v>
      </c>
      <c r="DM1521" s="430">
        <f>IFERROR(IF(CA1521="D",IF(DL1521="A dispo.",DF1521*VLOOKUP('DATI INPUT'!$F$27,TARIFFE_UD,4,FALSE),DF1521*VLOOKUP(DL1521,TARIFFE_UD,4,FALSE)),DF1521*VLOOKUP(CB1521-100,TARIFFE_UND,4,FALSE)),0)</f>
        <v>3.8033083520722788</v>
      </c>
      <c r="DN1521" s="430">
        <f>IFERROR(IF(CA1521="D",IF(DL1521="A dispo.",DK1521*VLOOKUP('DATI INPUT'!$F$27,TARIFFE_UD,5,FALSE),DK1521*VLOOKUP(DL1521,TARIFFE_UD,5,FALSE)),DK1521*VLOOKUP(CB1521-100,TARIFFE_UND,5,FALSE)),0)</f>
        <v>0</v>
      </c>
      <c r="DO1521" s="431">
        <f t="shared" si="316"/>
        <v>3.308352072278975E-3</v>
      </c>
      <c r="DP1521" s="299">
        <f>IFERROR(IF(CA1521="D",IF(DL1521="A dispo.",DF1521*VLOOKUP('DATI INPUT'!$F$27,TARIFFE_UD,2,FALSE),DF1521*VLOOKUP(DL1521,TARIFFE_UD,2,FALSE)),DF1521*VLOOKUP(CB1521-100,TARIFFE_UND,2,FALSE)),0)</f>
        <v>4.7517023926971884</v>
      </c>
      <c r="DQ1521" s="299">
        <f>IFERROR(IF(CA1521="D",IF(DL1521="A dispo.",DK1521*VLOOKUP('DATI INPUT'!$F$27,TARIFFE_UD,3,FALSE),DK1521*VLOOKUP(DL1521,TARIFFE_UD,3,FALSE)),DK1521*VLOOKUP(CB1521-100,TARIFFE_UND,3,FALSE)),0)</f>
        <v>0</v>
      </c>
      <c r="DR1521" s="299">
        <f t="shared" si="317"/>
        <v>4.7517023926971884</v>
      </c>
    </row>
    <row r="1522" spans="1:122" x14ac:dyDescent="0.25">
      <c r="A1522" t="s">
        <v>11491</v>
      </c>
      <c r="B1522" t="s">
        <v>11492</v>
      </c>
      <c r="C1522" t="s">
        <v>11493</v>
      </c>
      <c r="D1522" t="s">
        <v>11494</v>
      </c>
      <c r="E1522" t="s">
        <v>268</v>
      </c>
      <c r="F1522" t="s">
        <v>156</v>
      </c>
      <c r="G1522" t="s">
        <v>11495</v>
      </c>
      <c r="H1522" t="s">
        <v>11496</v>
      </c>
      <c r="I1522" t="s">
        <v>11497</v>
      </c>
      <c r="J1522" t="s">
        <v>156</v>
      </c>
      <c r="K1522" t="s">
        <v>11498</v>
      </c>
      <c r="L1522" t="s">
        <v>6585</v>
      </c>
      <c r="M1522" t="s">
        <v>11499</v>
      </c>
      <c r="N1522" t="s">
        <v>11500</v>
      </c>
      <c r="O1522" t="s">
        <v>6588</v>
      </c>
      <c r="P1522" t="s">
        <v>11501</v>
      </c>
      <c r="Q1522" t="s">
        <v>271</v>
      </c>
      <c r="R1522" t="s">
        <v>268</v>
      </c>
      <c r="S1522" t="s">
        <v>268</v>
      </c>
      <c r="T1522" t="s">
        <v>268</v>
      </c>
      <c r="U1522" t="s">
        <v>268</v>
      </c>
      <c r="V1522" t="s">
        <v>268</v>
      </c>
      <c r="W1522" t="s">
        <v>6589</v>
      </c>
      <c r="X1522" t="s">
        <v>1310</v>
      </c>
      <c r="Y1522" t="s">
        <v>299</v>
      </c>
      <c r="Z1522" t="s">
        <v>268</v>
      </c>
      <c r="AA1522" t="s">
        <v>268</v>
      </c>
      <c r="AB1522" t="s">
        <v>268</v>
      </c>
      <c r="AC1522" t="s">
        <v>268</v>
      </c>
      <c r="AD1522" t="s">
        <v>268</v>
      </c>
      <c r="AE1522" t="s">
        <v>287</v>
      </c>
      <c r="AF1522" t="s">
        <v>1811</v>
      </c>
      <c r="AG1522" t="s">
        <v>875</v>
      </c>
      <c r="AH1522" t="s">
        <v>1812</v>
      </c>
      <c r="AI1522" t="s">
        <v>968</v>
      </c>
      <c r="AJ1522" t="s">
        <v>268</v>
      </c>
      <c r="AK1522" t="s">
        <v>395</v>
      </c>
      <c r="AL1522" t="s">
        <v>268</v>
      </c>
      <c r="AM1522" t="s">
        <v>355</v>
      </c>
      <c r="AN1522" t="s">
        <v>268</v>
      </c>
      <c r="AO1522" t="s">
        <v>268</v>
      </c>
      <c r="AP1522" t="s">
        <v>268</v>
      </c>
      <c r="AQ1522" t="s">
        <v>268</v>
      </c>
      <c r="AR1522" t="s">
        <v>268</v>
      </c>
      <c r="AS1522" t="s">
        <v>268</v>
      </c>
      <c r="AT1522" t="s">
        <v>268</v>
      </c>
      <c r="AU1522" t="s">
        <v>268</v>
      </c>
      <c r="AV1522" t="s">
        <v>268</v>
      </c>
      <c r="AW1522" t="s">
        <v>268</v>
      </c>
      <c r="AX1522" t="s">
        <v>268</v>
      </c>
      <c r="AY1522" t="s">
        <v>268</v>
      </c>
      <c r="AZ1522" t="s">
        <v>268</v>
      </c>
      <c r="BA1522" t="s">
        <v>268</v>
      </c>
      <c r="BB1522" t="s">
        <v>268</v>
      </c>
      <c r="BC1522" t="s">
        <v>268</v>
      </c>
      <c r="BD1522" t="s">
        <v>268</v>
      </c>
      <c r="BE1522" t="s">
        <v>268</v>
      </c>
      <c r="BF1522" t="s">
        <v>268</v>
      </c>
      <c r="BG1522" t="s">
        <v>268</v>
      </c>
      <c r="BH1522" t="s">
        <v>268</v>
      </c>
      <c r="BI1522" t="s">
        <v>268</v>
      </c>
      <c r="BJ1522" t="s">
        <v>268</v>
      </c>
      <c r="BK1522" t="s">
        <v>268</v>
      </c>
      <c r="BL1522" t="s">
        <v>268</v>
      </c>
      <c r="BM1522" t="s">
        <v>268</v>
      </c>
      <c r="BN1522" t="s">
        <v>268</v>
      </c>
      <c r="BO1522" t="s">
        <v>268</v>
      </c>
      <c r="BP1522" t="s">
        <v>268</v>
      </c>
      <c r="BQ1522" t="s">
        <v>268</v>
      </c>
      <c r="BR1522" t="s">
        <v>268</v>
      </c>
      <c r="BS1522" t="s">
        <v>268</v>
      </c>
      <c r="BT1522" t="s">
        <v>268</v>
      </c>
      <c r="BU1522" t="s">
        <v>268</v>
      </c>
      <c r="BV1522" t="s">
        <v>268</v>
      </c>
      <c r="BW1522" t="s">
        <v>268</v>
      </c>
      <c r="BX1522" t="s">
        <v>268</v>
      </c>
      <c r="BY1522">
        <v>120</v>
      </c>
      <c r="BZ1522">
        <v>120</v>
      </c>
      <c r="CA1522" t="s">
        <v>142</v>
      </c>
      <c r="CB1522" s="356">
        <v>122</v>
      </c>
      <c r="CC1522" t="s">
        <v>876</v>
      </c>
      <c r="CD1522" t="s">
        <v>268</v>
      </c>
      <c r="CE1522" t="s">
        <v>268</v>
      </c>
      <c r="CF1522" t="s">
        <v>268</v>
      </c>
      <c r="CG1522" t="s">
        <v>268</v>
      </c>
      <c r="CH1522" t="s">
        <v>268</v>
      </c>
      <c r="CI1522" t="s">
        <v>268</v>
      </c>
      <c r="CJ1522" t="s">
        <v>268</v>
      </c>
      <c r="CK1522" t="s">
        <v>268</v>
      </c>
      <c r="CL1522" t="s">
        <v>11502</v>
      </c>
      <c r="CM1522" t="s">
        <v>11224</v>
      </c>
      <c r="CN1522">
        <v>143.47</v>
      </c>
      <c r="CO1522" t="s">
        <v>268</v>
      </c>
      <c r="CP1522">
        <v>143.47</v>
      </c>
      <c r="CQ1522">
        <v>365</v>
      </c>
      <c r="CR1522" t="s">
        <v>878</v>
      </c>
      <c r="CS1522" t="s">
        <v>11225</v>
      </c>
      <c r="CT1522" t="s">
        <v>11226</v>
      </c>
      <c r="CU1522" t="s">
        <v>11227</v>
      </c>
      <c r="CV1522" t="s">
        <v>268</v>
      </c>
      <c r="CW1522" t="s">
        <v>268</v>
      </c>
      <c r="CX1522" t="s">
        <v>268</v>
      </c>
      <c r="CY1522" t="s">
        <v>268</v>
      </c>
      <c r="CZ1522" t="s">
        <v>268</v>
      </c>
      <c r="DA1522" t="s">
        <v>268</v>
      </c>
      <c r="DB1522" s="429">
        <f t="shared" si="305"/>
        <v>0</v>
      </c>
      <c r="DC1522" s="284">
        <f t="shared" si="306"/>
        <v>0</v>
      </c>
      <c r="DD1522" s="284">
        <f t="shared" si="307"/>
        <v>0</v>
      </c>
      <c r="DE1522" s="284">
        <f t="shared" si="308"/>
        <v>0</v>
      </c>
      <c r="DF1522" s="295">
        <f t="shared" si="309"/>
        <v>120</v>
      </c>
      <c r="DG1522" s="284">
        <f t="shared" si="310"/>
        <v>0</v>
      </c>
      <c r="DH1522" s="284">
        <f t="shared" si="311"/>
        <v>0</v>
      </c>
      <c r="DI1522" s="284">
        <f t="shared" si="312"/>
        <v>0</v>
      </c>
      <c r="DJ1522" s="284">
        <f t="shared" si="313"/>
        <v>0</v>
      </c>
      <c r="DK1522" s="295">
        <f t="shared" si="314"/>
        <v>1</v>
      </c>
      <c r="DL1522" s="297" t="str">
        <f t="shared" si="315"/>
        <v>A dispo.</v>
      </c>
      <c r="DM1522" s="430">
        <f>IFERROR(IF(CA1522="D",IF(DL1522="A dispo.",DF1522*VLOOKUP('DATI INPUT'!$F$27,TARIFFE_UD,4,FALSE),DF1522*VLOOKUP(DL1522,TARIFFE_UD,4,FALSE)),DF1522*VLOOKUP(CB1522-100,TARIFFE_UND,4,FALSE)),0)</f>
        <v>76.066167041445581</v>
      </c>
      <c r="DN1522" s="430">
        <f>IFERROR(IF(CA1522="D",IF(DL1522="A dispo.",DK1522*VLOOKUP('DATI INPUT'!$F$27,TARIFFE_UD,5,FALSE),DK1522*VLOOKUP(DL1522,TARIFFE_UD,5,FALSE)),DK1522*VLOOKUP(CB1522-100,TARIFFE_UND,5,FALSE)),0)</f>
        <v>67.397800635548478</v>
      </c>
      <c r="DO1522" s="431">
        <f t="shared" si="316"/>
        <v>-6.0323230059395883E-3</v>
      </c>
      <c r="DP1522" s="299">
        <f>IFERROR(IF(CA1522="D",IF(DL1522="A dispo.",DF1522*VLOOKUP('DATI INPUT'!$F$27,TARIFFE_UD,2,FALSE),DF1522*VLOOKUP(DL1522,TARIFFE_UD,2,FALSE)),DF1522*VLOOKUP(CB1522-100,TARIFFE_UND,2,FALSE)),0)</f>
        <v>95.03404785394379</v>
      </c>
      <c r="DQ1522" s="299">
        <f>IFERROR(IF(CA1522="D",IF(DL1522="A dispo.",DK1522*VLOOKUP('DATI INPUT'!$F$27,TARIFFE_UD,3,FALSE),DK1522*VLOOKUP(DL1522,TARIFFE_UD,3,FALSE)),DK1522*VLOOKUP(CB1522-100,TARIFFE_UND,3,FALSE)),0)</f>
        <v>60.367780403072892</v>
      </c>
      <c r="DR1522" s="299">
        <f t="shared" si="317"/>
        <v>155.40182825701669</v>
      </c>
    </row>
    <row r="1523" spans="1:122" x14ac:dyDescent="0.25">
      <c r="A1523" t="s">
        <v>11503</v>
      </c>
      <c r="B1523" t="s">
        <v>11479</v>
      </c>
      <c r="C1523" t="s">
        <v>11504</v>
      </c>
      <c r="D1523" t="s">
        <v>11481</v>
      </c>
      <c r="E1523" t="s">
        <v>268</v>
      </c>
      <c r="F1523" t="s">
        <v>156</v>
      </c>
      <c r="G1523" t="s">
        <v>11482</v>
      </c>
      <c r="H1523" t="s">
        <v>11483</v>
      </c>
      <c r="I1523" t="s">
        <v>11484</v>
      </c>
      <c r="J1523" t="s">
        <v>274</v>
      </c>
      <c r="K1523" t="s">
        <v>11485</v>
      </c>
      <c r="L1523" t="s">
        <v>152</v>
      </c>
      <c r="M1523" t="s">
        <v>11486</v>
      </c>
      <c r="N1523" t="s">
        <v>152</v>
      </c>
      <c r="O1523" t="s">
        <v>1270</v>
      </c>
      <c r="P1523" t="s">
        <v>11487</v>
      </c>
      <c r="Q1523" t="s">
        <v>269</v>
      </c>
      <c r="R1523" t="s">
        <v>268</v>
      </c>
      <c r="S1523" t="s">
        <v>268</v>
      </c>
      <c r="T1523" t="s">
        <v>268</v>
      </c>
      <c r="U1523" t="s">
        <v>268</v>
      </c>
      <c r="V1523" t="s">
        <v>268</v>
      </c>
      <c r="W1523" t="s">
        <v>3687</v>
      </c>
      <c r="X1523" t="s">
        <v>1934</v>
      </c>
      <c r="Y1523" t="s">
        <v>493</v>
      </c>
      <c r="Z1523" t="s">
        <v>268</v>
      </c>
      <c r="AA1523" t="s">
        <v>268</v>
      </c>
      <c r="AB1523" t="s">
        <v>268</v>
      </c>
      <c r="AC1523" t="s">
        <v>268</v>
      </c>
      <c r="AD1523" t="s">
        <v>268</v>
      </c>
      <c r="AE1523" t="s">
        <v>287</v>
      </c>
      <c r="AF1523" t="s">
        <v>1811</v>
      </c>
      <c r="AG1523" t="s">
        <v>875</v>
      </c>
      <c r="AH1523" t="s">
        <v>1935</v>
      </c>
      <c r="AI1523" t="s">
        <v>3796</v>
      </c>
      <c r="AJ1523" t="s">
        <v>268</v>
      </c>
      <c r="AK1523" t="s">
        <v>669</v>
      </c>
      <c r="AL1523" t="s">
        <v>268</v>
      </c>
      <c r="AM1523" t="s">
        <v>353</v>
      </c>
      <c r="AN1523" t="s">
        <v>268</v>
      </c>
      <c r="AO1523" t="s">
        <v>268</v>
      </c>
      <c r="AP1523" t="s">
        <v>268</v>
      </c>
      <c r="AQ1523" t="s">
        <v>268</v>
      </c>
      <c r="AR1523" t="s">
        <v>268</v>
      </c>
      <c r="AS1523" t="s">
        <v>268</v>
      </c>
      <c r="AT1523" t="s">
        <v>268</v>
      </c>
      <c r="AU1523" t="s">
        <v>268</v>
      </c>
      <c r="AV1523" t="s">
        <v>268</v>
      </c>
      <c r="AW1523" t="s">
        <v>268</v>
      </c>
      <c r="AX1523" t="s">
        <v>268</v>
      </c>
      <c r="AY1523" t="s">
        <v>268</v>
      </c>
      <c r="AZ1523" t="s">
        <v>268</v>
      </c>
      <c r="BA1523" t="s">
        <v>268</v>
      </c>
      <c r="BB1523" t="s">
        <v>268</v>
      </c>
      <c r="BC1523" t="s">
        <v>268</v>
      </c>
      <c r="BD1523" t="s">
        <v>268</v>
      </c>
      <c r="BE1523" t="s">
        <v>268</v>
      </c>
      <c r="BF1523" t="s">
        <v>268</v>
      </c>
      <c r="BG1523" t="s">
        <v>268</v>
      </c>
      <c r="BH1523" t="s">
        <v>268</v>
      </c>
      <c r="BI1523" t="s">
        <v>268</v>
      </c>
      <c r="BJ1523" t="s">
        <v>268</v>
      </c>
      <c r="BK1523" t="s">
        <v>268</v>
      </c>
      <c r="BL1523" t="s">
        <v>268</v>
      </c>
      <c r="BM1523" t="s">
        <v>268</v>
      </c>
      <c r="BN1523" t="s">
        <v>268</v>
      </c>
      <c r="BO1523" t="s">
        <v>268</v>
      </c>
      <c r="BP1523" t="s">
        <v>268</v>
      </c>
      <c r="BQ1523" t="s">
        <v>268</v>
      </c>
      <c r="BR1523" t="s">
        <v>268</v>
      </c>
      <c r="BS1523" t="s">
        <v>268</v>
      </c>
      <c r="BT1523" t="s">
        <v>268</v>
      </c>
      <c r="BU1523" t="s">
        <v>268</v>
      </c>
      <c r="BV1523" t="s">
        <v>268</v>
      </c>
      <c r="BW1523" t="s">
        <v>268</v>
      </c>
      <c r="BX1523" t="s">
        <v>268</v>
      </c>
      <c r="BY1523">
        <v>15</v>
      </c>
      <c r="BZ1523">
        <v>15</v>
      </c>
      <c r="CA1523" t="s">
        <v>142</v>
      </c>
      <c r="CB1523" s="356">
        <v>123</v>
      </c>
      <c r="CC1523" t="s">
        <v>1817</v>
      </c>
      <c r="CD1523" t="s">
        <v>268</v>
      </c>
      <c r="CE1523" t="s">
        <v>268</v>
      </c>
      <c r="CF1523" t="s">
        <v>268</v>
      </c>
      <c r="CG1523" t="s">
        <v>268</v>
      </c>
      <c r="CH1523" t="s">
        <v>268</v>
      </c>
      <c r="CI1523" t="s">
        <v>268</v>
      </c>
      <c r="CJ1523" t="s">
        <v>268</v>
      </c>
      <c r="CK1523" t="s">
        <v>268</v>
      </c>
      <c r="CL1523" t="s">
        <v>7818</v>
      </c>
      <c r="CM1523" t="s">
        <v>11224</v>
      </c>
      <c r="CN1523">
        <v>9.51</v>
      </c>
      <c r="CO1523" t="s">
        <v>268</v>
      </c>
      <c r="CP1523">
        <v>9.51</v>
      </c>
      <c r="CQ1523">
        <v>365</v>
      </c>
      <c r="CR1523" t="s">
        <v>878</v>
      </c>
      <c r="CS1523" t="s">
        <v>11225</v>
      </c>
      <c r="CT1523" t="s">
        <v>11226</v>
      </c>
      <c r="CU1523" t="s">
        <v>11227</v>
      </c>
      <c r="CV1523" t="s">
        <v>268</v>
      </c>
      <c r="CW1523" t="s">
        <v>268</v>
      </c>
      <c r="CX1523" t="s">
        <v>268</v>
      </c>
      <c r="CY1523" t="s">
        <v>268</v>
      </c>
      <c r="CZ1523" t="s">
        <v>268</v>
      </c>
      <c r="DA1523" t="s">
        <v>268</v>
      </c>
      <c r="DB1523" s="429">
        <f t="shared" si="305"/>
        <v>0</v>
      </c>
      <c r="DC1523" s="284">
        <f t="shared" si="306"/>
        <v>0</v>
      </c>
      <c r="DD1523" s="284">
        <f t="shared" si="307"/>
        <v>0</v>
      </c>
      <c r="DE1523" s="284">
        <f t="shared" si="308"/>
        <v>0</v>
      </c>
      <c r="DF1523" s="295">
        <f t="shared" si="309"/>
        <v>15</v>
      </c>
      <c r="DG1523" s="284">
        <f t="shared" si="310"/>
        <v>1</v>
      </c>
      <c r="DH1523" s="284">
        <f t="shared" si="311"/>
        <v>0</v>
      </c>
      <c r="DI1523" s="284">
        <f t="shared" si="312"/>
        <v>0</v>
      </c>
      <c r="DJ1523" s="284">
        <f t="shared" si="313"/>
        <v>0</v>
      </c>
      <c r="DK1523" s="295">
        <f t="shared" si="314"/>
        <v>0</v>
      </c>
      <c r="DL1523" s="297" t="str">
        <f t="shared" si="315"/>
        <v>A dispo.</v>
      </c>
      <c r="DM1523" s="430">
        <f>IFERROR(IF(CA1523="D",IF(DL1523="A dispo.",DF1523*VLOOKUP('DATI INPUT'!$F$27,TARIFFE_UD,4,FALSE),DF1523*VLOOKUP(DL1523,TARIFFE_UD,4,FALSE)),DF1523*VLOOKUP(CB1523-100,TARIFFE_UND,4,FALSE)),0)</f>
        <v>9.5082708801806977</v>
      </c>
      <c r="DN1523" s="430">
        <f>IFERROR(IF(CA1523="D",IF(DL1523="A dispo.",DK1523*VLOOKUP('DATI INPUT'!$F$27,TARIFFE_UD,5,FALSE),DK1523*VLOOKUP(DL1523,TARIFFE_UD,5,FALSE)),DK1523*VLOOKUP(CB1523-100,TARIFFE_UND,5,FALSE)),0)</f>
        <v>0</v>
      </c>
      <c r="DO1523" s="431">
        <f t="shared" si="316"/>
        <v>-1.7291198193021273E-3</v>
      </c>
      <c r="DP1523" s="299">
        <f>IFERROR(IF(CA1523="D",IF(DL1523="A dispo.",DF1523*VLOOKUP('DATI INPUT'!$F$27,TARIFFE_UD,2,FALSE),DF1523*VLOOKUP(DL1523,TARIFFE_UD,2,FALSE)),DF1523*VLOOKUP(CB1523-100,TARIFFE_UND,2,FALSE)),0)</f>
        <v>11.879255981742974</v>
      </c>
      <c r="DQ1523" s="299">
        <f>IFERROR(IF(CA1523="D",IF(DL1523="A dispo.",DK1523*VLOOKUP('DATI INPUT'!$F$27,TARIFFE_UD,3,FALSE),DK1523*VLOOKUP(DL1523,TARIFFE_UD,3,FALSE)),DK1523*VLOOKUP(CB1523-100,TARIFFE_UND,3,FALSE)),0)</f>
        <v>0</v>
      </c>
      <c r="DR1523" s="299">
        <f t="shared" si="317"/>
        <v>11.879255981742974</v>
      </c>
    </row>
    <row r="1524" spans="1:122" x14ac:dyDescent="0.25">
      <c r="A1524" t="s">
        <v>11505</v>
      </c>
      <c r="B1524" t="s">
        <v>1425</v>
      </c>
      <c r="C1524" t="s">
        <v>11506</v>
      </c>
      <c r="D1524" t="s">
        <v>3684</v>
      </c>
      <c r="E1524" t="s">
        <v>268</v>
      </c>
      <c r="F1524" t="s">
        <v>156</v>
      </c>
      <c r="G1524" t="s">
        <v>3685</v>
      </c>
      <c r="H1524" t="s">
        <v>3307</v>
      </c>
      <c r="I1524" t="s">
        <v>3686</v>
      </c>
      <c r="J1524" t="s">
        <v>156</v>
      </c>
      <c r="K1524" t="s">
        <v>1426</v>
      </c>
      <c r="L1524" t="s">
        <v>960</v>
      </c>
      <c r="M1524" t="s">
        <v>3497</v>
      </c>
      <c r="N1524" t="s">
        <v>984</v>
      </c>
      <c r="O1524" t="s">
        <v>873</v>
      </c>
      <c r="P1524" t="s">
        <v>3006</v>
      </c>
      <c r="Q1524" t="s">
        <v>304</v>
      </c>
      <c r="R1524" t="s">
        <v>268</v>
      </c>
      <c r="S1524" t="s">
        <v>268</v>
      </c>
      <c r="T1524" t="s">
        <v>268</v>
      </c>
      <c r="U1524" t="s">
        <v>268</v>
      </c>
      <c r="V1524" t="s">
        <v>268</v>
      </c>
      <c r="W1524" t="s">
        <v>3497</v>
      </c>
      <c r="X1524" t="s">
        <v>3006</v>
      </c>
      <c r="Y1524" t="s">
        <v>304</v>
      </c>
      <c r="Z1524" t="s">
        <v>268</v>
      </c>
      <c r="AA1524" t="s">
        <v>268</v>
      </c>
      <c r="AB1524" t="s">
        <v>268</v>
      </c>
      <c r="AC1524" t="s">
        <v>268</v>
      </c>
      <c r="AD1524" t="s">
        <v>268</v>
      </c>
      <c r="AE1524" t="s">
        <v>287</v>
      </c>
      <c r="AF1524" t="s">
        <v>1811</v>
      </c>
      <c r="AG1524" t="s">
        <v>875</v>
      </c>
      <c r="AH1524" t="s">
        <v>1848</v>
      </c>
      <c r="AI1524" t="s">
        <v>3688</v>
      </c>
      <c r="AJ1524" t="s">
        <v>268</v>
      </c>
      <c r="AK1524" t="s">
        <v>410</v>
      </c>
      <c r="AL1524" t="s">
        <v>268</v>
      </c>
      <c r="AM1524" t="s">
        <v>355</v>
      </c>
      <c r="AN1524" t="s">
        <v>268</v>
      </c>
      <c r="AO1524" t="s">
        <v>268</v>
      </c>
      <c r="AP1524" t="s">
        <v>268</v>
      </c>
      <c r="AQ1524" t="s">
        <v>268</v>
      </c>
      <c r="AR1524" t="s">
        <v>268</v>
      </c>
      <c r="AS1524" t="s">
        <v>268</v>
      </c>
      <c r="AT1524" t="s">
        <v>268</v>
      </c>
      <c r="AU1524" t="s">
        <v>268</v>
      </c>
      <c r="AV1524" t="s">
        <v>268</v>
      </c>
      <c r="AW1524" t="s">
        <v>268</v>
      </c>
      <c r="AX1524" t="s">
        <v>268</v>
      </c>
      <c r="AY1524" t="s">
        <v>268</v>
      </c>
      <c r="AZ1524" t="s">
        <v>268</v>
      </c>
      <c r="BA1524" t="s">
        <v>268</v>
      </c>
      <c r="BB1524" t="s">
        <v>268</v>
      </c>
      <c r="BC1524" t="s">
        <v>268</v>
      </c>
      <c r="BD1524" t="s">
        <v>268</v>
      </c>
      <c r="BE1524" t="s">
        <v>268</v>
      </c>
      <c r="BF1524" t="s">
        <v>268</v>
      </c>
      <c r="BG1524" t="s">
        <v>268</v>
      </c>
      <c r="BH1524" t="s">
        <v>268</v>
      </c>
      <c r="BI1524" t="s">
        <v>268</v>
      </c>
      <c r="BJ1524" t="s">
        <v>268</v>
      </c>
      <c r="BK1524" t="s">
        <v>268</v>
      </c>
      <c r="BL1524" t="s">
        <v>268</v>
      </c>
      <c r="BM1524" t="s">
        <v>268</v>
      </c>
      <c r="BN1524" t="s">
        <v>268</v>
      </c>
      <c r="BO1524" t="s">
        <v>268</v>
      </c>
      <c r="BP1524" t="s">
        <v>268</v>
      </c>
      <c r="BQ1524" t="s">
        <v>268</v>
      </c>
      <c r="BR1524" t="s">
        <v>268</v>
      </c>
      <c r="BS1524" t="s">
        <v>268</v>
      </c>
      <c r="BT1524" t="s">
        <v>268</v>
      </c>
      <c r="BU1524" t="s">
        <v>268</v>
      </c>
      <c r="BV1524" t="s">
        <v>268</v>
      </c>
      <c r="BW1524" t="s">
        <v>268</v>
      </c>
      <c r="BX1524" t="s">
        <v>268</v>
      </c>
      <c r="BY1524">
        <v>119</v>
      </c>
      <c r="BZ1524">
        <v>119</v>
      </c>
      <c r="CA1524" t="s">
        <v>142</v>
      </c>
      <c r="CB1524" s="356">
        <v>122</v>
      </c>
      <c r="CC1524" t="s">
        <v>876</v>
      </c>
      <c r="CD1524" t="s">
        <v>268</v>
      </c>
      <c r="CE1524" t="s">
        <v>268</v>
      </c>
      <c r="CF1524" s="356">
        <v>1</v>
      </c>
      <c r="CG1524" t="s">
        <v>268</v>
      </c>
      <c r="CH1524" t="s">
        <v>268</v>
      </c>
      <c r="CI1524" t="s">
        <v>268</v>
      </c>
      <c r="CJ1524" t="s">
        <v>268</v>
      </c>
      <c r="CK1524" t="s">
        <v>268</v>
      </c>
      <c r="CL1524" t="s">
        <v>11507</v>
      </c>
      <c r="CM1524" t="s">
        <v>11224</v>
      </c>
      <c r="CN1524">
        <v>75.599999999999994</v>
      </c>
      <c r="CO1524" t="s">
        <v>268</v>
      </c>
      <c r="CP1524">
        <v>75.599999999999994</v>
      </c>
      <c r="CQ1524">
        <v>365</v>
      </c>
      <c r="CR1524" t="s">
        <v>878</v>
      </c>
      <c r="CS1524" t="s">
        <v>11225</v>
      </c>
      <c r="CT1524" t="s">
        <v>11226</v>
      </c>
      <c r="CU1524" t="s">
        <v>11227</v>
      </c>
      <c r="CV1524" t="s">
        <v>268</v>
      </c>
      <c r="CW1524" t="s">
        <v>268</v>
      </c>
      <c r="CX1524" t="s">
        <v>268</v>
      </c>
      <c r="CY1524" t="s">
        <v>268</v>
      </c>
      <c r="CZ1524" t="s">
        <v>268</v>
      </c>
      <c r="DA1524" t="s">
        <v>268</v>
      </c>
      <c r="DB1524" s="429">
        <f t="shared" si="305"/>
        <v>0</v>
      </c>
      <c r="DC1524" s="284">
        <f t="shared" si="306"/>
        <v>0</v>
      </c>
      <c r="DD1524" s="284">
        <f t="shared" si="307"/>
        <v>0</v>
      </c>
      <c r="DE1524" s="284">
        <f t="shared" si="308"/>
        <v>0</v>
      </c>
      <c r="DF1524" s="295">
        <f t="shared" si="309"/>
        <v>119</v>
      </c>
      <c r="DG1524" s="284">
        <f t="shared" si="310"/>
        <v>0</v>
      </c>
      <c r="DH1524" s="284">
        <f t="shared" si="311"/>
        <v>0</v>
      </c>
      <c r="DI1524" s="284">
        <f t="shared" si="312"/>
        <v>0</v>
      </c>
      <c r="DJ1524" s="284">
        <f t="shared" si="313"/>
        <v>0</v>
      </c>
      <c r="DK1524" s="295">
        <f t="shared" si="314"/>
        <v>1</v>
      </c>
      <c r="DL1524" s="297">
        <f t="shared" si="315"/>
        <v>1</v>
      </c>
      <c r="DM1524" s="430">
        <f>IFERROR(IF(CA1524="D",IF(DL1524="A dispo.",DF1524*VLOOKUP('DATI INPUT'!$F$27,TARIFFE_UD,4,FALSE),DF1524*VLOOKUP(DL1524,TARIFFE_UD,4,FALSE)),DF1524*VLOOKUP(CB1524-100,TARIFFE_UND,4,FALSE)),0)</f>
        <v>58.669552912522377</v>
      </c>
      <c r="DN1524" s="430">
        <f>IFERROR(IF(CA1524="D",IF(DL1524="A dispo.",DK1524*VLOOKUP('DATI INPUT'!$F$27,TARIFFE_UD,5,FALSE),DK1524*VLOOKUP(DL1524,TARIFFE_UD,5,FALSE)),DK1524*VLOOKUP(CB1524-100,TARIFFE_UND,5,FALSE)),0)</f>
        <v>16.930848468833439</v>
      </c>
      <c r="DO1524" s="431">
        <f t="shared" si="316"/>
        <v>4.0138135582878931E-4</v>
      </c>
      <c r="DP1524" s="299">
        <f>IFERROR(IF(CA1524="D",IF(DL1524="A dispo.",DF1524*VLOOKUP('DATI INPUT'!$F$27,TARIFFE_UD,2,FALSE),DF1524*VLOOKUP(DL1524,TARIFFE_UD,2,FALSE)),DF1524*VLOOKUP(CB1524-100,TARIFFE_UND,2,FALSE)),0)</f>
        <v>73.299409131791833</v>
      </c>
      <c r="DQ1524" s="299">
        <f>IFERROR(IF(CA1524="D",IF(DL1524="A dispo.",DK1524*VLOOKUP('DATI INPUT'!$F$27,TARIFFE_UD,3,FALSE),DK1524*VLOOKUP(DL1524,TARIFFE_UD,3,FALSE)),DK1524*VLOOKUP(CB1524-100,TARIFFE_UND,3,FALSE)),0)</f>
        <v>15.164853048114928</v>
      </c>
      <c r="DR1524" s="299">
        <f t="shared" si="317"/>
        <v>88.464262179906768</v>
      </c>
    </row>
    <row r="1525" spans="1:122" x14ac:dyDescent="0.25">
      <c r="A1525" t="s">
        <v>11508</v>
      </c>
      <c r="B1525" t="s">
        <v>542</v>
      </c>
      <c r="C1525" t="s">
        <v>11509</v>
      </c>
      <c r="D1525" t="s">
        <v>2186</v>
      </c>
      <c r="E1525" t="s">
        <v>10849</v>
      </c>
      <c r="F1525" t="s">
        <v>156</v>
      </c>
      <c r="G1525" t="s">
        <v>2187</v>
      </c>
      <c r="H1525" t="s">
        <v>1137</v>
      </c>
      <c r="I1525" t="s">
        <v>2188</v>
      </c>
      <c r="J1525" t="s">
        <v>274</v>
      </c>
      <c r="K1525" t="s">
        <v>2189</v>
      </c>
      <c r="L1525" t="s">
        <v>984</v>
      </c>
      <c r="M1525" t="s">
        <v>2175</v>
      </c>
      <c r="N1525" t="s">
        <v>984</v>
      </c>
      <c r="O1525" t="s">
        <v>873</v>
      </c>
      <c r="P1525" t="s">
        <v>613</v>
      </c>
      <c r="Q1525" t="s">
        <v>496</v>
      </c>
      <c r="R1525" t="s">
        <v>268</v>
      </c>
      <c r="S1525" t="s">
        <v>268</v>
      </c>
      <c r="T1525" t="s">
        <v>268</v>
      </c>
      <c r="U1525" t="s">
        <v>268</v>
      </c>
      <c r="V1525" t="s">
        <v>268</v>
      </c>
      <c r="W1525" t="s">
        <v>4946</v>
      </c>
      <c r="X1525" t="s">
        <v>1830</v>
      </c>
      <c r="Y1525" t="s">
        <v>271</v>
      </c>
      <c r="Z1525" t="s">
        <v>268</v>
      </c>
      <c r="AA1525" t="s">
        <v>268</v>
      </c>
      <c r="AB1525" t="s">
        <v>268</v>
      </c>
      <c r="AC1525" t="s">
        <v>268</v>
      </c>
      <c r="AD1525" t="s">
        <v>268</v>
      </c>
      <c r="AE1525" t="s">
        <v>287</v>
      </c>
      <c r="AF1525" t="s">
        <v>1811</v>
      </c>
      <c r="AG1525" t="s">
        <v>875</v>
      </c>
      <c r="AH1525" t="s">
        <v>1831</v>
      </c>
      <c r="AI1525" t="s">
        <v>2176</v>
      </c>
      <c r="AJ1525" t="s">
        <v>268</v>
      </c>
      <c r="AK1525" t="s">
        <v>366</v>
      </c>
      <c r="AL1525" t="s">
        <v>268</v>
      </c>
      <c r="AM1525" t="s">
        <v>353</v>
      </c>
      <c r="AN1525" t="s">
        <v>268</v>
      </c>
      <c r="AO1525" t="s">
        <v>268</v>
      </c>
      <c r="AP1525" t="s">
        <v>268</v>
      </c>
      <c r="AQ1525" t="s">
        <v>268</v>
      </c>
      <c r="AR1525" t="s">
        <v>268</v>
      </c>
      <c r="AS1525" t="s">
        <v>268</v>
      </c>
      <c r="AT1525" t="s">
        <v>268</v>
      </c>
      <c r="AU1525" t="s">
        <v>268</v>
      </c>
      <c r="AV1525" t="s">
        <v>268</v>
      </c>
      <c r="AW1525" t="s">
        <v>268</v>
      </c>
      <c r="AX1525" t="s">
        <v>268</v>
      </c>
      <c r="AY1525" t="s">
        <v>268</v>
      </c>
      <c r="AZ1525" t="s">
        <v>268</v>
      </c>
      <c r="BA1525" t="s">
        <v>268</v>
      </c>
      <c r="BB1525" t="s">
        <v>268</v>
      </c>
      <c r="BC1525" t="s">
        <v>268</v>
      </c>
      <c r="BD1525" t="s">
        <v>268</v>
      </c>
      <c r="BE1525" t="s">
        <v>268</v>
      </c>
      <c r="BF1525" t="s">
        <v>268</v>
      </c>
      <c r="BG1525" t="s">
        <v>268</v>
      </c>
      <c r="BH1525" t="s">
        <v>268</v>
      </c>
      <c r="BI1525" t="s">
        <v>268</v>
      </c>
      <c r="BJ1525" t="s">
        <v>268</v>
      </c>
      <c r="BK1525" t="s">
        <v>268</v>
      </c>
      <c r="BL1525" t="s">
        <v>268</v>
      </c>
      <c r="BM1525" t="s">
        <v>268</v>
      </c>
      <c r="BN1525" t="s">
        <v>268</v>
      </c>
      <c r="BO1525" t="s">
        <v>268</v>
      </c>
      <c r="BP1525" t="s">
        <v>268</v>
      </c>
      <c r="BQ1525" t="s">
        <v>268</v>
      </c>
      <c r="BR1525" t="s">
        <v>268</v>
      </c>
      <c r="BS1525" t="s">
        <v>268</v>
      </c>
      <c r="BT1525" t="s">
        <v>268</v>
      </c>
      <c r="BU1525" t="s">
        <v>268</v>
      </c>
      <c r="BV1525" t="s">
        <v>268</v>
      </c>
      <c r="BW1525" t="s">
        <v>268</v>
      </c>
      <c r="BX1525" t="s">
        <v>268</v>
      </c>
      <c r="BY1525">
        <v>16</v>
      </c>
      <c r="BZ1525">
        <v>16</v>
      </c>
      <c r="CA1525" t="s">
        <v>142</v>
      </c>
      <c r="CB1525" s="356">
        <v>123</v>
      </c>
      <c r="CC1525" t="s">
        <v>1817</v>
      </c>
      <c r="CD1525" t="s">
        <v>268</v>
      </c>
      <c r="CE1525" t="s">
        <v>268</v>
      </c>
      <c r="CF1525" s="356">
        <v>1</v>
      </c>
      <c r="CG1525" t="s">
        <v>268</v>
      </c>
      <c r="CH1525" t="s">
        <v>268</v>
      </c>
      <c r="CI1525" t="s">
        <v>268</v>
      </c>
      <c r="CJ1525" t="s">
        <v>268</v>
      </c>
      <c r="CK1525" t="s">
        <v>268</v>
      </c>
      <c r="CL1525" t="s">
        <v>268</v>
      </c>
      <c r="CM1525" t="s">
        <v>11224</v>
      </c>
      <c r="CN1525">
        <v>7.89</v>
      </c>
      <c r="CO1525" t="s">
        <v>268</v>
      </c>
      <c r="CP1525">
        <v>7.89</v>
      </c>
      <c r="CQ1525">
        <v>365</v>
      </c>
      <c r="CR1525" t="s">
        <v>878</v>
      </c>
      <c r="CS1525" t="s">
        <v>11225</v>
      </c>
      <c r="CT1525" t="s">
        <v>11226</v>
      </c>
      <c r="CU1525" t="s">
        <v>11227</v>
      </c>
      <c r="CV1525" t="s">
        <v>268</v>
      </c>
      <c r="CW1525" t="s">
        <v>268</v>
      </c>
      <c r="CX1525" t="s">
        <v>268</v>
      </c>
      <c r="CY1525" t="s">
        <v>268</v>
      </c>
      <c r="CZ1525" t="s">
        <v>268</v>
      </c>
      <c r="DA1525" t="s">
        <v>268</v>
      </c>
      <c r="DB1525" s="429">
        <f t="shared" si="305"/>
        <v>0</v>
      </c>
      <c r="DC1525" s="284">
        <f t="shared" si="306"/>
        <v>0</v>
      </c>
      <c r="DD1525" s="284">
        <f t="shared" si="307"/>
        <v>0</v>
      </c>
      <c r="DE1525" s="284">
        <f t="shared" si="308"/>
        <v>0</v>
      </c>
      <c r="DF1525" s="295">
        <f t="shared" si="309"/>
        <v>16</v>
      </c>
      <c r="DG1525" s="284">
        <f t="shared" si="310"/>
        <v>1</v>
      </c>
      <c r="DH1525" s="284">
        <f t="shared" si="311"/>
        <v>0</v>
      </c>
      <c r="DI1525" s="284">
        <f t="shared" si="312"/>
        <v>0</v>
      </c>
      <c r="DJ1525" s="284">
        <f t="shared" si="313"/>
        <v>0</v>
      </c>
      <c r="DK1525" s="295">
        <f t="shared" si="314"/>
        <v>0</v>
      </c>
      <c r="DL1525" s="297">
        <f t="shared" si="315"/>
        <v>1</v>
      </c>
      <c r="DM1525" s="430">
        <f>IFERROR(IF(CA1525="D",IF(DL1525="A dispo.",DF1525*VLOOKUP('DATI INPUT'!$F$27,TARIFFE_UD,4,FALSE),DF1525*VLOOKUP(DL1525,TARIFFE_UD,4,FALSE)),DF1525*VLOOKUP(CB1525-100,TARIFFE_UND,4,FALSE)),0)</f>
        <v>7.8883432487425047</v>
      </c>
      <c r="DN1525" s="430">
        <f>IFERROR(IF(CA1525="D",IF(DL1525="A dispo.",DK1525*VLOOKUP('DATI INPUT'!$F$27,TARIFFE_UD,5,FALSE),DK1525*VLOOKUP(DL1525,TARIFFE_UD,5,FALSE)),DK1525*VLOOKUP(CB1525-100,TARIFFE_UND,5,FALSE)),0)</f>
        <v>0</v>
      </c>
      <c r="DO1525" s="431">
        <f t="shared" si="316"/>
        <v>-1.6567512574949816E-3</v>
      </c>
      <c r="DP1525" s="299">
        <f>IFERROR(IF(CA1525="D",IF(DL1525="A dispo.",DF1525*VLOOKUP('DATI INPUT'!$F$27,TARIFFE_UD,2,FALSE),DF1525*VLOOKUP(DL1525,TARIFFE_UD,2,FALSE)),DF1525*VLOOKUP(CB1525-100,TARIFFE_UND,2,FALSE)),0)</f>
        <v>9.8553827404089862</v>
      </c>
      <c r="DQ1525" s="299">
        <f>IFERROR(IF(CA1525="D",IF(DL1525="A dispo.",DK1525*VLOOKUP('DATI INPUT'!$F$27,TARIFFE_UD,3,FALSE),DK1525*VLOOKUP(DL1525,TARIFFE_UD,3,FALSE)),DK1525*VLOOKUP(CB1525-100,TARIFFE_UND,3,FALSE)),0)</f>
        <v>0</v>
      </c>
      <c r="DR1525" s="299">
        <f t="shared" si="317"/>
        <v>9.8553827404089862</v>
      </c>
    </row>
    <row r="1526" spans="1:122" x14ac:dyDescent="0.25">
      <c r="A1526" t="s">
        <v>11510</v>
      </c>
      <c r="B1526" t="s">
        <v>542</v>
      </c>
      <c r="C1526" t="s">
        <v>11511</v>
      </c>
      <c r="D1526" t="s">
        <v>2186</v>
      </c>
      <c r="E1526" t="s">
        <v>10849</v>
      </c>
      <c r="F1526" t="s">
        <v>156</v>
      </c>
      <c r="G1526" t="s">
        <v>2187</v>
      </c>
      <c r="H1526" t="s">
        <v>1137</v>
      </c>
      <c r="I1526" t="s">
        <v>2188</v>
      </c>
      <c r="J1526" t="s">
        <v>274</v>
      </c>
      <c r="K1526" t="s">
        <v>2189</v>
      </c>
      <c r="L1526" t="s">
        <v>984</v>
      </c>
      <c r="M1526" t="s">
        <v>2175</v>
      </c>
      <c r="N1526" t="s">
        <v>984</v>
      </c>
      <c r="O1526" t="s">
        <v>873</v>
      </c>
      <c r="P1526" t="s">
        <v>613</v>
      </c>
      <c r="Q1526" t="s">
        <v>496</v>
      </c>
      <c r="R1526" t="s">
        <v>268</v>
      </c>
      <c r="S1526" t="s">
        <v>268</v>
      </c>
      <c r="T1526" t="s">
        <v>268</v>
      </c>
      <c r="U1526" t="s">
        <v>268</v>
      </c>
      <c r="V1526" t="s">
        <v>268</v>
      </c>
      <c r="W1526" t="s">
        <v>4946</v>
      </c>
      <c r="X1526" t="s">
        <v>1830</v>
      </c>
      <c r="Y1526" t="s">
        <v>271</v>
      </c>
      <c r="Z1526" t="s">
        <v>268</v>
      </c>
      <c r="AA1526" t="s">
        <v>268</v>
      </c>
      <c r="AB1526" t="s">
        <v>268</v>
      </c>
      <c r="AC1526" t="s">
        <v>268</v>
      </c>
      <c r="AD1526" t="s">
        <v>268</v>
      </c>
      <c r="AE1526" t="s">
        <v>287</v>
      </c>
      <c r="AF1526" t="s">
        <v>1811</v>
      </c>
      <c r="AG1526" t="s">
        <v>875</v>
      </c>
      <c r="AH1526" t="s">
        <v>1831</v>
      </c>
      <c r="AI1526" t="s">
        <v>2176</v>
      </c>
      <c r="AJ1526" t="s">
        <v>268</v>
      </c>
      <c r="AK1526" t="s">
        <v>377</v>
      </c>
      <c r="AL1526" t="s">
        <v>268</v>
      </c>
      <c r="AM1526" t="s">
        <v>353</v>
      </c>
      <c r="AN1526" t="s">
        <v>268</v>
      </c>
      <c r="AO1526" t="s">
        <v>268</v>
      </c>
      <c r="AP1526" t="s">
        <v>268</v>
      </c>
      <c r="AQ1526" t="s">
        <v>268</v>
      </c>
      <c r="AR1526" t="s">
        <v>268</v>
      </c>
      <c r="AS1526" t="s">
        <v>268</v>
      </c>
      <c r="AT1526" t="s">
        <v>268</v>
      </c>
      <c r="AU1526" t="s">
        <v>268</v>
      </c>
      <c r="AV1526" t="s">
        <v>268</v>
      </c>
      <c r="AW1526" t="s">
        <v>268</v>
      </c>
      <c r="AX1526" t="s">
        <v>268</v>
      </c>
      <c r="AY1526" t="s">
        <v>268</v>
      </c>
      <c r="AZ1526" t="s">
        <v>268</v>
      </c>
      <c r="BA1526" t="s">
        <v>268</v>
      </c>
      <c r="BB1526" t="s">
        <v>268</v>
      </c>
      <c r="BC1526" t="s">
        <v>268</v>
      </c>
      <c r="BD1526" t="s">
        <v>268</v>
      </c>
      <c r="BE1526" t="s">
        <v>268</v>
      </c>
      <c r="BF1526" t="s">
        <v>268</v>
      </c>
      <c r="BG1526" t="s">
        <v>268</v>
      </c>
      <c r="BH1526" t="s">
        <v>268</v>
      </c>
      <c r="BI1526" t="s">
        <v>268</v>
      </c>
      <c r="BJ1526" t="s">
        <v>268</v>
      </c>
      <c r="BK1526" t="s">
        <v>268</v>
      </c>
      <c r="BL1526" t="s">
        <v>268</v>
      </c>
      <c r="BM1526" t="s">
        <v>268</v>
      </c>
      <c r="BN1526" t="s">
        <v>268</v>
      </c>
      <c r="BO1526" t="s">
        <v>268</v>
      </c>
      <c r="BP1526" t="s">
        <v>268</v>
      </c>
      <c r="BQ1526" t="s">
        <v>268</v>
      </c>
      <c r="BR1526" t="s">
        <v>268</v>
      </c>
      <c r="BS1526" t="s">
        <v>268</v>
      </c>
      <c r="BT1526" t="s">
        <v>268</v>
      </c>
      <c r="BU1526" t="s">
        <v>268</v>
      </c>
      <c r="BV1526" t="s">
        <v>268</v>
      </c>
      <c r="BW1526" t="s">
        <v>268</v>
      </c>
      <c r="BX1526" t="s">
        <v>268</v>
      </c>
      <c r="BY1526">
        <v>15</v>
      </c>
      <c r="BZ1526">
        <v>15</v>
      </c>
      <c r="CA1526" t="s">
        <v>142</v>
      </c>
      <c r="CB1526" s="356">
        <v>123</v>
      </c>
      <c r="CC1526" t="s">
        <v>1817</v>
      </c>
      <c r="CD1526" t="s">
        <v>268</v>
      </c>
      <c r="CE1526" t="s">
        <v>268</v>
      </c>
      <c r="CF1526" s="356">
        <v>1</v>
      </c>
      <c r="CG1526" t="s">
        <v>268</v>
      </c>
      <c r="CH1526" t="s">
        <v>268</v>
      </c>
      <c r="CI1526" t="s">
        <v>268</v>
      </c>
      <c r="CJ1526" t="s">
        <v>268</v>
      </c>
      <c r="CK1526" t="s">
        <v>268</v>
      </c>
      <c r="CL1526" t="s">
        <v>268</v>
      </c>
      <c r="CM1526" t="s">
        <v>11224</v>
      </c>
      <c r="CN1526">
        <v>7.4</v>
      </c>
      <c r="CO1526" t="s">
        <v>268</v>
      </c>
      <c r="CP1526">
        <v>7.4</v>
      </c>
      <c r="CQ1526">
        <v>365</v>
      </c>
      <c r="CR1526" t="s">
        <v>878</v>
      </c>
      <c r="CS1526" t="s">
        <v>11225</v>
      </c>
      <c r="CT1526" t="s">
        <v>11226</v>
      </c>
      <c r="CU1526" t="s">
        <v>11227</v>
      </c>
      <c r="CV1526" t="s">
        <v>268</v>
      </c>
      <c r="CW1526" t="s">
        <v>268</v>
      </c>
      <c r="CX1526" t="s">
        <v>268</v>
      </c>
      <c r="CY1526" t="s">
        <v>268</v>
      </c>
      <c r="CZ1526" t="s">
        <v>268</v>
      </c>
      <c r="DA1526" t="s">
        <v>268</v>
      </c>
      <c r="DB1526" s="429">
        <f t="shared" si="305"/>
        <v>0</v>
      </c>
      <c r="DC1526" s="284">
        <f t="shared" si="306"/>
        <v>0</v>
      </c>
      <c r="DD1526" s="284">
        <f t="shared" si="307"/>
        <v>0</v>
      </c>
      <c r="DE1526" s="284">
        <f t="shared" si="308"/>
        <v>0</v>
      </c>
      <c r="DF1526" s="295">
        <f t="shared" si="309"/>
        <v>15</v>
      </c>
      <c r="DG1526" s="284">
        <f t="shared" si="310"/>
        <v>1</v>
      </c>
      <c r="DH1526" s="284">
        <f t="shared" si="311"/>
        <v>0</v>
      </c>
      <c r="DI1526" s="284">
        <f t="shared" si="312"/>
        <v>0</v>
      </c>
      <c r="DJ1526" s="284">
        <f t="shared" si="313"/>
        <v>0</v>
      </c>
      <c r="DK1526" s="295">
        <f t="shared" si="314"/>
        <v>0</v>
      </c>
      <c r="DL1526" s="297">
        <f t="shared" si="315"/>
        <v>1</v>
      </c>
      <c r="DM1526" s="430">
        <f>IFERROR(IF(CA1526="D",IF(DL1526="A dispo.",DF1526*VLOOKUP('DATI INPUT'!$F$27,TARIFFE_UD,4,FALSE),DF1526*VLOOKUP(DL1526,TARIFFE_UD,4,FALSE)),DF1526*VLOOKUP(CB1526-100,TARIFFE_UND,4,FALSE)),0)</f>
        <v>7.3953217956960984</v>
      </c>
      <c r="DN1526" s="430">
        <f>IFERROR(IF(CA1526="D",IF(DL1526="A dispo.",DK1526*VLOOKUP('DATI INPUT'!$F$27,TARIFFE_UD,5,FALSE),DK1526*VLOOKUP(DL1526,TARIFFE_UD,5,FALSE)),DK1526*VLOOKUP(CB1526-100,TARIFFE_UND,5,FALSE)),0)</f>
        <v>0</v>
      </c>
      <c r="DO1526" s="431">
        <f t="shared" si="316"/>
        <v>-4.6782043039019783E-3</v>
      </c>
      <c r="DP1526" s="299">
        <f>IFERROR(IF(CA1526="D",IF(DL1526="A dispo.",DF1526*VLOOKUP('DATI INPUT'!$F$27,TARIFFE_UD,2,FALSE),DF1526*VLOOKUP(DL1526,TARIFFE_UD,2,FALSE)),DF1526*VLOOKUP(CB1526-100,TARIFFE_UND,2,FALSE)),0)</f>
        <v>9.2394213191334238</v>
      </c>
      <c r="DQ1526" s="299">
        <f>IFERROR(IF(CA1526="D",IF(DL1526="A dispo.",DK1526*VLOOKUP('DATI INPUT'!$F$27,TARIFFE_UD,3,FALSE),DK1526*VLOOKUP(DL1526,TARIFFE_UD,3,FALSE)),DK1526*VLOOKUP(CB1526-100,TARIFFE_UND,3,FALSE)),0)</f>
        <v>0</v>
      </c>
      <c r="DR1526" s="299">
        <f t="shared" si="317"/>
        <v>9.2394213191334238</v>
      </c>
    </row>
    <row r="1527" spans="1:122" x14ac:dyDescent="0.25">
      <c r="A1527" t="s">
        <v>11512</v>
      </c>
      <c r="B1527" t="s">
        <v>542</v>
      </c>
      <c r="C1527" t="s">
        <v>11513</v>
      </c>
      <c r="D1527" t="s">
        <v>2186</v>
      </c>
      <c r="E1527" t="s">
        <v>10849</v>
      </c>
      <c r="F1527" t="s">
        <v>156</v>
      </c>
      <c r="G1527" t="s">
        <v>2187</v>
      </c>
      <c r="H1527" t="s">
        <v>1137</v>
      </c>
      <c r="I1527" t="s">
        <v>2188</v>
      </c>
      <c r="J1527" t="s">
        <v>274</v>
      </c>
      <c r="K1527" t="s">
        <v>2189</v>
      </c>
      <c r="L1527" t="s">
        <v>984</v>
      </c>
      <c r="M1527" t="s">
        <v>2175</v>
      </c>
      <c r="N1527" t="s">
        <v>984</v>
      </c>
      <c r="O1527" t="s">
        <v>873</v>
      </c>
      <c r="P1527" t="s">
        <v>613</v>
      </c>
      <c r="Q1527" t="s">
        <v>496</v>
      </c>
      <c r="R1527" t="s">
        <v>268</v>
      </c>
      <c r="S1527" t="s">
        <v>268</v>
      </c>
      <c r="T1527" t="s">
        <v>268</v>
      </c>
      <c r="U1527" t="s">
        <v>268</v>
      </c>
      <c r="V1527" t="s">
        <v>268</v>
      </c>
      <c r="W1527" t="s">
        <v>2175</v>
      </c>
      <c r="X1527" t="s">
        <v>613</v>
      </c>
      <c r="Y1527" t="s">
        <v>496</v>
      </c>
      <c r="Z1527" t="s">
        <v>268</v>
      </c>
      <c r="AA1527" t="s">
        <v>268</v>
      </c>
      <c r="AB1527" t="s">
        <v>268</v>
      </c>
      <c r="AC1527" t="s">
        <v>268</v>
      </c>
      <c r="AD1527" t="s">
        <v>268</v>
      </c>
      <c r="AE1527" t="s">
        <v>287</v>
      </c>
      <c r="AF1527" t="s">
        <v>1811</v>
      </c>
      <c r="AG1527" t="s">
        <v>875</v>
      </c>
      <c r="AH1527" t="s">
        <v>1848</v>
      </c>
      <c r="AI1527" t="s">
        <v>958</v>
      </c>
      <c r="AJ1527" t="s">
        <v>268</v>
      </c>
      <c r="AK1527" t="s">
        <v>413</v>
      </c>
      <c r="AL1527" t="s">
        <v>268</v>
      </c>
      <c r="AM1527" t="s">
        <v>268</v>
      </c>
      <c r="AN1527" t="s">
        <v>268</v>
      </c>
      <c r="AO1527" t="s">
        <v>268</v>
      </c>
      <c r="AP1527" t="s">
        <v>268</v>
      </c>
      <c r="AQ1527" t="s">
        <v>268</v>
      </c>
      <c r="AR1527" t="s">
        <v>268</v>
      </c>
      <c r="AS1527" t="s">
        <v>268</v>
      </c>
      <c r="AT1527" t="s">
        <v>268</v>
      </c>
      <c r="AU1527" t="s">
        <v>268</v>
      </c>
      <c r="AV1527" t="s">
        <v>268</v>
      </c>
      <c r="AW1527" t="s">
        <v>268</v>
      </c>
      <c r="AX1527" t="s">
        <v>268</v>
      </c>
      <c r="AY1527" t="s">
        <v>268</v>
      </c>
      <c r="AZ1527" t="s">
        <v>268</v>
      </c>
      <c r="BA1527" t="s">
        <v>268</v>
      </c>
      <c r="BB1527" t="s">
        <v>268</v>
      </c>
      <c r="BC1527" t="s">
        <v>268</v>
      </c>
      <c r="BD1527" t="s">
        <v>268</v>
      </c>
      <c r="BE1527" t="s">
        <v>268</v>
      </c>
      <c r="BF1527" t="s">
        <v>268</v>
      </c>
      <c r="BG1527" t="s">
        <v>268</v>
      </c>
      <c r="BH1527" t="s">
        <v>268</v>
      </c>
      <c r="BI1527" t="s">
        <v>268</v>
      </c>
      <c r="BJ1527" t="s">
        <v>268</v>
      </c>
      <c r="BK1527" t="s">
        <v>268</v>
      </c>
      <c r="BL1527" t="s">
        <v>268</v>
      </c>
      <c r="BM1527" t="s">
        <v>268</v>
      </c>
      <c r="BN1527" t="s">
        <v>268</v>
      </c>
      <c r="BO1527" t="s">
        <v>268</v>
      </c>
      <c r="BP1527" t="s">
        <v>268</v>
      </c>
      <c r="BQ1527" t="s">
        <v>268</v>
      </c>
      <c r="BR1527" t="s">
        <v>268</v>
      </c>
      <c r="BS1527" t="s">
        <v>268</v>
      </c>
      <c r="BT1527" t="s">
        <v>268</v>
      </c>
      <c r="BU1527" t="s">
        <v>268</v>
      </c>
      <c r="BV1527" t="s">
        <v>268</v>
      </c>
      <c r="BW1527" t="s">
        <v>268</v>
      </c>
      <c r="BX1527" t="s">
        <v>268</v>
      </c>
      <c r="BY1527">
        <v>94</v>
      </c>
      <c r="BZ1527">
        <v>94</v>
      </c>
      <c r="CA1527" t="s">
        <v>142</v>
      </c>
      <c r="CB1527" s="356">
        <v>122</v>
      </c>
      <c r="CC1527" t="s">
        <v>876</v>
      </c>
      <c r="CD1527" t="s">
        <v>268</v>
      </c>
      <c r="CE1527" t="s">
        <v>268</v>
      </c>
      <c r="CF1527" s="356">
        <v>1</v>
      </c>
      <c r="CG1527" t="s">
        <v>268</v>
      </c>
      <c r="CH1527" t="s">
        <v>268</v>
      </c>
      <c r="CI1527" t="s">
        <v>268</v>
      </c>
      <c r="CJ1527" t="s">
        <v>268</v>
      </c>
      <c r="CK1527" t="s">
        <v>268</v>
      </c>
      <c r="CL1527" t="s">
        <v>11514</v>
      </c>
      <c r="CM1527" t="s">
        <v>11224</v>
      </c>
      <c r="CN1527">
        <v>63.27</v>
      </c>
      <c r="CO1527" t="s">
        <v>268</v>
      </c>
      <c r="CP1527">
        <v>63.27</v>
      </c>
      <c r="CQ1527">
        <v>365</v>
      </c>
      <c r="CR1527" t="s">
        <v>878</v>
      </c>
      <c r="CS1527" t="s">
        <v>11225</v>
      </c>
      <c r="CT1527" t="s">
        <v>11226</v>
      </c>
      <c r="CU1527" t="s">
        <v>11227</v>
      </c>
      <c r="CV1527" t="s">
        <v>268</v>
      </c>
      <c r="CW1527" t="s">
        <v>268</v>
      </c>
      <c r="CX1527" t="s">
        <v>268</v>
      </c>
      <c r="CY1527" t="s">
        <v>268</v>
      </c>
      <c r="CZ1527" t="s">
        <v>268</v>
      </c>
      <c r="DA1527" t="s">
        <v>268</v>
      </c>
      <c r="DB1527" s="429">
        <f t="shared" si="305"/>
        <v>0</v>
      </c>
      <c r="DC1527" s="284">
        <f t="shared" si="306"/>
        <v>0</v>
      </c>
      <c r="DD1527" s="284">
        <f t="shared" si="307"/>
        <v>0</v>
      </c>
      <c r="DE1527" s="284">
        <f t="shared" si="308"/>
        <v>0</v>
      </c>
      <c r="DF1527" s="295">
        <f t="shared" si="309"/>
        <v>94</v>
      </c>
      <c r="DG1527" s="284">
        <f t="shared" si="310"/>
        <v>0</v>
      </c>
      <c r="DH1527" s="284">
        <f t="shared" si="311"/>
        <v>0</v>
      </c>
      <c r="DI1527" s="284">
        <f t="shared" si="312"/>
        <v>0</v>
      </c>
      <c r="DJ1527" s="284">
        <f t="shared" si="313"/>
        <v>0</v>
      </c>
      <c r="DK1527" s="295">
        <f t="shared" si="314"/>
        <v>1</v>
      </c>
      <c r="DL1527" s="297">
        <f t="shared" si="315"/>
        <v>1</v>
      </c>
      <c r="DM1527" s="430">
        <f>IFERROR(IF(CA1527="D",IF(DL1527="A dispo.",DF1527*VLOOKUP('DATI INPUT'!$F$27,TARIFFE_UD,4,FALSE),DF1527*VLOOKUP(DL1527,TARIFFE_UD,4,FALSE)),DF1527*VLOOKUP(CB1527-100,TARIFFE_UND,4,FALSE)),0)</f>
        <v>46.344016586362216</v>
      </c>
      <c r="DN1527" s="430">
        <f>IFERROR(IF(CA1527="D",IF(DL1527="A dispo.",DK1527*VLOOKUP('DATI INPUT'!$F$27,TARIFFE_UD,5,FALSE),DK1527*VLOOKUP(DL1527,TARIFFE_UD,5,FALSE)),DK1527*VLOOKUP(CB1527-100,TARIFFE_UND,5,FALSE)),0)</f>
        <v>16.930848468833439</v>
      </c>
      <c r="DO1527" s="431">
        <f t="shared" si="316"/>
        <v>4.86505519565128E-3</v>
      </c>
      <c r="DP1527" s="299">
        <f>IFERROR(IF(CA1527="D",IF(DL1527="A dispo.",DF1527*VLOOKUP('DATI INPUT'!$F$27,TARIFFE_UD,2,FALSE),DF1527*VLOOKUP(DL1527,TARIFFE_UD,2,FALSE)),DF1527*VLOOKUP(CB1527-100,TARIFFE_UND,2,FALSE)),0)</f>
        <v>57.900373599902792</v>
      </c>
      <c r="DQ1527" s="299">
        <f>IFERROR(IF(CA1527="D",IF(DL1527="A dispo.",DK1527*VLOOKUP('DATI INPUT'!$F$27,TARIFFE_UD,3,FALSE),DK1527*VLOOKUP(DL1527,TARIFFE_UD,3,FALSE)),DK1527*VLOOKUP(CB1527-100,TARIFFE_UND,3,FALSE)),0)</f>
        <v>15.164853048114928</v>
      </c>
      <c r="DR1527" s="299">
        <f t="shared" si="317"/>
        <v>73.065226648017727</v>
      </c>
    </row>
    <row r="1528" spans="1:122" x14ac:dyDescent="0.25">
      <c r="A1528" t="s">
        <v>11515</v>
      </c>
      <c r="B1528" t="s">
        <v>542</v>
      </c>
      <c r="C1528" t="s">
        <v>11516</v>
      </c>
      <c r="D1528" t="s">
        <v>2186</v>
      </c>
      <c r="E1528" t="s">
        <v>10849</v>
      </c>
      <c r="F1528" t="s">
        <v>156</v>
      </c>
      <c r="G1528" t="s">
        <v>2187</v>
      </c>
      <c r="H1528" t="s">
        <v>1137</v>
      </c>
      <c r="I1528" t="s">
        <v>2188</v>
      </c>
      <c r="J1528" t="s">
        <v>274</v>
      </c>
      <c r="K1528" t="s">
        <v>2189</v>
      </c>
      <c r="L1528" t="s">
        <v>984</v>
      </c>
      <c r="M1528" t="s">
        <v>2175</v>
      </c>
      <c r="N1528" t="s">
        <v>984</v>
      </c>
      <c r="O1528" t="s">
        <v>873</v>
      </c>
      <c r="P1528" t="s">
        <v>613</v>
      </c>
      <c r="Q1528" t="s">
        <v>496</v>
      </c>
      <c r="R1528" t="s">
        <v>268</v>
      </c>
      <c r="S1528" t="s">
        <v>268</v>
      </c>
      <c r="T1528" t="s">
        <v>268</v>
      </c>
      <c r="U1528" t="s">
        <v>268</v>
      </c>
      <c r="V1528" t="s">
        <v>268</v>
      </c>
      <c r="W1528" t="s">
        <v>2175</v>
      </c>
      <c r="X1528" t="s">
        <v>613</v>
      </c>
      <c r="Y1528" t="s">
        <v>496</v>
      </c>
      <c r="Z1528" t="s">
        <v>268</v>
      </c>
      <c r="AA1528" t="s">
        <v>268</v>
      </c>
      <c r="AB1528" t="s">
        <v>268</v>
      </c>
      <c r="AC1528" t="s">
        <v>268</v>
      </c>
      <c r="AD1528" t="s">
        <v>268</v>
      </c>
      <c r="AE1528" t="s">
        <v>287</v>
      </c>
      <c r="AF1528" t="s">
        <v>1811</v>
      </c>
      <c r="AG1528" t="s">
        <v>875</v>
      </c>
      <c r="AH1528" t="s">
        <v>1848</v>
      </c>
      <c r="AI1528" t="s">
        <v>958</v>
      </c>
      <c r="AJ1528" t="s">
        <v>268</v>
      </c>
      <c r="AK1528" t="s">
        <v>705</v>
      </c>
      <c r="AL1528" t="s">
        <v>268</v>
      </c>
      <c r="AM1528" t="s">
        <v>355</v>
      </c>
      <c r="AN1528" t="s">
        <v>268</v>
      </c>
      <c r="AO1528" t="s">
        <v>268</v>
      </c>
      <c r="AP1528" t="s">
        <v>268</v>
      </c>
      <c r="AQ1528" t="s">
        <v>268</v>
      </c>
      <c r="AR1528" t="s">
        <v>268</v>
      </c>
      <c r="AS1528" t="s">
        <v>268</v>
      </c>
      <c r="AT1528" t="s">
        <v>268</v>
      </c>
      <c r="AU1528" t="s">
        <v>268</v>
      </c>
      <c r="AV1528" t="s">
        <v>268</v>
      </c>
      <c r="AW1528" t="s">
        <v>268</v>
      </c>
      <c r="AX1528" t="s">
        <v>268</v>
      </c>
      <c r="AY1528" t="s">
        <v>268</v>
      </c>
      <c r="AZ1528" t="s">
        <v>268</v>
      </c>
      <c r="BA1528" t="s">
        <v>268</v>
      </c>
      <c r="BB1528" t="s">
        <v>268</v>
      </c>
      <c r="BC1528" t="s">
        <v>268</v>
      </c>
      <c r="BD1528" t="s">
        <v>268</v>
      </c>
      <c r="BE1528" t="s">
        <v>268</v>
      </c>
      <c r="BF1528" t="s">
        <v>268</v>
      </c>
      <c r="BG1528" t="s">
        <v>268</v>
      </c>
      <c r="BH1528" t="s">
        <v>268</v>
      </c>
      <c r="BI1528" t="s">
        <v>268</v>
      </c>
      <c r="BJ1528" t="s">
        <v>268</v>
      </c>
      <c r="BK1528" t="s">
        <v>268</v>
      </c>
      <c r="BL1528" t="s">
        <v>268</v>
      </c>
      <c r="BM1528" t="s">
        <v>268</v>
      </c>
      <c r="BN1528" t="s">
        <v>268</v>
      </c>
      <c r="BO1528" t="s">
        <v>268</v>
      </c>
      <c r="BP1528" t="s">
        <v>268</v>
      </c>
      <c r="BQ1528" t="s">
        <v>268</v>
      </c>
      <c r="BR1528" t="s">
        <v>268</v>
      </c>
      <c r="BS1528" t="s">
        <v>268</v>
      </c>
      <c r="BT1528" t="s">
        <v>268</v>
      </c>
      <c r="BU1528" t="s">
        <v>268</v>
      </c>
      <c r="BV1528" t="s">
        <v>268</v>
      </c>
      <c r="BW1528" t="s">
        <v>268</v>
      </c>
      <c r="BX1528" t="s">
        <v>268</v>
      </c>
      <c r="BY1528">
        <v>94</v>
      </c>
      <c r="BZ1528">
        <v>94</v>
      </c>
      <c r="CA1528" t="s">
        <v>142</v>
      </c>
      <c r="CB1528" s="356">
        <v>123</v>
      </c>
      <c r="CC1528" t="s">
        <v>1817</v>
      </c>
      <c r="CD1528" t="s">
        <v>268</v>
      </c>
      <c r="CE1528" t="s">
        <v>268</v>
      </c>
      <c r="CF1528" s="356">
        <v>1</v>
      </c>
      <c r="CG1528" t="s">
        <v>268</v>
      </c>
      <c r="CH1528" t="s">
        <v>268</v>
      </c>
      <c r="CI1528" t="s">
        <v>268</v>
      </c>
      <c r="CJ1528" t="s">
        <v>268</v>
      </c>
      <c r="CK1528" t="s">
        <v>268</v>
      </c>
      <c r="CL1528" t="s">
        <v>268</v>
      </c>
      <c r="CM1528" t="s">
        <v>11224</v>
      </c>
      <c r="CN1528">
        <v>46.34</v>
      </c>
      <c r="CO1528" t="s">
        <v>268</v>
      </c>
      <c r="CP1528">
        <v>46.34</v>
      </c>
      <c r="CQ1528">
        <v>365</v>
      </c>
      <c r="CR1528" t="s">
        <v>878</v>
      </c>
      <c r="CS1528" t="s">
        <v>11225</v>
      </c>
      <c r="CT1528" t="s">
        <v>11226</v>
      </c>
      <c r="CU1528" t="s">
        <v>11227</v>
      </c>
      <c r="CV1528" t="s">
        <v>268</v>
      </c>
      <c r="CW1528" t="s">
        <v>268</v>
      </c>
      <c r="CX1528" t="s">
        <v>268</v>
      </c>
      <c r="CY1528" t="s">
        <v>268</v>
      </c>
      <c r="CZ1528" t="s">
        <v>268</v>
      </c>
      <c r="DA1528" t="s">
        <v>268</v>
      </c>
      <c r="DB1528" s="429">
        <f t="shared" si="305"/>
        <v>0</v>
      </c>
      <c r="DC1528" s="284">
        <f t="shared" si="306"/>
        <v>0</v>
      </c>
      <c r="DD1528" s="284">
        <f t="shared" si="307"/>
        <v>0</v>
      </c>
      <c r="DE1528" s="284">
        <f t="shared" si="308"/>
        <v>0</v>
      </c>
      <c r="DF1528" s="295">
        <f t="shared" si="309"/>
        <v>94</v>
      </c>
      <c r="DG1528" s="284">
        <f t="shared" si="310"/>
        <v>1</v>
      </c>
      <c r="DH1528" s="284">
        <f t="shared" si="311"/>
        <v>0</v>
      </c>
      <c r="DI1528" s="284">
        <f t="shared" si="312"/>
        <v>0</v>
      </c>
      <c r="DJ1528" s="284">
        <f t="shared" si="313"/>
        <v>0</v>
      </c>
      <c r="DK1528" s="295">
        <f t="shared" si="314"/>
        <v>0</v>
      </c>
      <c r="DL1528" s="297">
        <f t="shared" si="315"/>
        <v>1</v>
      </c>
      <c r="DM1528" s="430">
        <f>IFERROR(IF(CA1528="D",IF(DL1528="A dispo.",DF1528*VLOOKUP('DATI INPUT'!$F$27,TARIFFE_UD,4,FALSE),DF1528*VLOOKUP(DL1528,TARIFFE_UD,4,FALSE)),DF1528*VLOOKUP(CB1528-100,TARIFFE_UND,4,FALSE)),0)</f>
        <v>46.344016586362216</v>
      </c>
      <c r="DN1528" s="430">
        <f>IFERROR(IF(CA1528="D",IF(DL1528="A dispo.",DK1528*VLOOKUP('DATI INPUT'!$F$27,TARIFFE_UD,5,FALSE),DK1528*VLOOKUP(DL1528,TARIFFE_UD,5,FALSE)),DK1528*VLOOKUP(CB1528-100,TARIFFE_UND,5,FALSE)),0)</f>
        <v>0</v>
      </c>
      <c r="DO1528" s="431">
        <f t="shared" si="316"/>
        <v>4.0165863622121378E-3</v>
      </c>
      <c r="DP1528" s="299">
        <f>IFERROR(IF(CA1528="D",IF(DL1528="A dispo.",DF1528*VLOOKUP('DATI INPUT'!$F$27,TARIFFE_UD,2,FALSE),DF1528*VLOOKUP(DL1528,TARIFFE_UD,2,FALSE)),DF1528*VLOOKUP(CB1528-100,TARIFFE_UND,2,FALSE)),0)</f>
        <v>57.900373599902792</v>
      </c>
      <c r="DQ1528" s="299">
        <f>IFERROR(IF(CA1528="D",IF(DL1528="A dispo.",DK1528*VLOOKUP('DATI INPUT'!$F$27,TARIFFE_UD,3,FALSE),DK1528*VLOOKUP(DL1528,TARIFFE_UD,3,FALSE)),DK1528*VLOOKUP(CB1528-100,TARIFFE_UND,3,FALSE)),0)</f>
        <v>0</v>
      </c>
      <c r="DR1528" s="299">
        <f t="shared" si="317"/>
        <v>57.900373599902792</v>
      </c>
    </row>
    <row r="1529" spans="1:122" x14ac:dyDescent="0.25">
      <c r="A1529" t="s">
        <v>11517</v>
      </c>
      <c r="B1529" t="s">
        <v>541</v>
      </c>
      <c r="C1529" t="s">
        <v>11518</v>
      </c>
      <c r="D1529" t="s">
        <v>2170</v>
      </c>
      <c r="E1529" t="s">
        <v>2171</v>
      </c>
      <c r="F1529" t="s">
        <v>156</v>
      </c>
      <c r="G1529" t="s">
        <v>2172</v>
      </c>
      <c r="H1529" t="s">
        <v>1137</v>
      </c>
      <c r="I1529" t="s">
        <v>2173</v>
      </c>
      <c r="J1529" t="s">
        <v>274</v>
      </c>
      <c r="K1529" t="s">
        <v>2174</v>
      </c>
      <c r="L1529" t="s">
        <v>984</v>
      </c>
      <c r="M1529" t="s">
        <v>2175</v>
      </c>
      <c r="N1529" t="s">
        <v>984</v>
      </c>
      <c r="O1529" t="s">
        <v>873</v>
      </c>
      <c r="P1529" t="s">
        <v>613</v>
      </c>
      <c r="Q1529" t="s">
        <v>496</v>
      </c>
      <c r="R1529" t="s">
        <v>268</v>
      </c>
      <c r="S1529" t="s">
        <v>268</v>
      </c>
      <c r="T1529" t="s">
        <v>268</v>
      </c>
      <c r="U1529" t="s">
        <v>268</v>
      </c>
      <c r="V1529" t="s">
        <v>268</v>
      </c>
      <c r="W1529" t="s">
        <v>11519</v>
      </c>
      <c r="X1529" t="s">
        <v>2506</v>
      </c>
      <c r="Y1529" t="s">
        <v>268</v>
      </c>
      <c r="Z1529" t="s">
        <v>268</v>
      </c>
      <c r="AA1529" t="s">
        <v>268</v>
      </c>
      <c r="AB1529" t="s">
        <v>268</v>
      </c>
      <c r="AC1529" t="s">
        <v>268</v>
      </c>
      <c r="AD1529" t="s">
        <v>268</v>
      </c>
      <c r="AE1529" t="s">
        <v>268</v>
      </c>
      <c r="AF1529" t="s">
        <v>268</v>
      </c>
      <c r="AG1529" t="s">
        <v>268</v>
      </c>
      <c r="AH1529" t="s">
        <v>268</v>
      </c>
      <c r="AI1529" t="s">
        <v>268</v>
      </c>
      <c r="AJ1529" t="s">
        <v>268</v>
      </c>
      <c r="AK1529" t="s">
        <v>268</v>
      </c>
      <c r="AL1529" t="s">
        <v>268</v>
      </c>
      <c r="AM1529" t="s">
        <v>268</v>
      </c>
      <c r="AN1529" t="s">
        <v>268</v>
      </c>
      <c r="AO1529" t="s">
        <v>268</v>
      </c>
      <c r="AP1529" t="s">
        <v>268</v>
      </c>
      <c r="AQ1529" t="s">
        <v>268</v>
      </c>
      <c r="AR1529" t="s">
        <v>268</v>
      </c>
      <c r="AS1529" t="s">
        <v>268</v>
      </c>
      <c r="AT1529" t="s">
        <v>268</v>
      </c>
      <c r="AU1529" t="s">
        <v>268</v>
      </c>
      <c r="AV1529" t="s">
        <v>268</v>
      </c>
      <c r="AW1529" t="s">
        <v>268</v>
      </c>
      <c r="AX1529" t="s">
        <v>268</v>
      </c>
      <c r="AY1529" t="s">
        <v>268</v>
      </c>
      <c r="AZ1529" t="s">
        <v>268</v>
      </c>
      <c r="BA1529" t="s">
        <v>268</v>
      </c>
      <c r="BB1529" t="s">
        <v>268</v>
      </c>
      <c r="BC1529" t="s">
        <v>268</v>
      </c>
      <c r="BD1529" t="s">
        <v>268</v>
      </c>
      <c r="BE1529" t="s">
        <v>268</v>
      </c>
      <c r="BF1529" t="s">
        <v>268</v>
      </c>
      <c r="BG1529" t="s">
        <v>268</v>
      </c>
      <c r="BH1529" t="s">
        <v>268</v>
      </c>
      <c r="BI1529" t="s">
        <v>268</v>
      </c>
      <c r="BJ1529" t="s">
        <v>268</v>
      </c>
      <c r="BK1529" t="s">
        <v>268</v>
      </c>
      <c r="BL1529" t="s">
        <v>268</v>
      </c>
      <c r="BM1529" t="s">
        <v>268</v>
      </c>
      <c r="BN1529" t="s">
        <v>268</v>
      </c>
      <c r="BO1529" t="s">
        <v>268</v>
      </c>
      <c r="BP1529" t="s">
        <v>268</v>
      </c>
      <c r="BQ1529" t="s">
        <v>268</v>
      </c>
      <c r="BR1529" t="s">
        <v>268</v>
      </c>
      <c r="BS1529" t="s">
        <v>268</v>
      </c>
      <c r="BT1529" t="s">
        <v>268</v>
      </c>
      <c r="BU1529" t="s">
        <v>268</v>
      </c>
      <c r="BV1529" t="s">
        <v>268</v>
      </c>
      <c r="BW1529" t="s">
        <v>268</v>
      </c>
      <c r="BX1529" t="s">
        <v>268</v>
      </c>
      <c r="BY1529">
        <v>40</v>
      </c>
      <c r="BZ1529">
        <v>40</v>
      </c>
      <c r="CA1529" t="s">
        <v>143</v>
      </c>
      <c r="CB1529" s="356">
        <v>104</v>
      </c>
      <c r="CC1529" t="s">
        <v>1027</v>
      </c>
      <c r="CD1529" t="s">
        <v>268</v>
      </c>
      <c r="CE1529" t="s">
        <v>268</v>
      </c>
      <c r="CF1529" t="s">
        <v>268</v>
      </c>
      <c r="CG1529" t="s">
        <v>268</v>
      </c>
      <c r="CH1529" t="s">
        <v>268</v>
      </c>
      <c r="CI1529" t="s">
        <v>268</v>
      </c>
      <c r="CJ1529" t="s">
        <v>268</v>
      </c>
      <c r="CK1529" t="s">
        <v>268</v>
      </c>
      <c r="CL1529" t="s">
        <v>11520</v>
      </c>
      <c r="CM1529" t="s">
        <v>11224</v>
      </c>
      <c r="CN1529">
        <v>35.22</v>
      </c>
      <c r="CO1529" t="s">
        <v>268</v>
      </c>
      <c r="CP1529">
        <v>35.22</v>
      </c>
      <c r="CQ1529">
        <v>365</v>
      </c>
      <c r="CR1529" t="s">
        <v>878</v>
      </c>
      <c r="CS1529" t="s">
        <v>11225</v>
      </c>
      <c r="CT1529" t="s">
        <v>11226</v>
      </c>
      <c r="CU1529" t="s">
        <v>11227</v>
      </c>
      <c r="CV1529" t="s">
        <v>268</v>
      </c>
      <c r="CW1529" t="s">
        <v>268</v>
      </c>
      <c r="CX1529" t="s">
        <v>268</v>
      </c>
      <c r="CY1529" t="s">
        <v>268</v>
      </c>
      <c r="CZ1529" t="s">
        <v>268</v>
      </c>
      <c r="DA1529" t="s">
        <v>268</v>
      </c>
      <c r="DB1529" s="429">
        <f t="shared" si="305"/>
        <v>0</v>
      </c>
      <c r="DC1529" s="284">
        <f t="shared" si="306"/>
        <v>0</v>
      </c>
      <c r="DD1529" s="284">
        <f t="shared" si="307"/>
        <v>0</v>
      </c>
      <c r="DE1529" s="284">
        <f t="shared" si="308"/>
        <v>0</v>
      </c>
      <c r="DF1529" s="295">
        <f t="shared" si="309"/>
        <v>40</v>
      </c>
      <c r="DG1529" s="284">
        <f t="shared" si="310"/>
        <v>0</v>
      </c>
      <c r="DH1529" s="284">
        <f t="shared" si="311"/>
        <v>0</v>
      </c>
      <c r="DI1529" s="284">
        <f t="shared" si="312"/>
        <v>0</v>
      </c>
      <c r="DJ1529" s="284">
        <f t="shared" si="313"/>
        <v>0</v>
      </c>
      <c r="DK1529" s="295">
        <f t="shared" si="314"/>
        <v>40</v>
      </c>
      <c r="DL1529" s="297" t="str">
        <f t="shared" si="315"/>
        <v/>
      </c>
      <c r="DM1529" s="430">
        <f>IFERROR(IF(CA1529="D",IF(DL1529="A dispo.",DF1529*VLOOKUP('DATI INPUT'!$F$27,TARIFFE_UD,4,FALSE),DF1529*VLOOKUP(DL1529,TARIFFE_UD,4,FALSE)),DF1529*VLOOKUP(CB1529-100,TARIFFE_UND,4,FALSE)),0)</f>
        <v>4.927300734414481</v>
      </c>
      <c r="DN1529" s="430">
        <f>IFERROR(IF(CA1529="D",IF(DL1529="A dispo.",DK1529*VLOOKUP('DATI INPUT'!$F$27,TARIFFE_UD,5,FALSE),DK1529*VLOOKUP(DL1529,TARIFFE_UD,5,FALSE)),DK1529*VLOOKUP(CB1529-100,TARIFFE_UND,5,FALSE)),0)</f>
        <v>30.290208144231691</v>
      </c>
      <c r="DO1529" s="431">
        <f t="shared" si="316"/>
        <v>-2.4911213538274524E-3</v>
      </c>
      <c r="DP1529" s="299">
        <f>IFERROR(IF(CA1529="D",IF(DL1529="A dispo.",DF1529*VLOOKUP('DATI INPUT'!$F$27,TARIFFE_UD,2,FALSE),DF1529*VLOOKUP(DL1529,TARIFFE_UD,2,FALSE)),DF1529*VLOOKUP(CB1529-100,TARIFFE_UND,2,FALSE)),0)</f>
        <v>6.9679604641682449</v>
      </c>
      <c r="DQ1529" s="299">
        <f>IFERROR(IF(CA1529="D",IF(DL1529="A dispo.",DK1529*VLOOKUP('DATI INPUT'!$F$27,TARIFFE_UD,3,FALSE),DK1529*VLOOKUP(DL1529,TARIFFE_UD,3,FALSE)),DK1529*VLOOKUP(CB1529-100,TARIFFE_UND,3,FALSE)),0)</f>
        <v>30.729804638283472</v>
      </c>
      <c r="DR1529" s="299">
        <f t="shared" si="317"/>
        <v>37.697765102451719</v>
      </c>
    </row>
    <row r="1530" spans="1:122" x14ac:dyDescent="0.25">
      <c r="A1530" t="s">
        <v>11521</v>
      </c>
      <c r="B1530" t="s">
        <v>541</v>
      </c>
      <c r="C1530" t="s">
        <v>11522</v>
      </c>
      <c r="D1530" t="s">
        <v>2170</v>
      </c>
      <c r="E1530" t="s">
        <v>2171</v>
      </c>
      <c r="F1530" t="s">
        <v>156</v>
      </c>
      <c r="G1530" t="s">
        <v>2172</v>
      </c>
      <c r="H1530" t="s">
        <v>1137</v>
      </c>
      <c r="I1530" t="s">
        <v>2173</v>
      </c>
      <c r="J1530" t="s">
        <v>274</v>
      </c>
      <c r="K1530" t="s">
        <v>2174</v>
      </c>
      <c r="L1530" t="s">
        <v>984</v>
      </c>
      <c r="M1530" t="s">
        <v>2175</v>
      </c>
      <c r="N1530" t="s">
        <v>984</v>
      </c>
      <c r="O1530" t="s">
        <v>873</v>
      </c>
      <c r="P1530" t="s">
        <v>613</v>
      </c>
      <c r="Q1530" t="s">
        <v>496</v>
      </c>
      <c r="R1530" t="s">
        <v>268</v>
      </c>
      <c r="S1530" t="s">
        <v>268</v>
      </c>
      <c r="T1530" t="s">
        <v>268</v>
      </c>
      <c r="U1530" t="s">
        <v>268</v>
      </c>
      <c r="V1530" t="s">
        <v>268</v>
      </c>
      <c r="W1530" t="s">
        <v>11519</v>
      </c>
      <c r="X1530" t="s">
        <v>2506</v>
      </c>
      <c r="Y1530" t="s">
        <v>268</v>
      </c>
      <c r="Z1530" t="s">
        <v>268</v>
      </c>
      <c r="AA1530" t="s">
        <v>268</v>
      </c>
      <c r="AB1530" t="s">
        <v>268</v>
      </c>
      <c r="AC1530" t="s">
        <v>268</v>
      </c>
      <c r="AD1530" t="s">
        <v>268</v>
      </c>
      <c r="AE1530" t="s">
        <v>287</v>
      </c>
      <c r="AF1530" t="s">
        <v>1811</v>
      </c>
      <c r="AG1530" t="s">
        <v>875</v>
      </c>
      <c r="AH1530" t="s">
        <v>11523</v>
      </c>
      <c r="AI1530" t="s">
        <v>2743</v>
      </c>
      <c r="AJ1530" t="s">
        <v>268</v>
      </c>
      <c r="AK1530" t="s">
        <v>268</v>
      </c>
      <c r="AL1530" t="s">
        <v>268</v>
      </c>
      <c r="AM1530" t="s">
        <v>411</v>
      </c>
      <c r="AN1530" t="s">
        <v>268</v>
      </c>
      <c r="AO1530" t="s">
        <v>268</v>
      </c>
      <c r="AP1530" t="s">
        <v>268</v>
      </c>
      <c r="AQ1530" t="s">
        <v>268</v>
      </c>
      <c r="AR1530" t="s">
        <v>268</v>
      </c>
      <c r="AS1530" t="s">
        <v>268</v>
      </c>
      <c r="AT1530" t="s">
        <v>268</v>
      </c>
      <c r="AU1530" t="s">
        <v>268</v>
      </c>
      <c r="AV1530" t="s">
        <v>268</v>
      </c>
      <c r="AW1530" t="s">
        <v>268</v>
      </c>
      <c r="AX1530" t="s">
        <v>268</v>
      </c>
      <c r="AY1530" t="s">
        <v>268</v>
      </c>
      <c r="AZ1530" t="s">
        <v>268</v>
      </c>
      <c r="BA1530" t="s">
        <v>268</v>
      </c>
      <c r="BB1530" t="s">
        <v>268</v>
      </c>
      <c r="BC1530" t="s">
        <v>268</v>
      </c>
      <c r="BD1530" t="s">
        <v>268</v>
      </c>
      <c r="BE1530" t="s">
        <v>268</v>
      </c>
      <c r="BF1530" t="s">
        <v>268</v>
      </c>
      <c r="BG1530" t="s">
        <v>268</v>
      </c>
      <c r="BH1530" t="s">
        <v>268</v>
      </c>
      <c r="BI1530" t="s">
        <v>268</v>
      </c>
      <c r="BJ1530" t="s">
        <v>268</v>
      </c>
      <c r="BK1530" t="s">
        <v>268</v>
      </c>
      <c r="BL1530" t="s">
        <v>268</v>
      </c>
      <c r="BM1530" t="s">
        <v>268</v>
      </c>
      <c r="BN1530" t="s">
        <v>268</v>
      </c>
      <c r="BO1530" t="s">
        <v>268</v>
      </c>
      <c r="BP1530" t="s">
        <v>268</v>
      </c>
      <c r="BQ1530" t="s">
        <v>268</v>
      </c>
      <c r="BR1530" t="s">
        <v>268</v>
      </c>
      <c r="BS1530" t="s">
        <v>268</v>
      </c>
      <c r="BT1530" t="s">
        <v>268</v>
      </c>
      <c r="BU1530" t="s">
        <v>268</v>
      </c>
      <c r="BV1530" t="s">
        <v>268</v>
      </c>
      <c r="BW1530" t="s">
        <v>268</v>
      </c>
      <c r="BX1530" t="s">
        <v>268</v>
      </c>
      <c r="BY1530">
        <v>128</v>
      </c>
      <c r="BZ1530">
        <v>128</v>
      </c>
      <c r="CA1530" t="s">
        <v>142</v>
      </c>
      <c r="CB1530" s="356">
        <v>123</v>
      </c>
      <c r="CC1530" t="s">
        <v>1817</v>
      </c>
      <c r="CD1530" t="s">
        <v>268</v>
      </c>
      <c r="CE1530" t="s">
        <v>268</v>
      </c>
      <c r="CF1530" s="356">
        <v>1</v>
      </c>
      <c r="CG1530" t="s">
        <v>2132</v>
      </c>
      <c r="CH1530" t="s">
        <v>268</v>
      </c>
      <c r="CI1530" t="s">
        <v>268</v>
      </c>
      <c r="CJ1530" t="s">
        <v>268</v>
      </c>
      <c r="CK1530" t="s">
        <v>268</v>
      </c>
      <c r="CL1530" t="s">
        <v>268</v>
      </c>
      <c r="CM1530" t="s">
        <v>11224</v>
      </c>
      <c r="CN1530">
        <v>63.11</v>
      </c>
      <c r="CO1530">
        <v>-47.33</v>
      </c>
      <c r="CP1530">
        <v>15.78</v>
      </c>
      <c r="CQ1530">
        <v>365</v>
      </c>
      <c r="CR1530" t="s">
        <v>878</v>
      </c>
      <c r="CS1530" t="s">
        <v>11225</v>
      </c>
      <c r="CT1530" t="s">
        <v>11226</v>
      </c>
      <c r="CU1530" t="s">
        <v>11227</v>
      </c>
      <c r="CV1530" t="s">
        <v>268</v>
      </c>
      <c r="CW1530" t="s">
        <v>268</v>
      </c>
      <c r="CX1530" t="s">
        <v>268</v>
      </c>
      <c r="CY1530" t="s">
        <v>268</v>
      </c>
      <c r="CZ1530" t="s">
        <v>268</v>
      </c>
      <c r="DA1530" t="s">
        <v>268</v>
      </c>
      <c r="DB1530" s="429">
        <f t="shared" si="305"/>
        <v>0</v>
      </c>
      <c r="DC1530" s="284">
        <f t="shared" si="306"/>
        <v>0.75</v>
      </c>
      <c r="DD1530" s="284">
        <f t="shared" si="307"/>
        <v>0</v>
      </c>
      <c r="DE1530" s="284">
        <f t="shared" si="308"/>
        <v>0</v>
      </c>
      <c r="DF1530" s="295">
        <f t="shared" si="309"/>
        <v>32</v>
      </c>
      <c r="DG1530" s="284">
        <f t="shared" si="310"/>
        <v>1</v>
      </c>
      <c r="DH1530" s="284">
        <f t="shared" si="311"/>
        <v>0.75</v>
      </c>
      <c r="DI1530" s="284">
        <f t="shared" si="312"/>
        <v>0</v>
      </c>
      <c r="DJ1530" s="284">
        <f t="shared" si="313"/>
        <v>0</v>
      </c>
      <c r="DK1530" s="295">
        <f t="shared" si="314"/>
        <v>0</v>
      </c>
      <c r="DL1530" s="297">
        <f t="shared" si="315"/>
        <v>1</v>
      </c>
      <c r="DM1530" s="430">
        <f>IFERROR(IF(CA1530="D",IF(DL1530="A dispo.",DF1530*VLOOKUP('DATI INPUT'!$F$27,TARIFFE_UD,4,FALSE),DF1530*VLOOKUP(DL1530,TARIFFE_UD,4,FALSE)),DF1530*VLOOKUP(CB1530-100,TARIFFE_UND,4,FALSE)),0)</f>
        <v>15.776686497485009</v>
      </c>
      <c r="DN1530" s="430">
        <f>IFERROR(IF(CA1530="D",IF(DL1530="A dispo.",DK1530*VLOOKUP('DATI INPUT'!$F$27,TARIFFE_UD,5,FALSE),DK1530*VLOOKUP(DL1530,TARIFFE_UD,5,FALSE)),DK1530*VLOOKUP(CB1530-100,TARIFFE_UND,5,FALSE)),0)</f>
        <v>0</v>
      </c>
      <c r="DO1530" s="431">
        <f t="shared" si="316"/>
        <v>-3.3135025149899633E-3</v>
      </c>
      <c r="DP1530" s="299">
        <f>IFERROR(IF(CA1530="D",IF(DL1530="A dispo.",DF1530*VLOOKUP('DATI INPUT'!$F$27,TARIFFE_UD,2,FALSE),DF1530*VLOOKUP(DL1530,TARIFFE_UD,2,FALSE)),DF1530*VLOOKUP(CB1530-100,TARIFFE_UND,2,FALSE)),0)</f>
        <v>19.710765480817972</v>
      </c>
      <c r="DQ1530" s="299">
        <f>IFERROR(IF(CA1530="D",IF(DL1530="A dispo.",DK1530*VLOOKUP('DATI INPUT'!$F$27,TARIFFE_UD,3,FALSE),DK1530*VLOOKUP(DL1530,TARIFFE_UD,3,FALSE)),DK1530*VLOOKUP(CB1530-100,TARIFFE_UND,3,FALSE)),0)</f>
        <v>0</v>
      </c>
      <c r="DR1530" s="299">
        <f t="shared" si="317"/>
        <v>19.710765480817972</v>
      </c>
    </row>
    <row r="1531" spans="1:122" x14ac:dyDescent="0.25">
      <c r="A1531" t="s">
        <v>11524</v>
      </c>
      <c r="B1531" t="s">
        <v>7312</v>
      </c>
      <c r="C1531" t="s">
        <v>11525</v>
      </c>
      <c r="D1531" t="s">
        <v>7314</v>
      </c>
      <c r="E1531" t="s">
        <v>268</v>
      </c>
      <c r="F1531" t="s">
        <v>156</v>
      </c>
      <c r="G1531" t="s">
        <v>7315</v>
      </c>
      <c r="H1531" t="s">
        <v>3615</v>
      </c>
      <c r="I1531" t="s">
        <v>7316</v>
      </c>
      <c r="J1531" t="s">
        <v>274</v>
      </c>
      <c r="K1531" t="s">
        <v>7317</v>
      </c>
      <c r="L1531" t="s">
        <v>984</v>
      </c>
      <c r="M1531" t="s">
        <v>7318</v>
      </c>
      <c r="N1531" t="s">
        <v>152</v>
      </c>
      <c r="O1531" t="s">
        <v>5932</v>
      </c>
      <c r="P1531" t="s">
        <v>2256</v>
      </c>
      <c r="Q1531" t="s">
        <v>346</v>
      </c>
      <c r="R1531" t="s">
        <v>268</v>
      </c>
      <c r="S1531" t="s">
        <v>268</v>
      </c>
      <c r="T1531" t="s">
        <v>268</v>
      </c>
      <c r="U1531" t="s">
        <v>268</v>
      </c>
      <c r="V1531" t="s">
        <v>268</v>
      </c>
      <c r="W1531" t="s">
        <v>2292</v>
      </c>
      <c r="X1531" t="s">
        <v>887</v>
      </c>
      <c r="Y1531" t="s">
        <v>485</v>
      </c>
      <c r="Z1531" t="s">
        <v>268</v>
      </c>
      <c r="AA1531" t="s">
        <v>268</v>
      </c>
      <c r="AB1531" t="s">
        <v>268</v>
      </c>
      <c r="AC1531" t="s">
        <v>268</v>
      </c>
      <c r="AD1531" t="s">
        <v>268</v>
      </c>
      <c r="AE1531" t="s">
        <v>268</v>
      </c>
      <c r="AF1531" t="s">
        <v>268</v>
      </c>
      <c r="AG1531" t="s">
        <v>268</v>
      </c>
      <c r="AH1531" t="s">
        <v>268</v>
      </c>
      <c r="AI1531" t="s">
        <v>268</v>
      </c>
      <c r="AJ1531" t="s">
        <v>268</v>
      </c>
      <c r="AK1531" t="s">
        <v>268</v>
      </c>
      <c r="AL1531" t="s">
        <v>268</v>
      </c>
      <c r="AM1531" t="s">
        <v>268</v>
      </c>
      <c r="AN1531" t="s">
        <v>268</v>
      </c>
      <c r="AO1531" t="s">
        <v>268</v>
      </c>
      <c r="AP1531" t="s">
        <v>268</v>
      </c>
      <c r="AQ1531" t="s">
        <v>268</v>
      </c>
      <c r="AR1531" t="s">
        <v>268</v>
      </c>
      <c r="AS1531" t="s">
        <v>268</v>
      </c>
      <c r="AT1531" t="s">
        <v>268</v>
      </c>
      <c r="AU1531" t="s">
        <v>268</v>
      </c>
      <c r="AV1531" t="s">
        <v>268</v>
      </c>
      <c r="AW1531" t="s">
        <v>268</v>
      </c>
      <c r="AX1531" t="s">
        <v>268</v>
      </c>
      <c r="AY1531" t="s">
        <v>268</v>
      </c>
      <c r="AZ1531" t="s">
        <v>268</v>
      </c>
      <c r="BA1531" t="s">
        <v>268</v>
      </c>
      <c r="BB1531" t="s">
        <v>268</v>
      </c>
      <c r="BC1531" t="s">
        <v>268</v>
      </c>
      <c r="BD1531" t="s">
        <v>268</v>
      </c>
      <c r="BE1531" t="s">
        <v>268</v>
      </c>
      <c r="BF1531" t="s">
        <v>268</v>
      </c>
      <c r="BG1531" t="s">
        <v>268</v>
      </c>
      <c r="BH1531" t="s">
        <v>268</v>
      </c>
      <c r="BI1531" t="s">
        <v>268</v>
      </c>
      <c r="BJ1531" t="s">
        <v>268</v>
      </c>
      <c r="BK1531" t="s">
        <v>268</v>
      </c>
      <c r="BL1531" t="s">
        <v>268</v>
      </c>
      <c r="BM1531" t="s">
        <v>268</v>
      </c>
      <c r="BN1531" t="s">
        <v>268</v>
      </c>
      <c r="BO1531" t="s">
        <v>268</v>
      </c>
      <c r="BP1531" t="s">
        <v>268</v>
      </c>
      <c r="BQ1531" t="s">
        <v>268</v>
      </c>
      <c r="BR1531" t="s">
        <v>268</v>
      </c>
      <c r="BS1531" t="s">
        <v>268</v>
      </c>
      <c r="BT1531" t="s">
        <v>268</v>
      </c>
      <c r="BU1531" t="s">
        <v>268</v>
      </c>
      <c r="BV1531" t="s">
        <v>268</v>
      </c>
      <c r="BW1531" t="s">
        <v>268</v>
      </c>
      <c r="BX1531" t="s">
        <v>268</v>
      </c>
      <c r="BY1531">
        <v>25.26</v>
      </c>
      <c r="BZ1531">
        <v>25.26</v>
      </c>
      <c r="CA1531" t="s">
        <v>142</v>
      </c>
      <c r="CB1531" s="356">
        <v>123</v>
      </c>
      <c r="CC1531" t="s">
        <v>1817</v>
      </c>
      <c r="CD1531" t="s">
        <v>268</v>
      </c>
      <c r="CE1531" t="s">
        <v>268</v>
      </c>
      <c r="CF1531" t="s">
        <v>268</v>
      </c>
      <c r="CG1531" t="s">
        <v>268</v>
      </c>
      <c r="CH1531" t="s">
        <v>268</v>
      </c>
      <c r="CI1531" t="s">
        <v>268</v>
      </c>
      <c r="CJ1531" t="s">
        <v>268</v>
      </c>
      <c r="CK1531" t="s">
        <v>268</v>
      </c>
      <c r="CL1531" t="s">
        <v>268</v>
      </c>
      <c r="CM1531" t="s">
        <v>11224</v>
      </c>
      <c r="CN1531">
        <v>16.010000000000002</v>
      </c>
      <c r="CO1531" t="s">
        <v>268</v>
      </c>
      <c r="CP1531">
        <v>16.010000000000002</v>
      </c>
      <c r="CQ1531">
        <v>365</v>
      </c>
      <c r="CR1531" t="s">
        <v>878</v>
      </c>
      <c r="CS1531" t="s">
        <v>11225</v>
      </c>
      <c r="CT1531" t="s">
        <v>11226</v>
      </c>
      <c r="CU1531" t="s">
        <v>11227</v>
      </c>
      <c r="CV1531" t="s">
        <v>268</v>
      </c>
      <c r="CW1531" t="s">
        <v>268</v>
      </c>
      <c r="CX1531" t="s">
        <v>268</v>
      </c>
      <c r="CY1531" t="s">
        <v>268</v>
      </c>
      <c r="CZ1531" t="s">
        <v>268</v>
      </c>
      <c r="DA1531" t="s">
        <v>268</v>
      </c>
      <c r="DB1531" s="429">
        <f t="shared" si="305"/>
        <v>0</v>
      </c>
      <c r="DC1531" s="284">
        <f t="shared" si="306"/>
        <v>0</v>
      </c>
      <c r="DD1531" s="284">
        <f t="shared" si="307"/>
        <v>0</v>
      </c>
      <c r="DE1531" s="284">
        <f t="shared" si="308"/>
        <v>0</v>
      </c>
      <c r="DF1531" s="295">
        <f t="shared" si="309"/>
        <v>25.26</v>
      </c>
      <c r="DG1531" s="284">
        <f t="shared" si="310"/>
        <v>1</v>
      </c>
      <c r="DH1531" s="284">
        <f t="shared" si="311"/>
        <v>0</v>
      </c>
      <c r="DI1531" s="284">
        <f t="shared" si="312"/>
        <v>0</v>
      </c>
      <c r="DJ1531" s="284">
        <f t="shared" si="313"/>
        <v>0</v>
      </c>
      <c r="DK1531" s="295">
        <f t="shared" si="314"/>
        <v>0</v>
      </c>
      <c r="DL1531" s="297" t="str">
        <f t="shared" si="315"/>
        <v>A dispo.</v>
      </c>
      <c r="DM1531" s="430">
        <f>IFERROR(IF(CA1531="D",IF(DL1531="A dispo.",DF1531*VLOOKUP('DATI INPUT'!$F$27,TARIFFE_UD,4,FALSE),DF1531*VLOOKUP(DL1531,TARIFFE_UD,4,FALSE)),DF1531*VLOOKUP(CB1531-100,TARIFFE_UND,4,FALSE)),0)</f>
        <v>16.011928162224297</v>
      </c>
      <c r="DN1531" s="430">
        <f>IFERROR(IF(CA1531="D",IF(DL1531="A dispo.",DK1531*VLOOKUP('DATI INPUT'!$F$27,TARIFFE_UD,5,FALSE),DK1531*VLOOKUP(DL1531,TARIFFE_UD,5,FALSE)),DK1531*VLOOKUP(CB1531-100,TARIFFE_UND,5,FALSE)),0)</f>
        <v>0</v>
      </c>
      <c r="DO1531" s="431">
        <f t="shared" si="316"/>
        <v>1.9281622242957042E-3</v>
      </c>
      <c r="DP1531" s="299">
        <f>IFERROR(IF(CA1531="D",IF(DL1531="A dispo.",DF1531*VLOOKUP('DATI INPUT'!$F$27,TARIFFE_UD,2,FALSE),DF1531*VLOOKUP(DL1531,TARIFFE_UD,2,FALSE)),DF1531*VLOOKUP(CB1531-100,TARIFFE_UND,2,FALSE)),0)</f>
        <v>20.004667073255167</v>
      </c>
      <c r="DQ1531" s="299">
        <f>IFERROR(IF(CA1531="D",IF(DL1531="A dispo.",DK1531*VLOOKUP('DATI INPUT'!$F$27,TARIFFE_UD,3,FALSE),DK1531*VLOOKUP(DL1531,TARIFFE_UD,3,FALSE)),DK1531*VLOOKUP(CB1531-100,TARIFFE_UND,3,FALSE)),0)</f>
        <v>0</v>
      </c>
      <c r="DR1531" s="299">
        <f t="shared" si="317"/>
        <v>20.004667073255167</v>
      </c>
    </row>
    <row r="1532" spans="1:122" x14ac:dyDescent="0.25">
      <c r="A1532" t="s">
        <v>11526</v>
      </c>
      <c r="B1532" t="s">
        <v>7312</v>
      </c>
      <c r="C1532" t="s">
        <v>11527</v>
      </c>
      <c r="D1532" t="s">
        <v>7314</v>
      </c>
      <c r="E1532" t="s">
        <v>268</v>
      </c>
      <c r="F1532" t="s">
        <v>156</v>
      </c>
      <c r="G1532" t="s">
        <v>7315</v>
      </c>
      <c r="H1532" t="s">
        <v>3615</v>
      </c>
      <c r="I1532" t="s">
        <v>7316</v>
      </c>
      <c r="J1532" t="s">
        <v>274</v>
      </c>
      <c r="K1532" t="s">
        <v>7317</v>
      </c>
      <c r="L1532" t="s">
        <v>984</v>
      </c>
      <c r="M1532" t="s">
        <v>7318</v>
      </c>
      <c r="N1532" t="s">
        <v>152</v>
      </c>
      <c r="O1532" t="s">
        <v>5932</v>
      </c>
      <c r="P1532" t="s">
        <v>2256</v>
      </c>
      <c r="Q1532" t="s">
        <v>346</v>
      </c>
      <c r="R1532" t="s">
        <v>268</v>
      </c>
      <c r="S1532" t="s">
        <v>268</v>
      </c>
      <c r="T1532" t="s">
        <v>268</v>
      </c>
      <c r="U1532" t="s">
        <v>268</v>
      </c>
      <c r="V1532" t="s">
        <v>268</v>
      </c>
      <c r="W1532" t="s">
        <v>2292</v>
      </c>
      <c r="X1532" t="s">
        <v>887</v>
      </c>
      <c r="Y1532" t="s">
        <v>485</v>
      </c>
      <c r="Z1532" t="s">
        <v>268</v>
      </c>
      <c r="AA1532" t="s">
        <v>268</v>
      </c>
      <c r="AB1532" t="s">
        <v>268</v>
      </c>
      <c r="AC1532" t="s">
        <v>268</v>
      </c>
      <c r="AD1532" t="s">
        <v>268</v>
      </c>
      <c r="AE1532" t="s">
        <v>287</v>
      </c>
      <c r="AF1532" t="s">
        <v>1811</v>
      </c>
      <c r="AG1532" t="s">
        <v>875</v>
      </c>
      <c r="AH1532" t="s">
        <v>1848</v>
      </c>
      <c r="AI1532" t="s">
        <v>2293</v>
      </c>
      <c r="AJ1532" t="s">
        <v>268</v>
      </c>
      <c r="AK1532" t="s">
        <v>726</v>
      </c>
      <c r="AL1532" t="s">
        <v>268</v>
      </c>
      <c r="AM1532" t="s">
        <v>405</v>
      </c>
      <c r="AN1532" t="s">
        <v>268</v>
      </c>
      <c r="AO1532" t="s">
        <v>268</v>
      </c>
      <c r="AP1532" t="s">
        <v>268</v>
      </c>
      <c r="AQ1532" t="s">
        <v>268</v>
      </c>
      <c r="AR1532" t="s">
        <v>268</v>
      </c>
      <c r="AS1532" t="s">
        <v>268</v>
      </c>
      <c r="AT1532" t="s">
        <v>268</v>
      </c>
      <c r="AU1532" t="s">
        <v>268</v>
      </c>
      <c r="AV1532" t="s">
        <v>268</v>
      </c>
      <c r="AW1532" t="s">
        <v>268</v>
      </c>
      <c r="AX1532" t="s">
        <v>268</v>
      </c>
      <c r="AY1532" t="s">
        <v>268</v>
      </c>
      <c r="AZ1532" t="s">
        <v>268</v>
      </c>
      <c r="BA1532" t="s">
        <v>268</v>
      </c>
      <c r="BB1532" t="s">
        <v>268</v>
      </c>
      <c r="BC1532" t="s">
        <v>268</v>
      </c>
      <c r="BD1532" t="s">
        <v>268</v>
      </c>
      <c r="BE1532" t="s">
        <v>268</v>
      </c>
      <c r="BF1532" t="s">
        <v>268</v>
      </c>
      <c r="BG1532" t="s">
        <v>268</v>
      </c>
      <c r="BH1532" t="s">
        <v>268</v>
      </c>
      <c r="BI1532" t="s">
        <v>268</v>
      </c>
      <c r="BJ1532" t="s">
        <v>268</v>
      </c>
      <c r="BK1532" t="s">
        <v>268</v>
      </c>
      <c r="BL1532" t="s">
        <v>268</v>
      </c>
      <c r="BM1532" t="s">
        <v>268</v>
      </c>
      <c r="BN1532" t="s">
        <v>268</v>
      </c>
      <c r="BO1532" t="s">
        <v>268</v>
      </c>
      <c r="BP1532" t="s">
        <v>268</v>
      </c>
      <c r="BQ1532" t="s">
        <v>268</v>
      </c>
      <c r="BR1532" t="s">
        <v>268</v>
      </c>
      <c r="BS1532" t="s">
        <v>268</v>
      </c>
      <c r="BT1532" t="s">
        <v>268</v>
      </c>
      <c r="BU1532" t="s">
        <v>268</v>
      </c>
      <c r="BV1532" t="s">
        <v>268</v>
      </c>
      <c r="BW1532" t="s">
        <v>268</v>
      </c>
      <c r="BX1532" t="s">
        <v>268</v>
      </c>
      <c r="BY1532">
        <v>8.1999999999999993</v>
      </c>
      <c r="BZ1532">
        <v>8.1999999999999993</v>
      </c>
      <c r="CA1532" t="s">
        <v>142</v>
      </c>
      <c r="CB1532" s="356">
        <v>123</v>
      </c>
      <c r="CC1532" t="s">
        <v>1817</v>
      </c>
      <c r="CD1532" t="s">
        <v>268</v>
      </c>
      <c r="CE1532" t="s">
        <v>268</v>
      </c>
      <c r="CF1532" t="s">
        <v>268</v>
      </c>
      <c r="CG1532" t="s">
        <v>268</v>
      </c>
      <c r="CH1532" t="s">
        <v>268</v>
      </c>
      <c r="CI1532" t="s">
        <v>268</v>
      </c>
      <c r="CJ1532" t="s">
        <v>268</v>
      </c>
      <c r="CK1532" t="s">
        <v>268</v>
      </c>
      <c r="CL1532" t="s">
        <v>8794</v>
      </c>
      <c r="CM1532" t="s">
        <v>11224</v>
      </c>
      <c r="CN1532">
        <v>5.2</v>
      </c>
      <c r="CO1532" t="s">
        <v>268</v>
      </c>
      <c r="CP1532">
        <v>5.2</v>
      </c>
      <c r="CQ1532">
        <v>365</v>
      </c>
      <c r="CR1532" t="s">
        <v>878</v>
      </c>
      <c r="CS1532" t="s">
        <v>11225</v>
      </c>
      <c r="CT1532" t="s">
        <v>11226</v>
      </c>
      <c r="CU1532" t="s">
        <v>11227</v>
      </c>
      <c r="CV1532" t="s">
        <v>268</v>
      </c>
      <c r="CW1532" t="s">
        <v>268</v>
      </c>
      <c r="CX1532" t="s">
        <v>268</v>
      </c>
      <c r="CY1532" t="s">
        <v>268</v>
      </c>
      <c r="CZ1532" t="s">
        <v>268</v>
      </c>
      <c r="DA1532" t="s">
        <v>268</v>
      </c>
      <c r="DB1532" s="429">
        <f t="shared" si="305"/>
        <v>0</v>
      </c>
      <c r="DC1532" s="284">
        <f t="shared" si="306"/>
        <v>0</v>
      </c>
      <c r="DD1532" s="284">
        <f t="shared" si="307"/>
        <v>0</v>
      </c>
      <c r="DE1532" s="284">
        <f t="shared" si="308"/>
        <v>0</v>
      </c>
      <c r="DF1532" s="295">
        <f t="shared" si="309"/>
        <v>8.1999999999999993</v>
      </c>
      <c r="DG1532" s="284">
        <f t="shared" si="310"/>
        <v>1</v>
      </c>
      <c r="DH1532" s="284">
        <f t="shared" si="311"/>
        <v>0</v>
      </c>
      <c r="DI1532" s="284">
        <f t="shared" si="312"/>
        <v>0</v>
      </c>
      <c r="DJ1532" s="284">
        <f t="shared" si="313"/>
        <v>0</v>
      </c>
      <c r="DK1532" s="295">
        <f t="shared" si="314"/>
        <v>0</v>
      </c>
      <c r="DL1532" s="297" t="str">
        <f t="shared" si="315"/>
        <v>A dispo.</v>
      </c>
      <c r="DM1532" s="430">
        <f>IFERROR(IF(CA1532="D",IF(DL1532="A dispo.",DF1532*VLOOKUP('DATI INPUT'!$F$27,TARIFFE_UD,4,FALSE),DF1532*VLOOKUP(DL1532,TARIFFE_UD,4,FALSE)),DF1532*VLOOKUP(CB1532-100,TARIFFE_UND,4,FALSE)),0)</f>
        <v>5.1978547478321149</v>
      </c>
      <c r="DN1532" s="430">
        <f>IFERROR(IF(CA1532="D",IF(DL1532="A dispo.",DK1532*VLOOKUP('DATI INPUT'!$F$27,TARIFFE_UD,5,FALSE),DK1532*VLOOKUP(DL1532,TARIFFE_UD,5,FALSE)),DK1532*VLOOKUP(CB1532-100,TARIFFE_UND,5,FALSE)),0)</f>
        <v>0</v>
      </c>
      <c r="DO1532" s="431">
        <f t="shared" si="316"/>
        <v>-2.1452521678853032E-3</v>
      </c>
      <c r="DP1532" s="299">
        <f>IFERROR(IF(CA1532="D",IF(DL1532="A dispo.",DF1532*VLOOKUP('DATI INPUT'!$F$27,TARIFFE_UD,2,FALSE),DF1532*VLOOKUP(DL1532,TARIFFE_UD,2,FALSE)),DF1532*VLOOKUP(CB1532-100,TARIFFE_UND,2,FALSE)),0)</f>
        <v>6.4939932700194918</v>
      </c>
      <c r="DQ1532" s="299">
        <f>IFERROR(IF(CA1532="D",IF(DL1532="A dispo.",DK1532*VLOOKUP('DATI INPUT'!$F$27,TARIFFE_UD,3,FALSE),DK1532*VLOOKUP(DL1532,TARIFFE_UD,3,FALSE)),DK1532*VLOOKUP(CB1532-100,TARIFFE_UND,3,FALSE)),0)</f>
        <v>0</v>
      </c>
      <c r="DR1532" s="299">
        <f t="shared" si="317"/>
        <v>6.4939932700194918</v>
      </c>
    </row>
    <row r="1533" spans="1:122" x14ac:dyDescent="0.25">
      <c r="A1533" t="s">
        <v>11528</v>
      </c>
      <c r="B1533" t="s">
        <v>7312</v>
      </c>
      <c r="C1533" t="s">
        <v>11529</v>
      </c>
      <c r="D1533" t="s">
        <v>7314</v>
      </c>
      <c r="E1533" t="s">
        <v>268</v>
      </c>
      <c r="F1533" t="s">
        <v>156</v>
      </c>
      <c r="G1533" t="s">
        <v>7315</v>
      </c>
      <c r="H1533" t="s">
        <v>3615</v>
      </c>
      <c r="I1533" t="s">
        <v>7316</v>
      </c>
      <c r="J1533" t="s">
        <v>274</v>
      </c>
      <c r="K1533" t="s">
        <v>7317</v>
      </c>
      <c r="L1533" t="s">
        <v>984</v>
      </c>
      <c r="M1533" t="s">
        <v>7318</v>
      </c>
      <c r="N1533" t="s">
        <v>152</v>
      </c>
      <c r="O1533" t="s">
        <v>5932</v>
      </c>
      <c r="P1533" t="s">
        <v>2256</v>
      </c>
      <c r="Q1533" t="s">
        <v>346</v>
      </c>
      <c r="R1533" t="s">
        <v>268</v>
      </c>
      <c r="S1533" t="s">
        <v>268</v>
      </c>
      <c r="T1533" t="s">
        <v>268</v>
      </c>
      <c r="U1533" t="s">
        <v>268</v>
      </c>
      <c r="V1533" t="s">
        <v>268</v>
      </c>
      <c r="W1533" t="s">
        <v>11530</v>
      </c>
      <c r="X1533" t="s">
        <v>11531</v>
      </c>
      <c r="Y1533" t="s">
        <v>268</v>
      </c>
      <c r="Z1533" t="s">
        <v>268</v>
      </c>
      <c r="AA1533" t="s">
        <v>268</v>
      </c>
      <c r="AB1533" t="s">
        <v>268</v>
      </c>
      <c r="AC1533" t="s">
        <v>268</v>
      </c>
      <c r="AD1533" t="s">
        <v>268</v>
      </c>
      <c r="AE1533" t="s">
        <v>287</v>
      </c>
      <c r="AF1533" t="s">
        <v>1811</v>
      </c>
      <c r="AG1533" t="s">
        <v>875</v>
      </c>
      <c r="AH1533" t="s">
        <v>9935</v>
      </c>
      <c r="AI1533" t="s">
        <v>754</v>
      </c>
      <c r="AJ1533" t="s">
        <v>268</v>
      </c>
      <c r="AK1533" t="s">
        <v>268</v>
      </c>
      <c r="AL1533" t="s">
        <v>268</v>
      </c>
      <c r="AM1533" t="s">
        <v>411</v>
      </c>
      <c r="AN1533" t="s">
        <v>268</v>
      </c>
      <c r="AO1533" t="s">
        <v>268</v>
      </c>
      <c r="AP1533" t="s">
        <v>268</v>
      </c>
      <c r="AQ1533" t="s">
        <v>268</v>
      </c>
      <c r="AR1533" t="s">
        <v>268</v>
      </c>
      <c r="AS1533" t="s">
        <v>268</v>
      </c>
      <c r="AT1533" t="s">
        <v>268</v>
      </c>
      <c r="AU1533" t="s">
        <v>268</v>
      </c>
      <c r="AV1533" t="s">
        <v>268</v>
      </c>
      <c r="AW1533" t="s">
        <v>268</v>
      </c>
      <c r="AX1533" t="s">
        <v>268</v>
      </c>
      <c r="AY1533" t="s">
        <v>268</v>
      </c>
      <c r="AZ1533" t="s">
        <v>268</v>
      </c>
      <c r="BA1533" t="s">
        <v>268</v>
      </c>
      <c r="BB1533" t="s">
        <v>268</v>
      </c>
      <c r="BC1533" t="s">
        <v>268</v>
      </c>
      <c r="BD1533" t="s">
        <v>268</v>
      </c>
      <c r="BE1533" t="s">
        <v>268</v>
      </c>
      <c r="BF1533" t="s">
        <v>268</v>
      </c>
      <c r="BG1533" t="s">
        <v>268</v>
      </c>
      <c r="BH1533" t="s">
        <v>268</v>
      </c>
      <c r="BI1533" t="s">
        <v>268</v>
      </c>
      <c r="BJ1533" t="s">
        <v>268</v>
      </c>
      <c r="BK1533" t="s">
        <v>268</v>
      </c>
      <c r="BL1533" t="s">
        <v>268</v>
      </c>
      <c r="BM1533" t="s">
        <v>268</v>
      </c>
      <c r="BN1533" t="s">
        <v>268</v>
      </c>
      <c r="BO1533" t="s">
        <v>268</v>
      </c>
      <c r="BP1533" t="s">
        <v>268</v>
      </c>
      <c r="BQ1533" t="s">
        <v>268</v>
      </c>
      <c r="BR1533" t="s">
        <v>268</v>
      </c>
      <c r="BS1533" t="s">
        <v>268</v>
      </c>
      <c r="BT1533" t="s">
        <v>268</v>
      </c>
      <c r="BU1533" t="s">
        <v>268</v>
      </c>
      <c r="BV1533" t="s">
        <v>268</v>
      </c>
      <c r="BW1533" t="s">
        <v>268</v>
      </c>
      <c r="BX1533" t="s">
        <v>268</v>
      </c>
      <c r="BY1533">
        <v>33</v>
      </c>
      <c r="BZ1533">
        <v>33</v>
      </c>
      <c r="CA1533" t="s">
        <v>142</v>
      </c>
      <c r="CB1533" s="356">
        <v>122</v>
      </c>
      <c r="CC1533" t="s">
        <v>876</v>
      </c>
      <c r="CD1533" t="s">
        <v>268</v>
      </c>
      <c r="CE1533" t="s">
        <v>268</v>
      </c>
      <c r="CF1533" s="356">
        <v>1</v>
      </c>
      <c r="CG1533" t="s">
        <v>2132</v>
      </c>
      <c r="CH1533" t="s">
        <v>268</v>
      </c>
      <c r="CI1533" t="s">
        <v>268</v>
      </c>
      <c r="CJ1533" t="s">
        <v>268</v>
      </c>
      <c r="CK1533" t="s">
        <v>268</v>
      </c>
      <c r="CL1533" t="s">
        <v>268</v>
      </c>
      <c r="CM1533" t="s">
        <v>11224</v>
      </c>
      <c r="CN1533">
        <v>33.200000000000003</v>
      </c>
      <c r="CO1533">
        <v>-24.9</v>
      </c>
      <c r="CP1533">
        <v>8.3000000000000007</v>
      </c>
      <c r="CQ1533">
        <v>365</v>
      </c>
      <c r="CR1533" t="s">
        <v>878</v>
      </c>
      <c r="CS1533" t="s">
        <v>11225</v>
      </c>
      <c r="CT1533" t="s">
        <v>11226</v>
      </c>
      <c r="CU1533" t="s">
        <v>11227</v>
      </c>
      <c r="CV1533" t="s">
        <v>268</v>
      </c>
      <c r="CW1533" t="s">
        <v>268</v>
      </c>
      <c r="CX1533" t="s">
        <v>268</v>
      </c>
      <c r="CY1533" t="s">
        <v>268</v>
      </c>
      <c r="CZ1533" t="s">
        <v>268</v>
      </c>
      <c r="DA1533" t="s">
        <v>268</v>
      </c>
      <c r="DB1533" s="429">
        <f t="shared" si="305"/>
        <v>0</v>
      </c>
      <c r="DC1533" s="284">
        <f t="shared" si="306"/>
        <v>0.75</v>
      </c>
      <c r="DD1533" s="284">
        <f t="shared" si="307"/>
        <v>0</v>
      </c>
      <c r="DE1533" s="284">
        <f t="shared" si="308"/>
        <v>0</v>
      </c>
      <c r="DF1533" s="295">
        <f t="shared" si="309"/>
        <v>8.25</v>
      </c>
      <c r="DG1533" s="284">
        <f t="shared" si="310"/>
        <v>0</v>
      </c>
      <c r="DH1533" s="284">
        <f t="shared" si="311"/>
        <v>0.75</v>
      </c>
      <c r="DI1533" s="284">
        <f t="shared" si="312"/>
        <v>0</v>
      </c>
      <c r="DJ1533" s="284">
        <f t="shared" si="313"/>
        <v>0</v>
      </c>
      <c r="DK1533" s="295">
        <f t="shared" si="314"/>
        <v>0.25</v>
      </c>
      <c r="DL1533" s="297">
        <f t="shared" si="315"/>
        <v>1</v>
      </c>
      <c r="DM1533" s="430">
        <f>IFERROR(IF(CA1533="D",IF(DL1533="A dispo.",DF1533*VLOOKUP('DATI INPUT'!$F$27,TARIFFE_UD,4,FALSE),DF1533*VLOOKUP(DL1533,TARIFFE_UD,4,FALSE)),DF1533*VLOOKUP(CB1533-100,TARIFFE_UND,4,FALSE)),0)</f>
        <v>4.0674269876328539</v>
      </c>
      <c r="DN1533" s="430">
        <f>IFERROR(IF(CA1533="D",IF(DL1533="A dispo.",DK1533*VLOOKUP('DATI INPUT'!$F$27,TARIFFE_UD,5,FALSE),DK1533*VLOOKUP(DL1533,TARIFFE_UD,5,FALSE)),DK1533*VLOOKUP(CB1533-100,TARIFFE_UND,5,FALSE)),0)</f>
        <v>4.2327121172083597</v>
      </c>
      <c r="DO1533" s="431">
        <f t="shared" si="316"/>
        <v>1.3910484121382183E-4</v>
      </c>
      <c r="DP1533" s="299">
        <f>IFERROR(IF(CA1533="D",IF(DL1533="A dispo.",DF1533*VLOOKUP('DATI INPUT'!$F$27,TARIFFE_UD,2,FALSE),DF1533*VLOOKUP(DL1533,TARIFFE_UD,2,FALSE)),DF1533*VLOOKUP(CB1533-100,TARIFFE_UND,2,FALSE)),0)</f>
        <v>5.0816817255233833</v>
      </c>
      <c r="DQ1533" s="299">
        <f>IFERROR(IF(CA1533="D",IF(DL1533="A dispo.",DK1533*VLOOKUP('DATI INPUT'!$F$27,TARIFFE_UD,3,FALSE),DK1533*VLOOKUP(DL1533,TARIFFE_UD,3,FALSE)),DK1533*VLOOKUP(CB1533-100,TARIFFE_UND,3,FALSE)),0)</f>
        <v>3.791213262028732</v>
      </c>
      <c r="DR1533" s="299">
        <f t="shared" si="317"/>
        <v>8.8728949875521153</v>
      </c>
    </row>
    <row r="1534" spans="1:122" x14ac:dyDescent="0.25">
      <c r="A1534" t="s">
        <v>11532</v>
      </c>
      <c r="B1534" t="s">
        <v>7312</v>
      </c>
      <c r="C1534" t="s">
        <v>11533</v>
      </c>
      <c r="D1534" t="s">
        <v>7314</v>
      </c>
      <c r="E1534" t="s">
        <v>268</v>
      </c>
      <c r="F1534" t="s">
        <v>156</v>
      </c>
      <c r="G1534" t="s">
        <v>7315</v>
      </c>
      <c r="H1534" t="s">
        <v>3615</v>
      </c>
      <c r="I1534" t="s">
        <v>7316</v>
      </c>
      <c r="J1534" t="s">
        <v>274</v>
      </c>
      <c r="K1534" t="s">
        <v>7317</v>
      </c>
      <c r="L1534" t="s">
        <v>984</v>
      </c>
      <c r="M1534" t="s">
        <v>7318</v>
      </c>
      <c r="N1534" t="s">
        <v>152</v>
      </c>
      <c r="O1534" t="s">
        <v>5932</v>
      </c>
      <c r="P1534" t="s">
        <v>2256</v>
      </c>
      <c r="Q1534" t="s">
        <v>346</v>
      </c>
      <c r="R1534" t="s">
        <v>268</v>
      </c>
      <c r="S1534" t="s">
        <v>268</v>
      </c>
      <c r="T1534" t="s">
        <v>268</v>
      </c>
      <c r="U1534" t="s">
        <v>268</v>
      </c>
      <c r="V1534" t="s">
        <v>268</v>
      </c>
      <c r="W1534" t="s">
        <v>11530</v>
      </c>
      <c r="X1534" t="s">
        <v>11531</v>
      </c>
      <c r="Y1534" t="s">
        <v>268</v>
      </c>
      <c r="Z1534" t="s">
        <v>268</v>
      </c>
      <c r="AA1534" t="s">
        <v>268</v>
      </c>
      <c r="AB1534" t="s">
        <v>268</v>
      </c>
      <c r="AC1534" t="s">
        <v>268</v>
      </c>
      <c r="AD1534" t="s">
        <v>268</v>
      </c>
      <c r="AE1534" t="s">
        <v>287</v>
      </c>
      <c r="AF1534" t="s">
        <v>1811</v>
      </c>
      <c r="AG1534" t="s">
        <v>875</v>
      </c>
      <c r="AH1534" t="s">
        <v>9935</v>
      </c>
      <c r="AI1534" t="s">
        <v>10119</v>
      </c>
      <c r="AJ1534" t="s">
        <v>268</v>
      </c>
      <c r="AK1534" t="s">
        <v>377</v>
      </c>
      <c r="AL1534" t="s">
        <v>268</v>
      </c>
      <c r="AM1534" t="s">
        <v>411</v>
      </c>
      <c r="AN1534" t="s">
        <v>268</v>
      </c>
      <c r="AO1534" t="s">
        <v>268</v>
      </c>
      <c r="AP1534" t="s">
        <v>268</v>
      </c>
      <c r="AQ1534" t="s">
        <v>268</v>
      </c>
      <c r="AR1534" t="s">
        <v>268</v>
      </c>
      <c r="AS1534" t="s">
        <v>268</v>
      </c>
      <c r="AT1534" t="s">
        <v>268</v>
      </c>
      <c r="AU1534" t="s">
        <v>268</v>
      </c>
      <c r="AV1534" t="s">
        <v>268</v>
      </c>
      <c r="AW1534" t="s">
        <v>268</v>
      </c>
      <c r="AX1534" t="s">
        <v>268</v>
      </c>
      <c r="AY1534" t="s">
        <v>268</v>
      </c>
      <c r="AZ1534" t="s">
        <v>268</v>
      </c>
      <c r="BA1534" t="s">
        <v>268</v>
      </c>
      <c r="BB1534" t="s">
        <v>268</v>
      </c>
      <c r="BC1534" t="s">
        <v>268</v>
      </c>
      <c r="BD1534" t="s">
        <v>268</v>
      </c>
      <c r="BE1534" t="s">
        <v>268</v>
      </c>
      <c r="BF1534" t="s">
        <v>268</v>
      </c>
      <c r="BG1534" t="s">
        <v>268</v>
      </c>
      <c r="BH1534" t="s">
        <v>268</v>
      </c>
      <c r="BI1534" t="s">
        <v>268</v>
      </c>
      <c r="BJ1534" t="s">
        <v>268</v>
      </c>
      <c r="BK1534" t="s">
        <v>268</v>
      </c>
      <c r="BL1534" t="s">
        <v>268</v>
      </c>
      <c r="BM1534" t="s">
        <v>268</v>
      </c>
      <c r="BN1534" t="s">
        <v>268</v>
      </c>
      <c r="BO1534" t="s">
        <v>268</v>
      </c>
      <c r="BP1534" t="s">
        <v>268</v>
      </c>
      <c r="BQ1534" t="s">
        <v>268</v>
      </c>
      <c r="BR1534" t="s">
        <v>268</v>
      </c>
      <c r="BS1534" t="s">
        <v>268</v>
      </c>
      <c r="BT1534" t="s">
        <v>268</v>
      </c>
      <c r="BU1534" t="s">
        <v>268</v>
      </c>
      <c r="BV1534" t="s">
        <v>268</v>
      </c>
      <c r="BW1534" t="s">
        <v>268</v>
      </c>
      <c r="BX1534" t="s">
        <v>268</v>
      </c>
      <c r="BY1534">
        <v>90.29</v>
      </c>
      <c r="BZ1534">
        <v>90.29</v>
      </c>
      <c r="CA1534" t="s">
        <v>142</v>
      </c>
      <c r="CB1534" s="356">
        <v>123</v>
      </c>
      <c r="CC1534" t="s">
        <v>1817</v>
      </c>
      <c r="CD1534" t="s">
        <v>268</v>
      </c>
      <c r="CE1534" t="s">
        <v>268</v>
      </c>
      <c r="CF1534" t="s">
        <v>268</v>
      </c>
      <c r="CG1534" t="s">
        <v>2132</v>
      </c>
      <c r="CH1534" t="s">
        <v>268</v>
      </c>
      <c r="CI1534" t="s">
        <v>268</v>
      </c>
      <c r="CJ1534" t="s">
        <v>268</v>
      </c>
      <c r="CK1534" t="s">
        <v>268</v>
      </c>
      <c r="CL1534" t="s">
        <v>268</v>
      </c>
      <c r="CM1534" t="s">
        <v>11224</v>
      </c>
      <c r="CN1534">
        <v>57.23</v>
      </c>
      <c r="CO1534">
        <v>-42.92</v>
      </c>
      <c r="CP1534">
        <v>14.31</v>
      </c>
      <c r="CQ1534">
        <v>365</v>
      </c>
      <c r="CR1534" t="s">
        <v>878</v>
      </c>
      <c r="CS1534" t="s">
        <v>11225</v>
      </c>
      <c r="CT1534" t="s">
        <v>11226</v>
      </c>
      <c r="CU1534" t="s">
        <v>11227</v>
      </c>
      <c r="CV1534" t="s">
        <v>268</v>
      </c>
      <c r="CW1534" t="s">
        <v>268</v>
      </c>
      <c r="CX1534" t="s">
        <v>268</v>
      </c>
      <c r="CY1534" t="s">
        <v>268</v>
      </c>
      <c r="CZ1534" t="s">
        <v>268</v>
      </c>
      <c r="DA1534" t="s">
        <v>268</v>
      </c>
      <c r="DB1534" s="429">
        <f t="shared" si="305"/>
        <v>0</v>
      </c>
      <c r="DC1534" s="284">
        <f t="shared" si="306"/>
        <v>0.75</v>
      </c>
      <c r="DD1534" s="284">
        <f t="shared" si="307"/>
        <v>0</v>
      </c>
      <c r="DE1534" s="284">
        <f t="shared" si="308"/>
        <v>0</v>
      </c>
      <c r="DF1534" s="295">
        <f t="shared" si="309"/>
        <v>22.572500000000005</v>
      </c>
      <c r="DG1534" s="284">
        <f t="shared" si="310"/>
        <v>1</v>
      </c>
      <c r="DH1534" s="284">
        <f t="shared" si="311"/>
        <v>0.75</v>
      </c>
      <c r="DI1534" s="284">
        <f t="shared" si="312"/>
        <v>0</v>
      </c>
      <c r="DJ1534" s="284">
        <f t="shared" si="313"/>
        <v>0</v>
      </c>
      <c r="DK1534" s="295">
        <f t="shared" si="314"/>
        <v>0</v>
      </c>
      <c r="DL1534" s="297" t="str">
        <f t="shared" si="315"/>
        <v>A dispo.</v>
      </c>
      <c r="DM1534" s="430">
        <f>IFERROR(IF(CA1534="D",IF(DL1534="A dispo.",DF1534*VLOOKUP('DATI INPUT'!$F$27,TARIFFE_UD,4,FALSE),DF1534*VLOOKUP(DL1534,TARIFFE_UD,4,FALSE)),DF1534*VLOOKUP(CB1534-100,TARIFFE_UND,4,FALSE)),0)</f>
        <v>14.30836296285859</v>
      </c>
      <c r="DN1534" s="430">
        <f>IFERROR(IF(CA1534="D",IF(DL1534="A dispo.",DK1534*VLOOKUP('DATI INPUT'!$F$27,TARIFFE_UD,5,FALSE),DK1534*VLOOKUP(DL1534,TARIFFE_UD,5,FALSE)),DK1534*VLOOKUP(CB1534-100,TARIFFE_UND,5,FALSE)),0)</f>
        <v>0</v>
      </c>
      <c r="DO1534" s="431">
        <f t="shared" si="316"/>
        <v>-1.6370371414105023E-3</v>
      </c>
      <c r="DP1534" s="299">
        <f>IFERROR(IF(CA1534="D",IF(DL1534="A dispo.",DF1534*VLOOKUP('DATI INPUT'!$F$27,TARIFFE_UD,2,FALSE),DF1534*VLOOKUP(DL1534,TARIFFE_UD,2,FALSE)),DF1534*VLOOKUP(CB1534-100,TARIFFE_UND,2,FALSE)),0)</f>
        <v>17.876300376526221</v>
      </c>
      <c r="DQ1534" s="299">
        <f>IFERROR(IF(CA1534="D",IF(DL1534="A dispo.",DK1534*VLOOKUP('DATI INPUT'!$F$27,TARIFFE_UD,3,FALSE),DK1534*VLOOKUP(DL1534,TARIFFE_UD,3,FALSE)),DK1534*VLOOKUP(CB1534-100,TARIFFE_UND,3,FALSE)),0)</f>
        <v>0</v>
      </c>
      <c r="DR1534" s="299">
        <f t="shared" si="317"/>
        <v>17.876300376526221</v>
      </c>
    </row>
    <row r="1535" spans="1:122" x14ac:dyDescent="0.25">
      <c r="A1535" t="s">
        <v>11534</v>
      </c>
      <c r="B1535" t="s">
        <v>11535</v>
      </c>
      <c r="C1535" t="s">
        <v>11536</v>
      </c>
      <c r="D1535" t="s">
        <v>11537</v>
      </c>
      <c r="E1535" t="s">
        <v>268</v>
      </c>
      <c r="F1535" t="s">
        <v>156</v>
      </c>
      <c r="G1535" t="s">
        <v>11538</v>
      </c>
      <c r="H1535" t="s">
        <v>11539</v>
      </c>
      <c r="I1535" t="s">
        <v>297</v>
      </c>
      <c r="J1535" t="s">
        <v>274</v>
      </c>
      <c r="K1535" t="s">
        <v>11540</v>
      </c>
      <c r="L1535" t="s">
        <v>871</v>
      </c>
      <c r="M1535" t="s">
        <v>11541</v>
      </c>
      <c r="N1535" t="s">
        <v>879</v>
      </c>
      <c r="O1535" t="s">
        <v>998</v>
      </c>
      <c r="P1535" t="s">
        <v>1293</v>
      </c>
      <c r="Q1535" t="s">
        <v>300</v>
      </c>
      <c r="R1535" t="s">
        <v>268</v>
      </c>
      <c r="S1535" t="s">
        <v>268</v>
      </c>
      <c r="T1535" t="s">
        <v>268</v>
      </c>
      <c r="U1535" t="s">
        <v>268</v>
      </c>
      <c r="V1535" t="s">
        <v>268</v>
      </c>
      <c r="W1535" t="s">
        <v>7893</v>
      </c>
      <c r="X1535" t="s">
        <v>2699</v>
      </c>
      <c r="Y1535" t="s">
        <v>271</v>
      </c>
      <c r="Z1535" t="s">
        <v>268</v>
      </c>
      <c r="AA1535" t="s">
        <v>268</v>
      </c>
      <c r="AB1535" t="s">
        <v>268</v>
      </c>
      <c r="AC1535" t="s">
        <v>268</v>
      </c>
      <c r="AD1535" t="s">
        <v>268</v>
      </c>
      <c r="AE1535" t="s">
        <v>287</v>
      </c>
      <c r="AF1535" t="s">
        <v>1811</v>
      </c>
      <c r="AG1535" t="s">
        <v>875</v>
      </c>
      <c r="AH1535" t="s">
        <v>1831</v>
      </c>
      <c r="AI1535" t="s">
        <v>7894</v>
      </c>
      <c r="AJ1535" t="s">
        <v>268</v>
      </c>
      <c r="AK1535" t="s">
        <v>354</v>
      </c>
      <c r="AL1535" t="s">
        <v>268</v>
      </c>
      <c r="AM1535" t="s">
        <v>411</v>
      </c>
      <c r="AN1535" t="s">
        <v>268</v>
      </c>
      <c r="AO1535" t="s">
        <v>268</v>
      </c>
      <c r="AP1535" t="s">
        <v>268</v>
      </c>
      <c r="AQ1535" t="s">
        <v>268</v>
      </c>
      <c r="AR1535" t="s">
        <v>268</v>
      </c>
      <c r="AS1535" t="s">
        <v>268</v>
      </c>
      <c r="AT1535" t="s">
        <v>268</v>
      </c>
      <c r="AU1535" t="s">
        <v>268</v>
      </c>
      <c r="AV1535" t="s">
        <v>268</v>
      </c>
      <c r="AW1535" t="s">
        <v>268</v>
      </c>
      <c r="AX1535" t="s">
        <v>268</v>
      </c>
      <c r="AY1535" t="s">
        <v>268</v>
      </c>
      <c r="AZ1535" t="s">
        <v>268</v>
      </c>
      <c r="BA1535" t="s">
        <v>268</v>
      </c>
      <c r="BB1535" t="s">
        <v>268</v>
      </c>
      <c r="BC1535" t="s">
        <v>268</v>
      </c>
      <c r="BD1535" t="s">
        <v>268</v>
      </c>
      <c r="BE1535" t="s">
        <v>268</v>
      </c>
      <c r="BF1535" t="s">
        <v>268</v>
      </c>
      <c r="BG1535" t="s">
        <v>268</v>
      </c>
      <c r="BH1535" t="s">
        <v>268</v>
      </c>
      <c r="BI1535" t="s">
        <v>268</v>
      </c>
      <c r="BJ1535" t="s">
        <v>268</v>
      </c>
      <c r="BK1535" t="s">
        <v>268</v>
      </c>
      <c r="BL1535" t="s">
        <v>268</v>
      </c>
      <c r="BM1535" t="s">
        <v>268</v>
      </c>
      <c r="BN1535" t="s">
        <v>268</v>
      </c>
      <c r="BO1535" t="s">
        <v>268</v>
      </c>
      <c r="BP1535" t="s">
        <v>268</v>
      </c>
      <c r="BQ1535" t="s">
        <v>268</v>
      </c>
      <c r="BR1535" t="s">
        <v>268</v>
      </c>
      <c r="BS1535" t="s">
        <v>268</v>
      </c>
      <c r="BT1535" t="s">
        <v>268</v>
      </c>
      <c r="BU1535" t="s">
        <v>268</v>
      </c>
      <c r="BV1535" t="s">
        <v>268</v>
      </c>
      <c r="BW1535" t="s">
        <v>268</v>
      </c>
      <c r="BX1535" t="s">
        <v>268</v>
      </c>
      <c r="BY1535">
        <v>80</v>
      </c>
      <c r="BZ1535">
        <v>80</v>
      </c>
      <c r="CA1535" t="s">
        <v>142</v>
      </c>
      <c r="CB1535" s="356">
        <v>123</v>
      </c>
      <c r="CC1535" t="s">
        <v>1817</v>
      </c>
      <c r="CD1535" t="s">
        <v>268</v>
      </c>
      <c r="CE1535" t="s">
        <v>268</v>
      </c>
      <c r="CF1535" t="s">
        <v>268</v>
      </c>
      <c r="CG1535" t="s">
        <v>268</v>
      </c>
      <c r="CH1535" t="s">
        <v>268</v>
      </c>
      <c r="CI1535" t="s">
        <v>268</v>
      </c>
      <c r="CJ1535" t="s">
        <v>268</v>
      </c>
      <c r="CK1535" t="s">
        <v>268</v>
      </c>
      <c r="CL1535" t="s">
        <v>11542</v>
      </c>
      <c r="CM1535" t="s">
        <v>11224</v>
      </c>
      <c r="CN1535">
        <v>50.71</v>
      </c>
      <c r="CO1535" t="s">
        <v>268</v>
      </c>
      <c r="CP1535">
        <v>50.71</v>
      </c>
      <c r="CQ1535">
        <v>365</v>
      </c>
      <c r="CR1535" t="s">
        <v>878</v>
      </c>
      <c r="CS1535" t="s">
        <v>11225</v>
      </c>
      <c r="CT1535" t="s">
        <v>11226</v>
      </c>
      <c r="CU1535" t="s">
        <v>11227</v>
      </c>
      <c r="CV1535" t="s">
        <v>268</v>
      </c>
      <c r="CW1535" t="s">
        <v>268</v>
      </c>
      <c r="CX1535" t="s">
        <v>268</v>
      </c>
      <c r="CY1535" t="s">
        <v>268</v>
      </c>
      <c r="CZ1535" t="s">
        <v>268</v>
      </c>
      <c r="DA1535" t="s">
        <v>268</v>
      </c>
      <c r="DB1535" s="429">
        <f t="shared" si="305"/>
        <v>0</v>
      </c>
      <c r="DC1535" s="284">
        <f t="shared" si="306"/>
        <v>0</v>
      </c>
      <c r="DD1535" s="284">
        <f t="shared" si="307"/>
        <v>0</v>
      </c>
      <c r="DE1535" s="284">
        <f t="shared" si="308"/>
        <v>0</v>
      </c>
      <c r="DF1535" s="295">
        <f t="shared" si="309"/>
        <v>80</v>
      </c>
      <c r="DG1535" s="284">
        <f t="shared" si="310"/>
        <v>1</v>
      </c>
      <c r="DH1535" s="284">
        <f t="shared" si="311"/>
        <v>0</v>
      </c>
      <c r="DI1535" s="284">
        <f t="shared" si="312"/>
        <v>0</v>
      </c>
      <c r="DJ1535" s="284">
        <f t="shared" si="313"/>
        <v>0</v>
      </c>
      <c r="DK1535" s="295">
        <f t="shared" si="314"/>
        <v>0</v>
      </c>
      <c r="DL1535" s="297" t="str">
        <f t="shared" si="315"/>
        <v>A dispo.</v>
      </c>
      <c r="DM1535" s="430">
        <f>IFERROR(IF(CA1535="D",IF(DL1535="A dispo.",DF1535*VLOOKUP('DATI INPUT'!$F$27,TARIFFE_UD,4,FALSE),DF1535*VLOOKUP(DL1535,TARIFFE_UD,4,FALSE)),DF1535*VLOOKUP(CB1535-100,TARIFFE_UND,4,FALSE)),0)</f>
        <v>50.71077802763039</v>
      </c>
      <c r="DN1535" s="430">
        <f>IFERROR(IF(CA1535="D",IF(DL1535="A dispo.",DK1535*VLOOKUP('DATI INPUT'!$F$27,TARIFFE_UD,5,FALSE),DK1535*VLOOKUP(DL1535,TARIFFE_UD,5,FALSE)),DK1535*VLOOKUP(CB1535-100,TARIFFE_UND,5,FALSE)),0)</f>
        <v>0</v>
      </c>
      <c r="DO1535" s="431">
        <f t="shared" si="316"/>
        <v>7.7802763038903322E-4</v>
      </c>
      <c r="DP1535" s="299">
        <f>IFERROR(IF(CA1535="D",IF(DL1535="A dispo.",DF1535*VLOOKUP('DATI INPUT'!$F$27,TARIFFE_UD,2,FALSE),DF1535*VLOOKUP(DL1535,TARIFFE_UD,2,FALSE)),DF1535*VLOOKUP(CB1535-100,TARIFFE_UND,2,FALSE)),0)</f>
        <v>63.356031902629191</v>
      </c>
      <c r="DQ1535" s="299">
        <f>IFERROR(IF(CA1535="D",IF(DL1535="A dispo.",DK1535*VLOOKUP('DATI INPUT'!$F$27,TARIFFE_UD,3,FALSE),DK1535*VLOOKUP(DL1535,TARIFFE_UD,3,FALSE)),DK1535*VLOOKUP(CB1535-100,TARIFFE_UND,3,FALSE)),0)</f>
        <v>0</v>
      </c>
      <c r="DR1535" s="299">
        <f t="shared" si="317"/>
        <v>63.356031902629191</v>
      </c>
    </row>
    <row r="1536" spans="1:122" x14ac:dyDescent="0.25">
      <c r="A1536" t="s">
        <v>11543</v>
      </c>
      <c r="B1536" t="s">
        <v>11535</v>
      </c>
      <c r="C1536" t="s">
        <v>11544</v>
      </c>
      <c r="D1536" t="s">
        <v>11537</v>
      </c>
      <c r="E1536" t="s">
        <v>268</v>
      </c>
      <c r="F1536" t="s">
        <v>156</v>
      </c>
      <c r="G1536" t="s">
        <v>11538</v>
      </c>
      <c r="H1536" t="s">
        <v>11539</v>
      </c>
      <c r="I1536" t="s">
        <v>297</v>
      </c>
      <c r="J1536" t="s">
        <v>274</v>
      </c>
      <c r="K1536" t="s">
        <v>11540</v>
      </c>
      <c r="L1536" t="s">
        <v>871</v>
      </c>
      <c r="M1536" t="s">
        <v>11541</v>
      </c>
      <c r="N1536" t="s">
        <v>879</v>
      </c>
      <c r="O1536" t="s">
        <v>998</v>
      </c>
      <c r="P1536" t="s">
        <v>1293</v>
      </c>
      <c r="Q1536" t="s">
        <v>300</v>
      </c>
      <c r="R1536" t="s">
        <v>268</v>
      </c>
      <c r="S1536" t="s">
        <v>268</v>
      </c>
      <c r="T1536" t="s">
        <v>268</v>
      </c>
      <c r="U1536" t="s">
        <v>268</v>
      </c>
      <c r="V1536" t="s">
        <v>268</v>
      </c>
      <c r="W1536" t="s">
        <v>7893</v>
      </c>
      <c r="X1536" t="s">
        <v>2699</v>
      </c>
      <c r="Y1536" t="s">
        <v>271</v>
      </c>
      <c r="Z1536" t="s">
        <v>268</v>
      </c>
      <c r="AA1536" t="s">
        <v>268</v>
      </c>
      <c r="AB1536" t="s">
        <v>268</v>
      </c>
      <c r="AC1536" t="s">
        <v>268</v>
      </c>
      <c r="AD1536" t="s">
        <v>268</v>
      </c>
      <c r="AE1536" t="s">
        <v>287</v>
      </c>
      <c r="AF1536" t="s">
        <v>1811</v>
      </c>
      <c r="AG1536" t="s">
        <v>875</v>
      </c>
      <c r="AH1536" t="s">
        <v>1831</v>
      </c>
      <c r="AI1536" t="s">
        <v>7894</v>
      </c>
      <c r="AJ1536" t="s">
        <v>268</v>
      </c>
      <c r="AK1536" t="s">
        <v>375</v>
      </c>
      <c r="AL1536" t="s">
        <v>268</v>
      </c>
      <c r="AM1536" t="s">
        <v>405</v>
      </c>
      <c r="AN1536" t="s">
        <v>268</v>
      </c>
      <c r="AO1536" t="s">
        <v>268</v>
      </c>
      <c r="AP1536" t="s">
        <v>268</v>
      </c>
      <c r="AQ1536" t="s">
        <v>268</v>
      </c>
      <c r="AR1536" t="s">
        <v>268</v>
      </c>
      <c r="AS1536" t="s">
        <v>268</v>
      </c>
      <c r="AT1536" t="s">
        <v>268</v>
      </c>
      <c r="AU1536" t="s">
        <v>268</v>
      </c>
      <c r="AV1536" t="s">
        <v>268</v>
      </c>
      <c r="AW1536" t="s">
        <v>268</v>
      </c>
      <c r="AX1536" t="s">
        <v>268</v>
      </c>
      <c r="AY1536" t="s">
        <v>268</v>
      </c>
      <c r="AZ1536" t="s">
        <v>268</v>
      </c>
      <c r="BA1536" t="s">
        <v>268</v>
      </c>
      <c r="BB1536" t="s">
        <v>268</v>
      </c>
      <c r="BC1536" t="s">
        <v>268</v>
      </c>
      <c r="BD1536" t="s">
        <v>268</v>
      </c>
      <c r="BE1536" t="s">
        <v>268</v>
      </c>
      <c r="BF1536" t="s">
        <v>268</v>
      </c>
      <c r="BG1536" t="s">
        <v>268</v>
      </c>
      <c r="BH1536" t="s">
        <v>268</v>
      </c>
      <c r="BI1536" t="s">
        <v>268</v>
      </c>
      <c r="BJ1536" t="s">
        <v>268</v>
      </c>
      <c r="BK1536" t="s">
        <v>268</v>
      </c>
      <c r="BL1536" t="s">
        <v>268</v>
      </c>
      <c r="BM1536" t="s">
        <v>268</v>
      </c>
      <c r="BN1536" t="s">
        <v>268</v>
      </c>
      <c r="BO1536" t="s">
        <v>268</v>
      </c>
      <c r="BP1536" t="s">
        <v>268</v>
      </c>
      <c r="BQ1536" t="s">
        <v>268</v>
      </c>
      <c r="BR1536" t="s">
        <v>268</v>
      </c>
      <c r="BS1536" t="s">
        <v>268</v>
      </c>
      <c r="BT1536" t="s">
        <v>268</v>
      </c>
      <c r="BU1536" t="s">
        <v>268</v>
      </c>
      <c r="BV1536" t="s">
        <v>268</v>
      </c>
      <c r="BW1536" t="s">
        <v>268</v>
      </c>
      <c r="BX1536" t="s">
        <v>268</v>
      </c>
      <c r="BY1536" s="432">
        <v>0</v>
      </c>
      <c r="BZ1536">
        <v>29</v>
      </c>
      <c r="CA1536" s="432" t="s">
        <v>142</v>
      </c>
      <c r="CB1536" t="s">
        <v>268</v>
      </c>
      <c r="CC1536" t="s">
        <v>268</v>
      </c>
      <c r="CD1536" t="s">
        <v>268</v>
      </c>
      <c r="CE1536" t="s">
        <v>268</v>
      </c>
      <c r="CF1536" t="s">
        <v>268</v>
      </c>
      <c r="CG1536" t="s">
        <v>268</v>
      </c>
      <c r="CH1536" t="s">
        <v>268</v>
      </c>
      <c r="CI1536" t="s">
        <v>268</v>
      </c>
      <c r="CJ1536" t="s">
        <v>268</v>
      </c>
      <c r="CK1536" t="s">
        <v>268</v>
      </c>
      <c r="CL1536" t="s">
        <v>11542</v>
      </c>
      <c r="CM1536" t="s">
        <v>11224</v>
      </c>
      <c r="CN1536" t="s">
        <v>268</v>
      </c>
      <c r="CO1536" t="s">
        <v>268</v>
      </c>
      <c r="CP1536" s="432">
        <v>0</v>
      </c>
      <c r="CQ1536" s="432">
        <v>0</v>
      </c>
      <c r="CR1536" t="s">
        <v>268</v>
      </c>
      <c r="CS1536" t="s">
        <v>268</v>
      </c>
      <c r="CT1536" t="s">
        <v>11226</v>
      </c>
      <c r="CU1536" t="s">
        <v>11227</v>
      </c>
      <c r="CV1536" t="s">
        <v>268</v>
      </c>
      <c r="CW1536" t="s">
        <v>268</v>
      </c>
      <c r="CX1536" t="s">
        <v>268</v>
      </c>
      <c r="CY1536" t="s">
        <v>268</v>
      </c>
      <c r="CZ1536" t="s">
        <v>268</v>
      </c>
      <c r="DA1536" t="s">
        <v>268</v>
      </c>
      <c r="DB1536" s="429">
        <f t="shared" si="305"/>
        <v>0</v>
      </c>
      <c r="DC1536" s="284">
        <f t="shared" si="306"/>
        <v>0</v>
      </c>
      <c r="DD1536" s="284">
        <f t="shared" si="307"/>
        <v>0</v>
      </c>
      <c r="DE1536" s="284">
        <f t="shared" si="308"/>
        <v>0</v>
      </c>
      <c r="DF1536" s="295">
        <f t="shared" si="309"/>
        <v>0</v>
      </c>
      <c r="DG1536" s="284">
        <f t="shared" si="310"/>
        <v>0</v>
      </c>
      <c r="DH1536" s="284">
        <f t="shared" si="311"/>
        <v>0</v>
      </c>
      <c r="DI1536" s="284">
        <f t="shared" si="312"/>
        <v>0</v>
      </c>
      <c r="DJ1536" s="284">
        <f t="shared" si="313"/>
        <v>0</v>
      </c>
      <c r="DK1536" s="295">
        <f t="shared" si="314"/>
        <v>0</v>
      </c>
      <c r="DL1536" s="297" t="str">
        <f t="shared" si="315"/>
        <v>A dispo.</v>
      </c>
      <c r="DM1536" s="430">
        <f>IFERROR(IF(CA1536="D",IF(DL1536="A dispo.",DF1536*VLOOKUP('DATI INPUT'!$F$27,TARIFFE_UD,4,FALSE),DF1536*VLOOKUP(DL1536,TARIFFE_UD,4,FALSE)),DF1536*VLOOKUP(CB1536-100,TARIFFE_UND,4,FALSE)),0)</f>
        <v>0</v>
      </c>
      <c r="DN1536" s="430">
        <f>IFERROR(IF(CA1536="D",IF(DL1536="A dispo.",DK1536*VLOOKUP('DATI INPUT'!$F$27,TARIFFE_UD,5,FALSE),DK1536*VLOOKUP(DL1536,TARIFFE_UD,5,FALSE)),DK1536*VLOOKUP(CB1536-100,TARIFFE_UND,5,FALSE)),0)</f>
        <v>0</v>
      </c>
      <c r="DO1536" s="431">
        <f t="shared" si="316"/>
        <v>0</v>
      </c>
      <c r="DP1536" s="299">
        <f>IFERROR(IF(CA1536="D",IF(DL1536="A dispo.",DF1536*VLOOKUP('DATI INPUT'!$F$27,TARIFFE_UD,2,FALSE),DF1536*VLOOKUP(DL1536,TARIFFE_UD,2,FALSE)),DF1536*VLOOKUP(CB1536-100,TARIFFE_UND,2,FALSE)),0)</f>
        <v>0</v>
      </c>
      <c r="DQ1536" s="299">
        <f>IFERROR(IF(CA1536="D",IF(DL1536="A dispo.",DK1536*VLOOKUP('DATI INPUT'!$F$27,TARIFFE_UD,3,FALSE),DK1536*VLOOKUP(DL1536,TARIFFE_UD,3,FALSE)),DK1536*VLOOKUP(CB1536-100,TARIFFE_UND,3,FALSE)),0)</f>
        <v>0</v>
      </c>
      <c r="DR1536" s="299">
        <f t="shared" si="317"/>
        <v>0</v>
      </c>
    </row>
    <row r="1537" spans="1:122" x14ac:dyDescent="0.25">
      <c r="A1537" t="s">
        <v>11545</v>
      </c>
      <c r="B1537" t="s">
        <v>11535</v>
      </c>
      <c r="C1537" t="s">
        <v>11546</v>
      </c>
      <c r="D1537" t="s">
        <v>11537</v>
      </c>
      <c r="E1537" t="s">
        <v>268</v>
      </c>
      <c r="F1537" t="s">
        <v>156</v>
      </c>
      <c r="G1537" t="s">
        <v>11538</v>
      </c>
      <c r="H1537" t="s">
        <v>11539</v>
      </c>
      <c r="I1537" t="s">
        <v>297</v>
      </c>
      <c r="J1537" t="s">
        <v>274</v>
      </c>
      <c r="K1537" t="s">
        <v>11540</v>
      </c>
      <c r="L1537" t="s">
        <v>871</v>
      </c>
      <c r="M1537" t="s">
        <v>11541</v>
      </c>
      <c r="N1537" t="s">
        <v>879</v>
      </c>
      <c r="O1537" t="s">
        <v>998</v>
      </c>
      <c r="P1537" t="s">
        <v>1293</v>
      </c>
      <c r="Q1537" t="s">
        <v>300</v>
      </c>
      <c r="R1537" t="s">
        <v>268</v>
      </c>
      <c r="S1537" t="s">
        <v>268</v>
      </c>
      <c r="T1537" t="s">
        <v>268</v>
      </c>
      <c r="U1537" t="s">
        <v>268</v>
      </c>
      <c r="V1537" t="s">
        <v>268</v>
      </c>
      <c r="W1537" t="s">
        <v>7893</v>
      </c>
      <c r="X1537" t="s">
        <v>2699</v>
      </c>
      <c r="Y1537" t="s">
        <v>271</v>
      </c>
      <c r="Z1537" t="s">
        <v>268</v>
      </c>
      <c r="AA1537" t="s">
        <v>268</v>
      </c>
      <c r="AB1537" t="s">
        <v>268</v>
      </c>
      <c r="AC1537" t="s">
        <v>268</v>
      </c>
      <c r="AD1537" t="s">
        <v>268</v>
      </c>
      <c r="AE1537" t="s">
        <v>287</v>
      </c>
      <c r="AF1537" t="s">
        <v>1811</v>
      </c>
      <c r="AG1537" t="s">
        <v>875</v>
      </c>
      <c r="AH1537" t="s">
        <v>1831</v>
      </c>
      <c r="AI1537" t="s">
        <v>7894</v>
      </c>
      <c r="AJ1537" t="s">
        <v>268</v>
      </c>
      <c r="AK1537" t="s">
        <v>375</v>
      </c>
      <c r="AL1537" t="s">
        <v>268</v>
      </c>
      <c r="AM1537" t="s">
        <v>405</v>
      </c>
      <c r="AN1537" t="s">
        <v>268</v>
      </c>
      <c r="AO1537" t="s">
        <v>268</v>
      </c>
      <c r="AP1537" t="s">
        <v>268</v>
      </c>
      <c r="AQ1537" t="s">
        <v>268</v>
      </c>
      <c r="AR1537" t="s">
        <v>268</v>
      </c>
      <c r="AS1537" t="s">
        <v>268</v>
      </c>
      <c r="AT1537" t="s">
        <v>268</v>
      </c>
      <c r="AU1537" t="s">
        <v>268</v>
      </c>
      <c r="AV1537" t="s">
        <v>268</v>
      </c>
      <c r="AW1537" t="s">
        <v>268</v>
      </c>
      <c r="AX1537" t="s">
        <v>268</v>
      </c>
      <c r="AY1537" t="s">
        <v>268</v>
      </c>
      <c r="AZ1537" t="s">
        <v>268</v>
      </c>
      <c r="BA1537" t="s">
        <v>268</v>
      </c>
      <c r="BB1537" t="s">
        <v>268</v>
      </c>
      <c r="BC1537" t="s">
        <v>268</v>
      </c>
      <c r="BD1537" t="s">
        <v>268</v>
      </c>
      <c r="BE1537" t="s">
        <v>268</v>
      </c>
      <c r="BF1537" t="s">
        <v>268</v>
      </c>
      <c r="BG1537" t="s">
        <v>268</v>
      </c>
      <c r="BH1537" t="s">
        <v>268</v>
      </c>
      <c r="BI1537" t="s">
        <v>268</v>
      </c>
      <c r="BJ1537" t="s">
        <v>268</v>
      </c>
      <c r="BK1537" t="s">
        <v>268</v>
      </c>
      <c r="BL1537" t="s">
        <v>268</v>
      </c>
      <c r="BM1537" t="s">
        <v>268</v>
      </c>
      <c r="BN1537" t="s">
        <v>268</v>
      </c>
      <c r="BO1537" t="s">
        <v>268</v>
      </c>
      <c r="BP1537" t="s">
        <v>268</v>
      </c>
      <c r="BQ1537" t="s">
        <v>268</v>
      </c>
      <c r="BR1537" t="s">
        <v>268</v>
      </c>
      <c r="BS1537" t="s">
        <v>268</v>
      </c>
      <c r="BT1537" t="s">
        <v>268</v>
      </c>
      <c r="BU1537" t="s">
        <v>268</v>
      </c>
      <c r="BV1537" t="s">
        <v>268</v>
      </c>
      <c r="BW1537" t="s">
        <v>268</v>
      </c>
      <c r="BX1537" t="s">
        <v>268</v>
      </c>
      <c r="BY1537">
        <v>45</v>
      </c>
      <c r="BZ1537">
        <v>45</v>
      </c>
      <c r="CA1537" t="s">
        <v>142</v>
      </c>
      <c r="CB1537" s="356">
        <v>123</v>
      </c>
      <c r="CC1537" t="s">
        <v>1817</v>
      </c>
      <c r="CD1537" t="s">
        <v>268</v>
      </c>
      <c r="CE1537" t="s">
        <v>268</v>
      </c>
      <c r="CF1537" t="s">
        <v>268</v>
      </c>
      <c r="CG1537" t="s">
        <v>268</v>
      </c>
      <c r="CH1537" t="s">
        <v>268</v>
      </c>
      <c r="CI1537" t="s">
        <v>268</v>
      </c>
      <c r="CJ1537" t="s">
        <v>268</v>
      </c>
      <c r="CK1537" t="s">
        <v>268</v>
      </c>
      <c r="CL1537" t="s">
        <v>268</v>
      </c>
      <c r="CM1537" t="s">
        <v>11224</v>
      </c>
      <c r="CN1537">
        <v>28.52</v>
      </c>
      <c r="CO1537" t="s">
        <v>268</v>
      </c>
      <c r="CP1537">
        <v>28.52</v>
      </c>
      <c r="CQ1537">
        <v>365</v>
      </c>
      <c r="CR1537" t="s">
        <v>878</v>
      </c>
      <c r="CS1537" t="s">
        <v>11225</v>
      </c>
      <c r="CT1537" t="s">
        <v>11226</v>
      </c>
      <c r="CU1537" t="s">
        <v>11227</v>
      </c>
      <c r="CV1537" t="s">
        <v>268</v>
      </c>
      <c r="CW1537" t="s">
        <v>268</v>
      </c>
      <c r="CX1537" t="s">
        <v>268</v>
      </c>
      <c r="CY1537" t="s">
        <v>268</v>
      </c>
      <c r="CZ1537" t="s">
        <v>268</v>
      </c>
      <c r="DA1537" t="s">
        <v>268</v>
      </c>
      <c r="DB1537" s="429">
        <f t="shared" si="305"/>
        <v>0</v>
      </c>
      <c r="DC1537" s="284">
        <f t="shared" si="306"/>
        <v>0</v>
      </c>
      <c r="DD1537" s="284">
        <f t="shared" si="307"/>
        <v>0</v>
      </c>
      <c r="DE1537" s="284">
        <f t="shared" si="308"/>
        <v>0</v>
      </c>
      <c r="DF1537" s="295">
        <f t="shared" si="309"/>
        <v>45</v>
      </c>
      <c r="DG1537" s="284">
        <f t="shared" si="310"/>
        <v>1</v>
      </c>
      <c r="DH1537" s="284">
        <f t="shared" si="311"/>
        <v>0</v>
      </c>
      <c r="DI1537" s="284">
        <f t="shared" si="312"/>
        <v>0</v>
      </c>
      <c r="DJ1537" s="284">
        <f t="shared" si="313"/>
        <v>0</v>
      </c>
      <c r="DK1537" s="295">
        <f t="shared" si="314"/>
        <v>0</v>
      </c>
      <c r="DL1537" s="297" t="str">
        <f t="shared" si="315"/>
        <v>A dispo.</v>
      </c>
      <c r="DM1537" s="430">
        <f>IFERROR(IF(CA1537="D",IF(DL1537="A dispo.",DF1537*VLOOKUP('DATI INPUT'!$F$27,TARIFFE_UD,4,FALSE),DF1537*VLOOKUP(DL1537,TARIFFE_UD,4,FALSE)),DF1537*VLOOKUP(CB1537-100,TARIFFE_UND,4,FALSE)),0)</f>
        <v>28.524812640542095</v>
      </c>
      <c r="DN1537" s="430">
        <f>IFERROR(IF(CA1537="D",IF(DL1537="A dispo.",DK1537*VLOOKUP('DATI INPUT'!$F$27,TARIFFE_UD,5,FALSE),DK1537*VLOOKUP(DL1537,TARIFFE_UD,5,FALSE)),DK1537*VLOOKUP(CB1537-100,TARIFFE_UND,5,FALSE)),0)</f>
        <v>0</v>
      </c>
      <c r="DO1537" s="431">
        <f t="shared" si="316"/>
        <v>4.8126405420951812E-3</v>
      </c>
      <c r="DP1537" s="299">
        <f>IFERROR(IF(CA1537="D",IF(DL1537="A dispo.",DF1537*VLOOKUP('DATI INPUT'!$F$27,TARIFFE_UD,2,FALSE),DF1537*VLOOKUP(DL1537,TARIFFE_UD,2,FALSE)),DF1537*VLOOKUP(CB1537-100,TARIFFE_UND,2,FALSE)),0)</f>
        <v>35.637767945228923</v>
      </c>
      <c r="DQ1537" s="299">
        <f>IFERROR(IF(CA1537="D",IF(DL1537="A dispo.",DK1537*VLOOKUP('DATI INPUT'!$F$27,TARIFFE_UD,3,FALSE),DK1537*VLOOKUP(DL1537,TARIFFE_UD,3,FALSE)),DK1537*VLOOKUP(CB1537-100,TARIFFE_UND,3,FALSE)),0)</f>
        <v>0</v>
      </c>
      <c r="DR1537" s="299">
        <f t="shared" si="317"/>
        <v>35.637767945228923</v>
      </c>
    </row>
    <row r="1538" spans="1:122" x14ac:dyDescent="0.25">
      <c r="A1538" t="s">
        <v>11547</v>
      </c>
      <c r="B1538" t="s">
        <v>11535</v>
      </c>
      <c r="C1538" t="s">
        <v>11548</v>
      </c>
      <c r="D1538" t="s">
        <v>11537</v>
      </c>
      <c r="E1538" t="s">
        <v>268</v>
      </c>
      <c r="F1538" t="s">
        <v>156</v>
      </c>
      <c r="G1538" t="s">
        <v>11538</v>
      </c>
      <c r="H1538" t="s">
        <v>11539</v>
      </c>
      <c r="I1538" t="s">
        <v>297</v>
      </c>
      <c r="J1538" t="s">
        <v>274</v>
      </c>
      <c r="K1538" t="s">
        <v>11540</v>
      </c>
      <c r="L1538" t="s">
        <v>871</v>
      </c>
      <c r="M1538" t="s">
        <v>11541</v>
      </c>
      <c r="N1538" t="s">
        <v>879</v>
      </c>
      <c r="O1538" t="s">
        <v>998</v>
      </c>
      <c r="P1538" t="s">
        <v>1293</v>
      </c>
      <c r="Q1538" t="s">
        <v>300</v>
      </c>
      <c r="R1538" t="s">
        <v>268</v>
      </c>
      <c r="S1538" t="s">
        <v>268</v>
      </c>
      <c r="T1538" t="s">
        <v>268</v>
      </c>
      <c r="U1538" t="s">
        <v>268</v>
      </c>
      <c r="V1538" t="s">
        <v>268</v>
      </c>
      <c r="W1538" t="s">
        <v>7893</v>
      </c>
      <c r="X1538" t="s">
        <v>2699</v>
      </c>
      <c r="Y1538" t="s">
        <v>271</v>
      </c>
      <c r="Z1538" t="s">
        <v>268</v>
      </c>
      <c r="AA1538" t="s">
        <v>268</v>
      </c>
      <c r="AB1538" t="s">
        <v>268</v>
      </c>
      <c r="AC1538" t="s">
        <v>268</v>
      </c>
      <c r="AD1538" t="s">
        <v>268</v>
      </c>
      <c r="AE1538" t="s">
        <v>287</v>
      </c>
      <c r="AF1538" t="s">
        <v>1811</v>
      </c>
      <c r="AG1538" t="s">
        <v>875</v>
      </c>
      <c r="AH1538" t="s">
        <v>1831</v>
      </c>
      <c r="AI1538" t="s">
        <v>7894</v>
      </c>
      <c r="AJ1538" t="s">
        <v>268</v>
      </c>
      <c r="AK1538" t="s">
        <v>413</v>
      </c>
      <c r="AL1538" t="s">
        <v>268</v>
      </c>
      <c r="AM1538" t="s">
        <v>405</v>
      </c>
      <c r="AN1538" t="s">
        <v>268</v>
      </c>
      <c r="AO1538" t="s">
        <v>268</v>
      </c>
      <c r="AP1538" t="s">
        <v>268</v>
      </c>
      <c r="AQ1538" t="s">
        <v>268</v>
      </c>
      <c r="AR1538" t="s">
        <v>268</v>
      </c>
      <c r="AS1538" t="s">
        <v>268</v>
      </c>
      <c r="AT1538" t="s">
        <v>268</v>
      </c>
      <c r="AU1538" t="s">
        <v>268</v>
      </c>
      <c r="AV1538" t="s">
        <v>268</v>
      </c>
      <c r="AW1538" t="s">
        <v>268</v>
      </c>
      <c r="AX1538" t="s">
        <v>268</v>
      </c>
      <c r="AY1538" t="s">
        <v>268</v>
      </c>
      <c r="AZ1538" t="s">
        <v>268</v>
      </c>
      <c r="BA1538" t="s">
        <v>268</v>
      </c>
      <c r="BB1538" t="s">
        <v>268</v>
      </c>
      <c r="BC1538" t="s">
        <v>268</v>
      </c>
      <c r="BD1538" t="s">
        <v>268</v>
      </c>
      <c r="BE1538" t="s">
        <v>268</v>
      </c>
      <c r="BF1538" t="s">
        <v>268</v>
      </c>
      <c r="BG1538" t="s">
        <v>268</v>
      </c>
      <c r="BH1538" t="s">
        <v>268</v>
      </c>
      <c r="BI1538" t="s">
        <v>268</v>
      </c>
      <c r="BJ1538" t="s">
        <v>268</v>
      </c>
      <c r="BK1538" t="s">
        <v>268</v>
      </c>
      <c r="BL1538" t="s">
        <v>268</v>
      </c>
      <c r="BM1538" t="s">
        <v>268</v>
      </c>
      <c r="BN1538" t="s">
        <v>268</v>
      </c>
      <c r="BO1538" t="s">
        <v>268</v>
      </c>
      <c r="BP1538" t="s">
        <v>268</v>
      </c>
      <c r="BQ1538" t="s">
        <v>268</v>
      </c>
      <c r="BR1538" t="s">
        <v>268</v>
      </c>
      <c r="BS1538" t="s">
        <v>268</v>
      </c>
      <c r="BT1538" t="s">
        <v>268</v>
      </c>
      <c r="BU1538" t="s">
        <v>268</v>
      </c>
      <c r="BV1538" t="s">
        <v>268</v>
      </c>
      <c r="BW1538" t="s">
        <v>268</v>
      </c>
      <c r="BX1538" t="s">
        <v>268</v>
      </c>
      <c r="BY1538" s="432">
        <v>0</v>
      </c>
      <c r="BZ1538">
        <v>29</v>
      </c>
      <c r="CA1538" s="432" t="s">
        <v>142</v>
      </c>
      <c r="CB1538" t="s">
        <v>268</v>
      </c>
      <c r="CC1538" t="s">
        <v>268</v>
      </c>
      <c r="CD1538" t="s">
        <v>268</v>
      </c>
      <c r="CE1538" t="s">
        <v>268</v>
      </c>
      <c r="CF1538" t="s">
        <v>268</v>
      </c>
      <c r="CG1538" t="s">
        <v>268</v>
      </c>
      <c r="CH1538" t="s">
        <v>268</v>
      </c>
      <c r="CI1538" t="s">
        <v>268</v>
      </c>
      <c r="CJ1538" t="s">
        <v>268</v>
      </c>
      <c r="CK1538" t="s">
        <v>268</v>
      </c>
      <c r="CL1538" t="s">
        <v>11549</v>
      </c>
      <c r="CM1538" t="s">
        <v>11224</v>
      </c>
      <c r="CN1538" t="s">
        <v>268</v>
      </c>
      <c r="CO1538" t="s">
        <v>268</v>
      </c>
      <c r="CP1538" s="432">
        <v>0</v>
      </c>
      <c r="CQ1538" s="432">
        <v>0</v>
      </c>
      <c r="CR1538" t="s">
        <v>268</v>
      </c>
      <c r="CS1538" t="s">
        <v>268</v>
      </c>
      <c r="CT1538" t="s">
        <v>11226</v>
      </c>
      <c r="CU1538" t="s">
        <v>11227</v>
      </c>
      <c r="CV1538" t="s">
        <v>268</v>
      </c>
      <c r="CW1538" t="s">
        <v>268</v>
      </c>
      <c r="CX1538" t="s">
        <v>268</v>
      </c>
      <c r="CY1538" t="s">
        <v>268</v>
      </c>
      <c r="CZ1538" t="s">
        <v>268</v>
      </c>
      <c r="DA1538" t="s">
        <v>268</v>
      </c>
      <c r="DB1538" s="429">
        <f t="shared" si="305"/>
        <v>0</v>
      </c>
      <c r="DC1538" s="284">
        <f t="shared" si="306"/>
        <v>0</v>
      </c>
      <c r="DD1538" s="284">
        <f t="shared" si="307"/>
        <v>0</v>
      </c>
      <c r="DE1538" s="284">
        <f t="shared" si="308"/>
        <v>0</v>
      </c>
      <c r="DF1538" s="295">
        <f t="shared" si="309"/>
        <v>0</v>
      </c>
      <c r="DG1538" s="284">
        <f t="shared" si="310"/>
        <v>0</v>
      </c>
      <c r="DH1538" s="284">
        <f t="shared" si="311"/>
        <v>0</v>
      </c>
      <c r="DI1538" s="284">
        <f t="shared" si="312"/>
        <v>0</v>
      </c>
      <c r="DJ1538" s="284">
        <f t="shared" si="313"/>
        <v>0</v>
      </c>
      <c r="DK1538" s="295">
        <f t="shared" si="314"/>
        <v>0</v>
      </c>
      <c r="DL1538" s="297" t="str">
        <f t="shared" si="315"/>
        <v>A dispo.</v>
      </c>
      <c r="DM1538" s="430">
        <f>IFERROR(IF(CA1538="D",IF(DL1538="A dispo.",DF1538*VLOOKUP('DATI INPUT'!$F$27,TARIFFE_UD,4,FALSE),DF1538*VLOOKUP(DL1538,TARIFFE_UD,4,FALSE)),DF1538*VLOOKUP(CB1538-100,TARIFFE_UND,4,FALSE)),0)</f>
        <v>0</v>
      </c>
      <c r="DN1538" s="430">
        <f>IFERROR(IF(CA1538="D",IF(DL1538="A dispo.",DK1538*VLOOKUP('DATI INPUT'!$F$27,TARIFFE_UD,5,FALSE),DK1538*VLOOKUP(DL1538,TARIFFE_UD,5,FALSE)),DK1538*VLOOKUP(CB1538-100,TARIFFE_UND,5,FALSE)),0)</f>
        <v>0</v>
      </c>
      <c r="DO1538" s="431">
        <f t="shared" si="316"/>
        <v>0</v>
      </c>
      <c r="DP1538" s="299">
        <f>IFERROR(IF(CA1538="D",IF(DL1538="A dispo.",DF1538*VLOOKUP('DATI INPUT'!$F$27,TARIFFE_UD,2,FALSE),DF1538*VLOOKUP(DL1538,TARIFFE_UD,2,FALSE)),DF1538*VLOOKUP(CB1538-100,TARIFFE_UND,2,FALSE)),0)</f>
        <v>0</v>
      </c>
      <c r="DQ1538" s="299">
        <f>IFERROR(IF(CA1538="D",IF(DL1538="A dispo.",DK1538*VLOOKUP('DATI INPUT'!$F$27,TARIFFE_UD,3,FALSE),DK1538*VLOOKUP(DL1538,TARIFFE_UD,3,FALSE)),DK1538*VLOOKUP(CB1538-100,TARIFFE_UND,3,FALSE)),0)</f>
        <v>0</v>
      </c>
      <c r="DR1538" s="299">
        <f t="shared" si="317"/>
        <v>0</v>
      </c>
    </row>
    <row r="1539" spans="1:122" x14ac:dyDescent="0.25">
      <c r="A1539" t="s">
        <v>11550</v>
      </c>
      <c r="B1539" t="s">
        <v>11551</v>
      </c>
      <c r="C1539" t="s">
        <v>11552</v>
      </c>
      <c r="D1539" t="s">
        <v>11553</v>
      </c>
      <c r="E1539" t="s">
        <v>268</v>
      </c>
      <c r="F1539" t="s">
        <v>155</v>
      </c>
      <c r="G1539" t="s">
        <v>11554</v>
      </c>
      <c r="H1539" t="s">
        <v>268</v>
      </c>
      <c r="I1539" t="s">
        <v>268</v>
      </c>
      <c r="J1539" t="s">
        <v>268</v>
      </c>
      <c r="K1539" t="s">
        <v>268</v>
      </c>
      <c r="L1539" t="s">
        <v>268</v>
      </c>
      <c r="M1539" t="s">
        <v>11555</v>
      </c>
      <c r="N1539" t="s">
        <v>984</v>
      </c>
      <c r="O1539" t="s">
        <v>873</v>
      </c>
      <c r="P1539" t="s">
        <v>1847</v>
      </c>
      <c r="Q1539" t="s">
        <v>329</v>
      </c>
      <c r="R1539" t="s">
        <v>268</v>
      </c>
      <c r="S1539" t="s">
        <v>268</v>
      </c>
      <c r="T1539" t="s">
        <v>268</v>
      </c>
      <c r="U1539" t="s">
        <v>268</v>
      </c>
      <c r="V1539" t="s">
        <v>268</v>
      </c>
      <c r="W1539" t="s">
        <v>5654</v>
      </c>
      <c r="X1539" t="s">
        <v>1847</v>
      </c>
      <c r="Y1539" t="s">
        <v>488</v>
      </c>
      <c r="Z1539" t="s">
        <v>268</v>
      </c>
      <c r="AA1539" t="s">
        <v>268</v>
      </c>
      <c r="AB1539" t="s">
        <v>268</v>
      </c>
      <c r="AC1539" t="s">
        <v>268</v>
      </c>
      <c r="AD1539" t="s">
        <v>268</v>
      </c>
      <c r="AE1539" t="s">
        <v>268</v>
      </c>
      <c r="AF1539" t="s">
        <v>268</v>
      </c>
      <c r="AG1539" t="s">
        <v>268</v>
      </c>
      <c r="AH1539" t="s">
        <v>268</v>
      </c>
      <c r="AI1539" t="s">
        <v>268</v>
      </c>
      <c r="AJ1539" t="s">
        <v>268</v>
      </c>
      <c r="AK1539" t="s">
        <v>268</v>
      </c>
      <c r="AL1539" t="s">
        <v>268</v>
      </c>
      <c r="AM1539" t="s">
        <v>268</v>
      </c>
      <c r="AN1539" t="s">
        <v>268</v>
      </c>
      <c r="AO1539" t="s">
        <v>268</v>
      </c>
      <c r="AP1539" t="s">
        <v>268</v>
      </c>
      <c r="AQ1539" t="s">
        <v>268</v>
      </c>
      <c r="AR1539" t="s">
        <v>268</v>
      </c>
      <c r="AS1539" t="s">
        <v>268</v>
      </c>
      <c r="AT1539" t="s">
        <v>268</v>
      </c>
      <c r="AU1539" t="s">
        <v>268</v>
      </c>
      <c r="AV1539" t="s">
        <v>268</v>
      </c>
      <c r="AW1539" t="s">
        <v>268</v>
      </c>
      <c r="AX1539" t="s">
        <v>268</v>
      </c>
      <c r="AY1539" t="s">
        <v>268</v>
      </c>
      <c r="AZ1539" t="s">
        <v>268</v>
      </c>
      <c r="BA1539" t="s">
        <v>268</v>
      </c>
      <c r="BB1539" t="s">
        <v>268</v>
      </c>
      <c r="BC1539" t="s">
        <v>268</v>
      </c>
      <c r="BD1539" t="s">
        <v>268</v>
      </c>
      <c r="BE1539" t="s">
        <v>268</v>
      </c>
      <c r="BF1539" t="s">
        <v>268</v>
      </c>
      <c r="BG1539" t="s">
        <v>268</v>
      </c>
      <c r="BH1539" t="s">
        <v>268</v>
      </c>
      <c r="BI1539" t="s">
        <v>268</v>
      </c>
      <c r="BJ1539" t="s">
        <v>268</v>
      </c>
      <c r="BK1539" t="s">
        <v>268</v>
      </c>
      <c r="BL1539" t="s">
        <v>268</v>
      </c>
      <c r="BM1539" t="s">
        <v>268</v>
      </c>
      <c r="BN1539" t="s">
        <v>268</v>
      </c>
      <c r="BO1539" t="s">
        <v>268</v>
      </c>
      <c r="BP1539" t="s">
        <v>268</v>
      </c>
      <c r="BQ1539" t="s">
        <v>268</v>
      </c>
      <c r="BR1539" t="s">
        <v>268</v>
      </c>
      <c r="BS1539" t="s">
        <v>268</v>
      </c>
      <c r="BT1539" t="s">
        <v>268</v>
      </c>
      <c r="BU1539" t="s">
        <v>268</v>
      </c>
      <c r="BV1539" t="s">
        <v>268</v>
      </c>
      <c r="BW1539" t="s">
        <v>268</v>
      </c>
      <c r="BX1539" t="s">
        <v>268</v>
      </c>
      <c r="BY1539">
        <v>31</v>
      </c>
      <c r="BZ1539">
        <v>31</v>
      </c>
      <c r="CA1539" t="s">
        <v>142</v>
      </c>
      <c r="CB1539" s="356">
        <v>122</v>
      </c>
      <c r="CC1539" t="s">
        <v>876</v>
      </c>
      <c r="CD1539" t="s">
        <v>268</v>
      </c>
      <c r="CE1539" t="s">
        <v>268</v>
      </c>
      <c r="CF1539" s="356">
        <v>1</v>
      </c>
      <c r="CG1539" t="s">
        <v>268</v>
      </c>
      <c r="CH1539" t="s">
        <v>268</v>
      </c>
      <c r="CI1539" t="s">
        <v>268</v>
      </c>
      <c r="CJ1539" t="s">
        <v>268</v>
      </c>
      <c r="CK1539" t="s">
        <v>268</v>
      </c>
      <c r="CL1539" t="s">
        <v>11556</v>
      </c>
      <c r="CM1539" t="s">
        <v>11224</v>
      </c>
      <c r="CN1539">
        <v>32.21</v>
      </c>
      <c r="CO1539" t="s">
        <v>268</v>
      </c>
      <c r="CP1539">
        <v>32.21</v>
      </c>
      <c r="CQ1539">
        <v>365</v>
      </c>
      <c r="CR1539" t="s">
        <v>878</v>
      </c>
      <c r="CS1539" t="s">
        <v>11225</v>
      </c>
      <c r="CT1539" t="s">
        <v>11226</v>
      </c>
      <c r="CU1539" t="s">
        <v>11227</v>
      </c>
      <c r="CV1539" t="s">
        <v>268</v>
      </c>
      <c r="CW1539" t="s">
        <v>268</v>
      </c>
      <c r="CX1539" t="s">
        <v>268</v>
      </c>
      <c r="CY1539" t="s">
        <v>268</v>
      </c>
      <c r="CZ1539" t="s">
        <v>268</v>
      </c>
      <c r="DA1539" t="s">
        <v>268</v>
      </c>
      <c r="DB1539" s="429">
        <f t="shared" ref="DB1539:DB1577" si="318">IFERROR(VLOOKUP(CC1539,Rid_ud,2,FALSE),0)</f>
        <v>0</v>
      </c>
      <c r="DC1539" s="284">
        <f t="shared" ref="DC1539:DC1577" si="319">IFERROR(VLOOKUP(CG1539,rid,2,FALSE),0)</f>
        <v>0</v>
      </c>
      <c r="DD1539" s="284">
        <f t="shared" ref="DD1539:DD1577" si="320">IFERROR(VLOOKUP(CH1539,rid,2,FALSE),0)</f>
        <v>0</v>
      </c>
      <c r="DE1539" s="284">
        <f t="shared" ref="DE1539:DE1577" si="321">IFERROR(VLOOKUP(CI1539,rid,2,FALSE),0)</f>
        <v>0</v>
      </c>
      <c r="DF1539" s="295">
        <f t="shared" ref="DF1539:DF1577" si="322">((((BY1539-(BY1539*DB1539))-((BY1539-(BY1539*DB1539))*DC1539))-(((BY1539-(BY1539*DB1539))-((BY1539-(BY1539*DB1539))*DC1539))*DD1539))-((((BY1539-(BY1539*DB1539))-((BY1539-(BY1539*DB1539))*DC1539))-(((BY1539-(BY1539*DB1539))-((BY1539-(BY1539*DB1539))*DC1539))*DD1539))*DE1539))/365*CQ1539</f>
        <v>31</v>
      </c>
      <c r="DG1539" s="284">
        <f t="shared" ref="DG1539:DG1577" si="323">IFERROR(VLOOKUP(CC1539,Rid_ud,3,FALSE),0)</f>
        <v>0</v>
      </c>
      <c r="DH1539" s="284">
        <f t="shared" ref="DH1539:DH1577" si="324">IFERROR(VLOOKUP(CG1539,rid,3,FALSE),0)</f>
        <v>0</v>
      </c>
      <c r="DI1539" s="284">
        <f t="shared" ref="DI1539:DI1577" si="325">IFERROR(VLOOKUP(CH1539,rid,3,FALSE),0)</f>
        <v>0</v>
      </c>
      <c r="DJ1539" s="284">
        <f t="shared" ref="DJ1539:DJ1577" si="326">IFERROR(VLOOKUP(CI1539,rid,3,FALSE),0)</f>
        <v>0</v>
      </c>
      <c r="DK1539" s="295">
        <f t="shared" ref="DK1539:DK1577" si="327">IF(CA1539="D",(((1-(1*DG1539))-((1-(1*DG1539))*DH1539))-(((1-(1*DG1539))-((1-(1*DG1539))*DH1539))*DI1539))-((((1-(1*DG1539))-((1-(1*DG1539))*DH1539))-(((1-(1*DG1539))-((1-(1*DG1539))*DH1539))*DI1539))*DJ1539),(((BY1539-(BY1539*DG1539))-((BY1539-(BY1539*DG1539))*DH1539))-(((BY1539-(BY1539*DG1539))-((BY1539-(BY1539*DG1539))*DH1539))*DI1539))-((((BY1539-(BY1539*DG1539))-((BY1539-(BY1539*DG1539))*DH1539))-(((BY1539-(BY1539*DG1539))-((BY1539-(BY1539*DG1539))*DH1539))*DI1539))*DJ1539))/365*CQ1539</f>
        <v>1</v>
      </c>
      <c r="DL1539" s="297">
        <f t="shared" ref="DL1539:DL1577" si="328">IF(CA1539="D",IF(OR(CF1539&lt;1,CF1539=""),"A dispo.",IF(CF1539&gt;6,6,CF1539)),"")</f>
        <v>1</v>
      </c>
      <c r="DM1539" s="430">
        <f>IFERROR(IF(CA1539="D",IF(DL1539="A dispo.",DF1539*VLOOKUP('DATI INPUT'!$F$27,TARIFFE_UD,4,FALSE),DF1539*VLOOKUP(DL1539,TARIFFE_UD,4,FALSE)),DF1539*VLOOKUP(CB1539-100,TARIFFE_UND,4,FALSE)),0)</f>
        <v>15.283665044438603</v>
      </c>
      <c r="DN1539" s="430">
        <f>IFERROR(IF(CA1539="D",IF(DL1539="A dispo.",DK1539*VLOOKUP('DATI INPUT'!$F$27,TARIFFE_UD,5,FALSE),DK1539*VLOOKUP(DL1539,TARIFFE_UD,5,FALSE)),DK1539*VLOOKUP(CB1539-100,TARIFFE_UND,5,FALSE)),0)</f>
        <v>16.930848468833439</v>
      </c>
      <c r="DO1539" s="431">
        <f t="shared" ref="DO1539:DO1577" si="329">DM1539+DN1539-CP1539</f>
        <v>4.5135132720375282E-3</v>
      </c>
      <c r="DP1539" s="299">
        <f>IFERROR(IF(CA1539="D",IF(DL1539="A dispo.",DF1539*VLOOKUP('DATI INPUT'!$F$27,TARIFFE_UD,2,FALSE),DF1539*VLOOKUP(DL1539,TARIFFE_UD,2,FALSE)),DF1539*VLOOKUP(CB1539-100,TARIFFE_UND,2,FALSE)),0)</f>
        <v>19.094804059542412</v>
      </c>
      <c r="DQ1539" s="299">
        <f>IFERROR(IF(CA1539="D",IF(DL1539="A dispo.",DK1539*VLOOKUP('DATI INPUT'!$F$27,TARIFFE_UD,3,FALSE),DK1539*VLOOKUP(DL1539,TARIFFE_UD,3,FALSE)),DK1539*VLOOKUP(CB1539-100,TARIFFE_UND,3,FALSE)),0)</f>
        <v>15.164853048114928</v>
      </c>
      <c r="DR1539" s="299">
        <f t="shared" ref="DR1539:DR1577" si="330">DQ1539+DP1539</f>
        <v>34.25965710765734</v>
      </c>
    </row>
    <row r="1540" spans="1:122" x14ac:dyDescent="0.25">
      <c r="A1540" t="s">
        <v>11557</v>
      </c>
      <c r="B1540" t="s">
        <v>11551</v>
      </c>
      <c r="C1540" t="s">
        <v>11558</v>
      </c>
      <c r="D1540" t="s">
        <v>11553</v>
      </c>
      <c r="E1540" t="s">
        <v>268</v>
      </c>
      <c r="F1540" t="s">
        <v>155</v>
      </c>
      <c r="G1540" t="s">
        <v>11554</v>
      </c>
      <c r="H1540" t="s">
        <v>268</v>
      </c>
      <c r="I1540" t="s">
        <v>268</v>
      </c>
      <c r="J1540" t="s">
        <v>268</v>
      </c>
      <c r="K1540" t="s">
        <v>268</v>
      </c>
      <c r="L1540" t="s">
        <v>268</v>
      </c>
      <c r="M1540" t="s">
        <v>11555</v>
      </c>
      <c r="N1540" t="s">
        <v>984</v>
      </c>
      <c r="O1540" t="s">
        <v>873</v>
      </c>
      <c r="P1540" t="s">
        <v>1847</v>
      </c>
      <c r="Q1540" t="s">
        <v>329</v>
      </c>
      <c r="R1540" t="s">
        <v>268</v>
      </c>
      <c r="S1540" t="s">
        <v>268</v>
      </c>
      <c r="T1540" t="s">
        <v>268</v>
      </c>
      <c r="U1540" t="s">
        <v>268</v>
      </c>
      <c r="V1540" t="s">
        <v>268</v>
      </c>
      <c r="W1540" t="s">
        <v>5654</v>
      </c>
      <c r="X1540" t="s">
        <v>1847</v>
      </c>
      <c r="Y1540" t="s">
        <v>488</v>
      </c>
      <c r="Z1540" t="s">
        <v>268</v>
      </c>
      <c r="AA1540" t="s">
        <v>268</v>
      </c>
      <c r="AB1540" t="s">
        <v>268</v>
      </c>
      <c r="AC1540" t="s">
        <v>268</v>
      </c>
      <c r="AD1540" t="s">
        <v>268</v>
      </c>
      <c r="AE1540" t="s">
        <v>268</v>
      </c>
      <c r="AF1540" t="s">
        <v>268</v>
      </c>
      <c r="AG1540" t="s">
        <v>268</v>
      </c>
      <c r="AH1540" t="s">
        <v>268</v>
      </c>
      <c r="AI1540" t="s">
        <v>268</v>
      </c>
      <c r="AJ1540" t="s">
        <v>268</v>
      </c>
      <c r="AK1540" t="s">
        <v>268</v>
      </c>
      <c r="AL1540" t="s">
        <v>268</v>
      </c>
      <c r="AM1540" t="s">
        <v>268</v>
      </c>
      <c r="AN1540" t="s">
        <v>268</v>
      </c>
      <c r="AO1540" t="s">
        <v>268</v>
      </c>
      <c r="AP1540" t="s">
        <v>268</v>
      </c>
      <c r="AQ1540" t="s">
        <v>268</v>
      </c>
      <c r="AR1540" t="s">
        <v>268</v>
      </c>
      <c r="AS1540" t="s">
        <v>268</v>
      </c>
      <c r="AT1540" t="s">
        <v>268</v>
      </c>
      <c r="AU1540" t="s">
        <v>268</v>
      </c>
      <c r="AV1540" t="s">
        <v>268</v>
      </c>
      <c r="AW1540" t="s">
        <v>268</v>
      </c>
      <c r="AX1540" t="s">
        <v>268</v>
      </c>
      <c r="AY1540" t="s">
        <v>268</v>
      </c>
      <c r="AZ1540" t="s">
        <v>268</v>
      </c>
      <c r="BA1540" t="s">
        <v>268</v>
      </c>
      <c r="BB1540" t="s">
        <v>268</v>
      </c>
      <c r="BC1540" t="s">
        <v>268</v>
      </c>
      <c r="BD1540" t="s">
        <v>268</v>
      </c>
      <c r="BE1540" t="s">
        <v>268</v>
      </c>
      <c r="BF1540" t="s">
        <v>268</v>
      </c>
      <c r="BG1540" t="s">
        <v>268</v>
      </c>
      <c r="BH1540" t="s">
        <v>268</v>
      </c>
      <c r="BI1540" t="s">
        <v>268</v>
      </c>
      <c r="BJ1540" t="s">
        <v>268</v>
      </c>
      <c r="BK1540" t="s">
        <v>268</v>
      </c>
      <c r="BL1540" t="s">
        <v>268</v>
      </c>
      <c r="BM1540" t="s">
        <v>268</v>
      </c>
      <c r="BN1540" t="s">
        <v>268</v>
      </c>
      <c r="BO1540" t="s">
        <v>268</v>
      </c>
      <c r="BP1540" t="s">
        <v>268</v>
      </c>
      <c r="BQ1540" t="s">
        <v>268</v>
      </c>
      <c r="BR1540" t="s">
        <v>268</v>
      </c>
      <c r="BS1540" t="s">
        <v>268</v>
      </c>
      <c r="BT1540" t="s">
        <v>268</v>
      </c>
      <c r="BU1540" t="s">
        <v>268</v>
      </c>
      <c r="BV1540" t="s">
        <v>268</v>
      </c>
      <c r="BW1540" t="s">
        <v>268</v>
      </c>
      <c r="BX1540" t="s">
        <v>268</v>
      </c>
      <c r="BY1540">
        <v>33</v>
      </c>
      <c r="BZ1540">
        <v>33</v>
      </c>
      <c r="CA1540" t="s">
        <v>142</v>
      </c>
      <c r="CB1540" s="356">
        <v>122</v>
      </c>
      <c r="CC1540" t="s">
        <v>876</v>
      </c>
      <c r="CD1540" t="s">
        <v>268</v>
      </c>
      <c r="CE1540" t="s">
        <v>268</v>
      </c>
      <c r="CF1540" s="356">
        <v>1</v>
      </c>
      <c r="CG1540" t="s">
        <v>268</v>
      </c>
      <c r="CH1540" t="s">
        <v>268</v>
      </c>
      <c r="CI1540" t="s">
        <v>268</v>
      </c>
      <c r="CJ1540" t="s">
        <v>268</v>
      </c>
      <c r="CK1540" t="s">
        <v>268</v>
      </c>
      <c r="CL1540" t="s">
        <v>11559</v>
      </c>
      <c r="CM1540" t="s">
        <v>11224</v>
      </c>
      <c r="CN1540">
        <v>33.200000000000003</v>
      </c>
      <c r="CO1540" t="s">
        <v>268</v>
      </c>
      <c r="CP1540">
        <v>33.200000000000003</v>
      </c>
      <c r="CQ1540">
        <v>365</v>
      </c>
      <c r="CR1540" t="s">
        <v>878</v>
      </c>
      <c r="CS1540" t="s">
        <v>11225</v>
      </c>
      <c r="CT1540" t="s">
        <v>11226</v>
      </c>
      <c r="CU1540" t="s">
        <v>11227</v>
      </c>
      <c r="CV1540" t="s">
        <v>268</v>
      </c>
      <c r="CW1540" t="s">
        <v>268</v>
      </c>
      <c r="CX1540" t="s">
        <v>268</v>
      </c>
      <c r="CY1540" t="s">
        <v>268</v>
      </c>
      <c r="CZ1540" t="s">
        <v>268</v>
      </c>
      <c r="DA1540" t="s">
        <v>268</v>
      </c>
      <c r="DB1540" s="429">
        <f t="shared" si="318"/>
        <v>0</v>
      </c>
      <c r="DC1540" s="284">
        <f t="shared" si="319"/>
        <v>0</v>
      </c>
      <c r="DD1540" s="284">
        <f t="shared" si="320"/>
        <v>0</v>
      </c>
      <c r="DE1540" s="284">
        <f t="shared" si="321"/>
        <v>0</v>
      </c>
      <c r="DF1540" s="295">
        <f t="shared" si="322"/>
        <v>33</v>
      </c>
      <c r="DG1540" s="284">
        <f t="shared" si="323"/>
        <v>0</v>
      </c>
      <c r="DH1540" s="284">
        <f t="shared" si="324"/>
        <v>0</v>
      </c>
      <c r="DI1540" s="284">
        <f t="shared" si="325"/>
        <v>0</v>
      </c>
      <c r="DJ1540" s="284">
        <f t="shared" si="326"/>
        <v>0</v>
      </c>
      <c r="DK1540" s="295">
        <f t="shared" si="327"/>
        <v>1</v>
      </c>
      <c r="DL1540" s="297">
        <f t="shared" si="328"/>
        <v>1</v>
      </c>
      <c r="DM1540" s="430">
        <f>IFERROR(IF(CA1540="D",IF(DL1540="A dispo.",DF1540*VLOOKUP('DATI INPUT'!$F$27,TARIFFE_UD,4,FALSE),DF1540*VLOOKUP(DL1540,TARIFFE_UD,4,FALSE)),DF1540*VLOOKUP(CB1540-100,TARIFFE_UND,4,FALSE)),0)</f>
        <v>16.269707950531416</v>
      </c>
      <c r="DN1540" s="430">
        <f>IFERROR(IF(CA1540="D",IF(DL1540="A dispo.",DK1540*VLOOKUP('DATI INPUT'!$F$27,TARIFFE_UD,5,FALSE),DK1540*VLOOKUP(DL1540,TARIFFE_UD,5,FALSE)),DK1540*VLOOKUP(CB1540-100,TARIFFE_UND,5,FALSE)),0)</f>
        <v>16.930848468833439</v>
      </c>
      <c r="DO1540" s="431">
        <f t="shared" si="329"/>
        <v>5.5641936485528731E-4</v>
      </c>
      <c r="DP1540" s="299">
        <f>IFERROR(IF(CA1540="D",IF(DL1540="A dispo.",DF1540*VLOOKUP('DATI INPUT'!$F$27,TARIFFE_UD,2,FALSE),DF1540*VLOOKUP(DL1540,TARIFFE_UD,2,FALSE)),DF1540*VLOOKUP(CB1540-100,TARIFFE_UND,2,FALSE)),0)</f>
        <v>20.326726902093533</v>
      </c>
      <c r="DQ1540" s="299">
        <f>IFERROR(IF(CA1540="D",IF(DL1540="A dispo.",DK1540*VLOOKUP('DATI INPUT'!$F$27,TARIFFE_UD,3,FALSE),DK1540*VLOOKUP(DL1540,TARIFFE_UD,3,FALSE)),DK1540*VLOOKUP(CB1540-100,TARIFFE_UND,3,FALSE)),0)</f>
        <v>15.164853048114928</v>
      </c>
      <c r="DR1540" s="299">
        <f t="shared" si="330"/>
        <v>35.491579950208461</v>
      </c>
    </row>
    <row r="1541" spans="1:122" x14ac:dyDescent="0.25">
      <c r="A1541" t="s">
        <v>11560</v>
      </c>
      <c r="B1541" t="s">
        <v>11551</v>
      </c>
      <c r="C1541" t="s">
        <v>11561</v>
      </c>
      <c r="D1541" t="s">
        <v>11553</v>
      </c>
      <c r="E1541" t="s">
        <v>268</v>
      </c>
      <c r="F1541" t="s">
        <v>155</v>
      </c>
      <c r="G1541" t="s">
        <v>11554</v>
      </c>
      <c r="H1541" t="s">
        <v>268</v>
      </c>
      <c r="I1541" t="s">
        <v>268</v>
      </c>
      <c r="J1541" t="s">
        <v>268</v>
      </c>
      <c r="K1541" t="s">
        <v>268</v>
      </c>
      <c r="L1541" t="s">
        <v>268</v>
      </c>
      <c r="M1541" t="s">
        <v>11555</v>
      </c>
      <c r="N1541" t="s">
        <v>984</v>
      </c>
      <c r="O1541" t="s">
        <v>873</v>
      </c>
      <c r="P1541" t="s">
        <v>1847</v>
      </c>
      <c r="Q1541" t="s">
        <v>329</v>
      </c>
      <c r="R1541" t="s">
        <v>268</v>
      </c>
      <c r="S1541" t="s">
        <v>268</v>
      </c>
      <c r="T1541" t="s">
        <v>268</v>
      </c>
      <c r="U1541" t="s">
        <v>268</v>
      </c>
      <c r="V1541" t="s">
        <v>268</v>
      </c>
      <c r="W1541" t="s">
        <v>5654</v>
      </c>
      <c r="X1541" t="s">
        <v>1847</v>
      </c>
      <c r="Y1541" t="s">
        <v>488</v>
      </c>
      <c r="Z1541" t="s">
        <v>268</v>
      </c>
      <c r="AA1541" t="s">
        <v>268</v>
      </c>
      <c r="AB1541" t="s">
        <v>268</v>
      </c>
      <c r="AC1541" t="s">
        <v>268</v>
      </c>
      <c r="AD1541" t="s">
        <v>268</v>
      </c>
      <c r="AE1541" t="s">
        <v>268</v>
      </c>
      <c r="AF1541" t="s">
        <v>268</v>
      </c>
      <c r="AG1541" t="s">
        <v>268</v>
      </c>
      <c r="AH1541" t="s">
        <v>268</v>
      </c>
      <c r="AI1541" t="s">
        <v>268</v>
      </c>
      <c r="AJ1541" t="s">
        <v>268</v>
      </c>
      <c r="AK1541" t="s">
        <v>268</v>
      </c>
      <c r="AL1541" t="s">
        <v>268</v>
      </c>
      <c r="AM1541" t="s">
        <v>268</v>
      </c>
      <c r="AN1541" t="s">
        <v>268</v>
      </c>
      <c r="AO1541" t="s">
        <v>268</v>
      </c>
      <c r="AP1541" t="s">
        <v>268</v>
      </c>
      <c r="AQ1541" t="s">
        <v>268</v>
      </c>
      <c r="AR1541" t="s">
        <v>268</v>
      </c>
      <c r="AS1541" t="s">
        <v>268</v>
      </c>
      <c r="AT1541" t="s">
        <v>268</v>
      </c>
      <c r="AU1541" t="s">
        <v>268</v>
      </c>
      <c r="AV1541" t="s">
        <v>268</v>
      </c>
      <c r="AW1541" t="s">
        <v>268</v>
      </c>
      <c r="AX1541" t="s">
        <v>268</v>
      </c>
      <c r="AY1541" t="s">
        <v>268</v>
      </c>
      <c r="AZ1541" t="s">
        <v>268</v>
      </c>
      <c r="BA1541" t="s">
        <v>268</v>
      </c>
      <c r="BB1541" t="s">
        <v>268</v>
      </c>
      <c r="BC1541" t="s">
        <v>268</v>
      </c>
      <c r="BD1541" t="s">
        <v>268</v>
      </c>
      <c r="BE1541" t="s">
        <v>268</v>
      </c>
      <c r="BF1541" t="s">
        <v>268</v>
      </c>
      <c r="BG1541" t="s">
        <v>268</v>
      </c>
      <c r="BH1541" t="s">
        <v>268</v>
      </c>
      <c r="BI1541" t="s">
        <v>268</v>
      </c>
      <c r="BJ1541" t="s">
        <v>268</v>
      </c>
      <c r="BK1541" t="s">
        <v>268</v>
      </c>
      <c r="BL1541" t="s">
        <v>268</v>
      </c>
      <c r="BM1541" t="s">
        <v>268</v>
      </c>
      <c r="BN1541" t="s">
        <v>268</v>
      </c>
      <c r="BO1541" t="s">
        <v>268</v>
      </c>
      <c r="BP1541" t="s">
        <v>268</v>
      </c>
      <c r="BQ1541" t="s">
        <v>268</v>
      </c>
      <c r="BR1541" t="s">
        <v>268</v>
      </c>
      <c r="BS1541" t="s">
        <v>268</v>
      </c>
      <c r="BT1541" t="s">
        <v>268</v>
      </c>
      <c r="BU1541" t="s">
        <v>268</v>
      </c>
      <c r="BV1541" t="s">
        <v>268</v>
      </c>
      <c r="BW1541" t="s">
        <v>268</v>
      </c>
      <c r="BX1541" t="s">
        <v>268</v>
      </c>
      <c r="BY1541">
        <v>43</v>
      </c>
      <c r="BZ1541">
        <v>43</v>
      </c>
      <c r="CA1541" t="s">
        <v>142</v>
      </c>
      <c r="CB1541" s="356">
        <v>122</v>
      </c>
      <c r="CC1541" t="s">
        <v>876</v>
      </c>
      <c r="CD1541" t="s">
        <v>268</v>
      </c>
      <c r="CE1541" t="s">
        <v>268</v>
      </c>
      <c r="CF1541" s="356">
        <v>1</v>
      </c>
      <c r="CG1541" t="s">
        <v>268</v>
      </c>
      <c r="CH1541" t="s">
        <v>268</v>
      </c>
      <c r="CI1541" t="s">
        <v>268</v>
      </c>
      <c r="CJ1541" t="s">
        <v>268</v>
      </c>
      <c r="CK1541" t="s">
        <v>268</v>
      </c>
      <c r="CL1541" t="s">
        <v>11559</v>
      </c>
      <c r="CM1541" t="s">
        <v>11224</v>
      </c>
      <c r="CN1541">
        <v>38.130000000000003</v>
      </c>
      <c r="CO1541" t="s">
        <v>268</v>
      </c>
      <c r="CP1541">
        <v>38.130000000000003</v>
      </c>
      <c r="CQ1541">
        <v>365</v>
      </c>
      <c r="CR1541" t="s">
        <v>878</v>
      </c>
      <c r="CS1541" t="s">
        <v>11225</v>
      </c>
      <c r="CT1541" t="s">
        <v>11226</v>
      </c>
      <c r="CU1541" t="s">
        <v>11227</v>
      </c>
      <c r="CV1541" t="s">
        <v>268</v>
      </c>
      <c r="CW1541" t="s">
        <v>268</v>
      </c>
      <c r="CX1541" t="s">
        <v>268</v>
      </c>
      <c r="CY1541" t="s">
        <v>268</v>
      </c>
      <c r="CZ1541" t="s">
        <v>268</v>
      </c>
      <c r="DA1541" t="s">
        <v>268</v>
      </c>
      <c r="DB1541" s="429">
        <f t="shared" si="318"/>
        <v>0</v>
      </c>
      <c r="DC1541" s="284">
        <f t="shared" si="319"/>
        <v>0</v>
      </c>
      <c r="DD1541" s="284">
        <f t="shared" si="320"/>
        <v>0</v>
      </c>
      <c r="DE1541" s="284">
        <f t="shared" si="321"/>
        <v>0</v>
      </c>
      <c r="DF1541" s="295">
        <f t="shared" si="322"/>
        <v>43</v>
      </c>
      <c r="DG1541" s="284">
        <f t="shared" si="323"/>
        <v>0</v>
      </c>
      <c r="DH1541" s="284">
        <f t="shared" si="324"/>
        <v>0</v>
      </c>
      <c r="DI1541" s="284">
        <f t="shared" si="325"/>
        <v>0</v>
      </c>
      <c r="DJ1541" s="284">
        <f t="shared" si="326"/>
        <v>0</v>
      </c>
      <c r="DK1541" s="295">
        <f t="shared" si="327"/>
        <v>1</v>
      </c>
      <c r="DL1541" s="297">
        <f t="shared" si="328"/>
        <v>1</v>
      </c>
      <c r="DM1541" s="430">
        <f>IFERROR(IF(CA1541="D",IF(DL1541="A dispo.",DF1541*VLOOKUP('DATI INPUT'!$F$27,TARIFFE_UD,4,FALSE),DF1541*VLOOKUP(DL1541,TARIFFE_UD,4,FALSE)),DF1541*VLOOKUP(CB1541-100,TARIFFE_UND,4,FALSE)),0)</f>
        <v>21.199922480995482</v>
      </c>
      <c r="DN1541" s="430">
        <f>IFERROR(IF(CA1541="D",IF(DL1541="A dispo.",DK1541*VLOOKUP('DATI INPUT'!$F$27,TARIFFE_UD,5,FALSE),DK1541*VLOOKUP(DL1541,TARIFFE_UD,5,FALSE)),DK1541*VLOOKUP(CB1541-100,TARIFFE_UND,5,FALSE)),0)</f>
        <v>16.930848468833439</v>
      </c>
      <c r="DO1541" s="431">
        <f t="shared" si="329"/>
        <v>7.7094982891878772E-4</v>
      </c>
      <c r="DP1541" s="299">
        <f>IFERROR(IF(CA1541="D",IF(DL1541="A dispo.",DF1541*VLOOKUP('DATI INPUT'!$F$27,TARIFFE_UD,2,FALSE),DF1541*VLOOKUP(DL1541,TARIFFE_UD,2,FALSE)),DF1541*VLOOKUP(CB1541-100,TARIFFE_UND,2,FALSE)),0)</f>
        <v>26.48634111484915</v>
      </c>
      <c r="DQ1541" s="299">
        <f>IFERROR(IF(CA1541="D",IF(DL1541="A dispo.",DK1541*VLOOKUP('DATI INPUT'!$F$27,TARIFFE_UD,3,FALSE),DK1541*VLOOKUP(DL1541,TARIFFE_UD,3,FALSE)),DK1541*VLOOKUP(CB1541-100,TARIFFE_UND,3,FALSE)),0)</f>
        <v>15.164853048114928</v>
      </c>
      <c r="DR1541" s="299">
        <f t="shared" si="330"/>
        <v>41.651194162964075</v>
      </c>
    </row>
    <row r="1542" spans="1:122" x14ac:dyDescent="0.25">
      <c r="A1542" t="s">
        <v>11562</v>
      </c>
      <c r="B1542" t="s">
        <v>11551</v>
      </c>
      <c r="C1542" t="s">
        <v>11563</v>
      </c>
      <c r="D1542" t="s">
        <v>11553</v>
      </c>
      <c r="E1542" t="s">
        <v>268</v>
      </c>
      <c r="F1542" t="s">
        <v>155</v>
      </c>
      <c r="G1542" t="s">
        <v>11554</v>
      </c>
      <c r="H1542" t="s">
        <v>268</v>
      </c>
      <c r="I1542" t="s">
        <v>268</v>
      </c>
      <c r="J1542" t="s">
        <v>268</v>
      </c>
      <c r="K1542" t="s">
        <v>268</v>
      </c>
      <c r="L1542" t="s">
        <v>268</v>
      </c>
      <c r="M1542" t="s">
        <v>11555</v>
      </c>
      <c r="N1542" t="s">
        <v>984</v>
      </c>
      <c r="O1542" t="s">
        <v>873</v>
      </c>
      <c r="P1542" t="s">
        <v>1847</v>
      </c>
      <c r="Q1542" t="s">
        <v>329</v>
      </c>
      <c r="R1542" t="s">
        <v>268</v>
      </c>
      <c r="S1542" t="s">
        <v>268</v>
      </c>
      <c r="T1542" t="s">
        <v>268</v>
      </c>
      <c r="U1542" t="s">
        <v>268</v>
      </c>
      <c r="V1542" t="s">
        <v>268</v>
      </c>
      <c r="W1542" t="s">
        <v>5654</v>
      </c>
      <c r="X1542" t="s">
        <v>1847</v>
      </c>
      <c r="Y1542" t="s">
        <v>488</v>
      </c>
      <c r="Z1542" t="s">
        <v>268</v>
      </c>
      <c r="AA1542" t="s">
        <v>268</v>
      </c>
      <c r="AB1542" t="s">
        <v>268</v>
      </c>
      <c r="AC1542" t="s">
        <v>268</v>
      </c>
      <c r="AD1542" t="s">
        <v>268</v>
      </c>
      <c r="AE1542" t="s">
        <v>268</v>
      </c>
      <c r="AF1542" t="s">
        <v>268</v>
      </c>
      <c r="AG1542" t="s">
        <v>268</v>
      </c>
      <c r="AH1542" t="s">
        <v>268</v>
      </c>
      <c r="AI1542" t="s">
        <v>268</v>
      </c>
      <c r="AJ1542" t="s">
        <v>268</v>
      </c>
      <c r="AK1542" t="s">
        <v>268</v>
      </c>
      <c r="AL1542" t="s">
        <v>268</v>
      </c>
      <c r="AM1542" t="s">
        <v>268</v>
      </c>
      <c r="AN1542" t="s">
        <v>268</v>
      </c>
      <c r="AO1542" t="s">
        <v>268</v>
      </c>
      <c r="AP1542" t="s">
        <v>268</v>
      </c>
      <c r="AQ1542" t="s">
        <v>268</v>
      </c>
      <c r="AR1542" t="s">
        <v>268</v>
      </c>
      <c r="AS1542" t="s">
        <v>268</v>
      </c>
      <c r="AT1542" t="s">
        <v>268</v>
      </c>
      <c r="AU1542" t="s">
        <v>268</v>
      </c>
      <c r="AV1542" t="s">
        <v>268</v>
      </c>
      <c r="AW1542" t="s">
        <v>268</v>
      </c>
      <c r="AX1542" t="s">
        <v>268</v>
      </c>
      <c r="AY1542" t="s">
        <v>268</v>
      </c>
      <c r="AZ1542" t="s">
        <v>268</v>
      </c>
      <c r="BA1542" t="s">
        <v>268</v>
      </c>
      <c r="BB1542" t="s">
        <v>268</v>
      </c>
      <c r="BC1542" t="s">
        <v>268</v>
      </c>
      <c r="BD1542" t="s">
        <v>268</v>
      </c>
      <c r="BE1542" t="s">
        <v>268</v>
      </c>
      <c r="BF1542" t="s">
        <v>268</v>
      </c>
      <c r="BG1542" t="s">
        <v>268</v>
      </c>
      <c r="BH1542" t="s">
        <v>268</v>
      </c>
      <c r="BI1542" t="s">
        <v>268</v>
      </c>
      <c r="BJ1542" t="s">
        <v>268</v>
      </c>
      <c r="BK1542" t="s">
        <v>268</v>
      </c>
      <c r="BL1542" t="s">
        <v>268</v>
      </c>
      <c r="BM1542" t="s">
        <v>268</v>
      </c>
      <c r="BN1542" t="s">
        <v>268</v>
      </c>
      <c r="BO1542" t="s">
        <v>268</v>
      </c>
      <c r="BP1542" t="s">
        <v>268</v>
      </c>
      <c r="BQ1542" t="s">
        <v>268</v>
      </c>
      <c r="BR1542" t="s">
        <v>268</v>
      </c>
      <c r="BS1542" t="s">
        <v>268</v>
      </c>
      <c r="BT1542" t="s">
        <v>268</v>
      </c>
      <c r="BU1542" t="s">
        <v>268</v>
      </c>
      <c r="BV1542" t="s">
        <v>268</v>
      </c>
      <c r="BW1542" t="s">
        <v>268</v>
      </c>
      <c r="BX1542" t="s">
        <v>268</v>
      </c>
      <c r="BY1542">
        <v>55</v>
      </c>
      <c r="BZ1542">
        <v>55</v>
      </c>
      <c r="CA1542" t="s">
        <v>142</v>
      </c>
      <c r="CB1542" s="356">
        <v>122</v>
      </c>
      <c r="CC1542" t="s">
        <v>876</v>
      </c>
      <c r="CD1542" t="s">
        <v>268</v>
      </c>
      <c r="CE1542" t="s">
        <v>268</v>
      </c>
      <c r="CF1542" s="356">
        <v>1</v>
      </c>
      <c r="CG1542" t="s">
        <v>268</v>
      </c>
      <c r="CH1542" t="s">
        <v>268</v>
      </c>
      <c r="CI1542" t="s">
        <v>268</v>
      </c>
      <c r="CJ1542" t="s">
        <v>268</v>
      </c>
      <c r="CK1542" t="s">
        <v>268</v>
      </c>
      <c r="CL1542" t="s">
        <v>11559</v>
      </c>
      <c r="CM1542" t="s">
        <v>11224</v>
      </c>
      <c r="CN1542">
        <v>44.05</v>
      </c>
      <c r="CO1542" t="s">
        <v>268</v>
      </c>
      <c r="CP1542">
        <v>44.05</v>
      </c>
      <c r="CQ1542">
        <v>365</v>
      </c>
      <c r="CR1542" t="s">
        <v>878</v>
      </c>
      <c r="CS1542" t="s">
        <v>11225</v>
      </c>
      <c r="CT1542" t="s">
        <v>11226</v>
      </c>
      <c r="CU1542" t="s">
        <v>11227</v>
      </c>
      <c r="CV1542" t="s">
        <v>268</v>
      </c>
      <c r="CW1542" t="s">
        <v>268</v>
      </c>
      <c r="CX1542" t="s">
        <v>268</v>
      </c>
      <c r="CY1542" t="s">
        <v>268</v>
      </c>
      <c r="CZ1542" t="s">
        <v>268</v>
      </c>
      <c r="DA1542" t="s">
        <v>268</v>
      </c>
      <c r="DB1542" s="429">
        <f t="shared" si="318"/>
        <v>0</v>
      </c>
      <c r="DC1542" s="284">
        <f t="shared" si="319"/>
        <v>0</v>
      </c>
      <c r="DD1542" s="284">
        <f t="shared" si="320"/>
        <v>0</v>
      </c>
      <c r="DE1542" s="284">
        <f t="shared" si="321"/>
        <v>0</v>
      </c>
      <c r="DF1542" s="295">
        <f t="shared" si="322"/>
        <v>55</v>
      </c>
      <c r="DG1542" s="284">
        <f t="shared" si="323"/>
        <v>0</v>
      </c>
      <c r="DH1542" s="284">
        <f t="shared" si="324"/>
        <v>0</v>
      </c>
      <c r="DI1542" s="284">
        <f t="shared" si="325"/>
        <v>0</v>
      </c>
      <c r="DJ1542" s="284">
        <f t="shared" si="326"/>
        <v>0</v>
      </c>
      <c r="DK1542" s="295">
        <f t="shared" si="327"/>
        <v>1</v>
      </c>
      <c r="DL1542" s="297">
        <f t="shared" si="328"/>
        <v>1</v>
      </c>
      <c r="DM1542" s="430">
        <f>IFERROR(IF(CA1542="D",IF(DL1542="A dispo.",DF1542*VLOOKUP('DATI INPUT'!$F$27,TARIFFE_UD,4,FALSE),DF1542*VLOOKUP(DL1542,TARIFFE_UD,4,FALSE)),DF1542*VLOOKUP(CB1542-100,TARIFFE_UND,4,FALSE)),0)</f>
        <v>27.116179917552358</v>
      </c>
      <c r="DN1542" s="430">
        <f>IFERROR(IF(CA1542="D",IF(DL1542="A dispo.",DK1542*VLOOKUP('DATI INPUT'!$F$27,TARIFFE_UD,5,FALSE),DK1542*VLOOKUP(DL1542,TARIFFE_UD,5,FALSE)),DK1542*VLOOKUP(CB1542-100,TARIFFE_UND,5,FALSE)),0)</f>
        <v>16.930848468833439</v>
      </c>
      <c r="DO1542" s="431">
        <f t="shared" si="329"/>
        <v>-2.9716136141999527E-3</v>
      </c>
      <c r="DP1542" s="299">
        <f>IFERROR(IF(CA1542="D",IF(DL1542="A dispo.",DF1542*VLOOKUP('DATI INPUT'!$F$27,TARIFFE_UD,2,FALSE),DF1542*VLOOKUP(DL1542,TARIFFE_UD,2,FALSE)),DF1542*VLOOKUP(CB1542-100,TARIFFE_UND,2,FALSE)),0)</f>
        <v>33.877878170155888</v>
      </c>
      <c r="DQ1542" s="299">
        <f>IFERROR(IF(CA1542="D",IF(DL1542="A dispo.",DK1542*VLOOKUP('DATI INPUT'!$F$27,TARIFFE_UD,3,FALSE),DK1542*VLOOKUP(DL1542,TARIFFE_UD,3,FALSE)),DK1542*VLOOKUP(CB1542-100,TARIFFE_UND,3,FALSE)),0)</f>
        <v>15.164853048114928</v>
      </c>
      <c r="DR1542" s="299">
        <f t="shared" si="330"/>
        <v>49.042731218270816</v>
      </c>
    </row>
    <row r="1543" spans="1:122" x14ac:dyDescent="0.25">
      <c r="A1543" t="s">
        <v>11564</v>
      </c>
      <c r="B1543" t="s">
        <v>11565</v>
      </c>
      <c r="C1543" t="s">
        <v>11566</v>
      </c>
      <c r="D1543" t="s">
        <v>11567</v>
      </c>
      <c r="E1543" t="s">
        <v>268</v>
      </c>
      <c r="F1543" t="s">
        <v>156</v>
      </c>
      <c r="G1543" t="s">
        <v>11568</v>
      </c>
      <c r="H1543" t="s">
        <v>1761</v>
      </c>
      <c r="I1543" t="s">
        <v>11569</v>
      </c>
      <c r="J1543" t="s">
        <v>274</v>
      </c>
      <c r="K1543" t="s">
        <v>11570</v>
      </c>
      <c r="L1543" t="s">
        <v>1016</v>
      </c>
      <c r="M1543" t="s">
        <v>11571</v>
      </c>
      <c r="N1543" t="s">
        <v>1016</v>
      </c>
      <c r="O1543" t="s">
        <v>1017</v>
      </c>
      <c r="P1543" t="s">
        <v>6945</v>
      </c>
      <c r="Q1543" t="s">
        <v>499</v>
      </c>
      <c r="R1543" t="s">
        <v>268</v>
      </c>
      <c r="S1543" t="s">
        <v>268</v>
      </c>
      <c r="T1543" t="s">
        <v>268</v>
      </c>
      <c r="U1543" t="s">
        <v>268</v>
      </c>
      <c r="V1543" t="s">
        <v>268</v>
      </c>
      <c r="W1543" t="s">
        <v>1794</v>
      </c>
      <c r="X1543" t="s">
        <v>613</v>
      </c>
      <c r="Y1543" t="s">
        <v>315</v>
      </c>
      <c r="Z1543" t="s">
        <v>268</v>
      </c>
      <c r="AA1543" t="s">
        <v>268</v>
      </c>
      <c r="AB1543" t="s">
        <v>268</v>
      </c>
      <c r="AC1543" t="s">
        <v>268</v>
      </c>
      <c r="AD1543" t="s">
        <v>268</v>
      </c>
      <c r="AE1543" t="s">
        <v>287</v>
      </c>
      <c r="AF1543" t="s">
        <v>1811</v>
      </c>
      <c r="AG1543" t="s">
        <v>875</v>
      </c>
      <c r="AH1543" t="s">
        <v>1812</v>
      </c>
      <c r="AI1543" t="s">
        <v>1088</v>
      </c>
      <c r="AJ1543" t="s">
        <v>268</v>
      </c>
      <c r="AK1543" t="s">
        <v>669</v>
      </c>
      <c r="AL1543" t="s">
        <v>268</v>
      </c>
      <c r="AM1543" t="s">
        <v>353</v>
      </c>
      <c r="AN1543" t="s">
        <v>268</v>
      </c>
      <c r="AO1543" t="s">
        <v>268</v>
      </c>
      <c r="AP1543" t="s">
        <v>268</v>
      </c>
      <c r="AQ1543" t="s">
        <v>268</v>
      </c>
      <c r="AR1543" t="s">
        <v>268</v>
      </c>
      <c r="AS1543" t="s">
        <v>268</v>
      </c>
      <c r="AT1543" t="s">
        <v>268</v>
      </c>
      <c r="AU1543" t="s">
        <v>268</v>
      </c>
      <c r="AV1543" t="s">
        <v>268</v>
      </c>
      <c r="AW1543" t="s">
        <v>268</v>
      </c>
      <c r="AX1543" t="s">
        <v>268</v>
      </c>
      <c r="AY1543" t="s">
        <v>268</v>
      </c>
      <c r="AZ1543" t="s">
        <v>268</v>
      </c>
      <c r="BA1543" t="s">
        <v>268</v>
      </c>
      <c r="BB1543" t="s">
        <v>268</v>
      </c>
      <c r="BC1543" t="s">
        <v>268</v>
      </c>
      <c r="BD1543" t="s">
        <v>268</v>
      </c>
      <c r="BE1543" t="s">
        <v>268</v>
      </c>
      <c r="BF1543" t="s">
        <v>268</v>
      </c>
      <c r="BG1543" t="s">
        <v>268</v>
      </c>
      <c r="BH1543" t="s">
        <v>268</v>
      </c>
      <c r="BI1543" t="s">
        <v>268</v>
      </c>
      <c r="BJ1543" t="s">
        <v>268</v>
      </c>
      <c r="BK1543" t="s">
        <v>268</v>
      </c>
      <c r="BL1543" t="s">
        <v>268</v>
      </c>
      <c r="BM1543" t="s">
        <v>268</v>
      </c>
      <c r="BN1543" t="s">
        <v>268</v>
      </c>
      <c r="BO1543" t="s">
        <v>268</v>
      </c>
      <c r="BP1543" t="s">
        <v>268</v>
      </c>
      <c r="BQ1543" t="s">
        <v>268</v>
      </c>
      <c r="BR1543" t="s">
        <v>268</v>
      </c>
      <c r="BS1543" t="s">
        <v>268</v>
      </c>
      <c r="BT1543" t="s">
        <v>268</v>
      </c>
      <c r="BU1543" t="s">
        <v>268</v>
      </c>
      <c r="BV1543" t="s">
        <v>268</v>
      </c>
      <c r="BW1543" t="s">
        <v>268</v>
      </c>
      <c r="BX1543" t="s">
        <v>268</v>
      </c>
      <c r="BY1543">
        <v>16</v>
      </c>
      <c r="BZ1543">
        <v>16</v>
      </c>
      <c r="CA1543" t="s">
        <v>142</v>
      </c>
      <c r="CB1543" s="356">
        <v>123</v>
      </c>
      <c r="CC1543" t="s">
        <v>1817</v>
      </c>
      <c r="CD1543" t="s">
        <v>268</v>
      </c>
      <c r="CE1543" t="s">
        <v>268</v>
      </c>
      <c r="CF1543" t="s">
        <v>268</v>
      </c>
      <c r="CG1543" t="s">
        <v>268</v>
      </c>
      <c r="CH1543" t="s">
        <v>268</v>
      </c>
      <c r="CI1543" t="s">
        <v>268</v>
      </c>
      <c r="CJ1543" t="s">
        <v>268</v>
      </c>
      <c r="CK1543" t="s">
        <v>268</v>
      </c>
      <c r="CL1543" t="s">
        <v>11572</v>
      </c>
      <c r="CM1543" t="s">
        <v>11224</v>
      </c>
      <c r="CN1543">
        <v>10.14</v>
      </c>
      <c r="CO1543" t="s">
        <v>268</v>
      </c>
      <c r="CP1543">
        <v>10.14</v>
      </c>
      <c r="CQ1543">
        <v>365</v>
      </c>
      <c r="CR1543" t="s">
        <v>878</v>
      </c>
      <c r="CS1543" t="s">
        <v>11225</v>
      </c>
      <c r="CT1543" t="s">
        <v>11226</v>
      </c>
      <c r="CU1543" t="s">
        <v>11227</v>
      </c>
      <c r="CV1543" t="s">
        <v>268</v>
      </c>
      <c r="CW1543" t="s">
        <v>268</v>
      </c>
      <c r="CX1543" t="s">
        <v>268</v>
      </c>
      <c r="CY1543" t="s">
        <v>268</v>
      </c>
      <c r="CZ1543" t="s">
        <v>268</v>
      </c>
      <c r="DA1543" t="s">
        <v>268</v>
      </c>
      <c r="DB1543" s="429">
        <f t="shared" si="318"/>
        <v>0</v>
      </c>
      <c r="DC1543" s="284">
        <f t="shared" si="319"/>
        <v>0</v>
      </c>
      <c r="DD1543" s="284">
        <f t="shared" si="320"/>
        <v>0</v>
      </c>
      <c r="DE1543" s="284">
        <f t="shared" si="321"/>
        <v>0</v>
      </c>
      <c r="DF1543" s="295">
        <f t="shared" si="322"/>
        <v>16</v>
      </c>
      <c r="DG1543" s="284">
        <f t="shared" si="323"/>
        <v>1</v>
      </c>
      <c r="DH1543" s="284">
        <f t="shared" si="324"/>
        <v>0</v>
      </c>
      <c r="DI1543" s="284">
        <f t="shared" si="325"/>
        <v>0</v>
      </c>
      <c r="DJ1543" s="284">
        <f t="shared" si="326"/>
        <v>0</v>
      </c>
      <c r="DK1543" s="295">
        <f t="shared" si="327"/>
        <v>0</v>
      </c>
      <c r="DL1543" s="297" t="str">
        <f t="shared" si="328"/>
        <v>A dispo.</v>
      </c>
      <c r="DM1543" s="430">
        <f>IFERROR(IF(CA1543="D",IF(DL1543="A dispo.",DF1543*VLOOKUP('DATI INPUT'!$F$27,TARIFFE_UD,4,FALSE),DF1543*VLOOKUP(DL1543,TARIFFE_UD,4,FALSE)),DF1543*VLOOKUP(CB1543-100,TARIFFE_UND,4,FALSE)),0)</f>
        <v>10.142155605526078</v>
      </c>
      <c r="DN1543" s="430">
        <f>IFERROR(IF(CA1543="D",IF(DL1543="A dispo.",DK1543*VLOOKUP('DATI INPUT'!$F$27,TARIFFE_UD,5,FALSE),DK1543*VLOOKUP(DL1543,TARIFFE_UD,5,FALSE)),DK1543*VLOOKUP(CB1543-100,TARIFFE_UND,5,FALSE)),0)</f>
        <v>0</v>
      </c>
      <c r="DO1543" s="431">
        <f t="shared" si="329"/>
        <v>2.1556055260774087E-3</v>
      </c>
      <c r="DP1543" s="299">
        <f>IFERROR(IF(CA1543="D",IF(DL1543="A dispo.",DF1543*VLOOKUP('DATI INPUT'!$F$27,TARIFFE_UD,2,FALSE),DF1543*VLOOKUP(DL1543,TARIFFE_UD,2,FALSE)),DF1543*VLOOKUP(CB1543-100,TARIFFE_UND,2,FALSE)),0)</f>
        <v>12.671206380525838</v>
      </c>
      <c r="DQ1543" s="299">
        <f>IFERROR(IF(CA1543="D",IF(DL1543="A dispo.",DK1543*VLOOKUP('DATI INPUT'!$F$27,TARIFFE_UD,3,FALSE),DK1543*VLOOKUP(DL1543,TARIFFE_UD,3,FALSE)),DK1543*VLOOKUP(CB1543-100,TARIFFE_UND,3,FALSE)),0)</f>
        <v>0</v>
      </c>
      <c r="DR1543" s="299">
        <f t="shared" si="330"/>
        <v>12.671206380525838</v>
      </c>
    </row>
    <row r="1544" spans="1:122" x14ac:dyDescent="0.25">
      <c r="A1544" t="s">
        <v>11573</v>
      </c>
      <c r="B1544" t="s">
        <v>1816</v>
      </c>
      <c r="C1544" t="s">
        <v>11574</v>
      </c>
      <c r="D1544" t="s">
        <v>2473</v>
      </c>
      <c r="E1544" t="s">
        <v>268</v>
      </c>
      <c r="F1544" t="s">
        <v>156</v>
      </c>
      <c r="G1544" t="s">
        <v>2474</v>
      </c>
      <c r="H1544" t="s">
        <v>2201</v>
      </c>
      <c r="I1544" t="s">
        <v>449</v>
      </c>
      <c r="J1544" t="s">
        <v>156</v>
      </c>
      <c r="K1544" t="s">
        <v>2475</v>
      </c>
      <c r="L1544" t="s">
        <v>2476</v>
      </c>
      <c r="M1544" t="s">
        <v>2477</v>
      </c>
      <c r="N1544" t="s">
        <v>303</v>
      </c>
      <c r="O1544" t="s">
        <v>1215</v>
      </c>
      <c r="P1544" t="s">
        <v>2478</v>
      </c>
      <c r="Q1544" t="s">
        <v>341</v>
      </c>
      <c r="R1544" t="s">
        <v>268</v>
      </c>
      <c r="S1544" t="s">
        <v>268</v>
      </c>
      <c r="T1544" t="s">
        <v>268</v>
      </c>
      <c r="U1544" t="s">
        <v>268</v>
      </c>
      <c r="V1544" t="s">
        <v>268</v>
      </c>
      <c r="W1544" t="s">
        <v>11575</v>
      </c>
      <c r="X1544" t="s">
        <v>4399</v>
      </c>
      <c r="Y1544" t="s">
        <v>275</v>
      </c>
      <c r="Z1544" t="s">
        <v>268</v>
      </c>
      <c r="AA1544" t="s">
        <v>268</v>
      </c>
      <c r="AB1544" t="s">
        <v>268</v>
      </c>
      <c r="AC1544" t="s">
        <v>268</v>
      </c>
      <c r="AD1544" t="s">
        <v>268</v>
      </c>
      <c r="AE1544" t="s">
        <v>287</v>
      </c>
      <c r="AF1544" t="s">
        <v>1811</v>
      </c>
      <c r="AG1544" t="s">
        <v>875</v>
      </c>
      <c r="AH1544" t="s">
        <v>423</v>
      </c>
      <c r="AI1544" t="s">
        <v>7463</v>
      </c>
      <c r="AJ1544" t="s">
        <v>268</v>
      </c>
      <c r="AK1544" t="s">
        <v>268</v>
      </c>
      <c r="AL1544" t="s">
        <v>268</v>
      </c>
      <c r="AM1544" t="s">
        <v>405</v>
      </c>
      <c r="AN1544" t="s">
        <v>268</v>
      </c>
      <c r="AO1544" t="s">
        <v>268</v>
      </c>
      <c r="AP1544" t="s">
        <v>268</v>
      </c>
      <c r="AQ1544" t="s">
        <v>268</v>
      </c>
      <c r="AR1544" t="s">
        <v>268</v>
      </c>
      <c r="AS1544" t="s">
        <v>268</v>
      </c>
      <c r="AT1544" t="s">
        <v>268</v>
      </c>
      <c r="AU1544" t="s">
        <v>268</v>
      </c>
      <c r="AV1544" t="s">
        <v>268</v>
      </c>
      <c r="AW1544" t="s">
        <v>268</v>
      </c>
      <c r="AX1544" t="s">
        <v>268</v>
      </c>
      <c r="AY1544" t="s">
        <v>268</v>
      </c>
      <c r="AZ1544" t="s">
        <v>268</v>
      </c>
      <c r="BA1544" t="s">
        <v>268</v>
      </c>
      <c r="BB1544" t="s">
        <v>268</v>
      </c>
      <c r="BC1544" t="s">
        <v>268</v>
      </c>
      <c r="BD1544" t="s">
        <v>268</v>
      </c>
      <c r="BE1544" t="s">
        <v>268</v>
      </c>
      <c r="BF1544" t="s">
        <v>268</v>
      </c>
      <c r="BG1544" t="s">
        <v>268</v>
      </c>
      <c r="BH1544" t="s">
        <v>268</v>
      </c>
      <c r="BI1544" t="s">
        <v>268</v>
      </c>
      <c r="BJ1544" t="s">
        <v>268</v>
      </c>
      <c r="BK1544" t="s">
        <v>268</v>
      </c>
      <c r="BL1544" t="s">
        <v>268</v>
      </c>
      <c r="BM1544" t="s">
        <v>268</v>
      </c>
      <c r="BN1544" t="s">
        <v>268</v>
      </c>
      <c r="BO1544" t="s">
        <v>268</v>
      </c>
      <c r="BP1544" t="s">
        <v>268</v>
      </c>
      <c r="BQ1544" t="s">
        <v>268</v>
      </c>
      <c r="BR1544" t="s">
        <v>268</v>
      </c>
      <c r="BS1544" t="s">
        <v>268</v>
      </c>
      <c r="BT1544" t="s">
        <v>268</v>
      </c>
      <c r="BU1544" t="s">
        <v>268</v>
      </c>
      <c r="BV1544" t="s">
        <v>268</v>
      </c>
      <c r="BW1544" t="s">
        <v>268</v>
      </c>
      <c r="BX1544" t="s">
        <v>268</v>
      </c>
      <c r="BY1544">
        <v>70</v>
      </c>
      <c r="BZ1544">
        <v>70</v>
      </c>
      <c r="CA1544" t="s">
        <v>142</v>
      </c>
      <c r="CB1544" s="356">
        <v>122</v>
      </c>
      <c r="CC1544" t="s">
        <v>876</v>
      </c>
      <c r="CD1544" t="s">
        <v>268</v>
      </c>
      <c r="CE1544" t="s">
        <v>268</v>
      </c>
      <c r="CF1544" t="s">
        <v>268</v>
      </c>
      <c r="CG1544" t="s">
        <v>268</v>
      </c>
      <c r="CH1544" t="s">
        <v>268</v>
      </c>
      <c r="CI1544" t="s">
        <v>268</v>
      </c>
      <c r="CJ1544" t="s">
        <v>268</v>
      </c>
      <c r="CK1544" t="s">
        <v>268</v>
      </c>
      <c r="CL1544" t="s">
        <v>268</v>
      </c>
      <c r="CM1544" t="s">
        <v>11224</v>
      </c>
      <c r="CN1544">
        <v>111.77</v>
      </c>
      <c r="CO1544" t="s">
        <v>268</v>
      </c>
      <c r="CP1544">
        <v>111.77</v>
      </c>
      <c r="CQ1544">
        <v>365</v>
      </c>
      <c r="CR1544" t="s">
        <v>878</v>
      </c>
      <c r="CS1544" t="s">
        <v>11225</v>
      </c>
      <c r="CT1544" t="s">
        <v>11226</v>
      </c>
      <c r="CU1544" t="s">
        <v>11227</v>
      </c>
      <c r="CV1544" t="s">
        <v>268</v>
      </c>
      <c r="CW1544" t="s">
        <v>268</v>
      </c>
      <c r="CX1544" t="s">
        <v>268</v>
      </c>
      <c r="CY1544" t="s">
        <v>268</v>
      </c>
      <c r="CZ1544" t="s">
        <v>268</v>
      </c>
      <c r="DA1544" t="s">
        <v>268</v>
      </c>
      <c r="DB1544" s="429">
        <f t="shared" si="318"/>
        <v>0</v>
      </c>
      <c r="DC1544" s="284">
        <f t="shared" si="319"/>
        <v>0</v>
      </c>
      <c r="DD1544" s="284">
        <f t="shared" si="320"/>
        <v>0</v>
      </c>
      <c r="DE1544" s="284">
        <f t="shared" si="321"/>
        <v>0</v>
      </c>
      <c r="DF1544" s="295">
        <f t="shared" si="322"/>
        <v>70</v>
      </c>
      <c r="DG1544" s="284">
        <f t="shared" si="323"/>
        <v>0</v>
      </c>
      <c r="DH1544" s="284">
        <f t="shared" si="324"/>
        <v>0</v>
      </c>
      <c r="DI1544" s="284">
        <f t="shared" si="325"/>
        <v>0</v>
      </c>
      <c r="DJ1544" s="284">
        <f t="shared" si="326"/>
        <v>0</v>
      </c>
      <c r="DK1544" s="295">
        <f t="shared" si="327"/>
        <v>1</v>
      </c>
      <c r="DL1544" s="297" t="str">
        <f t="shared" si="328"/>
        <v>A dispo.</v>
      </c>
      <c r="DM1544" s="430">
        <f>IFERROR(IF(CA1544="D",IF(DL1544="A dispo.",DF1544*VLOOKUP('DATI INPUT'!$F$27,TARIFFE_UD,4,FALSE),DF1544*VLOOKUP(DL1544,TARIFFE_UD,4,FALSE)),DF1544*VLOOKUP(CB1544-100,TARIFFE_UND,4,FALSE)),0)</f>
        <v>44.37193077417659</v>
      </c>
      <c r="DN1544" s="430">
        <f>IFERROR(IF(CA1544="D",IF(DL1544="A dispo.",DK1544*VLOOKUP('DATI INPUT'!$F$27,TARIFFE_UD,5,FALSE),DK1544*VLOOKUP(DL1544,TARIFFE_UD,5,FALSE)),DK1544*VLOOKUP(CB1544-100,TARIFFE_UND,5,FALSE)),0)</f>
        <v>67.397800635548478</v>
      </c>
      <c r="DO1544" s="431">
        <f t="shared" si="329"/>
        <v>-2.6859027492776022E-4</v>
      </c>
      <c r="DP1544" s="299">
        <f>IFERROR(IF(CA1544="D",IF(DL1544="A dispo.",DF1544*VLOOKUP('DATI INPUT'!$F$27,TARIFFE_UD,2,FALSE),DF1544*VLOOKUP(DL1544,TARIFFE_UD,2,FALSE)),DF1544*VLOOKUP(CB1544-100,TARIFFE_UND,2,FALSE)),0)</f>
        <v>55.436527914800543</v>
      </c>
      <c r="DQ1544" s="299">
        <f>IFERROR(IF(CA1544="D",IF(DL1544="A dispo.",DK1544*VLOOKUP('DATI INPUT'!$F$27,TARIFFE_UD,3,FALSE),DK1544*VLOOKUP(DL1544,TARIFFE_UD,3,FALSE)),DK1544*VLOOKUP(CB1544-100,TARIFFE_UND,3,FALSE)),0)</f>
        <v>60.367780403072892</v>
      </c>
      <c r="DR1544" s="299">
        <f t="shared" si="330"/>
        <v>115.80430831787343</v>
      </c>
    </row>
    <row r="1545" spans="1:122" x14ac:dyDescent="0.25">
      <c r="A1545" t="s">
        <v>11576</v>
      </c>
      <c r="B1545" t="s">
        <v>1816</v>
      </c>
      <c r="C1545" t="s">
        <v>11577</v>
      </c>
      <c r="D1545" t="s">
        <v>2473</v>
      </c>
      <c r="E1545" t="s">
        <v>268</v>
      </c>
      <c r="F1545" t="s">
        <v>156</v>
      </c>
      <c r="G1545" t="s">
        <v>2474</v>
      </c>
      <c r="H1545" t="s">
        <v>2201</v>
      </c>
      <c r="I1545" t="s">
        <v>449</v>
      </c>
      <c r="J1545" t="s">
        <v>156</v>
      </c>
      <c r="K1545" t="s">
        <v>2475</v>
      </c>
      <c r="L1545" t="s">
        <v>2476</v>
      </c>
      <c r="M1545" t="s">
        <v>2477</v>
      </c>
      <c r="N1545" t="s">
        <v>303</v>
      </c>
      <c r="O1545" t="s">
        <v>1215</v>
      </c>
      <c r="P1545" t="s">
        <v>2478</v>
      </c>
      <c r="Q1545" t="s">
        <v>341</v>
      </c>
      <c r="R1545" t="s">
        <v>268</v>
      </c>
      <c r="S1545" t="s">
        <v>268</v>
      </c>
      <c r="T1545" t="s">
        <v>268</v>
      </c>
      <c r="U1545" t="s">
        <v>268</v>
      </c>
      <c r="V1545" t="s">
        <v>268</v>
      </c>
      <c r="W1545" t="s">
        <v>11575</v>
      </c>
      <c r="X1545" t="s">
        <v>4399</v>
      </c>
      <c r="Y1545" t="s">
        <v>275</v>
      </c>
      <c r="Z1545" t="s">
        <v>268</v>
      </c>
      <c r="AA1545" t="s">
        <v>268</v>
      </c>
      <c r="AB1545" t="s">
        <v>268</v>
      </c>
      <c r="AC1545" t="s">
        <v>268</v>
      </c>
      <c r="AD1545" t="s">
        <v>268</v>
      </c>
      <c r="AE1545" t="s">
        <v>287</v>
      </c>
      <c r="AF1545" t="s">
        <v>1811</v>
      </c>
      <c r="AG1545" t="s">
        <v>875</v>
      </c>
      <c r="AH1545" t="s">
        <v>423</v>
      </c>
      <c r="AI1545" t="s">
        <v>7463</v>
      </c>
      <c r="AJ1545" t="s">
        <v>268</v>
      </c>
      <c r="AK1545" t="s">
        <v>268</v>
      </c>
      <c r="AL1545" t="s">
        <v>268</v>
      </c>
      <c r="AM1545" t="s">
        <v>405</v>
      </c>
      <c r="AN1545" t="s">
        <v>268</v>
      </c>
      <c r="AO1545" t="s">
        <v>268</v>
      </c>
      <c r="AP1545" t="s">
        <v>268</v>
      </c>
      <c r="AQ1545" t="s">
        <v>268</v>
      </c>
      <c r="AR1545" t="s">
        <v>268</v>
      </c>
      <c r="AS1545" t="s">
        <v>268</v>
      </c>
      <c r="AT1545" t="s">
        <v>268</v>
      </c>
      <c r="AU1545" t="s">
        <v>268</v>
      </c>
      <c r="AV1545" t="s">
        <v>268</v>
      </c>
      <c r="AW1545" t="s">
        <v>268</v>
      </c>
      <c r="AX1545" t="s">
        <v>268</v>
      </c>
      <c r="AY1545" t="s">
        <v>268</v>
      </c>
      <c r="AZ1545" t="s">
        <v>268</v>
      </c>
      <c r="BA1545" t="s">
        <v>268</v>
      </c>
      <c r="BB1545" t="s">
        <v>268</v>
      </c>
      <c r="BC1545" t="s">
        <v>268</v>
      </c>
      <c r="BD1545" t="s">
        <v>268</v>
      </c>
      <c r="BE1545" t="s">
        <v>268</v>
      </c>
      <c r="BF1545" t="s">
        <v>268</v>
      </c>
      <c r="BG1545" t="s">
        <v>268</v>
      </c>
      <c r="BH1545" t="s">
        <v>268</v>
      </c>
      <c r="BI1545" t="s">
        <v>268</v>
      </c>
      <c r="BJ1545" t="s">
        <v>268</v>
      </c>
      <c r="BK1545" t="s">
        <v>268</v>
      </c>
      <c r="BL1545" t="s">
        <v>268</v>
      </c>
      <c r="BM1545" t="s">
        <v>268</v>
      </c>
      <c r="BN1545" t="s">
        <v>268</v>
      </c>
      <c r="BO1545" t="s">
        <v>268</v>
      </c>
      <c r="BP1545" t="s">
        <v>268</v>
      </c>
      <c r="BQ1545" t="s">
        <v>268</v>
      </c>
      <c r="BR1545" t="s">
        <v>268</v>
      </c>
      <c r="BS1545" t="s">
        <v>268</v>
      </c>
      <c r="BT1545" t="s">
        <v>268</v>
      </c>
      <c r="BU1545" t="s">
        <v>268</v>
      </c>
      <c r="BV1545" t="s">
        <v>268</v>
      </c>
      <c r="BW1545" t="s">
        <v>268</v>
      </c>
      <c r="BX1545" t="s">
        <v>268</v>
      </c>
      <c r="BY1545">
        <v>25</v>
      </c>
      <c r="BZ1545">
        <v>25</v>
      </c>
      <c r="CA1545" t="s">
        <v>142</v>
      </c>
      <c r="CB1545" s="356">
        <v>123</v>
      </c>
      <c r="CC1545" t="s">
        <v>1817</v>
      </c>
      <c r="CD1545" t="s">
        <v>268</v>
      </c>
      <c r="CE1545" t="s">
        <v>268</v>
      </c>
      <c r="CF1545" t="s">
        <v>268</v>
      </c>
      <c r="CG1545" t="s">
        <v>268</v>
      </c>
      <c r="CH1545" t="s">
        <v>268</v>
      </c>
      <c r="CI1545" t="s">
        <v>268</v>
      </c>
      <c r="CJ1545" t="s">
        <v>268</v>
      </c>
      <c r="CK1545" t="s">
        <v>268</v>
      </c>
      <c r="CL1545" t="s">
        <v>268</v>
      </c>
      <c r="CM1545" t="s">
        <v>11224</v>
      </c>
      <c r="CN1545">
        <v>15.85</v>
      </c>
      <c r="CO1545" t="s">
        <v>268</v>
      </c>
      <c r="CP1545">
        <v>15.85</v>
      </c>
      <c r="CQ1545">
        <v>365</v>
      </c>
      <c r="CR1545" t="s">
        <v>878</v>
      </c>
      <c r="CS1545" t="s">
        <v>11225</v>
      </c>
      <c r="CT1545" t="s">
        <v>11226</v>
      </c>
      <c r="CU1545" t="s">
        <v>11227</v>
      </c>
      <c r="CV1545" t="s">
        <v>268</v>
      </c>
      <c r="CW1545" t="s">
        <v>268</v>
      </c>
      <c r="CX1545" t="s">
        <v>268</v>
      </c>
      <c r="CY1545" t="s">
        <v>268</v>
      </c>
      <c r="CZ1545" t="s">
        <v>268</v>
      </c>
      <c r="DA1545" t="s">
        <v>268</v>
      </c>
      <c r="DB1545" s="429">
        <f t="shared" si="318"/>
        <v>0</v>
      </c>
      <c r="DC1545" s="284">
        <f t="shared" si="319"/>
        <v>0</v>
      </c>
      <c r="DD1545" s="284">
        <f t="shared" si="320"/>
        <v>0</v>
      </c>
      <c r="DE1545" s="284">
        <f t="shared" si="321"/>
        <v>0</v>
      </c>
      <c r="DF1545" s="295">
        <f t="shared" si="322"/>
        <v>25</v>
      </c>
      <c r="DG1545" s="284">
        <f t="shared" si="323"/>
        <v>1</v>
      </c>
      <c r="DH1545" s="284">
        <f t="shared" si="324"/>
        <v>0</v>
      </c>
      <c r="DI1545" s="284">
        <f t="shared" si="325"/>
        <v>0</v>
      </c>
      <c r="DJ1545" s="284">
        <f t="shared" si="326"/>
        <v>0</v>
      </c>
      <c r="DK1545" s="295">
        <f t="shared" si="327"/>
        <v>0</v>
      </c>
      <c r="DL1545" s="297" t="str">
        <f t="shared" si="328"/>
        <v>A dispo.</v>
      </c>
      <c r="DM1545" s="430">
        <f>IFERROR(IF(CA1545="D",IF(DL1545="A dispo.",DF1545*VLOOKUP('DATI INPUT'!$F$27,TARIFFE_UD,4,FALSE),DF1545*VLOOKUP(DL1545,TARIFFE_UD,4,FALSE)),DF1545*VLOOKUP(CB1545-100,TARIFFE_UND,4,FALSE)),0)</f>
        <v>15.847118133634497</v>
      </c>
      <c r="DN1545" s="430">
        <f>IFERROR(IF(CA1545="D",IF(DL1545="A dispo.",DK1545*VLOOKUP('DATI INPUT'!$F$27,TARIFFE_UD,5,FALSE),DK1545*VLOOKUP(DL1545,TARIFFE_UD,5,FALSE)),DK1545*VLOOKUP(CB1545-100,TARIFFE_UND,5,FALSE)),0)</f>
        <v>0</v>
      </c>
      <c r="DO1545" s="431">
        <f t="shared" si="329"/>
        <v>-2.8818663655023613E-3</v>
      </c>
      <c r="DP1545" s="299">
        <f>IFERROR(IF(CA1545="D",IF(DL1545="A dispo.",DF1545*VLOOKUP('DATI INPUT'!$F$27,TARIFFE_UD,2,FALSE),DF1545*VLOOKUP(DL1545,TARIFFE_UD,2,FALSE)),DF1545*VLOOKUP(CB1545-100,TARIFFE_UND,2,FALSE)),0)</f>
        <v>19.798759969571623</v>
      </c>
      <c r="DQ1545" s="299">
        <f>IFERROR(IF(CA1545="D",IF(DL1545="A dispo.",DK1545*VLOOKUP('DATI INPUT'!$F$27,TARIFFE_UD,3,FALSE),DK1545*VLOOKUP(DL1545,TARIFFE_UD,3,FALSE)),DK1545*VLOOKUP(CB1545-100,TARIFFE_UND,3,FALSE)),0)</f>
        <v>0</v>
      </c>
      <c r="DR1545" s="299">
        <f t="shared" si="330"/>
        <v>19.798759969571623</v>
      </c>
    </row>
    <row r="1546" spans="1:122" x14ac:dyDescent="0.25">
      <c r="A1546" t="s">
        <v>11578</v>
      </c>
      <c r="B1546" t="s">
        <v>11535</v>
      </c>
      <c r="C1546" t="s">
        <v>11579</v>
      </c>
      <c r="D1546" t="s">
        <v>11537</v>
      </c>
      <c r="E1546" t="s">
        <v>268</v>
      </c>
      <c r="F1546" t="s">
        <v>156</v>
      </c>
      <c r="G1546" t="s">
        <v>11538</v>
      </c>
      <c r="H1546" t="s">
        <v>11539</v>
      </c>
      <c r="I1546" t="s">
        <v>297</v>
      </c>
      <c r="J1546" t="s">
        <v>274</v>
      </c>
      <c r="K1546" t="s">
        <v>11540</v>
      </c>
      <c r="L1546" t="s">
        <v>871</v>
      </c>
      <c r="M1546" t="s">
        <v>11541</v>
      </c>
      <c r="N1546" t="s">
        <v>879</v>
      </c>
      <c r="O1546" t="s">
        <v>998</v>
      </c>
      <c r="P1546" t="s">
        <v>1293</v>
      </c>
      <c r="Q1546" t="s">
        <v>300</v>
      </c>
      <c r="R1546" t="s">
        <v>268</v>
      </c>
      <c r="S1546" t="s">
        <v>268</v>
      </c>
      <c r="T1546" t="s">
        <v>268</v>
      </c>
      <c r="U1546" t="s">
        <v>268</v>
      </c>
      <c r="V1546" t="s">
        <v>268</v>
      </c>
      <c r="W1546" t="s">
        <v>7893</v>
      </c>
      <c r="X1546" t="s">
        <v>2699</v>
      </c>
      <c r="Y1546" t="s">
        <v>271</v>
      </c>
      <c r="Z1546" t="s">
        <v>268</v>
      </c>
      <c r="AA1546" t="s">
        <v>268</v>
      </c>
      <c r="AB1546" t="s">
        <v>268</v>
      </c>
      <c r="AC1546" t="s">
        <v>268</v>
      </c>
      <c r="AD1546" t="s">
        <v>268</v>
      </c>
      <c r="AE1546" t="s">
        <v>287</v>
      </c>
      <c r="AF1546" t="s">
        <v>1811</v>
      </c>
      <c r="AG1546" t="s">
        <v>875</v>
      </c>
      <c r="AH1546" t="s">
        <v>1831</v>
      </c>
      <c r="AI1546" t="s">
        <v>7894</v>
      </c>
      <c r="AJ1546" t="s">
        <v>268</v>
      </c>
      <c r="AK1546" t="s">
        <v>413</v>
      </c>
      <c r="AL1546" t="s">
        <v>268</v>
      </c>
      <c r="AM1546" t="s">
        <v>405</v>
      </c>
      <c r="AN1546" t="s">
        <v>268</v>
      </c>
      <c r="AO1546" t="s">
        <v>268</v>
      </c>
      <c r="AP1546" t="s">
        <v>268</v>
      </c>
      <c r="AQ1546" t="s">
        <v>268</v>
      </c>
      <c r="AR1546" t="s">
        <v>268</v>
      </c>
      <c r="AS1546" t="s">
        <v>268</v>
      </c>
      <c r="AT1546" t="s">
        <v>268</v>
      </c>
      <c r="AU1546" t="s">
        <v>268</v>
      </c>
      <c r="AV1546" t="s">
        <v>268</v>
      </c>
      <c r="AW1546" t="s">
        <v>268</v>
      </c>
      <c r="AX1546" t="s">
        <v>268</v>
      </c>
      <c r="AY1546" t="s">
        <v>268</v>
      </c>
      <c r="AZ1546" t="s">
        <v>268</v>
      </c>
      <c r="BA1546" t="s">
        <v>268</v>
      </c>
      <c r="BB1546" t="s">
        <v>268</v>
      </c>
      <c r="BC1546" t="s">
        <v>268</v>
      </c>
      <c r="BD1546" t="s">
        <v>268</v>
      </c>
      <c r="BE1546" t="s">
        <v>268</v>
      </c>
      <c r="BF1546" t="s">
        <v>268</v>
      </c>
      <c r="BG1546" t="s">
        <v>268</v>
      </c>
      <c r="BH1546" t="s">
        <v>268</v>
      </c>
      <c r="BI1546" t="s">
        <v>268</v>
      </c>
      <c r="BJ1546" t="s">
        <v>268</v>
      </c>
      <c r="BK1546" t="s">
        <v>268</v>
      </c>
      <c r="BL1546" t="s">
        <v>268</v>
      </c>
      <c r="BM1546" t="s">
        <v>268</v>
      </c>
      <c r="BN1546" t="s">
        <v>268</v>
      </c>
      <c r="BO1546" t="s">
        <v>268</v>
      </c>
      <c r="BP1546" t="s">
        <v>268</v>
      </c>
      <c r="BQ1546" t="s">
        <v>268</v>
      </c>
      <c r="BR1546" t="s">
        <v>268</v>
      </c>
      <c r="BS1546" t="s">
        <v>268</v>
      </c>
      <c r="BT1546" t="s">
        <v>268</v>
      </c>
      <c r="BU1546" t="s">
        <v>268</v>
      </c>
      <c r="BV1546" t="s">
        <v>268</v>
      </c>
      <c r="BW1546" t="s">
        <v>268</v>
      </c>
      <c r="BX1546" t="s">
        <v>268</v>
      </c>
      <c r="BY1546">
        <v>54</v>
      </c>
      <c r="BZ1546">
        <v>54</v>
      </c>
      <c r="CA1546" t="s">
        <v>142</v>
      </c>
      <c r="CB1546" s="356">
        <v>123</v>
      </c>
      <c r="CC1546" t="s">
        <v>1817</v>
      </c>
      <c r="CD1546" t="s">
        <v>268</v>
      </c>
      <c r="CE1546" t="s">
        <v>268</v>
      </c>
      <c r="CF1546" t="s">
        <v>268</v>
      </c>
      <c r="CG1546" t="s">
        <v>268</v>
      </c>
      <c r="CH1546" t="s">
        <v>268</v>
      </c>
      <c r="CI1546" t="s">
        <v>268</v>
      </c>
      <c r="CJ1546" t="s">
        <v>268</v>
      </c>
      <c r="CK1546" t="s">
        <v>268</v>
      </c>
      <c r="CL1546" t="s">
        <v>268</v>
      </c>
      <c r="CM1546" t="s">
        <v>11224</v>
      </c>
      <c r="CN1546">
        <v>34.229999999999997</v>
      </c>
      <c r="CO1546" t="s">
        <v>268</v>
      </c>
      <c r="CP1546">
        <v>34.229999999999997</v>
      </c>
      <c r="CQ1546">
        <v>365</v>
      </c>
      <c r="CR1546" t="s">
        <v>878</v>
      </c>
      <c r="CS1546" t="s">
        <v>11225</v>
      </c>
      <c r="CT1546" t="s">
        <v>11226</v>
      </c>
      <c r="CU1546" t="s">
        <v>11227</v>
      </c>
      <c r="CV1546" t="s">
        <v>268</v>
      </c>
      <c r="CW1546" t="s">
        <v>268</v>
      </c>
      <c r="CX1546" t="s">
        <v>268</v>
      </c>
      <c r="CY1546" t="s">
        <v>268</v>
      </c>
      <c r="CZ1546" t="s">
        <v>268</v>
      </c>
      <c r="DA1546" t="s">
        <v>268</v>
      </c>
      <c r="DB1546" s="429">
        <f t="shared" si="318"/>
        <v>0</v>
      </c>
      <c r="DC1546" s="284">
        <f t="shared" si="319"/>
        <v>0</v>
      </c>
      <c r="DD1546" s="284">
        <f t="shared" si="320"/>
        <v>0</v>
      </c>
      <c r="DE1546" s="284">
        <f t="shared" si="321"/>
        <v>0</v>
      </c>
      <c r="DF1546" s="295">
        <f t="shared" si="322"/>
        <v>54</v>
      </c>
      <c r="DG1546" s="284">
        <f t="shared" si="323"/>
        <v>1</v>
      </c>
      <c r="DH1546" s="284">
        <f t="shared" si="324"/>
        <v>0</v>
      </c>
      <c r="DI1546" s="284">
        <f t="shared" si="325"/>
        <v>0</v>
      </c>
      <c r="DJ1546" s="284">
        <f t="shared" si="326"/>
        <v>0</v>
      </c>
      <c r="DK1546" s="295">
        <f t="shared" si="327"/>
        <v>0</v>
      </c>
      <c r="DL1546" s="297" t="str">
        <f t="shared" si="328"/>
        <v>A dispo.</v>
      </c>
      <c r="DM1546" s="430">
        <f>IFERROR(IF(CA1546="D",IF(DL1546="A dispo.",DF1546*VLOOKUP('DATI INPUT'!$F$27,TARIFFE_UD,4,FALSE),DF1546*VLOOKUP(DL1546,TARIFFE_UD,4,FALSE)),DF1546*VLOOKUP(CB1546-100,TARIFFE_UND,4,FALSE)),0)</f>
        <v>34.229775168650512</v>
      </c>
      <c r="DN1546" s="430">
        <f>IFERROR(IF(CA1546="D",IF(DL1546="A dispo.",DK1546*VLOOKUP('DATI INPUT'!$F$27,TARIFFE_UD,5,FALSE),DK1546*VLOOKUP(DL1546,TARIFFE_UD,5,FALSE)),DK1546*VLOOKUP(CB1546-100,TARIFFE_UND,5,FALSE)),0)</f>
        <v>0</v>
      </c>
      <c r="DO1546" s="431">
        <f t="shared" si="329"/>
        <v>-2.2483134948458883E-4</v>
      </c>
      <c r="DP1546" s="299">
        <f>IFERROR(IF(CA1546="D",IF(DL1546="A dispo.",DF1546*VLOOKUP('DATI INPUT'!$F$27,TARIFFE_UD,2,FALSE),DF1546*VLOOKUP(DL1546,TARIFFE_UD,2,FALSE)),DF1546*VLOOKUP(CB1546-100,TARIFFE_UND,2,FALSE)),0)</f>
        <v>42.765321534274705</v>
      </c>
      <c r="DQ1546" s="299">
        <f>IFERROR(IF(CA1546="D",IF(DL1546="A dispo.",DK1546*VLOOKUP('DATI INPUT'!$F$27,TARIFFE_UD,3,FALSE),DK1546*VLOOKUP(DL1546,TARIFFE_UD,3,FALSE)),DK1546*VLOOKUP(CB1546-100,TARIFFE_UND,3,FALSE)),0)</f>
        <v>0</v>
      </c>
      <c r="DR1546" s="299">
        <f t="shared" si="330"/>
        <v>42.765321534274705</v>
      </c>
    </row>
    <row r="1547" spans="1:122" x14ac:dyDescent="0.25">
      <c r="A1547" t="s">
        <v>11580</v>
      </c>
      <c r="B1547" t="s">
        <v>11581</v>
      </c>
      <c r="C1547" t="s">
        <v>11582</v>
      </c>
      <c r="D1547" t="s">
        <v>11583</v>
      </c>
      <c r="E1547" t="s">
        <v>268</v>
      </c>
      <c r="F1547" t="s">
        <v>156</v>
      </c>
      <c r="G1547" t="s">
        <v>11584</v>
      </c>
      <c r="H1547" t="s">
        <v>1372</v>
      </c>
      <c r="I1547" t="s">
        <v>11585</v>
      </c>
      <c r="J1547" t="s">
        <v>156</v>
      </c>
      <c r="K1547" t="s">
        <v>11586</v>
      </c>
      <c r="L1547" t="s">
        <v>984</v>
      </c>
      <c r="M1547" t="s">
        <v>11587</v>
      </c>
      <c r="N1547" t="s">
        <v>303</v>
      </c>
      <c r="O1547" t="s">
        <v>1215</v>
      </c>
      <c r="P1547" t="s">
        <v>11588</v>
      </c>
      <c r="Q1547" t="s">
        <v>374</v>
      </c>
      <c r="R1547" t="s">
        <v>268</v>
      </c>
      <c r="S1547" t="s">
        <v>268</v>
      </c>
      <c r="T1547" t="s">
        <v>268</v>
      </c>
      <c r="U1547" t="s">
        <v>268</v>
      </c>
      <c r="V1547" t="s">
        <v>268</v>
      </c>
      <c r="W1547" t="s">
        <v>4894</v>
      </c>
      <c r="X1547" t="s">
        <v>1046</v>
      </c>
      <c r="Y1547" t="s">
        <v>280</v>
      </c>
      <c r="Z1547" t="s">
        <v>268</v>
      </c>
      <c r="AA1547" t="s">
        <v>268</v>
      </c>
      <c r="AB1547" t="s">
        <v>268</v>
      </c>
      <c r="AC1547" t="s">
        <v>268</v>
      </c>
      <c r="AD1547" t="s">
        <v>268</v>
      </c>
      <c r="AE1547" t="s">
        <v>287</v>
      </c>
      <c r="AF1547" t="s">
        <v>1811</v>
      </c>
      <c r="AG1547" t="s">
        <v>875</v>
      </c>
      <c r="AH1547" t="s">
        <v>1848</v>
      </c>
      <c r="AI1547" t="s">
        <v>4895</v>
      </c>
      <c r="AJ1547" t="s">
        <v>268</v>
      </c>
      <c r="AK1547" t="s">
        <v>354</v>
      </c>
      <c r="AL1547" t="s">
        <v>268</v>
      </c>
      <c r="AM1547" t="s">
        <v>355</v>
      </c>
      <c r="AN1547" t="s">
        <v>268</v>
      </c>
      <c r="AO1547" t="s">
        <v>268</v>
      </c>
      <c r="AP1547" t="s">
        <v>268</v>
      </c>
      <c r="AQ1547" t="s">
        <v>268</v>
      </c>
      <c r="AR1547" t="s">
        <v>268</v>
      </c>
      <c r="AS1547" t="s">
        <v>268</v>
      </c>
      <c r="AT1547" t="s">
        <v>268</v>
      </c>
      <c r="AU1547" t="s">
        <v>268</v>
      </c>
      <c r="AV1547" t="s">
        <v>268</v>
      </c>
      <c r="AW1547" t="s">
        <v>268</v>
      </c>
      <c r="AX1547" t="s">
        <v>268</v>
      </c>
      <c r="AY1547" t="s">
        <v>268</v>
      </c>
      <c r="AZ1547" t="s">
        <v>268</v>
      </c>
      <c r="BA1547" t="s">
        <v>268</v>
      </c>
      <c r="BB1547" t="s">
        <v>268</v>
      </c>
      <c r="BC1547" t="s">
        <v>268</v>
      </c>
      <c r="BD1547" t="s">
        <v>268</v>
      </c>
      <c r="BE1547" t="s">
        <v>268</v>
      </c>
      <c r="BF1547" t="s">
        <v>268</v>
      </c>
      <c r="BG1547" t="s">
        <v>268</v>
      </c>
      <c r="BH1547" t="s">
        <v>268</v>
      </c>
      <c r="BI1547" t="s">
        <v>268</v>
      </c>
      <c r="BJ1547" t="s">
        <v>268</v>
      </c>
      <c r="BK1547" t="s">
        <v>268</v>
      </c>
      <c r="BL1547" t="s">
        <v>268</v>
      </c>
      <c r="BM1547" t="s">
        <v>268</v>
      </c>
      <c r="BN1547" t="s">
        <v>268</v>
      </c>
      <c r="BO1547" t="s">
        <v>268</v>
      </c>
      <c r="BP1547" t="s">
        <v>268</v>
      </c>
      <c r="BQ1547" t="s">
        <v>268</v>
      </c>
      <c r="BR1547" t="s">
        <v>268</v>
      </c>
      <c r="BS1547" t="s">
        <v>268</v>
      </c>
      <c r="BT1547" t="s">
        <v>268</v>
      </c>
      <c r="BU1547" t="s">
        <v>268</v>
      </c>
      <c r="BV1547" t="s">
        <v>268</v>
      </c>
      <c r="BW1547" t="s">
        <v>268</v>
      </c>
      <c r="BX1547" t="s">
        <v>268</v>
      </c>
      <c r="BY1547">
        <v>85</v>
      </c>
      <c r="BZ1547">
        <v>85</v>
      </c>
      <c r="CA1547" t="s">
        <v>142</v>
      </c>
      <c r="CB1547" s="356">
        <v>122</v>
      </c>
      <c r="CC1547" t="s">
        <v>876</v>
      </c>
      <c r="CD1547" t="s">
        <v>268</v>
      </c>
      <c r="CE1547" t="s">
        <v>268</v>
      </c>
      <c r="CF1547" t="s">
        <v>268</v>
      </c>
      <c r="CG1547" t="s">
        <v>268</v>
      </c>
      <c r="CH1547" t="s">
        <v>268</v>
      </c>
      <c r="CI1547" t="s">
        <v>268</v>
      </c>
      <c r="CJ1547" t="s">
        <v>268</v>
      </c>
      <c r="CK1547" t="s">
        <v>268</v>
      </c>
      <c r="CL1547" t="s">
        <v>11589</v>
      </c>
      <c r="CM1547" t="s">
        <v>11224</v>
      </c>
      <c r="CN1547">
        <v>121.28</v>
      </c>
      <c r="CO1547" t="s">
        <v>268</v>
      </c>
      <c r="CP1547">
        <v>121.28</v>
      </c>
      <c r="CQ1547">
        <v>365</v>
      </c>
      <c r="CR1547" t="s">
        <v>878</v>
      </c>
      <c r="CS1547" t="s">
        <v>11225</v>
      </c>
      <c r="CT1547" t="s">
        <v>11226</v>
      </c>
      <c r="CU1547" t="s">
        <v>11227</v>
      </c>
      <c r="CV1547" t="s">
        <v>268</v>
      </c>
      <c r="CW1547" t="s">
        <v>268</v>
      </c>
      <c r="CX1547" t="s">
        <v>268</v>
      </c>
      <c r="CY1547" t="s">
        <v>268</v>
      </c>
      <c r="CZ1547" t="s">
        <v>268</v>
      </c>
      <c r="DA1547" t="s">
        <v>268</v>
      </c>
      <c r="DB1547" s="429">
        <f t="shared" si="318"/>
        <v>0</v>
      </c>
      <c r="DC1547" s="284">
        <f t="shared" si="319"/>
        <v>0</v>
      </c>
      <c r="DD1547" s="284">
        <f t="shared" si="320"/>
        <v>0</v>
      </c>
      <c r="DE1547" s="284">
        <f t="shared" si="321"/>
        <v>0</v>
      </c>
      <c r="DF1547" s="295">
        <f t="shared" si="322"/>
        <v>85</v>
      </c>
      <c r="DG1547" s="284">
        <f t="shared" si="323"/>
        <v>0</v>
      </c>
      <c r="DH1547" s="284">
        <f t="shared" si="324"/>
        <v>0</v>
      </c>
      <c r="DI1547" s="284">
        <f t="shared" si="325"/>
        <v>0</v>
      </c>
      <c r="DJ1547" s="284">
        <f t="shared" si="326"/>
        <v>0</v>
      </c>
      <c r="DK1547" s="295">
        <f t="shared" si="327"/>
        <v>1</v>
      </c>
      <c r="DL1547" s="297" t="str">
        <f t="shared" si="328"/>
        <v>A dispo.</v>
      </c>
      <c r="DM1547" s="430">
        <f>IFERROR(IF(CA1547="D",IF(DL1547="A dispo.",DF1547*VLOOKUP('DATI INPUT'!$F$27,TARIFFE_UD,4,FALSE),DF1547*VLOOKUP(DL1547,TARIFFE_UD,4,FALSE)),DF1547*VLOOKUP(CB1547-100,TARIFFE_UND,4,FALSE)),0)</f>
        <v>53.880201654357286</v>
      </c>
      <c r="DN1547" s="430">
        <f>IFERROR(IF(CA1547="D",IF(DL1547="A dispo.",DK1547*VLOOKUP('DATI INPUT'!$F$27,TARIFFE_UD,5,FALSE),DK1547*VLOOKUP(DL1547,TARIFFE_UD,5,FALSE)),DK1547*VLOOKUP(CB1547-100,TARIFFE_UND,5,FALSE)),0)</f>
        <v>67.397800635548478</v>
      </c>
      <c r="DO1547" s="431">
        <f t="shared" si="329"/>
        <v>-1.9977100942298875E-3</v>
      </c>
      <c r="DP1547" s="299">
        <f>IFERROR(IF(CA1547="D",IF(DL1547="A dispo.",DF1547*VLOOKUP('DATI INPUT'!$F$27,TARIFFE_UD,2,FALSE),DF1547*VLOOKUP(DL1547,TARIFFE_UD,2,FALSE)),DF1547*VLOOKUP(CB1547-100,TARIFFE_UND,2,FALSE)),0)</f>
        <v>67.315783896543522</v>
      </c>
      <c r="DQ1547" s="299">
        <f>IFERROR(IF(CA1547="D",IF(DL1547="A dispo.",DK1547*VLOOKUP('DATI INPUT'!$F$27,TARIFFE_UD,3,FALSE),DK1547*VLOOKUP(DL1547,TARIFFE_UD,3,FALSE)),DK1547*VLOOKUP(CB1547-100,TARIFFE_UND,3,FALSE)),0)</f>
        <v>60.367780403072892</v>
      </c>
      <c r="DR1547" s="299">
        <f t="shared" si="330"/>
        <v>127.68356429961642</v>
      </c>
    </row>
    <row r="1548" spans="1:122" x14ac:dyDescent="0.25">
      <c r="A1548" t="s">
        <v>11590</v>
      </c>
      <c r="B1548" t="s">
        <v>11581</v>
      </c>
      <c r="C1548" t="s">
        <v>11591</v>
      </c>
      <c r="D1548" t="s">
        <v>11583</v>
      </c>
      <c r="E1548" t="s">
        <v>268</v>
      </c>
      <c r="F1548" t="s">
        <v>156</v>
      </c>
      <c r="G1548" t="s">
        <v>11584</v>
      </c>
      <c r="H1548" t="s">
        <v>1372</v>
      </c>
      <c r="I1548" t="s">
        <v>11585</v>
      </c>
      <c r="J1548" t="s">
        <v>156</v>
      </c>
      <c r="K1548" t="s">
        <v>11586</v>
      </c>
      <c r="L1548" t="s">
        <v>984</v>
      </c>
      <c r="M1548" t="s">
        <v>11587</v>
      </c>
      <c r="N1548" t="s">
        <v>303</v>
      </c>
      <c r="O1548" t="s">
        <v>1215</v>
      </c>
      <c r="P1548" t="s">
        <v>11588</v>
      </c>
      <c r="Q1548" t="s">
        <v>374</v>
      </c>
      <c r="R1548" t="s">
        <v>268</v>
      </c>
      <c r="S1548" t="s">
        <v>268</v>
      </c>
      <c r="T1548" t="s">
        <v>268</v>
      </c>
      <c r="U1548" t="s">
        <v>268</v>
      </c>
      <c r="V1548" t="s">
        <v>268</v>
      </c>
      <c r="W1548" t="s">
        <v>4894</v>
      </c>
      <c r="X1548" t="s">
        <v>1046</v>
      </c>
      <c r="Y1548" t="s">
        <v>280</v>
      </c>
      <c r="Z1548" t="s">
        <v>268</v>
      </c>
      <c r="AA1548" t="s">
        <v>268</v>
      </c>
      <c r="AB1548" t="s">
        <v>268</v>
      </c>
      <c r="AC1548" t="s">
        <v>268</v>
      </c>
      <c r="AD1548" t="s">
        <v>268</v>
      </c>
      <c r="AE1548" t="s">
        <v>287</v>
      </c>
      <c r="AF1548" t="s">
        <v>1811</v>
      </c>
      <c r="AG1548" t="s">
        <v>875</v>
      </c>
      <c r="AH1548" t="s">
        <v>1848</v>
      </c>
      <c r="AI1548" t="s">
        <v>4895</v>
      </c>
      <c r="AJ1548" t="s">
        <v>268</v>
      </c>
      <c r="AK1548" t="s">
        <v>377</v>
      </c>
      <c r="AL1548" t="s">
        <v>268</v>
      </c>
      <c r="AM1548" t="s">
        <v>353</v>
      </c>
      <c r="AN1548" t="s">
        <v>268</v>
      </c>
      <c r="AO1548" t="s">
        <v>268</v>
      </c>
      <c r="AP1548" t="s">
        <v>268</v>
      </c>
      <c r="AQ1548" t="s">
        <v>268</v>
      </c>
      <c r="AR1548" t="s">
        <v>268</v>
      </c>
      <c r="AS1548" t="s">
        <v>268</v>
      </c>
      <c r="AT1548" t="s">
        <v>268</v>
      </c>
      <c r="AU1548" t="s">
        <v>268</v>
      </c>
      <c r="AV1548" t="s">
        <v>268</v>
      </c>
      <c r="AW1548" t="s">
        <v>268</v>
      </c>
      <c r="AX1548" t="s">
        <v>268</v>
      </c>
      <c r="AY1548" t="s">
        <v>268</v>
      </c>
      <c r="AZ1548" t="s">
        <v>268</v>
      </c>
      <c r="BA1548" t="s">
        <v>268</v>
      </c>
      <c r="BB1548" t="s">
        <v>268</v>
      </c>
      <c r="BC1548" t="s">
        <v>268</v>
      </c>
      <c r="BD1548" t="s">
        <v>268</v>
      </c>
      <c r="BE1548" t="s">
        <v>268</v>
      </c>
      <c r="BF1548" t="s">
        <v>268</v>
      </c>
      <c r="BG1548" t="s">
        <v>268</v>
      </c>
      <c r="BH1548" t="s">
        <v>268</v>
      </c>
      <c r="BI1548" t="s">
        <v>268</v>
      </c>
      <c r="BJ1548" t="s">
        <v>268</v>
      </c>
      <c r="BK1548" t="s">
        <v>268</v>
      </c>
      <c r="BL1548" t="s">
        <v>268</v>
      </c>
      <c r="BM1548" t="s">
        <v>268</v>
      </c>
      <c r="BN1548" t="s">
        <v>268</v>
      </c>
      <c r="BO1548" t="s">
        <v>268</v>
      </c>
      <c r="BP1548" t="s">
        <v>268</v>
      </c>
      <c r="BQ1548" t="s">
        <v>268</v>
      </c>
      <c r="BR1548" t="s">
        <v>268</v>
      </c>
      <c r="BS1548" t="s">
        <v>268</v>
      </c>
      <c r="BT1548" t="s">
        <v>268</v>
      </c>
      <c r="BU1548" t="s">
        <v>268</v>
      </c>
      <c r="BV1548" t="s">
        <v>268</v>
      </c>
      <c r="BW1548" t="s">
        <v>268</v>
      </c>
      <c r="BX1548" t="s">
        <v>268</v>
      </c>
      <c r="BY1548">
        <v>20</v>
      </c>
      <c r="BZ1548">
        <v>20</v>
      </c>
      <c r="CA1548" t="s">
        <v>142</v>
      </c>
      <c r="CB1548" s="356">
        <v>123</v>
      </c>
      <c r="CC1548" t="s">
        <v>1817</v>
      </c>
      <c r="CD1548" t="s">
        <v>268</v>
      </c>
      <c r="CE1548" t="s">
        <v>268</v>
      </c>
      <c r="CF1548" t="s">
        <v>268</v>
      </c>
      <c r="CG1548" t="s">
        <v>268</v>
      </c>
      <c r="CH1548" t="s">
        <v>268</v>
      </c>
      <c r="CI1548" t="s">
        <v>268</v>
      </c>
      <c r="CJ1548" t="s">
        <v>268</v>
      </c>
      <c r="CK1548" t="s">
        <v>268</v>
      </c>
      <c r="CL1548" t="s">
        <v>11592</v>
      </c>
      <c r="CM1548" t="s">
        <v>11224</v>
      </c>
      <c r="CN1548">
        <v>12.68</v>
      </c>
      <c r="CO1548" t="s">
        <v>268</v>
      </c>
      <c r="CP1548">
        <v>12.68</v>
      </c>
      <c r="CQ1548">
        <v>365</v>
      </c>
      <c r="CR1548" t="s">
        <v>878</v>
      </c>
      <c r="CS1548" t="s">
        <v>11225</v>
      </c>
      <c r="CT1548" t="s">
        <v>11226</v>
      </c>
      <c r="CU1548" t="s">
        <v>11227</v>
      </c>
      <c r="CV1548" t="s">
        <v>268</v>
      </c>
      <c r="CW1548" t="s">
        <v>268</v>
      </c>
      <c r="CX1548" t="s">
        <v>268</v>
      </c>
      <c r="CY1548" t="s">
        <v>268</v>
      </c>
      <c r="CZ1548" t="s">
        <v>268</v>
      </c>
      <c r="DA1548" t="s">
        <v>268</v>
      </c>
      <c r="DB1548" s="429">
        <f t="shared" si="318"/>
        <v>0</v>
      </c>
      <c r="DC1548" s="284">
        <f t="shared" si="319"/>
        <v>0</v>
      </c>
      <c r="DD1548" s="284">
        <f t="shared" si="320"/>
        <v>0</v>
      </c>
      <c r="DE1548" s="284">
        <f t="shared" si="321"/>
        <v>0</v>
      </c>
      <c r="DF1548" s="295">
        <f t="shared" si="322"/>
        <v>20</v>
      </c>
      <c r="DG1548" s="284">
        <f t="shared" si="323"/>
        <v>1</v>
      </c>
      <c r="DH1548" s="284">
        <f t="shared" si="324"/>
        <v>0</v>
      </c>
      <c r="DI1548" s="284">
        <f t="shared" si="325"/>
        <v>0</v>
      </c>
      <c r="DJ1548" s="284">
        <f t="shared" si="326"/>
        <v>0</v>
      </c>
      <c r="DK1548" s="295">
        <f t="shared" si="327"/>
        <v>0</v>
      </c>
      <c r="DL1548" s="297" t="str">
        <f t="shared" si="328"/>
        <v>A dispo.</v>
      </c>
      <c r="DM1548" s="430">
        <f>IFERROR(IF(CA1548="D",IF(DL1548="A dispo.",DF1548*VLOOKUP('DATI INPUT'!$F$27,TARIFFE_UD,4,FALSE),DF1548*VLOOKUP(DL1548,TARIFFE_UD,4,FALSE)),DF1548*VLOOKUP(CB1548-100,TARIFFE_UND,4,FALSE)),0)</f>
        <v>12.677694506907597</v>
      </c>
      <c r="DN1548" s="430">
        <f>IFERROR(IF(CA1548="D",IF(DL1548="A dispo.",DK1548*VLOOKUP('DATI INPUT'!$F$27,TARIFFE_UD,5,FALSE),DK1548*VLOOKUP(DL1548,TARIFFE_UD,5,FALSE)),DK1548*VLOOKUP(CB1548-100,TARIFFE_UND,5,FALSE)),0)</f>
        <v>0</v>
      </c>
      <c r="DO1548" s="431">
        <f t="shared" si="329"/>
        <v>-2.3054930924022443E-3</v>
      </c>
      <c r="DP1548" s="299">
        <f>IFERROR(IF(CA1548="D",IF(DL1548="A dispo.",DF1548*VLOOKUP('DATI INPUT'!$F$27,TARIFFE_UD,2,FALSE),DF1548*VLOOKUP(DL1548,TARIFFE_UD,2,FALSE)),DF1548*VLOOKUP(CB1548-100,TARIFFE_UND,2,FALSE)),0)</f>
        <v>15.839007975657298</v>
      </c>
      <c r="DQ1548" s="299">
        <f>IFERROR(IF(CA1548="D",IF(DL1548="A dispo.",DK1548*VLOOKUP('DATI INPUT'!$F$27,TARIFFE_UD,3,FALSE),DK1548*VLOOKUP(DL1548,TARIFFE_UD,3,FALSE)),DK1548*VLOOKUP(CB1548-100,TARIFFE_UND,3,FALSE)),0)</f>
        <v>0</v>
      </c>
      <c r="DR1548" s="299">
        <f t="shared" si="330"/>
        <v>15.839007975657298</v>
      </c>
    </row>
    <row r="1549" spans="1:122" x14ac:dyDescent="0.25">
      <c r="A1549" t="s">
        <v>11593</v>
      </c>
      <c r="B1549" t="s">
        <v>11581</v>
      </c>
      <c r="C1549" t="s">
        <v>11594</v>
      </c>
      <c r="D1549" t="s">
        <v>11583</v>
      </c>
      <c r="E1549" t="s">
        <v>268</v>
      </c>
      <c r="F1549" t="s">
        <v>156</v>
      </c>
      <c r="G1549" t="s">
        <v>11584</v>
      </c>
      <c r="H1549" t="s">
        <v>1372</v>
      </c>
      <c r="I1549" t="s">
        <v>11585</v>
      </c>
      <c r="J1549" t="s">
        <v>156</v>
      </c>
      <c r="K1549" t="s">
        <v>11586</v>
      </c>
      <c r="L1549" t="s">
        <v>984</v>
      </c>
      <c r="M1549" t="s">
        <v>11587</v>
      </c>
      <c r="N1549" t="s">
        <v>303</v>
      </c>
      <c r="O1549" t="s">
        <v>1215</v>
      </c>
      <c r="P1549" t="s">
        <v>11588</v>
      </c>
      <c r="Q1549" t="s">
        <v>374</v>
      </c>
      <c r="R1549" t="s">
        <v>268</v>
      </c>
      <c r="S1549" t="s">
        <v>268</v>
      </c>
      <c r="T1549" t="s">
        <v>268</v>
      </c>
      <c r="U1549" t="s">
        <v>268</v>
      </c>
      <c r="V1549" t="s">
        <v>268</v>
      </c>
      <c r="W1549" t="s">
        <v>4894</v>
      </c>
      <c r="X1549" t="s">
        <v>1046</v>
      </c>
      <c r="Y1549" t="s">
        <v>280</v>
      </c>
      <c r="Z1549" t="s">
        <v>268</v>
      </c>
      <c r="AA1549" t="s">
        <v>268</v>
      </c>
      <c r="AB1549" t="s">
        <v>268</v>
      </c>
      <c r="AC1549" t="s">
        <v>268</v>
      </c>
      <c r="AD1549" t="s">
        <v>268</v>
      </c>
      <c r="AE1549" t="s">
        <v>287</v>
      </c>
      <c r="AF1549" t="s">
        <v>1811</v>
      </c>
      <c r="AG1549" t="s">
        <v>875</v>
      </c>
      <c r="AH1549" t="s">
        <v>1848</v>
      </c>
      <c r="AI1549" t="s">
        <v>4895</v>
      </c>
      <c r="AJ1549" t="s">
        <v>268</v>
      </c>
      <c r="AK1549" t="s">
        <v>354</v>
      </c>
      <c r="AL1549" t="s">
        <v>268</v>
      </c>
      <c r="AM1549" t="s">
        <v>355</v>
      </c>
      <c r="AN1549" t="s">
        <v>268</v>
      </c>
      <c r="AO1549" t="s">
        <v>268</v>
      </c>
      <c r="AP1549" t="s">
        <v>268</v>
      </c>
      <c r="AQ1549" t="s">
        <v>268</v>
      </c>
      <c r="AR1549" t="s">
        <v>268</v>
      </c>
      <c r="AS1549" t="s">
        <v>268</v>
      </c>
      <c r="AT1549" t="s">
        <v>268</v>
      </c>
      <c r="AU1549" t="s">
        <v>268</v>
      </c>
      <c r="AV1549" t="s">
        <v>268</v>
      </c>
      <c r="AW1549" t="s">
        <v>268</v>
      </c>
      <c r="AX1549" t="s">
        <v>268</v>
      </c>
      <c r="AY1549" t="s">
        <v>268</v>
      </c>
      <c r="AZ1549" t="s">
        <v>268</v>
      </c>
      <c r="BA1549" t="s">
        <v>268</v>
      </c>
      <c r="BB1549" t="s">
        <v>268</v>
      </c>
      <c r="BC1549" t="s">
        <v>268</v>
      </c>
      <c r="BD1549" t="s">
        <v>268</v>
      </c>
      <c r="BE1549" t="s">
        <v>268</v>
      </c>
      <c r="BF1549" t="s">
        <v>268</v>
      </c>
      <c r="BG1549" t="s">
        <v>268</v>
      </c>
      <c r="BH1549" t="s">
        <v>268</v>
      </c>
      <c r="BI1549" t="s">
        <v>268</v>
      </c>
      <c r="BJ1549" t="s">
        <v>268</v>
      </c>
      <c r="BK1549" t="s">
        <v>268</v>
      </c>
      <c r="BL1549" t="s">
        <v>268</v>
      </c>
      <c r="BM1549" t="s">
        <v>268</v>
      </c>
      <c r="BN1549" t="s">
        <v>268</v>
      </c>
      <c r="BO1549" t="s">
        <v>268</v>
      </c>
      <c r="BP1549" t="s">
        <v>268</v>
      </c>
      <c r="BQ1549" t="s">
        <v>268</v>
      </c>
      <c r="BR1549" t="s">
        <v>268</v>
      </c>
      <c r="BS1549" t="s">
        <v>268</v>
      </c>
      <c r="BT1549" t="s">
        <v>268</v>
      </c>
      <c r="BU1549" t="s">
        <v>268</v>
      </c>
      <c r="BV1549" t="s">
        <v>268</v>
      </c>
      <c r="BW1549" t="s">
        <v>268</v>
      </c>
      <c r="BX1549" t="s">
        <v>268</v>
      </c>
      <c r="BY1549">
        <v>83</v>
      </c>
      <c r="BZ1549">
        <v>83</v>
      </c>
      <c r="CA1549" t="s">
        <v>142</v>
      </c>
      <c r="CB1549" s="356">
        <v>123</v>
      </c>
      <c r="CC1549" t="s">
        <v>1817</v>
      </c>
      <c r="CD1549" t="s">
        <v>268</v>
      </c>
      <c r="CE1549" t="s">
        <v>268</v>
      </c>
      <c r="CF1549" t="s">
        <v>268</v>
      </c>
      <c r="CG1549" t="s">
        <v>268</v>
      </c>
      <c r="CH1549" t="s">
        <v>268</v>
      </c>
      <c r="CI1549" t="s">
        <v>268</v>
      </c>
      <c r="CJ1549" t="s">
        <v>268</v>
      </c>
      <c r="CK1549" t="s">
        <v>268</v>
      </c>
      <c r="CL1549" t="s">
        <v>268</v>
      </c>
      <c r="CM1549" t="s">
        <v>11224</v>
      </c>
      <c r="CN1549">
        <v>52.61</v>
      </c>
      <c r="CO1549" t="s">
        <v>268</v>
      </c>
      <c r="CP1549">
        <v>52.61</v>
      </c>
      <c r="CQ1549">
        <v>365</v>
      </c>
      <c r="CR1549" t="s">
        <v>878</v>
      </c>
      <c r="CS1549" t="s">
        <v>11225</v>
      </c>
      <c r="CT1549" t="s">
        <v>11226</v>
      </c>
      <c r="CU1549" t="s">
        <v>11227</v>
      </c>
      <c r="CV1549" t="s">
        <v>268</v>
      </c>
      <c r="CW1549" t="s">
        <v>268</v>
      </c>
      <c r="CX1549" t="s">
        <v>268</v>
      </c>
      <c r="CY1549" t="s">
        <v>268</v>
      </c>
      <c r="CZ1549" t="s">
        <v>268</v>
      </c>
      <c r="DA1549" t="s">
        <v>268</v>
      </c>
      <c r="DB1549" s="429">
        <f t="shared" si="318"/>
        <v>0</v>
      </c>
      <c r="DC1549" s="284">
        <f t="shared" si="319"/>
        <v>0</v>
      </c>
      <c r="DD1549" s="284">
        <f t="shared" si="320"/>
        <v>0</v>
      </c>
      <c r="DE1549" s="284">
        <f t="shared" si="321"/>
        <v>0</v>
      </c>
      <c r="DF1549" s="295">
        <f t="shared" si="322"/>
        <v>83</v>
      </c>
      <c r="DG1549" s="284">
        <f t="shared" si="323"/>
        <v>1</v>
      </c>
      <c r="DH1549" s="284">
        <f t="shared" si="324"/>
        <v>0</v>
      </c>
      <c r="DI1549" s="284">
        <f t="shared" si="325"/>
        <v>0</v>
      </c>
      <c r="DJ1549" s="284">
        <f t="shared" si="326"/>
        <v>0</v>
      </c>
      <c r="DK1549" s="295">
        <f t="shared" si="327"/>
        <v>0</v>
      </c>
      <c r="DL1549" s="297" t="str">
        <f t="shared" si="328"/>
        <v>A dispo.</v>
      </c>
      <c r="DM1549" s="430">
        <f>IFERROR(IF(CA1549="D",IF(DL1549="A dispo.",DF1549*VLOOKUP('DATI INPUT'!$F$27,TARIFFE_UD,4,FALSE),DF1549*VLOOKUP(DL1549,TARIFFE_UD,4,FALSE)),DF1549*VLOOKUP(CB1549-100,TARIFFE_UND,4,FALSE)),0)</f>
        <v>52.612432203666529</v>
      </c>
      <c r="DN1549" s="430">
        <f>IFERROR(IF(CA1549="D",IF(DL1549="A dispo.",DK1549*VLOOKUP('DATI INPUT'!$F$27,TARIFFE_UD,5,FALSE),DK1549*VLOOKUP(DL1549,TARIFFE_UD,5,FALSE)),DK1549*VLOOKUP(CB1549-100,TARIFFE_UND,5,FALSE)),0)</f>
        <v>0</v>
      </c>
      <c r="DO1549" s="431">
        <f t="shared" si="329"/>
        <v>2.4322036665296309E-3</v>
      </c>
      <c r="DP1549" s="299">
        <f>IFERROR(IF(CA1549="D",IF(DL1549="A dispo.",DF1549*VLOOKUP('DATI INPUT'!$F$27,TARIFFE_UD,2,FALSE),DF1549*VLOOKUP(DL1549,TARIFFE_UD,2,FALSE)),DF1549*VLOOKUP(CB1549-100,TARIFFE_UND,2,FALSE)),0)</f>
        <v>65.731883098977789</v>
      </c>
      <c r="DQ1549" s="299">
        <f>IFERROR(IF(CA1549="D",IF(DL1549="A dispo.",DK1549*VLOOKUP('DATI INPUT'!$F$27,TARIFFE_UD,3,FALSE),DK1549*VLOOKUP(DL1549,TARIFFE_UD,3,FALSE)),DK1549*VLOOKUP(CB1549-100,TARIFFE_UND,3,FALSE)),0)</f>
        <v>0</v>
      </c>
      <c r="DR1549" s="299">
        <f t="shared" si="330"/>
        <v>65.731883098977789</v>
      </c>
    </row>
    <row r="1550" spans="1:122" x14ac:dyDescent="0.25">
      <c r="A1550" t="s">
        <v>11595</v>
      </c>
      <c r="B1550" t="s">
        <v>11596</v>
      </c>
      <c r="C1550" t="s">
        <v>11597</v>
      </c>
      <c r="D1550" t="s">
        <v>11598</v>
      </c>
      <c r="E1550" t="s">
        <v>268</v>
      </c>
      <c r="F1550" t="s">
        <v>156</v>
      </c>
      <c r="G1550" t="s">
        <v>11599</v>
      </c>
      <c r="H1550" t="s">
        <v>4395</v>
      </c>
      <c r="I1550" t="s">
        <v>553</v>
      </c>
      <c r="J1550" t="s">
        <v>156</v>
      </c>
      <c r="K1550" t="s">
        <v>11600</v>
      </c>
      <c r="L1550" t="s">
        <v>871</v>
      </c>
      <c r="M1550" t="s">
        <v>11575</v>
      </c>
      <c r="N1550" t="s">
        <v>984</v>
      </c>
      <c r="O1550" t="s">
        <v>873</v>
      </c>
      <c r="P1550" t="s">
        <v>4399</v>
      </c>
      <c r="Q1550" t="s">
        <v>275</v>
      </c>
      <c r="R1550" t="s">
        <v>268</v>
      </c>
      <c r="S1550" t="s">
        <v>268</v>
      </c>
      <c r="T1550" t="s">
        <v>268</v>
      </c>
      <c r="U1550" t="s">
        <v>268</v>
      </c>
      <c r="V1550" t="s">
        <v>268</v>
      </c>
      <c r="W1550" t="s">
        <v>11575</v>
      </c>
      <c r="X1550" t="s">
        <v>4399</v>
      </c>
      <c r="Y1550" t="s">
        <v>275</v>
      </c>
      <c r="Z1550" t="s">
        <v>268</v>
      </c>
      <c r="AA1550" t="s">
        <v>268</v>
      </c>
      <c r="AB1550" t="s">
        <v>268</v>
      </c>
      <c r="AC1550" t="s">
        <v>268</v>
      </c>
      <c r="AD1550" t="s">
        <v>268</v>
      </c>
      <c r="AE1550" t="s">
        <v>287</v>
      </c>
      <c r="AF1550" t="s">
        <v>1811</v>
      </c>
      <c r="AG1550" t="s">
        <v>875</v>
      </c>
      <c r="AH1550" t="s">
        <v>423</v>
      </c>
      <c r="AI1550" t="s">
        <v>794</v>
      </c>
      <c r="AJ1550" t="s">
        <v>268</v>
      </c>
      <c r="AK1550" t="s">
        <v>268</v>
      </c>
      <c r="AL1550" t="s">
        <v>268</v>
      </c>
      <c r="AM1550" t="s">
        <v>288</v>
      </c>
      <c r="AN1550" t="s">
        <v>268</v>
      </c>
      <c r="AO1550" t="s">
        <v>268</v>
      </c>
      <c r="AP1550" t="s">
        <v>268</v>
      </c>
      <c r="AQ1550" t="s">
        <v>268</v>
      </c>
      <c r="AR1550" t="s">
        <v>268</v>
      </c>
      <c r="AS1550" t="s">
        <v>268</v>
      </c>
      <c r="AT1550" t="s">
        <v>268</v>
      </c>
      <c r="AU1550" t="s">
        <v>268</v>
      </c>
      <c r="AV1550" t="s">
        <v>268</v>
      </c>
      <c r="AW1550" t="s">
        <v>268</v>
      </c>
      <c r="AX1550" t="s">
        <v>268</v>
      </c>
      <c r="AY1550" t="s">
        <v>268</v>
      </c>
      <c r="AZ1550" t="s">
        <v>268</v>
      </c>
      <c r="BA1550" t="s">
        <v>268</v>
      </c>
      <c r="BB1550" t="s">
        <v>268</v>
      </c>
      <c r="BC1550" t="s">
        <v>268</v>
      </c>
      <c r="BD1550" t="s">
        <v>268</v>
      </c>
      <c r="BE1550" t="s">
        <v>268</v>
      </c>
      <c r="BF1550" t="s">
        <v>268</v>
      </c>
      <c r="BG1550" t="s">
        <v>268</v>
      </c>
      <c r="BH1550" t="s">
        <v>268</v>
      </c>
      <c r="BI1550" t="s">
        <v>268</v>
      </c>
      <c r="BJ1550" t="s">
        <v>268</v>
      </c>
      <c r="BK1550" t="s">
        <v>268</v>
      </c>
      <c r="BL1550" t="s">
        <v>268</v>
      </c>
      <c r="BM1550" t="s">
        <v>268</v>
      </c>
      <c r="BN1550" t="s">
        <v>268</v>
      </c>
      <c r="BO1550" t="s">
        <v>268</v>
      </c>
      <c r="BP1550" t="s">
        <v>268</v>
      </c>
      <c r="BQ1550" t="s">
        <v>268</v>
      </c>
      <c r="BR1550" t="s">
        <v>268</v>
      </c>
      <c r="BS1550" t="s">
        <v>268</v>
      </c>
      <c r="BT1550" t="s">
        <v>268</v>
      </c>
      <c r="BU1550" t="s">
        <v>268</v>
      </c>
      <c r="BV1550" t="s">
        <v>268</v>
      </c>
      <c r="BW1550" t="s">
        <v>268</v>
      </c>
      <c r="BX1550" t="s">
        <v>268</v>
      </c>
      <c r="BY1550">
        <v>53</v>
      </c>
      <c r="BZ1550">
        <v>53</v>
      </c>
      <c r="CA1550" t="s">
        <v>142</v>
      </c>
      <c r="CB1550" s="356">
        <v>122</v>
      </c>
      <c r="CC1550" t="s">
        <v>876</v>
      </c>
      <c r="CD1550" t="s">
        <v>268</v>
      </c>
      <c r="CE1550" t="s">
        <v>268</v>
      </c>
      <c r="CF1550" s="356">
        <v>1</v>
      </c>
      <c r="CG1550" t="s">
        <v>268</v>
      </c>
      <c r="CH1550" t="s">
        <v>268</v>
      </c>
      <c r="CI1550" t="s">
        <v>268</v>
      </c>
      <c r="CJ1550" t="s">
        <v>268</v>
      </c>
      <c r="CK1550" t="s">
        <v>268</v>
      </c>
      <c r="CL1550" t="s">
        <v>268</v>
      </c>
      <c r="CM1550" t="s">
        <v>11224</v>
      </c>
      <c r="CN1550">
        <v>43.06</v>
      </c>
      <c r="CO1550" t="s">
        <v>268</v>
      </c>
      <c r="CP1550">
        <v>43.06</v>
      </c>
      <c r="CQ1550">
        <v>365</v>
      </c>
      <c r="CR1550" t="s">
        <v>878</v>
      </c>
      <c r="CS1550" t="s">
        <v>11225</v>
      </c>
      <c r="CT1550" t="s">
        <v>11226</v>
      </c>
      <c r="CU1550" t="s">
        <v>11227</v>
      </c>
      <c r="CV1550" t="s">
        <v>268</v>
      </c>
      <c r="CW1550" t="s">
        <v>268</v>
      </c>
      <c r="CX1550" t="s">
        <v>268</v>
      </c>
      <c r="CY1550" t="s">
        <v>268</v>
      </c>
      <c r="CZ1550" t="s">
        <v>268</v>
      </c>
      <c r="DA1550" t="s">
        <v>268</v>
      </c>
      <c r="DB1550" s="429">
        <f t="shared" si="318"/>
        <v>0</v>
      </c>
      <c r="DC1550" s="284">
        <f t="shared" si="319"/>
        <v>0</v>
      </c>
      <c r="DD1550" s="284">
        <f t="shared" si="320"/>
        <v>0</v>
      </c>
      <c r="DE1550" s="284">
        <f t="shared" si="321"/>
        <v>0</v>
      </c>
      <c r="DF1550" s="295">
        <f t="shared" si="322"/>
        <v>52.999999999999993</v>
      </c>
      <c r="DG1550" s="284">
        <f t="shared" si="323"/>
        <v>0</v>
      </c>
      <c r="DH1550" s="284">
        <f t="shared" si="324"/>
        <v>0</v>
      </c>
      <c r="DI1550" s="284">
        <f t="shared" si="325"/>
        <v>0</v>
      </c>
      <c r="DJ1550" s="284">
        <f t="shared" si="326"/>
        <v>0</v>
      </c>
      <c r="DK1550" s="295">
        <f t="shared" si="327"/>
        <v>1</v>
      </c>
      <c r="DL1550" s="297">
        <f t="shared" si="328"/>
        <v>1</v>
      </c>
      <c r="DM1550" s="430">
        <f>IFERROR(IF(CA1550="D",IF(DL1550="A dispo.",DF1550*VLOOKUP('DATI INPUT'!$F$27,TARIFFE_UD,4,FALSE),DF1550*VLOOKUP(DL1550,TARIFFE_UD,4,FALSE)),DF1550*VLOOKUP(CB1550-100,TARIFFE_UND,4,FALSE)),0)</f>
        <v>26.130137011459542</v>
      </c>
      <c r="DN1550" s="430">
        <f>IFERROR(IF(CA1550="D",IF(DL1550="A dispo.",DK1550*VLOOKUP('DATI INPUT'!$F$27,TARIFFE_UD,5,FALSE),DK1550*VLOOKUP(DL1550,TARIFFE_UD,5,FALSE)),DK1550*VLOOKUP(CB1550-100,TARIFFE_UND,5,FALSE)),0)</f>
        <v>16.930848468833439</v>
      </c>
      <c r="DO1550" s="431">
        <f t="shared" si="329"/>
        <v>9.8548029298228812E-4</v>
      </c>
      <c r="DP1550" s="299">
        <f>IFERROR(IF(CA1550="D",IF(DL1550="A dispo.",DF1550*VLOOKUP('DATI INPUT'!$F$27,TARIFFE_UD,2,FALSE),DF1550*VLOOKUP(DL1550,TARIFFE_UD,2,FALSE)),DF1550*VLOOKUP(CB1550-100,TARIFFE_UND,2,FALSE)),0)</f>
        <v>32.64595532760476</v>
      </c>
      <c r="DQ1550" s="299">
        <f>IFERROR(IF(CA1550="D",IF(DL1550="A dispo.",DK1550*VLOOKUP('DATI INPUT'!$F$27,TARIFFE_UD,3,FALSE),DK1550*VLOOKUP(DL1550,TARIFFE_UD,3,FALSE)),DK1550*VLOOKUP(CB1550-100,TARIFFE_UND,3,FALSE)),0)</f>
        <v>15.164853048114928</v>
      </c>
      <c r="DR1550" s="299">
        <f t="shared" si="330"/>
        <v>47.810808375719688</v>
      </c>
    </row>
    <row r="1551" spans="1:122" x14ac:dyDescent="0.25">
      <c r="A1551" t="s">
        <v>11601</v>
      </c>
      <c r="B1551" t="s">
        <v>11602</v>
      </c>
      <c r="C1551" t="s">
        <v>11603</v>
      </c>
      <c r="D1551" t="s">
        <v>11604</v>
      </c>
      <c r="E1551" t="s">
        <v>268</v>
      </c>
      <c r="F1551" t="s">
        <v>156</v>
      </c>
      <c r="G1551" t="s">
        <v>11605</v>
      </c>
      <c r="H1551" t="s">
        <v>11606</v>
      </c>
      <c r="I1551" t="s">
        <v>11607</v>
      </c>
      <c r="J1551" t="s">
        <v>274</v>
      </c>
      <c r="K1551" t="s">
        <v>11608</v>
      </c>
      <c r="L1551" t="s">
        <v>11609</v>
      </c>
      <c r="M1551" t="s">
        <v>11610</v>
      </c>
      <c r="N1551" t="s">
        <v>4327</v>
      </c>
      <c r="O1551" t="s">
        <v>4328</v>
      </c>
      <c r="P1551" t="s">
        <v>11611</v>
      </c>
      <c r="Q1551" t="s">
        <v>374</v>
      </c>
      <c r="R1551" t="s">
        <v>268</v>
      </c>
      <c r="S1551" t="s">
        <v>268</v>
      </c>
      <c r="T1551" t="s">
        <v>268</v>
      </c>
      <c r="U1551" t="s">
        <v>268</v>
      </c>
      <c r="V1551" t="s">
        <v>268</v>
      </c>
      <c r="W1551" t="s">
        <v>1961</v>
      </c>
      <c r="X1551" t="s">
        <v>1962</v>
      </c>
      <c r="Y1551" t="s">
        <v>271</v>
      </c>
      <c r="Z1551" t="s">
        <v>268</v>
      </c>
      <c r="AA1551" t="s">
        <v>268</v>
      </c>
      <c r="AB1551" t="s">
        <v>268</v>
      </c>
      <c r="AC1551" t="s">
        <v>268</v>
      </c>
      <c r="AD1551" t="s">
        <v>268</v>
      </c>
      <c r="AE1551" t="s">
        <v>287</v>
      </c>
      <c r="AF1551" t="s">
        <v>1811</v>
      </c>
      <c r="AG1551" t="s">
        <v>875</v>
      </c>
      <c r="AH1551" t="s">
        <v>1963</v>
      </c>
      <c r="AI1551" t="s">
        <v>552</v>
      </c>
      <c r="AJ1551" t="s">
        <v>268</v>
      </c>
      <c r="AK1551" t="s">
        <v>377</v>
      </c>
      <c r="AL1551" t="s">
        <v>268</v>
      </c>
      <c r="AM1551" t="s">
        <v>355</v>
      </c>
      <c r="AN1551" t="s">
        <v>268</v>
      </c>
      <c r="AO1551" t="s">
        <v>268</v>
      </c>
      <c r="AP1551" t="s">
        <v>268</v>
      </c>
      <c r="AQ1551" t="s">
        <v>268</v>
      </c>
      <c r="AR1551" t="s">
        <v>268</v>
      </c>
      <c r="AS1551" t="s">
        <v>268</v>
      </c>
      <c r="AT1551" t="s">
        <v>268</v>
      </c>
      <c r="AU1551" t="s">
        <v>268</v>
      </c>
      <c r="AV1551" t="s">
        <v>268</v>
      </c>
      <c r="AW1551" t="s">
        <v>268</v>
      </c>
      <c r="AX1551" t="s">
        <v>268</v>
      </c>
      <c r="AY1551" t="s">
        <v>268</v>
      </c>
      <c r="AZ1551" t="s">
        <v>268</v>
      </c>
      <c r="BA1551" t="s">
        <v>268</v>
      </c>
      <c r="BB1551" t="s">
        <v>268</v>
      </c>
      <c r="BC1551" t="s">
        <v>268</v>
      </c>
      <c r="BD1551" t="s">
        <v>268</v>
      </c>
      <c r="BE1551" t="s">
        <v>268</v>
      </c>
      <c r="BF1551" t="s">
        <v>268</v>
      </c>
      <c r="BG1551" t="s">
        <v>268</v>
      </c>
      <c r="BH1551" t="s">
        <v>268</v>
      </c>
      <c r="BI1551" t="s">
        <v>268</v>
      </c>
      <c r="BJ1551" t="s">
        <v>268</v>
      </c>
      <c r="BK1551" t="s">
        <v>268</v>
      </c>
      <c r="BL1551" t="s">
        <v>268</v>
      </c>
      <c r="BM1551" t="s">
        <v>268</v>
      </c>
      <c r="BN1551" t="s">
        <v>268</v>
      </c>
      <c r="BO1551" t="s">
        <v>268</v>
      </c>
      <c r="BP1551" t="s">
        <v>268</v>
      </c>
      <c r="BQ1551" t="s">
        <v>268</v>
      </c>
      <c r="BR1551" t="s">
        <v>268</v>
      </c>
      <c r="BS1551" t="s">
        <v>268</v>
      </c>
      <c r="BT1551" t="s">
        <v>268</v>
      </c>
      <c r="BU1551" t="s">
        <v>268</v>
      </c>
      <c r="BV1551" t="s">
        <v>268</v>
      </c>
      <c r="BW1551" t="s">
        <v>268</v>
      </c>
      <c r="BX1551" t="s">
        <v>268</v>
      </c>
      <c r="BY1551">
        <v>70</v>
      </c>
      <c r="BZ1551">
        <v>70</v>
      </c>
      <c r="CA1551" t="s">
        <v>142</v>
      </c>
      <c r="CB1551" s="356">
        <v>122</v>
      </c>
      <c r="CC1551" t="s">
        <v>876</v>
      </c>
      <c r="CD1551" t="s">
        <v>268</v>
      </c>
      <c r="CE1551" t="s">
        <v>268</v>
      </c>
      <c r="CF1551" t="s">
        <v>268</v>
      </c>
      <c r="CG1551" t="s">
        <v>268</v>
      </c>
      <c r="CH1551" t="s">
        <v>268</v>
      </c>
      <c r="CI1551" t="s">
        <v>268</v>
      </c>
      <c r="CJ1551" t="s">
        <v>268</v>
      </c>
      <c r="CK1551" t="s">
        <v>268</v>
      </c>
      <c r="CL1551" t="s">
        <v>11612</v>
      </c>
      <c r="CM1551" t="s">
        <v>11224</v>
      </c>
      <c r="CN1551">
        <v>111.77</v>
      </c>
      <c r="CO1551" t="s">
        <v>268</v>
      </c>
      <c r="CP1551">
        <v>111.77</v>
      </c>
      <c r="CQ1551">
        <v>365</v>
      </c>
      <c r="CR1551" t="s">
        <v>878</v>
      </c>
      <c r="CS1551" t="s">
        <v>11225</v>
      </c>
      <c r="CT1551" t="s">
        <v>11226</v>
      </c>
      <c r="CU1551" t="s">
        <v>11227</v>
      </c>
      <c r="CV1551" t="s">
        <v>268</v>
      </c>
      <c r="CW1551" t="s">
        <v>268</v>
      </c>
      <c r="CX1551" t="s">
        <v>268</v>
      </c>
      <c r="CY1551" t="s">
        <v>268</v>
      </c>
      <c r="CZ1551" t="s">
        <v>268</v>
      </c>
      <c r="DA1551" t="s">
        <v>268</v>
      </c>
      <c r="DB1551" s="429">
        <f t="shared" si="318"/>
        <v>0</v>
      </c>
      <c r="DC1551" s="284">
        <f t="shared" si="319"/>
        <v>0</v>
      </c>
      <c r="DD1551" s="284">
        <f t="shared" si="320"/>
        <v>0</v>
      </c>
      <c r="DE1551" s="284">
        <f t="shared" si="321"/>
        <v>0</v>
      </c>
      <c r="DF1551" s="295">
        <f t="shared" si="322"/>
        <v>70</v>
      </c>
      <c r="DG1551" s="284">
        <f t="shared" si="323"/>
        <v>0</v>
      </c>
      <c r="DH1551" s="284">
        <f t="shared" si="324"/>
        <v>0</v>
      </c>
      <c r="DI1551" s="284">
        <f t="shared" si="325"/>
        <v>0</v>
      </c>
      <c r="DJ1551" s="284">
        <f t="shared" si="326"/>
        <v>0</v>
      </c>
      <c r="DK1551" s="295">
        <f t="shared" si="327"/>
        <v>1</v>
      </c>
      <c r="DL1551" s="297" t="str">
        <f t="shared" si="328"/>
        <v>A dispo.</v>
      </c>
      <c r="DM1551" s="430">
        <f>IFERROR(IF(CA1551="D",IF(DL1551="A dispo.",DF1551*VLOOKUP('DATI INPUT'!$F$27,TARIFFE_UD,4,FALSE),DF1551*VLOOKUP(DL1551,TARIFFE_UD,4,FALSE)),DF1551*VLOOKUP(CB1551-100,TARIFFE_UND,4,FALSE)),0)</f>
        <v>44.37193077417659</v>
      </c>
      <c r="DN1551" s="430">
        <f>IFERROR(IF(CA1551="D",IF(DL1551="A dispo.",DK1551*VLOOKUP('DATI INPUT'!$F$27,TARIFFE_UD,5,FALSE),DK1551*VLOOKUP(DL1551,TARIFFE_UD,5,FALSE)),DK1551*VLOOKUP(CB1551-100,TARIFFE_UND,5,FALSE)),0)</f>
        <v>67.397800635548478</v>
      </c>
      <c r="DO1551" s="431">
        <f t="shared" si="329"/>
        <v>-2.6859027492776022E-4</v>
      </c>
      <c r="DP1551" s="299">
        <f>IFERROR(IF(CA1551="D",IF(DL1551="A dispo.",DF1551*VLOOKUP('DATI INPUT'!$F$27,TARIFFE_UD,2,FALSE),DF1551*VLOOKUP(DL1551,TARIFFE_UD,2,FALSE)),DF1551*VLOOKUP(CB1551-100,TARIFFE_UND,2,FALSE)),0)</f>
        <v>55.436527914800543</v>
      </c>
      <c r="DQ1551" s="299">
        <f>IFERROR(IF(CA1551="D",IF(DL1551="A dispo.",DK1551*VLOOKUP('DATI INPUT'!$F$27,TARIFFE_UD,3,FALSE),DK1551*VLOOKUP(DL1551,TARIFFE_UD,3,FALSE)),DK1551*VLOOKUP(CB1551-100,TARIFFE_UND,3,FALSE)),0)</f>
        <v>60.367780403072892</v>
      </c>
      <c r="DR1551" s="299">
        <f t="shared" si="330"/>
        <v>115.80430831787343</v>
      </c>
    </row>
    <row r="1552" spans="1:122" x14ac:dyDescent="0.25">
      <c r="A1552" t="s">
        <v>11613</v>
      </c>
      <c r="B1552" t="s">
        <v>3533</v>
      </c>
      <c r="C1552" t="s">
        <v>11614</v>
      </c>
      <c r="D1552" t="s">
        <v>11615</v>
      </c>
      <c r="E1552" t="s">
        <v>268</v>
      </c>
      <c r="F1552" t="s">
        <v>156</v>
      </c>
      <c r="G1552" t="s">
        <v>11616</v>
      </c>
      <c r="H1552" t="s">
        <v>11617</v>
      </c>
      <c r="I1552" t="s">
        <v>11618</v>
      </c>
      <c r="J1552" t="s">
        <v>274</v>
      </c>
      <c r="K1552" t="s">
        <v>11619</v>
      </c>
      <c r="L1552" t="s">
        <v>303</v>
      </c>
      <c r="M1552" t="s">
        <v>11620</v>
      </c>
      <c r="N1552" t="s">
        <v>303</v>
      </c>
      <c r="O1552" t="s">
        <v>1215</v>
      </c>
      <c r="P1552" t="s">
        <v>11621</v>
      </c>
      <c r="Q1552" t="s">
        <v>309</v>
      </c>
      <c r="R1552" t="s">
        <v>154</v>
      </c>
      <c r="S1552" t="s">
        <v>268</v>
      </c>
      <c r="T1552" t="s">
        <v>268</v>
      </c>
      <c r="U1552" t="s">
        <v>268</v>
      </c>
      <c r="V1552" t="s">
        <v>268</v>
      </c>
      <c r="W1552" t="s">
        <v>3231</v>
      </c>
      <c r="X1552" t="s">
        <v>1847</v>
      </c>
      <c r="Y1552" t="s">
        <v>1344</v>
      </c>
      <c r="Z1552" t="s">
        <v>268</v>
      </c>
      <c r="AA1552" t="s">
        <v>268</v>
      </c>
      <c r="AB1552" t="s">
        <v>268</v>
      </c>
      <c r="AC1552" t="s">
        <v>268</v>
      </c>
      <c r="AD1552" t="s">
        <v>268</v>
      </c>
      <c r="AE1552" t="s">
        <v>287</v>
      </c>
      <c r="AF1552" t="s">
        <v>1811</v>
      </c>
      <c r="AG1552" t="s">
        <v>875</v>
      </c>
      <c r="AH1552" t="s">
        <v>1848</v>
      </c>
      <c r="AI1552" t="s">
        <v>3232</v>
      </c>
      <c r="AJ1552" t="s">
        <v>268</v>
      </c>
      <c r="AK1552" t="s">
        <v>395</v>
      </c>
      <c r="AL1552" t="s">
        <v>268</v>
      </c>
      <c r="AM1552" t="s">
        <v>268</v>
      </c>
      <c r="AN1552" t="s">
        <v>268</v>
      </c>
      <c r="AO1552" t="s">
        <v>268</v>
      </c>
      <c r="AP1552" t="s">
        <v>268</v>
      </c>
      <c r="AQ1552" t="s">
        <v>268</v>
      </c>
      <c r="AR1552" t="s">
        <v>268</v>
      </c>
      <c r="AS1552" t="s">
        <v>268</v>
      </c>
      <c r="AT1552" t="s">
        <v>268</v>
      </c>
      <c r="AU1552" t="s">
        <v>268</v>
      </c>
      <c r="AV1552" t="s">
        <v>268</v>
      </c>
      <c r="AW1552" t="s">
        <v>268</v>
      </c>
      <c r="AX1552" t="s">
        <v>268</v>
      </c>
      <c r="AY1552" t="s">
        <v>268</v>
      </c>
      <c r="AZ1552" t="s">
        <v>268</v>
      </c>
      <c r="BA1552" t="s">
        <v>268</v>
      </c>
      <c r="BB1552" t="s">
        <v>268</v>
      </c>
      <c r="BC1552" t="s">
        <v>268</v>
      </c>
      <c r="BD1552" t="s">
        <v>268</v>
      </c>
      <c r="BE1552" t="s">
        <v>268</v>
      </c>
      <c r="BF1552" t="s">
        <v>268</v>
      </c>
      <c r="BG1552" t="s">
        <v>268</v>
      </c>
      <c r="BH1552" t="s">
        <v>268</v>
      </c>
      <c r="BI1552" t="s">
        <v>268</v>
      </c>
      <c r="BJ1552" t="s">
        <v>268</v>
      </c>
      <c r="BK1552" t="s">
        <v>268</v>
      </c>
      <c r="BL1552" t="s">
        <v>268</v>
      </c>
      <c r="BM1552" t="s">
        <v>268</v>
      </c>
      <c r="BN1552" t="s">
        <v>268</v>
      </c>
      <c r="BO1552" t="s">
        <v>268</v>
      </c>
      <c r="BP1552" t="s">
        <v>268</v>
      </c>
      <c r="BQ1552" t="s">
        <v>268</v>
      </c>
      <c r="BR1552" t="s">
        <v>268</v>
      </c>
      <c r="BS1552" t="s">
        <v>268</v>
      </c>
      <c r="BT1552" t="s">
        <v>268</v>
      </c>
      <c r="BU1552" t="s">
        <v>268</v>
      </c>
      <c r="BV1552" t="s">
        <v>268</v>
      </c>
      <c r="BW1552" t="s">
        <v>268</v>
      </c>
      <c r="BX1552" t="s">
        <v>268</v>
      </c>
      <c r="BY1552">
        <v>54.18</v>
      </c>
      <c r="BZ1552">
        <v>54.18</v>
      </c>
      <c r="CA1552" t="s">
        <v>142</v>
      </c>
      <c r="CB1552" s="356">
        <v>122</v>
      </c>
      <c r="CC1552" t="s">
        <v>876</v>
      </c>
      <c r="CD1552" t="s">
        <v>268</v>
      </c>
      <c r="CE1552" t="s">
        <v>268</v>
      </c>
      <c r="CF1552" t="s">
        <v>268</v>
      </c>
      <c r="CG1552" t="s">
        <v>268</v>
      </c>
      <c r="CH1552" t="s">
        <v>268</v>
      </c>
      <c r="CI1552" t="s">
        <v>268</v>
      </c>
      <c r="CJ1552" t="s">
        <v>268</v>
      </c>
      <c r="CK1552" t="s">
        <v>268</v>
      </c>
      <c r="CL1552" t="s">
        <v>268</v>
      </c>
      <c r="CM1552" t="s">
        <v>11224</v>
      </c>
      <c r="CN1552">
        <v>101.74</v>
      </c>
      <c r="CO1552" t="s">
        <v>268</v>
      </c>
      <c r="CP1552">
        <v>101.74</v>
      </c>
      <c r="CQ1552">
        <v>365</v>
      </c>
      <c r="CR1552" t="s">
        <v>878</v>
      </c>
      <c r="CS1552" t="s">
        <v>11225</v>
      </c>
      <c r="CT1552" t="s">
        <v>11226</v>
      </c>
      <c r="CU1552" t="s">
        <v>11227</v>
      </c>
      <c r="CV1552" t="s">
        <v>268</v>
      </c>
      <c r="CW1552" t="s">
        <v>268</v>
      </c>
      <c r="CX1552" t="s">
        <v>268</v>
      </c>
      <c r="CY1552" t="s">
        <v>268</v>
      </c>
      <c r="CZ1552" t="s">
        <v>268</v>
      </c>
      <c r="DA1552" t="s">
        <v>268</v>
      </c>
      <c r="DB1552" s="429">
        <f t="shared" si="318"/>
        <v>0</v>
      </c>
      <c r="DC1552" s="284">
        <f t="shared" si="319"/>
        <v>0</v>
      </c>
      <c r="DD1552" s="284">
        <f t="shared" si="320"/>
        <v>0</v>
      </c>
      <c r="DE1552" s="284">
        <f t="shared" si="321"/>
        <v>0</v>
      </c>
      <c r="DF1552" s="295">
        <f t="shared" si="322"/>
        <v>54.18</v>
      </c>
      <c r="DG1552" s="284">
        <f t="shared" si="323"/>
        <v>0</v>
      </c>
      <c r="DH1552" s="284">
        <f t="shared" si="324"/>
        <v>0</v>
      </c>
      <c r="DI1552" s="284">
        <f t="shared" si="325"/>
        <v>0</v>
      </c>
      <c r="DJ1552" s="284">
        <f t="shared" si="326"/>
        <v>0</v>
      </c>
      <c r="DK1552" s="295">
        <f t="shared" si="327"/>
        <v>1</v>
      </c>
      <c r="DL1552" s="297" t="str">
        <f t="shared" si="328"/>
        <v>A dispo.</v>
      </c>
      <c r="DM1552" s="430">
        <f>IFERROR(IF(CA1552="D",IF(DL1552="A dispo.",DF1552*VLOOKUP('DATI INPUT'!$F$27,TARIFFE_UD,4,FALSE),DF1552*VLOOKUP(DL1552,TARIFFE_UD,4,FALSE)),DF1552*VLOOKUP(CB1552-100,TARIFFE_UND,4,FALSE)),0)</f>
        <v>34.343874419212682</v>
      </c>
      <c r="DN1552" s="430">
        <f>IFERROR(IF(CA1552="D",IF(DL1552="A dispo.",DK1552*VLOOKUP('DATI INPUT'!$F$27,TARIFFE_UD,5,FALSE),DK1552*VLOOKUP(DL1552,TARIFFE_UD,5,FALSE)),DK1552*VLOOKUP(CB1552-100,TARIFFE_UND,5,FALSE)),0)</f>
        <v>67.397800635548478</v>
      </c>
      <c r="DO1552" s="431">
        <f t="shared" si="329"/>
        <v>1.675054761165029E-3</v>
      </c>
      <c r="DP1552" s="299">
        <f>IFERROR(IF(CA1552="D",IF(DL1552="A dispo.",DF1552*VLOOKUP('DATI INPUT'!$F$27,TARIFFE_UD,2,FALSE),DF1552*VLOOKUP(DL1552,TARIFFE_UD,2,FALSE)),DF1552*VLOOKUP(CB1552-100,TARIFFE_UND,2,FALSE)),0)</f>
        <v>42.907872606055619</v>
      </c>
      <c r="DQ1552" s="299">
        <f>IFERROR(IF(CA1552="D",IF(DL1552="A dispo.",DK1552*VLOOKUP('DATI INPUT'!$F$27,TARIFFE_UD,3,FALSE),DK1552*VLOOKUP(DL1552,TARIFFE_UD,3,FALSE)),DK1552*VLOOKUP(CB1552-100,TARIFFE_UND,3,FALSE)),0)</f>
        <v>60.367780403072892</v>
      </c>
      <c r="DR1552" s="299">
        <f t="shared" si="330"/>
        <v>103.27565300912852</v>
      </c>
    </row>
    <row r="1553" spans="1:122" x14ac:dyDescent="0.25">
      <c r="A1553" t="s">
        <v>11622</v>
      </c>
      <c r="B1553" t="s">
        <v>3533</v>
      </c>
      <c r="C1553" t="s">
        <v>11623</v>
      </c>
      <c r="D1553" t="s">
        <v>11615</v>
      </c>
      <c r="E1553" t="s">
        <v>268</v>
      </c>
      <c r="F1553" t="s">
        <v>156</v>
      </c>
      <c r="G1553" t="s">
        <v>11616</v>
      </c>
      <c r="H1553" t="s">
        <v>11617</v>
      </c>
      <c r="I1553" t="s">
        <v>11618</v>
      </c>
      <c r="J1553" t="s">
        <v>274</v>
      </c>
      <c r="K1553" t="s">
        <v>11619</v>
      </c>
      <c r="L1553" t="s">
        <v>303</v>
      </c>
      <c r="M1553" t="s">
        <v>11620</v>
      </c>
      <c r="N1553" t="s">
        <v>303</v>
      </c>
      <c r="O1553" t="s">
        <v>1215</v>
      </c>
      <c r="P1553" t="s">
        <v>11621</v>
      </c>
      <c r="Q1553" t="s">
        <v>309</v>
      </c>
      <c r="R1553" t="s">
        <v>154</v>
      </c>
      <c r="S1553" t="s">
        <v>268</v>
      </c>
      <c r="T1553" t="s">
        <v>268</v>
      </c>
      <c r="U1553" t="s">
        <v>268</v>
      </c>
      <c r="V1553" t="s">
        <v>268</v>
      </c>
      <c r="W1553" t="s">
        <v>3231</v>
      </c>
      <c r="X1553" t="s">
        <v>1847</v>
      </c>
      <c r="Y1553" t="s">
        <v>1344</v>
      </c>
      <c r="Z1553" t="s">
        <v>268</v>
      </c>
      <c r="AA1553" t="s">
        <v>268</v>
      </c>
      <c r="AB1553" t="s">
        <v>268</v>
      </c>
      <c r="AC1553" t="s">
        <v>268</v>
      </c>
      <c r="AD1553" t="s">
        <v>268</v>
      </c>
      <c r="AE1553" t="s">
        <v>287</v>
      </c>
      <c r="AF1553" t="s">
        <v>1811</v>
      </c>
      <c r="AG1553" t="s">
        <v>875</v>
      </c>
      <c r="AH1553" t="s">
        <v>1848</v>
      </c>
      <c r="AI1553" t="s">
        <v>3232</v>
      </c>
      <c r="AJ1553" t="s">
        <v>268</v>
      </c>
      <c r="AK1553" t="s">
        <v>395</v>
      </c>
      <c r="AL1553" t="s">
        <v>268</v>
      </c>
      <c r="AM1553" t="s">
        <v>268</v>
      </c>
      <c r="AN1553" t="s">
        <v>268</v>
      </c>
      <c r="AO1553" t="s">
        <v>268</v>
      </c>
      <c r="AP1553" t="s">
        <v>268</v>
      </c>
      <c r="AQ1553" t="s">
        <v>268</v>
      </c>
      <c r="AR1553" t="s">
        <v>268</v>
      </c>
      <c r="AS1553" t="s">
        <v>268</v>
      </c>
      <c r="AT1553" t="s">
        <v>268</v>
      </c>
      <c r="AU1553" t="s">
        <v>268</v>
      </c>
      <c r="AV1553" t="s">
        <v>268</v>
      </c>
      <c r="AW1553" t="s">
        <v>268</v>
      </c>
      <c r="AX1553" t="s">
        <v>268</v>
      </c>
      <c r="AY1553" t="s">
        <v>268</v>
      </c>
      <c r="AZ1553" t="s">
        <v>268</v>
      </c>
      <c r="BA1553" t="s">
        <v>268</v>
      </c>
      <c r="BB1553" t="s">
        <v>268</v>
      </c>
      <c r="BC1553" t="s">
        <v>268</v>
      </c>
      <c r="BD1553" t="s">
        <v>268</v>
      </c>
      <c r="BE1553" t="s">
        <v>268</v>
      </c>
      <c r="BF1553" t="s">
        <v>268</v>
      </c>
      <c r="BG1553" t="s">
        <v>268</v>
      </c>
      <c r="BH1553" t="s">
        <v>268</v>
      </c>
      <c r="BI1553" t="s">
        <v>268</v>
      </c>
      <c r="BJ1553" t="s">
        <v>268</v>
      </c>
      <c r="BK1553" t="s">
        <v>268</v>
      </c>
      <c r="BL1553" t="s">
        <v>268</v>
      </c>
      <c r="BM1553" t="s">
        <v>268</v>
      </c>
      <c r="BN1553" t="s">
        <v>268</v>
      </c>
      <c r="BO1553" t="s">
        <v>268</v>
      </c>
      <c r="BP1553" t="s">
        <v>268</v>
      </c>
      <c r="BQ1553" t="s">
        <v>268</v>
      </c>
      <c r="BR1553" t="s">
        <v>268</v>
      </c>
      <c r="BS1553" t="s">
        <v>268</v>
      </c>
      <c r="BT1553" t="s">
        <v>268</v>
      </c>
      <c r="BU1553" t="s">
        <v>268</v>
      </c>
      <c r="BV1553" t="s">
        <v>268</v>
      </c>
      <c r="BW1553" t="s">
        <v>268</v>
      </c>
      <c r="BX1553" t="s">
        <v>268</v>
      </c>
      <c r="BY1553">
        <v>6.6</v>
      </c>
      <c r="BZ1553">
        <v>6.6</v>
      </c>
      <c r="CA1553" t="s">
        <v>142</v>
      </c>
      <c r="CB1553" s="356">
        <v>123</v>
      </c>
      <c r="CC1553" t="s">
        <v>1817</v>
      </c>
      <c r="CD1553" t="s">
        <v>268</v>
      </c>
      <c r="CE1553" t="s">
        <v>268</v>
      </c>
      <c r="CF1553" t="s">
        <v>268</v>
      </c>
      <c r="CG1553" t="s">
        <v>268</v>
      </c>
      <c r="CH1553" t="s">
        <v>268</v>
      </c>
      <c r="CI1553" t="s">
        <v>268</v>
      </c>
      <c r="CJ1553" t="s">
        <v>268</v>
      </c>
      <c r="CK1553" t="s">
        <v>268</v>
      </c>
      <c r="CL1553" t="s">
        <v>268</v>
      </c>
      <c r="CM1553" t="s">
        <v>11224</v>
      </c>
      <c r="CN1553">
        <v>4.18</v>
      </c>
      <c r="CO1553" t="s">
        <v>268</v>
      </c>
      <c r="CP1553">
        <v>4.18</v>
      </c>
      <c r="CQ1553">
        <v>365</v>
      </c>
      <c r="CR1553" t="s">
        <v>878</v>
      </c>
      <c r="CS1553" t="s">
        <v>11225</v>
      </c>
      <c r="CT1553" t="s">
        <v>11226</v>
      </c>
      <c r="CU1553" t="s">
        <v>11227</v>
      </c>
      <c r="CV1553" t="s">
        <v>268</v>
      </c>
      <c r="CW1553" t="s">
        <v>268</v>
      </c>
      <c r="CX1553" t="s">
        <v>268</v>
      </c>
      <c r="CY1553" t="s">
        <v>268</v>
      </c>
      <c r="CZ1553" t="s">
        <v>268</v>
      </c>
      <c r="DA1553" t="s">
        <v>268</v>
      </c>
      <c r="DB1553" s="429">
        <f t="shared" si="318"/>
        <v>0</v>
      </c>
      <c r="DC1553" s="284">
        <f t="shared" si="319"/>
        <v>0</v>
      </c>
      <c r="DD1553" s="284">
        <f t="shared" si="320"/>
        <v>0</v>
      </c>
      <c r="DE1553" s="284">
        <f t="shared" si="321"/>
        <v>0</v>
      </c>
      <c r="DF1553" s="295">
        <f t="shared" si="322"/>
        <v>6.6000000000000005</v>
      </c>
      <c r="DG1553" s="284">
        <f t="shared" si="323"/>
        <v>1</v>
      </c>
      <c r="DH1553" s="284">
        <f t="shared" si="324"/>
        <v>0</v>
      </c>
      <c r="DI1553" s="284">
        <f t="shared" si="325"/>
        <v>0</v>
      </c>
      <c r="DJ1553" s="284">
        <f t="shared" si="326"/>
        <v>0</v>
      </c>
      <c r="DK1553" s="295">
        <f t="shared" si="327"/>
        <v>0</v>
      </c>
      <c r="DL1553" s="297" t="str">
        <f t="shared" si="328"/>
        <v>A dispo.</v>
      </c>
      <c r="DM1553" s="430">
        <f>IFERROR(IF(CA1553="D",IF(DL1553="A dispo.",DF1553*VLOOKUP('DATI INPUT'!$F$27,TARIFFE_UD,4,FALSE),DF1553*VLOOKUP(DL1553,TARIFFE_UD,4,FALSE)),DF1553*VLOOKUP(CB1553-100,TARIFFE_UND,4,FALSE)),0)</f>
        <v>4.1836391872795078</v>
      </c>
      <c r="DN1553" s="430">
        <f>IFERROR(IF(CA1553="D",IF(DL1553="A dispo.",DK1553*VLOOKUP('DATI INPUT'!$F$27,TARIFFE_UD,5,FALSE),DK1553*VLOOKUP(DL1553,TARIFFE_UD,5,FALSE)),DK1553*VLOOKUP(CB1553-100,TARIFFE_UND,5,FALSE)),0)</f>
        <v>0</v>
      </c>
      <c r="DO1553" s="431">
        <f t="shared" si="329"/>
        <v>3.6391872795080715E-3</v>
      </c>
      <c r="DP1553" s="299">
        <f>IFERROR(IF(CA1553="D",IF(DL1553="A dispo.",DF1553*VLOOKUP('DATI INPUT'!$F$27,TARIFFE_UD,2,FALSE),DF1553*VLOOKUP(DL1553,TARIFFE_UD,2,FALSE)),DF1553*VLOOKUP(CB1553-100,TARIFFE_UND,2,FALSE)),0)</f>
        <v>5.2268726319669083</v>
      </c>
      <c r="DQ1553" s="299">
        <f>IFERROR(IF(CA1553="D",IF(DL1553="A dispo.",DK1553*VLOOKUP('DATI INPUT'!$F$27,TARIFFE_UD,3,FALSE),DK1553*VLOOKUP(DL1553,TARIFFE_UD,3,FALSE)),DK1553*VLOOKUP(CB1553-100,TARIFFE_UND,3,FALSE)),0)</f>
        <v>0</v>
      </c>
      <c r="DR1553" s="299">
        <f t="shared" si="330"/>
        <v>5.2268726319669083</v>
      </c>
    </row>
    <row r="1554" spans="1:122" x14ac:dyDescent="0.25">
      <c r="A1554" t="s">
        <v>11624</v>
      </c>
      <c r="B1554" t="s">
        <v>5850</v>
      </c>
      <c r="C1554" t="s">
        <v>11625</v>
      </c>
      <c r="D1554" t="s">
        <v>5852</v>
      </c>
      <c r="E1554" t="s">
        <v>268</v>
      </c>
      <c r="F1554" t="s">
        <v>156</v>
      </c>
      <c r="G1554" t="s">
        <v>5853</v>
      </c>
      <c r="H1554" t="s">
        <v>1372</v>
      </c>
      <c r="I1554" t="s">
        <v>539</v>
      </c>
      <c r="J1554" t="s">
        <v>274</v>
      </c>
      <c r="K1554" t="s">
        <v>5854</v>
      </c>
      <c r="L1554" t="s">
        <v>871</v>
      </c>
      <c r="M1554" t="s">
        <v>5855</v>
      </c>
      <c r="N1554" t="s">
        <v>984</v>
      </c>
      <c r="O1554" t="s">
        <v>873</v>
      </c>
      <c r="P1554" t="s">
        <v>1847</v>
      </c>
      <c r="Q1554" t="s">
        <v>934</v>
      </c>
      <c r="R1554" t="s">
        <v>154</v>
      </c>
      <c r="S1554" t="s">
        <v>268</v>
      </c>
      <c r="T1554" t="s">
        <v>268</v>
      </c>
      <c r="U1554" t="s">
        <v>268</v>
      </c>
      <c r="V1554" t="s">
        <v>268</v>
      </c>
      <c r="W1554" t="s">
        <v>9807</v>
      </c>
      <c r="X1554" t="s">
        <v>1847</v>
      </c>
      <c r="Y1554" t="s">
        <v>934</v>
      </c>
      <c r="Z1554" t="s">
        <v>268</v>
      </c>
      <c r="AA1554" t="s">
        <v>268</v>
      </c>
      <c r="AB1554" t="s">
        <v>268</v>
      </c>
      <c r="AC1554" t="s">
        <v>268</v>
      </c>
      <c r="AD1554" t="s">
        <v>268</v>
      </c>
      <c r="AE1554" t="s">
        <v>287</v>
      </c>
      <c r="AF1554" t="s">
        <v>1811</v>
      </c>
      <c r="AG1554" t="s">
        <v>875</v>
      </c>
      <c r="AH1554" t="s">
        <v>1848</v>
      </c>
      <c r="AI1554" t="s">
        <v>8399</v>
      </c>
      <c r="AJ1554" t="s">
        <v>268</v>
      </c>
      <c r="AK1554" t="s">
        <v>377</v>
      </c>
      <c r="AL1554" t="s">
        <v>268</v>
      </c>
      <c r="AM1554" t="s">
        <v>405</v>
      </c>
      <c r="AN1554" t="s">
        <v>268</v>
      </c>
      <c r="AO1554" t="s">
        <v>268</v>
      </c>
      <c r="AP1554" t="s">
        <v>268</v>
      </c>
      <c r="AQ1554" t="s">
        <v>268</v>
      </c>
      <c r="AR1554" t="s">
        <v>268</v>
      </c>
      <c r="AS1554" t="s">
        <v>268</v>
      </c>
      <c r="AT1554" t="s">
        <v>268</v>
      </c>
      <c r="AU1554" t="s">
        <v>268</v>
      </c>
      <c r="AV1554" t="s">
        <v>268</v>
      </c>
      <c r="AW1554" t="s">
        <v>268</v>
      </c>
      <c r="AX1554" t="s">
        <v>268</v>
      </c>
      <c r="AY1554" t="s">
        <v>268</v>
      </c>
      <c r="AZ1554" t="s">
        <v>268</v>
      </c>
      <c r="BA1554" t="s">
        <v>268</v>
      </c>
      <c r="BB1554" t="s">
        <v>268</v>
      </c>
      <c r="BC1554" t="s">
        <v>268</v>
      </c>
      <c r="BD1554" t="s">
        <v>268</v>
      </c>
      <c r="BE1554" t="s">
        <v>268</v>
      </c>
      <c r="BF1554" t="s">
        <v>268</v>
      </c>
      <c r="BG1554" t="s">
        <v>268</v>
      </c>
      <c r="BH1554" t="s">
        <v>268</v>
      </c>
      <c r="BI1554" t="s">
        <v>268</v>
      </c>
      <c r="BJ1554" t="s">
        <v>268</v>
      </c>
      <c r="BK1554" t="s">
        <v>268</v>
      </c>
      <c r="BL1554" t="s">
        <v>268</v>
      </c>
      <c r="BM1554" t="s">
        <v>268</v>
      </c>
      <c r="BN1554" t="s">
        <v>268</v>
      </c>
      <c r="BO1554" t="s">
        <v>268</v>
      </c>
      <c r="BP1554" t="s">
        <v>268</v>
      </c>
      <c r="BQ1554" t="s">
        <v>268</v>
      </c>
      <c r="BR1554" t="s">
        <v>268</v>
      </c>
      <c r="BS1554" t="s">
        <v>268</v>
      </c>
      <c r="BT1554" t="s">
        <v>268</v>
      </c>
      <c r="BU1554" t="s">
        <v>268</v>
      </c>
      <c r="BV1554" t="s">
        <v>268</v>
      </c>
      <c r="BW1554" t="s">
        <v>268</v>
      </c>
      <c r="BX1554" t="s">
        <v>268</v>
      </c>
      <c r="BY1554">
        <v>57</v>
      </c>
      <c r="BZ1554">
        <v>57</v>
      </c>
      <c r="CA1554" t="s">
        <v>142</v>
      </c>
      <c r="CB1554" s="356">
        <v>122</v>
      </c>
      <c r="CC1554" t="s">
        <v>876</v>
      </c>
      <c r="CD1554" t="s">
        <v>268</v>
      </c>
      <c r="CE1554" t="s">
        <v>268</v>
      </c>
      <c r="CF1554" s="356">
        <v>4</v>
      </c>
      <c r="CG1554" t="s">
        <v>268</v>
      </c>
      <c r="CH1554" t="s">
        <v>268</v>
      </c>
      <c r="CI1554" t="s">
        <v>268</v>
      </c>
      <c r="CJ1554" t="s">
        <v>268</v>
      </c>
      <c r="CK1554" t="s">
        <v>268</v>
      </c>
      <c r="CL1554" t="s">
        <v>11626</v>
      </c>
      <c r="CM1554" t="s">
        <v>11224</v>
      </c>
      <c r="CN1554">
        <v>121.19</v>
      </c>
      <c r="CO1554" t="s">
        <v>268</v>
      </c>
      <c r="CP1554">
        <v>121.19</v>
      </c>
      <c r="CQ1554">
        <v>365</v>
      </c>
      <c r="CR1554" t="s">
        <v>878</v>
      </c>
      <c r="CS1554" t="s">
        <v>11225</v>
      </c>
      <c r="CT1554" t="s">
        <v>11226</v>
      </c>
      <c r="CU1554" t="s">
        <v>11227</v>
      </c>
      <c r="CV1554" t="s">
        <v>268</v>
      </c>
      <c r="CW1554" t="s">
        <v>268</v>
      </c>
      <c r="CX1554" t="s">
        <v>268</v>
      </c>
      <c r="CY1554" t="s">
        <v>268</v>
      </c>
      <c r="CZ1554" t="s">
        <v>268</v>
      </c>
      <c r="DA1554" t="s">
        <v>268</v>
      </c>
      <c r="DB1554" s="429">
        <f t="shared" si="318"/>
        <v>0</v>
      </c>
      <c r="DC1554" s="284">
        <f t="shared" si="319"/>
        <v>0</v>
      </c>
      <c r="DD1554" s="284">
        <f t="shared" si="320"/>
        <v>0</v>
      </c>
      <c r="DE1554" s="284">
        <f t="shared" si="321"/>
        <v>0</v>
      </c>
      <c r="DF1554" s="295">
        <f t="shared" si="322"/>
        <v>57</v>
      </c>
      <c r="DG1554" s="284">
        <f t="shared" si="323"/>
        <v>0</v>
      </c>
      <c r="DH1554" s="284">
        <f t="shared" si="324"/>
        <v>0</v>
      </c>
      <c r="DI1554" s="284">
        <f t="shared" si="325"/>
        <v>0</v>
      </c>
      <c r="DJ1554" s="284">
        <f t="shared" si="326"/>
        <v>0</v>
      </c>
      <c r="DK1554" s="295">
        <f t="shared" si="327"/>
        <v>1</v>
      </c>
      <c r="DL1554" s="297">
        <f t="shared" si="328"/>
        <v>4</v>
      </c>
      <c r="DM1554" s="430">
        <f>IFERROR(IF(CA1554="D",IF(DL1554="A dispo.",DF1554*VLOOKUP('DATI INPUT'!$F$27,TARIFFE_UD,4,FALSE),DF1554*VLOOKUP(DL1554,TARIFFE_UD,4,FALSE)),DF1554*VLOOKUP(CB1554-100,TARIFFE_UND,4,FALSE)),0)</f>
        <v>38.807831518367138</v>
      </c>
      <c r="DN1554" s="430">
        <f>IFERROR(IF(CA1554="D",IF(DL1554="A dispo.",DK1554*VLOOKUP('DATI INPUT'!$F$27,TARIFFE_UD,5,FALSE),DK1554*VLOOKUP(DL1554,TARIFFE_UD,5,FALSE)),DK1554*VLOOKUP(CB1554-100,TARIFFE_UND,5,FALSE)),0)</f>
        <v>82.375089665670373</v>
      </c>
      <c r="DO1554" s="431">
        <f t="shared" si="329"/>
        <v>-7.0788159624868285E-3</v>
      </c>
      <c r="DP1554" s="299">
        <f>IFERROR(IF(CA1554="D",IF(DL1554="A dispo.",DF1554*VLOOKUP('DATI INPUT'!$F$27,TARIFFE_UD,2,FALSE),DF1554*VLOOKUP(DL1554,TARIFFE_UD,2,FALSE)),DF1554*VLOOKUP(CB1554-100,TARIFFE_UND,2,FALSE)),0)</f>
        <v>48.48496330326207</v>
      </c>
      <c r="DQ1554" s="299">
        <f>IFERROR(IF(CA1554="D",IF(DL1554="A dispo.",DK1554*VLOOKUP('DATI INPUT'!$F$27,TARIFFE_UD,3,FALSE),DK1554*VLOOKUP(DL1554,TARIFFE_UD,3,FALSE)),DK1554*VLOOKUP(CB1554-100,TARIFFE_UND,3,FALSE)),0)</f>
        <v>73.78284271486686</v>
      </c>
      <c r="DR1554" s="299">
        <f t="shared" si="330"/>
        <v>122.26780601812894</v>
      </c>
    </row>
    <row r="1555" spans="1:122" x14ac:dyDescent="0.25">
      <c r="A1555" t="s">
        <v>11627</v>
      </c>
      <c r="B1555" t="s">
        <v>11628</v>
      </c>
      <c r="C1555" t="s">
        <v>11629</v>
      </c>
      <c r="D1555" t="s">
        <v>11630</v>
      </c>
      <c r="E1555" t="s">
        <v>268</v>
      </c>
      <c r="F1555" t="s">
        <v>156</v>
      </c>
      <c r="G1555" t="s">
        <v>11631</v>
      </c>
      <c r="H1555" t="s">
        <v>11632</v>
      </c>
      <c r="I1555" t="s">
        <v>11633</v>
      </c>
      <c r="J1555" t="s">
        <v>274</v>
      </c>
      <c r="K1555" t="s">
        <v>11634</v>
      </c>
      <c r="L1555" t="s">
        <v>11635</v>
      </c>
      <c r="M1555" t="s">
        <v>3912</v>
      </c>
      <c r="N1555" t="s">
        <v>984</v>
      </c>
      <c r="O1555" t="s">
        <v>873</v>
      </c>
      <c r="P1555" t="s">
        <v>1934</v>
      </c>
      <c r="Q1555" t="s">
        <v>545</v>
      </c>
      <c r="R1555" t="s">
        <v>268</v>
      </c>
      <c r="S1555" t="s">
        <v>268</v>
      </c>
      <c r="T1555" t="s">
        <v>268</v>
      </c>
      <c r="U1555" t="s">
        <v>268</v>
      </c>
      <c r="V1555" t="s">
        <v>268</v>
      </c>
      <c r="W1555" t="s">
        <v>3912</v>
      </c>
      <c r="X1555" t="s">
        <v>1934</v>
      </c>
      <c r="Y1555" t="s">
        <v>545</v>
      </c>
      <c r="Z1555" t="s">
        <v>268</v>
      </c>
      <c r="AA1555" t="s">
        <v>268</v>
      </c>
      <c r="AB1555" t="s">
        <v>268</v>
      </c>
      <c r="AC1555" t="s">
        <v>268</v>
      </c>
      <c r="AD1555" t="s">
        <v>268</v>
      </c>
      <c r="AE1555" t="s">
        <v>287</v>
      </c>
      <c r="AF1555" t="s">
        <v>1811</v>
      </c>
      <c r="AG1555" t="s">
        <v>875</v>
      </c>
      <c r="AH1555" t="s">
        <v>1935</v>
      </c>
      <c r="AI1555" t="s">
        <v>1132</v>
      </c>
      <c r="AJ1555" t="s">
        <v>268</v>
      </c>
      <c r="AK1555" t="s">
        <v>377</v>
      </c>
      <c r="AL1555" t="s">
        <v>268</v>
      </c>
      <c r="AM1555" t="s">
        <v>355</v>
      </c>
      <c r="AN1555" t="s">
        <v>268</v>
      </c>
      <c r="AO1555" t="s">
        <v>268</v>
      </c>
      <c r="AP1555" t="s">
        <v>268</v>
      </c>
      <c r="AQ1555" t="s">
        <v>268</v>
      </c>
      <c r="AR1555" t="s">
        <v>268</v>
      </c>
      <c r="AS1555" t="s">
        <v>268</v>
      </c>
      <c r="AT1555" t="s">
        <v>268</v>
      </c>
      <c r="AU1555" t="s">
        <v>268</v>
      </c>
      <c r="AV1555" t="s">
        <v>268</v>
      </c>
      <c r="AW1555" t="s">
        <v>268</v>
      </c>
      <c r="AX1555" t="s">
        <v>268</v>
      </c>
      <c r="AY1555" t="s">
        <v>268</v>
      </c>
      <c r="AZ1555" t="s">
        <v>268</v>
      </c>
      <c r="BA1555" t="s">
        <v>268</v>
      </c>
      <c r="BB1555" t="s">
        <v>268</v>
      </c>
      <c r="BC1555" t="s">
        <v>268</v>
      </c>
      <c r="BD1555" t="s">
        <v>268</v>
      </c>
      <c r="BE1555" t="s">
        <v>268</v>
      </c>
      <c r="BF1555" t="s">
        <v>268</v>
      </c>
      <c r="BG1555" t="s">
        <v>268</v>
      </c>
      <c r="BH1555" t="s">
        <v>268</v>
      </c>
      <c r="BI1555" t="s">
        <v>268</v>
      </c>
      <c r="BJ1555" t="s">
        <v>268</v>
      </c>
      <c r="BK1555" t="s">
        <v>268</v>
      </c>
      <c r="BL1555" t="s">
        <v>268</v>
      </c>
      <c r="BM1555" t="s">
        <v>268</v>
      </c>
      <c r="BN1555" t="s">
        <v>268</v>
      </c>
      <c r="BO1555" t="s">
        <v>268</v>
      </c>
      <c r="BP1555" t="s">
        <v>268</v>
      </c>
      <c r="BQ1555" t="s">
        <v>268</v>
      </c>
      <c r="BR1555" t="s">
        <v>268</v>
      </c>
      <c r="BS1555" t="s">
        <v>268</v>
      </c>
      <c r="BT1555" t="s">
        <v>268</v>
      </c>
      <c r="BU1555" t="s">
        <v>268</v>
      </c>
      <c r="BV1555" t="s">
        <v>268</v>
      </c>
      <c r="BW1555" t="s">
        <v>268</v>
      </c>
      <c r="BX1555" t="s">
        <v>268</v>
      </c>
      <c r="BY1555">
        <v>50</v>
      </c>
      <c r="BZ1555">
        <v>50</v>
      </c>
      <c r="CA1555" t="s">
        <v>142</v>
      </c>
      <c r="CB1555" s="356">
        <v>122</v>
      </c>
      <c r="CC1555" t="s">
        <v>876</v>
      </c>
      <c r="CD1555" t="s">
        <v>268</v>
      </c>
      <c r="CE1555" t="s">
        <v>268</v>
      </c>
      <c r="CF1555" s="356">
        <v>3</v>
      </c>
      <c r="CG1555" t="s">
        <v>268</v>
      </c>
      <c r="CH1555" t="s">
        <v>268</v>
      </c>
      <c r="CI1555" t="s">
        <v>268</v>
      </c>
      <c r="CJ1555" t="s">
        <v>268</v>
      </c>
      <c r="CK1555" t="s">
        <v>268</v>
      </c>
      <c r="CL1555" t="s">
        <v>11636</v>
      </c>
      <c r="CM1555" t="s">
        <v>11224</v>
      </c>
      <c r="CN1555">
        <v>99.09</v>
      </c>
      <c r="CO1555" t="s">
        <v>268</v>
      </c>
      <c r="CP1555">
        <v>99.09</v>
      </c>
      <c r="CQ1555">
        <v>365</v>
      </c>
      <c r="CR1555" t="s">
        <v>878</v>
      </c>
      <c r="CS1555" t="s">
        <v>11225</v>
      </c>
      <c r="CT1555" t="s">
        <v>11226</v>
      </c>
      <c r="CU1555" t="s">
        <v>11227</v>
      </c>
      <c r="CV1555" t="s">
        <v>268</v>
      </c>
      <c r="CW1555" t="s">
        <v>268</v>
      </c>
      <c r="CX1555" t="s">
        <v>268</v>
      </c>
      <c r="CY1555" t="s">
        <v>268</v>
      </c>
      <c r="CZ1555" t="s">
        <v>268</v>
      </c>
      <c r="DA1555" t="s">
        <v>268</v>
      </c>
      <c r="DB1555" s="429">
        <f t="shared" si="318"/>
        <v>0</v>
      </c>
      <c r="DC1555" s="284">
        <f t="shared" si="319"/>
        <v>0</v>
      </c>
      <c r="DD1555" s="284">
        <f t="shared" si="320"/>
        <v>0</v>
      </c>
      <c r="DE1555" s="284">
        <f t="shared" si="321"/>
        <v>0</v>
      </c>
      <c r="DF1555" s="295">
        <f t="shared" si="322"/>
        <v>50</v>
      </c>
      <c r="DG1555" s="284">
        <f t="shared" si="323"/>
        <v>0</v>
      </c>
      <c r="DH1555" s="284">
        <f t="shared" si="324"/>
        <v>0</v>
      </c>
      <c r="DI1555" s="284">
        <f t="shared" si="325"/>
        <v>0</v>
      </c>
      <c r="DJ1555" s="284">
        <f t="shared" si="326"/>
        <v>0</v>
      </c>
      <c r="DK1555" s="295">
        <f t="shared" si="327"/>
        <v>1</v>
      </c>
      <c r="DL1555" s="297">
        <f t="shared" si="328"/>
        <v>3</v>
      </c>
      <c r="DM1555" s="430">
        <f>IFERROR(IF(CA1555="D",IF(DL1555="A dispo.",DF1555*VLOOKUP('DATI INPUT'!$F$27,TARIFFE_UD,4,FALSE),DF1555*VLOOKUP(DL1555,TARIFFE_UD,4,FALSE)),DF1555*VLOOKUP(CB1555-100,TARIFFE_UND,4,FALSE)),0)</f>
        <v>31.694236267268995</v>
      </c>
      <c r="DN1555" s="430">
        <f>IFERROR(IF(CA1555="D",IF(DL1555="A dispo.",DK1555*VLOOKUP('DATI INPUT'!$F$27,TARIFFE_UD,5,FALSE),DK1555*VLOOKUP(DL1555,TARIFFE_UD,5,FALSE)),DK1555*VLOOKUP(CB1555-100,TARIFFE_UND,5,FALSE)),0)</f>
        <v>67.397800635548478</v>
      </c>
      <c r="DO1555" s="431">
        <f t="shared" si="329"/>
        <v>2.0369028174656023E-3</v>
      </c>
      <c r="DP1555" s="299">
        <f>IFERROR(IF(CA1555="D",IF(DL1555="A dispo.",DF1555*VLOOKUP('DATI INPUT'!$F$27,TARIFFE_UD,2,FALSE),DF1555*VLOOKUP(DL1555,TARIFFE_UD,2,FALSE)),DF1555*VLOOKUP(CB1555-100,TARIFFE_UND,2,FALSE)),0)</f>
        <v>39.597519939143247</v>
      </c>
      <c r="DQ1555" s="299">
        <f>IFERROR(IF(CA1555="D",IF(DL1555="A dispo.",DK1555*VLOOKUP('DATI INPUT'!$F$27,TARIFFE_UD,3,FALSE),DK1555*VLOOKUP(DL1555,TARIFFE_UD,3,FALSE)),DK1555*VLOOKUP(CB1555-100,TARIFFE_UND,3,FALSE)),0)</f>
        <v>60.367780403072892</v>
      </c>
      <c r="DR1555" s="299">
        <f t="shared" si="330"/>
        <v>99.965300342216139</v>
      </c>
    </row>
    <row r="1556" spans="1:122" x14ac:dyDescent="0.25">
      <c r="A1556" t="s">
        <v>11637</v>
      </c>
      <c r="B1556" t="s">
        <v>11638</v>
      </c>
      <c r="C1556" t="s">
        <v>11639</v>
      </c>
      <c r="D1556" t="s">
        <v>11640</v>
      </c>
      <c r="E1556" t="s">
        <v>268</v>
      </c>
      <c r="F1556" t="s">
        <v>156</v>
      </c>
      <c r="G1556" t="s">
        <v>11641</v>
      </c>
      <c r="H1556" t="s">
        <v>11642</v>
      </c>
      <c r="I1556" t="s">
        <v>11643</v>
      </c>
      <c r="J1556" t="s">
        <v>156</v>
      </c>
      <c r="K1556" t="s">
        <v>11644</v>
      </c>
      <c r="L1556" t="s">
        <v>11645</v>
      </c>
      <c r="M1556" t="s">
        <v>11646</v>
      </c>
      <c r="N1556" t="s">
        <v>984</v>
      </c>
      <c r="O1556" t="s">
        <v>873</v>
      </c>
      <c r="P1556" t="s">
        <v>1046</v>
      </c>
      <c r="Q1556" t="s">
        <v>271</v>
      </c>
      <c r="R1556" t="s">
        <v>153</v>
      </c>
      <c r="S1556" t="s">
        <v>268</v>
      </c>
      <c r="T1556" t="s">
        <v>268</v>
      </c>
      <c r="U1556" t="s">
        <v>268</v>
      </c>
      <c r="V1556" t="s">
        <v>268</v>
      </c>
      <c r="W1556" t="s">
        <v>10081</v>
      </c>
      <c r="X1556" t="s">
        <v>1046</v>
      </c>
      <c r="Y1556" t="s">
        <v>268</v>
      </c>
      <c r="Z1556" t="s">
        <v>268</v>
      </c>
      <c r="AA1556" t="s">
        <v>268</v>
      </c>
      <c r="AB1556" t="s">
        <v>268</v>
      </c>
      <c r="AC1556" t="s">
        <v>268</v>
      </c>
      <c r="AD1556" t="s">
        <v>268</v>
      </c>
      <c r="AE1556" t="s">
        <v>287</v>
      </c>
      <c r="AF1556" t="s">
        <v>1811</v>
      </c>
      <c r="AG1556" t="s">
        <v>875</v>
      </c>
      <c r="AH1556" t="s">
        <v>1848</v>
      </c>
      <c r="AI1556" t="s">
        <v>6235</v>
      </c>
      <c r="AJ1556" t="s">
        <v>268</v>
      </c>
      <c r="AK1556" t="s">
        <v>382</v>
      </c>
      <c r="AL1556" t="s">
        <v>268</v>
      </c>
      <c r="AM1556" t="s">
        <v>355</v>
      </c>
      <c r="AN1556" t="s">
        <v>268</v>
      </c>
      <c r="AO1556" t="s">
        <v>268</v>
      </c>
      <c r="AP1556" t="s">
        <v>268</v>
      </c>
      <c r="AQ1556" t="s">
        <v>268</v>
      </c>
      <c r="AR1556" t="s">
        <v>268</v>
      </c>
      <c r="AS1556" t="s">
        <v>268</v>
      </c>
      <c r="AT1556" t="s">
        <v>268</v>
      </c>
      <c r="AU1556" t="s">
        <v>268</v>
      </c>
      <c r="AV1556" t="s">
        <v>268</v>
      </c>
      <c r="AW1556" t="s">
        <v>268</v>
      </c>
      <c r="AX1556" t="s">
        <v>268</v>
      </c>
      <c r="AY1556" t="s">
        <v>268</v>
      </c>
      <c r="AZ1556" t="s">
        <v>268</v>
      </c>
      <c r="BA1556" t="s">
        <v>268</v>
      </c>
      <c r="BB1556" t="s">
        <v>268</v>
      </c>
      <c r="BC1556" t="s">
        <v>268</v>
      </c>
      <c r="BD1556" t="s">
        <v>268</v>
      </c>
      <c r="BE1556" t="s">
        <v>268</v>
      </c>
      <c r="BF1556" t="s">
        <v>268</v>
      </c>
      <c r="BG1556" t="s">
        <v>268</v>
      </c>
      <c r="BH1556" t="s">
        <v>268</v>
      </c>
      <c r="BI1556" t="s">
        <v>268</v>
      </c>
      <c r="BJ1556" t="s">
        <v>268</v>
      </c>
      <c r="BK1556" t="s">
        <v>268</v>
      </c>
      <c r="BL1556" t="s">
        <v>268</v>
      </c>
      <c r="BM1556" t="s">
        <v>268</v>
      </c>
      <c r="BN1556" t="s">
        <v>268</v>
      </c>
      <c r="BO1556" t="s">
        <v>268</v>
      </c>
      <c r="BP1556" t="s">
        <v>268</v>
      </c>
      <c r="BQ1556" t="s">
        <v>268</v>
      </c>
      <c r="BR1556" t="s">
        <v>268</v>
      </c>
      <c r="BS1556" t="s">
        <v>268</v>
      </c>
      <c r="BT1556" t="s">
        <v>268</v>
      </c>
      <c r="BU1556" t="s">
        <v>268</v>
      </c>
      <c r="BV1556" t="s">
        <v>268</v>
      </c>
      <c r="BW1556" t="s">
        <v>268</v>
      </c>
      <c r="BX1556" t="s">
        <v>268</v>
      </c>
      <c r="BY1556">
        <v>112</v>
      </c>
      <c r="BZ1556">
        <v>112</v>
      </c>
      <c r="CA1556" t="s">
        <v>142</v>
      </c>
      <c r="CB1556" s="356">
        <v>122</v>
      </c>
      <c r="CC1556" t="s">
        <v>876</v>
      </c>
      <c r="CD1556" t="s">
        <v>268</v>
      </c>
      <c r="CE1556" t="s">
        <v>268</v>
      </c>
      <c r="CF1556" s="356">
        <v>1</v>
      </c>
      <c r="CG1556" t="s">
        <v>268</v>
      </c>
      <c r="CH1556" t="s">
        <v>268</v>
      </c>
      <c r="CI1556" t="s">
        <v>268</v>
      </c>
      <c r="CJ1556" t="s">
        <v>268</v>
      </c>
      <c r="CK1556" t="s">
        <v>268</v>
      </c>
      <c r="CL1556" t="s">
        <v>11647</v>
      </c>
      <c r="CM1556" t="s">
        <v>11224</v>
      </c>
      <c r="CN1556">
        <v>72.150000000000006</v>
      </c>
      <c r="CO1556" t="s">
        <v>268</v>
      </c>
      <c r="CP1556">
        <v>72.150000000000006</v>
      </c>
      <c r="CQ1556">
        <v>365</v>
      </c>
      <c r="CR1556" t="s">
        <v>878</v>
      </c>
      <c r="CS1556" t="s">
        <v>11225</v>
      </c>
      <c r="CT1556" t="s">
        <v>11226</v>
      </c>
      <c r="CU1556" t="s">
        <v>11227</v>
      </c>
      <c r="CV1556" t="s">
        <v>268</v>
      </c>
      <c r="CW1556" t="s">
        <v>268</v>
      </c>
      <c r="CX1556" t="s">
        <v>268</v>
      </c>
      <c r="CY1556" t="s">
        <v>268</v>
      </c>
      <c r="CZ1556" t="s">
        <v>268</v>
      </c>
      <c r="DA1556" t="s">
        <v>268</v>
      </c>
      <c r="DB1556" s="429">
        <f t="shared" si="318"/>
        <v>0</v>
      </c>
      <c r="DC1556" s="284">
        <f t="shared" si="319"/>
        <v>0</v>
      </c>
      <c r="DD1556" s="284">
        <f t="shared" si="320"/>
        <v>0</v>
      </c>
      <c r="DE1556" s="284">
        <f t="shared" si="321"/>
        <v>0</v>
      </c>
      <c r="DF1556" s="295">
        <f t="shared" si="322"/>
        <v>112</v>
      </c>
      <c r="DG1556" s="284">
        <f t="shared" si="323"/>
        <v>0</v>
      </c>
      <c r="DH1556" s="284">
        <f t="shared" si="324"/>
        <v>0</v>
      </c>
      <c r="DI1556" s="284">
        <f t="shared" si="325"/>
        <v>0</v>
      </c>
      <c r="DJ1556" s="284">
        <f t="shared" si="326"/>
        <v>0</v>
      </c>
      <c r="DK1556" s="295">
        <f t="shared" si="327"/>
        <v>1</v>
      </c>
      <c r="DL1556" s="297">
        <f t="shared" si="328"/>
        <v>1</v>
      </c>
      <c r="DM1556" s="430">
        <f>IFERROR(IF(CA1556="D",IF(DL1556="A dispo.",DF1556*VLOOKUP('DATI INPUT'!$F$27,TARIFFE_UD,4,FALSE),DF1556*VLOOKUP(DL1556,TARIFFE_UD,4,FALSE)),DF1556*VLOOKUP(CB1556-100,TARIFFE_UND,4,FALSE)),0)</f>
        <v>55.218402741197536</v>
      </c>
      <c r="DN1556" s="430">
        <f>IFERROR(IF(CA1556="D",IF(DL1556="A dispo.",DK1556*VLOOKUP('DATI INPUT'!$F$27,TARIFFE_UD,5,FALSE),DK1556*VLOOKUP(DL1556,TARIFFE_UD,5,FALSE)),DK1556*VLOOKUP(CB1556-100,TARIFFE_UND,5,FALSE)),0)</f>
        <v>16.930848468833439</v>
      </c>
      <c r="DO1556" s="431">
        <f t="shared" si="329"/>
        <v>-7.4878996903748885E-4</v>
      </c>
      <c r="DP1556" s="299">
        <f>IFERROR(IF(CA1556="D",IF(DL1556="A dispo.",DF1556*VLOOKUP('DATI INPUT'!$F$27,TARIFFE_UD,2,FALSE),DF1556*VLOOKUP(DL1556,TARIFFE_UD,2,FALSE)),DF1556*VLOOKUP(CB1556-100,TARIFFE_UND,2,FALSE)),0)</f>
        <v>68.987679182862905</v>
      </c>
      <c r="DQ1556" s="299">
        <f>IFERROR(IF(CA1556="D",IF(DL1556="A dispo.",DK1556*VLOOKUP('DATI INPUT'!$F$27,TARIFFE_UD,3,FALSE),DK1556*VLOOKUP(DL1556,TARIFFE_UD,3,FALSE)),DK1556*VLOOKUP(CB1556-100,TARIFFE_UND,3,FALSE)),0)</f>
        <v>15.164853048114928</v>
      </c>
      <c r="DR1556" s="299">
        <f t="shared" si="330"/>
        <v>84.15253223097784</v>
      </c>
    </row>
    <row r="1557" spans="1:122" x14ac:dyDescent="0.25">
      <c r="A1557" t="s">
        <v>11648</v>
      </c>
      <c r="B1557" t="s">
        <v>1766</v>
      </c>
      <c r="C1557" t="s">
        <v>11649</v>
      </c>
      <c r="D1557" t="s">
        <v>6638</v>
      </c>
      <c r="E1557" t="s">
        <v>268</v>
      </c>
      <c r="F1557" t="s">
        <v>156</v>
      </c>
      <c r="G1557" t="s">
        <v>6639</v>
      </c>
      <c r="H1557" t="s">
        <v>6640</v>
      </c>
      <c r="I1557" t="s">
        <v>1229</v>
      </c>
      <c r="J1557" t="s">
        <v>156</v>
      </c>
      <c r="K1557" t="s">
        <v>6641</v>
      </c>
      <c r="L1557" t="s">
        <v>6642</v>
      </c>
      <c r="M1557" t="s">
        <v>5973</v>
      </c>
      <c r="N1557" t="s">
        <v>984</v>
      </c>
      <c r="O1557" t="s">
        <v>873</v>
      </c>
      <c r="P1557" t="s">
        <v>1934</v>
      </c>
      <c r="Q1557" t="s">
        <v>461</v>
      </c>
      <c r="R1557" t="s">
        <v>268</v>
      </c>
      <c r="S1557" t="s">
        <v>268</v>
      </c>
      <c r="T1557" t="s">
        <v>268</v>
      </c>
      <c r="U1557" t="s">
        <v>268</v>
      </c>
      <c r="V1557" t="s">
        <v>268</v>
      </c>
      <c r="W1557" t="s">
        <v>5973</v>
      </c>
      <c r="X1557" t="s">
        <v>1934</v>
      </c>
      <c r="Y1557" t="s">
        <v>461</v>
      </c>
      <c r="Z1557" t="s">
        <v>268</v>
      </c>
      <c r="AA1557" t="s">
        <v>268</v>
      </c>
      <c r="AB1557" t="s">
        <v>268</v>
      </c>
      <c r="AC1557" t="s">
        <v>268</v>
      </c>
      <c r="AD1557" t="s">
        <v>268</v>
      </c>
      <c r="AE1557" t="s">
        <v>287</v>
      </c>
      <c r="AF1557" t="s">
        <v>1811</v>
      </c>
      <c r="AG1557" t="s">
        <v>875</v>
      </c>
      <c r="AH1557" t="s">
        <v>1935</v>
      </c>
      <c r="AI1557" t="s">
        <v>1246</v>
      </c>
      <c r="AJ1557" t="s">
        <v>268</v>
      </c>
      <c r="AK1557" t="s">
        <v>366</v>
      </c>
      <c r="AL1557" t="s">
        <v>268</v>
      </c>
      <c r="AM1557" t="s">
        <v>288</v>
      </c>
      <c r="AN1557" t="s">
        <v>268</v>
      </c>
      <c r="AO1557" t="s">
        <v>268</v>
      </c>
      <c r="AP1557" t="s">
        <v>268</v>
      </c>
      <c r="AQ1557" t="s">
        <v>268</v>
      </c>
      <c r="AR1557" t="s">
        <v>268</v>
      </c>
      <c r="AS1557" t="s">
        <v>268</v>
      </c>
      <c r="AT1557" t="s">
        <v>268</v>
      </c>
      <c r="AU1557" t="s">
        <v>268</v>
      </c>
      <c r="AV1557" t="s">
        <v>268</v>
      </c>
      <c r="AW1557" t="s">
        <v>268</v>
      </c>
      <c r="AX1557" t="s">
        <v>268</v>
      </c>
      <c r="AY1557" t="s">
        <v>268</v>
      </c>
      <c r="AZ1557" t="s">
        <v>268</v>
      </c>
      <c r="BA1557" t="s">
        <v>268</v>
      </c>
      <c r="BB1557" t="s">
        <v>268</v>
      </c>
      <c r="BC1557" t="s">
        <v>268</v>
      </c>
      <c r="BD1557" t="s">
        <v>268</v>
      </c>
      <c r="BE1557" t="s">
        <v>268</v>
      </c>
      <c r="BF1557" t="s">
        <v>268</v>
      </c>
      <c r="BG1557" t="s">
        <v>268</v>
      </c>
      <c r="BH1557" t="s">
        <v>268</v>
      </c>
      <c r="BI1557" t="s">
        <v>268</v>
      </c>
      <c r="BJ1557" t="s">
        <v>268</v>
      </c>
      <c r="BK1557" t="s">
        <v>268</v>
      </c>
      <c r="BL1557" t="s">
        <v>268</v>
      </c>
      <c r="BM1557" t="s">
        <v>268</v>
      </c>
      <c r="BN1557" t="s">
        <v>268</v>
      </c>
      <c r="BO1557" t="s">
        <v>268</v>
      </c>
      <c r="BP1557" t="s">
        <v>268</v>
      </c>
      <c r="BQ1557" t="s">
        <v>268</v>
      </c>
      <c r="BR1557" t="s">
        <v>268</v>
      </c>
      <c r="BS1557" t="s">
        <v>268</v>
      </c>
      <c r="BT1557" t="s">
        <v>268</v>
      </c>
      <c r="BU1557" t="s">
        <v>268</v>
      </c>
      <c r="BV1557" t="s">
        <v>268</v>
      </c>
      <c r="BW1557" t="s">
        <v>268</v>
      </c>
      <c r="BX1557" t="s">
        <v>268</v>
      </c>
      <c r="BY1557">
        <v>90</v>
      </c>
      <c r="BZ1557">
        <v>90</v>
      </c>
      <c r="CA1557" t="s">
        <v>142</v>
      </c>
      <c r="CB1557" s="356">
        <v>122</v>
      </c>
      <c r="CC1557" t="s">
        <v>876</v>
      </c>
      <c r="CD1557" t="s">
        <v>268</v>
      </c>
      <c r="CE1557" t="s">
        <v>268</v>
      </c>
      <c r="CF1557" s="356">
        <v>1</v>
      </c>
      <c r="CG1557" t="s">
        <v>268</v>
      </c>
      <c r="CH1557" t="s">
        <v>268</v>
      </c>
      <c r="CI1557" t="s">
        <v>268</v>
      </c>
      <c r="CJ1557" t="s">
        <v>268</v>
      </c>
      <c r="CK1557" t="s">
        <v>268</v>
      </c>
      <c r="CL1557" t="s">
        <v>11650</v>
      </c>
      <c r="CM1557" t="s">
        <v>11224</v>
      </c>
      <c r="CN1557">
        <v>61.3</v>
      </c>
      <c r="CO1557" t="s">
        <v>268</v>
      </c>
      <c r="CP1557">
        <v>61.3</v>
      </c>
      <c r="CQ1557">
        <v>365</v>
      </c>
      <c r="CR1557" t="s">
        <v>878</v>
      </c>
      <c r="CS1557" t="s">
        <v>11225</v>
      </c>
      <c r="CT1557" t="s">
        <v>11226</v>
      </c>
      <c r="CU1557" t="s">
        <v>11227</v>
      </c>
      <c r="CV1557" t="s">
        <v>268</v>
      </c>
      <c r="CW1557" t="s">
        <v>268</v>
      </c>
      <c r="CX1557" t="s">
        <v>268</v>
      </c>
      <c r="CY1557" t="s">
        <v>268</v>
      </c>
      <c r="CZ1557" t="s">
        <v>268</v>
      </c>
      <c r="DA1557" t="s">
        <v>268</v>
      </c>
      <c r="DB1557" s="429">
        <f t="shared" si="318"/>
        <v>0</v>
      </c>
      <c r="DC1557" s="284">
        <f t="shared" si="319"/>
        <v>0</v>
      </c>
      <c r="DD1557" s="284">
        <f t="shared" si="320"/>
        <v>0</v>
      </c>
      <c r="DE1557" s="284">
        <f t="shared" si="321"/>
        <v>0</v>
      </c>
      <c r="DF1557" s="295">
        <f t="shared" si="322"/>
        <v>90</v>
      </c>
      <c r="DG1557" s="284">
        <f t="shared" si="323"/>
        <v>0</v>
      </c>
      <c r="DH1557" s="284">
        <f t="shared" si="324"/>
        <v>0</v>
      </c>
      <c r="DI1557" s="284">
        <f t="shared" si="325"/>
        <v>0</v>
      </c>
      <c r="DJ1557" s="284">
        <f t="shared" si="326"/>
        <v>0</v>
      </c>
      <c r="DK1557" s="295">
        <f t="shared" si="327"/>
        <v>1</v>
      </c>
      <c r="DL1557" s="297">
        <f t="shared" si="328"/>
        <v>1</v>
      </c>
      <c r="DM1557" s="430">
        <f>IFERROR(IF(CA1557="D",IF(DL1557="A dispo.",DF1557*VLOOKUP('DATI INPUT'!$F$27,TARIFFE_UD,4,FALSE),DF1557*VLOOKUP(DL1557,TARIFFE_UD,4,FALSE)),DF1557*VLOOKUP(CB1557-100,TARIFFE_UND,4,FALSE)),0)</f>
        <v>44.37193077417659</v>
      </c>
      <c r="DN1557" s="430">
        <f>IFERROR(IF(CA1557="D",IF(DL1557="A dispo.",DK1557*VLOOKUP('DATI INPUT'!$F$27,TARIFFE_UD,5,FALSE),DK1557*VLOOKUP(DL1557,TARIFFE_UD,5,FALSE)),DK1557*VLOOKUP(CB1557-100,TARIFFE_UND,5,FALSE)),0)</f>
        <v>16.930848468833439</v>
      </c>
      <c r="DO1557" s="431">
        <f t="shared" si="329"/>
        <v>2.7792430100319621E-3</v>
      </c>
      <c r="DP1557" s="299">
        <f>IFERROR(IF(CA1557="D",IF(DL1557="A dispo.",DF1557*VLOOKUP('DATI INPUT'!$F$27,TARIFFE_UD,2,FALSE),DF1557*VLOOKUP(DL1557,TARIFFE_UD,2,FALSE)),DF1557*VLOOKUP(CB1557-100,TARIFFE_UND,2,FALSE)),0)</f>
        <v>55.43652791480055</v>
      </c>
      <c r="DQ1557" s="299">
        <f>IFERROR(IF(CA1557="D",IF(DL1557="A dispo.",DK1557*VLOOKUP('DATI INPUT'!$F$27,TARIFFE_UD,3,FALSE),DK1557*VLOOKUP(DL1557,TARIFFE_UD,3,FALSE)),DK1557*VLOOKUP(CB1557-100,TARIFFE_UND,3,FALSE)),0)</f>
        <v>15.164853048114928</v>
      </c>
      <c r="DR1557" s="299">
        <f t="shared" si="330"/>
        <v>70.601380962915471</v>
      </c>
    </row>
    <row r="1558" spans="1:122" x14ac:dyDescent="0.25">
      <c r="A1558" t="s">
        <v>11651</v>
      </c>
      <c r="B1558" t="s">
        <v>10276</v>
      </c>
      <c r="C1558" t="s">
        <v>11652</v>
      </c>
      <c r="D1558" t="s">
        <v>10277</v>
      </c>
      <c r="E1558" t="s">
        <v>268</v>
      </c>
      <c r="F1558" t="s">
        <v>156</v>
      </c>
      <c r="G1558" t="s">
        <v>10278</v>
      </c>
      <c r="H1558" t="s">
        <v>9909</v>
      </c>
      <c r="I1558" t="s">
        <v>10279</v>
      </c>
      <c r="J1558" t="s">
        <v>274</v>
      </c>
      <c r="K1558" t="s">
        <v>10280</v>
      </c>
      <c r="L1558" t="s">
        <v>10281</v>
      </c>
      <c r="M1558" t="s">
        <v>9174</v>
      </c>
      <c r="N1558" t="s">
        <v>984</v>
      </c>
      <c r="O1558" t="s">
        <v>873</v>
      </c>
      <c r="P1558" t="s">
        <v>613</v>
      </c>
      <c r="Q1558" t="s">
        <v>465</v>
      </c>
      <c r="R1558" t="s">
        <v>268</v>
      </c>
      <c r="S1558" t="s">
        <v>268</v>
      </c>
      <c r="T1558" t="s">
        <v>268</v>
      </c>
      <c r="U1558" t="s">
        <v>268</v>
      </c>
      <c r="V1558" t="s">
        <v>268</v>
      </c>
      <c r="W1558" t="s">
        <v>9174</v>
      </c>
      <c r="X1558" t="s">
        <v>613</v>
      </c>
      <c r="Y1558" t="s">
        <v>465</v>
      </c>
      <c r="Z1558" t="s">
        <v>268</v>
      </c>
      <c r="AA1558" t="s">
        <v>268</v>
      </c>
      <c r="AB1558" t="s">
        <v>268</v>
      </c>
      <c r="AC1558" t="s">
        <v>268</v>
      </c>
      <c r="AD1558" t="s">
        <v>268</v>
      </c>
      <c r="AE1558" t="s">
        <v>287</v>
      </c>
      <c r="AF1558" t="s">
        <v>1811</v>
      </c>
      <c r="AG1558" t="s">
        <v>875</v>
      </c>
      <c r="AH1558" t="s">
        <v>1848</v>
      </c>
      <c r="AI1558" t="s">
        <v>6235</v>
      </c>
      <c r="AJ1558" t="s">
        <v>268</v>
      </c>
      <c r="AK1558" t="s">
        <v>410</v>
      </c>
      <c r="AL1558" t="s">
        <v>268</v>
      </c>
      <c r="AM1558" t="s">
        <v>355</v>
      </c>
      <c r="AN1558" t="s">
        <v>268</v>
      </c>
      <c r="AO1558" t="s">
        <v>268</v>
      </c>
      <c r="AP1558" t="s">
        <v>268</v>
      </c>
      <c r="AQ1558" t="s">
        <v>268</v>
      </c>
      <c r="AR1558" t="s">
        <v>268</v>
      </c>
      <c r="AS1558" t="s">
        <v>268</v>
      </c>
      <c r="AT1558" t="s">
        <v>268</v>
      </c>
      <c r="AU1558" t="s">
        <v>268</v>
      </c>
      <c r="AV1558" t="s">
        <v>268</v>
      </c>
      <c r="AW1558" t="s">
        <v>268</v>
      </c>
      <c r="AX1558" t="s">
        <v>268</v>
      </c>
      <c r="AY1558" t="s">
        <v>268</v>
      </c>
      <c r="AZ1558" t="s">
        <v>268</v>
      </c>
      <c r="BA1558" t="s">
        <v>268</v>
      </c>
      <c r="BB1558" t="s">
        <v>268</v>
      </c>
      <c r="BC1558" t="s">
        <v>268</v>
      </c>
      <c r="BD1558" t="s">
        <v>268</v>
      </c>
      <c r="BE1558" t="s">
        <v>268</v>
      </c>
      <c r="BF1558" t="s">
        <v>268</v>
      </c>
      <c r="BG1558" t="s">
        <v>268</v>
      </c>
      <c r="BH1558" t="s">
        <v>268</v>
      </c>
      <c r="BI1558" t="s">
        <v>268</v>
      </c>
      <c r="BJ1558" t="s">
        <v>268</v>
      </c>
      <c r="BK1558" t="s">
        <v>268</v>
      </c>
      <c r="BL1558" t="s">
        <v>268</v>
      </c>
      <c r="BM1558" t="s">
        <v>268</v>
      </c>
      <c r="BN1558" t="s">
        <v>268</v>
      </c>
      <c r="BO1558" t="s">
        <v>268</v>
      </c>
      <c r="BP1558" t="s">
        <v>268</v>
      </c>
      <c r="BQ1558" t="s">
        <v>268</v>
      </c>
      <c r="BR1558" t="s">
        <v>268</v>
      </c>
      <c r="BS1558" t="s">
        <v>268</v>
      </c>
      <c r="BT1558" t="s">
        <v>268</v>
      </c>
      <c r="BU1558" t="s">
        <v>268</v>
      </c>
      <c r="BV1558" t="s">
        <v>268</v>
      </c>
      <c r="BW1558" t="s">
        <v>268</v>
      </c>
      <c r="BX1558" t="s">
        <v>268</v>
      </c>
      <c r="BY1558">
        <v>58</v>
      </c>
      <c r="BZ1558">
        <v>58</v>
      </c>
      <c r="CA1558" t="s">
        <v>142</v>
      </c>
      <c r="CB1558" s="356">
        <v>122</v>
      </c>
      <c r="CC1558" t="s">
        <v>876</v>
      </c>
      <c r="CD1558" t="s">
        <v>268</v>
      </c>
      <c r="CE1558" t="s">
        <v>268</v>
      </c>
      <c r="CF1558" s="356">
        <v>4</v>
      </c>
      <c r="CG1558" t="s">
        <v>268</v>
      </c>
      <c r="CH1558" t="s">
        <v>268</v>
      </c>
      <c r="CI1558" t="s">
        <v>268</v>
      </c>
      <c r="CJ1558" t="s">
        <v>268</v>
      </c>
      <c r="CK1558" t="s">
        <v>268</v>
      </c>
      <c r="CL1558" t="s">
        <v>11647</v>
      </c>
      <c r="CM1558" t="s">
        <v>11224</v>
      </c>
      <c r="CN1558">
        <v>121.87</v>
      </c>
      <c r="CO1558" t="s">
        <v>268</v>
      </c>
      <c r="CP1558">
        <v>121.87</v>
      </c>
      <c r="CQ1558">
        <v>365</v>
      </c>
      <c r="CR1558" t="s">
        <v>878</v>
      </c>
      <c r="CS1558" t="s">
        <v>11225</v>
      </c>
      <c r="CT1558" t="s">
        <v>11226</v>
      </c>
      <c r="CU1558" t="s">
        <v>11227</v>
      </c>
      <c r="CV1558" t="s">
        <v>268</v>
      </c>
      <c r="CW1558" t="s">
        <v>268</v>
      </c>
      <c r="CX1558" t="s">
        <v>268</v>
      </c>
      <c r="CY1558" t="s">
        <v>268</v>
      </c>
      <c r="CZ1558" t="s">
        <v>268</v>
      </c>
      <c r="DA1558" t="s">
        <v>268</v>
      </c>
      <c r="DB1558" s="429">
        <f t="shared" si="318"/>
        <v>0</v>
      </c>
      <c r="DC1558" s="284">
        <f t="shared" si="319"/>
        <v>0</v>
      </c>
      <c r="DD1558" s="284">
        <f t="shared" si="320"/>
        <v>0</v>
      </c>
      <c r="DE1558" s="284">
        <f t="shared" si="321"/>
        <v>0</v>
      </c>
      <c r="DF1558" s="295">
        <f t="shared" si="322"/>
        <v>58.000000000000007</v>
      </c>
      <c r="DG1558" s="284">
        <f t="shared" si="323"/>
        <v>0</v>
      </c>
      <c r="DH1558" s="284">
        <f t="shared" si="324"/>
        <v>0</v>
      </c>
      <c r="DI1558" s="284">
        <f t="shared" si="325"/>
        <v>0</v>
      </c>
      <c r="DJ1558" s="284">
        <f t="shared" si="326"/>
        <v>0</v>
      </c>
      <c r="DK1558" s="295">
        <f t="shared" si="327"/>
        <v>1</v>
      </c>
      <c r="DL1558" s="297">
        <f t="shared" si="328"/>
        <v>4</v>
      </c>
      <c r="DM1558" s="430">
        <f>IFERROR(IF(CA1558="D",IF(DL1558="A dispo.",DF1558*VLOOKUP('DATI INPUT'!$F$27,TARIFFE_UD,4,FALSE),DF1558*VLOOKUP(DL1558,TARIFFE_UD,4,FALSE)),DF1558*VLOOKUP(CB1558-100,TARIFFE_UND,4,FALSE)),0)</f>
        <v>39.48867066781218</v>
      </c>
      <c r="DN1558" s="430">
        <f>IFERROR(IF(CA1558="D",IF(DL1558="A dispo.",DK1558*VLOOKUP('DATI INPUT'!$F$27,TARIFFE_UD,5,FALSE),DK1558*VLOOKUP(DL1558,TARIFFE_UD,5,FALSE)),DK1558*VLOOKUP(CB1558-100,TARIFFE_UND,5,FALSE)),0)</f>
        <v>82.375089665670373</v>
      </c>
      <c r="DO1558" s="431">
        <f t="shared" si="329"/>
        <v>-6.2396665174446753E-3</v>
      </c>
      <c r="DP1558" s="299">
        <f>IFERROR(IF(CA1558="D",IF(DL1558="A dispo.",DF1558*VLOOKUP('DATI INPUT'!$F$27,TARIFFE_UD,2,FALSE),DF1558*VLOOKUP(DL1558,TARIFFE_UD,2,FALSE)),DF1558*VLOOKUP(CB1558-100,TARIFFE_UND,2,FALSE)),0)</f>
        <v>49.335576694547377</v>
      </c>
      <c r="DQ1558" s="299">
        <f>IFERROR(IF(CA1558="D",IF(DL1558="A dispo.",DK1558*VLOOKUP('DATI INPUT'!$F$27,TARIFFE_UD,3,FALSE),DK1558*VLOOKUP(DL1558,TARIFFE_UD,3,FALSE)),DK1558*VLOOKUP(CB1558-100,TARIFFE_UND,3,FALSE)),0)</f>
        <v>73.78284271486686</v>
      </c>
      <c r="DR1558" s="299">
        <f t="shared" si="330"/>
        <v>123.11841940941423</v>
      </c>
    </row>
    <row r="1559" spans="1:122" x14ac:dyDescent="0.25">
      <c r="A1559" t="s">
        <v>11653</v>
      </c>
      <c r="B1559" t="s">
        <v>11654</v>
      </c>
      <c r="C1559" t="s">
        <v>11655</v>
      </c>
      <c r="D1559" t="s">
        <v>11656</v>
      </c>
      <c r="E1559" t="s">
        <v>268</v>
      </c>
      <c r="F1559" t="s">
        <v>156</v>
      </c>
      <c r="G1559" t="s">
        <v>11657</v>
      </c>
      <c r="H1559" t="s">
        <v>1137</v>
      </c>
      <c r="I1559" t="s">
        <v>982</v>
      </c>
      <c r="J1559" t="s">
        <v>156</v>
      </c>
      <c r="K1559" t="s">
        <v>11658</v>
      </c>
      <c r="L1559" t="s">
        <v>960</v>
      </c>
      <c r="M1559" t="s">
        <v>5161</v>
      </c>
      <c r="N1559" t="s">
        <v>984</v>
      </c>
      <c r="O1559" t="s">
        <v>873</v>
      </c>
      <c r="P1559" t="s">
        <v>1310</v>
      </c>
      <c r="Q1559" t="s">
        <v>294</v>
      </c>
      <c r="R1559" t="s">
        <v>268</v>
      </c>
      <c r="S1559" t="s">
        <v>268</v>
      </c>
      <c r="T1559" t="s">
        <v>268</v>
      </c>
      <c r="U1559" t="s">
        <v>268</v>
      </c>
      <c r="V1559" t="s">
        <v>268</v>
      </c>
      <c r="W1559" t="s">
        <v>5161</v>
      </c>
      <c r="X1559" t="s">
        <v>1310</v>
      </c>
      <c r="Y1559" t="s">
        <v>294</v>
      </c>
      <c r="Z1559" t="s">
        <v>268</v>
      </c>
      <c r="AA1559" t="s">
        <v>268</v>
      </c>
      <c r="AB1559" t="s">
        <v>268</v>
      </c>
      <c r="AC1559" t="s">
        <v>268</v>
      </c>
      <c r="AD1559" t="s">
        <v>268</v>
      </c>
      <c r="AE1559" t="s">
        <v>287</v>
      </c>
      <c r="AF1559" t="s">
        <v>1811</v>
      </c>
      <c r="AG1559" t="s">
        <v>875</v>
      </c>
      <c r="AH1559" t="s">
        <v>1812</v>
      </c>
      <c r="AI1559" t="s">
        <v>4765</v>
      </c>
      <c r="AJ1559" t="s">
        <v>268</v>
      </c>
      <c r="AK1559" t="s">
        <v>366</v>
      </c>
      <c r="AL1559" t="s">
        <v>268</v>
      </c>
      <c r="AM1559" t="s">
        <v>355</v>
      </c>
      <c r="AN1559" t="s">
        <v>268</v>
      </c>
      <c r="AO1559" t="s">
        <v>268</v>
      </c>
      <c r="AP1559" t="s">
        <v>268</v>
      </c>
      <c r="AQ1559" t="s">
        <v>268</v>
      </c>
      <c r="AR1559" t="s">
        <v>268</v>
      </c>
      <c r="AS1559" t="s">
        <v>268</v>
      </c>
      <c r="AT1559" t="s">
        <v>268</v>
      </c>
      <c r="AU1559" t="s">
        <v>268</v>
      </c>
      <c r="AV1559" t="s">
        <v>268</v>
      </c>
      <c r="AW1559" t="s">
        <v>268</v>
      </c>
      <c r="AX1559" t="s">
        <v>268</v>
      </c>
      <c r="AY1559" t="s">
        <v>268</v>
      </c>
      <c r="AZ1559" t="s">
        <v>268</v>
      </c>
      <c r="BA1559" t="s">
        <v>268</v>
      </c>
      <c r="BB1559" t="s">
        <v>268</v>
      </c>
      <c r="BC1559" t="s">
        <v>268</v>
      </c>
      <c r="BD1559" t="s">
        <v>268</v>
      </c>
      <c r="BE1559" t="s">
        <v>268</v>
      </c>
      <c r="BF1559" t="s">
        <v>268</v>
      </c>
      <c r="BG1559" t="s">
        <v>268</v>
      </c>
      <c r="BH1559" t="s">
        <v>268</v>
      </c>
      <c r="BI1559" t="s">
        <v>268</v>
      </c>
      <c r="BJ1559" t="s">
        <v>268</v>
      </c>
      <c r="BK1559" t="s">
        <v>268</v>
      </c>
      <c r="BL1559" t="s">
        <v>268</v>
      </c>
      <c r="BM1559" t="s">
        <v>268</v>
      </c>
      <c r="BN1559" t="s">
        <v>268</v>
      </c>
      <c r="BO1559" t="s">
        <v>268</v>
      </c>
      <c r="BP1559" t="s">
        <v>268</v>
      </c>
      <c r="BQ1559" t="s">
        <v>268</v>
      </c>
      <c r="BR1559" t="s">
        <v>268</v>
      </c>
      <c r="BS1559" t="s">
        <v>268</v>
      </c>
      <c r="BT1559" t="s">
        <v>268</v>
      </c>
      <c r="BU1559" t="s">
        <v>268</v>
      </c>
      <c r="BV1559" t="s">
        <v>268</v>
      </c>
      <c r="BW1559" t="s">
        <v>268</v>
      </c>
      <c r="BX1559" t="s">
        <v>268</v>
      </c>
      <c r="BY1559">
        <v>59.51</v>
      </c>
      <c r="BZ1559">
        <v>59.51</v>
      </c>
      <c r="CA1559" t="s">
        <v>142</v>
      </c>
      <c r="CB1559" s="356">
        <v>122</v>
      </c>
      <c r="CC1559" t="s">
        <v>876</v>
      </c>
      <c r="CD1559" t="s">
        <v>268</v>
      </c>
      <c r="CE1559" t="s">
        <v>268</v>
      </c>
      <c r="CF1559" s="356">
        <v>1</v>
      </c>
      <c r="CG1559" t="s">
        <v>268</v>
      </c>
      <c r="CH1559" t="s">
        <v>268</v>
      </c>
      <c r="CI1559" t="s">
        <v>268</v>
      </c>
      <c r="CJ1559" t="s">
        <v>268</v>
      </c>
      <c r="CK1559" t="s">
        <v>268</v>
      </c>
      <c r="CL1559" t="s">
        <v>11659</v>
      </c>
      <c r="CM1559" t="s">
        <v>11224</v>
      </c>
      <c r="CN1559">
        <v>46.27</v>
      </c>
      <c r="CO1559" t="s">
        <v>268</v>
      </c>
      <c r="CP1559">
        <v>46.27</v>
      </c>
      <c r="CQ1559">
        <v>365</v>
      </c>
      <c r="CR1559" t="s">
        <v>878</v>
      </c>
      <c r="CS1559" t="s">
        <v>11225</v>
      </c>
      <c r="CT1559" t="s">
        <v>11226</v>
      </c>
      <c r="CU1559" t="s">
        <v>11227</v>
      </c>
      <c r="CV1559" t="s">
        <v>268</v>
      </c>
      <c r="CW1559" t="s">
        <v>268</v>
      </c>
      <c r="CX1559" t="s">
        <v>268</v>
      </c>
      <c r="CY1559" t="s">
        <v>268</v>
      </c>
      <c r="CZ1559" t="s">
        <v>268</v>
      </c>
      <c r="DA1559" t="s">
        <v>268</v>
      </c>
      <c r="DB1559" s="429">
        <f t="shared" si="318"/>
        <v>0</v>
      </c>
      <c r="DC1559" s="284">
        <f t="shared" si="319"/>
        <v>0</v>
      </c>
      <c r="DD1559" s="284">
        <f t="shared" si="320"/>
        <v>0</v>
      </c>
      <c r="DE1559" s="284">
        <f t="shared" si="321"/>
        <v>0</v>
      </c>
      <c r="DF1559" s="295">
        <f t="shared" si="322"/>
        <v>59.510000000000005</v>
      </c>
      <c r="DG1559" s="284">
        <f t="shared" si="323"/>
        <v>0</v>
      </c>
      <c r="DH1559" s="284">
        <f t="shared" si="324"/>
        <v>0</v>
      </c>
      <c r="DI1559" s="284">
        <f t="shared" si="325"/>
        <v>0</v>
      </c>
      <c r="DJ1559" s="284">
        <f t="shared" si="326"/>
        <v>0</v>
      </c>
      <c r="DK1559" s="295">
        <f t="shared" si="327"/>
        <v>1</v>
      </c>
      <c r="DL1559" s="297">
        <f t="shared" si="328"/>
        <v>1</v>
      </c>
      <c r="DM1559" s="430">
        <f>IFERROR(IF(CA1559="D",IF(DL1559="A dispo.",DF1559*VLOOKUP('DATI INPUT'!$F$27,TARIFFE_UD,4,FALSE),DF1559*VLOOKUP(DL1559,TARIFFE_UD,4,FALSE)),DF1559*VLOOKUP(CB1559-100,TARIFFE_UND,4,FALSE)),0)</f>
        <v>29.339706670791657</v>
      </c>
      <c r="DN1559" s="430">
        <f>IFERROR(IF(CA1559="D",IF(DL1559="A dispo.",DK1559*VLOOKUP('DATI INPUT'!$F$27,TARIFFE_UD,5,FALSE),DK1559*VLOOKUP(DL1559,TARIFFE_UD,5,FALSE)),DK1559*VLOOKUP(CB1559-100,TARIFFE_UND,5,FALSE)),0)</f>
        <v>16.930848468833439</v>
      </c>
      <c r="DO1559" s="431">
        <f t="shared" si="329"/>
        <v>5.5513962509223802E-4</v>
      </c>
      <c r="DP1559" s="299">
        <f>IFERROR(IF(CA1559="D",IF(DL1559="A dispo.",DF1559*VLOOKUP('DATI INPUT'!$F$27,TARIFFE_UD,2,FALSE),DF1559*VLOOKUP(DL1559,TARIFFE_UD,2,FALSE)),DF1559*VLOOKUP(CB1559-100,TARIFFE_UND,2,FALSE)),0)</f>
        <v>36.655864180108679</v>
      </c>
      <c r="DQ1559" s="299">
        <f>IFERROR(IF(CA1559="D",IF(DL1559="A dispo.",DK1559*VLOOKUP('DATI INPUT'!$F$27,TARIFFE_UD,3,FALSE),DK1559*VLOOKUP(DL1559,TARIFFE_UD,3,FALSE)),DK1559*VLOOKUP(CB1559-100,TARIFFE_UND,3,FALSE)),0)</f>
        <v>15.164853048114928</v>
      </c>
      <c r="DR1559" s="299">
        <f t="shared" si="330"/>
        <v>51.820717228223607</v>
      </c>
    </row>
    <row r="1560" spans="1:122" x14ac:dyDescent="0.25">
      <c r="A1560" t="s">
        <v>11660</v>
      </c>
      <c r="B1560" t="s">
        <v>11654</v>
      </c>
      <c r="C1560" t="s">
        <v>11661</v>
      </c>
      <c r="D1560" t="s">
        <v>11656</v>
      </c>
      <c r="E1560" t="s">
        <v>268</v>
      </c>
      <c r="F1560" t="s">
        <v>156</v>
      </c>
      <c r="G1560" t="s">
        <v>11657</v>
      </c>
      <c r="H1560" t="s">
        <v>1137</v>
      </c>
      <c r="I1560" t="s">
        <v>982</v>
      </c>
      <c r="J1560" t="s">
        <v>156</v>
      </c>
      <c r="K1560" t="s">
        <v>11658</v>
      </c>
      <c r="L1560" t="s">
        <v>960</v>
      </c>
      <c r="M1560" t="s">
        <v>5161</v>
      </c>
      <c r="N1560" t="s">
        <v>984</v>
      </c>
      <c r="O1560" t="s">
        <v>873</v>
      </c>
      <c r="P1560" t="s">
        <v>1310</v>
      </c>
      <c r="Q1560" t="s">
        <v>294</v>
      </c>
      <c r="R1560" t="s">
        <v>268</v>
      </c>
      <c r="S1560" t="s">
        <v>268</v>
      </c>
      <c r="T1560" t="s">
        <v>268</v>
      </c>
      <c r="U1560" t="s">
        <v>268</v>
      </c>
      <c r="V1560" t="s">
        <v>268</v>
      </c>
      <c r="W1560" t="s">
        <v>5161</v>
      </c>
      <c r="X1560" t="s">
        <v>1310</v>
      </c>
      <c r="Y1560" t="s">
        <v>294</v>
      </c>
      <c r="Z1560" t="s">
        <v>268</v>
      </c>
      <c r="AA1560" t="s">
        <v>268</v>
      </c>
      <c r="AB1560" t="s">
        <v>268</v>
      </c>
      <c r="AC1560" t="s">
        <v>268</v>
      </c>
      <c r="AD1560" t="s">
        <v>268</v>
      </c>
      <c r="AE1560" t="s">
        <v>287</v>
      </c>
      <c r="AF1560" t="s">
        <v>1811</v>
      </c>
      <c r="AG1560" t="s">
        <v>875</v>
      </c>
      <c r="AH1560" t="s">
        <v>1812</v>
      </c>
      <c r="AI1560" t="s">
        <v>4765</v>
      </c>
      <c r="AJ1560" t="s">
        <v>268</v>
      </c>
      <c r="AK1560" t="s">
        <v>381</v>
      </c>
      <c r="AL1560" t="s">
        <v>268</v>
      </c>
      <c r="AM1560" t="s">
        <v>355</v>
      </c>
      <c r="AN1560" t="s">
        <v>268</v>
      </c>
      <c r="AO1560" t="s">
        <v>268</v>
      </c>
      <c r="AP1560" t="s">
        <v>268</v>
      </c>
      <c r="AQ1560" t="s">
        <v>268</v>
      </c>
      <c r="AR1560" t="s">
        <v>268</v>
      </c>
      <c r="AS1560" t="s">
        <v>268</v>
      </c>
      <c r="AT1560" t="s">
        <v>268</v>
      </c>
      <c r="AU1560" t="s">
        <v>268</v>
      </c>
      <c r="AV1560" t="s">
        <v>268</v>
      </c>
      <c r="AW1560" t="s">
        <v>268</v>
      </c>
      <c r="AX1560" t="s">
        <v>268</v>
      </c>
      <c r="AY1560" t="s">
        <v>268</v>
      </c>
      <c r="AZ1560" t="s">
        <v>268</v>
      </c>
      <c r="BA1560" t="s">
        <v>268</v>
      </c>
      <c r="BB1560" t="s">
        <v>268</v>
      </c>
      <c r="BC1560" t="s">
        <v>268</v>
      </c>
      <c r="BD1560" t="s">
        <v>268</v>
      </c>
      <c r="BE1560" t="s">
        <v>268</v>
      </c>
      <c r="BF1560" t="s">
        <v>268</v>
      </c>
      <c r="BG1560" t="s">
        <v>268</v>
      </c>
      <c r="BH1560" t="s">
        <v>268</v>
      </c>
      <c r="BI1560" t="s">
        <v>268</v>
      </c>
      <c r="BJ1560" t="s">
        <v>268</v>
      </c>
      <c r="BK1560" t="s">
        <v>268</v>
      </c>
      <c r="BL1560" t="s">
        <v>268</v>
      </c>
      <c r="BM1560" t="s">
        <v>268</v>
      </c>
      <c r="BN1560" t="s">
        <v>268</v>
      </c>
      <c r="BO1560" t="s">
        <v>268</v>
      </c>
      <c r="BP1560" t="s">
        <v>268</v>
      </c>
      <c r="BQ1560" t="s">
        <v>268</v>
      </c>
      <c r="BR1560" t="s">
        <v>268</v>
      </c>
      <c r="BS1560" t="s">
        <v>268</v>
      </c>
      <c r="BT1560" t="s">
        <v>268</v>
      </c>
      <c r="BU1560" t="s">
        <v>268</v>
      </c>
      <c r="BV1560" t="s">
        <v>268</v>
      </c>
      <c r="BW1560" t="s">
        <v>268</v>
      </c>
      <c r="BX1560" t="s">
        <v>268</v>
      </c>
      <c r="BY1560">
        <v>68.680000000000007</v>
      </c>
      <c r="BZ1560">
        <v>68.680000000000007</v>
      </c>
      <c r="CA1560" t="s">
        <v>142</v>
      </c>
      <c r="CB1560" s="356">
        <v>122</v>
      </c>
      <c r="CC1560" t="s">
        <v>876</v>
      </c>
      <c r="CD1560" t="s">
        <v>268</v>
      </c>
      <c r="CE1560" t="s">
        <v>268</v>
      </c>
      <c r="CF1560" s="356">
        <v>1</v>
      </c>
      <c r="CG1560" t="s">
        <v>268</v>
      </c>
      <c r="CH1560" t="s">
        <v>268</v>
      </c>
      <c r="CI1560" t="s">
        <v>268</v>
      </c>
      <c r="CJ1560" t="s">
        <v>268</v>
      </c>
      <c r="CK1560" t="s">
        <v>268</v>
      </c>
      <c r="CL1560" t="s">
        <v>11659</v>
      </c>
      <c r="CM1560" t="s">
        <v>11224</v>
      </c>
      <c r="CN1560">
        <v>50.79</v>
      </c>
      <c r="CO1560" t="s">
        <v>268</v>
      </c>
      <c r="CP1560">
        <v>50.79</v>
      </c>
      <c r="CQ1560">
        <v>365</v>
      </c>
      <c r="CR1560" t="s">
        <v>878</v>
      </c>
      <c r="CS1560" t="s">
        <v>11225</v>
      </c>
      <c r="CT1560" t="s">
        <v>11226</v>
      </c>
      <c r="CU1560" t="s">
        <v>11227</v>
      </c>
      <c r="CV1560" t="s">
        <v>268</v>
      </c>
      <c r="CW1560" t="s">
        <v>268</v>
      </c>
      <c r="CX1560" t="s">
        <v>268</v>
      </c>
      <c r="CY1560" t="s">
        <v>268</v>
      </c>
      <c r="CZ1560" t="s">
        <v>268</v>
      </c>
      <c r="DA1560" t="s">
        <v>268</v>
      </c>
      <c r="DB1560" s="429">
        <f t="shared" si="318"/>
        <v>0</v>
      </c>
      <c r="DC1560" s="284">
        <f t="shared" si="319"/>
        <v>0</v>
      </c>
      <c r="DD1560" s="284">
        <f t="shared" si="320"/>
        <v>0</v>
      </c>
      <c r="DE1560" s="284">
        <f t="shared" si="321"/>
        <v>0</v>
      </c>
      <c r="DF1560" s="295">
        <f t="shared" si="322"/>
        <v>68.680000000000007</v>
      </c>
      <c r="DG1560" s="284">
        <f t="shared" si="323"/>
        <v>0</v>
      </c>
      <c r="DH1560" s="284">
        <f t="shared" si="324"/>
        <v>0</v>
      </c>
      <c r="DI1560" s="284">
        <f t="shared" si="325"/>
        <v>0</v>
      </c>
      <c r="DJ1560" s="284">
        <f t="shared" si="326"/>
        <v>0</v>
      </c>
      <c r="DK1560" s="295">
        <f t="shared" si="327"/>
        <v>1</v>
      </c>
      <c r="DL1560" s="297">
        <f t="shared" si="328"/>
        <v>1</v>
      </c>
      <c r="DM1560" s="430">
        <f>IFERROR(IF(CA1560="D",IF(DL1560="A dispo.",DF1560*VLOOKUP('DATI INPUT'!$F$27,TARIFFE_UD,4,FALSE),DF1560*VLOOKUP(DL1560,TARIFFE_UD,4,FALSE)),DF1560*VLOOKUP(CB1560-100,TARIFFE_UND,4,FALSE)),0)</f>
        <v>33.860713395227208</v>
      </c>
      <c r="DN1560" s="430">
        <f>IFERROR(IF(CA1560="D",IF(DL1560="A dispo.",DK1560*VLOOKUP('DATI INPUT'!$F$27,TARIFFE_UD,5,FALSE),DK1560*VLOOKUP(DL1560,TARIFFE_UD,5,FALSE)),DK1560*VLOOKUP(CB1560-100,TARIFFE_UND,5,FALSE)),0)</f>
        <v>16.930848468833439</v>
      </c>
      <c r="DO1560" s="431">
        <f t="shared" si="329"/>
        <v>1.561864060647622E-3</v>
      </c>
      <c r="DP1560" s="299">
        <f>IFERROR(IF(CA1560="D",IF(DL1560="A dispo.",DF1560*VLOOKUP('DATI INPUT'!$F$27,TARIFFE_UD,2,FALSE),DF1560*VLOOKUP(DL1560,TARIFFE_UD,2,FALSE)),DF1560*VLOOKUP(CB1560-100,TARIFFE_UND,2,FALSE)),0)</f>
        <v>42.30423041320558</v>
      </c>
      <c r="DQ1560" s="299">
        <f>IFERROR(IF(CA1560="D",IF(DL1560="A dispo.",DK1560*VLOOKUP('DATI INPUT'!$F$27,TARIFFE_UD,3,FALSE),DK1560*VLOOKUP(DL1560,TARIFFE_UD,3,FALSE)),DK1560*VLOOKUP(CB1560-100,TARIFFE_UND,3,FALSE)),0)</f>
        <v>15.164853048114928</v>
      </c>
      <c r="DR1560" s="299">
        <f t="shared" si="330"/>
        <v>57.469083461320508</v>
      </c>
    </row>
    <row r="1561" spans="1:122" x14ac:dyDescent="0.25">
      <c r="A1561" t="s">
        <v>11662</v>
      </c>
      <c r="B1561" t="s">
        <v>11654</v>
      </c>
      <c r="C1561" t="s">
        <v>11663</v>
      </c>
      <c r="D1561" t="s">
        <v>11656</v>
      </c>
      <c r="E1561" t="s">
        <v>268</v>
      </c>
      <c r="F1561" t="s">
        <v>156</v>
      </c>
      <c r="G1561" t="s">
        <v>11657</v>
      </c>
      <c r="H1561" t="s">
        <v>1137</v>
      </c>
      <c r="I1561" t="s">
        <v>982</v>
      </c>
      <c r="J1561" t="s">
        <v>156</v>
      </c>
      <c r="K1561" t="s">
        <v>11658</v>
      </c>
      <c r="L1561" t="s">
        <v>960</v>
      </c>
      <c r="M1561" t="s">
        <v>5161</v>
      </c>
      <c r="N1561" t="s">
        <v>984</v>
      </c>
      <c r="O1561" t="s">
        <v>873</v>
      </c>
      <c r="P1561" t="s">
        <v>1310</v>
      </c>
      <c r="Q1561" t="s">
        <v>294</v>
      </c>
      <c r="R1561" t="s">
        <v>268</v>
      </c>
      <c r="S1561" t="s">
        <v>268</v>
      </c>
      <c r="T1561" t="s">
        <v>268</v>
      </c>
      <c r="U1561" t="s">
        <v>268</v>
      </c>
      <c r="V1561" t="s">
        <v>268</v>
      </c>
      <c r="W1561" t="s">
        <v>5161</v>
      </c>
      <c r="X1561" t="s">
        <v>1310</v>
      </c>
      <c r="Y1561" t="s">
        <v>294</v>
      </c>
      <c r="Z1561" t="s">
        <v>268</v>
      </c>
      <c r="AA1561" t="s">
        <v>268</v>
      </c>
      <c r="AB1561" t="s">
        <v>268</v>
      </c>
      <c r="AC1561" t="s">
        <v>268</v>
      </c>
      <c r="AD1561" t="s">
        <v>268</v>
      </c>
      <c r="AE1561" t="s">
        <v>287</v>
      </c>
      <c r="AF1561" t="s">
        <v>1811</v>
      </c>
      <c r="AG1561" t="s">
        <v>875</v>
      </c>
      <c r="AH1561" t="s">
        <v>1812</v>
      </c>
      <c r="AI1561" t="s">
        <v>4765</v>
      </c>
      <c r="AJ1561" t="s">
        <v>268</v>
      </c>
      <c r="AK1561" t="s">
        <v>395</v>
      </c>
      <c r="AL1561" t="s">
        <v>268</v>
      </c>
      <c r="AM1561" t="s">
        <v>353</v>
      </c>
      <c r="AN1561" t="s">
        <v>268</v>
      </c>
      <c r="AO1561" t="s">
        <v>268</v>
      </c>
      <c r="AP1561" t="s">
        <v>268</v>
      </c>
      <c r="AQ1561" t="s">
        <v>268</v>
      </c>
      <c r="AR1561" t="s">
        <v>268</v>
      </c>
      <c r="AS1561" t="s">
        <v>268</v>
      </c>
      <c r="AT1561" t="s">
        <v>268</v>
      </c>
      <c r="AU1561" t="s">
        <v>268</v>
      </c>
      <c r="AV1561" t="s">
        <v>268</v>
      </c>
      <c r="AW1561" t="s">
        <v>268</v>
      </c>
      <c r="AX1561" t="s">
        <v>268</v>
      </c>
      <c r="AY1561" t="s">
        <v>268</v>
      </c>
      <c r="AZ1561" t="s">
        <v>268</v>
      </c>
      <c r="BA1561" t="s">
        <v>268</v>
      </c>
      <c r="BB1561" t="s">
        <v>268</v>
      </c>
      <c r="BC1561" t="s">
        <v>268</v>
      </c>
      <c r="BD1561" t="s">
        <v>268</v>
      </c>
      <c r="BE1561" t="s">
        <v>268</v>
      </c>
      <c r="BF1561" t="s">
        <v>268</v>
      </c>
      <c r="BG1561" t="s">
        <v>268</v>
      </c>
      <c r="BH1561" t="s">
        <v>268</v>
      </c>
      <c r="BI1561" t="s">
        <v>268</v>
      </c>
      <c r="BJ1561" t="s">
        <v>268</v>
      </c>
      <c r="BK1561" t="s">
        <v>268</v>
      </c>
      <c r="BL1561" t="s">
        <v>268</v>
      </c>
      <c r="BM1561" t="s">
        <v>268</v>
      </c>
      <c r="BN1561" t="s">
        <v>268</v>
      </c>
      <c r="BO1561" t="s">
        <v>268</v>
      </c>
      <c r="BP1561" t="s">
        <v>268</v>
      </c>
      <c r="BQ1561" t="s">
        <v>268</v>
      </c>
      <c r="BR1561" t="s">
        <v>268</v>
      </c>
      <c r="BS1561" t="s">
        <v>268</v>
      </c>
      <c r="BT1561" t="s">
        <v>268</v>
      </c>
      <c r="BU1561" t="s">
        <v>268</v>
      </c>
      <c r="BV1561" t="s">
        <v>268</v>
      </c>
      <c r="BW1561" t="s">
        <v>268</v>
      </c>
      <c r="BX1561" t="s">
        <v>268</v>
      </c>
      <c r="BY1561">
        <v>33.6</v>
      </c>
      <c r="BZ1561">
        <v>33.6</v>
      </c>
      <c r="CA1561" t="s">
        <v>142</v>
      </c>
      <c r="CB1561" s="356">
        <v>123</v>
      </c>
      <c r="CC1561" t="s">
        <v>1817</v>
      </c>
      <c r="CD1561" t="s">
        <v>268</v>
      </c>
      <c r="CE1561" t="s">
        <v>268</v>
      </c>
      <c r="CF1561" s="356">
        <v>1</v>
      </c>
      <c r="CG1561" t="s">
        <v>268</v>
      </c>
      <c r="CH1561" t="s">
        <v>268</v>
      </c>
      <c r="CI1561" t="s">
        <v>268</v>
      </c>
      <c r="CJ1561" t="s">
        <v>268</v>
      </c>
      <c r="CK1561" t="s">
        <v>268</v>
      </c>
      <c r="CL1561" t="s">
        <v>268</v>
      </c>
      <c r="CM1561" t="s">
        <v>11224</v>
      </c>
      <c r="CN1561">
        <v>16.57</v>
      </c>
      <c r="CO1561" t="s">
        <v>268</v>
      </c>
      <c r="CP1561">
        <v>16.57</v>
      </c>
      <c r="CQ1561">
        <v>365</v>
      </c>
      <c r="CR1561" t="s">
        <v>878</v>
      </c>
      <c r="CS1561" t="s">
        <v>11225</v>
      </c>
      <c r="CT1561" t="s">
        <v>11226</v>
      </c>
      <c r="CU1561" t="s">
        <v>11227</v>
      </c>
      <c r="CV1561" t="s">
        <v>268</v>
      </c>
      <c r="CW1561" t="s">
        <v>268</v>
      </c>
      <c r="CX1561" t="s">
        <v>268</v>
      </c>
      <c r="CY1561" t="s">
        <v>268</v>
      </c>
      <c r="CZ1561" t="s">
        <v>268</v>
      </c>
      <c r="DA1561" t="s">
        <v>268</v>
      </c>
      <c r="DB1561" s="429">
        <f t="shared" si="318"/>
        <v>0</v>
      </c>
      <c r="DC1561" s="284">
        <f t="shared" si="319"/>
        <v>0</v>
      </c>
      <c r="DD1561" s="284">
        <f t="shared" si="320"/>
        <v>0</v>
      </c>
      <c r="DE1561" s="284">
        <f t="shared" si="321"/>
        <v>0</v>
      </c>
      <c r="DF1561" s="295">
        <f t="shared" si="322"/>
        <v>33.6</v>
      </c>
      <c r="DG1561" s="284">
        <f t="shared" si="323"/>
        <v>1</v>
      </c>
      <c r="DH1561" s="284">
        <f t="shared" si="324"/>
        <v>0</v>
      </c>
      <c r="DI1561" s="284">
        <f t="shared" si="325"/>
        <v>0</v>
      </c>
      <c r="DJ1561" s="284">
        <f t="shared" si="326"/>
        <v>0</v>
      </c>
      <c r="DK1561" s="295">
        <f t="shared" si="327"/>
        <v>0</v>
      </c>
      <c r="DL1561" s="297">
        <f t="shared" si="328"/>
        <v>1</v>
      </c>
      <c r="DM1561" s="430">
        <f>IFERROR(IF(CA1561="D",IF(DL1561="A dispo.",DF1561*VLOOKUP('DATI INPUT'!$F$27,TARIFFE_UD,4,FALSE),DF1561*VLOOKUP(DL1561,TARIFFE_UD,4,FALSE)),DF1561*VLOOKUP(CB1561-100,TARIFFE_UND,4,FALSE)),0)</f>
        <v>16.565520822359261</v>
      </c>
      <c r="DN1561" s="430">
        <f>IFERROR(IF(CA1561="D",IF(DL1561="A dispo.",DK1561*VLOOKUP('DATI INPUT'!$F$27,TARIFFE_UD,5,FALSE),DK1561*VLOOKUP(DL1561,TARIFFE_UD,5,FALSE)),DK1561*VLOOKUP(CB1561-100,TARIFFE_UND,5,FALSE)),0)</f>
        <v>0</v>
      </c>
      <c r="DO1561" s="431">
        <f t="shared" si="329"/>
        <v>-4.4791776407393513E-3</v>
      </c>
      <c r="DP1561" s="299">
        <f>IFERROR(IF(CA1561="D",IF(DL1561="A dispo.",DF1561*VLOOKUP('DATI INPUT'!$F$27,TARIFFE_UD,2,FALSE),DF1561*VLOOKUP(DL1561,TARIFFE_UD,2,FALSE)),DF1561*VLOOKUP(CB1561-100,TARIFFE_UND,2,FALSE)),0)</f>
        <v>20.696303754858871</v>
      </c>
      <c r="DQ1561" s="299">
        <f>IFERROR(IF(CA1561="D",IF(DL1561="A dispo.",DK1561*VLOOKUP('DATI INPUT'!$F$27,TARIFFE_UD,3,FALSE),DK1561*VLOOKUP(DL1561,TARIFFE_UD,3,FALSE)),DK1561*VLOOKUP(CB1561-100,TARIFFE_UND,3,FALSE)),0)</f>
        <v>0</v>
      </c>
      <c r="DR1561" s="299">
        <f t="shared" si="330"/>
        <v>20.696303754858871</v>
      </c>
    </row>
    <row r="1562" spans="1:122" x14ac:dyDescent="0.25">
      <c r="A1562" t="s">
        <v>11664</v>
      </c>
      <c r="B1562" t="s">
        <v>11665</v>
      </c>
      <c r="C1562" t="s">
        <v>11666</v>
      </c>
      <c r="D1562" t="s">
        <v>11667</v>
      </c>
      <c r="E1562" t="s">
        <v>268</v>
      </c>
      <c r="F1562" t="s">
        <v>156</v>
      </c>
      <c r="G1562" t="s">
        <v>11668</v>
      </c>
      <c r="H1562" t="s">
        <v>11669</v>
      </c>
      <c r="I1562" t="s">
        <v>351</v>
      </c>
      <c r="J1562" t="s">
        <v>274</v>
      </c>
      <c r="K1562" t="s">
        <v>11670</v>
      </c>
      <c r="L1562" t="s">
        <v>4730</v>
      </c>
      <c r="M1562" t="s">
        <v>11671</v>
      </c>
      <c r="N1562" t="s">
        <v>303</v>
      </c>
      <c r="O1562" t="s">
        <v>1215</v>
      </c>
      <c r="P1562" t="s">
        <v>11672</v>
      </c>
      <c r="Q1562" t="s">
        <v>268</v>
      </c>
      <c r="R1562" t="s">
        <v>268</v>
      </c>
      <c r="S1562" t="s">
        <v>268</v>
      </c>
      <c r="T1562" t="s">
        <v>268</v>
      </c>
      <c r="U1562" t="s">
        <v>268</v>
      </c>
      <c r="V1562" t="s">
        <v>268</v>
      </c>
      <c r="W1562" t="s">
        <v>3070</v>
      </c>
      <c r="X1562" t="s">
        <v>2930</v>
      </c>
      <c r="Y1562" t="s">
        <v>309</v>
      </c>
      <c r="Z1562" t="s">
        <v>268</v>
      </c>
      <c r="AA1562" t="s">
        <v>268</v>
      </c>
      <c r="AB1562" t="s">
        <v>268</v>
      </c>
      <c r="AC1562" t="s">
        <v>268</v>
      </c>
      <c r="AD1562" t="s">
        <v>268</v>
      </c>
      <c r="AE1562" t="s">
        <v>287</v>
      </c>
      <c r="AF1562" t="s">
        <v>1811</v>
      </c>
      <c r="AG1562" t="s">
        <v>875</v>
      </c>
      <c r="AH1562" t="s">
        <v>1848</v>
      </c>
      <c r="AI1562" t="s">
        <v>1067</v>
      </c>
      <c r="AJ1562" t="s">
        <v>268</v>
      </c>
      <c r="AK1562" t="s">
        <v>377</v>
      </c>
      <c r="AL1562" t="s">
        <v>268</v>
      </c>
      <c r="AM1562" t="s">
        <v>405</v>
      </c>
      <c r="AN1562" t="s">
        <v>268</v>
      </c>
      <c r="AO1562" t="s">
        <v>268</v>
      </c>
      <c r="AP1562" t="s">
        <v>268</v>
      </c>
      <c r="AQ1562" t="s">
        <v>268</v>
      </c>
      <c r="AR1562" t="s">
        <v>268</v>
      </c>
      <c r="AS1562" t="s">
        <v>268</v>
      </c>
      <c r="AT1562" t="s">
        <v>268</v>
      </c>
      <c r="AU1562" t="s">
        <v>268</v>
      </c>
      <c r="AV1562" t="s">
        <v>268</v>
      </c>
      <c r="AW1562" t="s">
        <v>268</v>
      </c>
      <c r="AX1562" t="s">
        <v>268</v>
      </c>
      <c r="AY1562" t="s">
        <v>268</v>
      </c>
      <c r="AZ1562" t="s">
        <v>268</v>
      </c>
      <c r="BA1562" t="s">
        <v>268</v>
      </c>
      <c r="BB1562" t="s">
        <v>268</v>
      </c>
      <c r="BC1562" t="s">
        <v>268</v>
      </c>
      <c r="BD1562" t="s">
        <v>268</v>
      </c>
      <c r="BE1562" t="s">
        <v>268</v>
      </c>
      <c r="BF1562" t="s">
        <v>268</v>
      </c>
      <c r="BG1562" t="s">
        <v>268</v>
      </c>
      <c r="BH1562" t="s">
        <v>268</v>
      </c>
      <c r="BI1562" t="s">
        <v>268</v>
      </c>
      <c r="BJ1562" t="s">
        <v>268</v>
      </c>
      <c r="BK1562" t="s">
        <v>268</v>
      </c>
      <c r="BL1562" t="s">
        <v>268</v>
      </c>
      <c r="BM1562" t="s">
        <v>268</v>
      </c>
      <c r="BN1562" t="s">
        <v>268</v>
      </c>
      <c r="BO1562" t="s">
        <v>268</v>
      </c>
      <c r="BP1562" t="s">
        <v>268</v>
      </c>
      <c r="BQ1562" t="s">
        <v>268</v>
      </c>
      <c r="BR1562" t="s">
        <v>268</v>
      </c>
      <c r="BS1562" t="s">
        <v>268</v>
      </c>
      <c r="BT1562" t="s">
        <v>268</v>
      </c>
      <c r="BU1562" t="s">
        <v>268</v>
      </c>
      <c r="BV1562" t="s">
        <v>268</v>
      </c>
      <c r="BW1562" t="s">
        <v>268</v>
      </c>
      <c r="BX1562" t="s">
        <v>268</v>
      </c>
      <c r="BY1562">
        <v>60</v>
      </c>
      <c r="BZ1562">
        <v>60</v>
      </c>
      <c r="CA1562" t="s">
        <v>142</v>
      </c>
      <c r="CB1562" s="356">
        <v>122</v>
      </c>
      <c r="CC1562" t="s">
        <v>876</v>
      </c>
      <c r="CD1562" t="s">
        <v>268</v>
      </c>
      <c r="CE1562" t="s">
        <v>268</v>
      </c>
      <c r="CF1562" t="s">
        <v>268</v>
      </c>
      <c r="CG1562" t="s">
        <v>268</v>
      </c>
      <c r="CH1562" t="s">
        <v>268</v>
      </c>
      <c r="CI1562" t="s">
        <v>268</v>
      </c>
      <c r="CJ1562" t="s">
        <v>268</v>
      </c>
      <c r="CK1562" t="s">
        <v>268</v>
      </c>
      <c r="CL1562" t="s">
        <v>11673</v>
      </c>
      <c r="CM1562" t="s">
        <v>11224</v>
      </c>
      <c r="CN1562">
        <v>105.43</v>
      </c>
      <c r="CO1562" t="s">
        <v>268</v>
      </c>
      <c r="CP1562">
        <v>105.43</v>
      </c>
      <c r="CQ1562">
        <v>365</v>
      </c>
      <c r="CR1562" t="s">
        <v>878</v>
      </c>
      <c r="CS1562" t="s">
        <v>11225</v>
      </c>
      <c r="CT1562" t="s">
        <v>11226</v>
      </c>
      <c r="CU1562" t="s">
        <v>11227</v>
      </c>
      <c r="CV1562" t="s">
        <v>268</v>
      </c>
      <c r="CW1562" t="s">
        <v>268</v>
      </c>
      <c r="CX1562" t="s">
        <v>268</v>
      </c>
      <c r="CY1562" t="s">
        <v>268</v>
      </c>
      <c r="CZ1562" t="s">
        <v>268</v>
      </c>
      <c r="DA1562" t="s">
        <v>268</v>
      </c>
      <c r="DB1562" s="429">
        <f t="shared" si="318"/>
        <v>0</v>
      </c>
      <c r="DC1562" s="284">
        <f t="shared" si="319"/>
        <v>0</v>
      </c>
      <c r="DD1562" s="284">
        <f t="shared" si="320"/>
        <v>0</v>
      </c>
      <c r="DE1562" s="284">
        <f t="shared" si="321"/>
        <v>0</v>
      </c>
      <c r="DF1562" s="295">
        <f t="shared" si="322"/>
        <v>60</v>
      </c>
      <c r="DG1562" s="284">
        <f t="shared" si="323"/>
        <v>0</v>
      </c>
      <c r="DH1562" s="284">
        <f t="shared" si="324"/>
        <v>0</v>
      </c>
      <c r="DI1562" s="284">
        <f t="shared" si="325"/>
        <v>0</v>
      </c>
      <c r="DJ1562" s="284">
        <f t="shared" si="326"/>
        <v>0</v>
      </c>
      <c r="DK1562" s="295">
        <f t="shared" si="327"/>
        <v>1</v>
      </c>
      <c r="DL1562" s="297" t="str">
        <f t="shared" si="328"/>
        <v>A dispo.</v>
      </c>
      <c r="DM1562" s="430">
        <f>IFERROR(IF(CA1562="D",IF(DL1562="A dispo.",DF1562*VLOOKUP('DATI INPUT'!$F$27,TARIFFE_UD,4,FALSE),DF1562*VLOOKUP(DL1562,TARIFFE_UD,4,FALSE)),DF1562*VLOOKUP(CB1562-100,TARIFFE_UND,4,FALSE)),0)</f>
        <v>38.033083520722791</v>
      </c>
      <c r="DN1562" s="430">
        <f>IFERROR(IF(CA1562="D",IF(DL1562="A dispo.",DK1562*VLOOKUP('DATI INPUT'!$F$27,TARIFFE_UD,5,FALSE),DK1562*VLOOKUP(DL1562,TARIFFE_UD,5,FALSE)),DK1562*VLOOKUP(CB1562-100,TARIFFE_UND,5,FALSE)),0)</f>
        <v>67.397800635548478</v>
      </c>
      <c r="DO1562" s="431">
        <f t="shared" si="329"/>
        <v>8.8415627126892105E-4</v>
      </c>
      <c r="DP1562" s="299">
        <f>IFERROR(IF(CA1562="D",IF(DL1562="A dispo.",DF1562*VLOOKUP('DATI INPUT'!$F$27,TARIFFE_UD,2,FALSE),DF1562*VLOOKUP(DL1562,TARIFFE_UD,2,FALSE)),DF1562*VLOOKUP(CB1562-100,TARIFFE_UND,2,FALSE)),0)</f>
        <v>47.517023926971895</v>
      </c>
      <c r="DQ1562" s="299">
        <f>IFERROR(IF(CA1562="D",IF(DL1562="A dispo.",DK1562*VLOOKUP('DATI INPUT'!$F$27,TARIFFE_UD,3,FALSE),DK1562*VLOOKUP(DL1562,TARIFFE_UD,3,FALSE)),DK1562*VLOOKUP(CB1562-100,TARIFFE_UND,3,FALSE)),0)</f>
        <v>60.367780403072892</v>
      </c>
      <c r="DR1562" s="299">
        <f t="shared" si="330"/>
        <v>107.88480433004479</v>
      </c>
    </row>
    <row r="1563" spans="1:122" x14ac:dyDescent="0.25">
      <c r="A1563" t="s">
        <v>11674</v>
      </c>
      <c r="B1563" t="s">
        <v>11675</v>
      </c>
      <c r="C1563" t="s">
        <v>11676</v>
      </c>
      <c r="D1563" t="s">
        <v>11677</v>
      </c>
      <c r="E1563" t="s">
        <v>268</v>
      </c>
      <c r="F1563" t="s">
        <v>156</v>
      </c>
      <c r="G1563" t="s">
        <v>11678</v>
      </c>
      <c r="H1563" t="s">
        <v>849</v>
      </c>
      <c r="I1563" t="s">
        <v>376</v>
      </c>
      <c r="J1563" t="s">
        <v>274</v>
      </c>
      <c r="K1563" t="s">
        <v>11679</v>
      </c>
      <c r="L1563" t="s">
        <v>871</v>
      </c>
      <c r="M1563" t="s">
        <v>9484</v>
      </c>
      <c r="N1563" t="s">
        <v>984</v>
      </c>
      <c r="O1563" t="s">
        <v>873</v>
      </c>
      <c r="P1563" t="s">
        <v>3488</v>
      </c>
      <c r="Q1563" t="s">
        <v>280</v>
      </c>
      <c r="R1563" t="s">
        <v>268</v>
      </c>
      <c r="S1563" t="s">
        <v>268</v>
      </c>
      <c r="T1563" t="s">
        <v>268</v>
      </c>
      <c r="U1563" t="s">
        <v>268</v>
      </c>
      <c r="V1563" t="s">
        <v>268</v>
      </c>
      <c r="W1563" t="s">
        <v>1741</v>
      </c>
      <c r="X1563" t="s">
        <v>613</v>
      </c>
      <c r="Y1563" t="s">
        <v>268</v>
      </c>
      <c r="Z1563" t="s">
        <v>268</v>
      </c>
      <c r="AA1563" t="s">
        <v>268</v>
      </c>
      <c r="AB1563" t="s">
        <v>268</v>
      </c>
      <c r="AC1563" t="s">
        <v>268</v>
      </c>
      <c r="AD1563" t="s">
        <v>268</v>
      </c>
      <c r="AE1563" t="s">
        <v>287</v>
      </c>
      <c r="AF1563" t="s">
        <v>1811</v>
      </c>
      <c r="AG1563" t="s">
        <v>875</v>
      </c>
      <c r="AH1563" t="s">
        <v>1831</v>
      </c>
      <c r="AI1563" t="s">
        <v>9485</v>
      </c>
      <c r="AJ1563" t="s">
        <v>268</v>
      </c>
      <c r="AK1563" t="s">
        <v>366</v>
      </c>
      <c r="AL1563" t="s">
        <v>268</v>
      </c>
      <c r="AM1563" t="s">
        <v>367</v>
      </c>
      <c r="AN1563" t="s">
        <v>268</v>
      </c>
      <c r="AO1563" t="s">
        <v>268</v>
      </c>
      <c r="AP1563" t="s">
        <v>268</v>
      </c>
      <c r="AQ1563" t="s">
        <v>268</v>
      </c>
      <c r="AR1563" t="s">
        <v>268</v>
      </c>
      <c r="AS1563" t="s">
        <v>268</v>
      </c>
      <c r="AT1563" t="s">
        <v>268</v>
      </c>
      <c r="AU1563" t="s">
        <v>268</v>
      </c>
      <c r="AV1563" t="s">
        <v>268</v>
      </c>
      <c r="AW1563" t="s">
        <v>268</v>
      </c>
      <c r="AX1563" t="s">
        <v>268</v>
      </c>
      <c r="AY1563" t="s">
        <v>268</v>
      </c>
      <c r="AZ1563" t="s">
        <v>268</v>
      </c>
      <c r="BA1563" t="s">
        <v>268</v>
      </c>
      <c r="BB1563" t="s">
        <v>268</v>
      </c>
      <c r="BC1563" t="s">
        <v>268</v>
      </c>
      <c r="BD1563" t="s">
        <v>268</v>
      </c>
      <c r="BE1563" t="s">
        <v>268</v>
      </c>
      <c r="BF1563" t="s">
        <v>268</v>
      </c>
      <c r="BG1563" t="s">
        <v>268</v>
      </c>
      <c r="BH1563" t="s">
        <v>268</v>
      </c>
      <c r="BI1563" t="s">
        <v>268</v>
      </c>
      <c r="BJ1563" t="s">
        <v>268</v>
      </c>
      <c r="BK1563" t="s">
        <v>268</v>
      </c>
      <c r="BL1563" t="s">
        <v>268</v>
      </c>
      <c r="BM1563" t="s">
        <v>268</v>
      </c>
      <c r="BN1563" t="s">
        <v>268</v>
      </c>
      <c r="BO1563" t="s">
        <v>268</v>
      </c>
      <c r="BP1563" t="s">
        <v>268</v>
      </c>
      <c r="BQ1563" t="s">
        <v>268</v>
      </c>
      <c r="BR1563" t="s">
        <v>268</v>
      </c>
      <c r="BS1563" t="s">
        <v>268</v>
      </c>
      <c r="BT1563" t="s">
        <v>268</v>
      </c>
      <c r="BU1563" t="s">
        <v>268</v>
      </c>
      <c r="BV1563" t="s">
        <v>268</v>
      </c>
      <c r="BW1563" t="s">
        <v>268</v>
      </c>
      <c r="BX1563" t="s">
        <v>268</v>
      </c>
      <c r="BY1563">
        <v>50</v>
      </c>
      <c r="BZ1563">
        <v>50</v>
      </c>
      <c r="CA1563" t="s">
        <v>143</v>
      </c>
      <c r="CB1563" s="356">
        <v>104</v>
      </c>
      <c r="CC1563" t="s">
        <v>1027</v>
      </c>
      <c r="CD1563" t="s">
        <v>268</v>
      </c>
      <c r="CE1563" t="s">
        <v>268</v>
      </c>
      <c r="CF1563" t="s">
        <v>268</v>
      </c>
      <c r="CG1563" t="s">
        <v>268</v>
      </c>
      <c r="CH1563" t="s">
        <v>268</v>
      </c>
      <c r="CI1563" t="s">
        <v>268</v>
      </c>
      <c r="CJ1563" t="s">
        <v>268</v>
      </c>
      <c r="CK1563" t="s">
        <v>268</v>
      </c>
      <c r="CL1563" t="s">
        <v>268</v>
      </c>
      <c r="CM1563" t="s">
        <v>11224</v>
      </c>
      <c r="CN1563">
        <v>44.02</v>
      </c>
      <c r="CO1563" t="s">
        <v>268</v>
      </c>
      <c r="CP1563">
        <v>44.02</v>
      </c>
      <c r="CQ1563">
        <v>365</v>
      </c>
      <c r="CR1563" t="s">
        <v>878</v>
      </c>
      <c r="CS1563" t="s">
        <v>11225</v>
      </c>
      <c r="CT1563" t="s">
        <v>11226</v>
      </c>
      <c r="CU1563" t="s">
        <v>11227</v>
      </c>
      <c r="CV1563" t="s">
        <v>268</v>
      </c>
      <c r="CW1563" t="s">
        <v>268</v>
      </c>
      <c r="CX1563" t="s">
        <v>268</v>
      </c>
      <c r="CY1563" t="s">
        <v>268</v>
      </c>
      <c r="CZ1563" t="s">
        <v>268</v>
      </c>
      <c r="DA1563" t="s">
        <v>268</v>
      </c>
      <c r="DB1563" s="429">
        <f t="shared" si="318"/>
        <v>0</v>
      </c>
      <c r="DC1563" s="284">
        <f t="shared" si="319"/>
        <v>0</v>
      </c>
      <c r="DD1563" s="284">
        <f t="shared" si="320"/>
        <v>0</v>
      </c>
      <c r="DE1563" s="284">
        <f t="shared" si="321"/>
        <v>0</v>
      </c>
      <c r="DF1563" s="295">
        <f t="shared" si="322"/>
        <v>50</v>
      </c>
      <c r="DG1563" s="284">
        <f t="shared" si="323"/>
        <v>0</v>
      </c>
      <c r="DH1563" s="284">
        <f t="shared" si="324"/>
        <v>0</v>
      </c>
      <c r="DI1563" s="284">
        <f t="shared" si="325"/>
        <v>0</v>
      </c>
      <c r="DJ1563" s="284">
        <f t="shared" si="326"/>
        <v>0</v>
      </c>
      <c r="DK1563" s="295">
        <f t="shared" si="327"/>
        <v>50</v>
      </c>
      <c r="DL1563" s="297" t="str">
        <f t="shared" si="328"/>
        <v/>
      </c>
      <c r="DM1563" s="430">
        <f>IFERROR(IF(CA1563="D",IF(DL1563="A dispo.",DF1563*VLOOKUP('DATI INPUT'!$F$27,TARIFFE_UD,4,FALSE),DF1563*VLOOKUP(DL1563,TARIFFE_UD,4,FALSE)),DF1563*VLOOKUP(CB1563-100,TARIFFE_UND,4,FALSE)),0)</f>
        <v>6.1591259180181011</v>
      </c>
      <c r="DN1563" s="430">
        <f>IFERROR(IF(CA1563="D",IF(DL1563="A dispo.",DK1563*VLOOKUP('DATI INPUT'!$F$27,TARIFFE_UD,5,FALSE),DK1563*VLOOKUP(DL1563,TARIFFE_UD,5,FALSE)),DK1563*VLOOKUP(CB1563-100,TARIFFE_UND,5,FALSE)),0)</f>
        <v>37.862760180289612</v>
      </c>
      <c r="DO1563" s="431">
        <f t="shared" si="329"/>
        <v>1.8860983077075844E-3</v>
      </c>
      <c r="DP1563" s="299">
        <f>IFERROR(IF(CA1563="D",IF(DL1563="A dispo.",DF1563*VLOOKUP('DATI INPUT'!$F$27,TARIFFE_UD,2,FALSE),DF1563*VLOOKUP(DL1563,TARIFFE_UD,2,FALSE)),DF1563*VLOOKUP(CB1563-100,TARIFFE_UND,2,FALSE)),0)</f>
        <v>8.7099505802103057</v>
      </c>
      <c r="DQ1563" s="299">
        <f>IFERROR(IF(CA1563="D",IF(DL1563="A dispo.",DK1563*VLOOKUP('DATI INPUT'!$F$27,TARIFFE_UD,3,FALSE),DK1563*VLOOKUP(DL1563,TARIFFE_UD,3,FALSE)),DK1563*VLOOKUP(CB1563-100,TARIFFE_UND,3,FALSE)),0)</f>
        <v>38.412255797854336</v>
      </c>
      <c r="DR1563" s="299">
        <f t="shared" si="330"/>
        <v>47.122206378064639</v>
      </c>
    </row>
    <row r="1564" spans="1:122" x14ac:dyDescent="0.25">
      <c r="A1564" t="s">
        <v>11680</v>
      </c>
      <c r="B1564" t="s">
        <v>11675</v>
      </c>
      <c r="C1564" t="s">
        <v>11681</v>
      </c>
      <c r="D1564" t="s">
        <v>11677</v>
      </c>
      <c r="E1564" t="s">
        <v>268</v>
      </c>
      <c r="F1564" t="s">
        <v>156</v>
      </c>
      <c r="G1564" t="s">
        <v>11678</v>
      </c>
      <c r="H1564" t="s">
        <v>849</v>
      </c>
      <c r="I1564" t="s">
        <v>376</v>
      </c>
      <c r="J1564" t="s">
        <v>274</v>
      </c>
      <c r="K1564" t="s">
        <v>11679</v>
      </c>
      <c r="L1564" t="s">
        <v>871</v>
      </c>
      <c r="M1564" t="s">
        <v>9484</v>
      </c>
      <c r="N1564" t="s">
        <v>984</v>
      </c>
      <c r="O1564" t="s">
        <v>873</v>
      </c>
      <c r="P1564" t="s">
        <v>3488</v>
      </c>
      <c r="Q1564" t="s">
        <v>280</v>
      </c>
      <c r="R1564" t="s">
        <v>268</v>
      </c>
      <c r="S1564" t="s">
        <v>268</v>
      </c>
      <c r="T1564" t="s">
        <v>268</v>
      </c>
      <c r="U1564" t="s">
        <v>268</v>
      </c>
      <c r="V1564" t="s">
        <v>268</v>
      </c>
      <c r="W1564" t="s">
        <v>11682</v>
      </c>
      <c r="X1564" t="s">
        <v>613</v>
      </c>
      <c r="Y1564" t="s">
        <v>291</v>
      </c>
      <c r="Z1564" t="s">
        <v>268</v>
      </c>
      <c r="AA1564" t="s">
        <v>268</v>
      </c>
      <c r="AB1564" t="s">
        <v>268</v>
      </c>
      <c r="AC1564" t="s">
        <v>268</v>
      </c>
      <c r="AD1564" t="s">
        <v>268</v>
      </c>
      <c r="AE1564" t="s">
        <v>287</v>
      </c>
      <c r="AF1564" t="s">
        <v>1811</v>
      </c>
      <c r="AG1564" t="s">
        <v>875</v>
      </c>
      <c r="AH1564" t="s">
        <v>1848</v>
      </c>
      <c r="AI1564" t="s">
        <v>11683</v>
      </c>
      <c r="AJ1564" t="s">
        <v>268</v>
      </c>
      <c r="AK1564" t="s">
        <v>395</v>
      </c>
      <c r="AL1564" t="s">
        <v>268</v>
      </c>
      <c r="AM1564" t="s">
        <v>405</v>
      </c>
      <c r="AN1564" t="s">
        <v>268</v>
      </c>
      <c r="AO1564" t="s">
        <v>268</v>
      </c>
      <c r="AP1564" t="s">
        <v>268</v>
      </c>
      <c r="AQ1564" t="s">
        <v>268</v>
      </c>
      <c r="AR1564" t="s">
        <v>268</v>
      </c>
      <c r="AS1564" t="s">
        <v>268</v>
      </c>
      <c r="AT1564" t="s">
        <v>268</v>
      </c>
      <c r="AU1564" t="s">
        <v>268</v>
      </c>
      <c r="AV1564" t="s">
        <v>268</v>
      </c>
      <c r="AW1564" t="s">
        <v>268</v>
      </c>
      <c r="AX1564" t="s">
        <v>268</v>
      </c>
      <c r="AY1564" t="s">
        <v>268</v>
      </c>
      <c r="AZ1564" t="s">
        <v>268</v>
      </c>
      <c r="BA1564" t="s">
        <v>268</v>
      </c>
      <c r="BB1564" t="s">
        <v>268</v>
      </c>
      <c r="BC1564" t="s">
        <v>268</v>
      </c>
      <c r="BD1564" t="s">
        <v>268</v>
      </c>
      <c r="BE1564" t="s">
        <v>268</v>
      </c>
      <c r="BF1564" t="s">
        <v>268</v>
      </c>
      <c r="BG1564" t="s">
        <v>268</v>
      </c>
      <c r="BH1564" t="s">
        <v>268</v>
      </c>
      <c r="BI1564" t="s">
        <v>268</v>
      </c>
      <c r="BJ1564" t="s">
        <v>268</v>
      </c>
      <c r="BK1564" t="s">
        <v>268</v>
      </c>
      <c r="BL1564" t="s">
        <v>268</v>
      </c>
      <c r="BM1564" t="s">
        <v>268</v>
      </c>
      <c r="BN1564" t="s">
        <v>268</v>
      </c>
      <c r="BO1564" t="s">
        <v>268</v>
      </c>
      <c r="BP1564" t="s">
        <v>268</v>
      </c>
      <c r="BQ1564" t="s">
        <v>268</v>
      </c>
      <c r="BR1564" t="s">
        <v>268</v>
      </c>
      <c r="BS1564" t="s">
        <v>268</v>
      </c>
      <c r="BT1564" t="s">
        <v>268</v>
      </c>
      <c r="BU1564" t="s">
        <v>268</v>
      </c>
      <c r="BV1564" t="s">
        <v>268</v>
      </c>
      <c r="BW1564" t="s">
        <v>268</v>
      </c>
      <c r="BX1564" t="s">
        <v>268</v>
      </c>
      <c r="BY1564">
        <v>83</v>
      </c>
      <c r="BZ1564">
        <v>83</v>
      </c>
      <c r="CA1564" t="s">
        <v>142</v>
      </c>
      <c r="CB1564" s="356">
        <v>122</v>
      </c>
      <c r="CC1564" t="s">
        <v>876</v>
      </c>
      <c r="CD1564" t="s">
        <v>268</v>
      </c>
      <c r="CE1564" t="s">
        <v>268</v>
      </c>
      <c r="CF1564" s="356">
        <v>1</v>
      </c>
      <c r="CG1564" t="s">
        <v>268</v>
      </c>
      <c r="CH1564" t="s">
        <v>268</v>
      </c>
      <c r="CI1564" t="s">
        <v>268</v>
      </c>
      <c r="CJ1564" t="s">
        <v>268</v>
      </c>
      <c r="CK1564" t="s">
        <v>268</v>
      </c>
      <c r="CL1564" t="s">
        <v>268</v>
      </c>
      <c r="CM1564" t="s">
        <v>11224</v>
      </c>
      <c r="CN1564">
        <v>57.85</v>
      </c>
      <c r="CO1564" t="s">
        <v>268</v>
      </c>
      <c r="CP1564">
        <v>57.85</v>
      </c>
      <c r="CQ1564">
        <v>365</v>
      </c>
      <c r="CR1564" t="s">
        <v>878</v>
      </c>
      <c r="CS1564" t="s">
        <v>11225</v>
      </c>
      <c r="CT1564" t="s">
        <v>11226</v>
      </c>
      <c r="CU1564" t="s">
        <v>11227</v>
      </c>
      <c r="CV1564" t="s">
        <v>268</v>
      </c>
      <c r="CW1564" t="s">
        <v>268</v>
      </c>
      <c r="CX1564" t="s">
        <v>268</v>
      </c>
      <c r="CY1564" t="s">
        <v>268</v>
      </c>
      <c r="CZ1564" t="s">
        <v>268</v>
      </c>
      <c r="DA1564" t="s">
        <v>268</v>
      </c>
      <c r="DB1564" s="429">
        <f t="shared" si="318"/>
        <v>0</v>
      </c>
      <c r="DC1564" s="284">
        <f t="shared" si="319"/>
        <v>0</v>
      </c>
      <c r="DD1564" s="284">
        <f t="shared" si="320"/>
        <v>0</v>
      </c>
      <c r="DE1564" s="284">
        <f t="shared" si="321"/>
        <v>0</v>
      </c>
      <c r="DF1564" s="295">
        <f t="shared" si="322"/>
        <v>83</v>
      </c>
      <c r="DG1564" s="284">
        <f t="shared" si="323"/>
        <v>0</v>
      </c>
      <c r="DH1564" s="284">
        <f t="shared" si="324"/>
        <v>0</v>
      </c>
      <c r="DI1564" s="284">
        <f t="shared" si="325"/>
        <v>0</v>
      </c>
      <c r="DJ1564" s="284">
        <f t="shared" si="326"/>
        <v>0</v>
      </c>
      <c r="DK1564" s="295">
        <f t="shared" si="327"/>
        <v>1</v>
      </c>
      <c r="DL1564" s="297">
        <f t="shared" si="328"/>
        <v>1</v>
      </c>
      <c r="DM1564" s="430">
        <f>IFERROR(IF(CA1564="D",IF(DL1564="A dispo.",DF1564*VLOOKUP('DATI INPUT'!$F$27,TARIFFE_UD,4,FALSE),DF1564*VLOOKUP(DL1564,TARIFFE_UD,4,FALSE)),DF1564*VLOOKUP(CB1564-100,TARIFFE_UND,4,FALSE)),0)</f>
        <v>40.920780602851742</v>
      </c>
      <c r="DN1564" s="430">
        <f>IFERROR(IF(CA1564="D",IF(DL1564="A dispo.",DK1564*VLOOKUP('DATI INPUT'!$F$27,TARIFFE_UD,5,FALSE),DK1564*VLOOKUP(DL1564,TARIFFE_UD,5,FALSE)),DK1564*VLOOKUP(CB1564-100,TARIFFE_UND,5,FALSE)),0)</f>
        <v>16.930848468833439</v>
      </c>
      <c r="DO1564" s="431">
        <f t="shared" si="329"/>
        <v>1.6290716851798948E-3</v>
      </c>
      <c r="DP1564" s="299">
        <f>IFERROR(IF(CA1564="D",IF(DL1564="A dispo.",DF1564*VLOOKUP('DATI INPUT'!$F$27,TARIFFE_UD,2,FALSE),DF1564*VLOOKUP(DL1564,TARIFFE_UD,2,FALSE)),DF1564*VLOOKUP(CB1564-100,TARIFFE_UND,2,FALSE)),0)</f>
        <v>51.124797965871615</v>
      </c>
      <c r="DQ1564" s="299">
        <f>IFERROR(IF(CA1564="D",IF(DL1564="A dispo.",DK1564*VLOOKUP('DATI INPUT'!$F$27,TARIFFE_UD,3,FALSE),DK1564*VLOOKUP(DL1564,TARIFFE_UD,3,FALSE)),DK1564*VLOOKUP(CB1564-100,TARIFFE_UND,3,FALSE)),0)</f>
        <v>15.164853048114928</v>
      </c>
      <c r="DR1564" s="299">
        <f t="shared" si="330"/>
        <v>66.289651013986543</v>
      </c>
    </row>
    <row r="1565" spans="1:122" x14ac:dyDescent="0.25">
      <c r="A1565" t="s">
        <v>11684</v>
      </c>
      <c r="B1565" t="s">
        <v>11675</v>
      </c>
      <c r="C1565" t="s">
        <v>11685</v>
      </c>
      <c r="D1565" t="s">
        <v>11677</v>
      </c>
      <c r="E1565" t="s">
        <v>268</v>
      </c>
      <c r="F1565" t="s">
        <v>156</v>
      </c>
      <c r="G1565" t="s">
        <v>11678</v>
      </c>
      <c r="H1565" t="s">
        <v>849</v>
      </c>
      <c r="I1565" t="s">
        <v>376</v>
      </c>
      <c r="J1565" t="s">
        <v>274</v>
      </c>
      <c r="K1565" t="s">
        <v>11679</v>
      </c>
      <c r="L1565" t="s">
        <v>871</v>
      </c>
      <c r="M1565" t="s">
        <v>9484</v>
      </c>
      <c r="N1565" t="s">
        <v>984</v>
      </c>
      <c r="O1565" t="s">
        <v>873</v>
      </c>
      <c r="P1565" t="s">
        <v>3488</v>
      </c>
      <c r="Q1565" t="s">
        <v>280</v>
      </c>
      <c r="R1565" t="s">
        <v>268</v>
      </c>
      <c r="S1565" t="s">
        <v>268</v>
      </c>
      <c r="T1565" t="s">
        <v>268</v>
      </c>
      <c r="U1565" t="s">
        <v>268</v>
      </c>
      <c r="V1565" t="s">
        <v>268</v>
      </c>
      <c r="W1565" t="s">
        <v>11289</v>
      </c>
      <c r="X1565" t="s">
        <v>613</v>
      </c>
      <c r="Y1565" t="s">
        <v>503</v>
      </c>
      <c r="Z1565" t="s">
        <v>268</v>
      </c>
      <c r="AA1565" t="s">
        <v>268</v>
      </c>
      <c r="AB1565" t="s">
        <v>268</v>
      </c>
      <c r="AC1565" t="s">
        <v>268</v>
      </c>
      <c r="AD1565" t="s">
        <v>268</v>
      </c>
      <c r="AE1565" t="s">
        <v>287</v>
      </c>
      <c r="AF1565" t="s">
        <v>1811</v>
      </c>
      <c r="AG1565" t="s">
        <v>875</v>
      </c>
      <c r="AH1565" t="s">
        <v>1831</v>
      </c>
      <c r="AI1565" t="s">
        <v>11288</v>
      </c>
      <c r="AJ1565" t="s">
        <v>268</v>
      </c>
      <c r="AK1565" t="s">
        <v>382</v>
      </c>
      <c r="AL1565" t="s">
        <v>268</v>
      </c>
      <c r="AM1565" t="s">
        <v>353</v>
      </c>
      <c r="AN1565" t="s">
        <v>268</v>
      </c>
      <c r="AO1565" t="s">
        <v>268</v>
      </c>
      <c r="AP1565" t="s">
        <v>268</v>
      </c>
      <c r="AQ1565" t="s">
        <v>268</v>
      </c>
      <c r="AR1565" t="s">
        <v>268</v>
      </c>
      <c r="AS1565" t="s">
        <v>268</v>
      </c>
      <c r="AT1565" t="s">
        <v>268</v>
      </c>
      <c r="AU1565" t="s">
        <v>268</v>
      </c>
      <c r="AV1565" t="s">
        <v>268</v>
      </c>
      <c r="AW1565" t="s">
        <v>268</v>
      </c>
      <c r="AX1565" t="s">
        <v>268</v>
      </c>
      <c r="AY1565" t="s">
        <v>268</v>
      </c>
      <c r="AZ1565" t="s">
        <v>268</v>
      </c>
      <c r="BA1565" t="s">
        <v>268</v>
      </c>
      <c r="BB1565" t="s">
        <v>268</v>
      </c>
      <c r="BC1565" t="s">
        <v>268</v>
      </c>
      <c r="BD1565" t="s">
        <v>268</v>
      </c>
      <c r="BE1565" t="s">
        <v>268</v>
      </c>
      <c r="BF1565" t="s">
        <v>268</v>
      </c>
      <c r="BG1565" t="s">
        <v>268</v>
      </c>
      <c r="BH1565" t="s">
        <v>268</v>
      </c>
      <c r="BI1565" t="s">
        <v>268</v>
      </c>
      <c r="BJ1565" t="s">
        <v>268</v>
      </c>
      <c r="BK1565" t="s">
        <v>268</v>
      </c>
      <c r="BL1565" t="s">
        <v>268</v>
      </c>
      <c r="BM1565" t="s">
        <v>268</v>
      </c>
      <c r="BN1565" t="s">
        <v>268</v>
      </c>
      <c r="BO1565" t="s">
        <v>268</v>
      </c>
      <c r="BP1565" t="s">
        <v>268</v>
      </c>
      <c r="BQ1565" t="s">
        <v>268</v>
      </c>
      <c r="BR1565" t="s">
        <v>268</v>
      </c>
      <c r="BS1565" t="s">
        <v>268</v>
      </c>
      <c r="BT1565" t="s">
        <v>268</v>
      </c>
      <c r="BU1565" t="s">
        <v>268</v>
      </c>
      <c r="BV1565" t="s">
        <v>268</v>
      </c>
      <c r="BW1565" t="s">
        <v>268</v>
      </c>
      <c r="BX1565" t="s">
        <v>268</v>
      </c>
      <c r="BY1565">
        <v>15</v>
      </c>
      <c r="BZ1565">
        <v>15</v>
      </c>
      <c r="CA1565" t="s">
        <v>142</v>
      </c>
      <c r="CB1565" s="356">
        <v>123</v>
      </c>
      <c r="CC1565" t="s">
        <v>1817</v>
      </c>
      <c r="CD1565" t="s">
        <v>268</v>
      </c>
      <c r="CE1565" t="s">
        <v>268</v>
      </c>
      <c r="CF1565" s="356">
        <v>1</v>
      </c>
      <c r="CG1565" t="s">
        <v>268</v>
      </c>
      <c r="CH1565" t="s">
        <v>268</v>
      </c>
      <c r="CI1565" t="s">
        <v>268</v>
      </c>
      <c r="CJ1565" t="s">
        <v>268</v>
      </c>
      <c r="CK1565" t="s">
        <v>268</v>
      </c>
      <c r="CL1565" t="s">
        <v>268</v>
      </c>
      <c r="CM1565" t="s">
        <v>11224</v>
      </c>
      <c r="CN1565">
        <v>7.4</v>
      </c>
      <c r="CO1565" t="s">
        <v>268</v>
      </c>
      <c r="CP1565">
        <v>7.4</v>
      </c>
      <c r="CQ1565">
        <v>365</v>
      </c>
      <c r="CR1565" t="s">
        <v>878</v>
      </c>
      <c r="CS1565" t="s">
        <v>11225</v>
      </c>
      <c r="CT1565" t="s">
        <v>11226</v>
      </c>
      <c r="CU1565" t="s">
        <v>11227</v>
      </c>
      <c r="CV1565" t="s">
        <v>268</v>
      </c>
      <c r="CW1565" t="s">
        <v>268</v>
      </c>
      <c r="CX1565" t="s">
        <v>268</v>
      </c>
      <c r="CY1565" t="s">
        <v>268</v>
      </c>
      <c r="CZ1565" t="s">
        <v>268</v>
      </c>
      <c r="DA1565" t="s">
        <v>268</v>
      </c>
      <c r="DB1565" s="429">
        <f t="shared" si="318"/>
        <v>0</v>
      </c>
      <c r="DC1565" s="284">
        <f t="shared" si="319"/>
        <v>0</v>
      </c>
      <c r="DD1565" s="284">
        <f t="shared" si="320"/>
        <v>0</v>
      </c>
      <c r="DE1565" s="284">
        <f t="shared" si="321"/>
        <v>0</v>
      </c>
      <c r="DF1565" s="295">
        <f t="shared" si="322"/>
        <v>15</v>
      </c>
      <c r="DG1565" s="284">
        <f t="shared" si="323"/>
        <v>1</v>
      </c>
      <c r="DH1565" s="284">
        <f t="shared" si="324"/>
        <v>0</v>
      </c>
      <c r="DI1565" s="284">
        <f t="shared" si="325"/>
        <v>0</v>
      </c>
      <c r="DJ1565" s="284">
        <f t="shared" si="326"/>
        <v>0</v>
      </c>
      <c r="DK1565" s="295">
        <f t="shared" si="327"/>
        <v>0</v>
      </c>
      <c r="DL1565" s="297">
        <f t="shared" si="328"/>
        <v>1</v>
      </c>
      <c r="DM1565" s="430">
        <f>IFERROR(IF(CA1565="D",IF(DL1565="A dispo.",DF1565*VLOOKUP('DATI INPUT'!$F$27,TARIFFE_UD,4,FALSE),DF1565*VLOOKUP(DL1565,TARIFFE_UD,4,FALSE)),DF1565*VLOOKUP(CB1565-100,TARIFFE_UND,4,FALSE)),0)</f>
        <v>7.3953217956960984</v>
      </c>
      <c r="DN1565" s="430">
        <f>IFERROR(IF(CA1565="D",IF(DL1565="A dispo.",DK1565*VLOOKUP('DATI INPUT'!$F$27,TARIFFE_UD,5,FALSE),DK1565*VLOOKUP(DL1565,TARIFFE_UD,5,FALSE)),DK1565*VLOOKUP(CB1565-100,TARIFFE_UND,5,FALSE)),0)</f>
        <v>0</v>
      </c>
      <c r="DO1565" s="431">
        <f t="shared" si="329"/>
        <v>-4.6782043039019783E-3</v>
      </c>
      <c r="DP1565" s="299">
        <f>IFERROR(IF(CA1565="D",IF(DL1565="A dispo.",DF1565*VLOOKUP('DATI INPUT'!$F$27,TARIFFE_UD,2,FALSE),DF1565*VLOOKUP(DL1565,TARIFFE_UD,2,FALSE)),DF1565*VLOOKUP(CB1565-100,TARIFFE_UND,2,FALSE)),0)</f>
        <v>9.2394213191334238</v>
      </c>
      <c r="DQ1565" s="299">
        <f>IFERROR(IF(CA1565="D",IF(DL1565="A dispo.",DK1565*VLOOKUP('DATI INPUT'!$F$27,TARIFFE_UD,3,FALSE),DK1565*VLOOKUP(DL1565,TARIFFE_UD,3,FALSE)),DK1565*VLOOKUP(CB1565-100,TARIFFE_UND,3,FALSE)),0)</f>
        <v>0</v>
      </c>
      <c r="DR1565" s="299">
        <f t="shared" si="330"/>
        <v>9.2394213191334238</v>
      </c>
    </row>
    <row r="1566" spans="1:122" x14ac:dyDescent="0.25">
      <c r="A1566" t="s">
        <v>11686</v>
      </c>
      <c r="B1566" t="s">
        <v>11675</v>
      </c>
      <c r="C1566" t="s">
        <v>11687</v>
      </c>
      <c r="D1566" t="s">
        <v>11677</v>
      </c>
      <c r="E1566" t="s">
        <v>268</v>
      </c>
      <c r="F1566" t="s">
        <v>156</v>
      </c>
      <c r="G1566" t="s">
        <v>11678</v>
      </c>
      <c r="H1566" t="s">
        <v>849</v>
      </c>
      <c r="I1566" t="s">
        <v>376</v>
      </c>
      <c r="J1566" t="s">
        <v>274</v>
      </c>
      <c r="K1566" t="s">
        <v>11679</v>
      </c>
      <c r="L1566" t="s">
        <v>871</v>
      </c>
      <c r="M1566" t="s">
        <v>9484</v>
      </c>
      <c r="N1566" t="s">
        <v>984</v>
      </c>
      <c r="O1566" t="s">
        <v>873</v>
      </c>
      <c r="P1566" t="s">
        <v>3488</v>
      </c>
      <c r="Q1566" t="s">
        <v>280</v>
      </c>
      <c r="R1566" t="s">
        <v>268</v>
      </c>
      <c r="S1566" t="s">
        <v>268</v>
      </c>
      <c r="T1566" t="s">
        <v>268</v>
      </c>
      <c r="U1566" t="s">
        <v>268</v>
      </c>
      <c r="V1566" t="s">
        <v>268</v>
      </c>
      <c r="W1566" t="s">
        <v>9484</v>
      </c>
      <c r="X1566" t="s">
        <v>3488</v>
      </c>
      <c r="Y1566" t="s">
        <v>280</v>
      </c>
      <c r="Z1566" t="s">
        <v>268</v>
      </c>
      <c r="AA1566" t="s">
        <v>268</v>
      </c>
      <c r="AB1566" t="s">
        <v>268</v>
      </c>
      <c r="AC1566" t="s">
        <v>268</v>
      </c>
      <c r="AD1566" t="s">
        <v>268</v>
      </c>
      <c r="AE1566" t="s">
        <v>287</v>
      </c>
      <c r="AF1566" t="s">
        <v>1811</v>
      </c>
      <c r="AG1566" t="s">
        <v>875</v>
      </c>
      <c r="AH1566" t="s">
        <v>1831</v>
      </c>
      <c r="AI1566" t="s">
        <v>11288</v>
      </c>
      <c r="AJ1566" t="s">
        <v>268</v>
      </c>
      <c r="AK1566" t="s">
        <v>352</v>
      </c>
      <c r="AL1566" t="s">
        <v>268</v>
      </c>
      <c r="AM1566" t="s">
        <v>355</v>
      </c>
      <c r="AN1566" t="s">
        <v>268</v>
      </c>
      <c r="AO1566" t="s">
        <v>268</v>
      </c>
      <c r="AP1566" t="s">
        <v>268</v>
      </c>
      <c r="AQ1566" t="s">
        <v>268</v>
      </c>
      <c r="AR1566" t="s">
        <v>268</v>
      </c>
      <c r="AS1566" t="s">
        <v>268</v>
      </c>
      <c r="AT1566" t="s">
        <v>268</v>
      </c>
      <c r="AU1566" t="s">
        <v>268</v>
      </c>
      <c r="AV1566" t="s">
        <v>268</v>
      </c>
      <c r="AW1566" t="s">
        <v>268</v>
      </c>
      <c r="AX1566" t="s">
        <v>268</v>
      </c>
      <c r="AY1566" t="s">
        <v>268</v>
      </c>
      <c r="AZ1566" t="s">
        <v>268</v>
      </c>
      <c r="BA1566" t="s">
        <v>268</v>
      </c>
      <c r="BB1566" t="s">
        <v>268</v>
      </c>
      <c r="BC1566" t="s">
        <v>268</v>
      </c>
      <c r="BD1566" t="s">
        <v>268</v>
      </c>
      <c r="BE1566" t="s">
        <v>268</v>
      </c>
      <c r="BF1566" t="s">
        <v>268</v>
      </c>
      <c r="BG1566" t="s">
        <v>268</v>
      </c>
      <c r="BH1566" t="s">
        <v>268</v>
      </c>
      <c r="BI1566" t="s">
        <v>268</v>
      </c>
      <c r="BJ1566" t="s">
        <v>268</v>
      </c>
      <c r="BK1566" t="s">
        <v>268</v>
      </c>
      <c r="BL1566" t="s">
        <v>268</v>
      </c>
      <c r="BM1566" t="s">
        <v>268</v>
      </c>
      <c r="BN1566" t="s">
        <v>268</v>
      </c>
      <c r="BO1566" t="s">
        <v>268</v>
      </c>
      <c r="BP1566" t="s">
        <v>268</v>
      </c>
      <c r="BQ1566" t="s">
        <v>268</v>
      </c>
      <c r="BR1566" t="s">
        <v>268</v>
      </c>
      <c r="BS1566" t="s">
        <v>268</v>
      </c>
      <c r="BT1566" t="s">
        <v>268</v>
      </c>
      <c r="BU1566" t="s">
        <v>268</v>
      </c>
      <c r="BV1566" t="s">
        <v>268</v>
      </c>
      <c r="BW1566" t="s">
        <v>268</v>
      </c>
      <c r="BX1566" t="s">
        <v>268</v>
      </c>
      <c r="BY1566">
        <v>75</v>
      </c>
      <c r="BZ1566">
        <v>75</v>
      </c>
      <c r="CA1566" t="s">
        <v>142</v>
      </c>
      <c r="CB1566" s="356">
        <v>122</v>
      </c>
      <c r="CC1566" t="s">
        <v>876</v>
      </c>
      <c r="CD1566" t="s">
        <v>268</v>
      </c>
      <c r="CE1566" t="s">
        <v>268</v>
      </c>
      <c r="CF1566" s="356">
        <v>1</v>
      </c>
      <c r="CG1566" t="s">
        <v>268</v>
      </c>
      <c r="CH1566" t="s">
        <v>268</v>
      </c>
      <c r="CI1566" t="s">
        <v>268</v>
      </c>
      <c r="CJ1566" t="s">
        <v>268</v>
      </c>
      <c r="CK1566" t="s">
        <v>268</v>
      </c>
      <c r="CL1566" t="s">
        <v>268</v>
      </c>
      <c r="CM1566" t="s">
        <v>11224</v>
      </c>
      <c r="CN1566">
        <v>53.91</v>
      </c>
      <c r="CO1566" t="s">
        <v>268</v>
      </c>
      <c r="CP1566">
        <v>53.91</v>
      </c>
      <c r="CQ1566">
        <v>365</v>
      </c>
      <c r="CR1566" t="s">
        <v>878</v>
      </c>
      <c r="CS1566" t="s">
        <v>11225</v>
      </c>
      <c r="CT1566" t="s">
        <v>11226</v>
      </c>
      <c r="CU1566" t="s">
        <v>11227</v>
      </c>
      <c r="CV1566" t="s">
        <v>268</v>
      </c>
      <c r="CW1566" t="s">
        <v>268</v>
      </c>
      <c r="CX1566" t="s">
        <v>268</v>
      </c>
      <c r="CY1566" t="s">
        <v>268</v>
      </c>
      <c r="CZ1566" t="s">
        <v>268</v>
      </c>
      <c r="DA1566" t="s">
        <v>268</v>
      </c>
      <c r="DB1566" s="429">
        <f t="shared" si="318"/>
        <v>0</v>
      </c>
      <c r="DC1566" s="284">
        <f t="shared" si="319"/>
        <v>0</v>
      </c>
      <c r="DD1566" s="284">
        <f t="shared" si="320"/>
        <v>0</v>
      </c>
      <c r="DE1566" s="284">
        <f t="shared" si="321"/>
        <v>0</v>
      </c>
      <c r="DF1566" s="295">
        <f t="shared" si="322"/>
        <v>75</v>
      </c>
      <c r="DG1566" s="284">
        <f t="shared" si="323"/>
        <v>0</v>
      </c>
      <c r="DH1566" s="284">
        <f t="shared" si="324"/>
        <v>0</v>
      </c>
      <c r="DI1566" s="284">
        <f t="shared" si="325"/>
        <v>0</v>
      </c>
      <c r="DJ1566" s="284">
        <f t="shared" si="326"/>
        <v>0</v>
      </c>
      <c r="DK1566" s="295">
        <f t="shared" si="327"/>
        <v>1</v>
      </c>
      <c r="DL1566" s="297">
        <f t="shared" si="328"/>
        <v>1</v>
      </c>
      <c r="DM1566" s="430">
        <f>IFERROR(IF(CA1566="D",IF(DL1566="A dispo.",DF1566*VLOOKUP('DATI INPUT'!$F$27,TARIFFE_UD,4,FALSE),DF1566*VLOOKUP(DL1566,TARIFFE_UD,4,FALSE)),DF1566*VLOOKUP(CB1566-100,TARIFFE_UND,4,FALSE)),0)</f>
        <v>36.976608978480492</v>
      </c>
      <c r="DN1566" s="430">
        <f>IFERROR(IF(CA1566="D",IF(DL1566="A dispo.",DK1566*VLOOKUP('DATI INPUT'!$F$27,TARIFFE_UD,5,FALSE),DK1566*VLOOKUP(DL1566,TARIFFE_UD,5,FALSE)),DK1566*VLOOKUP(CB1566-100,TARIFFE_UND,5,FALSE)),0)</f>
        <v>16.930848468833439</v>
      </c>
      <c r="DO1566" s="431">
        <f t="shared" si="329"/>
        <v>-2.5425526860658465E-3</v>
      </c>
      <c r="DP1566" s="299">
        <f>IFERROR(IF(CA1566="D",IF(DL1566="A dispo.",DF1566*VLOOKUP('DATI INPUT'!$F$27,TARIFFE_UD,2,FALSE),DF1566*VLOOKUP(DL1566,TARIFFE_UD,2,FALSE)),DF1566*VLOOKUP(CB1566-100,TARIFFE_UND,2,FALSE)),0)</f>
        <v>46.197106595667123</v>
      </c>
      <c r="DQ1566" s="299">
        <f>IFERROR(IF(CA1566="D",IF(DL1566="A dispo.",DK1566*VLOOKUP('DATI INPUT'!$F$27,TARIFFE_UD,3,FALSE),DK1566*VLOOKUP(DL1566,TARIFFE_UD,3,FALSE)),DK1566*VLOOKUP(CB1566-100,TARIFFE_UND,3,FALSE)),0)</f>
        <v>15.164853048114928</v>
      </c>
      <c r="DR1566" s="299">
        <f t="shared" si="330"/>
        <v>61.36195964378205</v>
      </c>
    </row>
    <row r="1567" spans="1:122" x14ac:dyDescent="0.25">
      <c r="A1567" t="s">
        <v>11688</v>
      </c>
      <c r="B1567" t="s">
        <v>11675</v>
      </c>
      <c r="C1567" t="s">
        <v>11689</v>
      </c>
      <c r="D1567" t="s">
        <v>11677</v>
      </c>
      <c r="E1567" t="s">
        <v>268</v>
      </c>
      <c r="F1567" t="s">
        <v>156</v>
      </c>
      <c r="G1567" t="s">
        <v>11678</v>
      </c>
      <c r="H1567" t="s">
        <v>849</v>
      </c>
      <c r="I1567" t="s">
        <v>376</v>
      </c>
      <c r="J1567" t="s">
        <v>274</v>
      </c>
      <c r="K1567" t="s">
        <v>11679</v>
      </c>
      <c r="L1567" t="s">
        <v>871</v>
      </c>
      <c r="M1567" t="s">
        <v>9484</v>
      </c>
      <c r="N1567" t="s">
        <v>984</v>
      </c>
      <c r="O1567" t="s">
        <v>873</v>
      </c>
      <c r="P1567" t="s">
        <v>3488</v>
      </c>
      <c r="Q1567" t="s">
        <v>280</v>
      </c>
      <c r="R1567" t="s">
        <v>268</v>
      </c>
      <c r="S1567" t="s">
        <v>268</v>
      </c>
      <c r="T1567" t="s">
        <v>268</v>
      </c>
      <c r="U1567" t="s">
        <v>268</v>
      </c>
      <c r="V1567" t="s">
        <v>268</v>
      </c>
      <c r="W1567" t="s">
        <v>9484</v>
      </c>
      <c r="X1567" t="s">
        <v>3488</v>
      </c>
      <c r="Y1567" t="s">
        <v>280</v>
      </c>
      <c r="Z1567" t="s">
        <v>268</v>
      </c>
      <c r="AA1567" t="s">
        <v>268</v>
      </c>
      <c r="AB1567" t="s">
        <v>268</v>
      </c>
      <c r="AC1567" t="s">
        <v>268</v>
      </c>
      <c r="AD1567" t="s">
        <v>268</v>
      </c>
      <c r="AE1567" t="s">
        <v>287</v>
      </c>
      <c r="AF1567" t="s">
        <v>1811</v>
      </c>
      <c r="AG1567" t="s">
        <v>875</v>
      </c>
      <c r="AH1567" t="s">
        <v>1831</v>
      </c>
      <c r="AI1567" t="s">
        <v>11288</v>
      </c>
      <c r="AJ1567" t="s">
        <v>268</v>
      </c>
      <c r="AK1567" t="s">
        <v>413</v>
      </c>
      <c r="AL1567" t="s">
        <v>268</v>
      </c>
      <c r="AM1567" t="s">
        <v>355</v>
      </c>
      <c r="AN1567" t="s">
        <v>268</v>
      </c>
      <c r="AO1567" t="s">
        <v>268</v>
      </c>
      <c r="AP1567" t="s">
        <v>268</v>
      </c>
      <c r="AQ1567" t="s">
        <v>268</v>
      </c>
      <c r="AR1567" t="s">
        <v>268</v>
      </c>
      <c r="AS1567" t="s">
        <v>268</v>
      </c>
      <c r="AT1567" t="s">
        <v>268</v>
      </c>
      <c r="AU1567" t="s">
        <v>268</v>
      </c>
      <c r="AV1567" t="s">
        <v>268</v>
      </c>
      <c r="AW1567" t="s">
        <v>268</v>
      </c>
      <c r="AX1567" t="s">
        <v>268</v>
      </c>
      <c r="AY1567" t="s">
        <v>268</v>
      </c>
      <c r="AZ1567" t="s">
        <v>268</v>
      </c>
      <c r="BA1567" t="s">
        <v>268</v>
      </c>
      <c r="BB1567" t="s">
        <v>268</v>
      </c>
      <c r="BC1567" t="s">
        <v>268</v>
      </c>
      <c r="BD1567" t="s">
        <v>268</v>
      </c>
      <c r="BE1567" t="s">
        <v>268</v>
      </c>
      <c r="BF1567" t="s">
        <v>268</v>
      </c>
      <c r="BG1567" t="s">
        <v>268</v>
      </c>
      <c r="BH1567" t="s">
        <v>268</v>
      </c>
      <c r="BI1567" t="s">
        <v>268</v>
      </c>
      <c r="BJ1567" t="s">
        <v>268</v>
      </c>
      <c r="BK1567" t="s">
        <v>268</v>
      </c>
      <c r="BL1567" t="s">
        <v>268</v>
      </c>
      <c r="BM1567" t="s">
        <v>268</v>
      </c>
      <c r="BN1567" t="s">
        <v>268</v>
      </c>
      <c r="BO1567" t="s">
        <v>268</v>
      </c>
      <c r="BP1567" t="s">
        <v>268</v>
      </c>
      <c r="BQ1567" t="s">
        <v>268</v>
      </c>
      <c r="BR1567" t="s">
        <v>268</v>
      </c>
      <c r="BS1567" t="s">
        <v>268</v>
      </c>
      <c r="BT1567" t="s">
        <v>268</v>
      </c>
      <c r="BU1567" t="s">
        <v>268</v>
      </c>
      <c r="BV1567" t="s">
        <v>268</v>
      </c>
      <c r="BW1567" t="s">
        <v>268</v>
      </c>
      <c r="BX1567" t="s">
        <v>268</v>
      </c>
      <c r="BY1567">
        <v>75</v>
      </c>
      <c r="BZ1567">
        <v>75</v>
      </c>
      <c r="CA1567" t="s">
        <v>142</v>
      </c>
      <c r="CB1567" s="356">
        <v>122</v>
      </c>
      <c r="CC1567" t="s">
        <v>876</v>
      </c>
      <c r="CD1567" t="s">
        <v>268</v>
      </c>
      <c r="CE1567" t="s">
        <v>268</v>
      </c>
      <c r="CF1567" s="356">
        <v>1</v>
      </c>
      <c r="CG1567" t="s">
        <v>268</v>
      </c>
      <c r="CH1567" t="s">
        <v>268</v>
      </c>
      <c r="CI1567" t="s">
        <v>268</v>
      </c>
      <c r="CJ1567" t="s">
        <v>268</v>
      </c>
      <c r="CK1567" t="s">
        <v>268</v>
      </c>
      <c r="CL1567" t="s">
        <v>268</v>
      </c>
      <c r="CM1567" t="s">
        <v>11224</v>
      </c>
      <c r="CN1567">
        <v>53.91</v>
      </c>
      <c r="CO1567" t="s">
        <v>268</v>
      </c>
      <c r="CP1567">
        <v>53.91</v>
      </c>
      <c r="CQ1567">
        <v>365</v>
      </c>
      <c r="CR1567" t="s">
        <v>878</v>
      </c>
      <c r="CS1567" t="s">
        <v>11225</v>
      </c>
      <c r="CT1567" t="s">
        <v>11226</v>
      </c>
      <c r="CU1567" t="s">
        <v>11227</v>
      </c>
      <c r="CV1567" t="s">
        <v>268</v>
      </c>
      <c r="CW1567" t="s">
        <v>268</v>
      </c>
      <c r="CX1567" t="s">
        <v>268</v>
      </c>
      <c r="CY1567" t="s">
        <v>268</v>
      </c>
      <c r="CZ1567" t="s">
        <v>268</v>
      </c>
      <c r="DA1567" t="s">
        <v>268</v>
      </c>
      <c r="DB1567" s="429">
        <f t="shared" si="318"/>
        <v>0</v>
      </c>
      <c r="DC1567" s="284">
        <f t="shared" si="319"/>
        <v>0</v>
      </c>
      <c r="DD1567" s="284">
        <f t="shared" si="320"/>
        <v>0</v>
      </c>
      <c r="DE1567" s="284">
        <f t="shared" si="321"/>
        <v>0</v>
      </c>
      <c r="DF1567" s="295">
        <f t="shared" si="322"/>
        <v>75</v>
      </c>
      <c r="DG1567" s="284">
        <f t="shared" si="323"/>
        <v>0</v>
      </c>
      <c r="DH1567" s="284">
        <f t="shared" si="324"/>
        <v>0</v>
      </c>
      <c r="DI1567" s="284">
        <f t="shared" si="325"/>
        <v>0</v>
      </c>
      <c r="DJ1567" s="284">
        <f t="shared" si="326"/>
        <v>0</v>
      </c>
      <c r="DK1567" s="295">
        <f t="shared" si="327"/>
        <v>1</v>
      </c>
      <c r="DL1567" s="297">
        <f t="shared" si="328"/>
        <v>1</v>
      </c>
      <c r="DM1567" s="430">
        <f>IFERROR(IF(CA1567="D",IF(DL1567="A dispo.",DF1567*VLOOKUP('DATI INPUT'!$F$27,TARIFFE_UD,4,FALSE),DF1567*VLOOKUP(DL1567,TARIFFE_UD,4,FALSE)),DF1567*VLOOKUP(CB1567-100,TARIFFE_UND,4,FALSE)),0)</f>
        <v>36.976608978480492</v>
      </c>
      <c r="DN1567" s="430">
        <f>IFERROR(IF(CA1567="D",IF(DL1567="A dispo.",DK1567*VLOOKUP('DATI INPUT'!$F$27,TARIFFE_UD,5,FALSE),DK1567*VLOOKUP(DL1567,TARIFFE_UD,5,FALSE)),DK1567*VLOOKUP(CB1567-100,TARIFFE_UND,5,FALSE)),0)</f>
        <v>16.930848468833439</v>
      </c>
      <c r="DO1567" s="431">
        <f t="shared" si="329"/>
        <v>-2.5425526860658465E-3</v>
      </c>
      <c r="DP1567" s="299">
        <f>IFERROR(IF(CA1567="D",IF(DL1567="A dispo.",DF1567*VLOOKUP('DATI INPUT'!$F$27,TARIFFE_UD,2,FALSE),DF1567*VLOOKUP(DL1567,TARIFFE_UD,2,FALSE)),DF1567*VLOOKUP(CB1567-100,TARIFFE_UND,2,FALSE)),0)</f>
        <v>46.197106595667123</v>
      </c>
      <c r="DQ1567" s="299">
        <f>IFERROR(IF(CA1567="D",IF(DL1567="A dispo.",DK1567*VLOOKUP('DATI INPUT'!$F$27,TARIFFE_UD,3,FALSE),DK1567*VLOOKUP(DL1567,TARIFFE_UD,3,FALSE)),DK1567*VLOOKUP(CB1567-100,TARIFFE_UND,3,FALSE)),0)</f>
        <v>15.164853048114928</v>
      </c>
      <c r="DR1567" s="299">
        <f t="shared" si="330"/>
        <v>61.36195964378205</v>
      </c>
    </row>
    <row r="1568" spans="1:122" x14ac:dyDescent="0.25">
      <c r="A1568" t="s">
        <v>11690</v>
      </c>
      <c r="B1568" t="s">
        <v>11675</v>
      </c>
      <c r="C1568" t="s">
        <v>11691</v>
      </c>
      <c r="D1568" t="s">
        <v>11677</v>
      </c>
      <c r="E1568" t="s">
        <v>268</v>
      </c>
      <c r="F1568" t="s">
        <v>156</v>
      </c>
      <c r="G1568" t="s">
        <v>11678</v>
      </c>
      <c r="H1568" t="s">
        <v>849</v>
      </c>
      <c r="I1568" t="s">
        <v>376</v>
      </c>
      <c r="J1568" t="s">
        <v>274</v>
      </c>
      <c r="K1568" t="s">
        <v>11679</v>
      </c>
      <c r="L1568" t="s">
        <v>871</v>
      </c>
      <c r="M1568" t="s">
        <v>9484</v>
      </c>
      <c r="N1568" t="s">
        <v>984</v>
      </c>
      <c r="O1568" t="s">
        <v>873</v>
      </c>
      <c r="P1568" t="s">
        <v>3488</v>
      </c>
      <c r="Q1568" t="s">
        <v>280</v>
      </c>
      <c r="R1568" t="s">
        <v>268</v>
      </c>
      <c r="S1568" t="s">
        <v>268</v>
      </c>
      <c r="T1568" t="s">
        <v>268</v>
      </c>
      <c r="U1568" t="s">
        <v>268</v>
      </c>
      <c r="V1568" t="s">
        <v>268</v>
      </c>
      <c r="W1568" t="s">
        <v>2023</v>
      </c>
      <c r="X1568" t="s">
        <v>613</v>
      </c>
      <c r="Y1568" t="s">
        <v>555</v>
      </c>
      <c r="Z1568" t="s">
        <v>268</v>
      </c>
      <c r="AA1568" t="s">
        <v>268</v>
      </c>
      <c r="AB1568" t="s">
        <v>268</v>
      </c>
      <c r="AC1568" t="s">
        <v>268</v>
      </c>
      <c r="AD1568" t="s">
        <v>268</v>
      </c>
      <c r="AE1568" t="s">
        <v>287</v>
      </c>
      <c r="AF1568" t="s">
        <v>1811</v>
      </c>
      <c r="AG1568" t="s">
        <v>875</v>
      </c>
      <c r="AH1568" t="s">
        <v>1831</v>
      </c>
      <c r="AI1568" t="s">
        <v>9485</v>
      </c>
      <c r="AJ1568" t="s">
        <v>268</v>
      </c>
      <c r="AK1568" t="s">
        <v>381</v>
      </c>
      <c r="AL1568" t="s">
        <v>268</v>
      </c>
      <c r="AM1568" t="s">
        <v>353</v>
      </c>
      <c r="AN1568" t="s">
        <v>268</v>
      </c>
      <c r="AO1568" t="s">
        <v>268</v>
      </c>
      <c r="AP1568" t="s">
        <v>268</v>
      </c>
      <c r="AQ1568" t="s">
        <v>268</v>
      </c>
      <c r="AR1568" t="s">
        <v>268</v>
      </c>
      <c r="AS1568" t="s">
        <v>268</v>
      </c>
      <c r="AT1568" t="s">
        <v>268</v>
      </c>
      <c r="AU1568" t="s">
        <v>268</v>
      </c>
      <c r="AV1568" t="s">
        <v>268</v>
      </c>
      <c r="AW1568" t="s">
        <v>268</v>
      </c>
      <c r="AX1568" t="s">
        <v>268</v>
      </c>
      <c r="AY1568" t="s">
        <v>268</v>
      </c>
      <c r="AZ1568" t="s">
        <v>268</v>
      </c>
      <c r="BA1568" t="s">
        <v>268</v>
      </c>
      <c r="BB1568" t="s">
        <v>268</v>
      </c>
      <c r="BC1568" t="s">
        <v>268</v>
      </c>
      <c r="BD1568" t="s">
        <v>268</v>
      </c>
      <c r="BE1568" t="s">
        <v>268</v>
      </c>
      <c r="BF1568" t="s">
        <v>268</v>
      </c>
      <c r="BG1568" t="s">
        <v>268</v>
      </c>
      <c r="BH1568" t="s">
        <v>268</v>
      </c>
      <c r="BI1568" t="s">
        <v>268</v>
      </c>
      <c r="BJ1568" t="s">
        <v>268</v>
      </c>
      <c r="BK1568" t="s">
        <v>268</v>
      </c>
      <c r="BL1568" t="s">
        <v>268</v>
      </c>
      <c r="BM1568" t="s">
        <v>268</v>
      </c>
      <c r="BN1568" t="s">
        <v>268</v>
      </c>
      <c r="BO1568" t="s">
        <v>268</v>
      </c>
      <c r="BP1568" t="s">
        <v>268</v>
      </c>
      <c r="BQ1568" t="s">
        <v>268</v>
      </c>
      <c r="BR1568" t="s">
        <v>268</v>
      </c>
      <c r="BS1568" t="s">
        <v>268</v>
      </c>
      <c r="BT1568" t="s">
        <v>268</v>
      </c>
      <c r="BU1568" t="s">
        <v>268</v>
      </c>
      <c r="BV1568" t="s">
        <v>268</v>
      </c>
      <c r="BW1568" t="s">
        <v>268</v>
      </c>
      <c r="BX1568" t="s">
        <v>268</v>
      </c>
      <c r="BY1568">
        <v>30</v>
      </c>
      <c r="BZ1568">
        <v>30</v>
      </c>
      <c r="CA1568" t="s">
        <v>142</v>
      </c>
      <c r="CB1568" s="356">
        <v>123</v>
      </c>
      <c r="CC1568" t="s">
        <v>1817</v>
      </c>
      <c r="CD1568" t="s">
        <v>268</v>
      </c>
      <c r="CE1568" t="s">
        <v>268</v>
      </c>
      <c r="CF1568" s="356">
        <v>1</v>
      </c>
      <c r="CG1568" t="s">
        <v>268</v>
      </c>
      <c r="CH1568" t="s">
        <v>268</v>
      </c>
      <c r="CI1568" t="s">
        <v>268</v>
      </c>
      <c r="CJ1568" t="s">
        <v>268</v>
      </c>
      <c r="CK1568" t="s">
        <v>268</v>
      </c>
      <c r="CL1568" t="s">
        <v>268</v>
      </c>
      <c r="CM1568" t="s">
        <v>11224</v>
      </c>
      <c r="CN1568">
        <v>14.79</v>
      </c>
      <c r="CO1568" t="s">
        <v>268</v>
      </c>
      <c r="CP1568">
        <v>14.79</v>
      </c>
      <c r="CQ1568">
        <v>365</v>
      </c>
      <c r="CR1568" t="s">
        <v>878</v>
      </c>
      <c r="CS1568" t="s">
        <v>11225</v>
      </c>
      <c r="CT1568" t="s">
        <v>11226</v>
      </c>
      <c r="CU1568" t="s">
        <v>11227</v>
      </c>
      <c r="CV1568" t="s">
        <v>268</v>
      </c>
      <c r="CW1568" t="s">
        <v>268</v>
      </c>
      <c r="CX1568" t="s">
        <v>268</v>
      </c>
      <c r="CY1568" t="s">
        <v>268</v>
      </c>
      <c r="CZ1568" t="s">
        <v>268</v>
      </c>
      <c r="DA1568" t="s">
        <v>268</v>
      </c>
      <c r="DB1568" s="429">
        <f t="shared" si="318"/>
        <v>0</v>
      </c>
      <c r="DC1568" s="284">
        <f t="shared" si="319"/>
        <v>0</v>
      </c>
      <c r="DD1568" s="284">
        <f t="shared" si="320"/>
        <v>0</v>
      </c>
      <c r="DE1568" s="284">
        <f t="shared" si="321"/>
        <v>0</v>
      </c>
      <c r="DF1568" s="295">
        <f t="shared" si="322"/>
        <v>30</v>
      </c>
      <c r="DG1568" s="284">
        <f t="shared" si="323"/>
        <v>1</v>
      </c>
      <c r="DH1568" s="284">
        <f t="shared" si="324"/>
        <v>0</v>
      </c>
      <c r="DI1568" s="284">
        <f t="shared" si="325"/>
        <v>0</v>
      </c>
      <c r="DJ1568" s="284">
        <f t="shared" si="326"/>
        <v>0</v>
      </c>
      <c r="DK1568" s="295">
        <f t="shared" si="327"/>
        <v>0</v>
      </c>
      <c r="DL1568" s="297">
        <f t="shared" si="328"/>
        <v>1</v>
      </c>
      <c r="DM1568" s="430">
        <f>IFERROR(IF(CA1568="D",IF(DL1568="A dispo.",DF1568*VLOOKUP('DATI INPUT'!$F$27,TARIFFE_UD,4,FALSE),DF1568*VLOOKUP(DL1568,TARIFFE_UD,4,FALSE)),DF1568*VLOOKUP(CB1568-100,TARIFFE_UND,4,FALSE)),0)</f>
        <v>14.790643591392197</v>
      </c>
      <c r="DN1568" s="430">
        <f>IFERROR(IF(CA1568="D",IF(DL1568="A dispo.",DK1568*VLOOKUP('DATI INPUT'!$F$27,TARIFFE_UD,5,FALSE),DK1568*VLOOKUP(DL1568,TARIFFE_UD,5,FALSE)),DK1568*VLOOKUP(CB1568-100,TARIFFE_UND,5,FALSE)),0)</f>
        <v>0</v>
      </c>
      <c r="DO1568" s="431">
        <f t="shared" si="329"/>
        <v>6.4359139219760664E-4</v>
      </c>
      <c r="DP1568" s="299">
        <f>IFERROR(IF(CA1568="D",IF(DL1568="A dispo.",DF1568*VLOOKUP('DATI INPUT'!$F$27,TARIFFE_UD,2,FALSE),DF1568*VLOOKUP(DL1568,TARIFFE_UD,2,FALSE)),DF1568*VLOOKUP(CB1568-100,TARIFFE_UND,2,FALSE)),0)</f>
        <v>18.478842638266848</v>
      </c>
      <c r="DQ1568" s="299">
        <f>IFERROR(IF(CA1568="D",IF(DL1568="A dispo.",DK1568*VLOOKUP('DATI INPUT'!$F$27,TARIFFE_UD,3,FALSE),DK1568*VLOOKUP(DL1568,TARIFFE_UD,3,FALSE)),DK1568*VLOOKUP(CB1568-100,TARIFFE_UND,3,FALSE)),0)</f>
        <v>0</v>
      </c>
      <c r="DR1568" s="299">
        <f t="shared" si="330"/>
        <v>18.478842638266848</v>
      </c>
    </row>
    <row r="1569" spans="1:122" x14ac:dyDescent="0.25">
      <c r="A1569" t="s">
        <v>11692</v>
      </c>
      <c r="B1569" t="s">
        <v>11693</v>
      </c>
      <c r="C1569" t="s">
        <v>11694</v>
      </c>
      <c r="D1569" t="s">
        <v>11695</v>
      </c>
      <c r="E1569" t="s">
        <v>11695</v>
      </c>
      <c r="F1569" t="s">
        <v>155</v>
      </c>
      <c r="G1569" t="s">
        <v>11696</v>
      </c>
      <c r="H1569" t="s">
        <v>268</v>
      </c>
      <c r="I1569" t="s">
        <v>268</v>
      </c>
      <c r="J1569" t="s">
        <v>268</v>
      </c>
      <c r="K1569" t="s">
        <v>268</v>
      </c>
      <c r="L1569" t="s">
        <v>268</v>
      </c>
      <c r="M1569" t="s">
        <v>9685</v>
      </c>
      <c r="N1569" t="s">
        <v>984</v>
      </c>
      <c r="O1569" t="s">
        <v>873</v>
      </c>
      <c r="P1569" t="s">
        <v>5429</v>
      </c>
      <c r="Q1569" t="s">
        <v>368</v>
      </c>
      <c r="R1569" t="s">
        <v>268</v>
      </c>
      <c r="S1569" t="s">
        <v>268</v>
      </c>
      <c r="T1569" t="s">
        <v>268</v>
      </c>
      <c r="U1569" t="s">
        <v>268</v>
      </c>
      <c r="V1569" t="s">
        <v>268</v>
      </c>
      <c r="W1569" t="s">
        <v>9685</v>
      </c>
      <c r="X1569" t="s">
        <v>5429</v>
      </c>
      <c r="Y1569" t="s">
        <v>368</v>
      </c>
      <c r="Z1569" t="s">
        <v>268</v>
      </c>
      <c r="AA1569" t="s">
        <v>268</v>
      </c>
      <c r="AB1569" t="s">
        <v>268</v>
      </c>
      <c r="AC1569" t="s">
        <v>268</v>
      </c>
      <c r="AD1569" t="s">
        <v>268</v>
      </c>
      <c r="AE1569" t="s">
        <v>287</v>
      </c>
      <c r="AF1569" t="s">
        <v>1811</v>
      </c>
      <c r="AG1569" t="s">
        <v>875</v>
      </c>
      <c r="AH1569" t="s">
        <v>888</v>
      </c>
      <c r="AI1569" t="s">
        <v>9686</v>
      </c>
      <c r="AJ1569" t="s">
        <v>268</v>
      </c>
      <c r="AK1569" t="s">
        <v>366</v>
      </c>
      <c r="AL1569" t="s">
        <v>268</v>
      </c>
      <c r="AM1569" t="s">
        <v>353</v>
      </c>
      <c r="AN1569" t="s">
        <v>268</v>
      </c>
      <c r="AO1569" t="s">
        <v>268</v>
      </c>
      <c r="AP1569" t="s">
        <v>268</v>
      </c>
      <c r="AQ1569" t="s">
        <v>268</v>
      </c>
      <c r="AR1569" t="s">
        <v>268</v>
      </c>
      <c r="AS1569" t="s">
        <v>268</v>
      </c>
      <c r="AT1569" t="s">
        <v>268</v>
      </c>
      <c r="AU1569" t="s">
        <v>268</v>
      </c>
      <c r="AV1569" t="s">
        <v>268</v>
      </c>
      <c r="AW1569" t="s">
        <v>268</v>
      </c>
      <c r="AX1569" t="s">
        <v>268</v>
      </c>
      <c r="AY1569" t="s">
        <v>268</v>
      </c>
      <c r="AZ1569" t="s">
        <v>268</v>
      </c>
      <c r="BA1569" t="s">
        <v>268</v>
      </c>
      <c r="BB1569" t="s">
        <v>268</v>
      </c>
      <c r="BC1569" t="s">
        <v>268</v>
      </c>
      <c r="BD1569" t="s">
        <v>268</v>
      </c>
      <c r="BE1569" t="s">
        <v>268</v>
      </c>
      <c r="BF1569" t="s">
        <v>268</v>
      </c>
      <c r="BG1569" t="s">
        <v>268</v>
      </c>
      <c r="BH1569" t="s">
        <v>268</v>
      </c>
      <c r="BI1569" t="s">
        <v>268</v>
      </c>
      <c r="BJ1569" t="s">
        <v>268</v>
      </c>
      <c r="BK1569" t="s">
        <v>268</v>
      </c>
      <c r="BL1569" t="s">
        <v>268</v>
      </c>
      <c r="BM1569" t="s">
        <v>268</v>
      </c>
      <c r="BN1569" t="s">
        <v>268</v>
      </c>
      <c r="BO1569" t="s">
        <v>268</v>
      </c>
      <c r="BP1569" t="s">
        <v>268</v>
      </c>
      <c r="BQ1569" t="s">
        <v>268</v>
      </c>
      <c r="BR1569" t="s">
        <v>268</v>
      </c>
      <c r="BS1569" t="s">
        <v>268</v>
      </c>
      <c r="BT1569" t="s">
        <v>268</v>
      </c>
      <c r="BU1569" t="s">
        <v>268</v>
      </c>
      <c r="BV1569" t="s">
        <v>268</v>
      </c>
      <c r="BW1569" t="s">
        <v>268</v>
      </c>
      <c r="BX1569" t="s">
        <v>268</v>
      </c>
      <c r="BY1569">
        <v>103</v>
      </c>
      <c r="BZ1569">
        <v>103</v>
      </c>
      <c r="CA1569" t="s">
        <v>143</v>
      </c>
      <c r="CB1569" s="356">
        <v>112</v>
      </c>
      <c r="CC1569" t="s">
        <v>637</v>
      </c>
      <c r="CD1569" t="s">
        <v>268</v>
      </c>
      <c r="CE1569" t="s">
        <v>268</v>
      </c>
      <c r="CF1569" t="s">
        <v>268</v>
      </c>
      <c r="CG1569" t="s">
        <v>268</v>
      </c>
      <c r="CH1569" t="s">
        <v>268</v>
      </c>
      <c r="CI1569" t="s">
        <v>268</v>
      </c>
      <c r="CJ1569" t="s">
        <v>268</v>
      </c>
      <c r="CK1569" t="s">
        <v>268</v>
      </c>
      <c r="CL1569" t="s">
        <v>268</v>
      </c>
      <c r="CM1569" t="s">
        <v>11224</v>
      </c>
      <c r="CN1569">
        <v>183.84</v>
      </c>
      <c r="CO1569" t="s">
        <v>268</v>
      </c>
      <c r="CP1569">
        <v>183.84</v>
      </c>
      <c r="CQ1569">
        <v>365</v>
      </c>
      <c r="CR1569" t="s">
        <v>878</v>
      </c>
      <c r="CS1569" t="s">
        <v>11225</v>
      </c>
      <c r="CT1569" t="s">
        <v>11226</v>
      </c>
      <c r="CU1569" t="s">
        <v>11227</v>
      </c>
      <c r="CV1569" t="s">
        <v>268</v>
      </c>
      <c r="CW1569" t="s">
        <v>268</v>
      </c>
      <c r="CX1569" t="s">
        <v>268</v>
      </c>
      <c r="CY1569" t="s">
        <v>268</v>
      </c>
      <c r="CZ1569" t="s">
        <v>268</v>
      </c>
      <c r="DA1569" t="s">
        <v>268</v>
      </c>
      <c r="DB1569" s="429">
        <f t="shared" si="318"/>
        <v>0</v>
      </c>
      <c r="DC1569" s="284">
        <f t="shared" si="319"/>
        <v>0</v>
      </c>
      <c r="DD1569" s="284">
        <f t="shared" si="320"/>
        <v>0</v>
      </c>
      <c r="DE1569" s="284">
        <f t="shared" si="321"/>
        <v>0</v>
      </c>
      <c r="DF1569" s="295">
        <f t="shared" si="322"/>
        <v>103</v>
      </c>
      <c r="DG1569" s="284">
        <f t="shared" si="323"/>
        <v>0</v>
      </c>
      <c r="DH1569" s="284">
        <f t="shared" si="324"/>
        <v>0</v>
      </c>
      <c r="DI1569" s="284">
        <f t="shared" si="325"/>
        <v>0</v>
      </c>
      <c r="DJ1569" s="284">
        <f t="shared" si="326"/>
        <v>0</v>
      </c>
      <c r="DK1569" s="295">
        <f t="shared" si="327"/>
        <v>103</v>
      </c>
      <c r="DL1569" s="297" t="str">
        <f t="shared" si="328"/>
        <v/>
      </c>
      <c r="DM1569" s="430">
        <f>IFERROR(IF(CA1569="D",IF(DL1569="A dispo.",DF1569*VLOOKUP('DATI INPUT'!$F$27,TARIFFE_UD,4,FALSE),DF1569*VLOOKUP(DL1569,TARIFFE_UD,4,FALSE)),DF1569*VLOOKUP(CB1569-100,TARIFFE_UND,4,FALSE)),0)</f>
        <v>30.450718538681496</v>
      </c>
      <c r="DN1569" s="430">
        <f>IFERROR(IF(CA1569="D",IF(DL1569="A dispo.",DK1569*VLOOKUP('DATI INPUT'!$F$27,TARIFFE_UD,5,FALSE),DK1569*VLOOKUP(DL1569,TARIFFE_UD,5,FALSE)),DK1569*VLOOKUP(CB1569-100,TARIFFE_UND,5,FALSE)),0)</f>
        <v>153.39466241041333</v>
      </c>
      <c r="DO1569" s="431">
        <f t="shared" si="329"/>
        <v>5.3809490948140137E-3</v>
      </c>
      <c r="DP1569" s="299">
        <f>IFERROR(IF(CA1569="D",IF(DL1569="A dispo.",DF1569*VLOOKUP('DATI INPUT'!$F$27,TARIFFE_UD,2,FALSE),DF1569*VLOOKUP(DL1569,TARIFFE_UD,2,FALSE)),DF1569*VLOOKUP(CB1569-100,TARIFFE_UND,2,FALSE)),0)</f>
        <v>43.06199566855976</v>
      </c>
      <c r="DQ1569" s="299">
        <f>IFERROR(IF(CA1569="D",IF(DL1569="A dispo.",DK1569*VLOOKUP('DATI INPUT'!$F$27,TARIFFE_UD,3,FALSE),DK1569*VLOOKUP(DL1569,TARIFFE_UD,3,FALSE)),DK1569*VLOOKUP(CB1569-100,TARIFFE_UND,3,FALSE)),0)</f>
        <v>155.62085232237385</v>
      </c>
      <c r="DR1569" s="299">
        <f t="shared" si="330"/>
        <v>198.68284799093362</v>
      </c>
    </row>
    <row r="1570" spans="1:122" x14ac:dyDescent="0.25">
      <c r="A1570" t="s">
        <v>11697</v>
      </c>
      <c r="B1570" t="s">
        <v>11693</v>
      </c>
      <c r="C1570" t="s">
        <v>11698</v>
      </c>
      <c r="D1570" t="s">
        <v>11695</v>
      </c>
      <c r="E1570" t="s">
        <v>11695</v>
      </c>
      <c r="F1570" t="s">
        <v>155</v>
      </c>
      <c r="G1570" t="s">
        <v>11696</v>
      </c>
      <c r="H1570" t="s">
        <v>268</v>
      </c>
      <c r="I1570" t="s">
        <v>268</v>
      </c>
      <c r="J1570" t="s">
        <v>268</v>
      </c>
      <c r="K1570" t="s">
        <v>268</v>
      </c>
      <c r="L1570" t="s">
        <v>268</v>
      </c>
      <c r="M1570" t="s">
        <v>9685</v>
      </c>
      <c r="N1570" t="s">
        <v>984</v>
      </c>
      <c r="O1570" t="s">
        <v>873</v>
      </c>
      <c r="P1570" t="s">
        <v>5429</v>
      </c>
      <c r="Q1570" t="s">
        <v>368</v>
      </c>
      <c r="R1570" t="s">
        <v>268</v>
      </c>
      <c r="S1570" t="s">
        <v>268</v>
      </c>
      <c r="T1570" t="s">
        <v>268</v>
      </c>
      <c r="U1570" t="s">
        <v>268</v>
      </c>
      <c r="V1570" t="s">
        <v>268</v>
      </c>
      <c r="W1570" t="s">
        <v>9685</v>
      </c>
      <c r="X1570" t="s">
        <v>5429</v>
      </c>
      <c r="Y1570" t="s">
        <v>368</v>
      </c>
      <c r="Z1570" t="s">
        <v>268</v>
      </c>
      <c r="AA1570" t="s">
        <v>268</v>
      </c>
      <c r="AB1570" t="s">
        <v>268</v>
      </c>
      <c r="AC1570" t="s">
        <v>268</v>
      </c>
      <c r="AD1570" t="s">
        <v>268</v>
      </c>
      <c r="AE1570" t="s">
        <v>287</v>
      </c>
      <c r="AF1570" t="s">
        <v>1811</v>
      </c>
      <c r="AG1570" t="s">
        <v>875</v>
      </c>
      <c r="AH1570" t="s">
        <v>888</v>
      </c>
      <c r="AI1570" t="s">
        <v>9686</v>
      </c>
      <c r="AJ1570" t="s">
        <v>268</v>
      </c>
      <c r="AK1570" t="s">
        <v>377</v>
      </c>
      <c r="AL1570" t="s">
        <v>268</v>
      </c>
      <c r="AM1570" t="s">
        <v>563</v>
      </c>
      <c r="AN1570" t="s">
        <v>268</v>
      </c>
      <c r="AO1570" t="s">
        <v>268</v>
      </c>
      <c r="AP1570" t="s">
        <v>268</v>
      </c>
      <c r="AQ1570" t="s">
        <v>268</v>
      </c>
      <c r="AR1570" t="s">
        <v>268</v>
      </c>
      <c r="AS1570" t="s">
        <v>268</v>
      </c>
      <c r="AT1570" t="s">
        <v>268</v>
      </c>
      <c r="AU1570" t="s">
        <v>268</v>
      </c>
      <c r="AV1570" t="s">
        <v>268</v>
      </c>
      <c r="AW1570" t="s">
        <v>268</v>
      </c>
      <c r="AX1570" t="s">
        <v>268</v>
      </c>
      <c r="AY1570" t="s">
        <v>268</v>
      </c>
      <c r="AZ1570" t="s">
        <v>268</v>
      </c>
      <c r="BA1570" t="s">
        <v>268</v>
      </c>
      <c r="BB1570" t="s">
        <v>268</v>
      </c>
      <c r="BC1570" t="s">
        <v>268</v>
      </c>
      <c r="BD1570" t="s">
        <v>268</v>
      </c>
      <c r="BE1570" t="s">
        <v>268</v>
      </c>
      <c r="BF1570" t="s">
        <v>268</v>
      </c>
      <c r="BG1570" t="s">
        <v>268</v>
      </c>
      <c r="BH1570" t="s">
        <v>268</v>
      </c>
      <c r="BI1570" t="s">
        <v>268</v>
      </c>
      <c r="BJ1570" t="s">
        <v>268</v>
      </c>
      <c r="BK1570" t="s">
        <v>268</v>
      </c>
      <c r="BL1570" t="s">
        <v>268</v>
      </c>
      <c r="BM1570" t="s">
        <v>268</v>
      </c>
      <c r="BN1570" t="s">
        <v>268</v>
      </c>
      <c r="BO1570" t="s">
        <v>268</v>
      </c>
      <c r="BP1570" t="s">
        <v>268</v>
      </c>
      <c r="BQ1570" t="s">
        <v>268</v>
      </c>
      <c r="BR1570" t="s">
        <v>268</v>
      </c>
      <c r="BS1570" t="s">
        <v>268</v>
      </c>
      <c r="BT1570" t="s">
        <v>268</v>
      </c>
      <c r="BU1570" t="s">
        <v>268</v>
      </c>
      <c r="BV1570" t="s">
        <v>268</v>
      </c>
      <c r="BW1570" t="s">
        <v>268</v>
      </c>
      <c r="BX1570" t="s">
        <v>268</v>
      </c>
      <c r="BY1570">
        <v>176</v>
      </c>
      <c r="BZ1570">
        <v>176</v>
      </c>
      <c r="CA1570" t="s">
        <v>143</v>
      </c>
      <c r="CB1570" s="356">
        <v>112</v>
      </c>
      <c r="CC1570" t="s">
        <v>637</v>
      </c>
      <c r="CD1570" t="s">
        <v>268</v>
      </c>
      <c r="CE1570" t="s">
        <v>268</v>
      </c>
      <c r="CF1570" t="s">
        <v>268</v>
      </c>
      <c r="CG1570" t="s">
        <v>268</v>
      </c>
      <c r="CH1570" t="s">
        <v>268</v>
      </c>
      <c r="CI1570" t="s">
        <v>268</v>
      </c>
      <c r="CJ1570" t="s">
        <v>268</v>
      </c>
      <c r="CK1570" t="s">
        <v>268</v>
      </c>
      <c r="CL1570" t="s">
        <v>268</v>
      </c>
      <c r="CM1570" t="s">
        <v>11224</v>
      </c>
      <c r="CN1570">
        <v>314.14</v>
      </c>
      <c r="CO1570" t="s">
        <v>268</v>
      </c>
      <c r="CP1570">
        <v>314.14</v>
      </c>
      <c r="CQ1570">
        <v>365</v>
      </c>
      <c r="CR1570" t="s">
        <v>878</v>
      </c>
      <c r="CS1570" t="s">
        <v>11225</v>
      </c>
      <c r="CT1570" t="s">
        <v>11226</v>
      </c>
      <c r="CU1570" t="s">
        <v>11227</v>
      </c>
      <c r="CV1570" t="s">
        <v>268</v>
      </c>
      <c r="CW1570" t="s">
        <v>268</v>
      </c>
      <c r="CX1570" t="s">
        <v>268</v>
      </c>
      <c r="CY1570" t="s">
        <v>268</v>
      </c>
      <c r="CZ1570" t="s">
        <v>268</v>
      </c>
      <c r="DA1570" t="s">
        <v>268</v>
      </c>
      <c r="DB1570" s="429">
        <f t="shared" si="318"/>
        <v>0</v>
      </c>
      <c r="DC1570" s="284">
        <f t="shared" si="319"/>
        <v>0</v>
      </c>
      <c r="DD1570" s="284">
        <f t="shared" si="320"/>
        <v>0</v>
      </c>
      <c r="DE1570" s="284">
        <f t="shared" si="321"/>
        <v>0</v>
      </c>
      <c r="DF1570" s="295">
        <f t="shared" si="322"/>
        <v>176</v>
      </c>
      <c r="DG1570" s="284">
        <f t="shared" si="323"/>
        <v>0</v>
      </c>
      <c r="DH1570" s="284">
        <f t="shared" si="324"/>
        <v>0</v>
      </c>
      <c r="DI1570" s="284">
        <f t="shared" si="325"/>
        <v>0</v>
      </c>
      <c r="DJ1570" s="284">
        <f t="shared" si="326"/>
        <v>0</v>
      </c>
      <c r="DK1570" s="295">
        <f t="shared" si="327"/>
        <v>176</v>
      </c>
      <c r="DL1570" s="297" t="str">
        <f t="shared" si="328"/>
        <v/>
      </c>
      <c r="DM1570" s="430">
        <f>IFERROR(IF(CA1570="D",IF(DL1570="A dispo.",DF1570*VLOOKUP('DATI INPUT'!$F$27,TARIFFE_UD,4,FALSE),DF1570*VLOOKUP(DL1570,TARIFFE_UD,4,FALSE)),DF1570*VLOOKUP(CB1570-100,TARIFFE_UND,4,FALSE)),0)</f>
        <v>52.032295755416925</v>
      </c>
      <c r="DN1570" s="430">
        <f>IFERROR(IF(CA1570="D",IF(DL1570="A dispo.",DK1570*VLOOKUP('DATI INPUT'!$F$27,TARIFFE_UD,5,FALSE),DK1570*VLOOKUP(DL1570,TARIFFE_UD,5,FALSE)),DK1570*VLOOKUP(CB1570-100,TARIFFE_UND,5,FALSE)),0)</f>
        <v>262.1112678080849</v>
      </c>
      <c r="DO1570" s="431">
        <f t="shared" si="329"/>
        <v>3.5635635018707035E-3</v>
      </c>
      <c r="DP1570" s="299">
        <f>IFERROR(IF(CA1570="D",IF(DL1570="A dispo.",DF1570*VLOOKUP('DATI INPUT'!$F$27,TARIFFE_UD,2,FALSE),DF1570*VLOOKUP(DL1570,TARIFFE_UD,2,FALSE)),DF1570*VLOOKUP(CB1570-100,TARIFFE_UND,2,FALSE)),0)</f>
        <v>73.581662501616677</v>
      </c>
      <c r="DQ1570" s="299">
        <f>IFERROR(IF(CA1570="D",IF(DL1570="A dispo.",DK1570*VLOOKUP('DATI INPUT'!$F$27,TARIFFE_UD,3,FALSE),DK1570*VLOOKUP(DL1570,TARIFFE_UD,3,FALSE)),DK1570*VLOOKUP(CB1570-100,TARIFFE_UND,3,FALSE)),0)</f>
        <v>265.91524280327963</v>
      </c>
      <c r="DR1570" s="299">
        <f t="shared" si="330"/>
        <v>339.4969053048963</v>
      </c>
    </row>
    <row r="1571" spans="1:122" x14ac:dyDescent="0.25">
      <c r="A1571" t="s">
        <v>11699</v>
      </c>
      <c r="B1571" t="s">
        <v>11693</v>
      </c>
      <c r="C1571" t="s">
        <v>11700</v>
      </c>
      <c r="D1571" t="s">
        <v>11695</v>
      </c>
      <c r="E1571" t="s">
        <v>11695</v>
      </c>
      <c r="F1571" t="s">
        <v>155</v>
      </c>
      <c r="G1571" t="s">
        <v>11696</v>
      </c>
      <c r="H1571" t="s">
        <v>268</v>
      </c>
      <c r="I1571" t="s">
        <v>268</v>
      </c>
      <c r="J1571" t="s">
        <v>268</v>
      </c>
      <c r="K1571" t="s">
        <v>268</v>
      </c>
      <c r="L1571" t="s">
        <v>268</v>
      </c>
      <c r="M1571" t="s">
        <v>9685</v>
      </c>
      <c r="N1571" t="s">
        <v>984</v>
      </c>
      <c r="O1571" t="s">
        <v>873</v>
      </c>
      <c r="P1571" t="s">
        <v>5429</v>
      </c>
      <c r="Q1571" t="s">
        <v>368</v>
      </c>
      <c r="R1571" t="s">
        <v>268</v>
      </c>
      <c r="S1571" t="s">
        <v>268</v>
      </c>
      <c r="T1571" t="s">
        <v>268</v>
      </c>
      <c r="U1571" t="s">
        <v>268</v>
      </c>
      <c r="V1571" t="s">
        <v>268</v>
      </c>
      <c r="W1571" t="s">
        <v>9685</v>
      </c>
      <c r="X1571" t="s">
        <v>5429</v>
      </c>
      <c r="Y1571" t="s">
        <v>368</v>
      </c>
      <c r="Z1571" t="s">
        <v>268</v>
      </c>
      <c r="AA1571" t="s">
        <v>268</v>
      </c>
      <c r="AB1571" t="s">
        <v>268</v>
      </c>
      <c r="AC1571" t="s">
        <v>268</v>
      </c>
      <c r="AD1571" t="s">
        <v>268</v>
      </c>
      <c r="AE1571" t="s">
        <v>287</v>
      </c>
      <c r="AF1571" t="s">
        <v>1811</v>
      </c>
      <c r="AG1571" t="s">
        <v>875</v>
      </c>
      <c r="AH1571" t="s">
        <v>888</v>
      </c>
      <c r="AI1571" t="s">
        <v>9686</v>
      </c>
      <c r="AJ1571" t="s">
        <v>268</v>
      </c>
      <c r="AK1571" t="s">
        <v>354</v>
      </c>
      <c r="AL1571" t="s">
        <v>268</v>
      </c>
      <c r="AM1571" t="s">
        <v>353</v>
      </c>
      <c r="AN1571" t="s">
        <v>268</v>
      </c>
      <c r="AO1571" t="s">
        <v>268</v>
      </c>
      <c r="AP1571" t="s">
        <v>268</v>
      </c>
      <c r="AQ1571" t="s">
        <v>268</v>
      </c>
      <c r="AR1571" t="s">
        <v>268</v>
      </c>
      <c r="AS1571" t="s">
        <v>268</v>
      </c>
      <c r="AT1571" t="s">
        <v>268</v>
      </c>
      <c r="AU1571" t="s">
        <v>268</v>
      </c>
      <c r="AV1571" t="s">
        <v>268</v>
      </c>
      <c r="AW1571" t="s">
        <v>268</v>
      </c>
      <c r="AX1571" t="s">
        <v>268</v>
      </c>
      <c r="AY1571" t="s">
        <v>268</v>
      </c>
      <c r="AZ1571" t="s">
        <v>268</v>
      </c>
      <c r="BA1571" t="s">
        <v>268</v>
      </c>
      <c r="BB1571" t="s">
        <v>268</v>
      </c>
      <c r="BC1571" t="s">
        <v>268</v>
      </c>
      <c r="BD1571" t="s">
        <v>268</v>
      </c>
      <c r="BE1571" t="s">
        <v>268</v>
      </c>
      <c r="BF1571" t="s">
        <v>268</v>
      </c>
      <c r="BG1571" t="s">
        <v>268</v>
      </c>
      <c r="BH1571" t="s">
        <v>268</v>
      </c>
      <c r="BI1571" t="s">
        <v>268</v>
      </c>
      <c r="BJ1571" t="s">
        <v>268</v>
      </c>
      <c r="BK1571" t="s">
        <v>268</v>
      </c>
      <c r="BL1571" t="s">
        <v>268</v>
      </c>
      <c r="BM1571" t="s">
        <v>268</v>
      </c>
      <c r="BN1571" t="s">
        <v>268</v>
      </c>
      <c r="BO1571" t="s">
        <v>268</v>
      </c>
      <c r="BP1571" t="s">
        <v>268</v>
      </c>
      <c r="BQ1571" t="s">
        <v>268</v>
      </c>
      <c r="BR1571" t="s">
        <v>268</v>
      </c>
      <c r="BS1571" t="s">
        <v>268</v>
      </c>
      <c r="BT1571" t="s">
        <v>268</v>
      </c>
      <c r="BU1571" t="s">
        <v>268</v>
      </c>
      <c r="BV1571" t="s">
        <v>268</v>
      </c>
      <c r="BW1571" t="s">
        <v>268</v>
      </c>
      <c r="BX1571" t="s">
        <v>268</v>
      </c>
      <c r="BY1571">
        <v>92</v>
      </c>
      <c r="BZ1571">
        <v>92</v>
      </c>
      <c r="CA1571" t="s">
        <v>143</v>
      </c>
      <c r="CB1571" s="356">
        <v>104</v>
      </c>
      <c r="CC1571" t="s">
        <v>1027</v>
      </c>
      <c r="CD1571" t="s">
        <v>268</v>
      </c>
      <c r="CE1571" t="s">
        <v>268</v>
      </c>
      <c r="CF1571" t="s">
        <v>268</v>
      </c>
      <c r="CG1571" t="s">
        <v>268</v>
      </c>
      <c r="CH1571" t="s">
        <v>268</v>
      </c>
      <c r="CI1571" t="s">
        <v>268</v>
      </c>
      <c r="CJ1571" t="s">
        <v>268</v>
      </c>
      <c r="CK1571" t="s">
        <v>268</v>
      </c>
      <c r="CL1571" t="s">
        <v>268</v>
      </c>
      <c r="CM1571" t="s">
        <v>11224</v>
      </c>
      <c r="CN1571">
        <v>81</v>
      </c>
      <c r="CO1571" t="s">
        <v>268</v>
      </c>
      <c r="CP1571">
        <v>81</v>
      </c>
      <c r="CQ1571">
        <v>365</v>
      </c>
      <c r="CR1571" t="s">
        <v>878</v>
      </c>
      <c r="CS1571" t="s">
        <v>11225</v>
      </c>
      <c r="CT1571" t="s">
        <v>11226</v>
      </c>
      <c r="CU1571" t="s">
        <v>11227</v>
      </c>
      <c r="CV1571" t="s">
        <v>268</v>
      </c>
      <c r="CW1571" t="s">
        <v>268</v>
      </c>
      <c r="CX1571" t="s">
        <v>268</v>
      </c>
      <c r="CY1571" t="s">
        <v>268</v>
      </c>
      <c r="CZ1571" t="s">
        <v>268</v>
      </c>
      <c r="DA1571" t="s">
        <v>268</v>
      </c>
      <c r="DB1571" s="429">
        <f t="shared" si="318"/>
        <v>0</v>
      </c>
      <c r="DC1571" s="284">
        <f t="shared" si="319"/>
        <v>0</v>
      </c>
      <c r="DD1571" s="284">
        <f t="shared" si="320"/>
        <v>0</v>
      </c>
      <c r="DE1571" s="284">
        <f t="shared" si="321"/>
        <v>0</v>
      </c>
      <c r="DF1571" s="295">
        <f t="shared" si="322"/>
        <v>92</v>
      </c>
      <c r="DG1571" s="284">
        <f t="shared" si="323"/>
        <v>0</v>
      </c>
      <c r="DH1571" s="284">
        <f t="shared" si="324"/>
        <v>0</v>
      </c>
      <c r="DI1571" s="284">
        <f t="shared" si="325"/>
        <v>0</v>
      </c>
      <c r="DJ1571" s="284">
        <f t="shared" si="326"/>
        <v>0</v>
      </c>
      <c r="DK1571" s="295">
        <f t="shared" si="327"/>
        <v>92</v>
      </c>
      <c r="DL1571" s="297" t="str">
        <f t="shared" si="328"/>
        <v/>
      </c>
      <c r="DM1571" s="430">
        <f>IFERROR(IF(CA1571="D",IF(DL1571="A dispo.",DF1571*VLOOKUP('DATI INPUT'!$F$27,TARIFFE_UD,4,FALSE),DF1571*VLOOKUP(DL1571,TARIFFE_UD,4,FALSE)),DF1571*VLOOKUP(CB1571-100,TARIFFE_UND,4,FALSE)),0)</f>
        <v>11.332791689153305</v>
      </c>
      <c r="DN1571" s="430">
        <f>IFERROR(IF(CA1571="D",IF(DL1571="A dispo.",DK1571*VLOOKUP('DATI INPUT'!$F$27,TARIFFE_UD,5,FALSE),DK1571*VLOOKUP(DL1571,TARIFFE_UD,5,FALSE)),DK1571*VLOOKUP(CB1571-100,TARIFFE_UND,5,FALSE)),0)</f>
        <v>69.667478731732885</v>
      </c>
      <c r="DO1571" s="431">
        <f t="shared" si="329"/>
        <v>2.7042088619566584E-4</v>
      </c>
      <c r="DP1571" s="299">
        <f>IFERROR(IF(CA1571="D",IF(DL1571="A dispo.",DF1571*VLOOKUP('DATI INPUT'!$F$27,TARIFFE_UD,2,FALSE),DF1571*VLOOKUP(DL1571,TARIFFE_UD,2,FALSE)),DF1571*VLOOKUP(CB1571-100,TARIFFE_UND,2,FALSE)),0)</f>
        <v>16.026309067586961</v>
      </c>
      <c r="DQ1571" s="299">
        <f>IFERROR(IF(CA1571="D",IF(DL1571="A dispo.",DK1571*VLOOKUP('DATI INPUT'!$F$27,TARIFFE_UD,3,FALSE),DK1571*VLOOKUP(DL1571,TARIFFE_UD,3,FALSE)),DK1571*VLOOKUP(CB1571-100,TARIFFE_UND,3,FALSE)),0)</f>
        <v>70.678550668051983</v>
      </c>
      <c r="DR1571" s="299">
        <f t="shared" si="330"/>
        <v>86.704859735638948</v>
      </c>
    </row>
    <row r="1572" spans="1:122" x14ac:dyDescent="0.25">
      <c r="A1572" t="s">
        <v>11701</v>
      </c>
      <c r="B1572" t="s">
        <v>11693</v>
      </c>
      <c r="C1572" t="s">
        <v>11702</v>
      </c>
      <c r="D1572" t="s">
        <v>11695</v>
      </c>
      <c r="E1572" t="s">
        <v>11695</v>
      </c>
      <c r="F1572" t="s">
        <v>155</v>
      </c>
      <c r="G1572" t="s">
        <v>11696</v>
      </c>
      <c r="H1572" t="s">
        <v>268</v>
      </c>
      <c r="I1572" t="s">
        <v>268</v>
      </c>
      <c r="J1572" t="s">
        <v>268</v>
      </c>
      <c r="K1572" t="s">
        <v>268</v>
      </c>
      <c r="L1572" t="s">
        <v>268</v>
      </c>
      <c r="M1572" t="s">
        <v>9685</v>
      </c>
      <c r="N1572" t="s">
        <v>984</v>
      </c>
      <c r="O1572" t="s">
        <v>873</v>
      </c>
      <c r="P1572" t="s">
        <v>5429</v>
      </c>
      <c r="Q1572" t="s">
        <v>368</v>
      </c>
      <c r="R1572" t="s">
        <v>268</v>
      </c>
      <c r="S1572" t="s">
        <v>268</v>
      </c>
      <c r="T1572" t="s">
        <v>268</v>
      </c>
      <c r="U1572" t="s">
        <v>268</v>
      </c>
      <c r="V1572" t="s">
        <v>268</v>
      </c>
      <c r="W1572" t="s">
        <v>9685</v>
      </c>
      <c r="X1572" t="s">
        <v>5429</v>
      </c>
      <c r="Y1572" t="s">
        <v>368</v>
      </c>
      <c r="Z1572" t="s">
        <v>268</v>
      </c>
      <c r="AA1572" t="s">
        <v>268</v>
      </c>
      <c r="AB1572" t="s">
        <v>268</v>
      </c>
      <c r="AC1572" t="s">
        <v>268</v>
      </c>
      <c r="AD1572" t="s">
        <v>268</v>
      </c>
      <c r="AE1572" t="s">
        <v>287</v>
      </c>
      <c r="AF1572" t="s">
        <v>1811</v>
      </c>
      <c r="AG1572" t="s">
        <v>875</v>
      </c>
      <c r="AH1572" t="s">
        <v>888</v>
      </c>
      <c r="AI1572" t="s">
        <v>9686</v>
      </c>
      <c r="AJ1572" t="s">
        <v>268</v>
      </c>
      <c r="AK1572" t="s">
        <v>382</v>
      </c>
      <c r="AL1572" t="s">
        <v>268</v>
      </c>
      <c r="AM1572" t="s">
        <v>566</v>
      </c>
      <c r="AN1572" t="s">
        <v>268</v>
      </c>
      <c r="AO1572" t="s">
        <v>268</v>
      </c>
      <c r="AP1572" t="s">
        <v>268</v>
      </c>
      <c r="AQ1572" t="s">
        <v>268</v>
      </c>
      <c r="AR1572" t="s">
        <v>268</v>
      </c>
      <c r="AS1572" t="s">
        <v>268</v>
      </c>
      <c r="AT1572" t="s">
        <v>268</v>
      </c>
      <c r="AU1572" t="s">
        <v>268</v>
      </c>
      <c r="AV1572" t="s">
        <v>268</v>
      </c>
      <c r="AW1572" t="s">
        <v>268</v>
      </c>
      <c r="AX1572" t="s">
        <v>268</v>
      </c>
      <c r="AY1572" t="s">
        <v>268</v>
      </c>
      <c r="AZ1572" t="s">
        <v>268</v>
      </c>
      <c r="BA1572" t="s">
        <v>268</v>
      </c>
      <c r="BB1572" t="s">
        <v>268</v>
      </c>
      <c r="BC1572" t="s">
        <v>268</v>
      </c>
      <c r="BD1572" t="s">
        <v>268</v>
      </c>
      <c r="BE1572" t="s">
        <v>268</v>
      </c>
      <c r="BF1572" t="s">
        <v>268</v>
      </c>
      <c r="BG1572" t="s">
        <v>268</v>
      </c>
      <c r="BH1572" t="s">
        <v>268</v>
      </c>
      <c r="BI1572" t="s">
        <v>268</v>
      </c>
      <c r="BJ1572" t="s">
        <v>268</v>
      </c>
      <c r="BK1572" t="s">
        <v>268</v>
      </c>
      <c r="BL1572" t="s">
        <v>268</v>
      </c>
      <c r="BM1572" t="s">
        <v>268</v>
      </c>
      <c r="BN1572" t="s">
        <v>268</v>
      </c>
      <c r="BO1572" t="s">
        <v>268</v>
      </c>
      <c r="BP1572" t="s">
        <v>268</v>
      </c>
      <c r="BQ1572" t="s">
        <v>268</v>
      </c>
      <c r="BR1572" t="s">
        <v>268</v>
      </c>
      <c r="BS1572" t="s">
        <v>268</v>
      </c>
      <c r="BT1572" t="s">
        <v>268</v>
      </c>
      <c r="BU1572" t="s">
        <v>268</v>
      </c>
      <c r="BV1572" t="s">
        <v>268</v>
      </c>
      <c r="BW1572" t="s">
        <v>268</v>
      </c>
      <c r="BX1572" t="s">
        <v>268</v>
      </c>
      <c r="BY1572">
        <v>26</v>
      </c>
      <c r="BZ1572">
        <v>26</v>
      </c>
      <c r="CA1572" t="s">
        <v>143</v>
      </c>
      <c r="CB1572" s="356">
        <v>108</v>
      </c>
      <c r="CC1572" t="s">
        <v>10861</v>
      </c>
      <c r="CD1572" t="s">
        <v>268</v>
      </c>
      <c r="CE1572" t="s">
        <v>268</v>
      </c>
      <c r="CF1572" t="s">
        <v>268</v>
      </c>
      <c r="CG1572" t="s">
        <v>268</v>
      </c>
      <c r="CH1572" t="s">
        <v>268</v>
      </c>
      <c r="CI1572" t="s">
        <v>268</v>
      </c>
      <c r="CJ1572" t="s">
        <v>268</v>
      </c>
      <c r="CK1572" t="s">
        <v>268</v>
      </c>
      <c r="CL1572" t="s">
        <v>268</v>
      </c>
      <c r="CM1572" t="s">
        <v>11224</v>
      </c>
      <c r="CN1572">
        <v>64.56</v>
      </c>
      <c r="CO1572" t="s">
        <v>268</v>
      </c>
      <c r="CP1572">
        <v>64.56</v>
      </c>
      <c r="CQ1572">
        <v>365</v>
      </c>
      <c r="CR1572" t="s">
        <v>878</v>
      </c>
      <c r="CS1572" t="s">
        <v>11225</v>
      </c>
      <c r="CT1572" t="s">
        <v>11226</v>
      </c>
      <c r="CU1572" t="s">
        <v>11227</v>
      </c>
      <c r="CV1572" t="s">
        <v>268</v>
      </c>
      <c r="CW1572" t="s">
        <v>268</v>
      </c>
      <c r="CX1572" t="s">
        <v>268</v>
      </c>
      <c r="CY1572" t="s">
        <v>268</v>
      </c>
      <c r="CZ1572" t="s">
        <v>268</v>
      </c>
      <c r="DA1572" t="s">
        <v>268</v>
      </c>
      <c r="DB1572" s="429">
        <f t="shared" si="318"/>
        <v>0</v>
      </c>
      <c r="DC1572" s="284">
        <f t="shared" si="319"/>
        <v>0</v>
      </c>
      <c r="DD1572" s="284">
        <f t="shared" si="320"/>
        <v>0</v>
      </c>
      <c r="DE1572" s="284">
        <f t="shared" si="321"/>
        <v>0</v>
      </c>
      <c r="DF1572" s="295">
        <f t="shared" si="322"/>
        <v>26</v>
      </c>
      <c r="DG1572" s="284">
        <f t="shared" si="323"/>
        <v>0</v>
      </c>
      <c r="DH1572" s="284">
        <f t="shared" si="324"/>
        <v>0</v>
      </c>
      <c r="DI1572" s="284">
        <f t="shared" si="325"/>
        <v>0</v>
      </c>
      <c r="DJ1572" s="284">
        <f t="shared" si="326"/>
        <v>0</v>
      </c>
      <c r="DK1572" s="295">
        <f t="shared" si="327"/>
        <v>26</v>
      </c>
      <c r="DL1572" s="297" t="str">
        <f t="shared" si="328"/>
        <v/>
      </c>
      <c r="DM1572" s="430">
        <f>IFERROR(IF(CA1572="D",IF(DL1572="A dispo.",DF1572*VLOOKUP('DATI INPUT'!$F$27,TARIFFE_UD,4,FALSE),DF1572*VLOOKUP(DL1572,TARIFFE_UD,4,FALSE)),DF1572*VLOOKUP(CB1572-100,TARIFFE_UND,4,FALSE)),0)</f>
        <v>10.675818257898044</v>
      </c>
      <c r="DN1572" s="430">
        <f>IFERROR(IF(CA1572="D",IF(DL1572="A dispo.",DK1572*VLOOKUP('DATI INPUT'!$F$27,TARIFFE_UD,5,FALSE),DK1572*VLOOKUP(DL1572,TARIFFE_UD,5,FALSE)),DK1572*VLOOKUP(CB1572-100,TARIFFE_UND,5,FALSE)),0)</f>
        <v>53.881231920564147</v>
      </c>
      <c r="DO1572" s="431">
        <f t="shared" si="329"/>
        <v>-2.9498215378112036E-3</v>
      </c>
      <c r="DP1572" s="299">
        <f>IFERROR(IF(CA1572="D",IF(DL1572="A dispo.",DF1572*VLOOKUP('DATI INPUT'!$F$27,TARIFFE_UD,2,FALSE),DF1572*VLOOKUP(DL1572,TARIFFE_UD,2,FALSE)),DF1572*VLOOKUP(CB1572-100,TARIFFE_UND,2,FALSE)),0)</f>
        <v>15.097247672364531</v>
      </c>
      <c r="DQ1572" s="299">
        <f>IFERROR(IF(CA1572="D",IF(DL1572="A dispo.",DK1572*VLOOKUP('DATI INPUT'!$F$27,TARIFFE_UD,3,FALSE),DK1572*VLOOKUP(DL1572,TARIFFE_UD,3,FALSE)),DK1572*VLOOKUP(CB1572-100,TARIFFE_UND,3,FALSE)),0)</f>
        <v>54.663200817399911</v>
      </c>
      <c r="DR1572" s="299">
        <f t="shared" si="330"/>
        <v>69.760448489764443</v>
      </c>
    </row>
    <row r="1573" spans="1:122" x14ac:dyDescent="0.25">
      <c r="A1573" t="s">
        <v>11703</v>
      </c>
      <c r="B1573" t="s">
        <v>11704</v>
      </c>
      <c r="C1573" t="s">
        <v>11705</v>
      </c>
      <c r="D1573" t="s">
        <v>11706</v>
      </c>
      <c r="E1573" t="s">
        <v>11707</v>
      </c>
      <c r="F1573" t="s">
        <v>155</v>
      </c>
      <c r="G1573" t="s">
        <v>11708</v>
      </c>
      <c r="H1573" t="s">
        <v>268</v>
      </c>
      <c r="I1573" t="s">
        <v>268</v>
      </c>
      <c r="J1573" t="s">
        <v>268</v>
      </c>
      <c r="K1573" t="s">
        <v>268</v>
      </c>
      <c r="L1573" t="s">
        <v>268</v>
      </c>
      <c r="M1573" t="s">
        <v>11709</v>
      </c>
      <c r="N1573" t="s">
        <v>303</v>
      </c>
      <c r="O1573" t="s">
        <v>919</v>
      </c>
      <c r="P1573" t="s">
        <v>11710</v>
      </c>
      <c r="Q1573" t="s">
        <v>541</v>
      </c>
      <c r="R1573" t="s">
        <v>268</v>
      </c>
      <c r="S1573" t="s">
        <v>268</v>
      </c>
      <c r="T1573" t="s">
        <v>268</v>
      </c>
      <c r="U1573" t="s">
        <v>268</v>
      </c>
      <c r="V1573" t="s">
        <v>268</v>
      </c>
      <c r="W1573" t="s">
        <v>1941</v>
      </c>
      <c r="X1573" t="s">
        <v>613</v>
      </c>
      <c r="Y1573" t="s">
        <v>486</v>
      </c>
      <c r="Z1573" t="s">
        <v>268</v>
      </c>
      <c r="AA1573" t="s">
        <v>268</v>
      </c>
      <c r="AB1573" t="s">
        <v>268</v>
      </c>
      <c r="AC1573" t="s">
        <v>268</v>
      </c>
      <c r="AD1573" t="s">
        <v>268</v>
      </c>
      <c r="AE1573" t="s">
        <v>287</v>
      </c>
      <c r="AF1573" t="s">
        <v>1811</v>
      </c>
      <c r="AG1573" t="s">
        <v>875</v>
      </c>
      <c r="AH1573" t="s">
        <v>1848</v>
      </c>
      <c r="AI1573" t="s">
        <v>1736</v>
      </c>
      <c r="AJ1573" t="s">
        <v>268</v>
      </c>
      <c r="AK1573" t="s">
        <v>354</v>
      </c>
      <c r="AL1573" t="s">
        <v>268</v>
      </c>
      <c r="AM1573" t="s">
        <v>367</v>
      </c>
      <c r="AN1573" t="s">
        <v>268</v>
      </c>
      <c r="AO1573" t="s">
        <v>268</v>
      </c>
      <c r="AP1573" t="s">
        <v>268</v>
      </c>
      <c r="AQ1573" t="s">
        <v>268</v>
      </c>
      <c r="AR1573" t="s">
        <v>268</v>
      </c>
      <c r="AS1573" t="s">
        <v>268</v>
      </c>
      <c r="AT1573" t="s">
        <v>268</v>
      </c>
      <c r="AU1573" t="s">
        <v>268</v>
      </c>
      <c r="AV1573" t="s">
        <v>268</v>
      </c>
      <c r="AW1573" t="s">
        <v>268</v>
      </c>
      <c r="AX1573" t="s">
        <v>268</v>
      </c>
      <c r="AY1573" t="s">
        <v>268</v>
      </c>
      <c r="AZ1573" t="s">
        <v>268</v>
      </c>
      <c r="BA1573" t="s">
        <v>268</v>
      </c>
      <c r="BB1573" t="s">
        <v>268</v>
      </c>
      <c r="BC1573" t="s">
        <v>268</v>
      </c>
      <c r="BD1573" t="s">
        <v>268</v>
      </c>
      <c r="BE1573" t="s">
        <v>268</v>
      </c>
      <c r="BF1573" t="s">
        <v>268</v>
      </c>
      <c r="BG1573" t="s">
        <v>268</v>
      </c>
      <c r="BH1573" t="s">
        <v>268</v>
      </c>
      <c r="BI1573" t="s">
        <v>268</v>
      </c>
      <c r="BJ1573" t="s">
        <v>268</v>
      </c>
      <c r="BK1573" t="s">
        <v>268</v>
      </c>
      <c r="BL1573" t="s">
        <v>268</v>
      </c>
      <c r="BM1573" t="s">
        <v>268</v>
      </c>
      <c r="BN1573" t="s">
        <v>268</v>
      </c>
      <c r="BO1573" t="s">
        <v>268</v>
      </c>
      <c r="BP1573" t="s">
        <v>268</v>
      </c>
      <c r="BQ1573" t="s">
        <v>268</v>
      </c>
      <c r="BR1573" t="s">
        <v>268</v>
      </c>
      <c r="BS1573" t="s">
        <v>268</v>
      </c>
      <c r="BT1573" t="s">
        <v>268</v>
      </c>
      <c r="BU1573" t="s">
        <v>268</v>
      </c>
      <c r="BV1573" t="s">
        <v>268</v>
      </c>
      <c r="BW1573" t="s">
        <v>268</v>
      </c>
      <c r="BX1573" t="s">
        <v>268</v>
      </c>
      <c r="BY1573">
        <v>110</v>
      </c>
      <c r="BZ1573">
        <v>110</v>
      </c>
      <c r="CA1573" t="s">
        <v>143</v>
      </c>
      <c r="CB1573" s="356">
        <v>109</v>
      </c>
      <c r="CC1573" t="s">
        <v>10844</v>
      </c>
      <c r="CD1573" t="s">
        <v>268</v>
      </c>
      <c r="CE1573" t="s">
        <v>268</v>
      </c>
      <c r="CF1573" t="s">
        <v>268</v>
      </c>
      <c r="CG1573" t="s">
        <v>268</v>
      </c>
      <c r="CH1573" t="s">
        <v>268</v>
      </c>
      <c r="CI1573" t="s">
        <v>268</v>
      </c>
      <c r="CJ1573" t="s">
        <v>268</v>
      </c>
      <c r="CK1573" t="s">
        <v>268</v>
      </c>
      <c r="CL1573" t="s">
        <v>11711</v>
      </c>
      <c r="CM1573" t="s">
        <v>11224</v>
      </c>
      <c r="CN1573">
        <v>158.91999999999999</v>
      </c>
      <c r="CO1573" t="s">
        <v>268</v>
      </c>
      <c r="CP1573">
        <v>158.91999999999999</v>
      </c>
      <c r="CQ1573">
        <v>365</v>
      </c>
      <c r="CR1573" t="s">
        <v>878</v>
      </c>
      <c r="CS1573" t="s">
        <v>11225</v>
      </c>
      <c r="CT1573" t="s">
        <v>11226</v>
      </c>
      <c r="CU1573" t="s">
        <v>11227</v>
      </c>
      <c r="CV1573" t="s">
        <v>268</v>
      </c>
      <c r="CW1573" t="s">
        <v>268</v>
      </c>
      <c r="CX1573" t="s">
        <v>268</v>
      </c>
      <c r="CY1573" t="s">
        <v>268</v>
      </c>
      <c r="CZ1573" t="s">
        <v>268</v>
      </c>
      <c r="DA1573" t="s">
        <v>268</v>
      </c>
      <c r="DB1573" s="429">
        <f t="shared" si="318"/>
        <v>0</v>
      </c>
      <c r="DC1573" s="284">
        <f t="shared" si="319"/>
        <v>0</v>
      </c>
      <c r="DD1573" s="284">
        <f t="shared" si="320"/>
        <v>0</v>
      </c>
      <c r="DE1573" s="284">
        <f t="shared" si="321"/>
        <v>0</v>
      </c>
      <c r="DF1573" s="295">
        <f t="shared" si="322"/>
        <v>110</v>
      </c>
      <c r="DG1573" s="284">
        <f t="shared" si="323"/>
        <v>0</v>
      </c>
      <c r="DH1573" s="284">
        <f t="shared" si="324"/>
        <v>0</v>
      </c>
      <c r="DI1573" s="284">
        <f t="shared" si="325"/>
        <v>0</v>
      </c>
      <c r="DJ1573" s="284">
        <f t="shared" si="326"/>
        <v>0</v>
      </c>
      <c r="DK1573" s="295">
        <f t="shared" si="327"/>
        <v>110</v>
      </c>
      <c r="DL1573" s="297" t="str">
        <f t="shared" si="328"/>
        <v/>
      </c>
      <c r="DM1573" s="430">
        <f>IFERROR(IF(CA1573="D",IF(DL1573="A dispo.",DF1573*VLOOKUP('DATI INPUT'!$F$27,TARIFFE_UD,4,FALSE),DF1573*VLOOKUP(DL1573,TARIFFE_UD,4,FALSE)),DF1573*VLOOKUP(CB1573-100,TARIFFE_UND,4,FALSE)),0)</f>
        <v>26.196815571303656</v>
      </c>
      <c r="DN1573" s="430">
        <f>IFERROR(IF(CA1573="D",IF(DL1573="A dispo.",DK1573*VLOOKUP('DATI INPUT'!$F$27,TARIFFE_UD,5,FALSE),DK1573*VLOOKUP(DL1573,TARIFFE_UD,5,FALSE)),DK1573*VLOOKUP(CB1573-100,TARIFFE_UND,5,FALSE)),0)</f>
        <v>132.7215953519752</v>
      </c>
      <c r="DO1573" s="431">
        <f t="shared" si="329"/>
        <v>-1.5890767211317325E-3</v>
      </c>
      <c r="DP1573" s="299">
        <f>IFERROR(IF(CA1573="D",IF(DL1573="A dispo.",DF1573*VLOOKUP('DATI INPUT'!$F$27,TARIFFE_UD,2,FALSE),DF1573*VLOOKUP(DL1573,TARIFFE_UD,2,FALSE)),DF1573*VLOOKUP(CB1573-100,TARIFFE_UND,2,FALSE)),0)</f>
        <v>37.0463231344945</v>
      </c>
      <c r="DQ1573" s="299">
        <f>IFERROR(IF(CA1573="D",IF(DL1573="A dispo.",DK1573*VLOOKUP('DATI INPUT'!$F$27,TARIFFE_UD,3,FALSE),DK1573*VLOOKUP(DL1573,TARIFFE_UD,3,FALSE)),DK1573*VLOOKUP(CB1573-100,TARIFFE_UND,3,FALSE)),0)</f>
        <v>134.64776065674539</v>
      </c>
      <c r="DR1573" s="299">
        <f t="shared" si="330"/>
        <v>171.6940837912399</v>
      </c>
    </row>
    <row r="1574" spans="1:122" x14ac:dyDescent="0.25">
      <c r="A1574" t="s">
        <v>11712</v>
      </c>
      <c r="B1574" t="s">
        <v>11713</v>
      </c>
      <c r="C1574" t="s">
        <v>11714</v>
      </c>
      <c r="D1574" t="s">
        <v>11715</v>
      </c>
      <c r="E1574" t="s">
        <v>268</v>
      </c>
      <c r="F1574" t="s">
        <v>156</v>
      </c>
      <c r="G1574" t="s">
        <v>11716</v>
      </c>
      <c r="H1574" t="s">
        <v>1091</v>
      </c>
      <c r="I1574" t="s">
        <v>826</v>
      </c>
      <c r="J1574" t="s">
        <v>156</v>
      </c>
      <c r="K1574" t="s">
        <v>11717</v>
      </c>
      <c r="L1574" t="s">
        <v>960</v>
      </c>
      <c r="M1574" t="s">
        <v>10368</v>
      </c>
      <c r="N1574" t="s">
        <v>984</v>
      </c>
      <c r="O1574" t="s">
        <v>873</v>
      </c>
      <c r="P1574" t="s">
        <v>10367</v>
      </c>
      <c r="Q1574" t="s">
        <v>279</v>
      </c>
      <c r="R1574" t="s">
        <v>268</v>
      </c>
      <c r="S1574" t="s">
        <v>268</v>
      </c>
      <c r="T1574" t="s">
        <v>268</v>
      </c>
      <c r="U1574" t="s">
        <v>268</v>
      </c>
      <c r="V1574" t="s">
        <v>268</v>
      </c>
      <c r="W1574" t="s">
        <v>10368</v>
      </c>
      <c r="X1574" t="s">
        <v>10367</v>
      </c>
      <c r="Y1574" t="s">
        <v>279</v>
      </c>
      <c r="Z1574" t="s">
        <v>268</v>
      </c>
      <c r="AA1574" t="s">
        <v>268</v>
      </c>
      <c r="AB1574" t="s">
        <v>268</v>
      </c>
      <c r="AC1574" t="s">
        <v>268</v>
      </c>
      <c r="AD1574" t="s">
        <v>268</v>
      </c>
      <c r="AE1574" t="s">
        <v>287</v>
      </c>
      <c r="AF1574" t="s">
        <v>1811</v>
      </c>
      <c r="AG1574" t="s">
        <v>875</v>
      </c>
      <c r="AH1574" t="s">
        <v>2154</v>
      </c>
      <c r="AI1574" t="s">
        <v>1227</v>
      </c>
      <c r="AJ1574" t="s">
        <v>268</v>
      </c>
      <c r="AK1574" t="s">
        <v>366</v>
      </c>
      <c r="AL1574" t="s">
        <v>268</v>
      </c>
      <c r="AM1574" t="s">
        <v>355</v>
      </c>
      <c r="AN1574" t="s">
        <v>268</v>
      </c>
      <c r="AO1574" t="s">
        <v>268</v>
      </c>
      <c r="AP1574" t="s">
        <v>268</v>
      </c>
      <c r="AQ1574" t="s">
        <v>268</v>
      </c>
      <c r="AR1574" t="s">
        <v>268</v>
      </c>
      <c r="AS1574" t="s">
        <v>268</v>
      </c>
      <c r="AT1574" t="s">
        <v>268</v>
      </c>
      <c r="AU1574" t="s">
        <v>268</v>
      </c>
      <c r="AV1574" t="s">
        <v>268</v>
      </c>
      <c r="AW1574" t="s">
        <v>268</v>
      </c>
      <c r="AX1574" t="s">
        <v>268</v>
      </c>
      <c r="AY1574" t="s">
        <v>268</v>
      </c>
      <c r="AZ1574" t="s">
        <v>268</v>
      </c>
      <c r="BA1574" t="s">
        <v>268</v>
      </c>
      <c r="BB1574" t="s">
        <v>268</v>
      </c>
      <c r="BC1574" t="s">
        <v>268</v>
      </c>
      <c r="BD1574" t="s">
        <v>268</v>
      </c>
      <c r="BE1574" t="s">
        <v>268</v>
      </c>
      <c r="BF1574" t="s">
        <v>268</v>
      </c>
      <c r="BG1574" t="s">
        <v>268</v>
      </c>
      <c r="BH1574" t="s">
        <v>268</v>
      </c>
      <c r="BI1574" t="s">
        <v>268</v>
      </c>
      <c r="BJ1574" t="s">
        <v>268</v>
      </c>
      <c r="BK1574" t="s">
        <v>268</v>
      </c>
      <c r="BL1574" t="s">
        <v>268</v>
      </c>
      <c r="BM1574" t="s">
        <v>268</v>
      </c>
      <c r="BN1574" t="s">
        <v>268</v>
      </c>
      <c r="BO1574" t="s">
        <v>268</v>
      </c>
      <c r="BP1574" t="s">
        <v>268</v>
      </c>
      <c r="BQ1574" t="s">
        <v>268</v>
      </c>
      <c r="BR1574" t="s">
        <v>268</v>
      </c>
      <c r="BS1574" t="s">
        <v>268</v>
      </c>
      <c r="BT1574" t="s">
        <v>268</v>
      </c>
      <c r="BU1574" t="s">
        <v>268</v>
      </c>
      <c r="BV1574" t="s">
        <v>268</v>
      </c>
      <c r="BW1574" t="s">
        <v>268</v>
      </c>
      <c r="BX1574" t="s">
        <v>268</v>
      </c>
      <c r="BY1574">
        <v>83.04</v>
      </c>
      <c r="BZ1574">
        <v>83.04</v>
      </c>
      <c r="CA1574" t="s">
        <v>142</v>
      </c>
      <c r="CB1574" s="356">
        <v>122</v>
      </c>
      <c r="CC1574" t="s">
        <v>876</v>
      </c>
      <c r="CD1574" t="s">
        <v>268</v>
      </c>
      <c r="CE1574" t="s">
        <v>268</v>
      </c>
      <c r="CF1574" s="356">
        <v>2</v>
      </c>
      <c r="CG1574" t="s">
        <v>268</v>
      </c>
      <c r="CH1574" t="s">
        <v>268</v>
      </c>
      <c r="CI1574" t="s">
        <v>268</v>
      </c>
      <c r="CJ1574" t="s">
        <v>268</v>
      </c>
      <c r="CK1574" t="s">
        <v>268</v>
      </c>
      <c r="CL1574" t="s">
        <v>11718</v>
      </c>
      <c r="CM1574" t="s">
        <v>11224</v>
      </c>
      <c r="CN1574">
        <v>10.6</v>
      </c>
      <c r="CO1574" t="s">
        <v>268</v>
      </c>
      <c r="CP1574">
        <v>10.6</v>
      </c>
      <c r="CQ1574">
        <v>39</v>
      </c>
      <c r="CR1574" t="s">
        <v>878</v>
      </c>
      <c r="CS1574" t="s">
        <v>11225</v>
      </c>
      <c r="CT1574" t="s">
        <v>11226</v>
      </c>
      <c r="CU1574" t="s">
        <v>11719</v>
      </c>
      <c r="CV1574" t="s">
        <v>268</v>
      </c>
      <c r="CW1574" t="s">
        <v>268</v>
      </c>
      <c r="CX1574" t="s">
        <v>268</v>
      </c>
      <c r="CY1574" t="s">
        <v>268</v>
      </c>
      <c r="CZ1574" t="s">
        <v>268</v>
      </c>
      <c r="DA1574" t="s">
        <v>268</v>
      </c>
      <c r="DB1574" s="429">
        <f t="shared" si="318"/>
        <v>0</v>
      </c>
      <c r="DC1574" s="284">
        <f t="shared" si="319"/>
        <v>0</v>
      </c>
      <c r="DD1574" s="284">
        <f t="shared" si="320"/>
        <v>0</v>
      </c>
      <c r="DE1574" s="284">
        <f t="shared" si="321"/>
        <v>0</v>
      </c>
      <c r="DF1574" s="295">
        <f t="shared" si="322"/>
        <v>8.8727671232876713</v>
      </c>
      <c r="DG1574" s="284">
        <f t="shared" si="323"/>
        <v>0</v>
      </c>
      <c r="DH1574" s="284">
        <f t="shared" si="324"/>
        <v>0</v>
      </c>
      <c r="DI1574" s="284">
        <f t="shared" si="325"/>
        <v>0</v>
      </c>
      <c r="DJ1574" s="284">
        <f t="shared" si="326"/>
        <v>0</v>
      </c>
      <c r="DK1574" s="295">
        <f t="shared" si="327"/>
        <v>0.10684931506849316</v>
      </c>
      <c r="DL1574" s="297">
        <f t="shared" si="328"/>
        <v>2</v>
      </c>
      <c r="DM1574" s="430">
        <f>IFERROR(IF(CA1574="D",IF(DL1574="A dispo.",DF1574*VLOOKUP('DATI INPUT'!$F$27,TARIFFE_UD,4,FALSE),DF1574*VLOOKUP(DL1574,TARIFFE_UD,4,FALSE)),DF1574*VLOOKUP(CB1574-100,TARIFFE_UND,4,FALSE)),0)</f>
        <v>5.103541962943285</v>
      </c>
      <c r="DN1574" s="430">
        <f>IFERROR(IF(CA1574="D",IF(DL1574="A dispo.",DK1574*VLOOKUP('DATI INPUT'!$F$27,TARIFFE_UD,5,FALSE),DK1574*VLOOKUP(DL1574,TARIFFE_UD,5,FALSE)),DK1574*VLOOKUP(CB1574-100,TARIFFE_UND,5,FALSE)),0)</f>
        <v>5.4967275165938707</v>
      </c>
      <c r="DO1574" s="431">
        <f t="shared" si="329"/>
        <v>2.6947953715605877E-4</v>
      </c>
      <c r="DP1574" s="299">
        <f>IFERROR(IF(CA1574="D",IF(DL1574="A dispo.",DF1574*VLOOKUP('DATI INPUT'!$F$27,TARIFFE_UD,2,FALSE),DF1574*VLOOKUP(DL1574,TARIFFE_UD,2,FALSE)),DF1574*VLOOKUP(CB1574-100,TARIFFE_UND,2,FALSE)),0)</f>
        <v>6.3761626225585752</v>
      </c>
      <c r="DQ1574" s="299">
        <f>IFERROR(IF(CA1574="D",IF(DL1574="A dispo.",DK1574*VLOOKUP('DATI INPUT'!$F$27,TARIFFE_UD,3,FALSE),DK1574*VLOOKUP(DL1574,TARIFFE_UD,3,FALSE)),DK1574*VLOOKUP(CB1574-100,TARIFFE_UND,3,FALSE)),0)</f>
        <v>4.9233837978126562</v>
      </c>
      <c r="DR1574" s="299">
        <f t="shared" si="330"/>
        <v>11.299546420371232</v>
      </c>
    </row>
    <row r="1575" spans="1:122" x14ac:dyDescent="0.25">
      <c r="A1575" t="s">
        <v>11720</v>
      </c>
      <c r="B1575" t="s">
        <v>11713</v>
      </c>
      <c r="C1575" t="s">
        <v>11714</v>
      </c>
      <c r="D1575" t="s">
        <v>11715</v>
      </c>
      <c r="E1575" t="s">
        <v>268</v>
      </c>
      <c r="F1575" t="s">
        <v>156</v>
      </c>
      <c r="G1575" t="s">
        <v>11716</v>
      </c>
      <c r="H1575" t="s">
        <v>1091</v>
      </c>
      <c r="I1575" t="s">
        <v>826</v>
      </c>
      <c r="J1575" t="s">
        <v>156</v>
      </c>
      <c r="K1575" t="s">
        <v>11717</v>
      </c>
      <c r="L1575" t="s">
        <v>960</v>
      </c>
      <c r="M1575" t="s">
        <v>10368</v>
      </c>
      <c r="N1575" t="s">
        <v>984</v>
      </c>
      <c r="O1575" t="s">
        <v>873</v>
      </c>
      <c r="P1575" t="s">
        <v>10367</v>
      </c>
      <c r="Q1575" t="s">
        <v>279</v>
      </c>
      <c r="R1575" t="s">
        <v>268</v>
      </c>
      <c r="S1575" t="s">
        <v>268</v>
      </c>
      <c r="T1575" t="s">
        <v>268</v>
      </c>
      <c r="U1575" t="s">
        <v>268</v>
      </c>
      <c r="V1575" t="s">
        <v>268</v>
      </c>
      <c r="W1575" t="s">
        <v>10368</v>
      </c>
      <c r="X1575" t="s">
        <v>10367</v>
      </c>
      <c r="Y1575" t="s">
        <v>279</v>
      </c>
      <c r="Z1575" t="s">
        <v>268</v>
      </c>
      <c r="AA1575" t="s">
        <v>268</v>
      </c>
      <c r="AB1575" t="s">
        <v>268</v>
      </c>
      <c r="AC1575" t="s">
        <v>268</v>
      </c>
      <c r="AD1575" t="s">
        <v>268</v>
      </c>
      <c r="AE1575" t="s">
        <v>287</v>
      </c>
      <c r="AF1575" t="s">
        <v>1811</v>
      </c>
      <c r="AG1575" t="s">
        <v>875</v>
      </c>
      <c r="AH1575" t="s">
        <v>2154</v>
      </c>
      <c r="AI1575" t="s">
        <v>1227</v>
      </c>
      <c r="AJ1575" t="s">
        <v>268</v>
      </c>
      <c r="AK1575" t="s">
        <v>366</v>
      </c>
      <c r="AL1575" t="s">
        <v>268</v>
      </c>
      <c r="AM1575" t="s">
        <v>355</v>
      </c>
      <c r="AN1575" t="s">
        <v>268</v>
      </c>
      <c r="AO1575" t="s">
        <v>268</v>
      </c>
      <c r="AP1575" t="s">
        <v>268</v>
      </c>
      <c r="AQ1575" t="s">
        <v>268</v>
      </c>
      <c r="AR1575" t="s">
        <v>268</v>
      </c>
      <c r="AS1575" t="s">
        <v>268</v>
      </c>
      <c r="AT1575" t="s">
        <v>268</v>
      </c>
      <c r="AU1575" t="s">
        <v>268</v>
      </c>
      <c r="AV1575" t="s">
        <v>268</v>
      </c>
      <c r="AW1575" t="s">
        <v>268</v>
      </c>
      <c r="AX1575" t="s">
        <v>268</v>
      </c>
      <c r="AY1575" t="s">
        <v>268</v>
      </c>
      <c r="AZ1575" t="s">
        <v>268</v>
      </c>
      <c r="BA1575" t="s">
        <v>268</v>
      </c>
      <c r="BB1575" t="s">
        <v>268</v>
      </c>
      <c r="BC1575" t="s">
        <v>268</v>
      </c>
      <c r="BD1575" t="s">
        <v>268</v>
      </c>
      <c r="BE1575" t="s">
        <v>268</v>
      </c>
      <c r="BF1575" t="s">
        <v>268</v>
      </c>
      <c r="BG1575" t="s">
        <v>268</v>
      </c>
      <c r="BH1575" t="s">
        <v>268</v>
      </c>
      <c r="BI1575" t="s">
        <v>268</v>
      </c>
      <c r="BJ1575" t="s">
        <v>268</v>
      </c>
      <c r="BK1575" t="s">
        <v>268</v>
      </c>
      <c r="BL1575" t="s">
        <v>268</v>
      </c>
      <c r="BM1575" t="s">
        <v>268</v>
      </c>
      <c r="BN1575" t="s">
        <v>268</v>
      </c>
      <c r="BO1575" t="s">
        <v>268</v>
      </c>
      <c r="BP1575" t="s">
        <v>268</v>
      </c>
      <c r="BQ1575" t="s">
        <v>268</v>
      </c>
      <c r="BR1575" t="s">
        <v>268</v>
      </c>
      <c r="BS1575" t="s">
        <v>268</v>
      </c>
      <c r="BT1575" t="s">
        <v>268</v>
      </c>
      <c r="BU1575" t="s">
        <v>268</v>
      </c>
      <c r="BV1575" t="s">
        <v>268</v>
      </c>
      <c r="BW1575" t="s">
        <v>268</v>
      </c>
      <c r="BX1575" t="s">
        <v>268</v>
      </c>
      <c r="BY1575">
        <v>83.04</v>
      </c>
      <c r="BZ1575">
        <v>83.04</v>
      </c>
      <c r="CA1575" t="s">
        <v>142</v>
      </c>
      <c r="CB1575" s="356">
        <v>122</v>
      </c>
      <c r="CC1575" t="s">
        <v>876</v>
      </c>
      <c r="CD1575" t="s">
        <v>268</v>
      </c>
      <c r="CE1575" t="s">
        <v>268</v>
      </c>
      <c r="CF1575" s="356">
        <v>1</v>
      </c>
      <c r="CG1575" t="s">
        <v>268</v>
      </c>
      <c r="CH1575" t="s">
        <v>268</v>
      </c>
      <c r="CI1575" t="s">
        <v>268</v>
      </c>
      <c r="CJ1575" t="s">
        <v>268</v>
      </c>
      <c r="CK1575" t="s">
        <v>268</v>
      </c>
      <c r="CL1575" t="s">
        <v>11718</v>
      </c>
      <c r="CM1575" t="s">
        <v>11224</v>
      </c>
      <c r="CN1575">
        <v>51.69</v>
      </c>
      <c r="CO1575" t="s">
        <v>268</v>
      </c>
      <c r="CP1575">
        <v>51.69</v>
      </c>
      <c r="CQ1575">
        <v>326</v>
      </c>
      <c r="CR1575" t="s">
        <v>878</v>
      </c>
      <c r="CS1575" t="s">
        <v>11225</v>
      </c>
      <c r="CT1575" t="s">
        <v>11721</v>
      </c>
      <c r="CU1575" t="s">
        <v>11227</v>
      </c>
      <c r="CV1575" t="s">
        <v>268</v>
      </c>
      <c r="CW1575" t="s">
        <v>268</v>
      </c>
      <c r="CX1575" t="s">
        <v>268</v>
      </c>
      <c r="CY1575" t="s">
        <v>268</v>
      </c>
      <c r="CZ1575" t="s">
        <v>268</v>
      </c>
      <c r="DA1575" t="s">
        <v>268</v>
      </c>
      <c r="DB1575" s="429">
        <f t="shared" si="318"/>
        <v>0</v>
      </c>
      <c r="DC1575" s="284">
        <f t="shared" si="319"/>
        <v>0</v>
      </c>
      <c r="DD1575" s="284">
        <f t="shared" si="320"/>
        <v>0</v>
      </c>
      <c r="DE1575" s="284">
        <f t="shared" si="321"/>
        <v>0</v>
      </c>
      <c r="DF1575" s="295">
        <f t="shared" si="322"/>
        <v>74.167232876712333</v>
      </c>
      <c r="DG1575" s="284">
        <f t="shared" si="323"/>
        <v>0</v>
      </c>
      <c r="DH1575" s="284">
        <f t="shared" si="324"/>
        <v>0</v>
      </c>
      <c r="DI1575" s="284">
        <f t="shared" si="325"/>
        <v>0</v>
      </c>
      <c r="DJ1575" s="284">
        <f t="shared" si="326"/>
        <v>0</v>
      </c>
      <c r="DK1575" s="295">
        <f t="shared" si="327"/>
        <v>0.89315068493150684</v>
      </c>
      <c r="DL1575" s="297">
        <f t="shared" si="328"/>
        <v>1</v>
      </c>
      <c r="DM1575" s="430">
        <f>IFERROR(IF(CA1575="D",IF(DL1575="A dispo.",DF1575*VLOOKUP('DATI INPUT'!$F$27,TARIFFE_UD,4,FALSE),DF1575*VLOOKUP(DL1575,TARIFFE_UD,4,FALSE)),DF1575*VLOOKUP(CB1575-100,TARIFFE_UND,4,FALSE)),0)</f>
        <v>36.566036921307926</v>
      </c>
      <c r="DN1575" s="430">
        <f>IFERROR(IF(CA1575="D",IF(DL1575="A dispo.",DK1575*VLOOKUP('DATI INPUT'!$F$27,TARIFFE_UD,5,FALSE),DK1575*VLOOKUP(DL1575,TARIFFE_UD,5,FALSE)),DK1575*VLOOKUP(CB1575-100,TARIFFE_UND,5,FALSE)),0)</f>
        <v>15.12179890641014</v>
      </c>
      <c r="DO1575" s="431">
        <f t="shared" si="329"/>
        <v>-2.164172281929666E-3</v>
      </c>
      <c r="DP1575" s="299">
        <f>IFERROR(IF(CA1575="D",IF(DL1575="A dispo.",DF1575*VLOOKUP('DATI INPUT'!$F$27,TARIFFE_UD,2,FALSE),DF1575*VLOOKUP(DL1575,TARIFFE_UD,2,FALSE)),DF1575*VLOOKUP(CB1575-100,TARIFFE_UND,2,FALSE)),0)</f>
        <v>45.684154174815291</v>
      </c>
      <c r="DQ1575" s="299">
        <f>IFERROR(IF(CA1575="D",IF(DL1575="A dispo.",DK1575*VLOOKUP('DATI INPUT'!$F$27,TARIFFE_UD,3,FALSE),DK1575*VLOOKUP(DL1575,TARIFFE_UD,3,FALSE)),DK1575*VLOOKUP(CB1575-100,TARIFFE_UND,3,FALSE)),0)</f>
        <v>13.544498886809498</v>
      </c>
      <c r="DR1575" s="299">
        <f t="shared" si="330"/>
        <v>59.22865306162479</v>
      </c>
    </row>
    <row r="1576" spans="1:122" x14ac:dyDescent="0.25">
      <c r="A1576" t="s">
        <v>11722</v>
      </c>
      <c r="B1576" t="s">
        <v>11713</v>
      </c>
      <c r="C1576" t="s">
        <v>11723</v>
      </c>
      <c r="D1576" t="s">
        <v>11715</v>
      </c>
      <c r="E1576" t="s">
        <v>268</v>
      </c>
      <c r="F1576" t="s">
        <v>156</v>
      </c>
      <c r="G1576" t="s">
        <v>11716</v>
      </c>
      <c r="H1576" t="s">
        <v>1091</v>
      </c>
      <c r="I1576" t="s">
        <v>826</v>
      </c>
      <c r="J1576" t="s">
        <v>156</v>
      </c>
      <c r="K1576" t="s">
        <v>11717</v>
      </c>
      <c r="L1576" t="s">
        <v>960</v>
      </c>
      <c r="M1576" t="s">
        <v>10368</v>
      </c>
      <c r="N1576" t="s">
        <v>984</v>
      </c>
      <c r="O1576" t="s">
        <v>873</v>
      </c>
      <c r="P1576" t="s">
        <v>10367</v>
      </c>
      <c r="Q1576" t="s">
        <v>279</v>
      </c>
      <c r="R1576" t="s">
        <v>268</v>
      </c>
      <c r="S1576" t="s">
        <v>268</v>
      </c>
      <c r="T1576" t="s">
        <v>268</v>
      </c>
      <c r="U1576" t="s">
        <v>268</v>
      </c>
      <c r="V1576" t="s">
        <v>268</v>
      </c>
      <c r="W1576" t="s">
        <v>10368</v>
      </c>
      <c r="X1576" t="s">
        <v>10367</v>
      </c>
      <c r="Y1576" t="s">
        <v>279</v>
      </c>
      <c r="Z1576" t="s">
        <v>268</v>
      </c>
      <c r="AA1576" t="s">
        <v>268</v>
      </c>
      <c r="AB1576" t="s">
        <v>268</v>
      </c>
      <c r="AC1576" t="s">
        <v>268</v>
      </c>
      <c r="AD1576" t="s">
        <v>268</v>
      </c>
      <c r="AE1576" t="s">
        <v>287</v>
      </c>
      <c r="AF1576" t="s">
        <v>1811</v>
      </c>
      <c r="AG1576" t="s">
        <v>875</v>
      </c>
      <c r="AH1576" t="s">
        <v>2154</v>
      </c>
      <c r="AI1576" t="s">
        <v>1227</v>
      </c>
      <c r="AJ1576" t="s">
        <v>268</v>
      </c>
      <c r="AK1576" t="s">
        <v>377</v>
      </c>
      <c r="AL1576" t="s">
        <v>268</v>
      </c>
      <c r="AM1576" t="s">
        <v>353</v>
      </c>
      <c r="AN1576" t="s">
        <v>268</v>
      </c>
      <c r="AO1576" t="s">
        <v>268</v>
      </c>
      <c r="AP1576" t="s">
        <v>268</v>
      </c>
      <c r="AQ1576" t="s">
        <v>268</v>
      </c>
      <c r="AR1576" t="s">
        <v>268</v>
      </c>
      <c r="AS1576" t="s">
        <v>268</v>
      </c>
      <c r="AT1576" t="s">
        <v>268</v>
      </c>
      <c r="AU1576" t="s">
        <v>268</v>
      </c>
      <c r="AV1576" t="s">
        <v>268</v>
      </c>
      <c r="AW1576" t="s">
        <v>268</v>
      </c>
      <c r="AX1576" t="s">
        <v>268</v>
      </c>
      <c r="AY1576" t="s">
        <v>268</v>
      </c>
      <c r="AZ1576" t="s">
        <v>268</v>
      </c>
      <c r="BA1576" t="s">
        <v>268</v>
      </c>
      <c r="BB1576" t="s">
        <v>268</v>
      </c>
      <c r="BC1576" t="s">
        <v>268</v>
      </c>
      <c r="BD1576" t="s">
        <v>268</v>
      </c>
      <c r="BE1576" t="s">
        <v>268</v>
      </c>
      <c r="BF1576" t="s">
        <v>268</v>
      </c>
      <c r="BG1576" t="s">
        <v>268</v>
      </c>
      <c r="BH1576" t="s">
        <v>268</v>
      </c>
      <c r="BI1576" t="s">
        <v>268</v>
      </c>
      <c r="BJ1576" t="s">
        <v>268</v>
      </c>
      <c r="BK1576" t="s">
        <v>268</v>
      </c>
      <c r="BL1576" t="s">
        <v>268</v>
      </c>
      <c r="BM1576" t="s">
        <v>268</v>
      </c>
      <c r="BN1576" t="s">
        <v>268</v>
      </c>
      <c r="BO1576" t="s">
        <v>268</v>
      </c>
      <c r="BP1576" t="s">
        <v>268</v>
      </c>
      <c r="BQ1576" t="s">
        <v>268</v>
      </c>
      <c r="BR1576" t="s">
        <v>268</v>
      </c>
      <c r="BS1576" t="s">
        <v>268</v>
      </c>
      <c r="BT1576" t="s">
        <v>268</v>
      </c>
      <c r="BU1576" t="s">
        <v>268</v>
      </c>
      <c r="BV1576" t="s">
        <v>268</v>
      </c>
      <c r="BW1576" t="s">
        <v>268</v>
      </c>
      <c r="BX1576" t="s">
        <v>268</v>
      </c>
      <c r="BY1576">
        <v>17.82</v>
      </c>
      <c r="BZ1576">
        <v>17.82</v>
      </c>
      <c r="CA1576" t="s">
        <v>142</v>
      </c>
      <c r="CB1576" s="356">
        <v>123</v>
      </c>
      <c r="CC1576" t="s">
        <v>1817</v>
      </c>
      <c r="CD1576" t="s">
        <v>268</v>
      </c>
      <c r="CE1576" t="s">
        <v>268</v>
      </c>
      <c r="CF1576" s="356">
        <v>2</v>
      </c>
      <c r="CG1576" t="s">
        <v>268</v>
      </c>
      <c r="CH1576" t="s">
        <v>268</v>
      </c>
      <c r="CI1576" t="s">
        <v>268</v>
      </c>
      <c r="CJ1576" t="s">
        <v>268</v>
      </c>
      <c r="CK1576" t="s">
        <v>268</v>
      </c>
      <c r="CL1576" t="s">
        <v>11718</v>
      </c>
      <c r="CM1576" t="s">
        <v>11224</v>
      </c>
      <c r="CN1576">
        <v>1.1000000000000001</v>
      </c>
      <c r="CO1576" t="s">
        <v>268</v>
      </c>
      <c r="CP1576">
        <v>1.1000000000000001</v>
      </c>
      <c r="CQ1576">
        <v>39</v>
      </c>
      <c r="CR1576" t="s">
        <v>878</v>
      </c>
      <c r="CS1576" t="s">
        <v>11225</v>
      </c>
      <c r="CT1576" t="s">
        <v>11226</v>
      </c>
      <c r="CU1576" t="s">
        <v>11719</v>
      </c>
      <c r="CV1576" t="s">
        <v>268</v>
      </c>
      <c r="CW1576" t="s">
        <v>268</v>
      </c>
      <c r="CX1576" t="s">
        <v>268</v>
      </c>
      <c r="CY1576" t="s">
        <v>268</v>
      </c>
      <c r="CZ1576" t="s">
        <v>268</v>
      </c>
      <c r="DA1576" t="s">
        <v>268</v>
      </c>
      <c r="DB1576" s="429">
        <f t="shared" si="318"/>
        <v>0</v>
      </c>
      <c r="DC1576" s="284">
        <f t="shared" si="319"/>
        <v>0</v>
      </c>
      <c r="DD1576" s="284">
        <f t="shared" si="320"/>
        <v>0</v>
      </c>
      <c r="DE1576" s="284">
        <f t="shared" si="321"/>
        <v>0</v>
      </c>
      <c r="DF1576" s="295">
        <f t="shared" si="322"/>
        <v>1.9040547945205479</v>
      </c>
      <c r="DG1576" s="284">
        <f t="shared" si="323"/>
        <v>1</v>
      </c>
      <c r="DH1576" s="284">
        <f t="shared" si="324"/>
        <v>0</v>
      </c>
      <c r="DI1576" s="284">
        <f t="shared" si="325"/>
        <v>0</v>
      </c>
      <c r="DJ1576" s="284">
        <f t="shared" si="326"/>
        <v>0</v>
      </c>
      <c r="DK1576" s="295">
        <f t="shared" si="327"/>
        <v>0</v>
      </c>
      <c r="DL1576" s="297">
        <f t="shared" si="328"/>
        <v>2</v>
      </c>
      <c r="DM1576" s="430">
        <f>IFERROR(IF(CA1576="D",IF(DL1576="A dispo.",DF1576*VLOOKUP('DATI INPUT'!$F$27,TARIFFE_UD,4,FALSE),DF1576*VLOOKUP(DL1576,TARIFFE_UD,4,FALSE)),DF1576*VLOOKUP(CB1576-100,TARIFFE_UND,4,FALSE)),0)</f>
        <v>1.0951965050535806</v>
      </c>
      <c r="DN1576" s="430">
        <f>IFERROR(IF(CA1576="D",IF(DL1576="A dispo.",DK1576*VLOOKUP('DATI INPUT'!$F$27,TARIFFE_UD,5,FALSE),DK1576*VLOOKUP(DL1576,TARIFFE_UD,5,FALSE)),DK1576*VLOOKUP(CB1576-100,TARIFFE_UND,5,FALSE)),0)</f>
        <v>0</v>
      </c>
      <c r="DO1576" s="431">
        <f t="shared" si="329"/>
        <v>-4.8034949464195176E-3</v>
      </c>
      <c r="DP1576" s="299">
        <f>IFERROR(IF(CA1576="D",IF(DL1576="A dispo.",DF1576*VLOOKUP('DATI INPUT'!$F$27,TARIFFE_UD,2,FALSE),DF1576*VLOOKUP(DL1576,TARIFFE_UD,2,FALSE)),DF1576*VLOOKUP(CB1576-100,TARIFFE_UND,2,FALSE)),0)</f>
        <v>1.3682950136559948</v>
      </c>
      <c r="DQ1576" s="299">
        <f>IFERROR(IF(CA1576="D",IF(DL1576="A dispo.",DK1576*VLOOKUP('DATI INPUT'!$F$27,TARIFFE_UD,3,FALSE),DK1576*VLOOKUP(DL1576,TARIFFE_UD,3,FALSE)),DK1576*VLOOKUP(CB1576-100,TARIFFE_UND,3,FALSE)),0)</f>
        <v>0</v>
      </c>
      <c r="DR1576" s="299">
        <f t="shared" si="330"/>
        <v>1.3682950136559948</v>
      </c>
    </row>
    <row r="1577" spans="1:122" x14ac:dyDescent="0.25">
      <c r="A1577" t="s">
        <v>11724</v>
      </c>
      <c r="B1577" t="s">
        <v>11713</v>
      </c>
      <c r="C1577" t="s">
        <v>11723</v>
      </c>
      <c r="D1577" t="s">
        <v>11715</v>
      </c>
      <c r="E1577" t="s">
        <v>268</v>
      </c>
      <c r="F1577" t="s">
        <v>156</v>
      </c>
      <c r="G1577" t="s">
        <v>11716</v>
      </c>
      <c r="H1577" t="s">
        <v>1091</v>
      </c>
      <c r="I1577" t="s">
        <v>826</v>
      </c>
      <c r="J1577" t="s">
        <v>156</v>
      </c>
      <c r="K1577" t="s">
        <v>11717</v>
      </c>
      <c r="L1577" t="s">
        <v>960</v>
      </c>
      <c r="M1577" t="s">
        <v>10368</v>
      </c>
      <c r="N1577" t="s">
        <v>984</v>
      </c>
      <c r="O1577" t="s">
        <v>873</v>
      </c>
      <c r="P1577" t="s">
        <v>10367</v>
      </c>
      <c r="Q1577" t="s">
        <v>279</v>
      </c>
      <c r="R1577" t="s">
        <v>268</v>
      </c>
      <c r="S1577" t="s">
        <v>268</v>
      </c>
      <c r="T1577" t="s">
        <v>268</v>
      </c>
      <c r="U1577" t="s">
        <v>268</v>
      </c>
      <c r="V1577" t="s">
        <v>268</v>
      </c>
      <c r="W1577" t="s">
        <v>10368</v>
      </c>
      <c r="X1577" t="s">
        <v>10367</v>
      </c>
      <c r="Y1577" t="s">
        <v>279</v>
      </c>
      <c r="Z1577" t="s">
        <v>268</v>
      </c>
      <c r="AA1577" t="s">
        <v>268</v>
      </c>
      <c r="AB1577" t="s">
        <v>268</v>
      </c>
      <c r="AC1577" t="s">
        <v>268</v>
      </c>
      <c r="AD1577" t="s">
        <v>268</v>
      </c>
      <c r="AE1577" t="s">
        <v>287</v>
      </c>
      <c r="AF1577" t="s">
        <v>1811</v>
      </c>
      <c r="AG1577" t="s">
        <v>875</v>
      </c>
      <c r="AH1577" t="s">
        <v>2154</v>
      </c>
      <c r="AI1577" t="s">
        <v>1227</v>
      </c>
      <c r="AJ1577" t="s">
        <v>268</v>
      </c>
      <c r="AK1577" t="s">
        <v>377</v>
      </c>
      <c r="AL1577" t="s">
        <v>268</v>
      </c>
      <c r="AM1577" t="s">
        <v>353</v>
      </c>
      <c r="AN1577" t="s">
        <v>268</v>
      </c>
      <c r="AO1577" t="s">
        <v>268</v>
      </c>
      <c r="AP1577" t="s">
        <v>268</v>
      </c>
      <c r="AQ1577" t="s">
        <v>268</v>
      </c>
      <c r="AR1577" t="s">
        <v>268</v>
      </c>
      <c r="AS1577" t="s">
        <v>268</v>
      </c>
      <c r="AT1577" t="s">
        <v>268</v>
      </c>
      <c r="AU1577" t="s">
        <v>268</v>
      </c>
      <c r="AV1577" t="s">
        <v>268</v>
      </c>
      <c r="AW1577" t="s">
        <v>268</v>
      </c>
      <c r="AX1577" t="s">
        <v>268</v>
      </c>
      <c r="AY1577" t="s">
        <v>268</v>
      </c>
      <c r="AZ1577" t="s">
        <v>268</v>
      </c>
      <c r="BA1577" t="s">
        <v>268</v>
      </c>
      <c r="BB1577" t="s">
        <v>268</v>
      </c>
      <c r="BC1577" t="s">
        <v>268</v>
      </c>
      <c r="BD1577" t="s">
        <v>268</v>
      </c>
      <c r="BE1577" t="s">
        <v>268</v>
      </c>
      <c r="BF1577" t="s">
        <v>268</v>
      </c>
      <c r="BG1577" t="s">
        <v>268</v>
      </c>
      <c r="BH1577" t="s">
        <v>268</v>
      </c>
      <c r="BI1577" t="s">
        <v>268</v>
      </c>
      <c r="BJ1577" t="s">
        <v>268</v>
      </c>
      <c r="BK1577" t="s">
        <v>268</v>
      </c>
      <c r="BL1577" t="s">
        <v>268</v>
      </c>
      <c r="BM1577" t="s">
        <v>268</v>
      </c>
      <c r="BN1577" t="s">
        <v>268</v>
      </c>
      <c r="BO1577" t="s">
        <v>268</v>
      </c>
      <c r="BP1577" t="s">
        <v>268</v>
      </c>
      <c r="BQ1577" t="s">
        <v>268</v>
      </c>
      <c r="BR1577" t="s">
        <v>268</v>
      </c>
      <c r="BS1577" t="s">
        <v>268</v>
      </c>
      <c r="BT1577" t="s">
        <v>268</v>
      </c>
      <c r="BU1577" t="s">
        <v>268</v>
      </c>
      <c r="BV1577" t="s">
        <v>268</v>
      </c>
      <c r="BW1577" t="s">
        <v>268</v>
      </c>
      <c r="BX1577" t="s">
        <v>268</v>
      </c>
      <c r="BY1577">
        <v>17.82</v>
      </c>
      <c r="BZ1577">
        <v>17.82</v>
      </c>
      <c r="CA1577" t="s">
        <v>142</v>
      </c>
      <c r="CB1577" s="356">
        <v>123</v>
      </c>
      <c r="CC1577" t="s">
        <v>1817</v>
      </c>
      <c r="CD1577" t="s">
        <v>268</v>
      </c>
      <c r="CE1577" t="s">
        <v>268</v>
      </c>
      <c r="CF1577" s="356">
        <v>1</v>
      </c>
      <c r="CG1577" t="s">
        <v>268</v>
      </c>
      <c r="CH1577" t="s">
        <v>268</v>
      </c>
      <c r="CI1577" t="s">
        <v>268</v>
      </c>
      <c r="CJ1577" t="s">
        <v>268</v>
      </c>
      <c r="CK1577" t="s">
        <v>268</v>
      </c>
      <c r="CL1577" t="s">
        <v>11718</v>
      </c>
      <c r="CM1577" t="s">
        <v>11224</v>
      </c>
      <c r="CN1577">
        <v>7.85</v>
      </c>
      <c r="CO1577" t="s">
        <v>268</v>
      </c>
      <c r="CP1577">
        <v>7.85</v>
      </c>
      <c r="CQ1577">
        <v>326</v>
      </c>
      <c r="CR1577" t="s">
        <v>878</v>
      </c>
      <c r="CS1577" t="s">
        <v>11225</v>
      </c>
      <c r="CT1577" t="s">
        <v>11721</v>
      </c>
      <c r="CU1577" t="s">
        <v>11227</v>
      </c>
      <c r="CV1577" t="s">
        <v>268</v>
      </c>
      <c r="CW1577" t="s">
        <v>268</v>
      </c>
      <c r="CX1577" t="s">
        <v>268</v>
      </c>
      <c r="CY1577" t="s">
        <v>268</v>
      </c>
      <c r="CZ1577" t="s">
        <v>268</v>
      </c>
      <c r="DA1577" t="s">
        <v>268</v>
      </c>
      <c r="DB1577" s="429">
        <f t="shared" si="318"/>
        <v>0</v>
      </c>
      <c r="DC1577" s="284">
        <f t="shared" si="319"/>
        <v>0</v>
      </c>
      <c r="DD1577" s="284">
        <f t="shared" si="320"/>
        <v>0</v>
      </c>
      <c r="DE1577" s="284">
        <f t="shared" si="321"/>
        <v>0</v>
      </c>
      <c r="DF1577" s="295">
        <f t="shared" si="322"/>
        <v>15.915945205479453</v>
      </c>
      <c r="DG1577" s="284">
        <f t="shared" si="323"/>
        <v>1</v>
      </c>
      <c r="DH1577" s="284">
        <f t="shared" si="324"/>
        <v>0</v>
      </c>
      <c r="DI1577" s="284">
        <f t="shared" si="325"/>
        <v>0</v>
      </c>
      <c r="DJ1577" s="284">
        <f t="shared" si="326"/>
        <v>0</v>
      </c>
      <c r="DK1577" s="295">
        <f t="shared" si="327"/>
        <v>0</v>
      </c>
      <c r="DL1577" s="297">
        <f t="shared" si="328"/>
        <v>1</v>
      </c>
      <c r="DM1577" s="430">
        <f>IFERROR(IF(CA1577="D",IF(DL1577="A dispo.",DF1577*VLOOKUP('DATI INPUT'!$F$27,TARIFFE_UD,4,FALSE),DF1577*VLOOKUP(DL1577,TARIFFE_UD,4,FALSE)),DF1577*VLOOKUP(CB1577-100,TARIFFE_UND,4,FALSE)),0)</f>
        <v>7.8469024318124676</v>
      </c>
      <c r="DN1577" s="430">
        <f>IFERROR(IF(CA1577="D",IF(DL1577="A dispo.",DK1577*VLOOKUP('DATI INPUT'!$F$27,TARIFFE_UD,5,FALSE),DK1577*VLOOKUP(DL1577,TARIFFE_UD,5,FALSE)),DK1577*VLOOKUP(CB1577-100,TARIFFE_UND,5,FALSE)),0)</f>
        <v>0</v>
      </c>
      <c r="DO1577" s="431">
        <f t="shared" si="329"/>
        <v>-3.0975681875320404E-3</v>
      </c>
      <c r="DP1577" s="299">
        <f>IFERROR(IF(CA1577="D",IF(DL1577="A dispo.",DF1577*VLOOKUP('DATI INPUT'!$F$27,TARIFFE_UD,2,FALSE),DF1577*VLOOKUP(DL1577,TARIFFE_UD,2,FALSE)),DF1577*VLOOKUP(CB1577-100,TARIFFE_UND,2,FALSE)),0)</f>
        <v>9.8036082297110845</v>
      </c>
      <c r="DQ1577" s="299">
        <f>IFERROR(IF(CA1577="D",IF(DL1577="A dispo.",DK1577*VLOOKUP('DATI INPUT'!$F$27,TARIFFE_UD,3,FALSE),DK1577*VLOOKUP(DL1577,TARIFFE_UD,3,FALSE)),DK1577*VLOOKUP(CB1577-100,TARIFFE_UND,3,FALSE)),0)</f>
        <v>0</v>
      </c>
      <c r="DR1577" s="299">
        <f t="shared" si="330"/>
        <v>9.8036082297110845</v>
      </c>
    </row>
  </sheetData>
  <autoFilter ref="A1:DR1577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7" sqref="D7"/>
    </sheetView>
  </sheetViews>
  <sheetFormatPr defaultRowHeight="15" x14ac:dyDescent="0.25"/>
  <cols>
    <col min="1" max="1" width="15.7109375" bestFit="1" customWidth="1"/>
    <col min="2" max="4" width="16" bestFit="1" customWidth="1"/>
  </cols>
  <sheetData>
    <row r="1" spans="1:4" ht="19.5" x14ac:dyDescent="0.3">
      <c r="A1" s="443" t="s">
        <v>11726</v>
      </c>
      <c r="B1" s="444"/>
      <c r="C1" s="291"/>
      <c r="D1" s="291"/>
    </row>
    <row r="2" spans="1:4" x14ac:dyDescent="0.25">
      <c r="A2" s="291"/>
      <c r="B2" s="291"/>
      <c r="C2" s="291"/>
      <c r="D2" s="353"/>
    </row>
    <row r="3" spans="1:4" x14ac:dyDescent="0.25">
      <c r="A3" s="291"/>
      <c r="B3" s="291"/>
      <c r="C3" s="291"/>
      <c r="D3" s="291"/>
    </row>
    <row r="4" spans="1:4" x14ac:dyDescent="0.25">
      <c r="A4" s="291"/>
      <c r="B4" s="445" t="s">
        <v>135</v>
      </c>
      <c r="C4" s="453" t="s">
        <v>11202</v>
      </c>
      <c r="D4" s="446" t="s">
        <v>11727</v>
      </c>
    </row>
    <row r="5" spans="1:4" ht="15.75" x14ac:dyDescent="0.25">
      <c r="A5" s="447" t="s">
        <v>872</v>
      </c>
      <c r="B5" s="454">
        <v>102558</v>
      </c>
      <c r="C5" s="455">
        <v>135291</v>
      </c>
      <c r="D5" s="456">
        <f>SUM(B5:C5)</f>
        <v>237849</v>
      </c>
    </row>
    <row r="6" spans="1:4" ht="15.75" x14ac:dyDescent="0.25">
      <c r="A6" s="447" t="s">
        <v>879</v>
      </c>
      <c r="B6" s="457">
        <v>41738</v>
      </c>
      <c r="C6" s="457">
        <v>112703</v>
      </c>
      <c r="D6" s="456">
        <f>SUM(B6:C6)</f>
        <v>154441</v>
      </c>
    </row>
    <row r="7" spans="1:4" ht="15.75" x14ac:dyDescent="0.25">
      <c r="A7" s="447" t="s">
        <v>984</v>
      </c>
      <c r="B7" s="454">
        <v>64938</v>
      </c>
      <c r="C7" s="457">
        <v>59474</v>
      </c>
      <c r="D7" s="456">
        <f>SUM(B7:C7)</f>
        <v>124412</v>
      </c>
    </row>
    <row r="8" spans="1:4" ht="15.75" x14ac:dyDescent="0.25">
      <c r="A8" s="447" t="s">
        <v>4098</v>
      </c>
      <c r="B8" s="454">
        <v>94450</v>
      </c>
      <c r="C8" s="457">
        <v>68978</v>
      </c>
      <c r="D8" s="456">
        <f>SUM(B8:C8)</f>
        <v>163428</v>
      </c>
    </row>
    <row r="9" spans="1:4" ht="15.75" x14ac:dyDescent="0.25">
      <c r="A9" s="447" t="s">
        <v>964</v>
      </c>
      <c r="B9" s="454">
        <v>75069</v>
      </c>
      <c r="C9" s="456">
        <v>126776</v>
      </c>
      <c r="D9" s="456">
        <f>SUM(B9:C9)</f>
        <v>201845</v>
      </c>
    </row>
    <row r="10" spans="1:4" ht="15.75" x14ac:dyDescent="0.25">
      <c r="A10" s="447" t="s">
        <v>11203</v>
      </c>
      <c r="B10" s="457"/>
      <c r="C10" s="456"/>
      <c r="D10" s="456">
        <f>SUM(D5:D9)</f>
        <v>881975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9"/>
  <sheetViews>
    <sheetView zoomScale="85" zoomScaleNormal="85" zoomScalePageLayoutView="55" workbookViewId="0">
      <selection activeCell="C9" sqref="C9"/>
    </sheetView>
  </sheetViews>
  <sheetFormatPr defaultRowHeight="15" x14ac:dyDescent="0.25"/>
  <cols>
    <col min="1" max="1" width="10.5703125" style="1" bestFit="1" customWidth="1"/>
    <col min="2" max="2" width="45.85546875" style="1" customWidth="1"/>
    <col min="3" max="3" width="14.85546875" style="1" customWidth="1"/>
    <col min="4" max="4" width="3.42578125" style="1" customWidth="1"/>
    <col min="5" max="5" width="15.42578125" style="1" customWidth="1"/>
    <col min="6" max="6" width="41.85546875" style="1" customWidth="1"/>
    <col min="7" max="7" width="15" bestFit="1" customWidth="1"/>
    <col min="8" max="8" width="1.85546875" customWidth="1"/>
    <col min="9" max="9" width="9.28515625" customWidth="1"/>
    <col min="10" max="10" width="13.28515625" bestFit="1" customWidth="1"/>
    <col min="11" max="11" width="9.28515625" style="59" customWidth="1"/>
    <col min="12" max="12" width="11.7109375" customWidth="1"/>
    <col min="13" max="13" width="2" customWidth="1"/>
    <col min="14" max="14" width="6.85546875" style="59" customWidth="1"/>
    <col min="15" max="15" width="3.85546875" customWidth="1"/>
    <col min="16" max="17" width="6.85546875" customWidth="1"/>
    <col min="18" max="18" width="7.5703125" customWidth="1"/>
  </cols>
  <sheetData>
    <row r="1" spans="1:10" ht="24" customHeight="1" x14ac:dyDescent="0.25">
      <c r="A1" s="477" t="s">
        <v>111</v>
      </c>
      <c r="B1" s="477"/>
      <c r="C1" s="477"/>
      <c r="D1" s="477"/>
      <c r="E1" s="477"/>
      <c r="F1" s="477"/>
      <c r="G1" s="477"/>
    </row>
    <row r="2" spans="1:10" ht="7.5" customHeight="1" x14ac:dyDescent="0.25"/>
    <row r="3" spans="1:10" s="13" customFormat="1" ht="18.75" customHeight="1" x14ac:dyDescent="0.25">
      <c r="A3" s="473" t="s">
        <v>135</v>
      </c>
      <c r="B3" s="473"/>
      <c r="C3" s="473"/>
      <c r="D3" s="222"/>
      <c r="E3" s="474" t="s">
        <v>136</v>
      </c>
      <c r="F3" s="474"/>
      <c r="G3" s="474"/>
    </row>
    <row r="4" spans="1:10" s="13" customFormat="1" ht="7.5" customHeight="1" x14ac:dyDescent="0.25">
      <c r="A4" s="12"/>
      <c r="B4" s="12"/>
      <c r="C4" s="12"/>
      <c r="D4" s="12"/>
      <c r="E4" s="12"/>
      <c r="F4" s="12"/>
    </row>
    <row r="5" spans="1:10" s="13" customFormat="1" x14ac:dyDescent="0.25">
      <c r="A5" s="12"/>
      <c r="B5" s="14" t="s">
        <v>0</v>
      </c>
      <c r="C5" s="226">
        <f>Costi_2022!B7</f>
        <v>64938</v>
      </c>
      <c r="D5" s="12"/>
      <c r="E5" s="12"/>
      <c r="F5" s="14" t="s">
        <v>1</v>
      </c>
      <c r="G5" s="226">
        <f>Costi_2022!C7</f>
        <v>59474</v>
      </c>
    </row>
    <row r="6" spans="1:10" s="13" customFormat="1" ht="7.5" customHeight="1" x14ac:dyDescent="0.25">
      <c r="A6" s="12"/>
      <c r="B6" s="12"/>
      <c r="C6" s="12"/>
      <c r="D6" s="12"/>
      <c r="E6" s="12"/>
      <c r="F6" s="12"/>
    </row>
    <row r="7" spans="1:10" s="13" customFormat="1" x14ac:dyDescent="0.25">
      <c r="A7" s="12"/>
      <c r="B7" s="24" t="s">
        <v>36</v>
      </c>
      <c r="C7" s="15">
        <f>C5/C9</f>
        <v>0.52195929653088124</v>
      </c>
      <c r="D7" s="12"/>
      <c r="E7" s="12"/>
      <c r="F7" s="24" t="s">
        <v>2</v>
      </c>
      <c r="G7" s="15">
        <f>G5/C9</f>
        <v>0.47804070346911876</v>
      </c>
    </row>
    <row r="8" spans="1:10" ht="8.25" customHeight="1" x14ac:dyDescent="0.25"/>
    <row r="9" spans="1:10" x14ac:dyDescent="0.25">
      <c r="B9" s="23" t="s">
        <v>3</v>
      </c>
      <c r="C9" s="225">
        <f>SUM(C5:G5)</f>
        <v>124412</v>
      </c>
      <c r="E9" s="28"/>
      <c r="F9" s="16"/>
      <c r="G9" s="291"/>
      <c r="I9" s="59"/>
      <c r="J9" s="353"/>
    </row>
    <row r="10" spans="1:10" ht="7.5" customHeight="1" x14ac:dyDescent="0.25">
      <c r="G10" s="291"/>
      <c r="I10" s="59"/>
      <c r="J10" s="59"/>
    </row>
    <row r="11" spans="1:10" x14ac:dyDescent="0.25">
      <c r="B11" s="475" t="s">
        <v>11204</v>
      </c>
      <c r="C11" s="475"/>
      <c r="D11" s="476"/>
      <c r="E11" s="396">
        <f>C9</f>
        <v>124412</v>
      </c>
      <c r="G11" s="291"/>
      <c r="I11" s="59"/>
      <c r="J11" s="59"/>
    </row>
    <row r="12" spans="1:10" ht="7.5" customHeight="1" x14ac:dyDescent="0.25">
      <c r="B12" s="7"/>
      <c r="G12" s="291"/>
      <c r="I12" s="59"/>
      <c r="J12" s="59"/>
    </row>
    <row r="13" spans="1:10" s="291" customFormat="1" x14ac:dyDescent="0.25">
      <c r="A13" s="1"/>
      <c r="C13" s="397" t="s">
        <v>10356</v>
      </c>
      <c r="D13" s="1"/>
      <c r="E13" s="1"/>
      <c r="F13" s="1"/>
      <c r="G13" s="398" t="s">
        <v>10357</v>
      </c>
    </row>
    <row r="14" spans="1:10" s="291" customFormat="1" x14ac:dyDescent="0.25">
      <c r="A14" s="1"/>
      <c r="B14" s="399" t="s">
        <v>831</v>
      </c>
      <c r="C14" s="75">
        <v>0.93552807178789299</v>
      </c>
      <c r="D14" s="1"/>
      <c r="E14" s="1"/>
      <c r="F14" s="399" t="s">
        <v>831</v>
      </c>
      <c r="G14" s="75">
        <v>0.74</v>
      </c>
    </row>
    <row r="15" spans="1:10" s="291" customFormat="1" x14ac:dyDescent="0.25">
      <c r="A15" s="1"/>
      <c r="B15" s="399" t="s">
        <v>834</v>
      </c>
      <c r="C15" s="76">
        <v>6.4471928212107094E-2</v>
      </c>
      <c r="D15" s="1"/>
      <c r="E15" s="1"/>
      <c r="F15" s="399" t="s">
        <v>834</v>
      </c>
      <c r="G15" s="76">
        <f>1-G14</f>
        <v>0.26</v>
      </c>
    </row>
    <row r="16" spans="1:10" s="291" customFormat="1" x14ac:dyDescent="0.25">
      <c r="A16" s="1"/>
      <c r="B16" s="1"/>
      <c r="C16" s="1"/>
      <c r="D16" s="1"/>
      <c r="E16" s="1"/>
      <c r="F16" s="1"/>
    </row>
    <row r="17" spans="1:17" x14ac:dyDescent="0.25">
      <c r="A17" s="25" t="s">
        <v>29</v>
      </c>
      <c r="B17" s="42"/>
      <c r="C17" s="42"/>
      <c r="D17" s="42"/>
      <c r="E17" s="43"/>
      <c r="F17" s="44"/>
      <c r="G17" s="45"/>
      <c r="I17" s="59"/>
      <c r="J17" s="59"/>
    </row>
    <row r="18" spans="1:17" x14ac:dyDescent="0.25">
      <c r="F18"/>
      <c r="I18" s="59"/>
      <c r="J18" s="9"/>
      <c r="K18" s="60"/>
      <c r="L18" s="326"/>
      <c r="M18" s="9"/>
      <c r="N18" s="330"/>
      <c r="O18" s="59"/>
      <c r="P18" s="59"/>
      <c r="Q18" s="59"/>
    </row>
    <row r="19" spans="1:17" x14ac:dyDescent="0.25">
      <c r="C19" s="18" t="s">
        <v>737</v>
      </c>
      <c r="E19" s="18" t="s">
        <v>738</v>
      </c>
      <c r="F19" s="327"/>
      <c r="G19" s="328"/>
    </row>
    <row r="20" spans="1:17" s="59" customFormat="1" x14ac:dyDescent="0.25">
      <c r="A20" s="59" t="s">
        <v>19</v>
      </c>
      <c r="C20" s="83">
        <f t="shared" ref="C20:C25" si="0">VLOOKUP(D20,ud,2,FALSE)+IF($F$27=D20,$C$27,0)</f>
        <v>21639.999952054794</v>
      </c>
      <c r="D20" s="350">
        <v>1</v>
      </c>
      <c r="E20" s="262">
        <f t="shared" ref="E20:E25" si="1">VLOOKUP(D20,ud,3,FALSE)+IF($F$27=D20,$E$27,0)</f>
        <v>272.79452054794518</v>
      </c>
      <c r="F20" s="60"/>
      <c r="G20" s="60"/>
      <c r="I20" s="291"/>
      <c r="J20" s="9"/>
    </row>
    <row r="21" spans="1:17" s="59" customFormat="1" x14ac:dyDescent="0.25">
      <c r="A21" s="59" t="s">
        <v>20</v>
      </c>
      <c r="C21" s="287">
        <f t="shared" si="0"/>
        <v>11927.87932876712</v>
      </c>
      <c r="D21" s="351">
        <v>2</v>
      </c>
      <c r="E21" s="263">
        <f t="shared" si="1"/>
        <v>117.3986301369863</v>
      </c>
      <c r="F21" s="60"/>
      <c r="G21" s="60"/>
      <c r="J21" s="60"/>
      <c r="K21" s="60"/>
      <c r="L21" s="13"/>
      <c r="M21" s="9"/>
    </row>
    <row r="22" spans="1:17" s="59" customFormat="1" x14ac:dyDescent="0.25">
      <c r="A22" s="59" t="s">
        <v>21</v>
      </c>
      <c r="C22" s="287">
        <f t="shared" si="0"/>
        <v>42537.837219178073</v>
      </c>
      <c r="D22" s="351">
        <v>3</v>
      </c>
      <c r="E22" s="263">
        <f t="shared" si="1"/>
        <v>505.6402493150685</v>
      </c>
      <c r="F22" s="60"/>
      <c r="G22" s="60"/>
      <c r="J22" s="60"/>
      <c r="K22" s="60"/>
      <c r="L22" s="13"/>
      <c r="M22" s="9"/>
    </row>
    <row r="23" spans="1:17" s="59" customFormat="1" x14ac:dyDescent="0.25">
      <c r="A23" s="59" t="s">
        <v>22</v>
      </c>
      <c r="C23" s="287">
        <f t="shared" si="0"/>
        <v>4497.4900000000007</v>
      </c>
      <c r="D23" s="351">
        <v>4</v>
      </c>
      <c r="E23" s="263">
        <f t="shared" si="1"/>
        <v>38.25</v>
      </c>
      <c r="F23" s="60"/>
      <c r="G23" s="60"/>
      <c r="J23" s="60"/>
      <c r="K23" s="60"/>
      <c r="L23" s="13"/>
      <c r="M23" s="9"/>
    </row>
    <row r="24" spans="1:17" s="59" customFormat="1" x14ac:dyDescent="0.25">
      <c r="A24" s="59" t="s">
        <v>23</v>
      </c>
      <c r="C24" s="287">
        <f t="shared" si="0"/>
        <v>1208.3999999999999</v>
      </c>
      <c r="D24" s="351">
        <v>5</v>
      </c>
      <c r="E24" s="263">
        <f t="shared" si="1"/>
        <v>9</v>
      </c>
      <c r="F24" s="60"/>
      <c r="G24" s="60"/>
      <c r="J24" s="60"/>
      <c r="K24" s="60"/>
      <c r="L24" s="13"/>
      <c r="M24" s="9"/>
    </row>
    <row r="25" spans="1:17" s="59" customFormat="1" x14ac:dyDescent="0.25">
      <c r="A25" s="59" t="s">
        <v>24</v>
      </c>
      <c r="C25" s="288">
        <f t="shared" si="0"/>
        <v>249.7</v>
      </c>
      <c r="D25" s="352">
        <v>6</v>
      </c>
      <c r="E25" s="264">
        <f t="shared" si="1"/>
        <v>2</v>
      </c>
      <c r="F25" s="60"/>
      <c r="G25" s="60"/>
      <c r="J25" s="60"/>
      <c r="K25" s="60"/>
      <c r="L25" s="13"/>
      <c r="M25" s="9"/>
    </row>
    <row r="26" spans="1:17" s="59" customFormat="1" ht="6" customHeight="1" x14ac:dyDescent="0.25">
      <c r="C26" s="348"/>
      <c r="D26" s="347"/>
      <c r="E26" s="349"/>
      <c r="F26" s="9"/>
      <c r="G26" s="62"/>
      <c r="H26" s="63"/>
      <c r="I26" s="49"/>
      <c r="J26" s="49"/>
      <c r="K26" s="49"/>
      <c r="M26" s="9"/>
      <c r="N26" s="9"/>
    </row>
    <row r="27" spans="1:17" s="59" customFormat="1" x14ac:dyDescent="0.25">
      <c r="A27" s="59" t="s">
        <v>102</v>
      </c>
      <c r="C27" s="67">
        <f>VLOOKUP("A dispo.",ud,2,FALSE)</f>
        <v>35045.00499999999</v>
      </c>
      <c r="D27" s="68"/>
      <c r="E27" s="69">
        <f>VLOOKUP("A dispo.",ud,3,FALSE)</f>
        <v>442.5</v>
      </c>
      <c r="F27" s="286">
        <v>3</v>
      </c>
      <c r="G27" s="70" t="s">
        <v>1292</v>
      </c>
      <c r="H27" s="63"/>
      <c r="I27" s="49"/>
      <c r="J27" s="49"/>
      <c r="K27" s="49"/>
      <c r="M27" s="9"/>
      <c r="N27" s="9"/>
    </row>
    <row r="28" spans="1:17" s="59" customFormat="1" ht="5.25" customHeight="1" x14ac:dyDescent="0.25">
      <c r="C28" s="64"/>
      <c r="D28" s="65"/>
      <c r="E28" s="66"/>
      <c r="F28" s="9"/>
      <c r="G28" s="62"/>
      <c r="H28" s="63"/>
      <c r="I28" s="49"/>
      <c r="J28" s="49"/>
      <c r="K28" s="49"/>
      <c r="M28" s="9"/>
      <c r="N28" s="9"/>
    </row>
    <row r="29" spans="1:17" s="59" customFormat="1" x14ac:dyDescent="0.25">
      <c r="A29" s="1"/>
      <c r="B29" s="7" t="s">
        <v>103</v>
      </c>
      <c r="C29" s="71">
        <f>SUM(C20:C25)</f>
        <v>82061.306499999977</v>
      </c>
      <c r="D29" s="72"/>
      <c r="E29" s="73">
        <f>SUM(E20:E25)</f>
        <v>945.08339999999998</v>
      </c>
      <c r="F29" s="49"/>
      <c r="G29" s="49"/>
      <c r="H29" s="74"/>
      <c r="I29" s="49"/>
      <c r="J29" s="49"/>
      <c r="K29" s="49"/>
      <c r="M29" s="9"/>
      <c r="N29" s="9"/>
    </row>
    <row r="30" spans="1:17" x14ac:dyDescent="0.25">
      <c r="B30" s="52"/>
    </row>
    <row r="31" spans="1:17" x14ac:dyDescent="0.25">
      <c r="A31" s="329" t="s">
        <v>739</v>
      </c>
    </row>
    <row r="32" spans="1:17" x14ac:dyDescent="0.25">
      <c r="A32" s="26" t="s">
        <v>33</v>
      </c>
      <c r="B32" s="46"/>
      <c r="C32" s="46"/>
      <c r="D32" s="46"/>
      <c r="E32" s="46"/>
      <c r="F32" s="46"/>
      <c r="G32" s="47"/>
    </row>
    <row r="34" spans="1:10" x14ac:dyDescent="0.25">
      <c r="E34" s="94" t="s">
        <v>150</v>
      </c>
      <c r="F34" s="94" t="s">
        <v>870</v>
      </c>
      <c r="G34" s="94" t="s">
        <v>149</v>
      </c>
      <c r="I34" s="268"/>
    </row>
    <row r="35" spans="1:10" x14ac:dyDescent="0.25">
      <c r="A35" t="s">
        <v>32</v>
      </c>
      <c r="D35" s="289">
        <v>1</v>
      </c>
      <c r="E35" s="250">
        <f t="shared" ref="E35:E55" si="2">IF(IFERROR(VLOOKUP(D35+100,und,2,FALSE),0.001)=0,0.001,IFERROR(VLOOKUP(D35+100,und,2,FALSE),0.001))</f>
        <v>1E-3</v>
      </c>
      <c r="F35" s="368" t="str">
        <f t="shared" ref="F35:F55" si="3">IFERROR(VLOOKUP(D35+100,und,5,FALSE),"0")</f>
        <v>0</v>
      </c>
      <c r="G35" s="250">
        <f t="shared" ref="G35:G55" si="4">IF(IFERROR(VLOOKUP(D35+100,und,3,FALSE),0.001)=0,0.001,IFERROR(VLOOKUP(D35+100,und,3,FALSE),0.001))</f>
        <v>1E-3</v>
      </c>
      <c r="H35" s="53"/>
      <c r="I35" s="269"/>
      <c r="J35" s="291"/>
    </row>
    <row r="36" spans="1:10" x14ac:dyDescent="0.25">
      <c r="A36" s="48" t="s">
        <v>73</v>
      </c>
      <c r="D36" s="289">
        <v>2</v>
      </c>
      <c r="E36" s="250">
        <f t="shared" si="2"/>
        <v>402.5</v>
      </c>
      <c r="F36" s="368">
        <f t="shared" si="3"/>
        <v>2</v>
      </c>
      <c r="G36" s="250">
        <f t="shared" si="4"/>
        <v>402.5</v>
      </c>
      <c r="H36" s="53"/>
      <c r="I36" s="269"/>
    </row>
    <row r="37" spans="1:10" x14ac:dyDescent="0.25">
      <c r="A37" s="59" t="s">
        <v>147</v>
      </c>
      <c r="C37" s="50"/>
      <c r="D37" s="289">
        <v>3</v>
      </c>
      <c r="E37" s="250">
        <f t="shared" si="2"/>
        <v>1E-3</v>
      </c>
      <c r="F37" s="368" t="str">
        <f t="shared" si="3"/>
        <v>0</v>
      </c>
      <c r="G37" s="250">
        <f t="shared" si="4"/>
        <v>1E-3</v>
      </c>
      <c r="H37" s="53"/>
      <c r="I37" s="269"/>
    </row>
    <row r="38" spans="1:10" x14ac:dyDescent="0.25">
      <c r="A38" s="48" t="s">
        <v>74</v>
      </c>
      <c r="C38" s="50"/>
      <c r="D38" s="289">
        <v>4</v>
      </c>
      <c r="E38" s="250">
        <f t="shared" si="2"/>
        <v>2242.1849999999999</v>
      </c>
      <c r="F38" s="368">
        <f t="shared" si="3"/>
        <v>13</v>
      </c>
      <c r="G38" s="250">
        <f t="shared" si="4"/>
        <v>2242.1849999999999</v>
      </c>
      <c r="H38" s="53"/>
      <c r="I38" s="269"/>
    </row>
    <row r="39" spans="1:10" x14ac:dyDescent="0.25">
      <c r="A39" s="59" t="s">
        <v>75</v>
      </c>
      <c r="D39" s="289">
        <v>5</v>
      </c>
      <c r="E39" s="250">
        <f t="shared" si="2"/>
        <v>617.69000000000005</v>
      </c>
      <c r="F39" s="368">
        <f t="shared" si="3"/>
        <v>2</v>
      </c>
      <c r="G39" s="250">
        <f t="shared" si="4"/>
        <v>617.69000000000005</v>
      </c>
      <c r="H39" s="53"/>
      <c r="I39" s="269"/>
    </row>
    <row r="40" spans="1:10" x14ac:dyDescent="0.25">
      <c r="A40" s="59" t="s">
        <v>76</v>
      </c>
      <c r="D40" s="289">
        <v>6</v>
      </c>
      <c r="E40" s="250">
        <f t="shared" si="2"/>
        <v>1683.3675000000001</v>
      </c>
      <c r="F40" s="368">
        <f t="shared" si="3"/>
        <v>6</v>
      </c>
      <c r="G40" s="250">
        <f t="shared" si="4"/>
        <v>1683.3675000000001</v>
      </c>
      <c r="H40" s="53"/>
      <c r="I40" s="269"/>
    </row>
    <row r="41" spans="1:10" x14ac:dyDescent="0.25">
      <c r="A41" s="48" t="s">
        <v>77</v>
      </c>
      <c r="D41" s="289">
        <v>7</v>
      </c>
      <c r="E41" s="250">
        <f t="shared" si="2"/>
        <v>1E-3</v>
      </c>
      <c r="F41" s="368" t="str">
        <f t="shared" si="3"/>
        <v>0</v>
      </c>
      <c r="G41" s="250">
        <f t="shared" si="4"/>
        <v>1E-3</v>
      </c>
      <c r="H41" s="53"/>
      <c r="I41" s="269"/>
    </row>
    <row r="42" spans="1:10" x14ac:dyDescent="0.25">
      <c r="A42" s="48" t="s">
        <v>78</v>
      </c>
      <c r="D42" s="289">
        <v>8</v>
      </c>
      <c r="E42" s="250">
        <f t="shared" si="2"/>
        <v>360.36</v>
      </c>
      <c r="F42" s="368">
        <f t="shared" si="3"/>
        <v>3</v>
      </c>
      <c r="G42" s="250">
        <f t="shared" si="4"/>
        <v>360.36</v>
      </c>
      <c r="H42" s="53"/>
      <c r="I42" s="269"/>
    </row>
    <row r="43" spans="1:10" x14ac:dyDescent="0.25">
      <c r="A43" s="48" t="s">
        <v>79</v>
      </c>
      <c r="D43" s="289">
        <v>9</v>
      </c>
      <c r="E43" s="250">
        <f t="shared" si="2"/>
        <v>284.8</v>
      </c>
      <c r="F43" s="368">
        <f t="shared" si="3"/>
        <v>6</v>
      </c>
      <c r="G43" s="250">
        <f t="shared" si="4"/>
        <v>284.8</v>
      </c>
      <c r="H43" s="53"/>
      <c r="I43" s="269"/>
    </row>
    <row r="44" spans="1:10" x14ac:dyDescent="0.25">
      <c r="A44" s="48" t="s">
        <v>80</v>
      </c>
      <c r="D44" s="289">
        <v>10</v>
      </c>
      <c r="E44" s="250">
        <f t="shared" si="2"/>
        <v>77.5</v>
      </c>
      <c r="F44" s="368">
        <f t="shared" si="3"/>
        <v>2</v>
      </c>
      <c r="G44" s="250">
        <f t="shared" si="4"/>
        <v>77.5</v>
      </c>
      <c r="H44" s="53"/>
      <c r="I44" s="269"/>
    </row>
    <row r="45" spans="1:10" x14ac:dyDescent="0.25">
      <c r="A45" s="48" t="s">
        <v>81</v>
      </c>
      <c r="D45" s="289">
        <v>11</v>
      </c>
      <c r="E45" s="250">
        <f t="shared" si="2"/>
        <v>141.5</v>
      </c>
      <c r="F45" s="368">
        <f t="shared" si="3"/>
        <v>2</v>
      </c>
      <c r="G45" s="250">
        <f t="shared" si="4"/>
        <v>141.5</v>
      </c>
      <c r="H45" s="53"/>
      <c r="I45" s="269"/>
    </row>
    <row r="46" spans="1:10" x14ac:dyDescent="0.25">
      <c r="A46" s="48" t="s">
        <v>82</v>
      </c>
      <c r="D46" s="289">
        <v>12</v>
      </c>
      <c r="E46" s="250">
        <f t="shared" si="2"/>
        <v>509.48</v>
      </c>
      <c r="F46" s="368">
        <f t="shared" si="3"/>
        <v>6</v>
      </c>
      <c r="G46" s="250">
        <f t="shared" si="4"/>
        <v>509.48</v>
      </c>
      <c r="H46" s="53"/>
      <c r="I46" s="269"/>
    </row>
    <row r="47" spans="1:10" x14ac:dyDescent="0.25">
      <c r="A47" s="48" t="s">
        <v>83</v>
      </c>
      <c r="D47" s="289">
        <v>13</v>
      </c>
      <c r="E47" s="250">
        <f t="shared" si="2"/>
        <v>1E-3</v>
      </c>
      <c r="F47" s="368" t="str">
        <f>IFERROR(VLOOKUP(D47+100,und,5,FALSE),"0")</f>
        <v>0</v>
      </c>
      <c r="G47" s="250">
        <f t="shared" si="4"/>
        <v>1E-3</v>
      </c>
      <c r="H47" s="53"/>
      <c r="I47" s="269"/>
    </row>
    <row r="48" spans="1:10" x14ac:dyDescent="0.25">
      <c r="A48" s="48" t="s">
        <v>84</v>
      </c>
      <c r="D48" s="289">
        <v>14</v>
      </c>
      <c r="E48" s="250">
        <f t="shared" si="2"/>
        <v>1E-3</v>
      </c>
      <c r="F48" s="368" t="str">
        <f t="shared" si="3"/>
        <v>0</v>
      </c>
      <c r="G48" s="250">
        <f t="shared" si="4"/>
        <v>1E-3</v>
      </c>
      <c r="H48" s="53"/>
      <c r="I48" s="269"/>
    </row>
    <row r="49" spans="1:9" x14ac:dyDescent="0.25">
      <c r="A49" s="48" t="s">
        <v>85</v>
      </c>
      <c r="D49" s="289">
        <v>15</v>
      </c>
      <c r="E49" s="250">
        <f t="shared" si="2"/>
        <v>79</v>
      </c>
      <c r="F49" s="368">
        <f t="shared" si="3"/>
        <v>1</v>
      </c>
      <c r="G49" s="250">
        <f t="shared" si="4"/>
        <v>79</v>
      </c>
      <c r="H49" s="53"/>
      <c r="I49" s="269"/>
    </row>
    <row r="50" spans="1:9" x14ac:dyDescent="0.25">
      <c r="A50" s="48" t="s">
        <v>91</v>
      </c>
      <c r="D50" s="289">
        <v>16</v>
      </c>
      <c r="E50" s="250">
        <f t="shared" si="2"/>
        <v>425</v>
      </c>
      <c r="F50" s="368">
        <f t="shared" si="3"/>
        <v>3</v>
      </c>
      <c r="G50" s="250">
        <f t="shared" si="4"/>
        <v>425</v>
      </c>
      <c r="H50" s="53"/>
      <c r="I50" s="269"/>
    </row>
    <row r="51" spans="1:9" x14ac:dyDescent="0.25">
      <c r="A51" s="13" t="s">
        <v>86</v>
      </c>
      <c r="D51" s="289">
        <v>17</v>
      </c>
      <c r="E51" s="250">
        <f t="shared" si="2"/>
        <v>661</v>
      </c>
      <c r="F51" s="368">
        <f t="shared" si="3"/>
        <v>8</v>
      </c>
      <c r="G51" s="250">
        <f t="shared" si="4"/>
        <v>661</v>
      </c>
      <c r="H51" s="53"/>
      <c r="I51" s="269"/>
    </row>
    <row r="52" spans="1:9" x14ac:dyDescent="0.25">
      <c r="A52" s="13" t="s">
        <v>87</v>
      </c>
      <c r="D52" s="289">
        <v>18</v>
      </c>
      <c r="E52" s="250">
        <f t="shared" si="2"/>
        <v>258</v>
      </c>
      <c r="F52" s="368">
        <f t="shared" si="3"/>
        <v>4</v>
      </c>
      <c r="G52" s="250">
        <f t="shared" si="4"/>
        <v>258</v>
      </c>
      <c r="H52" s="53"/>
      <c r="I52" s="269"/>
    </row>
    <row r="53" spans="1:9" x14ac:dyDescent="0.25">
      <c r="A53" s="13" t="s">
        <v>88</v>
      </c>
      <c r="D53" s="289">
        <v>19</v>
      </c>
      <c r="E53" s="250">
        <f t="shared" si="2"/>
        <v>1E-3</v>
      </c>
      <c r="F53" s="368" t="str">
        <f t="shared" si="3"/>
        <v>0</v>
      </c>
      <c r="G53" s="250">
        <f t="shared" si="4"/>
        <v>1E-3</v>
      </c>
      <c r="H53" s="53"/>
      <c r="I53" s="269"/>
    </row>
    <row r="54" spans="1:9" x14ac:dyDescent="0.25">
      <c r="A54" s="13" t="s">
        <v>89</v>
      </c>
      <c r="D54" s="289">
        <v>20</v>
      </c>
      <c r="E54" s="250">
        <f t="shared" si="2"/>
        <v>40</v>
      </c>
      <c r="F54" s="368">
        <f t="shared" si="3"/>
        <v>1</v>
      </c>
      <c r="G54" s="250">
        <f t="shared" si="4"/>
        <v>40</v>
      </c>
      <c r="H54" s="54"/>
      <c r="I54" s="269"/>
    </row>
    <row r="55" spans="1:9" x14ac:dyDescent="0.25">
      <c r="A55" s="13" t="s">
        <v>90</v>
      </c>
      <c r="D55" s="289">
        <v>21</v>
      </c>
      <c r="E55" s="250">
        <f t="shared" si="2"/>
        <v>1E-3</v>
      </c>
      <c r="F55" s="368" t="str">
        <f t="shared" si="3"/>
        <v>0</v>
      </c>
      <c r="G55" s="250">
        <f t="shared" si="4"/>
        <v>1E-3</v>
      </c>
      <c r="H55" s="53"/>
      <c r="I55" s="269"/>
    </row>
    <row r="56" spans="1:9" x14ac:dyDescent="0.25">
      <c r="A56" s="48"/>
      <c r="E56" s="290">
        <f>SUM(E35:E55)</f>
        <v>7782.3895000000011</v>
      </c>
      <c r="F56" s="369">
        <f>SUM(F35:F55)</f>
        <v>59</v>
      </c>
      <c r="G56" s="290">
        <f>SUM(G35:G55)</f>
        <v>7782.3895000000011</v>
      </c>
      <c r="H56" s="53"/>
    </row>
    <row r="57" spans="1:9" x14ac:dyDescent="0.25">
      <c r="E57" s="2"/>
    </row>
    <row r="58" spans="1:9" x14ac:dyDescent="0.25">
      <c r="A58" s="25" t="s">
        <v>53</v>
      </c>
      <c r="B58" s="42"/>
      <c r="C58" s="42"/>
      <c r="D58" s="42"/>
      <c r="E58" s="43"/>
      <c r="F58" s="44"/>
      <c r="G58" s="45"/>
    </row>
    <row r="60" spans="1:9" x14ac:dyDescent="0.25">
      <c r="A60" s="35" t="s">
        <v>92</v>
      </c>
      <c r="B60" s="34"/>
      <c r="C60" s="34"/>
      <c r="D60" s="34"/>
      <c r="E60" s="29" t="s">
        <v>39</v>
      </c>
      <c r="F60" s="420" t="s">
        <v>10362</v>
      </c>
      <c r="G60" s="376" t="s">
        <v>10352</v>
      </c>
    </row>
    <row r="61" spans="1:9" x14ac:dyDescent="0.25">
      <c r="A61" t="s">
        <v>19</v>
      </c>
      <c r="E61" s="392">
        <v>0.84</v>
      </c>
      <c r="F61" s="420" t="s">
        <v>10363</v>
      </c>
      <c r="G61" s="383">
        <v>0.84</v>
      </c>
    </row>
    <row r="62" spans="1:9" x14ac:dyDescent="0.25">
      <c r="A62" t="s">
        <v>20</v>
      </c>
      <c r="E62" s="393">
        <v>0.98</v>
      </c>
      <c r="G62" s="377">
        <v>0.98</v>
      </c>
    </row>
    <row r="63" spans="1:9" x14ac:dyDescent="0.25">
      <c r="A63" t="s">
        <v>21</v>
      </c>
      <c r="E63" s="393">
        <v>1.08</v>
      </c>
      <c r="G63" s="377">
        <v>1.08</v>
      </c>
    </row>
    <row r="64" spans="1:9" x14ac:dyDescent="0.25">
      <c r="A64" t="s">
        <v>22</v>
      </c>
      <c r="E64" s="393">
        <v>1.1599999999999999</v>
      </c>
      <c r="G64" s="377">
        <v>1.1599999999999999</v>
      </c>
    </row>
    <row r="65" spans="1:18" x14ac:dyDescent="0.25">
      <c r="A65" t="s">
        <v>23</v>
      </c>
      <c r="E65" s="393">
        <v>1.24</v>
      </c>
      <c r="G65" s="377">
        <v>1.24</v>
      </c>
      <c r="M65" s="132"/>
      <c r="N65" s="132"/>
    </row>
    <row r="66" spans="1:18" x14ac:dyDescent="0.25">
      <c r="A66" t="s">
        <v>24</v>
      </c>
      <c r="E66" s="394">
        <v>1.3</v>
      </c>
      <c r="G66" s="378">
        <v>1.3</v>
      </c>
    </row>
    <row r="69" spans="1:18" x14ac:dyDescent="0.25">
      <c r="A69" s="19" t="s">
        <v>93</v>
      </c>
      <c r="B69" s="20"/>
      <c r="C69" s="20"/>
      <c r="D69" s="20"/>
      <c r="E69" s="29" t="s">
        <v>28</v>
      </c>
      <c r="F69" s="61" t="s">
        <v>101</v>
      </c>
      <c r="I69" s="217" t="s">
        <v>134</v>
      </c>
      <c r="K69" s="379" t="s">
        <v>10353</v>
      </c>
    </row>
    <row r="70" spans="1:18" x14ac:dyDescent="0.25">
      <c r="A70" t="s">
        <v>19</v>
      </c>
      <c r="C70" s="21" t="str">
        <f>CONCATENATE("da ",Kb!D3," a ",Kb!E3)</f>
        <v>da 0,6 a 1</v>
      </c>
      <c r="E70" s="246">
        <f>Kb!D3+(Kb!E3-Kb!D3)*'DATI INPUT'!F70</f>
        <v>0.6</v>
      </c>
      <c r="F70" s="375">
        <v>0</v>
      </c>
      <c r="G70" s="228"/>
      <c r="I70" s="218"/>
      <c r="K70" s="381">
        <v>0.52</v>
      </c>
      <c r="L70" s="291" t="s">
        <v>10351</v>
      </c>
    </row>
    <row r="71" spans="1:18" x14ac:dyDescent="0.25">
      <c r="A71" t="s">
        <v>20</v>
      </c>
      <c r="C71" s="21" t="str">
        <f>CONCATENATE("da ",Kb!D4," a ",Kb!E4)</f>
        <v>da 1,4 a 1,8</v>
      </c>
      <c r="E71" s="246">
        <f>Kb!D4+(Kb!E4-Kb!D4)*'DATI INPUT'!F71</f>
        <v>1.58</v>
      </c>
      <c r="F71" s="244">
        <v>0.45</v>
      </c>
      <c r="G71" s="228"/>
      <c r="I71" s="219"/>
      <c r="K71" s="384">
        <v>1.58</v>
      </c>
    </row>
    <row r="72" spans="1:18" x14ac:dyDescent="0.25">
      <c r="A72" t="s">
        <v>21</v>
      </c>
      <c r="C72" s="21" t="str">
        <f>CONCATENATE("da ",Kb!D5," a ",Kb!E5)</f>
        <v>da 1,8 a 2,3</v>
      </c>
      <c r="E72" s="246">
        <f>Kb!D5+(Kb!E5-Kb!D5)*'DATI INPUT'!F72</f>
        <v>2.0699999999999998</v>
      </c>
      <c r="F72" s="244">
        <v>0.54</v>
      </c>
      <c r="G72" s="228"/>
      <c r="I72" s="219"/>
      <c r="K72" s="384">
        <v>2.0699999999999998</v>
      </c>
    </row>
    <row r="73" spans="1:18" x14ac:dyDescent="0.25">
      <c r="A73" t="s">
        <v>22</v>
      </c>
      <c r="C73" s="21" t="str">
        <f>CONCATENATE("da ",Kb!D6," a ",Kb!E6)</f>
        <v>da 2,2 a 3</v>
      </c>
      <c r="E73" s="246">
        <f>Kb!D6+(Kb!E6-Kb!D6)*'DATI INPUT'!F73</f>
        <v>2.528</v>
      </c>
      <c r="F73" s="244">
        <v>0.41</v>
      </c>
      <c r="G73" s="228"/>
      <c r="I73" s="219"/>
      <c r="K73" s="384">
        <v>2.5299999999999998</v>
      </c>
    </row>
    <row r="74" spans="1:18" x14ac:dyDescent="0.25">
      <c r="A74" t="s">
        <v>23</v>
      </c>
      <c r="C74" s="21" t="str">
        <f>CONCATENATE("da ",Kb!D7," a ",Kb!E7)</f>
        <v>da 2,9 a 3,6</v>
      </c>
      <c r="E74" s="246">
        <f>Kb!D7+(Kb!E7-Kb!D7)*'DATI INPUT'!F74</f>
        <v>3.39</v>
      </c>
      <c r="F74" s="244">
        <v>0.7</v>
      </c>
      <c r="G74" s="228"/>
      <c r="I74" s="219"/>
      <c r="K74" s="384">
        <v>3.39</v>
      </c>
    </row>
    <row r="75" spans="1:18" x14ac:dyDescent="0.25">
      <c r="A75" t="s">
        <v>24</v>
      </c>
      <c r="C75" s="21" t="str">
        <f>CONCATENATE("da ",Kb!D8," a ",Kb!E8)</f>
        <v>da 3,4 a 4,1</v>
      </c>
      <c r="E75" s="246">
        <f>Kb!D8+(Kb!E8-Kb!D8)*'DATI INPUT'!F75</f>
        <v>3.9109999999999996</v>
      </c>
      <c r="F75" s="245">
        <v>0.73</v>
      </c>
      <c r="G75" s="228"/>
      <c r="I75" s="220"/>
      <c r="K75" s="385">
        <v>3.91</v>
      </c>
    </row>
    <row r="76" spans="1:18" x14ac:dyDescent="0.25">
      <c r="E76" s="2"/>
    </row>
    <row r="77" spans="1:18" x14ac:dyDescent="0.25">
      <c r="A77" s="26" t="s">
        <v>54</v>
      </c>
      <c r="B77" s="46"/>
      <c r="C77" s="46"/>
      <c r="D77" s="46"/>
      <c r="E77" s="46"/>
      <c r="F77" s="46"/>
      <c r="G77" s="47"/>
    </row>
    <row r="78" spans="1:18" x14ac:dyDescent="0.25">
      <c r="E78" s="2"/>
    </row>
    <row r="79" spans="1:18" ht="45" x14ac:dyDescent="0.25">
      <c r="A79" s="470" t="s">
        <v>92</v>
      </c>
      <c r="B79" s="471"/>
      <c r="C79" s="471"/>
      <c r="D79" s="472"/>
      <c r="E79" s="265" t="s">
        <v>63</v>
      </c>
      <c r="F79" s="266" t="s">
        <v>94</v>
      </c>
      <c r="G79" s="77" t="s">
        <v>62</v>
      </c>
      <c r="I79" s="78" t="s">
        <v>106</v>
      </c>
      <c r="J79" s="77" t="s">
        <v>104</v>
      </c>
      <c r="K79" s="78" t="s">
        <v>107</v>
      </c>
      <c r="L79" s="77" t="s">
        <v>105</v>
      </c>
      <c r="N79" s="217" t="s">
        <v>134</v>
      </c>
      <c r="P79" s="386" t="s">
        <v>10354</v>
      </c>
      <c r="Q79" s="389" t="s">
        <v>10355</v>
      </c>
    </row>
    <row r="80" spans="1:18" x14ac:dyDescent="0.25">
      <c r="A80" s="270" t="str">
        <f>A35</f>
        <v>01 - Musei, biblioteche, scuole, associazioni, luoghi di culto</v>
      </c>
      <c r="B80" s="271"/>
      <c r="C80" s="272" t="str">
        <f>CONCATENATE("da ",Kc_Kd!F3," a ",Kc_Kd!G3)</f>
        <v>da 0,32 a 0,51</v>
      </c>
      <c r="D80" s="273"/>
      <c r="E80" s="247">
        <f>J80</f>
        <v>0.32</v>
      </c>
      <c r="F80" s="276" t="str">
        <f>CONCATENATE("da ",Kc_Kd!H3," a ",Kc_Kd!I3)</f>
        <v>da 2,6 a 4,2</v>
      </c>
      <c r="G80" s="247">
        <f>L80</f>
        <v>2.6</v>
      </c>
      <c r="I80" s="241">
        <v>0</v>
      </c>
      <c r="J80" s="79">
        <f>Kc_Kd!F3+(Kc_Kd!G3-Kc_Kd!F3)*I80/100</f>
        <v>0.32</v>
      </c>
      <c r="K80" s="241">
        <f>I80</f>
        <v>0</v>
      </c>
      <c r="L80" s="79">
        <f>Kc_Kd!H3+(Kc_Kd!I3-Kc_Kd!H3)*K80/100</f>
        <v>2.6</v>
      </c>
      <c r="N80" s="218"/>
      <c r="O80" s="213"/>
      <c r="P80" s="380">
        <v>0.32</v>
      </c>
      <c r="Q80" s="387">
        <v>2.6</v>
      </c>
      <c r="R80" s="291"/>
    </row>
    <row r="81" spans="1:18" x14ac:dyDescent="0.25">
      <c r="A81" s="274" t="str">
        <f>A36</f>
        <v>02 - Campeggi, distributori carburanti</v>
      </c>
      <c r="B81" s="50"/>
      <c r="C81" s="267" t="str">
        <f>CONCATENATE("da ",Kc_Kd!F4," a ",Kc_Kd!G4)</f>
        <v>da 0,67 a 0,8</v>
      </c>
      <c r="D81" s="275"/>
      <c r="E81" s="247">
        <f t="shared" ref="E81:E100" si="5">J81</f>
        <v>0.8</v>
      </c>
      <c r="F81" s="277" t="str">
        <f>CONCATENATE("da ",Kc_Kd!H4," a ",Kc_Kd!I4)</f>
        <v>da 5,51 a 6,55</v>
      </c>
      <c r="G81" s="247">
        <f t="shared" ref="G81:G100" si="6">L81</f>
        <v>6.55</v>
      </c>
      <c r="I81" s="242">
        <v>100</v>
      </c>
      <c r="J81" s="80">
        <f>Kc_Kd!F4+(Kc_Kd!G4-Kc_Kd!F4)*I81/100</f>
        <v>0.8</v>
      </c>
      <c r="K81" s="242">
        <f>I81</f>
        <v>100</v>
      </c>
      <c r="L81" s="80">
        <f>Kc_Kd!H4+(Kc_Kd!I4-Kc_Kd!H4)*K81/100</f>
        <v>6.55</v>
      </c>
      <c r="N81" s="219"/>
      <c r="O81" s="213"/>
      <c r="P81" s="380">
        <v>0.8</v>
      </c>
      <c r="Q81" s="387">
        <v>6.55</v>
      </c>
      <c r="R81" s="291"/>
    </row>
    <row r="82" spans="1:18" x14ac:dyDescent="0.25">
      <c r="A82" s="274" t="str">
        <f t="shared" ref="A82:A100" si="7">A37</f>
        <v>03 - Stabilimenti balneari, terme e simili, stadio, autostazioni e Stazioni ferroviarie</v>
      </c>
      <c r="B82" s="50"/>
      <c r="C82" s="267" t="str">
        <f>CONCATENATE("da ",Kc_Kd!F5," a ",Kc_Kd!G5)</f>
        <v>da 0,38 a 0,63</v>
      </c>
      <c r="D82" s="275"/>
      <c r="E82" s="247">
        <f t="shared" si="5"/>
        <v>0.38</v>
      </c>
      <c r="F82" s="277" t="str">
        <f>CONCATENATE("da ",Kc_Kd!H5," a ",Kc_Kd!I5)</f>
        <v>da 3,11 a 5,2</v>
      </c>
      <c r="G82" s="247">
        <f t="shared" si="6"/>
        <v>3.11</v>
      </c>
      <c r="I82" s="242">
        <v>0</v>
      </c>
      <c r="J82" s="80">
        <f>Kc_Kd!F5+(Kc_Kd!G5-Kc_Kd!F5)*I82/100</f>
        <v>0.38</v>
      </c>
      <c r="K82" s="242">
        <f t="shared" ref="K82:K99" si="8">I82</f>
        <v>0</v>
      </c>
      <c r="L82" s="80">
        <f>Kc_Kd!H5+(Kc_Kd!I5-Kc_Kd!H5)*K82/100</f>
        <v>3.11</v>
      </c>
      <c r="N82" s="219"/>
      <c r="O82" s="213"/>
      <c r="P82" s="380">
        <v>0.38</v>
      </c>
      <c r="Q82" s="387">
        <v>3.11</v>
      </c>
      <c r="R82" s="291"/>
    </row>
    <row r="83" spans="1:18" x14ac:dyDescent="0.25">
      <c r="A83" s="274" t="str">
        <f t="shared" si="7"/>
        <v>04 - Esposizioni, autosaloni</v>
      </c>
      <c r="B83" s="50"/>
      <c r="C83" s="267" t="str">
        <f>CONCATENATE("da ",Kc_Kd!F6," a ",Kc_Kd!G6)</f>
        <v>da 0,3 a 0,43</v>
      </c>
      <c r="D83" s="275"/>
      <c r="E83" s="247">
        <f t="shared" si="5"/>
        <v>0.3</v>
      </c>
      <c r="F83" s="277" t="str">
        <f>CONCATENATE("da ",Kc_Kd!H6," a ",Kc_Kd!I6)</f>
        <v>da 2,5 a 3,55</v>
      </c>
      <c r="G83" s="247">
        <f t="shared" si="6"/>
        <v>2.5</v>
      </c>
      <c r="I83" s="242">
        <v>0</v>
      </c>
      <c r="J83" s="80">
        <f>Kc_Kd!F6+(Kc_Kd!G6-Kc_Kd!F6)*I83/100</f>
        <v>0.3</v>
      </c>
      <c r="K83" s="242">
        <f>I83</f>
        <v>0</v>
      </c>
      <c r="L83" s="80">
        <f>Kc_Kd!H6+(Kc_Kd!I6-Kc_Kd!H6)*K83/100</f>
        <v>2.5</v>
      </c>
      <c r="N83" s="219"/>
      <c r="O83" s="213"/>
      <c r="P83" s="380">
        <v>0.3</v>
      </c>
      <c r="Q83" s="387">
        <v>3</v>
      </c>
      <c r="R83" s="291"/>
    </row>
    <row r="84" spans="1:18" x14ac:dyDescent="0.25">
      <c r="A84" s="274" t="str">
        <f t="shared" si="7"/>
        <v>05 - Alberghi con ristorante</v>
      </c>
      <c r="B84" s="50"/>
      <c r="C84" s="267" t="str">
        <f>CONCATENATE("da ",Kc_Kd!F7," a ",Kc_Kd!G7)</f>
        <v>da 1,07 a 1,33</v>
      </c>
      <c r="D84" s="275"/>
      <c r="E84" s="247">
        <f t="shared" si="5"/>
        <v>1.07</v>
      </c>
      <c r="F84" s="277" t="str">
        <f>CONCATENATE("da ",Kc_Kd!H7," a ",Kc_Kd!I7)</f>
        <v>da 8,79 a 10,93</v>
      </c>
      <c r="G84" s="247">
        <f t="shared" si="6"/>
        <v>8.7899999999999991</v>
      </c>
      <c r="I84" s="242">
        <v>0</v>
      </c>
      <c r="J84" s="80">
        <f>Kc_Kd!F7+(Kc_Kd!G7-Kc_Kd!F7)*I84/100</f>
        <v>1.07</v>
      </c>
      <c r="K84" s="242">
        <f t="shared" si="8"/>
        <v>0</v>
      </c>
      <c r="L84" s="80">
        <f>Kc_Kd!H7+(Kc_Kd!I7-Kc_Kd!H7)*K84/100</f>
        <v>8.7899999999999991</v>
      </c>
      <c r="N84" s="219"/>
      <c r="O84" s="213"/>
      <c r="P84" s="380">
        <v>1.07</v>
      </c>
      <c r="Q84" s="387">
        <v>8.7899999999999991</v>
      </c>
      <c r="R84" s="291"/>
    </row>
    <row r="85" spans="1:18" x14ac:dyDescent="0.25">
      <c r="A85" s="274" t="str">
        <f t="shared" si="7"/>
        <v>06 - Alberghi senza ristorante</v>
      </c>
      <c r="B85" s="50"/>
      <c r="C85" s="267" t="str">
        <f>CONCATENATE("da ",Kc_Kd!F8," a ",Kc_Kd!G8)</f>
        <v>da 0,8 a 0,91</v>
      </c>
      <c r="D85" s="275"/>
      <c r="E85" s="247">
        <f t="shared" si="5"/>
        <v>0.91</v>
      </c>
      <c r="F85" s="277" t="str">
        <f>CONCATENATE("da ",Kc_Kd!H8," a ",Kc_Kd!I8)</f>
        <v>da 6,55 a 7,49</v>
      </c>
      <c r="G85" s="247">
        <f t="shared" si="6"/>
        <v>7.49</v>
      </c>
      <c r="I85" s="242">
        <v>100</v>
      </c>
      <c r="J85" s="80">
        <f>Kc_Kd!F8+(Kc_Kd!G8-Kc_Kd!F8)*I85/100</f>
        <v>0.91</v>
      </c>
      <c r="K85" s="242">
        <f t="shared" si="8"/>
        <v>100</v>
      </c>
      <c r="L85" s="80">
        <f>Kc_Kd!H8+(Kc_Kd!I8-Kc_Kd!H8)*K85/100</f>
        <v>7.49</v>
      </c>
      <c r="N85" s="219"/>
      <c r="O85" s="213"/>
      <c r="P85" s="380">
        <v>0.91</v>
      </c>
      <c r="Q85" s="387">
        <v>7.49</v>
      </c>
      <c r="R85" s="291"/>
    </row>
    <row r="86" spans="1:18" x14ac:dyDescent="0.25">
      <c r="A86" s="274" t="str">
        <f t="shared" si="7"/>
        <v>07 - Case di cura e riposo</v>
      </c>
      <c r="B86" s="50"/>
      <c r="C86" s="267" t="str">
        <f>CONCATENATE("da ",Kc_Kd!F9," a ",Kc_Kd!G9)</f>
        <v>da 0,95 a 1</v>
      </c>
      <c r="D86" s="275"/>
      <c r="E86" s="247">
        <f t="shared" si="5"/>
        <v>0.95</v>
      </c>
      <c r="F86" s="277" t="str">
        <f>CONCATENATE("da ",Kc_Kd!H9," a ",Kc_Kd!I9)</f>
        <v>da 7,82 a 8,19</v>
      </c>
      <c r="G86" s="247">
        <f>L86</f>
        <v>7.82</v>
      </c>
      <c r="I86" s="242">
        <v>0</v>
      </c>
      <c r="J86" s="80">
        <f>Kc_Kd!F9+(Kc_Kd!G9-Kc_Kd!F9)*I86/100</f>
        <v>0.95</v>
      </c>
      <c r="K86" s="242">
        <f t="shared" si="8"/>
        <v>0</v>
      </c>
      <c r="L86" s="80">
        <f>Kc_Kd!H9+(Kc_Kd!I9-Kc_Kd!H9)*K86/100</f>
        <v>7.82</v>
      </c>
      <c r="N86" s="219"/>
      <c r="O86" s="213"/>
      <c r="P86" s="380">
        <v>0.95</v>
      </c>
      <c r="Q86" s="387">
        <v>7.82</v>
      </c>
      <c r="R86" s="291"/>
    </row>
    <row r="87" spans="1:18" x14ac:dyDescent="0.25">
      <c r="A87" s="274" t="str">
        <f t="shared" si="7"/>
        <v>08 - Uffici, agenzie, studi professionali</v>
      </c>
      <c r="B87" s="50"/>
      <c r="C87" s="267" t="str">
        <f>CONCATENATE("da ",Kc_Kd!F10," a ",Kc_Kd!G10)</f>
        <v>da 1 a 1,13</v>
      </c>
      <c r="D87" s="275"/>
      <c r="E87" s="247">
        <f t="shared" si="5"/>
        <v>1</v>
      </c>
      <c r="F87" s="277" t="str">
        <f>CONCATENATE("da ",Kc_Kd!H10," a ",Kc_Kd!I10)</f>
        <v>da 8,21 a 9,3</v>
      </c>
      <c r="G87" s="247">
        <f t="shared" si="6"/>
        <v>8.2100000000000009</v>
      </c>
      <c r="I87" s="242">
        <v>0</v>
      </c>
      <c r="J87" s="80">
        <f>Kc_Kd!F10+(Kc_Kd!G10-Kc_Kd!F10)*I87/100</f>
        <v>1</v>
      </c>
      <c r="K87" s="242">
        <f t="shared" si="8"/>
        <v>0</v>
      </c>
      <c r="L87" s="80">
        <f>Kc_Kd!H10+(Kc_Kd!I10-Kc_Kd!H10)*K87/100</f>
        <v>8.2100000000000009</v>
      </c>
      <c r="N87" s="219"/>
      <c r="O87" s="213"/>
      <c r="P87" s="380">
        <v>1</v>
      </c>
      <c r="Q87" s="387">
        <v>8.2100000000000009</v>
      </c>
      <c r="R87" s="291"/>
    </row>
    <row r="88" spans="1:18" x14ac:dyDescent="0.25">
      <c r="A88" s="274" t="str">
        <f t="shared" si="7"/>
        <v>09 - Banche ed istituti di credito</v>
      </c>
      <c r="B88" s="50"/>
      <c r="C88" s="267" t="str">
        <f>CONCATENATE("da ",Kc_Kd!F11," a ",Kc_Kd!G11)</f>
        <v>da 0,55 a 0,58</v>
      </c>
      <c r="D88" s="275"/>
      <c r="E88" s="247">
        <f t="shared" si="5"/>
        <v>0.57999999999999996</v>
      </c>
      <c r="F88" s="277" t="str">
        <f>CONCATENATE("da ",Kc_Kd!H11," a ",Kc_Kd!I11)</f>
        <v>da 4,5 a 4,78</v>
      </c>
      <c r="G88" s="247">
        <f t="shared" si="6"/>
        <v>4.78</v>
      </c>
      <c r="I88" s="242">
        <v>100</v>
      </c>
      <c r="J88" s="80">
        <f>Kc_Kd!F11+(Kc_Kd!G11-Kc_Kd!F11)*I88/100</f>
        <v>0.57999999999999996</v>
      </c>
      <c r="K88" s="242">
        <f t="shared" si="8"/>
        <v>100</v>
      </c>
      <c r="L88" s="80">
        <f>Kc_Kd!H11+(Kc_Kd!I11-Kc_Kd!H11)*K88/100</f>
        <v>4.78</v>
      </c>
      <c r="N88" s="219"/>
      <c r="O88" s="213"/>
      <c r="P88" s="380">
        <v>0.57999999999999996</v>
      </c>
      <c r="Q88" s="387">
        <v>4.78</v>
      </c>
      <c r="R88" s="291"/>
    </row>
    <row r="89" spans="1:18" x14ac:dyDescent="0.25">
      <c r="A89" s="274" t="str">
        <f t="shared" si="7"/>
        <v>10 - Negozi abbigl., calzature, libreria, cartol., ferram. e altri beni durevoli</v>
      </c>
      <c r="B89" s="50"/>
      <c r="C89" s="267" t="str">
        <f>CONCATENATE("da ",Kc_Kd!F12," a ",Kc_Kd!G12)</f>
        <v>da 0,87 a 1,11</v>
      </c>
      <c r="D89" s="275"/>
      <c r="E89" s="247">
        <f t="shared" si="5"/>
        <v>1.1100000000000001</v>
      </c>
      <c r="F89" s="277" t="str">
        <f>CONCATENATE("da ",Kc_Kd!H12," a ",Kc_Kd!I12)</f>
        <v>da 7,11 a 9,12</v>
      </c>
      <c r="G89" s="247">
        <f t="shared" si="6"/>
        <v>9.1199999999999992</v>
      </c>
      <c r="I89" s="242">
        <v>100</v>
      </c>
      <c r="J89" s="80">
        <f>Kc_Kd!F12+(Kc_Kd!G12-Kc_Kd!F12)*I89/100</f>
        <v>1.1100000000000001</v>
      </c>
      <c r="K89" s="242">
        <f t="shared" si="8"/>
        <v>100</v>
      </c>
      <c r="L89" s="80">
        <f>Kc_Kd!H12+(Kc_Kd!I12-Kc_Kd!H12)*K89/100</f>
        <v>9.1199999999999992</v>
      </c>
      <c r="N89" s="219"/>
      <c r="O89" s="213"/>
      <c r="P89" s="380">
        <v>1.1100000000000001</v>
      </c>
      <c r="Q89" s="387">
        <v>9.1199999999999992</v>
      </c>
      <c r="R89" s="291"/>
    </row>
    <row r="90" spans="1:18" x14ac:dyDescent="0.25">
      <c r="A90" s="274" t="str">
        <f t="shared" si="7"/>
        <v>11 - Edicola, farmacia, tabaccaio, plurilicenze</v>
      </c>
      <c r="B90" s="50"/>
      <c r="C90" s="267" t="str">
        <f>CONCATENATE("da ",Kc_Kd!F13," a ",Kc_Kd!G13)</f>
        <v>da 1,07 a 1,52</v>
      </c>
      <c r="D90" s="275"/>
      <c r="E90" s="247">
        <f t="shared" si="5"/>
        <v>1.07</v>
      </c>
      <c r="F90" s="277" t="str">
        <f>CONCATENATE("da ",Kc_Kd!H13," a ",Kc_Kd!I13)</f>
        <v>da 8,8 a 12,45</v>
      </c>
      <c r="G90" s="247">
        <f t="shared" si="6"/>
        <v>8.8000000000000007</v>
      </c>
      <c r="I90" s="242">
        <v>0</v>
      </c>
      <c r="J90" s="80">
        <f>Kc_Kd!F13+(Kc_Kd!G13-Kc_Kd!F13)*I90/100</f>
        <v>1.07</v>
      </c>
      <c r="K90" s="242">
        <f t="shared" si="8"/>
        <v>0</v>
      </c>
      <c r="L90" s="80">
        <f>Kc_Kd!H13+(Kc_Kd!I13-Kc_Kd!H13)*K90/100</f>
        <v>8.8000000000000007</v>
      </c>
      <c r="N90" s="219"/>
      <c r="O90" s="213"/>
      <c r="P90" s="380">
        <v>1.07</v>
      </c>
      <c r="Q90" s="387">
        <v>8.8000000000000007</v>
      </c>
      <c r="R90" s="291"/>
    </row>
    <row r="91" spans="1:18" x14ac:dyDescent="0.25">
      <c r="A91" s="274" t="str">
        <f t="shared" si="7"/>
        <v>12 - Attività artigianali tipo botteghe: falegname, idraul.,fabbro, elettric., parrucchiere</v>
      </c>
      <c r="B91" s="50"/>
      <c r="C91" s="267" t="str">
        <f>CONCATENATE("da ",Kc_Kd!F14," a ",Kc_Kd!G14)</f>
        <v>da 0,72 a 1,04</v>
      </c>
      <c r="D91" s="275"/>
      <c r="E91" s="247">
        <f t="shared" si="5"/>
        <v>0.72</v>
      </c>
      <c r="F91" s="277" t="str">
        <f>CONCATENATE("da ",Kc_Kd!H14," a ",Kc_Kd!I14)</f>
        <v>da 5,9 a 8,5</v>
      </c>
      <c r="G91" s="247">
        <f t="shared" si="6"/>
        <v>5.9</v>
      </c>
      <c r="I91" s="242">
        <v>0</v>
      </c>
      <c r="J91" s="80">
        <f>Kc_Kd!F14+(Kc_Kd!G14-Kc_Kd!F14)*I91/100</f>
        <v>0.72</v>
      </c>
      <c r="K91" s="242">
        <f t="shared" si="8"/>
        <v>0</v>
      </c>
      <c r="L91" s="80">
        <f>Kc_Kd!H14+(Kc_Kd!I14-Kc_Kd!H14)*K91/100</f>
        <v>5.9</v>
      </c>
      <c r="N91" s="219"/>
      <c r="O91" s="213"/>
      <c r="P91" s="380">
        <v>0.72</v>
      </c>
      <c r="Q91" s="387">
        <v>5.9</v>
      </c>
      <c r="R91" s="291"/>
    </row>
    <row r="92" spans="1:18" x14ac:dyDescent="0.25">
      <c r="A92" s="274" t="str">
        <f t="shared" si="7"/>
        <v>13 - Carrozzeria, autofficina, elettrauto</v>
      </c>
      <c r="B92" s="50"/>
      <c r="C92" s="267" t="str">
        <f>CONCATENATE("da ",Kc_Kd!F15," a ",Kc_Kd!G15)</f>
        <v>da 0,92 a 1,16</v>
      </c>
      <c r="D92" s="275"/>
      <c r="E92" s="247">
        <f t="shared" si="5"/>
        <v>0.92</v>
      </c>
      <c r="F92" s="277" t="str">
        <f>CONCATENATE("da ",Kc_Kd!H15," a ",Kc_Kd!I15)</f>
        <v>da 7,55 a 9,48</v>
      </c>
      <c r="G92" s="247">
        <f t="shared" si="6"/>
        <v>7.55</v>
      </c>
      <c r="I92" s="242">
        <v>0</v>
      </c>
      <c r="J92" s="80">
        <f>Kc_Kd!F15+(Kc_Kd!G15-Kc_Kd!F15)*I92/100</f>
        <v>0.92</v>
      </c>
      <c r="K92" s="242">
        <f t="shared" si="8"/>
        <v>0</v>
      </c>
      <c r="L92" s="80">
        <f>Kc_Kd!H15+(Kc_Kd!I15-Kc_Kd!H15)*K92/100</f>
        <v>7.55</v>
      </c>
      <c r="N92" s="219"/>
      <c r="O92" s="213"/>
      <c r="P92" s="380">
        <v>0.92</v>
      </c>
      <c r="Q92" s="387">
        <v>7.55</v>
      </c>
      <c r="R92" s="291"/>
    </row>
    <row r="93" spans="1:18" x14ac:dyDescent="0.25">
      <c r="A93" s="274" t="str">
        <f t="shared" si="7"/>
        <v>14 - Attività industriali con capannoni di produzione</v>
      </c>
      <c r="B93" s="50"/>
      <c r="C93" s="267" t="str">
        <f>CONCATENATE("da ",Kc_Kd!F16," a ",Kc_Kd!G16)</f>
        <v>da 0,43 a 0,91</v>
      </c>
      <c r="D93" s="275"/>
      <c r="E93" s="247">
        <f t="shared" si="5"/>
        <v>0.91000000000000014</v>
      </c>
      <c r="F93" s="277" t="str">
        <f>CONCATENATE("da ",Kc_Kd!H16," a ",Kc_Kd!I16)</f>
        <v>da 3,5 a 7,5</v>
      </c>
      <c r="G93" s="247">
        <f t="shared" si="6"/>
        <v>7.5</v>
      </c>
      <c r="I93" s="242">
        <v>100</v>
      </c>
      <c r="J93" s="80">
        <f>Kc_Kd!F16+(Kc_Kd!G16-Kc_Kd!F16)*I93/100</f>
        <v>0.91000000000000014</v>
      </c>
      <c r="K93" s="242">
        <f t="shared" si="8"/>
        <v>100</v>
      </c>
      <c r="L93" s="80">
        <f>Kc_Kd!H16+(Kc_Kd!I16-Kc_Kd!H16)*K93/100</f>
        <v>7.5</v>
      </c>
      <c r="N93" s="219"/>
      <c r="O93" s="213"/>
      <c r="P93" s="380">
        <v>0.91</v>
      </c>
      <c r="Q93" s="387">
        <v>7.5</v>
      </c>
      <c r="R93" s="291"/>
    </row>
    <row r="94" spans="1:18" x14ac:dyDescent="0.25">
      <c r="A94" s="274" t="str">
        <f t="shared" si="7"/>
        <v>15 - Attività artigianali di produzione beni specifici</v>
      </c>
      <c r="B94" s="50"/>
      <c r="C94" s="267" t="str">
        <f>CONCATENATE("da ",Kc_Kd!F17," a ",Kc_Kd!G17)</f>
        <v>da 0,55 a 1,09</v>
      </c>
      <c r="D94" s="275"/>
      <c r="E94" s="247">
        <f t="shared" si="5"/>
        <v>1.0900000000000001</v>
      </c>
      <c r="F94" s="277" t="str">
        <f>CONCATENATE("da ",Kc_Kd!H17," a ",Kc_Kd!I17)</f>
        <v>da 4,5 a 8,92</v>
      </c>
      <c r="G94" s="247">
        <f t="shared" si="6"/>
        <v>8.92</v>
      </c>
      <c r="I94" s="242">
        <v>100</v>
      </c>
      <c r="J94" s="80">
        <f>Kc_Kd!F17+(Kc_Kd!G17-Kc_Kd!F17)*I94/100</f>
        <v>1.0900000000000001</v>
      </c>
      <c r="K94" s="242">
        <f t="shared" si="8"/>
        <v>100</v>
      </c>
      <c r="L94" s="80">
        <f>Kc_Kd!H17+(Kc_Kd!I17-Kc_Kd!H17)*K94/100</f>
        <v>8.92</v>
      </c>
      <c r="N94" s="219"/>
      <c r="O94" s="213"/>
      <c r="P94" s="380">
        <v>1.0900000000000001</v>
      </c>
      <c r="Q94" s="387">
        <v>8.92</v>
      </c>
      <c r="R94" s="291"/>
    </row>
    <row r="95" spans="1:18" x14ac:dyDescent="0.25">
      <c r="A95" s="274" t="str">
        <f t="shared" si="7"/>
        <v>16 - Ristoranti, trattorie, osterie, pizzerie</v>
      </c>
      <c r="B95" s="50"/>
      <c r="C95" s="267" t="str">
        <f>CONCATENATE("da ",Kc_Kd!F18," a ",Kc_Kd!G18)</f>
        <v>da 4,84 a 7,42</v>
      </c>
      <c r="D95" s="275"/>
      <c r="E95" s="247">
        <f t="shared" si="5"/>
        <v>4.84</v>
      </c>
      <c r="F95" s="277" t="str">
        <f>CONCATENATE("da ",Kc_Kd!H18," a ",Kc_Kd!I18)</f>
        <v>da 39,67 a 60,88</v>
      </c>
      <c r="G95" s="247">
        <f t="shared" si="6"/>
        <v>39.67</v>
      </c>
      <c r="I95" s="374">
        <v>0</v>
      </c>
      <c r="J95" s="390">
        <f>Kc_Kd!F18+(Kc_Kd!G18-Kc_Kd!F18)*I95/100</f>
        <v>4.84</v>
      </c>
      <c r="K95" s="374">
        <f t="shared" si="8"/>
        <v>0</v>
      </c>
      <c r="L95" s="390">
        <f>Kc_Kd!H18+(Kc_Kd!I18-Kc_Kd!H18)*K95/100</f>
        <v>39.67</v>
      </c>
      <c r="N95" s="219"/>
      <c r="O95" s="213"/>
      <c r="P95" s="381">
        <v>2.42</v>
      </c>
      <c r="Q95" s="391">
        <v>19.829999999999998</v>
      </c>
      <c r="R95" s="291" t="s">
        <v>10351</v>
      </c>
    </row>
    <row r="96" spans="1:18" x14ac:dyDescent="0.25">
      <c r="A96" s="274" t="str">
        <f t="shared" si="7"/>
        <v>17 - Bar, caffè, pasticceria</v>
      </c>
      <c r="B96" s="50"/>
      <c r="C96" s="267" t="str">
        <f>CONCATENATE("da ",Kc_Kd!F19," a ",Kc_Kd!G19)</f>
        <v>da 3,64 a 6,28</v>
      </c>
      <c r="D96" s="275"/>
      <c r="E96" s="247">
        <f t="shared" si="5"/>
        <v>3.64</v>
      </c>
      <c r="F96" s="277" t="str">
        <f>CONCATENATE("da ",Kc_Kd!H19," a ",Kc_Kd!I19)</f>
        <v>da 29,82 a 51,47</v>
      </c>
      <c r="G96" s="247">
        <f t="shared" si="6"/>
        <v>29.82</v>
      </c>
      <c r="I96" s="374">
        <v>0</v>
      </c>
      <c r="J96" s="390">
        <f>Kc_Kd!F19+(Kc_Kd!G19-Kc_Kd!F19)*I96/100</f>
        <v>3.64</v>
      </c>
      <c r="K96" s="374">
        <f t="shared" si="8"/>
        <v>0</v>
      </c>
      <c r="L96" s="390">
        <f>Kc_Kd!H19+(Kc_Kd!I19-Kc_Kd!H19)*K96/100</f>
        <v>29.82</v>
      </c>
      <c r="N96" s="219"/>
      <c r="O96" s="213"/>
      <c r="P96" s="381">
        <v>1.82</v>
      </c>
      <c r="Q96" s="391">
        <v>14.91</v>
      </c>
      <c r="R96" s="291" t="s">
        <v>10351</v>
      </c>
    </row>
    <row r="97" spans="1:18" x14ac:dyDescent="0.25">
      <c r="A97" s="274" t="str">
        <f t="shared" si="7"/>
        <v>18 - Supermercato, pane e pasta, macelleria, salumi e formaggi, generi alim.</v>
      </c>
      <c r="B97" s="50"/>
      <c r="C97" s="267" t="str">
        <f>CONCATENATE("da ",Kc_Kd!F20," a ",Kc_Kd!G20)</f>
        <v>da 1,76 a 2,38</v>
      </c>
      <c r="D97" s="275"/>
      <c r="E97" s="247">
        <f t="shared" si="5"/>
        <v>1.76</v>
      </c>
      <c r="F97" s="277" t="str">
        <f>CONCATENATE("da ",Kc_Kd!H20," a ",Kc_Kd!I20)</f>
        <v>da 14,43 a 19,55</v>
      </c>
      <c r="G97" s="247">
        <f t="shared" si="6"/>
        <v>14.43</v>
      </c>
      <c r="I97" s="242">
        <v>0</v>
      </c>
      <c r="J97" s="80">
        <f>Kc_Kd!F20+(Kc_Kd!G20-Kc_Kd!F20)*I97/100</f>
        <v>1.76</v>
      </c>
      <c r="K97" s="242">
        <f t="shared" si="8"/>
        <v>0</v>
      </c>
      <c r="L97" s="80">
        <f>Kc_Kd!H20+(Kc_Kd!I20-Kc_Kd!H20)*K97/100</f>
        <v>14.43</v>
      </c>
      <c r="N97" s="219"/>
      <c r="O97" s="213"/>
      <c r="P97" s="380">
        <v>1.76</v>
      </c>
      <c r="Q97" s="387">
        <v>14.43</v>
      </c>
      <c r="R97" s="291"/>
    </row>
    <row r="98" spans="1:18" x14ac:dyDescent="0.25">
      <c r="A98" s="274" t="str">
        <f t="shared" si="7"/>
        <v>19 - Plurilicenze alimentari e/o miste</v>
      </c>
      <c r="B98" s="50"/>
      <c r="C98" s="267" t="str">
        <f>CONCATENATE("da ",Kc_Kd!F21," a ",Kc_Kd!G21)</f>
        <v>da 1,54 a 2,61</v>
      </c>
      <c r="D98" s="275"/>
      <c r="E98" s="247">
        <f t="shared" si="5"/>
        <v>1.54</v>
      </c>
      <c r="F98" s="277" t="str">
        <f>CONCATENATE("da ",Kc_Kd!H21," a ",Kc_Kd!I21)</f>
        <v>da 12,59 a 21,41</v>
      </c>
      <c r="G98" s="247">
        <f t="shared" si="6"/>
        <v>12.59</v>
      </c>
      <c r="I98" s="242">
        <v>0</v>
      </c>
      <c r="J98" s="80">
        <f>Kc_Kd!F21+(Kc_Kd!G21-Kc_Kd!F21)*I98/100</f>
        <v>1.54</v>
      </c>
      <c r="K98" s="242">
        <f t="shared" si="8"/>
        <v>0</v>
      </c>
      <c r="L98" s="80">
        <f>Kc_Kd!H21+(Kc_Kd!I21-Kc_Kd!H21)*K98/100</f>
        <v>12.59</v>
      </c>
      <c r="N98" s="219"/>
      <c r="O98" s="213"/>
      <c r="P98" s="380">
        <v>1.54</v>
      </c>
      <c r="Q98" s="387">
        <v>12.59</v>
      </c>
      <c r="R98" s="291"/>
    </row>
    <row r="99" spans="1:18" x14ac:dyDescent="0.25">
      <c r="A99" s="274" t="str">
        <f t="shared" si="7"/>
        <v>20 - Ortofrutta, pescherie, fiori e piante</v>
      </c>
      <c r="B99" s="50"/>
      <c r="C99" s="267" t="str">
        <f>CONCATENATE("da ",Kc_Kd!F22," a ",Kc_Kd!G22)</f>
        <v>da 6,06 a 10,44</v>
      </c>
      <c r="D99" s="275"/>
      <c r="E99" s="247">
        <f t="shared" si="5"/>
        <v>6.06</v>
      </c>
      <c r="F99" s="277" t="str">
        <f>CONCATENATE("da ",Kc_Kd!H22," a ",Kc_Kd!I22)</f>
        <v>da 49,72 a 85,6</v>
      </c>
      <c r="G99" s="247">
        <f t="shared" si="6"/>
        <v>49.72</v>
      </c>
      <c r="I99" s="374">
        <v>0</v>
      </c>
      <c r="J99" s="390">
        <f>Kc_Kd!F22+(Kc_Kd!G22-Kc_Kd!F22)*I99/100</f>
        <v>6.06</v>
      </c>
      <c r="K99" s="374">
        <f t="shared" si="8"/>
        <v>0</v>
      </c>
      <c r="L99" s="390">
        <f>Kc_Kd!H22+(Kc_Kd!I22-Kc_Kd!H22)*K99/100</f>
        <v>49.72</v>
      </c>
      <c r="N99" s="219"/>
      <c r="O99" s="213"/>
      <c r="P99" s="381">
        <v>3.03</v>
      </c>
      <c r="Q99" s="391">
        <v>24.86</v>
      </c>
      <c r="R99" s="291" t="s">
        <v>10351</v>
      </c>
    </row>
    <row r="100" spans="1:18" x14ac:dyDescent="0.25">
      <c r="A100" s="274" t="str">
        <f t="shared" si="7"/>
        <v>21 - Discoteche, night club</v>
      </c>
      <c r="B100" s="50"/>
      <c r="C100" s="267" t="str">
        <f>CONCATENATE("da ",Kc_Kd!F23," a ",Kc_Kd!G23)</f>
        <v>da 1,04 a 1,64</v>
      </c>
      <c r="D100" s="275"/>
      <c r="E100" s="248">
        <f t="shared" si="5"/>
        <v>1.04</v>
      </c>
      <c r="F100" s="277" t="str">
        <f>CONCATENATE("da ",Kc_Kd!H23," a ",Kc_Kd!I23)</f>
        <v>da 8,56 a 13,45</v>
      </c>
      <c r="G100" s="248">
        <f t="shared" si="6"/>
        <v>8.56</v>
      </c>
      <c r="I100" s="243">
        <v>0</v>
      </c>
      <c r="J100" s="81">
        <f>Kc_Kd!F23+(Kc_Kd!G23-Kc_Kd!F23)*I100/100</f>
        <v>1.04</v>
      </c>
      <c r="K100" s="243">
        <f>I100</f>
        <v>0</v>
      </c>
      <c r="L100" s="81">
        <f>Kc_Kd!H23+(Kc_Kd!I23-Kc_Kd!H23)*K100/100</f>
        <v>8.56</v>
      </c>
      <c r="N100" s="220"/>
      <c r="O100" s="213"/>
      <c r="P100" s="382">
        <v>1.04</v>
      </c>
      <c r="Q100" s="388">
        <v>8.56</v>
      </c>
      <c r="R100" s="291"/>
    </row>
    <row r="101" spans="1:18" x14ac:dyDescent="0.25">
      <c r="A101" s="48"/>
      <c r="C101" s="21"/>
      <c r="E101" s="40"/>
      <c r="F101" s="18"/>
      <c r="G101" s="40"/>
    </row>
    <row r="102" spans="1:18" x14ac:dyDescent="0.25">
      <c r="A102" s="48"/>
      <c r="C102" s="21"/>
      <c r="E102" s="40"/>
      <c r="F102" s="18"/>
      <c r="G102" s="40"/>
    </row>
    <row r="103" spans="1:18" x14ac:dyDescent="0.25">
      <c r="A103" s="48"/>
      <c r="C103" s="21"/>
      <c r="E103" s="40"/>
      <c r="F103" s="18"/>
      <c r="G103" s="40"/>
    </row>
    <row r="104" spans="1:18" x14ac:dyDescent="0.25">
      <c r="A104" s="48"/>
      <c r="C104" s="21"/>
      <c r="E104" s="40"/>
      <c r="F104" s="18"/>
      <c r="G104" s="40"/>
    </row>
    <row r="105" spans="1:18" x14ac:dyDescent="0.25">
      <c r="A105" s="48"/>
      <c r="C105" s="21"/>
      <c r="E105" s="40"/>
      <c r="F105" s="18"/>
      <c r="G105" s="40"/>
    </row>
    <row r="106" spans="1:18" x14ac:dyDescent="0.25">
      <c r="A106" s="48"/>
      <c r="C106" s="21"/>
      <c r="E106" s="40"/>
      <c r="F106" s="18"/>
      <c r="G106" s="40"/>
    </row>
    <row r="107" spans="1:18" x14ac:dyDescent="0.25">
      <c r="A107" s="48"/>
      <c r="C107" s="21"/>
      <c r="E107" s="40"/>
      <c r="F107" s="18"/>
      <c r="G107" s="40"/>
    </row>
    <row r="108" spans="1:18" x14ac:dyDescent="0.25">
      <c r="A108" s="48"/>
      <c r="C108" s="21"/>
      <c r="E108" s="40"/>
      <c r="F108" s="18"/>
      <c r="G108" s="40"/>
    </row>
    <row r="109" spans="1:18" x14ac:dyDescent="0.25">
      <c r="A109" s="48"/>
      <c r="C109" s="21"/>
      <c r="E109" s="40"/>
      <c r="F109" s="18"/>
      <c r="G109" s="40"/>
    </row>
  </sheetData>
  <mergeCells count="5">
    <mergeCell ref="A79:D79"/>
    <mergeCell ref="A3:C3"/>
    <mergeCell ref="E3:G3"/>
    <mergeCell ref="B11:D11"/>
    <mergeCell ref="A1:G1"/>
  </mergeCells>
  <pageMargins left="0.47244094488188981" right="0.47244094488188981" top="0.65" bottom="0.47244094488188981" header="0.31496062992125984" footer="0.31496062992125984"/>
  <pageSetup paperSize="9" scale="68" fitToHeight="0" orientation="landscape" r:id="rId1"/>
  <headerFooter>
    <oddHeader>&amp;CCRITERI DI RIPARTIZIONE DEI COSTI TRA UTENZE DOMESTICHE E NON DOMESTICHE &amp;R1 - INDIVIDUAZIONE COSTI FISSI E COSTI VARIABILI</oddHeader>
  </headerFooter>
  <rowBreaks count="3" manualBreakCount="3">
    <brk id="16" max="16383" man="1"/>
    <brk id="57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85" zoomScaleNormal="85" workbookViewId="0">
      <selection activeCell="L22" sqref="L22"/>
    </sheetView>
  </sheetViews>
  <sheetFormatPr defaultRowHeight="15" x14ac:dyDescent="0.25"/>
  <cols>
    <col min="5" max="5" width="2.7109375" customWidth="1"/>
  </cols>
  <sheetData>
    <row r="1" spans="1:9" x14ac:dyDescent="0.25">
      <c r="A1" s="478" t="s">
        <v>104</v>
      </c>
      <c r="B1" s="478"/>
      <c r="C1" s="478" t="s">
        <v>105</v>
      </c>
      <c r="D1" s="478"/>
      <c r="E1" s="214"/>
      <c r="F1" s="479" t="s">
        <v>132</v>
      </c>
      <c r="G1" s="478"/>
      <c r="H1" s="479" t="s">
        <v>133</v>
      </c>
      <c r="I1" s="478"/>
    </row>
    <row r="2" spans="1:9" x14ac:dyDescent="0.25">
      <c r="A2" s="212" t="s">
        <v>130</v>
      </c>
      <c r="B2" s="212" t="s">
        <v>131</v>
      </c>
      <c r="C2" s="212" t="s">
        <v>130</v>
      </c>
      <c r="D2" s="212" t="s">
        <v>131</v>
      </c>
      <c r="F2" s="212" t="s">
        <v>130</v>
      </c>
      <c r="G2" s="212" t="s">
        <v>131</v>
      </c>
      <c r="H2" s="212" t="s">
        <v>130</v>
      </c>
      <c r="I2" s="212" t="s">
        <v>131</v>
      </c>
    </row>
    <row r="3" spans="1:9" x14ac:dyDescent="0.25">
      <c r="A3" s="215">
        <v>0.32</v>
      </c>
      <c r="B3" s="216">
        <v>0.51</v>
      </c>
      <c r="C3" s="215">
        <v>2.6</v>
      </c>
      <c r="D3" s="216">
        <v>4.2</v>
      </c>
      <c r="F3" s="221">
        <f>IF('DATI INPUT'!N80&gt;0,Kc_Kd!A3-Kc_Kd!A3*50%,Kc_Kd!A3)</f>
        <v>0.32</v>
      </c>
      <c r="G3" s="221">
        <f>IF('DATI INPUT'!N80&gt;0,Kc_Kd!B3+Kc_Kd!B3*50%,Kc_Kd!B3)</f>
        <v>0.51</v>
      </c>
      <c r="H3" s="221">
        <f>IF('DATI INPUT'!N80&gt;0,Kc_Kd!C3-Kc_Kd!C3*50%,Kc_Kd!C3)</f>
        <v>2.6</v>
      </c>
      <c r="I3" s="221">
        <f>IF('DATI INPUT'!N80&gt;0,Kc_Kd!D3+Kc_Kd!D3*50%,Kc_Kd!D3)</f>
        <v>4.2</v>
      </c>
    </row>
    <row r="4" spans="1:9" x14ac:dyDescent="0.25">
      <c r="A4" s="215">
        <v>0.67</v>
      </c>
      <c r="B4" s="216">
        <v>0.8</v>
      </c>
      <c r="C4" s="215">
        <v>5.51</v>
      </c>
      <c r="D4" s="216">
        <v>6.55</v>
      </c>
      <c r="F4" s="221">
        <f>IF('DATI INPUT'!N81&gt;0,Kc_Kd!A4-Kc_Kd!A4*50%,Kc_Kd!A4)</f>
        <v>0.67</v>
      </c>
      <c r="G4" s="221">
        <f>IF('DATI INPUT'!N81&gt;0,Kc_Kd!B4+Kc_Kd!B4*50%,Kc_Kd!B4)</f>
        <v>0.8</v>
      </c>
      <c r="H4" s="221">
        <f>IF('DATI INPUT'!N81&gt;0,Kc_Kd!C4-Kc_Kd!C4*50%,Kc_Kd!C4)</f>
        <v>5.51</v>
      </c>
      <c r="I4" s="221">
        <f>IF('DATI INPUT'!N81&gt;0,Kc_Kd!D4+Kc_Kd!D4*50%,Kc_Kd!D4)</f>
        <v>6.55</v>
      </c>
    </row>
    <row r="5" spans="1:9" x14ac:dyDescent="0.25">
      <c r="A5" s="215">
        <v>0.38</v>
      </c>
      <c r="B5" s="216">
        <v>0.63</v>
      </c>
      <c r="C5" s="215">
        <v>3.11</v>
      </c>
      <c r="D5" s="216">
        <v>5.2</v>
      </c>
      <c r="F5" s="221">
        <f>IF('DATI INPUT'!N82&gt;0,Kc_Kd!A5-Kc_Kd!A5*50%,Kc_Kd!A5)</f>
        <v>0.38</v>
      </c>
      <c r="G5" s="221">
        <f>IF('DATI INPUT'!N82&gt;0,Kc_Kd!B5+Kc_Kd!B5*50%,Kc_Kd!B5)</f>
        <v>0.63</v>
      </c>
      <c r="H5" s="221">
        <f>IF('DATI INPUT'!N82&gt;0,Kc_Kd!C5-Kc_Kd!C5*50%,Kc_Kd!C5)</f>
        <v>3.11</v>
      </c>
      <c r="I5" s="221">
        <f>IF('DATI INPUT'!N82&gt;0,Kc_Kd!D5+Kc_Kd!D5*50%,Kc_Kd!D5)</f>
        <v>5.2</v>
      </c>
    </row>
    <row r="6" spans="1:9" x14ac:dyDescent="0.25">
      <c r="A6" s="215">
        <v>0.3</v>
      </c>
      <c r="B6" s="216">
        <v>0.43</v>
      </c>
      <c r="C6" s="215">
        <v>2.5</v>
      </c>
      <c r="D6" s="216">
        <v>3.55</v>
      </c>
      <c r="F6" s="221">
        <f>IF('DATI INPUT'!N83&gt;0,Kc_Kd!A6-Kc_Kd!A6*50%,Kc_Kd!A6)</f>
        <v>0.3</v>
      </c>
      <c r="G6" s="221">
        <f>IF('DATI INPUT'!N83&gt;0,Kc_Kd!B6+Kc_Kd!B6*50%,Kc_Kd!B6)</f>
        <v>0.43</v>
      </c>
      <c r="H6" s="221">
        <f>IF('DATI INPUT'!N83&gt;0,Kc_Kd!C6-Kc_Kd!C6*50%,Kc_Kd!C6)</f>
        <v>2.5</v>
      </c>
      <c r="I6" s="221">
        <f>IF('DATI INPUT'!N83&gt;0,Kc_Kd!D6+Kc_Kd!D6*50%,Kc_Kd!D6)</f>
        <v>3.55</v>
      </c>
    </row>
    <row r="7" spans="1:9" x14ac:dyDescent="0.25">
      <c r="A7" s="215">
        <v>1.07</v>
      </c>
      <c r="B7" s="216">
        <v>1.33</v>
      </c>
      <c r="C7" s="215">
        <v>8.7899999999999991</v>
      </c>
      <c r="D7" s="216">
        <v>10.93</v>
      </c>
      <c r="F7" s="221">
        <f>IF('DATI INPUT'!N84&gt;0,Kc_Kd!A7-Kc_Kd!A7*50%,Kc_Kd!A7)</f>
        <v>1.07</v>
      </c>
      <c r="G7" s="221">
        <f>IF('DATI INPUT'!N84&gt;0,Kc_Kd!B7+Kc_Kd!B7*50%,Kc_Kd!B7)</f>
        <v>1.33</v>
      </c>
      <c r="H7" s="221">
        <f>IF('DATI INPUT'!N84&gt;0,Kc_Kd!C7-Kc_Kd!C7*50%,Kc_Kd!C7)</f>
        <v>8.7899999999999991</v>
      </c>
      <c r="I7" s="221">
        <f>IF('DATI INPUT'!N84&gt;0,Kc_Kd!D7+Kc_Kd!D7*50%,Kc_Kd!D7)</f>
        <v>10.93</v>
      </c>
    </row>
    <row r="8" spans="1:9" x14ac:dyDescent="0.25">
      <c r="A8" s="215">
        <v>0.8</v>
      </c>
      <c r="B8" s="216">
        <v>0.91</v>
      </c>
      <c r="C8" s="215">
        <v>6.55</v>
      </c>
      <c r="D8" s="216">
        <v>7.49</v>
      </c>
      <c r="F8" s="221">
        <f>IF('DATI INPUT'!N85&gt;0,Kc_Kd!A8-Kc_Kd!A8*50%,Kc_Kd!A8)</f>
        <v>0.8</v>
      </c>
      <c r="G8" s="221">
        <f>IF('DATI INPUT'!N85&gt;0,Kc_Kd!B8+Kc_Kd!B8*50%,Kc_Kd!B8)</f>
        <v>0.91</v>
      </c>
      <c r="H8" s="221">
        <f>IF('DATI INPUT'!N85&gt;0,Kc_Kd!C8-Kc_Kd!C8*50%,Kc_Kd!C8)</f>
        <v>6.55</v>
      </c>
      <c r="I8" s="221">
        <f>IF('DATI INPUT'!N85&gt;0,Kc_Kd!D8+Kc_Kd!D8*50%,Kc_Kd!D8)</f>
        <v>7.49</v>
      </c>
    </row>
    <row r="9" spans="1:9" x14ac:dyDescent="0.25">
      <c r="A9" s="215">
        <v>0.95</v>
      </c>
      <c r="B9" s="216">
        <v>1</v>
      </c>
      <c r="C9" s="215">
        <v>7.82</v>
      </c>
      <c r="D9" s="216">
        <v>8.19</v>
      </c>
      <c r="F9" s="221">
        <f>IF('DATI INPUT'!N86&gt;0,Kc_Kd!A9-Kc_Kd!A9*50%,Kc_Kd!A9)</f>
        <v>0.95</v>
      </c>
      <c r="G9" s="221">
        <f>IF('DATI INPUT'!N86&gt;0,Kc_Kd!B9+Kc_Kd!B9*50%,Kc_Kd!B9)</f>
        <v>1</v>
      </c>
      <c r="H9" s="221">
        <f>IF('DATI INPUT'!N86&gt;0,Kc_Kd!C9-Kc_Kd!C9*50%,Kc_Kd!C9)</f>
        <v>7.82</v>
      </c>
      <c r="I9" s="221">
        <f>IF('DATI INPUT'!N86&gt;0,Kc_Kd!D9+Kc_Kd!D9*50%,Kc_Kd!D9)</f>
        <v>8.19</v>
      </c>
    </row>
    <row r="10" spans="1:9" x14ac:dyDescent="0.25">
      <c r="A10" s="215">
        <v>1</v>
      </c>
      <c r="B10" s="216">
        <v>1.1299999999999999</v>
      </c>
      <c r="C10" s="215">
        <v>8.2100000000000009</v>
      </c>
      <c r="D10" s="216">
        <v>9.3000000000000007</v>
      </c>
      <c r="F10" s="221">
        <f>IF('DATI INPUT'!N87&gt;0,Kc_Kd!A10-Kc_Kd!A10*50%,Kc_Kd!A10)</f>
        <v>1</v>
      </c>
      <c r="G10" s="221">
        <f>IF('DATI INPUT'!N87&gt;0,Kc_Kd!B10+Kc_Kd!B10*50%,Kc_Kd!B10)</f>
        <v>1.1299999999999999</v>
      </c>
      <c r="H10" s="221">
        <f>IF('DATI INPUT'!N87&gt;0,Kc_Kd!C10-Kc_Kd!C10*50%,Kc_Kd!C10)</f>
        <v>8.2100000000000009</v>
      </c>
      <c r="I10" s="221">
        <f>IF('DATI INPUT'!N87&gt;0,Kc_Kd!D10+Kc_Kd!D10*50%,Kc_Kd!D10)</f>
        <v>9.3000000000000007</v>
      </c>
    </row>
    <row r="11" spans="1:9" x14ac:dyDescent="0.25">
      <c r="A11" s="215">
        <v>0.55000000000000004</v>
      </c>
      <c r="B11" s="216">
        <v>0.57999999999999996</v>
      </c>
      <c r="C11" s="215">
        <v>4.5</v>
      </c>
      <c r="D11" s="216">
        <v>4.78</v>
      </c>
      <c r="F11" s="221">
        <f>IF('DATI INPUT'!N88&gt;0,Kc_Kd!A11-Kc_Kd!A11*50%,Kc_Kd!A11)</f>
        <v>0.55000000000000004</v>
      </c>
      <c r="G11" s="221">
        <f>IF('DATI INPUT'!N88&gt;0,Kc_Kd!B11+Kc_Kd!B11*50%,Kc_Kd!B11)</f>
        <v>0.57999999999999996</v>
      </c>
      <c r="H11" s="221">
        <f>IF('DATI INPUT'!N88&gt;0,Kc_Kd!C11-Kc_Kd!C11*50%,Kc_Kd!C11)</f>
        <v>4.5</v>
      </c>
      <c r="I11" s="221">
        <f>IF('DATI INPUT'!N88&gt;0,Kc_Kd!D11+Kc_Kd!D11*50%,Kc_Kd!D11)</f>
        <v>4.78</v>
      </c>
    </row>
    <row r="12" spans="1:9" x14ac:dyDescent="0.25">
      <c r="A12" s="215">
        <v>0.87</v>
      </c>
      <c r="B12" s="216">
        <v>1.1100000000000001</v>
      </c>
      <c r="C12" s="215">
        <v>7.11</v>
      </c>
      <c r="D12" s="216">
        <v>9.1199999999999992</v>
      </c>
      <c r="F12" s="221">
        <f>IF('DATI INPUT'!N89&gt;0,Kc_Kd!A12-Kc_Kd!A12*50%,Kc_Kd!A12)</f>
        <v>0.87</v>
      </c>
      <c r="G12" s="221">
        <f>IF('DATI INPUT'!N89&gt;0,Kc_Kd!B12+Kc_Kd!B12*50%,Kc_Kd!B12)</f>
        <v>1.1100000000000001</v>
      </c>
      <c r="H12" s="221">
        <f>IF('DATI INPUT'!N89&gt;0,Kc_Kd!C12-Kc_Kd!C12*50%,Kc_Kd!C12)</f>
        <v>7.11</v>
      </c>
      <c r="I12" s="221">
        <f>IF('DATI INPUT'!N89&gt;0,Kc_Kd!D12+Kc_Kd!D12*50%,Kc_Kd!D12)</f>
        <v>9.1199999999999992</v>
      </c>
    </row>
    <row r="13" spans="1:9" x14ac:dyDescent="0.25">
      <c r="A13" s="215">
        <v>1.07</v>
      </c>
      <c r="B13" s="216">
        <v>1.52</v>
      </c>
      <c r="C13" s="215">
        <v>8.8000000000000007</v>
      </c>
      <c r="D13" s="216">
        <v>12.45</v>
      </c>
      <c r="F13" s="221">
        <f>IF('DATI INPUT'!N90&gt;0,Kc_Kd!A13-Kc_Kd!A13*50%,Kc_Kd!A13)</f>
        <v>1.07</v>
      </c>
      <c r="G13" s="221">
        <f>IF('DATI INPUT'!N90&gt;0,Kc_Kd!B13+Kc_Kd!B13*50%,Kc_Kd!B13)</f>
        <v>1.52</v>
      </c>
      <c r="H13" s="221">
        <f>IF('DATI INPUT'!N90&gt;0,Kc_Kd!C13-Kc_Kd!C13*50%,Kc_Kd!C13)</f>
        <v>8.8000000000000007</v>
      </c>
      <c r="I13" s="221">
        <f>IF('DATI INPUT'!N90&gt;0,Kc_Kd!D13+Kc_Kd!D13*50%,Kc_Kd!D13)</f>
        <v>12.45</v>
      </c>
    </row>
    <row r="14" spans="1:9" x14ac:dyDescent="0.25">
      <c r="A14" s="215">
        <v>0.72</v>
      </c>
      <c r="B14" s="216">
        <v>1.04</v>
      </c>
      <c r="C14" s="215">
        <v>5.9</v>
      </c>
      <c r="D14" s="216">
        <v>8.5</v>
      </c>
      <c r="F14" s="221">
        <f>IF('DATI INPUT'!N91&gt;0,Kc_Kd!A14-Kc_Kd!A14*50%,Kc_Kd!A14)</f>
        <v>0.72</v>
      </c>
      <c r="G14" s="221">
        <f>IF('DATI INPUT'!N91&gt;0,Kc_Kd!B14+Kc_Kd!B14*50%,Kc_Kd!B14)</f>
        <v>1.04</v>
      </c>
      <c r="H14" s="221">
        <f>IF('DATI INPUT'!N91&gt;0,Kc_Kd!C14-Kc_Kd!C14*50%,Kc_Kd!C14)</f>
        <v>5.9</v>
      </c>
      <c r="I14" s="221">
        <f>IF('DATI INPUT'!N91&gt;0,Kc_Kd!D14+Kc_Kd!D14*50%,Kc_Kd!D14)</f>
        <v>8.5</v>
      </c>
    </row>
    <row r="15" spans="1:9" x14ac:dyDescent="0.25">
      <c r="A15" s="215">
        <v>0.92</v>
      </c>
      <c r="B15" s="216">
        <v>1.1599999999999999</v>
      </c>
      <c r="C15" s="215">
        <v>7.55</v>
      </c>
      <c r="D15" s="216">
        <v>9.48</v>
      </c>
      <c r="F15" s="221">
        <f>IF('DATI INPUT'!N92&gt;0,Kc_Kd!A15-Kc_Kd!A15*50%,Kc_Kd!A15)</f>
        <v>0.92</v>
      </c>
      <c r="G15" s="221">
        <f>IF('DATI INPUT'!N92&gt;0,Kc_Kd!B15+Kc_Kd!B15*50%,Kc_Kd!B15)</f>
        <v>1.1599999999999999</v>
      </c>
      <c r="H15" s="221">
        <f>IF('DATI INPUT'!N92&gt;0,Kc_Kd!C15-Kc_Kd!C15*50%,Kc_Kd!C15)</f>
        <v>7.55</v>
      </c>
      <c r="I15" s="221">
        <f>IF('DATI INPUT'!N92&gt;0,Kc_Kd!D15+Kc_Kd!D15*50%,Kc_Kd!D15)</f>
        <v>9.48</v>
      </c>
    </row>
    <row r="16" spans="1:9" x14ac:dyDescent="0.25">
      <c r="A16" s="215">
        <v>0.43</v>
      </c>
      <c r="B16" s="216">
        <v>0.91</v>
      </c>
      <c r="C16" s="215">
        <v>3.5</v>
      </c>
      <c r="D16" s="216">
        <v>7.5</v>
      </c>
      <c r="F16" s="221">
        <f>IF('DATI INPUT'!N93&gt;0,Kc_Kd!A16-Kc_Kd!A16*50%,Kc_Kd!A16)</f>
        <v>0.43</v>
      </c>
      <c r="G16" s="221">
        <f>IF('DATI INPUT'!N93&gt;0,Kc_Kd!B16+Kc_Kd!B16*50%,Kc_Kd!B16)</f>
        <v>0.91</v>
      </c>
      <c r="H16" s="221">
        <f>IF('DATI INPUT'!N93&gt;0,Kc_Kd!C16-Kc_Kd!C16*50%,Kc_Kd!C16)</f>
        <v>3.5</v>
      </c>
      <c r="I16" s="221">
        <f>IF('DATI INPUT'!N93&gt;0,Kc_Kd!D16+Kc_Kd!D16*50%,Kc_Kd!D16)</f>
        <v>7.5</v>
      </c>
    </row>
    <row r="17" spans="1:9" x14ac:dyDescent="0.25">
      <c r="A17" s="215">
        <v>0.55000000000000004</v>
      </c>
      <c r="B17" s="216">
        <v>1.0900000000000001</v>
      </c>
      <c r="C17" s="215">
        <v>4.5</v>
      </c>
      <c r="D17" s="216">
        <v>8.92</v>
      </c>
      <c r="F17" s="221">
        <f>IF('DATI INPUT'!N94&gt;0,Kc_Kd!A17-Kc_Kd!A17*50%,Kc_Kd!A17)</f>
        <v>0.55000000000000004</v>
      </c>
      <c r="G17" s="221">
        <f>IF('DATI INPUT'!N94&gt;0,Kc_Kd!B17+Kc_Kd!B17*50%,Kc_Kd!B17)</f>
        <v>1.0900000000000001</v>
      </c>
      <c r="H17" s="221">
        <f>IF('DATI INPUT'!N94&gt;0,Kc_Kd!C17-Kc_Kd!C17*50%,Kc_Kd!C17)</f>
        <v>4.5</v>
      </c>
      <c r="I17" s="221">
        <f>IF('DATI INPUT'!N94&gt;0,Kc_Kd!D17+Kc_Kd!D17*50%,Kc_Kd!D17)</f>
        <v>8.92</v>
      </c>
    </row>
    <row r="18" spans="1:9" x14ac:dyDescent="0.25">
      <c r="A18" s="215">
        <v>4.84</v>
      </c>
      <c r="B18" s="216">
        <v>7.42</v>
      </c>
      <c r="C18" s="215">
        <v>39.67</v>
      </c>
      <c r="D18" s="216">
        <v>60.88</v>
      </c>
      <c r="F18" s="221">
        <f>IF('DATI INPUT'!N95&gt;0,Kc_Kd!A18-Kc_Kd!A18*50%,Kc_Kd!A18)</f>
        <v>4.84</v>
      </c>
      <c r="G18" s="221">
        <f>IF('DATI INPUT'!N95&gt;0,Kc_Kd!B18+Kc_Kd!B18*50%,Kc_Kd!B18)</f>
        <v>7.42</v>
      </c>
      <c r="H18" s="221">
        <f>IF('DATI INPUT'!N95&gt;0,Kc_Kd!C18-Kc_Kd!C18*50%,Kc_Kd!C18)</f>
        <v>39.67</v>
      </c>
      <c r="I18" s="221">
        <f>IF('DATI INPUT'!N95&gt;0,Kc_Kd!D18+Kc_Kd!D18*50%,Kc_Kd!D18)</f>
        <v>60.88</v>
      </c>
    </row>
    <row r="19" spans="1:9" x14ac:dyDescent="0.25">
      <c r="A19" s="215">
        <v>3.64</v>
      </c>
      <c r="B19" s="216">
        <v>6.28</v>
      </c>
      <c r="C19" s="215">
        <v>29.82</v>
      </c>
      <c r="D19" s="216">
        <v>51.47</v>
      </c>
      <c r="F19" s="221">
        <f>IF('DATI INPUT'!N96&gt;0,Kc_Kd!A19-Kc_Kd!A19*50%,Kc_Kd!A19)</f>
        <v>3.64</v>
      </c>
      <c r="G19" s="221">
        <f>IF('DATI INPUT'!N96&gt;0,Kc_Kd!B19+Kc_Kd!B19*50%,Kc_Kd!B19)</f>
        <v>6.28</v>
      </c>
      <c r="H19" s="221">
        <f>IF('DATI INPUT'!N96&gt;0,Kc_Kd!C19-Kc_Kd!C19*50%,Kc_Kd!C19)</f>
        <v>29.82</v>
      </c>
      <c r="I19" s="221">
        <f>IF('DATI INPUT'!N96&gt;0,Kc_Kd!D19+Kc_Kd!D19*50%,Kc_Kd!D19)</f>
        <v>51.47</v>
      </c>
    </row>
    <row r="20" spans="1:9" x14ac:dyDescent="0.25">
      <c r="A20" s="215">
        <v>1.76</v>
      </c>
      <c r="B20" s="216">
        <v>2.38</v>
      </c>
      <c r="C20" s="215">
        <v>14.43</v>
      </c>
      <c r="D20" s="216">
        <v>19.55</v>
      </c>
      <c r="F20" s="221">
        <f>IF('DATI INPUT'!N97&gt;0,Kc_Kd!A20-Kc_Kd!A20*50%,Kc_Kd!A20)</f>
        <v>1.76</v>
      </c>
      <c r="G20" s="221">
        <f>IF('DATI INPUT'!N97&gt;0,Kc_Kd!B20+Kc_Kd!B20*50%,Kc_Kd!B20)</f>
        <v>2.38</v>
      </c>
      <c r="H20" s="221">
        <f>IF('DATI INPUT'!N97&gt;0,Kc_Kd!C20-Kc_Kd!C20*50%,Kc_Kd!C20)</f>
        <v>14.43</v>
      </c>
      <c r="I20" s="221">
        <f>IF('DATI INPUT'!N97&gt;0,Kc_Kd!D20+Kc_Kd!D20*50%,Kc_Kd!D20)</f>
        <v>19.55</v>
      </c>
    </row>
    <row r="21" spans="1:9" x14ac:dyDescent="0.25">
      <c r="A21" s="215">
        <v>1.54</v>
      </c>
      <c r="B21" s="216">
        <v>2.61</v>
      </c>
      <c r="C21" s="215">
        <v>12.59</v>
      </c>
      <c r="D21" s="216">
        <v>21.41</v>
      </c>
      <c r="F21" s="221">
        <f>IF('DATI INPUT'!N98&gt;0,Kc_Kd!A21-Kc_Kd!A21*50%,Kc_Kd!A21)</f>
        <v>1.54</v>
      </c>
      <c r="G21" s="221">
        <f>IF('DATI INPUT'!N98&gt;0,Kc_Kd!B21+Kc_Kd!B21*50%,Kc_Kd!B21)</f>
        <v>2.61</v>
      </c>
      <c r="H21" s="221">
        <f>IF('DATI INPUT'!N98&gt;0,Kc_Kd!C21-Kc_Kd!C21*50%,Kc_Kd!C21)</f>
        <v>12.59</v>
      </c>
      <c r="I21" s="221">
        <f>IF('DATI INPUT'!N98&gt;0,Kc_Kd!D21+Kc_Kd!D21*50%,Kc_Kd!D21)</f>
        <v>21.41</v>
      </c>
    </row>
    <row r="22" spans="1:9" x14ac:dyDescent="0.25">
      <c r="A22" s="215">
        <v>6.06</v>
      </c>
      <c r="B22" s="216">
        <v>10.44</v>
      </c>
      <c r="C22" s="215">
        <v>49.72</v>
      </c>
      <c r="D22" s="216">
        <v>85.6</v>
      </c>
      <c r="F22" s="221">
        <f>IF('DATI INPUT'!N99&gt;0,Kc_Kd!A22-Kc_Kd!A22*50%,Kc_Kd!A22)</f>
        <v>6.06</v>
      </c>
      <c r="G22" s="221">
        <f>IF('DATI INPUT'!N99&gt;0,Kc_Kd!B22+Kc_Kd!B22*50%,Kc_Kd!B22)</f>
        <v>10.44</v>
      </c>
      <c r="H22" s="221">
        <f>IF('DATI INPUT'!N99&gt;0,Kc_Kd!C22-Kc_Kd!C22*50%,Kc_Kd!C22)</f>
        <v>49.72</v>
      </c>
      <c r="I22" s="221">
        <f>IF('DATI INPUT'!N99&gt;0,Kc_Kd!D22+Kc_Kd!D22*50%,Kc_Kd!D22)</f>
        <v>85.6</v>
      </c>
    </row>
    <row r="23" spans="1:9" x14ac:dyDescent="0.25">
      <c r="A23" s="215">
        <v>1.04</v>
      </c>
      <c r="B23" s="216">
        <v>1.64</v>
      </c>
      <c r="C23" s="215">
        <v>8.56</v>
      </c>
      <c r="D23" s="216">
        <v>13.45</v>
      </c>
      <c r="F23" s="221">
        <f>IF('DATI INPUT'!N100&gt;0,Kc_Kd!A23-Kc_Kd!A23*50%,Kc_Kd!A23)</f>
        <v>1.04</v>
      </c>
      <c r="G23" s="221">
        <f>IF('DATI INPUT'!N100&gt;0,Kc_Kd!B23+Kc_Kd!B23*50%,Kc_Kd!B23)</f>
        <v>1.64</v>
      </c>
      <c r="H23" s="221">
        <f>IF('DATI INPUT'!N100&gt;0,Kc_Kd!C23-Kc_Kd!C23*50%,Kc_Kd!C23)</f>
        <v>8.56</v>
      </c>
      <c r="I23" s="221">
        <f>IF('DATI INPUT'!N100&gt;0,Kc_Kd!D23+Kc_Kd!D23*50%,Kc_Kd!D23)</f>
        <v>13.45</v>
      </c>
    </row>
  </sheetData>
  <mergeCells count="4">
    <mergeCell ref="A1:B1"/>
    <mergeCell ref="C1:D1"/>
    <mergeCell ref="F1:G1"/>
    <mergeCell ref="H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zoomScale="85" zoomScaleNormal="85" workbookViewId="0">
      <selection activeCell="E31" sqref="E31"/>
    </sheetView>
  </sheetViews>
  <sheetFormatPr defaultRowHeight="15" x14ac:dyDescent="0.25"/>
  <cols>
    <col min="3" max="3" width="2.42578125" customWidth="1"/>
  </cols>
  <sheetData>
    <row r="1" spans="1:5" s="59" customFormat="1" x14ac:dyDescent="0.25">
      <c r="A1" s="463" t="s">
        <v>139</v>
      </c>
      <c r="B1" s="463"/>
      <c r="D1" s="480" t="s">
        <v>140</v>
      </c>
      <c r="E1" s="463"/>
    </row>
    <row r="2" spans="1:5" x14ac:dyDescent="0.25">
      <c r="A2" s="223" t="s">
        <v>130</v>
      </c>
      <c r="B2" s="223" t="s">
        <v>131</v>
      </c>
      <c r="D2" s="223" t="s">
        <v>130</v>
      </c>
      <c r="E2" s="223" t="s">
        <v>131</v>
      </c>
    </row>
    <row r="3" spans="1:5" x14ac:dyDescent="0.25">
      <c r="A3" s="11">
        <v>0.6</v>
      </c>
      <c r="B3" s="11">
        <v>1</v>
      </c>
      <c r="D3" s="227">
        <f>IF('DATI INPUT'!I70&gt;0,Kb!A3-Kb!A3*50%,Kb!A3)</f>
        <v>0.6</v>
      </c>
      <c r="E3" s="227">
        <f>IF('DATI INPUT'!I70&gt;0,Kb!B3+Kb!B3*50%,Kb!B3)</f>
        <v>1</v>
      </c>
    </row>
    <row r="4" spans="1:5" x14ac:dyDescent="0.25">
      <c r="A4" s="11">
        <v>1.4</v>
      </c>
      <c r="B4" s="11">
        <v>1.8</v>
      </c>
      <c r="D4" s="227">
        <f>IF('DATI INPUT'!I71&gt;0,Kb!A4-Kb!A4*50%,Kb!A4)</f>
        <v>1.4</v>
      </c>
      <c r="E4" s="227">
        <f>IF('DATI INPUT'!I71&gt;0,Kb!B4+Kb!B4*50%,Kb!B4)</f>
        <v>1.8</v>
      </c>
    </row>
    <row r="5" spans="1:5" x14ac:dyDescent="0.25">
      <c r="A5" s="11">
        <v>1.8</v>
      </c>
      <c r="B5" s="11">
        <v>2.2999999999999998</v>
      </c>
      <c r="D5" s="227">
        <f>IF('DATI INPUT'!I72&gt;0,Kb!A5-Kb!A5*50%,Kb!A5)</f>
        <v>1.8</v>
      </c>
      <c r="E5" s="227">
        <f>IF('DATI INPUT'!I72&gt;0,Kb!B5+Kb!B5*50%,Kb!B5)</f>
        <v>2.2999999999999998</v>
      </c>
    </row>
    <row r="6" spans="1:5" x14ac:dyDescent="0.25">
      <c r="A6" s="11">
        <v>2.2000000000000002</v>
      </c>
      <c r="B6" s="11">
        <v>3</v>
      </c>
      <c r="D6" s="227">
        <f>IF('DATI INPUT'!I73&gt;0,Kb!A6-Kb!A6*50%,Kb!A6)</f>
        <v>2.2000000000000002</v>
      </c>
      <c r="E6" s="227">
        <f>IF('DATI INPUT'!I73&gt;0,Kb!B6+Kb!B6*50%,Kb!B6)</f>
        <v>3</v>
      </c>
    </row>
    <row r="7" spans="1:5" x14ac:dyDescent="0.25">
      <c r="A7" s="11">
        <v>2.9</v>
      </c>
      <c r="B7" s="11">
        <v>3.6</v>
      </c>
      <c r="D7" s="227">
        <f>IF('DATI INPUT'!I74&gt;0,Kb!A7-Kb!A7*50%,Kb!A7)</f>
        <v>2.9</v>
      </c>
      <c r="E7" s="227">
        <f>IF('DATI INPUT'!I74&gt;0,Kb!B7+Kb!B7*50%,Kb!B7)</f>
        <v>3.6</v>
      </c>
    </row>
    <row r="8" spans="1:5" x14ac:dyDescent="0.25">
      <c r="A8" s="11">
        <v>3.4</v>
      </c>
      <c r="B8" s="11">
        <v>4.0999999999999996</v>
      </c>
      <c r="D8" s="227">
        <f>IF('DATI INPUT'!I75&gt;0,Kb!A8-Kb!A8*50%,Kb!A8)</f>
        <v>3.4</v>
      </c>
      <c r="E8" s="227">
        <f>IF('DATI INPUT'!I75&gt;0,Kb!B8+Kb!B8*50%,Kb!B8)</f>
        <v>4.0999999999999996</v>
      </c>
    </row>
    <row r="77" spans="3:3" x14ac:dyDescent="0.25">
      <c r="C77" t="str">
        <f>CONCATENATE("da ",Kb!D3," a ")</f>
        <v xml:space="preserve">da 0,6 a 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zoomScale="85" zoomScaleNormal="85" zoomScalePageLayoutView="85" workbookViewId="0">
      <selection activeCell="D27" sqref="D27"/>
    </sheetView>
  </sheetViews>
  <sheetFormatPr defaultRowHeight="15" x14ac:dyDescent="0.25"/>
  <cols>
    <col min="1" max="1" width="67.7109375" bestFit="1" customWidth="1"/>
    <col min="2" max="2" width="13.85546875" bestFit="1" customWidth="1"/>
    <col min="3" max="3" width="9.42578125" bestFit="1" customWidth="1"/>
    <col min="4" max="4" width="10.85546875" bestFit="1" customWidth="1"/>
  </cols>
  <sheetData>
    <row r="1" spans="1:5" s="48" customFormat="1" x14ac:dyDescent="0.25">
      <c r="A1" s="487" t="s">
        <v>10524</v>
      </c>
      <c r="B1" s="488"/>
      <c r="C1" s="489"/>
      <c r="D1" s="5"/>
      <c r="E1" s="4"/>
    </row>
    <row r="2" spans="1:5" s="48" customFormat="1" ht="6" customHeight="1" x14ac:dyDescent="0.25">
      <c r="A2" s="122"/>
      <c r="B2" s="28"/>
      <c r="C2" s="123"/>
      <c r="D2" s="5"/>
      <c r="E2" s="4"/>
    </row>
    <row r="3" spans="1:5" s="48" customFormat="1" x14ac:dyDescent="0.25">
      <c r="A3" s="122" t="s">
        <v>71</v>
      </c>
      <c r="B3" s="261">
        <v>83724.21235300001</v>
      </c>
      <c r="C3" s="123">
        <f>B3/B5</f>
        <v>0.77161261665643976</v>
      </c>
      <c r="D3" s="254"/>
      <c r="E3" s="4"/>
    </row>
    <row r="4" spans="1:5" s="48" customFormat="1" x14ac:dyDescent="0.25">
      <c r="A4" s="122" t="s">
        <v>72</v>
      </c>
      <c r="B4" s="88">
        <v>24781.287097999993</v>
      </c>
      <c r="C4" s="124">
        <f>B4/B5</f>
        <v>0.22838738334356012</v>
      </c>
      <c r="D4" s="254"/>
      <c r="E4" s="4"/>
    </row>
    <row r="5" spans="1:5" s="48" customFormat="1" x14ac:dyDescent="0.25">
      <c r="A5" s="125"/>
      <c r="B5" s="354">
        <f>SUM(B3:B4)</f>
        <v>108505.49945100001</v>
      </c>
      <c r="C5" s="124">
        <f>SUM(C3:C4)</f>
        <v>0.99999999999999989</v>
      </c>
      <c r="D5" s="5"/>
      <c r="E5" s="4"/>
    </row>
    <row r="6" spans="1:5" s="48" customFormat="1" x14ac:dyDescent="0.25">
      <c r="A6" s="56"/>
      <c r="B6" s="1"/>
      <c r="C6" s="55"/>
      <c r="D6" s="5"/>
      <c r="E6" s="4"/>
    </row>
    <row r="7" spans="1:5" s="48" customFormat="1" x14ac:dyDescent="0.25">
      <c r="A7" s="56"/>
      <c r="B7" s="1"/>
      <c r="C7" s="55"/>
      <c r="D7" s="5"/>
      <c r="E7" s="4"/>
    </row>
    <row r="8" spans="1:5" s="48" customFormat="1" x14ac:dyDescent="0.25">
      <c r="A8" s="487" t="s">
        <v>69</v>
      </c>
      <c r="B8" s="488"/>
      <c r="C8" s="489"/>
      <c r="D8" s="5"/>
      <c r="E8" s="4"/>
    </row>
    <row r="9" spans="1:5" s="48" customFormat="1" ht="4.5" customHeight="1" x14ac:dyDescent="0.25">
      <c r="A9" s="122"/>
      <c r="B9" s="28"/>
      <c r="C9" s="123"/>
      <c r="D9" s="5"/>
      <c r="E9" s="4"/>
    </row>
    <row r="10" spans="1:5" s="48" customFormat="1" x14ac:dyDescent="0.25">
      <c r="A10" s="122" t="s">
        <v>67</v>
      </c>
      <c r="B10" s="127">
        <f>'DATI INPUT'!C29</f>
        <v>82061.306499999977</v>
      </c>
      <c r="C10" s="123">
        <f>B10/B12</f>
        <v>0.91337856915414517</v>
      </c>
      <c r="D10" s="5"/>
      <c r="E10" s="4"/>
    </row>
    <row r="11" spans="1:5" s="48" customFormat="1" x14ac:dyDescent="0.25">
      <c r="A11" s="122" t="s">
        <v>68</v>
      </c>
      <c r="B11" s="126">
        <f>'DATI INPUT'!E56+'DATI INPUT'!F35</f>
        <v>7782.3895000000011</v>
      </c>
      <c r="C11" s="124">
        <f>B11/B12</f>
        <v>8.6621430845854816E-2</v>
      </c>
      <c r="D11" s="5"/>
      <c r="E11" s="4"/>
    </row>
    <row r="12" spans="1:5" s="48" customFormat="1" x14ac:dyDescent="0.25">
      <c r="A12" s="125"/>
      <c r="B12" s="126">
        <f>SUM(B10:B11)</f>
        <v>89843.695999999982</v>
      </c>
      <c r="C12" s="124">
        <f>SUM(C10:C11)</f>
        <v>1</v>
      </c>
      <c r="D12" s="5"/>
      <c r="E12" s="4"/>
    </row>
    <row r="13" spans="1:5" s="48" customFormat="1" x14ac:dyDescent="0.25">
      <c r="A13" s="56"/>
      <c r="B13" s="1"/>
      <c r="C13" s="55"/>
      <c r="D13" s="5"/>
      <c r="E13" s="4"/>
    </row>
    <row r="14" spans="1:5" s="48" customFormat="1" x14ac:dyDescent="0.25">
      <c r="A14" s="56"/>
      <c r="B14" s="1"/>
      <c r="C14" s="55"/>
      <c r="D14" s="5"/>
      <c r="E14" s="4"/>
    </row>
    <row r="15" spans="1:5" s="48" customFormat="1" x14ac:dyDescent="0.25">
      <c r="A15" s="487" t="s">
        <v>70</v>
      </c>
      <c r="B15" s="488"/>
      <c r="C15" s="489"/>
      <c r="D15" s="5"/>
      <c r="E15" s="4"/>
    </row>
    <row r="16" spans="1:5" s="48" customFormat="1" ht="5.25" customHeight="1" x14ac:dyDescent="0.25">
      <c r="A16" s="122"/>
      <c r="B16" s="28"/>
      <c r="C16" s="123"/>
      <c r="D16" s="5"/>
      <c r="E16" s="4"/>
    </row>
    <row r="17" spans="1:5" s="48" customFormat="1" x14ac:dyDescent="0.25">
      <c r="A17" s="484" t="s">
        <v>138</v>
      </c>
      <c r="B17" s="485"/>
      <c r="C17" s="486"/>
      <c r="D17" s="5"/>
      <c r="E17" s="4"/>
    </row>
    <row r="18" spans="1:5" s="48" customFormat="1" x14ac:dyDescent="0.25">
      <c r="A18" s="122" t="str">
        <f>'DATI INPUT'!A61</f>
        <v>Utenze domestiche con 1 componenti nucleo familiare</v>
      </c>
      <c r="B18" s="127">
        <f>'DATI INPUT'!E20*'DATI INPUT'!E70*365</f>
        <v>59741.999999999993</v>
      </c>
      <c r="C18" s="123"/>
      <c r="D18" s="5"/>
      <c r="E18" s="4"/>
    </row>
    <row r="19" spans="1:5" s="48" customFormat="1" x14ac:dyDescent="0.25">
      <c r="A19" s="122" t="str">
        <f>'DATI INPUT'!A62</f>
        <v>Utenze domestiche con 2 componenti nucleo familiare</v>
      </c>
      <c r="B19" s="127">
        <f>'DATI INPUT'!E21*'DATI INPUT'!E71*365</f>
        <v>67703.790000000008</v>
      </c>
      <c r="C19" s="123"/>
      <c r="D19" s="5"/>
      <c r="E19" s="4"/>
    </row>
    <row r="20" spans="1:5" s="48" customFormat="1" x14ac:dyDescent="0.25">
      <c r="A20" s="122" t="str">
        <f>'DATI INPUT'!A63</f>
        <v>Utenze domestiche con 3 componenti nucleo familiare</v>
      </c>
      <c r="B20" s="127">
        <f>'DATI INPUT'!E22*'DATI INPUT'!E72*365</f>
        <v>382036.49037000001</v>
      </c>
      <c r="C20" s="123"/>
      <c r="D20" s="5"/>
      <c r="E20" s="4"/>
    </row>
    <row r="21" spans="1:5" s="48" customFormat="1" x14ac:dyDescent="0.25">
      <c r="A21" s="122" t="str">
        <f>'DATI INPUT'!A64</f>
        <v>Utenze domestiche con 4 componenti nucleo familiare</v>
      </c>
      <c r="B21" s="127">
        <f>'DATI INPUT'!E23*'DATI INPUT'!E73*365</f>
        <v>35294.04</v>
      </c>
      <c r="C21" s="123"/>
      <c r="D21" s="5"/>
      <c r="E21" s="4"/>
    </row>
    <row r="22" spans="1:5" s="48" customFormat="1" x14ac:dyDescent="0.25">
      <c r="A22" s="122" t="str">
        <f>'DATI INPUT'!A65</f>
        <v>Utenze domestiche con 5 componenti nucleo familiare</v>
      </c>
      <c r="B22" s="127">
        <f>'DATI INPUT'!E24*'DATI INPUT'!E74*365</f>
        <v>11136.150000000001</v>
      </c>
      <c r="C22" s="123"/>
      <c r="D22" s="5"/>
      <c r="E22" s="4"/>
    </row>
    <row r="23" spans="1:5" s="48" customFormat="1" x14ac:dyDescent="0.25">
      <c r="A23" s="122" t="str">
        <f>'DATI INPUT'!A66</f>
        <v>Utenze domestiche con 6 o più componenti nucleo familiare</v>
      </c>
      <c r="B23" s="126">
        <f>'DATI INPUT'!E25*'DATI INPUT'!E75*365</f>
        <v>2855.0299999999997</v>
      </c>
      <c r="C23" s="123"/>
      <c r="D23" s="5"/>
      <c r="E23" s="4"/>
    </row>
    <row r="24" spans="1:5" s="48" customFormat="1" x14ac:dyDescent="0.25">
      <c r="A24" s="129"/>
      <c r="B24" s="127">
        <f>SUM(B18:B23)</f>
        <v>558767.50037000014</v>
      </c>
      <c r="C24" s="123">
        <f>B24/B50</f>
        <v>0.87675614735064511</v>
      </c>
      <c r="D24" s="5"/>
      <c r="E24" s="4"/>
    </row>
    <row r="25" spans="1:5" s="48" customFormat="1" x14ac:dyDescent="0.25">
      <c r="A25" s="129"/>
      <c r="B25" s="28"/>
      <c r="C25" s="123"/>
      <c r="D25" s="5"/>
      <c r="E25" s="4"/>
    </row>
    <row r="26" spans="1:5" s="48" customFormat="1" x14ac:dyDescent="0.25">
      <c r="A26" s="481" t="s">
        <v>137</v>
      </c>
      <c r="B26" s="482"/>
      <c r="C26" s="483"/>
      <c r="D26" s="5"/>
      <c r="E26" s="4"/>
    </row>
    <row r="27" spans="1:5" s="48" customFormat="1" x14ac:dyDescent="0.25">
      <c r="A27" s="128" t="str">
        <f>'DATI INPUT'!A80</f>
        <v>01 - Musei, biblioteche, scuole, associazioni, luoghi di culto</v>
      </c>
      <c r="B27" s="127">
        <f>'DATI INPUT'!E35*'DATI INPUT'!G80</f>
        <v>2.6000000000000003E-3</v>
      </c>
      <c r="C27" s="123"/>
      <c r="D27" s="5"/>
      <c r="E27" s="4"/>
    </row>
    <row r="28" spans="1:5" s="48" customFormat="1" x14ac:dyDescent="0.25">
      <c r="A28" s="128" t="str">
        <f>'DATI INPUT'!A81</f>
        <v>02 - Campeggi, distributori carburanti</v>
      </c>
      <c r="B28" s="127">
        <f>'DATI INPUT'!E36*'DATI INPUT'!G81</f>
        <v>2636.375</v>
      </c>
      <c r="C28" s="123"/>
      <c r="D28" s="5"/>
      <c r="E28" s="4"/>
    </row>
    <row r="29" spans="1:5" s="48" customFormat="1" x14ac:dyDescent="0.25">
      <c r="A29" s="128" t="str">
        <f>'DATI INPUT'!A82</f>
        <v>03 - Stabilimenti balneari, terme e simili, stadio, autostazioni e Stazioni ferroviarie</v>
      </c>
      <c r="B29" s="127">
        <f>'DATI INPUT'!E37*'DATI INPUT'!G82</f>
        <v>3.1099999999999999E-3</v>
      </c>
      <c r="C29" s="123"/>
      <c r="D29" s="5"/>
      <c r="E29" s="4"/>
    </row>
    <row r="30" spans="1:5" s="48" customFormat="1" x14ac:dyDescent="0.25">
      <c r="A30" s="128" t="str">
        <f>'DATI INPUT'!A83</f>
        <v>04 - Esposizioni, autosaloni</v>
      </c>
      <c r="B30" s="127">
        <f>'DATI INPUT'!E38*'DATI INPUT'!G83</f>
        <v>5605.4624999999996</v>
      </c>
      <c r="C30" s="123"/>
      <c r="D30" s="5"/>
      <c r="E30" s="4"/>
    </row>
    <row r="31" spans="1:5" s="48" customFormat="1" x14ac:dyDescent="0.25">
      <c r="A31" s="128" t="str">
        <f>'DATI INPUT'!A84</f>
        <v>05 - Alberghi con ristorante</v>
      </c>
      <c r="B31" s="127">
        <f>'DATI INPUT'!E39*'DATI INPUT'!G84</f>
        <v>5429.4951000000001</v>
      </c>
      <c r="C31" s="123"/>
      <c r="D31" s="5"/>
      <c r="E31" s="4"/>
    </row>
    <row r="32" spans="1:5" s="48" customFormat="1" x14ac:dyDescent="0.25">
      <c r="A32" s="128" t="str">
        <f>'DATI INPUT'!A85</f>
        <v>06 - Alberghi senza ristorante</v>
      </c>
      <c r="B32" s="127">
        <f>'DATI INPUT'!E40*'DATI INPUT'!G85</f>
        <v>12608.422575000001</v>
      </c>
      <c r="C32" s="123"/>
      <c r="D32" s="5"/>
      <c r="E32" s="4"/>
    </row>
    <row r="33" spans="1:5" s="48" customFormat="1" x14ac:dyDescent="0.25">
      <c r="A33" s="128" t="str">
        <f>'DATI INPUT'!A86</f>
        <v>07 - Case di cura e riposo</v>
      </c>
      <c r="B33" s="127">
        <f>'DATI INPUT'!E41*'DATI INPUT'!G86</f>
        <v>7.8200000000000006E-3</v>
      </c>
      <c r="C33" s="123"/>
      <c r="D33" s="5"/>
      <c r="E33" s="4"/>
    </row>
    <row r="34" spans="1:5" s="48" customFormat="1" x14ac:dyDescent="0.25">
      <c r="A34" s="128" t="str">
        <f>'DATI INPUT'!A87</f>
        <v>08 - Uffici, agenzie, studi professionali</v>
      </c>
      <c r="B34" s="127">
        <f>'DATI INPUT'!E42*'DATI INPUT'!G87</f>
        <v>2958.5556000000006</v>
      </c>
      <c r="C34" s="123"/>
      <c r="D34" s="5"/>
      <c r="E34" s="4"/>
    </row>
    <row r="35" spans="1:5" s="48" customFormat="1" x14ac:dyDescent="0.25">
      <c r="A35" s="128" t="str">
        <f>'DATI INPUT'!A88</f>
        <v>09 - Banche ed istituti di credito</v>
      </c>
      <c r="B35" s="127">
        <f>'DATI INPUT'!E43*'DATI INPUT'!G88</f>
        <v>1361.3440000000001</v>
      </c>
      <c r="C35" s="123"/>
      <c r="D35" s="5"/>
      <c r="E35" s="4"/>
    </row>
    <row r="36" spans="1:5" s="48" customFormat="1" x14ac:dyDescent="0.25">
      <c r="A36" s="128" t="str">
        <f>'DATI INPUT'!A89</f>
        <v>10 - Negozi abbigl., calzature, libreria, cartol., ferram. e altri beni durevoli</v>
      </c>
      <c r="B36" s="127">
        <f>'DATI INPUT'!E44*'DATI INPUT'!G89</f>
        <v>706.8</v>
      </c>
      <c r="C36" s="123"/>
      <c r="D36" s="5"/>
      <c r="E36" s="4"/>
    </row>
    <row r="37" spans="1:5" s="48" customFormat="1" x14ac:dyDescent="0.25">
      <c r="A37" s="128" t="str">
        <f>'DATI INPUT'!A90</f>
        <v>11 - Edicola, farmacia, tabaccaio, plurilicenze</v>
      </c>
      <c r="B37" s="127">
        <f>'DATI INPUT'!E45*'DATI INPUT'!G90</f>
        <v>1245.2</v>
      </c>
      <c r="C37" s="123"/>
      <c r="D37" s="5"/>
      <c r="E37" s="4"/>
    </row>
    <row r="38" spans="1:5" s="48" customFormat="1" x14ac:dyDescent="0.25">
      <c r="A38" s="128" t="str">
        <f>'DATI INPUT'!A91</f>
        <v>12 - Attività artigianali tipo botteghe: falegname, idraul.,fabbro, elettric., parrucchiere</v>
      </c>
      <c r="B38" s="127">
        <f>'DATI INPUT'!E46*'DATI INPUT'!G91</f>
        <v>3005.9320000000002</v>
      </c>
      <c r="C38" s="123"/>
      <c r="D38" s="5"/>
      <c r="E38" s="4"/>
    </row>
    <row r="39" spans="1:5" s="48" customFormat="1" x14ac:dyDescent="0.25">
      <c r="A39" s="128" t="str">
        <f>'DATI INPUT'!A92</f>
        <v>13 - Carrozzeria, autofficina, elettrauto</v>
      </c>
      <c r="B39" s="127">
        <f>'DATI INPUT'!E47*'DATI INPUT'!G92</f>
        <v>7.5500000000000003E-3</v>
      </c>
      <c r="C39" s="123"/>
      <c r="D39" s="5"/>
      <c r="E39" s="4"/>
    </row>
    <row r="40" spans="1:5" s="48" customFormat="1" x14ac:dyDescent="0.25">
      <c r="A40" s="128" t="str">
        <f>'DATI INPUT'!A93</f>
        <v>14 - Attività industriali con capannoni di produzione</v>
      </c>
      <c r="B40" s="127">
        <f>'DATI INPUT'!E48*'DATI INPUT'!G93</f>
        <v>7.4999999999999997E-3</v>
      </c>
      <c r="C40" s="123"/>
      <c r="D40" s="5"/>
      <c r="E40" s="4"/>
    </row>
    <row r="41" spans="1:5" s="48" customFormat="1" x14ac:dyDescent="0.25">
      <c r="A41" s="128" t="str">
        <f>'DATI INPUT'!A94</f>
        <v>15 - Attività artigianali di produzione beni specifici</v>
      </c>
      <c r="B41" s="127">
        <f>'DATI INPUT'!E49*'DATI INPUT'!G94</f>
        <v>704.68</v>
      </c>
      <c r="C41" s="123"/>
      <c r="D41" s="5"/>
      <c r="E41" s="4"/>
    </row>
    <row r="42" spans="1:5" s="48" customFormat="1" x14ac:dyDescent="0.25">
      <c r="A42" s="128" t="str">
        <f>'DATI INPUT'!A95</f>
        <v>16 - Ristoranti, trattorie, osterie, pizzerie</v>
      </c>
      <c r="B42" s="127">
        <f>'DATI INPUT'!E50*'DATI INPUT'!G95</f>
        <v>16859.75</v>
      </c>
      <c r="C42" s="123"/>
      <c r="D42" s="5"/>
      <c r="E42" s="4"/>
    </row>
    <row r="43" spans="1:5" s="48" customFormat="1" x14ac:dyDescent="0.25">
      <c r="A43" s="128" t="str">
        <f>'DATI INPUT'!A96</f>
        <v>17 - Bar, caffè, pasticceria</v>
      </c>
      <c r="B43" s="127">
        <f>'DATI INPUT'!E51*'DATI INPUT'!G96</f>
        <v>19711.02</v>
      </c>
      <c r="C43" s="123"/>
      <c r="D43" s="5"/>
      <c r="E43" s="4"/>
    </row>
    <row r="44" spans="1:5" s="48" customFormat="1" x14ac:dyDescent="0.25">
      <c r="A44" s="128" t="str">
        <f>'DATI INPUT'!A97</f>
        <v>18 - Supermercato, pane e pasta, macelleria, salumi e formaggi, generi alim.</v>
      </c>
      <c r="B44" s="127">
        <f>'DATI INPUT'!E52*'DATI INPUT'!G97</f>
        <v>3722.94</v>
      </c>
      <c r="C44" s="123"/>
      <c r="D44" s="5"/>
      <c r="E44" s="4"/>
    </row>
    <row r="45" spans="1:5" s="48" customFormat="1" x14ac:dyDescent="0.25">
      <c r="A45" s="128" t="str">
        <f>'DATI INPUT'!A98</f>
        <v>19 - Plurilicenze alimentari e/o miste</v>
      </c>
      <c r="B45" s="127">
        <f>'DATI INPUT'!E53*'DATI INPUT'!G98</f>
        <v>1.259E-2</v>
      </c>
      <c r="C45" s="123"/>
      <c r="D45" s="5"/>
      <c r="E45" s="4"/>
    </row>
    <row r="46" spans="1:5" s="48" customFormat="1" x14ac:dyDescent="0.25">
      <c r="A46" s="128" t="str">
        <f>'DATI INPUT'!A99</f>
        <v>20 - Ortofrutta, pescherie, fiori e piante</v>
      </c>
      <c r="B46" s="127">
        <f>'DATI INPUT'!E54*'DATI INPUT'!G99</f>
        <v>1988.8</v>
      </c>
      <c r="C46" s="123"/>
      <c r="D46" s="5"/>
      <c r="E46" s="4"/>
    </row>
    <row r="47" spans="1:5" s="48" customFormat="1" x14ac:dyDescent="0.25">
      <c r="A47" s="128" t="str">
        <f>'DATI INPUT'!A100</f>
        <v>21 - Discoteche, night club</v>
      </c>
      <c r="B47" s="127">
        <f>'DATI INPUT'!E55*'DATI INPUT'!G100</f>
        <v>8.5599999999999999E-3</v>
      </c>
      <c r="C47" s="123"/>
      <c r="D47" s="5"/>
      <c r="E47" s="4"/>
    </row>
    <row r="48" spans="1:5" s="48" customFormat="1" x14ac:dyDescent="0.25">
      <c r="A48" s="129"/>
      <c r="B48" s="127">
        <f>SUM(B27:B47)</f>
        <v>78544.826505000005</v>
      </c>
      <c r="C48" s="123">
        <f>B48/B50</f>
        <v>0.12324385264935488</v>
      </c>
      <c r="D48" s="5"/>
      <c r="E48" s="4"/>
    </row>
    <row r="49" spans="1:5" s="48" customFormat="1" x14ac:dyDescent="0.25">
      <c r="A49" s="129"/>
      <c r="B49" s="127"/>
      <c r="C49" s="124"/>
      <c r="D49" s="5"/>
      <c r="E49" s="4"/>
    </row>
    <row r="50" spans="1:5" s="48" customFormat="1" x14ac:dyDescent="0.25">
      <c r="A50" s="130"/>
      <c r="B50" s="131">
        <f>B24+B48</f>
        <v>637312.32687500014</v>
      </c>
      <c r="C50" s="124">
        <f>SUM(C24:C48)</f>
        <v>1</v>
      </c>
      <c r="D50" s="5"/>
      <c r="E50" s="4"/>
    </row>
    <row r="51" spans="1:5" s="48" customFormat="1" x14ac:dyDescent="0.25">
      <c r="A51" s="51"/>
      <c r="B51" s="2"/>
      <c r="C51" s="55"/>
      <c r="D51" s="5"/>
      <c r="E51" s="4"/>
    </row>
    <row r="52" spans="1:5" s="48" customFormat="1" x14ac:dyDescent="0.25">
      <c r="A52" s="51"/>
      <c r="B52" s="2"/>
      <c r="C52" s="55"/>
      <c r="D52" s="5"/>
      <c r="E52" s="4"/>
    </row>
    <row r="53" spans="1:5" s="48" customFormat="1" x14ac:dyDescent="0.25">
      <c r="A53" s="51"/>
      <c r="B53" s="2"/>
      <c r="C53" s="55"/>
      <c r="D53" s="5"/>
      <c r="E53" s="4"/>
    </row>
    <row r="54" spans="1:5" s="48" customFormat="1" x14ac:dyDescent="0.25">
      <c r="A54" s="51"/>
      <c r="B54" s="1"/>
      <c r="C54" s="55"/>
      <c r="D54" s="5"/>
      <c r="E54" s="4"/>
    </row>
    <row r="55" spans="1:5" s="48" customFormat="1" x14ac:dyDescent="0.25">
      <c r="A55" s="51"/>
      <c r="B55" s="1"/>
      <c r="C55" s="55"/>
      <c r="D55" s="5"/>
      <c r="E55" s="4"/>
    </row>
    <row r="56" spans="1:5" s="48" customFormat="1" x14ac:dyDescent="0.25">
      <c r="A56" s="51"/>
      <c r="B56" s="1"/>
      <c r="C56" s="55"/>
      <c r="D56" s="5"/>
      <c r="E56" s="4"/>
    </row>
    <row r="57" spans="1:5" s="48" customFormat="1" x14ac:dyDescent="0.25">
      <c r="A57" s="51"/>
      <c r="B57" s="1"/>
      <c r="C57" s="55"/>
      <c r="D57" s="5"/>
      <c r="E57" s="4"/>
    </row>
    <row r="58" spans="1:5" s="48" customFormat="1" x14ac:dyDescent="0.25">
      <c r="A58" s="51"/>
      <c r="B58" s="1"/>
      <c r="C58" s="55"/>
      <c r="D58" s="5"/>
      <c r="E58" s="4"/>
    </row>
    <row r="59" spans="1:5" s="48" customFormat="1" x14ac:dyDescent="0.25">
      <c r="A59" s="51"/>
      <c r="B59" s="1"/>
      <c r="C59" s="55"/>
      <c r="D59" s="5"/>
      <c r="E59" s="4"/>
    </row>
    <row r="60" spans="1:5" s="48" customFormat="1" x14ac:dyDescent="0.25">
      <c r="A60" s="51"/>
      <c r="B60" s="1"/>
      <c r="C60" s="55"/>
      <c r="D60" s="5"/>
      <c r="E60" s="4"/>
    </row>
    <row r="61" spans="1:5" s="48" customFormat="1" x14ac:dyDescent="0.25">
      <c r="A61" s="51"/>
      <c r="B61" s="1"/>
      <c r="C61" s="55"/>
      <c r="D61" s="5"/>
      <c r="E61" s="4"/>
    </row>
    <row r="62" spans="1:5" s="48" customFormat="1" x14ac:dyDescent="0.25">
      <c r="A62" s="51"/>
      <c r="B62" s="1"/>
      <c r="C62" s="55"/>
      <c r="D62" s="5"/>
      <c r="E62" s="4"/>
    </row>
    <row r="63" spans="1:5" s="48" customFormat="1" x14ac:dyDescent="0.25">
      <c r="A63" s="51"/>
      <c r="B63" s="1"/>
      <c r="C63" s="55"/>
      <c r="D63" s="5"/>
      <c r="E63" s="4"/>
    </row>
    <row r="64" spans="1:5" s="48" customFormat="1" x14ac:dyDescent="0.25">
      <c r="A64" s="51"/>
      <c r="B64" s="1"/>
      <c r="C64" s="55"/>
      <c r="D64" s="5"/>
      <c r="E64" s="4"/>
    </row>
    <row r="65" spans="1:5" s="48" customFormat="1" x14ac:dyDescent="0.25">
      <c r="A65" s="51"/>
      <c r="B65" s="1"/>
      <c r="C65" s="55"/>
      <c r="D65" s="5"/>
      <c r="E65" s="4"/>
    </row>
    <row r="66" spans="1:5" s="48" customFormat="1" x14ac:dyDescent="0.25">
      <c r="A66" s="51"/>
      <c r="B66" s="1"/>
      <c r="C66" s="55"/>
      <c r="D66" s="5"/>
      <c r="E66" s="4"/>
    </row>
    <row r="67" spans="1:5" s="48" customFormat="1" x14ac:dyDescent="0.25">
      <c r="A67" s="51"/>
      <c r="B67" s="1"/>
      <c r="C67" s="55"/>
      <c r="D67" s="5"/>
      <c r="E67" s="4"/>
    </row>
    <row r="68" spans="1:5" s="48" customFormat="1" x14ac:dyDescent="0.25">
      <c r="A68" s="51"/>
      <c r="B68" s="1"/>
      <c r="C68" s="55"/>
      <c r="D68" s="5"/>
      <c r="E68" s="4"/>
    </row>
    <row r="69" spans="1:5" s="48" customFormat="1" x14ac:dyDescent="0.25">
      <c r="A69" s="51"/>
      <c r="B69" s="1"/>
      <c r="C69" s="55"/>
      <c r="D69" s="5"/>
      <c r="E69" s="4"/>
    </row>
    <row r="70" spans="1:5" s="48" customFormat="1" x14ac:dyDescent="0.25">
      <c r="A70" s="51"/>
      <c r="B70" s="1"/>
      <c r="C70" s="55"/>
      <c r="D70" s="5"/>
      <c r="E70" s="4"/>
    </row>
    <row r="71" spans="1:5" s="48" customFormat="1" x14ac:dyDescent="0.25">
      <c r="A71" s="51"/>
      <c r="B71" s="1"/>
      <c r="C71" s="55"/>
      <c r="D71" s="5"/>
      <c r="E71" s="4"/>
    </row>
    <row r="72" spans="1:5" s="48" customFormat="1" x14ac:dyDescent="0.25">
      <c r="A72" s="51"/>
      <c r="B72" s="1"/>
      <c r="C72" s="55"/>
      <c r="D72" s="5"/>
      <c r="E72" s="4"/>
    </row>
  </sheetData>
  <mergeCells count="5">
    <mergeCell ref="A26:C26"/>
    <mergeCell ref="A17:C17"/>
    <mergeCell ref="A1:C1"/>
    <mergeCell ref="A8:C8"/>
    <mergeCell ref="A15:C15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Header>&amp;CIPOTESI RIPARTIZIONE DEI COSTI</oddHeader>
  </headerFooter>
  <colBreaks count="1" manualBreakCount="1">
    <brk id="3" max="4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85" zoomScaleNormal="85" workbookViewId="0">
      <selection activeCell="G33" sqref="G33"/>
    </sheetView>
  </sheetViews>
  <sheetFormatPr defaultRowHeight="15" x14ac:dyDescent="0.25"/>
  <cols>
    <col min="1" max="1" width="35.140625" bestFit="1" customWidth="1"/>
    <col min="2" max="2" width="19.140625" bestFit="1" customWidth="1"/>
    <col min="3" max="3" width="11.140625" bestFit="1" customWidth="1"/>
    <col min="4" max="6" width="13.28515625" bestFit="1" customWidth="1"/>
    <col min="8" max="8" width="13.28515625" bestFit="1" customWidth="1"/>
  </cols>
  <sheetData>
    <row r="1" spans="1:3" x14ac:dyDescent="0.25">
      <c r="A1" s="229" t="s">
        <v>55</v>
      </c>
      <c r="B1" s="230">
        <f>'DATI INPUT'!E11</f>
        <v>124412</v>
      </c>
      <c r="C1" s="231">
        <v>1</v>
      </c>
    </row>
    <row r="2" spans="1:3" x14ac:dyDescent="0.25">
      <c r="A2" s="229"/>
      <c r="B2" s="229"/>
      <c r="C2" s="27"/>
    </row>
    <row r="3" spans="1:3" x14ac:dyDescent="0.25">
      <c r="A3" s="229" t="s">
        <v>61</v>
      </c>
      <c r="B3" s="230">
        <f>B7+B8</f>
        <v>104762.08192576221</v>
      </c>
      <c r="C3" s="232">
        <f>B3/B5</f>
        <v>0.8420576948024483</v>
      </c>
    </row>
    <row r="4" spans="1:3" x14ac:dyDescent="0.25">
      <c r="A4" s="229" t="s">
        <v>56</v>
      </c>
      <c r="B4" s="233">
        <f>B9+B10</f>
        <v>19649.918074237808</v>
      </c>
      <c r="C4" s="234">
        <f>B4/B5</f>
        <v>0.15794230519755173</v>
      </c>
    </row>
    <row r="5" spans="1:3" x14ac:dyDescent="0.25">
      <c r="A5" s="229"/>
      <c r="B5" s="230">
        <f>SUM(B3:B4)</f>
        <v>124412.00000000001</v>
      </c>
      <c r="C5" s="27"/>
    </row>
    <row r="6" spans="1:3" x14ac:dyDescent="0.25">
      <c r="A6" s="229"/>
      <c r="B6" s="230"/>
      <c r="C6" s="27"/>
    </row>
    <row r="7" spans="1:3" x14ac:dyDescent="0.25">
      <c r="A7" s="229" t="s">
        <v>57</v>
      </c>
      <c r="B7" s="230">
        <f>'tariffe UD'!F11</f>
        <v>60751.321925762197</v>
      </c>
      <c r="C7" s="235">
        <f>B7/B11</f>
        <v>0.48830757423530036</v>
      </c>
    </row>
    <row r="8" spans="1:3" x14ac:dyDescent="0.25">
      <c r="A8" s="236" t="s">
        <v>58</v>
      </c>
      <c r="B8" s="237">
        <f>'tariffe UD'!F25</f>
        <v>44010.76</v>
      </c>
      <c r="C8" s="238">
        <f>B8/B11</f>
        <v>0.35375012056714783</v>
      </c>
    </row>
    <row r="9" spans="1:3" x14ac:dyDescent="0.25">
      <c r="A9" s="229" t="s">
        <v>59</v>
      </c>
      <c r="B9" s="230">
        <f>'tariffe UND'!H11</f>
        <v>4186.6780742378105</v>
      </c>
      <c r="C9" s="239">
        <f>B9/B11</f>
        <v>3.3651722295580895E-2</v>
      </c>
    </row>
    <row r="10" spans="1:3" x14ac:dyDescent="0.25">
      <c r="A10" s="236" t="s">
        <v>60</v>
      </c>
      <c r="B10" s="237">
        <f>'tariffe UND'!H41</f>
        <v>15463.24</v>
      </c>
      <c r="C10" s="240">
        <f>B10/B11</f>
        <v>0.12429058290197086</v>
      </c>
    </row>
    <row r="11" spans="1:3" x14ac:dyDescent="0.25">
      <c r="A11" s="27"/>
      <c r="B11" s="88">
        <f>SUM(B7:B10)</f>
        <v>124412.00000000001</v>
      </c>
      <c r="C11" s="27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zoomScale="85" zoomScaleNormal="85" zoomScalePageLayoutView="70" workbookViewId="0">
      <selection activeCell="O28" sqref="O28:O33"/>
    </sheetView>
  </sheetViews>
  <sheetFormatPr defaultRowHeight="15" x14ac:dyDescent="0.25"/>
  <cols>
    <col min="1" max="1" width="18.5703125" customWidth="1"/>
    <col min="5" max="5" width="9.140625" customWidth="1"/>
    <col min="6" max="6" width="12.140625" bestFit="1" customWidth="1"/>
    <col min="9" max="9" width="14.28515625" bestFit="1" customWidth="1"/>
    <col min="10" max="10" width="13.28515625" bestFit="1" customWidth="1"/>
    <col min="11" max="11" width="13.85546875" customWidth="1"/>
    <col min="12" max="12" width="15.7109375" customWidth="1"/>
    <col min="13" max="14" width="12.7109375" customWidth="1"/>
    <col min="15" max="15" width="14.7109375" customWidth="1"/>
    <col min="16" max="16" width="1.5703125" customWidth="1"/>
    <col min="17" max="18" width="15.28515625" customWidth="1"/>
    <col min="20" max="20" width="28.5703125" customWidth="1"/>
  </cols>
  <sheetData>
    <row r="1" spans="1:20" s="278" customFormat="1" x14ac:dyDescent="0.25">
      <c r="A1" s="498" t="s">
        <v>38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500"/>
    </row>
    <row r="2" spans="1:20" s="291" customFormat="1" ht="6" customHeight="1" x14ac:dyDescent="0.25"/>
    <row r="3" spans="1:20" s="291" customFormat="1" x14ac:dyDescent="0.25">
      <c r="I3" s="395" t="s">
        <v>10358</v>
      </c>
      <c r="J3" s="400" t="s">
        <v>10359</v>
      </c>
      <c r="K3" s="395" t="s">
        <v>103</v>
      </c>
    </row>
    <row r="4" spans="1:20" s="291" customFormat="1" x14ac:dyDescent="0.25">
      <c r="G4" s="501" t="s">
        <v>10360</v>
      </c>
      <c r="H4" s="501"/>
      <c r="I4" s="401">
        <f>I6*F10</f>
        <v>60751.321925762197</v>
      </c>
      <c r="J4" s="402">
        <f>J6*F24</f>
        <v>44010.76</v>
      </c>
      <c r="K4" s="403">
        <f>SUM(I4:J4)</f>
        <v>104762.08192576221</v>
      </c>
    </row>
    <row r="5" spans="1:20" s="291" customFormat="1" x14ac:dyDescent="0.25">
      <c r="G5" s="501" t="s">
        <v>10361</v>
      </c>
      <c r="H5" s="501"/>
      <c r="I5" s="404">
        <f>'DATI INPUT'!C5*'DATI INPUT'!C15</f>
        <v>4186.6780742378105</v>
      </c>
      <c r="J5" s="405">
        <f>'DATI INPUT'!G5*'DATI INPUT'!G15</f>
        <v>15463.24</v>
      </c>
      <c r="K5" s="406">
        <f>SUM(I5:J5)</f>
        <v>19649.918074237808</v>
      </c>
    </row>
    <row r="6" spans="1:20" s="291" customFormat="1" x14ac:dyDescent="0.25">
      <c r="G6" s="407"/>
      <c r="H6" s="407" t="s">
        <v>103</v>
      </c>
      <c r="I6" s="408">
        <f>'DATI INPUT'!C5</f>
        <v>64938</v>
      </c>
      <c r="J6" s="408">
        <f>'DATI INPUT'!G5</f>
        <v>59474</v>
      </c>
      <c r="K6" s="409">
        <f>SUM(K4:K5)</f>
        <v>124412.00000000001</v>
      </c>
    </row>
    <row r="7" spans="1:20" s="291" customFormat="1" ht="7.5" customHeight="1" x14ac:dyDescent="0.25"/>
    <row r="8" spans="1:20" s="291" customFormat="1" x14ac:dyDescent="0.25">
      <c r="A8" s="498" t="s">
        <v>30</v>
      </c>
      <c r="B8" s="499"/>
      <c r="C8" s="499"/>
      <c r="D8" s="499"/>
      <c r="E8" s="499"/>
      <c r="F8" s="499"/>
      <c r="G8" s="499"/>
      <c r="H8" s="499"/>
      <c r="I8" s="499"/>
      <c r="J8" s="499"/>
      <c r="K8" s="499"/>
      <c r="L8" s="499"/>
      <c r="M8" s="499"/>
      <c r="N8" s="499"/>
      <c r="O8" s="499"/>
      <c r="P8" s="499"/>
      <c r="Q8" s="499"/>
      <c r="R8" s="500"/>
    </row>
    <row r="9" spans="1:20" s="291" customFormat="1" x14ac:dyDescent="0.25"/>
    <row r="10" spans="1:20" s="291" customFormat="1" x14ac:dyDescent="0.25">
      <c r="A10" s="291" t="s">
        <v>161</v>
      </c>
      <c r="F10" s="283">
        <f>'DATI INPUT'!C14</f>
        <v>0.93552807178789299</v>
      </c>
    </row>
    <row r="11" spans="1:20" s="291" customFormat="1" x14ac:dyDescent="0.25">
      <c r="A11" s="291" t="s">
        <v>4</v>
      </c>
      <c r="F11" s="410">
        <f>I4</f>
        <v>60751.321925762197</v>
      </c>
    </row>
    <row r="12" spans="1:20" ht="7.5" customHeight="1" x14ac:dyDescent="0.25">
      <c r="I12" s="3"/>
    </row>
    <row r="13" spans="1:20" ht="45" customHeight="1" x14ac:dyDescent="0.25">
      <c r="I13" s="411" t="s">
        <v>11</v>
      </c>
      <c r="J13" s="94" t="s">
        <v>64</v>
      </c>
      <c r="K13" s="94" t="s">
        <v>46</v>
      </c>
      <c r="L13" s="94" t="s">
        <v>41</v>
      </c>
      <c r="M13" s="94" t="s">
        <v>109</v>
      </c>
      <c r="O13" s="94" t="s">
        <v>11214</v>
      </c>
      <c r="P13" s="492" t="s">
        <v>11215</v>
      </c>
      <c r="Q13" s="493"/>
      <c r="R13" s="93" t="s">
        <v>11216</v>
      </c>
    </row>
    <row r="14" spans="1:20" x14ac:dyDescent="0.25">
      <c r="A14" t="s">
        <v>5</v>
      </c>
      <c r="I14" s="331">
        <f>'DATI INPUT'!C20</f>
        <v>21639.999952054794</v>
      </c>
      <c r="J14" s="36">
        <f>IF('DATI INPUT'!$F$61="SI",'DATI INPUT'!G61,'DATI INPUT'!E61)</f>
        <v>0.84</v>
      </c>
      <c r="K14" s="3">
        <f t="shared" ref="K14:K19" si="0">I14*J14</f>
        <v>18177.599959726027</v>
      </c>
      <c r="L14" s="3">
        <f>$F$11/$K$20*K14</f>
        <v>13329.405126870757</v>
      </c>
      <c r="M14" s="96">
        <f t="shared" ref="M14:M19" si="1">L14/I14</f>
        <v>0.61596142127556164</v>
      </c>
      <c r="O14" s="285">
        <v>0.49302145304640654</v>
      </c>
      <c r="P14" s="496">
        <f t="shared" ref="P14:P19" si="2">(M14-O14)/M14</f>
        <v>0.19959037040755778</v>
      </c>
      <c r="Q14" s="497"/>
      <c r="R14" s="147">
        <f t="shared" ref="R14:R19" si="3">M14-O14</f>
        <v>0.12293996822915509</v>
      </c>
      <c r="S14" s="282"/>
      <c r="T14" s="59"/>
    </row>
    <row r="15" spans="1:20" x14ac:dyDescent="0.25">
      <c r="A15" t="s">
        <v>6</v>
      </c>
      <c r="I15" s="332">
        <f>'DATI INPUT'!C21</f>
        <v>11927.87932876712</v>
      </c>
      <c r="J15" s="421">
        <f>IF('DATI INPUT'!$F$61="SI",'DATI INPUT'!G62,'DATI INPUT'!E62)</f>
        <v>0.98</v>
      </c>
      <c r="K15" s="3">
        <f t="shared" si="0"/>
        <v>11689.321742191778</v>
      </c>
      <c r="L15" s="49">
        <f t="shared" ref="L15:L19" si="4">$F$11/$K$20*K15</f>
        <v>8571.6324215092518</v>
      </c>
      <c r="M15" s="96">
        <f t="shared" si="1"/>
        <v>0.71862165815482193</v>
      </c>
      <c r="O15" s="285">
        <v>0.57519169522080771</v>
      </c>
      <c r="P15" s="494">
        <f t="shared" si="2"/>
        <v>0.1995903704075577</v>
      </c>
      <c r="Q15" s="495"/>
      <c r="R15" s="147">
        <f t="shared" si="3"/>
        <v>0.14342996293401422</v>
      </c>
      <c r="S15" s="282"/>
      <c r="T15" s="59"/>
    </row>
    <row r="16" spans="1:20" x14ac:dyDescent="0.25">
      <c r="A16" t="s">
        <v>7</v>
      </c>
      <c r="I16" s="332">
        <f>'DATI INPUT'!C22</f>
        <v>42537.837219178073</v>
      </c>
      <c r="J16" s="421">
        <f>IF('DATI INPUT'!$F$61="SI",'DATI INPUT'!G63,'DATI INPUT'!E63)</f>
        <v>1.08</v>
      </c>
      <c r="K16" s="3">
        <f t="shared" si="0"/>
        <v>45940.864196712319</v>
      </c>
      <c r="L16" s="49">
        <f t="shared" si="4"/>
        <v>33687.857149088668</v>
      </c>
      <c r="M16" s="96">
        <f t="shared" si="1"/>
        <v>0.79195039878286488</v>
      </c>
      <c r="O16" s="285">
        <v>0.63388472534537987</v>
      </c>
      <c r="P16" s="494">
        <f t="shared" si="2"/>
        <v>0.19959037040755767</v>
      </c>
      <c r="Q16" s="495"/>
      <c r="R16" s="147">
        <f t="shared" si="3"/>
        <v>0.15806567343748501</v>
      </c>
      <c r="S16" s="282"/>
      <c r="T16" s="59"/>
    </row>
    <row r="17" spans="1:20" x14ac:dyDescent="0.25">
      <c r="A17" t="s">
        <v>8</v>
      </c>
      <c r="I17" s="332">
        <f>'DATI INPUT'!C23</f>
        <v>4497.4900000000007</v>
      </c>
      <c r="J17" s="421">
        <f>IF('DATI INPUT'!$F$61="SI",'DATI INPUT'!G64,'DATI INPUT'!E64)</f>
        <v>1.1599999999999999</v>
      </c>
      <c r="K17" s="3">
        <f t="shared" si="0"/>
        <v>5217.0884000000005</v>
      </c>
      <c r="L17" s="49">
        <f t="shared" si="4"/>
        <v>3825.6252211717219</v>
      </c>
      <c r="M17" s="96">
        <f t="shared" si="1"/>
        <v>0.85061339128529945</v>
      </c>
      <c r="O17" s="285">
        <v>0.68083914944503754</v>
      </c>
      <c r="P17" s="494">
        <f t="shared" si="2"/>
        <v>0.19959037040755792</v>
      </c>
      <c r="Q17" s="495"/>
      <c r="R17" s="147">
        <f t="shared" si="3"/>
        <v>0.16977424184026191</v>
      </c>
      <c r="S17" s="282"/>
      <c r="T17" s="59"/>
    </row>
    <row r="18" spans="1:20" x14ac:dyDescent="0.25">
      <c r="A18" t="s">
        <v>9</v>
      </c>
      <c r="I18" s="332">
        <f>'DATI INPUT'!C24</f>
        <v>1208.3999999999999</v>
      </c>
      <c r="J18" s="421">
        <f>IF('DATI INPUT'!$F$61="SI",'DATI INPUT'!G65,'DATI INPUT'!E65)</f>
        <v>1.24</v>
      </c>
      <c r="K18" s="3">
        <f t="shared" si="0"/>
        <v>1498.4159999999997</v>
      </c>
      <c r="L18" s="49">
        <f t="shared" si="4"/>
        <v>1098.7695821690975</v>
      </c>
      <c r="M18" s="96">
        <f t="shared" si="1"/>
        <v>0.9092763837877339</v>
      </c>
      <c r="O18" s="285">
        <v>0.72779357354469543</v>
      </c>
      <c r="P18" s="494">
        <f t="shared" si="2"/>
        <v>0.19959037040755778</v>
      </c>
      <c r="Q18" s="495"/>
      <c r="R18" s="147">
        <f t="shared" si="3"/>
        <v>0.18148281024303847</v>
      </c>
      <c r="S18" s="282"/>
      <c r="T18" s="59"/>
    </row>
    <row r="19" spans="1:20" x14ac:dyDescent="0.25">
      <c r="A19" t="s">
        <v>10</v>
      </c>
      <c r="I19" s="333">
        <f>'DATI INPUT'!C25</f>
        <v>249.7</v>
      </c>
      <c r="J19" s="422">
        <f>IF('DATI INPUT'!$F$61="SI",'DATI INPUT'!G66,'DATI INPUT'!E66)</f>
        <v>1.3</v>
      </c>
      <c r="K19" s="6">
        <f t="shared" si="0"/>
        <v>324.61</v>
      </c>
      <c r="L19" s="49">
        <f t="shared" si="4"/>
        <v>238.03242495269058</v>
      </c>
      <c r="M19" s="96">
        <f t="shared" si="1"/>
        <v>0.95327362816455985</v>
      </c>
      <c r="O19" s="285">
        <v>0.76300939161943881</v>
      </c>
      <c r="P19" s="494">
        <f t="shared" si="2"/>
        <v>0.19959037040755781</v>
      </c>
      <c r="Q19" s="495"/>
      <c r="R19" s="147">
        <f t="shared" si="3"/>
        <v>0.19026423654512103</v>
      </c>
      <c r="S19" s="282"/>
      <c r="T19" s="59"/>
    </row>
    <row r="20" spans="1:20" x14ac:dyDescent="0.25">
      <c r="I20" s="3">
        <f>SUM(I14:I19)</f>
        <v>82061.306499999977</v>
      </c>
      <c r="J20" s="3"/>
      <c r="K20" s="3">
        <f>SUM(K14:K19)</f>
        <v>82847.900298630135</v>
      </c>
      <c r="L20" s="410">
        <f>SUM(L14:L19)</f>
        <v>60751.321925762182</v>
      </c>
      <c r="M20" s="270"/>
    </row>
    <row r="21" spans="1:20" ht="7.5" customHeight="1" x14ac:dyDescent="0.25"/>
    <row r="22" spans="1:20" x14ac:dyDescent="0.25">
      <c r="A22" s="498" t="s">
        <v>31</v>
      </c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499"/>
      <c r="Q22" s="499"/>
      <c r="R22" s="500"/>
    </row>
    <row r="24" spans="1:20" s="291" customFormat="1" x14ac:dyDescent="0.25">
      <c r="A24" s="291" t="s">
        <v>162</v>
      </c>
      <c r="F24" s="283">
        <f>'DATI INPUT'!G14</f>
        <v>0.74</v>
      </c>
    </row>
    <row r="25" spans="1:20" s="291" customFormat="1" x14ac:dyDescent="0.25">
      <c r="A25" s="291" t="s">
        <v>18</v>
      </c>
      <c r="F25" s="410">
        <f>J4</f>
        <v>44010.76</v>
      </c>
    </row>
    <row r="26" spans="1:20" ht="7.5" customHeight="1" x14ac:dyDescent="0.25">
      <c r="I26" s="3"/>
      <c r="M26" s="10"/>
    </row>
    <row r="27" spans="1:20" ht="45" customHeight="1" x14ac:dyDescent="0.25">
      <c r="I27" s="94" t="s">
        <v>44</v>
      </c>
      <c r="J27" s="94" t="s">
        <v>65</v>
      </c>
      <c r="K27" s="94" t="s">
        <v>47</v>
      </c>
      <c r="L27" s="94" t="s">
        <v>42</v>
      </c>
      <c r="M27" s="94" t="s">
        <v>110</v>
      </c>
      <c r="O27" s="94" t="s">
        <v>11217</v>
      </c>
      <c r="P27" s="492" t="s">
        <v>11215</v>
      </c>
      <c r="Q27" s="493"/>
      <c r="R27" s="93" t="s">
        <v>11216</v>
      </c>
    </row>
    <row r="28" spans="1:20" x14ac:dyDescent="0.25">
      <c r="A28" t="s">
        <v>12</v>
      </c>
      <c r="I28" s="334">
        <f>'DATI INPUT'!E20</f>
        <v>272.79452054794518</v>
      </c>
      <c r="J28" s="37">
        <f>IF('DATI INPUT'!$F$61="SI",'DATI INPUT'!K70,'DATI INPUT'!E70)</f>
        <v>0.52</v>
      </c>
      <c r="K28" s="31">
        <f t="shared" ref="K28:K33" si="5">I28*J28</f>
        <v>141.85315068493151</v>
      </c>
      <c r="L28" s="3">
        <f>$F$25/$K$34*K28</f>
        <v>4136.8888164405571</v>
      </c>
      <c r="M28" s="96">
        <f t="shared" ref="M28:M33" si="6">L28/I28</f>
        <v>15.164853048114928</v>
      </c>
      <c r="O28" s="426">
        <v>16.930848468833439</v>
      </c>
      <c r="P28" s="496">
        <f t="shared" ref="P28:P33" si="7">(M28-O28)/M28</f>
        <v>-0.1164531838927403</v>
      </c>
      <c r="Q28" s="497"/>
      <c r="R28" s="148">
        <f t="shared" ref="R28:R33" si="8">M28-O28</f>
        <v>-1.7659954207185109</v>
      </c>
    </row>
    <row r="29" spans="1:20" x14ac:dyDescent="0.25">
      <c r="A29" t="s">
        <v>13</v>
      </c>
      <c r="I29" s="335">
        <f>'DATI INPUT'!E21</f>
        <v>117.3986301369863</v>
      </c>
      <c r="J29" s="38">
        <f>IF('DATI INPUT'!$F$61="SI",'DATI INPUT'!K71,'DATI INPUT'!E71)</f>
        <v>1.58</v>
      </c>
      <c r="K29" s="32">
        <f t="shared" si="5"/>
        <v>185.48983561643837</v>
      </c>
      <c r="L29" s="49">
        <f t="shared" ref="L29:L33" si="9">$F$25/$K$34*K29</f>
        <v>5409.4732673890048</v>
      </c>
      <c r="M29" s="96">
        <f t="shared" si="6"/>
        <v>46.077822723118445</v>
      </c>
      <c r="O29" s="285">
        <v>51.443731886070836</v>
      </c>
      <c r="P29" s="494">
        <f t="shared" si="7"/>
        <v>-0.11645318389274012</v>
      </c>
      <c r="Q29" s="495"/>
      <c r="R29" s="147">
        <f t="shared" si="8"/>
        <v>-5.3659091629523914</v>
      </c>
    </row>
    <row r="30" spans="1:20" x14ac:dyDescent="0.25">
      <c r="A30" t="s">
        <v>14</v>
      </c>
      <c r="I30" s="335">
        <f>'DATI INPUT'!E22</f>
        <v>505.6402493150685</v>
      </c>
      <c r="J30" s="38">
        <f>IF('DATI INPUT'!$F$61="SI",'DATI INPUT'!K72,'DATI INPUT'!E72)</f>
        <v>2.0699999999999998</v>
      </c>
      <c r="K30" s="32">
        <f t="shared" si="5"/>
        <v>1046.6753160821918</v>
      </c>
      <c r="L30" s="49">
        <f t="shared" si="9"/>
        <v>30524.379533607083</v>
      </c>
      <c r="M30" s="96">
        <f t="shared" si="6"/>
        <v>60.367780403072892</v>
      </c>
      <c r="O30" s="285">
        <v>67.397800635548478</v>
      </c>
      <c r="P30" s="494">
        <f t="shared" si="7"/>
        <v>-0.11645318389273987</v>
      </c>
      <c r="Q30" s="495"/>
      <c r="R30" s="147">
        <f t="shared" si="8"/>
        <v>-7.0300202324755858</v>
      </c>
    </row>
    <row r="31" spans="1:20" x14ac:dyDescent="0.25">
      <c r="A31" t="s">
        <v>15</v>
      </c>
      <c r="I31" s="335">
        <f>'DATI INPUT'!E23</f>
        <v>38.25</v>
      </c>
      <c r="J31" s="38">
        <f>IF('DATI INPUT'!$F$61="SI",'DATI INPUT'!K73,'DATI INPUT'!E73)</f>
        <v>2.5299999999999998</v>
      </c>
      <c r="K31" s="32">
        <f t="shared" si="5"/>
        <v>96.772499999999994</v>
      </c>
      <c r="L31" s="49">
        <f t="shared" si="9"/>
        <v>2822.1937338436574</v>
      </c>
      <c r="M31" s="96">
        <f t="shared" si="6"/>
        <v>73.78284271486686</v>
      </c>
      <c r="O31" s="285">
        <v>82.375089665670373</v>
      </c>
      <c r="P31" s="494">
        <f t="shared" si="7"/>
        <v>-0.11645318389274015</v>
      </c>
      <c r="Q31" s="495"/>
      <c r="R31" s="147">
        <f t="shared" si="8"/>
        <v>-8.5922469508035135</v>
      </c>
    </row>
    <row r="32" spans="1:20" x14ac:dyDescent="0.25">
      <c r="A32" t="s">
        <v>16</v>
      </c>
      <c r="I32" s="335">
        <f>'DATI INPUT'!E24</f>
        <v>9</v>
      </c>
      <c r="J32" s="38">
        <f>IF('DATI INPUT'!$F$61="SI",'DATI INPUT'!K74,'DATI INPUT'!E74)</f>
        <v>3.39</v>
      </c>
      <c r="K32" s="32">
        <f t="shared" si="5"/>
        <v>30.51</v>
      </c>
      <c r="L32" s="49">
        <f t="shared" si="9"/>
        <v>889.76858941920477</v>
      </c>
      <c r="M32" s="96">
        <f t="shared" si="6"/>
        <v>98.863176602133862</v>
      </c>
      <c r="O32" s="285">
        <v>110.3761082872026</v>
      </c>
      <c r="P32" s="494">
        <f t="shared" si="7"/>
        <v>-0.11645318389274011</v>
      </c>
      <c r="Q32" s="495"/>
      <c r="R32" s="147">
        <f t="shared" si="8"/>
        <v>-11.512931685068736</v>
      </c>
    </row>
    <row r="33" spans="1:18" x14ac:dyDescent="0.25">
      <c r="A33" t="s">
        <v>17</v>
      </c>
      <c r="I33" s="336">
        <f>'DATI INPUT'!E25</f>
        <v>2</v>
      </c>
      <c r="J33" s="39">
        <f>IF('DATI INPUT'!$F$61="SI",'DATI INPUT'!K75,'DATI INPUT'!E75)</f>
        <v>3.91</v>
      </c>
      <c r="K33" s="6">
        <f t="shared" si="5"/>
        <v>7.82</v>
      </c>
      <c r="L33" s="49">
        <f t="shared" si="9"/>
        <v>228.05605930049759</v>
      </c>
      <c r="M33" s="97">
        <f t="shared" si="6"/>
        <v>114.0280296502488</v>
      </c>
      <c r="O33" s="285">
        <v>127.30695675603603</v>
      </c>
      <c r="P33" s="494">
        <f t="shared" si="7"/>
        <v>-0.11645318389274001</v>
      </c>
      <c r="Q33" s="495"/>
      <c r="R33" s="147">
        <f t="shared" si="8"/>
        <v>-13.278927105787233</v>
      </c>
    </row>
    <row r="34" spans="1:18" x14ac:dyDescent="0.25">
      <c r="I34" s="9">
        <f>SUM(I28:I33)</f>
        <v>945.08339999999998</v>
      </c>
      <c r="J34" s="3"/>
      <c r="K34" s="3">
        <f>SUM(K28:K33)</f>
        <v>1509.1208023835616</v>
      </c>
      <c r="L34" s="410">
        <f>SUM(L28:L33)</f>
        <v>44010.76</v>
      </c>
      <c r="M34" s="31"/>
    </row>
    <row r="35" spans="1:18" ht="7.5" customHeight="1" x14ac:dyDescent="0.25"/>
    <row r="36" spans="1:18" x14ac:dyDescent="0.25">
      <c r="A36" s="498" t="s">
        <v>48</v>
      </c>
      <c r="B36" s="499"/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500"/>
    </row>
    <row r="37" spans="1:18" ht="7.5" customHeight="1" x14ac:dyDescent="0.25"/>
    <row r="38" spans="1:18" s="58" customFormat="1" ht="45" x14ac:dyDescent="0.25">
      <c r="A38" s="490" t="s">
        <v>11209</v>
      </c>
      <c r="B38" s="491"/>
      <c r="C38" s="491"/>
      <c r="D38" s="491"/>
      <c r="E38" s="491"/>
      <c r="F38" s="491"/>
      <c r="G38" s="491"/>
      <c r="H38" s="149" t="s">
        <v>108</v>
      </c>
      <c r="I38" s="149" t="s">
        <v>40</v>
      </c>
      <c r="J38" s="149" t="s">
        <v>50</v>
      </c>
      <c r="K38" s="149" t="s">
        <v>51</v>
      </c>
      <c r="L38" s="150" t="s">
        <v>43</v>
      </c>
      <c r="M38" s="149" t="s">
        <v>52</v>
      </c>
      <c r="N38" s="151" t="s">
        <v>112</v>
      </c>
      <c r="O38" s="151" t="s">
        <v>11210</v>
      </c>
    </row>
    <row r="39" spans="1:18" s="58" customFormat="1" x14ac:dyDescent="0.25">
      <c r="A39" s="98" t="s">
        <v>141</v>
      </c>
      <c r="B39" s="99"/>
      <c r="C39" s="99"/>
      <c r="D39" s="99"/>
      <c r="E39" s="99"/>
      <c r="F39" s="99"/>
      <c r="G39" s="99"/>
      <c r="H39" s="116">
        <v>0</v>
      </c>
      <c r="I39" s="141">
        <f t="shared" ref="I39:I44" si="10">M14</f>
        <v>0.61596142127556164</v>
      </c>
      <c r="J39" s="100">
        <f>TARIFFE!L5</f>
        <v>79</v>
      </c>
      <c r="K39" s="101">
        <f t="shared" ref="K39:K44" si="11">I39*J39</f>
        <v>48.660952280769372</v>
      </c>
      <c r="L39" s="101">
        <f t="shared" ref="L39:L44" si="12">M28</f>
        <v>15.164853048114928</v>
      </c>
      <c r="M39" s="113">
        <f t="shared" ref="M39:M44" si="13">(K39+L39)-((K39+L39)*H39)</f>
        <v>63.8258053288843</v>
      </c>
      <c r="N39" s="102">
        <f t="shared" ref="N39:N44" si="14">M39*5%</f>
        <v>3.1912902664442151</v>
      </c>
      <c r="O39" s="119">
        <f t="shared" ref="O39:O44" si="15">M39+N39</f>
        <v>67.017095595328513</v>
      </c>
    </row>
    <row r="40" spans="1:18" s="58" customFormat="1" x14ac:dyDescent="0.25">
      <c r="A40" s="103" t="s">
        <v>96</v>
      </c>
      <c r="B40" s="104"/>
      <c r="C40" s="104"/>
      <c r="D40" s="104"/>
      <c r="E40" s="104"/>
      <c r="F40" s="104"/>
      <c r="G40" s="104"/>
      <c r="H40" s="117">
        <v>0</v>
      </c>
      <c r="I40" s="142">
        <f t="shared" si="10"/>
        <v>0.71862165815482193</v>
      </c>
      <c r="J40" s="105">
        <f>TARIFFE!L6</f>
        <v>102</v>
      </c>
      <c r="K40" s="106">
        <f t="shared" si="11"/>
        <v>73.299409131791833</v>
      </c>
      <c r="L40" s="106">
        <f t="shared" si="12"/>
        <v>46.077822723118445</v>
      </c>
      <c r="M40" s="114">
        <f t="shared" si="13"/>
        <v>119.37723185491028</v>
      </c>
      <c r="N40" s="107">
        <f t="shared" si="14"/>
        <v>5.9688615927455144</v>
      </c>
      <c r="O40" s="120">
        <f t="shared" si="15"/>
        <v>125.34609344765579</v>
      </c>
    </row>
    <row r="41" spans="1:18" s="58" customFormat="1" x14ac:dyDescent="0.25">
      <c r="A41" s="103" t="s">
        <v>97</v>
      </c>
      <c r="B41" s="104"/>
      <c r="C41" s="104"/>
      <c r="D41" s="104"/>
      <c r="E41" s="104"/>
      <c r="F41" s="104"/>
      <c r="G41" s="104"/>
      <c r="H41" s="117">
        <v>0</v>
      </c>
      <c r="I41" s="142">
        <f t="shared" si="10"/>
        <v>0.79195039878286488</v>
      </c>
      <c r="J41" s="105">
        <f>TARIFFE!L7</f>
        <v>84</v>
      </c>
      <c r="K41" s="106">
        <f t="shared" si="11"/>
        <v>66.523833497760648</v>
      </c>
      <c r="L41" s="106">
        <f t="shared" si="12"/>
        <v>60.367780403072892</v>
      </c>
      <c r="M41" s="114">
        <f t="shared" si="13"/>
        <v>126.89161390083353</v>
      </c>
      <c r="N41" s="107">
        <f t="shared" si="14"/>
        <v>6.3445806950416772</v>
      </c>
      <c r="O41" s="120">
        <f t="shared" si="15"/>
        <v>133.23619459587522</v>
      </c>
    </row>
    <row r="42" spans="1:18" s="58" customFormat="1" x14ac:dyDescent="0.25">
      <c r="A42" s="103" t="s">
        <v>98</v>
      </c>
      <c r="B42" s="104"/>
      <c r="C42" s="104"/>
      <c r="D42" s="104"/>
      <c r="E42" s="104"/>
      <c r="F42" s="104"/>
      <c r="G42" s="104"/>
      <c r="H42" s="117">
        <v>0</v>
      </c>
      <c r="I42" s="142">
        <f t="shared" si="10"/>
        <v>0.85061339128529945</v>
      </c>
      <c r="J42" s="105">
        <f>TARIFFE!L8</f>
        <v>118</v>
      </c>
      <c r="K42" s="106">
        <f t="shared" si="11"/>
        <v>100.37238017166534</v>
      </c>
      <c r="L42" s="106">
        <f t="shared" si="12"/>
        <v>73.78284271486686</v>
      </c>
      <c r="M42" s="114">
        <f t="shared" si="13"/>
        <v>174.15522288653221</v>
      </c>
      <c r="N42" s="107">
        <f t="shared" si="14"/>
        <v>8.7077611443266107</v>
      </c>
      <c r="O42" s="120">
        <f t="shared" si="15"/>
        <v>182.86298403085883</v>
      </c>
    </row>
    <row r="43" spans="1:18" s="58" customFormat="1" x14ac:dyDescent="0.25">
      <c r="A43" s="103" t="s">
        <v>99</v>
      </c>
      <c r="B43" s="104"/>
      <c r="C43" s="104"/>
      <c r="D43" s="104"/>
      <c r="E43" s="104"/>
      <c r="F43" s="104"/>
      <c r="G43" s="104"/>
      <c r="H43" s="117">
        <v>0</v>
      </c>
      <c r="I43" s="142">
        <f t="shared" si="10"/>
        <v>0.9092763837877339</v>
      </c>
      <c r="J43" s="105">
        <f>TARIFFE!L9</f>
        <v>134</v>
      </c>
      <c r="K43" s="106">
        <f t="shared" si="11"/>
        <v>121.84303542755634</v>
      </c>
      <c r="L43" s="106">
        <f t="shared" si="12"/>
        <v>98.863176602133862</v>
      </c>
      <c r="M43" s="114">
        <f t="shared" si="13"/>
        <v>220.70621202969022</v>
      </c>
      <c r="N43" s="107">
        <f t="shared" si="14"/>
        <v>11.035310601484511</v>
      </c>
      <c r="O43" s="120">
        <f t="shared" si="15"/>
        <v>231.74152263117475</v>
      </c>
    </row>
    <row r="44" spans="1:18" s="58" customFormat="1" x14ac:dyDescent="0.25">
      <c r="A44" s="108" t="s">
        <v>100</v>
      </c>
      <c r="B44" s="109"/>
      <c r="C44" s="109"/>
      <c r="D44" s="109"/>
      <c r="E44" s="109"/>
      <c r="F44" s="109"/>
      <c r="G44" s="109"/>
      <c r="H44" s="118">
        <v>0</v>
      </c>
      <c r="I44" s="143">
        <f t="shared" si="10"/>
        <v>0.95327362816455985</v>
      </c>
      <c r="J44" s="110">
        <f>TARIFFE!L10</f>
        <v>125</v>
      </c>
      <c r="K44" s="111">
        <f t="shared" si="11"/>
        <v>119.15920352056997</v>
      </c>
      <c r="L44" s="111">
        <f t="shared" si="12"/>
        <v>114.0280296502488</v>
      </c>
      <c r="M44" s="115">
        <f t="shared" si="13"/>
        <v>233.18723317081879</v>
      </c>
      <c r="N44" s="112">
        <f t="shared" si="14"/>
        <v>11.65936165854094</v>
      </c>
      <c r="O44" s="121">
        <f t="shared" si="15"/>
        <v>244.84659482935973</v>
      </c>
    </row>
    <row r="45" spans="1:18" s="58" customFormat="1" x14ac:dyDescent="0.25"/>
    <row r="46" spans="1:18" s="58" customFormat="1" ht="45" x14ac:dyDescent="0.25">
      <c r="A46" s="490" t="s">
        <v>11205</v>
      </c>
      <c r="B46" s="491"/>
      <c r="C46" s="491"/>
      <c r="D46" s="491"/>
      <c r="E46" s="491"/>
      <c r="F46" s="491"/>
      <c r="G46" s="491"/>
      <c r="H46" s="149" t="s">
        <v>108</v>
      </c>
      <c r="I46" s="149" t="s">
        <v>40</v>
      </c>
      <c r="J46" s="149" t="s">
        <v>50</v>
      </c>
      <c r="K46" s="149" t="s">
        <v>51</v>
      </c>
      <c r="L46" s="150" t="s">
        <v>43</v>
      </c>
      <c r="M46" s="149" t="s">
        <v>52</v>
      </c>
      <c r="N46" s="151" t="s">
        <v>112</v>
      </c>
      <c r="O46" s="151" t="s">
        <v>11218</v>
      </c>
      <c r="Q46" s="134" t="s">
        <v>95</v>
      </c>
      <c r="R46" s="134" t="s">
        <v>113</v>
      </c>
    </row>
    <row r="47" spans="1:18" s="58" customFormat="1" x14ac:dyDescent="0.25">
      <c r="A47" s="98" t="str">
        <f>A39</f>
        <v>UD con 1 componenti</v>
      </c>
      <c r="B47" s="99"/>
      <c r="C47" s="99"/>
      <c r="D47" s="99"/>
      <c r="E47" s="99"/>
      <c r="F47" s="99"/>
      <c r="G47" s="99"/>
      <c r="H47" s="116">
        <v>0</v>
      </c>
      <c r="I47" s="141">
        <f t="shared" ref="I47:I52" si="16">O14</f>
        <v>0.49302145304640654</v>
      </c>
      <c r="J47" s="100">
        <f t="shared" ref="J47:J52" si="17">ROUND(J39,0)</f>
        <v>79</v>
      </c>
      <c r="K47" s="101">
        <f t="shared" ref="K47:K52" si="18">I47*J47</f>
        <v>38.948694790666117</v>
      </c>
      <c r="L47" s="144">
        <f t="shared" ref="L47:L52" si="19">O28</f>
        <v>16.930848468833439</v>
      </c>
      <c r="M47" s="113">
        <f t="shared" ref="M47:M52" si="20">(K47+L47)-((K47+L47)*H47)</f>
        <v>55.879543259499556</v>
      </c>
      <c r="N47" s="102">
        <f t="shared" ref="N47:N52" si="21">M47*5%</f>
        <v>2.7939771629749779</v>
      </c>
      <c r="O47" s="119">
        <f t="shared" ref="O47:O52" si="22">M47+N47</f>
        <v>58.673520422474532</v>
      </c>
      <c r="Q47" s="135">
        <f t="shared" ref="Q47:Q52" si="23">O39-O47</f>
        <v>8.3435751728539813</v>
      </c>
      <c r="R47" s="136">
        <f t="shared" ref="R47:R52" si="24">M39-M47</f>
        <v>7.9462620693847441</v>
      </c>
    </row>
    <row r="48" spans="1:18" s="58" customFormat="1" x14ac:dyDescent="0.25">
      <c r="A48" s="103" t="s">
        <v>96</v>
      </c>
      <c r="B48" s="104"/>
      <c r="C48" s="104"/>
      <c r="D48" s="104"/>
      <c r="E48" s="104"/>
      <c r="F48" s="104"/>
      <c r="G48" s="104"/>
      <c r="H48" s="117">
        <v>0</v>
      </c>
      <c r="I48" s="142">
        <f t="shared" si="16"/>
        <v>0.57519169522080771</v>
      </c>
      <c r="J48" s="105">
        <f t="shared" si="17"/>
        <v>102</v>
      </c>
      <c r="K48" s="106">
        <f t="shared" si="18"/>
        <v>58.669552912522384</v>
      </c>
      <c r="L48" s="89">
        <f t="shared" si="19"/>
        <v>51.443731886070836</v>
      </c>
      <c r="M48" s="114">
        <f t="shared" si="20"/>
        <v>110.11328479859321</v>
      </c>
      <c r="N48" s="107">
        <f t="shared" si="21"/>
        <v>5.5056642399296614</v>
      </c>
      <c r="O48" s="120">
        <f t="shared" si="22"/>
        <v>115.61894903852287</v>
      </c>
      <c r="Q48" s="137">
        <f t="shared" si="23"/>
        <v>9.7271444091329187</v>
      </c>
      <c r="R48" s="138">
        <f t="shared" si="24"/>
        <v>9.2639470563170647</v>
      </c>
    </row>
    <row r="49" spans="1:18" s="58" customFormat="1" x14ac:dyDescent="0.25">
      <c r="A49" s="103" t="s">
        <v>97</v>
      </c>
      <c r="B49" s="104"/>
      <c r="C49" s="104"/>
      <c r="D49" s="104"/>
      <c r="E49" s="104"/>
      <c r="F49" s="104"/>
      <c r="G49" s="104"/>
      <c r="H49" s="117">
        <v>0</v>
      </c>
      <c r="I49" s="142">
        <f t="shared" si="16"/>
        <v>0.63388472534537987</v>
      </c>
      <c r="J49" s="105">
        <f t="shared" si="17"/>
        <v>84</v>
      </c>
      <c r="K49" s="106">
        <f t="shared" si="18"/>
        <v>53.246316929011911</v>
      </c>
      <c r="L49" s="89">
        <f t="shared" si="19"/>
        <v>67.397800635548478</v>
      </c>
      <c r="M49" s="114">
        <f t="shared" si="20"/>
        <v>120.64411756456039</v>
      </c>
      <c r="N49" s="107">
        <f t="shared" si="21"/>
        <v>6.0322058782280195</v>
      </c>
      <c r="O49" s="120">
        <f t="shared" si="22"/>
        <v>126.6763234427884</v>
      </c>
      <c r="Q49" s="137">
        <f t="shared" si="23"/>
        <v>6.5598711530868172</v>
      </c>
      <c r="R49" s="138">
        <f t="shared" si="24"/>
        <v>6.2474963362731444</v>
      </c>
    </row>
    <row r="50" spans="1:18" s="58" customFormat="1" x14ac:dyDescent="0.25">
      <c r="A50" s="103" t="s">
        <v>98</v>
      </c>
      <c r="B50" s="104"/>
      <c r="C50" s="104"/>
      <c r="D50" s="104"/>
      <c r="E50" s="104"/>
      <c r="F50" s="104"/>
      <c r="G50" s="104"/>
      <c r="H50" s="117">
        <v>0</v>
      </c>
      <c r="I50" s="142">
        <f t="shared" si="16"/>
        <v>0.68083914944503754</v>
      </c>
      <c r="J50" s="105">
        <f t="shared" si="17"/>
        <v>118</v>
      </c>
      <c r="K50" s="106">
        <f t="shared" si="18"/>
        <v>80.339019634514429</v>
      </c>
      <c r="L50" s="89">
        <f t="shared" si="19"/>
        <v>82.375089665670373</v>
      </c>
      <c r="M50" s="114">
        <f t="shared" si="20"/>
        <v>162.71410930018482</v>
      </c>
      <c r="N50" s="107">
        <f t="shared" si="21"/>
        <v>8.1357054650092415</v>
      </c>
      <c r="O50" s="120">
        <f t="shared" si="22"/>
        <v>170.84981476519405</v>
      </c>
      <c r="Q50" s="137">
        <f t="shared" si="23"/>
        <v>12.013169265664772</v>
      </c>
      <c r="R50" s="138">
        <f t="shared" si="24"/>
        <v>11.441113586347399</v>
      </c>
    </row>
    <row r="51" spans="1:18" s="58" customFormat="1" x14ac:dyDescent="0.25">
      <c r="A51" s="103" t="s">
        <v>99</v>
      </c>
      <c r="B51" s="104"/>
      <c r="C51" s="104"/>
      <c r="D51" s="104"/>
      <c r="E51" s="104"/>
      <c r="F51" s="104"/>
      <c r="G51" s="104"/>
      <c r="H51" s="117">
        <v>0</v>
      </c>
      <c r="I51" s="142">
        <f t="shared" si="16"/>
        <v>0.72779357354469543</v>
      </c>
      <c r="J51" s="105">
        <f t="shared" si="17"/>
        <v>134</v>
      </c>
      <c r="K51" s="106">
        <f t="shared" si="18"/>
        <v>97.524338854989182</v>
      </c>
      <c r="L51" s="89">
        <f t="shared" si="19"/>
        <v>110.3761082872026</v>
      </c>
      <c r="M51" s="114">
        <f t="shared" si="20"/>
        <v>207.90044714219178</v>
      </c>
      <c r="N51" s="107">
        <f t="shared" si="21"/>
        <v>10.395022357109589</v>
      </c>
      <c r="O51" s="120">
        <f t="shared" si="22"/>
        <v>218.29546949930136</v>
      </c>
      <c r="Q51" s="137">
        <f t="shared" si="23"/>
        <v>13.446053131873384</v>
      </c>
      <c r="R51" s="138">
        <f t="shared" si="24"/>
        <v>12.805764887498441</v>
      </c>
    </row>
    <row r="52" spans="1:18" s="58" customFormat="1" x14ac:dyDescent="0.25">
      <c r="A52" s="108" t="s">
        <v>100</v>
      </c>
      <c r="B52" s="109"/>
      <c r="C52" s="109"/>
      <c r="D52" s="109"/>
      <c r="E52" s="109"/>
      <c r="F52" s="109"/>
      <c r="G52" s="109"/>
      <c r="H52" s="118">
        <v>0</v>
      </c>
      <c r="I52" s="143">
        <f t="shared" si="16"/>
        <v>0.76300939161943881</v>
      </c>
      <c r="J52" s="110">
        <f t="shared" si="17"/>
        <v>125</v>
      </c>
      <c r="K52" s="111">
        <f t="shared" si="18"/>
        <v>95.376173952429852</v>
      </c>
      <c r="L52" s="90">
        <f t="shared" si="19"/>
        <v>127.30695675603603</v>
      </c>
      <c r="M52" s="115">
        <f t="shared" si="20"/>
        <v>222.68313070846588</v>
      </c>
      <c r="N52" s="112">
        <f t="shared" si="21"/>
        <v>11.134156535423294</v>
      </c>
      <c r="O52" s="121">
        <f t="shared" si="22"/>
        <v>233.81728724388918</v>
      </c>
      <c r="Q52" s="139">
        <f t="shared" si="23"/>
        <v>11.029307585470548</v>
      </c>
      <c r="R52" s="140">
        <f t="shared" si="24"/>
        <v>10.504102462352904</v>
      </c>
    </row>
  </sheetData>
  <mergeCells count="22">
    <mergeCell ref="A8:R8"/>
    <mergeCell ref="A22:R22"/>
    <mergeCell ref="A36:R36"/>
    <mergeCell ref="A1:R1"/>
    <mergeCell ref="A38:G38"/>
    <mergeCell ref="P19:Q19"/>
    <mergeCell ref="P13:Q13"/>
    <mergeCell ref="P14:Q14"/>
    <mergeCell ref="P15:Q15"/>
    <mergeCell ref="P16:Q16"/>
    <mergeCell ref="P17:Q17"/>
    <mergeCell ref="P18:Q18"/>
    <mergeCell ref="G4:H4"/>
    <mergeCell ref="G5:H5"/>
    <mergeCell ref="A46:G46"/>
    <mergeCell ref="P27:Q27"/>
    <mergeCell ref="P33:Q33"/>
    <mergeCell ref="P30:Q30"/>
    <mergeCell ref="P31:Q31"/>
    <mergeCell ref="P32:Q32"/>
    <mergeCell ref="P28:Q28"/>
    <mergeCell ref="P29:Q29"/>
  </mergeCells>
  <pageMargins left="0.47244094488188981" right="0.47244094488188981" top="0.47244094488188981" bottom="0.33" header="0.3" footer="0.27"/>
  <pageSetup paperSize="9" scale="67" orientation="landscape" r:id="rId1"/>
  <headerFooter>
    <oddHeader>&amp;C&amp;"-,Grassetto"TARIFFE UTENZE DOMESTICHE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6"/>
  <sheetViews>
    <sheetView topLeftCell="A34" zoomScale="85" zoomScaleNormal="85" zoomScalePageLayoutView="55" workbookViewId="0">
      <selection activeCell="K51" sqref="K51"/>
    </sheetView>
  </sheetViews>
  <sheetFormatPr defaultRowHeight="15" x14ac:dyDescent="0.25"/>
  <cols>
    <col min="6" max="14" width="16.140625" customWidth="1"/>
  </cols>
  <sheetData>
    <row r="1" spans="1:16" s="278" customFormat="1" x14ac:dyDescent="0.25">
      <c r="A1" s="502" t="s">
        <v>37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4"/>
    </row>
    <row r="2" spans="1:16" s="291" customFormat="1" ht="6" customHeight="1" x14ac:dyDescent="0.25"/>
    <row r="3" spans="1:16" s="291" customFormat="1" x14ac:dyDescent="0.25">
      <c r="H3" s="395" t="s">
        <v>10358</v>
      </c>
      <c r="I3" s="400" t="s">
        <v>10359</v>
      </c>
      <c r="J3" s="395" t="s">
        <v>103</v>
      </c>
    </row>
    <row r="4" spans="1:16" s="291" customFormat="1" x14ac:dyDescent="0.25">
      <c r="G4" s="412" t="s">
        <v>10360</v>
      </c>
      <c r="H4" s="413">
        <f>H6*'DATI INPUT'!C14</f>
        <v>60751.321925762197</v>
      </c>
      <c r="I4" s="414">
        <f>I6*'DATI INPUT'!G14</f>
        <v>44010.76</v>
      </c>
      <c r="J4" s="415">
        <f>SUM(H4:I4)</f>
        <v>104762.08192576221</v>
      </c>
    </row>
    <row r="5" spans="1:16" s="291" customFormat="1" x14ac:dyDescent="0.25">
      <c r="G5" s="412" t="s">
        <v>10361</v>
      </c>
      <c r="H5" s="416">
        <f>H6*H10</f>
        <v>4186.6780742378105</v>
      </c>
      <c r="I5" s="417">
        <f>I6*H40</f>
        <v>15463.24</v>
      </c>
      <c r="J5" s="418">
        <f>SUM(H5:I5)</f>
        <v>19649.918074237808</v>
      </c>
    </row>
    <row r="6" spans="1:16" s="291" customFormat="1" x14ac:dyDescent="0.25">
      <c r="G6" s="407" t="s">
        <v>103</v>
      </c>
      <c r="H6" s="408">
        <f>'DATI INPUT'!C5</f>
        <v>64938</v>
      </c>
      <c r="I6" s="408">
        <f>'DATI INPUT'!G5</f>
        <v>59474</v>
      </c>
      <c r="J6" s="409">
        <f>SUM(J4:J5)</f>
        <v>124412.00000000001</v>
      </c>
    </row>
    <row r="7" spans="1:16" s="291" customFormat="1" ht="7.5" customHeight="1" x14ac:dyDescent="0.25"/>
    <row r="8" spans="1:16" s="291" customFormat="1" x14ac:dyDescent="0.25">
      <c r="A8" s="502" t="s">
        <v>30</v>
      </c>
      <c r="B8" s="503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4"/>
    </row>
    <row r="9" spans="1:16" s="291" customFormat="1" ht="7.5" customHeight="1" x14ac:dyDescent="0.25"/>
    <row r="10" spans="1:16" s="291" customFormat="1" x14ac:dyDescent="0.25">
      <c r="A10" s="291" t="s">
        <v>161</v>
      </c>
      <c r="H10" s="283">
        <f>'DATI INPUT'!C15</f>
        <v>6.4471928212107094E-2</v>
      </c>
    </row>
    <row r="11" spans="1:16" s="291" customFormat="1" x14ac:dyDescent="0.25">
      <c r="A11" s="291" t="s">
        <v>25</v>
      </c>
      <c r="H11" s="419">
        <f>H5</f>
        <v>4186.6780742378105</v>
      </c>
    </row>
    <row r="12" spans="1:16" ht="7.5" customHeight="1" x14ac:dyDescent="0.25">
      <c r="F12" s="3"/>
    </row>
    <row r="13" spans="1:16" ht="45" x14ac:dyDescent="0.25">
      <c r="F13" s="33" t="s">
        <v>35</v>
      </c>
      <c r="G13" s="33" t="s">
        <v>65</v>
      </c>
      <c r="H13" s="33" t="s">
        <v>46</v>
      </c>
      <c r="I13" s="33" t="s">
        <v>27</v>
      </c>
      <c r="J13" s="154" t="s">
        <v>40</v>
      </c>
      <c r="L13" s="153" t="s">
        <v>11219</v>
      </c>
      <c r="M13" s="152" t="s">
        <v>11220</v>
      </c>
      <c r="N13" s="152" t="s">
        <v>11221</v>
      </c>
      <c r="P13" s="274"/>
    </row>
    <row r="14" spans="1:16" x14ac:dyDescent="0.25">
      <c r="A14" t="str">
        <f>'DATI INPUT'!A80</f>
        <v>01 - Musei, biblioteche, scuole, associazioni, luoghi di culto</v>
      </c>
      <c r="F14" s="17">
        <f>'DATI INPUT'!E35</f>
        <v>1E-3</v>
      </c>
      <c r="G14" s="146">
        <f>IF('DATI INPUT'!$F$61="SI",'DATI INPUT'!P80,'DATI INPUT'!E80)</f>
        <v>0.32</v>
      </c>
      <c r="H14" s="3">
        <f>F14*G14</f>
        <v>3.2000000000000003E-4</v>
      </c>
      <c r="I14" s="3">
        <f>H11/H36*H14</f>
        <v>1.8581227904448654E-4</v>
      </c>
      <c r="J14" s="155">
        <f>I14/F14</f>
        <v>0.18581227904448652</v>
      </c>
      <c r="K14" s="27"/>
      <c r="L14" s="158">
        <v>0.13139468625105286</v>
      </c>
      <c r="M14" s="252">
        <f>(J14-L14)/J14</f>
        <v>0.29286327616919872</v>
      </c>
      <c r="N14" s="189">
        <f>J14-L14</f>
        <v>5.4417592793433667E-2</v>
      </c>
      <c r="O14" s="27"/>
      <c r="P14" s="284"/>
    </row>
    <row r="15" spans="1:16" x14ac:dyDescent="0.25">
      <c r="A15" s="48" t="str">
        <f>'DATI INPUT'!A81</f>
        <v>02 - Campeggi, distributori carburanti</v>
      </c>
      <c r="F15" s="17">
        <f>'DATI INPUT'!E36</f>
        <v>402.5</v>
      </c>
      <c r="G15" s="146">
        <f>IF('DATI INPUT'!$F$61="SI",'DATI INPUT'!P81,'DATI INPUT'!E81)</f>
        <v>0.8</v>
      </c>
      <c r="H15" s="3">
        <f>F15*G15</f>
        <v>322</v>
      </c>
      <c r="I15" s="3">
        <f>H11/H36*H15</f>
        <v>186.97360578851456</v>
      </c>
      <c r="J15" s="155">
        <f t="shared" ref="J15:J34" si="0">I15/F15</f>
        <v>0.46453069761121629</v>
      </c>
      <c r="K15" s="27"/>
      <c r="L15" s="158">
        <v>0.3284867156276321</v>
      </c>
      <c r="M15" s="253">
        <f t="shared" ref="M15:M34" si="1">(J15-L15)/J15</f>
        <v>0.29286327616919877</v>
      </c>
      <c r="N15" s="190">
        <f t="shared" ref="N15:N34" si="2">J15-L15</f>
        <v>0.13604398198358419</v>
      </c>
      <c r="O15" s="27"/>
      <c r="P15" s="284"/>
    </row>
    <row r="16" spans="1:16" x14ac:dyDescent="0.25">
      <c r="A16" s="48" t="str">
        <f>'DATI INPUT'!A82</f>
        <v>03 - Stabilimenti balneari, terme e simili, stadio, autostazioni e Stazioni ferroviarie</v>
      </c>
      <c r="F16" s="17">
        <f>'DATI INPUT'!E37</f>
        <v>1E-3</v>
      </c>
      <c r="G16" s="146">
        <f>IF('DATI INPUT'!$F$61="SI",'DATI INPUT'!P82,'DATI INPUT'!E82)</f>
        <v>0.38</v>
      </c>
      <c r="H16" s="3">
        <f t="shared" ref="H16:H34" si="3">F16*G16</f>
        <v>3.8000000000000002E-4</v>
      </c>
      <c r="I16" s="3">
        <f>H11/H36*H16</f>
        <v>2.2065208136532778E-4</v>
      </c>
      <c r="J16" s="155">
        <f t="shared" si="0"/>
        <v>0.22065208136532777</v>
      </c>
      <c r="K16" s="27"/>
      <c r="L16" s="158">
        <v>0.15603118992312526</v>
      </c>
      <c r="M16" s="253">
        <f t="shared" si="1"/>
        <v>0.29286327616919883</v>
      </c>
      <c r="N16" s="190">
        <f t="shared" si="2"/>
        <v>6.462089144220251E-2</v>
      </c>
      <c r="O16" s="27"/>
      <c r="P16" s="284"/>
    </row>
    <row r="17" spans="1:16" x14ac:dyDescent="0.25">
      <c r="A17" s="48" t="str">
        <f>'DATI INPUT'!A83</f>
        <v>04 - Esposizioni, autosaloni</v>
      </c>
      <c r="F17" s="17">
        <f>'DATI INPUT'!E38</f>
        <v>2242.1849999999999</v>
      </c>
      <c r="G17" s="146">
        <f>IF('DATI INPUT'!$F$61="SI",'DATI INPUT'!P83,'DATI INPUT'!E83)</f>
        <v>0.3</v>
      </c>
      <c r="H17" s="3">
        <f t="shared" si="3"/>
        <v>672.65549999999996</v>
      </c>
      <c r="I17" s="3">
        <f>H11/H36*H17</f>
        <v>390.58641083377688</v>
      </c>
      <c r="J17" s="155">
        <f t="shared" si="0"/>
        <v>0.17419901160420612</v>
      </c>
      <c r="K17" s="27"/>
      <c r="L17" s="158">
        <v>0.12318251836036202</v>
      </c>
      <c r="M17" s="253">
        <f t="shared" si="1"/>
        <v>0.29286327616919888</v>
      </c>
      <c r="N17" s="190">
        <f t="shared" si="2"/>
        <v>5.1016493243844094E-2</v>
      </c>
      <c r="O17" s="27"/>
      <c r="P17" s="284"/>
    </row>
    <row r="18" spans="1:16" x14ac:dyDescent="0.25">
      <c r="A18" s="48" t="str">
        <f>'DATI INPUT'!A84</f>
        <v>05 - Alberghi con ristorante</v>
      </c>
      <c r="F18" s="17">
        <f>'DATI INPUT'!E39</f>
        <v>617.69000000000005</v>
      </c>
      <c r="G18" s="146">
        <f>IF('DATI INPUT'!$F$61="SI",'DATI INPUT'!P84,'DATI INPUT'!E84)</f>
        <v>1.07</v>
      </c>
      <c r="H18" s="3">
        <f t="shared" si="3"/>
        <v>660.92830000000015</v>
      </c>
      <c r="I18" s="3">
        <f>H11/H36*H18</f>
        <v>383.77685533749417</v>
      </c>
      <c r="J18" s="155">
        <f t="shared" si="0"/>
        <v>0.62130980805500191</v>
      </c>
      <c r="K18" s="27"/>
      <c r="L18" s="158">
        <v>0.439350982151958</v>
      </c>
      <c r="M18" s="253">
        <f t="shared" si="1"/>
        <v>0.29286327616919877</v>
      </c>
      <c r="N18" s="190">
        <f t="shared" si="2"/>
        <v>0.18195882590304391</v>
      </c>
      <c r="O18" s="27"/>
      <c r="P18" s="284"/>
    </row>
    <row r="19" spans="1:16" x14ac:dyDescent="0.25">
      <c r="A19" s="48" t="str">
        <f>'DATI INPUT'!A85</f>
        <v>06 - Alberghi senza ristorante</v>
      </c>
      <c r="E19" s="57"/>
      <c r="F19" s="17">
        <f>'DATI INPUT'!E40</f>
        <v>1683.3675000000001</v>
      </c>
      <c r="G19" s="146">
        <f>IF('DATI INPUT'!$F$61="SI",'DATI INPUT'!P85,'DATI INPUT'!E85)</f>
        <v>0.91</v>
      </c>
      <c r="H19" s="3">
        <f t="shared" si="3"/>
        <v>1531.8644250000002</v>
      </c>
      <c r="I19" s="3">
        <f>H11/H36*H19</f>
        <v>889.49756248881863</v>
      </c>
      <c r="J19" s="155">
        <f t="shared" si="0"/>
        <v>0.52840366853275866</v>
      </c>
      <c r="K19" s="27"/>
      <c r="L19" s="158">
        <v>0.37365363902643156</v>
      </c>
      <c r="M19" s="253">
        <f t="shared" si="1"/>
        <v>0.29286327616919883</v>
      </c>
      <c r="N19" s="190">
        <f t="shared" si="2"/>
        <v>0.1547500295063271</v>
      </c>
      <c r="O19" s="27"/>
      <c r="P19" s="284"/>
    </row>
    <row r="20" spans="1:16" x14ac:dyDescent="0.25">
      <c r="A20" s="48" t="str">
        <f>'DATI INPUT'!A86</f>
        <v>07 - Case di cura e riposo</v>
      </c>
      <c r="F20" s="17">
        <f>'DATI INPUT'!E41</f>
        <v>1E-3</v>
      </c>
      <c r="G20" s="146">
        <f>IF('DATI INPUT'!$F$61="SI",'DATI INPUT'!P86,'DATI INPUT'!E86)</f>
        <v>0.95</v>
      </c>
      <c r="H20" s="3">
        <f t="shared" si="3"/>
        <v>9.5E-4</v>
      </c>
      <c r="I20" s="3">
        <f>H11/H36*H20</f>
        <v>5.5163020341331939E-4</v>
      </c>
      <c r="J20" s="155">
        <f t="shared" si="0"/>
        <v>0.55163020341331936</v>
      </c>
      <c r="K20" s="27"/>
      <c r="L20" s="158">
        <v>0.39007797480781309</v>
      </c>
      <c r="M20" s="253">
        <f t="shared" si="1"/>
        <v>0.29286327616919883</v>
      </c>
      <c r="N20" s="190">
        <f t="shared" si="2"/>
        <v>0.16155222860550628</v>
      </c>
      <c r="O20" s="27"/>
      <c r="P20" s="284"/>
    </row>
    <row r="21" spans="1:16" x14ac:dyDescent="0.25">
      <c r="A21" s="48" t="str">
        <f>'DATI INPUT'!A87</f>
        <v>08 - Uffici, agenzie, studi professionali</v>
      </c>
      <c r="F21" s="17">
        <f>'DATI INPUT'!E42</f>
        <v>360.36</v>
      </c>
      <c r="G21" s="146">
        <f>IF('DATI INPUT'!$F$61="SI",'DATI INPUT'!P87,'DATI INPUT'!E87)</f>
        <v>1</v>
      </c>
      <c r="H21" s="3">
        <f t="shared" si="3"/>
        <v>360.36</v>
      </c>
      <c r="I21" s="3">
        <f>H11/H36*H21</f>
        <v>209.2478527389724</v>
      </c>
      <c r="J21" s="155">
        <f t="shared" si="0"/>
        <v>0.58066337201402041</v>
      </c>
      <c r="K21" s="27"/>
      <c r="L21" s="158">
        <v>0.41060839453454018</v>
      </c>
      <c r="M21" s="253">
        <f t="shared" si="1"/>
        <v>0.29286327616919872</v>
      </c>
      <c r="N21" s="190">
        <f t="shared" si="2"/>
        <v>0.17005497747948023</v>
      </c>
      <c r="O21" s="27"/>
      <c r="P21" s="284"/>
    </row>
    <row r="22" spans="1:16" x14ac:dyDescent="0.25">
      <c r="A22" s="48" t="str">
        <f>'DATI INPUT'!A88</f>
        <v>09 - Banche ed istituti di credito</v>
      </c>
      <c r="F22" s="17">
        <f>'DATI INPUT'!E43</f>
        <v>284.8</v>
      </c>
      <c r="G22" s="146">
        <f>IF('DATI INPUT'!$F$61="SI",'DATI INPUT'!P88,'DATI INPUT'!E88)</f>
        <v>0.57999999999999996</v>
      </c>
      <c r="H22" s="3">
        <f t="shared" si="3"/>
        <v>165.184</v>
      </c>
      <c r="I22" s="3">
        <f>H11/H36*H22</f>
        <v>95.916298442763946</v>
      </c>
      <c r="J22" s="155">
        <f t="shared" si="0"/>
        <v>0.33678475576813183</v>
      </c>
      <c r="K22" s="27"/>
      <c r="L22" s="158">
        <v>0.23815286883003323</v>
      </c>
      <c r="M22" s="253">
        <f t="shared" si="1"/>
        <v>0.29286327616919894</v>
      </c>
      <c r="N22" s="190">
        <f t="shared" si="2"/>
        <v>9.8631886938098601E-2</v>
      </c>
      <c r="O22" s="27"/>
      <c r="P22" s="284"/>
    </row>
    <row r="23" spans="1:16" x14ac:dyDescent="0.25">
      <c r="A23" s="48" t="str">
        <f>'DATI INPUT'!A89</f>
        <v>10 - Negozi abbigl., calzature, libreria, cartol., ferram. e altri beni durevoli</v>
      </c>
      <c r="F23" s="17">
        <f>'DATI INPUT'!E44</f>
        <v>77.5</v>
      </c>
      <c r="G23" s="146">
        <f>IF('DATI INPUT'!$F$61="SI",'DATI INPUT'!P89,'DATI INPUT'!E89)</f>
        <v>1.1100000000000001</v>
      </c>
      <c r="H23" s="3">
        <f t="shared" si="3"/>
        <v>86.025000000000006</v>
      </c>
      <c r="I23" s="3">
        <f>H11/H36*H23</f>
        <v>49.951566577506107</v>
      </c>
      <c r="J23" s="155">
        <f t="shared" si="0"/>
        <v>0.64453634293556261</v>
      </c>
      <c r="K23" s="27"/>
      <c r="L23" s="158">
        <v>0.45577531793333953</v>
      </c>
      <c r="M23" s="253">
        <f t="shared" si="1"/>
        <v>0.29286327616919877</v>
      </c>
      <c r="N23" s="190">
        <f t="shared" si="2"/>
        <v>0.18876102500222308</v>
      </c>
      <c r="O23" s="27"/>
      <c r="P23" s="284"/>
    </row>
    <row r="24" spans="1:16" x14ac:dyDescent="0.25">
      <c r="A24" s="48" t="str">
        <f>'DATI INPUT'!A90</f>
        <v>11 - Edicola, farmacia, tabaccaio, plurilicenze</v>
      </c>
      <c r="F24" s="17">
        <f>'DATI INPUT'!E45</f>
        <v>141.5</v>
      </c>
      <c r="G24" s="146">
        <f>IF('DATI INPUT'!$F$61="SI",'DATI INPUT'!P90,'DATI INPUT'!E90)</f>
        <v>1.07</v>
      </c>
      <c r="H24" s="3">
        <f t="shared" si="3"/>
        <v>151.405</v>
      </c>
      <c r="I24" s="3">
        <f>H11/H36*H24</f>
        <v>87.915337839782765</v>
      </c>
      <c r="J24" s="155">
        <f t="shared" si="0"/>
        <v>0.62130980805500191</v>
      </c>
      <c r="K24" s="27"/>
      <c r="L24" s="158">
        <v>0.43935098215195795</v>
      </c>
      <c r="M24" s="253">
        <f t="shared" si="1"/>
        <v>0.29286327616919888</v>
      </c>
      <c r="N24" s="190">
        <f t="shared" si="2"/>
        <v>0.18195882590304396</v>
      </c>
      <c r="O24" s="27"/>
      <c r="P24" s="284"/>
    </row>
    <row r="25" spans="1:16" x14ac:dyDescent="0.25">
      <c r="A25" s="48" t="str">
        <f>'DATI INPUT'!A91</f>
        <v>12 - Attività artigianali tipo botteghe: falegname, idraul.,fabbro, elettric., parrucchiere</v>
      </c>
      <c r="F25" s="17">
        <f>'DATI INPUT'!E46</f>
        <v>509.48</v>
      </c>
      <c r="G25" s="146">
        <f>IF('DATI INPUT'!$F$61="SI",'DATI INPUT'!P91,'DATI INPUT'!E91)</f>
        <v>0.72</v>
      </c>
      <c r="H25" s="3">
        <f t="shared" si="3"/>
        <v>366.82560000000001</v>
      </c>
      <c r="I25" s="3">
        <f>H11/H36*H25</f>
        <v>213.00218983706625</v>
      </c>
      <c r="J25" s="155">
        <f t="shared" si="0"/>
        <v>0.41807762785009472</v>
      </c>
      <c r="K25" s="27"/>
      <c r="L25" s="158">
        <v>0.29563804406486888</v>
      </c>
      <c r="M25" s="253">
        <f t="shared" si="1"/>
        <v>0.29286327616919888</v>
      </c>
      <c r="N25" s="190">
        <f t="shared" si="2"/>
        <v>0.12243958378522585</v>
      </c>
      <c r="O25" s="27"/>
      <c r="P25" s="284"/>
    </row>
    <row r="26" spans="1:16" x14ac:dyDescent="0.25">
      <c r="A26" s="48" t="str">
        <f>'DATI INPUT'!A92</f>
        <v>13 - Carrozzeria, autofficina, elettrauto</v>
      </c>
      <c r="F26" s="17">
        <f>'DATI INPUT'!E47</f>
        <v>1E-3</v>
      </c>
      <c r="G26" s="146">
        <f>IF('DATI INPUT'!$F$61="SI",'DATI INPUT'!P92,'DATI INPUT'!E92)</f>
        <v>0.92</v>
      </c>
      <c r="H26" s="3">
        <f t="shared" si="3"/>
        <v>9.2000000000000003E-4</v>
      </c>
      <c r="I26" s="3">
        <f>H11/H36*H26</f>
        <v>5.3421030225289884E-4</v>
      </c>
      <c r="J26" s="155">
        <f t="shared" si="0"/>
        <v>0.53421030225289878</v>
      </c>
      <c r="K26" s="27"/>
      <c r="L26" s="158">
        <v>0.3777597229717769</v>
      </c>
      <c r="M26" s="253">
        <f t="shared" si="1"/>
        <v>0.29286327616919883</v>
      </c>
      <c r="N26" s="190">
        <f t="shared" si="2"/>
        <v>0.15645057928112188</v>
      </c>
      <c r="O26" s="27"/>
      <c r="P26" s="284"/>
    </row>
    <row r="27" spans="1:16" x14ac:dyDescent="0.25">
      <c r="A27" s="48" t="str">
        <f>'DATI INPUT'!A93</f>
        <v>14 - Attività industriali con capannoni di produzione</v>
      </c>
      <c r="F27" s="17">
        <f>'DATI INPUT'!E48</f>
        <v>1E-3</v>
      </c>
      <c r="G27" s="146">
        <f>IF('DATI INPUT'!$F$61="SI",'DATI INPUT'!P93,'DATI INPUT'!E93)</f>
        <v>0.91</v>
      </c>
      <c r="H27" s="3">
        <f t="shared" si="3"/>
        <v>9.1E-4</v>
      </c>
      <c r="I27" s="3">
        <f>H11/H36*H27</f>
        <v>5.2840366853275855E-4</v>
      </c>
      <c r="J27" s="155">
        <f t="shared" si="0"/>
        <v>0.52840366853275855</v>
      </c>
      <c r="K27" s="27"/>
      <c r="L27" s="158">
        <v>0.37365363902643151</v>
      </c>
      <c r="M27" s="253">
        <f t="shared" si="1"/>
        <v>0.29286327616919877</v>
      </c>
      <c r="N27" s="190">
        <f t="shared" si="2"/>
        <v>0.15475002950632705</v>
      </c>
      <c r="O27" s="27"/>
      <c r="P27" s="284"/>
    </row>
    <row r="28" spans="1:16" x14ac:dyDescent="0.25">
      <c r="A28" s="48" t="str">
        <f>'DATI INPUT'!A94</f>
        <v>15 - Attività artigianali di produzione beni specifici</v>
      </c>
      <c r="F28" s="17">
        <f>'DATI INPUT'!E49</f>
        <v>79</v>
      </c>
      <c r="G28" s="146">
        <f>IF('DATI INPUT'!$F$61="SI",'DATI INPUT'!P94,'DATI INPUT'!E94)</f>
        <v>1.0900000000000001</v>
      </c>
      <c r="H28" s="3">
        <f t="shared" si="3"/>
        <v>86.11</v>
      </c>
      <c r="I28" s="3">
        <f>H11/H36*H28</f>
        <v>50.000922964127298</v>
      </c>
      <c r="J28" s="155">
        <f t="shared" si="0"/>
        <v>0.63292307549528226</v>
      </c>
      <c r="K28" s="27"/>
      <c r="L28" s="158">
        <v>0.44756315004264868</v>
      </c>
      <c r="M28" s="253">
        <f t="shared" si="1"/>
        <v>0.29286327616919888</v>
      </c>
      <c r="N28" s="190">
        <f t="shared" si="2"/>
        <v>0.18535992545263358</v>
      </c>
      <c r="O28" s="27"/>
      <c r="P28" s="284"/>
    </row>
    <row r="29" spans="1:16" x14ac:dyDescent="0.25">
      <c r="A29" s="48" t="str">
        <f>'DATI INPUT'!A95</f>
        <v>16 - Ristoranti, trattorie, osterie, pizzerie</v>
      </c>
      <c r="F29" s="17">
        <f>'DATI INPUT'!E50</f>
        <v>425</v>
      </c>
      <c r="G29" s="146">
        <f>IF('DATI INPUT'!$F$61="SI",'DATI INPUT'!P95,'DATI INPUT'!E95)</f>
        <v>2.42</v>
      </c>
      <c r="H29" s="3">
        <f t="shared" si="3"/>
        <v>1028.5</v>
      </c>
      <c r="I29" s="3">
        <f>H11/H36*H29</f>
        <v>597.21227811641995</v>
      </c>
      <c r="J29" s="155">
        <f t="shared" si="0"/>
        <v>1.4052053602739294</v>
      </c>
      <c r="K29" s="27"/>
      <c r="L29" s="158">
        <v>0.99367231477358708</v>
      </c>
      <c r="M29" s="253">
        <f t="shared" si="1"/>
        <v>0.29286327616919883</v>
      </c>
      <c r="N29" s="190">
        <f t="shared" si="2"/>
        <v>0.41153304550034231</v>
      </c>
      <c r="O29" s="27"/>
      <c r="P29" s="284"/>
    </row>
    <row r="30" spans="1:16" x14ac:dyDescent="0.25">
      <c r="A30" s="48" t="str">
        <f>'DATI INPUT'!A96</f>
        <v>17 - Bar, caffè, pasticceria</v>
      </c>
      <c r="F30" s="17">
        <f>'DATI INPUT'!E51</f>
        <v>661</v>
      </c>
      <c r="G30" s="146">
        <f>IF('DATI INPUT'!$F$61="SI",'DATI INPUT'!P96,'DATI INPUT'!E96)</f>
        <v>1.82</v>
      </c>
      <c r="H30" s="3">
        <f t="shared" si="3"/>
        <v>1203.02</v>
      </c>
      <c r="I30" s="3">
        <f>H11/H36*H30</f>
        <v>698.54964980030684</v>
      </c>
      <c r="J30" s="155">
        <f t="shared" si="0"/>
        <v>1.0568073370655171</v>
      </c>
      <c r="K30" s="27"/>
      <c r="L30" s="158">
        <v>0.74730727805286301</v>
      </c>
      <c r="M30" s="253">
        <f t="shared" si="1"/>
        <v>0.29286327616919877</v>
      </c>
      <c r="N30" s="190">
        <f t="shared" si="2"/>
        <v>0.30950005901265409</v>
      </c>
      <c r="O30" s="27"/>
      <c r="P30" s="284"/>
    </row>
    <row r="31" spans="1:16" x14ac:dyDescent="0.25">
      <c r="A31" s="48" t="str">
        <f>'DATI INPUT'!A97</f>
        <v>18 - Supermercato, pane e pasta, macelleria, salumi e formaggi, generi alim.</v>
      </c>
      <c r="F31" s="17">
        <f>'DATI INPUT'!E52</f>
        <v>258</v>
      </c>
      <c r="G31" s="146">
        <f>IF('DATI INPUT'!$F$61="SI",'DATI INPUT'!P97,'DATI INPUT'!E97)</f>
        <v>1.76</v>
      </c>
      <c r="H31" s="3">
        <f t="shared" si="3"/>
        <v>454.08</v>
      </c>
      <c r="I31" s="3">
        <f>H11/H36*H31</f>
        <v>263.66762396412639</v>
      </c>
      <c r="J31" s="155">
        <f t="shared" si="0"/>
        <v>1.0219675347446759</v>
      </c>
      <c r="K31" s="27"/>
      <c r="L31" s="158">
        <v>0.72267077438079064</v>
      </c>
      <c r="M31" s="253">
        <f t="shared" si="1"/>
        <v>0.29286327616919883</v>
      </c>
      <c r="N31" s="190">
        <f t="shared" si="2"/>
        <v>0.29929676036388531</v>
      </c>
      <c r="O31" s="27"/>
      <c r="P31" s="284"/>
    </row>
    <row r="32" spans="1:16" x14ac:dyDescent="0.25">
      <c r="A32" s="48" t="str">
        <f>'DATI INPUT'!A98</f>
        <v>19 - Plurilicenze alimentari e/o miste</v>
      </c>
      <c r="F32" s="17">
        <f>'DATI INPUT'!E53</f>
        <v>1E-3</v>
      </c>
      <c r="G32" s="146">
        <f>IF('DATI INPUT'!$F$61="SI",'DATI INPUT'!P98,'DATI INPUT'!E98)</f>
        <v>1.54</v>
      </c>
      <c r="H32" s="3">
        <f t="shared" si="3"/>
        <v>1.5400000000000001E-3</v>
      </c>
      <c r="I32" s="3">
        <f>H11/H36*H32</f>
        <v>8.9422159290159149E-4</v>
      </c>
      <c r="J32" s="155">
        <f t="shared" si="0"/>
        <v>0.89422159290159142</v>
      </c>
      <c r="K32" s="27"/>
      <c r="L32" s="158">
        <v>0.63233692758319182</v>
      </c>
      <c r="M32" s="253">
        <f t="shared" si="1"/>
        <v>0.29286327616919877</v>
      </c>
      <c r="N32" s="190">
        <f t="shared" si="2"/>
        <v>0.2618846653183996</v>
      </c>
      <c r="O32" s="27"/>
      <c r="P32" s="284"/>
    </row>
    <row r="33" spans="1:16" x14ac:dyDescent="0.25">
      <c r="A33" s="48" t="str">
        <f>'DATI INPUT'!A99</f>
        <v>20 - Ortofrutta, pescherie, fiori e piante</v>
      </c>
      <c r="F33" s="17">
        <f>'DATI INPUT'!E54</f>
        <v>40</v>
      </c>
      <c r="G33" s="146">
        <f>IF('DATI INPUT'!$F$61="SI",'DATI INPUT'!P99,'DATI INPUT'!E99)</f>
        <v>3.03</v>
      </c>
      <c r="H33" s="3">
        <f t="shared" si="3"/>
        <v>121.19999999999999</v>
      </c>
      <c r="I33" s="3">
        <f>H11/H36*H33</f>
        <v>70.376400688099267</v>
      </c>
      <c r="J33" s="155">
        <f t="shared" si="0"/>
        <v>1.7594100172024816</v>
      </c>
      <c r="K33" s="27"/>
      <c r="L33" s="158">
        <v>1.2441434354396566</v>
      </c>
      <c r="M33" s="253">
        <f t="shared" si="1"/>
        <v>0.29286327616919872</v>
      </c>
      <c r="N33" s="190">
        <f t="shared" si="2"/>
        <v>0.51526658176282503</v>
      </c>
      <c r="O33" s="27"/>
      <c r="P33" s="284"/>
    </row>
    <row r="34" spans="1:16" x14ac:dyDescent="0.25">
      <c r="A34" s="48" t="str">
        <f>'DATI INPUT'!A100</f>
        <v>21 - Discoteche, night club</v>
      </c>
      <c r="F34" s="17">
        <f>'DATI INPUT'!E55</f>
        <v>1E-3</v>
      </c>
      <c r="G34" s="146">
        <f>IF('DATI INPUT'!$F$61="SI",'DATI INPUT'!P100,'DATI INPUT'!E100)</f>
        <v>1.04</v>
      </c>
      <c r="H34" s="3">
        <f t="shared" si="3"/>
        <v>1.0400000000000001E-3</v>
      </c>
      <c r="I34" s="3">
        <f>H11/H36*H34</f>
        <v>6.0388990689458127E-4</v>
      </c>
      <c r="J34" s="155">
        <f t="shared" si="0"/>
        <v>0.60388990689458122</v>
      </c>
      <c r="K34" s="27"/>
      <c r="L34" s="158">
        <v>0.42703273031592176</v>
      </c>
      <c r="M34" s="253">
        <f t="shared" si="1"/>
        <v>0.29286327616919877</v>
      </c>
      <c r="N34" s="190">
        <f t="shared" si="2"/>
        <v>0.17685717657865946</v>
      </c>
      <c r="O34" s="27"/>
      <c r="P34" s="284"/>
    </row>
    <row r="35" spans="1:16" ht="5.25" customHeight="1" x14ac:dyDescent="0.25">
      <c r="A35" s="48"/>
      <c r="F35" s="17"/>
      <c r="G35" s="41"/>
      <c r="H35" s="6"/>
      <c r="I35" s="6"/>
      <c r="J35" s="8"/>
      <c r="K35" s="27"/>
      <c r="L35" s="27"/>
      <c r="M35" s="27"/>
      <c r="N35" s="27"/>
      <c r="O35" s="27"/>
      <c r="P35" s="27"/>
    </row>
    <row r="36" spans="1:16" x14ac:dyDescent="0.25">
      <c r="F36" s="9">
        <f>SUM(F14:F35)</f>
        <v>7782.3895000000011</v>
      </c>
      <c r="G36" s="3"/>
      <c r="H36" s="3">
        <f>SUM(H14:H35)</f>
        <v>7210.1638850000008</v>
      </c>
      <c r="I36" s="419">
        <f>SUM(I14:I35)</f>
        <v>4186.6780742378096</v>
      </c>
      <c r="K36" s="27"/>
      <c r="L36" s="27"/>
      <c r="M36" s="27"/>
      <c r="N36" s="27"/>
      <c r="O36" s="27"/>
      <c r="P36" s="27"/>
    </row>
    <row r="37" spans="1:16" ht="7.5" customHeight="1" x14ac:dyDescent="0.25"/>
    <row r="38" spans="1:16" x14ac:dyDescent="0.25">
      <c r="A38" s="502" t="s">
        <v>31</v>
      </c>
      <c r="B38" s="503"/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  <c r="N38" s="504"/>
    </row>
    <row r="39" spans="1:16" ht="7.5" customHeight="1" x14ac:dyDescent="0.25"/>
    <row r="40" spans="1:16" s="291" customFormat="1" x14ac:dyDescent="0.25">
      <c r="A40" s="291" t="s">
        <v>162</v>
      </c>
      <c r="H40" s="283">
        <f>'DATI INPUT'!G15</f>
        <v>0.26</v>
      </c>
    </row>
    <row r="41" spans="1:16" s="291" customFormat="1" x14ac:dyDescent="0.25">
      <c r="A41" s="291" t="s">
        <v>26</v>
      </c>
      <c r="H41" s="419">
        <f>I5</f>
        <v>15463.24</v>
      </c>
    </row>
    <row r="42" spans="1:16" ht="7.5" customHeight="1" x14ac:dyDescent="0.25">
      <c r="F42" s="3"/>
    </row>
    <row r="43" spans="1:16" ht="45" x14ac:dyDescent="0.25">
      <c r="F43" s="33" t="s">
        <v>35</v>
      </c>
      <c r="G43" s="33" t="s">
        <v>66</v>
      </c>
      <c r="H43" s="33" t="s">
        <v>34</v>
      </c>
      <c r="I43" s="33" t="s">
        <v>117</v>
      </c>
      <c r="J43" s="154" t="s">
        <v>45</v>
      </c>
      <c r="L43" s="153" t="s">
        <v>11222</v>
      </c>
      <c r="M43" s="152" t="s">
        <v>11220</v>
      </c>
      <c r="N43" s="152" t="s">
        <v>11221</v>
      </c>
    </row>
    <row r="44" spans="1:16" x14ac:dyDescent="0.25">
      <c r="A44" t="str">
        <f>'DATI INPUT'!A80</f>
        <v>01 - Musei, biblioteche, scuole, associazioni, luoghi di culto</v>
      </c>
      <c r="F44" s="17">
        <f>'DATI INPUT'!G35</f>
        <v>1E-3</v>
      </c>
      <c r="G44" s="145">
        <f>IF('DATI INPUT'!$F$61="SI",'DATI INPUT'!Q80,'DATI INPUT'!G80)</f>
        <v>2.6</v>
      </c>
      <c r="H44" s="3">
        <f>F44*G44</f>
        <v>2.6000000000000003E-3</v>
      </c>
      <c r="I44" s="3">
        <f>H41/H66*H44</f>
        <v>6.6581243382947527E-4</v>
      </c>
      <c r="J44" s="155">
        <f>I44/F44</f>
        <v>0.6658124338294753</v>
      </c>
      <c r="K44" s="27"/>
      <c r="L44" s="158">
        <v>0.65628784312502009</v>
      </c>
      <c r="M44" s="252">
        <f t="shared" ref="M44:M61" si="4">(J44-L44)/J44</f>
        <v>1.4305216034602634E-2</v>
      </c>
      <c r="N44" s="156">
        <f t="shared" ref="N44:N61" si="5">J44-L44</f>
        <v>9.5245907044552158E-3</v>
      </c>
    </row>
    <row r="45" spans="1:16" x14ac:dyDescent="0.25">
      <c r="A45" s="48" t="str">
        <f>'DATI INPUT'!A81</f>
        <v>02 - Campeggi, distributori carburanti</v>
      </c>
      <c r="F45" s="17">
        <f>'DATI INPUT'!G36</f>
        <v>402.5</v>
      </c>
      <c r="G45" s="146">
        <f>IF('DATI INPUT'!$F$61="SI",'DATI INPUT'!Q81,'DATI INPUT'!G81)</f>
        <v>6.55</v>
      </c>
      <c r="H45" s="3">
        <f t="shared" ref="H45:H64" si="6">F45*G45</f>
        <v>2636.375</v>
      </c>
      <c r="I45" s="3">
        <f>H41/H66*H45</f>
        <v>675.12740586045481</v>
      </c>
      <c r="J45" s="155">
        <f>I45/F45</f>
        <v>1.6773351698396393</v>
      </c>
      <c r="K45" s="27"/>
      <c r="L45" s="158">
        <v>1.6533405278726465</v>
      </c>
      <c r="M45" s="253">
        <f t="shared" si="4"/>
        <v>1.430521603460252E-2</v>
      </c>
      <c r="N45" s="157">
        <f t="shared" si="5"/>
        <v>2.3994641966992747E-2</v>
      </c>
    </row>
    <row r="46" spans="1:16" x14ac:dyDescent="0.25">
      <c r="A46" s="48" t="str">
        <f>'DATI INPUT'!A82</f>
        <v>03 - Stabilimenti balneari, terme e simili, stadio, autostazioni e Stazioni ferroviarie</v>
      </c>
      <c r="F46" s="17">
        <f>'DATI INPUT'!G37</f>
        <v>1E-3</v>
      </c>
      <c r="G46" s="146">
        <f>IF('DATI INPUT'!$F$61="SI",'DATI INPUT'!Q82,'DATI INPUT'!G82)</f>
        <v>3.11</v>
      </c>
      <c r="H46" s="3">
        <f t="shared" si="6"/>
        <v>3.1099999999999999E-3</v>
      </c>
      <c r="I46" s="3">
        <f>H41/H66*H46</f>
        <v>7.9641410354217988E-4</v>
      </c>
      <c r="J46" s="155">
        <f t="shared" ref="J46:J64" si="7">I46/F46</f>
        <v>0.7964141035421799</v>
      </c>
      <c r="K46" s="27"/>
      <c r="L46" s="158">
        <v>0.78502122773800465</v>
      </c>
      <c r="M46" s="253">
        <f t="shared" si="4"/>
        <v>1.4305216034602605E-2</v>
      </c>
      <c r="N46" s="157">
        <f t="shared" si="5"/>
        <v>1.1392875804175251E-2</v>
      </c>
    </row>
    <row r="47" spans="1:16" x14ac:dyDescent="0.25">
      <c r="A47" s="48" t="str">
        <f>'DATI INPUT'!A83</f>
        <v>04 - Esposizioni, autosaloni</v>
      </c>
      <c r="F47" s="17">
        <f>'DATI INPUT'!G38</f>
        <v>2242.1849999999999</v>
      </c>
      <c r="G47" s="146">
        <f>IF('DATI INPUT'!$F$61="SI",'DATI INPUT'!Q83,'DATI INPUT'!G83)</f>
        <v>3</v>
      </c>
      <c r="H47" s="3">
        <f t="shared" si="6"/>
        <v>6726.5550000000003</v>
      </c>
      <c r="I47" s="3">
        <f>H41/H66*H47</f>
        <v>1722.5476753222406</v>
      </c>
      <c r="J47" s="155">
        <f t="shared" si="7"/>
        <v>0.76824511595708678</v>
      </c>
      <c r="K47" s="27"/>
      <c r="L47" s="158">
        <v>0.75725520360579224</v>
      </c>
      <c r="M47" s="253">
        <f t="shared" si="4"/>
        <v>1.4305216034602714E-2</v>
      </c>
      <c r="N47" s="157">
        <f t="shared" si="5"/>
        <v>1.098991235129454E-2</v>
      </c>
      <c r="P47" s="59"/>
    </row>
    <row r="48" spans="1:16" x14ac:dyDescent="0.25">
      <c r="A48" s="48" t="str">
        <f>'DATI INPUT'!A84</f>
        <v>05 - Alberghi con ristorante</v>
      </c>
      <c r="F48" s="17">
        <f>'DATI INPUT'!G39</f>
        <v>617.69000000000005</v>
      </c>
      <c r="G48" s="146">
        <f>IF('DATI INPUT'!$F$61="SI",'DATI INPUT'!Q84,'DATI INPUT'!G84)</f>
        <v>8.7899999999999991</v>
      </c>
      <c r="H48" s="3">
        <f t="shared" si="6"/>
        <v>5429.4951000000001</v>
      </c>
      <c r="I48" s="3">
        <f>H41/H66*H48</f>
        <v>1390.3943642293113</v>
      </c>
      <c r="J48" s="155">
        <f t="shared" si="7"/>
        <v>2.2509581897542636</v>
      </c>
      <c r="K48" s="27"/>
      <c r="L48" s="158">
        <v>2.2187577465649713</v>
      </c>
      <c r="M48" s="253">
        <f t="shared" si="4"/>
        <v>1.4305216034602443E-2</v>
      </c>
      <c r="N48" s="157">
        <f t="shared" si="5"/>
        <v>3.2200443189292383E-2</v>
      </c>
      <c r="P48" s="59"/>
    </row>
    <row r="49" spans="1:16" x14ac:dyDescent="0.25">
      <c r="A49" s="48" t="str">
        <f>'DATI INPUT'!A85</f>
        <v>06 - Alberghi senza ristorante</v>
      </c>
      <c r="F49" s="17">
        <f>'DATI INPUT'!G40</f>
        <v>1683.3675000000001</v>
      </c>
      <c r="G49" s="146">
        <f>IF('DATI INPUT'!$F$61="SI",'DATI INPUT'!Q85,'DATI INPUT'!G85)</f>
        <v>7.49</v>
      </c>
      <c r="H49" s="3">
        <f t="shared" si="6"/>
        <v>12608.422575000001</v>
      </c>
      <c r="I49" s="3">
        <f>H41/H66*H49</f>
        <v>3228.7863543889416</v>
      </c>
      <c r="J49" s="155">
        <f t="shared" si="7"/>
        <v>1.9180519728395264</v>
      </c>
      <c r="K49" s="27"/>
      <c r="L49" s="158">
        <v>1.8906138250024613</v>
      </c>
      <c r="M49" s="253">
        <f t="shared" si="4"/>
        <v>1.430521603460258E-2</v>
      </c>
      <c r="N49" s="157">
        <f t="shared" si="5"/>
        <v>2.7438147837065108E-2</v>
      </c>
      <c r="P49" s="59"/>
    </row>
    <row r="50" spans="1:16" x14ac:dyDescent="0.25">
      <c r="A50" s="48" t="str">
        <f>'DATI INPUT'!A86</f>
        <v>07 - Case di cura e riposo</v>
      </c>
      <c r="F50" s="17">
        <f>'DATI INPUT'!G41</f>
        <v>1E-3</v>
      </c>
      <c r="G50" s="146">
        <f>IF('DATI INPUT'!$F$61="SI",'DATI INPUT'!Q86,'DATI INPUT'!G86)</f>
        <v>7.82</v>
      </c>
      <c r="H50" s="3">
        <f t="shared" si="6"/>
        <v>7.8200000000000006E-3</v>
      </c>
      <c r="I50" s="3">
        <f>H41/H66*H50</f>
        <v>2.0025589355948063E-3</v>
      </c>
      <c r="J50" s="155">
        <f t="shared" si="7"/>
        <v>2.0025589355948061</v>
      </c>
      <c r="K50" s="27"/>
      <c r="L50" s="158">
        <v>1.9739118973990986</v>
      </c>
      <c r="M50" s="253">
        <f t="shared" si="4"/>
        <v>1.430521603460262E-2</v>
      </c>
      <c r="N50" s="157">
        <f t="shared" si="5"/>
        <v>2.8647038195707575E-2</v>
      </c>
      <c r="P50" s="59"/>
    </row>
    <row r="51" spans="1:16" x14ac:dyDescent="0.25">
      <c r="A51" s="48" t="str">
        <f>'DATI INPUT'!A87</f>
        <v>08 - Uffici, agenzie, studi professionali</v>
      </c>
      <c r="F51" s="17">
        <f>'DATI INPUT'!G42</f>
        <v>360.36</v>
      </c>
      <c r="G51" s="146">
        <f>IF('DATI INPUT'!$F$61="SI",'DATI INPUT'!Q87,'DATI INPUT'!G87)</f>
        <v>8.2100000000000009</v>
      </c>
      <c r="H51" s="3">
        <f t="shared" si="6"/>
        <v>2958.5556000000006</v>
      </c>
      <c r="I51" s="3">
        <f>H41/H66*H51</f>
        <v>757.63196332916289</v>
      </c>
      <c r="J51" s="155">
        <f t="shared" si="7"/>
        <v>2.1024308006692274</v>
      </c>
      <c r="K51" s="27"/>
      <c r="L51" s="158">
        <v>2.0723550738678518</v>
      </c>
      <c r="M51" s="253">
        <f t="shared" si="4"/>
        <v>1.4305216034602499E-2</v>
      </c>
      <c r="N51" s="157">
        <f t="shared" si="5"/>
        <v>3.0075726801375602E-2</v>
      </c>
      <c r="P51" s="59"/>
    </row>
    <row r="52" spans="1:16" x14ac:dyDescent="0.25">
      <c r="A52" s="48" t="str">
        <f>'DATI INPUT'!A88</f>
        <v>09 - Banche ed istituti di credito</v>
      </c>
      <c r="F52" s="17">
        <f>'DATI INPUT'!G43</f>
        <v>284.8</v>
      </c>
      <c r="G52" s="146">
        <f>IF('DATI INPUT'!$F$61="SI",'DATI INPUT'!Q88,'DATI INPUT'!G88)</f>
        <v>4.78</v>
      </c>
      <c r="H52" s="3">
        <f t="shared" si="6"/>
        <v>1361.3440000000001</v>
      </c>
      <c r="I52" s="3">
        <f>H41/H66*H52</f>
        <v>348.61529304582808</v>
      </c>
      <c r="J52" s="155">
        <f t="shared" si="7"/>
        <v>1.2240705514249581</v>
      </c>
      <c r="K52" s="27"/>
      <c r="L52" s="158">
        <v>1.2065599577452291</v>
      </c>
      <c r="M52" s="253">
        <f t="shared" si="4"/>
        <v>1.4305216034602528E-2</v>
      </c>
      <c r="N52" s="157">
        <f t="shared" si="5"/>
        <v>1.751059367972907E-2</v>
      </c>
      <c r="P52" s="59"/>
    </row>
    <row r="53" spans="1:16" x14ac:dyDescent="0.25">
      <c r="A53" s="48" t="str">
        <f>'DATI INPUT'!A89</f>
        <v>10 - Negozi abbigl., calzature, libreria, cartol., ferram. e altri beni durevoli</v>
      </c>
      <c r="F53" s="17">
        <f>'DATI INPUT'!G44</f>
        <v>77.5</v>
      </c>
      <c r="G53" s="146">
        <f>IF('DATI INPUT'!$F$61="SI",'DATI INPUT'!Q89,'DATI INPUT'!G89)</f>
        <v>9.1199999999999992</v>
      </c>
      <c r="H53" s="3">
        <f t="shared" si="6"/>
        <v>706.8</v>
      </c>
      <c r="I53" s="3">
        <f>H41/H66*H53</f>
        <v>180.99854931948963</v>
      </c>
      <c r="J53" s="155">
        <f t="shared" si="7"/>
        <v>2.3354651525095438</v>
      </c>
      <c r="K53" s="27"/>
      <c r="L53" s="158">
        <v>2.3020558189616085</v>
      </c>
      <c r="M53" s="253">
        <f t="shared" si="4"/>
        <v>1.4305216034602669E-2</v>
      </c>
      <c r="N53" s="157">
        <f t="shared" si="5"/>
        <v>3.3409333547935294E-2</v>
      </c>
      <c r="P53" s="59"/>
    </row>
    <row r="54" spans="1:16" x14ac:dyDescent="0.25">
      <c r="A54" s="48" t="str">
        <f>'DATI INPUT'!A90</f>
        <v>11 - Edicola, farmacia, tabaccaio, plurilicenze</v>
      </c>
      <c r="F54" s="17">
        <f>'DATI INPUT'!G45</f>
        <v>141.5</v>
      </c>
      <c r="G54" s="146">
        <f>IF('DATI INPUT'!$F$61="SI",'DATI INPUT'!Q90,'DATI INPUT'!G90)</f>
        <v>8.8000000000000007</v>
      </c>
      <c r="H54" s="3">
        <f t="shared" si="6"/>
        <v>1245.2</v>
      </c>
      <c r="I54" s="3">
        <f>H41/H66*H54</f>
        <v>318.8729394632548</v>
      </c>
      <c r="J54" s="155">
        <f t="shared" si="7"/>
        <v>2.2535190068074544</v>
      </c>
      <c r="K54" s="27"/>
      <c r="L54" s="158">
        <v>2.2212819305769909</v>
      </c>
      <c r="M54" s="253">
        <f t="shared" si="4"/>
        <v>1.4305216034602532E-2</v>
      </c>
      <c r="N54" s="157">
        <f t="shared" si="5"/>
        <v>3.2237076230463568E-2</v>
      </c>
      <c r="P54" s="59"/>
    </row>
    <row r="55" spans="1:16" x14ac:dyDescent="0.25">
      <c r="A55" s="48" t="str">
        <f>'DATI INPUT'!A91</f>
        <v>12 - Attività artigianali tipo botteghe: falegname, idraul.,fabbro, elettric., parrucchiere</v>
      </c>
      <c r="F55" s="17">
        <f>'DATI INPUT'!G46</f>
        <v>509.48</v>
      </c>
      <c r="G55" s="146">
        <f>IF('DATI INPUT'!$F$61="SI",'DATI INPUT'!Q91,'DATI INPUT'!G91)</f>
        <v>5.9</v>
      </c>
      <c r="H55" s="3">
        <f t="shared" si="6"/>
        <v>3005.9320000000002</v>
      </c>
      <c r="I55" s="3">
        <f>H41/H66*H55</f>
        <v>769.76419263303922</v>
      </c>
      <c r="J55" s="155">
        <f t="shared" si="7"/>
        <v>1.5108820613822704</v>
      </c>
      <c r="K55" s="27"/>
      <c r="L55" s="158">
        <v>1.4892685670913914</v>
      </c>
      <c r="M55" s="253">
        <f t="shared" si="4"/>
        <v>1.4305216034602542E-2</v>
      </c>
      <c r="N55" s="157">
        <f t="shared" si="5"/>
        <v>2.1613494290878998E-2</v>
      </c>
      <c r="P55" s="59"/>
    </row>
    <row r="56" spans="1:16" x14ac:dyDescent="0.25">
      <c r="A56" s="48" t="str">
        <f>'DATI INPUT'!A92</f>
        <v>13 - Carrozzeria, autofficina, elettrauto</v>
      </c>
      <c r="F56" s="17">
        <f>'DATI INPUT'!G47</f>
        <v>1E-3</v>
      </c>
      <c r="G56" s="146">
        <f>IF('DATI INPUT'!$F$61="SI",'DATI INPUT'!Q92,'DATI INPUT'!G92)</f>
        <v>7.55</v>
      </c>
      <c r="H56" s="3">
        <f t="shared" si="6"/>
        <v>7.5500000000000003E-3</v>
      </c>
      <c r="I56" s="3">
        <f>H41/H66*H56</f>
        <v>1.9334168751586683E-3</v>
      </c>
      <c r="J56" s="155">
        <f t="shared" si="7"/>
        <v>1.9334168751586682</v>
      </c>
      <c r="K56" s="27"/>
      <c r="L56" s="158">
        <v>1.9057589290745773</v>
      </c>
      <c r="M56" s="253">
        <f t="shared" si="4"/>
        <v>1.4305216034602525E-2</v>
      </c>
      <c r="N56" s="157">
        <f t="shared" si="5"/>
        <v>2.765794608409089E-2</v>
      </c>
      <c r="P56" s="59"/>
    </row>
    <row r="57" spans="1:16" x14ac:dyDescent="0.25">
      <c r="A57" s="48" t="str">
        <f>'DATI INPUT'!A93</f>
        <v>14 - Attività industriali con capannoni di produzione</v>
      </c>
      <c r="F57" s="17">
        <f>'DATI INPUT'!G48</f>
        <v>1E-3</v>
      </c>
      <c r="G57" s="146">
        <f>IF('DATI INPUT'!$F$61="SI",'DATI INPUT'!Q93,'DATI INPUT'!G93)</f>
        <v>7.5</v>
      </c>
      <c r="H57" s="3">
        <f t="shared" si="6"/>
        <v>7.4999999999999997E-3</v>
      </c>
      <c r="I57" s="3">
        <f>H41/H66*H57</f>
        <v>1.9206127898927167E-3</v>
      </c>
      <c r="J57" s="155">
        <f t="shared" si="7"/>
        <v>1.9206127898927166</v>
      </c>
      <c r="K57" s="27"/>
      <c r="L57" s="158">
        <v>1.8931380090144807</v>
      </c>
      <c r="M57" s="253">
        <f t="shared" si="4"/>
        <v>1.4305216034602457E-2</v>
      </c>
      <c r="N57" s="157">
        <f t="shared" si="5"/>
        <v>2.7474780878235849E-2</v>
      </c>
      <c r="P57" s="59"/>
    </row>
    <row r="58" spans="1:16" x14ac:dyDescent="0.25">
      <c r="A58" s="48" t="str">
        <f>'DATI INPUT'!A94</f>
        <v>15 - Attività artigianali di produzione beni specifici</v>
      </c>
      <c r="F58" s="17">
        <f>'DATI INPUT'!G49</f>
        <v>79</v>
      </c>
      <c r="G58" s="146">
        <f>IF('DATI INPUT'!$F$61="SI",'DATI INPUT'!Q94,'DATI INPUT'!G94)</f>
        <v>8.92</v>
      </c>
      <c r="H58" s="3">
        <f t="shared" si="6"/>
        <v>704.68</v>
      </c>
      <c r="I58" s="3">
        <f>H41/H66*H58</f>
        <v>180.45565610421329</v>
      </c>
      <c r="J58" s="155">
        <f t="shared" si="7"/>
        <v>2.284248811445738</v>
      </c>
      <c r="K58" s="27"/>
      <c r="L58" s="158">
        <v>2.2515721387212224</v>
      </c>
      <c r="M58" s="253">
        <f t="shared" si="4"/>
        <v>1.4305216034602632E-2</v>
      </c>
      <c r="N58" s="157">
        <f t="shared" si="5"/>
        <v>3.2676672724515576E-2</v>
      </c>
      <c r="P58" s="59"/>
    </row>
    <row r="59" spans="1:16" x14ac:dyDescent="0.25">
      <c r="A59" s="48" t="str">
        <f>'DATI INPUT'!A95</f>
        <v>16 - Ristoranti, trattorie, osterie, pizzerie</v>
      </c>
      <c r="F59" s="17">
        <f>'DATI INPUT'!G50</f>
        <v>425</v>
      </c>
      <c r="G59" s="146">
        <f>IF('DATI INPUT'!$F$61="SI",'DATI INPUT'!Q95,'DATI INPUT'!G95)</f>
        <v>19.829999999999998</v>
      </c>
      <c r="H59" s="3">
        <f t="shared" si="6"/>
        <v>8427.75</v>
      </c>
      <c r="I59" s="3">
        <f>H41/H66*H59</f>
        <v>2158.192592002446</v>
      </c>
      <c r="J59" s="155">
        <f t="shared" si="7"/>
        <v>5.0781002164763436</v>
      </c>
      <c r="K59" s="27"/>
      <c r="L59" s="158">
        <v>5.0054568958342873</v>
      </c>
      <c r="M59" s="253">
        <f t="shared" si="4"/>
        <v>1.4305216034602585E-2</v>
      </c>
      <c r="N59" s="157">
        <f t="shared" si="5"/>
        <v>7.2643320642056253E-2</v>
      </c>
      <c r="P59" s="59"/>
    </row>
    <row r="60" spans="1:16" x14ac:dyDescent="0.25">
      <c r="A60" s="48" t="str">
        <f>'DATI INPUT'!A96</f>
        <v>17 - Bar, caffè, pasticceria</v>
      </c>
      <c r="F60" s="17">
        <f>'DATI INPUT'!G51</f>
        <v>661</v>
      </c>
      <c r="G60" s="146">
        <f>IF('DATI INPUT'!$F$61="SI",'DATI INPUT'!Q96,'DATI INPUT'!G96)</f>
        <v>14.91</v>
      </c>
      <c r="H60" s="3">
        <f t="shared" si="6"/>
        <v>9855.51</v>
      </c>
      <c r="I60" s="3">
        <f>H41/H66*H60</f>
        <v>2523.8158075887427</v>
      </c>
      <c r="J60" s="155">
        <f t="shared" si="7"/>
        <v>3.818178226306721</v>
      </c>
      <c r="K60" s="27"/>
      <c r="L60" s="158">
        <v>3.7635583619207877</v>
      </c>
      <c r="M60" s="253">
        <f t="shared" si="4"/>
        <v>1.4305216034602554E-2</v>
      </c>
      <c r="N60" s="157">
        <f t="shared" si="5"/>
        <v>5.4619864385933248E-2</v>
      </c>
      <c r="P60" s="59"/>
    </row>
    <row r="61" spans="1:16" x14ac:dyDescent="0.25">
      <c r="A61" s="48" t="str">
        <f>'DATI INPUT'!A97</f>
        <v>18 - Supermercato, pane e pasta, macelleria, salumi e formaggi, generi alim.</v>
      </c>
      <c r="F61" s="17">
        <f>'DATI INPUT'!G52</f>
        <v>258</v>
      </c>
      <c r="G61" s="146">
        <f>IF('DATI INPUT'!$F$61="SI",'DATI INPUT'!Q97,'DATI INPUT'!G97)</f>
        <v>14.43</v>
      </c>
      <c r="H61" s="3">
        <f t="shared" si="6"/>
        <v>3722.94</v>
      </c>
      <c r="I61" s="3">
        <f>H41/H66*H61</f>
        <v>953.37682400042547</v>
      </c>
      <c r="J61" s="155">
        <f t="shared" si="7"/>
        <v>3.6952590077535872</v>
      </c>
      <c r="K61" s="27"/>
      <c r="L61" s="158">
        <v>3.6423975293438602</v>
      </c>
      <c r="M61" s="253">
        <f t="shared" si="4"/>
        <v>1.4305216034602785E-2</v>
      </c>
      <c r="N61" s="157">
        <f t="shared" si="5"/>
        <v>5.2861478409726992E-2</v>
      </c>
      <c r="P61" s="59"/>
    </row>
    <row r="62" spans="1:16" x14ac:dyDescent="0.25">
      <c r="A62" s="48" t="str">
        <f>'DATI INPUT'!A98</f>
        <v>19 - Plurilicenze alimentari e/o miste</v>
      </c>
      <c r="F62" s="17">
        <f>'DATI INPUT'!G53</f>
        <v>1E-3</v>
      </c>
      <c r="G62" s="146">
        <f>IF('DATI INPUT'!$F$61="SI",'DATI INPUT'!Q98,'DATI INPUT'!G98)</f>
        <v>12.59</v>
      </c>
      <c r="H62" s="3">
        <f t="shared" si="6"/>
        <v>1.259E-2</v>
      </c>
      <c r="I62" s="3">
        <f>H41/H66*H62</f>
        <v>3.224068669966574E-3</v>
      </c>
      <c r="J62" s="155">
        <f t="shared" si="7"/>
        <v>3.2240686699665742</v>
      </c>
      <c r="K62" s="27"/>
      <c r="L62" s="158">
        <v>3.1779476711323085</v>
      </c>
      <c r="M62" s="253">
        <f t="shared" ref="M62:M64" si="8">(J62-L62)/J62</f>
        <v>1.4305216034602589E-2</v>
      </c>
      <c r="N62" s="157">
        <f t="shared" ref="N62:N64" si="9">J62-L62</f>
        <v>4.6120998834265681E-2</v>
      </c>
      <c r="P62" s="59"/>
    </row>
    <row r="63" spans="1:16" x14ac:dyDescent="0.25">
      <c r="A63" s="48" t="str">
        <f>'DATI INPUT'!A99</f>
        <v>20 - Ortofrutta, pescherie, fiori e piante</v>
      </c>
      <c r="F63" s="17">
        <f>'DATI INPUT'!G54</f>
        <v>40</v>
      </c>
      <c r="G63" s="146">
        <f>IF('DATI INPUT'!$F$61="SI",'DATI INPUT'!Q99,'DATI INPUT'!G99)</f>
        <v>24.86</v>
      </c>
      <c r="H63" s="3">
        <f t="shared" si="6"/>
        <v>994.4</v>
      </c>
      <c r="I63" s="3">
        <f>H41/H66*H63</f>
        <v>254.64764776924233</v>
      </c>
      <c r="J63" s="155">
        <f t="shared" si="7"/>
        <v>6.3661911942310585</v>
      </c>
      <c r="K63" s="27"/>
      <c r="L63" s="158">
        <v>6.2751214538799989</v>
      </c>
      <c r="M63" s="253">
        <f t="shared" si="8"/>
        <v>1.430521603460254E-2</v>
      </c>
      <c r="N63" s="157">
        <f t="shared" si="9"/>
        <v>9.1069740351059636E-2</v>
      </c>
      <c r="P63" s="59"/>
    </row>
    <row r="64" spans="1:16" x14ac:dyDescent="0.25">
      <c r="A64" s="48" t="str">
        <f>'DATI INPUT'!A100</f>
        <v>21 - Discoteche, night club</v>
      </c>
      <c r="F64" s="17">
        <f>'DATI INPUT'!G55</f>
        <v>1E-3</v>
      </c>
      <c r="G64" s="146">
        <f>IF('DATI INPUT'!$F$61="SI",'DATI INPUT'!Q100,'DATI INPUT'!G100)</f>
        <v>8.56</v>
      </c>
      <c r="H64" s="3">
        <f t="shared" si="6"/>
        <v>8.5599999999999999E-3</v>
      </c>
      <c r="I64" s="3">
        <f>H41/H66*H64</f>
        <v>2.1920593975308872E-3</v>
      </c>
      <c r="J64" s="155">
        <f t="shared" si="7"/>
        <v>2.1920593975308873</v>
      </c>
      <c r="K64" s="27"/>
      <c r="L64" s="158">
        <v>2.1607015142885273</v>
      </c>
      <c r="M64" s="253">
        <f t="shared" si="8"/>
        <v>1.4305216034602523E-2</v>
      </c>
      <c r="N64" s="157">
        <f t="shared" si="9"/>
        <v>3.1357883242359996E-2</v>
      </c>
      <c r="P64" s="59"/>
    </row>
    <row r="65" spans="1:14" ht="5.25" customHeight="1" x14ac:dyDescent="0.25">
      <c r="A65" s="48"/>
      <c r="F65" s="30"/>
      <c r="G65" s="41"/>
      <c r="H65" s="6"/>
      <c r="I65" s="6"/>
      <c r="J65" s="8"/>
    </row>
    <row r="66" spans="1:14" x14ac:dyDescent="0.25">
      <c r="F66" s="9">
        <f>SUM(F44:F65)</f>
        <v>7782.3895000000011</v>
      </c>
      <c r="G66" s="22">
        <f>SUM(G44:G65)</f>
        <v>195.32</v>
      </c>
      <c r="H66" s="3">
        <f>SUM(H44:H65)</f>
        <v>60384.009005000007</v>
      </c>
      <c r="I66" s="419">
        <f>SUM(I44:I65)</f>
        <v>15463.24</v>
      </c>
      <c r="J66" s="3"/>
    </row>
    <row r="67" spans="1:14" ht="7.5" customHeight="1" x14ac:dyDescent="0.25"/>
    <row r="68" spans="1:14" x14ac:dyDescent="0.25">
      <c r="A68" s="502" t="s">
        <v>48</v>
      </c>
      <c r="B68" s="503"/>
      <c r="C68" s="503"/>
      <c r="D68" s="503"/>
      <c r="E68" s="503"/>
      <c r="F68" s="503"/>
      <c r="G68" s="503"/>
      <c r="H68" s="503"/>
      <c r="I68" s="503"/>
      <c r="J68" s="503"/>
      <c r="K68" s="503"/>
      <c r="L68" s="503"/>
      <c r="M68" s="503"/>
      <c r="N68" s="504"/>
    </row>
    <row r="69" spans="1:14" ht="7.5" customHeight="1" x14ac:dyDescent="0.25"/>
    <row r="70" spans="1:14" ht="48" customHeight="1" x14ac:dyDescent="0.25">
      <c r="G70" s="165" t="s">
        <v>40</v>
      </c>
      <c r="H70" s="165" t="s">
        <v>45</v>
      </c>
      <c r="I70" s="165" t="s">
        <v>49</v>
      </c>
      <c r="J70" s="95"/>
      <c r="L70" s="153" t="s">
        <v>11223</v>
      </c>
      <c r="M70" s="152" t="s">
        <v>11220</v>
      </c>
      <c r="N70" s="152" t="s">
        <v>11221</v>
      </c>
    </row>
    <row r="71" spans="1:14" x14ac:dyDescent="0.25">
      <c r="A71" t="str">
        <f>'DATI INPUT'!A80</f>
        <v>01 - Musei, biblioteche, scuole, associazioni, luoghi di culto</v>
      </c>
      <c r="G71" s="161">
        <f t="shared" ref="G71:G91" si="10">J14</f>
        <v>0.18581227904448652</v>
      </c>
      <c r="H71" s="162">
        <f t="shared" ref="H71:H91" si="11">J44</f>
        <v>0.6658124338294753</v>
      </c>
      <c r="I71" s="166">
        <f>G71+H71</f>
        <v>0.8516247128739618</v>
      </c>
      <c r="L71" s="159">
        <f>L14+L44</f>
        <v>0.78768252937607297</v>
      </c>
      <c r="M71" s="252">
        <f>(I71-L71)/L71</f>
        <v>8.1177607872727264E-2</v>
      </c>
      <c r="N71" s="189">
        <f t="shared" ref="N71:N91" si="12">I71-L71</f>
        <v>6.3942183497888827E-2</v>
      </c>
    </row>
    <row r="72" spans="1:14" x14ac:dyDescent="0.25">
      <c r="A72" s="48" t="str">
        <f>'DATI INPUT'!A81</f>
        <v>02 - Campeggi, distributori carburanti</v>
      </c>
      <c r="G72" s="163">
        <f t="shared" si="10"/>
        <v>0.46453069761121629</v>
      </c>
      <c r="H72" s="164">
        <f t="shared" si="11"/>
        <v>1.6773351698396393</v>
      </c>
      <c r="I72" s="167">
        <f t="shared" ref="I72:I91" si="13">G72+H72</f>
        <v>2.1418658674508557</v>
      </c>
      <c r="L72" s="160">
        <f t="shared" ref="L72:L91" si="14">L15+L45</f>
        <v>1.9818272435002786</v>
      </c>
      <c r="M72" s="253">
        <f t="shared" ref="M72:M91" si="15">(I72-L72)/L72</f>
        <v>8.0753064867510285E-2</v>
      </c>
      <c r="N72" s="190">
        <f t="shared" si="12"/>
        <v>0.16003862395057711</v>
      </c>
    </row>
    <row r="73" spans="1:14" x14ac:dyDescent="0.25">
      <c r="A73" s="48" t="str">
        <f>'DATI INPUT'!A82</f>
        <v>03 - Stabilimenti balneari, terme e simili, stadio, autostazioni e Stazioni ferroviarie</v>
      </c>
      <c r="G73" s="163">
        <f t="shared" si="10"/>
        <v>0.22065208136532777</v>
      </c>
      <c r="H73" s="164">
        <f t="shared" si="11"/>
        <v>0.7964141035421799</v>
      </c>
      <c r="I73" s="167">
        <f t="shared" si="13"/>
        <v>1.0170661849075078</v>
      </c>
      <c r="L73" s="160">
        <f t="shared" si="14"/>
        <v>0.9410524176611299</v>
      </c>
      <c r="M73" s="253">
        <f t="shared" si="15"/>
        <v>8.0775274384078138E-2</v>
      </c>
      <c r="N73" s="190">
        <f t="shared" si="12"/>
        <v>7.6013767246377872E-2</v>
      </c>
    </row>
    <row r="74" spans="1:14" x14ac:dyDescent="0.25">
      <c r="A74" s="48" t="str">
        <f>'DATI INPUT'!A83</f>
        <v>04 - Esposizioni, autosaloni</v>
      </c>
      <c r="G74" s="163">
        <f t="shared" si="10"/>
        <v>0.17419901160420612</v>
      </c>
      <c r="H74" s="164">
        <f t="shared" si="11"/>
        <v>0.76824511595708678</v>
      </c>
      <c r="I74" s="167">
        <f t="shared" si="13"/>
        <v>0.94244412756129292</v>
      </c>
      <c r="L74" s="160">
        <f t="shared" si="14"/>
        <v>0.88043772196615422</v>
      </c>
      <c r="M74" s="253">
        <f t="shared" si="15"/>
        <v>7.042679345526992E-2</v>
      </c>
      <c r="N74" s="190">
        <f t="shared" si="12"/>
        <v>6.2006405595138703E-2</v>
      </c>
    </row>
    <row r="75" spans="1:14" x14ac:dyDescent="0.25">
      <c r="A75" s="48" t="str">
        <f>'DATI INPUT'!A84</f>
        <v>05 - Alberghi con ristorante</v>
      </c>
      <c r="G75" s="163">
        <f t="shared" si="10"/>
        <v>0.62130980805500191</v>
      </c>
      <c r="H75" s="164">
        <f t="shared" si="11"/>
        <v>2.2509581897542636</v>
      </c>
      <c r="I75" s="167">
        <f t="shared" si="13"/>
        <v>2.8722679978092653</v>
      </c>
      <c r="L75" s="160">
        <f t="shared" si="14"/>
        <v>2.6581087287169294</v>
      </c>
      <c r="M75" s="253">
        <f t="shared" si="15"/>
        <v>8.0568287812557149E-2</v>
      </c>
      <c r="N75" s="190">
        <f t="shared" si="12"/>
        <v>0.21415926909233596</v>
      </c>
    </row>
    <row r="76" spans="1:14" x14ac:dyDescent="0.25">
      <c r="A76" s="48" t="str">
        <f>'DATI INPUT'!A85</f>
        <v>06 - Alberghi senza ristorante</v>
      </c>
      <c r="G76" s="163">
        <f t="shared" si="10"/>
        <v>0.52840366853275866</v>
      </c>
      <c r="H76" s="164">
        <f t="shared" si="11"/>
        <v>1.9180519728395264</v>
      </c>
      <c r="I76" s="167">
        <f t="shared" si="13"/>
        <v>2.4464556413722853</v>
      </c>
      <c r="L76" s="160">
        <f t="shared" si="14"/>
        <v>2.2642674640288929</v>
      </c>
      <c r="M76" s="253">
        <f t="shared" si="15"/>
        <v>8.0462304139290342E-2</v>
      </c>
      <c r="N76" s="190">
        <f t="shared" si="12"/>
        <v>0.18218817734339243</v>
      </c>
    </row>
    <row r="77" spans="1:14" x14ac:dyDescent="0.25">
      <c r="A77" s="48" t="str">
        <f>'DATI INPUT'!A86</f>
        <v>07 - Case di cura e riposo</v>
      </c>
      <c r="G77" s="163">
        <f t="shared" si="10"/>
        <v>0.55163020341331936</v>
      </c>
      <c r="H77" s="164">
        <f t="shared" si="11"/>
        <v>2.0025589355948061</v>
      </c>
      <c r="I77" s="167">
        <f t="shared" si="13"/>
        <v>2.5541891390081255</v>
      </c>
      <c r="L77" s="160">
        <f t="shared" si="14"/>
        <v>2.3639898722069117</v>
      </c>
      <c r="M77" s="253">
        <f t="shared" si="15"/>
        <v>8.0456887331607954E-2</v>
      </c>
      <c r="N77" s="190">
        <f t="shared" si="12"/>
        <v>0.1901992668012138</v>
      </c>
    </row>
    <row r="78" spans="1:14" x14ac:dyDescent="0.25">
      <c r="A78" s="48" t="str">
        <f>'DATI INPUT'!A87</f>
        <v>08 - Uffici, agenzie, studi professionali</v>
      </c>
      <c r="G78" s="163">
        <f t="shared" si="10"/>
        <v>0.58066337201402041</v>
      </c>
      <c r="H78" s="164">
        <f t="shared" si="11"/>
        <v>2.1024308006692274</v>
      </c>
      <c r="I78" s="167">
        <f t="shared" si="13"/>
        <v>2.6830941726832478</v>
      </c>
      <c r="L78" s="160">
        <f t="shared" si="14"/>
        <v>2.4829634684023918</v>
      </c>
      <c r="M78" s="253">
        <f t="shared" si="15"/>
        <v>8.0601550054067328E-2</v>
      </c>
      <c r="N78" s="190">
        <f t="shared" si="12"/>
        <v>0.200130704280856</v>
      </c>
    </row>
    <row r="79" spans="1:14" x14ac:dyDescent="0.25">
      <c r="A79" s="48" t="str">
        <f>'DATI INPUT'!A88</f>
        <v>09 - Banche ed istituti di credito</v>
      </c>
      <c r="G79" s="163">
        <f t="shared" si="10"/>
        <v>0.33678475576813183</v>
      </c>
      <c r="H79" s="164">
        <f t="shared" si="11"/>
        <v>1.2240705514249581</v>
      </c>
      <c r="I79" s="167">
        <f t="shared" si="13"/>
        <v>1.56085530719309</v>
      </c>
      <c r="L79" s="160">
        <f t="shared" si="14"/>
        <v>1.4447128265752622</v>
      </c>
      <c r="M79" s="253">
        <f t="shared" si="15"/>
        <v>8.0391395771813812E-2</v>
      </c>
      <c r="N79" s="190">
        <f t="shared" si="12"/>
        <v>0.11614248061782773</v>
      </c>
    </row>
    <row r="80" spans="1:14" x14ac:dyDescent="0.25">
      <c r="A80" s="48" t="str">
        <f>'DATI INPUT'!A89</f>
        <v>10 - Negozi abbigl., calzature, libreria, cartol., ferram. e altri beni durevoli</v>
      </c>
      <c r="G80" s="163">
        <f t="shared" si="10"/>
        <v>0.64453634293556261</v>
      </c>
      <c r="H80" s="164">
        <f t="shared" si="11"/>
        <v>2.3354651525095438</v>
      </c>
      <c r="I80" s="167">
        <f t="shared" si="13"/>
        <v>2.9800014954451064</v>
      </c>
      <c r="L80" s="160">
        <f t="shared" si="14"/>
        <v>2.7578311368949482</v>
      </c>
      <c r="M80" s="253">
        <f t="shared" si="15"/>
        <v>8.0559812229946973E-2</v>
      </c>
      <c r="N80" s="190">
        <f t="shared" si="12"/>
        <v>0.22217035855015821</v>
      </c>
    </row>
    <row r="81" spans="1:14" x14ac:dyDescent="0.25">
      <c r="A81" s="48" t="str">
        <f>'DATI INPUT'!A90</f>
        <v>11 - Edicola, farmacia, tabaccaio, plurilicenze</v>
      </c>
      <c r="G81" s="163">
        <f t="shared" si="10"/>
        <v>0.62130980805500191</v>
      </c>
      <c r="H81" s="164">
        <f t="shared" si="11"/>
        <v>2.2535190068074544</v>
      </c>
      <c r="I81" s="167">
        <f t="shared" si="13"/>
        <v>2.8748288148624566</v>
      </c>
      <c r="L81" s="160">
        <f t="shared" si="14"/>
        <v>2.660632912728949</v>
      </c>
      <c r="M81" s="253">
        <f t="shared" si="15"/>
        <v>8.0505619963113159E-2</v>
      </c>
      <c r="N81" s="190">
        <f t="shared" si="12"/>
        <v>0.21419590213350759</v>
      </c>
    </row>
    <row r="82" spans="1:14" x14ac:dyDescent="0.25">
      <c r="A82" s="48" t="str">
        <f>'DATI INPUT'!A91</f>
        <v>12 - Attività artigianali tipo botteghe: falegname, idraul.,fabbro, elettric., parrucchiere</v>
      </c>
      <c r="G82" s="163">
        <f t="shared" si="10"/>
        <v>0.41807762785009472</v>
      </c>
      <c r="H82" s="164">
        <f t="shared" si="11"/>
        <v>1.5108820613822704</v>
      </c>
      <c r="I82" s="167">
        <f t="shared" si="13"/>
        <v>1.9289596892323653</v>
      </c>
      <c r="L82" s="160">
        <f t="shared" si="14"/>
        <v>1.7849066111562604</v>
      </c>
      <c r="M82" s="253">
        <f t="shared" si="15"/>
        <v>8.0706226967688519E-2</v>
      </c>
      <c r="N82" s="190">
        <f t="shared" si="12"/>
        <v>0.1440530780761049</v>
      </c>
    </row>
    <row r="83" spans="1:14" x14ac:dyDescent="0.25">
      <c r="A83" s="48" t="str">
        <f>'DATI INPUT'!A92</f>
        <v>13 - Carrozzeria, autofficina, elettrauto</v>
      </c>
      <c r="G83" s="163">
        <f t="shared" si="10"/>
        <v>0.53421030225289878</v>
      </c>
      <c r="H83" s="164">
        <f t="shared" si="11"/>
        <v>1.9334168751586682</v>
      </c>
      <c r="I83" s="167">
        <f t="shared" si="13"/>
        <v>2.467627177411567</v>
      </c>
      <c r="L83" s="160">
        <f t="shared" si="14"/>
        <v>2.2835186520463542</v>
      </c>
      <c r="M83" s="253">
        <f t="shared" si="15"/>
        <v>8.0624927324427886E-2</v>
      </c>
      <c r="N83" s="190">
        <f t="shared" si="12"/>
        <v>0.18410852536521283</v>
      </c>
    </row>
    <row r="84" spans="1:14" x14ac:dyDescent="0.25">
      <c r="A84" s="48" t="str">
        <f>'DATI INPUT'!A93</f>
        <v>14 - Attività industriali con capannoni di produzione</v>
      </c>
      <c r="G84" s="163">
        <f t="shared" si="10"/>
        <v>0.52840366853275855</v>
      </c>
      <c r="H84" s="164">
        <f t="shared" si="11"/>
        <v>1.9206127898927166</v>
      </c>
      <c r="I84" s="167">
        <f t="shared" si="13"/>
        <v>2.4490164584254752</v>
      </c>
      <c r="L84" s="160">
        <f t="shared" si="14"/>
        <v>2.266791648040912</v>
      </c>
      <c r="M84" s="253">
        <f t="shared" si="15"/>
        <v>8.0388866150116631E-2</v>
      </c>
      <c r="N84" s="190">
        <f t="shared" si="12"/>
        <v>0.18222481038456317</v>
      </c>
    </row>
    <row r="85" spans="1:14" x14ac:dyDescent="0.25">
      <c r="A85" s="48" t="str">
        <f>'DATI INPUT'!A94</f>
        <v>15 - Attività artigianali di produzione beni specifici</v>
      </c>
      <c r="G85" s="163">
        <f t="shared" si="10"/>
        <v>0.63292307549528226</v>
      </c>
      <c r="H85" s="164">
        <f t="shared" si="11"/>
        <v>2.284248811445738</v>
      </c>
      <c r="I85" s="167">
        <f t="shared" si="13"/>
        <v>2.9171718869410204</v>
      </c>
      <c r="L85" s="160">
        <f t="shared" si="14"/>
        <v>2.6991352887638711</v>
      </c>
      <c r="M85" s="253">
        <f t="shared" si="15"/>
        <v>8.0780166553638733E-2</v>
      </c>
      <c r="N85" s="190">
        <f t="shared" si="12"/>
        <v>0.21803659817714927</v>
      </c>
    </row>
    <row r="86" spans="1:14" x14ac:dyDescent="0.25">
      <c r="A86" s="48" t="str">
        <f>'DATI INPUT'!A95</f>
        <v>16 - Ristoranti, trattorie, osterie, pizzerie</v>
      </c>
      <c r="G86" s="163">
        <f t="shared" si="10"/>
        <v>1.4052053602739294</v>
      </c>
      <c r="H86" s="164">
        <f t="shared" si="11"/>
        <v>5.0781002164763436</v>
      </c>
      <c r="I86" s="167">
        <f t="shared" si="13"/>
        <v>6.483305576750273</v>
      </c>
      <c r="L86" s="160">
        <f t="shared" si="14"/>
        <v>5.9991292106078742</v>
      </c>
      <c r="M86" s="253">
        <f t="shared" si="15"/>
        <v>8.0707774269349108E-2</v>
      </c>
      <c r="N86" s="190">
        <f t="shared" si="12"/>
        <v>0.48417636614239878</v>
      </c>
    </row>
    <row r="87" spans="1:14" x14ac:dyDescent="0.25">
      <c r="A87" s="48" t="str">
        <f>'DATI INPUT'!A96</f>
        <v>17 - Bar, caffè, pasticceria</v>
      </c>
      <c r="G87" s="163">
        <f t="shared" si="10"/>
        <v>1.0568073370655171</v>
      </c>
      <c r="H87" s="164">
        <f t="shared" si="11"/>
        <v>3.818178226306721</v>
      </c>
      <c r="I87" s="167">
        <f t="shared" si="13"/>
        <v>4.8749855633722383</v>
      </c>
      <c r="L87" s="160">
        <f t="shared" si="14"/>
        <v>4.5108656399736509</v>
      </c>
      <c r="M87" s="253">
        <f t="shared" si="15"/>
        <v>8.0720631572771553E-2</v>
      </c>
      <c r="N87" s="190">
        <f t="shared" si="12"/>
        <v>0.36411992339858745</v>
      </c>
    </row>
    <row r="88" spans="1:14" x14ac:dyDescent="0.25">
      <c r="A88" s="48" t="str">
        <f>'DATI INPUT'!A97</f>
        <v>18 - Supermercato, pane e pasta, macelleria, salumi e formaggi, generi alim.</v>
      </c>
      <c r="G88" s="163">
        <f t="shared" si="10"/>
        <v>1.0219675347446759</v>
      </c>
      <c r="H88" s="164">
        <f t="shared" si="11"/>
        <v>3.6952590077535872</v>
      </c>
      <c r="I88" s="167">
        <f t="shared" si="13"/>
        <v>4.7172265424982633</v>
      </c>
      <c r="L88" s="160">
        <f t="shared" si="14"/>
        <v>4.3650683037246507</v>
      </c>
      <c r="M88" s="253">
        <f t="shared" si="15"/>
        <v>8.0676455503140926E-2</v>
      </c>
      <c r="N88" s="190">
        <f t="shared" si="12"/>
        <v>0.35215823877361263</v>
      </c>
    </row>
    <row r="89" spans="1:14" x14ac:dyDescent="0.25">
      <c r="A89" s="48" t="str">
        <f>'DATI INPUT'!A98</f>
        <v>19 - Plurilicenze alimentari e/o miste</v>
      </c>
      <c r="G89" s="163">
        <f t="shared" si="10"/>
        <v>0.89422159290159142</v>
      </c>
      <c r="H89" s="164">
        <f t="shared" si="11"/>
        <v>3.2240686699665742</v>
      </c>
      <c r="I89" s="167">
        <f t="shared" si="13"/>
        <v>4.1182902628681655</v>
      </c>
      <c r="L89" s="160">
        <f t="shared" si="14"/>
        <v>3.8102845987155005</v>
      </c>
      <c r="M89" s="253">
        <f t="shared" si="15"/>
        <v>8.0835343442980059E-2</v>
      </c>
      <c r="N89" s="190">
        <f t="shared" si="12"/>
        <v>0.30800566415266495</v>
      </c>
    </row>
    <row r="90" spans="1:14" x14ac:dyDescent="0.25">
      <c r="A90" s="48" t="str">
        <f>'DATI INPUT'!A99</f>
        <v>20 - Ortofrutta, pescherie, fiori e piante</v>
      </c>
      <c r="G90" s="163">
        <f t="shared" si="10"/>
        <v>1.7594100172024816</v>
      </c>
      <c r="H90" s="164">
        <f t="shared" si="11"/>
        <v>6.3661911942310585</v>
      </c>
      <c r="I90" s="167">
        <f t="shared" si="13"/>
        <v>8.1256012114335405</v>
      </c>
      <c r="L90" s="160">
        <f t="shared" si="14"/>
        <v>7.5192648893196559</v>
      </c>
      <c r="M90" s="253">
        <f t="shared" si="15"/>
        <v>8.0637712733743858E-2</v>
      </c>
      <c r="N90" s="190">
        <f t="shared" si="12"/>
        <v>0.60633632211388466</v>
      </c>
    </row>
    <row r="91" spans="1:14" x14ac:dyDescent="0.25">
      <c r="A91" s="48" t="str">
        <f>'DATI INPUT'!A100</f>
        <v>21 - Discoteche, night club</v>
      </c>
      <c r="G91" s="163">
        <f t="shared" si="10"/>
        <v>0.60388990689458122</v>
      </c>
      <c r="H91" s="164">
        <f t="shared" si="11"/>
        <v>2.1920593975308873</v>
      </c>
      <c r="I91" s="167">
        <f t="shared" si="13"/>
        <v>2.7959493044254686</v>
      </c>
      <c r="L91" s="160">
        <f t="shared" si="14"/>
        <v>2.5877342446044489</v>
      </c>
      <c r="M91" s="253">
        <f t="shared" si="15"/>
        <v>8.0462304139290272E-2</v>
      </c>
      <c r="N91" s="190">
        <f t="shared" si="12"/>
        <v>0.20821505982101973</v>
      </c>
    </row>
    <row r="94" spans="1:14" x14ac:dyDescent="0.25">
      <c r="G94" s="508" t="s">
        <v>11211</v>
      </c>
      <c r="H94" s="508"/>
      <c r="I94" s="508"/>
      <c r="J94" s="509" t="s">
        <v>11206</v>
      </c>
      <c r="K94" s="509"/>
      <c r="L94" s="509"/>
      <c r="M94" s="505" t="s">
        <v>95</v>
      </c>
      <c r="N94" s="505" t="s">
        <v>113</v>
      </c>
    </row>
    <row r="95" spans="1:14" ht="30" x14ac:dyDescent="0.25">
      <c r="A95" s="506" t="s">
        <v>118</v>
      </c>
      <c r="B95" s="507"/>
      <c r="C95" s="507"/>
      <c r="D95" s="507"/>
      <c r="E95" s="507"/>
      <c r="F95" s="178" t="s">
        <v>114</v>
      </c>
      <c r="G95" s="181" t="s">
        <v>11212</v>
      </c>
      <c r="H95" s="182" t="s">
        <v>116</v>
      </c>
      <c r="I95" s="181" t="s">
        <v>11213</v>
      </c>
      <c r="J95" s="183" t="s">
        <v>11207</v>
      </c>
      <c r="K95" s="184" t="s">
        <v>116</v>
      </c>
      <c r="L95" s="183" t="s">
        <v>11208</v>
      </c>
      <c r="M95" s="505"/>
      <c r="N95" s="505"/>
    </row>
    <row r="96" spans="1:14" x14ac:dyDescent="0.25">
      <c r="A96" s="98" t="str">
        <f>A71</f>
        <v>01 - Musei, biblioteche, scuole, associazioni, luoghi di culto</v>
      </c>
      <c r="B96" s="99"/>
      <c r="C96" s="99"/>
      <c r="D96" s="99"/>
      <c r="E96" s="99"/>
      <c r="F96" s="185">
        <f>IFERROR(VLOOKUP('DATI INPUT'!D35+100,und,4,FALSE),0)</f>
        <v>0</v>
      </c>
      <c r="G96" s="168">
        <f t="shared" ref="G96:G116" si="16">F96*I71</f>
        <v>0</v>
      </c>
      <c r="H96" s="169">
        <f>G96*5%</f>
        <v>0</v>
      </c>
      <c r="I96" s="84">
        <f>G96+H96</f>
        <v>0</v>
      </c>
      <c r="J96" s="168">
        <f t="shared" ref="J96:J116" si="17">F96*L71</f>
        <v>0</v>
      </c>
      <c r="K96" s="174">
        <f>J96*5%</f>
        <v>0</v>
      </c>
      <c r="L96" s="175">
        <f>J96+K96</f>
        <v>0</v>
      </c>
      <c r="M96" s="203">
        <f t="shared" ref="M96:M105" si="18">I96-L96</f>
        <v>0</v>
      </c>
      <c r="N96" s="136">
        <f>G96-J96</f>
        <v>0</v>
      </c>
    </row>
    <row r="97" spans="1:14" x14ac:dyDescent="0.25">
      <c r="A97" s="103" t="str">
        <f t="shared" ref="A97:A116" si="19">A72</f>
        <v>02 - Campeggi, distributori carburanti</v>
      </c>
      <c r="B97" s="104"/>
      <c r="C97" s="104"/>
      <c r="D97" s="104"/>
      <c r="E97" s="104"/>
      <c r="F97" s="186">
        <f>IFERROR(VLOOKUP('DATI INPUT'!D36+100,und,4,FALSE),0)</f>
        <v>347.5</v>
      </c>
      <c r="G97" s="170">
        <f t="shared" si="16"/>
        <v>744.29838893917236</v>
      </c>
      <c r="H97" s="171">
        <f t="shared" ref="H97:H116" si="20">G97*5%</f>
        <v>37.214919446958618</v>
      </c>
      <c r="I97" s="86">
        <f t="shared" ref="I97:I116" si="21">G97+H97</f>
        <v>781.51330838613103</v>
      </c>
      <c r="J97" s="170">
        <f t="shared" si="17"/>
        <v>688.6849671163468</v>
      </c>
      <c r="K97" s="176">
        <f>J97*5%</f>
        <v>34.434248355817338</v>
      </c>
      <c r="L97" s="91">
        <f t="shared" ref="L97:L116" si="22">J97+K97</f>
        <v>723.11921547216411</v>
      </c>
      <c r="M97" s="204">
        <f t="shared" si="18"/>
        <v>58.394092913966915</v>
      </c>
      <c r="N97" s="138">
        <f t="shared" ref="N97:N116" si="23">G97-J97</f>
        <v>55.613421822825558</v>
      </c>
    </row>
    <row r="98" spans="1:14" x14ac:dyDescent="0.25">
      <c r="A98" s="103" t="str">
        <f t="shared" si="19"/>
        <v>03 - Stabilimenti balneari, terme e simili, stadio, autostazioni e Stazioni ferroviarie</v>
      </c>
      <c r="B98" s="104"/>
      <c r="C98" s="104"/>
      <c r="D98" s="104"/>
      <c r="E98" s="104"/>
      <c r="F98" s="186">
        <f>IFERROR(VLOOKUP('DATI INPUT'!D37+100,und,4,FALSE),0)</f>
        <v>0</v>
      </c>
      <c r="G98" s="170">
        <f t="shared" si="16"/>
        <v>0</v>
      </c>
      <c r="H98" s="171">
        <f t="shared" si="20"/>
        <v>0</v>
      </c>
      <c r="I98" s="86">
        <f t="shared" si="21"/>
        <v>0</v>
      </c>
      <c r="J98" s="170">
        <f t="shared" si="17"/>
        <v>0</v>
      </c>
      <c r="K98" s="176">
        <f t="shared" ref="K98:K115" si="24">J98*5%</f>
        <v>0</v>
      </c>
      <c r="L98" s="91">
        <f t="shared" si="22"/>
        <v>0</v>
      </c>
      <c r="M98" s="204">
        <f t="shared" si="18"/>
        <v>0</v>
      </c>
      <c r="N98" s="138">
        <f t="shared" si="23"/>
        <v>0</v>
      </c>
    </row>
    <row r="99" spans="1:14" x14ac:dyDescent="0.25">
      <c r="A99" s="103" t="str">
        <f t="shared" si="19"/>
        <v>04 - Esposizioni, autosaloni</v>
      </c>
      <c r="B99" s="104"/>
      <c r="C99" s="104"/>
      <c r="D99" s="104"/>
      <c r="E99" s="104"/>
      <c r="F99" s="186">
        <f>IFERROR(VLOOKUP('DATI INPUT'!D38+100,und,4,FALSE),0)</f>
        <v>194.10153846153844</v>
      </c>
      <c r="G99" s="170">
        <f t="shared" si="16"/>
        <v>182.92985507368934</v>
      </c>
      <c r="H99" s="171">
        <f t="shared" si="20"/>
        <v>9.146492753684468</v>
      </c>
      <c r="I99" s="86">
        <f t="shared" si="21"/>
        <v>192.07634782737381</v>
      </c>
      <c r="J99" s="170">
        <f t="shared" si="17"/>
        <v>170.89431635320278</v>
      </c>
      <c r="K99" s="176">
        <f t="shared" si="24"/>
        <v>8.5447158176601388</v>
      </c>
      <c r="L99" s="91">
        <f t="shared" si="22"/>
        <v>179.43903217086293</v>
      </c>
      <c r="M99" s="204">
        <f t="shared" si="18"/>
        <v>12.637315656510879</v>
      </c>
      <c r="N99" s="138">
        <f t="shared" si="23"/>
        <v>12.035538720486556</v>
      </c>
    </row>
    <row r="100" spans="1:14" x14ac:dyDescent="0.25">
      <c r="A100" s="103" t="str">
        <f t="shared" si="19"/>
        <v>05 - Alberghi con ristorante</v>
      </c>
      <c r="B100" s="104"/>
      <c r="C100" s="104"/>
      <c r="D100" s="104"/>
      <c r="E100" s="104"/>
      <c r="F100" s="186">
        <f>IFERROR(VLOOKUP('DATI INPUT'!D39+100,und,4,FALSE),0)</f>
        <v>308.84500000000003</v>
      </c>
      <c r="G100" s="170">
        <f t="shared" si="16"/>
        <v>887.08560978340267</v>
      </c>
      <c r="H100" s="171">
        <f t="shared" si="20"/>
        <v>44.354280489170137</v>
      </c>
      <c r="I100" s="86">
        <f t="shared" si="21"/>
        <v>931.43989027257282</v>
      </c>
      <c r="J100" s="170">
        <f t="shared" si="17"/>
        <v>820.94359032058014</v>
      </c>
      <c r="K100" s="176">
        <f t="shared" si="24"/>
        <v>41.047179516029011</v>
      </c>
      <c r="L100" s="91">
        <f t="shared" si="22"/>
        <v>861.99076983660916</v>
      </c>
      <c r="M100" s="204">
        <f t="shared" si="18"/>
        <v>69.449120435963664</v>
      </c>
      <c r="N100" s="138">
        <f t="shared" si="23"/>
        <v>66.142019462822532</v>
      </c>
    </row>
    <row r="101" spans="1:14" x14ac:dyDescent="0.25">
      <c r="A101" s="103" t="str">
        <f t="shared" si="19"/>
        <v>06 - Alberghi senza ristorante</v>
      </c>
      <c r="B101" s="104"/>
      <c r="C101" s="104"/>
      <c r="D101" s="104"/>
      <c r="E101" s="104"/>
      <c r="F101" s="186">
        <f>IFERROR(VLOOKUP('DATI INPUT'!D40+100,und,4,FALSE),0)</f>
        <v>567.95166666666671</v>
      </c>
      <c r="G101" s="170">
        <f t="shared" si="16"/>
        <v>1389.4685589434584</v>
      </c>
      <c r="H101" s="171">
        <f t="shared" si="20"/>
        <v>69.473427947172922</v>
      </c>
      <c r="I101" s="86">
        <f t="shared" si="21"/>
        <v>1458.9419868906314</v>
      </c>
      <c r="J101" s="170">
        <f t="shared" si="17"/>
        <v>1285.9944799743166</v>
      </c>
      <c r="K101" s="176">
        <f t="shared" si="24"/>
        <v>64.299723998715834</v>
      </c>
      <c r="L101" s="91">
        <f t="shared" si="22"/>
        <v>1350.2942039730324</v>
      </c>
      <c r="M101" s="204">
        <f t="shared" si="18"/>
        <v>108.64778291759899</v>
      </c>
      <c r="N101" s="138">
        <f t="shared" si="23"/>
        <v>103.47407896914183</v>
      </c>
    </row>
    <row r="102" spans="1:14" x14ac:dyDescent="0.25">
      <c r="A102" s="103" t="str">
        <f t="shared" si="19"/>
        <v>07 - Case di cura e riposo</v>
      </c>
      <c r="B102" s="104"/>
      <c r="C102" s="104"/>
      <c r="D102" s="104"/>
      <c r="E102" s="104"/>
      <c r="F102" s="186">
        <f>IFERROR(VLOOKUP('DATI INPUT'!D41+100,und,4,FALSE),0)</f>
        <v>0</v>
      </c>
      <c r="G102" s="170">
        <f t="shared" si="16"/>
        <v>0</v>
      </c>
      <c r="H102" s="171">
        <f t="shared" si="20"/>
        <v>0</v>
      </c>
      <c r="I102" s="86">
        <f t="shared" si="21"/>
        <v>0</v>
      </c>
      <c r="J102" s="170">
        <f t="shared" si="17"/>
        <v>0</v>
      </c>
      <c r="K102" s="176">
        <f t="shared" si="24"/>
        <v>0</v>
      </c>
      <c r="L102" s="91">
        <f t="shared" si="22"/>
        <v>0</v>
      </c>
      <c r="M102" s="204">
        <f t="shared" si="18"/>
        <v>0</v>
      </c>
      <c r="N102" s="138">
        <f t="shared" si="23"/>
        <v>0</v>
      </c>
    </row>
    <row r="103" spans="1:14" x14ac:dyDescent="0.25">
      <c r="A103" s="103" t="str">
        <f t="shared" si="19"/>
        <v>08 - Uffici, agenzie, studi professionali</v>
      </c>
      <c r="B103" s="104"/>
      <c r="C103" s="104"/>
      <c r="D103" s="104"/>
      <c r="E103" s="104"/>
      <c r="F103" s="186">
        <f>IFERROR(VLOOKUP('DATI INPUT'!D42+100,und,4,FALSE),0)</f>
        <v>120.12</v>
      </c>
      <c r="G103" s="170">
        <f t="shared" si="16"/>
        <v>322.29327202271173</v>
      </c>
      <c r="H103" s="171">
        <f t="shared" si="20"/>
        <v>16.114663601135586</v>
      </c>
      <c r="I103" s="86">
        <f t="shared" si="21"/>
        <v>338.40793562384732</v>
      </c>
      <c r="J103" s="170">
        <f t="shared" si="17"/>
        <v>298.25357182449534</v>
      </c>
      <c r="K103" s="176">
        <f t="shared" si="24"/>
        <v>14.912678591224768</v>
      </c>
      <c r="L103" s="91">
        <f t="shared" si="22"/>
        <v>313.16625041572013</v>
      </c>
      <c r="M103" s="204">
        <f t="shared" si="18"/>
        <v>25.241685208127194</v>
      </c>
      <c r="N103" s="138">
        <f t="shared" si="23"/>
        <v>24.039700198216394</v>
      </c>
    </row>
    <row r="104" spans="1:14" x14ac:dyDescent="0.25">
      <c r="A104" s="103" t="str">
        <f t="shared" si="19"/>
        <v>09 - Banche ed istituti di credito</v>
      </c>
      <c r="B104" s="104"/>
      <c r="C104" s="104"/>
      <c r="D104" s="104"/>
      <c r="E104" s="104"/>
      <c r="F104" s="186">
        <f>IFERROR(VLOOKUP('DATI INPUT'!D43+100,und,4,FALSE),0)</f>
        <v>47.466666666666669</v>
      </c>
      <c r="G104" s="170">
        <f t="shared" si="16"/>
        <v>74.088598581432009</v>
      </c>
      <c r="H104" s="171">
        <f t="shared" si="20"/>
        <v>3.7044299290716007</v>
      </c>
      <c r="I104" s="86">
        <f t="shared" si="21"/>
        <v>77.793028510503603</v>
      </c>
      <c r="J104" s="170">
        <f t="shared" si="17"/>
        <v>68.575702168105778</v>
      </c>
      <c r="K104" s="176">
        <f t="shared" si="24"/>
        <v>3.4287851084052892</v>
      </c>
      <c r="L104" s="91">
        <f t="shared" si="22"/>
        <v>72.004487276511071</v>
      </c>
      <c r="M104" s="204">
        <f t="shared" si="18"/>
        <v>5.7885412339925324</v>
      </c>
      <c r="N104" s="138">
        <f t="shared" si="23"/>
        <v>5.5128964133262315</v>
      </c>
    </row>
    <row r="105" spans="1:14" x14ac:dyDescent="0.25">
      <c r="A105" s="103" t="str">
        <f t="shared" si="19"/>
        <v>10 - Negozi abbigl., calzature, libreria, cartol., ferram. e altri beni durevoli</v>
      </c>
      <c r="B105" s="104"/>
      <c r="C105" s="104"/>
      <c r="D105" s="104"/>
      <c r="E105" s="104"/>
      <c r="F105" s="186">
        <f>IFERROR(VLOOKUP('DATI INPUT'!D44+100,und,4,FALSE),0)</f>
        <v>38.75</v>
      </c>
      <c r="G105" s="170">
        <f t="shared" si="16"/>
        <v>115.47505794849788</v>
      </c>
      <c r="H105" s="171">
        <f t="shared" si="20"/>
        <v>5.7737528974248944</v>
      </c>
      <c r="I105" s="86">
        <f t="shared" si="21"/>
        <v>121.24881084592278</v>
      </c>
      <c r="J105" s="170">
        <f t="shared" si="17"/>
        <v>106.86595655467924</v>
      </c>
      <c r="K105" s="176">
        <f t="shared" si="24"/>
        <v>5.3432978277339629</v>
      </c>
      <c r="L105" s="91">
        <f t="shared" si="22"/>
        <v>112.20925438241321</v>
      </c>
      <c r="M105" s="204">
        <f t="shared" si="18"/>
        <v>9.0395564635095695</v>
      </c>
      <c r="N105" s="138">
        <f t="shared" si="23"/>
        <v>8.6091013938186336</v>
      </c>
    </row>
    <row r="106" spans="1:14" x14ac:dyDescent="0.25">
      <c r="A106" s="103" t="str">
        <f t="shared" si="19"/>
        <v>11 - Edicola, farmacia, tabaccaio, plurilicenze</v>
      </c>
      <c r="B106" s="104"/>
      <c r="C106" s="104"/>
      <c r="D106" s="104"/>
      <c r="E106" s="104"/>
      <c r="F106" s="186">
        <f>IFERROR(VLOOKUP('DATI INPUT'!D45+100,und,4,FALSE),0)</f>
        <v>70.75</v>
      </c>
      <c r="G106" s="170">
        <f t="shared" si="16"/>
        <v>203.3941386515188</v>
      </c>
      <c r="H106" s="171">
        <f t="shared" si="20"/>
        <v>10.169706932575941</v>
      </c>
      <c r="I106" s="86">
        <f t="shared" si="21"/>
        <v>213.56384558409474</v>
      </c>
      <c r="J106" s="170">
        <f t="shared" si="17"/>
        <v>188.23977857557313</v>
      </c>
      <c r="K106" s="176">
        <f t="shared" si="24"/>
        <v>9.4119889287786567</v>
      </c>
      <c r="L106" s="91">
        <f t="shared" si="22"/>
        <v>197.6517675043518</v>
      </c>
      <c r="M106" s="204">
        <f t="shared" ref="M106:M116" si="25">I106-L106</f>
        <v>15.91207807974294</v>
      </c>
      <c r="N106" s="138">
        <f t="shared" si="23"/>
        <v>15.154360075945675</v>
      </c>
    </row>
    <row r="107" spans="1:14" x14ac:dyDescent="0.25">
      <c r="A107" s="103" t="str">
        <f t="shared" si="19"/>
        <v>12 - Attività artigianali tipo botteghe: falegname, idraul.,fabbro, elettric., parrucchiere</v>
      </c>
      <c r="B107" s="104"/>
      <c r="C107" s="104"/>
      <c r="D107" s="104"/>
      <c r="E107" s="104"/>
      <c r="F107" s="186">
        <f>IFERROR(VLOOKUP('DATI INPUT'!D46+100,und,4,FALSE),0)</f>
        <v>84.913333333333341</v>
      </c>
      <c r="G107" s="170">
        <f t="shared" si="16"/>
        <v>163.79439707835093</v>
      </c>
      <c r="H107" s="171">
        <f t="shared" si="20"/>
        <v>8.1897198539175466</v>
      </c>
      <c r="I107" s="86">
        <f t="shared" si="21"/>
        <v>171.98411693226848</v>
      </c>
      <c r="J107" s="170">
        <f t="shared" si="17"/>
        <v>151.56237004198195</v>
      </c>
      <c r="K107" s="176">
        <f t="shared" si="24"/>
        <v>7.5781185020990982</v>
      </c>
      <c r="L107" s="91">
        <f t="shared" si="22"/>
        <v>159.14048854408105</v>
      </c>
      <c r="M107" s="204">
        <f t="shared" si="25"/>
        <v>12.843628388187426</v>
      </c>
      <c r="N107" s="138">
        <f t="shared" si="23"/>
        <v>12.232027036368976</v>
      </c>
    </row>
    <row r="108" spans="1:14" x14ac:dyDescent="0.25">
      <c r="A108" s="103" t="str">
        <f t="shared" si="19"/>
        <v>13 - Carrozzeria, autofficina, elettrauto</v>
      </c>
      <c r="B108" s="104"/>
      <c r="C108" s="104"/>
      <c r="D108" s="104"/>
      <c r="E108" s="104"/>
      <c r="F108" s="186">
        <f>IFERROR(VLOOKUP('DATI INPUT'!D47+100,und,4,FALSE),0)</f>
        <v>0</v>
      </c>
      <c r="G108" s="170">
        <f t="shared" si="16"/>
        <v>0</v>
      </c>
      <c r="H108" s="171">
        <f t="shared" si="20"/>
        <v>0</v>
      </c>
      <c r="I108" s="86">
        <f t="shared" si="21"/>
        <v>0</v>
      </c>
      <c r="J108" s="170">
        <f t="shared" si="17"/>
        <v>0</v>
      </c>
      <c r="K108" s="176">
        <f t="shared" si="24"/>
        <v>0</v>
      </c>
      <c r="L108" s="91">
        <f t="shared" si="22"/>
        <v>0</v>
      </c>
      <c r="M108" s="204">
        <f t="shared" si="25"/>
        <v>0</v>
      </c>
      <c r="N108" s="138">
        <f t="shared" si="23"/>
        <v>0</v>
      </c>
    </row>
    <row r="109" spans="1:14" x14ac:dyDescent="0.25">
      <c r="A109" s="103" t="str">
        <f t="shared" si="19"/>
        <v>14 - Attività industriali con capannoni di produzione</v>
      </c>
      <c r="B109" s="104"/>
      <c r="C109" s="104"/>
      <c r="D109" s="104"/>
      <c r="E109" s="104"/>
      <c r="F109" s="186">
        <f>IFERROR(VLOOKUP('DATI INPUT'!D48+100,und,4,FALSE),0)</f>
        <v>0</v>
      </c>
      <c r="G109" s="170">
        <f t="shared" si="16"/>
        <v>0</v>
      </c>
      <c r="H109" s="171">
        <f t="shared" si="20"/>
        <v>0</v>
      </c>
      <c r="I109" s="86">
        <f t="shared" si="21"/>
        <v>0</v>
      </c>
      <c r="J109" s="170">
        <f t="shared" si="17"/>
        <v>0</v>
      </c>
      <c r="K109" s="176">
        <f t="shared" si="24"/>
        <v>0</v>
      </c>
      <c r="L109" s="91">
        <f t="shared" si="22"/>
        <v>0</v>
      </c>
      <c r="M109" s="204">
        <f t="shared" si="25"/>
        <v>0</v>
      </c>
      <c r="N109" s="138">
        <f t="shared" si="23"/>
        <v>0</v>
      </c>
    </row>
    <row r="110" spans="1:14" x14ac:dyDescent="0.25">
      <c r="A110" s="103" t="str">
        <f t="shared" si="19"/>
        <v>15 - Attività artigianali di produzione beni specifici</v>
      </c>
      <c r="B110" s="104"/>
      <c r="C110" s="104"/>
      <c r="D110" s="104"/>
      <c r="E110" s="104"/>
      <c r="F110" s="186">
        <f>IFERROR(VLOOKUP('DATI INPUT'!D49+100,und,4,FALSE),0)</f>
        <v>79</v>
      </c>
      <c r="G110" s="170">
        <f t="shared" si="16"/>
        <v>230.4565790683406</v>
      </c>
      <c r="H110" s="171">
        <f t="shared" si="20"/>
        <v>11.522828953417031</v>
      </c>
      <c r="I110" s="86">
        <f t="shared" si="21"/>
        <v>241.97940802175762</v>
      </c>
      <c r="J110" s="170">
        <f t="shared" si="17"/>
        <v>213.23168781234583</v>
      </c>
      <c r="K110" s="176">
        <f t="shared" si="24"/>
        <v>10.661584390617293</v>
      </c>
      <c r="L110" s="91">
        <f t="shared" si="22"/>
        <v>223.89327220296312</v>
      </c>
      <c r="M110" s="204">
        <f t="shared" si="25"/>
        <v>18.086135818794503</v>
      </c>
      <c r="N110" s="138">
        <f t="shared" si="23"/>
        <v>17.224891255994777</v>
      </c>
    </row>
    <row r="111" spans="1:14" x14ac:dyDescent="0.25">
      <c r="A111" s="103" t="str">
        <f t="shared" si="19"/>
        <v>16 - Ristoranti, trattorie, osterie, pizzerie</v>
      </c>
      <c r="B111" s="104"/>
      <c r="C111" s="104"/>
      <c r="D111" s="104"/>
      <c r="E111" s="104"/>
      <c r="F111" s="186">
        <f>IFERROR(VLOOKUP('DATI INPUT'!D50+100,und,4,FALSE),0)</f>
        <v>141.66666666666666</v>
      </c>
      <c r="G111" s="170">
        <f t="shared" si="16"/>
        <v>918.46829003962193</v>
      </c>
      <c r="H111" s="171">
        <f t="shared" si="20"/>
        <v>45.9234145019811</v>
      </c>
      <c r="I111" s="86">
        <f t="shared" si="21"/>
        <v>964.39170454160308</v>
      </c>
      <c r="J111" s="170">
        <f t="shared" si="17"/>
        <v>849.87663816944882</v>
      </c>
      <c r="K111" s="176">
        <f t="shared" si="24"/>
        <v>42.493831908472444</v>
      </c>
      <c r="L111" s="91">
        <f t="shared" si="22"/>
        <v>892.37047007792125</v>
      </c>
      <c r="M111" s="204">
        <f t="shared" si="25"/>
        <v>72.021234463681822</v>
      </c>
      <c r="N111" s="138">
        <f t="shared" si="23"/>
        <v>68.591651870173109</v>
      </c>
    </row>
    <row r="112" spans="1:14" x14ac:dyDescent="0.25">
      <c r="A112" s="103" t="str">
        <f t="shared" si="19"/>
        <v>17 - Bar, caffè, pasticceria</v>
      </c>
      <c r="B112" s="104"/>
      <c r="C112" s="104"/>
      <c r="D112" s="104"/>
      <c r="E112" s="104"/>
      <c r="F112" s="186">
        <f>IFERROR(VLOOKUP('DATI INPUT'!D51+100,und,4,FALSE),0)</f>
        <v>82.625</v>
      </c>
      <c r="G112" s="170">
        <f t="shared" si="16"/>
        <v>402.79568217363118</v>
      </c>
      <c r="H112" s="171">
        <f t="shared" si="20"/>
        <v>20.13978410868156</v>
      </c>
      <c r="I112" s="86">
        <f t="shared" si="21"/>
        <v>422.93546628231275</v>
      </c>
      <c r="J112" s="170">
        <f t="shared" si="17"/>
        <v>372.71027350282293</v>
      </c>
      <c r="K112" s="176">
        <f t="shared" si="24"/>
        <v>18.635513675141148</v>
      </c>
      <c r="L112" s="91">
        <f t="shared" si="22"/>
        <v>391.3457871779641</v>
      </c>
      <c r="M112" s="204">
        <f t="shared" si="25"/>
        <v>31.589679104348647</v>
      </c>
      <c r="N112" s="138">
        <f t="shared" si="23"/>
        <v>30.085408670808249</v>
      </c>
    </row>
    <row r="113" spans="1:14" x14ac:dyDescent="0.25">
      <c r="A113" s="103" t="str">
        <f t="shared" si="19"/>
        <v>18 - Supermercato, pane e pasta, macelleria, salumi e formaggi, generi alim.</v>
      </c>
      <c r="B113" s="104"/>
      <c r="C113" s="104"/>
      <c r="D113" s="104"/>
      <c r="E113" s="104"/>
      <c r="F113" s="186">
        <f>IFERROR(VLOOKUP('DATI INPUT'!D52+100,und,4,FALSE),0)</f>
        <v>64.5</v>
      </c>
      <c r="G113" s="170">
        <f t="shared" si="16"/>
        <v>304.26111199113797</v>
      </c>
      <c r="H113" s="171">
        <f t="shared" si="20"/>
        <v>15.213055599556899</v>
      </c>
      <c r="I113" s="86">
        <f t="shared" si="21"/>
        <v>319.47416759069489</v>
      </c>
      <c r="J113" s="170">
        <f t="shared" si="17"/>
        <v>281.54690559023999</v>
      </c>
      <c r="K113" s="176">
        <f t="shared" si="24"/>
        <v>14.077345279512</v>
      </c>
      <c r="L113" s="91">
        <f t="shared" si="22"/>
        <v>295.62425086975196</v>
      </c>
      <c r="M113" s="204">
        <f t="shared" si="25"/>
        <v>23.849916720942929</v>
      </c>
      <c r="N113" s="138">
        <f t="shared" si="23"/>
        <v>22.714206400897979</v>
      </c>
    </row>
    <row r="114" spans="1:14" x14ac:dyDescent="0.25">
      <c r="A114" s="103" t="str">
        <f t="shared" si="19"/>
        <v>19 - Plurilicenze alimentari e/o miste</v>
      </c>
      <c r="B114" s="104"/>
      <c r="C114" s="104"/>
      <c r="D114" s="104"/>
      <c r="E114" s="104"/>
      <c r="F114" s="186">
        <f>IFERROR(VLOOKUP('DATI INPUT'!D53+100,und,4,FALSE),0)</f>
        <v>0</v>
      </c>
      <c r="G114" s="170">
        <f t="shared" si="16"/>
        <v>0</v>
      </c>
      <c r="H114" s="171">
        <f t="shared" si="20"/>
        <v>0</v>
      </c>
      <c r="I114" s="86">
        <f t="shared" si="21"/>
        <v>0</v>
      </c>
      <c r="J114" s="170">
        <f t="shared" si="17"/>
        <v>0</v>
      </c>
      <c r="K114" s="176">
        <f t="shared" si="24"/>
        <v>0</v>
      </c>
      <c r="L114" s="91">
        <f t="shared" si="22"/>
        <v>0</v>
      </c>
      <c r="M114" s="204">
        <f t="shared" si="25"/>
        <v>0</v>
      </c>
      <c r="N114" s="138">
        <f t="shared" si="23"/>
        <v>0</v>
      </c>
    </row>
    <row r="115" spans="1:14" x14ac:dyDescent="0.25">
      <c r="A115" s="103" t="str">
        <f t="shared" si="19"/>
        <v>20 - Ortofrutta, pescherie, fiori e piante</v>
      </c>
      <c r="B115" s="104"/>
      <c r="C115" s="104"/>
      <c r="D115" s="104"/>
      <c r="E115" s="104"/>
      <c r="F115" s="186">
        <f>IFERROR(VLOOKUP('DATI INPUT'!D54+100,und,4,FALSE),0)</f>
        <v>40</v>
      </c>
      <c r="G115" s="170">
        <f t="shared" si="16"/>
        <v>325.02404845734162</v>
      </c>
      <c r="H115" s="171">
        <f t="shared" si="20"/>
        <v>16.251202422867081</v>
      </c>
      <c r="I115" s="86">
        <f t="shared" si="21"/>
        <v>341.27525088020872</v>
      </c>
      <c r="J115" s="170">
        <f t="shared" si="17"/>
        <v>300.77059557278625</v>
      </c>
      <c r="K115" s="176">
        <f t="shared" si="24"/>
        <v>15.038529778639314</v>
      </c>
      <c r="L115" s="91">
        <f t="shared" si="22"/>
        <v>315.80912535142556</v>
      </c>
      <c r="M115" s="204">
        <f t="shared" si="25"/>
        <v>25.466125528783152</v>
      </c>
      <c r="N115" s="138">
        <f t="shared" si="23"/>
        <v>24.253452884555372</v>
      </c>
    </row>
    <row r="116" spans="1:14" x14ac:dyDescent="0.25">
      <c r="A116" s="108" t="str">
        <f t="shared" si="19"/>
        <v>21 - Discoteche, night club</v>
      </c>
      <c r="B116" s="109"/>
      <c r="C116" s="109"/>
      <c r="D116" s="109"/>
      <c r="E116" s="109"/>
      <c r="F116" s="187">
        <f>IFERROR(VLOOKUP('DATI INPUT'!D55+100,und,4,FALSE),0)</f>
        <v>0</v>
      </c>
      <c r="G116" s="172">
        <f t="shared" si="16"/>
        <v>0</v>
      </c>
      <c r="H116" s="173">
        <f t="shared" si="20"/>
        <v>0</v>
      </c>
      <c r="I116" s="85">
        <f t="shared" si="21"/>
        <v>0</v>
      </c>
      <c r="J116" s="172">
        <f t="shared" si="17"/>
        <v>0</v>
      </c>
      <c r="K116" s="87">
        <f>J116*5%</f>
        <v>0</v>
      </c>
      <c r="L116" s="177">
        <f t="shared" si="22"/>
        <v>0</v>
      </c>
      <c r="M116" s="205">
        <f t="shared" si="25"/>
        <v>0</v>
      </c>
      <c r="N116" s="140">
        <f t="shared" si="23"/>
        <v>0</v>
      </c>
    </row>
  </sheetData>
  <mergeCells count="9">
    <mergeCell ref="A1:N1"/>
    <mergeCell ref="A8:N8"/>
    <mergeCell ref="A38:N38"/>
    <mergeCell ref="A68:N68"/>
    <mergeCell ref="N94:N95"/>
    <mergeCell ref="A95:E95"/>
    <mergeCell ref="G94:I94"/>
    <mergeCell ref="J94:L94"/>
    <mergeCell ref="M94:M95"/>
  </mergeCells>
  <pageMargins left="0.47244094488188981" right="0.47244094488188981" top="0.50357142857142856" bottom="0.38" header="0.31496062992125984" footer="0.31496062992125984"/>
  <pageSetup paperSize="9" scale="71" fitToHeight="0" orientation="landscape" r:id="rId1"/>
  <headerFooter>
    <oddHeader>&amp;C&amp;"-,Grassetto"TARIFFE UTENZE NON DOMESTICHE</oddHeader>
  </headerFooter>
  <rowBreaks count="3" manualBreakCount="3">
    <brk id="37" max="16383" man="1"/>
    <brk id="67" max="16383" man="1"/>
    <brk id="9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90" zoomScaleNormal="90" workbookViewId="0">
      <selection activeCell="B19" sqref="B19"/>
    </sheetView>
  </sheetViews>
  <sheetFormatPr defaultRowHeight="15" x14ac:dyDescent="0.25"/>
  <cols>
    <col min="1" max="1" width="12.7109375" customWidth="1"/>
    <col min="2" max="2" width="13.5703125" customWidth="1"/>
    <col min="3" max="3" width="17.85546875" customWidth="1"/>
    <col min="4" max="4" width="3" customWidth="1"/>
    <col min="5" max="5" width="19.85546875" customWidth="1"/>
    <col min="6" max="7" width="16.140625" style="259" customWidth="1"/>
    <col min="8" max="8" width="13.42578125" customWidth="1"/>
    <col min="9" max="9" width="13.42578125" style="291" customWidth="1"/>
    <col min="11" max="11" width="12.85546875" customWidth="1"/>
    <col min="12" max="12" width="16" customWidth="1"/>
  </cols>
  <sheetData>
    <row r="1" spans="1:13" x14ac:dyDescent="0.25">
      <c r="B1" s="249" t="s">
        <v>145</v>
      </c>
      <c r="E1" s="286"/>
      <c r="F1" s="258" t="s">
        <v>145</v>
      </c>
      <c r="H1" s="259"/>
      <c r="I1" s="259"/>
      <c r="K1" s="291"/>
    </row>
    <row r="2" spans="1:13" s="257" customFormat="1" ht="45" x14ac:dyDescent="0.25">
      <c r="A2" s="256" t="s">
        <v>146</v>
      </c>
      <c r="B2" s="370" t="s">
        <v>1290</v>
      </c>
      <c r="C2" s="370" t="s">
        <v>1291</v>
      </c>
      <c r="E2" s="256" t="s">
        <v>146</v>
      </c>
      <c r="F2" s="371" t="s">
        <v>1290</v>
      </c>
      <c r="G2" s="371" t="s">
        <v>1291</v>
      </c>
      <c r="H2" s="257" t="s">
        <v>735</v>
      </c>
      <c r="I2" s="371" t="s">
        <v>869</v>
      </c>
      <c r="K2" s="372"/>
      <c r="L2" s="373"/>
      <c r="M2" s="370"/>
    </row>
    <row r="3" spans="1:13" x14ac:dyDescent="0.25">
      <c r="A3" s="251" t="s">
        <v>142</v>
      </c>
      <c r="B3" s="133"/>
      <c r="C3" s="133"/>
      <c r="E3" s="286" t="s">
        <v>143</v>
      </c>
      <c r="F3" s="260"/>
      <c r="G3" s="260"/>
      <c r="H3" s="260"/>
      <c r="I3" s="357"/>
      <c r="K3" s="255"/>
      <c r="L3" s="356"/>
    </row>
    <row r="4" spans="1:13" x14ac:dyDescent="0.25">
      <c r="A4" s="255">
        <v>1</v>
      </c>
      <c r="B4" s="133">
        <v>21639.999952054794</v>
      </c>
      <c r="C4" s="133">
        <v>272.79452054794518</v>
      </c>
      <c r="E4" s="286">
        <v>102</v>
      </c>
      <c r="F4" s="260">
        <v>402.5</v>
      </c>
      <c r="G4" s="260">
        <v>402.5</v>
      </c>
      <c r="H4" s="260">
        <v>347.5</v>
      </c>
      <c r="I4" s="357">
        <v>2</v>
      </c>
      <c r="K4" s="286"/>
      <c r="L4" s="356"/>
    </row>
    <row r="5" spans="1:13" x14ac:dyDescent="0.25">
      <c r="A5" s="255">
        <v>2</v>
      </c>
      <c r="B5" s="133">
        <v>11927.87932876712</v>
      </c>
      <c r="C5" s="133">
        <v>117.3986301369863</v>
      </c>
      <c r="E5" s="286">
        <v>104</v>
      </c>
      <c r="F5" s="260">
        <v>2242.1849999999999</v>
      </c>
      <c r="G5" s="260">
        <v>2242.1849999999999</v>
      </c>
      <c r="H5" s="260">
        <v>194.10153846153844</v>
      </c>
      <c r="I5" s="357">
        <v>13</v>
      </c>
      <c r="K5" s="286"/>
      <c r="L5" s="356"/>
    </row>
    <row r="6" spans="1:13" x14ac:dyDescent="0.25">
      <c r="A6" s="255">
        <v>3</v>
      </c>
      <c r="B6" s="133">
        <v>7492.8322191780817</v>
      </c>
      <c r="C6" s="133">
        <v>63.140249315068488</v>
      </c>
      <c r="E6" s="286">
        <v>105</v>
      </c>
      <c r="F6" s="260">
        <v>617.69000000000005</v>
      </c>
      <c r="G6" s="260">
        <v>617.69000000000005</v>
      </c>
      <c r="H6" s="260">
        <v>308.84500000000003</v>
      </c>
      <c r="I6" s="357">
        <v>2</v>
      </c>
      <c r="K6" s="286"/>
      <c r="L6" s="356"/>
    </row>
    <row r="7" spans="1:13" x14ac:dyDescent="0.25">
      <c r="A7" s="255">
        <v>4</v>
      </c>
      <c r="B7" s="133">
        <v>4497.4900000000007</v>
      </c>
      <c r="C7" s="133">
        <v>38.25</v>
      </c>
      <c r="E7" s="286">
        <v>106</v>
      </c>
      <c r="F7" s="260">
        <v>1683.3675000000001</v>
      </c>
      <c r="G7" s="260">
        <v>1683.3675000000001</v>
      </c>
      <c r="H7" s="260">
        <v>567.95166666666671</v>
      </c>
      <c r="I7" s="357">
        <v>6</v>
      </c>
      <c r="K7" s="286"/>
      <c r="L7" s="356"/>
    </row>
    <row r="8" spans="1:13" x14ac:dyDescent="0.25">
      <c r="A8" s="255">
        <v>5</v>
      </c>
      <c r="B8" s="133">
        <v>1208.3999999999999</v>
      </c>
      <c r="C8" s="133">
        <v>9</v>
      </c>
      <c r="E8" s="286">
        <v>108</v>
      </c>
      <c r="F8" s="260">
        <v>360.36</v>
      </c>
      <c r="G8" s="260">
        <v>360.36</v>
      </c>
      <c r="H8" s="260">
        <v>120.12</v>
      </c>
      <c r="I8" s="357">
        <v>3</v>
      </c>
      <c r="K8" s="286"/>
      <c r="L8" s="356"/>
    </row>
    <row r="9" spans="1:13" x14ac:dyDescent="0.25">
      <c r="A9" s="255">
        <v>6</v>
      </c>
      <c r="B9" s="133">
        <v>249.7</v>
      </c>
      <c r="C9" s="133">
        <v>2</v>
      </c>
      <c r="E9" s="286">
        <v>109</v>
      </c>
      <c r="F9" s="260">
        <v>284.8</v>
      </c>
      <c r="G9" s="260">
        <v>284.8</v>
      </c>
      <c r="H9" s="260">
        <v>47.466666666666669</v>
      </c>
      <c r="I9" s="357">
        <v>6</v>
      </c>
      <c r="K9" s="286"/>
      <c r="L9" s="356"/>
    </row>
    <row r="10" spans="1:13" x14ac:dyDescent="0.25">
      <c r="A10" s="255" t="s">
        <v>736</v>
      </c>
      <c r="B10" s="133">
        <v>35045.00499999999</v>
      </c>
      <c r="C10" s="133">
        <v>442.5</v>
      </c>
      <c r="E10" s="286">
        <v>110</v>
      </c>
      <c r="F10" s="260">
        <v>77.5</v>
      </c>
      <c r="G10" s="260">
        <v>77.5</v>
      </c>
      <c r="H10" s="260">
        <v>38.75</v>
      </c>
      <c r="I10" s="357">
        <v>2</v>
      </c>
      <c r="K10" s="286"/>
      <c r="L10" s="356"/>
    </row>
    <row r="11" spans="1:13" x14ac:dyDescent="0.25">
      <c r="A11" s="251" t="s">
        <v>144</v>
      </c>
      <c r="B11" s="133">
        <v>82061.306499999977</v>
      </c>
      <c r="C11" s="133">
        <v>945.08339999999998</v>
      </c>
      <c r="E11" s="286">
        <v>111</v>
      </c>
      <c r="F11" s="260">
        <v>141.5</v>
      </c>
      <c r="G11" s="260">
        <v>141.5</v>
      </c>
      <c r="H11" s="260">
        <v>70.75</v>
      </c>
      <c r="I11" s="357">
        <v>2</v>
      </c>
      <c r="K11" s="255"/>
      <c r="L11" s="356"/>
    </row>
    <row r="12" spans="1:13" x14ac:dyDescent="0.25">
      <c r="E12" s="286">
        <v>112</v>
      </c>
      <c r="F12" s="260">
        <v>509.48</v>
      </c>
      <c r="G12" s="260">
        <v>509.48</v>
      </c>
      <c r="H12" s="260">
        <v>84.913333333333341</v>
      </c>
      <c r="I12" s="357">
        <v>6</v>
      </c>
      <c r="K12" s="255"/>
      <c r="L12" s="356"/>
    </row>
    <row r="13" spans="1:13" x14ac:dyDescent="0.25">
      <c r="E13" s="286">
        <v>115</v>
      </c>
      <c r="F13" s="260">
        <v>79</v>
      </c>
      <c r="G13" s="260">
        <v>79</v>
      </c>
      <c r="H13" s="260">
        <v>79</v>
      </c>
      <c r="I13" s="357">
        <v>1</v>
      </c>
      <c r="K13" s="255"/>
      <c r="L13" s="356"/>
    </row>
    <row r="14" spans="1:13" x14ac:dyDescent="0.25">
      <c r="E14" s="286">
        <v>116</v>
      </c>
      <c r="F14" s="260">
        <v>425</v>
      </c>
      <c r="G14" s="260">
        <v>425</v>
      </c>
      <c r="H14" s="260">
        <v>141.66666666666666</v>
      </c>
      <c r="I14" s="357">
        <v>3</v>
      </c>
      <c r="K14" s="255"/>
      <c r="L14" s="356"/>
    </row>
    <row r="15" spans="1:13" x14ac:dyDescent="0.25">
      <c r="E15" s="286">
        <v>117</v>
      </c>
      <c r="F15" s="260">
        <v>661</v>
      </c>
      <c r="G15" s="260">
        <v>661</v>
      </c>
      <c r="H15" s="260">
        <v>82.625</v>
      </c>
      <c r="I15" s="357">
        <v>8</v>
      </c>
      <c r="K15" s="251"/>
      <c r="L15" s="356"/>
    </row>
    <row r="16" spans="1:13" x14ac:dyDescent="0.25">
      <c r="E16" s="286">
        <v>118</v>
      </c>
      <c r="F16" s="260">
        <v>258</v>
      </c>
      <c r="G16" s="260">
        <v>258</v>
      </c>
      <c r="H16" s="260">
        <v>64.5</v>
      </c>
      <c r="I16" s="357">
        <v>4</v>
      </c>
    </row>
    <row r="17" spans="1:9" x14ac:dyDescent="0.25">
      <c r="E17" s="286">
        <v>120</v>
      </c>
      <c r="F17" s="260">
        <v>40</v>
      </c>
      <c r="G17" s="260">
        <v>40</v>
      </c>
      <c r="H17" s="260">
        <v>40</v>
      </c>
      <c r="I17" s="357">
        <v>1</v>
      </c>
    </row>
    <row r="18" spans="1:9" x14ac:dyDescent="0.25">
      <c r="E18" s="286" t="s">
        <v>144</v>
      </c>
      <c r="F18" s="260">
        <v>7782.3824999999997</v>
      </c>
      <c r="G18" s="260">
        <v>7782.3824999999997</v>
      </c>
      <c r="H18" s="366">
        <v>170.8535593220339</v>
      </c>
      <c r="I18" s="366">
        <v>59</v>
      </c>
    </row>
    <row r="19" spans="1:9" x14ac:dyDescent="0.25">
      <c r="F19"/>
      <c r="G19"/>
      <c r="I19"/>
    </row>
    <row r="20" spans="1:9" x14ac:dyDescent="0.25">
      <c r="F20"/>
      <c r="G20"/>
      <c r="I20"/>
    </row>
    <row r="21" spans="1:9" x14ac:dyDescent="0.25">
      <c r="F21"/>
      <c r="G21"/>
      <c r="I21"/>
    </row>
    <row r="22" spans="1:9" x14ac:dyDescent="0.25">
      <c r="F22"/>
      <c r="G22"/>
      <c r="I22"/>
    </row>
    <row r="23" spans="1:9" x14ac:dyDescent="0.25">
      <c r="F23"/>
      <c r="G23"/>
      <c r="I23"/>
    </row>
    <row r="24" spans="1:9" x14ac:dyDescent="0.25">
      <c r="F24"/>
      <c r="G24"/>
      <c r="I24"/>
    </row>
    <row r="25" spans="1:9" x14ac:dyDescent="0.25">
      <c r="F25"/>
      <c r="G25"/>
      <c r="I25"/>
    </row>
    <row r="26" spans="1:9" x14ac:dyDescent="0.25">
      <c r="F26"/>
      <c r="G26"/>
      <c r="I26"/>
    </row>
    <row r="27" spans="1:9" x14ac:dyDescent="0.25">
      <c r="A27" s="251"/>
      <c r="B27" s="133"/>
      <c r="C27" s="133"/>
      <c r="F27"/>
      <c r="G27"/>
      <c r="I27"/>
    </row>
    <row r="28" spans="1:9" x14ac:dyDescent="0.25">
      <c r="F28"/>
      <c r="G28"/>
      <c r="I28"/>
    </row>
    <row r="29" spans="1:9" x14ac:dyDescent="0.25">
      <c r="F29"/>
      <c r="G29"/>
      <c r="I29"/>
    </row>
    <row r="30" spans="1:9" x14ac:dyDescent="0.25">
      <c r="F30"/>
      <c r="G30"/>
      <c r="I30"/>
    </row>
    <row r="31" spans="1:9" x14ac:dyDescent="0.25">
      <c r="F31"/>
      <c r="G31"/>
      <c r="I31"/>
    </row>
    <row r="32" spans="1:9" x14ac:dyDescent="0.25">
      <c r="F32"/>
      <c r="G32"/>
      <c r="I32"/>
    </row>
    <row r="33" customFormat="1" x14ac:dyDescent="0.25"/>
    <row r="34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7</vt:i4>
      </vt:variant>
    </vt:vector>
  </HeadingPairs>
  <TitlesOfParts>
    <vt:vector size="20" baseType="lpstr">
      <vt:lpstr>TARIFFE</vt:lpstr>
      <vt:lpstr>DATI INPUT</vt:lpstr>
      <vt:lpstr>Kc_Kd</vt:lpstr>
      <vt:lpstr>Kb</vt:lpstr>
      <vt:lpstr>ripartizione UD-UND</vt:lpstr>
      <vt:lpstr>sintesi</vt:lpstr>
      <vt:lpstr>tariffe UD</vt:lpstr>
      <vt:lpstr>tariffe UND</vt:lpstr>
      <vt:lpstr>Pivot</vt:lpstr>
      <vt:lpstr>Tariffe_Ricalcolo</vt:lpstr>
      <vt:lpstr>Utenze_Cevo_2019</vt:lpstr>
      <vt:lpstr>Utenze_2022</vt:lpstr>
      <vt:lpstr>Costi_2022</vt:lpstr>
      <vt:lpstr>rid</vt:lpstr>
      <vt:lpstr>Rid_ud</vt:lpstr>
      <vt:lpstr>TARIFFE_UD</vt:lpstr>
      <vt:lpstr>TARIFFE_UND</vt:lpstr>
      <vt:lpstr>ud</vt:lpstr>
      <vt:lpstr>und</vt:lpstr>
      <vt:lpstr>Utenze_2022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benetel</dc:creator>
  <cp:lastModifiedBy>Silvio Bazzana</cp:lastModifiedBy>
  <cp:lastPrinted>2018-12-03T09:09:58Z</cp:lastPrinted>
  <dcterms:created xsi:type="dcterms:W3CDTF">2012-07-03T07:32:05Z</dcterms:created>
  <dcterms:modified xsi:type="dcterms:W3CDTF">2022-04-19T13:32:46Z</dcterms:modified>
</cp:coreProperties>
</file>